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10.xml" ContentType="application/vnd.openxmlformats-officedocument.spreadsheetml.comments+xml"/>
  <Override PartName="/xl/namedSheetViews/namedSheetView1.xml" ContentType="application/vnd.ms-excel.namedsheetview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14.xml" ContentType="application/vnd.openxmlformats-officedocument.spreadsheetml.comments+xml"/>
  <Override PartName="/xl/drawings/drawing3.xml" ContentType="application/vnd.openxmlformats-officedocument.drawing+xml"/>
  <Override PartName="/xl/comments15.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cgiar-my.sharepoint.com/personal/p_steward_cgiar_org/Documents/ERA/ERA/Concept Scheme/era_codes/"/>
    </mc:Choice>
  </mc:AlternateContent>
  <xr:revisionPtr revIDLastSave="0" documentId="8_{E16C3EC0-7EF8-4CEE-8D1C-CC4E6F2568A1}" xr6:coauthVersionLast="47" xr6:coauthVersionMax="47" xr10:uidLastSave="{00000000-0000-0000-0000-000000000000}"/>
  <bookViews>
    <workbookView xWindow="140" yWindow="660" windowWidth="22820" windowHeight="25100" tabRatio="722" firstSheet="3" activeTab="22" xr2:uid="{00000000-000D-0000-FFFF-FFFF00000000}"/>
  </bookViews>
  <sheets>
    <sheet name="bibliography" sheetId="45" r:id="rId1"/>
    <sheet name="era_fields_v1" sheetId="47" r:id="rId2"/>
    <sheet name="era_fields_v2" sheetId="42" r:id="rId3"/>
    <sheet name="prac" sheetId="24" r:id="rId4"/>
    <sheet name="prod" sheetId="25" r:id="rId5"/>
    <sheet name="lookup_levels" sheetId="22" r:id="rId6"/>
    <sheet name="prod_comp" sheetId="7" r:id="rId7"/>
    <sheet name="out" sheetId="20" r:id="rId8"/>
    <sheet name="out_econ" sheetId="29" r:id="rId9"/>
    <sheet name="fert" sheetId="23" r:id="rId10"/>
    <sheet name="chem" sheetId="16" r:id="rId11"/>
    <sheet name="countries" sheetId="9" r:id="rId12"/>
    <sheet name="trees" sheetId="13" r:id="rId13"/>
    <sheet name="journals" sheetId="26" r:id="rId14"/>
    <sheet name="site_list" sheetId="28" r:id="rId15"/>
    <sheet name="residues" sheetId="18" r:id="rId16"/>
    <sheet name="vars" sheetId="14" r:id="rId17"/>
    <sheet name="vars_animals" sheetId="32" r:id="rId18"/>
    <sheet name="var_traits" sheetId="15" r:id="rId19"/>
    <sheet name="AOM READ.ME" sheetId="43" r:id="rId20"/>
    <sheet name="AOM" sheetId="36" r:id="rId21"/>
    <sheet name="ani_process" sheetId="38" r:id="rId22"/>
    <sheet name="ani_diet" sheetId="33" r:id="rId23"/>
    <sheet name="ssa_feedsdb" sheetId="48" r:id="rId24"/>
    <sheet name="AOM_diets" sheetId="39" r:id="rId25"/>
    <sheet name="unit_harmonization" sheetId="37" r:id="rId26"/>
    <sheet name="dois" sheetId="27" r:id="rId27"/>
    <sheet name="aez" sheetId="40" r:id="rId28"/>
    <sheet name="dups" sheetId="41" r:id="rId29"/>
    <sheet name="OLD_diet_process" sheetId="3" r:id="rId30"/>
    <sheet name="OLD_diet_item" sheetId="2" r:id="rId31"/>
    <sheet name="OLD_era_fields_v1" sheetId="44" r:id="rId32"/>
    <sheet name="scio - Custom Terms" sheetId="31" r:id="rId33"/>
  </sheets>
  <definedNames>
    <definedName name="_xlnm._FilterDatabase" localSheetId="22" hidden="1">ani_diet!$A$1:$U$1807</definedName>
    <definedName name="_xlnm._FilterDatabase" localSheetId="21" hidden="1">ani_process!$A$1:$D$176</definedName>
    <definedName name="_xlnm._FilterDatabase" localSheetId="10" hidden="1">chem!$B$1:$G$1092</definedName>
    <definedName name="_xlnm._FilterDatabase" localSheetId="1" hidden="1">era_fields_v1!$A$1:$D$137</definedName>
    <definedName name="_xlnm._FilterDatabase" localSheetId="2" hidden="1">era_fields_v2!$A$1:$AG$755</definedName>
    <definedName name="_xlnm._FilterDatabase" localSheetId="9" hidden="1">fert!$A$1:$S$284</definedName>
    <definedName name="_xlnm._FilterDatabase" localSheetId="13" hidden="1">journals!$A$1:$B$511</definedName>
    <definedName name="_xlnm._FilterDatabase" localSheetId="5" hidden="1">lookup_levels!$A$1:$U$683</definedName>
    <definedName name="_xlnm._FilterDatabase" localSheetId="30" hidden="1">OLD_diet_item!$A$1:$AB$1</definedName>
    <definedName name="_xlnm._FilterDatabase" localSheetId="7" hidden="1">out!#REF!</definedName>
    <definedName name="_xlnm._FilterDatabase" localSheetId="3" hidden="1">prac!$A$1:$N$197</definedName>
    <definedName name="_xlnm._FilterDatabase" localSheetId="4" hidden="1">prod!$A$1:$AD$415</definedName>
    <definedName name="_xlnm._FilterDatabase" localSheetId="6" hidden="1">prod_comp!$A$1:$D$82</definedName>
    <definedName name="_xlnm._FilterDatabase" localSheetId="32" hidden="1">'scio - Custom Terms'!$A$1:$F$1</definedName>
    <definedName name="_xlnm._FilterDatabase" localSheetId="14" hidden="1">site_list!$A$1:$J$806</definedName>
    <definedName name="_xlnm._FilterDatabase" localSheetId="23" hidden="1">ssa_feedsdb!$A$1:$AB$667</definedName>
    <definedName name="_xlnm._FilterDatabase" localSheetId="12" hidden="1">trees!$A$1:$M$218</definedName>
    <definedName name="_xlnm._FilterDatabase" localSheetId="25" hidden="1">unit_harmonization!$A$1:$B$1106</definedName>
    <definedName name="_xlnm._FilterDatabase" localSheetId="16" hidden="1">vars!$A$1:$O$3694</definedName>
    <definedName name="_xlnm._FilterDatabase" localSheetId="17" hidden="1">vars_animals!$A$1:$O$1046520</definedName>
    <definedName name="diet_items">AOM_diets!$M:$Q</definedName>
    <definedName name="ExternalData_1" localSheetId="20" hidden="1">AOM!$A$1:$AB$2504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3" i="48" l="1" a="1"/>
  <c r="F593" i="48" s="1"/>
  <c r="D593" i="48" a="1"/>
  <c r="D593" i="48" s="1"/>
  <c r="A593" i="48" a="1"/>
  <c r="A593" i="48" s="1"/>
  <c r="F584" i="48" a="1"/>
  <c r="F584" i="48" s="1"/>
  <c r="D584" i="48" a="1"/>
  <c r="D584" i="48" s="1"/>
  <c r="A584" i="48" a="1"/>
  <c r="A584" i="48" s="1"/>
  <c r="F532" i="48" a="1"/>
  <c r="F532" i="48" s="1"/>
  <c r="D532" i="48" a="1"/>
  <c r="D532" i="48" s="1"/>
  <c r="C532" i="48" a="1"/>
  <c r="C532" i="48" s="1"/>
  <c r="B532" i="48" a="1"/>
  <c r="B532" i="48" s="1"/>
  <c r="A532" i="48" a="1"/>
  <c r="A532" i="48" s="1"/>
  <c r="F531" i="48" a="1"/>
  <c r="F531" i="48" s="1"/>
  <c r="D531" i="48" a="1"/>
  <c r="D531" i="48" s="1"/>
  <c r="A531" i="48" a="1"/>
  <c r="A531" i="48" s="1"/>
  <c r="F529" i="48" a="1"/>
  <c r="F529" i="48" s="1"/>
  <c r="D529" i="48" a="1"/>
  <c r="D529" i="48" s="1"/>
  <c r="C529" i="48" a="1"/>
  <c r="C529" i="48" s="1"/>
  <c r="B529" i="48" a="1"/>
  <c r="B529" i="48" s="1"/>
  <c r="A529" i="48" a="1"/>
  <c r="A529" i="48" s="1"/>
  <c r="F515" i="48" a="1"/>
  <c r="F515" i="48" s="1"/>
  <c r="D515" i="48" a="1"/>
  <c r="D515" i="48" s="1"/>
  <c r="C515" i="48" a="1"/>
  <c r="C515" i="48" s="1"/>
  <c r="B515" i="48" a="1"/>
  <c r="B515" i="48" s="1"/>
  <c r="A515" i="48" a="1"/>
  <c r="A515" i="48" s="1"/>
  <c r="F509" i="48" a="1"/>
  <c r="F509" i="48" s="1"/>
  <c r="D509" i="48" a="1"/>
  <c r="D509" i="48" s="1"/>
  <c r="C509" i="48" a="1"/>
  <c r="C509" i="48" s="1"/>
  <c r="B509" i="48" a="1"/>
  <c r="B509" i="48" s="1"/>
  <c r="A509" i="48" a="1"/>
  <c r="A509" i="48" s="1"/>
  <c r="F498" i="48" a="1"/>
  <c r="F498" i="48" s="1"/>
  <c r="D498" i="48" a="1"/>
  <c r="D498" i="48" s="1"/>
  <c r="C498" i="48" a="1"/>
  <c r="C498" i="48" s="1"/>
  <c r="B498" i="48" a="1"/>
  <c r="B498" i="48" s="1"/>
  <c r="A498" i="48" a="1"/>
  <c r="A498" i="48" s="1"/>
  <c r="F496" i="48" a="1"/>
  <c r="F496" i="48" s="1"/>
  <c r="D496" i="48" a="1"/>
  <c r="D496" i="48" s="1"/>
  <c r="C496" i="48" a="1"/>
  <c r="C496" i="48" s="1"/>
  <c r="B496" i="48" a="1"/>
  <c r="B496" i="48" s="1"/>
  <c r="A496" i="48" a="1"/>
  <c r="A496" i="48" s="1"/>
  <c r="F495" i="48" a="1"/>
  <c r="F495" i="48" s="1"/>
  <c r="D495" i="48" a="1"/>
  <c r="D495" i="48" s="1"/>
  <c r="C495" i="48" a="1"/>
  <c r="C495" i="48" s="1"/>
  <c r="B495" i="48" a="1"/>
  <c r="B495" i="48" s="1"/>
  <c r="A495" i="48" a="1"/>
  <c r="A495" i="48" s="1"/>
  <c r="F494" i="48" a="1"/>
  <c r="F494" i="48" s="1"/>
  <c r="D494" i="48" a="1"/>
  <c r="D494" i="48" s="1"/>
  <c r="A494" i="48" a="1"/>
  <c r="A494" i="48" s="1"/>
  <c r="F493" i="48" a="1"/>
  <c r="F493" i="48" s="1"/>
  <c r="D493" i="48" a="1"/>
  <c r="D493" i="48" s="1"/>
  <c r="A493" i="48" a="1"/>
  <c r="A493" i="48" s="1"/>
  <c r="F438" i="48" a="1"/>
  <c r="F438" i="48" s="1"/>
  <c r="D438" i="48" a="1"/>
  <c r="D438" i="48" s="1"/>
  <c r="A438" i="48" a="1"/>
  <c r="A438" i="48" s="1"/>
  <c r="A365" i="48" a="1"/>
  <c r="A365" i="48" s="1"/>
  <c r="D365" i="48" a="1"/>
  <c r="D365" i="48" s="1"/>
  <c r="F365" i="48" a="1"/>
  <c r="F365" i="48" s="1"/>
  <c r="L360" i="48"/>
  <c r="O360" i="48"/>
  <c r="W360" i="48"/>
  <c r="X360" i="48"/>
  <c r="Y360" i="48"/>
  <c r="Z360" i="48"/>
  <c r="AA360" i="48"/>
  <c r="AB360" i="48"/>
  <c r="F652" i="48" a="1"/>
  <c r="F652" i="48" s="1"/>
  <c r="J254" i="48"/>
  <c r="K254" i="48"/>
  <c r="L254" i="48"/>
  <c r="M254" i="48"/>
  <c r="N254" i="48"/>
  <c r="O254" i="48"/>
  <c r="P254" i="48"/>
  <c r="Q254" i="48"/>
  <c r="R254" i="48"/>
  <c r="S254" i="48"/>
  <c r="T254" i="48"/>
  <c r="U254" i="48"/>
  <c r="V254" i="48"/>
  <c r="W254" i="48"/>
  <c r="X254" i="48"/>
  <c r="Y254" i="48"/>
  <c r="Z254" i="48"/>
  <c r="AA254" i="48"/>
  <c r="AB254" i="48"/>
  <c r="I254" i="48"/>
  <c r="W241" i="48"/>
  <c r="L241" i="48"/>
  <c r="O241" i="48"/>
  <c r="X241" i="48"/>
  <c r="Y241" i="48"/>
  <c r="Z241" i="48"/>
  <c r="AA241" i="48"/>
  <c r="AB241" i="48"/>
  <c r="F241" i="48" a="1"/>
  <c r="F241" i="48" s="1"/>
  <c r="D241" i="48" a="1"/>
  <c r="D241" i="48" s="1"/>
  <c r="A241" i="48" a="1"/>
  <c r="A241" i="48" s="1"/>
  <c r="F646" i="48" a="1"/>
  <c r="F646" i="48" s="1"/>
  <c r="D646" i="48" a="1"/>
  <c r="D646" i="48" s="1"/>
  <c r="C646" i="48" a="1"/>
  <c r="C646" i="48" s="1"/>
  <c r="B646" i="48" a="1"/>
  <c r="B646" i="48" s="1"/>
  <c r="A646" i="48" a="1"/>
  <c r="A646" i="48" s="1"/>
  <c r="D170" i="48" a="1"/>
  <c r="D170" i="48" s="1"/>
  <c r="F170" i="48" a="1"/>
  <c r="F170" i="48" s="1"/>
  <c r="C170" i="48" a="1"/>
  <c r="C170" i="48" s="1"/>
  <c r="B170" i="48" a="1"/>
  <c r="B170" i="48" s="1"/>
  <c r="A170" i="48" a="1"/>
  <c r="A170" i="48" s="1"/>
  <c r="D650" i="48" a="1"/>
  <c r="D650" i="48" s="1"/>
  <c r="D635" i="48" a="1"/>
  <c r="D635" i="48" s="1"/>
  <c r="F635" i="48" a="1"/>
  <c r="F635" i="48" s="1"/>
  <c r="A635" i="48" a="1"/>
  <c r="A635" i="48" s="1"/>
  <c r="D626" i="48" a="1"/>
  <c r="D626" i="48" s="1"/>
  <c r="D52" i="48" a="1"/>
  <c r="D52" i="48" s="1"/>
  <c r="C52" i="48" a="1"/>
  <c r="C52" i="48" s="1"/>
  <c r="B52" i="48" a="1"/>
  <c r="B52" i="48" s="1"/>
  <c r="A52" i="48" a="1"/>
  <c r="A52" i="48" s="1"/>
  <c r="F49" i="48" a="1"/>
  <c r="F49" i="48" s="1"/>
  <c r="D49" i="48" a="1"/>
  <c r="D49" i="48" s="1"/>
  <c r="C49" i="48" a="1"/>
  <c r="C49" i="48" s="1"/>
  <c r="B49" i="48" a="1"/>
  <c r="B49" i="48" s="1"/>
  <c r="A49" i="48" a="1"/>
  <c r="A49" i="48" s="1"/>
  <c r="D5" i="48" a="1"/>
  <c r="D5" i="48" s="1"/>
  <c r="M415" i="36" a="1"/>
  <c r="M415" i="36" s="1"/>
  <c r="M345" i="36" a="1"/>
  <c r="M345" i="36" s="1"/>
  <c r="M1910" i="36" a="1"/>
  <c r="M1910" i="36" s="1"/>
  <c r="A1910" i="36"/>
  <c r="AL1910" i="36"/>
  <c r="AH1910" i="36"/>
  <c r="C1075" i="33"/>
  <c r="D1075" i="33"/>
  <c r="E1075" i="33"/>
  <c r="C1066" i="33"/>
  <c r="D1066" i="33"/>
  <c r="E1066" i="33"/>
  <c r="A376" i="48" a="1"/>
  <c r="A376" i="48" s="1"/>
  <c r="D1101" i="33"/>
  <c r="C1730" i="33"/>
  <c r="D1730" i="33"/>
  <c r="E1730" i="33"/>
  <c r="M861" i="36" a="1"/>
  <c r="M861" i="36" s="1"/>
  <c r="A861" i="36"/>
  <c r="C866" i="33"/>
  <c r="D866" i="33"/>
  <c r="E866" i="33"/>
  <c r="C479" i="33"/>
  <c r="D479" i="33"/>
  <c r="E479" i="33"/>
  <c r="C1471" i="33"/>
  <c r="C1472" i="33"/>
  <c r="C1473" i="33"/>
  <c r="C1474" i="33"/>
  <c r="M1923" i="36" a="1"/>
  <c r="M1923" i="36" s="1"/>
  <c r="A1923" i="36"/>
  <c r="AH1923" i="36"/>
  <c r="AL1923" i="36"/>
  <c r="AG3" i="36" l="1"/>
  <c r="B575" i="48" a="1"/>
  <c r="B575" i="48" s="1"/>
  <c r="D249" i="48" a="1"/>
  <c r="D249" i="48" s="1"/>
  <c r="M1478" i="36" a="1"/>
  <c r="M1478" i="36" s="1"/>
  <c r="M1479" i="36" a="1"/>
  <c r="M1479" i="36" s="1"/>
  <c r="M1481" i="36" a="1"/>
  <c r="M1481" i="36" s="1"/>
  <c r="M431" i="36" a="1"/>
  <c r="M431" i="36" s="1"/>
  <c r="M427" i="36" a="1"/>
  <c r="M427" i="36" s="1"/>
  <c r="M423" i="36" a="1"/>
  <c r="M423" i="36" s="1"/>
  <c r="M426" i="36" a="1"/>
  <c r="M426" i="36" s="1"/>
  <c r="M424" i="36" a="1"/>
  <c r="M424" i="36" s="1"/>
  <c r="M650" i="36" a="1"/>
  <c r="M650" i="36" s="1"/>
  <c r="M648" i="36" a="1"/>
  <c r="M648" i="36" s="1"/>
  <c r="M651" i="36" a="1"/>
  <c r="M651" i="36" s="1"/>
  <c r="M649" i="36" a="1"/>
  <c r="M649" i="36" s="1"/>
  <c r="M1381" i="36" a="1"/>
  <c r="M1381" i="36" s="1"/>
  <c r="M1380" i="36" a="1"/>
  <c r="M1380" i="36" s="1"/>
  <c r="M1378" i="36" a="1"/>
  <c r="M1378" i="36" s="1"/>
  <c r="M1377" i="36" a="1"/>
  <c r="M1377" i="36" s="1"/>
  <c r="M1374" i="36" a="1"/>
  <c r="M1374" i="36" s="1"/>
  <c r="M1375" i="36" a="1"/>
  <c r="M1375" i="36" s="1"/>
  <c r="M1376" i="36" a="1"/>
  <c r="M1376" i="36" s="1"/>
  <c r="M1372" i="36" a="1"/>
  <c r="M1372" i="36" s="1"/>
  <c r="M1373" i="36" a="1"/>
  <c r="M1373" i="36" s="1"/>
  <c r="M1544" i="36" a="1"/>
  <c r="M1544" i="36" s="1"/>
  <c r="M637" i="36" a="1"/>
  <c r="M637" i="36" s="1"/>
  <c r="M635" i="36" a="1"/>
  <c r="M635" i="36" s="1"/>
  <c r="M636" i="36" a="1"/>
  <c r="M636" i="36" s="1"/>
  <c r="M634" i="36" a="1"/>
  <c r="M634" i="36" s="1"/>
  <c r="M1267" i="36" a="1"/>
  <c r="M1267" i="36" s="1"/>
  <c r="M1266" i="36" a="1"/>
  <c r="M1266" i="36" s="1"/>
  <c r="M1265" i="36" a="1"/>
  <c r="M1265" i="36" s="1"/>
  <c r="M1262" i="36" a="1"/>
  <c r="M1262" i="36" s="1"/>
  <c r="M1263" i="36" a="1"/>
  <c r="M1263" i="36" s="1"/>
  <c r="M1264" i="36" a="1"/>
  <c r="M1264" i="36" s="1"/>
  <c r="M1261" i="36" a="1"/>
  <c r="M1261" i="36" s="1"/>
  <c r="M1248" i="36" a="1"/>
  <c r="M1248" i="36" s="1"/>
  <c r="M1249" i="36" a="1"/>
  <c r="M1249" i="36" s="1"/>
  <c r="M1247" i="36" a="1"/>
  <c r="M1247" i="36" s="1"/>
  <c r="M1244" i="36" a="1"/>
  <c r="M1244" i="36" s="1"/>
  <c r="M1245" i="36" a="1"/>
  <c r="M1245" i="36" s="1"/>
  <c r="M1246" i="36" a="1"/>
  <c r="M1246" i="36" s="1"/>
  <c r="M716" i="36" a="1"/>
  <c r="M716" i="36" s="1"/>
  <c r="M715" i="36" a="1"/>
  <c r="M715" i="36" s="1"/>
  <c r="M714" i="36" a="1"/>
  <c r="M714" i="36" s="1"/>
  <c r="M712" i="36" a="1"/>
  <c r="M712" i="36" s="1"/>
  <c r="M713" i="36" a="1"/>
  <c r="M713" i="36" s="1"/>
  <c r="M1190" i="36" a="1"/>
  <c r="M1190" i="36" s="1"/>
  <c r="M711" i="36" a="1"/>
  <c r="M711" i="36" s="1"/>
  <c r="M708" i="36" a="1"/>
  <c r="M708" i="36" s="1"/>
  <c r="M709" i="36" a="1"/>
  <c r="M709" i="36" s="1"/>
  <c r="M705" i="36" a="1"/>
  <c r="M705" i="36" s="1"/>
  <c r="M706" i="36" a="1"/>
  <c r="M706" i="36" s="1"/>
  <c r="M707" i="36" a="1"/>
  <c r="M707" i="36" s="1"/>
  <c r="M1675" i="36" a="1"/>
  <c r="M1675" i="36" s="1"/>
  <c r="M882" i="36" a="1"/>
  <c r="M882" i="36" s="1"/>
  <c r="M881" i="36" a="1"/>
  <c r="M881" i="36" s="1"/>
  <c r="M880" i="36" a="1"/>
  <c r="M880" i="36" s="1"/>
  <c r="M710" i="36" a="1"/>
  <c r="M710" i="36" s="1"/>
  <c r="M879" i="36" a="1"/>
  <c r="M879" i="36" s="1"/>
  <c r="M878" i="36" a="1"/>
  <c r="M878" i="36" s="1"/>
  <c r="M877" i="36" a="1"/>
  <c r="M877" i="36" s="1"/>
  <c r="A710" i="36"/>
  <c r="AH2503" i="36"/>
  <c r="AG2503" i="36"/>
  <c r="AH2502" i="36"/>
  <c r="AG2502" i="36"/>
  <c r="AH2501" i="36"/>
  <c r="AG2501" i="36"/>
  <c r="AH2500" i="36"/>
  <c r="AG2500" i="36"/>
  <c r="AH2499" i="36"/>
  <c r="AG2499" i="36"/>
  <c r="AH2498" i="36"/>
  <c r="AG2498" i="36"/>
  <c r="AH2497" i="36"/>
  <c r="AG2497" i="36"/>
  <c r="AH2496" i="36"/>
  <c r="AG2496" i="36"/>
  <c r="AH2495" i="36"/>
  <c r="AG2495" i="36"/>
  <c r="AH2494" i="36"/>
  <c r="AG2494" i="36"/>
  <c r="AH2493" i="36"/>
  <c r="AG2493" i="36"/>
  <c r="AH2492" i="36"/>
  <c r="AG2492" i="36"/>
  <c r="AH2491" i="36"/>
  <c r="AG2491" i="36"/>
  <c r="AH2490" i="36"/>
  <c r="AG2490" i="36"/>
  <c r="AH2489" i="36"/>
  <c r="AG2489" i="36"/>
  <c r="AH2488" i="36"/>
  <c r="AG2488" i="36"/>
  <c r="AH2487" i="36"/>
  <c r="AG2487" i="36"/>
  <c r="AH2486" i="36"/>
  <c r="AG2486" i="36"/>
  <c r="AH2485" i="36"/>
  <c r="AG2485" i="36"/>
  <c r="AH2484" i="36"/>
  <c r="AG2484" i="36"/>
  <c r="AH2483" i="36"/>
  <c r="AG2483" i="36"/>
  <c r="AH2482" i="36"/>
  <c r="AG2482" i="36"/>
  <c r="AH2481" i="36"/>
  <c r="AG2481" i="36"/>
  <c r="AH2480" i="36"/>
  <c r="AG2480" i="36"/>
  <c r="AH2479" i="36"/>
  <c r="AG2479" i="36"/>
  <c r="AH2478" i="36"/>
  <c r="AG2478" i="36"/>
  <c r="AH2477" i="36"/>
  <c r="AG2477" i="36"/>
  <c r="AH2476" i="36"/>
  <c r="AG2476" i="36"/>
  <c r="AH2475" i="36"/>
  <c r="AG2475" i="36"/>
  <c r="AH2474" i="36"/>
  <c r="AG2474" i="36"/>
  <c r="AH2473" i="36"/>
  <c r="AG2473" i="36"/>
  <c r="AH2472" i="36"/>
  <c r="AG2472" i="36"/>
  <c r="AH2471" i="36"/>
  <c r="AG2471" i="36"/>
  <c r="AH2470" i="36"/>
  <c r="AG2470" i="36"/>
  <c r="AH2469" i="36"/>
  <c r="AG2469" i="36"/>
  <c r="AH2468" i="36"/>
  <c r="AG2468" i="36"/>
  <c r="AH2467" i="36"/>
  <c r="AG2467" i="36"/>
  <c r="AH2466" i="36"/>
  <c r="AG2466" i="36"/>
  <c r="AH2465" i="36"/>
  <c r="AG2465" i="36"/>
  <c r="AH2464" i="36"/>
  <c r="AG2464" i="36"/>
  <c r="AH2463" i="36"/>
  <c r="AG2463" i="36"/>
  <c r="AH2462" i="36"/>
  <c r="AG2462" i="36"/>
  <c r="AH2461" i="36"/>
  <c r="AG2461" i="36"/>
  <c r="AH2460" i="36"/>
  <c r="AG2460" i="36"/>
  <c r="AH2459" i="36"/>
  <c r="AG2459" i="36"/>
  <c r="AH2458" i="36"/>
  <c r="AG2458" i="36"/>
  <c r="AH2457" i="36"/>
  <c r="AG2457" i="36"/>
  <c r="AH2456" i="36"/>
  <c r="AG2456" i="36"/>
  <c r="AH2455" i="36"/>
  <c r="AG2455" i="36"/>
  <c r="AH2454" i="36"/>
  <c r="AG2454" i="36"/>
  <c r="AH2453" i="36"/>
  <c r="AG2453" i="36"/>
  <c r="AH2452" i="36"/>
  <c r="AG2452" i="36"/>
  <c r="AH2451" i="36"/>
  <c r="AG2451" i="36"/>
  <c r="AH2450" i="36"/>
  <c r="AG2450" i="36"/>
  <c r="AH2449" i="36"/>
  <c r="AG2449" i="36"/>
  <c r="AH2448" i="36"/>
  <c r="AG2448" i="36"/>
  <c r="AH2447" i="36"/>
  <c r="AG2447" i="36"/>
  <c r="AH2446" i="36"/>
  <c r="AG2446" i="36"/>
  <c r="AH2445" i="36"/>
  <c r="AG2445" i="36"/>
  <c r="AH2444" i="36"/>
  <c r="AG2444" i="36"/>
  <c r="AH2443" i="36"/>
  <c r="AG2443" i="36"/>
  <c r="AH2442" i="36"/>
  <c r="AG2442" i="36"/>
  <c r="AH2441" i="36"/>
  <c r="AG2441" i="36"/>
  <c r="AH2440" i="36"/>
  <c r="AG2440" i="36"/>
  <c r="AH2439" i="36"/>
  <c r="AG2439" i="36"/>
  <c r="AH2438" i="36"/>
  <c r="AG2438" i="36"/>
  <c r="AH2437" i="36"/>
  <c r="AG2437" i="36"/>
  <c r="AH2436" i="36"/>
  <c r="AG2436" i="36"/>
  <c r="AH2435" i="36"/>
  <c r="AG2435" i="36"/>
  <c r="AH2434" i="36"/>
  <c r="AG2434" i="36"/>
  <c r="AH2433" i="36"/>
  <c r="AG2433" i="36"/>
  <c r="AH2432" i="36"/>
  <c r="AG2432" i="36"/>
  <c r="AH2431" i="36"/>
  <c r="AG2431" i="36"/>
  <c r="AH2430" i="36"/>
  <c r="AG2430" i="36"/>
  <c r="AH2429" i="36"/>
  <c r="AG2429" i="36"/>
  <c r="AH2428" i="36"/>
  <c r="AG2428" i="36"/>
  <c r="AH2427" i="36"/>
  <c r="AG2427" i="36"/>
  <c r="AH2426" i="36"/>
  <c r="AG2426" i="36"/>
  <c r="AH2425" i="36"/>
  <c r="AG2425" i="36"/>
  <c r="AH2424" i="36"/>
  <c r="AG2424" i="36"/>
  <c r="AH2423" i="36"/>
  <c r="AG2423" i="36"/>
  <c r="AH2422" i="36"/>
  <c r="AG2422" i="36"/>
  <c r="AH2421" i="36"/>
  <c r="AG2421" i="36"/>
  <c r="AH2420" i="36"/>
  <c r="AG2420" i="36"/>
  <c r="AH2419" i="36"/>
  <c r="AG2419" i="36"/>
  <c r="AH2418" i="36"/>
  <c r="AG2418" i="36"/>
  <c r="AH2417" i="36"/>
  <c r="AG2417" i="36"/>
  <c r="AH2416" i="36"/>
  <c r="AG2416" i="36"/>
  <c r="AH2415" i="36"/>
  <c r="AG2415" i="36"/>
  <c r="AH2414" i="36"/>
  <c r="AG2414" i="36"/>
  <c r="AH2413" i="36"/>
  <c r="AG2413" i="36"/>
  <c r="AH2412" i="36"/>
  <c r="AG2412" i="36"/>
  <c r="AH2411" i="36"/>
  <c r="AG2411" i="36"/>
  <c r="AH2410" i="36"/>
  <c r="AG2410" i="36"/>
  <c r="AH2409" i="36"/>
  <c r="AG2409" i="36"/>
  <c r="AH2408" i="36"/>
  <c r="AG2408" i="36"/>
  <c r="AH2407" i="36"/>
  <c r="AG2407" i="36"/>
  <c r="AH2406" i="36"/>
  <c r="AG2406" i="36"/>
  <c r="AH2405" i="36"/>
  <c r="AG2405" i="36"/>
  <c r="AH2404" i="36"/>
  <c r="AG2404" i="36"/>
  <c r="AH2403" i="36"/>
  <c r="AG2403" i="36"/>
  <c r="AH2402" i="36"/>
  <c r="AG2402" i="36"/>
  <c r="AH2401" i="36"/>
  <c r="AG2401" i="36"/>
  <c r="AH2400" i="36"/>
  <c r="AG2400" i="36"/>
  <c r="AH2399" i="36"/>
  <c r="AG2399" i="36"/>
  <c r="AH2398" i="36"/>
  <c r="AG2398" i="36"/>
  <c r="AH2397" i="36"/>
  <c r="AG2397" i="36"/>
  <c r="AH2396" i="36"/>
  <c r="AG2396" i="36"/>
  <c r="AH2395" i="36"/>
  <c r="AG2395" i="36"/>
  <c r="AH2394" i="36"/>
  <c r="AG2394" i="36"/>
  <c r="AH2393" i="36"/>
  <c r="AG2393" i="36"/>
  <c r="AH2392" i="36"/>
  <c r="AG2392" i="36"/>
  <c r="AH2391" i="36"/>
  <c r="AG2391" i="36"/>
  <c r="AH2390" i="36"/>
  <c r="AG2390" i="36"/>
  <c r="AH2389" i="36"/>
  <c r="AG2389" i="36"/>
  <c r="AH2388" i="36"/>
  <c r="AG2388" i="36"/>
  <c r="AH2387" i="36"/>
  <c r="AG2387" i="36"/>
  <c r="AH2386" i="36"/>
  <c r="AG2386" i="36"/>
  <c r="AH2385" i="36"/>
  <c r="AG2385" i="36"/>
  <c r="AH2384" i="36"/>
  <c r="AG2384" i="36"/>
  <c r="AH2383" i="36"/>
  <c r="AG2383" i="36"/>
  <c r="AH2382" i="36"/>
  <c r="AG2382" i="36"/>
  <c r="AH2381" i="36"/>
  <c r="AG2381" i="36"/>
  <c r="AH2380" i="36"/>
  <c r="AG2380" i="36"/>
  <c r="AH2379" i="36"/>
  <c r="AG2379" i="36"/>
  <c r="AH2378" i="36"/>
  <c r="AG2378" i="36"/>
  <c r="AH2377" i="36"/>
  <c r="AG2377" i="36"/>
  <c r="AH2376" i="36"/>
  <c r="AG2376" i="36"/>
  <c r="AH2375" i="36"/>
  <c r="AG2375" i="36"/>
  <c r="AH2374" i="36"/>
  <c r="AG2374" i="36"/>
  <c r="AH2373" i="36"/>
  <c r="AG2373" i="36"/>
  <c r="AH2372" i="36"/>
  <c r="AG2372" i="36"/>
  <c r="AH2371" i="36"/>
  <c r="AG2371" i="36"/>
  <c r="AH2370" i="36"/>
  <c r="AG2370" i="36"/>
  <c r="AH2369" i="36"/>
  <c r="AG2369" i="36"/>
  <c r="AH2368" i="36"/>
  <c r="AG2368" i="36"/>
  <c r="AH2367" i="36"/>
  <c r="AG2367" i="36"/>
  <c r="AH2366" i="36"/>
  <c r="AG2366" i="36"/>
  <c r="AH2365" i="36"/>
  <c r="AG2365" i="36"/>
  <c r="AH2364" i="36"/>
  <c r="AG2364" i="36"/>
  <c r="AH2363" i="36"/>
  <c r="AG2363" i="36"/>
  <c r="AH2362" i="36"/>
  <c r="AG2362" i="36"/>
  <c r="AH2361" i="36"/>
  <c r="AG2361" i="36"/>
  <c r="AH2360" i="36"/>
  <c r="AG2360" i="36"/>
  <c r="AH2359" i="36"/>
  <c r="AG2359" i="36"/>
  <c r="AH2358" i="36"/>
  <c r="AG2358" i="36"/>
  <c r="AH2357" i="36"/>
  <c r="AG2357" i="36"/>
  <c r="AH2356" i="36"/>
  <c r="AG2356" i="36"/>
  <c r="AH2355" i="36"/>
  <c r="AG2355" i="36"/>
  <c r="AH2354" i="36"/>
  <c r="AG2354" i="36"/>
  <c r="AH2353" i="36"/>
  <c r="AG2353" i="36"/>
  <c r="AH2352" i="36"/>
  <c r="AG2352" i="36"/>
  <c r="AH2351" i="36"/>
  <c r="AG2351" i="36"/>
  <c r="AH2350" i="36"/>
  <c r="AG2350" i="36"/>
  <c r="AH2349" i="36"/>
  <c r="AG2349" i="36"/>
  <c r="AH2348" i="36"/>
  <c r="AG2348" i="36"/>
  <c r="AH2347" i="36"/>
  <c r="AG2347" i="36"/>
  <c r="AH2346" i="36"/>
  <c r="AG2346" i="36"/>
  <c r="AH2345" i="36"/>
  <c r="AG2345" i="36"/>
  <c r="AH2344" i="36"/>
  <c r="AG2344" i="36"/>
  <c r="AH2343" i="36"/>
  <c r="AG2343" i="36"/>
  <c r="AH2342" i="36"/>
  <c r="AG2342" i="36"/>
  <c r="AH2341" i="36"/>
  <c r="AG2341" i="36"/>
  <c r="AH2340" i="36"/>
  <c r="AG2340" i="36"/>
  <c r="AH2339" i="36"/>
  <c r="AG2339" i="36"/>
  <c r="AH2338" i="36"/>
  <c r="AG2338" i="36"/>
  <c r="AH2337" i="36"/>
  <c r="AG2337" i="36"/>
  <c r="AH2336" i="36"/>
  <c r="AG2336" i="36"/>
  <c r="AH2335" i="36"/>
  <c r="AG2335" i="36"/>
  <c r="AH2334" i="36"/>
  <c r="AG2334" i="36"/>
  <c r="AH2333" i="36"/>
  <c r="AG2333" i="36"/>
  <c r="AH2332" i="36"/>
  <c r="AG2332" i="36"/>
  <c r="AH2331" i="36"/>
  <c r="AG2331" i="36"/>
  <c r="AH2330" i="36"/>
  <c r="AG2330" i="36"/>
  <c r="AH2329" i="36"/>
  <c r="AG2329" i="36"/>
  <c r="AH2328" i="36"/>
  <c r="AG2328" i="36"/>
  <c r="AH2327" i="36"/>
  <c r="AG2327" i="36"/>
  <c r="AH2326" i="36"/>
  <c r="AG2326" i="36"/>
  <c r="AH2325" i="36"/>
  <c r="AG2325" i="36"/>
  <c r="AH2324" i="36"/>
  <c r="AG2324" i="36"/>
  <c r="AH2323" i="36"/>
  <c r="AG2323" i="36"/>
  <c r="AH2322" i="36"/>
  <c r="AG2322" i="36"/>
  <c r="AH2321" i="36"/>
  <c r="AG2321" i="36"/>
  <c r="AH2320" i="36"/>
  <c r="AG2320" i="36"/>
  <c r="AH2319" i="36"/>
  <c r="AG2319" i="36"/>
  <c r="AH2318" i="36"/>
  <c r="AG2318" i="36"/>
  <c r="AH2317" i="36"/>
  <c r="AG2317" i="36"/>
  <c r="AH2316" i="36"/>
  <c r="AG2316" i="36"/>
  <c r="AH2315" i="36"/>
  <c r="AG2315" i="36"/>
  <c r="AH2314" i="36"/>
  <c r="AG2314" i="36"/>
  <c r="AH2313" i="36"/>
  <c r="AG2313" i="36"/>
  <c r="AH2312" i="36"/>
  <c r="AG2312" i="36"/>
  <c r="AH2311" i="36"/>
  <c r="AG2311" i="36"/>
  <c r="AH2310" i="36"/>
  <c r="AG2310" i="36"/>
  <c r="AH2309" i="36"/>
  <c r="AG2309" i="36"/>
  <c r="AH2308" i="36"/>
  <c r="AG2308" i="36"/>
  <c r="AH2307" i="36"/>
  <c r="AG2307" i="36"/>
  <c r="AH2306" i="36"/>
  <c r="AG2306" i="36"/>
  <c r="AH2305" i="36"/>
  <c r="AG2305" i="36"/>
  <c r="AH2304" i="36"/>
  <c r="AG2304" i="36"/>
  <c r="AH2303" i="36"/>
  <c r="AG2303" i="36"/>
  <c r="AH2302" i="36"/>
  <c r="AG2302" i="36"/>
  <c r="AH2301" i="36"/>
  <c r="AG2301" i="36"/>
  <c r="AH2300" i="36"/>
  <c r="AG2300" i="36"/>
  <c r="AH2299" i="36"/>
  <c r="AG2299" i="36"/>
  <c r="AH2298" i="36"/>
  <c r="AG2298" i="36"/>
  <c r="AH2297" i="36"/>
  <c r="AG2297" i="36"/>
  <c r="AH2296" i="36"/>
  <c r="AG2296" i="36"/>
  <c r="AH2295" i="36"/>
  <c r="AG2295" i="36"/>
  <c r="AH2294" i="36"/>
  <c r="AG2294" i="36"/>
  <c r="AH2293" i="36"/>
  <c r="AG2293" i="36"/>
  <c r="AH2292" i="36"/>
  <c r="AG2292" i="36"/>
  <c r="AH2291" i="36"/>
  <c r="AG2291" i="36"/>
  <c r="AH2290" i="36"/>
  <c r="AG2290" i="36"/>
  <c r="AH2289" i="36"/>
  <c r="AG2289" i="36"/>
  <c r="AH2288" i="36"/>
  <c r="AG2288" i="36"/>
  <c r="AH2287" i="36"/>
  <c r="AG2287" i="36"/>
  <c r="AH2286" i="36"/>
  <c r="AG2286" i="36"/>
  <c r="AH2285" i="36"/>
  <c r="AG2285" i="36"/>
  <c r="AH2284" i="36"/>
  <c r="AG2284" i="36"/>
  <c r="AH2283" i="36"/>
  <c r="AG2283" i="36"/>
  <c r="AH2282" i="36"/>
  <c r="AG2282" i="36"/>
  <c r="AH2281" i="36"/>
  <c r="AG2281" i="36"/>
  <c r="AH2280" i="36"/>
  <c r="AG2280" i="36"/>
  <c r="AH2279" i="36"/>
  <c r="AG2279" i="36"/>
  <c r="AH2278" i="36"/>
  <c r="AG2278" i="36"/>
  <c r="AH2277" i="36"/>
  <c r="AG2277" i="36"/>
  <c r="AH2276" i="36"/>
  <c r="AG2276" i="36"/>
  <c r="AH2275" i="36"/>
  <c r="AG2275" i="36"/>
  <c r="AH2274" i="36"/>
  <c r="AG2274" i="36"/>
  <c r="AH2273" i="36"/>
  <c r="AG2273" i="36"/>
  <c r="AH2272" i="36"/>
  <c r="AG2272" i="36"/>
  <c r="AH2271" i="36"/>
  <c r="AG2271" i="36"/>
  <c r="AH2270" i="36"/>
  <c r="AG2270" i="36"/>
  <c r="AH2269" i="36"/>
  <c r="AG2269" i="36"/>
  <c r="AH2268" i="36"/>
  <c r="AG2268" i="36"/>
  <c r="AH2267" i="36"/>
  <c r="AG2267" i="36"/>
  <c r="AH2266" i="36"/>
  <c r="AG2266" i="36"/>
  <c r="AH2265" i="36"/>
  <c r="AG2265" i="36"/>
  <c r="AH2264" i="36"/>
  <c r="AG2264" i="36"/>
  <c r="AH2263" i="36"/>
  <c r="AG2263" i="36"/>
  <c r="AH2262" i="36"/>
  <c r="AG2262" i="36"/>
  <c r="AH2261" i="36"/>
  <c r="AG2261" i="36"/>
  <c r="AH2260" i="36"/>
  <c r="AG2260" i="36"/>
  <c r="AH2259" i="36"/>
  <c r="AG2259" i="36"/>
  <c r="AH2258" i="36"/>
  <c r="AG2258" i="36"/>
  <c r="AH2257" i="36"/>
  <c r="AG2257" i="36"/>
  <c r="AH2256" i="36"/>
  <c r="AG2256" i="36"/>
  <c r="AH2255" i="36"/>
  <c r="AG2255" i="36"/>
  <c r="AH2254" i="36"/>
  <c r="AG2254" i="36"/>
  <c r="AH2253" i="36"/>
  <c r="AG2253" i="36"/>
  <c r="AH2252" i="36"/>
  <c r="AG2252" i="36"/>
  <c r="AH2251" i="36"/>
  <c r="AG2251" i="36"/>
  <c r="AH2250" i="36"/>
  <c r="AG2250" i="36"/>
  <c r="AH2249" i="36"/>
  <c r="AG2249" i="36"/>
  <c r="AH2248" i="36"/>
  <c r="AG2248" i="36"/>
  <c r="AH2247" i="36"/>
  <c r="AG2247" i="36"/>
  <c r="AH2246" i="36"/>
  <c r="AG2246" i="36"/>
  <c r="AH2245" i="36"/>
  <c r="AG2245" i="36"/>
  <c r="AH2244" i="36"/>
  <c r="AG2244" i="36"/>
  <c r="AH2243" i="36"/>
  <c r="AG2243" i="36"/>
  <c r="AH2242" i="36"/>
  <c r="AG2242" i="36"/>
  <c r="AH2241" i="36"/>
  <c r="AG2241" i="36"/>
  <c r="AH2240" i="36"/>
  <c r="AG2240" i="36"/>
  <c r="AH2239" i="36"/>
  <c r="AG2239" i="36"/>
  <c r="AH2238" i="36"/>
  <c r="AG2238" i="36"/>
  <c r="AH2237" i="36"/>
  <c r="AG2237" i="36"/>
  <c r="AH2236" i="36"/>
  <c r="AG2236" i="36"/>
  <c r="AH2235" i="36"/>
  <c r="AG2235" i="36"/>
  <c r="AH2234" i="36"/>
  <c r="AG2234" i="36"/>
  <c r="AH2233" i="36"/>
  <c r="AG2233" i="36"/>
  <c r="AH2232" i="36"/>
  <c r="AG2232" i="36"/>
  <c r="AH2231" i="36"/>
  <c r="AG2231" i="36"/>
  <c r="AH2230" i="36"/>
  <c r="AG2230" i="36"/>
  <c r="AH2229" i="36"/>
  <c r="AG2229" i="36"/>
  <c r="AH2228" i="36"/>
  <c r="AG2228" i="36"/>
  <c r="AH2227" i="36"/>
  <c r="AG2227" i="36"/>
  <c r="AH2226" i="36"/>
  <c r="AG2226" i="36"/>
  <c r="AH2225" i="36"/>
  <c r="AG2225" i="36"/>
  <c r="AH2224" i="36"/>
  <c r="AG2224" i="36"/>
  <c r="AH2223" i="36"/>
  <c r="AG2223" i="36"/>
  <c r="AH2222" i="36"/>
  <c r="AG2222" i="36"/>
  <c r="AH2221" i="36"/>
  <c r="AG2221" i="36"/>
  <c r="AH2220" i="36"/>
  <c r="AG2220" i="36"/>
  <c r="AH2219" i="36"/>
  <c r="AG2219" i="36"/>
  <c r="AH2218" i="36"/>
  <c r="AG2218" i="36"/>
  <c r="AH2217" i="36"/>
  <c r="AG2217" i="36"/>
  <c r="AH2216" i="36"/>
  <c r="AG2216" i="36"/>
  <c r="AH2215" i="36"/>
  <c r="AG2215" i="36"/>
  <c r="AH2214" i="36"/>
  <c r="AG2214" i="36"/>
  <c r="AH2213" i="36"/>
  <c r="AG2213" i="36"/>
  <c r="AH2212" i="36"/>
  <c r="AG2212" i="36"/>
  <c r="AH2211" i="36"/>
  <c r="AG2211" i="36"/>
  <c r="AH2210" i="36"/>
  <c r="AG2210" i="36"/>
  <c r="AH2209" i="36"/>
  <c r="AG2209" i="36"/>
  <c r="AH2208" i="36"/>
  <c r="AG2208" i="36"/>
  <c r="AH2207" i="36"/>
  <c r="AG2207" i="36"/>
  <c r="AH2206" i="36"/>
  <c r="AG2206" i="36"/>
  <c r="AH2205" i="36"/>
  <c r="AG2205" i="36"/>
  <c r="AH2204" i="36"/>
  <c r="AG2204" i="36"/>
  <c r="AH2203" i="36"/>
  <c r="AG2203" i="36"/>
  <c r="AH2202" i="36"/>
  <c r="AG2202" i="36"/>
  <c r="AH2201" i="36"/>
  <c r="AG2201" i="36"/>
  <c r="AH2200" i="36"/>
  <c r="AG2200" i="36"/>
  <c r="AH2199" i="36"/>
  <c r="AG2199" i="36"/>
  <c r="AH2198" i="36"/>
  <c r="AG2198" i="36"/>
  <c r="AH2197" i="36"/>
  <c r="AG2197" i="36"/>
  <c r="AH2196" i="36"/>
  <c r="AG2196" i="36"/>
  <c r="AH2195" i="36"/>
  <c r="AG2195" i="36"/>
  <c r="AH2194" i="36"/>
  <c r="AG2194" i="36"/>
  <c r="AH2193" i="36"/>
  <c r="AG2193" i="36"/>
  <c r="AH2192" i="36"/>
  <c r="AG2192" i="36"/>
  <c r="AH2191" i="36"/>
  <c r="AG2191" i="36"/>
  <c r="AH2190" i="36"/>
  <c r="AG2190" i="36"/>
  <c r="AH2189" i="36"/>
  <c r="AG2189" i="36"/>
  <c r="AH2188" i="36"/>
  <c r="AG2188" i="36"/>
  <c r="AH2187" i="36"/>
  <c r="AG2187" i="36"/>
  <c r="AH2186" i="36"/>
  <c r="AG2186" i="36"/>
  <c r="AH2185" i="36"/>
  <c r="AG2185" i="36"/>
  <c r="AH2184" i="36"/>
  <c r="AG2184" i="36"/>
  <c r="AH2183" i="36"/>
  <c r="AG2183" i="36"/>
  <c r="AH2182" i="36"/>
  <c r="AG2182" i="36"/>
  <c r="AH2181" i="36"/>
  <c r="AG2181" i="36"/>
  <c r="AH2180" i="36"/>
  <c r="AG2180" i="36"/>
  <c r="AH2179" i="36"/>
  <c r="AG2179" i="36"/>
  <c r="AH2178" i="36"/>
  <c r="AG2178" i="36"/>
  <c r="AH2177" i="36"/>
  <c r="AG2177" i="36"/>
  <c r="AH2176" i="36"/>
  <c r="AG2176" i="36"/>
  <c r="AH2175" i="36"/>
  <c r="AG2175" i="36"/>
  <c r="AH2174" i="36"/>
  <c r="AG2174" i="36"/>
  <c r="AH2173" i="36"/>
  <c r="AG2173" i="36"/>
  <c r="AH2172" i="36"/>
  <c r="AG2172" i="36"/>
  <c r="AH2171" i="36"/>
  <c r="AG2171" i="36"/>
  <c r="AH2170" i="36"/>
  <c r="AG2170" i="36"/>
  <c r="AH2169" i="36"/>
  <c r="AG2169" i="36"/>
  <c r="AH2168" i="36"/>
  <c r="AG2168" i="36"/>
  <c r="AH2167" i="36"/>
  <c r="AG2167" i="36"/>
  <c r="AH2166" i="36"/>
  <c r="AG2166" i="36"/>
  <c r="AH2165" i="36"/>
  <c r="AG2165" i="36"/>
  <c r="AH2164" i="36"/>
  <c r="AG2164" i="36"/>
  <c r="AH2163" i="36"/>
  <c r="AG2163" i="36"/>
  <c r="AH2162" i="36"/>
  <c r="AG2162" i="36"/>
  <c r="AH2161" i="36"/>
  <c r="AG2161" i="36"/>
  <c r="AH2160" i="36"/>
  <c r="AG2160" i="36"/>
  <c r="AH2159" i="36"/>
  <c r="AG2159" i="36"/>
  <c r="AH2158" i="36"/>
  <c r="AG2158" i="36"/>
  <c r="AH2157" i="36"/>
  <c r="AG2157" i="36"/>
  <c r="AH2156" i="36"/>
  <c r="AG2156" i="36"/>
  <c r="AH2155" i="36"/>
  <c r="AG2155" i="36"/>
  <c r="AH2154" i="36"/>
  <c r="AG2154" i="36"/>
  <c r="AH2153" i="36"/>
  <c r="AG2153" i="36"/>
  <c r="AH2152" i="36"/>
  <c r="AG2152" i="36"/>
  <c r="AH2151" i="36"/>
  <c r="AG2151" i="36"/>
  <c r="AH2150" i="36"/>
  <c r="AG2150" i="36"/>
  <c r="AH2149" i="36"/>
  <c r="AG2149" i="36"/>
  <c r="AH2148" i="36"/>
  <c r="AG2148" i="36"/>
  <c r="AH2147" i="36"/>
  <c r="AG2147" i="36"/>
  <c r="AH2146" i="36"/>
  <c r="AG2146" i="36"/>
  <c r="AH2145" i="36"/>
  <c r="AG2145" i="36"/>
  <c r="AH2144" i="36"/>
  <c r="AG2144" i="36"/>
  <c r="AH2143" i="36"/>
  <c r="AG2143" i="36"/>
  <c r="AH2142" i="36"/>
  <c r="AG2142" i="36"/>
  <c r="AH2141" i="36"/>
  <c r="AG2141" i="36"/>
  <c r="AH2140" i="36"/>
  <c r="AG2140" i="36"/>
  <c r="AH2139" i="36"/>
  <c r="AG2139" i="36"/>
  <c r="AH2138" i="36"/>
  <c r="AG2138" i="36"/>
  <c r="AH2137" i="36"/>
  <c r="AG2137" i="36"/>
  <c r="AH2136" i="36"/>
  <c r="AG2136" i="36"/>
  <c r="AH2135" i="36"/>
  <c r="AG2135" i="36"/>
  <c r="AH2134" i="36"/>
  <c r="AG2134" i="36"/>
  <c r="AH2133" i="36"/>
  <c r="AG2133" i="36"/>
  <c r="AH2132" i="36"/>
  <c r="AG2132" i="36"/>
  <c r="AH2131" i="36"/>
  <c r="AG2131" i="36"/>
  <c r="AH2130" i="36"/>
  <c r="AG2130" i="36"/>
  <c r="AH2129" i="36"/>
  <c r="AG2129" i="36"/>
  <c r="AH2128" i="36"/>
  <c r="AG2128" i="36"/>
  <c r="AH2127" i="36"/>
  <c r="AG2127" i="36"/>
  <c r="AH2126" i="36"/>
  <c r="AG2126" i="36"/>
  <c r="AH2125" i="36"/>
  <c r="AG2125" i="36"/>
  <c r="AH2124" i="36"/>
  <c r="AG2124" i="36"/>
  <c r="AH2123" i="36"/>
  <c r="AG2123" i="36"/>
  <c r="AH2122" i="36"/>
  <c r="AG2122" i="36"/>
  <c r="AH2121" i="36"/>
  <c r="AG2121" i="36"/>
  <c r="AH2120" i="36"/>
  <c r="AG2120" i="36"/>
  <c r="AH2119" i="36"/>
  <c r="AG2119" i="36"/>
  <c r="AH2118" i="36"/>
  <c r="AG2118" i="36"/>
  <c r="AH2117" i="36"/>
  <c r="AG2117" i="36"/>
  <c r="AH2116" i="36"/>
  <c r="AG2116" i="36"/>
  <c r="AH2115" i="36"/>
  <c r="AG2115" i="36"/>
  <c r="AH2114" i="36"/>
  <c r="AG2114" i="36"/>
  <c r="AH2113" i="36"/>
  <c r="AG2113" i="36"/>
  <c r="AH2112" i="36"/>
  <c r="AG2112" i="36"/>
  <c r="AH2111" i="36"/>
  <c r="AG2111" i="36"/>
  <c r="AH2110" i="36"/>
  <c r="AG2110" i="36"/>
  <c r="AH2109" i="36"/>
  <c r="AG2109" i="36"/>
  <c r="AH2108" i="36"/>
  <c r="AG2108" i="36"/>
  <c r="AH2107" i="36"/>
  <c r="AG2107" i="36"/>
  <c r="AH2106" i="36"/>
  <c r="AG2106" i="36"/>
  <c r="AH2105" i="36"/>
  <c r="AG2105" i="36"/>
  <c r="AH2104" i="36"/>
  <c r="AG2104" i="36"/>
  <c r="AH2103" i="36"/>
  <c r="AG2103" i="36"/>
  <c r="AH2102" i="36"/>
  <c r="AG2102" i="36"/>
  <c r="AH2101" i="36"/>
  <c r="AG2101" i="36"/>
  <c r="AH2100" i="36"/>
  <c r="AG2100" i="36"/>
  <c r="AH2099" i="36"/>
  <c r="AG2099" i="36"/>
  <c r="AH2098" i="36"/>
  <c r="AG2098" i="36"/>
  <c r="AH2097" i="36"/>
  <c r="AG2097" i="36"/>
  <c r="AH2096" i="36"/>
  <c r="AG2096" i="36"/>
  <c r="AH2095" i="36"/>
  <c r="AG2095" i="36"/>
  <c r="AH2094" i="36"/>
  <c r="AG2094" i="36"/>
  <c r="AH2093" i="36"/>
  <c r="AG2093" i="36"/>
  <c r="AH2092" i="36"/>
  <c r="AG2092" i="36"/>
  <c r="AH2091" i="36"/>
  <c r="AG2091" i="36"/>
  <c r="AH2090" i="36"/>
  <c r="AG2090" i="36"/>
  <c r="AH2089" i="36"/>
  <c r="AG2089" i="36"/>
  <c r="AH2088" i="36"/>
  <c r="AG2088" i="36"/>
  <c r="AH2087" i="36"/>
  <c r="AG2087" i="36"/>
  <c r="AH2086" i="36"/>
  <c r="AG2086" i="36"/>
  <c r="AH2085" i="36"/>
  <c r="AG2085" i="36"/>
  <c r="AH2084" i="36"/>
  <c r="AG2084" i="36"/>
  <c r="AH2083" i="36"/>
  <c r="AG2083" i="36"/>
  <c r="AH2082" i="36"/>
  <c r="AG2082" i="36"/>
  <c r="AH2081" i="36"/>
  <c r="AG2081" i="36"/>
  <c r="AH2080" i="36"/>
  <c r="AG2080" i="36"/>
  <c r="AH2079" i="36"/>
  <c r="AG2079" i="36"/>
  <c r="AH2078" i="36"/>
  <c r="AG2078" i="36"/>
  <c r="AH2077" i="36"/>
  <c r="AG2077" i="36"/>
  <c r="AH2076" i="36"/>
  <c r="AG2076" i="36"/>
  <c r="AH2075" i="36"/>
  <c r="AG2075" i="36"/>
  <c r="AH2074" i="36"/>
  <c r="AG2074" i="36"/>
  <c r="AH2073" i="36"/>
  <c r="AG2073" i="36"/>
  <c r="AH2072" i="36"/>
  <c r="AG2072" i="36"/>
  <c r="AH2071" i="36"/>
  <c r="AG2071" i="36"/>
  <c r="AH2070" i="36"/>
  <c r="AG2070" i="36"/>
  <c r="AH2069" i="36"/>
  <c r="AG2069" i="36"/>
  <c r="AH2068" i="36"/>
  <c r="AG2068" i="36"/>
  <c r="AH2067" i="36"/>
  <c r="AG2067" i="36"/>
  <c r="AH2066" i="36"/>
  <c r="AG2066" i="36"/>
  <c r="AH2065" i="36"/>
  <c r="AG2065" i="36"/>
  <c r="AH2064" i="36"/>
  <c r="AG2064" i="36"/>
  <c r="AH2063" i="36"/>
  <c r="AG2063" i="36"/>
  <c r="AH2062" i="36"/>
  <c r="AG2062" i="36"/>
  <c r="AH2061" i="36"/>
  <c r="AG2061" i="36"/>
  <c r="AH2060" i="36"/>
  <c r="AG2060" i="36"/>
  <c r="AH2059" i="36"/>
  <c r="AG2059" i="36"/>
  <c r="AH2058" i="36"/>
  <c r="AG2058" i="36"/>
  <c r="AH2057" i="36"/>
  <c r="AG2057" i="36"/>
  <c r="AH2056" i="36"/>
  <c r="AG2056" i="36"/>
  <c r="AH2055" i="36"/>
  <c r="AG2055" i="36"/>
  <c r="AH2054" i="36"/>
  <c r="AG2054" i="36"/>
  <c r="AH2053" i="36"/>
  <c r="AG2053" i="36"/>
  <c r="AH2052" i="36"/>
  <c r="AG2052" i="36"/>
  <c r="AH2051" i="36"/>
  <c r="AG2051" i="36"/>
  <c r="AH2050" i="36"/>
  <c r="AG2050" i="36"/>
  <c r="AH2049" i="36"/>
  <c r="AG2049" i="36"/>
  <c r="AH2048" i="36"/>
  <c r="AG2048" i="36"/>
  <c r="AH2047" i="36"/>
  <c r="AG2047" i="36"/>
  <c r="AH2046" i="36"/>
  <c r="AG2046" i="36"/>
  <c r="AH2045" i="36"/>
  <c r="AG2045" i="36"/>
  <c r="AH2044" i="36"/>
  <c r="AG2044" i="36"/>
  <c r="AH2043" i="36"/>
  <c r="AG2043" i="36"/>
  <c r="AH2042" i="36"/>
  <c r="AG2042" i="36"/>
  <c r="AH2041" i="36"/>
  <c r="AG2041" i="36"/>
  <c r="AH2040" i="36"/>
  <c r="AG2040" i="36"/>
  <c r="AH2039" i="36"/>
  <c r="AG2039" i="36"/>
  <c r="AH2038" i="36"/>
  <c r="AG2038" i="36"/>
  <c r="AH2037" i="36"/>
  <c r="AG2037" i="36"/>
  <c r="AH2036" i="36"/>
  <c r="AG2036" i="36"/>
  <c r="AH2035" i="36"/>
  <c r="AG2035" i="36"/>
  <c r="AH2034" i="36"/>
  <c r="AG2034" i="36"/>
  <c r="AH2033" i="36"/>
  <c r="AG2033" i="36"/>
  <c r="AH2032" i="36"/>
  <c r="AG2032" i="36"/>
  <c r="AH2031" i="36"/>
  <c r="AG2031" i="36"/>
  <c r="AH2030" i="36"/>
  <c r="AG2030" i="36"/>
  <c r="AH2029" i="36"/>
  <c r="AG2029" i="36"/>
  <c r="AH2028" i="36"/>
  <c r="AG2028" i="36"/>
  <c r="AH2027" i="36"/>
  <c r="AG2027" i="36"/>
  <c r="AH2026" i="36"/>
  <c r="AG2026" i="36"/>
  <c r="AH2025" i="36"/>
  <c r="AG2025" i="36"/>
  <c r="AH2024" i="36"/>
  <c r="AG2024" i="36"/>
  <c r="AH2023" i="36"/>
  <c r="AG2023" i="36"/>
  <c r="AH2022" i="36"/>
  <c r="AG2022" i="36"/>
  <c r="AH2021" i="36"/>
  <c r="AG2021" i="36"/>
  <c r="AH2020" i="36"/>
  <c r="AG2020" i="36"/>
  <c r="AH2019" i="36"/>
  <c r="AG2019" i="36"/>
  <c r="AH2018" i="36"/>
  <c r="AG2018" i="36"/>
  <c r="AH2017" i="36"/>
  <c r="AG2017" i="36"/>
  <c r="AH2016" i="36"/>
  <c r="AG2016" i="36"/>
  <c r="AH2015" i="36"/>
  <c r="AG2015" i="36"/>
  <c r="AH2014" i="36"/>
  <c r="AG2014" i="36"/>
  <c r="AH2013" i="36"/>
  <c r="AG2013" i="36"/>
  <c r="AH2012" i="36"/>
  <c r="AG2012" i="36"/>
  <c r="AH2011" i="36"/>
  <c r="AG2011" i="36"/>
  <c r="AH2010" i="36"/>
  <c r="AG2010" i="36"/>
  <c r="AH2009" i="36"/>
  <c r="AG2009" i="36"/>
  <c r="AH2008" i="36"/>
  <c r="AG2008" i="36"/>
  <c r="AH2007" i="36"/>
  <c r="AG2007" i="36"/>
  <c r="AH2006" i="36"/>
  <c r="AG2006" i="36"/>
  <c r="AH2005" i="36"/>
  <c r="AG2005" i="36"/>
  <c r="AH2004" i="36"/>
  <c r="AG2004" i="36"/>
  <c r="AH2003" i="36"/>
  <c r="AG2003" i="36"/>
  <c r="AH2002" i="36"/>
  <c r="AG2002" i="36"/>
  <c r="AH2001" i="36"/>
  <c r="AG2001" i="36"/>
  <c r="AH2000" i="36"/>
  <c r="AG2000" i="36"/>
  <c r="AH1999" i="36"/>
  <c r="AG1999" i="36"/>
  <c r="AH1998" i="36"/>
  <c r="AG1998" i="36"/>
  <c r="AH1997" i="36"/>
  <c r="AG1997" i="36"/>
  <c r="AH1996" i="36"/>
  <c r="AG1996" i="36"/>
  <c r="AH1995" i="36"/>
  <c r="AG1995" i="36"/>
  <c r="AH1994" i="36"/>
  <c r="AG1994" i="36"/>
  <c r="AH1993" i="36"/>
  <c r="AG1993" i="36"/>
  <c r="AH1992" i="36"/>
  <c r="AG1992" i="36"/>
  <c r="AH1991" i="36"/>
  <c r="AG1991" i="36"/>
  <c r="AH1990" i="36"/>
  <c r="AG1990" i="36"/>
  <c r="AH1989" i="36"/>
  <c r="AG1989" i="36"/>
  <c r="AH1988" i="36"/>
  <c r="AG1988" i="36"/>
  <c r="AH1987" i="36"/>
  <c r="AG1987" i="36"/>
  <c r="AH1986" i="36"/>
  <c r="AG1986" i="36"/>
  <c r="AH1985" i="36"/>
  <c r="AG1985" i="36"/>
  <c r="AH1984" i="36"/>
  <c r="AG1984" i="36"/>
  <c r="AH1983" i="36"/>
  <c r="AG1983" i="36"/>
  <c r="AH1982" i="36"/>
  <c r="AG1982" i="36"/>
  <c r="AH1981" i="36"/>
  <c r="AG1981" i="36"/>
  <c r="AH1980" i="36"/>
  <c r="AG1980" i="36"/>
  <c r="AH1979" i="36"/>
  <c r="AG1979" i="36"/>
  <c r="AH1978" i="36"/>
  <c r="AG1978" i="36"/>
  <c r="AH1977" i="36"/>
  <c r="AG1977" i="36"/>
  <c r="AH1976" i="36"/>
  <c r="AG1976" i="36"/>
  <c r="AH1975" i="36"/>
  <c r="AG1975" i="36"/>
  <c r="AH1974" i="36"/>
  <c r="AG1974" i="36"/>
  <c r="AH1973" i="36"/>
  <c r="AG1973" i="36"/>
  <c r="AH1972" i="36"/>
  <c r="AG1972" i="36"/>
  <c r="AH1971" i="36"/>
  <c r="AG1971" i="36"/>
  <c r="AH1970" i="36"/>
  <c r="AG1970" i="36"/>
  <c r="AH1969" i="36"/>
  <c r="AG1969" i="36"/>
  <c r="AH1968" i="36"/>
  <c r="AG1968" i="36"/>
  <c r="AH1967" i="36"/>
  <c r="AG1967" i="36"/>
  <c r="AH1966" i="36"/>
  <c r="AG1966" i="36"/>
  <c r="AH1965" i="36"/>
  <c r="AG1965" i="36"/>
  <c r="AH1964" i="36"/>
  <c r="AG1964" i="36"/>
  <c r="AH1963" i="36"/>
  <c r="AG1963" i="36"/>
  <c r="AH1962" i="36"/>
  <c r="AG1962" i="36"/>
  <c r="AH1961" i="36"/>
  <c r="AG1961" i="36"/>
  <c r="AH1960" i="36"/>
  <c r="AG1960" i="36"/>
  <c r="AH1959" i="36"/>
  <c r="AG1959" i="36"/>
  <c r="AH1958" i="36"/>
  <c r="AG1958" i="36"/>
  <c r="AH1957" i="36"/>
  <c r="AG1957" i="36"/>
  <c r="AH1956" i="36"/>
  <c r="AG1956" i="36"/>
  <c r="AH1955" i="36"/>
  <c r="AG1955" i="36"/>
  <c r="AH1954" i="36"/>
  <c r="AG1954" i="36"/>
  <c r="AH1953" i="36"/>
  <c r="AG1953" i="36"/>
  <c r="AH1952" i="36"/>
  <c r="AG1952" i="36"/>
  <c r="AH1951" i="36"/>
  <c r="AG1951" i="36"/>
  <c r="AH1950" i="36"/>
  <c r="AG1950" i="36"/>
  <c r="AH1949" i="36"/>
  <c r="AG1949" i="36"/>
  <c r="AH1948" i="36"/>
  <c r="AG1948" i="36"/>
  <c r="AH1947" i="36"/>
  <c r="AG1947" i="36"/>
  <c r="AH1946" i="36"/>
  <c r="AG1946" i="36"/>
  <c r="AH1945" i="36"/>
  <c r="AG1945" i="36"/>
  <c r="AH1944" i="36"/>
  <c r="AG1944" i="36"/>
  <c r="AH1943" i="36"/>
  <c r="AH1942" i="36"/>
  <c r="AH1941" i="36"/>
  <c r="AH1940" i="36"/>
  <c r="AH1939" i="36"/>
  <c r="AH1938" i="36"/>
  <c r="AH1937" i="36"/>
  <c r="AH1936" i="36"/>
  <c r="AH1935" i="36"/>
  <c r="AH1934" i="36"/>
  <c r="AH1933" i="36"/>
  <c r="AH1932" i="36"/>
  <c r="AH1931" i="36"/>
  <c r="AH1930" i="36"/>
  <c r="AH1929" i="36"/>
  <c r="AH1928" i="36"/>
  <c r="AH1927" i="36"/>
  <c r="AH1926" i="36"/>
  <c r="AH1925" i="36"/>
  <c r="AH1924" i="36"/>
  <c r="AH1922" i="36"/>
  <c r="AH1921" i="36"/>
  <c r="AH1920" i="36"/>
  <c r="AH1918" i="36"/>
  <c r="AH1919" i="36"/>
  <c r="AH1917" i="36"/>
  <c r="AH1916" i="36"/>
  <c r="AH1915" i="36"/>
  <c r="AH1914" i="36"/>
  <c r="AH1913" i="36"/>
  <c r="AH1912" i="36"/>
  <c r="AH1911" i="36"/>
  <c r="AH1909" i="36"/>
  <c r="AH1908" i="36"/>
  <c r="AG1908" i="36"/>
  <c r="AH1907" i="36"/>
  <c r="AG1907" i="36"/>
  <c r="AH1906" i="36"/>
  <c r="AG1906" i="36"/>
  <c r="AH1905" i="36"/>
  <c r="AG1905" i="36"/>
  <c r="AH1904" i="36"/>
  <c r="AG1904" i="36"/>
  <c r="AH1903" i="36"/>
  <c r="AG1903" i="36"/>
  <c r="AH1902" i="36"/>
  <c r="AG1902" i="36"/>
  <c r="AH1901" i="36"/>
  <c r="AG1901" i="36"/>
  <c r="AH1900" i="36"/>
  <c r="AG1900" i="36"/>
  <c r="AH1899" i="36"/>
  <c r="AG1899" i="36"/>
  <c r="AH1898" i="36"/>
  <c r="AG1898" i="36"/>
  <c r="AH1897" i="36"/>
  <c r="AG1897" i="36"/>
  <c r="AH1896" i="36"/>
  <c r="AG1896" i="36"/>
  <c r="AH1895" i="36"/>
  <c r="AG1895" i="36"/>
  <c r="AH1894" i="36"/>
  <c r="AG1894" i="36"/>
  <c r="AH1893" i="36"/>
  <c r="AG1893" i="36"/>
  <c r="AH1892" i="36"/>
  <c r="AG1892" i="36"/>
  <c r="AH1891" i="36"/>
  <c r="AG1891" i="36"/>
  <c r="AH1890" i="36"/>
  <c r="AG1890" i="36"/>
  <c r="AH1889" i="36"/>
  <c r="AG1889" i="36"/>
  <c r="AH1888" i="36"/>
  <c r="AG1888" i="36"/>
  <c r="AH1887" i="36"/>
  <c r="AG1887" i="36"/>
  <c r="AH1886" i="36"/>
  <c r="AG1886" i="36"/>
  <c r="AH1885" i="36"/>
  <c r="AG1885" i="36"/>
  <c r="AH1884" i="36"/>
  <c r="AG1884" i="36"/>
  <c r="AH1883" i="36"/>
  <c r="AG1883" i="36"/>
  <c r="AH1882" i="36"/>
  <c r="AG1882" i="36"/>
  <c r="AH1881" i="36"/>
  <c r="AG1881" i="36"/>
  <c r="AH1880" i="36"/>
  <c r="AG1880" i="36"/>
  <c r="AH1879" i="36"/>
  <c r="AG1879" i="36"/>
  <c r="AH1878" i="36"/>
  <c r="AG1878" i="36"/>
  <c r="AH1877" i="36"/>
  <c r="AG1877" i="36"/>
  <c r="AH1876" i="36"/>
  <c r="AG1876" i="36"/>
  <c r="AH1875" i="36"/>
  <c r="AG1875" i="36"/>
  <c r="AH1874" i="36"/>
  <c r="AG1874" i="36"/>
  <c r="AH1873" i="36"/>
  <c r="AG1873" i="36"/>
  <c r="AH1872" i="36"/>
  <c r="AG1872" i="36"/>
  <c r="AH1871" i="36"/>
  <c r="AG1871" i="36"/>
  <c r="AH1867" i="36"/>
  <c r="AG1867" i="36"/>
  <c r="AH1870" i="36"/>
  <c r="AG1870" i="36"/>
  <c r="AH1869" i="36"/>
  <c r="AG1869" i="36"/>
  <c r="AH1868" i="36"/>
  <c r="AG1868" i="36"/>
  <c r="AH1866" i="36"/>
  <c r="AG1866" i="36"/>
  <c r="AH1865" i="36"/>
  <c r="AG1865" i="36"/>
  <c r="AH1864" i="36"/>
  <c r="AG1864" i="36"/>
  <c r="AH1863" i="36"/>
  <c r="AG1863" i="36"/>
  <c r="AH1862" i="36"/>
  <c r="AG1862" i="36"/>
  <c r="AH1861" i="36"/>
  <c r="AG1861" i="36"/>
  <c r="AH1860" i="36"/>
  <c r="AG1860" i="36"/>
  <c r="AH1859" i="36"/>
  <c r="AG1859" i="36"/>
  <c r="AH1858" i="36"/>
  <c r="AG1858" i="36"/>
  <c r="AH1857" i="36"/>
  <c r="AG1857" i="36"/>
  <c r="AH1856" i="36"/>
  <c r="AG1856" i="36"/>
  <c r="AH2504" i="36"/>
  <c r="AG2504" i="36"/>
  <c r="AH211" i="36"/>
  <c r="AG211" i="36"/>
  <c r="AH210" i="36"/>
  <c r="AG210" i="36"/>
  <c r="AH209" i="36"/>
  <c r="AG209" i="36"/>
  <c r="AH208" i="36"/>
  <c r="AG208" i="36"/>
  <c r="AH207" i="36"/>
  <c r="AG207" i="36"/>
  <c r="AH206" i="36"/>
  <c r="AG206" i="36"/>
  <c r="AH205" i="36"/>
  <c r="AG205" i="36"/>
  <c r="AH204" i="36"/>
  <c r="AG204" i="36"/>
  <c r="AH203" i="36"/>
  <c r="AG203" i="36"/>
  <c r="AH202" i="36"/>
  <c r="AG202" i="36"/>
  <c r="AH201" i="36"/>
  <c r="AG201" i="36"/>
  <c r="AH200" i="36"/>
  <c r="AG200" i="36"/>
  <c r="AH199" i="36"/>
  <c r="AG199" i="36"/>
  <c r="AH198" i="36"/>
  <c r="AG198" i="36"/>
  <c r="AH197" i="36"/>
  <c r="AG197" i="36"/>
  <c r="AH196" i="36"/>
  <c r="AG196" i="36"/>
  <c r="AH195" i="36"/>
  <c r="AG195" i="36"/>
  <c r="AH194" i="36"/>
  <c r="AG194" i="36"/>
  <c r="AH193" i="36"/>
  <c r="AG193" i="36"/>
  <c r="AH192" i="36"/>
  <c r="AG192" i="36"/>
  <c r="AH191" i="36"/>
  <c r="AG191" i="36"/>
  <c r="AH190" i="36"/>
  <c r="AG190" i="36"/>
  <c r="AH189" i="36"/>
  <c r="AG189" i="36"/>
  <c r="AH188" i="36"/>
  <c r="AG188" i="36"/>
  <c r="AH187" i="36"/>
  <c r="AG187" i="36"/>
  <c r="AH186" i="36"/>
  <c r="AG186" i="36"/>
  <c r="AH185" i="36"/>
  <c r="AG185" i="36"/>
  <c r="AH184" i="36"/>
  <c r="AG184" i="36"/>
  <c r="AH183" i="36"/>
  <c r="AG183" i="36"/>
  <c r="AH182" i="36"/>
  <c r="AG182" i="36"/>
  <c r="AH181" i="36"/>
  <c r="AG181" i="36"/>
  <c r="AH180" i="36"/>
  <c r="AG180" i="36"/>
  <c r="AH179" i="36"/>
  <c r="AG179" i="36"/>
  <c r="AH178" i="36"/>
  <c r="AG178" i="36"/>
  <c r="AH177" i="36"/>
  <c r="AG177" i="36"/>
  <c r="AH176" i="36"/>
  <c r="AG176" i="36"/>
  <c r="AH175" i="36"/>
  <c r="AG175" i="36"/>
  <c r="AH174" i="36"/>
  <c r="AG174" i="36"/>
  <c r="AH173" i="36"/>
  <c r="AG173" i="36"/>
  <c r="AH172" i="36"/>
  <c r="AG172" i="36"/>
  <c r="AH171" i="36"/>
  <c r="AG171" i="36"/>
  <c r="AH170" i="36"/>
  <c r="AG170" i="36"/>
  <c r="AH169" i="36"/>
  <c r="AG169" i="36"/>
  <c r="AH168" i="36"/>
  <c r="AG168" i="36"/>
  <c r="AH167" i="36"/>
  <c r="AG167" i="36"/>
  <c r="AH166" i="36"/>
  <c r="AG166" i="36"/>
  <c r="AH165" i="36"/>
  <c r="AG165" i="36"/>
  <c r="AH164" i="36"/>
  <c r="AG164" i="36"/>
  <c r="AH163" i="36"/>
  <c r="AG163" i="36"/>
  <c r="AH162" i="36"/>
  <c r="AG162" i="36"/>
  <c r="AH161" i="36"/>
  <c r="AG161" i="36"/>
  <c r="AH160" i="36"/>
  <c r="AG160" i="36"/>
  <c r="AH159" i="36"/>
  <c r="AG159" i="36"/>
  <c r="AH158" i="36"/>
  <c r="AG158" i="36"/>
  <c r="AH157" i="36"/>
  <c r="AG157" i="36"/>
  <c r="AH156" i="36"/>
  <c r="AG156" i="36"/>
  <c r="AH155" i="36"/>
  <c r="AG155" i="36"/>
  <c r="AH154" i="36"/>
  <c r="AG154" i="36"/>
  <c r="AH153" i="36"/>
  <c r="AG153" i="36"/>
  <c r="AH152" i="36"/>
  <c r="AG152" i="36"/>
  <c r="AH151" i="36"/>
  <c r="AG151" i="36"/>
  <c r="AH150" i="36"/>
  <c r="AG150" i="36"/>
  <c r="AH149" i="36"/>
  <c r="AG149" i="36"/>
  <c r="AH148" i="36"/>
  <c r="AG148" i="36"/>
  <c r="AH147" i="36"/>
  <c r="AG147" i="36"/>
  <c r="AH146" i="36"/>
  <c r="AG146" i="36"/>
  <c r="AH145" i="36"/>
  <c r="AG145" i="36"/>
  <c r="AH144" i="36"/>
  <c r="AG144" i="36"/>
  <c r="AH143" i="36"/>
  <c r="AG143" i="36"/>
  <c r="AH142" i="36"/>
  <c r="AG142" i="36"/>
  <c r="AH141" i="36"/>
  <c r="AG141" i="36"/>
  <c r="AH140" i="36"/>
  <c r="AG140" i="36"/>
  <c r="AH139" i="36"/>
  <c r="AG139" i="36"/>
  <c r="AH138" i="36"/>
  <c r="AG138" i="36"/>
  <c r="AH137" i="36"/>
  <c r="AG137" i="36"/>
  <c r="AH136" i="36"/>
  <c r="AG136" i="36"/>
  <c r="AH135" i="36"/>
  <c r="AG135" i="36"/>
  <c r="AH134" i="36"/>
  <c r="AG134" i="36"/>
  <c r="AH133" i="36"/>
  <c r="AG133" i="36"/>
  <c r="AH132" i="36"/>
  <c r="AG132" i="36"/>
  <c r="AH131" i="36"/>
  <c r="AG131" i="36"/>
  <c r="AH130" i="36"/>
  <c r="AG130" i="36"/>
  <c r="AH129" i="36"/>
  <c r="AG129" i="36"/>
  <c r="AH128" i="36"/>
  <c r="AG128" i="36"/>
  <c r="AH127" i="36"/>
  <c r="AG127" i="36"/>
  <c r="AH126" i="36"/>
  <c r="AG126" i="36"/>
  <c r="AH125" i="36"/>
  <c r="AG125" i="36"/>
  <c r="AH124" i="36"/>
  <c r="AG124" i="36"/>
  <c r="AH123" i="36"/>
  <c r="AG123" i="36"/>
  <c r="AH122" i="36"/>
  <c r="AG122" i="36"/>
  <c r="AH121" i="36"/>
  <c r="AG121" i="36"/>
  <c r="AH120" i="36"/>
  <c r="AG120" i="36"/>
  <c r="AH119" i="36"/>
  <c r="AG119" i="36"/>
  <c r="AH118" i="36"/>
  <c r="AG118" i="36"/>
  <c r="AH117" i="36"/>
  <c r="AG117" i="36"/>
  <c r="AH116" i="36"/>
  <c r="AG116" i="36"/>
  <c r="AH115" i="36"/>
  <c r="AG115" i="36"/>
  <c r="AH114" i="36"/>
  <c r="AG114" i="36"/>
  <c r="AH113" i="36"/>
  <c r="AG113" i="36"/>
  <c r="AH112" i="36"/>
  <c r="AG112" i="36"/>
  <c r="AH111" i="36"/>
  <c r="AG111" i="36"/>
  <c r="AH110" i="36"/>
  <c r="AG110" i="36"/>
  <c r="AH109" i="36"/>
  <c r="AG109" i="36"/>
  <c r="AH108" i="36"/>
  <c r="AG108" i="36"/>
  <c r="AH107" i="36"/>
  <c r="AG107" i="36"/>
  <c r="AH106" i="36"/>
  <c r="AG106" i="36"/>
  <c r="AH105" i="36"/>
  <c r="AG105" i="36"/>
  <c r="AH104" i="36"/>
  <c r="AG104" i="36"/>
  <c r="AH103" i="36"/>
  <c r="AG103" i="36"/>
  <c r="AH102" i="36"/>
  <c r="AG102" i="36"/>
  <c r="AH101" i="36"/>
  <c r="AG101" i="36"/>
  <c r="AH100" i="36"/>
  <c r="AG100" i="36"/>
  <c r="AH99" i="36"/>
  <c r="AG99" i="36"/>
  <c r="AH98" i="36"/>
  <c r="AG98" i="36"/>
  <c r="AH97" i="36"/>
  <c r="AG97" i="36"/>
  <c r="AH96" i="36"/>
  <c r="AG96" i="36"/>
  <c r="AH95" i="36"/>
  <c r="AG95" i="36"/>
  <c r="AH94" i="36"/>
  <c r="AG94" i="36"/>
  <c r="AH93" i="36"/>
  <c r="AG93" i="36"/>
  <c r="AH92" i="36"/>
  <c r="AG92" i="36"/>
  <c r="AH91" i="36"/>
  <c r="AG91" i="36"/>
  <c r="AH90" i="36"/>
  <c r="AG90" i="36"/>
  <c r="AH89" i="36"/>
  <c r="AG89" i="36"/>
  <c r="AH88" i="36"/>
  <c r="AG88" i="36"/>
  <c r="AH87" i="36"/>
  <c r="AG87" i="36"/>
  <c r="AH86" i="36"/>
  <c r="AG86" i="36"/>
  <c r="AH85" i="36"/>
  <c r="AG85" i="36"/>
  <c r="AH84" i="36"/>
  <c r="AG84" i="36"/>
  <c r="AH83" i="36"/>
  <c r="AG83" i="36"/>
  <c r="AH82" i="36"/>
  <c r="AG82" i="36"/>
  <c r="AH81" i="36"/>
  <c r="AG81" i="36"/>
  <c r="AH80" i="36"/>
  <c r="AG80" i="36"/>
  <c r="AH79" i="36"/>
  <c r="AG79" i="36"/>
  <c r="AH78" i="36"/>
  <c r="AG78" i="36"/>
  <c r="AH77" i="36"/>
  <c r="AG77" i="36"/>
  <c r="AH76" i="36"/>
  <c r="AG76" i="36"/>
  <c r="AH75" i="36"/>
  <c r="AG75" i="36"/>
  <c r="AH74" i="36"/>
  <c r="AG74" i="36"/>
  <c r="AH73" i="36"/>
  <c r="AG73" i="36"/>
  <c r="AH72" i="36"/>
  <c r="AG72" i="36"/>
  <c r="AH71" i="36"/>
  <c r="AG71" i="36"/>
  <c r="AH70" i="36"/>
  <c r="AG70" i="36"/>
  <c r="AH69" i="36"/>
  <c r="AG69" i="36"/>
  <c r="AH68" i="36"/>
  <c r="AG68" i="36"/>
  <c r="AH67" i="36"/>
  <c r="AG67" i="36"/>
  <c r="AH66" i="36"/>
  <c r="AG66" i="36"/>
  <c r="AH65" i="36"/>
  <c r="AG65" i="36"/>
  <c r="AH64" i="36"/>
  <c r="AG64" i="36"/>
  <c r="AH63" i="36"/>
  <c r="AG63" i="36"/>
  <c r="AH62" i="36"/>
  <c r="AG62" i="36"/>
  <c r="AH61" i="36"/>
  <c r="AG61" i="36"/>
  <c r="AH60" i="36"/>
  <c r="AG60" i="36"/>
  <c r="AH59" i="36"/>
  <c r="AG59" i="36"/>
  <c r="AH58" i="36"/>
  <c r="AG58" i="36"/>
  <c r="AH57" i="36"/>
  <c r="AG57" i="36"/>
  <c r="AH56" i="36"/>
  <c r="AG56" i="36"/>
  <c r="AH55" i="36"/>
  <c r="AG55" i="36"/>
  <c r="AH54" i="36"/>
  <c r="AG54" i="36"/>
  <c r="AH53" i="36"/>
  <c r="AG53" i="36"/>
  <c r="AH52" i="36"/>
  <c r="AG52" i="36"/>
  <c r="AH51" i="36"/>
  <c r="AG51" i="36"/>
  <c r="AH50" i="36"/>
  <c r="AG50" i="36"/>
  <c r="AH49" i="36"/>
  <c r="AG49" i="36"/>
  <c r="AH48" i="36"/>
  <c r="AG48" i="36"/>
  <c r="AH47" i="36"/>
  <c r="AG47" i="36"/>
  <c r="AH46" i="36"/>
  <c r="AG46" i="36"/>
  <c r="AH45" i="36"/>
  <c r="AG45" i="36"/>
  <c r="AH44" i="36"/>
  <c r="AG44" i="36"/>
  <c r="AH43" i="36"/>
  <c r="AG43" i="36"/>
  <c r="AH42" i="36"/>
  <c r="AG42" i="36"/>
  <c r="AH41" i="36"/>
  <c r="AG41" i="36"/>
  <c r="AH40" i="36"/>
  <c r="AG40" i="36"/>
  <c r="AH39" i="36"/>
  <c r="AG39" i="36"/>
  <c r="AH38" i="36"/>
  <c r="AG38" i="36"/>
  <c r="AH37" i="36"/>
  <c r="AG37" i="36"/>
  <c r="AH36" i="36"/>
  <c r="AG36" i="36"/>
  <c r="AH35" i="36"/>
  <c r="AG35" i="36"/>
  <c r="AH34" i="36"/>
  <c r="AG34" i="36"/>
  <c r="AH33" i="36"/>
  <c r="AG33" i="36"/>
  <c r="AH32" i="36"/>
  <c r="AG32" i="36"/>
  <c r="AH31" i="36"/>
  <c r="AG31" i="36"/>
  <c r="AH30" i="36"/>
  <c r="AG30" i="36"/>
  <c r="AH29" i="36"/>
  <c r="AG29" i="36"/>
  <c r="AH28" i="36"/>
  <c r="AG28" i="36"/>
  <c r="AH27" i="36"/>
  <c r="AG27" i="36"/>
  <c r="AH26" i="36"/>
  <c r="AG26" i="36"/>
  <c r="AH25" i="36"/>
  <c r="AG25" i="36"/>
  <c r="AH24" i="36"/>
  <c r="AG24" i="36"/>
  <c r="AH23" i="36"/>
  <c r="AG23" i="36"/>
  <c r="AH22" i="36"/>
  <c r="AG22" i="36"/>
  <c r="AH21" i="36"/>
  <c r="AG21" i="36"/>
  <c r="AH20" i="36"/>
  <c r="AG20" i="36"/>
  <c r="AH19" i="36"/>
  <c r="AG19" i="36"/>
  <c r="AH18" i="36"/>
  <c r="AG18" i="36"/>
  <c r="AH17" i="36"/>
  <c r="AG17" i="36"/>
  <c r="AH16" i="36"/>
  <c r="AG16" i="36"/>
  <c r="AH15" i="36"/>
  <c r="AG15" i="36"/>
  <c r="AH14" i="36"/>
  <c r="AG14" i="36"/>
  <c r="AH13" i="36"/>
  <c r="AG13" i="36"/>
  <c r="AH12" i="36"/>
  <c r="AG12" i="36"/>
  <c r="AH11" i="36"/>
  <c r="AG11" i="36"/>
  <c r="AH10" i="36"/>
  <c r="AG10" i="36"/>
  <c r="AH9" i="36"/>
  <c r="AG9" i="36"/>
  <c r="AH8" i="36"/>
  <c r="AG8" i="36"/>
  <c r="AH7" i="36"/>
  <c r="AG7" i="36"/>
  <c r="AH6" i="36"/>
  <c r="AG6" i="36"/>
  <c r="AH5" i="36"/>
  <c r="AG5" i="36"/>
  <c r="AH4" i="36"/>
  <c r="AG4" i="36"/>
  <c r="AH3" i="36"/>
  <c r="M1899" i="36" a="1"/>
  <c r="M1899" i="36" s="1"/>
  <c r="M1898" i="36" a="1"/>
  <c r="M1898" i="36" s="1"/>
  <c r="M1897" i="36" a="1"/>
  <c r="M1897" i="36" s="1"/>
  <c r="M1896" i="36" a="1"/>
  <c r="M1896" i="36" s="1"/>
  <c r="M1895" i="36" a="1"/>
  <c r="M1895" i="36" s="1"/>
  <c r="M1894" i="36" a="1"/>
  <c r="M1894" i="36" s="1"/>
  <c r="M1893" i="36" a="1"/>
  <c r="M1893" i="36" s="1"/>
  <c r="M1892" i="36" a="1"/>
  <c r="M1892" i="36" s="1"/>
  <c r="M1891" i="36" a="1"/>
  <c r="M1891" i="36" s="1"/>
  <c r="M1890" i="36" a="1"/>
  <c r="M1890" i="36" s="1"/>
  <c r="M1889" i="36" a="1"/>
  <c r="M1889" i="36" s="1"/>
  <c r="M1888" i="36" a="1"/>
  <c r="M1888" i="36" s="1"/>
  <c r="M1887" i="36" a="1"/>
  <c r="M1887" i="36" s="1"/>
  <c r="M1886" i="36" a="1"/>
  <c r="M1886" i="36" s="1"/>
  <c r="M1885" i="36" a="1"/>
  <c r="M1885" i="36" s="1"/>
  <c r="M1884" i="36" a="1"/>
  <c r="M1884" i="36" s="1"/>
  <c r="M1883" i="36" a="1"/>
  <c r="M1883" i="36" s="1"/>
  <c r="M1882" i="36" a="1"/>
  <c r="M1882" i="36" s="1"/>
  <c r="M1881" i="36" a="1"/>
  <c r="M1881" i="36" s="1"/>
  <c r="M1880" i="36" a="1"/>
  <c r="M1880" i="36" s="1"/>
  <c r="M1879" i="36" a="1"/>
  <c r="M1879" i="36" s="1"/>
  <c r="M1878" i="36" a="1"/>
  <c r="M1878" i="36" s="1"/>
  <c r="M1877" i="36" a="1"/>
  <c r="M1877" i="36" s="1"/>
  <c r="M1876" i="36" a="1"/>
  <c r="M1876" i="36" s="1"/>
  <c r="M1875" i="36" a="1"/>
  <c r="M1875" i="36" s="1"/>
  <c r="M1874" i="36" a="1"/>
  <c r="M1874" i="36" s="1"/>
  <c r="M1873" i="36" a="1"/>
  <c r="M1873" i="36" s="1"/>
  <c r="M1872" i="36" a="1"/>
  <c r="M1872" i="36" s="1"/>
  <c r="M1871" i="36" a="1"/>
  <c r="M1871" i="36" s="1"/>
  <c r="M1867" i="36" a="1"/>
  <c r="M1867" i="36" s="1"/>
  <c r="M1870" i="36" a="1"/>
  <c r="M1870" i="36" s="1"/>
  <c r="M1869" i="36" a="1"/>
  <c r="M1869" i="36" s="1"/>
  <c r="M1868" i="36" a="1"/>
  <c r="M1868" i="36" s="1"/>
  <c r="M1866" i="36" a="1"/>
  <c r="M1866" i="36" s="1"/>
  <c r="M1865" i="36" a="1"/>
  <c r="M1865" i="36" s="1"/>
  <c r="M1864" i="36" a="1"/>
  <c r="M1864" i="36" s="1"/>
  <c r="M1863" i="36" a="1"/>
  <c r="M1863" i="36" s="1"/>
  <c r="M1862" i="36" a="1"/>
  <c r="M1862" i="36" s="1"/>
  <c r="M1861" i="36" a="1"/>
  <c r="M1861" i="36" s="1"/>
  <c r="M1860" i="36" a="1"/>
  <c r="M1860" i="36" s="1"/>
  <c r="M1859" i="36" a="1"/>
  <c r="M1859" i="36" s="1"/>
  <c r="M1858" i="36" a="1"/>
  <c r="M1858" i="36" s="1"/>
  <c r="M1857" i="36" a="1"/>
  <c r="M1857" i="36" s="1"/>
  <c r="M1856" i="36" a="1"/>
  <c r="M1856" i="36" s="1"/>
  <c r="M1855" i="36" a="1"/>
  <c r="M1855" i="36" s="1"/>
  <c r="M1854" i="36" a="1"/>
  <c r="M1854" i="36" s="1"/>
  <c r="M1853" i="36" a="1"/>
  <c r="M1853" i="36" s="1"/>
  <c r="M1852" i="36" a="1"/>
  <c r="M1852" i="36" s="1"/>
  <c r="M1851" i="36" a="1"/>
  <c r="M1851" i="36" s="1"/>
  <c r="M1850" i="36" a="1"/>
  <c r="M1850" i="36" s="1"/>
  <c r="M1849" i="36" a="1"/>
  <c r="M1849" i="36" s="1"/>
  <c r="M1848" i="36" a="1"/>
  <c r="M1848" i="36" s="1"/>
  <c r="M1847" i="36" a="1"/>
  <c r="M1847" i="36" s="1"/>
  <c r="M1846" i="36" a="1"/>
  <c r="M1846" i="36" s="1"/>
  <c r="M1845" i="36" a="1"/>
  <c r="M1845" i="36" s="1"/>
  <c r="M1844" i="36" a="1"/>
  <c r="M1844" i="36" s="1"/>
  <c r="M1843" i="36" a="1"/>
  <c r="M1843" i="36" s="1"/>
  <c r="M1842" i="36" a="1"/>
  <c r="M1842" i="36" s="1"/>
  <c r="M1841" i="36" a="1"/>
  <c r="M1841" i="36" s="1"/>
  <c r="M1840" i="36" a="1"/>
  <c r="M1840" i="36" s="1"/>
  <c r="M1839" i="36" a="1"/>
  <c r="M1839" i="36" s="1"/>
  <c r="M1838" i="36" a="1"/>
  <c r="M1838" i="36" s="1"/>
  <c r="M1837" i="36" a="1"/>
  <c r="M1837" i="36" s="1"/>
  <c r="M1836" i="36" a="1"/>
  <c r="M1836" i="36" s="1"/>
  <c r="M1835" i="36" a="1"/>
  <c r="M1835" i="36" s="1"/>
  <c r="M1834" i="36" a="1"/>
  <c r="M1834" i="36" s="1"/>
  <c r="M1833" i="36" a="1"/>
  <c r="M1833" i="36" s="1"/>
  <c r="M1832" i="36" a="1"/>
  <c r="M1832" i="36" s="1"/>
  <c r="M1831" i="36" a="1"/>
  <c r="M1831" i="36" s="1"/>
  <c r="M1830" i="36" a="1"/>
  <c r="M1830" i="36" s="1"/>
  <c r="M1829" i="36" a="1"/>
  <c r="M1829" i="36" s="1"/>
  <c r="M1828" i="36" a="1"/>
  <c r="M1828" i="36" s="1"/>
  <c r="M1827" i="36" a="1"/>
  <c r="M1827" i="36" s="1"/>
  <c r="M1826" i="36" a="1"/>
  <c r="M1826" i="36" s="1"/>
  <c r="M1825" i="36" a="1"/>
  <c r="M1825" i="36" s="1"/>
  <c r="M1824" i="36" a="1"/>
  <c r="M1824" i="36" s="1"/>
  <c r="M1823" i="36" a="1"/>
  <c r="M1823" i="36" s="1"/>
  <c r="M1822" i="36" a="1"/>
  <c r="M1822" i="36" s="1"/>
  <c r="M1821" i="36" a="1"/>
  <c r="M1821" i="36" s="1"/>
  <c r="M1820" i="36" a="1"/>
  <c r="M1820" i="36" s="1"/>
  <c r="M1819" i="36" a="1"/>
  <c r="M1819" i="36" s="1"/>
  <c r="M1818" i="36" a="1"/>
  <c r="M1818" i="36" s="1"/>
  <c r="M1817" i="36" a="1"/>
  <c r="M1817" i="36" s="1"/>
  <c r="M1816" i="36" a="1"/>
  <c r="M1816" i="36" s="1"/>
  <c r="M1814" i="36" a="1"/>
  <c r="M1814" i="36" s="1"/>
  <c r="M1815" i="36" a="1"/>
  <c r="M1815" i="36" s="1"/>
  <c r="M1813" i="36" a="1"/>
  <c r="M1813" i="36" s="1"/>
  <c r="M1812" i="36" a="1"/>
  <c r="M1812" i="36" s="1"/>
  <c r="M1811" i="36" a="1"/>
  <c r="M1811" i="36" s="1"/>
  <c r="M1810" i="36" a="1"/>
  <c r="M1810" i="36" s="1"/>
  <c r="M1809" i="36" a="1"/>
  <c r="M1809" i="36" s="1"/>
  <c r="M1808" i="36" a="1"/>
  <c r="M1808" i="36" s="1"/>
  <c r="M1807" i="36" a="1"/>
  <c r="M1807" i="36" s="1"/>
  <c r="M1806" i="36" a="1"/>
  <c r="M1806" i="36" s="1"/>
  <c r="M1805" i="36" a="1"/>
  <c r="M1805" i="36" s="1"/>
  <c r="M1804" i="36" a="1"/>
  <c r="M1804" i="36" s="1"/>
  <c r="M1803" i="36" a="1"/>
  <c r="M1803" i="36" s="1"/>
  <c r="M1802" i="36" a="1"/>
  <c r="M1802" i="36" s="1"/>
  <c r="M1801" i="36" a="1"/>
  <c r="M1801" i="36" s="1"/>
  <c r="M1800" i="36" a="1"/>
  <c r="M1800" i="36" s="1"/>
  <c r="M1799" i="36" a="1"/>
  <c r="M1799" i="36" s="1"/>
  <c r="M1798" i="36" a="1"/>
  <c r="M1798" i="36" s="1"/>
  <c r="M1797" i="36" a="1"/>
  <c r="M1797" i="36" s="1"/>
  <c r="M1796" i="36" a="1"/>
  <c r="M1796" i="36" s="1"/>
  <c r="M1795" i="36" a="1"/>
  <c r="M1795" i="36" s="1"/>
  <c r="M1794" i="36" a="1"/>
  <c r="M1794" i="36" s="1"/>
  <c r="M1793" i="36" a="1"/>
  <c r="M1793" i="36" s="1"/>
  <c r="M1792" i="36" a="1"/>
  <c r="M1792" i="36" s="1"/>
  <c r="M1791" i="36" a="1"/>
  <c r="M1791" i="36" s="1"/>
  <c r="M1790" i="36" a="1"/>
  <c r="M1790" i="36" s="1"/>
  <c r="M1788" i="36" a="1"/>
  <c r="M1788" i="36" s="1"/>
  <c r="M1789" i="36" a="1"/>
  <c r="M1789" i="36" s="1"/>
  <c r="M1787" i="36" a="1"/>
  <c r="M1787" i="36" s="1"/>
  <c r="M1786" i="36" a="1"/>
  <c r="M1786" i="36" s="1"/>
  <c r="M1784" i="36" a="1"/>
  <c r="M1784" i="36" s="1"/>
  <c r="M1785" i="36" a="1"/>
  <c r="M1785" i="36" s="1"/>
  <c r="M1783" i="36" a="1"/>
  <c r="M1783" i="36" s="1"/>
  <c r="M1782" i="36" a="1"/>
  <c r="M1782" i="36" s="1"/>
  <c r="M1781" i="36" a="1"/>
  <c r="M1781" i="36" s="1"/>
  <c r="M1780" i="36" a="1"/>
  <c r="M1780" i="36" s="1"/>
  <c r="M1778" i="36" a="1"/>
  <c r="M1778" i="36" s="1"/>
  <c r="M1779" i="36" a="1"/>
  <c r="M1779" i="36" s="1"/>
  <c r="M1777" i="36" a="1"/>
  <c r="M1777" i="36" s="1"/>
  <c r="M1776" i="36" a="1"/>
  <c r="M1776" i="36" s="1"/>
  <c r="M1775" i="36" a="1"/>
  <c r="M1775" i="36" s="1"/>
  <c r="M1774" i="36" a="1"/>
  <c r="M1774" i="36" s="1"/>
  <c r="M1773" i="36" a="1"/>
  <c r="M1773" i="36" s="1"/>
  <c r="M1772" i="36" a="1"/>
  <c r="M1772" i="36" s="1"/>
  <c r="M1771" i="36" a="1"/>
  <c r="M1771" i="36" s="1"/>
  <c r="M1770" i="36" a="1"/>
  <c r="M1770" i="36" s="1"/>
  <c r="M1768" i="36" a="1"/>
  <c r="M1768" i="36" s="1"/>
  <c r="M1769" i="36" a="1"/>
  <c r="M1769" i="36" s="1"/>
  <c r="M1767" i="36" a="1"/>
  <c r="M1767" i="36" s="1"/>
  <c r="M1766" i="36" a="1"/>
  <c r="M1766" i="36" s="1"/>
  <c r="M1765" i="36" a="1"/>
  <c r="M1765" i="36" s="1"/>
  <c r="M1762" i="36" a="1"/>
  <c r="M1762" i="36" s="1"/>
  <c r="M1764" i="36" a="1"/>
  <c r="M1764" i="36" s="1"/>
  <c r="M1763" i="36" a="1"/>
  <c r="M1763" i="36" s="1"/>
  <c r="M1761" i="36" a="1"/>
  <c r="M1761" i="36" s="1"/>
  <c r="M1760" i="36" a="1"/>
  <c r="M1760" i="36" s="1"/>
  <c r="M1758" i="36" a="1"/>
  <c r="M1758" i="36" s="1"/>
  <c r="M1757" i="36" a="1"/>
  <c r="M1757" i="36" s="1"/>
  <c r="M1756" i="36" a="1"/>
  <c r="M1756" i="36" s="1"/>
  <c r="M1755" i="36" a="1"/>
  <c r="M1755" i="36" s="1"/>
  <c r="M1754" i="36" a="1"/>
  <c r="M1754" i="36" s="1"/>
  <c r="M1759" i="36" a="1"/>
  <c r="M1759" i="36" s="1"/>
  <c r="M1753" i="36" a="1"/>
  <c r="M1753" i="36" s="1"/>
  <c r="M1752" i="36" a="1"/>
  <c r="M1752" i="36" s="1"/>
  <c r="M1751" i="36" a="1"/>
  <c r="M1751" i="36" s="1"/>
  <c r="M1750" i="36" a="1"/>
  <c r="M1750" i="36" s="1"/>
  <c r="M1749" i="36" a="1"/>
  <c r="M1749" i="36" s="1"/>
  <c r="M1748" i="36" a="1"/>
  <c r="M1748" i="36" s="1"/>
  <c r="M1747" i="36" a="1"/>
  <c r="M1747" i="36" s="1"/>
  <c r="M1746" i="36" a="1"/>
  <c r="M1746" i="36" s="1"/>
  <c r="M1745" i="36" a="1"/>
  <c r="M1745" i="36" s="1"/>
  <c r="M1744" i="36" a="1"/>
  <c r="M1744" i="36" s="1"/>
  <c r="M1743" i="36" a="1"/>
  <c r="M1743" i="36" s="1"/>
  <c r="M1742" i="36" a="1"/>
  <c r="M1742" i="36" s="1"/>
  <c r="M1741" i="36" a="1"/>
  <c r="M1741" i="36" s="1"/>
  <c r="M1740" i="36" a="1"/>
  <c r="M1740" i="36" s="1"/>
  <c r="M1739" i="36" a="1"/>
  <c r="M1739" i="36" s="1"/>
  <c r="M1738" i="36" a="1"/>
  <c r="M1738" i="36" s="1"/>
  <c r="M1737" i="36" a="1"/>
  <c r="M1737" i="36" s="1"/>
  <c r="M1736" i="36" a="1"/>
  <c r="M1736" i="36" s="1"/>
  <c r="M1735" i="36" a="1"/>
  <c r="M1735" i="36" s="1"/>
  <c r="M1734" i="36" a="1"/>
  <c r="M1734" i="36" s="1"/>
  <c r="M1733" i="36" a="1"/>
  <c r="M1733" i="36" s="1"/>
  <c r="M1732" i="36" a="1"/>
  <c r="M1732" i="36" s="1"/>
  <c r="M1731" i="36" a="1"/>
  <c r="M1731" i="36" s="1"/>
  <c r="M1730" i="36" a="1"/>
  <c r="M1730" i="36" s="1"/>
  <c r="M1729" i="36" a="1"/>
  <c r="M1729" i="36" s="1"/>
  <c r="M1728" i="36" a="1"/>
  <c r="M1728" i="36" s="1"/>
  <c r="M1727" i="36" a="1"/>
  <c r="M1727" i="36" s="1"/>
  <c r="M1726" i="36" a="1"/>
  <c r="M1726" i="36" s="1"/>
  <c r="M1725" i="36" a="1"/>
  <c r="M1725" i="36" s="1"/>
  <c r="M1724" i="36" a="1"/>
  <c r="M1724" i="36" s="1"/>
  <c r="M1723" i="36" a="1"/>
  <c r="M1723" i="36" s="1"/>
  <c r="M1722" i="36" a="1"/>
  <c r="M1722" i="36" s="1"/>
  <c r="M1720" i="36" a="1"/>
  <c r="M1720" i="36" s="1"/>
  <c r="M1721" i="36" a="1"/>
  <c r="M1721" i="36" s="1"/>
  <c r="M1719" i="36" a="1"/>
  <c r="M1719" i="36" s="1"/>
  <c r="M1718" i="36" a="1"/>
  <c r="M1718" i="36" s="1"/>
  <c r="M1717" i="36" a="1"/>
  <c r="M1717" i="36" s="1"/>
  <c r="M1713" i="36" a="1"/>
  <c r="M1713" i="36" s="1"/>
  <c r="M1715" i="36" a="1"/>
  <c r="M1715" i="36" s="1"/>
  <c r="M1716" i="36" a="1"/>
  <c r="M1716" i="36" s="1"/>
  <c r="M1714" i="36" a="1"/>
  <c r="M1714" i="36" s="1"/>
  <c r="M1712" i="36" a="1"/>
  <c r="M1712" i="36" s="1"/>
  <c r="M1711" i="36" a="1"/>
  <c r="M1711" i="36" s="1"/>
  <c r="M1710" i="36" a="1"/>
  <c r="M1710" i="36" s="1"/>
  <c r="M1709" i="36" a="1"/>
  <c r="M1709" i="36" s="1"/>
  <c r="M1708" i="36" a="1"/>
  <c r="M1708" i="36" s="1"/>
  <c r="M1707" i="36" a="1"/>
  <c r="M1707" i="36" s="1"/>
  <c r="M1706" i="36" a="1"/>
  <c r="M1706" i="36" s="1"/>
  <c r="M1705" i="36" a="1"/>
  <c r="M1705" i="36" s="1"/>
  <c r="M1704" i="36" a="1"/>
  <c r="M1704" i="36" s="1"/>
  <c r="M1703" i="36" a="1"/>
  <c r="M1703" i="36" s="1"/>
  <c r="M1702" i="36" a="1"/>
  <c r="M1702" i="36" s="1"/>
  <c r="M1701" i="36" a="1"/>
  <c r="M1701" i="36" s="1"/>
  <c r="M1700" i="36" a="1"/>
  <c r="M1700" i="36" s="1"/>
  <c r="M1699" i="36" a="1"/>
  <c r="M1699" i="36" s="1"/>
  <c r="M1698" i="36" a="1"/>
  <c r="M1698" i="36" s="1"/>
  <c r="M1697" i="36" a="1"/>
  <c r="M1697" i="36" s="1"/>
  <c r="M1696" i="36" a="1"/>
  <c r="M1696" i="36" s="1"/>
  <c r="M1695" i="36" a="1"/>
  <c r="M1695" i="36" s="1"/>
  <c r="M1694" i="36" a="1"/>
  <c r="M1694" i="36" s="1"/>
  <c r="M1693" i="36" a="1"/>
  <c r="M1693" i="36" s="1"/>
  <c r="M1692" i="36" a="1"/>
  <c r="M1692" i="36" s="1"/>
  <c r="M1691" i="36" a="1"/>
  <c r="M1691" i="36" s="1"/>
  <c r="M1689" i="36" a="1"/>
  <c r="M1689" i="36" s="1"/>
  <c r="M1690" i="36" a="1"/>
  <c r="M1690" i="36" s="1"/>
  <c r="M1688" i="36" a="1"/>
  <c r="M1688" i="36" s="1"/>
  <c r="M1687" i="36" a="1"/>
  <c r="M1687" i="36" s="1"/>
  <c r="M1686" i="36" a="1"/>
  <c r="M1686" i="36" s="1"/>
  <c r="M1685" i="36" a="1"/>
  <c r="M1685" i="36" s="1"/>
  <c r="M1684" i="36" a="1"/>
  <c r="M1684" i="36" s="1"/>
  <c r="M1683" i="36" a="1"/>
  <c r="M1683" i="36" s="1"/>
  <c r="M1682" i="36" a="1"/>
  <c r="M1682" i="36" s="1"/>
  <c r="M1681" i="36" a="1"/>
  <c r="M1681" i="36" s="1"/>
  <c r="M1680" i="36" a="1"/>
  <c r="M1680" i="36" s="1"/>
  <c r="M1679" i="36" a="1"/>
  <c r="M1679" i="36" s="1"/>
  <c r="M1678" i="36" a="1"/>
  <c r="M1678" i="36" s="1"/>
  <c r="M1677" i="36" a="1"/>
  <c r="M1677" i="36" s="1"/>
  <c r="M1676" i="36" a="1"/>
  <c r="M1676" i="36" s="1"/>
  <c r="M1674" i="36" a="1"/>
  <c r="M1674" i="36" s="1"/>
  <c r="M1673" i="36" a="1"/>
  <c r="M1673" i="36" s="1"/>
  <c r="M1672" i="36" a="1"/>
  <c r="M1672" i="36" s="1"/>
  <c r="M1671" i="36" a="1"/>
  <c r="M1671" i="36" s="1"/>
  <c r="M1670" i="36" a="1"/>
  <c r="M1670" i="36" s="1"/>
  <c r="M1669" i="36" a="1"/>
  <c r="M1669" i="36" s="1"/>
  <c r="M1668" i="36" a="1"/>
  <c r="M1668" i="36" s="1"/>
  <c r="M1666" i="36" a="1"/>
  <c r="M1666" i="36" s="1"/>
  <c r="M1667" i="36" a="1"/>
  <c r="M1667" i="36" s="1"/>
  <c r="M1665" i="36" a="1"/>
  <c r="M1665" i="36" s="1"/>
  <c r="M1664" i="36" a="1"/>
  <c r="M1664" i="36" s="1"/>
  <c r="M1663" i="36" a="1"/>
  <c r="M1663" i="36" s="1"/>
  <c r="M1662" i="36" a="1"/>
  <c r="M1662" i="36" s="1"/>
  <c r="M1661" i="36" a="1"/>
  <c r="M1661" i="36" s="1"/>
  <c r="M1660" i="36" a="1"/>
  <c r="M1660" i="36" s="1"/>
  <c r="M1659" i="36" a="1"/>
  <c r="M1659" i="36" s="1"/>
  <c r="M1658" i="36" a="1"/>
  <c r="M1658" i="36" s="1"/>
  <c r="M1657" i="36" a="1"/>
  <c r="M1657" i="36" s="1"/>
  <c r="M1656" i="36" a="1"/>
  <c r="M1656" i="36" s="1"/>
  <c r="M1655" i="36" a="1"/>
  <c r="M1655" i="36" s="1"/>
  <c r="M1654" i="36" a="1"/>
  <c r="M1654" i="36" s="1"/>
  <c r="M1653" i="36" a="1"/>
  <c r="M1653" i="36" s="1"/>
  <c r="M1652" i="36" a="1"/>
  <c r="M1652" i="36" s="1"/>
  <c r="M1651" i="36" a="1"/>
  <c r="M1651" i="36" s="1"/>
  <c r="M1648" i="36" a="1"/>
  <c r="M1648" i="36" s="1"/>
  <c r="M1647" i="36" a="1"/>
  <c r="M1647" i="36" s="1"/>
  <c r="M1649" i="36" a="1"/>
  <c r="M1649" i="36" s="1"/>
  <c r="M1650" i="36" a="1"/>
  <c r="M1650" i="36" s="1"/>
  <c r="M1646" i="36" a="1"/>
  <c r="M1646" i="36" s="1"/>
  <c r="M1645" i="36" a="1"/>
  <c r="M1645" i="36" s="1"/>
  <c r="M1643" i="36" a="1"/>
  <c r="M1643" i="36" s="1"/>
  <c r="M1644" i="36" a="1"/>
  <c r="M1644" i="36" s="1"/>
  <c r="M1642" i="36" a="1"/>
  <c r="M1642" i="36" s="1"/>
  <c r="M1641" i="36" a="1"/>
  <c r="M1641" i="36" s="1"/>
  <c r="M1640" i="36" a="1"/>
  <c r="M1640" i="36" s="1"/>
  <c r="M1639" i="36" a="1"/>
  <c r="M1639" i="36" s="1"/>
  <c r="M1638" i="36" a="1"/>
  <c r="M1638" i="36" s="1"/>
  <c r="M1636" i="36" a="1"/>
  <c r="M1636" i="36" s="1"/>
  <c r="M1637" i="36" a="1"/>
  <c r="M1637" i="36" s="1"/>
  <c r="M1635" i="36" a="1"/>
  <c r="M1635" i="36" s="1"/>
  <c r="M1633" i="36" a="1"/>
  <c r="M1633" i="36" s="1"/>
  <c r="M1632" i="36" a="1"/>
  <c r="M1632" i="36" s="1"/>
  <c r="M1634" i="36" a="1"/>
  <c r="M1634" i="36" s="1"/>
  <c r="M1631" i="36" a="1"/>
  <c r="M1631" i="36" s="1"/>
  <c r="M1630" i="36" a="1"/>
  <c r="M1630" i="36" s="1"/>
  <c r="M1629" i="36" a="1"/>
  <c r="M1629" i="36" s="1"/>
  <c r="M1628" i="36" a="1"/>
  <c r="M1628" i="36" s="1"/>
  <c r="M1627" i="36" a="1"/>
  <c r="M1627" i="36" s="1"/>
  <c r="M1625" i="36" a="1"/>
  <c r="M1625" i="36" s="1"/>
  <c r="M1626" i="36" a="1"/>
  <c r="M1626" i="36" s="1"/>
  <c r="M1623" i="36" a="1"/>
  <c r="M1623" i="36" s="1"/>
  <c r="M1624" i="36" a="1"/>
  <c r="M1624" i="36" s="1"/>
  <c r="M1621" i="36" a="1"/>
  <c r="M1621" i="36" s="1"/>
  <c r="M1622" i="36" a="1"/>
  <c r="M1622" i="36" s="1"/>
  <c r="M1620" i="36" a="1"/>
  <c r="M1620" i="36" s="1"/>
  <c r="M1619" i="36" a="1"/>
  <c r="M1619" i="36" s="1"/>
  <c r="M1618" i="36" a="1"/>
  <c r="M1618" i="36" s="1"/>
  <c r="M1617" i="36" a="1"/>
  <c r="M1617" i="36" s="1"/>
  <c r="M1616" i="36" a="1"/>
  <c r="M1616" i="36" s="1"/>
  <c r="M1615" i="36" a="1"/>
  <c r="M1615" i="36" s="1"/>
  <c r="M1614" i="36" a="1"/>
  <c r="M1614" i="36" s="1"/>
  <c r="M1613" i="36" a="1"/>
  <c r="M1613" i="36" s="1"/>
  <c r="M1612" i="36" a="1"/>
  <c r="M1612" i="36" s="1"/>
  <c r="M1611" i="36" a="1"/>
  <c r="M1611" i="36" s="1"/>
  <c r="M1609" i="36" a="1"/>
  <c r="M1609" i="36" s="1"/>
  <c r="M1610" i="36" a="1"/>
  <c r="M1610" i="36" s="1"/>
  <c r="M1608" i="36" a="1"/>
  <c r="M1608" i="36" s="1"/>
  <c r="M1607" i="36" a="1"/>
  <c r="M1607" i="36" s="1"/>
  <c r="M1604" i="36" a="1"/>
  <c r="M1604" i="36" s="1"/>
  <c r="M1605" i="36" a="1"/>
  <c r="M1605" i="36" s="1"/>
  <c r="M1606" i="36" a="1"/>
  <c r="M1606" i="36" s="1"/>
  <c r="M1601" i="36" a="1"/>
  <c r="M1601" i="36" s="1"/>
  <c r="M1602" i="36" a="1"/>
  <c r="M1602" i="36" s="1"/>
  <c r="M1600" i="36" a="1"/>
  <c r="M1600" i="36" s="1"/>
  <c r="M1603" i="36" a="1"/>
  <c r="M1603" i="36" s="1"/>
  <c r="M1599" i="36" a="1"/>
  <c r="M1599" i="36" s="1"/>
  <c r="M1598" i="36" a="1"/>
  <c r="M1598" i="36" s="1"/>
  <c r="M1597" i="36" a="1"/>
  <c r="M1597" i="36" s="1"/>
  <c r="M1595" i="36" a="1"/>
  <c r="M1595" i="36" s="1"/>
  <c r="M1596" i="36" a="1"/>
  <c r="M1596" i="36" s="1"/>
  <c r="M1594" i="36" a="1"/>
  <c r="M1594" i="36" s="1"/>
  <c r="M1593" i="36" a="1"/>
  <c r="M1593" i="36" s="1"/>
  <c r="M1592" i="36" a="1"/>
  <c r="M1592" i="36" s="1"/>
  <c r="M1591" i="36" a="1"/>
  <c r="M1591" i="36" s="1"/>
  <c r="M1590" i="36" a="1"/>
  <c r="M1590" i="36" s="1"/>
  <c r="M1589" i="36" a="1"/>
  <c r="M1589" i="36" s="1"/>
  <c r="M1588" i="36" a="1"/>
  <c r="M1588" i="36" s="1"/>
  <c r="B584" i="48" s="1" a="1"/>
  <c r="B584" i="48" s="1"/>
  <c r="M1587" i="36" a="1"/>
  <c r="M1587" i="36" s="1"/>
  <c r="M1585" i="36" a="1"/>
  <c r="M1585" i="36" s="1"/>
  <c r="M1586" i="36" a="1"/>
  <c r="M1586" i="36" s="1"/>
  <c r="M1584" i="36" a="1"/>
  <c r="M1584" i="36" s="1"/>
  <c r="M1583" i="36" a="1"/>
  <c r="M1583" i="36" s="1"/>
  <c r="M1580" i="36" a="1"/>
  <c r="M1580" i="36" s="1"/>
  <c r="M1581" i="36" a="1"/>
  <c r="M1581" i="36" s="1"/>
  <c r="M1582" i="36" a="1"/>
  <c r="M1582" i="36" s="1"/>
  <c r="M1579" i="36" a="1"/>
  <c r="M1579" i="36" s="1"/>
  <c r="M1578" i="36" a="1"/>
  <c r="M1578" i="36" s="1"/>
  <c r="M1577" i="36" a="1"/>
  <c r="M1577" i="36" s="1"/>
  <c r="M1575" i="36" a="1"/>
  <c r="M1575" i="36" s="1"/>
  <c r="M1576" i="36" a="1"/>
  <c r="M1576" i="36" s="1"/>
  <c r="M1574" i="36" a="1"/>
  <c r="M1574" i="36" s="1"/>
  <c r="M1572" i="36" a="1"/>
  <c r="M1572" i="36" s="1"/>
  <c r="M1573" i="36" a="1"/>
  <c r="M1573" i="36" s="1"/>
  <c r="M1571" i="36" a="1"/>
  <c r="M1571" i="36" s="1"/>
  <c r="M1570" i="36" a="1"/>
  <c r="M1570" i="36" s="1"/>
  <c r="M1569" i="36" a="1"/>
  <c r="M1569" i="36" s="1"/>
  <c r="M1568" i="36" a="1"/>
  <c r="M1568" i="36" s="1"/>
  <c r="M1567" i="36" a="1"/>
  <c r="M1567" i="36" s="1"/>
  <c r="M1566" i="36" a="1"/>
  <c r="M1566" i="36" s="1"/>
  <c r="M1565" i="36" a="1"/>
  <c r="M1565" i="36" s="1"/>
  <c r="M1564" i="36" a="1"/>
  <c r="M1564" i="36" s="1"/>
  <c r="M1563" i="36" a="1"/>
  <c r="M1563" i="36" s="1"/>
  <c r="M1562" i="36" a="1"/>
  <c r="M1562" i="36" s="1"/>
  <c r="M1561" i="36" a="1"/>
  <c r="M1561" i="36" s="1"/>
  <c r="M1560" i="36" a="1"/>
  <c r="M1560" i="36" s="1"/>
  <c r="M1559" i="36" a="1"/>
  <c r="M1559" i="36" s="1"/>
  <c r="M1558" i="36" a="1"/>
  <c r="M1558" i="36" s="1"/>
  <c r="M1557" i="36" a="1"/>
  <c r="M1557" i="36" s="1"/>
  <c r="M1556" i="36" a="1"/>
  <c r="M1556" i="36" s="1"/>
  <c r="M1542" i="36" a="1"/>
  <c r="M1542" i="36" s="1"/>
  <c r="M1541" i="36" a="1"/>
  <c r="M1541" i="36" s="1"/>
  <c r="M1540" i="36" a="1"/>
  <c r="M1540" i="36" s="1"/>
  <c r="M1539" i="36" a="1"/>
  <c r="M1539" i="36" s="1"/>
  <c r="M1538" i="36" a="1"/>
  <c r="M1538" i="36" s="1"/>
  <c r="M1537" i="36" a="1"/>
  <c r="M1537" i="36" s="1"/>
  <c r="M1536" i="36" a="1"/>
  <c r="M1536" i="36" s="1"/>
  <c r="M1535" i="36" a="1"/>
  <c r="M1535" i="36" s="1"/>
  <c r="M1534" i="36" a="1"/>
  <c r="M1534" i="36" s="1"/>
  <c r="M1533" i="36" a="1"/>
  <c r="M1533" i="36" s="1"/>
  <c r="M1532" i="36" a="1"/>
  <c r="M1532" i="36" s="1"/>
  <c r="M1531" i="36" a="1"/>
  <c r="M1531" i="36" s="1"/>
  <c r="M1530" i="36" a="1"/>
  <c r="M1530" i="36" s="1"/>
  <c r="M1529" i="36" a="1"/>
  <c r="M1529" i="36" s="1"/>
  <c r="M1528" i="36" a="1"/>
  <c r="M1528" i="36" s="1"/>
  <c r="M1525" i="36" a="1"/>
  <c r="M1525" i="36" s="1"/>
  <c r="M1526" i="36" a="1"/>
  <c r="M1526" i="36" s="1"/>
  <c r="M1527" i="36" a="1"/>
  <c r="M1527" i="36" s="1"/>
  <c r="M1524" i="36" a="1"/>
  <c r="M1524" i="36" s="1"/>
  <c r="M1523" i="36" a="1"/>
  <c r="M1523" i="36" s="1"/>
  <c r="M1522" i="36" a="1"/>
  <c r="M1522" i="36" s="1"/>
  <c r="M1519" i="36" a="1"/>
  <c r="M1519" i="36" s="1"/>
  <c r="M1520" i="36" a="1"/>
  <c r="M1520" i="36" s="1"/>
  <c r="M1521" i="36" a="1"/>
  <c r="M1521" i="36" s="1"/>
  <c r="M1517" i="36" a="1"/>
  <c r="M1517" i="36" s="1"/>
  <c r="M1518" i="36" a="1"/>
  <c r="M1518" i="36" s="1"/>
  <c r="M1516" i="36" a="1"/>
  <c r="M1516" i="36" s="1"/>
  <c r="M1515" i="36" a="1"/>
  <c r="M1515" i="36" s="1"/>
  <c r="M1514" i="36" a="1"/>
  <c r="M1514" i="36" s="1"/>
  <c r="M1513" i="36" a="1"/>
  <c r="M1513" i="36" s="1"/>
  <c r="M1512" i="36" a="1"/>
  <c r="M1512" i="36" s="1"/>
  <c r="M1511" i="36" a="1"/>
  <c r="M1511" i="36" s="1"/>
  <c r="M1510" i="36" a="1"/>
  <c r="M1510" i="36" s="1"/>
  <c r="M1509" i="36" a="1"/>
  <c r="M1509" i="36" s="1"/>
  <c r="M1506" i="36" a="1"/>
  <c r="M1506" i="36" s="1"/>
  <c r="M1507" i="36" a="1"/>
  <c r="M1507" i="36" s="1"/>
  <c r="M1508" i="36" a="1"/>
  <c r="M1508" i="36" s="1"/>
  <c r="M1505" i="36" a="1"/>
  <c r="M1505" i="36" s="1"/>
  <c r="M1504" i="36" a="1"/>
  <c r="M1504" i="36" s="1"/>
  <c r="M1503" i="36" a="1"/>
  <c r="M1503" i="36" s="1"/>
  <c r="M1502" i="36" a="1"/>
  <c r="M1502" i="36" s="1"/>
  <c r="M1501" i="36" a="1"/>
  <c r="M1501" i="36" s="1"/>
  <c r="M1500" i="36" a="1"/>
  <c r="M1500" i="36" s="1"/>
  <c r="M1499" i="36" a="1"/>
  <c r="M1499" i="36" s="1"/>
  <c r="M1498" i="36" a="1"/>
  <c r="M1498" i="36" s="1"/>
  <c r="M1497" i="36" a="1"/>
  <c r="M1497" i="36" s="1"/>
  <c r="M1496" i="36" a="1"/>
  <c r="M1496" i="36" s="1"/>
  <c r="M1495" i="36" a="1"/>
  <c r="M1495" i="36" s="1"/>
  <c r="M1494" i="36" a="1"/>
  <c r="M1494" i="36" s="1"/>
  <c r="M1493" i="36" a="1"/>
  <c r="M1493" i="36" s="1"/>
  <c r="M1492" i="36" a="1"/>
  <c r="M1492" i="36" s="1"/>
  <c r="M1490" i="36" a="1"/>
  <c r="M1490" i="36" s="1"/>
  <c r="M1491" i="36" a="1"/>
  <c r="M1491" i="36" s="1"/>
  <c r="M1489" i="36" a="1"/>
  <c r="M1489" i="36" s="1"/>
  <c r="M1488" i="36" a="1"/>
  <c r="M1488" i="36" s="1"/>
  <c r="M1486" i="36" a="1"/>
  <c r="M1486" i="36" s="1"/>
  <c r="M1485" i="36" a="1"/>
  <c r="M1485" i="36" s="1"/>
  <c r="M1487" i="36" a="1"/>
  <c r="M1487" i="36" s="1"/>
  <c r="M1483" i="36" a="1"/>
  <c r="M1483" i="36" s="1"/>
  <c r="M1482" i="36" a="1"/>
  <c r="M1482" i="36" s="1"/>
  <c r="M1484" i="36" a="1"/>
  <c r="M1484" i="36" s="1"/>
  <c r="M1475" i="36" a="1"/>
  <c r="M1475" i="36" s="1"/>
  <c r="M1480" i="36" a="1"/>
  <c r="M1480" i="36" s="1"/>
  <c r="M1476" i="36" a="1"/>
  <c r="M1476" i="36" s="1"/>
  <c r="M1477" i="36" a="1"/>
  <c r="M1477" i="36" s="1"/>
  <c r="M1472" i="36" a="1"/>
  <c r="M1472" i="36" s="1"/>
  <c r="M1473" i="36" a="1"/>
  <c r="M1473" i="36" s="1"/>
  <c r="M1474" i="36" a="1"/>
  <c r="M1474" i="36" s="1"/>
  <c r="M1471" i="36" a="1"/>
  <c r="M1471" i="36" s="1"/>
  <c r="M1470" i="36" a="1"/>
  <c r="M1470" i="36" s="1"/>
  <c r="M1469" i="36" a="1"/>
  <c r="M1469" i="36" s="1"/>
  <c r="M1468" i="36" a="1"/>
  <c r="M1468" i="36" s="1"/>
  <c r="M1467" i="36" a="1"/>
  <c r="M1467" i="36" s="1"/>
  <c r="M1466" i="36" a="1"/>
  <c r="M1466" i="36" s="1"/>
  <c r="M1465" i="36" a="1"/>
  <c r="M1465" i="36" s="1"/>
  <c r="M1464" i="36" a="1"/>
  <c r="M1464" i="36" s="1"/>
  <c r="M1463" i="36" a="1"/>
  <c r="M1463" i="36" s="1"/>
  <c r="M1462" i="36" a="1"/>
  <c r="M1462" i="36" s="1"/>
  <c r="M1461" i="36" a="1"/>
  <c r="M1461" i="36" s="1"/>
  <c r="M1459" i="36" a="1"/>
  <c r="M1459" i="36" s="1"/>
  <c r="M1460" i="36" a="1"/>
  <c r="M1460" i="36" s="1"/>
  <c r="M1458" i="36" a="1"/>
  <c r="M1458" i="36" s="1"/>
  <c r="M1457" i="36" a="1"/>
  <c r="M1457" i="36" s="1"/>
  <c r="M1456" i="36" a="1"/>
  <c r="M1456" i="36" s="1"/>
  <c r="M1455" i="36" a="1"/>
  <c r="M1455" i="36" s="1"/>
  <c r="M1445" i="36" a="1"/>
  <c r="M1445" i="36" s="1"/>
  <c r="M1454" i="36" a="1"/>
  <c r="M1454" i="36" s="1"/>
  <c r="M1452" i="36" a="1"/>
  <c r="M1452" i="36" s="1"/>
  <c r="M1453" i="36" a="1"/>
  <c r="M1453" i="36" s="1"/>
  <c r="M1451" i="36" a="1"/>
  <c r="M1451" i="36" s="1"/>
  <c r="M1450" i="36" a="1"/>
  <c r="M1450" i="36" s="1"/>
  <c r="M1449" i="36" a="1"/>
  <c r="M1449" i="36" s="1"/>
  <c r="M1448" i="36" a="1"/>
  <c r="M1448" i="36" s="1"/>
  <c r="M1447" i="36" a="1"/>
  <c r="M1447" i="36" s="1"/>
  <c r="M1446" i="36" a="1"/>
  <c r="M1446" i="36" s="1"/>
  <c r="M1444" i="36" a="1"/>
  <c r="M1444" i="36" s="1"/>
  <c r="M1443" i="36" a="1"/>
  <c r="M1443" i="36" s="1"/>
  <c r="M1442" i="36" a="1"/>
  <c r="M1442" i="36" s="1"/>
  <c r="M1441" i="36" a="1"/>
  <c r="M1441" i="36" s="1"/>
  <c r="M1440" i="36" a="1"/>
  <c r="M1440" i="36" s="1"/>
  <c r="M1439" i="36" a="1"/>
  <c r="M1439" i="36" s="1"/>
  <c r="M1438" i="36" a="1"/>
  <c r="M1438" i="36" s="1"/>
  <c r="M1436" i="36" a="1"/>
  <c r="M1436" i="36" s="1"/>
  <c r="M1435" i="36" a="1"/>
  <c r="M1435" i="36" s="1"/>
  <c r="M1437" i="36" a="1"/>
  <c r="M1437" i="36" s="1"/>
  <c r="M1433" i="36" a="1"/>
  <c r="M1433" i="36" s="1"/>
  <c r="M1434" i="36" a="1"/>
  <c r="M1434" i="36" s="1"/>
  <c r="M1432" i="36" a="1"/>
  <c r="M1432" i="36" s="1"/>
  <c r="M1431" i="36" a="1"/>
  <c r="M1431" i="36" s="1"/>
  <c r="M1430" i="36" a="1"/>
  <c r="M1430" i="36" s="1"/>
  <c r="M1429" i="36" a="1"/>
  <c r="M1429" i="36" s="1"/>
  <c r="M1428" i="36" a="1"/>
  <c r="M1428" i="36" s="1"/>
  <c r="M1427" i="36" a="1"/>
  <c r="M1427" i="36" s="1"/>
  <c r="M1426" i="36" a="1"/>
  <c r="M1426" i="36" s="1"/>
  <c r="M1425" i="36" a="1"/>
  <c r="M1425" i="36" s="1"/>
  <c r="M1424" i="36" a="1"/>
  <c r="M1424" i="36" s="1"/>
  <c r="M1423" i="36" a="1"/>
  <c r="M1423" i="36" s="1"/>
  <c r="M1417" i="36" a="1"/>
  <c r="M1417" i="36" s="1"/>
  <c r="M1419" i="36" a="1"/>
  <c r="M1419" i="36" s="1"/>
  <c r="M1420" i="36" a="1"/>
  <c r="M1420" i="36" s="1"/>
  <c r="M1422" i="36" a="1"/>
  <c r="M1422" i="36" s="1"/>
  <c r="M1421" i="36" a="1"/>
  <c r="M1421" i="36" s="1"/>
  <c r="M1418" i="36" a="1"/>
  <c r="M1418" i="36" s="1"/>
  <c r="M1416" i="36" a="1"/>
  <c r="M1416" i="36" s="1"/>
  <c r="M1415" i="36" a="1"/>
  <c r="M1415" i="36" s="1"/>
  <c r="M1414" i="36" a="1"/>
  <c r="M1414" i="36" s="1"/>
  <c r="M1413" i="36" a="1"/>
  <c r="M1413" i="36" s="1"/>
  <c r="M1412" i="36" a="1"/>
  <c r="M1412" i="36" s="1"/>
  <c r="M1410" i="36" a="1"/>
  <c r="M1410" i="36" s="1"/>
  <c r="M1411" i="36" a="1"/>
  <c r="M1411" i="36" s="1"/>
  <c r="M1409" i="36" a="1"/>
  <c r="M1409" i="36" s="1"/>
  <c r="M1408" i="36" a="1"/>
  <c r="M1408" i="36" s="1"/>
  <c r="M1407" i="36" a="1"/>
  <c r="M1407" i="36" s="1"/>
  <c r="M1406" i="36" a="1"/>
  <c r="M1406" i="36" s="1"/>
  <c r="M1404" i="36" a="1"/>
  <c r="M1404" i="36" s="1"/>
  <c r="M1405" i="36" a="1"/>
  <c r="M1405" i="36" s="1"/>
  <c r="M1403" i="36" a="1"/>
  <c r="M1403" i="36" s="1"/>
  <c r="M1402" i="36" a="1"/>
  <c r="M1402" i="36" s="1"/>
  <c r="M1401" i="36" a="1"/>
  <c r="M1401" i="36" s="1"/>
  <c r="M1400" i="36" a="1"/>
  <c r="M1400" i="36" s="1"/>
  <c r="M1399" i="36" a="1"/>
  <c r="M1399" i="36" s="1"/>
  <c r="M1397" i="36" a="1"/>
  <c r="M1397" i="36" s="1"/>
  <c r="M1398" i="36" a="1"/>
  <c r="M1398" i="36" s="1"/>
  <c r="M1352" i="36" a="1"/>
  <c r="M1352" i="36" s="1"/>
  <c r="M1395" i="36" a="1"/>
  <c r="M1395" i="36" s="1"/>
  <c r="M1396" i="36" a="1"/>
  <c r="M1396" i="36" s="1"/>
  <c r="M1394" i="36" a="1"/>
  <c r="M1394" i="36" s="1"/>
  <c r="M1393" i="36" a="1"/>
  <c r="M1393" i="36" s="1"/>
  <c r="M1392" i="36" a="1"/>
  <c r="M1392" i="36" s="1"/>
  <c r="M1390" i="36" a="1"/>
  <c r="M1390" i="36" s="1"/>
  <c r="M1389" i="36" a="1"/>
  <c r="M1389" i="36" s="1"/>
  <c r="M1387" i="36" a="1"/>
  <c r="M1387" i="36" s="1"/>
  <c r="M1388" i="36" a="1"/>
  <c r="M1388" i="36" s="1"/>
  <c r="M1391" i="36" a="1"/>
  <c r="M1391" i="36" s="1"/>
  <c r="M1386" i="36" a="1"/>
  <c r="M1386" i="36" s="1"/>
  <c r="M1385" i="36" a="1"/>
  <c r="M1385" i="36" s="1"/>
  <c r="M1379" i="36" a="1"/>
  <c r="M1379" i="36" s="1"/>
  <c r="M1384" i="36" a="1"/>
  <c r="M1384" i="36" s="1"/>
  <c r="M1383" i="36" a="1"/>
  <c r="M1383" i="36" s="1"/>
  <c r="M1382" i="36" a="1"/>
  <c r="M1382" i="36" s="1"/>
  <c r="M1555" i="36" a="1"/>
  <c r="M1555" i="36" s="1"/>
  <c r="M1551" i="36" a="1"/>
  <c r="M1551" i="36" s="1"/>
  <c r="M1553" i="36" a="1"/>
  <c r="M1553" i="36" s="1"/>
  <c r="M1549" i="36" a="1"/>
  <c r="M1549" i="36" s="1"/>
  <c r="M1550" i="36" a="1"/>
  <c r="M1550" i="36" s="1"/>
  <c r="M1554" i="36" a="1"/>
  <c r="M1554" i="36" s="1"/>
  <c r="M1548" i="36" a="1"/>
  <c r="M1548" i="36" s="1"/>
  <c r="M1546" i="36" a="1"/>
  <c r="M1546" i="36" s="1"/>
  <c r="M1547" i="36" a="1"/>
  <c r="M1547" i="36" s="1"/>
  <c r="M1545" i="36" a="1"/>
  <c r="M1545" i="36" s="1"/>
  <c r="M1543" i="36" a="1"/>
  <c r="M1543" i="36" s="1"/>
  <c r="M1370" i="36" a="1"/>
  <c r="M1370" i="36" s="1"/>
  <c r="M1371" i="36" a="1"/>
  <c r="M1371" i="36" s="1"/>
  <c r="M1369" i="36" a="1"/>
  <c r="M1369" i="36" s="1"/>
  <c r="M1367" i="36" a="1"/>
  <c r="M1367" i="36" s="1"/>
  <c r="M1368" i="36" a="1"/>
  <c r="M1368" i="36" s="1"/>
  <c r="M1366" i="36" a="1"/>
  <c r="M1366" i="36" s="1"/>
  <c r="M1365" i="36" a="1"/>
  <c r="M1365" i="36" s="1"/>
  <c r="M1364" i="36" a="1"/>
  <c r="M1364" i="36" s="1"/>
  <c r="M1363" i="36" a="1"/>
  <c r="M1363" i="36" s="1"/>
  <c r="M1362" i="36" a="1"/>
  <c r="M1362" i="36" s="1"/>
  <c r="M1359" i="36" a="1"/>
  <c r="M1359" i="36" s="1"/>
  <c r="M1361" i="36" a="1"/>
  <c r="M1361" i="36" s="1"/>
  <c r="M1357" i="36" a="1"/>
  <c r="M1357" i="36" s="1"/>
  <c r="M1358" i="36" a="1"/>
  <c r="M1358" i="36" s="1"/>
  <c r="M1360" i="36" a="1"/>
  <c r="M1360" i="36" s="1"/>
  <c r="M1356" i="36" a="1"/>
  <c r="M1356" i="36" s="1"/>
  <c r="M1354" i="36" a="1"/>
  <c r="M1354" i="36" s="1"/>
  <c r="M1355" i="36" a="1"/>
  <c r="M1355" i="36" s="1"/>
  <c r="M1353" i="36" a="1"/>
  <c r="M1353" i="36" s="1"/>
  <c r="M1351" i="36" a="1"/>
  <c r="M1351" i="36" s="1"/>
  <c r="M1349" i="36" a="1"/>
  <c r="M1349" i="36" s="1"/>
  <c r="M1348" i="36" a="1"/>
  <c r="M1348" i="36" s="1"/>
  <c r="M1350" i="36" a="1"/>
  <c r="M1350" i="36" s="1"/>
  <c r="M1347" i="36" a="1"/>
  <c r="M1347" i="36" s="1"/>
  <c r="M1345" i="36" a="1"/>
  <c r="M1345" i="36" s="1"/>
  <c r="M1346" i="36" a="1"/>
  <c r="M1346" i="36" s="1"/>
  <c r="M1344" i="36" a="1"/>
  <c r="M1344" i="36" s="1"/>
  <c r="M1343" i="36" a="1"/>
  <c r="M1343" i="36" s="1"/>
  <c r="M1342" i="36" a="1"/>
  <c r="M1342" i="36" s="1"/>
  <c r="M1341" i="36" a="1"/>
  <c r="M1341" i="36" s="1"/>
  <c r="M1340" i="36" a="1"/>
  <c r="M1340" i="36" s="1"/>
  <c r="M1339" i="36" a="1"/>
  <c r="M1339" i="36" s="1"/>
  <c r="M1338" i="36" a="1"/>
  <c r="M1338" i="36" s="1"/>
  <c r="M1337" i="36" a="1"/>
  <c r="M1337" i="36" s="1"/>
  <c r="M1336" i="36" a="1"/>
  <c r="M1336" i="36" s="1"/>
  <c r="M1335" i="36" a="1"/>
  <c r="M1335" i="36" s="1"/>
  <c r="M1334" i="36" a="1"/>
  <c r="M1334" i="36" s="1"/>
  <c r="M1333" i="36" a="1"/>
  <c r="M1333" i="36" s="1"/>
  <c r="M1332" i="36" a="1"/>
  <c r="M1332" i="36" s="1"/>
  <c r="M1331" i="36" a="1"/>
  <c r="M1331" i="36" s="1"/>
  <c r="M1330" i="36" a="1"/>
  <c r="M1330" i="36" s="1"/>
  <c r="M1329" i="36" a="1"/>
  <c r="M1329" i="36" s="1"/>
  <c r="M1328" i="36" a="1"/>
  <c r="M1328" i="36" s="1"/>
  <c r="M1327" i="36" a="1"/>
  <c r="M1327" i="36" s="1"/>
  <c r="M1326" i="36" a="1"/>
  <c r="M1326" i="36" s="1"/>
  <c r="M1325" i="36" a="1"/>
  <c r="M1325" i="36" s="1"/>
  <c r="M1324" i="36" a="1"/>
  <c r="M1324" i="36" s="1"/>
  <c r="M1323" i="36" a="1"/>
  <c r="M1323" i="36" s="1"/>
  <c r="M1315" i="36" a="1"/>
  <c r="M1315" i="36" s="1"/>
  <c r="M1321" i="36" a="1"/>
  <c r="M1321" i="36" s="1"/>
  <c r="M1322" i="36" a="1"/>
  <c r="M1322" i="36" s="1"/>
  <c r="M1320" i="36" a="1"/>
  <c r="M1320" i="36" s="1"/>
  <c r="M1319" i="36" a="1"/>
  <c r="M1319" i="36" s="1"/>
  <c r="M1318" i="36" a="1"/>
  <c r="M1318" i="36" s="1"/>
  <c r="M1317" i="36" a="1"/>
  <c r="M1317" i="36" s="1"/>
  <c r="M1316" i="36" a="1"/>
  <c r="M1316" i="36" s="1"/>
  <c r="M1314" i="36" a="1"/>
  <c r="M1314" i="36" s="1"/>
  <c r="M1313" i="36" a="1"/>
  <c r="M1313" i="36" s="1"/>
  <c r="M1311" i="36" a="1"/>
  <c r="M1311" i="36" s="1"/>
  <c r="M1312" i="36" a="1"/>
  <c r="M1312" i="36" s="1"/>
  <c r="M1309" i="36" a="1"/>
  <c r="M1309" i="36" s="1"/>
  <c r="M1310" i="36" a="1"/>
  <c r="M1310" i="36" s="1"/>
  <c r="M1308" i="36" a="1"/>
  <c r="M1308" i="36" s="1"/>
  <c r="M1305" i="36" a="1"/>
  <c r="M1305" i="36" s="1"/>
  <c r="M1306" i="36" a="1"/>
  <c r="M1306" i="36" s="1"/>
  <c r="M1307" i="36" a="1"/>
  <c r="M1307" i="36" s="1"/>
  <c r="M1304" i="36" a="1"/>
  <c r="M1304" i="36" s="1"/>
  <c r="M1299" i="36" a="1"/>
  <c r="M1299" i="36" s="1"/>
  <c r="M1303" i="36" a="1"/>
  <c r="M1303" i="36" s="1"/>
  <c r="M1302" i="36" a="1"/>
  <c r="M1302" i="36" s="1"/>
  <c r="M1301" i="36" a="1"/>
  <c r="M1301" i="36" s="1"/>
  <c r="M1300" i="36" a="1"/>
  <c r="M1300" i="36" s="1"/>
  <c r="M1298" i="36" a="1"/>
  <c r="M1298" i="36" s="1"/>
  <c r="M1297" i="36" a="1"/>
  <c r="M1297" i="36" s="1"/>
  <c r="M1296" i="36" a="1"/>
  <c r="M1296" i="36" s="1"/>
  <c r="M1295" i="36" a="1"/>
  <c r="M1295" i="36" s="1"/>
  <c r="M1293" i="36" a="1"/>
  <c r="M1293" i="36" s="1"/>
  <c r="M1294" i="36" a="1"/>
  <c r="M1294" i="36" s="1"/>
  <c r="M1292" i="36" a="1"/>
  <c r="M1292" i="36" s="1"/>
  <c r="M1291" i="36" a="1"/>
  <c r="M1291" i="36" s="1"/>
  <c r="M1290" i="36" a="1"/>
  <c r="M1290" i="36" s="1"/>
  <c r="M1289" i="36" a="1"/>
  <c r="M1289" i="36" s="1"/>
  <c r="M1288" i="36" a="1"/>
  <c r="M1288" i="36" s="1"/>
  <c r="M1287" i="36" a="1"/>
  <c r="M1287" i="36" s="1"/>
  <c r="M1286" i="36" a="1"/>
  <c r="M1286" i="36" s="1"/>
  <c r="M1285" i="36" a="1"/>
  <c r="M1285" i="36" s="1"/>
  <c r="M1284" i="36" a="1"/>
  <c r="M1284" i="36" s="1"/>
  <c r="M1283" i="36" a="1"/>
  <c r="M1283" i="36" s="1"/>
  <c r="M1282" i="36" a="1"/>
  <c r="M1282" i="36" s="1"/>
  <c r="M1281" i="36" a="1"/>
  <c r="M1281" i="36" s="1"/>
  <c r="M1280" i="36" a="1"/>
  <c r="M1280" i="36" s="1"/>
  <c r="M1278" i="36" a="1"/>
  <c r="M1278" i="36" s="1"/>
  <c r="M1279" i="36" a="1"/>
  <c r="M1279" i="36" s="1"/>
  <c r="M1277" i="36" a="1"/>
  <c r="M1277" i="36" s="1"/>
  <c r="M1276" i="36" a="1"/>
  <c r="M1276" i="36" s="1"/>
  <c r="M1272" i="36" a="1"/>
  <c r="M1272" i="36" s="1"/>
  <c r="M1275" i="36" a="1"/>
  <c r="M1275" i="36" s="1"/>
  <c r="M1274" i="36" a="1"/>
  <c r="M1274" i="36" s="1"/>
  <c r="M1273" i="36" a="1"/>
  <c r="M1273" i="36" s="1"/>
  <c r="M1271" i="36" a="1"/>
  <c r="M1271" i="36" s="1"/>
  <c r="M1270" i="36" a="1"/>
  <c r="M1270" i="36" s="1"/>
  <c r="M1269" i="36" a="1"/>
  <c r="M1269" i="36" s="1"/>
  <c r="M1268" i="36" a="1"/>
  <c r="M1268" i="36" s="1"/>
  <c r="M1260" i="36" a="1"/>
  <c r="M1260" i="36" s="1"/>
  <c r="M1258" i="36" a="1"/>
  <c r="M1258" i="36" s="1"/>
  <c r="M1259" i="36" a="1"/>
  <c r="M1259" i="36" s="1"/>
  <c r="M1253" i="36" a="1"/>
  <c r="M1253" i="36" s="1"/>
  <c r="M1254" i="36" a="1"/>
  <c r="M1254" i="36" s="1"/>
  <c r="M1256" i="36" a="1"/>
  <c r="M1256" i="36" s="1"/>
  <c r="M1255" i="36" a="1"/>
  <c r="M1255" i="36" s="1"/>
  <c r="M1257" i="36" a="1"/>
  <c r="M1257" i="36" s="1"/>
  <c r="M1252" i="36" a="1"/>
  <c r="M1252" i="36" s="1"/>
  <c r="M1251" i="36" a="1"/>
  <c r="M1251" i="36" s="1"/>
  <c r="M1250" i="36" a="1"/>
  <c r="M1250" i="36" s="1"/>
  <c r="M1243" i="36" a="1"/>
  <c r="M1243" i="36" s="1"/>
  <c r="M1242" i="36" a="1"/>
  <c r="M1242" i="36" s="1"/>
  <c r="M1241" i="36" a="1"/>
  <c r="M1241" i="36" s="1"/>
  <c r="M1240" i="36" a="1"/>
  <c r="M1240" i="36" s="1"/>
  <c r="M1239" i="36" a="1"/>
  <c r="M1239" i="36" s="1"/>
  <c r="M1238" i="36" a="1"/>
  <c r="M1238" i="36" s="1"/>
  <c r="M1237" i="36" a="1"/>
  <c r="M1237" i="36" s="1"/>
  <c r="M1236" i="36" a="1"/>
  <c r="M1236" i="36" s="1"/>
  <c r="M1232" i="36" a="1"/>
  <c r="M1232" i="36" s="1"/>
  <c r="M1235" i="36" a="1"/>
  <c r="M1235" i="36" s="1"/>
  <c r="M1234" i="36" a="1"/>
  <c r="M1234" i="36" s="1"/>
  <c r="M1233" i="36" a="1"/>
  <c r="M1233" i="36" s="1"/>
  <c r="M1231" i="36" a="1"/>
  <c r="M1231" i="36" s="1"/>
  <c r="M1230" i="36" a="1"/>
  <c r="M1230" i="36" s="1"/>
  <c r="M1229" i="36" a="1"/>
  <c r="M1229" i="36" s="1"/>
  <c r="M1227" i="36" a="1"/>
  <c r="M1227" i="36" s="1"/>
  <c r="M1228" i="36" a="1"/>
  <c r="M1228" i="36" s="1"/>
  <c r="M1224" i="36" a="1"/>
  <c r="M1224" i="36" s="1"/>
  <c r="M1225" i="36" a="1"/>
  <c r="M1225" i="36" s="1"/>
  <c r="M1223" i="36" a="1"/>
  <c r="M1223" i="36" s="1"/>
  <c r="M1226" i="36" a="1"/>
  <c r="M1226" i="36" s="1"/>
  <c r="M1222" i="36" a="1"/>
  <c r="M1222" i="36" s="1"/>
  <c r="M1221" i="36" a="1"/>
  <c r="M1221" i="36" s="1"/>
  <c r="M1219" i="36" a="1"/>
  <c r="M1219" i="36" s="1"/>
  <c r="M1220" i="36" a="1"/>
  <c r="M1220" i="36" s="1"/>
  <c r="M1218" i="36" a="1"/>
  <c r="M1218" i="36" s="1"/>
  <c r="M1217" i="36" a="1"/>
  <c r="M1217" i="36" s="1"/>
  <c r="M1216" i="36" a="1"/>
  <c r="M1216" i="36" s="1"/>
  <c r="M1215" i="36" a="1"/>
  <c r="M1215" i="36" s="1"/>
  <c r="M1214" i="36" a="1"/>
  <c r="M1214" i="36" s="1"/>
  <c r="M1212" i="36" a="1"/>
  <c r="M1212" i="36" s="1"/>
  <c r="M1213" i="36" a="1"/>
  <c r="M1213" i="36" s="1"/>
  <c r="M1211" i="36" a="1"/>
  <c r="M1211" i="36" s="1"/>
  <c r="M1210" i="36" a="1"/>
  <c r="M1210" i="36" s="1"/>
  <c r="M1209" i="36" a="1"/>
  <c r="M1209" i="36" s="1"/>
  <c r="M1208" i="36" a="1"/>
  <c r="M1208" i="36" s="1"/>
  <c r="M1207" i="36" a="1"/>
  <c r="M1207" i="36" s="1"/>
  <c r="M1206" i="36" a="1"/>
  <c r="M1206" i="36" s="1"/>
  <c r="M1205" i="36" a="1"/>
  <c r="M1205" i="36" s="1"/>
  <c r="M1204" i="36" a="1"/>
  <c r="M1204" i="36" s="1"/>
  <c r="M1203" i="36" a="1"/>
  <c r="M1203" i="36" s="1"/>
  <c r="M1202" i="36" a="1"/>
  <c r="M1202" i="36" s="1"/>
  <c r="M1201" i="36" a="1"/>
  <c r="M1201" i="36" s="1"/>
  <c r="M1200" i="36" a="1"/>
  <c r="M1200" i="36" s="1"/>
  <c r="M1199" i="36" a="1"/>
  <c r="M1199" i="36" s="1"/>
  <c r="M1198" i="36" a="1"/>
  <c r="M1198" i="36" s="1"/>
  <c r="M1197" i="36" a="1"/>
  <c r="M1197" i="36" s="1"/>
  <c r="M1196" i="36" a="1"/>
  <c r="M1196" i="36" s="1"/>
  <c r="M1195" i="36" a="1"/>
  <c r="M1195" i="36" s="1"/>
  <c r="M1194" i="36" a="1"/>
  <c r="M1194" i="36" s="1"/>
  <c r="M1193" i="36" a="1"/>
  <c r="M1193" i="36" s="1"/>
  <c r="M1192" i="36" a="1"/>
  <c r="M1192" i="36" s="1"/>
  <c r="M1191" i="36" a="1"/>
  <c r="M1191" i="36" s="1"/>
  <c r="M1187" i="36" a="1"/>
  <c r="M1187" i="36" s="1"/>
  <c r="M1189" i="36" a="1"/>
  <c r="M1189" i="36" s="1"/>
  <c r="M1188" i="36" a="1"/>
  <c r="M1188" i="36" s="1"/>
  <c r="M1185" i="36" a="1"/>
  <c r="M1185" i="36" s="1"/>
  <c r="M1186" i="36" a="1"/>
  <c r="M1186" i="36" s="1"/>
  <c r="M1184" i="36" a="1"/>
  <c r="M1184" i="36" s="1"/>
  <c r="M1183" i="36" a="1"/>
  <c r="M1183" i="36" s="1"/>
  <c r="M1182" i="36" a="1"/>
  <c r="M1182" i="36" s="1"/>
  <c r="M1181" i="36" a="1"/>
  <c r="M1181" i="36" s="1"/>
  <c r="M1179" i="36" a="1"/>
  <c r="M1179" i="36" s="1"/>
  <c r="M1180" i="36" a="1"/>
  <c r="M1180" i="36" s="1"/>
  <c r="M1178" i="36" a="1"/>
  <c r="M1178" i="36" s="1"/>
  <c r="M1177" i="36" a="1"/>
  <c r="M1177" i="36" s="1"/>
  <c r="M1176" i="36" a="1"/>
  <c r="M1176" i="36" s="1"/>
  <c r="M1175" i="36" a="1"/>
  <c r="M1175" i="36" s="1"/>
  <c r="M1174" i="36" a="1"/>
  <c r="M1174" i="36" s="1"/>
  <c r="M1173" i="36" a="1"/>
  <c r="M1173" i="36" s="1"/>
  <c r="M1172" i="36" a="1"/>
  <c r="M1172" i="36" s="1"/>
  <c r="M1171" i="36" a="1"/>
  <c r="M1171" i="36" s="1"/>
  <c r="M1170" i="36" a="1"/>
  <c r="M1170" i="36" s="1"/>
  <c r="M1168" i="36" a="1"/>
  <c r="M1168" i="36" s="1"/>
  <c r="M1169" i="36" a="1"/>
  <c r="M1169" i="36" s="1"/>
  <c r="M1167" i="36" a="1"/>
  <c r="M1167" i="36" s="1"/>
  <c r="M1166" i="36" a="1"/>
  <c r="M1166" i="36" s="1"/>
  <c r="M1165" i="36" a="1"/>
  <c r="M1165" i="36" s="1"/>
  <c r="M1164" i="36" a="1"/>
  <c r="M1164" i="36" s="1"/>
  <c r="M1163" i="36" a="1"/>
  <c r="M1163" i="36" s="1"/>
  <c r="M1162" i="36" a="1"/>
  <c r="M1162" i="36" s="1"/>
  <c r="M1161" i="36" a="1"/>
  <c r="M1161" i="36" s="1"/>
  <c r="M1159" i="36" a="1"/>
  <c r="M1159" i="36" s="1"/>
  <c r="M1160" i="36" a="1"/>
  <c r="M1160" i="36" s="1"/>
  <c r="M1158" i="36" a="1"/>
  <c r="M1158" i="36" s="1"/>
  <c r="M1157" i="36" a="1"/>
  <c r="M1157" i="36" s="1"/>
  <c r="M1156" i="36" a="1"/>
  <c r="M1156" i="36" s="1"/>
  <c r="M1155" i="36" a="1"/>
  <c r="M1155" i="36" s="1"/>
  <c r="M1154" i="36" a="1"/>
  <c r="M1154" i="36" s="1"/>
  <c r="M1153" i="36" a="1"/>
  <c r="M1153" i="36" s="1"/>
  <c r="M1152" i="36" a="1"/>
  <c r="M1152" i="36" s="1"/>
  <c r="M1151" i="36" a="1"/>
  <c r="M1151" i="36" s="1"/>
  <c r="M1150" i="36" a="1"/>
  <c r="M1150" i="36" s="1"/>
  <c r="M1149" i="36" a="1"/>
  <c r="M1149" i="36" s="1"/>
  <c r="M1146" i="36" a="1"/>
  <c r="M1146" i="36" s="1"/>
  <c r="M1145" i="36" a="1"/>
  <c r="M1145" i="36" s="1"/>
  <c r="M1147" i="36" a="1"/>
  <c r="M1147" i="36" s="1"/>
  <c r="M1148" i="36" a="1"/>
  <c r="M1148" i="36" s="1"/>
  <c r="M1144" i="36" a="1"/>
  <c r="M1144" i="36" s="1"/>
  <c r="M1143" i="36" a="1"/>
  <c r="M1143" i="36" s="1"/>
  <c r="M1141" i="36" a="1"/>
  <c r="M1141" i="36" s="1"/>
  <c r="M1142" i="36" a="1"/>
  <c r="M1142" i="36" s="1"/>
  <c r="M1140" i="36" a="1"/>
  <c r="M1140" i="36" s="1"/>
  <c r="M1139" i="36" a="1"/>
  <c r="M1139" i="36" s="1"/>
  <c r="M1138" i="36" a="1"/>
  <c r="M1138" i="36" s="1"/>
  <c r="M1137" i="36" a="1"/>
  <c r="M1137" i="36" s="1"/>
  <c r="M1136" i="36" a="1"/>
  <c r="M1136" i="36" s="1"/>
  <c r="M1135" i="36" a="1"/>
  <c r="M1135" i="36" s="1"/>
  <c r="M1134" i="36" a="1"/>
  <c r="M1134" i="36" s="1"/>
  <c r="M1133" i="36" a="1"/>
  <c r="M1133" i="36" s="1"/>
  <c r="M1130" i="36" a="1"/>
  <c r="M1130" i="36" s="1"/>
  <c r="M1132" i="36" a="1"/>
  <c r="M1132" i="36" s="1"/>
  <c r="M1131" i="36" a="1"/>
  <c r="M1131" i="36" s="1"/>
  <c r="M1129" i="36" a="1"/>
  <c r="M1129" i="36" s="1"/>
  <c r="M1127" i="36" a="1"/>
  <c r="M1127" i="36" s="1"/>
  <c r="M1128" i="36" a="1"/>
  <c r="M1128" i="36" s="1"/>
  <c r="M1126" i="36" a="1"/>
  <c r="M1126" i="36" s="1"/>
  <c r="M1125" i="36" a="1"/>
  <c r="M1125" i="36" s="1"/>
  <c r="M1124" i="36" a="1"/>
  <c r="M1124" i="36" s="1"/>
  <c r="M1123" i="36" a="1"/>
  <c r="M1123" i="36" s="1"/>
  <c r="M1122" i="36" a="1"/>
  <c r="M1122" i="36" s="1"/>
  <c r="M1121" i="36" a="1"/>
  <c r="M1121" i="36" s="1"/>
  <c r="M1120" i="36" a="1"/>
  <c r="M1120" i="36" s="1"/>
  <c r="M1119" i="36" a="1"/>
  <c r="M1119" i="36" s="1"/>
  <c r="M1118" i="36" a="1"/>
  <c r="M1118" i="36" s="1"/>
  <c r="M1117" i="36" a="1"/>
  <c r="M1117" i="36" s="1"/>
  <c r="M1114" i="36" a="1"/>
  <c r="M1114" i="36" s="1"/>
  <c r="M1116" i="36" a="1"/>
  <c r="M1116" i="36" s="1"/>
  <c r="M1115" i="36" a="1"/>
  <c r="M1115" i="36" s="1"/>
  <c r="M1113" i="36" a="1"/>
  <c r="M1113" i="36" s="1"/>
  <c r="M1112" i="36" a="1"/>
  <c r="M1112" i="36" s="1"/>
  <c r="M1110" i="36" a="1"/>
  <c r="M1110" i="36" s="1"/>
  <c r="M1111" i="36" a="1"/>
  <c r="M1111" i="36" s="1"/>
  <c r="M1109" i="36" a="1"/>
  <c r="M1109" i="36" s="1"/>
  <c r="M1108" i="36" a="1"/>
  <c r="M1108" i="36" s="1"/>
  <c r="M1106" i="36" a="1"/>
  <c r="M1106" i="36" s="1"/>
  <c r="M1107" i="36" a="1"/>
  <c r="M1107" i="36" s="1"/>
  <c r="M1105" i="36" a="1"/>
  <c r="M1105" i="36" s="1"/>
  <c r="M1104" i="36" a="1"/>
  <c r="M1104" i="36" s="1"/>
  <c r="M1101" i="36" a="1"/>
  <c r="M1101" i="36" s="1"/>
  <c r="M1102" i="36" a="1"/>
  <c r="M1102" i="36" s="1"/>
  <c r="M1103" i="36" a="1"/>
  <c r="M1103" i="36" s="1"/>
  <c r="M1100" i="36" a="1"/>
  <c r="M1100" i="36" s="1"/>
  <c r="M1099" i="36" a="1"/>
  <c r="M1099" i="36" s="1"/>
  <c r="M1098" i="36" a="1"/>
  <c r="M1098" i="36" s="1"/>
  <c r="M1097" i="36" a="1"/>
  <c r="M1097" i="36" s="1"/>
  <c r="M1096" i="36" a="1"/>
  <c r="M1096" i="36" s="1"/>
  <c r="M1094" i="36" a="1"/>
  <c r="M1094" i="36" s="1"/>
  <c r="M1095" i="36" a="1"/>
  <c r="M1095" i="36" s="1"/>
  <c r="M1092" i="36" a="1"/>
  <c r="M1092" i="36" s="1"/>
  <c r="M1093" i="36" a="1"/>
  <c r="M1093" i="36" s="1"/>
  <c r="M1091" i="36" a="1"/>
  <c r="M1091" i="36" s="1"/>
  <c r="M1090" i="36" a="1"/>
  <c r="M1090" i="36" s="1"/>
  <c r="M1089" i="36" a="1"/>
  <c r="M1089" i="36" s="1"/>
  <c r="M1088" i="36" a="1"/>
  <c r="M1088" i="36" s="1"/>
  <c r="M1087" i="36" a="1"/>
  <c r="M1087" i="36" s="1"/>
  <c r="M1086" i="36" a="1"/>
  <c r="M1086" i="36" s="1"/>
  <c r="M1085" i="36" a="1"/>
  <c r="M1085" i="36" s="1"/>
  <c r="M1084" i="36" a="1"/>
  <c r="M1084" i="36" s="1"/>
  <c r="M1083" i="36" a="1"/>
  <c r="M1083" i="36" s="1"/>
  <c r="M1082" i="36" a="1"/>
  <c r="M1082" i="36" s="1"/>
  <c r="M1081" i="36" a="1"/>
  <c r="M1081" i="36" s="1"/>
  <c r="M1079" i="36" a="1"/>
  <c r="M1079" i="36" s="1"/>
  <c r="M1077" i="36" a="1"/>
  <c r="M1077" i="36" s="1"/>
  <c r="M1080" i="36" a="1"/>
  <c r="M1080" i="36" s="1"/>
  <c r="M1078" i="36" a="1"/>
  <c r="M1078" i="36" s="1"/>
  <c r="M1076" i="36" a="1"/>
  <c r="M1076" i="36" s="1"/>
  <c r="M1075" i="36" a="1"/>
  <c r="M1075" i="36" s="1"/>
  <c r="M1074" i="36" a="1"/>
  <c r="M1074" i="36" s="1"/>
  <c r="M1073" i="36" a="1"/>
  <c r="M1073" i="36" s="1"/>
  <c r="M1072" i="36" a="1"/>
  <c r="M1072" i="36" s="1"/>
  <c r="M1071" i="36" a="1"/>
  <c r="M1071" i="36" s="1"/>
  <c r="M1070" i="36" a="1"/>
  <c r="M1070" i="36" s="1"/>
  <c r="M1069" i="36" a="1"/>
  <c r="M1069" i="36" s="1"/>
  <c r="M1068" i="36" a="1"/>
  <c r="M1068" i="36" s="1"/>
  <c r="M1067" i="36" a="1"/>
  <c r="M1067" i="36" s="1"/>
  <c r="M1066" i="36" a="1"/>
  <c r="M1066" i="36" s="1"/>
  <c r="M1065" i="36" a="1"/>
  <c r="M1065" i="36" s="1"/>
  <c r="M1064" i="36" a="1"/>
  <c r="M1064" i="36" s="1"/>
  <c r="M1063" i="36" a="1"/>
  <c r="M1063" i="36" s="1"/>
  <c r="M1061" i="36" a="1"/>
  <c r="M1061" i="36" s="1"/>
  <c r="M1062" i="36" a="1"/>
  <c r="M1062" i="36" s="1"/>
  <c r="M1060" i="36" a="1"/>
  <c r="M1060" i="36" s="1"/>
  <c r="M1059" i="36" a="1"/>
  <c r="M1059" i="36" s="1"/>
  <c r="M1058" i="36" a="1"/>
  <c r="M1058" i="36" s="1"/>
  <c r="M1057" i="36" a="1"/>
  <c r="M1057" i="36" s="1"/>
  <c r="M1054" i="36" a="1"/>
  <c r="M1054" i="36" s="1"/>
  <c r="M1056" i="36" a="1"/>
  <c r="M1056" i="36" s="1"/>
  <c r="M1055" i="36" a="1"/>
  <c r="M1055" i="36" s="1"/>
  <c r="M1053" i="36" a="1"/>
  <c r="M1053" i="36" s="1"/>
  <c r="M1052" i="36" a="1"/>
  <c r="M1052" i="36" s="1"/>
  <c r="M1051" i="36" a="1"/>
  <c r="M1051" i="36" s="1"/>
  <c r="M1049" i="36" a="1"/>
  <c r="M1049" i="36" s="1"/>
  <c r="M1050" i="36" a="1"/>
  <c r="M1050" i="36" s="1"/>
  <c r="M1048" i="36" a="1"/>
  <c r="M1048" i="36" s="1"/>
  <c r="M1047" i="36" a="1"/>
  <c r="M1047" i="36" s="1"/>
  <c r="M1046" i="36" a="1"/>
  <c r="M1046" i="36" s="1"/>
  <c r="M1045" i="36" a="1"/>
  <c r="M1045" i="36" s="1"/>
  <c r="M1043" i="36" a="1"/>
  <c r="M1043" i="36" s="1"/>
  <c r="M1044" i="36" a="1"/>
  <c r="M1044" i="36" s="1"/>
  <c r="M1042" i="36" a="1"/>
  <c r="M1042" i="36" s="1"/>
  <c r="M1041" i="36" a="1"/>
  <c r="M1041" i="36" s="1"/>
  <c r="M1040" i="36" a="1"/>
  <c r="M1040" i="36" s="1"/>
  <c r="M1039" i="36" a="1"/>
  <c r="M1039" i="36" s="1"/>
  <c r="M1038" i="36" a="1"/>
  <c r="M1038" i="36" s="1"/>
  <c r="M1036" i="36" a="1"/>
  <c r="M1036" i="36" s="1"/>
  <c r="M1037" i="36" a="1"/>
  <c r="M1037" i="36" s="1"/>
  <c r="M1035" i="36" a="1"/>
  <c r="M1035" i="36" s="1"/>
  <c r="M1034" i="36" a="1"/>
  <c r="M1034" i="36" s="1"/>
  <c r="M1033" i="36" a="1"/>
  <c r="M1033" i="36" s="1"/>
  <c r="M1032" i="36" a="1"/>
  <c r="M1032" i="36" s="1"/>
  <c r="M1031" i="36" a="1"/>
  <c r="M1031" i="36" s="1"/>
  <c r="M1030" i="36" a="1"/>
  <c r="M1030" i="36" s="1"/>
  <c r="M1029" i="36" a="1"/>
  <c r="M1029" i="36" s="1"/>
  <c r="M1028" i="36" a="1"/>
  <c r="M1028" i="36" s="1"/>
  <c r="M1026" i="36" a="1"/>
  <c r="M1026" i="36" s="1"/>
  <c r="M1027" i="36" a="1"/>
  <c r="M1027" i="36" s="1"/>
  <c r="M1025" i="36" a="1"/>
  <c r="M1025" i="36" s="1"/>
  <c r="M1023" i="36" a="1"/>
  <c r="M1023" i="36" s="1"/>
  <c r="M1024" i="36" a="1"/>
  <c r="M1024" i="36" s="1"/>
  <c r="M1022" i="36" a="1"/>
  <c r="M1022" i="36" s="1"/>
  <c r="M1021" i="36" a="1"/>
  <c r="M1021" i="36" s="1"/>
  <c r="M1020" i="36" a="1"/>
  <c r="M1020" i="36" s="1"/>
  <c r="M1019" i="36" a="1"/>
  <c r="M1019" i="36" s="1"/>
  <c r="M1018" i="36" a="1"/>
  <c r="M1018" i="36" s="1"/>
  <c r="M1017" i="36" a="1"/>
  <c r="M1017" i="36" s="1"/>
  <c r="B365" i="48" s="1" a="1"/>
  <c r="B365" i="48" s="1"/>
  <c r="M1016" i="36" a="1"/>
  <c r="M1016" i="36" s="1"/>
  <c r="M1015" i="36" a="1"/>
  <c r="M1015" i="36" s="1"/>
  <c r="M1014" i="36" a="1"/>
  <c r="M1014" i="36" s="1"/>
  <c r="M1013" i="36" a="1"/>
  <c r="M1013" i="36" s="1"/>
  <c r="M1012" i="36" a="1"/>
  <c r="M1012" i="36" s="1"/>
  <c r="M1010" i="36" a="1"/>
  <c r="M1010" i="36" s="1"/>
  <c r="M1011" i="36" a="1"/>
  <c r="M1011" i="36" s="1"/>
  <c r="M1009" i="36" a="1"/>
  <c r="M1009" i="36" s="1"/>
  <c r="M1008" i="36" a="1"/>
  <c r="M1008" i="36" s="1"/>
  <c r="M1006" i="36" a="1"/>
  <c r="M1006" i="36" s="1"/>
  <c r="M1007" i="36" a="1"/>
  <c r="M1007" i="36" s="1"/>
  <c r="M1005" i="36" a="1"/>
  <c r="M1005" i="36" s="1"/>
  <c r="M1004" i="36" a="1"/>
  <c r="M1004" i="36" s="1"/>
  <c r="M1002" i="36" a="1"/>
  <c r="M1002" i="36" s="1"/>
  <c r="M1003" i="36" a="1"/>
  <c r="M1003" i="36" s="1"/>
  <c r="M1001" i="36" a="1"/>
  <c r="M1001" i="36" s="1"/>
  <c r="M1000" i="36" a="1"/>
  <c r="M1000" i="36" s="1"/>
  <c r="M998" i="36" a="1"/>
  <c r="M998" i="36" s="1"/>
  <c r="M999" i="36" a="1"/>
  <c r="M999" i="36" s="1"/>
  <c r="M997" i="36" a="1"/>
  <c r="M997" i="36" s="1"/>
  <c r="M996" i="36" a="1"/>
  <c r="M996" i="36" s="1"/>
  <c r="M995" i="36" a="1"/>
  <c r="M995" i="36" s="1"/>
  <c r="M994" i="36" a="1"/>
  <c r="M994" i="36" s="1"/>
  <c r="M993" i="36" a="1"/>
  <c r="M993" i="36" s="1"/>
  <c r="M992" i="36" a="1"/>
  <c r="M992" i="36" s="1"/>
  <c r="M991" i="36" a="1"/>
  <c r="M991" i="36" s="1"/>
  <c r="B635" i="48" s="1" a="1"/>
  <c r="B635" i="48" s="1"/>
  <c r="M990" i="36" a="1"/>
  <c r="M990" i="36" s="1"/>
  <c r="M988" i="36" a="1"/>
  <c r="M988" i="36" s="1"/>
  <c r="M989" i="36" a="1"/>
  <c r="M989" i="36" s="1"/>
  <c r="M986" i="36" a="1"/>
  <c r="M986" i="36" s="1"/>
  <c r="M987" i="36" a="1"/>
  <c r="M987" i="36" s="1"/>
  <c r="M985" i="36" a="1"/>
  <c r="M985" i="36" s="1"/>
  <c r="M984" i="36" a="1"/>
  <c r="M984" i="36" s="1"/>
  <c r="M983" i="36" a="1"/>
  <c r="M983" i="36" s="1"/>
  <c r="M982" i="36" a="1"/>
  <c r="M982" i="36" s="1"/>
  <c r="M981" i="36" a="1"/>
  <c r="M981" i="36" s="1"/>
  <c r="M979" i="36" a="1"/>
  <c r="M979" i="36" s="1"/>
  <c r="M977" i="36" a="1"/>
  <c r="M977" i="36" s="1"/>
  <c r="B438" i="48" s="1" a="1"/>
  <c r="B438" i="48" s="1"/>
  <c r="M980" i="36" a="1"/>
  <c r="M980" i="36" s="1"/>
  <c r="M978" i="36" a="1"/>
  <c r="M978" i="36" s="1"/>
  <c r="M976" i="36" a="1"/>
  <c r="M976" i="36" s="1"/>
  <c r="M975" i="36" a="1"/>
  <c r="M975" i="36" s="1"/>
  <c r="M974" i="36" a="1"/>
  <c r="M974" i="36" s="1"/>
  <c r="M973" i="36" a="1"/>
  <c r="M973" i="36" s="1"/>
  <c r="M971" i="36" a="1"/>
  <c r="M971" i="36" s="1"/>
  <c r="M972" i="36" a="1"/>
  <c r="M972" i="36" s="1"/>
  <c r="M969" i="36" a="1"/>
  <c r="M969" i="36" s="1"/>
  <c r="M970" i="36" a="1"/>
  <c r="M970" i="36" s="1"/>
  <c r="M967" i="36" a="1"/>
  <c r="M967" i="36" s="1"/>
  <c r="M968" i="36" a="1"/>
  <c r="M968" i="36" s="1"/>
  <c r="M964" i="36" a="1"/>
  <c r="M964" i="36" s="1"/>
  <c r="M966" i="36" a="1"/>
  <c r="M966" i="36" s="1"/>
  <c r="M965" i="36" a="1"/>
  <c r="M965" i="36" s="1"/>
  <c r="M963" i="36" a="1"/>
  <c r="M963" i="36" s="1"/>
  <c r="M962" i="36" a="1"/>
  <c r="M962" i="36" s="1"/>
  <c r="M961" i="36" a="1"/>
  <c r="M961" i="36" s="1"/>
  <c r="M960" i="36" a="1"/>
  <c r="M960" i="36" s="1"/>
  <c r="M959" i="36" a="1"/>
  <c r="M959" i="36" s="1"/>
  <c r="M958" i="36" a="1"/>
  <c r="M958" i="36" s="1"/>
  <c r="M957" i="36" a="1"/>
  <c r="M957" i="36" s="1"/>
  <c r="M956" i="36" a="1"/>
  <c r="M956" i="36" s="1"/>
  <c r="M955" i="36" a="1"/>
  <c r="M955" i="36" s="1"/>
  <c r="M954" i="36" a="1"/>
  <c r="M954" i="36" s="1"/>
  <c r="M953" i="36" a="1"/>
  <c r="M953" i="36" s="1"/>
  <c r="M952" i="36" a="1"/>
  <c r="M952" i="36" s="1"/>
  <c r="M951" i="36" a="1"/>
  <c r="M951" i="36" s="1"/>
  <c r="M950" i="36" a="1"/>
  <c r="M950" i="36" s="1"/>
  <c r="M949" i="36" a="1"/>
  <c r="M949" i="36" s="1"/>
  <c r="M948" i="36" a="1"/>
  <c r="M948" i="36" s="1"/>
  <c r="M947" i="36" a="1"/>
  <c r="M947" i="36" s="1"/>
  <c r="M945" i="36" a="1"/>
  <c r="M945" i="36" s="1"/>
  <c r="M946" i="36" a="1"/>
  <c r="M946" i="36" s="1"/>
  <c r="M944" i="36" a="1"/>
  <c r="M944" i="36" s="1"/>
  <c r="M943" i="36" a="1"/>
  <c r="M943" i="36" s="1"/>
  <c r="M942" i="36" a="1"/>
  <c r="M942" i="36" s="1"/>
  <c r="M941" i="36" a="1"/>
  <c r="M941" i="36" s="1"/>
  <c r="M940" i="36" a="1"/>
  <c r="M940" i="36" s="1"/>
  <c r="M939" i="36" a="1"/>
  <c r="M939" i="36" s="1"/>
  <c r="M938" i="36" a="1"/>
  <c r="M938" i="36" s="1"/>
  <c r="M937" i="36" a="1"/>
  <c r="M937" i="36" s="1"/>
  <c r="M936" i="36" a="1"/>
  <c r="M936" i="36" s="1"/>
  <c r="M935" i="36" a="1"/>
  <c r="M935" i="36" s="1"/>
  <c r="M934" i="36" a="1"/>
  <c r="M934" i="36" s="1"/>
  <c r="M933" i="36" a="1"/>
  <c r="M933" i="36" s="1"/>
  <c r="M932" i="36" a="1"/>
  <c r="M932" i="36" s="1"/>
  <c r="M931" i="36" a="1"/>
  <c r="M931" i="36" s="1"/>
  <c r="M930" i="36" a="1"/>
  <c r="M930" i="36" s="1"/>
  <c r="M929" i="36" a="1"/>
  <c r="M929" i="36" s="1"/>
  <c r="M928" i="36" a="1"/>
  <c r="M928" i="36" s="1"/>
  <c r="M927" i="36" a="1"/>
  <c r="M927" i="36" s="1"/>
  <c r="M926" i="36" a="1"/>
  <c r="M926" i="36" s="1"/>
  <c r="M925" i="36" a="1"/>
  <c r="M925" i="36" s="1"/>
  <c r="M924" i="36" a="1"/>
  <c r="M924" i="36" s="1"/>
  <c r="M923" i="36" a="1"/>
  <c r="M923" i="36" s="1"/>
  <c r="M922" i="36" a="1"/>
  <c r="M922" i="36" s="1"/>
  <c r="M921" i="36" a="1"/>
  <c r="M921" i="36" s="1"/>
  <c r="M920" i="36" a="1"/>
  <c r="M920" i="36" s="1"/>
  <c r="M919" i="36" a="1"/>
  <c r="M919" i="36" s="1"/>
  <c r="M918" i="36" a="1"/>
  <c r="M918" i="36" s="1"/>
  <c r="M917" i="36" a="1"/>
  <c r="M917" i="36" s="1"/>
  <c r="M916" i="36" a="1"/>
  <c r="M916" i="36" s="1"/>
  <c r="M915" i="36" a="1"/>
  <c r="M915" i="36" s="1"/>
  <c r="M914" i="36" a="1"/>
  <c r="M914" i="36" s="1"/>
  <c r="M913" i="36" a="1"/>
  <c r="M913" i="36" s="1"/>
  <c r="M911" i="36" a="1"/>
  <c r="M911" i="36" s="1"/>
  <c r="M912" i="36" a="1"/>
  <c r="M912" i="36" s="1"/>
  <c r="M910" i="36" a="1"/>
  <c r="M910" i="36" s="1"/>
  <c r="M909" i="36" a="1"/>
  <c r="M909" i="36" s="1"/>
  <c r="M908" i="36" a="1"/>
  <c r="M908" i="36" s="1"/>
  <c r="M907" i="36" a="1"/>
  <c r="M907" i="36" s="1"/>
  <c r="M906" i="36" a="1"/>
  <c r="M906" i="36" s="1"/>
  <c r="M905" i="36" a="1"/>
  <c r="M905" i="36" s="1"/>
  <c r="M904" i="36" a="1"/>
  <c r="M904" i="36" s="1"/>
  <c r="M903" i="36" a="1"/>
  <c r="M903" i="36" s="1"/>
  <c r="M902" i="36" a="1"/>
  <c r="M902" i="36" s="1"/>
  <c r="M901" i="36" a="1"/>
  <c r="M901" i="36" s="1"/>
  <c r="M899" i="36" a="1"/>
  <c r="M899" i="36" s="1"/>
  <c r="M900" i="36" a="1"/>
  <c r="M900" i="36" s="1"/>
  <c r="M898" i="36" a="1"/>
  <c r="M898" i="36" s="1"/>
  <c r="M897" i="36" a="1"/>
  <c r="M897" i="36" s="1"/>
  <c r="M896" i="36" a="1"/>
  <c r="M896" i="36" s="1"/>
  <c r="M895" i="36" a="1"/>
  <c r="M895" i="36" s="1"/>
  <c r="M894" i="36" a="1"/>
  <c r="M894" i="36" s="1"/>
  <c r="M893" i="36" a="1"/>
  <c r="M893" i="36" s="1"/>
  <c r="M892" i="36" a="1"/>
  <c r="M892" i="36" s="1"/>
  <c r="M891" i="36" a="1"/>
  <c r="M891" i="36" s="1"/>
  <c r="M890" i="36" a="1"/>
  <c r="M890" i="36" s="1"/>
  <c r="M889" i="36" a="1"/>
  <c r="M889" i="36" s="1"/>
  <c r="M887" i="36" a="1"/>
  <c r="M887" i="36" s="1"/>
  <c r="M886" i="36" a="1"/>
  <c r="M886" i="36" s="1"/>
  <c r="M885" i="36" a="1"/>
  <c r="M885" i="36" s="1"/>
  <c r="M884" i="36" a="1"/>
  <c r="M884" i="36" s="1"/>
  <c r="M888" i="36" a="1"/>
  <c r="M888" i="36" s="1"/>
  <c r="M883" i="36" a="1"/>
  <c r="M883" i="36" s="1"/>
  <c r="M876" i="36" a="1"/>
  <c r="M876" i="36" s="1"/>
  <c r="M875" i="36" a="1"/>
  <c r="M875" i="36" s="1"/>
  <c r="M874" i="36" a="1"/>
  <c r="M874" i="36" s="1"/>
  <c r="M873" i="36" a="1"/>
  <c r="M873" i="36" s="1"/>
  <c r="M872" i="36" a="1"/>
  <c r="M872" i="36" s="1"/>
  <c r="M871" i="36" a="1"/>
  <c r="M871" i="36" s="1"/>
  <c r="M870" i="36" a="1"/>
  <c r="M870" i="36" s="1"/>
  <c r="M869" i="36" a="1"/>
  <c r="M869" i="36" s="1"/>
  <c r="M868" i="36" a="1"/>
  <c r="M868" i="36" s="1"/>
  <c r="M867" i="36" a="1"/>
  <c r="M867" i="36" s="1"/>
  <c r="M866" i="36" a="1"/>
  <c r="M866" i="36" s="1"/>
  <c r="M865" i="36" a="1"/>
  <c r="M865" i="36" s="1"/>
  <c r="M864" i="36" a="1"/>
  <c r="M864" i="36" s="1"/>
  <c r="M863" i="36" a="1"/>
  <c r="M863" i="36" s="1"/>
  <c r="M862" i="36" a="1"/>
  <c r="M862" i="36" s="1"/>
  <c r="M860" i="36" a="1"/>
  <c r="M860" i="36" s="1"/>
  <c r="M859" i="36" a="1"/>
  <c r="M859" i="36" s="1"/>
  <c r="M858" i="36" a="1"/>
  <c r="M858" i="36" s="1"/>
  <c r="M857" i="36" a="1"/>
  <c r="M857" i="36" s="1"/>
  <c r="M856" i="36" a="1"/>
  <c r="M856" i="36" s="1"/>
  <c r="M855" i="36" a="1"/>
  <c r="M855" i="36" s="1"/>
  <c r="M854" i="36" a="1"/>
  <c r="M854" i="36" s="1"/>
  <c r="M853" i="36" a="1"/>
  <c r="M853" i="36" s="1"/>
  <c r="M852" i="36" a="1"/>
  <c r="M852" i="36" s="1"/>
  <c r="M851" i="36" a="1"/>
  <c r="M851" i="36" s="1"/>
  <c r="M850" i="36" a="1"/>
  <c r="M850" i="36" s="1"/>
  <c r="M849" i="36" a="1"/>
  <c r="M849" i="36" s="1"/>
  <c r="M847" i="36" a="1"/>
  <c r="M847" i="36" s="1"/>
  <c r="M848" i="36" a="1"/>
  <c r="M848" i="36" s="1"/>
  <c r="M846" i="36" a="1"/>
  <c r="M846" i="36" s="1"/>
  <c r="M845" i="36" a="1"/>
  <c r="M845" i="36" s="1"/>
  <c r="M844" i="36" a="1"/>
  <c r="M844" i="36" s="1"/>
  <c r="M843" i="36" a="1"/>
  <c r="M843" i="36" s="1"/>
  <c r="M842" i="36" a="1"/>
  <c r="M842" i="36" s="1"/>
  <c r="M841" i="36" a="1"/>
  <c r="M841" i="36" s="1"/>
  <c r="B494" i="48" s="1" a="1"/>
  <c r="B494" i="48" s="1"/>
  <c r="M840" i="36" a="1"/>
  <c r="M840" i="36" s="1"/>
  <c r="M839" i="36" a="1"/>
  <c r="M839" i="36" s="1"/>
  <c r="M838" i="36" a="1"/>
  <c r="M838" i="36" s="1"/>
  <c r="M837" i="36" a="1"/>
  <c r="M837" i="36" s="1"/>
  <c r="M836" i="36" a="1"/>
  <c r="M836" i="36" s="1"/>
  <c r="M835" i="36" a="1"/>
  <c r="M835" i="36" s="1"/>
  <c r="M834" i="36" a="1"/>
  <c r="M834" i="36" s="1"/>
  <c r="M833" i="36" a="1"/>
  <c r="M833" i="36" s="1"/>
  <c r="M832" i="36" a="1"/>
  <c r="M832" i="36" s="1"/>
  <c r="M831" i="36" a="1"/>
  <c r="M831" i="36" s="1"/>
  <c r="M830" i="36" a="1"/>
  <c r="M830" i="36" s="1"/>
  <c r="M829" i="36" a="1"/>
  <c r="M829" i="36" s="1"/>
  <c r="M828" i="36" a="1"/>
  <c r="M828" i="36" s="1"/>
  <c r="M827" i="36" a="1"/>
  <c r="M827" i="36" s="1"/>
  <c r="M826" i="36" a="1"/>
  <c r="M826" i="36" s="1"/>
  <c r="M825" i="36" a="1"/>
  <c r="M825" i="36" s="1"/>
  <c r="M824" i="36" a="1"/>
  <c r="M824" i="36" s="1"/>
  <c r="M823" i="36" a="1"/>
  <c r="M823" i="36" s="1"/>
  <c r="M822" i="36" a="1"/>
  <c r="M822" i="36" s="1"/>
  <c r="M821" i="36" a="1"/>
  <c r="M821" i="36" s="1"/>
  <c r="M820" i="36" a="1"/>
  <c r="M820" i="36" s="1"/>
  <c r="M819" i="36" a="1"/>
  <c r="M819" i="36" s="1"/>
  <c r="M818" i="36" a="1"/>
  <c r="M818" i="36" s="1"/>
  <c r="M817" i="36" a="1"/>
  <c r="M817" i="36" s="1"/>
  <c r="M816" i="36" a="1"/>
  <c r="M816" i="36" s="1"/>
  <c r="M814" i="36" a="1"/>
  <c r="M814" i="36" s="1"/>
  <c r="M815" i="36" a="1"/>
  <c r="M815" i="36" s="1"/>
  <c r="M813" i="36" a="1"/>
  <c r="M813" i="36" s="1"/>
  <c r="M812" i="36" a="1"/>
  <c r="M812" i="36" s="1"/>
  <c r="M811" i="36" a="1"/>
  <c r="M811" i="36" s="1"/>
  <c r="M810" i="36" a="1"/>
  <c r="M810" i="36" s="1"/>
  <c r="M809" i="36" a="1"/>
  <c r="M809" i="36" s="1"/>
  <c r="M808" i="36" a="1"/>
  <c r="M808" i="36" s="1"/>
  <c r="M807" i="36" a="1"/>
  <c r="M807" i="36" s="1"/>
  <c r="M806" i="36" a="1"/>
  <c r="M806" i="36" s="1"/>
  <c r="M805" i="36" a="1"/>
  <c r="M805" i="36" s="1"/>
  <c r="M804" i="36" a="1"/>
  <c r="M804" i="36" s="1"/>
  <c r="M803" i="36" a="1"/>
  <c r="M803" i="36" s="1"/>
  <c r="M802" i="36" a="1"/>
  <c r="M802" i="36" s="1"/>
  <c r="M801" i="36" a="1"/>
  <c r="M801" i="36" s="1"/>
  <c r="M800" i="36" a="1"/>
  <c r="M800" i="36" s="1"/>
  <c r="M799" i="36" a="1"/>
  <c r="M799" i="36" s="1"/>
  <c r="M798" i="36" a="1"/>
  <c r="M798" i="36" s="1"/>
  <c r="M797" i="36" a="1"/>
  <c r="M797" i="36" s="1"/>
  <c r="M795" i="36" a="1"/>
  <c r="M795" i="36" s="1"/>
  <c r="M796" i="36" a="1"/>
  <c r="M796" i="36" s="1"/>
  <c r="M794" i="36" a="1"/>
  <c r="M794" i="36" s="1"/>
  <c r="M793" i="36" a="1"/>
  <c r="M793" i="36" s="1"/>
  <c r="M792" i="36" a="1"/>
  <c r="M792" i="36" s="1"/>
  <c r="M791" i="36" a="1"/>
  <c r="M791" i="36" s="1"/>
  <c r="M790" i="36" a="1"/>
  <c r="M790" i="36" s="1"/>
  <c r="M789" i="36" a="1"/>
  <c r="M789" i="36" s="1"/>
  <c r="M788" i="36" a="1"/>
  <c r="M788" i="36" s="1"/>
  <c r="M785" i="36" a="1"/>
  <c r="M785" i="36" s="1"/>
  <c r="M783" i="36" a="1"/>
  <c r="M783" i="36" s="1"/>
  <c r="M784" i="36" a="1"/>
  <c r="M784" i="36" s="1"/>
  <c r="M782" i="36" a="1"/>
  <c r="M782" i="36" s="1"/>
  <c r="M781" i="36" a="1"/>
  <c r="M781" i="36" s="1"/>
  <c r="M780" i="36" a="1"/>
  <c r="M780" i="36" s="1"/>
  <c r="M777" i="36" a="1"/>
  <c r="M777" i="36" s="1"/>
  <c r="M779" i="36" a="1"/>
  <c r="M779" i="36" s="1"/>
  <c r="M778" i="36" a="1"/>
  <c r="M778" i="36" s="1"/>
  <c r="M776" i="36" a="1"/>
  <c r="M776" i="36" s="1"/>
  <c r="M775" i="36" a="1"/>
  <c r="M775" i="36" s="1"/>
  <c r="M774" i="36" a="1"/>
  <c r="M774" i="36" s="1"/>
  <c r="M773" i="36" a="1"/>
  <c r="M773" i="36" s="1"/>
  <c r="M772" i="36" a="1"/>
  <c r="M772" i="36" s="1"/>
  <c r="M771" i="36" a="1"/>
  <c r="M771" i="36" s="1"/>
  <c r="M786" i="36" a="1"/>
  <c r="M786" i="36" s="1"/>
  <c r="M787" i="36" a="1"/>
  <c r="M787" i="36" s="1"/>
  <c r="M770" i="36" a="1"/>
  <c r="M770" i="36" s="1"/>
  <c r="M769" i="36" a="1"/>
  <c r="M769" i="36" s="1"/>
  <c r="M767" i="36" a="1"/>
  <c r="M767" i="36" s="1"/>
  <c r="M766" i="36" a="1"/>
  <c r="M766" i="36" s="1"/>
  <c r="M768" i="36" a="1"/>
  <c r="M768" i="36" s="1"/>
  <c r="M765" i="36" a="1"/>
  <c r="M765" i="36" s="1"/>
  <c r="M764" i="36" a="1"/>
  <c r="M764" i="36" s="1"/>
  <c r="M763" i="36" a="1"/>
  <c r="M763" i="36" s="1"/>
  <c r="M762" i="36" a="1"/>
  <c r="M762" i="36" s="1"/>
  <c r="M761" i="36" a="1"/>
  <c r="M761" i="36" s="1"/>
  <c r="M760" i="36" a="1"/>
  <c r="M760" i="36" s="1"/>
  <c r="M759" i="36" a="1"/>
  <c r="M759" i="36" s="1"/>
  <c r="M758" i="36" a="1"/>
  <c r="M758" i="36" s="1"/>
  <c r="M757" i="36" a="1"/>
  <c r="M757" i="36" s="1"/>
  <c r="M756" i="36" a="1"/>
  <c r="M756" i="36" s="1"/>
  <c r="M755" i="36" a="1"/>
  <c r="M755" i="36" s="1"/>
  <c r="M754" i="36" a="1"/>
  <c r="M754" i="36" s="1"/>
  <c r="M753" i="36" a="1"/>
  <c r="M753" i="36" s="1"/>
  <c r="M752" i="36" a="1"/>
  <c r="M752" i="36" s="1"/>
  <c r="M751" i="36" a="1"/>
  <c r="M751" i="36" s="1"/>
  <c r="M750" i="36" a="1"/>
  <c r="M750" i="36" s="1"/>
  <c r="M749" i="36" a="1"/>
  <c r="M749" i="36" s="1"/>
  <c r="M748" i="36" a="1"/>
  <c r="M748" i="36" s="1"/>
  <c r="M746" i="36" a="1"/>
  <c r="M746" i="36" s="1"/>
  <c r="M747" i="36" a="1"/>
  <c r="M747" i="36" s="1"/>
  <c r="M745" i="36" a="1"/>
  <c r="M745" i="36" s="1"/>
  <c r="M743" i="36" a="1"/>
  <c r="M743" i="36" s="1"/>
  <c r="M742" i="36" a="1"/>
  <c r="M742" i="36" s="1"/>
  <c r="M741" i="36" a="1"/>
  <c r="M741" i="36" s="1"/>
  <c r="M740" i="36" a="1"/>
  <c r="M740" i="36" s="1"/>
  <c r="M744" i="36" a="1"/>
  <c r="M744" i="36" s="1"/>
  <c r="M738" i="36" a="1"/>
  <c r="M738" i="36" s="1"/>
  <c r="M739" i="36" a="1"/>
  <c r="M739" i="36" s="1"/>
  <c r="M737" i="36" a="1"/>
  <c r="M737" i="36" s="1"/>
  <c r="M735" i="36" a="1"/>
  <c r="M735" i="36" s="1"/>
  <c r="M736" i="36" a="1"/>
  <c r="M736" i="36" s="1"/>
  <c r="M733" i="36" a="1"/>
  <c r="M733" i="36" s="1"/>
  <c r="M734" i="36" a="1"/>
  <c r="M734" i="36" s="1"/>
  <c r="M732" i="36" a="1"/>
  <c r="M732" i="36" s="1"/>
  <c r="M731" i="36" a="1"/>
  <c r="M731" i="36" s="1"/>
  <c r="M730" i="36" a="1"/>
  <c r="M730" i="36" s="1"/>
  <c r="M729" i="36" a="1"/>
  <c r="M729" i="36" s="1"/>
  <c r="M727" i="36" a="1"/>
  <c r="M727" i="36" s="1"/>
  <c r="M728" i="36" a="1"/>
  <c r="M728" i="36" s="1"/>
  <c r="M726" i="36" a="1"/>
  <c r="M726" i="36" s="1"/>
  <c r="M725" i="36" a="1"/>
  <c r="M725" i="36" s="1"/>
  <c r="M724" i="36" a="1"/>
  <c r="M724" i="36" s="1"/>
  <c r="M723" i="36" a="1"/>
  <c r="M723" i="36" s="1"/>
  <c r="M721" i="36" a="1"/>
  <c r="M721" i="36" s="1"/>
  <c r="M722" i="36" a="1"/>
  <c r="M722" i="36" s="1"/>
  <c r="M720" i="36" a="1"/>
  <c r="M720" i="36" s="1"/>
  <c r="M718" i="36" a="1"/>
  <c r="M718" i="36" s="1"/>
  <c r="M719" i="36" a="1"/>
  <c r="M719" i="36" s="1"/>
  <c r="M717" i="36" a="1"/>
  <c r="M717" i="36" s="1"/>
  <c r="M2504" i="36" a="1"/>
  <c r="M2504" i="36" s="1"/>
  <c r="M704" i="36" a="1"/>
  <c r="M704" i="36" s="1"/>
  <c r="M703" i="36" a="1"/>
  <c r="M703" i="36" s="1"/>
  <c r="M702" i="36" a="1"/>
  <c r="M702" i="36" s="1"/>
  <c r="M701" i="36" a="1"/>
  <c r="M701" i="36" s="1"/>
  <c r="M697" i="36" a="1"/>
  <c r="M697" i="36" s="1"/>
  <c r="M699" i="36" a="1"/>
  <c r="M699" i="36" s="1"/>
  <c r="M698" i="36" a="1"/>
  <c r="M698" i="36" s="1"/>
  <c r="M700" i="36" a="1"/>
  <c r="M700" i="36" s="1"/>
  <c r="M693" i="36" a="1"/>
  <c r="M693" i="36" s="1"/>
  <c r="M695" i="36" a="1"/>
  <c r="M695" i="36" s="1"/>
  <c r="M690" i="36" a="1"/>
  <c r="M690" i="36" s="1"/>
  <c r="M694" i="36" a="1"/>
  <c r="M694" i="36" s="1"/>
  <c r="M691" i="36" a="1"/>
  <c r="M691" i="36" s="1"/>
  <c r="M689" i="36" a="1"/>
  <c r="M689" i="36" s="1"/>
  <c r="M696" i="36" a="1"/>
  <c r="M696" i="36" s="1"/>
  <c r="M692" i="36" a="1"/>
  <c r="M692" i="36" s="1"/>
  <c r="M687" i="36" a="1"/>
  <c r="M687" i="36" s="1"/>
  <c r="M688" i="36" a="1"/>
  <c r="M688" i="36" s="1"/>
  <c r="M686" i="36" a="1"/>
  <c r="M686" i="36" s="1"/>
  <c r="M685" i="36" a="1"/>
  <c r="M685" i="36" s="1"/>
  <c r="M684" i="36" a="1"/>
  <c r="M684" i="36" s="1"/>
  <c r="M683" i="36" a="1"/>
  <c r="M683" i="36" s="1"/>
  <c r="M682" i="36" a="1"/>
  <c r="M682" i="36" s="1"/>
  <c r="M681" i="36" a="1"/>
  <c r="M681" i="36" s="1"/>
  <c r="M680" i="36" a="1"/>
  <c r="M680" i="36" s="1"/>
  <c r="M679" i="36" a="1"/>
  <c r="M679" i="36" s="1"/>
  <c r="M678" i="36" a="1"/>
  <c r="M678" i="36" s="1"/>
  <c r="M677" i="36" a="1"/>
  <c r="M677" i="36" s="1"/>
  <c r="M675" i="36" a="1"/>
  <c r="M675" i="36" s="1"/>
  <c r="M676" i="36" a="1"/>
  <c r="M676" i="36" s="1"/>
  <c r="M674" i="36" a="1"/>
  <c r="M674" i="36" s="1"/>
  <c r="M673" i="36" a="1"/>
  <c r="M673" i="36" s="1"/>
  <c r="M672" i="36" a="1"/>
  <c r="M672" i="36" s="1"/>
  <c r="M671" i="36" a="1"/>
  <c r="M671" i="36" s="1"/>
  <c r="M670" i="36" a="1"/>
  <c r="M670" i="36" s="1"/>
  <c r="M669" i="36" a="1"/>
  <c r="M669" i="36" s="1"/>
  <c r="M668" i="36" a="1"/>
  <c r="M668" i="36" s="1"/>
  <c r="B531" i="48" s="1" a="1"/>
  <c r="B531" i="48" s="1"/>
  <c r="M667" i="36" a="1"/>
  <c r="M667" i="36" s="1"/>
  <c r="M666" i="36" a="1"/>
  <c r="M666" i="36" s="1"/>
  <c r="M664" i="36" a="1"/>
  <c r="M664" i="36" s="1"/>
  <c r="M665" i="36" a="1"/>
  <c r="M665" i="36" s="1"/>
  <c r="M663" i="36" a="1"/>
  <c r="M663" i="36" s="1"/>
  <c r="M662" i="36" a="1"/>
  <c r="M662" i="36" s="1"/>
  <c r="M661" i="36" a="1"/>
  <c r="M661" i="36" s="1"/>
  <c r="M660" i="36" a="1"/>
  <c r="M660" i="36" s="1"/>
  <c r="M658" i="36" a="1"/>
  <c r="M658" i="36" s="1"/>
  <c r="M659" i="36" a="1"/>
  <c r="M659" i="36" s="1"/>
  <c r="M657" i="36" a="1"/>
  <c r="M657" i="36" s="1"/>
  <c r="M656" i="36" a="1"/>
  <c r="M656" i="36" s="1"/>
  <c r="M655" i="36" a="1"/>
  <c r="M655" i="36" s="1"/>
  <c r="M654" i="36" a="1"/>
  <c r="M654" i="36" s="1"/>
  <c r="M653" i="36" a="1"/>
  <c r="M653" i="36" s="1"/>
  <c r="M652" i="36" a="1"/>
  <c r="M652" i="36" s="1"/>
  <c r="M647" i="36" a="1"/>
  <c r="M647" i="36" s="1"/>
  <c r="M645" i="36" a="1"/>
  <c r="M645" i="36" s="1"/>
  <c r="M644" i="36" a="1"/>
  <c r="M644" i="36" s="1"/>
  <c r="M643" i="36" a="1"/>
  <c r="M643" i="36" s="1"/>
  <c r="M646" i="36" a="1"/>
  <c r="M646" i="36" s="1"/>
  <c r="M641" i="36" a="1"/>
  <c r="M641" i="36" s="1"/>
  <c r="M640" i="36" a="1"/>
  <c r="M640" i="36" s="1"/>
  <c r="M639" i="36" a="1"/>
  <c r="M639" i="36" s="1"/>
  <c r="M642" i="36" a="1"/>
  <c r="M642" i="36" s="1"/>
  <c r="M638" i="36" a="1"/>
  <c r="M638" i="36" s="1"/>
  <c r="M632" i="36" a="1"/>
  <c r="M632" i="36" s="1"/>
  <c r="M633" i="36" a="1"/>
  <c r="M633" i="36" s="1"/>
  <c r="M630" i="36" a="1"/>
  <c r="M630" i="36" s="1"/>
  <c r="M631" i="36" a="1"/>
  <c r="M631" i="36" s="1"/>
  <c r="M627" i="36" a="1"/>
  <c r="M627" i="36" s="1"/>
  <c r="M628" i="36" a="1"/>
  <c r="M628" i="36" s="1"/>
  <c r="M629" i="36" a="1"/>
  <c r="M629" i="36" s="1"/>
  <c r="M626" i="36" a="1"/>
  <c r="M626" i="36" s="1"/>
  <c r="M625" i="36" a="1"/>
  <c r="M625" i="36" s="1"/>
  <c r="M624" i="36" a="1"/>
  <c r="M624" i="36" s="1"/>
  <c r="M622" i="36" a="1"/>
  <c r="M622" i="36" s="1"/>
  <c r="M623" i="36" a="1"/>
  <c r="M623" i="36" s="1"/>
  <c r="M621" i="36" a="1"/>
  <c r="M621" i="36" s="1"/>
  <c r="M620" i="36" a="1"/>
  <c r="M620" i="36" s="1"/>
  <c r="M618" i="36" a="1"/>
  <c r="M618" i="36" s="1"/>
  <c r="M619" i="36" a="1"/>
  <c r="M619" i="36" s="1"/>
  <c r="M617" i="36" a="1"/>
  <c r="M617" i="36" s="1"/>
  <c r="M616" i="36" a="1"/>
  <c r="M616" i="36" s="1"/>
  <c r="M615" i="36" a="1"/>
  <c r="M615" i="36" s="1"/>
  <c r="M614" i="36" a="1"/>
  <c r="M614" i="36" s="1"/>
  <c r="M610" i="36" a="1"/>
  <c r="M610" i="36" s="1"/>
  <c r="M611" i="36" a="1"/>
  <c r="M611" i="36" s="1"/>
  <c r="M612" i="36" a="1"/>
  <c r="M612" i="36" s="1"/>
  <c r="M613" i="36" a="1"/>
  <c r="M613" i="36" s="1"/>
  <c r="M609" i="36" a="1"/>
  <c r="M609" i="36" s="1"/>
  <c r="M608" i="36" a="1"/>
  <c r="M608" i="36" s="1"/>
  <c r="M607" i="36" a="1"/>
  <c r="M607" i="36" s="1"/>
  <c r="M606" i="36" a="1"/>
  <c r="M606" i="36" s="1"/>
  <c r="M605" i="36" a="1"/>
  <c r="M605" i="36" s="1"/>
  <c r="M604" i="36" a="1"/>
  <c r="M604" i="36" s="1"/>
  <c r="M603" i="36" a="1"/>
  <c r="M603" i="36" s="1"/>
  <c r="M602" i="36" a="1"/>
  <c r="M602" i="36" s="1"/>
  <c r="M599" i="36" a="1"/>
  <c r="M599" i="36" s="1"/>
  <c r="M600" i="36" a="1"/>
  <c r="M600" i="36" s="1"/>
  <c r="M598" i="36" a="1"/>
  <c r="M598" i="36" s="1"/>
  <c r="M601" i="36" a="1"/>
  <c r="M601" i="36" s="1"/>
  <c r="M597" i="36" a="1"/>
  <c r="M597" i="36" s="1"/>
  <c r="M595" i="36" a="1"/>
  <c r="M595" i="36" s="1"/>
  <c r="M596" i="36" a="1"/>
  <c r="M596" i="36" s="1"/>
  <c r="M594" i="36" a="1"/>
  <c r="M594" i="36" s="1"/>
  <c r="M593" i="36" a="1"/>
  <c r="M593" i="36" s="1"/>
  <c r="M592" i="36" a="1"/>
  <c r="M592" i="36" s="1"/>
  <c r="M591" i="36" a="1"/>
  <c r="M591" i="36" s="1"/>
  <c r="M590" i="36" a="1"/>
  <c r="M590" i="36" s="1"/>
  <c r="M589" i="36" a="1"/>
  <c r="M589" i="36" s="1"/>
  <c r="M588" i="36" a="1"/>
  <c r="M588" i="36" s="1"/>
  <c r="M587" i="36" a="1"/>
  <c r="M587" i="36" s="1"/>
  <c r="M586" i="36" a="1"/>
  <c r="M586" i="36" s="1"/>
  <c r="M585" i="36" a="1"/>
  <c r="M585" i="36" s="1"/>
  <c r="M583" i="36" a="1"/>
  <c r="M583" i="36" s="1"/>
  <c r="M584" i="36" a="1"/>
  <c r="M584" i="36" s="1"/>
  <c r="M582" i="36" a="1"/>
  <c r="M582" i="36" s="1"/>
  <c r="M581" i="36" a="1"/>
  <c r="M581" i="36" s="1"/>
  <c r="B493" i="48" s="1" a="1"/>
  <c r="B493" i="48" s="1"/>
  <c r="M580" i="36" a="1"/>
  <c r="M580" i="36" s="1"/>
  <c r="M579" i="36" a="1"/>
  <c r="M579" i="36" s="1"/>
  <c r="M578" i="36" a="1"/>
  <c r="M578" i="36" s="1"/>
  <c r="M577" i="36" a="1"/>
  <c r="M577" i="36" s="1"/>
  <c r="M576" i="36" a="1"/>
  <c r="M576" i="36" s="1"/>
  <c r="M575" i="36" a="1"/>
  <c r="M575" i="36" s="1"/>
  <c r="M573" i="36" a="1"/>
  <c r="M573" i="36" s="1"/>
  <c r="M574" i="36" a="1"/>
  <c r="M574" i="36" s="1"/>
  <c r="M572" i="36" a="1"/>
  <c r="M572" i="36" s="1"/>
  <c r="M571" i="36" a="1"/>
  <c r="M571" i="36" s="1"/>
  <c r="M570" i="36" a="1"/>
  <c r="M570" i="36" s="1"/>
  <c r="M568" i="36" a="1"/>
  <c r="M568" i="36" s="1"/>
  <c r="M569" i="36" a="1"/>
  <c r="M569" i="36" s="1"/>
  <c r="M565" i="36" a="1"/>
  <c r="M565" i="36" s="1"/>
  <c r="M567" i="36" a="1"/>
  <c r="M567" i="36" s="1"/>
  <c r="M566" i="36" a="1"/>
  <c r="M566" i="36" s="1"/>
  <c r="M564" i="36" a="1"/>
  <c r="M564" i="36" s="1"/>
  <c r="M563" i="36" a="1"/>
  <c r="M563" i="36" s="1"/>
  <c r="M562" i="36" a="1"/>
  <c r="M562" i="36" s="1"/>
  <c r="M560" i="36" a="1"/>
  <c r="M560" i="36" s="1"/>
  <c r="M559" i="36" a="1"/>
  <c r="M559" i="36" s="1"/>
  <c r="M558" i="36" a="1"/>
  <c r="M558" i="36" s="1"/>
  <c r="M561" i="36" a="1"/>
  <c r="M561" i="36" s="1"/>
  <c r="M556" i="36" a="1"/>
  <c r="M556" i="36" s="1"/>
  <c r="M557" i="36" a="1"/>
  <c r="M557" i="36" s="1"/>
  <c r="M554" i="36" a="1"/>
  <c r="M554" i="36" s="1"/>
  <c r="M555" i="36" a="1"/>
  <c r="M555" i="36" s="1"/>
  <c r="M553" i="36" a="1"/>
  <c r="M553" i="36" s="1"/>
  <c r="M552" i="36" a="1"/>
  <c r="M552" i="36" s="1"/>
  <c r="M551" i="36" a="1"/>
  <c r="M551" i="36" s="1"/>
  <c r="M550" i="36" a="1"/>
  <c r="M550" i="36" s="1"/>
  <c r="M549" i="36" a="1"/>
  <c r="M549" i="36" s="1"/>
  <c r="M548" i="36" a="1"/>
  <c r="M548" i="36" s="1"/>
  <c r="M547" i="36" a="1"/>
  <c r="M547" i="36" s="1"/>
  <c r="M545" i="36" a="1"/>
  <c r="M545" i="36" s="1"/>
  <c r="M546" i="36" a="1"/>
  <c r="M546" i="36" s="1"/>
  <c r="M544" i="36" a="1"/>
  <c r="M544" i="36" s="1"/>
  <c r="M543" i="36" a="1"/>
  <c r="M543" i="36" s="1"/>
  <c r="M542" i="36" a="1"/>
  <c r="M542" i="36" s="1"/>
  <c r="M541" i="36" a="1"/>
  <c r="M541" i="36" s="1"/>
  <c r="M540" i="36" a="1"/>
  <c r="M540" i="36" s="1"/>
  <c r="B140" i="48" s="1" a="1"/>
  <c r="B140" i="48" s="1"/>
  <c r="M539" i="36" a="1"/>
  <c r="M539" i="36" s="1"/>
  <c r="M538" i="36" a="1"/>
  <c r="M538" i="36" s="1"/>
  <c r="M537" i="36" a="1"/>
  <c r="M537" i="36" s="1"/>
  <c r="M536" i="36" a="1"/>
  <c r="M536" i="36" s="1"/>
  <c r="M535" i="36" a="1"/>
  <c r="M535" i="36" s="1"/>
  <c r="M534" i="36" a="1"/>
  <c r="M534" i="36" s="1"/>
  <c r="M532" i="36" a="1"/>
  <c r="M532" i="36" s="1"/>
  <c r="M533" i="36" a="1"/>
  <c r="M533" i="36" s="1"/>
  <c r="M531" i="36" a="1"/>
  <c r="M531" i="36" s="1"/>
  <c r="M530" i="36" a="1"/>
  <c r="M530" i="36" s="1"/>
  <c r="M528" i="36" a="1"/>
  <c r="M528" i="36" s="1"/>
  <c r="M527" i="36" a="1"/>
  <c r="M527" i="36" s="1"/>
  <c r="M529" i="36" a="1"/>
  <c r="M529" i="36" s="1"/>
  <c r="M526" i="36" a="1"/>
  <c r="M526" i="36" s="1"/>
  <c r="M525" i="36" a="1"/>
  <c r="M525" i="36" s="1"/>
  <c r="M524" i="36" a="1"/>
  <c r="M524" i="36" s="1"/>
  <c r="M523" i="36" a="1"/>
  <c r="M523" i="36" s="1"/>
  <c r="M522" i="36" a="1"/>
  <c r="M522" i="36" s="1"/>
  <c r="M521" i="36" a="1"/>
  <c r="M521" i="36" s="1"/>
  <c r="M520" i="36" a="1"/>
  <c r="M520" i="36" s="1"/>
  <c r="M519" i="36" a="1"/>
  <c r="M519" i="36" s="1"/>
  <c r="M518" i="36" a="1"/>
  <c r="M518" i="36" s="1"/>
  <c r="M517" i="36" a="1"/>
  <c r="M517" i="36" s="1"/>
  <c r="M515" i="36" a="1"/>
  <c r="M515" i="36" s="1"/>
  <c r="M516" i="36" a="1"/>
  <c r="M516" i="36" s="1"/>
  <c r="M512" i="36" a="1"/>
  <c r="M512" i="36" s="1"/>
  <c r="M511" i="36" a="1"/>
  <c r="M511" i="36" s="1"/>
  <c r="M510" i="36" a="1"/>
  <c r="M510" i="36" s="1"/>
  <c r="M509" i="36" a="1"/>
  <c r="M509" i="36" s="1"/>
  <c r="M508" i="36" a="1"/>
  <c r="M508" i="36" s="1"/>
  <c r="M506" i="36" a="1"/>
  <c r="M506" i="36" s="1"/>
  <c r="M507" i="36" a="1"/>
  <c r="M507" i="36" s="1"/>
  <c r="M505" i="36" a="1"/>
  <c r="M505" i="36" s="1"/>
  <c r="M514" i="36" a="1"/>
  <c r="M514" i="36" s="1"/>
  <c r="M513" i="36" a="1"/>
  <c r="M513" i="36" s="1"/>
  <c r="M503" i="36" a="1"/>
  <c r="M503" i="36" s="1"/>
  <c r="M504" i="36" a="1"/>
  <c r="M504" i="36" s="1"/>
  <c r="M502" i="36" a="1"/>
  <c r="M502" i="36" s="1"/>
  <c r="M501" i="36" a="1"/>
  <c r="M501" i="36" s="1"/>
  <c r="M500" i="36" a="1"/>
  <c r="M500" i="36" s="1"/>
  <c r="M496" i="36" a="1"/>
  <c r="M496" i="36" s="1"/>
  <c r="M495" i="36" a="1"/>
  <c r="M495" i="36" s="1"/>
  <c r="M497" i="36" a="1"/>
  <c r="M497" i="36" s="1"/>
  <c r="M498" i="36" a="1"/>
  <c r="M498" i="36" s="1"/>
  <c r="M494" i="36" a="1"/>
  <c r="M494" i="36" s="1"/>
  <c r="M499" i="36" a="1"/>
  <c r="M499" i="36" s="1"/>
  <c r="M492" i="36" a="1"/>
  <c r="M492" i="36" s="1"/>
  <c r="M493" i="36" a="1"/>
  <c r="M493" i="36" s="1"/>
  <c r="M491" i="36" a="1"/>
  <c r="M491" i="36" s="1"/>
  <c r="M490" i="36" a="1"/>
  <c r="M490" i="36" s="1"/>
  <c r="M487" i="36" a="1"/>
  <c r="M487" i="36" s="1"/>
  <c r="M488" i="36" a="1"/>
  <c r="M488" i="36" s="1"/>
  <c r="M489" i="36" a="1"/>
  <c r="M489" i="36" s="1"/>
  <c r="M486" i="36" a="1"/>
  <c r="M486" i="36" s="1"/>
  <c r="M485" i="36" a="1"/>
  <c r="M485" i="36" s="1"/>
  <c r="M483" i="36" a="1"/>
  <c r="M483" i="36" s="1"/>
  <c r="M484" i="36" a="1"/>
  <c r="M484" i="36" s="1"/>
  <c r="M482" i="36" a="1"/>
  <c r="M482" i="36" s="1"/>
  <c r="M481" i="36" a="1"/>
  <c r="M481" i="36" s="1"/>
  <c r="M480" i="36" a="1"/>
  <c r="M480" i="36" s="1"/>
  <c r="M476" i="36" a="1"/>
  <c r="M476" i="36" s="1"/>
  <c r="M475" i="36" a="1"/>
  <c r="M475" i="36" s="1"/>
  <c r="M479" i="36" a="1"/>
  <c r="M479" i="36" s="1"/>
  <c r="M478" i="36" a="1"/>
  <c r="M478" i="36" s="1"/>
  <c r="M477" i="36" a="1"/>
  <c r="M477" i="36" s="1"/>
  <c r="M474" i="36" a="1"/>
  <c r="M474" i="36" s="1"/>
  <c r="M473" i="36" a="1"/>
  <c r="M473" i="36" s="1"/>
  <c r="M472" i="36" a="1"/>
  <c r="M472" i="36" s="1"/>
  <c r="M471" i="36" a="1"/>
  <c r="M471" i="36" s="1"/>
  <c r="M470" i="36" a="1"/>
  <c r="M470" i="36" s="1"/>
  <c r="M469" i="36" a="1"/>
  <c r="M469" i="36" s="1"/>
  <c r="M468" i="36" a="1"/>
  <c r="M468" i="36" s="1"/>
  <c r="M467" i="36" a="1"/>
  <c r="M467" i="36" s="1"/>
  <c r="M466" i="36" a="1"/>
  <c r="M466" i="36" s="1"/>
  <c r="M465" i="36" a="1"/>
  <c r="M465" i="36" s="1"/>
  <c r="M464" i="36" a="1"/>
  <c r="M464" i="36" s="1"/>
  <c r="M463" i="36" a="1"/>
  <c r="M463" i="36" s="1"/>
  <c r="M462" i="36" a="1"/>
  <c r="M462" i="36" s="1"/>
  <c r="M461" i="36" a="1"/>
  <c r="M461" i="36" s="1"/>
  <c r="M460" i="36" a="1"/>
  <c r="M460" i="36" s="1"/>
  <c r="M459" i="36" a="1"/>
  <c r="M459" i="36" s="1"/>
  <c r="M453" i="36" a="1"/>
  <c r="M453" i="36" s="1"/>
  <c r="M457" i="36" a="1"/>
  <c r="M457" i="36" s="1"/>
  <c r="M456" i="36" a="1"/>
  <c r="M456" i="36" s="1"/>
  <c r="M455" i="36" a="1"/>
  <c r="M455" i="36" s="1"/>
  <c r="M454" i="36" a="1"/>
  <c r="M454" i="36" s="1"/>
  <c r="M458" i="36" a="1"/>
  <c r="M458" i="36" s="1"/>
  <c r="M452" i="36" a="1"/>
  <c r="M452" i="36" s="1"/>
  <c r="M451" i="36" a="1"/>
  <c r="M451" i="36" s="1"/>
  <c r="M450" i="36" a="1"/>
  <c r="M450" i="36" s="1"/>
  <c r="M449" i="36" a="1"/>
  <c r="M449" i="36" s="1"/>
  <c r="M448" i="36" a="1"/>
  <c r="M448" i="36" s="1"/>
  <c r="M447" i="36" a="1"/>
  <c r="M447" i="36" s="1"/>
  <c r="M446" i="36" a="1"/>
  <c r="M446" i="36" s="1"/>
  <c r="M445" i="36" a="1"/>
  <c r="M445" i="36" s="1"/>
  <c r="M444" i="36" a="1"/>
  <c r="M444" i="36" s="1"/>
  <c r="M442" i="36" a="1"/>
  <c r="M442" i="36" s="1"/>
  <c r="M443" i="36" a="1"/>
  <c r="M443" i="36" s="1"/>
  <c r="M441" i="36" a="1"/>
  <c r="M441" i="36" s="1"/>
  <c r="M439" i="36" a="1"/>
  <c r="M439" i="36" s="1"/>
  <c r="M438" i="36" a="1"/>
  <c r="M438" i="36" s="1"/>
  <c r="M437" i="36" a="1"/>
  <c r="M437" i="36" s="1"/>
  <c r="M436" i="36" a="1"/>
  <c r="M436" i="36" s="1"/>
  <c r="M440" i="36" a="1"/>
  <c r="M440" i="36" s="1"/>
  <c r="M435" i="36" a="1"/>
  <c r="M435" i="36" s="1"/>
  <c r="M434" i="36" a="1"/>
  <c r="M434" i="36" s="1"/>
  <c r="M422" i="36" a="1"/>
  <c r="M422" i="36" s="1"/>
  <c r="M428" i="36" a="1"/>
  <c r="M428" i="36" s="1"/>
  <c r="M425" i="36" a="1"/>
  <c r="M425" i="36" s="1"/>
  <c r="M430" i="36" a="1"/>
  <c r="M430" i="36" s="1"/>
  <c r="M421" i="36" a="1"/>
  <c r="M421" i="36" s="1"/>
  <c r="M429" i="36" a="1"/>
  <c r="M429" i="36" s="1"/>
  <c r="M433" i="36" a="1"/>
  <c r="M433" i="36" s="1"/>
  <c r="M432" i="36" a="1"/>
  <c r="M432" i="36" s="1"/>
  <c r="M420" i="36" a="1"/>
  <c r="M420" i="36" s="1"/>
  <c r="M418" i="36" a="1"/>
  <c r="M418" i="36" s="1"/>
  <c r="M417" i="36" a="1"/>
  <c r="M417" i="36" s="1"/>
  <c r="M419" i="36" a="1"/>
  <c r="M419" i="36" s="1"/>
  <c r="M416" i="36" a="1"/>
  <c r="M416" i="36" s="1"/>
  <c r="M414" i="36" a="1"/>
  <c r="M414" i="36" s="1"/>
  <c r="M413" i="36" a="1"/>
  <c r="M413" i="36" s="1"/>
  <c r="M412" i="36" a="1"/>
  <c r="M412" i="36" s="1"/>
  <c r="M411" i="36" a="1"/>
  <c r="M411" i="36" s="1"/>
  <c r="M410" i="36" a="1"/>
  <c r="M410" i="36" s="1"/>
  <c r="M409" i="36" a="1"/>
  <c r="M409" i="36" s="1"/>
  <c r="M408" i="36" a="1"/>
  <c r="M408" i="36" s="1"/>
  <c r="M407" i="36" a="1"/>
  <c r="M407" i="36" s="1"/>
  <c r="M405" i="36" a="1"/>
  <c r="M405" i="36" s="1"/>
  <c r="M406" i="36" a="1"/>
  <c r="M406" i="36" s="1"/>
  <c r="M404" i="36" a="1"/>
  <c r="M404" i="36" s="1"/>
  <c r="M403" i="36" a="1"/>
  <c r="M403" i="36" s="1"/>
  <c r="M401" i="36" a="1"/>
  <c r="M401" i="36" s="1"/>
  <c r="M402" i="36" a="1"/>
  <c r="M402" i="36" s="1"/>
  <c r="M399" i="36" a="1"/>
  <c r="M399" i="36" s="1"/>
  <c r="M400" i="36" a="1"/>
  <c r="M400" i="36" s="1"/>
  <c r="M398" i="36" a="1"/>
  <c r="M398" i="36" s="1"/>
  <c r="M354" i="36" a="1"/>
  <c r="M354" i="36" s="1"/>
  <c r="M355" i="36" a="1"/>
  <c r="M355" i="36" s="1"/>
  <c r="M397" i="36" a="1"/>
  <c r="M397" i="36" s="1"/>
  <c r="M396" i="36" a="1"/>
  <c r="M396" i="36" s="1"/>
  <c r="M395" i="36" a="1"/>
  <c r="M395" i="36" s="1"/>
  <c r="M393" i="36" a="1"/>
  <c r="M393" i="36" s="1"/>
  <c r="M392" i="36" a="1"/>
  <c r="M392" i="36" s="1"/>
  <c r="M389" i="36" a="1"/>
  <c r="M389" i="36" s="1"/>
  <c r="M390" i="36" a="1"/>
  <c r="M390" i="36" s="1"/>
  <c r="M388" i="36" a="1"/>
  <c r="M388" i="36" s="1"/>
  <c r="M394" i="36" a="1"/>
  <c r="M394" i="36" s="1"/>
  <c r="M391" i="36" a="1"/>
  <c r="M391" i="36" s="1"/>
  <c r="M387" i="36" a="1"/>
  <c r="M387" i="36" s="1"/>
  <c r="M386" i="36" a="1"/>
  <c r="M386" i="36" s="1"/>
  <c r="M385" i="36" a="1"/>
  <c r="M385" i="36" s="1"/>
  <c r="M383" i="36" a="1"/>
  <c r="M383" i="36" s="1"/>
  <c r="M384" i="36" a="1"/>
  <c r="M384" i="36" s="1"/>
  <c r="M382" i="36" a="1"/>
  <c r="M382" i="36" s="1"/>
  <c r="M381" i="36" a="1"/>
  <c r="M381" i="36" s="1"/>
  <c r="M380" i="36" a="1"/>
  <c r="M380" i="36" s="1"/>
  <c r="M377" i="36" a="1"/>
  <c r="M377" i="36" s="1"/>
  <c r="M378" i="36" a="1"/>
  <c r="M378" i="36" s="1"/>
  <c r="M376" i="36" a="1"/>
  <c r="M376" i="36" s="1"/>
  <c r="M379" i="36" a="1"/>
  <c r="M379" i="36" s="1"/>
  <c r="M375" i="36" a="1"/>
  <c r="M375" i="36" s="1"/>
  <c r="M374" i="36" a="1"/>
  <c r="M374" i="36" s="1"/>
  <c r="M373" i="36" a="1"/>
  <c r="M373" i="36" s="1"/>
  <c r="M372" i="36" a="1"/>
  <c r="M372" i="36" s="1"/>
  <c r="M371" i="36" a="1"/>
  <c r="M371" i="36" s="1"/>
  <c r="M370" i="36" a="1"/>
  <c r="M370" i="36" s="1"/>
  <c r="M369" i="36" a="1"/>
  <c r="M369" i="36" s="1"/>
  <c r="M368" i="36" a="1"/>
  <c r="M368" i="36" s="1"/>
  <c r="M367" i="36" a="1"/>
  <c r="M367" i="36" s="1"/>
  <c r="M364" i="36" a="1"/>
  <c r="M364" i="36" s="1"/>
  <c r="M366" i="36" a="1"/>
  <c r="M366" i="36" s="1"/>
  <c r="M365" i="36" a="1"/>
  <c r="M365" i="36" s="1"/>
  <c r="M363" i="36" a="1"/>
  <c r="M363" i="36" s="1"/>
  <c r="M362" i="36" a="1"/>
  <c r="M362" i="36" s="1"/>
  <c r="M358" i="36" a="1"/>
  <c r="M358" i="36" s="1"/>
  <c r="M359" i="36" a="1"/>
  <c r="M359" i="36" s="1"/>
  <c r="M361" i="36" a="1"/>
  <c r="M361" i="36" s="1"/>
  <c r="M360" i="36" a="1"/>
  <c r="M360" i="36" s="1"/>
  <c r="M357" i="36" a="1"/>
  <c r="M357" i="36" s="1"/>
  <c r="M356" i="36" a="1"/>
  <c r="M356" i="36" s="1"/>
  <c r="M353" i="36" a="1"/>
  <c r="M353" i="36" s="1"/>
  <c r="M352" i="36" a="1"/>
  <c r="M352" i="36" s="1"/>
  <c r="M351" i="36" a="1"/>
  <c r="M351" i="36" s="1"/>
  <c r="M350" i="36" a="1"/>
  <c r="M350" i="36" s="1"/>
  <c r="M346" i="36" a="1"/>
  <c r="M346" i="36" s="1"/>
  <c r="M349" i="36" a="1"/>
  <c r="M349" i="36" s="1"/>
  <c r="M348" i="36" a="1"/>
  <c r="M348" i="36" s="1"/>
  <c r="M347" i="36" a="1"/>
  <c r="M347" i="36" s="1"/>
  <c r="M343" i="36" a="1"/>
  <c r="M343" i="36" s="1"/>
  <c r="M342" i="36" a="1"/>
  <c r="M342" i="36" s="1"/>
  <c r="M344" i="36" a="1"/>
  <c r="M344" i="36" s="1"/>
  <c r="M341" i="36" a="1"/>
  <c r="M341" i="36" s="1"/>
  <c r="M340" i="36" a="1"/>
  <c r="M340" i="36" s="1"/>
  <c r="M339" i="36" a="1"/>
  <c r="M339" i="36" s="1"/>
  <c r="M338" i="36" a="1"/>
  <c r="M338" i="36" s="1"/>
  <c r="M336" i="36" a="1"/>
  <c r="M336" i="36" s="1"/>
  <c r="M337" i="36" a="1"/>
  <c r="M337" i="36" s="1"/>
  <c r="M335" i="36" a="1"/>
  <c r="M335" i="36" s="1"/>
  <c r="M334" i="36" a="1"/>
  <c r="M334" i="36" s="1"/>
  <c r="M333" i="36" a="1"/>
  <c r="M333" i="36" s="1"/>
  <c r="M332" i="36" a="1"/>
  <c r="M332" i="36" s="1"/>
  <c r="M330" i="36" a="1"/>
  <c r="M330" i="36" s="1"/>
  <c r="M331" i="36" a="1"/>
  <c r="M331" i="36" s="1"/>
  <c r="M329" i="36" a="1"/>
  <c r="M329" i="36" s="1"/>
  <c r="M327" i="36" a="1"/>
  <c r="M327" i="36" s="1"/>
  <c r="M328" i="36" a="1"/>
  <c r="M328" i="36" s="1"/>
  <c r="M326" i="36" a="1"/>
  <c r="M326" i="36" s="1"/>
  <c r="M324" i="36" a="1"/>
  <c r="M324" i="36" s="1"/>
  <c r="M325" i="36" a="1"/>
  <c r="M325" i="36" s="1"/>
  <c r="M323" i="36" a="1"/>
  <c r="M323" i="36" s="1"/>
  <c r="M322" i="36" a="1"/>
  <c r="M322" i="36" s="1"/>
  <c r="M321" i="36" a="1"/>
  <c r="M321" i="36" s="1"/>
  <c r="M320" i="36" a="1"/>
  <c r="M320" i="36" s="1"/>
  <c r="M319" i="36" a="1"/>
  <c r="M319" i="36" s="1"/>
  <c r="M318" i="36" a="1"/>
  <c r="M318" i="36" s="1"/>
  <c r="M317" i="36" a="1"/>
  <c r="M317" i="36" s="1"/>
  <c r="M316" i="36" a="1"/>
  <c r="M316" i="36" s="1"/>
  <c r="M315" i="36" a="1"/>
  <c r="M315" i="36" s="1"/>
  <c r="M314" i="36" a="1"/>
  <c r="M314" i="36" s="1"/>
  <c r="M313" i="36" a="1"/>
  <c r="M313" i="36" s="1"/>
  <c r="M312" i="36" a="1"/>
  <c r="M312" i="36" s="1"/>
  <c r="M311" i="36" a="1"/>
  <c r="M311" i="36" s="1"/>
  <c r="M310" i="36" a="1"/>
  <c r="M310" i="36" s="1"/>
  <c r="M309" i="36" a="1"/>
  <c r="M309" i="36" s="1"/>
  <c r="M308" i="36" a="1"/>
  <c r="M308" i="36" s="1"/>
  <c r="M306" i="36" a="1"/>
  <c r="M306" i="36" s="1"/>
  <c r="M305" i="36" a="1"/>
  <c r="M305" i="36" s="1"/>
  <c r="M304" i="36" a="1"/>
  <c r="M304" i="36" s="1"/>
  <c r="M307" i="36" a="1"/>
  <c r="M307" i="36" s="1"/>
  <c r="M303" i="36" a="1"/>
  <c r="M303" i="36" s="1"/>
  <c r="M302" i="36" a="1"/>
  <c r="M302" i="36" s="1"/>
  <c r="M301" i="36" a="1"/>
  <c r="M301" i="36" s="1"/>
  <c r="M300" i="36" a="1"/>
  <c r="M300" i="36" s="1"/>
  <c r="M299" i="36" a="1"/>
  <c r="M299" i="36" s="1"/>
  <c r="M298" i="36" a="1"/>
  <c r="M298" i="36" s="1"/>
  <c r="M296" i="36" a="1"/>
  <c r="M296" i="36" s="1"/>
  <c r="M297" i="36" a="1"/>
  <c r="M297" i="36" s="1"/>
  <c r="M295" i="36" a="1"/>
  <c r="M295" i="36" s="1"/>
  <c r="M293" i="36" a="1"/>
  <c r="M293" i="36" s="1"/>
  <c r="M294" i="36" a="1"/>
  <c r="M294" i="36" s="1"/>
  <c r="M292" i="36" a="1"/>
  <c r="M292" i="36" s="1"/>
  <c r="M291" i="36" a="1"/>
  <c r="M291" i="36" s="1"/>
  <c r="M290" i="36" a="1"/>
  <c r="M290" i="36" s="1"/>
  <c r="M289" i="36" a="1"/>
  <c r="M289" i="36" s="1"/>
  <c r="M288" i="36" a="1"/>
  <c r="M288" i="36" s="1"/>
  <c r="M287" i="36" a="1"/>
  <c r="M287" i="36" s="1"/>
  <c r="M286" i="36" a="1"/>
  <c r="M286" i="36" s="1"/>
  <c r="M285" i="36" a="1"/>
  <c r="M285" i="36" s="1"/>
  <c r="M284" i="36" a="1"/>
  <c r="M284" i="36" s="1"/>
  <c r="M283" i="36" a="1"/>
  <c r="M283" i="36" s="1"/>
  <c r="M282" i="36" a="1"/>
  <c r="M282" i="36" s="1"/>
  <c r="M281" i="36" a="1"/>
  <c r="M281" i="36" s="1"/>
  <c r="M280" i="36" a="1"/>
  <c r="M280" i="36" s="1"/>
  <c r="M279" i="36" a="1"/>
  <c r="M279" i="36" s="1"/>
  <c r="M278" i="36" a="1"/>
  <c r="M278" i="36" s="1"/>
  <c r="M277" i="36" a="1"/>
  <c r="M277" i="36" s="1"/>
  <c r="M276" i="36" a="1"/>
  <c r="M276" i="36" s="1"/>
  <c r="M275" i="36" a="1"/>
  <c r="M275" i="36" s="1"/>
  <c r="M274" i="36" a="1"/>
  <c r="M274" i="36" s="1"/>
  <c r="M273" i="36" a="1"/>
  <c r="M273" i="36" s="1"/>
  <c r="M272" i="36" a="1"/>
  <c r="M272" i="36" s="1"/>
  <c r="M271" i="36" a="1"/>
  <c r="M271" i="36" s="1"/>
  <c r="M270" i="36" a="1"/>
  <c r="M270" i="36" s="1"/>
  <c r="M269" i="36" a="1"/>
  <c r="M269" i="36" s="1"/>
  <c r="M268" i="36" a="1"/>
  <c r="M268" i="36" s="1"/>
  <c r="M267" i="36" a="1"/>
  <c r="M267" i="36" s="1"/>
  <c r="M266" i="36" a="1"/>
  <c r="M266" i="36" s="1"/>
  <c r="M265" i="36" a="1"/>
  <c r="M265" i="36" s="1"/>
  <c r="M264" i="36" a="1"/>
  <c r="M264" i="36" s="1"/>
  <c r="M263" i="36" a="1"/>
  <c r="M263" i="36" s="1"/>
  <c r="M262" i="36" a="1"/>
  <c r="M262" i="36" s="1"/>
  <c r="M260" i="36" a="1"/>
  <c r="M260" i="36" s="1"/>
  <c r="M261" i="36" a="1"/>
  <c r="M261" i="36" s="1"/>
  <c r="M259" i="36" a="1"/>
  <c r="M259" i="36" s="1"/>
  <c r="M258" i="36" a="1"/>
  <c r="M258" i="36" s="1"/>
  <c r="M257" i="36" a="1"/>
  <c r="M257" i="36" s="1"/>
  <c r="M256" i="36" a="1"/>
  <c r="M256" i="36" s="1"/>
  <c r="M255" i="36" a="1"/>
  <c r="M255" i="36" s="1"/>
  <c r="M254" i="36" a="1"/>
  <c r="M254" i="36" s="1"/>
  <c r="M253" i="36" a="1"/>
  <c r="M253" i="36" s="1"/>
  <c r="M249" i="36" a="1"/>
  <c r="M249" i="36" s="1"/>
  <c r="M252" i="36" a="1"/>
  <c r="M252" i="36" s="1"/>
  <c r="M251" i="36" a="1"/>
  <c r="M251" i="36" s="1"/>
  <c r="M250" i="36" a="1"/>
  <c r="M250" i="36" s="1"/>
  <c r="M248" i="36" a="1"/>
  <c r="M248" i="36" s="1"/>
  <c r="M247" i="36" a="1"/>
  <c r="M247" i="36" s="1"/>
  <c r="M246" i="36" a="1"/>
  <c r="M246" i="36" s="1"/>
  <c r="M245" i="36" a="1"/>
  <c r="M245" i="36" s="1"/>
  <c r="M244" i="36" a="1"/>
  <c r="M244" i="36" s="1"/>
  <c r="M243" i="36" a="1"/>
  <c r="M243" i="36" s="1"/>
  <c r="M242" i="36" a="1"/>
  <c r="M242" i="36" s="1"/>
  <c r="M241" i="36" a="1"/>
  <c r="M241" i="36" s="1"/>
  <c r="M240" i="36" a="1"/>
  <c r="M240" i="36" s="1"/>
  <c r="M239" i="36" a="1"/>
  <c r="M239" i="36" s="1"/>
  <c r="M238" i="36" a="1"/>
  <c r="M238" i="36" s="1"/>
  <c r="M237" i="36" a="1"/>
  <c r="M237" i="36" s="1"/>
  <c r="M236" i="36" a="1"/>
  <c r="M236" i="36" s="1"/>
  <c r="M235" i="36" a="1"/>
  <c r="M235" i="36" s="1"/>
  <c r="M234" i="36" a="1"/>
  <c r="M234" i="36" s="1"/>
  <c r="M233" i="36" a="1"/>
  <c r="M233" i="36" s="1"/>
  <c r="M232" i="36" a="1"/>
  <c r="M232" i="36" s="1"/>
  <c r="M231" i="36" a="1"/>
  <c r="M231" i="36" s="1"/>
  <c r="M230" i="36" a="1"/>
  <c r="M230" i="36" s="1"/>
  <c r="M229" i="36" a="1"/>
  <c r="M229" i="36" s="1"/>
  <c r="M228" i="36" a="1"/>
  <c r="M228" i="36" s="1"/>
  <c r="M227" i="36" a="1"/>
  <c r="M227" i="36" s="1"/>
  <c r="M226" i="36" a="1"/>
  <c r="M226" i="36" s="1"/>
  <c r="M225" i="36" a="1"/>
  <c r="M225" i="36" s="1"/>
  <c r="M224" i="36" a="1"/>
  <c r="M224" i="36" s="1"/>
  <c r="M223" i="36" a="1"/>
  <c r="M223" i="36" s="1"/>
  <c r="M222" i="36" a="1"/>
  <c r="M222" i="36" s="1"/>
  <c r="M221" i="36" a="1"/>
  <c r="M221" i="36" s="1"/>
  <c r="M220" i="36" a="1"/>
  <c r="M220" i="36" s="1"/>
  <c r="M219" i="36" a="1"/>
  <c r="M219" i="36" s="1"/>
  <c r="M218" i="36" a="1"/>
  <c r="M218" i="36" s="1"/>
  <c r="M217" i="36" a="1"/>
  <c r="M217" i="36" s="1"/>
  <c r="M216" i="36" a="1"/>
  <c r="M216" i="36" s="1"/>
  <c r="M215" i="36" a="1"/>
  <c r="M215" i="36" s="1"/>
  <c r="M214" i="36" a="1"/>
  <c r="M214" i="36" s="1"/>
  <c r="M213" i="36" a="1"/>
  <c r="M213" i="36" s="1"/>
  <c r="M212" i="36" a="1"/>
  <c r="M212" i="36" s="1"/>
  <c r="M211" i="36" a="1"/>
  <c r="M211" i="36" s="1"/>
  <c r="M210" i="36" a="1"/>
  <c r="M210" i="36" s="1"/>
  <c r="M209" i="36" a="1"/>
  <c r="M209" i="36" s="1"/>
  <c r="M208" i="36" a="1"/>
  <c r="M208" i="36" s="1"/>
  <c r="M207" i="36" a="1"/>
  <c r="M207" i="36" s="1"/>
  <c r="M206" i="36" a="1"/>
  <c r="M206" i="36" s="1"/>
  <c r="M205" i="36" a="1"/>
  <c r="M205" i="36" s="1"/>
  <c r="M204" i="36" a="1"/>
  <c r="M204" i="36" s="1"/>
  <c r="M203" i="36" a="1"/>
  <c r="M203" i="36" s="1"/>
  <c r="M202" i="36" a="1"/>
  <c r="M202" i="36" s="1"/>
  <c r="M201" i="36" a="1"/>
  <c r="M201" i="36" s="1"/>
  <c r="M200" i="36" a="1"/>
  <c r="M200" i="36" s="1"/>
  <c r="M199" i="36" a="1"/>
  <c r="M199" i="36" s="1"/>
  <c r="M198" i="36" a="1"/>
  <c r="M198" i="36" s="1"/>
  <c r="M197" i="36" a="1"/>
  <c r="M197" i="36" s="1"/>
  <c r="M196" i="36" a="1"/>
  <c r="M196" i="36" s="1"/>
  <c r="M195" i="36" a="1"/>
  <c r="M195" i="36" s="1"/>
  <c r="M194" i="36" a="1"/>
  <c r="M194" i="36" s="1"/>
  <c r="M193" i="36" a="1"/>
  <c r="M193" i="36" s="1"/>
  <c r="M192" i="36" a="1"/>
  <c r="M192" i="36" s="1"/>
  <c r="M191" i="36" a="1"/>
  <c r="M191" i="36" s="1"/>
  <c r="M190" i="36" a="1"/>
  <c r="M190" i="36" s="1"/>
  <c r="M189" i="36" a="1"/>
  <c r="M189" i="36" s="1"/>
  <c r="M188" i="36" a="1"/>
  <c r="M188" i="36" s="1"/>
  <c r="M187" i="36" a="1"/>
  <c r="M187" i="36" s="1"/>
  <c r="M186" i="36" a="1"/>
  <c r="M186" i="36" s="1"/>
  <c r="M185" i="36" a="1"/>
  <c r="M185" i="36" s="1"/>
  <c r="M184" i="36" a="1"/>
  <c r="M184" i="36" s="1"/>
  <c r="M183" i="36" a="1"/>
  <c r="M183" i="36" s="1"/>
  <c r="M182" i="36" a="1"/>
  <c r="M182" i="36" s="1"/>
  <c r="M181" i="36" a="1"/>
  <c r="M181" i="36" s="1"/>
  <c r="M180" i="36" a="1"/>
  <c r="M180" i="36" s="1"/>
  <c r="M179" i="36" a="1"/>
  <c r="M179" i="36" s="1"/>
  <c r="M178" i="36" a="1"/>
  <c r="M178" i="36" s="1"/>
  <c r="M177" i="36" a="1"/>
  <c r="M177" i="36" s="1"/>
  <c r="M176" i="36" a="1"/>
  <c r="M176" i="36" s="1"/>
  <c r="M175" i="36" a="1"/>
  <c r="M175" i="36" s="1"/>
  <c r="M174" i="36" a="1"/>
  <c r="M174" i="36" s="1"/>
  <c r="M173" i="36" a="1"/>
  <c r="M173" i="36" s="1"/>
  <c r="M172" i="36" a="1"/>
  <c r="M172" i="36" s="1"/>
  <c r="M171" i="36" a="1"/>
  <c r="M171" i="36" s="1"/>
  <c r="M170" i="36" a="1"/>
  <c r="M170" i="36" s="1"/>
  <c r="M169" i="36" a="1"/>
  <c r="M169" i="36" s="1"/>
  <c r="M168" i="36" a="1"/>
  <c r="M168" i="36" s="1"/>
  <c r="M167" i="36" a="1"/>
  <c r="M167" i="36" s="1"/>
  <c r="M166" i="36" a="1"/>
  <c r="M166" i="36" s="1"/>
  <c r="M165" i="36" a="1"/>
  <c r="M165" i="36" s="1"/>
  <c r="M164" i="36" a="1"/>
  <c r="M164" i="36" s="1"/>
  <c r="M163" i="36" a="1"/>
  <c r="M163" i="36" s="1"/>
  <c r="M162" i="36" a="1"/>
  <c r="M162" i="36" s="1"/>
  <c r="M161" i="36" a="1"/>
  <c r="M161" i="36" s="1"/>
  <c r="M160" i="36" a="1"/>
  <c r="M160" i="36" s="1"/>
  <c r="M159" i="36" a="1"/>
  <c r="M159" i="36" s="1"/>
  <c r="M158" i="36" a="1"/>
  <c r="M158" i="36" s="1"/>
  <c r="M157" i="36" a="1"/>
  <c r="M157" i="36" s="1"/>
  <c r="M156" i="36" a="1"/>
  <c r="M156" i="36" s="1"/>
  <c r="M155" i="36" a="1"/>
  <c r="M155" i="36" s="1"/>
  <c r="M154" i="36" a="1"/>
  <c r="M154" i="36" s="1"/>
  <c r="M153" i="36" a="1"/>
  <c r="M153" i="36" s="1"/>
  <c r="M152" i="36" a="1"/>
  <c r="M152" i="36" s="1"/>
  <c r="M151" i="36" a="1"/>
  <c r="M151" i="36" s="1"/>
  <c r="M150" i="36" a="1"/>
  <c r="M150" i="36" s="1"/>
  <c r="M149" i="36" a="1"/>
  <c r="M149" i="36" s="1"/>
  <c r="M148" i="36" a="1"/>
  <c r="M148" i="36" s="1"/>
  <c r="M147" i="36" a="1"/>
  <c r="M147" i="36" s="1"/>
  <c r="M146" i="36" a="1"/>
  <c r="M146" i="36" s="1"/>
  <c r="M145" i="36" a="1"/>
  <c r="M145" i="36" s="1"/>
  <c r="M144" i="36" a="1"/>
  <c r="M144" i="36" s="1"/>
  <c r="M143" i="36" a="1"/>
  <c r="M143" i="36" s="1"/>
  <c r="M142" i="36" a="1"/>
  <c r="M142" i="36" s="1"/>
  <c r="M141" i="36" a="1"/>
  <c r="M141" i="36" s="1"/>
  <c r="M140" i="36" a="1"/>
  <c r="M140" i="36" s="1"/>
  <c r="M139" i="36" a="1"/>
  <c r="M139" i="36" s="1"/>
  <c r="M138" i="36" a="1"/>
  <c r="M138" i="36" s="1"/>
  <c r="M137" i="36" a="1"/>
  <c r="M137" i="36" s="1"/>
  <c r="M136" i="36" a="1"/>
  <c r="M136" i="36" s="1"/>
  <c r="M135" i="36" a="1"/>
  <c r="M135" i="36" s="1"/>
  <c r="M134" i="36" a="1"/>
  <c r="M134" i="36" s="1"/>
  <c r="M133" i="36" a="1"/>
  <c r="M133" i="36" s="1"/>
  <c r="M132" i="36" a="1"/>
  <c r="M132" i="36" s="1"/>
  <c r="M131" i="36" a="1"/>
  <c r="M131" i="36" s="1"/>
  <c r="M130" i="36" a="1"/>
  <c r="M130" i="36" s="1"/>
  <c r="M129" i="36" a="1"/>
  <c r="M129" i="36" s="1"/>
  <c r="M128" i="36" a="1"/>
  <c r="M128" i="36" s="1"/>
  <c r="M127" i="36" a="1"/>
  <c r="M127" i="36" s="1"/>
  <c r="M126" i="36" a="1"/>
  <c r="M126" i="36" s="1"/>
  <c r="M125" i="36" a="1"/>
  <c r="M125" i="36" s="1"/>
  <c r="M124" i="36" a="1"/>
  <c r="M124" i="36" s="1"/>
  <c r="M123" i="36" a="1"/>
  <c r="M123" i="36" s="1"/>
  <c r="M122" i="36" a="1"/>
  <c r="M122" i="36" s="1"/>
  <c r="M121" i="36" a="1"/>
  <c r="M121" i="36" s="1"/>
  <c r="M120" i="36" a="1"/>
  <c r="M120" i="36" s="1"/>
  <c r="M119" i="36" a="1"/>
  <c r="M119" i="36" s="1"/>
  <c r="M118" i="36" a="1"/>
  <c r="M118" i="36" s="1"/>
  <c r="M117" i="36" a="1"/>
  <c r="M117" i="36" s="1"/>
  <c r="M116" i="36" a="1"/>
  <c r="M116" i="36" s="1"/>
  <c r="M115" i="36" a="1"/>
  <c r="M115" i="36" s="1"/>
  <c r="M114" i="36" a="1"/>
  <c r="M114" i="36" s="1"/>
  <c r="M113" i="36" a="1"/>
  <c r="M113" i="36" s="1"/>
  <c r="M112" i="36" a="1"/>
  <c r="M112" i="36" s="1"/>
  <c r="M111" i="36" a="1"/>
  <c r="M111" i="36" s="1"/>
  <c r="M110" i="36" a="1"/>
  <c r="M110" i="36" s="1"/>
  <c r="M109" i="36" a="1"/>
  <c r="M109" i="36" s="1"/>
  <c r="M108" i="36" a="1"/>
  <c r="M108" i="36" s="1"/>
  <c r="M107" i="36" a="1"/>
  <c r="M107" i="36" s="1"/>
  <c r="M106" i="36" a="1"/>
  <c r="M106" i="36" s="1"/>
  <c r="M105" i="36" a="1"/>
  <c r="M105" i="36" s="1"/>
  <c r="M104" i="36" a="1"/>
  <c r="M104" i="36" s="1"/>
  <c r="M103" i="36" a="1"/>
  <c r="M103" i="36" s="1"/>
  <c r="M102" i="36" a="1"/>
  <c r="M102" i="36" s="1"/>
  <c r="M101" i="36" a="1"/>
  <c r="M101" i="36" s="1"/>
  <c r="M100" i="36" a="1"/>
  <c r="M100" i="36" s="1"/>
  <c r="M99" i="36" a="1"/>
  <c r="M99" i="36" s="1"/>
  <c r="M98" i="36" a="1"/>
  <c r="M98" i="36" s="1"/>
  <c r="M97" i="36" a="1"/>
  <c r="M97" i="36" s="1"/>
  <c r="M96" i="36" a="1"/>
  <c r="M96" i="36" s="1"/>
  <c r="M95" i="36" a="1"/>
  <c r="M95" i="36" s="1"/>
  <c r="M94" i="36" a="1"/>
  <c r="M94" i="36" s="1"/>
  <c r="M93" i="36" a="1"/>
  <c r="M93" i="36" s="1"/>
  <c r="M92" i="36" a="1"/>
  <c r="M92" i="36" s="1"/>
  <c r="M91" i="36" a="1"/>
  <c r="M91" i="36" s="1"/>
  <c r="M90" i="36" a="1"/>
  <c r="M90" i="36" s="1"/>
  <c r="M89" i="36" a="1"/>
  <c r="M89" i="36" s="1"/>
  <c r="M88" i="36" a="1"/>
  <c r="M88" i="36" s="1"/>
  <c r="M87" i="36" a="1"/>
  <c r="M87" i="36" s="1"/>
  <c r="M86" i="36" a="1"/>
  <c r="M86" i="36" s="1"/>
  <c r="M85" i="36" a="1"/>
  <c r="M85" i="36" s="1"/>
  <c r="M84" i="36" a="1"/>
  <c r="M84" i="36" s="1"/>
  <c r="M83" i="36" a="1"/>
  <c r="M83" i="36" s="1"/>
  <c r="M82" i="36" a="1"/>
  <c r="M82" i="36" s="1"/>
  <c r="M81" i="36" a="1"/>
  <c r="M81" i="36" s="1"/>
  <c r="M80" i="36" a="1"/>
  <c r="M80" i="36" s="1"/>
  <c r="M79" i="36" a="1"/>
  <c r="M79" i="36" s="1"/>
  <c r="M78" i="36" a="1"/>
  <c r="M78" i="36" s="1"/>
  <c r="M77" i="36" a="1"/>
  <c r="M77" i="36" s="1"/>
  <c r="M76" i="36" a="1"/>
  <c r="M76" i="36" s="1"/>
  <c r="M75" i="36" a="1"/>
  <c r="M75" i="36" s="1"/>
  <c r="M74" i="36" a="1"/>
  <c r="M74" i="36" s="1"/>
  <c r="M73" i="36" a="1"/>
  <c r="M73" i="36" s="1"/>
  <c r="M72" i="36" a="1"/>
  <c r="M72" i="36" s="1"/>
  <c r="M71" i="36" a="1"/>
  <c r="M71" i="36" s="1"/>
  <c r="M70" i="36" a="1"/>
  <c r="M70" i="36" s="1"/>
  <c r="M69" i="36" a="1"/>
  <c r="M69" i="36" s="1"/>
  <c r="M68" i="36" a="1"/>
  <c r="M68" i="36" s="1"/>
  <c r="M67" i="36" a="1"/>
  <c r="M67" i="36" s="1"/>
  <c r="M66" i="36" a="1"/>
  <c r="M66" i="36" s="1"/>
  <c r="M65" i="36" a="1"/>
  <c r="M65" i="36" s="1"/>
  <c r="M64" i="36" a="1"/>
  <c r="M64" i="36" s="1"/>
  <c r="M63" i="36" a="1"/>
  <c r="M63" i="36" s="1"/>
  <c r="M62" i="36" a="1"/>
  <c r="M62" i="36" s="1"/>
  <c r="M61" i="36" a="1"/>
  <c r="M61" i="36" s="1"/>
  <c r="M60" i="36" a="1"/>
  <c r="M60" i="36" s="1"/>
  <c r="M59" i="36" a="1"/>
  <c r="M59" i="36" s="1"/>
  <c r="M58" i="36" a="1"/>
  <c r="M58" i="36" s="1"/>
  <c r="M57" i="36" a="1"/>
  <c r="M57" i="36" s="1"/>
  <c r="M56" i="36" a="1"/>
  <c r="M56" i="36" s="1"/>
  <c r="M55" i="36" a="1"/>
  <c r="M55" i="36" s="1"/>
  <c r="M54" i="36" a="1"/>
  <c r="M54" i="36" s="1"/>
  <c r="M53" i="36" a="1"/>
  <c r="M53" i="36" s="1"/>
  <c r="M52" i="36" a="1"/>
  <c r="M52" i="36" s="1"/>
  <c r="M51" i="36" a="1"/>
  <c r="M51" i="36" s="1"/>
  <c r="M50" i="36" a="1"/>
  <c r="M50" i="36" s="1"/>
  <c r="M49" i="36" a="1"/>
  <c r="M49" i="36" s="1"/>
  <c r="M48" i="36" a="1"/>
  <c r="M48" i="36" s="1"/>
  <c r="M47" i="36" a="1"/>
  <c r="M47" i="36" s="1"/>
  <c r="M46" i="36" a="1"/>
  <c r="M46" i="36" s="1"/>
  <c r="M45" i="36" a="1"/>
  <c r="M45" i="36" s="1"/>
  <c r="M44" i="36" a="1"/>
  <c r="M44" i="36" s="1"/>
  <c r="M43" i="36" a="1"/>
  <c r="M43" i="36" s="1"/>
  <c r="M42" i="36" a="1"/>
  <c r="M42" i="36" s="1"/>
  <c r="M41" i="36" a="1"/>
  <c r="M41" i="36" s="1"/>
  <c r="M40" i="36" a="1"/>
  <c r="M40" i="36" s="1"/>
  <c r="M39" i="36" a="1"/>
  <c r="M39" i="36" s="1"/>
  <c r="M38" i="36" a="1"/>
  <c r="M38" i="36" s="1"/>
  <c r="M37" i="36" a="1"/>
  <c r="M37" i="36" s="1"/>
  <c r="M36" i="36" a="1"/>
  <c r="M36" i="36" s="1"/>
  <c r="M35" i="36" a="1"/>
  <c r="M35" i="36" s="1"/>
  <c r="M34" i="36" a="1"/>
  <c r="M34" i="36" s="1"/>
  <c r="M33" i="36" a="1"/>
  <c r="M33" i="36" s="1"/>
  <c r="M32" i="36" a="1"/>
  <c r="M32" i="36" s="1"/>
  <c r="M31" i="36" a="1"/>
  <c r="M31" i="36" s="1"/>
  <c r="M30" i="36" a="1"/>
  <c r="M30" i="36" s="1"/>
  <c r="M29" i="36" a="1"/>
  <c r="M29" i="36" s="1"/>
  <c r="M28" i="36" a="1"/>
  <c r="M28" i="36" s="1"/>
  <c r="M27" i="36" a="1"/>
  <c r="M27" i="36" s="1"/>
  <c r="M26" i="36" a="1"/>
  <c r="M26" i="36" s="1"/>
  <c r="M25" i="36" a="1"/>
  <c r="M25" i="36" s="1"/>
  <c r="M24" i="36" a="1"/>
  <c r="M24" i="36" s="1"/>
  <c r="M23" i="36" a="1"/>
  <c r="M23" i="36" s="1"/>
  <c r="M22" i="36" a="1"/>
  <c r="M22" i="36" s="1"/>
  <c r="M21" i="36" a="1"/>
  <c r="M21" i="36" s="1"/>
  <c r="M20" i="36" a="1"/>
  <c r="M20" i="36" s="1"/>
  <c r="M19" i="36" a="1"/>
  <c r="M19" i="36" s="1"/>
  <c r="M18" i="36" a="1"/>
  <c r="M18" i="36" s="1"/>
  <c r="M17" i="36" a="1"/>
  <c r="M17" i="36" s="1"/>
  <c r="M16" i="36" a="1"/>
  <c r="M16" i="36" s="1"/>
  <c r="M15" i="36" a="1"/>
  <c r="M15" i="36" s="1"/>
  <c r="M14" i="36" a="1"/>
  <c r="M14" i="36" s="1"/>
  <c r="M13" i="36" a="1"/>
  <c r="M13" i="36" s="1"/>
  <c r="M12" i="36" a="1"/>
  <c r="M12" i="36" s="1"/>
  <c r="M11" i="36" a="1"/>
  <c r="M11" i="36" s="1"/>
  <c r="M10" i="36" a="1"/>
  <c r="M10" i="36" s="1"/>
  <c r="M9" i="36" a="1"/>
  <c r="M9" i="36" s="1"/>
  <c r="M8" i="36" a="1"/>
  <c r="M8" i="36" s="1"/>
  <c r="M7" i="36" a="1"/>
  <c r="M7" i="36" s="1"/>
  <c r="M6" i="36" a="1"/>
  <c r="M6" i="36" s="1"/>
  <c r="M5" i="36" a="1"/>
  <c r="M5" i="36" s="1"/>
  <c r="M4" i="36" a="1"/>
  <c r="M4" i="36" s="1"/>
  <c r="M3" i="36" a="1"/>
  <c r="M3" i="36" s="1"/>
  <c r="B608" i="48" a="1"/>
  <c r="B608" i="48" s="1"/>
  <c r="A608" i="48" a="1"/>
  <c r="A608" i="48" s="1"/>
  <c r="B605" i="48" a="1"/>
  <c r="B605" i="48" s="1"/>
  <c r="A605" i="48" a="1"/>
  <c r="A605" i="48" s="1"/>
  <c r="B604" i="48" a="1"/>
  <c r="B604" i="48" s="1"/>
  <c r="A604" i="48" a="1"/>
  <c r="A604" i="48" s="1"/>
  <c r="B603" i="48" a="1"/>
  <c r="B603" i="48" s="1"/>
  <c r="A603" i="48" a="1"/>
  <c r="A603" i="48" s="1"/>
  <c r="B602" i="48" a="1"/>
  <c r="B602" i="48" s="1"/>
  <c r="A602" i="48" a="1"/>
  <c r="A602" i="48" s="1"/>
  <c r="B601" i="48" a="1"/>
  <c r="B601" i="48" s="1"/>
  <c r="A601" i="48" a="1"/>
  <c r="A601" i="48" s="1"/>
  <c r="B600" i="48" a="1"/>
  <c r="B600" i="48" s="1"/>
  <c r="A600" i="48" a="1"/>
  <c r="A600" i="48" s="1"/>
  <c r="B599" i="48" a="1"/>
  <c r="B599" i="48" s="1"/>
  <c r="A599" i="48" a="1"/>
  <c r="A599" i="48" s="1"/>
  <c r="B598" i="48" a="1"/>
  <c r="B598" i="48" s="1"/>
  <c r="A598" i="48" a="1"/>
  <c r="A598" i="48" s="1"/>
  <c r="B597" i="48" a="1"/>
  <c r="B597" i="48" s="1"/>
  <c r="A597" i="48" a="1"/>
  <c r="A597" i="48" s="1"/>
  <c r="B596" i="48" a="1"/>
  <c r="B596" i="48" s="1"/>
  <c r="A596" i="48" a="1"/>
  <c r="A596" i="48" s="1"/>
  <c r="B479" i="48" a="1"/>
  <c r="B479" i="48" s="1"/>
  <c r="A479" i="48" a="1"/>
  <c r="A479" i="48" s="1"/>
  <c r="B478" i="48" a="1"/>
  <c r="B478" i="48" s="1"/>
  <c r="A478" i="48" a="1"/>
  <c r="A478" i="48" s="1"/>
  <c r="B477" i="48" a="1"/>
  <c r="B477" i="48" s="1"/>
  <c r="A477" i="48" a="1"/>
  <c r="A477" i="48" s="1"/>
  <c r="B476" i="48" a="1"/>
  <c r="B476" i="48" s="1"/>
  <c r="A476" i="48" a="1"/>
  <c r="A476" i="48" s="1"/>
  <c r="B473" i="48" a="1"/>
  <c r="B473" i="48" s="1"/>
  <c r="A473" i="48" a="1"/>
  <c r="A473" i="48" s="1"/>
  <c r="B339" i="48" a="1"/>
  <c r="B339" i="48" s="1"/>
  <c r="A339" i="48" a="1"/>
  <c r="A339" i="48" s="1"/>
  <c r="B304" i="48" a="1"/>
  <c r="B304" i="48" s="1"/>
  <c r="A304" i="48" a="1"/>
  <c r="A304" i="48" s="1"/>
  <c r="B220" i="48" a="1"/>
  <c r="B220" i="48" s="1"/>
  <c r="A220" i="48" a="1"/>
  <c r="A220" i="48" s="1"/>
  <c r="B219" i="48" a="1"/>
  <c r="B219" i="48" s="1"/>
  <c r="A219" i="48" a="1"/>
  <c r="A219" i="48" s="1"/>
  <c r="B218" i="48" a="1"/>
  <c r="B218" i="48" s="1"/>
  <c r="A218" i="48" a="1"/>
  <c r="A218" i="48" s="1"/>
  <c r="B648" i="48" a="1"/>
  <c r="B648" i="48" s="1"/>
  <c r="A648" i="48" a="1"/>
  <c r="A648" i="48" s="1"/>
  <c r="B647" i="48" a="1"/>
  <c r="B647" i="48" s="1"/>
  <c r="A647" i="48" a="1"/>
  <c r="A647" i="48" s="1"/>
  <c r="B645" i="48" a="1"/>
  <c r="B645" i="48" s="1"/>
  <c r="A645" i="48" a="1"/>
  <c r="A645" i="48" s="1"/>
  <c r="B644" i="48" a="1"/>
  <c r="B644" i="48" s="1"/>
  <c r="A644" i="48" a="1"/>
  <c r="A644" i="48" s="1"/>
  <c r="B643" i="48" a="1"/>
  <c r="B643" i="48" s="1"/>
  <c r="A643" i="48" a="1"/>
  <c r="A643" i="48" s="1"/>
  <c r="B642" i="48" a="1"/>
  <c r="B642" i="48" s="1"/>
  <c r="A642" i="48" a="1"/>
  <c r="A642" i="48" s="1"/>
  <c r="B641" i="48" a="1"/>
  <c r="B641" i="48" s="1"/>
  <c r="A641" i="48" a="1"/>
  <c r="A641" i="48" s="1"/>
  <c r="B217" i="48" a="1"/>
  <c r="B217" i="48" s="1"/>
  <c r="A217" i="48" a="1"/>
  <c r="A217" i="48" s="1"/>
  <c r="B110" i="48" a="1"/>
  <c r="B110" i="48" s="1"/>
  <c r="A110" i="48" a="1"/>
  <c r="A110" i="48" s="1"/>
  <c r="B200" i="48" a="1"/>
  <c r="B200" i="48" s="1"/>
  <c r="A200" i="48" a="1"/>
  <c r="A200" i="48" s="1"/>
  <c r="B108" i="48" a="1"/>
  <c r="B108" i="48" s="1"/>
  <c r="A108" i="48" a="1"/>
  <c r="A108" i="48" s="1"/>
  <c r="B163" i="48" a="1"/>
  <c r="B163" i="48" s="1"/>
  <c r="A163" i="48" a="1"/>
  <c r="A163" i="48" s="1"/>
  <c r="B569" i="48" a="1"/>
  <c r="B569" i="48" s="1"/>
  <c r="A569" i="48" a="1"/>
  <c r="A569" i="48" s="1"/>
  <c r="B366" i="48" a="1"/>
  <c r="B366" i="48" s="1"/>
  <c r="A366" i="48" a="1"/>
  <c r="A366" i="48" s="1"/>
  <c r="A571" i="48" a="1"/>
  <c r="A571" i="48" s="1"/>
  <c r="A570" i="48" a="1"/>
  <c r="A570" i="48" s="1"/>
  <c r="A312" i="48" a="1"/>
  <c r="A312" i="48" s="1"/>
  <c r="A187" i="48" a="1"/>
  <c r="A187" i="48" s="1"/>
  <c r="B172" i="48" a="1"/>
  <c r="B172" i="48" s="1"/>
  <c r="A172" i="48" a="1"/>
  <c r="A172" i="48" s="1"/>
  <c r="B297" i="48" a="1"/>
  <c r="B297" i="48" s="1"/>
  <c r="A297" i="48" a="1"/>
  <c r="A297" i="48" s="1"/>
  <c r="B580" i="48" a="1"/>
  <c r="B580" i="48" s="1"/>
  <c r="A580" i="48" a="1"/>
  <c r="A580" i="48" s="1"/>
  <c r="B112" i="48" a="1"/>
  <c r="B112" i="48" s="1"/>
  <c r="A112" i="48" a="1"/>
  <c r="A112" i="48" s="1"/>
  <c r="B165" i="48" a="1"/>
  <c r="B165" i="48" s="1"/>
  <c r="A165" i="48" a="1"/>
  <c r="A165" i="48" s="1"/>
  <c r="A354" i="48" a="1"/>
  <c r="A354" i="48" s="1"/>
  <c r="B146" i="48" a="1"/>
  <c r="B146" i="48" s="1"/>
  <c r="A146" i="48" a="1"/>
  <c r="A146" i="48" s="1"/>
  <c r="A556" i="48" a="1"/>
  <c r="A556" i="48" s="1"/>
  <c r="B557" i="48" a="1"/>
  <c r="B557" i="48" s="1"/>
  <c r="A557" i="48" a="1"/>
  <c r="A557" i="48" s="1"/>
  <c r="B76" i="48" a="1"/>
  <c r="B76" i="48" s="1"/>
  <c r="A76" i="48" a="1"/>
  <c r="A76" i="48" s="1"/>
  <c r="B359" i="48" a="1"/>
  <c r="B359" i="48" s="1"/>
  <c r="A359" i="48" a="1"/>
  <c r="A359" i="48" s="1"/>
  <c r="B247" i="48" a="1"/>
  <c r="B247" i="48" s="1"/>
  <c r="A247" i="48" a="1"/>
  <c r="A247" i="48" s="1"/>
  <c r="B558" i="48" a="1"/>
  <c r="B558" i="48" s="1"/>
  <c r="A558" i="48" a="1"/>
  <c r="A558" i="48" s="1"/>
  <c r="B20" i="48" a="1"/>
  <c r="B20" i="48" s="1"/>
  <c r="A20" i="48" a="1"/>
  <c r="A20" i="48" s="1"/>
  <c r="B34" i="48" a="1"/>
  <c r="B34" i="48" s="1"/>
  <c r="A34" i="48" a="1"/>
  <c r="A34" i="48" s="1"/>
  <c r="B338" i="48" a="1"/>
  <c r="B338" i="48" s="1"/>
  <c r="A338" i="48" a="1"/>
  <c r="A338" i="48" s="1"/>
  <c r="B164" i="48" a="1"/>
  <c r="B164" i="48" s="1"/>
  <c r="A164" i="48" a="1"/>
  <c r="A164" i="48" s="1"/>
  <c r="B196" i="48" a="1"/>
  <c r="B196" i="48" s="1"/>
  <c r="A196" i="48" a="1"/>
  <c r="A196" i="48" s="1"/>
  <c r="B467" i="48" a="1"/>
  <c r="B467" i="48" s="1"/>
  <c r="A467" i="48" a="1"/>
  <c r="A467" i="48" s="1"/>
  <c r="B386" i="48" a="1"/>
  <c r="B386" i="48" s="1"/>
  <c r="A386" i="48" a="1"/>
  <c r="A386" i="48" s="1"/>
  <c r="B157" i="48" a="1"/>
  <c r="B157" i="48" s="1"/>
  <c r="A157" i="48" a="1"/>
  <c r="A157" i="48" s="1"/>
  <c r="B562" i="48" a="1"/>
  <c r="B562" i="48" s="1"/>
  <c r="A562" i="48" a="1"/>
  <c r="A562" i="48" s="1"/>
  <c r="B98" i="48" a="1"/>
  <c r="B98" i="48" s="1"/>
  <c r="A98" i="48" a="1"/>
  <c r="A98" i="48" s="1"/>
  <c r="B520" i="48" a="1"/>
  <c r="B520" i="48" s="1"/>
  <c r="A520" i="48" a="1"/>
  <c r="A520" i="48" s="1"/>
  <c r="A159" i="48" a="1"/>
  <c r="A159" i="48" s="1"/>
  <c r="B588" i="48" a="1"/>
  <c r="B588" i="48" s="1"/>
  <c r="A588" i="48" a="1"/>
  <c r="A588" i="48" s="1"/>
  <c r="A160" i="48" a="1"/>
  <c r="A160" i="48" s="1"/>
  <c r="B185" i="48" a="1"/>
  <c r="B185" i="48" s="1"/>
  <c r="A185" i="48" a="1"/>
  <c r="A185" i="48" s="1"/>
  <c r="B617" i="48" a="1"/>
  <c r="B617" i="48" s="1"/>
  <c r="A617" i="48" a="1"/>
  <c r="A617" i="48" s="1"/>
  <c r="B615" i="48" a="1"/>
  <c r="B615" i="48" s="1"/>
  <c r="A615" i="48" a="1"/>
  <c r="A615" i="48" s="1"/>
  <c r="B595" i="48" a="1"/>
  <c r="B595" i="48" s="1"/>
  <c r="A595" i="48" a="1"/>
  <c r="A595" i="48" s="1"/>
  <c r="A590" i="48" a="1"/>
  <c r="A590" i="48" s="1"/>
  <c r="B611" i="48" a="1"/>
  <c r="B611" i="48" s="1"/>
  <c r="A611" i="48" a="1"/>
  <c r="A611" i="48" s="1"/>
  <c r="B583" i="48" a="1"/>
  <c r="B583" i="48" s="1"/>
  <c r="A583" i="48" a="1"/>
  <c r="A583" i="48" s="1"/>
  <c r="B565" i="48" a="1"/>
  <c r="B565" i="48" s="1"/>
  <c r="A565" i="48" a="1"/>
  <c r="A565" i="48" s="1"/>
  <c r="B561" i="48" a="1"/>
  <c r="B561" i="48" s="1"/>
  <c r="A561" i="48" a="1"/>
  <c r="A561" i="48" s="1"/>
  <c r="B559" i="48" a="1"/>
  <c r="B559" i="48" s="1"/>
  <c r="A559" i="48" a="1"/>
  <c r="A559" i="48" s="1"/>
  <c r="B552" i="48" a="1"/>
  <c r="B552" i="48" s="1"/>
  <c r="A552" i="48" a="1"/>
  <c r="A552" i="48" s="1"/>
  <c r="B551" i="48" a="1"/>
  <c r="B551" i="48" s="1"/>
  <c r="A551" i="48" a="1"/>
  <c r="A551" i="48" s="1"/>
  <c r="B537" i="48" a="1"/>
  <c r="B537" i="48" s="1"/>
  <c r="A537" i="48" a="1"/>
  <c r="A537" i="48" s="1"/>
  <c r="B243" i="48" a="1"/>
  <c r="B243" i="48" s="1"/>
  <c r="A243" i="48" a="1"/>
  <c r="A243" i="48" s="1"/>
  <c r="B242" i="48" a="1"/>
  <c r="B242" i="48" s="1"/>
  <c r="A242" i="48" a="1"/>
  <c r="A242" i="48" s="1"/>
  <c r="B521" i="48" a="1"/>
  <c r="B521" i="48" s="1"/>
  <c r="A521" i="48" a="1"/>
  <c r="A521" i="48" s="1"/>
  <c r="A519" i="48" a="1"/>
  <c r="A519" i="48" s="1"/>
  <c r="A518" i="48" a="1"/>
  <c r="A518" i="48" s="1"/>
  <c r="B517" i="48" a="1"/>
  <c r="B517" i="48" s="1"/>
  <c r="A517" i="48" a="1"/>
  <c r="A517" i="48" s="1"/>
  <c r="B587" i="48" a="1"/>
  <c r="B587" i="48" s="1"/>
  <c r="A587" i="48" a="1"/>
  <c r="A587" i="48" s="1"/>
  <c r="A510" i="48" a="1"/>
  <c r="A510" i="48" s="1"/>
  <c r="B503" i="48" a="1"/>
  <c r="B503" i="48" s="1"/>
  <c r="A503" i="48" a="1"/>
  <c r="A503" i="48" s="1"/>
  <c r="B469" i="48" a="1"/>
  <c r="B469" i="48" s="1"/>
  <c r="A469" i="48" a="1"/>
  <c r="A469" i="48" s="1"/>
  <c r="B466" i="48" a="1"/>
  <c r="B466" i="48" s="1"/>
  <c r="A466" i="48" a="1"/>
  <c r="A466" i="48" s="1"/>
  <c r="B465" i="48" a="1"/>
  <c r="B465" i="48" s="1"/>
  <c r="A465" i="48" a="1"/>
  <c r="A465" i="48" s="1"/>
  <c r="A453" i="48" a="1"/>
  <c r="A453" i="48" s="1"/>
  <c r="B451" i="48" a="1"/>
  <c r="B451" i="48" s="1"/>
  <c r="A451" i="48" a="1"/>
  <c r="A451" i="48" s="1"/>
  <c r="B449" i="48" a="1"/>
  <c r="B449" i="48" s="1"/>
  <c r="A449" i="48" a="1"/>
  <c r="A449" i="48" s="1"/>
  <c r="B447" i="48" a="1"/>
  <c r="B447" i="48" s="1"/>
  <c r="A447" i="48" a="1"/>
  <c r="A447" i="48" s="1"/>
  <c r="B446" i="48" a="1"/>
  <c r="B446" i="48" s="1"/>
  <c r="A446" i="48" a="1"/>
  <c r="A446" i="48" s="1"/>
  <c r="B237" i="48" a="1"/>
  <c r="B237" i="48" s="1"/>
  <c r="A237" i="48" a="1"/>
  <c r="A237" i="48" s="1"/>
  <c r="B440" i="48" a="1"/>
  <c r="B440" i="48" s="1"/>
  <c r="A440" i="48" a="1"/>
  <c r="A440" i="48" s="1"/>
  <c r="A436" i="48" a="1"/>
  <c r="A436" i="48" s="1"/>
  <c r="B93" i="48" a="1"/>
  <c r="B93" i="48" s="1"/>
  <c r="A93" i="48" a="1"/>
  <c r="A93" i="48" s="1"/>
  <c r="B407" i="48" a="1"/>
  <c r="B407" i="48" s="1"/>
  <c r="A407" i="48" a="1"/>
  <c r="A407" i="48" s="1"/>
  <c r="B390" i="48" a="1"/>
  <c r="B390" i="48" s="1"/>
  <c r="A390" i="48" a="1"/>
  <c r="A390" i="48" s="1"/>
  <c r="B389" i="48" a="1"/>
  <c r="B389" i="48" s="1"/>
  <c r="A389" i="48" a="1"/>
  <c r="A389" i="48" s="1"/>
  <c r="B388" i="48" a="1"/>
  <c r="B388" i="48" s="1"/>
  <c r="A388" i="48" a="1"/>
  <c r="A388" i="48" s="1"/>
  <c r="B387" i="48" a="1"/>
  <c r="B387" i="48" s="1"/>
  <c r="A387" i="48" a="1"/>
  <c r="A387" i="48" s="1"/>
  <c r="B337" i="48" a="1"/>
  <c r="B337" i="48" s="1"/>
  <c r="A337" i="48" a="1"/>
  <c r="A337" i="48" s="1"/>
  <c r="B384" i="48" a="1"/>
  <c r="B384" i="48" s="1"/>
  <c r="A384" i="48" a="1"/>
  <c r="A384" i="48" s="1"/>
  <c r="B658" i="48" a="1"/>
  <c r="B658" i="48" s="1"/>
  <c r="A658" i="48" a="1"/>
  <c r="A658" i="48" s="1"/>
  <c r="B657" i="48" a="1"/>
  <c r="B657" i="48" s="1"/>
  <c r="A657" i="48" a="1"/>
  <c r="A657" i="48" s="1"/>
  <c r="A656" i="48" a="1"/>
  <c r="A656" i="48" s="1"/>
  <c r="B624" i="48" a="1"/>
  <c r="B624" i="48" s="1"/>
  <c r="A624" i="48" a="1"/>
  <c r="A624" i="48" s="1"/>
  <c r="B511" i="48" a="1"/>
  <c r="B511" i="48" s="1"/>
  <c r="A511" i="48" a="1"/>
  <c r="A511" i="48" s="1"/>
  <c r="A335" i="48" a="1"/>
  <c r="A335" i="48" s="1"/>
  <c r="B350" i="48" a="1"/>
  <c r="B350" i="48" s="1"/>
  <c r="A350" i="48" a="1"/>
  <c r="A350" i="48" s="1"/>
  <c r="B86" i="48" a="1"/>
  <c r="B86" i="48" s="1"/>
  <c r="A86" i="48" a="1"/>
  <c r="A86" i="48" s="1"/>
  <c r="B352" i="48" a="1"/>
  <c r="B352" i="48" s="1"/>
  <c r="A352" i="48" a="1"/>
  <c r="A352" i="48" s="1"/>
  <c r="B348" i="48" a="1"/>
  <c r="B348" i="48" s="1"/>
  <c r="A348" i="48" a="1"/>
  <c r="A348" i="48" s="1"/>
  <c r="B349" i="48" a="1"/>
  <c r="B349" i="48" s="1"/>
  <c r="A349" i="48" a="1"/>
  <c r="A349" i="48" s="1"/>
  <c r="B85" i="48" a="1"/>
  <c r="B85" i="48" s="1"/>
  <c r="A85" i="48" a="1"/>
  <c r="A85" i="48" s="1"/>
  <c r="B625" i="48" a="1"/>
  <c r="B625" i="48" s="1"/>
  <c r="A625" i="48" a="1"/>
  <c r="A625" i="48" s="1"/>
  <c r="B655" i="48" a="1"/>
  <c r="B655" i="48" s="1"/>
  <c r="A655" i="48" a="1"/>
  <c r="A655" i="48" s="1"/>
  <c r="B351" i="48" a="1"/>
  <c r="B351" i="48" s="1"/>
  <c r="A351" i="48" a="1"/>
  <c r="A351" i="48" s="1"/>
  <c r="B347" i="48" a="1"/>
  <c r="B347" i="48" s="1"/>
  <c r="A347" i="48" a="1"/>
  <c r="A347" i="48" s="1"/>
  <c r="B516" i="48" a="1"/>
  <c r="B516" i="48" s="1"/>
  <c r="A516" i="48" a="1"/>
  <c r="A516" i="48" s="1"/>
  <c r="B60" i="48" a="1"/>
  <c r="B60" i="48" s="1"/>
  <c r="A60" i="48" a="1"/>
  <c r="A60" i="48" s="1"/>
  <c r="B147" i="48" a="1"/>
  <c r="B147" i="48" s="1"/>
  <c r="A147" i="48" a="1"/>
  <c r="A147" i="48" s="1"/>
  <c r="B368" i="48" a="1"/>
  <c r="B368" i="48" s="1"/>
  <c r="A368" i="48" a="1"/>
  <c r="A368" i="48" s="1"/>
  <c r="B309" i="48" a="1"/>
  <c r="B309" i="48" s="1"/>
  <c r="A309" i="48" a="1"/>
  <c r="A309" i="48" s="1"/>
  <c r="B277" i="48" a="1"/>
  <c r="B277" i="48" s="1"/>
  <c r="A277" i="48" a="1"/>
  <c r="A277" i="48" s="1"/>
  <c r="B278" i="48" a="1"/>
  <c r="B278" i="48" s="1"/>
  <c r="A278" i="48" a="1"/>
  <c r="A278" i="48" s="1"/>
  <c r="B150" i="48" a="1"/>
  <c r="B150" i="48" s="1"/>
  <c r="A150" i="48" a="1"/>
  <c r="A150" i="48" s="1"/>
  <c r="B149" i="48" a="1"/>
  <c r="B149" i="48" s="1"/>
  <c r="A149" i="48" a="1"/>
  <c r="A149" i="48" s="1"/>
  <c r="B568" i="48" a="1"/>
  <c r="B568" i="48" s="1"/>
  <c r="A568" i="48" a="1"/>
  <c r="A568" i="48" s="1"/>
  <c r="B151" i="48" a="1"/>
  <c r="B151" i="48" s="1"/>
  <c r="A151" i="48" a="1"/>
  <c r="A151" i="48" s="1"/>
  <c r="B148" i="48" a="1"/>
  <c r="B148" i="48" s="1"/>
  <c r="A148" i="48" a="1"/>
  <c r="A148" i="48" s="1"/>
  <c r="B405" i="48" a="1"/>
  <c r="B405" i="48" s="1"/>
  <c r="A405" i="48" a="1"/>
  <c r="A405" i="48" s="1"/>
  <c r="B471" i="48" a="1"/>
  <c r="B471" i="48" s="1"/>
  <c r="A471" i="48" a="1"/>
  <c r="A471" i="48" s="1"/>
  <c r="B173" i="48" a="1"/>
  <c r="B173" i="48" s="1"/>
  <c r="A173" i="48" a="1"/>
  <c r="A173" i="48" s="1"/>
  <c r="B560" i="48" a="1"/>
  <c r="B560" i="48" s="1"/>
  <c r="A560" i="48" a="1"/>
  <c r="A560" i="48" s="1"/>
  <c r="B11" i="48" a="1"/>
  <c r="B11" i="48" s="1"/>
  <c r="A11" i="48" a="1"/>
  <c r="A11" i="48" s="1"/>
  <c r="B12" i="48" a="1"/>
  <c r="B12" i="48" s="1"/>
  <c r="A12" i="48" a="1"/>
  <c r="A12" i="48" s="1"/>
  <c r="B284" i="48" a="1"/>
  <c r="B284" i="48" s="1"/>
  <c r="A284" i="48" a="1"/>
  <c r="A284" i="48" s="1"/>
  <c r="B268" i="48" a="1"/>
  <c r="B268" i="48" s="1"/>
  <c r="A268" i="48" a="1"/>
  <c r="A268" i="48" s="1"/>
  <c r="B507" i="48" a="1"/>
  <c r="B507" i="48" s="1"/>
  <c r="A507" i="48" a="1"/>
  <c r="A507" i="48" s="1"/>
  <c r="B481" i="48" a="1"/>
  <c r="B481" i="48" s="1"/>
  <c r="A481" i="48" a="1"/>
  <c r="A481" i="48" s="1"/>
  <c r="B197" i="48" a="1"/>
  <c r="B197" i="48" s="1"/>
  <c r="A197" i="48" a="1"/>
  <c r="A197" i="48" s="1"/>
  <c r="B404" i="48" a="1"/>
  <c r="B404" i="48" s="1"/>
  <c r="A404" i="48" a="1"/>
  <c r="A404" i="48" s="1"/>
  <c r="B409" i="48" a="1"/>
  <c r="B409" i="48" s="1"/>
  <c r="A409" i="48" a="1"/>
  <c r="A409" i="48" s="1"/>
  <c r="A411" i="48" a="1"/>
  <c r="A411" i="48" s="1"/>
  <c r="B182" i="48" a="1"/>
  <c r="B182" i="48" s="1"/>
  <c r="A182" i="48" a="1"/>
  <c r="A182" i="48" s="1"/>
  <c r="B457" i="48" a="1"/>
  <c r="B457" i="48" s="1"/>
  <c r="A457" i="48" a="1"/>
  <c r="A457" i="48" s="1"/>
  <c r="B228" i="48" a="1"/>
  <c r="B228" i="48" s="1"/>
  <c r="A228" i="48" a="1"/>
  <c r="A228" i="48" s="1"/>
  <c r="B406" i="48" a="1"/>
  <c r="B406" i="48" s="1"/>
  <c r="A406" i="48" a="1"/>
  <c r="A406" i="48" s="1"/>
  <c r="A14" i="48" a="1"/>
  <c r="A14" i="48" s="1"/>
  <c r="B410" i="48" a="1"/>
  <c r="B410" i="48" s="1"/>
  <c r="A410" i="48" a="1"/>
  <c r="A410" i="48" s="1"/>
  <c r="A161" i="48" a="1"/>
  <c r="A161" i="48" s="1"/>
  <c r="A109" i="48" a="1"/>
  <c r="A109" i="48" s="1"/>
  <c r="B245" i="48" a="1"/>
  <c r="B245" i="48" s="1"/>
  <c r="A245" i="48" a="1"/>
  <c r="A245" i="48" s="1"/>
  <c r="B244" i="48" a="1"/>
  <c r="B244" i="48" s="1"/>
  <c r="A244" i="48" a="1"/>
  <c r="A244" i="48" s="1"/>
  <c r="B59" i="48" a="1"/>
  <c r="B59" i="48" s="1"/>
  <c r="A59" i="48" a="1"/>
  <c r="A59" i="48" s="1"/>
  <c r="A2" i="48" a="1"/>
  <c r="A2" i="48" s="1"/>
  <c r="B63" i="48" a="1"/>
  <c r="B63" i="48" s="1"/>
  <c r="A63" i="48" a="1"/>
  <c r="A63" i="48" s="1"/>
  <c r="B175" i="48" a="1"/>
  <c r="B175" i="48" s="1"/>
  <c r="A175" i="48" a="1"/>
  <c r="A175" i="48" s="1"/>
  <c r="B653" i="48" a="1"/>
  <c r="B653" i="48" s="1"/>
  <c r="A653" i="48" a="1"/>
  <c r="A653" i="48" s="1"/>
  <c r="B208" i="48" a="1"/>
  <c r="B208" i="48" s="1"/>
  <c r="A208" i="48" a="1"/>
  <c r="A208" i="48" s="1"/>
  <c r="B131" i="48" a="1"/>
  <c r="B131" i="48" s="1"/>
  <c r="A131" i="48" a="1"/>
  <c r="A131" i="48" s="1"/>
  <c r="B276" i="48" a="1"/>
  <c r="B276" i="48" s="1"/>
  <c r="A276" i="48" a="1"/>
  <c r="A276" i="48" s="1"/>
  <c r="B345" i="48" a="1"/>
  <c r="B345" i="48" s="1"/>
  <c r="A345" i="48" a="1"/>
  <c r="A345" i="48" s="1"/>
  <c r="B77" i="48" a="1"/>
  <c r="B77" i="48" s="1"/>
  <c r="A77" i="48" a="1"/>
  <c r="A77" i="48" s="1"/>
  <c r="B169" i="48" a="1"/>
  <c r="B169" i="48" s="1"/>
  <c r="A169" i="48" a="1"/>
  <c r="A169" i="48" s="1"/>
  <c r="B414" i="48" a="1"/>
  <c r="B414" i="48" s="1"/>
  <c r="A414" i="48" a="1"/>
  <c r="A414" i="48" s="1"/>
  <c r="B69" i="48" a="1"/>
  <c r="B69" i="48" s="1"/>
  <c r="A69" i="48" a="1"/>
  <c r="A69" i="48" s="1"/>
  <c r="B357" i="48" a="1"/>
  <c r="B357" i="48" s="1"/>
  <c r="A357" i="48" a="1"/>
  <c r="A357" i="48" s="1"/>
  <c r="B619" i="48" a="1"/>
  <c r="B619" i="48" s="1"/>
  <c r="A619" i="48" a="1"/>
  <c r="A619" i="48" s="1"/>
  <c r="B364" i="48" a="1"/>
  <c r="B364" i="48" s="1"/>
  <c r="A364" i="48" a="1"/>
  <c r="A364" i="48" s="1"/>
  <c r="B589" i="48" a="1"/>
  <c r="B589" i="48" s="1"/>
  <c r="A589" i="48" a="1"/>
  <c r="A589" i="48" s="1"/>
  <c r="B586" i="48" a="1"/>
  <c r="B586" i="48" s="1"/>
  <c r="A586" i="48" a="1"/>
  <c r="A586" i="48" s="1"/>
  <c r="B474" i="48" a="1"/>
  <c r="B474" i="48" s="1"/>
  <c r="A474" i="48" a="1"/>
  <c r="A474" i="48" s="1"/>
  <c r="B437" i="48" a="1"/>
  <c r="B437" i="48" s="1"/>
  <c r="A437" i="48" a="1"/>
  <c r="A437" i="48" s="1"/>
  <c r="B356" i="48" a="1"/>
  <c r="B356" i="48" s="1"/>
  <c r="A356" i="48" a="1"/>
  <c r="A356" i="48" s="1"/>
  <c r="A56" i="48" a="1"/>
  <c r="A56" i="48" s="1"/>
  <c r="B127" i="48" a="1"/>
  <c r="B127" i="48" s="1"/>
  <c r="A127" i="48" a="1"/>
  <c r="A127" i="48" s="1"/>
  <c r="B514" i="48" a="1"/>
  <c r="B514" i="48" s="1"/>
  <c r="A514" i="48" a="1"/>
  <c r="A514" i="48" s="1"/>
  <c r="B665" i="48" a="1"/>
  <c r="B665" i="48" s="1"/>
  <c r="A665" i="48" a="1"/>
  <c r="A665" i="48" s="1"/>
  <c r="A579" i="48" a="1"/>
  <c r="A579" i="48" s="1"/>
  <c r="A464" i="48" a="1"/>
  <c r="A464" i="48" s="1"/>
  <c r="B649" i="48" a="1"/>
  <c r="B649" i="48" s="1"/>
  <c r="A649" i="48" a="1"/>
  <c r="A649" i="48" s="1"/>
  <c r="A662" i="48" a="1"/>
  <c r="A662" i="48" s="1"/>
  <c r="B666" i="48" a="1"/>
  <c r="B666" i="48" s="1"/>
  <c r="A666" i="48" a="1"/>
  <c r="A666" i="48" s="1"/>
  <c r="B664" i="48" a="1"/>
  <c r="B664" i="48" s="1"/>
  <c r="A664" i="48" a="1"/>
  <c r="A664" i="48" s="1"/>
  <c r="A58" i="48" a="1"/>
  <c r="A58" i="48" s="1"/>
  <c r="A295" i="48" a="1"/>
  <c r="A295" i="48" s="1"/>
  <c r="B154" i="48" a="1"/>
  <c r="B154" i="48" s="1"/>
  <c r="A154" i="48" a="1"/>
  <c r="A154" i="48" s="1"/>
  <c r="B574" i="48" a="1"/>
  <c r="B574" i="48" s="1"/>
  <c r="A574" i="48" a="1"/>
  <c r="A574" i="48" s="1"/>
  <c r="B99" i="48" a="1"/>
  <c r="B99" i="48" s="1"/>
  <c r="A99" i="48" a="1"/>
  <c r="A99" i="48" s="1"/>
  <c r="B167" i="48" a="1"/>
  <c r="B167" i="48" s="1"/>
  <c r="A167" i="48" a="1"/>
  <c r="A167" i="48" s="1"/>
  <c r="B119" i="48" a="1"/>
  <c r="B119" i="48" s="1"/>
  <c r="A119" i="48" a="1"/>
  <c r="A119" i="48" s="1"/>
  <c r="B116" i="48" a="1"/>
  <c r="B116" i="48" s="1"/>
  <c r="A116" i="48" a="1"/>
  <c r="A116" i="48" s="1"/>
  <c r="B113" i="48" a="1"/>
  <c r="B113" i="48" s="1"/>
  <c r="A113" i="48" a="1"/>
  <c r="A113" i="48" s="1"/>
  <c r="B198" i="48" a="1"/>
  <c r="B198" i="48" s="1"/>
  <c r="A198" i="48" a="1"/>
  <c r="A198" i="48" s="1"/>
  <c r="B259" i="48" a="1"/>
  <c r="B259" i="48" s="1"/>
  <c r="A259" i="48" a="1"/>
  <c r="A259" i="48" s="1"/>
  <c r="A158" i="48" a="1"/>
  <c r="A158" i="48" s="1"/>
  <c r="B422" i="48" a="1"/>
  <c r="B422" i="48" s="1"/>
  <c r="A422" i="48" a="1"/>
  <c r="A422" i="48" s="1"/>
  <c r="B92" i="48" a="1"/>
  <c r="B92" i="48" s="1"/>
  <c r="A92" i="48" a="1"/>
  <c r="A92" i="48" s="1"/>
  <c r="B194" i="48" a="1"/>
  <c r="B194" i="48" s="1"/>
  <c r="A194" i="48" a="1"/>
  <c r="A194" i="48" s="1"/>
  <c r="A408" i="48" a="1"/>
  <c r="A408" i="48" s="1"/>
  <c r="B88" i="48" a="1"/>
  <c r="B88" i="48" s="1"/>
  <c r="A88" i="48" a="1"/>
  <c r="A88" i="48" s="1"/>
  <c r="B16" i="48" a="1"/>
  <c r="B16" i="48" s="1"/>
  <c r="A16" i="48" a="1"/>
  <c r="A16" i="48" s="1"/>
  <c r="A183" i="48" a="1"/>
  <c r="A183" i="48" s="1"/>
  <c r="B456" i="48" a="1"/>
  <c r="B456" i="48" s="1"/>
  <c r="A456" i="48" a="1"/>
  <c r="A456" i="48" s="1"/>
  <c r="B186" i="48" a="1"/>
  <c r="B186" i="48" s="1"/>
  <c r="A186" i="48" a="1"/>
  <c r="A186" i="48" s="1"/>
  <c r="B258" i="48" a="1"/>
  <c r="B258" i="48" s="1"/>
  <c r="A258" i="48" a="1"/>
  <c r="A258" i="48" s="1"/>
  <c r="B105" i="48" a="1"/>
  <c r="B105" i="48" s="1"/>
  <c r="A105" i="48" a="1"/>
  <c r="A105" i="48" s="1"/>
  <c r="B355" i="48" a="1"/>
  <c r="B355" i="48" s="1"/>
  <c r="A355" i="48" a="1"/>
  <c r="A355" i="48" s="1"/>
  <c r="A171" i="48" a="1"/>
  <c r="A171" i="48" s="1"/>
  <c r="B57" i="48" a="1"/>
  <c r="B57" i="48" s="1"/>
  <c r="A57" i="48" a="1"/>
  <c r="A57" i="48" s="1"/>
  <c r="B238" i="48" a="1"/>
  <c r="B238" i="48" s="1"/>
  <c r="A238" i="48" a="1"/>
  <c r="A238" i="48" s="1"/>
  <c r="B538" i="48" a="1"/>
  <c r="B538" i="48" s="1"/>
  <c r="A538" i="48" a="1"/>
  <c r="A538" i="48" s="1"/>
  <c r="B280" i="48" a="1"/>
  <c r="B280" i="48" s="1"/>
  <c r="A280" i="48" a="1"/>
  <c r="A280" i="48" s="1"/>
  <c r="B128" i="48" a="1"/>
  <c r="B128" i="48" s="1"/>
  <c r="A128" i="48" a="1"/>
  <c r="A128" i="48" s="1"/>
  <c r="B91" i="48" a="1"/>
  <c r="B91" i="48" s="1"/>
  <c r="A91" i="48" a="1"/>
  <c r="A91" i="48" s="1"/>
  <c r="A504" i="48" a="1"/>
  <c r="A504" i="48" s="1"/>
  <c r="B235" i="48" a="1"/>
  <c r="B235" i="48" s="1"/>
  <c r="A235" i="48" a="1"/>
  <c r="A235" i="48" s="1"/>
  <c r="A272" i="48" a="1"/>
  <c r="A272" i="48" s="1"/>
  <c r="A156" i="48" a="1"/>
  <c r="A156" i="48" s="1"/>
  <c r="B513" i="48" a="1"/>
  <c r="B513" i="48" s="1"/>
  <c r="A513" i="48" a="1"/>
  <c r="A513" i="48" s="1"/>
  <c r="A385" i="48" a="1"/>
  <c r="A385" i="48" s="1"/>
  <c r="B253" i="48" a="1"/>
  <c r="B253" i="48" s="1"/>
  <c r="A253" i="48" a="1"/>
  <c r="A253" i="48" s="1"/>
  <c r="B89" i="48" a="1"/>
  <c r="B89" i="48" s="1"/>
  <c r="A89" i="48" a="1"/>
  <c r="A89" i="48" s="1"/>
  <c r="B54" i="48" a="1"/>
  <c r="B54" i="48" s="1"/>
  <c r="A54" i="48" a="1"/>
  <c r="A54" i="48" s="1"/>
  <c r="B30" i="48" a="1"/>
  <c r="B30" i="48" s="1"/>
  <c r="A30" i="48" a="1"/>
  <c r="A30" i="48" s="1"/>
  <c r="B506" i="48" a="1"/>
  <c r="B506" i="48" s="1"/>
  <c r="A506" i="48" a="1"/>
  <c r="A506" i="48" s="1"/>
  <c r="B184" i="48" a="1"/>
  <c r="B184" i="48" s="1"/>
  <c r="A184" i="48" a="1"/>
  <c r="A184" i="48" s="1"/>
  <c r="B3" i="48" a="1"/>
  <c r="B3" i="48" s="1"/>
  <c r="A3" i="48" a="1"/>
  <c r="A3" i="48" s="1"/>
  <c r="A475" i="48" a="1"/>
  <c r="A475" i="48" s="1"/>
  <c r="B445" i="48" a="1"/>
  <c r="B445" i="48" s="1"/>
  <c r="A445" i="48" a="1"/>
  <c r="A445" i="48" s="1"/>
  <c r="B651" i="48" a="1"/>
  <c r="B651" i="48" s="1"/>
  <c r="A651" i="48" a="1"/>
  <c r="A651" i="48" s="1"/>
  <c r="A620" i="48" a="1"/>
  <c r="A620" i="48" s="1"/>
  <c r="B90" i="48" a="1"/>
  <c r="B90" i="48" s="1"/>
  <c r="A90" i="48" a="1"/>
  <c r="A90" i="48" s="1"/>
  <c r="B488" i="48" a="1"/>
  <c r="B488" i="48" s="1"/>
  <c r="A488" i="48" a="1"/>
  <c r="A488" i="48" s="1"/>
  <c r="A444" i="48" a="1"/>
  <c r="A444" i="48" s="1"/>
  <c r="B363" i="48" a="1"/>
  <c r="B363" i="48" s="1"/>
  <c r="A363" i="48" a="1"/>
  <c r="A363" i="48" s="1"/>
  <c r="A255" i="48" a="1"/>
  <c r="A255" i="48" s="1"/>
  <c r="B423" i="48" a="1"/>
  <c r="B423" i="48" s="1"/>
  <c r="A423" i="48" a="1"/>
  <c r="A423" i="48" s="1"/>
  <c r="B233" i="48" a="1"/>
  <c r="B233" i="48" s="1"/>
  <c r="A233" i="48" a="1"/>
  <c r="A233" i="48" s="1"/>
  <c r="A308" i="48" a="1"/>
  <c r="A308" i="48" s="1"/>
  <c r="B120" i="48" a="1"/>
  <c r="B120" i="48" s="1"/>
  <c r="A120" i="48" a="1"/>
  <c r="A120" i="48" s="1"/>
  <c r="A18" i="48" a="1"/>
  <c r="A18" i="48" s="1"/>
  <c r="B336" i="48" a="1"/>
  <c r="B336" i="48" s="1"/>
  <c r="A336" i="48" a="1"/>
  <c r="A336" i="48" s="1"/>
  <c r="B413" i="48" a="1"/>
  <c r="B413" i="48" s="1"/>
  <c r="A413" i="48" a="1"/>
  <c r="A413" i="48" s="1"/>
  <c r="B470" i="48" a="1"/>
  <c r="B470" i="48" s="1"/>
  <c r="A470" i="48" a="1"/>
  <c r="A470" i="48" s="1"/>
  <c r="B610" i="48" a="1"/>
  <c r="B610" i="48" s="1"/>
  <c r="A610" i="48" a="1"/>
  <c r="A610" i="48" s="1"/>
  <c r="A174" i="48" a="1"/>
  <c r="A174" i="48" s="1"/>
  <c r="A168" i="48" a="1"/>
  <c r="A168" i="48" s="1"/>
  <c r="B4" i="48" a="1"/>
  <c r="B4" i="48" s="1"/>
  <c r="A4" i="48" a="1"/>
  <c r="A4" i="48" s="1"/>
  <c r="B508" i="48" a="1"/>
  <c r="B508" i="48" s="1"/>
  <c r="A508" i="48" a="1"/>
  <c r="A508" i="48" s="1"/>
  <c r="A567" i="48" a="1"/>
  <c r="A567" i="48" s="1"/>
  <c r="B166" i="48" a="1"/>
  <c r="B166" i="48" s="1"/>
  <c r="A166" i="48" a="1"/>
  <c r="A166" i="48" s="1"/>
  <c r="A53" i="48" a="1"/>
  <c r="A53" i="48" s="1"/>
  <c r="B132" i="48" a="1"/>
  <c r="B132" i="48" s="1"/>
  <c r="A132" i="48" a="1"/>
  <c r="A132" i="48" s="1"/>
  <c r="B612" i="48" a="1"/>
  <c r="B612" i="48" s="1"/>
  <c r="A612" i="48" a="1"/>
  <c r="A612" i="48" s="1"/>
  <c r="B279" i="48" a="1"/>
  <c r="B279" i="48" s="1"/>
  <c r="A279" i="48" a="1"/>
  <c r="A279" i="48" s="1"/>
  <c r="A199" i="48" a="1"/>
  <c r="A199" i="48" s="1"/>
  <c r="B75" i="48" a="1"/>
  <c r="B75" i="48" s="1"/>
  <c r="A75" i="48" a="1"/>
  <c r="A75" i="48" s="1"/>
  <c r="B62" i="48" a="1"/>
  <c r="B62" i="48" s="1"/>
  <c r="A62" i="48" a="1"/>
  <c r="A62" i="48" s="1"/>
  <c r="B439" i="48" a="1"/>
  <c r="B439" i="48" s="1"/>
  <c r="A439" i="48" a="1"/>
  <c r="A439" i="48" s="1"/>
  <c r="A522" i="48" a="1"/>
  <c r="A522" i="48" s="1"/>
  <c r="B362" i="48" a="1"/>
  <c r="B362" i="48" s="1"/>
  <c r="A362" i="48" a="1"/>
  <c r="A362" i="48" s="1"/>
  <c r="B361" i="48" a="1"/>
  <c r="B361" i="48" s="1"/>
  <c r="A361" i="48" a="1"/>
  <c r="A361" i="48" s="1"/>
  <c r="A180" i="48" a="1"/>
  <c r="A180" i="48" s="1"/>
  <c r="B334" i="48" a="1"/>
  <c r="B334" i="48" s="1"/>
  <c r="A334" i="48" a="1"/>
  <c r="A334" i="48" s="1"/>
  <c r="A314" i="48" a="1"/>
  <c r="A314" i="48" s="1"/>
  <c r="B480" i="48" a="1"/>
  <c r="B480" i="48" s="1"/>
  <c r="A480" i="48" a="1"/>
  <c r="A480" i="48" s="1"/>
  <c r="A311" i="48" a="1"/>
  <c r="A311" i="48" s="1"/>
  <c r="A310" i="48" a="1"/>
  <c r="A310" i="48" s="1"/>
  <c r="B104" i="48" a="1"/>
  <c r="B104" i="48" s="1"/>
  <c r="A104" i="48" a="1"/>
  <c r="A104" i="48" s="1"/>
  <c r="A294" i="48" a="1"/>
  <c r="A294" i="48" s="1"/>
  <c r="B293" i="48" a="1"/>
  <c r="B293" i="48" s="1"/>
  <c r="A293" i="48" a="1"/>
  <c r="A293" i="48" s="1"/>
  <c r="B291" i="48" a="1"/>
  <c r="B291" i="48" s="1"/>
  <c r="A291" i="48" a="1"/>
  <c r="A291" i="48" s="1"/>
  <c r="A290" i="48" a="1"/>
  <c r="A290" i="48" s="1"/>
  <c r="B285" i="48" a="1"/>
  <c r="B285" i="48" s="1"/>
  <c r="A285" i="48" a="1"/>
  <c r="A285" i="48" s="1"/>
  <c r="B283" i="48" a="1"/>
  <c r="B283" i="48" s="1"/>
  <c r="A283" i="48" a="1"/>
  <c r="A283" i="48" s="1"/>
  <c r="B273" i="48" a="1"/>
  <c r="B273" i="48" s="1"/>
  <c r="A273" i="48" a="1"/>
  <c r="A273" i="48" s="1"/>
  <c r="B271" i="48" a="1"/>
  <c r="B271" i="48" s="1"/>
  <c r="A271" i="48" a="1"/>
  <c r="A271" i="48" s="1"/>
  <c r="A270" i="48" a="1"/>
  <c r="A270" i="48" s="1"/>
  <c r="B269" i="48" a="1"/>
  <c r="B269" i="48" s="1"/>
  <c r="A269" i="48" a="1"/>
  <c r="A269" i="48" s="1"/>
  <c r="A274" i="48" a="1"/>
  <c r="A274" i="48" s="1"/>
  <c r="B267" i="48" a="1"/>
  <c r="B267" i="48" s="1"/>
  <c r="A267" i="48" a="1"/>
  <c r="A267" i="48" s="1"/>
  <c r="B266" i="48" a="1"/>
  <c r="B266" i="48" s="1"/>
  <c r="A266" i="48" a="1"/>
  <c r="A266" i="48" s="1"/>
  <c r="B265" i="48" a="1"/>
  <c r="B265" i="48" s="1"/>
  <c r="A265" i="48" a="1"/>
  <c r="A265" i="48" s="1"/>
  <c r="B263" i="48" a="1"/>
  <c r="B263" i="48" s="1"/>
  <c r="A263" i="48" a="1"/>
  <c r="A263" i="48" s="1"/>
  <c r="B257" i="48" a="1"/>
  <c r="B257" i="48" s="1"/>
  <c r="A257" i="48" a="1"/>
  <c r="A257" i="48" s="1"/>
  <c r="B256" i="48" a="1"/>
  <c r="B256" i="48" s="1"/>
  <c r="A256" i="48" a="1"/>
  <c r="A256" i="48" s="1"/>
  <c r="A246" i="48" a="1"/>
  <c r="A246" i="48" s="1"/>
  <c r="A234" i="48" a="1"/>
  <c r="A234" i="48" s="1"/>
  <c r="B223" i="48" a="1"/>
  <c r="B223" i="48" s="1"/>
  <c r="A223" i="48" a="1"/>
  <c r="A223" i="48" s="1"/>
  <c r="B195" i="48" a="1"/>
  <c r="B195" i="48" s="1"/>
  <c r="A195" i="48" a="1"/>
  <c r="A195" i="48" s="1"/>
  <c r="B177" i="48" a="1"/>
  <c r="B177" i="48" s="1"/>
  <c r="A177" i="48" a="1"/>
  <c r="A177" i="48" s="1"/>
  <c r="B176" i="48" a="1"/>
  <c r="B176" i="48" s="1"/>
  <c r="A176" i="48" a="1"/>
  <c r="A176" i="48" s="1"/>
  <c r="B639" i="48" a="1"/>
  <c r="B639" i="48" s="1"/>
  <c r="A639" i="48" a="1"/>
  <c r="A639" i="48" s="1"/>
  <c r="B638" i="48" a="1"/>
  <c r="B638" i="48" s="1"/>
  <c r="A638" i="48" a="1"/>
  <c r="A638" i="48" s="1"/>
  <c r="A637" i="48" a="1"/>
  <c r="A637" i="48" s="1"/>
  <c r="B636" i="48" a="1"/>
  <c r="B636" i="48" s="1"/>
  <c r="A636" i="48" a="1"/>
  <c r="A636" i="48" s="1"/>
  <c r="B634" i="48" a="1"/>
  <c r="B634" i="48" s="1"/>
  <c r="A634" i="48" a="1"/>
  <c r="A634" i="48" s="1"/>
  <c r="A633" i="48" a="1"/>
  <c r="A633" i="48" s="1"/>
  <c r="B155" i="48" a="1"/>
  <c r="B155" i="48" s="1"/>
  <c r="A155" i="48" a="1"/>
  <c r="A155" i="48" s="1"/>
  <c r="B153" i="48" a="1"/>
  <c r="B153" i="48" s="1"/>
  <c r="A153" i="48" a="1"/>
  <c r="A153" i="48" s="1"/>
  <c r="B152" i="48" a="1"/>
  <c r="B152" i="48" s="1"/>
  <c r="A152" i="48" a="1"/>
  <c r="A152" i="48" s="1"/>
  <c r="B145" i="48" a="1"/>
  <c r="B145" i="48" s="1"/>
  <c r="A145" i="48" a="1"/>
  <c r="A145" i="48" s="1"/>
  <c r="B144" i="48" a="1"/>
  <c r="B144" i="48" s="1"/>
  <c r="A144" i="48" a="1"/>
  <c r="A144" i="48" s="1"/>
  <c r="B632" i="48" a="1"/>
  <c r="B632" i="48" s="1"/>
  <c r="A632" i="48" a="1"/>
  <c r="A632" i="48" s="1"/>
  <c r="B631" i="48" a="1"/>
  <c r="B631" i="48" s="1"/>
  <c r="A631" i="48" a="1"/>
  <c r="A631" i="48" s="1"/>
  <c r="B629" i="48" a="1"/>
  <c r="B629" i="48" s="1"/>
  <c r="A629" i="48" a="1"/>
  <c r="A629" i="48" s="1"/>
  <c r="B630" i="48" a="1"/>
  <c r="B630" i="48" s="1"/>
  <c r="A630" i="48" a="1"/>
  <c r="A630" i="48" s="1"/>
  <c r="B628" i="48" a="1"/>
  <c r="B628" i="48" s="1"/>
  <c r="A628" i="48" a="1"/>
  <c r="A628" i="48" s="1"/>
  <c r="B627" i="48" a="1"/>
  <c r="B627" i="48" s="1"/>
  <c r="A627" i="48" a="1"/>
  <c r="A627" i="48" s="1"/>
  <c r="B118" i="48" a="1"/>
  <c r="B118" i="48" s="1"/>
  <c r="A118" i="48" a="1"/>
  <c r="A118" i="48" s="1"/>
  <c r="B412" i="48" a="1"/>
  <c r="B412" i="48" s="1"/>
  <c r="A412" i="48" a="1"/>
  <c r="A412" i="48" s="1"/>
  <c r="B117" i="48" a="1"/>
  <c r="B117" i="48" s="1"/>
  <c r="A117" i="48" a="1"/>
  <c r="A117" i="48" s="1"/>
  <c r="B115" i="48" a="1"/>
  <c r="B115" i="48" s="1"/>
  <c r="A115" i="48" a="1"/>
  <c r="A115" i="48" s="1"/>
  <c r="B114" i="48" a="1"/>
  <c r="B114" i="48" s="1"/>
  <c r="A114" i="48" a="1"/>
  <c r="A114" i="48" s="1"/>
  <c r="B111" i="48" a="1"/>
  <c r="B111" i="48" s="1"/>
  <c r="A111" i="48" a="1"/>
  <c r="A111" i="48" s="1"/>
  <c r="B107" i="48" a="1"/>
  <c r="B107" i="48" s="1"/>
  <c r="A107" i="48" a="1"/>
  <c r="A107" i="48" s="1"/>
  <c r="B106" i="48" a="1"/>
  <c r="B106" i="48" s="1"/>
  <c r="A106" i="48" a="1"/>
  <c r="A106" i="48" s="1"/>
  <c r="B563" i="48" a="1"/>
  <c r="B563" i="48" s="1"/>
  <c r="A563" i="48" a="1"/>
  <c r="A563" i="48" s="1"/>
  <c r="B100" i="48" a="1"/>
  <c r="B100" i="48" s="1"/>
  <c r="A100" i="48" a="1"/>
  <c r="A100" i="48" s="1"/>
  <c r="B94" i="48" a="1"/>
  <c r="B94" i="48" s="1"/>
  <c r="A94" i="48" a="1"/>
  <c r="A94" i="48" s="1"/>
  <c r="A97" i="48" a="1"/>
  <c r="A97" i="48" s="1"/>
  <c r="B96" i="48" a="1"/>
  <c r="B96" i="48" s="1"/>
  <c r="A96" i="48" a="1"/>
  <c r="A96" i="48" s="1"/>
  <c r="B95" i="48" a="1"/>
  <c r="B95" i="48" s="1"/>
  <c r="A95" i="48" a="1"/>
  <c r="A95" i="48" s="1"/>
  <c r="B87" i="48" a="1"/>
  <c r="B87" i="48" s="1"/>
  <c r="A87" i="48" a="1"/>
  <c r="A87" i="48" s="1"/>
  <c r="B74" i="48" a="1"/>
  <c r="B74" i="48" s="1"/>
  <c r="A74" i="48" a="1"/>
  <c r="A74" i="48" s="1"/>
  <c r="B73" i="48" a="1"/>
  <c r="B73" i="48" s="1"/>
  <c r="A73" i="48" a="1"/>
  <c r="A73" i="48" s="1"/>
  <c r="B71" i="48" a="1"/>
  <c r="B71" i="48" s="1"/>
  <c r="A71" i="48" a="1"/>
  <c r="A71" i="48" s="1"/>
  <c r="A68" i="48" a="1"/>
  <c r="A68" i="48" s="1"/>
  <c r="B66" i="48" a="1"/>
  <c r="B66" i="48" s="1"/>
  <c r="A66" i="48" a="1"/>
  <c r="A66" i="48" s="1"/>
  <c r="B64" i="48" a="1"/>
  <c r="B64" i="48" s="1"/>
  <c r="A64" i="48" a="1"/>
  <c r="A64" i="48" s="1"/>
  <c r="A582" i="48" a="1"/>
  <c r="A582" i="48" s="1"/>
  <c r="B581" i="48" a="1"/>
  <c r="B581" i="48" s="1"/>
  <c r="A581" i="48" a="1"/>
  <c r="A581" i="48" s="1"/>
  <c r="B61" i="48" a="1"/>
  <c r="B61" i="48" s="1"/>
  <c r="A61" i="48" a="1"/>
  <c r="A61" i="48" s="1"/>
  <c r="A578" i="48" a="1"/>
  <c r="A578" i="48" s="1"/>
  <c r="A577" i="48" a="1"/>
  <c r="A577" i="48" s="1"/>
  <c r="B48" i="48" a="1"/>
  <c r="B48" i="48" s="1"/>
  <c r="A48" i="48" a="1"/>
  <c r="A48" i="48" s="1"/>
  <c r="B23" i="48" a="1"/>
  <c r="B23" i="48" s="1"/>
  <c r="A23" i="48" a="1"/>
  <c r="A23" i="48" s="1"/>
  <c r="B22" i="48" a="1"/>
  <c r="B22" i="48" s="1"/>
  <c r="A22" i="48" a="1"/>
  <c r="A22" i="48" s="1"/>
  <c r="B21" i="48" a="1"/>
  <c r="B21" i="48" s="1"/>
  <c r="A21" i="48" a="1"/>
  <c r="A21" i="48" s="1"/>
  <c r="B19" i="48" a="1"/>
  <c r="B19" i="48" s="1"/>
  <c r="A19" i="48" a="1"/>
  <c r="A19" i="48" s="1"/>
  <c r="B17" i="48" a="1"/>
  <c r="B17" i="48" s="1"/>
  <c r="A17" i="48" a="1"/>
  <c r="A17" i="48" s="1"/>
  <c r="B15" i="48" a="1"/>
  <c r="B15" i="48" s="1"/>
  <c r="A15" i="48" a="1"/>
  <c r="A15" i="48" s="1"/>
  <c r="B10" i="48" a="1"/>
  <c r="B10" i="48" s="1"/>
  <c r="A10" i="48" a="1"/>
  <c r="A10" i="48" s="1"/>
  <c r="B6" i="48" a="1"/>
  <c r="B6" i="48" s="1"/>
  <c r="A6" i="48" a="1"/>
  <c r="A6" i="48" s="1"/>
  <c r="A5" i="48" a="1"/>
  <c r="A5" i="48" s="1"/>
  <c r="B55" i="48" a="1"/>
  <c r="B55" i="48" s="1"/>
  <c r="A55" i="48" a="1"/>
  <c r="A55" i="48" s="1"/>
  <c r="B124" i="48" a="1"/>
  <c r="B124" i="48" s="1"/>
  <c r="A124" i="48" a="1"/>
  <c r="A124" i="48" s="1"/>
  <c r="B123" i="48" a="1"/>
  <c r="B123" i="48" s="1"/>
  <c r="A123" i="48" a="1"/>
  <c r="A123" i="48" s="1"/>
  <c r="A126" i="48" a="1"/>
  <c r="A126" i="48" s="1"/>
  <c r="B134" i="48" a="1"/>
  <c r="B134" i="48" s="1"/>
  <c r="A134" i="48" a="1"/>
  <c r="A134" i="48" s="1"/>
  <c r="B358" i="48" a="1"/>
  <c r="B358" i="48" s="1"/>
  <c r="A358" i="48" a="1"/>
  <c r="A358" i="48" s="1"/>
  <c r="B564" i="48" a="1"/>
  <c r="B564" i="48" s="1"/>
  <c r="A564" i="48" a="1"/>
  <c r="A564" i="48" s="1"/>
  <c r="B393" i="48" a="1"/>
  <c r="B393" i="48" s="1"/>
  <c r="A393" i="48" a="1"/>
  <c r="A393" i="48" s="1"/>
  <c r="A429" i="48" a="1"/>
  <c r="A429" i="48" s="1"/>
  <c r="B383" i="48" a="1"/>
  <c r="B383" i="48" s="1"/>
  <c r="A383" i="48" a="1"/>
  <c r="A383" i="48" s="1"/>
  <c r="B125" i="48" a="1"/>
  <c r="B125" i="48" s="1"/>
  <c r="A125" i="48" a="1"/>
  <c r="A125" i="48" s="1"/>
  <c r="B221" i="48" a="1"/>
  <c r="B221" i="48" s="1"/>
  <c r="A221" i="48" a="1"/>
  <c r="A221" i="48" s="1"/>
  <c r="A288" i="48" a="1"/>
  <c r="A288" i="48" s="1"/>
  <c r="A287" i="48" a="1"/>
  <c r="A287" i="48" s="1"/>
  <c r="B430" i="48" a="1"/>
  <c r="B430" i="48" s="1"/>
  <c r="A430" i="48" a="1"/>
  <c r="A430" i="48" s="1"/>
  <c r="B613" i="48" a="1"/>
  <c r="B613" i="48" s="1"/>
  <c r="A613" i="48" a="1"/>
  <c r="A613" i="48" s="1"/>
  <c r="B616" i="48" a="1"/>
  <c r="B616" i="48" s="1"/>
  <c r="A616" i="48" a="1"/>
  <c r="A616" i="48" s="1"/>
  <c r="B573" i="48" a="1"/>
  <c r="B573" i="48" s="1"/>
  <c r="A573" i="48" a="1"/>
  <c r="A573" i="48" s="1"/>
  <c r="B576" i="48" a="1"/>
  <c r="B576" i="48" s="1"/>
  <c r="A576" i="48" a="1"/>
  <c r="A576" i="48" s="1"/>
  <c r="B566" i="48" a="1"/>
  <c r="B566" i="48" s="1"/>
  <c r="A566" i="48" a="1"/>
  <c r="A566" i="48" s="1"/>
  <c r="B549" i="48" a="1"/>
  <c r="B549" i="48" s="1"/>
  <c r="A549" i="48" a="1"/>
  <c r="A549" i="48" s="1"/>
  <c r="B512" i="48" a="1"/>
  <c r="B512" i="48" s="1"/>
  <c r="A512" i="48" a="1"/>
  <c r="A512" i="48" s="1"/>
  <c r="B455" i="48" a="1"/>
  <c r="B455" i="48" s="1"/>
  <c r="A455" i="48" a="1"/>
  <c r="A455" i="48" s="1"/>
  <c r="B454" i="48" a="1"/>
  <c r="B454" i="48" s="1"/>
  <c r="A454" i="48" a="1"/>
  <c r="A454" i="48" s="1"/>
  <c r="B452" i="48" a="1"/>
  <c r="B452" i="48" s="1"/>
  <c r="A452" i="48" a="1"/>
  <c r="A452" i="48" s="1"/>
  <c r="B450" i="48" a="1"/>
  <c r="B450" i="48" s="1"/>
  <c r="A450" i="48" a="1"/>
  <c r="A450" i="48" s="1"/>
  <c r="B433" i="48" a="1"/>
  <c r="B433" i="48" s="1"/>
  <c r="A433" i="48" a="1"/>
  <c r="A433" i="48" s="1"/>
  <c r="B432" i="48" a="1"/>
  <c r="B432" i="48" s="1"/>
  <c r="A432" i="48" a="1"/>
  <c r="A432" i="48" s="1"/>
  <c r="B468" i="48" a="1"/>
  <c r="B468" i="48" s="1"/>
  <c r="A468" i="48" a="1"/>
  <c r="A468" i="48" s="1"/>
  <c r="B369" i="48" a="1"/>
  <c r="B369" i="48" s="1"/>
  <c r="A369" i="48" a="1"/>
  <c r="A369" i="48" s="1"/>
  <c r="B367" i="48" a="1"/>
  <c r="B367" i="48" s="1"/>
  <c r="A367" i="48" a="1"/>
  <c r="A367" i="48" s="1"/>
  <c r="B353" i="48" a="1"/>
  <c r="B353" i="48" s="1"/>
  <c r="A353" i="48" a="1"/>
  <c r="A353" i="48" s="1"/>
  <c r="B343" i="48" a="1"/>
  <c r="B343" i="48" s="1"/>
  <c r="A343" i="48" a="1"/>
  <c r="A343" i="48" s="1"/>
  <c r="B307" i="48" a="1"/>
  <c r="B307" i="48" s="1"/>
  <c r="A307" i="48" a="1"/>
  <c r="A307" i="48" s="1"/>
  <c r="B313" i="48" a="1"/>
  <c r="B313" i="48" s="1"/>
  <c r="A313" i="48" a="1"/>
  <c r="A313" i="48" s="1"/>
  <c r="B303" i="48" a="1"/>
  <c r="B303" i="48" s="1"/>
  <c r="A303" i="48" a="1"/>
  <c r="A303" i="48" s="1"/>
  <c r="B302" i="48" a="1"/>
  <c r="B302" i="48" s="1"/>
  <c r="A302" i="48" a="1"/>
  <c r="A302" i="48" s="1"/>
  <c r="B296" i="48" a="1"/>
  <c r="B296" i="48" s="1"/>
  <c r="A296" i="48" a="1"/>
  <c r="A296" i="48" s="1"/>
  <c r="B275" i="48" a="1"/>
  <c r="B275" i="48" s="1"/>
  <c r="A275" i="48" a="1"/>
  <c r="A275" i="48" s="1"/>
  <c r="B264" i="48" a="1"/>
  <c r="B264" i="48" s="1"/>
  <c r="A264" i="48" a="1"/>
  <c r="A264" i="48" s="1"/>
  <c r="B260" i="48" a="1"/>
  <c r="B260" i="48" s="1"/>
  <c r="A260" i="48" a="1"/>
  <c r="A260" i="48" s="1"/>
  <c r="B262" i="48" a="1"/>
  <c r="B262" i="48" s="1"/>
  <c r="A262" i="48" a="1"/>
  <c r="A262" i="48" s="1"/>
  <c r="B240" i="48" a="1"/>
  <c r="B240" i="48" s="1"/>
  <c r="A240" i="48" a="1"/>
  <c r="A240" i="48" s="1"/>
  <c r="B236" i="48" a="1"/>
  <c r="B236" i="48" s="1"/>
  <c r="A236" i="48" a="1"/>
  <c r="A236" i="48" s="1"/>
  <c r="B232" i="48" a="1"/>
  <c r="B232" i="48" s="1"/>
  <c r="A232" i="48" a="1"/>
  <c r="A232" i="48" s="1"/>
  <c r="B70" i="48" a="1"/>
  <c r="B70" i="48" s="1"/>
  <c r="A70" i="48" a="1"/>
  <c r="A70" i="48" s="1"/>
  <c r="B201" i="48" a="1"/>
  <c r="B201" i="48" s="1"/>
  <c r="A201" i="48" a="1"/>
  <c r="A201" i="48" s="1"/>
  <c r="B209" i="48" a="1"/>
  <c r="B209" i="48" s="1"/>
  <c r="A209" i="48" a="1"/>
  <c r="A209" i="48" s="1"/>
  <c r="B333" i="48" a="1"/>
  <c r="B333" i="48" s="1"/>
  <c r="A333" i="48" a="1"/>
  <c r="A333" i="48" s="1"/>
  <c r="B341" i="48" a="1"/>
  <c r="B341" i="48" s="1"/>
  <c r="A341" i="48" a="1"/>
  <c r="A341" i="48" s="1"/>
  <c r="A340" i="48" a="1"/>
  <c r="A340" i="48" s="1"/>
  <c r="B305" i="48" a="1"/>
  <c r="B305" i="48" s="1"/>
  <c r="A305" i="48" a="1"/>
  <c r="A305" i="48" s="1"/>
  <c r="A332" i="48" a="1"/>
  <c r="A332" i="48" s="1"/>
  <c r="A342" i="48" a="1"/>
  <c r="A342" i="48" s="1"/>
  <c r="B192" i="48" a="1"/>
  <c r="B192" i="48" s="1"/>
  <c r="A192" i="48" a="1"/>
  <c r="A192" i="48" s="1"/>
  <c r="B24" i="48" a="1"/>
  <c r="B24" i="48" s="1"/>
  <c r="A24" i="48" a="1"/>
  <c r="A24" i="48" s="1"/>
  <c r="B640" i="48" a="1"/>
  <c r="B640" i="48" s="1"/>
  <c r="A640" i="48" a="1"/>
  <c r="A640" i="48" s="1"/>
  <c r="A621" i="48" a="1"/>
  <c r="A621" i="48" s="1"/>
  <c r="A81" i="48" a="1"/>
  <c r="A81" i="48" s="1"/>
  <c r="B546" i="48" a="1"/>
  <c r="B546" i="48" s="1"/>
  <c r="A546" i="48" a="1"/>
  <c r="A546" i="48" s="1"/>
  <c r="A614" i="48" a="1"/>
  <c r="A614" i="48" s="1"/>
  <c r="B78" i="48" a="1"/>
  <c r="B78" i="48" s="1"/>
  <c r="A78" i="48" a="1"/>
  <c r="A78" i="48" s="1"/>
  <c r="A545" i="48" a="1"/>
  <c r="A545" i="48" s="1"/>
  <c r="B548" i="48" a="1"/>
  <c r="B548" i="48" s="1"/>
  <c r="A548" i="48" a="1"/>
  <c r="A548" i="48" s="1"/>
  <c r="B540" i="48" a="1"/>
  <c r="B540" i="48" s="1"/>
  <c r="A540" i="48" a="1"/>
  <c r="A540" i="48" s="1"/>
  <c r="A84" i="48" a="1"/>
  <c r="A84" i="48" s="1"/>
  <c r="B544" i="48" a="1"/>
  <c r="B544" i="48" s="1"/>
  <c r="A544" i="48" a="1"/>
  <c r="A544" i="48" s="1"/>
  <c r="B542" i="48" a="1"/>
  <c r="B542" i="48" s="1"/>
  <c r="A542" i="48" a="1"/>
  <c r="A542" i="48" s="1"/>
  <c r="A82" i="48" a="1"/>
  <c r="A82" i="48" s="1"/>
  <c r="B39" i="48" a="1"/>
  <c r="B39" i="48" s="1"/>
  <c r="A39" i="48" a="1"/>
  <c r="A39" i="48" s="1"/>
  <c r="B35" i="48" a="1"/>
  <c r="B35" i="48" s="1"/>
  <c r="A35" i="48" a="1"/>
  <c r="A35" i="48" s="1"/>
  <c r="A36" i="48" a="1"/>
  <c r="A36" i="48" s="1"/>
  <c r="B38" i="48" a="1"/>
  <c r="B38" i="48" s="1"/>
  <c r="A38" i="48" a="1"/>
  <c r="A38" i="48" s="1"/>
  <c r="B541" i="48" a="1"/>
  <c r="B541" i="48" s="1"/>
  <c r="A541" i="48" a="1"/>
  <c r="A541" i="48" s="1"/>
  <c r="B543" i="48" a="1"/>
  <c r="B543" i="48" s="1"/>
  <c r="A543" i="48" a="1"/>
  <c r="A543" i="48" s="1"/>
  <c r="B191" i="48" a="1"/>
  <c r="B191" i="48" s="1"/>
  <c r="A191" i="48" a="1"/>
  <c r="A191" i="48" s="1"/>
  <c r="B424" i="48" a="1"/>
  <c r="B424" i="48" s="1"/>
  <c r="A424" i="48" a="1"/>
  <c r="A424" i="48" s="1"/>
  <c r="B193" i="48" a="1"/>
  <c r="B193" i="48" s="1"/>
  <c r="A193" i="48" a="1"/>
  <c r="A193" i="48" s="1"/>
  <c r="A189" i="48" a="1"/>
  <c r="A189" i="48" s="1"/>
  <c r="B426" i="48" a="1"/>
  <c r="B426" i="48" s="1"/>
  <c r="A426" i="48" a="1"/>
  <c r="A426" i="48" s="1"/>
  <c r="B425" i="48" a="1"/>
  <c r="B425" i="48" s="1"/>
  <c r="A425" i="48" a="1"/>
  <c r="A425" i="48" s="1"/>
  <c r="A190" i="48" a="1"/>
  <c r="A190" i="48" s="1"/>
  <c r="B661" i="48" a="1"/>
  <c r="B661" i="48" s="1"/>
  <c r="A661" i="48" a="1"/>
  <c r="A661" i="48" s="1"/>
  <c r="A547" i="48" a="1"/>
  <c r="A547" i="48" s="1"/>
  <c r="A539" i="48" a="1"/>
  <c r="A539" i="48" s="1"/>
  <c r="B282" i="48" a="1"/>
  <c r="B282" i="48" s="1"/>
  <c r="A282" i="48" a="1"/>
  <c r="A282" i="48" s="1"/>
  <c r="B281" i="48" a="1"/>
  <c r="B281" i="48" s="1"/>
  <c r="A281" i="48" a="1"/>
  <c r="A281" i="48" s="1"/>
  <c r="A188" i="48" a="1"/>
  <c r="A188" i="48" s="1"/>
  <c r="A83" i="48" a="1"/>
  <c r="A83" i="48" s="1"/>
  <c r="B80" i="48" a="1"/>
  <c r="B80" i="48" s="1"/>
  <c r="A80" i="48" a="1"/>
  <c r="A80" i="48" s="1"/>
  <c r="A79" i="48" a="1"/>
  <c r="A79" i="48" s="1"/>
  <c r="A37" i="48" a="1"/>
  <c r="A37" i="48" s="1"/>
  <c r="B29" i="48" a="1"/>
  <c r="B29" i="48" s="1"/>
  <c r="A29" i="48" a="1"/>
  <c r="A29" i="48" s="1"/>
  <c r="B527" i="48" a="1"/>
  <c r="B527" i="48" s="1"/>
  <c r="A527" i="48" a="1"/>
  <c r="A527" i="48" s="1"/>
  <c r="B28" i="48" a="1"/>
  <c r="B28" i="48" s="1"/>
  <c r="A28" i="48" a="1"/>
  <c r="A28" i="48" s="1"/>
  <c r="A72" i="48" a="1"/>
  <c r="A72" i="48" s="1"/>
  <c r="A330" i="48" a="1"/>
  <c r="A330" i="48" s="1"/>
  <c r="B524" i="48" a="1"/>
  <c r="B524" i="48" s="1"/>
  <c r="A524" i="48" a="1"/>
  <c r="A524" i="48" s="1"/>
  <c r="A13" i="48" a="1"/>
  <c r="A13" i="48" s="1"/>
  <c r="A27" i="48" a="1"/>
  <c r="A27" i="48" s="1"/>
  <c r="B525" i="48" a="1"/>
  <c r="B525" i="48" s="1"/>
  <c r="A525" i="48" a="1"/>
  <c r="A525" i="48" s="1"/>
  <c r="B121" i="48" a="1"/>
  <c r="B121" i="48" s="1"/>
  <c r="A121" i="48" a="1"/>
  <c r="A121" i="48" s="1"/>
  <c r="A458" i="48" a="1"/>
  <c r="A458" i="48" s="1"/>
  <c r="B460" i="48" a="1"/>
  <c r="B460" i="48" s="1"/>
  <c r="A460" i="48" a="1"/>
  <c r="A460" i="48" s="1"/>
  <c r="B461" i="48" a="1"/>
  <c r="B461" i="48" s="1"/>
  <c r="A461" i="48" a="1"/>
  <c r="A461" i="48" s="1"/>
  <c r="B421" i="48" a="1"/>
  <c r="B421" i="48" s="1"/>
  <c r="A421" i="48" a="1"/>
  <c r="A421" i="48" s="1"/>
  <c r="B101" i="48" a="1"/>
  <c r="B101" i="48" s="1"/>
  <c r="A101" i="48" a="1"/>
  <c r="A101" i="48" s="1"/>
  <c r="B528" i="48" a="1"/>
  <c r="B528" i="48" s="1"/>
  <c r="A528" i="48" a="1"/>
  <c r="A528" i="48" s="1"/>
  <c r="B526" i="48" a="1"/>
  <c r="B526" i="48" s="1"/>
  <c r="A526" i="48" a="1"/>
  <c r="A526" i="48" s="1"/>
  <c r="B505" i="48" a="1"/>
  <c r="B505" i="48" s="1"/>
  <c r="A505" i="48" a="1"/>
  <c r="A505" i="48" s="1"/>
  <c r="A392" i="48" a="1"/>
  <c r="A392" i="48" s="1"/>
  <c r="B391" i="48" a="1"/>
  <c r="B391" i="48" s="1"/>
  <c r="A391" i="48" a="1"/>
  <c r="A391" i="48" s="1"/>
  <c r="B443" i="48" a="1"/>
  <c r="B443" i="48" s="1"/>
  <c r="A443" i="48" a="1"/>
  <c r="A443" i="48" s="1"/>
  <c r="B261" i="48" a="1"/>
  <c r="B261" i="48" s="1"/>
  <c r="A261" i="48" a="1"/>
  <c r="A261" i="48" s="1"/>
  <c r="A210" i="48" a="1"/>
  <c r="A210" i="48" s="1"/>
  <c r="B181" i="48" a="1"/>
  <c r="B181" i="48" s="1"/>
  <c r="A181" i="48" a="1"/>
  <c r="A181" i="48" s="1"/>
  <c r="B162" i="48" a="1"/>
  <c r="B162" i="48" s="1"/>
  <c r="A162" i="48" a="1"/>
  <c r="A162" i="48" s="1"/>
  <c r="B472" i="48" a="1"/>
  <c r="B472" i="48" s="1"/>
  <c r="A472" i="48" a="1"/>
  <c r="A472" i="48" s="1"/>
  <c r="B26" i="48" a="1"/>
  <c r="B26" i="48" s="1"/>
  <c r="A26" i="48" a="1"/>
  <c r="A26" i="48" s="1"/>
  <c r="B25" i="48" a="1"/>
  <c r="B25" i="48" s="1"/>
  <c r="A25" i="48" a="1"/>
  <c r="A25" i="48" s="1"/>
  <c r="B9" i="48" a="1"/>
  <c r="B9" i="48" s="1"/>
  <c r="A9" i="48" a="1"/>
  <c r="A9" i="48" s="1"/>
  <c r="B8" i="48" a="1"/>
  <c r="B8" i="48" s="1"/>
  <c r="A8" i="48" a="1"/>
  <c r="A8" i="48" s="1"/>
  <c r="B7" i="48" a="1"/>
  <c r="B7" i="48" s="1"/>
  <c r="A7" i="48" a="1"/>
  <c r="A7" i="48" s="1"/>
  <c r="A248" i="48" a="1"/>
  <c r="A248" i="48" s="1"/>
  <c r="A129" i="48" a="1"/>
  <c r="A129" i="48" s="1"/>
  <c r="B399" i="48" a="1"/>
  <c r="B399" i="48" s="1"/>
  <c r="A399" i="48" a="1"/>
  <c r="A399" i="48" s="1"/>
  <c r="A215" i="48" a="1"/>
  <c r="A215" i="48" s="1"/>
  <c r="A502" i="48" a="1"/>
  <c r="A502" i="48" s="1"/>
  <c r="B585" i="48" a="1"/>
  <c r="B585" i="48" s="1"/>
  <c r="A585" i="48" a="1"/>
  <c r="A585" i="48" s="1"/>
  <c r="B51" i="48" a="1"/>
  <c r="B51" i="48" s="1"/>
  <c r="A51" i="48" a="1"/>
  <c r="A51" i="48" s="1"/>
  <c r="B43" i="48" a="1"/>
  <c r="B43" i="48" s="1"/>
  <c r="A43" i="48" a="1"/>
  <c r="A43" i="48" s="1"/>
  <c r="A394" i="48" a="1"/>
  <c r="A394" i="48" s="1"/>
  <c r="B396" i="48" a="1"/>
  <c r="B396" i="48" s="1"/>
  <c r="A396" i="48" a="1"/>
  <c r="A396" i="48" s="1"/>
  <c r="B298" i="48" a="1"/>
  <c r="B298" i="48" s="1"/>
  <c r="A298" i="48" a="1"/>
  <c r="A298" i="48" s="1"/>
  <c r="B50" i="48" a="1"/>
  <c r="B50" i="48" s="1"/>
  <c r="A50" i="48" a="1"/>
  <c r="A50" i="48" s="1"/>
  <c r="B395" i="48" a="1"/>
  <c r="B395" i="48" s="1"/>
  <c r="A395" i="48" a="1"/>
  <c r="A395" i="48" s="1"/>
  <c r="B659" i="48" a="1"/>
  <c r="B659" i="48" s="1"/>
  <c r="A659" i="48" a="1"/>
  <c r="A659" i="48" s="1"/>
  <c r="B652" i="48" a="1"/>
  <c r="B652" i="48" s="1"/>
  <c r="A652" i="48" a="1"/>
  <c r="A652" i="48" s="1"/>
  <c r="A667" i="48" a="1"/>
  <c r="A667" i="48" s="1"/>
  <c r="B650" i="48" a="1"/>
  <c r="B650" i="48" s="1"/>
  <c r="A650" i="48" a="1"/>
  <c r="A650" i="48" s="1"/>
  <c r="B523" i="48" a="1"/>
  <c r="B523" i="48" s="1"/>
  <c r="A523" i="48" a="1"/>
  <c r="A523" i="48" s="1"/>
  <c r="B536" i="48" a="1"/>
  <c r="B536" i="48" s="1"/>
  <c r="A536" i="48" a="1"/>
  <c r="A536" i="48" s="1"/>
  <c r="B535" i="48" a="1"/>
  <c r="B535" i="48" s="1"/>
  <c r="A535" i="48" a="1"/>
  <c r="A535" i="48" s="1"/>
  <c r="B415" i="48" a="1"/>
  <c r="B415" i="48" s="1"/>
  <c r="A415" i="48" a="1"/>
  <c r="A415" i="48" s="1"/>
  <c r="B419" i="48" a="1"/>
  <c r="B419" i="48" s="1"/>
  <c r="A419" i="48" a="1"/>
  <c r="A419" i="48" s="1"/>
  <c r="A417" i="48" a="1"/>
  <c r="A417" i="48" s="1"/>
  <c r="A555" i="48" a="1"/>
  <c r="A555" i="48" s="1"/>
  <c r="B205" i="48" a="1"/>
  <c r="B205" i="48" s="1"/>
  <c r="A205" i="48" a="1"/>
  <c r="A205" i="48" s="1"/>
  <c r="B206" i="48" a="1"/>
  <c r="B206" i="48" s="1"/>
  <c r="A206" i="48" a="1"/>
  <c r="A206" i="48" s="1"/>
  <c r="B204" i="48" a="1"/>
  <c r="B204" i="48" s="1"/>
  <c r="A204" i="48" a="1"/>
  <c r="A204" i="48" s="1"/>
  <c r="A31" i="48" a="1"/>
  <c r="A31" i="48" s="1"/>
  <c r="B46" i="48" a="1"/>
  <c r="B46" i="48" s="1"/>
  <c r="A46" i="48" a="1"/>
  <c r="A46" i="48" s="1"/>
  <c r="B32" i="48" a="1"/>
  <c r="B32" i="48" s="1"/>
  <c r="A32" i="48" a="1"/>
  <c r="A32" i="48" s="1"/>
  <c r="A252" i="48" a="1"/>
  <c r="A252" i="48" s="1"/>
  <c r="B33" i="48" a="1"/>
  <c r="B33" i="48" s="1"/>
  <c r="A33" i="48" a="1"/>
  <c r="A33" i="48" s="1"/>
  <c r="B142" i="48" a="1"/>
  <c r="B142" i="48" s="1"/>
  <c r="A142" i="48" a="1"/>
  <c r="A142" i="48" s="1"/>
  <c r="B418" i="48" a="1"/>
  <c r="B418" i="48" s="1"/>
  <c r="A418" i="48" a="1"/>
  <c r="A418" i="48" s="1"/>
  <c r="A442" i="48" a="1"/>
  <c r="A442" i="48" s="1"/>
  <c r="A139" i="48" a="1"/>
  <c r="A139" i="48" s="1"/>
  <c r="A487" i="48" a="1"/>
  <c r="A487" i="48" s="1"/>
  <c r="B398" i="48" a="1"/>
  <c r="B398" i="48" s="1"/>
  <c r="A398" i="48" a="1"/>
  <c r="A398" i="48" s="1"/>
  <c r="B431" i="48" a="1"/>
  <c r="B431" i="48" s="1"/>
  <c r="A431" i="48" a="1"/>
  <c r="A431" i="48" s="1"/>
  <c r="A381" i="48" a="1"/>
  <c r="A381" i="48" s="1"/>
  <c r="A328" i="48" a="1"/>
  <c r="A328" i="48" s="1"/>
  <c r="B325" i="48" a="1"/>
  <c r="B325" i="48" s="1"/>
  <c r="A325" i="48" a="1"/>
  <c r="A325" i="48" s="1"/>
  <c r="A320" i="48" a="1"/>
  <c r="A320" i="48" s="1"/>
  <c r="B301" i="48" a="1"/>
  <c r="B301" i="48" s="1"/>
  <c r="A301" i="48" a="1"/>
  <c r="A301" i="48" s="1"/>
  <c r="B299" i="48" a="1"/>
  <c r="B299" i="48" s="1"/>
  <c r="A299" i="48" a="1"/>
  <c r="A299" i="48" s="1"/>
  <c r="B286" i="48" a="1"/>
  <c r="B286" i="48" s="1"/>
  <c r="A286" i="48" a="1"/>
  <c r="A286" i="48" s="1"/>
  <c r="A207" i="48" a="1"/>
  <c r="A207" i="48" s="1"/>
  <c r="B203" i="48" a="1"/>
  <c r="B203" i="48" s="1"/>
  <c r="A203" i="48" a="1"/>
  <c r="A203" i="48" s="1"/>
  <c r="A250" i="48" a="1"/>
  <c r="A250" i="48" s="1"/>
  <c r="B239" i="48" a="1"/>
  <c r="B239" i="48" s="1"/>
  <c r="A239" i="48" a="1"/>
  <c r="A239" i="48" s="1"/>
  <c r="B230" i="48" a="1"/>
  <c r="B230" i="48" s="1"/>
  <c r="A230" i="48" a="1"/>
  <c r="A230" i="48" s="1"/>
  <c r="B214" i="48" a="1"/>
  <c r="B214" i="48" s="1"/>
  <c r="A214" i="48" a="1"/>
  <c r="A214" i="48" s="1"/>
  <c r="A212" i="48" a="1"/>
  <c r="A212" i="48" s="1"/>
  <c r="B211" i="48" a="1"/>
  <c r="B211" i="48" s="1"/>
  <c r="A211" i="48" a="1"/>
  <c r="A211" i="48" s="1"/>
  <c r="A202" i="48" a="1"/>
  <c r="A202" i="48" s="1"/>
  <c r="B178" i="48" a="1"/>
  <c r="B178" i="48" s="1"/>
  <c r="A178" i="48" a="1"/>
  <c r="A178" i="48" s="1"/>
  <c r="B292" i="48" a="1"/>
  <c r="B292" i="48" s="1"/>
  <c r="A292" i="48" a="1"/>
  <c r="A292" i="48" s="1"/>
  <c r="A103" i="48" a="1"/>
  <c r="A103" i="48" s="1"/>
  <c r="A130" i="48" a="1"/>
  <c r="A130" i="48" s="1"/>
  <c r="A47" i="48" a="1"/>
  <c r="A47" i="48" s="1"/>
  <c r="B226" i="48" a="1"/>
  <c r="B226" i="48" s="1"/>
  <c r="A226" i="48" a="1"/>
  <c r="A226" i="48" s="1"/>
  <c r="B225" i="48" a="1"/>
  <c r="B225" i="48" s="1"/>
  <c r="A225" i="48" a="1"/>
  <c r="A225" i="48" s="1"/>
  <c r="A371" i="48" a="1"/>
  <c r="A371" i="48" s="1"/>
  <c r="B67" i="48" a="1"/>
  <c r="B67" i="48" s="1"/>
  <c r="A67" i="48" a="1"/>
  <c r="A67" i="48" s="1"/>
  <c r="A222" i="48" a="1"/>
  <c r="A222" i="48" s="1"/>
  <c r="A572" i="48" a="1"/>
  <c r="A572" i="48" s="1"/>
  <c r="B227" i="48" a="1"/>
  <c r="B227" i="48" s="1"/>
  <c r="A227" i="48" a="1"/>
  <c r="A227" i="48" s="1"/>
  <c r="B224" i="48" a="1"/>
  <c r="B224" i="48" s="1"/>
  <c r="A224" i="48" a="1"/>
  <c r="A224" i="48" s="1"/>
  <c r="B231" i="48" a="1"/>
  <c r="B231" i="48" s="1"/>
  <c r="A231" i="48" a="1"/>
  <c r="A231" i="48" s="1"/>
  <c r="B609" i="48" a="1"/>
  <c r="B609" i="48" s="1"/>
  <c r="A609" i="48" a="1"/>
  <c r="A609" i="48" s="1"/>
  <c r="B607" i="48" a="1"/>
  <c r="B607" i="48" s="1"/>
  <c r="A607" i="48" a="1"/>
  <c r="A607" i="48" s="1"/>
  <c r="B606" i="48" a="1"/>
  <c r="B606" i="48" s="1"/>
  <c r="A606" i="48" a="1"/>
  <c r="A606" i="48" s="1"/>
  <c r="B534" i="48" a="1"/>
  <c r="B534" i="48" s="1"/>
  <c r="A534" i="48" a="1"/>
  <c r="A534" i="48" s="1"/>
  <c r="B530" i="48" a="1"/>
  <c r="B530" i="48" s="1"/>
  <c r="A530" i="48" a="1"/>
  <c r="A530" i="48" s="1"/>
  <c r="A501" i="48" a="1"/>
  <c r="A501" i="48" s="1"/>
  <c r="A500" i="48" a="1"/>
  <c r="A500" i="48" s="1"/>
  <c r="A499" i="48" a="1"/>
  <c r="A499" i="48" s="1"/>
  <c r="B497" i="48" a="1"/>
  <c r="B497" i="48" s="1"/>
  <c r="A497" i="48" a="1"/>
  <c r="A497" i="48" s="1"/>
  <c r="A492" i="48" a="1"/>
  <c r="A492" i="48" s="1"/>
  <c r="B491" i="48" a="1"/>
  <c r="B491" i="48" s="1"/>
  <c r="A491" i="48" a="1"/>
  <c r="A491" i="48" s="1"/>
  <c r="B490" i="48" a="1"/>
  <c r="B490" i="48" s="1"/>
  <c r="A490" i="48" a="1"/>
  <c r="A490" i="48" s="1"/>
  <c r="B489" i="48" a="1"/>
  <c r="B489" i="48" s="1"/>
  <c r="A489" i="48" a="1"/>
  <c r="A489" i="48" s="1"/>
  <c r="A434" i="48" a="1"/>
  <c r="A434" i="48" s="1"/>
  <c r="B428" i="48" a="1"/>
  <c r="B428" i="48" s="1"/>
  <c r="A428" i="48" a="1"/>
  <c r="A428" i="48" s="1"/>
  <c r="B420" i="48" a="1"/>
  <c r="B420" i="48" s="1"/>
  <c r="A420" i="48" a="1"/>
  <c r="A420" i="48" s="1"/>
  <c r="B403" i="48" a="1"/>
  <c r="B403" i="48" s="1"/>
  <c r="A403" i="48" a="1"/>
  <c r="A403" i="48" s="1"/>
  <c r="B402" i="48" a="1"/>
  <c r="B402" i="48" s="1"/>
  <c r="A402" i="48" a="1"/>
  <c r="A402" i="48" s="1"/>
  <c r="B401" i="48" a="1"/>
  <c r="B401" i="48" s="1"/>
  <c r="A401" i="48" a="1"/>
  <c r="A401" i="48" s="1"/>
  <c r="B400" i="48" a="1"/>
  <c r="B400" i="48" s="1"/>
  <c r="A400" i="48" a="1"/>
  <c r="A400" i="48" s="1"/>
  <c r="B344" i="48" a="1"/>
  <c r="B344" i="48" s="1"/>
  <c r="A344" i="48" a="1"/>
  <c r="A344" i="48" s="1"/>
  <c r="A45" i="48" a="1"/>
  <c r="A45" i="48" s="1"/>
  <c r="A141" i="48" a="1"/>
  <c r="A141" i="48" s="1"/>
  <c r="B323" i="48" a="1"/>
  <c r="B323" i="48" s="1"/>
  <c r="A323" i="48" a="1"/>
  <c r="A323" i="48" s="1"/>
  <c r="A318" i="48" a="1"/>
  <c r="A318" i="48" s="1"/>
  <c r="B329" i="48" a="1"/>
  <c r="B329" i="48" s="1"/>
  <c r="A329" i="48" a="1"/>
  <c r="A329" i="48" s="1"/>
  <c r="A322" i="48" a="1"/>
  <c r="A322" i="48" s="1"/>
  <c r="A317" i="48" a="1"/>
  <c r="A317" i="48" s="1"/>
  <c r="A324" i="48" a="1"/>
  <c r="A324" i="48" s="1"/>
  <c r="A327" i="48" a="1"/>
  <c r="A327" i="48" s="1"/>
  <c r="B594" i="48" a="1"/>
  <c r="B594" i="48" s="1"/>
  <c r="A594" i="48" a="1"/>
  <c r="A594" i="48" s="1"/>
  <c r="A482" i="48" a="1"/>
  <c r="A482" i="48" s="1"/>
  <c r="A486" i="48" a="1"/>
  <c r="A486" i="48" s="1"/>
  <c r="B484" i="48" a="1"/>
  <c r="B484" i="48" s="1"/>
  <c r="A484" i="48" a="1"/>
  <c r="A484" i="48" s="1"/>
  <c r="B448" i="48" a="1"/>
  <c r="B448" i="48" s="1"/>
  <c r="A448" i="48" a="1"/>
  <c r="A448" i="48" s="1"/>
  <c r="B416" i="48" a="1"/>
  <c r="B416" i="48" s="1"/>
  <c r="A416" i="48" a="1"/>
  <c r="A416" i="48" s="1"/>
  <c r="A380" i="48" a="1"/>
  <c r="A380" i="48" s="1"/>
  <c r="B379" i="48" a="1"/>
  <c r="B379" i="48" s="1"/>
  <c r="A379" i="48" a="1"/>
  <c r="A379" i="48" s="1"/>
  <c r="B372" i="48" a="1"/>
  <c r="B372" i="48" s="1"/>
  <c r="A372" i="48" a="1"/>
  <c r="A372" i="48" s="1"/>
  <c r="B378" i="48" a="1"/>
  <c r="B378" i="48" s="1"/>
  <c r="A378" i="48" a="1"/>
  <c r="A378" i="48" s="1"/>
  <c r="A377" i="48" a="1"/>
  <c r="A377" i="48" s="1"/>
  <c r="B375" i="48" a="1"/>
  <c r="B375" i="48" s="1"/>
  <c r="A375" i="48" a="1"/>
  <c r="A375" i="48" s="1"/>
  <c r="A326" i="48" a="1"/>
  <c r="A326" i="48" s="1"/>
  <c r="B319" i="48" a="1"/>
  <c r="B319" i="48" s="1"/>
  <c r="A319" i="48" a="1"/>
  <c r="A319" i="48" s="1"/>
  <c r="B300" i="48" a="1"/>
  <c r="B300" i="48" s="1"/>
  <c r="A300" i="48" a="1"/>
  <c r="A300" i="48" s="1"/>
  <c r="B251" i="48" a="1"/>
  <c r="B251" i="48" s="1"/>
  <c r="A251" i="48" a="1"/>
  <c r="A251" i="48" s="1"/>
  <c r="B373" i="48" a="1"/>
  <c r="B373" i="48" s="1"/>
  <c r="A373" i="48" a="1"/>
  <c r="A373" i="48" s="1"/>
  <c r="B229" i="48" a="1"/>
  <c r="B229" i="48" s="1"/>
  <c r="A229" i="48" a="1"/>
  <c r="A229" i="48" s="1"/>
  <c r="B143" i="48" a="1"/>
  <c r="B143" i="48" s="1"/>
  <c r="A143" i="48" a="1"/>
  <c r="A143" i="48" s="1"/>
  <c r="A140" i="48" a="1"/>
  <c r="A140" i="48" s="1"/>
  <c r="B138" i="48" a="1"/>
  <c r="B138" i="48" s="1"/>
  <c r="A138" i="48" a="1"/>
  <c r="A138" i="48" s="1"/>
  <c r="B102" i="48" a="1"/>
  <c r="B102" i="48" s="1"/>
  <c r="A102" i="48" a="1"/>
  <c r="A102" i="48" s="1"/>
  <c r="A660" i="48" a="1"/>
  <c r="A660" i="48" s="1"/>
  <c r="B44" i="48" a="1"/>
  <c r="B44" i="48" s="1"/>
  <c r="A44" i="48" a="1"/>
  <c r="A44" i="48" s="1"/>
  <c r="B41" i="48" a="1"/>
  <c r="B41" i="48" s="1"/>
  <c r="A41" i="48" a="1"/>
  <c r="A41" i="48" s="1"/>
  <c r="B618" i="48" a="1"/>
  <c r="B618" i="48" s="1"/>
  <c r="A618" i="48" a="1"/>
  <c r="A618" i="48" s="1"/>
  <c r="A654" i="48" a="1"/>
  <c r="A654" i="48" s="1"/>
  <c r="A463" i="48" a="1"/>
  <c r="A463" i="48" s="1"/>
  <c r="A289" i="48" a="1"/>
  <c r="A289" i="48" s="1"/>
  <c r="A550" i="48" a="1"/>
  <c r="A550" i="48" s="1"/>
  <c r="A462" i="48" a="1"/>
  <c r="A462" i="48" s="1"/>
  <c r="B592" i="48" a="1"/>
  <c r="B592" i="48" s="1"/>
  <c r="A592" i="48" a="1"/>
  <c r="A592" i="48" s="1"/>
  <c r="A591" i="48" a="1"/>
  <c r="A591" i="48" s="1"/>
  <c r="A575" i="48" a="1"/>
  <c r="A575" i="48" s="1"/>
  <c r="A554" i="48" a="1"/>
  <c r="A554" i="48" s="1"/>
  <c r="B553" i="48" a="1"/>
  <c r="B553" i="48" s="1"/>
  <c r="A553" i="48" a="1"/>
  <c r="A553" i="48" s="1"/>
  <c r="B533" i="48" a="1"/>
  <c r="B533" i="48" s="1"/>
  <c r="A533" i="48" a="1"/>
  <c r="A533" i="48" s="1"/>
  <c r="A663" i="48" a="1"/>
  <c r="A663" i="48" s="1"/>
  <c r="A485" i="48" a="1"/>
  <c r="A485" i="48" s="1"/>
  <c r="A483" i="48" a="1"/>
  <c r="A483" i="48" s="1"/>
  <c r="A459" i="48" a="1"/>
  <c r="A459" i="48" s="1"/>
  <c r="A441" i="48" a="1"/>
  <c r="A441" i="48" s="1"/>
  <c r="A435" i="48" a="1"/>
  <c r="A435" i="48" s="1"/>
  <c r="A427" i="48" a="1"/>
  <c r="A427" i="48" s="1"/>
  <c r="A397" i="48" a="1"/>
  <c r="A397" i="48" s="1"/>
  <c r="A382" i="48" a="1"/>
  <c r="A382" i="48" s="1"/>
  <c r="B376" i="48" a="1"/>
  <c r="B376" i="48" s="1"/>
  <c r="B374" i="48" a="1"/>
  <c r="B374" i="48" s="1"/>
  <c r="A374" i="48" a="1"/>
  <c r="A374" i="48" s="1"/>
  <c r="A370" i="48" a="1"/>
  <c r="A370" i="48" s="1"/>
  <c r="A346" i="48" a="1"/>
  <c r="A346" i="48" s="1"/>
  <c r="A315" i="48" a="1"/>
  <c r="A315" i="48" s="1"/>
  <c r="A321" i="48" a="1"/>
  <c r="A321" i="48" s="1"/>
  <c r="A316" i="48" a="1"/>
  <c r="A316" i="48" s="1"/>
  <c r="A306" i="48" a="1"/>
  <c r="A306" i="48" s="1"/>
  <c r="A249" i="48" a="1"/>
  <c r="A249" i="48" s="1"/>
  <c r="B216" i="48" a="1"/>
  <c r="B216" i="48" s="1"/>
  <c r="A216" i="48" a="1"/>
  <c r="A216" i="48" s="1"/>
  <c r="B213" i="48" a="1"/>
  <c r="B213" i="48" s="1"/>
  <c r="A213" i="48" a="1"/>
  <c r="A213" i="48" s="1"/>
  <c r="B179" i="48" a="1"/>
  <c r="B179" i="48" s="1"/>
  <c r="A179" i="48" a="1"/>
  <c r="A179" i="48" s="1"/>
  <c r="A137" i="48" a="1"/>
  <c r="A137" i="48" s="1"/>
  <c r="B136" i="48" a="1"/>
  <c r="B136" i="48" s="1"/>
  <c r="A136" i="48" a="1"/>
  <c r="A136" i="48" s="1"/>
  <c r="A135" i="48" a="1"/>
  <c r="A135" i="48" s="1"/>
  <c r="B133" i="48" a="1"/>
  <c r="B133" i="48" s="1"/>
  <c r="A133" i="48" a="1"/>
  <c r="A133" i="48" s="1"/>
  <c r="A122" i="48" a="1"/>
  <c r="A122" i="48" s="1"/>
  <c r="B626" i="48" a="1"/>
  <c r="B626" i="48" s="1"/>
  <c r="A626" i="48" a="1"/>
  <c r="A626" i="48" s="1"/>
  <c r="A623" i="48" a="1"/>
  <c r="A623" i="48" s="1"/>
  <c r="A622" i="48" a="1"/>
  <c r="A622" i="48" s="1"/>
  <c r="A42" i="48" a="1"/>
  <c r="A42" i="48" s="1"/>
  <c r="A40" i="48" a="1"/>
  <c r="A40" i="48" s="1"/>
  <c r="A65" i="48" a="1"/>
  <c r="A65" i="48" s="1"/>
  <c r="F608" i="48" a="1"/>
  <c r="F608" i="48" s="1"/>
  <c r="D608" i="48" a="1"/>
  <c r="D608" i="48" s="1"/>
  <c r="F605" i="48" a="1"/>
  <c r="F605" i="48" s="1"/>
  <c r="D605" i="48" a="1"/>
  <c r="D605" i="48" s="1"/>
  <c r="F604" i="48" a="1"/>
  <c r="F604" i="48" s="1"/>
  <c r="D604" i="48" a="1"/>
  <c r="D604" i="48" s="1"/>
  <c r="F603" i="48" a="1"/>
  <c r="F603" i="48" s="1"/>
  <c r="D603" i="48" a="1"/>
  <c r="D603" i="48" s="1"/>
  <c r="F602" i="48" a="1"/>
  <c r="F602" i="48" s="1"/>
  <c r="D602" i="48" a="1"/>
  <c r="D602" i="48" s="1"/>
  <c r="F601" i="48" a="1"/>
  <c r="F601" i="48" s="1"/>
  <c r="D601" i="48" a="1"/>
  <c r="D601" i="48" s="1"/>
  <c r="F600" i="48" a="1"/>
  <c r="F600" i="48" s="1"/>
  <c r="D600" i="48" a="1"/>
  <c r="D600" i="48" s="1"/>
  <c r="F599" i="48" a="1"/>
  <c r="F599" i="48" s="1"/>
  <c r="D599" i="48" a="1"/>
  <c r="D599" i="48" s="1"/>
  <c r="F598" i="48" a="1"/>
  <c r="F598" i="48" s="1"/>
  <c r="D598" i="48" a="1"/>
  <c r="D598" i="48" s="1"/>
  <c r="F597" i="48" a="1"/>
  <c r="F597" i="48" s="1"/>
  <c r="D597" i="48" a="1"/>
  <c r="D597" i="48" s="1"/>
  <c r="F596" i="48" a="1"/>
  <c r="F596" i="48" s="1"/>
  <c r="D596" i="48" a="1"/>
  <c r="D596" i="48" s="1"/>
  <c r="F479" i="48" a="1"/>
  <c r="F479" i="48" s="1"/>
  <c r="D479" i="48" a="1"/>
  <c r="D479" i="48" s="1"/>
  <c r="F478" i="48" a="1"/>
  <c r="F478" i="48" s="1"/>
  <c r="D478" i="48" a="1"/>
  <c r="D478" i="48" s="1"/>
  <c r="F477" i="48" a="1"/>
  <c r="F477" i="48" s="1"/>
  <c r="D477" i="48" a="1"/>
  <c r="D477" i="48" s="1"/>
  <c r="F476" i="48" a="1"/>
  <c r="F476" i="48" s="1"/>
  <c r="D476" i="48" a="1"/>
  <c r="D476" i="48" s="1"/>
  <c r="F473" i="48" a="1"/>
  <c r="F473" i="48" s="1"/>
  <c r="D473" i="48" a="1"/>
  <c r="D473" i="48" s="1"/>
  <c r="F339" i="48" a="1"/>
  <c r="F339" i="48" s="1"/>
  <c r="D339" i="48" a="1"/>
  <c r="D339" i="48" s="1"/>
  <c r="F304" i="48" a="1"/>
  <c r="F304" i="48" s="1"/>
  <c r="D304" i="48" a="1"/>
  <c r="D304" i="48" s="1"/>
  <c r="F220" i="48" a="1"/>
  <c r="F220" i="48" s="1"/>
  <c r="D220" i="48" a="1"/>
  <c r="D220" i="48" s="1"/>
  <c r="F219" i="48" a="1"/>
  <c r="F219" i="48" s="1"/>
  <c r="D219" i="48" a="1"/>
  <c r="D219" i="48" s="1"/>
  <c r="F218" i="48" a="1"/>
  <c r="F218" i="48" s="1"/>
  <c r="D218" i="48" a="1"/>
  <c r="D218" i="48" s="1"/>
  <c r="F648" i="48" a="1"/>
  <c r="F648" i="48" s="1"/>
  <c r="D648" i="48" a="1"/>
  <c r="D648" i="48" s="1"/>
  <c r="F647" i="48" a="1"/>
  <c r="F647" i="48" s="1"/>
  <c r="D647" i="48" a="1"/>
  <c r="D647" i="48" s="1"/>
  <c r="F645" i="48" a="1"/>
  <c r="F645" i="48" s="1"/>
  <c r="D645" i="48" a="1"/>
  <c r="D645" i="48" s="1"/>
  <c r="F644" i="48" a="1"/>
  <c r="F644" i="48" s="1"/>
  <c r="D644" i="48" a="1"/>
  <c r="D644" i="48" s="1"/>
  <c r="F643" i="48" a="1"/>
  <c r="F643" i="48" s="1"/>
  <c r="D643" i="48" a="1"/>
  <c r="D643" i="48" s="1"/>
  <c r="F642" i="48" a="1"/>
  <c r="F642" i="48" s="1"/>
  <c r="D642" i="48" a="1"/>
  <c r="D642" i="48" s="1"/>
  <c r="F641" i="48" a="1"/>
  <c r="F641" i="48" s="1"/>
  <c r="D641" i="48" a="1"/>
  <c r="D641" i="48" s="1"/>
  <c r="F217" i="48" a="1"/>
  <c r="F217" i="48" s="1"/>
  <c r="D217" i="48" a="1"/>
  <c r="D217" i="48" s="1"/>
  <c r="F110" i="48" a="1"/>
  <c r="F110" i="48" s="1"/>
  <c r="D110" i="48" a="1"/>
  <c r="D110" i="48" s="1"/>
  <c r="F200" i="48" a="1"/>
  <c r="F200" i="48" s="1"/>
  <c r="D200" i="48" a="1"/>
  <c r="D200" i="48" s="1"/>
  <c r="F108" i="48" a="1"/>
  <c r="F108" i="48" s="1"/>
  <c r="D108" i="48" a="1"/>
  <c r="D108" i="48" s="1"/>
  <c r="F163" i="48" a="1"/>
  <c r="F163" i="48" s="1"/>
  <c r="D163" i="48" a="1"/>
  <c r="D163" i="48" s="1"/>
  <c r="F569" i="48" a="1"/>
  <c r="F569" i="48" s="1"/>
  <c r="D569" i="48" a="1"/>
  <c r="D569" i="48" s="1"/>
  <c r="F366" i="48" a="1"/>
  <c r="F366" i="48" s="1"/>
  <c r="D366" i="48" a="1"/>
  <c r="D366" i="48" s="1"/>
  <c r="F571" i="48" a="1"/>
  <c r="F571" i="48" s="1"/>
  <c r="D571" i="48" a="1"/>
  <c r="D571" i="48" s="1"/>
  <c r="F570" i="48" a="1"/>
  <c r="F570" i="48" s="1"/>
  <c r="D570" i="48" a="1"/>
  <c r="D570" i="48" s="1"/>
  <c r="F312" i="48" a="1"/>
  <c r="F312" i="48" s="1"/>
  <c r="D312" i="48" a="1"/>
  <c r="D312" i="48" s="1"/>
  <c r="F187" i="48" a="1"/>
  <c r="F187" i="48" s="1"/>
  <c r="D187" i="48" a="1"/>
  <c r="D187" i="48" s="1"/>
  <c r="F172" i="48" a="1"/>
  <c r="F172" i="48" s="1"/>
  <c r="D172" i="48" a="1"/>
  <c r="D172" i="48" s="1"/>
  <c r="F297" i="48" a="1"/>
  <c r="F297" i="48" s="1"/>
  <c r="D297" i="48" a="1"/>
  <c r="D297" i="48" s="1"/>
  <c r="F580" i="48" a="1"/>
  <c r="F580" i="48" s="1"/>
  <c r="D580" i="48" a="1"/>
  <c r="D580" i="48" s="1"/>
  <c r="F112" i="48" a="1"/>
  <c r="F112" i="48" s="1"/>
  <c r="D112" i="48" a="1"/>
  <c r="D112" i="48" s="1"/>
  <c r="F165" i="48" a="1"/>
  <c r="F165" i="48" s="1"/>
  <c r="D165" i="48" a="1"/>
  <c r="D165" i="48" s="1"/>
  <c r="F354" i="48" a="1"/>
  <c r="F354" i="48" s="1"/>
  <c r="D354" i="48" a="1"/>
  <c r="D354" i="48" s="1"/>
  <c r="F146" i="48" a="1"/>
  <c r="F146" i="48" s="1"/>
  <c r="D146" i="48" a="1"/>
  <c r="D146" i="48" s="1"/>
  <c r="F556" i="48" a="1"/>
  <c r="F556" i="48" s="1"/>
  <c r="D556" i="48" a="1"/>
  <c r="D556" i="48" s="1"/>
  <c r="F557" i="48" a="1"/>
  <c r="F557" i="48" s="1"/>
  <c r="D557" i="48" a="1"/>
  <c r="D557" i="48" s="1"/>
  <c r="F76" i="48" a="1"/>
  <c r="F76" i="48" s="1"/>
  <c r="D76" i="48" a="1"/>
  <c r="D76" i="48" s="1"/>
  <c r="F359" i="48" a="1"/>
  <c r="F359" i="48" s="1"/>
  <c r="D359" i="48" a="1"/>
  <c r="D359" i="48" s="1"/>
  <c r="F247" i="48" a="1"/>
  <c r="F247" i="48" s="1"/>
  <c r="D247" i="48" a="1"/>
  <c r="D247" i="48" s="1"/>
  <c r="F558" i="48" a="1"/>
  <c r="F558" i="48" s="1"/>
  <c r="D558" i="48" a="1"/>
  <c r="D558" i="48" s="1"/>
  <c r="F20" i="48" a="1"/>
  <c r="F20" i="48" s="1"/>
  <c r="D20" i="48" a="1"/>
  <c r="D20" i="48" s="1"/>
  <c r="F34" i="48" a="1"/>
  <c r="F34" i="48" s="1"/>
  <c r="D34" i="48" a="1"/>
  <c r="D34" i="48" s="1"/>
  <c r="F338" i="48" a="1"/>
  <c r="F338" i="48" s="1"/>
  <c r="D338" i="48" a="1"/>
  <c r="D338" i="48" s="1"/>
  <c r="F164" i="48" a="1"/>
  <c r="F164" i="48" s="1"/>
  <c r="D164" i="48" a="1"/>
  <c r="D164" i="48" s="1"/>
  <c r="F196" i="48" a="1"/>
  <c r="F196" i="48" s="1"/>
  <c r="D196" i="48" a="1"/>
  <c r="D196" i="48" s="1"/>
  <c r="F467" i="48" a="1"/>
  <c r="F467" i="48" s="1"/>
  <c r="D467" i="48" a="1"/>
  <c r="D467" i="48" s="1"/>
  <c r="F386" i="48" a="1"/>
  <c r="F386" i="48" s="1"/>
  <c r="D386" i="48" a="1"/>
  <c r="D386" i="48" s="1"/>
  <c r="F157" i="48" a="1"/>
  <c r="F157" i="48" s="1"/>
  <c r="D157" i="48" a="1"/>
  <c r="D157" i="48" s="1"/>
  <c r="F562" i="48" a="1"/>
  <c r="F562" i="48" s="1"/>
  <c r="D562" i="48" a="1"/>
  <c r="D562" i="48" s="1"/>
  <c r="F98" i="48" a="1"/>
  <c r="F98" i="48" s="1"/>
  <c r="D98" i="48" a="1"/>
  <c r="D98" i="48" s="1"/>
  <c r="F520" i="48" a="1"/>
  <c r="F520" i="48" s="1"/>
  <c r="D520" i="48" a="1"/>
  <c r="D520" i="48" s="1"/>
  <c r="F159" i="48" a="1"/>
  <c r="F159" i="48" s="1"/>
  <c r="D159" i="48" a="1"/>
  <c r="D159" i="48" s="1"/>
  <c r="F588" i="48" a="1"/>
  <c r="F588" i="48" s="1"/>
  <c r="D588" i="48" a="1"/>
  <c r="D588" i="48" s="1"/>
  <c r="F160" i="48" a="1"/>
  <c r="F160" i="48" s="1"/>
  <c r="D160" i="48" a="1"/>
  <c r="D160" i="48" s="1"/>
  <c r="F185" i="48" a="1"/>
  <c r="F185" i="48" s="1"/>
  <c r="D185" i="48" a="1"/>
  <c r="D185" i="48" s="1"/>
  <c r="F617" i="48" a="1"/>
  <c r="F617" i="48" s="1"/>
  <c r="D617" i="48" a="1"/>
  <c r="D617" i="48" s="1"/>
  <c r="F615" i="48" a="1"/>
  <c r="F615" i="48" s="1"/>
  <c r="D615" i="48" a="1"/>
  <c r="D615" i="48" s="1"/>
  <c r="F595" i="48" a="1"/>
  <c r="F595" i="48" s="1"/>
  <c r="D595" i="48" a="1"/>
  <c r="D595" i="48" s="1"/>
  <c r="F590" i="48" a="1"/>
  <c r="F590" i="48" s="1"/>
  <c r="D590" i="48" a="1"/>
  <c r="D590" i="48" s="1"/>
  <c r="F611" i="48" a="1"/>
  <c r="F611" i="48" s="1"/>
  <c r="D611" i="48" a="1"/>
  <c r="D611" i="48" s="1"/>
  <c r="F583" i="48" a="1"/>
  <c r="F583" i="48" s="1"/>
  <c r="D583" i="48" a="1"/>
  <c r="D583" i="48" s="1"/>
  <c r="F565" i="48" a="1"/>
  <c r="F565" i="48" s="1"/>
  <c r="D565" i="48" a="1"/>
  <c r="D565" i="48" s="1"/>
  <c r="F561" i="48" a="1"/>
  <c r="F561" i="48" s="1"/>
  <c r="D561" i="48" a="1"/>
  <c r="D561" i="48" s="1"/>
  <c r="F559" i="48" a="1"/>
  <c r="F559" i="48" s="1"/>
  <c r="D559" i="48" a="1"/>
  <c r="D559" i="48" s="1"/>
  <c r="F552" i="48" a="1"/>
  <c r="F552" i="48" s="1"/>
  <c r="D552" i="48" a="1"/>
  <c r="D552" i="48" s="1"/>
  <c r="F551" i="48" a="1"/>
  <c r="F551" i="48" s="1"/>
  <c r="D551" i="48" a="1"/>
  <c r="D551" i="48" s="1"/>
  <c r="F537" i="48" a="1"/>
  <c r="F537" i="48" s="1"/>
  <c r="D537" i="48" a="1"/>
  <c r="D537" i="48" s="1"/>
  <c r="F243" i="48" a="1"/>
  <c r="F243" i="48" s="1"/>
  <c r="D243" i="48" a="1"/>
  <c r="D243" i="48" s="1"/>
  <c r="F242" i="48" a="1"/>
  <c r="F242" i="48" s="1"/>
  <c r="D242" i="48" a="1"/>
  <c r="D242" i="48" s="1"/>
  <c r="F521" i="48" a="1"/>
  <c r="F521" i="48" s="1"/>
  <c r="D521" i="48" a="1"/>
  <c r="D521" i="48" s="1"/>
  <c r="F519" i="48" a="1"/>
  <c r="F519" i="48" s="1"/>
  <c r="D519" i="48" a="1"/>
  <c r="D519" i="48" s="1"/>
  <c r="F518" i="48" a="1"/>
  <c r="F518" i="48" s="1"/>
  <c r="D518" i="48" a="1"/>
  <c r="D518" i="48" s="1"/>
  <c r="F517" i="48" a="1"/>
  <c r="F517" i="48" s="1"/>
  <c r="D517" i="48" a="1"/>
  <c r="D517" i="48" s="1"/>
  <c r="F587" i="48" a="1"/>
  <c r="F587" i="48" s="1"/>
  <c r="D587" i="48" a="1"/>
  <c r="D587" i="48" s="1"/>
  <c r="F510" i="48" a="1"/>
  <c r="F510" i="48" s="1"/>
  <c r="D510" i="48" a="1"/>
  <c r="D510" i="48" s="1"/>
  <c r="F503" i="48" a="1"/>
  <c r="F503" i="48" s="1"/>
  <c r="D503" i="48" a="1"/>
  <c r="D503" i="48" s="1"/>
  <c r="F469" i="48" a="1"/>
  <c r="F469" i="48" s="1"/>
  <c r="D469" i="48" a="1"/>
  <c r="D469" i="48" s="1"/>
  <c r="F466" i="48" a="1"/>
  <c r="F466" i="48" s="1"/>
  <c r="D466" i="48" a="1"/>
  <c r="D466" i="48" s="1"/>
  <c r="F465" i="48" a="1"/>
  <c r="F465" i="48" s="1"/>
  <c r="D465" i="48" a="1"/>
  <c r="D465" i="48" s="1"/>
  <c r="F453" i="48" a="1"/>
  <c r="F453" i="48" s="1"/>
  <c r="D453" i="48" a="1"/>
  <c r="D453" i="48" s="1"/>
  <c r="F451" i="48" a="1"/>
  <c r="F451" i="48" s="1"/>
  <c r="D451" i="48" a="1"/>
  <c r="D451" i="48" s="1"/>
  <c r="F449" i="48" a="1"/>
  <c r="F449" i="48" s="1"/>
  <c r="D449" i="48" a="1"/>
  <c r="D449" i="48" s="1"/>
  <c r="F447" i="48" a="1"/>
  <c r="F447" i="48" s="1"/>
  <c r="D447" i="48" a="1"/>
  <c r="D447" i="48" s="1"/>
  <c r="F446" i="48" a="1"/>
  <c r="F446" i="48" s="1"/>
  <c r="D446" i="48" a="1"/>
  <c r="D446" i="48" s="1"/>
  <c r="F237" i="48" a="1"/>
  <c r="F237" i="48" s="1"/>
  <c r="D237" i="48" a="1"/>
  <c r="D237" i="48" s="1"/>
  <c r="F440" i="48" a="1"/>
  <c r="F440" i="48" s="1"/>
  <c r="D440" i="48" a="1"/>
  <c r="D440" i="48" s="1"/>
  <c r="F436" i="48" a="1"/>
  <c r="F436" i="48" s="1"/>
  <c r="D436" i="48" a="1"/>
  <c r="D436" i="48" s="1"/>
  <c r="F93" i="48" a="1"/>
  <c r="F93" i="48" s="1"/>
  <c r="D93" i="48" a="1"/>
  <c r="D93" i="48" s="1"/>
  <c r="F407" i="48" a="1"/>
  <c r="F407" i="48" s="1"/>
  <c r="D407" i="48" a="1"/>
  <c r="D407" i="48" s="1"/>
  <c r="F390" i="48" a="1"/>
  <c r="F390" i="48" s="1"/>
  <c r="D390" i="48" a="1"/>
  <c r="D390" i="48" s="1"/>
  <c r="F389" i="48" a="1"/>
  <c r="F389" i="48" s="1"/>
  <c r="D389" i="48" a="1"/>
  <c r="D389" i="48" s="1"/>
  <c r="F388" i="48" a="1"/>
  <c r="F388" i="48" s="1"/>
  <c r="D388" i="48" a="1"/>
  <c r="D388" i="48" s="1"/>
  <c r="F387" i="48" a="1"/>
  <c r="F387" i="48" s="1"/>
  <c r="D387" i="48" a="1"/>
  <c r="D387" i="48" s="1"/>
  <c r="F337" i="48" a="1"/>
  <c r="F337" i="48" s="1"/>
  <c r="D337" i="48" a="1"/>
  <c r="D337" i="48" s="1"/>
  <c r="F384" i="48" a="1"/>
  <c r="F384" i="48" s="1"/>
  <c r="D384" i="48" a="1"/>
  <c r="D384" i="48" s="1"/>
  <c r="F658" i="48" a="1"/>
  <c r="F658" i="48" s="1"/>
  <c r="D658" i="48" a="1"/>
  <c r="D658" i="48" s="1"/>
  <c r="F657" i="48" a="1"/>
  <c r="F657" i="48" s="1"/>
  <c r="D657" i="48" a="1"/>
  <c r="D657" i="48" s="1"/>
  <c r="F656" i="48" a="1"/>
  <c r="F656" i="48" s="1"/>
  <c r="D656" i="48" a="1"/>
  <c r="D656" i="48" s="1"/>
  <c r="F624" i="48" a="1"/>
  <c r="F624" i="48" s="1"/>
  <c r="D624" i="48" a="1"/>
  <c r="D624" i="48" s="1"/>
  <c r="F511" i="48" a="1"/>
  <c r="F511" i="48" s="1"/>
  <c r="D511" i="48" a="1"/>
  <c r="D511" i="48" s="1"/>
  <c r="F335" i="48" a="1"/>
  <c r="F335" i="48" s="1"/>
  <c r="D335" i="48" a="1"/>
  <c r="D335" i="48" s="1"/>
  <c r="F350" i="48" a="1"/>
  <c r="F350" i="48" s="1"/>
  <c r="D350" i="48" a="1"/>
  <c r="D350" i="48" s="1"/>
  <c r="F86" i="48" a="1"/>
  <c r="F86" i="48" s="1"/>
  <c r="D86" i="48" a="1"/>
  <c r="D86" i="48" s="1"/>
  <c r="F352" i="48" a="1"/>
  <c r="F352" i="48" s="1"/>
  <c r="D352" i="48" a="1"/>
  <c r="D352" i="48" s="1"/>
  <c r="F348" i="48" a="1"/>
  <c r="F348" i="48" s="1"/>
  <c r="D348" i="48" a="1"/>
  <c r="D348" i="48" s="1"/>
  <c r="F349" i="48" a="1"/>
  <c r="F349" i="48" s="1"/>
  <c r="D349" i="48" a="1"/>
  <c r="D349" i="48" s="1"/>
  <c r="F85" i="48" a="1"/>
  <c r="F85" i="48" s="1"/>
  <c r="D85" i="48" a="1"/>
  <c r="D85" i="48" s="1"/>
  <c r="F625" i="48" a="1"/>
  <c r="F625" i="48" s="1"/>
  <c r="D625" i="48" a="1"/>
  <c r="D625" i="48" s="1"/>
  <c r="F655" i="48" a="1"/>
  <c r="F655" i="48" s="1"/>
  <c r="D655" i="48" a="1"/>
  <c r="D655" i="48" s="1"/>
  <c r="F351" i="48" a="1"/>
  <c r="F351" i="48" s="1"/>
  <c r="D351" i="48" a="1"/>
  <c r="D351" i="48" s="1"/>
  <c r="F347" i="48" a="1"/>
  <c r="F347" i="48" s="1"/>
  <c r="D347" i="48" a="1"/>
  <c r="D347" i="48" s="1"/>
  <c r="F516" i="48" a="1"/>
  <c r="F516" i="48" s="1"/>
  <c r="D516" i="48" a="1"/>
  <c r="D516" i="48" s="1"/>
  <c r="F60" i="48" a="1"/>
  <c r="F60" i="48" s="1"/>
  <c r="D60" i="48" a="1"/>
  <c r="D60" i="48" s="1"/>
  <c r="F147" i="48" a="1"/>
  <c r="F147" i="48" s="1"/>
  <c r="D147" i="48" a="1"/>
  <c r="D147" i="48" s="1"/>
  <c r="F368" i="48" a="1"/>
  <c r="F368" i="48" s="1"/>
  <c r="D368" i="48" a="1"/>
  <c r="D368" i="48" s="1"/>
  <c r="F309" i="48" a="1"/>
  <c r="F309" i="48" s="1"/>
  <c r="D309" i="48" a="1"/>
  <c r="D309" i="48" s="1"/>
  <c r="F277" i="48" a="1"/>
  <c r="F277" i="48" s="1"/>
  <c r="D277" i="48" a="1"/>
  <c r="D277" i="48" s="1"/>
  <c r="F278" i="48" a="1"/>
  <c r="F278" i="48" s="1"/>
  <c r="D278" i="48" a="1"/>
  <c r="D278" i="48" s="1"/>
  <c r="F150" i="48" a="1"/>
  <c r="F150" i="48" s="1"/>
  <c r="D150" i="48" a="1"/>
  <c r="D150" i="48" s="1"/>
  <c r="F149" i="48" a="1"/>
  <c r="F149" i="48" s="1"/>
  <c r="D149" i="48" a="1"/>
  <c r="D149" i="48" s="1"/>
  <c r="F568" i="48" a="1"/>
  <c r="F568" i="48" s="1"/>
  <c r="D568" i="48" a="1"/>
  <c r="D568" i="48" s="1"/>
  <c r="F151" i="48" a="1"/>
  <c r="F151" i="48" s="1"/>
  <c r="D151" i="48" a="1"/>
  <c r="D151" i="48" s="1"/>
  <c r="F148" i="48" a="1"/>
  <c r="F148" i="48" s="1"/>
  <c r="D148" i="48" a="1"/>
  <c r="D148" i="48" s="1"/>
  <c r="F405" i="48" a="1"/>
  <c r="F405" i="48" s="1"/>
  <c r="D405" i="48" a="1"/>
  <c r="D405" i="48" s="1"/>
  <c r="F471" i="48" a="1"/>
  <c r="F471" i="48" s="1"/>
  <c r="D471" i="48" a="1"/>
  <c r="D471" i="48" s="1"/>
  <c r="F173" i="48" a="1"/>
  <c r="F173" i="48" s="1"/>
  <c r="D173" i="48" a="1"/>
  <c r="D173" i="48" s="1"/>
  <c r="F560" i="48" a="1"/>
  <c r="F560" i="48" s="1"/>
  <c r="D560" i="48" a="1"/>
  <c r="D560" i="48" s="1"/>
  <c r="F11" i="48" a="1"/>
  <c r="F11" i="48" s="1"/>
  <c r="D11" i="48" a="1"/>
  <c r="D11" i="48" s="1"/>
  <c r="F12" i="48" a="1"/>
  <c r="F12" i="48" s="1"/>
  <c r="D12" i="48" a="1"/>
  <c r="D12" i="48" s="1"/>
  <c r="F284" i="48" a="1"/>
  <c r="F284" i="48" s="1"/>
  <c r="D284" i="48" a="1"/>
  <c r="D284" i="48" s="1"/>
  <c r="F268" i="48" a="1"/>
  <c r="F268" i="48" s="1"/>
  <c r="D268" i="48" a="1"/>
  <c r="D268" i="48" s="1"/>
  <c r="F507" i="48" a="1"/>
  <c r="F507" i="48" s="1"/>
  <c r="D507" i="48" a="1"/>
  <c r="D507" i="48" s="1"/>
  <c r="F481" i="48" a="1"/>
  <c r="F481" i="48" s="1"/>
  <c r="D481" i="48" a="1"/>
  <c r="D481" i="48" s="1"/>
  <c r="F197" i="48" a="1"/>
  <c r="F197" i="48" s="1"/>
  <c r="D197" i="48" a="1"/>
  <c r="D197" i="48" s="1"/>
  <c r="F404" i="48" a="1"/>
  <c r="F404" i="48" s="1"/>
  <c r="D404" i="48" a="1"/>
  <c r="D404" i="48" s="1"/>
  <c r="F409" i="48" a="1"/>
  <c r="F409" i="48" s="1"/>
  <c r="D409" i="48" a="1"/>
  <c r="D409" i="48" s="1"/>
  <c r="F411" i="48" a="1"/>
  <c r="F411" i="48" s="1"/>
  <c r="D411" i="48" a="1"/>
  <c r="D411" i="48" s="1"/>
  <c r="F182" i="48" a="1"/>
  <c r="F182" i="48" s="1"/>
  <c r="D182" i="48" a="1"/>
  <c r="D182" i="48" s="1"/>
  <c r="F457" i="48" a="1"/>
  <c r="F457" i="48" s="1"/>
  <c r="D457" i="48" a="1"/>
  <c r="D457" i="48" s="1"/>
  <c r="F228" i="48" a="1"/>
  <c r="F228" i="48" s="1"/>
  <c r="D228" i="48" a="1"/>
  <c r="D228" i="48" s="1"/>
  <c r="F406" i="48" a="1"/>
  <c r="F406" i="48" s="1"/>
  <c r="D406" i="48" a="1"/>
  <c r="D406" i="48" s="1"/>
  <c r="F14" i="48" a="1"/>
  <c r="F14" i="48" s="1"/>
  <c r="D14" i="48" a="1"/>
  <c r="D14" i="48" s="1"/>
  <c r="F410" i="48" a="1"/>
  <c r="F410" i="48" s="1"/>
  <c r="D410" i="48" a="1"/>
  <c r="D410" i="48" s="1"/>
  <c r="F161" i="48" a="1"/>
  <c r="F161" i="48" s="1"/>
  <c r="D161" i="48" a="1"/>
  <c r="D161" i="48" s="1"/>
  <c r="F109" i="48" a="1"/>
  <c r="F109" i="48" s="1"/>
  <c r="D109" i="48" a="1"/>
  <c r="D109" i="48" s="1"/>
  <c r="F245" i="48" a="1"/>
  <c r="F245" i="48" s="1"/>
  <c r="D245" i="48" a="1"/>
  <c r="D245" i="48" s="1"/>
  <c r="F244" i="48" a="1"/>
  <c r="F244" i="48" s="1"/>
  <c r="D244" i="48" a="1"/>
  <c r="D244" i="48" s="1"/>
  <c r="F59" i="48" a="1"/>
  <c r="F59" i="48" s="1"/>
  <c r="D59" i="48" a="1"/>
  <c r="D59" i="48" s="1"/>
  <c r="F2" i="48" a="1"/>
  <c r="F2" i="48" s="1"/>
  <c r="D2" i="48" a="1"/>
  <c r="D2" i="48" s="1"/>
  <c r="F63" i="48" a="1"/>
  <c r="F63" i="48" s="1"/>
  <c r="D63" i="48" a="1"/>
  <c r="D63" i="48" s="1"/>
  <c r="F175" i="48" a="1"/>
  <c r="F175" i="48" s="1"/>
  <c r="D175" i="48" a="1"/>
  <c r="D175" i="48" s="1"/>
  <c r="F653" i="48" a="1"/>
  <c r="F653" i="48" s="1"/>
  <c r="D653" i="48" a="1"/>
  <c r="D653" i="48" s="1"/>
  <c r="F208" i="48" a="1"/>
  <c r="F208" i="48" s="1"/>
  <c r="D208" i="48" a="1"/>
  <c r="D208" i="48" s="1"/>
  <c r="F131" i="48" a="1"/>
  <c r="F131" i="48" s="1"/>
  <c r="D131" i="48" a="1"/>
  <c r="D131" i="48" s="1"/>
  <c r="F276" i="48" a="1"/>
  <c r="F276" i="48" s="1"/>
  <c r="D276" i="48" a="1"/>
  <c r="D276" i="48" s="1"/>
  <c r="F345" i="48" a="1"/>
  <c r="F345" i="48" s="1"/>
  <c r="D345" i="48" a="1"/>
  <c r="D345" i="48" s="1"/>
  <c r="F77" i="48" a="1"/>
  <c r="F77" i="48" s="1"/>
  <c r="D77" i="48" a="1"/>
  <c r="D77" i="48" s="1"/>
  <c r="F169" i="48" a="1"/>
  <c r="F169" i="48" s="1"/>
  <c r="D169" i="48" a="1"/>
  <c r="D169" i="48" s="1"/>
  <c r="F414" i="48" a="1"/>
  <c r="F414" i="48" s="1"/>
  <c r="D414" i="48" a="1"/>
  <c r="D414" i="48" s="1"/>
  <c r="F69" i="48" a="1"/>
  <c r="F69" i="48" s="1"/>
  <c r="D69" i="48" a="1"/>
  <c r="D69" i="48" s="1"/>
  <c r="F357" i="48" a="1"/>
  <c r="F357" i="48" s="1"/>
  <c r="D357" i="48" a="1"/>
  <c r="D357" i="48" s="1"/>
  <c r="F619" i="48" a="1"/>
  <c r="F619" i="48" s="1"/>
  <c r="D619" i="48" a="1"/>
  <c r="D619" i="48" s="1"/>
  <c r="F364" i="48" a="1"/>
  <c r="F364" i="48" s="1"/>
  <c r="D364" i="48" a="1"/>
  <c r="D364" i="48" s="1"/>
  <c r="F589" i="48" a="1"/>
  <c r="F589" i="48" s="1"/>
  <c r="D589" i="48" a="1"/>
  <c r="D589" i="48" s="1"/>
  <c r="F586" i="48" a="1"/>
  <c r="F586" i="48" s="1"/>
  <c r="D586" i="48" a="1"/>
  <c r="D586" i="48" s="1"/>
  <c r="F474" i="48" a="1"/>
  <c r="F474" i="48" s="1"/>
  <c r="D474" i="48" a="1"/>
  <c r="D474" i="48" s="1"/>
  <c r="F437" i="48" a="1"/>
  <c r="F437" i="48" s="1"/>
  <c r="D437" i="48" a="1"/>
  <c r="D437" i="48" s="1"/>
  <c r="F356" i="48" a="1"/>
  <c r="F356" i="48" s="1"/>
  <c r="D356" i="48" a="1"/>
  <c r="D356" i="48" s="1"/>
  <c r="F56" i="48" a="1"/>
  <c r="F56" i="48" s="1"/>
  <c r="D56" i="48" a="1"/>
  <c r="D56" i="48" s="1"/>
  <c r="F127" i="48" a="1"/>
  <c r="F127" i="48" s="1"/>
  <c r="D127" i="48" a="1"/>
  <c r="D127" i="48" s="1"/>
  <c r="F514" i="48" a="1"/>
  <c r="F514" i="48" s="1"/>
  <c r="D514" i="48" a="1"/>
  <c r="D514" i="48" s="1"/>
  <c r="F665" i="48" a="1"/>
  <c r="F665" i="48" s="1"/>
  <c r="D665" i="48" a="1"/>
  <c r="D665" i="48" s="1"/>
  <c r="F579" i="48" a="1"/>
  <c r="F579" i="48" s="1"/>
  <c r="D579" i="48" a="1"/>
  <c r="D579" i="48" s="1"/>
  <c r="F464" i="48" a="1"/>
  <c r="F464" i="48" s="1"/>
  <c r="D464" i="48" a="1"/>
  <c r="D464" i="48" s="1"/>
  <c r="F649" i="48" a="1"/>
  <c r="F649" i="48" s="1"/>
  <c r="D649" i="48" a="1"/>
  <c r="D649" i="48" s="1"/>
  <c r="F662" i="48" a="1"/>
  <c r="F662" i="48" s="1"/>
  <c r="D662" i="48" a="1"/>
  <c r="D662" i="48" s="1"/>
  <c r="F666" i="48" a="1"/>
  <c r="F666" i="48" s="1"/>
  <c r="D666" i="48" a="1"/>
  <c r="D666" i="48" s="1"/>
  <c r="F664" i="48" a="1"/>
  <c r="F664" i="48" s="1"/>
  <c r="D664" i="48" a="1"/>
  <c r="D664" i="48" s="1"/>
  <c r="F58" i="48" a="1"/>
  <c r="F58" i="48" s="1"/>
  <c r="D58" i="48" a="1"/>
  <c r="D58" i="48" s="1"/>
  <c r="F295" i="48" a="1"/>
  <c r="F295" i="48" s="1"/>
  <c r="D295" i="48" a="1"/>
  <c r="D295" i="48" s="1"/>
  <c r="F154" i="48" a="1"/>
  <c r="F154" i="48" s="1"/>
  <c r="D154" i="48" a="1"/>
  <c r="D154" i="48" s="1"/>
  <c r="F574" i="48" a="1"/>
  <c r="F574" i="48" s="1"/>
  <c r="D574" i="48" a="1"/>
  <c r="D574" i="48" s="1"/>
  <c r="F99" i="48" a="1"/>
  <c r="F99" i="48" s="1"/>
  <c r="D99" i="48" a="1"/>
  <c r="D99" i="48" s="1"/>
  <c r="F167" i="48" a="1"/>
  <c r="F167" i="48" s="1"/>
  <c r="D167" i="48" a="1"/>
  <c r="D167" i="48" s="1"/>
  <c r="F119" i="48" a="1"/>
  <c r="F119" i="48" s="1"/>
  <c r="D119" i="48" a="1"/>
  <c r="D119" i="48" s="1"/>
  <c r="F116" i="48" a="1"/>
  <c r="F116" i="48" s="1"/>
  <c r="D116" i="48" a="1"/>
  <c r="D116" i="48" s="1"/>
  <c r="F113" i="48" a="1"/>
  <c r="F113" i="48" s="1"/>
  <c r="D113" i="48" a="1"/>
  <c r="D113" i="48" s="1"/>
  <c r="F198" i="48" a="1"/>
  <c r="F198" i="48" s="1"/>
  <c r="D198" i="48" a="1"/>
  <c r="D198" i="48" s="1"/>
  <c r="F259" i="48" a="1"/>
  <c r="F259" i="48" s="1"/>
  <c r="D259" i="48" a="1"/>
  <c r="D259" i="48" s="1"/>
  <c r="F158" i="48" a="1"/>
  <c r="F158" i="48" s="1"/>
  <c r="D158" i="48" a="1"/>
  <c r="D158" i="48" s="1"/>
  <c r="F422" i="48" a="1"/>
  <c r="F422" i="48" s="1"/>
  <c r="D422" i="48" a="1"/>
  <c r="D422" i="48" s="1"/>
  <c r="F92" i="48" a="1"/>
  <c r="F92" i="48" s="1"/>
  <c r="D92" i="48" a="1"/>
  <c r="D92" i="48" s="1"/>
  <c r="F194" i="48" a="1"/>
  <c r="F194" i="48" s="1"/>
  <c r="D194" i="48" a="1"/>
  <c r="D194" i="48" s="1"/>
  <c r="F408" i="48" a="1"/>
  <c r="F408" i="48" s="1"/>
  <c r="D408" i="48" a="1"/>
  <c r="D408" i="48" s="1"/>
  <c r="F88" i="48" a="1"/>
  <c r="F88" i="48" s="1"/>
  <c r="D88" i="48" a="1"/>
  <c r="D88" i="48" s="1"/>
  <c r="F16" i="48" a="1"/>
  <c r="F16" i="48" s="1"/>
  <c r="D16" i="48" a="1"/>
  <c r="D16" i="48" s="1"/>
  <c r="F183" i="48" a="1"/>
  <c r="F183" i="48" s="1"/>
  <c r="D183" i="48" a="1"/>
  <c r="D183" i="48" s="1"/>
  <c r="F456" i="48" a="1"/>
  <c r="F456" i="48" s="1"/>
  <c r="D456" i="48" a="1"/>
  <c r="D456" i="48" s="1"/>
  <c r="F186" i="48" a="1"/>
  <c r="F186" i="48" s="1"/>
  <c r="D186" i="48" a="1"/>
  <c r="D186" i="48" s="1"/>
  <c r="F258" i="48" a="1"/>
  <c r="F258" i="48" s="1"/>
  <c r="D258" i="48" a="1"/>
  <c r="D258" i="48" s="1"/>
  <c r="F105" i="48" a="1"/>
  <c r="F105" i="48" s="1"/>
  <c r="D105" i="48" a="1"/>
  <c r="D105" i="48" s="1"/>
  <c r="F355" i="48" a="1"/>
  <c r="F355" i="48" s="1"/>
  <c r="D355" i="48" a="1"/>
  <c r="D355" i="48" s="1"/>
  <c r="F171" i="48" a="1"/>
  <c r="F171" i="48" s="1"/>
  <c r="D171" i="48" a="1"/>
  <c r="D171" i="48" s="1"/>
  <c r="F57" i="48" a="1"/>
  <c r="F57" i="48" s="1"/>
  <c r="D57" i="48" a="1"/>
  <c r="D57" i="48" s="1"/>
  <c r="F238" i="48" a="1"/>
  <c r="F238" i="48" s="1"/>
  <c r="D238" i="48" a="1"/>
  <c r="D238" i="48" s="1"/>
  <c r="F538" i="48" a="1"/>
  <c r="F538" i="48" s="1"/>
  <c r="D538" i="48" a="1"/>
  <c r="D538" i="48" s="1"/>
  <c r="F280" i="48" a="1"/>
  <c r="F280" i="48" s="1"/>
  <c r="D280" i="48" a="1"/>
  <c r="D280" i="48" s="1"/>
  <c r="F128" i="48" a="1"/>
  <c r="F128" i="48" s="1"/>
  <c r="D128" i="48" a="1"/>
  <c r="D128" i="48" s="1"/>
  <c r="F91" i="48" a="1"/>
  <c r="F91" i="48" s="1"/>
  <c r="D91" i="48" a="1"/>
  <c r="D91" i="48" s="1"/>
  <c r="F504" i="48" a="1"/>
  <c r="F504" i="48" s="1"/>
  <c r="D504" i="48" a="1"/>
  <c r="D504" i="48" s="1"/>
  <c r="F235" i="48" a="1"/>
  <c r="F235" i="48" s="1"/>
  <c r="D235" i="48" a="1"/>
  <c r="D235" i="48" s="1"/>
  <c r="F272" i="48" a="1"/>
  <c r="F272" i="48" s="1"/>
  <c r="D272" i="48" a="1"/>
  <c r="D272" i="48" s="1"/>
  <c r="F156" i="48" a="1"/>
  <c r="F156" i="48" s="1"/>
  <c r="D156" i="48" a="1"/>
  <c r="D156" i="48" s="1"/>
  <c r="F513" i="48" a="1"/>
  <c r="F513" i="48" s="1"/>
  <c r="D513" i="48" a="1"/>
  <c r="D513" i="48" s="1"/>
  <c r="F385" i="48" a="1"/>
  <c r="F385" i="48" s="1"/>
  <c r="D385" i="48" a="1"/>
  <c r="D385" i="48" s="1"/>
  <c r="F253" i="48" a="1"/>
  <c r="F253" i="48" s="1"/>
  <c r="D253" i="48" a="1"/>
  <c r="D253" i="48" s="1"/>
  <c r="F89" i="48" a="1"/>
  <c r="F89" i="48" s="1"/>
  <c r="D89" i="48" a="1"/>
  <c r="D89" i="48" s="1"/>
  <c r="F54" i="48" a="1"/>
  <c r="F54" i="48" s="1"/>
  <c r="D54" i="48" a="1"/>
  <c r="D54" i="48" s="1"/>
  <c r="F30" i="48" a="1"/>
  <c r="F30" i="48" s="1"/>
  <c r="D30" i="48" a="1"/>
  <c r="D30" i="48" s="1"/>
  <c r="F506" i="48" a="1"/>
  <c r="F506" i="48" s="1"/>
  <c r="D506" i="48" a="1"/>
  <c r="D506" i="48" s="1"/>
  <c r="F184" i="48" a="1"/>
  <c r="F184" i="48" s="1"/>
  <c r="D184" i="48" a="1"/>
  <c r="D184" i="48" s="1"/>
  <c r="F3" i="48" a="1"/>
  <c r="F3" i="48" s="1"/>
  <c r="D3" i="48" a="1"/>
  <c r="D3" i="48" s="1"/>
  <c r="F475" i="48" a="1"/>
  <c r="F475" i="48" s="1"/>
  <c r="D475" i="48" a="1"/>
  <c r="D475" i="48" s="1"/>
  <c r="F445" i="48" a="1"/>
  <c r="F445" i="48" s="1"/>
  <c r="D445" i="48" a="1"/>
  <c r="D445" i="48" s="1"/>
  <c r="F651" i="48" a="1"/>
  <c r="F651" i="48" s="1"/>
  <c r="D651" i="48" a="1"/>
  <c r="D651" i="48" s="1"/>
  <c r="F620" i="48" a="1"/>
  <c r="F620" i="48" s="1"/>
  <c r="D620" i="48" a="1"/>
  <c r="D620" i="48" s="1"/>
  <c r="F90" i="48" a="1"/>
  <c r="F90" i="48" s="1"/>
  <c r="D90" i="48" a="1"/>
  <c r="D90" i="48" s="1"/>
  <c r="F488" i="48" a="1"/>
  <c r="F488" i="48" s="1"/>
  <c r="D488" i="48" a="1"/>
  <c r="D488" i="48" s="1"/>
  <c r="F444" i="48" a="1"/>
  <c r="F444" i="48" s="1"/>
  <c r="D444" i="48" a="1"/>
  <c r="D444" i="48" s="1"/>
  <c r="F363" i="48" a="1"/>
  <c r="F363" i="48" s="1"/>
  <c r="D363" i="48" a="1"/>
  <c r="D363" i="48" s="1"/>
  <c r="F255" i="48" a="1"/>
  <c r="F255" i="48" s="1"/>
  <c r="D255" i="48" a="1"/>
  <c r="D255" i="48" s="1"/>
  <c r="F423" i="48" a="1"/>
  <c r="F423" i="48" s="1"/>
  <c r="D423" i="48" a="1"/>
  <c r="D423" i="48" s="1"/>
  <c r="F233" i="48" a="1"/>
  <c r="F233" i="48" s="1"/>
  <c r="D233" i="48" a="1"/>
  <c r="D233" i="48" s="1"/>
  <c r="F308" i="48" a="1"/>
  <c r="F308" i="48" s="1"/>
  <c r="D308" i="48" a="1"/>
  <c r="D308" i="48" s="1"/>
  <c r="F120" i="48" a="1"/>
  <c r="F120" i="48" s="1"/>
  <c r="D120" i="48" a="1"/>
  <c r="D120" i="48" s="1"/>
  <c r="F18" i="48" a="1"/>
  <c r="F18" i="48" s="1"/>
  <c r="D18" i="48" a="1"/>
  <c r="D18" i="48" s="1"/>
  <c r="F336" i="48" a="1"/>
  <c r="F336" i="48" s="1"/>
  <c r="D336" i="48" a="1"/>
  <c r="D336" i="48" s="1"/>
  <c r="F413" i="48" a="1"/>
  <c r="F413" i="48" s="1"/>
  <c r="D413" i="48" a="1"/>
  <c r="D413" i="48" s="1"/>
  <c r="F470" i="48" a="1"/>
  <c r="F470" i="48" s="1"/>
  <c r="D470" i="48" a="1"/>
  <c r="D470" i="48" s="1"/>
  <c r="F610" i="48" a="1"/>
  <c r="F610" i="48" s="1"/>
  <c r="D610" i="48" a="1"/>
  <c r="D610" i="48" s="1"/>
  <c r="F174" i="48" a="1"/>
  <c r="F174" i="48" s="1"/>
  <c r="D174" i="48" a="1"/>
  <c r="D174" i="48" s="1"/>
  <c r="F168" i="48" a="1"/>
  <c r="F168" i="48" s="1"/>
  <c r="D168" i="48" a="1"/>
  <c r="D168" i="48" s="1"/>
  <c r="F4" i="48" a="1"/>
  <c r="F4" i="48" s="1"/>
  <c r="D4" i="48" a="1"/>
  <c r="D4" i="48" s="1"/>
  <c r="F508" i="48" a="1"/>
  <c r="F508" i="48" s="1"/>
  <c r="D508" i="48" a="1"/>
  <c r="D508" i="48" s="1"/>
  <c r="F567" i="48" a="1"/>
  <c r="F567" i="48" s="1"/>
  <c r="D567" i="48" a="1"/>
  <c r="D567" i="48" s="1"/>
  <c r="F166" i="48" a="1"/>
  <c r="F166" i="48" s="1"/>
  <c r="D166" i="48" a="1"/>
  <c r="D166" i="48" s="1"/>
  <c r="F53" i="48" a="1"/>
  <c r="F53" i="48" s="1"/>
  <c r="D53" i="48" a="1"/>
  <c r="D53" i="48" s="1"/>
  <c r="F132" i="48" a="1"/>
  <c r="F132" i="48" s="1"/>
  <c r="D132" i="48" a="1"/>
  <c r="D132" i="48" s="1"/>
  <c r="F612" i="48" a="1"/>
  <c r="F612" i="48" s="1"/>
  <c r="D612" i="48" a="1"/>
  <c r="D612" i="48" s="1"/>
  <c r="F279" i="48" a="1"/>
  <c r="F279" i="48" s="1"/>
  <c r="D279" i="48" a="1"/>
  <c r="D279" i="48" s="1"/>
  <c r="F199" i="48" a="1"/>
  <c r="F199" i="48" s="1"/>
  <c r="D199" i="48" a="1"/>
  <c r="D199" i="48" s="1"/>
  <c r="F75" i="48" a="1"/>
  <c r="F75" i="48" s="1"/>
  <c r="D75" i="48" a="1"/>
  <c r="D75" i="48" s="1"/>
  <c r="F62" i="48" a="1"/>
  <c r="F62" i="48" s="1"/>
  <c r="D62" i="48" a="1"/>
  <c r="D62" i="48" s="1"/>
  <c r="F439" i="48" a="1"/>
  <c r="F439" i="48" s="1"/>
  <c r="D439" i="48" a="1"/>
  <c r="D439" i="48" s="1"/>
  <c r="F522" i="48" a="1"/>
  <c r="F522" i="48" s="1"/>
  <c r="D522" i="48" a="1"/>
  <c r="D522" i="48" s="1"/>
  <c r="F362" i="48" a="1"/>
  <c r="F362" i="48" s="1"/>
  <c r="D362" i="48" a="1"/>
  <c r="D362" i="48" s="1"/>
  <c r="F361" i="48" a="1"/>
  <c r="F361" i="48" s="1"/>
  <c r="D361" i="48" a="1"/>
  <c r="D361" i="48" s="1"/>
  <c r="F180" i="48" a="1"/>
  <c r="F180" i="48" s="1"/>
  <c r="D180" i="48" a="1"/>
  <c r="D180" i="48" s="1"/>
  <c r="F334" i="48" a="1"/>
  <c r="F334" i="48" s="1"/>
  <c r="D334" i="48" a="1"/>
  <c r="D334" i="48" s="1"/>
  <c r="F314" i="48" a="1"/>
  <c r="F314" i="48" s="1"/>
  <c r="D314" i="48" a="1"/>
  <c r="D314" i="48" s="1"/>
  <c r="F480" i="48" a="1"/>
  <c r="F480" i="48" s="1"/>
  <c r="D480" i="48" a="1"/>
  <c r="D480" i="48" s="1"/>
  <c r="F311" i="48" a="1"/>
  <c r="F311" i="48" s="1"/>
  <c r="D311" i="48" a="1"/>
  <c r="D311" i="48" s="1"/>
  <c r="F310" i="48" a="1"/>
  <c r="F310" i="48" s="1"/>
  <c r="D310" i="48" a="1"/>
  <c r="D310" i="48" s="1"/>
  <c r="F104" i="48" a="1"/>
  <c r="F104" i="48" s="1"/>
  <c r="D104" i="48" a="1"/>
  <c r="D104" i="48" s="1"/>
  <c r="F294" i="48" a="1"/>
  <c r="F294" i="48" s="1"/>
  <c r="D294" i="48" a="1"/>
  <c r="D294" i="48" s="1"/>
  <c r="F293" i="48" a="1"/>
  <c r="F293" i="48" s="1"/>
  <c r="D293" i="48" a="1"/>
  <c r="D293" i="48" s="1"/>
  <c r="F291" i="48" a="1"/>
  <c r="F291" i="48" s="1"/>
  <c r="D291" i="48" a="1"/>
  <c r="D291" i="48" s="1"/>
  <c r="F290" i="48" a="1"/>
  <c r="F290" i="48" s="1"/>
  <c r="D290" i="48" a="1"/>
  <c r="D290" i="48" s="1"/>
  <c r="F285" i="48" a="1"/>
  <c r="F285" i="48" s="1"/>
  <c r="D285" i="48" a="1"/>
  <c r="D285" i="48" s="1"/>
  <c r="F283" i="48" a="1"/>
  <c r="F283" i="48" s="1"/>
  <c r="D283" i="48" a="1"/>
  <c r="D283" i="48" s="1"/>
  <c r="F273" i="48" a="1"/>
  <c r="F273" i="48" s="1"/>
  <c r="D273" i="48" a="1"/>
  <c r="D273" i="48" s="1"/>
  <c r="F271" i="48" a="1"/>
  <c r="F271" i="48" s="1"/>
  <c r="D271" i="48" a="1"/>
  <c r="D271" i="48" s="1"/>
  <c r="F270" i="48" a="1"/>
  <c r="F270" i="48" s="1"/>
  <c r="D270" i="48" a="1"/>
  <c r="D270" i="48" s="1"/>
  <c r="F269" i="48" a="1"/>
  <c r="F269" i="48" s="1"/>
  <c r="D269" i="48" a="1"/>
  <c r="D269" i="48" s="1"/>
  <c r="F274" i="48" a="1"/>
  <c r="F274" i="48" s="1"/>
  <c r="D274" i="48" a="1"/>
  <c r="D274" i="48" s="1"/>
  <c r="F267" i="48" a="1"/>
  <c r="F267" i="48" s="1"/>
  <c r="D267" i="48" a="1"/>
  <c r="D267" i="48" s="1"/>
  <c r="F266" i="48" a="1"/>
  <c r="F266" i="48" s="1"/>
  <c r="D266" i="48" a="1"/>
  <c r="D266" i="48" s="1"/>
  <c r="F265" i="48" a="1"/>
  <c r="F265" i="48" s="1"/>
  <c r="D265" i="48" a="1"/>
  <c r="D265" i="48" s="1"/>
  <c r="F263" i="48" a="1"/>
  <c r="F263" i="48" s="1"/>
  <c r="D263" i="48" a="1"/>
  <c r="D263" i="48" s="1"/>
  <c r="F257" i="48" a="1"/>
  <c r="F257" i="48" s="1"/>
  <c r="D257" i="48" a="1"/>
  <c r="D257" i="48" s="1"/>
  <c r="F256" i="48" a="1"/>
  <c r="F256" i="48" s="1"/>
  <c r="D256" i="48" a="1"/>
  <c r="D256" i="48" s="1"/>
  <c r="F246" i="48" a="1"/>
  <c r="F246" i="48" s="1"/>
  <c r="D246" i="48" a="1"/>
  <c r="D246" i="48" s="1"/>
  <c r="F234" i="48" a="1"/>
  <c r="F234" i="48" s="1"/>
  <c r="D234" i="48" a="1"/>
  <c r="D234" i="48" s="1"/>
  <c r="F223" i="48" a="1"/>
  <c r="F223" i="48" s="1"/>
  <c r="D223" i="48" a="1"/>
  <c r="D223" i="48" s="1"/>
  <c r="F195" i="48" a="1"/>
  <c r="F195" i="48" s="1"/>
  <c r="D195" i="48" a="1"/>
  <c r="D195" i="48" s="1"/>
  <c r="F177" i="48" a="1"/>
  <c r="F177" i="48" s="1"/>
  <c r="D177" i="48" a="1"/>
  <c r="D177" i="48" s="1"/>
  <c r="F176" i="48" a="1"/>
  <c r="F176" i="48" s="1"/>
  <c r="D176" i="48" a="1"/>
  <c r="D176" i="48" s="1"/>
  <c r="F639" i="48" a="1"/>
  <c r="F639" i="48" s="1"/>
  <c r="D639" i="48" a="1"/>
  <c r="D639" i="48" s="1"/>
  <c r="F638" i="48" a="1"/>
  <c r="F638" i="48" s="1"/>
  <c r="D638" i="48" a="1"/>
  <c r="D638" i="48" s="1"/>
  <c r="F637" i="48" a="1"/>
  <c r="F637" i="48" s="1"/>
  <c r="D637" i="48" a="1"/>
  <c r="D637" i="48" s="1"/>
  <c r="F636" i="48" a="1"/>
  <c r="F636" i="48" s="1"/>
  <c r="D636" i="48" a="1"/>
  <c r="D636" i="48" s="1"/>
  <c r="F634" i="48" a="1"/>
  <c r="F634" i="48" s="1"/>
  <c r="D634" i="48" a="1"/>
  <c r="D634" i="48" s="1"/>
  <c r="F633" i="48" a="1"/>
  <c r="F633" i="48" s="1"/>
  <c r="D633" i="48" a="1"/>
  <c r="D633" i="48" s="1"/>
  <c r="F155" i="48" a="1"/>
  <c r="F155" i="48" s="1"/>
  <c r="D155" i="48" a="1"/>
  <c r="D155" i="48" s="1"/>
  <c r="F153" i="48" a="1"/>
  <c r="F153" i="48" s="1"/>
  <c r="D153" i="48" a="1"/>
  <c r="D153" i="48" s="1"/>
  <c r="F152" i="48" a="1"/>
  <c r="F152" i="48" s="1"/>
  <c r="D152" i="48" a="1"/>
  <c r="D152" i="48" s="1"/>
  <c r="F145" i="48" a="1"/>
  <c r="F145" i="48" s="1"/>
  <c r="D145" i="48" a="1"/>
  <c r="D145" i="48" s="1"/>
  <c r="F144" i="48" a="1"/>
  <c r="F144" i="48" s="1"/>
  <c r="D144" i="48" a="1"/>
  <c r="D144" i="48" s="1"/>
  <c r="F632" i="48" a="1"/>
  <c r="F632" i="48" s="1"/>
  <c r="D632" i="48" a="1"/>
  <c r="D632" i="48" s="1"/>
  <c r="F631" i="48" a="1"/>
  <c r="F631" i="48" s="1"/>
  <c r="D631" i="48" a="1"/>
  <c r="D631" i="48" s="1"/>
  <c r="F629" i="48" a="1"/>
  <c r="F629" i="48" s="1"/>
  <c r="D629" i="48" a="1"/>
  <c r="D629" i="48" s="1"/>
  <c r="F630" i="48" a="1"/>
  <c r="F630" i="48" s="1"/>
  <c r="D630" i="48" a="1"/>
  <c r="D630" i="48" s="1"/>
  <c r="F628" i="48" a="1"/>
  <c r="F628" i="48" s="1"/>
  <c r="D628" i="48" a="1"/>
  <c r="D628" i="48" s="1"/>
  <c r="F627" i="48" a="1"/>
  <c r="F627" i="48" s="1"/>
  <c r="D627" i="48" a="1"/>
  <c r="D627" i="48" s="1"/>
  <c r="F118" i="48" a="1"/>
  <c r="F118" i="48" s="1"/>
  <c r="D118" i="48" a="1"/>
  <c r="D118" i="48" s="1"/>
  <c r="F412" i="48" a="1"/>
  <c r="F412" i="48" s="1"/>
  <c r="D412" i="48" a="1"/>
  <c r="D412" i="48" s="1"/>
  <c r="F117" i="48" a="1"/>
  <c r="F117" i="48" s="1"/>
  <c r="D117" i="48" a="1"/>
  <c r="D117" i="48" s="1"/>
  <c r="F115" i="48" a="1"/>
  <c r="F115" i="48" s="1"/>
  <c r="D115" i="48" a="1"/>
  <c r="D115" i="48" s="1"/>
  <c r="F114" i="48" a="1"/>
  <c r="F114" i="48" s="1"/>
  <c r="D114" i="48" a="1"/>
  <c r="D114" i="48" s="1"/>
  <c r="F111" i="48" a="1"/>
  <c r="F111" i="48" s="1"/>
  <c r="D111" i="48" a="1"/>
  <c r="D111" i="48" s="1"/>
  <c r="F107" i="48" a="1"/>
  <c r="F107" i="48" s="1"/>
  <c r="D107" i="48" a="1"/>
  <c r="D107" i="48" s="1"/>
  <c r="F106" i="48" a="1"/>
  <c r="F106" i="48" s="1"/>
  <c r="D106" i="48" a="1"/>
  <c r="D106" i="48" s="1"/>
  <c r="F563" i="48" a="1"/>
  <c r="F563" i="48" s="1"/>
  <c r="D563" i="48" a="1"/>
  <c r="D563" i="48" s="1"/>
  <c r="F100" i="48" a="1"/>
  <c r="F100" i="48" s="1"/>
  <c r="D100" i="48" a="1"/>
  <c r="D100" i="48" s="1"/>
  <c r="F94" i="48" a="1"/>
  <c r="F94" i="48" s="1"/>
  <c r="D94" i="48" a="1"/>
  <c r="D94" i="48" s="1"/>
  <c r="F97" i="48" a="1"/>
  <c r="F97" i="48" s="1"/>
  <c r="D97" i="48" a="1"/>
  <c r="D97" i="48" s="1"/>
  <c r="F96" i="48" a="1"/>
  <c r="F96" i="48" s="1"/>
  <c r="D96" i="48" a="1"/>
  <c r="D96" i="48" s="1"/>
  <c r="F95" i="48" a="1"/>
  <c r="F95" i="48" s="1"/>
  <c r="D95" i="48" a="1"/>
  <c r="D95" i="48" s="1"/>
  <c r="F87" i="48" a="1"/>
  <c r="F87" i="48" s="1"/>
  <c r="D87" i="48" a="1"/>
  <c r="D87" i="48" s="1"/>
  <c r="F74" i="48" a="1"/>
  <c r="F74" i="48" s="1"/>
  <c r="D74" i="48" a="1"/>
  <c r="D74" i="48" s="1"/>
  <c r="F73" i="48" a="1"/>
  <c r="F73" i="48" s="1"/>
  <c r="D73" i="48" a="1"/>
  <c r="D73" i="48" s="1"/>
  <c r="F71" i="48" a="1"/>
  <c r="F71" i="48" s="1"/>
  <c r="D71" i="48" a="1"/>
  <c r="D71" i="48" s="1"/>
  <c r="F68" i="48" a="1"/>
  <c r="F68" i="48" s="1"/>
  <c r="D68" i="48" a="1"/>
  <c r="D68" i="48" s="1"/>
  <c r="F66" i="48" a="1"/>
  <c r="F66" i="48" s="1"/>
  <c r="D66" i="48" a="1"/>
  <c r="D66" i="48" s="1"/>
  <c r="F64" i="48" a="1"/>
  <c r="F64" i="48" s="1"/>
  <c r="D64" i="48" a="1"/>
  <c r="D64" i="48" s="1"/>
  <c r="F582" i="48" a="1"/>
  <c r="F582" i="48" s="1"/>
  <c r="D582" i="48" a="1"/>
  <c r="D582" i="48" s="1"/>
  <c r="F581" i="48" a="1"/>
  <c r="F581" i="48" s="1"/>
  <c r="D581" i="48" a="1"/>
  <c r="D581" i="48" s="1"/>
  <c r="F61" i="48" a="1"/>
  <c r="F61" i="48" s="1"/>
  <c r="D61" i="48" a="1"/>
  <c r="D61" i="48" s="1"/>
  <c r="F578" i="48" a="1"/>
  <c r="F578" i="48" s="1"/>
  <c r="D578" i="48" a="1"/>
  <c r="D578" i="48" s="1"/>
  <c r="F577" i="48" a="1"/>
  <c r="F577" i="48" s="1"/>
  <c r="D577" i="48" a="1"/>
  <c r="D577" i="48" s="1"/>
  <c r="F48" i="48" a="1"/>
  <c r="F48" i="48" s="1"/>
  <c r="D48" i="48" a="1"/>
  <c r="D48" i="48" s="1"/>
  <c r="F23" i="48" a="1"/>
  <c r="F23" i="48" s="1"/>
  <c r="D23" i="48" a="1"/>
  <c r="D23" i="48" s="1"/>
  <c r="F22" i="48" a="1"/>
  <c r="F22" i="48" s="1"/>
  <c r="D22" i="48" a="1"/>
  <c r="D22" i="48" s="1"/>
  <c r="F21" i="48" a="1"/>
  <c r="F21" i="48" s="1"/>
  <c r="D21" i="48" a="1"/>
  <c r="D21" i="48" s="1"/>
  <c r="F19" i="48" a="1"/>
  <c r="F19" i="48" s="1"/>
  <c r="D19" i="48" a="1"/>
  <c r="D19" i="48" s="1"/>
  <c r="F17" i="48" a="1"/>
  <c r="F17" i="48" s="1"/>
  <c r="D17" i="48" a="1"/>
  <c r="D17" i="48" s="1"/>
  <c r="F15" i="48" a="1"/>
  <c r="F15" i="48" s="1"/>
  <c r="D15" i="48" a="1"/>
  <c r="D15" i="48" s="1"/>
  <c r="F10" i="48" a="1"/>
  <c r="F10" i="48" s="1"/>
  <c r="D10" i="48" a="1"/>
  <c r="D10" i="48" s="1"/>
  <c r="F6" i="48" a="1"/>
  <c r="F6" i="48" s="1"/>
  <c r="D6" i="48" a="1"/>
  <c r="D6" i="48" s="1"/>
  <c r="F5" i="48" a="1"/>
  <c r="F5" i="48" s="1"/>
  <c r="F55" i="48" a="1"/>
  <c r="F55" i="48" s="1"/>
  <c r="D55" i="48" a="1"/>
  <c r="D55" i="48" s="1"/>
  <c r="F124" i="48" a="1"/>
  <c r="F124" i="48" s="1"/>
  <c r="D124" i="48" a="1"/>
  <c r="D124" i="48" s="1"/>
  <c r="F123" i="48" a="1"/>
  <c r="F123" i="48" s="1"/>
  <c r="D123" i="48" a="1"/>
  <c r="D123" i="48" s="1"/>
  <c r="F126" i="48" a="1"/>
  <c r="F126" i="48" s="1"/>
  <c r="D126" i="48" a="1"/>
  <c r="D126" i="48" s="1"/>
  <c r="F134" i="48" a="1"/>
  <c r="F134" i="48" s="1"/>
  <c r="D134" i="48" a="1"/>
  <c r="D134" i="48" s="1"/>
  <c r="F358" i="48" a="1"/>
  <c r="F358" i="48" s="1"/>
  <c r="D358" i="48" a="1"/>
  <c r="D358" i="48" s="1"/>
  <c r="F564" i="48" a="1"/>
  <c r="F564" i="48" s="1"/>
  <c r="D564" i="48" a="1"/>
  <c r="D564" i="48" s="1"/>
  <c r="F393" i="48" a="1"/>
  <c r="F393" i="48" s="1"/>
  <c r="D393" i="48" a="1"/>
  <c r="D393" i="48" s="1"/>
  <c r="F429" i="48" a="1"/>
  <c r="F429" i="48" s="1"/>
  <c r="D429" i="48" a="1"/>
  <c r="D429" i="48" s="1"/>
  <c r="F383" i="48" a="1"/>
  <c r="F383" i="48" s="1"/>
  <c r="D383" i="48" a="1"/>
  <c r="D383" i="48" s="1"/>
  <c r="F125" i="48" a="1"/>
  <c r="F125" i="48" s="1"/>
  <c r="D125" i="48" a="1"/>
  <c r="D125" i="48" s="1"/>
  <c r="F221" i="48" a="1"/>
  <c r="F221" i="48" s="1"/>
  <c r="D221" i="48" a="1"/>
  <c r="D221" i="48" s="1"/>
  <c r="F288" i="48" a="1"/>
  <c r="F288" i="48" s="1"/>
  <c r="D288" i="48" a="1"/>
  <c r="D288" i="48" s="1"/>
  <c r="F287" i="48" a="1"/>
  <c r="F287" i="48" s="1"/>
  <c r="D287" i="48" a="1"/>
  <c r="D287" i="48" s="1"/>
  <c r="F430" i="48" a="1"/>
  <c r="F430" i="48" s="1"/>
  <c r="D430" i="48" a="1"/>
  <c r="D430" i="48" s="1"/>
  <c r="F613" i="48" a="1"/>
  <c r="F613" i="48" s="1"/>
  <c r="D613" i="48" a="1"/>
  <c r="D613" i="48" s="1"/>
  <c r="F616" i="48" a="1"/>
  <c r="F616" i="48" s="1"/>
  <c r="D616" i="48" a="1"/>
  <c r="D616" i="48" s="1"/>
  <c r="F573" i="48" a="1"/>
  <c r="F573" i="48" s="1"/>
  <c r="D573" i="48" a="1"/>
  <c r="D573" i="48" s="1"/>
  <c r="F576" i="48" a="1"/>
  <c r="F576" i="48" s="1"/>
  <c r="D576" i="48" a="1"/>
  <c r="D576" i="48" s="1"/>
  <c r="F566" i="48" a="1"/>
  <c r="F566" i="48" s="1"/>
  <c r="D566" i="48" a="1"/>
  <c r="D566" i="48" s="1"/>
  <c r="F549" i="48" a="1"/>
  <c r="F549" i="48" s="1"/>
  <c r="D549" i="48" a="1"/>
  <c r="D549" i="48" s="1"/>
  <c r="F512" i="48" a="1"/>
  <c r="F512" i="48" s="1"/>
  <c r="D512" i="48" a="1"/>
  <c r="D512" i="48" s="1"/>
  <c r="F455" i="48" a="1"/>
  <c r="F455" i="48" s="1"/>
  <c r="D455" i="48" a="1"/>
  <c r="D455" i="48" s="1"/>
  <c r="F454" i="48" a="1"/>
  <c r="F454" i="48" s="1"/>
  <c r="D454" i="48" a="1"/>
  <c r="D454" i="48" s="1"/>
  <c r="F452" i="48" a="1"/>
  <c r="F452" i="48" s="1"/>
  <c r="D452" i="48" a="1"/>
  <c r="D452" i="48" s="1"/>
  <c r="F450" i="48" a="1"/>
  <c r="F450" i="48" s="1"/>
  <c r="D450" i="48" a="1"/>
  <c r="D450" i="48" s="1"/>
  <c r="F433" i="48" a="1"/>
  <c r="F433" i="48" s="1"/>
  <c r="D433" i="48" a="1"/>
  <c r="D433" i="48" s="1"/>
  <c r="F432" i="48" a="1"/>
  <c r="F432" i="48" s="1"/>
  <c r="D432" i="48" a="1"/>
  <c r="D432" i="48" s="1"/>
  <c r="F468" i="48" a="1"/>
  <c r="F468" i="48" s="1"/>
  <c r="D468" i="48" a="1"/>
  <c r="D468" i="48" s="1"/>
  <c r="F369" i="48" a="1"/>
  <c r="F369" i="48" s="1"/>
  <c r="D369" i="48" a="1"/>
  <c r="D369" i="48" s="1"/>
  <c r="F367" i="48" a="1"/>
  <c r="F367" i="48" s="1"/>
  <c r="D367" i="48" a="1"/>
  <c r="D367" i="48" s="1"/>
  <c r="F353" i="48" a="1"/>
  <c r="F353" i="48" s="1"/>
  <c r="D353" i="48" a="1"/>
  <c r="D353" i="48" s="1"/>
  <c r="F343" i="48" a="1"/>
  <c r="F343" i="48" s="1"/>
  <c r="D343" i="48" a="1"/>
  <c r="D343" i="48" s="1"/>
  <c r="F307" i="48" a="1"/>
  <c r="F307" i="48" s="1"/>
  <c r="D307" i="48" a="1"/>
  <c r="D307" i="48" s="1"/>
  <c r="F313" i="48" a="1"/>
  <c r="F313" i="48" s="1"/>
  <c r="D313" i="48" a="1"/>
  <c r="D313" i="48" s="1"/>
  <c r="F303" i="48" a="1"/>
  <c r="F303" i="48" s="1"/>
  <c r="D303" i="48" a="1"/>
  <c r="D303" i="48" s="1"/>
  <c r="F302" i="48" a="1"/>
  <c r="F302" i="48" s="1"/>
  <c r="D302" i="48" a="1"/>
  <c r="D302" i="48" s="1"/>
  <c r="F296" i="48" a="1"/>
  <c r="F296" i="48" s="1"/>
  <c r="D296" i="48" a="1"/>
  <c r="D296" i="48" s="1"/>
  <c r="F275" i="48" a="1"/>
  <c r="F275" i="48" s="1"/>
  <c r="D275" i="48" a="1"/>
  <c r="D275" i="48" s="1"/>
  <c r="F264" i="48" a="1"/>
  <c r="F264" i="48" s="1"/>
  <c r="D264" i="48" a="1"/>
  <c r="D264" i="48" s="1"/>
  <c r="F260" i="48" a="1"/>
  <c r="F260" i="48" s="1"/>
  <c r="D260" i="48" a="1"/>
  <c r="D260" i="48" s="1"/>
  <c r="F262" i="48" a="1"/>
  <c r="F262" i="48" s="1"/>
  <c r="D262" i="48" a="1"/>
  <c r="D262" i="48" s="1"/>
  <c r="F240" i="48" a="1"/>
  <c r="F240" i="48" s="1"/>
  <c r="D240" i="48" a="1"/>
  <c r="D240" i="48" s="1"/>
  <c r="F236" i="48" a="1"/>
  <c r="F236" i="48" s="1"/>
  <c r="D236" i="48" a="1"/>
  <c r="D236" i="48" s="1"/>
  <c r="F232" i="48" a="1"/>
  <c r="F232" i="48" s="1"/>
  <c r="D232" i="48" a="1"/>
  <c r="D232" i="48" s="1"/>
  <c r="F70" i="48" a="1"/>
  <c r="F70" i="48" s="1"/>
  <c r="D70" i="48" a="1"/>
  <c r="D70" i="48" s="1"/>
  <c r="F201" i="48" a="1"/>
  <c r="F201" i="48" s="1"/>
  <c r="D201" i="48" a="1"/>
  <c r="D201" i="48" s="1"/>
  <c r="F209" i="48" a="1"/>
  <c r="F209" i="48" s="1"/>
  <c r="D209" i="48" a="1"/>
  <c r="D209" i="48" s="1"/>
  <c r="F333" i="48" a="1"/>
  <c r="F333" i="48" s="1"/>
  <c r="D333" i="48" a="1"/>
  <c r="D333" i="48" s="1"/>
  <c r="F341" i="48" a="1"/>
  <c r="F341" i="48" s="1"/>
  <c r="D341" i="48" a="1"/>
  <c r="D341" i="48" s="1"/>
  <c r="F340" i="48" a="1"/>
  <c r="F340" i="48" s="1"/>
  <c r="D340" i="48" a="1"/>
  <c r="D340" i="48" s="1"/>
  <c r="F305" i="48" a="1"/>
  <c r="F305" i="48" s="1"/>
  <c r="D305" i="48" a="1"/>
  <c r="D305" i="48" s="1"/>
  <c r="F332" i="48" a="1"/>
  <c r="F332" i="48" s="1"/>
  <c r="D332" i="48" a="1"/>
  <c r="D332" i="48" s="1"/>
  <c r="F342" i="48" a="1"/>
  <c r="F342" i="48" s="1"/>
  <c r="D342" i="48" a="1"/>
  <c r="D342" i="48" s="1"/>
  <c r="F192" i="48" a="1"/>
  <c r="F192" i="48" s="1"/>
  <c r="D192" i="48" a="1"/>
  <c r="D192" i="48" s="1"/>
  <c r="F24" i="48" a="1"/>
  <c r="F24" i="48" s="1"/>
  <c r="D24" i="48" a="1"/>
  <c r="D24" i="48" s="1"/>
  <c r="F640" i="48" a="1"/>
  <c r="F640" i="48" s="1"/>
  <c r="D640" i="48" a="1"/>
  <c r="D640" i="48" s="1"/>
  <c r="F621" i="48" a="1"/>
  <c r="F621" i="48" s="1"/>
  <c r="D621" i="48" a="1"/>
  <c r="D621" i="48" s="1"/>
  <c r="F81" i="48" a="1"/>
  <c r="F81" i="48" s="1"/>
  <c r="D81" i="48" a="1"/>
  <c r="D81" i="48" s="1"/>
  <c r="F546" i="48" a="1"/>
  <c r="F546" i="48" s="1"/>
  <c r="D546" i="48" a="1"/>
  <c r="D546" i="48" s="1"/>
  <c r="F614" i="48" a="1"/>
  <c r="F614" i="48" s="1"/>
  <c r="D614" i="48" a="1"/>
  <c r="D614" i="48" s="1"/>
  <c r="F78" i="48" a="1"/>
  <c r="F78" i="48" s="1"/>
  <c r="D78" i="48" a="1"/>
  <c r="D78" i="48" s="1"/>
  <c r="F545" i="48" a="1"/>
  <c r="F545" i="48" s="1"/>
  <c r="D545" i="48" a="1"/>
  <c r="D545" i="48" s="1"/>
  <c r="F548" i="48" a="1"/>
  <c r="F548" i="48" s="1"/>
  <c r="D548" i="48" a="1"/>
  <c r="D548" i="48" s="1"/>
  <c r="F540" i="48" a="1"/>
  <c r="F540" i="48" s="1"/>
  <c r="D540" i="48" a="1"/>
  <c r="D540" i="48" s="1"/>
  <c r="F84" i="48" a="1"/>
  <c r="F84" i="48" s="1"/>
  <c r="D84" i="48" a="1"/>
  <c r="D84" i="48" s="1"/>
  <c r="F544" i="48" a="1"/>
  <c r="F544" i="48" s="1"/>
  <c r="D544" i="48" a="1"/>
  <c r="D544" i="48" s="1"/>
  <c r="F542" i="48" a="1"/>
  <c r="F542" i="48" s="1"/>
  <c r="D542" i="48" a="1"/>
  <c r="D542" i="48" s="1"/>
  <c r="F82" i="48" a="1"/>
  <c r="F82" i="48" s="1"/>
  <c r="D82" i="48" a="1"/>
  <c r="D82" i="48" s="1"/>
  <c r="F39" i="48" a="1"/>
  <c r="F39" i="48" s="1"/>
  <c r="D39" i="48" a="1"/>
  <c r="D39" i="48" s="1"/>
  <c r="F35" i="48" a="1"/>
  <c r="F35" i="48" s="1"/>
  <c r="D35" i="48" a="1"/>
  <c r="D35" i="48" s="1"/>
  <c r="F36" i="48" a="1"/>
  <c r="F36" i="48" s="1"/>
  <c r="D36" i="48" a="1"/>
  <c r="D36" i="48" s="1"/>
  <c r="F38" i="48" a="1"/>
  <c r="F38" i="48" s="1"/>
  <c r="D38" i="48" a="1"/>
  <c r="D38" i="48" s="1"/>
  <c r="F541" i="48" a="1"/>
  <c r="F541" i="48" s="1"/>
  <c r="D541" i="48" a="1"/>
  <c r="D541" i="48" s="1"/>
  <c r="F543" i="48" a="1"/>
  <c r="F543" i="48" s="1"/>
  <c r="D543" i="48" a="1"/>
  <c r="D543" i="48" s="1"/>
  <c r="F191" i="48" a="1"/>
  <c r="F191" i="48" s="1"/>
  <c r="D191" i="48" a="1"/>
  <c r="D191" i="48" s="1"/>
  <c r="F424" i="48" a="1"/>
  <c r="F424" i="48" s="1"/>
  <c r="D424" i="48" a="1"/>
  <c r="D424" i="48" s="1"/>
  <c r="F193" i="48" a="1"/>
  <c r="F193" i="48" s="1"/>
  <c r="D193" i="48" a="1"/>
  <c r="D193" i="48" s="1"/>
  <c r="F189" i="48" a="1"/>
  <c r="F189" i="48" s="1"/>
  <c r="D189" i="48" a="1"/>
  <c r="D189" i="48" s="1"/>
  <c r="F426" i="48" a="1"/>
  <c r="F426" i="48" s="1"/>
  <c r="D426" i="48" a="1"/>
  <c r="D426" i="48" s="1"/>
  <c r="F425" i="48" a="1"/>
  <c r="F425" i="48" s="1"/>
  <c r="D425" i="48" a="1"/>
  <c r="D425" i="48" s="1"/>
  <c r="F190" i="48" a="1"/>
  <c r="F190" i="48" s="1"/>
  <c r="D190" i="48" a="1"/>
  <c r="D190" i="48" s="1"/>
  <c r="F661" i="48" a="1"/>
  <c r="F661" i="48" s="1"/>
  <c r="D661" i="48" a="1"/>
  <c r="D661" i="48" s="1"/>
  <c r="F547" i="48" a="1"/>
  <c r="F547" i="48" s="1"/>
  <c r="D547" i="48" a="1"/>
  <c r="D547" i="48" s="1"/>
  <c r="F539" i="48" a="1"/>
  <c r="F539" i="48" s="1"/>
  <c r="D539" i="48" a="1"/>
  <c r="D539" i="48" s="1"/>
  <c r="F282" i="48" a="1"/>
  <c r="F282" i="48" s="1"/>
  <c r="D282" i="48" a="1"/>
  <c r="D282" i="48" s="1"/>
  <c r="F281" i="48" a="1"/>
  <c r="F281" i="48" s="1"/>
  <c r="D281" i="48" a="1"/>
  <c r="D281" i="48" s="1"/>
  <c r="F188" i="48" a="1"/>
  <c r="F188" i="48" s="1"/>
  <c r="D188" i="48" a="1"/>
  <c r="D188" i="48" s="1"/>
  <c r="F83" i="48" a="1"/>
  <c r="F83" i="48" s="1"/>
  <c r="D83" i="48" a="1"/>
  <c r="D83" i="48" s="1"/>
  <c r="F80" i="48" a="1"/>
  <c r="F80" i="48" s="1"/>
  <c r="D80" i="48" a="1"/>
  <c r="D80" i="48" s="1"/>
  <c r="F79" i="48" a="1"/>
  <c r="F79" i="48" s="1"/>
  <c r="D79" i="48" a="1"/>
  <c r="D79" i="48" s="1"/>
  <c r="F37" i="48" a="1"/>
  <c r="F37" i="48" s="1"/>
  <c r="D37" i="48" a="1"/>
  <c r="D37" i="48" s="1"/>
  <c r="F29" i="48" a="1"/>
  <c r="F29" i="48" s="1"/>
  <c r="D29" i="48" a="1"/>
  <c r="D29" i="48" s="1"/>
  <c r="F527" i="48" a="1"/>
  <c r="F527" i="48" s="1"/>
  <c r="D527" i="48" a="1"/>
  <c r="D527" i="48" s="1"/>
  <c r="F28" i="48" a="1"/>
  <c r="F28" i="48" s="1"/>
  <c r="D28" i="48" a="1"/>
  <c r="D28" i="48" s="1"/>
  <c r="F72" i="48" a="1"/>
  <c r="F72" i="48" s="1"/>
  <c r="D72" i="48" a="1"/>
  <c r="D72" i="48" s="1"/>
  <c r="F330" i="48" a="1"/>
  <c r="F330" i="48" s="1"/>
  <c r="D330" i="48" a="1"/>
  <c r="D330" i="48" s="1"/>
  <c r="F524" i="48" a="1"/>
  <c r="F524" i="48" s="1"/>
  <c r="D524" i="48" a="1"/>
  <c r="D524" i="48" s="1"/>
  <c r="F13" i="48" a="1"/>
  <c r="F13" i="48" s="1"/>
  <c r="D13" i="48" a="1"/>
  <c r="D13" i="48" s="1"/>
  <c r="F27" i="48" a="1"/>
  <c r="F27" i="48" s="1"/>
  <c r="D27" i="48" a="1"/>
  <c r="D27" i="48" s="1"/>
  <c r="F525" i="48" a="1"/>
  <c r="F525" i="48" s="1"/>
  <c r="D525" i="48" a="1"/>
  <c r="D525" i="48" s="1"/>
  <c r="F121" i="48" a="1"/>
  <c r="F121" i="48" s="1"/>
  <c r="D121" i="48" a="1"/>
  <c r="D121" i="48" s="1"/>
  <c r="F458" i="48" a="1"/>
  <c r="F458" i="48" s="1"/>
  <c r="D458" i="48" a="1"/>
  <c r="D458" i="48" s="1"/>
  <c r="F460" i="48" a="1"/>
  <c r="F460" i="48" s="1"/>
  <c r="D460" i="48" a="1"/>
  <c r="D460" i="48" s="1"/>
  <c r="F461" i="48" a="1"/>
  <c r="F461" i="48" s="1"/>
  <c r="D461" i="48" a="1"/>
  <c r="D461" i="48" s="1"/>
  <c r="F421" i="48" a="1"/>
  <c r="F421" i="48" s="1"/>
  <c r="D421" i="48" a="1"/>
  <c r="D421" i="48" s="1"/>
  <c r="F101" i="48" a="1"/>
  <c r="F101" i="48" s="1"/>
  <c r="D101" i="48" a="1"/>
  <c r="D101" i="48" s="1"/>
  <c r="F528" i="48" a="1"/>
  <c r="F528" i="48" s="1"/>
  <c r="D528" i="48" a="1"/>
  <c r="D528" i="48" s="1"/>
  <c r="F526" i="48" a="1"/>
  <c r="F526" i="48" s="1"/>
  <c r="D526" i="48" a="1"/>
  <c r="D526" i="48" s="1"/>
  <c r="F505" i="48" a="1"/>
  <c r="F505" i="48" s="1"/>
  <c r="D505" i="48" a="1"/>
  <c r="D505" i="48" s="1"/>
  <c r="F392" i="48" a="1"/>
  <c r="F392" i="48" s="1"/>
  <c r="D392" i="48" a="1"/>
  <c r="D392" i="48" s="1"/>
  <c r="F391" i="48" a="1"/>
  <c r="F391" i="48" s="1"/>
  <c r="D391" i="48" a="1"/>
  <c r="D391" i="48" s="1"/>
  <c r="F443" i="48" a="1"/>
  <c r="F443" i="48" s="1"/>
  <c r="D443" i="48" a="1"/>
  <c r="D443" i="48" s="1"/>
  <c r="F261" i="48" a="1"/>
  <c r="F261" i="48" s="1"/>
  <c r="D261" i="48" a="1"/>
  <c r="D261" i="48" s="1"/>
  <c r="F210" i="48" a="1"/>
  <c r="F210" i="48" s="1"/>
  <c r="D210" i="48" a="1"/>
  <c r="D210" i="48" s="1"/>
  <c r="F181" i="48" a="1"/>
  <c r="F181" i="48" s="1"/>
  <c r="D181" i="48" a="1"/>
  <c r="D181" i="48" s="1"/>
  <c r="F162" i="48" a="1"/>
  <c r="F162" i="48" s="1"/>
  <c r="D162" i="48" a="1"/>
  <c r="D162" i="48" s="1"/>
  <c r="F472" i="48" a="1"/>
  <c r="F472" i="48" s="1"/>
  <c r="D472" i="48" a="1"/>
  <c r="D472" i="48" s="1"/>
  <c r="F26" i="48" a="1"/>
  <c r="F26" i="48" s="1"/>
  <c r="D26" i="48" a="1"/>
  <c r="D26" i="48" s="1"/>
  <c r="F25" i="48" a="1"/>
  <c r="F25" i="48" s="1"/>
  <c r="D25" i="48" a="1"/>
  <c r="D25" i="48" s="1"/>
  <c r="F9" i="48" a="1"/>
  <c r="F9" i="48" s="1"/>
  <c r="D9" i="48" a="1"/>
  <c r="D9" i="48" s="1"/>
  <c r="F8" i="48" a="1"/>
  <c r="F8" i="48" s="1"/>
  <c r="D8" i="48" a="1"/>
  <c r="D8" i="48" s="1"/>
  <c r="F7" i="48" a="1"/>
  <c r="F7" i="48" s="1"/>
  <c r="D7" i="48" a="1"/>
  <c r="D7" i="48" s="1"/>
  <c r="F248" i="48" a="1"/>
  <c r="F248" i="48" s="1"/>
  <c r="D248" i="48" a="1"/>
  <c r="D248" i="48" s="1"/>
  <c r="F129" i="48" a="1"/>
  <c r="F129" i="48" s="1"/>
  <c r="D129" i="48" a="1"/>
  <c r="D129" i="48" s="1"/>
  <c r="F399" i="48" a="1"/>
  <c r="F399" i="48" s="1"/>
  <c r="D399" i="48" a="1"/>
  <c r="D399" i="48" s="1"/>
  <c r="F215" i="48" a="1"/>
  <c r="F215" i="48" s="1"/>
  <c r="D215" i="48" a="1"/>
  <c r="D215" i="48" s="1"/>
  <c r="F502" i="48" a="1"/>
  <c r="F502" i="48" s="1"/>
  <c r="D502" i="48" a="1"/>
  <c r="D502" i="48" s="1"/>
  <c r="F585" i="48" a="1"/>
  <c r="F585" i="48" s="1"/>
  <c r="D585" i="48" a="1"/>
  <c r="D585" i="48" s="1"/>
  <c r="F51" i="48" a="1"/>
  <c r="F51" i="48" s="1"/>
  <c r="D51" i="48" a="1"/>
  <c r="D51" i="48" s="1"/>
  <c r="F43" i="48" a="1"/>
  <c r="F43" i="48" s="1"/>
  <c r="D43" i="48" a="1"/>
  <c r="D43" i="48" s="1"/>
  <c r="F394" i="48" a="1"/>
  <c r="F394" i="48" s="1"/>
  <c r="D394" i="48" a="1"/>
  <c r="D394" i="48" s="1"/>
  <c r="F396" i="48" a="1"/>
  <c r="F396" i="48" s="1"/>
  <c r="D396" i="48" a="1"/>
  <c r="D396" i="48" s="1"/>
  <c r="F298" i="48" a="1"/>
  <c r="F298" i="48" s="1"/>
  <c r="D298" i="48" a="1"/>
  <c r="D298" i="48" s="1"/>
  <c r="F50" i="48" a="1"/>
  <c r="F50" i="48" s="1"/>
  <c r="D50" i="48" a="1"/>
  <c r="D50" i="48" s="1"/>
  <c r="F395" i="48" a="1"/>
  <c r="F395" i="48" s="1"/>
  <c r="D395" i="48" a="1"/>
  <c r="D395" i="48" s="1"/>
  <c r="F659" i="48" a="1"/>
  <c r="F659" i="48" s="1"/>
  <c r="D659" i="48" a="1"/>
  <c r="D659" i="48" s="1"/>
  <c r="D652" i="48" a="1"/>
  <c r="D652" i="48" s="1"/>
  <c r="F667" i="48" a="1"/>
  <c r="F667" i="48" s="1"/>
  <c r="D667" i="48" a="1"/>
  <c r="D667" i="48" s="1"/>
  <c r="F650" i="48" a="1"/>
  <c r="F650" i="48" s="1"/>
  <c r="F523" i="48" a="1"/>
  <c r="F523" i="48" s="1"/>
  <c r="D523" i="48" a="1"/>
  <c r="D523" i="48" s="1"/>
  <c r="F536" i="48" a="1"/>
  <c r="F536" i="48" s="1"/>
  <c r="D536" i="48" a="1"/>
  <c r="D536" i="48" s="1"/>
  <c r="F535" i="48" a="1"/>
  <c r="F535" i="48" s="1"/>
  <c r="D535" i="48" a="1"/>
  <c r="D535" i="48" s="1"/>
  <c r="F415" i="48" a="1"/>
  <c r="F415" i="48" s="1"/>
  <c r="D415" i="48" a="1"/>
  <c r="D415" i="48" s="1"/>
  <c r="F419" i="48" a="1"/>
  <c r="F419" i="48" s="1"/>
  <c r="D419" i="48" a="1"/>
  <c r="D419" i="48" s="1"/>
  <c r="F417" i="48" a="1"/>
  <c r="F417" i="48" s="1"/>
  <c r="D417" i="48" a="1"/>
  <c r="D417" i="48" s="1"/>
  <c r="F555" i="48" a="1"/>
  <c r="F555" i="48" s="1"/>
  <c r="D555" i="48" a="1"/>
  <c r="D555" i="48" s="1"/>
  <c r="F205" i="48" a="1"/>
  <c r="F205" i="48" s="1"/>
  <c r="D205" i="48" a="1"/>
  <c r="D205" i="48" s="1"/>
  <c r="F206" i="48" a="1"/>
  <c r="F206" i="48" s="1"/>
  <c r="D206" i="48" a="1"/>
  <c r="D206" i="48" s="1"/>
  <c r="F204" i="48" a="1"/>
  <c r="F204" i="48" s="1"/>
  <c r="D204" i="48" a="1"/>
  <c r="D204" i="48" s="1"/>
  <c r="F31" i="48" a="1"/>
  <c r="F31" i="48" s="1"/>
  <c r="D31" i="48" a="1"/>
  <c r="D31" i="48" s="1"/>
  <c r="F46" i="48" a="1"/>
  <c r="F46" i="48" s="1"/>
  <c r="D46" i="48" a="1"/>
  <c r="D46" i="48" s="1"/>
  <c r="F32" i="48" a="1"/>
  <c r="F32" i="48" s="1"/>
  <c r="D32" i="48" a="1"/>
  <c r="D32" i="48" s="1"/>
  <c r="F252" i="48" a="1"/>
  <c r="F252" i="48" s="1"/>
  <c r="D252" i="48" a="1"/>
  <c r="D252" i="48" s="1"/>
  <c r="F33" i="48" a="1"/>
  <c r="F33" i="48" s="1"/>
  <c r="D33" i="48" a="1"/>
  <c r="D33" i="48" s="1"/>
  <c r="F142" i="48" a="1"/>
  <c r="F142" i="48" s="1"/>
  <c r="D142" i="48" a="1"/>
  <c r="D142" i="48" s="1"/>
  <c r="F418" i="48" a="1"/>
  <c r="F418" i="48" s="1"/>
  <c r="D418" i="48" a="1"/>
  <c r="D418" i="48" s="1"/>
  <c r="F442" i="48" a="1"/>
  <c r="F442" i="48" s="1"/>
  <c r="D442" i="48" a="1"/>
  <c r="D442" i="48" s="1"/>
  <c r="F139" i="48" a="1"/>
  <c r="F139" i="48" s="1"/>
  <c r="D139" i="48" a="1"/>
  <c r="D139" i="48" s="1"/>
  <c r="F487" i="48" a="1"/>
  <c r="F487" i="48" s="1"/>
  <c r="D487" i="48" a="1"/>
  <c r="D487" i="48" s="1"/>
  <c r="F398" i="48" a="1"/>
  <c r="F398" i="48" s="1"/>
  <c r="D398" i="48" a="1"/>
  <c r="D398" i="48" s="1"/>
  <c r="F431" i="48" a="1"/>
  <c r="F431" i="48" s="1"/>
  <c r="D431" i="48" a="1"/>
  <c r="D431" i="48" s="1"/>
  <c r="F381" i="48" a="1"/>
  <c r="F381" i="48" s="1"/>
  <c r="D381" i="48" a="1"/>
  <c r="D381" i="48" s="1"/>
  <c r="F328" i="48" a="1"/>
  <c r="F328" i="48" s="1"/>
  <c r="D328" i="48" a="1"/>
  <c r="D328" i="48" s="1"/>
  <c r="F325" i="48" a="1"/>
  <c r="F325" i="48" s="1"/>
  <c r="D325" i="48" a="1"/>
  <c r="D325" i="48" s="1"/>
  <c r="F320" i="48" a="1"/>
  <c r="F320" i="48" s="1"/>
  <c r="D320" i="48" a="1"/>
  <c r="D320" i="48" s="1"/>
  <c r="F301" i="48" a="1"/>
  <c r="F301" i="48" s="1"/>
  <c r="D301" i="48" a="1"/>
  <c r="D301" i="48" s="1"/>
  <c r="F299" i="48" a="1"/>
  <c r="F299" i="48" s="1"/>
  <c r="D299" i="48" a="1"/>
  <c r="D299" i="48" s="1"/>
  <c r="F286" i="48" a="1"/>
  <c r="F286" i="48" s="1"/>
  <c r="D286" i="48" a="1"/>
  <c r="D286" i="48" s="1"/>
  <c r="F207" i="48" a="1"/>
  <c r="F207" i="48" s="1"/>
  <c r="D207" i="48" a="1"/>
  <c r="D207" i="48" s="1"/>
  <c r="F203" i="48" a="1"/>
  <c r="F203" i="48" s="1"/>
  <c r="D203" i="48" a="1"/>
  <c r="D203" i="48" s="1"/>
  <c r="F250" i="48" a="1"/>
  <c r="F250" i="48" s="1"/>
  <c r="D250" i="48" a="1"/>
  <c r="D250" i="48" s="1"/>
  <c r="F239" i="48" a="1"/>
  <c r="F239" i="48" s="1"/>
  <c r="D239" i="48" a="1"/>
  <c r="D239" i="48" s="1"/>
  <c r="F230" i="48" a="1"/>
  <c r="F230" i="48" s="1"/>
  <c r="D230" i="48" a="1"/>
  <c r="D230" i="48" s="1"/>
  <c r="F214" i="48" a="1"/>
  <c r="F214" i="48" s="1"/>
  <c r="D214" i="48" a="1"/>
  <c r="D214" i="48" s="1"/>
  <c r="F212" i="48" a="1"/>
  <c r="F212" i="48" s="1"/>
  <c r="D212" i="48" a="1"/>
  <c r="D212" i="48" s="1"/>
  <c r="F211" i="48" a="1"/>
  <c r="F211" i="48" s="1"/>
  <c r="D211" i="48" a="1"/>
  <c r="D211" i="48" s="1"/>
  <c r="F202" i="48" a="1"/>
  <c r="F202" i="48" s="1"/>
  <c r="D202" i="48" a="1"/>
  <c r="D202" i="48" s="1"/>
  <c r="F178" i="48" a="1"/>
  <c r="F178" i="48" s="1"/>
  <c r="D178" i="48" a="1"/>
  <c r="D178" i="48" s="1"/>
  <c r="F292" i="48" a="1"/>
  <c r="F292" i="48" s="1"/>
  <c r="D292" i="48" a="1"/>
  <c r="D292" i="48" s="1"/>
  <c r="F103" i="48" a="1"/>
  <c r="F103" i="48" s="1"/>
  <c r="D103" i="48" a="1"/>
  <c r="D103" i="48" s="1"/>
  <c r="F130" i="48" a="1"/>
  <c r="F130" i="48" s="1"/>
  <c r="D130" i="48" a="1"/>
  <c r="D130" i="48" s="1"/>
  <c r="F47" i="48" a="1"/>
  <c r="F47" i="48" s="1"/>
  <c r="D47" i="48" a="1"/>
  <c r="D47" i="48" s="1"/>
  <c r="F226" i="48" a="1"/>
  <c r="F226" i="48" s="1"/>
  <c r="D226" i="48" a="1"/>
  <c r="D226" i="48" s="1"/>
  <c r="F225" i="48" a="1"/>
  <c r="F225" i="48" s="1"/>
  <c r="D225" i="48" a="1"/>
  <c r="D225" i="48" s="1"/>
  <c r="F371" i="48" a="1"/>
  <c r="F371" i="48" s="1"/>
  <c r="D371" i="48" a="1"/>
  <c r="D371" i="48" s="1"/>
  <c r="F67" i="48" a="1"/>
  <c r="F67" i="48" s="1"/>
  <c r="D67" i="48" a="1"/>
  <c r="D67" i="48" s="1"/>
  <c r="F222" i="48" a="1"/>
  <c r="F222" i="48" s="1"/>
  <c r="D222" i="48" a="1"/>
  <c r="D222" i="48" s="1"/>
  <c r="F572" i="48" a="1"/>
  <c r="F572" i="48" s="1"/>
  <c r="D572" i="48" a="1"/>
  <c r="D572" i="48" s="1"/>
  <c r="F227" i="48" a="1"/>
  <c r="F227" i="48" s="1"/>
  <c r="D227" i="48" a="1"/>
  <c r="D227" i="48" s="1"/>
  <c r="F224" i="48" a="1"/>
  <c r="F224" i="48" s="1"/>
  <c r="D224" i="48" a="1"/>
  <c r="D224" i="48" s="1"/>
  <c r="F231" i="48" a="1"/>
  <c r="F231" i="48" s="1"/>
  <c r="D231" i="48" a="1"/>
  <c r="D231" i="48" s="1"/>
  <c r="F609" i="48" a="1"/>
  <c r="F609" i="48" s="1"/>
  <c r="D609" i="48" a="1"/>
  <c r="D609" i="48" s="1"/>
  <c r="F607" i="48" a="1"/>
  <c r="F607" i="48" s="1"/>
  <c r="D607" i="48" a="1"/>
  <c r="D607" i="48" s="1"/>
  <c r="F606" i="48" a="1"/>
  <c r="F606" i="48" s="1"/>
  <c r="D606" i="48" a="1"/>
  <c r="D606" i="48" s="1"/>
  <c r="F534" i="48" a="1"/>
  <c r="F534" i="48" s="1"/>
  <c r="D534" i="48" a="1"/>
  <c r="D534" i="48" s="1"/>
  <c r="F530" i="48" a="1"/>
  <c r="F530" i="48" s="1"/>
  <c r="D530" i="48" a="1"/>
  <c r="D530" i="48" s="1"/>
  <c r="F501" i="48" a="1"/>
  <c r="F501" i="48" s="1"/>
  <c r="D501" i="48" a="1"/>
  <c r="D501" i="48" s="1"/>
  <c r="F500" i="48" a="1"/>
  <c r="F500" i="48" s="1"/>
  <c r="D500" i="48" a="1"/>
  <c r="D500" i="48" s="1"/>
  <c r="F499" i="48" a="1"/>
  <c r="F499" i="48" s="1"/>
  <c r="D499" i="48" a="1"/>
  <c r="D499" i="48" s="1"/>
  <c r="F497" i="48" a="1"/>
  <c r="F497" i="48" s="1"/>
  <c r="D497" i="48" a="1"/>
  <c r="D497" i="48" s="1"/>
  <c r="F492" i="48" a="1"/>
  <c r="F492" i="48" s="1"/>
  <c r="D492" i="48" a="1"/>
  <c r="D492" i="48" s="1"/>
  <c r="F491" i="48" a="1"/>
  <c r="F491" i="48" s="1"/>
  <c r="D491" i="48" a="1"/>
  <c r="D491" i="48" s="1"/>
  <c r="F490" i="48" a="1"/>
  <c r="F490" i="48" s="1"/>
  <c r="D490" i="48" a="1"/>
  <c r="D490" i="48" s="1"/>
  <c r="F489" i="48" a="1"/>
  <c r="F489" i="48" s="1"/>
  <c r="D489" i="48" a="1"/>
  <c r="D489" i="48" s="1"/>
  <c r="F434" i="48" a="1"/>
  <c r="F434" i="48" s="1"/>
  <c r="D434" i="48" a="1"/>
  <c r="D434" i="48" s="1"/>
  <c r="F428" i="48" a="1"/>
  <c r="F428" i="48" s="1"/>
  <c r="D428" i="48" a="1"/>
  <c r="D428" i="48" s="1"/>
  <c r="F420" i="48" a="1"/>
  <c r="F420" i="48" s="1"/>
  <c r="D420" i="48" a="1"/>
  <c r="D420" i="48" s="1"/>
  <c r="F403" i="48" a="1"/>
  <c r="F403" i="48" s="1"/>
  <c r="D403" i="48" a="1"/>
  <c r="D403" i="48" s="1"/>
  <c r="F402" i="48" a="1"/>
  <c r="F402" i="48" s="1"/>
  <c r="D402" i="48" a="1"/>
  <c r="D402" i="48" s="1"/>
  <c r="F401" i="48" a="1"/>
  <c r="F401" i="48" s="1"/>
  <c r="D401" i="48" a="1"/>
  <c r="D401" i="48" s="1"/>
  <c r="F400" i="48" a="1"/>
  <c r="F400" i="48" s="1"/>
  <c r="D400" i="48" a="1"/>
  <c r="D400" i="48" s="1"/>
  <c r="F344" i="48" a="1"/>
  <c r="F344" i="48" s="1"/>
  <c r="D344" i="48" a="1"/>
  <c r="D344" i="48" s="1"/>
  <c r="F45" i="48" a="1"/>
  <c r="F45" i="48" s="1"/>
  <c r="D45" i="48" a="1"/>
  <c r="D45" i="48" s="1"/>
  <c r="F141" i="48" a="1"/>
  <c r="F141" i="48" s="1"/>
  <c r="D141" i="48" a="1"/>
  <c r="D141" i="48" s="1"/>
  <c r="F323" i="48" a="1"/>
  <c r="F323" i="48" s="1"/>
  <c r="D323" i="48" a="1"/>
  <c r="D323" i="48" s="1"/>
  <c r="F318" i="48" a="1"/>
  <c r="F318" i="48" s="1"/>
  <c r="D318" i="48" a="1"/>
  <c r="D318" i="48" s="1"/>
  <c r="F329" i="48" a="1"/>
  <c r="F329" i="48" s="1"/>
  <c r="D329" i="48" a="1"/>
  <c r="D329" i="48" s="1"/>
  <c r="F322" i="48" a="1"/>
  <c r="F322" i="48" s="1"/>
  <c r="D322" i="48" a="1"/>
  <c r="D322" i="48" s="1"/>
  <c r="F317" i="48" a="1"/>
  <c r="F317" i="48" s="1"/>
  <c r="D317" i="48" a="1"/>
  <c r="D317" i="48" s="1"/>
  <c r="F324" i="48" a="1"/>
  <c r="F324" i="48" s="1"/>
  <c r="D324" i="48" a="1"/>
  <c r="D324" i="48" s="1"/>
  <c r="F327" i="48" a="1"/>
  <c r="F327" i="48" s="1"/>
  <c r="D327" i="48" a="1"/>
  <c r="D327" i="48" s="1"/>
  <c r="F594" i="48" a="1"/>
  <c r="F594" i="48" s="1"/>
  <c r="D594" i="48" a="1"/>
  <c r="D594" i="48" s="1"/>
  <c r="F482" i="48" a="1"/>
  <c r="F482" i="48" s="1"/>
  <c r="D482" i="48" a="1"/>
  <c r="D482" i="48" s="1"/>
  <c r="F486" i="48" a="1"/>
  <c r="F486" i="48" s="1"/>
  <c r="D486" i="48" a="1"/>
  <c r="D486" i="48" s="1"/>
  <c r="F484" i="48" a="1"/>
  <c r="F484" i="48" s="1"/>
  <c r="D484" i="48" a="1"/>
  <c r="D484" i="48" s="1"/>
  <c r="F448" i="48" a="1"/>
  <c r="F448" i="48" s="1"/>
  <c r="D448" i="48" a="1"/>
  <c r="D448" i="48" s="1"/>
  <c r="F416" i="48" a="1"/>
  <c r="F416" i="48" s="1"/>
  <c r="D416" i="48" a="1"/>
  <c r="D416" i="48" s="1"/>
  <c r="F380" i="48" a="1"/>
  <c r="F380" i="48" s="1"/>
  <c r="D380" i="48" a="1"/>
  <c r="D380" i="48" s="1"/>
  <c r="F379" i="48" a="1"/>
  <c r="F379" i="48" s="1"/>
  <c r="D379" i="48" a="1"/>
  <c r="D379" i="48" s="1"/>
  <c r="F372" i="48" a="1"/>
  <c r="F372" i="48" s="1"/>
  <c r="D372" i="48" a="1"/>
  <c r="D372" i="48" s="1"/>
  <c r="F378" i="48" a="1"/>
  <c r="F378" i="48" s="1"/>
  <c r="D378" i="48" a="1"/>
  <c r="D378" i="48" s="1"/>
  <c r="F377" i="48" a="1"/>
  <c r="F377" i="48" s="1"/>
  <c r="D377" i="48" a="1"/>
  <c r="D377" i="48" s="1"/>
  <c r="F375" i="48" a="1"/>
  <c r="F375" i="48" s="1"/>
  <c r="D375" i="48" a="1"/>
  <c r="D375" i="48" s="1"/>
  <c r="F326" i="48" a="1"/>
  <c r="F326" i="48" s="1"/>
  <c r="D326" i="48" a="1"/>
  <c r="D326" i="48" s="1"/>
  <c r="F319" i="48" a="1"/>
  <c r="F319" i="48" s="1"/>
  <c r="D319" i="48" a="1"/>
  <c r="D319" i="48" s="1"/>
  <c r="F300" i="48" a="1"/>
  <c r="F300" i="48" s="1"/>
  <c r="D300" i="48" a="1"/>
  <c r="D300" i="48" s="1"/>
  <c r="F251" i="48" a="1"/>
  <c r="F251" i="48" s="1"/>
  <c r="D251" i="48" a="1"/>
  <c r="D251" i="48" s="1"/>
  <c r="F373" i="48" a="1"/>
  <c r="F373" i="48" s="1"/>
  <c r="D373" i="48" a="1"/>
  <c r="D373" i="48" s="1"/>
  <c r="F229" i="48" a="1"/>
  <c r="F229" i="48" s="1"/>
  <c r="D229" i="48" a="1"/>
  <c r="D229" i="48" s="1"/>
  <c r="F143" i="48" a="1"/>
  <c r="F143" i="48" s="1"/>
  <c r="D143" i="48" a="1"/>
  <c r="D143" i="48" s="1"/>
  <c r="F140" i="48" a="1"/>
  <c r="F140" i="48" s="1"/>
  <c r="D140" i="48" a="1"/>
  <c r="D140" i="48" s="1"/>
  <c r="F138" i="48" a="1"/>
  <c r="F138" i="48" s="1"/>
  <c r="D138" i="48" a="1"/>
  <c r="D138" i="48" s="1"/>
  <c r="F102" i="48" a="1"/>
  <c r="F102" i="48" s="1"/>
  <c r="D102" i="48" a="1"/>
  <c r="D102" i="48" s="1"/>
  <c r="F660" i="48" a="1"/>
  <c r="F660" i="48" s="1"/>
  <c r="D660" i="48" a="1"/>
  <c r="D660" i="48" s="1"/>
  <c r="F44" i="48" a="1"/>
  <c r="F44" i="48" s="1"/>
  <c r="D44" i="48" a="1"/>
  <c r="D44" i="48" s="1"/>
  <c r="F41" i="48" a="1"/>
  <c r="F41" i="48" s="1"/>
  <c r="D41" i="48" a="1"/>
  <c r="D41" i="48" s="1"/>
  <c r="F618" i="48" a="1"/>
  <c r="F618" i="48" s="1"/>
  <c r="D618" i="48" a="1"/>
  <c r="D618" i="48" s="1"/>
  <c r="F654" i="48" a="1"/>
  <c r="F654" i="48" s="1"/>
  <c r="D654" i="48" a="1"/>
  <c r="D654" i="48" s="1"/>
  <c r="F463" i="48" a="1"/>
  <c r="F463" i="48" s="1"/>
  <c r="D463" i="48" a="1"/>
  <c r="D463" i="48" s="1"/>
  <c r="F289" i="48" a="1"/>
  <c r="F289" i="48" s="1"/>
  <c r="D289" i="48" a="1"/>
  <c r="D289" i="48" s="1"/>
  <c r="F550" i="48" a="1"/>
  <c r="F550" i="48" s="1"/>
  <c r="D550" i="48" a="1"/>
  <c r="D550" i="48" s="1"/>
  <c r="F462" i="48" a="1"/>
  <c r="F462" i="48" s="1"/>
  <c r="D462" i="48" a="1"/>
  <c r="D462" i="48" s="1"/>
  <c r="F592" i="48" a="1"/>
  <c r="F592" i="48" s="1"/>
  <c r="D592" i="48" a="1"/>
  <c r="D592" i="48" s="1"/>
  <c r="F591" i="48" a="1"/>
  <c r="F591" i="48" s="1"/>
  <c r="D591" i="48" a="1"/>
  <c r="D591" i="48" s="1"/>
  <c r="F575" i="48" a="1"/>
  <c r="F575" i="48" s="1"/>
  <c r="D575" i="48" a="1"/>
  <c r="D575" i="48" s="1"/>
  <c r="F554" i="48" a="1"/>
  <c r="F554" i="48" s="1"/>
  <c r="D554" i="48" a="1"/>
  <c r="D554" i="48" s="1"/>
  <c r="F553" i="48" a="1"/>
  <c r="F553" i="48" s="1"/>
  <c r="D553" i="48" a="1"/>
  <c r="D553" i="48" s="1"/>
  <c r="F533" i="48" a="1"/>
  <c r="F533" i="48" s="1"/>
  <c r="D533" i="48" a="1"/>
  <c r="D533" i="48" s="1"/>
  <c r="F663" i="48" a="1"/>
  <c r="F663" i="48" s="1"/>
  <c r="D663" i="48" a="1"/>
  <c r="D663" i="48" s="1"/>
  <c r="F485" i="48" a="1"/>
  <c r="F485" i="48" s="1"/>
  <c r="D485" i="48" a="1"/>
  <c r="D485" i="48" s="1"/>
  <c r="F483" i="48" a="1"/>
  <c r="F483" i="48" s="1"/>
  <c r="D483" i="48" a="1"/>
  <c r="D483" i="48" s="1"/>
  <c r="F459" i="48" a="1"/>
  <c r="F459" i="48" s="1"/>
  <c r="D459" i="48" a="1"/>
  <c r="D459" i="48" s="1"/>
  <c r="F441" i="48" a="1"/>
  <c r="F441" i="48" s="1"/>
  <c r="D441" i="48" a="1"/>
  <c r="D441" i="48" s="1"/>
  <c r="F435" i="48" a="1"/>
  <c r="F435" i="48" s="1"/>
  <c r="D435" i="48" a="1"/>
  <c r="D435" i="48" s="1"/>
  <c r="F427" i="48" a="1"/>
  <c r="F427" i="48" s="1"/>
  <c r="D427" i="48" a="1"/>
  <c r="D427" i="48" s="1"/>
  <c r="F397" i="48" a="1"/>
  <c r="F397" i="48" s="1"/>
  <c r="D397" i="48" a="1"/>
  <c r="D397" i="48" s="1"/>
  <c r="F382" i="48" a="1"/>
  <c r="F382" i="48" s="1"/>
  <c r="D382" i="48" a="1"/>
  <c r="D382" i="48" s="1"/>
  <c r="F376" i="48" a="1"/>
  <c r="F376" i="48" s="1"/>
  <c r="D376" i="48" a="1"/>
  <c r="D376" i="48" s="1"/>
  <c r="F374" i="48" a="1"/>
  <c r="F374" i="48" s="1"/>
  <c r="D374" i="48" a="1"/>
  <c r="D374" i="48" s="1"/>
  <c r="F370" i="48" a="1"/>
  <c r="F370" i="48" s="1"/>
  <c r="D370" i="48" a="1"/>
  <c r="D370" i="48" s="1"/>
  <c r="F346" i="48" a="1"/>
  <c r="F346" i="48" s="1"/>
  <c r="D346" i="48" a="1"/>
  <c r="D346" i="48" s="1"/>
  <c r="F315" i="48" a="1"/>
  <c r="F315" i="48" s="1"/>
  <c r="D315" i="48" a="1"/>
  <c r="D315" i="48" s="1"/>
  <c r="F321" i="48" a="1"/>
  <c r="F321" i="48" s="1"/>
  <c r="D321" i="48" a="1"/>
  <c r="D321" i="48" s="1"/>
  <c r="F316" i="48" a="1"/>
  <c r="F316" i="48" s="1"/>
  <c r="D316" i="48" a="1"/>
  <c r="D316" i="48" s="1"/>
  <c r="F306" i="48" a="1"/>
  <c r="F306" i="48" s="1"/>
  <c r="D306" i="48" a="1"/>
  <c r="D306" i="48" s="1"/>
  <c r="F249" i="48" a="1"/>
  <c r="F249" i="48" s="1"/>
  <c r="F216" i="48" a="1"/>
  <c r="F216" i="48" s="1"/>
  <c r="D216" i="48" a="1"/>
  <c r="D216" i="48" s="1"/>
  <c r="F213" i="48" a="1"/>
  <c r="F213" i="48" s="1"/>
  <c r="D213" i="48" a="1"/>
  <c r="D213" i="48" s="1"/>
  <c r="F179" i="48" a="1"/>
  <c r="F179" i="48" s="1"/>
  <c r="D179" i="48" a="1"/>
  <c r="D179" i="48" s="1"/>
  <c r="F137" i="48" a="1"/>
  <c r="F137" i="48" s="1"/>
  <c r="D137" i="48" a="1"/>
  <c r="D137" i="48" s="1"/>
  <c r="F136" i="48" a="1"/>
  <c r="F136" i="48" s="1"/>
  <c r="D136" i="48" a="1"/>
  <c r="D136" i="48" s="1"/>
  <c r="F135" i="48" a="1"/>
  <c r="F135" i="48" s="1"/>
  <c r="D135" i="48" a="1"/>
  <c r="D135" i="48" s="1"/>
  <c r="F133" i="48" a="1"/>
  <c r="F133" i="48" s="1"/>
  <c r="D133" i="48" a="1"/>
  <c r="D133" i="48" s="1"/>
  <c r="F122" i="48" a="1"/>
  <c r="F122" i="48" s="1"/>
  <c r="D122" i="48" a="1"/>
  <c r="D122" i="48" s="1"/>
  <c r="F626" i="48" a="1"/>
  <c r="F626" i="48" s="1"/>
  <c r="F623" i="48" a="1"/>
  <c r="F623" i="48" s="1"/>
  <c r="D623" i="48" a="1"/>
  <c r="D623" i="48" s="1"/>
  <c r="F622" i="48" a="1"/>
  <c r="F622" i="48" s="1"/>
  <c r="D622" i="48" a="1"/>
  <c r="D622" i="48" s="1"/>
  <c r="F42" i="48" a="1"/>
  <c r="F42" i="48" s="1"/>
  <c r="D42" i="48" a="1"/>
  <c r="D42" i="48" s="1"/>
  <c r="F40" i="48" a="1"/>
  <c r="F40" i="48" s="1"/>
  <c r="D40" i="48" a="1"/>
  <c r="D40" i="48" s="1"/>
  <c r="F65" i="48" a="1"/>
  <c r="F65" i="48" s="1"/>
  <c r="D65" i="48" a="1"/>
  <c r="D65" i="48" s="1"/>
  <c r="D331" i="48" a="1"/>
  <c r="D331" i="48" s="1"/>
  <c r="F331" i="48" a="1"/>
  <c r="F331" i="48" s="1"/>
  <c r="C608" i="48" a="1"/>
  <c r="C608" i="48" s="1"/>
  <c r="C605" i="48" a="1"/>
  <c r="C605" i="48" s="1"/>
  <c r="C604" i="48" a="1"/>
  <c r="C604" i="48" s="1"/>
  <c r="C603" i="48" a="1"/>
  <c r="C603" i="48" s="1"/>
  <c r="C602" i="48" a="1"/>
  <c r="C602" i="48" s="1"/>
  <c r="C601" i="48" a="1"/>
  <c r="C601" i="48" s="1"/>
  <c r="C600" i="48" a="1"/>
  <c r="C600" i="48" s="1"/>
  <c r="C599" i="48" a="1"/>
  <c r="C599" i="48" s="1"/>
  <c r="C598" i="48" a="1"/>
  <c r="C598" i="48" s="1"/>
  <c r="C597" i="48" a="1"/>
  <c r="C597" i="48" s="1"/>
  <c r="C596" i="48" a="1"/>
  <c r="C596" i="48" s="1"/>
  <c r="C479" i="48" a="1"/>
  <c r="C479" i="48" s="1"/>
  <c r="C478" i="48" a="1"/>
  <c r="C478" i="48" s="1"/>
  <c r="C477" i="48" a="1"/>
  <c r="C477" i="48" s="1"/>
  <c r="C476" i="48" a="1"/>
  <c r="C476" i="48" s="1"/>
  <c r="C473" i="48" a="1"/>
  <c r="C473" i="48" s="1"/>
  <c r="C339" i="48" a="1"/>
  <c r="C339" i="48" s="1"/>
  <c r="C220" i="48" a="1"/>
  <c r="C220" i="48" s="1"/>
  <c r="C219" i="48" a="1"/>
  <c r="C219" i="48" s="1"/>
  <c r="C218" i="48" a="1"/>
  <c r="C218" i="48" s="1"/>
  <c r="C648" i="48" a="1"/>
  <c r="C648" i="48" s="1"/>
  <c r="C647" i="48" a="1"/>
  <c r="C647" i="48" s="1"/>
  <c r="C645" i="48" a="1"/>
  <c r="C645" i="48" s="1"/>
  <c r="C644" i="48" a="1"/>
  <c r="C644" i="48" s="1"/>
  <c r="C643" i="48" a="1"/>
  <c r="C643" i="48" s="1"/>
  <c r="C642" i="48" a="1"/>
  <c r="C642" i="48" s="1"/>
  <c r="C641" i="48" a="1"/>
  <c r="C641" i="48" s="1"/>
  <c r="C217" i="48" a="1"/>
  <c r="C217" i="48" s="1"/>
  <c r="C110" i="48" a="1"/>
  <c r="C110" i="48" s="1"/>
  <c r="C200" i="48" a="1"/>
  <c r="C200" i="48" s="1"/>
  <c r="C108" i="48" a="1"/>
  <c r="C108" i="48" s="1"/>
  <c r="C163" i="48" a="1"/>
  <c r="C163" i="48" s="1"/>
  <c r="C569" i="48" a="1"/>
  <c r="C569" i="48" s="1"/>
  <c r="C366" i="48" a="1"/>
  <c r="C366" i="48" s="1"/>
  <c r="C172" i="48" a="1"/>
  <c r="C172" i="48" s="1"/>
  <c r="C297" i="48" a="1"/>
  <c r="C297" i="48" s="1"/>
  <c r="C580" i="48" a="1"/>
  <c r="C580" i="48" s="1"/>
  <c r="C112" i="48" a="1"/>
  <c r="C112" i="48" s="1"/>
  <c r="C165" i="48" a="1"/>
  <c r="C165" i="48" s="1"/>
  <c r="C146" i="48" a="1"/>
  <c r="C146" i="48" s="1"/>
  <c r="C557" i="48" a="1"/>
  <c r="C557" i="48" s="1"/>
  <c r="C76" i="48" a="1"/>
  <c r="C76" i="48" s="1"/>
  <c r="C359" i="48" a="1"/>
  <c r="C359" i="48" s="1"/>
  <c r="C247" i="48" a="1"/>
  <c r="C247" i="48" s="1"/>
  <c r="C558" i="48" a="1"/>
  <c r="C558" i="48" s="1"/>
  <c r="C20" i="48" a="1"/>
  <c r="C20" i="48" s="1"/>
  <c r="C34" i="48" a="1"/>
  <c r="C34" i="48" s="1"/>
  <c r="C338" i="48" a="1"/>
  <c r="C338" i="48" s="1"/>
  <c r="C164" i="48" a="1"/>
  <c r="C164" i="48" s="1"/>
  <c r="C196" i="48" a="1"/>
  <c r="C196" i="48" s="1"/>
  <c r="C467" i="48" a="1"/>
  <c r="C467" i="48" s="1"/>
  <c r="C386" i="48" a="1"/>
  <c r="C386" i="48" s="1"/>
  <c r="C157" i="48" a="1"/>
  <c r="C157" i="48" s="1"/>
  <c r="C562" i="48" a="1"/>
  <c r="C562" i="48" s="1"/>
  <c r="C98" i="48" a="1"/>
  <c r="C98" i="48" s="1"/>
  <c r="C520" i="48" a="1"/>
  <c r="C520" i="48" s="1"/>
  <c r="C588" i="48" a="1"/>
  <c r="C588" i="48" s="1"/>
  <c r="C185" i="48" a="1"/>
  <c r="C185" i="48" s="1"/>
  <c r="C617" i="48" a="1"/>
  <c r="C617" i="48" s="1"/>
  <c r="C615" i="48" a="1"/>
  <c r="C615" i="48" s="1"/>
  <c r="C595" i="48" a="1"/>
  <c r="C595" i="48" s="1"/>
  <c r="C611" i="48" a="1"/>
  <c r="C611" i="48" s="1"/>
  <c r="C583" i="48" a="1"/>
  <c r="C583" i="48" s="1"/>
  <c r="C565" i="48" a="1"/>
  <c r="C565" i="48" s="1"/>
  <c r="C561" i="48" a="1"/>
  <c r="C561" i="48" s="1"/>
  <c r="C559" i="48" a="1"/>
  <c r="C559" i="48" s="1"/>
  <c r="C552" i="48" a="1"/>
  <c r="C552" i="48" s="1"/>
  <c r="C551" i="48" a="1"/>
  <c r="C551" i="48" s="1"/>
  <c r="C537" i="48" a="1"/>
  <c r="C537" i="48" s="1"/>
  <c r="C243" i="48" a="1"/>
  <c r="C243" i="48" s="1"/>
  <c r="C242" i="48" a="1"/>
  <c r="C242" i="48" s="1"/>
  <c r="C521" i="48" a="1"/>
  <c r="C521" i="48" s="1"/>
  <c r="C517" i="48" a="1"/>
  <c r="C517" i="48" s="1"/>
  <c r="C587" i="48" a="1"/>
  <c r="C587" i="48" s="1"/>
  <c r="C503" i="48" a="1"/>
  <c r="C503" i="48" s="1"/>
  <c r="C469" i="48" a="1"/>
  <c r="C469" i="48" s="1"/>
  <c r="C466" i="48" a="1"/>
  <c r="C466" i="48" s="1"/>
  <c r="C465" i="48" a="1"/>
  <c r="C465" i="48" s="1"/>
  <c r="C451" i="48" a="1"/>
  <c r="C451" i="48" s="1"/>
  <c r="C449" i="48" a="1"/>
  <c r="C449" i="48" s="1"/>
  <c r="C447" i="48" a="1"/>
  <c r="C447" i="48" s="1"/>
  <c r="C446" i="48" a="1"/>
  <c r="C446" i="48" s="1"/>
  <c r="C237" i="48" a="1"/>
  <c r="C237" i="48" s="1"/>
  <c r="C440" i="48" a="1"/>
  <c r="C440" i="48" s="1"/>
  <c r="C93" i="48" a="1"/>
  <c r="C93" i="48" s="1"/>
  <c r="C407" i="48" a="1"/>
  <c r="C407" i="48" s="1"/>
  <c r="C390" i="48" a="1"/>
  <c r="C390" i="48" s="1"/>
  <c r="C389" i="48" a="1"/>
  <c r="C389" i="48" s="1"/>
  <c r="C388" i="48" a="1"/>
  <c r="C388" i="48" s="1"/>
  <c r="C387" i="48" a="1"/>
  <c r="C387" i="48" s="1"/>
  <c r="C337" i="48" a="1"/>
  <c r="C337" i="48" s="1"/>
  <c r="C384" i="48" a="1"/>
  <c r="C384" i="48" s="1"/>
  <c r="C658" i="48" a="1"/>
  <c r="C658" i="48" s="1"/>
  <c r="C657" i="48" a="1"/>
  <c r="C657" i="48" s="1"/>
  <c r="C624" i="48" a="1"/>
  <c r="C624" i="48" s="1"/>
  <c r="C350" i="48" a="1"/>
  <c r="C350" i="48" s="1"/>
  <c r="C86" i="48" a="1"/>
  <c r="C86" i="48" s="1"/>
  <c r="C352" i="48" a="1"/>
  <c r="C352" i="48" s="1"/>
  <c r="C348" i="48" a="1"/>
  <c r="C348" i="48" s="1"/>
  <c r="C349" i="48" a="1"/>
  <c r="C349" i="48" s="1"/>
  <c r="C85" i="48" a="1"/>
  <c r="C85" i="48" s="1"/>
  <c r="C625" i="48" a="1"/>
  <c r="C625" i="48" s="1"/>
  <c r="C655" i="48" a="1"/>
  <c r="C655" i="48" s="1"/>
  <c r="C351" i="48" a="1"/>
  <c r="C351" i="48" s="1"/>
  <c r="C347" i="48" a="1"/>
  <c r="C347" i="48" s="1"/>
  <c r="C516" i="48" a="1"/>
  <c r="C516" i="48" s="1"/>
  <c r="C60" i="48" a="1"/>
  <c r="C60" i="48" s="1"/>
  <c r="C147" i="48" a="1"/>
  <c r="C147" i="48" s="1"/>
  <c r="C368" i="48" a="1"/>
  <c r="C368" i="48" s="1"/>
  <c r="C309" i="48" a="1"/>
  <c r="C309" i="48" s="1"/>
  <c r="C277" i="48" a="1"/>
  <c r="C277" i="48" s="1"/>
  <c r="C278" i="48" a="1"/>
  <c r="C278" i="48" s="1"/>
  <c r="C150" i="48" a="1"/>
  <c r="C150" i="48" s="1"/>
  <c r="C149" i="48" a="1"/>
  <c r="C149" i="48" s="1"/>
  <c r="C568" i="48" a="1"/>
  <c r="C568" i="48" s="1"/>
  <c r="C151" i="48" a="1"/>
  <c r="C151" i="48" s="1"/>
  <c r="C148" i="48" a="1"/>
  <c r="C148" i="48" s="1"/>
  <c r="C405" i="48" a="1"/>
  <c r="C405" i="48" s="1"/>
  <c r="C471" i="48" a="1"/>
  <c r="C471" i="48" s="1"/>
  <c r="C173" i="48" a="1"/>
  <c r="C173" i="48" s="1"/>
  <c r="C560" i="48" a="1"/>
  <c r="C560" i="48" s="1"/>
  <c r="C11" i="48" a="1"/>
  <c r="C11" i="48" s="1"/>
  <c r="C12" i="48" a="1"/>
  <c r="C12" i="48" s="1"/>
  <c r="C284" i="48" a="1"/>
  <c r="C284" i="48" s="1"/>
  <c r="C268" i="48" a="1"/>
  <c r="C268" i="48" s="1"/>
  <c r="C507" i="48" a="1"/>
  <c r="C507" i="48" s="1"/>
  <c r="C481" i="48" a="1"/>
  <c r="C481" i="48" s="1"/>
  <c r="C197" i="48" a="1"/>
  <c r="C197" i="48" s="1"/>
  <c r="C404" i="48" a="1"/>
  <c r="C404" i="48" s="1"/>
  <c r="C409" i="48" a="1"/>
  <c r="C409" i="48" s="1"/>
  <c r="C182" i="48" a="1"/>
  <c r="C182" i="48" s="1"/>
  <c r="C457" i="48" a="1"/>
  <c r="C457" i="48" s="1"/>
  <c r="C228" i="48" a="1"/>
  <c r="C228" i="48" s="1"/>
  <c r="C406" i="48" a="1"/>
  <c r="C406" i="48" s="1"/>
  <c r="C410" i="48" a="1"/>
  <c r="C410" i="48" s="1"/>
  <c r="C245" i="48" a="1"/>
  <c r="C245" i="48" s="1"/>
  <c r="C244" i="48" a="1"/>
  <c r="C244" i="48" s="1"/>
  <c r="C59" i="48" a="1"/>
  <c r="C59" i="48" s="1"/>
  <c r="C63" i="48" a="1"/>
  <c r="C63" i="48" s="1"/>
  <c r="C175" i="48" a="1"/>
  <c r="C175" i="48" s="1"/>
  <c r="C653" i="48" a="1"/>
  <c r="C653" i="48" s="1"/>
  <c r="C208" i="48" a="1"/>
  <c r="C208" i="48" s="1"/>
  <c r="C131" i="48" a="1"/>
  <c r="C131" i="48" s="1"/>
  <c r="C276" i="48" a="1"/>
  <c r="C276" i="48" s="1"/>
  <c r="C345" i="48" a="1"/>
  <c r="C345" i="48" s="1"/>
  <c r="C77" i="48" a="1"/>
  <c r="C77" i="48" s="1"/>
  <c r="C169" i="48" a="1"/>
  <c r="C169" i="48" s="1"/>
  <c r="C414" i="48" a="1"/>
  <c r="C414" i="48" s="1"/>
  <c r="C69" i="48" a="1"/>
  <c r="C69" i="48" s="1"/>
  <c r="C357" i="48" a="1"/>
  <c r="C357" i="48" s="1"/>
  <c r="C619" i="48" a="1"/>
  <c r="C619" i="48" s="1"/>
  <c r="C364" i="48" a="1"/>
  <c r="C364" i="48" s="1"/>
  <c r="C589" i="48" a="1"/>
  <c r="C589" i="48" s="1"/>
  <c r="C586" i="48" a="1"/>
  <c r="C586" i="48" s="1"/>
  <c r="C474" i="48" a="1"/>
  <c r="C474" i="48" s="1"/>
  <c r="C437" i="48" a="1"/>
  <c r="C437" i="48" s="1"/>
  <c r="C356" i="48" a="1"/>
  <c r="C356" i="48" s="1"/>
  <c r="C127" i="48" a="1"/>
  <c r="C127" i="48" s="1"/>
  <c r="C514" i="48" a="1"/>
  <c r="C514" i="48" s="1"/>
  <c r="C665" i="48" a="1"/>
  <c r="C665" i="48" s="1"/>
  <c r="C649" i="48" a="1"/>
  <c r="C649" i="48" s="1"/>
  <c r="C666" i="48" a="1"/>
  <c r="C666" i="48" s="1"/>
  <c r="C664" i="48" a="1"/>
  <c r="C664" i="48" s="1"/>
  <c r="C154" i="48" a="1"/>
  <c r="C154" i="48" s="1"/>
  <c r="C574" i="48" a="1"/>
  <c r="C574" i="48" s="1"/>
  <c r="C99" i="48" a="1"/>
  <c r="C99" i="48" s="1"/>
  <c r="C167" i="48" a="1"/>
  <c r="C167" i="48" s="1"/>
  <c r="C119" i="48" a="1"/>
  <c r="C119" i="48" s="1"/>
  <c r="C116" i="48" a="1"/>
  <c r="C116" i="48" s="1"/>
  <c r="C113" i="48" a="1"/>
  <c r="C113" i="48" s="1"/>
  <c r="C198" i="48" a="1"/>
  <c r="C198" i="48" s="1"/>
  <c r="C259" i="48" a="1"/>
  <c r="C259" i="48" s="1"/>
  <c r="C422" i="48" a="1"/>
  <c r="C422" i="48" s="1"/>
  <c r="C92" i="48" a="1"/>
  <c r="C92" i="48" s="1"/>
  <c r="C194" i="48" a="1"/>
  <c r="C194" i="48" s="1"/>
  <c r="C88" i="48" a="1"/>
  <c r="C88" i="48" s="1"/>
  <c r="C16" i="48" a="1"/>
  <c r="C16" i="48" s="1"/>
  <c r="C456" i="48" a="1"/>
  <c r="C456" i="48" s="1"/>
  <c r="C186" i="48" a="1"/>
  <c r="C186" i="48" s="1"/>
  <c r="C258" i="48" a="1"/>
  <c r="C258" i="48" s="1"/>
  <c r="C105" i="48" a="1"/>
  <c r="C105" i="48" s="1"/>
  <c r="C355" i="48" a="1"/>
  <c r="C355" i="48" s="1"/>
  <c r="C57" i="48" a="1"/>
  <c r="C57" i="48" s="1"/>
  <c r="C238" i="48" a="1"/>
  <c r="C238" i="48" s="1"/>
  <c r="C538" i="48" a="1"/>
  <c r="C538" i="48" s="1"/>
  <c r="C280" i="48" a="1"/>
  <c r="C280" i="48" s="1"/>
  <c r="C128" i="48" a="1"/>
  <c r="C128" i="48" s="1"/>
  <c r="C91" i="48" a="1"/>
  <c r="C91" i="48" s="1"/>
  <c r="C235" i="48" a="1"/>
  <c r="C235" i="48" s="1"/>
  <c r="C513" i="48" a="1"/>
  <c r="C513" i="48" s="1"/>
  <c r="C253" i="48" a="1"/>
  <c r="C253" i="48" s="1"/>
  <c r="C89" i="48" a="1"/>
  <c r="C89" i="48" s="1"/>
  <c r="C54" i="48" a="1"/>
  <c r="C54" i="48" s="1"/>
  <c r="C30" i="48" a="1"/>
  <c r="C30" i="48" s="1"/>
  <c r="C506" i="48" a="1"/>
  <c r="C506" i="48" s="1"/>
  <c r="C184" i="48" a="1"/>
  <c r="C184" i="48" s="1"/>
  <c r="C3" i="48" a="1"/>
  <c r="C3" i="48" s="1"/>
  <c r="C445" i="48" a="1"/>
  <c r="C445" i="48" s="1"/>
  <c r="C651" i="48" a="1"/>
  <c r="C651" i="48" s="1"/>
  <c r="C90" i="48" a="1"/>
  <c r="C90" i="48" s="1"/>
  <c r="C488" i="48" a="1"/>
  <c r="C488" i="48" s="1"/>
  <c r="C363" i="48" a="1"/>
  <c r="C363" i="48" s="1"/>
  <c r="C423" i="48" a="1"/>
  <c r="C423" i="48" s="1"/>
  <c r="C233" i="48" a="1"/>
  <c r="C233" i="48" s="1"/>
  <c r="C120" i="48" a="1"/>
  <c r="C120" i="48" s="1"/>
  <c r="C336" i="48" a="1"/>
  <c r="C336" i="48" s="1"/>
  <c r="C413" i="48" a="1"/>
  <c r="C413" i="48" s="1"/>
  <c r="C470" i="48" a="1"/>
  <c r="C470" i="48" s="1"/>
  <c r="C610" i="48" a="1"/>
  <c r="C610" i="48" s="1"/>
  <c r="C4" i="48" a="1"/>
  <c r="C4" i="48" s="1"/>
  <c r="C508" i="48" a="1"/>
  <c r="C508" i="48" s="1"/>
  <c r="C166" i="48" a="1"/>
  <c r="C166" i="48" s="1"/>
  <c r="C132" i="48" a="1"/>
  <c r="C132" i="48" s="1"/>
  <c r="C612" i="48" a="1"/>
  <c r="C612" i="48" s="1"/>
  <c r="C279" i="48" a="1"/>
  <c r="C279" i="48" s="1"/>
  <c r="C75" i="48" a="1"/>
  <c r="C75" i="48" s="1"/>
  <c r="C62" i="48" a="1"/>
  <c r="C62" i="48" s="1"/>
  <c r="C439" i="48" a="1"/>
  <c r="C439" i="48" s="1"/>
  <c r="C362" i="48" a="1"/>
  <c r="C362" i="48" s="1"/>
  <c r="C361" i="48" a="1"/>
  <c r="C361" i="48" s="1"/>
  <c r="C334" i="48" a="1"/>
  <c r="C334" i="48" s="1"/>
  <c r="C480" i="48" a="1"/>
  <c r="C480" i="48" s="1"/>
  <c r="C104" i="48" a="1"/>
  <c r="C104" i="48" s="1"/>
  <c r="C293" i="48" a="1"/>
  <c r="C293" i="48" s="1"/>
  <c r="C291" i="48" a="1"/>
  <c r="C291" i="48" s="1"/>
  <c r="C285" i="48" a="1"/>
  <c r="C285" i="48" s="1"/>
  <c r="C283" i="48" a="1"/>
  <c r="C283" i="48" s="1"/>
  <c r="C273" i="48" a="1"/>
  <c r="C273" i="48" s="1"/>
  <c r="C271" i="48" a="1"/>
  <c r="C271" i="48" s="1"/>
  <c r="C269" i="48" a="1"/>
  <c r="C269" i="48" s="1"/>
  <c r="C267" i="48" a="1"/>
  <c r="C267" i="48" s="1"/>
  <c r="C266" i="48" a="1"/>
  <c r="C266" i="48" s="1"/>
  <c r="C265" i="48" a="1"/>
  <c r="C265" i="48" s="1"/>
  <c r="C263" i="48" a="1"/>
  <c r="C263" i="48" s="1"/>
  <c r="C257" i="48" a="1"/>
  <c r="C257" i="48" s="1"/>
  <c r="C256" i="48" a="1"/>
  <c r="C256" i="48" s="1"/>
  <c r="C223" i="48" a="1"/>
  <c r="C223" i="48" s="1"/>
  <c r="C195" i="48" a="1"/>
  <c r="C195" i="48" s="1"/>
  <c r="C177" i="48" a="1"/>
  <c r="C177" i="48" s="1"/>
  <c r="C176" i="48" a="1"/>
  <c r="C176" i="48" s="1"/>
  <c r="C639" i="48" a="1"/>
  <c r="C639" i="48" s="1"/>
  <c r="C638" i="48" a="1"/>
  <c r="C638" i="48" s="1"/>
  <c r="C636" i="48" a="1"/>
  <c r="C636" i="48" s="1"/>
  <c r="C634" i="48" a="1"/>
  <c r="C634" i="48" s="1"/>
  <c r="C155" i="48" a="1"/>
  <c r="C155" i="48" s="1"/>
  <c r="C153" i="48" a="1"/>
  <c r="C153" i="48" s="1"/>
  <c r="C152" i="48" a="1"/>
  <c r="C152" i="48" s="1"/>
  <c r="C145" i="48" a="1"/>
  <c r="C145" i="48" s="1"/>
  <c r="C144" i="48" a="1"/>
  <c r="C144" i="48" s="1"/>
  <c r="C632" i="48" a="1"/>
  <c r="C632" i="48" s="1"/>
  <c r="C631" i="48" a="1"/>
  <c r="C631" i="48" s="1"/>
  <c r="C629" i="48" a="1"/>
  <c r="C629" i="48" s="1"/>
  <c r="C630" i="48" a="1"/>
  <c r="C630" i="48" s="1"/>
  <c r="C628" i="48" a="1"/>
  <c r="C628" i="48" s="1"/>
  <c r="C627" i="48" a="1"/>
  <c r="C627" i="48" s="1"/>
  <c r="C118" i="48" a="1"/>
  <c r="C118" i="48" s="1"/>
  <c r="C412" i="48" a="1"/>
  <c r="C412" i="48" s="1"/>
  <c r="C117" i="48" a="1"/>
  <c r="C117" i="48" s="1"/>
  <c r="C115" i="48" a="1"/>
  <c r="C115" i="48" s="1"/>
  <c r="C114" i="48" a="1"/>
  <c r="C114" i="48" s="1"/>
  <c r="C111" i="48" a="1"/>
  <c r="C111" i="48" s="1"/>
  <c r="C107" i="48" a="1"/>
  <c r="C107" i="48" s="1"/>
  <c r="C106" i="48" a="1"/>
  <c r="C106" i="48" s="1"/>
  <c r="C563" i="48" a="1"/>
  <c r="C563" i="48" s="1"/>
  <c r="C100" i="48" a="1"/>
  <c r="C100" i="48" s="1"/>
  <c r="C94" i="48" a="1"/>
  <c r="C94" i="48" s="1"/>
  <c r="C96" i="48" a="1"/>
  <c r="C96" i="48" s="1"/>
  <c r="C95" i="48" a="1"/>
  <c r="C95" i="48" s="1"/>
  <c r="C87" i="48" a="1"/>
  <c r="C87" i="48" s="1"/>
  <c r="C74" i="48" a="1"/>
  <c r="C74" i="48" s="1"/>
  <c r="C73" i="48" a="1"/>
  <c r="C73" i="48" s="1"/>
  <c r="C71" i="48" a="1"/>
  <c r="C71" i="48" s="1"/>
  <c r="C66" i="48" a="1"/>
  <c r="C66" i="48" s="1"/>
  <c r="C64" i="48" a="1"/>
  <c r="C64" i="48" s="1"/>
  <c r="C581" i="48" a="1"/>
  <c r="C581" i="48" s="1"/>
  <c r="C61" i="48" a="1"/>
  <c r="C61" i="48" s="1"/>
  <c r="C48" i="48" a="1"/>
  <c r="C48" i="48" s="1"/>
  <c r="C23" i="48" a="1"/>
  <c r="C23" i="48" s="1"/>
  <c r="C22" i="48" a="1"/>
  <c r="C22" i="48" s="1"/>
  <c r="C21" i="48" a="1"/>
  <c r="C21" i="48" s="1"/>
  <c r="C19" i="48" a="1"/>
  <c r="C19" i="48" s="1"/>
  <c r="C17" i="48" a="1"/>
  <c r="C17" i="48" s="1"/>
  <c r="C15" i="48" a="1"/>
  <c r="C15" i="48" s="1"/>
  <c r="C10" i="48" a="1"/>
  <c r="C10" i="48" s="1"/>
  <c r="C6" i="48" a="1"/>
  <c r="C6" i="48" s="1"/>
  <c r="C55" i="48" a="1"/>
  <c r="C55" i="48" s="1"/>
  <c r="C124" i="48" a="1"/>
  <c r="C124" i="48" s="1"/>
  <c r="C123" i="48" a="1"/>
  <c r="C123" i="48" s="1"/>
  <c r="C134" i="48" a="1"/>
  <c r="C134" i="48" s="1"/>
  <c r="C358" i="48" a="1"/>
  <c r="C358" i="48" s="1"/>
  <c r="C564" i="48" a="1"/>
  <c r="C564" i="48" s="1"/>
  <c r="C393" i="48" a="1"/>
  <c r="C393" i="48" s="1"/>
  <c r="C383" i="48" a="1"/>
  <c r="C383" i="48" s="1"/>
  <c r="C125" i="48" a="1"/>
  <c r="C125" i="48" s="1"/>
  <c r="C221" i="48" a="1"/>
  <c r="C221" i="48" s="1"/>
  <c r="C430" i="48" a="1"/>
  <c r="C430" i="48" s="1"/>
  <c r="C613" i="48" a="1"/>
  <c r="C613" i="48" s="1"/>
  <c r="C616" i="48" a="1"/>
  <c r="C616" i="48" s="1"/>
  <c r="C573" i="48" a="1"/>
  <c r="C573" i="48" s="1"/>
  <c r="C576" i="48" a="1"/>
  <c r="C576" i="48" s="1"/>
  <c r="C566" i="48" a="1"/>
  <c r="C566" i="48" s="1"/>
  <c r="C549" i="48" a="1"/>
  <c r="C549" i="48" s="1"/>
  <c r="C512" i="48" a="1"/>
  <c r="C512" i="48" s="1"/>
  <c r="C455" i="48" a="1"/>
  <c r="C455" i="48" s="1"/>
  <c r="C454" i="48" a="1"/>
  <c r="C454" i="48" s="1"/>
  <c r="C452" i="48" a="1"/>
  <c r="C452" i="48" s="1"/>
  <c r="C450" i="48" a="1"/>
  <c r="C450" i="48" s="1"/>
  <c r="C433" i="48" a="1"/>
  <c r="C433" i="48" s="1"/>
  <c r="C432" i="48" a="1"/>
  <c r="C432" i="48" s="1"/>
  <c r="C468" i="48" a="1"/>
  <c r="C468" i="48" s="1"/>
  <c r="C369" i="48" a="1"/>
  <c r="C369" i="48" s="1"/>
  <c r="C367" i="48" a="1"/>
  <c r="C367" i="48" s="1"/>
  <c r="C353" i="48" a="1"/>
  <c r="C353" i="48" s="1"/>
  <c r="C343" i="48" a="1"/>
  <c r="C343" i="48" s="1"/>
  <c r="C307" i="48" a="1"/>
  <c r="C307" i="48" s="1"/>
  <c r="C313" i="48" a="1"/>
  <c r="C313" i="48" s="1"/>
  <c r="C303" i="48" a="1"/>
  <c r="C303" i="48" s="1"/>
  <c r="C302" i="48" a="1"/>
  <c r="C302" i="48" s="1"/>
  <c r="C296" i="48" a="1"/>
  <c r="C296" i="48" s="1"/>
  <c r="C275" i="48" a="1"/>
  <c r="C275" i="48" s="1"/>
  <c r="C264" i="48" a="1"/>
  <c r="C264" i="48" s="1"/>
  <c r="C260" i="48" a="1"/>
  <c r="C260" i="48" s="1"/>
  <c r="C262" i="48" a="1"/>
  <c r="C262" i="48" s="1"/>
  <c r="C240" i="48" a="1"/>
  <c r="C240" i="48" s="1"/>
  <c r="C236" i="48" a="1"/>
  <c r="C236" i="48" s="1"/>
  <c r="C232" i="48" a="1"/>
  <c r="C232" i="48" s="1"/>
  <c r="C70" i="48" a="1"/>
  <c r="C70" i="48" s="1"/>
  <c r="C201" i="48" a="1"/>
  <c r="C201" i="48" s="1"/>
  <c r="C209" i="48" a="1"/>
  <c r="C209" i="48" s="1"/>
  <c r="C333" i="48" a="1"/>
  <c r="C333" i="48" s="1"/>
  <c r="C341" i="48" a="1"/>
  <c r="C341" i="48" s="1"/>
  <c r="C305" i="48" a="1"/>
  <c r="C305" i="48" s="1"/>
  <c r="C192" i="48" a="1"/>
  <c r="C192" i="48" s="1"/>
  <c r="C24" i="48" a="1"/>
  <c r="C24" i="48" s="1"/>
  <c r="C640" i="48" a="1"/>
  <c r="C640" i="48" s="1"/>
  <c r="C546" i="48" a="1"/>
  <c r="C546" i="48" s="1"/>
  <c r="C78" i="48" a="1"/>
  <c r="C78" i="48" s="1"/>
  <c r="C548" i="48" a="1"/>
  <c r="C548" i="48" s="1"/>
  <c r="C540" i="48" a="1"/>
  <c r="C540" i="48" s="1"/>
  <c r="C544" i="48" a="1"/>
  <c r="C544" i="48" s="1"/>
  <c r="C542" i="48" a="1"/>
  <c r="C542" i="48" s="1"/>
  <c r="C39" i="48" a="1"/>
  <c r="C39" i="48" s="1"/>
  <c r="C35" i="48" a="1"/>
  <c r="C35" i="48" s="1"/>
  <c r="C541" i="48" a="1"/>
  <c r="C541" i="48" s="1"/>
  <c r="C543" i="48" a="1"/>
  <c r="C543" i="48" s="1"/>
  <c r="C191" i="48" a="1"/>
  <c r="C191" i="48" s="1"/>
  <c r="C424" i="48" a="1"/>
  <c r="C424" i="48" s="1"/>
  <c r="C193" i="48" a="1"/>
  <c r="C193" i="48" s="1"/>
  <c r="C426" i="48" a="1"/>
  <c r="C426" i="48" s="1"/>
  <c r="C425" i="48" a="1"/>
  <c r="C425" i="48" s="1"/>
  <c r="C661" i="48" a="1"/>
  <c r="C661" i="48" s="1"/>
  <c r="C282" i="48" a="1"/>
  <c r="C282" i="48" s="1"/>
  <c r="C281" i="48" a="1"/>
  <c r="C281" i="48" s="1"/>
  <c r="C80" i="48" a="1"/>
  <c r="C80" i="48" s="1"/>
  <c r="C29" i="48" a="1"/>
  <c r="C29" i="48" s="1"/>
  <c r="C527" i="48" a="1"/>
  <c r="C527" i="48" s="1"/>
  <c r="C28" i="48" a="1"/>
  <c r="C28" i="48" s="1"/>
  <c r="C524" i="48" a="1"/>
  <c r="C524" i="48" s="1"/>
  <c r="C525" i="48" a="1"/>
  <c r="C525" i="48" s="1"/>
  <c r="C121" i="48" a="1"/>
  <c r="C121" i="48" s="1"/>
  <c r="C460" i="48" a="1"/>
  <c r="C460" i="48" s="1"/>
  <c r="C461" i="48" a="1"/>
  <c r="C461" i="48" s="1"/>
  <c r="C421" i="48" a="1"/>
  <c r="C421" i="48" s="1"/>
  <c r="C101" i="48" a="1"/>
  <c r="C101" i="48" s="1"/>
  <c r="C528" i="48" a="1"/>
  <c r="C528" i="48" s="1"/>
  <c r="C526" i="48" a="1"/>
  <c r="C526" i="48" s="1"/>
  <c r="C505" i="48" a="1"/>
  <c r="C505" i="48" s="1"/>
  <c r="C391" i="48" a="1"/>
  <c r="C391" i="48" s="1"/>
  <c r="C443" i="48" a="1"/>
  <c r="C443" i="48" s="1"/>
  <c r="C261" i="48" a="1"/>
  <c r="C261" i="48" s="1"/>
  <c r="C181" i="48" a="1"/>
  <c r="C181" i="48" s="1"/>
  <c r="C162" i="48" a="1"/>
  <c r="C162" i="48" s="1"/>
  <c r="C472" i="48" a="1"/>
  <c r="C472" i="48" s="1"/>
  <c r="C26" i="48" a="1"/>
  <c r="C26" i="48" s="1"/>
  <c r="C25" i="48" a="1"/>
  <c r="C25" i="48" s="1"/>
  <c r="C9" i="48" a="1"/>
  <c r="C9" i="48" s="1"/>
  <c r="C8" i="48" a="1"/>
  <c r="C8" i="48" s="1"/>
  <c r="C7" i="48" a="1"/>
  <c r="C7" i="48" s="1"/>
  <c r="C399" i="48" a="1"/>
  <c r="C399" i="48" s="1"/>
  <c r="C585" i="48" a="1"/>
  <c r="C585" i="48" s="1"/>
  <c r="C51" i="48" a="1"/>
  <c r="C51" i="48" s="1"/>
  <c r="C43" i="48" a="1"/>
  <c r="C43" i="48" s="1"/>
  <c r="C396" i="48" a="1"/>
  <c r="C396" i="48" s="1"/>
  <c r="C298" i="48" a="1"/>
  <c r="C298" i="48" s="1"/>
  <c r="C50" i="48" a="1"/>
  <c r="C50" i="48" s="1"/>
  <c r="C395" i="48" a="1"/>
  <c r="C395" i="48" s="1"/>
  <c r="C659" i="48" a="1"/>
  <c r="C659" i="48" s="1"/>
  <c r="C652" i="48" a="1"/>
  <c r="C652" i="48" s="1"/>
  <c r="C650" i="48" a="1"/>
  <c r="C650" i="48" s="1"/>
  <c r="C523" i="48" a="1"/>
  <c r="C523" i="48" s="1"/>
  <c r="C536" i="48" a="1"/>
  <c r="C536" i="48" s="1"/>
  <c r="C535" i="48" a="1"/>
  <c r="C535" i="48" s="1"/>
  <c r="C415" i="48" a="1"/>
  <c r="C415" i="48" s="1"/>
  <c r="C419" i="48" a="1"/>
  <c r="C419" i="48" s="1"/>
  <c r="C205" i="48" a="1"/>
  <c r="C205" i="48" s="1"/>
  <c r="C206" i="48" a="1"/>
  <c r="C206" i="48" s="1"/>
  <c r="C204" i="48" a="1"/>
  <c r="C204" i="48" s="1"/>
  <c r="C46" i="48" a="1"/>
  <c r="C46" i="48" s="1"/>
  <c r="C32" i="48" a="1"/>
  <c r="C32" i="48" s="1"/>
  <c r="C33" i="48" a="1"/>
  <c r="C33" i="48" s="1"/>
  <c r="C142" i="48" a="1"/>
  <c r="C142" i="48" s="1"/>
  <c r="C418" i="48" a="1"/>
  <c r="C418" i="48" s="1"/>
  <c r="C398" i="48" a="1"/>
  <c r="C398" i="48" s="1"/>
  <c r="C431" i="48" a="1"/>
  <c r="C431" i="48" s="1"/>
  <c r="C301" i="48" a="1"/>
  <c r="C301" i="48" s="1"/>
  <c r="C299" i="48" a="1"/>
  <c r="C299" i="48" s="1"/>
  <c r="C286" i="48" a="1"/>
  <c r="C286" i="48" s="1"/>
  <c r="C203" i="48" a="1"/>
  <c r="C203" i="48" s="1"/>
  <c r="C239" i="48" a="1"/>
  <c r="C239" i="48" s="1"/>
  <c r="C230" i="48" a="1"/>
  <c r="C230" i="48" s="1"/>
  <c r="C214" i="48" a="1"/>
  <c r="C214" i="48" s="1"/>
  <c r="C211" i="48" a="1"/>
  <c r="C211" i="48" s="1"/>
  <c r="C178" i="48" a="1"/>
  <c r="C178" i="48" s="1"/>
  <c r="C292" i="48" a="1"/>
  <c r="C292" i="48" s="1"/>
  <c r="C226" i="48" a="1"/>
  <c r="C226" i="48" s="1"/>
  <c r="C225" i="48" a="1"/>
  <c r="C225" i="48" s="1"/>
  <c r="C67" i="48" a="1"/>
  <c r="C67" i="48" s="1"/>
  <c r="C227" i="48" a="1"/>
  <c r="C227" i="48" s="1"/>
  <c r="C224" i="48" a="1"/>
  <c r="C224" i="48" s="1"/>
  <c r="C231" i="48" a="1"/>
  <c r="C231" i="48" s="1"/>
  <c r="C609" i="48" a="1"/>
  <c r="C609" i="48" s="1"/>
  <c r="C607" i="48" a="1"/>
  <c r="C607" i="48" s="1"/>
  <c r="C534" i="48" a="1"/>
  <c r="C534" i="48" s="1"/>
  <c r="C497" i="48" a="1"/>
  <c r="C497" i="48" s="1"/>
  <c r="C491" i="48" a="1"/>
  <c r="C491" i="48" s="1"/>
  <c r="C490" i="48" a="1"/>
  <c r="C490" i="48" s="1"/>
  <c r="C489" i="48" a="1"/>
  <c r="C489" i="48" s="1"/>
  <c r="C428" i="48" a="1"/>
  <c r="C428" i="48" s="1"/>
  <c r="C420" i="48" a="1"/>
  <c r="C420" i="48" s="1"/>
  <c r="C403" i="48" a="1"/>
  <c r="C403" i="48" s="1"/>
  <c r="C402" i="48" a="1"/>
  <c r="C402" i="48" s="1"/>
  <c r="C401" i="48" a="1"/>
  <c r="C401" i="48" s="1"/>
  <c r="C400" i="48" a="1"/>
  <c r="C400" i="48" s="1"/>
  <c r="C344" i="48" a="1"/>
  <c r="C344" i="48" s="1"/>
  <c r="C323" i="48" a="1"/>
  <c r="C323" i="48" s="1"/>
  <c r="C329" i="48" a="1"/>
  <c r="C329" i="48" s="1"/>
  <c r="C594" i="48" a="1"/>
  <c r="C594" i="48" s="1"/>
  <c r="C484" i="48" a="1"/>
  <c r="C484" i="48" s="1"/>
  <c r="C448" i="48" a="1"/>
  <c r="C448" i="48" s="1"/>
  <c r="C416" i="48" a="1"/>
  <c r="C416" i="48" s="1"/>
  <c r="C379" i="48" a="1"/>
  <c r="C379" i="48" s="1"/>
  <c r="C372" i="48" a="1"/>
  <c r="C372" i="48" s="1"/>
  <c r="C378" i="48" a="1"/>
  <c r="C378" i="48" s="1"/>
  <c r="C375" i="48" a="1"/>
  <c r="C375" i="48" s="1"/>
  <c r="C319" i="48" a="1"/>
  <c r="C319" i="48" s="1"/>
  <c r="C300" i="48" a="1"/>
  <c r="C300" i="48" s="1"/>
  <c r="C251" i="48" a="1"/>
  <c r="C251" i="48" s="1"/>
  <c r="C373" i="48" a="1"/>
  <c r="C373" i="48" s="1"/>
  <c r="C229" i="48" a="1"/>
  <c r="C229" i="48" s="1"/>
  <c r="C143" i="48" a="1"/>
  <c r="C143" i="48" s="1"/>
  <c r="C102" i="48" a="1"/>
  <c r="C102" i="48" s="1"/>
  <c r="C44" i="48" a="1"/>
  <c r="C44" i="48" s="1"/>
  <c r="C41" i="48" a="1"/>
  <c r="C41" i="48" s="1"/>
  <c r="C618" i="48" a="1"/>
  <c r="C618" i="48" s="1"/>
  <c r="C592" i="48" a="1"/>
  <c r="C592" i="48" s="1"/>
  <c r="C553" i="48" a="1"/>
  <c r="C553" i="48" s="1"/>
  <c r="C533" i="48" a="1"/>
  <c r="C533" i="48" s="1"/>
  <c r="C374" i="48" a="1"/>
  <c r="C374" i="48" s="1"/>
  <c r="C216" i="48" a="1"/>
  <c r="C216" i="48" s="1"/>
  <c r="C213" i="48" a="1"/>
  <c r="C213" i="48" s="1"/>
  <c r="C179" i="48" a="1"/>
  <c r="C179" i="48" s="1"/>
  <c r="C136" i="48" a="1"/>
  <c r="C136" i="48" s="1"/>
  <c r="C133" i="48" a="1"/>
  <c r="C133" i="48" s="1"/>
  <c r="C626" i="48" a="1"/>
  <c r="C626" i="48" s="1"/>
  <c r="D91" i="33"/>
  <c r="A331" i="48" a="1"/>
  <c r="A331" i="48" s="1"/>
  <c r="C1068" i="33"/>
  <c r="D1068" i="33"/>
  <c r="E1068" i="33"/>
  <c r="C1072" i="33"/>
  <c r="D1072" i="33"/>
  <c r="E1072" i="33"/>
  <c r="C976" i="33"/>
  <c r="D976" i="33"/>
  <c r="E976" i="33"/>
  <c r="C1505" i="33"/>
  <c r="D1505" i="33"/>
  <c r="E1505" i="33"/>
  <c r="C1574" i="33"/>
  <c r="D1574" i="33"/>
  <c r="E1574" i="33"/>
  <c r="C1593" i="33"/>
  <c r="D1593" i="33"/>
  <c r="E1593" i="33"/>
  <c r="C1702" i="33"/>
  <c r="D1702" i="33"/>
  <c r="E1702" i="33"/>
  <c r="C1703" i="33"/>
  <c r="D1703" i="33"/>
  <c r="E1703" i="33"/>
  <c r="C903" i="33"/>
  <c r="D903" i="33"/>
  <c r="E903" i="33"/>
  <c r="C1353" i="33"/>
  <c r="D1353" i="33"/>
  <c r="E1353" i="33"/>
  <c r="C1309" i="33"/>
  <c r="D1309" i="33"/>
  <c r="E1309" i="33"/>
  <c r="C1286" i="33"/>
  <c r="D1286" i="33"/>
  <c r="E1286" i="33"/>
  <c r="C1235" i="33"/>
  <c r="D1235" i="33"/>
  <c r="E1235" i="33"/>
  <c r="C1228" i="33"/>
  <c r="D1228" i="33"/>
  <c r="E1228" i="33"/>
  <c r="C1170" i="33"/>
  <c r="D1170" i="33"/>
  <c r="E1170" i="33"/>
  <c r="A1645" i="36"/>
  <c r="C985" i="33"/>
  <c r="D985" i="33"/>
  <c r="E985" i="33"/>
  <c r="C868" i="33"/>
  <c r="D868" i="33"/>
  <c r="E868" i="33"/>
  <c r="C853" i="33"/>
  <c r="D853" i="33"/>
  <c r="E853" i="33"/>
  <c r="C793" i="33"/>
  <c r="D793" i="33"/>
  <c r="E793" i="33"/>
  <c r="C693" i="33"/>
  <c r="D693" i="33"/>
  <c r="E693" i="33"/>
  <c r="B255" i="48" a="1"/>
  <c r="B255" i="48" s="1"/>
  <c r="C686" i="33"/>
  <c r="D686" i="33"/>
  <c r="E686" i="33"/>
  <c r="C641" i="33"/>
  <c r="D641" i="33"/>
  <c r="E641" i="33"/>
  <c r="C642" i="33"/>
  <c r="D642" i="33"/>
  <c r="E642" i="33"/>
  <c r="C629" i="33"/>
  <c r="D629" i="33"/>
  <c r="E629" i="33"/>
  <c r="C616" i="33"/>
  <c r="D616" i="33"/>
  <c r="E616" i="33"/>
  <c r="A1638" i="36"/>
  <c r="C613" i="33"/>
  <c r="D613" i="33"/>
  <c r="E613" i="33"/>
  <c r="A1010" i="36"/>
  <c r="C598" i="33"/>
  <c r="D598" i="33"/>
  <c r="E598" i="33"/>
  <c r="C562" i="33"/>
  <c r="D562" i="33"/>
  <c r="E562" i="33"/>
  <c r="C517" i="33"/>
  <c r="D517" i="33"/>
  <c r="E517" i="33"/>
  <c r="C908" i="33"/>
  <c r="D908" i="33"/>
  <c r="E908" i="33"/>
  <c r="C276" i="33"/>
  <c r="D276" i="33"/>
  <c r="E276" i="33"/>
  <c r="C247" i="33"/>
  <c r="D247" i="33"/>
  <c r="E247" i="33"/>
  <c r="C176" i="33"/>
  <c r="D176" i="33"/>
  <c r="E176" i="33"/>
  <c r="C174" i="33"/>
  <c r="D174" i="33"/>
  <c r="E174" i="33"/>
  <c r="C88" i="33"/>
  <c r="D88" i="33"/>
  <c r="E88" i="33"/>
  <c r="C45" i="33"/>
  <c r="D45" i="33"/>
  <c r="E45" i="33"/>
  <c r="C29" i="33"/>
  <c r="D29" i="33"/>
  <c r="E29" i="33"/>
  <c r="C30" i="33"/>
  <c r="D30" i="33"/>
  <c r="E30" i="33"/>
  <c r="C541" i="33"/>
  <c r="D541" i="33"/>
  <c r="E541" i="33"/>
  <c r="C544" i="33"/>
  <c r="D544" i="33"/>
  <c r="E544" i="33"/>
  <c r="A812" i="36"/>
  <c r="C526" i="33"/>
  <c r="D526" i="33"/>
  <c r="E526" i="33"/>
  <c r="D484" i="33"/>
  <c r="E484" i="33"/>
  <c r="C361" i="33"/>
  <c r="D361" i="33"/>
  <c r="E361" i="33"/>
  <c r="AL2504" i="36"/>
  <c r="A691" i="36"/>
  <c r="C332" i="33"/>
  <c r="D332" i="33"/>
  <c r="E332" i="33"/>
  <c r="A689" i="36"/>
  <c r="C330" i="33"/>
  <c r="D330" i="33"/>
  <c r="E330" i="33"/>
  <c r="C191" i="33"/>
  <c r="D191" i="33"/>
  <c r="E191" i="33"/>
  <c r="C190" i="33"/>
  <c r="D190" i="33"/>
  <c r="E190" i="33"/>
  <c r="C1699" i="33"/>
  <c r="D1807" i="33"/>
  <c r="D1806" i="33"/>
  <c r="D1805" i="33"/>
  <c r="D1804" i="33"/>
  <c r="D1803" i="33"/>
  <c r="D1802" i="33"/>
  <c r="D1801" i="33"/>
  <c r="D1800" i="33"/>
  <c r="D1799" i="33"/>
  <c r="D1798" i="33"/>
  <c r="D1797" i="33"/>
  <c r="D1796" i="33"/>
  <c r="D1795" i="33"/>
  <c r="D1794" i="33"/>
  <c r="D1793" i="33"/>
  <c r="D1792" i="33"/>
  <c r="D1791" i="33"/>
  <c r="D1790" i="33"/>
  <c r="D1789" i="33"/>
  <c r="D1788" i="33"/>
  <c r="D1787" i="33"/>
  <c r="D1786" i="33"/>
  <c r="D1785" i="33"/>
  <c r="D1784" i="33"/>
  <c r="D1783" i="33"/>
  <c r="D1782" i="33"/>
  <c r="D1781" i="33"/>
  <c r="D1780" i="33"/>
  <c r="D1779" i="33"/>
  <c r="D1778" i="33"/>
  <c r="D1777" i="33"/>
  <c r="D1776" i="33"/>
  <c r="D1775" i="33"/>
  <c r="D1774" i="33"/>
  <c r="D1773" i="33"/>
  <c r="D1772" i="33"/>
  <c r="D1771" i="33"/>
  <c r="D1770" i="33"/>
  <c r="D1769" i="33"/>
  <c r="D1768" i="33"/>
  <c r="D1767" i="33"/>
  <c r="D1766" i="33"/>
  <c r="D1765" i="33"/>
  <c r="D1764" i="33"/>
  <c r="D1763" i="33"/>
  <c r="D1762" i="33"/>
  <c r="D1761" i="33"/>
  <c r="D1760" i="33"/>
  <c r="D1759" i="33"/>
  <c r="D1758" i="33"/>
  <c r="D1757" i="33"/>
  <c r="D1756" i="33"/>
  <c r="D1755" i="33"/>
  <c r="D1754" i="33"/>
  <c r="D1753" i="33"/>
  <c r="D1752" i="33"/>
  <c r="D1751" i="33"/>
  <c r="D1750" i="33"/>
  <c r="D1749" i="33"/>
  <c r="D1748" i="33"/>
  <c r="D1747" i="33"/>
  <c r="D1746" i="33"/>
  <c r="D1745" i="33"/>
  <c r="D1744" i="33"/>
  <c r="D1743" i="33"/>
  <c r="D1742" i="33"/>
  <c r="D1741" i="33"/>
  <c r="D1740" i="33"/>
  <c r="D1739" i="33"/>
  <c r="D1738" i="33"/>
  <c r="D1737" i="33"/>
  <c r="D1736" i="33"/>
  <c r="D1735" i="33"/>
  <c r="D1734" i="33"/>
  <c r="D1733" i="33"/>
  <c r="D1731" i="33"/>
  <c r="D1732" i="33"/>
  <c r="D1729" i="33"/>
  <c r="D1728" i="33"/>
  <c r="D1727" i="33"/>
  <c r="D1726" i="33"/>
  <c r="D1725" i="33"/>
  <c r="D1724" i="33"/>
  <c r="D1723" i="33"/>
  <c r="D1722" i="33"/>
  <c r="D1721" i="33"/>
  <c r="D1720" i="33"/>
  <c r="D1719" i="33"/>
  <c r="D1718" i="33"/>
  <c r="D1717" i="33"/>
  <c r="D1716" i="33"/>
  <c r="D1715" i="33"/>
  <c r="D1714" i="33"/>
  <c r="D1713" i="33"/>
  <c r="D1712" i="33"/>
  <c r="D1711" i="33"/>
  <c r="D1710" i="33"/>
  <c r="D1709" i="33"/>
  <c r="D1708" i="33"/>
  <c r="D1707" i="33"/>
  <c r="D1706" i="33"/>
  <c r="D1705" i="33"/>
  <c r="D1704" i="33"/>
  <c r="D1701" i="33"/>
  <c r="D1700" i="33"/>
  <c r="D1699" i="33"/>
  <c r="D1698" i="33"/>
  <c r="D1697" i="33"/>
  <c r="D1696" i="33"/>
  <c r="D1695" i="33"/>
  <c r="D1694" i="33"/>
  <c r="D1693" i="33"/>
  <c r="D1692" i="33"/>
  <c r="D1691" i="33"/>
  <c r="D1690" i="33"/>
  <c r="D1689" i="33"/>
  <c r="D1035" i="33"/>
  <c r="D1033" i="33"/>
  <c r="D1688" i="33"/>
  <c r="D1687" i="33"/>
  <c r="D1686" i="33"/>
  <c r="D1685" i="33"/>
  <c r="D1684" i="33"/>
  <c r="D1683" i="33"/>
  <c r="D1682" i="33"/>
  <c r="D1681" i="33"/>
  <c r="D1680" i="33"/>
  <c r="D1679" i="33"/>
  <c r="D1678" i="33"/>
  <c r="D1677" i="33"/>
  <c r="D1676" i="33"/>
  <c r="D1675" i="33"/>
  <c r="D1674" i="33"/>
  <c r="D1673" i="33"/>
  <c r="D1672" i="33"/>
  <c r="D1671" i="33"/>
  <c r="D1670" i="33"/>
  <c r="D1669" i="33"/>
  <c r="D1668" i="33"/>
  <c r="D1667" i="33"/>
  <c r="D1666" i="33"/>
  <c r="D1665" i="33"/>
  <c r="D1664" i="33"/>
  <c r="D1663" i="33"/>
  <c r="D1662" i="33"/>
  <c r="D1661" i="33"/>
  <c r="D1660" i="33"/>
  <c r="D1659" i="33"/>
  <c r="D1658" i="33"/>
  <c r="D1657" i="33"/>
  <c r="D1656" i="33"/>
  <c r="D1655" i="33"/>
  <c r="D1654" i="33"/>
  <c r="D1653" i="33"/>
  <c r="D1652" i="33"/>
  <c r="D1651" i="33"/>
  <c r="D1650" i="33"/>
  <c r="D1649" i="33"/>
  <c r="D1648" i="33"/>
  <c r="D1647" i="33"/>
  <c r="D1646" i="33"/>
  <c r="D1645" i="33"/>
  <c r="D1644" i="33"/>
  <c r="D1643" i="33"/>
  <c r="D1642" i="33"/>
  <c r="D1641" i="33"/>
  <c r="D1640" i="33"/>
  <c r="D1639" i="33"/>
  <c r="D1638" i="33"/>
  <c r="D1637" i="33"/>
  <c r="D1636" i="33"/>
  <c r="D1635" i="33"/>
  <c r="D1634" i="33"/>
  <c r="D1633" i="33"/>
  <c r="D1632" i="33"/>
  <c r="D1631" i="33"/>
  <c r="D1630" i="33"/>
  <c r="D1629" i="33"/>
  <c r="D1628" i="33"/>
  <c r="D1627" i="33"/>
  <c r="D1626" i="33"/>
  <c r="D1625" i="33"/>
  <c r="D1624" i="33"/>
  <c r="D1623" i="33"/>
  <c r="D1622" i="33"/>
  <c r="D1621" i="33"/>
  <c r="D1620" i="33"/>
  <c r="D1619" i="33"/>
  <c r="D1618" i="33"/>
  <c r="D1617" i="33"/>
  <c r="D1616" i="33"/>
  <c r="D1615" i="33"/>
  <c r="D1614" i="33"/>
  <c r="D1613" i="33"/>
  <c r="D1612" i="33"/>
  <c r="D1611" i="33"/>
  <c r="D1610" i="33"/>
  <c r="D1609" i="33"/>
  <c r="D1608" i="33"/>
  <c r="D1607" i="33"/>
  <c r="D1606" i="33"/>
  <c r="D1605" i="33"/>
  <c r="D1604" i="33"/>
  <c r="D1603" i="33"/>
  <c r="D1602" i="33"/>
  <c r="D1601" i="33"/>
  <c r="D1600" i="33"/>
  <c r="D1599" i="33"/>
  <c r="D1598" i="33"/>
  <c r="D1597" i="33"/>
  <c r="D1596" i="33"/>
  <c r="D1595" i="33"/>
  <c r="D1594" i="33"/>
  <c r="D1592" i="33"/>
  <c r="D1591" i="33"/>
  <c r="D1590" i="33"/>
  <c r="D1589" i="33"/>
  <c r="D1588" i="33"/>
  <c r="D1587" i="33"/>
  <c r="D1586" i="33"/>
  <c r="D1585" i="33"/>
  <c r="D1584" i="33"/>
  <c r="D1583" i="33"/>
  <c r="D1582" i="33"/>
  <c r="D1581" i="33"/>
  <c r="D1580" i="33"/>
  <c r="D1579" i="33"/>
  <c r="D1578" i="33"/>
  <c r="D1577" i="33"/>
  <c r="D1576" i="33"/>
  <c r="D1575" i="33"/>
  <c r="D1573" i="33"/>
  <c r="D1572" i="33"/>
  <c r="D1571" i="33"/>
  <c r="D1570" i="33"/>
  <c r="D1569" i="33"/>
  <c r="D1568" i="33"/>
  <c r="D1567" i="33"/>
  <c r="D1566" i="33"/>
  <c r="D1565" i="33"/>
  <c r="D1564" i="33"/>
  <c r="D1563" i="33"/>
  <c r="D1562" i="33"/>
  <c r="D1561" i="33"/>
  <c r="D1560" i="33"/>
  <c r="D1559" i="33"/>
  <c r="D1558" i="33"/>
  <c r="D1557" i="33"/>
  <c r="D1556" i="33"/>
  <c r="D1555" i="33"/>
  <c r="D1554" i="33"/>
  <c r="D1553" i="33"/>
  <c r="D1552" i="33"/>
  <c r="D1551" i="33"/>
  <c r="D1550" i="33"/>
  <c r="D1549" i="33"/>
  <c r="D1548" i="33"/>
  <c r="D1547" i="33"/>
  <c r="D1546" i="33"/>
  <c r="D1545" i="33"/>
  <c r="D1544" i="33"/>
  <c r="D1543" i="33"/>
  <c r="D1542" i="33"/>
  <c r="D1541" i="33"/>
  <c r="D1540" i="33"/>
  <c r="D1539" i="33"/>
  <c r="D1538" i="33"/>
  <c r="D1537" i="33"/>
  <c r="D1536" i="33"/>
  <c r="D1535" i="33"/>
  <c r="D1534" i="33"/>
  <c r="D1533" i="33"/>
  <c r="D1532" i="33"/>
  <c r="D1531" i="33"/>
  <c r="D1530" i="33"/>
  <c r="D1529" i="33"/>
  <c r="D1528" i="33"/>
  <c r="D1527" i="33"/>
  <c r="D1526" i="33"/>
  <c r="D1525" i="33"/>
  <c r="D1524" i="33"/>
  <c r="D1523" i="33"/>
  <c r="D1522" i="33"/>
  <c r="D1521" i="33"/>
  <c r="D1520" i="33"/>
  <c r="D1519" i="33"/>
  <c r="D1518" i="33"/>
  <c r="D1517" i="33"/>
  <c r="D1516" i="33"/>
  <c r="D1515" i="33"/>
  <c r="D1514" i="33"/>
  <c r="D1513" i="33"/>
  <c r="D1512" i="33"/>
  <c r="D1511" i="33"/>
  <c r="D1510" i="33"/>
  <c r="D1509" i="33"/>
  <c r="D1508" i="33"/>
  <c r="D1507" i="33"/>
  <c r="D1506" i="33"/>
  <c r="D1504" i="33"/>
  <c r="D1503" i="33"/>
  <c r="D1502" i="33"/>
  <c r="D1501" i="33"/>
  <c r="D1500" i="33"/>
  <c r="D1499" i="33"/>
  <c r="D1498" i="33"/>
  <c r="D1497" i="33"/>
  <c r="D1496" i="33"/>
  <c r="D1495" i="33"/>
  <c r="D1494" i="33"/>
  <c r="D1493" i="33"/>
  <c r="D1492" i="33"/>
  <c r="D1491" i="33"/>
  <c r="D1490" i="33"/>
  <c r="D1489" i="33"/>
  <c r="D1488" i="33"/>
  <c r="D1487" i="33"/>
  <c r="D1486" i="33"/>
  <c r="D1485" i="33"/>
  <c r="D1484" i="33"/>
  <c r="D1483" i="33"/>
  <c r="D1482" i="33"/>
  <c r="D1481" i="33"/>
  <c r="D1480" i="33"/>
  <c r="D1479" i="33"/>
  <c r="D1478" i="33"/>
  <c r="D1477" i="33"/>
  <c r="D1476" i="33"/>
  <c r="D1475" i="33"/>
  <c r="D1474" i="33"/>
  <c r="D1473" i="33"/>
  <c r="D1472" i="33"/>
  <c r="D1471" i="33"/>
  <c r="D1470" i="33"/>
  <c r="D1469" i="33"/>
  <c r="D1468" i="33"/>
  <c r="D1467" i="33"/>
  <c r="D1466" i="33"/>
  <c r="D1465" i="33"/>
  <c r="D1464" i="33"/>
  <c r="D1463" i="33"/>
  <c r="D1462" i="33"/>
  <c r="D1461" i="33"/>
  <c r="D1460" i="33"/>
  <c r="D1459" i="33"/>
  <c r="D1458" i="33"/>
  <c r="D1457" i="33"/>
  <c r="D1456" i="33"/>
  <c r="D1455" i="33"/>
  <c r="D1454" i="33"/>
  <c r="D1453" i="33"/>
  <c r="D1452" i="33"/>
  <c r="D1451" i="33"/>
  <c r="D1450" i="33"/>
  <c r="D1449" i="33"/>
  <c r="D1448" i="33"/>
  <c r="D1447" i="33"/>
  <c r="D1446" i="33"/>
  <c r="D1445" i="33"/>
  <c r="D1444" i="33"/>
  <c r="D1443" i="33"/>
  <c r="D1442" i="33"/>
  <c r="D1441" i="33"/>
  <c r="D1440" i="33"/>
  <c r="D1439" i="33"/>
  <c r="D1438" i="33"/>
  <c r="D1437" i="33"/>
  <c r="D1436" i="33"/>
  <c r="D1435" i="33"/>
  <c r="D1434" i="33"/>
  <c r="D1433" i="33"/>
  <c r="D1432" i="33"/>
  <c r="D1431" i="33"/>
  <c r="D1430" i="33"/>
  <c r="D1429" i="33"/>
  <c r="D1428" i="33"/>
  <c r="D1427" i="33"/>
  <c r="D1426" i="33"/>
  <c r="D1425" i="33"/>
  <c r="D1424" i="33"/>
  <c r="D1423" i="33"/>
  <c r="D1422" i="33"/>
  <c r="D1421" i="33"/>
  <c r="D1420" i="33"/>
  <c r="D1419" i="33"/>
  <c r="D1418" i="33"/>
  <c r="D1417" i="33"/>
  <c r="D1416" i="33"/>
  <c r="D1415" i="33"/>
  <c r="D1414" i="33"/>
  <c r="D1413" i="33"/>
  <c r="D1412" i="33"/>
  <c r="D1411" i="33"/>
  <c r="D1410" i="33"/>
  <c r="D1409" i="33"/>
  <c r="D1408" i="33"/>
  <c r="D1407" i="33"/>
  <c r="D1406" i="33"/>
  <c r="D1405" i="33"/>
  <c r="D1404" i="33"/>
  <c r="D1403" i="33"/>
  <c r="D1402" i="33"/>
  <c r="D1401" i="33"/>
  <c r="D1400" i="33"/>
  <c r="D1399" i="33"/>
  <c r="D1398" i="33"/>
  <c r="D1397" i="33"/>
  <c r="D1396" i="33"/>
  <c r="D1395" i="33"/>
  <c r="D1394" i="33"/>
  <c r="D1393" i="33"/>
  <c r="D1392" i="33"/>
  <c r="D1391" i="33"/>
  <c r="D1390" i="33"/>
  <c r="D1389" i="33"/>
  <c r="D1388" i="33"/>
  <c r="D1387" i="33"/>
  <c r="D1386" i="33"/>
  <c r="D1385" i="33"/>
  <c r="D1384" i="33"/>
  <c r="D1383" i="33"/>
  <c r="D1382" i="33"/>
  <c r="D1381" i="33"/>
  <c r="D1380" i="33"/>
  <c r="D1379" i="33"/>
  <c r="D1378" i="33"/>
  <c r="D1377" i="33"/>
  <c r="D1376" i="33"/>
  <c r="D1375" i="33"/>
  <c r="D1374" i="33"/>
  <c r="D1373" i="33"/>
  <c r="D1372" i="33"/>
  <c r="D1371" i="33"/>
  <c r="D1370" i="33"/>
  <c r="D1369" i="33"/>
  <c r="D1368" i="33"/>
  <c r="D1367" i="33"/>
  <c r="D1366" i="33"/>
  <c r="D1365" i="33"/>
  <c r="D1364" i="33"/>
  <c r="D1363" i="33"/>
  <c r="D1362" i="33"/>
  <c r="D1361" i="33"/>
  <c r="D1360" i="33"/>
  <c r="D1359" i="33"/>
  <c r="D1358" i="33"/>
  <c r="D1357" i="33"/>
  <c r="D1356" i="33"/>
  <c r="D1355" i="33"/>
  <c r="D1354" i="33"/>
  <c r="D1352" i="33"/>
  <c r="D1351" i="33"/>
  <c r="D1350" i="33"/>
  <c r="D1349" i="33"/>
  <c r="D1348" i="33"/>
  <c r="D1347" i="33"/>
  <c r="D1346" i="33"/>
  <c r="D1345" i="33"/>
  <c r="D1344" i="33"/>
  <c r="D1343" i="33"/>
  <c r="D1342" i="33"/>
  <c r="D1341" i="33"/>
  <c r="D1340" i="33"/>
  <c r="D1339" i="33"/>
  <c r="D1338" i="33"/>
  <c r="D1337" i="33"/>
  <c r="D1335" i="33"/>
  <c r="D1334" i="33"/>
  <c r="D1333" i="33"/>
  <c r="D1332" i="33"/>
  <c r="D1331" i="33"/>
  <c r="D1330" i="33"/>
  <c r="D1329" i="33"/>
  <c r="D1328" i="33"/>
  <c r="D1327" i="33"/>
  <c r="D1326" i="33"/>
  <c r="D1336" i="33"/>
  <c r="D1325" i="33"/>
  <c r="D1324" i="33"/>
  <c r="D1323" i="33"/>
  <c r="D1322" i="33"/>
  <c r="D1321" i="33"/>
  <c r="D1320" i="33"/>
  <c r="D1319" i="33"/>
  <c r="D1318" i="33"/>
  <c r="D1317" i="33"/>
  <c r="D1316" i="33"/>
  <c r="D1315" i="33"/>
  <c r="D1314" i="33"/>
  <c r="D1313" i="33"/>
  <c r="D1312" i="33"/>
  <c r="D1311" i="33"/>
  <c r="D1310" i="33"/>
  <c r="D1308" i="33"/>
  <c r="D1307" i="33"/>
  <c r="D1306" i="33"/>
  <c r="D1305" i="33"/>
  <c r="D1304" i="33"/>
  <c r="D1303" i="33"/>
  <c r="D1302" i="33"/>
  <c r="D1301" i="33"/>
  <c r="D1300" i="33"/>
  <c r="D1299" i="33"/>
  <c r="D1298" i="33"/>
  <c r="D1297" i="33"/>
  <c r="D1296" i="33"/>
  <c r="D1295" i="33"/>
  <c r="D1294" i="33"/>
  <c r="D1293" i="33"/>
  <c r="D1292" i="33"/>
  <c r="D1291" i="33"/>
  <c r="D1290" i="33"/>
  <c r="D1289" i="33"/>
  <c r="D1288" i="33"/>
  <c r="D1287" i="33"/>
  <c r="D1285" i="33"/>
  <c r="D1284" i="33"/>
  <c r="D1283" i="33"/>
  <c r="D1282" i="33"/>
  <c r="D1281" i="33"/>
  <c r="D1280" i="33"/>
  <c r="D1279" i="33"/>
  <c r="D1278" i="33"/>
  <c r="D1277" i="33"/>
  <c r="D1276" i="33"/>
  <c r="D1275" i="33"/>
  <c r="D1274" i="33"/>
  <c r="D1273" i="33"/>
  <c r="D1272" i="33"/>
  <c r="D1271" i="33"/>
  <c r="D1270" i="33"/>
  <c r="D1269" i="33"/>
  <c r="D1268" i="33"/>
  <c r="D1267" i="33"/>
  <c r="D1266" i="33"/>
  <c r="D1265" i="33"/>
  <c r="D1264" i="33"/>
  <c r="D1263" i="33"/>
  <c r="D1262" i="33"/>
  <c r="D1261" i="33"/>
  <c r="D1260" i="33"/>
  <c r="D1259" i="33"/>
  <c r="D1258" i="33"/>
  <c r="D1257" i="33"/>
  <c r="D1256" i="33"/>
  <c r="D1255" i="33"/>
  <c r="D1254" i="33"/>
  <c r="D1253" i="33"/>
  <c r="D1252" i="33"/>
  <c r="D1251" i="33"/>
  <c r="D1250" i="33"/>
  <c r="D1249" i="33"/>
  <c r="D1248" i="33"/>
  <c r="D1247" i="33"/>
  <c r="D1246" i="33"/>
  <c r="D1245" i="33"/>
  <c r="D1244" i="33"/>
  <c r="D1243" i="33"/>
  <c r="D1242" i="33"/>
  <c r="D1241" i="33"/>
  <c r="D1240" i="33"/>
  <c r="D1239" i="33"/>
  <c r="D1238" i="33"/>
  <c r="D1237" i="33"/>
  <c r="D1236" i="33"/>
  <c r="D1234" i="33"/>
  <c r="D1233" i="33"/>
  <c r="D1232" i="33"/>
  <c r="D1231" i="33"/>
  <c r="D1230" i="33"/>
  <c r="D1229" i="33"/>
  <c r="D1227" i="33"/>
  <c r="D1226" i="33"/>
  <c r="D1225" i="33"/>
  <c r="D1224" i="33"/>
  <c r="D1223" i="33"/>
  <c r="D1222" i="33"/>
  <c r="D1221" i="33"/>
  <c r="D1220" i="33"/>
  <c r="D1219" i="33"/>
  <c r="D1218" i="33"/>
  <c r="D1217" i="33"/>
  <c r="D1216" i="33"/>
  <c r="D1215" i="33"/>
  <c r="D1214" i="33"/>
  <c r="D1213" i="33"/>
  <c r="D1212" i="33"/>
  <c r="D1211" i="33"/>
  <c r="D1210" i="33"/>
  <c r="D1209" i="33"/>
  <c r="D1208" i="33"/>
  <c r="D1207" i="33"/>
  <c r="D1206" i="33"/>
  <c r="D1205" i="33"/>
  <c r="D1204" i="33"/>
  <c r="D1203" i="33"/>
  <c r="D1202" i="33"/>
  <c r="D1201" i="33"/>
  <c r="D1200" i="33"/>
  <c r="D1199" i="33"/>
  <c r="D1198" i="33"/>
  <c r="D1197" i="33"/>
  <c r="D1196" i="33"/>
  <c r="D1194" i="33"/>
  <c r="D1193" i="33"/>
  <c r="D1192" i="33"/>
  <c r="D1191" i="33"/>
  <c r="D1190" i="33"/>
  <c r="D1189" i="33"/>
  <c r="D1188" i="33"/>
  <c r="D1187" i="33"/>
  <c r="D1186" i="33"/>
  <c r="D1185" i="33"/>
  <c r="D1195" i="33"/>
  <c r="D1184" i="33"/>
  <c r="D1183" i="33"/>
  <c r="D1182" i="33"/>
  <c r="D1181" i="33"/>
  <c r="D1180" i="33"/>
  <c r="D1179" i="33"/>
  <c r="D1178" i="33"/>
  <c r="D1177" i="33"/>
  <c r="D1176" i="33"/>
  <c r="D1174" i="33"/>
  <c r="D1173" i="33"/>
  <c r="D1172" i="33"/>
  <c r="D1171" i="33"/>
  <c r="D1175" i="33"/>
  <c r="D1169" i="33"/>
  <c r="D1168" i="33"/>
  <c r="D1167" i="33"/>
  <c r="D1166" i="33"/>
  <c r="D1165" i="33"/>
  <c r="D1164" i="33"/>
  <c r="D1163" i="33"/>
  <c r="D1162" i="33"/>
  <c r="D1161" i="33"/>
  <c r="D1160" i="33"/>
  <c r="D1159" i="33"/>
  <c r="D1158" i="33"/>
  <c r="D1157" i="33"/>
  <c r="D1156" i="33"/>
  <c r="D1155" i="33"/>
  <c r="D1154" i="33"/>
  <c r="D1153" i="33"/>
  <c r="D1152" i="33"/>
  <c r="D1151" i="33"/>
  <c r="D1150" i="33"/>
  <c r="D1149" i="33"/>
  <c r="D1148" i="33"/>
  <c r="D1147" i="33"/>
  <c r="D1146" i="33"/>
  <c r="D1145" i="33"/>
  <c r="D1144" i="33"/>
  <c r="D1143" i="33"/>
  <c r="D1142" i="33"/>
  <c r="D1141" i="33"/>
  <c r="D1140" i="33"/>
  <c r="D1139" i="33"/>
  <c r="D1138" i="33"/>
  <c r="D1137" i="33"/>
  <c r="D1136" i="33"/>
  <c r="D1135" i="33"/>
  <c r="D1134" i="33"/>
  <c r="D1133" i="33"/>
  <c r="D1132" i="33"/>
  <c r="D1131" i="33"/>
  <c r="D1130" i="33"/>
  <c r="D1129" i="33"/>
  <c r="D1128" i="33"/>
  <c r="D1127" i="33"/>
  <c r="D1126" i="33"/>
  <c r="D1125" i="33"/>
  <c r="D1124" i="33"/>
  <c r="D1123" i="33"/>
  <c r="D1122" i="33"/>
  <c r="D1121" i="33"/>
  <c r="D1120" i="33"/>
  <c r="D1119" i="33"/>
  <c r="D1118" i="33"/>
  <c r="D1117" i="33"/>
  <c r="D1116" i="33"/>
  <c r="D1115" i="33"/>
  <c r="D1114" i="33"/>
  <c r="D1113" i="33"/>
  <c r="D1112" i="33"/>
  <c r="D1111" i="33"/>
  <c r="D1110" i="33"/>
  <c r="D1109" i="33"/>
  <c r="D1108" i="33"/>
  <c r="D1107" i="33"/>
  <c r="D1106" i="33"/>
  <c r="D1105" i="33"/>
  <c r="D1104" i="33"/>
  <c r="D1103" i="33"/>
  <c r="D1102" i="33"/>
  <c r="D1100" i="33"/>
  <c r="D1099" i="33"/>
  <c r="D1098" i="33"/>
  <c r="D1097" i="33"/>
  <c r="D1096" i="33"/>
  <c r="D1095" i="33"/>
  <c r="D1094" i="33"/>
  <c r="D1092" i="33"/>
  <c r="D1091" i="33"/>
  <c r="D1090" i="33"/>
  <c r="D1093" i="33"/>
  <c r="D1089" i="33"/>
  <c r="D1088" i="33"/>
  <c r="D1087" i="33"/>
  <c r="D1086" i="33"/>
  <c r="D1085" i="33"/>
  <c r="D1084" i="33"/>
  <c r="D1083" i="33"/>
  <c r="D1082" i="33"/>
  <c r="D1081" i="33"/>
  <c r="D1080" i="33"/>
  <c r="D1079" i="33"/>
  <c r="D1078" i="33"/>
  <c r="D1077" i="33"/>
  <c r="D1076" i="33"/>
  <c r="D1074" i="33"/>
  <c r="D1073" i="33"/>
  <c r="D1071" i="33"/>
  <c r="D1070" i="33"/>
  <c r="D1069" i="33"/>
  <c r="D1067" i="33"/>
  <c r="D1065" i="33"/>
  <c r="D1064" i="33"/>
  <c r="D1063" i="33"/>
  <c r="D1062" i="33"/>
  <c r="D1061" i="33"/>
  <c r="D1060" i="33"/>
  <c r="D1059" i="33"/>
  <c r="D1058" i="33"/>
  <c r="D1057" i="33"/>
  <c r="D1056" i="33"/>
  <c r="D1055" i="33"/>
  <c r="D1054" i="33"/>
  <c r="D1053" i="33"/>
  <c r="D1052" i="33"/>
  <c r="D1051" i="33"/>
  <c r="D1050" i="33"/>
  <c r="D1049" i="33"/>
  <c r="D1048" i="33"/>
  <c r="D1047" i="33"/>
  <c r="D1046" i="33"/>
  <c r="D1045" i="33"/>
  <c r="D1044" i="33"/>
  <c r="D1043" i="33"/>
  <c r="D1042" i="33"/>
  <c r="D1041" i="33"/>
  <c r="D1040" i="33"/>
  <c r="D1039" i="33"/>
  <c r="D1038" i="33"/>
  <c r="D1037" i="33"/>
  <c r="D1036" i="33"/>
  <c r="D1034" i="33"/>
  <c r="D1032" i="33"/>
  <c r="D1031" i="33"/>
  <c r="D1030" i="33"/>
  <c r="D1029" i="33"/>
  <c r="D1028" i="33"/>
  <c r="D1027" i="33"/>
  <c r="D1026" i="33"/>
  <c r="D1025" i="33"/>
  <c r="D1024" i="33"/>
  <c r="D1023" i="33"/>
  <c r="D1022" i="33"/>
  <c r="D1021" i="33"/>
  <c r="D1020" i="33"/>
  <c r="D1019" i="33"/>
  <c r="D1018" i="33"/>
  <c r="D1017" i="33"/>
  <c r="D1016" i="33"/>
  <c r="D1015" i="33"/>
  <c r="D1014" i="33"/>
  <c r="D1013" i="33"/>
  <c r="D1012" i="33"/>
  <c r="D1011" i="33"/>
  <c r="D1010" i="33"/>
  <c r="D1009" i="33"/>
  <c r="D1008" i="33"/>
  <c r="D1007" i="33"/>
  <c r="D1006" i="33"/>
  <c r="D1005" i="33"/>
  <c r="D1004" i="33"/>
  <c r="D1003" i="33"/>
  <c r="D1002" i="33"/>
  <c r="D1001" i="33"/>
  <c r="D1000" i="33"/>
  <c r="D999" i="33"/>
  <c r="D998" i="33"/>
  <c r="D997" i="33"/>
  <c r="D996" i="33"/>
  <c r="D995" i="33"/>
  <c r="D994" i="33"/>
  <c r="D993" i="33"/>
  <c r="D992" i="33"/>
  <c r="D991" i="33"/>
  <c r="D990" i="33"/>
  <c r="D989" i="33"/>
  <c r="D988" i="33"/>
  <c r="D987" i="33"/>
  <c r="D986" i="33"/>
  <c r="D984" i="33"/>
  <c r="D983" i="33"/>
  <c r="D982" i="33"/>
  <c r="D981" i="33"/>
  <c r="D980" i="33"/>
  <c r="D979" i="33"/>
  <c r="D978" i="33"/>
  <c r="D977" i="33"/>
  <c r="D975" i="33"/>
  <c r="D974" i="33"/>
  <c r="D973" i="33"/>
  <c r="D972" i="33"/>
  <c r="D971" i="33"/>
  <c r="D970" i="33"/>
  <c r="D969" i="33"/>
  <c r="D968" i="33"/>
  <c r="D967" i="33"/>
  <c r="D966" i="33"/>
  <c r="D965" i="33"/>
  <c r="D964" i="33"/>
  <c r="D963" i="33"/>
  <c r="D962" i="33"/>
  <c r="D961" i="33"/>
  <c r="D960" i="33"/>
  <c r="D959" i="33"/>
  <c r="D958" i="33"/>
  <c r="D957" i="33"/>
  <c r="D956" i="33"/>
  <c r="D955" i="33"/>
  <c r="D954" i="33"/>
  <c r="D953" i="33"/>
  <c r="D952" i="33"/>
  <c r="D951" i="33"/>
  <c r="D950" i="33"/>
  <c r="D949" i="33"/>
  <c r="D948" i="33"/>
  <c r="D947" i="33"/>
  <c r="D946" i="33"/>
  <c r="D945" i="33"/>
  <c r="D944" i="33"/>
  <c r="D943" i="33"/>
  <c r="D942" i="33"/>
  <c r="D941" i="33"/>
  <c r="D940" i="33"/>
  <c r="D939" i="33"/>
  <c r="D938" i="33"/>
  <c r="D937" i="33"/>
  <c r="D936" i="33"/>
  <c r="D935" i="33"/>
  <c r="D934" i="33"/>
  <c r="D933" i="33"/>
  <c r="D932" i="33"/>
  <c r="D931" i="33"/>
  <c r="D930" i="33"/>
  <c r="D929" i="33"/>
  <c r="D928" i="33"/>
  <c r="D927" i="33"/>
  <c r="D926" i="33"/>
  <c r="D925" i="33"/>
  <c r="D924" i="33"/>
  <c r="D923" i="33"/>
  <c r="D922" i="33"/>
  <c r="D921" i="33"/>
  <c r="D920" i="33"/>
  <c r="D919" i="33"/>
  <c r="D918" i="33"/>
  <c r="D917" i="33"/>
  <c r="D916" i="33"/>
  <c r="D915" i="33"/>
  <c r="D914" i="33"/>
  <c r="D913" i="33"/>
  <c r="D912" i="33"/>
  <c r="D911" i="33"/>
  <c r="D910" i="33"/>
  <c r="D909" i="33"/>
  <c r="D907" i="33"/>
  <c r="D906" i="33"/>
  <c r="D905" i="33"/>
  <c r="D904" i="33"/>
  <c r="D902" i="33"/>
  <c r="D901" i="33"/>
  <c r="D900" i="33"/>
  <c r="D899" i="33"/>
  <c r="D898" i="33"/>
  <c r="D897" i="33"/>
  <c r="D896" i="33"/>
  <c r="D895" i="33"/>
  <c r="D894" i="33"/>
  <c r="D893" i="33"/>
  <c r="D892" i="33"/>
  <c r="D891" i="33"/>
  <c r="D890" i="33"/>
  <c r="D889" i="33"/>
  <c r="D888" i="33"/>
  <c r="D887" i="33"/>
  <c r="D886" i="33"/>
  <c r="D885" i="33"/>
  <c r="D884" i="33"/>
  <c r="D883" i="33"/>
  <c r="D882" i="33"/>
  <c r="D881" i="33"/>
  <c r="D880" i="33"/>
  <c r="D879" i="33"/>
  <c r="D878" i="33"/>
  <c r="D877" i="33"/>
  <c r="D876" i="33"/>
  <c r="D875" i="33"/>
  <c r="D874" i="33"/>
  <c r="D873" i="33"/>
  <c r="D872" i="33"/>
  <c r="D871" i="33"/>
  <c r="D870" i="33"/>
  <c r="D869" i="33"/>
  <c r="D867" i="33"/>
  <c r="D865" i="33"/>
  <c r="D864" i="33"/>
  <c r="D863" i="33"/>
  <c r="D862" i="33"/>
  <c r="D861" i="33"/>
  <c r="D860" i="33"/>
  <c r="D859" i="33"/>
  <c r="D858" i="33"/>
  <c r="D857" i="33"/>
  <c r="D856" i="33"/>
  <c r="D855" i="33"/>
  <c r="D854" i="33"/>
  <c r="D852" i="33"/>
  <c r="D851" i="33"/>
  <c r="D850" i="33"/>
  <c r="D849" i="33"/>
  <c r="D848" i="33"/>
  <c r="D847" i="33"/>
  <c r="D846" i="33"/>
  <c r="D845" i="33"/>
  <c r="D844" i="33"/>
  <c r="D843" i="33"/>
  <c r="D842" i="33"/>
  <c r="D841" i="33"/>
  <c r="D840" i="33"/>
  <c r="D839" i="33"/>
  <c r="D838" i="33"/>
  <c r="D837" i="33"/>
  <c r="D836" i="33"/>
  <c r="D835" i="33"/>
  <c r="D834" i="33"/>
  <c r="D833" i="33"/>
  <c r="D832" i="33"/>
  <c r="D831" i="33"/>
  <c r="D830" i="33"/>
  <c r="D829" i="33"/>
  <c r="D828" i="33"/>
  <c r="D827" i="33"/>
  <c r="D826" i="33"/>
  <c r="D825" i="33"/>
  <c r="D824" i="33"/>
  <c r="D823" i="33"/>
  <c r="D822" i="33"/>
  <c r="D821" i="33"/>
  <c r="D820" i="33"/>
  <c r="D819" i="33"/>
  <c r="D818" i="33"/>
  <c r="D817" i="33"/>
  <c r="D816" i="33"/>
  <c r="D815" i="33"/>
  <c r="D814" i="33"/>
  <c r="D813" i="33"/>
  <c r="D812" i="33"/>
  <c r="D811" i="33"/>
  <c r="D810" i="33"/>
  <c r="D809" i="33"/>
  <c r="D808" i="33"/>
  <c r="D807" i="33"/>
  <c r="D806" i="33"/>
  <c r="D805" i="33"/>
  <c r="D804" i="33"/>
  <c r="D803" i="33"/>
  <c r="D802" i="33"/>
  <c r="D801" i="33"/>
  <c r="D800" i="33"/>
  <c r="D799" i="33"/>
  <c r="D798" i="33"/>
  <c r="D797" i="33"/>
  <c r="D796" i="33"/>
  <c r="D795" i="33"/>
  <c r="D794" i="33"/>
  <c r="D792" i="33"/>
  <c r="D791" i="33"/>
  <c r="D790" i="33"/>
  <c r="D789" i="33"/>
  <c r="D788" i="33"/>
  <c r="D787" i="33"/>
  <c r="D786" i="33"/>
  <c r="D785" i="33"/>
  <c r="D784" i="33"/>
  <c r="D783" i="33"/>
  <c r="D782" i="33"/>
  <c r="D781" i="33"/>
  <c r="D780" i="33"/>
  <c r="D779" i="33"/>
  <c r="D778" i="33"/>
  <c r="D777" i="33"/>
  <c r="D776" i="33"/>
  <c r="D775" i="33"/>
  <c r="D774" i="33"/>
  <c r="D773" i="33"/>
  <c r="D772" i="33"/>
  <c r="D771" i="33"/>
  <c r="D770" i="33"/>
  <c r="D769" i="33"/>
  <c r="D768" i="33"/>
  <c r="D767" i="33"/>
  <c r="D766" i="33"/>
  <c r="D765" i="33"/>
  <c r="D764" i="33"/>
  <c r="D763" i="33"/>
  <c r="D762" i="33"/>
  <c r="D761" i="33"/>
  <c r="D760" i="33"/>
  <c r="D759" i="33"/>
  <c r="D758" i="33"/>
  <c r="D757" i="33"/>
  <c r="D756" i="33"/>
  <c r="D755" i="33"/>
  <c r="D754" i="33"/>
  <c r="D753" i="33"/>
  <c r="D752" i="33"/>
  <c r="D751" i="33"/>
  <c r="D750" i="33"/>
  <c r="D749" i="33"/>
  <c r="D748" i="33"/>
  <c r="D747" i="33"/>
  <c r="D746" i="33"/>
  <c r="D745" i="33"/>
  <c r="D744" i="33"/>
  <c r="D743" i="33"/>
  <c r="D742" i="33"/>
  <c r="D741" i="33"/>
  <c r="D740" i="33"/>
  <c r="D739" i="33"/>
  <c r="D738" i="33"/>
  <c r="D737" i="33"/>
  <c r="D736" i="33"/>
  <c r="D735" i="33"/>
  <c r="D734" i="33"/>
  <c r="D733" i="33"/>
  <c r="D732" i="33"/>
  <c r="D731" i="33"/>
  <c r="D730" i="33"/>
  <c r="D729" i="33"/>
  <c r="D728" i="33"/>
  <c r="D727" i="33"/>
  <c r="D726" i="33"/>
  <c r="D725" i="33"/>
  <c r="D724" i="33"/>
  <c r="D723" i="33"/>
  <c r="D722" i="33"/>
  <c r="D721" i="33"/>
  <c r="D720" i="33"/>
  <c r="D719" i="33"/>
  <c r="D718" i="33"/>
  <c r="D717" i="33"/>
  <c r="D716" i="33"/>
  <c r="D715" i="33"/>
  <c r="D714" i="33"/>
  <c r="D713" i="33"/>
  <c r="D712" i="33"/>
  <c r="D711" i="33"/>
  <c r="D710" i="33"/>
  <c r="D709" i="33"/>
  <c r="D708" i="33"/>
  <c r="D707" i="33"/>
  <c r="D706" i="33"/>
  <c r="D705" i="33"/>
  <c r="D704" i="33"/>
  <c r="D703" i="33"/>
  <c r="D702" i="33"/>
  <c r="D701" i="33"/>
  <c r="D700" i="33"/>
  <c r="D699" i="33"/>
  <c r="D698" i="33"/>
  <c r="D697" i="33"/>
  <c r="D696" i="33"/>
  <c r="D695" i="33"/>
  <c r="D694" i="33"/>
  <c r="D692" i="33"/>
  <c r="D691" i="33"/>
  <c r="D690" i="33"/>
  <c r="D689" i="33"/>
  <c r="D688" i="33"/>
  <c r="D687" i="33"/>
  <c r="D685" i="33"/>
  <c r="D684" i="33"/>
  <c r="D683" i="33"/>
  <c r="D682" i="33"/>
  <c r="D681" i="33"/>
  <c r="D680" i="33"/>
  <c r="D679" i="33"/>
  <c r="D678" i="33"/>
  <c r="D677" i="33"/>
  <c r="D676" i="33"/>
  <c r="D675" i="33"/>
  <c r="D674" i="33"/>
  <c r="D673" i="33"/>
  <c r="D672" i="33"/>
  <c r="D671" i="33"/>
  <c r="D670" i="33"/>
  <c r="D669" i="33"/>
  <c r="D668" i="33"/>
  <c r="D667" i="33"/>
  <c r="D666" i="33"/>
  <c r="D665" i="33"/>
  <c r="D664" i="33"/>
  <c r="D663" i="33"/>
  <c r="D662" i="33"/>
  <c r="D661" i="33"/>
  <c r="D660" i="33"/>
  <c r="D659" i="33"/>
  <c r="D658" i="33"/>
  <c r="D657" i="33"/>
  <c r="D656" i="33"/>
  <c r="D655" i="33"/>
  <c r="D654" i="33"/>
  <c r="D653" i="33"/>
  <c r="D652" i="33"/>
  <c r="D651" i="33"/>
  <c r="D650" i="33"/>
  <c r="D649" i="33"/>
  <c r="D648" i="33"/>
  <c r="D647" i="33"/>
  <c r="D646" i="33"/>
  <c r="D645" i="33"/>
  <c r="D644" i="33"/>
  <c r="D643" i="33"/>
  <c r="D640" i="33"/>
  <c r="D639" i="33"/>
  <c r="D638" i="33"/>
  <c r="D637" i="33"/>
  <c r="D636" i="33"/>
  <c r="D635" i="33"/>
  <c r="D634" i="33"/>
  <c r="D633" i="33"/>
  <c r="D626" i="33"/>
  <c r="D632" i="33"/>
  <c r="D631" i="33"/>
  <c r="D630" i="33"/>
  <c r="D628" i="33"/>
  <c r="D627" i="33"/>
  <c r="D625" i="33"/>
  <c r="D624" i="33"/>
  <c r="D623" i="33"/>
  <c r="D622" i="33"/>
  <c r="D621" i="33"/>
  <c r="D620" i="33"/>
  <c r="D619" i="33"/>
  <c r="D618" i="33"/>
  <c r="D617" i="33"/>
  <c r="D615" i="33"/>
  <c r="D614" i="33"/>
  <c r="D612" i="33"/>
  <c r="D611" i="33"/>
  <c r="D610" i="33"/>
  <c r="D609" i="33"/>
  <c r="D608" i="33"/>
  <c r="D607" i="33"/>
  <c r="D606" i="33"/>
  <c r="D605" i="33"/>
  <c r="D604" i="33"/>
  <c r="D603" i="33"/>
  <c r="D602" i="33"/>
  <c r="D601" i="33"/>
  <c r="D600" i="33"/>
  <c r="D599" i="33"/>
  <c r="D597" i="33"/>
  <c r="D596" i="33"/>
  <c r="D595" i="33"/>
  <c r="D594" i="33"/>
  <c r="D593" i="33"/>
  <c r="D592" i="33"/>
  <c r="D591" i="33"/>
  <c r="D590" i="33"/>
  <c r="D589" i="33"/>
  <c r="D588" i="33"/>
  <c r="D587" i="33"/>
  <c r="D586" i="33"/>
  <c r="D585" i="33"/>
  <c r="D584" i="33"/>
  <c r="D583" i="33"/>
  <c r="D582" i="33"/>
  <c r="D581" i="33"/>
  <c r="D580" i="33"/>
  <c r="D579" i="33"/>
  <c r="D578" i="33"/>
  <c r="D577" i="33"/>
  <c r="D576" i="33"/>
  <c r="D575" i="33"/>
  <c r="D574" i="33"/>
  <c r="D573" i="33"/>
  <c r="D572" i="33"/>
  <c r="D571" i="33"/>
  <c r="D570" i="33"/>
  <c r="D569" i="33"/>
  <c r="D568" i="33"/>
  <c r="D567" i="33"/>
  <c r="D566" i="33"/>
  <c r="D565" i="33"/>
  <c r="D564" i="33"/>
  <c r="D563" i="33"/>
  <c r="D561" i="33"/>
  <c r="D560" i="33"/>
  <c r="D559" i="33"/>
  <c r="D558" i="33"/>
  <c r="D557" i="33"/>
  <c r="D556" i="33"/>
  <c r="D555" i="33"/>
  <c r="D554" i="33"/>
  <c r="D553" i="33"/>
  <c r="D552" i="33"/>
  <c r="D551" i="33"/>
  <c r="D550" i="33"/>
  <c r="D549" i="33"/>
  <c r="D548" i="33"/>
  <c r="D547" i="33"/>
  <c r="D546" i="33"/>
  <c r="D545" i="33"/>
  <c r="D543" i="33"/>
  <c r="D542" i="33"/>
  <c r="D540" i="33"/>
  <c r="D539" i="33"/>
  <c r="D538" i="33"/>
  <c r="D537" i="33"/>
  <c r="D536" i="33"/>
  <c r="D535" i="33"/>
  <c r="D534" i="33"/>
  <c r="D533" i="33"/>
  <c r="D532" i="33"/>
  <c r="D531" i="33"/>
  <c r="D530" i="33"/>
  <c r="D529" i="33"/>
  <c r="D528" i="33"/>
  <c r="D527" i="33"/>
  <c r="D525" i="33"/>
  <c r="D524" i="33"/>
  <c r="D523" i="33"/>
  <c r="D522" i="33"/>
  <c r="D521" i="33"/>
  <c r="D520" i="33"/>
  <c r="D519" i="33"/>
  <c r="D518" i="33"/>
  <c r="D516" i="33"/>
  <c r="D515" i="33"/>
  <c r="D514" i="33"/>
  <c r="D513" i="33"/>
  <c r="D512" i="33"/>
  <c r="D511" i="33"/>
  <c r="D510" i="33"/>
  <c r="D509" i="33"/>
  <c r="D508" i="33"/>
  <c r="D507" i="33"/>
  <c r="D506" i="33"/>
  <c r="D505" i="33"/>
  <c r="D504" i="33"/>
  <c r="D503" i="33"/>
  <c r="D502" i="33"/>
  <c r="D501" i="33"/>
  <c r="D500" i="33"/>
  <c r="D499" i="33"/>
  <c r="D498" i="33"/>
  <c r="D497" i="33"/>
  <c r="D496" i="33"/>
  <c r="D495" i="33"/>
  <c r="D494" i="33"/>
  <c r="D493" i="33"/>
  <c r="D492" i="33"/>
  <c r="D491" i="33"/>
  <c r="D490" i="33"/>
  <c r="D489" i="33"/>
  <c r="D488" i="33"/>
  <c r="D487" i="33"/>
  <c r="D486" i="33"/>
  <c r="D485" i="33"/>
  <c r="D482" i="33"/>
  <c r="D483" i="33"/>
  <c r="D481" i="33"/>
  <c r="D480" i="33"/>
  <c r="D478" i="33"/>
  <c r="D477" i="33"/>
  <c r="D476" i="33"/>
  <c r="D475" i="33"/>
  <c r="D474" i="33"/>
  <c r="D473" i="33"/>
  <c r="D472" i="33"/>
  <c r="D471" i="33"/>
  <c r="D470" i="33"/>
  <c r="D469" i="33"/>
  <c r="D468" i="33"/>
  <c r="D467" i="33"/>
  <c r="D466" i="33"/>
  <c r="D465" i="33"/>
  <c r="D464" i="33"/>
  <c r="D463" i="33"/>
  <c r="D462" i="33"/>
  <c r="D461" i="33"/>
  <c r="D460" i="33"/>
  <c r="D459" i="33"/>
  <c r="D458" i="33"/>
  <c r="D457" i="33"/>
  <c r="D456" i="33"/>
  <c r="D455" i="33"/>
  <c r="D454" i="33"/>
  <c r="D453" i="33"/>
  <c r="D452" i="33"/>
  <c r="D451" i="33"/>
  <c r="D450" i="33"/>
  <c r="D449" i="33"/>
  <c r="D448" i="33"/>
  <c r="D447" i="33"/>
  <c r="D446" i="33"/>
  <c r="D445" i="33"/>
  <c r="D444" i="33"/>
  <c r="D443" i="33"/>
  <c r="D442" i="33"/>
  <c r="D441" i="33"/>
  <c r="D440" i="33"/>
  <c r="D439" i="33"/>
  <c r="D438" i="33"/>
  <c r="D437" i="33"/>
  <c r="D436" i="33"/>
  <c r="D435" i="33"/>
  <c r="D434" i="33"/>
  <c r="D433" i="33"/>
  <c r="D432" i="33"/>
  <c r="D431" i="33"/>
  <c r="D430" i="33"/>
  <c r="D429" i="33"/>
  <c r="D428" i="33"/>
  <c r="D427" i="33"/>
  <c r="D426" i="33"/>
  <c r="D425" i="33"/>
  <c r="D424" i="33"/>
  <c r="D423" i="33"/>
  <c r="D422" i="33"/>
  <c r="D421" i="33"/>
  <c r="D420" i="33"/>
  <c r="D419" i="33"/>
  <c r="D418" i="33"/>
  <c r="D417" i="33"/>
  <c r="D416" i="33"/>
  <c r="D415" i="33"/>
  <c r="D414" i="33"/>
  <c r="D413" i="33"/>
  <c r="D412" i="33"/>
  <c r="D405" i="33"/>
  <c r="D411" i="33"/>
  <c r="D410" i="33"/>
  <c r="D409" i="33"/>
  <c r="D408" i="33"/>
  <c r="D407" i="33"/>
  <c r="D406" i="33"/>
  <c r="D404" i="33"/>
  <c r="D403" i="33"/>
  <c r="D402" i="33"/>
  <c r="D401" i="33"/>
  <c r="D400" i="33"/>
  <c r="D399" i="33"/>
  <c r="D398" i="33"/>
  <c r="D397" i="33"/>
  <c r="D396" i="33"/>
  <c r="D395" i="33"/>
  <c r="D394" i="33"/>
  <c r="D393" i="33"/>
  <c r="D392" i="33"/>
  <c r="D391" i="33"/>
  <c r="D390" i="33"/>
  <c r="D389" i="33"/>
  <c r="D388" i="33"/>
  <c r="D387" i="33"/>
  <c r="D386" i="33"/>
  <c r="D385" i="33"/>
  <c r="D384" i="33"/>
  <c r="D383" i="33"/>
  <c r="D382" i="33"/>
  <c r="D381" i="33"/>
  <c r="D380" i="33"/>
  <c r="D379" i="33"/>
  <c r="D378" i="33"/>
  <c r="D377" i="33"/>
  <c r="D376" i="33"/>
  <c r="D375" i="33"/>
  <c r="D374" i="33"/>
  <c r="D373" i="33"/>
  <c r="D372" i="33"/>
  <c r="D371" i="33"/>
  <c r="D370" i="33"/>
  <c r="D369" i="33"/>
  <c r="D368" i="33"/>
  <c r="D367" i="33"/>
  <c r="D366" i="33"/>
  <c r="D365" i="33"/>
  <c r="D364" i="33"/>
  <c r="D363" i="33"/>
  <c r="D362" i="33"/>
  <c r="D360" i="33"/>
  <c r="D359" i="33"/>
  <c r="D356" i="33"/>
  <c r="D355" i="33"/>
  <c r="D354" i="33"/>
  <c r="D353" i="33"/>
  <c r="D352" i="33"/>
  <c r="D351" i="33"/>
  <c r="D350" i="33"/>
  <c r="D349" i="33"/>
  <c r="D347" i="33"/>
  <c r="D346" i="33"/>
  <c r="D345" i="33"/>
  <c r="D348" i="33"/>
  <c r="D337" i="33"/>
  <c r="D358" i="33"/>
  <c r="D357" i="33"/>
  <c r="D344" i="33"/>
  <c r="D343" i="33"/>
  <c r="D342" i="33"/>
  <c r="D341" i="33"/>
  <c r="D340" i="33"/>
  <c r="D339" i="33"/>
  <c r="D338" i="33"/>
  <c r="D336" i="33"/>
  <c r="D335" i="33"/>
  <c r="D334" i="33"/>
  <c r="D333" i="33"/>
  <c r="D331" i="33"/>
  <c r="D329" i="33"/>
  <c r="D328" i="33"/>
  <c r="D327" i="33"/>
  <c r="D326" i="33"/>
  <c r="D325" i="33"/>
  <c r="D324" i="33"/>
  <c r="D323" i="33"/>
  <c r="D322" i="33"/>
  <c r="D321" i="33"/>
  <c r="D320" i="33"/>
  <c r="D319" i="33"/>
  <c r="D318" i="33"/>
  <c r="D317" i="33"/>
  <c r="D316" i="33"/>
  <c r="D315" i="33"/>
  <c r="D314" i="33"/>
  <c r="D313" i="33"/>
  <c r="D312" i="33"/>
  <c r="D311" i="33"/>
  <c r="D310" i="33"/>
  <c r="D309" i="33"/>
  <c r="D308" i="33"/>
  <c r="D307" i="33"/>
  <c r="D306" i="33"/>
  <c r="D305" i="33"/>
  <c r="D304" i="33"/>
  <c r="D303" i="33"/>
  <c r="D302" i="33"/>
  <c r="D301" i="33"/>
  <c r="D300" i="33"/>
  <c r="D299" i="33"/>
  <c r="D298" i="33"/>
  <c r="D297" i="33"/>
  <c r="D296" i="33"/>
  <c r="D295" i="33"/>
  <c r="D294" i="33"/>
  <c r="D293" i="33"/>
  <c r="D292" i="33"/>
  <c r="D291" i="33"/>
  <c r="D290" i="33"/>
  <c r="D289" i="33"/>
  <c r="D288" i="33"/>
  <c r="D287" i="33"/>
  <c r="D286" i="33"/>
  <c r="D285" i="33"/>
  <c r="D284" i="33"/>
  <c r="D283" i="33"/>
  <c r="D282" i="33"/>
  <c r="D281" i="33"/>
  <c r="D280" i="33"/>
  <c r="D279" i="33"/>
  <c r="D278" i="33"/>
  <c r="D277" i="33"/>
  <c r="D275" i="33"/>
  <c r="D274" i="33"/>
  <c r="D273" i="33"/>
  <c r="D272" i="33"/>
  <c r="D271" i="33"/>
  <c r="D270" i="33"/>
  <c r="D269" i="33"/>
  <c r="D268" i="33"/>
  <c r="D267" i="33"/>
  <c r="D266" i="33"/>
  <c r="D265" i="33"/>
  <c r="D264" i="33"/>
  <c r="D263" i="33"/>
  <c r="D262" i="33"/>
  <c r="D261" i="33"/>
  <c r="D260" i="33"/>
  <c r="D259" i="33"/>
  <c r="D258" i="33"/>
  <c r="D257" i="33"/>
  <c r="D256" i="33"/>
  <c r="D255" i="33"/>
  <c r="D254" i="33"/>
  <c r="D253" i="33"/>
  <c r="D252" i="33"/>
  <c r="D251" i="33"/>
  <c r="D250" i="33"/>
  <c r="D249" i="33"/>
  <c r="D248" i="33"/>
  <c r="D246" i="33"/>
  <c r="D245" i="33"/>
  <c r="D244" i="33"/>
  <c r="D241" i="33"/>
  <c r="D243" i="33"/>
  <c r="D242" i="33"/>
  <c r="D240" i="33"/>
  <c r="D239" i="33"/>
  <c r="D238" i="33"/>
  <c r="D237" i="33"/>
  <c r="D236" i="33"/>
  <c r="D235" i="33"/>
  <c r="D234" i="33"/>
  <c r="D233" i="33"/>
  <c r="D232" i="33"/>
  <c r="D230" i="33"/>
  <c r="D229" i="33"/>
  <c r="D231" i="33"/>
  <c r="D228" i="33"/>
  <c r="D227" i="33"/>
  <c r="D226" i="33"/>
  <c r="D225" i="33"/>
  <c r="D224" i="33"/>
  <c r="D223" i="33"/>
  <c r="D222" i="33"/>
  <c r="D221" i="33"/>
  <c r="D220" i="33"/>
  <c r="D219" i="33"/>
  <c r="D218" i="33"/>
  <c r="D217" i="33"/>
  <c r="D216" i="33"/>
  <c r="D215" i="33"/>
  <c r="D214" i="33"/>
  <c r="D213" i="33"/>
  <c r="D212" i="33"/>
  <c r="D211" i="33"/>
  <c r="D210" i="33"/>
  <c r="D209" i="33"/>
  <c r="D208" i="33"/>
  <c r="D207" i="33"/>
  <c r="D206" i="33"/>
  <c r="D205" i="33"/>
  <c r="D204" i="33"/>
  <c r="D203" i="33"/>
  <c r="D202" i="33"/>
  <c r="D201" i="33"/>
  <c r="D200" i="33"/>
  <c r="D199" i="33"/>
  <c r="D198" i="33"/>
  <c r="D197" i="33"/>
  <c r="D196" i="33"/>
  <c r="D195" i="33"/>
  <c r="D194" i="33"/>
  <c r="D193" i="33"/>
  <c r="D192" i="33"/>
  <c r="D189" i="33"/>
  <c r="D188" i="33"/>
  <c r="D187" i="33"/>
  <c r="D186" i="33"/>
  <c r="D185" i="33"/>
  <c r="D184" i="33"/>
  <c r="D183" i="33"/>
  <c r="D182" i="33"/>
  <c r="D181" i="33"/>
  <c r="D180" i="33"/>
  <c r="D179" i="33"/>
  <c r="D178" i="33"/>
  <c r="D177" i="33"/>
  <c r="D175" i="33"/>
  <c r="D173" i="33"/>
  <c r="D172" i="33"/>
  <c r="D171" i="33"/>
  <c r="D170" i="33"/>
  <c r="D169" i="33"/>
  <c r="D168" i="33"/>
  <c r="D167" i="33"/>
  <c r="D166" i="33"/>
  <c r="D165" i="33"/>
  <c r="D164" i="33"/>
  <c r="D163" i="33"/>
  <c r="D162" i="33"/>
  <c r="D161" i="33"/>
  <c r="D160" i="33"/>
  <c r="D159" i="33"/>
  <c r="D158" i="33"/>
  <c r="D157" i="33"/>
  <c r="D156" i="33"/>
  <c r="D155" i="33"/>
  <c r="D154" i="33"/>
  <c r="D153" i="33"/>
  <c r="D152" i="33"/>
  <c r="D151" i="33"/>
  <c r="D150" i="33"/>
  <c r="D149" i="33"/>
  <c r="D148" i="33"/>
  <c r="D147" i="33"/>
  <c r="D146" i="33"/>
  <c r="D144" i="33"/>
  <c r="D145" i="33"/>
  <c r="D143" i="33"/>
  <c r="D142" i="33"/>
  <c r="D141" i="33"/>
  <c r="D140" i="33"/>
  <c r="D139" i="33"/>
  <c r="D138" i="33"/>
  <c r="D137" i="33"/>
  <c r="D136" i="33"/>
  <c r="D135" i="33"/>
  <c r="D134" i="33"/>
  <c r="D133" i="33"/>
  <c r="D132" i="33"/>
  <c r="D131" i="33"/>
  <c r="D130" i="33"/>
  <c r="D129" i="33"/>
  <c r="D128" i="33"/>
  <c r="D127" i="33"/>
  <c r="D126" i="33"/>
  <c r="D125" i="33"/>
  <c r="D124" i="33"/>
  <c r="D123" i="33"/>
  <c r="D122" i="33"/>
  <c r="D121" i="33"/>
  <c r="D120" i="33"/>
  <c r="D119" i="33"/>
  <c r="D118" i="33"/>
  <c r="D117" i="33"/>
  <c r="D116" i="33"/>
  <c r="D115" i="33"/>
  <c r="D114" i="33"/>
  <c r="D113" i="33"/>
  <c r="D112" i="33"/>
  <c r="D111" i="33"/>
  <c r="D110" i="33"/>
  <c r="D109" i="33"/>
  <c r="D108" i="33"/>
  <c r="D107" i="33"/>
  <c r="D106" i="33"/>
  <c r="D105" i="33"/>
  <c r="D104" i="33"/>
  <c r="D103" i="33"/>
  <c r="D102" i="33"/>
  <c r="D101" i="33"/>
  <c r="D100" i="33"/>
  <c r="D99" i="33"/>
  <c r="D98" i="33"/>
  <c r="D97" i="33"/>
  <c r="D96" i="33"/>
  <c r="D95" i="33"/>
  <c r="D94" i="33"/>
  <c r="D93" i="33"/>
  <c r="D92" i="33"/>
  <c r="D90" i="33"/>
  <c r="D89"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4" i="33"/>
  <c r="D43" i="33"/>
  <c r="D42" i="33"/>
  <c r="D41" i="33"/>
  <c r="D40" i="33"/>
  <c r="D39" i="33"/>
  <c r="D38" i="33"/>
  <c r="D37" i="33"/>
  <c r="D36" i="33"/>
  <c r="D35" i="33"/>
  <c r="D34" i="33"/>
  <c r="D33" i="33"/>
  <c r="D32" i="33"/>
  <c r="D31" i="33"/>
  <c r="D28" i="33"/>
  <c r="D27" i="33"/>
  <c r="D26" i="33"/>
  <c r="D25" i="33"/>
  <c r="D24" i="33"/>
  <c r="D23" i="33"/>
  <c r="D22" i="33"/>
  <c r="D21" i="33"/>
  <c r="D20" i="33"/>
  <c r="D19" i="33"/>
  <c r="D18" i="33"/>
  <c r="D17" i="33"/>
  <c r="D16" i="33"/>
  <c r="D15" i="33"/>
  <c r="D14" i="33"/>
  <c r="D13" i="33"/>
  <c r="D12" i="33"/>
  <c r="D11" i="33"/>
  <c r="D10" i="33"/>
  <c r="D9" i="33"/>
  <c r="D8" i="33"/>
  <c r="D7" i="33"/>
  <c r="D6" i="33"/>
  <c r="D5" i="33"/>
  <c r="D4" i="33"/>
  <c r="D3" i="33"/>
  <c r="B593" i="48" l="1" a="1"/>
  <c r="B593" i="48" s="1"/>
  <c r="B241" i="48" a="1"/>
  <c r="B241" i="48" s="1"/>
  <c r="B462" i="48" a="1"/>
  <c r="B462" i="48" s="1"/>
  <c r="B328" i="48" a="1"/>
  <c r="B328" i="48" s="1"/>
  <c r="B483" i="48" a="1"/>
  <c r="B483" i="48" s="1"/>
  <c r="B547" i="48" a="1"/>
  <c r="B547" i="48" s="1"/>
  <c r="AL2" i="36"/>
  <c r="AL2503" i="36"/>
  <c r="AL2502" i="36"/>
  <c r="AL2501" i="36"/>
  <c r="AL2500" i="36"/>
  <c r="AL2499" i="36"/>
  <c r="AL2498" i="36"/>
  <c r="AL2497" i="36"/>
  <c r="AL2496" i="36"/>
  <c r="AL2495" i="36"/>
  <c r="AL2494" i="36"/>
  <c r="AL2493" i="36"/>
  <c r="AL2492" i="36"/>
  <c r="AL2491" i="36"/>
  <c r="AL2490" i="36"/>
  <c r="AL2489" i="36"/>
  <c r="AL2488" i="36"/>
  <c r="AL2487" i="36"/>
  <c r="AL2486" i="36"/>
  <c r="AL2485" i="36"/>
  <c r="AL2484" i="36"/>
  <c r="AL2483" i="36"/>
  <c r="AL2482" i="36"/>
  <c r="AL2481" i="36"/>
  <c r="AL2480" i="36"/>
  <c r="AL2479" i="36"/>
  <c r="AL2478" i="36"/>
  <c r="AL2477" i="36"/>
  <c r="AL2476" i="36"/>
  <c r="AL2475" i="36"/>
  <c r="AL2474" i="36"/>
  <c r="AL2473" i="36"/>
  <c r="AL2472" i="36"/>
  <c r="AL2471" i="36"/>
  <c r="AL2470" i="36"/>
  <c r="AL2469" i="36"/>
  <c r="AL2468" i="36"/>
  <c r="AL2467" i="36"/>
  <c r="AL2466" i="36"/>
  <c r="AL2465" i="36"/>
  <c r="AL2464" i="36"/>
  <c r="AL2463" i="36"/>
  <c r="AL2462" i="36"/>
  <c r="AL2461" i="36"/>
  <c r="AL2460" i="36"/>
  <c r="AL2459" i="36"/>
  <c r="AL2458" i="36"/>
  <c r="AL2457" i="36"/>
  <c r="AL2456" i="36"/>
  <c r="AL2455" i="36"/>
  <c r="AL2454" i="36"/>
  <c r="AL2453" i="36"/>
  <c r="AL2452" i="36"/>
  <c r="AL2451" i="36"/>
  <c r="AL2450" i="36"/>
  <c r="AL2449" i="36"/>
  <c r="AL2448" i="36"/>
  <c r="AL2447" i="36"/>
  <c r="AL2446" i="36"/>
  <c r="AL2445" i="36"/>
  <c r="AL2444" i="36"/>
  <c r="AL2443" i="36"/>
  <c r="AL2442" i="36"/>
  <c r="AL2441" i="36"/>
  <c r="AL2440" i="36"/>
  <c r="AL2439" i="36"/>
  <c r="AL2438" i="36"/>
  <c r="AL2437" i="36"/>
  <c r="AL2436" i="36"/>
  <c r="AL2435" i="36"/>
  <c r="AL2434" i="36"/>
  <c r="AL2433" i="36"/>
  <c r="AL2432" i="36"/>
  <c r="AL2431" i="36"/>
  <c r="AL2430" i="36"/>
  <c r="AL2429" i="36"/>
  <c r="AL2428" i="36"/>
  <c r="AL2427" i="36"/>
  <c r="AL2426" i="36"/>
  <c r="AL2425" i="36"/>
  <c r="AL2424" i="36"/>
  <c r="AL2423" i="36"/>
  <c r="AL2422" i="36"/>
  <c r="AL2421" i="36"/>
  <c r="AL2420" i="36"/>
  <c r="AL2419" i="36"/>
  <c r="AL2418" i="36"/>
  <c r="AL2417" i="36"/>
  <c r="AL2416" i="36"/>
  <c r="AL2415" i="36"/>
  <c r="AL2414" i="36"/>
  <c r="AL2413" i="36"/>
  <c r="AL2412" i="36"/>
  <c r="AL2411" i="36"/>
  <c r="AL2410" i="36"/>
  <c r="AL2409" i="36"/>
  <c r="AL2408" i="36"/>
  <c r="AL2407" i="36"/>
  <c r="AL2406" i="36"/>
  <c r="AL2405" i="36"/>
  <c r="AL2404" i="36"/>
  <c r="AL2403" i="36"/>
  <c r="AL2402" i="36"/>
  <c r="AL2401" i="36"/>
  <c r="AL2400" i="36"/>
  <c r="AL2399" i="36"/>
  <c r="AL2398" i="36"/>
  <c r="AL2397" i="36"/>
  <c r="AL2396" i="36"/>
  <c r="AL2395" i="36"/>
  <c r="AL2394" i="36"/>
  <c r="AL2393" i="36"/>
  <c r="AL2392" i="36"/>
  <c r="AL2391" i="36"/>
  <c r="AL2390" i="36"/>
  <c r="AL2389" i="36"/>
  <c r="AL2388" i="36"/>
  <c r="AL2387" i="36"/>
  <c r="AL2386" i="36"/>
  <c r="AL2385" i="36"/>
  <c r="AL2384" i="36"/>
  <c r="AL2383" i="36"/>
  <c r="AL2382" i="36"/>
  <c r="AL2381" i="36"/>
  <c r="AL2380" i="36"/>
  <c r="AL2379" i="36"/>
  <c r="AL2378" i="36"/>
  <c r="AL2377" i="36"/>
  <c r="AL2376" i="36"/>
  <c r="AL2375" i="36"/>
  <c r="AL2374" i="36"/>
  <c r="AL2373" i="36"/>
  <c r="AL2372" i="36"/>
  <c r="AL2371" i="36"/>
  <c r="AL2370" i="36"/>
  <c r="AL2369" i="36"/>
  <c r="AL2368" i="36"/>
  <c r="AL2367" i="36"/>
  <c r="AL2366" i="36"/>
  <c r="AL2365" i="36"/>
  <c r="AL2364" i="36"/>
  <c r="AL2363" i="36"/>
  <c r="AL2362" i="36"/>
  <c r="AL2361" i="36"/>
  <c r="AL2360" i="36"/>
  <c r="AL2359" i="36"/>
  <c r="AL2358" i="36"/>
  <c r="AL2357" i="36"/>
  <c r="AL2356" i="36"/>
  <c r="AL2355" i="36"/>
  <c r="AL2354" i="36"/>
  <c r="AL2353" i="36"/>
  <c r="AL2352" i="36"/>
  <c r="AL2351" i="36"/>
  <c r="AL2350" i="36"/>
  <c r="AL2349" i="36"/>
  <c r="AL2348" i="36"/>
  <c r="AL2347" i="36"/>
  <c r="AL2346" i="36"/>
  <c r="AL2345" i="36"/>
  <c r="AL2344" i="36"/>
  <c r="AL2343" i="36"/>
  <c r="AL2342" i="36"/>
  <c r="AL2341" i="36"/>
  <c r="AL2340" i="36"/>
  <c r="AL2339" i="36"/>
  <c r="AL2338" i="36"/>
  <c r="AL2337" i="36"/>
  <c r="AL2336" i="36"/>
  <c r="AL2335" i="36"/>
  <c r="AL2334" i="36"/>
  <c r="AL2333" i="36"/>
  <c r="AL2332" i="36"/>
  <c r="AL2331" i="36"/>
  <c r="AL2330" i="36"/>
  <c r="AL2329" i="36"/>
  <c r="AL2328" i="36"/>
  <c r="AL2327" i="36"/>
  <c r="AL2326" i="36"/>
  <c r="AL2325" i="36"/>
  <c r="AL2324" i="36"/>
  <c r="AL2323" i="36"/>
  <c r="AL2322" i="36"/>
  <c r="AL2321" i="36"/>
  <c r="AL2320" i="36"/>
  <c r="AL2319" i="36"/>
  <c r="AL2318" i="36"/>
  <c r="AL2317" i="36"/>
  <c r="AL2316" i="36"/>
  <c r="AL2315" i="36"/>
  <c r="AL2314" i="36"/>
  <c r="AL2313" i="36"/>
  <c r="AL2312" i="36"/>
  <c r="AL2311" i="36"/>
  <c r="AL2310" i="36"/>
  <c r="AL2309" i="36"/>
  <c r="AL2308" i="36"/>
  <c r="AL2307" i="36"/>
  <c r="AL2306" i="36"/>
  <c r="AL2305" i="36"/>
  <c r="AL2304" i="36"/>
  <c r="AL2303" i="36"/>
  <c r="AL2302" i="36"/>
  <c r="AL2301" i="36"/>
  <c r="AL2300" i="36"/>
  <c r="AL2299" i="36"/>
  <c r="AL2298" i="36"/>
  <c r="AL2297" i="36"/>
  <c r="AL2296" i="36"/>
  <c r="AL2295" i="36"/>
  <c r="AL2294" i="36"/>
  <c r="AL2293" i="36"/>
  <c r="AL2292" i="36"/>
  <c r="AL2291" i="36"/>
  <c r="AL2290" i="36"/>
  <c r="AL2289" i="36"/>
  <c r="AL2288" i="36"/>
  <c r="AL2287" i="36"/>
  <c r="AL2286" i="36"/>
  <c r="AL2285" i="36"/>
  <c r="AL2284" i="36"/>
  <c r="AL2283" i="36"/>
  <c r="AL2282" i="36"/>
  <c r="AL2281" i="36"/>
  <c r="AL2280" i="36"/>
  <c r="AL2279" i="36"/>
  <c r="AL2278" i="36"/>
  <c r="AL2277" i="36"/>
  <c r="AL2276" i="36"/>
  <c r="AL2275" i="36"/>
  <c r="AL2274" i="36"/>
  <c r="AL2273" i="36"/>
  <c r="AL2272" i="36"/>
  <c r="AL2271" i="36"/>
  <c r="AL2270" i="36"/>
  <c r="AL2269" i="36"/>
  <c r="AL2268" i="36"/>
  <c r="AL2267" i="36"/>
  <c r="AL2266" i="36"/>
  <c r="AL2265" i="36"/>
  <c r="AL2264" i="36"/>
  <c r="AL2263" i="36"/>
  <c r="AL2262" i="36"/>
  <c r="AL2261" i="36"/>
  <c r="AL2260" i="36"/>
  <c r="AL2259" i="36"/>
  <c r="AL2258" i="36"/>
  <c r="AL2257" i="36"/>
  <c r="AL2256" i="36"/>
  <c r="AL2255" i="36"/>
  <c r="AL2254" i="36"/>
  <c r="AL2253" i="36"/>
  <c r="AL2252" i="36"/>
  <c r="AL2251" i="36"/>
  <c r="AL2250" i="36"/>
  <c r="AL2249" i="36"/>
  <c r="AL2248" i="36"/>
  <c r="AL2247" i="36"/>
  <c r="AL2246" i="36"/>
  <c r="AL2245" i="36"/>
  <c r="AL2244" i="36"/>
  <c r="AL2243" i="36"/>
  <c r="AL2242" i="36"/>
  <c r="AL2241" i="36"/>
  <c r="AL2240" i="36"/>
  <c r="AL2239" i="36"/>
  <c r="AL2238" i="36"/>
  <c r="AL2237" i="36"/>
  <c r="AL2236" i="36"/>
  <c r="AL2235" i="36"/>
  <c r="AL2234" i="36"/>
  <c r="AL2233" i="36"/>
  <c r="AL2232" i="36"/>
  <c r="AL2231" i="36"/>
  <c r="AL2230" i="36"/>
  <c r="AL2229" i="36"/>
  <c r="AL2228" i="36"/>
  <c r="AL2227" i="36"/>
  <c r="AL2226" i="36"/>
  <c r="AL2225" i="36"/>
  <c r="AL2224" i="36"/>
  <c r="AL2223" i="36"/>
  <c r="AL2222" i="36"/>
  <c r="AL2221" i="36"/>
  <c r="AL2220" i="36"/>
  <c r="AL2219" i="36"/>
  <c r="AL2218" i="36"/>
  <c r="AL2217" i="36"/>
  <c r="AL2216" i="36"/>
  <c r="AL2215" i="36"/>
  <c r="AL2214" i="36"/>
  <c r="AL2213" i="36"/>
  <c r="AL2212" i="36"/>
  <c r="AL2211" i="36"/>
  <c r="AL2210" i="36"/>
  <c r="AL2209" i="36"/>
  <c r="AL2208" i="36"/>
  <c r="AL2207" i="36"/>
  <c r="AL2206" i="36"/>
  <c r="AL2205" i="36"/>
  <c r="AL2204" i="36"/>
  <c r="AL2203" i="36"/>
  <c r="AL2202" i="36"/>
  <c r="AL2201" i="36"/>
  <c r="AL2200" i="36"/>
  <c r="AL2199" i="36"/>
  <c r="AL2198" i="36"/>
  <c r="AL2197" i="36"/>
  <c r="AL2196" i="36"/>
  <c r="AL2195" i="36"/>
  <c r="AL2194" i="36"/>
  <c r="AL2193" i="36"/>
  <c r="AL2192" i="36"/>
  <c r="AL2191" i="36"/>
  <c r="AL2190" i="36"/>
  <c r="AL2189" i="36"/>
  <c r="AL2188" i="36"/>
  <c r="AL2187" i="36"/>
  <c r="AL2186" i="36"/>
  <c r="AL2185" i="36"/>
  <c r="AL2184" i="36"/>
  <c r="AL2183" i="36"/>
  <c r="AL2182" i="36"/>
  <c r="AL2181" i="36"/>
  <c r="AL2180" i="36"/>
  <c r="AL2179" i="36"/>
  <c r="AL2178" i="36"/>
  <c r="AL2177" i="36"/>
  <c r="AL2176" i="36"/>
  <c r="AL2175" i="36"/>
  <c r="AL2174" i="36"/>
  <c r="AL2173" i="36"/>
  <c r="AL2172" i="36"/>
  <c r="AL2171" i="36"/>
  <c r="AL2170" i="36"/>
  <c r="AL2169" i="36"/>
  <c r="AL2168" i="36"/>
  <c r="AL2167" i="36"/>
  <c r="AL2166" i="36"/>
  <c r="AL2165" i="36"/>
  <c r="AL2164" i="36"/>
  <c r="AL2163" i="36"/>
  <c r="AL2162" i="36"/>
  <c r="AL2161" i="36"/>
  <c r="AL2160" i="36"/>
  <c r="AL2159" i="36"/>
  <c r="AL2158" i="36"/>
  <c r="AL2157" i="36"/>
  <c r="AL2156" i="36"/>
  <c r="AL2155" i="36"/>
  <c r="AL2154" i="36"/>
  <c r="AL2153" i="36"/>
  <c r="AL2152" i="36"/>
  <c r="AL2151" i="36"/>
  <c r="AL2150" i="36"/>
  <c r="AL2149" i="36"/>
  <c r="AL2148" i="36"/>
  <c r="AL2147" i="36"/>
  <c r="AL2146" i="36"/>
  <c r="AL2145" i="36"/>
  <c r="AL2144" i="36"/>
  <c r="AL2143" i="36"/>
  <c r="AL2142" i="36"/>
  <c r="AL2141" i="36"/>
  <c r="AL2140" i="36"/>
  <c r="AL2139" i="36"/>
  <c r="AL2138" i="36"/>
  <c r="AL2137" i="36"/>
  <c r="AL2136" i="36"/>
  <c r="AL2135" i="36"/>
  <c r="AL2134" i="36"/>
  <c r="AL2133" i="36"/>
  <c r="AL2132" i="36"/>
  <c r="AL2131" i="36"/>
  <c r="AL2130" i="36"/>
  <c r="AL2129" i="36"/>
  <c r="AL2128" i="36"/>
  <c r="AL2127" i="36"/>
  <c r="AL2126" i="36"/>
  <c r="AL2125" i="36"/>
  <c r="AL2124" i="36"/>
  <c r="AL2123" i="36"/>
  <c r="AL2122" i="36"/>
  <c r="AL2121" i="36"/>
  <c r="AL2120" i="36"/>
  <c r="AL2119" i="36"/>
  <c r="AL2118" i="36"/>
  <c r="AL2117" i="36"/>
  <c r="AL2116" i="36"/>
  <c r="AL2115" i="36"/>
  <c r="AL2114" i="36"/>
  <c r="AL2113" i="36"/>
  <c r="AL2112" i="36"/>
  <c r="AL2111" i="36"/>
  <c r="AL2110" i="36"/>
  <c r="AL2109" i="36"/>
  <c r="AL2108" i="36"/>
  <c r="AL2107" i="36"/>
  <c r="AL2106" i="36"/>
  <c r="AL2105" i="36"/>
  <c r="AL2104" i="36"/>
  <c r="AL2103" i="36"/>
  <c r="AL2102" i="36"/>
  <c r="AL2101" i="36"/>
  <c r="AL2100" i="36"/>
  <c r="AL2099" i="36"/>
  <c r="AL2098" i="36"/>
  <c r="AL2097" i="36"/>
  <c r="AL2096" i="36"/>
  <c r="AL2095" i="36"/>
  <c r="AL2094" i="36"/>
  <c r="AL2093" i="36"/>
  <c r="AL2092" i="36"/>
  <c r="AL2091" i="36"/>
  <c r="AL2090" i="36"/>
  <c r="AL2089" i="36"/>
  <c r="AL2088" i="36"/>
  <c r="AL2087" i="36"/>
  <c r="AL2086" i="36"/>
  <c r="AL2085" i="36"/>
  <c r="AL2084" i="36"/>
  <c r="AL2083" i="36"/>
  <c r="AL2082" i="36"/>
  <c r="AL2081" i="36"/>
  <c r="AL2080" i="36"/>
  <c r="AL2079" i="36"/>
  <c r="AL2078" i="36"/>
  <c r="AL2077" i="36"/>
  <c r="AL2076" i="36"/>
  <c r="AL2075" i="36"/>
  <c r="AL2074" i="36"/>
  <c r="AL2073" i="36"/>
  <c r="AL2072" i="36"/>
  <c r="AL2071" i="36"/>
  <c r="AL2070" i="36"/>
  <c r="AL2069" i="36"/>
  <c r="AL2068" i="36"/>
  <c r="AL2067" i="36"/>
  <c r="AL2066" i="36"/>
  <c r="AL2065" i="36"/>
  <c r="AL2064" i="36"/>
  <c r="AL2063" i="36"/>
  <c r="AL2062" i="36"/>
  <c r="AL2061" i="36"/>
  <c r="AL2060" i="36"/>
  <c r="AL2059" i="36"/>
  <c r="AL2058" i="36"/>
  <c r="AL2057" i="36"/>
  <c r="AL2056" i="36"/>
  <c r="AL2055" i="36"/>
  <c r="AL2054" i="36"/>
  <c r="AL2053" i="36"/>
  <c r="AL2052" i="36"/>
  <c r="AL2051" i="36"/>
  <c r="AL2050" i="36"/>
  <c r="AL2049" i="36"/>
  <c r="AL2048" i="36"/>
  <c r="AL2047" i="36"/>
  <c r="AL2046" i="36"/>
  <c r="AL2045" i="36"/>
  <c r="AL2044" i="36"/>
  <c r="AL2043" i="36"/>
  <c r="AL2042" i="36"/>
  <c r="AL2041" i="36"/>
  <c r="AL2040" i="36"/>
  <c r="AL2039" i="36"/>
  <c r="AL2038" i="36"/>
  <c r="AL2037" i="36"/>
  <c r="AL2036" i="36"/>
  <c r="AL2035" i="36"/>
  <c r="AL2034" i="36"/>
  <c r="AL2033" i="36"/>
  <c r="AL2032" i="36"/>
  <c r="AL2031" i="36"/>
  <c r="AL2030" i="36"/>
  <c r="AL2029" i="36"/>
  <c r="AL2028" i="36"/>
  <c r="AL2027" i="36"/>
  <c r="AL2026" i="36"/>
  <c r="AL2025" i="36"/>
  <c r="AL2024" i="36"/>
  <c r="AL2023" i="36"/>
  <c r="AL2022" i="36"/>
  <c r="AL2021" i="36"/>
  <c r="AL2020" i="36"/>
  <c r="AL2019" i="36"/>
  <c r="AL2018" i="36"/>
  <c r="AL2017" i="36"/>
  <c r="AL2016" i="36"/>
  <c r="AL2015" i="36"/>
  <c r="AL2014" i="36"/>
  <c r="AL2013" i="36"/>
  <c r="AL2012" i="36"/>
  <c r="AL2011" i="36"/>
  <c r="AL2010" i="36"/>
  <c r="AL2009" i="36"/>
  <c r="AL2008" i="36"/>
  <c r="AL2007" i="36"/>
  <c r="AL2006" i="36"/>
  <c r="AL2005" i="36"/>
  <c r="AL2004" i="36"/>
  <c r="AL2003" i="36"/>
  <c r="AL2002" i="36"/>
  <c r="AL2001" i="36"/>
  <c r="AL2000" i="36"/>
  <c r="AL1999" i="36"/>
  <c r="AL1998" i="36"/>
  <c r="AL1997" i="36"/>
  <c r="AL1996" i="36"/>
  <c r="AL1995" i="36"/>
  <c r="AL1994" i="36"/>
  <c r="AL1993" i="36"/>
  <c r="AL1992" i="36"/>
  <c r="AL1991" i="36"/>
  <c r="AL1990" i="36"/>
  <c r="AL1989" i="36"/>
  <c r="AL1988" i="36"/>
  <c r="AL1987" i="36"/>
  <c r="AL1986" i="36"/>
  <c r="AL1985" i="36"/>
  <c r="AL1984" i="36"/>
  <c r="AL1983" i="36"/>
  <c r="AL1982" i="36"/>
  <c r="AL1981" i="36"/>
  <c r="AL1980" i="36"/>
  <c r="AL1979" i="36"/>
  <c r="AL1978" i="36"/>
  <c r="AL1977" i="36"/>
  <c r="AL1976" i="36"/>
  <c r="AL1975" i="36"/>
  <c r="AL1974" i="36"/>
  <c r="AL1973" i="36"/>
  <c r="AL1972" i="36"/>
  <c r="AL1971" i="36"/>
  <c r="AL1970" i="36"/>
  <c r="AL1969" i="36"/>
  <c r="AL1968" i="36"/>
  <c r="AL1967" i="36"/>
  <c r="AL1966" i="36"/>
  <c r="AL1965" i="36"/>
  <c r="AL1964" i="36"/>
  <c r="AL1963" i="36"/>
  <c r="AL1962" i="36"/>
  <c r="AL1961" i="36"/>
  <c r="AL1960" i="36"/>
  <c r="AL1959" i="36"/>
  <c r="AL1958" i="36"/>
  <c r="AL1957" i="36"/>
  <c r="AL1956" i="36"/>
  <c r="AL1955" i="36"/>
  <c r="AL1954" i="36"/>
  <c r="AL1953" i="36"/>
  <c r="AL1952" i="36"/>
  <c r="AL1951" i="36"/>
  <c r="AL1950" i="36"/>
  <c r="AL1949" i="36"/>
  <c r="AL1948" i="36"/>
  <c r="AL1947" i="36"/>
  <c r="AL1946" i="36"/>
  <c r="AL1945" i="36"/>
  <c r="AL1944" i="36"/>
  <c r="AL1943" i="36"/>
  <c r="AL1942" i="36"/>
  <c r="AL1941" i="36"/>
  <c r="AL1940" i="36"/>
  <c r="AL1939" i="36"/>
  <c r="AL1938" i="36"/>
  <c r="AL1937" i="36"/>
  <c r="AL1936" i="36"/>
  <c r="AL1935" i="36"/>
  <c r="AL1934" i="36"/>
  <c r="AL1933" i="36"/>
  <c r="AL1932" i="36"/>
  <c r="AL1931" i="36"/>
  <c r="AL1930" i="36"/>
  <c r="AL1929" i="36"/>
  <c r="AL1928" i="36"/>
  <c r="AL1927" i="36"/>
  <c r="AL1926" i="36"/>
  <c r="AL1925" i="36"/>
  <c r="AL1924" i="36"/>
  <c r="AL1922" i="36"/>
  <c r="AL1921" i="36"/>
  <c r="AL1920" i="36"/>
  <c r="AL1918" i="36"/>
  <c r="AL1919" i="36"/>
  <c r="AL1917" i="36"/>
  <c r="AL1916" i="36"/>
  <c r="AL1915" i="36"/>
  <c r="AL1914" i="36"/>
  <c r="AL1913" i="36"/>
  <c r="AL1912" i="36"/>
  <c r="AL1911" i="36"/>
  <c r="AL1909" i="36"/>
  <c r="AL1908" i="36"/>
  <c r="AL1907" i="36"/>
  <c r="AL1906" i="36"/>
  <c r="AL1905" i="36"/>
  <c r="AL1904" i="36"/>
  <c r="AL1903" i="36"/>
  <c r="AL1902" i="36"/>
  <c r="AL1901" i="36"/>
  <c r="AL1900" i="36"/>
  <c r="AL1899" i="36"/>
  <c r="AL1898" i="36"/>
  <c r="AL1897" i="36"/>
  <c r="AL1896" i="36"/>
  <c r="AL1895" i="36"/>
  <c r="AL1894" i="36"/>
  <c r="AL1893" i="36"/>
  <c r="AL1892" i="36"/>
  <c r="AL1891" i="36"/>
  <c r="AL1890" i="36"/>
  <c r="AL1889" i="36"/>
  <c r="AL1888" i="36"/>
  <c r="AL1887" i="36"/>
  <c r="AL1886" i="36"/>
  <c r="AL1885" i="36"/>
  <c r="AL1884" i="36"/>
  <c r="AL1883" i="36"/>
  <c r="AL1882" i="36"/>
  <c r="AL1881" i="36"/>
  <c r="AL1880" i="36"/>
  <c r="AL1879" i="36"/>
  <c r="AL1878" i="36"/>
  <c r="AL1877" i="36"/>
  <c r="AL1876" i="36"/>
  <c r="AL1875" i="36"/>
  <c r="AL1874" i="36"/>
  <c r="AL1873" i="36"/>
  <c r="AL1872" i="36"/>
  <c r="AL1871" i="36"/>
  <c r="AL1867" i="36"/>
  <c r="AL1870" i="36"/>
  <c r="AL1869" i="36"/>
  <c r="AL1868" i="36"/>
  <c r="AL1866" i="36"/>
  <c r="AL1865" i="36"/>
  <c r="AL1864" i="36"/>
  <c r="AL1863" i="36"/>
  <c r="AL1862" i="36"/>
  <c r="AL1861" i="36"/>
  <c r="AL1860" i="36"/>
  <c r="AL1859" i="36"/>
  <c r="AL1858" i="36"/>
  <c r="AL1857" i="36"/>
  <c r="AL1856" i="36"/>
  <c r="AL211" i="36"/>
  <c r="AL210" i="36"/>
  <c r="AL209" i="36"/>
  <c r="AL208" i="36"/>
  <c r="AL207" i="36"/>
  <c r="AL206" i="36"/>
  <c r="AL205" i="36"/>
  <c r="AL204" i="36"/>
  <c r="AL203" i="36"/>
  <c r="AL202" i="36"/>
  <c r="AL201" i="36"/>
  <c r="AL200" i="36"/>
  <c r="AL199" i="36"/>
  <c r="AL198" i="36"/>
  <c r="AL197" i="36"/>
  <c r="AL196" i="36"/>
  <c r="AL195" i="36"/>
  <c r="AL194" i="36"/>
  <c r="AL193" i="36"/>
  <c r="AL192" i="36"/>
  <c r="AL191" i="36"/>
  <c r="AL190" i="36"/>
  <c r="AL189" i="36"/>
  <c r="AL188" i="36"/>
  <c r="AL187" i="36"/>
  <c r="AL186" i="36"/>
  <c r="AL185" i="36"/>
  <c r="AL184" i="36"/>
  <c r="AL183" i="36"/>
  <c r="AL182" i="36"/>
  <c r="AL181" i="36"/>
  <c r="AL180" i="36"/>
  <c r="AL179" i="36"/>
  <c r="AL178" i="36"/>
  <c r="AL177" i="36"/>
  <c r="AL176" i="36"/>
  <c r="AL175" i="36"/>
  <c r="AL174" i="36"/>
  <c r="AL173" i="36"/>
  <c r="AL172" i="36"/>
  <c r="AL171" i="36"/>
  <c r="AL170" i="36"/>
  <c r="AL169" i="36"/>
  <c r="AL168" i="36"/>
  <c r="AL167" i="36"/>
  <c r="AL166" i="36"/>
  <c r="AL165" i="36"/>
  <c r="AL164" i="36"/>
  <c r="AL163" i="36"/>
  <c r="AL162" i="36"/>
  <c r="AL161" i="36"/>
  <c r="AL160" i="36"/>
  <c r="AL159" i="36"/>
  <c r="AL158" i="36"/>
  <c r="AL157" i="36"/>
  <c r="AL156" i="36"/>
  <c r="AL155" i="36"/>
  <c r="AL154" i="36"/>
  <c r="AL153" i="36"/>
  <c r="AL152" i="36"/>
  <c r="AL151" i="36"/>
  <c r="AL150" i="36"/>
  <c r="AL149" i="36"/>
  <c r="AL148" i="36"/>
  <c r="AL147" i="36"/>
  <c r="AL146" i="36"/>
  <c r="AL145" i="36"/>
  <c r="AL144" i="36"/>
  <c r="AL143" i="36"/>
  <c r="AL142" i="36"/>
  <c r="AL141" i="36"/>
  <c r="AL140" i="36"/>
  <c r="AL139" i="36"/>
  <c r="AL138" i="36"/>
  <c r="AL137" i="36"/>
  <c r="AL136" i="36"/>
  <c r="AL135" i="36"/>
  <c r="AL134" i="36"/>
  <c r="AL133" i="36"/>
  <c r="AL132" i="36"/>
  <c r="AL131" i="36"/>
  <c r="AL130" i="36"/>
  <c r="AL129" i="36"/>
  <c r="AL128" i="36"/>
  <c r="AL127" i="36"/>
  <c r="AL126" i="36"/>
  <c r="AL125" i="36"/>
  <c r="AL124" i="36"/>
  <c r="AL123" i="36"/>
  <c r="AL122" i="36"/>
  <c r="AL121" i="36"/>
  <c r="AL120" i="36"/>
  <c r="AL119" i="36"/>
  <c r="AL118" i="36"/>
  <c r="AL117" i="36"/>
  <c r="AL116" i="36"/>
  <c r="AL115" i="36"/>
  <c r="AL114" i="36"/>
  <c r="AL113" i="36"/>
  <c r="AL112" i="36"/>
  <c r="AL111" i="36"/>
  <c r="AL110" i="36"/>
  <c r="AL109" i="36"/>
  <c r="AL108" i="36"/>
  <c r="AL107" i="36"/>
  <c r="AL106" i="36"/>
  <c r="AL105" i="36"/>
  <c r="AL104" i="36"/>
  <c r="AL103" i="36"/>
  <c r="AL102" i="36"/>
  <c r="AL101" i="36"/>
  <c r="AL100" i="36"/>
  <c r="AL99" i="36"/>
  <c r="AL98" i="36"/>
  <c r="AL97" i="36"/>
  <c r="AL96" i="36"/>
  <c r="AL95" i="36"/>
  <c r="AL94" i="36"/>
  <c r="AL93" i="36"/>
  <c r="AL92" i="36"/>
  <c r="AL91" i="36"/>
  <c r="AL90" i="36"/>
  <c r="AL89" i="36"/>
  <c r="AL88" i="36"/>
  <c r="AL87" i="36"/>
  <c r="AL86" i="36"/>
  <c r="AL85" i="36"/>
  <c r="AL84" i="36"/>
  <c r="AL83" i="36"/>
  <c r="AL82" i="36"/>
  <c r="AL81" i="36"/>
  <c r="AL80" i="36"/>
  <c r="AL79" i="36"/>
  <c r="AL78" i="36"/>
  <c r="AL77" i="36"/>
  <c r="AL76" i="36"/>
  <c r="AL75" i="36"/>
  <c r="AL74" i="36"/>
  <c r="AL73" i="36"/>
  <c r="AL72" i="36"/>
  <c r="AL71" i="36"/>
  <c r="AL70" i="36"/>
  <c r="AL69" i="36"/>
  <c r="AL68" i="36"/>
  <c r="AL67" i="36"/>
  <c r="AL66" i="36"/>
  <c r="AL65" i="36"/>
  <c r="AL64" i="36"/>
  <c r="AL63" i="36"/>
  <c r="AL62" i="36"/>
  <c r="AL61" i="36"/>
  <c r="AL60" i="36"/>
  <c r="AL59" i="36"/>
  <c r="AL58" i="36"/>
  <c r="AL57" i="36"/>
  <c r="AL56" i="36"/>
  <c r="AL55" i="36"/>
  <c r="AL54" i="36"/>
  <c r="AL53" i="36"/>
  <c r="AL52" i="36"/>
  <c r="AL51" i="36"/>
  <c r="AL50" i="36"/>
  <c r="AL49" i="36"/>
  <c r="AL48" i="36"/>
  <c r="AL47" i="36"/>
  <c r="AL46" i="36"/>
  <c r="AL45" i="36"/>
  <c r="AL44" i="36"/>
  <c r="AL43" i="36"/>
  <c r="AL42" i="36"/>
  <c r="AL41" i="36"/>
  <c r="AL40" i="36"/>
  <c r="AL39" i="36"/>
  <c r="AL38" i="36"/>
  <c r="AL37" i="36"/>
  <c r="AL36" i="36"/>
  <c r="AL35" i="36"/>
  <c r="AL34" i="36"/>
  <c r="AL33" i="36"/>
  <c r="AL32" i="36"/>
  <c r="AL31" i="36"/>
  <c r="AL30" i="36"/>
  <c r="AL29" i="36"/>
  <c r="AL28" i="36"/>
  <c r="AL27" i="36"/>
  <c r="AL26" i="36"/>
  <c r="AL25" i="36"/>
  <c r="AL24" i="36"/>
  <c r="AL23" i="36"/>
  <c r="AL22" i="36"/>
  <c r="AL21" i="36"/>
  <c r="AL20" i="36"/>
  <c r="AL19" i="36"/>
  <c r="AL18" i="36"/>
  <c r="AL17" i="36"/>
  <c r="AL16" i="36"/>
  <c r="AL15" i="36"/>
  <c r="AL14" i="36"/>
  <c r="AL13" i="36"/>
  <c r="AL12" i="36"/>
  <c r="AL11" i="36"/>
  <c r="AL10" i="36"/>
  <c r="AL9" i="36"/>
  <c r="AL8" i="36"/>
  <c r="AL7" i="36"/>
  <c r="AL6" i="36"/>
  <c r="AL5" i="36"/>
  <c r="AL4" i="36"/>
  <c r="AL3" i="36"/>
  <c r="C1255" i="33"/>
  <c r="E1255" i="33"/>
  <c r="C997" i="33"/>
  <c r="E997" i="33"/>
  <c r="C998" i="33"/>
  <c r="E998" i="33"/>
  <c r="C1506" i="33"/>
  <c r="E1506" i="33"/>
  <c r="C1643" i="33"/>
  <c r="E1643" i="33"/>
  <c r="C1049" i="33"/>
  <c r="E1049" i="33"/>
  <c r="C1051" i="33"/>
  <c r="E1051" i="33"/>
  <c r="C137" i="33"/>
  <c r="E137" i="33"/>
  <c r="C1565" i="33" l="1"/>
  <c r="E1565" i="33"/>
  <c r="C1346" i="33"/>
  <c r="E1346" i="33"/>
  <c r="C1347" i="33"/>
  <c r="E1347" i="33"/>
  <c r="B442" i="48" a="1"/>
  <c r="B442" i="48" s="1"/>
  <c r="C1338" i="33"/>
  <c r="E1338" i="33"/>
  <c r="C1301" i="33"/>
  <c r="E1301" i="33"/>
  <c r="C1289" i="33"/>
  <c r="E1289" i="33"/>
  <c r="C90" i="33" l="1"/>
  <c r="E90" i="33"/>
  <c r="A1867" i="36" l="1"/>
  <c r="A1871" i="36"/>
  <c r="A1857" i="36"/>
  <c r="A1858" i="36"/>
  <c r="A1859" i="36"/>
  <c r="A1860" i="36"/>
  <c r="A1861" i="36"/>
  <c r="A1862" i="36"/>
  <c r="C1500" i="33" l="1"/>
  <c r="E1500" i="33"/>
  <c r="B487" i="48" a="1"/>
  <c r="B487" i="48" s="1"/>
  <c r="C1460" i="33"/>
  <c r="E1460" i="33"/>
  <c r="B620" i="48" a="1"/>
  <c r="B620" i="48" s="1"/>
  <c r="C1357" i="33"/>
  <c r="E1357" i="33"/>
  <c r="C1243" i="33"/>
  <c r="E1243" i="33"/>
  <c r="C667" i="33"/>
  <c r="E667" i="33"/>
  <c r="C672" i="33"/>
  <c r="E672" i="33"/>
  <c r="C393" i="33"/>
  <c r="E393" i="33"/>
  <c r="C1640" i="33"/>
  <c r="E1640" i="33"/>
  <c r="C83" i="33"/>
  <c r="E83" i="33"/>
  <c r="C1504" i="33"/>
  <c r="E1504" i="33"/>
  <c r="E1472" i="33"/>
  <c r="C1440" i="33"/>
  <c r="E1440" i="33"/>
  <c r="B510" i="48" a="1"/>
  <c r="B510" i="48" s="1"/>
  <c r="B522" i="48" a="1"/>
  <c r="B522" i="48" s="1"/>
  <c r="C1462" i="33"/>
  <c r="E1462" i="33"/>
  <c r="C1458" i="33"/>
  <c r="E1458" i="33"/>
  <c r="C1459" i="33"/>
  <c r="E1459" i="33"/>
  <c r="C1452" i="33"/>
  <c r="E1452" i="33"/>
  <c r="C1426" i="33"/>
  <c r="E1426" i="33"/>
  <c r="C1413" i="33"/>
  <c r="E1413" i="33"/>
  <c r="C1421" i="33"/>
  <c r="E1421" i="33"/>
  <c r="B463" i="48" a="1"/>
  <c r="B463" i="48" s="1"/>
  <c r="C1418" i="33"/>
  <c r="E1418" i="33"/>
  <c r="C1394" i="33"/>
  <c r="E1394" i="33"/>
  <c r="C1372" i="33"/>
  <c r="E1372" i="33"/>
  <c r="C1371" i="33"/>
  <c r="E1371" i="33"/>
  <c r="C1350" i="33"/>
  <c r="E1350" i="33"/>
  <c r="C1354" i="33"/>
  <c r="E1354" i="33"/>
  <c r="C1348" i="33"/>
  <c r="E1348" i="33"/>
  <c r="C1351" i="33"/>
  <c r="E1351" i="33"/>
  <c r="C1344" i="33"/>
  <c r="E1344" i="33"/>
  <c r="C1339" i="33"/>
  <c r="E1339" i="33"/>
  <c r="C1334" i="33"/>
  <c r="E1334" i="33"/>
  <c r="C1299" i="33"/>
  <c r="E1299" i="33"/>
  <c r="C1298" i="33"/>
  <c r="E1298" i="33"/>
  <c r="C1295" i="33"/>
  <c r="E1295" i="33"/>
  <c r="C1260" i="33"/>
  <c r="E1260" i="33"/>
  <c r="C1248" i="33"/>
  <c r="E1248" i="33"/>
  <c r="C1233" i="33"/>
  <c r="E1233" i="33"/>
  <c r="C528" i="33"/>
  <c r="E528" i="33"/>
  <c r="C531" i="33"/>
  <c r="E531" i="33"/>
  <c r="C529" i="33"/>
  <c r="E529" i="33"/>
  <c r="C532" i="33"/>
  <c r="E532" i="33"/>
  <c r="C530" i="33"/>
  <c r="E530" i="33"/>
  <c r="C1195" i="33"/>
  <c r="E1195" i="33"/>
  <c r="C1223" i="33"/>
  <c r="E1223" i="33"/>
  <c r="C1221" i="33"/>
  <c r="E1221" i="33"/>
  <c r="C1200" i="33"/>
  <c r="E1200" i="33"/>
  <c r="C736" i="33"/>
  <c r="E736" i="33"/>
  <c r="C1167" i="33"/>
  <c r="E1167" i="33"/>
  <c r="C1172" i="33"/>
  <c r="E1172" i="33"/>
  <c r="C1166" i="33"/>
  <c r="E1166" i="33"/>
  <c r="C1515" i="33"/>
  <c r="E1515" i="33"/>
  <c r="C1540" i="33"/>
  <c r="E1540" i="33"/>
  <c r="C1543" i="33"/>
  <c r="E1543" i="33"/>
  <c r="C1538" i="33"/>
  <c r="E1538" i="33"/>
  <c r="B346" i="48" a="1"/>
  <c r="B346" i="48" s="1"/>
  <c r="C1548" i="33"/>
  <c r="E1548" i="33"/>
  <c r="C1545" i="33"/>
  <c r="E1545" i="33"/>
  <c r="C1546" i="33"/>
  <c r="E1546" i="33"/>
  <c r="C1547" i="33"/>
  <c r="E1547" i="33"/>
  <c r="C1551" i="33"/>
  <c r="E1551" i="33"/>
  <c r="C1563" i="33"/>
  <c r="E1563" i="33"/>
  <c r="C1568" i="33"/>
  <c r="E1568" i="33"/>
  <c r="B614" i="48" a="1"/>
  <c r="B614" i="48" s="1"/>
  <c r="C1587" i="33"/>
  <c r="E1587" i="33"/>
  <c r="C1592" i="33"/>
  <c r="E1592" i="33"/>
  <c r="C1599" i="33"/>
  <c r="E1599" i="33"/>
  <c r="C1600" i="33"/>
  <c r="E1600" i="33"/>
  <c r="B556" i="48" a="1"/>
  <c r="B556" i="48" s="1"/>
  <c r="C1603" i="33"/>
  <c r="E1603" i="33"/>
  <c r="C1608" i="33"/>
  <c r="E1608" i="33"/>
  <c r="B570" i="48" a="1"/>
  <c r="B570" i="48" s="1"/>
  <c r="B571" i="48" a="1"/>
  <c r="B571" i="48" s="1"/>
  <c r="C1615" i="33"/>
  <c r="E1615" i="33"/>
  <c r="C1614" i="33"/>
  <c r="E1614" i="33"/>
  <c r="C1619" i="33"/>
  <c r="E1619" i="33"/>
  <c r="C1645" i="33"/>
  <c r="E1645" i="33"/>
  <c r="B109" i="48" a="1"/>
  <c r="B109" i="48" s="1"/>
  <c r="C1641" i="33"/>
  <c r="E1641" i="33"/>
  <c r="B572" i="48" a="1"/>
  <c r="B572" i="48" s="1"/>
  <c r="C1653" i="33"/>
  <c r="E1653" i="33"/>
  <c r="C1666" i="33"/>
  <c r="E1666" i="33"/>
  <c r="B591" i="48" a="1"/>
  <c r="B591" i="48" s="1"/>
  <c r="B482" i="48" a="1"/>
  <c r="B482" i="48" s="1"/>
  <c r="A465" i="36"/>
  <c r="C1692" i="33"/>
  <c r="E1692" i="33"/>
  <c r="C1684" i="33"/>
  <c r="E1684" i="33"/>
  <c r="C1686" i="33"/>
  <c r="E1686" i="33"/>
  <c r="C1687" i="33"/>
  <c r="E1687" i="33"/>
  <c r="C1693" i="33"/>
  <c r="E1693" i="33"/>
  <c r="C1694" i="33"/>
  <c r="E1694" i="33"/>
  <c r="C1695" i="33"/>
  <c r="E1695" i="33"/>
  <c r="A911" i="36"/>
  <c r="C1124" i="33"/>
  <c r="E1124" i="33"/>
  <c r="B382" i="48" a="1"/>
  <c r="B382" i="48" s="1"/>
  <c r="A645" i="36"/>
  <c r="C1118" i="33"/>
  <c r="E1118" i="33"/>
  <c r="B385" i="48" a="1"/>
  <c r="B385" i="48" s="1"/>
  <c r="C1082" i="33"/>
  <c r="E1082" i="33"/>
  <c r="C1069" i="33"/>
  <c r="E1069" i="33"/>
  <c r="C1070" i="33"/>
  <c r="E1070" i="33"/>
  <c r="C1077" i="33"/>
  <c r="E1077" i="33"/>
  <c r="C1076" i="33"/>
  <c r="E1076" i="33"/>
  <c r="C1073" i="33"/>
  <c r="E1073" i="33"/>
  <c r="C1045" i="33"/>
  <c r="E1045" i="33"/>
  <c r="C904" i="33"/>
  <c r="E904" i="33"/>
  <c r="C337" i="33"/>
  <c r="E337" i="33"/>
  <c r="B394" i="48" a="1"/>
  <c r="B394" i="48" s="1"/>
  <c r="C863" i="33"/>
  <c r="E863" i="33"/>
  <c r="C814" i="33"/>
  <c r="E814" i="33"/>
  <c r="C1679" i="33"/>
  <c r="E1679" i="33"/>
  <c r="C212" i="33"/>
  <c r="E212" i="33"/>
  <c r="C575" i="33"/>
  <c r="E575" i="33"/>
  <c r="C537" i="33"/>
  <c r="E537" i="33"/>
  <c r="C912" i="33"/>
  <c r="E912" i="33"/>
  <c r="C424" i="33"/>
  <c r="E424" i="33"/>
  <c r="C341" i="33"/>
  <c r="E341" i="33"/>
  <c r="C342" i="33"/>
  <c r="E342" i="33"/>
  <c r="C340" i="33"/>
  <c r="E340" i="33"/>
  <c r="C184" i="33"/>
  <c r="E184" i="33"/>
  <c r="A1472" i="36"/>
  <c r="C1705" i="33"/>
  <c r="E1705" i="33"/>
  <c r="C1714" i="33"/>
  <c r="E1714" i="33"/>
  <c r="C1712" i="33"/>
  <c r="E1712" i="33"/>
  <c r="C1713" i="33"/>
  <c r="E1713" i="33"/>
  <c r="C1710" i="33"/>
  <c r="E1710" i="33"/>
  <c r="C1709" i="33"/>
  <c r="E1709" i="33"/>
  <c r="E483" i="33"/>
  <c r="C1774" i="33"/>
  <c r="E1774" i="33"/>
  <c r="C1147" i="33"/>
  <c r="E1147" i="33"/>
  <c r="C1129" i="33"/>
  <c r="E1129" i="33"/>
  <c r="C1141" i="33"/>
  <c r="E1141" i="33"/>
  <c r="C1084" i="33"/>
  <c r="E1084" i="33"/>
  <c r="C1041" i="33"/>
  <c r="E1041" i="33"/>
  <c r="C987" i="33"/>
  <c r="E987" i="33"/>
  <c r="C798" i="33"/>
  <c r="E798" i="33"/>
  <c r="C681" i="33"/>
  <c r="E681" i="33"/>
  <c r="C1594" i="33"/>
  <c r="E1594" i="33"/>
  <c r="A1621" i="36"/>
  <c r="C432" i="33"/>
  <c r="E432" i="33"/>
  <c r="C348" i="33"/>
  <c r="E348" i="33"/>
  <c r="C312" i="33"/>
  <c r="E312" i="33"/>
  <c r="C74" i="33"/>
  <c r="E74" i="33"/>
  <c r="C1429" i="33"/>
  <c r="E1429" i="33"/>
  <c r="C1343" i="33"/>
  <c r="E1343" i="33"/>
  <c r="C1352" i="33"/>
  <c r="E1352" i="33"/>
  <c r="C1345" i="33"/>
  <c r="E1345" i="33"/>
  <c r="C1349" i="33"/>
  <c r="E1349" i="33"/>
  <c r="E1335" i="33"/>
  <c r="C1342" i="33"/>
  <c r="E1342" i="33"/>
  <c r="C1333" i="33"/>
  <c r="E1333" i="33"/>
  <c r="C721" i="33"/>
  <c r="C1720" i="33"/>
  <c r="E1720" i="33"/>
  <c r="C1734" i="33"/>
  <c r="E1734" i="33"/>
  <c r="C1731" i="33"/>
  <c r="E1731" i="33"/>
  <c r="C1750" i="33"/>
  <c r="E1750" i="33"/>
  <c r="C1751" i="33"/>
  <c r="E1751" i="33"/>
  <c r="C1773" i="33"/>
  <c r="E1773" i="33"/>
  <c r="C1776" i="33"/>
  <c r="E1776" i="33"/>
  <c r="C1583" i="33"/>
  <c r="E1583" i="33"/>
  <c r="C1797" i="33"/>
  <c r="E1797" i="33"/>
  <c r="B392" i="48" a="1"/>
  <c r="B392" i="48" s="1"/>
  <c r="C425" i="33"/>
  <c r="E425" i="33"/>
  <c r="C1806" i="33"/>
  <c r="E1806" i="33"/>
  <c r="C990" i="33"/>
  <c r="E990" i="33"/>
  <c r="C971" i="33"/>
  <c r="E971" i="33"/>
  <c r="C811" i="33"/>
  <c r="E811" i="33"/>
  <c r="B306" i="48" a="1"/>
  <c r="B306" i="48" s="1"/>
  <c r="C755" i="33"/>
  <c r="E755" i="33"/>
  <c r="C780" i="33"/>
  <c r="E780" i="33"/>
  <c r="C779" i="33"/>
  <c r="E779" i="33"/>
  <c r="B270" i="48" a="1"/>
  <c r="B270" i="48" s="1"/>
  <c r="B274" i="48" a="1"/>
  <c r="B274" i="48" s="1"/>
  <c r="C764" i="33"/>
  <c r="E764" i="33"/>
  <c r="C1091" i="33"/>
  <c r="E1091" i="33"/>
  <c r="C732" i="33"/>
  <c r="E732" i="33"/>
  <c r="C664" i="33"/>
  <c r="E664" i="33"/>
  <c r="C475" i="33"/>
  <c r="E475" i="33"/>
  <c r="C973" i="33"/>
  <c r="E973" i="33"/>
  <c r="C932" i="33"/>
  <c r="E932" i="33"/>
  <c r="C353" i="33"/>
  <c r="E353" i="33"/>
  <c r="A706" i="36"/>
  <c r="C349" i="33"/>
  <c r="E349" i="33"/>
  <c r="C281" i="33"/>
  <c r="E281" i="33"/>
  <c r="C280" i="33"/>
  <c r="E280" i="33"/>
  <c r="A969" i="36"/>
  <c r="C268" i="33"/>
  <c r="E268" i="33"/>
  <c r="C187" i="33"/>
  <c r="E187" i="33"/>
  <c r="A890" i="36"/>
  <c r="C232" i="33"/>
  <c r="E232" i="33"/>
  <c r="A355" i="36"/>
  <c r="C215" i="48" s="1" a="1"/>
  <c r="C215" i="48" s="1"/>
  <c r="B215" i="48" a="1"/>
  <c r="B215" i="48" s="1"/>
  <c r="B436" i="48" l="1" a="1"/>
  <c r="B436" i="48" s="1"/>
  <c r="E1331" i="33"/>
  <c r="A795" i="36"/>
  <c r="C1329" i="33"/>
  <c r="E1329" i="33"/>
  <c r="C1319" i="33"/>
  <c r="E1319" i="33"/>
  <c r="A1434" i="36"/>
  <c r="A1746" i="36"/>
  <c r="C1288" i="33"/>
  <c r="E1288" i="33"/>
  <c r="C1198" i="33"/>
  <c r="E1198" i="33"/>
  <c r="C1175" i="33"/>
  <c r="E1175" i="33"/>
  <c r="C1155" i="33"/>
  <c r="E1155" i="33"/>
  <c r="C1157" i="33"/>
  <c r="E1157" i="33"/>
  <c r="A1395" i="36"/>
  <c r="C1151" i="33"/>
  <c r="E1151" i="33"/>
  <c r="C1150" i="33"/>
  <c r="E1150" i="33"/>
  <c r="A519" i="36"/>
  <c r="C1145" i="33"/>
  <c r="E1145" i="33"/>
  <c r="A1388" i="36"/>
  <c r="C1138" i="33"/>
  <c r="E1138" i="33"/>
  <c r="C1132" i="33"/>
  <c r="E1132" i="33"/>
  <c r="A644" i="36"/>
  <c r="C1117" i="33"/>
  <c r="E1117" i="33"/>
  <c r="A643" i="36"/>
  <c r="C1116" i="33"/>
  <c r="E1116" i="33"/>
  <c r="A1374" i="36"/>
  <c r="C1111" i="33"/>
  <c r="E1111" i="33"/>
  <c r="A401" i="36"/>
  <c r="C1099" i="33"/>
  <c r="E1099" i="33"/>
  <c r="C1098" i="33"/>
  <c r="E1098" i="33"/>
  <c r="A405" i="36"/>
  <c r="C1108" i="33"/>
  <c r="E1108" i="33"/>
  <c r="C1109" i="33"/>
  <c r="E1109" i="33"/>
  <c r="A1080" i="36"/>
  <c r="C1225" i="33"/>
  <c r="E1225" i="33"/>
  <c r="A1372" i="36"/>
  <c r="C1081" i="33"/>
  <c r="E1081" i="33"/>
  <c r="A1370" i="36"/>
  <c r="A1367" i="36"/>
  <c r="C1061" i="33"/>
  <c r="E1061" i="33"/>
  <c r="C1059" i="33"/>
  <c r="E1059" i="33"/>
  <c r="A1364" i="36"/>
  <c r="C1055" i="33"/>
  <c r="E1055" i="33"/>
  <c r="A1358" i="36"/>
  <c r="C1050" i="33"/>
  <c r="E1050" i="33"/>
  <c r="A1345" i="36"/>
  <c r="C1024" i="33"/>
  <c r="E1024" i="33"/>
  <c r="A399" i="36"/>
  <c r="C1022" i="33"/>
  <c r="E1022" i="33"/>
  <c r="A515" i="36"/>
  <c r="C1012" i="33"/>
  <c r="E1012" i="33"/>
  <c r="C995" i="33"/>
  <c r="E995" i="33"/>
  <c r="C981" i="33"/>
  <c r="E981" i="33"/>
  <c r="A377" i="36"/>
  <c r="C950" i="33"/>
  <c r="E950" i="33"/>
  <c r="A378" i="36"/>
  <c r="C951" i="33"/>
  <c r="E951" i="33"/>
  <c r="A376" i="36"/>
  <c r="C949" i="33"/>
  <c r="E949" i="33"/>
  <c r="C757" i="33"/>
  <c r="E757" i="33"/>
  <c r="A359" i="36"/>
  <c r="C905" i="33"/>
  <c r="E905" i="33"/>
  <c r="A1817" i="36"/>
  <c r="C892" i="33"/>
  <c r="E892" i="33"/>
  <c r="A1801" i="36"/>
  <c r="C291" i="33"/>
  <c r="E291" i="33"/>
  <c r="C855" i="33"/>
  <c r="E855" i="33"/>
  <c r="C837" i="33"/>
  <c r="E837" i="33"/>
  <c r="A1643" i="36"/>
  <c r="C822" i="33"/>
  <c r="E822" i="33"/>
  <c r="A1321" i="36"/>
  <c r="C789" i="33"/>
  <c r="E789" i="33"/>
  <c r="A1519" i="36"/>
  <c r="C773" i="33"/>
  <c r="E773" i="33"/>
  <c r="A1029" i="36"/>
  <c r="C766" i="33"/>
  <c r="E766" i="33"/>
  <c r="A1311" i="36"/>
  <c r="C753" i="33"/>
  <c r="E753" i="33"/>
  <c r="A1023" i="36"/>
  <c r="C751" i="33"/>
  <c r="E751" i="33"/>
  <c r="A1309" i="36"/>
  <c r="C747" i="33"/>
  <c r="E747" i="33"/>
  <c r="C743" i="33"/>
  <c r="E743" i="33"/>
  <c r="A1044" i="36"/>
  <c r="C511" i="48" s="1" a="1"/>
  <c r="C511" i="48" s="1"/>
  <c r="C1009" i="33"/>
  <c r="E1009" i="33"/>
  <c r="A1781" i="36"/>
  <c r="C1237" i="33"/>
  <c r="E1237" i="33"/>
  <c r="A562" i="36"/>
  <c r="C729" i="33"/>
  <c r="E729" i="33"/>
  <c r="A560" i="36"/>
  <c r="A559" i="36"/>
  <c r="C726" i="33"/>
  <c r="E726" i="33"/>
  <c r="C727" i="33"/>
  <c r="E727" i="33"/>
  <c r="A558" i="36"/>
  <c r="C725" i="33"/>
  <c r="E725" i="33"/>
  <c r="A1306" i="36"/>
  <c r="C719" i="33"/>
  <c r="E719" i="33"/>
  <c r="A554" i="36"/>
  <c r="C716" i="33"/>
  <c r="E716" i="33"/>
  <c r="A1299" i="36"/>
  <c r="C699" i="33"/>
  <c r="E699" i="33"/>
  <c r="A1302" i="36"/>
  <c r="C703" i="33"/>
  <c r="E703" i="33"/>
  <c r="A1300" i="36"/>
  <c r="C701" i="33"/>
  <c r="E701" i="33"/>
  <c r="C695" i="33"/>
  <c r="E695" i="33"/>
  <c r="A1288" i="36"/>
  <c r="C680" i="33"/>
  <c r="E680" i="33"/>
  <c r="C128" i="33"/>
  <c r="E128" i="33"/>
  <c r="A1689" i="36"/>
  <c r="C674" i="33"/>
  <c r="E674" i="33"/>
  <c r="A293" i="36"/>
  <c r="C657" i="33"/>
  <c r="E657" i="33"/>
  <c r="A814" i="36"/>
  <c r="C635" i="33"/>
  <c r="E635" i="33"/>
  <c r="A1278" i="36"/>
  <c r="C628" i="33"/>
  <c r="E628" i="33"/>
  <c r="A1016" i="36"/>
  <c r="C625" i="33"/>
  <c r="E625" i="33"/>
  <c r="A1636" i="36"/>
  <c r="C612" i="33"/>
  <c r="E612" i="33"/>
  <c r="B554" i="48" a="1"/>
  <c r="B554" i="48" s="1"/>
  <c r="A453" i="36"/>
  <c r="C554" i="48" s="1" a="1"/>
  <c r="C554" i="48" s="1"/>
  <c r="C1595" i="33"/>
  <c r="E1595" i="33"/>
  <c r="A1014" i="36"/>
  <c r="C601" i="33"/>
  <c r="E601" i="33"/>
  <c r="A1011" i="36"/>
  <c r="C599" i="33"/>
  <c r="E599" i="33"/>
  <c r="A1006" i="36"/>
  <c r="C593" i="33"/>
  <c r="E593" i="33"/>
  <c r="A1262" i="36"/>
  <c r="C588" i="33"/>
  <c r="E588" i="33"/>
  <c r="A1579" i="36"/>
  <c r="A786" i="36"/>
  <c r="C1636" i="33"/>
  <c r="E1636" i="33"/>
  <c r="B183" i="48" a="1"/>
  <c r="B183" i="48" s="1"/>
  <c r="A1002" i="36"/>
  <c r="C577" i="33"/>
  <c r="E577" i="33"/>
  <c r="A1526" i="36"/>
  <c r="C813" i="33"/>
  <c r="E813" i="33"/>
  <c r="C524" i="33"/>
  <c r="A492" i="36"/>
  <c r="C525" i="33"/>
  <c r="E525" i="33"/>
  <c r="A787" i="36"/>
  <c r="C569" i="33" l="1"/>
  <c r="E569" i="33"/>
  <c r="A998" i="36"/>
  <c r="C572" i="33"/>
  <c r="E572" i="33"/>
  <c r="A1517" i="36"/>
  <c r="C554" i="33"/>
  <c r="E554" i="33"/>
  <c r="A1632" i="36"/>
  <c r="C542" i="33"/>
  <c r="E542" i="33"/>
  <c r="A1254" i="36"/>
  <c r="C538" i="33"/>
  <c r="E538" i="33"/>
  <c r="A1256" i="36"/>
  <c r="C540" i="33"/>
  <c r="E540" i="33"/>
  <c r="A1255" i="36"/>
  <c r="C539" i="33"/>
  <c r="E539" i="33"/>
  <c r="E524" i="33"/>
  <c r="A500" i="36"/>
  <c r="C533" i="33"/>
  <c r="E533" i="33"/>
  <c r="A545" i="36"/>
  <c r="C488" i="33"/>
  <c r="E488" i="33"/>
  <c r="A542" i="36"/>
  <c r="C482" i="33"/>
  <c r="E482" i="33"/>
  <c r="A1248" i="36"/>
  <c r="M1918" i="36" a="1"/>
  <c r="M1918" i="36" s="1"/>
  <c r="C516" i="33"/>
  <c r="E516" i="33"/>
  <c r="A1918" i="36"/>
  <c r="A383" i="36"/>
  <c r="C964" i="33"/>
  <c r="E964" i="33"/>
  <c r="A986" i="36"/>
  <c r="C506" i="33"/>
  <c r="E506" i="33"/>
  <c r="C505" i="33"/>
  <c r="E505" i="33"/>
  <c r="A988" i="36"/>
  <c r="C508" i="33"/>
  <c r="E508" i="33"/>
  <c r="C502" i="33"/>
  <c r="E502" i="33"/>
  <c r="C500" i="33"/>
  <c r="E500" i="33"/>
  <c r="A618" i="36"/>
  <c r="C471" i="33"/>
  <c r="E471" i="33"/>
  <c r="C922" i="33"/>
  <c r="E922" i="33"/>
  <c r="B326" i="48" a="1"/>
  <c r="B326" i="48" s="1"/>
  <c r="A783" i="36"/>
  <c r="C326" i="48" s="1" a="1"/>
  <c r="C326" i="48" s="1"/>
  <c r="C980" i="33"/>
  <c r="E980" i="33"/>
  <c r="B318" i="48" a="1"/>
  <c r="B318" i="48" s="1"/>
  <c r="A366" i="36"/>
  <c r="C913" i="33"/>
  <c r="E913" i="33"/>
  <c r="A1625" i="36"/>
  <c r="C458" i="33"/>
  <c r="E458" i="33"/>
  <c r="A1623" i="36"/>
  <c r="C456" i="33"/>
  <c r="E456" i="33"/>
  <c r="A327" i="36"/>
  <c r="C450" i="33"/>
  <c r="E450" i="33"/>
  <c r="A324" i="36"/>
  <c r="C439" i="33"/>
  <c r="E439" i="33"/>
  <c r="A1244" i="36"/>
  <c r="C421" i="33"/>
  <c r="E421" i="33"/>
  <c r="A977" i="36"/>
  <c r="C407" i="33"/>
  <c r="E407" i="33"/>
  <c r="A350" i="36"/>
  <c r="C386" i="33"/>
  <c r="E386" i="33"/>
  <c r="A1239" i="36"/>
  <c r="C384" i="33"/>
  <c r="E384" i="33"/>
  <c r="A1506" i="36"/>
  <c r="C379" i="33"/>
  <c r="E379" i="33"/>
  <c r="A1507" i="36"/>
  <c r="C383" i="33"/>
  <c r="E383" i="33"/>
  <c r="C374" i="33"/>
  <c r="E374" i="33"/>
  <c r="C372" i="33"/>
  <c r="E372" i="33"/>
  <c r="A881" i="36"/>
  <c r="C357" i="33"/>
  <c r="E357" i="33"/>
  <c r="A693" i="36"/>
  <c r="C338" i="33"/>
  <c r="E338" i="33"/>
  <c r="A698" i="36"/>
  <c r="C344" i="33"/>
  <c r="E344" i="33"/>
  <c r="A695" i="36"/>
  <c r="C334" i="33"/>
  <c r="E334" i="33"/>
  <c r="A690" i="36"/>
  <c r="C331" i="33"/>
  <c r="E331" i="33"/>
  <c r="A696" i="36"/>
  <c r="C339" i="33"/>
  <c r="E339" i="33"/>
  <c r="A687" i="36"/>
  <c r="C324" i="33"/>
  <c r="E324" i="33"/>
  <c r="A610" i="36"/>
  <c r="C315" i="33"/>
  <c r="E315" i="33"/>
  <c r="A612" i="36"/>
  <c r="C317" i="33"/>
  <c r="E317" i="33"/>
  <c r="A611" i="36"/>
  <c r="C316" i="33"/>
  <c r="E316" i="33"/>
  <c r="A1232" i="36"/>
  <c r="C298" i="33"/>
  <c r="E298" i="33"/>
  <c r="A971" i="36"/>
  <c r="C271" i="33"/>
  <c r="E271" i="33"/>
  <c r="A967" i="36"/>
  <c r="C266" i="33"/>
  <c r="E266" i="33"/>
  <c r="A962" i="36"/>
  <c r="C263" i="33"/>
  <c r="E263" i="33"/>
  <c r="A964" i="36"/>
  <c r="C260" i="33"/>
  <c r="E260" i="33"/>
  <c r="A260" i="36"/>
  <c r="C235" i="33"/>
  <c r="E235" i="33"/>
  <c r="A1580" i="36"/>
  <c r="C1639" i="33"/>
  <c r="E1639" i="33"/>
  <c r="C1638" i="33"/>
  <c r="E1638" i="33"/>
  <c r="A1227" i="36"/>
  <c r="C220" i="33"/>
  <c r="E220" i="33"/>
  <c r="A342" i="36"/>
  <c r="C208" i="33"/>
  <c r="E208" i="33"/>
  <c r="C77" i="33"/>
  <c r="E77" i="33"/>
  <c r="A945" i="36"/>
  <c r="C122" i="33"/>
  <c r="E122" i="33"/>
  <c r="C64" i="33"/>
  <c r="E64" i="33"/>
  <c r="A1179" i="36"/>
  <c r="A1168" i="36"/>
  <c r="C53" i="33"/>
  <c r="E53" i="33"/>
  <c r="A1163" i="36"/>
  <c r="C49" i="33"/>
  <c r="E49" i="33"/>
  <c r="C286" i="33"/>
  <c r="E286" i="33"/>
  <c r="C259" i="33"/>
  <c r="E259" i="33"/>
  <c r="A343" i="36"/>
  <c r="C210" i="33"/>
  <c r="E210" i="33"/>
  <c r="E10" i="33"/>
  <c r="C209" i="33"/>
  <c r="E209" i="33"/>
  <c r="A768" i="36"/>
  <c r="C204" i="33"/>
  <c r="E204" i="33"/>
  <c r="A766" i="36"/>
  <c r="C205" i="33"/>
  <c r="E205" i="33"/>
  <c r="A483" i="36"/>
  <c r="C196" i="33"/>
  <c r="E196" i="33"/>
  <c r="C193" i="33"/>
  <c r="E193" i="33"/>
  <c r="C192" i="33"/>
  <c r="E192" i="33"/>
  <c r="A1610" i="36"/>
  <c r="A1604" i="36"/>
  <c r="C189" i="33"/>
  <c r="E189" i="33"/>
  <c r="S1602" i="36"/>
  <c r="A1602" i="36"/>
  <c r="T1602" i="36" s="1"/>
  <c r="C185" i="33"/>
  <c r="E185" i="33"/>
  <c r="S1600" i="36"/>
  <c r="A1600" i="36"/>
  <c r="T1600" i="36" s="1"/>
  <c r="C183" i="33"/>
  <c r="E183" i="33"/>
  <c r="A532" i="36"/>
  <c r="C181" i="33"/>
  <c r="E181" i="33"/>
  <c r="A1224" i="36"/>
  <c r="C178" i="33"/>
  <c r="E178" i="33"/>
  <c r="A1220" i="36"/>
  <c r="C171" i="33"/>
  <c r="E171" i="33"/>
  <c r="A1212" i="36"/>
  <c r="C157" i="33"/>
  <c r="E157" i="33"/>
  <c r="A333" i="36"/>
  <c r="C153" i="33"/>
  <c r="E153" i="33"/>
  <c r="A931" i="36"/>
  <c r="C1511" i="33"/>
  <c r="E1511" i="33"/>
  <c r="A954" i="36"/>
  <c r="C130" i="33"/>
  <c r="E130" i="33"/>
  <c r="A1204" i="36"/>
  <c r="C98" i="33"/>
  <c r="E98" i="33"/>
  <c r="A1187" i="36"/>
  <c r="C75" i="33"/>
  <c r="E75" i="33"/>
  <c r="A1141" i="36"/>
  <c r="C26" i="33"/>
  <c r="E26" i="33"/>
  <c r="E14" i="33"/>
  <c r="A1130" i="36"/>
  <c r="A1127" i="36"/>
  <c r="E11" i="33"/>
  <c r="C11" i="33"/>
  <c r="E1708" i="33"/>
  <c r="C1708" i="33"/>
  <c r="E1807" i="33"/>
  <c r="C1807" i="33"/>
  <c r="E1805" i="33"/>
  <c r="C1805" i="33"/>
  <c r="E1804" i="33"/>
  <c r="C1804" i="33"/>
  <c r="E1803" i="33"/>
  <c r="C1803" i="33"/>
  <c r="E1802" i="33"/>
  <c r="C1802" i="33"/>
  <c r="E1800" i="33"/>
  <c r="C1800" i="33"/>
  <c r="E1801" i="33"/>
  <c r="C1801" i="33"/>
  <c r="E1799" i="33"/>
  <c r="C1799" i="33"/>
  <c r="E1798" i="33"/>
  <c r="C1798" i="33"/>
  <c r="E1796" i="33"/>
  <c r="C1796" i="33"/>
  <c r="E1794" i="33"/>
  <c r="C1794" i="33"/>
  <c r="E1795" i="33"/>
  <c r="C1795" i="33"/>
  <c r="E1792" i="33"/>
  <c r="C1792" i="33"/>
  <c r="E1791" i="33"/>
  <c r="C1791" i="33"/>
  <c r="E1793" i="33"/>
  <c r="C1793" i="33"/>
  <c r="E1790" i="33"/>
  <c r="C1790" i="33"/>
  <c r="E1789" i="33"/>
  <c r="C1789" i="33"/>
  <c r="E1788" i="33"/>
  <c r="C1788" i="33"/>
  <c r="E1787" i="33"/>
  <c r="C1787" i="33"/>
  <c r="E1785" i="33"/>
  <c r="C1785" i="33"/>
  <c r="E1786" i="33"/>
  <c r="C1786" i="33"/>
  <c r="E1784" i="33"/>
  <c r="C1784" i="33"/>
  <c r="E1783" i="33"/>
  <c r="C1783" i="33"/>
  <c r="E1782" i="33"/>
  <c r="C1782" i="33"/>
  <c r="E1781" i="33"/>
  <c r="C1781" i="33"/>
  <c r="E1780" i="33"/>
  <c r="C1780" i="33"/>
  <c r="E1772" i="33"/>
  <c r="C1772" i="33"/>
  <c r="E1775" i="33"/>
  <c r="C1775" i="33"/>
  <c r="E1777" i="33"/>
  <c r="C1777" i="33"/>
  <c r="E1771" i="33"/>
  <c r="C1771" i="33"/>
  <c r="E1770" i="33"/>
  <c r="C1770" i="33"/>
  <c r="E1779" i="33"/>
  <c r="C1779" i="33"/>
  <c r="E1778" i="33"/>
  <c r="C1778" i="33"/>
  <c r="E1769" i="33"/>
  <c r="C1769" i="33"/>
  <c r="E1768" i="33"/>
  <c r="C1768" i="33"/>
  <c r="E1767" i="33"/>
  <c r="C1767" i="33"/>
  <c r="E1762" i="33"/>
  <c r="C1762" i="33"/>
  <c r="E1761" i="33"/>
  <c r="C1761" i="33"/>
  <c r="E1758" i="33"/>
  <c r="C1758" i="33"/>
  <c r="E1757" i="33"/>
  <c r="C1757" i="33"/>
  <c r="E1756" i="33"/>
  <c r="C1756" i="33"/>
  <c r="E1755" i="33"/>
  <c r="C1755" i="33"/>
  <c r="E1759" i="33"/>
  <c r="C1759" i="33"/>
  <c r="E1765" i="33"/>
  <c r="C1765" i="33"/>
  <c r="E1764" i="33"/>
  <c r="C1764" i="33"/>
  <c r="E1763" i="33"/>
  <c r="C1763" i="33"/>
  <c r="E1760" i="33"/>
  <c r="C1760" i="33"/>
  <c r="E1752" i="33"/>
  <c r="C1752" i="33"/>
  <c r="E1766" i="33"/>
  <c r="C1766" i="33"/>
  <c r="E1749" i="33"/>
  <c r="C1749" i="33"/>
  <c r="E1741" i="33"/>
  <c r="C1741" i="33"/>
  <c r="E1744" i="33"/>
  <c r="C1744" i="33"/>
  <c r="E1747" i="33"/>
  <c r="C1747" i="33"/>
  <c r="E1743" i="33"/>
  <c r="C1743" i="33"/>
  <c r="E1746" i="33"/>
  <c r="C1746" i="33"/>
  <c r="E1745" i="33"/>
  <c r="C1745" i="33"/>
  <c r="E1742" i="33"/>
  <c r="C1742" i="33"/>
  <c r="E1740" i="33"/>
  <c r="C1740" i="33"/>
  <c r="E1739" i="33"/>
  <c r="C1739" i="33"/>
  <c r="E1738" i="33"/>
  <c r="C1738" i="33"/>
  <c r="E1736" i="33"/>
  <c r="C1736" i="33"/>
  <c r="E1737" i="33"/>
  <c r="C1737" i="33"/>
  <c r="E1735" i="33"/>
  <c r="C1735" i="33"/>
  <c r="E1733" i="33"/>
  <c r="C1733" i="33"/>
  <c r="E1732" i="33"/>
  <c r="C1732" i="33"/>
  <c r="E1729" i="33"/>
  <c r="C1729" i="33"/>
  <c r="E1728" i="33"/>
  <c r="C1728" i="33"/>
  <c r="E1727" i="33"/>
  <c r="C1727" i="33"/>
  <c r="E1726" i="33"/>
  <c r="C1726" i="33"/>
  <c r="E1725" i="33"/>
  <c r="C1725" i="33"/>
  <c r="E1724" i="33"/>
  <c r="C1724" i="33"/>
  <c r="E1723" i="33"/>
  <c r="C1723" i="33"/>
  <c r="E1722" i="33"/>
  <c r="C1722" i="33"/>
  <c r="E1721" i="33"/>
  <c r="C1721" i="33"/>
  <c r="E1719" i="33"/>
  <c r="C1719" i="33"/>
  <c r="E1716" i="33"/>
  <c r="C1716" i="33"/>
  <c r="E1715" i="33"/>
  <c r="C1715" i="33"/>
  <c r="E1717" i="33"/>
  <c r="C1717" i="33"/>
  <c r="E1718" i="33"/>
  <c r="C1718" i="33"/>
  <c r="E1711" i="33"/>
  <c r="C1711" i="33"/>
  <c r="E1707" i="33"/>
  <c r="C1707" i="33"/>
  <c r="E1706" i="33"/>
  <c r="C1706" i="33"/>
  <c r="E1704" i="33"/>
  <c r="C1704" i="33"/>
  <c r="E1701" i="33"/>
  <c r="C1701" i="33"/>
  <c r="E1700" i="33"/>
  <c r="C1700" i="33"/>
  <c r="E1698" i="33"/>
  <c r="C1698" i="33"/>
  <c r="E1699" i="33"/>
  <c r="E1697" i="33"/>
  <c r="C1697" i="33"/>
  <c r="E1696" i="33"/>
  <c r="C1696" i="33"/>
  <c r="E1691" i="33"/>
  <c r="C1691" i="33"/>
  <c r="E1690" i="33"/>
  <c r="C1690" i="33"/>
  <c r="E1689" i="33"/>
  <c r="C1689" i="33"/>
  <c r="E1033" i="33"/>
  <c r="C1033" i="33"/>
  <c r="E1035" i="33"/>
  <c r="C1035" i="33"/>
  <c r="E1688" i="33"/>
  <c r="C1688" i="33"/>
  <c r="E1681" i="33"/>
  <c r="C1681" i="33"/>
  <c r="E1680" i="33"/>
  <c r="C1680" i="33"/>
  <c r="E1683" i="33"/>
  <c r="C1683" i="33"/>
  <c r="E1682" i="33"/>
  <c r="C1682" i="33"/>
  <c r="E1685" i="33"/>
  <c r="C1685" i="33"/>
  <c r="E1678" i="33"/>
  <c r="C1678" i="33"/>
  <c r="E1677" i="33"/>
  <c r="C1677" i="33"/>
  <c r="E1676" i="33"/>
  <c r="C1676" i="33"/>
  <c r="E1675" i="33"/>
  <c r="C1675" i="33"/>
  <c r="E1674" i="33"/>
  <c r="C1674" i="33"/>
  <c r="E1673" i="33"/>
  <c r="C1673" i="33"/>
  <c r="E1672" i="33"/>
  <c r="C1672" i="33"/>
  <c r="E1670" i="33"/>
  <c r="C1670" i="33"/>
  <c r="E1671" i="33"/>
  <c r="C1671" i="33"/>
  <c r="E1669" i="33"/>
  <c r="C1669" i="33"/>
  <c r="E1668" i="33"/>
  <c r="C1668" i="33"/>
  <c r="E1667" i="33"/>
  <c r="C1667" i="33"/>
  <c r="E1665" i="33"/>
  <c r="C1665" i="33"/>
  <c r="E1664" i="33"/>
  <c r="C1664" i="33"/>
  <c r="E1663" i="33"/>
  <c r="C1663" i="33"/>
  <c r="E1662" i="33"/>
  <c r="C1662" i="33"/>
  <c r="E1661" i="33"/>
  <c r="C1661" i="33"/>
  <c r="E1660" i="33"/>
  <c r="C1660" i="33"/>
  <c r="E1659" i="33"/>
  <c r="C1659" i="33"/>
  <c r="E1658" i="33"/>
  <c r="C1658" i="33"/>
  <c r="E1657" i="33"/>
  <c r="C1657" i="33"/>
  <c r="E1656" i="33"/>
  <c r="C1656" i="33"/>
  <c r="E1655" i="33"/>
  <c r="C1655" i="33"/>
  <c r="E1654" i="33"/>
  <c r="C1654" i="33"/>
  <c r="E1652" i="33"/>
  <c r="C1652" i="33"/>
  <c r="E1651" i="33"/>
  <c r="C1651" i="33"/>
  <c r="E1650" i="33"/>
  <c r="C1650" i="33"/>
  <c r="E1649" i="33"/>
  <c r="C1649" i="33"/>
  <c r="E1648" i="33"/>
  <c r="C1648" i="33"/>
  <c r="E1647" i="33"/>
  <c r="C1647" i="33"/>
  <c r="E1646" i="33"/>
  <c r="C1646" i="33"/>
  <c r="E1644" i="33"/>
  <c r="C1644" i="33"/>
  <c r="E1637" i="33"/>
  <c r="C1637" i="33"/>
  <c r="E1635" i="33"/>
  <c r="C1635" i="33"/>
  <c r="E1633" i="33"/>
  <c r="C1633" i="33"/>
  <c r="E1634" i="33"/>
  <c r="C1634" i="33"/>
  <c r="E1642" i="33"/>
  <c r="C1642" i="33"/>
  <c r="E1632" i="33"/>
  <c r="C1632" i="33"/>
  <c r="E1631" i="33"/>
  <c r="C1631" i="33"/>
  <c r="E1630" i="33"/>
  <c r="C1630" i="33"/>
  <c r="E1629" i="33"/>
  <c r="C1629" i="33"/>
  <c r="E1628" i="33"/>
  <c r="C1628" i="33"/>
  <c r="E1627" i="33"/>
  <c r="C1627" i="33"/>
  <c r="E1626" i="33"/>
  <c r="C1626" i="33"/>
  <c r="E1625" i="33"/>
  <c r="C1625" i="33"/>
  <c r="E1624" i="33"/>
  <c r="C1624" i="33"/>
  <c r="E1623" i="33"/>
  <c r="C1623" i="33"/>
  <c r="E1622" i="33"/>
  <c r="C1622" i="33"/>
  <c r="E1621" i="33"/>
  <c r="C1621" i="33"/>
  <c r="E1620" i="33"/>
  <c r="C1620" i="33"/>
  <c r="E1618" i="33"/>
  <c r="C1618" i="33"/>
  <c r="E1617" i="33"/>
  <c r="C1617" i="33"/>
  <c r="E1616" i="33"/>
  <c r="C1616" i="33"/>
  <c r="E1613" i="33"/>
  <c r="C1613" i="33"/>
  <c r="E1610" i="33"/>
  <c r="C1610" i="33"/>
  <c r="E1611" i="33"/>
  <c r="C1611" i="33"/>
  <c r="E1612" i="33"/>
  <c r="C1612" i="33"/>
  <c r="E1609" i="33"/>
  <c r="C1609" i="33"/>
  <c r="E1607" i="33"/>
  <c r="C1607" i="33"/>
  <c r="E1606" i="33"/>
  <c r="C1606" i="33"/>
  <c r="E1605" i="33"/>
  <c r="C1605" i="33"/>
  <c r="E1604" i="33"/>
  <c r="C1604" i="33"/>
  <c r="E1602" i="33"/>
  <c r="C1602" i="33"/>
  <c r="E1601" i="33"/>
  <c r="C1601" i="33"/>
  <c r="E1598" i="33"/>
  <c r="C1598" i="33"/>
  <c r="E1597" i="33"/>
  <c r="C1597" i="33"/>
  <c r="E1596" i="33"/>
  <c r="C1596" i="33"/>
  <c r="E1591" i="33"/>
  <c r="C1591" i="33"/>
  <c r="E1590" i="33"/>
  <c r="C1590" i="33"/>
  <c r="E1589" i="33"/>
  <c r="C1589" i="33"/>
  <c r="E1588" i="33"/>
  <c r="C1588" i="33"/>
  <c r="E1586" i="33"/>
  <c r="C1586" i="33"/>
  <c r="E1585" i="33"/>
  <c r="C1585" i="33"/>
  <c r="E1584" i="33"/>
  <c r="C1584" i="33"/>
  <c r="E1582" i="33"/>
  <c r="C1582" i="33"/>
  <c r="E1581" i="33"/>
  <c r="C1581" i="33"/>
  <c r="E1580" i="33"/>
  <c r="C1580" i="33"/>
  <c r="E1579" i="33"/>
  <c r="C1579" i="33"/>
  <c r="E1578" i="33"/>
  <c r="C1578" i="33"/>
  <c r="E1577" i="33"/>
  <c r="C1577" i="33"/>
  <c r="E1572" i="33"/>
  <c r="C1572" i="33"/>
  <c r="E1573" i="33"/>
  <c r="C1573" i="33"/>
  <c r="E1575" i="33"/>
  <c r="C1575" i="33"/>
  <c r="E1576" i="33"/>
  <c r="C1576" i="33"/>
  <c r="E1571" i="33"/>
  <c r="C1571" i="33"/>
  <c r="E1569" i="33"/>
  <c r="C1569" i="33"/>
  <c r="E1567" i="33"/>
  <c r="C1567" i="33"/>
  <c r="E1566" i="33"/>
  <c r="C1566" i="33"/>
  <c r="E1564" i="33"/>
  <c r="C1564" i="33"/>
  <c r="E1560" i="33"/>
  <c r="C1560" i="33"/>
  <c r="E1559" i="33"/>
  <c r="C1559" i="33"/>
  <c r="E1558" i="33"/>
  <c r="C1558" i="33"/>
  <c r="E1562" i="33"/>
  <c r="C1562" i="33"/>
  <c r="E1561" i="33"/>
  <c r="C1561" i="33"/>
  <c r="E1557" i="33"/>
  <c r="C1557" i="33"/>
  <c r="E1556" i="33"/>
  <c r="C1556" i="33"/>
  <c r="E1555" i="33"/>
  <c r="C1555" i="33"/>
  <c r="E1554" i="33"/>
  <c r="C1554" i="33"/>
  <c r="E1553" i="33"/>
  <c r="C1553" i="33"/>
  <c r="E1552" i="33"/>
  <c r="C1552" i="33"/>
  <c r="E1550" i="33"/>
  <c r="C1550" i="33"/>
  <c r="E1549" i="33"/>
  <c r="C1549" i="33"/>
  <c r="E1544" i="33"/>
  <c r="C1544" i="33"/>
  <c r="E1542" i="33"/>
  <c r="C1542" i="33"/>
  <c r="E1541" i="33"/>
  <c r="C1541" i="33"/>
  <c r="E1539" i="33"/>
  <c r="C1539" i="33"/>
  <c r="E1537" i="33"/>
  <c r="C1537" i="33"/>
  <c r="E1536" i="33"/>
  <c r="C1536" i="33"/>
  <c r="E1535" i="33"/>
  <c r="C1535" i="33"/>
  <c r="E1534" i="33"/>
  <c r="C1534" i="33"/>
  <c r="E1533" i="33"/>
  <c r="C1533" i="33"/>
  <c r="E1532" i="33"/>
  <c r="C1532" i="33"/>
  <c r="E1531" i="33"/>
  <c r="C1531" i="33"/>
  <c r="E1530" i="33"/>
  <c r="C1530" i="33"/>
  <c r="E1529" i="33"/>
  <c r="C1529" i="33"/>
  <c r="E1528" i="33"/>
  <c r="C1528" i="33"/>
  <c r="E1526" i="33"/>
  <c r="C1526" i="33"/>
  <c r="E1525" i="33"/>
  <c r="C1525" i="33"/>
  <c r="E1527" i="33"/>
  <c r="C1527" i="33"/>
  <c r="E1524" i="33"/>
  <c r="C1524" i="33"/>
  <c r="E1523" i="33"/>
  <c r="C1523" i="33"/>
  <c r="E1522" i="33"/>
  <c r="C1522" i="33"/>
  <c r="E1521" i="33"/>
  <c r="C1521" i="33"/>
  <c r="E1520" i="33"/>
  <c r="C1520" i="33"/>
  <c r="E1519" i="33"/>
  <c r="C1519" i="33"/>
  <c r="E1518" i="33"/>
  <c r="C1518" i="33"/>
  <c r="E1517" i="33"/>
  <c r="C1517" i="33"/>
  <c r="E1516" i="33"/>
  <c r="C1516" i="33"/>
  <c r="E1514" i="33"/>
  <c r="C1514" i="33"/>
  <c r="E1513" i="33"/>
  <c r="C1513" i="33"/>
  <c r="E1512" i="33"/>
  <c r="C1512" i="33"/>
  <c r="E1509" i="33"/>
  <c r="C1509" i="33"/>
  <c r="E1508" i="33"/>
  <c r="C1508" i="33"/>
  <c r="E1507" i="33"/>
  <c r="C1507" i="33"/>
  <c r="E1503" i="33"/>
  <c r="C1503" i="33"/>
  <c r="E1502" i="33"/>
  <c r="C1502" i="33"/>
  <c r="E1499" i="33"/>
  <c r="C1499" i="33"/>
  <c r="E1498" i="33"/>
  <c r="C1498" i="33"/>
  <c r="E1497" i="33"/>
  <c r="C1497" i="33"/>
  <c r="E1496" i="33"/>
  <c r="C1496" i="33"/>
  <c r="E1495" i="33"/>
  <c r="C1495" i="33"/>
  <c r="E1494" i="33"/>
  <c r="C1494" i="33"/>
  <c r="E1493" i="33"/>
  <c r="C1493" i="33"/>
  <c r="E1482" i="33"/>
  <c r="C1482" i="33"/>
  <c r="E1485" i="33"/>
  <c r="C1485" i="33"/>
  <c r="E1483" i="33"/>
  <c r="C1483" i="33"/>
  <c r="E1481" i="33"/>
  <c r="C1481" i="33"/>
  <c r="E1484" i="33"/>
  <c r="C1484" i="33"/>
  <c r="E1477" i="33"/>
  <c r="C1477" i="33"/>
  <c r="E1478" i="33"/>
  <c r="C1478" i="33"/>
  <c r="E1479" i="33"/>
  <c r="C1479" i="33"/>
  <c r="E1476" i="33"/>
  <c r="C1476" i="33"/>
  <c r="E1471" i="33"/>
  <c r="E1470" i="33"/>
  <c r="C1470" i="33"/>
  <c r="E1469" i="33"/>
  <c r="C1469" i="33"/>
  <c r="E1492" i="33"/>
  <c r="C1492" i="33"/>
  <c r="E1490" i="33"/>
  <c r="C1490" i="33"/>
  <c r="E1489" i="33"/>
  <c r="C1489" i="33"/>
  <c r="E1475" i="33"/>
  <c r="C1475" i="33"/>
  <c r="E1473" i="33"/>
  <c r="E1468" i="33"/>
  <c r="C1468" i="33"/>
  <c r="E1491" i="33"/>
  <c r="C1491" i="33"/>
  <c r="E1474" i="33"/>
  <c r="E1488" i="33"/>
  <c r="C1488" i="33"/>
  <c r="E1467" i="33"/>
  <c r="C1467" i="33"/>
  <c r="E1466" i="33"/>
  <c r="C1466" i="33"/>
  <c r="E1465" i="33"/>
  <c r="C1465" i="33"/>
  <c r="E1487" i="33"/>
  <c r="C1487" i="33"/>
  <c r="E1501" i="33"/>
  <c r="C1501" i="33"/>
  <c r="E1486" i="33"/>
  <c r="C1486" i="33"/>
  <c r="E1464" i="33"/>
  <c r="C1464" i="33"/>
  <c r="E1463" i="33"/>
  <c r="C1463" i="33"/>
  <c r="E1461" i="33"/>
  <c r="C1461" i="33"/>
  <c r="E1456" i="33"/>
  <c r="C1456" i="33"/>
  <c r="E1457" i="33"/>
  <c r="C1457" i="33"/>
  <c r="E1455" i="33"/>
  <c r="C1455" i="33"/>
  <c r="E1454" i="33"/>
  <c r="C1454" i="33"/>
  <c r="E1453" i="33"/>
  <c r="C1453" i="33"/>
  <c r="E1451" i="33"/>
  <c r="C1451" i="33"/>
  <c r="E1447" i="33"/>
  <c r="C1447" i="33"/>
  <c r="E1441" i="33"/>
  <c r="C1441" i="33"/>
  <c r="E1443" i="33"/>
  <c r="C1443" i="33"/>
  <c r="E1444" i="33"/>
  <c r="C1444" i="33"/>
  <c r="E1442" i="33"/>
  <c r="C1442" i="33"/>
  <c r="E1445" i="33"/>
  <c r="C1445" i="33"/>
  <c r="E1446" i="33"/>
  <c r="C1446" i="33"/>
  <c r="E1450" i="33"/>
  <c r="C1450" i="33"/>
  <c r="E1449" i="33"/>
  <c r="C1449" i="33"/>
  <c r="E1448" i="33"/>
  <c r="C1448" i="33"/>
  <c r="E1439" i="33"/>
  <c r="C1439" i="33"/>
  <c r="E1438" i="33"/>
  <c r="C1438" i="33"/>
  <c r="E1437" i="33"/>
  <c r="C1437" i="33"/>
  <c r="E1436" i="33"/>
  <c r="C1436" i="33"/>
  <c r="E1435" i="33"/>
  <c r="C1435" i="33"/>
  <c r="E1434" i="33"/>
  <c r="C1434" i="33"/>
  <c r="E1433" i="33"/>
  <c r="C1433" i="33"/>
  <c r="E1431" i="33"/>
  <c r="C1431" i="33"/>
  <c r="E1432" i="33"/>
  <c r="C1432" i="33"/>
  <c r="E1430" i="33"/>
  <c r="C1430" i="33"/>
  <c r="E1428" i="33"/>
  <c r="C1428" i="33"/>
  <c r="E1427" i="33"/>
  <c r="C1427" i="33"/>
  <c r="E1425" i="33"/>
  <c r="C1425" i="33"/>
  <c r="E1424" i="33"/>
  <c r="C1424" i="33"/>
  <c r="E1423" i="33"/>
  <c r="C1423" i="33"/>
  <c r="E1422" i="33"/>
  <c r="C1422" i="33"/>
  <c r="E1420" i="33"/>
  <c r="C1420" i="33"/>
  <c r="E1415" i="33"/>
  <c r="C1415" i="33"/>
  <c r="E1416" i="33"/>
  <c r="C1416" i="33"/>
  <c r="E1419" i="33"/>
  <c r="C1419" i="33"/>
  <c r="E1417" i="33"/>
  <c r="C1417" i="33"/>
  <c r="E1414" i="33"/>
  <c r="C1414" i="33"/>
  <c r="E1412" i="33"/>
  <c r="C1412" i="33"/>
  <c r="E1405" i="33"/>
  <c r="C1405" i="33"/>
  <c r="E1404" i="33"/>
  <c r="C1404" i="33"/>
  <c r="E1403" i="33"/>
  <c r="C1403" i="33"/>
  <c r="E1411" i="33"/>
  <c r="C1411" i="33"/>
  <c r="E1410" i="33"/>
  <c r="C1410" i="33"/>
  <c r="E1409" i="33"/>
  <c r="C1409" i="33"/>
  <c r="E1408" i="33"/>
  <c r="C1408" i="33"/>
  <c r="E1407" i="33"/>
  <c r="C1407" i="33"/>
  <c r="E1406" i="33"/>
  <c r="C1406" i="33"/>
  <c r="E1402" i="33"/>
  <c r="C1402" i="33"/>
  <c r="E1401" i="33"/>
  <c r="C1401" i="33"/>
  <c r="E1400" i="33"/>
  <c r="C1400" i="33"/>
  <c r="E1399" i="33"/>
  <c r="C1399" i="33"/>
  <c r="E1393" i="33"/>
  <c r="C1393" i="33"/>
  <c r="E1392" i="33"/>
  <c r="C1392" i="33"/>
  <c r="E1395" i="33"/>
  <c r="C1395" i="33"/>
  <c r="E1396" i="33"/>
  <c r="C1396" i="33"/>
  <c r="E1391" i="33"/>
  <c r="C1391" i="33"/>
  <c r="E1398" i="33"/>
  <c r="C1398" i="33"/>
  <c r="E1397" i="33"/>
  <c r="C1397" i="33"/>
  <c r="E1390" i="33"/>
  <c r="C1390" i="33"/>
  <c r="E1389" i="33"/>
  <c r="C1389" i="33"/>
  <c r="E1388" i="33"/>
  <c r="C1388" i="33"/>
  <c r="E1387" i="33"/>
  <c r="C1387" i="33"/>
  <c r="E1386" i="33"/>
  <c r="C1386" i="33"/>
  <c r="E1385" i="33"/>
  <c r="C1385" i="33"/>
  <c r="E1384" i="33"/>
  <c r="C1384" i="33"/>
  <c r="E1383" i="33"/>
  <c r="C1383" i="33"/>
  <c r="E1382" i="33"/>
  <c r="C1382" i="33"/>
  <c r="E1381" i="33"/>
  <c r="C1381" i="33"/>
  <c r="E1380" i="33"/>
  <c r="C1380" i="33"/>
  <c r="E1378" i="33"/>
  <c r="C1378" i="33"/>
  <c r="E1377" i="33"/>
  <c r="C1377" i="33"/>
  <c r="E1379" i="33"/>
  <c r="C1379" i="33"/>
  <c r="E1376" i="33"/>
  <c r="C1376" i="33"/>
  <c r="E1375" i="33"/>
  <c r="C1375" i="33"/>
  <c r="E1374" i="33"/>
  <c r="C1374" i="33"/>
  <c r="E1373" i="33"/>
  <c r="C1373" i="33"/>
  <c r="E1370" i="33"/>
  <c r="C1370" i="33"/>
  <c r="E1369" i="33"/>
  <c r="C1369" i="33"/>
  <c r="E1368" i="33"/>
  <c r="C1368" i="33"/>
  <c r="E1367" i="33"/>
  <c r="C1367" i="33"/>
  <c r="E1366" i="33"/>
  <c r="C1366" i="33"/>
  <c r="E1365" i="33"/>
  <c r="C1365" i="33"/>
  <c r="E1364" i="33"/>
  <c r="C1364" i="33"/>
  <c r="E1363" i="33"/>
  <c r="C1363" i="33"/>
  <c r="E1362" i="33"/>
  <c r="C1362" i="33"/>
  <c r="E1361" i="33"/>
  <c r="C1361" i="33"/>
  <c r="E1360" i="33"/>
  <c r="C1360" i="33"/>
  <c r="E1359" i="33"/>
  <c r="C1359" i="33"/>
  <c r="E1358" i="33"/>
  <c r="C1358" i="33"/>
  <c r="E1356" i="33"/>
  <c r="C1356" i="33"/>
  <c r="E1355" i="33"/>
  <c r="C1355" i="33"/>
  <c r="E1341" i="33"/>
  <c r="C1341" i="33"/>
  <c r="E1340" i="33"/>
  <c r="C1340" i="33"/>
  <c r="E1337" i="33"/>
  <c r="C1337" i="33"/>
  <c r="E1332" i="33"/>
  <c r="C1332" i="33"/>
  <c r="C1331" i="33"/>
  <c r="E1330" i="33"/>
  <c r="C1330" i="33"/>
  <c r="E1328" i="33"/>
  <c r="C1328" i="33"/>
  <c r="E1327" i="33"/>
  <c r="C1327" i="33"/>
  <c r="E1326" i="33"/>
  <c r="C1326" i="33"/>
  <c r="E1336" i="33"/>
  <c r="C1336" i="33"/>
  <c r="E1325" i="33"/>
  <c r="C1325" i="33"/>
  <c r="E1324" i="33"/>
  <c r="C1324" i="33"/>
  <c r="E1323" i="33"/>
  <c r="C1323" i="33"/>
  <c r="E1322" i="33"/>
  <c r="C1322" i="33"/>
  <c r="E1321" i="33"/>
  <c r="C1321" i="33"/>
  <c r="E1320" i="33"/>
  <c r="C1320" i="33"/>
  <c r="E1318" i="33"/>
  <c r="C1318" i="33"/>
  <c r="E1317" i="33"/>
  <c r="C1317" i="33"/>
  <c r="E1316" i="33"/>
  <c r="C1316" i="33"/>
  <c r="E1315" i="33"/>
  <c r="C1315" i="33"/>
  <c r="E1314" i="33"/>
  <c r="C1314" i="33"/>
  <c r="E1313" i="33"/>
  <c r="C1313" i="33"/>
  <c r="E1312" i="33"/>
  <c r="C1312" i="33"/>
  <c r="E1311" i="33"/>
  <c r="C1311" i="33"/>
  <c r="E1310" i="33"/>
  <c r="C1310" i="33"/>
  <c r="E1308" i="33"/>
  <c r="C1308" i="33"/>
  <c r="E1307" i="33"/>
  <c r="C1307" i="33"/>
  <c r="E1306" i="33"/>
  <c r="C1306" i="33"/>
  <c r="E1305" i="33"/>
  <c r="C1305" i="33"/>
  <c r="E1304" i="33"/>
  <c r="C1304" i="33"/>
  <c r="E1303" i="33"/>
  <c r="C1303" i="33"/>
  <c r="E1302" i="33"/>
  <c r="C1302" i="33"/>
  <c r="E1297" i="33"/>
  <c r="C1297" i="33"/>
  <c r="E1300" i="33"/>
  <c r="C1300" i="33"/>
  <c r="E1296" i="33"/>
  <c r="C1296" i="33"/>
  <c r="E1294" i="33"/>
  <c r="C1294" i="33"/>
  <c r="E1293" i="33"/>
  <c r="C1293" i="33"/>
  <c r="E1292" i="33"/>
  <c r="C1292" i="33"/>
  <c r="E1291" i="33"/>
  <c r="C1291" i="33"/>
  <c r="E1290" i="33"/>
  <c r="C1290" i="33"/>
  <c r="E1287" i="33"/>
  <c r="C1287" i="33"/>
  <c r="E1278" i="33"/>
  <c r="C1278" i="33"/>
  <c r="E1281" i="33"/>
  <c r="C1281" i="33"/>
  <c r="E1284" i="33"/>
  <c r="C1284" i="33"/>
  <c r="E1285" i="33"/>
  <c r="C1285" i="33"/>
  <c r="E1283" i="33"/>
  <c r="C1283" i="33"/>
  <c r="E1280" i="33"/>
  <c r="C1280" i="33"/>
  <c r="E1282" i="33"/>
  <c r="C1282" i="33"/>
  <c r="E1279" i="33"/>
  <c r="C1279" i="33"/>
  <c r="E1277" i="33"/>
  <c r="C1277" i="33"/>
  <c r="E1276" i="33"/>
  <c r="C1276" i="33"/>
  <c r="E1275" i="33"/>
  <c r="C1275" i="33"/>
  <c r="E1274" i="33"/>
  <c r="C1274" i="33"/>
  <c r="E1273" i="33"/>
  <c r="C1273" i="33"/>
  <c r="E1272" i="33"/>
  <c r="C1272" i="33"/>
  <c r="E1271" i="33"/>
  <c r="C1271" i="33"/>
  <c r="E1270" i="33"/>
  <c r="C1270" i="33"/>
  <c r="E1269" i="33"/>
  <c r="C1269" i="33"/>
  <c r="E1268" i="33"/>
  <c r="C1268" i="33"/>
  <c r="E1267" i="33"/>
  <c r="C1267" i="33"/>
  <c r="E1266" i="33"/>
  <c r="C1266" i="33"/>
  <c r="E1265" i="33"/>
  <c r="C1265" i="33"/>
  <c r="E1264" i="33"/>
  <c r="C1264" i="33"/>
  <c r="E1263" i="33"/>
  <c r="C1263" i="33"/>
  <c r="E1262" i="33"/>
  <c r="C1262" i="33"/>
  <c r="E1261" i="33"/>
  <c r="C1261" i="33"/>
  <c r="E1259" i="33"/>
  <c r="C1259" i="33"/>
  <c r="E1258" i="33"/>
  <c r="C1258" i="33"/>
  <c r="E1257" i="33"/>
  <c r="C1257" i="33"/>
  <c r="E1256" i="33"/>
  <c r="C1256" i="33"/>
  <c r="E1254" i="33"/>
  <c r="C1254" i="33"/>
  <c r="E1253" i="33"/>
  <c r="C1253" i="33"/>
  <c r="E1252" i="33"/>
  <c r="C1252" i="33"/>
  <c r="E1251" i="33"/>
  <c r="C1251" i="33"/>
  <c r="E1250" i="33"/>
  <c r="C1250" i="33"/>
  <c r="E1249" i="33"/>
  <c r="C1249" i="33"/>
  <c r="E1247" i="33"/>
  <c r="C1247" i="33"/>
  <c r="E1246" i="33"/>
  <c r="C1246" i="33"/>
  <c r="E1245" i="33"/>
  <c r="C1245" i="33"/>
  <c r="E1244" i="33"/>
  <c r="C1244" i="33"/>
  <c r="E1242" i="33"/>
  <c r="C1242" i="33"/>
  <c r="E1241" i="33"/>
  <c r="C1241" i="33"/>
  <c r="E1240" i="33"/>
  <c r="C1240" i="33"/>
  <c r="E1239" i="33"/>
  <c r="C1239" i="33"/>
  <c r="E1238" i="33"/>
  <c r="C1238" i="33"/>
  <c r="E1236" i="33"/>
  <c r="C1236" i="33"/>
  <c r="E1234" i="33"/>
  <c r="C1234" i="33"/>
  <c r="E1232" i="33"/>
  <c r="C1232" i="33"/>
  <c r="E1231" i="33"/>
  <c r="C1231" i="33"/>
  <c r="E1230" i="33"/>
  <c r="C1230" i="33"/>
  <c r="E1229" i="33"/>
  <c r="C1229" i="33"/>
  <c r="E1227" i="33"/>
  <c r="C1227" i="33"/>
  <c r="E1226" i="33"/>
  <c r="C1226" i="33"/>
  <c r="E1218" i="33"/>
  <c r="C1218" i="33"/>
  <c r="E1217" i="33"/>
  <c r="C1217" i="33"/>
  <c r="E1216" i="33"/>
  <c r="C1216" i="33"/>
  <c r="E1215" i="33"/>
  <c r="C1215" i="33"/>
  <c r="E1214" i="33"/>
  <c r="C1214" i="33"/>
  <c r="E1213" i="33"/>
  <c r="C1213" i="33"/>
  <c r="E1224" i="33"/>
  <c r="C1224" i="33"/>
  <c r="E1212" i="33"/>
  <c r="C1212" i="33"/>
  <c r="E1211" i="33"/>
  <c r="C1211" i="33"/>
  <c r="E1210" i="33"/>
  <c r="C1210" i="33"/>
  <c r="E1209" i="33"/>
  <c r="C1209" i="33"/>
  <c r="E1208" i="33"/>
  <c r="C1208" i="33"/>
  <c r="E1207" i="33"/>
  <c r="C1207" i="33"/>
  <c r="E1206" i="33"/>
  <c r="C1206" i="33"/>
  <c r="E1205" i="33"/>
  <c r="C1205" i="33"/>
  <c r="E1220" i="33"/>
  <c r="C1220" i="33"/>
  <c r="E1204" i="33"/>
  <c r="C1204" i="33"/>
  <c r="E1203" i="33"/>
  <c r="C1203" i="33"/>
  <c r="E1222" i="33"/>
  <c r="C1222" i="33"/>
  <c r="E1219" i="33"/>
  <c r="C1219" i="33"/>
  <c r="E1202" i="33"/>
  <c r="C1202" i="33"/>
  <c r="E1201" i="33"/>
  <c r="C1201" i="33"/>
  <c r="E1197" i="33"/>
  <c r="C1197" i="33"/>
  <c r="E1199" i="33"/>
  <c r="C1199" i="33"/>
  <c r="E1196" i="33"/>
  <c r="C1196" i="33"/>
  <c r="E1193" i="33"/>
  <c r="C1193" i="33"/>
  <c r="E1194" i="33"/>
  <c r="C1194" i="33"/>
  <c r="E1186" i="33"/>
  <c r="C1186" i="33"/>
  <c r="E1188" i="33"/>
  <c r="C1188" i="33"/>
  <c r="E1185" i="33"/>
  <c r="C1185" i="33"/>
  <c r="E1191" i="33"/>
  <c r="C1191" i="33"/>
  <c r="E1190" i="33"/>
  <c r="C1190" i="33"/>
  <c r="E1189" i="33"/>
  <c r="C1189" i="33"/>
  <c r="E1192" i="33"/>
  <c r="C1192" i="33"/>
  <c r="E1184" i="33"/>
  <c r="C1184" i="33"/>
  <c r="E1183" i="33"/>
  <c r="C1183" i="33"/>
  <c r="E1182" i="33"/>
  <c r="C1182" i="33"/>
  <c r="E1181" i="33"/>
  <c r="C1181" i="33"/>
  <c r="E1180" i="33"/>
  <c r="C1180" i="33"/>
  <c r="E1179" i="33"/>
  <c r="C1179" i="33"/>
  <c r="E1178" i="33"/>
  <c r="C1178" i="33"/>
  <c r="E1177" i="33"/>
  <c r="C1177" i="33"/>
  <c r="E1174" i="33"/>
  <c r="C1174" i="33"/>
  <c r="E1173" i="33"/>
  <c r="C1173" i="33"/>
  <c r="E1176" i="33"/>
  <c r="C1176" i="33"/>
  <c r="E1171" i="33"/>
  <c r="C1171" i="33"/>
  <c r="E1169" i="33"/>
  <c r="C1169" i="33"/>
  <c r="E1168" i="33"/>
  <c r="C1168" i="33"/>
  <c r="E1165" i="33"/>
  <c r="C1165" i="33"/>
  <c r="E1164" i="33"/>
  <c r="C1164" i="33"/>
  <c r="E1162" i="33"/>
  <c r="C1162" i="33"/>
  <c r="E1163" i="33"/>
  <c r="C1163" i="33"/>
  <c r="E1161" i="33"/>
  <c r="C1161" i="33"/>
  <c r="E1158" i="33"/>
  <c r="C1158" i="33"/>
  <c r="E1154" i="33"/>
  <c r="C1154" i="33"/>
  <c r="E1156" i="33"/>
  <c r="C1156" i="33"/>
  <c r="E1159" i="33"/>
  <c r="C1159" i="33"/>
  <c r="E1160" i="33"/>
  <c r="C1160" i="33"/>
  <c r="E1153" i="33"/>
  <c r="C1153" i="33"/>
  <c r="E1152" i="33"/>
  <c r="C1152" i="33"/>
  <c r="E1149" i="33"/>
  <c r="C1149" i="33"/>
  <c r="E1148" i="33"/>
  <c r="C1148" i="33"/>
  <c r="E1146" i="33"/>
  <c r="C1146" i="33"/>
  <c r="E1144" i="33"/>
  <c r="C1144" i="33"/>
  <c r="E1143" i="33"/>
  <c r="C1143" i="33"/>
  <c r="E1142" i="33"/>
  <c r="C1142" i="33"/>
  <c r="E1140" i="33"/>
  <c r="C1140" i="33"/>
  <c r="E1137" i="33"/>
  <c r="C1137" i="33"/>
  <c r="E1136" i="33"/>
  <c r="C1136" i="33"/>
  <c r="E1128" i="33"/>
  <c r="C1128" i="33"/>
  <c r="E1130" i="33"/>
  <c r="C1130" i="33"/>
  <c r="E1127" i="33"/>
  <c r="C1127" i="33"/>
  <c r="E1131" i="33"/>
  <c r="C1131" i="33"/>
  <c r="E1134" i="33"/>
  <c r="C1134" i="33"/>
  <c r="E1133" i="33"/>
  <c r="C1133" i="33"/>
  <c r="E1135" i="33"/>
  <c r="C1135" i="33"/>
  <c r="E1139" i="33"/>
  <c r="C1139" i="33"/>
  <c r="E1126" i="33"/>
  <c r="C1126" i="33"/>
  <c r="E1125" i="33"/>
  <c r="C1125" i="33"/>
  <c r="E1123" i="33"/>
  <c r="C1123" i="33"/>
  <c r="E1122" i="33"/>
  <c r="C1122" i="33"/>
  <c r="E1121" i="33"/>
  <c r="C1121" i="33"/>
  <c r="E1120" i="33"/>
  <c r="C1120" i="33"/>
  <c r="E1119" i="33"/>
  <c r="C1119" i="33"/>
  <c r="E1115" i="33"/>
  <c r="C1115" i="33"/>
  <c r="E1114" i="33"/>
  <c r="C1114" i="33"/>
  <c r="E1113" i="33"/>
  <c r="C1113" i="33"/>
  <c r="E1112" i="33"/>
  <c r="C1112" i="33"/>
  <c r="E1110" i="33"/>
  <c r="C1110" i="33"/>
  <c r="E1107" i="33"/>
  <c r="C1107" i="33"/>
  <c r="E1106" i="33"/>
  <c r="C1106" i="33"/>
  <c r="E1097" i="33"/>
  <c r="C1097" i="33"/>
  <c r="E1104" i="33"/>
  <c r="C1104" i="33"/>
  <c r="E1103" i="33"/>
  <c r="C1103" i="33"/>
  <c r="E1102" i="33"/>
  <c r="C1102" i="33"/>
  <c r="E1101" i="33"/>
  <c r="C1101" i="33"/>
  <c r="E1100" i="33"/>
  <c r="C1100" i="33"/>
  <c r="E1105" i="33"/>
  <c r="C1105" i="33"/>
  <c r="E1095" i="33"/>
  <c r="C1095" i="33"/>
  <c r="E1094" i="33"/>
  <c r="C1094" i="33"/>
  <c r="E1090" i="33"/>
  <c r="C1090" i="33"/>
  <c r="E1093" i="33"/>
  <c r="C1093" i="33"/>
  <c r="E1092" i="33"/>
  <c r="C1092" i="33"/>
  <c r="E1088" i="33"/>
  <c r="C1088" i="33"/>
  <c r="E1087" i="33"/>
  <c r="C1087" i="33"/>
  <c r="E1083" i="33"/>
  <c r="C1083" i="33"/>
  <c r="E1086" i="33"/>
  <c r="C1086" i="33"/>
  <c r="E1085" i="33"/>
  <c r="C1085" i="33"/>
  <c r="E1080" i="33"/>
  <c r="C1080" i="33"/>
  <c r="E1079" i="33"/>
  <c r="C1079" i="33"/>
  <c r="E1078" i="33"/>
  <c r="C1078" i="33"/>
  <c r="E1074" i="33"/>
  <c r="C1074" i="33"/>
  <c r="E1071" i="33"/>
  <c r="C1071" i="33"/>
  <c r="E1067" i="33"/>
  <c r="C1067" i="33"/>
  <c r="E1062" i="33"/>
  <c r="C1062" i="33"/>
  <c r="E1065" i="33"/>
  <c r="C1065" i="33"/>
  <c r="E1064" i="33"/>
  <c r="C1064" i="33"/>
  <c r="E1063" i="33"/>
  <c r="C1063" i="33"/>
  <c r="E1060" i="33"/>
  <c r="C1060" i="33"/>
  <c r="E1058" i="33"/>
  <c r="C1058" i="33"/>
  <c r="E1057" i="33"/>
  <c r="C1057" i="33"/>
  <c r="E1056" i="33"/>
  <c r="C1056" i="33"/>
  <c r="E1054" i="33"/>
  <c r="C1054" i="33"/>
  <c r="E1053" i="33"/>
  <c r="C1053" i="33"/>
  <c r="E1052" i="33"/>
  <c r="C1052" i="33"/>
  <c r="E1048" i="33"/>
  <c r="C1048" i="33"/>
  <c r="E1047" i="33"/>
  <c r="C1047" i="33"/>
  <c r="E1044" i="33"/>
  <c r="C1044" i="33"/>
  <c r="E1042" i="33"/>
  <c r="C1042" i="33"/>
  <c r="E1046" i="33"/>
  <c r="C1046" i="33"/>
  <c r="E1043" i="33"/>
  <c r="C1043" i="33"/>
  <c r="E1039" i="33"/>
  <c r="C1039" i="33"/>
  <c r="E1040" i="33"/>
  <c r="C1040" i="33"/>
  <c r="E1038" i="33"/>
  <c r="C1038" i="33"/>
  <c r="E1037" i="33"/>
  <c r="C1037" i="33"/>
  <c r="E1036" i="33"/>
  <c r="C1036" i="33"/>
  <c r="E1034" i="33"/>
  <c r="C1034" i="33"/>
  <c r="E1032" i="33"/>
  <c r="C1032" i="33"/>
  <c r="E1031" i="33"/>
  <c r="C1031" i="33"/>
  <c r="E1030" i="33"/>
  <c r="C1030" i="33"/>
  <c r="E1029" i="33"/>
  <c r="C1029" i="33"/>
  <c r="E1028" i="33"/>
  <c r="C1028" i="33"/>
  <c r="E1027" i="33"/>
  <c r="C1027" i="33"/>
  <c r="E1026" i="33"/>
  <c r="C1026" i="33"/>
  <c r="E1025" i="33"/>
  <c r="C1025" i="33"/>
  <c r="E1023" i="33"/>
  <c r="C1023" i="33"/>
  <c r="E1021" i="33"/>
  <c r="C1021" i="33"/>
  <c r="E1020" i="33"/>
  <c r="C1020" i="33"/>
  <c r="E1019" i="33"/>
  <c r="C1019" i="33"/>
  <c r="E1018" i="33"/>
  <c r="C1018" i="33"/>
  <c r="E1017" i="33"/>
  <c r="C1017" i="33"/>
  <c r="E1016" i="33"/>
  <c r="C1016" i="33"/>
  <c r="E1015" i="33"/>
  <c r="C1015" i="33"/>
  <c r="E1014" i="33"/>
  <c r="C1014" i="33"/>
  <c r="E1013" i="33"/>
  <c r="C1013" i="33"/>
  <c r="E1011" i="33"/>
  <c r="C1011" i="33"/>
  <c r="E1010" i="33"/>
  <c r="C1010" i="33"/>
  <c r="E1008" i="33"/>
  <c r="C1008" i="33"/>
  <c r="E1006" i="33"/>
  <c r="C1006" i="33"/>
  <c r="E1005" i="33"/>
  <c r="C1005" i="33"/>
  <c r="E1007" i="33"/>
  <c r="C1007" i="33"/>
  <c r="E1004" i="33"/>
  <c r="C1004" i="33"/>
  <c r="E1003" i="33"/>
  <c r="C1003" i="33"/>
  <c r="E1002" i="33"/>
  <c r="C1002" i="33"/>
  <c r="E1001" i="33"/>
  <c r="C1001" i="33"/>
  <c r="E1000" i="33"/>
  <c r="C1000" i="33"/>
  <c r="E999" i="33"/>
  <c r="C999" i="33"/>
  <c r="E993" i="33"/>
  <c r="C993" i="33"/>
  <c r="E994" i="33"/>
  <c r="C994" i="33"/>
  <c r="E996" i="33"/>
  <c r="C996" i="33"/>
  <c r="E992" i="33"/>
  <c r="C992" i="33"/>
  <c r="E991" i="33"/>
  <c r="C991" i="33"/>
  <c r="E989" i="33"/>
  <c r="C989" i="33"/>
  <c r="E988" i="33"/>
  <c r="C988" i="33"/>
  <c r="E986" i="33"/>
  <c r="C986" i="33"/>
  <c r="E984" i="33"/>
  <c r="C984" i="33"/>
  <c r="E983" i="33"/>
  <c r="C983" i="33"/>
  <c r="E982" i="33"/>
  <c r="C982" i="33"/>
  <c r="E979" i="33"/>
  <c r="C979" i="33"/>
  <c r="E978" i="33"/>
  <c r="C978" i="33"/>
  <c r="E977" i="33"/>
  <c r="C977" i="33"/>
  <c r="E968" i="33"/>
  <c r="C968" i="33"/>
  <c r="E969" i="33"/>
  <c r="C969" i="33"/>
  <c r="E975" i="33"/>
  <c r="C975" i="33"/>
  <c r="E974" i="33"/>
  <c r="C974" i="33"/>
  <c r="E970" i="33"/>
  <c r="C970" i="33"/>
  <c r="E972" i="33"/>
  <c r="C972" i="33"/>
  <c r="E967" i="33"/>
  <c r="C967" i="33"/>
  <c r="E966" i="33"/>
  <c r="C966" i="33"/>
  <c r="E965" i="33"/>
  <c r="C965" i="33"/>
  <c r="E962" i="33"/>
  <c r="C962" i="33"/>
  <c r="E961" i="33"/>
  <c r="C961" i="33"/>
  <c r="E960" i="33"/>
  <c r="C960" i="33"/>
  <c r="E959" i="33"/>
  <c r="C959" i="33"/>
  <c r="E958" i="33"/>
  <c r="C958" i="33"/>
  <c r="E957" i="33"/>
  <c r="C957" i="33"/>
  <c r="E956" i="33"/>
  <c r="C956" i="33"/>
  <c r="E955" i="33"/>
  <c r="C955" i="33"/>
  <c r="E954" i="33"/>
  <c r="C954" i="33"/>
  <c r="E953" i="33"/>
  <c r="C953" i="33"/>
  <c r="E952" i="33"/>
  <c r="C952" i="33"/>
  <c r="E948" i="33"/>
  <c r="C948" i="33"/>
  <c r="E947" i="33"/>
  <c r="C947" i="33"/>
  <c r="E946" i="33"/>
  <c r="C946" i="33"/>
  <c r="E945" i="33"/>
  <c r="C945" i="33"/>
  <c r="E944" i="33"/>
  <c r="C944" i="33"/>
  <c r="E931" i="33"/>
  <c r="C931" i="33"/>
  <c r="E934" i="33"/>
  <c r="C934" i="33"/>
  <c r="E933" i="33"/>
  <c r="C933" i="33"/>
  <c r="E930" i="33"/>
  <c r="C930" i="33"/>
  <c r="E928" i="33"/>
  <c r="C928" i="33"/>
  <c r="E927" i="33"/>
  <c r="C927" i="33"/>
  <c r="E929" i="33"/>
  <c r="C929" i="33"/>
  <c r="E926" i="33"/>
  <c r="C926" i="33"/>
  <c r="E925" i="33"/>
  <c r="C925" i="33"/>
  <c r="E911" i="33"/>
  <c r="C911" i="33"/>
  <c r="E910" i="33"/>
  <c r="C910" i="33"/>
  <c r="E909" i="33"/>
  <c r="C909" i="33"/>
  <c r="E907" i="33"/>
  <c r="C907" i="33"/>
  <c r="E906" i="33"/>
  <c r="C906" i="33"/>
  <c r="E902" i="33"/>
  <c r="C902" i="33"/>
  <c r="E896" i="33"/>
  <c r="C896" i="33"/>
  <c r="E918" i="33"/>
  <c r="C918" i="33"/>
  <c r="E943" i="33"/>
  <c r="C943" i="33"/>
  <c r="E942" i="33"/>
  <c r="C942" i="33"/>
  <c r="E941" i="33"/>
  <c r="C941" i="33"/>
  <c r="E899" i="33"/>
  <c r="C899" i="33"/>
  <c r="E920" i="33"/>
  <c r="C920" i="33"/>
  <c r="E898" i="33"/>
  <c r="C898" i="33"/>
  <c r="E917" i="33"/>
  <c r="C917" i="33"/>
  <c r="E919" i="33"/>
  <c r="C919" i="33"/>
  <c r="E916" i="33"/>
  <c r="C916" i="33"/>
  <c r="E915" i="33"/>
  <c r="C915" i="33"/>
  <c r="E897" i="33"/>
  <c r="C897" i="33"/>
  <c r="E940" i="33"/>
  <c r="C940" i="33"/>
  <c r="E914" i="33"/>
  <c r="C914" i="33"/>
  <c r="E923" i="33"/>
  <c r="C923" i="33"/>
  <c r="E921" i="33"/>
  <c r="C921" i="33"/>
  <c r="E939" i="33"/>
  <c r="C939" i="33"/>
  <c r="E938" i="33"/>
  <c r="C938" i="33"/>
  <c r="E937" i="33"/>
  <c r="C937" i="33"/>
  <c r="E924" i="33"/>
  <c r="C924" i="33"/>
  <c r="E895" i="33"/>
  <c r="C895" i="33"/>
  <c r="E894" i="33"/>
  <c r="C894" i="33"/>
  <c r="E936" i="33"/>
  <c r="C936" i="33"/>
  <c r="E935" i="33"/>
  <c r="C935" i="33"/>
  <c r="E893" i="33"/>
  <c r="C893" i="33"/>
  <c r="E891" i="33"/>
  <c r="C891" i="33"/>
  <c r="E890" i="33"/>
  <c r="C890" i="33"/>
  <c r="E889" i="33"/>
  <c r="C889" i="33"/>
  <c r="E888" i="33"/>
  <c r="C888" i="33"/>
  <c r="E887" i="33"/>
  <c r="C887" i="33"/>
  <c r="E885" i="33"/>
  <c r="C885" i="33"/>
  <c r="E886" i="33"/>
  <c r="C886" i="33"/>
  <c r="E884" i="33"/>
  <c r="C884" i="33"/>
  <c r="E883" i="33"/>
  <c r="C883" i="33"/>
  <c r="E882" i="33"/>
  <c r="C882" i="33"/>
  <c r="E881" i="33"/>
  <c r="C881" i="33"/>
  <c r="E880" i="33"/>
  <c r="C880" i="33"/>
  <c r="E879" i="33"/>
  <c r="C879" i="33"/>
  <c r="E878" i="33"/>
  <c r="C878" i="33"/>
  <c r="E877" i="33"/>
  <c r="C877" i="33"/>
  <c r="E876" i="33"/>
  <c r="C876" i="33"/>
  <c r="E874" i="33"/>
  <c r="C874" i="33"/>
  <c r="E873" i="33"/>
  <c r="C873" i="33"/>
  <c r="E871" i="33"/>
  <c r="C871" i="33"/>
  <c r="E872" i="33"/>
  <c r="C872" i="33"/>
  <c r="E870" i="33"/>
  <c r="C870" i="33"/>
  <c r="E869" i="33"/>
  <c r="C869" i="33"/>
  <c r="E867" i="33"/>
  <c r="C867" i="33"/>
  <c r="E865" i="33"/>
  <c r="C865" i="33"/>
  <c r="E864" i="33"/>
  <c r="C864" i="33"/>
  <c r="E862" i="33"/>
  <c r="C862" i="33"/>
  <c r="E861" i="33"/>
  <c r="C861" i="33"/>
  <c r="E860" i="33"/>
  <c r="C860" i="33"/>
  <c r="E859" i="33"/>
  <c r="C859" i="33"/>
  <c r="E858" i="33"/>
  <c r="C858" i="33"/>
  <c r="E857" i="33"/>
  <c r="C857" i="33"/>
  <c r="E856" i="33"/>
  <c r="C856" i="33"/>
  <c r="E848" i="33"/>
  <c r="C848" i="33"/>
  <c r="E847" i="33"/>
  <c r="C847" i="33"/>
  <c r="E850" i="33"/>
  <c r="C850" i="33"/>
  <c r="E851" i="33"/>
  <c r="C851" i="33"/>
  <c r="E852" i="33"/>
  <c r="C852" i="33"/>
  <c r="E846" i="33"/>
  <c r="C846" i="33"/>
  <c r="E849" i="33"/>
  <c r="C849" i="33"/>
  <c r="E843" i="33"/>
  <c r="C843" i="33"/>
  <c r="E842" i="33"/>
  <c r="C842" i="33"/>
  <c r="E841" i="33"/>
  <c r="C841" i="33"/>
  <c r="E854" i="33"/>
  <c r="C854" i="33"/>
  <c r="E845" i="33"/>
  <c r="C845" i="33"/>
  <c r="E840" i="33"/>
  <c r="C840" i="33"/>
  <c r="E844" i="33"/>
  <c r="C844" i="33"/>
  <c r="E839" i="33"/>
  <c r="C839" i="33"/>
  <c r="E838" i="33"/>
  <c r="C838" i="33"/>
  <c r="E836" i="33"/>
  <c r="C836" i="33"/>
  <c r="E835" i="33"/>
  <c r="C835" i="33"/>
  <c r="E834" i="33"/>
  <c r="C834" i="33"/>
  <c r="E833" i="33"/>
  <c r="C833" i="33"/>
  <c r="E832" i="33"/>
  <c r="C832" i="33"/>
  <c r="E831" i="33"/>
  <c r="C831" i="33"/>
  <c r="E830" i="33"/>
  <c r="C830" i="33"/>
  <c r="E829" i="33"/>
  <c r="C829" i="33"/>
  <c r="E828" i="33"/>
  <c r="C828" i="33"/>
  <c r="E827" i="33"/>
  <c r="C827" i="33"/>
  <c r="E826" i="33"/>
  <c r="C826" i="33"/>
  <c r="E825" i="33"/>
  <c r="C825" i="33"/>
  <c r="E824" i="33"/>
  <c r="C824" i="33"/>
  <c r="E823" i="33"/>
  <c r="C823" i="33"/>
  <c r="E821" i="33"/>
  <c r="C821" i="33"/>
  <c r="E820" i="33"/>
  <c r="C820" i="33"/>
  <c r="E819" i="33"/>
  <c r="C819" i="33"/>
  <c r="E818" i="33"/>
  <c r="C818" i="33"/>
  <c r="E817" i="33"/>
  <c r="C817" i="33"/>
  <c r="E816" i="33"/>
  <c r="C816" i="33"/>
  <c r="E815" i="33"/>
  <c r="C815" i="33"/>
  <c r="E812" i="33"/>
  <c r="C812" i="33"/>
  <c r="E806" i="33"/>
  <c r="C806" i="33"/>
  <c r="E805" i="33"/>
  <c r="C805" i="33"/>
  <c r="E810" i="33"/>
  <c r="C810" i="33"/>
  <c r="E807" i="33"/>
  <c r="C807" i="33"/>
  <c r="E809" i="33"/>
  <c r="C809" i="33"/>
  <c r="E808" i="33"/>
  <c r="C808" i="33"/>
  <c r="E804" i="33"/>
  <c r="C804" i="33"/>
  <c r="E803" i="33"/>
  <c r="C803" i="33"/>
  <c r="E802" i="33"/>
  <c r="C802" i="33"/>
  <c r="E801" i="33"/>
  <c r="C801" i="33"/>
  <c r="E800" i="33"/>
  <c r="C800" i="33"/>
  <c r="E799" i="33"/>
  <c r="C799" i="33"/>
  <c r="E797" i="33"/>
  <c r="C797" i="33"/>
  <c r="E796" i="33"/>
  <c r="C796" i="33"/>
  <c r="E795" i="33"/>
  <c r="C795" i="33"/>
  <c r="E794" i="33"/>
  <c r="C794" i="33"/>
  <c r="E792" i="33"/>
  <c r="C792" i="33"/>
  <c r="E790" i="33"/>
  <c r="C790" i="33"/>
  <c r="E791" i="33"/>
  <c r="C791" i="33"/>
  <c r="E788" i="33"/>
  <c r="C788" i="33"/>
  <c r="E787" i="33"/>
  <c r="C787" i="33"/>
  <c r="E786" i="33"/>
  <c r="C786" i="33"/>
  <c r="E782" i="33"/>
  <c r="C782" i="33"/>
  <c r="E785" i="33"/>
  <c r="C785" i="33"/>
  <c r="E784" i="33"/>
  <c r="C784" i="33"/>
  <c r="E783" i="33"/>
  <c r="C783" i="33"/>
  <c r="E781" i="33"/>
  <c r="C781" i="33"/>
  <c r="E778" i="33"/>
  <c r="C778" i="33"/>
  <c r="E777" i="33"/>
  <c r="C777" i="33"/>
  <c r="E776" i="33"/>
  <c r="C776" i="33"/>
  <c r="E775" i="33"/>
  <c r="C775" i="33"/>
  <c r="E774" i="33"/>
  <c r="C774" i="33"/>
  <c r="E772" i="33"/>
  <c r="C772" i="33"/>
  <c r="E771" i="33"/>
  <c r="C771" i="33"/>
  <c r="E770" i="33"/>
  <c r="C770" i="33"/>
  <c r="E767" i="33"/>
  <c r="C767" i="33"/>
  <c r="E769" i="33"/>
  <c r="C769" i="33"/>
  <c r="E768" i="33"/>
  <c r="C768" i="33"/>
  <c r="E765" i="33"/>
  <c r="C765" i="33"/>
  <c r="E763" i="33"/>
  <c r="C763" i="33"/>
  <c r="E762" i="33"/>
  <c r="C762" i="33"/>
  <c r="E761" i="33"/>
  <c r="C761" i="33"/>
  <c r="E760" i="33"/>
  <c r="C760" i="33"/>
  <c r="E759" i="33"/>
  <c r="C759" i="33"/>
  <c r="E756" i="33"/>
  <c r="C756" i="33"/>
  <c r="E758" i="33"/>
  <c r="C758" i="33"/>
  <c r="E754" i="33"/>
  <c r="C754" i="33"/>
  <c r="E752" i="33"/>
  <c r="C752" i="33"/>
  <c r="E750" i="33"/>
  <c r="C750" i="33"/>
  <c r="E749" i="33"/>
  <c r="C749" i="33"/>
  <c r="E748" i="33"/>
  <c r="C748" i="33"/>
  <c r="E746" i="33"/>
  <c r="C746" i="33"/>
  <c r="E745" i="33"/>
  <c r="C745" i="33"/>
  <c r="E744" i="33"/>
  <c r="C744" i="33"/>
  <c r="E742" i="33"/>
  <c r="C742" i="33"/>
  <c r="E1089" i="33"/>
  <c r="C1089" i="33"/>
  <c r="E741" i="33"/>
  <c r="C741" i="33"/>
  <c r="E740" i="33"/>
  <c r="C740" i="33"/>
  <c r="E739" i="33"/>
  <c r="C739" i="33"/>
  <c r="E738" i="33"/>
  <c r="C738" i="33"/>
  <c r="E737" i="33"/>
  <c r="C737" i="33"/>
  <c r="E735" i="33"/>
  <c r="C735" i="33"/>
  <c r="E734" i="33"/>
  <c r="C734" i="33"/>
  <c r="E733" i="33"/>
  <c r="C733" i="33"/>
  <c r="E731" i="33"/>
  <c r="C731" i="33"/>
  <c r="E730" i="33"/>
  <c r="C730" i="33"/>
  <c r="E728" i="33"/>
  <c r="C728" i="33"/>
  <c r="E724" i="33"/>
  <c r="C724" i="33"/>
  <c r="E722" i="33"/>
  <c r="C722" i="33"/>
  <c r="E721" i="33"/>
  <c r="E723" i="33"/>
  <c r="C723" i="33"/>
  <c r="E720" i="33"/>
  <c r="C720" i="33"/>
  <c r="E718" i="33"/>
  <c r="C718" i="33"/>
  <c r="E717" i="33"/>
  <c r="C717" i="33"/>
  <c r="E715" i="33"/>
  <c r="C715" i="33"/>
  <c r="E714" i="33"/>
  <c r="C714" i="33"/>
  <c r="E713" i="33"/>
  <c r="C713" i="33"/>
  <c r="E712" i="33"/>
  <c r="C712" i="33"/>
  <c r="E711" i="33"/>
  <c r="C711" i="33"/>
  <c r="E710" i="33"/>
  <c r="C710" i="33"/>
  <c r="E707" i="33"/>
  <c r="C707" i="33"/>
  <c r="E708" i="33"/>
  <c r="C708" i="33"/>
  <c r="E706" i="33"/>
  <c r="C706" i="33"/>
  <c r="E705" i="33"/>
  <c r="C705" i="33"/>
  <c r="E709" i="33"/>
  <c r="C709" i="33"/>
  <c r="E704" i="33"/>
  <c r="C704" i="33"/>
  <c r="E700" i="33"/>
  <c r="C700" i="33"/>
  <c r="E702" i="33"/>
  <c r="C702" i="33"/>
  <c r="E698" i="33"/>
  <c r="C698" i="33"/>
  <c r="E697" i="33"/>
  <c r="C697" i="33"/>
  <c r="E696" i="33"/>
  <c r="C696" i="33"/>
  <c r="E692" i="33"/>
  <c r="C692" i="33"/>
  <c r="E689" i="33"/>
  <c r="C689" i="33"/>
  <c r="E691" i="33"/>
  <c r="C691" i="33"/>
  <c r="E690" i="33"/>
  <c r="C690" i="33"/>
  <c r="E694" i="33"/>
  <c r="C694" i="33"/>
  <c r="E688" i="33"/>
  <c r="C688" i="33"/>
  <c r="E687" i="33"/>
  <c r="C687" i="33"/>
  <c r="E684" i="33"/>
  <c r="C684" i="33"/>
  <c r="E685" i="33"/>
  <c r="C685" i="33"/>
  <c r="E683" i="33"/>
  <c r="C683" i="33"/>
  <c r="E682" i="33"/>
  <c r="C682" i="33"/>
  <c r="E679" i="33"/>
  <c r="C679" i="33"/>
  <c r="E678" i="33"/>
  <c r="C678" i="33"/>
  <c r="E677" i="33"/>
  <c r="C677" i="33"/>
  <c r="E676" i="33"/>
  <c r="C676" i="33"/>
  <c r="E675" i="33"/>
  <c r="C675" i="33"/>
  <c r="E673" i="33"/>
  <c r="C673" i="33"/>
  <c r="E671" i="33"/>
  <c r="C671" i="33"/>
  <c r="E670" i="33"/>
  <c r="C670" i="33"/>
  <c r="E669" i="33"/>
  <c r="C669" i="33"/>
  <c r="E668" i="33"/>
  <c r="C668" i="33"/>
  <c r="E666" i="33"/>
  <c r="C666" i="33"/>
  <c r="E665" i="33"/>
  <c r="C665" i="33"/>
  <c r="E662" i="33"/>
  <c r="C662" i="33"/>
  <c r="E663" i="33"/>
  <c r="C663" i="33"/>
  <c r="E659" i="33"/>
  <c r="C659" i="33"/>
  <c r="E660" i="33"/>
  <c r="C660" i="33"/>
  <c r="E661" i="33"/>
  <c r="C661" i="33"/>
  <c r="E658" i="33"/>
  <c r="C658" i="33"/>
  <c r="E656" i="33"/>
  <c r="C656" i="33"/>
  <c r="E655" i="33"/>
  <c r="C655" i="33"/>
  <c r="E648" i="33"/>
  <c r="C648" i="33"/>
  <c r="E647" i="33"/>
  <c r="C647" i="33"/>
  <c r="E654" i="33"/>
  <c r="C654" i="33"/>
  <c r="E650" i="33"/>
  <c r="C650" i="33"/>
  <c r="E653" i="33"/>
  <c r="C653" i="33"/>
  <c r="E652" i="33"/>
  <c r="C652" i="33"/>
  <c r="E649" i="33"/>
  <c r="C649" i="33"/>
  <c r="E645" i="33"/>
  <c r="C645" i="33"/>
  <c r="E651" i="33"/>
  <c r="C651" i="33"/>
  <c r="E644" i="33"/>
  <c r="C644" i="33"/>
  <c r="E646" i="33"/>
  <c r="C646" i="33"/>
  <c r="E643" i="33"/>
  <c r="C643" i="33"/>
  <c r="E639" i="33"/>
  <c r="C639" i="33"/>
  <c r="E638" i="33"/>
  <c r="C638" i="33"/>
  <c r="E640" i="33"/>
  <c r="C640" i="33"/>
  <c r="E637" i="33"/>
  <c r="C637" i="33"/>
  <c r="E636" i="33"/>
  <c r="C636" i="33"/>
  <c r="E634" i="33"/>
  <c r="C634" i="33"/>
  <c r="E633" i="33"/>
  <c r="C633" i="33"/>
  <c r="E626" i="33"/>
  <c r="C626" i="33"/>
  <c r="E632" i="33"/>
  <c r="C632" i="33"/>
  <c r="E631" i="33"/>
  <c r="C631" i="33"/>
  <c r="E630" i="33"/>
  <c r="C630" i="33"/>
  <c r="E627" i="33"/>
  <c r="C627" i="33"/>
  <c r="E624" i="33"/>
  <c r="C624" i="33"/>
  <c r="E623" i="33"/>
  <c r="C623" i="33"/>
  <c r="E622" i="33"/>
  <c r="C622" i="33"/>
  <c r="E621" i="33"/>
  <c r="C621" i="33"/>
  <c r="E620" i="33"/>
  <c r="C620" i="33"/>
  <c r="E618" i="33"/>
  <c r="C618" i="33"/>
  <c r="E619" i="33"/>
  <c r="C619" i="33"/>
  <c r="E617" i="33"/>
  <c r="C617" i="33"/>
  <c r="E615" i="33"/>
  <c r="C615" i="33"/>
  <c r="E614" i="33"/>
  <c r="C614" i="33"/>
  <c r="E1510" i="33"/>
  <c r="C1510" i="33"/>
  <c r="E611" i="33"/>
  <c r="C611" i="33"/>
  <c r="E610" i="33"/>
  <c r="C610" i="33"/>
  <c r="E609" i="33"/>
  <c r="C609" i="33"/>
  <c r="E608" i="33"/>
  <c r="C608" i="33"/>
  <c r="E607" i="33"/>
  <c r="C607" i="33"/>
  <c r="E606" i="33"/>
  <c r="C606" i="33"/>
  <c r="E605" i="33"/>
  <c r="C605" i="33"/>
  <c r="E604" i="33"/>
  <c r="C604" i="33"/>
  <c r="E603" i="33"/>
  <c r="C603" i="33"/>
  <c r="E602" i="33"/>
  <c r="C602" i="33"/>
  <c r="E600" i="33"/>
  <c r="C600" i="33"/>
  <c r="E597" i="33"/>
  <c r="C597" i="33"/>
  <c r="E596" i="33"/>
  <c r="C596" i="33"/>
  <c r="E595" i="33"/>
  <c r="C595" i="33"/>
  <c r="E594" i="33"/>
  <c r="C594" i="33"/>
  <c r="E592" i="33"/>
  <c r="C592" i="33"/>
  <c r="E591" i="33"/>
  <c r="C591" i="33"/>
  <c r="E590" i="33"/>
  <c r="C590" i="33"/>
  <c r="E589" i="33"/>
  <c r="C589" i="33"/>
  <c r="E587" i="33"/>
  <c r="C587" i="33"/>
  <c r="E586" i="33"/>
  <c r="C586" i="33"/>
  <c r="E585" i="33"/>
  <c r="C585" i="33"/>
  <c r="E584" i="33"/>
  <c r="C584" i="33"/>
  <c r="E583" i="33"/>
  <c r="C583" i="33"/>
  <c r="E582" i="33"/>
  <c r="C582" i="33"/>
  <c r="E581" i="33"/>
  <c r="C581" i="33"/>
  <c r="E580" i="33"/>
  <c r="C580" i="33"/>
  <c r="E579" i="33"/>
  <c r="C579" i="33"/>
  <c r="E578" i="33"/>
  <c r="C578" i="33"/>
  <c r="E576" i="33"/>
  <c r="C576" i="33"/>
  <c r="E574" i="33"/>
  <c r="C574" i="33"/>
  <c r="E573" i="33"/>
  <c r="C573" i="33"/>
  <c r="E571" i="33"/>
  <c r="C571" i="33"/>
  <c r="E570" i="33"/>
  <c r="C570" i="33"/>
  <c r="E567" i="33"/>
  <c r="C567" i="33"/>
  <c r="E566" i="33"/>
  <c r="C566" i="33"/>
  <c r="E565" i="33"/>
  <c r="C565" i="33"/>
  <c r="E568" i="33"/>
  <c r="C568" i="33"/>
  <c r="E564" i="33"/>
  <c r="C564" i="33"/>
  <c r="E563" i="33"/>
  <c r="C563" i="33"/>
  <c r="E561" i="33"/>
  <c r="C561" i="33"/>
  <c r="E560" i="33"/>
  <c r="C560" i="33"/>
  <c r="E559" i="33"/>
  <c r="C559" i="33"/>
  <c r="E558" i="33"/>
  <c r="C558" i="33"/>
  <c r="E557" i="33"/>
  <c r="C557" i="33"/>
  <c r="E556" i="33"/>
  <c r="C556" i="33"/>
  <c r="E555" i="33"/>
  <c r="C555" i="33"/>
  <c r="E553" i="33"/>
  <c r="C553" i="33"/>
  <c r="E552" i="33"/>
  <c r="C552" i="33"/>
  <c r="E551" i="33"/>
  <c r="C551" i="33"/>
  <c r="E550" i="33"/>
  <c r="C550" i="33"/>
  <c r="E547" i="33"/>
  <c r="C547" i="33"/>
  <c r="E546" i="33"/>
  <c r="C546" i="33"/>
  <c r="E549" i="33"/>
  <c r="C549" i="33"/>
  <c r="E548" i="33"/>
  <c r="C548" i="33"/>
  <c r="E545" i="33"/>
  <c r="C545" i="33"/>
  <c r="E543" i="33"/>
  <c r="C543" i="33"/>
  <c r="E536" i="33"/>
  <c r="C536" i="33"/>
  <c r="E535" i="33"/>
  <c r="C535" i="33"/>
  <c r="E534" i="33"/>
  <c r="C534" i="33"/>
  <c r="E527" i="33"/>
  <c r="C527" i="33"/>
  <c r="E523" i="33"/>
  <c r="C523" i="33"/>
  <c r="E522" i="33"/>
  <c r="C522" i="33"/>
  <c r="E520" i="33"/>
  <c r="C520" i="33"/>
  <c r="E521" i="33"/>
  <c r="C521" i="33"/>
  <c r="E519" i="33"/>
  <c r="C519" i="33"/>
  <c r="E518" i="33"/>
  <c r="C518" i="33"/>
  <c r="E515" i="33"/>
  <c r="C515" i="33"/>
  <c r="E514" i="33"/>
  <c r="C514" i="33"/>
  <c r="E513" i="33"/>
  <c r="C513" i="33"/>
  <c r="E512" i="33"/>
  <c r="C512" i="33"/>
  <c r="E511" i="33"/>
  <c r="C511" i="33"/>
  <c r="E510" i="33"/>
  <c r="C510" i="33"/>
  <c r="E509" i="33"/>
  <c r="C509" i="33"/>
  <c r="E507" i="33"/>
  <c r="C507" i="33"/>
  <c r="E504" i="33"/>
  <c r="C504" i="33"/>
  <c r="E503" i="33"/>
  <c r="C503" i="33"/>
  <c r="E501" i="33"/>
  <c r="C501" i="33"/>
  <c r="E499" i="33"/>
  <c r="C499" i="33"/>
  <c r="E498" i="33"/>
  <c r="C498" i="33"/>
  <c r="E497" i="33"/>
  <c r="C497" i="33"/>
  <c r="E496" i="33"/>
  <c r="C496" i="33"/>
  <c r="E495" i="33"/>
  <c r="C495" i="33"/>
  <c r="E494" i="33"/>
  <c r="C494" i="33"/>
  <c r="E493" i="33"/>
  <c r="C493" i="33"/>
  <c r="E492" i="33"/>
  <c r="C492" i="33"/>
  <c r="E491" i="33"/>
  <c r="C491" i="33"/>
  <c r="E490" i="33"/>
  <c r="C490" i="33"/>
  <c r="E489" i="33"/>
  <c r="C489" i="33"/>
  <c r="E487" i="33"/>
  <c r="C487" i="33"/>
  <c r="E485" i="33"/>
  <c r="C485" i="33"/>
  <c r="E486" i="33"/>
  <c r="C486" i="33"/>
  <c r="E481" i="33"/>
  <c r="C481" i="33"/>
  <c r="E480" i="33"/>
  <c r="C480" i="33"/>
  <c r="E478" i="33"/>
  <c r="C478" i="33"/>
  <c r="E473" i="33"/>
  <c r="C473" i="33"/>
  <c r="E474" i="33"/>
  <c r="C474" i="33"/>
  <c r="E472" i="33"/>
  <c r="C472" i="33"/>
  <c r="E470" i="33"/>
  <c r="C470" i="33"/>
  <c r="E468" i="33"/>
  <c r="C468" i="33"/>
  <c r="E469" i="33"/>
  <c r="C469" i="33"/>
  <c r="E476" i="33"/>
  <c r="C476" i="33"/>
  <c r="E477" i="33"/>
  <c r="C477" i="33"/>
  <c r="E467" i="33"/>
  <c r="C467" i="33"/>
  <c r="E466" i="33"/>
  <c r="C466" i="33"/>
  <c r="E465" i="33"/>
  <c r="C465" i="33"/>
  <c r="E464" i="33"/>
  <c r="C464" i="33"/>
  <c r="E463" i="33"/>
  <c r="C463" i="33"/>
  <c r="E462" i="33"/>
  <c r="C462" i="33"/>
  <c r="E461" i="33"/>
  <c r="C461" i="33"/>
  <c r="E460" i="33"/>
  <c r="C460" i="33"/>
  <c r="E459" i="33"/>
  <c r="C459" i="33"/>
  <c r="E457" i="33"/>
  <c r="C457" i="33"/>
  <c r="E455" i="33"/>
  <c r="C455" i="33"/>
  <c r="E454" i="33"/>
  <c r="C454" i="33"/>
  <c r="E453" i="33"/>
  <c r="C453" i="33"/>
  <c r="E452" i="33"/>
  <c r="C452" i="33"/>
  <c r="E451" i="33"/>
  <c r="C451" i="33"/>
  <c r="E449" i="33"/>
  <c r="C449" i="33"/>
  <c r="E448" i="33"/>
  <c r="C448" i="33"/>
  <c r="E447" i="33"/>
  <c r="C447" i="33"/>
  <c r="E446" i="33"/>
  <c r="C446" i="33"/>
  <c r="E445" i="33"/>
  <c r="C445" i="33"/>
  <c r="E443" i="33"/>
  <c r="C443" i="33"/>
  <c r="E442" i="33"/>
  <c r="C442" i="33"/>
  <c r="E441" i="33"/>
  <c r="C441" i="33"/>
  <c r="E444" i="33"/>
  <c r="C444" i="33"/>
  <c r="E437" i="33"/>
  <c r="C437" i="33"/>
  <c r="E440" i="33"/>
  <c r="C440" i="33"/>
  <c r="E438" i="33"/>
  <c r="C438" i="33"/>
  <c r="E436" i="33"/>
  <c r="C436" i="33"/>
  <c r="E435" i="33"/>
  <c r="C435" i="33"/>
  <c r="E434" i="33"/>
  <c r="C434" i="33"/>
  <c r="E433" i="33"/>
  <c r="C433" i="33"/>
  <c r="E431" i="33"/>
  <c r="C431" i="33"/>
  <c r="E430" i="33"/>
  <c r="C430" i="33"/>
  <c r="E429" i="33"/>
  <c r="C429" i="33"/>
  <c r="E428" i="33"/>
  <c r="C428" i="33"/>
  <c r="E427" i="33"/>
  <c r="C427" i="33"/>
  <c r="E426" i="33"/>
  <c r="C426" i="33"/>
  <c r="E422" i="33"/>
  <c r="C422" i="33"/>
  <c r="E420" i="33"/>
  <c r="C420" i="33"/>
  <c r="E423" i="33"/>
  <c r="C423" i="33"/>
  <c r="E417" i="33"/>
  <c r="C417" i="33"/>
  <c r="E418" i="33"/>
  <c r="C418" i="33"/>
  <c r="E419" i="33"/>
  <c r="C419" i="33"/>
  <c r="E416" i="33"/>
  <c r="C416" i="33"/>
  <c r="E415" i="33"/>
  <c r="C415" i="33"/>
  <c r="E413" i="33"/>
  <c r="C413" i="33"/>
  <c r="E412" i="33"/>
  <c r="C412" i="33"/>
  <c r="E405" i="33"/>
  <c r="C405" i="33"/>
  <c r="E410" i="33"/>
  <c r="C410" i="33"/>
  <c r="E411" i="33"/>
  <c r="C411" i="33"/>
  <c r="E409" i="33"/>
  <c r="C409" i="33"/>
  <c r="E408" i="33"/>
  <c r="C408" i="33"/>
  <c r="E406" i="33"/>
  <c r="C406" i="33"/>
  <c r="E404" i="33"/>
  <c r="C404" i="33"/>
  <c r="E403" i="33"/>
  <c r="C403" i="33"/>
  <c r="E402" i="33"/>
  <c r="C402" i="33"/>
  <c r="E400" i="33"/>
  <c r="C400" i="33"/>
  <c r="E401" i="33"/>
  <c r="C401" i="33"/>
  <c r="E399" i="33"/>
  <c r="C399" i="33"/>
  <c r="E398" i="33"/>
  <c r="C398" i="33"/>
  <c r="E397" i="33"/>
  <c r="C397" i="33"/>
  <c r="E396" i="33"/>
  <c r="C396" i="33"/>
  <c r="E395" i="33"/>
  <c r="C395" i="33"/>
  <c r="E394" i="33"/>
  <c r="C394" i="33"/>
  <c r="E392" i="33"/>
  <c r="C392" i="33"/>
  <c r="E391" i="33"/>
  <c r="C391" i="33"/>
  <c r="E390" i="33"/>
  <c r="C390" i="33"/>
  <c r="E389" i="33"/>
  <c r="C389" i="33"/>
  <c r="E388" i="33"/>
  <c r="C388" i="33"/>
  <c r="E387" i="33"/>
  <c r="C387" i="33"/>
  <c r="E385" i="33"/>
  <c r="C385" i="33"/>
  <c r="E382" i="33"/>
  <c r="C382" i="33"/>
  <c r="E381" i="33"/>
  <c r="C381" i="33"/>
  <c r="E380" i="33"/>
  <c r="C380" i="33"/>
  <c r="E378" i="33"/>
  <c r="C378" i="33"/>
  <c r="E377" i="33"/>
  <c r="C377" i="33"/>
  <c r="E376" i="33"/>
  <c r="C376" i="33"/>
  <c r="E375" i="33"/>
  <c r="C375" i="33"/>
  <c r="E371" i="33"/>
  <c r="C371" i="33"/>
  <c r="E373" i="33"/>
  <c r="C373" i="33"/>
  <c r="E370" i="33"/>
  <c r="C370" i="33"/>
  <c r="E369" i="33"/>
  <c r="C369" i="33"/>
  <c r="E368" i="33"/>
  <c r="C368" i="33"/>
  <c r="E367" i="33"/>
  <c r="C367" i="33"/>
  <c r="E366" i="33"/>
  <c r="C366" i="33"/>
  <c r="E365" i="33"/>
  <c r="C365" i="33"/>
  <c r="E364" i="33"/>
  <c r="C364" i="33"/>
  <c r="E363" i="33"/>
  <c r="C363" i="33"/>
  <c r="E362" i="33"/>
  <c r="C362" i="33"/>
  <c r="E360" i="33"/>
  <c r="C360" i="33"/>
  <c r="E359" i="33"/>
  <c r="C359" i="33"/>
  <c r="E354" i="33"/>
  <c r="C354" i="33"/>
  <c r="E356" i="33"/>
  <c r="C356" i="33"/>
  <c r="E355" i="33"/>
  <c r="C355" i="33"/>
  <c r="E352" i="33"/>
  <c r="C352" i="33"/>
  <c r="E351" i="33"/>
  <c r="C351" i="33"/>
  <c r="E350" i="33"/>
  <c r="C350" i="33"/>
  <c r="E347" i="33"/>
  <c r="C347" i="33"/>
  <c r="E346" i="33"/>
  <c r="C346" i="33"/>
  <c r="E345" i="33"/>
  <c r="C345" i="33"/>
  <c r="E358" i="33"/>
  <c r="C358" i="33"/>
  <c r="E343" i="33"/>
  <c r="C343" i="33"/>
  <c r="E336" i="33"/>
  <c r="C336" i="33"/>
  <c r="E333" i="33"/>
  <c r="C333" i="33"/>
  <c r="E335" i="33"/>
  <c r="C335" i="33"/>
  <c r="E329" i="33"/>
  <c r="C329" i="33"/>
  <c r="E323" i="33"/>
  <c r="C323" i="33"/>
  <c r="E327" i="33"/>
  <c r="C327" i="33"/>
  <c r="E322" i="33"/>
  <c r="C322" i="33"/>
  <c r="E328" i="33"/>
  <c r="C328" i="33"/>
  <c r="E326" i="33"/>
  <c r="C326" i="33"/>
  <c r="E325" i="33"/>
  <c r="C325" i="33"/>
  <c r="E319" i="33"/>
  <c r="C319" i="33"/>
  <c r="E318" i="33"/>
  <c r="C318" i="33"/>
  <c r="E321" i="33"/>
  <c r="C321" i="33"/>
  <c r="E320" i="33"/>
  <c r="C320" i="33"/>
  <c r="E314" i="33"/>
  <c r="C314" i="33"/>
  <c r="E313" i="33"/>
  <c r="C313" i="33"/>
  <c r="E311" i="33"/>
  <c r="C311" i="33"/>
  <c r="E310" i="33"/>
  <c r="C310" i="33"/>
  <c r="E309" i="33"/>
  <c r="C309" i="33"/>
  <c r="E308" i="33"/>
  <c r="C308" i="33"/>
  <c r="E307" i="33"/>
  <c r="C307" i="33"/>
  <c r="E306" i="33"/>
  <c r="C306" i="33"/>
  <c r="E304" i="33"/>
  <c r="C304" i="33"/>
  <c r="E303" i="33"/>
  <c r="C303" i="33"/>
  <c r="E305" i="33"/>
  <c r="C305" i="33"/>
  <c r="E302" i="33"/>
  <c r="C302" i="33"/>
  <c r="E301" i="33"/>
  <c r="C301" i="33"/>
  <c r="E299" i="33"/>
  <c r="C299" i="33"/>
  <c r="E300" i="33"/>
  <c r="C300" i="33"/>
  <c r="E297" i="33"/>
  <c r="C297" i="33"/>
  <c r="E296" i="33"/>
  <c r="C296" i="33"/>
  <c r="E295" i="33"/>
  <c r="C295" i="33"/>
  <c r="E294" i="33"/>
  <c r="C294" i="33"/>
  <c r="E293" i="33"/>
  <c r="C293" i="33"/>
  <c r="E292" i="33"/>
  <c r="C292" i="33"/>
  <c r="E290" i="33"/>
  <c r="C290" i="33"/>
  <c r="E289" i="33"/>
  <c r="C289" i="33"/>
  <c r="E288" i="33"/>
  <c r="C288" i="33"/>
  <c r="E287" i="33"/>
  <c r="C287" i="33"/>
  <c r="E285" i="33"/>
  <c r="C285" i="33"/>
  <c r="E284" i="33"/>
  <c r="C284" i="33"/>
  <c r="E283" i="33"/>
  <c r="C283" i="33"/>
  <c r="E282" i="33"/>
  <c r="C282" i="33"/>
  <c r="E277" i="33"/>
  <c r="C277" i="33"/>
  <c r="E278" i="33"/>
  <c r="C278" i="33"/>
  <c r="E279" i="33"/>
  <c r="C279" i="33"/>
  <c r="E275" i="33"/>
  <c r="C275" i="33"/>
  <c r="E274" i="33"/>
  <c r="C274" i="33"/>
  <c r="E273" i="33"/>
  <c r="C273" i="33"/>
  <c r="E272" i="33"/>
  <c r="C272" i="33"/>
  <c r="E270" i="33"/>
  <c r="C270" i="33"/>
  <c r="E269" i="33"/>
  <c r="C269" i="33"/>
  <c r="E267" i="33"/>
  <c r="C267" i="33"/>
  <c r="E265" i="33"/>
  <c r="C265" i="33"/>
  <c r="E264" i="33"/>
  <c r="C264" i="33"/>
  <c r="E261" i="33"/>
  <c r="C261" i="33"/>
  <c r="E258" i="33"/>
  <c r="C258" i="33"/>
  <c r="E255" i="33"/>
  <c r="C255" i="33"/>
  <c r="E254" i="33"/>
  <c r="C254" i="33"/>
  <c r="E253" i="33"/>
  <c r="C253" i="33"/>
  <c r="E262" i="33"/>
  <c r="C262" i="33"/>
  <c r="E252" i="33"/>
  <c r="C252" i="33"/>
  <c r="E250" i="33"/>
  <c r="C250" i="33"/>
  <c r="E251" i="33"/>
  <c r="C251" i="33"/>
  <c r="E246" i="33"/>
  <c r="C246" i="33"/>
  <c r="E249" i="33"/>
  <c r="C249" i="33"/>
  <c r="E248" i="33"/>
  <c r="C248" i="33"/>
  <c r="E245" i="33"/>
  <c r="C245" i="33"/>
  <c r="E244" i="33"/>
  <c r="C244" i="33"/>
  <c r="E243" i="33"/>
  <c r="C243" i="33"/>
  <c r="E242" i="33"/>
  <c r="C242" i="33"/>
  <c r="E240" i="33"/>
  <c r="C240" i="33"/>
  <c r="E239" i="33"/>
  <c r="C239" i="33"/>
  <c r="E237" i="33"/>
  <c r="C237" i="33"/>
  <c r="E238" i="33"/>
  <c r="C238" i="33"/>
  <c r="E236" i="33"/>
  <c r="C236" i="33"/>
  <c r="E234" i="33"/>
  <c r="C234" i="33"/>
  <c r="E233" i="33"/>
  <c r="C233" i="33"/>
  <c r="E230" i="33"/>
  <c r="C230" i="33"/>
  <c r="E231" i="33"/>
  <c r="C231" i="33"/>
  <c r="E229" i="33"/>
  <c r="C229" i="33"/>
  <c r="E227" i="33"/>
  <c r="C227" i="33"/>
  <c r="E228" i="33"/>
  <c r="C228" i="33"/>
  <c r="E226" i="33"/>
  <c r="C226" i="33"/>
  <c r="E225" i="33"/>
  <c r="C225" i="33"/>
  <c r="E224" i="33"/>
  <c r="C224" i="33"/>
  <c r="E223" i="33"/>
  <c r="C223" i="33"/>
  <c r="E222" i="33"/>
  <c r="C222" i="33"/>
  <c r="E221" i="33"/>
  <c r="C221" i="33"/>
  <c r="E219" i="33"/>
  <c r="C219" i="33"/>
  <c r="E218" i="33"/>
  <c r="C218" i="33"/>
  <c r="E217" i="33"/>
  <c r="C217" i="33"/>
  <c r="E216" i="33"/>
  <c r="C216" i="33"/>
  <c r="E215" i="33"/>
  <c r="C215" i="33"/>
  <c r="E214" i="33"/>
  <c r="C214" i="33"/>
  <c r="E213" i="33"/>
  <c r="C213" i="33"/>
  <c r="E211" i="33"/>
  <c r="C211" i="33"/>
  <c r="E207" i="33"/>
  <c r="C207" i="33"/>
  <c r="E203" i="33"/>
  <c r="C203" i="33"/>
  <c r="E200" i="33"/>
  <c r="C200" i="33"/>
  <c r="E206" i="33"/>
  <c r="C206" i="33"/>
  <c r="E202" i="33"/>
  <c r="C202" i="33"/>
  <c r="E201" i="33"/>
  <c r="C201" i="33"/>
  <c r="E199" i="33"/>
  <c r="C199" i="33"/>
  <c r="E198" i="33"/>
  <c r="C198" i="33"/>
  <c r="E197" i="33"/>
  <c r="C197" i="33"/>
  <c r="E195" i="33"/>
  <c r="C195" i="33"/>
  <c r="E194" i="33"/>
  <c r="C194" i="33"/>
  <c r="E188" i="33"/>
  <c r="C188" i="33"/>
  <c r="E186" i="33"/>
  <c r="C186" i="33"/>
  <c r="E182" i="33"/>
  <c r="C182" i="33"/>
  <c r="E180" i="33"/>
  <c r="C180" i="33"/>
  <c r="E179" i="33"/>
  <c r="C179" i="33"/>
  <c r="E177" i="33"/>
  <c r="C177" i="33"/>
  <c r="E175" i="33"/>
  <c r="C175" i="33"/>
  <c r="E173" i="33"/>
  <c r="C173" i="33"/>
  <c r="E172" i="33"/>
  <c r="C172" i="33"/>
  <c r="E170" i="33"/>
  <c r="C170" i="33"/>
  <c r="E169" i="33"/>
  <c r="C169" i="33"/>
  <c r="E168" i="33"/>
  <c r="C168" i="33"/>
  <c r="E167" i="33"/>
  <c r="C167" i="33"/>
  <c r="E166" i="33"/>
  <c r="C166" i="33"/>
  <c r="E165" i="33"/>
  <c r="C165" i="33"/>
  <c r="E164" i="33"/>
  <c r="C164" i="33"/>
  <c r="E163" i="33"/>
  <c r="C163" i="33"/>
  <c r="E161" i="33"/>
  <c r="C161" i="33"/>
  <c r="E162" i="33"/>
  <c r="C162" i="33"/>
  <c r="E160" i="33"/>
  <c r="C160" i="33"/>
  <c r="E159" i="33"/>
  <c r="C159" i="33"/>
  <c r="E158" i="33"/>
  <c r="C158" i="33"/>
  <c r="E156" i="33"/>
  <c r="C156" i="33"/>
  <c r="E155" i="33"/>
  <c r="C155" i="33"/>
  <c r="E154" i="33"/>
  <c r="C154" i="33"/>
  <c r="E152" i="33"/>
  <c r="C152" i="33"/>
  <c r="E151" i="33"/>
  <c r="C151" i="33"/>
  <c r="E150" i="33"/>
  <c r="C150" i="33"/>
  <c r="E149" i="33"/>
  <c r="C149" i="33"/>
  <c r="E148" i="33"/>
  <c r="C148" i="33"/>
  <c r="E147" i="33"/>
  <c r="C147" i="33"/>
  <c r="E146" i="33"/>
  <c r="C146" i="33"/>
  <c r="E144" i="33"/>
  <c r="C144" i="33"/>
  <c r="E145" i="33"/>
  <c r="C145" i="33"/>
  <c r="E143" i="33"/>
  <c r="C143" i="33"/>
  <c r="E142" i="33"/>
  <c r="C142" i="33"/>
  <c r="E141" i="33"/>
  <c r="C141" i="33"/>
  <c r="E140" i="33"/>
  <c r="C140" i="33"/>
  <c r="E139" i="33"/>
  <c r="C139" i="33"/>
  <c r="E138" i="33"/>
  <c r="C138" i="33"/>
  <c r="E136" i="33"/>
  <c r="C136" i="33"/>
  <c r="E134" i="33"/>
  <c r="C134" i="33"/>
  <c r="E133" i="33"/>
  <c r="C133" i="33"/>
  <c r="E132" i="33"/>
  <c r="C132" i="33"/>
  <c r="E131" i="33"/>
  <c r="C131" i="33"/>
  <c r="E129" i="33"/>
  <c r="C129" i="33"/>
  <c r="E124" i="33"/>
  <c r="C124" i="33"/>
  <c r="E127" i="33"/>
  <c r="C127" i="33"/>
  <c r="E123" i="33"/>
  <c r="C123" i="33"/>
  <c r="E126" i="33"/>
  <c r="C126" i="33"/>
  <c r="E125" i="33"/>
  <c r="C125" i="33"/>
  <c r="E121" i="33"/>
  <c r="C121" i="33"/>
  <c r="E120" i="33"/>
  <c r="C120" i="33"/>
  <c r="E119" i="33"/>
  <c r="C119" i="33"/>
  <c r="E118" i="33"/>
  <c r="C118" i="33"/>
  <c r="E117" i="33"/>
  <c r="C117" i="33"/>
  <c r="E116" i="33"/>
  <c r="C116" i="33"/>
  <c r="E115" i="33"/>
  <c r="C115" i="33"/>
  <c r="E114" i="33"/>
  <c r="C114" i="33"/>
  <c r="E113" i="33"/>
  <c r="C113" i="33"/>
  <c r="E112" i="33"/>
  <c r="C112" i="33"/>
  <c r="E111" i="33"/>
  <c r="C111" i="33"/>
  <c r="E110" i="33"/>
  <c r="C110" i="33"/>
  <c r="E109" i="33"/>
  <c r="C109" i="33"/>
  <c r="E108" i="33"/>
  <c r="C108" i="33"/>
  <c r="E107" i="33"/>
  <c r="C107" i="33"/>
  <c r="E104" i="33"/>
  <c r="C104" i="33"/>
  <c r="E103" i="33"/>
  <c r="C103" i="33"/>
  <c r="E100" i="33"/>
  <c r="C100" i="33"/>
  <c r="E99" i="33"/>
  <c r="C99" i="33"/>
  <c r="E106" i="33"/>
  <c r="C106" i="33"/>
  <c r="E105" i="33"/>
  <c r="C105" i="33"/>
  <c r="E102" i="33"/>
  <c r="C102" i="33"/>
  <c r="E101" i="33"/>
  <c r="C101" i="33"/>
  <c r="E96" i="33"/>
  <c r="C96" i="33"/>
  <c r="E97" i="33"/>
  <c r="C97" i="33"/>
  <c r="E95" i="33"/>
  <c r="C95" i="33"/>
  <c r="E94" i="33"/>
  <c r="C94" i="33"/>
  <c r="E93" i="33"/>
  <c r="C93" i="33"/>
  <c r="E92" i="33"/>
  <c r="C92" i="33"/>
  <c r="E91" i="33"/>
  <c r="C91" i="33"/>
  <c r="E87" i="33"/>
  <c r="C87" i="33"/>
  <c r="E89" i="33"/>
  <c r="C89" i="33"/>
  <c r="E86" i="33"/>
  <c r="C86" i="33"/>
  <c r="E85" i="33"/>
  <c r="C85" i="33"/>
  <c r="E84" i="33"/>
  <c r="C84" i="33"/>
  <c r="E81" i="33"/>
  <c r="C81" i="33"/>
  <c r="E82" i="33"/>
  <c r="C82" i="33"/>
  <c r="E80" i="33"/>
  <c r="C80" i="33"/>
  <c r="E79" i="33"/>
  <c r="C79" i="33"/>
  <c r="E76" i="33"/>
  <c r="C76" i="33"/>
  <c r="E73" i="33"/>
  <c r="C73" i="33"/>
  <c r="E78" i="33"/>
  <c r="C78" i="33"/>
  <c r="E72" i="33"/>
  <c r="C72" i="33"/>
  <c r="E71" i="33"/>
  <c r="C71" i="33"/>
  <c r="E70" i="33"/>
  <c r="C70" i="33"/>
  <c r="E69" i="33"/>
  <c r="C69" i="33"/>
  <c r="E68" i="33"/>
  <c r="C68" i="33"/>
  <c r="E67" i="33"/>
  <c r="C67" i="33"/>
  <c r="E66" i="33"/>
  <c r="C66" i="33"/>
  <c r="E65" i="33"/>
  <c r="C65" i="33"/>
  <c r="E62" i="33"/>
  <c r="C62" i="33"/>
  <c r="E63" i="33"/>
  <c r="C63" i="33"/>
  <c r="E61" i="33"/>
  <c r="C61" i="33"/>
  <c r="E60" i="33"/>
  <c r="C60" i="33"/>
  <c r="E59" i="33"/>
  <c r="C59" i="33"/>
  <c r="E58" i="33"/>
  <c r="C58" i="33"/>
  <c r="E57" i="33"/>
  <c r="C57" i="33"/>
  <c r="E56" i="33"/>
  <c r="C56" i="33"/>
  <c r="E55" i="33"/>
  <c r="C55" i="33"/>
  <c r="E54" i="33"/>
  <c r="C54" i="33"/>
  <c r="E52" i="33"/>
  <c r="C52" i="33"/>
  <c r="E51" i="33"/>
  <c r="C51" i="33"/>
  <c r="E50" i="33"/>
  <c r="C50" i="33"/>
  <c r="E48" i="33"/>
  <c r="C48" i="33"/>
  <c r="E47" i="33"/>
  <c r="C47" i="33"/>
  <c r="E46" i="33"/>
  <c r="C46" i="33"/>
  <c r="E44" i="33"/>
  <c r="C44" i="33"/>
  <c r="E43" i="33"/>
  <c r="C43" i="33"/>
  <c r="E42" i="33"/>
  <c r="C42" i="33"/>
  <c r="E41" i="33"/>
  <c r="C41" i="33"/>
  <c r="E39" i="33"/>
  <c r="C39" i="33"/>
  <c r="E40" i="33"/>
  <c r="C40" i="33"/>
  <c r="E38" i="33"/>
  <c r="C38" i="33"/>
  <c r="E37" i="33"/>
  <c r="C37" i="33"/>
  <c r="E36" i="33"/>
  <c r="C36" i="33"/>
  <c r="E34" i="33"/>
  <c r="C34" i="33"/>
  <c r="E33" i="33"/>
  <c r="C33" i="33"/>
  <c r="E35" i="33"/>
  <c r="C35" i="33"/>
  <c r="E32" i="33"/>
  <c r="C32" i="33"/>
  <c r="E31" i="33"/>
  <c r="C31" i="33"/>
  <c r="E28" i="33"/>
  <c r="C28" i="33"/>
  <c r="E25" i="33"/>
  <c r="C25" i="33"/>
  <c r="E27" i="33"/>
  <c r="C27" i="33"/>
  <c r="E24" i="33"/>
  <c r="C24" i="33"/>
  <c r="E23" i="33"/>
  <c r="C23" i="33"/>
  <c r="E22" i="33"/>
  <c r="C22" i="33"/>
  <c r="E21" i="33"/>
  <c r="C21" i="33"/>
  <c r="E20" i="33"/>
  <c r="C20" i="33"/>
  <c r="E19" i="33"/>
  <c r="C19" i="33"/>
  <c r="E18" i="33"/>
  <c r="C18" i="33"/>
  <c r="E17" i="33"/>
  <c r="C17" i="33"/>
  <c r="E16" i="33"/>
  <c r="C16" i="33"/>
  <c r="E15" i="33"/>
  <c r="C15" i="33"/>
  <c r="E13" i="33"/>
  <c r="C13" i="33"/>
  <c r="E12" i="33"/>
  <c r="C12" i="33"/>
  <c r="C10" i="33"/>
  <c r="E9" i="33"/>
  <c r="C9" i="33"/>
  <c r="E8" i="33"/>
  <c r="C8" i="33"/>
  <c r="E7" i="33"/>
  <c r="C7" i="33"/>
  <c r="E6" i="33"/>
  <c r="C6" i="33"/>
  <c r="C5" i="33"/>
  <c r="M1930" i="36" a="1"/>
  <c r="M1930" i="36" s="1"/>
  <c r="A347" i="36" l="1"/>
  <c r="B65" i="48" a="1"/>
  <c r="B65" i="48" s="1"/>
  <c r="A348" i="36"/>
  <c r="A349" i="36"/>
  <c r="B553" i="42"/>
  <c r="B552" i="42"/>
  <c r="B537" i="42"/>
  <c r="B531" i="42"/>
  <c r="B532" i="42"/>
  <c r="B533" i="42"/>
  <c r="B534" i="42"/>
  <c r="B535" i="42"/>
  <c r="B536" i="42"/>
  <c r="N195" i="42"/>
  <c r="N123" i="42"/>
  <c r="A886" i="36"/>
  <c r="M2497" i="36" l="1" a="1"/>
  <c r="M2497" i="36" s="1"/>
  <c r="A450" i="36"/>
  <c r="A572" i="36"/>
  <c r="A736" i="36"/>
  <c r="A912" i="36"/>
  <c r="B579" i="48" a="1"/>
  <c r="B579" i="48" s="1"/>
  <c r="A970" i="36"/>
  <c r="C579" i="48" s="1" a="1"/>
  <c r="C579" i="48" s="1"/>
  <c r="A1128" i="36"/>
  <c r="A1225" i="36"/>
  <c r="A382" i="36"/>
  <c r="A1704" i="36"/>
  <c r="A763" i="36"/>
  <c r="A1690" i="36"/>
  <c r="A1774" i="36"/>
  <c r="A331" i="36"/>
  <c r="A493" i="36"/>
  <c r="A302" i="36"/>
  <c r="A351" i="36"/>
  <c r="C65" i="48" s="1" a="1"/>
  <c r="C65" i="48" s="1"/>
  <c r="A728" i="36"/>
  <c r="A734" i="36"/>
  <c r="A1050" i="36"/>
  <c r="C385" i="48" s="1" a="1"/>
  <c r="C385" i="48" s="1"/>
  <c r="A1520" i="36"/>
  <c r="A1522" i="36"/>
  <c r="A1573" i="36"/>
  <c r="C556" i="48" s="1" a="1"/>
  <c r="C556" i="48" s="1"/>
  <c r="A1814" i="36"/>
  <c r="A1667" i="36"/>
  <c r="A1769" i="36"/>
  <c r="A629" i="36"/>
  <c r="A352" i="36"/>
  <c r="A1740" i="36"/>
  <c r="A502" i="36"/>
  <c r="A1483" i="36"/>
  <c r="A1648" i="36"/>
  <c r="A569" i="36"/>
  <c r="A1779" i="36"/>
  <c r="A1777" i="36"/>
  <c r="A1762" i="36"/>
  <c r="A1622" i="36"/>
  <c r="A1771" i="36"/>
  <c r="A1545" i="36"/>
  <c r="B210" i="48" a="1"/>
  <c r="B210" i="48" s="1"/>
  <c r="A489" i="36"/>
  <c r="C210" i="48" s="1" a="1"/>
  <c r="C210" i="48" s="1"/>
  <c r="A900" i="36"/>
  <c r="A1606" i="36"/>
  <c r="A1748" i="36"/>
  <c r="B434" i="48" a="1"/>
  <c r="B434" i="48" s="1"/>
  <c r="A626" i="36"/>
  <c r="B81" i="48" a="1"/>
  <c r="B81" i="48" s="1"/>
  <c r="A688" i="36"/>
  <c r="C81" i="48" s="1" a="1"/>
  <c r="C81" i="48" s="1"/>
  <c r="A1322" i="36"/>
  <c r="A1491" i="36"/>
  <c r="A1782" i="36"/>
  <c r="A1785" i="36"/>
  <c r="A1789" i="36"/>
  <c r="A1508" i="36"/>
  <c r="B126" i="48" a="1"/>
  <c r="B126" i="48" s="1"/>
  <c r="A328" i="36"/>
  <c r="C126" i="48" s="1" a="1"/>
  <c r="C126" i="48" s="1"/>
  <c r="A1595" i="36"/>
  <c r="A1646" i="36"/>
  <c r="A1206" i="36"/>
  <c r="A1184" i="36"/>
  <c r="A719" i="36"/>
  <c r="A416" i="36"/>
  <c r="N313" i="16" l="1" a="1"/>
  <c r="N313" i="16" s="1"/>
  <c r="N314" i="16" a="1"/>
  <c r="N314" i="16" s="1"/>
  <c r="N302" i="16" a="1"/>
  <c r="N302" i="16" s="1"/>
  <c r="N303" i="16" a="1"/>
  <c r="N303" i="16" s="1"/>
  <c r="N304" i="16" a="1"/>
  <c r="N304" i="16" s="1"/>
  <c r="N305" i="16" a="1"/>
  <c r="N305" i="16" s="1"/>
  <c r="N306" i="16" a="1"/>
  <c r="N306" i="16" s="1"/>
  <c r="N307" i="16" a="1"/>
  <c r="N307" i="16" s="1"/>
  <c r="N308" i="16" a="1"/>
  <c r="N308" i="16" s="1"/>
  <c r="N309" i="16" a="1"/>
  <c r="N309" i="16" s="1"/>
  <c r="N310" i="16" a="1"/>
  <c r="N310" i="16" s="1"/>
  <c r="N311" i="16" a="1"/>
  <c r="N311" i="16" s="1"/>
  <c r="N312" i="16" a="1"/>
  <c r="N312" i="16" s="1"/>
  <c r="N295" i="16" a="1"/>
  <c r="N295" i="16" s="1"/>
  <c r="N296" i="16" a="1"/>
  <c r="N296" i="16" s="1"/>
  <c r="N297" i="16" a="1"/>
  <c r="N297" i="16" s="1"/>
  <c r="N298" i="16" a="1"/>
  <c r="N298" i="16" s="1"/>
  <c r="N299" i="16" a="1"/>
  <c r="N299" i="16" s="1"/>
  <c r="N300" i="16" a="1"/>
  <c r="N300" i="16" s="1"/>
  <c r="N301" i="16" a="1"/>
  <c r="N301" i="16" s="1"/>
  <c r="A1741" i="36"/>
  <c r="A1747" i="36"/>
  <c r="C434" i="48" s="1" a="1"/>
  <c r="C434" i="48" s="1"/>
  <c r="A1518" i="36"/>
  <c r="A1473" i="36"/>
  <c r="A555" i="36"/>
  <c r="A272" i="36" l="1"/>
  <c r="A571" i="36"/>
  <c r="B543" i="42"/>
  <c r="B522" i="42"/>
  <c r="L2" i="38" l="1" a="1"/>
  <c r="L2" i="38" s="1"/>
  <c r="M2" i="38" s="1" a="1"/>
  <c r="M2" i="38" s="1"/>
  <c r="L1" i="38"/>
  <c r="M1" i="38" s="1"/>
  <c r="F2" i="38" a="1"/>
  <c r="F2" i="38" s="1"/>
  <c r="I2" i="38" a="1"/>
  <c r="I2" i="38" s="1"/>
  <c r="B540" i="42"/>
  <c r="B541" i="42"/>
  <c r="B542" i="42"/>
  <c r="B545" i="42"/>
  <c r="B546" i="42"/>
  <c r="B544" i="42"/>
  <c r="B547" i="42"/>
  <c r="B548" i="42"/>
  <c r="B549" i="42"/>
  <c r="B550" i="42"/>
  <c r="B551" i="42"/>
  <c r="B538" i="42"/>
  <c r="B519" i="42"/>
  <c r="B520" i="42"/>
  <c r="B521" i="42"/>
  <c r="B523" i="42"/>
  <c r="B524" i="42"/>
  <c r="B525" i="42"/>
  <c r="B526" i="42"/>
  <c r="B527" i="42"/>
  <c r="B528" i="42"/>
  <c r="B529" i="42"/>
  <c r="B530" i="42"/>
  <c r="A709" i="36"/>
  <c r="B567" i="48" a="1"/>
  <c r="B567" i="48" s="1"/>
  <c r="A1658" i="36"/>
  <c r="C567" i="48" s="1" a="1"/>
  <c r="C567" i="48" s="1"/>
  <c r="A1485" i="36"/>
  <c r="A1360" i="36"/>
  <c r="A1189" i="36"/>
  <c r="N544" i="42"/>
  <c r="N523" i="42"/>
  <c r="B484" i="42"/>
  <c r="B483" i="42"/>
  <c r="N542" i="42"/>
  <c r="N541" i="42"/>
  <c r="N520" i="42"/>
  <c r="N519" i="42"/>
  <c r="B505" i="42"/>
  <c r="B722" i="42"/>
  <c r="B721" i="42"/>
  <c r="B720" i="42"/>
  <c r="B719" i="42"/>
  <c r="B718" i="42"/>
  <c r="B717" i="42"/>
  <c r="B716" i="42"/>
  <c r="B715" i="42"/>
  <c r="B714" i="42"/>
  <c r="B713" i="42"/>
  <c r="B712" i="42"/>
  <c r="B711" i="42"/>
  <c r="B710" i="42"/>
  <c r="B709" i="42"/>
  <c r="B708" i="42"/>
  <c r="B707" i="42"/>
  <c r="B706" i="42"/>
  <c r="B705" i="42"/>
  <c r="B704" i="42"/>
  <c r="B703" i="42"/>
  <c r="B517" i="42"/>
  <c r="B516" i="42"/>
  <c r="B515" i="42"/>
  <c r="B514" i="42"/>
  <c r="B513" i="42"/>
  <c r="B512" i="42"/>
  <c r="B511" i="42"/>
  <c r="B510" i="42"/>
  <c r="B509" i="42"/>
  <c r="B508" i="42"/>
  <c r="B507" i="42"/>
  <c r="B506" i="42"/>
  <c r="B504" i="42"/>
  <c r="B503" i="42"/>
  <c r="B502" i="42"/>
  <c r="B501" i="42"/>
  <c r="B500" i="42"/>
  <c r="B499" i="42"/>
  <c r="B498" i="42"/>
  <c r="B497" i="42"/>
  <c r="B496" i="42"/>
  <c r="B495" i="42"/>
  <c r="B494" i="42"/>
  <c r="B493" i="42"/>
  <c r="B486" i="42"/>
  <c r="B485" i="42"/>
  <c r="B482" i="42"/>
  <c r="B481" i="42"/>
  <c r="N514" i="42"/>
  <c r="N513" i="42"/>
  <c r="N512" i="42"/>
  <c r="N511" i="42"/>
  <c r="N510" i="42"/>
  <c r="N509" i="42"/>
  <c r="N508" i="42"/>
  <c r="N507" i="42"/>
  <c r="N632" i="42"/>
  <c r="N691" i="42"/>
  <c r="N658" i="42"/>
  <c r="N653" i="42"/>
  <c r="N652" i="42"/>
  <c r="N621" i="42"/>
  <c r="N592" i="42"/>
  <c r="N122" i="42"/>
  <c r="N590" i="42"/>
  <c r="N587" i="42"/>
  <c r="N554" i="42"/>
  <c r="N538" i="42"/>
  <c r="N518" i="42"/>
  <c r="N502" i="42"/>
  <c r="N435" i="42"/>
  <c r="N434" i="42"/>
  <c r="N427" i="42"/>
  <c r="N419" i="42"/>
  <c r="N409" i="42"/>
  <c r="N402" i="42"/>
  <c r="N393" i="42"/>
  <c r="N388" i="42"/>
  <c r="N383" i="42"/>
  <c r="N358" i="42"/>
  <c r="N338" i="42"/>
  <c r="N325" i="42"/>
  <c r="N311" i="42"/>
  <c r="N282" i="42"/>
  <c r="N243" i="42"/>
  <c r="N219" i="42"/>
  <c r="N176" i="42"/>
  <c r="N99" i="42"/>
  <c r="N98" i="42"/>
  <c r="N90" i="42"/>
  <c r="N40" i="42"/>
  <c r="B3" i="42"/>
  <c r="B4" i="42" s="1"/>
  <c r="B5" i="42" s="1"/>
  <c r="B6" i="42" s="1"/>
  <c r="B7" i="42" s="1"/>
  <c r="B8" i="42" s="1"/>
  <c r="B9" i="42" s="1"/>
  <c r="B10" i="42" s="1"/>
  <c r="B11" i="42" s="1"/>
  <c r="B12" i="42" s="1"/>
  <c r="B437" i="42"/>
  <c r="B438" i="42" s="1"/>
  <c r="B439" i="42" s="1"/>
  <c r="B440" i="42" s="1"/>
  <c r="B441" i="42" s="1"/>
  <c r="B442" i="42" s="1"/>
  <c r="B443" i="42" s="1"/>
  <c r="B444" i="42" s="1"/>
  <c r="B445" i="42" s="1"/>
  <c r="B446" i="42" s="1"/>
  <c r="B447" i="42" s="1"/>
  <c r="B448" i="42" s="1"/>
  <c r="B449" i="42" s="1"/>
  <c r="B450" i="42" s="1"/>
  <c r="B451" i="42" s="1"/>
  <c r="B452" i="42" s="1"/>
  <c r="B453" i="42" s="1"/>
  <c r="B454" i="42" s="1"/>
  <c r="B435" i="42" s="1"/>
  <c r="B455" i="42" s="1"/>
  <c r="B456" i="42" s="1"/>
  <c r="B457" i="42" s="1"/>
  <c r="B458" i="42" s="1"/>
  <c r="B459" i="42" s="1"/>
  <c r="B460" i="42" s="1"/>
  <c r="A2443" i="36"/>
  <c r="A2444" i="36"/>
  <c r="A2445" i="36"/>
  <c r="A2115" i="36"/>
  <c r="A2116" i="36"/>
  <c r="A2025" i="36"/>
  <c r="A2030" i="36"/>
  <c r="A2029" i="36"/>
  <c r="A2024" i="36"/>
  <c r="A2026" i="36"/>
  <c r="A2027" i="36"/>
  <c r="A2028" i="36"/>
  <c r="A2114" i="36"/>
  <c r="A2125" i="36"/>
  <c r="A2122" i="36"/>
  <c r="A2118" i="36"/>
  <c r="A2126" i="36"/>
  <c r="A2123" i="36"/>
  <c r="A2119" i="36"/>
  <c r="A2124" i="36"/>
  <c r="A2121" i="36"/>
  <c r="A2117" i="36"/>
  <c r="A2120" i="36"/>
  <c r="A2113" i="36"/>
  <c r="A2106" i="36"/>
  <c r="A2105" i="36"/>
  <c r="A2104" i="36"/>
  <c r="A2103" i="36"/>
  <c r="A2112" i="36"/>
  <c r="A2111" i="36"/>
  <c r="A2110" i="36"/>
  <c r="A2109" i="36"/>
  <c r="A2107" i="36"/>
  <c r="A2108" i="36"/>
  <c r="A2102" i="36"/>
  <c r="A2162" i="36"/>
  <c r="A2161" i="36"/>
  <c r="A2160" i="36"/>
  <c r="A2153" i="36"/>
  <c r="A2157" i="36"/>
  <c r="A2163" i="36"/>
  <c r="A2155" i="36"/>
  <c r="A2159" i="36"/>
  <c r="A2154" i="36"/>
  <c r="A2158" i="36"/>
  <c r="A2165" i="36"/>
  <c r="A2164" i="36"/>
  <c r="A2152" i="36"/>
  <c r="A2156" i="36"/>
  <c r="A2151" i="36"/>
  <c r="A2150" i="36"/>
  <c r="A2149" i="36"/>
  <c r="A2148" i="36"/>
  <c r="A2147" i="36"/>
  <c r="A2146" i="36"/>
  <c r="A2145" i="36"/>
  <c r="A2144" i="36"/>
  <c r="A2142" i="36"/>
  <c r="A2143" i="36"/>
  <c r="A2141" i="36"/>
  <c r="A2140" i="36"/>
  <c r="A2139" i="36"/>
  <c r="A2137" i="36"/>
  <c r="A2138" i="36"/>
  <c r="A2136" i="36"/>
  <c r="A2135" i="36"/>
  <c r="A2134" i="36"/>
  <c r="A2133" i="36"/>
  <c r="A2132" i="36"/>
  <c r="A2131" i="36"/>
  <c r="A2130" i="36"/>
  <c r="A2129" i="36"/>
  <c r="A2128" i="36"/>
  <c r="A2127" i="36"/>
  <c r="A2181" i="36"/>
  <c r="A2182" i="36"/>
  <c r="A2180" i="36"/>
  <c r="A2179" i="36"/>
  <c r="A2178" i="36"/>
  <c r="A2176" i="36"/>
  <c r="A2177" i="36"/>
  <c r="A2175" i="36"/>
  <c r="A2174" i="36"/>
  <c r="A2173" i="36"/>
  <c r="A2172" i="36"/>
  <c r="A2171" i="36"/>
  <c r="A2170" i="36"/>
  <c r="A2169" i="36"/>
  <c r="A2168" i="36"/>
  <c r="A2167" i="36"/>
  <c r="A2166" i="36"/>
  <c r="A2082" i="36"/>
  <c r="A2081" i="36"/>
  <c r="A2080" i="36"/>
  <c r="A2085" i="36"/>
  <c r="A2084" i="36"/>
  <c r="A2083" i="36"/>
  <c r="A2087" i="36"/>
  <c r="A2086" i="36"/>
  <c r="A2079" i="36"/>
  <c r="A2090" i="36"/>
  <c r="A2095" i="36"/>
  <c r="A2091" i="36"/>
  <c r="A2096" i="36"/>
  <c r="A2100" i="36"/>
  <c r="A2092" i="36"/>
  <c r="A2097" i="36"/>
  <c r="A2101" i="36"/>
  <c r="A2099" i="36"/>
  <c r="A2089" i="36"/>
  <c r="A2094" i="36"/>
  <c r="A2098" i="36"/>
  <c r="A2088" i="36"/>
  <c r="A2093" i="36"/>
  <c r="A2078" i="36"/>
  <c r="A2077" i="36"/>
  <c r="A2076" i="36"/>
  <c r="A2075" i="36"/>
  <c r="A2074" i="36"/>
  <c r="A2073" i="36"/>
  <c r="A2072" i="36"/>
  <c r="A2071" i="36"/>
  <c r="A2070" i="36"/>
  <c r="A1994" i="36"/>
  <c r="A1991" i="36"/>
  <c r="A1992" i="36"/>
  <c r="A1996" i="36"/>
  <c r="A1987" i="36"/>
  <c r="A1997" i="36"/>
  <c r="A1988" i="36"/>
  <c r="A1989" i="36"/>
  <c r="A1993" i="36"/>
  <c r="A1998" i="36"/>
  <c r="A1995" i="36"/>
  <c r="A1999" i="36"/>
  <c r="A2001" i="36"/>
  <c r="A2000" i="36"/>
  <c r="A2016" i="36"/>
  <c r="A2018" i="36"/>
  <c r="A2017" i="36"/>
  <c r="A2015" i="36"/>
  <c r="A1990" i="36"/>
  <c r="A48" i="36"/>
  <c r="A47" i="36"/>
  <c r="A46" i="36"/>
  <c r="A45" i="36"/>
  <c r="A43" i="36"/>
  <c r="A42" i="36"/>
  <c r="A41" i="36"/>
  <c r="A40" i="36"/>
  <c r="A107" i="36"/>
  <c r="A106" i="36"/>
  <c r="A105" i="36"/>
  <c r="A104" i="36"/>
  <c r="A103" i="36"/>
  <c r="A102" i="36"/>
  <c r="A63" i="36"/>
  <c r="A62" i="36"/>
  <c r="A61" i="36"/>
  <c r="A59" i="36"/>
  <c r="A60" i="36"/>
  <c r="A50" i="36"/>
  <c r="A52" i="36"/>
  <c r="A51" i="36"/>
  <c r="A55" i="36"/>
  <c r="A57" i="36"/>
  <c r="A56" i="36"/>
  <c r="A54" i="36"/>
  <c r="A53" i="36"/>
  <c r="A58" i="36"/>
  <c r="A64" i="36"/>
  <c r="A83" i="36"/>
  <c r="A82" i="36"/>
  <c r="A81" i="36"/>
  <c r="A80" i="36"/>
  <c r="A79" i="36"/>
  <c r="A77" i="36"/>
  <c r="A78" i="36"/>
  <c r="A76" i="36"/>
  <c r="A74" i="36"/>
  <c r="A73" i="36"/>
  <c r="A72" i="36"/>
  <c r="A71" i="36"/>
  <c r="A75" i="36"/>
  <c r="A69" i="36"/>
  <c r="A70" i="36"/>
  <c r="A68" i="36"/>
  <c r="A67" i="36"/>
  <c r="A66" i="36"/>
  <c r="A65" i="36"/>
  <c r="A84" i="36"/>
  <c r="A85" i="36"/>
  <c r="A49" i="36"/>
  <c r="A38" i="36"/>
  <c r="A37" i="36"/>
  <c r="A36" i="36"/>
  <c r="A35" i="36"/>
  <c r="A34" i="36"/>
  <c r="A33" i="36"/>
  <c r="A39" i="36"/>
  <c r="A32" i="36"/>
  <c r="A13" i="36"/>
  <c r="A12" i="36"/>
  <c r="A11" i="36"/>
  <c r="A10" i="36"/>
  <c r="A8" i="36"/>
  <c r="A9" i="36"/>
  <c r="A7" i="36"/>
  <c r="A6" i="36"/>
  <c r="A101" i="36"/>
  <c r="A100" i="36"/>
  <c r="A99" i="36"/>
  <c r="A98" i="36"/>
  <c r="A97" i="36"/>
  <c r="A96" i="36"/>
  <c r="A95" i="36"/>
  <c r="A94" i="36"/>
  <c r="A93" i="36"/>
  <c r="A92" i="36"/>
  <c r="A91" i="36"/>
  <c r="A31" i="36"/>
  <c r="A30" i="36"/>
  <c r="A29" i="36"/>
  <c r="A28" i="36"/>
  <c r="A27" i="36"/>
  <c r="A26" i="36"/>
  <c r="A25" i="36"/>
  <c r="A24" i="36"/>
  <c r="A23" i="36"/>
  <c r="A4" i="36"/>
  <c r="A22" i="36"/>
  <c r="A21" i="36"/>
  <c r="A20" i="36"/>
  <c r="A19" i="36"/>
  <c r="A18" i="36"/>
  <c r="A17" i="36"/>
  <c r="A16" i="36"/>
  <c r="A15" i="36"/>
  <c r="A14" i="36"/>
  <c r="A90" i="36"/>
  <c r="A89" i="36"/>
  <c r="A88" i="36"/>
  <c r="A87" i="36"/>
  <c r="A86" i="36"/>
  <c r="A5" i="36"/>
  <c r="A44" i="36"/>
  <c r="A3" i="36"/>
  <c r="A2" i="36"/>
  <c r="A1908" i="36"/>
  <c r="A1927" i="36"/>
  <c r="A1928" i="36"/>
  <c r="A1926" i="36"/>
  <c r="A1925" i="36"/>
  <c r="A1932" i="36"/>
  <c r="A1933" i="36"/>
  <c r="A1937" i="36"/>
  <c r="A1935" i="36"/>
  <c r="A1936" i="36"/>
  <c r="A1934" i="36"/>
  <c r="A1931" i="36"/>
  <c r="A1930" i="36"/>
  <c r="A1929" i="36"/>
  <c r="A1942" i="36"/>
  <c r="A1943" i="36"/>
  <c r="A1941" i="36"/>
  <c r="A1940" i="36"/>
  <c r="A1939" i="36"/>
  <c r="A1938" i="36"/>
  <c r="A1919" i="36"/>
  <c r="A1917" i="36"/>
  <c r="A1916" i="36"/>
  <c r="A1914" i="36"/>
  <c r="A1911" i="36"/>
  <c r="A1915" i="36"/>
  <c r="A1913" i="36"/>
  <c r="A1912" i="36"/>
  <c r="A1909" i="36"/>
  <c r="A1924" i="36"/>
  <c r="A1921" i="36"/>
  <c r="A1920" i="36"/>
  <c r="A1922" i="36"/>
  <c r="A1659" i="36"/>
  <c r="A1792" i="36"/>
  <c r="A1855" i="36"/>
  <c r="A1854" i="36"/>
  <c r="A1853" i="36"/>
  <c r="A1852" i="36"/>
  <c r="A1851" i="36"/>
  <c r="A1850" i="36"/>
  <c r="A1849" i="36"/>
  <c r="A1848" i="36"/>
  <c r="A1847" i="36"/>
  <c r="A1846" i="36"/>
  <c r="A1845" i="36"/>
  <c r="A1844" i="36"/>
  <c r="A1843" i="36"/>
  <c r="A1842" i="36"/>
  <c r="A1841" i="36"/>
  <c r="A1840" i="36"/>
  <c r="A1838" i="36"/>
  <c r="A1837" i="36"/>
  <c r="A1836" i="36"/>
  <c r="A1835" i="36"/>
  <c r="A1834" i="36"/>
  <c r="A1833" i="36"/>
  <c r="A1832" i="36"/>
  <c r="A1831" i="36"/>
  <c r="A1830" i="36"/>
  <c r="A1829" i="36"/>
  <c r="A1828" i="36"/>
  <c r="A1827" i="36"/>
  <c r="A1826" i="36"/>
  <c r="A1825" i="36"/>
  <c r="A1824" i="36"/>
  <c r="A1823" i="36"/>
  <c r="A1822" i="36"/>
  <c r="A1821" i="36"/>
  <c r="A1820" i="36"/>
  <c r="A1819" i="36"/>
  <c r="A1818" i="36"/>
  <c r="A1816" i="36"/>
  <c r="A1815" i="36"/>
  <c r="C304" i="48" s="1" a="1"/>
  <c r="C304" i="48" s="1"/>
  <c r="A1813" i="36"/>
  <c r="A1812" i="36"/>
  <c r="A1811" i="36"/>
  <c r="A1809" i="36"/>
  <c r="A1810" i="36"/>
  <c r="A1808" i="36"/>
  <c r="A1807" i="36"/>
  <c r="A1806" i="36"/>
  <c r="A1805" i="36"/>
  <c r="A1804" i="36"/>
  <c r="A1803" i="36"/>
  <c r="A1802" i="36"/>
  <c r="A1800" i="36"/>
  <c r="A1799" i="36"/>
  <c r="A1798" i="36"/>
  <c r="A1797" i="36"/>
  <c r="A1796" i="36"/>
  <c r="A1795" i="36"/>
  <c r="A1793" i="36"/>
  <c r="A1791" i="36"/>
  <c r="A1790" i="36"/>
  <c r="A1787" i="36"/>
  <c r="A1786" i="36"/>
  <c r="A1783" i="36"/>
  <c r="A1780" i="36"/>
  <c r="A1778" i="36"/>
  <c r="A1776" i="36"/>
  <c r="A1775" i="36"/>
  <c r="A1773" i="36"/>
  <c r="A1772" i="36"/>
  <c r="C342" i="48" s="1" a="1"/>
  <c r="C342" i="48" s="1"/>
  <c r="A1770" i="36"/>
  <c r="A1767" i="36"/>
  <c r="A1764" i="36"/>
  <c r="A1763" i="36"/>
  <c r="A1766" i="36"/>
  <c r="A1765" i="36"/>
  <c r="A1761" i="36"/>
  <c r="A1760" i="36"/>
  <c r="A1753" i="36"/>
  <c r="A1752" i="36"/>
  <c r="A1751" i="36"/>
  <c r="A1750" i="36"/>
  <c r="A1749" i="36"/>
  <c r="A1744" i="36"/>
  <c r="A1745" i="36"/>
  <c r="A1743" i="36"/>
  <c r="A1742" i="36"/>
  <c r="A1739" i="36"/>
  <c r="A1738" i="36"/>
  <c r="A1737" i="36"/>
  <c r="A1736" i="36"/>
  <c r="A1735" i="36"/>
  <c r="A1733" i="36"/>
  <c r="A1734" i="36"/>
  <c r="A1732" i="36"/>
  <c r="A1731" i="36"/>
  <c r="A1730" i="36"/>
  <c r="A1729" i="36"/>
  <c r="A1728" i="36"/>
  <c r="A1727" i="36"/>
  <c r="A1726" i="36"/>
  <c r="A1725" i="36"/>
  <c r="A1758" i="36"/>
  <c r="A1757" i="36"/>
  <c r="A1756" i="36"/>
  <c r="A1755" i="36"/>
  <c r="A1754" i="36"/>
  <c r="A1724" i="36"/>
  <c r="A1723" i="36"/>
  <c r="A1722" i="36"/>
  <c r="A1719" i="36"/>
  <c r="A1717" i="36"/>
  <c r="A1718" i="36"/>
  <c r="A1712" i="36"/>
  <c r="A1713" i="36"/>
  <c r="A1711" i="36"/>
  <c r="A1710" i="36"/>
  <c r="A1709" i="36"/>
  <c r="A1708" i="36"/>
  <c r="A1707" i="36"/>
  <c r="A1706" i="36"/>
  <c r="A1703" i="36"/>
  <c r="A1702" i="36"/>
  <c r="A1701" i="36"/>
  <c r="A1699" i="36"/>
  <c r="C575" i="48" s="1" a="1"/>
  <c r="C575" i="48" s="1"/>
  <c r="A1698" i="36"/>
  <c r="A1696" i="36"/>
  <c r="A1695" i="36"/>
  <c r="A1697" i="36"/>
  <c r="A1694" i="36"/>
  <c r="A1693" i="36"/>
  <c r="A1691" i="36"/>
  <c r="A1692" i="36"/>
  <c r="A1688" i="36"/>
  <c r="A1687" i="36"/>
  <c r="A1686" i="36"/>
  <c r="A1685" i="36"/>
  <c r="A1684" i="36"/>
  <c r="A1683" i="36"/>
  <c r="A1682" i="36"/>
  <c r="A1681" i="36"/>
  <c r="A1680" i="36"/>
  <c r="A1679" i="36"/>
  <c r="A1677" i="36"/>
  <c r="A1678" i="36"/>
  <c r="A1676" i="36"/>
  <c r="A1674" i="36"/>
  <c r="A1673" i="36"/>
  <c r="A1675" i="36"/>
  <c r="A1672" i="36"/>
  <c r="A1671" i="36"/>
  <c r="A1670" i="36"/>
  <c r="A1721" i="36"/>
  <c r="A1669" i="36"/>
  <c r="A1668" i="36"/>
  <c r="A1666" i="36"/>
  <c r="A1660" i="36"/>
  <c r="A1649" i="36"/>
  <c r="C330" i="48" s="1" a="1"/>
  <c r="C330" i="48" s="1"/>
  <c r="A1652" i="36"/>
  <c r="A1653" i="36"/>
  <c r="C475" i="48" s="1" a="1"/>
  <c r="C475" i="48" s="1"/>
  <c r="A1596" i="36"/>
  <c r="A1592" i="36"/>
  <c r="A1612" i="36"/>
  <c r="C58" i="48" s="1" a="1"/>
  <c r="C58" i="48" s="1"/>
  <c r="A1642" i="36"/>
  <c r="C539" i="48" s="1" a="1"/>
  <c r="C539" i="48" s="1"/>
  <c r="A1657" i="36"/>
  <c r="A1656" i="36"/>
  <c r="A1655" i="36"/>
  <c r="A1654" i="36"/>
  <c r="A1644" i="36"/>
  <c r="A1651" i="36"/>
  <c r="C255" i="48" a="1"/>
  <c r="C255" i="48" s="1"/>
  <c r="A1640" i="36"/>
  <c r="A1639" i="36"/>
  <c r="A1637" i="36"/>
  <c r="A1635" i="36"/>
  <c r="A1630" i="36"/>
  <c r="A1629" i="36"/>
  <c r="C161" i="48" s="1" a="1"/>
  <c r="C161" i="48" s="1"/>
  <c r="A1628" i="36"/>
  <c r="A1627" i="36"/>
  <c r="A1626" i="36"/>
  <c r="C53" i="48" s="1" a="1"/>
  <c r="C53" i="48" s="1"/>
  <c r="A1624" i="36"/>
  <c r="A1620" i="36"/>
  <c r="A1619" i="36"/>
  <c r="A1618" i="36"/>
  <c r="A1617" i="36"/>
  <c r="A1616" i="36"/>
  <c r="C288" i="48" s="1" a="1"/>
  <c r="C288" i="48" s="1"/>
  <c r="A1615" i="36"/>
  <c r="A1614" i="36"/>
  <c r="A1613" i="36"/>
  <c r="A1633" i="36"/>
  <c r="A1609" i="36"/>
  <c r="A1605" i="36"/>
  <c r="A1611" i="36"/>
  <c r="A1603" i="36"/>
  <c r="A1599" i="36"/>
  <c r="A1598" i="36"/>
  <c r="A1597" i="36"/>
  <c r="A1594" i="36"/>
  <c r="A1593" i="36"/>
  <c r="A1591" i="36"/>
  <c r="A1574" i="36"/>
  <c r="A1590" i="36"/>
  <c r="A1589" i="36"/>
  <c r="A1588" i="36"/>
  <c r="A1587" i="36"/>
  <c r="A1586" i="36"/>
  <c r="A1583" i="36"/>
  <c r="A1582" i="36"/>
  <c r="A1578" i="36"/>
  <c r="A1577" i="36"/>
  <c r="A1576" i="36"/>
  <c r="A1571" i="36"/>
  <c r="A1570" i="36"/>
  <c r="A1569" i="36"/>
  <c r="A1568" i="36"/>
  <c r="A1567" i="36"/>
  <c r="A1566" i="36"/>
  <c r="A1565" i="36"/>
  <c r="A1564" i="36"/>
  <c r="A1563" i="36"/>
  <c r="A1562" i="36"/>
  <c r="A1561" i="36"/>
  <c r="A1560" i="36"/>
  <c r="A1559" i="36"/>
  <c r="A1558" i="36"/>
  <c r="A1557" i="36"/>
  <c r="A1556" i="36"/>
  <c r="A1542" i="36"/>
  <c r="A1541" i="36"/>
  <c r="A1540" i="36"/>
  <c r="A1539" i="36"/>
  <c r="A1538" i="36"/>
  <c r="A1537" i="36"/>
  <c r="A1534" i="36"/>
  <c r="A1536" i="36"/>
  <c r="A1535" i="36"/>
  <c r="A1533" i="36"/>
  <c r="A1532" i="36"/>
  <c r="A1530" i="36"/>
  <c r="A1525" i="36"/>
  <c r="A1523" i="36"/>
  <c r="A1521" i="36"/>
  <c r="A1529" i="36"/>
  <c r="A1528" i="36"/>
  <c r="A1531" i="36"/>
  <c r="A1516" i="36"/>
  <c r="C174" i="48" s="1" a="1"/>
  <c r="C174" i="48" s="1"/>
  <c r="A1515" i="36"/>
  <c r="A1514" i="36"/>
  <c r="A1513" i="36"/>
  <c r="A1512" i="36"/>
  <c r="A1511" i="36"/>
  <c r="A1510" i="36"/>
  <c r="A1509" i="36"/>
  <c r="A1505" i="36"/>
  <c r="A1504" i="36"/>
  <c r="A1503" i="36"/>
  <c r="A1502" i="36"/>
  <c r="A1501" i="36"/>
  <c r="A1500" i="36"/>
  <c r="A1496" i="36"/>
  <c r="A1495" i="36"/>
  <c r="A1494" i="36"/>
  <c r="A1497" i="36"/>
  <c r="A1498" i="36"/>
  <c r="A1499" i="36"/>
  <c r="A1493" i="36"/>
  <c r="A1492" i="36"/>
  <c r="A1489" i="36"/>
  <c r="A1487" i="36"/>
  <c r="A1484" i="36"/>
  <c r="A1479" i="36"/>
  <c r="A1470" i="36"/>
  <c r="A1466" i="36"/>
  <c r="A1468" i="36"/>
  <c r="A1467" i="36"/>
  <c r="A1465" i="36"/>
  <c r="A1464" i="36"/>
  <c r="A1463" i="36"/>
  <c r="A1460" i="36"/>
  <c r="A1462" i="36"/>
  <c r="A1458" i="36"/>
  <c r="A1456" i="36"/>
  <c r="A1457" i="36"/>
  <c r="A1440" i="36"/>
  <c r="A1454" i="36"/>
  <c r="A1450" i="36"/>
  <c r="A1451" i="36"/>
  <c r="A1446" i="36"/>
  <c r="A1449" i="36"/>
  <c r="A1448" i="36"/>
  <c r="A1444" i="36"/>
  <c r="A1453" i="36"/>
  <c r="A1455" i="36"/>
  <c r="A1443" i="36"/>
  <c r="A1442" i="36"/>
  <c r="A1441" i="36"/>
  <c r="A1439" i="36"/>
  <c r="A1438" i="36"/>
  <c r="A1437" i="36"/>
  <c r="A1433" i="36"/>
  <c r="A1328" i="36"/>
  <c r="A1327" i="36"/>
  <c r="A1432" i="36"/>
  <c r="A1430" i="36"/>
  <c r="A1431" i="36"/>
  <c r="A1428" i="36"/>
  <c r="A1429" i="36"/>
  <c r="A1425" i="36"/>
  <c r="A1427" i="36"/>
  <c r="A1424" i="36"/>
  <c r="A1423" i="36"/>
  <c r="A1422" i="36"/>
  <c r="A1421" i="36"/>
  <c r="A1418" i="36"/>
  <c r="A1416" i="36"/>
  <c r="A1413" i="36"/>
  <c r="A1414" i="36"/>
  <c r="A1415" i="36"/>
  <c r="A1412" i="36"/>
  <c r="A1411" i="36"/>
  <c r="A1409" i="36"/>
  <c r="A1408" i="36"/>
  <c r="A1407" i="36"/>
  <c r="A1406" i="36"/>
  <c r="A1405" i="36"/>
  <c r="A1403" i="36"/>
  <c r="A1402" i="36"/>
  <c r="A1400" i="36"/>
  <c r="A1401" i="36"/>
  <c r="A1398" i="36"/>
  <c r="A1396" i="36"/>
  <c r="A1393" i="36"/>
  <c r="A1394" i="36"/>
  <c r="A1392" i="36"/>
  <c r="A1386" i="36"/>
  <c r="A1390" i="36"/>
  <c r="A1389" i="36"/>
  <c r="A1387" i="36"/>
  <c r="A1381" i="36"/>
  <c r="A1384" i="36"/>
  <c r="A1380" i="36"/>
  <c r="A1383" i="36"/>
  <c r="A1382" i="36"/>
  <c r="A1385" i="36"/>
  <c r="A1378" i="36"/>
  <c r="A1377" i="36"/>
  <c r="A1375" i="36"/>
  <c r="A1373" i="36"/>
  <c r="A1543" i="36"/>
  <c r="A1550" i="36"/>
  <c r="A1554" i="36"/>
  <c r="A1371" i="36"/>
  <c r="A1368" i="36"/>
  <c r="A1369" i="36"/>
  <c r="A1366" i="36"/>
  <c r="A1365" i="36"/>
  <c r="A1363" i="36"/>
  <c r="A1362" i="36"/>
  <c r="A1355" i="36"/>
  <c r="A1356" i="36"/>
  <c r="A1361" i="36"/>
  <c r="A1353" i="36"/>
  <c r="A1351" i="36"/>
  <c r="A1348" i="36"/>
  <c r="A1349" i="36"/>
  <c r="A1346" i="36"/>
  <c r="A1347" i="36"/>
  <c r="A1344" i="36"/>
  <c r="A1343" i="36"/>
  <c r="A1342" i="36"/>
  <c r="A1341" i="36"/>
  <c r="A1340" i="36"/>
  <c r="A1339" i="36"/>
  <c r="A1336" i="36"/>
  <c r="A1337" i="36"/>
  <c r="A1335" i="36"/>
  <c r="A1334" i="36"/>
  <c r="A1333" i="36"/>
  <c r="A1332" i="36"/>
  <c r="A1331" i="36"/>
  <c r="A1330" i="36"/>
  <c r="A1329" i="36"/>
  <c r="A1326" i="36"/>
  <c r="A1325" i="36"/>
  <c r="A1323" i="36"/>
  <c r="A1314" i="36"/>
  <c r="A1315" i="36"/>
  <c r="A1324" i="36"/>
  <c r="A1320" i="36"/>
  <c r="A1317" i="36"/>
  <c r="A1316" i="36"/>
  <c r="A1318" i="36"/>
  <c r="A1319" i="36"/>
  <c r="A1313" i="36"/>
  <c r="A1312" i="36"/>
  <c r="A1310" i="36"/>
  <c r="A1308" i="36"/>
  <c r="A1305" i="36"/>
  <c r="A1307" i="36"/>
  <c r="A1304" i="36"/>
  <c r="A1303" i="36"/>
  <c r="A1301" i="36"/>
  <c r="A1298" i="36"/>
  <c r="A1297" i="36"/>
  <c r="A1296" i="36"/>
  <c r="A1295" i="36"/>
  <c r="A1289" i="36"/>
  <c r="A1294" i="36"/>
  <c r="A1292" i="36"/>
  <c r="A1290" i="36"/>
  <c r="A1291" i="36"/>
  <c r="A1287" i="36"/>
  <c r="A1286" i="36"/>
  <c r="A1285" i="36"/>
  <c r="A1284" i="36"/>
  <c r="A1283" i="36"/>
  <c r="A1282" i="36"/>
  <c r="A1281" i="36"/>
  <c r="A1279" i="36"/>
  <c r="A1277" i="36"/>
  <c r="A1273" i="36"/>
  <c r="A1274" i="36"/>
  <c r="A1275" i="36"/>
  <c r="A1276" i="36"/>
  <c r="A1271" i="36"/>
  <c r="A1270" i="36"/>
  <c r="A1266" i="36"/>
  <c r="A1265" i="36"/>
  <c r="A1269" i="36"/>
  <c r="A1268" i="36"/>
  <c r="A1267" i="36"/>
  <c r="A1263" i="36"/>
  <c r="A1261" i="36"/>
  <c r="A1258" i="36"/>
  <c r="A1259" i="36"/>
  <c r="A499" i="36"/>
  <c r="A1257" i="36"/>
  <c r="A1252" i="36"/>
  <c r="A1251" i="36"/>
  <c r="A1250" i="36"/>
  <c r="A1249" i="36"/>
  <c r="A1247" i="36"/>
  <c r="A1245" i="36"/>
  <c r="A1243" i="36"/>
  <c r="A1242" i="36"/>
  <c r="A1241" i="36"/>
  <c r="A1240" i="36"/>
  <c r="A1238" i="36"/>
  <c r="A1237" i="36"/>
  <c r="A1236" i="36"/>
  <c r="A1235" i="36"/>
  <c r="A1233" i="36"/>
  <c r="A1234" i="36"/>
  <c r="A1231" i="36"/>
  <c r="A1230" i="36"/>
  <c r="A1229" i="36"/>
  <c r="A1228" i="36"/>
  <c r="A1226" i="36"/>
  <c r="A1222" i="36"/>
  <c r="A1221" i="36"/>
  <c r="A1219" i="36"/>
  <c r="A1217" i="36"/>
  <c r="A1216" i="36"/>
  <c r="A1215" i="36"/>
  <c r="A1214" i="36"/>
  <c r="A1218" i="36"/>
  <c r="A1213" i="36"/>
  <c r="A1211" i="36"/>
  <c r="A1209" i="36"/>
  <c r="A1208" i="36"/>
  <c r="A1205" i="36"/>
  <c r="A1207" i="36"/>
  <c r="A1201" i="36"/>
  <c r="A1202" i="36"/>
  <c r="A1203" i="36"/>
  <c r="A1197" i="36"/>
  <c r="A1198" i="36"/>
  <c r="A1200" i="36"/>
  <c r="A1199" i="36"/>
  <c r="A1196" i="36"/>
  <c r="A1192" i="36"/>
  <c r="A1194" i="36"/>
  <c r="A1193" i="36"/>
  <c r="A1191" i="36"/>
  <c r="A1190" i="36"/>
  <c r="A1188" i="36"/>
  <c r="A1186" i="36"/>
  <c r="A1183" i="36"/>
  <c r="A1182" i="36"/>
  <c r="A1181" i="36"/>
  <c r="A1178" i="36"/>
  <c r="A1180" i="36"/>
  <c r="A1177" i="36"/>
  <c r="A1176" i="36"/>
  <c r="A1175" i="36"/>
  <c r="A1173" i="36"/>
  <c r="A1172" i="36"/>
  <c r="A1174" i="36"/>
  <c r="A1171" i="36"/>
  <c r="A1170" i="36"/>
  <c r="A1169" i="36"/>
  <c r="A1167" i="36"/>
  <c r="A1166" i="36"/>
  <c r="A1165" i="36"/>
  <c r="A1164" i="36"/>
  <c r="A1162" i="36"/>
  <c r="A1161" i="36"/>
  <c r="A1160" i="36"/>
  <c r="A1158" i="36"/>
  <c r="A1157" i="36"/>
  <c r="A1155" i="36"/>
  <c r="A1156" i="36"/>
  <c r="A1154" i="36"/>
  <c r="A1153" i="36"/>
  <c r="A1152" i="36"/>
  <c r="A1151" i="36"/>
  <c r="A1150" i="36"/>
  <c r="A1149" i="36"/>
  <c r="A1148" i="36"/>
  <c r="A1147" i="36"/>
  <c r="A1144" i="36"/>
  <c r="A1143" i="36"/>
  <c r="A1142" i="36"/>
  <c r="A1140" i="36"/>
  <c r="A1139" i="36"/>
  <c r="A1138" i="36"/>
  <c r="A1136" i="36"/>
  <c r="A1137" i="36"/>
  <c r="A1135" i="36"/>
  <c r="A1134" i="36"/>
  <c r="A1133" i="36"/>
  <c r="A1132" i="36"/>
  <c r="A1131" i="36"/>
  <c r="A1129" i="36"/>
  <c r="A1126" i="36"/>
  <c r="A1125" i="36"/>
  <c r="A1124" i="36"/>
  <c r="A1123" i="36"/>
  <c r="A1121" i="36"/>
  <c r="A1122" i="36"/>
  <c r="A1120" i="36"/>
  <c r="A1119" i="36"/>
  <c r="A1118" i="36"/>
  <c r="A1117" i="36"/>
  <c r="A1112" i="36"/>
  <c r="A1113" i="36"/>
  <c r="A1114" i="36"/>
  <c r="A1111" i="36"/>
  <c r="A1105" i="36"/>
  <c r="C570" i="48" s="1" a="1"/>
  <c r="C570" i="48" s="1"/>
  <c r="A1104" i="36"/>
  <c r="C571" i="48" s="1" a="1"/>
  <c r="C571" i="48" s="1"/>
  <c r="A1109" i="36"/>
  <c r="A1108" i="36"/>
  <c r="C572" i="48" s="1" a="1"/>
  <c r="C572" i="48" s="1"/>
  <c r="A1107" i="36"/>
  <c r="A1103" i="36"/>
  <c r="C436" i="48" s="1" a="1"/>
  <c r="C436" i="48" s="1"/>
  <c r="A1100" i="36"/>
  <c r="A1099" i="36"/>
  <c r="A1098" i="36"/>
  <c r="A1097" i="36"/>
  <c r="A1096" i="36"/>
  <c r="A1095" i="36"/>
  <c r="C510" i="48" s="1" a="1"/>
  <c r="C510" i="48" s="1"/>
  <c r="A1093" i="36"/>
  <c r="C522" i="48" s="1" a="1"/>
  <c r="C522" i="48" s="1"/>
  <c r="A1091" i="36"/>
  <c r="A1090" i="36"/>
  <c r="A1089" i="36"/>
  <c r="A1088" i="36"/>
  <c r="C453" i="48" s="1" a="1"/>
  <c r="C453" i="48" s="1"/>
  <c r="A1087" i="36"/>
  <c r="A1086" i="36"/>
  <c r="C444" i="48" s="1" a="1"/>
  <c r="C444" i="48" s="1"/>
  <c r="A1085" i="36"/>
  <c r="A1084" i="36"/>
  <c r="A1083" i="36"/>
  <c r="A1082" i="36"/>
  <c r="A1081" i="36"/>
  <c r="C411" i="48" s="1" a="1"/>
  <c r="C411" i="48" s="1"/>
  <c r="A1079" i="36"/>
  <c r="A1077" i="36"/>
  <c r="A1076" i="36"/>
  <c r="A1075" i="36"/>
  <c r="A1074" i="36"/>
  <c r="A1073" i="36"/>
  <c r="A1072" i="36"/>
  <c r="A1071" i="36"/>
  <c r="A1070" i="36"/>
  <c r="A1068" i="36"/>
  <c r="A1069" i="36"/>
  <c r="A1065" i="36"/>
  <c r="A1066" i="36"/>
  <c r="A1067" i="36"/>
  <c r="A1064" i="36"/>
  <c r="A1063" i="36"/>
  <c r="A1062" i="36"/>
  <c r="C408" i="48" s="1" a="1"/>
  <c r="C408" i="48" s="1"/>
  <c r="A1060" i="36"/>
  <c r="A1059" i="36"/>
  <c r="A1058" i="36"/>
  <c r="A1057" i="36"/>
  <c r="A1056" i="36"/>
  <c r="A1055" i="36"/>
  <c r="A1053" i="36"/>
  <c r="A1352" i="36"/>
  <c r="A1047" i="36"/>
  <c r="A1046" i="36"/>
  <c r="C656" i="48" s="1" a="1"/>
  <c r="C656" i="48" s="1"/>
  <c r="A1043" i="36"/>
  <c r="A1045" i="36"/>
  <c r="A1042" i="36"/>
  <c r="A1041" i="36"/>
  <c r="A1040" i="36"/>
  <c r="A1039" i="36"/>
  <c r="A1038" i="36"/>
  <c r="C310" i="48" s="1" a="1"/>
  <c r="C310" i="48" s="1"/>
  <c r="A1037" i="36"/>
  <c r="A1036" i="36"/>
  <c r="C308" i="48" s="1" a="1"/>
  <c r="C308" i="48" s="1"/>
  <c r="A1035" i="36"/>
  <c r="A1034" i="36"/>
  <c r="A1033" i="36"/>
  <c r="A1032" i="36"/>
  <c r="C274" i="48" s="1" a="1"/>
  <c r="C274" i="48" s="1"/>
  <c r="A1031" i="36"/>
  <c r="A1030" i="36"/>
  <c r="A1028" i="36"/>
  <c r="A1027" i="36"/>
  <c r="C272" i="48" s="1" a="1"/>
  <c r="C272" i="48" s="1"/>
  <c r="A1025" i="36"/>
  <c r="A1024" i="36"/>
  <c r="C504" i="48" s="1" a="1"/>
  <c r="C504" i="48" s="1"/>
  <c r="A1022" i="36"/>
  <c r="A1021" i="36"/>
  <c r="A1018" i="36"/>
  <c r="A1020" i="36"/>
  <c r="A1019" i="36"/>
  <c r="A1017" i="36"/>
  <c r="C365" i="48" s="1" a="1"/>
  <c r="C365" i="48" s="1"/>
  <c r="A1015" i="36"/>
  <c r="A1013" i="36"/>
  <c r="C311" i="48" s="1" a="1"/>
  <c r="C311" i="48" s="1"/>
  <c r="A1012" i="36"/>
  <c r="C590" i="48" s="1" a="1"/>
  <c r="C590" i="48" s="1"/>
  <c r="A1009" i="36"/>
  <c r="A1008" i="36"/>
  <c r="A1007" i="36"/>
  <c r="C199" i="48" s="1" a="1"/>
  <c r="C199" i="48" s="1"/>
  <c r="A1005" i="36"/>
  <c r="C187" i="48" s="1" a="1"/>
  <c r="C187" i="48" s="1"/>
  <c r="A1004" i="36"/>
  <c r="C183" i="48" s="1" a="1"/>
  <c r="C183" i="48" s="1"/>
  <c r="A1003" i="36"/>
  <c r="A1001" i="36"/>
  <c r="A1000" i="36"/>
  <c r="A999" i="36"/>
  <c r="A997" i="36"/>
  <c r="A996" i="36"/>
  <c r="A995" i="36"/>
  <c r="C637" i="48" s="1" a="1"/>
  <c r="C637" i="48" s="1"/>
  <c r="A993" i="36"/>
  <c r="A994" i="36"/>
  <c r="A992" i="36"/>
  <c r="C662" i="48" s="1" a="1"/>
  <c r="C662" i="48" s="1"/>
  <c r="A991" i="36"/>
  <c r="C635" i="48" s="1" a="1"/>
  <c r="C635" i="48" s="1"/>
  <c r="A990" i="36"/>
  <c r="C168" i="48" s="1" a="1"/>
  <c r="C168" i="48" s="1"/>
  <c r="A989" i="36"/>
  <c r="C160" i="48" s="1" a="1"/>
  <c r="C160" i="48" s="1"/>
  <c r="A987" i="36"/>
  <c r="C156" i="48" s="1" a="1"/>
  <c r="C156" i="48" s="1"/>
  <c r="A985" i="36"/>
  <c r="C633" i="48" s="1" a="1"/>
  <c r="C633" i="48" s="1"/>
  <c r="A984" i="36"/>
  <c r="C158" i="48" s="1" a="1"/>
  <c r="C158" i="48" s="1"/>
  <c r="A983" i="36"/>
  <c r="C159" i="48" s="1" a="1"/>
  <c r="C159" i="48" s="1"/>
  <c r="A982" i="36"/>
  <c r="A981" i="36"/>
  <c r="A979" i="36"/>
  <c r="A980" i="36"/>
  <c r="A978" i="36"/>
  <c r="A976" i="36"/>
  <c r="A975" i="36"/>
  <c r="A974" i="36"/>
  <c r="A960" i="36"/>
  <c r="A973" i="36"/>
  <c r="A972" i="36"/>
  <c r="C582" i="48" s="1" a="1"/>
  <c r="C582" i="48" s="1"/>
  <c r="A968" i="36"/>
  <c r="C577" i="48" s="1" a="1"/>
  <c r="C577" i="48" s="1"/>
  <c r="A966" i="36"/>
  <c r="C578" i="48" s="1" a="1"/>
  <c r="C578" i="48" s="1"/>
  <c r="A965" i="36"/>
  <c r="A963" i="36"/>
  <c r="A961" i="36"/>
  <c r="A959" i="36"/>
  <c r="A958" i="36"/>
  <c r="A957" i="36"/>
  <c r="A955" i="36"/>
  <c r="A956" i="36"/>
  <c r="A953" i="36"/>
  <c r="A947" i="36"/>
  <c r="C14" i="48" s="1" a="1"/>
  <c r="C14" i="48" s="1"/>
  <c r="A952" i="36"/>
  <c r="A950" i="36"/>
  <c r="A949" i="36"/>
  <c r="A948" i="36"/>
  <c r="A946" i="36"/>
  <c r="C18" i="48" s="1" a="1"/>
  <c r="C18" i="48" s="1"/>
  <c r="A944" i="36"/>
  <c r="A937" i="36"/>
  <c r="A936" i="36"/>
  <c r="A935" i="36"/>
  <c r="A934" i="36"/>
  <c r="A933" i="36"/>
  <c r="A932" i="36"/>
  <c r="A930" i="36"/>
  <c r="A929" i="36"/>
  <c r="A928" i="36"/>
  <c r="A926" i="36"/>
  <c r="A927" i="36"/>
  <c r="A924" i="36"/>
  <c r="A925" i="36"/>
  <c r="A923" i="36"/>
  <c r="A921" i="36"/>
  <c r="A922" i="36"/>
  <c r="A943" i="36"/>
  <c r="A942" i="36"/>
  <c r="A940" i="36"/>
  <c r="A941" i="36"/>
  <c r="A939" i="36"/>
  <c r="A938" i="36"/>
  <c r="A920" i="36"/>
  <c r="A919" i="36"/>
  <c r="A918" i="36"/>
  <c r="A902" i="36"/>
  <c r="C620" i="48" s="1" a="1"/>
  <c r="C620" i="48" s="1"/>
  <c r="A917" i="36"/>
  <c r="A916" i="36"/>
  <c r="A915" i="36"/>
  <c r="A914" i="36"/>
  <c r="A913" i="36"/>
  <c r="A910" i="36"/>
  <c r="A909" i="36"/>
  <c r="A907" i="36"/>
  <c r="A904" i="36"/>
  <c r="A906" i="36"/>
  <c r="A905" i="36"/>
  <c r="A903" i="36"/>
  <c r="A901" i="36"/>
  <c r="A897" i="36"/>
  <c r="A898" i="36"/>
  <c r="A896" i="36"/>
  <c r="A895" i="36"/>
  <c r="A894" i="36"/>
  <c r="A892" i="36"/>
  <c r="A893" i="36"/>
  <c r="A891" i="36"/>
  <c r="A887" i="36"/>
  <c r="C545" i="48" s="1" a="1"/>
  <c r="C545" i="48" s="1"/>
  <c r="A885" i="36"/>
  <c r="A884" i="36"/>
  <c r="C190" i="48" s="1" a="1"/>
  <c r="C190" i="48" s="1"/>
  <c r="A888" i="36"/>
  <c r="C189" i="48" s="1" a="1"/>
  <c r="C189" i="48" s="1"/>
  <c r="A883" i="36"/>
  <c r="C188" i="48" s="1" a="1"/>
  <c r="C188" i="48" s="1"/>
  <c r="A879" i="36"/>
  <c r="A880" i="36"/>
  <c r="A882" i="36"/>
  <c r="A878" i="36"/>
  <c r="A877" i="36"/>
  <c r="C79" i="48" s="1" a="1"/>
  <c r="C79" i="48" s="1"/>
  <c r="A876" i="36"/>
  <c r="A875" i="36"/>
  <c r="A874" i="36"/>
  <c r="A873" i="36"/>
  <c r="A872" i="36"/>
  <c r="A871" i="36"/>
  <c r="A870" i="36"/>
  <c r="A869" i="36"/>
  <c r="A868" i="36"/>
  <c r="A867" i="36"/>
  <c r="A865" i="36"/>
  <c r="A866" i="36"/>
  <c r="A864" i="36"/>
  <c r="A863" i="36"/>
  <c r="A862" i="36"/>
  <c r="A860" i="36"/>
  <c r="A859" i="36"/>
  <c r="A858" i="36"/>
  <c r="A857" i="36"/>
  <c r="A856" i="36"/>
  <c r="A855" i="36"/>
  <c r="A854" i="36"/>
  <c r="A848" i="36"/>
  <c r="A852" i="36"/>
  <c r="A853" i="36"/>
  <c r="A846" i="36"/>
  <c r="A845" i="36"/>
  <c r="A844" i="36"/>
  <c r="A843" i="36"/>
  <c r="A842" i="36"/>
  <c r="A841" i="36"/>
  <c r="C494" i="48" s="1" a="1"/>
  <c r="C494" i="48" s="1"/>
  <c r="A840" i="36"/>
  <c r="A839" i="36"/>
  <c r="C500" i="48" s="1" a="1"/>
  <c r="C500" i="48" s="1"/>
  <c r="A837" i="36"/>
  <c r="A838" i="36"/>
  <c r="A836" i="36"/>
  <c r="A835" i="36"/>
  <c r="A834" i="36"/>
  <c r="A833" i="36"/>
  <c r="C397" i="48" s="1" a="1"/>
  <c r="C397" i="48" s="1"/>
  <c r="A831" i="36"/>
  <c r="A830" i="36"/>
  <c r="A832" i="36"/>
  <c r="A829" i="36"/>
  <c r="C202" i="48" s="1" a="1"/>
  <c r="C202" i="48" s="1"/>
  <c r="A850" i="36"/>
  <c r="A849" i="36"/>
  <c r="A825" i="36"/>
  <c r="A826" i="36"/>
  <c r="A827" i="36"/>
  <c r="A823" i="36"/>
  <c r="A828" i="36"/>
  <c r="C129" i="48" s="1" a="1"/>
  <c r="C129" i="48" s="1"/>
  <c r="A822" i="36"/>
  <c r="A821" i="36"/>
  <c r="A820" i="36"/>
  <c r="A819" i="36"/>
  <c r="C654" i="48" s="1" a="1"/>
  <c r="C654" i="48" s="1"/>
  <c r="A818" i="36"/>
  <c r="A817" i="36"/>
  <c r="A816" i="36"/>
  <c r="A815" i="36"/>
  <c r="A813" i="36"/>
  <c r="A811" i="36"/>
  <c r="A809" i="36"/>
  <c r="A810" i="36"/>
  <c r="A808" i="36"/>
  <c r="C27" i="48" s="1" a="1"/>
  <c r="C27" i="48" s="1"/>
  <c r="A807" i="36"/>
  <c r="A806" i="36"/>
  <c r="A805" i="36"/>
  <c r="A804" i="36"/>
  <c r="A803" i="36"/>
  <c r="A802" i="36"/>
  <c r="A801" i="36"/>
  <c r="A800" i="36"/>
  <c r="A798" i="36"/>
  <c r="A799" i="36"/>
  <c r="A797" i="36"/>
  <c r="A796" i="36"/>
  <c r="A794" i="36"/>
  <c r="A789" i="36"/>
  <c r="C380" i="48" s="1" a="1"/>
  <c r="C380" i="48" s="1"/>
  <c r="A792" i="36"/>
  <c r="A791" i="36"/>
  <c r="A790" i="36"/>
  <c r="A793" i="36"/>
  <c r="C371" i="48" s="1" a="1"/>
  <c r="C371" i="48" s="1"/>
  <c r="A788" i="36"/>
  <c r="A785" i="36"/>
  <c r="A784" i="36"/>
  <c r="A782" i="36"/>
  <c r="A773" i="36"/>
  <c r="A781" i="36"/>
  <c r="A780" i="36"/>
  <c r="A779" i="36"/>
  <c r="A778" i="36"/>
  <c r="A776" i="36"/>
  <c r="A775" i="36"/>
  <c r="A774" i="36"/>
  <c r="A772" i="36"/>
  <c r="A771" i="36"/>
  <c r="A770" i="36"/>
  <c r="A769" i="36"/>
  <c r="A767" i="36"/>
  <c r="A765" i="36"/>
  <c r="A764" i="36"/>
  <c r="A762" i="36"/>
  <c r="A760" i="36"/>
  <c r="A761" i="36"/>
  <c r="A755" i="36"/>
  <c r="A756" i="36"/>
  <c r="A757" i="36"/>
  <c r="A758" i="36"/>
  <c r="A753" i="36"/>
  <c r="A754" i="36"/>
  <c r="A752" i="36"/>
  <c r="A751" i="36"/>
  <c r="A750" i="36"/>
  <c r="A748" i="36"/>
  <c r="A749" i="36"/>
  <c r="A747" i="36"/>
  <c r="A744" i="36"/>
  <c r="A745" i="36"/>
  <c r="A739" i="36"/>
  <c r="A737" i="36"/>
  <c r="A732" i="36"/>
  <c r="A889" i="36"/>
  <c r="A731" i="36"/>
  <c r="A730" i="36"/>
  <c r="A729" i="36"/>
  <c r="A676" i="36"/>
  <c r="A726" i="36"/>
  <c r="A725" i="36"/>
  <c r="A724" i="36"/>
  <c r="A722" i="36"/>
  <c r="A720" i="36"/>
  <c r="A723" i="36"/>
  <c r="A717" i="36"/>
  <c r="A715" i="36"/>
  <c r="A716" i="36"/>
  <c r="A714" i="36"/>
  <c r="A713" i="36"/>
  <c r="A711" i="36"/>
  <c r="A707" i="36"/>
  <c r="A703" i="36"/>
  <c r="A704" i="36"/>
  <c r="A702" i="36"/>
  <c r="A694" i="36"/>
  <c r="A700" i="36"/>
  <c r="A692" i="36"/>
  <c r="A686" i="36"/>
  <c r="A685" i="36"/>
  <c r="A684" i="36"/>
  <c r="A683" i="36"/>
  <c r="A682" i="36"/>
  <c r="A679" i="36"/>
  <c r="A678" i="36"/>
  <c r="A680" i="36"/>
  <c r="A681" i="36"/>
  <c r="A674" i="36"/>
  <c r="A673" i="36"/>
  <c r="A672" i="36"/>
  <c r="A670" i="36"/>
  <c r="A671" i="36"/>
  <c r="A669" i="36"/>
  <c r="A668" i="36"/>
  <c r="A667" i="36"/>
  <c r="A665" i="36"/>
  <c r="A666" i="36"/>
  <c r="A663" i="36"/>
  <c r="A658" i="36"/>
  <c r="A661" i="36"/>
  <c r="A660" i="36"/>
  <c r="A657" i="36"/>
  <c r="C459" i="48" s="1" a="1"/>
  <c r="C459" i="48" s="1"/>
  <c r="A662" i="36"/>
  <c r="A656" i="36"/>
  <c r="A655" i="36"/>
  <c r="A654" i="36"/>
  <c r="A649" i="36"/>
  <c r="A651" i="36"/>
  <c r="A647" i="36"/>
  <c r="A653" i="36"/>
  <c r="A646" i="36"/>
  <c r="A642" i="36"/>
  <c r="A640" i="36"/>
  <c r="A641" i="36"/>
  <c r="A652" i="36"/>
  <c r="A639" i="36"/>
  <c r="A637" i="36"/>
  <c r="A635" i="36"/>
  <c r="A634" i="36"/>
  <c r="A633" i="36"/>
  <c r="A628" i="36"/>
  <c r="A631" i="36"/>
  <c r="A617" i="36"/>
  <c r="A625" i="36"/>
  <c r="A621" i="36"/>
  <c r="A624" i="36"/>
  <c r="A619" i="36"/>
  <c r="A620" i="36"/>
  <c r="A623" i="36"/>
  <c r="A614" i="36"/>
  <c r="A615" i="36"/>
  <c r="A616" i="36"/>
  <c r="A613" i="36"/>
  <c r="A608" i="36"/>
  <c r="A609" i="36"/>
  <c r="A606" i="36"/>
  <c r="A607" i="36"/>
  <c r="A605" i="36"/>
  <c r="A604" i="36"/>
  <c r="A603" i="36"/>
  <c r="A602" i="36"/>
  <c r="A601" i="36"/>
  <c r="A597" i="36"/>
  <c r="A596" i="36"/>
  <c r="A592" i="36"/>
  <c r="A584" i="36"/>
  <c r="A582" i="36"/>
  <c r="A581" i="36"/>
  <c r="A593" i="36"/>
  <c r="A594" i="36"/>
  <c r="A591" i="36"/>
  <c r="A590" i="36"/>
  <c r="A587" i="36"/>
  <c r="A588" i="36"/>
  <c r="A589" i="36"/>
  <c r="A586" i="36"/>
  <c r="A585" i="36"/>
  <c r="A580" i="36"/>
  <c r="C417" i="48" s="1" a="1"/>
  <c r="C417" i="48" s="1"/>
  <c r="A579" i="36"/>
  <c r="A578" i="36"/>
  <c r="C212" i="48" s="1" a="1"/>
  <c r="C212" i="48" s="1"/>
  <c r="A577" i="36"/>
  <c r="C394" i="48" s="1" a="1"/>
  <c r="C394" i="48" s="1"/>
  <c r="A575" i="36"/>
  <c r="A576" i="36"/>
  <c r="A570" i="36"/>
  <c r="A557" i="36"/>
  <c r="A567" i="36"/>
  <c r="A566" i="36"/>
  <c r="A564" i="36"/>
  <c r="A563" i="36"/>
  <c r="A561" i="36"/>
  <c r="A556" i="36"/>
  <c r="A552" i="36"/>
  <c r="A553" i="36"/>
  <c r="C246" i="48" s="1" a="1"/>
  <c r="C246" i="48" s="1"/>
  <c r="A551" i="36"/>
  <c r="C207" i="48" s="1" a="1"/>
  <c r="C207" i="48" s="1"/>
  <c r="A550" i="36"/>
  <c r="A549" i="36"/>
  <c r="A548" i="36"/>
  <c r="C141" i="48" s="1" a="1"/>
  <c r="C141" i="48" s="1"/>
  <c r="A546" i="36"/>
  <c r="A547" i="36"/>
  <c r="A544" i="36"/>
  <c r="A541" i="36"/>
  <c r="A543" i="36"/>
  <c r="A540" i="36"/>
  <c r="C140" i="48" s="1" a="1"/>
  <c r="C140" i="48" s="1"/>
  <c r="A535" i="36"/>
  <c r="C103" i="48" s="1" a="1"/>
  <c r="C103" i="48" s="1"/>
  <c r="A539" i="36"/>
  <c r="A538" i="36"/>
  <c r="A536" i="36"/>
  <c r="A537" i="36"/>
  <c r="A574" i="36"/>
  <c r="A533" i="36"/>
  <c r="A534" i="36"/>
  <c r="C31" i="48" s="1" a="1"/>
  <c r="C31" i="48" s="1"/>
  <c r="A531" i="36"/>
  <c r="A530" i="36"/>
  <c r="A529" i="36"/>
  <c r="A526" i="36"/>
  <c r="A517" i="36"/>
  <c r="A521" i="36"/>
  <c r="A518" i="36"/>
  <c r="A520" i="36"/>
  <c r="A524" i="36"/>
  <c r="A525" i="36"/>
  <c r="A523" i="36"/>
  <c r="A516" i="36"/>
  <c r="A512" i="36"/>
  <c r="A511" i="36"/>
  <c r="A510" i="36"/>
  <c r="A509" i="36"/>
  <c r="A508" i="36"/>
  <c r="A507" i="36"/>
  <c r="A505" i="36"/>
  <c r="A501" i="36"/>
  <c r="A491" i="36"/>
  <c r="A490" i="36"/>
  <c r="C392" i="48" s="1" a="1"/>
  <c r="C392" i="48" s="1"/>
  <c r="A486" i="36"/>
  <c r="A485" i="36"/>
  <c r="C37" i="48" s="1" a="1"/>
  <c r="C37" i="48" s="1"/>
  <c r="A484" i="36"/>
  <c r="C36" i="48" s="1" a="1"/>
  <c r="C36" i="48" s="1"/>
  <c r="A481" i="36"/>
  <c r="A482" i="36"/>
  <c r="A480" i="36"/>
  <c r="A479" i="36"/>
  <c r="A477" i="36"/>
  <c r="A478" i="36"/>
  <c r="A474" i="36"/>
  <c r="A473" i="36"/>
  <c r="A472" i="36"/>
  <c r="A471" i="36"/>
  <c r="A470" i="36"/>
  <c r="A469" i="36"/>
  <c r="C482" i="48" s="1" a="1"/>
  <c r="C482" i="48" s="1"/>
  <c r="A468" i="36"/>
  <c r="A467" i="36"/>
  <c r="A466" i="36"/>
  <c r="A463" i="36"/>
  <c r="A454" i="36"/>
  <c r="A457" i="36"/>
  <c r="A451" i="36"/>
  <c r="A452" i="36"/>
  <c r="A464" i="36"/>
  <c r="A445" i="36"/>
  <c r="A449" i="36"/>
  <c r="C487" i="48" s="1" a="1"/>
  <c r="C487" i="48" s="1"/>
  <c r="A438" i="36"/>
  <c r="A437" i="36"/>
  <c r="A444" i="36"/>
  <c r="A443" i="36"/>
  <c r="A441" i="36"/>
  <c r="A439" i="36"/>
  <c r="A436" i="36"/>
  <c r="A440" i="36"/>
  <c r="C483" i="48" s="1" a="1"/>
  <c r="C483" i="48" s="1"/>
  <c r="A434" i="36"/>
  <c r="A432" i="36"/>
  <c r="A433" i="36"/>
  <c r="A420" i="36"/>
  <c r="A419" i="36"/>
  <c r="A415" i="36"/>
  <c r="A411" i="36"/>
  <c r="A410" i="36"/>
  <c r="A408" i="36"/>
  <c r="A409" i="36"/>
  <c r="C441" i="48" s="1" a="1"/>
  <c r="C441" i="48" s="1"/>
  <c r="A407" i="36"/>
  <c r="A406" i="36"/>
  <c r="C381" i="48" s="1" a="1"/>
  <c r="C381" i="48" s="1"/>
  <c r="A402" i="36"/>
  <c r="A404" i="36"/>
  <c r="A403" i="36"/>
  <c r="A400" i="36"/>
  <c r="A398" i="36"/>
  <c r="A397" i="36"/>
  <c r="C45" i="48" s="1" a="1"/>
  <c r="C45" i="48" s="1"/>
  <c r="A385" i="36"/>
  <c r="C328" i="48" s="1" a="1"/>
  <c r="C328" i="48" s="1"/>
  <c r="A396" i="36"/>
  <c r="A393" i="36"/>
  <c r="A392" i="36"/>
  <c r="A388" i="36"/>
  <c r="A387" i="36"/>
  <c r="A390" i="36"/>
  <c r="A386" i="36"/>
  <c r="A384" i="36"/>
  <c r="A395" i="36"/>
  <c r="A381" i="36"/>
  <c r="A380" i="36"/>
  <c r="A379" i="36"/>
  <c r="A374" i="36"/>
  <c r="A375" i="36"/>
  <c r="A371" i="36"/>
  <c r="A370" i="36"/>
  <c r="A369" i="36"/>
  <c r="A368" i="36"/>
  <c r="A364" i="36"/>
  <c r="A363" i="36"/>
  <c r="C318" i="48" s="1" a="1"/>
  <c r="C318" i="48" s="1"/>
  <c r="A367" i="36"/>
  <c r="C317" i="48" s="1" a="1"/>
  <c r="C317" i="48" s="1"/>
  <c r="A372" i="36"/>
  <c r="A373" i="36"/>
  <c r="A362" i="36"/>
  <c r="A360" i="36"/>
  <c r="A361" i="36"/>
  <c r="A357" i="36"/>
  <c r="A356" i="36"/>
  <c r="A338" i="36"/>
  <c r="A337" i="36"/>
  <c r="A460" i="36"/>
  <c r="A461" i="36"/>
  <c r="A459" i="36"/>
  <c r="A344" i="36"/>
  <c r="A341" i="36"/>
  <c r="A340" i="36"/>
  <c r="A339" i="36"/>
  <c r="C40" i="48" s="1" a="1"/>
  <c r="C40" i="48" s="1"/>
  <c r="A334" i="36"/>
  <c r="A335" i="36"/>
  <c r="A332" i="36"/>
  <c r="A329" i="36"/>
  <c r="A320" i="36"/>
  <c r="A326" i="36"/>
  <c r="A323" i="36"/>
  <c r="A325" i="36"/>
  <c r="A321" i="36"/>
  <c r="A322" i="36"/>
  <c r="A759" i="36"/>
  <c r="A319" i="36"/>
  <c r="A317" i="36"/>
  <c r="A315" i="36"/>
  <c r="A316" i="36"/>
  <c r="A314" i="36"/>
  <c r="A313" i="36"/>
  <c r="A311" i="36"/>
  <c r="A310" i="36"/>
  <c r="A312" i="36"/>
  <c r="A309" i="36"/>
  <c r="C332" i="48" s="1" a="1"/>
  <c r="C332" i="48" s="1"/>
  <c r="A308" i="36"/>
  <c r="C331" i="48" s="1" a="1"/>
  <c r="C331" i="48" s="1"/>
  <c r="A306" i="36"/>
  <c r="A305" i="36"/>
  <c r="A304" i="36"/>
  <c r="A303" i="36"/>
  <c r="A301" i="36"/>
  <c r="A300" i="36"/>
  <c r="A299" i="36"/>
  <c r="A298" i="36"/>
  <c r="A294" i="36"/>
  <c r="A296" i="36"/>
  <c r="A295" i="36"/>
  <c r="A292" i="36"/>
  <c r="A291" i="36"/>
  <c r="A290" i="36"/>
  <c r="A288" i="36"/>
  <c r="A289" i="36"/>
  <c r="A286" i="36"/>
  <c r="A287" i="36"/>
  <c r="A285" i="36"/>
  <c r="A283" i="36"/>
  <c r="A282" i="36"/>
  <c r="A280" i="36"/>
  <c r="A281" i="36"/>
  <c r="A279" i="36"/>
  <c r="A277" i="36"/>
  <c r="A276" i="36"/>
  <c r="A278" i="36"/>
  <c r="A273" i="36"/>
  <c r="A274" i="36"/>
  <c r="A275" i="36"/>
  <c r="A271" i="36"/>
  <c r="A268" i="36"/>
  <c r="A269" i="36"/>
  <c r="A266" i="36"/>
  <c r="A267" i="36"/>
  <c r="A270" i="36"/>
  <c r="A265" i="36"/>
  <c r="A264" i="36"/>
  <c r="A262" i="36"/>
  <c r="A263" i="36"/>
  <c r="A261" i="36"/>
  <c r="A259" i="36"/>
  <c r="A258" i="36"/>
  <c r="A257" i="36"/>
  <c r="A256" i="36"/>
  <c r="A253" i="36"/>
  <c r="A254" i="36"/>
  <c r="A255" i="36"/>
  <c r="A251" i="36"/>
  <c r="A252" i="36"/>
  <c r="A250" i="36"/>
  <c r="A249" i="36"/>
  <c r="A247" i="36"/>
  <c r="A248" i="36"/>
  <c r="A246" i="36"/>
  <c r="A244" i="36"/>
  <c r="A242" i="36"/>
  <c r="A243" i="36"/>
  <c r="A245" i="36"/>
  <c r="A241" i="36"/>
  <c r="A240" i="36"/>
  <c r="A236" i="36"/>
  <c r="A237" i="36"/>
  <c r="A235" i="36"/>
  <c r="A234" i="36"/>
  <c r="A231" i="36"/>
  <c r="A230" i="36"/>
  <c r="A227" i="36"/>
  <c r="A228" i="36"/>
  <c r="A233" i="36"/>
  <c r="A232" i="36"/>
  <c r="A229" i="36"/>
  <c r="A239" i="36"/>
  <c r="A238" i="36"/>
  <c r="A226" i="36"/>
  <c r="A224" i="36"/>
  <c r="A225" i="36"/>
  <c r="A222" i="36"/>
  <c r="A223" i="36"/>
  <c r="A221" i="36"/>
  <c r="A220" i="36"/>
  <c r="A218" i="36"/>
  <c r="A219" i="36"/>
  <c r="A217" i="36"/>
  <c r="A216" i="36"/>
  <c r="A215" i="36"/>
  <c r="A214" i="36"/>
  <c r="A213" i="36"/>
  <c r="A212" i="36"/>
  <c r="A1664" i="36"/>
  <c r="A1663" i="36"/>
  <c r="A1665" i="36"/>
  <c r="A1662" i="36"/>
  <c r="A1661" i="36"/>
  <c r="A2249" i="36"/>
  <c r="A2248" i="36"/>
  <c r="A2251" i="36"/>
  <c r="A2250" i="36"/>
  <c r="A2247" i="36"/>
  <c r="A2255" i="36"/>
  <c r="A2253" i="36"/>
  <c r="A2257" i="36"/>
  <c r="A2256" i="36"/>
  <c r="A2254" i="36"/>
  <c r="A2252" i="36"/>
  <c r="A2246" i="36"/>
  <c r="A2394" i="36"/>
  <c r="A2393" i="36"/>
  <c r="A2208" i="36"/>
  <c r="A2211" i="36"/>
  <c r="A2212" i="36"/>
  <c r="A2210" i="36"/>
  <c r="A2206" i="36"/>
  <c r="A2207" i="36"/>
  <c r="A2205" i="36"/>
  <c r="A2204" i="36"/>
  <c r="A2222" i="36"/>
  <c r="A2221" i="36"/>
  <c r="A2209" i="36"/>
  <c r="A2219" i="36"/>
  <c r="A2220" i="36"/>
  <c r="A2218" i="36"/>
  <c r="A2216" i="36"/>
  <c r="A2217" i="36"/>
  <c r="A2215" i="36"/>
  <c r="A2214" i="36"/>
  <c r="A2213" i="36"/>
  <c r="A2223" i="36"/>
  <c r="A2203" i="36"/>
  <c r="A2260" i="36"/>
  <c r="A2261" i="36"/>
  <c r="A2259" i="36"/>
  <c r="A2392" i="36"/>
  <c r="A2230" i="36"/>
  <c r="A2232" i="36"/>
  <c r="A2231" i="36"/>
  <c r="A2234" i="36"/>
  <c r="A2237" i="36"/>
  <c r="A2238" i="36"/>
  <c r="A2240" i="36"/>
  <c r="A2236" i="36"/>
  <c r="A2244" i="36"/>
  <c r="A2239" i="36"/>
  <c r="A2242" i="36"/>
  <c r="A2241" i="36"/>
  <c r="A2243" i="36"/>
  <c r="A2235" i="36"/>
  <c r="A2233" i="36"/>
  <c r="A2229" i="36"/>
  <c r="A2228" i="36"/>
  <c r="A2226" i="36"/>
  <c r="A2227" i="36"/>
  <c r="A2225" i="36"/>
  <c r="A2224" i="36"/>
  <c r="A2318" i="36"/>
  <c r="A2317" i="36"/>
  <c r="A2321" i="36"/>
  <c r="A2320" i="36"/>
  <c r="A2319" i="36"/>
  <c r="A2316" i="36"/>
  <c r="A2315" i="36"/>
  <c r="A2314" i="36"/>
  <c r="A2311" i="36"/>
  <c r="A2313" i="36"/>
  <c r="A2312" i="36"/>
  <c r="A2310" i="36"/>
  <c r="A2338" i="36"/>
  <c r="A2341" i="36"/>
  <c r="A2339" i="36"/>
  <c r="A2340" i="36"/>
  <c r="A2346" i="36"/>
  <c r="A2345" i="36"/>
  <c r="A2348" i="36"/>
  <c r="A2347" i="36"/>
  <c r="A2342" i="36"/>
  <c r="A2352" i="36"/>
  <c r="A2351" i="36"/>
  <c r="A2344" i="36"/>
  <c r="A2349" i="36"/>
  <c r="A2343" i="36"/>
  <c r="A2353" i="36"/>
  <c r="A2350" i="36"/>
  <c r="A2334" i="36"/>
  <c r="A2333" i="36"/>
  <c r="A2330" i="36"/>
  <c r="A2332" i="36"/>
  <c r="A2331" i="36"/>
  <c r="A2327" i="36"/>
  <c r="A2328" i="36"/>
  <c r="A2329" i="36"/>
  <c r="A2336" i="36"/>
  <c r="A2337" i="36"/>
  <c r="A2335" i="36"/>
  <c r="A2272" i="36"/>
  <c r="A2270" i="36"/>
  <c r="A2271" i="36"/>
  <c r="A2301" i="36"/>
  <c r="A2299" i="36"/>
  <c r="A2300" i="36"/>
  <c r="A2298" i="36"/>
  <c r="A2297" i="36"/>
  <c r="A2295" i="36"/>
  <c r="A2296" i="36"/>
  <c r="A2294" i="36"/>
  <c r="A2293" i="36"/>
  <c r="A2306" i="36"/>
  <c r="A2307" i="36"/>
  <c r="A2304" i="36"/>
  <c r="A2305" i="36"/>
  <c r="A2308" i="36"/>
  <c r="A2303" i="36"/>
  <c r="A2302" i="36"/>
  <c r="A2283" i="36"/>
  <c r="A2284" i="36"/>
  <c r="A2282" i="36"/>
  <c r="A2279" i="36"/>
  <c r="A2280" i="36"/>
  <c r="A2281" i="36"/>
  <c r="A2292" i="36"/>
  <c r="A2291" i="36"/>
  <c r="A2287" i="36"/>
  <c r="A2286" i="36"/>
  <c r="A2285" i="36"/>
  <c r="A2290" i="36"/>
  <c r="A2289" i="36"/>
  <c r="A2288" i="36"/>
  <c r="A2277" i="36"/>
  <c r="A2278" i="36"/>
  <c r="A2309" i="36"/>
  <c r="A2269" i="36"/>
  <c r="A2266" i="36"/>
  <c r="A2267" i="36"/>
  <c r="A2268" i="36"/>
  <c r="A2265" i="36"/>
  <c r="A2264" i="36"/>
  <c r="A2276" i="36"/>
  <c r="A2275" i="36"/>
  <c r="A2274" i="36"/>
  <c r="A2273" i="36"/>
  <c r="A2263" i="36"/>
  <c r="A2326" i="36"/>
  <c r="A2323" i="36"/>
  <c r="A2325" i="36"/>
  <c r="A2324" i="36"/>
  <c r="A2322" i="36"/>
  <c r="A2262" i="36"/>
  <c r="A2357" i="36"/>
  <c r="A2355" i="36"/>
  <c r="A2356" i="36"/>
  <c r="A2354" i="36"/>
  <c r="A2385" i="36"/>
  <c r="A2384" i="36"/>
  <c r="A2382" i="36"/>
  <c r="A2381" i="36"/>
  <c r="A2380" i="36"/>
  <c r="A2383" i="36"/>
  <c r="A2379" i="36"/>
  <c r="A2378" i="36"/>
  <c r="A2388" i="36"/>
  <c r="A2362" i="36"/>
  <c r="A2375" i="36"/>
  <c r="A2376" i="36"/>
  <c r="A2374" i="36"/>
  <c r="A2377" i="36"/>
  <c r="A2373" i="36"/>
  <c r="A2372" i="36"/>
  <c r="A2371" i="36"/>
  <c r="A2370" i="36"/>
  <c r="A2369" i="36"/>
  <c r="A2368" i="36"/>
  <c r="A2367" i="36"/>
  <c r="A2366" i="36"/>
  <c r="A2365" i="36"/>
  <c r="A2364" i="36"/>
  <c r="A2363" i="36"/>
  <c r="A2386" i="36"/>
  <c r="A2361" i="36"/>
  <c r="A2387" i="36"/>
  <c r="A2360" i="36"/>
  <c r="A2389" i="36"/>
  <c r="A2391" i="36"/>
  <c r="A2390" i="36"/>
  <c r="A2359" i="36"/>
  <c r="A2358" i="36"/>
  <c r="A2258" i="36"/>
  <c r="A2245" i="36"/>
  <c r="A2202" i="36"/>
  <c r="A110" i="36"/>
  <c r="A2069" i="36"/>
  <c r="A2053" i="36"/>
  <c r="A2052" i="36"/>
  <c r="A2051" i="36"/>
  <c r="A2050" i="36"/>
  <c r="A2049" i="36"/>
  <c r="A2054" i="36"/>
  <c r="A2048" i="36"/>
  <c r="A2047" i="36"/>
  <c r="A2046" i="36"/>
  <c r="A2067" i="36"/>
  <c r="A2068" i="36"/>
  <c r="A2066" i="36"/>
  <c r="A2065" i="36"/>
  <c r="A2064" i="36"/>
  <c r="A2063" i="36"/>
  <c r="A2062" i="36"/>
  <c r="A2061" i="36"/>
  <c r="A2057" i="36"/>
  <c r="A2060" i="36"/>
  <c r="A2059" i="36"/>
  <c r="A2058" i="36"/>
  <c r="A2056" i="36"/>
  <c r="A2055" i="36"/>
  <c r="A2045" i="36"/>
  <c r="A1907" i="36"/>
  <c r="A1902" i="36"/>
  <c r="A1906" i="36"/>
  <c r="A1905" i="36"/>
  <c r="A1904" i="36"/>
  <c r="A1903" i="36"/>
  <c r="A1901" i="36"/>
  <c r="A1900" i="36"/>
  <c r="A1896" i="36"/>
  <c r="A1889" i="36"/>
  <c r="A1899" i="36"/>
  <c r="A1898" i="36"/>
  <c r="A1897" i="36"/>
  <c r="A1895" i="36"/>
  <c r="A1894" i="36"/>
  <c r="A1893" i="36"/>
  <c r="A1892" i="36"/>
  <c r="A1891" i="36"/>
  <c r="A1890" i="36"/>
  <c r="A1888" i="36"/>
  <c r="A1887" i="36"/>
  <c r="A1886" i="36"/>
  <c r="A1885" i="36"/>
  <c r="A1884" i="36"/>
  <c r="A1883" i="36"/>
  <c r="A1882" i="36"/>
  <c r="A1881" i="36"/>
  <c r="A1879" i="36"/>
  <c r="A1880" i="36"/>
  <c r="A1870" i="36"/>
  <c r="A1874" i="36"/>
  <c r="A1876" i="36"/>
  <c r="A1875" i="36"/>
  <c r="A1873" i="36"/>
  <c r="A1869" i="36"/>
  <c r="A1866" i="36"/>
  <c r="A1868" i="36"/>
  <c r="A1865" i="36"/>
  <c r="A1864" i="36"/>
  <c r="A1863" i="36"/>
  <c r="A1872" i="36"/>
  <c r="A1878" i="36"/>
  <c r="A1877" i="36"/>
  <c r="A1856" i="36"/>
  <c r="A181" i="36"/>
  <c r="A211" i="36"/>
  <c r="A210" i="36"/>
  <c r="A209" i="36"/>
  <c r="A208" i="36"/>
  <c r="A207" i="36"/>
  <c r="A206" i="36"/>
  <c r="A205" i="36"/>
  <c r="A204" i="36"/>
  <c r="A203" i="36"/>
  <c r="A202" i="36"/>
  <c r="A201" i="36"/>
  <c r="A200" i="36"/>
  <c r="A199" i="36"/>
  <c r="A198" i="36"/>
  <c r="A197" i="36"/>
  <c r="A196" i="36"/>
  <c r="A195" i="36"/>
  <c r="A194" i="36"/>
  <c r="A193" i="36"/>
  <c r="A180" i="36"/>
  <c r="A179" i="36"/>
  <c r="A178" i="36"/>
  <c r="A177" i="36"/>
  <c r="A191" i="36"/>
  <c r="A190" i="36"/>
  <c r="A192" i="36"/>
  <c r="A189" i="36"/>
  <c r="A188" i="36"/>
  <c r="A187" i="36"/>
  <c r="A186" i="36"/>
  <c r="A185" i="36"/>
  <c r="A184" i="36"/>
  <c r="A183" i="36"/>
  <c r="A182" i="36"/>
  <c r="A168" i="36"/>
  <c r="A174" i="36"/>
  <c r="A176" i="36"/>
  <c r="A175" i="36"/>
  <c r="A163" i="36"/>
  <c r="A173" i="36"/>
  <c r="A172" i="36"/>
  <c r="A162" i="36"/>
  <c r="A161" i="36"/>
  <c r="A160" i="36"/>
  <c r="A159" i="36"/>
  <c r="A158" i="36"/>
  <c r="A154" i="36"/>
  <c r="A157" i="36"/>
  <c r="A156" i="36"/>
  <c r="A155" i="36"/>
  <c r="A153" i="36"/>
  <c r="A152" i="36"/>
  <c r="A151" i="36"/>
  <c r="A150" i="36"/>
  <c r="A171" i="36"/>
  <c r="A149" i="36"/>
  <c r="A170" i="36"/>
  <c r="A148" i="36"/>
  <c r="A147" i="36"/>
  <c r="A146" i="36"/>
  <c r="A145" i="36"/>
  <c r="A144" i="36"/>
  <c r="A143" i="36"/>
  <c r="A169"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64" i="36"/>
  <c r="A167" i="36"/>
  <c r="A166" i="36"/>
  <c r="A165" i="36"/>
  <c r="A113" i="36"/>
  <c r="A112" i="36"/>
  <c r="A2008" i="36"/>
  <c r="A2009" i="36"/>
  <c r="A2004" i="36"/>
  <c r="A2005" i="36"/>
  <c r="A2007" i="36"/>
  <c r="A2006" i="36"/>
  <c r="A2003" i="36"/>
  <c r="A111" i="36"/>
  <c r="A2037" i="36"/>
  <c r="A2036" i="36"/>
  <c r="A2035" i="36"/>
  <c r="A2042" i="36"/>
  <c r="A2044" i="36"/>
  <c r="A2043" i="36"/>
  <c r="A2034" i="36"/>
  <c r="A2031" i="36"/>
  <c r="A2040" i="36"/>
  <c r="A2039" i="36"/>
  <c r="A2041" i="36"/>
  <c r="A2038" i="36"/>
  <c r="A2032" i="36"/>
  <c r="A2033" i="36"/>
  <c r="A2023" i="36"/>
  <c r="A2022" i="36"/>
  <c r="A2021" i="36"/>
  <c r="A2020" i="36"/>
  <c r="A2019" i="36"/>
  <c r="A2013" i="36"/>
  <c r="A2011" i="36"/>
  <c r="A2012" i="36"/>
  <c r="A2014" i="36"/>
  <c r="A2010" i="36"/>
  <c r="A2002" i="36"/>
  <c r="A2183" i="36"/>
  <c r="A2201" i="36"/>
  <c r="A2195" i="36"/>
  <c r="A2194" i="36"/>
  <c r="A2196" i="36"/>
  <c r="A2193" i="36"/>
  <c r="A2200" i="36"/>
  <c r="A2199" i="36"/>
  <c r="A2198" i="36"/>
  <c r="A2197" i="36"/>
  <c r="A2192" i="36"/>
  <c r="A2191" i="36"/>
  <c r="A2187" i="36"/>
  <c r="A2186" i="36"/>
  <c r="A2188" i="36"/>
  <c r="A2185" i="36"/>
  <c r="A2190" i="36"/>
  <c r="A2189" i="36"/>
  <c r="A2184" i="36"/>
  <c r="A1957" i="36"/>
  <c r="A1955" i="36"/>
  <c r="A1958" i="36"/>
  <c r="A1954" i="36"/>
  <c r="A1953" i="36"/>
  <c r="A1952" i="36"/>
  <c r="A1956" i="36"/>
  <c r="A1951" i="36"/>
  <c r="A1986" i="36"/>
  <c r="A1985" i="36"/>
  <c r="A1947" i="36"/>
  <c r="A1949" i="36"/>
  <c r="A1948" i="36"/>
  <c r="A1950" i="36"/>
  <c r="A1963" i="36"/>
  <c r="A1946" i="36"/>
  <c r="A1982" i="36"/>
  <c r="A1979" i="36"/>
  <c r="A1976" i="36"/>
  <c r="A1980" i="36"/>
  <c r="A1981" i="36"/>
  <c r="A1973" i="36"/>
  <c r="A1974" i="36"/>
  <c r="A1972" i="36"/>
  <c r="A1975" i="36"/>
  <c r="A1971" i="36"/>
  <c r="A1970" i="36"/>
  <c r="A1977" i="36"/>
  <c r="A1978" i="36"/>
  <c r="A1983" i="36"/>
  <c r="A1969" i="36"/>
  <c r="A1968" i="36"/>
  <c r="A1967" i="36"/>
  <c r="A1984" i="36"/>
  <c r="A1965" i="36"/>
  <c r="A1966" i="36"/>
  <c r="A1964" i="36"/>
  <c r="A1962" i="36"/>
  <c r="A1959" i="36"/>
  <c r="A1961" i="36"/>
  <c r="A1960" i="36"/>
  <c r="A1945" i="36"/>
  <c r="A1944" i="36"/>
  <c r="A109" i="36"/>
  <c r="A108" i="36"/>
  <c r="A2490" i="36"/>
  <c r="A2457" i="36"/>
  <c r="A2458" i="36"/>
  <c r="A2500" i="36"/>
  <c r="A2499" i="36"/>
  <c r="A2489" i="36"/>
  <c r="A2483" i="36"/>
  <c r="A2493" i="36"/>
  <c r="A2486" i="36"/>
  <c r="A2488" i="36"/>
  <c r="A2479" i="36"/>
  <c r="A2498" i="36"/>
  <c r="A2495" i="36"/>
  <c r="A2496" i="36"/>
  <c r="A2469" i="36"/>
  <c r="A2468" i="36"/>
  <c r="A2463" i="36"/>
  <c r="A2466" i="36"/>
  <c r="A2497" i="36"/>
  <c r="A2484" i="36"/>
  <c r="A2467" i="36"/>
  <c r="A2470" i="36"/>
  <c r="A2487" i="36"/>
  <c r="A2494" i="36"/>
  <c r="A2474" i="36"/>
  <c r="A2478" i="36"/>
  <c r="A2476" i="36"/>
  <c r="A2480" i="36"/>
  <c r="A2455" i="36"/>
  <c r="A2492" i="36"/>
  <c r="A2485" i="36"/>
  <c r="A2473" i="36"/>
  <c r="A2491" i="36"/>
  <c r="A2475" i="36"/>
  <c r="A2481" i="36"/>
  <c r="A2471" i="36"/>
  <c r="A2477" i="36"/>
  <c r="A2465" i="36"/>
  <c r="A2464" i="36"/>
  <c r="A2462" i="36"/>
  <c r="A2459" i="36"/>
  <c r="A2461" i="36"/>
  <c r="A2460" i="36"/>
  <c r="A2472" i="36"/>
  <c r="A2454" i="36"/>
  <c r="A2501" i="36"/>
  <c r="A2503" i="36"/>
  <c r="A2482" i="36"/>
  <c r="A2456" i="36"/>
  <c r="A2502" i="36"/>
  <c r="A2453" i="36"/>
  <c r="A2452" i="36"/>
  <c r="A2418" i="36"/>
  <c r="A2414" i="36"/>
  <c r="A2402" i="36"/>
  <c r="A2404" i="36"/>
  <c r="A2400" i="36"/>
  <c r="A2411" i="36"/>
  <c r="A2399" i="36"/>
  <c r="A2408" i="36"/>
  <c r="A2410" i="36"/>
  <c r="A2405" i="36"/>
  <c r="A2406" i="36"/>
  <c r="A2409" i="36"/>
  <c r="A2407" i="36"/>
  <c r="A2401" i="36"/>
  <c r="A2403" i="36"/>
  <c r="A2416" i="36"/>
  <c r="A2417" i="36"/>
  <c r="A2415" i="36"/>
  <c r="A2419" i="36"/>
  <c r="A2412" i="36"/>
  <c r="A2398" i="36"/>
  <c r="A2413" i="36"/>
  <c r="A2397" i="36"/>
  <c r="A2449" i="36"/>
  <c r="A2450" i="36"/>
  <c r="A2448" i="36"/>
  <c r="A2451" i="36"/>
  <c r="A2447" i="36"/>
  <c r="A2446" i="36"/>
  <c r="A2442" i="36"/>
  <c r="A2441" i="36"/>
  <c r="A2439" i="36"/>
  <c r="A2436" i="36"/>
  <c r="A2434" i="36"/>
  <c r="A2435" i="36"/>
  <c r="A2432" i="36"/>
  <c r="A2440" i="36"/>
  <c r="A2437" i="36"/>
  <c r="A2431" i="36"/>
  <c r="A2424" i="36"/>
  <c r="A2425" i="36"/>
  <c r="A2427" i="36"/>
  <c r="A2426" i="36"/>
  <c r="A2428" i="36"/>
  <c r="A2429" i="36"/>
  <c r="A2423" i="36"/>
  <c r="A2433" i="36"/>
  <c r="A2438" i="36"/>
  <c r="A2430" i="36"/>
  <c r="A2422" i="36"/>
  <c r="A2421" i="36"/>
  <c r="A2420" i="36"/>
  <c r="A2396" i="36"/>
  <c r="A2395" i="36"/>
  <c r="C531" i="48" l="1" a="1"/>
  <c r="C531" i="48" s="1"/>
  <c r="C241" i="48" a="1"/>
  <c r="C241" i="48" s="1"/>
  <c r="C584" i="48" a="1"/>
  <c r="C584" i="48" s="1"/>
  <c r="C593" i="48" a="1"/>
  <c r="C593" i="48" s="1"/>
  <c r="C493" i="48" a="1"/>
  <c r="C493" i="48" s="1"/>
  <c r="C438" i="48" a="1"/>
  <c r="C438" i="48" s="1"/>
  <c r="C621" i="48" a="1"/>
  <c r="C621" i="48" s="1"/>
  <c r="C38" i="48" a="1"/>
  <c r="C38" i="48" s="1"/>
  <c r="C530" i="48" a="1"/>
  <c r="C530" i="48" s="1"/>
  <c r="C606" i="48" a="1"/>
  <c r="C606" i="48" s="1"/>
  <c r="C376" i="48" a="1"/>
  <c r="C376" i="48" s="1"/>
  <c r="C325" i="48" a="1"/>
  <c r="C325" i="48" s="1"/>
  <c r="C13" i="48" a="1"/>
  <c r="C13" i="48" s="1"/>
  <c r="C138" i="48" a="1"/>
  <c r="C138" i="48" s="1"/>
  <c r="C137" i="48" a="1"/>
  <c r="C137" i="48" s="1"/>
  <c r="C295" i="48" a="1"/>
  <c r="C295" i="48" s="1"/>
  <c r="C519" i="48" a="1"/>
  <c r="C519" i="48" s="1"/>
  <c r="C499" i="48" a="1"/>
  <c r="C499" i="48" s="1"/>
  <c r="C222" i="48" a="1"/>
  <c r="C222" i="48" s="1"/>
  <c r="C354" i="48" a="1"/>
  <c r="C354" i="48" s="1"/>
  <c r="C340" i="48" a="1"/>
  <c r="C340" i="48" s="1"/>
  <c r="C485" i="48" a="1"/>
  <c r="C485" i="48" s="1"/>
  <c r="C42" i="48" a="1"/>
  <c r="C42" i="48" s="1"/>
  <c r="C180" i="48" a="1"/>
  <c r="C180" i="48" s="1"/>
  <c r="C82" i="48" a="1"/>
  <c r="C82" i="48" s="1"/>
  <c r="C321" i="48" a="1"/>
  <c r="C321" i="48" s="1"/>
  <c r="C660" i="48" a="1"/>
  <c r="C660" i="48" s="1"/>
  <c r="C109" i="48" a="1"/>
  <c r="C109" i="48" s="1"/>
  <c r="C324" i="48" a="1"/>
  <c r="C324" i="48" s="1"/>
  <c r="C623" i="48" a="1"/>
  <c r="C623" i="48" s="1"/>
  <c r="C72" i="48" a="1"/>
  <c r="C72" i="48" s="1"/>
  <c r="C122" i="48" a="1"/>
  <c r="C122" i="48" s="1"/>
  <c r="C322" i="48" a="1"/>
  <c r="C322" i="48" s="1"/>
  <c r="C252" i="48" a="1"/>
  <c r="C252" i="48" s="1"/>
  <c r="C501" i="48" a="1"/>
  <c r="C501" i="48" s="1"/>
  <c r="C435" i="48" a="1"/>
  <c r="C435" i="48" s="1"/>
  <c r="C486" i="48" a="1"/>
  <c r="C486" i="48" s="1"/>
  <c r="C312" i="48" a="1"/>
  <c r="C312" i="48" s="1"/>
  <c r="C462" i="48" a="1"/>
  <c r="C462" i="48" s="1"/>
  <c r="C320" i="48" a="1"/>
  <c r="C320" i="48" s="1"/>
  <c r="C250" i="48" a="1"/>
  <c r="C250" i="48" s="1"/>
  <c r="C97" i="48" a="1"/>
  <c r="C97" i="48" s="1"/>
  <c r="C667" i="48" a="1"/>
  <c r="C667" i="48" s="1"/>
  <c r="C83" i="48" a="1"/>
  <c r="C83" i="48" s="1"/>
  <c r="C547" i="48" a="1"/>
  <c r="C547" i="48" s="1"/>
  <c r="C463" i="48" a="1"/>
  <c r="C463" i="48" s="1"/>
  <c r="C442" i="48" a="1"/>
  <c r="C442" i="48" s="1"/>
  <c r="C139" i="48" a="1"/>
  <c r="C139" i="48" s="1"/>
  <c r="C249" i="48" a="1"/>
  <c r="C249" i="48" s="1"/>
  <c r="C306" i="48" a="1"/>
  <c r="C306" i="48" s="1"/>
  <c r="C314" i="48" a="1"/>
  <c r="C314" i="48" s="1"/>
  <c r="C248" i="48" a="1"/>
  <c r="C248" i="48" s="1"/>
  <c r="C270" i="48" a="1"/>
  <c r="C270" i="48" s="1"/>
  <c r="C327" i="48" a="1"/>
  <c r="C327" i="48" s="1"/>
  <c r="C346" i="48" a="1"/>
  <c r="C346" i="48" s="1"/>
  <c r="C5" i="48" a="1"/>
  <c r="C5" i="48" s="1"/>
  <c r="C2" i="48" a="1"/>
  <c r="C2" i="48" s="1"/>
  <c r="C370" i="48" a="1"/>
  <c r="C370" i="48" s="1"/>
  <c r="C47" i="48" a="1"/>
  <c r="C47" i="48" s="1"/>
  <c r="C492" i="48" a="1"/>
  <c r="C492" i="48" s="1"/>
  <c r="C234" i="48" a="1"/>
  <c r="C234" i="48" s="1"/>
  <c r="C429" i="48" a="1"/>
  <c r="C429" i="48" s="1"/>
  <c r="C427" i="48" a="1"/>
  <c r="C427" i="48" s="1"/>
  <c r="C622" i="48" a="1"/>
  <c r="C622" i="48" s="1"/>
  <c r="C130" i="48" a="1"/>
  <c r="C130" i="48" s="1"/>
  <c r="C382" i="48" a="1"/>
  <c r="C382" i="48" s="1"/>
  <c r="C68" i="48" a="1"/>
  <c r="C68" i="48" s="1"/>
  <c r="C294" i="48" a="1"/>
  <c r="C294" i="48" s="1"/>
  <c r="C315" i="48" a="1"/>
  <c r="C315" i="48" s="1"/>
  <c r="C555" i="48" a="1"/>
  <c r="C555" i="48" s="1"/>
  <c r="C135" i="48" a="1"/>
  <c r="C135" i="48" s="1"/>
  <c r="C550" i="48" a="1"/>
  <c r="C550" i="48" s="1"/>
  <c r="C464" i="48" a="1"/>
  <c r="C464" i="48" s="1"/>
  <c r="C289" i="48" a="1"/>
  <c r="C289" i="48" s="1"/>
  <c r="C591" i="48" a="1"/>
  <c r="C591" i="48" s="1"/>
  <c r="C458" i="48" a="1"/>
  <c r="C458" i="48" s="1"/>
  <c r="C84" i="48" a="1"/>
  <c r="C84" i="48" s="1"/>
  <c r="C377" i="48" a="1"/>
  <c r="C377" i="48" s="1"/>
  <c r="C663" i="48" a="1"/>
  <c r="C663" i="48" s="1"/>
  <c r="C614" i="48" a="1"/>
  <c r="C614" i="48" s="1"/>
  <c r="C290" i="48" a="1"/>
  <c r="C290" i="48" s="1"/>
  <c r="C502" i="48" a="1"/>
  <c r="C502" i="48" s="1"/>
  <c r="C518" i="48" a="1"/>
  <c r="C518" i="48" s="1"/>
  <c r="C287" i="48" a="1"/>
  <c r="C287" i="48" s="1"/>
  <c r="C335" i="48" a="1"/>
  <c r="C335" i="48" s="1"/>
  <c r="C316" i="48" a="1"/>
  <c r="C316" i="48" s="1"/>
  <c r="C56" i="48" a="1"/>
  <c r="C56" i="48" s="1"/>
  <c r="C171" i="48" a="1"/>
  <c r="C171" i="48" s="1"/>
  <c r="T499" i="36"/>
  <c r="S1603" i="36"/>
  <c r="T1603" i="36"/>
  <c r="S1352" i="36" l="1"/>
  <c r="T1352" i="36"/>
  <c r="G202" i="16" a="1"/>
  <c r="G202" i="16" s="1"/>
  <c r="B411" i="48" a="1"/>
  <c r="B411" i="48" s="1"/>
  <c r="B637" i="48" a="1"/>
  <c r="B637" i="48" s="1"/>
  <c r="N274" i="16" l="1" a="1"/>
  <c r="N274" i="16" s="1"/>
  <c r="N273" i="16" a="1"/>
  <c r="N273" i="16" s="1"/>
  <c r="N270" i="16" a="1"/>
  <c r="N270" i="16" s="1"/>
  <c r="N271" i="16" a="1"/>
  <c r="N271" i="16" s="1"/>
  <c r="N272" i="16" a="1"/>
  <c r="N272" i="16" s="1"/>
  <c r="N275" i="16" a="1"/>
  <c r="N275" i="16" s="1"/>
  <c r="N276" i="16" a="1"/>
  <c r="N276" i="16" s="1"/>
  <c r="N277" i="16" a="1"/>
  <c r="N277" i="16" s="1"/>
  <c r="N278" i="16" a="1"/>
  <c r="N278" i="16" s="1"/>
  <c r="N279" i="16" a="1"/>
  <c r="N279" i="16" s="1"/>
  <c r="N280" i="16" a="1"/>
  <c r="N280" i="16" s="1"/>
  <c r="N281" i="16" a="1"/>
  <c r="N281" i="16" s="1"/>
  <c r="N282" i="16" a="1"/>
  <c r="N282" i="16" s="1"/>
  <c r="N283" i="16" a="1"/>
  <c r="N283" i="16" s="1"/>
  <c r="N284" i="16" a="1"/>
  <c r="N284" i="16" s="1"/>
  <c r="N285" i="16" a="1"/>
  <c r="N285" i="16" s="1"/>
  <c r="N286" i="16" a="1"/>
  <c r="N286" i="16" s="1"/>
  <c r="N287" i="16" a="1"/>
  <c r="N287" i="16" s="1"/>
  <c r="N288" i="16" a="1"/>
  <c r="N288" i="16" s="1"/>
  <c r="N289" i="16" a="1"/>
  <c r="N289" i="16" s="1"/>
  <c r="N290" i="16" a="1"/>
  <c r="N290" i="16" s="1"/>
  <c r="N292" i="16" a="1"/>
  <c r="N292" i="16" s="1"/>
  <c r="N293" i="16" a="1"/>
  <c r="N293" i="16" s="1"/>
  <c r="N294" i="16" a="1"/>
  <c r="N294" i="16" s="1"/>
  <c r="C135" i="33" l="1"/>
  <c r="E135" i="33"/>
  <c r="C414" i="33"/>
  <c r="E414" i="33"/>
  <c r="C2" i="33"/>
  <c r="D2" i="33"/>
  <c r="E2" i="33"/>
  <c r="C256" i="33"/>
  <c r="E256" i="33"/>
  <c r="C257" i="33"/>
  <c r="E257" i="33"/>
  <c r="C1187" i="33"/>
  <c r="E1187" i="33"/>
  <c r="C241" i="33"/>
  <c r="E241" i="33"/>
  <c r="C963" i="33"/>
  <c r="E963" i="33"/>
  <c r="C900" i="33"/>
  <c r="E900" i="33"/>
  <c r="C3" i="33"/>
  <c r="E3" i="33"/>
  <c r="C1096" i="33"/>
  <c r="E1096" i="33"/>
  <c r="C875" i="33"/>
  <c r="E875" i="33"/>
  <c r="C1480" i="33"/>
  <c r="E1480" i="33"/>
  <c r="C1570" i="33"/>
  <c r="E1570" i="33"/>
  <c r="C1748" i="33"/>
  <c r="E1748" i="33"/>
  <c r="C1753" i="33"/>
  <c r="E1753" i="33"/>
  <c r="C901" i="33"/>
  <c r="E901" i="33"/>
  <c r="C1754" i="33"/>
  <c r="E1754" i="33"/>
  <c r="AG876" i="36" l="1"/>
  <c r="AG1662" i="36"/>
  <c r="AG786" i="36"/>
  <c r="AG1318" i="36"/>
  <c r="AG589" i="36"/>
  <c r="AG1723" i="36"/>
  <c r="AG919" i="36"/>
  <c r="AG1393" i="36"/>
  <c r="AG1401" i="36"/>
  <c r="AG1665" i="36"/>
  <c r="AG714" i="36"/>
  <c r="AG403" i="36"/>
  <c r="AG944" i="36"/>
  <c r="AG1021" i="36"/>
  <c r="AG216" i="36"/>
  <c r="AG1663" i="36"/>
  <c r="AG279" i="36"/>
  <c r="AG349" i="36"/>
  <c r="AG1394" i="36"/>
  <c r="AG1667" i="36"/>
  <c r="AG1668" i="36"/>
  <c r="AG1298" i="36"/>
  <c r="AG787" i="36"/>
  <c r="AG605" i="36"/>
  <c r="AG960" i="36"/>
  <c r="AG1660" i="36"/>
  <c r="AG1841" i="36"/>
  <c r="AG900" i="36"/>
  <c r="AG918" i="36"/>
  <c r="AG768" i="36"/>
  <c r="AG857" i="36"/>
  <c r="AG1836" i="36"/>
  <c r="AG531" i="36"/>
  <c r="AG807" i="36"/>
  <c r="AG732" i="36"/>
  <c r="AG1820" i="36"/>
  <c r="AG822" i="36"/>
  <c r="AG1487" i="36"/>
  <c r="AG1412" i="36"/>
  <c r="AG1845" i="36"/>
  <c r="AG1661" i="36"/>
  <c r="AG1773" i="36"/>
  <c r="AG1842" i="36"/>
  <c r="AG1782" i="36"/>
  <c r="AG256" i="36"/>
  <c r="AG943" i="36"/>
  <c r="AG1664" i="36"/>
  <c r="AG764" i="36"/>
  <c r="AG1758" i="36"/>
  <c r="AG942" i="36"/>
  <c r="AG991" i="36"/>
  <c r="AG1814" i="36"/>
  <c r="AG382" i="36"/>
  <c r="AG969" i="36"/>
  <c r="AG1117" i="36"/>
  <c r="AG1807" i="36"/>
  <c r="AG332" i="36"/>
  <c r="AG1753" i="36"/>
  <c r="AG1843" i="36"/>
  <c r="AG1208" i="36"/>
  <c r="AG212" i="36"/>
  <c r="AG1122" i="36"/>
  <c r="AG674" i="36"/>
  <c r="AG806" i="36"/>
  <c r="AG1400" i="36"/>
  <c r="AG1120" i="36"/>
  <c r="AG1040" i="36"/>
  <c r="AG1591" i="36"/>
  <c r="AG920" i="36"/>
  <c r="AG1686" i="36"/>
  <c r="B246" i="48" a="1"/>
  <c r="B246" i="48" s="1"/>
  <c r="B31" i="48" a="1"/>
  <c r="B31" i="48" s="1"/>
  <c r="M1924" i="36" a="1"/>
  <c r="M1924" i="36" s="1"/>
  <c r="M1909" i="36" a="1"/>
  <c r="M1909" i="36" s="1"/>
  <c r="B662" i="48" l="1" a="1"/>
  <c r="B662" i="48" s="1"/>
  <c r="B202" i="48" a="1"/>
  <c r="B202" i="48" s="1"/>
  <c r="B397" i="48" a="1"/>
  <c r="B397" i="48" s="1"/>
  <c r="AL1122" i="36"/>
  <c r="B663" i="48" a="1"/>
  <c r="B663" i="48" s="1"/>
  <c r="B555" i="48" a="1"/>
  <c r="B555" i="48" s="1"/>
  <c r="E4" i="33"/>
  <c r="C4" i="33"/>
  <c r="AH861" i="36" s="1"/>
  <c r="G2" i="38" a="1"/>
  <c r="G2" i="38" s="1"/>
  <c r="J2" i="38" a="1"/>
  <c r="J2" i="38" s="1"/>
  <c r="M2309" i="36" a="1"/>
  <c r="M2309" i="36" s="1"/>
  <c r="AH1184" i="36" l="1"/>
  <c r="AH1761" i="36"/>
  <c r="AH1191" i="36"/>
  <c r="AH1670" i="36"/>
  <c r="AH1501" i="36"/>
  <c r="AH1135" i="36"/>
  <c r="AH1203" i="36"/>
  <c r="AH755" i="36"/>
  <c r="AH1605" i="36"/>
  <c r="AH1493" i="36"/>
  <c r="AH1132" i="36"/>
  <c r="AH1831" i="36"/>
  <c r="AH929" i="36"/>
  <c r="AH1823" i="36"/>
  <c r="AH263" i="36"/>
  <c r="AH573" i="36"/>
  <c r="AH1852" i="36"/>
  <c r="AH289" i="36"/>
  <c r="AH1245" i="36"/>
  <c r="AH494" i="36"/>
  <c r="AH1642" i="36"/>
  <c r="AH1486" i="36"/>
  <c r="AH599" i="36"/>
  <c r="AH751" i="36"/>
  <c r="AH1585" i="36"/>
  <c r="AH1163" i="36"/>
  <c r="AH315" i="36"/>
  <c r="AH633" i="36"/>
  <c r="AH1039" i="36"/>
  <c r="AH662" i="36"/>
  <c r="AH1063" i="36"/>
  <c r="AH1254" i="36"/>
  <c r="AH1714" i="36"/>
  <c r="AH280" i="36"/>
  <c r="AH1366" i="36"/>
  <c r="AH1387" i="36"/>
  <c r="AH224" i="36"/>
  <c r="AH411" i="36"/>
  <c r="AH926" i="36"/>
  <c r="AH1315" i="36"/>
  <c r="AH547" i="36"/>
  <c r="AH300" i="36"/>
  <c r="AH1317" i="36"/>
  <c r="AH1518" i="36"/>
  <c r="AH223" i="36"/>
  <c r="AH1806" i="36"/>
  <c r="AH1507" i="36"/>
  <c r="AH1583" i="36"/>
  <c r="AH852" i="36"/>
  <c r="AH333" i="36"/>
  <c r="AH334" i="36"/>
  <c r="AH483" i="36"/>
  <c r="AH680" i="36"/>
  <c r="AH740" i="36"/>
  <c r="AH961" i="36"/>
  <c r="AH424" i="36"/>
  <c r="AH1465" i="36"/>
  <c r="AH1012" i="36"/>
  <c r="AH654" i="36"/>
  <c r="AH1233" i="36"/>
  <c r="AH1525" i="36"/>
  <c r="AH1729" i="36"/>
  <c r="AH1082" i="36"/>
  <c r="AH1164" i="36"/>
  <c r="AH1139" i="36"/>
  <c r="AH1222" i="36"/>
  <c r="AH338" i="36"/>
  <c r="AH1236" i="36"/>
  <c r="AH952" i="36"/>
  <c r="AH1126" i="36"/>
  <c r="AH1595" i="36"/>
  <c r="AH485" i="36"/>
  <c r="AH1778" i="36"/>
  <c r="AH963" i="36"/>
  <c r="AH586" i="36"/>
  <c r="AH797" i="36"/>
  <c r="AH465" i="36"/>
  <c r="AH1388" i="36"/>
  <c r="AH239" i="36"/>
  <c r="AH592" i="36"/>
  <c r="AH602" i="36"/>
  <c r="AH1542" i="36"/>
  <c r="AH1685" i="36"/>
  <c r="AH1048" i="36"/>
  <c r="AH962" i="36"/>
  <c r="AH537" i="36"/>
  <c r="AH832" i="36"/>
  <c r="AH898" i="36"/>
  <c r="AH503" i="36"/>
  <c r="AH1380" i="36"/>
  <c r="AH331" i="36"/>
  <c r="AH927" i="36"/>
  <c r="AH377" i="36"/>
  <c r="AH513" i="36"/>
  <c r="AH693" i="36"/>
  <c r="AH1284" i="36"/>
  <c r="AH1646" i="36"/>
  <c r="AH454" i="36"/>
  <c r="AH841" i="36"/>
  <c r="AH875" i="36"/>
  <c r="AH1162" i="36"/>
  <c r="AH1374" i="36"/>
  <c r="AH1749" i="36"/>
  <c r="AH1647" i="36"/>
  <c r="AH1299" i="36"/>
  <c r="AH1349" i="36"/>
  <c r="AH1006" i="36"/>
  <c r="AH1378" i="36"/>
  <c r="AH1215" i="36"/>
  <c r="AH783" i="36"/>
  <c r="AH1251" i="36"/>
  <c r="AH1809" i="36"/>
  <c r="AH1056" i="36"/>
  <c r="AH1419" i="36"/>
  <c r="AH1365" i="36"/>
  <c r="AH314" i="36"/>
  <c r="AH1067" i="36"/>
  <c r="AH1724" i="36"/>
  <c r="AH892" i="36"/>
  <c r="AH1529" i="36"/>
  <c r="AH1787" i="36"/>
  <c r="AH555" i="36"/>
  <c r="AH597" i="36"/>
  <c r="AH945" i="36"/>
  <c r="AH1596" i="36"/>
  <c r="AH823" i="36"/>
  <c r="AH769" i="36"/>
  <c r="AH1230" i="36"/>
  <c r="AH1608" i="36"/>
  <c r="AH1169" i="36"/>
  <c r="AH1800" i="36"/>
  <c r="AH1152" i="36"/>
  <c r="AH348" i="36"/>
  <c r="AH1705" i="36"/>
  <c r="AH1209" i="36"/>
  <c r="AH912" i="36"/>
  <c r="AH1308" i="36"/>
  <c r="AH518" i="36"/>
  <c r="AH515" i="36"/>
  <c r="AH890" i="36"/>
  <c r="AH1502" i="36"/>
  <c r="AH715" i="36"/>
  <c r="AH837" i="36"/>
  <c r="AH676" i="36"/>
  <c r="AH1084" i="36"/>
  <c r="AH1398" i="36"/>
  <c r="AH317" i="36"/>
  <c r="AH303" i="36"/>
  <c r="AH1808" i="36"/>
  <c r="AH1510" i="36"/>
  <c r="AH1696" i="36"/>
  <c r="AH930" i="36"/>
  <c r="AH396" i="36"/>
  <c r="AH1451" i="36"/>
  <c r="AH996" i="36"/>
  <c r="AH329" i="36"/>
  <c r="AH552" i="36"/>
  <c r="AH1228" i="36"/>
  <c r="AH1582" i="36"/>
  <c r="AH1304" i="36"/>
  <c r="AH939" i="36"/>
  <c r="AH1846" i="36"/>
  <c r="AH784" i="36"/>
  <c r="AH1130" i="36"/>
  <c r="AH618" i="36"/>
  <c r="AH865" i="36"/>
  <c r="AH1648" i="36"/>
  <c r="AH1423" i="36"/>
  <c r="AH1812" i="36"/>
  <c r="AH804" i="36"/>
  <c r="AH1431" i="36"/>
  <c r="AH277" i="36"/>
  <c r="AH757" i="36"/>
  <c r="AH1076" i="36"/>
  <c r="AH1445" i="36"/>
  <c r="AH1303" i="36"/>
  <c r="AH412" i="36"/>
  <c r="AH1412" i="36"/>
  <c r="AH1335" i="36"/>
  <c r="AH1699" i="36"/>
  <c r="AH1524" i="36"/>
  <c r="AH508" i="36"/>
  <c r="AH500" i="36"/>
  <c r="AH813" i="36"/>
  <c r="AH498" i="36"/>
  <c r="AH759" i="36"/>
  <c r="AH1429" i="36"/>
  <c r="AH287" i="36"/>
  <c r="AH1620" i="36"/>
  <c r="AH392" i="36"/>
  <c r="AH796" i="36"/>
  <c r="AH1691" i="36"/>
  <c r="AH739" i="36"/>
  <c r="AH1087" i="36"/>
  <c r="AH1466" i="36"/>
  <c r="AH1250" i="36"/>
  <c r="AH539" i="36"/>
  <c r="AH822" i="36"/>
  <c r="AH1324" i="36"/>
  <c r="AH1650" i="36"/>
  <c r="AH442" i="36"/>
  <c r="AH261" i="36"/>
  <c r="AH1193" i="36"/>
  <c r="AH1385" i="36"/>
  <c r="AH1827" i="36"/>
  <c r="AH730" i="36"/>
  <c r="AH1488" i="36"/>
  <c r="AH932" i="36"/>
  <c r="AH671" i="36"/>
  <c r="AH794" i="36"/>
  <c r="AH1008" i="36"/>
  <c r="AH649" i="36"/>
  <c r="AH1681" i="36"/>
  <c r="AH814" i="36"/>
  <c r="AH1145" i="36"/>
  <c r="AH1512" i="36"/>
  <c r="AH834" i="36"/>
  <c r="AH1188" i="36"/>
  <c r="AH1167" i="36"/>
  <c r="AH702" i="36"/>
  <c r="AH1594" i="36"/>
  <c r="AH958" i="36"/>
  <c r="AH1238" i="36"/>
  <c r="AH972" i="36"/>
  <c r="AH889" i="36"/>
  <c r="AH1672" i="36"/>
  <c r="AH613" i="36"/>
  <c r="AH308" i="36"/>
  <c r="AH1136" i="36"/>
  <c r="AH1543" i="36"/>
  <c r="AH1734" i="36"/>
  <c r="AH1626" i="36"/>
  <c r="AH1291" i="36"/>
  <c r="AH984" i="36"/>
  <c r="AH978" i="36"/>
  <c r="AH1547" i="36"/>
  <c r="AH1762" i="36"/>
  <c r="AH1511" i="36"/>
  <c r="AH1410" i="36"/>
  <c r="AH838" i="36"/>
  <c r="AH1025" i="36"/>
  <c r="AH1408" i="36"/>
  <c r="AH1028" i="36"/>
  <c r="AH1587" i="36"/>
  <c r="AH1156" i="36"/>
  <c r="AH1710" i="36"/>
  <c r="AH877" i="36"/>
  <c r="AH1469" i="36"/>
  <c r="AH1772" i="36"/>
  <c r="AH214" i="36"/>
  <c r="AH1176" i="36"/>
  <c r="AH1513" i="36"/>
  <c r="AH590" i="36"/>
  <c r="AH1418" i="36"/>
  <c r="AH244" i="36"/>
  <c r="AH786" i="36"/>
  <c r="AH418" i="36"/>
  <c r="AH772" i="36"/>
  <c r="AH1358" i="36"/>
  <c r="AH506" i="36"/>
  <c r="AH565" i="36"/>
  <c r="AH869" i="36"/>
  <c r="AH1356" i="36"/>
  <c r="AH430" i="36"/>
  <c r="AH529" i="36"/>
  <c r="AH1334" i="36"/>
  <c r="AH363" i="36"/>
  <c r="AH1212" i="36"/>
  <c r="AH1100" i="36"/>
  <c r="AH1615" i="36"/>
  <c r="AH821" i="36"/>
  <c r="AH568" i="36"/>
  <c r="AH600" i="36"/>
  <c r="AH414" i="36"/>
  <c r="AH258" i="36"/>
  <c r="AH820" i="36"/>
  <c r="AH271" i="36"/>
  <c r="AH897" i="36"/>
  <c r="AH1337" i="36"/>
  <c r="AH975" i="36"/>
  <c r="AH872" i="36"/>
  <c r="AH1363" i="36"/>
  <c r="AH1185" i="36"/>
  <c r="AH1523" i="36"/>
  <c r="AH1279" i="36"/>
  <c r="AH653" i="36"/>
  <c r="AH1182" i="36"/>
  <c r="AH388" i="36"/>
  <c r="AH741" i="36"/>
  <c r="AH1078" i="36"/>
  <c r="AH479" i="36"/>
  <c r="AH1075" i="36"/>
  <c r="AH478" i="36"/>
  <c r="AH399" i="36"/>
  <c r="AH490" i="36"/>
  <c r="AH250" i="36"/>
  <c r="AH791" i="36"/>
  <c r="AH1660" i="36"/>
  <c r="AH687" i="36"/>
  <c r="AH1389" i="36"/>
  <c r="AH1168" i="36"/>
  <c r="AH1069" i="36"/>
  <c r="AH1384" i="36"/>
  <c r="AH1362" i="36"/>
  <c r="AH1766" i="36"/>
  <c r="AH1333" i="36"/>
  <c r="AH267" i="36"/>
  <c r="AH1141" i="36"/>
  <c r="AH1601" i="36"/>
  <c r="AH579" i="36"/>
  <c r="AH1476" i="36"/>
  <c r="AH477" i="36"/>
  <c r="AH893" i="36"/>
  <c r="AH1161" i="36"/>
  <c r="AH1597" i="36"/>
  <c r="AH1204" i="36"/>
  <c r="AH966" i="36"/>
  <c r="AH1190" i="36"/>
  <c r="AH346" i="36"/>
  <c r="AH1499" i="36"/>
  <c r="AH1669" i="36"/>
  <c r="AH607" i="36"/>
  <c r="AH682" i="36"/>
  <c r="AH404" i="36"/>
  <c r="AH758" i="36"/>
  <c r="AH1341" i="36"/>
  <c r="AH492" i="36"/>
  <c r="AH1682" i="36"/>
  <c r="AH853" i="36"/>
  <c r="AH1339" i="36"/>
  <c r="AH553" i="36"/>
  <c r="AH509" i="36"/>
  <c r="AH434" i="36"/>
  <c r="AH375" i="36"/>
  <c r="AH1131" i="36"/>
  <c r="AH1464" i="36"/>
  <c r="AH505" i="36"/>
  <c r="AH733" i="36"/>
  <c r="AH1817" i="36"/>
  <c r="AH524" i="36"/>
  <c r="AH400" i="36"/>
  <c r="AH432" i="36"/>
  <c r="AH805" i="36"/>
  <c r="AH761" i="36"/>
  <c r="AH735" i="36"/>
  <c r="AH480" i="36"/>
  <c r="AH923" i="36"/>
  <c r="AH1402" i="36"/>
  <c r="AH1577" i="36"/>
  <c r="AH704" i="36"/>
  <c r="AH1090" i="36"/>
  <c r="AH466" i="36"/>
  <c r="AH1658" i="36"/>
  <c r="AH489" i="36"/>
  <c r="AH1158" i="36"/>
  <c r="AH1282" i="36"/>
  <c r="AH1589" i="36"/>
  <c r="AH1153" i="36"/>
  <c r="AH746" i="36"/>
  <c r="AH1580" i="36"/>
  <c r="AH389" i="36"/>
  <c r="AH745" i="36"/>
  <c r="AH609" i="36"/>
  <c r="AH242" i="36"/>
  <c r="AH738" i="36"/>
  <c r="AH286" i="36"/>
  <c r="AH225" i="36"/>
  <c r="AH885" i="36"/>
  <c r="AH1038" i="36"/>
  <c r="AH979" i="36"/>
  <c r="AH1015" i="36"/>
  <c r="AH846" i="36"/>
  <c r="AH1249" i="36"/>
  <c r="AH1842" i="36"/>
  <c r="AH747" i="36"/>
  <c r="AH275" i="36"/>
  <c r="AH901" i="36"/>
  <c r="AH1301" i="36"/>
  <c r="AH703" i="36"/>
  <c r="AH218" i="36"/>
  <c r="AH1789" i="36"/>
  <c r="AH999" i="36"/>
  <c r="AH435" i="36"/>
  <c r="AH1633" i="36"/>
  <c r="AH1309" i="36"/>
  <c r="AH1564" i="36"/>
  <c r="AH1674" i="36"/>
  <c r="AH488" i="36"/>
  <c r="AH1110" i="36"/>
  <c r="AH1201" i="36"/>
  <c r="AH1026" i="36"/>
  <c r="AH670" i="36"/>
  <c r="AH922" i="36"/>
  <c r="AH1294" i="36"/>
  <c r="AH1441" i="36"/>
  <c r="AH1796" i="36"/>
  <c r="AH1206" i="36"/>
  <c r="AH213" i="36"/>
  <c r="AH1221" i="36"/>
  <c r="AH679" i="36"/>
  <c r="AH260" i="36"/>
  <c r="AH1225" i="36"/>
  <c r="AH1500" i="36"/>
  <c r="AH1213" i="36"/>
  <c r="AH608" i="36"/>
  <c r="AH1840" i="36"/>
  <c r="AH736" i="36"/>
  <c r="AH383" i="36"/>
  <c r="AH538" i="36"/>
  <c r="AH544" i="36"/>
  <c r="AH1109" i="36"/>
  <c r="AH569" i="36"/>
  <c r="AH415" i="36"/>
  <c r="AH1425" i="36"/>
  <c r="AH1700" i="36"/>
  <c r="AH504" i="36"/>
  <c r="AH449" i="36"/>
  <c r="AH1468" i="36"/>
  <c r="AH1841" i="36"/>
  <c r="AH743" i="36"/>
  <c r="AH1503" i="36"/>
  <c r="AH1313" i="36"/>
  <c r="AH683" i="36"/>
  <c r="AH560" i="36"/>
  <c r="AH1444" i="36"/>
  <c r="AH1096" i="36"/>
  <c r="AH1752" i="36"/>
  <c r="AH883" i="36"/>
  <c r="AH1310" i="36"/>
  <c r="AH914" i="36"/>
  <c r="AH856" i="36"/>
  <c r="AH995" i="36"/>
  <c r="AH1576" i="36"/>
  <c r="AH365" i="36"/>
  <c r="AH1095" i="36"/>
  <c r="AH1171" i="36"/>
  <c r="AH1276" i="36"/>
  <c r="AH1454" i="36"/>
  <c r="AH1704" i="36"/>
  <c r="AH549" i="36"/>
  <c r="AH782" i="36"/>
  <c r="AH1539" i="36"/>
  <c r="AH1634" i="36"/>
  <c r="AH1342" i="36"/>
  <c r="AH1736" i="36"/>
  <c r="AH1475" i="36"/>
  <c r="AH1058" i="36"/>
  <c r="AH1557" i="36"/>
  <c r="AH950" i="36"/>
  <c r="AH1382" i="36"/>
  <c r="AH1824" i="36"/>
  <c r="AH1630" i="36"/>
  <c r="AH620" i="36"/>
  <c r="AH1636" i="36"/>
  <c r="AH1644" i="36"/>
  <c r="AH624" i="36"/>
  <c r="AH436" i="36"/>
  <c r="AH722" i="36"/>
  <c r="AH528" i="36"/>
  <c r="AH448" i="36"/>
  <c r="AH720" i="36"/>
  <c r="AH1017" i="36"/>
  <c r="AH1731" i="36"/>
  <c r="AH839" i="36"/>
  <c r="AH270" i="36"/>
  <c r="AH1034" i="36"/>
  <c r="AH1113" i="36"/>
  <c r="AH828" i="36"/>
  <c r="AH831" i="36"/>
  <c r="AH1041" i="36"/>
  <c r="AH1417" i="36"/>
  <c r="AH1839" i="36"/>
  <c r="AH1556" i="36"/>
  <c r="AH1344" i="36"/>
  <c r="AH1782" i="36"/>
  <c r="AH1604" i="36"/>
  <c r="AH689" i="36"/>
  <c r="AH1116" i="36"/>
  <c r="AH326" i="36"/>
  <c r="AH1456" i="36"/>
  <c r="AH1180" i="36"/>
  <c r="AH1229" i="36"/>
  <c r="AH947" i="36"/>
  <c r="AH1673" i="36"/>
  <c r="AH1725" i="36"/>
  <c r="AH1183" i="36"/>
  <c r="AH1198" i="36"/>
  <c r="AH1777" i="36"/>
  <c r="AH754" i="36"/>
  <c r="AH811" i="36"/>
  <c r="AH1257" i="36"/>
  <c r="AH1559" i="36"/>
  <c r="AH285" i="36"/>
  <c r="AH1834" i="36"/>
  <c r="AH551" i="36"/>
  <c r="AH1073" i="36"/>
  <c r="AH913" i="36"/>
  <c r="AH378" i="36"/>
  <c r="AH1462" i="36"/>
  <c r="AH1244" i="36"/>
  <c r="AH1438" i="36"/>
  <c r="AH421" i="36"/>
  <c r="AH1049" i="36"/>
  <c r="AH1114" i="36"/>
  <c r="AH700" i="36"/>
  <c r="AH1616" i="36"/>
  <c r="AH1638" i="36"/>
  <c r="AH917" i="36"/>
  <c r="AH1275" i="36"/>
  <c r="AH981" i="36"/>
  <c r="AH684" i="36"/>
  <c r="AH1521" i="36"/>
  <c r="AH1693" i="36"/>
  <c r="AH829" i="36"/>
  <c r="AH1614" i="36"/>
  <c r="AH604" i="36"/>
  <c r="AH1548" i="36"/>
  <c r="AH1101" i="36"/>
  <c r="AH1484" i="36"/>
  <c r="AH546" i="36"/>
  <c r="AH1065" i="36"/>
  <c r="AH780" i="36"/>
  <c r="AH1741" i="36"/>
  <c r="AH803" i="36"/>
  <c r="AH1178" i="36"/>
  <c r="AH291" i="36"/>
  <c r="AH557" i="36"/>
  <c r="AH1662" i="36"/>
  <c r="AH1000" i="36"/>
  <c r="AH1391" i="36"/>
  <c r="AH1289" i="36"/>
  <c r="AH246" i="36"/>
  <c r="AH313" i="36"/>
  <c r="AH1561" i="36"/>
  <c r="AH660" i="36"/>
  <c r="AH1055" i="36"/>
  <c r="AH311" i="36"/>
  <c r="AH1179" i="36"/>
  <c r="AH1742" i="36"/>
  <c r="AH328" i="36"/>
  <c r="AH1018" i="36"/>
  <c r="AH1804" i="36"/>
  <c r="AH916" i="36"/>
  <c r="AH658" i="36"/>
  <c r="AH1392" i="36"/>
  <c r="AH1792" i="36"/>
  <c r="AH1677" i="36"/>
  <c r="AH1567" i="36"/>
  <c r="AH1655" i="36"/>
  <c r="AH1436" i="36"/>
  <c r="AH1825" i="36"/>
  <c r="AH819" i="36"/>
  <c r="AH1460" i="36"/>
  <c r="AH554" i="36"/>
  <c r="AH593" i="36"/>
  <c r="AH1227" i="36"/>
  <c r="AH476" i="36"/>
  <c r="AH1631" i="36"/>
  <c r="AH1138" i="36"/>
  <c r="AH381" i="36"/>
  <c r="AH785" i="36"/>
  <c r="AH868" i="36"/>
  <c r="AH472" i="36"/>
  <c r="AH1099" i="36"/>
  <c r="AH899" i="36"/>
  <c r="AH1611" i="36"/>
  <c r="AH859" i="36"/>
  <c r="AH1609" i="36"/>
  <c r="AH973" i="36"/>
  <c r="AH1610" i="36"/>
  <c r="AH1125" i="36"/>
  <c r="AH827" i="36"/>
  <c r="AH1216" i="36"/>
  <c r="AH1149" i="36"/>
  <c r="AH282" i="36"/>
  <c r="AH379" i="36"/>
  <c r="AH1052" i="36"/>
  <c r="AH1433" i="36"/>
  <c r="AH1261" i="36"/>
  <c r="AH1089" i="36"/>
  <c r="AH1843" i="36"/>
  <c r="AH665" i="36"/>
  <c r="AH1086" i="36"/>
  <c r="AH726" i="36"/>
  <c r="AH1295" i="36"/>
  <c r="AH855" i="36"/>
  <c r="AH1352" i="36"/>
  <c r="AH1767" i="36"/>
  <c r="AH1192" i="36"/>
  <c r="AH1485" i="36"/>
  <c r="AH601" i="36"/>
  <c r="AH878" i="36"/>
  <c r="AH1262" i="36"/>
  <c r="AH1569" i="36"/>
  <c r="AH1050" i="36"/>
  <c r="AH526" i="36"/>
  <c r="AH732" i="36"/>
  <c r="AH1716" i="36"/>
  <c r="AH496" i="36"/>
  <c r="AH1051" i="36"/>
  <c r="AH1085" i="36"/>
  <c r="AH1697" i="36"/>
  <c r="AH1844" i="36"/>
  <c r="AH974" i="36"/>
  <c r="AH627" i="36"/>
  <c r="AH278" i="36"/>
  <c r="AH481" i="36"/>
  <c r="AH1241" i="36"/>
  <c r="AH453" i="36"/>
  <c r="AH514" i="36"/>
  <c r="AH938" i="36"/>
  <c r="AH1745" i="36"/>
  <c r="AH276" i="36"/>
  <c r="AH614" i="36"/>
  <c r="AH843" i="36"/>
  <c r="AH1600" i="36"/>
  <c r="AH1234" i="36"/>
  <c r="AH792" i="36"/>
  <c r="AH362" i="36"/>
  <c r="AH217" i="36"/>
  <c r="AH1014" i="36"/>
  <c r="AH1077" i="36"/>
  <c r="AH1621" i="36"/>
  <c r="AH1323" i="36"/>
  <c r="AH1702" i="36"/>
  <c r="AH457" i="36"/>
  <c r="AH1328" i="36"/>
  <c r="AH1549" i="36"/>
  <c r="AH1641" i="36"/>
  <c r="AH799" i="36"/>
  <c r="AH1159" i="36"/>
  <c r="AH895" i="36"/>
  <c r="AH1232" i="36"/>
  <c r="AH349" i="36"/>
  <c r="AH884" i="36"/>
  <c r="AH1370" i="36"/>
  <c r="AH461" i="36"/>
  <c r="AH866" i="36"/>
  <c r="AH543" i="36"/>
  <c r="AH1528" i="36"/>
  <c r="AH1657" i="36"/>
  <c r="AH1019" i="36"/>
  <c r="AH566" i="36"/>
  <c r="AH302" i="36"/>
  <c r="AH272" i="36"/>
  <c r="AH1779" i="36"/>
  <c r="AH1494" i="36"/>
  <c r="AH1675" i="36"/>
  <c r="AH1195" i="36"/>
  <c r="AH1144" i="36"/>
  <c r="AH335" i="36"/>
  <c r="AH1160" i="36"/>
  <c r="AH681" i="36"/>
  <c r="AH1202" i="36"/>
  <c r="AH1802" i="36"/>
  <c r="AH1606" i="36"/>
  <c r="AH954" i="36"/>
  <c r="AH766" i="36"/>
  <c r="AH1088" i="36"/>
  <c r="AH1452" i="36"/>
  <c r="AH667" i="36"/>
  <c r="AH1150" i="36"/>
  <c r="AH525" i="36"/>
  <c r="AH216" i="36"/>
  <c r="AH788" i="36"/>
  <c r="AH1107" i="36"/>
  <c r="AH1403" i="36"/>
  <c r="AH1329" i="36"/>
  <c r="AH650" i="36"/>
  <c r="AH985" i="36"/>
  <c r="AH1555" i="36"/>
  <c r="AH1272" i="36"/>
  <c r="AH230" i="36"/>
  <c r="AH817" i="36"/>
  <c r="AH1533" i="36"/>
  <c r="AH646" i="36"/>
  <c r="AH501" i="36"/>
  <c r="AH295" i="36"/>
  <c r="AH835" i="36"/>
  <c r="AH1381" i="36"/>
  <c r="AH1722" i="36"/>
  <c r="AH460" i="36"/>
  <c r="AH556" i="36"/>
  <c r="AH266" i="36"/>
  <c r="AH1255" i="36"/>
  <c r="AH949" i="36"/>
  <c r="AH1483" i="36"/>
  <c r="AH1401" i="36"/>
  <c r="AH519" i="36"/>
  <c r="AH405" i="36"/>
  <c r="AH652" i="36"/>
  <c r="AH1001" i="36"/>
  <c r="AH438" i="36"/>
  <c r="AH809" i="36"/>
  <c r="AH327" i="36"/>
  <c r="AH675" i="36"/>
  <c r="AH879" i="36"/>
  <c r="AH928" i="36"/>
  <c r="AH1223" i="36"/>
  <c r="AH1765" i="36"/>
  <c r="AH621" i="36"/>
  <c r="AH986" i="36"/>
  <c r="AH409" i="36"/>
  <c r="AH521" i="36"/>
  <c r="AH1010" i="36"/>
  <c r="AH694" i="36"/>
  <c r="AH1243" i="36"/>
  <c r="AH921" i="36"/>
  <c r="AH776" i="36"/>
  <c r="AH1683" i="36"/>
  <c r="AH451" i="36"/>
  <c r="AH789" i="36"/>
  <c r="AH688" i="36"/>
  <c r="AH1175" i="36"/>
  <c r="AH1607" i="36"/>
  <c r="AH347" i="36"/>
  <c r="AH1603" i="36"/>
  <c r="AH1273" i="36"/>
  <c r="AH849" i="36"/>
  <c r="AH1688" i="36"/>
  <c r="AH598" i="36"/>
  <c r="AH1115" i="36"/>
  <c r="AH1416" i="36"/>
  <c r="AH262" i="36"/>
  <c r="AH1784" i="36"/>
  <c r="AH499" i="36"/>
  <c r="AH830" i="36"/>
  <c r="AH511" i="36"/>
  <c r="AH998" i="36"/>
  <c r="AH752" i="36"/>
  <c r="AH1428" i="36"/>
  <c r="AH1002" i="36"/>
  <c r="AH1713" i="36"/>
  <c r="AH1285" i="36"/>
  <c r="AH429" i="36"/>
  <c r="AH245" i="36"/>
  <c r="AH1786" i="36"/>
  <c r="AH550" i="36"/>
  <c r="AH1728" i="36"/>
  <c r="AH619" i="36"/>
  <c r="AH309" i="36"/>
  <c r="AH1496" i="36"/>
  <c r="AH1377" i="36"/>
  <c r="AH1627" i="36"/>
  <c r="AH818" i="36"/>
  <c r="AH1270" i="36"/>
  <c r="AH288" i="36"/>
  <c r="AH1558" i="36"/>
  <c r="AH1390" i="36"/>
  <c r="AH1079" i="36"/>
  <c r="AH1045" i="36"/>
  <c r="AH906" i="36"/>
  <c r="AH1397" i="36"/>
  <c r="AH925" i="36"/>
  <c r="AH911" i="36"/>
  <c r="AH1263" i="36"/>
  <c r="AH790" i="36"/>
  <c r="AH361" i="36"/>
  <c r="AH696" i="36"/>
  <c r="AH467" i="36"/>
  <c r="AH1373" i="36"/>
  <c r="AH669" i="36"/>
  <c r="AH583" i="36"/>
  <c r="AH1667" i="36"/>
  <c r="AH416" i="36"/>
  <c r="AH1575" i="36"/>
  <c r="AH1487" i="36"/>
  <c r="AH1661" i="36"/>
  <c r="AH1318" i="36"/>
  <c r="AH924" i="36"/>
  <c r="AH413" i="36"/>
  <c r="AH235" i="36"/>
  <c r="AH896" i="36"/>
  <c r="AH989" i="36"/>
  <c r="AH337" i="36"/>
  <c r="AH1360" i="36"/>
  <c r="AH243" i="36"/>
  <c r="AH493" i="36"/>
  <c r="AH1148" i="36"/>
  <c r="AH1205" i="36"/>
  <c r="AH1189" i="36"/>
  <c r="AH1498" i="36"/>
  <c r="AH1598" i="36"/>
  <c r="AH474" i="36"/>
  <c r="AH1354" i="36"/>
  <c r="AH1054" i="36"/>
  <c r="AH847" i="36"/>
  <c r="AH723" i="36"/>
  <c r="AH992" i="36"/>
  <c r="AH1293" i="36"/>
  <c r="AH1371" i="36"/>
  <c r="AH664" i="36"/>
  <c r="AH1617" i="36"/>
  <c r="AH1775" i="36"/>
  <c r="AH1678" i="36"/>
  <c r="AH240" i="36"/>
  <c r="AH695" i="36"/>
  <c r="AH1219" i="36"/>
  <c r="AH386" i="36"/>
  <c r="AH1173" i="36"/>
  <c r="AH437" i="36"/>
  <c r="AH463" i="36"/>
  <c r="AH1042" i="36"/>
  <c r="AH1738" i="36"/>
  <c r="AH588" i="36"/>
  <c r="AH1439" i="36"/>
  <c r="AH988" i="36"/>
  <c r="AH1224" i="36"/>
  <c r="AH570" i="36"/>
  <c r="AH629" i="36"/>
  <c r="AH798" i="36"/>
  <c r="AH770" i="36"/>
  <c r="AH1016" i="36"/>
  <c r="AH641" i="36"/>
  <c r="AH691" i="36"/>
  <c r="AH1070" i="36"/>
  <c r="AH459" i="36"/>
  <c r="AH810" i="36"/>
  <c r="AH403" i="36"/>
  <c r="AH380" i="36"/>
  <c r="AH1260" i="36"/>
  <c r="AH1066" i="36"/>
  <c r="AH1774" i="36"/>
  <c r="AH1679" i="36"/>
  <c r="AH384" i="36"/>
  <c r="AH825" i="36"/>
  <c r="AH1404" i="36"/>
  <c r="AH851" i="36"/>
  <c r="AH991" i="36"/>
  <c r="AH900" i="36"/>
  <c r="AH1434" i="36"/>
  <c r="AH1490" i="36"/>
  <c r="AH1837" i="36"/>
  <c r="AH1591" i="36"/>
  <c r="AH605" i="36"/>
  <c r="AH1519" i="36"/>
  <c r="AH450" i="36"/>
  <c r="AH1327" i="36"/>
  <c r="AH226" i="36"/>
  <c r="AH742" i="36"/>
  <c r="AH456" i="36"/>
  <c r="AH322" i="36"/>
  <c r="AH1094" i="36"/>
  <c r="AH1325" i="36"/>
  <c r="AH1818" i="36"/>
  <c r="AH887" i="36"/>
  <c r="AH1430" i="36"/>
  <c r="AH1708" i="36"/>
  <c r="AH1746" i="36"/>
  <c r="AH1639" i="36"/>
  <c r="AH1814" i="36"/>
  <c r="AH731" i="36"/>
  <c r="AH1177" i="36"/>
  <c r="AH1237" i="36"/>
  <c r="AH1768" i="36"/>
  <c r="AH344" i="36"/>
  <c r="AH1154" i="36"/>
  <c r="AH1102" i="36"/>
  <c r="AH844" i="36"/>
  <c r="AH701" i="36"/>
  <c r="AH376" i="36"/>
  <c r="AH253" i="36"/>
  <c r="AH1319" i="36"/>
  <c r="AH564" i="36"/>
  <c r="AH1684" i="36"/>
  <c r="AH298" i="36"/>
  <c r="AH340" i="36"/>
  <c r="AH1302" i="36"/>
  <c r="AH1172" i="36"/>
  <c r="AH425" i="36"/>
  <c r="AH1345" i="36"/>
  <c r="AH428" i="36"/>
  <c r="AH491" i="36"/>
  <c r="AH1531" i="36"/>
  <c r="AH1220" i="36"/>
  <c r="AH1030" i="36"/>
  <c r="AH1643" i="36"/>
  <c r="AH1829" i="36"/>
  <c r="AH765" i="36"/>
  <c r="AH1347" i="36"/>
  <c r="AH1692" i="36"/>
  <c r="AH1023" i="36"/>
  <c r="AH1613" i="36"/>
  <c r="AH882" i="36"/>
  <c r="AH699" i="36"/>
  <c r="AH530" i="36"/>
  <c r="AH1573" i="36"/>
  <c r="AH631" i="36"/>
  <c r="AH1495" i="36"/>
  <c r="AH1118" i="36"/>
  <c r="AH1689" i="36"/>
  <c r="AH802" i="36"/>
  <c r="AH1108" i="36"/>
  <c r="AH616" i="36"/>
  <c r="AH860" i="36"/>
  <c r="AH1570" i="36"/>
  <c r="AH269" i="36"/>
  <c r="AH1274" i="36"/>
  <c r="AH1698" i="36"/>
  <c r="AH1320" i="36"/>
  <c r="AH1292" i="36"/>
  <c r="AH265" i="36"/>
  <c r="AH307" i="36"/>
  <c r="AH1479" i="36"/>
  <c r="AH1447" i="36"/>
  <c r="AH969" i="36"/>
  <c r="AH1563" i="36"/>
  <c r="AH382" i="36"/>
  <c r="AH1040" i="36"/>
  <c r="AH1795" i="36"/>
  <c r="AH323" i="36"/>
  <c r="AH1566" i="36"/>
  <c r="AH572" i="36"/>
  <c r="AH1453" i="36"/>
  <c r="AH993" i="36"/>
  <c r="AH1092" i="36"/>
  <c r="AH254" i="36"/>
  <c r="AH227" i="36"/>
  <c r="AH222" i="36"/>
  <c r="AH1830" i="36"/>
  <c r="AH668" i="36"/>
  <c r="AH433" i="36"/>
  <c r="AH800" i="36"/>
  <c r="AH768" i="36"/>
  <c r="AH1783" i="36"/>
  <c r="AH1393" i="36"/>
  <c r="AH1210" i="36"/>
  <c r="AH1143" i="36"/>
  <c r="AH1770" i="36"/>
  <c r="AH902" i="36"/>
  <c r="AH1336" i="36"/>
  <c r="AH870" i="36"/>
  <c r="AH1773" i="36"/>
  <c r="AH1157" i="36"/>
  <c r="AH1592" i="36"/>
  <c r="AH1726" i="36"/>
  <c r="AH1612" i="36"/>
  <c r="AH1671" i="36"/>
  <c r="AH1064" i="36"/>
  <c r="AH445" i="36"/>
  <c r="AH359" i="36"/>
  <c r="AH1695" i="36"/>
  <c r="AH482" i="36"/>
  <c r="AH401" i="36"/>
  <c r="AH1781" i="36"/>
  <c r="AH711" i="36"/>
  <c r="AH719" i="36"/>
  <c r="AH1332" i="36"/>
  <c r="AH886" i="36"/>
  <c r="AH1459" i="36"/>
  <c r="AH1560" i="36"/>
  <c r="AH1062" i="36"/>
  <c r="AH535" i="36"/>
  <c r="AH1409" i="36"/>
  <c r="AH1763" i="36"/>
  <c r="AH1348" i="36"/>
  <c r="AH1851" i="36"/>
  <c r="AH934" i="36"/>
  <c r="AH987" i="36"/>
  <c r="AH562" i="36"/>
  <c r="AH1482" i="36"/>
  <c r="AH248" i="36"/>
  <c r="AH293" i="36"/>
  <c r="AH584" i="36"/>
  <c r="AH1422" i="36"/>
  <c r="AH368" i="36"/>
  <c r="AH724" i="36"/>
  <c r="AH366" i="36"/>
  <c r="AH439" i="36"/>
  <c r="AH372" i="36"/>
  <c r="AH330" i="36"/>
  <c r="AH1703" i="36"/>
  <c r="AH1364" i="36"/>
  <c r="AH1694" i="36"/>
  <c r="AH370" i="36"/>
  <c r="AH718" i="36"/>
  <c r="AH1832" i="36"/>
  <c r="AH1239" i="36"/>
  <c r="AH233" i="36"/>
  <c r="AH1536" i="36"/>
  <c r="AH321" i="36"/>
  <c r="AH1535" i="36"/>
  <c r="AH1588" i="36"/>
  <c r="AH1578" i="36"/>
  <c r="AH1492" i="36"/>
  <c r="AH955" i="36"/>
  <c r="AH1326" i="36"/>
  <c r="AH920" i="36"/>
  <c r="AH1686" i="36"/>
  <c r="AH332" i="36"/>
  <c r="AH714" i="36"/>
  <c r="AH1816" i="36"/>
  <c r="AH1491" i="36"/>
  <c r="AH806" i="36"/>
  <c r="AH943" i="36"/>
  <c r="AH1735" i="36"/>
  <c r="AH1794" i="36"/>
  <c r="AH1359" i="36"/>
  <c r="AH1516" i="36"/>
  <c r="AH419" i="36"/>
  <c r="AH1080" i="36"/>
  <c r="AH444" i="36"/>
  <c r="AH1312" i="36"/>
  <c r="AH516" i="36"/>
  <c r="AH312" i="36"/>
  <c r="AH685" i="36"/>
  <c r="AH1351" i="36"/>
  <c r="AH1780" i="36"/>
  <c r="AH935" i="36"/>
  <c r="AH1129" i="36"/>
  <c r="AH1207" i="36"/>
  <c r="AH1217" i="36"/>
  <c r="AH1196" i="36"/>
  <c r="AH484" i="36"/>
  <c r="AH737" i="36"/>
  <c r="AH1029" i="36"/>
  <c r="AH1759" i="36"/>
  <c r="AH1527" i="36"/>
  <c r="AH1271" i="36"/>
  <c r="AH408" i="36"/>
  <c r="AH1680" i="36"/>
  <c r="AH1756" i="36"/>
  <c r="AH236" i="36"/>
  <c r="AH931" i="36"/>
  <c r="AH717" i="36"/>
  <c r="AH422" i="36"/>
  <c r="AH891" i="36"/>
  <c r="AH871" i="36"/>
  <c r="AH237" i="36"/>
  <c r="AH1538" i="36"/>
  <c r="AH1514" i="36"/>
  <c r="AH812" i="36"/>
  <c r="AH657" i="36"/>
  <c r="AH1427" i="36"/>
  <c r="AH352" i="36"/>
  <c r="AH1446" i="36"/>
  <c r="AH1331" i="36"/>
  <c r="AH1283" i="36"/>
  <c r="AH1369" i="36"/>
  <c r="AH1415" i="36"/>
  <c r="AH1463" i="36"/>
  <c r="AH447" i="36"/>
  <c r="AH983" i="36"/>
  <c r="AH374" i="36"/>
  <c r="AH1071" i="36"/>
  <c r="AH612" i="36"/>
  <c r="AH1057" i="36"/>
  <c r="AH1005" i="36"/>
  <c r="AH351" i="36"/>
  <c r="AH1625" i="36"/>
  <c r="AH1305" i="36"/>
  <c r="AH406" i="36"/>
  <c r="AH264" i="36"/>
  <c r="AH1343" i="36"/>
  <c r="AH587" i="36"/>
  <c r="AH1635" i="36"/>
  <c r="AH1853" i="36"/>
  <c r="AH1032" i="36"/>
  <c r="AH816" i="36"/>
  <c r="AH1021" i="36"/>
  <c r="AH1122" i="36"/>
  <c r="AH876" i="36"/>
  <c r="AH531" i="36"/>
  <c r="AH857" i="36"/>
  <c r="AH1461" i="36"/>
  <c r="AH1687" i="36"/>
  <c r="AH1653" i="36"/>
  <c r="AH1311" i="36"/>
  <c r="AH1277" i="36"/>
  <c r="AH960" i="36"/>
  <c r="AH994" i="36"/>
  <c r="AH968" i="36"/>
  <c r="AH305" i="36"/>
  <c r="AH336" i="36"/>
  <c r="AH1104" i="36"/>
  <c r="AH1187" i="36"/>
  <c r="AH1568" i="36"/>
  <c r="AH1637" i="36"/>
  <c r="AH468" i="36"/>
  <c r="AH1472" i="36"/>
  <c r="AH1522" i="36"/>
  <c r="AH354" i="36"/>
  <c r="AH634" i="36"/>
  <c r="AH1497" i="36"/>
  <c r="AH249" i="36"/>
  <c r="AH534" i="36"/>
  <c r="AH1727" i="36"/>
  <c r="AH1166" i="36"/>
  <c r="AH1134" i="36"/>
  <c r="AH606" i="36"/>
  <c r="AH833" i="36"/>
  <c r="AH502" i="36"/>
  <c r="AH1572" i="36"/>
  <c r="AH1165" i="36"/>
  <c r="AH371" i="36"/>
  <c r="AH1733" i="36"/>
  <c r="AH1256" i="36"/>
  <c r="AH1810" i="36"/>
  <c r="AH1720" i="36"/>
  <c r="AH749" i="36"/>
  <c r="AH611" i="36"/>
  <c r="AH1269" i="36"/>
  <c r="AH677" i="36"/>
  <c r="AH589" i="36"/>
  <c r="AH523" i="36"/>
  <c r="AH1602" i="36"/>
  <c r="AH967" i="36"/>
  <c r="AH774" i="36"/>
  <c r="AH1676" i="36"/>
  <c r="AH1458" i="36"/>
  <c r="AH574" i="36"/>
  <c r="AH845" i="36"/>
  <c r="AH881" i="36"/>
  <c r="AH522" i="36"/>
  <c r="AH659" i="36"/>
  <c r="AH778" i="36"/>
  <c r="AH1754" i="36"/>
  <c r="AH1618" i="36"/>
  <c r="AH470" i="36"/>
  <c r="AH1252" i="36"/>
  <c r="AH1091" i="36"/>
  <c r="AH297" i="36"/>
  <c r="AH1855" i="36"/>
  <c r="AH1739" i="36"/>
  <c r="AH651" i="36"/>
  <c r="AH274" i="36"/>
  <c r="AH431" i="36"/>
  <c r="AH1743" i="36"/>
  <c r="AH1033" i="36"/>
  <c r="AH1199" i="36"/>
  <c r="AH281" i="36"/>
  <c r="AH1394" i="36"/>
  <c r="AH1508" i="36"/>
  <c r="AH903" i="36"/>
  <c r="AH946" i="36"/>
  <c r="AH520" i="36"/>
  <c r="AH1240" i="36"/>
  <c r="AH296" i="36"/>
  <c r="AH350" i="36"/>
  <c r="AH393" i="36"/>
  <c r="AH907" i="36"/>
  <c r="AH617" i="36"/>
  <c r="AH1253" i="36"/>
  <c r="AH775" i="36"/>
  <c r="AH1059" i="36"/>
  <c r="AH473" i="36"/>
  <c r="AH1801" i="36"/>
  <c r="AH1226" i="36"/>
  <c r="AH595" i="36"/>
  <c r="AH1537" i="36"/>
  <c r="AH1133" i="36"/>
  <c r="AH580" i="36"/>
  <c r="AH455" i="36"/>
  <c r="AH1517" i="36"/>
  <c r="AH1097" i="36"/>
  <c r="AH1400" i="36"/>
  <c r="AH339" i="36"/>
  <c r="AH970" i="36"/>
  <c r="AH1771" i="36"/>
  <c r="AH1231" i="36"/>
  <c r="AH1147" i="36"/>
  <c r="AH744" i="36"/>
  <c r="AH259" i="36"/>
  <c r="AH1435" i="36"/>
  <c r="AH342" i="36"/>
  <c r="AH1060" i="36"/>
  <c r="AH666" i="36"/>
  <c r="AH874" i="36"/>
  <c r="AH1732" i="36"/>
  <c r="AH727" i="36"/>
  <c r="AH596" i="36"/>
  <c r="AH1520" i="36"/>
  <c r="AH228" i="36"/>
  <c r="AH1748" i="36"/>
  <c r="AH908" i="36"/>
  <c r="AH1103" i="36"/>
  <c r="AH290" i="36"/>
  <c r="AH320" i="36"/>
  <c r="AH708" i="36"/>
  <c r="AH728" i="36"/>
  <c r="AH423" i="36"/>
  <c r="AH1346" i="36"/>
  <c r="AH661" i="36"/>
  <c r="AH1457" i="36"/>
  <c r="AH548" i="36"/>
  <c r="AH905" i="36"/>
  <c r="AH1760" i="36"/>
  <c r="AH304" i="36"/>
  <c r="AH527" i="36"/>
  <c r="AH801" i="36"/>
  <c r="AH292" i="36"/>
  <c r="AH1751" i="36"/>
  <c r="AH1214" i="36"/>
  <c r="AH1027" i="36"/>
  <c r="AH678" i="36"/>
  <c r="AH441" i="36"/>
  <c r="AH1424" i="36"/>
  <c r="AH1386" i="36"/>
  <c r="AH373" i="36"/>
  <c r="AH936" i="36"/>
  <c r="AH1651" i="36"/>
  <c r="AH915" i="36"/>
  <c r="AH1619" i="36"/>
  <c r="AH1046" i="36"/>
  <c r="AH1737" i="36"/>
  <c r="AH385" i="36"/>
  <c r="AH1721" i="36"/>
  <c r="AH212" i="36"/>
  <c r="AH1750" i="36"/>
  <c r="AH1835" i="36"/>
  <c r="AH1769" i="36"/>
  <c r="AH640" i="36"/>
  <c r="AH1665" i="36"/>
  <c r="AH1211" i="36"/>
  <c r="AH953" i="36"/>
  <c r="AH1121" i="36"/>
  <c r="AH1797" i="36"/>
  <c r="AH710" i="36"/>
  <c r="AH603" i="36"/>
  <c r="AH1146" i="36"/>
  <c r="AH1031" i="36"/>
  <c r="AH471" i="36"/>
  <c r="AH716" i="36"/>
  <c r="AH1757" i="36"/>
  <c r="AH1307" i="36"/>
  <c r="AH1509" i="36"/>
  <c r="AH690" i="36"/>
  <c r="AH545" i="36"/>
  <c r="AH964" i="36"/>
  <c r="AH1506" i="36"/>
  <c r="AH873" i="36"/>
  <c r="AH238" i="36"/>
  <c r="AH495" i="36"/>
  <c r="AH863" i="36"/>
  <c r="AH656" i="36"/>
  <c r="AH1515" i="36"/>
  <c r="AH1413" i="36"/>
  <c r="AH1474" i="36"/>
  <c r="AH1551" i="36"/>
  <c r="AH446" i="36"/>
  <c r="AH324" i="36"/>
  <c r="AH452" i="36"/>
  <c r="AH559" i="36"/>
  <c r="AH1259" i="36"/>
  <c r="AH1526" i="36"/>
  <c r="AH1730" i="36"/>
  <c r="AH343" i="36"/>
  <c r="AH982" i="36"/>
  <c r="AH1266" i="36"/>
  <c r="AH357" i="36"/>
  <c r="AH1395" i="36"/>
  <c r="AH1480" i="36"/>
  <c r="AH840" i="36"/>
  <c r="AH1407" i="36"/>
  <c r="AH1718" i="36"/>
  <c r="AH1744" i="36"/>
  <c r="AH1443" i="36"/>
  <c r="AH1281" i="36"/>
  <c r="AH464" i="36"/>
  <c r="AH1098" i="36"/>
  <c r="AH1505" i="36"/>
  <c r="AH697" i="36"/>
  <c r="AH1788" i="36"/>
  <c r="AH1668" i="36"/>
  <c r="AH762" i="36"/>
  <c r="AH787" i="36"/>
  <c r="AH1822" i="36"/>
  <c r="AH1845" i="36"/>
  <c r="AH1632" i="36"/>
  <c r="AH1821" i="36"/>
  <c r="AH635" i="36"/>
  <c r="AH1553" i="36"/>
  <c r="AH1357" i="36"/>
  <c r="AH1003" i="36"/>
  <c r="AH1355" i="36"/>
  <c r="AH1405" i="36"/>
  <c r="AH1120" i="36"/>
  <c r="AH1776" i="36"/>
  <c r="AH1803" i="36"/>
  <c r="AH1599" i="36"/>
  <c r="AH1798" i="36"/>
  <c r="AH402" i="36"/>
  <c r="AH1645" i="36"/>
  <c r="AH1833" i="36"/>
  <c r="AH390" i="36"/>
  <c r="AH628" i="36"/>
  <c r="AH1706" i="36"/>
  <c r="AH644" i="36"/>
  <c r="AH622" i="36"/>
  <c r="AH1024" i="36"/>
  <c r="AH1265" i="36"/>
  <c r="AH971" i="36"/>
  <c r="AH1151" i="36"/>
  <c r="AH1813" i="36"/>
  <c r="AH1717" i="36"/>
  <c r="AH1449" i="36"/>
  <c r="AH880" i="36"/>
  <c r="AH517" i="36"/>
  <c r="AH1081" i="36"/>
  <c r="AH241" i="36"/>
  <c r="AH1437" i="36"/>
  <c r="AH1053" i="36"/>
  <c r="AH1396" i="36"/>
  <c r="AH615" i="36"/>
  <c r="AH1442" i="36"/>
  <c r="AH941" i="36"/>
  <c r="AH707" i="36"/>
  <c r="AH571" i="36"/>
  <c r="AH1022" i="36"/>
  <c r="AH1020" i="36"/>
  <c r="AH1340" i="36"/>
  <c r="AH888" i="36"/>
  <c r="AH672" i="36"/>
  <c r="AH1316" i="36"/>
  <c r="AH1470" i="36"/>
  <c r="AH1426" i="36"/>
  <c r="AH1854" i="36"/>
  <c r="AH632" i="36"/>
  <c r="AH1755" i="36"/>
  <c r="AH1258" i="36"/>
  <c r="AH462" i="36"/>
  <c r="AH1242" i="36"/>
  <c r="AH1807" i="36"/>
  <c r="AH1297" i="36"/>
  <c r="AH655" i="36"/>
  <c r="AH951" i="36"/>
  <c r="AH610" i="36"/>
  <c r="AH1375" i="36"/>
  <c r="AH1004" i="36"/>
  <c r="AH1764" i="36"/>
  <c r="AH1473" i="36"/>
  <c r="AH1624" i="36"/>
  <c r="AH1117" i="36"/>
  <c r="AH642" i="36"/>
  <c r="AH764" i="36"/>
  <c r="AH1593" i="36"/>
  <c r="AH1690" i="36"/>
  <c r="AH1805" i="36"/>
  <c r="AH581" i="36"/>
  <c r="AH353" i="36"/>
  <c r="AH273" i="36"/>
  <c r="AH360" i="36"/>
  <c r="AH1590" i="36"/>
  <c r="AH1247" i="36"/>
  <c r="AH536" i="36"/>
  <c r="AH318" i="36"/>
  <c r="AH576" i="36"/>
  <c r="AH673" i="36"/>
  <c r="AH1111" i="36"/>
  <c r="AH1155" i="36"/>
  <c r="AH1137" i="36"/>
  <c r="AH1140" i="36"/>
  <c r="AH533" i="36"/>
  <c r="AH753" i="36"/>
  <c r="AH1127" i="36"/>
  <c r="AH387" i="36"/>
  <c r="AH367" i="36"/>
  <c r="AH1290" i="36"/>
  <c r="AH937" i="36"/>
  <c r="AH760" i="36"/>
  <c r="AH1321" i="36"/>
  <c r="AH1350" i="36"/>
  <c r="AH594" i="36"/>
  <c r="AH1432" i="36"/>
  <c r="AH637" i="36"/>
  <c r="AH1287" i="36"/>
  <c r="AH1186" i="36"/>
  <c r="AH645" i="36"/>
  <c r="AH750" i="36"/>
  <c r="AH1406" i="36"/>
  <c r="AH1811" i="36"/>
  <c r="AH541" i="36"/>
  <c r="AH1815" i="36"/>
  <c r="AH1379" i="36"/>
  <c r="AH364" i="36"/>
  <c r="AH561" i="36"/>
  <c r="AH910" i="36"/>
  <c r="AH306" i="36"/>
  <c r="AH219" i="36"/>
  <c r="AH1628" i="36"/>
  <c r="AH721" i="36"/>
  <c r="AH231" i="36"/>
  <c r="AH725" i="36"/>
  <c r="AH647" i="36"/>
  <c r="AH1414" i="36"/>
  <c r="AH410" i="36"/>
  <c r="AH395" i="36"/>
  <c r="AH1450" i="36"/>
  <c r="AH215" i="36"/>
  <c r="AH1471" i="36"/>
  <c r="AH1338" i="36"/>
  <c r="AH1541" i="36"/>
  <c r="AH773" i="36"/>
  <c r="AH1629" i="36"/>
  <c r="AH663" i="36"/>
  <c r="AH643" i="36"/>
  <c r="AH1747" i="36"/>
  <c r="AH591" i="36"/>
  <c r="AH1119" i="36"/>
  <c r="AH1820" i="36"/>
  <c r="AH748" i="36"/>
  <c r="AH1836" i="36"/>
  <c r="AH1753" i="36"/>
  <c r="AH255" i="36"/>
  <c r="AH848" i="36"/>
  <c r="AH918" i="36"/>
  <c r="AH257" i="36"/>
  <c r="AH956" i="36"/>
  <c r="AH1218" i="36"/>
  <c r="AH486" i="36"/>
  <c r="AH1043" i="36"/>
  <c r="AH1540" i="36"/>
  <c r="AH1181" i="36"/>
  <c r="AH997" i="36"/>
  <c r="AH1322" i="36"/>
  <c r="AH1622" i="36"/>
  <c r="AH1286" i="36"/>
  <c r="AH577" i="36"/>
  <c r="AH734" i="36"/>
  <c r="AH1623" i="36"/>
  <c r="AH977" i="36"/>
  <c r="AH540" i="36"/>
  <c r="AH582" i="36"/>
  <c r="AH1584" i="36"/>
  <c r="AH1072" i="36"/>
  <c r="AH894" i="36"/>
  <c r="AH1712" i="36"/>
  <c r="AH1353" i="36"/>
  <c r="AH850" i="36"/>
  <c r="AH1372" i="36"/>
  <c r="AH779" i="36"/>
  <c r="AH356" i="36"/>
  <c r="AH1790" i="36"/>
  <c r="AH268" i="36"/>
  <c r="AH1280" i="36"/>
  <c r="AH578" i="36"/>
  <c r="AH1267" i="36"/>
  <c r="AH1296" i="36"/>
  <c r="AH1367" i="36"/>
  <c r="AH532" i="36"/>
  <c r="AH771" i="36"/>
  <c r="AH355" i="36"/>
  <c r="AH1074" i="36"/>
  <c r="AH1383" i="36"/>
  <c r="AH980" i="36"/>
  <c r="AH1105" i="36"/>
  <c r="AH793" i="36"/>
  <c r="AH826" i="36"/>
  <c r="AH990" i="36"/>
  <c r="AH1037" i="36"/>
  <c r="AH397" i="36"/>
  <c r="AH867" i="36"/>
  <c r="AH284" i="36"/>
  <c r="AH1288" i="36"/>
  <c r="AH1009" i="36"/>
  <c r="AH563" i="36"/>
  <c r="AH824" i="36"/>
  <c r="AH1848" i="36"/>
  <c r="AH1298" i="36"/>
  <c r="AH1061" i="36"/>
  <c r="AH976" i="36"/>
  <c r="AH1793" i="36"/>
  <c r="AH256" i="36"/>
  <c r="AH1399" i="36"/>
  <c r="AH1828" i="36"/>
  <c r="AH1478" i="36"/>
  <c r="AH709" i="36"/>
  <c r="AH763" i="36"/>
  <c r="AH234" i="36"/>
  <c r="AH507" i="36"/>
  <c r="AH585" i="36"/>
  <c r="AH626" i="36"/>
  <c r="AH325" i="36"/>
  <c r="AH919" i="36"/>
  <c r="AH1723" i="36"/>
  <c r="AH1170" i="36"/>
  <c r="AH1128" i="36"/>
  <c r="AH1235" i="36"/>
  <c r="AH808" i="36"/>
  <c r="AH301" i="36"/>
  <c r="AH1035" i="36"/>
  <c r="AH420" i="36"/>
  <c r="AH1124" i="36"/>
  <c r="AH1640" i="36"/>
  <c r="AH469" i="36"/>
  <c r="AH1581" i="36"/>
  <c r="AH1554" i="36"/>
  <c r="AH279" i="36"/>
  <c r="AH862" i="36"/>
  <c r="AH1838" i="36"/>
  <c r="AH299" i="36"/>
  <c r="AH1574" i="36"/>
  <c r="AH558" i="36"/>
  <c r="AH713" i="36"/>
  <c r="AH407" i="36"/>
  <c r="AH1197" i="36"/>
  <c r="AH1093" i="36"/>
  <c r="AH1300" i="36"/>
  <c r="AH933" i="36"/>
  <c r="AH1562" i="36"/>
  <c r="AH252" i="36"/>
  <c r="AH1314" i="36"/>
  <c r="AH1330" i="36"/>
  <c r="AH1826" i="36"/>
  <c r="AH781" i="36"/>
  <c r="AH294" i="36"/>
  <c r="AH1719" i="36"/>
  <c r="AH1819" i="36"/>
  <c r="AH1489" i="36"/>
  <c r="AH623" i="36"/>
  <c r="AH316" i="36"/>
  <c r="AH1791" i="36"/>
  <c r="AH940" i="36"/>
  <c r="AH232" i="36"/>
  <c r="AH1571" i="36"/>
  <c r="AH341" i="36"/>
  <c r="AH1248" i="36"/>
  <c r="AH510" i="36"/>
  <c r="AH630" i="36"/>
  <c r="AH756" i="36"/>
  <c r="AH319" i="36"/>
  <c r="AH957" i="36"/>
  <c r="AH1586" i="36"/>
  <c r="AH251" i="36"/>
  <c r="AH1579" i="36"/>
  <c r="AH807" i="36"/>
  <c r="AH1849" i="36"/>
  <c r="AH394" i="36"/>
  <c r="AH1715" i="36"/>
  <c r="AH1664" i="36"/>
  <c r="AH1847" i="36"/>
  <c r="AH1758" i="36"/>
  <c r="AH1411" i="36"/>
  <c r="AH767" i="36"/>
  <c r="AH427" i="36"/>
  <c r="AH458" i="36"/>
  <c r="AH1361" i="36"/>
  <c r="AH1047" i="36"/>
  <c r="AH1068" i="36"/>
  <c r="AH497" i="36"/>
  <c r="AH1278" i="36"/>
  <c r="AH1368" i="36"/>
  <c r="AH369" i="36"/>
  <c r="AH1448" i="36"/>
  <c r="AH1565" i="36"/>
  <c r="AH575" i="36"/>
  <c r="AH1036" i="36"/>
  <c r="AH229" i="36"/>
  <c r="AH1701" i="36"/>
  <c r="AH858" i="36"/>
  <c r="AH1174" i="36"/>
  <c r="AH283" i="36"/>
  <c r="AH948" i="36"/>
  <c r="AH1477" i="36"/>
  <c r="AH247" i="36"/>
  <c r="AH1306" i="36"/>
  <c r="AH674" i="36"/>
  <c r="AH1663" i="36"/>
  <c r="AH686" i="36"/>
  <c r="AH959" i="36"/>
  <c r="AH1799" i="36"/>
  <c r="AH1200" i="36"/>
  <c r="AH1194" i="36"/>
  <c r="AH1785" i="36"/>
  <c r="AH1544" i="36"/>
  <c r="AH1268" i="36"/>
  <c r="AH864" i="36"/>
  <c r="AH1532" i="36"/>
  <c r="AH1440" i="36"/>
  <c r="AH1666" i="36"/>
  <c r="AH1420" i="36"/>
  <c r="AH487" i="36"/>
  <c r="AH345" i="36"/>
  <c r="AH221" i="36"/>
  <c r="AH904" i="36"/>
  <c r="AH398" i="36"/>
  <c r="AH310" i="36"/>
  <c r="AH417" i="36"/>
  <c r="AH1044" i="36"/>
  <c r="AH1711" i="36"/>
  <c r="AH795" i="36"/>
  <c r="AH358" i="36"/>
  <c r="AH729" i="36"/>
  <c r="AH1123" i="36"/>
  <c r="AH1709" i="36"/>
  <c r="AH638" i="36"/>
  <c r="AH1850" i="36"/>
  <c r="AH1083" i="36"/>
  <c r="AH639" i="36"/>
  <c r="AH625" i="36"/>
  <c r="AH706" i="36"/>
  <c r="AH512" i="36"/>
  <c r="AH836" i="36"/>
  <c r="AH1740" i="36"/>
  <c r="AH698" i="36"/>
  <c r="AH1654" i="36"/>
  <c r="AH1011" i="36"/>
  <c r="AH443" i="36"/>
  <c r="AH567" i="36"/>
  <c r="AH1550" i="36"/>
  <c r="AH965" i="36"/>
  <c r="AH777" i="36"/>
  <c r="AH475" i="36"/>
  <c r="AH1546" i="36"/>
  <c r="AH220" i="36"/>
  <c r="AH815" i="36"/>
  <c r="AH542" i="36"/>
  <c r="AH1707" i="36"/>
  <c r="AH1504" i="36"/>
  <c r="AH1545" i="36"/>
  <c r="AH1530" i="36"/>
  <c r="AH1649" i="36"/>
  <c r="AH942" i="36"/>
  <c r="AH1659" i="36"/>
  <c r="AH944" i="36"/>
  <c r="AH1421" i="36"/>
  <c r="AH1208" i="36"/>
  <c r="AH1455" i="36"/>
  <c r="AH854" i="36"/>
  <c r="AH1467" i="36"/>
  <c r="AH391" i="36"/>
  <c r="AH1142" i="36"/>
  <c r="AH842" i="36"/>
  <c r="AH909" i="36"/>
  <c r="AH1106" i="36"/>
  <c r="AH1013" i="36"/>
  <c r="AH1656" i="36"/>
  <c r="AH1652" i="36"/>
  <c r="AH692" i="36"/>
  <c r="AH1534" i="36"/>
  <c r="AH1007" i="36"/>
  <c r="AH440" i="36"/>
  <c r="AH1112" i="36"/>
  <c r="AL787" i="36"/>
  <c r="AL768" i="36"/>
  <c r="AL332" i="36"/>
  <c r="AL786" i="36"/>
  <c r="AL1394" i="36"/>
  <c r="AL969" i="36"/>
  <c r="AL1393" i="36"/>
  <c r="AL1841" i="36"/>
  <c r="AL1117" i="36"/>
  <c r="AL1842" i="36"/>
  <c r="AL1843" i="36"/>
  <c r="AL1753" i="36"/>
  <c r="AL1400" i="36"/>
  <c r="AL1401" i="36"/>
  <c r="AL674" i="36"/>
  <c r="AL732" i="36"/>
  <c r="AL1487" i="36"/>
  <c r="AL1591" i="36"/>
  <c r="AL349" i="36"/>
  <c r="AL1667" i="36"/>
  <c r="AL1782" i="36"/>
  <c r="AL900" i="36"/>
  <c r="AL1814" i="36"/>
  <c r="AL382" i="36"/>
  <c r="M2208" i="36" a="1"/>
  <c r="M2208" i="36" s="1"/>
  <c r="B168" i="48" l="1" a="1"/>
  <c r="B168" i="48" s="1"/>
  <c r="M2313" i="36" a="1"/>
  <c r="M2313" i="36" s="1"/>
  <c r="M2311" i="36" a="1"/>
  <c r="M2311" i="36" s="1"/>
  <c r="AL991" i="36" l="1"/>
  <c r="M1919" i="36" a="1"/>
  <c r="M1919" i="36" s="1"/>
  <c r="M1938" i="36" a="1"/>
  <c r="M1938" i="36" s="1"/>
  <c r="M1932" i="36" a="1"/>
  <c r="M1932" i="36" s="1"/>
  <c r="M2361" i="36" l="1" a="1"/>
  <c r="M2361" i="36" s="1"/>
  <c r="M2278" i="36" l="1" a="1"/>
  <c r="M2278" i="36" s="1"/>
  <c r="B464" i="48" a="1"/>
  <c r="B464" i="48" s="1"/>
  <c r="B53" i="48" a="1"/>
  <c r="B53" i="48" s="1"/>
  <c r="B13" i="48" l="1" a="1"/>
  <c r="B13" i="48" s="1"/>
  <c r="B58" i="48" a="1"/>
  <c r="B58" i="48" s="1"/>
  <c r="B475" i="48" a="1"/>
  <c r="B475" i="48" s="1"/>
  <c r="B330" i="48" a="1"/>
  <c r="B330" i="48" s="1"/>
  <c r="N269" i="16" a="1"/>
  <c r="N269" i="16" s="1"/>
  <c r="G320" i="16" a="1"/>
  <c r="G320" i="16" s="1"/>
  <c r="D320" i="16" l="1" a="1"/>
  <c r="D320" i="16" s="1"/>
  <c r="I1" i="38" l="1"/>
  <c r="F1" i="38"/>
  <c r="M2075" i="36" l="1" a="1"/>
  <c r="M2075" i="36" s="1"/>
  <c r="M2076" i="36" a="1"/>
  <c r="M2076" i="36" s="1"/>
  <c r="M2074" i="36" a="1"/>
  <c r="M2074" i="36" s="1"/>
  <c r="M2108" i="36" a="1"/>
  <c r="M2108" i="36" s="1"/>
  <c r="M2107" i="36" a="1"/>
  <c r="M2107" i="36" s="1"/>
  <c r="M2109" i="36" a="1"/>
  <c r="M2109" i="36" s="1"/>
  <c r="M2028" i="36" a="1"/>
  <c r="M2028" i="36" s="1"/>
  <c r="M2027" i="36" a="1"/>
  <c r="M2027" i="36" s="1"/>
  <c r="M2026" i="36" a="1"/>
  <c r="M2026" i="36" s="1"/>
  <c r="M2024" i="36" a="1"/>
  <c r="M2024" i="36" s="1"/>
  <c r="M2029" i="36" a="1"/>
  <c r="M2029" i="36" s="1"/>
  <c r="M2030" i="36" a="1"/>
  <c r="M2030" i="36" s="1"/>
  <c r="M2025" i="36" a="1"/>
  <c r="M2025" i="36" s="1"/>
  <c r="M2086" i="36" a="1"/>
  <c r="M2086" i="36" s="1"/>
  <c r="M1928" i="36" a="1"/>
  <c r="M1928" i="36" s="1"/>
  <c r="M1927" i="36" a="1"/>
  <c r="M1927" i="36" s="1"/>
  <c r="M1908" i="36" a="1"/>
  <c r="M1908" i="36" s="1"/>
  <c r="M2" i="36" a="1"/>
  <c r="M2" i="36" s="1"/>
  <c r="AG2" i="36" l="1"/>
  <c r="AH2" i="36"/>
  <c r="R1066" i="33" l="1" a="1"/>
  <c r="R1066" i="33" s="1"/>
  <c r="S1066" i="33" a="1"/>
  <c r="S1066" i="33" s="1"/>
  <c r="T1066" i="33" s="1" a="1"/>
  <c r="T1066" i="33" s="1"/>
  <c r="R1730" i="33" a="1"/>
  <c r="R1730" i="33" s="1"/>
  <c r="S1730" i="33" a="1"/>
  <c r="S1730" i="33" s="1"/>
  <c r="T1730" i="33" s="1" a="1"/>
  <c r="T1730" i="33" s="1"/>
  <c r="R1805" i="33" a="1"/>
  <c r="R1805" i="33" s="1"/>
  <c r="S1807" i="33" a="1"/>
  <c r="S1807" i="33" s="1"/>
  <c r="T1807" i="33" s="1" a="1"/>
  <c r="T1807" i="33" s="1"/>
  <c r="S1804" i="33" a="1"/>
  <c r="S1804" i="33" s="1"/>
  <c r="T1804" i="33" s="1" a="1"/>
  <c r="T1804" i="33" s="1"/>
  <c r="R1793" i="33" a="1"/>
  <c r="R1793" i="33" s="1"/>
  <c r="S1787" i="33" a="1"/>
  <c r="S1787" i="33" s="1"/>
  <c r="T1787" i="33" s="1" a="1"/>
  <c r="T1787" i="33" s="1"/>
  <c r="R1776" i="33" a="1"/>
  <c r="R1776" i="33" s="1"/>
  <c r="S1770" i="33" a="1"/>
  <c r="S1770" i="33" s="1"/>
  <c r="T1770" i="33" s="1" a="1"/>
  <c r="T1770" i="33" s="1"/>
  <c r="S1767" i="33" a="1"/>
  <c r="S1767" i="33" s="1"/>
  <c r="T1767" i="33" s="1" a="1"/>
  <c r="T1767" i="33" s="1"/>
  <c r="R1756" i="33" a="1"/>
  <c r="R1756" i="33" s="1"/>
  <c r="S1750" i="33" a="1"/>
  <c r="S1750" i="33" s="1"/>
  <c r="T1750" i="33" s="1" a="1"/>
  <c r="T1750" i="33" s="1"/>
  <c r="R1739" i="33" a="1"/>
  <c r="R1739" i="33" s="1"/>
  <c r="S1733" i="33" a="1"/>
  <c r="S1733" i="33" s="1"/>
  <c r="T1733" i="33" s="1" a="1"/>
  <c r="T1733" i="33" s="1"/>
  <c r="R1718" i="33" a="1"/>
  <c r="R1718" i="33" s="1"/>
  <c r="S1712" i="33" a="1"/>
  <c r="S1712" i="33" s="1"/>
  <c r="T1712" i="33" s="1" a="1"/>
  <c r="T1712" i="33" s="1"/>
  <c r="R1705" i="33" a="1"/>
  <c r="R1705" i="33" s="1"/>
  <c r="S1699" i="33" a="1"/>
  <c r="S1699" i="33" s="1"/>
  <c r="T1699" i="33" s="1" a="1"/>
  <c r="T1699" i="33" s="1"/>
  <c r="R1035" i="33" a="1"/>
  <c r="R1035" i="33" s="1"/>
  <c r="R1687" i="33" a="1"/>
  <c r="R1687" i="33" s="1"/>
  <c r="S1681" i="33" a="1"/>
  <c r="S1681" i="33" s="1"/>
  <c r="T1681" i="33" s="1" a="1"/>
  <c r="T1681" i="33" s="1"/>
  <c r="R1670" i="33" a="1"/>
  <c r="R1670" i="33" s="1"/>
  <c r="S1664" i="33" a="1"/>
  <c r="S1664" i="33" s="1"/>
  <c r="T1664" i="33" s="1" a="1"/>
  <c r="T1664" i="33" s="1"/>
  <c r="R1653" i="33" a="1"/>
  <c r="R1653" i="33" s="1"/>
  <c r="S1644" i="33" a="1"/>
  <c r="S1644" i="33" s="1"/>
  <c r="T1644" i="33" s="1" a="1"/>
  <c r="T1644" i="33" s="1"/>
  <c r="R1633" i="33" a="1"/>
  <c r="R1633" i="33" s="1"/>
  <c r="S1627" i="33" a="1"/>
  <c r="S1627" i="33" s="1"/>
  <c r="T1627" i="33" s="1" a="1"/>
  <c r="T1627" i="33" s="1"/>
  <c r="R1616" i="33" a="1"/>
  <c r="R1616" i="33" s="1"/>
  <c r="S1610" i="33" a="1"/>
  <c r="S1610" i="33" s="1"/>
  <c r="T1610" i="33" s="1" a="1"/>
  <c r="T1610" i="33" s="1"/>
  <c r="R1596" i="33" a="1"/>
  <c r="R1596" i="33" s="1"/>
  <c r="S1590" i="33" a="1"/>
  <c r="S1590" i="33" s="1"/>
  <c r="T1590" i="33" s="1" a="1"/>
  <c r="T1590" i="33" s="1"/>
  <c r="S1801" i="33" a="1"/>
  <c r="S1801" i="33" s="1"/>
  <c r="T1801" i="33" s="1" a="1"/>
  <c r="T1801" i="33" s="1"/>
  <c r="R1790" i="33" a="1"/>
  <c r="R1790" i="33" s="1"/>
  <c r="S1784" i="33" a="1"/>
  <c r="S1784" i="33" s="1"/>
  <c r="T1784" i="33" s="1" a="1"/>
  <c r="T1784" i="33" s="1"/>
  <c r="R1773" i="33" a="1"/>
  <c r="R1773" i="33" s="1"/>
  <c r="R1770" i="33" a="1"/>
  <c r="R1770" i="33" s="1"/>
  <c r="S1764" i="33" a="1"/>
  <c r="S1764" i="33" s="1"/>
  <c r="T1764" i="33" s="1" a="1"/>
  <c r="T1764" i="33" s="1"/>
  <c r="S1747" i="33" a="1"/>
  <c r="S1747" i="33" s="1"/>
  <c r="T1747" i="33" s="1" a="1"/>
  <c r="T1747" i="33" s="1"/>
  <c r="R1736" i="33" a="1"/>
  <c r="R1736" i="33" s="1"/>
  <c r="S1729" i="33" a="1"/>
  <c r="S1729" i="33" s="1"/>
  <c r="T1729" i="33" s="1" a="1"/>
  <c r="T1729" i="33" s="1"/>
  <c r="S1726" i="33" a="1"/>
  <c r="S1726" i="33" s="1"/>
  <c r="T1726" i="33" s="1" a="1"/>
  <c r="T1726" i="33" s="1"/>
  <c r="R1715" i="33" a="1"/>
  <c r="R1715" i="33" s="1"/>
  <c r="S1709" i="33" a="1"/>
  <c r="S1709" i="33" s="1"/>
  <c r="T1709" i="33" s="1" a="1"/>
  <c r="T1709" i="33" s="1"/>
  <c r="R1702" i="33" a="1"/>
  <c r="R1702" i="33" s="1"/>
  <c r="S1696" i="33" a="1"/>
  <c r="S1696" i="33" s="1"/>
  <c r="T1696" i="33" s="1" a="1"/>
  <c r="T1696" i="33" s="1"/>
  <c r="R1684" i="33" a="1"/>
  <c r="R1684" i="33" s="1"/>
  <c r="S1678" i="33" a="1"/>
  <c r="S1678" i="33" s="1"/>
  <c r="T1678" i="33" s="1" a="1"/>
  <c r="T1678" i="33" s="1"/>
  <c r="R1667" i="33" a="1"/>
  <c r="R1667" i="33" s="1"/>
  <c r="S1661" i="33" a="1"/>
  <c r="S1661" i="33" s="1"/>
  <c r="T1661" i="33" s="1" a="1"/>
  <c r="T1661" i="33" s="1"/>
  <c r="R1650" i="33" a="1"/>
  <c r="R1650" i="33" s="1"/>
  <c r="S1641" i="33" a="1"/>
  <c r="S1641" i="33" s="1"/>
  <c r="T1641" i="33" s="1" a="1"/>
  <c r="T1641" i="33" s="1"/>
  <c r="R1630" i="33" a="1"/>
  <c r="R1630" i="33" s="1"/>
  <c r="S1624" i="33" a="1"/>
  <c r="S1624" i="33" s="1"/>
  <c r="T1624" i="33" s="1" a="1"/>
  <c r="T1624" i="33" s="1"/>
  <c r="R1613" i="33" a="1"/>
  <c r="R1613" i="33" s="1"/>
  <c r="S1607" i="33" a="1"/>
  <c r="S1607" i="33" s="1"/>
  <c r="T1607" i="33" s="1" a="1"/>
  <c r="T1607" i="33" s="1"/>
  <c r="S1604" i="33" a="1"/>
  <c r="S1604" i="33" s="1"/>
  <c r="T1604" i="33" s="1" a="1"/>
  <c r="T1604" i="33" s="1"/>
  <c r="R1592" i="33" a="1"/>
  <c r="R1592" i="33" s="1"/>
  <c r="S1587" i="33" a="1"/>
  <c r="S1587" i="33" s="1"/>
  <c r="T1587" i="33" s="1" a="1"/>
  <c r="T1587" i="33" s="1"/>
  <c r="R1807" i="33" a="1"/>
  <c r="R1807" i="33" s="1"/>
  <c r="R1804" i="33" a="1"/>
  <c r="R1804" i="33" s="1"/>
  <c r="S1798" i="33" a="1"/>
  <c r="S1798" i="33" s="1"/>
  <c r="T1798" i="33" s="1" a="1"/>
  <c r="T1798" i="33" s="1"/>
  <c r="R1787" i="33" a="1"/>
  <c r="R1787" i="33" s="1"/>
  <c r="S1781" i="33" a="1"/>
  <c r="S1781" i="33" s="1"/>
  <c r="T1781" i="33" s="1" a="1"/>
  <c r="T1781" i="33" s="1"/>
  <c r="R1767" i="33" a="1"/>
  <c r="R1767" i="33" s="1"/>
  <c r="S1761" i="33" a="1"/>
  <c r="S1761" i="33" s="1"/>
  <c r="T1761" i="33" s="1" a="1"/>
  <c r="T1761" i="33" s="1"/>
  <c r="R1750" i="33" a="1"/>
  <c r="R1750" i="33" s="1"/>
  <c r="S1744" i="33" a="1"/>
  <c r="S1744" i="33" s="1"/>
  <c r="T1744" i="33" s="1" a="1"/>
  <c r="T1744" i="33" s="1"/>
  <c r="R1733" i="33" a="1"/>
  <c r="R1733" i="33" s="1"/>
  <c r="R1729" i="33" a="1"/>
  <c r="R1729" i="33" s="1"/>
  <c r="S1723" i="33" a="1"/>
  <c r="S1723" i="33" s="1"/>
  <c r="T1723" i="33" s="1" a="1"/>
  <c r="T1723" i="33" s="1"/>
  <c r="R1712" i="33" a="1"/>
  <c r="R1712" i="33" s="1"/>
  <c r="R1699" i="33" a="1"/>
  <c r="R1699" i="33" s="1"/>
  <c r="S1693" i="33" a="1"/>
  <c r="S1693" i="33" s="1"/>
  <c r="T1693" i="33" s="1" a="1"/>
  <c r="T1693" i="33" s="1"/>
  <c r="S1690" i="33" a="1"/>
  <c r="S1690" i="33" s="1"/>
  <c r="T1690" i="33" s="1" a="1"/>
  <c r="T1690" i="33" s="1"/>
  <c r="R1681" i="33" a="1"/>
  <c r="R1681" i="33" s="1"/>
  <c r="S1675" i="33" a="1"/>
  <c r="S1675" i="33" s="1"/>
  <c r="T1675" i="33" s="1" a="1"/>
  <c r="T1675" i="33" s="1"/>
  <c r="R1664" i="33" a="1"/>
  <c r="R1664" i="33" s="1"/>
  <c r="S1658" i="33" a="1"/>
  <c r="S1658" i="33" s="1"/>
  <c r="T1658" i="33" s="1" a="1"/>
  <c r="T1658" i="33" s="1"/>
  <c r="R1644" i="33" a="1"/>
  <c r="R1644" i="33" s="1"/>
  <c r="S1638" i="33" a="1"/>
  <c r="S1638" i="33" s="1"/>
  <c r="T1638" i="33" s="1" a="1"/>
  <c r="T1638" i="33" s="1"/>
  <c r="R1627" i="33" a="1"/>
  <c r="R1627" i="33" s="1"/>
  <c r="S1621" i="33" a="1"/>
  <c r="S1621" i="33" s="1"/>
  <c r="T1621" i="33" s="1" a="1"/>
  <c r="T1621" i="33" s="1"/>
  <c r="R1610" i="33" a="1"/>
  <c r="R1610" i="33" s="1"/>
  <c r="R1607" i="33" a="1"/>
  <c r="R1607" i="33" s="1"/>
  <c r="S1601" i="33" a="1"/>
  <c r="S1601" i="33" s="1"/>
  <c r="T1601" i="33" s="1" a="1"/>
  <c r="T1601" i="33" s="1"/>
  <c r="R1590" i="33" a="1"/>
  <c r="R1590" i="33" s="1"/>
  <c r="R1801" i="33" a="1"/>
  <c r="R1801" i="33" s="1"/>
  <c r="S1795" i="33" a="1"/>
  <c r="S1795" i="33" s="1"/>
  <c r="T1795" i="33" s="1" a="1"/>
  <c r="T1795" i="33" s="1"/>
  <c r="R1784" i="33" a="1"/>
  <c r="R1784" i="33" s="1"/>
  <c r="S1778" i="33" a="1"/>
  <c r="S1778" i="33" s="1"/>
  <c r="T1778" i="33" s="1" a="1"/>
  <c r="T1778" i="33" s="1"/>
  <c r="S1775" i="33" a="1"/>
  <c r="S1775" i="33" s="1"/>
  <c r="T1775" i="33" s="1" a="1"/>
  <c r="T1775" i="33" s="1"/>
  <c r="R1764" i="33" a="1"/>
  <c r="R1764" i="33" s="1"/>
  <c r="S1758" i="33" a="1"/>
  <c r="S1758" i="33" s="1"/>
  <c r="T1758" i="33" s="1" a="1"/>
  <c r="T1758" i="33" s="1"/>
  <c r="R1747" i="33" a="1"/>
  <c r="R1747" i="33" s="1"/>
  <c r="S1741" i="33" a="1"/>
  <c r="S1741" i="33" s="1"/>
  <c r="T1741" i="33" s="1" a="1"/>
  <c r="T1741" i="33" s="1"/>
  <c r="R1726" i="33" a="1"/>
  <c r="R1726" i="33" s="1"/>
  <c r="S1720" i="33" a="1"/>
  <c r="S1720" i="33" s="1"/>
  <c r="T1720" i="33" s="1" a="1"/>
  <c r="T1720" i="33" s="1"/>
  <c r="R1709" i="33" a="1"/>
  <c r="R1709" i="33" s="1"/>
  <c r="S1707" i="33" a="1"/>
  <c r="S1707" i="33" s="1"/>
  <c r="T1707" i="33" s="1" a="1"/>
  <c r="T1707" i="33" s="1"/>
  <c r="R1696" i="33" a="1"/>
  <c r="R1696" i="33" s="1"/>
  <c r="R1693" i="33" a="1"/>
  <c r="R1693" i="33" s="1"/>
  <c r="S1033" i="33" a="1"/>
  <c r="S1033" i="33" s="1"/>
  <c r="T1033" i="33" s="1" a="1"/>
  <c r="T1033" i="33" s="1"/>
  <c r="R1678" i="33" a="1"/>
  <c r="R1678" i="33" s="1"/>
  <c r="S1672" i="33" a="1"/>
  <c r="S1672" i="33" s="1"/>
  <c r="T1672" i="33" s="1" a="1"/>
  <c r="T1672" i="33" s="1"/>
  <c r="R1661" i="33" a="1"/>
  <c r="R1661" i="33" s="1"/>
  <c r="S1655" i="33" a="1"/>
  <c r="S1655" i="33" s="1"/>
  <c r="T1655" i="33" s="1" a="1"/>
  <c r="T1655" i="33" s="1"/>
  <c r="S1652" i="33" a="1"/>
  <c r="S1652" i="33" s="1"/>
  <c r="T1652" i="33" s="1" a="1"/>
  <c r="T1652" i="33" s="1"/>
  <c r="R1641" i="33" a="1"/>
  <c r="R1641" i="33" s="1"/>
  <c r="S1635" i="33" a="1"/>
  <c r="S1635" i="33" s="1"/>
  <c r="T1635" i="33" s="1" a="1"/>
  <c r="T1635" i="33" s="1"/>
  <c r="R1624" i="33" a="1"/>
  <c r="R1624" i="33" s="1"/>
  <c r="S1618" i="33" a="1"/>
  <c r="S1618" i="33" s="1"/>
  <c r="T1618" i="33" s="1" a="1"/>
  <c r="T1618" i="33" s="1"/>
  <c r="R1604" i="33" a="1"/>
  <c r="R1604" i="33" s="1"/>
  <c r="S1598" i="33" a="1"/>
  <c r="S1598" i="33" s="1"/>
  <c r="T1598" i="33" s="1" a="1"/>
  <c r="T1598" i="33" s="1"/>
  <c r="R1587" i="33" a="1"/>
  <c r="R1587" i="33" s="1"/>
  <c r="S1584" i="33" a="1"/>
  <c r="S1584" i="33" s="1"/>
  <c r="T1584" i="33" s="1" a="1"/>
  <c r="T1584" i="33" s="1"/>
  <c r="R1798" i="33" a="1"/>
  <c r="R1798" i="33" s="1"/>
  <c r="S1792" i="33" a="1"/>
  <c r="S1792" i="33" s="1"/>
  <c r="T1792" i="33" s="1" a="1"/>
  <c r="T1792" i="33" s="1"/>
  <c r="R1781" i="33" a="1"/>
  <c r="R1781" i="33" s="1"/>
  <c r="R1778" i="33" a="1"/>
  <c r="R1778" i="33" s="1"/>
  <c r="S1772" i="33" a="1"/>
  <c r="S1772" i="33" s="1"/>
  <c r="T1772" i="33" s="1" a="1"/>
  <c r="T1772" i="33" s="1"/>
  <c r="R1761" i="33" a="1"/>
  <c r="R1761" i="33" s="1"/>
  <c r="S1755" i="33" a="1"/>
  <c r="S1755" i="33" s="1"/>
  <c r="T1755" i="33" s="1" a="1"/>
  <c r="T1755" i="33" s="1"/>
  <c r="R1744" i="33" a="1"/>
  <c r="R1744" i="33" s="1"/>
  <c r="S1738" i="33" a="1"/>
  <c r="S1738" i="33" s="1"/>
  <c r="T1738" i="33" s="1" a="1"/>
  <c r="T1738" i="33" s="1"/>
  <c r="S1735" i="33" a="1"/>
  <c r="S1735" i="33" s="1"/>
  <c r="T1735" i="33" s="1" a="1"/>
  <c r="T1735" i="33" s="1"/>
  <c r="R1723" i="33" a="1"/>
  <c r="R1723" i="33" s="1"/>
  <c r="S1717" i="33" a="1"/>
  <c r="S1717" i="33" s="1"/>
  <c r="T1717" i="33" s="1" a="1"/>
  <c r="T1717" i="33" s="1"/>
  <c r="S1704" i="33" a="1"/>
  <c r="S1704" i="33" s="1"/>
  <c r="T1704" i="33" s="1" a="1"/>
  <c r="T1704" i="33" s="1"/>
  <c r="R1690" i="33" a="1"/>
  <c r="R1690" i="33" s="1"/>
  <c r="S1686" i="33" a="1"/>
  <c r="S1686" i="33" s="1"/>
  <c r="T1686" i="33" s="1" a="1"/>
  <c r="T1686" i="33" s="1"/>
  <c r="R1675" i="33" a="1"/>
  <c r="R1675" i="33" s="1"/>
  <c r="S1669" i="33" a="1"/>
  <c r="S1669" i="33" s="1"/>
  <c r="T1669" i="33" s="1" a="1"/>
  <c r="T1669" i="33" s="1"/>
  <c r="R1658" i="33" a="1"/>
  <c r="R1658" i="33" s="1"/>
  <c r="R1655" i="33" a="1"/>
  <c r="R1655" i="33" s="1"/>
  <c r="S1649" i="33" a="1"/>
  <c r="S1649" i="33" s="1"/>
  <c r="T1649" i="33" s="1" a="1"/>
  <c r="T1649" i="33" s="1"/>
  <c r="R1638" i="33" a="1"/>
  <c r="R1638" i="33" s="1"/>
  <c r="S1632" i="33" a="1"/>
  <c r="S1632" i="33" s="1"/>
  <c r="T1632" i="33" s="1" a="1"/>
  <c r="T1632" i="33" s="1"/>
  <c r="R1621" i="33" a="1"/>
  <c r="R1621" i="33" s="1"/>
  <c r="S1615" i="33" a="1"/>
  <c r="S1615" i="33" s="1"/>
  <c r="T1615" i="33" s="1" a="1"/>
  <c r="T1615" i="33" s="1"/>
  <c r="S1612" i="33" a="1"/>
  <c r="S1612" i="33" s="1"/>
  <c r="T1612" i="33" s="1" a="1"/>
  <c r="T1612" i="33" s="1"/>
  <c r="R1601" i="33" a="1"/>
  <c r="R1601" i="33" s="1"/>
  <c r="S1595" i="33" a="1"/>
  <c r="S1595" i="33" s="1"/>
  <c r="T1595" i="33" s="1" a="1"/>
  <c r="T1595" i="33" s="1"/>
  <c r="R1795" i="33" a="1"/>
  <c r="R1795" i="33" s="1"/>
  <c r="S1789" i="33" a="1"/>
  <c r="S1789" i="33" s="1"/>
  <c r="T1789" i="33" s="1" a="1"/>
  <c r="T1789" i="33" s="1"/>
  <c r="R1775" i="33" a="1"/>
  <c r="R1775" i="33" s="1"/>
  <c r="S1769" i="33" a="1"/>
  <c r="S1769" i="33" s="1"/>
  <c r="T1769" i="33" s="1" a="1"/>
  <c r="T1769" i="33" s="1"/>
  <c r="R1758" i="33" a="1"/>
  <c r="R1758" i="33" s="1"/>
  <c r="S1752" i="33" a="1"/>
  <c r="S1752" i="33" s="1"/>
  <c r="T1752" i="33" s="1" a="1"/>
  <c r="T1752" i="33" s="1"/>
  <c r="R1741" i="33" a="1"/>
  <c r="R1741" i="33" s="1"/>
  <c r="R1738" i="33" a="1"/>
  <c r="R1738" i="33" s="1"/>
  <c r="S1731" i="33" a="1"/>
  <c r="S1731" i="33" s="1"/>
  <c r="T1731" i="33" s="1" a="1"/>
  <c r="T1731" i="33" s="1"/>
  <c r="R1720" i="33" a="1"/>
  <c r="R1720" i="33" s="1"/>
  <c r="S1714" i="33" a="1"/>
  <c r="S1714" i="33" s="1"/>
  <c r="T1714" i="33" s="1" a="1"/>
  <c r="T1714" i="33" s="1"/>
  <c r="R1707" i="33" a="1"/>
  <c r="R1707" i="33" s="1"/>
  <c r="S1701" i="33" a="1"/>
  <c r="S1701" i="33" s="1"/>
  <c r="T1701" i="33" s="1" a="1"/>
  <c r="T1701" i="33" s="1"/>
  <c r="S1698" i="33" a="1"/>
  <c r="S1698" i="33" s="1"/>
  <c r="T1698" i="33" s="1" a="1"/>
  <c r="T1698" i="33" s="1"/>
  <c r="R1033" i="33" a="1"/>
  <c r="R1033" i="33" s="1"/>
  <c r="S1683" i="33" a="1"/>
  <c r="S1683" i="33" s="1"/>
  <c r="T1683" i="33" s="1" a="1"/>
  <c r="T1683" i="33" s="1"/>
  <c r="R1672" i="33" a="1"/>
  <c r="R1672" i="33" s="1"/>
  <c r="S1666" i="33" a="1"/>
  <c r="S1666" i="33" s="1"/>
  <c r="T1666" i="33" s="1" a="1"/>
  <c r="T1666" i="33" s="1"/>
  <c r="R1652" i="33" a="1"/>
  <c r="R1652" i="33" s="1"/>
  <c r="S1646" i="33" a="1"/>
  <c r="S1646" i="33" s="1"/>
  <c r="T1646" i="33" s="1" a="1"/>
  <c r="T1646" i="33" s="1"/>
  <c r="R1635" i="33" a="1"/>
  <c r="R1635" i="33" s="1"/>
  <c r="S1629" i="33" a="1"/>
  <c r="S1629" i="33" s="1"/>
  <c r="T1629" i="33" s="1" a="1"/>
  <c r="T1629" i="33" s="1"/>
  <c r="R1618" i="33" a="1"/>
  <c r="R1618" i="33" s="1"/>
  <c r="R1615" i="33" a="1"/>
  <c r="R1615" i="33" s="1"/>
  <c r="S1609" i="33" a="1"/>
  <c r="S1609" i="33" s="1"/>
  <c r="T1609" i="33" s="1" a="1"/>
  <c r="T1609" i="33" s="1"/>
  <c r="R1598" i="33" a="1"/>
  <c r="R1598" i="33" s="1"/>
  <c r="S1593" i="33" a="1"/>
  <c r="S1593" i="33" s="1"/>
  <c r="T1593" i="33" s="1" a="1"/>
  <c r="T1593" i="33" s="1"/>
  <c r="R1584" i="33" a="1"/>
  <c r="R1584" i="33" s="1"/>
  <c r="S1806" i="33" a="1"/>
  <c r="S1806" i="33" s="1"/>
  <c r="T1806" i="33" s="1" a="1"/>
  <c r="T1806" i="33" s="1"/>
  <c r="S1800" i="33" a="1"/>
  <c r="S1800" i="33" s="1"/>
  <c r="T1800" i="33" s="1" a="1"/>
  <c r="T1800" i="33" s="1"/>
  <c r="R1789" i="33" a="1"/>
  <c r="R1789" i="33" s="1"/>
  <c r="R1786" i="33" a="1"/>
  <c r="R1786" i="33" s="1"/>
  <c r="S1780" i="33" a="1"/>
  <c r="S1780" i="33" s="1"/>
  <c r="T1780" i="33" s="1" a="1"/>
  <c r="T1780" i="33" s="1"/>
  <c r="R1769" i="33" a="1"/>
  <c r="R1769" i="33" s="1"/>
  <c r="S1763" i="33" a="1"/>
  <c r="S1763" i="33" s="1"/>
  <c r="T1763" i="33" s="1" a="1"/>
  <c r="T1763" i="33" s="1"/>
  <c r="R1752" i="33" a="1"/>
  <c r="R1752" i="33" s="1"/>
  <c r="S1746" i="33" a="1"/>
  <c r="S1746" i="33" s="1"/>
  <c r="T1746" i="33" s="1" a="1"/>
  <c r="T1746" i="33" s="1"/>
  <c r="S1743" i="33" a="1"/>
  <c r="S1743" i="33" s="1"/>
  <c r="T1743" i="33" s="1" a="1"/>
  <c r="T1743" i="33" s="1"/>
  <c r="R1731" i="33" a="1"/>
  <c r="R1731" i="33" s="1"/>
  <c r="S1725" i="33" a="1"/>
  <c r="S1725" i="33" s="1"/>
  <c r="T1725" i="33" s="1" a="1"/>
  <c r="T1725" i="33" s="1"/>
  <c r="R1714" i="33" a="1"/>
  <c r="R1714" i="33" s="1"/>
  <c r="R1698" i="33" a="1"/>
  <c r="R1698" i="33" s="1"/>
  <c r="S1692" i="33" a="1"/>
  <c r="S1692" i="33" s="1"/>
  <c r="T1692" i="33" s="1" a="1"/>
  <c r="T1692" i="33" s="1"/>
  <c r="R1683" i="33" a="1"/>
  <c r="R1683" i="33" s="1"/>
  <c r="S1677" i="33" a="1"/>
  <c r="S1677" i="33" s="1"/>
  <c r="T1677" i="33" s="1" a="1"/>
  <c r="T1677" i="33" s="1"/>
  <c r="R1666" i="33" a="1"/>
  <c r="R1666" i="33" s="1"/>
  <c r="R1663" i="33" a="1"/>
  <c r="R1663" i="33" s="1"/>
  <c r="S1657" i="33" a="1"/>
  <c r="S1657" i="33" s="1"/>
  <c r="T1657" i="33" s="1" a="1"/>
  <c r="T1657" i="33" s="1"/>
  <c r="R1646" i="33" a="1"/>
  <c r="R1646" i="33" s="1"/>
  <c r="S1640" i="33" a="1"/>
  <c r="S1640" i="33" s="1"/>
  <c r="T1640" i="33" s="1" a="1"/>
  <c r="T1640" i="33" s="1"/>
  <c r="R1629" i="33" a="1"/>
  <c r="R1629" i="33" s="1"/>
  <c r="S1623" i="33" a="1"/>
  <c r="S1623" i="33" s="1"/>
  <c r="T1623" i="33" s="1" a="1"/>
  <c r="T1623" i="33" s="1"/>
  <c r="S1620" i="33" a="1"/>
  <c r="S1620" i="33" s="1"/>
  <c r="T1620" i="33" s="1" a="1"/>
  <c r="T1620" i="33" s="1"/>
  <c r="R1609" i="33" a="1"/>
  <c r="R1609" i="33" s="1"/>
  <c r="S1603" i="33" a="1"/>
  <c r="S1603" i="33" s="1"/>
  <c r="T1603" i="33" s="1" a="1"/>
  <c r="T1603" i="33" s="1"/>
  <c r="R1593" i="33" a="1"/>
  <c r="R1593" i="33" s="1"/>
  <c r="R1806" i="33" a="1"/>
  <c r="R1806" i="33" s="1"/>
  <c r="R1803" i="33" a="1"/>
  <c r="R1803" i="33" s="1"/>
  <c r="S1797" i="33" a="1"/>
  <c r="S1797" i="33" s="1"/>
  <c r="T1797" i="33" s="1" a="1"/>
  <c r="T1797" i="33" s="1"/>
  <c r="R1783" i="33" a="1"/>
  <c r="R1783" i="33" s="1"/>
  <c r="S1777" i="33" a="1"/>
  <c r="S1777" i="33" s="1"/>
  <c r="T1777" i="33" s="1" a="1"/>
  <c r="T1777" i="33" s="1"/>
  <c r="R1766" i="33" a="1"/>
  <c r="R1766" i="33" s="1"/>
  <c r="S1760" i="33" a="1"/>
  <c r="S1760" i="33" s="1"/>
  <c r="T1760" i="33" s="1" a="1"/>
  <c r="T1760" i="33" s="1"/>
  <c r="R1749" i="33" a="1"/>
  <c r="R1749" i="33" s="1"/>
  <c r="R1746" i="33" a="1"/>
  <c r="R1746" i="33" s="1"/>
  <c r="S1740" i="33" a="1"/>
  <c r="S1740" i="33" s="1"/>
  <c r="T1740" i="33" s="1" a="1"/>
  <c r="T1740" i="33" s="1"/>
  <c r="R1728" i="33" a="1"/>
  <c r="R1728" i="33" s="1"/>
  <c r="S1722" i="33" a="1"/>
  <c r="S1722" i="33" s="1"/>
  <c r="T1722" i="33" s="1" a="1"/>
  <c r="T1722" i="33" s="1"/>
  <c r="R1711" i="33" a="1"/>
  <c r="R1711" i="33" s="1"/>
  <c r="S1706" i="33" a="1"/>
  <c r="S1706" i="33" s="1"/>
  <c r="T1706" i="33" s="1" a="1"/>
  <c r="T1706" i="33" s="1"/>
  <c r="R1695" i="33" a="1"/>
  <c r="R1695" i="33" s="1"/>
  <c r="S1689" i="33" a="1"/>
  <c r="S1689" i="33" s="1"/>
  <c r="T1689" i="33" s="1" a="1"/>
  <c r="T1689" i="33" s="1"/>
  <c r="R1680" i="33" a="1"/>
  <c r="R1680" i="33" s="1"/>
  <c r="S1674" i="33" a="1"/>
  <c r="S1674" i="33" s="1"/>
  <c r="T1674" i="33" s="1" a="1"/>
  <c r="T1674" i="33" s="1"/>
  <c r="R1660" i="33" a="1"/>
  <c r="R1660" i="33" s="1"/>
  <c r="S1654" i="33" a="1"/>
  <c r="S1654" i="33" s="1"/>
  <c r="T1654" i="33" s="1" a="1"/>
  <c r="T1654" i="33" s="1"/>
  <c r="R1643" i="33" a="1"/>
  <c r="R1643" i="33" s="1"/>
  <c r="S1637" i="33" a="1"/>
  <c r="S1637" i="33" s="1"/>
  <c r="T1637" i="33" s="1" a="1"/>
  <c r="T1637" i="33" s="1"/>
  <c r="R1626" i="33" a="1"/>
  <c r="R1626" i="33" s="1"/>
  <c r="R1623" i="33" a="1"/>
  <c r="R1623" i="33" s="1"/>
  <c r="S1617" i="33" a="1"/>
  <c r="S1617" i="33" s="1"/>
  <c r="T1617" i="33" s="1" a="1"/>
  <c r="T1617" i="33" s="1"/>
  <c r="R1606" i="33" a="1"/>
  <c r="R1606" i="33" s="1"/>
  <c r="S1600" i="33" a="1"/>
  <c r="S1600" i="33" s="1"/>
  <c r="T1600" i="33" s="1" a="1"/>
  <c r="T1600" i="33" s="1"/>
  <c r="R1800" i="33" a="1"/>
  <c r="R1800" i="33" s="1"/>
  <c r="S1794" i="33" a="1"/>
  <c r="S1794" i="33" s="1"/>
  <c r="T1794" i="33" s="1" a="1"/>
  <c r="T1794" i="33" s="1"/>
  <c r="S1791" i="33" a="1"/>
  <c r="S1791" i="33" s="1"/>
  <c r="T1791" i="33" s="1" a="1"/>
  <c r="T1791" i="33" s="1"/>
  <c r="R1780" i="33" a="1"/>
  <c r="R1780" i="33" s="1"/>
  <c r="S1774" i="33" a="1"/>
  <c r="S1774" i="33" s="1"/>
  <c r="T1774" i="33" s="1" a="1"/>
  <c r="T1774" i="33" s="1"/>
  <c r="R1763" i="33" a="1"/>
  <c r="R1763" i="33" s="1"/>
  <c r="S1757" i="33" a="1"/>
  <c r="S1757" i="33" s="1"/>
  <c r="T1757" i="33" s="1" a="1"/>
  <c r="T1757" i="33" s="1"/>
  <c r="R1743" i="33" a="1"/>
  <c r="R1743" i="33" s="1"/>
  <c r="S1737" i="33" a="1"/>
  <c r="S1737" i="33" s="1"/>
  <c r="T1737" i="33" s="1" a="1"/>
  <c r="T1737" i="33" s="1"/>
  <c r="R1725" i="33" a="1"/>
  <c r="R1725" i="33" s="1"/>
  <c r="S1719" i="33" a="1"/>
  <c r="S1719" i="33" s="1"/>
  <c r="T1719" i="33" s="1" a="1"/>
  <c r="T1719" i="33" s="1"/>
  <c r="S1703" i="33" a="1"/>
  <c r="S1703" i="33" s="1"/>
  <c r="T1703" i="33" s="1" a="1"/>
  <c r="T1703" i="33" s="1"/>
  <c r="R1692" i="33" a="1"/>
  <c r="R1692" i="33" s="1"/>
  <c r="S1688" i="33" a="1"/>
  <c r="S1688" i="33" s="1"/>
  <c r="T1688" i="33" s="1" a="1"/>
  <c r="T1688" i="33" s="1"/>
  <c r="R1677" i="33" a="1"/>
  <c r="R1677" i="33" s="1"/>
  <c r="S1671" i="33" a="1"/>
  <c r="S1671" i="33" s="1"/>
  <c r="T1671" i="33" s="1" a="1"/>
  <c r="T1671" i="33" s="1"/>
  <c r="S1668" i="33" a="1"/>
  <c r="S1668" i="33" s="1"/>
  <c r="T1668" i="33" s="1" a="1"/>
  <c r="T1668" i="33" s="1"/>
  <c r="R1657" i="33" a="1"/>
  <c r="R1657" i="33" s="1"/>
  <c r="S1651" i="33" a="1"/>
  <c r="S1651" i="33" s="1"/>
  <c r="T1651" i="33" s="1" a="1"/>
  <c r="T1651" i="33" s="1"/>
  <c r="R1640" i="33" a="1"/>
  <c r="R1640" i="33" s="1"/>
  <c r="S1634" i="33" a="1"/>
  <c r="S1634" i="33" s="1"/>
  <c r="T1634" i="33" s="1" a="1"/>
  <c r="T1634" i="33" s="1"/>
  <c r="R1620" i="33" a="1"/>
  <c r="R1620" i="33" s="1"/>
  <c r="S1614" i="33" a="1"/>
  <c r="S1614" i="33" s="1"/>
  <c r="T1614" i="33" s="1" a="1"/>
  <c r="T1614" i="33" s="1"/>
  <c r="R1603" i="33" a="1"/>
  <c r="R1603" i="33" s="1"/>
  <c r="S1597" i="33" a="1"/>
  <c r="S1597" i="33" s="1"/>
  <c r="T1597" i="33" s="1" a="1"/>
  <c r="T1597" i="33" s="1"/>
  <c r="R1586" i="33" a="1"/>
  <c r="R1586" i="33" s="1"/>
  <c r="R1791" i="33" a="1"/>
  <c r="R1791" i="33" s="1"/>
  <c r="S1785" i="33" a="1"/>
  <c r="S1785" i="33" s="1"/>
  <c r="T1785" i="33" s="1" a="1"/>
  <c r="T1785" i="33" s="1"/>
  <c r="R1774" i="33" a="1"/>
  <c r="R1774" i="33" s="1"/>
  <c r="S1805" i="33" a="1"/>
  <c r="S1805" i="33" s="1"/>
  <c r="T1805" i="33" s="1" a="1"/>
  <c r="T1805" i="33" s="1"/>
  <c r="S1802" i="33" a="1"/>
  <c r="S1802" i="33" s="1"/>
  <c r="T1802" i="33" s="1" a="1"/>
  <c r="T1802" i="33" s="1"/>
  <c r="S1799" i="33" a="1"/>
  <c r="S1799" i="33" s="1"/>
  <c r="T1799" i="33" s="1" a="1"/>
  <c r="T1799" i="33" s="1"/>
  <c r="R1802" i="33" a="1"/>
  <c r="R1802" i="33" s="1"/>
  <c r="S1796" i="33" a="1"/>
  <c r="S1796" i="33" s="1"/>
  <c r="T1796" i="33" s="1" a="1"/>
  <c r="T1796" i="33" s="1"/>
  <c r="R1785" i="33" a="1"/>
  <c r="R1785" i="33" s="1"/>
  <c r="S1779" i="33" a="1"/>
  <c r="S1779" i="33" s="1"/>
  <c r="T1779" i="33" s="1" a="1"/>
  <c r="T1779" i="33" s="1"/>
  <c r="R1768" i="33" a="1"/>
  <c r="R1768" i="33" s="1"/>
  <c r="S1762" i="33" a="1"/>
  <c r="S1762" i="33" s="1"/>
  <c r="T1762" i="33" s="1" a="1"/>
  <c r="T1762" i="33" s="1"/>
  <c r="S1759" i="33" a="1"/>
  <c r="S1759" i="33" s="1"/>
  <c r="T1759" i="33" s="1" a="1"/>
  <c r="T1759" i="33" s="1"/>
  <c r="R1748" i="33" a="1"/>
  <c r="R1748" i="33" s="1"/>
  <c r="S1742" i="33" a="1"/>
  <c r="S1742" i="33" s="1"/>
  <c r="T1742" i="33" s="1" a="1"/>
  <c r="T1742" i="33" s="1"/>
  <c r="S1724" i="33" a="1"/>
  <c r="S1724" i="33" s="1"/>
  <c r="T1724" i="33" s="1" a="1"/>
  <c r="T1724" i="33" s="1"/>
  <c r="R1710" i="33" a="1"/>
  <c r="R1710" i="33" s="1"/>
  <c r="R1697" i="33" a="1"/>
  <c r="R1697" i="33" s="1"/>
  <c r="S1691" i="33" a="1"/>
  <c r="S1691" i="33" s="1"/>
  <c r="T1691" i="33" s="1" a="1"/>
  <c r="T1691" i="33" s="1"/>
  <c r="R1682" i="33" a="1"/>
  <c r="R1682" i="33" s="1"/>
  <c r="R1679" i="33" a="1"/>
  <c r="R1679" i="33" s="1"/>
  <c r="S1673" i="33" a="1"/>
  <c r="S1673" i="33" s="1"/>
  <c r="T1673" i="33" s="1" a="1"/>
  <c r="T1673" i="33" s="1"/>
  <c r="R1662" i="33" a="1"/>
  <c r="R1662" i="33" s="1"/>
  <c r="R1645" i="33" a="1"/>
  <c r="R1645" i="33" s="1"/>
  <c r="S1639" i="33" a="1"/>
  <c r="S1639" i="33" s="1"/>
  <c r="T1639" i="33" s="1" a="1"/>
  <c r="T1639" i="33" s="1"/>
  <c r="S1636" i="33" a="1"/>
  <c r="S1636" i="33" s="1"/>
  <c r="T1636" i="33" s="1" a="1"/>
  <c r="T1636" i="33" s="1"/>
  <c r="R1625" i="33" a="1"/>
  <c r="R1625" i="33" s="1"/>
  <c r="S1619" i="33" a="1"/>
  <c r="S1619" i="33" s="1"/>
  <c r="T1619" i="33" s="1" a="1"/>
  <c r="T1619" i="33" s="1"/>
  <c r="R1608" i="33" a="1"/>
  <c r="R1608" i="33" s="1"/>
  <c r="S1602" i="33" a="1"/>
  <c r="S1602" i="33" s="1"/>
  <c r="T1602" i="33" s="1" a="1"/>
  <c r="T1602" i="33" s="1"/>
  <c r="R1588" i="33" a="1"/>
  <c r="R1588" i="33" s="1"/>
  <c r="S1585" i="33" a="1"/>
  <c r="S1585" i="33" s="1"/>
  <c r="T1585" i="33" s="1" a="1"/>
  <c r="T1585" i="33" s="1"/>
  <c r="R1580" i="33" a="1"/>
  <c r="R1580" i="33" s="1"/>
  <c r="R1799" i="33" a="1"/>
  <c r="R1799" i="33" s="1"/>
  <c r="S1793" i="33" a="1"/>
  <c r="S1793" i="33" s="1"/>
  <c r="T1793" i="33" s="1" a="1"/>
  <c r="T1793" i="33" s="1"/>
  <c r="R1782" i="33" a="1"/>
  <c r="R1782" i="33" s="1"/>
  <c r="S1776" i="33" a="1"/>
  <c r="S1776" i="33" s="1"/>
  <c r="T1776" i="33" s="1" a="1"/>
  <c r="T1776" i="33" s="1"/>
  <c r="R1765" i="33" a="1"/>
  <c r="R1765" i="33" s="1"/>
  <c r="R1762" i="33" a="1"/>
  <c r="R1762" i="33" s="1"/>
  <c r="S1756" i="33" a="1"/>
  <c r="S1756" i="33" s="1"/>
  <c r="T1756" i="33" s="1" a="1"/>
  <c r="T1756" i="33" s="1"/>
  <c r="R1745" i="33" a="1"/>
  <c r="R1745" i="33" s="1"/>
  <c r="S1739" i="33" a="1"/>
  <c r="S1739" i="33" s="1"/>
  <c r="T1739" i="33" s="1" a="1"/>
  <c r="T1739" i="33" s="1"/>
  <c r="R1727" i="33" a="1"/>
  <c r="R1727" i="33" s="1"/>
  <c r="S1721" i="33" a="1"/>
  <c r="S1721" i="33" s="1"/>
  <c r="T1721" i="33" s="1" a="1"/>
  <c r="T1721" i="33" s="1"/>
  <c r="S1718" i="33" a="1"/>
  <c r="S1718" i="33" s="1"/>
  <c r="T1718" i="33" s="1" a="1"/>
  <c r="T1718" i="33" s="1"/>
  <c r="S1705" i="33" a="1"/>
  <c r="S1705" i="33" s="1"/>
  <c r="T1705" i="33" s="1" a="1"/>
  <c r="T1705" i="33" s="1"/>
  <c r="R1694" i="33" a="1"/>
  <c r="R1694" i="33" s="1"/>
  <c r="S1035" i="33" a="1"/>
  <c r="S1035" i="33" s="1"/>
  <c r="T1035" i="33" s="1" a="1"/>
  <c r="T1035" i="33" s="1"/>
  <c r="R1676" i="33" a="1"/>
  <c r="R1676" i="33" s="1"/>
  <c r="S1670" i="33" a="1"/>
  <c r="S1670" i="33" s="1"/>
  <c r="T1670" i="33" s="1" a="1"/>
  <c r="T1670" i="33" s="1"/>
  <c r="R1659" i="33" a="1"/>
  <c r="R1659" i="33" s="1"/>
  <c r="S1653" i="33" a="1"/>
  <c r="S1653" i="33" s="1"/>
  <c r="T1653" i="33" s="1" a="1"/>
  <c r="T1653" i="33" s="1"/>
  <c r="R1642" i="33" a="1"/>
  <c r="R1642" i="33" s="1"/>
  <c r="R1639" i="33" a="1"/>
  <c r="R1639" i="33" s="1"/>
  <c r="S1633" i="33" a="1"/>
  <c r="S1633" i="33" s="1"/>
  <c r="T1633" i="33" s="1" a="1"/>
  <c r="T1633" i="33" s="1"/>
  <c r="R1622" i="33" a="1"/>
  <c r="R1622" i="33" s="1"/>
  <c r="S1616" i="33" a="1"/>
  <c r="S1616" i="33" s="1"/>
  <c r="T1616" i="33" s="1" a="1"/>
  <c r="T1616" i="33" s="1"/>
  <c r="R1605" i="33" a="1"/>
  <c r="R1605" i="33" s="1"/>
  <c r="S1599" i="33" a="1"/>
  <c r="S1599" i="33" s="1"/>
  <c r="T1599" i="33" s="1" a="1"/>
  <c r="T1599" i="33" s="1"/>
  <c r="S1596" i="33" a="1"/>
  <c r="S1596" i="33" s="1"/>
  <c r="T1596" i="33" s="1" a="1"/>
  <c r="T1596" i="33" s="1"/>
  <c r="R1796" i="33" a="1"/>
  <c r="R1796" i="33" s="1"/>
  <c r="S1790" i="33" a="1"/>
  <c r="S1790" i="33" s="1"/>
  <c r="T1790" i="33" s="1" a="1"/>
  <c r="T1790" i="33" s="1"/>
  <c r="R1779" i="33" a="1"/>
  <c r="R1779" i="33" s="1"/>
  <c r="R1788" i="33" a="1"/>
  <c r="R1788" i="33" s="1"/>
  <c r="R1755" i="33" a="1"/>
  <c r="R1755" i="33" s="1"/>
  <c r="R1737" i="33" a="1"/>
  <c r="R1737" i="33" s="1"/>
  <c r="S1727" i="33" a="1"/>
  <c r="S1727" i="33" s="1"/>
  <c r="T1727" i="33" s="1" a="1"/>
  <c r="T1727" i="33" s="1"/>
  <c r="R1669" i="33" a="1"/>
  <c r="R1669" i="33" s="1"/>
  <c r="R1651" i="33" a="1"/>
  <c r="R1651" i="33" s="1"/>
  <c r="S1642" i="33" a="1"/>
  <c r="S1642" i="33" s="1"/>
  <c r="T1642" i="33" s="1" a="1"/>
  <c r="T1642" i="33" s="1"/>
  <c r="R1597" i="33" a="1"/>
  <c r="R1597" i="33" s="1"/>
  <c r="S1582" i="33" a="1"/>
  <c r="S1582" i="33" s="1"/>
  <c r="T1582" i="33" s="1" a="1"/>
  <c r="T1582" i="33" s="1"/>
  <c r="S1803" i="33" a="1"/>
  <c r="S1803" i="33" s="1"/>
  <c r="T1803" i="33" s="1" a="1"/>
  <c r="T1803" i="33" s="1"/>
  <c r="S1786" i="33" a="1"/>
  <c r="S1786" i="33" s="1"/>
  <c r="T1786" i="33" s="1" a="1"/>
  <c r="T1786" i="33" s="1"/>
  <c r="S1773" i="33" a="1"/>
  <c r="S1773" i="33" s="1"/>
  <c r="T1773" i="33" s="1" a="1"/>
  <c r="T1773" i="33" s="1"/>
  <c r="R1717" i="33" a="1"/>
  <c r="R1717" i="33" s="1"/>
  <c r="R1703" i="33" a="1"/>
  <c r="R1703" i="33" s="1"/>
  <c r="S1694" i="33" a="1"/>
  <c r="S1694" i="33" s="1"/>
  <c r="T1694" i="33" s="1" a="1"/>
  <c r="T1694" i="33" s="1"/>
  <c r="S1687" i="33" a="1"/>
  <c r="S1687" i="33" s="1"/>
  <c r="T1687" i="33" s="1" a="1"/>
  <c r="T1687" i="33" s="1"/>
  <c r="R1632" i="33" a="1"/>
  <c r="R1632" i="33" s="1"/>
  <c r="R1772" i="33" a="1"/>
  <c r="R1772" i="33" s="1"/>
  <c r="S1745" i="33" a="1"/>
  <c r="S1745" i="33" s="1"/>
  <c r="T1745" i="33" s="1" a="1"/>
  <c r="T1745" i="33" s="1"/>
  <c r="S1736" i="33" a="1"/>
  <c r="S1736" i="33" s="1"/>
  <c r="T1736" i="33" s="1" a="1"/>
  <c r="T1736" i="33" s="1"/>
  <c r="S1716" i="33" a="1"/>
  <c r="S1716" i="33" s="1"/>
  <c r="T1716" i="33" s="1" a="1"/>
  <c r="T1716" i="33" s="1"/>
  <c r="R1686" i="33" a="1"/>
  <c r="R1686" i="33" s="1"/>
  <c r="R1668" i="33" a="1"/>
  <c r="R1668" i="33" s="1"/>
  <c r="S1659" i="33" a="1"/>
  <c r="S1659" i="33" s="1"/>
  <c r="T1659" i="33" s="1" a="1"/>
  <c r="T1659" i="33" s="1"/>
  <c r="S1650" i="33" a="1"/>
  <c r="S1650" i="33" s="1"/>
  <c r="T1650" i="33" s="1" a="1"/>
  <c r="T1650" i="33" s="1"/>
  <c r="S1771" i="33" a="1"/>
  <c r="S1771" i="33" s="1"/>
  <c r="T1771" i="33" s="1" a="1"/>
  <c r="T1771" i="33" s="1"/>
  <c r="R1735" i="33" a="1"/>
  <c r="R1735" i="33" s="1"/>
  <c r="S1702" i="33" a="1"/>
  <c r="S1702" i="33" s="1"/>
  <c r="T1702" i="33" s="1" a="1"/>
  <c r="T1702" i="33" s="1"/>
  <c r="S1685" i="33" a="1"/>
  <c r="S1685" i="33" s="1"/>
  <c r="T1685" i="33" s="1" a="1"/>
  <c r="T1685" i="33" s="1"/>
  <c r="R1649" i="33" a="1"/>
  <c r="R1649" i="33" s="1"/>
  <c r="R1631" i="33" a="1"/>
  <c r="R1631" i="33" s="1"/>
  <c r="S1622" i="33" a="1"/>
  <c r="S1622" i="33" s="1"/>
  <c r="T1622" i="33" s="1" a="1"/>
  <c r="T1622" i="33" s="1"/>
  <c r="S1613" i="33" a="1"/>
  <c r="S1613" i="33" s="1"/>
  <c r="T1613" i="33" s="1" a="1"/>
  <c r="T1613" i="33" s="1"/>
  <c r="S1783" i="33" a="1"/>
  <c r="S1783" i="33" s="1"/>
  <c r="T1783" i="33" s="1" a="1"/>
  <c r="T1783" i="33" s="1"/>
  <c r="S1734" i="33" a="1"/>
  <c r="S1734" i="33" s="1"/>
  <c r="T1734" i="33" s="1" a="1"/>
  <c r="T1734" i="33" s="1"/>
  <c r="R1716" i="33" a="1"/>
  <c r="R1716" i="33" s="1"/>
  <c r="R1701" i="33" a="1"/>
  <c r="R1701" i="33" s="1"/>
  <c r="S1676" i="33" a="1"/>
  <c r="S1676" i="33" s="1"/>
  <c r="T1676" i="33" s="1" a="1"/>
  <c r="T1676" i="33" s="1"/>
  <c r="S1667" i="33" a="1"/>
  <c r="S1667" i="33" s="1"/>
  <c r="T1667" i="33" s="1" a="1"/>
  <c r="T1667" i="33" s="1"/>
  <c r="S1648" i="33" a="1"/>
  <c r="S1648" i="33" s="1"/>
  <c r="T1648" i="33" s="1" a="1"/>
  <c r="T1648" i="33" s="1"/>
  <c r="R1612" i="33" a="1"/>
  <c r="R1612" i="33" s="1"/>
  <c r="R1797" i="33" a="1"/>
  <c r="R1797" i="33" s="1"/>
  <c r="S1782" i="33" a="1"/>
  <c r="S1782" i="33" s="1"/>
  <c r="T1782" i="33" s="1" a="1"/>
  <c r="T1782" i="33" s="1"/>
  <c r="S1751" i="33" a="1"/>
  <c r="S1751" i="33" s="1"/>
  <c r="T1751" i="33" s="1" a="1"/>
  <c r="T1751" i="33" s="1"/>
  <c r="R1734" i="33" a="1"/>
  <c r="R1734" i="33" s="1"/>
  <c r="R1724" i="33" a="1"/>
  <c r="R1724" i="33" s="1"/>
  <c r="S1684" i="33" a="1"/>
  <c r="S1684" i="33" s="1"/>
  <c r="T1684" i="33" s="1" a="1"/>
  <c r="T1684" i="33" s="1"/>
  <c r="S1665" i="33" a="1"/>
  <c r="S1665" i="33" s="1"/>
  <c r="T1665" i="33" s="1" a="1"/>
  <c r="T1665" i="33" s="1"/>
  <c r="R1648" i="33" a="1"/>
  <c r="R1648" i="33" s="1"/>
  <c r="S1575" i="33" a="1"/>
  <c r="S1575" i="33" s="1"/>
  <c r="T1575" i="33" s="1" a="1"/>
  <c r="T1575" i="33" s="1"/>
  <c r="R1760" i="33" a="1"/>
  <c r="R1760" i="33" s="1"/>
  <c r="R1700" i="33" a="1"/>
  <c r="R1700" i="33" s="1"/>
  <c r="R1691" i="33" a="1"/>
  <c r="R1691" i="33" s="1"/>
  <c r="R1674" i="33" a="1"/>
  <c r="R1674" i="33" s="1"/>
  <c r="S1628" i="33" a="1"/>
  <c r="S1628" i="33" s="1"/>
  <c r="T1628" i="33" s="1" a="1"/>
  <c r="T1628" i="33" s="1"/>
  <c r="R1611" i="33" a="1"/>
  <c r="R1611" i="33" s="1"/>
  <c r="R1602" i="33" a="1"/>
  <c r="R1602" i="33" s="1"/>
  <c r="R1594" i="33" a="1"/>
  <c r="R1594" i="33" s="1"/>
  <c r="S1588" i="33" a="1"/>
  <c r="S1588" i="33" s="1"/>
  <c r="T1588" i="33" s="1" a="1"/>
  <c r="T1588" i="33" s="1"/>
  <c r="R1751" i="33" a="1"/>
  <c r="R1751" i="33" s="1"/>
  <c r="R1742" i="33" a="1"/>
  <c r="R1742" i="33" s="1"/>
  <c r="R1722" i="33" a="1"/>
  <c r="R1722" i="33" s="1"/>
  <c r="S1713" i="33" a="1"/>
  <c r="S1713" i="33" s="1"/>
  <c r="T1713" i="33" s="1" a="1"/>
  <c r="T1713" i="33" s="1"/>
  <c r="R1665" i="33" a="1"/>
  <c r="R1665" i="33" s="1"/>
  <c r="R1637" i="33" a="1"/>
  <c r="R1637" i="33" s="1"/>
  <c r="R1575" i="33" a="1"/>
  <c r="R1575" i="33" s="1"/>
  <c r="R1794" i="33" a="1"/>
  <c r="R1794" i="33" s="1"/>
  <c r="S1768" i="33" a="1"/>
  <c r="S1768" i="33" s="1"/>
  <c r="T1768" i="33" s="1" a="1"/>
  <c r="T1768" i="33" s="1"/>
  <c r="R1713" i="33" a="1"/>
  <c r="R1713" i="33" s="1"/>
  <c r="R1689" i="33" a="1"/>
  <c r="R1689" i="33" s="1"/>
  <c r="S1682" i="33" a="1"/>
  <c r="S1682" i="33" s="1"/>
  <c r="T1682" i="33" s="1" a="1"/>
  <c r="T1682" i="33" s="1"/>
  <c r="R1628" i="33" a="1"/>
  <c r="R1628" i="33" s="1"/>
  <c r="R1619" i="33" a="1"/>
  <c r="R1619" i="33" s="1"/>
  <c r="R1600" i="33" a="1"/>
  <c r="R1600" i="33" s="1"/>
  <c r="R1759" i="33" a="1"/>
  <c r="R1759" i="33" s="1"/>
  <c r="S1749" i="33" a="1"/>
  <c r="S1749" i="33" s="1"/>
  <c r="T1749" i="33" s="1" a="1"/>
  <c r="T1749" i="33" s="1"/>
  <c r="R1740" i="33" a="1"/>
  <c r="R1740" i="33" s="1"/>
  <c r="R1673" i="33" a="1"/>
  <c r="R1673" i="33" s="1"/>
  <c r="S1663" i="33" a="1"/>
  <c r="S1663" i="33" s="1"/>
  <c r="T1663" i="33" s="1" a="1"/>
  <c r="T1663" i="33" s="1"/>
  <c r="R1654" i="33" a="1"/>
  <c r="R1654" i="33" s="1"/>
  <c r="S1645" i="33" a="1"/>
  <c r="S1645" i="33" s="1"/>
  <c r="T1645" i="33" s="1" a="1"/>
  <c r="T1645" i="33" s="1"/>
  <c r="R1792" i="33" a="1"/>
  <c r="R1792" i="33" s="1"/>
  <c r="R1777" i="33" a="1"/>
  <c r="R1777" i="33" s="1"/>
  <c r="R1721" i="33" a="1"/>
  <c r="R1721" i="33" s="1"/>
  <c r="S1711" i="33" a="1"/>
  <c r="S1711" i="33" s="1"/>
  <c r="T1711" i="33" s="1" a="1"/>
  <c r="T1711" i="33" s="1"/>
  <c r="R1706" i="33" a="1"/>
  <c r="R1706" i="33" s="1"/>
  <c r="S1697" i="33" a="1"/>
  <c r="S1697" i="33" s="1"/>
  <c r="T1697" i="33" s="1" a="1"/>
  <c r="T1697" i="33" s="1"/>
  <c r="R1636" i="33" a="1"/>
  <c r="R1636" i="33" s="1"/>
  <c r="S1626" i="33" a="1"/>
  <c r="S1626" i="33" s="1"/>
  <c r="T1626" i="33" s="1" a="1"/>
  <c r="T1626" i="33" s="1"/>
  <c r="S1766" i="33" a="1"/>
  <c r="S1766" i="33" s="1"/>
  <c r="T1766" i="33" s="1" a="1"/>
  <c r="T1766" i="33" s="1"/>
  <c r="S1748" i="33" a="1"/>
  <c r="S1748" i="33" s="1"/>
  <c r="T1748" i="33" s="1" a="1"/>
  <c r="T1748" i="33" s="1"/>
  <c r="R1757" i="33" a="1"/>
  <c r="R1757" i="33" s="1"/>
  <c r="S1728" i="33" a="1"/>
  <c r="S1728" i="33" s="1"/>
  <c r="T1728" i="33" s="1" a="1"/>
  <c r="T1728" i="33" s="1"/>
  <c r="R1719" i="33" a="1"/>
  <c r="R1719" i="33" s="1"/>
  <c r="S1695" i="33" a="1"/>
  <c r="S1695" i="33" s="1"/>
  <c r="T1695" i="33" s="1" a="1"/>
  <c r="T1695" i="33" s="1"/>
  <c r="S1662" i="33" a="1"/>
  <c r="S1662" i="33" s="1"/>
  <c r="T1662" i="33" s="1" a="1"/>
  <c r="T1662" i="33" s="1"/>
  <c r="R1599" i="33" a="1"/>
  <c r="R1599" i="33" s="1"/>
  <c r="S1545" i="33" a="1"/>
  <c r="S1545" i="33" s="1"/>
  <c r="T1545" i="33" s="1" a="1"/>
  <c r="T1545" i="33" s="1"/>
  <c r="R1524" i="33" a="1"/>
  <c r="R1524" i="33" s="1"/>
  <c r="R1518" i="33" a="1"/>
  <c r="R1518" i="33" s="1"/>
  <c r="S1512" i="33" a="1"/>
  <c r="S1512" i="33" s="1"/>
  <c r="T1512" i="33" s="1" a="1"/>
  <c r="T1512" i="33" s="1"/>
  <c r="R1501" i="33" a="1"/>
  <c r="R1501" i="33" s="1"/>
  <c r="S1495" i="33" a="1"/>
  <c r="S1495" i="33" s="1"/>
  <c r="T1495" i="33" s="1" a="1"/>
  <c r="T1495" i="33" s="1"/>
  <c r="R1481" i="33" a="1"/>
  <c r="R1481" i="33" s="1"/>
  <c r="S1475" i="33" a="1"/>
  <c r="S1475" i="33" s="1"/>
  <c r="T1475" i="33" s="1" a="1"/>
  <c r="T1475" i="33" s="1"/>
  <c r="R1464" i="33" a="1"/>
  <c r="R1464" i="33" s="1"/>
  <c r="S1458" i="33" a="1"/>
  <c r="S1458" i="33" s="1"/>
  <c r="T1458" i="33" s="1" a="1"/>
  <c r="T1458" i="33" s="1"/>
  <c r="R1447" i="33" a="1"/>
  <c r="R1447" i="33" s="1"/>
  <c r="R1444" i="33" a="1"/>
  <c r="R1444" i="33" s="1"/>
  <c r="S1438" i="33" a="1"/>
  <c r="S1438" i="33" s="1"/>
  <c r="T1438" i="33" s="1" a="1"/>
  <c r="T1438" i="33" s="1"/>
  <c r="R1427" i="33" a="1"/>
  <c r="R1427" i="33" s="1"/>
  <c r="S1421" i="33" a="1"/>
  <c r="S1421" i="33" s="1"/>
  <c r="T1421" i="33" s="1" a="1"/>
  <c r="T1421" i="33" s="1"/>
  <c r="R1416" i="33" a="1"/>
  <c r="R1416" i="33" s="1"/>
  <c r="S1413" i="33" a="1"/>
  <c r="S1413" i="33" s="1"/>
  <c r="T1413" i="33" s="1" a="1"/>
  <c r="T1413" i="33" s="1"/>
  <c r="R1408" i="33" a="1"/>
  <c r="R1408" i="33" s="1"/>
  <c r="S1405" i="33" a="1"/>
  <c r="S1405" i="33" s="1"/>
  <c r="T1405" i="33" s="1" a="1"/>
  <c r="T1405" i="33" s="1"/>
  <c r="R1400" i="33" a="1"/>
  <c r="R1400" i="33" s="1"/>
  <c r="S1397" i="33" a="1"/>
  <c r="S1397" i="33" s="1"/>
  <c r="T1397" i="33" s="1" a="1"/>
  <c r="T1397" i="33" s="1"/>
  <c r="R1392" i="33" a="1"/>
  <c r="R1392" i="33" s="1"/>
  <c r="S1389" i="33" a="1"/>
  <c r="S1389" i="33" s="1"/>
  <c r="T1389" i="33" s="1" a="1"/>
  <c r="T1389" i="33" s="1"/>
  <c r="R1384" i="33" a="1"/>
  <c r="R1384" i="33" s="1"/>
  <c r="S1788" i="33" a="1"/>
  <c r="S1788" i="33" s="1"/>
  <c r="T1788" i="33" s="1" a="1"/>
  <c r="T1788" i="33" s="1"/>
  <c r="S1589" i="33" a="1"/>
  <c r="S1589" i="33" s="1"/>
  <c r="T1589" i="33" s="1" a="1"/>
  <c r="T1589" i="33" s="1"/>
  <c r="S1583" i="33" a="1"/>
  <c r="S1583" i="33" s="1"/>
  <c r="T1583" i="33" s="1" a="1"/>
  <c r="T1583" i="33" s="1"/>
  <c r="S1579" i="33" a="1"/>
  <c r="S1579" i="33" s="1"/>
  <c r="T1579" i="33" s="1" a="1"/>
  <c r="T1579" i="33" s="1"/>
  <c r="R1576" i="33" a="1"/>
  <c r="R1576" i="33" s="1"/>
  <c r="S1566" i="33" a="1"/>
  <c r="S1566" i="33" s="1"/>
  <c r="T1566" i="33" s="1" a="1"/>
  <c r="T1566" i="33" s="1"/>
  <c r="S1563" i="33" a="1"/>
  <c r="S1563" i="33" s="1"/>
  <c r="T1563" i="33" s="1" a="1"/>
  <c r="T1563" i="33" s="1"/>
  <c r="S1560" i="33" a="1"/>
  <c r="S1560" i="33" s="1"/>
  <c r="T1560" i="33" s="1" a="1"/>
  <c r="T1560" i="33" s="1"/>
  <c r="S1557" i="33" a="1"/>
  <c r="S1557" i="33" s="1"/>
  <c r="T1557" i="33" s="1" a="1"/>
  <c r="T1557" i="33" s="1"/>
  <c r="S1554" i="33" a="1"/>
  <c r="S1554" i="33" s="1"/>
  <c r="T1554" i="33" s="1" a="1"/>
  <c r="T1554" i="33" s="1"/>
  <c r="S1551" i="33" a="1"/>
  <c r="S1551" i="33" s="1"/>
  <c r="T1551" i="33" s="1" a="1"/>
  <c r="T1551" i="33" s="1"/>
  <c r="S1548" i="33" a="1"/>
  <c r="S1548" i="33" s="1"/>
  <c r="T1548" i="33" s="1" a="1"/>
  <c r="T1548" i="33" s="1"/>
  <c r="R1545" i="33" a="1"/>
  <c r="R1545" i="33" s="1"/>
  <c r="R1542" i="33" a="1"/>
  <c r="R1542" i="33" s="1"/>
  <c r="R1539" i="33" a="1"/>
  <c r="R1539" i="33" s="1"/>
  <c r="R1536" i="33" a="1"/>
  <c r="R1536" i="33" s="1"/>
  <c r="R1533" i="33" a="1"/>
  <c r="R1533" i="33" s="1"/>
  <c r="R1530" i="33" a="1"/>
  <c r="R1530" i="33" s="1"/>
  <c r="R1527" i="33" a="1"/>
  <c r="R1527" i="33" s="1"/>
  <c r="R1515" i="33" a="1"/>
  <c r="R1515" i="33" s="1"/>
  <c r="S1509" i="33" a="1"/>
  <c r="S1509" i="33" s="1"/>
  <c r="T1509" i="33" s="1" a="1"/>
  <c r="T1509" i="33" s="1"/>
  <c r="R1498" i="33" a="1"/>
  <c r="R1498" i="33" s="1"/>
  <c r="S1492" i="33" a="1"/>
  <c r="S1492" i="33" s="1"/>
  <c r="T1492" i="33" s="1" a="1"/>
  <c r="T1492" i="33" s="1"/>
  <c r="S1489" i="33" a="1"/>
  <c r="S1489" i="33" s="1"/>
  <c r="T1489" i="33" s="1" a="1"/>
  <c r="T1489" i="33" s="1"/>
  <c r="R1478" i="33" a="1"/>
  <c r="R1478" i="33" s="1"/>
  <c r="S1472" i="33" a="1"/>
  <c r="S1472" i="33" s="1"/>
  <c r="T1472" i="33" s="1" a="1"/>
  <c r="T1472" i="33" s="1"/>
  <c r="R1461" i="33" a="1"/>
  <c r="R1461" i="33" s="1"/>
  <c r="R1634" i="33" a="1"/>
  <c r="R1634" i="33" s="1"/>
  <c r="R1614" i="33" a="1"/>
  <c r="R1614" i="33" s="1"/>
  <c r="S1569" i="33" a="1"/>
  <c r="S1569" i="33" s="1"/>
  <c r="T1569" i="33" s="1" a="1"/>
  <c r="T1569" i="33" s="1"/>
  <c r="R1548" i="33" a="1"/>
  <c r="R1548" i="33" s="1"/>
  <c r="R1512" i="33" a="1"/>
  <c r="R1512" i="33" s="1"/>
  <c r="S1505" i="33" a="1"/>
  <c r="S1505" i="33" s="1"/>
  <c r="T1505" i="33" s="1" a="1"/>
  <c r="T1505" i="33" s="1"/>
  <c r="R1495" i="33" a="1"/>
  <c r="R1495" i="33" s="1"/>
  <c r="R1492" i="33" a="1"/>
  <c r="R1492" i="33" s="1"/>
  <c r="S1486" i="33" a="1"/>
  <c r="S1486" i="33" s="1"/>
  <c r="T1486" i="33" s="1" a="1"/>
  <c r="T1486" i="33" s="1"/>
  <c r="R1475" i="33" a="1"/>
  <c r="R1475" i="33" s="1"/>
  <c r="S1469" i="33" a="1"/>
  <c r="S1469" i="33" s="1"/>
  <c r="T1469" i="33" s="1" a="1"/>
  <c r="T1469" i="33" s="1"/>
  <c r="R1458" i="33" a="1"/>
  <c r="R1458" i="33" s="1"/>
  <c r="S1452" i="33" a="1"/>
  <c r="S1452" i="33" s="1"/>
  <c r="T1452" i="33" s="1" a="1"/>
  <c r="T1452" i="33" s="1"/>
  <c r="S1449" i="33" a="1"/>
  <c r="S1449" i="33" s="1"/>
  <c r="T1449" i="33" s="1" a="1"/>
  <c r="T1449" i="33" s="1"/>
  <c r="R1438" i="33" a="1"/>
  <c r="R1438" i="33" s="1"/>
  <c r="S1432" i="33" a="1"/>
  <c r="S1432" i="33" s="1"/>
  <c r="T1432" i="33" s="1" a="1"/>
  <c r="T1432" i="33" s="1"/>
  <c r="R1421" i="33" a="1"/>
  <c r="R1421" i="33" s="1"/>
  <c r="S1418" i="33" a="1"/>
  <c r="S1418" i="33" s="1"/>
  <c r="T1418" i="33" s="1" a="1"/>
  <c r="T1418" i="33" s="1"/>
  <c r="R1413" i="33" a="1"/>
  <c r="R1413" i="33" s="1"/>
  <c r="S1410" i="33" a="1"/>
  <c r="S1410" i="33" s="1"/>
  <c r="T1410" i="33" s="1" a="1"/>
  <c r="T1410" i="33" s="1"/>
  <c r="R1405" i="33" a="1"/>
  <c r="R1405" i="33" s="1"/>
  <c r="S1402" i="33" a="1"/>
  <c r="S1402" i="33" s="1"/>
  <c r="T1402" i="33" s="1" a="1"/>
  <c r="T1402" i="33" s="1"/>
  <c r="R1397" i="33" a="1"/>
  <c r="R1397" i="33" s="1"/>
  <c r="S1394" i="33" a="1"/>
  <c r="S1394" i="33" s="1"/>
  <c r="T1394" i="33" s="1" a="1"/>
  <c r="T1394" i="33" s="1"/>
  <c r="R1389" i="33" a="1"/>
  <c r="R1389" i="33" s="1"/>
  <c r="S1386" i="33" a="1"/>
  <c r="S1386" i="33" s="1"/>
  <c r="T1386" i="33" s="1" a="1"/>
  <c r="T1386" i="33" s="1"/>
  <c r="S1660" i="33" a="1"/>
  <c r="S1660" i="33" s="1"/>
  <c r="T1660" i="33" s="1" a="1"/>
  <c r="T1660" i="33" s="1"/>
  <c r="R1589" i="33" a="1"/>
  <c r="R1589" i="33" s="1"/>
  <c r="R1583" i="33" a="1"/>
  <c r="R1583" i="33" s="1"/>
  <c r="R1579" i="33" a="1"/>
  <c r="R1579" i="33" s="1"/>
  <c r="R1569" i="33" a="1"/>
  <c r="R1569" i="33" s="1"/>
  <c r="R1566" i="33" a="1"/>
  <c r="R1566" i="33" s="1"/>
  <c r="R1563" i="33" a="1"/>
  <c r="R1563" i="33" s="1"/>
  <c r="R1560" i="33" a="1"/>
  <c r="R1560" i="33" s="1"/>
  <c r="R1557" i="33" a="1"/>
  <c r="R1557" i="33" s="1"/>
  <c r="R1554" i="33" a="1"/>
  <c r="R1554" i="33" s="1"/>
  <c r="R1551" i="33" a="1"/>
  <c r="R1551" i="33" s="1"/>
  <c r="S1526" i="33" a="1"/>
  <c r="S1526" i="33" s="1"/>
  <c r="T1526" i="33" s="1" a="1"/>
  <c r="T1526" i="33" s="1"/>
  <c r="S1523" i="33" a="1"/>
  <c r="S1523" i="33" s="1"/>
  <c r="T1523" i="33" s="1" a="1"/>
  <c r="T1523" i="33" s="1"/>
  <c r="S1520" i="33" a="1"/>
  <c r="S1520" i="33" s="1"/>
  <c r="T1520" i="33" s="1" a="1"/>
  <c r="T1520" i="33" s="1"/>
  <c r="R1509" i="33" a="1"/>
  <c r="R1509" i="33" s="1"/>
  <c r="S1503" i="33" a="1"/>
  <c r="S1503" i="33" s="1"/>
  <c r="T1503" i="33" s="1" a="1"/>
  <c r="T1503" i="33" s="1"/>
  <c r="R1489" i="33" a="1"/>
  <c r="R1489" i="33" s="1"/>
  <c r="S1483" i="33" a="1"/>
  <c r="S1483" i="33" s="1"/>
  <c r="T1483" i="33" s="1" a="1"/>
  <c r="T1483" i="33" s="1"/>
  <c r="R1472" i="33" a="1"/>
  <c r="R1472" i="33" s="1"/>
  <c r="S1466" i="33" a="1"/>
  <c r="S1466" i="33" s="1"/>
  <c r="T1466" i="33" s="1" a="1"/>
  <c r="T1466" i="33" s="1"/>
  <c r="R1455" i="33" a="1"/>
  <c r="R1455" i="33" s="1"/>
  <c r="R1452" i="33" a="1"/>
  <c r="R1452" i="33" s="1"/>
  <c r="S1446" i="33" a="1"/>
  <c r="S1446" i="33" s="1"/>
  <c r="T1446" i="33" s="1" a="1"/>
  <c r="T1446" i="33" s="1"/>
  <c r="R1435" i="33" a="1"/>
  <c r="R1435" i="33" s="1"/>
  <c r="S1429" i="33" a="1"/>
  <c r="S1429" i="33" s="1"/>
  <c r="T1429" i="33" s="1" a="1"/>
  <c r="T1429" i="33" s="1"/>
  <c r="R1771" i="33" a="1"/>
  <c r="R1771" i="33" s="1"/>
  <c r="S1715" i="33" a="1"/>
  <c r="S1715" i="33" s="1"/>
  <c r="T1715" i="33" s="1" a="1"/>
  <c r="T1715" i="33" s="1"/>
  <c r="R1688" i="33" a="1"/>
  <c r="R1688" i="33" s="1"/>
  <c r="S1631" i="33" a="1"/>
  <c r="S1631" i="33" s="1"/>
  <c r="T1631" i="33" s="1" a="1"/>
  <c r="T1631" i="33" s="1"/>
  <c r="S1611" i="33" a="1"/>
  <c r="S1611" i="33" s="1"/>
  <c r="T1611" i="33" s="1" a="1"/>
  <c r="T1611" i="33" s="1"/>
  <c r="S1529" i="33" a="1"/>
  <c r="S1529" i="33" s="1"/>
  <c r="T1529" i="33" s="1" a="1"/>
  <c r="T1529" i="33" s="1"/>
  <c r="S1517" i="33" a="1"/>
  <c r="S1517" i="33" s="1"/>
  <c r="T1517" i="33" s="1" a="1"/>
  <c r="T1517" i="33" s="1"/>
  <c r="R1505" i="33" a="1"/>
  <c r="R1505" i="33" s="1"/>
  <c r="S1500" i="33" a="1"/>
  <c r="S1500" i="33" s="1"/>
  <c r="T1500" i="33" s="1" a="1"/>
  <c r="T1500" i="33" s="1"/>
  <c r="S1497" i="33" a="1"/>
  <c r="S1497" i="33" s="1"/>
  <c r="T1497" i="33" s="1" a="1"/>
  <c r="T1497" i="33" s="1"/>
  <c r="R1486" i="33" a="1"/>
  <c r="R1486" i="33" s="1"/>
  <c r="R1469" i="33" a="1"/>
  <c r="R1469" i="33" s="1"/>
  <c r="S1463" i="33" a="1"/>
  <c r="S1463" i="33" s="1"/>
  <c r="T1463" i="33" s="1" a="1"/>
  <c r="T1463" i="33" s="1"/>
  <c r="R1449" i="33" a="1"/>
  <c r="R1449" i="33" s="1"/>
  <c r="S1443" i="33" a="1"/>
  <c r="S1443" i="33" s="1"/>
  <c r="T1443" i="33" s="1" a="1"/>
  <c r="T1443" i="33" s="1"/>
  <c r="R1432" i="33" a="1"/>
  <c r="R1432" i="33" s="1"/>
  <c r="S1426" i="33" a="1"/>
  <c r="S1426" i="33" s="1"/>
  <c r="T1426" i="33" s="1" a="1"/>
  <c r="T1426" i="33" s="1"/>
  <c r="R1418" i="33" a="1"/>
  <c r="R1418" i="33" s="1"/>
  <c r="S1415" i="33" a="1"/>
  <c r="S1415" i="33" s="1"/>
  <c r="T1415" i="33" s="1" a="1"/>
  <c r="T1415" i="33" s="1"/>
  <c r="R1410" i="33" a="1"/>
  <c r="R1410" i="33" s="1"/>
  <c r="S1407" i="33" a="1"/>
  <c r="S1407" i="33" s="1"/>
  <c r="T1407" i="33" s="1" a="1"/>
  <c r="T1407" i="33" s="1"/>
  <c r="R1402" i="33" a="1"/>
  <c r="R1402" i="33" s="1"/>
  <c r="S1399" i="33" a="1"/>
  <c r="S1399" i="33" s="1"/>
  <c r="T1399" i="33" s="1" a="1"/>
  <c r="T1399" i="33" s="1"/>
  <c r="R1394" i="33" a="1"/>
  <c r="R1394" i="33" s="1"/>
  <c r="S1765" i="33" a="1"/>
  <c r="S1765" i="33" s="1"/>
  <c r="T1765" i="33" s="1" a="1"/>
  <c r="T1765" i="33" s="1"/>
  <c r="R1685" i="33" a="1"/>
  <c r="R1685" i="33" s="1"/>
  <c r="S1630" i="33" a="1"/>
  <c r="S1630" i="33" s="1"/>
  <c r="T1630" i="33" s="1" a="1"/>
  <c r="T1630" i="33" s="1"/>
  <c r="S1608" i="33" a="1"/>
  <c r="S1608" i="33" s="1"/>
  <c r="T1608" i="33" s="1" a="1"/>
  <c r="T1608" i="33" s="1"/>
  <c r="S1550" i="33" a="1"/>
  <c r="S1550" i="33" s="1"/>
  <c r="T1550" i="33" s="1" a="1"/>
  <c r="T1550" i="33" s="1"/>
  <c r="S1547" i="33" a="1"/>
  <c r="S1547" i="33" s="1"/>
  <c r="T1547" i="33" s="1" a="1"/>
  <c r="T1547" i="33" s="1"/>
  <c r="S1544" i="33" a="1"/>
  <c r="S1544" i="33" s="1"/>
  <c r="T1544" i="33" s="1" a="1"/>
  <c r="T1544" i="33" s="1"/>
  <c r="S1541" i="33" a="1"/>
  <c r="S1541" i="33" s="1"/>
  <c r="T1541" i="33" s="1" a="1"/>
  <c r="T1541" i="33" s="1"/>
  <c r="S1538" i="33" a="1"/>
  <c r="S1538" i="33" s="1"/>
  <c r="T1538" i="33" s="1" a="1"/>
  <c r="T1538" i="33" s="1"/>
  <c r="S1535" i="33" a="1"/>
  <c r="S1535" i="33" s="1"/>
  <c r="T1535" i="33" s="1" a="1"/>
  <c r="T1535" i="33" s="1"/>
  <c r="S1532" i="33" a="1"/>
  <c r="S1532" i="33" s="1"/>
  <c r="T1532" i="33" s="1" a="1"/>
  <c r="T1532" i="33" s="1"/>
  <c r="R1529" i="33" a="1"/>
  <c r="R1529" i="33" s="1"/>
  <c r="R1526" i="33" a="1"/>
  <c r="R1526" i="33" s="1"/>
  <c r="R1523" i="33" a="1"/>
  <c r="R1523" i="33" s="1"/>
  <c r="R1520" i="33" a="1"/>
  <c r="R1520" i="33" s="1"/>
  <c r="S1514" i="33" a="1"/>
  <c r="S1514" i="33" s="1"/>
  <c r="T1514" i="33" s="1" a="1"/>
  <c r="T1514" i="33" s="1"/>
  <c r="R1503" i="33" a="1"/>
  <c r="R1503" i="33" s="1"/>
  <c r="R1500" i="33" a="1"/>
  <c r="R1500" i="33" s="1"/>
  <c r="S1494" i="33" a="1"/>
  <c r="S1494" i="33" s="1"/>
  <c r="T1494" i="33" s="1" a="1"/>
  <c r="T1494" i="33" s="1"/>
  <c r="R1483" i="33" a="1"/>
  <c r="R1483" i="33" s="1"/>
  <c r="S1477" i="33" a="1"/>
  <c r="S1477" i="33" s="1"/>
  <c r="T1477" i="33" s="1" a="1"/>
  <c r="T1477" i="33" s="1"/>
  <c r="R1466" i="33" a="1"/>
  <c r="R1466" i="33" s="1"/>
  <c r="S1460" i="33" a="1"/>
  <c r="S1460" i="33" s="1"/>
  <c r="T1460" i="33" s="1" a="1"/>
  <c r="T1460" i="33" s="1"/>
  <c r="S1457" i="33" a="1"/>
  <c r="S1457" i="33" s="1"/>
  <c r="T1457" i="33" s="1" a="1"/>
  <c r="T1457" i="33" s="1"/>
  <c r="R1446" i="33" a="1"/>
  <c r="R1446" i="33" s="1"/>
  <c r="S1440" i="33" a="1"/>
  <c r="S1440" i="33" s="1"/>
  <c r="T1440" i="33" s="1" a="1"/>
  <c r="T1440" i="33" s="1"/>
  <c r="S1710" i="33" a="1"/>
  <c r="S1710" i="33" s="1"/>
  <c r="T1710" i="33" s="1" a="1"/>
  <c r="T1710" i="33" s="1"/>
  <c r="S1680" i="33" a="1"/>
  <c r="S1680" i="33" s="1"/>
  <c r="T1680" i="33" s="1" a="1"/>
  <c r="T1680" i="33" s="1"/>
  <c r="R1595" i="33" a="1"/>
  <c r="R1595" i="33" s="1"/>
  <c r="R1582" i="33" a="1"/>
  <c r="R1582" i="33" s="1"/>
  <c r="S1553" i="33" a="1"/>
  <c r="S1553" i="33" s="1"/>
  <c r="T1553" i="33" s="1" a="1"/>
  <c r="T1553" i="33" s="1"/>
  <c r="R1532" i="33" a="1"/>
  <c r="R1532" i="33" s="1"/>
  <c r="R1517" i="33" a="1"/>
  <c r="R1517" i="33" s="1"/>
  <c r="S1511" i="33" a="1"/>
  <c r="S1511" i="33" s="1"/>
  <c r="T1511" i="33" s="1" a="1"/>
  <c r="T1511" i="33" s="1"/>
  <c r="R1497" i="33" a="1"/>
  <c r="R1497" i="33" s="1"/>
  <c r="S1491" i="33" a="1"/>
  <c r="S1491" i="33" s="1"/>
  <c r="T1491" i="33" s="1" a="1"/>
  <c r="T1491" i="33" s="1"/>
  <c r="S1474" i="33" a="1"/>
  <c r="S1474" i="33" s="1"/>
  <c r="T1474" i="33" s="1" a="1"/>
  <c r="T1474" i="33" s="1"/>
  <c r="R1463" i="33" a="1"/>
  <c r="R1463" i="33" s="1"/>
  <c r="R1460" i="33" a="1"/>
  <c r="R1460" i="33" s="1"/>
  <c r="S1454" i="33" a="1"/>
  <c r="S1454" i="33" s="1"/>
  <c r="T1454" i="33" s="1" a="1"/>
  <c r="T1454" i="33" s="1"/>
  <c r="R1443" i="33" a="1"/>
  <c r="R1443" i="33" s="1"/>
  <c r="S1437" i="33" a="1"/>
  <c r="S1437" i="33" s="1"/>
  <c r="T1437" i="33" s="1" a="1"/>
  <c r="T1437" i="33" s="1"/>
  <c r="R1426" i="33" a="1"/>
  <c r="R1426" i="33" s="1"/>
  <c r="S1420" i="33" a="1"/>
  <c r="S1420" i="33" s="1"/>
  <c r="T1420" i="33" s="1" a="1"/>
  <c r="T1420" i="33" s="1"/>
  <c r="R1415" i="33" a="1"/>
  <c r="R1415" i="33" s="1"/>
  <c r="S1412" i="33" a="1"/>
  <c r="S1412" i="33" s="1"/>
  <c r="T1412" i="33" s="1" a="1"/>
  <c r="T1412" i="33" s="1"/>
  <c r="R1407" i="33" a="1"/>
  <c r="R1407" i="33" s="1"/>
  <c r="S1404" i="33" a="1"/>
  <c r="S1404" i="33" s="1"/>
  <c r="T1404" i="33" s="1" a="1"/>
  <c r="T1404" i="33" s="1"/>
  <c r="R1399" i="33" a="1"/>
  <c r="R1399" i="33" s="1"/>
  <c r="S1396" i="33" a="1"/>
  <c r="S1396" i="33" s="1"/>
  <c r="T1396" i="33" s="1" a="1"/>
  <c r="T1396" i="33" s="1"/>
  <c r="R1391" i="33" a="1"/>
  <c r="R1391" i="33" s="1"/>
  <c r="S1625" i="33" a="1"/>
  <c r="S1625" i="33" s="1"/>
  <c r="T1625" i="33" s="1" a="1"/>
  <c r="T1625" i="33" s="1"/>
  <c r="S1578" i="33" a="1"/>
  <c r="S1578" i="33" s="1"/>
  <c r="T1578" i="33" s="1" a="1"/>
  <c r="T1578" i="33" s="1"/>
  <c r="S1571" i="33" a="1"/>
  <c r="S1571" i="33" s="1"/>
  <c r="T1571" i="33" s="1" a="1"/>
  <c r="T1571" i="33" s="1"/>
  <c r="S1568" i="33" a="1"/>
  <c r="S1568" i="33" s="1"/>
  <c r="T1568" i="33" s="1" a="1"/>
  <c r="T1568" i="33" s="1"/>
  <c r="S1562" i="33" a="1"/>
  <c r="S1562" i="33" s="1"/>
  <c r="T1562" i="33" s="1" a="1"/>
  <c r="T1562" i="33" s="1"/>
  <c r="S1559" i="33" a="1"/>
  <c r="S1559" i="33" s="1"/>
  <c r="T1559" i="33" s="1" a="1"/>
  <c r="T1559" i="33" s="1"/>
  <c r="S1556" i="33" a="1"/>
  <c r="S1556" i="33" s="1"/>
  <c r="T1556" i="33" s="1" a="1"/>
  <c r="T1556" i="33" s="1"/>
  <c r="R1553" i="33" a="1"/>
  <c r="R1553" i="33" s="1"/>
  <c r="R1550" i="33" a="1"/>
  <c r="R1550" i="33" s="1"/>
  <c r="R1547" i="33" a="1"/>
  <c r="R1547" i="33" s="1"/>
  <c r="R1544" i="33" a="1"/>
  <c r="R1544" i="33" s="1"/>
  <c r="R1541" i="33" a="1"/>
  <c r="R1541" i="33" s="1"/>
  <c r="R1538" i="33" a="1"/>
  <c r="R1538" i="33" s="1"/>
  <c r="R1535" i="33" a="1"/>
  <c r="R1535" i="33" s="1"/>
  <c r="R1514" i="33" a="1"/>
  <c r="R1514" i="33" s="1"/>
  <c r="S1508" i="33" a="1"/>
  <c r="S1508" i="33" s="1"/>
  <c r="T1508" i="33" s="1" a="1"/>
  <c r="T1508" i="33" s="1"/>
  <c r="S1506" i="33" a="1"/>
  <c r="S1506" i="33" s="1"/>
  <c r="T1506" i="33" s="1" a="1"/>
  <c r="T1506" i="33" s="1"/>
  <c r="R1494" i="33" a="1"/>
  <c r="R1494" i="33" s="1"/>
  <c r="S1488" i="33" a="1"/>
  <c r="S1488" i="33" s="1"/>
  <c r="T1488" i="33" s="1" a="1"/>
  <c r="T1488" i="33" s="1"/>
  <c r="R1477" i="33" a="1"/>
  <c r="R1477" i="33" s="1"/>
  <c r="S1471" i="33" a="1"/>
  <c r="S1471" i="33" s="1"/>
  <c r="T1471" i="33" s="1" a="1"/>
  <c r="T1471" i="33" s="1"/>
  <c r="R1457" i="33" a="1"/>
  <c r="R1457" i="33" s="1"/>
  <c r="S1451" i="33" a="1"/>
  <c r="S1451" i="33" s="1"/>
  <c r="T1451" i="33" s="1" a="1"/>
  <c r="T1451" i="33" s="1"/>
  <c r="R1440" i="33" a="1"/>
  <c r="R1440" i="33" s="1"/>
  <c r="S1434" i="33" a="1"/>
  <c r="S1434" i="33" s="1"/>
  <c r="T1434" i="33" s="1" a="1"/>
  <c r="T1434" i="33" s="1"/>
  <c r="R1423" i="33" a="1"/>
  <c r="R1423" i="33" s="1"/>
  <c r="S1606" i="33" a="1"/>
  <c r="S1606" i="33" s="1"/>
  <c r="T1606" i="33" s="1" a="1"/>
  <c r="T1606" i="33" s="1"/>
  <c r="S1594" i="33" a="1"/>
  <c r="S1594" i="33" s="1"/>
  <c r="T1594" i="33" s="1" a="1"/>
  <c r="T1594" i="33" s="1"/>
  <c r="S1586" i="33" a="1"/>
  <c r="S1586" i="33" s="1"/>
  <c r="T1586" i="33" s="1" a="1"/>
  <c r="T1586" i="33" s="1"/>
  <c r="R1578" i="33" a="1"/>
  <c r="R1578" i="33" s="1"/>
  <c r="S1573" i="33" a="1"/>
  <c r="S1573" i="33" s="1"/>
  <c r="T1573" i="33" s="1" a="1"/>
  <c r="T1573" i="33" s="1"/>
  <c r="R1556" i="33" a="1"/>
  <c r="R1556" i="33" s="1"/>
  <c r="R1511" i="33" a="1"/>
  <c r="R1511" i="33" s="1"/>
  <c r="R1508" i="33" a="1"/>
  <c r="R1508" i="33" s="1"/>
  <c r="S1502" i="33" a="1"/>
  <c r="S1502" i="33" s="1"/>
  <c r="T1502" i="33" s="1" a="1"/>
  <c r="T1502" i="33" s="1"/>
  <c r="R1491" i="33" a="1"/>
  <c r="R1491" i="33" s="1"/>
  <c r="S1485" i="33" a="1"/>
  <c r="S1485" i="33" s="1"/>
  <c r="T1485" i="33" s="1" a="1"/>
  <c r="T1485" i="33" s="1"/>
  <c r="R1474" i="33" a="1"/>
  <c r="R1474" i="33" s="1"/>
  <c r="S1468" i="33" a="1"/>
  <c r="S1468" i="33" s="1"/>
  <c r="T1468" i="33" s="1" a="1"/>
  <c r="T1468" i="33" s="1"/>
  <c r="S1465" i="33" a="1"/>
  <c r="S1465" i="33" s="1"/>
  <c r="T1465" i="33" s="1" a="1"/>
  <c r="T1465" i="33" s="1"/>
  <c r="R1454" i="33" a="1"/>
  <c r="R1454" i="33" s="1"/>
  <c r="S1448" i="33" a="1"/>
  <c r="S1448" i="33" s="1"/>
  <c r="T1448" i="33" s="1" a="1"/>
  <c r="T1448" i="33" s="1"/>
  <c r="R1437" i="33" a="1"/>
  <c r="R1437" i="33" s="1"/>
  <c r="S1431" i="33" a="1"/>
  <c r="S1431" i="33" s="1"/>
  <c r="T1431" i="33" s="1" a="1"/>
  <c r="T1431" i="33" s="1"/>
  <c r="R1420" i="33" a="1"/>
  <c r="R1420" i="33" s="1"/>
  <c r="S1417" i="33" a="1"/>
  <c r="S1417" i="33" s="1"/>
  <c r="T1417" i="33" s="1" a="1"/>
  <c r="T1417" i="33" s="1"/>
  <c r="R1412" i="33" a="1"/>
  <c r="R1412" i="33" s="1"/>
  <c r="S1409" i="33" a="1"/>
  <c r="S1409" i="33" s="1"/>
  <c r="T1409" i="33" s="1" a="1"/>
  <c r="T1409" i="33" s="1"/>
  <c r="R1404" i="33" a="1"/>
  <c r="R1404" i="33" s="1"/>
  <c r="S1401" i="33" a="1"/>
  <c r="S1401" i="33" s="1"/>
  <c r="T1401" i="33" s="1" a="1"/>
  <c r="T1401" i="33" s="1"/>
  <c r="R1396" i="33" a="1"/>
  <c r="R1396" i="33" s="1"/>
  <c r="S1393" i="33" a="1"/>
  <c r="S1393" i="33" s="1"/>
  <c r="T1393" i="33" s="1" a="1"/>
  <c r="T1393" i="33" s="1"/>
  <c r="S1679" i="33" a="1"/>
  <c r="S1679" i="33" s="1"/>
  <c r="T1679" i="33" s="1" a="1"/>
  <c r="T1679" i="33" s="1"/>
  <c r="S1592" i="33" a="1"/>
  <c r="S1592" i="33" s="1"/>
  <c r="T1592" i="33" s="1" a="1"/>
  <c r="T1592" i="33" s="1"/>
  <c r="R1573" i="33" a="1"/>
  <c r="R1573" i="33" s="1"/>
  <c r="R1571" i="33" a="1"/>
  <c r="R1571" i="33" s="1"/>
  <c r="R1568" i="33" a="1"/>
  <c r="R1568" i="33" s="1"/>
  <c r="R1562" i="33" a="1"/>
  <c r="R1562" i="33" s="1"/>
  <c r="R1559" i="33" a="1"/>
  <c r="R1559" i="33" s="1"/>
  <c r="S1534" i="33" a="1"/>
  <c r="S1534" i="33" s="1"/>
  <c r="T1534" i="33" s="1" a="1"/>
  <c r="T1534" i="33" s="1"/>
  <c r="S1531" i="33" a="1"/>
  <c r="S1531" i="33" s="1"/>
  <c r="T1531" i="33" s="1" a="1"/>
  <c r="T1531" i="33" s="1"/>
  <c r="S1528" i="33" a="1"/>
  <c r="S1528" i="33" s="1"/>
  <c r="T1528" i="33" s="1" a="1"/>
  <c r="T1528" i="33" s="1"/>
  <c r="S1525" i="33" a="1"/>
  <c r="S1525" i="33" s="1"/>
  <c r="T1525" i="33" s="1" a="1"/>
  <c r="T1525" i="33" s="1"/>
  <c r="S1522" i="33" a="1"/>
  <c r="S1522" i="33" s="1"/>
  <c r="T1522" i="33" s="1" a="1"/>
  <c r="T1522" i="33" s="1"/>
  <c r="S1519" i="33" a="1"/>
  <c r="S1519" i="33" s="1"/>
  <c r="T1519" i="33" s="1" a="1"/>
  <c r="T1519" i="33" s="1"/>
  <c r="R1506" i="33" a="1"/>
  <c r="R1506" i="33" s="1"/>
  <c r="S1499" i="33" a="1"/>
  <c r="S1499" i="33" s="1"/>
  <c r="T1499" i="33" s="1" a="1"/>
  <c r="T1499" i="33" s="1"/>
  <c r="R1488" i="33" a="1"/>
  <c r="R1488" i="33" s="1"/>
  <c r="R1471" i="33" a="1"/>
  <c r="R1471" i="33" s="1"/>
  <c r="R1468" i="33" a="1"/>
  <c r="R1468" i="33" s="1"/>
  <c r="S1462" i="33" a="1"/>
  <c r="S1462" i="33" s="1"/>
  <c r="T1462" i="33" s="1" a="1"/>
  <c r="T1462" i="33" s="1"/>
  <c r="R1451" i="33" a="1"/>
  <c r="R1451" i="33" s="1"/>
  <c r="S1445" i="33" a="1"/>
  <c r="S1445" i="33" s="1"/>
  <c r="T1445" i="33" s="1" a="1"/>
  <c r="T1445" i="33" s="1"/>
  <c r="R1434" i="33" a="1"/>
  <c r="R1434" i="33" s="1"/>
  <c r="S1428" i="33" a="1"/>
  <c r="S1428" i="33" s="1"/>
  <c r="T1428" i="33" s="1" a="1"/>
  <c r="T1428" i="33" s="1"/>
  <c r="S1425" i="33" a="1"/>
  <c r="S1425" i="33" s="1"/>
  <c r="T1425" i="33" s="1" a="1"/>
  <c r="T1425" i="33" s="1"/>
  <c r="R1704" i="33" a="1"/>
  <c r="R1704" i="33" s="1"/>
  <c r="R1671" i="33" a="1"/>
  <c r="R1671" i="33" s="1"/>
  <c r="S1643" i="33" a="1"/>
  <c r="S1643" i="33" s="1"/>
  <c r="T1643" i="33" s="1" a="1"/>
  <c r="T1643" i="33" s="1"/>
  <c r="R1581" i="33" a="1"/>
  <c r="R1581" i="33" s="1"/>
  <c r="S1558" i="33" a="1"/>
  <c r="S1558" i="33" s="1"/>
  <c r="T1558" i="33" s="1" a="1"/>
  <c r="T1558" i="33" s="1"/>
  <c r="S1555" i="33" a="1"/>
  <c r="S1555" i="33" s="1"/>
  <c r="T1555" i="33" s="1" a="1"/>
  <c r="T1555" i="33" s="1"/>
  <c r="S1552" i="33" a="1"/>
  <c r="S1552" i="33" s="1"/>
  <c r="T1552" i="33" s="1" a="1"/>
  <c r="T1552" i="33" s="1"/>
  <c r="S1549" i="33" a="1"/>
  <c r="S1549" i="33" s="1"/>
  <c r="T1549" i="33" s="1" a="1"/>
  <c r="T1549" i="33" s="1"/>
  <c r="S1700" i="33" a="1"/>
  <c r="S1700" i="33" s="1"/>
  <c r="T1700" i="33" s="1" a="1"/>
  <c r="T1700" i="33" s="1"/>
  <c r="R1577" i="33" a="1"/>
  <c r="R1577" i="33" s="1"/>
  <c r="S1561" i="33" a="1"/>
  <c r="S1561" i="33" s="1"/>
  <c r="T1561" i="33" s="1" a="1"/>
  <c r="T1561" i="33" s="1"/>
  <c r="R1540" i="33" a="1"/>
  <c r="R1540" i="33" s="1"/>
  <c r="R1513" i="33" a="1"/>
  <c r="R1513" i="33" s="1"/>
  <c r="S1507" i="33" a="1"/>
  <c r="S1507" i="33" s="1"/>
  <c r="T1507" i="33" s="1" a="1"/>
  <c r="T1507" i="33" s="1"/>
  <c r="R1496" i="33" a="1"/>
  <c r="R1496" i="33" s="1"/>
  <c r="S1490" i="33" a="1"/>
  <c r="S1490" i="33" s="1"/>
  <c r="T1490" i="33" s="1" a="1"/>
  <c r="T1490" i="33" s="1"/>
  <c r="R1617" i="33" a="1"/>
  <c r="R1617" i="33" s="1"/>
  <c r="S1591" i="33" a="1"/>
  <c r="S1591" i="33" s="1"/>
  <c r="T1591" i="33" s="1" a="1"/>
  <c r="T1591" i="33" s="1"/>
  <c r="R1585" i="33" a="1"/>
  <c r="R1585" i="33" s="1"/>
  <c r="S1580" i="33" a="1"/>
  <c r="S1580" i="33" s="1"/>
  <c r="T1580" i="33" s="1" a="1"/>
  <c r="T1580" i="33" s="1"/>
  <c r="S1574" i="33" a="1"/>
  <c r="S1574" i="33" s="1"/>
  <c r="T1574" i="33" s="1" a="1"/>
  <c r="T1574" i="33" s="1"/>
  <c r="S1567" i="33" a="1"/>
  <c r="S1567" i="33" s="1"/>
  <c r="T1567" i="33" s="1" a="1"/>
  <c r="T1567" i="33" s="1"/>
  <c r="S1564" i="33" a="1"/>
  <c r="S1564" i="33" s="1"/>
  <c r="T1564" i="33" s="1" a="1"/>
  <c r="T1564" i="33" s="1"/>
  <c r="R1561" i="33" a="1"/>
  <c r="R1561" i="33" s="1"/>
  <c r="R1558" i="33" a="1"/>
  <c r="R1558" i="33" s="1"/>
  <c r="R1555" i="33" a="1"/>
  <c r="R1555" i="33" s="1"/>
  <c r="R1552" i="33" a="1"/>
  <c r="R1552" i="33" s="1"/>
  <c r="R1549" i="33" a="1"/>
  <c r="R1549" i="33" s="1"/>
  <c r="R1546" i="33" a="1"/>
  <c r="R1546" i="33" s="1"/>
  <c r="R1543" i="33" a="1"/>
  <c r="R1543" i="33" s="1"/>
  <c r="R1510" i="33" a="1"/>
  <c r="R1510" i="33" s="1"/>
  <c r="S1504" i="33" a="1"/>
  <c r="S1504" i="33" s="1"/>
  <c r="T1504" i="33" s="1" a="1"/>
  <c r="T1504" i="33" s="1"/>
  <c r="R1493" i="33" a="1"/>
  <c r="R1493" i="33" s="1"/>
  <c r="S1487" i="33" a="1"/>
  <c r="S1487" i="33" s="1"/>
  <c r="T1487" i="33" s="1" a="1"/>
  <c r="T1487" i="33" s="1"/>
  <c r="R1473" i="33" a="1"/>
  <c r="R1473" i="33" s="1"/>
  <c r="S1467" i="33" a="1"/>
  <c r="S1467" i="33" s="1"/>
  <c r="T1467" i="33" s="1" a="1"/>
  <c r="T1467" i="33" s="1"/>
  <c r="R1456" i="33" a="1"/>
  <c r="R1456" i="33" s="1"/>
  <c r="S1450" i="33" a="1"/>
  <c r="S1450" i="33" s="1"/>
  <c r="T1450" i="33" s="1" a="1"/>
  <c r="T1450" i="33" s="1"/>
  <c r="R1439" i="33" a="1"/>
  <c r="R1439" i="33" s="1"/>
  <c r="R1436" i="33" a="1"/>
  <c r="R1436" i="33" s="1"/>
  <c r="S1430" i="33" a="1"/>
  <c r="S1430" i="33" s="1"/>
  <c r="T1430" i="33" s="1" a="1"/>
  <c r="T1430" i="33" s="1"/>
  <c r="R1591" i="33" a="1"/>
  <c r="R1591" i="33" s="1"/>
  <c r="R1564" i="33" a="1"/>
  <c r="R1564" i="33" s="1"/>
  <c r="S1521" i="33" a="1"/>
  <c r="S1521" i="33" s="1"/>
  <c r="T1521" i="33" s="1" a="1"/>
  <c r="T1521" i="33" s="1"/>
  <c r="S1518" i="33" a="1"/>
  <c r="S1518" i="33" s="1"/>
  <c r="T1518" i="33" s="1" a="1"/>
  <c r="T1518" i="33" s="1"/>
  <c r="R1507" i="33" a="1"/>
  <c r="R1507" i="33" s="1"/>
  <c r="S1501" i="33" a="1"/>
  <c r="S1501" i="33" s="1"/>
  <c r="T1501" i="33" s="1" a="1"/>
  <c r="T1501" i="33" s="1"/>
  <c r="R1490" i="33" a="1"/>
  <c r="R1490" i="33" s="1"/>
  <c r="S1484" i="33" a="1"/>
  <c r="S1484" i="33" s="1"/>
  <c r="T1484" i="33" s="1" a="1"/>
  <c r="T1484" i="33" s="1"/>
  <c r="S1581" i="33" a="1"/>
  <c r="S1581" i="33" s="1"/>
  <c r="T1581" i="33" s="1" a="1"/>
  <c r="T1581" i="33" s="1"/>
  <c r="R1537" i="33" a="1"/>
  <c r="R1537" i="33" s="1"/>
  <c r="R1521" i="33" a="1"/>
  <c r="R1521" i="33" s="1"/>
  <c r="S1470" i="33" a="1"/>
  <c r="S1470" i="33" s="1"/>
  <c r="T1470" i="33" s="1" a="1"/>
  <c r="T1470" i="33" s="1"/>
  <c r="S1453" i="33" a="1"/>
  <c r="S1453" i="33" s="1"/>
  <c r="T1453" i="33" s="1" a="1"/>
  <c r="T1453" i="33" s="1"/>
  <c r="R1425" i="33" a="1"/>
  <c r="R1425" i="33" s="1"/>
  <c r="S1391" i="33" a="1"/>
  <c r="S1391" i="33" s="1"/>
  <c r="T1391" i="33" s="1" a="1"/>
  <c r="T1391" i="33" s="1"/>
  <c r="S1384" i="33" a="1"/>
  <c r="S1384" i="33" s="1"/>
  <c r="T1384" i="33" s="1" a="1"/>
  <c r="T1384" i="33" s="1"/>
  <c r="S1536" i="33" a="1"/>
  <c r="S1536" i="33" s="1"/>
  <c r="T1536" i="33" s="1" a="1"/>
  <c r="T1536" i="33" s="1"/>
  <c r="R1479" i="33" a="1"/>
  <c r="R1479" i="33" s="1"/>
  <c r="R1470" i="33" a="1"/>
  <c r="R1470" i="33" s="1"/>
  <c r="S1461" i="33" a="1"/>
  <c r="S1461" i="33" s="1"/>
  <c r="T1461" i="33" s="1" a="1"/>
  <c r="T1461" i="33" s="1"/>
  <c r="R1453" i="33" a="1"/>
  <c r="R1453" i="33" s="1"/>
  <c r="R1445" i="33" a="1"/>
  <c r="R1445" i="33" s="1"/>
  <c r="R1431" i="33" a="1"/>
  <c r="R1431" i="33" s="1"/>
  <c r="R1381" i="33" a="1"/>
  <c r="R1381" i="33" s="1"/>
  <c r="S1577" i="33" a="1"/>
  <c r="S1577" i="33" s="1"/>
  <c r="T1577" i="33" s="1" a="1"/>
  <c r="T1577" i="33" s="1"/>
  <c r="R1519" i="33" a="1"/>
  <c r="R1519" i="33" s="1"/>
  <c r="R1504" i="33" a="1"/>
  <c r="R1504" i="33" s="1"/>
  <c r="S1459" i="33" a="1"/>
  <c r="S1459" i="33" s="1"/>
  <c r="T1459" i="33" s="1" a="1"/>
  <c r="T1459" i="33" s="1"/>
  <c r="S1419" i="33" a="1"/>
  <c r="S1419" i="33" s="1"/>
  <c r="T1419" i="33" s="1" a="1"/>
  <c r="T1419" i="33" s="1"/>
  <c r="S1414" i="33" a="1"/>
  <c r="S1414" i="33" s="1"/>
  <c r="T1414" i="33" s="1" a="1"/>
  <c r="T1414" i="33" s="1"/>
  <c r="S1400" i="33" a="1"/>
  <c r="S1400" i="33" s="1"/>
  <c r="T1400" i="33" s="1" a="1"/>
  <c r="T1400" i="33" s="1"/>
  <c r="S1576" i="33" a="1"/>
  <c r="S1576" i="33" s="1"/>
  <c r="T1576" i="33" s="1" a="1"/>
  <c r="T1576" i="33" s="1"/>
  <c r="R1534" i="33" a="1"/>
  <c r="R1534" i="33" s="1"/>
  <c r="R1502" i="33" a="1"/>
  <c r="R1502" i="33" s="1"/>
  <c r="S1478" i="33" a="1"/>
  <c r="S1478" i="33" s="1"/>
  <c r="T1478" i="33" s="1" a="1"/>
  <c r="T1478" i="33" s="1"/>
  <c r="S1424" i="33" a="1"/>
  <c r="S1424" i="33" s="1"/>
  <c r="T1424" i="33" s="1" a="1"/>
  <c r="T1424" i="33" s="1"/>
  <c r="R1419" i="33" a="1"/>
  <c r="R1419" i="33" s="1"/>
  <c r="S1395" i="33" a="1"/>
  <c r="S1395" i="33" s="1"/>
  <c r="T1395" i="33" s="1" a="1"/>
  <c r="T1395" i="33" s="1"/>
  <c r="S1387" i="33" a="1"/>
  <c r="S1387" i="33" s="1"/>
  <c r="T1387" i="33" s="1" a="1"/>
  <c r="T1387" i="33" s="1"/>
  <c r="S1533" i="33" a="1"/>
  <c r="S1533" i="33" s="1"/>
  <c r="T1533" i="33" s="1" a="1"/>
  <c r="T1533" i="33" s="1"/>
  <c r="S1516" i="33" a="1"/>
  <c r="S1516" i="33" s="1"/>
  <c r="T1516" i="33" s="1" a="1"/>
  <c r="T1516" i="33" s="1"/>
  <c r="R1459" i="33" a="1"/>
  <c r="R1459" i="33" s="1"/>
  <c r="S1444" i="33" a="1"/>
  <c r="S1444" i="33" s="1"/>
  <c r="T1444" i="33" s="1" a="1"/>
  <c r="T1444" i="33" s="1"/>
  <c r="R1424" i="33" a="1"/>
  <c r="R1424" i="33" s="1"/>
  <c r="R1414" i="33" a="1"/>
  <c r="R1414" i="33" s="1"/>
  <c r="R1409" i="33" a="1"/>
  <c r="R1409" i="33" s="1"/>
  <c r="R1395" i="33" a="1"/>
  <c r="R1395" i="33" s="1"/>
  <c r="R1574" i="33" a="1"/>
  <c r="R1574" i="33" s="1"/>
  <c r="R1516" i="33" a="1"/>
  <c r="R1516" i="33" s="1"/>
  <c r="R1487" i="33" a="1"/>
  <c r="R1487" i="33" s="1"/>
  <c r="S1476" i="33" a="1"/>
  <c r="S1476" i="33" s="1"/>
  <c r="T1476" i="33" s="1" a="1"/>
  <c r="T1476" i="33" s="1"/>
  <c r="S1436" i="33" a="1"/>
  <c r="S1436" i="33" s="1"/>
  <c r="T1436" i="33" s="1" a="1"/>
  <c r="T1436" i="33" s="1"/>
  <c r="R1430" i="33" a="1"/>
  <c r="R1430" i="33" s="1"/>
  <c r="S1423" i="33" a="1"/>
  <c r="S1423" i="33" s="1"/>
  <c r="T1423" i="33" s="1" a="1"/>
  <c r="T1423" i="33" s="1"/>
  <c r="S1390" i="33" a="1"/>
  <c r="S1390" i="33" s="1"/>
  <c r="T1390" i="33" s="1" a="1"/>
  <c r="T1390" i="33" s="1"/>
  <c r="R1531" i="33" a="1"/>
  <c r="R1531" i="33" s="1"/>
  <c r="S1515" i="33" a="1"/>
  <c r="S1515" i="33" s="1"/>
  <c r="T1515" i="33" s="1" a="1"/>
  <c r="T1515" i="33" s="1"/>
  <c r="R1485" i="33" a="1"/>
  <c r="R1485" i="33" s="1"/>
  <c r="R1476" i="33" a="1"/>
  <c r="R1476" i="33" s="1"/>
  <c r="S1442" i="33" a="1"/>
  <c r="S1442" i="33" s="1"/>
  <c r="T1442" i="33" s="1" a="1"/>
  <c r="T1442" i="33" s="1"/>
  <c r="R1383" i="33" a="1"/>
  <c r="R1383" i="33" s="1"/>
  <c r="R1380" i="33" a="1"/>
  <c r="R1380" i="33" s="1"/>
  <c r="R1377" i="33" a="1"/>
  <c r="R1377" i="33" s="1"/>
  <c r="S1546" i="33" a="1"/>
  <c r="S1546" i="33" s="1"/>
  <c r="T1546" i="33" s="1" a="1"/>
  <c r="T1546" i="33" s="1"/>
  <c r="S1530" i="33" a="1"/>
  <c r="S1530" i="33" s="1"/>
  <c r="T1530" i="33" s="1" a="1"/>
  <c r="T1530" i="33" s="1"/>
  <c r="S1513" i="33" a="1"/>
  <c r="S1513" i="33" s="1"/>
  <c r="T1513" i="33" s="1" a="1"/>
  <c r="T1513" i="33" s="1"/>
  <c r="R1499" i="33" a="1"/>
  <c r="R1499" i="33" s="1"/>
  <c r="R1467" i="33" a="1"/>
  <c r="R1467" i="33" s="1"/>
  <c r="R1429" i="33" a="1"/>
  <c r="R1429" i="33" s="1"/>
  <c r="S1422" i="33" a="1"/>
  <c r="S1422" i="33" s="1"/>
  <c r="T1422" i="33" s="1" a="1"/>
  <c r="T1422" i="33" s="1"/>
  <c r="S1498" i="33" a="1"/>
  <c r="S1498" i="33" s="1"/>
  <c r="T1498" i="33" s="1" a="1"/>
  <c r="T1498" i="33" s="1"/>
  <c r="R1465" i="33" a="1"/>
  <c r="R1465" i="33" s="1"/>
  <c r="R1450" i="33" a="1"/>
  <c r="R1450" i="33" s="1"/>
  <c r="R1442" i="33" a="1"/>
  <c r="R1442" i="33" s="1"/>
  <c r="S1435" i="33" a="1"/>
  <c r="S1435" i="33" s="1"/>
  <c r="T1435" i="33" s="1" a="1"/>
  <c r="T1435" i="33" s="1"/>
  <c r="R1428" i="33" a="1"/>
  <c r="R1428" i="33" s="1"/>
  <c r="S1403" i="33" a="1"/>
  <c r="S1403" i="33" s="1"/>
  <c r="T1403" i="33" s="1" a="1"/>
  <c r="T1403" i="33" s="1"/>
  <c r="S1398" i="33" a="1"/>
  <c r="S1398" i="33" s="1"/>
  <c r="T1398" i="33" s="1" a="1"/>
  <c r="T1398" i="33" s="1"/>
  <c r="S1605" i="33" a="1"/>
  <c r="S1605" i="33" s="1"/>
  <c r="T1605" i="33" s="1" a="1"/>
  <c r="T1605" i="33" s="1"/>
  <c r="R1525" i="33" a="1"/>
  <c r="R1525" i="33" s="1"/>
  <c r="S1433" i="33" a="1"/>
  <c r="S1433" i="33" s="1"/>
  <c r="T1433" i="33" s="1" a="1"/>
  <c r="T1433" i="33" s="1"/>
  <c r="S1540" i="33" a="1"/>
  <c r="S1540" i="33" s="1"/>
  <c r="T1540" i="33" s="1" a="1"/>
  <c r="T1540" i="33" s="1"/>
  <c r="S1524" i="33" a="1"/>
  <c r="S1524" i="33" s="1"/>
  <c r="T1524" i="33" s="1" a="1"/>
  <c r="T1524" i="33" s="1"/>
  <c r="S1539" i="33" a="1"/>
  <c r="S1539" i="33" s="1"/>
  <c r="T1539" i="33" s="1" a="1"/>
  <c r="T1539" i="33" s="1"/>
  <c r="R1462" i="33" a="1"/>
  <c r="R1462" i="33" s="1"/>
  <c r="R1411" i="33" a="1"/>
  <c r="R1411" i="33" s="1"/>
  <c r="S1375" i="33" a="1"/>
  <c r="S1375" i="33" s="1"/>
  <c r="T1375" i="33" s="1" a="1"/>
  <c r="T1375" i="33" s="1"/>
  <c r="S1372" i="33" a="1"/>
  <c r="S1372" i="33" s="1"/>
  <c r="T1372" i="33" s="1" a="1"/>
  <c r="T1372" i="33" s="1"/>
  <c r="S1369" i="33" a="1"/>
  <c r="S1369" i="33" s="1"/>
  <c r="T1369" i="33" s="1" a="1"/>
  <c r="T1369" i="33" s="1"/>
  <c r="S1366" i="33" a="1"/>
  <c r="S1366" i="33" s="1"/>
  <c r="T1366" i="33" s="1" a="1"/>
  <c r="T1366" i="33" s="1"/>
  <c r="S1537" i="33" a="1"/>
  <c r="S1537" i="33" s="1"/>
  <c r="T1537" i="33" s="1" a="1"/>
  <c r="T1537" i="33" s="1"/>
  <c r="R1522" i="33" a="1"/>
  <c r="R1522" i="33" s="1"/>
  <c r="S1496" i="33" a="1"/>
  <c r="S1496" i="33" s="1"/>
  <c r="T1496" i="33" s="1" a="1"/>
  <c r="T1496" i="33" s="1"/>
  <c r="R1441" i="33" a="1"/>
  <c r="R1441" i="33" s="1"/>
  <c r="S1411" i="33" a="1"/>
  <c r="S1411" i="33" s="1"/>
  <c r="T1411" i="33" s="1" a="1"/>
  <c r="T1411" i="33" s="1"/>
  <c r="R1390" i="33" a="1"/>
  <c r="R1390" i="33" s="1"/>
  <c r="R1385" i="33" a="1"/>
  <c r="R1385" i="33" s="1"/>
  <c r="S1376" i="33" a="1"/>
  <c r="S1376" i="33" s="1"/>
  <c r="T1376" i="33" s="1" a="1"/>
  <c r="T1376" i="33" s="1"/>
  <c r="R1373" i="33" a="1"/>
  <c r="R1373" i="33" s="1"/>
  <c r="R1366" i="33" a="1"/>
  <c r="R1366" i="33" s="1"/>
  <c r="R1354" i="33" a="1"/>
  <c r="R1354" i="33" s="1"/>
  <c r="S1348" i="33" a="1"/>
  <c r="S1348" i="33" s="1"/>
  <c r="T1348" i="33" s="1" a="1"/>
  <c r="T1348" i="33" s="1"/>
  <c r="R1337" i="33" a="1"/>
  <c r="R1337" i="33" s="1"/>
  <c r="S1330" i="33" a="1"/>
  <c r="S1330" i="33" s="1"/>
  <c r="T1330" i="33" s="1" a="1"/>
  <c r="T1330" i="33" s="1"/>
  <c r="R1320" i="33" a="1"/>
  <c r="R1320" i="33" s="1"/>
  <c r="R1317" i="33" a="1"/>
  <c r="R1317" i="33" s="1"/>
  <c r="S1311" i="33" a="1"/>
  <c r="S1311" i="33" s="1"/>
  <c r="T1311" i="33" s="1" a="1"/>
  <c r="T1311" i="33" s="1"/>
  <c r="R1300" i="33" a="1"/>
  <c r="R1300" i="33" s="1"/>
  <c r="S1294" i="33" a="1"/>
  <c r="S1294" i="33" s="1"/>
  <c r="T1294" i="33" s="1" a="1"/>
  <c r="T1294" i="33" s="1"/>
  <c r="R1283" i="33" a="1"/>
  <c r="R1283" i="33" s="1"/>
  <c r="S1277" i="33" a="1"/>
  <c r="S1277" i="33" s="1"/>
  <c r="T1277" i="33" s="1" a="1"/>
  <c r="T1277" i="33" s="1"/>
  <c r="S1274" i="33" a="1"/>
  <c r="S1274" i="33" s="1"/>
  <c r="T1274" i="33" s="1" a="1"/>
  <c r="T1274" i="33" s="1"/>
  <c r="R1263" i="33" a="1"/>
  <c r="R1263" i="33" s="1"/>
  <c r="S1257" i="33" a="1"/>
  <c r="S1257" i="33" s="1"/>
  <c r="T1257" i="33" s="1" a="1"/>
  <c r="T1257" i="33" s="1"/>
  <c r="R1246" i="33" a="1"/>
  <c r="R1246" i="33" s="1"/>
  <c r="S1240" i="33" a="1"/>
  <c r="S1240" i="33" s="1"/>
  <c r="T1240" i="33" s="1" a="1"/>
  <c r="T1240" i="33" s="1"/>
  <c r="S1464" i="33" a="1"/>
  <c r="S1464" i="33" s="1"/>
  <c r="T1464" i="33" s="1" a="1"/>
  <c r="T1464" i="33" s="1"/>
  <c r="S1439" i="33" a="1"/>
  <c r="S1439" i="33" s="1"/>
  <c r="T1439" i="33" s="1" a="1"/>
  <c r="T1439" i="33" s="1"/>
  <c r="S1362" i="33" a="1"/>
  <c r="S1362" i="33" s="1"/>
  <c r="T1362" i="33" s="1" a="1"/>
  <c r="T1362" i="33" s="1"/>
  <c r="R1351" i="33" a="1"/>
  <c r="R1351" i="33" s="1"/>
  <c r="S1345" i="33" a="1"/>
  <c r="S1345" i="33" s="1"/>
  <c r="T1345" i="33" s="1" a="1"/>
  <c r="T1345" i="33" s="1"/>
  <c r="R1333" i="33" a="1"/>
  <c r="R1333" i="33" s="1"/>
  <c r="S1327" i="33" a="1"/>
  <c r="S1327" i="33" s="1"/>
  <c r="T1327" i="33" s="1" a="1"/>
  <c r="T1327" i="33" s="1"/>
  <c r="R1314" i="33" a="1"/>
  <c r="R1314" i="33" s="1"/>
  <c r="S1308" i="33" a="1"/>
  <c r="S1308" i="33" s="1"/>
  <c r="T1308" i="33" s="1" a="1"/>
  <c r="T1308" i="33" s="1"/>
  <c r="R1297" i="33" a="1"/>
  <c r="R1297" i="33" s="1"/>
  <c r="S1291" i="33" a="1"/>
  <c r="S1291" i="33" s="1"/>
  <c r="T1291" i="33" s="1" a="1"/>
  <c r="T1291" i="33" s="1"/>
  <c r="R1280" i="33" a="1"/>
  <c r="R1280" i="33" s="1"/>
  <c r="R1277" i="33" a="1"/>
  <c r="R1277" i="33" s="1"/>
  <c r="S1271" i="33" a="1"/>
  <c r="S1271" i="33" s="1"/>
  <c r="T1271" i="33" s="1" a="1"/>
  <c r="T1271" i="33" s="1"/>
  <c r="R1260" i="33" a="1"/>
  <c r="R1260" i="33" s="1"/>
  <c r="S1254" i="33" a="1"/>
  <c r="S1254" i="33" s="1"/>
  <c r="T1254" i="33" s="1" a="1"/>
  <c r="T1254" i="33" s="1"/>
  <c r="R1243" i="33" a="1"/>
  <c r="R1243" i="33" s="1"/>
  <c r="S1237" i="33" a="1"/>
  <c r="S1237" i="33" s="1"/>
  <c r="T1237" i="33" s="1" a="1"/>
  <c r="T1237" i="33" s="1"/>
  <c r="S1234" i="33" a="1"/>
  <c r="S1234" i="33" s="1"/>
  <c r="T1234" i="33" s="1" a="1"/>
  <c r="T1234" i="33" s="1"/>
  <c r="R1223" i="33" a="1"/>
  <c r="R1223" i="33" s="1"/>
  <c r="S1217" i="33" a="1"/>
  <c r="S1217" i="33" s="1"/>
  <c r="T1217" i="33" s="1" a="1"/>
  <c r="T1217" i="33" s="1"/>
  <c r="R1212" i="33" a="1"/>
  <c r="R1212" i="33" s="1"/>
  <c r="S1209" i="33" a="1"/>
  <c r="S1209" i="33" s="1"/>
  <c r="T1209" i="33" s="1" a="1"/>
  <c r="T1209" i="33" s="1"/>
  <c r="R1204" i="33" a="1"/>
  <c r="R1204" i="33" s="1"/>
  <c r="R1567" i="33" a="1"/>
  <c r="R1567" i="33" s="1"/>
  <c r="S1408" i="33" a="1"/>
  <c r="S1408" i="33" s="1"/>
  <c r="T1408" i="33" s="1" a="1"/>
  <c r="T1408" i="33" s="1"/>
  <c r="R1398" i="33" a="1"/>
  <c r="R1398" i="33" s="1"/>
  <c r="R1376" i="33" a="1"/>
  <c r="R1376" i="33" s="1"/>
  <c r="R1369" i="33" a="1"/>
  <c r="R1369" i="33" s="1"/>
  <c r="S1365" i="33" a="1"/>
  <c r="S1365" i="33" s="1"/>
  <c r="T1365" i="33" s="1" a="1"/>
  <c r="T1365" i="33" s="1"/>
  <c r="S1359" i="33" a="1"/>
  <c r="S1359" i="33" s="1"/>
  <c r="T1359" i="33" s="1" a="1"/>
  <c r="T1359" i="33" s="1"/>
  <c r="R1348" i="33" a="1"/>
  <c r="R1348" i="33" s="1"/>
  <c r="S1342" i="33" a="1"/>
  <c r="S1342" i="33" s="1"/>
  <c r="T1342" i="33" s="1" a="1"/>
  <c r="T1342" i="33" s="1"/>
  <c r="R1330" i="33" a="1"/>
  <c r="R1330" i="33" s="1"/>
  <c r="S1325" i="33" a="1"/>
  <c r="S1325" i="33" s="1"/>
  <c r="T1325" i="33" s="1" a="1"/>
  <c r="T1325" i="33" s="1"/>
  <c r="S1322" i="33" a="1"/>
  <c r="S1322" i="33" s="1"/>
  <c r="T1322" i="33" s="1" a="1"/>
  <c r="T1322" i="33" s="1"/>
  <c r="R1311" i="33" a="1"/>
  <c r="R1311" i="33" s="1"/>
  <c r="S1305" i="33" a="1"/>
  <c r="S1305" i="33" s="1"/>
  <c r="T1305" i="33" s="1" a="1"/>
  <c r="T1305" i="33" s="1"/>
  <c r="R1294" i="33" a="1"/>
  <c r="R1294" i="33" s="1"/>
  <c r="S1288" i="33" a="1"/>
  <c r="S1288" i="33" s="1"/>
  <c r="T1288" i="33" s="1" a="1"/>
  <c r="T1288" i="33" s="1"/>
  <c r="R1274" i="33" a="1"/>
  <c r="R1274" i="33" s="1"/>
  <c r="S1268" i="33" a="1"/>
  <c r="S1268" i="33" s="1"/>
  <c r="T1268" i="33" s="1" a="1"/>
  <c r="T1268" i="33" s="1"/>
  <c r="R1257" i="33" a="1"/>
  <c r="R1257" i="33" s="1"/>
  <c r="S1251" i="33" a="1"/>
  <c r="S1251" i="33" s="1"/>
  <c r="T1251" i="33" s="1" a="1"/>
  <c r="T1251" i="33" s="1"/>
  <c r="R1240" i="33" a="1"/>
  <c r="R1240" i="33" s="1"/>
  <c r="R1237" i="33" a="1"/>
  <c r="R1237" i="33" s="1"/>
  <c r="S1231" i="33" a="1"/>
  <c r="S1231" i="33" s="1"/>
  <c r="T1231" i="33" s="1" a="1"/>
  <c r="T1231" i="33" s="1"/>
  <c r="R1220" i="33" a="1"/>
  <c r="R1220" i="33" s="1"/>
  <c r="S1493" i="33" a="1"/>
  <c r="S1493" i="33" s="1"/>
  <c r="T1493" i="33" s="1" a="1"/>
  <c r="T1493" i="33" s="1"/>
  <c r="S1383" i="33" a="1"/>
  <c r="S1383" i="33" s="1"/>
  <c r="T1383" i="33" s="1" a="1"/>
  <c r="T1383" i="33" s="1"/>
  <c r="R1362" i="33" a="1"/>
  <c r="R1362" i="33" s="1"/>
  <c r="S1356" i="33" a="1"/>
  <c r="S1356" i="33" s="1"/>
  <c r="T1356" i="33" s="1" a="1"/>
  <c r="T1356" i="33" s="1"/>
  <c r="R1345" i="33" a="1"/>
  <c r="R1345" i="33" s="1"/>
  <c r="S1339" i="33" a="1"/>
  <c r="S1339" i="33" s="1"/>
  <c r="T1339" i="33" s="1" a="1"/>
  <c r="T1339" i="33" s="1"/>
  <c r="R1327" i="33" a="1"/>
  <c r="R1327" i="33" s="1"/>
  <c r="R1325" i="33" a="1"/>
  <c r="R1325" i="33" s="1"/>
  <c r="S1319" i="33" a="1"/>
  <c r="S1319" i="33" s="1"/>
  <c r="T1319" i="33" s="1" a="1"/>
  <c r="T1319" i="33" s="1"/>
  <c r="R1308" i="33" a="1"/>
  <c r="R1308" i="33" s="1"/>
  <c r="S1302" i="33" a="1"/>
  <c r="S1302" i="33" s="1"/>
  <c r="T1302" i="33" s="1" a="1"/>
  <c r="T1302" i="33" s="1"/>
  <c r="R1291" i="33" a="1"/>
  <c r="R1291" i="33" s="1"/>
  <c r="S1285" i="33" a="1"/>
  <c r="S1285" i="33" s="1"/>
  <c r="T1285" i="33" s="1" a="1"/>
  <c r="T1285" i="33" s="1"/>
  <c r="S1282" i="33" a="1"/>
  <c r="S1282" i="33" s="1"/>
  <c r="T1282" i="33" s="1" a="1"/>
  <c r="T1282" i="33" s="1"/>
  <c r="R1271" i="33" a="1"/>
  <c r="R1271" i="33" s="1"/>
  <c r="S1265" i="33" a="1"/>
  <c r="S1265" i="33" s="1"/>
  <c r="T1265" i="33" s="1" a="1"/>
  <c r="T1265" i="33" s="1"/>
  <c r="R1254" i="33" a="1"/>
  <c r="R1254" i="33" s="1"/>
  <c r="S1248" i="33" a="1"/>
  <c r="S1248" i="33" s="1"/>
  <c r="T1248" i="33" s="1" a="1"/>
  <c r="T1248" i="33" s="1"/>
  <c r="R1234" i="33" a="1"/>
  <c r="R1234" i="33" s="1"/>
  <c r="S1228" i="33" a="1"/>
  <c r="S1228" i="33" s="1"/>
  <c r="T1228" i="33" s="1" a="1"/>
  <c r="T1228" i="33" s="1"/>
  <c r="R1217" i="33" a="1"/>
  <c r="R1217" i="33" s="1"/>
  <c r="S1214" i="33" a="1"/>
  <c r="S1214" i="33" s="1"/>
  <c r="T1214" i="33" s="1" a="1"/>
  <c r="T1214" i="33" s="1"/>
  <c r="R1209" i="33" a="1"/>
  <c r="R1209" i="33" s="1"/>
  <c r="S1206" i="33" a="1"/>
  <c r="S1206" i="33" s="1"/>
  <c r="T1206" i="33" s="1" a="1"/>
  <c r="T1206" i="33" s="1"/>
  <c r="S1456" i="33" a="1"/>
  <c r="S1456" i="33" s="1"/>
  <c r="T1456" i="33" s="1" a="1"/>
  <c r="T1456" i="33" s="1"/>
  <c r="S1379" i="33" a="1"/>
  <c r="S1379" i="33" s="1"/>
  <c r="T1379" i="33" s="1" a="1"/>
  <c r="T1379" i="33" s="1"/>
  <c r="R1372" i="33" a="1"/>
  <c r="R1372" i="33" s="1"/>
  <c r="S1368" i="33" a="1"/>
  <c r="S1368" i="33" s="1"/>
  <c r="T1368" i="33" s="1" a="1"/>
  <c r="T1368" i="33" s="1"/>
  <c r="R1365" i="33" a="1"/>
  <c r="R1365" i="33" s="1"/>
  <c r="R1359" i="33" a="1"/>
  <c r="R1359" i="33" s="1"/>
  <c r="S1353" i="33" a="1"/>
  <c r="S1353" i="33" s="1"/>
  <c r="T1353" i="33" s="1" a="1"/>
  <c r="T1353" i="33" s="1"/>
  <c r="R1342" i="33" a="1"/>
  <c r="R1342" i="33" s="1"/>
  <c r="S1335" i="33" a="1"/>
  <c r="S1335" i="33" s="1"/>
  <c r="T1335" i="33" s="1" a="1"/>
  <c r="T1335" i="33" s="1"/>
  <c r="R1322" i="33" a="1"/>
  <c r="R1322" i="33" s="1"/>
  <c r="S1316" i="33" a="1"/>
  <c r="S1316" i="33" s="1"/>
  <c r="T1316" i="33" s="1" a="1"/>
  <c r="T1316" i="33" s="1"/>
  <c r="R1305" i="33" a="1"/>
  <c r="R1305" i="33" s="1"/>
  <c r="S1299" i="33" a="1"/>
  <c r="S1299" i="33" s="1"/>
  <c r="T1299" i="33" s="1" a="1"/>
  <c r="T1299" i="33" s="1"/>
  <c r="R1288" i="33" a="1"/>
  <c r="R1288" i="33" s="1"/>
  <c r="R1285" i="33" a="1"/>
  <c r="R1285" i="33" s="1"/>
  <c r="S1279" i="33" a="1"/>
  <c r="S1279" i="33" s="1"/>
  <c r="T1279" i="33" s="1" a="1"/>
  <c r="T1279" i="33" s="1"/>
  <c r="R1268" i="33" a="1"/>
  <c r="R1268" i="33" s="1"/>
  <c r="S1262" i="33" a="1"/>
  <c r="S1262" i="33" s="1"/>
  <c r="T1262" i="33" s="1" a="1"/>
  <c r="T1262" i="33" s="1"/>
  <c r="R1251" i="33" a="1"/>
  <c r="R1251" i="33" s="1"/>
  <c r="S1245" i="33" a="1"/>
  <c r="S1245" i="33" s="1"/>
  <c r="T1245" i="33" s="1" a="1"/>
  <c r="T1245" i="33" s="1"/>
  <c r="S1242" i="33" a="1"/>
  <c r="S1242" i="33" s="1"/>
  <c r="T1242" i="33" s="1" a="1"/>
  <c r="T1242" i="33" s="1"/>
  <c r="R1231" i="33" a="1"/>
  <c r="R1231" i="33" s="1"/>
  <c r="S1225" i="33" a="1"/>
  <c r="S1225" i="33" s="1"/>
  <c r="T1225" i="33" s="1" a="1"/>
  <c r="T1225" i="33" s="1"/>
  <c r="R1484" i="33" a="1"/>
  <c r="R1484" i="33" s="1"/>
  <c r="R1417" i="33" a="1"/>
  <c r="R1417" i="33" s="1"/>
  <c r="R1379" i="33" a="1"/>
  <c r="R1379" i="33" s="1"/>
  <c r="R1356" i="33" a="1"/>
  <c r="R1356" i="33" s="1"/>
  <c r="S1350" i="33" a="1"/>
  <c r="S1350" i="33" s="1"/>
  <c r="T1350" i="33" s="1" a="1"/>
  <c r="T1350" i="33" s="1"/>
  <c r="R1339" i="33" a="1"/>
  <c r="R1339" i="33" s="1"/>
  <c r="S1332" i="33" a="1"/>
  <c r="S1332" i="33" s="1"/>
  <c r="T1332" i="33" s="1" a="1"/>
  <c r="T1332" i="33" s="1"/>
  <c r="S1329" i="33" a="1"/>
  <c r="S1329" i="33" s="1"/>
  <c r="T1329" i="33" s="1" a="1"/>
  <c r="T1329" i="33" s="1"/>
  <c r="R1319" i="33" a="1"/>
  <c r="R1319" i="33" s="1"/>
  <c r="S1313" i="33" a="1"/>
  <c r="S1313" i="33" s="1"/>
  <c r="T1313" i="33" s="1" a="1"/>
  <c r="T1313" i="33" s="1"/>
  <c r="R1302" i="33" a="1"/>
  <c r="R1302" i="33" s="1"/>
  <c r="S1296" i="33" a="1"/>
  <c r="S1296" i="33" s="1"/>
  <c r="T1296" i="33" s="1" a="1"/>
  <c r="T1296" i="33" s="1"/>
  <c r="R1282" i="33" a="1"/>
  <c r="R1282" i="33" s="1"/>
  <c r="S1276" i="33" a="1"/>
  <c r="S1276" i="33" s="1"/>
  <c r="T1276" i="33" s="1" a="1"/>
  <c r="T1276" i="33" s="1"/>
  <c r="R1265" i="33" a="1"/>
  <c r="R1265" i="33" s="1"/>
  <c r="S1259" i="33" a="1"/>
  <c r="S1259" i="33" s="1"/>
  <c r="T1259" i="33" s="1" a="1"/>
  <c r="T1259" i="33" s="1"/>
  <c r="R1248" i="33" a="1"/>
  <c r="R1248" i="33" s="1"/>
  <c r="R1245" i="33" a="1"/>
  <c r="R1245" i="33" s="1"/>
  <c r="S1239" i="33" a="1"/>
  <c r="S1239" i="33" s="1"/>
  <c r="T1239" i="33" s="1" a="1"/>
  <c r="T1239" i="33" s="1"/>
  <c r="R1228" i="33" a="1"/>
  <c r="R1228" i="33" s="1"/>
  <c r="S1222" i="33" a="1"/>
  <c r="S1222" i="33" s="1"/>
  <c r="T1222" i="33" s="1" a="1"/>
  <c r="T1222" i="33" s="1"/>
  <c r="R1214" i="33" a="1"/>
  <c r="R1214" i="33" s="1"/>
  <c r="S1211" i="33" a="1"/>
  <c r="S1211" i="33" s="1"/>
  <c r="T1211" i="33" s="1" a="1"/>
  <c r="T1211" i="33" s="1"/>
  <c r="S1543" i="33" a="1"/>
  <c r="S1543" i="33" s="1"/>
  <c r="T1543" i="33" s="1" a="1"/>
  <c r="T1543" i="33" s="1"/>
  <c r="R1433" i="33" a="1"/>
  <c r="R1433" i="33" s="1"/>
  <c r="S1388" i="33" a="1"/>
  <c r="S1388" i="33" s="1"/>
  <c r="T1388" i="33" s="1" a="1"/>
  <c r="T1388" i="33" s="1"/>
  <c r="R1375" i="33" a="1"/>
  <c r="R1375" i="33" s="1"/>
  <c r="R1368" i="33" a="1"/>
  <c r="R1368" i="33" s="1"/>
  <c r="R1353" i="33" a="1"/>
  <c r="R1353" i="33" s="1"/>
  <c r="S1347" i="33" a="1"/>
  <c r="S1347" i="33" s="1"/>
  <c r="T1347" i="33" s="1" a="1"/>
  <c r="T1347" i="33" s="1"/>
  <c r="R1335" i="33" a="1"/>
  <c r="R1335" i="33" s="1"/>
  <c r="R1332" i="33" a="1"/>
  <c r="R1332" i="33" s="1"/>
  <c r="S1326" i="33" a="1"/>
  <c r="S1326" i="33" s="1"/>
  <c r="T1326" i="33" s="1" a="1"/>
  <c r="T1326" i="33" s="1"/>
  <c r="R1316" i="33" a="1"/>
  <c r="R1316" i="33" s="1"/>
  <c r="S1310" i="33" a="1"/>
  <c r="S1310" i="33" s="1"/>
  <c r="T1310" i="33" s="1" a="1"/>
  <c r="T1310" i="33" s="1"/>
  <c r="R1299" i="33" a="1"/>
  <c r="R1299" i="33" s="1"/>
  <c r="S1293" i="33" a="1"/>
  <c r="S1293" i="33" s="1"/>
  <c r="T1293" i="33" s="1" a="1"/>
  <c r="T1293" i="33" s="1"/>
  <c r="S1290" i="33" a="1"/>
  <c r="S1290" i="33" s="1"/>
  <c r="T1290" i="33" s="1" a="1"/>
  <c r="T1290" i="33" s="1"/>
  <c r="R1279" i="33" a="1"/>
  <c r="R1279" i="33" s="1"/>
  <c r="S1273" i="33" a="1"/>
  <c r="S1273" i="33" s="1"/>
  <c r="T1273" i="33" s="1" a="1"/>
  <c r="T1273" i="33" s="1"/>
  <c r="R1262" i="33" a="1"/>
  <c r="R1262" i="33" s="1"/>
  <c r="S1256" i="33" a="1"/>
  <c r="S1256" i="33" s="1"/>
  <c r="T1256" i="33" s="1" a="1"/>
  <c r="T1256" i="33" s="1"/>
  <c r="R1242" i="33" a="1"/>
  <c r="R1242" i="33" s="1"/>
  <c r="S1236" i="33" a="1"/>
  <c r="S1236" i="33" s="1"/>
  <c r="T1236" i="33" s="1" a="1"/>
  <c r="T1236" i="33" s="1"/>
  <c r="R1225" i="33" a="1"/>
  <c r="R1225" i="33" s="1"/>
  <c r="S1219" i="33" a="1"/>
  <c r="S1219" i="33" s="1"/>
  <c r="T1219" i="33" s="1" a="1"/>
  <c r="T1219" i="33" s="1"/>
  <c r="S1542" i="33" a="1"/>
  <c r="S1542" i="33" s="1"/>
  <c r="T1542" i="33" s="1" a="1"/>
  <c r="T1542" i="33" s="1"/>
  <c r="S1455" i="33" a="1"/>
  <c r="S1455" i="33" s="1"/>
  <c r="T1455" i="33" s="1" a="1"/>
  <c r="T1455" i="33" s="1"/>
  <c r="S1406" i="33" a="1"/>
  <c r="S1406" i="33" s="1"/>
  <c r="T1406" i="33" s="1" a="1"/>
  <c r="T1406" i="33" s="1"/>
  <c r="R1388" i="33" a="1"/>
  <c r="R1388" i="33" s="1"/>
  <c r="S1371" i="33" a="1"/>
  <c r="S1371" i="33" s="1"/>
  <c r="T1371" i="33" s="1" a="1"/>
  <c r="T1371" i="33" s="1"/>
  <c r="S1364" i="33" a="1"/>
  <c r="S1364" i="33" s="1"/>
  <c r="T1364" i="33" s="1" a="1"/>
  <c r="T1364" i="33" s="1"/>
  <c r="S1361" i="33" a="1"/>
  <c r="S1361" i="33" s="1"/>
  <c r="T1361" i="33" s="1" a="1"/>
  <c r="T1361" i="33" s="1"/>
  <c r="R1350" i="33" a="1"/>
  <c r="R1350" i="33" s="1"/>
  <c r="S1344" i="33" a="1"/>
  <c r="S1344" i="33" s="1"/>
  <c r="T1344" i="33" s="1" a="1"/>
  <c r="T1344" i="33" s="1"/>
  <c r="R1329" i="33" a="1"/>
  <c r="R1329" i="33" s="1"/>
  <c r="S1324" i="33" a="1"/>
  <c r="S1324" i="33" s="1"/>
  <c r="T1324" i="33" s="1" a="1"/>
  <c r="T1324" i="33" s="1"/>
  <c r="R1313" i="33" a="1"/>
  <c r="R1313" i="33" s="1"/>
  <c r="S1307" i="33" a="1"/>
  <c r="S1307" i="33" s="1"/>
  <c r="T1307" i="33" s="1" a="1"/>
  <c r="T1307" i="33" s="1"/>
  <c r="R1296" i="33" a="1"/>
  <c r="R1296" i="33" s="1"/>
  <c r="R1293" i="33" a="1"/>
  <c r="R1293" i="33" s="1"/>
  <c r="S1287" i="33" a="1"/>
  <c r="S1287" i="33" s="1"/>
  <c r="T1287" i="33" s="1" a="1"/>
  <c r="T1287" i="33" s="1"/>
  <c r="R1276" i="33" a="1"/>
  <c r="R1276" i="33" s="1"/>
  <c r="S1270" i="33" a="1"/>
  <c r="S1270" i="33" s="1"/>
  <c r="T1270" i="33" s="1" a="1"/>
  <c r="T1270" i="33" s="1"/>
  <c r="R1259" i="33" a="1"/>
  <c r="R1259" i="33" s="1"/>
  <c r="S1253" i="33" a="1"/>
  <c r="S1253" i="33" s="1"/>
  <c r="T1253" i="33" s="1" a="1"/>
  <c r="T1253" i="33" s="1"/>
  <c r="S1250" i="33" a="1"/>
  <c r="S1250" i="33" s="1"/>
  <c r="T1250" i="33" s="1" a="1"/>
  <c r="T1250" i="33" s="1"/>
  <c r="R1239" i="33" a="1"/>
  <c r="R1239" i="33" s="1"/>
  <c r="R1528" i="33" a="1"/>
  <c r="R1528" i="33" s="1"/>
  <c r="S1481" i="33" a="1"/>
  <c r="S1481" i="33" s="1"/>
  <c r="T1481" i="33" s="1" a="1"/>
  <c r="T1481" i="33" s="1"/>
  <c r="S1416" i="33" a="1"/>
  <c r="S1416" i="33" s="1"/>
  <c r="T1416" i="33" s="1" a="1"/>
  <c r="T1416" i="33" s="1"/>
  <c r="R1406" i="33" a="1"/>
  <c r="R1406" i="33" s="1"/>
  <c r="R1387" i="33" a="1"/>
  <c r="R1387" i="33" s="1"/>
  <c r="S1382" i="33" a="1"/>
  <c r="S1382" i="33" s="1"/>
  <c r="T1382" i="33" s="1" a="1"/>
  <c r="T1382" i="33" s="1"/>
  <c r="S1378" i="33" a="1"/>
  <c r="S1378" i="33" s="1"/>
  <c r="T1378" i="33" s="1" a="1"/>
  <c r="T1378" i="33" s="1"/>
  <c r="R1371" i="33" a="1"/>
  <c r="R1371" i="33" s="1"/>
  <c r="S1358" i="33" a="1"/>
  <c r="S1358" i="33" s="1"/>
  <c r="T1358" i="33" s="1" a="1"/>
  <c r="T1358" i="33" s="1"/>
  <c r="R1347" i="33" a="1"/>
  <c r="R1347" i="33" s="1"/>
  <c r="S1341" i="33" a="1"/>
  <c r="S1341" i="33" s="1"/>
  <c r="T1341" i="33" s="1" a="1"/>
  <c r="T1341" i="33" s="1"/>
  <c r="S1338" i="33" a="1"/>
  <c r="S1338" i="33" s="1"/>
  <c r="T1338" i="33" s="1" a="1"/>
  <c r="T1338" i="33" s="1"/>
  <c r="R1326" i="33" a="1"/>
  <c r="R1326" i="33" s="1"/>
  <c r="S1321" i="33" a="1"/>
  <c r="S1321" i="33" s="1"/>
  <c r="T1321" i="33" s="1" a="1"/>
  <c r="T1321" i="33" s="1"/>
  <c r="R1310" i="33" a="1"/>
  <c r="R1310" i="33" s="1"/>
  <c r="S1304" i="33" a="1"/>
  <c r="S1304" i="33" s="1"/>
  <c r="T1304" i="33" s="1" a="1"/>
  <c r="T1304" i="33" s="1"/>
  <c r="R1290" i="33" a="1"/>
  <c r="R1290" i="33" s="1"/>
  <c r="S1284" i="33" a="1"/>
  <c r="S1284" i="33" s="1"/>
  <c r="T1284" i="33" s="1" a="1"/>
  <c r="T1284" i="33" s="1"/>
  <c r="R1273" i="33" a="1"/>
  <c r="R1273" i="33" s="1"/>
  <c r="S1267" i="33" a="1"/>
  <c r="S1267" i="33" s="1"/>
  <c r="T1267" i="33" s="1" a="1"/>
  <c r="T1267" i="33" s="1"/>
  <c r="R1256" i="33" a="1"/>
  <c r="R1256" i="33" s="1"/>
  <c r="R1253" i="33" a="1"/>
  <c r="R1253" i="33" s="1"/>
  <c r="S1247" i="33" a="1"/>
  <c r="S1247" i="33" s="1"/>
  <c r="T1247" i="33" s="1" a="1"/>
  <c r="T1247" i="33" s="1"/>
  <c r="R1236" i="33" a="1"/>
  <c r="R1236" i="33" s="1"/>
  <c r="S1527" i="33" a="1"/>
  <c r="S1527" i="33" s="1"/>
  <c r="T1527" i="33" s="1" a="1"/>
  <c r="T1527" i="33" s="1"/>
  <c r="S1479" i="33" a="1"/>
  <c r="S1479" i="33" s="1"/>
  <c r="T1479" i="33" s="1" a="1"/>
  <c r="T1479" i="33" s="1"/>
  <c r="R1378" i="33" a="1"/>
  <c r="R1378" i="33" s="1"/>
  <c r="S1374" i="33" a="1"/>
  <c r="S1374" i="33" s="1"/>
  <c r="T1374" i="33" s="1" a="1"/>
  <c r="T1374" i="33" s="1"/>
  <c r="S1367" i="33" a="1"/>
  <c r="S1367" i="33" s="1"/>
  <c r="T1367" i="33" s="1" a="1"/>
  <c r="T1367" i="33" s="1"/>
  <c r="R1364" i="33" a="1"/>
  <c r="R1364" i="33" s="1"/>
  <c r="R1361" i="33" a="1"/>
  <c r="R1361" i="33" s="1"/>
  <c r="S1355" i="33" a="1"/>
  <c r="S1355" i="33" s="1"/>
  <c r="T1355" i="33" s="1" a="1"/>
  <c r="T1355" i="33" s="1"/>
  <c r="R1344" i="33" a="1"/>
  <c r="R1344" i="33" s="1"/>
  <c r="R1341" i="33" a="1"/>
  <c r="R1341" i="33" s="1"/>
  <c r="S1334" i="33" a="1"/>
  <c r="S1334" i="33" s="1"/>
  <c r="T1334" i="33" s="1" a="1"/>
  <c r="T1334" i="33" s="1"/>
  <c r="R1324" i="33" a="1"/>
  <c r="R1324" i="33" s="1"/>
  <c r="S1318" i="33" a="1"/>
  <c r="S1318" i="33" s="1"/>
  <c r="T1318" i="33" s="1" a="1"/>
  <c r="T1318" i="33" s="1"/>
  <c r="R1307" i="33" a="1"/>
  <c r="R1307" i="33" s="1"/>
  <c r="S1301" i="33" a="1"/>
  <c r="S1301" i="33" s="1"/>
  <c r="T1301" i="33" s="1" a="1"/>
  <c r="T1301" i="33" s="1"/>
  <c r="S1298" i="33" a="1"/>
  <c r="S1298" i="33" s="1"/>
  <c r="T1298" i="33" s="1" a="1"/>
  <c r="T1298" i="33" s="1"/>
  <c r="R1287" i="33" a="1"/>
  <c r="R1287" i="33" s="1"/>
  <c r="S1281" i="33" a="1"/>
  <c r="S1281" i="33" s="1"/>
  <c r="T1281" i="33" s="1" a="1"/>
  <c r="T1281" i="33" s="1"/>
  <c r="R1270" i="33" a="1"/>
  <c r="R1270" i="33" s="1"/>
  <c r="S1264" i="33" a="1"/>
  <c r="S1264" i="33" s="1"/>
  <c r="T1264" i="33" s="1" a="1"/>
  <c r="T1264" i="33" s="1"/>
  <c r="R1250" i="33" a="1"/>
  <c r="R1250" i="33" s="1"/>
  <c r="S1244" i="33" a="1"/>
  <c r="S1244" i="33" s="1"/>
  <c r="T1244" i="33" s="1" a="1"/>
  <c r="T1244" i="33" s="1"/>
  <c r="R1233" i="33" a="1"/>
  <c r="R1233" i="33" s="1"/>
  <c r="R1448" i="33" a="1"/>
  <c r="R1448" i="33" s="1"/>
  <c r="S1427" i="33" a="1"/>
  <c r="S1427" i="33" s="1"/>
  <c r="T1427" i="33" s="1" a="1"/>
  <c r="T1427" i="33" s="1"/>
  <c r="R1403" i="33" a="1"/>
  <c r="R1403" i="33" s="1"/>
  <c r="R1393" i="33" a="1"/>
  <c r="R1393" i="33" s="1"/>
  <c r="R1386" i="33" a="1"/>
  <c r="R1386" i="33" s="1"/>
  <c r="S1473" i="33" a="1"/>
  <c r="S1473" i="33" s="1"/>
  <c r="T1473" i="33" s="1" a="1"/>
  <c r="T1473" i="33" s="1"/>
  <c r="R1374" i="33" a="1"/>
  <c r="R1374" i="33" s="1"/>
  <c r="R1367" i="33" a="1"/>
  <c r="R1367" i="33" s="1"/>
  <c r="R1355" i="33" a="1"/>
  <c r="R1355" i="33" s="1"/>
  <c r="S1346" i="33" a="1"/>
  <c r="S1346" i="33" s="1"/>
  <c r="T1346" i="33" s="1" a="1"/>
  <c r="T1346" i="33" s="1"/>
  <c r="S1447" i="33" a="1"/>
  <c r="S1447" i="33" s="1"/>
  <c r="T1447" i="33" s="1" a="1"/>
  <c r="T1447" i="33" s="1"/>
  <c r="S1381" i="33" a="1"/>
  <c r="S1381" i="33" s="1"/>
  <c r="T1381" i="33" s="1" a="1"/>
  <c r="T1381" i="33" s="1"/>
  <c r="S1377" i="33" a="1"/>
  <c r="S1377" i="33" s="1"/>
  <c r="T1377" i="33" s="1" a="1"/>
  <c r="T1377" i="33" s="1"/>
  <c r="S1370" i="33" a="1"/>
  <c r="S1370" i="33" s="1"/>
  <c r="T1370" i="33" s="1" a="1"/>
  <c r="T1370" i="33" s="1"/>
  <c r="R1352" i="33" a="1"/>
  <c r="R1352" i="33" s="1"/>
  <c r="S1510" i="33" a="1"/>
  <c r="S1510" i="33" s="1"/>
  <c r="T1510" i="33" s="1" a="1"/>
  <c r="T1510" i="33" s="1"/>
  <c r="S1392" i="33" a="1"/>
  <c r="S1392" i="33" s="1"/>
  <c r="T1392" i="33" s="1" a="1"/>
  <c r="T1392" i="33" s="1"/>
  <c r="R1370" i="33" a="1"/>
  <c r="R1370" i="33" s="1"/>
  <c r="S1363" i="33" a="1"/>
  <c r="S1363" i="33" s="1"/>
  <c r="T1363" i="33" s="1" a="1"/>
  <c r="T1363" i="33" s="1"/>
  <c r="S1360" i="33" a="1"/>
  <c r="S1360" i="33" s="1"/>
  <c r="T1360" i="33" s="1" a="1"/>
  <c r="T1360" i="33" s="1"/>
  <c r="R1346" i="33" a="1"/>
  <c r="R1346" i="33" s="1"/>
  <c r="S1340" i="33" a="1"/>
  <c r="S1340" i="33" s="1"/>
  <c r="T1340" i="33" s="1" a="1"/>
  <c r="T1340" i="33" s="1"/>
  <c r="R1328" i="33" a="1"/>
  <c r="R1328" i="33" s="1"/>
  <c r="S1323" i="33" a="1"/>
  <c r="S1323" i="33" s="1"/>
  <c r="T1323" i="33" s="1" a="1"/>
  <c r="T1323" i="33" s="1"/>
  <c r="R1312" i="33" a="1"/>
  <c r="R1312" i="33" s="1"/>
  <c r="R1309" i="33" a="1"/>
  <c r="R1309" i="33" s="1"/>
  <c r="S1303" i="33" a="1"/>
  <c r="S1303" i="33" s="1"/>
  <c r="T1303" i="33" s="1" a="1"/>
  <c r="T1303" i="33" s="1"/>
  <c r="R1292" i="33" a="1"/>
  <c r="R1292" i="33" s="1"/>
  <c r="S1286" i="33" a="1"/>
  <c r="S1286" i="33" s="1"/>
  <c r="T1286" i="33" s="1" a="1"/>
  <c r="T1286" i="33" s="1"/>
  <c r="R1275" i="33" a="1"/>
  <c r="R1275" i="33" s="1"/>
  <c r="S1269" i="33" a="1"/>
  <c r="S1269" i="33" s="1"/>
  <c r="T1269" i="33" s="1" a="1"/>
  <c r="T1269" i="33" s="1"/>
  <c r="S1266" i="33" a="1"/>
  <c r="S1266" i="33" s="1"/>
  <c r="T1266" i="33" s="1" a="1"/>
  <c r="T1266" i="33" s="1"/>
  <c r="R1255" i="33" a="1"/>
  <c r="R1255" i="33" s="1"/>
  <c r="S1249" i="33" a="1"/>
  <c r="S1249" i="33" s="1"/>
  <c r="T1249" i="33" s="1" a="1"/>
  <c r="T1249" i="33" s="1"/>
  <c r="R1238" i="33" a="1"/>
  <c r="R1238" i="33" s="1"/>
  <c r="S1232" i="33" a="1"/>
  <c r="S1232" i="33" s="1"/>
  <c r="T1232" i="33" s="1" a="1"/>
  <c r="T1232" i="33" s="1"/>
  <c r="R1218" i="33" a="1"/>
  <c r="R1218" i="33" s="1"/>
  <c r="S1215" i="33" a="1"/>
  <c r="S1215" i="33" s="1"/>
  <c r="T1215" i="33" s="1" a="1"/>
  <c r="T1215" i="33" s="1"/>
  <c r="R1210" i="33" a="1"/>
  <c r="R1210" i="33" s="1"/>
  <c r="R1422" i="33" a="1"/>
  <c r="R1422" i="33" s="1"/>
  <c r="S1385" i="33" a="1"/>
  <c r="S1385" i="33" s="1"/>
  <c r="T1385" i="33" s="1" a="1"/>
  <c r="T1385" i="33" s="1"/>
  <c r="S1343" i="33" a="1"/>
  <c r="S1343" i="33" s="1"/>
  <c r="T1343" i="33" s="1" a="1"/>
  <c r="T1343" i="33" s="1"/>
  <c r="S1315" i="33" a="1"/>
  <c r="S1315" i="33" s="1"/>
  <c r="T1315" i="33" s="1" a="1"/>
  <c r="T1315" i="33" s="1"/>
  <c r="R1289" i="33" a="1"/>
  <c r="R1289" i="33" s="1"/>
  <c r="S1280" i="33" a="1"/>
  <c r="S1280" i="33" s="1"/>
  <c r="T1280" i="33" s="1" a="1"/>
  <c r="T1280" i="33" s="1"/>
  <c r="R1261" i="33" a="1"/>
  <c r="R1261" i="33" s="1"/>
  <c r="S1252" i="33" a="1"/>
  <c r="S1252" i="33" s="1"/>
  <c r="T1252" i="33" s="1" a="1"/>
  <c r="T1252" i="33" s="1"/>
  <c r="S1235" i="33" a="1"/>
  <c r="S1235" i="33" s="1"/>
  <c r="T1235" i="33" s="1" a="1"/>
  <c r="T1235" i="33" s="1"/>
  <c r="S1220" i="33" a="1"/>
  <c r="S1220" i="33" s="1"/>
  <c r="T1220" i="33" s="1" a="1"/>
  <c r="T1220" i="33" s="1"/>
  <c r="R1205" i="33" a="1"/>
  <c r="R1205" i="33" s="1"/>
  <c r="R1202" i="33" a="1"/>
  <c r="R1202" i="33" s="1"/>
  <c r="S1196" i="33" a="1"/>
  <c r="S1196" i="33" s="1"/>
  <c r="T1196" i="33" s="1" a="1"/>
  <c r="T1196" i="33" s="1"/>
  <c r="S1354" i="33" a="1"/>
  <c r="S1354" i="33" s="1"/>
  <c r="T1354" i="33" s="1" a="1"/>
  <c r="T1354" i="33" s="1"/>
  <c r="R1343" i="33" a="1"/>
  <c r="R1343" i="33" s="1"/>
  <c r="S1333" i="33" a="1"/>
  <c r="S1333" i="33" s="1"/>
  <c r="T1333" i="33" s="1" a="1"/>
  <c r="T1333" i="33" s="1"/>
  <c r="S1306" i="33" a="1"/>
  <c r="S1306" i="33" s="1"/>
  <c r="T1306" i="33" s="1" a="1"/>
  <c r="T1306" i="33" s="1"/>
  <c r="S1278" i="33" a="1"/>
  <c r="S1278" i="33" s="1"/>
  <c r="T1278" i="33" s="1" a="1"/>
  <c r="T1278" i="33" s="1"/>
  <c r="R1252" i="33" a="1"/>
  <c r="R1252" i="33" s="1"/>
  <c r="S1243" i="33" a="1"/>
  <c r="S1243" i="33" s="1"/>
  <c r="T1243" i="33" s="1" a="1"/>
  <c r="T1243" i="33" s="1"/>
  <c r="R1235" i="33" a="1"/>
  <c r="R1235" i="33" s="1"/>
  <c r="S1224" i="33" a="1"/>
  <c r="S1224" i="33" s="1"/>
  <c r="T1224" i="33" s="1" a="1"/>
  <c r="T1224" i="33" s="1"/>
  <c r="R1208" i="33" a="1"/>
  <c r="R1208" i="33" s="1"/>
  <c r="R1199" i="33" a="1"/>
  <c r="R1199" i="33" s="1"/>
  <c r="S1192" i="33" a="1"/>
  <c r="S1192" i="33" s="1"/>
  <c r="T1192" i="33" s="1" a="1"/>
  <c r="T1192" i="33" s="1"/>
  <c r="S1441" i="33" a="1"/>
  <c r="S1441" i="33" s="1"/>
  <c r="T1441" i="33" s="1" a="1"/>
  <c r="T1441" i="33" s="1"/>
  <c r="S1331" i="33" a="1"/>
  <c r="S1331" i="33" s="1"/>
  <c r="T1331" i="33" s="1" a="1"/>
  <c r="T1331" i="33" s="1"/>
  <c r="R1315" i="33" a="1"/>
  <c r="R1315" i="33" s="1"/>
  <c r="R1306" i="33" a="1"/>
  <c r="R1306" i="33" s="1"/>
  <c r="S1297" i="33" a="1"/>
  <c r="S1297" i="33" s="1"/>
  <c r="T1297" i="33" s="1" a="1"/>
  <c r="T1297" i="33" s="1"/>
  <c r="S1241" i="33" a="1"/>
  <c r="S1241" i="33" s="1"/>
  <c r="T1241" i="33" s="1" a="1"/>
  <c r="T1241" i="33" s="1"/>
  <c r="S1229" i="33" a="1"/>
  <c r="S1229" i="33" s="1"/>
  <c r="T1229" i="33" s="1" a="1"/>
  <c r="T1229" i="33" s="1"/>
  <c r="R1196" i="33" a="1"/>
  <c r="R1196" i="33" s="1"/>
  <c r="S1189" i="33" a="1"/>
  <c r="S1189" i="33" s="1"/>
  <c r="T1189" i="33" s="1" a="1"/>
  <c r="T1189" i="33" s="1"/>
  <c r="R1176" i="33" a="1"/>
  <c r="R1176" i="33" s="1"/>
  <c r="R1162" i="33" a="1"/>
  <c r="R1162" i="33" s="1"/>
  <c r="S1352" i="33" a="1"/>
  <c r="S1352" i="33" s="1"/>
  <c r="T1352" i="33" s="1" a="1"/>
  <c r="T1352" i="33" s="1"/>
  <c r="S1295" i="33" a="1"/>
  <c r="S1295" i="33" s="1"/>
  <c r="T1295" i="33" s="1" a="1"/>
  <c r="T1295" i="33" s="1"/>
  <c r="R1278" i="33" a="1"/>
  <c r="R1278" i="33" s="1"/>
  <c r="R1269" i="33" a="1"/>
  <c r="R1269" i="33" s="1"/>
  <c r="S1260" i="33" a="1"/>
  <c r="S1260" i="33" s="1"/>
  <c r="T1260" i="33" s="1" a="1"/>
  <c r="T1260" i="33" s="1"/>
  <c r="R1229" i="33" a="1"/>
  <c r="R1229" i="33" s="1"/>
  <c r="R1224" i="33" a="1"/>
  <c r="R1224" i="33" s="1"/>
  <c r="R1219" i="33" a="1"/>
  <c r="R1219" i="33" s="1"/>
  <c r="R1211" i="33" a="1"/>
  <c r="R1211" i="33" s="1"/>
  <c r="R1192" i="33" a="1"/>
  <c r="R1192" i="33" s="1"/>
  <c r="S1184" i="33" a="1"/>
  <c r="S1184" i="33" s="1"/>
  <c r="T1184" i="33" s="1" a="1"/>
  <c r="T1184" i="33" s="1"/>
  <c r="R1331" i="33" a="1"/>
  <c r="R1331" i="33" s="1"/>
  <c r="S1314" i="33" a="1"/>
  <c r="S1314" i="33" s="1"/>
  <c r="T1314" i="33" s="1" a="1"/>
  <c r="T1314" i="33" s="1"/>
  <c r="R1304" i="33" a="1"/>
  <c r="R1304" i="33" s="1"/>
  <c r="S1258" i="33" a="1"/>
  <c r="S1258" i="33" s="1"/>
  <c r="T1258" i="33" s="1" a="1"/>
  <c r="T1258" i="33" s="1"/>
  <c r="R1241" i="33" a="1"/>
  <c r="R1241" i="33" s="1"/>
  <c r="S1233" i="33" a="1"/>
  <c r="S1233" i="33" s="1"/>
  <c r="T1233" i="33" s="1" a="1"/>
  <c r="T1233" i="33" s="1"/>
  <c r="R1215" i="33" a="1"/>
  <c r="R1215" i="33" s="1"/>
  <c r="S1204" i="33" a="1"/>
  <c r="S1204" i="33" s="1"/>
  <c r="T1204" i="33" s="1" a="1"/>
  <c r="T1204" i="33" s="1"/>
  <c r="S1201" i="33" a="1"/>
  <c r="S1201" i="33" s="1"/>
  <c r="T1201" i="33" s="1" a="1"/>
  <c r="T1201" i="33" s="1"/>
  <c r="R1189" i="33" a="1"/>
  <c r="R1189" i="33" s="1"/>
  <c r="S1181" i="33" a="1"/>
  <c r="S1181" i="33" s="1"/>
  <c r="T1181" i="33" s="1" a="1"/>
  <c r="T1181" i="33" s="1"/>
  <c r="R1401" i="33" a="1"/>
  <c r="R1401" i="33" s="1"/>
  <c r="S1351" i="33" a="1"/>
  <c r="S1351" i="33" s="1"/>
  <c r="T1351" i="33" s="1" a="1"/>
  <c r="T1351" i="33" s="1"/>
  <c r="R1323" i="33" a="1"/>
  <c r="R1323" i="33" s="1"/>
  <c r="R1295" i="33" a="1"/>
  <c r="R1295" i="33" s="1"/>
  <c r="R1267" i="33" a="1"/>
  <c r="R1267" i="33" s="1"/>
  <c r="S1223" i="33" a="1"/>
  <c r="S1223" i="33" s="1"/>
  <c r="T1223" i="33" s="1" a="1"/>
  <c r="T1223" i="33" s="1"/>
  <c r="S1207" i="33" a="1"/>
  <c r="S1207" i="33" s="1"/>
  <c r="T1207" i="33" s="1" a="1"/>
  <c r="T1207" i="33" s="1"/>
  <c r="S1198" i="33" a="1"/>
  <c r="S1198" i="33" s="1"/>
  <c r="T1198" i="33" s="1" a="1"/>
  <c r="T1198" i="33" s="1"/>
  <c r="R1184" i="33" a="1"/>
  <c r="R1184" i="33" s="1"/>
  <c r="S1178" i="33" a="1"/>
  <c r="S1178" i="33" s="1"/>
  <c r="T1178" i="33" s="1" a="1"/>
  <c r="T1178" i="33" s="1"/>
  <c r="R1167" i="33" a="1"/>
  <c r="R1167" i="33" s="1"/>
  <c r="R1321" i="33" a="1"/>
  <c r="R1321" i="33" s="1"/>
  <c r="S1312" i="33" a="1"/>
  <c r="S1312" i="33" s="1"/>
  <c r="T1312" i="33" s="1" a="1"/>
  <c r="T1312" i="33" s="1"/>
  <c r="R1286" i="33" a="1"/>
  <c r="R1286" i="33" s="1"/>
  <c r="R1258" i="33" a="1"/>
  <c r="R1258" i="33" s="1"/>
  <c r="S1218" i="33" a="1"/>
  <c r="S1218" i="33" s="1"/>
  <c r="T1218" i="33" s="1" a="1"/>
  <c r="T1218" i="33" s="1"/>
  <c r="R1201" i="33" a="1"/>
  <c r="R1201" i="33" s="1"/>
  <c r="S1194" i="33" a="1"/>
  <c r="S1194" i="33" s="1"/>
  <c r="T1194" i="33" s="1" a="1"/>
  <c r="T1194" i="33" s="1"/>
  <c r="S1191" i="33" a="1"/>
  <c r="S1191" i="33" s="1"/>
  <c r="T1191" i="33" s="1" a="1"/>
  <c r="T1191" i="33" s="1"/>
  <c r="R1181" i="33" a="1"/>
  <c r="R1181" i="33" s="1"/>
  <c r="S1174" i="33" a="1"/>
  <c r="S1174" i="33" s="1"/>
  <c r="T1174" i="33" s="1" a="1"/>
  <c r="T1174" i="33" s="1"/>
  <c r="R1164" i="33" a="1"/>
  <c r="R1164" i="33" s="1"/>
  <c r="S1161" i="33" a="1"/>
  <c r="S1161" i="33" s="1"/>
  <c r="T1161" i="33" s="1" a="1"/>
  <c r="T1161" i="33" s="1"/>
  <c r="R1340" i="33" a="1"/>
  <c r="R1340" i="33" s="1"/>
  <c r="R1284" i="33" a="1"/>
  <c r="R1284" i="33" s="1"/>
  <c r="S1275" i="33" a="1"/>
  <c r="S1275" i="33" s="1"/>
  <c r="T1275" i="33" s="1" a="1"/>
  <c r="T1275" i="33" s="1"/>
  <c r="R1249" i="33" a="1"/>
  <c r="R1249" i="33" s="1"/>
  <c r="S1227" i="33" a="1"/>
  <c r="S1227" i="33" s="1"/>
  <c r="T1227" i="33" s="1" a="1"/>
  <c r="T1227" i="33" s="1"/>
  <c r="S1210" i="33" a="1"/>
  <c r="S1210" i="33" s="1"/>
  <c r="T1210" i="33" s="1" a="1"/>
  <c r="T1210" i="33" s="1"/>
  <c r="R1207" i="33" a="1"/>
  <c r="R1207" i="33" s="1"/>
  <c r="R1198" i="33" a="1"/>
  <c r="R1198" i="33" s="1"/>
  <c r="R1194" i="33" a="1"/>
  <c r="R1194" i="33" s="1"/>
  <c r="R1178" i="33" a="1"/>
  <c r="R1178" i="33" s="1"/>
  <c r="R1382" i="33" a="1"/>
  <c r="R1382" i="33" s="1"/>
  <c r="R1363" i="33" a="1"/>
  <c r="R1363" i="33" s="1"/>
  <c r="R1338" i="33" a="1"/>
  <c r="R1338" i="33" s="1"/>
  <c r="S1328" i="33" a="1"/>
  <c r="S1328" i="33" s="1"/>
  <c r="T1328" i="33" s="1" a="1"/>
  <c r="T1328" i="33" s="1"/>
  <c r="R1303" i="33" a="1"/>
  <c r="R1303" i="33" s="1"/>
  <c r="R1247" i="33" a="1"/>
  <c r="R1247" i="33" s="1"/>
  <c r="S1238" i="33" a="1"/>
  <c r="S1238" i="33" s="1"/>
  <c r="T1238" i="33" s="1" a="1"/>
  <c r="T1238" i="33" s="1"/>
  <c r="R1222" i="33" a="1"/>
  <c r="R1222" i="33" s="1"/>
  <c r="R1191" i="33" a="1"/>
  <c r="R1191" i="33" s="1"/>
  <c r="S1185" i="33" a="1"/>
  <c r="S1185" i="33" s="1"/>
  <c r="T1185" i="33" s="1" a="1"/>
  <c r="T1185" i="33" s="1"/>
  <c r="R1174" i="33" a="1"/>
  <c r="R1174" i="33" s="1"/>
  <c r="S1169" i="33" a="1"/>
  <c r="S1169" i="33" s="1"/>
  <c r="T1169" i="33" s="1" a="1"/>
  <c r="T1169" i="33" s="1"/>
  <c r="S1320" i="33" a="1"/>
  <c r="S1320" i="33" s="1"/>
  <c r="T1320" i="33" s="1" a="1"/>
  <c r="T1320" i="33" s="1"/>
  <c r="R1301" i="33" a="1"/>
  <c r="R1301" i="33" s="1"/>
  <c r="S1292" i="33" a="1"/>
  <c r="S1292" i="33" s="1"/>
  <c r="T1292" i="33" s="1" a="1"/>
  <c r="T1292" i="33" s="1"/>
  <c r="R1266" i="33" a="1"/>
  <c r="R1266" i="33" s="1"/>
  <c r="R1227" i="33" a="1"/>
  <c r="R1227" i="33" s="1"/>
  <c r="S1203" i="33" a="1"/>
  <c r="S1203" i="33" s="1"/>
  <c r="T1203" i="33" s="1" a="1"/>
  <c r="T1203" i="33" s="1"/>
  <c r="S1200" i="33" a="1"/>
  <c r="S1200" i="33" s="1"/>
  <c r="T1200" i="33" s="1" a="1"/>
  <c r="T1200" i="33" s="1"/>
  <c r="S1183" i="33" a="1"/>
  <c r="S1183" i="33" s="1"/>
  <c r="T1183" i="33" s="1" a="1"/>
  <c r="T1183" i="33" s="1"/>
  <c r="R1171" i="33" a="1"/>
  <c r="R1171" i="33" s="1"/>
  <c r="S1166" i="33" a="1"/>
  <c r="S1166" i="33" s="1"/>
  <c r="T1166" i="33" s="1" a="1"/>
  <c r="T1166" i="33" s="1"/>
  <c r="S1380" i="33" a="1"/>
  <c r="S1380" i="33" s="1"/>
  <c r="T1380" i="33" s="1" a="1"/>
  <c r="T1380" i="33" s="1"/>
  <c r="S1283" i="33" a="1"/>
  <c r="S1283" i="33" s="1"/>
  <c r="T1283" i="33" s="1" a="1"/>
  <c r="T1283" i="33" s="1"/>
  <c r="S1337" i="33" a="1"/>
  <c r="S1337" i="33" s="1"/>
  <c r="T1337" i="33" s="1" a="1"/>
  <c r="T1337" i="33" s="1"/>
  <c r="R1264" i="33" a="1"/>
  <c r="R1264" i="33" s="1"/>
  <c r="S1246" i="33" a="1"/>
  <c r="S1246" i="33" s="1"/>
  <c r="T1246" i="33" s="1" a="1"/>
  <c r="T1246" i="33" s="1"/>
  <c r="R1360" i="33" a="1"/>
  <c r="R1360" i="33" s="1"/>
  <c r="R1318" i="33" a="1"/>
  <c r="R1318" i="33" s="1"/>
  <c r="S1309" i="33" a="1"/>
  <c r="S1309" i="33" s="1"/>
  <c r="T1309" i="33" s="1" a="1"/>
  <c r="T1309" i="33" s="1"/>
  <c r="S1300" i="33" a="1"/>
  <c r="S1300" i="33" s="1"/>
  <c r="T1300" i="33" s="1" a="1"/>
  <c r="T1300" i="33" s="1"/>
  <c r="S1221" i="33" a="1"/>
  <c r="S1221" i="33" s="1"/>
  <c r="T1221" i="33" s="1" a="1"/>
  <c r="T1221" i="33" s="1"/>
  <c r="R1213" i="33" a="1"/>
  <c r="R1213" i="33" s="1"/>
  <c r="R1197" i="33" a="1"/>
  <c r="R1197" i="33" s="1"/>
  <c r="S1190" i="33" a="1"/>
  <c r="S1190" i="33" s="1"/>
  <c r="T1190" i="33" s="1" a="1"/>
  <c r="T1190" i="33" s="1"/>
  <c r="S1357" i="33" a="1"/>
  <c r="S1357" i="33" s="1"/>
  <c r="T1357" i="33" s="1" a="1"/>
  <c r="T1357" i="33" s="1"/>
  <c r="R1334" i="33" a="1"/>
  <c r="R1334" i="33" s="1"/>
  <c r="S1373" i="33" a="1"/>
  <c r="S1373" i="33" s="1"/>
  <c r="T1373" i="33" s="1" a="1"/>
  <c r="T1373" i="33" s="1"/>
  <c r="R1357" i="33" a="1"/>
  <c r="R1357" i="33" s="1"/>
  <c r="S1289" i="33" a="1"/>
  <c r="S1289" i="33" s="1"/>
  <c r="T1289" i="33" s="1" a="1"/>
  <c r="T1289" i="33" s="1"/>
  <c r="R1226" i="33" a="1"/>
  <c r="R1226" i="33" s="1"/>
  <c r="S1170" i="33" a="1"/>
  <c r="S1170" i="33" s="1"/>
  <c r="T1170" i="33" s="1" a="1"/>
  <c r="T1170" i="33" s="1"/>
  <c r="S1167" i="33" a="1"/>
  <c r="S1167" i="33" s="1"/>
  <c r="T1167" i="33" s="1" a="1"/>
  <c r="T1167" i="33" s="1"/>
  <c r="S1163" i="33" a="1"/>
  <c r="S1163" i="33" s="1"/>
  <c r="T1163" i="33" s="1" a="1"/>
  <c r="T1163" i="33" s="1"/>
  <c r="R1160" i="33" a="1"/>
  <c r="R1160" i="33" s="1"/>
  <c r="R1157" i="33" a="1"/>
  <c r="R1157" i="33" s="1"/>
  <c r="R1154" i="33" a="1"/>
  <c r="R1154" i="33" s="1"/>
  <c r="R1151" i="33" a="1"/>
  <c r="R1151" i="33" s="1"/>
  <c r="S1123" i="33" a="1"/>
  <c r="S1123" i="33" s="1"/>
  <c r="T1123" i="33" s="1" a="1"/>
  <c r="T1123" i="33" s="1"/>
  <c r="R1358" i="33" a="1"/>
  <c r="R1358" i="33" s="1"/>
  <c r="R1281" i="33" a="1"/>
  <c r="R1281" i="33" s="1"/>
  <c r="S1212" i="33" a="1"/>
  <c r="S1212" i="33" s="1"/>
  <c r="T1212" i="33" s="1" a="1"/>
  <c r="T1212" i="33" s="1"/>
  <c r="R1170" i="33" a="1"/>
  <c r="R1170" i="33" s="1"/>
  <c r="S1129" i="33" a="1"/>
  <c r="S1129" i="33" s="1"/>
  <c r="T1129" i="33" s="1" a="1"/>
  <c r="T1129" i="33" s="1"/>
  <c r="S1126" i="33" a="1"/>
  <c r="S1126" i="33" s="1"/>
  <c r="T1126" i="33" s="1" a="1"/>
  <c r="T1126" i="33" s="1"/>
  <c r="R1108" i="33" a="1"/>
  <c r="R1108" i="33" s="1"/>
  <c r="R1105" i="33" a="1"/>
  <c r="R1105" i="33" s="1"/>
  <c r="S1064" i="33" a="1"/>
  <c r="S1064" i="33" s="1"/>
  <c r="T1064" i="33" s="1" a="1"/>
  <c r="T1064" i="33" s="1"/>
  <c r="R1244" i="33" a="1"/>
  <c r="R1244" i="33" s="1"/>
  <c r="R1200" i="33" a="1"/>
  <c r="R1200" i="33" s="1"/>
  <c r="R1163" i="33" a="1"/>
  <c r="R1163" i="33" s="1"/>
  <c r="S1147" i="33" a="1"/>
  <c r="S1147" i="33" s="1"/>
  <c r="T1147" i="33" s="1" a="1"/>
  <c r="T1147" i="33" s="1"/>
  <c r="S1144" i="33" a="1"/>
  <c r="S1144" i="33" s="1"/>
  <c r="T1144" i="33" s="1" a="1"/>
  <c r="T1144" i="33" s="1"/>
  <c r="S1141" i="33" a="1"/>
  <c r="S1141" i="33" s="1"/>
  <c r="T1141" i="33" s="1" a="1"/>
  <c r="T1141" i="33" s="1"/>
  <c r="S1138" i="33" a="1"/>
  <c r="S1138" i="33" s="1"/>
  <c r="T1138" i="33" s="1" a="1"/>
  <c r="T1138" i="33" s="1"/>
  <c r="S1135" i="33" a="1"/>
  <c r="S1135" i="33" s="1"/>
  <c r="T1135" i="33" s="1" a="1"/>
  <c r="T1135" i="33" s="1"/>
  <c r="S1132" i="33" a="1"/>
  <c r="S1132" i="33" s="1"/>
  <c r="T1132" i="33" s="1" a="1"/>
  <c r="T1132" i="33" s="1"/>
  <c r="R1126" i="33" a="1"/>
  <c r="R1126" i="33" s="1"/>
  <c r="R1190" i="33" a="1"/>
  <c r="R1190" i="33" s="1"/>
  <c r="S1179" i="33" a="1"/>
  <c r="S1179" i="33" s="1"/>
  <c r="T1179" i="33" s="1" a="1"/>
  <c r="T1179" i="33" s="1"/>
  <c r="S1153" i="33" a="1"/>
  <c r="S1153" i="33" s="1"/>
  <c r="T1153" i="33" s="1" a="1"/>
  <c r="T1153" i="33" s="1"/>
  <c r="S1150" i="33" a="1"/>
  <c r="S1150" i="33" s="1"/>
  <c r="T1150" i="33" s="1" a="1"/>
  <c r="T1150" i="33" s="1"/>
  <c r="R1132" i="33" a="1"/>
  <c r="R1132" i="33" s="1"/>
  <c r="R1129" i="33" a="1"/>
  <c r="R1129" i="33" s="1"/>
  <c r="S1086" i="33" a="1"/>
  <c r="S1086" i="33" s="1"/>
  <c r="T1086" i="33" s="1" a="1"/>
  <c r="T1086" i="33" s="1"/>
  <c r="R1067" i="33" a="1"/>
  <c r="R1067" i="33" s="1"/>
  <c r="R1064" i="33" a="1"/>
  <c r="R1064" i="33" s="1"/>
  <c r="R1179" i="33" a="1"/>
  <c r="R1179" i="33" s="1"/>
  <c r="S1173" i="33" a="1"/>
  <c r="S1173" i="33" s="1"/>
  <c r="T1173" i="33" s="1" a="1"/>
  <c r="T1173" i="33" s="1"/>
  <c r="S1159" i="33" a="1"/>
  <c r="S1159" i="33" s="1"/>
  <c r="T1159" i="33" s="1" a="1"/>
  <c r="T1159" i="33" s="1"/>
  <c r="S1156" i="33" a="1"/>
  <c r="S1156" i="33" s="1"/>
  <c r="T1156" i="33" s="1" a="1"/>
  <c r="T1156" i="33" s="1"/>
  <c r="R1150" i="33" a="1"/>
  <c r="R1150" i="33" s="1"/>
  <c r="R1147" i="33" a="1"/>
  <c r="R1147" i="33" s="1"/>
  <c r="R1144" i="33" a="1"/>
  <c r="R1144" i="33" s="1"/>
  <c r="R1141" i="33" a="1"/>
  <c r="R1141" i="33" s="1"/>
  <c r="R1138" i="33" a="1"/>
  <c r="R1138" i="33" s="1"/>
  <c r="R1135" i="33" a="1"/>
  <c r="R1135" i="33" s="1"/>
  <c r="S1272" i="33" a="1"/>
  <c r="S1272" i="33" s="1"/>
  <c r="T1272" i="33" s="1" a="1"/>
  <c r="T1272" i="33" s="1"/>
  <c r="R1221" i="33" a="1"/>
  <c r="R1221" i="33" s="1"/>
  <c r="S1199" i="33" a="1"/>
  <c r="S1199" i="33" s="1"/>
  <c r="T1199" i="33" s="1" a="1"/>
  <c r="T1199" i="33" s="1"/>
  <c r="R1183" i="33" a="1"/>
  <c r="R1183" i="33" s="1"/>
  <c r="R1166" i="33" a="1"/>
  <c r="R1166" i="33" s="1"/>
  <c r="R1156" i="33" a="1"/>
  <c r="R1156" i="33" s="1"/>
  <c r="R1153" i="33" a="1"/>
  <c r="R1153" i="33" s="1"/>
  <c r="S1113" i="33" a="1"/>
  <c r="S1113" i="33" s="1"/>
  <c r="T1113" i="33" s="1" a="1"/>
  <c r="T1113" i="33" s="1"/>
  <c r="R1092" i="33" a="1"/>
  <c r="R1092" i="33" s="1"/>
  <c r="R1272" i="33" a="1"/>
  <c r="R1272" i="33" s="1"/>
  <c r="S1208" i="33" a="1"/>
  <c r="S1208" i="33" s="1"/>
  <c r="T1208" i="33" s="1" a="1"/>
  <c r="T1208" i="33" s="1"/>
  <c r="S1197" i="33" a="1"/>
  <c r="S1197" i="33" s="1"/>
  <c r="T1197" i="33" s="1" a="1"/>
  <c r="T1197" i="33" s="1"/>
  <c r="R1173" i="33" a="1"/>
  <c r="R1173" i="33" s="1"/>
  <c r="S1162" i="33" a="1"/>
  <c r="S1162" i="33" s="1"/>
  <c r="T1162" i="33" s="1" a="1"/>
  <c r="T1162" i="33" s="1"/>
  <c r="R1159" i="33" a="1"/>
  <c r="R1159" i="33" s="1"/>
  <c r="S1131" i="33" a="1"/>
  <c r="S1131" i="33" s="1"/>
  <c r="T1131" i="33" s="1" a="1"/>
  <c r="T1131" i="33" s="1"/>
  <c r="S1128" i="33" a="1"/>
  <c r="S1128" i="33" s="1"/>
  <c r="T1128" i="33" s="1" a="1"/>
  <c r="T1128" i="33" s="1"/>
  <c r="S1125" i="33" a="1"/>
  <c r="S1125" i="33" s="1"/>
  <c r="T1125" i="33" s="1" a="1"/>
  <c r="T1125" i="33" s="1"/>
  <c r="S1317" i="33" a="1"/>
  <c r="S1317" i="33" s="1"/>
  <c r="T1317" i="33" s="1" a="1"/>
  <c r="T1317" i="33" s="1"/>
  <c r="S1137" i="33" a="1"/>
  <c r="S1137" i="33" s="1"/>
  <c r="T1137" i="33" s="1" a="1"/>
  <c r="T1137" i="33" s="1"/>
  <c r="S1134" i="33" a="1"/>
  <c r="S1134" i="33" s="1"/>
  <c r="T1134" i="33" s="1" a="1"/>
  <c r="T1134" i="33" s="1"/>
  <c r="R1116" i="33" a="1"/>
  <c r="R1116" i="33" s="1"/>
  <c r="R1113" i="33" a="1"/>
  <c r="R1113" i="33" s="1"/>
  <c r="S1073" i="33" a="1"/>
  <c r="S1073" i="33" s="1"/>
  <c r="T1073" i="33" s="1" a="1"/>
  <c r="T1073" i="33" s="1"/>
  <c r="S1068" i="33" a="1"/>
  <c r="S1068" i="33" s="1"/>
  <c r="T1068" i="33" s="1" a="1"/>
  <c r="T1068" i="33" s="1"/>
  <c r="R1051" i="33" a="1"/>
  <c r="R1051" i="33" s="1"/>
  <c r="R1048" i="33" a="1"/>
  <c r="R1048" i="33" s="1"/>
  <c r="R1206" i="33" a="1"/>
  <c r="R1206" i="33" s="1"/>
  <c r="S1177" i="33" a="1"/>
  <c r="S1177" i="33" s="1"/>
  <c r="T1177" i="33" s="1" a="1"/>
  <c r="T1177" i="33" s="1"/>
  <c r="R1169" i="33" a="1"/>
  <c r="R1169" i="33" s="1"/>
  <c r="S1165" i="33" a="1"/>
  <c r="S1165" i="33" s="1"/>
  <c r="T1165" i="33" s="1" a="1"/>
  <c r="T1165" i="33" s="1"/>
  <c r="S1152" i="33" a="1"/>
  <c r="S1152" i="33" s="1"/>
  <c r="T1152" i="33" s="1" a="1"/>
  <c r="T1152" i="33" s="1"/>
  <c r="S1149" i="33" a="1"/>
  <c r="S1149" i="33" s="1"/>
  <c r="T1149" i="33" s="1" a="1"/>
  <c r="T1149" i="33" s="1"/>
  <c r="S1146" i="33" a="1"/>
  <c r="S1146" i="33" s="1"/>
  <c r="T1146" i="33" s="1" a="1"/>
  <c r="T1146" i="33" s="1"/>
  <c r="S1143" i="33" a="1"/>
  <c r="S1143" i="33" s="1"/>
  <c r="T1143" i="33" s="1" a="1"/>
  <c r="T1143" i="33" s="1"/>
  <c r="S1140" i="33" a="1"/>
  <c r="S1140" i="33" s="1"/>
  <c r="T1140" i="33" s="1" a="1"/>
  <c r="T1140" i="33" s="1"/>
  <c r="S1263" i="33" a="1"/>
  <c r="S1263" i="33" s="1"/>
  <c r="T1263" i="33" s="1" a="1"/>
  <c r="T1263" i="33" s="1"/>
  <c r="R1232" i="33" a="1"/>
  <c r="R1232" i="33" s="1"/>
  <c r="S1182" i="33" a="1"/>
  <c r="S1182" i="33" s="1"/>
  <c r="T1182" i="33" s="1" a="1"/>
  <c r="T1182" i="33" s="1"/>
  <c r="S1172" i="33" a="1"/>
  <c r="S1172" i="33" s="1"/>
  <c r="T1172" i="33" s="1" a="1"/>
  <c r="T1172" i="33" s="1"/>
  <c r="S1158" i="33" a="1"/>
  <c r="S1158" i="33" s="1"/>
  <c r="T1158" i="33" s="1" a="1"/>
  <c r="T1158" i="33" s="1"/>
  <c r="R1140" i="33" a="1"/>
  <c r="R1140" i="33" s="1"/>
  <c r="R1137" i="33" a="1"/>
  <c r="R1137" i="33" s="1"/>
  <c r="S1097" i="33" a="1"/>
  <c r="S1097" i="33" s="1"/>
  <c r="T1097" i="33" s="1" a="1"/>
  <c r="T1097" i="33" s="1"/>
  <c r="S1094" i="33" a="1"/>
  <c r="S1094" i="33" s="1"/>
  <c r="T1094" i="33" s="1" a="1"/>
  <c r="T1094" i="33" s="1"/>
  <c r="AG641" i="36" s="1"/>
  <c r="S1216" i="33" a="1"/>
  <c r="S1216" i="33" s="1"/>
  <c r="T1216" i="33" s="1" a="1"/>
  <c r="T1216" i="33" s="1"/>
  <c r="S1205" i="33" a="1"/>
  <c r="S1205" i="33" s="1"/>
  <c r="T1205" i="33" s="1" a="1"/>
  <c r="T1205" i="33" s="1"/>
  <c r="R1177" i="33" a="1"/>
  <c r="R1177" i="33" s="1"/>
  <c r="R1172" i="33" a="1"/>
  <c r="R1172" i="33" s="1"/>
  <c r="R1165" i="33" a="1"/>
  <c r="R1165" i="33" s="1"/>
  <c r="R1158" i="33" a="1"/>
  <c r="R1158" i="33" s="1"/>
  <c r="R1152" i="33" a="1"/>
  <c r="R1152" i="33" s="1"/>
  <c r="S1261" i="33" a="1"/>
  <c r="S1261" i="33" s="1"/>
  <c r="T1261" i="33" s="1" a="1"/>
  <c r="T1261" i="33" s="1"/>
  <c r="S1255" i="33" a="1"/>
  <c r="S1255" i="33" s="1"/>
  <c r="T1255" i="33" s="1" a="1"/>
  <c r="T1255" i="33" s="1"/>
  <c r="R1216" i="33" a="1"/>
  <c r="R1216" i="33" s="1"/>
  <c r="R1203" i="33" a="1"/>
  <c r="R1203" i="33" s="1"/>
  <c r="R1298" i="33" a="1"/>
  <c r="R1298" i="33" s="1"/>
  <c r="R1230" i="33" a="1"/>
  <c r="R1230" i="33" s="1"/>
  <c r="S1213" i="33" a="1"/>
  <c r="S1213" i="33" s="1"/>
  <c r="T1213" i="33" s="1" a="1"/>
  <c r="T1213" i="33" s="1"/>
  <c r="S1160" i="33" a="1"/>
  <c r="S1160" i="33" s="1"/>
  <c r="T1160" i="33" s="1" a="1"/>
  <c r="T1160" i="33" s="1"/>
  <c r="S1157" i="33" a="1"/>
  <c r="S1157" i="33" s="1"/>
  <c r="T1157" i="33" s="1" a="1"/>
  <c r="T1157" i="33" s="1"/>
  <c r="S1154" i="33" a="1"/>
  <c r="S1154" i="33" s="1"/>
  <c r="T1154" i="33" s="1" a="1"/>
  <c r="T1154" i="33" s="1"/>
  <c r="S1226" i="33" a="1"/>
  <c r="S1226" i="33" s="1"/>
  <c r="T1226" i="33" s="1" a="1"/>
  <c r="T1226" i="33" s="1"/>
  <c r="S1202" i="33" a="1"/>
  <c r="S1202" i="33" s="1"/>
  <c r="T1202" i="33" s="1" a="1"/>
  <c r="T1202" i="33" s="1"/>
  <c r="R1180" i="33" a="1"/>
  <c r="R1180" i="33" s="1"/>
  <c r="S1230" i="33" a="1"/>
  <c r="S1230" i="33" s="1"/>
  <c r="T1230" i="33" s="1" a="1"/>
  <c r="T1230" i="33" s="1"/>
  <c r="S1133" i="33" a="1"/>
  <c r="S1133" i="33" s="1"/>
  <c r="T1133" i="33" s="1" a="1"/>
  <c r="T1133" i="33" s="1"/>
  <c r="S1127" i="33" a="1"/>
  <c r="S1127" i="33" s="1"/>
  <c r="T1127" i="33" s="1" a="1"/>
  <c r="T1127" i="33" s="1"/>
  <c r="R1104" i="33" a="1"/>
  <c r="R1104" i="33" s="1"/>
  <c r="S1095" i="33" a="1"/>
  <c r="S1095" i="33" s="1"/>
  <c r="T1095" i="33" s="1" a="1"/>
  <c r="T1095" i="33" s="1"/>
  <c r="S1087" i="33" a="1"/>
  <c r="S1087" i="33" s="1"/>
  <c r="T1087" i="33" s="1" a="1"/>
  <c r="T1087" i="33" s="1"/>
  <c r="S1083" i="33" a="1"/>
  <c r="S1083" i="33" s="1"/>
  <c r="T1083" i="33" s="1" a="1"/>
  <c r="T1083" i="33" s="1"/>
  <c r="S1060" i="33" a="1"/>
  <c r="S1060" i="33" s="1"/>
  <c r="T1060" i="33" s="1" a="1"/>
  <c r="T1060" i="33" s="1"/>
  <c r="R1057" i="33" a="1"/>
  <c r="R1057" i="33" s="1"/>
  <c r="S1050" i="33" a="1"/>
  <c r="S1050" i="33" s="1"/>
  <c r="T1050" i="33" s="1" a="1"/>
  <c r="T1050" i="33" s="1"/>
  <c r="R1044" i="33" a="1"/>
  <c r="R1044" i="33" s="1"/>
  <c r="S1029" i="33" a="1"/>
  <c r="S1029" i="33" s="1"/>
  <c r="T1029" i="33" s="1" a="1"/>
  <c r="T1029" i="33" s="1"/>
  <c r="R1018" i="33" a="1"/>
  <c r="R1018" i="33" s="1"/>
  <c r="S1012" i="33" a="1"/>
  <c r="S1012" i="33" s="1"/>
  <c r="T1012" i="33" s="1" a="1"/>
  <c r="T1012" i="33" s="1"/>
  <c r="S1009" i="33" a="1"/>
  <c r="S1009" i="33" s="1"/>
  <c r="T1009" i="33" s="1" a="1"/>
  <c r="T1009" i="33" s="1"/>
  <c r="R998" i="33" a="1"/>
  <c r="R998" i="33" s="1"/>
  <c r="S992" i="33" a="1"/>
  <c r="S992" i="33" s="1"/>
  <c r="T992" i="33" s="1" a="1"/>
  <c r="T992" i="33" s="1"/>
  <c r="R981" i="33" a="1"/>
  <c r="R981" i="33" s="1"/>
  <c r="S974" i="33" a="1"/>
  <c r="S974" i="33" s="1"/>
  <c r="T974" i="33" s="1" a="1"/>
  <c r="T974" i="33" s="1"/>
  <c r="R961" i="33" a="1"/>
  <c r="R961" i="33" s="1"/>
  <c r="S1121" i="33" a="1"/>
  <c r="S1121" i="33" s="1"/>
  <c r="T1121" i="33" s="1" a="1"/>
  <c r="T1121" i="33" s="1"/>
  <c r="S1117" i="33" a="1"/>
  <c r="S1117" i="33" s="1"/>
  <c r="T1117" i="33" s="1" a="1"/>
  <c r="T1117" i="33" s="1"/>
  <c r="S1112" i="33" a="1"/>
  <c r="S1112" i="33" s="1"/>
  <c r="T1112" i="33" s="1" a="1"/>
  <c r="T1112" i="33" s="1"/>
  <c r="S1099" i="33" a="1"/>
  <c r="S1099" i="33" s="1"/>
  <c r="T1099" i="33" s="1" a="1"/>
  <c r="T1099" i="33" s="1"/>
  <c r="R1095" i="33" a="1"/>
  <c r="R1095" i="33" s="1"/>
  <c r="R1083" i="33" a="1"/>
  <c r="R1083" i="33" s="1"/>
  <c r="S1079" i="33" a="1"/>
  <c r="S1079" i="33" s="1"/>
  <c r="T1079" i="33" s="1" a="1"/>
  <c r="T1079" i="33" s="1"/>
  <c r="R1071" i="33" a="1"/>
  <c r="R1071" i="33" s="1"/>
  <c r="S1067" i="33" a="1"/>
  <c r="S1067" i="33" s="1"/>
  <c r="T1067" i="33" s="1" a="1"/>
  <c r="T1067" i="33" s="1"/>
  <c r="S1063" i="33" a="1"/>
  <c r="S1063" i="33" s="1"/>
  <c r="T1063" i="33" s="1" a="1"/>
  <c r="T1063" i="33" s="1"/>
  <c r="R1060" i="33" a="1"/>
  <c r="R1060" i="33" s="1"/>
  <c r="R1047" i="33" a="1"/>
  <c r="R1047" i="33" s="1"/>
  <c r="S1037" i="33" a="1"/>
  <c r="S1037" i="33" s="1"/>
  <c r="T1037" i="33" s="1" a="1"/>
  <c r="T1037" i="33" s="1"/>
  <c r="R1032" i="33" a="1"/>
  <c r="R1032" i="33" s="1"/>
  <c r="S1026" i="33" a="1"/>
  <c r="S1026" i="33" s="1"/>
  <c r="T1026" i="33" s="1" a="1"/>
  <c r="T1026" i="33" s="1"/>
  <c r="R1015" i="33" a="1"/>
  <c r="R1015" i="33" s="1"/>
  <c r="R1012" i="33" a="1"/>
  <c r="R1012" i="33" s="1"/>
  <c r="S1006" i="33" a="1"/>
  <c r="S1006" i="33" s="1"/>
  <c r="T1006" i="33" s="1" a="1"/>
  <c r="T1006" i="33" s="1"/>
  <c r="R995" i="33" a="1"/>
  <c r="R995" i="33" s="1"/>
  <c r="S989" i="33" a="1"/>
  <c r="S989" i="33" s="1"/>
  <c r="T989" i="33" s="1" a="1"/>
  <c r="T989" i="33" s="1"/>
  <c r="S1171" i="33" a="1"/>
  <c r="S1171" i="33" s="1"/>
  <c r="T1171" i="33" s="1" a="1"/>
  <c r="T1171" i="33" s="1"/>
  <c r="S1148" i="33" a="1"/>
  <c r="S1148" i="33" s="1"/>
  <c r="T1148" i="33" s="1" a="1"/>
  <c r="T1148" i="33" s="1"/>
  <c r="S1139" i="33" a="1"/>
  <c r="S1139" i="33" s="1"/>
  <c r="T1139" i="33" s="1" a="1"/>
  <c r="T1139" i="33" s="1"/>
  <c r="R1133" i="33" a="1"/>
  <c r="R1133" i="33" s="1"/>
  <c r="R1127" i="33" a="1"/>
  <c r="R1127" i="33" s="1"/>
  <c r="R1117" i="33" a="1"/>
  <c r="R1117" i="33" s="1"/>
  <c r="S1108" i="33" a="1"/>
  <c r="S1108" i="33" s="1"/>
  <c r="T1108" i="33" s="1" a="1"/>
  <c r="T1108" i="33" s="1"/>
  <c r="S1103" i="33" a="1"/>
  <c r="S1103" i="33" s="1"/>
  <c r="T1103" i="33" s="1" a="1"/>
  <c r="T1103" i="33" s="1"/>
  <c r="R1087" i="33" a="1"/>
  <c r="R1087" i="33" s="1"/>
  <c r="S1072" i="33" a="1"/>
  <c r="S1072" i="33" s="1"/>
  <c r="T1072" i="33" s="1" a="1"/>
  <c r="T1072" i="33" s="1"/>
  <c r="R1063" i="33" a="1"/>
  <c r="R1063" i="33" s="1"/>
  <c r="S1053" i="33" a="1"/>
  <c r="S1053" i="33" s="1"/>
  <c r="T1053" i="33" s="1" a="1"/>
  <c r="T1053" i="33" s="1"/>
  <c r="R1050" i="33" a="1"/>
  <c r="R1050" i="33" s="1"/>
  <c r="S1040" i="33" a="1"/>
  <c r="S1040" i="33" s="1"/>
  <c r="T1040" i="33" s="1" a="1"/>
  <c r="T1040" i="33" s="1"/>
  <c r="R1037" i="33" a="1"/>
  <c r="R1037" i="33" s="1"/>
  <c r="R1029" i="33" a="1"/>
  <c r="R1029" i="33" s="1"/>
  <c r="S1023" i="33" a="1"/>
  <c r="S1023" i="33" s="1"/>
  <c r="T1023" i="33" s="1" a="1"/>
  <c r="T1023" i="33" s="1"/>
  <c r="R1009" i="33" a="1"/>
  <c r="R1009" i="33" s="1"/>
  <c r="S1003" i="33" a="1"/>
  <c r="S1003" i="33" s="1"/>
  <c r="T1003" i="33" s="1" a="1"/>
  <c r="T1003" i="33" s="1"/>
  <c r="R992" i="33" a="1"/>
  <c r="R992" i="33" s="1"/>
  <c r="R1148" i="33" a="1"/>
  <c r="R1148" i="33" s="1"/>
  <c r="R1121" i="33" a="1"/>
  <c r="R1121" i="33" s="1"/>
  <c r="R1112" i="33" a="1"/>
  <c r="R1112" i="33" s="1"/>
  <c r="R1099" i="33" a="1"/>
  <c r="R1099" i="33" s="1"/>
  <c r="R1094" i="33" a="1"/>
  <c r="R1094" i="33" s="1"/>
  <c r="S1090" i="33" a="1"/>
  <c r="S1090" i="33" s="1"/>
  <c r="T1090" i="33" s="1" a="1"/>
  <c r="T1090" i="33" s="1"/>
  <c r="R1079" i="33" a="1"/>
  <c r="R1079" i="33" s="1"/>
  <c r="S1056" i="33" a="1"/>
  <c r="S1056" i="33" s="1"/>
  <c r="T1056" i="33" s="1" a="1"/>
  <c r="T1056" i="33" s="1"/>
  <c r="R1053" i="33" a="1"/>
  <c r="R1053" i="33" s="1"/>
  <c r="R1026" i="33" a="1"/>
  <c r="R1026" i="33" s="1"/>
  <c r="S1020" i="33" a="1"/>
  <c r="S1020" i="33" s="1"/>
  <c r="T1020" i="33" s="1" a="1"/>
  <c r="T1020" i="33" s="1"/>
  <c r="S1017" i="33" a="1"/>
  <c r="S1017" i="33" s="1"/>
  <c r="T1017" i="33" s="1" a="1"/>
  <c r="T1017" i="33" s="1"/>
  <c r="R1006" i="33" a="1"/>
  <c r="R1006" i="33" s="1"/>
  <c r="S1000" i="33" a="1"/>
  <c r="S1000" i="33" s="1"/>
  <c r="T1000" i="33" s="1" a="1"/>
  <c r="T1000" i="33" s="1"/>
  <c r="R989" i="33" a="1"/>
  <c r="R989" i="33" s="1"/>
  <c r="S983" i="33" a="1"/>
  <c r="S983" i="33" s="1"/>
  <c r="T983" i="33" s="1" a="1"/>
  <c r="T983" i="33" s="1"/>
  <c r="R969" i="33" a="1"/>
  <c r="R969" i="33" s="1"/>
  <c r="R952" i="33" a="1"/>
  <c r="R952" i="33" s="1"/>
  <c r="R1146" i="33" a="1"/>
  <c r="R1146" i="33" s="1"/>
  <c r="R1139" i="33" a="1"/>
  <c r="R1139" i="33" s="1"/>
  <c r="S1116" i="33" a="1"/>
  <c r="S1116" i="33" s="1"/>
  <c r="T1116" i="33" s="1" a="1"/>
  <c r="T1116" i="33" s="1"/>
  <c r="S1107" i="33" a="1"/>
  <c r="S1107" i="33" s="1"/>
  <c r="T1107" i="33" s="1" a="1"/>
  <c r="T1107" i="33" s="1"/>
  <c r="R1103" i="33" a="1"/>
  <c r="R1103" i="33" s="1"/>
  <c r="R1086" i="33" a="1"/>
  <c r="R1086" i="33" s="1"/>
  <c r="S1082" i="33" a="1"/>
  <c r="S1082" i="33" s="1"/>
  <c r="T1082" i="33" s="1" a="1"/>
  <c r="T1082" i="33" s="1"/>
  <c r="R1072" i="33" a="1"/>
  <c r="R1072" i="33" s="1"/>
  <c r="S1070" i="33" a="1"/>
  <c r="S1070" i="33" s="1"/>
  <c r="T1070" i="33" s="1" a="1"/>
  <c r="T1070" i="33" s="1"/>
  <c r="S1043" i="33" a="1"/>
  <c r="S1043" i="33" s="1"/>
  <c r="T1043" i="33" s="1" a="1"/>
  <c r="T1043" i="33" s="1"/>
  <c r="R1040" i="33" a="1"/>
  <c r="R1040" i="33" s="1"/>
  <c r="R1023" i="33" a="1"/>
  <c r="R1023" i="33" s="1"/>
  <c r="R1020" i="33" a="1"/>
  <c r="R1020" i="33" s="1"/>
  <c r="S1014" i="33" a="1"/>
  <c r="S1014" i="33" s="1"/>
  <c r="T1014" i="33" s="1" a="1"/>
  <c r="T1014" i="33" s="1"/>
  <c r="R1003" i="33" a="1"/>
  <c r="R1003" i="33" s="1"/>
  <c r="S997" i="33" a="1"/>
  <c r="S997" i="33" s="1"/>
  <c r="T997" i="33" s="1" a="1"/>
  <c r="T997" i="33" s="1"/>
  <c r="R986" i="33" a="1"/>
  <c r="R986" i="33" s="1"/>
  <c r="S980" i="33" a="1"/>
  <c r="S980" i="33" s="1"/>
  <c r="T980" i="33" s="1" a="1"/>
  <c r="T980" i="33" s="1"/>
  <c r="S977" i="33" a="1"/>
  <c r="S977" i="33" s="1"/>
  <c r="T977" i="33" s="1" a="1"/>
  <c r="T977" i="33" s="1"/>
  <c r="S1193" i="33" a="1"/>
  <c r="S1193" i="33" s="1"/>
  <c r="T1193" i="33" s="1" a="1"/>
  <c r="T1193" i="33" s="1"/>
  <c r="S1168" i="33" a="1"/>
  <c r="S1168" i="33" s="1"/>
  <c r="T1168" i="33" s="1" a="1"/>
  <c r="T1168" i="33" s="1"/>
  <c r="R1131" i="33" a="1"/>
  <c r="R1131" i="33" s="1"/>
  <c r="R1125" i="33" a="1"/>
  <c r="R1125" i="33" s="1"/>
  <c r="R1107" i="33" a="1"/>
  <c r="R1107" i="33" s="1"/>
  <c r="R1090" i="33" a="1"/>
  <c r="R1090" i="33" s="1"/>
  <c r="R1070" i="33" a="1"/>
  <c r="R1070" i="33" s="1"/>
  <c r="S1059" i="33" a="1"/>
  <c r="S1059" i="33" s="1"/>
  <c r="T1059" i="33" s="1" a="1"/>
  <c r="T1059" i="33" s="1"/>
  <c r="R1056" i="33" a="1"/>
  <c r="R1056" i="33" s="1"/>
  <c r="S1046" i="33" a="1"/>
  <c r="S1046" i="33" s="1"/>
  <c r="T1046" i="33" s="1" a="1"/>
  <c r="T1046" i="33" s="1"/>
  <c r="R1043" i="33" a="1"/>
  <c r="R1043" i="33" s="1"/>
  <c r="S1031" i="33" a="1"/>
  <c r="S1031" i="33" s="1"/>
  <c r="T1031" i="33" s="1" a="1"/>
  <c r="T1031" i="33" s="1"/>
  <c r="R1017" i="33" a="1"/>
  <c r="R1017" i="33" s="1"/>
  <c r="S1011" i="33" a="1"/>
  <c r="S1011" i="33" s="1"/>
  <c r="T1011" i="33" s="1" a="1"/>
  <c r="T1011" i="33" s="1"/>
  <c r="R1000" i="33" a="1"/>
  <c r="R1000" i="33" s="1"/>
  <c r="S994" i="33" a="1"/>
  <c r="S994" i="33" s="1"/>
  <c r="T994" i="33" s="1" a="1"/>
  <c r="T994" i="33" s="1"/>
  <c r="R983" i="33" a="1"/>
  <c r="R983" i="33" s="1"/>
  <c r="R980" i="33" a="1"/>
  <c r="R980" i="33" s="1"/>
  <c r="R1193" i="33" a="1"/>
  <c r="R1193" i="33" s="1"/>
  <c r="S1120" i="33" a="1"/>
  <c r="S1120" i="33" s="1"/>
  <c r="T1120" i="33" s="1" a="1"/>
  <c r="T1120" i="33" s="1"/>
  <c r="S1115" i="33" a="1"/>
  <c r="S1115" i="33" s="1"/>
  <c r="T1115" i="33" s="1" a="1"/>
  <c r="T1115" i="33" s="1"/>
  <c r="R1082" i="33" a="1"/>
  <c r="R1082" i="33" s="1"/>
  <c r="S1078" i="33" a="1"/>
  <c r="S1078" i="33" s="1"/>
  <c r="T1078" i="33" s="1" a="1"/>
  <c r="T1078" i="33" s="1"/>
  <c r="S1062" i="33" a="1"/>
  <c r="S1062" i="33" s="1"/>
  <c r="T1062" i="33" s="1" a="1"/>
  <c r="T1062" i="33" s="1"/>
  <c r="R1059" i="33" a="1"/>
  <c r="R1059" i="33" s="1"/>
  <c r="S1049" i="33" a="1"/>
  <c r="S1049" i="33" s="1"/>
  <c r="T1049" i="33" s="1" a="1"/>
  <c r="T1049" i="33" s="1"/>
  <c r="S1036" i="33" a="1"/>
  <c r="S1036" i="33" s="1"/>
  <c r="T1036" i="33" s="1" a="1"/>
  <c r="T1036" i="33" s="1"/>
  <c r="S1028" i="33" a="1"/>
  <c r="S1028" i="33" s="1"/>
  <c r="T1028" i="33" s="1" a="1"/>
  <c r="T1028" i="33" s="1"/>
  <c r="S1025" i="33" a="1"/>
  <c r="S1025" i="33" s="1"/>
  <c r="T1025" i="33" s="1" a="1"/>
  <c r="T1025" i="33" s="1"/>
  <c r="R1014" i="33" a="1"/>
  <c r="R1014" i="33" s="1"/>
  <c r="S1008" i="33" a="1"/>
  <c r="S1008" i="33" s="1"/>
  <c r="T1008" i="33" s="1" a="1"/>
  <c r="T1008" i="33" s="1"/>
  <c r="R997" i="33" a="1"/>
  <c r="R997" i="33" s="1"/>
  <c r="S991" i="33" a="1"/>
  <c r="S991" i="33" s="1"/>
  <c r="T991" i="33" s="1" a="1"/>
  <c r="T991" i="33" s="1"/>
  <c r="R977" i="33" a="1"/>
  <c r="R977" i="33" s="1"/>
  <c r="S971" i="33" a="1"/>
  <c r="S971" i="33" s="1"/>
  <c r="T971" i="33" s="1" a="1"/>
  <c r="T971" i="33" s="1"/>
  <c r="R960" i="33" a="1"/>
  <c r="R960" i="33" s="1"/>
  <c r="S954" i="33" a="1"/>
  <c r="S954" i="33" s="1"/>
  <c r="T954" i="33" s="1" a="1"/>
  <c r="T954" i="33" s="1"/>
  <c r="R1168" i="33" a="1"/>
  <c r="R1168" i="33" s="1"/>
  <c r="S1145" i="33" a="1"/>
  <c r="S1145" i="33" s="1"/>
  <c r="T1145" i="33" s="1" a="1"/>
  <c r="T1145" i="33" s="1"/>
  <c r="R1120" i="33" a="1"/>
  <c r="R1120" i="33" s="1"/>
  <c r="S1111" i="33" a="1"/>
  <c r="S1111" i="33" s="1"/>
  <c r="T1111" i="33" s="1" a="1"/>
  <c r="T1111" i="33" s="1"/>
  <c r="S1106" i="33" a="1"/>
  <c r="S1106" i="33" s="1"/>
  <c r="T1106" i="33" s="1" a="1"/>
  <c r="T1106" i="33" s="1"/>
  <c r="S1102" i="33" a="1"/>
  <c r="S1102" i="33" s="1"/>
  <c r="T1102" i="33" s="1" a="1"/>
  <c r="T1102" i="33" s="1"/>
  <c r="S1093" i="33" a="1"/>
  <c r="S1093" i="33" s="1"/>
  <c r="T1093" i="33" s="1" a="1"/>
  <c r="T1093" i="33" s="1"/>
  <c r="S1085" i="33" a="1"/>
  <c r="S1085" i="33" s="1"/>
  <c r="T1085" i="33" s="1" a="1"/>
  <c r="T1085" i="33" s="1"/>
  <c r="R1078" i="33" a="1"/>
  <c r="R1078" i="33" s="1"/>
  <c r="S1074" i="33" a="1"/>
  <c r="S1074" i="33" s="1"/>
  <c r="T1074" i="33" s="1" a="1"/>
  <c r="T1074" i="33" s="1"/>
  <c r="S1052" i="33" a="1"/>
  <c r="S1052" i="33" s="1"/>
  <c r="T1052" i="33" s="1" a="1"/>
  <c r="T1052" i="33" s="1"/>
  <c r="R1046" i="33" a="1"/>
  <c r="R1046" i="33" s="1"/>
  <c r="S1039" i="33" a="1"/>
  <c r="S1039" i="33" s="1"/>
  <c r="T1039" i="33" s="1" a="1"/>
  <c r="T1039" i="33" s="1"/>
  <c r="R1031" i="33" a="1"/>
  <c r="R1031" i="33" s="1"/>
  <c r="R1028" i="33" a="1"/>
  <c r="R1028" i="33" s="1"/>
  <c r="S1022" i="33" a="1"/>
  <c r="S1022" i="33" s="1"/>
  <c r="T1022" i="33" s="1" a="1"/>
  <c r="T1022" i="33" s="1"/>
  <c r="R1011" i="33" a="1"/>
  <c r="R1011" i="33" s="1"/>
  <c r="S1005" i="33" a="1"/>
  <c r="S1005" i="33" s="1"/>
  <c r="T1005" i="33" s="1" a="1"/>
  <c r="T1005" i="33" s="1"/>
  <c r="R994" i="33" a="1"/>
  <c r="R994" i="33" s="1"/>
  <c r="S1130" i="33" a="1"/>
  <c r="S1130" i="33" s="1"/>
  <c r="T1130" i="33" s="1" a="1"/>
  <c r="T1130" i="33" s="1"/>
  <c r="S1124" i="33" a="1"/>
  <c r="S1124" i="33" s="1"/>
  <c r="T1124" i="33" s="1" a="1"/>
  <c r="T1124" i="33" s="1"/>
  <c r="R1115" i="33" a="1"/>
  <c r="R1115" i="33" s="1"/>
  <c r="R1111" i="33" a="1"/>
  <c r="R1111" i="33" s="1"/>
  <c r="R1102" i="33" a="1"/>
  <c r="R1102" i="33" s="1"/>
  <c r="R1074" i="33" a="1"/>
  <c r="R1074" i="33" s="1"/>
  <c r="R1068" i="33" a="1"/>
  <c r="R1068" i="33" s="1"/>
  <c r="R1062" i="33" a="1"/>
  <c r="R1062" i="33" s="1"/>
  <c r="S1055" i="33" a="1"/>
  <c r="S1055" i="33" s="1"/>
  <c r="T1055" i="33" s="1" a="1"/>
  <c r="T1055" i="33" s="1"/>
  <c r="R1049" i="33" a="1"/>
  <c r="R1049" i="33" s="1"/>
  <c r="S1042" i="33" a="1"/>
  <c r="S1042" i="33" s="1"/>
  <c r="T1042" i="33" s="1" a="1"/>
  <c r="T1042" i="33" s="1"/>
  <c r="R1036" i="33" a="1"/>
  <c r="R1036" i="33" s="1"/>
  <c r="R1025" i="33" a="1"/>
  <c r="R1025" i="33" s="1"/>
  <c r="S1019" i="33" a="1"/>
  <c r="S1019" i="33" s="1"/>
  <c r="T1019" i="33" s="1" a="1"/>
  <c r="T1019" i="33" s="1"/>
  <c r="R1008" i="33" a="1"/>
  <c r="R1008" i="33" s="1"/>
  <c r="S1002" i="33" a="1"/>
  <c r="S1002" i="33" s="1"/>
  <c r="T1002" i="33" s="1" a="1"/>
  <c r="T1002" i="33" s="1"/>
  <c r="R991" i="33" a="1"/>
  <c r="R991" i="33" s="1"/>
  <c r="R988" i="33" a="1"/>
  <c r="R988" i="33" s="1"/>
  <c r="S982" i="33" a="1"/>
  <c r="S982" i="33" s="1"/>
  <c r="T982" i="33" s="1" a="1"/>
  <c r="T982" i="33" s="1"/>
  <c r="R1185" i="33" a="1"/>
  <c r="R1185" i="33" s="1"/>
  <c r="R1145" i="33" a="1"/>
  <c r="R1145" i="33" s="1"/>
  <c r="S1136" i="33" a="1"/>
  <c r="S1136" i="33" s="1"/>
  <c r="T1136" i="33" s="1" a="1"/>
  <c r="T1136" i="33" s="1"/>
  <c r="R1124" i="33" a="1"/>
  <c r="R1124" i="33" s="1"/>
  <c r="S1119" i="33" a="1"/>
  <c r="S1119" i="33" s="1"/>
  <c r="T1119" i="33" s="1" a="1"/>
  <c r="T1119" i="33" s="1"/>
  <c r="R1106" i="33" a="1"/>
  <c r="R1106" i="33" s="1"/>
  <c r="R1097" i="33" a="1"/>
  <c r="R1097" i="33" s="1"/>
  <c r="R1093" i="33" a="1"/>
  <c r="R1093" i="33" s="1"/>
  <c r="R1085" i="33" a="1"/>
  <c r="R1085" i="33" s="1"/>
  <c r="S1081" i="33" a="1"/>
  <c r="S1081" i="33" s="1"/>
  <c r="T1081" i="33" s="1" a="1"/>
  <c r="T1081" i="33" s="1"/>
  <c r="S1065" i="33" a="1"/>
  <c r="S1065" i="33" s="1"/>
  <c r="T1065" i="33" s="1" a="1"/>
  <c r="T1065" i="33" s="1"/>
  <c r="S1058" i="33" a="1"/>
  <c r="S1058" i="33" s="1"/>
  <c r="T1058" i="33" s="1" a="1"/>
  <c r="T1058" i="33" s="1"/>
  <c r="R1052" i="33" a="1"/>
  <c r="R1052" i="33" s="1"/>
  <c r="R1039" i="33" a="1"/>
  <c r="R1039" i="33" s="1"/>
  <c r="R1022" i="33" a="1"/>
  <c r="R1022" i="33" s="1"/>
  <c r="S1016" i="33" a="1"/>
  <c r="S1016" i="33" s="1"/>
  <c r="T1016" i="33" s="1" a="1"/>
  <c r="T1016" i="33" s="1"/>
  <c r="R1005" i="33" a="1"/>
  <c r="R1005" i="33" s="1"/>
  <c r="S999" i="33" a="1"/>
  <c r="S999" i="33" s="1"/>
  <c r="T999" i="33" s="1" a="1"/>
  <c r="T999" i="33" s="1"/>
  <c r="R985" i="33" a="1"/>
  <c r="R985" i="33" s="1"/>
  <c r="S979" i="33" a="1"/>
  <c r="S979" i="33" s="1"/>
  <c r="T979" i="33" s="1" a="1"/>
  <c r="T979" i="33" s="1"/>
  <c r="R1182" i="33" a="1"/>
  <c r="R1182" i="33" s="1"/>
  <c r="R1143" i="33" a="1"/>
  <c r="R1143" i="33" s="1"/>
  <c r="R1130" i="33" a="1"/>
  <c r="R1130" i="33" s="1"/>
  <c r="R1119" i="33" a="1"/>
  <c r="R1119" i="33" s="1"/>
  <c r="S1101" i="33" a="1"/>
  <c r="S1101" i="33" s="1"/>
  <c r="T1101" i="33" s="1" a="1"/>
  <c r="T1101" i="33" s="1"/>
  <c r="S1164" i="33" a="1"/>
  <c r="S1164" i="33" s="1"/>
  <c r="T1164" i="33" s="1" a="1"/>
  <c r="T1164" i="33" s="1"/>
  <c r="R1136" i="33" a="1"/>
  <c r="R1136" i="33" s="1"/>
  <c r="R1101" i="33" a="1"/>
  <c r="R1101" i="33" s="1"/>
  <c r="S1092" i="33" a="1"/>
  <c r="S1092" i="33" s="1"/>
  <c r="T1092" i="33" s="1" a="1"/>
  <c r="T1092" i="33" s="1"/>
  <c r="R1081" i="33" a="1"/>
  <c r="R1081" i="33" s="1"/>
  <c r="R1065" i="33" a="1"/>
  <c r="R1065" i="33" s="1"/>
  <c r="S1061" i="33" a="1"/>
  <c r="S1061" i="33" s="1"/>
  <c r="T1061" i="33" s="1" a="1"/>
  <c r="T1061" i="33" s="1"/>
  <c r="R1058" i="33" a="1"/>
  <c r="R1058" i="33" s="1"/>
  <c r="S1048" i="33" a="1"/>
  <c r="S1048" i="33" s="1"/>
  <c r="T1048" i="33" s="1" a="1"/>
  <c r="T1048" i="33" s="1"/>
  <c r="R1045" i="33" a="1"/>
  <c r="R1045" i="33" s="1"/>
  <c r="S1034" i="33" a="1"/>
  <c r="S1034" i="33" s="1"/>
  <c r="T1034" i="33" s="1" a="1"/>
  <c r="T1034" i="33" s="1"/>
  <c r="S1027" i="33" a="1"/>
  <c r="S1027" i="33" s="1"/>
  <c r="T1027" i="33" s="1" a="1"/>
  <c r="T1027" i="33" s="1"/>
  <c r="R1016" i="33" a="1"/>
  <c r="R1016" i="33" s="1"/>
  <c r="S1010" i="33" a="1"/>
  <c r="S1010" i="33" s="1"/>
  <c r="T1010" i="33" s="1" a="1"/>
  <c r="T1010" i="33" s="1"/>
  <c r="R999" i="33" a="1"/>
  <c r="R999" i="33" s="1"/>
  <c r="R996" i="33" a="1"/>
  <c r="R996" i="33" s="1"/>
  <c r="S990" i="33" a="1"/>
  <c r="S990" i="33" s="1"/>
  <c r="T990" i="33" s="1" a="1"/>
  <c r="T990" i="33" s="1"/>
  <c r="R979" i="33" a="1"/>
  <c r="R979" i="33" s="1"/>
  <c r="S1180" i="33" a="1"/>
  <c r="S1180" i="33" s="1"/>
  <c r="T1180" i="33" s="1" a="1"/>
  <c r="T1180" i="33" s="1"/>
  <c r="S1151" i="33" a="1"/>
  <c r="S1151" i="33" s="1"/>
  <c r="T1151" i="33" s="1" a="1"/>
  <c r="T1151" i="33" s="1"/>
  <c r="R1123" i="33" a="1"/>
  <c r="R1123" i="33" s="1"/>
  <c r="S1118" i="33" a="1"/>
  <c r="S1118" i="33" s="1"/>
  <c r="T1118" i="33" s="1" a="1"/>
  <c r="T1118" i="33" s="1"/>
  <c r="S1114" i="33" a="1"/>
  <c r="S1114" i="33" s="1"/>
  <c r="T1114" i="33" s="1" a="1"/>
  <c r="T1114" i="33" s="1"/>
  <c r="R1149" i="33" a="1"/>
  <c r="R1149" i="33" s="1"/>
  <c r="R1142" i="33" a="1"/>
  <c r="R1142" i="33" s="1"/>
  <c r="S1122" i="33" a="1"/>
  <c r="S1122" i="33" s="1"/>
  <c r="T1122" i="33" s="1" a="1"/>
  <c r="T1122" i="33" s="1"/>
  <c r="R1109" i="33" a="1"/>
  <c r="R1109" i="33" s="1"/>
  <c r="R1100" i="33" a="1"/>
  <c r="R1100" i="33" s="1"/>
  <c r="S1176" i="33" a="1"/>
  <c r="S1176" i="33" s="1"/>
  <c r="T1176" i="33" s="1" a="1"/>
  <c r="T1176" i="33" s="1"/>
  <c r="R1122" i="33" a="1"/>
  <c r="R1122" i="33" s="1"/>
  <c r="S1104" i="33" a="1"/>
  <c r="S1104" i="33" s="1"/>
  <c r="T1104" i="33" s="1" a="1"/>
  <c r="T1104" i="33" s="1"/>
  <c r="R1091" i="33" a="1"/>
  <c r="R1091" i="33" s="1"/>
  <c r="S1069" i="33" a="1"/>
  <c r="S1069" i="33" s="1"/>
  <c r="T1069" i="33" s="1" a="1"/>
  <c r="T1069" i="33" s="1"/>
  <c r="S998" i="33" a="1"/>
  <c r="S998" i="33" s="1"/>
  <c r="T998" i="33" s="1" a="1"/>
  <c r="T998" i="33" s="1"/>
  <c r="R984" i="33" a="1"/>
  <c r="R984" i="33" s="1"/>
  <c r="R971" i="33" a="1"/>
  <c r="R971" i="33" s="1"/>
  <c r="S964" i="33" a="1"/>
  <c r="S964" i="33" s="1"/>
  <c r="T964" i="33" s="1" a="1"/>
  <c r="T964" i="33" s="1"/>
  <c r="S957" i="33" a="1"/>
  <c r="S957" i="33" s="1"/>
  <c r="T957" i="33" s="1" a="1"/>
  <c r="T957" i="33" s="1"/>
  <c r="R954" i="33" a="1"/>
  <c r="R954" i="33" s="1"/>
  <c r="R951" i="33" a="1"/>
  <c r="R951" i="33" s="1"/>
  <c r="R948" i="33" a="1"/>
  <c r="R948" i="33" s="1"/>
  <c r="S942" i="33" a="1"/>
  <c r="S942" i="33" s="1"/>
  <c r="T942" i="33" s="1" a="1"/>
  <c r="T942" i="33" s="1"/>
  <c r="R931" i="33" a="1"/>
  <c r="R931" i="33" s="1"/>
  <c r="S925" i="33" a="1"/>
  <c r="S925" i="33" s="1"/>
  <c r="T925" i="33" s="1" a="1"/>
  <c r="T925" i="33" s="1"/>
  <c r="S922" i="33" a="1"/>
  <c r="S922" i="33" s="1"/>
  <c r="T922" i="33" s="1" a="1"/>
  <c r="T922" i="33" s="1"/>
  <c r="R911" i="33" a="1"/>
  <c r="R911" i="33" s="1"/>
  <c r="S905" i="33" a="1"/>
  <c r="S905" i="33" s="1"/>
  <c r="T905" i="33" s="1" a="1"/>
  <c r="T905" i="33" s="1"/>
  <c r="R894" i="33" a="1"/>
  <c r="R894" i="33" s="1"/>
  <c r="S888" i="33" a="1"/>
  <c r="S888" i="33" s="1"/>
  <c r="T888" i="33" s="1" a="1"/>
  <c r="T888" i="33" s="1"/>
  <c r="R874" i="33" a="1"/>
  <c r="R874" i="33" s="1"/>
  <c r="S868" i="33" a="1"/>
  <c r="S868" i="33" s="1"/>
  <c r="T868" i="33" s="1" a="1"/>
  <c r="T868" i="33" s="1"/>
  <c r="R856" i="33" a="1"/>
  <c r="R856" i="33" s="1"/>
  <c r="S850" i="33" a="1"/>
  <c r="S850" i="33" s="1"/>
  <c r="T850" i="33" s="1" a="1"/>
  <c r="T850" i="33" s="1"/>
  <c r="R839" i="33" a="1"/>
  <c r="R839" i="33" s="1"/>
  <c r="R836" i="33" a="1"/>
  <c r="R836" i="33" s="1"/>
  <c r="S831" i="33" a="1"/>
  <c r="S831" i="33" s="1"/>
  <c r="T831" i="33" s="1" a="1"/>
  <c r="T831" i="33" s="1"/>
  <c r="R820" i="33" a="1"/>
  <c r="R820" i="33" s="1"/>
  <c r="S814" i="33" a="1"/>
  <c r="S814" i="33" s="1"/>
  <c r="T814" i="33" s="1" a="1"/>
  <c r="T814" i="33" s="1"/>
  <c r="R803" i="33" a="1"/>
  <c r="R803" i="33" s="1"/>
  <c r="R1161" i="33" a="1"/>
  <c r="R1161" i="33" s="1"/>
  <c r="S1047" i="33" a="1"/>
  <c r="S1047" i="33" s="1"/>
  <c r="T1047" i="33" s="1" a="1"/>
  <c r="T1047" i="33" s="1"/>
  <c r="S1024" i="33" a="1"/>
  <c r="S1024" i="33" s="1"/>
  <c r="T1024" i="33" s="1" a="1"/>
  <c r="T1024" i="33" s="1"/>
  <c r="R1007" i="33" a="1"/>
  <c r="R1007" i="33" s="1"/>
  <c r="S978" i="33" a="1"/>
  <c r="S978" i="33" s="1"/>
  <c r="T978" i="33" s="1" a="1"/>
  <c r="T978" i="33" s="1"/>
  <c r="R964" i="33" a="1"/>
  <c r="R964" i="33" s="1"/>
  <c r="S960" i="33" a="1"/>
  <c r="S960" i="33" s="1"/>
  <c r="T960" i="33" s="1" a="1"/>
  <c r="T960" i="33" s="1"/>
  <c r="R957" i="33" a="1"/>
  <c r="R957" i="33" s="1"/>
  <c r="R945" i="33" a="1"/>
  <c r="R945" i="33" s="1"/>
  <c r="S939" i="33" a="1"/>
  <c r="S939" i="33" s="1"/>
  <c r="T939" i="33" s="1" a="1"/>
  <c r="T939" i="33" s="1"/>
  <c r="R928" i="33" a="1"/>
  <c r="R928" i="33" s="1"/>
  <c r="R925" i="33" a="1"/>
  <c r="R925" i="33" s="1"/>
  <c r="S919" i="33" a="1"/>
  <c r="S919" i="33" s="1"/>
  <c r="T919" i="33" s="1" a="1"/>
  <c r="T919" i="33" s="1"/>
  <c r="R908" i="33" a="1"/>
  <c r="R908" i="33" s="1"/>
  <c r="S902" i="33" a="1"/>
  <c r="S902" i="33" s="1"/>
  <c r="T902" i="33" s="1" a="1"/>
  <c r="T902" i="33" s="1"/>
  <c r="R891" i="33" a="1"/>
  <c r="R891" i="33" s="1"/>
  <c r="S885" i="33" a="1"/>
  <c r="S885" i="33" s="1"/>
  <c r="T885" i="33" s="1" a="1"/>
  <c r="T885" i="33" s="1"/>
  <c r="S882" i="33" a="1"/>
  <c r="S882" i="33" s="1"/>
  <c r="T882" i="33" s="1" a="1"/>
  <c r="T882" i="33" s="1"/>
  <c r="R871" i="33" a="1"/>
  <c r="R871" i="33" s="1"/>
  <c r="S864" i="33" a="1"/>
  <c r="S864" i="33" s="1"/>
  <c r="T864" i="33" s="1" a="1"/>
  <c r="T864" i="33" s="1"/>
  <c r="R853" i="33" a="1"/>
  <c r="R853" i="33" s="1"/>
  <c r="S847" i="33" a="1"/>
  <c r="S847" i="33" s="1"/>
  <c r="T847" i="33" s="1" a="1"/>
  <c r="T847" i="33" s="1"/>
  <c r="R834" i="33" a="1"/>
  <c r="R834" i="33" s="1"/>
  <c r="S828" i="33" a="1"/>
  <c r="S828" i="33" s="1"/>
  <c r="T828" i="33" s="1" a="1"/>
  <c r="T828" i="33" s="1"/>
  <c r="R817" i="33" a="1"/>
  <c r="R817" i="33" s="1"/>
  <c r="S811" i="33" a="1"/>
  <c r="S811" i="33" s="1"/>
  <c r="T811" i="33" s="1" a="1"/>
  <c r="T811" i="33" s="1"/>
  <c r="R800" i="33" a="1"/>
  <c r="R800" i="33" s="1"/>
  <c r="S1080" i="33" a="1"/>
  <c r="S1080" i="33" s="1"/>
  <c r="T1080" i="33" s="1" a="1"/>
  <c r="T1080" i="33" s="1"/>
  <c r="R1069" i="33" a="1"/>
  <c r="R1069" i="33" s="1"/>
  <c r="S1057" i="33" a="1"/>
  <c r="S1057" i="33" s="1"/>
  <c r="T1057" i="33" s="1" a="1"/>
  <c r="T1057" i="33" s="1"/>
  <c r="S1045" i="33" a="1"/>
  <c r="S1045" i="33" s="1"/>
  <c r="T1045" i="33" s="1" a="1"/>
  <c r="T1045" i="33" s="1"/>
  <c r="R1034" i="33" a="1"/>
  <c r="R1034" i="33" s="1"/>
  <c r="S996" i="33" a="1"/>
  <c r="S996" i="33" s="1"/>
  <c r="T996" i="33" s="1" a="1"/>
  <c r="T996" i="33" s="1"/>
  <c r="R978" i="33" a="1"/>
  <c r="R978" i="33" s="1"/>
  <c r="S967" i="33" a="1"/>
  <c r="S967" i="33" s="1"/>
  <c r="T967" i="33" s="1" a="1"/>
  <c r="T967" i="33" s="1"/>
  <c r="R942" i="33" a="1"/>
  <c r="R942" i="33" s="1"/>
  <c r="S936" i="33" a="1"/>
  <c r="S936" i="33" s="1"/>
  <c r="T936" i="33" s="1" a="1"/>
  <c r="T936" i="33" s="1"/>
  <c r="R922" i="33" a="1"/>
  <c r="R922" i="33" s="1"/>
  <c r="S916" i="33" a="1"/>
  <c r="S916" i="33" s="1"/>
  <c r="T916" i="33" s="1" a="1"/>
  <c r="T916" i="33" s="1"/>
  <c r="R905" i="33" a="1"/>
  <c r="R905" i="33" s="1"/>
  <c r="S899" i="33" a="1"/>
  <c r="S899" i="33" s="1"/>
  <c r="T899" i="33" s="1" a="1"/>
  <c r="T899" i="33" s="1"/>
  <c r="R888" i="33" a="1"/>
  <c r="R888" i="33" s="1"/>
  <c r="R885" i="33" a="1"/>
  <c r="R885" i="33" s="1"/>
  <c r="R868" i="33" a="1"/>
  <c r="R868" i="33" s="1"/>
  <c r="S861" i="33" a="1"/>
  <c r="S861" i="33" s="1"/>
  <c r="T861" i="33" s="1" a="1"/>
  <c r="T861" i="33" s="1"/>
  <c r="R850" i="33" a="1"/>
  <c r="R850" i="33" s="1"/>
  <c r="S844" i="33" a="1"/>
  <c r="S844" i="33" s="1"/>
  <c r="T844" i="33" s="1" a="1"/>
  <c r="T844" i="33" s="1"/>
  <c r="S841" i="33" a="1"/>
  <c r="S841" i="33" s="1"/>
  <c r="T841" i="33" s="1" a="1"/>
  <c r="T841" i="33" s="1"/>
  <c r="R831" i="33" a="1"/>
  <c r="R831" i="33" s="1"/>
  <c r="S825" i="33" a="1"/>
  <c r="S825" i="33" s="1"/>
  <c r="T825" i="33" s="1" a="1"/>
  <c r="T825" i="33" s="1"/>
  <c r="R814" i="33" a="1"/>
  <c r="R814" i="33" s="1"/>
  <c r="S808" i="33" a="1"/>
  <c r="S808" i="33" s="1"/>
  <c r="T808" i="33" s="1" a="1"/>
  <c r="T808" i="33" s="1"/>
  <c r="R794" i="33" a="1"/>
  <c r="R794" i="33" s="1"/>
  <c r="S1142" i="33" a="1"/>
  <c r="S1142" i="33" s="1"/>
  <c r="T1142" i="33" s="1" a="1"/>
  <c r="T1142" i="33" s="1"/>
  <c r="R1080" i="33" a="1"/>
  <c r="R1080" i="33" s="1"/>
  <c r="R1055" i="33" a="1"/>
  <c r="R1055" i="33" s="1"/>
  <c r="R1024" i="33" a="1"/>
  <c r="R1024" i="33" s="1"/>
  <c r="S1015" i="33" a="1"/>
  <c r="S1015" i="33" s="1"/>
  <c r="T1015" i="33" s="1" a="1"/>
  <c r="T1015" i="33" s="1"/>
  <c r="S988" i="33" a="1"/>
  <c r="S988" i="33" s="1"/>
  <c r="T988" i="33" s="1" a="1"/>
  <c r="T988" i="33" s="1"/>
  <c r="S953" i="33" a="1"/>
  <c r="S953" i="33" s="1"/>
  <c r="T953" i="33" s="1" a="1"/>
  <c r="T953" i="33" s="1"/>
  <c r="S950" i="33" a="1"/>
  <c r="S950" i="33" s="1"/>
  <c r="T950" i="33" s="1" a="1"/>
  <c r="T950" i="33" s="1"/>
  <c r="R939" i="33" a="1"/>
  <c r="R939" i="33" s="1"/>
  <c r="S933" i="33" a="1"/>
  <c r="S933" i="33" s="1"/>
  <c r="T933" i="33" s="1" a="1"/>
  <c r="T933" i="33" s="1"/>
  <c r="S930" i="33" a="1"/>
  <c r="S930" i="33" s="1"/>
  <c r="T930" i="33" s="1" a="1"/>
  <c r="T930" i="33" s="1"/>
  <c r="R919" i="33" a="1"/>
  <c r="R919" i="33" s="1"/>
  <c r="S913" i="33" a="1"/>
  <c r="S913" i="33" s="1"/>
  <c r="T913" i="33" s="1" a="1"/>
  <c r="T913" i="33" s="1"/>
  <c r="R902" i="33" a="1"/>
  <c r="R902" i="33" s="1"/>
  <c r="S896" i="33" a="1"/>
  <c r="S896" i="33" s="1"/>
  <c r="T896" i="33" s="1" a="1"/>
  <c r="T896" i="33" s="1"/>
  <c r="R882" i="33" a="1"/>
  <c r="R882" i="33" s="1"/>
  <c r="S876" i="33" a="1"/>
  <c r="S876" i="33" s="1"/>
  <c r="T876" i="33" s="1" a="1"/>
  <c r="T876" i="33" s="1"/>
  <c r="R864" i="33" a="1"/>
  <c r="R864" i="33" s="1"/>
  <c r="S858" i="33" a="1"/>
  <c r="S858" i="33" s="1"/>
  <c r="T858" i="33" s="1" a="1"/>
  <c r="T858" i="33" s="1"/>
  <c r="R847" i="33" a="1"/>
  <c r="R847" i="33" s="1"/>
  <c r="R844" i="33" a="1"/>
  <c r="R844" i="33" s="1"/>
  <c r="S838" i="33" a="1"/>
  <c r="S838" i="33" s="1"/>
  <c r="T838" i="33" s="1" a="1"/>
  <c r="T838" i="33" s="1"/>
  <c r="R828" i="33" a="1"/>
  <c r="R828" i="33" s="1"/>
  <c r="S822" i="33" a="1"/>
  <c r="S822" i="33" s="1"/>
  <c r="T822" i="33" s="1" a="1"/>
  <c r="T822" i="33" s="1"/>
  <c r="R811" i="33" a="1"/>
  <c r="R811" i="33" s="1"/>
  <c r="S805" i="33" a="1"/>
  <c r="S805" i="33" s="1"/>
  <c r="T805" i="33" s="1" a="1"/>
  <c r="T805" i="33" s="1"/>
  <c r="S802" i="33" a="1"/>
  <c r="S802" i="33" s="1"/>
  <c r="T802" i="33" s="1" a="1"/>
  <c r="T802" i="33" s="1"/>
  <c r="R791" i="33" a="1"/>
  <c r="R791" i="33" s="1"/>
  <c r="R1134" i="33" a="1"/>
  <c r="R1134" i="33" s="1"/>
  <c r="S1091" i="33" a="1"/>
  <c r="S1091" i="33" s="1"/>
  <c r="T1091" i="33" s="1" a="1"/>
  <c r="T1091" i="33" s="1"/>
  <c r="S1013" i="33" a="1"/>
  <c r="S1013" i="33" s="1"/>
  <c r="T1013" i="33" s="1" a="1"/>
  <c r="T1013" i="33" s="1"/>
  <c r="R982" i="33" a="1"/>
  <c r="R982" i="33" s="1"/>
  <c r="S970" i="33" a="1"/>
  <c r="S970" i="33" s="1"/>
  <c r="T970" i="33" s="1" a="1"/>
  <c r="T970" i="33" s="1"/>
  <c r="R967" i="33" a="1"/>
  <c r="R967" i="33" s="1"/>
  <c r="S947" i="33" a="1"/>
  <c r="S947" i="33" s="1"/>
  <c r="T947" i="33" s="1" a="1"/>
  <c r="T947" i="33" s="1"/>
  <c r="R936" i="33" a="1"/>
  <c r="R936" i="33" s="1"/>
  <c r="R933" i="33" a="1"/>
  <c r="R933" i="33" s="1"/>
  <c r="S927" i="33" a="1"/>
  <c r="S927" i="33" s="1"/>
  <c r="T927" i="33" s="1" a="1"/>
  <c r="T927" i="33" s="1"/>
  <c r="R916" i="33" a="1"/>
  <c r="R916" i="33" s="1"/>
  <c r="S910" i="33" a="1"/>
  <c r="S910" i="33" s="1"/>
  <c r="T910" i="33" s="1" a="1"/>
  <c r="T910" i="33" s="1"/>
  <c r="R899" i="33" a="1"/>
  <c r="R899" i="33" s="1"/>
  <c r="S893" i="33" a="1"/>
  <c r="S893" i="33" s="1"/>
  <c r="T893" i="33" s="1" a="1"/>
  <c r="T893" i="33" s="1"/>
  <c r="S890" i="33" a="1"/>
  <c r="S890" i="33" s="1"/>
  <c r="T890" i="33" s="1" a="1"/>
  <c r="T890" i="33" s="1"/>
  <c r="R861" i="33" a="1"/>
  <c r="R861" i="33" s="1"/>
  <c r="S855" i="33" a="1"/>
  <c r="S855" i="33" s="1"/>
  <c r="T855" i="33" s="1" a="1"/>
  <c r="T855" i="33" s="1"/>
  <c r="R841" i="33" a="1"/>
  <c r="R841" i="33" s="1"/>
  <c r="R825" i="33" a="1"/>
  <c r="R825" i="33" s="1"/>
  <c r="S819" i="33" a="1"/>
  <c r="S819" i="33" s="1"/>
  <c r="T819" i="33" s="1" a="1"/>
  <c r="T819" i="33" s="1"/>
  <c r="R808" i="33" a="1"/>
  <c r="R808" i="33" s="1"/>
  <c r="R805" i="33" a="1"/>
  <c r="R805" i="33" s="1"/>
  <c r="S799" i="33" a="1"/>
  <c r="S799" i="33" s="1"/>
  <c r="T799" i="33" s="1" a="1"/>
  <c r="T799" i="33" s="1"/>
  <c r="R788" i="33" a="1"/>
  <c r="R788" i="33" s="1"/>
  <c r="S782" i="33" a="1"/>
  <c r="S782" i="33" s="1"/>
  <c r="T782" i="33" s="1" a="1"/>
  <c r="T782" i="33" s="1"/>
  <c r="R1128" i="33" a="1"/>
  <c r="R1128" i="33" s="1"/>
  <c r="S1044" i="33" a="1"/>
  <c r="S1044" i="33" s="1"/>
  <c r="T1044" i="33" s="1" a="1"/>
  <c r="T1044" i="33" s="1"/>
  <c r="S1032" i="33" a="1"/>
  <c r="S1032" i="33" s="1"/>
  <c r="T1032" i="33" s="1" a="1"/>
  <c r="T1032" i="33" s="1"/>
  <c r="R1013" i="33" a="1"/>
  <c r="R1013" i="33" s="1"/>
  <c r="S1004" i="33" a="1"/>
  <c r="S1004" i="33" s="1"/>
  <c r="T1004" i="33" s="1" a="1"/>
  <c r="T1004" i="33" s="1"/>
  <c r="S987" i="33" a="1"/>
  <c r="S987" i="33" s="1"/>
  <c r="T987" i="33" s="1" a="1"/>
  <c r="T987" i="33" s="1"/>
  <c r="S956" i="33" a="1"/>
  <c r="S956" i="33" s="1"/>
  <c r="T956" i="33" s="1" a="1"/>
  <c r="T956" i="33" s="1"/>
  <c r="R953" i="33" a="1"/>
  <c r="R953" i="33" s="1"/>
  <c r="R950" i="33" a="1"/>
  <c r="R950" i="33" s="1"/>
  <c r="S944" i="33" a="1"/>
  <c r="S944" i="33" s="1"/>
  <c r="T944" i="33" s="1" a="1"/>
  <c r="T944" i="33" s="1"/>
  <c r="R930" i="33" a="1"/>
  <c r="R930" i="33" s="1"/>
  <c r="S924" i="33" a="1"/>
  <c r="S924" i="33" s="1"/>
  <c r="T924" i="33" s="1" a="1"/>
  <c r="T924" i="33" s="1"/>
  <c r="R913" i="33" a="1"/>
  <c r="R913" i="33" s="1"/>
  <c r="S907" i="33" a="1"/>
  <c r="S907" i="33" s="1"/>
  <c r="T907" i="33" s="1" a="1"/>
  <c r="T907" i="33" s="1"/>
  <c r="R896" i="33" a="1"/>
  <c r="R896" i="33" s="1"/>
  <c r="R893" i="33" a="1"/>
  <c r="R893" i="33" s="1"/>
  <c r="S887" i="33" a="1"/>
  <c r="S887" i="33" s="1"/>
  <c r="T887" i="33" s="1" a="1"/>
  <c r="T887" i="33" s="1"/>
  <c r="R876" i="33" a="1"/>
  <c r="R876" i="33" s="1"/>
  <c r="S870" i="33" a="1"/>
  <c r="S870" i="33" s="1"/>
  <c r="T870" i="33" s="1" a="1"/>
  <c r="T870" i="33" s="1"/>
  <c r="R858" i="33" a="1"/>
  <c r="R858" i="33" s="1"/>
  <c r="S852" i="33" a="1"/>
  <c r="S852" i="33" s="1"/>
  <c r="T852" i="33" s="1" a="1"/>
  <c r="T852" i="33" s="1"/>
  <c r="S849" i="33" a="1"/>
  <c r="S849" i="33" s="1"/>
  <c r="T849" i="33" s="1" a="1"/>
  <c r="T849" i="33" s="1"/>
  <c r="R838" i="33" a="1"/>
  <c r="R838" i="33" s="1"/>
  <c r="S833" i="33" a="1"/>
  <c r="S833" i="33" s="1"/>
  <c r="T833" i="33" s="1" a="1"/>
  <c r="T833" i="33" s="1"/>
  <c r="R822" i="33" a="1"/>
  <c r="R822" i="33" s="1"/>
  <c r="S816" i="33" a="1"/>
  <c r="S816" i="33" s="1"/>
  <c r="T816" i="33" s="1" a="1"/>
  <c r="T816" i="33" s="1"/>
  <c r="S1088" i="33" a="1"/>
  <c r="S1088" i="33" s="1"/>
  <c r="T1088" i="33" s="1" a="1"/>
  <c r="T1088" i="33" s="1"/>
  <c r="S1054" i="33" a="1"/>
  <c r="S1054" i="33" s="1"/>
  <c r="T1054" i="33" s="1" a="1"/>
  <c r="T1054" i="33" s="1"/>
  <c r="S1030" i="33" a="1"/>
  <c r="S1030" i="33" s="1"/>
  <c r="T1030" i="33" s="1" a="1"/>
  <c r="T1030" i="33" s="1"/>
  <c r="R1004" i="33" a="1"/>
  <c r="R1004" i="33" s="1"/>
  <c r="S995" i="33" a="1"/>
  <c r="S995" i="33" s="1"/>
  <c r="T995" i="33" s="1" a="1"/>
  <c r="T995" i="33" s="1"/>
  <c r="S973" i="33" a="1"/>
  <c r="S973" i="33" s="1"/>
  <c r="T973" i="33" s="1" a="1"/>
  <c r="T973" i="33" s="1"/>
  <c r="R970" i="33" a="1"/>
  <c r="R970" i="33" s="1"/>
  <c r="S966" i="33" a="1"/>
  <c r="S966" i="33" s="1"/>
  <c r="T966" i="33" s="1" a="1"/>
  <c r="T966" i="33" s="1"/>
  <c r="S959" i="33" a="1"/>
  <c r="S959" i="33" s="1"/>
  <c r="T959" i="33" s="1" a="1"/>
  <c r="T959" i="33" s="1"/>
  <c r="R956" i="33" a="1"/>
  <c r="R956" i="33" s="1"/>
  <c r="R947" i="33" a="1"/>
  <c r="R947" i="33" s="1"/>
  <c r="S941" i="33" a="1"/>
  <c r="S941" i="33" s="1"/>
  <c r="T941" i="33" s="1" a="1"/>
  <c r="T941" i="33" s="1"/>
  <c r="S938" i="33" a="1"/>
  <c r="S938" i="33" s="1"/>
  <c r="T938" i="33" s="1" a="1"/>
  <c r="T938" i="33" s="1"/>
  <c r="R927" i="33" a="1"/>
  <c r="R927" i="33" s="1"/>
  <c r="S921" i="33" a="1"/>
  <c r="S921" i="33" s="1"/>
  <c r="T921" i="33" s="1" a="1"/>
  <c r="T921" i="33" s="1"/>
  <c r="R910" i="33" a="1"/>
  <c r="R910" i="33" s="1"/>
  <c r="S904" i="33" a="1"/>
  <c r="S904" i="33" s="1"/>
  <c r="T904" i="33" s="1" a="1"/>
  <c r="T904" i="33" s="1"/>
  <c r="R890" i="33" a="1"/>
  <c r="R890" i="33" s="1"/>
  <c r="S884" i="33" a="1"/>
  <c r="S884" i="33" s="1"/>
  <c r="T884" i="33" s="1" a="1"/>
  <c r="T884" i="33" s="1"/>
  <c r="R873" i="33" a="1"/>
  <c r="R873" i="33" s="1"/>
  <c r="S867" i="33" a="1"/>
  <c r="S867" i="33" s="1"/>
  <c r="T867" i="33" s="1" a="1"/>
  <c r="T867" i="33" s="1"/>
  <c r="R855" i="33" a="1"/>
  <c r="R855" i="33" s="1"/>
  <c r="R852" i="33" a="1"/>
  <c r="R852" i="33" s="1"/>
  <c r="S846" i="33" a="1"/>
  <c r="S846" i="33" s="1"/>
  <c r="T846" i="33" s="1" a="1"/>
  <c r="T846" i="33" s="1"/>
  <c r="S830" i="33" a="1"/>
  <c r="S830" i="33" s="1"/>
  <c r="T830" i="33" s="1" a="1"/>
  <c r="T830" i="33" s="1"/>
  <c r="R819" i="33" a="1"/>
  <c r="R819" i="33" s="1"/>
  <c r="S813" i="33" a="1"/>
  <c r="S813" i="33" s="1"/>
  <c r="T813" i="33" s="1" a="1"/>
  <c r="T813" i="33" s="1"/>
  <c r="R1118" i="33" a="1"/>
  <c r="R1118" i="33" s="1"/>
  <c r="R1088" i="33" a="1"/>
  <c r="R1088" i="33" s="1"/>
  <c r="R1054" i="33" a="1"/>
  <c r="R1054" i="33" s="1"/>
  <c r="R1042" i="33" a="1"/>
  <c r="R1042" i="33" s="1"/>
  <c r="R1030" i="33" a="1"/>
  <c r="R1030" i="33" s="1"/>
  <c r="S1021" i="33" a="1"/>
  <c r="S1021" i="33" s="1"/>
  <c r="T1021" i="33" s="1" a="1"/>
  <c r="T1021" i="33" s="1"/>
  <c r="S993" i="33" a="1"/>
  <c r="S993" i="33" s="1"/>
  <c r="T993" i="33" s="1" a="1"/>
  <c r="T993" i="33" s="1"/>
  <c r="R987" i="33" a="1"/>
  <c r="R987" i="33" s="1"/>
  <c r="S981" i="33" a="1"/>
  <c r="S981" i="33" s="1"/>
  <c r="T981" i="33" s="1" a="1"/>
  <c r="T981" i="33" s="1"/>
  <c r="R966" i="33" a="1"/>
  <c r="R966" i="33" s="1"/>
  <c r="R944" i="33" a="1"/>
  <c r="R944" i="33" s="1"/>
  <c r="R941" i="33" a="1"/>
  <c r="R941" i="33" s="1"/>
  <c r="S935" i="33" a="1"/>
  <c r="S935" i="33" s="1"/>
  <c r="T935" i="33" s="1" a="1"/>
  <c r="T935" i="33" s="1"/>
  <c r="R924" i="33" a="1"/>
  <c r="R924" i="33" s="1"/>
  <c r="S918" i="33" a="1"/>
  <c r="S918" i="33" s="1"/>
  <c r="T918" i="33" s="1" a="1"/>
  <c r="T918" i="33" s="1"/>
  <c r="R907" i="33" a="1"/>
  <c r="R907" i="33" s="1"/>
  <c r="S898" i="33" a="1"/>
  <c r="S898" i="33" s="1"/>
  <c r="T898" i="33" s="1" a="1"/>
  <c r="T898" i="33" s="1"/>
  <c r="R887" i="33" a="1"/>
  <c r="R887" i="33" s="1"/>
  <c r="S881" i="33" a="1"/>
  <c r="S881" i="33" s="1"/>
  <c r="T881" i="33" s="1" a="1"/>
  <c r="T881" i="33" s="1"/>
  <c r="R870" i="33" a="1"/>
  <c r="R870" i="33" s="1"/>
  <c r="S863" i="33" a="1"/>
  <c r="S863" i="33" s="1"/>
  <c r="T863" i="33" s="1" a="1"/>
  <c r="T863" i="33" s="1"/>
  <c r="R849" i="33" a="1"/>
  <c r="R849" i="33" s="1"/>
  <c r="S843" i="33" a="1"/>
  <c r="S843" i="33" s="1"/>
  <c r="T843" i="33" s="1" a="1"/>
  <c r="T843" i="33" s="1"/>
  <c r="R833" i="33" a="1"/>
  <c r="R833" i="33" s="1"/>
  <c r="R816" i="33" a="1"/>
  <c r="R816" i="33" s="1"/>
  <c r="R813" i="33" a="1"/>
  <c r="R813" i="33" s="1"/>
  <c r="R1114" i="33" a="1"/>
  <c r="R1114" i="33" s="1"/>
  <c r="R1002" i="33" a="1"/>
  <c r="R1002" i="33" s="1"/>
  <c r="R993" i="33" a="1"/>
  <c r="R993" i="33" s="1"/>
  <c r="S975" i="33" a="1"/>
  <c r="S975" i="33" s="1"/>
  <c r="T975" i="33" s="1" a="1"/>
  <c r="T975" i="33" s="1"/>
  <c r="R973" i="33" a="1"/>
  <c r="R973" i="33" s="1"/>
  <c r="S969" i="33" a="1"/>
  <c r="S969" i="33" s="1"/>
  <c r="T969" i="33" s="1" a="1"/>
  <c r="T969" i="33" s="1"/>
  <c r="S962" i="33" a="1"/>
  <c r="S962" i="33" s="1"/>
  <c r="T962" i="33" s="1" a="1"/>
  <c r="T962" i="33" s="1"/>
  <c r="R959" i="33" a="1"/>
  <c r="R959" i="33" s="1"/>
  <c r="R938" i="33" a="1"/>
  <c r="R938" i="33" s="1"/>
  <c r="S932" i="33" a="1"/>
  <c r="S932" i="33" s="1"/>
  <c r="T932" i="33" s="1" a="1"/>
  <c r="T932" i="33" s="1"/>
  <c r="R921" i="33" a="1"/>
  <c r="R921" i="33" s="1"/>
  <c r="S915" i="33" a="1"/>
  <c r="S915" i="33" s="1"/>
  <c r="T915" i="33" s="1" a="1"/>
  <c r="T915" i="33" s="1"/>
  <c r="R904" i="33" a="1"/>
  <c r="R904" i="33" s="1"/>
  <c r="S895" i="33" a="1"/>
  <c r="S895" i="33" s="1"/>
  <c r="T895" i="33" s="1" a="1"/>
  <c r="T895" i="33" s="1"/>
  <c r="R884" i="33" a="1"/>
  <c r="R884" i="33" s="1"/>
  <c r="S878" i="33" a="1"/>
  <c r="S878" i="33" s="1"/>
  <c r="T878" i="33" s="1" a="1"/>
  <c r="T878" i="33" s="1"/>
  <c r="R867" i="33" a="1"/>
  <c r="R867" i="33" s="1"/>
  <c r="S860" i="33" a="1"/>
  <c r="S860" i="33" s="1"/>
  <c r="T860" i="33" s="1" a="1"/>
  <c r="T860" i="33" s="1"/>
  <c r="S857" i="33" a="1"/>
  <c r="S857" i="33" s="1"/>
  <c r="T857" i="33" s="1" a="1"/>
  <c r="T857" i="33" s="1"/>
  <c r="R846" i="33" a="1"/>
  <c r="R846" i="33" s="1"/>
  <c r="S840" i="33" a="1"/>
  <c r="S840" i="33" s="1"/>
  <c r="T840" i="33" s="1" a="1"/>
  <c r="T840" i="33" s="1"/>
  <c r="R830" i="33" a="1"/>
  <c r="R830" i="33" s="1"/>
  <c r="S824" i="33" a="1"/>
  <c r="S824" i="33" s="1"/>
  <c r="T824" i="33" s="1" a="1"/>
  <c r="T824" i="33" s="1"/>
  <c r="R810" i="33" a="1"/>
  <c r="R810" i="33" s="1"/>
  <c r="S804" i="33" a="1"/>
  <c r="S804" i="33" s="1"/>
  <c r="T804" i="33" s="1" a="1"/>
  <c r="T804" i="33" s="1"/>
  <c r="R793" i="33" a="1"/>
  <c r="R793" i="33" s="1"/>
  <c r="S1109" i="33" a="1"/>
  <c r="S1109" i="33" s="1"/>
  <c r="T1109" i="33" s="1" a="1"/>
  <c r="T1109" i="33" s="1"/>
  <c r="S1041" i="33" a="1"/>
  <c r="S1041" i="33" s="1"/>
  <c r="T1041" i="33" s="1" a="1"/>
  <c r="T1041" i="33" s="1"/>
  <c r="R1021" i="33" a="1"/>
  <c r="R1021" i="33" s="1"/>
  <c r="S952" i="33" a="1"/>
  <c r="S952" i="33" s="1"/>
  <c r="T952" i="33" s="1" a="1"/>
  <c r="T952" i="33" s="1"/>
  <c r="S949" i="33" a="1"/>
  <c r="S949" i="33" s="1"/>
  <c r="T949" i="33" s="1" a="1"/>
  <c r="T949" i="33" s="1"/>
  <c r="S946" i="33" a="1"/>
  <c r="S946" i="33" s="1"/>
  <c r="T946" i="33" s="1" a="1"/>
  <c r="T946" i="33" s="1"/>
  <c r="R935" i="33" a="1"/>
  <c r="R935" i="33" s="1"/>
  <c r="S929" i="33" a="1"/>
  <c r="S929" i="33" s="1"/>
  <c r="T929" i="33" s="1" a="1"/>
  <c r="T929" i="33" s="1"/>
  <c r="R918" i="33" a="1"/>
  <c r="R918" i="33" s="1"/>
  <c r="S912" i="33" a="1"/>
  <c r="S912" i="33" s="1"/>
  <c r="T912" i="33" s="1" a="1"/>
  <c r="T912" i="33" s="1"/>
  <c r="R898" i="33" a="1"/>
  <c r="R898" i="33" s="1"/>
  <c r="S892" i="33" a="1"/>
  <c r="S892" i="33" s="1"/>
  <c r="T892" i="33" s="1" a="1"/>
  <c r="T892" i="33" s="1"/>
  <c r="R881" i="33" a="1"/>
  <c r="R881" i="33" s="1"/>
  <c r="R863" i="33" a="1"/>
  <c r="R863" i="33" s="1"/>
  <c r="R860" i="33" a="1"/>
  <c r="R860" i="33" s="1"/>
  <c r="S854" i="33" a="1"/>
  <c r="S854" i="33" s="1"/>
  <c r="T854" i="33" s="1" a="1"/>
  <c r="T854" i="33" s="1"/>
  <c r="R843" i="33" a="1"/>
  <c r="R843" i="33" s="1"/>
  <c r="S837" i="33" a="1"/>
  <c r="S837" i="33" s="1"/>
  <c r="T837" i="33" s="1" a="1"/>
  <c r="T837" i="33" s="1"/>
  <c r="S821" i="33" a="1"/>
  <c r="S821" i="33" s="1"/>
  <c r="T821" i="33" s="1" a="1"/>
  <c r="T821" i="33" s="1"/>
  <c r="S818" i="33" a="1"/>
  <c r="S818" i="33" s="1"/>
  <c r="T818" i="33" s="1" a="1"/>
  <c r="T818" i="33" s="1"/>
  <c r="R807" i="33" a="1"/>
  <c r="R807" i="33" s="1"/>
  <c r="S801" i="33" a="1"/>
  <c r="S801" i="33" s="1"/>
  <c r="T801" i="33" s="1" a="1"/>
  <c r="T801" i="33" s="1"/>
  <c r="R790" i="33" a="1"/>
  <c r="R790" i="33" s="1"/>
  <c r="S784" i="33" a="1"/>
  <c r="S784" i="33" s="1"/>
  <c r="T784" i="33" s="1" a="1"/>
  <c r="T784" i="33" s="1"/>
  <c r="R772" i="33" a="1"/>
  <c r="R772" i="33" s="1"/>
  <c r="R1061" i="33" a="1"/>
  <c r="R1061" i="33" s="1"/>
  <c r="S1051" i="33" a="1"/>
  <c r="S1051" i="33" s="1"/>
  <c r="T1051" i="33" s="1" a="1"/>
  <c r="T1051" i="33" s="1"/>
  <c r="R1019" i="33" a="1"/>
  <c r="R1019" i="33" s="1"/>
  <c r="S1001" i="33" a="1"/>
  <c r="S1001" i="33" s="1"/>
  <c r="T1001" i="33" s="1" a="1"/>
  <c r="T1001" i="33" s="1"/>
  <c r="S986" i="33" a="1"/>
  <c r="S986" i="33" s="1"/>
  <c r="T986" i="33" s="1" a="1"/>
  <c r="T986" i="33" s="1"/>
  <c r="R975" i="33" a="1"/>
  <c r="R975" i="33" s="1"/>
  <c r="S965" i="33" a="1"/>
  <c r="S965" i="33" s="1"/>
  <c r="T965" i="33" s="1" a="1"/>
  <c r="T965" i="33" s="1"/>
  <c r="R962" i="33" a="1"/>
  <c r="R962" i="33" s="1"/>
  <c r="S1105" i="33" a="1"/>
  <c r="S1105" i="33" s="1"/>
  <c r="T1105" i="33" s="1" a="1"/>
  <c r="T1105" i="33" s="1"/>
  <c r="R1073" i="33" a="1"/>
  <c r="R1073" i="33" s="1"/>
  <c r="R1041" i="33" a="1"/>
  <c r="R1041" i="33" s="1"/>
  <c r="R1010" i="33" a="1"/>
  <c r="R1010" i="33" s="1"/>
  <c r="S985" i="33" a="1"/>
  <c r="S985" i="33" s="1"/>
  <c r="T985" i="33" s="1" a="1"/>
  <c r="T985" i="33" s="1"/>
  <c r="S972" i="33" a="1"/>
  <c r="S972" i="33" s="1"/>
  <c r="T972" i="33" s="1" a="1"/>
  <c r="T972" i="33" s="1"/>
  <c r="S958" i="33" a="1"/>
  <c r="S958" i="33" s="1"/>
  <c r="T958" i="33" s="1" a="1"/>
  <c r="T958" i="33" s="1"/>
  <c r="R946" i="33" a="1"/>
  <c r="R946" i="33" s="1"/>
  <c r="R1001" i="33" a="1"/>
  <c r="R1001" i="33" s="1"/>
  <c r="R972" i="33" a="1"/>
  <c r="R972" i="33" s="1"/>
  <c r="S968" i="33" a="1"/>
  <c r="S968" i="33" s="1"/>
  <c r="T968" i="33" s="1" a="1"/>
  <c r="T968" i="33" s="1"/>
  <c r="R965" i="33" a="1"/>
  <c r="R965" i="33" s="1"/>
  <c r="R955" i="33" a="1"/>
  <c r="R955" i="33" s="1"/>
  <c r="R943" i="33" a="1"/>
  <c r="R943" i="33" s="1"/>
  <c r="S937" i="33" a="1"/>
  <c r="S937" i="33" s="1"/>
  <c r="T937" i="33" s="1" a="1"/>
  <c r="T937" i="33" s="1"/>
  <c r="R926" i="33" a="1"/>
  <c r="R926" i="33" s="1"/>
  <c r="S920" i="33" a="1"/>
  <c r="S920" i="33" s="1"/>
  <c r="T920" i="33" s="1" a="1"/>
  <c r="T920" i="33" s="1"/>
  <c r="R906" i="33" a="1"/>
  <c r="R906" i="33" s="1"/>
  <c r="R889" i="33" a="1"/>
  <c r="R889" i="33" s="1"/>
  <c r="S883" i="33" a="1"/>
  <c r="S883" i="33" s="1"/>
  <c r="T883" i="33" s="1" a="1"/>
  <c r="T883" i="33" s="1"/>
  <c r="R872" i="33" a="1"/>
  <c r="R872" i="33" s="1"/>
  <c r="S862" i="33" a="1"/>
  <c r="S862" i="33" s="1"/>
  <c r="T862" i="33" s="1" a="1"/>
  <c r="T862" i="33" s="1"/>
  <c r="R851" i="33" a="1"/>
  <c r="R851" i="33" s="1"/>
  <c r="S845" i="33" a="1"/>
  <c r="S845" i="33" s="1"/>
  <c r="T845" i="33" s="1" a="1"/>
  <c r="T845" i="33" s="1"/>
  <c r="R835" i="33" a="1"/>
  <c r="R835" i="33" s="1"/>
  <c r="S829" i="33" a="1"/>
  <c r="S829" i="33" s="1"/>
  <c r="T829" i="33" s="1" a="1"/>
  <c r="T829" i="33" s="1"/>
  <c r="S826" i="33" a="1"/>
  <c r="S826" i="33" s="1"/>
  <c r="T826" i="33" s="1" a="1"/>
  <c r="T826" i="33" s="1"/>
  <c r="R815" i="33" a="1"/>
  <c r="R815" i="33" s="1"/>
  <c r="S809" i="33" a="1"/>
  <c r="S809" i="33" s="1"/>
  <c r="T809" i="33" s="1" a="1"/>
  <c r="T809" i="33" s="1"/>
  <c r="R798" i="33" a="1"/>
  <c r="R798" i="33" s="1"/>
  <c r="S792" i="33" a="1"/>
  <c r="S792" i="33" s="1"/>
  <c r="T792" i="33" s="1" a="1"/>
  <c r="T792" i="33" s="1"/>
  <c r="R778" i="33" a="1"/>
  <c r="R778" i="33" s="1"/>
  <c r="S774" i="33" a="1"/>
  <c r="S774" i="33" s="1"/>
  <c r="T774" i="33" s="1" a="1"/>
  <c r="T774" i="33" s="1"/>
  <c r="S1084" i="33" a="1"/>
  <c r="S1084" i="33" s="1"/>
  <c r="T1084" i="33" s="1" a="1"/>
  <c r="T1084" i="33" s="1"/>
  <c r="S1038" i="33" a="1"/>
  <c r="S1038" i="33" s="1"/>
  <c r="T1038" i="33" s="1" a="1"/>
  <c r="T1038" i="33" s="1"/>
  <c r="R1027" i="33" a="1"/>
  <c r="R1027" i="33" s="1"/>
  <c r="S1018" i="33" a="1"/>
  <c r="S1018" i="33" s="1"/>
  <c r="T1018" i="33" s="1" a="1"/>
  <c r="T1018" i="33" s="1"/>
  <c r="S961" i="33" a="1"/>
  <c r="S961" i="33" s="1"/>
  <c r="T961" i="33" s="1" a="1"/>
  <c r="T961" i="33" s="1"/>
  <c r="R958" i="33" a="1"/>
  <c r="R958" i="33" s="1"/>
  <c r="R940" i="33" a="1"/>
  <c r="R940" i="33" s="1"/>
  <c r="S934" i="33" a="1"/>
  <c r="S934" i="33" s="1"/>
  <c r="T934" i="33" s="1" a="1"/>
  <c r="T934" i="33" s="1"/>
  <c r="S1100" i="33" a="1"/>
  <c r="S1100" i="33" s="1"/>
  <c r="T1100" i="33" s="1" a="1"/>
  <c r="T1100" i="33" s="1"/>
  <c r="R1084" i="33" a="1"/>
  <c r="R1084" i="33" s="1"/>
  <c r="S1071" i="33" a="1"/>
  <c r="S1071" i="33" s="1"/>
  <c r="T1071" i="33" s="1" a="1"/>
  <c r="T1071" i="33" s="1"/>
  <c r="S984" i="33" a="1"/>
  <c r="S984" i="33" s="1"/>
  <c r="T984" i="33" s="1" a="1"/>
  <c r="T984" i="33" s="1"/>
  <c r="R968" i="33" a="1"/>
  <c r="R968" i="33" s="1"/>
  <c r="S951" i="33" a="1"/>
  <c r="S951" i="33" s="1"/>
  <c r="T951" i="33" s="1" a="1"/>
  <c r="T951" i="33" s="1"/>
  <c r="S948" i="33" a="1"/>
  <c r="S948" i="33" s="1"/>
  <c r="T948" i="33" s="1" a="1"/>
  <c r="T948" i="33" s="1"/>
  <c r="R937" i="33" a="1"/>
  <c r="R937" i="33" s="1"/>
  <c r="S940" i="33" a="1"/>
  <c r="S940" i="33" s="1"/>
  <c r="T940" i="33" s="1" a="1"/>
  <c r="T940" i="33" s="1"/>
  <c r="R920" i="33" a="1"/>
  <c r="R920" i="33" s="1"/>
  <c r="R892" i="33" a="1"/>
  <c r="R892" i="33" s="1"/>
  <c r="S874" i="33" a="1"/>
  <c r="S874" i="33" s="1"/>
  <c r="T874" i="33" s="1" a="1"/>
  <c r="T874" i="33" s="1"/>
  <c r="R806" i="33" a="1"/>
  <c r="R806" i="33" s="1"/>
  <c r="S800" i="33" a="1"/>
  <c r="S800" i="33" s="1"/>
  <c r="T800" i="33" s="1" a="1"/>
  <c r="T800" i="33" s="1"/>
  <c r="S795" i="33" a="1"/>
  <c r="S795" i="33" s="1"/>
  <c r="T795" i="33" s="1" a="1"/>
  <c r="T795" i="33" s="1"/>
  <c r="R784" i="33" a="1"/>
  <c r="R784" i="33" s="1"/>
  <c r="S780" i="33" a="1"/>
  <c r="S780" i="33" s="1"/>
  <c r="T780" i="33" s="1" a="1"/>
  <c r="T780" i="33" s="1"/>
  <c r="R776" i="33" a="1"/>
  <c r="R776" i="33" s="1"/>
  <c r="R761" i="33" a="1"/>
  <c r="R761" i="33" s="1"/>
  <c r="S755" i="33" a="1"/>
  <c r="S755" i="33" s="1"/>
  <c r="T755" i="33" s="1" a="1"/>
  <c r="T755" i="33" s="1"/>
  <c r="R744" i="33" a="1"/>
  <c r="R744" i="33" s="1"/>
  <c r="S738" i="33" a="1"/>
  <c r="S738" i="33" s="1"/>
  <c r="T738" i="33" s="1" a="1"/>
  <c r="T738" i="33" s="1"/>
  <c r="R724" i="33" a="1"/>
  <c r="R724" i="33" s="1"/>
  <c r="S718" i="33" a="1"/>
  <c r="S718" i="33" s="1"/>
  <c r="T718" i="33" s="1" a="1"/>
  <c r="T718" i="33" s="1"/>
  <c r="R707" i="33" a="1"/>
  <c r="R707" i="33" s="1"/>
  <c r="S701" i="33" a="1"/>
  <c r="S701" i="33" s="1"/>
  <c r="T701" i="33" s="1" a="1"/>
  <c r="T701" i="33" s="1"/>
  <c r="R690" i="33" a="1"/>
  <c r="R690" i="33" s="1"/>
  <c r="R687" i="33" a="1"/>
  <c r="R687" i="33" s="1"/>
  <c r="S681" i="33" a="1"/>
  <c r="S681" i="33" s="1"/>
  <c r="T681" i="33" s="1" a="1"/>
  <c r="T681" i="33" s="1"/>
  <c r="R670" i="33" a="1"/>
  <c r="R670" i="33" s="1"/>
  <c r="S909" i="33" a="1"/>
  <c r="S909" i="33" s="1"/>
  <c r="T909" i="33" s="1" a="1"/>
  <c r="T909" i="33" s="1"/>
  <c r="R883" i="33" a="1"/>
  <c r="R883" i="33" s="1"/>
  <c r="R854" i="33" a="1"/>
  <c r="R854" i="33" s="1"/>
  <c r="R795" i="33" a="1"/>
  <c r="R795" i="33" s="1"/>
  <c r="S787" i="33" a="1"/>
  <c r="S787" i="33" s="1"/>
  <c r="T787" i="33" s="1" a="1"/>
  <c r="T787" i="33" s="1"/>
  <c r="R777" i="33" a="1"/>
  <c r="R777" i="33" s="1"/>
  <c r="S769" i="33" a="1"/>
  <c r="S769" i="33" s="1"/>
  <c r="T769" i="33" s="1" a="1"/>
  <c r="T769" i="33" s="1"/>
  <c r="R758" i="33" a="1"/>
  <c r="R758" i="33" s="1"/>
  <c r="S752" i="33" a="1"/>
  <c r="S752" i="33" s="1"/>
  <c r="T752" i="33" s="1" a="1"/>
  <c r="T752" i="33" s="1"/>
  <c r="R741" i="33" a="1"/>
  <c r="R741" i="33" s="1"/>
  <c r="S735" i="33" a="1"/>
  <c r="S735" i="33" s="1"/>
  <c r="T735" i="33" s="1" a="1"/>
  <c r="T735" i="33" s="1"/>
  <c r="S732" i="33" a="1"/>
  <c r="S732" i="33" s="1"/>
  <c r="T732" i="33" s="1" a="1"/>
  <c r="T732" i="33" s="1"/>
  <c r="R721" i="33" a="1"/>
  <c r="R721" i="33" s="1"/>
  <c r="S715" i="33" a="1"/>
  <c r="S715" i="33" s="1"/>
  <c r="T715" i="33" s="1" a="1"/>
  <c r="T715" i="33" s="1"/>
  <c r="R704" i="33" a="1"/>
  <c r="R704" i="33" s="1"/>
  <c r="S698" i="33" a="1"/>
  <c r="S698" i="33" s="1"/>
  <c r="T698" i="33" s="1" a="1"/>
  <c r="T698" i="33" s="1"/>
  <c r="R684" i="33" a="1"/>
  <c r="R684" i="33" s="1"/>
  <c r="S678" i="33" a="1"/>
  <c r="S678" i="33" s="1"/>
  <c r="T678" i="33" s="1" a="1"/>
  <c r="T678" i="33" s="1"/>
  <c r="R667" i="33" a="1"/>
  <c r="R667" i="33" s="1"/>
  <c r="S661" i="33" a="1"/>
  <c r="S661" i="33" s="1"/>
  <c r="T661" i="33" s="1" a="1"/>
  <c r="T661" i="33" s="1"/>
  <c r="R653" i="33" a="1"/>
  <c r="R653" i="33" s="1"/>
  <c r="S650" i="33" a="1"/>
  <c r="S650" i="33" s="1"/>
  <c r="T650" i="33" s="1" a="1"/>
  <c r="T650" i="33" s="1"/>
  <c r="S928" i="33" a="1"/>
  <c r="S928" i="33" s="1"/>
  <c r="T928" i="33" s="1" a="1"/>
  <c r="T928" i="33" s="1"/>
  <c r="R909" i="33" a="1"/>
  <c r="R909" i="33" s="1"/>
  <c r="S872" i="33" a="1"/>
  <c r="S872" i="33" s="1"/>
  <c r="T872" i="33" s="1" a="1"/>
  <c r="T872" i="33" s="1"/>
  <c r="R845" i="33" a="1"/>
  <c r="R845" i="33" s="1"/>
  <c r="S836" i="33" a="1"/>
  <c r="S836" i="33" s="1"/>
  <c r="T836" i="33" s="1" a="1"/>
  <c r="T836" i="33" s="1"/>
  <c r="R818" i="33" a="1"/>
  <c r="R818" i="33" s="1"/>
  <c r="S810" i="33" a="1"/>
  <c r="S810" i="33" s="1"/>
  <c r="T810" i="33" s="1" a="1"/>
  <c r="T810" i="33" s="1"/>
  <c r="R787" i="33" a="1"/>
  <c r="R787" i="33" s="1"/>
  <c r="S783" i="33" a="1"/>
  <c r="S783" i="33" s="1"/>
  <c r="T783" i="33" s="1" a="1"/>
  <c r="T783" i="33" s="1"/>
  <c r="R780" i="33" a="1"/>
  <c r="R780" i="33" s="1"/>
  <c r="S772" i="33" a="1"/>
  <c r="S772" i="33" s="1"/>
  <c r="T772" i="33" s="1" a="1"/>
  <c r="T772" i="33" s="1"/>
  <c r="S766" i="33" a="1"/>
  <c r="S766" i="33" s="1"/>
  <c r="T766" i="33" s="1" a="1"/>
  <c r="T766" i="33" s="1"/>
  <c r="R755" i="33" a="1"/>
  <c r="R755" i="33" s="1"/>
  <c r="S749" i="33" a="1"/>
  <c r="S749" i="33" s="1"/>
  <c r="T749" i="33" s="1" a="1"/>
  <c r="T749" i="33" s="1"/>
  <c r="R738" i="33" a="1"/>
  <c r="R738" i="33" s="1"/>
  <c r="R735" i="33" a="1"/>
  <c r="R735" i="33" s="1"/>
  <c r="S729" i="33" a="1"/>
  <c r="S729" i="33" s="1"/>
  <c r="T729" i="33" s="1" a="1"/>
  <c r="T729" i="33" s="1"/>
  <c r="R718" i="33" a="1"/>
  <c r="R718" i="33" s="1"/>
  <c r="S712" i="33" a="1"/>
  <c r="S712" i="33" s="1"/>
  <c r="T712" i="33" s="1" a="1"/>
  <c r="T712" i="33" s="1"/>
  <c r="R701" i="33" a="1"/>
  <c r="R701" i="33" s="1"/>
  <c r="S695" i="33" a="1"/>
  <c r="S695" i="33" s="1"/>
  <c r="T695" i="33" s="1" a="1"/>
  <c r="T695" i="33" s="1"/>
  <c r="S692" i="33" a="1"/>
  <c r="S692" i="33" s="1"/>
  <c r="T692" i="33" s="1" a="1"/>
  <c r="T692" i="33" s="1"/>
  <c r="S926" i="33" a="1"/>
  <c r="S926" i="33" s="1"/>
  <c r="T926" i="33" s="1" a="1"/>
  <c r="T926" i="33" s="1"/>
  <c r="S891" i="33" a="1"/>
  <c r="S891" i="33" s="1"/>
  <c r="T891" i="33" s="1" a="1"/>
  <c r="T891" i="33" s="1"/>
  <c r="S835" i="33" a="1"/>
  <c r="S835" i="33" s="1"/>
  <c r="T835" i="33" s="1" a="1"/>
  <c r="T835" i="33" s="1"/>
  <c r="R799" i="33" a="1"/>
  <c r="R799" i="33" s="1"/>
  <c r="S790" i="33" a="1"/>
  <c r="S790" i="33" s="1"/>
  <c r="T790" i="33" s="1" a="1"/>
  <c r="T790" i="33" s="1"/>
  <c r="R769" i="33" a="1"/>
  <c r="R769" i="33" s="1"/>
  <c r="S763" i="33" a="1"/>
  <c r="S763" i="33" s="1"/>
  <c r="T763" i="33" s="1" a="1"/>
  <c r="T763" i="33" s="1"/>
  <c r="R752" i="33" a="1"/>
  <c r="R752" i="33" s="1"/>
  <c r="S746" i="33" a="1"/>
  <c r="S746" i="33" s="1"/>
  <c r="T746" i="33" s="1" a="1"/>
  <c r="T746" i="33" s="1"/>
  <c r="R732" i="33" a="1"/>
  <c r="R732" i="33" s="1"/>
  <c r="S726" i="33" a="1"/>
  <c r="S726" i="33" s="1"/>
  <c r="T726" i="33" s="1" a="1"/>
  <c r="T726" i="33" s="1"/>
  <c r="R715" i="33" a="1"/>
  <c r="R715" i="33" s="1"/>
  <c r="S709" i="33" a="1"/>
  <c r="S709" i="33" s="1"/>
  <c r="T709" i="33" s="1" a="1"/>
  <c r="T709" i="33" s="1"/>
  <c r="R698" i="33" a="1"/>
  <c r="R698" i="33" s="1"/>
  <c r="R695" i="33" a="1"/>
  <c r="R695" i="33" s="1"/>
  <c r="S689" i="33" a="1"/>
  <c r="S689" i="33" s="1"/>
  <c r="T689" i="33" s="1" a="1"/>
  <c r="T689" i="33" s="1"/>
  <c r="R678" i="33" a="1"/>
  <c r="R678" i="33" s="1"/>
  <c r="S672" i="33" a="1"/>
  <c r="S672" i="33" s="1"/>
  <c r="T672" i="33" s="1" a="1"/>
  <c r="T672" i="33" s="1"/>
  <c r="R661" i="33" a="1"/>
  <c r="R661" i="33" s="1"/>
  <c r="S655" i="33" a="1"/>
  <c r="S655" i="33" s="1"/>
  <c r="T655" i="33" s="1" a="1"/>
  <c r="T655" i="33" s="1"/>
  <c r="R650" i="33" a="1"/>
  <c r="R650" i="33" s="1"/>
  <c r="S955" i="33" a="1"/>
  <c r="S955" i="33" s="1"/>
  <c r="T955" i="33" s="1" a="1"/>
  <c r="T955" i="33" s="1"/>
  <c r="S917" i="33" a="1"/>
  <c r="S917" i="33" s="1"/>
  <c r="T917" i="33" s="1" a="1"/>
  <c r="T917" i="33" s="1"/>
  <c r="S889" i="33" a="1"/>
  <c r="S889" i="33" s="1"/>
  <c r="T889" i="33" s="1" a="1"/>
  <c r="T889" i="33" s="1"/>
  <c r="R862" i="33" a="1"/>
  <c r="R862" i="33" s="1"/>
  <c r="S853" i="33" a="1"/>
  <c r="S853" i="33" s="1"/>
  <c r="T853" i="33" s="1" a="1"/>
  <c r="T853" i="33" s="1"/>
  <c r="R804" i="33" a="1"/>
  <c r="R804" i="33" s="1"/>
  <c r="S794" i="33" a="1"/>
  <c r="S794" i="33" s="1"/>
  <c r="T794" i="33" s="1" a="1"/>
  <c r="T794" i="33" s="1"/>
  <c r="S786" i="33" a="1"/>
  <c r="S786" i="33" s="1"/>
  <c r="T786" i="33" s="1" a="1"/>
  <c r="T786" i="33" s="1"/>
  <c r="R783" i="33" a="1"/>
  <c r="R783" i="33" s="1"/>
  <c r="S775" i="33" a="1"/>
  <c r="S775" i="33" s="1"/>
  <c r="T775" i="33" s="1" a="1"/>
  <c r="T775" i="33" s="1"/>
  <c r="R766" i="33" a="1"/>
  <c r="R766" i="33" s="1"/>
  <c r="S760" i="33" a="1"/>
  <c r="S760" i="33" s="1"/>
  <c r="T760" i="33" s="1" a="1"/>
  <c r="T760" i="33" s="1"/>
  <c r="R749" i="33" a="1"/>
  <c r="R749" i="33" s="1"/>
  <c r="S743" i="33" a="1"/>
  <c r="S743" i="33" s="1"/>
  <c r="T743" i="33" s="1" a="1"/>
  <c r="T743" i="33" s="1"/>
  <c r="R729" i="33" a="1"/>
  <c r="R729" i="33" s="1"/>
  <c r="S723" i="33" a="1"/>
  <c r="S723" i="33" s="1"/>
  <c r="T723" i="33" s="1" a="1"/>
  <c r="T723" i="33" s="1"/>
  <c r="R712" i="33" a="1"/>
  <c r="R712" i="33" s="1"/>
  <c r="S706" i="33" a="1"/>
  <c r="S706" i="33" s="1"/>
  <c r="T706" i="33" s="1" a="1"/>
  <c r="T706" i="33" s="1"/>
  <c r="R692" i="33" a="1"/>
  <c r="R692" i="33" s="1"/>
  <c r="S686" i="33" a="1"/>
  <c r="S686" i="33" s="1"/>
  <c r="T686" i="33" s="1" a="1"/>
  <c r="T686" i="33" s="1"/>
  <c r="R675" i="33" a="1"/>
  <c r="R675" i="33" s="1"/>
  <c r="R1038" i="33" a="1"/>
  <c r="R1038" i="33" s="1"/>
  <c r="R917" i="33" a="1"/>
  <c r="R917" i="33" s="1"/>
  <c r="S908" i="33" a="1"/>
  <c r="S908" i="33" s="1"/>
  <c r="T908" i="33" s="1" a="1"/>
  <c r="T908" i="33" s="1"/>
  <c r="S880" i="33" a="1"/>
  <c r="S880" i="33" s="1"/>
  <c r="T880" i="33" s="1" a="1"/>
  <c r="T880" i="33" s="1"/>
  <c r="S851" i="33" a="1"/>
  <c r="S851" i="33" s="1"/>
  <c r="T851" i="33" s="1" a="1"/>
  <c r="T851" i="33" s="1"/>
  <c r="R826" i="33" a="1"/>
  <c r="R826" i="33" s="1"/>
  <c r="S817" i="33" a="1"/>
  <c r="S817" i="33" s="1"/>
  <c r="T817" i="33" s="1" a="1"/>
  <c r="T817" i="33" s="1"/>
  <c r="S798" i="33" a="1"/>
  <c r="S798" i="33" s="1"/>
  <c r="T798" i="33" s="1" a="1"/>
  <c r="T798" i="33" s="1"/>
  <c r="R775" i="33" a="1"/>
  <c r="R775" i="33" s="1"/>
  <c r="R763" i="33" a="1"/>
  <c r="R763" i="33" s="1"/>
  <c r="S757" i="33" a="1"/>
  <c r="S757" i="33" s="1"/>
  <c r="T757" i="33" s="1" a="1"/>
  <c r="T757" i="33" s="1"/>
  <c r="R746" i="33" a="1"/>
  <c r="R746" i="33" s="1"/>
  <c r="R743" i="33" a="1"/>
  <c r="R743" i="33" s="1"/>
  <c r="S737" i="33" a="1"/>
  <c r="S737" i="33" s="1"/>
  <c r="T737" i="33" s="1" a="1"/>
  <c r="T737" i="33" s="1"/>
  <c r="R726" i="33" a="1"/>
  <c r="R726" i="33" s="1"/>
  <c r="S720" i="33" a="1"/>
  <c r="S720" i="33" s="1"/>
  <c r="T720" i="33" s="1" a="1"/>
  <c r="T720" i="33" s="1"/>
  <c r="R709" i="33" a="1"/>
  <c r="R709" i="33" s="1"/>
  <c r="S703" i="33" a="1"/>
  <c r="S703" i="33" s="1"/>
  <c r="T703" i="33" s="1" a="1"/>
  <c r="T703" i="33" s="1"/>
  <c r="S700" i="33" a="1"/>
  <c r="S700" i="33" s="1"/>
  <c r="T700" i="33" s="1" a="1"/>
  <c r="T700" i="33" s="1"/>
  <c r="R689" i="33" a="1"/>
  <c r="R689" i="33" s="1"/>
  <c r="S683" i="33" a="1"/>
  <c r="S683" i="33" s="1"/>
  <c r="T683" i="33" s="1" a="1"/>
  <c r="T683" i="33" s="1"/>
  <c r="S906" i="33" a="1"/>
  <c r="S906" i="33" s="1"/>
  <c r="T906" i="33" s="1" a="1"/>
  <c r="T906" i="33" s="1"/>
  <c r="S871" i="33" a="1"/>
  <c r="S871" i="33" s="1"/>
  <c r="T871" i="33" s="1" a="1"/>
  <c r="T871" i="33" s="1"/>
  <c r="S842" i="33" a="1"/>
  <c r="S842" i="33" s="1"/>
  <c r="T842" i="33" s="1" a="1"/>
  <c r="T842" i="33" s="1"/>
  <c r="S815" i="33" a="1"/>
  <c r="S815" i="33" s="1"/>
  <c r="T815" i="33" s="1" a="1"/>
  <c r="T815" i="33" s="1"/>
  <c r="R786" i="33" a="1"/>
  <c r="R786" i="33" s="1"/>
  <c r="S779" i="33" a="1"/>
  <c r="S779" i="33" s="1"/>
  <c r="T779" i="33" s="1" a="1"/>
  <c r="T779" i="33" s="1"/>
  <c r="S771" i="33" a="1"/>
  <c r="S771" i="33" s="1"/>
  <c r="T771" i="33" s="1" a="1"/>
  <c r="T771" i="33" s="1"/>
  <c r="R760" i="33" a="1"/>
  <c r="R760" i="33" s="1"/>
  <c r="S754" i="33" a="1"/>
  <c r="S754" i="33" s="1"/>
  <c r="T754" i="33" s="1" a="1"/>
  <c r="T754" i="33" s="1"/>
  <c r="S734" i="33" a="1"/>
  <c r="S734" i="33" s="1"/>
  <c r="T734" i="33" s="1" a="1"/>
  <c r="T734" i="33" s="1"/>
  <c r="R723" i="33" a="1"/>
  <c r="R723" i="33" s="1"/>
  <c r="S717" i="33" a="1"/>
  <c r="S717" i="33" s="1"/>
  <c r="T717" i="33" s="1" a="1"/>
  <c r="T717" i="33" s="1"/>
  <c r="R706" i="33" a="1"/>
  <c r="R706" i="33" s="1"/>
  <c r="R703" i="33" a="1"/>
  <c r="R703" i="33" s="1"/>
  <c r="S697" i="33" a="1"/>
  <c r="S697" i="33" s="1"/>
  <c r="T697" i="33" s="1" a="1"/>
  <c r="T697" i="33" s="1"/>
  <c r="R686" i="33" a="1"/>
  <c r="R686" i="33" s="1"/>
  <c r="S680" i="33" a="1"/>
  <c r="S680" i="33" s="1"/>
  <c r="T680" i="33" s="1" a="1"/>
  <c r="T680" i="33" s="1"/>
  <c r="R669" i="33" a="1"/>
  <c r="R669" i="33" s="1"/>
  <c r="S663" i="33" a="1"/>
  <c r="S663" i="33" s="1"/>
  <c r="T663" i="33" s="1" a="1"/>
  <c r="T663" i="33" s="1"/>
  <c r="S660" i="33" a="1"/>
  <c r="S660" i="33" s="1"/>
  <c r="T660" i="33" s="1" a="1"/>
  <c r="T660" i="33" s="1"/>
  <c r="R915" i="33" a="1"/>
  <c r="R915" i="33" s="1"/>
  <c r="S897" i="33" a="1"/>
  <c r="S897" i="33" s="1"/>
  <c r="T897" i="33" s="1" a="1"/>
  <c r="T897" i="33" s="1"/>
  <c r="R880" i="33" a="1"/>
  <c r="R880" i="33" s="1"/>
  <c r="S834" i="33" a="1"/>
  <c r="S834" i="33" s="1"/>
  <c r="T834" i="33" s="1" a="1"/>
  <c r="T834" i="33" s="1"/>
  <c r="R824" i="33" a="1"/>
  <c r="R824" i="33" s="1"/>
  <c r="R809" i="33" a="1"/>
  <c r="R809" i="33" s="1"/>
  <c r="S803" i="33" a="1"/>
  <c r="S803" i="33" s="1"/>
  <c r="T803" i="33" s="1" a="1"/>
  <c r="T803" i="33" s="1"/>
  <c r="S793" i="33" a="1"/>
  <c r="S793" i="33" s="1"/>
  <c r="T793" i="33" s="1" a="1"/>
  <c r="T793" i="33" s="1"/>
  <c r="S789" i="33" a="1"/>
  <c r="S789" i="33" s="1"/>
  <c r="T789" i="33" s="1" a="1"/>
  <c r="T789" i="33" s="1"/>
  <c r="S768" i="33" a="1"/>
  <c r="S768" i="33" s="1"/>
  <c r="T768" i="33" s="1" a="1"/>
  <c r="T768" i="33" s="1"/>
  <c r="R757" i="33" a="1"/>
  <c r="R757" i="33" s="1"/>
  <c r="S751" i="33" a="1"/>
  <c r="S751" i="33" s="1"/>
  <c r="T751" i="33" s="1" a="1"/>
  <c r="T751" i="33" s="1"/>
  <c r="S748" i="33" a="1"/>
  <c r="S748" i="33" s="1"/>
  <c r="T748" i="33" s="1" a="1"/>
  <c r="T748" i="33" s="1"/>
  <c r="R737" i="33" a="1"/>
  <c r="R737" i="33" s="1"/>
  <c r="S731" i="33" a="1"/>
  <c r="S731" i="33" s="1"/>
  <c r="T731" i="33" s="1" a="1"/>
  <c r="T731" i="33" s="1"/>
  <c r="R720" i="33" a="1"/>
  <c r="R720" i="33" s="1"/>
  <c r="S714" i="33" a="1"/>
  <c r="S714" i="33" s="1"/>
  <c r="T714" i="33" s="1" a="1"/>
  <c r="T714" i="33" s="1"/>
  <c r="R700" i="33" a="1"/>
  <c r="R700" i="33" s="1"/>
  <c r="S694" i="33" a="1"/>
  <c r="S694" i="33" s="1"/>
  <c r="T694" i="33" s="1" a="1"/>
  <c r="T694" i="33" s="1"/>
  <c r="R683" i="33" a="1"/>
  <c r="R683" i="33" s="1"/>
  <c r="S677" i="33" a="1"/>
  <c r="S677" i="33" s="1"/>
  <c r="T677" i="33" s="1" a="1"/>
  <c r="T677" i="33" s="1"/>
  <c r="S1007" i="33" a="1"/>
  <c r="S1007" i="33" s="1"/>
  <c r="T1007" i="33" s="1" a="1"/>
  <c r="T1007" i="33" s="1"/>
  <c r="R949" i="33" a="1"/>
  <c r="R949" i="33" s="1"/>
  <c r="R934" i="33" a="1"/>
  <c r="R934" i="33" s="1"/>
  <c r="R878" i="33" a="1"/>
  <c r="R878" i="33" s="1"/>
  <c r="S859" i="33" a="1"/>
  <c r="S859" i="33" s="1"/>
  <c r="T859" i="33" s="1" a="1"/>
  <c r="T859" i="33" s="1"/>
  <c r="R842" i="33" a="1"/>
  <c r="R842" i="33" s="1"/>
  <c r="R789" i="33" a="1"/>
  <c r="R789" i="33" s="1"/>
  <c r="R779" i="33" a="1"/>
  <c r="R779" i="33" s="1"/>
  <c r="R771" i="33" a="1"/>
  <c r="R771" i="33" s="1"/>
  <c r="S765" i="33" a="1"/>
  <c r="S765" i="33" s="1"/>
  <c r="T765" i="33" s="1" a="1"/>
  <c r="T765" i="33" s="1"/>
  <c r="R754" i="33" a="1"/>
  <c r="R754" i="33" s="1"/>
  <c r="R751" i="33" a="1"/>
  <c r="R751" i="33" s="1"/>
  <c r="S745" i="33" a="1"/>
  <c r="S745" i="33" s="1"/>
  <c r="T745" i="33" s="1" a="1"/>
  <c r="T745" i="33" s="1"/>
  <c r="R734" i="33" a="1"/>
  <c r="R734" i="33" s="1"/>
  <c r="S728" i="33" a="1"/>
  <c r="S728" i="33" s="1"/>
  <c r="T728" i="33" s="1" a="1"/>
  <c r="T728" i="33" s="1"/>
  <c r="R717" i="33" a="1"/>
  <c r="R717" i="33" s="1"/>
  <c r="S711" i="33" a="1"/>
  <c r="S711" i="33" s="1"/>
  <c r="T711" i="33" s="1" a="1"/>
  <c r="T711" i="33" s="1"/>
  <c r="S708" i="33" a="1"/>
  <c r="S708" i="33" s="1"/>
  <c r="T708" i="33" s="1" a="1"/>
  <c r="T708" i="33" s="1"/>
  <c r="R697" i="33" a="1"/>
  <c r="R697" i="33" s="1"/>
  <c r="S691" i="33" a="1"/>
  <c r="S691" i="33" s="1"/>
  <c r="T691" i="33" s="1" a="1"/>
  <c r="T691" i="33" s="1"/>
  <c r="R680" i="33" a="1"/>
  <c r="R680" i="33" s="1"/>
  <c r="R932" i="33" a="1"/>
  <c r="R932" i="33" s="1"/>
  <c r="S923" i="33" a="1"/>
  <c r="S923" i="33" s="1"/>
  <c r="T923" i="33" s="1" a="1"/>
  <c r="T923" i="33" s="1"/>
  <c r="S914" i="33" a="1"/>
  <c r="S914" i="33" s="1"/>
  <c r="T914" i="33" s="1" a="1"/>
  <c r="T914" i="33" s="1"/>
  <c r="R897" i="33" a="1"/>
  <c r="R897" i="33" s="1"/>
  <c r="R840" i="33" a="1"/>
  <c r="R840" i="33" s="1"/>
  <c r="S832" i="33" a="1"/>
  <c r="S832" i="33" s="1"/>
  <c r="T832" i="33" s="1" a="1"/>
  <c r="T832" i="33" s="1"/>
  <c r="S823" i="33" a="1"/>
  <c r="S823" i="33" s="1"/>
  <c r="T823" i="33" s="1" a="1"/>
  <c r="T823" i="33" s="1"/>
  <c r="R802" i="33" a="1"/>
  <c r="R802" i="33" s="1"/>
  <c r="R782" i="33" a="1"/>
  <c r="R782" i="33" s="1"/>
  <c r="R774" i="33" a="1"/>
  <c r="R774" i="33" s="1"/>
  <c r="R768" i="33" a="1"/>
  <c r="R768" i="33" s="1"/>
  <c r="S762" i="33" a="1"/>
  <c r="S762" i="33" s="1"/>
  <c r="T762" i="33" s="1" a="1"/>
  <c r="T762" i="33" s="1"/>
  <c r="R748" i="33" a="1"/>
  <c r="R748" i="33" s="1"/>
  <c r="S742" i="33" a="1"/>
  <c r="S742" i="33" s="1"/>
  <c r="T742" i="33" s="1" a="1"/>
  <c r="T742" i="33" s="1"/>
  <c r="R731" i="33" a="1"/>
  <c r="R731" i="33" s="1"/>
  <c r="S725" i="33" a="1"/>
  <c r="S725" i="33" s="1"/>
  <c r="T725" i="33" s="1" a="1"/>
  <c r="T725" i="33" s="1"/>
  <c r="R714" i="33" a="1"/>
  <c r="R714" i="33" s="1"/>
  <c r="R711" i="33" a="1"/>
  <c r="R711" i="33" s="1"/>
  <c r="S705" i="33" a="1"/>
  <c r="S705" i="33" s="1"/>
  <c r="T705" i="33" s="1" a="1"/>
  <c r="T705" i="33" s="1"/>
  <c r="R694" i="33" a="1"/>
  <c r="R694" i="33" s="1"/>
  <c r="S688" i="33" a="1"/>
  <c r="S688" i="33" s="1"/>
  <c r="T688" i="33" s="1" a="1"/>
  <c r="T688" i="33" s="1"/>
  <c r="R990" i="33" a="1"/>
  <c r="R990" i="33" s="1"/>
  <c r="R923" i="33" a="1"/>
  <c r="R923" i="33" s="1"/>
  <c r="R895" i="33" a="1"/>
  <c r="R895" i="33" s="1"/>
  <c r="S886" i="33" a="1"/>
  <c r="S886" i="33" s="1"/>
  <c r="T886" i="33" s="1" a="1"/>
  <c r="T886" i="33" s="1"/>
  <c r="R859" i="33" a="1"/>
  <c r="R859" i="33" s="1"/>
  <c r="R832" i="33" a="1"/>
  <c r="R832" i="33" s="1"/>
  <c r="S945" i="33" a="1"/>
  <c r="S945" i="33" s="1"/>
  <c r="T945" i="33" s="1" a="1"/>
  <c r="T945" i="33" s="1"/>
  <c r="R914" i="33" a="1"/>
  <c r="R914" i="33" s="1"/>
  <c r="R886" i="33" a="1"/>
  <c r="R886" i="33" s="1"/>
  <c r="S877" i="33" a="1"/>
  <c r="S877" i="33" s="1"/>
  <c r="T877" i="33" s="1" a="1"/>
  <c r="T877" i="33" s="1"/>
  <c r="R857" i="33" a="1"/>
  <c r="R857" i="33" s="1"/>
  <c r="S848" i="33" a="1"/>
  <c r="S848" i="33" s="1"/>
  <c r="T848" i="33" s="1" a="1"/>
  <c r="T848" i="33" s="1"/>
  <c r="S943" i="33" a="1"/>
  <c r="S943" i="33" s="1"/>
  <c r="T943" i="33" s="1" a="1"/>
  <c r="T943" i="33" s="1"/>
  <c r="S931" i="33" a="1"/>
  <c r="S931" i="33" s="1"/>
  <c r="T931" i="33" s="1" a="1"/>
  <c r="T931" i="33" s="1"/>
  <c r="S903" i="33" a="1"/>
  <c r="S903" i="33" s="1"/>
  <c r="T903" i="33" s="1" a="1"/>
  <c r="T903" i="33" s="1"/>
  <c r="R877" i="33" a="1"/>
  <c r="R877" i="33" s="1"/>
  <c r="R848" i="33" a="1"/>
  <c r="R848" i="33" s="1"/>
  <c r="S839" i="33" a="1"/>
  <c r="S839" i="33" s="1"/>
  <c r="T839" i="33" s="1" a="1"/>
  <c r="T839" i="33" s="1"/>
  <c r="R821" i="33" a="1"/>
  <c r="R821" i="33" s="1"/>
  <c r="S796" i="33" a="1"/>
  <c r="S796" i="33" s="1"/>
  <c r="T796" i="33" s="1" a="1"/>
  <c r="T796" i="33" s="1"/>
  <c r="R792" i="33" a="1"/>
  <c r="R792" i="33" s="1"/>
  <c r="S788" i="33" a="1"/>
  <c r="S788" i="33" s="1"/>
  <c r="T788" i="33" s="1" a="1"/>
  <c r="T788" i="33" s="1"/>
  <c r="S781" i="33" a="1"/>
  <c r="S781" i="33" s="1"/>
  <c r="T781" i="33" s="1" a="1"/>
  <c r="T781" i="33" s="1"/>
  <c r="S770" i="33" a="1"/>
  <c r="S770" i="33" s="1"/>
  <c r="T770" i="33" s="1" a="1"/>
  <c r="T770" i="33" s="1"/>
  <c r="R756" i="33" a="1"/>
  <c r="R756" i="33" s="1"/>
  <c r="S750" i="33" a="1"/>
  <c r="S750" i="33" s="1"/>
  <c r="T750" i="33" s="1" a="1"/>
  <c r="T750" i="33" s="1"/>
  <c r="R739" i="33" a="1"/>
  <c r="R739" i="33" s="1"/>
  <c r="S733" i="33" a="1"/>
  <c r="S733" i="33" s="1"/>
  <c r="T733" i="33" s="1" a="1"/>
  <c r="T733" i="33" s="1"/>
  <c r="R722" i="33" a="1"/>
  <c r="R722" i="33" s="1"/>
  <c r="R719" i="33" a="1"/>
  <c r="R719" i="33" s="1"/>
  <c r="S713" i="33" a="1"/>
  <c r="S713" i="33" s="1"/>
  <c r="T713" i="33" s="1" a="1"/>
  <c r="T713" i="33" s="1"/>
  <c r="R702" i="33" a="1"/>
  <c r="R702" i="33" s="1"/>
  <c r="R865" i="33" a="1"/>
  <c r="R865" i="33" s="1"/>
  <c r="S856" i="33" a="1"/>
  <c r="S856" i="33" s="1"/>
  <c r="T856" i="33" s="1" a="1"/>
  <c r="T856" i="33" s="1"/>
  <c r="R812" i="33" a="1"/>
  <c r="R812" i="33" s="1"/>
  <c r="S806" i="33" a="1"/>
  <c r="S806" i="33" s="1"/>
  <c r="T806" i="33" s="1" a="1"/>
  <c r="T806" i="33" s="1"/>
  <c r="R796" i="33" a="1"/>
  <c r="R796" i="33" s="1"/>
  <c r="R929" i="33" a="1"/>
  <c r="R929" i="33" s="1"/>
  <c r="S911" i="33" a="1"/>
  <c r="S911" i="33" s="1"/>
  <c r="T911" i="33" s="1" a="1"/>
  <c r="T911" i="33" s="1"/>
  <c r="R837" i="33" a="1"/>
  <c r="R837" i="33" s="1"/>
  <c r="R829" i="33" a="1"/>
  <c r="R829" i="33" s="1"/>
  <c r="S820" i="33" a="1"/>
  <c r="S820" i="33" s="1"/>
  <c r="T820" i="33" s="1" a="1"/>
  <c r="T820" i="33" s="1"/>
  <c r="S791" i="33" a="1"/>
  <c r="S791" i="33" s="1"/>
  <c r="T791" i="33" s="1" a="1"/>
  <c r="T791" i="33" s="1"/>
  <c r="R974" i="33" a="1"/>
  <c r="R974" i="33" s="1"/>
  <c r="R773" i="33" a="1"/>
  <c r="R773" i="33" s="1"/>
  <c r="S753" i="33" a="1"/>
  <c r="S753" i="33" s="1"/>
  <c r="T753" i="33" s="1" a="1"/>
  <c r="T753" i="33" s="1"/>
  <c r="R727" i="33" a="1"/>
  <c r="R727" i="33" s="1"/>
  <c r="R691" i="33" a="1"/>
  <c r="R691" i="33" s="1"/>
  <c r="S675" i="33" a="1"/>
  <c r="S675" i="33" s="1"/>
  <c r="T675" i="33" s="1" a="1"/>
  <c r="T675" i="33" s="1"/>
  <c r="S671" i="33" a="1"/>
  <c r="S671" i="33" s="1"/>
  <c r="T671" i="33" s="1" a="1"/>
  <c r="T671" i="33" s="1"/>
  <c r="S664" i="33" a="1"/>
  <c r="S664" i="33" s="1"/>
  <c r="T664" i="33" s="1" a="1"/>
  <c r="T664" i="33" s="1"/>
  <c r="R657" i="33" a="1"/>
  <c r="R657" i="33" s="1"/>
  <c r="R639" i="33" a="1"/>
  <c r="R639" i="33" s="1"/>
  <c r="R636" i="33" a="1"/>
  <c r="R636" i="33" s="1"/>
  <c r="S631" i="33" a="1"/>
  <c r="S631" i="33" s="1"/>
  <c r="T631" i="33" s="1" a="1"/>
  <c r="T631" i="33" s="1"/>
  <c r="R619" i="33" a="1"/>
  <c r="R619" i="33" s="1"/>
  <c r="S613" i="33" a="1"/>
  <c r="S613" i="33" s="1"/>
  <c r="T613" i="33" s="1" a="1"/>
  <c r="T613" i="33" s="1"/>
  <c r="R602" i="33" a="1"/>
  <c r="R602" i="33" s="1"/>
  <c r="S596" i="33" a="1"/>
  <c r="S596" i="33" s="1"/>
  <c r="T596" i="33" s="1" a="1"/>
  <c r="T596" i="33" s="1"/>
  <c r="S593" i="33" a="1"/>
  <c r="S593" i="33" s="1"/>
  <c r="T593" i="33" s="1" a="1"/>
  <c r="T593" i="33" s="1"/>
  <c r="R582" i="33" a="1"/>
  <c r="R582" i="33" s="1"/>
  <c r="S576" i="33" a="1"/>
  <c r="S576" i="33" s="1"/>
  <c r="T576" i="33" s="1" a="1"/>
  <c r="T576" i="33" s="1"/>
  <c r="S559" i="33" a="1"/>
  <c r="S559" i="33" s="1"/>
  <c r="T559" i="33" s="1" a="1"/>
  <c r="T559" i="33" s="1"/>
  <c r="R545" i="33" a="1"/>
  <c r="R545" i="33" s="1"/>
  <c r="S539" i="33" a="1"/>
  <c r="S539" i="33" s="1"/>
  <c r="T539" i="33" s="1" a="1"/>
  <c r="T539" i="33" s="1"/>
  <c r="R528" i="33" a="1"/>
  <c r="R528" i="33" s="1"/>
  <c r="S522" i="33" a="1"/>
  <c r="S522" i="33" s="1"/>
  <c r="T522" i="33" s="1" a="1"/>
  <c r="T522" i="33" s="1"/>
  <c r="R511" i="33" a="1"/>
  <c r="R511" i="33" s="1"/>
  <c r="R508" i="33" a="1"/>
  <c r="R508" i="33" s="1"/>
  <c r="S502" i="33" a="1"/>
  <c r="S502" i="33" s="1"/>
  <c r="T502" i="33" s="1" a="1"/>
  <c r="T502" i="33" s="1"/>
  <c r="R491" i="33" a="1"/>
  <c r="R491" i="33" s="1"/>
  <c r="S485" i="33" a="1"/>
  <c r="S485" i="33" s="1"/>
  <c r="T485" i="33" s="1" a="1"/>
  <c r="T485" i="33" s="1"/>
  <c r="R473" i="33" a="1"/>
  <c r="R473" i="33" s="1"/>
  <c r="R823" i="33" a="1"/>
  <c r="R823" i="33" s="1"/>
  <c r="R762" i="33" a="1"/>
  <c r="R762" i="33" s="1"/>
  <c r="R753" i="33" a="1"/>
  <c r="R753" i="33" s="1"/>
  <c r="S744" i="33" a="1"/>
  <c r="S744" i="33" s="1"/>
  <c r="T744" i="33" s="1" a="1"/>
  <c r="T744" i="33" s="1"/>
  <c r="S716" i="33" a="1"/>
  <c r="S716" i="33" s="1"/>
  <c r="T716" i="33" s="1" a="1"/>
  <c r="T716" i="33" s="1"/>
  <c r="R699" i="33" a="1"/>
  <c r="R699" i="33" s="1"/>
  <c r="R685" i="33" a="1"/>
  <c r="R685" i="33" s="1"/>
  <c r="R671" i="33" a="1"/>
  <c r="R671" i="33" s="1"/>
  <c r="R664" i="33" a="1"/>
  <c r="R664" i="33" s="1"/>
  <c r="S647" i="33" a="1"/>
  <c r="S647" i="33" s="1"/>
  <c r="T647" i="33" s="1" a="1"/>
  <c r="T647" i="33" s="1"/>
  <c r="R633" i="33" a="1"/>
  <c r="R633" i="33" s="1"/>
  <c r="S628" i="33" a="1"/>
  <c r="S628" i="33" s="1"/>
  <c r="T628" i="33" s="1" a="1"/>
  <c r="T628" i="33" s="1"/>
  <c r="R616" i="33" a="1"/>
  <c r="R616" i="33" s="1"/>
  <c r="S610" i="33" a="1"/>
  <c r="S610" i="33" s="1"/>
  <c r="T610" i="33" s="1" a="1"/>
  <c r="T610" i="33" s="1"/>
  <c r="R599" i="33" a="1"/>
  <c r="R599" i="33" s="1"/>
  <c r="R596" i="33" a="1"/>
  <c r="R596" i="33" s="1"/>
  <c r="S590" i="33" a="1"/>
  <c r="S590" i="33" s="1"/>
  <c r="T590" i="33" s="1" a="1"/>
  <c r="T590" i="33" s="1"/>
  <c r="R579" i="33" a="1"/>
  <c r="R579" i="33" s="1"/>
  <c r="S573" i="33" a="1"/>
  <c r="S573" i="33" s="1"/>
  <c r="T573" i="33" s="1" a="1"/>
  <c r="T573" i="33" s="1"/>
  <c r="R562" i="33" a="1"/>
  <c r="R562" i="33" s="1"/>
  <c r="S556" i="33" a="1"/>
  <c r="S556" i="33" s="1"/>
  <c r="T556" i="33" s="1" a="1"/>
  <c r="T556" i="33" s="1"/>
  <c r="S553" i="33" a="1"/>
  <c r="S553" i="33" s="1"/>
  <c r="T553" i="33" s="1" a="1"/>
  <c r="T553" i="33" s="1"/>
  <c r="S536" i="33" a="1"/>
  <c r="S536" i="33" s="1"/>
  <c r="T536" i="33" s="1" a="1"/>
  <c r="T536" i="33" s="1"/>
  <c r="S519" i="33" a="1"/>
  <c r="S519" i="33" s="1"/>
  <c r="T519" i="33" s="1" a="1"/>
  <c r="T519" i="33" s="1"/>
  <c r="R505" i="33" a="1"/>
  <c r="R505" i="33" s="1"/>
  <c r="S499" i="33" a="1"/>
  <c r="S499" i="33" s="1"/>
  <c r="T499" i="33" s="1" a="1"/>
  <c r="T499" i="33" s="1"/>
  <c r="R488" i="33" a="1"/>
  <c r="R488" i="33" s="1"/>
  <c r="S482" i="33" a="1"/>
  <c r="S482" i="33" s="1"/>
  <c r="T482" i="33" s="1" a="1"/>
  <c r="T482" i="33" s="1"/>
  <c r="R470" i="33" a="1"/>
  <c r="R470" i="33" s="1"/>
  <c r="S778" i="33" a="1"/>
  <c r="S778" i="33" s="1"/>
  <c r="T778" i="33" s="1" a="1"/>
  <c r="T778" i="33" s="1"/>
  <c r="R725" i="33" a="1"/>
  <c r="R725" i="33" s="1"/>
  <c r="R716" i="33" a="1"/>
  <c r="R716" i="33" s="1"/>
  <c r="S707" i="33" a="1"/>
  <c r="S707" i="33" s="1"/>
  <c r="T707" i="33" s="1" a="1"/>
  <c r="T707" i="33" s="1"/>
  <c r="S679" i="33" a="1"/>
  <c r="S679" i="33" s="1"/>
  <c r="T679" i="33" s="1" a="1"/>
  <c r="T679" i="33" s="1"/>
  <c r="S667" i="33" a="1"/>
  <c r="S667" i="33" s="1"/>
  <c r="T667" i="33" s="1" a="1"/>
  <c r="T667" i="33" s="1"/>
  <c r="R660" i="33" a="1"/>
  <c r="R660" i="33" s="1"/>
  <c r="S644" i="33" a="1"/>
  <c r="S644" i="33" s="1"/>
  <c r="T644" i="33" s="1" a="1"/>
  <c r="T644" i="33" s="1"/>
  <c r="S641" i="33" a="1"/>
  <c r="S641" i="33" s="1"/>
  <c r="T641" i="33" s="1" a="1"/>
  <c r="T641" i="33" s="1"/>
  <c r="R631" i="33" a="1"/>
  <c r="R631" i="33" s="1"/>
  <c r="S624" i="33" a="1"/>
  <c r="S624" i="33" s="1"/>
  <c r="T624" i="33" s="1" a="1"/>
  <c r="T624" i="33" s="1"/>
  <c r="R613" i="33" a="1"/>
  <c r="R613" i="33" s="1"/>
  <c r="S607" i="33" a="1"/>
  <c r="S607" i="33" s="1"/>
  <c r="T607" i="33" s="1" a="1"/>
  <c r="T607" i="33" s="1"/>
  <c r="R593" i="33" a="1"/>
  <c r="R593" i="33" s="1"/>
  <c r="R576" i="33" a="1"/>
  <c r="R576" i="33" s="1"/>
  <c r="S570" i="33" a="1"/>
  <c r="S570" i="33" s="1"/>
  <c r="T570" i="33" s="1" a="1"/>
  <c r="T570" i="33" s="1"/>
  <c r="R559" i="33" a="1"/>
  <c r="R559" i="33" s="1"/>
  <c r="R556" i="33" a="1"/>
  <c r="R556" i="33" s="1"/>
  <c r="S550" i="33" a="1"/>
  <c r="S550" i="33" s="1"/>
  <c r="T550" i="33" s="1" a="1"/>
  <c r="T550" i="33" s="1"/>
  <c r="R539" i="33" a="1"/>
  <c r="R539" i="33" s="1"/>
  <c r="S533" i="33" a="1"/>
  <c r="S533" i="33" s="1"/>
  <c r="T533" i="33" s="1" a="1"/>
  <c r="T533" i="33" s="1"/>
  <c r="R522" i="33" a="1"/>
  <c r="R522" i="33" s="1"/>
  <c r="S513" i="33" a="1"/>
  <c r="S513" i="33" s="1"/>
  <c r="T513" i="33" s="1" a="1"/>
  <c r="T513" i="33" s="1"/>
  <c r="R502" i="33" a="1"/>
  <c r="R502" i="33" s="1"/>
  <c r="S496" i="33" a="1"/>
  <c r="S496" i="33" s="1"/>
  <c r="T496" i="33" s="1" a="1"/>
  <c r="T496" i="33" s="1"/>
  <c r="R485" i="33" a="1"/>
  <c r="R485" i="33" s="1"/>
  <c r="S478" i="33" a="1"/>
  <c r="S478" i="33" s="1"/>
  <c r="T478" i="33" s="1" a="1"/>
  <c r="T478" i="33" s="1"/>
  <c r="R464" i="33" a="1"/>
  <c r="R464" i="33" s="1"/>
  <c r="S458" i="33" a="1"/>
  <c r="S458" i="33" s="1"/>
  <c r="T458" i="33" s="1" a="1"/>
  <c r="T458" i="33" s="1"/>
  <c r="S761" i="33" a="1"/>
  <c r="S761" i="33" s="1"/>
  <c r="T761" i="33" s="1" a="1"/>
  <c r="T761" i="33" s="1"/>
  <c r="R679" i="33" a="1"/>
  <c r="R679" i="33" s="1"/>
  <c r="S674" i="33" a="1"/>
  <c r="S674" i="33" s="1"/>
  <c r="T674" i="33" s="1" a="1"/>
  <c r="T674" i="33" s="1"/>
  <c r="S653" i="33" a="1"/>
  <c r="S653" i="33" s="1"/>
  <c r="T653" i="33" s="1" a="1"/>
  <c r="T653" i="33" s="1"/>
  <c r="R647" i="33" a="1"/>
  <c r="R647" i="33" s="1"/>
  <c r="R644" i="33" a="1"/>
  <c r="R644" i="33" s="1"/>
  <c r="S638" i="33" a="1"/>
  <c r="S638" i="33" s="1"/>
  <c r="T638" i="33" s="1" a="1"/>
  <c r="T638" i="33" s="1"/>
  <c r="R628" i="33" a="1"/>
  <c r="R628" i="33" s="1"/>
  <c r="S621" i="33" a="1"/>
  <c r="S621" i="33" s="1"/>
  <c r="T621" i="33" s="1" a="1"/>
  <c r="T621" i="33" s="1"/>
  <c r="R610" i="33" a="1"/>
  <c r="R610" i="33" s="1"/>
  <c r="S604" i="33" a="1"/>
  <c r="S604" i="33" s="1"/>
  <c r="T604" i="33" s="1" a="1"/>
  <c r="T604" i="33" s="1"/>
  <c r="S601" i="33" a="1"/>
  <c r="S601" i="33" s="1"/>
  <c r="T601" i="33" s="1" a="1"/>
  <c r="T601" i="33" s="1"/>
  <c r="R590" i="33" a="1"/>
  <c r="R590" i="33" s="1"/>
  <c r="S584" i="33" a="1"/>
  <c r="S584" i="33" s="1"/>
  <c r="T584" i="33" s="1" a="1"/>
  <c r="T584" i="33" s="1"/>
  <c r="R573" i="33" a="1"/>
  <c r="R573" i="33" s="1"/>
  <c r="S567" i="33" a="1"/>
  <c r="S567" i="33" s="1"/>
  <c r="T567" i="33" s="1" a="1"/>
  <c r="T567" i="33" s="1"/>
  <c r="R553" i="33" a="1"/>
  <c r="R553" i="33" s="1"/>
  <c r="S547" i="33" a="1"/>
  <c r="S547" i="33" s="1"/>
  <c r="T547" i="33" s="1" a="1"/>
  <c r="T547" i="33" s="1"/>
  <c r="R536" i="33" a="1"/>
  <c r="R536" i="33" s="1"/>
  <c r="S530" i="33" a="1"/>
  <c r="S530" i="33" s="1"/>
  <c r="T530" i="33" s="1" a="1"/>
  <c r="T530" i="33" s="1"/>
  <c r="R519" i="33" a="1"/>
  <c r="R519" i="33" s="1"/>
  <c r="S510" i="33" a="1"/>
  <c r="S510" i="33" s="1"/>
  <c r="T510" i="33" s="1" a="1"/>
  <c r="T510" i="33" s="1"/>
  <c r="R499" i="33" a="1"/>
  <c r="R499" i="33" s="1"/>
  <c r="S493" i="33" a="1"/>
  <c r="S493" i="33" s="1"/>
  <c r="T493" i="33" s="1" a="1"/>
  <c r="T493" i="33" s="1"/>
  <c r="R482" i="33" a="1"/>
  <c r="R482" i="33" s="1"/>
  <c r="S475" i="33" a="1"/>
  <c r="S475" i="33" s="1"/>
  <c r="T475" i="33" s="1" a="1"/>
  <c r="T475" i="33" s="1"/>
  <c r="S472" i="33" a="1"/>
  <c r="S472" i="33" s="1"/>
  <c r="T472" i="33" s="1" a="1"/>
  <c r="T472" i="33" s="1"/>
  <c r="R461" i="33" a="1"/>
  <c r="R461" i="33" s="1"/>
  <c r="S455" i="33" a="1"/>
  <c r="S455" i="33" s="1"/>
  <c r="T455" i="33" s="1" a="1"/>
  <c r="T455" i="33" s="1"/>
  <c r="R444" i="33" a="1"/>
  <c r="R444" i="33" s="1"/>
  <c r="R912" i="33" a="1"/>
  <c r="R912" i="33" s="1"/>
  <c r="R770" i="33" a="1"/>
  <c r="R770" i="33" s="1"/>
  <c r="R742" i="33" a="1"/>
  <c r="R742" i="33" s="1"/>
  <c r="S724" i="33" a="1"/>
  <c r="S724" i="33" s="1"/>
  <c r="T724" i="33" s="1" a="1"/>
  <c r="T724" i="33" s="1"/>
  <c r="S690" i="33" a="1"/>
  <c r="S690" i="33" s="1"/>
  <c r="T690" i="33" s="1" a="1"/>
  <c r="T690" i="33" s="1"/>
  <c r="S684" i="33" a="1"/>
  <c r="S684" i="33" s="1"/>
  <c r="T684" i="33" s="1" a="1"/>
  <c r="T684" i="33" s="1"/>
  <c r="R663" i="33" a="1"/>
  <c r="R663" i="33" s="1"/>
  <c r="S656" i="33" a="1"/>
  <c r="S656" i="33" s="1"/>
  <c r="T656" i="33" s="1" a="1"/>
  <c r="T656" i="33" s="1"/>
  <c r="R641" i="33" a="1"/>
  <c r="R641" i="33" s="1"/>
  <c r="S635" i="33" a="1"/>
  <c r="S635" i="33" s="1"/>
  <c r="T635" i="33" s="1" a="1"/>
  <c r="T635" i="33" s="1"/>
  <c r="R624" i="33" a="1"/>
  <c r="R624" i="33" s="1"/>
  <c r="S618" i="33" a="1"/>
  <c r="S618" i="33" s="1"/>
  <c r="T618" i="33" s="1" a="1"/>
  <c r="T618" i="33" s="1"/>
  <c r="R607" i="33" a="1"/>
  <c r="R607" i="33" s="1"/>
  <c r="R604" i="33" a="1"/>
  <c r="R604" i="33" s="1"/>
  <c r="S598" i="33" a="1"/>
  <c r="S598" i="33" s="1"/>
  <c r="T598" i="33" s="1" a="1"/>
  <c r="T598" i="33" s="1"/>
  <c r="S581" i="33" a="1"/>
  <c r="S581" i="33" s="1"/>
  <c r="T581" i="33" s="1" a="1"/>
  <c r="T581" i="33" s="1"/>
  <c r="R570" i="33" a="1"/>
  <c r="R570" i="33" s="1"/>
  <c r="S564" i="33" a="1"/>
  <c r="S564" i="33" s="1"/>
  <c r="T564" i="33" s="1" a="1"/>
  <c r="T564" i="33" s="1"/>
  <c r="S561" i="33" a="1"/>
  <c r="S561" i="33" s="1"/>
  <c r="T561" i="33" s="1" a="1"/>
  <c r="T561" i="33" s="1"/>
  <c r="R550" i="33" a="1"/>
  <c r="R550" i="33" s="1"/>
  <c r="S544" i="33" a="1"/>
  <c r="S544" i="33" s="1"/>
  <c r="T544" i="33" s="1" a="1"/>
  <c r="T544" i="33" s="1"/>
  <c r="R533" i="33" a="1"/>
  <c r="R533" i="33" s="1"/>
  <c r="S527" i="33" a="1"/>
  <c r="S527" i="33" s="1"/>
  <c r="T527" i="33" s="1" a="1"/>
  <c r="T527" i="33" s="1"/>
  <c r="R513" i="33" a="1"/>
  <c r="R513" i="33" s="1"/>
  <c r="S507" i="33" a="1"/>
  <c r="S507" i="33" s="1"/>
  <c r="T507" i="33" s="1" a="1"/>
  <c r="T507" i="33" s="1"/>
  <c r="R496" i="33" a="1"/>
  <c r="R496" i="33" s="1"/>
  <c r="S490" i="33" a="1"/>
  <c r="S490" i="33" s="1"/>
  <c r="T490" i="33" s="1" a="1"/>
  <c r="T490" i="33" s="1"/>
  <c r="R478" i="33" a="1"/>
  <c r="R478" i="33" s="1"/>
  <c r="R475" i="33" a="1"/>
  <c r="R475" i="33" s="1"/>
  <c r="R903" i="33" a="1"/>
  <c r="R903" i="33" s="1"/>
  <c r="S812" i="33" a="1"/>
  <c r="S812" i="33" s="1"/>
  <c r="T812" i="33" s="1" a="1"/>
  <c r="T812" i="33" s="1"/>
  <c r="S759" i="33" a="1"/>
  <c r="S759" i="33" s="1"/>
  <c r="T759" i="33" s="1" a="1"/>
  <c r="T759" i="33" s="1"/>
  <c r="R733" i="33" a="1"/>
  <c r="R733" i="33" s="1"/>
  <c r="R705" i="33" a="1"/>
  <c r="R705" i="33" s="1"/>
  <c r="R674" i="33" a="1"/>
  <c r="R674" i="33" s="1"/>
  <c r="S670" i="33" a="1"/>
  <c r="S670" i="33" s="1"/>
  <c r="T670" i="33" s="1" a="1"/>
  <c r="T670" i="33" s="1"/>
  <c r="S649" i="33" a="1"/>
  <c r="S649" i="33" s="1"/>
  <c r="T649" i="33" s="1" a="1"/>
  <c r="T649" i="33" s="1"/>
  <c r="R638" i="33" a="1"/>
  <c r="R638" i="33" s="1"/>
  <c r="R621" i="33" a="1"/>
  <c r="R621" i="33" s="1"/>
  <c r="S615" i="33" a="1"/>
  <c r="S615" i="33" s="1"/>
  <c r="T615" i="33" s="1" a="1"/>
  <c r="T615" i="33" s="1"/>
  <c r="R601" i="33" a="1"/>
  <c r="R601" i="33" s="1"/>
  <c r="S595" i="33" a="1"/>
  <c r="S595" i="33" s="1"/>
  <c r="T595" i="33" s="1" a="1"/>
  <c r="T595" i="33" s="1"/>
  <c r="R584" i="33" a="1"/>
  <c r="R584" i="33" s="1"/>
  <c r="S578" i="33" a="1"/>
  <c r="S578" i="33" s="1"/>
  <c r="T578" i="33" s="1" a="1"/>
  <c r="T578" i="33" s="1"/>
  <c r="R567" i="33" a="1"/>
  <c r="R567" i="33" s="1"/>
  <c r="R564" i="33" a="1"/>
  <c r="R564" i="33" s="1"/>
  <c r="S558" i="33" a="1"/>
  <c r="S558" i="33" s="1"/>
  <c r="T558" i="33" s="1" a="1"/>
  <c r="T558" i="33" s="1"/>
  <c r="R547" i="33" a="1"/>
  <c r="R547" i="33" s="1"/>
  <c r="S541" i="33" a="1"/>
  <c r="S541" i="33" s="1"/>
  <c r="T541" i="33" s="1" a="1"/>
  <c r="T541" i="33" s="1"/>
  <c r="R530" i="33" a="1"/>
  <c r="R530" i="33" s="1"/>
  <c r="S524" i="33" a="1"/>
  <c r="S524" i="33" s="1"/>
  <c r="T524" i="33" s="1" a="1"/>
  <c r="T524" i="33" s="1"/>
  <c r="S521" i="33" a="1"/>
  <c r="S521" i="33" s="1"/>
  <c r="T521" i="33" s="1" a="1"/>
  <c r="T521" i="33" s="1"/>
  <c r="R510" i="33" a="1"/>
  <c r="R510" i="33" s="1"/>
  <c r="S504" i="33" a="1"/>
  <c r="S504" i="33" s="1"/>
  <c r="T504" i="33" s="1" a="1"/>
  <c r="T504" i="33" s="1"/>
  <c r="R493" i="33" a="1"/>
  <c r="R493" i="33" s="1"/>
  <c r="S487" i="33" a="1"/>
  <c r="S487" i="33" s="1"/>
  <c r="T487" i="33" s="1" a="1"/>
  <c r="T487" i="33" s="1"/>
  <c r="R472" i="33" a="1"/>
  <c r="R472" i="33" s="1"/>
  <c r="S466" i="33" a="1"/>
  <c r="S466" i="33" s="1"/>
  <c r="T466" i="33" s="1" a="1"/>
  <c r="T466" i="33" s="1"/>
  <c r="R455" i="33" a="1"/>
  <c r="R455" i="33" s="1"/>
  <c r="S894" i="33" a="1"/>
  <c r="S894" i="33" s="1"/>
  <c r="T894" i="33" s="1" a="1"/>
  <c r="T894" i="33" s="1"/>
  <c r="S777" i="33" a="1"/>
  <c r="S777" i="33" s="1"/>
  <c r="T777" i="33" s="1" a="1"/>
  <c r="T777" i="33" s="1"/>
  <c r="R759" i="33" a="1"/>
  <c r="R759" i="33" s="1"/>
  <c r="S722" i="33" a="1"/>
  <c r="S722" i="33" s="1"/>
  <c r="T722" i="33" s="1" a="1"/>
  <c r="T722" i="33" s="1"/>
  <c r="S696" i="33" a="1"/>
  <c r="S696" i="33" s="1"/>
  <c r="T696" i="33" s="1" a="1"/>
  <c r="T696" i="33" s="1"/>
  <c r="S666" i="33" a="1"/>
  <c r="S666" i="33" s="1"/>
  <c r="T666" i="33" s="1" a="1"/>
  <c r="T666" i="33" s="1"/>
  <c r="S659" i="33" a="1"/>
  <c r="S659" i="33" s="1"/>
  <c r="T659" i="33" s="1" a="1"/>
  <c r="T659" i="33" s="1"/>
  <c r="R656" i="33" a="1"/>
  <c r="R656" i="33" s="1"/>
  <c r="S646" i="33" a="1"/>
  <c r="S646" i="33" s="1"/>
  <c r="T646" i="33" s="1" a="1"/>
  <c r="T646" i="33" s="1"/>
  <c r="R635" i="33" a="1"/>
  <c r="R635" i="33" s="1"/>
  <c r="S630" i="33" a="1"/>
  <c r="S630" i="33" s="1"/>
  <c r="T630" i="33" s="1" a="1"/>
  <c r="T630" i="33" s="1"/>
  <c r="R618" i="33" a="1"/>
  <c r="R618" i="33" s="1"/>
  <c r="S612" i="33" a="1"/>
  <c r="S612" i="33" s="1"/>
  <c r="T612" i="33" s="1" a="1"/>
  <c r="T612" i="33" s="1"/>
  <c r="S609" i="33" a="1"/>
  <c r="S609" i="33" s="1"/>
  <c r="T609" i="33" s="1" a="1"/>
  <c r="T609" i="33" s="1"/>
  <c r="R598" i="33" a="1"/>
  <c r="R598" i="33" s="1"/>
  <c r="S592" i="33" a="1"/>
  <c r="S592" i="33" s="1"/>
  <c r="T592" i="33" s="1" a="1"/>
  <c r="T592" i="33" s="1"/>
  <c r="R581" i="33" a="1"/>
  <c r="R581" i="33" s="1"/>
  <c r="S575" i="33" a="1"/>
  <c r="S575" i="33" s="1"/>
  <c r="T575" i="33" s="1" a="1"/>
  <c r="T575" i="33" s="1"/>
  <c r="R561" i="33" a="1"/>
  <c r="R561" i="33" s="1"/>
  <c r="S555" i="33" a="1"/>
  <c r="S555" i="33" s="1"/>
  <c r="T555" i="33" s="1" a="1"/>
  <c r="T555" i="33" s="1"/>
  <c r="R544" i="33" a="1"/>
  <c r="R544" i="33" s="1"/>
  <c r="S538" i="33" a="1"/>
  <c r="S538" i="33" s="1"/>
  <c r="T538" i="33" s="1" a="1"/>
  <c r="T538" i="33" s="1"/>
  <c r="R527" i="33" a="1"/>
  <c r="R527" i="33" s="1"/>
  <c r="R524" i="33" a="1"/>
  <c r="R524" i="33" s="1"/>
  <c r="S518" i="33" a="1"/>
  <c r="S518" i="33" s="1"/>
  <c r="T518" i="33" s="1" a="1"/>
  <c r="T518" i="33" s="1"/>
  <c r="R507" i="33" a="1"/>
  <c r="R507" i="33" s="1"/>
  <c r="S501" i="33" a="1"/>
  <c r="S501" i="33" s="1"/>
  <c r="T501" i="33" s="1" a="1"/>
  <c r="T501" i="33" s="1"/>
  <c r="R490" i="33" a="1"/>
  <c r="R490" i="33" s="1"/>
  <c r="S484" i="33" a="1"/>
  <c r="S484" i="33" s="1"/>
  <c r="T484" i="33" s="1" a="1"/>
  <c r="T484" i="33" s="1"/>
  <c r="S481" i="33" a="1"/>
  <c r="S481" i="33" s="1"/>
  <c r="T481" i="33" s="1" a="1"/>
  <c r="T481" i="33" s="1"/>
  <c r="R469" i="33" a="1"/>
  <c r="R469" i="33" s="1"/>
  <c r="S807" i="33" a="1"/>
  <c r="S807" i="33" s="1"/>
  <c r="T807" i="33" s="1" a="1"/>
  <c r="T807" i="33" s="1"/>
  <c r="R750" i="33" a="1"/>
  <c r="R750" i="33" s="1"/>
  <c r="S741" i="33" a="1"/>
  <c r="S741" i="33" s="1"/>
  <c r="T741" i="33" s="1" a="1"/>
  <c r="T741" i="33" s="1"/>
  <c r="R666" i="33" a="1"/>
  <c r="R666" i="33" s="1"/>
  <c r="S652" i="33" a="1"/>
  <c r="S652" i="33" s="1"/>
  <c r="T652" i="33" s="1" a="1"/>
  <c r="T652" i="33" s="1"/>
  <c r="R649" i="33" a="1"/>
  <c r="R649" i="33" s="1"/>
  <c r="S643" i="33" a="1"/>
  <c r="S643" i="33" s="1"/>
  <c r="T643" i="33" s="1" a="1"/>
  <c r="T643" i="33" s="1"/>
  <c r="S627" i="33" a="1"/>
  <c r="S627" i="33" s="1"/>
  <c r="T627" i="33" s="1" a="1"/>
  <c r="T627" i="33" s="1"/>
  <c r="R615" i="33" a="1"/>
  <c r="R615" i="33" s="1"/>
  <c r="R612" i="33" a="1"/>
  <c r="R612" i="33" s="1"/>
  <c r="S606" i="33" a="1"/>
  <c r="S606" i="33" s="1"/>
  <c r="T606" i="33" s="1" a="1"/>
  <c r="T606" i="33" s="1"/>
  <c r="R595" i="33" a="1"/>
  <c r="R595" i="33" s="1"/>
  <c r="S589" i="33" a="1"/>
  <c r="S589" i="33" s="1"/>
  <c r="T589" i="33" s="1" a="1"/>
  <c r="T589" i="33" s="1"/>
  <c r="R578" i="33" a="1"/>
  <c r="R578" i="33" s="1"/>
  <c r="S572" i="33" a="1"/>
  <c r="S572" i="33" s="1"/>
  <c r="T572" i="33" s="1" a="1"/>
  <c r="T572" i="33" s="1"/>
  <c r="S569" i="33" a="1"/>
  <c r="S569" i="33" s="1"/>
  <c r="T569" i="33" s="1" a="1"/>
  <c r="T569" i="33" s="1"/>
  <c r="R558" i="33" a="1"/>
  <c r="R558" i="33" s="1"/>
  <c r="S552" i="33" a="1"/>
  <c r="S552" i="33" s="1"/>
  <c r="T552" i="33" s="1" a="1"/>
  <c r="T552" i="33" s="1"/>
  <c r="R541" i="33" a="1"/>
  <c r="R541" i="33" s="1"/>
  <c r="S535" i="33" a="1"/>
  <c r="S535" i="33" s="1"/>
  <c r="T535" i="33" s="1" a="1"/>
  <c r="T535" i="33" s="1"/>
  <c r="R521" i="33" a="1"/>
  <c r="R521" i="33" s="1"/>
  <c r="S515" i="33" a="1"/>
  <c r="S515" i="33" s="1"/>
  <c r="T515" i="33" s="1" a="1"/>
  <c r="T515" i="33" s="1"/>
  <c r="R504" i="33" a="1"/>
  <c r="R504" i="33" s="1"/>
  <c r="S498" i="33" a="1"/>
  <c r="S498" i="33" s="1"/>
  <c r="T498" i="33" s="1" a="1"/>
  <c r="T498" i="33" s="1"/>
  <c r="R487" i="33" a="1"/>
  <c r="R487" i="33" s="1"/>
  <c r="R484" i="33" a="1"/>
  <c r="R484" i="33" s="1"/>
  <c r="S477" i="33" a="1"/>
  <c r="S477" i="33" s="1"/>
  <c r="T477" i="33" s="1" a="1"/>
  <c r="T477" i="33" s="1"/>
  <c r="R466" i="33" a="1"/>
  <c r="R466" i="33" s="1"/>
  <c r="S785" i="33" a="1"/>
  <c r="S785" i="33" s="1"/>
  <c r="T785" i="33" s="1" a="1"/>
  <c r="T785" i="33" s="1"/>
  <c r="S767" i="33" a="1"/>
  <c r="S767" i="33" s="1"/>
  <c r="T767" i="33" s="1" a="1"/>
  <c r="T767" i="33" s="1"/>
  <c r="S739" i="33" a="1"/>
  <c r="S739" i="33" s="1"/>
  <c r="T739" i="33" s="1" a="1"/>
  <c r="T739" i="33" s="1"/>
  <c r="R713" i="33" a="1"/>
  <c r="R713" i="33" s="1"/>
  <c r="S704" i="33" a="1"/>
  <c r="S704" i="33" s="1"/>
  <c r="T704" i="33" s="1" a="1"/>
  <c r="T704" i="33" s="1"/>
  <c r="R696" i="33" a="1"/>
  <c r="R696" i="33" s="1"/>
  <c r="R688" i="33" a="1"/>
  <c r="R688" i="33" s="1"/>
  <c r="S682" i="33" a="1"/>
  <c r="S682" i="33" s="1"/>
  <c r="T682" i="33" s="1" a="1"/>
  <c r="T682" i="33" s="1"/>
  <c r="S673" i="33" a="1"/>
  <c r="S673" i="33" s="1"/>
  <c r="T673" i="33" s="1" a="1"/>
  <c r="T673" i="33" s="1"/>
  <c r="S669" i="33" a="1"/>
  <c r="S669" i="33" s="1"/>
  <c r="T669" i="33" s="1" a="1"/>
  <c r="T669" i="33" s="1"/>
  <c r="S662" i="33" a="1"/>
  <c r="S662" i="33" s="1"/>
  <c r="T662" i="33" s="1" a="1"/>
  <c r="T662" i="33" s="1"/>
  <c r="R659" i="33" a="1"/>
  <c r="R659" i="33" s="1"/>
  <c r="R652" i="33" a="1"/>
  <c r="R652" i="33" s="1"/>
  <c r="R646" i="33" a="1"/>
  <c r="R646" i="33" s="1"/>
  <c r="S640" i="33" a="1"/>
  <c r="S640" i="33" s="1"/>
  <c r="T640" i="33" s="1" a="1"/>
  <c r="T640" i="33" s="1"/>
  <c r="R630" i="33" a="1"/>
  <c r="R630" i="33" s="1"/>
  <c r="S623" i="33" a="1"/>
  <c r="S623" i="33" s="1"/>
  <c r="T623" i="33" s="1" a="1"/>
  <c r="T623" i="33" s="1"/>
  <c r="R609" i="33" a="1"/>
  <c r="R609" i="33" s="1"/>
  <c r="S603" i="33" a="1"/>
  <c r="S603" i="33" s="1"/>
  <c r="T603" i="33" s="1" a="1"/>
  <c r="T603" i="33" s="1"/>
  <c r="R592" i="33" a="1"/>
  <c r="R592" i="33" s="1"/>
  <c r="S586" i="33" a="1"/>
  <c r="S586" i="33" s="1"/>
  <c r="T586" i="33" s="1" a="1"/>
  <c r="T586" i="33" s="1"/>
  <c r="R575" i="33" a="1"/>
  <c r="R575" i="33" s="1"/>
  <c r="R572" i="33" a="1"/>
  <c r="R572" i="33" s="1"/>
  <c r="S566" i="33" a="1"/>
  <c r="S566" i="33" s="1"/>
  <c r="T566" i="33" s="1" a="1"/>
  <c r="T566" i="33" s="1"/>
  <c r="R555" i="33" a="1"/>
  <c r="R555" i="33" s="1"/>
  <c r="S549" i="33" a="1"/>
  <c r="S549" i="33" s="1"/>
  <c r="T549" i="33" s="1" a="1"/>
  <c r="T549" i="33" s="1"/>
  <c r="R538" i="33" a="1"/>
  <c r="R538" i="33" s="1"/>
  <c r="S532" i="33" a="1"/>
  <c r="S532" i="33" s="1"/>
  <c r="T532" i="33" s="1" a="1"/>
  <c r="T532" i="33" s="1"/>
  <c r="S529" i="33" a="1"/>
  <c r="S529" i="33" s="1"/>
  <c r="T529" i="33" s="1" a="1"/>
  <c r="T529" i="33" s="1"/>
  <c r="R518" i="33" a="1"/>
  <c r="R518" i="33" s="1"/>
  <c r="S512" i="33" a="1"/>
  <c r="S512" i="33" s="1"/>
  <c r="T512" i="33" s="1" a="1"/>
  <c r="T512" i="33" s="1"/>
  <c r="S865" i="33" a="1"/>
  <c r="S865" i="33" s="1"/>
  <c r="T865" i="33" s="1" a="1"/>
  <c r="T865" i="33" s="1"/>
  <c r="R785" i="33" a="1"/>
  <c r="R785" i="33" s="1"/>
  <c r="R767" i="33" a="1"/>
  <c r="R767" i="33" s="1"/>
  <c r="S758" i="33" a="1"/>
  <c r="S758" i="33" s="1"/>
  <c r="T758" i="33" s="1" a="1"/>
  <c r="T758" i="33" s="1"/>
  <c r="S730" i="33" a="1"/>
  <c r="S730" i="33" s="1"/>
  <c r="T730" i="33" s="1" a="1"/>
  <c r="T730" i="33" s="1"/>
  <c r="S702" i="33" a="1"/>
  <c r="S702" i="33" s="1"/>
  <c r="T702" i="33" s="1" a="1"/>
  <c r="T702" i="33" s="1"/>
  <c r="R677" i="33" a="1"/>
  <c r="R677" i="33" s="1"/>
  <c r="R643" i="33" a="1"/>
  <c r="R643" i="33" s="1"/>
  <c r="S637" i="33" a="1"/>
  <c r="S637" i="33" s="1"/>
  <c r="T637" i="33" s="1" a="1"/>
  <c r="T637" i="33" s="1"/>
  <c r="R627" i="33" a="1"/>
  <c r="R627" i="33" s="1"/>
  <c r="S620" i="33" a="1"/>
  <c r="S620" i="33" s="1"/>
  <c r="T620" i="33" s="1" a="1"/>
  <c r="T620" i="33" s="1"/>
  <c r="S617" i="33" a="1"/>
  <c r="S617" i="33" s="1"/>
  <c r="T617" i="33" s="1" a="1"/>
  <c r="T617" i="33" s="1"/>
  <c r="R606" i="33" a="1"/>
  <c r="R606" i="33" s="1"/>
  <c r="S600" i="33" a="1"/>
  <c r="S600" i="33" s="1"/>
  <c r="T600" i="33" s="1" a="1"/>
  <c r="T600" i="33" s="1"/>
  <c r="R589" i="33" a="1"/>
  <c r="R589" i="33" s="1"/>
  <c r="S583" i="33" a="1"/>
  <c r="S583" i="33" s="1"/>
  <c r="T583" i="33" s="1" a="1"/>
  <c r="T583" i="33" s="1"/>
  <c r="R569" i="33" a="1"/>
  <c r="R569" i="33" s="1"/>
  <c r="S563" i="33" a="1"/>
  <c r="S563" i="33" s="1"/>
  <c r="T563" i="33" s="1" a="1"/>
  <c r="T563" i="33" s="1"/>
  <c r="R552" i="33" a="1"/>
  <c r="R552" i="33" s="1"/>
  <c r="S546" i="33" a="1"/>
  <c r="S546" i="33" s="1"/>
  <c r="T546" i="33" s="1" a="1"/>
  <c r="T546" i="33" s="1"/>
  <c r="R535" i="33" a="1"/>
  <c r="R535" i="33" s="1"/>
  <c r="R532" i="33" a="1"/>
  <c r="R532" i="33" s="1"/>
  <c r="S526" i="33" a="1"/>
  <c r="S526" i="33" s="1"/>
  <c r="T526" i="33" s="1" a="1"/>
  <c r="T526" i="33" s="1"/>
  <c r="R515" i="33" a="1"/>
  <c r="R515" i="33" s="1"/>
  <c r="S509" i="33" a="1"/>
  <c r="S509" i="33" s="1"/>
  <c r="T509" i="33" s="1" a="1"/>
  <c r="T509" i="33" s="1"/>
  <c r="R498" i="33" a="1"/>
  <c r="R498" i="33" s="1"/>
  <c r="S492" i="33" a="1"/>
  <c r="S492" i="33" s="1"/>
  <c r="T492" i="33" s="1" a="1"/>
  <c r="T492" i="33" s="1"/>
  <c r="S489" i="33" a="1"/>
  <c r="S489" i="33" s="1"/>
  <c r="T489" i="33" s="1" a="1"/>
  <c r="T489" i="33" s="1"/>
  <c r="R477" i="33" a="1"/>
  <c r="R477" i="33" s="1"/>
  <c r="S471" i="33" a="1"/>
  <c r="S471" i="33" s="1"/>
  <c r="T471" i="33" s="1" a="1"/>
  <c r="T471" i="33" s="1"/>
  <c r="R801" i="33" a="1"/>
  <c r="R801" i="33" s="1"/>
  <c r="R765" i="33" a="1"/>
  <c r="R765" i="33" s="1"/>
  <c r="S747" i="33" a="1"/>
  <c r="S747" i="33" s="1"/>
  <c r="T747" i="33" s="1" a="1"/>
  <c r="T747" i="33" s="1"/>
  <c r="R730" i="33" a="1"/>
  <c r="R730" i="33" s="1"/>
  <c r="S658" i="33" a="1"/>
  <c r="S658" i="33" s="1"/>
  <c r="T658" i="33" s="1" a="1"/>
  <c r="T658" i="33" s="1"/>
  <c r="S648" i="33" a="1"/>
  <c r="S648" i="33" s="1"/>
  <c r="T648" i="33" s="1" a="1"/>
  <c r="T648" i="33" s="1"/>
  <c r="R637" i="33" a="1"/>
  <c r="R637" i="33" s="1"/>
  <c r="S632" i="33" a="1"/>
  <c r="S632" i="33" s="1"/>
  <c r="T632" i="33" s="1" a="1"/>
  <c r="T632" i="33" s="1"/>
  <c r="R617" i="33" a="1"/>
  <c r="R617" i="33" s="1"/>
  <c r="S797" i="33" a="1"/>
  <c r="S797" i="33" s="1"/>
  <c r="T797" i="33" s="1" a="1"/>
  <c r="T797" i="33" s="1"/>
  <c r="R728" i="33" a="1"/>
  <c r="R728" i="33" s="1"/>
  <c r="S719" i="33" a="1"/>
  <c r="S719" i="33" s="1"/>
  <c r="T719" i="33" s="1" a="1"/>
  <c r="T719" i="33" s="1"/>
  <c r="S710" i="33" a="1"/>
  <c r="S710" i="33" s="1"/>
  <c r="T710" i="33" s="1" a="1"/>
  <c r="T710" i="33" s="1"/>
  <c r="S687" i="33" a="1"/>
  <c r="S687" i="33" s="1"/>
  <c r="T687" i="33" s="1" a="1"/>
  <c r="T687" i="33" s="1"/>
  <c r="S676" i="33" a="1"/>
  <c r="S676" i="33" s="1"/>
  <c r="T676" i="33" s="1" a="1"/>
  <c r="T676" i="33" s="1"/>
  <c r="S668" i="33" a="1"/>
  <c r="S668" i="33" s="1"/>
  <c r="T668" i="33" s="1" a="1"/>
  <c r="T668" i="33" s="1"/>
  <c r="R665" i="33" a="1"/>
  <c r="R665" i="33" s="1"/>
  <c r="R658" i="33" a="1"/>
  <c r="R658" i="33" s="1"/>
  <c r="R797" i="33" a="1"/>
  <c r="R797" i="33" s="1"/>
  <c r="S764" i="33" a="1"/>
  <c r="S764" i="33" s="1"/>
  <c r="T764" i="33" s="1" a="1"/>
  <c r="T764" i="33" s="1"/>
  <c r="R747" i="33" a="1"/>
  <c r="R747" i="33" s="1"/>
  <c r="S693" i="33" a="1"/>
  <c r="S693" i="33" s="1"/>
  <c r="T693" i="33" s="1" a="1"/>
  <c r="T693" i="33" s="1"/>
  <c r="R681" i="33" a="1"/>
  <c r="R681" i="33" s="1"/>
  <c r="R672" i="33" a="1"/>
  <c r="R672" i="33" s="1"/>
  <c r="S654" i="33" a="1"/>
  <c r="S654" i="33" s="1"/>
  <c r="T654" i="33" s="1" a="1"/>
  <c r="T654" i="33" s="1"/>
  <c r="R648" i="33" a="1"/>
  <c r="R648" i="33" s="1"/>
  <c r="S642" i="33" a="1"/>
  <c r="S642" i="33" s="1"/>
  <c r="T642" i="33" s="1" a="1"/>
  <c r="T642" i="33" s="1"/>
  <c r="S773" i="33" a="1"/>
  <c r="S773" i="33" s="1"/>
  <c r="T773" i="33" s="1" a="1"/>
  <c r="T773" i="33" s="1"/>
  <c r="R745" i="33" a="1"/>
  <c r="R745" i="33" s="1"/>
  <c r="S736" i="33" a="1"/>
  <c r="S736" i="33" s="1"/>
  <c r="T736" i="33" s="1" a="1"/>
  <c r="T736" i="33" s="1"/>
  <c r="R710" i="33" a="1"/>
  <c r="R710" i="33" s="1"/>
  <c r="R676" i="33" a="1"/>
  <c r="R676" i="33" s="1"/>
  <c r="R668" i="33" a="1"/>
  <c r="R668" i="33" s="1"/>
  <c r="S657" i="33" a="1"/>
  <c r="S657" i="33" s="1"/>
  <c r="T657" i="33" s="1" a="1"/>
  <c r="T657" i="33" s="1"/>
  <c r="R651" i="33" a="1"/>
  <c r="R651" i="33" s="1"/>
  <c r="R645" i="33" a="1"/>
  <c r="R645" i="33" s="1"/>
  <c r="S639" i="33" a="1"/>
  <c r="S639" i="33" s="1"/>
  <c r="T639" i="33" s="1" a="1"/>
  <c r="T639" i="33" s="1"/>
  <c r="R625" i="33" a="1"/>
  <c r="R625" i="33" s="1"/>
  <c r="S619" i="33" a="1"/>
  <c r="S619" i="33" s="1"/>
  <c r="T619" i="33" s="1" a="1"/>
  <c r="T619" i="33" s="1"/>
  <c r="R608" i="33" a="1"/>
  <c r="R608" i="33" s="1"/>
  <c r="S602" i="33" a="1"/>
  <c r="S602" i="33" s="1"/>
  <c r="T602" i="33" s="1" a="1"/>
  <c r="T602" i="33" s="1"/>
  <c r="R591" i="33" a="1"/>
  <c r="R591" i="33" s="1"/>
  <c r="R588" i="33" a="1"/>
  <c r="R588" i="33" s="1"/>
  <c r="S582" i="33" a="1"/>
  <c r="S582" i="33" s="1"/>
  <c r="T582" i="33" s="1" a="1"/>
  <c r="T582" i="33" s="1"/>
  <c r="R571" i="33" a="1"/>
  <c r="R571" i="33" s="1"/>
  <c r="R554" i="33" a="1"/>
  <c r="R554" i="33" s="1"/>
  <c r="S548" i="33" a="1"/>
  <c r="S548" i="33" s="1"/>
  <c r="T548" i="33" s="1" a="1"/>
  <c r="T548" i="33" s="1"/>
  <c r="S545" i="33" a="1"/>
  <c r="S545" i="33" s="1"/>
  <c r="T545" i="33" s="1" a="1"/>
  <c r="T545" i="33" s="1"/>
  <c r="R534" i="33" a="1"/>
  <c r="R534" i="33" s="1"/>
  <c r="S528" i="33" a="1"/>
  <c r="S528" i="33" s="1"/>
  <c r="T528" i="33" s="1" a="1"/>
  <c r="T528" i="33" s="1"/>
  <c r="R517" i="33" a="1"/>
  <c r="R517" i="33" s="1"/>
  <c r="S511" i="33" a="1"/>
  <c r="S511" i="33" s="1"/>
  <c r="T511" i="33" s="1" a="1"/>
  <c r="T511" i="33" s="1"/>
  <c r="R497" i="33" a="1"/>
  <c r="R497" i="33" s="1"/>
  <c r="S491" i="33" a="1"/>
  <c r="S491" i="33" s="1"/>
  <c r="T491" i="33" s="1" a="1"/>
  <c r="T491" i="33" s="1"/>
  <c r="R480" i="33" a="1"/>
  <c r="R480" i="33" s="1"/>
  <c r="S473" i="33" a="1"/>
  <c r="S473" i="33" s="1"/>
  <c r="T473" i="33" s="1" a="1"/>
  <c r="T473" i="33" s="1"/>
  <c r="R781" i="33" a="1"/>
  <c r="R781" i="33" s="1"/>
  <c r="R764" i="33" a="1"/>
  <c r="R764" i="33" s="1"/>
  <c r="R736" i="33" a="1"/>
  <c r="R736" i="33" s="1"/>
  <c r="S727" i="33" a="1"/>
  <c r="S727" i="33" s="1"/>
  <c r="T727" i="33" s="1" a="1"/>
  <c r="T727" i="33" s="1"/>
  <c r="R708" i="33" a="1"/>
  <c r="R708" i="33" s="1"/>
  <c r="S699" i="33" a="1"/>
  <c r="S699" i="33" s="1"/>
  <c r="T699" i="33" s="1" a="1"/>
  <c r="T699" i="33" s="1"/>
  <c r="R693" i="33" a="1"/>
  <c r="R693" i="33" s="1"/>
  <c r="S685" i="33" a="1"/>
  <c r="S685" i="33" s="1"/>
  <c r="T685" i="33" s="1" a="1"/>
  <c r="T685" i="33" s="1"/>
  <c r="R673" i="33" a="1"/>
  <c r="R673" i="33" s="1"/>
  <c r="S636" i="33" a="1"/>
  <c r="S636" i="33" s="1"/>
  <c r="T636" i="33" s="1" a="1"/>
  <c r="T636" i="33" s="1"/>
  <c r="R605" i="33" a="1"/>
  <c r="R605" i="33" s="1"/>
  <c r="R577" i="33" a="1"/>
  <c r="R577" i="33" s="1"/>
  <c r="S568" i="33" a="1"/>
  <c r="S568" i="33" s="1"/>
  <c r="T568" i="33" s="1" a="1"/>
  <c r="T568" i="33" s="1"/>
  <c r="R549" i="33" a="1"/>
  <c r="R549" i="33" s="1"/>
  <c r="S540" i="33" a="1"/>
  <c r="S540" i="33" s="1"/>
  <c r="T540" i="33" s="1" a="1"/>
  <c r="T540" i="33" s="1"/>
  <c r="R514" i="33" a="1"/>
  <c r="R514" i="33" s="1"/>
  <c r="R483" i="33" a="1"/>
  <c r="R483" i="33" s="1"/>
  <c r="S468" i="33" a="1"/>
  <c r="S468" i="33" s="1"/>
  <c r="T468" i="33" s="1" a="1"/>
  <c r="T468" i="33" s="1"/>
  <c r="S457" i="33" a="1"/>
  <c r="S457" i="33" s="1"/>
  <c r="T457" i="33" s="1" a="1"/>
  <c r="T457" i="33" s="1"/>
  <c r="R451" i="33" a="1"/>
  <c r="R451" i="33" s="1"/>
  <c r="R448" i="33" a="1"/>
  <c r="R448" i="33" s="1"/>
  <c r="R445" i="33" a="1"/>
  <c r="R445" i="33" s="1"/>
  <c r="R442" i="33" a="1"/>
  <c r="R442" i="33" s="1"/>
  <c r="S776" i="33" a="1"/>
  <c r="S776" i="33" s="1"/>
  <c r="T776" i="33" s="1" a="1"/>
  <c r="T776" i="33" s="1"/>
  <c r="S634" i="33" a="1"/>
  <c r="S634" i="33" s="1"/>
  <c r="T634" i="33" s="1" a="1"/>
  <c r="T634" i="33" s="1"/>
  <c r="R623" i="33" a="1"/>
  <c r="R623" i="33" s="1"/>
  <c r="R603" i="33" a="1"/>
  <c r="R603" i="33" s="1"/>
  <c r="S594" i="33" a="1"/>
  <c r="S594" i="33" s="1"/>
  <c r="T594" i="33" s="1" a="1"/>
  <c r="T594" i="33" s="1"/>
  <c r="R568" i="33" a="1"/>
  <c r="R568" i="33" s="1"/>
  <c r="R540" i="33" a="1"/>
  <c r="R540" i="33" s="1"/>
  <c r="S531" i="33" a="1"/>
  <c r="S531" i="33" s="1"/>
  <c r="T531" i="33" s="1" a="1"/>
  <c r="T531" i="33" s="1"/>
  <c r="R512" i="33" a="1"/>
  <c r="R512" i="33" s="1"/>
  <c r="S505" i="33" a="1"/>
  <c r="S505" i="33" s="1"/>
  <c r="T505" i="33" s="1" a="1"/>
  <c r="T505" i="33" s="1"/>
  <c r="S497" i="33" a="1"/>
  <c r="S497" i="33" s="1"/>
  <c r="T497" i="33" s="1" a="1"/>
  <c r="T497" i="33" s="1"/>
  <c r="R454" i="33" a="1"/>
  <c r="R454" i="33" s="1"/>
  <c r="R439" i="33" a="1"/>
  <c r="R439" i="33" s="1"/>
  <c r="S433" i="33" a="1"/>
  <c r="S433" i="33" s="1"/>
  <c r="T433" i="33" s="1" a="1"/>
  <c r="T433" i="33" s="1"/>
  <c r="R422" i="33" a="1"/>
  <c r="R422" i="33" s="1"/>
  <c r="R634" i="33" a="1"/>
  <c r="R634" i="33" s="1"/>
  <c r="S585" i="33" a="1"/>
  <c r="S585" i="33" s="1"/>
  <c r="T585" i="33" s="1" a="1"/>
  <c r="T585" i="33" s="1"/>
  <c r="R566" i="33" a="1"/>
  <c r="R566" i="33" s="1"/>
  <c r="S557" i="33" a="1"/>
  <c r="S557" i="33" s="1"/>
  <c r="T557" i="33" s="1" a="1"/>
  <c r="T557" i="33" s="1"/>
  <c r="R531" i="33" a="1"/>
  <c r="R531" i="33" s="1"/>
  <c r="R489" i="33" a="1"/>
  <c r="R489" i="33" s="1"/>
  <c r="R481" i="33" a="1"/>
  <c r="R481" i="33" s="1"/>
  <c r="R468" i="33" a="1"/>
  <c r="R468" i="33" s="1"/>
  <c r="S464" i="33" a="1"/>
  <c r="S464" i="33" s="1"/>
  <c r="T464" i="33" s="1" a="1"/>
  <c r="T464" i="33" s="1"/>
  <c r="S460" i="33" a="1"/>
  <c r="S460" i="33" s="1"/>
  <c r="T460" i="33" s="1" a="1"/>
  <c r="T460" i="33" s="1"/>
  <c r="R457" i="33" a="1"/>
  <c r="R457" i="33" s="1"/>
  <c r="R436" i="33" a="1"/>
  <c r="R436" i="33" s="1"/>
  <c r="S430" i="33" a="1"/>
  <c r="S430" i="33" s="1"/>
  <c r="T430" i="33" s="1" a="1"/>
  <c r="T430" i="33" s="1"/>
  <c r="R416" i="33" a="1"/>
  <c r="R416" i="33" s="1"/>
  <c r="S411" i="33" a="1"/>
  <c r="S411" i="33" s="1"/>
  <c r="T411" i="33" s="1" a="1"/>
  <c r="T411" i="33" s="1"/>
  <c r="S756" i="33" a="1"/>
  <c r="S756" i="33" s="1"/>
  <c r="T756" i="33" s="1" a="1"/>
  <c r="T756" i="33" s="1"/>
  <c r="S622" i="33" a="1"/>
  <c r="S622" i="33" s="1"/>
  <c r="T622" i="33" s="1" a="1"/>
  <c r="T622" i="33" s="1"/>
  <c r="S611" i="33" a="1"/>
  <c r="S611" i="33" s="1"/>
  <c r="T611" i="33" s="1" a="1"/>
  <c r="T611" i="33" s="1"/>
  <c r="R594" i="33" a="1"/>
  <c r="R594" i="33" s="1"/>
  <c r="R585" i="33" a="1"/>
  <c r="R585" i="33" s="1"/>
  <c r="R529" i="33" a="1"/>
  <c r="R529" i="33" s="1"/>
  <c r="S520" i="33" a="1"/>
  <c r="S520" i="33" s="1"/>
  <c r="T520" i="33" s="1" a="1"/>
  <c r="T520" i="33" s="1"/>
  <c r="R433" i="33" a="1"/>
  <c r="R433" i="33" s="1"/>
  <c r="S427" i="33" a="1"/>
  <c r="S427" i="33" s="1"/>
  <c r="T427" i="33" s="1" a="1"/>
  <c r="T427" i="33" s="1"/>
  <c r="S424" i="33" a="1"/>
  <c r="S424" i="33" s="1"/>
  <c r="T424" i="33" s="1" a="1"/>
  <c r="T424" i="33" s="1"/>
  <c r="R413" i="33" a="1"/>
  <c r="R413" i="33" s="1"/>
  <c r="S408" i="33" a="1"/>
  <c r="S408" i="33" s="1"/>
  <c r="T408" i="33" s="1" a="1"/>
  <c r="T408" i="33" s="1"/>
  <c r="R396" i="33" a="1"/>
  <c r="R396" i="33" s="1"/>
  <c r="S390" i="33" a="1"/>
  <c r="S390" i="33" s="1"/>
  <c r="T390" i="33" s="1" a="1"/>
  <c r="T390" i="33" s="1"/>
  <c r="R379" i="33" a="1"/>
  <c r="R379" i="33" s="1"/>
  <c r="S665" i="33" a="1"/>
  <c r="S665" i="33" s="1"/>
  <c r="T665" i="33" s="1" a="1"/>
  <c r="T665" i="33" s="1"/>
  <c r="S645" i="33" a="1"/>
  <c r="S645" i="33" s="1"/>
  <c r="T645" i="33" s="1" a="1"/>
  <c r="T645" i="33" s="1"/>
  <c r="S633" i="33" a="1"/>
  <c r="S633" i="33" s="1"/>
  <c r="T633" i="33" s="1" a="1"/>
  <c r="T633" i="33" s="1"/>
  <c r="R622" i="33" a="1"/>
  <c r="R622" i="33" s="1"/>
  <c r="S574" i="33" a="1"/>
  <c r="S574" i="33" s="1"/>
  <c r="T574" i="33" s="1" a="1"/>
  <c r="T574" i="33" s="1"/>
  <c r="R557" i="33" a="1"/>
  <c r="R557" i="33" s="1"/>
  <c r="R548" i="33" a="1"/>
  <c r="R548" i="33" s="1"/>
  <c r="S503" i="33" a="1"/>
  <c r="S503" i="33" s="1"/>
  <c r="T503" i="33" s="1" a="1"/>
  <c r="T503" i="33" s="1"/>
  <c r="S495" i="33" a="1"/>
  <c r="S495" i="33" s="1"/>
  <c r="T495" i="33" s="1" a="1"/>
  <c r="T495" i="33" s="1"/>
  <c r="R460" i="33" a="1"/>
  <c r="R460" i="33" s="1"/>
  <c r="S453" i="33" a="1"/>
  <c r="S453" i="33" s="1"/>
  <c r="T453" i="33" s="1" a="1"/>
  <c r="T453" i="33" s="1"/>
  <c r="S450" i="33" a="1"/>
  <c r="S450" i="33" s="1"/>
  <c r="T450" i="33" s="1" a="1"/>
  <c r="T450" i="33" s="1"/>
  <c r="S447" i="33" a="1"/>
  <c r="S447" i="33" s="1"/>
  <c r="T447" i="33" s="1" a="1"/>
  <c r="T447" i="33" s="1"/>
  <c r="S444" i="33" a="1"/>
  <c r="S444" i="33" s="1"/>
  <c r="T444" i="33" s="1" a="1"/>
  <c r="T444" i="33" s="1"/>
  <c r="S441" i="33" a="1"/>
  <c r="S441" i="33" s="1"/>
  <c r="T441" i="33" s="1" a="1"/>
  <c r="T441" i="33" s="1"/>
  <c r="R620" i="33" a="1"/>
  <c r="R620" i="33" s="1"/>
  <c r="R611" i="33" a="1"/>
  <c r="R611" i="33" s="1"/>
  <c r="R583" i="33" a="1"/>
  <c r="R583" i="33" s="1"/>
  <c r="S537" i="33" a="1"/>
  <c r="S537" i="33" s="1"/>
  <c r="T537" i="33" s="1" a="1"/>
  <c r="T537" i="33" s="1"/>
  <c r="R520" i="33" a="1"/>
  <c r="R520" i="33" s="1"/>
  <c r="R495" i="33" a="1"/>
  <c r="R495" i="33" s="1"/>
  <c r="S488" i="33" a="1"/>
  <c r="S488" i="33" s="1"/>
  <c r="T488" i="33" s="1" a="1"/>
  <c r="T488" i="33" s="1"/>
  <c r="S480" i="33" a="1"/>
  <c r="S480" i="33" s="1"/>
  <c r="T480" i="33" s="1" a="1"/>
  <c r="T480" i="33" s="1"/>
  <c r="S463" i="33" a="1"/>
  <c r="S463" i="33" s="1"/>
  <c r="T463" i="33" s="1" a="1"/>
  <c r="T463" i="33" s="1"/>
  <c r="S456" i="33" a="1"/>
  <c r="S456" i="33" s="1"/>
  <c r="T456" i="33" s="1" a="1"/>
  <c r="T456" i="33" s="1"/>
  <c r="S438" i="33" a="1"/>
  <c r="S438" i="33" s="1"/>
  <c r="T438" i="33" s="1" a="1"/>
  <c r="T438" i="33" s="1"/>
  <c r="R424" i="33" a="1"/>
  <c r="R424" i="33" s="1"/>
  <c r="S418" i="33" a="1"/>
  <c r="S418" i="33" s="1"/>
  <c r="T418" i="33" s="1" a="1"/>
  <c r="T418" i="33" s="1"/>
  <c r="R408" i="33" a="1"/>
  <c r="R408" i="33" s="1"/>
  <c r="S401" i="33" a="1"/>
  <c r="S401" i="33" s="1"/>
  <c r="T401" i="33" s="1" a="1"/>
  <c r="T401" i="33" s="1"/>
  <c r="R662" i="33" a="1"/>
  <c r="R662" i="33" s="1"/>
  <c r="R574" i="33" a="1"/>
  <c r="R574" i="33" s="1"/>
  <c r="R546" i="33" a="1"/>
  <c r="R546" i="33" s="1"/>
  <c r="R503" i="33" a="1"/>
  <c r="R503" i="33" s="1"/>
  <c r="S467" i="33" a="1"/>
  <c r="S467" i="33" s="1"/>
  <c r="T467" i="33" s="1" a="1"/>
  <c r="T467" i="33" s="1"/>
  <c r="R463" i="33" a="1"/>
  <c r="R463" i="33" s="1"/>
  <c r="R453" i="33" a="1"/>
  <c r="R453" i="33" s="1"/>
  <c r="R450" i="33" a="1"/>
  <c r="R450" i="33" s="1"/>
  <c r="R447" i="33" a="1"/>
  <c r="R447" i="33" s="1"/>
  <c r="R441" i="33" a="1"/>
  <c r="R441" i="33" s="1"/>
  <c r="S435" i="33" a="1"/>
  <c r="S435" i="33" s="1"/>
  <c r="T435" i="33" s="1" a="1"/>
  <c r="T435" i="33" s="1"/>
  <c r="S432" i="33" a="1"/>
  <c r="S432" i="33" s="1"/>
  <c r="T432" i="33" s="1" a="1"/>
  <c r="T432" i="33" s="1"/>
  <c r="R421" i="33" a="1"/>
  <c r="R421" i="33" s="1"/>
  <c r="S415" i="33" a="1"/>
  <c r="S415" i="33" s="1"/>
  <c r="T415" i="33" s="1" a="1"/>
  <c r="T415" i="33" s="1"/>
  <c r="R404" i="33" a="1"/>
  <c r="R404" i="33" s="1"/>
  <c r="S721" i="33" a="1"/>
  <c r="S721" i="33" s="1"/>
  <c r="T721" i="33" s="1" a="1"/>
  <c r="T721" i="33" s="1"/>
  <c r="R632" i="33" a="1"/>
  <c r="R632" i="33" s="1"/>
  <c r="R600" i="33" a="1"/>
  <c r="R600" i="33" s="1"/>
  <c r="S591" i="33" a="1"/>
  <c r="S591" i="33" s="1"/>
  <c r="T591" i="33" s="1" a="1"/>
  <c r="T591" i="33" s="1"/>
  <c r="R537" i="33" a="1"/>
  <c r="R537" i="33" s="1"/>
  <c r="S486" i="33" a="1"/>
  <c r="S486" i="33" s="1"/>
  <c r="T486" i="33" s="1" a="1"/>
  <c r="T486" i="33" s="1"/>
  <c r="R471" i="33" a="1"/>
  <c r="R471" i="33" s="1"/>
  <c r="R467" i="33" a="1"/>
  <c r="R467" i="33" s="1"/>
  <c r="R456" i="33" a="1"/>
  <c r="R456" i="33" s="1"/>
  <c r="R438" i="33" a="1"/>
  <c r="R438" i="33" s="1"/>
  <c r="R435" i="33" a="1"/>
  <c r="R435" i="33" s="1"/>
  <c r="S429" i="33" a="1"/>
  <c r="S429" i="33" s="1"/>
  <c r="T429" i="33" s="1" a="1"/>
  <c r="T429" i="33" s="1"/>
  <c r="R418" i="33" a="1"/>
  <c r="R418" i="33" s="1"/>
  <c r="S412" i="33" a="1"/>
  <c r="S412" i="33" s="1"/>
  <c r="T412" i="33" s="1" a="1"/>
  <c r="T412" i="33" s="1"/>
  <c r="R401" i="33" a="1"/>
  <c r="R401" i="33" s="1"/>
  <c r="R642" i="33" a="1"/>
  <c r="R642" i="33" s="1"/>
  <c r="R563" i="33" a="1"/>
  <c r="R563" i="33" s="1"/>
  <c r="S554" i="33" a="1"/>
  <c r="S554" i="33" s="1"/>
  <c r="T554" i="33" s="1" a="1"/>
  <c r="T554" i="33" s="1"/>
  <c r="R509" i="33" a="1"/>
  <c r="R509" i="33" s="1"/>
  <c r="R501" i="33" a="1"/>
  <c r="R501" i="33" s="1"/>
  <c r="S494" i="33" a="1"/>
  <c r="S494" i="33" s="1"/>
  <c r="T494" i="33" s="1" a="1"/>
  <c r="T494" i="33" s="1"/>
  <c r="S459" i="33" a="1"/>
  <c r="S459" i="33" s="1"/>
  <c r="T459" i="33" s="1" a="1"/>
  <c r="T459" i="33" s="1"/>
  <c r="R432" i="33" a="1"/>
  <c r="R432" i="33" s="1"/>
  <c r="S426" i="33" a="1"/>
  <c r="S426" i="33" s="1"/>
  <c r="T426" i="33" s="1" a="1"/>
  <c r="T426" i="33" s="1"/>
  <c r="R415" i="33" a="1"/>
  <c r="R415" i="33" s="1"/>
  <c r="S410" i="33" a="1"/>
  <c r="S410" i="33" s="1"/>
  <c r="T410" i="33" s="1" a="1"/>
  <c r="T410" i="33" s="1"/>
  <c r="R398" i="33" a="1"/>
  <c r="R398" i="33" s="1"/>
  <c r="R395" i="33" a="1"/>
  <c r="R395" i="33" s="1"/>
  <c r="S389" i="33" a="1"/>
  <c r="S389" i="33" s="1"/>
  <c r="T389" i="33" s="1" a="1"/>
  <c r="T389" i="33" s="1"/>
  <c r="R640" i="33" a="1"/>
  <c r="R640" i="33" s="1"/>
  <c r="S608" i="33" a="1"/>
  <c r="S608" i="33" s="1"/>
  <c r="T608" i="33" s="1" a="1"/>
  <c r="T608" i="33" s="1"/>
  <c r="S580" i="33" a="1"/>
  <c r="S580" i="33" s="1"/>
  <c r="T580" i="33" s="1" a="1"/>
  <c r="T580" i="33" s="1"/>
  <c r="R526" i="33" a="1"/>
  <c r="R526" i="33" s="1"/>
  <c r="S517" i="33" a="1"/>
  <c r="S517" i="33" s="1"/>
  <c r="T517" i="33" s="1" a="1"/>
  <c r="T517" i="33" s="1"/>
  <c r="R494" i="33" a="1"/>
  <c r="R494" i="33" s="1"/>
  <c r="R486" i="33" a="1"/>
  <c r="R486" i="33" s="1"/>
  <c r="R459" i="33" a="1"/>
  <c r="R459" i="33" s="1"/>
  <c r="S452" i="33" a="1"/>
  <c r="S452" i="33" s="1"/>
  <c r="T452" i="33" s="1" a="1"/>
  <c r="T452" i="33" s="1"/>
  <c r="S449" i="33" a="1"/>
  <c r="S449" i="33" s="1"/>
  <c r="T449" i="33" s="1" a="1"/>
  <c r="T449" i="33" s="1"/>
  <c r="S446" i="33" a="1"/>
  <c r="S446" i="33" s="1"/>
  <c r="T446" i="33" s="1" a="1"/>
  <c r="T446" i="33" s="1"/>
  <c r="S443" i="33" a="1"/>
  <c r="S443" i="33" s="1"/>
  <c r="T443" i="33" s="1" a="1"/>
  <c r="T443" i="33" s="1"/>
  <c r="S440" i="33" a="1"/>
  <c r="S440" i="33" s="1"/>
  <c r="T440" i="33" s="1" a="1"/>
  <c r="T440" i="33" s="1"/>
  <c r="R429" i="33" a="1"/>
  <c r="R429" i="33" s="1"/>
  <c r="S423" i="33" a="1"/>
  <c r="S423" i="33" s="1"/>
  <c r="T423" i="33" s="1" a="1"/>
  <c r="T423" i="33" s="1"/>
  <c r="R655" i="33" a="1"/>
  <c r="R655" i="33" s="1"/>
  <c r="R629" i="33" a="1"/>
  <c r="R629" i="33" s="1"/>
  <c r="S597" i="33" a="1"/>
  <c r="S597" i="33" s="1"/>
  <c r="T597" i="33" s="1" a="1"/>
  <c r="T597" i="33" s="1"/>
  <c r="S562" i="33" a="1"/>
  <c r="S562" i="33" s="1"/>
  <c r="T562" i="33" s="1" a="1"/>
  <c r="T562" i="33" s="1"/>
  <c r="S534" i="33" a="1"/>
  <c r="S534" i="33" s="1"/>
  <c r="T534" i="33" s="1" a="1"/>
  <c r="T534" i="33" s="1"/>
  <c r="S508" i="33" a="1"/>
  <c r="S508" i="33" s="1"/>
  <c r="T508" i="33" s="1" a="1"/>
  <c r="T508" i="33" s="1"/>
  <c r="S500" i="33" a="1"/>
  <c r="S500" i="33" s="1"/>
  <c r="T500" i="33" s="1" a="1"/>
  <c r="T500" i="33" s="1"/>
  <c r="R492" i="33" a="1"/>
  <c r="R492" i="33" s="1"/>
  <c r="S470" i="33" a="1"/>
  <c r="S470" i="33" s="1"/>
  <c r="T470" i="33" s="1" a="1"/>
  <c r="T470" i="33" s="1"/>
  <c r="R452" i="33" a="1"/>
  <c r="R452" i="33" s="1"/>
  <c r="R449" i="33" a="1"/>
  <c r="R449" i="33" s="1"/>
  <c r="R446" i="33" a="1"/>
  <c r="R446" i="33" s="1"/>
  <c r="R440" i="33" a="1"/>
  <c r="R440" i="33" s="1"/>
  <c r="S434" i="33" a="1"/>
  <c r="S434" i="33" s="1"/>
  <c r="T434" i="33" s="1" a="1"/>
  <c r="T434" i="33" s="1"/>
  <c r="R682" i="33" a="1"/>
  <c r="R682" i="33" s="1"/>
  <c r="R654" i="33" a="1"/>
  <c r="R654" i="33" s="1"/>
  <c r="S616" i="33" a="1"/>
  <c r="S616" i="33" s="1"/>
  <c r="T616" i="33" s="1" a="1"/>
  <c r="T616" i="33" s="1"/>
  <c r="S560" i="33" a="1"/>
  <c r="S560" i="33" s="1"/>
  <c r="T560" i="33" s="1" a="1"/>
  <c r="T560" i="33" s="1"/>
  <c r="R597" i="33" a="1"/>
  <c r="R597" i="33" s="1"/>
  <c r="S588" i="33" a="1"/>
  <c r="S588" i="33" s="1"/>
  <c r="T588" i="33" s="1" a="1"/>
  <c r="T588" i="33" s="1"/>
  <c r="S579" i="33" a="1"/>
  <c r="S579" i="33" s="1"/>
  <c r="T579" i="33" s="1" a="1"/>
  <c r="T579" i="33" s="1"/>
  <c r="S651" i="33" a="1"/>
  <c r="S651" i="33" s="1"/>
  <c r="T651" i="33" s="1" a="1"/>
  <c r="T651" i="33" s="1"/>
  <c r="S625" i="33" a="1"/>
  <c r="S625" i="33" s="1"/>
  <c r="T625" i="33" s="1" a="1"/>
  <c r="T625" i="33" s="1"/>
  <c r="S577" i="33" a="1"/>
  <c r="S577" i="33" s="1"/>
  <c r="T577" i="33" s="1" a="1"/>
  <c r="T577" i="33" s="1"/>
  <c r="R560" i="33" a="1"/>
  <c r="R560" i="33" s="1"/>
  <c r="S605" i="33" a="1"/>
  <c r="S605" i="33" s="1"/>
  <c r="T605" i="33" s="1" a="1"/>
  <c r="T605" i="33" s="1"/>
  <c r="R586" i="33" a="1"/>
  <c r="R586" i="33" s="1"/>
  <c r="R551" i="33" a="1"/>
  <c r="R551" i="33" s="1"/>
  <c r="R543" i="33" a="1"/>
  <c r="R543" i="33" s="1"/>
  <c r="S437" i="33" a="1"/>
  <c r="S437" i="33" s="1"/>
  <c r="T437" i="33" s="1" a="1"/>
  <c r="T437" i="33" s="1"/>
  <c r="S431" i="33" a="1"/>
  <c r="S431" i="33" s="1"/>
  <c r="T431" i="33" s="1" a="1"/>
  <c r="T431" i="33" s="1"/>
  <c r="R386" i="33" a="1"/>
  <c r="R386" i="33" s="1"/>
  <c r="R371" i="33" a="1"/>
  <c r="R371" i="33" s="1"/>
  <c r="S365" i="33" a="1"/>
  <c r="S365" i="33" s="1"/>
  <c r="T365" i="33" s="1" a="1"/>
  <c r="T365" i="33" s="1"/>
  <c r="R350" i="33" a="1"/>
  <c r="R350" i="33" s="1"/>
  <c r="S337" i="33" a="1"/>
  <c r="S337" i="33" s="1"/>
  <c r="T337" i="33" s="1" a="1"/>
  <c r="T337" i="33" s="1"/>
  <c r="R336" i="33" a="1"/>
  <c r="R336" i="33" s="1"/>
  <c r="S330" i="33" a="1"/>
  <c r="S330" i="33" s="1"/>
  <c r="T330" i="33" s="1" a="1"/>
  <c r="T330" i="33" s="1"/>
  <c r="R319" i="33" a="1"/>
  <c r="R319" i="33" s="1"/>
  <c r="R316" i="33" a="1"/>
  <c r="R316" i="33" s="1"/>
  <c r="S310" i="33" a="1"/>
  <c r="S310" i="33" s="1"/>
  <c r="T310" i="33" s="1" a="1"/>
  <c r="T310" i="33" s="1"/>
  <c r="R299" i="33" a="1"/>
  <c r="R299" i="33" s="1"/>
  <c r="S293" i="33" a="1"/>
  <c r="S293" i="33" s="1"/>
  <c r="T293" i="33" s="1" a="1"/>
  <c r="T293" i="33" s="1"/>
  <c r="S277" i="33" a="1"/>
  <c r="S277" i="33" s="1"/>
  <c r="T277" i="33" s="1" a="1"/>
  <c r="T277" i="33" s="1"/>
  <c r="S274" i="33" a="1"/>
  <c r="S274" i="33" s="1"/>
  <c r="T274" i="33" s="1" a="1"/>
  <c r="T274" i="33" s="1"/>
  <c r="R263" i="33" a="1"/>
  <c r="R263" i="33" s="1"/>
  <c r="R246" i="33" a="1"/>
  <c r="R246" i="33" s="1"/>
  <c r="S240" i="33" a="1"/>
  <c r="S240" i="33" s="1"/>
  <c r="T240" i="33" s="1" a="1"/>
  <c r="T240" i="33" s="1"/>
  <c r="R226" i="33" a="1"/>
  <c r="R226" i="33" s="1"/>
  <c r="S220" i="33" a="1"/>
  <c r="S220" i="33" s="1"/>
  <c r="T220" i="33" s="1" a="1"/>
  <c r="T220" i="33" s="1"/>
  <c r="R209" i="33" a="1"/>
  <c r="R209" i="33" s="1"/>
  <c r="S203" i="33" a="1"/>
  <c r="S203" i="33" s="1"/>
  <c r="T203" i="33" s="1" a="1"/>
  <c r="T203" i="33" s="1"/>
  <c r="R192" i="33" a="1"/>
  <c r="R192" i="33" s="1"/>
  <c r="R189" i="33" a="1"/>
  <c r="R189" i="33" s="1"/>
  <c r="S629" i="33" a="1"/>
  <c r="S629" i="33" s="1"/>
  <c r="T629" i="33" s="1" a="1"/>
  <c r="T629" i="33" s="1"/>
  <c r="R437" i="33" a="1"/>
  <c r="R437" i="33" s="1"/>
  <c r="S407" i="33" a="1"/>
  <c r="S407" i="33" s="1"/>
  <c r="T407" i="33" s="1" a="1"/>
  <c r="T407" i="33" s="1"/>
  <c r="R399" i="33" a="1"/>
  <c r="R399" i="33" s="1"/>
  <c r="S392" i="33" a="1"/>
  <c r="S392" i="33" s="1"/>
  <c r="T392" i="33" s="1" a="1"/>
  <c r="T392" i="33" s="1"/>
  <c r="R389" i="33" a="1"/>
  <c r="R389" i="33" s="1"/>
  <c r="R368" i="33" a="1"/>
  <c r="R368" i="33" s="1"/>
  <c r="S362" i="33" a="1"/>
  <c r="S362" i="33" s="1"/>
  <c r="T362" i="33" s="1" a="1"/>
  <c r="T362" i="33" s="1"/>
  <c r="S359" i="33" a="1"/>
  <c r="S359" i="33" s="1"/>
  <c r="T359" i="33" s="1" a="1"/>
  <c r="T359" i="33" s="1"/>
  <c r="R346" i="33" a="1"/>
  <c r="R346" i="33" s="1"/>
  <c r="S344" i="33" a="1"/>
  <c r="S344" i="33" s="1"/>
  <c r="T344" i="33" s="1" a="1"/>
  <c r="T344" i="33" s="1"/>
  <c r="R333" i="33" a="1"/>
  <c r="R333" i="33" s="1"/>
  <c r="S327" i="33" a="1"/>
  <c r="S327" i="33" s="1"/>
  <c r="T327" i="33" s="1" a="1"/>
  <c r="T327" i="33" s="1"/>
  <c r="R313" i="33" a="1"/>
  <c r="R313" i="33" s="1"/>
  <c r="S307" i="33" a="1"/>
  <c r="S307" i="33" s="1"/>
  <c r="T307" i="33" s="1" a="1"/>
  <c r="T307" i="33" s="1"/>
  <c r="R296" i="33" a="1"/>
  <c r="R296" i="33" s="1"/>
  <c r="S290" i="33" a="1"/>
  <c r="S290" i="33" s="1"/>
  <c r="T290" i="33" s="1" a="1"/>
  <c r="T290" i="33" s="1"/>
  <c r="R280" i="33" a="1"/>
  <c r="R280" i="33" s="1"/>
  <c r="R277" i="33" a="1"/>
  <c r="R277" i="33" s="1"/>
  <c r="S271" i="33" a="1"/>
  <c r="S271" i="33" s="1"/>
  <c r="T271" i="33" s="1" a="1"/>
  <c r="T271" i="33" s="1"/>
  <c r="R260" i="33" a="1"/>
  <c r="R260" i="33" s="1"/>
  <c r="S254" i="33" a="1"/>
  <c r="S254" i="33" s="1"/>
  <c r="T254" i="33" s="1" a="1"/>
  <c r="T254" i="33" s="1"/>
  <c r="S237" i="33" a="1"/>
  <c r="S237" i="33" s="1"/>
  <c r="T237" i="33" s="1" a="1"/>
  <c r="T237" i="33" s="1"/>
  <c r="S234" i="33" a="1"/>
  <c r="S234" i="33" s="1"/>
  <c r="T234" i="33" s="1" a="1"/>
  <c r="T234" i="33" s="1"/>
  <c r="R223" i="33" a="1"/>
  <c r="R223" i="33" s="1"/>
  <c r="S217" i="33" a="1"/>
  <c r="S217" i="33" s="1"/>
  <c r="T217" i="33" s="1" a="1"/>
  <c r="T217" i="33" s="1"/>
  <c r="S514" i="33" a="1"/>
  <c r="S514" i="33" s="1"/>
  <c r="T514" i="33" s="1" a="1"/>
  <c r="T514" i="33" s="1"/>
  <c r="S445" i="33" a="1"/>
  <c r="S445" i="33" s="1"/>
  <c r="T445" i="33" s="1" a="1"/>
  <c r="T445" i="33" s="1"/>
  <c r="R431" i="33" a="1"/>
  <c r="R431" i="33" s="1"/>
  <c r="S425" i="33" a="1"/>
  <c r="S425" i="33" s="1"/>
  <c r="T425" i="33" s="1" a="1"/>
  <c r="T425" i="33" s="1"/>
  <c r="S402" i="33" a="1"/>
  <c r="S402" i="33" s="1"/>
  <c r="T402" i="33" s="1" a="1"/>
  <c r="T402" i="33" s="1"/>
  <c r="R392" i="33" a="1"/>
  <c r="R392" i="33" s="1"/>
  <c r="S379" i="33" a="1"/>
  <c r="S379" i="33" s="1"/>
  <c r="T379" i="33" s="1" a="1"/>
  <c r="T379" i="33" s="1"/>
  <c r="S376" i="33" a="1"/>
  <c r="S376" i="33" s="1"/>
  <c r="T376" i="33" s="1" a="1"/>
  <c r="T376" i="33" s="1"/>
  <c r="R365" i="33" a="1"/>
  <c r="R365" i="33" s="1"/>
  <c r="R362" i="33" a="1"/>
  <c r="R362" i="33" s="1"/>
  <c r="S355" i="33" a="1"/>
  <c r="S355" i="33" s="1"/>
  <c r="T355" i="33" s="1" a="1"/>
  <c r="T355" i="33" s="1"/>
  <c r="R337" i="33" a="1"/>
  <c r="R337" i="33" s="1"/>
  <c r="S342" i="33" a="1"/>
  <c r="S342" i="33" s="1"/>
  <c r="T342" i="33" s="1" a="1"/>
  <c r="T342" i="33" s="1"/>
  <c r="R330" i="33" a="1"/>
  <c r="R330" i="33" s="1"/>
  <c r="S324" i="33" a="1"/>
  <c r="S324" i="33" s="1"/>
  <c r="T324" i="33" s="1" a="1"/>
  <c r="T324" i="33" s="1"/>
  <c r="S321" i="33" a="1"/>
  <c r="S321" i="33" s="1"/>
  <c r="T321" i="33" s="1" a="1"/>
  <c r="T321" i="33" s="1"/>
  <c r="R310" i="33" a="1"/>
  <c r="R310" i="33" s="1"/>
  <c r="S304" i="33" a="1"/>
  <c r="S304" i="33" s="1"/>
  <c r="T304" i="33" s="1" a="1"/>
  <c r="T304" i="33" s="1"/>
  <c r="R293" i="33" a="1"/>
  <c r="R293" i="33" s="1"/>
  <c r="S287" i="33" a="1"/>
  <c r="S287" i="33" s="1"/>
  <c r="T287" i="33" s="1" a="1"/>
  <c r="T287" i="33" s="1"/>
  <c r="R274" i="33" a="1"/>
  <c r="R274" i="33" s="1"/>
  <c r="S251" i="33" a="1"/>
  <c r="S251" i="33" s="1"/>
  <c r="T251" i="33" s="1" a="1"/>
  <c r="T251" i="33" s="1"/>
  <c r="R240" i="33" a="1"/>
  <c r="R240" i="33" s="1"/>
  <c r="R237" i="33" a="1"/>
  <c r="R237" i="33" s="1"/>
  <c r="S230" i="33" a="1"/>
  <c r="S230" i="33" s="1"/>
  <c r="T230" i="33" s="1" a="1"/>
  <c r="T230" i="33" s="1"/>
  <c r="R220" i="33" a="1"/>
  <c r="R220" i="33" s="1"/>
  <c r="S465" i="33" a="1"/>
  <c r="S465" i="33" s="1"/>
  <c r="T465" i="33" s="1" a="1"/>
  <c r="T465" i="33" s="1"/>
  <c r="R407" i="33" a="1"/>
  <c r="R407" i="33" s="1"/>
  <c r="S395" i="33" a="1"/>
  <c r="S395" i="33" s="1"/>
  <c r="T395" i="33" s="1" a="1"/>
  <c r="T395" i="33" s="1"/>
  <c r="S382" i="33" a="1"/>
  <c r="S382" i="33" s="1"/>
  <c r="T382" i="33" s="1" a="1"/>
  <c r="T382" i="33" s="1"/>
  <c r="S373" i="33" a="1"/>
  <c r="S373" i="33" s="1"/>
  <c r="T373" i="33" s="1" a="1"/>
  <c r="T373" i="33" s="1"/>
  <c r="R359" i="33" a="1"/>
  <c r="R359" i="33" s="1"/>
  <c r="S352" i="33" a="1"/>
  <c r="S352" i="33" s="1"/>
  <c r="T352" i="33" s="1" a="1"/>
  <c r="T352" i="33" s="1"/>
  <c r="R344" i="33" a="1"/>
  <c r="R344" i="33" s="1"/>
  <c r="S339" i="33" a="1"/>
  <c r="S339" i="33" s="1"/>
  <c r="T339" i="33" s="1" a="1"/>
  <c r="T339" i="33" s="1"/>
  <c r="R327" i="33" a="1"/>
  <c r="R327" i="33" s="1"/>
  <c r="R324" i="33" a="1"/>
  <c r="R324" i="33" s="1"/>
  <c r="S318" i="33" a="1"/>
  <c r="S318" i="33" s="1"/>
  <c r="T318" i="33" s="1" a="1"/>
  <c r="T318" i="33" s="1"/>
  <c r="R307" i="33" a="1"/>
  <c r="R307" i="33" s="1"/>
  <c r="S301" i="33" a="1"/>
  <c r="S301" i="33" s="1"/>
  <c r="T301" i="33" s="1" a="1"/>
  <c r="T301" i="33" s="1"/>
  <c r="R290" i="33" a="1"/>
  <c r="R290" i="33" s="1"/>
  <c r="S284" i="33" a="1"/>
  <c r="S284" i="33" s="1"/>
  <c r="T284" i="33" s="1" a="1"/>
  <c r="T284" i="33" s="1"/>
  <c r="S282" i="33" a="1"/>
  <c r="S282" i="33" s="1"/>
  <c r="T282" i="33" s="1" a="1"/>
  <c r="T282" i="33" s="1"/>
  <c r="R271" i="33" a="1"/>
  <c r="R271" i="33" s="1"/>
  <c r="S265" i="33" a="1"/>
  <c r="S265" i="33" s="1"/>
  <c r="T265" i="33" s="1" a="1"/>
  <c r="T265" i="33" s="1"/>
  <c r="R254" i="33" a="1"/>
  <c r="R254" i="33" s="1"/>
  <c r="S248" i="33" a="1"/>
  <c r="S248" i="33" s="1"/>
  <c r="T248" i="33" s="1" a="1"/>
  <c r="T248" i="33" s="1"/>
  <c r="R234" i="33" a="1"/>
  <c r="R234" i="33" s="1"/>
  <c r="S228" i="33" a="1"/>
  <c r="S228" i="33" s="1"/>
  <c r="T228" i="33" s="1" a="1"/>
  <c r="T228" i="33" s="1"/>
  <c r="R217" i="33" a="1"/>
  <c r="R217" i="33" s="1"/>
  <c r="S211" i="33" a="1"/>
  <c r="S211" i="33" s="1"/>
  <c r="T211" i="33" s="1" a="1"/>
  <c r="T211" i="33" s="1"/>
  <c r="R200" i="33" a="1"/>
  <c r="R200" i="33" s="1"/>
  <c r="R197" i="33" a="1"/>
  <c r="R197" i="33" s="1"/>
  <c r="S191" i="33" a="1"/>
  <c r="S191" i="33" s="1"/>
  <c r="T191" i="33" s="1" a="1"/>
  <c r="T191" i="33" s="1"/>
  <c r="R180" i="33" a="1"/>
  <c r="R180" i="33" s="1"/>
  <c r="S599" i="33" a="1"/>
  <c r="S599" i="33" s="1"/>
  <c r="T599" i="33" s="1" a="1"/>
  <c r="T599" i="33" s="1"/>
  <c r="S454" i="33" a="1"/>
  <c r="S454" i="33" s="1"/>
  <c r="T454" i="33" s="1" a="1"/>
  <c r="T454" i="33" s="1"/>
  <c r="R443" i="33" a="1"/>
  <c r="R443" i="33" s="1"/>
  <c r="R425" i="33" a="1"/>
  <c r="R425" i="33" s="1"/>
  <c r="R402" i="33" a="1"/>
  <c r="R402" i="33" s="1"/>
  <c r="S398" i="33" a="1"/>
  <c r="S398" i="33" s="1"/>
  <c r="T398" i="33" s="1" a="1"/>
  <c r="T398" i="33" s="1"/>
  <c r="S385" i="33" a="1"/>
  <c r="S385" i="33" s="1"/>
  <c r="T385" i="33" s="1" a="1"/>
  <c r="T385" i="33" s="1"/>
  <c r="R376" i="33" a="1"/>
  <c r="R376" i="33" s="1"/>
  <c r="S370" i="33" a="1"/>
  <c r="S370" i="33" s="1"/>
  <c r="T370" i="33" s="1" a="1"/>
  <c r="T370" i="33" s="1"/>
  <c r="S367" i="33" a="1"/>
  <c r="S367" i="33" s="1"/>
  <c r="T367" i="33" s="1" a="1"/>
  <c r="T367" i="33" s="1"/>
  <c r="R355" i="33" a="1"/>
  <c r="R355" i="33" s="1"/>
  <c r="S349" i="33" a="1"/>
  <c r="S349" i="33" s="1"/>
  <c r="T349" i="33" s="1" a="1"/>
  <c r="T349" i="33" s="1"/>
  <c r="R342" i="33" a="1"/>
  <c r="R342" i="33" s="1"/>
  <c r="S335" i="33" a="1"/>
  <c r="S335" i="33" s="1"/>
  <c r="T335" i="33" s="1" a="1"/>
  <c r="T335" i="33" s="1"/>
  <c r="R321" i="33" a="1"/>
  <c r="R321" i="33" s="1"/>
  <c r="S315" i="33" a="1"/>
  <c r="S315" i="33" s="1"/>
  <c r="T315" i="33" s="1" a="1"/>
  <c r="T315" i="33" s="1"/>
  <c r="R304" i="33" a="1"/>
  <c r="R304" i="33" s="1"/>
  <c r="S298" i="33" a="1"/>
  <c r="S298" i="33" s="1"/>
  <c r="T298" i="33" s="1" a="1"/>
  <c r="T298" i="33" s="1"/>
  <c r="R287" i="33" a="1"/>
  <c r="R287" i="33" s="1"/>
  <c r="R284" i="33" a="1"/>
  <c r="R284" i="33" s="1"/>
  <c r="S279" i="33" a="1"/>
  <c r="S279" i="33" s="1"/>
  <c r="T279" i="33" s="1" a="1"/>
  <c r="T279" i="33" s="1"/>
  <c r="S262" i="33" a="1"/>
  <c r="S262" i="33" s="1"/>
  <c r="T262" i="33" s="1" a="1"/>
  <c r="T262" i="33" s="1"/>
  <c r="R251" i="33" a="1"/>
  <c r="R251" i="33" s="1"/>
  <c r="S245" i="33" a="1"/>
  <c r="S245" i="33" s="1"/>
  <c r="T245" i="33" s="1" a="1"/>
  <c r="T245" i="33" s="1"/>
  <c r="S243" i="33" a="1"/>
  <c r="S243" i="33" s="1"/>
  <c r="T243" i="33" s="1" a="1"/>
  <c r="T243" i="33" s="1"/>
  <c r="R230" i="33" a="1"/>
  <c r="R230" i="33" s="1"/>
  <c r="S225" i="33" a="1"/>
  <c r="S225" i="33" s="1"/>
  <c r="T225" i="33" s="1" a="1"/>
  <c r="T225" i="33" s="1"/>
  <c r="R214" i="33" a="1"/>
  <c r="R214" i="33" s="1"/>
  <c r="S506" i="33" a="1"/>
  <c r="S506" i="33" s="1"/>
  <c r="T506" i="33" s="1" a="1"/>
  <c r="T506" i="33" s="1"/>
  <c r="S483" i="33" a="1"/>
  <c r="S483" i="33" s="1"/>
  <c r="T483" i="33" s="1" a="1"/>
  <c r="T483" i="33" s="1"/>
  <c r="R465" i="33" a="1"/>
  <c r="R465" i="33" s="1"/>
  <c r="S436" i="33" a="1"/>
  <c r="S436" i="33" s="1"/>
  <c r="T436" i="33" s="1" a="1"/>
  <c r="T436" i="33" s="1"/>
  <c r="R430" i="33" a="1"/>
  <c r="R430" i="33" s="1"/>
  <c r="S419" i="33" a="1"/>
  <c r="S419" i="33" s="1"/>
  <c r="T419" i="33" s="1" a="1"/>
  <c r="T419" i="33" s="1"/>
  <c r="R411" i="33" a="1"/>
  <c r="R411" i="33" s="1"/>
  <c r="S388" i="33" a="1"/>
  <c r="S388" i="33" s="1"/>
  <c r="T388" i="33" s="1" a="1"/>
  <c r="T388" i="33" s="1"/>
  <c r="R382" i="33" a="1"/>
  <c r="R382" i="33" s="1"/>
  <c r="R373" i="33" a="1"/>
  <c r="R373" i="33" s="1"/>
  <c r="R370" i="33" a="1"/>
  <c r="R370" i="33" s="1"/>
  <c r="S364" i="33" a="1"/>
  <c r="S364" i="33" s="1"/>
  <c r="T364" i="33" s="1" a="1"/>
  <c r="T364" i="33" s="1"/>
  <c r="R352" i="33" a="1"/>
  <c r="R352" i="33" s="1"/>
  <c r="S345" i="33" a="1"/>
  <c r="S345" i="33" s="1"/>
  <c r="T345" i="33" s="1" a="1"/>
  <c r="T345" i="33" s="1"/>
  <c r="R339" i="33" a="1"/>
  <c r="R339" i="33" s="1"/>
  <c r="S332" i="33" a="1"/>
  <c r="S332" i="33" s="1"/>
  <c r="T332" i="33" s="1" a="1"/>
  <c r="T332" i="33" s="1"/>
  <c r="S329" i="33" a="1"/>
  <c r="S329" i="33" s="1"/>
  <c r="T329" i="33" s="1" a="1"/>
  <c r="T329" i="33" s="1"/>
  <c r="R318" i="33" a="1"/>
  <c r="R318" i="33" s="1"/>
  <c r="S312" i="33" a="1"/>
  <c r="S312" i="33" s="1"/>
  <c r="T312" i="33" s="1" a="1"/>
  <c r="T312" i="33" s="1"/>
  <c r="R301" i="33" a="1"/>
  <c r="R301" i="33" s="1"/>
  <c r="S295" i="33" a="1"/>
  <c r="S295" i="33" s="1"/>
  <c r="T295" i="33" s="1" a="1"/>
  <c r="T295" i="33" s="1"/>
  <c r="R282" i="33" a="1"/>
  <c r="R282" i="33" s="1"/>
  <c r="S276" i="33" a="1"/>
  <c r="S276" i="33" s="1"/>
  <c r="T276" i="33" s="1" a="1"/>
  <c r="T276" i="33" s="1"/>
  <c r="R265" i="33" a="1"/>
  <c r="R265" i="33" s="1"/>
  <c r="S259" i="33" a="1"/>
  <c r="S259" i="33" s="1"/>
  <c r="T259" i="33" s="1" a="1"/>
  <c r="T259" i="33" s="1"/>
  <c r="R248" i="33" a="1"/>
  <c r="R248" i="33" s="1"/>
  <c r="R245" i="33" a="1"/>
  <c r="R245" i="33" s="1"/>
  <c r="S239" i="33" a="1"/>
  <c r="S239" i="33" s="1"/>
  <c r="T239" i="33" s="1" a="1"/>
  <c r="T239" i="33" s="1"/>
  <c r="R580" i="33" a="1"/>
  <c r="R580" i="33" s="1"/>
  <c r="S462" i="33" a="1"/>
  <c r="S462" i="33" s="1"/>
  <c r="T462" i="33" s="1" a="1"/>
  <c r="T462" i="33" s="1"/>
  <c r="R419" i="33" a="1"/>
  <c r="R419" i="33" s="1"/>
  <c r="S391" i="33" a="1"/>
  <c r="S391" i="33" s="1"/>
  <c r="T391" i="33" s="1" a="1"/>
  <c r="T391" i="33" s="1"/>
  <c r="R385" i="33" a="1"/>
  <c r="R385" i="33" s="1"/>
  <c r="R367" i="33" a="1"/>
  <c r="R367" i="33" s="1"/>
  <c r="R349" i="33" a="1"/>
  <c r="R349" i="33" s="1"/>
  <c r="S358" i="33" a="1"/>
  <c r="S358" i="33" s="1"/>
  <c r="T358" i="33" s="1" a="1"/>
  <c r="T358" i="33" s="1"/>
  <c r="R335" i="33" a="1"/>
  <c r="R335" i="33" s="1"/>
  <c r="R332" i="33" a="1"/>
  <c r="R332" i="33" s="1"/>
  <c r="S326" i="33" a="1"/>
  <c r="S326" i="33" s="1"/>
  <c r="T326" i="33" s="1" a="1"/>
  <c r="T326" i="33" s="1"/>
  <c r="R315" i="33" a="1"/>
  <c r="R315" i="33" s="1"/>
  <c r="S309" i="33" a="1"/>
  <c r="S309" i="33" s="1"/>
  <c r="T309" i="33" s="1" a="1"/>
  <c r="T309" i="33" s="1"/>
  <c r="R298" i="33" a="1"/>
  <c r="R298" i="33" s="1"/>
  <c r="S292" i="33" a="1"/>
  <c r="S292" i="33" s="1"/>
  <c r="T292" i="33" s="1" a="1"/>
  <c r="T292" i="33" s="1"/>
  <c r="S289" i="33" a="1"/>
  <c r="S289" i="33" s="1"/>
  <c r="T289" i="33" s="1" a="1"/>
  <c r="T289" i="33" s="1"/>
  <c r="R279" i="33" a="1"/>
  <c r="R279" i="33" s="1"/>
  <c r="S273" i="33" a="1"/>
  <c r="S273" i="33" s="1"/>
  <c r="T273" i="33" s="1" a="1"/>
  <c r="T273" i="33" s="1"/>
  <c r="R262" i="33" a="1"/>
  <c r="R262" i="33" s="1"/>
  <c r="R243" i="33" a="1"/>
  <c r="R243" i="33" s="1"/>
  <c r="S236" i="33" a="1"/>
  <c r="S236" i="33" s="1"/>
  <c r="T236" i="33" s="1" a="1"/>
  <c r="T236" i="33" s="1"/>
  <c r="R225" i="33" a="1"/>
  <c r="R225" i="33" s="1"/>
  <c r="S219" i="33" a="1"/>
  <c r="S219" i="33" s="1"/>
  <c r="T219" i="33" s="1" a="1"/>
  <c r="T219" i="33" s="1"/>
  <c r="R208" i="33" a="1"/>
  <c r="R208" i="33" s="1"/>
  <c r="R205" i="33" a="1"/>
  <c r="R205" i="33" s="1"/>
  <c r="S199" i="33" a="1"/>
  <c r="S199" i="33" s="1"/>
  <c r="T199" i="33" s="1" a="1"/>
  <c r="T199" i="33" s="1"/>
  <c r="S571" i="33" a="1"/>
  <c r="S571" i="33" s="1"/>
  <c r="T571" i="33" s="1" a="1"/>
  <c r="T571" i="33" s="1"/>
  <c r="R506" i="33" a="1"/>
  <c r="R506" i="33" s="1"/>
  <c r="R462" i="33" a="1"/>
  <c r="R462" i="33" s="1"/>
  <c r="S442" i="33" a="1"/>
  <c r="S442" i="33" s="1"/>
  <c r="T442" i="33" s="1" a="1"/>
  <c r="T442" i="33" s="1"/>
  <c r="R423" i="33" a="1"/>
  <c r="R423" i="33" s="1"/>
  <c r="R410" i="33" a="1"/>
  <c r="R410" i="33" s="1"/>
  <c r="S394" i="33" a="1"/>
  <c r="S394" i="33" s="1"/>
  <c r="T394" i="33" s="1" a="1"/>
  <c r="T394" i="33" s="1"/>
  <c r="R388" i="33" a="1"/>
  <c r="R388" i="33" s="1"/>
  <c r="S381" i="33" a="1"/>
  <c r="S381" i="33" s="1"/>
  <c r="T381" i="33" s="1" a="1"/>
  <c r="T381" i="33" s="1"/>
  <c r="S378" i="33" a="1"/>
  <c r="S378" i="33" s="1"/>
  <c r="T378" i="33" s="1" a="1"/>
  <c r="T378" i="33" s="1"/>
  <c r="S375" i="33" a="1"/>
  <c r="S375" i="33" s="1"/>
  <c r="T375" i="33" s="1" a="1"/>
  <c r="T375" i="33" s="1"/>
  <c r="R364" i="33" a="1"/>
  <c r="R364" i="33" s="1"/>
  <c r="R345" i="33" a="1"/>
  <c r="R345" i="33" s="1"/>
  <c r="R329" i="33" a="1"/>
  <c r="R329" i="33" s="1"/>
  <c r="S323" i="33" a="1"/>
  <c r="S323" i="33" s="1"/>
  <c r="T323" i="33" s="1" a="1"/>
  <c r="T323" i="33" s="1"/>
  <c r="R312" i="33" a="1"/>
  <c r="R312" i="33" s="1"/>
  <c r="S306" i="33" a="1"/>
  <c r="S306" i="33" s="1"/>
  <c r="T306" i="33" s="1" a="1"/>
  <c r="T306" i="33" s="1"/>
  <c r="R295" i="33" a="1"/>
  <c r="R295" i="33" s="1"/>
  <c r="R292" i="33" a="1"/>
  <c r="R292" i="33" s="1"/>
  <c r="S286" i="33" a="1"/>
  <c r="S286" i="33" s="1"/>
  <c r="T286" i="33" s="1" a="1"/>
  <c r="T286" i="33" s="1"/>
  <c r="R276" i="33" a="1"/>
  <c r="R276" i="33" s="1"/>
  <c r="S270" i="33" a="1"/>
  <c r="S270" i="33" s="1"/>
  <c r="T270" i="33" s="1" a="1"/>
  <c r="T270" i="33" s="1"/>
  <c r="R259" i="33" a="1"/>
  <c r="R259" i="33" s="1"/>
  <c r="S253" i="33" a="1"/>
  <c r="S253" i="33" s="1"/>
  <c r="T253" i="33" s="1" a="1"/>
  <c r="T253" i="33" s="1"/>
  <c r="S250" i="33" a="1"/>
  <c r="S250" i="33" s="1"/>
  <c r="T250" i="33" s="1" a="1"/>
  <c r="T250" i="33" s="1"/>
  <c r="R239" i="33" a="1"/>
  <c r="R239" i="33" s="1"/>
  <c r="S476" i="33" a="1"/>
  <c r="S476" i="33" s="1"/>
  <c r="T476" i="33" s="1" a="1"/>
  <c r="T476" i="33" s="1"/>
  <c r="R406" i="33" a="1"/>
  <c r="R406" i="33" s="1"/>
  <c r="S397" i="33" a="1"/>
  <c r="S397" i="33" s="1"/>
  <c r="T397" i="33" s="1" a="1"/>
  <c r="T397" i="33" s="1"/>
  <c r="R391" i="33" a="1"/>
  <c r="R391" i="33" s="1"/>
  <c r="S384" i="33" a="1"/>
  <c r="S384" i="33" s="1"/>
  <c r="T384" i="33" s="1" a="1"/>
  <c r="T384" i="33" s="1"/>
  <c r="R378" i="33" a="1"/>
  <c r="R378" i="33" s="1"/>
  <c r="S372" i="33" a="1"/>
  <c r="S372" i="33" s="1"/>
  <c r="T372" i="33" s="1" a="1"/>
  <c r="T372" i="33" s="1"/>
  <c r="S354" i="33" a="1"/>
  <c r="S354" i="33" s="1"/>
  <c r="T354" i="33" s="1" a="1"/>
  <c r="T354" i="33" s="1"/>
  <c r="R358" i="33" a="1"/>
  <c r="R358" i="33" s="1"/>
  <c r="S341" i="33" a="1"/>
  <c r="S341" i="33" s="1"/>
  <c r="T341" i="33" s="1" a="1"/>
  <c r="T341" i="33" s="1"/>
  <c r="S338" i="33" a="1"/>
  <c r="S338" i="33" s="1"/>
  <c r="T338" i="33" s="1" a="1"/>
  <c r="T338" i="33" s="1"/>
  <c r="R326" i="33" a="1"/>
  <c r="R326" i="33" s="1"/>
  <c r="S320" i="33" a="1"/>
  <c r="S320" i="33" s="1"/>
  <c r="T320" i="33" s="1" a="1"/>
  <c r="T320" i="33" s="1"/>
  <c r="R309" i="33" a="1"/>
  <c r="R309" i="33" s="1"/>
  <c r="S303" i="33" a="1"/>
  <c r="S303" i="33" s="1"/>
  <c r="T303" i="33" s="1" a="1"/>
  <c r="T303" i="33" s="1"/>
  <c r="R289" i="33" a="1"/>
  <c r="R289" i="33" s="1"/>
  <c r="S283" i="33" a="1"/>
  <c r="S283" i="33" s="1"/>
  <c r="T283" i="33" s="1" a="1"/>
  <c r="T283" i="33" s="1"/>
  <c r="R273" i="33" a="1"/>
  <c r="R273" i="33" s="1"/>
  <c r="S267" i="33" a="1"/>
  <c r="S267" i="33" s="1"/>
  <c r="T267" i="33" s="1" a="1"/>
  <c r="T267" i="33" s="1"/>
  <c r="R253" i="33" a="1"/>
  <c r="R253" i="33" s="1"/>
  <c r="S247" i="33" a="1"/>
  <c r="S247" i="33" s="1"/>
  <c r="T247" i="33" s="1" a="1"/>
  <c r="T247" i="33" s="1"/>
  <c r="R236" i="33" a="1"/>
  <c r="R236" i="33" s="1"/>
  <c r="S229" i="33" a="1"/>
  <c r="S229" i="33" s="1"/>
  <c r="T229" i="33" s="1" a="1"/>
  <c r="T229" i="33" s="1"/>
  <c r="R219" i="33" a="1"/>
  <c r="R219" i="33" s="1"/>
  <c r="S213" i="33" a="1"/>
  <c r="S213" i="33" s="1"/>
  <c r="T213" i="33" s="1" a="1"/>
  <c r="T213" i="33" s="1"/>
  <c r="S210" i="33" a="1"/>
  <c r="S210" i="33" s="1"/>
  <c r="T210" i="33" s="1" a="1"/>
  <c r="T210" i="33" s="1"/>
  <c r="R199" i="33" a="1"/>
  <c r="R199" i="33" s="1"/>
  <c r="R500" i="33" a="1"/>
  <c r="R500" i="33" s="1"/>
  <c r="R476" i="33" a="1"/>
  <c r="R476" i="33" s="1"/>
  <c r="S451" i="33" a="1"/>
  <c r="S451" i="33" s="1"/>
  <c r="T451" i="33" s="1" a="1"/>
  <c r="T451" i="33" s="1"/>
  <c r="R434" i="33" a="1"/>
  <c r="R434" i="33" s="1"/>
  <c r="S428" i="33" a="1"/>
  <c r="S428" i="33" s="1"/>
  <c r="T428" i="33" s="1" a="1"/>
  <c r="T428" i="33" s="1"/>
  <c r="S400" i="33" a="1"/>
  <c r="S400" i="33" s="1"/>
  <c r="T400" i="33" s="1" a="1"/>
  <c r="T400" i="33" s="1"/>
  <c r="R394" i="33" a="1"/>
  <c r="R394" i="33" s="1"/>
  <c r="R381" i="33" a="1"/>
  <c r="R381" i="33" s="1"/>
  <c r="R375" i="33" a="1"/>
  <c r="R375" i="33" s="1"/>
  <c r="S369" i="33" a="1"/>
  <c r="S369" i="33" s="1"/>
  <c r="T369" i="33" s="1" a="1"/>
  <c r="T369" i="33" s="1"/>
  <c r="S351" i="33" a="1"/>
  <c r="S351" i="33" s="1"/>
  <c r="T351" i="33" s="1" a="1"/>
  <c r="T351" i="33" s="1"/>
  <c r="R341" i="33" a="1"/>
  <c r="R341" i="33" s="1"/>
  <c r="S334" i="33" a="1"/>
  <c r="S334" i="33" s="1"/>
  <c r="T334" i="33" s="1" a="1"/>
  <c r="T334" i="33" s="1"/>
  <c r="R323" i="33" a="1"/>
  <c r="R323" i="33" s="1"/>
  <c r="S317" i="33" a="1"/>
  <c r="S317" i="33" s="1"/>
  <c r="T317" i="33" s="1" a="1"/>
  <c r="T317" i="33" s="1"/>
  <c r="R306" i="33" a="1"/>
  <c r="R306" i="33" s="1"/>
  <c r="S300" i="33" a="1"/>
  <c r="S300" i="33" s="1"/>
  <c r="T300" i="33" s="1" a="1"/>
  <c r="T300" i="33" s="1"/>
  <c r="S297" i="33" a="1"/>
  <c r="S297" i="33" s="1"/>
  <c r="T297" i="33" s="1" a="1"/>
  <c r="T297" i="33" s="1"/>
  <c r="R286" i="33" a="1"/>
  <c r="R286" i="33" s="1"/>
  <c r="S281" i="33" a="1"/>
  <c r="S281" i="33" s="1"/>
  <c r="T281" i="33" s="1" a="1"/>
  <c r="T281" i="33" s="1"/>
  <c r="R270" i="33" a="1"/>
  <c r="R270" i="33" s="1"/>
  <c r="S264" i="33" a="1"/>
  <c r="S264" i="33" s="1"/>
  <c r="T264" i="33" s="1" a="1"/>
  <c r="T264" i="33" s="1"/>
  <c r="R250" i="33" a="1"/>
  <c r="R250" i="33" s="1"/>
  <c r="S244" i="33" a="1"/>
  <c r="S244" i="33" s="1"/>
  <c r="T244" i="33" s="1" a="1"/>
  <c r="T244" i="33" s="1"/>
  <c r="R233" i="33" a="1"/>
  <c r="R233" i="33" s="1"/>
  <c r="S227" i="33" a="1"/>
  <c r="S227" i="33" s="1"/>
  <c r="T227" i="33" s="1" a="1"/>
  <c r="T227" i="33" s="1"/>
  <c r="R216" i="33" a="1"/>
  <c r="R216" i="33" s="1"/>
  <c r="S474" i="33" a="1"/>
  <c r="S474" i="33" s="1"/>
  <c r="T474" i="33" s="1" a="1"/>
  <c r="T474" i="33" s="1"/>
  <c r="S461" i="33" a="1"/>
  <c r="S461" i="33" s="1"/>
  <c r="T461" i="33" s="1" a="1"/>
  <c r="T461" i="33" s="1"/>
  <c r="S417" i="33" a="1"/>
  <c r="S417" i="33" s="1"/>
  <c r="T417" i="33" s="1" a="1"/>
  <c r="T417" i="33" s="1"/>
  <c r="S413" i="33" a="1"/>
  <c r="S413" i="33" s="1"/>
  <c r="T413" i="33" s="1" a="1"/>
  <c r="T413" i="33" s="1"/>
  <c r="S409" i="33" a="1"/>
  <c r="S409" i="33" s="1"/>
  <c r="T409" i="33" s="1" a="1"/>
  <c r="T409" i="33" s="1"/>
  <c r="R397" i="33" a="1"/>
  <c r="R397" i="33" s="1"/>
  <c r="S387" i="33" a="1"/>
  <c r="S387" i="33" s="1"/>
  <c r="T387" i="33" s="1" a="1"/>
  <c r="T387" i="33" s="1"/>
  <c r="S523" i="33" a="1"/>
  <c r="S523" i="33" s="1"/>
  <c r="T523" i="33" s="1" a="1"/>
  <c r="T523" i="33" s="1"/>
  <c r="R474" i="33" a="1"/>
  <c r="R474" i="33" s="1"/>
  <c r="R428" i="33" a="1"/>
  <c r="R428" i="33" s="1"/>
  <c r="S422" i="33" a="1"/>
  <c r="S422" i="33" s="1"/>
  <c r="T422" i="33" s="1" a="1"/>
  <c r="T422" i="33" s="1"/>
  <c r="S404" i="33" a="1"/>
  <c r="S404" i="33" s="1"/>
  <c r="T404" i="33" s="1" a="1"/>
  <c r="T404" i="33" s="1"/>
  <c r="R400" i="33" a="1"/>
  <c r="R400" i="33" s="1"/>
  <c r="R387" i="33" a="1"/>
  <c r="R387" i="33" s="1"/>
  <c r="R369" i="33" a="1"/>
  <c r="R369" i="33" s="1"/>
  <c r="R417" i="33" a="1"/>
  <c r="R417" i="33" s="1"/>
  <c r="R412" i="33" a="1"/>
  <c r="R412" i="33" s="1"/>
  <c r="R409" i="33" a="1"/>
  <c r="R409" i="33" s="1"/>
  <c r="S380" i="33" a="1"/>
  <c r="S380" i="33" s="1"/>
  <c r="T380" i="33" s="1" a="1"/>
  <c r="T380" i="33" s="1"/>
  <c r="S377" i="33" a="1"/>
  <c r="S377" i="33" s="1"/>
  <c r="T377" i="33" s="1" a="1"/>
  <c r="T377" i="33" s="1"/>
  <c r="R366" i="33" a="1"/>
  <c r="R366" i="33" s="1"/>
  <c r="S360" i="33" a="1"/>
  <c r="S360" i="33" s="1"/>
  <c r="T360" i="33" s="1" a="1"/>
  <c r="T360" i="33" s="1"/>
  <c r="R347" i="33" a="1"/>
  <c r="R347" i="33" s="1"/>
  <c r="S551" i="33" a="1"/>
  <c r="S551" i="33" s="1"/>
  <c r="T551" i="33" s="1" a="1"/>
  <c r="T551" i="33" s="1"/>
  <c r="S469" i="33" a="1"/>
  <c r="S469" i="33" s="1"/>
  <c r="T469" i="33" s="1" a="1"/>
  <c r="T469" i="33" s="1"/>
  <c r="R426" i="33" a="1"/>
  <c r="R426" i="33" s="1"/>
  <c r="R403" i="33" a="1"/>
  <c r="R403" i="33" s="1"/>
  <c r="S396" i="33" a="1"/>
  <c r="S396" i="33" s="1"/>
  <c r="T396" i="33" s="1" a="1"/>
  <c r="T396" i="33" s="1"/>
  <c r="R393" i="33" a="1"/>
  <c r="R393" i="33" s="1"/>
  <c r="S386" i="33" a="1"/>
  <c r="S386" i="33" s="1"/>
  <c r="T386" i="33" s="1" a="1"/>
  <c r="T386" i="33" s="1"/>
  <c r="R380" i="33" a="1"/>
  <c r="R380" i="33" s="1"/>
  <c r="S543" i="33" a="1"/>
  <c r="S543" i="33" s="1"/>
  <c r="T543" i="33" s="1" a="1"/>
  <c r="T543" i="33" s="1"/>
  <c r="S416" i="33" a="1"/>
  <c r="S416" i="33" s="1"/>
  <c r="T416" i="33" s="1" a="1"/>
  <c r="T416" i="33" s="1"/>
  <c r="S399" i="33" a="1"/>
  <c r="S399" i="33" s="1"/>
  <c r="T399" i="33" s="1" a="1"/>
  <c r="T399" i="33" s="1"/>
  <c r="R383" i="33" a="1"/>
  <c r="R383" i="33" s="1"/>
  <c r="R374" i="33" a="1"/>
  <c r="R374" i="33" s="1"/>
  <c r="S368" i="33" a="1"/>
  <c r="S368" i="33" s="1"/>
  <c r="T368" i="33" s="1" a="1"/>
  <c r="T368" i="33" s="1"/>
  <c r="R356" i="33" a="1"/>
  <c r="R356" i="33" s="1"/>
  <c r="R353" i="33" a="1"/>
  <c r="R353" i="33" s="1"/>
  <c r="S346" i="33" a="1"/>
  <c r="S346" i="33" s="1"/>
  <c r="T346" i="33" s="1" a="1"/>
  <c r="T346" i="33" s="1"/>
  <c r="R340" i="33" a="1"/>
  <c r="R340" i="33" s="1"/>
  <c r="S333" i="33" a="1"/>
  <c r="S333" i="33" s="1"/>
  <c r="T333" i="33" s="1" a="1"/>
  <c r="T333" i="33" s="1"/>
  <c r="R322" i="33" a="1"/>
  <c r="R322" i="33" s="1"/>
  <c r="S316" i="33" a="1"/>
  <c r="S316" i="33" s="1"/>
  <c r="T316" i="33" s="1" a="1"/>
  <c r="T316" i="33" s="1"/>
  <c r="S313" i="33" a="1"/>
  <c r="S313" i="33" s="1"/>
  <c r="T313" i="33" s="1" a="1"/>
  <c r="T313" i="33" s="1"/>
  <c r="R302" i="33" a="1"/>
  <c r="R302" i="33" s="1"/>
  <c r="S296" i="33" a="1"/>
  <c r="S296" i="33" s="1"/>
  <c r="T296" i="33" s="1" a="1"/>
  <c r="T296" i="33" s="1"/>
  <c r="R285" i="33" a="1"/>
  <c r="R285" i="33" s="1"/>
  <c r="S280" i="33" a="1"/>
  <c r="S280" i="33" s="1"/>
  <c r="T280" i="33" s="1" a="1"/>
  <c r="T280" i="33" s="1"/>
  <c r="R266" i="33" a="1"/>
  <c r="R266" i="33" s="1"/>
  <c r="S260" i="33" a="1"/>
  <c r="S260" i="33" s="1"/>
  <c r="T260" i="33" s="1" a="1"/>
  <c r="T260" i="33" s="1"/>
  <c r="R249" i="33" a="1"/>
  <c r="R249" i="33" s="1"/>
  <c r="R232" i="33" a="1"/>
  <c r="R232" i="33" s="1"/>
  <c r="S223" i="33" a="1"/>
  <c r="S223" i="33" s="1"/>
  <c r="T223" i="33" s="1" a="1"/>
  <c r="T223" i="33" s="1"/>
  <c r="R212" i="33" a="1"/>
  <c r="R212" i="33" s="1"/>
  <c r="S206" i="33" a="1"/>
  <c r="S206" i="33" s="1"/>
  <c r="T206" i="33" s="1" a="1"/>
  <c r="T206" i="33" s="1"/>
  <c r="S393" i="33" a="1"/>
  <c r="S393" i="33" s="1"/>
  <c r="T393" i="33" s="1" a="1"/>
  <c r="T393" i="33" s="1"/>
  <c r="S348" i="33" a="1"/>
  <c r="S348" i="33" s="1"/>
  <c r="T348" i="33" s="1" a="1"/>
  <c r="T348" i="33" s="1"/>
  <c r="R294" i="33" a="1"/>
  <c r="R294" i="33" s="1"/>
  <c r="S285" i="33" a="1"/>
  <c r="S285" i="33" s="1"/>
  <c r="T285" i="33" s="1" a="1"/>
  <c r="T285" i="33" s="1"/>
  <c r="R267" i="33" a="1"/>
  <c r="R267" i="33" s="1"/>
  <c r="R210" i="33" a="1"/>
  <c r="R210" i="33" s="1"/>
  <c r="R206" i="33" a="1"/>
  <c r="R206" i="33" s="1"/>
  <c r="R198" i="33" a="1"/>
  <c r="R198" i="33" s="1"/>
  <c r="R188" i="33" a="1"/>
  <c r="R188" i="33" s="1"/>
  <c r="R185" i="33" a="1"/>
  <c r="R185" i="33" s="1"/>
  <c r="R182" i="33" a="1"/>
  <c r="R182" i="33" s="1"/>
  <c r="R179" i="33" a="1"/>
  <c r="R179" i="33" s="1"/>
  <c r="S173" i="33" a="1"/>
  <c r="S173" i="33" s="1"/>
  <c r="T173" i="33" s="1" a="1"/>
  <c r="T173" i="33" s="1"/>
  <c r="S170" i="33" a="1"/>
  <c r="S170" i="33" s="1"/>
  <c r="T170" i="33" s="1" a="1"/>
  <c r="T170" i="33" s="1"/>
  <c r="R159" i="33" a="1"/>
  <c r="R159" i="33" s="1"/>
  <c r="S153" i="33" a="1"/>
  <c r="S153" i="33" s="1"/>
  <c r="T153" i="33" s="1" a="1"/>
  <c r="T153" i="33" s="1"/>
  <c r="R142" i="33" a="1"/>
  <c r="R142" i="33" s="1"/>
  <c r="S136" i="33" a="1"/>
  <c r="S136" i="33" s="1"/>
  <c r="T136" i="33" s="1" a="1"/>
  <c r="T136" i="33" s="1"/>
  <c r="R122" i="33" a="1"/>
  <c r="R122" i="33" s="1"/>
  <c r="S116" i="33" a="1"/>
  <c r="S116" i="33" s="1"/>
  <c r="T116" i="33" s="1" a="1"/>
  <c r="T116" i="33" s="1"/>
  <c r="R106" i="33" a="1"/>
  <c r="R106" i="33" s="1"/>
  <c r="S100" i="33" a="1"/>
  <c r="S100" i="33" s="1"/>
  <c r="T100" i="33" s="1" a="1"/>
  <c r="T100" i="33" s="1"/>
  <c r="R89" i="33" a="1"/>
  <c r="R89" i="33" s="1"/>
  <c r="R86" i="33" a="1"/>
  <c r="R86" i="33" s="1"/>
  <c r="S80" i="33" a="1"/>
  <c r="S80" i="33" s="1"/>
  <c r="T80" i="33" s="1" a="1"/>
  <c r="T80" i="33" s="1"/>
  <c r="R69" i="33" a="1"/>
  <c r="R69" i="33" s="1"/>
  <c r="S66" i="33" a="1"/>
  <c r="S66" i="33" s="1"/>
  <c r="T66" i="33" s="1" a="1"/>
  <c r="T66" i="33" s="1"/>
  <c r="R61" i="33" a="1"/>
  <c r="R61" i="33" s="1"/>
  <c r="S58" i="33" a="1"/>
  <c r="S58" i="33" s="1"/>
  <c r="T58" i="33" s="1" a="1"/>
  <c r="T58" i="33" s="1"/>
  <c r="R53" i="33" a="1"/>
  <c r="R53" i="33" s="1"/>
  <c r="S50" i="33" a="1"/>
  <c r="S50" i="33" s="1"/>
  <c r="T50" i="33" s="1" a="1"/>
  <c r="T50" i="33" s="1"/>
  <c r="R45" i="33" a="1"/>
  <c r="R45" i="33" s="1"/>
  <c r="S42" i="33" a="1"/>
  <c r="S42" i="33" s="1"/>
  <c r="T42" i="33" s="1" a="1"/>
  <c r="T42" i="33" s="1"/>
  <c r="R37" i="33" a="1"/>
  <c r="R37" i="33" s="1"/>
  <c r="S34" i="33" a="1"/>
  <c r="S34" i="33" s="1"/>
  <c r="T34" i="33" s="1" a="1"/>
  <c r="T34" i="33" s="1"/>
  <c r="R29" i="33" a="1"/>
  <c r="R29" i="33" s="1"/>
  <c r="S26" i="33" a="1"/>
  <c r="S26" i="33" s="1"/>
  <c r="T26" i="33" s="1" a="1"/>
  <c r="T26" i="33" s="1"/>
  <c r="R21" i="33" a="1"/>
  <c r="R21" i="33" s="1"/>
  <c r="S18" i="33" a="1"/>
  <c r="S18" i="33" s="1"/>
  <c r="T18" i="33" s="1" a="1"/>
  <c r="T18" i="33" s="1"/>
  <c r="R13" i="33" a="1"/>
  <c r="R13" i="33" s="1"/>
  <c r="S10" i="33" a="1"/>
  <c r="S10" i="33" s="1"/>
  <c r="T10" i="33" s="1" a="1"/>
  <c r="T10" i="33" s="1"/>
  <c r="R5" i="33" a="1"/>
  <c r="R5" i="33" s="1"/>
  <c r="R523" i="33" a="1"/>
  <c r="R523" i="33" s="1"/>
  <c r="R390" i="33" a="1"/>
  <c r="R390" i="33" s="1"/>
  <c r="S356" i="33" a="1"/>
  <c r="S356" i="33" s="1"/>
  <c r="T356" i="33" s="1" a="1"/>
  <c r="T356" i="33" s="1"/>
  <c r="R348" i="33" a="1"/>
  <c r="R348" i="33" s="1"/>
  <c r="S340" i="33" a="1"/>
  <c r="S340" i="33" s="1"/>
  <c r="T340" i="33" s="1" a="1"/>
  <c r="T340" i="33" s="1"/>
  <c r="R320" i="33" a="1"/>
  <c r="R320" i="33" s="1"/>
  <c r="S311" i="33" a="1"/>
  <c r="S311" i="33" s="1"/>
  <c r="T311" i="33" s="1" a="1"/>
  <c r="T311" i="33" s="1"/>
  <c r="R258" i="33" a="1"/>
  <c r="R258" i="33" s="1"/>
  <c r="S249" i="33" a="1"/>
  <c r="S249" i="33" s="1"/>
  <c r="T249" i="33" s="1" a="1"/>
  <c r="T249" i="33" s="1"/>
  <c r="S214" i="33" a="1"/>
  <c r="S214" i="33" s="1"/>
  <c r="T214" i="33" s="1" a="1"/>
  <c r="T214" i="33" s="1"/>
  <c r="S194" i="33" a="1"/>
  <c r="S194" i="33" s="1"/>
  <c r="T194" i="33" s="1" a="1"/>
  <c r="T194" i="33" s="1"/>
  <c r="R191" i="33" a="1"/>
  <c r="R191" i="33" s="1"/>
  <c r="R176" i="33" a="1"/>
  <c r="R176" i="33" s="1"/>
  <c r="R173" i="33" a="1"/>
  <c r="R173" i="33" s="1"/>
  <c r="S167" i="33" a="1"/>
  <c r="S167" i="33" s="1"/>
  <c r="T167" i="33" s="1" a="1"/>
  <c r="T167" i="33" s="1"/>
  <c r="R156" i="33" a="1"/>
  <c r="R156" i="33" s="1"/>
  <c r="R139" i="33" a="1"/>
  <c r="R139" i="33" s="1"/>
  <c r="S133" i="33" a="1"/>
  <c r="S133" i="33" s="1"/>
  <c r="T133" i="33" s="1" a="1"/>
  <c r="T133" i="33" s="1"/>
  <c r="S130" i="33" a="1"/>
  <c r="S130" i="33" s="1"/>
  <c r="T130" i="33" s="1" a="1"/>
  <c r="T130" i="33" s="1"/>
  <c r="R119" i="33" a="1"/>
  <c r="R119" i="33" s="1"/>
  <c r="S113" i="33" a="1"/>
  <c r="S113" i="33" s="1"/>
  <c r="T113" i="33" s="1" a="1"/>
  <c r="T113" i="33" s="1"/>
  <c r="R103" i="33" a="1"/>
  <c r="R103" i="33" s="1"/>
  <c r="S97" i="33" a="1"/>
  <c r="S97" i="33" s="1"/>
  <c r="T97" i="33" s="1" a="1"/>
  <c r="T97" i="33" s="1"/>
  <c r="R83" i="33" a="1"/>
  <c r="R83" i="33" s="1"/>
  <c r="S302" i="33" a="1"/>
  <c r="S302" i="33" s="1"/>
  <c r="T302" i="33" s="1" a="1"/>
  <c r="T302" i="33" s="1"/>
  <c r="R283" i="33" a="1"/>
  <c r="R283" i="33" s="1"/>
  <c r="S275" i="33" a="1"/>
  <c r="S275" i="33" s="1"/>
  <c r="T275" i="33" s="1" a="1"/>
  <c r="T275" i="33" s="1"/>
  <c r="S226" i="33" a="1"/>
  <c r="S226" i="33" s="1"/>
  <c r="T226" i="33" s="1" a="1"/>
  <c r="T226" i="33" s="1"/>
  <c r="S201" i="33" a="1"/>
  <c r="S201" i="33" s="1"/>
  <c r="T201" i="33" s="1" a="1"/>
  <c r="T201" i="33" s="1"/>
  <c r="R194" i="33" a="1"/>
  <c r="R194" i="33" s="1"/>
  <c r="R170" i="33" a="1"/>
  <c r="R170" i="33" s="1"/>
  <c r="S164" i="33" a="1"/>
  <c r="S164" i="33" s="1"/>
  <c r="T164" i="33" s="1" a="1"/>
  <c r="T164" i="33" s="1"/>
  <c r="R153" i="33" a="1"/>
  <c r="R153" i="33" s="1"/>
  <c r="S147" i="33" a="1"/>
  <c r="S147" i="33" s="1"/>
  <c r="T147" i="33" s="1" a="1"/>
  <c r="T147" i="33" s="1"/>
  <c r="R136" i="33" a="1"/>
  <c r="R136" i="33" s="1"/>
  <c r="R133" i="33" a="1"/>
  <c r="R133" i="33" s="1"/>
  <c r="S127" i="33" a="1"/>
  <c r="S127" i="33" s="1"/>
  <c r="T127" i="33" s="1" a="1"/>
  <c r="T127" i="33" s="1"/>
  <c r="R116" i="33" a="1"/>
  <c r="R116" i="33" s="1"/>
  <c r="S111" i="33" a="1"/>
  <c r="S111" i="33" s="1"/>
  <c r="T111" i="33" s="1" a="1"/>
  <c r="T111" i="33" s="1"/>
  <c r="R100" i="33" a="1"/>
  <c r="R100" i="33" s="1"/>
  <c r="S94" i="33" a="1"/>
  <c r="S94" i="33" s="1"/>
  <c r="T94" i="33" s="1" a="1"/>
  <c r="T94" i="33" s="1"/>
  <c r="S91" i="33" a="1"/>
  <c r="S91" i="33" s="1"/>
  <c r="T91" i="33" s="1" a="1"/>
  <c r="T91" i="33" s="1"/>
  <c r="R80" i="33" a="1"/>
  <c r="R80" i="33" s="1"/>
  <c r="S74" i="33" a="1"/>
  <c r="S74" i="33" s="1"/>
  <c r="T74" i="33" s="1" a="1"/>
  <c r="T74" i="33" s="1"/>
  <c r="R66" i="33" a="1"/>
  <c r="R66" i="33" s="1"/>
  <c r="S63" i="33" a="1"/>
  <c r="S63" i="33" s="1"/>
  <c r="T63" i="33" s="1" a="1"/>
  <c r="T63" i="33" s="1"/>
  <c r="R58" i="33" a="1"/>
  <c r="R58" i="33" s="1"/>
  <c r="S55" i="33" a="1"/>
  <c r="S55" i="33" s="1"/>
  <c r="T55" i="33" s="1" a="1"/>
  <c r="T55" i="33" s="1"/>
  <c r="R50" i="33" a="1"/>
  <c r="R50" i="33" s="1"/>
  <c r="S47" i="33" a="1"/>
  <c r="S47" i="33" s="1"/>
  <c r="T47" i="33" s="1" a="1"/>
  <c r="T47" i="33" s="1"/>
  <c r="R42" i="33" a="1"/>
  <c r="R42" i="33" s="1"/>
  <c r="S39" i="33" a="1"/>
  <c r="S39" i="33" s="1"/>
  <c r="T39" i="33" s="1" a="1"/>
  <c r="T39" i="33" s="1"/>
  <c r="R34" i="33" a="1"/>
  <c r="R34" i="33" s="1"/>
  <c r="S31" i="33" a="1"/>
  <c r="S31" i="33" s="1"/>
  <c r="T31" i="33" s="1" a="1"/>
  <c r="T31" i="33" s="1"/>
  <c r="R26" i="33" a="1"/>
  <c r="R26" i="33" s="1"/>
  <c r="S23" i="33" a="1"/>
  <c r="S23" i="33" s="1"/>
  <c r="T23" i="33" s="1" a="1"/>
  <c r="T23" i="33" s="1"/>
  <c r="R18" i="33" a="1"/>
  <c r="R18" i="33" s="1"/>
  <c r="S15" i="33" a="1"/>
  <c r="S15" i="33" s="1"/>
  <c r="T15" i="33" s="1" a="1"/>
  <c r="T15" i="33" s="1"/>
  <c r="R10" i="33" a="1"/>
  <c r="R10" i="33" s="1"/>
  <c r="S7" i="33" a="1"/>
  <c r="S7" i="33" s="1"/>
  <c r="T7" i="33" s="1" a="1"/>
  <c r="T7" i="33" s="1"/>
  <c r="R384" i="33" a="1"/>
  <c r="R384" i="33" s="1"/>
  <c r="S366" i="33" a="1"/>
  <c r="S366" i="33" s="1"/>
  <c r="T366" i="33" s="1" a="1"/>
  <c r="T366" i="33" s="1"/>
  <c r="R354" i="33" a="1"/>
  <c r="R354" i="33" s="1"/>
  <c r="R338" i="33" a="1"/>
  <c r="R338" i="33" s="1"/>
  <c r="S328" i="33" a="1"/>
  <c r="S328" i="33" s="1"/>
  <c r="T328" i="33" s="1" a="1"/>
  <c r="T328" i="33" s="1"/>
  <c r="R311" i="33" a="1"/>
  <c r="R311" i="33" s="1"/>
  <c r="S266" i="33" a="1"/>
  <c r="S266" i="33" s="1"/>
  <c r="T266" i="33" s="1" a="1"/>
  <c r="T266" i="33" s="1"/>
  <c r="R247" i="33" a="1"/>
  <c r="R247" i="33" s="1"/>
  <c r="S238" i="33" a="1"/>
  <c r="S238" i="33" s="1"/>
  <c r="T238" i="33" s="1" a="1"/>
  <c r="T238" i="33" s="1"/>
  <c r="S232" i="33" a="1"/>
  <c r="S232" i="33" s="1"/>
  <c r="T232" i="33" s="1" a="1"/>
  <c r="T232" i="33" s="1"/>
  <c r="S205" i="33" a="1"/>
  <c r="S205" i="33" s="1"/>
  <c r="T205" i="33" s="1" a="1"/>
  <c r="T205" i="33" s="1"/>
  <c r="S197" i="33" a="1"/>
  <c r="S197" i="33" s="1"/>
  <c r="T197" i="33" s="1" a="1"/>
  <c r="T197" i="33" s="1"/>
  <c r="S178" i="33" a="1"/>
  <c r="S178" i="33" s="1"/>
  <c r="T178" i="33" s="1" a="1"/>
  <c r="T178" i="33" s="1"/>
  <c r="R167" i="33" a="1"/>
  <c r="R167" i="33" s="1"/>
  <c r="S161" i="33" a="1"/>
  <c r="S161" i="33" s="1"/>
  <c r="T161" i="33" s="1" a="1"/>
  <c r="T161" i="33" s="1"/>
  <c r="S145" i="33" a="1"/>
  <c r="S145" i="33" s="1"/>
  <c r="T145" i="33" s="1" a="1"/>
  <c r="T145" i="33" s="1"/>
  <c r="R130" i="33" a="1"/>
  <c r="R130" i="33" s="1"/>
  <c r="S124" i="33" a="1"/>
  <c r="S124" i="33" s="1"/>
  <c r="T124" i="33" s="1" a="1"/>
  <c r="T124" i="33" s="1"/>
  <c r="R113" i="33" a="1"/>
  <c r="R113" i="33" s="1"/>
  <c r="S108" i="33" a="1"/>
  <c r="S108" i="33" s="1"/>
  <c r="T108" i="33" s="1" a="1"/>
  <c r="T108" i="33" s="1"/>
  <c r="R97" i="33" a="1"/>
  <c r="R97" i="33" s="1"/>
  <c r="R94" i="33" a="1"/>
  <c r="R94" i="33" s="1"/>
  <c r="S88" i="33" a="1"/>
  <c r="S88" i="33" s="1"/>
  <c r="T88" i="33" s="1" a="1"/>
  <c r="T88" i="33" s="1"/>
  <c r="S71" i="33" a="1"/>
  <c r="S71" i="33" s="1"/>
  <c r="T71" i="33" s="1" a="1"/>
  <c r="T71" i="33" s="1"/>
  <c r="R458" i="33" a="1"/>
  <c r="R458" i="33" s="1"/>
  <c r="S383" i="33" a="1"/>
  <c r="S383" i="33" s="1"/>
  <c r="T383" i="33" s="1" a="1"/>
  <c r="T383" i="33" s="1"/>
  <c r="R300" i="33" a="1"/>
  <c r="R300" i="33" s="1"/>
  <c r="S291" i="33" a="1"/>
  <c r="S291" i="33" s="1"/>
  <c r="T291" i="33" s="1" a="1"/>
  <c r="T291" i="33" s="1"/>
  <c r="R275" i="33" a="1"/>
  <c r="R275" i="33" s="1"/>
  <c r="S218" i="33" a="1"/>
  <c r="S218" i="33" s="1"/>
  <c r="T218" i="33" s="1" a="1"/>
  <c r="T218" i="33" s="1"/>
  <c r="R213" i="33" a="1"/>
  <c r="R213" i="33" s="1"/>
  <c r="S209" i="33" a="1"/>
  <c r="S209" i="33" s="1"/>
  <c r="T209" i="33" s="1" a="1"/>
  <c r="T209" i="33" s="1"/>
  <c r="R201" i="33" a="1"/>
  <c r="R201" i="33" s="1"/>
  <c r="S187" i="33" a="1"/>
  <c r="S187" i="33" s="1"/>
  <c r="T187" i="33" s="1" a="1"/>
  <c r="T187" i="33" s="1"/>
  <c r="S184" i="33" a="1"/>
  <c r="S184" i="33" s="1"/>
  <c r="T184" i="33" s="1" a="1"/>
  <c r="T184" i="33" s="1"/>
  <c r="S181" i="33" a="1"/>
  <c r="S181" i="33" s="1"/>
  <c r="T181" i="33" s="1" a="1"/>
  <c r="T181" i="33" s="1"/>
  <c r="S175" i="33" a="1"/>
  <c r="S175" i="33" s="1"/>
  <c r="T175" i="33" s="1" a="1"/>
  <c r="T175" i="33" s="1"/>
  <c r="R164" i="33" a="1"/>
  <c r="R164" i="33" s="1"/>
  <c r="S158" i="33" a="1"/>
  <c r="S158" i="33" s="1"/>
  <c r="T158" i="33" s="1" a="1"/>
  <c r="T158" i="33" s="1"/>
  <c r="R147" i="33" a="1"/>
  <c r="R147" i="33" s="1"/>
  <c r="S141" i="33" a="1"/>
  <c r="S141" i="33" s="1"/>
  <c r="T141" i="33" s="1" a="1"/>
  <c r="T141" i="33" s="1"/>
  <c r="R127" i="33" a="1"/>
  <c r="R127" i="33" s="1"/>
  <c r="S121" i="33" a="1"/>
  <c r="S121" i="33" s="1"/>
  <c r="T121" i="33" s="1" a="1"/>
  <c r="T121" i="33" s="1"/>
  <c r="R111" i="33" a="1"/>
  <c r="R111" i="33" s="1"/>
  <c r="S105" i="33" a="1"/>
  <c r="S105" i="33" s="1"/>
  <c r="T105" i="33" s="1" a="1"/>
  <c r="T105" i="33" s="1"/>
  <c r="R91" i="33" a="1"/>
  <c r="R91" i="33" s="1"/>
  <c r="S85" i="33" a="1"/>
  <c r="S85" i="33" s="1"/>
  <c r="T85" i="33" s="1" a="1"/>
  <c r="T85" i="33" s="1"/>
  <c r="R74" i="33" a="1"/>
  <c r="R74" i="33" s="1"/>
  <c r="S68" i="33" a="1"/>
  <c r="S68" i="33" s="1"/>
  <c r="T68" i="33" s="1" a="1"/>
  <c r="T68" i="33" s="1"/>
  <c r="R63" i="33" a="1"/>
  <c r="R63" i="33" s="1"/>
  <c r="S60" i="33" a="1"/>
  <c r="S60" i="33" s="1"/>
  <c r="T60" i="33" s="1" a="1"/>
  <c r="T60" i="33" s="1"/>
  <c r="R55" i="33" a="1"/>
  <c r="R55" i="33" s="1"/>
  <c r="S52" i="33" a="1"/>
  <c r="S52" i="33" s="1"/>
  <c r="T52" i="33" s="1" a="1"/>
  <c r="T52" i="33" s="1"/>
  <c r="R47" i="33" a="1"/>
  <c r="R47" i="33" s="1"/>
  <c r="S44" i="33" a="1"/>
  <c r="S44" i="33" s="1"/>
  <c r="T44" i="33" s="1" a="1"/>
  <c r="T44" i="33" s="1"/>
  <c r="R39" i="33" a="1"/>
  <c r="R39" i="33" s="1"/>
  <c r="S36" i="33" a="1"/>
  <c r="S36" i="33" s="1"/>
  <c r="T36" i="33" s="1" a="1"/>
  <c r="T36" i="33" s="1"/>
  <c r="R31" i="33" a="1"/>
  <c r="R31" i="33" s="1"/>
  <c r="S28" i="33" a="1"/>
  <c r="S28" i="33" s="1"/>
  <c r="T28" i="33" s="1" a="1"/>
  <c r="T28" i="33" s="1"/>
  <c r="R23" i="33" a="1"/>
  <c r="R23" i="33" s="1"/>
  <c r="S20" i="33" a="1"/>
  <c r="S20" i="33" s="1"/>
  <c r="T20" i="33" s="1" a="1"/>
  <c r="T20" i="33" s="1"/>
  <c r="R15" i="33" a="1"/>
  <c r="R15" i="33" s="1"/>
  <c r="S12" i="33" a="1"/>
  <c r="S12" i="33" s="1"/>
  <c r="T12" i="33" s="1" a="1"/>
  <c r="T12" i="33" s="1"/>
  <c r="R7" i="33" a="1"/>
  <c r="R7" i="33" s="1"/>
  <c r="S448" i="33" a="1"/>
  <c r="S448" i="33" s="1"/>
  <c r="T448" i="33" s="1" a="1"/>
  <c r="T448" i="33" s="1"/>
  <c r="S357" i="33" a="1"/>
  <c r="S357" i="33" s="1"/>
  <c r="T357" i="33" s="1" a="1"/>
  <c r="T357" i="33" s="1"/>
  <c r="R328" i="33" a="1"/>
  <c r="R328" i="33" s="1"/>
  <c r="S319" i="33" a="1"/>
  <c r="S319" i="33" s="1"/>
  <c r="T319" i="33" s="1" a="1"/>
  <c r="T319" i="33" s="1"/>
  <c r="S255" i="33" a="1"/>
  <c r="S255" i="33" s="1"/>
  <c r="T255" i="33" s="1" a="1"/>
  <c r="T255" i="33" s="1"/>
  <c r="R238" i="33" a="1"/>
  <c r="R238" i="33" s="1"/>
  <c r="S224" i="33" a="1"/>
  <c r="S224" i="33" s="1"/>
  <c r="T224" i="33" s="1" a="1"/>
  <c r="T224" i="33" s="1"/>
  <c r="S190" i="33" a="1"/>
  <c r="S190" i="33" s="1"/>
  <c r="T190" i="33" s="1" a="1"/>
  <c r="T190" i="33" s="1"/>
  <c r="R181" i="33" a="1"/>
  <c r="R181" i="33" s="1"/>
  <c r="R178" i="33" a="1"/>
  <c r="R178" i="33" s="1"/>
  <c r="S172" i="33" a="1"/>
  <c r="S172" i="33" s="1"/>
  <c r="T172" i="33" s="1" a="1"/>
  <c r="T172" i="33" s="1"/>
  <c r="R161" i="33" a="1"/>
  <c r="R161" i="33" s="1"/>
  <c r="S155" i="33" a="1"/>
  <c r="S155" i="33" s="1"/>
  <c r="T155" i="33" s="1" a="1"/>
  <c r="T155" i="33" s="1"/>
  <c r="R145" i="33" a="1"/>
  <c r="R145" i="33" s="1"/>
  <c r="R141" i="33" a="1"/>
  <c r="R141" i="33" s="1"/>
  <c r="R124" i="33" a="1"/>
  <c r="R124" i="33" s="1"/>
  <c r="S118" i="33" a="1"/>
  <c r="S118" i="33" s="1"/>
  <c r="T118" i="33" s="1" a="1"/>
  <c r="T118" i="33" s="1"/>
  <c r="R108" i="33" a="1"/>
  <c r="R108" i="33" s="1"/>
  <c r="S102" i="33" a="1"/>
  <c r="S102" i="33" s="1"/>
  <c r="T102" i="33" s="1" a="1"/>
  <c r="T102" i="33" s="1"/>
  <c r="S99" i="33" a="1"/>
  <c r="S99" i="33" s="1"/>
  <c r="T99" i="33" s="1" a="1"/>
  <c r="T99" i="33" s="1"/>
  <c r="R88" i="33" a="1"/>
  <c r="R88" i="33" s="1"/>
  <c r="S82" i="33" a="1"/>
  <c r="S82" i="33" s="1"/>
  <c r="T82" i="33" s="1" a="1"/>
  <c r="T82" i="33" s="1"/>
  <c r="R71" i="33" a="1"/>
  <c r="R71" i="33" s="1"/>
  <c r="S439" i="33" a="1"/>
  <c r="S439" i="33" s="1"/>
  <c r="T439" i="33" s="1" a="1"/>
  <c r="T439" i="33" s="1"/>
  <c r="S353" i="33" a="1"/>
  <c r="S353" i="33" s="1"/>
  <c r="T353" i="33" s="1" a="1"/>
  <c r="T353" i="33" s="1"/>
  <c r="R291" i="33" a="1"/>
  <c r="R291" i="33" s="1"/>
  <c r="R264" i="33" a="1"/>
  <c r="R264" i="33" s="1"/>
  <c r="R218" i="33" a="1"/>
  <c r="R218" i="33" s="1"/>
  <c r="S204" i="33" a="1"/>
  <c r="S204" i="33" s="1"/>
  <c r="T204" i="33" s="1" a="1"/>
  <c r="T204" i="33" s="1"/>
  <c r="S200" i="33" a="1"/>
  <c r="S200" i="33" s="1"/>
  <c r="T200" i="33" s="1" a="1"/>
  <c r="T200" i="33" s="1"/>
  <c r="S193" i="33" a="1"/>
  <c r="S193" i="33" s="1"/>
  <c r="T193" i="33" s="1" a="1"/>
  <c r="T193" i="33" s="1"/>
  <c r="R187" i="33" a="1"/>
  <c r="R187" i="33" s="1"/>
  <c r="R184" i="33" a="1"/>
  <c r="R184" i="33" s="1"/>
  <c r="R175" i="33" a="1"/>
  <c r="R175" i="33" s="1"/>
  <c r="S169" i="33" a="1"/>
  <c r="S169" i="33" s="1"/>
  <c r="T169" i="33" s="1" a="1"/>
  <c r="T169" i="33" s="1"/>
  <c r="R158" i="33" a="1"/>
  <c r="R158" i="33" s="1"/>
  <c r="S152" i="33" a="1"/>
  <c r="S152" i="33" s="1"/>
  <c r="T152" i="33" s="1" a="1"/>
  <c r="T152" i="33" s="1"/>
  <c r="S132" i="33" a="1"/>
  <c r="S132" i="33" s="1"/>
  <c r="T132" i="33" s="1" a="1"/>
  <c r="T132" i="33" s="1"/>
  <c r="R121" i="33" a="1"/>
  <c r="R121" i="33" s="1"/>
  <c r="S115" i="33" a="1"/>
  <c r="S115" i="33" s="1"/>
  <c r="T115" i="33" s="1" a="1"/>
  <c r="T115" i="33" s="1"/>
  <c r="R105" i="33" a="1"/>
  <c r="R105" i="33" s="1"/>
  <c r="R102" i="33" a="1"/>
  <c r="R102" i="33" s="1"/>
  <c r="S96" i="33" a="1"/>
  <c r="S96" i="33" s="1"/>
  <c r="T96" i="33" s="1" a="1"/>
  <c r="T96" i="33" s="1"/>
  <c r="R85" i="33" a="1"/>
  <c r="R85" i="33" s="1"/>
  <c r="S79" i="33" a="1"/>
  <c r="S79" i="33" s="1"/>
  <c r="T79" i="33" s="1" a="1"/>
  <c r="T79" i="33" s="1"/>
  <c r="R68" i="33" a="1"/>
  <c r="R68" i="33" s="1"/>
  <c r="S65" i="33" a="1"/>
  <c r="S65" i="33" s="1"/>
  <c r="T65" i="33" s="1" a="1"/>
  <c r="T65" i="33" s="1"/>
  <c r="R60" i="33" a="1"/>
  <c r="R60" i="33" s="1"/>
  <c r="S57" i="33" a="1"/>
  <c r="S57" i="33" s="1"/>
  <c r="T57" i="33" s="1" a="1"/>
  <c r="T57" i="33" s="1"/>
  <c r="R52" i="33" a="1"/>
  <c r="R52" i="33" s="1"/>
  <c r="S49" i="33" a="1"/>
  <c r="S49" i="33" s="1"/>
  <c r="T49" i="33" s="1" a="1"/>
  <c r="T49" i="33" s="1"/>
  <c r="R44" i="33" a="1"/>
  <c r="R44" i="33" s="1"/>
  <c r="S41" i="33" a="1"/>
  <c r="S41" i="33" s="1"/>
  <c r="T41" i="33" s="1" a="1"/>
  <c r="T41" i="33" s="1"/>
  <c r="R36" i="33" a="1"/>
  <c r="R36" i="33" s="1"/>
  <c r="S33" i="33" a="1"/>
  <c r="S33" i="33" s="1"/>
  <c r="T33" i="33" s="1" a="1"/>
  <c r="T33" i="33" s="1"/>
  <c r="R28" i="33" a="1"/>
  <c r="R28" i="33" s="1"/>
  <c r="S25" i="33" a="1"/>
  <c r="S25" i="33" s="1"/>
  <c r="T25" i="33" s="1" a="1"/>
  <c r="T25" i="33" s="1"/>
  <c r="R20" i="33" a="1"/>
  <c r="R20" i="33" s="1"/>
  <c r="S17" i="33" a="1"/>
  <c r="S17" i="33" s="1"/>
  <c r="T17" i="33" s="1" a="1"/>
  <c r="T17" i="33" s="1"/>
  <c r="R12" i="33" a="1"/>
  <c r="R12" i="33" s="1"/>
  <c r="S9" i="33" a="1"/>
  <c r="S9" i="33" s="1"/>
  <c r="T9" i="33" s="1" a="1"/>
  <c r="T9" i="33" s="1"/>
  <c r="R357" i="33" a="1"/>
  <c r="R357" i="33" s="1"/>
  <c r="S336" i="33" a="1"/>
  <c r="S336" i="33" s="1"/>
  <c r="T336" i="33" s="1" a="1"/>
  <c r="T336" i="33" s="1"/>
  <c r="R317" i="33" a="1"/>
  <c r="R317" i="33" s="1"/>
  <c r="S308" i="33" a="1"/>
  <c r="S308" i="33" s="1"/>
  <c r="T308" i="33" s="1" a="1"/>
  <c r="T308" i="33" s="1"/>
  <c r="R255" i="33" a="1"/>
  <c r="R255" i="33" s="1"/>
  <c r="S246" i="33" a="1"/>
  <c r="S246" i="33" s="1"/>
  <c r="T246" i="33" s="1" a="1"/>
  <c r="T246" i="33" s="1"/>
  <c r="R229" i="33" a="1"/>
  <c r="R229" i="33" s="1"/>
  <c r="R224" i="33" a="1"/>
  <c r="R224" i="33" s="1"/>
  <c r="S208" i="33" a="1"/>
  <c r="S208" i="33" s="1"/>
  <c r="T208" i="33" s="1" a="1"/>
  <c r="T208" i="33" s="1"/>
  <c r="S196" i="33" a="1"/>
  <c r="S196" i="33" s="1"/>
  <c r="T196" i="33" s="1" a="1"/>
  <c r="T196" i="33" s="1"/>
  <c r="R190" i="33" a="1"/>
  <c r="R190" i="33" s="1"/>
  <c r="R172" i="33" a="1"/>
  <c r="R172" i="33" s="1"/>
  <c r="S166" i="33" a="1"/>
  <c r="S166" i="33" s="1"/>
  <c r="T166" i="33" s="1" a="1"/>
  <c r="T166" i="33" s="1"/>
  <c r="R155" i="33" a="1"/>
  <c r="R155" i="33" s="1"/>
  <c r="S149" i="33" a="1"/>
  <c r="S149" i="33" s="1"/>
  <c r="T149" i="33" s="1" a="1"/>
  <c r="T149" i="33" s="1"/>
  <c r="S146" i="33" a="1"/>
  <c r="S146" i="33" s="1"/>
  <c r="T146" i="33" s="1" a="1"/>
  <c r="T146" i="33" s="1"/>
  <c r="S129" i="33" a="1"/>
  <c r="S129" i="33" s="1"/>
  <c r="T129" i="33" s="1" a="1"/>
  <c r="T129" i="33" s="1"/>
  <c r="R118" i="33" a="1"/>
  <c r="R118" i="33" s="1"/>
  <c r="R99" i="33" a="1"/>
  <c r="R99" i="33" s="1"/>
  <c r="S93" i="33" a="1"/>
  <c r="S93" i="33" s="1"/>
  <c r="T93" i="33" s="1" a="1"/>
  <c r="T93" i="33" s="1"/>
  <c r="R82" i="33" a="1"/>
  <c r="R82" i="33" s="1"/>
  <c r="S76" i="33" a="1"/>
  <c r="S76" i="33" s="1"/>
  <c r="T76" i="33" s="1" a="1"/>
  <c r="T76" i="33" s="1"/>
  <c r="R427" i="33" a="1"/>
  <c r="R427" i="33" s="1"/>
  <c r="S363" i="33" a="1"/>
  <c r="S363" i="33" s="1"/>
  <c r="T363" i="33" s="1" a="1"/>
  <c r="T363" i="33" s="1"/>
  <c r="R351" i="33" a="1"/>
  <c r="R351" i="33" s="1"/>
  <c r="R308" i="33" a="1"/>
  <c r="R308" i="33" s="1"/>
  <c r="S299" i="33" a="1"/>
  <c r="S299" i="33" s="1"/>
  <c r="T299" i="33" s="1" a="1"/>
  <c r="T299" i="33" s="1"/>
  <c r="R281" i="33" a="1"/>
  <c r="R281" i="33" s="1"/>
  <c r="S272" i="33" a="1"/>
  <c r="S272" i="33" s="1"/>
  <c r="T272" i="33" s="1" a="1"/>
  <c r="T272" i="33" s="1"/>
  <c r="S212" i="33" a="1"/>
  <c r="S212" i="33" s="1"/>
  <c r="T212" i="33" s="1" a="1"/>
  <c r="T212" i="33" s="1"/>
  <c r="R204" i="33" a="1"/>
  <c r="R204" i="33" s="1"/>
  <c r="R193" i="33" a="1"/>
  <c r="R193" i="33" s="1"/>
  <c r="R169" i="33" a="1"/>
  <c r="R169" i="33" s="1"/>
  <c r="S163" i="33" a="1"/>
  <c r="S163" i="33" s="1"/>
  <c r="T163" i="33" s="1" a="1"/>
  <c r="T163" i="33" s="1"/>
  <c r="R152" i="33" a="1"/>
  <c r="R152" i="33" s="1"/>
  <c r="R149" i="33" a="1"/>
  <c r="R149" i="33" s="1"/>
  <c r="S143" i="33" a="1"/>
  <c r="S143" i="33" s="1"/>
  <c r="T143" i="33" s="1" a="1"/>
  <c r="T143" i="33" s="1"/>
  <c r="R132" i="33" a="1"/>
  <c r="R132" i="33" s="1"/>
  <c r="S126" i="33" a="1"/>
  <c r="S126" i="33" s="1"/>
  <c r="T126" i="33" s="1" a="1"/>
  <c r="T126" i="33" s="1"/>
  <c r="R115" i="33" a="1"/>
  <c r="R115" i="33" s="1"/>
  <c r="S110" i="33" a="1"/>
  <c r="S110" i="33" s="1"/>
  <c r="T110" i="33" s="1" a="1"/>
  <c r="T110" i="33" s="1"/>
  <c r="S107" i="33" a="1"/>
  <c r="S107" i="33" s="1"/>
  <c r="T107" i="33" s="1" a="1"/>
  <c r="T107" i="33" s="1"/>
  <c r="R96" i="33" a="1"/>
  <c r="R96" i="33" s="1"/>
  <c r="S90" i="33" a="1"/>
  <c r="S90" i="33" s="1"/>
  <c r="T90" i="33" s="1" a="1"/>
  <c r="T90" i="33" s="1"/>
  <c r="R79" i="33" a="1"/>
  <c r="R79" i="33" s="1"/>
  <c r="S73" i="33" a="1"/>
  <c r="S73" i="33" s="1"/>
  <c r="T73" i="33" s="1" a="1"/>
  <c r="T73" i="33" s="1"/>
  <c r="R65" i="33" a="1"/>
  <c r="R65" i="33" s="1"/>
  <c r="S62" i="33" a="1"/>
  <c r="S62" i="33" s="1"/>
  <c r="T62" i="33" s="1" a="1"/>
  <c r="T62" i="33" s="1"/>
  <c r="R57" i="33" a="1"/>
  <c r="R57" i="33" s="1"/>
  <c r="S54" i="33" a="1"/>
  <c r="S54" i="33" s="1"/>
  <c r="T54" i="33" s="1" a="1"/>
  <c r="T54" i="33" s="1"/>
  <c r="R49" i="33" a="1"/>
  <c r="R49" i="33" s="1"/>
  <c r="S46" i="33" a="1"/>
  <c r="S46" i="33" s="1"/>
  <c r="T46" i="33" s="1" a="1"/>
  <c r="T46" i="33" s="1"/>
  <c r="R41" i="33" a="1"/>
  <c r="R41" i="33" s="1"/>
  <c r="S38" i="33" a="1"/>
  <c r="S38" i="33" s="1"/>
  <c r="T38" i="33" s="1" a="1"/>
  <c r="T38" i="33" s="1"/>
  <c r="R33" i="33" a="1"/>
  <c r="R33" i="33" s="1"/>
  <c r="S30" i="33" a="1"/>
  <c r="S30" i="33" s="1"/>
  <c r="T30" i="33" s="1" a="1"/>
  <c r="T30" i="33" s="1"/>
  <c r="R25" i="33" a="1"/>
  <c r="R25" i="33" s="1"/>
  <c r="S22" i="33" a="1"/>
  <c r="S22" i="33" s="1"/>
  <c r="T22" i="33" s="1" a="1"/>
  <c r="T22" i="33" s="1"/>
  <c r="R17" i="33" a="1"/>
  <c r="R17" i="33" s="1"/>
  <c r="S14" i="33" a="1"/>
  <c r="S14" i="33" s="1"/>
  <c r="T14" i="33" s="1" a="1"/>
  <c r="T14" i="33" s="1"/>
  <c r="R9" i="33" a="1"/>
  <c r="R9" i="33" s="1"/>
  <c r="S6" i="33" a="1"/>
  <c r="S6" i="33" s="1"/>
  <c r="T6" i="33" s="1" a="1"/>
  <c r="T6" i="33" s="1"/>
  <c r="S421" i="33" a="1"/>
  <c r="S421" i="33" s="1"/>
  <c r="T421" i="33" s="1" a="1"/>
  <c r="T421" i="33" s="1"/>
  <c r="R377" i="33" a="1"/>
  <c r="R377" i="33" s="1"/>
  <c r="R363" i="33" a="1"/>
  <c r="R363" i="33" s="1"/>
  <c r="R334" i="33" a="1"/>
  <c r="R334" i="33" s="1"/>
  <c r="S325" i="33" a="1"/>
  <c r="S325" i="33" s="1"/>
  <c r="T325" i="33" s="1" a="1"/>
  <c r="T325" i="33" s="1"/>
  <c r="S263" i="33" a="1"/>
  <c r="S263" i="33" s="1"/>
  <c r="T263" i="33" s="1" a="1"/>
  <c r="T263" i="33" s="1"/>
  <c r="R244" i="33" a="1"/>
  <c r="R244" i="33" s="1"/>
  <c r="R196" i="33" a="1"/>
  <c r="R196" i="33" s="1"/>
  <c r="S186" i="33" a="1"/>
  <c r="S186" i="33" s="1"/>
  <c r="T186" i="33" s="1" a="1"/>
  <c r="T186" i="33" s="1"/>
  <c r="S183" i="33" a="1"/>
  <c r="S183" i="33" s="1"/>
  <c r="T183" i="33" s="1" a="1"/>
  <c r="T183" i="33" s="1"/>
  <c r="S180" i="33" a="1"/>
  <c r="S180" i="33" s="1"/>
  <c r="T180" i="33" s="1" a="1"/>
  <c r="T180" i="33" s="1"/>
  <c r="S177" i="33" a="1"/>
  <c r="S177" i="33" s="1"/>
  <c r="T177" i="33" s="1" a="1"/>
  <c r="T177" i="33" s="1"/>
  <c r="R166" i="33" a="1"/>
  <c r="R166" i="33" s="1"/>
  <c r="S160" i="33" a="1"/>
  <c r="S160" i="33" s="1"/>
  <c r="T160" i="33" s="1" a="1"/>
  <c r="T160" i="33" s="1"/>
  <c r="R146" i="33" a="1"/>
  <c r="R146" i="33" s="1"/>
  <c r="S140" i="33" a="1"/>
  <c r="S140" i="33" s="1"/>
  <c r="T140" i="33" s="1" a="1"/>
  <c r="T140" i="33" s="1"/>
  <c r="R129" i="33" a="1"/>
  <c r="R129" i="33" s="1"/>
  <c r="S123" i="33" a="1"/>
  <c r="S123" i="33" s="1"/>
  <c r="T123" i="33" s="1" a="1"/>
  <c r="T123" i="33" s="1"/>
  <c r="R110" i="33" a="1"/>
  <c r="R110" i="33" s="1"/>
  <c r="S104" i="33" a="1"/>
  <c r="S104" i="33" s="1"/>
  <c r="T104" i="33" s="1" a="1"/>
  <c r="T104" i="33" s="1"/>
  <c r="R93" i="33" a="1"/>
  <c r="R93" i="33" s="1"/>
  <c r="S87" i="33" a="1"/>
  <c r="S87" i="33" s="1"/>
  <c r="T87" i="33" s="1" a="1"/>
  <c r="T87" i="33" s="1"/>
  <c r="R76" i="33" a="1"/>
  <c r="R76" i="33" s="1"/>
  <c r="S70" i="33" a="1"/>
  <c r="S70" i="33" s="1"/>
  <c r="T70" i="33" s="1" a="1"/>
  <c r="T70" i="33" s="1"/>
  <c r="S350" i="33" a="1"/>
  <c r="S350" i="33" s="1"/>
  <c r="T350" i="33" s="1" a="1"/>
  <c r="T350" i="33" s="1"/>
  <c r="R297" i="33" a="1"/>
  <c r="R297" i="33" s="1"/>
  <c r="S288" i="33" a="1"/>
  <c r="S288" i="33" s="1"/>
  <c r="T288" i="33" s="1" a="1"/>
  <c r="T288" i="33" s="1"/>
  <c r="R272" i="33" a="1"/>
  <c r="R272" i="33" s="1"/>
  <c r="S261" i="33" a="1"/>
  <c r="S261" i="33" s="1"/>
  <c r="T261" i="33" s="1" a="1"/>
  <c r="T261" i="33" s="1"/>
  <c r="S222" i="33" a="1"/>
  <c r="S222" i="33" s="1"/>
  <c r="T222" i="33" s="1" a="1"/>
  <c r="T222" i="33" s="1"/>
  <c r="S216" i="33" a="1"/>
  <c r="S216" i="33" s="1"/>
  <c r="T216" i="33" s="1" a="1"/>
  <c r="T216" i="33" s="1"/>
  <c r="S207" i="33" a="1"/>
  <c r="S207" i="33" s="1"/>
  <c r="T207" i="33" s="1" a="1"/>
  <c r="T207" i="33" s="1"/>
  <c r="S174" i="33" a="1"/>
  <c r="S174" i="33" s="1"/>
  <c r="T174" i="33" s="1" a="1"/>
  <c r="T174" i="33" s="1"/>
  <c r="R163" i="33" a="1"/>
  <c r="R163" i="33" s="1"/>
  <c r="S157" i="33" a="1"/>
  <c r="S157" i="33" s="1"/>
  <c r="T157" i="33" s="1" a="1"/>
  <c r="T157" i="33" s="1"/>
  <c r="S154" i="33" a="1"/>
  <c r="S154" i="33" s="1"/>
  <c r="T154" i="33" s="1" a="1"/>
  <c r="T154" i="33" s="1"/>
  <c r="R143" i="33" a="1"/>
  <c r="R143" i="33" s="1"/>
  <c r="S374" i="33" a="1"/>
  <c r="S374" i="33" s="1"/>
  <c r="T374" i="33" s="1" a="1"/>
  <c r="T374" i="33" s="1"/>
  <c r="S347" i="33" a="1"/>
  <c r="S347" i="33" s="1"/>
  <c r="T347" i="33" s="1" a="1"/>
  <c r="T347" i="33" s="1"/>
  <c r="R325" i="33" a="1"/>
  <c r="R325" i="33" s="1"/>
  <c r="S314" i="33" a="1"/>
  <c r="S314" i="33" s="1"/>
  <c r="T314" i="33" s="1" a="1"/>
  <c r="T314" i="33" s="1"/>
  <c r="R261" i="33" a="1"/>
  <c r="R261" i="33" s="1"/>
  <c r="S252" i="33" a="1"/>
  <c r="S252" i="33" s="1"/>
  <c r="T252" i="33" s="1" a="1"/>
  <c r="T252" i="33" s="1"/>
  <c r="S235" i="33" a="1"/>
  <c r="S235" i="33" s="1"/>
  <c r="T235" i="33" s="1" a="1"/>
  <c r="T235" i="33" s="1"/>
  <c r="R222" i="33" a="1"/>
  <c r="R222" i="33" s="1"/>
  <c r="S189" i="33" a="1"/>
  <c r="S189" i="33" s="1"/>
  <c r="T189" i="33" s="1" a="1"/>
  <c r="T189" i="33" s="1"/>
  <c r="R186" i="33" a="1"/>
  <c r="R186" i="33" s="1"/>
  <c r="R183" i="33" a="1"/>
  <c r="R183" i="33" s="1"/>
  <c r="R177" i="33" a="1"/>
  <c r="R177" i="33" s="1"/>
  <c r="S171" i="33" a="1"/>
  <c r="S171" i="33" s="1"/>
  <c r="T171" i="33" s="1" a="1"/>
  <c r="T171" i="33" s="1"/>
  <c r="R160" i="33" a="1"/>
  <c r="R160" i="33" s="1"/>
  <c r="R157" i="33" a="1"/>
  <c r="R157" i="33" s="1"/>
  <c r="S151" i="33" a="1"/>
  <c r="S151" i="33" s="1"/>
  <c r="T151" i="33" s="1" a="1"/>
  <c r="T151" i="33" s="1"/>
  <c r="R140" i="33" a="1"/>
  <c r="R140" i="33" s="1"/>
  <c r="R123" i="33" a="1"/>
  <c r="R123" i="33" s="1"/>
  <c r="S117" i="33" a="1"/>
  <c r="S117" i="33" s="1"/>
  <c r="T117" i="33" s="1" a="1"/>
  <c r="T117" i="33" s="1"/>
  <c r="S114" i="33" a="1"/>
  <c r="S114" i="33" s="1"/>
  <c r="T114" i="33" s="1" a="1"/>
  <c r="T114" i="33" s="1"/>
  <c r="R104" i="33" a="1"/>
  <c r="R104" i="33" s="1"/>
  <c r="S98" i="33" a="1"/>
  <c r="S98" i="33" s="1"/>
  <c r="T98" i="33" s="1" a="1"/>
  <c r="T98" i="33" s="1"/>
  <c r="R87" i="33" a="1"/>
  <c r="R87" i="33" s="1"/>
  <c r="S81" i="33" a="1"/>
  <c r="S81" i="33" s="1"/>
  <c r="T81" i="33" s="1" a="1"/>
  <c r="T81" i="33" s="1"/>
  <c r="S305" i="33" a="1"/>
  <c r="S305" i="33" s="1"/>
  <c r="T305" i="33" s="1" a="1"/>
  <c r="T305" i="33" s="1"/>
  <c r="R288" i="33" a="1"/>
  <c r="R288" i="33" s="1"/>
  <c r="S278" i="33" a="1"/>
  <c r="S278" i="33" s="1"/>
  <c r="T278" i="33" s="1" a="1"/>
  <c r="T278" i="33" s="1"/>
  <c r="R228" i="33" a="1"/>
  <c r="R228" i="33" s="1"/>
  <c r="R207" i="33" a="1"/>
  <c r="R207" i="33" s="1"/>
  <c r="R203" i="33" a="1"/>
  <c r="R203" i="33" s="1"/>
  <c r="S192" i="33" a="1"/>
  <c r="S192" i="33" s="1"/>
  <c r="T192" i="33" s="1" a="1"/>
  <c r="T192" i="33" s="1"/>
  <c r="R174" i="33" a="1"/>
  <c r="R174" i="33" s="1"/>
  <c r="S168" i="33" a="1"/>
  <c r="S168" i="33" s="1"/>
  <c r="T168" i="33" s="1" a="1"/>
  <c r="T168" i="33" s="1"/>
  <c r="R154" i="33" a="1"/>
  <c r="R154" i="33" s="1"/>
  <c r="S148" i="33" a="1"/>
  <c r="S148" i="33" s="1"/>
  <c r="T148" i="33" s="1" a="1"/>
  <c r="T148" i="33" s="1"/>
  <c r="R137" i="33" a="1"/>
  <c r="R137" i="33" s="1"/>
  <c r="S131" i="33" a="1"/>
  <c r="S131" i="33" s="1"/>
  <c r="T131" i="33" s="1" a="1"/>
  <c r="T131" i="33" s="1"/>
  <c r="R120" i="33" a="1"/>
  <c r="R120" i="33" s="1"/>
  <c r="R117" i="33" a="1"/>
  <c r="R117" i="33" s="1"/>
  <c r="R101" i="33" a="1"/>
  <c r="R101" i="33" s="1"/>
  <c r="S95" i="33" a="1"/>
  <c r="S95" i="33" s="1"/>
  <c r="T95" i="33" s="1" a="1"/>
  <c r="T95" i="33" s="1"/>
  <c r="R84" i="33" a="1"/>
  <c r="R84" i="33" s="1"/>
  <c r="S78" i="33" a="1"/>
  <c r="S78" i="33" s="1"/>
  <c r="T78" i="33" s="1" a="1"/>
  <c r="T78" i="33" s="1"/>
  <c r="R67" i="33" a="1"/>
  <c r="R67" i="33" s="1"/>
  <c r="S403" i="33" a="1"/>
  <c r="S403" i="33" s="1"/>
  <c r="T403" i="33" s="1" a="1"/>
  <c r="T403" i="33" s="1"/>
  <c r="R372" i="33" a="1"/>
  <c r="R372" i="33" s="1"/>
  <c r="S331" i="33" a="1"/>
  <c r="S331" i="33" s="1"/>
  <c r="T331" i="33" s="1" a="1"/>
  <c r="T331" i="33" s="1"/>
  <c r="R314" i="33" a="1"/>
  <c r="R314" i="33" s="1"/>
  <c r="R252" i="33" a="1"/>
  <c r="R252" i="33" s="1"/>
  <c r="S242" i="33" a="1"/>
  <c r="S242" i="33" s="1"/>
  <c r="T242" i="33" s="1" a="1"/>
  <c r="T242" i="33" s="1"/>
  <c r="R235" i="33" a="1"/>
  <c r="R235" i="33" s="1"/>
  <c r="S221" i="33" a="1"/>
  <c r="S221" i="33" s="1"/>
  <c r="T221" i="33" s="1" a="1"/>
  <c r="T221" i="33" s="1"/>
  <c r="S215" i="33" a="1"/>
  <c r="S215" i="33" s="1"/>
  <c r="T215" i="33" s="1" a="1"/>
  <c r="T215" i="33" s="1"/>
  <c r="R211" i="33" a="1"/>
  <c r="R211" i="33" s="1"/>
  <c r="S195" i="33" a="1"/>
  <c r="S195" i="33" s="1"/>
  <c r="T195" i="33" s="1" a="1"/>
  <c r="T195" i="33" s="1"/>
  <c r="R171" i="33" a="1"/>
  <c r="R171" i="33" s="1"/>
  <c r="S165" i="33" a="1"/>
  <c r="S165" i="33" s="1"/>
  <c r="T165" i="33" s="1" a="1"/>
  <c r="T165" i="33" s="1"/>
  <c r="S162" i="33" a="1"/>
  <c r="S162" i="33" s="1"/>
  <c r="T162" i="33" s="1" a="1"/>
  <c r="T162" i="33" s="1"/>
  <c r="R151" i="33" a="1"/>
  <c r="R151" i="33" s="1"/>
  <c r="S128" i="33" a="1"/>
  <c r="S128" i="33" s="1"/>
  <c r="T128" i="33" s="1" a="1"/>
  <c r="T128" i="33" s="1"/>
  <c r="R114" i="33" a="1"/>
  <c r="R114" i="33" s="1"/>
  <c r="S109" i="33" a="1"/>
  <c r="S109" i="33" s="1"/>
  <c r="T109" i="33" s="1" a="1"/>
  <c r="T109" i="33" s="1"/>
  <c r="R98" i="33" a="1"/>
  <c r="R98" i="33" s="1"/>
  <c r="S92" i="33" a="1"/>
  <c r="S92" i="33" s="1"/>
  <c r="T92" i="33" s="1" a="1"/>
  <c r="T92" i="33" s="1"/>
  <c r="R81" i="33" a="1"/>
  <c r="R81" i="33" s="1"/>
  <c r="R78" i="33" a="1"/>
  <c r="R78" i="33" s="1"/>
  <c r="S72" i="33" a="1"/>
  <c r="S72" i="33" s="1"/>
  <c r="T72" i="33" s="1" a="1"/>
  <c r="T72" i="33" s="1"/>
  <c r="R360" i="33" a="1"/>
  <c r="R360" i="33" s="1"/>
  <c r="R305" i="33" a="1"/>
  <c r="R305" i="33" s="1"/>
  <c r="S294" i="33" a="1"/>
  <c r="S294" i="33" s="1"/>
  <c r="T294" i="33" s="1" a="1"/>
  <c r="T294" i="33" s="1"/>
  <c r="R278" i="33" a="1"/>
  <c r="R278" i="33" s="1"/>
  <c r="S269" i="33" a="1"/>
  <c r="S269" i="33" s="1"/>
  <c r="T269" i="33" s="1" a="1"/>
  <c r="T269" i="33" s="1"/>
  <c r="R221" i="33" a="1"/>
  <c r="R221" i="33" s="1"/>
  <c r="S202" i="33" a="1"/>
  <c r="S202" i="33" s="1"/>
  <c r="T202" i="33" s="1" a="1"/>
  <c r="T202" i="33" s="1"/>
  <c r="S198" i="33" a="1"/>
  <c r="S198" i="33" s="1"/>
  <c r="T198" i="33" s="1" a="1"/>
  <c r="T198" i="33" s="1"/>
  <c r="S188" i="33" a="1"/>
  <c r="S188" i="33" s="1"/>
  <c r="T188" i="33" s="1" a="1"/>
  <c r="T188" i="33" s="1"/>
  <c r="S185" i="33" a="1"/>
  <c r="S185" i="33" s="1"/>
  <c r="T185" i="33" s="1" a="1"/>
  <c r="T185" i="33" s="1"/>
  <c r="S182" i="33" a="1"/>
  <c r="S182" i="33" s="1"/>
  <c r="T182" i="33" s="1" a="1"/>
  <c r="T182" i="33" s="1"/>
  <c r="S179" i="33" a="1"/>
  <c r="S179" i="33" s="1"/>
  <c r="T179" i="33" s="1" a="1"/>
  <c r="T179" i="33" s="1"/>
  <c r="R168" i="33" a="1"/>
  <c r="R168" i="33" s="1"/>
  <c r="R165" i="33" a="1"/>
  <c r="R165" i="33" s="1"/>
  <c r="S159" i="33" a="1"/>
  <c r="S159" i="33" s="1"/>
  <c r="T159" i="33" s="1" a="1"/>
  <c r="T159" i="33" s="1"/>
  <c r="R148" i="33" a="1"/>
  <c r="R148" i="33" s="1"/>
  <c r="S142" i="33" a="1"/>
  <c r="S142" i="33" s="1"/>
  <c r="T142" i="33" s="1" a="1"/>
  <c r="T142" i="33" s="1"/>
  <c r="R131" i="33" a="1"/>
  <c r="R131" i="33" s="1"/>
  <c r="S125" i="33" a="1"/>
  <c r="S125" i="33" s="1"/>
  <c r="T125" i="33" s="1" a="1"/>
  <c r="T125" i="33" s="1"/>
  <c r="S122" i="33" a="1"/>
  <c r="S122" i="33" s="1"/>
  <c r="T122" i="33" s="1" a="1"/>
  <c r="T122" i="33" s="1"/>
  <c r="S106" i="33" a="1"/>
  <c r="S106" i="33" s="1"/>
  <c r="T106" i="33" s="1" a="1"/>
  <c r="T106" i="33" s="1"/>
  <c r="R95" i="33" a="1"/>
  <c r="R95" i="33" s="1"/>
  <c r="S89" i="33" a="1"/>
  <c r="S89" i="33" s="1"/>
  <c r="T89" i="33" s="1" a="1"/>
  <c r="T89" i="33" s="1"/>
  <c r="S69" i="33" a="1"/>
  <c r="S69" i="33" s="1"/>
  <c r="T69" i="33" s="1" a="1"/>
  <c r="T69" i="33" s="1"/>
  <c r="R64" i="33" a="1"/>
  <c r="R64" i="33" s="1"/>
  <c r="S61" i="33" a="1"/>
  <c r="S61" i="33" s="1"/>
  <c r="T61" i="33" s="1" a="1"/>
  <c r="T61" i="33" s="1"/>
  <c r="R56" i="33" a="1"/>
  <c r="R56" i="33" s="1"/>
  <c r="S53" i="33" a="1"/>
  <c r="S53" i="33" s="1"/>
  <c r="T53" i="33" s="1" a="1"/>
  <c r="T53" i="33" s="1"/>
  <c r="R48" i="33" a="1"/>
  <c r="R48" i="33" s="1"/>
  <c r="S45" i="33" a="1"/>
  <c r="S45" i="33" s="1"/>
  <c r="T45" i="33" s="1" a="1"/>
  <c r="T45" i="33" s="1"/>
  <c r="R40" i="33" a="1"/>
  <c r="R40" i="33" s="1"/>
  <c r="S37" i="33" a="1"/>
  <c r="S37" i="33" s="1"/>
  <c r="T37" i="33" s="1" a="1"/>
  <c r="T37" i="33" s="1"/>
  <c r="R32" i="33" a="1"/>
  <c r="R32" i="33" s="1"/>
  <c r="S29" i="33" a="1"/>
  <c r="S29" i="33" s="1"/>
  <c r="T29" i="33" s="1" a="1"/>
  <c r="T29" i="33" s="1"/>
  <c r="R24" i="33" a="1"/>
  <c r="R24" i="33" s="1"/>
  <c r="S21" i="33" a="1"/>
  <c r="S21" i="33" s="1"/>
  <c r="T21" i="33" s="1" a="1"/>
  <c r="T21" i="33" s="1"/>
  <c r="R16" i="33" a="1"/>
  <c r="R16" i="33" s="1"/>
  <c r="S13" i="33" a="1"/>
  <c r="S13" i="33" s="1"/>
  <c r="T13" i="33" s="1" a="1"/>
  <c r="T13" i="33" s="1"/>
  <c r="R8" i="33" a="1"/>
  <c r="R8" i="33" s="1"/>
  <c r="S5" i="33" a="1"/>
  <c r="S5" i="33" s="1"/>
  <c r="T5" i="33" s="1" a="1"/>
  <c r="T5" i="33" s="1"/>
  <c r="S371" i="33" a="1"/>
  <c r="S371" i="33" s="1"/>
  <c r="T371" i="33" s="1" a="1"/>
  <c r="T371" i="33" s="1"/>
  <c r="R331" i="33" a="1"/>
  <c r="R331" i="33" s="1"/>
  <c r="S322" i="33" a="1"/>
  <c r="S322" i="33" s="1"/>
  <c r="T322" i="33" s="1" a="1"/>
  <c r="T322" i="33" s="1"/>
  <c r="R303" i="33" a="1"/>
  <c r="R303" i="33" s="1"/>
  <c r="R269" i="33" a="1"/>
  <c r="R269" i="33" s="1"/>
  <c r="S258" i="33" a="1"/>
  <c r="S258" i="33" s="1"/>
  <c r="T258" i="33" s="1" a="1"/>
  <c r="T258" i="33" s="1"/>
  <c r="R242" i="33" a="1"/>
  <c r="R242" i="33" s="1"/>
  <c r="S233" i="33" a="1"/>
  <c r="S233" i="33" s="1"/>
  <c r="T233" i="33" s="1" a="1"/>
  <c r="T233" i="33" s="1"/>
  <c r="R227" i="33" a="1"/>
  <c r="R227" i="33" s="1"/>
  <c r="R215" i="33" a="1"/>
  <c r="R215" i="33" s="1"/>
  <c r="R202" i="33" a="1"/>
  <c r="R202" i="33" s="1"/>
  <c r="R195" i="33" a="1"/>
  <c r="R195" i="33" s="1"/>
  <c r="S176" i="33" a="1"/>
  <c r="S176" i="33" s="1"/>
  <c r="T176" i="33" s="1" a="1"/>
  <c r="T176" i="33" s="1"/>
  <c r="R162" i="33" a="1"/>
  <c r="R162" i="33" s="1"/>
  <c r="S156" i="33" a="1"/>
  <c r="S156" i="33" s="1"/>
  <c r="T156" i="33" s="1" a="1"/>
  <c r="T156" i="33" s="1"/>
  <c r="S139" i="33" a="1"/>
  <c r="S139" i="33" s="1"/>
  <c r="T139" i="33" s="1" a="1"/>
  <c r="T139" i="33" s="1"/>
  <c r="R128" i="33" a="1"/>
  <c r="R128" i="33" s="1"/>
  <c r="R125" i="33" a="1"/>
  <c r="R125" i="33" s="1"/>
  <c r="S119" i="33" a="1"/>
  <c r="S119" i="33" s="1"/>
  <c r="T119" i="33" s="1" a="1"/>
  <c r="T119" i="33" s="1"/>
  <c r="R109" i="33" a="1"/>
  <c r="R109" i="33" s="1"/>
  <c r="S103" i="33" a="1"/>
  <c r="S103" i="33" s="1"/>
  <c r="T103" i="33" s="1" a="1"/>
  <c r="T103" i="33" s="1"/>
  <c r="R92" i="33" a="1"/>
  <c r="R92" i="33" s="1"/>
  <c r="S86" i="33" a="1"/>
  <c r="S86" i="33" s="1"/>
  <c r="T86" i="33" s="1" a="1"/>
  <c r="T86" i="33" s="1"/>
  <c r="S83" i="33" a="1"/>
  <c r="S83" i="33" s="1"/>
  <c r="T83" i="33" s="1" a="1"/>
  <c r="T83" i="33" s="1"/>
  <c r="R72" i="33" a="1"/>
  <c r="R72" i="33" s="1"/>
  <c r="R62" i="33" a="1"/>
  <c r="R62" i="33" s="1"/>
  <c r="S48" i="33" a="1"/>
  <c r="S48" i="33" s="1"/>
  <c r="T48" i="33" s="1" a="1"/>
  <c r="T48" i="33" s="1"/>
  <c r="R11" i="33" a="1"/>
  <c r="R11" i="33" s="1"/>
  <c r="S137" i="33" a="1"/>
  <c r="S137" i="33" s="1"/>
  <c r="T137" i="33" s="1" a="1"/>
  <c r="T137" i="33" s="1"/>
  <c r="R90" i="33" a="1"/>
  <c r="R90" i="33" s="1"/>
  <c r="R46" i="33" a="1"/>
  <c r="R46" i="33" s="1"/>
  <c r="S32" i="33" a="1"/>
  <c r="S32" i="33" s="1"/>
  <c r="T32" i="33" s="1" a="1"/>
  <c r="T32" i="33" s="1"/>
  <c r="S19" i="33" a="1"/>
  <c r="S19" i="33" s="1"/>
  <c r="T19" i="33" s="1" a="1"/>
  <c r="T19" i="33" s="1"/>
  <c r="S59" i="33" a="1"/>
  <c r="S59" i="33" s="1"/>
  <c r="T59" i="33" s="1" a="1"/>
  <c r="T59" i="33" s="1"/>
  <c r="S84" i="33" a="1"/>
  <c r="S84" i="33" s="1"/>
  <c r="T84" i="33" s="1" a="1"/>
  <c r="T84" i="33" s="1"/>
  <c r="R59" i="33" a="1"/>
  <c r="R59" i="33" s="1"/>
  <c r="R30" i="33" a="1"/>
  <c r="R30" i="33" s="1"/>
  <c r="R19" i="33" a="1"/>
  <c r="R19" i="33" s="1"/>
  <c r="S8" i="33" a="1"/>
  <c r="S8" i="33" s="1"/>
  <c r="T8" i="33" s="1" a="1"/>
  <c r="T8" i="33" s="1"/>
  <c r="R126" i="33" a="1"/>
  <c r="R126" i="33" s="1"/>
  <c r="S43" i="33" a="1"/>
  <c r="S43" i="33" s="1"/>
  <c r="T43" i="33" s="1" a="1"/>
  <c r="T43" i="33" s="1"/>
  <c r="R43" i="33" a="1"/>
  <c r="R43" i="33" s="1"/>
  <c r="R6" i="33" a="1"/>
  <c r="R6" i="33" s="1"/>
  <c r="S120" i="33" a="1"/>
  <c r="S120" i="33" s="1"/>
  <c r="T120" i="33" s="1" a="1"/>
  <c r="T120" i="33" s="1"/>
  <c r="S56" i="33" a="1"/>
  <c r="S56" i="33" s="1"/>
  <c r="T56" i="33" s="1" a="1"/>
  <c r="T56" i="33" s="1"/>
  <c r="S27" i="33" a="1"/>
  <c r="S27" i="33" s="1"/>
  <c r="T27" i="33" s="1" a="1"/>
  <c r="T27" i="33" s="1"/>
  <c r="R73" i="33" a="1"/>
  <c r="R73" i="33" s="1"/>
  <c r="R27" i="33" a="1"/>
  <c r="R27" i="33" s="1"/>
  <c r="S16" i="33" a="1"/>
  <c r="S16" i="33" s="1"/>
  <c r="T16" i="33" s="1" a="1"/>
  <c r="T16" i="33" s="1"/>
  <c r="R70" i="33" a="1"/>
  <c r="R70" i="33" s="1"/>
  <c r="R54" i="33" a="1"/>
  <c r="R54" i="33" s="1"/>
  <c r="S40" i="33" a="1"/>
  <c r="S40" i="33" s="1"/>
  <c r="T40" i="33" s="1" a="1"/>
  <c r="T40" i="33" s="1"/>
  <c r="S11" i="33" a="1"/>
  <c r="S11" i="33" s="1"/>
  <c r="T11" i="33" s="1" a="1"/>
  <c r="T11" i="33" s="1"/>
  <c r="R14" i="33" a="1"/>
  <c r="R14" i="33" s="1"/>
  <c r="R22" i="33" a="1"/>
  <c r="R22" i="33" s="1"/>
  <c r="S67" i="33" a="1"/>
  <c r="S67" i="33" s="1"/>
  <c r="T67" i="33" s="1" a="1"/>
  <c r="T67" i="33" s="1"/>
  <c r="R38" i="33" a="1"/>
  <c r="R38" i="33" s="1"/>
  <c r="R51" i="33" a="1"/>
  <c r="R51" i="33" s="1"/>
  <c r="R107" i="33" a="1"/>
  <c r="R107" i="33" s="1"/>
  <c r="S51" i="33" a="1"/>
  <c r="S51" i="33" s="1"/>
  <c r="T51" i="33" s="1" a="1"/>
  <c r="T51" i="33" s="1"/>
  <c r="S24" i="33" a="1"/>
  <c r="S24" i="33" s="1"/>
  <c r="T24" i="33" s="1" a="1"/>
  <c r="T24" i="33" s="1"/>
  <c r="S101" i="33" a="1"/>
  <c r="S101" i="33" s="1"/>
  <c r="T101" i="33" s="1" a="1"/>
  <c r="T101" i="33" s="1"/>
  <c r="S64" i="33" a="1"/>
  <c r="S64" i="33" s="1"/>
  <c r="T64" i="33" s="1" a="1"/>
  <c r="T64" i="33" s="1"/>
  <c r="S35" i="33" a="1"/>
  <c r="S35" i="33" s="1"/>
  <c r="T35" i="33" s="1" a="1"/>
  <c r="T35" i="33" s="1"/>
  <c r="R35" i="33" a="1"/>
  <c r="R35" i="33" s="1"/>
  <c r="B459" i="48" a="1"/>
  <c r="B459" i="48" s="1"/>
  <c r="AL918" i="36"/>
  <c r="AL919" i="36"/>
  <c r="AL920" i="36"/>
  <c r="AL942" i="36"/>
  <c r="AL943" i="36"/>
  <c r="B444" i="48" a="1"/>
  <c r="B444" i="48" s="1"/>
  <c r="M2443" i="36" a="1"/>
  <c r="M2443" i="36" s="1"/>
  <c r="M2444" i="36" a="1"/>
  <c r="M2444" i="36" s="1"/>
  <c r="M2445" i="36" a="1"/>
  <c r="M2445" i="36" s="1"/>
  <c r="M2115" i="36" a="1"/>
  <c r="M2115" i="36" s="1"/>
  <c r="M2116" i="36" a="1"/>
  <c r="M2116" i="36" s="1"/>
  <c r="M2114" i="36" a="1"/>
  <c r="M2114" i="36" s="1"/>
  <c r="M2125" i="36" a="1"/>
  <c r="M2125" i="36" s="1"/>
  <c r="M2122" i="36" a="1"/>
  <c r="M2122" i="36" s="1"/>
  <c r="M2118" i="36" a="1"/>
  <c r="M2118" i="36" s="1"/>
  <c r="M2126" i="36" a="1"/>
  <c r="M2126" i="36" s="1"/>
  <c r="M2123" i="36" a="1"/>
  <c r="M2123" i="36" s="1"/>
  <c r="M2119" i="36" a="1"/>
  <c r="M2119" i="36" s="1"/>
  <c r="M2124" i="36" a="1"/>
  <c r="M2124" i="36" s="1"/>
  <c r="M2121" i="36" a="1"/>
  <c r="M2121" i="36" s="1"/>
  <c r="M2117" i="36" a="1"/>
  <c r="M2117" i="36" s="1"/>
  <c r="M2120" i="36" a="1"/>
  <c r="M2120" i="36" s="1"/>
  <c r="M2113" i="36" a="1"/>
  <c r="M2113" i="36" s="1"/>
  <c r="M2106" i="36" a="1"/>
  <c r="M2106" i="36" s="1"/>
  <c r="M2105" i="36" a="1"/>
  <c r="M2105" i="36" s="1"/>
  <c r="M2104" i="36" a="1"/>
  <c r="M2104" i="36" s="1"/>
  <c r="M2103" i="36" a="1"/>
  <c r="M2103" i="36" s="1"/>
  <c r="M2112" i="36" a="1"/>
  <c r="M2112" i="36" s="1"/>
  <c r="M2111" i="36" a="1"/>
  <c r="M2111" i="36" s="1"/>
  <c r="M2110" i="36" a="1"/>
  <c r="M2110" i="36" s="1"/>
  <c r="M2102" i="36" a="1"/>
  <c r="M2102" i="36" s="1"/>
  <c r="M2162" i="36" a="1"/>
  <c r="M2162" i="36" s="1"/>
  <c r="M2161" i="36" a="1"/>
  <c r="M2161" i="36" s="1"/>
  <c r="M2160" i="36" a="1"/>
  <c r="M2160" i="36" s="1"/>
  <c r="M2153" i="36" a="1"/>
  <c r="M2153" i="36" s="1"/>
  <c r="M2157" i="36" a="1"/>
  <c r="M2157" i="36" s="1"/>
  <c r="M2163" i="36" a="1"/>
  <c r="M2163" i="36" s="1"/>
  <c r="M2155" i="36" a="1"/>
  <c r="M2155" i="36" s="1"/>
  <c r="M2159" i="36" a="1"/>
  <c r="M2159" i="36" s="1"/>
  <c r="M2154" i="36" a="1"/>
  <c r="M2154" i="36" s="1"/>
  <c r="M2158" i="36" a="1"/>
  <c r="M2158" i="36" s="1"/>
  <c r="M2165" i="36" a="1"/>
  <c r="M2165" i="36" s="1"/>
  <c r="M2164" i="36" a="1"/>
  <c r="M2164" i="36" s="1"/>
  <c r="M2152" i="36" a="1"/>
  <c r="M2152" i="36" s="1"/>
  <c r="M2156" i="36" a="1"/>
  <c r="M2156" i="36" s="1"/>
  <c r="M2151" i="36" a="1"/>
  <c r="M2151" i="36" s="1"/>
  <c r="M2150" i="36" a="1"/>
  <c r="M2150" i="36" s="1"/>
  <c r="M2149" i="36" a="1"/>
  <c r="M2149" i="36" s="1"/>
  <c r="M2148" i="36" a="1"/>
  <c r="M2148" i="36" s="1"/>
  <c r="M2147" i="36" a="1"/>
  <c r="M2147" i="36" s="1"/>
  <c r="M2146" i="36" a="1"/>
  <c r="M2146" i="36" s="1"/>
  <c r="M2145" i="36" a="1"/>
  <c r="M2145" i="36" s="1"/>
  <c r="M2144" i="36" a="1"/>
  <c r="M2144" i="36" s="1"/>
  <c r="M2142" i="36" a="1"/>
  <c r="M2142" i="36" s="1"/>
  <c r="M2143" i="36" a="1"/>
  <c r="M2143" i="36" s="1"/>
  <c r="M2141" i="36" a="1"/>
  <c r="M2141" i="36" s="1"/>
  <c r="M2140" i="36" a="1"/>
  <c r="M2140" i="36" s="1"/>
  <c r="M2139" i="36" a="1"/>
  <c r="M2139" i="36" s="1"/>
  <c r="M2137" i="36" a="1"/>
  <c r="M2137" i="36" s="1"/>
  <c r="M2138" i="36" a="1"/>
  <c r="M2138" i="36" s="1"/>
  <c r="M2136" i="36" a="1"/>
  <c r="M2136" i="36" s="1"/>
  <c r="M2135" i="36" a="1"/>
  <c r="M2135" i="36" s="1"/>
  <c r="M2134" i="36" a="1"/>
  <c r="M2134" i="36" s="1"/>
  <c r="M2133" i="36" a="1"/>
  <c r="M2133" i="36" s="1"/>
  <c r="M2132" i="36" a="1"/>
  <c r="M2132" i="36" s="1"/>
  <c r="M2131" i="36" a="1"/>
  <c r="M2131" i="36" s="1"/>
  <c r="M2130" i="36" a="1"/>
  <c r="M2130" i="36" s="1"/>
  <c r="M2129" i="36" a="1"/>
  <c r="M2129" i="36" s="1"/>
  <c r="M2128" i="36" a="1"/>
  <c r="M2128" i="36" s="1"/>
  <c r="M2127" i="36" a="1"/>
  <c r="M2127" i="36" s="1"/>
  <c r="M2181" i="36" a="1"/>
  <c r="M2181" i="36" s="1"/>
  <c r="M2182" i="36" a="1"/>
  <c r="M2182" i="36" s="1"/>
  <c r="M2180" i="36" a="1"/>
  <c r="M2180" i="36" s="1"/>
  <c r="M2179" i="36" a="1"/>
  <c r="M2179" i="36" s="1"/>
  <c r="M2178" i="36" a="1"/>
  <c r="M2178" i="36" s="1"/>
  <c r="M2176" i="36" a="1"/>
  <c r="M2176" i="36" s="1"/>
  <c r="M2177" i="36" a="1"/>
  <c r="M2177" i="36" s="1"/>
  <c r="M2175" i="36" a="1"/>
  <c r="M2175" i="36" s="1"/>
  <c r="M2174" i="36" a="1"/>
  <c r="M2174" i="36" s="1"/>
  <c r="M2173" i="36" a="1"/>
  <c r="M2173" i="36" s="1"/>
  <c r="M2172" i="36" a="1"/>
  <c r="M2172" i="36" s="1"/>
  <c r="M2171" i="36" a="1"/>
  <c r="M2171" i="36" s="1"/>
  <c r="M2170" i="36" a="1"/>
  <c r="M2170" i="36" s="1"/>
  <c r="M2169" i="36" a="1"/>
  <c r="M2169" i="36" s="1"/>
  <c r="M2168" i="36" a="1"/>
  <c r="M2168" i="36" s="1"/>
  <c r="M2167" i="36" a="1"/>
  <c r="M2167" i="36" s="1"/>
  <c r="M2166" i="36" a="1"/>
  <c r="M2166" i="36" s="1"/>
  <c r="M2082" i="36" a="1"/>
  <c r="M2082" i="36" s="1"/>
  <c r="M2081" i="36" a="1"/>
  <c r="M2081" i="36" s="1"/>
  <c r="M2080" i="36" a="1"/>
  <c r="M2080" i="36" s="1"/>
  <c r="M2085" i="36" a="1"/>
  <c r="M2085" i="36" s="1"/>
  <c r="M2084" i="36" a="1"/>
  <c r="M2084" i="36" s="1"/>
  <c r="M2083" i="36" a="1"/>
  <c r="M2083" i="36" s="1"/>
  <c r="M2079" i="36" a="1"/>
  <c r="M2079" i="36" s="1"/>
  <c r="M2090" i="36" a="1"/>
  <c r="M2090" i="36" s="1"/>
  <c r="M2095" i="36" a="1"/>
  <c r="M2095" i="36" s="1"/>
  <c r="M2091" i="36" a="1"/>
  <c r="M2091" i="36" s="1"/>
  <c r="M2096" i="36" a="1"/>
  <c r="M2096" i="36" s="1"/>
  <c r="M2100" i="36" a="1"/>
  <c r="M2100" i="36" s="1"/>
  <c r="M2092" i="36" a="1"/>
  <c r="M2092" i="36" s="1"/>
  <c r="M2097" i="36" a="1"/>
  <c r="M2097" i="36" s="1"/>
  <c r="M2101" i="36" a="1"/>
  <c r="M2101" i="36" s="1"/>
  <c r="M2099" i="36" a="1"/>
  <c r="M2099" i="36" s="1"/>
  <c r="M2089" i="36" a="1"/>
  <c r="M2089" i="36" s="1"/>
  <c r="M2094" i="36" a="1"/>
  <c r="M2094" i="36" s="1"/>
  <c r="M2098" i="36" a="1"/>
  <c r="M2098" i="36" s="1"/>
  <c r="M2088" i="36" a="1"/>
  <c r="M2088" i="36" s="1"/>
  <c r="M2093" i="36" a="1"/>
  <c r="M2093" i="36" s="1"/>
  <c r="M2078" i="36" a="1"/>
  <c r="M2078" i="36" s="1"/>
  <c r="M2077" i="36" a="1"/>
  <c r="M2077" i="36" s="1"/>
  <c r="M2073" i="36" a="1"/>
  <c r="M2073" i="36" s="1"/>
  <c r="M2072" i="36" a="1"/>
  <c r="M2072" i="36" s="1"/>
  <c r="M2071" i="36" a="1"/>
  <c r="M2071" i="36" s="1"/>
  <c r="M2070" i="36" a="1"/>
  <c r="M2070" i="36" s="1"/>
  <c r="M1994" i="36" a="1"/>
  <c r="M1994" i="36" s="1"/>
  <c r="M1991" i="36" a="1"/>
  <c r="M1991" i="36" s="1"/>
  <c r="M1992" i="36" a="1"/>
  <c r="M1992" i="36" s="1"/>
  <c r="M1996" i="36" a="1"/>
  <c r="M1996" i="36" s="1"/>
  <c r="M1987" i="36" a="1"/>
  <c r="M1987" i="36" s="1"/>
  <c r="M1997" i="36" a="1"/>
  <c r="M1997" i="36" s="1"/>
  <c r="M1988" i="36" a="1"/>
  <c r="M1988" i="36" s="1"/>
  <c r="M1989" i="36" a="1"/>
  <c r="M1989" i="36" s="1"/>
  <c r="M1993" i="36" a="1"/>
  <c r="M1993" i="36" s="1"/>
  <c r="M1998" i="36" a="1"/>
  <c r="M1998" i="36" s="1"/>
  <c r="M1995" i="36" a="1"/>
  <c r="M1995" i="36" s="1"/>
  <c r="M1999" i="36" a="1"/>
  <c r="M1999" i="36" s="1"/>
  <c r="M2001" i="36" a="1"/>
  <c r="M2001" i="36" s="1"/>
  <c r="M2000" i="36" a="1"/>
  <c r="M2000" i="36" s="1"/>
  <c r="M2016" i="36" a="1"/>
  <c r="M2016" i="36" s="1"/>
  <c r="M2018" i="36" a="1"/>
  <c r="M2018" i="36" s="1"/>
  <c r="M2017" i="36" a="1"/>
  <c r="M2017" i="36" s="1"/>
  <c r="M2015" i="36" a="1"/>
  <c r="M2015" i="36" s="1"/>
  <c r="M1990" i="36" a="1"/>
  <c r="M1990" i="36" s="1"/>
  <c r="M1926" i="36" a="1"/>
  <c r="M1926" i="36" s="1"/>
  <c r="M1925" i="36" a="1"/>
  <c r="M1925" i="36" s="1"/>
  <c r="M1933" i="36" a="1"/>
  <c r="M1933" i="36" s="1"/>
  <c r="M1937" i="36" a="1"/>
  <c r="M1937" i="36" s="1"/>
  <c r="M1935" i="36" a="1"/>
  <c r="M1935" i="36" s="1"/>
  <c r="M1936" i="36" a="1"/>
  <c r="M1936" i="36" s="1"/>
  <c r="M1929" i="36" a="1"/>
  <c r="M1929" i="36" s="1"/>
  <c r="M1934" i="36" a="1"/>
  <c r="M1934" i="36" s="1"/>
  <c r="M1931" i="36" a="1"/>
  <c r="M1931" i="36" s="1"/>
  <c r="M1942" i="36" a="1"/>
  <c r="M1942" i="36" s="1"/>
  <c r="M1943" i="36" a="1"/>
  <c r="M1943" i="36" s="1"/>
  <c r="M1941" i="36" a="1"/>
  <c r="M1941" i="36" s="1"/>
  <c r="M1940" i="36" a="1"/>
  <c r="M1940" i="36" s="1"/>
  <c r="M1939" i="36" a="1"/>
  <c r="M1939" i="36" s="1"/>
  <c r="M1917" i="36" a="1"/>
  <c r="M1917" i="36" s="1"/>
  <c r="M1916" i="36" a="1"/>
  <c r="M1916" i="36" s="1"/>
  <c r="M1914" i="36" a="1"/>
  <c r="M1914" i="36" s="1"/>
  <c r="M1911" i="36" a="1"/>
  <c r="M1911" i="36" s="1"/>
  <c r="M1915" i="36" a="1"/>
  <c r="M1915" i="36" s="1"/>
  <c r="M1913" i="36" a="1"/>
  <c r="M1913" i="36" s="1"/>
  <c r="M1912" i="36" a="1"/>
  <c r="M1912" i="36" s="1"/>
  <c r="M1921" i="36" a="1"/>
  <c r="M1921" i="36" s="1"/>
  <c r="M1920" i="36" a="1"/>
  <c r="M1920" i="36" s="1"/>
  <c r="M1922" i="36" a="1"/>
  <c r="M1922" i="36" s="1"/>
  <c r="AL1845" i="36"/>
  <c r="AL1836" i="36"/>
  <c r="B340" i="48" a="1"/>
  <c r="B340" i="48" s="1"/>
  <c r="AL1807" i="36"/>
  <c r="AL1773" i="36"/>
  <c r="B342" i="48" a="1"/>
  <c r="B342" i="48" s="1"/>
  <c r="AL1758" i="36"/>
  <c r="AL1723" i="36"/>
  <c r="AL1686" i="36"/>
  <c r="AL1668" i="36"/>
  <c r="AL1660" i="36"/>
  <c r="B161" i="48" a="1"/>
  <c r="B161" i="48" s="1"/>
  <c r="B288" i="48" a="1"/>
  <c r="B288" i="48" s="1"/>
  <c r="B2" i="48" a="1"/>
  <c r="B2" i="48" s="1"/>
  <c r="B519" i="48" a="1"/>
  <c r="B519" i="48" s="1"/>
  <c r="B295" i="48" a="1"/>
  <c r="B295" i="48" s="1"/>
  <c r="B174" i="48" a="1"/>
  <c r="B174" i="48" s="1"/>
  <c r="B171" i="48" a="1"/>
  <c r="B171" i="48" s="1"/>
  <c r="B97" i="48" a="1"/>
  <c r="B97" i="48" s="1"/>
  <c r="B5" i="48" a="1"/>
  <c r="B5" i="48" s="1"/>
  <c r="B289" i="48" a="1"/>
  <c r="B289" i="48" s="1"/>
  <c r="AL1318" i="36"/>
  <c r="AL1298" i="36"/>
  <c r="B550" i="48" a="1"/>
  <c r="B550" i="48" s="1"/>
  <c r="AL1120" i="36"/>
  <c r="B453" i="48" a="1"/>
  <c r="B453" i="48" s="1"/>
  <c r="B180" i="48" a="1"/>
  <c r="B180" i="48" s="1"/>
  <c r="B408" i="48" a="1"/>
  <c r="B408" i="48" s="1"/>
  <c r="B656" i="48" a="1"/>
  <c r="B656" i="48" s="1"/>
  <c r="B310" i="48" a="1"/>
  <c r="B310" i="48" s="1"/>
  <c r="B308" i="48" a="1"/>
  <c r="B308" i="48" s="1"/>
  <c r="B272" i="48" a="1"/>
  <c r="B272" i="48" s="1"/>
  <c r="B504" i="48" a="1"/>
  <c r="B504" i="48" s="1"/>
  <c r="B311" i="48" a="1"/>
  <c r="B311" i="48" s="1"/>
  <c r="B590" i="48" a="1"/>
  <c r="B590" i="48" s="1"/>
  <c r="B199" i="48" a="1"/>
  <c r="B199" i="48" s="1"/>
  <c r="B187" i="48" a="1"/>
  <c r="B187" i="48" s="1"/>
  <c r="B160" i="48" a="1"/>
  <c r="B160" i="48" s="1"/>
  <c r="B156" i="48" a="1"/>
  <c r="B156" i="48" s="1"/>
  <c r="B633" i="48" a="1"/>
  <c r="B633" i="48" s="1"/>
  <c r="B158" i="48" a="1"/>
  <c r="B158" i="48" s="1"/>
  <c r="B159" i="48" a="1"/>
  <c r="B159" i="48" s="1"/>
  <c r="AL960" i="36"/>
  <c r="B582" i="48" a="1"/>
  <c r="B582" i="48" s="1"/>
  <c r="B577" i="48" a="1"/>
  <c r="B577" i="48" s="1"/>
  <c r="B578" i="48" a="1"/>
  <c r="B578" i="48" s="1"/>
  <c r="B56" i="48" a="1"/>
  <c r="B56" i="48" s="1"/>
  <c r="B14" i="48" a="1"/>
  <c r="B14" i="48" s="1"/>
  <c r="B18" i="48" a="1"/>
  <c r="B18" i="48" s="1"/>
  <c r="AL944" i="36"/>
  <c r="B545" i="48" a="1"/>
  <c r="B545" i="48" s="1"/>
  <c r="B539" i="48" a="1"/>
  <c r="B539" i="48" s="1"/>
  <c r="B190" i="48" a="1"/>
  <c r="B190" i="48" s="1"/>
  <c r="B189" i="48" a="1"/>
  <c r="B189" i="48" s="1"/>
  <c r="B188" i="48" a="1"/>
  <c r="B188" i="48" s="1"/>
  <c r="B79" i="48" a="1"/>
  <c r="B79" i="48" s="1"/>
  <c r="AL876" i="36"/>
  <c r="B370" i="48" a="1"/>
  <c r="B370" i="48" s="1"/>
  <c r="AL857" i="36"/>
  <c r="B354" i="48" a="1"/>
  <c r="B354" i="48" s="1"/>
  <c r="B312" i="48" a="1"/>
  <c r="B312" i="48" s="1"/>
  <c r="B500" i="48" a="1"/>
  <c r="B500" i="48" s="1"/>
  <c r="B248" i="48" a="1"/>
  <c r="B248" i="48" s="1"/>
  <c r="B129" i="48" a="1"/>
  <c r="B129" i="48" s="1"/>
  <c r="AL822" i="36"/>
  <c r="B654" i="48" a="1"/>
  <c r="B654" i="48" s="1"/>
  <c r="B27" i="48" a="1"/>
  <c r="B27" i="48" s="1"/>
  <c r="AL807" i="36"/>
  <c r="AL806" i="36"/>
  <c r="B486" i="48" a="1"/>
  <c r="B486" i="48" s="1"/>
  <c r="B485" i="48" a="1"/>
  <c r="B485" i="48" s="1"/>
  <c r="B380" i="48" a="1"/>
  <c r="B380" i="48" s="1"/>
  <c r="B371" i="48" a="1"/>
  <c r="B371" i="48" s="1"/>
  <c r="B315" i="48" a="1"/>
  <c r="B315" i="48" s="1"/>
  <c r="AL764" i="36"/>
  <c r="B72" i="48" a="1"/>
  <c r="B72" i="48" s="1"/>
  <c r="AL714" i="36"/>
  <c r="B84" i="48" a="1"/>
  <c r="B84" i="48" s="1"/>
  <c r="B83" i="48" a="1"/>
  <c r="B83" i="48" s="1"/>
  <c r="B458" i="48" a="1"/>
  <c r="B458" i="48" s="1"/>
  <c r="AL605" i="36"/>
  <c r="B660" i="48" a="1"/>
  <c r="B660" i="48" s="1"/>
  <c r="B499" i="48" a="1"/>
  <c r="B499" i="48" s="1"/>
  <c r="B502" i="48" a="1"/>
  <c r="B502" i="48" s="1"/>
  <c r="AL589" i="36"/>
  <c r="B417" i="48" a="1"/>
  <c r="B417" i="48" s="1"/>
  <c r="B212" i="48" a="1"/>
  <c r="B212" i="48" s="1"/>
  <c r="B249" i="48" a="1"/>
  <c r="B249" i="48" s="1"/>
  <c r="B250" i="48" a="1"/>
  <c r="B250" i="48" s="1"/>
  <c r="B207" i="48" a="1"/>
  <c r="B207" i="48" s="1"/>
  <c r="B141" i="48" a="1"/>
  <c r="B141" i="48" s="1"/>
  <c r="B139" i="48" a="1"/>
  <c r="B139" i="48" s="1"/>
  <c r="B103" i="48" a="1"/>
  <c r="B103" i="48" s="1"/>
  <c r="B130" i="48" a="1"/>
  <c r="B130" i="48" s="1"/>
  <c r="AL531" i="36"/>
  <c r="B621" i="48" a="1"/>
  <c r="B621" i="48" s="1"/>
  <c r="B37" i="48" a="1"/>
  <c r="B37" i="48" s="1"/>
  <c r="B36" i="48" a="1"/>
  <c r="B36" i="48" s="1"/>
  <c r="B667" i="48" a="1"/>
  <c r="B667" i="48" s="1"/>
  <c r="B441" i="48" a="1"/>
  <c r="B441" i="48" s="1"/>
  <c r="B381" i="48" a="1"/>
  <c r="B381" i="48" s="1"/>
  <c r="B222" i="48" a="1"/>
  <c r="B222" i="48" s="1"/>
  <c r="B377" i="48" a="1"/>
  <c r="B377" i="48" s="1"/>
  <c r="B45" i="48" a="1"/>
  <c r="B45" i="48" s="1"/>
  <c r="B327" i="48" a="1"/>
  <c r="B327" i="48" s="1"/>
  <c r="B324" i="48" a="1"/>
  <c r="B324" i="48" s="1"/>
  <c r="B321" i="48" a="1"/>
  <c r="B321" i="48" s="1"/>
  <c r="B320" i="48" a="1"/>
  <c r="B320" i="48" s="1"/>
  <c r="B317" i="48" a="1"/>
  <c r="B317" i="48" s="1"/>
  <c r="B316" i="48" a="1"/>
  <c r="B316" i="48" s="1"/>
  <c r="B47" i="48" a="1"/>
  <c r="B47" i="48" s="1"/>
  <c r="B40" i="48" a="1"/>
  <c r="B40" i="48" s="1"/>
  <c r="B332" i="48" a="1"/>
  <c r="B332" i="48" s="1"/>
  <c r="B331" i="48" a="1"/>
  <c r="B331" i="48" s="1"/>
  <c r="B622" i="48" a="1"/>
  <c r="B622" i="48" s="1"/>
  <c r="AL279" i="36"/>
  <c r="AL256" i="36"/>
  <c r="AL216" i="36"/>
  <c r="AL212" i="36"/>
  <c r="AL1664" i="36"/>
  <c r="AL1663" i="36"/>
  <c r="AL1665" i="36"/>
  <c r="AL1662" i="36"/>
  <c r="AL1661" i="36"/>
  <c r="M2249" i="36" a="1"/>
  <c r="M2249" i="36" s="1"/>
  <c r="M2248" i="36" a="1"/>
  <c r="M2248" i="36" s="1"/>
  <c r="M2251" i="36" a="1"/>
  <c r="M2251" i="36" s="1"/>
  <c r="M2250" i="36" a="1"/>
  <c r="M2250" i="36" s="1"/>
  <c r="M2247" i="36" a="1"/>
  <c r="M2247" i="36" s="1"/>
  <c r="M2255" i="36" a="1"/>
  <c r="M2255" i="36" s="1"/>
  <c r="M2253" i="36" a="1"/>
  <c r="M2253" i="36" s="1"/>
  <c r="M2257" i="36" a="1"/>
  <c r="M2257" i="36" s="1"/>
  <c r="M2256" i="36" a="1"/>
  <c r="M2256" i="36" s="1"/>
  <c r="M2254" i="36" a="1"/>
  <c r="M2254" i="36" s="1"/>
  <c r="M2252" i="36" a="1"/>
  <c r="M2252" i="36" s="1"/>
  <c r="M2246" i="36" a="1"/>
  <c r="M2246" i="36" s="1"/>
  <c r="M2394" i="36" a="1"/>
  <c r="M2394" i="36" s="1"/>
  <c r="M2393" i="36" a="1"/>
  <c r="M2393" i="36" s="1"/>
  <c r="M2211" i="36" a="1"/>
  <c r="M2211" i="36" s="1"/>
  <c r="M2212" i="36" a="1"/>
  <c r="M2212" i="36" s="1"/>
  <c r="M2210" i="36" a="1"/>
  <c r="M2210" i="36" s="1"/>
  <c r="M2206" i="36" a="1"/>
  <c r="M2206" i="36" s="1"/>
  <c r="M2207" i="36" a="1"/>
  <c r="M2207" i="36" s="1"/>
  <c r="M2205" i="36" a="1"/>
  <c r="M2205" i="36" s="1"/>
  <c r="M2204" i="36" a="1"/>
  <c r="M2204" i="36" s="1"/>
  <c r="M2222" i="36" a="1"/>
  <c r="M2222" i="36" s="1"/>
  <c r="M2221" i="36" a="1"/>
  <c r="M2221" i="36" s="1"/>
  <c r="M2209" i="36" a="1"/>
  <c r="M2209" i="36" s="1"/>
  <c r="M2219" i="36" a="1"/>
  <c r="M2219" i="36" s="1"/>
  <c r="M2220" i="36" a="1"/>
  <c r="M2220" i="36" s="1"/>
  <c r="M2218" i="36" a="1"/>
  <c r="M2218" i="36" s="1"/>
  <c r="M2216" i="36" a="1"/>
  <c r="M2216" i="36" s="1"/>
  <c r="M2217" i="36" a="1"/>
  <c r="M2217" i="36" s="1"/>
  <c r="M2215" i="36" a="1"/>
  <c r="M2215" i="36" s="1"/>
  <c r="M2214" i="36" a="1"/>
  <c r="M2214" i="36" s="1"/>
  <c r="M2213" i="36" a="1"/>
  <c r="M2213" i="36" s="1"/>
  <c r="M2223" i="36" a="1"/>
  <c r="M2223" i="36" s="1"/>
  <c r="M2203" i="36" a="1"/>
  <c r="M2203" i="36" s="1"/>
  <c r="M2260" i="36" a="1"/>
  <c r="M2260" i="36" s="1"/>
  <c r="M2261" i="36" a="1"/>
  <c r="M2261" i="36" s="1"/>
  <c r="M2259" i="36" a="1"/>
  <c r="M2259" i="36" s="1"/>
  <c r="M2392" i="36" a="1"/>
  <c r="M2392" i="36" s="1"/>
  <c r="M2230" i="36" a="1"/>
  <c r="M2230" i="36" s="1"/>
  <c r="M2232" i="36" a="1"/>
  <c r="M2232" i="36" s="1"/>
  <c r="M2231" i="36" a="1"/>
  <c r="M2231" i="36" s="1"/>
  <c r="M2234" i="36" a="1"/>
  <c r="M2234" i="36" s="1"/>
  <c r="M2237" i="36" a="1"/>
  <c r="M2237" i="36" s="1"/>
  <c r="M2238" i="36" a="1"/>
  <c r="M2238" i="36" s="1"/>
  <c r="M2240" i="36" a="1"/>
  <c r="M2240" i="36" s="1"/>
  <c r="M2236" i="36" a="1"/>
  <c r="M2236" i="36" s="1"/>
  <c r="M2244" i="36" a="1"/>
  <c r="M2244" i="36" s="1"/>
  <c r="M2239" i="36" a="1"/>
  <c r="M2239" i="36" s="1"/>
  <c r="M2242" i="36" a="1"/>
  <c r="M2242" i="36" s="1"/>
  <c r="M2241" i="36" a="1"/>
  <c r="M2241" i="36" s="1"/>
  <c r="M2243" i="36" a="1"/>
  <c r="M2243" i="36" s="1"/>
  <c r="M2235" i="36" a="1"/>
  <c r="M2235" i="36" s="1"/>
  <c r="M2233" i="36" a="1"/>
  <c r="M2233" i="36" s="1"/>
  <c r="M2229" i="36" a="1"/>
  <c r="M2229" i="36" s="1"/>
  <c r="M2228" i="36" a="1"/>
  <c r="M2228" i="36" s="1"/>
  <c r="M2226" i="36" a="1"/>
  <c r="M2226" i="36" s="1"/>
  <c r="M2227" i="36" a="1"/>
  <c r="M2227" i="36" s="1"/>
  <c r="M2225" i="36" a="1"/>
  <c r="M2225" i="36" s="1"/>
  <c r="M2224" i="36" a="1"/>
  <c r="M2224" i="36" s="1"/>
  <c r="M2318" i="36" a="1"/>
  <c r="M2318" i="36" s="1"/>
  <c r="M2317" i="36" a="1"/>
  <c r="M2317" i="36" s="1"/>
  <c r="M2321" i="36" a="1"/>
  <c r="M2321" i="36" s="1"/>
  <c r="M2320" i="36" a="1"/>
  <c r="M2320" i="36" s="1"/>
  <c r="M2319" i="36" a="1"/>
  <c r="M2319" i="36" s="1"/>
  <c r="M2316" i="36" a="1"/>
  <c r="M2316" i="36" s="1"/>
  <c r="M2315" i="36" a="1"/>
  <c r="M2315" i="36" s="1"/>
  <c r="M2314" i="36" a="1"/>
  <c r="M2314" i="36" s="1"/>
  <c r="M2312" i="36" a="1"/>
  <c r="M2312" i="36" s="1"/>
  <c r="M2310" i="36" a="1"/>
  <c r="M2310" i="36" s="1"/>
  <c r="M2338" i="36" a="1"/>
  <c r="M2338" i="36" s="1"/>
  <c r="M2341" i="36" a="1"/>
  <c r="M2341" i="36" s="1"/>
  <c r="M2339" i="36" a="1"/>
  <c r="M2339" i="36" s="1"/>
  <c r="M2340" i="36" a="1"/>
  <c r="M2340" i="36" s="1"/>
  <c r="M2346" i="36" a="1"/>
  <c r="M2346" i="36" s="1"/>
  <c r="M2345" i="36" a="1"/>
  <c r="M2345" i="36" s="1"/>
  <c r="M2348" i="36" a="1"/>
  <c r="M2348" i="36" s="1"/>
  <c r="M2347" i="36" a="1"/>
  <c r="M2347" i="36" s="1"/>
  <c r="M2342" i="36" a="1"/>
  <c r="M2342" i="36" s="1"/>
  <c r="M2352" i="36" a="1"/>
  <c r="M2352" i="36" s="1"/>
  <c r="M2351" i="36" a="1"/>
  <c r="M2351" i="36" s="1"/>
  <c r="M2344" i="36" a="1"/>
  <c r="M2344" i="36" s="1"/>
  <c r="M2349" i="36" a="1"/>
  <c r="M2349" i="36" s="1"/>
  <c r="M2343" i="36" a="1"/>
  <c r="M2343" i="36" s="1"/>
  <c r="M2353" i="36" a="1"/>
  <c r="M2353" i="36" s="1"/>
  <c r="M2350" i="36" a="1"/>
  <c r="M2350" i="36" s="1"/>
  <c r="M2334" i="36" a="1"/>
  <c r="M2334" i="36" s="1"/>
  <c r="M2333" i="36" a="1"/>
  <c r="M2333" i="36" s="1"/>
  <c r="M2330" i="36" a="1"/>
  <c r="M2330" i="36" s="1"/>
  <c r="M2332" i="36" a="1"/>
  <c r="M2332" i="36" s="1"/>
  <c r="M2331" i="36" a="1"/>
  <c r="M2331" i="36" s="1"/>
  <c r="M2327" i="36" a="1"/>
  <c r="M2327" i="36" s="1"/>
  <c r="M2328" i="36" a="1"/>
  <c r="M2328" i="36" s="1"/>
  <c r="M2329" i="36" a="1"/>
  <c r="M2329" i="36" s="1"/>
  <c r="M2336" i="36" a="1"/>
  <c r="M2336" i="36" s="1"/>
  <c r="M2337" i="36" a="1"/>
  <c r="M2337" i="36" s="1"/>
  <c r="M2335" i="36" a="1"/>
  <c r="M2335" i="36" s="1"/>
  <c r="M2272" i="36" a="1"/>
  <c r="M2272" i="36" s="1"/>
  <c r="M2270" i="36" a="1"/>
  <c r="M2270" i="36" s="1"/>
  <c r="M2271" i="36" a="1"/>
  <c r="M2271" i="36" s="1"/>
  <c r="M2301" i="36" a="1"/>
  <c r="M2301" i="36" s="1"/>
  <c r="M2299" i="36" a="1"/>
  <c r="M2299" i="36" s="1"/>
  <c r="M2300" i="36" a="1"/>
  <c r="M2300" i="36" s="1"/>
  <c r="M2298" i="36" a="1"/>
  <c r="M2298" i="36" s="1"/>
  <c r="M2297" i="36" a="1"/>
  <c r="M2297" i="36" s="1"/>
  <c r="M2295" i="36" a="1"/>
  <c r="M2295" i="36" s="1"/>
  <c r="M2296" i="36" a="1"/>
  <c r="M2296" i="36" s="1"/>
  <c r="M2294" i="36" a="1"/>
  <c r="M2294" i="36" s="1"/>
  <c r="M2293" i="36" a="1"/>
  <c r="M2293" i="36" s="1"/>
  <c r="M2306" i="36" a="1"/>
  <c r="M2306" i="36" s="1"/>
  <c r="M2307" i="36" a="1"/>
  <c r="M2307" i="36" s="1"/>
  <c r="M2304" i="36" a="1"/>
  <c r="M2304" i="36" s="1"/>
  <c r="M2305" i="36" a="1"/>
  <c r="M2305" i="36" s="1"/>
  <c r="M2308" i="36" a="1"/>
  <c r="M2308" i="36" s="1"/>
  <c r="M2303" i="36" a="1"/>
  <c r="M2303" i="36" s="1"/>
  <c r="M2302" i="36" a="1"/>
  <c r="M2302" i="36" s="1"/>
  <c r="M2283" i="36" a="1"/>
  <c r="M2283" i="36" s="1"/>
  <c r="M2284" i="36" a="1"/>
  <c r="M2284" i="36" s="1"/>
  <c r="M2282" i="36" a="1"/>
  <c r="M2282" i="36" s="1"/>
  <c r="M2279" i="36" a="1"/>
  <c r="M2279" i="36" s="1"/>
  <c r="M2280" i="36" a="1"/>
  <c r="M2280" i="36" s="1"/>
  <c r="M2281" i="36" a="1"/>
  <c r="M2281" i="36" s="1"/>
  <c r="M2292" i="36" a="1"/>
  <c r="M2292" i="36" s="1"/>
  <c r="M2291" i="36" a="1"/>
  <c r="M2291" i="36" s="1"/>
  <c r="M2287" i="36" a="1"/>
  <c r="M2287" i="36" s="1"/>
  <c r="M2290" i="36" a="1"/>
  <c r="M2290" i="36" s="1"/>
  <c r="M2286" i="36" a="1"/>
  <c r="M2286" i="36" s="1"/>
  <c r="M2285" i="36" a="1"/>
  <c r="M2285" i="36" s="1"/>
  <c r="M2289" i="36" a="1"/>
  <c r="M2289" i="36" s="1"/>
  <c r="M2288" i="36" a="1"/>
  <c r="M2288" i="36" s="1"/>
  <c r="M2277" i="36" a="1"/>
  <c r="M2277" i="36" s="1"/>
  <c r="M2269" i="36" a="1"/>
  <c r="M2269" i="36" s="1"/>
  <c r="M2266" i="36" a="1"/>
  <c r="M2266" i="36" s="1"/>
  <c r="M2267" i="36" a="1"/>
  <c r="M2267" i="36" s="1"/>
  <c r="M2268" i="36" a="1"/>
  <c r="M2268" i="36" s="1"/>
  <c r="M2265" i="36" a="1"/>
  <c r="M2265" i="36" s="1"/>
  <c r="M2264" i="36" a="1"/>
  <c r="M2264" i="36" s="1"/>
  <c r="M2276" i="36" a="1"/>
  <c r="M2276" i="36" s="1"/>
  <c r="M2275" i="36" a="1"/>
  <c r="M2275" i="36" s="1"/>
  <c r="M2274" i="36" a="1"/>
  <c r="M2274" i="36" s="1"/>
  <c r="M2273" i="36" a="1"/>
  <c r="M2273" i="36" s="1"/>
  <c r="M2263" i="36" a="1"/>
  <c r="M2263" i="36" s="1"/>
  <c r="M2326" i="36" a="1"/>
  <c r="M2326" i="36" s="1"/>
  <c r="M2323" i="36" a="1"/>
  <c r="M2323" i="36" s="1"/>
  <c r="M2325" i="36" a="1"/>
  <c r="M2325" i="36" s="1"/>
  <c r="M2324" i="36" a="1"/>
  <c r="M2324" i="36" s="1"/>
  <c r="M2322" i="36" a="1"/>
  <c r="M2322" i="36" s="1"/>
  <c r="M2262" i="36" a="1"/>
  <c r="M2262" i="36" s="1"/>
  <c r="M2357" i="36" a="1"/>
  <c r="M2357" i="36" s="1"/>
  <c r="M2355" i="36" a="1"/>
  <c r="M2355" i="36" s="1"/>
  <c r="M2356" i="36" a="1"/>
  <c r="M2356" i="36" s="1"/>
  <c r="M2354" i="36" a="1"/>
  <c r="M2354" i="36" s="1"/>
  <c r="M2385" i="36" a="1"/>
  <c r="M2385" i="36" s="1"/>
  <c r="M2384" i="36" a="1"/>
  <c r="M2384" i="36" s="1"/>
  <c r="M2382" i="36" a="1"/>
  <c r="M2382" i="36" s="1"/>
  <c r="M2381" i="36" a="1"/>
  <c r="M2381" i="36" s="1"/>
  <c r="M2380" i="36" a="1"/>
  <c r="M2380" i="36" s="1"/>
  <c r="M2383" i="36" a="1"/>
  <c r="M2383" i="36" s="1"/>
  <c r="M2379" i="36" a="1"/>
  <c r="M2379" i="36" s="1"/>
  <c r="M2378" i="36" a="1"/>
  <c r="M2378" i="36" s="1"/>
  <c r="M2388" i="36" a="1"/>
  <c r="M2388" i="36" s="1"/>
  <c r="M2362" i="36" a="1"/>
  <c r="M2362" i="36" s="1"/>
  <c r="M2375" i="36" a="1"/>
  <c r="M2375" i="36" s="1"/>
  <c r="M2376" i="36" a="1"/>
  <c r="M2376" i="36" s="1"/>
  <c r="M2374" i="36" a="1"/>
  <c r="M2374" i="36" s="1"/>
  <c r="M2377" i="36" a="1"/>
  <c r="M2377" i="36" s="1"/>
  <c r="M2373" i="36" a="1"/>
  <c r="M2373" i="36" s="1"/>
  <c r="M2372" i="36" a="1"/>
  <c r="M2372" i="36" s="1"/>
  <c r="M2371" i="36" a="1"/>
  <c r="M2371" i="36" s="1"/>
  <c r="M2370" i="36" a="1"/>
  <c r="M2370" i="36" s="1"/>
  <c r="M2369" i="36" a="1"/>
  <c r="M2369" i="36" s="1"/>
  <c r="M2368" i="36" a="1"/>
  <c r="M2368" i="36" s="1"/>
  <c r="M2367" i="36" a="1"/>
  <c r="M2367" i="36" s="1"/>
  <c r="M2366" i="36" a="1"/>
  <c r="M2366" i="36" s="1"/>
  <c r="M2365" i="36" a="1"/>
  <c r="M2365" i="36" s="1"/>
  <c r="M2364" i="36" a="1"/>
  <c r="M2364" i="36" s="1"/>
  <c r="M2363" i="36" a="1"/>
  <c r="M2363" i="36" s="1"/>
  <c r="M2386" i="36" a="1"/>
  <c r="M2386" i="36" s="1"/>
  <c r="M2387" i="36" a="1"/>
  <c r="M2387" i="36" s="1"/>
  <c r="M2360" i="36" a="1"/>
  <c r="M2360" i="36" s="1"/>
  <c r="M2389" i="36" a="1"/>
  <c r="M2389" i="36" s="1"/>
  <c r="M2391" i="36" a="1"/>
  <c r="M2391" i="36" s="1"/>
  <c r="M2390" i="36" a="1"/>
  <c r="M2390" i="36" s="1"/>
  <c r="M2359" i="36" a="1"/>
  <c r="M2359" i="36" s="1"/>
  <c r="M2358" i="36" a="1"/>
  <c r="M2358" i="36" s="1"/>
  <c r="M2258" i="36" a="1"/>
  <c r="M2258" i="36" s="1"/>
  <c r="M2245" i="36" a="1"/>
  <c r="M2245" i="36" s="1"/>
  <c r="M2202" i="36" a="1"/>
  <c r="M2202" i="36" s="1"/>
  <c r="M2069" i="36" a="1"/>
  <c r="M2069" i="36" s="1"/>
  <c r="M2053" i="36" a="1"/>
  <c r="M2053" i="36" s="1"/>
  <c r="M2052" i="36" a="1"/>
  <c r="M2052" i="36" s="1"/>
  <c r="M2051" i="36" a="1"/>
  <c r="M2051" i="36" s="1"/>
  <c r="M2050" i="36" a="1"/>
  <c r="M2050" i="36" s="1"/>
  <c r="M2049" i="36" a="1"/>
  <c r="M2049" i="36" s="1"/>
  <c r="M2054" i="36" a="1"/>
  <c r="M2054" i="36" s="1"/>
  <c r="M2048" i="36" a="1"/>
  <c r="M2048" i="36" s="1"/>
  <c r="M2047" i="36" a="1"/>
  <c r="M2047" i="36" s="1"/>
  <c r="M2046" i="36" a="1"/>
  <c r="M2046" i="36" s="1"/>
  <c r="M2067" i="36" a="1"/>
  <c r="M2067" i="36" s="1"/>
  <c r="M2068" i="36" a="1"/>
  <c r="M2068" i="36" s="1"/>
  <c r="M2066" i="36" a="1"/>
  <c r="M2066" i="36" s="1"/>
  <c r="M2065" i="36" a="1"/>
  <c r="M2065" i="36" s="1"/>
  <c r="M2064" i="36" a="1"/>
  <c r="M2064" i="36" s="1"/>
  <c r="M2063" i="36" a="1"/>
  <c r="M2063" i="36" s="1"/>
  <c r="M2062" i="36" a="1"/>
  <c r="M2062" i="36" s="1"/>
  <c r="M2061" i="36" a="1"/>
  <c r="M2061" i="36" s="1"/>
  <c r="M2057" i="36" a="1"/>
  <c r="M2057" i="36" s="1"/>
  <c r="M2060" i="36" a="1"/>
  <c r="M2060" i="36" s="1"/>
  <c r="M2059" i="36" a="1"/>
  <c r="M2059" i="36" s="1"/>
  <c r="M2058" i="36" a="1"/>
  <c r="M2058" i="36" s="1"/>
  <c r="M2056" i="36" a="1"/>
  <c r="M2056" i="36" s="1"/>
  <c r="M2055" i="36" a="1"/>
  <c r="M2055" i="36" s="1"/>
  <c r="M2045" i="36" a="1"/>
  <c r="M2045" i="36" s="1"/>
  <c r="M1907" i="36" a="1"/>
  <c r="M1907" i="36" s="1"/>
  <c r="M1902" i="36" a="1"/>
  <c r="M1902" i="36" s="1"/>
  <c r="M1906" i="36" a="1"/>
  <c r="M1906" i="36" s="1"/>
  <c r="M1905" i="36" a="1"/>
  <c r="M1905" i="36" s="1"/>
  <c r="M1904" i="36" a="1"/>
  <c r="M1904" i="36" s="1"/>
  <c r="M1903" i="36" a="1"/>
  <c r="M1903" i="36" s="1"/>
  <c r="M1901" i="36" a="1"/>
  <c r="M1901" i="36" s="1"/>
  <c r="M1900" i="36" a="1"/>
  <c r="M1900" i="36" s="1"/>
  <c r="R866" i="33" s="1" a="1"/>
  <c r="R866" i="33" s="1"/>
  <c r="M2037" i="36" a="1"/>
  <c r="M2037" i="36" s="1"/>
  <c r="M2036" i="36" a="1"/>
  <c r="M2036" i="36" s="1"/>
  <c r="M2035" i="36" a="1"/>
  <c r="M2035" i="36" s="1"/>
  <c r="M2008" i="36" a="1"/>
  <c r="M2008" i="36" s="1"/>
  <c r="M2042" i="36" a="1"/>
  <c r="M2042" i="36" s="1"/>
  <c r="M2009" i="36" a="1"/>
  <c r="M2009" i="36" s="1"/>
  <c r="M2004" i="36" a="1"/>
  <c r="M2004" i="36" s="1"/>
  <c r="M2005" i="36" a="1"/>
  <c r="M2005" i="36" s="1"/>
  <c r="M2007" i="36" a="1"/>
  <c r="M2007" i="36" s="1"/>
  <c r="M2006" i="36" a="1"/>
  <c r="M2006" i="36" s="1"/>
  <c r="M2003" i="36" a="1"/>
  <c r="M2003" i="36" s="1"/>
  <c r="M2044" i="36" a="1"/>
  <c r="M2044" i="36" s="1"/>
  <c r="M2043" i="36" a="1"/>
  <c r="M2043" i="36" s="1"/>
  <c r="M2034" i="36" a="1"/>
  <c r="M2034" i="36" s="1"/>
  <c r="M2031" i="36" a="1"/>
  <c r="M2031" i="36" s="1"/>
  <c r="M2040" i="36" a="1"/>
  <c r="M2040" i="36" s="1"/>
  <c r="M2039" i="36" a="1"/>
  <c r="M2039" i="36" s="1"/>
  <c r="M2041" i="36" a="1"/>
  <c r="M2041" i="36" s="1"/>
  <c r="M2038" i="36" a="1"/>
  <c r="M2038" i="36" s="1"/>
  <c r="M2032" i="36" a="1"/>
  <c r="M2032" i="36" s="1"/>
  <c r="M2033" i="36" a="1"/>
  <c r="M2033" i="36" s="1"/>
  <c r="M2023" i="36" a="1"/>
  <c r="M2023" i="36" s="1"/>
  <c r="M2022" i="36" a="1"/>
  <c r="M2022" i="36" s="1"/>
  <c r="M2021" i="36" a="1"/>
  <c r="M2021" i="36" s="1"/>
  <c r="M2020" i="36" a="1"/>
  <c r="M2020" i="36" s="1"/>
  <c r="M2019" i="36" a="1"/>
  <c r="M2019" i="36" s="1"/>
  <c r="M2013" i="36" a="1"/>
  <c r="M2013" i="36" s="1"/>
  <c r="M2011" i="36" a="1"/>
  <c r="M2011" i="36" s="1"/>
  <c r="M2012" i="36" a="1"/>
  <c r="M2012" i="36" s="1"/>
  <c r="M2014" i="36" a="1"/>
  <c r="M2014" i="36" s="1"/>
  <c r="M2010" i="36" a="1"/>
  <c r="M2010" i="36" s="1"/>
  <c r="M2002" i="36" a="1"/>
  <c r="M2002" i="36" s="1"/>
  <c r="M2183" i="36" a="1"/>
  <c r="M2183" i="36" s="1"/>
  <c r="M2201" i="36" a="1"/>
  <c r="M2201" i="36" s="1"/>
  <c r="M2195" i="36" a="1"/>
  <c r="M2195" i="36" s="1"/>
  <c r="M2194" i="36" a="1"/>
  <c r="M2194" i="36" s="1"/>
  <c r="M2196" i="36" a="1"/>
  <c r="M2196" i="36" s="1"/>
  <c r="M2193" i="36" a="1"/>
  <c r="M2193" i="36" s="1"/>
  <c r="M2200" i="36" a="1"/>
  <c r="M2200" i="36" s="1"/>
  <c r="M2199" i="36" a="1"/>
  <c r="M2199" i="36" s="1"/>
  <c r="M2198" i="36" a="1"/>
  <c r="M2198" i="36" s="1"/>
  <c r="M2197" i="36" a="1"/>
  <c r="M2197" i="36" s="1"/>
  <c r="M2192" i="36" a="1"/>
  <c r="M2192" i="36" s="1"/>
  <c r="M2191" i="36" a="1"/>
  <c r="M2191" i="36" s="1"/>
  <c r="M2187" i="36" a="1"/>
  <c r="M2187" i="36" s="1"/>
  <c r="M2186" i="36" a="1"/>
  <c r="M2186" i="36" s="1"/>
  <c r="M2188" i="36" a="1"/>
  <c r="M2188" i="36" s="1"/>
  <c r="M2185" i="36" a="1"/>
  <c r="M2185" i="36" s="1"/>
  <c r="M2190" i="36" a="1"/>
  <c r="M2190" i="36" s="1"/>
  <c r="M2189" i="36" a="1"/>
  <c r="M2189" i="36" s="1"/>
  <c r="M2184" i="36" a="1"/>
  <c r="M2184" i="36" s="1"/>
  <c r="M1957" i="36" a="1"/>
  <c r="M1957" i="36" s="1"/>
  <c r="M1955" i="36" a="1"/>
  <c r="M1955" i="36" s="1"/>
  <c r="M1958" i="36" a="1"/>
  <c r="M1958" i="36" s="1"/>
  <c r="M1954" i="36" a="1"/>
  <c r="M1954" i="36" s="1"/>
  <c r="M1953" i="36" a="1"/>
  <c r="M1953" i="36" s="1"/>
  <c r="M1952" i="36" a="1"/>
  <c r="M1952" i="36" s="1"/>
  <c r="M1956" i="36" a="1"/>
  <c r="M1956" i="36" s="1"/>
  <c r="M1951" i="36" a="1"/>
  <c r="M1951" i="36" s="1"/>
  <c r="M1986" i="36" a="1"/>
  <c r="M1986" i="36" s="1"/>
  <c r="M1985" i="36" a="1"/>
  <c r="M1985" i="36" s="1"/>
  <c r="M1947" i="36" a="1"/>
  <c r="M1947" i="36" s="1"/>
  <c r="M1949" i="36" a="1"/>
  <c r="M1949" i="36" s="1"/>
  <c r="M1948" i="36" a="1"/>
  <c r="M1948" i="36" s="1"/>
  <c r="M1950" i="36" a="1"/>
  <c r="M1950" i="36" s="1"/>
  <c r="M1963" i="36" a="1"/>
  <c r="M1963" i="36" s="1"/>
  <c r="M1946" i="36" a="1"/>
  <c r="M1946" i="36" s="1"/>
  <c r="M1982" i="36" a="1"/>
  <c r="M1982" i="36" s="1"/>
  <c r="M1979" i="36" a="1"/>
  <c r="M1979" i="36" s="1"/>
  <c r="M1976" i="36" a="1"/>
  <c r="M1976" i="36" s="1"/>
  <c r="M1980" i="36" a="1"/>
  <c r="M1980" i="36" s="1"/>
  <c r="M1981" i="36" a="1"/>
  <c r="M1981" i="36" s="1"/>
  <c r="M1973" i="36" a="1"/>
  <c r="M1973" i="36" s="1"/>
  <c r="M1974" i="36" a="1"/>
  <c r="M1974" i="36" s="1"/>
  <c r="M1972" i="36" a="1"/>
  <c r="M1972" i="36" s="1"/>
  <c r="M1975" i="36" a="1"/>
  <c r="M1975" i="36" s="1"/>
  <c r="M1971" i="36" a="1"/>
  <c r="M1971" i="36" s="1"/>
  <c r="M1970" i="36" a="1"/>
  <c r="M1970" i="36" s="1"/>
  <c r="M1977" i="36" a="1"/>
  <c r="M1977" i="36" s="1"/>
  <c r="M1978" i="36" a="1"/>
  <c r="M1978" i="36" s="1"/>
  <c r="M1983" i="36" a="1"/>
  <c r="M1983" i="36" s="1"/>
  <c r="M1969" i="36" a="1"/>
  <c r="M1969" i="36" s="1"/>
  <c r="M1968" i="36" a="1"/>
  <c r="M1968" i="36" s="1"/>
  <c r="M1967" i="36" a="1"/>
  <c r="M1967" i="36" s="1"/>
  <c r="M1984" i="36" a="1"/>
  <c r="M1984" i="36" s="1"/>
  <c r="M1965" i="36" a="1"/>
  <c r="M1965" i="36" s="1"/>
  <c r="M1966" i="36" a="1"/>
  <c r="M1966" i="36" s="1"/>
  <c r="M1964" i="36" a="1"/>
  <c r="M1964" i="36" s="1"/>
  <c r="M1962" i="36" a="1"/>
  <c r="M1962" i="36" s="1"/>
  <c r="M1959" i="36" a="1"/>
  <c r="M1959" i="36" s="1"/>
  <c r="M1961" i="36" a="1"/>
  <c r="M1961" i="36" s="1"/>
  <c r="M1960" i="36" a="1"/>
  <c r="M1960" i="36" s="1"/>
  <c r="M1945" i="36" a="1"/>
  <c r="M1945" i="36" s="1"/>
  <c r="M1944" i="36" a="1"/>
  <c r="M1944" i="36" s="1"/>
  <c r="M2490" i="36" a="1"/>
  <c r="M2490" i="36" s="1"/>
  <c r="M2457" i="36" a="1"/>
  <c r="M2457" i="36" s="1"/>
  <c r="M2458" i="36" a="1"/>
  <c r="M2458" i="36" s="1"/>
  <c r="M2500" i="36" a="1"/>
  <c r="M2500" i="36" s="1"/>
  <c r="M2499" i="36" a="1"/>
  <c r="M2499" i="36" s="1"/>
  <c r="M2489" i="36" a="1"/>
  <c r="M2489" i="36" s="1"/>
  <c r="M2483" i="36" a="1"/>
  <c r="M2483" i="36" s="1"/>
  <c r="M2493" i="36" a="1"/>
  <c r="M2493" i="36" s="1"/>
  <c r="M2486" i="36" a="1"/>
  <c r="M2486" i="36" s="1"/>
  <c r="M2488" i="36" a="1"/>
  <c r="M2488" i="36" s="1"/>
  <c r="M2479" i="36" a="1"/>
  <c r="M2479" i="36" s="1"/>
  <c r="M2498" i="36" a="1"/>
  <c r="M2498" i="36" s="1"/>
  <c r="M2495" i="36" a="1"/>
  <c r="M2495" i="36" s="1"/>
  <c r="M2496" i="36" a="1"/>
  <c r="M2496" i="36" s="1"/>
  <c r="M2469" i="36" a="1"/>
  <c r="M2469" i="36" s="1"/>
  <c r="M2468" i="36" a="1"/>
  <c r="M2468" i="36" s="1"/>
  <c r="M2463" i="36" a="1"/>
  <c r="M2463" i="36" s="1"/>
  <c r="M2466" i="36" a="1"/>
  <c r="M2466" i="36" s="1"/>
  <c r="M2484" i="36" a="1"/>
  <c r="M2484" i="36" s="1"/>
  <c r="M2467" i="36" a="1"/>
  <c r="M2467" i="36" s="1"/>
  <c r="M2470" i="36" a="1"/>
  <c r="M2470" i="36" s="1"/>
  <c r="M2487" i="36" a="1"/>
  <c r="M2487" i="36" s="1"/>
  <c r="M2494" i="36" a="1"/>
  <c r="M2494" i="36" s="1"/>
  <c r="M2474" i="36" a="1"/>
  <c r="M2474" i="36" s="1"/>
  <c r="M2478" i="36" a="1"/>
  <c r="M2478" i="36" s="1"/>
  <c r="M2476" i="36" a="1"/>
  <c r="M2476" i="36" s="1"/>
  <c r="M2480" i="36" a="1"/>
  <c r="M2480" i="36" s="1"/>
  <c r="M2455" i="36" a="1"/>
  <c r="M2455" i="36" s="1"/>
  <c r="M2492" i="36" a="1"/>
  <c r="M2492" i="36" s="1"/>
  <c r="M2485" i="36" a="1"/>
  <c r="M2485" i="36" s="1"/>
  <c r="M2473" i="36" a="1"/>
  <c r="M2473" i="36" s="1"/>
  <c r="M2491" i="36" a="1"/>
  <c r="M2491" i="36" s="1"/>
  <c r="M2475" i="36" a="1"/>
  <c r="M2475" i="36" s="1"/>
  <c r="M2481" i="36" a="1"/>
  <c r="M2481" i="36" s="1"/>
  <c r="M2471" i="36" a="1"/>
  <c r="M2471" i="36" s="1"/>
  <c r="M2477" i="36" a="1"/>
  <c r="M2477" i="36" s="1"/>
  <c r="M2465" i="36" a="1"/>
  <c r="M2465" i="36" s="1"/>
  <c r="M2464" i="36" a="1"/>
  <c r="M2464" i="36" s="1"/>
  <c r="M2462" i="36" a="1"/>
  <c r="M2462" i="36" s="1"/>
  <c r="M2459" i="36" a="1"/>
  <c r="M2459" i="36" s="1"/>
  <c r="M2461" i="36" a="1"/>
  <c r="M2461" i="36" s="1"/>
  <c r="M2460" i="36" a="1"/>
  <c r="M2460" i="36" s="1"/>
  <c r="M2472" i="36" a="1"/>
  <c r="M2472" i="36" s="1"/>
  <c r="M2454" i="36" a="1"/>
  <c r="M2454" i="36" s="1"/>
  <c r="M2501" i="36" a="1"/>
  <c r="M2501" i="36" s="1"/>
  <c r="M2503" i="36" a="1"/>
  <c r="M2503" i="36" s="1"/>
  <c r="M2482" i="36" a="1"/>
  <c r="M2482" i="36" s="1"/>
  <c r="M2456" i="36" a="1"/>
  <c r="M2456" i="36" s="1"/>
  <c r="M2502" i="36" a="1"/>
  <c r="M2502" i="36" s="1"/>
  <c r="M2453" i="36" a="1"/>
  <c r="M2453" i="36" s="1"/>
  <c r="M2452" i="36" a="1"/>
  <c r="M2452" i="36" s="1"/>
  <c r="M2418" i="36" a="1"/>
  <c r="M2418" i="36" s="1"/>
  <c r="M2414" i="36" a="1"/>
  <c r="M2414" i="36" s="1"/>
  <c r="M2402" i="36" a="1"/>
  <c r="M2402" i="36" s="1"/>
  <c r="M2404" i="36" a="1"/>
  <c r="M2404" i="36" s="1"/>
  <c r="M2400" i="36" a="1"/>
  <c r="M2400" i="36" s="1"/>
  <c r="M2411" i="36" a="1"/>
  <c r="M2411" i="36" s="1"/>
  <c r="M2399" i="36" a="1"/>
  <c r="M2399" i="36" s="1"/>
  <c r="M2408" i="36" a="1"/>
  <c r="M2408" i="36" s="1"/>
  <c r="M2410" i="36" a="1"/>
  <c r="M2410" i="36" s="1"/>
  <c r="M2405" i="36" a="1"/>
  <c r="M2405" i="36" s="1"/>
  <c r="M2406" i="36" a="1"/>
  <c r="M2406" i="36" s="1"/>
  <c r="M2409" i="36" a="1"/>
  <c r="M2409" i="36" s="1"/>
  <c r="M2407" i="36" a="1"/>
  <c r="M2407" i="36" s="1"/>
  <c r="M2401" i="36" a="1"/>
  <c r="M2401" i="36" s="1"/>
  <c r="M2403" i="36" a="1"/>
  <c r="M2403" i="36" s="1"/>
  <c r="M2416" i="36" a="1"/>
  <c r="M2416" i="36" s="1"/>
  <c r="M2417" i="36" a="1"/>
  <c r="M2417" i="36" s="1"/>
  <c r="M2415" i="36" a="1"/>
  <c r="M2415" i="36" s="1"/>
  <c r="M2419" i="36" a="1"/>
  <c r="M2419" i="36" s="1"/>
  <c r="M2412" i="36" a="1"/>
  <c r="M2412" i="36" s="1"/>
  <c r="M2398" i="36" a="1"/>
  <c r="M2398" i="36" s="1"/>
  <c r="M2413" i="36" a="1"/>
  <c r="M2413" i="36" s="1"/>
  <c r="M2397" i="36" a="1"/>
  <c r="M2397" i="36" s="1"/>
  <c r="M2449" i="36" a="1"/>
  <c r="M2449" i="36" s="1"/>
  <c r="M2450" i="36" a="1"/>
  <c r="M2450" i="36" s="1"/>
  <c r="M2448" i="36" a="1"/>
  <c r="M2448" i="36" s="1"/>
  <c r="M2451" i="36" a="1"/>
  <c r="M2451" i="36" s="1"/>
  <c r="M2447" i="36" a="1"/>
  <c r="M2447" i="36" s="1"/>
  <c r="M2446" i="36" a="1"/>
  <c r="M2446" i="36" s="1"/>
  <c r="M2442" i="36" a="1"/>
  <c r="M2442" i="36" s="1"/>
  <c r="M2441" i="36" a="1"/>
  <c r="M2441" i="36" s="1"/>
  <c r="M2439" i="36" a="1"/>
  <c r="M2439" i="36" s="1"/>
  <c r="M2436" i="36" a="1"/>
  <c r="M2436" i="36" s="1"/>
  <c r="M2434" i="36" a="1"/>
  <c r="M2434" i="36" s="1"/>
  <c r="M2435" i="36" a="1"/>
  <c r="M2435" i="36" s="1"/>
  <c r="M2432" i="36" a="1"/>
  <c r="M2432" i="36" s="1"/>
  <c r="M2440" i="36" a="1"/>
  <c r="M2440" i="36" s="1"/>
  <c r="M2437" i="36" a="1"/>
  <c r="M2437" i="36" s="1"/>
  <c r="M2431" i="36" a="1"/>
  <c r="M2431" i="36" s="1"/>
  <c r="M2424" i="36" a="1"/>
  <c r="M2424" i="36" s="1"/>
  <c r="M2425" i="36" a="1"/>
  <c r="M2425" i="36" s="1"/>
  <c r="M2427" i="36" a="1"/>
  <c r="M2427" i="36" s="1"/>
  <c r="M2426" i="36" a="1"/>
  <c r="M2426" i="36" s="1"/>
  <c r="M2428" i="36" a="1"/>
  <c r="M2428" i="36" s="1"/>
  <c r="M2429" i="36" a="1"/>
  <c r="M2429" i="36" s="1"/>
  <c r="M2423" i="36" a="1"/>
  <c r="M2423" i="36" s="1"/>
  <c r="M2433" i="36" a="1"/>
  <c r="M2433" i="36" s="1"/>
  <c r="M2438" i="36" a="1"/>
  <c r="M2438" i="36" s="1"/>
  <c r="M2430" i="36" a="1"/>
  <c r="M2430" i="36" s="1"/>
  <c r="M2422" i="36" a="1"/>
  <c r="M2422" i="36" s="1"/>
  <c r="M2421" i="36" a="1"/>
  <c r="M2421" i="36" s="1"/>
  <c r="M2420" i="36" a="1"/>
  <c r="M2420" i="36" s="1"/>
  <c r="M2396" i="36" a="1"/>
  <c r="M2396" i="36" s="1"/>
  <c r="M2395" i="36" a="1"/>
  <c r="M2395" i="36" s="1"/>
  <c r="S1098" i="33" l="1" a="1"/>
  <c r="S1098" i="33" s="1"/>
  <c r="T1098" i="33" s="1" a="1"/>
  <c r="T1098" i="33" s="1"/>
  <c r="S1188" i="33" a="1"/>
  <c r="S1188" i="33" s="1"/>
  <c r="T1188" i="33" s="1" a="1"/>
  <c r="T1188" i="33" s="1"/>
  <c r="S1572" i="33" a="1"/>
  <c r="S1572" i="33" s="1"/>
  <c r="T1572" i="33" s="1" a="1"/>
  <c r="T1572" i="33" s="1"/>
  <c r="R1572" i="33" a="1"/>
  <c r="R1572" i="33" s="1"/>
  <c r="R1482" i="33" a="1"/>
  <c r="R1482" i="33" s="1"/>
  <c r="S1077" i="33" a="1"/>
  <c r="S1077" i="33" s="1"/>
  <c r="T1077" i="33" s="1" a="1"/>
  <c r="T1077" i="33" s="1"/>
  <c r="R1077" i="33" a="1"/>
  <c r="R1077" i="33" s="1"/>
  <c r="S1482" i="33" a="1"/>
  <c r="S1482" i="33" s="1"/>
  <c r="T1482" i="33" s="1" a="1"/>
  <c r="T1482" i="33" s="1"/>
  <c r="R1188" i="33" a="1"/>
  <c r="R1188" i="33" s="1"/>
  <c r="R1098" i="33" a="1"/>
  <c r="R1098" i="33" s="1"/>
  <c r="R343" i="33" a="1"/>
  <c r="R343" i="33" s="1"/>
  <c r="S343" i="33" a="1"/>
  <c r="S343" i="33" s="1"/>
  <c r="T343" i="33" s="1" a="1"/>
  <c r="T343" i="33" s="1"/>
  <c r="S1076" i="33" a="1"/>
  <c r="S1076" i="33" s="1"/>
  <c r="T1076" i="33" s="1" a="1"/>
  <c r="T1076" i="33" s="1"/>
  <c r="R1076" i="33" a="1"/>
  <c r="R1076" i="33" s="1"/>
  <c r="S1075" i="33" a="1"/>
  <c r="S1075" i="33" s="1"/>
  <c r="T1075" i="33" s="1" a="1"/>
  <c r="T1075" i="33" s="1"/>
  <c r="R1075" i="33" a="1"/>
  <c r="R1075" i="33" s="1"/>
  <c r="S479" i="33" a="1"/>
  <c r="S479" i="33" s="1"/>
  <c r="T479" i="33" s="1" a="1"/>
  <c r="T479" i="33" s="1"/>
  <c r="R479" i="33" a="1"/>
  <c r="R479" i="33" s="1"/>
  <c r="S866" i="33" a="1"/>
  <c r="S866" i="33" s="1"/>
  <c r="T866" i="33" s="1" a="1"/>
  <c r="T866" i="33" s="1"/>
  <c r="AL861" i="36" s="1"/>
  <c r="R1186" i="33" a="1"/>
  <c r="R1186" i="33" s="1"/>
  <c r="S1186" i="33" a="1"/>
  <c r="S1186" i="33" s="1"/>
  <c r="T1186" i="33" s="1" a="1"/>
  <c r="T1186" i="33" s="1"/>
  <c r="R75" i="33" a="1"/>
  <c r="R75" i="33" s="1"/>
  <c r="S75" i="33" a="1"/>
  <c r="S75" i="33" s="1"/>
  <c r="T75" i="33" s="1" a="1"/>
  <c r="T75" i="33" s="1"/>
  <c r="S1480" i="33" a="1"/>
  <c r="S1480" i="33" s="1"/>
  <c r="T1480" i="33" s="1" a="1"/>
  <c r="T1480" i="33" s="1"/>
  <c r="R144" i="33" a="1"/>
  <c r="R144" i="33" s="1"/>
  <c r="S138" i="33" a="1"/>
  <c r="S138" i="33" s="1"/>
  <c r="T138" i="33" s="1" a="1"/>
  <c r="T138" i="33" s="1"/>
  <c r="S77" i="33" a="1"/>
  <c r="S77" i="33" s="1"/>
  <c r="T77" i="33" s="1" a="1"/>
  <c r="T77" i="33" s="1"/>
  <c r="R257" i="33" a="1"/>
  <c r="R257" i="33" s="1"/>
  <c r="S900" i="33" a="1"/>
  <c r="S900" i="33" s="1"/>
  <c r="T900" i="33" s="1" a="1"/>
  <c r="T900" i="33" s="1"/>
  <c r="R1155" i="33" a="1"/>
  <c r="R1155" i="33" s="1"/>
  <c r="S1175" i="33" a="1"/>
  <c r="S1175" i="33" s="1"/>
  <c r="T1175" i="33" s="1" a="1"/>
  <c r="T1175" i="33" s="1"/>
  <c r="R134" i="33" a="1"/>
  <c r="R134" i="33" s="1"/>
  <c r="R138" i="33" a="1"/>
  <c r="R138" i="33" s="1"/>
  <c r="R414" i="33" a="1"/>
  <c r="R414" i="33" s="1"/>
  <c r="S268" i="33" a="1"/>
  <c r="S268" i="33" s="1"/>
  <c r="T268" i="33" s="1" a="1"/>
  <c r="T268" i="33" s="1"/>
  <c r="R405" i="33" a="1"/>
  <c r="R405" i="33" s="1"/>
  <c r="R525" i="33" a="1"/>
  <c r="R525" i="33" s="1"/>
  <c r="S976" i="33" a="1"/>
  <c r="S976" i="33" s="1"/>
  <c r="T976" i="33" s="1" a="1"/>
  <c r="T976" i="33" s="1"/>
  <c r="AG394" i="36" s="1"/>
  <c r="S134" i="33" a="1"/>
  <c r="S134" i="33" s="1"/>
  <c r="T134" i="33" s="1" a="1"/>
  <c r="T134" i="33" s="1"/>
  <c r="AG1210" i="36" s="1"/>
  <c r="S144" i="33" a="1"/>
  <c r="S144" i="33" s="1"/>
  <c r="T144" i="33" s="1" a="1"/>
  <c r="T144" i="33" s="1"/>
  <c r="R361" i="33" a="1"/>
  <c r="R361" i="33" s="1"/>
  <c r="R420" i="33" a="1"/>
  <c r="R420" i="33" s="1"/>
  <c r="R740" i="33" a="1"/>
  <c r="R740" i="33" s="1"/>
  <c r="R827" i="33" a="1"/>
  <c r="R827" i="33" s="1"/>
  <c r="S1096" i="33" a="1"/>
  <c r="S1096" i="33" s="1"/>
  <c r="T1096" i="33" s="1" a="1"/>
  <c r="T1096" i="33" s="1"/>
  <c r="R112" i="33" a="1"/>
  <c r="R112" i="33" s="1"/>
  <c r="R77" i="33" a="1"/>
  <c r="R77" i="33" s="1"/>
  <c r="S516" i="33" a="1"/>
  <c r="S516" i="33" s="1"/>
  <c r="T516" i="33" s="1" a="1"/>
  <c r="T516" i="33" s="1"/>
  <c r="R542" i="33" a="1"/>
  <c r="R542" i="33" s="1"/>
  <c r="R879" i="33" a="1"/>
  <c r="R879" i="33" s="1"/>
  <c r="R976" i="33" a="1"/>
  <c r="R976" i="33" s="1"/>
  <c r="S1349" i="33" a="1"/>
  <c r="S1349" i="33" s="1"/>
  <c r="T1349" i="33" s="1" a="1"/>
  <c r="T1349" i="33" s="1"/>
  <c r="R1565" i="33" a="1"/>
  <c r="R1565" i="33" s="1"/>
  <c r="R875" i="33" a="1"/>
  <c r="R875" i="33" s="1"/>
  <c r="R901" i="33" a="1"/>
  <c r="R901" i="33" s="1"/>
  <c r="S963" i="33" a="1"/>
  <c r="S963" i="33" s="1"/>
  <c r="T963" i="33" s="1" a="1"/>
  <c r="T963" i="33" s="1"/>
  <c r="S1656" i="33" a="1"/>
  <c r="S1656" i="33" s="1"/>
  <c r="T1656" i="33" s="1" a="1"/>
  <c r="T1656" i="33" s="1"/>
  <c r="R256" i="33" a="1"/>
  <c r="R256" i="33" s="1"/>
  <c r="R614" i="33" a="1"/>
  <c r="R614" i="33" s="1"/>
  <c r="S626" i="33" a="1"/>
  <c r="S626" i="33" s="1"/>
  <c r="T626" i="33" s="1" a="1"/>
  <c r="T626" i="33" s="1"/>
  <c r="R565" i="33" a="1"/>
  <c r="R565" i="33" s="1"/>
  <c r="S827" i="33" a="1"/>
  <c r="S827" i="33" s="1"/>
  <c r="T827" i="33" s="1" a="1"/>
  <c r="T827" i="33" s="1"/>
  <c r="S1089" i="33" a="1"/>
  <c r="S1089" i="33" s="1"/>
  <c r="T1089" i="33" s="1" a="1"/>
  <c r="T1089" i="33" s="1"/>
  <c r="AG642" i="36" s="1"/>
  <c r="R1570" i="33" a="1"/>
  <c r="R1570" i="33" s="1"/>
  <c r="S1753" i="33" a="1"/>
  <c r="S1753" i="33" s="1"/>
  <c r="T1753" i="33" s="1" a="1"/>
  <c r="T1753" i="33" s="1"/>
  <c r="S1708" i="33" a="1"/>
  <c r="S1708" i="33" s="1"/>
  <c r="T1708" i="33" s="1" a="1"/>
  <c r="T1708" i="33" s="1"/>
  <c r="R516" i="33" a="1"/>
  <c r="R516" i="33" s="1"/>
  <c r="R1110" i="33" a="1"/>
  <c r="R1110" i="33" s="1"/>
  <c r="R1187" i="33" a="1"/>
  <c r="R1187" i="33" s="1"/>
  <c r="S1155" i="33" a="1"/>
  <c r="S1155" i="33" s="1"/>
  <c r="T1155" i="33" s="1" a="1"/>
  <c r="T1155" i="33" s="1"/>
  <c r="R1656" i="33" a="1"/>
  <c r="R1656" i="33" s="1"/>
  <c r="R231" i="33" a="1"/>
  <c r="R231" i="33" s="1"/>
  <c r="S542" i="33" a="1"/>
  <c r="S542" i="33" s="1"/>
  <c r="T542" i="33" s="1" a="1"/>
  <c r="T542" i="33" s="1"/>
  <c r="R1096" i="33" a="1"/>
  <c r="R1096" i="33" s="1"/>
  <c r="R1195" i="33" a="1"/>
  <c r="R1195" i="33" s="1"/>
  <c r="S1732" i="33" a="1"/>
  <c r="S1732" i="33" s="1"/>
  <c r="T1732" i="33" s="1" a="1"/>
  <c r="T1732" i="33" s="1"/>
  <c r="R1754" i="33" a="1"/>
  <c r="R1754" i="33" s="1"/>
  <c r="S112" i="33" a="1"/>
  <c r="S112" i="33" s="1"/>
  <c r="T112" i="33" s="1" a="1"/>
  <c r="T112" i="33" s="1"/>
  <c r="R135" i="33" a="1"/>
  <c r="R135" i="33" s="1"/>
  <c r="R268" i="33" a="1"/>
  <c r="R268" i="33" s="1"/>
  <c r="S565" i="33" a="1"/>
  <c r="S565" i="33" s="1"/>
  <c r="T565" i="33" s="1" a="1"/>
  <c r="T565" i="33" s="1"/>
  <c r="R626" i="33" a="1"/>
  <c r="R626" i="33" s="1"/>
  <c r="S875" i="33" a="1"/>
  <c r="S875" i="33" s="1"/>
  <c r="T875" i="33" s="1" a="1"/>
  <c r="T875" i="33" s="1"/>
  <c r="S135" i="33" a="1"/>
  <c r="S135" i="33" s="1"/>
  <c r="T135" i="33" s="1" a="1"/>
  <c r="T135" i="33" s="1"/>
  <c r="S150" i="33" a="1"/>
  <c r="S150" i="33" s="1"/>
  <c r="T150" i="33" s="1" a="1"/>
  <c r="T150" i="33" s="1"/>
  <c r="S241" i="33" a="1"/>
  <c r="S241" i="33" s="1"/>
  <c r="T241" i="33" s="1" a="1"/>
  <c r="T241" i="33" s="1"/>
  <c r="S740" i="33" a="1"/>
  <c r="S740" i="33" s="1"/>
  <c r="T740" i="33" s="1" a="1"/>
  <c r="T740" i="33" s="1"/>
  <c r="S879" i="33" a="1"/>
  <c r="S879" i="33" s="1"/>
  <c r="T879" i="33" s="1" a="1"/>
  <c r="T879" i="33" s="1"/>
  <c r="R1175" i="33" a="1"/>
  <c r="R1175" i="33" s="1"/>
  <c r="S1570" i="33" a="1"/>
  <c r="S1570" i="33" s="1"/>
  <c r="T1570" i="33" s="1" a="1"/>
  <c r="T1570" i="33" s="1"/>
  <c r="S1565" i="33" a="1"/>
  <c r="S1565" i="33" s="1"/>
  <c r="T1565" i="33" s="1" a="1"/>
  <c r="T1565" i="33" s="1"/>
  <c r="S1647" i="33" a="1"/>
  <c r="S1647" i="33" s="1"/>
  <c r="T1647" i="33" s="1" a="1"/>
  <c r="T1647" i="33" s="1"/>
  <c r="S231" i="33" a="1"/>
  <c r="S231" i="33" s="1"/>
  <c r="T231" i="33" s="1" a="1"/>
  <c r="T231" i="33" s="1"/>
  <c r="S414" i="33" a="1"/>
  <c r="S414" i="33" s="1"/>
  <c r="T414" i="33" s="1" a="1"/>
  <c r="T414" i="33" s="1"/>
  <c r="R1336" i="33" a="1"/>
  <c r="R1336" i="33" s="1"/>
  <c r="R1753" i="33" a="1"/>
  <c r="R1753" i="33" s="1"/>
  <c r="R150" i="33" a="1"/>
  <c r="R150" i="33" s="1"/>
  <c r="S361" i="33" a="1"/>
  <c r="S361" i="33" s="1"/>
  <c r="T361" i="33" s="1" a="1"/>
  <c r="T361" i="33" s="1"/>
  <c r="R241" i="33" a="1"/>
  <c r="R241" i="33" s="1"/>
  <c r="S587" i="33" a="1"/>
  <c r="S587" i="33" s="1"/>
  <c r="T587" i="33" s="1" a="1"/>
  <c r="T587" i="33" s="1"/>
  <c r="S869" i="33" a="1"/>
  <c r="S869" i="33" s="1"/>
  <c r="T869" i="33" s="1" a="1"/>
  <c r="T869" i="33" s="1"/>
  <c r="R900" i="33" a="1"/>
  <c r="R900" i="33" s="1"/>
  <c r="R869" i="33" a="1"/>
  <c r="R869" i="33" s="1"/>
  <c r="S1195" i="33" a="1"/>
  <c r="S1195" i="33" s="1"/>
  <c r="T1195" i="33" s="1" a="1"/>
  <c r="T1195" i="33" s="1"/>
  <c r="S257" i="33" a="1"/>
  <c r="S257" i="33" s="1"/>
  <c r="T257" i="33" s="1" a="1"/>
  <c r="T257" i="33" s="1"/>
  <c r="S614" i="33" a="1"/>
  <c r="S614" i="33" s="1"/>
  <c r="T614" i="33" s="1" a="1"/>
  <c r="T614" i="33" s="1"/>
  <c r="R587" i="33" a="1"/>
  <c r="R587" i="33" s="1"/>
  <c r="R1089" i="33" a="1"/>
  <c r="R1089" i="33" s="1"/>
  <c r="S1336" i="33" a="1"/>
  <c r="S1336" i="33" s="1"/>
  <c r="T1336" i="33" s="1" a="1"/>
  <c r="T1336" i="33" s="1"/>
  <c r="R1480" i="33" a="1"/>
  <c r="R1480" i="33" s="1"/>
  <c r="R1647" i="33" a="1"/>
  <c r="R1647" i="33" s="1"/>
  <c r="S420" i="33" a="1"/>
  <c r="S420" i="33" s="1"/>
  <c r="T420" i="33" s="1" a="1"/>
  <c r="T420" i="33" s="1"/>
  <c r="S256" i="33" a="1"/>
  <c r="S256" i="33" s="1"/>
  <c r="T256" i="33" s="1" a="1"/>
  <c r="T256" i="33" s="1"/>
  <c r="S901" i="33" a="1"/>
  <c r="S901" i="33" s="1"/>
  <c r="T901" i="33" s="1" a="1"/>
  <c r="T901" i="33" s="1"/>
  <c r="S1187" i="33" a="1"/>
  <c r="S1187" i="33" s="1"/>
  <c r="T1187" i="33" s="1" a="1"/>
  <c r="T1187" i="33" s="1"/>
  <c r="S1754" i="33" a="1"/>
  <c r="S1754" i="33" s="1"/>
  <c r="T1754" i="33" s="1" a="1"/>
  <c r="T1754" i="33" s="1"/>
  <c r="R1732" i="33" a="1"/>
  <c r="R1732" i="33" s="1"/>
  <c r="R1708" i="33" a="1"/>
  <c r="R1708" i="33" s="1"/>
  <c r="S525" i="33" a="1"/>
  <c r="S525" i="33" s="1"/>
  <c r="T525" i="33" s="1" a="1"/>
  <c r="T525" i="33" s="1"/>
  <c r="R963" i="33" a="1"/>
  <c r="R963" i="33" s="1"/>
  <c r="S1110" i="33" a="1"/>
  <c r="S1110" i="33" s="1"/>
  <c r="T1110" i="33" s="1" a="1"/>
  <c r="T1110" i="33" s="1"/>
  <c r="R1349" i="33" a="1"/>
  <c r="R1349" i="33" s="1"/>
  <c r="AG1575" i="36"/>
  <c r="AL1575" i="36"/>
  <c r="B42" i="48" a="1"/>
  <c r="B42" i="48" s="1"/>
  <c r="B252" i="48" a="1"/>
  <c r="B252" i="48" s="1"/>
  <c r="B501" i="48" a="1"/>
  <c r="B501" i="48" s="1"/>
  <c r="B294" i="48" a="1"/>
  <c r="B294" i="48" s="1"/>
  <c r="B435" i="48" a="1"/>
  <c r="B435" i="48" s="1"/>
  <c r="B234" i="48" a="1"/>
  <c r="B234" i="48" s="1"/>
  <c r="B287" i="48" a="1"/>
  <c r="B287" i="48" s="1"/>
  <c r="B122" i="48" a="1"/>
  <c r="B122" i="48" s="1"/>
  <c r="B68" i="48" a="1"/>
  <c r="B68" i="48" s="1"/>
  <c r="B290" i="48" a="1"/>
  <c r="B290" i="48" s="1"/>
  <c r="B314" i="48" a="1"/>
  <c r="B314" i="48" s="1"/>
  <c r="B518" i="48" a="1"/>
  <c r="B518" i="48" s="1"/>
  <c r="B82" i="48" a="1"/>
  <c r="B82" i="48" s="1"/>
  <c r="B492" i="48" a="1"/>
  <c r="B492" i="48" s="1"/>
  <c r="B427" i="48" a="1"/>
  <c r="B427" i="48" s="1"/>
  <c r="B322" i="48" a="1"/>
  <c r="B322" i="48" s="1"/>
  <c r="B429" i="48" a="1"/>
  <c r="B429" i="48" s="1"/>
  <c r="B135" i="48" a="1"/>
  <c r="B135" i="48" s="1"/>
  <c r="B335" i="48" a="1"/>
  <c r="B335" i="48" s="1"/>
  <c r="B623" i="48" a="1"/>
  <c r="B623" i="48" s="1"/>
  <c r="AL403" i="36"/>
  <c r="AL1021" i="36"/>
  <c r="AL1040" i="36"/>
  <c r="AL1820" i="36"/>
  <c r="U1036" i="36" a="1"/>
  <c r="U1036" i="36" s="1"/>
  <c r="S873" i="33" s="1" a="1"/>
  <c r="S873" i="33" s="1"/>
  <c r="T873" i="33" s="1" a="1"/>
  <c r="T873" i="33" s="1"/>
  <c r="U976" i="36" a="1"/>
  <c r="U976" i="36" s="1"/>
  <c r="G22" i="16" a="1"/>
  <c r="G22" i="16" s="1"/>
  <c r="G300" i="16" a="1"/>
  <c r="G300" i="16" s="1"/>
  <c r="G299" i="16" a="1"/>
  <c r="G299" i="16" s="1"/>
  <c r="N268" i="16" a="1"/>
  <c r="N268" i="16" s="1"/>
  <c r="N267" i="16" a="1"/>
  <c r="N267" i="16" s="1"/>
  <c r="N266" i="16" a="1"/>
  <c r="N266" i="16" s="1"/>
  <c r="N265" i="16" a="1"/>
  <c r="N265" i="16" s="1"/>
  <c r="N264" i="16" a="1"/>
  <c r="N264" i="16" s="1"/>
  <c r="N263" i="16" a="1"/>
  <c r="N263" i="16" s="1"/>
  <c r="N262" i="16" a="1"/>
  <c r="N262" i="16" s="1"/>
  <c r="N261" i="16" a="1"/>
  <c r="N261" i="16" s="1"/>
  <c r="N260" i="16" a="1"/>
  <c r="N260" i="16" s="1"/>
  <c r="N259" i="16" a="1"/>
  <c r="N259" i="16" s="1"/>
  <c r="N258" i="16" a="1"/>
  <c r="N258" i="16" s="1"/>
  <c r="N257" i="16" a="1"/>
  <c r="N257" i="16" s="1"/>
  <c r="N256" i="16" a="1"/>
  <c r="N256" i="16" s="1"/>
  <c r="N255" i="16" a="1"/>
  <c r="N255" i="16" s="1"/>
  <c r="N254" i="16" a="1"/>
  <c r="N254" i="16" s="1"/>
  <c r="N253" i="16" a="1"/>
  <c r="N253" i="16" s="1"/>
  <c r="G8" i="16" a="1"/>
  <c r="G8" i="16" s="1"/>
  <c r="G216" i="16" a="1"/>
  <c r="G216" i="16" s="1"/>
  <c r="G146" i="16" a="1"/>
  <c r="G146" i="16" s="1"/>
  <c r="G88" i="16" a="1"/>
  <c r="G88" i="16" s="1"/>
  <c r="G223" i="16" a="1"/>
  <c r="G223" i="16" s="1"/>
  <c r="G287" i="16" a="1"/>
  <c r="G287" i="16" s="1"/>
  <c r="G286" i="16" a="1"/>
  <c r="G286" i="16" s="1"/>
  <c r="G221" i="16" a="1"/>
  <c r="G221" i="16" s="1"/>
  <c r="G213" i="16" a="1"/>
  <c r="G213" i="16" s="1"/>
  <c r="G207" i="16" a="1"/>
  <c r="G207" i="16" s="1"/>
  <c r="G148" i="16" a="1"/>
  <c r="G148" i="16" s="1"/>
  <c r="G113" i="16" a="1"/>
  <c r="G113" i="16" s="1"/>
  <c r="G101" i="16" a="1"/>
  <c r="G101" i="16" s="1"/>
  <c r="G86" i="16" a="1"/>
  <c r="G86" i="16" s="1"/>
  <c r="G185" i="16" a="1"/>
  <c r="G185" i="16" s="1"/>
  <c r="G222" i="16" a="1"/>
  <c r="G222" i="16" s="1"/>
  <c r="G249" i="16" a="1"/>
  <c r="G249" i="16" s="1"/>
  <c r="N252" i="16" a="1"/>
  <c r="N252" i="16" s="1"/>
  <c r="N251" i="16" a="1"/>
  <c r="N251" i="16" s="1"/>
  <c r="N250" i="16" a="1"/>
  <c r="N250" i="16" s="1"/>
  <c r="N249" i="16" a="1"/>
  <c r="N249" i="16" s="1"/>
  <c r="N248" i="16" a="1"/>
  <c r="N248" i="16" s="1"/>
  <c r="N247" i="16" a="1"/>
  <c r="N247" i="16" s="1"/>
  <c r="N246" i="16" a="1"/>
  <c r="N246" i="16" s="1"/>
  <c r="N245" i="16" a="1"/>
  <c r="N245" i="16" s="1"/>
  <c r="N244" i="16" a="1"/>
  <c r="N244" i="16" s="1"/>
  <c r="N243" i="16" a="1"/>
  <c r="N243" i="16" s="1"/>
  <c r="N242" i="16" a="1"/>
  <c r="N242" i="16" s="1"/>
  <c r="N241" i="16" a="1"/>
  <c r="N241" i="16" s="1"/>
  <c r="N240" i="16" a="1"/>
  <c r="N240" i="16" s="1"/>
  <c r="N239" i="16" a="1"/>
  <c r="N239" i="16" s="1"/>
  <c r="N238" i="16" a="1"/>
  <c r="N238" i="16" s="1"/>
  <c r="G319" i="16" a="1"/>
  <c r="G319" i="16" s="1"/>
  <c r="G257" i="16" a="1"/>
  <c r="G257" i="16" s="1"/>
  <c r="G225" i="16" a="1"/>
  <c r="G225" i="16" s="1"/>
  <c r="G178" i="16" a="1"/>
  <c r="G178" i="16" s="1"/>
  <c r="G135" i="16" a="1"/>
  <c r="G135" i="16" s="1"/>
  <c r="G134" i="16" a="1"/>
  <c r="G134" i="16" s="1"/>
  <c r="G115" i="16" a="1"/>
  <c r="G115" i="16" s="1"/>
  <c r="G85" i="16" a="1"/>
  <c r="G85" i="16" s="1"/>
  <c r="G34" i="16" a="1"/>
  <c r="G34" i="16" s="1"/>
  <c r="G30" i="16" a="1"/>
  <c r="G30" i="16" s="1"/>
  <c r="G29" i="16" a="1"/>
  <c r="G29" i="16" s="1"/>
  <c r="G28" i="16" a="1"/>
  <c r="G28" i="16" s="1"/>
  <c r="G32" i="16" a="1"/>
  <c r="G32" i="16" s="1"/>
  <c r="G11" i="16" a="1"/>
  <c r="G11" i="16" s="1"/>
  <c r="G9" i="16" a="1"/>
  <c r="G9" i="16" s="1"/>
  <c r="G3" i="16" a="1"/>
  <c r="G3" i="16" s="1"/>
  <c r="G130" i="16" a="1"/>
  <c r="G130" i="16" s="1"/>
  <c r="N11" i="16" a="1"/>
  <c r="N11" i="16" s="1"/>
  <c r="G65" i="16" a="1"/>
  <c r="G65" i="16" s="1"/>
  <c r="G87" i="16" a="1"/>
  <c r="G87" i="16" s="1"/>
  <c r="G170" i="16" a="1"/>
  <c r="G170" i="16" s="1"/>
  <c r="G171" i="16" a="1"/>
  <c r="G171" i="16" s="1"/>
  <c r="G57" i="16" a="1"/>
  <c r="G57" i="16" s="1"/>
  <c r="D57" i="16" s="1" a="1"/>
  <c r="D57" i="16" s="1"/>
  <c r="G311" i="16" a="1"/>
  <c r="G311" i="16" s="1"/>
  <c r="N237" i="16" a="1"/>
  <c r="N237" i="16" s="1"/>
  <c r="N236" i="16" a="1"/>
  <c r="N236" i="16" s="1"/>
  <c r="N235" i="16" a="1"/>
  <c r="N235" i="16" s="1"/>
  <c r="N234" i="16" a="1"/>
  <c r="N234" i="16" s="1"/>
  <c r="N233" i="16" a="1"/>
  <c r="N233" i="16" s="1"/>
  <c r="N232" i="16" a="1"/>
  <c r="N232" i="16" s="1"/>
  <c r="N231" i="16" a="1"/>
  <c r="N231" i="16" s="1"/>
  <c r="N230" i="16" a="1"/>
  <c r="N230" i="16" s="1"/>
  <c r="N229" i="16" a="1"/>
  <c r="N229" i="16" s="1"/>
  <c r="N228" i="16" a="1"/>
  <c r="N228" i="16" s="1"/>
  <c r="N227" i="16" a="1"/>
  <c r="N227" i="16" s="1"/>
  <c r="N226" i="16" a="1"/>
  <c r="N226" i="16" s="1"/>
  <c r="N225" i="16" a="1"/>
  <c r="N225" i="16" s="1"/>
  <c r="N224" i="16" a="1"/>
  <c r="N224" i="16" s="1"/>
  <c r="N223" i="16" a="1"/>
  <c r="N223" i="16" s="1"/>
  <c r="N222" i="16" a="1"/>
  <c r="N222" i="16" s="1"/>
  <c r="N221" i="16" a="1"/>
  <c r="N221" i="16" s="1"/>
  <c r="N220" i="16" a="1"/>
  <c r="N220" i="16" s="1"/>
  <c r="N219" i="16" a="1"/>
  <c r="N219" i="16" s="1"/>
  <c r="N218" i="16" a="1"/>
  <c r="N218" i="16" s="1"/>
  <c r="N217" i="16" a="1"/>
  <c r="N217" i="16" s="1"/>
  <c r="N216" i="16" a="1"/>
  <c r="N216" i="16" s="1"/>
  <c r="N215" i="16" a="1"/>
  <c r="N215" i="16" s="1"/>
  <c r="N214" i="16" a="1"/>
  <c r="N214" i="16" s="1"/>
  <c r="N213" i="16" a="1"/>
  <c r="N213" i="16" s="1"/>
  <c r="N212" i="16" a="1"/>
  <c r="N212" i="16" s="1"/>
  <c r="N211" i="16" a="1"/>
  <c r="N211" i="16" s="1"/>
  <c r="N210" i="16" a="1"/>
  <c r="N210" i="16" s="1"/>
  <c r="N209" i="16" a="1"/>
  <c r="N209" i="16" s="1"/>
  <c r="N208" i="16" a="1"/>
  <c r="N208" i="16" s="1"/>
  <c r="G314" i="16" a="1"/>
  <c r="G314" i="16" s="1"/>
  <c r="G312" i="16" a="1"/>
  <c r="G312" i="16" s="1"/>
  <c r="G295" i="16" a="1"/>
  <c r="G295" i="16" s="1"/>
  <c r="G292" i="16" a="1"/>
  <c r="G292" i="16" s="1"/>
  <c r="G289" i="16" a="1"/>
  <c r="G289" i="16" s="1"/>
  <c r="G248" i="16" a="1"/>
  <c r="G248" i="16" s="1"/>
  <c r="D248" i="16" s="1" a="1"/>
  <c r="D248" i="16" s="1"/>
  <c r="G275" i="16" a="1"/>
  <c r="G275" i="16" s="1"/>
  <c r="D275" i="16" s="1" a="1"/>
  <c r="D275" i="16" s="1"/>
  <c r="G270" i="16" a="1"/>
  <c r="G270" i="16" s="1"/>
  <c r="G268" i="16" a="1"/>
  <c r="G268" i="16" s="1"/>
  <c r="G267" i="16" a="1"/>
  <c r="G267" i="16" s="1"/>
  <c r="G262" i="16" a="1"/>
  <c r="G262" i="16" s="1"/>
  <c r="G254" i="16" a="1"/>
  <c r="G254" i="16" s="1"/>
  <c r="G252" i="16" a="1"/>
  <c r="G252" i="16" s="1"/>
  <c r="G235" i="16" a="1"/>
  <c r="G235" i="16" s="1"/>
  <c r="G228" i="16" a="1"/>
  <c r="G228" i="16" s="1"/>
  <c r="G219" i="16" a="1"/>
  <c r="G219" i="16" s="1"/>
  <c r="G215" i="16" a="1"/>
  <c r="G215" i="16" s="1"/>
  <c r="G212" i="16" a="1"/>
  <c r="G212" i="16" s="1"/>
  <c r="G208" i="16" a="1"/>
  <c r="G208" i="16" s="1"/>
  <c r="D208" i="16" s="1" a="1"/>
  <c r="D208" i="16" s="1"/>
  <c r="G203" i="16" a="1"/>
  <c r="G203" i="16" s="1"/>
  <c r="G201" i="16" a="1"/>
  <c r="G201" i="16" s="1"/>
  <c r="G193" i="16" a="1"/>
  <c r="G193" i="16" s="1"/>
  <c r="G191" i="16" a="1"/>
  <c r="G191" i="16" s="1"/>
  <c r="G190" i="16" a="1"/>
  <c r="G190" i="16" s="1"/>
  <c r="G174" i="16" a="1"/>
  <c r="G174" i="16" s="1"/>
  <c r="N207" i="16" a="1"/>
  <c r="N207" i="16" s="1"/>
  <c r="N206" i="16" a="1"/>
  <c r="N206" i="16" s="1"/>
  <c r="G173" i="16" a="1"/>
  <c r="G173" i="16" s="1"/>
  <c r="D173" i="16" s="1" a="1"/>
  <c r="D173" i="16" s="1"/>
  <c r="G165" i="16" a="1"/>
  <c r="G165" i="16" s="1"/>
  <c r="N205" i="16" a="1"/>
  <c r="N205" i="16" s="1"/>
  <c r="N204" i="16" a="1"/>
  <c r="N204" i="16" s="1"/>
  <c r="N203" i="16" a="1"/>
  <c r="N203" i="16" s="1"/>
  <c r="N202" i="16" a="1"/>
  <c r="N202" i="16" s="1"/>
  <c r="N201" i="16" a="1"/>
  <c r="N201" i="16" s="1"/>
  <c r="N200" i="16" a="1"/>
  <c r="N200" i="16" s="1"/>
  <c r="N199" i="16" a="1"/>
  <c r="N199" i="16" s="1"/>
  <c r="N198" i="16" a="1"/>
  <c r="N198" i="16" s="1"/>
  <c r="N197" i="16" a="1"/>
  <c r="N197" i="16" s="1"/>
  <c r="N196" i="16" a="1"/>
  <c r="N196" i="16" s="1"/>
  <c r="N195" i="16" a="1"/>
  <c r="N195" i="16" s="1"/>
  <c r="G117" i="16" a="1"/>
  <c r="G117" i="16" s="1"/>
  <c r="G114" i="16" a="1"/>
  <c r="G114" i="16" s="1"/>
  <c r="G110" i="16" a="1"/>
  <c r="G110" i="16" s="1"/>
  <c r="G99" i="16" a="1"/>
  <c r="G99" i="16" s="1"/>
  <c r="G265" i="16" a="1"/>
  <c r="G265" i="16" s="1"/>
  <c r="G81" i="16" a="1"/>
  <c r="G81" i="16" s="1"/>
  <c r="N194" i="16" a="1"/>
  <c r="N194" i="16" s="1"/>
  <c r="G51" i="16" a="1"/>
  <c r="G51" i="16" s="1"/>
  <c r="N193" i="16" a="1"/>
  <c r="N193" i="16" s="1"/>
  <c r="G50" i="16" a="1"/>
  <c r="G50" i="16" s="1"/>
  <c r="N192" i="16" a="1"/>
  <c r="N192" i="16" s="1"/>
  <c r="G47" i="16" a="1"/>
  <c r="G47" i="16" s="1"/>
  <c r="N191" i="16" a="1"/>
  <c r="N191" i="16" s="1"/>
  <c r="G45" i="16" a="1"/>
  <c r="G45" i="16" s="1"/>
  <c r="N190" i="16" a="1"/>
  <c r="N190" i="16" s="1"/>
  <c r="G42" i="16" a="1"/>
  <c r="G42" i="16" s="1"/>
  <c r="G21" i="16" a="1"/>
  <c r="G21" i="16" s="1"/>
  <c r="D21" i="16" s="1" a="1"/>
  <c r="D21" i="16" s="1"/>
  <c r="G20" i="16" a="1"/>
  <c r="G20" i="16" s="1"/>
  <c r="D20" i="16" s="1" a="1"/>
  <c r="D20" i="16" s="1"/>
  <c r="G163" i="16" a="1"/>
  <c r="G163" i="16" s="1"/>
  <c r="N189" i="16" a="1"/>
  <c r="N189" i="16" s="1"/>
  <c r="N188" i="16" a="1"/>
  <c r="N188" i="16" s="1"/>
  <c r="G15" i="16" a="1"/>
  <c r="G15" i="16" s="1"/>
  <c r="G14" i="16" a="1"/>
  <c r="G14" i="16" s="1"/>
  <c r="N187" i="16" a="1"/>
  <c r="N187" i="16" s="1"/>
  <c r="N186" i="16" a="1"/>
  <c r="N186" i="16" s="1"/>
  <c r="N185" i="16" a="1"/>
  <c r="N185" i="16" s="1"/>
  <c r="N184" i="16" a="1"/>
  <c r="N184" i="16" s="1"/>
  <c r="G161" i="16" a="1"/>
  <c r="G161" i="16" s="1"/>
  <c r="G12" i="16" a="1"/>
  <c r="G12" i="16" s="1"/>
  <c r="G194" i="16" a="1"/>
  <c r="G194" i="16" s="1"/>
  <c r="L1280" i="33" a="1"/>
  <c r="L1280" i="33" s="1"/>
  <c r="K1280" i="33" a="1"/>
  <c r="K1280" i="33" s="1"/>
  <c r="N183" i="16" a="1"/>
  <c r="N183" i="16" s="1"/>
  <c r="N182" i="16" a="1"/>
  <c r="N182" i="16" s="1"/>
  <c r="N181" i="16" a="1"/>
  <c r="N181" i="16" s="1"/>
  <c r="N180" i="16" a="1"/>
  <c r="N180" i="16" s="1"/>
  <c r="N179" i="16" a="1"/>
  <c r="N179" i="16" s="1"/>
  <c r="N178" i="16" a="1"/>
  <c r="N178" i="16" s="1"/>
  <c r="N177" i="16" a="1"/>
  <c r="N177" i="16" s="1"/>
  <c r="N176" i="16" a="1"/>
  <c r="N176" i="16" s="1"/>
  <c r="N175" i="16" a="1"/>
  <c r="N175" i="16" s="1"/>
  <c r="N174" i="16" a="1"/>
  <c r="N174" i="16" s="1"/>
  <c r="N173" i="16" a="1"/>
  <c r="N173" i="16" s="1"/>
  <c r="N172" i="16" a="1"/>
  <c r="N172" i="16" s="1"/>
  <c r="N171" i="16" a="1"/>
  <c r="N171" i="16" s="1"/>
  <c r="N170" i="16" a="1"/>
  <c r="N170" i="16" s="1"/>
  <c r="N169" i="16" a="1"/>
  <c r="N169" i="16" s="1"/>
  <c r="N168" i="16" a="1"/>
  <c r="N168" i="16" s="1"/>
  <c r="N167" i="16" a="1"/>
  <c r="N167" i="16" s="1"/>
  <c r="N166" i="16" a="1"/>
  <c r="N166" i="16" s="1"/>
  <c r="N165" i="16" a="1"/>
  <c r="N165" i="16" s="1"/>
  <c r="N164" i="16" a="1"/>
  <c r="N164" i="16" s="1"/>
  <c r="N163" i="16" a="1"/>
  <c r="N163" i="16" s="1"/>
  <c r="N162" i="16" a="1"/>
  <c r="N162" i="16" s="1"/>
  <c r="N161" i="16" a="1"/>
  <c r="N161" i="16" s="1"/>
  <c r="N160" i="16" a="1"/>
  <c r="N160" i="16" s="1"/>
  <c r="N159" i="16" a="1"/>
  <c r="N159" i="16" s="1"/>
  <c r="N158" i="16" a="1"/>
  <c r="N158" i="16" s="1"/>
  <c r="N157" i="16" a="1"/>
  <c r="N157" i="16" s="1"/>
  <c r="N156" i="16" a="1"/>
  <c r="N156" i="16" s="1"/>
  <c r="N155" i="16" a="1"/>
  <c r="N155" i="16" s="1"/>
  <c r="N154" i="16" a="1"/>
  <c r="N154" i="16" s="1"/>
  <c r="N153" i="16" a="1"/>
  <c r="N153" i="16" s="1"/>
  <c r="N152" i="16" a="1"/>
  <c r="N152" i="16" s="1"/>
  <c r="N151" i="16" a="1"/>
  <c r="N151" i="16" s="1"/>
  <c r="N150" i="16" a="1"/>
  <c r="N150" i="16" s="1"/>
  <c r="N149" i="16" a="1"/>
  <c r="N149" i="16" s="1"/>
  <c r="N148" i="16" a="1"/>
  <c r="N148" i="16" s="1"/>
  <c r="N147" i="16" a="1"/>
  <c r="N147" i="16" s="1"/>
  <c r="N146" i="16" a="1"/>
  <c r="N146" i="16" s="1"/>
  <c r="N145" i="16" a="1"/>
  <c r="N145" i="16" s="1"/>
  <c r="N144" i="16" a="1"/>
  <c r="N144" i="16" s="1"/>
  <c r="N143" i="16" a="1"/>
  <c r="N143" i="16" s="1"/>
  <c r="N142" i="16" a="1"/>
  <c r="N142" i="16" s="1"/>
  <c r="N141" i="16" a="1"/>
  <c r="N141" i="16" s="1"/>
  <c r="N140" i="16" a="1"/>
  <c r="N140" i="16" s="1"/>
  <c r="N139" i="16" a="1"/>
  <c r="N139" i="16" s="1"/>
  <c r="N138" i="16" a="1"/>
  <c r="N138" i="16" s="1"/>
  <c r="N137" i="16" a="1"/>
  <c r="N137" i="16" s="1"/>
  <c r="N136" i="16" a="1"/>
  <c r="N136" i="16" s="1"/>
  <c r="N135" i="16" a="1"/>
  <c r="N135" i="16" s="1"/>
  <c r="N134" i="16" a="1"/>
  <c r="N134" i="16" s="1"/>
  <c r="N133" i="16" a="1"/>
  <c r="N133" i="16" s="1"/>
  <c r="N132" i="16" a="1"/>
  <c r="N132" i="16" s="1"/>
  <c r="N131" i="16" a="1"/>
  <c r="N131" i="16" s="1"/>
  <c r="N130" i="16" a="1"/>
  <c r="N130" i="16" s="1"/>
  <c r="N129" i="16" a="1"/>
  <c r="N129" i="16" s="1"/>
  <c r="N128" i="16" a="1"/>
  <c r="N128" i="16" s="1"/>
  <c r="N127" i="16" a="1"/>
  <c r="N127" i="16" s="1"/>
  <c r="N126" i="16" a="1"/>
  <c r="N126" i="16" s="1"/>
  <c r="N125" i="16" a="1"/>
  <c r="N125" i="16" s="1"/>
  <c r="N124" i="16" a="1"/>
  <c r="N124" i="16" s="1"/>
  <c r="N123" i="16" a="1"/>
  <c r="N123" i="16" s="1"/>
  <c r="N122" i="16" a="1"/>
  <c r="N122" i="16" s="1"/>
  <c r="N121" i="16" a="1"/>
  <c r="N121" i="16" s="1"/>
  <c r="N120" i="16" a="1"/>
  <c r="N120" i="16" s="1"/>
  <c r="N119" i="16" a="1"/>
  <c r="N119" i="16" s="1"/>
  <c r="N118" i="16" a="1"/>
  <c r="N118" i="16" s="1"/>
  <c r="N117" i="16" a="1"/>
  <c r="N117" i="16" s="1"/>
  <c r="N116" i="16" a="1"/>
  <c r="N116" i="16" s="1"/>
  <c r="N115" i="16" a="1"/>
  <c r="N115" i="16" s="1"/>
  <c r="N114" i="16" a="1"/>
  <c r="N114" i="16" s="1"/>
  <c r="N113" i="16" a="1"/>
  <c r="N113" i="16" s="1"/>
  <c r="N112" i="16" a="1"/>
  <c r="N112" i="16" s="1"/>
  <c r="N111" i="16" a="1"/>
  <c r="N111" i="16" s="1"/>
  <c r="N110" i="16" a="1"/>
  <c r="N110" i="16" s="1"/>
  <c r="N109" i="16" a="1"/>
  <c r="N109" i="16" s="1"/>
  <c r="N108" i="16" a="1"/>
  <c r="N108" i="16" s="1"/>
  <c r="N107" i="16" a="1"/>
  <c r="N107" i="16" s="1"/>
  <c r="N106" i="16" a="1"/>
  <c r="N106" i="16" s="1"/>
  <c r="N105" i="16" a="1"/>
  <c r="N105" i="16" s="1"/>
  <c r="N104" i="16" a="1"/>
  <c r="N104" i="16" s="1"/>
  <c r="N103" i="16" a="1"/>
  <c r="N103" i="16" s="1"/>
  <c r="N102" i="16" a="1"/>
  <c r="N102" i="16" s="1"/>
  <c r="N101" i="16" a="1"/>
  <c r="N101" i="16" s="1"/>
  <c r="N100" i="16" a="1"/>
  <c r="N100" i="16" s="1"/>
  <c r="N99" i="16" a="1"/>
  <c r="N99" i="16" s="1"/>
  <c r="N98" i="16" a="1"/>
  <c r="N98" i="16" s="1"/>
  <c r="N97" i="16" a="1"/>
  <c r="N97" i="16" s="1"/>
  <c r="N96" i="16" a="1"/>
  <c r="N96" i="16" s="1"/>
  <c r="N95" i="16" a="1"/>
  <c r="N95" i="16" s="1"/>
  <c r="N94" i="16" a="1"/>
  <c r="N94" i="16" s="1"/>
  <c r="N93" i="16" a="1"/>
  <c r="N93" i="16" s="1"/>
  <c r="N92" i="16" a="1"/>
  <c r="N92" i="16" s="1"/>
  <c r="N91" i="16" a="1"/>
  <c r="N91" i="16" s="1"/>
  <c r="N90" i="16" a="1"/>
  <c r="N90" i="16" s="1"/>
  <c r="N89" i="16" a="1"/>
  <c r="N89" i="16" s="1"/>
  <c r="N88" i="16" a="1"/>
  <c r="N88" i="16" s="1"/>
  <c r="N87" i="16" a="1"/>
  <c r="N87" i="16" s="1"/>
  <c r="N86" i="16" a="1"/>
  <c r="N86" i="16" s="1"/>
  <c r="N85" i="16" a="1"/>
  <c r="N85" i="16" s="1"/>
  <c r="N84" i="16" a="1"/>
  <c r="N84" i="16" s="1"/>
  <c r="N83" i="16" a="1"/>
  <c r="N83" i="16" s="1"/>
  <c r="N82" i="16" a="1"/>
  <c r="N82" i="16" s="1"/>
  <c r="N81" i="16" a="1"/>
  <c r="N81" i="16" s="1"/>
  <c r="N80" i="16" a="1"/>
  <c r="N80" i="16" s="1"/>
  <c r="N79" i="16" a="1"/>
  <c r="N79" i="16" s="1"/>
  <c r="N78" i="16" a="1"/>
  <c r="N78" i="16" s="1"/>
  <c r="N77" i="16" a="1"/>
  <c r="N77" i="16" s="1"/>
  <c r="N76" i="16" a="1"/>
  <c r="N76" i="16" s="1"/>
  <c r="N75" i="16" a="1"/>
  <c r="N75" i="16" s="1"/>
  <c r="N74" i="16" a="1"/>
  <c r="N74" i="16" s="1"/>
  <c r="N73" i="16" a="1"/>
  <c r="N73" i="16" s="1"/>
  <c r="N72" i="16" a="1"/>
  <c r="N72" i="16" s="1"/>
  <c r="N71" i="16" a="1"/>
  <c r="N71" i="16" s="1"/>
  <c r="N70" i="16" a="1"/>
  <c r="N70" i="16" s="1"/>
  <c r="N69" i="16" a="1"/>
  <c r="N69" i="16" s="1"/>
  <c r="N68" i="16" a="1"/>
  <c r="N68" i="16" s="1"/>
  <c r="N67" i="16" a="1"/>
  <c r="N67" i="16" s="1"/>
  <c r="N66" i="16" a="1"/>
  <c r="N66" i="16" s="1"/>
  <c r="N65" i="16" a="1"/>
  <c r="N65" i="16" s="1"/>
  <c r="N64" i="16" a="1"/>
  <c r="N64" i="16" s="1"/>
  <c r="N63" i="16" a="1"/>
  <c r="N63" i="16" s="1"/>
  <c r="N62" i="16" a="1"/>
  <c r="N62" i="16" s="1"/>
  <c r="N61" i="16" a="1"/>
  <c r="N61" i="16" s="1"/>
  <c r="N60" i="16" a="1"/>
  <c r="N60" i="16" s="1"/>
  <c r="N59" i="16" a="1"/>
  <c r="N59" i="16" s="1"/>
  <c r="N58" i="16" a="1"/>
  <c r="N58" i="16" s="1"/>
  <c r="N57" i="16" a="1"/>
  <c r="N57" i="16" s="1"/>
  <c r="N56" i="16" a="1"/>
  <c r="N56" i="16" s="1"/>
  <c r="N55" i="16" a="1"/>
  <c r="N55" i="16" s="1"/>
  <c r="N54" i="16" a="1"/>
  <c r="N54" i="16" s="1"/>
  <c r="N53" i="16" a="1"/>
  <c r="N53" i="16" s="1"/>
  <c r="N52" i="16" a="1"/>
  <c r="N52" i="16" s="1"/>
  <c r="N51" i="16" a="1"/>
  <c r="N51" i="16" s="1"/>
  <c r="N50" i="16" a="1"/>
  <c r="N50" i="16" s="1"/>
  <c r="N49" i="16" a="1"/>
  <c r="N49" i="16" s="1"/>
  <c r="N48" i="16" a="1"/>
  <c r="N48" i="16" s="1"/>
  <c r="N47" i="16" a="1"/>
  <c r="N47" i="16" s="1"/>
  <c r="N46" i="16" a="1"/>
  <c r="N46" i="16" s="1"/>
  <c r="N45" i="16" a="1"/>
  <c r="N45" i="16" s="1"/>
  <c r="N44" i="16" a="1"/>
  <c r="N44" i="16" s="1"/>
  <c r="N43" i="16" a="1"/>
  <c r="N43" i="16" s="1"/>
  <c r="N42" i="16" a="1"/>
  <c r="N42" i="16" s="1"/>
  <c r="N41" i="16" a="1"/>
  <c r="N41" i="16" s="1"/>
  <c r="N40" i="16" a="1"/>
  <c r="N40" i="16" s="1"/>
  <c r="N39" i="16" a="1"/>
  <c r="N39" i="16" s="1"/>
  <c r="N38" i="16" a="1"/>
  <c r="N38" i="16" s="1"/>
  <c r="N37" i="16" a="1"/>
  <c r="N37" i="16" s="1"/>
  <c r="N36" i="16" a="1"/>
  <c r="N36" i="16" s="1"/>
  <c r="N35" i="16" a="1"/>
  <c r="N35" i="16" s="1"/>
  <c r="N34" i="16" a="1"/>
  <c r="N34" i="16" s="1"/>
  <c r="N33" i="16" a="1"/>
  <c r="N33" i="16" s="1"/>
  <c r="N32" i="16" a="1"/>
  <c r="N32" i="16" s="1"/>
  <c r="N31" i="16" a="1"/>
  <c r="N31" i="16" s="1"/>
  <c r="N30" i="16" a="1"/>
  <c r="N30" i="16" s="1"/>
  <c r="N29" i="16" a="1"/>
  <c r="N29" i="16" s="1"/>
  <c r="N28" i="16" a="1"/>
  <c r="N28" i="16" s="1"/>
  <c r="N27" i="16" a="1"/>
  <c r="N27" i="16" s="1"/>
  <c r="N26" i="16" a="1"/>
  <c r="N26" i="16" s="1"/>
  <c r="N25" i="16" a="1"/>
  <c r="N25" i="16" s="1"/>
  <c r="N24" i="16" a="1"/>
  <c r="N24" i="16" s="1"/>
  <c r="N23" i="16" a="1"/>
  <c r="N23" i="16" s="1"/>
  <c r="N22" i="16" a="1"/>
  <c r="N22" i="16" s="1"/>
  <c r="N21" i="16" a="1"/>
  <c r="N21" i="16" s="1"/>
  <c r="N20" i="16" a="1"/>
  <c r="N20" i="16" s="1"/>
  <c r="N19" i="16" a="1"/>
  <c r="N19" i="16" s="1"/>
  <c r="N18" i="16" a="1"/>
  <c r="N18" i="16" s="1"/>
  <c r="N17" i="16" a="1"/>
  <c r="N17" i="16" s="1"/>
  <c r="N16" i="16" a="1"/>
  <c r="N16" i="16" s="1"/>
  <c r="N15" i="16" a="1"/>
  <c r="N15" i="16" s="1"/>
  <c r="N14" i="16" a="1"/>
  <c r="N14" i="16" s="1"/>
  <c r="N13" i="16" a="1"/>
  <c r="N13" i="16" s="1"/>
  <c r="N12" i="16" a="1"/>
  <c r="N12" i="16" s="1"/>
  <c r="N10" i="16" a="1"/>
  <c r="N10" i="16" s="1"/>
  <c r="N9" i="16" a="1"/>
  <c r="N9" i="16" s="1"/>
  <c r="N8" i="16" a="1"/>
  <c r="N8" i="16" s="1"/>
  <c r="N7" i="16" a="1"/>
  <c r="N7" i="16" s="1"/>
  <c r="N6" i="16" a="1"/>
  <c r="N6" i="16" s="1"/>
  <c r="N5" i="16" a="1"/>
  <c r="N5" i="16" s="1"/>
  <c r="N4" i="16" a="1"/>
  <c r="N4" i="16" s="1"/>
  <c r="N3" i="16" a="1"/>
  <c r="N3" i="16" s="1"/>
  <c r="N2" i="16" a="1"/>
  <c r="N2" i="16" s="1"/>
  <c r="K917" i="33" a="1"/>
  <c r="K917" i="33" s="1"/>
  <c r="G306" i="16" a="1"/>
  <c r="G306" i="16" s="1"/>
  <c r="G16" i="16" a="1"/>
  <c r="G16" i="16" s="1"/>
  <c r="G144" i="16" a="1"/>
  <c r="G144" i="16" s="1"/>
  <c r="G271" i="16" a="1"/>
  <c r="G271" i="16" s="1"/>
  <c r="G269" i="16" a="1"/>
  <c r="G269" i="16" s="1"/>
  <c r="G176" i="16" a="1"/>
  <c r="G176" i="16" s="1"/>
  <c r="G158" i="16" a="1"/>
  <c r="G158" i="16" s="1"/>
  <c r="G63" i="16" a="1"/>
  <c r="G63" i="16" s="1"/>
  <c r="G24" i="16" a="1"/>
  <c r="G24" i="16" s="1"/>
  <c r="G317" i="16" a="1"/>
  <c r="G317" i="16" s="1"/>
  <c r="G316" i="16" a="1"/>
  <c r="G316" i="16" s="1"/>
  <c r="G283" i="16" a="1"/>
  <c r="G283" i="16" s="1"/>
  <c r="G263" i="16" a="1"/>
  <c r="G263" i="16" s="1"/>
  <c r="G259" i="16" a="1"/>
  <c r="G259" i="16" s="1"/>
  <c r="G255" i="16" a="1"/>
  <c r="G255" i="16" s="1"/>
  <c r="G246" i="16" a="1"/>
  <c r="G246" i="16" s="1"/>
  <c r="G231" i="16" a="1"/>
  <c r="G231" i="16" s="1"/>
  <c r="G226" i="16" a="1"/>
  <c r="G226" i="16" s="1"/>
  <c r="G195" i="16" a="1"/>
  <c r="G195" i="16" s="1"/>
  <c r="G172" i="16" a="1"/>
  <c r="G172" i="16" s="1"/>
  <c r="G164" i="16" a="1"/>
  <c r="G164" i="16" s="1"/>
  <c r="G162" i="16" a="1"/>
  <c r="G162" i="16" s="1"/>
  <c r="G150" i="16" a="1"/>
  <c r="G150" i="16" s="1"/>
  <c r="G133" i="16" a="1"/>
  <c r="G133" i="16" s="1"/>
  <c r="G118" i="16" a="1"/>
  <c r="G118" i="16" s="1"/>
  <c r="G107" i="16" a="1"/>
  <c r="G107" i="16" s="1"/>
  <c r="G92" i="16" a="1"/>
  <c r="G92" i="16" s="1"/>
  <c r="G91" i="16" a="1"/>
  <c r="G91" i="16" s="1"/>
  <c r="G67" i="16" a="1"/>
  <c r="G67" i="16" s="1"/>
  <c r="G44" i="16" a="1"/>
  <c r="G44" i="16" s="1"/>
  <c r="G23" i="16" a="1"/>
  <c r="G23" i="16" s="1"/>
  <c r="G18" i="16" a="1"/>
  <c r="G18" i="16" s="1"/>
  <c r="G315" i="16" a="1"/>
  <c r="G315" i="16" s="1"/>
  <c r="G313" i="16" a="1"/>
  <c r="G313" i="16" s="1"/>
  <c r="G290" i="16" a="1"/>
  <c r="G290" i="16" s="1"/>
  <c r="G288" i="16" a="1"/>
  <c r="G288" i="16" s="1"/>
  <c r="G280" i="16" a="1"/>
  <c r="G280" i="16" s="1"/>
  <c r="G278" i="16" a="1"/>
  <c r="G278" i="16" s="1"/>
  <c r="G274" i="16" a="1"/>
  <c r="G274" i="16" s="1"/>
  <c r="G266" i="16" a="1"/>
  <c r="G266" i="16" s="1"/>
  <c r="G264" i="16" a="1"/>
  <c r="G264" i="16" s="1"/>
  <c r="G261" i="16" a="1"/>
  <c r="G261" i="16" s="1"/>
  <c r="G258" i="16" a="1"/>
  <c r="G258" i="16" s="1"/>
  <c r="G256" i="16" a="1"/>
  <c r="G256" i="16" s="1"/>
  <c r="G253" i="16" a="1"/>
  <c r="G253" i="16" s="1"/>
  <c r="G251" i="16" a="1"/>
  <c r="G251" i="16" s="1"/>
  <c r="G250" i="16" a="1"/>
  <c r="G250" i="16" s="1"/>
  <c r="G247" i="16" a="1"/>
  <c r="G247" i="16" s="1"/>
  <c r="G245" i="16" a="1"/>
  <c r="G245" i="16" s="1"/>
  <c r="G206" i="16" a="1"/>
  <c r="G206" i="16" s="1"/>
  <c r="G192" i="16" a="1"/>
  <c r="G192" i="16" s="1"/>
  <c r="G183" i="16" a="1"/>
  <c r="G183" i="16" s="1"/>
  <c r="G180" i="16" a="1"/>
  <c r="G180" i="16" s="1"/>
  <c r="G179" i="16" a="1"/>
  <c r="G179" i="16" s="1"/>
  <c r="G177" i="16" a="1"/>
  <c r="G177" i="16" s="1"/>
  <c r="G175" i="16" a="1"/>
  <c r="G175" i="16" s="1"/>
  <c r="G169" i="16" a="1"/>
  <c r="G169" i="16" s="1"/>
  <c r="G168" i="16" a="1"/>
  <c r="G168" i="16" s="1"/>
  <c r="G166" i="16" a="1"/>
  <c r="G166" i="16" s="1"/>
  <c r="G159" i="16" a="1"/>
  <c r="G159" i="16" s="1"/>
  <c r="G152" i="16" a="1"/>
  <c r="G152" i="16" s="1"/>
  <c r="G151" i="16" a="1"/>
  <c r="G151" i="16" s="1"/>
  <c r="G149" i="16" a="1"/>
  <c r="G149" i="16" s="1"/>
  <c r="G147" i="16" a="1"/>
  <c r="G147" i="16" s="1"/>
  <c r="G143" i="16" a="1"/>
  <c r="G143" i="16" s="1"/>
  <c r="G129" i="16" a="1"/>
  <c r="G129" i="16" s="1"/>
  <c r="G126" i="16" a="1"/>
  <c r="G126" i="16" s="1"/>
  <c r="G122" i="16" a="1"/>
  <c r="G122" i="16" s="1"/>
  <c r="G112" i="16" a="1"/>
  <c r="G112" i="16" s="1"/>
  <c r="G109" i="16" a="1"/>
  <c r="G109" i="16" s="1"/>
  <c r="G108" i="16" a="1"/>
  <c r="G108" i="16" s="1"/>
  <c r="G106" i="16" a="1"/>
  <c r="G106" i="16" s="1"/>
  <c r="G100" i="16" a="1"/>
  <c r="G100" i="16" s="1"/>
  <c r="G98" i="16" a="1"/>
  <c r="G98" i="16" s="1"/>
  <c r="G97" i="16" a="1"/>
  <c r="G97" i="16" s="1"/>
  <c r="G95" i="16" a="1"/>
  <c r="G95" i="16" s="1"/>
  <c r="G93" i="16" a="1"/>
  <c r="G93" i="16" s="1"/>
  <c r="G90" i="16" a="1"/>
  <c r="G90" i="16" s="1"/>
  <c r="G84" i="16" a="1"/>
  <c r="G84" i="16" s="1"/>
  <c r="G82" i="16" a="1"/>
  <c r="G82" i="16" s="1"/>
  <c r="G78" i="16" a="1"/>
  <c r="G78" i="16" s="1"/>
  <c r="G77" i="16" a="1"/>
  <c r="G77" i="16" s="1"/>
  <c r="G72" i="16" a="1"/>
  <c r="G72" i="16" s="1"/>
  <c r="G66" i="16" a="1"/>
  <c r="G66" i="16" s="1"/>
  <c r="G62" i="16" a="1"/>
  <c r="G62" i="16" s="1"/>
  <c r="G60" i="16" a="1"/>
  <c r="G60" i="16" s="1"/>
  <c r="G56" i="16" a="1"/>
  <c r="G56" i="16" s="1"/>
  <c r="G55" i="16" a="1"/>
  <c r="G55" i="16" s="1"/>
  <c r="G54" i="16" a="1"/>
  <c r="G54" i="16" s="1"/>
  <c r="G52" i="16" a="1"/>
  <c r="G52" i="16" s="1"/>
  <c r="G48" i="16" a="1"/>
  <c r="G48" i="16" s="1"/>
  <c r="G46" i="16" a="1"/>
  <c r="G46" i="16" s="1"/>
  <c r="G43" i="16" a="1"/>
  <c r="G43" i="16" s="1"/>
  <c r="G33" i="16" a="1"/>
  <c r="G33" i="16" s="1"/>
  <c r="G27" i="16" a="1"/>
  <c r="G27" i="16" s="1"/>
  <c r="G19" i="16" a="1"/>
  <c r="G19" i="16" s="1"/>
  <c r="G17" i="16" a="1"/>
  <c r="G17" i="16" s="1"/>
  <c r="G13" i="16" a="1"/>
  <c r="G13" i="16" s="1"/>
  <c r="G5" i="16" a="1"/>
  <c r="G5" i="16" s="1"/>
  <c r="G2" i="16" a="1"/>
  <c r="G2" i="16" s="1"/>
  <c r="G124" i="16" a="1"/>
  <c r="G124" i="16" s="1"/>
  <c r="D124" i="16" s="1" a="1"/>
  <c r="D124" i="16" s="1"/>
  <c r="G243" i="16" a="1"/>
  <c r="G243" i="16" s="1"/>
  <c r="D243" i="16" s="1" a="1"/>
  <c r="D243" i="16" s="1"/>
  <c r="G211" i="16" a="1"/>
  <c r="G211" i="16" s="1"/>
  <c r="D211" i="16" s="1" a="1"/>
  <c r="D211" i="16" s="1"/>
  <c r="G205" i="16" a="1"/>
  <c r="G205" i="16" s="1"/>
  <c r="G89" i="16" a="1"/>
  <c r="G89" i="16" s="1"/>
  <c r="D89" i="16" s="1" a="1"/>
  <c r="D89" i="16" s="1"/>
  <c r="G64" i="16" a="1"/>
  <c r="G64" i="16" s="1"/>
  <c r="G298" i="16" a="1"/>
  <c r="G298" i="16" s="1"/>
  <c r="G310" i="16" a="1"/>
  <c r="G310" i="16" s="1"/>
  <c r="G309" i="16" a="1"/>
  <c r="G309" i="16" s="1"/>
  <c r="G318" i="16" a="1"/>
  <c r="G318" i="16" s="1"/>
  <c r="G307" i="16" a="1"/>
  <c r="G307" i="16" s="1"/>
  <c r="G305" i="16" a="1"/>
  <c r="G305" i="16" s="1"/>
  <c r="G302" i="16" a="1"/>
  <c r="G302" i="16" s="1"/>
  <c r="G301" i="16" a="1"/>
  <c r="G301" i="16" s="1"/>
  <c r="G297" i="16" a="1"/>
  <c r="G297" i="16" s="1"/>
  <c r="G308" i="16" a="1"/>
  <c r="G308" i="16" s="1"/>
  <c r="G304" i="16" a="1"/>
  <c r="G304" i="16" s="1"/>
  <c r="G303" i="16" a="1"/>
  <c r="G303" i="16" s="1"/>
  <c r="G296" i="16" a="1"/>
  <c r="G296" i="16" s="1"/>
  <c r="D296" i="16" s="1" a="1"/>
  <c r="D296" i="16" s="1"/>
  <c r="G294" i="16" a="1"/>
  <c r="G294" i="16" s="1"/>
  <c r="D294" i="16" s="1" a="1"/>
  <c r="D294" i="16" s="1"/>
  <c r="G293" i="16" a="1"/>
  <c r="G293" i="16" s="1"/>
  <c r="D293" i="16" s="1" a="1"/>
  <c r="D293" i="16" s="1"/>
  <c r="G291" i="16" a="1"/>
  <c r="G291" i="16" s="1"/>
  <c r="D291" i="16" s="1" a="1"/>
  <c r="D291" i="16" s="1"/>
  <c r="G285" i="16" a="1"/>
  <c r="G285" i="16" s="1"/>
  <c r="D285" i="16" s="1" a="1"/>
  <c r="D285" i="16" s="1"/>
  <c r="G284" i="16" a="1"/>
  <c r="G284" i="16" s="1"/>
  <c r="D284" i="16" s="1" a="1"/>
  <c r="D284" i="16" s="1"/>
  <c r="G282" i="16" a="1"/>
  <c r="G282" i="16" s="1"/>
  <c r="G281" i="16" a="1"/>
  <c r="G281" i="16" s="1"/>
  <c r="D281" i="16" s="1" a="1"/>
  <c r="D281" i="16" s="1"/>
  <c r="G279" i="16" a="1"/>
  <c r="G279" i="16" s="1"/>
  <c r="D279" i="16" s="1" a="1"/>
  <c r="D279" i="16" s="1"/>
  <c r="G277" i="16" a="1"/>
  <c r="G277" i="16" s="1"/>
  <c r="D277" i="16" s="1" a="1"/>
  <c r="D277" i="16" s="1"/>
  <c r="G276" i="16" a="1"/>
  <c r="G276" i="16" s="1"/>
  <c r="D276" i="16" s="1" a="1"/>
  <c r="D276" i="16" s="1"/>
  <c r="G273" i="16" a="1"/>
  <c r="G273" i="16" s="1"/>
  <c r="D273" i="16" s="1" a="1"/>
  <c r="D273" i="16" s="1"/>
  <c r="G272" i="16" a="1"/>
  <c r="G272" i="16" s="1"/>
  <c r="D272" i="16" s="1" a="1"/>
  <c r="D272" i="16" s="1"/>
  <c r="G260" i="16" a="1"/>
  <c r="G260" i="16" s="1"/>
  <c r="G244" i="16" a="1"/>
  <c r="G244" i="16" s="1"/>
  <c r="D244" i="16" s="1" a="1"/>
  <c r="D244" i="16" s="1"/>
  <c r="G242" i="16" a="1"/>
  <c r="G242" i="16" s="1"/>
  <c r="D242" i="16" s="1" a="1"/>
  <c r="D242" i="16" s="1"/>
  <c r="G241" i="16" a="1"/>
  <c r="G241" i="16" s="1"/>
  <c r="D241" i="16" s="1" a="1"/>
  <c r="D241" i="16" s="1"/>
  <c r="G240" i="16" a="1"/>
  <c r="G240" i="16" s="1"/>
  <c r="D240" i="16" s="1" a="1"/>
  <c r="D240" i="16" s="1"/>
  <c r="G239" i="16" a="1"/>
  <c r="G239" i="16" s="1"/>
  <c r="D239" i="16" s="1" a="1"/>
  <c r="D239" i="16" s="1"/>
  <c r="G238" i="16" a="1"/>
  <c r="G238" i="16" s="1"/>
  <c r="D238" i="16" s="1" a="1"/>
  <c r="D238" i="16" s="1"/>
  <c r="G237" i="16" a="1"/>
  <c r="G237" i="16" s="1"/>
  <c r="D237" i="16" s="1" a="1"/>
  <c r="D237" i="16" s="1"/>
  <c r="G236" i="16" a="1"/>
  <c r="G236" i="16" s="1"/>
  <c r="D236" i="16" s="1" a="1"/>
  <c r="D236" i="16" s="1"/>
  <c r="G234" i="16" a="1"/>
  <c r="G234" i="16" s="1"/>
  <c r="D234" i="16" s="1" a="1"/>
  <c r="D234" i="16" s="1"/>
  <c r="G233" i="16" a="1"/>
  <c r="G233" i="16" s="1"/>
  <c r="D233" i="16" s="1" a="1"/>
  <c r="D233" i="16" s="1"/>
  <c r="G232" i="16" a="1"/>
  <c r="G232" i="16" s="1"/>
  <c r="D232" i="16" s="1" a="1"/>
  <c r="D232" i="16" s="1"/>
  <c r="G230" i="16" a="1"/>
  <c r="G230" i="16" s="1"/>
  <c r="D230" i="16" s="1" a="1"/>
  <c r="D230" i="16" s="1"/>
  <c r="G229" i="16" a="1"/>
  <c r="G229" i="16" s="1"/>
  <c r="D229" i="16" s="1" a="1"/>
  <c r="D229" i="16" s="1"/>
  <c r="G227" i="16" a="1"/>
  <c r="G227" i="16" s="1"/>
  <c r="D227" i="16" s="1" a="1"/>
  <c r="D227" i="16" s="1"/>
  <c r="G224" i="16" a="1"/>
  <c r="G224" i="16" s="1"/>
  <c r="D224" i="16" s="1" a="1"/>
  <c r="D224" i="16" s="1"/>
  <c r="G220" i="16" a="1"/>
  <c r="G220" i="16" s="1"/>
  <c r="G218" i="16" a="1"/>
  <c r="G218" i="16" s="1"/>
  <c r="D218" i="16" s="1" a="1"/>
  <c r="D218" i="16" s="1"/>
  <c r="G217" i="16" a="1"/>
  <c r="G217" i="16" s="1"/>
  <c r="D217" i="16" s="1" a="1"/>
  <c r="D217" i="16" s="1"/>
  <c r="G214" i="16" a="1"/>
  <c r="G214" i="16" s="1"/>
  <c r="G210" i="16" a="1"/>
  <c r="G210" i="16" s="1"/>
  <c r="D210" i="16" s="1" a="1"/>
  <c r="D210" i="16" s="1"/>
  <c r="G209" i="16" a="1"/>
  <c r="G209" i="16" s="1"/>
  <c r="D209" i="16" s="1" a="1"/>
  <c r="D209" i="16" s="1"/>
  <c r="G204" i="16" a="1"/>
  <c r="G204" i="16" s="1"/>
  <c r="D204" i="16" s="1" a="1"/>
  <c r="D204" i="16" s="1"/>
  <c r="G200" i="16" a="1"/>
  <c r="G200" i="16" s="1"/>
  <c r="D200" i="16" s="1" a="1"/>
  <c r="D200" i="16" s="1"/>
  <c r="G199" i="16" a="1"/>
  <c r="G199" i="16" s="1"/>
  <c r="D199" i="16" s="1" a="1"/>
  <c r="D199" i="16" s="1"/>
  <c r="G198" i="16" a="1"/>
  <c r="G198" i="16" s="1"/>
  <c r="D198" i="16" s="1" a="1"/>
  <c r="D198" i="16" s="1"/>
  <c r="G196" i="16" a="1"/>
  <c r="G196" i="16" s="1"/>
  <c r="D196" i="16" s="1" a="1"/>
  <c r="D196" i="16" s="1"/>
  <c r="G189" i="16" a="1"/>
  <c r="G189" i="16" s="1"/>
  <c r="G188" i="16" a="1"/>
  <c r="G188" i="16" s="1"/>
  <c r="D188" i="16" s="1" a="1"/>
  <c r="D188" i="16" s="1"/>
  <c r="G187" i="16" a="1"/>
  <c r="G187" i="16" s="1"/>
  <c r="D187" i="16" s="1" a="1"/>
  <c r="D187" i="16" s="1"/>
  <c r="G186" i="16" a="1"/>
  <c r="G186" i="16" s="1"/>
  <c r="D186" i="16" s="1" a="1"/>
  <c r="D186" i="16" s="1"/>
  <c r="G184" i="16" a="1"/>
  <c r="G184" i="16" s="1"/>
  <c r="D184" i="16" s="1" a="1"/>
  <c r="D184" i="16" s="1"/>
  <c r="G182" i="16" a="1"/>
  <c r="G182" i="16" s="1"/>
  <c r="D182" i="16" s="1" a="1"/>
  <c r="D182" i="16" s="1"/>
  <c r="G181" i="16" a="1"/>
  <c r="G181" i="16" s="1"/>
  <c r="G167" i="16" a="1"/>
  <c r="G167" i="16" s="1"/>
  <c r="D167" i="16" s="1" a="1"/>
  <c r="D167" i="16" s="1"/>
  <c r="G160" i="16" a="1"/>
  <c r="G160" i="16" s="1"/>
  <c r="D160" i="16" s="1" a="1"/>
  <c r="D160" i="16" s="1"/>
  <c r="G157" i="16" a="1"/>
  <c r="G157" i="16" s="1"/>
  <c r="D157" i="16" s="1" a="1"/>
  <c r="D157" i="16" s="1"/>
  <c r="G156" i="16" a="1"/>
  <c r="G156" i="16" s="1"/>
  <c r="D156" i="16" s="1" a="1"/>
  <c r="D156" i="16" s="1"/>
  <c r="G155" i="16" a="1"/>
  <c r="G155" i="16" s="1"/>
  <c r="D155" i="16" s="1" a="1"/>
  <c r="D155" i="16" s="1"/>
  <c r="G154" i="16" a="1"/>
  <c r="G154" i="16" s="1"/>
  <c r="D154" i="16" s="1" a="1"/>
  <c r="D154" i="16" s="1"/>
  <c r="G153" i="16" a="1"/>
  <c r="G153" i="16" s="1"/>
  <c r="D153" i="16" s="1" a="1"/>
  <c r="D153" i="16" s="1"/>
  <c r="G145" i="16" a="1"/>
  <c r="G145" i="16" s="1"/>
  <c r="D145" i="16" s="1" a="1"/>
  <c r="D145" i="16" s="1"/>
  <c r="G142" i="16" a="1"/>
  <c r="G142" i="16" s="1"/>
  <c r="D142" i="16" s="1" a="1"/>
  <c r="D142" i="16" s="1"/>
  <c r="G141" i="16" a="1"/>
  <c r="G141" i="16" s="1"/>
  <c r="D141" i="16" s="1" a="1"/>
  <c r="D141" i="16" s="1"/>
  <c r="G140" i="16" a="1"/>
  <c r="G140" i="16" s="1"/>
  <c r="D140" i="16" s="1" a="1"/>
  <c r="D140" i="16" s="1"/>
  <c r="G139" i="16" a="1"/>
  <c r="G139" i="16" s="1"/>
  <c r="D139" i="16" s="1" a="1"/>
  <c r="D139" i="16" s="1"/>
  <c r="G138" i="16" a="1"/>
  <c r="G138" i="16" s="1"/>
  <c r="D138" i="16" s="1" a="1"/>
  <c r="D138" i="16" s="1"/>
  <c r="G137" i="16" a="1"/>
  <c r="G137" i="16" s="1"/>
  <c r="D137" i="16" s="1" a="1"/>
  <c r="D137" i="16" s="1"/>
  <c r="G136" i="16" a="1"/>
  <c r="G136" i="16" s="1"/>
  <c r="D136" i="16" s="1" a="1"/>
  <c r="D136" i="16" s="1"/>
  <c r="G132" i="16" a="1"/>
  <c r="G132" i="16" s="1"/>
  <c r="D132" i="16" s="1" a="1"/>
  <c r="D132" i="16" s="1"/>
  <c r="G131" i="16" a="1"/>
  <c r="G131" i="16" s="1"/>
  <c r="D131" i="16" s="1" a="1"/>
  <c r="D131" i="16" s="1"/>
  <c r="G128" i="16" a="1"/>
  <c r="G128" i="16" s="1"/>
  <c r="D128" i="16" s="1" a="1"/>
  <c r="D128" i="16" s="1"/>
  <c r="G127" i="16" a="1"/>
  <c r="G127" i="16" s="1"/>
  <c r="D127" i="16" s="1" a="1"/>
  <c r="D127" i="16" s="1"/>
  <c r="G125" i="16" a="1"/>
  <c r="G125" i="16" s="1"/>
  <c r="D125" i="16" s="1" a="1"/>
  <c r="D125" i="16" s="1"/>
  <c r="G123" i="16" a="1"/>
  <c r="G123" i="16" s="1"/>
  <c r="D123" i="16" s="1" a="1"/>
  <c r="D123" i="16" s="1"/>
  <c r="G121" i="16" a="1"/>
  <c r="G121" i="16" s="1"/>
  <c r="D121" i="16" s="1" a="1"/>
  <c r="D121" i="16" s="1"/>
  <c r="G120" i="16" a="1"/>
  <c r="G120" i="16" s="1"/>
  <c r="D120" i="16" s="1" a="1"/>
  <c r="D120" i="16" s="1"/>
  <c r="G119" i="16" a="1"/>
  <c r="G119" i="16" s="1"/>
  <c r="D119" i="16" s="1" a="1"/>
  <c r="D119" i="16" s="1"/>
  <c r="G116" i="16" a="1"/>
  <c r="G116" i="16" s="1"/>
  <c r="D116" i="16" s="1" a="1"/>
  <c r="D116" i="16" s="1"/>
  <c r="G111" i="16" a="1"/>
  <c r="G111" i="16" s="1"/>
  <c r="D111" i="16" s="1" a="1"/>
  <c r="D111" i="16" s="1"/>
  <c r="G105" i="16" a="1"/>
  <c r="G105" i="16" s="1"/>
  <c r="D105" i="16" s="1" a="1"/>
  <c r="D105" i="16" s="1"/>
  <c r="G104" i="16" a="1"/>
  <c r="G104" i="16" s="1"/>
  <c r="D104" i="16" s="1" a="1"/>
  <c r="D104" i="16" s="1"/>
  <c r="G103" i="16" a="1"/>
  <c r="G103" i="16" s="1"/>
  <c r="D103" i="16" s="1" a="1"/>
  <c r="D103" i="16" s="1"/>
  <c r="G102" i="16" a="1"/>
  <c r="G102" i="16" s="1"/>
  <c r="D102" i="16" s="1" a="1"/>
  <c r="D102" i="16" s="1"/>
  <c r="G96" i="16" a="1"/>
  <c r="G96" i="16" s="1"/>
  <c r="D96" i="16" s="1" a="1"/>
  <c r="D96" i="16" s="1"/>
  <c r="G94" i="16" a="1"/>
  <c r="G94" i="16" s="1"/>
  <c r="D94" i="16" s="1" a="1"/>
  <c r="D94" i="16" s="1"/>
  <c r="G83" i="16" a="1"/>
  <c r="G83" i="16" s="1"/>
  <c r="D83" i="16" s="1" a="1"/>
  <c r="D83" i="16" s="1"/>
  <c r="G80" i="16" a="1"/>
  <c r="G80" i="16" s="1"/>
  <c r="D80" i="16" s="1" a="1"/>
  <c r="D80" i="16" s="1"/>
  <c r="G79" i="16" a="1"/>
  <c r="G79" i="16" s="1"/>
  <c r="D79" i="16" s="1" a="1"/>
  <c r="D79" i="16" s="1"/>
  <c r="G76" i="16" a="1"/>
  <c r="G76" i="16" s="1"/>
  <c r="D76" i="16" s="1" a="1"/>
  <c r="D76" i="16" s="1"/>
  <c r="G75" i="16" a="1"/>
  <c r="G75" i="16" s="1"/>
  <c r="D75" i="16" s="1" a="1"/>
  <c r="D75" i="16" s="1"/>
  <c r="G74" i="16" a="1"/>
  <c r="G74" i="16" s="1"/>
  <c r="D74" i="16" s="1" a="1"/>
  <c r="D74" i="16" s="1"/>
  <c r="G73" i="16" a="1"/>
  <c r="G73" i="16" s="1"/>
  <c r="D73" i="16" s="1" a="1"/>
  <c r="D73" i="16" s="1"/>
  <c r="G71" i="16" a="1"/>
  <c r="G71" i="16" s="1"/>
  <c r="D71" i="16" s="1" a="1"/>
  <c r="D71" i="16" s="1"/>
  <c r="G70" i="16" a="1"/>
  <c r="G70" i="16" s="1"/>
  <c r="D70" i="16" s="1" a="1"/>
  <c r="D70" i="16" s="1"/>
  <c r="G69" i="16" a="1"/>
  <c r="G69" i="16" s="1"/>
  <c r="D69" i="16" s="1" a="1"/>
  <c r="D69" i="16" s="1"/>
  <c r="G68" i="16" a="1"/>
  <c r="G68" i="16" s="1"/>
  <c r="D68" i="16" s="1" a="1"/>
  <c r="D68" i="16" s="1"/>
  <c r="G61" i="16" a="1"/>
  <c r="G61" i="16" s="1"/>
  <c r="D61" i="16" s="1" a="1"/>
  <c r="D61" i="16" s="1"/>
  <c r="G58" i="16" a="1"/>
  <c r="G58" i="16" s="1"/>
  <c r="D58" i="16" s="1" a="1"/>
  <c r="D58" i="16" s="1"/>
  <c r="G59" i="16" a="1"/>
  <c r="G59" i="16" s="1"/>
  <c r="D59" i="16" s="1" a="1"/>
  <c r="D59" i="16" s="1"/>
  <c r="G53" i="16" a="1"/>
  <c r="G53" i="16" s="1"/>
  <c r="D53" i="16" s="1" a="1"/>
  <c r="D53" i="16" s="1"/>
  <c r="G49" i="16" a="1"/>
  <c r="G49" i="16" s="1"/>
  <c r="D49" i="16" s="1" a="1"/>
  <c r="D49" i="16" s="1"/>
  <c r="G41" i="16" a="1"/>
  <c r="G41" i="16" s="1"/>
  <c r="D41" i="16" s="1" a="1"/>
  <c r="D41" i="16" s="1"/>
  <c r="G40" i="16" a="1"/>
  <c r="G40" i="16" s="1"/>
  <c r="D40" i="16" s="1" a="1"/>
  <c r="D40" i="16" s="1"/>
  <c r="G39" i="16" a="1"/>
  <c r="G39" i="16" s="1"/>
  <c r="D39" i="16" s="1" a="1"/>
  <c r="D39" i="16" s="1"/>
  <c r="G38" i="16" a="1"/>
  <c r="G38" i="16" s="1"/>
  <c r="D38" i="16" s="1" a="1"/>
  <c r="D38" i="16" s="1"/>
  <c r="G36" i="16" a="1"/>
  <c r="G36" i="16" s="1"/>
  <c r="D36" i="16" s="1" a="1"/>
  <c r="D36" i="16" s="1"/>
  <c r="G37" i="16" a="1"/>
  <c r="G37" i="16" s="1"/>
  <c r="D37" i="16" s="1" a="1"/>
  <c r="D37" i="16" s="1"/>
  <c r="G35" i="16" a="1"/>
  <c r="G35" i="16" s="1"/>
  <c r="G197" i="16" a="1"/>
  <c r="G197" i="16" s="1"/>
  <c r="D197" i="16" s="1" a="1"/>
  <c r="D197" i="16" s="1"/>
  <c r="G31" i="16" a="1"/>
  <c r="G31" i="16" s="1"/>
  <c r="D31" i="16" s="1" a="1"/>
  <c r="D31" i="16" s="1"/>
  <c r="G26" i="16" a="1"/>
  <c r="G26" i="16" s="1"/>
  <c r="D26" i="16" s="1" a="1"/>
  <c r="D26" i="16" s="1"/>
  <c r="G25" i="16" a="1"/>
  <c r="G25" i="16" s="1"/>
  <c r="D25" i="16" s="1" a="1"/>
  <c r="D25" i="16" s="1"/>
  <c r="G10" i="16" a="1"/>
  <c r="G10" i="16" s="1"/>
  <c r="D10" i="16" s="1" a="1"/>
  <c r="D10" i="16" s="1"/>
  <c r="G7" i="16" a="1"/>
  <c r="G7" i="16" s="1"/>
  <c r="D7" i="16" s="1" a="1"/>
  <c r="D7" i="16" s="1"/>
  <c r="G6" i="16" a="1"/>
  <c r="G6" i="16" s="1"/>
  <c r="D6" i="16" s="1" a="1"/>
  <c r="D6" i="16" s="1"/>
  <c r="G4" i="16" a="1"/>
  <c r="G4" i="16" s="1"/>
  <c r="D4" i="16" s="1" a="1"/>
  <c r="D4" i="16" s="1"/>
  <c r="G5" i="33"/>
  <c r="E5" i="33" s="1"/>
  <c r="S405" i="33" l="1" a="1"/>
  <c r="S405" i="33" s="1"/>
  <c r="T405" i="33" s="1" a="1"/>
  <c r="T405" i="33" s="1"/>
  <c r="AL976" i="36" s="1"/>
  <c r="S406" i="33" a="1"/>
  <c r="S406" i="33" s="1"/>
  <c r="T406" i="33" s="1" a="1"/>
  <c r="T406" i="33" s="1"/>
  <c r="AG249" i="36"/>
  <c r="AL249" i="36"/>
  <c r="AG1104" i="36"/>
  <c r="AL1104" i="36"/>
  <c r="AG1788" i="36"/>
  <c r="AL1788" i="36"/>
  <c r="AG416" i="36"/>
  <c r="AL416" i="36"/>
  <c r="AG1061" i="36"/>
  <c r="AL1061" i="36"/>
  <c r="AG1492" i="36"/>
  <c r="AL1492" i="36"/>
  <c r="AG1740" i="36"/>
  <c r="AL1740" i="36"/>
  <c r="AG1277" i="36"/>
  <c r="AL1277" i="36"/>
  <c r="AG1639" i="36"/>
  <c r="AL1639" i="36"/>
  <c r="AG994" i="36"/>
  <c r="AL994" i="36"/>
  <c r="AG1632" i="36"/>
  <c r="AL1632" i="36"/>
  <c r="AG493" i="36"/>
  <c r="AL493" i="36"/>
  <c r="AG1687" i="36"/>
  <c r="AL1687" i="36"/>
  <c r="AG827" i="36"/>
  <c r="AL827" i="36"/>
  <c r="AG889" i="36"/>
  <c r="AL889" i="36"/>
  <c r="AG1783" i="36"/>
  <c r="AL1783" i="36"/>
  <c r="AG955" i="36"/>
  <c r="AL955" i="36"/>
  <c r="AG1769" i="36"/>
  <c r="AL1769" i="36"/>
  <c r="AG1593" i="36"/>
  <c r="AL1593" i="36"/>
  <c r="D220" i="16" a="1"/>
  <c r="D220" i="16" s="1"/>
  <c r="E1179" i="39"/>
  <c r="E1163" i="39"/>
  <c r="E1147" i="39"/>
  <c r="E1131" i="39"/>
  <c r="E1115" i="39"/>
  <c r="E1099" i="39"/>
  <c r="E1083" i="39"/>
  <c r="E1067" i="39"/>
  <c r="E1051" i="39"/>
  <c r="E1035" i="39"/>
  <c r="E1019" i="39"/>
  <c r="E1003" i="39"/>
  <c r="E987" i="39"/>
  <c r="E971" i="39"/>
  <c r="E955" i="39"/>
  <c r="E1178" i="39"/>
  <c r="E1162" i="39"/>
  <c r="E1146" i="39"/>
  <c r="E1130" i="39"/>
  <c r="E1114" i="39"/>
  <c r="E1098" i="39"/>
  <c r="E1082" i="39"/>
  <c r="E1066" i="39"/>
  <c r="E1050" i="39"/>
  <c r="E1034" i="39"/>
  <c r="E1018" i="39"/>
  <c r="E1002" i="39"/>
  <c r="E986" i="39"/>
  <c r="E970" i="39"/>
  <c r="E954" i="39"/>
  <c r="E1177" i="39"/>
  <c r="E1161" i="39"/>
  <c r="E1145" i="39"/>
  <c r="E1129" i="39"/>
  <c r="E1113" i="39"/>
  <c r="E1097" i="39"/>
  <c r="E1081" i="39"/>
  <c r="E1065" i="39"/>
  <c r="E1049" i="39"/>
  <c r="E1033" i="39"/>
  <c r="E1017" i="39"/>
  <c r="E1001" i="39"/>
  <c r="E985" i="39"/>
  <c r="E969" i="39"/>
  <c r="E953" i="39"/>
  <c r="E1176" i="39"/>
  <c r="E1160" i="39"/>
  <c r="E1144" i="39"/>
  <c r="E1128" i="39"/>
  <c r="E1112" i="39"/>
  <c r="E1096" i="39"/>
  <c r="E1080" i="39"/>
  <c r="E1064" i="39"/>
  <c r="E1048" i="39"/>
  <c r="E1032" i="39"/>
  <c r="E1016" i="39"/>
  <c r="E1000" i="39"/>
  <c r="E984" i="39"/>
  <c r="E968" i="39"/>
  <c r="E952" i="39"/>
  <c r="E1175" i="39"/>
  <c r="E1159" i="39"/>
  <c r="E1143" i="39"/>
  <c r="E1127" i="39"/>
  <c r="E1111" i="39"/>
  <c r="E1095" i="39"/>
  <c r="E1079" i="39"/>
  <c r="E1063" i="39"/>
  <c r="E1047" i="39"/>
  <c r="E1031" i="39"/>
  <c r="E1015" i="39"/>
  <c r="E999" i="39"/>
  <c r="E983" i="39"/>
  <c r="E967" i="39"/>
  <c r="E951" i="39"/>
  <c r="E1174" i="39"/>
  <c r="E1158" i="39"/>
  <c r="E1142" i="39"/>
  <c r="E1126" i="39"/>
  <c r="E1110" i="39"/>
  <c r="E1094" i="39"/>
  <c r="E1078" i="39"/>
  <c r="E1062" i="39"/>
  <c r="E1046" i="39"/>
  <c r="E1030" i="39"/>
  <c r="E1014" i="39"/>
  <c r="E998" i="39"/>
  <c r="E982" i="39"/>
  <c r="E966" i="39"/>
  <c r="E950" i="39"/>
  <c r="E1173" i="39"/>
  <c r="E1157" i="39"/>
  <c r="E1141" i="39"/>
  <c r="E1125" i="39"/>
  <c r="E1109" i="39"/>
  <c r="E1093" i="39"/>
  <c r="E1077" i="39"/>
  <c r="E1061" i="39"/>
  <c r="E1045" i="39"/>
  <c r="E1029" i="39"/>
  <c r="E1013" i="39"/>
  <c r="E997" i="39"/>
  <c r="E981" i="39"/>
  <c r="E965" i="39"/>
  <c r="E949" i="39"/>
  <c r="E1172" i="39"/>
  <c r="E1156" i="39"/>
  <c r="E1140" i="39"/>
  <c r="E1124" i="39"/>
  <c r="E1108" i="39"/>
  <c r="E1092" i="39"/>
  <c r="E1076" i="39"/>
  <c r="E1060" i="39"/>
  <c r="E1044" i="39"/>
  <c r="E1028" i="39"/>
  <c r="E1012" i="39"/>
  <c r="E996" i="39"/>
  <c r="E980" i="39"/>
  <c r="E964" i="39"/>
  <c r="E948" i="39"/>
  <c r="E1171" i="39"/>
  <c r="E1155" i="39"/>
  <c r="E1139" i="39"/>
  <c r="E1123" i="39"/>
  <c r="E1107" i="39"/>
  <c r="E1091" i="39"/>
  <c r="E1075" i="39"/>
  <c r="E1059" i="39"/>
  <c r="E1043" i="39"/>
  <c r="E1027" i="39"/>
  <c r="E1011" i="39"/>
  <c r="E995" i="39"/>
  <c r="E979" i="39"/>
  <c r="E963" i="39"/>
  <c r="E947" i="39"/>
  <c r="E1170" i="39"/>
  <c r="E1154" i="39"/>
  <c r="E1138" i="39"/>
  <c r="E1122" i="39"/>
  <c r="E1106" i="39"/>
  <c r="E1090" i="39"/>
  <c r="E1074" i="39"/>
  <c r="E1058" i="39"/>
  <c r="E1042" i="39"/>
  <c r="E1026" i="39"/>
  <c r="E1010" i="39"/>
  <c r="E994" i="39"/>
  <c r="E978" i="39"/>
  <c r="E962" i="39"/>
  <c r="E946" i="39"/>
  <c r="E1169" i="39"/>
  <c r="E1153" i="39"/>
  <c r="E1137" i="39"/>
  <c r="E1121" i="39"/>
  <c r="E1105" i="39"/>
  <c r="E1089" i="39"/>
  <c r="E1073" i="39"/>
  <c r="E1057" i="39"/>
  <c r="E1041" i="39"/>
  <c r="E1025" i="39"/>
  <c r="E1009" i="39"/>
  <c r="E993" i="39"/>
  <c r="E977" i="39"/>
  <c r="E961" i="39"/>
  <c r="E945" i="39"/>
  <c r="E1166" i="39"/>
  <c r="E1150" i="39"/>
  <c r="E1134" i="39"/>
  <c r="E1118" i="39"/>
  <c r="E1102" i="39"/>
  <c r="E1086" i="39"/>
  <c r="E1070" i="39"/>
  <c r="E1054" i="39"/>
  <c r="E1038" i="39"/>
  <c r="E1022" i="39"/>
  <c r="E1006" i="39"/>
  <c r="E990" i="39"/>
  <c r="E1168" i="39"/>
  <c r="E1152" i="39"/>
  <c r="E1136" i="39"/>
  <c r="E1120" i="39"/>
  <c r="E1104" i="39"/>
  <c r="E1088" i="39"/>
  <c r="E1072" i="39"/>
  <c r="E1056" i="39"/>
  <c r="E1040" i="39"/>
  <c r="E1024" i="39"/>
  <c r="E1008" i="39"/>
  <c r="E992" i="39"/>
  <c r="E976" i="39"/>
  <c r="E960" i="39"/>
  <c r="E944" i="39"/>
  <c r="E1167" i="39"/>
  <c r="E1151" i="39"/>
  <c r="E1135" i="39"/>
  <c r="E1119" i="39"/>
  <c r="E1103" i="39"/>
  <c r="E1087" i="39"/>
  <c r="E1071" i="39"/>
  <c r="E1055" i="39"/>
  <c r="E1039" i="39"/>
  <c r="E1023" i="39"/>
  <c r="E1007" i="39"/>
  <c r="E991" i="39"/>
  <c r="E975" i="39"/>
  <c r="E959" i="39"/>
  <c r="E943" i="39"/>
  <c r="E1165" i="39"/>
  <c r="E1149" i="39"/>
  <c r="E1133" i="39"/>
  <c r="E1117" i="39"/>
  <c r="E1101" i="39"/>
  <c r="E1085" i="39"/>
  <c r="E1069" i="39"/>
  <c r="E1053" i="39"/>
  <c r="E1037" i="39"/>
  <c r="E1021" i="39"/>
  <c r="E1005" i="39"/>
  <c r="E989" i="39"/>
  <c r="E973" i="39"/>
  <c r="E957" i="39"/>
  <c r="E941" i="39"/>
  <c r="E1164" i="39"/>
  <c r="E1148" i="39"/>
  <c r="E1132" i="39"/>
  <c r="E1116" i="39"/>
  <c r="E1100" i="39"/>
  <c r="E1084" i="39"/>
  <c r="E1068" i="39"/>
  <c r="E1052" i="39"/>
  <c r="E1036" i="39"/>
  <c r="E1020" i="39"/>
  <c r="E1004" i="39"/>
  <c r="E988" i="39"/>
  <c r="E972" i="39"/>
  <c r="E956" i="39"/>
  <c r="E942" i="39"/>
  <c r="E958" i="39"/>
  <c r="E974" i="39"/>
  <c r="D8" i="16" a="1"/>
  <c r="D8" i="16" s="1"/>
  <c r="D130" i="16" a="1"/>
  <c r="D130" i="16" s="1"/>
  <c r="D88" i="16" a="1"/>
  <c r="D88" i="16" s="1"/>
  <c r="D146" i="16" a="1"/>
  <c r="D146" i="16" s="1"/>
  <c r="D216" i="16" a="1"/>
  <c r="D216" i="16" s="1"/>
  <c r="D185" i="16" a="1"/>
  <c r="D185" i="16" s="1"/>
  <c r="D86" i="16" a="1"/>
  <c r="D86" i="16" s="1"/>
  <c r="D101" i="16" a="1"/>
  <c r="D101" i="16" s="1"/>
  <c r="D113" i="16" a="1"/>
  <c r="D113" i="16" s="1"/>
  <c r="D148" i="16" a="1"/>
  <c r="D148" i="16" s="1"/>
  <c r="D207" i="16" a="1"/>
  <c r="D207" i="16" s="1"/>
  <c r="D213" i="16" a="1"/>
  <c r="D213" i="16" s="1"/>
  <c r="D221" i="16" a="1"/>
  <c r="D221" i="16" s="1"/>
  <c r="D286" i="16" a="1"/>
  <c r="D286" i="16" s="1"/>
  <c r="D287" i="16" a="1"/>
  <c r="D287" i="16" s="1"/>
  <c r="D223" i="16" a="1"/>
  <c r="D223" i="16" s="1"/>
  <c r="D249" i="16" a="1"/>
  <c r="D249" i="16" s="1"/>
  <c r="D222" i="16" a="1"/>
  <c r="D222" i="16" s="1"/>
  <c r="D3" i="16" a="1"/>
  <c r="D3" i="16" s="1"/>
  <c r="D9" i="16" a="1"/>
  <c r="D9" i="16" s="1"/>
  <c r="D257" i="16" a="1"/>
  <c r="D257" i="16" s="1"/>
  <c r="D319" i="16" a="1"/>
  <c r="D319" i="16" s="1"/>
  <c r="D11" i="16" a="1"/>
  <c r="D11" i="16" s="1"/>
  <c r="D32" i="16" a="1"/>
  <c r="D32" i="16" s="1"/>
  <c r="D28" i="16" a="1"/>
  <c r="D28" i="16" s="1"/>
  <c r="D29" i="16" a="1"/>
  <c r="D29" i="16" s="1"/>
  <c r="D30" i="16" a="1"/>
  <c r="D30" i="16" s="1"/>
  <c r="D34" i="16" a="1"/>
  <c r="D34" i="16" s="1"/>
  <c r="D85" i="16" a="1"/>
  <c r="D85" i="16" s="1"/>
  <c r="D115" i="16" a="1"/>
  <c r="D115" i="16" s="1"/>
  <c r="D134" i="16" a="1"/>
  <c r="D134" i="16" s="1"/>
  <c r="D135" i="16" a="1"/>
  <c r="D135" i="16" s="1"/>
  <c r="D178" i="16" a="1"/>
  <c r="D178" i="16" s="1"/>
  <c r="D225" i="16" a="1"/>
  <c r="D225" i="16" s="1"/>
  <c r="D65" i="16" a="1"/>
  <c r="D65" i="16" s="1"/>
  <c r="D171" i="16" a="1"/>
  <c r="D171" i="16" s="1"/>
  <c r="D170" i="16" a="1"/>
  <c r="D170" i="16" s="1"/>
  <c r="D87" i="16" a="1"/>
  <c r="D87" i="16" s="1"/>
  <c r="D295" i="16" a="1"/>
  <c r="D295" i="16" s="1"/>
  <c r="D312" i="16" a="1"/>
  <c r="D312" i="16" s="1"/>
  <c r="D314" i="16" a="1"/>
  <c r="D314" i="16" s="1"/>
  <c r="D262" i="16" a="1"/>
  <c r="D262" i="16" s="1"/>
  <c r="D267" i="16" a="1"/>
  <c r="D267" i="16" s="1"/>
  <c r="D270" i="16" a="1"/>
  <c r="D270" i="16" s="1"/>
  <c r="D289" i="16" a="1"/>
  <c r="D289" i="16" s="1"/>
  <c r="D235" i="16" a="1"/>
  <c r="D235" i="16" s="1"/>
  <c r="D252" i="16" a="1"/>
  <c r="D252" i="16" s="1"/>
  <c r="D254" i="16" a="1"/>
  <c r="D254" i="16" s="1"/>
  <c r="D268" i="16" a="1"/>
  <c r="D268" i="16" s="1"/>
  <c r="D228" i="16" a="1"/>
  <c r="D228" i="16" s="1"/>
  <c r="D219" i="16" a="1"/>
  <c r="D219" i="16" s="1"/>
  <c r="D212" i="16" a="1"/>
  <c r="D212" i="16" s="1"/>
  <c r="D201" i="16" a="1"/>
  <c r="D201" i="16" s="1"/>
  <c r="D215" i="16" a="1"/>
  <c r="D215" i="16" s="1"/>
  <c r="D203" i="16" a="1"/>
  <c r="D203" i="16" s="1"/>
  <c r="D292" i="16" a="1"/>
  <c r="D292" i="16" s="1"/>
  <c r="D193" i="16" a="1"/>
  <c r="D193" i="16" s="1"/>
  <c r="D191" i="16" a="1"/>
  <c r="D191" i="16" s="1"/>
  <c r="D117" i="16" a="1"/>
  <c r="D117" i="16" s="1"/>
  <c r="D174" i="16" a="1"/>
  <c r="D174" i="16" s="1"/>
  <c r="D99" i="16" a="1"/>
  <c r="D99" i="16" s="1"/>
  <c r="D81" i="16" a="1"/>
  <c r="D81" i="16" s="1"/>
  <c r="D110" i="16" a="1"/>
  <c r="D110" i="16" s="1"/>
  <c r="D190" i="16" a="1"/>
  <c r="D190" i="16" s="1"/>
  <c r="D265" i="16" a="1"/>
  <c r="D265" i="16" s="1"/>
  <c r="D114" i="16" a="1"/>
  <c r="D114" i="16" s="1"/>
  <c r="D165" i="16" a="1"/>
  <c r="D165" i="16" s="1"/>
  <c r="D42" i="16" a="1"/>
  <c r="D42" i="16" s="1"/>
  <c r="D50" i="16" a="1"/>
  <c r="D50" i="16" s="1"/>
  <c r="D45" i="16" a="1"/>
  <c r="D45" i="16" s="1"/>
  <c r="D47" i="16" a="1"/>
  <c r="D47" i="16" s="1"/>
  <c r="D51" i="16" a="1"/>
  <c r="D51" i="16" s="1"/>
  <c r="D163" i="16" a="1"/>
  <c r="D163" i="16" s="1"/>
  <c r="D161" i="16" a="1"/>
  <c r="D161" i="16" s="1"/>
  <c r="D15" i="16" a="1"/>
  <c r="D15" i="16" s="1"/>
  <c r="D14" i="16" a="1"/>
  <c r="D14" i="16" s="1"/>
  <c r="D12" i="16" a="1"/>
  <c r="D12" i="16" s="1"/>
  <c r="D35" i="16" a="1"/>
  <c r="D35" i="16" s="1"/>
  <c r="D194" i="16" a="1"/>
  <c r="D194" i="16" s="1"/>
  <c r="D259" i="16" a="1"/>
  <c r="D259" i="16" s="1"/>
  <c r="D263" i="16" a="1"/>
  <c r="D263" i="16" s="1"/>
  <c r="D231" i="16" a="1"/>
  <c r="D231" i="16" s="1"/>
  <c r="D147" i="16" a="1"/>
  <c r="D147" i="16" s="1"/>
  <c r="D195" i="16" a="1"/>
  <c r="D195" i="16" s="1"/>
  <c r="D206" i="16" a="1"/>
  <c r="D206" i="16" s="1"/>
  <c r="D63" i="16" a="1"/>
  <c r="D63" i="16" s="1"/>
  <c r="D144" i="16" a="1"/>
  <c r="D144" i="16" s="1"/>
  <c r="D261" i="16" a="1"/>
  <c r="D261" i="16" s="1"/>
  <c r="D24" i="16" a="1"/>
  <c r="D24" i="16" s="1"/>
  <c r="D315" i="16" a="1"/>
  <c r="D315" i="16" s="1"/>
  <c r="D133" i="16" a="1"/>
  <c r="D133" i="16" s="1"/>
  <c r="D177" i="16" a="1"/>
  <c r="D177" i="16" s="1"/>
  <c r="D16" i="16" a="1"/>
  <c r="D16" i="16" s="1"/>
  <c r="D67" i="16" a="1"/>
  <c r="D67" i="16" s="1"/>
  <c r="D247" i="16" a="1"/>
  <c r="D247" i="16" s="1"/>
  <c r="D316" i="16" a="1"/>
  <c r="D316" i="16" s="1"/>
  <c r="D92" i="16" a="1"/>
  <c r="D92" i="16" s="1"/>
  <c r="D274" i="16" a="1"/>
  <c r="D274" i="16" s="1"/>
  <c r="D271" i="16" a="1"/>
  <c r="D271" i="16" s="1"/>
  <c r="D23" i="16" a="1"/>
  <c r="D23" i="16" s="1"/>
  <c r="D179" i="16" a="1"/>
  <c r="D179" i="16" s="1"/>
  <c r="D288" i="16" a="1"/>
  <c r="D288" i="16" s="1"/>
  <c r="D162" i="16" a="1"/>
  <c r="D162" i="16" s="1"/>
  <c r="D313" i="16" a="1"/>
  <c r="D313" i="16" s="1"/>
  <c r="D317" i="16" a="1"/>
  <c r="D317" i="16" s="1"/>
  <c r="D164" i="16" a="1"/>
  <c r="D164" i="16" s="1"/>
  <c r="D251" i="16" a="1"/>
  <c r="D251" i="16" s="1"/>
  <c r="D176" i="16" a="1"/>
  <c r="D176" i="16" s="1"/>
  <c r="D226" i="16" a="1"/>
  <c r="D226" i="16" s="1"/>
  <c r="D283" i="16" a="1"/>
  <c r="D283" i="16" s="1"/>
  <c r="D253" i="16" a="1"/>
  <c r="D253" i="16" s="1"/>
  <c r="D290" i="16" a="1"/>
  <c r="D290" i="16" s="1"/>
  <c r="D150" i="16" a="1"/>
  <c r="D150" i="16" s="1"/>
  <c r="D56" i="16" a="1"/>
  <c r="D56" i="16" s="1"/>
  <c r="D269" i="16" a="1"/>
  <c r="D269" i="16" s="1"/>
  <c r="D54" i="16" a="1"/>
  <c r="D54" i="16" s="1"/>
  <c r="D158" i="16" a="1"/>
  <c r="D158" i="16" s="1"/>
  <c r="D266" i="16" a="1"/>
  <c r="D266" i="16" s="1"/>
  <c r="D192" i="16" a="1"/>
  <c r="D192" i="16" s="1"/>
  <c r="D118" i="16" a="1"/>
  <c r="D118" i="16" s="1"/>
  <c r="D250" i="16" a="1"/>
  <c r="D250" i="16" s="1"/>
  <c r="D172" i="16" a="1"/>
  <c r="D172" i="16" s="1"/>
  <c r="D180" i="16" a="1"/>
  <c r="D180" i="16" s="1"/>
  <c r="D256" i="16" a="1"/>
  <c r="D256" i="16" s="1"/>
  <c r="D44" i="16" a="1"/>
  <c r="D44" i="16" s="1"/>
  <c r="D91" i="16" a="1"/>
  <c r="D91" i="16" s="1"/>
  <c r="D202" i="16" a="1"/>
  <c r="D202" i="16" s="1"/>
  <c r="D77" i="16" a="1"/>
  <c r="D77" i="16" s="1"/>
  <c r="D278" i="16" a="1"/>
  <c r="D278" i="16" s="1"/>
  <c r="D258" i="16" a="1"/>
  <c r="D258" i="16" s="1"/>
  <c r="D246" i="16" a="1"/>
  <c r="D246" i="16" s="1"/>
  <c r="D18" i="16" a="1"/>
  <c r="D18" i="16" s="1"/>
  <c r="D107" i="16" a="1"/>
  <c r="D107" i="16" s="1"/>
  <c r="D280" i="16" a="1"/>
  <c r="D280" i="16" s="1"/>
  <c r="D255" i="16" a="1"/>
  <c r="D255" i="16" s="1"/>
  <c r="D264" i="16" a="1"/>
  <c r="D264" i="16" s="1"/>
  <c r="D245" i="16" a="1"/>
  <c r="D245" i="16" s="1"/>
  <c r="D109" i="16" a="1"/>
  <c r="D109" i="16" s="1"/>
  <c r="D60" i="16" a="1"/>
  <c r="D60" i="16" s="1"/>
  <c r="D95" i="16" a="1"/>
  <c r="D95" i="16" s="1"/>
  <c r="D152" i="16" a="1"/>
  <c r="D152" i="16" s="1"/>
  <c r="D181" i="16" a="1"/>
  <c r="D181" i="16" s="1"/>
  <c r="D122" i="16" a="1"/>
  <c r="D122" i="16" s="1"/>
  <c r="D97" i="16" a="1"/>
  <c r="D97" i="16" s="1"/>
  <c r="D166" i="16" a="1"/>
  <c r="D166" i="16" s="1"/>
  <c r="D2" i="16" a="1"/>
  <c r="D2" i="16" s="1"/>
  <c r="D151" i="16" a="1"/>
  <c r="D151" i="16" s="1"/>
  <c r="D129" i="16" a="1"/>
  <c r="D129" i="16" s="1"/>
  <c r="D143" i="16" a="1"/>
  <c r="D143" i="16" s="1"/>
  <c r="D214" i="16" a="1"/>
  <c r="D214" i="16" s="1"/>
  <c r="D282" i="16" a="1"/>
  <c r="D282" i="16" s="1"/>
  <c r="D205" i="16" a="1"/>
  <c r="D205" i="16" s="1"/>
  <c r="D82" i="16" a="1"/>
  <c r="D82" i="16" s="1"/>
  <c r="D48" i="16" a="1"/>
  <c r="D48" i="16" s="1"/>
  <c r="D78" i="16" a="1"/>
  <c r="D78" i="16" s="1"/>
  <c r="D66" i="16" a="1"/>
  <c r="D66" i="16" s="1"/>
  <c r="D72" i="16" a="1"/>
  <c r="D72" i="16" s="1"/>
  <c r="D175" i="16" a="1"/>
  <c r="D175" i="16" s="1"/>
  <c r="D100" i="16" a="1"/>
  <c r="D100" i="16" s="1"/>
  <c r="D126" i="16" a="1"/>
  <c r="D126" i="16" s="1"/>
  <c r="D46" i="16" a="1"/>
  <c r="D46" i="16" s="1"/>
  <c r="D5" i="16" a="1"/>
  <c r="D5" i="16" s="1"/>
  <c r="D17" i="16" a="1"/>
  <c r="D17" i="16" s="1"/>
  <c r="D13" i="16" a="1"/>
  <c r="D13" i="16" s="1"/>
  <c r="D19" i="16" a="1"/>
  <c r="D19" i="16" s="1"/>
  <c r="D43" i="16" a="1"/>
  <c r="D43" i="16" s="1"/>
  <c r="D64" i="16" a="1"/>
  <c r="D64" i="16" s="1"/>
  <c r="D62" i="16" a="1"/>
  <c r="D62" i="16" s="1"/>
  <c r="D98" i="16" a="1"/>
  <c r="D98" i="16" s="1"/>
  <c r="D108" i="16" a="1"/>
  <c r="D108" i="16" s="1"/>
  <c r="D168" i="16" a="1"/>
  <c r="D168" i="16" s="1"/>
  <c r="D55" i="16" a="1"/>
  <c r="D55" i="16" s="1"/>
  <c r="D27" i="16" a="1"/>
  <c r="D27" i="16" s="1"/>
  <c r="D169" i="16" a="1"/>
  <c r="D169" i="16" s="1"/>
  <c r="D183" i="16" a="1"/>
  <c r="D183" i="16" s="1"/>
  <c r="D84" i="16" a="1"/>
  <c r="D84" i="16" s="1"/>
  <c r="D149" i="16" a="1"/>
  <c r="D149" i="16" s="1"/>
  <c r="D106" i="16" a="1"/>
  <c r="D106" i="16" s="1"/>
  <c r="D33" i="16" a="1"/>
  <c r="D33" i="16" s="1"/>
  <c r="D90" i="16" a="1"/>
  <c r="D90" i="16" s="1"/>
  <c r="D318" i="16" a="1"/>
  <c r="D318" i="16" s="1"/>
  <c r="D112" i="16" a="1"/>
  <c r="D112" i="16" s="1"/>
  <c r="D189" i="16" a="1"/>
  <c r="D189" i="16" s="1"/>
  <c r="D260" i="16" a="1"/>
  <c r="D260" i="16" s="1"/>
  <c r="D52" i="16" a="1"/>
  <c r="D52" i="16" s="1"/>
  <c r="D93" i="16" a="1"/>
  <c r="D93" i="16" s="1"/>
  <c r="D159" i="16" a="1"/>
  <c r="D159" i="16" s="1"/>
  <c r="AG976" i="36" l="1"/>
  <c r="AG1546" i="36"/>
  <c r="AG1549" i="36"/>
  <c r="AG599" i="36"/>
  <c r="AG721" i="36"/>
  <c r="AG1461" i="36"/>
  <c r="AG1471" i="36"/>
  <c r="AG1474" i="36"/>
  <c r="AG430" i="36"/>
  <c r="AG1426" i="36"/>
  <c r="AG318" i="36"/>
  <c r="AG1650" i="36"/>
  <c r="AG1397" i="36"/>
  <c r="AG1052" i="36"/>
  <c r="AG1645" i="36"/>
  <c r="AG1338" i="36"/>
  <c r="AG632" i="36"/>
  <c r="AG1293" i="36"/>
  <c r="AG1641" i="36"/>
  <c r="AG355" i="36"/>
  <c r="AG354" i="36"/>
  <c r="AG1280" i="36"/>
  <c r="AG1272" i="36"/>
  <c r="AG1638" i="36"/>
  <c r="AG1010" i="36"/>
  <c r="AG1258" i="36"/>
  <c r="AG1248" i="36"/>
  <c r="AG1704" i="36"/>
  <c r="AG284" i="36"/>
  <c r="AG1223" i="36"/>
  <c r="AG337" i="36"/>
  <c r="AG1195" i="36"/>
  <c r="AG1159" i="36"/>
  <c r="AG1145" i="36"/>
  <c r="AG1146" i="36"/>
  <c r="AG1631" i="36"/>
  <c r="AG1634" i="36"/>
  <c r="AG812" i="36"/>
  <c r="AG691" i="36"/>
  <c r="AG689" i="36"/>
  <c r="AG1608" i="36"/>
  <c r="AG1607" i="36"/>
  <c r="AG671" i="36"/>
  <c r="AG266" i="36"/>
  <c r="AG1696" i="36"/>
  <c r="AG470" i="36"/>
  <c r="AG670" i="36"/>
  <c r="AG267" i="36"/>
  <c r="AG471" i="36"/>
  <c r="AG465" i="36"/>
  <c r="AG720" i="36"/>
  <c r="AG464" i="36"/>
  <c r="AG1716" i="36"/>
  <c r="AG1099" i="36"/>
  <c r="AG872" i="36"/>
  <c r="AG303" i="36"/>
  <c r="AG743" i="36"/>
  <c r="AG1448" i="36"/>
  <c r="AG844" i="36"/>
  <c r="AG583" i="36"/>
  <c r="AG745" i="36"/>
  <c r="AG1089" i="36"/>
  <c r="AG435" i="36"/>
  <c r="AG658" i="36"/>
  <c r="AG1438" i="36"/>
  <c r="AG926" i="36"/>
  <c r="AG1410" i="36"/>
  <c r="AG1757" i="36"/>
  <c r="AG524" i="36"/>
  <c r="AG522" i="36"/>
  <c r="AG1056" i="36"/>
  <c r="AG1684" i="36"/>
  <c r="AG1557" i="36"/>
  <c r="AG1051" i="36"/>
  <c r="AG399" i="36"/>
  <c r="AG1551" i="36"/>
  <c r="AG1361" i="36"/>
  <c r="AG1388" i="36"/>
  <c r="AG1743" i="36"/>
  <c r="AG1682" i="36"/>
  <c r="AG1721" i="36"/>
  <c r="AG935" i="36"/>
  <c r="AG466" i="36"/>
  <c r="AG1658" i="36"/>
  <c r="AG849" i="36"/>
  <c r="AG251" i="36"/>
  <c r="AG1469" i="36"/>
  <c r="AG1490" i="36"/>
  <c r="AG478" i="36"/>
  <c r="AG1107" i="36"/>
  <c r="AG457" i="36"/>
  <c r="AG1118" i="36"/>
  <c r="AG1584" i="36"/>
  <c r="AG726" i="36"/>
  <c r="AG800" i="36"/>
  <c r="AG598" i="36"/>
  <c r="AG747" i="36"/>
  <c r="AG1452" i="36"/>
  <c r="AG744" i="36"/>
  <c r="AG1655" i="36"/>
  <c r="AG798" i="36"/>
  <c r="AG915" i="36"/>
  <c r="AG247" i="36"/>
  <c r="AG870" i="36"/>
  <c r="AG1451" i="36"/>
  <c r="AG1826" i="36"/>
  <c r="AG243" i="36"/>
  <c r="AG1406" i="36"/>
  <c r="AG1755" i="36"/>
  <c r="AG1700" i="36"/>
  <c r="AG925" i="36"/>
  <c r="AG1091" i="36"/>
  <c r="AG1744" i="36"/>
  <c r="AG420" i="36"/>
  <c r="AG1780" i="36"/>
  <c r="AG412" i="36"/>
  <c r="AG1411" i="36"/>
  <c r="AG864" i="36"/>
  <c r="AG1793" i="36"/>
  <c r="AG401" i="36"/>
  <c r="AG1071" i="36"/>
  <c r="AG1357" i="36"/>
  <c r="AG909" i="36"/>
  <c r="AG506" i="36"/>
  <c r="AG1371" i="36"/>
  <c r="AG1362" i="36"/>
  <c r="AG1395" i="36"/>
  <c r="AG866" i="36"/>
  <c r="AG380" i="36"/>
  <c r="AG1589" i="36"/>
  <c r="AG1834" i="36"/>
  <c r="AG462" i="36"/>
  <c r="AG529" i="36"/>
  <c r="AG1752" i="36"/>
  <c r="AG1484" i="36"/>
  <c r="AG797" i="36"/>
  <c r="AG254" i="36"/>
  <c r="AG917" i="36"/>
  <c r="AG1718" i="36"/>
  <c r="AG600" i="36"/>
  <c r="AG734" i="36"/>
  <c r="AG447" i="36"/>
  <c r="AG1566" i="36"/>
  <c r="AG718" i="36"/>
  <c r="AG1749" i="36"/>
  <c r="AG838" i="36"/>
  <c r="AG453" i="36"/>
  <c r="AG449" i="36"/>
  <c r="AG916" i="36"/>
  <c r="AG1455" i="36"/>
  <c r="AG437" i="36"/>
  <c r="AG1418" i="36"/>
  <c r="AG286" i="36"/>
  <c r="AG1754" i="36"/>
  <c r="AG913" i="36"/>
  <c r="AG1399" i="36"/>
  <c r="AG717" i="36"/>
  <c r="AG1781" i="36"/>
  <c r="AG654" i="36"/>
  <c r="AG1756" i="36"/>
  <c r="AG928" i="36"/>
  <c r="AG651" i="36"/>
  <c r="AG1072" i="36"/>
  <c r="AG479" i="36"/>
  <c r="AG1108" i="36"/>
  <c r="AG1719" i="36"/>
  <c r="AG1101" i="36"/>
  <c r="AG1717" i="36"/>
  <c r="AG854" i="36"/>
  <c r="AG901" i="36"/>
  <c r="AG941" i="36"/>
  <c r="AG756" i="36"/>
  <c r="AG469" i="36"/>
  <c r="AG731" i="36"/>
  <c r="AG460" i="36"/>
  <c r="AG934" i="36"/>
  <c r="AG1574" i="36"/>
  <c r="AG932" i="36"/>
  <c r="AG597" i="36"/>
  <c r="AG1653" i="36"/>
  <c r="AG588" i="36"/>
  <c r="AG1568" i="36"/>
  <c r="AG874" i="36"/>
  <c r="AG307" i="36"/>
  <c r="AG1830" i="36"/>
  <c r="AG1708" i="36"/>
  <c r="AG585" i="36"/>
  <c r="AG1435" i="36"/>
  <c r="AG525" i="36"/>
  <c r="AG1558" i="36"/>
  <c r="AG1080" i="36"/>
  <c r="AG899" i="36"/>
  <c r="AG313" i="36"/>
  <c r="AG1409" i="36"/>
  <c r="AG1849" i="36"/>
  <c r="AG287" i="36"/>
  <c r="AG1647" i="36"/>
  <c r="AG425" i="36"/>
  <c r="AG410" i="36"/>
  <c r="AG1790" i="36"/>
  <c r="AG275" i="36"/>
  <c r="AG253" i="36"/>
  <c r="AG269" i="36"/>
  <c r="AG851" i="36"/>
  <c r="AG255" i="36"/>
  <c r="AG1791" i="36"/>
  <c r="AG1685" i="36"/>
  <c r="AG1851" i="36"/>
  <c r="AG1460" i="36"/>
  <c r="AG270" i="36"/>
  <c r="AG1116" i="36"/>
  <c r="AG875" i="36"/>
  <c r="AG1458" i="36"/>
  <c r="AG436" i="36"/>
  <c r="AG1095" i="36"/>
  <c r="AG736" i="36"/>
  <c r="AG847" i="36"/>
  <c r="AG1565" i="36"/>
  <c r="AG728" i="36"/>
  <c r="AG1457" i="36"/>
  <c r="AG656" i="36"/>
  <c r="AG758" i="36"/>
  <c r="AG1854" i="36"/>
  <c r="AG938" i="36"/>
  <c r="AG1102" i="36"/>
  <c r="AG853" i="36"/>
  <c r="AG250" i="36"/>
  <c r="AG1103" i="36"/>
  <c r="AG1476" i="36"/>
  <c r="AG840" i="36"/>
  <c r="AG931" i="36"/>
  <c r="AG740" i="36"/>
  <c r="AG1450" i="36"/>
  <c r="AG1093" i="36"/>
  <c r="AG1456" i="36"/>
  <c r="AG1789" i="36"/>
  <c r="AG1652" i="36"/>
  <c r="AG737" i="36"/>
  <c r="AG848" i="36"/>
  <c r="AG1828" i="36"/>
  <c r="AG443" i="36"/>
  <c r="AG427" i="36"/>
  <c r="AG1076" i="36"/>
  <c r="AG1825" i="36"/>
  <c r="AG802" i="36"/>
  <c r="AG1578" i="36"/>
  <c r="AG1588" i="36"/>
  <c r="AG458" i="36"/>
  <c r="AG473" i="36"/>
  <c r="AG1586" i="36"/>
  <c r="AG729" i="36"/>
  <c r="AG1115" i="36"/>
  <c r="AG666" i="36"/>
  <c r="AG1100" i="36"/>
  <c r="AG452" i="36"/>
  <c r="AG432" i="36"/>
  <c r="AG1570" i="36"/>
  <c r="AG1569" i="36"/>
  <c r="AG1760" i="36"/>
  <c r="AG584" i="36"/>
  <c r="AG842" i="36"/>
  <c r="AG1090" i="36"/>
  <c r="AG1649" i="36"/>
  <c r="AG414" i="36"/>
  <c r="AG1683" i="36"/>
  <c r="AG424" i="36"/>
  <c r="AG1083" i="36"/>
  <c r="AG603" i="36"/>
  <c r="AG421" i="36"/>
  <c r="AG419" i="36"/>
  <c r="AG408" i="36"/>
  <c r="AG1049" i="36"/>
  <c r="AG317" i="36"/>
  <c r="AG865" i="36"/>
  <c r="AG1377" i="36"/>
  <c r="AG505" i="36"/>
  <c r="AG789" i="36"/>
  <c r="AG396" i="36"/>
  <c r="AG649" i="36"/>
  <c r="AG1047" i="36"/>
  <c r="AG265" i="36"/>
  <c r="AG1380" i="36"/>
  <c r="AG821" i="36"/>
  <c r="AG1113" i="36"/>
  <c r="AG472" i="36"/>
  <c r="AG1576" i="36"/>
  <c r="AG477" i="36"/>
  <c r="AG1479" i="36"/>
  <c r="AG1707" i="36"/>
  <c r="AG528" i="36"/>
  <c r="AG1711" i="36"/>
  <c r="AG1580" i="36"/>
  <c r="AG1112" i="36"/>
  <c r="AG1751" i="36"/>
  <c r="AG835" i="36"/>
  <c r="AG596" i="36"/>
  <c r="AG746" i="36"/>
  <c r="AG1454" i="36"/>
  <c r="AG593" i="36"/>
  <c r="AG1564" i="36"/>
  <c r="AG1442" i="36"/>
  <c r="AG1097" i="36"/>
  <c r="AG1654" i="36"/>
  <c r="AG438" i="36"/>
  <c r="AG843" i="36"/>
  <c r="AG742" i="36"/>
  <c r="AG1447" i="36"/>
  <c r="AG1098" i="36"/>
  <c r="AG1087" i="36"/>
  <c r="AG924" i="36"/>
  <c r="AG407" i="36"/>
  <c r="AG433" i="36"/>
  <c r="AG1398" i="36"/>
  <c r="AG413" i="36"/>
  <c r="AG434" i="36"/>
  <c r="AG796" i="36"/>
  <c r="AG314" i="36"/>
  <c r="AG1422" i="36"/>
  <c r="AG519" i="36"/>
  <c r="AG939" i="36"/>
  <c r="AG1467" i="36"/>
  <c r="AG1472" i="36"/>
  <c r="AG1852" i="36"/>
  <c r="AG1573" i="36"/>
  <c r="AG748" i="36"/>
  <c r="AG805" i="36"/>
  <c r="AG1822" i="36"/>
  <c r="AG804" i="36"/>
  <c r="AG481" i="36"/>
  <c r="AG1582" i="36"/>
  <c r="AG526" i="36"/>
  <c r="AG757" i="36"/>
  <c r="AG667" i="36"/>
  <c r="AG1094" i="36"/>
  <c r="AG741" i="36"/>
  <c r="AG664" i="36"/>
  <c r="AG445" i="36"/>
  <c r="AG587" i="36"/>
  <c r="AG422" i="36"/>
  <c r="AG1441" i="36"/>
  <c r="AG1433" i="36"/>
  <c r="AG657" i="36"/>
  <c r="AG795" i="36"/>
  <c r="AG1437" i="36"/>
  <c r="AG1648" i="36"/>
  <c r="AG1079" i="36"/>
  <c r="AG1559" i="36"/>
  <c r="AG1432" i="36"/>
  <c r="AG1431" i="36"/>
  <c r="AG604" i="36"/>
  <c r="AG927" i="36"/>
  <c r="AG791" i="36"/>
  <c r="AG387" i="36"/>
  <c r="AG1347" i="36"/>
  <c r="AG1111" i="36"/>
  <c r="AG527" i="36"/>
  <c r="AG1710" i="36"/>
  <c r="AG467" i="36"/>
  <c r="AG1714" i="36"/>
  <c r="AG856" i="36"/>
  <c r="AG1110" i="36"/>
  <c r="AG1486" i="36"/>
  <c r="AG1466" i="36"/>
  <c r="AG1465" i="36"/>
  <c r="AG1489" i="36"/>
  <c r="AG441" i="36"/>
  <c r="AG592" i="36"/>
  <c r="AG591" i="36"/>
  <c r="AG451" i="36"/>
  <c r="AG846" i="36"/>
  <c r="AG871" i="36"/>
  <c r="AG665" i="36"/>
  <c r="AG1567" i="36"/>
  <c r="AG1766" i="36"/>
  <c r="AG841" i="36"/>
  <c r="AG601" i="36"/>
  <c r="AG738" i="36"/>
  <c r="AG580" i="36"/>
  <c r="AG244" i="36"/>
  <c r="AG1434" i="36"/>
  <c r="AG1427" i="36"/>
  <c r="AG242" i="36"/>
  <c r="AG1403" i="36"/>
  <c r="AG1759" i="36"/>
  <c r="AG578" i="36"/>
  <c r="AG1850" i="36"/>
  <c r="AG456" i="36"/>
  <c r="AG1470" i="36"/>
  <c r="AG1475" i="36"/>
  <c r="AG1722" i="36"/>
  <c r="AG459" i="36"/>
  <c r="AG1485" i="36"/>
  <c r="AG1464" i="36"/>
  <c r="AG803" i="36"/>
  <c r="AG937" i="36"/>
  <c r="AG940" i="36"/>
  <c r="AG820" i="36"/>
  <c r="AG1109" i="36"/>
  <c r="AG1587" i="36"/>
  <c r="AG1831" i="36"/>
  <c r="AG1561" i="36"/>
  <c r="AG299" i="36"/>
  <c r="AG586" i="36"/>
  <c r="AG1563" i="36"/>
  <c r="AG727" i="36"/>
  <c r="AG733" i="36"/>
  <c r="AG1446" i="36"/>
  <c r="AG450" i="36"/>
  <c r="AG594" i="36"/>
  <c r="AG246" i="36"/>
  <c r="AG1439" i="36"/>
  <c r="AG1405" i="36"/>
  <c r="AG1839" i="36"/>
  <c r="AG1428" i="36"/>
  <c r="AG417" i="36"/>
  <c r="AG1430" i="36"/>
  <c r="AG415" i="36"/>
  <c r="AG1074" i="36"/>
  <c r="AG1416" i="36"/>
  <c r="AG1078" i="36"/>
  <c r="AG1421" i="36"/>
  <c r="AG1064" i="36"/>
  <c r="AG1779" i="36"/>
  <c r="AG781" i="36"/>
  <c r="AG1396" i="36"/>
  <c r="AG398" i="36"/>
  <c r="AG1483" i="36"/>
  <c r="AG1114" i="36"/>
  <c r="AG475" i="36"/>
  <c r="AG1105" i="36"/>
  <c r="AG1488" i="36"/>
  <c r="AG1833" i="36"/>
  <c r="AG1713" i="36"/>
  <c r="AG476" i="36"/>
  <c r="AG1590" i="36"/>
  <c r="AG1491" i="36"/>
  <c r="AG1473" i="36"/>
  <c r="AG1482" i="36"/>
  <c r="AG669" i="36"/>
  <c r="AG219" i="36"/>
  <c r="AG834" i="36"/>
  <c r="AG1709" i="36"/>
  <c r="AG454" i="36"/>
  <c r="AG668" i="36"/>
  <c r="AG217" i="36"/>
  <c r="AG839" i="36"/>
  <c r="AG763" i="36"/>
  <c r="AG581" i="36"/>
  <c r="AG274" i="36"/>
  <c r="AG868" i="36"/>
  <c r="AG1088" i="36"/>
  <c r="AG1420" i="36"/>
  <c r="AG1077" i="36"/>
  <c r="AG1414" i="36"/>
  <c r="AG660" i="36"/>
  <c r="AG1748" i="36"/>
  <c r="AG1415" i="36"/>
  <c r="AG1404" i="36"/>
  <c r="AG1734" i="36"/>
  <c r="AG1060" i="36"/>
  <c r="AG1370" i="36"/>
  <c r="AG1374" i="36"/>
  <c r="AG480" i="36"/>
  <c r="AG1585" i="36"/>
  <c r="AG1855" i="36"/>
  <c r="AG1463" i="36"/>
  <c r="AG1715" i="36"/>
  <c r="AG1480" i="36"/>
  <c r="AG749" i="36"/>
  <c r="AG1478" i="36"/>
  <c r="AG1832" i="36"/>
  <c r="AG1853" i="36"/>
  <c r="AG1572" i="36"/>
  <c r="AG1767" i="36"/>
  <c r="AG1462" i="36"/>
  <c r="AG1571" i="36"/>
  <c r="AG1092" i="36"/>
  <c r="AG1468" i="36"/>
  <c r="AG446" i="36"/>
  <c r="AG930" i="36"/>
  <c r="AG837" i="36"/>
  <c r="AG1459" i="36"/>
  <c r="AG1443" i="36"/>
  <c r="AG1440" i="36"/>
  <c r="AG448" i="36"/>
  <c r="AG1424" i="36"/>
  <c r="AG1082" i="36"/>
  <c r="AG1413" i="36"/>
  <c r="AG1423" i="36"/>
  <c r="AG245" i="36"/>
  <c r="AG1068" i="36"/>
  <c r="AG1419" i="36"/>
  <c r="AG655" i="36"/>
  <c r="AG1086" i="36"/>
  <c r="AG1055" i="36"/>
  <c r="AG855" i="36"/>
  <c r="AG933" i="36"/>
  <c r="AG1106" i="36"/>
  <c r="AG474" i="36"/>
  <c r="AG1577" i="36"/>
  <c r="AG725" i="36"/>
  <c r="AG723" i="36"/>
  <c r="AG801" i="36"/>
  <c r="AG739" i="36"/>
  <c r="AG1445" i="36"/>
  <c r="AG722" i="36"/>
  <c r="AG1656" i="36"/>
  <c r="AG1477" i="36"/>
  <c r="AG852" i="36"/>
  <c r="AG252" i="36"/>
  <c r="AG1720" i="36"/>
  <c r="AG1712" i="36"/>
  <c r="AG1657" i="36"/>
  <c r="AG1119" i="36"/>
  <c r="AG850" i="36"/>
  <c r="AG455" i="36"/>
  <c r="AG1583" i="36"/>
  <c r="AG461" i="36"/>
  <c r="AG735" i="36"/>
  <c r="AG440" i="36"/>
  <c r="AG836" i="36"/>
  <c r="AG1096" i="36"/>
  <c r="AG439" i="36"/>
  <c r="AG886" i="36"/>
  <c r="AG273" i="36"/>
  <c r="AG659" i="36"/>
  <c r="AG248" i="36"/>
  <c r="AG1449" i="36"/>
  <c r="AG885" i="36"/>
  <c r="AG315" i="36"/>
  <c r="AG1827" i="36"/>
  <c r="AG1436" i="36"/>
  <c r="AG428" i="36"/>
  <c r="AG306" i="36"/>
  <c r="AG867" i="36"/>
  <c r="AG1407" i="36"/>
  <c r="AG1350" i="36"/>
  <c r="AG638" i="36"/>
  <c r="AG385" i="36"/>
  <c r="AG1548" i="36"/>
  <c r="AG517" i="36"/>
  <c r="AG463" i="36"/>
  <c r="AG730" i="36"/>
  <c r="AG750" i="36"/>
  <c r="AG482" i="36"/>
  <c r="AG1579" i="36"/>
  <c r="AG468" i="36"/>
  <c r="AG1844" i="36"/>
  <c r="AG268" i="36"/>
  <c r="AG936" i="36"/>
  <c r="AG751" i="36"/>
  <c r="AG590" i="36"/>
  <c r="AG582" i="36"/>
  <c r="AG1562" i="36"/>
  <c r="AG724" i="36"/>
  <c r="AG799" i="36"/>
  <c r="AG719" i="36"/>
  <c r="AG1829" i="36"/>
  <c r="AG873" i="36"/>
  <c r="AG442" i="36"/>
  <c r="AG1706" i="36"/>
  <c r="AG1429" i="36"/>
  <c r="AG897" i="36"/>
  <c r="AG577" i="36"/>
  <c r="AG1050" i="36"/>
  <c r="AG1069" i="36"/>
  <c r="AG1349" i="36"/>
  <c r="AG863" i="36"/>
  <c r="AG388" i="36"/>
  <c r="AG1823" i="36"/>
  <c r="AG366" i="36"/>
  <c r="AG371" i="36"/>
  <c r="AG818" i="36"/>
  <c r="AG1523" i="36"/>
  <c r="AG1321" i="36"/>
  <c r="AG1526" i="36"/>
  <c r="AG1029" i="36"/>
  <c r="AG1738" i="36"/>
  <c r="AG1249" i="36"/>
  <c r="AG566" i="36"/>
  <c r="AG218" i="36"/>
  <c r="AG845" i="36"/>
  <c r="AG1417" i="36"/>
  <c r="AG579" i="36"/>
  <c r="AG240" i="36"/>
  <c r="AG1353" i="36"/>
  <c r="AG819" i="36"/>
  <c r="AG1359" i="36"/>
  <c r="AG911" i="36"/>
  <c r="AG1386" i="36"/>
  <c r="AG1063" i="36"/>
  <c r="AG1819" i="36"/>
  <c r="AG1529" i="36"/>
  <c r="AG774" i="36"/>
  <c r="AG1367" i="36"/>
  <c r="AG1824" i="36"/>
  <c r="AG1344" i="36"/>
  <c r="AG1041" i="36"/>
  <c r="AG330" i="36"/>
  <c r="AG553" i="36"/>
  <c r="AG353" i="36"/>
  <c r="AG998" i="36"/>
  <c r="AG491" i="36"/>
  <c r="AG294" i="36"/>
  <c r="AG816" i="36"/>
  <c r="AG1635" i="36"/>
  <c r="AG830" i="36"/>
  <c r="AG1262" i="36"/>
  <c r="AG1640" i="36"/>
  <c r="AG1255" i="36"/>
  <c r="AG411" i="36"/>
  <c r="AG1085" i="36"/>
  <c r="AG1053" i="36"/>
  <c r="AG1384" i="36"/>
  <c r="AG511" i="36"/>
  <c r="AG790" i="36"/>
  <c r="AG516" i="36"/>
  <c r="AG386" i="36"/>
  <c r="AG602" i="36"/>
  <c r="AG773" i="36"/>
  <c r="AG290" i="36"/>
  <c r="AG393" i="36"/>
  <c r="AG1365" i="36"/>
  <c r="AG358" i="36"/>
  <c r="AG771" i="36"/>
  <c r="AG1314" i="36"/>
  <c r="AG894" i="36"/>
  <c r="AG630" i="36"/>
  <c r="AG1817" i="36"/>
  <c r="AG502" i="36"/>
  <c r="AG995" i="36"/>
  <c r="AG1023" i="36"/>
  <c r="AG832" i="36"/>
  <c r="AG884" i="36"/>
  <c r="AG1305" i="36"/>
  <c r="AG1005" i="36"/>
  <c r="AG554" i="36"/>
  <c r="AG234" i="36"/>
  <c r="AG278" i="36"/>
  <c r="AG546" i="36"/>
  <c r="AG328" i="36"/>
  <c r="AG535" i="36"/>
  <c r="AG1633" i="36"/>
  <c r="AG540" i="36"/>
  <c r="AG1271" i="36"/>
  <c r="AG1622" i="36"/>
  <c r="AG1453" i="36"/>
  <c r="AG1560" i="36"/>
  <c r="AG1070" i="36"/>
  <c r="AG1381" i="36"/>
  <c r="AG653" i="36"/>
  <c r="AG1821" i="36"/>
  <c r="AG1541" i="36"/>
  <c r="AG1835" i="36"/>
  <c r="AG650" i="36"/>
  <c r="AG1644" i="36"/>
  <c r="AG1816" i="36"/>
  <c r="AG383" i="36"/>
  <c r="AG1527" i="36"/>
  <c r="AG1521" i="36"/>
  <c r="AG1032" i="36"/>
  <c r="AG1324" i="36"/>
  <c r="AG1294" i="36"/>
  <c r="AG1517" i="36"/>
  <c r="AG1285" i="36"/>
  <c r="AG1286" i="36"/>
  <c r="AG1308" i="36"/>
  <c r="AG1637" i="36"/>
  <c r="AG559" i="36"/>
  <c r="AG235" i="36"/>
  <c r="AG813" i="36"/>
  <c r="AG1313" i="36"/>
  <c r="AG321" i="36"/>
  <c r="AG236" i="36"/>
  <c r="AG1847" i="36"/>
  <c r="AG538" i="36"/>
  <c r="AG1267" i="36"/>
  <c r="AG487" i="36"/>
  <c r="AG829" i="36"/>
  <c r="AG997" i="36"/>
  <c r="AG978" i="36"/>
  <c r="AG544" i="36"/>
  <c r="AG1251" i="36"/>
  <c r="AG1750" i="36"/>
  <c r="AG869" i="36"/>
  <c r="AG319" i="36"/>
  <c r="AG715" i="36"/>
  <c r="AG302" i="36"/>
  <c r="AG1699" i="36"/>
  <c r="AG305" i="36"/>
  <c r="AG392" i="36"/>
  <c r="AG1378" i="36"/>
  <c r="AG384" i="36"/>
  <c r="AG1554" i="36"/>
  <c r="AG241" i="36"/>
  <c r="AG520" i="36"/>
  <c r="AG512" i="36"/>
  <c r="AG1763" i="36"/>
  <c r="AG780" i="36"/>
  <c r="AG1525" i="36"/>
  <c r="AG362" i="36"/>
  <c r="AG1035" i="36"/>
  <c r="AG770" i="36"/>
  <c r="AG375" i="36"/>
  <c r="AG1535" i="36"/>
  <c r="AG1039" i="36"/>
  <c r="AG1322" i="36"/>
  <c r="AG359" i="36"/>
  <c r="AG277" i="36"/>
  <c r="AG1515" i="36"/>
  <c r="AG1681" i="36"/>
  <c r="AG1512" i="36"/>
  <c r="AG1030" i="36"/>
  <c r="AG1302" i="36"/>
  <c r="AG993" i="36"/>
  <c r="AG1303" i="36"/>
  <c r="AG238" i="36"/>
  <c r="AG1299" i="36"/>
  <c r="AG814" i="36"/>
  <c r="AG231" i="36"/>
  <c r="AG617" i="36"/>
  <c r="AG980" i="36"/>
  <c r="AG622" i="36"/>
  <c r="AG1688" i="36"/>
  <c r="AG1621" i="36"/>
  <c r="AG1004" i="36"/>
  <c r="AG296" i="36"/>
  <c r="AG537" i="36"/>
  <c r="AG595" i="36"/>
  <c r="AG1075" i="36"/>
  <c r="AG1084" i="36"/>
  <c r="AG521" i="36"/>
  <c r="AG1046" i="36"/>
  <c r="AG397" i="36"/>
  <c r="AG1067" i="36"/>
  <c r="AG778" i="36"/>
  <c r="AG507" i="36"/>
  <c r="AG646" i="36"/>
  <c r="AG1037" i="36"/>
  <c r="AG363" i="36"/>
  <c r="AG779" i="36"/>
  <c r="AG331" i="36"/>
  <c r="AG637" i="36"/>
  <c r="AG304" i="36"/>
  <c r="AG1538" i="36"/>
  <c r="AG1311" i="36"/>
  <c r="AG1327" i="36"/>
  <c r="AG1025" i="36"/>
  <c r="AG562" i="36"/>
  <c r="AG1006" i="36"/>
  <c r="AG999" i="36"/>
  <c r="AG1284" i="36"/>
  <c r="AG1732" i="36"/>
  <c r="AG1618" i="36"/>
  <c r="AG616" i="36"/>
  <c r="AG1792" i="36"/>
  <c r="AG1810" i="36"/>
  <c r="AG1785" i="36"/>
  <c r="AG1774" i="36"/>
  <c r="AG1507" i="36"/>
  <c r="AG500" i="36"/>
  <c r="AG887" i="36"/>
  <c r="AG1081" i="36"/>
  <c r="AG1390" i="36"/>
  <c r="AG576" i="36"/>
  <c r="AG1364" i="36"/>
  <c r="AG1392" i="36"/>
  <c r="AG1042" i="36"/>
  <c r="AG402" i="36"/>
  <c r="AG1383" i="36"/>
  <c r="AG518" i="36"/>
  <c r="AG1065" i="36"/>
  <c r="AG1317" i="36"/>
  <c r="AG1537" i="36"/>
  <c r="AG1643" i="36"/>
  <c r="AG1351" i="36"/>
  <c r="AG1762" i="36"/>
  <c r="AG922" i="36"/>
  <c r="AG1642" i="36"/>
  <c r="AG896" i="36"/>
  <c r="AG907" i="36"/>
  <c r="AG498" i="36"/>
  <c r="AG629" i="36"/>
  <c r="AG1274" i="36"/>
  <c r="AG1276" i="36"/>
  <c r="AG276" i="36"/>
  <c r="AG1516" i="36"/>
  <c r="AG1027" i="36"/>
  <c r="AG1275" i="36"/>
  <c r="AG982" i="36"/>
  <c r="AG1784" i="36"/>
  <c r="AG490" i="36"/>
  <c r="AG1746" i="36"/>
  <c r="AG431" i="36"/>
  <c r="AG1402" i="36"/>
  <c r="AG423" i="36"/>
  <c r="AG644" i="36"/>
  <c r="AG381" i="36"/>
  <c r="AG1363" i="36"/>
  <c r="AG1057" i="36"/>
  <c r="AG1382" i="36"/>
  <c r="AG912" i="36"/>
  <c r="AG390" i="36"/>
  <c r="AG376" i="36"/>
  <c r="AG1323" i="36"/>
  <c r="AG1764" i="36"/>
  <c r="AG365" i="36"/>
  <c r="AG1354" i="36"/>
  <c r="AG1815" i="36"/>
  <c r="AG1026" i="36"/>
  <c r="AG295" i="36"/>
  <c r="AG1289" i="36"/>
  <c r="AG631" i="36"/>
  <c r="AG1012" i="36"/>
  <c r="AG327" i="36"/>
  <c r="AG1787" i="36"/>
  <c r="AG1628" i="36"/>
  <c r="AG1804" i="36"/>
  <c r="AG1624" i="36"/>
  <c r="AG496" i="36"/>
  <c r="AG1408" i="36"/>
  <c r="AG1368" i="36"/>
  <c r="AG1698" i="36"/>
  <c r="AG405" i="36"/>
  <c r="AG523" i="36"/>
  <c r="AG1058" i="36"/>
  <c r="AG643" i="36"/>
  <c r="AG1385" i="36"/>
  <c r="AG395" i="36"/>
  <c r="AG1539" i="36"/>
  <c r="AG367" i="36"/>
  <c r="AG1531" i="36"/>
  <c r="AG633" i="36"/>
  <c r="AG1331" i="36"/>
  <c r="AG1334" i="36"/>
  <c r="AG356" i="36"/>
  <c r="AG233" i="36"/>
  <c r="AG569" i="36"/>
  <c r="AG1013" i="36"/>
  <c r="AG1009" i="36"/>
  <c r="AG1019" i="36"/>
  <c r="AG1001" i="36"/>
  <c r="AG297" i="36"/>
  <c r="AG563" i="36"/>
  <c r="AG564" i="36"/>
  <c r="AG1008" i="36"/>
  <c r="AG492" i="36"/>
  <c r="AG312" i="36"/>
  <c r="AG1502" i="36"/>
  <c r="AG1505" i="36"/>
  <c r="AG316" i="36"/>
  <c r="AG1372" i="36"/>
  <c r="AG1389" i="36"/>
  <c r="AG788" i="36"/>
  <c r="AG391" i="36"/>
  <c r="AG404" i="36"/>
  <c r="AG572" i="36"/>
  <c r="AG1812" i="36"/>
  <c r="AG574" i="36"/>
  <c r="AG639" i="36"/>
  <c r="AG1339" i="36"/>
  <c r="AG503" i="36"/>
  <c r="AG418" i="36"/>
  <c r="AG914" i="36"/>
  <c r="AG1747" i="36"/>
  <c r="AG1542" i="36"/>
  <c r="AG1543" i="36"/>
  <c r="AG372" i="36"/>
  <c r="AG1765" i="36"/>
  <c r="AG1375" i="36"/>
  <c r="AG1028" i="36"/>
  <c r="AG1281" i="36"/>
  <c r="AG1307" i="36"/>
  <c r="AG555" i="36"/>
  <c r="AG1736" i="36"/>
  <c r="AG1848" i="36"/>
  <c r="AG627" i="36"/>
  <c r="AG229" i="36"/>
  <c r="AG1011" i="36"/>
  <c r="AG1066" i="36"/>
  <c r="AG792" i="36"/>
  <c r="AG406" i="36"/>
  <c r="AG1545" i="36"/>
  <c r="AG1724" i="36"/>
  <c r="AG1651" i="36"/>
  <c r="AG910" i="36"/>
  <c r="AG1336" i="36"/>
  <c r="AG1260" i="36"/>
  <c r="AG1295" i="36"/>
  <c r="AG759" i="36"/>
  <c r="AG1242" i="36"/>
  <c r="AG888" i="36"/>
  <c r="AG1045" i="36"/>
  <c r="AG634" i="36"/>
  <c r="AG1694" i="36"/>
  <c r="AG1343" i="36"/>
  <c r="AL1532" i="36"/>
  <c r="AG1697" i="36"/>
  <c r="AG1369" i="36"/>
  <c r="AG1379" i="36"/>
  <c r="AG1530" i="36"/>
  <c r="AG1536" i="36"/>
  <c r="AG1550" i="36"/>
  <c r="AG508" i="36"/>
  <c r="AG785" i="36"/>
  <c r="AG1256" i="36"/>
  <c r="R3" i="33" a="1"/>
  <c r="R3" i="33" s="1"/>
  <c r="AG859" i="36"/>
  <c r="AG957" i="36"/>
  <c r="AG1150" i="36"/>
  <c r="AG905" i="36"/>
  <c r="AG860" i="36"/>
  <c r="AG695" i="36"/>
  <c r="AG682" i="36"/>
  <c r="AG1018" i="36"/>
  <c r="AG693" i="36"/>
  <c r="S4" i="33" a="1"/>
  <c r="S4" i="33" s="1"/>
  <c r="T4" i="33" s="1" a="1"/>
  <c r="T4" i="33" s="1"/>
  <c r="AG1121" i="36" s="1"/>
  <c r="AG556" i="36"/>
  <c r="AG228" i="36"/>
  <c r="AG323" i="36"/>
  <c r="AG709" i="36"/>
  <c r="AG680" i="36"/>
  <c r="R4" i="33" a="1"/>
  <c r="R4" i="33" s="1"/>
  <c r="AG1152" i="36"/>
  <c r="AG1176" i="36"/>
  <c r="AG1646" i="36"/>
  <c r="AG673" i="36"/>
  <c r="AG1669" i="36"/>
  <c r="AG1341" i="36"/>
  <c r="AG623" i="36"/>
  <c r="AG1263" i="36"/>
  <c r="AG1676" i="36"/>
  <c r="AG1131" i="36"/>
  <c r="AG1153" i="36"/>
  <c r="AG263" i="36"/>
  <c r="AG1254" i="36"/>
  <c r="AG1243" i="36"/>
  <c r="AG951" i="36"/>
  <c r="S3" i="33" a="1"/>
  <c r="S3" i="33" s="1"/>
  <c r="T3" i="33" s="1" a="1"/>
  <c r="T3" i="33" s="1"/>
  <c r="AG551" i="36"/>
  <c r="AG946" i="36"/>
  <c r="AL1208" i="36"/>
  <c r="AG1283" i="36"/>
  <c r="AG1265" i="36"/>
  <c r="AG1234" i="36"/>
  <c r="AG950" i="36"/>
  <c r="AG1147" i="36"/>
  <c r="AG708" i="36"/>
  <c r="AG539" i="36"/>
  <c r="AG696" i="36"/>
  <c r="AG1693" i="36"/>
  <c r="S2" i="33" a="1"/>
  <c r="S2" i="33" s="1"/>
  <c r="T2" i="33" s="1" a="1"/>
  <c r="T2" i="33" s="1"/>
  <c r="R2" i="33" a="1"/>
  <c r="R2" i="33" s="1"/>
  <c r="AL1715" i="36"/>
  <c r="AL1359" i="36"/>
  <c r="AL414" i="36"/>
  <c r="AL1716" i="36"/>
  <c r="AL1255" i="36"/>
  <c r="AL868" i="36"/>
  <c r="AL433" i="36"/>
  <c r="AL1357" i="36"/>
  <c r="AL383" i="36"/>
  <c r="AL421" i="36"/>
  <c r="AL1367" i="36"/>
  <c r="AL1114" i="36"/>
  <c r="AL1585" i="36"/>
  <c r="AL487" i="36"/>
  <c r="AL1817" i="36"/>
  <c r="AL427" i="36"/>
  <c r="AL506" i="36"/>
  <c r="AL590" i="36"/>
  <c r="AL365" i="36"/>
  <c r="AL412" i="36"/>
  <c r="AL359" i="36"/>
  <c r="AL1407" i="36"/>
  <c r="AL1583" i="36"/>
  <c r="AL1077" i="36"/>
  <c r="AL1784" i="36"/>
  <c r="AL423" i="36"/>
  <c r="AL1781" i="36"/>
  <c r="AL498" i="36"/>
  <c r="AL1785" i="36"/>
  <c r="AL376" i="36"/>
  <c r="AL1759" i="36"/>
  <c r="AL1548" i="36"/>
  <c r="AL1443" i="36"/>
  <c r="AL814" i="36"/>
  <c r="AL1684" i="36"/>
  <c r="AL1445" i="36"/>
  <c r="AL1350" i="36"/>
  <c r="AL1029" i="36"/>
  <c r="AL1399" i="36"/>
  <c r="AL417" i="36"/>
  <c r="AL399" i="36"/>
  <c r="AL522" i="36"/>
  <c r="AL749" i="36"/>
  <c r="AL591" i="36"/>
  <c r="AL780" i="36"/>
  <c r="AL1023" i="36"/>
  <c r="AL1700" i="36"/>
  <c r="AL600" i="36"/>
  <c r="AL1584" i="36"/>
  <c r="AL424" i="36"/>
  <c r="AL1839" i="36"/>
  <c r="AL595" i="36"/>
  <c r="AL448" i="36"/>
  <c r="AL899" i="36"/>
  <c r="AL598" i="36"/>
  <c r="AL583" i="36"/>
  <c r="AL1092" i="36"/>
  <c r="AL446" i="36"/>
  <c r="AL447" i="36"/>
  <c r="AL442" i="36"/>
  <c r="AL664" i="36"/>
  <c r="AL1452" i="36"/>
  <c r="AL1447" i="36"/>
  <c r="AL659" i="36"/>
  <c r="AL1435" i="36"/>
  <c r="AL431" i="36"/>
  <c r="AL428" i="36"/>
  <c r="AL425" i="36"/>
  <c r="AL413" i="36"/>
  <c r="AL1420" i="36"/>
  <c r="AL1419" i="36"/>
  <c r="AL1417" i="36"/>
  <c r="AL1404" i="36"/>
  <c r="AL1647" i="36"/>
  <c r="AL1078" i="36"/>
  <c r="AL1049" i="36"/>
  <c r="AL1051" i="36"/>
  <c r="AL1094" i="36"/>
  <c r="AL735" i="36"/>
  <c r="AL738" i="36"/>
  <c r="AL733" i="36"/>
  <c r="AL743" i="36"/>
  <c r="AL742" i="36"/>
  <c r="AL741" i="36"/>
  <c r="AL746" i="36"/>
  <c r="AL1760" i="36"/>
  <c r="AL718" i="36"/>
  <c r="AL727" i="36"/>
  <c r="AL1459" i="36"/>
  <c r="AL455" i="36"/>
  <c r="AL456" i="36"/>
  <c r="AL1572" i="36"/>
  <c r="AL1102" i="36"/>
  <c r="AL1101" i="36"/>
  <c r="AL1469" i="36"/>
  <c r="AL1106" i="36"/>
  <c r="AL1110" i="36"/>
  <c r="AL465" i="36"/>
  <c r="AL1116" i="36"/>
  <c r="AL1115" i="36"/>
  <c r="AL1714" i="36"/>
  <c r="AL911" i="36"/>
  <c r="AL1554" i="36"/>
  <c r="AL358" i="36"/>
  <c r="AL462" i="36"/>
  <c r="AL353" i="36"/>
  <c r="AL1472" i="36"/>
  <c r="AL1480" i="36"/>
  <c r="AL1478" i="36"/>
  <c r="AL1477" i="36"/>
  <c r="AL1476" i="36"/>
  <c r="AL1475" i="36"/>
  <c r="AL476" i="36"/>
  <c r="AL819" i="36"/>
  <c r="AL458" i="36"/>
  <c r="AL1621" i="36"/>
  <c r="AL307" i="36"/>
  <c r="AL422" i="36"/>
  <c r="AL1482" i="36"/>
  <c r="AL1485" i="36"/>
  <c r="AL1486" i="36"/>
  <c r="AL528" i="36"/>
  <c r="AL527" i="36"/>
  <c r="AL475" i="36"/>
  <c r="AL1720" i="36"/>
  <c r="AL1490" i="36"/>
  <c r="AL630" i="36"/>
  <c r="AL1026" i="36"/>
  <c r="AL795" i="36"/>
  <c r="AL1433" i="36"/>
  <c r="AL650" i="36"/>
  <c r="AL1395" i="36"/>
  <c r="AL519" i="36"/>
  <c r="AL1382" i="36"/>
  <c r="AL644" i="36"/>
  <c r="AL643" i="36"/>
  <c r="AL1374" i="36"/>
  <c r="AL1080" i="36"/>
  <c r="AL1372" i="36"/>
  <c r="AL1370" i="36"/>
  <c r="AL1321" i="36"/>
  <c r="AL1311" i="36"/>
  <c r="AL554" i="36"/>
  <c r="AL1299" i="36"/>
  <c r="AL1302" i="36"/>
  <c r="AL453" i="36"/>
  <c r="AL1262" i="36"/>
  <c r="AL1006" i="36"/>
  <c r="AL1579" i="36"/>
  <c r="AL1526" i="36"/>
  <c r="AL998" i="36"/>
  <c r="AL1517" i="36"/>
  <c r="AL492" i="36"/>
  <c r="AL500" i="36"/>
  <c r="AL366" i="36"/>
  <c r="AL1580" i="36"/>
  <c r="AL931" i="36"/>
  <c r="AL1717" i="36"/>
  <c r="AL872" i="36"/>
  <c r="AL1488" i="36"/>
  <c r="AL719" i="36"/>
  <c r="AL472" i="36"/>
  <c r="AL1464" i="36"/>
  <c r="AL459" i="36"/>
  <c r="AL1479" i="36"/>
  <c r="AL1718" i="36"/>
  <c r="AL1086" i="36"/>
  <c r="AL838" i="36"/>
  <c r="AL1093" i="36"/>
  <c r="AL1565" i="36"/>
  <c r="AL839" i="36"/>
  <c r="AL1457" i="36"/>
  <c r="AL799" i="36"/>
  <c r="AL245" i="36"/>
  <c r="AL1413" i="36"/>
  <c r="AL1432" i="36"/>
  <c r="AL419" i="36"/>
  <c r="AL402" i="36"/>
  <c r="AL1084" i="36"/>
  <c r="AL864" i="36"/>
  <c r="AL407" i="36"/>
  <c r="AL512" i="36"/>
  <c r="AL269" i="36"/>
  <c r="AL1570" i="36"/>
  <c r="AL251" i="36"/>
  <c r="AL1590" i="36"/>
  <c r="AL1832" i="36"/>
  <c r="AL480" i="36"/>
  <c r="AL1103" i="36"/>
  <c r="AL873" i="36"/>
  <c r="AL852" i="36"/>
  <c r="AL1458" i="36"/>
  <c r="AL1586" i="36"/>
  <c r="AL1460" i="36"/>
  <c r="AL463" i="36"/>
  <c r="AL1489" i="36"/>
  <c r="AL801" i="36"/>
  <c r="AL449" i="36"/>
  <c r="AL597" i="36"/>
  <c r="AL1708" i="36"/>
  <c r="AL1424" i="36"/>
  <c r="AL1423" i="36"/>
  <c r="AL788" i="36"/>
  <c r="AL1053" i="36"/>
  <c r="AL865" i="36"/>
  <c r="AL790" i="36"/>
  <c r="AL866" i="36"/>
  <c r="AL290" i="36"/>
  <c r="AL393" i="36"/>
  <c r="AL1118" i="36"/>
  <c r="AL1109" i="36"/>
  <c r="AL731" i="36"/>
  <c r="AL1589" i="36"/>
  <c r="AL846" i="36"/>
  <c r="AL218" i="36"/>
  <c r="AL845" i="36"/>
  <c r="AL219" i="36"/>
  <c r="AL317" i="36"/>
  <c r="AL1421" i="36"/>
  <c r="AL1558" i="36"/>
  <c r="AL521" i="36"/>
  <c r="AL384" i="36"/>
  <c r="AL1050" i="36"/>
  <c r="AL1826" i="36"/>
  <c r="AL1551" i="36"/>
  <c r="AL1069" i="36"/>
  <c r="AL1046" i="36"/>
  <c r="AL315" i="36"/>
  <c r="AL1648" i="36"/>
  <c r="AL1467" i="36"/>
  <c r="AL1852" i="36"/>
  <c r="AL874" i="36"/>
  <c r="AL1833" i="36"/>
  <c r="AL671" i="36"/>
  <c r="AL723" i="36"/>
  <c r="AL1578" i="36"/>
  <c r="AL1696" i="36"/>
  <c r="AL805" i="36"/>
  <c r="AL452" i="36"/>
  <c r="AL1473" i="36"/>
  <c r="AL1112" i="36"/>
  <c r="AL1564" i="36"/>
  <c r="AL477" i="36"/>
  <c r="AL803" i="36"/>
  <c r="AL581" i="36"/>
  <c r="AL248" i="36"/>
  <c r="AL1098" i="36"/>
  <c r="AL1451" i="36"/>
  <c r="AL1653" i="36"/>
  <c r="AL594" i="36"/>
  <c r="AL415" i="36"/>
  <c r="AL836" i="36"/>
  <c r="AL1454" i="36"/>
  <c r="AL1388" i="36"/>
  <c r="AL1079" i="36"/>
  <c r="AL1347" i="36"/>
  <c r="AL505" i="36"/>
  <c r="AL1064" i="36"/>
  <c r="AL1381" i="36"/>
  <c r="AL717" i="36"/>
  <c r="AL1072" i="36"/>
  <c r="AL1380" i="36"/>
  <c r="AL924" i="36"/>
  <c r="AL642" i="36"/>
  <c r="AL306" i="36"/>
  <c r="AL461" i="36"/>
  <c r="AL758" i="36"/>
  <c r="AL850" i="36"/>
  <c r="AL1822" i="36"/>
  <c r="AL1563" i="36"/>
  <c r="AL722" i="36"/>
  <c r="AL798" i="36"/>
  <c r="AL1455" i="36"/>
  <c r="AL930" i="36"/>
  <c r="AL1089" i="36"/>
  <c r="AL1449" i="36"/>
  <c r="AL1747" i="36"/>
  <c r="AL244" i="36"/>
  <c r="AL1652" i="36"/>
  <c r="AL912" i="36"/>
  <c r="AL517" i="36"/>
  <c r="AL1083" i="36"/>
  <c r="AL401" i="36"/>
  <c r="AL1415" i="36"/>
  <c r="AL1070" i="36"/>
  <c r="AL525" i="36"/>
  <c r="AL779" i="36"/>
  <c r="AL851" i="36"/>
  <c r="AL1707" i="36"/>
  <c r="AL1853" i="36"/>
  <c r="AL668" i="36"/>
  <c r="AL750" i="36"/>
  <c r="AL1685" i="36"/>
  <c r="AL734" i="36"/>
  <c r="AL1470" i="36"/>
  <c r="AL450" i="36"/>
  <c r="AL1446" i="36"/>
  <c r="AL586" i="36"/>
  <c r="AL1437" i="36"/>
  <c r="AL1416" i="36"/>
  <c r="AL1699" i="36"/>
  <c r="AL867" i="36"/>
  <c r="AL818" i="36"/>
  <c r="AL470" i="36"/>
  <c r="AL728" i="36"/>
  <c r="AL1791" i="36"/>
  <c r="AL1569" i="36"/>
  <c r="AL739" i="36"/>
  <c r="AL478" i="36"/>
  <c r="AL266" i="36"/>
  <c r="AL934" i="36"/>
  <c r="AL468" i="36"/>
  <c r="AL454" i="36"/>
  <c r="AL481" i="36"/>
  <c r="AL1465" i="36"/>
  <c r="AL1722" i="36"/>
  <c r="AL886" i="36"/>
  <c r="AL744" i="36"/>
  <c r="AL1453" i="36"/>
  <c r="AL1755" i="36"/>
  <c r="AL657" i="36"/>
  <c r="AL1757" i="36"/>
  <c r="AL314" i="36"/>
  <c r="AL1450" i="36"/>
  <c r="AL305" i="36"/>
  <c r="AL390" i="36"/>
  <c r="AL1377" i="36"/>
  <c r="AL1827" i="36"/>
  <c r="AL1642" i="36"/>
  <c r="AL398" i="36"/>
  <c r="AL821" i="36"/>
  <c r="AL1108" i="36"/>
  <c r="AL253" i="36"/>
  <c r="AL1566" i="36"/>
  <c r="AL763" i="36"/>
  <c r="AL252" i="36"/>
  <c r="AL887" i="36"/>
  <c r="AL1431" i="36"/>
  <c r="AL654" i="36"/>
  <c r="AL1749" i="36"/>
  <c r="AL1561" i="36"/>
  <c r="AL666" i="36"/>
  <c r="AL1573" i="36"/>
  <c r="AL655" i="36"/>
  <c r="AL1756" i="36"/>
  <c r="AL524" i="36"/>
  <c r="AL1754" i="36"/>
  <c r="AL242" i="36"/>
  <c r="AL1744" i="36"/>
  <c r="AL1074" i="36"/>
  <c r="AL1390" i="36"/>
  <c r="AL1081" i="36"/>
  <c r="AL1789" i="36"/>
  <c r="AL1713" i="36"/>
  <c r="AL466" i="36"/>
  <c r="AL529" i="36"/>
  <c r="AL725" i="36"/>
  <c r="AL1491" i="36"/>
  <c r="AL1107" i="36"/>
  <c r="AL1719" i="36"/>
  <c r="AL720" i="36"/>
  <c r="AL804" i="36"/>
  <c r="AL1711" i="36"/>
  <c r="AL737" i="36"/>
  <c r="AL1441" i="36"/>
  <c r="AL273" i="36"/>
  <c r="AL588" i="36"/>
  <c r="AL913" i="36"/>
  <c r="AL443" i="36"/>
  <c r="AL840" i="36"/>
  <c r="AL408" i="36"/>
  <c r="AL1096" i="36"/>
  <c r="AL432" i="36"/>
  <c r="AL1429" i="36"/>
  <c r="AL1683" i="36"/>
  <c r="AL1087" i="36"/>
  <c r="AL1389" i="36"/>
  <c r="AL375" i="36"/>
  <c r="AL1403" i="36"/>
  <c r="AL639" i="36"/>
  <c r="AL1055" i="36"/>
  <c r="AL1378" i="36"/>
  <c r="AL927" i="36"/>
  <c r="AL604" i="36"/>
  <c r="AL1538" i="36"/>
  <c r="AL771" i="36"/>
  <c r="AL1030" i="36"/>
  <c r="AL1779" i="36"/>
  <c r="AL797" i="36"/>
  <c r="AL1657" i="36"/>
  <c r="AL1721" i="36"/>
  <c r="AL1582" i="36"/>
  <c r="AL751" i="36"/>
  <c r="AL670" i="36"/>
  <c r="AL724" i="36"/>
  <c r="AL1751" i="36"/>
  <c r="AL756" i="36"/>
  <c r="AL916" i="36"/>
  <c r="AL1442" i="36"/>
  <c r="AL596" i="36"/>
  <c r="AL869" i="36"/>
  <c r="AL319" i="36"/>
  <c r="AL1427" i="36"/>
  <c r="AL247" i="36"/>
  <c r="AL1414" i="36"/>
  <c r="AL1085" i="36"/>
  <c r="AL580" i="36"/>
  <c r="AL1409" i="36"/>
  <c r="AL577" i="36"/>
  <c r="AL1541" i="36"/>
  <c r="AL1398" i="36"/>
  <c r="AL1849" i="36"/>
  <c r="AL938" i="36"/>
  <c r="AL936" i="36"/>
  <c r="AL1854" i="36"/>
  <c r="AL669" i="36"/>
  <c r="AL460" i="36"/>
  <c r="AL275" i="36"/>
  <c r="AL854" i="36"/>
  <c r="AL1831" i="36"/>
  <c r="AL802" i="36"/>
  <c r="AL935" i="36"/>
  <c r="AL1830" i="36"/>
  <c r="AL747" i="36"/>
  <c r="AL1100" i="36"/>
  <c r="AL1448" i="36"/>
  <c r="AL844" i="36"/>
  <c r="AL834" i="36"/>
  <c r="AL1456" i="36"/>
  <c r="AL286" i="36"/>
  <c r="AL299" i="36"/>
  <c r="AL582" i="36"/>
  <c r="AL1557" i="36"/>
  <c r="AL665" i="36"/>
  <c r="AL791" i="36"/>
  <c r="AL313" i="36"/>
  <c r="AL1368" i="36"/>
  <c r="AL1649" i="36"/>
  <c r="AL1363" i="36"/>
  <c r="AL1060" i="36"/>
  <c r="AL511" i="36"/>
  <c r="AL1396" i="36"/>
  <c r="AL1361" i="36"/>
  <c r="AL1056" i="36"/>
  <c r="AL1835" i="36"/>
  <c r="AL875" i="36"/>
  <c r="AL274" i="36"/>
  <c r="AL250" i="36"/>
  <c r="AL471" i="36"/>
  <c r="AL1466" i="36"/>
  <c r="AL1111" i="36"/>
  <c r="AL474" i="36"/>
  <c r="AL820" i="36"/>
  <c r="AL1851" i="36"/>
  <c r="AL849" i="36"/>
  <c r="AL1710" i="36"/>
  <c r="AL1483" i="36"/>
  <c r="AL667" i="36"/>
  <c r="AL1587" i="36"/>
  <c r="AL901" i="36"/>
  <c r="AL1484" i="36"/>
  <c r="AL1095" i="36"/>
  <c r="AL1088" i="36"/>
  <c r="AL843" i="36"/>
  <c r="AL411" i="36"/>
  <c r="AL482" i="36"/>
  <c r="AL1766" i="36"/>
  <c r="AL255" i="36"/>
  <c r="AL473" i="36"/>
  <c r="AL267" i="36"/>
  <c r="AL658" i="36"/>
  <c r="AL1651" i="36"/>
  <c r="AL592" i="36"/>
  <c r="AL796" i="36"/>
  <c r="AL855" i="36"/>
  <c r="AL1577" i="36"/>
  <c r="AL730" i="36"/>
  <c r="AL467" i="36"/>
  <c r="AL1574" i="36"/>
  <c r="AL464" i="36"/>
  <c r="AL1119" i="36"/>
  <c r="AL1567" i="36"/>
  <c r="AL1712" i="36"/>
  <c r="AL871" i="36"/>
  <c r="AL932" i="36"/>
  <c r="AL1748" i="36"/>
  <c r="AL1105" i="36"/>
  <c r="AL584" i="36"/>
  <c r="AL1743" i="36"/>
  <c r="AL909" i="36"/>
  <c r="AL1780" i="36"/>
  <c r="AL1559" i="36"/>
  <c r="AL1819" i="36"/>
  <c r="AL1362" i="36"/>
  <c r="AL574" i="36"/>
  <c r="AL1344" i="36"/>
  <c r="AL1076" i="36"/>
  <c r="AL941" i="36"/>
  <c r="AL1654" i="36"/>
  <c r="AL469" i="36"/>
  <c r="AL451" i="36"/>
  <c r="AL1658" i="36"/>
  <c r="AL268" i="36"/>
  <c r="AL726" i="36"/>
  <c r="AL1844" i="36"/>
  <c r="AL1834" i="36"/>
  <c r="AL1571" i="36"/>
  <c r="AL1568" i="36"/>
  <c r="AL748" i="36"/>
  <c r="AL915" i="36"/>
  <c r="AL835" i="36"/>
  <c r="AL1562" i="36"/>
  <c r="AL254" i="36"/>
  <c r="AL270" i="36"/>
  <c r="AL853" i="36"/>
  <c r="AL757" i="36"/>
  <c r="AL1655" i="36"/>
  <c r="AL933" i="36"/>
  <c r="AL856" i="36"/>
  <c r="AL1576" i="36"/>
  <c r="AL917" i="36"/>
  <c r="AL729" i="36"/>
  <c r="AL1462" i="36"/>
  <c r="AL587" i="36"/>
  <c r="AL420" i="36"/>
  <c r="AL660" i="36"/>
  <c r="AL579" i="36"/>
  <c r="AL896" i="36"/>
  <c r="AL265" i="36"/>
  <c r="AL1005" i="36"/>
  <c r="AL907" i="36"/>
  <c r="AL829" i="36"/>
  <c r="AL993" i="36"/>
  <c r="AL1438" i="36"/>
  <c r="AL434" i="36"/>
  <c r="AL897" i="36"/>
  <c r="AL774" i="36"/>
  <c r="AL1762" i="36"/>
  <c r="AL1371" i="36"/>
  <c r="AL520" i="36"/>
  <c r="AL491" i="36"/>
  <c r="AL1640" i="36"/>
  <c r="AL246" i="36"/>
  <c r="AL1434" i="36"/>
  <c r="AL516" i="36"/>
  <c r="AL1694" i="36"/>
  <c r="AL1327" i="36"/>
  <c r="AL1764" i="36"/>
  <c r="AL386" i="36"/>
  <c r="AL1305" i="36"/>
  <c r="AL1521" i="36"/>
  <c r="AL1734" i="36"/>
  <c r="AL1821" i="36"/>
  <c r="AL637" i="36"/>
  <c r="AL395" i="36"/>
  <c r="AL362" i="36"/>
  <c r="AL1039" i="36"/>
  <c r="AL233" i="36"/>
  <c r="AL1008" i="36"/>
  <c r="AL566" i="36"/>
  <c r="AL1303" i="36"/>
  <c r="AL1815" i="36"/>
  <c r="AL1681" i="36"/>
  <c r="AL1284" i="36"/>
  <c r="AL653" i="36"/>
  <c r="AL1682" i="36"/>
  <c r="AL507" i="36"/>
  <c r="AL1732" i="36"/>
  <c r="AL1313" i="36"/>
  <c r="AL1012" i="36"/>
  <c r="AL1322" i="36"/>
  <c r="AL502" i="36"/>
  <c r="AL1633" i="36"/>
  <c r="AL1295" i="36"/>
  <c r="AL538" i="36"/>
  <c r="AL546" i="36"/>
  <c r="AL1622" i="36"/>
  <c r="AL1829" i="36"/>
  <c r="AL302" i="36"/>
  <c r="AL1068" i="36"/>
  <c r="AL910" i="36"/>
  <c r="AL388" i="36"/>
  <c r="AL234" i="36"/>
  <c r="AL294" i="36"/>
  <c r="AL1624" i="36"/>
  <c r="AL870" i="36"/>
  <c r="AL656" i="36"/>
  <c r="AL1099" i="36"/>
  <c r="AL1440" i="36"/>
  <c r="AL1698" i="36"/>
  <c r="AL576" i="36"/>
  <c r="AL894" i="36"/>
  <c r="AL1032" i="36"/>
  <c r="AL1035" i="36"/>
  <c r="AL884" i="36"/>
  <c r="AL537" i="36"/>
  <c r="AL982" i="36"/>
  <c r="AL593" i="36"/>
  <c r="AL1405" i="36"/>
  <c r="AL997" i="36"/>
  <c r="AL602" i="36"/>
  <c r="AL235" i="36"/>
  <c r="AL1323" i="36"/>
  <c r="AL1286" i="36"/>
  <c r="AL490" i="36"/>
  <c r="AL1824" i="36"/>
  <c r="AL1823" i="36"/>
  <c r="AL1406" i="36"/>
  <c r="AL649" i="36"/>
  <c r="AL1816" i="36"/>
  <c r="AL1535" i="36"/>
  <c r="AL1047" i="36"/>
  <c r="AL1644" i="36"/>
  <c r="AL372" i="36"/>
  <c r="AL1001" i="36"/>
  <c r="AL1738" i="36"/>
  <c r="AL278" i="36"/>
  <c r="AL1635" i="36"/>
  <c r="AL1314" i="36"/>
  <c r="AL1810" i="36"/>
  <c r="AL217" i="36"/>
  <c r="AL585" i="36"/>
  <c r="AL925" i="36"/>
  <c r="AL1765" i="36"/>
  <c r="AL1041" i="36"/>
  <c r="AL885" i="36"/>
  <c r="AL1825" i="36"/>
  <c r="AL646" i="36"/>
  <c r="AL553" i="36"/>
  <c r="AL1516" i="36"/>
  <c r="AL1251" i="36"/>
  <c r="AL1294" i="36"/>
  <c r="AL1009" i="36"/>
  <c r="AL1502" i="36"/>
  <c r="AL1847" i="36"/>
  <c r="AL1042" i="36"/>
  <c r="AL523" i="36"/>
  <c r="AL1525" i="36"/>
  <c r="AL1271" i="36"/>
  <c r="AL830" i="36"/>
  <c r="AL1276" i="36"/>
  <c r="AL980" i="36"/>
  <c r="AL321" i="36"/>
  <c r="AL410" i="36"/>
  <c r="AL1428" i="36"/>
  <c r="AL1075" i="36"/>
  <c r="AL1763" i="36"/>
  <c r="AL331" i="36"/>
  <c r="AL385" i="36"/>
  <c r="AL1289" i="36"/>
  <c r="AL1709" i="36"/>
  <c r="AL1439" i="36"/>
  <c r="AL1418" i="36"/>
  <c r="AL578" i="36"/>
  <c r="AL363" i="36"/>
  <c r="AL1365" i="36"/>
  <c r="AL1324" i="36"/>
  <c r="AL277" i="36"/>
  <c r="AL641" i="36"/>
  <c r="AL1529" i="36"/>
  <c r="AL1065" i="36"/>
  <c r="AL837" i="36"/>
  <c r="AL1063" i="36"/>
  <c r="AL792" i="36"/>
  <c r="AL397" i="36"/>
  <c r="AL1531" i="36"/>
  <c r="AL832" i="36"/>
  <c r="AL1523" i="36"/>
  <c r="AL569" i="36"/>
  <c r="AL995" i="36"/>
  <c r="AL1512" i="36"/>
  <c r="AL1787" i="36"/>
  <c r="AL789" i="36"/>
  <c r="AL1793" i="36"/>
  <c r="AL1402" i="36"/>
  <c r="AL778" i="36"/>
  <c r="AL1537" i="36"/>
  <c r="AL238" i="36"/>
  <c r="AL1308" i="36"/>
  <c r="AL1027" i="36"/>
  <c r="AL1004" i="36"/>
  <c r="AL999" i="36"/>
  <c r="AL540" i="36"/>
  <c r="AL978" i="36"/>
  <c r="AL1804" i="36"/>
  <c r="AL555" i="36"/>
  <c r="AL616" i="36"/>
  <c r="AL1285" i="36"/>
  <c r="AL544" i="36"/>
  <c r="AL535" i="36"/>
  <c r="AL1848" i="36"/>
  <c r="AL1515" i="36"/>
  <c r="AL236" i="36"/>
  <c r="AL813" i="36"/>
  <c r="AL1774" i="36"/>
  <c r="AL229" i="36"/>
  <c r="AL1267" i="36"/>
  <c r="AL526" i="36"/>
  <c r="F2" i="39" a="1"/>
  <c r="J2" i="13"/>
  <c r="K2" i="13"/>
  <c r="L2" i="13"/>
  <c r="M2" i="13"/>
  <c r="J85" i="13"/>
  <c r="K85" i="13"/>
  <c r="L85" i="13"/>
  <c r="M85" i="13"/>
  <c r="J153" i="13"/>
  <c r="K153" i="13"/>
  <c r="L153" i="13"/>
  <c r="M153" i="13"/>
  <c r="J164" i="13"/>
  <c r="K164" i="13"/>
  <c r="L164" i="13"/>
  <c r="M164" i="13"/>
  <c r="J174" i="13"/>
  <c r="K174" i="13"/>
  <c r="L174" i="13"/>
  <c r="M174" i="13"/>
  <c r="J185" i="13"/>
  <c r="K185" i="13"/>
  <c r="L185" i="13"/>
  <c r="M185" i="13"/>
  <c r="J192" i="13"/>
  <c r="K192" i="13"/>
  <c r="L192" i="13"/>
  <c r="M192" i="13"/>
  <c r="J71" i="13"/>
  <c r="K71" i="13"/>
  <c r="L71" i="13"/>
  <c r="M71" i="13"/>
  <c r="J202" i="13"/>
  <c r="K202" i="13"/>
  <c r="L202" i="13"/>
  <c r="M202" i="13"/>
  <c r="J209" i="13"/>
  <c r="K209" i="13"/>
  <c r="L209" i="13"/>
  <c r="M209" i="13"/>
  <c r="J76" i="13"/>
  <c r="K76" i="13"/>
  <c r="L76" i="13"/>
  <c r="M76" i="13"/>
  <c r="J4" i="13"/>
  <c r="K4" i="13"/>
  <c r="L4" i="13"/>
  <c r="M4" i="13"/>
  <c r="J12" i="13"/>
  <c r="K12" i="13"/>
  <c r="L12" i="13"/>
  <c r="M12" i="13"/>
  <c r="J23" i="13"/>
  <c r="K23" i="13"/>
  <c r="L23" i="13"/>
  <c r="M23" i="13"/>
  <c r="J77" i="13"/>
  <c r="K77" i="13"/>
  <c r="L77" i="13"/>
  <c r="M77" i="13"/>
  <c r="J34" i="13"/>
  <c r="K34" i="13"/>
  <c r="L34" i="13"/>
  <c r="M34" i="13"/>
  <c r="J45" i="13"/>
  <c r="K45" i="13"/>
  <c r="L45" i="13"/>
  <c r="M45" i="13"/>
  <c r="J65" i="13"/>
  <c r="K65" i="13"/>
  <c r="L65" i="13"/>
  <c r="M65" i="13"/>
  <c r="J70" i="13"/>
  <c r="K70" i="13"/>
  <c r="L70" i="13"/>
  <c r="M70" i="13"/>
  <c r="J72" i="13"/>
  <c r="K72" i="13"/>
  <c r="L72" i="13"/>
  <c r="M72" i="13"/>
  <c r="J54" i="13"/>
  <c r="K54" i="13"/>
  <c r="L54" i="13"/>
  <c r="M54" i="13"/>
  <c r="J74" i="13"/>
  <c r="K74" i="13"/>
  <c r="L74" i="13"/>
  <c r="M74" i="13"/>
  <c r="J86" i="13"/>
  <c r="K86" i="13"/>
  <c r="L86" i="13"/>
  <c r="M86" i="13"/>
  <c r="J108" i="13"/>
  <c r="K108" i="13"/>
  <c r="L108" i="13"/>
  <c r="M108" i="13"/>
  <c r="J78" i="13"/>
  <c r="K78" i="13"/>
  <c r="L78" i="13"/>
  <c r="M78" i="13"/>
  <c r="J119" i="13"/>
  <c r="K119" i="13"/>
  <c r="L119" i="13"/>
  <c r="M119" i="13"/>
  <c r="J79" i="13"/>
  <c r="K79" i="13"/>
  <c r="L79" i="13"/>
  <c r="M79" i="13"/>
  <c r="J130" i="13"/>
  <c r="K130" i="13"/>
  <c r="L130" i="13"/>
  <c r="M130" i="13"/>
  <c r="J141" i="13"/>
  <c r="K141" i="13"/>
  <c r="L141" i="13"/>
  <c r="M141" i="13"/>
  <c r="J149" i="13"/>
  <c r="K149" i="13"/>
  <c r="L149" i="13"/>
  <c r="M149" i="13"/>
  <c r="J80" i="13"/>
  <c r="K80" i="13"/>
  <c r="L80" i="13"/>
  <c r="M80" i="13"/>
  <c r="J150" i="13"/>
  <c r="K150" i="13"/>
  <c r="L150" i="13"/>
  <c r="M150" i="13"/>
  <c r="J81" i="13"/>
  <c r="K81" i="13"/>
  <c r="L81" i="13"/>
  <c r="M81" i="13"/>
  <c r="J151" i="13"/>
  <c r="K151" i="13"/>
  <c r="L151" i="13"/>
  <c r="M151" i="13"/>
  <c r="J82" i="13"/>
  <c r="K82" i="13"/>
  <c r="L82" i="13"/>
  <c r="M82" i="13"/>
  <c r="J152" i="13"/>
  <c r="K152" i="13"/>
  <c r="L152" i="13"/>
  <c r="M152" i="13"/>
  <c r="J154" i="13"/>
  <c r="K154" i="13"/>
  <c r="L154" i="13"/>
  <c r="M154" i="13"/>
  <c r="J83" i="13"/>
  <c r="K83" i="13"/>
  <c r="L83" i="13"/>
  <c r="M83" i="13"/>
  <c r="J155" i="13"/>
  <c r="K155" i="13"/>
  <c r="L155" i="13"/>
  <c r="M155" i="13"/>
  <c r="J156" i="13"/>
  <c r="K156" i="13"/>
  <c r="L156" i="13"/>
  <c r="M156" i="13"/>
  <c r="J157" i="13"/>
  <c r="K157" i="13"/>
  <c r="L157" i="13"/>
  <c r="M157" i="13"/>
  <c r="J159" i="13"/>
  <c r="K159" i="13"/>
  <c r="L159" i="13"/>
  <c r="M159" i="13"/>
  <c r="J158" i="13"/>
  <c r="K158" i="13"/>
  <c r="L158" i="13"/>
  <c r="M158" i="13"/>
  <c r="J160" i="13"/>
  <c r="K160" i="13"/>
  <c r="L160" i="13"/>
  <c r="M160" i="13"/>
  <c r="J84" i="13"/>
  <c r="K84" i="13"/>
  <c r="L84" i="13"/>
  <c r="M84" i="13"/>
  <c r="J161" i="13"/>
  <c r="K161" i="13"/>
  <c r="L161" i="13"/>
  <c r="M161" i="13"/>
  <c r="J87" i="13"/>
  <c r="K87" i="13"/>
  <c r="L87" i="13"/>
  <c r="M87" i="13"/>
  <c r="J28" i="13"/>
  <c r="K28" i="13"/>
  <c r="L28" i="13"/>
  <c r="M28" i="13"/>
  <c r="J162" i="13"/>
  <c r="K162" i="13"/>
  <c r="L162" i="13"/>
  <c r="M162" i="13"/>
  <c r="J163" i="13"/>
  <c r="K163" i="13"/>
  <c r="L163" i="13"/>
  <c r="M163" i="13"/>
  <c r="J165" i="13"/>
  <c r="K165" i="13"/>
  <c r="L165" i="13"/>
  <c r="M165" i="13"/>
  <c r="J88" i="13"/>
  <c r="K88" i="13"/>
  <c r="L88" i="13"/>
  <c r="M88" i="13"/>
  <c r="J166" i="13"/>
  <c r="K166" i="13"/>
  <c r="L166" i="13"/>
  <c r="M166" i="13"/>
  <c r="J167" i="13"/>
  <c r="K167" i="13"/>
  <c r="L167" i="13"/>
  <c r="M167" i="13"/>
  <c r="J89" i="13"/>
  <c r="K89" i="13"/>
  <c r="L89" i="13"/>
  <c r="M89" i="13"/>
  <c r="J170" i="13"/>
  <c r="K170" i="13"/>
  <c r="L170" i="13"/>
  <c r="M170" i="13"/>
  <c r="J171" i="13"/>
  <c r="K171" i="13"/>
  <c r="L171" i="13"/>
  <c r="M171" i="13"/>
  <c r="J172" i="13"/>
  <c r="K172" i="13"/>
  <c r="L172" i="13"/>
  <c r="M172" i="13"/>
  <c r="J173" i="13"/>
  <c r="K173" i="13"/>
  <c r="L173" i="13"/>
  <c r="M173" i="13"/>
  <c r="J175" i="13"/>
  <c r="K175" i="13"/>
  <c r="L175" i="13"/>
  <c r="M175" i="13"/>
  <c r="J176" i="13"/>
  <c r="K176" i="13"/>
  <c r="L176" i="13"/>
  <c r="M176" i="13"/>
  <c r="J90" i="13"/>
  <c r="K90" i="13"/>
  <c r="L90" i="13"/>
  <c r="M90" i="13"/>
  <c r="J178" i="13"/>
  <c r="K178" i="13"/>
  <c r="L178" i="13"/>
  <c r="M178" i="13"/>
  <c r="J179" i="13"/>
  <c r="K179" i="13"/>
  <c r="L179" i="13"/>
  <c r="M179" i="13"/>
  <c r="J180" i="13"/>
  <c r="K180" i="13"/>
  <c r="L180" i="13"/>
  <c r="M180" i="13"/>
  <c r="J181" i="13"/>
  <c r="K181" i="13"/>
  <c r="L181" i="13"/>
  <c r="M181" i="13"/>
  <c r="J91" i="13"/>
  <c r="K91" i="13"/>
  <c r="L91" i="13"/>
  <c r="M91" i="13"/>
  <c r="J183" i="13"/>
  <c r="K183" i="13"/>
  <c r="L183" i="13"/>
  <c r="M183" i="13"/>
  <c r="J184" i="13"/>
  <c r="K184" i="13"/>
  <c r="L184" i="13"/>
  <c r="M184" i="13"/>
  <c r="J186" i="13"/>
  <c r="K186" i="13"/>
  <c r="L186" i="13"/>
  <c r="M186" i="13"/>
  <c r="J187" i="13"/>
  <c r="K187" i="13"/>
  <c r="L187" i="13"/>
  <c r="M187" i="13"/>
  <c r="J182" i="13"/>
  <c r="K182" i="13"/>
  <c r="L182" i="13"/>
  <c r="M182" i="13"/>
  <c r="J188" i="13"/>
  <c r="K188" i="13"/>
  <c r="L188" i="13"/>
  <c r="M188" i="13"/>
  <c r="J189" i="13"/>
  <c r="K189" i="13"/>
  <c r="L189" i="13"/>
  <c r="M189" i="13"/>
  <c r="J190" i="13"/>
  <c r="K190" i="13"/>
  <c r="L190" i="13"/>
  <c r="M190" i="13"/>
  <c r="J191" i="13"/>
  <c r="K191" i="13"/>
  <c r="L191" i="13"/>
  <c r="M191" i="13"/>
  <c r="J177" i="13"/>
  <c r="K177" i="13"/>
  <c r="L177" i="13"/>
  <c r="M177" i="13"/>
  <c r="J92" i="13"/>
  <c r="K92" i="13"/>
  <c r="L92" i="13"/>
  <c r="M92" i="13"/>
  <c r="J97" i="13"/>
  <c r="K97" i="13"/>
  <c r="L97" i="13"/>
  <c r="M97" i="13"/>
  <c r="J93" i="13"/>
  <c r="K93" i="13"/>
  <c r="L93" i="13"/>
  <c r="M93" i="13"/>
  <c r="J193" i="13"/>
  <c r="K193" i="13"/>
  <c r="L193" i="13"/>
  <c r="M193" i="13"/>
  <c r="J94" i="13"/>
  <c r="K94" i="13"/>
  <c r="L94" i="13"/>
  <c r="M94" i="13"/>
  <c r="J95" i="13"/>
  <c r="K95" i="13"/>
  <c r="L95" i="13"/>
  <c r="M95" i="13"/>
  <c r="J96" i="13"/>
  <c r="K96" i="13"/>
  <c r="L96" i="13"/>
  <c r="M96" i="13"/>
  <c r="J98" i="13"/>
  <c r="K98" i="13"/>
  <c r="L98" i="13"/>
  <c r="M98" i="13"/>
  <c r="J194" i="13"/>
  <c r="K194" i="13"/>
  <c r="L194" i="13"/>
  <c r="M194" i="13"/>
  <c r="J195" i="13"/>
  <c r="K195" i="13"/>
  <c r="L195" i="13"/>
  <c r="M195" i="13"/>
  <c r="J196" i="13"/>
  <c r="K196" i="13"/>
  <c r="L196" i="13"/>
  <c r="M196" i="13"/>
  <c r="J197" i="13"/>
  <c r="K197" i="13"/>
  <c r="L197" i="13"/>
  <c r="M197" i="13"/>
  <c r="J198" i="13"/>
  <c r="K198" i="13"/>
  <c r="L198" i="13"/>
  <c r="M198" i="13"/>
  <c r="J199" i="13"/>
  <c r="K199" i="13"/>
  <c r="L199" i="13"/>
  <c r="M199" i="13"/>
  <c r="J99" i="13"/>
  <c r="K99" i="13"/>
  <c r="L99" i="13"/>
  <c r="M99" i="13"/>
  <c r="J200" i="13"/>
  <c r="K200" i="13"/>
  <c r="L200" i="13"/>
  <c r="M200" i="13"/>
  <c r="J201" i="13"/>
  <c r="K201" i="13"/>
  <c r="L201" i="13"/>
  <c r="M201" i="13"/>
  <c r="J100" i="13"/>
  <c r="K100" i="13"/>
  <c r="L100" i="13"/>
  <c r="M100" i="13"/>
  <c r="J101" i="13"/>
  <c r="K101" i="13"/>
  <c r="L101" i="13"/>
  <c r="M101" i="13"/>
  <c r="J3" i="13"/>
  <c r="K3" i="13"/>
  <c r="L3" i="13"/>
  <c r="M3" i="13"/>
  <c r="J204" i="13"/>
  <c r="K204" i="13"/>
  <c r="L204" i="13"/>
  <c r="M204" i="13"/>
  <c r="J203" i="13"/>
  <c r="K203" i="13"/>
  <c r="L203" i="13"/>
  <c r="M203" i="13"/>
  <c r="J205" i="13"/>
  <c r="K205" i="13"/>
  <c r="L205" i="13"/>
  <c r="M205" i="13"/>
  <c r="J206" i="13"/>
  <c r="K206" i="13"/>
  <c r="L206" i="13"/>
  <c r="M206" i="13"/>
  <c r="J102" i="13"/>
  <c r="K102" i="13"/>
  <c r="L102" i="13"/>
  <c r="M102" i="13"/>
  <c r="J103" i="13"/>
  <c r="K103" i="13"/>
  <c r="L103" i="13"/>
  <c r="M103" i="13"/>
  <c r="J104" i="13"/>
  <c r="K104" i="13"/>
  <c r="L104" i="13"/>
  <c r="M104" i="13"/>
  <c r="J208" i="13"/>
  <c r="K208" i="13"/>
  <c r="L208" i="13"/>
  <c r="M208" i="13"/>
  <c r="J207" i="13"/>
  <c r="K207" i="13"/>
  <c r="L207" i="13"/>
  <c r="M207" i="13"/>
  <c r="J105" i="13"/>
  <c r="K105" i="13"/>
  <c r="L105" i="13"/>
  <c r="M105" i="13"/>
  <c r="J106" i="13"/>
  <c r="K106" i="13"/>
  <c r="L106" i="13"/>
  <c r="M106" i="13"/>
  <c r="J210" i="13"/>
  <c r="K210" i="13"/>
  <c r="L210" i="13"/>
  <c r="M210" i="13"/>
  <c r="J211" i="13"/>
  <c r="K211" i="13"/>
  <c r="L211" i="13"/>
  <c r="M211" i="13"/>
  <c r="J212" i="13"/>
  <c r="K212" i="13"/>
  <c r="L212" i="13"/>
  <c r="M212" i="13"/>
  <c r="J213" i="13"/>
  <c r="K213" i="13"/>
  <c r="L213" i="13"/>
  <c r="M213" i="13"/>
  <c r="J214" i="13"/>
  <c r="K214" i="13"/>
  <c r="L214" i="13"/>
  <c r="M214" i="13"/>
  <c r="J215" i="13"/>
  <c r="K215" i="13"/>
  <c r="L215" i="13"/>
  <c r="M215" i="13"/>
  <c r="J107" i="13"/>
  <c r="K107" i="13"/>
  <c r="L107" i="13"/>
  <c r="M107" i="13"/>
  <c r="J109" i="13"/>
  <c r="K109" i="13"/>
  <c r="L109" i="13"/>
  <c r="M109" i="13"/>
  <c r="J110" i="13"/>
  <c r="K110" i="13"/>
  <c r="L110" i="13"/>
  <c r="M110" i="13"/>
  <c r="J111" i="13"/>
  <c r="K111" i="13"/>
  <c r="L111" i="13"/>
  <c r="M111" i="13"/>
  <c r="J112" i="13"/>
  <c r="K112" i="13"/>
  <c r="L112" i="13"/>
  <c r="M112" i="13"/>
  <c r="J113" i="13"/>
  <c r="K113" i="13"/>
  <c r="L113" i="13"/>
  <c r="M113" i="13"/>
  <c r="J216" i="13"/>
  <c r="K216" i="13"/>
  <c r="L216" i="13"/>
  <c r="M216" i="13"/>
  <c r="J114" i="13"/>
  <c r="K114" i="13"/>
  <c r="L114" i="13"/>
  <c r="M114" i="13"/>
  <c r="J217" i="13"/>
  <c r="K217" i="13"/>
  <c r="L217" i="13"/>
  <c r="M217" i="13"/>
  <c r="J218" i="13"/>
  <c r="K218" i="13"/>
  <c r="L218" i="13"/>
  <c r="M218" i="13"/>
  <c r="J5" i="13"/>
  <c r="K5" i="13"/>
  <c r="L5" i="13"/>
  <c r="M5" i="13"/>
  <c r="J6" i="13"/>
  <c r="K6" i="13"/>
  <c r="L6" i="13"/>
  <c r="M6" i="13"/>
  <c r="J7" i="13"/>
  <c r="K7" i="13"/>
  <c r="L7" i="13"/>
  <c r="M7" i="13"/>
  <c r="J8" i="13"/>
  <c r="K8" i="13"/>
  <c r="L8" i="13"/>
  <c r="M8" i="13"/>
  <c r="J9" i="13"/>
  <c r="K9" i="13"/>
  <c r="L9" i="13"/>
  <c r="M9" i="13"/>
  <c r="J10" i="13"/>
  <c r="K10" i="13"/>
  <c r="L10" i="13"/>
  <c r="M10" i="13"/>
  <c r="J11" i="13"/>
  <c r="K11" i="13"/>
  <c r="L11" i="13"/>
  <c r="M11" i="13"/>
  <c r="J13" i="13"/>
  <c r="K13" i="13"/>
  <c r="L13" i="13"/>
  <c r="M13" i="13"/>
  <c r="J14" i="13"/>
  <c r="K14" i="13"/>
  <c r="L14" i="13"/>
  <c r="M14" i="13"/>
  <c r="J15" i="13"/>
  <c r="K15" i="13"/>
  <c r="L15" i="13"/>
  <c r="M15" i="13"/>
  <c r="J16" i="13"/>
  <c r="K16" i="13"/>
  <c r="L16" i="13"/>
  <c r="M16" i="13"/>
  <c r="J17" i="13"/>
  <c r="K17" i="13"/>
  <c r="L17" i="13"/>
  <c r="M17" i="13"/>
  <c r="J115" i="13"/>
  <c r="K115" i="13"/>
  <c r="L115" i="13"/>
  <c r="M115" i="13"/>
  <c r="J18" i="13"/>
  <c r="K18" i="13"/>
  <c r="L18" i="13"/>
  <c r="M18" i="13"/>
  <c r="J116" i="13"/>
  <c r="K116" i="13"/>
  <c r="L116" i="13"/>
  <c r="M116" i="13"/>
  <c r="J117" i="13"/>
  <c r="K117" i="13"/>
  <c r="L117" i="13"/>
  <c r="M117" i="13"/>
  <c r="J19" i="13"/>
  <c r="K19" i="13"/>
  <c r="L19" i="13"/>
  <c r="M19" i="13"/>
  <c r="J20" i="13"/>
  <c r="K20" i="13"/>
  <c r="L20" i="13"/>
  <c r="M20" i="13"/>
  <c r="J21" i="13"/>
  <c r="K21" i="13"/>
  <c r="L21" i="13"/>
  <c r="M21" i="13"/>
  <c r="J22" i="13"/>
  <c r="K22" i="13"/>
  <c r="L22" i="13"/>
  <c r="M22" i="13"/>
  <c r="J118" i="13"/>
  <c r="K118" i="13"/>
  <c r="L118" i="13"/>
  <c r="M118" i="13"/>
  <c r="J120" i="13"/>
  <c r="K120" i="13"/>
  <c r="L120" i="13"/>
  <c r="M120" i="13"/>
  <c r="J24" i="13"/>
  <c r="K24" i="13"/>
  <c r="L24" i="13"/>
  <c r="M24" i="13"/>
  <c r="J25" i="13"/>
  <c r="K25" i="13"/>
  <c r="L25" i="13"/>
  <c r="M25" i="13"/>
  <c r="J26" i="13"/>
  <c r="K26" i="13"/>
  <c r="L26" i="13"/>
  <c r="M26" i="13"/>
  <c r="J27" i="13"/>
  <c r="K27" i="13"/>
  <c r="L27" i="13"/>
  <c r="M27" i="13"/>
  <c r="J121" i="13"/>
  <c r="K121" i="13"/>
  <c r="L121" i="13"/>
  <c r="M121" i="13"/>
  <c r="J122" i="13"/>
  <c r="K122" i="13"/>
  <c r="L122" i="13"/>
  <c r="M122" i="13"/>
  <c r="J123" i="13"/>
  <c r="K123" i="13"/>
  <c r="L123" i="13"/>
  <c r="M123" i="13"/>
  <c r="J124" i="13"/>
  <c r="K124" i="13"/>
  <c r="L124" i="13"/>
  <c r="M124" i="13"/>
  <c r="J29" i="13"/>
  <c r="K29" i="13"/>
  <c r="L29" i="13"/>
  <c r="M29" i="13"/>
  <c r="J30" i="13"/>
  <c r="K30" i="13"/>
  <c r="L30" i="13"/>
  <c r="M30" i="13"/>
  <c r="J63" i="13"/>
  <c r="K63" i="13"/>
  <c r="L63" i="13"/>
  <c r="M63" i="13"/>
  <c r="J31" i="13"/>
  <c r="K31" i="13"/>
  <c r="L31" i="13"/>
  <c r="M31" i="13"/>
  <c r="J125" i="13"/>
  <c r="K125" i="13"/>
  <c r="L125" i="13"/>
  <c r="M125" i="13"/>
  <c r="J126" i="13"/>
  <c r="K126" i="13"/>
  <c r="L126" i="13"/>
  <c r="M126" i="13"/>
  <c r="J32" i="13"/>
  <c r="K32" i="13"/>
  <c r="L32" i="13"/>
  <c r="M32" i="13"/>
  <c r="J33" i="13"/>
  <c r="K33" i="13"/>
  <c r="L33" i="13"/>
  <c r="M33" i="13"/>
  <c r="J35" i="13"/>
  <c r="K35" i="13"/>
  <c r="L35" i="13"/>
  <c r="M35" i="13"/>
  <c r="J36" i="13"/>
  <c r="K36" i="13"/>
  <c r="L36" i="13"/>
  <c r="M36" i="13"/>
  <c r="J37" i="13"/>
  <c r="K37" i="13"/>
  <c r="L37" i="13"/>
  <c r="M37" i="13"/>
  <c r="J38" i="13"/>
  <c r="K38" i="13"/>
  <c r="L38" i="13"/>
  <c r="M38" i="13"/>
  <c r="J39" i="13"/>
  <c r="K39" i="13"/>
  <c r="L39" i="13"/>
  <c r="M39" i="13"/>
  <c r="J40" i="13"/>
  <c r="K40" i="13"/>
  <c r="L40" i="13"/>
  <c r="M40" i="13"/>
  <c r="J127" i="13"/>
  <c r="K127" i="13"/>
  <c r="L127" i="13"/>
  <c r="M127" i="13"/>
  <c r="J41" i="13"/>
  <c r="K41" i="13"/>
  <c r="L41" i="13"/>
  <c r="M41" i="13"/>
  <c r="J42" i="13"/>
  <c r="K42" i="13"/>
  <c r="L42" i="13"/>
  <c r="M42" i="13"/>
  <c r="J43" i="13"/>
  <c r="K43" i="13"/>
  <c r="L43" i="13"/>
  <c r="M43" i="13"/>
  <c r="J128" i="13"/>
  <c r="K128" i="13"/>
  <c r="L128" i="13"/>
  <c r="M128" i="13"/>
  <c r="J44" i="13"/>
  <c r="K44" i="13"/>
  <c r="L44" i="13"/>
  <c r="M44" i="13"/>
  <c r="J46" i="13"/>
  <c r="K46" i="13"/>
  <c r="L46" i="13"/>
  <c r="M46" i="13"/>
  <c r="J47" i="13"/>
  <c r="K47" i="13"/>
  <c r="L47" i="13"/>
  <c r="M47" i="13"/>
  <c r="J168" i="13"/>
  <c r="K168" i="13"/>
  <c r="L168" i="13"/>
  <c r="M168" i="13"/>
  <c r="J129" i="13"/>
  <c r="K129" i="13"/>
  <c r="L129" i="13"/>
  <c r="M129" i="13"/>
  <c r="J169" i="13"/>
  <c r="K169" i="13"/>
  <c r="L169" i="13"/>
  <c r="M169" i="13"/>
  <c r="J131" i="13"/>
  <c r="K131" i="13"/>
  <c r="L131" i="13"/>
  <c r="M131" i="13"/>
  <c r="J132" i="13"/>
  <c r="K132" i="13"/>
  <c r="L132" i="13"/>
  <c r="M132" i="13"/>
  <c r="J133" i="13"/>
  <c r="K133" i="13"/>
  <c r="L133" i="13"/>
  <c r="M133" i="13"/>
  <c r="J48" i="13"/>
  <c r="K48" i="13"/>
  <c r="L48" i="13"/>
  <c r="M48" i="13"/>
  <c r="J49" i="13"/>
  <c r="K49" i="13"/>
  <c r="L49" i="13"/>
  <c r="M49" i="13"/>
  <c r="J50" i="13"/>
  <c r="K50" i="13"/>
  <c r="L50" i="13"/>
  <c r="M50" i="13"/>
  <c r="J51" i="13"/>
  <c r="K51" i="13"/>
  <c r="L51" i="13"/>
  <c r="M51" i="13"/>
  <c r="J52" i="13"/>
  <c r="K52" i="13"/>
  <c r="L52" i="13"/>
  <c r="M52" i="13"/>
  <c r="J134" i="13"/>
  <c r="K134" i="13"/>
  <c r="L134" i="13"/>
  <c r="M134" i="13"/>
  <c r="J135" i="13"/>
  <c r="K135" i="13"/>
  <c r="L135" i="13"/>
  <c r="M135" i="13"/>
  <c r="J136" i="13"/>
  <c r="K136" i="13"/>
  <c r="L136" i="13"/>
  <c r="M136" i="13"/>
  <c r="J53" i="13"/>
  <c r="K53" i="13"/>
  <c r="L53" i="13"/>
  <c r="M53" i="13"/>
  <c r="J55" i="13"/>
  <c r="K55" i="13"/>
  <c r="L55" i="13"/>
  <c r="M55" i="13"/>
  <c r="J137" i="13"/>
  <c r="K137" i="13"/>
  <c r="L137" i="13"/>
  <c r="M137" i="13"/>
  <c r="J138" i="13"/>
  <c r="K138" i="13"/>
  <c r="L138" i="13"/>
  <c r="M138" i="13"/>
  <c r="J56" i="13"/>
  <c r="K56" i="13"/>
  <c r="L56" i="13"/>
  <c r="M56" i="13"/>
  <c r="J57" i="13"/>
  <c r="K57" i="13"/>
  <c r="L57" i="13"/>
  <c r="M57" i="13"/>
  <c r="J73" i="13"/>
  <c r="K73" i="13"/>
  <c r="L73" i="13"/>
  <c r="M73" i="13"/>
  <c r="J58" i="13"/>
  <c r="K58" i="13"/>
  <c r="L58" i="13"/>
  <c r="M58" i="13"/>
  <c r="J139" i="13"/>
  <c r="K139" i="13"/>
  <c r="L139" i="13"/>
  <c r="M139" i="13"/>
  <c r="J59" i="13"/>
  <c r="K59" i="13"/>
  <c r="L59" i="13"/>
  <c r="M59" i="13"/>
  <c r="J140" i="13"/>
  <c r="K140" i="13"/>
  <c r="L140" i="13"/>
  <c r="M140" i="13"/>
  <c r="J60" i="13"/>
  <c r="K60" i="13"/>
  <c r="L60" i="13"/>
  <c r="M60" i="13"/>
  <c r="J61" i="13"/>
  <c r="K61" i="13"/>
  <c r="L61" i="13"/>
  <c r="M61" i="13"/>
  <c r="J62" i="13"/>
  <c r="K62" i="13"/>
  <c r="L62" i="13"/>
  <c r="M62" i="13"/>
  <c r="J142" i="13"/>
  <c r="K142" i="13"/>
  <c r="L142" i="13"/>
  <c r="M142" i="13"/>
  <c r="J64" i="13"/>
  <c r="K64" i="13"/>
  <c r="L64" i="13"/>
  <c r="M64" i="13"/>
  <c r="J143" i="13"/>
  <c r="K143" i="13"/>
  <c r="L143" i="13"/>
  <c r="M143" i="13"/>
  <c r="J66" i="13"/>
  <c r="K66" i="13"/>
  <c r="L66" i="13"/>
  <c r="M66" i="13"/>
  <c r="J75" i="13"/>
  <c r="K75" i="13"/>
  <c r="L75" i="13"/>
  <c r="M75" i="13"/>
  <c r="J144" i="13"/>
  <c r="K144" i="13"/>
  <c r="L144" i="13"/>
  <c r="M144" i="13"/>
  <c r="J145" i="13"/>
  <c r="K145" i="13"/>
  <c r="L145" i="13"/>
  <c r="M145" i="13"/>
  <c r="J69" i="13"/>
  <c r="K69" i="13"/>
  <c r="L69" i="13"/>
  <c r="M69" i="13"/>
  <c r="J146" i="13"/>
  <c r="K146" i="13"/>
  <c r="L146" i="13"/>
  <c r="M146" i="13"/>
  <c r="J147" i="13"/>
  <c r="K147" i="13"/>
  <c r="L147" i="13"/>
  <c r="M147" i="13"/>
  <c r="J67" i="13"/>
  <c r="K67" i="13"/>
  <c r="L67" i="13"/>
  <c r="M67" i="13"/>
  <c r="J68" i="13"/>
  <c r="K68" i="13"/>
  <c r="L68" i="13"/>
  <c r="M68" i="13"/>
  <c r="J148" i="13"/>
  <c r="K148" i="13"/>
  <c r="L148" i="13"/>
  <c r="M148" i="13"/>
  <c r="AL404" i="36" l="1"/>
  <c r="AL356" i="36"/>
  <c r="AL617" i="36"/>
  <c r="AL562" i="36"/>
  <c r="AL1057" i="36"/>
  <c r="AL1354" i="36"/>
  <c r="AL1542" i="36"/>
  <c r="AL914" i="36"/>
  <c r="AL572" i="36"/>
  <c r="AL276" i="36"/>
  <c r="AL1385" i="36"/>
  <c r="AL316" i="36"/>
  <c r="AL296" i="36"/>
  <c r="AL1637" i="36"/>
  <c r="AL1392" i="36"/>
  <c r="AL392" i="36"/>
  <c r="AL1507" i="36"/>
  <c r="AL496" i="36"/>
  <c r="AL1539" i="36"/>
  <c r="AL304" i="36"/>
  <c r="AL1736" i="36"/>
  <c r="AL1336" i="36"/>
  <c r="AL405" i="36"/>
  <c r="AL1643" i="36"/>
  <c r="AL1588" i="36"/>
  <c r="AL816" i="36"/>
  <c r="AL1071" i="36"/>
  <c r="AL1436" i="36"/>
  <c r="AL1527" i="36"/>
  <c r="AL1113" i="36"/>
  <c r="AL1767" i="36"/>
  <c r="AL781" i="36"/>
  <c r="AL736" i="36"/>
  <c r="AL303" i="36"/>
  <c r="AL715" i="36"/>
  <c r="AL926" i="36"/>
  <c r="AL1828" i="36"/>
  <c r="AL396" i="36"/>
  <c r="AL939" i="36"/>
  <c r="AL287" i="36"/>
  <c r="AL745" i="36"/>
  <c r="AL1430" i="36"/>
  <c r="AL243" i="36"/>
  <c r="AL1082" i="36"/>
  <c r="AL603" i="36"/>
  <c r="AL1850" i="36"/>
  <c r="AL445" i="36"/>
  <c r="AL380" i="36"/>
  <c r="AL1752" i="36"/>
  <c r="AL1097" i="36"/>
  <c r="AL638" i="36"/>
  <c r="AL479" i="36"/>
  <c r="AL740" i="36"/>
  <c r="AL601" i="36"/>
  <c r="AL1463" i="36"/>
  <c r="AL1656" i="36"/>
  <c r="AL1790" i="36"/>
  <c r="AL457" i="36"/>
  <c r="AL503" i="36"/>
  <c r="AL1812" i="36"/>
  <c r="AL1045" i="36"/>
  <c r="AL327" i="36"/>
  <c r="AL1536" i="36"/>
  <c r="AL1375" i="36"/>
  <c r="AL418" i="36"/>
  <c r="AL367" i="36"/>
  <c r="AL1067" i="36"/>
  <c r="AL1281" i="36"/>
  <c r="AL563" i="36"/>
  <c r="AL1706" i="36"/>
  <c r="AL710" i="36"/>
  <c r="AG710" i="36"/>
  <c r="AL1792" i="36"/>
  <c r="AL381" i="36"/>
  <c r="AL371" i="36"/>
  <c r="AL330" i="36"/>
  <c r="AL1349" i="36"/>
  <c r="AL518" i="36"/>
  <c r="AL1353" i="36"/>
  <c r="AL328" i="36"/>
  <c r="AL240" i="36"/>
  <c r="AL241" i="36"/>
  <c r="AL1505" i="36"/>
  <c r="AL770" i="36"/>
  <c r="AL863" i="36"/>
  <c r="AL1855" i="36"/>
  <c r="AL629" i="36"/>
  <c r="AL759" i="36"/>
  <c r="AL1028" i="36"/>
  <c r="AL1013" i="36"/>
  <c r="AL1746" i="36"/>
  <c r="AL1364" i="36"/>
  <c r="AL967" i="36"/>
  <c r="AG967" i="36"/>
  <c r="AL765" i="36"/>
  <c r="AG765" i="36"/>
  <c r="AL952" i="36"/>
  <c r="AG952" i="36"/>
  <c r="AL339" i="36"/>
  <c r="AG339" i="36"/>
  <c r="AL309" i="36"/>
  <c r="AG309" i="36"/>
  <c r="AL1678" i="36"/>
  <c r="AG1678" i="36"/>
  <c r="AL1596" i="36"/>
  <c r="AG1596" i="36"/>
  <c r="AL661" i="36"/>
  <c r="AG661" i="36"/>
  <c r="AL1334" i="36"/>
  <c r="AL685" i="36"/>
  <c r="AG685" i="36"/>
  <c r="AL1203" i="36"/>
  <c r="AG1203" i="36"/>
  <c r="AL676" i="36"/>
  <c r="AG676" i="36"/>
  <c r="AL945" i="36"/>
  <c r="AG945" i="36"/>
  <c r="AL1241" i="36"/>
  <c r="AG1241" i="36"/>
  <c r="AL1689" i="36"/>
  <c r="AG1689" i="36"/>
  <c r="AL923" i="36"/>
  <c r="AG923" i="36"/>
  <c r="AL271" i="36"/>
  <c r="AG271" i="36"/>
  <c r="AL1291" i="36"/>
  <c r="AG1291" i="36"/>
  <c r="AL282" i="36"/>
  <c r="AG282" i="36"/>
  <c r="AL1627" i="36"/>
  <c r="AG1627" i="36"/>
  <c r="AL352" i="36"/>
  <c r="AG352" i="36"/>
  <c r="AL1257" i="36"/>
  <c r="AG1257" i="36"/>
  <c r="AL557" i="36"/>
  <c r="AG557" i="36"/>
  <c r="AL882" i="36"/>
  <c r="AG882" i="36"/>
  <c r="AL1620" i="36"/>
  <c r="AG1620" i="36"/>
  <c r="AL607" i="36"/>
  <c r="AG607" i="36"/>
  <c r="AL1216" i="36"/>
  <c r="AG1216" i="36"/>
  <c r="AL1239" i="36"/>
  <c r="AG1239" i="36"/>
  <c r="AL1186" i="36"/>
  <c r="AG1186" i="36"/>
  <c r="AL364" i="36"/>
  <c r="AG364" i="36"/>
  <c r="AL1494" i="36"/>
  <c r="AG1494" i="36"/>
  <c r="AL964" i="36"/>
  <c r="AG964" i="36"/>
  <c r="AL1133" i="36"/>
  <c r="AG1133" i="36"/>
  <c r="AL1219" i="36"/>
  <c r="AG1219" i="36"/>
  <c r="AL326" i="36"/>
  <c r="AG326" i="36"/>
  <c r="AL1772" i="36"/>
  <c r="AG1772" i="36"/>
  <c r="AL1592" i="36"/>
  <c r="AG1592" i="36"/>
  <c r="AL285" i="36"/>
  <c r="AG285" i="36"/>
  <c r="AL1162" i="36"/>
  <c r="AG1162" i="36"/>
  <c r="AL880" i="36"/>
  <c r="AG880" i="36"/>
  <c r="AL1626" i="36"/>
  <c r="AG1626" i="36"/>
  <c r="AL293" i="36"/>
  <c r="AG293" i="36"/>
  <c r="AL825" i="36"/>
  <c r="AG825" i="36"/>
  <c r="AL826" i="36"/>
  <c r="AG826" i="36"/>
  <c r="AL1296" i="36"/>
  <c r="AG1296" i="36"/>
  <c r="AL1199" i="36"/>
  <c r="AG1199" i="36"/>
  <c r="AL1247" i="36"/>
  <c r="AG1247" i="36"/>
  <c r="AL1501" i="36"/>
  <c r="AG1501" i="36"/>
  <c r="AL1043" i="36"/>
  <c r="AG1043" i="36"/>
  <c r="AL1741" i="36"/>
  <c r="AG1741" i="36"/>
  <c r="AL1304" i="36"/>
  <c r="AG1304" i="36"/>
  <c r="AL1007" i="36"/>
  <c r="AG1007" i="36"/>
  <c r="AL815" i="36"/>
  <c r="AG815" i="36"/>
  <c r="AL1547" i="36"/>
  <c r="AG1547" i="36"/>
  <c r="AL1252" i="36"/>
  <c r="AG1252" i="36"/>
  <c r="AL1310" i="36"/>
  <c r="AG1310" i="36"/>
  <c r="AL833" i="36"/>
  <c r="AG833" i="36"/>
  <c r="AL1300" i="36"/>
  <c r="AG1300" i="36"/>
  <c r="AL1528" i="36"/>
  <c r="AG1528" i="36"/>
  <c r="AL1581" i="36"/>
  <c r="AG1581" i="36"/>
  <c r="AL1670" i="36"/>
  <c r="AG1670" i="36"/>
  <c r="AL974" i="36"/>
  <c r="AG974" i="36"/>
  <c r="AL1212" i="36"/>
  <c r="AG1212" i="36"/>
  <c r="AL1504" i="36"/>
  <c r="AG1504" i="36"/>
  <c r="AL338" i="36"/>
  <c r="AG338" i="36"/>
  <c r="AL831" i="36"/>
  <c r="AG831" i="36"/>
  <c r="AL1266" i="36"/>
  <c r="AG1266" i="36"/>
  <c r="AL677" i="36"/>
  <c r="AG677" i="36"/>
  <c r="AL1776" i="36"/>
  <c r="AG1776" i="36"/>
  <c r="AL357" i="36"/>
  <c r="AG357" i="36"/>
  <c r="AL1352" i="36"/>
  <c r="AG1352" i="36"/>
  <c r="AL633" i="36"/>
  <c r="AL1019" i="36"/>
  <c r="AL1609" i="36"/>
  <c r="AG1609" i="36"/>
  <c r="AL986" i="36"/>
  <c r="AG986" i="36"/>
  <c r="AL703" i="36"/>
  <c r="AG703" i="36"/>
  <c r="AL1800" i="36"/>
  <c r="AG1800" i="36"/>
  <c r="AL333" i="36"/>
  <c r="AG333" i="36"/>
  <c r="AL560" i="36"/>
  <c r="AG560" i="36"/>
  <c r="AL1194" i="36"/>
  <c r="AG1194" i="36"/>
  <c r="AL484" i="36"/>
  <c r="AG484" i="36"/>
  <c r="AL1625" i="36"/>
  <c r="AG1625" i="36"/>
  <c r="AL1127" i="36"/>
  <c r="AG1127" i="36"/>
  <c r="AL1737" i="36"/>
  <c r="AG1737" i="36"/>
  <c r="AL772" i="36"/>
  <c r="AG772" i="36"/>
  <c r="AL1597" i="36"/>
  <c r="AG1597" i="36"/>
  <c r="AL996" i="36"/>
  <c r="AG996" i="36"/>
  <c r="AL690" i="36"/>
  <c r="AG690" i="36"/>
  <c r="AL1183" i="36"/>
  <c r="AG1183" i="36"/>
  <c r="AL1301" i="36"/>
  <c r="AG1301" i="36"/>
  <c r="AL679" i="36"/>
  <c r="AG679" i="36"/>
  <c r="AL704" i="36"/>
  <c r="AG704" i="36"/>
  <c r="AL1282" i="36"/>
  <c r="AG1282" i="36"/>
  <c r="AL1123" i="36"/>
  <c r="AG1123" i="36"/>
  <c r="AL1209" i="36"/>
  <c r="AG1209" i="36"/>
  <c r="AL264" i="36"/>
  <c r="AG264" i="36"/>
  <c r="AL223" i="36"/>
  <c r="AG223" i="36"/>
  <c r="AL1189" i="36"/>
  <c r="AG1189" i="36"/>
  <c r="AL621" i="36"/>
  <c r="AG621" i="36"/>
  <c r="AL1230" i="36"/>
  <c r="AG1230" i="36"/>
  <c r="AL613" i="36"/>
  <c r="AG613" i="36"/>
  <c r="AL1151" i="36"/>
  <c r="AG1151" i="36"/>
  <c r="AL1742" i="36"/>
  <c r="AG1742" i="36"/>
  <c r="AL794" i="36"/>
  <c r="AG794" i="36"/>
  <c r="AL379" i="36"/>
  <c r="AG379" i="36"/>
  <c r="AL862" i="36"/>
  <c r="AG862" i="36"/>
  <c r="AL1356" i="36"/>
  <c r="AG1356" i="36"/>
  <c r="AL1534" i="36"/>
  <c r="AG1534" i="36"/>
  <c r="AL552" i="36"/>
  <c r="AG552" i="36"/>
  <c r="AL374" i="36"/>
  <c r="AG374" i="36"/>
  <c r="AL1387" i="36"/>
  <c r="AG1387" i="36"/>
  <c r="AL360" i="36"/>
  <c r="AG360" i="36"/>
  <c r="AL230" i="36"/>
  <c r="AG230" i="36"/>
  <c r="AL1533" i="36"/>
  <c r="AG1533" i="36"/>
  <c r="AL1677" i="36"/>
  <c r="AG1677" i="36"/>
  <c r="AL1798" i="36"/>
  <c r="AG1798" i="36"/>
  <c r="AL1202" i="36"/>
  <c r="AG1202" i="36"/>
  <c r="AL227" i="36"/>
  <c r="AG227" i="36"/>
  <c r="AL987" i="36"/>
  <c r="AG987" i="36"/>
  <c r="AL1725" i="36"/>
  <c r="AG1725" i="36"/>
  <c r="AL1175" i="36"/>
  <c r="AG1175" i="36"/>
  <c r="AL879" i="36"/>
  <c r="AG879" i="36"/>
  <c r="AL766" i="36"/>
  <c r="AG766" i="36"/>
  <c r="AL1794" i="36"/>
  <c r="AG1794" i="36"/>
  <c r="AL1242" i="36"/>
  <c r="AL1543" i="36"/>
  <c r="AL1545" i="36"/>
  <c r="AL1275" i="36"/>
  <c r="AL631" i="36"/>
  <c r="AL1506" i="36"/>
  <c r="AG1506" i="36"/>
  <c r="AL1196" i="36"/>
  <c r="AG1196" i="36"/>
  <c r="AL1168" i="36"/>
  <c r="AG1168" i="36"/>
  <c r="AL343" i="36"/>
  <c r="AG343" i="36"/>
  <c r="AL1629" i="36"/>
  <c r="AG1629" i="36"/>
  <c r="AL260" i="36"/>
  <c r="AG260" i="36"/>
  <c r="AL1221" i="36"/>
  <c r="AG1221" i="36"/>
  <c r="AL1126" i="36"/>
  <c r="AG1126" i="36"/>
  <c r="AL692" i="36"/>
  <c r="AG692" i="36"/>
  <c r="AL906" i="36"/>
  <c r="AG906" i="36"/>
  <c r="AL686" i="36"/>
  <c r="AG686" i="36"/>
  <c r="AL335" i="36"/>
  <c r="AG335" i="36"/>
  <c r="AL947" i="36"/>
  <c r="AG947" i="36"/>
  <c r="AL1222" i="36"/>
  <c r="AG1222" i="36"/>
  <c r="AL222" i="36"/>
  <c r="AG222" i="36"/>
  <c r="AL1555" i="36"/>
  <c r="AG1555" i="36"/>
  <c r="AL1166" i="36"/>
  <c r="AG1166" i="36"/>
  <c r="AL892" i="36"/>
  <c r="AG892" i="36"/>
  <c r="AL1613" i="36"/>
  <c r="AG1613" i="36"/>
  <c r="AL1261" i="36"/>
  <c r="AG1261" i="36"/>
  <c r="AL752" i="36"/>
  <c r="AG752" i="36"/>
  <c r="AL890" i="36"/>
  <c r="AG890" i="36"/>
  <c r="AL1337" i="36"/>
  <c r="AG1337" i="36"/>
  <c r="AL1500" i="36"/>
  <c r="AG1500" i="36"/>
  <c r="AL1630" i="36"/>
  <c r="AG1630" i="36"/>
  <c r="AL1229" i="36"/>
  <c r="AG1229" i="36"/>
  <c r="AL647" i="36"/>
  <c r="AG647" i="36"/>
  <c r="AL716" i="36"/>
  <c r="AG716" i="36"/>
  <c r="AL1808" i="36"/>
  <c r="AG1808" i="36"/>
  <c r="AL1034" i="36"/>
  <c r="AG1034" i="36"/>
  <c r="AL1273" i="36"/>
  <c r="AG1273" i="36"/>
  <c r="AL1735" i="36"/>
  <c r="AG1735" i="36"/>
  <c r="AL1329" i="36"/>
  <c r="AG1329" i="36"/>
  <c r="AL908" i="36"/>
  <c r="AG908" i="36"/>
  <c r="AL515" i="36"/>
  <c r="AG515" i="36"/>
  <c r="AL640" i="36"/>
  <c r="AG640" i="36"/>
  <c r="AL979" i="36"/>
  <c r="AG979" i="36"/>
  <c r="AL1797" i="36"/>
  <c r="AG1797" i="36"/>
  <c r="AL1161" i="36"/>
  <c r="AG1161" i="36"/>
  <c r="AL1497" i="36"/>
  <c r="AG1497" i="36"/>
  <c r="AL823" i="36"/>
  <c r="AG823" i="36"/>
  <c r="AL550" i="36"/>
  <c r="AG550" i="36"/>
  <c r="AL232" i="36"/>
  <c r="AG232" i="36"/>
  <c r="AL1066" i="36"/>
  <c r="AL922" i="36"/>
  <c r="AL627" i="36"/>
  <c r="AL1141" i="36"/>
  <c r="AG1141" i="36"/>
  <c r="AL549" i="36"/>
  <c r="AG549" i="36"/>
  <c r="AL1002" i="36"/>
  <c r="AG1002" i="36"/>
  <c r="AL1771" i="36"/>
  <c r="AG1771" i="36"/>
  <c r="AL1514" i="36"/>
  <c r="AG1514" i="36"/>
  <c r="AL956" i="36"/>
  <c r="AG956" i="36"/>
  <c r="AL329" i="36"/>
  <c r="AG329" i="36"/>
  <c r="AL1768" i="36"/>
  <c r="AG1768" i="36"/>
  <c r="AL702" i="36"/>
  <c r="AG702" i="36"/>
  <c r="AL310" i="36"/>
  <c r="AG310" i="36"/>
  <c r="AL545" i="36"/>
  <c r="AG545" i="36"/>
  <c r="AL1493" i="36"/>
  <c r="AG1493" i="36"/>
  <c r="AL977" i="36"/>
  <c r="AG977" i="36"/>
  <c r="AL1197" i="36"/>
  <c r="AG1197" i="36"/>
  <c r="AL963" i="36"/>
  <c r="AG963" i="36"/>
  <c r="AL501" i="36"/>
  <c r="AG501" i="36"/>
  <c r="AL985" i="36"/>
  <c r="AG985" i="36"/>
  <c r="AL1726" i="36"/>
  <c r="AG1726" i="36"/>
  <c r="AL1165" i="36"/>
  <c r="AG1165" i="36"/>
  <c r="AL973" i="36"/>
  <c r="AG973" i="36"/>
  <c r="AL1143" i="36"/>
  <c r="AG1143" i="36"/>
  <c r="AL1603" i="36"/>
  <c r="AG1603" i="36"/>
  <c r="AL225" i="36"/>
  <c r="AG225" i="36"/>
  <c r="AL1187" i="36"/>
  <c r="AG1187" i="36"/>
  <c r="AL1703" i="36"/>
  <c r="AG1703" i="36"/>
  <c r="AL624" i="36"/>
  <c r="AG624" i="36"/>
  <c r="AL361" i="36"/>
  <c r="AG361" i="36"/>
  <c r="AL1201" i="36"/>
  <c r="AG1201" i="36"/>
  <c r="AL761" i="36"/>
  <c r="AG761" i="36"/>
  <c r="AL1695" i="36"/>
  <c r="AG1695" i="36"/>
  <c r="AL1335" i="36"/>
  <c r="AG1335" i="36"/>
  <c r="AL1048" i="36"/>
  <c r="AG1048" i="36"/>
  <c r="AL1062" i="36"/>
  <c r="AG1062" i="36"/>
  <c r="AL567" i="36"/>
  <c r="AG567" i="36"/>
  <c r="AL1024" i="36"/>
  <c r="AG1024" i="36"/>
  <c r="AL532" i="36"/>
  <c r="AG532" i="36"/>
  <c r="AL618" i="36"/>
  <c r="AG618" i="36"/>
  <c r="AG672" i="36"/>
  <c r="AG626" i="36"/>
  <c r="AL966" i="36"/>
  <c r="AG966" i="36"/>
  <c r="AL262" i="36"/>
  <c r="AG262" i="36"/>
  <c r="AL989" i="36"/>
  <c r="AG989" i="36"/>
  <c r="AL1016" i="36"/>
  <c r="AG1016" i="36"/>
  <c r="AL1611" i="36"/>
  <c r="AG1611" i="36"/>
  <c r="AL334" i="36"/>
  <c r="AG334" i="36"/>
  <c r="AL961" i="36"/>
  <c r="AG961" i="36"/>
  <c r="AL698" i="36"/>
  <c r="AG698" i="36"/>
  <c r="AL530" i="36"/>
  <c r="AG530" i="36"/>
  <c r="AL1496" i="36"/>
  <c r="AG1496" i="36"/>
  <c r="AL953" i="36"/>
  <c r="AG953" i="36"/>
  <c r="AL609" i="36"/>
  <c r="AG609" i="36"/>
  <c r="AL1173" i="36"/>
  <c r="AG1173" i="36"/>
  <c r="AL959" i="36"/>
  <c r="AG959" i="36"/>
  <c r="AL1290" i="36"/>
  <c r="AG1290" i="36"/>
  <c r="AL1149" i="36"/>
  <c r="AG1149" i="36"/>
  <c r="AL1801" i="36"/>
  <c r="AG1801" i="36"/>
  <c r="AL809" i="36"/>
  <c r="AG809" i="36"/>
  <c r="AL224" i="36"/>
  <c r="AG224" i="36"/>
  <c r="AL346" i="36"/>
  <c r="AG346" i="36"/>
  <c r="AL606" i="36"/>
  <c r="AG606" i="36"/>
  <c r="AL1227" i="36"/>
  <c r="AG1227" i="36"/>
  <c r="AL322" i="36"/>
  <c r="AG322" i="36"/>
  <c r="AL1130" i="36"/>
  <c r="AG1130" i="36"/>
  <c r="AL1172" i="36"/>
  <c r="AG1172" i="36"/>
  <c r="AL1802" i="36"/>
  <c r="AG1802" i="36"/>
  <c r="AL1158" i="36"/>
  <c r="AG1158" i="36"/>
  <c r="AL337" i="36"/>
  <c r="AG336" i="36"/>
  <c r="AL984" i="36"/>
  <c r="AG984" i="36"/>
  <c r="AL1215" i="36"/>
  <c r="AG1215" i="36"/>
  <c r="AL811" i="36"/>
  <c r="AG811" i="36"/>
  <c r="AL1391" i="36"/>
  <c r="AG1391" i="36"/>
  <c r="AL1373" i="36"/>
  <c r="AG1373" i="36"/>
  <c r="AL1444" i="36"/>
  <c r="AG1444" i="36"/>
  <c r="AL288" i="36"/>
  <c r="AG288" i="36"/>
  <c r="AL1036" i="36"/>
  <c r="AG1036" i="36"/>
  <c r="AL898" i="36"/>
  <c r="AG898" i="36"/>
  <c r="AL1540" i="36"/>
  <c r="AG1540" i="36"/>
  <c r="AL793" i="36"/>
  <c r="AG793" i="36"/>
  <c r="AL1730" i="36"/>
  <c r="AG1730" i="36"/>
  <c r="AL1156" i="36"/>
  <c r="AG1156" i="36"/>
  <c r="AL1614" i="36"/>
  <c r="AG1614" i="36"/>
  <c r="AL1675" i="36"/>
  <c r="AG1675" i="36"/>
  <c r="AL1174" i="36"/>
  <c r="AG1174" i="36"/>
  <c r="AL571" i="36"/>
  <c r="AG571" i="36"/>
  <c r="AL342" i="36"/>
  <c r="AG342" i="36"/>
  <c r="AL810" i="36"/>
  <c r="AG810" i="36"/>
  <c r="AL828" i="36"/>
  <c r="AG828" i="36"/>
  <c r="AL628" i="36"/>
  <c r="AG628" i="36"/>
  <c r="AL1513" i="36"/>
  <c r="AG1513" i="36"/>
  <c r="AL259" i="36"/>
  <c r="AG259" i="36"/>
  <c r="AL1014" i="36"/>
  <c r="AG1014" i="36"/>
  <c r="AL1268" i="36"/>
  <c r="AG1268" i="36"/>
  <c r="AL1616" i="36"/>
  <c r="AG1616" i="36"/>
  <c r="AG541" i="36"/>
  <c r="AL1224" i="36"/>
  <c r="AG1224" i="36"/>
  <c r="AL280" i="36"/>
  <c r="AG280" i="36"/>
  <c r="AL485" i="36"/>
  <c r="AG485" i="36"/>
  <c r="AL1235" i="36"/>
  <c r="AG1235" i="36"/>
  <c r="AL614" i="36"/>
  <c r="AG614" i="36"/>
  <c r="AL1666" i="36"/>
  <c r="AG1666" i="36"/>
  <c r="AL1495" i="36"/>
  <c r="AG1495" i="36"/>
  <c r="AL214" i="36"/>
  <c r="AG214" i="36"/>
  <c r="AL272" i="36"/>
  <c r="AG272" i="36"/>
  <c r="AL1124" i="36"/>
  <c r="AG1124" i="36"/>
  <c r="AL992" i="36"/>
  <c r="AG992" i="36"/>
  <c r="AL1617" i="36"/>
  <c r="AG1617" i="36"/>
  <c r="AL1659" i="36"/>
  <c r="AG1659" i="36"/>
  <c r="AL1636" i="36"/>
  <c r="AG1636" i="36"/>
  <c r="AL1811" i="36"/>
  <c r="AG1811" i="36"/>
  <c r="AL494" i="36"/>
  <c r="AG494" i="36"/>
  <c r="AL1813" i="36"/>
  <c r="AG1813" i="36"/>
  <c r="AL283" i="36"/>
  <c r="AG283" i="36"/>
  <c r="AL1279" i="36"/>
  <c r="AG1279" i="36"/>
  <c r="AL1600" i="36"/>
  <c r="AG1600" i="36"/>
  <c r="AL1154" i="36"/>
  <c r="AG1154" i="36"/>
  <c r="AL1177" i="36"/>
  <c r="AG1177" i="36"/>
  <c r="AL1139" i="36"/>
  <c r="AG1139" i="36"/>
  <c r="AL1188" i="36"/>
  <c r="AG1188" i="36"/>
  <c r="AL1316" i="36"/>
  <c r="AG1316" i="36"/>
  <c r="AL663" i="36"/>
  <c r="AG663" i="36"/>
  <c r="AL1342" i="36"/>
  <c r="AG1342" i="36"/>
  <c r="AL783" i="36"/>
  <c r="AG783" i="36"/>
  <c r="AL1073" i="36"/>
  <c r="AG1073" i="36"/>
  <c r="AL1312" i="36"/>
  <c r="AG1312" i="36"/>
  <c r="AL1522" i="36"/>
  <c r="AG1522" i="36"/>
  <c r="AL301" i="36"/>
  <c r="AG301" i="36"/>
  <c r="AL570" i="36"/>
  <c r="AG570" i="36"/>
  <c r="AL1733" i="36"/>
  <c r="AG1733" i="36"/>
  <c r="AL1259" i="36"/>
  <c r="AG1259" i="36"/>
  <c r="AL281" i="36"/>
  <c r="AG281" i="36"/>
  <c r="AL325" i="36"/>
  <c r="AG325" i="36"/>
  <c r="AL1319" i="36"/>
  <c r="AG1319" i="36"/>
  <c r="AL495" i="36"/>
  <c r="AG495" i="36"/>
  <c r="AL678" i="36"/>
  <c r="AG678" i="36"/>
  <c r="AL1778" i="36"/>
  <c r="AG1778" i="36"/>
  <c r="AL1674" i="36"/>
  <c r="AG1674" i="36"/>
  <c r="AL1508" i="36"/>
  <c r="AG1508" i="36"/>
  <c r="AL760" i="36"/>
  <c r="AG760" i="36"/>
  <c r="AL958" i="36"/>
  <c r="AG958" i="36"/>
  <c r="AL311" i="36"/>
  <c r="AG311" i="36"/>
  <c r="AL1125" i="36"/>
  <c r="AG1125" i="36"/>
  <c r="AL489" i="36"/>
  <c r="AG489" i="36"/>
  <c r="AL1191" i="36"/>
  <c r="AG1191" i="36"/>
  <c r="AL1509" i="36"/>
  <c r="AG1509" i="36"/>
  <c r="AL1020" i="36"/>
  <c r="AG1020" i="36"/>
  <c r="AL257" i="36"/>
  <c r="AG257" i="36"/>
  <c r="AL1184" i="36"/>
  <c r="AG1184" i="36"/>
  <c r="AL1727" i="36"/>
  <c r="AG1727" i="36"/>
  <c r="AL1132" i="36"/>
  <c r="AG1132" i="36"/>
  <c r="AL968" i="36"/>
  <c r="AG968" i="36"/>
  <c r="AL697" i="36"/>
  <c r="AG697" i="36"/>
  <c r="AL975" i="36"/>
  <c r="AG975" i="36"/>
  <c r="AL1205" i="36"/>
  <c r="AG1205" i="36"/>
  <c r="AL824" i="36"/>
  <c r="AG824" i="36"/>
  <c r="AL1218" i="36"/>
  <c r="AG1218" i="36"/>
  <c r="AL970" i="36"/>
  <c r="AG970" i="36"/>
  <c r="AL625" i="36"/>
  <c r="AG625" i="36"/>
  <c r="AL514" i="36"/>
  <c r="AG514" i="36"/>
  <c r="AL1425" i="36"/>
  <c r="AG1425" i="36"/>
  <c r="AL1355" i="36"/>
  <c r="AG1355" i="36"/>
  <c r="AL497" i="36"/>
  <c r="AG497" i="36"/>
  <c r="AL1059" i="36"/>
  <c r="AG1059" i="36"/>
  <c r="AL662" i="36"/>
  <c r="AG662" i="36"/>
  <c r="AL929" i="36"/>
  <c r="AG929" i="36"/>
  <c r="AL1136" i="36"/>
  <c r="AG1136" i="36"/>
  <c r="AG348" i="36"/>
  <c r="AG347" i="36"/>
  <c r="AL972" i="36"/>
  <c r="AG972" i="36"/>
  <c r="AL510" i="36"/>
  <c r="AG510" i="36"/>
  <c r="AL1745" i="36"/>
  <c r="AG1745" i="36"/>
  <c r="AL1182" i="36"/>
  <c r="AG1182" i="36"/>
  <c r="AL370" i="36"/>
  <c r="AG370" i="36"/>
  <c r="AL1140" i="36"/>
  <c r="AG1140" i="36"/>
  <c r="AL858" i="36"/>
  <c r="AG858" i="36"/>
  <c r="AL706" i="36"/>
  <c r="AG706" i="36"/>
  <c r="AL767" i="36"/>
  <c r="AG767" i="36"/>
  <c r="AL373" i="36"/>
  <c r="AG373" i="36"/>
  <c r="AL684" i="36"/>
  <c r="AG684" i="36"/>
  <c r="AL1519" i="36"/>
  <c r="AG1519" i="36"/>
  <c r="AL1225" i="36"/>
  <c r="AG1225" i="36"/>
  <c r="AL1799" i="36"/>
  <c r="AG1799" i="36"/>
  <c r="AL1605" i="36"/>
  <c r="AG1605" i="36"/>
  <c r="AL340" i="36"/>
  <c r="AG340" i="36"/>
  <c r="AL1134" i="36"/>
  <c r="AG1134" i="36"/>
  <c r="AL1155" i="36"/>
  <c r="AG1155" i="36"/>
  <c r="AL1178" i="36"/>
  <c r="AG1178" i="36"/>
  <c r="AL1238" i="36"/>
  <c r="AG1238" i="36"/>
  <c r="AL1680" i="36"/>
  <c r="AG1680" i="36"/>
  <c r="AL1031" i="36"/>
  <c r="AG1031" i="36"/>
  <c r="AL1345" i="36"/>
  <c r="AG1345" i="36"/>
  <c r="AL1000" i="36"/>
  <c r="AG1000" i="36"/>
  <c r="AL1524" i="36"/>
  <c r="AG1524" i="36"/>
  <c r="AL1346" i="36"/>
  <c r="AG1346" i="36"/>
  <c r="AL1054" i="36"/>
  <c r="AG1054" i="36"/>
  <c r="AL895" i="36"/>
  <c r="AG895" i="36"/>
  <c r="AL378" i="36"/>
  <c r="AG378" i="36"/>
  <c r="AL389" i="36"/>
  <c r="AG389" i="36"/>
  <c r="AL1003" i="36"/>
  <c r="AG1003" i="36"/>
  <c r="AL1233" i="36"/>
  <c r="AG1233" i="36"/>
  <c r="AL536" i="36"/>
  <c r="AG536" i="36"/>
  <c r="AL1138" i="36"/>
  <c r="AG1138" i="36"/>
  <c r="AL1270" i="36"/>
  <c r="AG1270" i="36"/>
  <c r="AL700" i="36"/>
  <c r="AG700" i="36"/>
  <c r="AL971" i="36"/>
  <c r="AG971" i="36"/>
  <c r="AL1673" i="36"/>
  <c r="AG1673" i="36"/>
  <c r="AL1806" i="36"/>
  <c r="AG1806" i="36"/>
  <c r="AL610" i="36"/>
  <c r="AG610" i="36"/>
  <c r="AL1809" i="36"/>
  <c r="AG1809" i="36"/>
  <c r="AL444" i="36"/>
  <c r="AG444" i="36"/>
  <c r="AL559" i="36"/>
  <c r="AL1288" i="36"/>
  <c r="AG1288" i="36"/>
  <c r="AL1167" i="36"/>
  <c r="AG1167" i="36"/>
  <c r="AL1510" i="36"/>
  <c r="AG1510" i="36"/>
  <c r="AL1612" i="36"/>
  <c r="AG1612" i="36"/>
  <c r="AL1672" i="36"/>
  <c r="AG1672" i="36"/>
  <c r="AL1250" i="36"/>
  <c r="AG1250" i="36"/>
  <c r="AL1022" i="36"/>
  <c r="AG1022" i="36"/>
  <c r="AL1135" i="36"/>
  <c r="AG1135" i="36"/>
  <c r="AL1226" i="36"/>
  <c r="AG1226" i="36"/>
  <c r="AL351" i="36"/>
  <c r="AG351" i="36"/>
  <c r="AL220" i="36"/>
  <c r="AG220" i="36"/>
  <c r="AL1163" i="36"/>
  <c r="AG1163" i="36"/>
  <c r="AL258" i="36"/>
  <c r="AG258" i="36"/>
  <c r="AL1244" i="36"/>
  <c r="AG1244" i="36"/>
  <c r="AL1157" i="36"/>
  <c r="AG1157" i="36"/>
  <c r="AL1217" i="36"/>
  <c r="AG1217" i="36"/>
  <c r="AL488" i="36"/>
  <c r="AG488" i="36"/>
  <c r="AL808" i="36"/>
  <c r="AG808" i="36"/>
  <c r="AL320" i="36"/>
  <c r="AG320" i="36"/>
  <c r="AL754" i="36"/>
  <c r="AG754" i="36"/>
  <c r="AL547" i="36"/>
  <c r="AG547" i="36"/>
  <c r="AL1623" i="36"/>
  <c r="AG1623" i="36"/>
  <c r="AL1601" i="36"/>
  <c r="AG1601" i="36"/>
  <c r="AL1228" i="36"/>
  <c r="AG1228" i="36"/>
  <c r="AL1348" i="36"/>
  <c r="AG1348" i="36"/>
  <c r="AL1544" i="36"/>
  <c r="AG1544" i="36"/>
  <c r="AL513" i="36"/>
  <c r="AG513" i="36"/>
  <c r="AL377" i="36"/>
  <c r="AG377" i="36"/>
  <c r="AL1253" i="36"/>
  <c r="AG1253" i="36"/>
  <c r="AL1837" i="36"/>
  <c r="AG1837" i="36"/>
  <c r="AL1360" i="36"/>
  <c r="AG1360" i="36"/>
  <c r="AL1692" i="36"/>
  <c r="AG1692" i="36"/>
  <c r="AL902" i="36"/>
  <c r="AG902" i="36"/>
  <c r="AL753" i="36"/>
  <c r="AG753" i="36"/>
  <c r="AL1192" i="36"/>
  <c r="AG1192" i="36"/>
  <c r="AL1599" i="36"/>
  <c r="AG1599" i="36"/>
  <c r="AL1160" i="36"/>
  <c r="AG1160" i="36"/>
  <c r="AL1326" i="36"/>
  <c r="AG1326" i="36"/>
  <c r="AL1287" i="36"/>
  <c r="AG1287" i="36"/>
  <c r="AL611" i="36"/>
  <c r="AG611" i="36"/>
  <c r="AL345" i="36"/>
  <c r="AG345" i="36"/>
  <c r="AL619" i="36"/>
  <c r="AG619" i="36"/>
  <c r="AL1033" i="36"/>
  <c r="AG1033" i="36"/>
  <c r="AL1309" i="36"/>
  <c r="AG1309" i="36"/>
  <c r="AL988" i="36"/>
  <c r="AG988" i="36"/>
  <c r="AL369" i="36"/>
  <c r="AG369" i="36"/>
  <c r="AL878" i="36"/>
  <c r="AG878" i="36"/>
  <c r="AL542" i="36"/>
  <c r="AG542" i="36"/>
  <c r="AL1181" i="36"/>
  <c r="AG1181" i="36"/>
  <c r="AL1171" i="36"/>
  <c r="AG1171" i="36"/>
  <c r="AL701" i="36"/>
  <c r="AG701" i="36"/>
  <c r="AL948" i="36"/>
  <c r="AG948" i="36"/>
  <c r="AL1190" i="36"/>
  <c r="AG1190" i="36"/>
  <c r="AL1231" i="36"/>
  <c r="AG1231" i="36"/>
  <c r="AL1240" i="36"/>
  <c r="AG1240" i="36"/>
  <c r="AL1328" i="36"/>
  <c r="AG1328" i="36"/>
  <c r="AL1144" i="36"/>
  <c r="AG1144" i="36"/>
  <c r="AL1164" i="36"/>
  <c r="AG1164" i="36"/>
  <c r="AL548" i="36"/>
  <c r="AG548" i="36"/>
  <c r="AL1840" i="36"/>
  <c r="AG1840" i="36"/>
  <c r="AL1180" i="36"/>
  <c r="AG1180" i="36"/>
  <c r="AL891" i="36"/>
  <c r="AG891" i="36"/>
  <c r="AL1198" i="36"/>
  <c r="AG1198" i="36"/>
  <c r="AL1770" i="36"/>
  <c r="AG1770" i="36"/>
  <c r="AL1232" i="36"/>
  <c r="AG1232" i="36"/>
  <c r="AL1511" i="36"/>
  <c r="AG1511" i="36"/>
  <c r="AL1761" i="36"/>
  <c r="AG1761" i="36"/>
  <c r="AL1220" i="36"/>
  <c r="AG1220" i="36"/>
  <c r="AL1207" i="36"/>
  <c r="AG1207" i="36"/>
  <c r="AL533" i="36"/>
  <c r="AG533" i="36"/>
  <c r="AL699" i="36"/>
  <c r="AG699" i="36"/>
  <c r="AL1269" i="36"/>
  <c r="AG1269" i="36"/>
  <c r="AL1499" i="36"/>
  <c r="AG1499" i="36"/>
  <c r="AL949" i="36"/>
  <c r="AG949" i="36"/>
  <c r="AL711" i="36"/>
  <c r="AG711" i="36"/>
  <c r="AL308" i="36"/>
  <c r="AG308" i="36"/>
  <c r="AL1137" i="36"/>
  <c r="AG1137" i="36"/>
  <c r="AL221" i="36"/>
  <c r="AG221" i="36"/>
  <c r="AL1838" i="36"/>
  <c r="AG1838" i="36"/>
  <c r="AL1358" i="36"/>
  <c r="AG1358" i="36"/>
  <c r="AL291" i="36"/>
  <c r="AG291" i="36"/>
  <c r="AL1690" i="36"/>
  <c r="AG1690" i="36"/>
  <c r="AL1553" i="36"/>
  <c r="AG1553" i="36"/>
  <c r="AL1330" i="36"/>
  <c r="AG1330" i="36"/>
  <c r="AL782" i="36"/>
  <c r="AG782" i="36"/>
  <c r="AL1340" i="36"/>
  <c r="AG1340" i="36"/>
  <c r="AL565" i="36"/>
  <c r="AG565" i="36"/>
  <c r="AL568" i="36"/>
  <c r="AG568" i="36"/>
  <c r="AL1729" i="36"/>
  <c r="AG1729" i="36"/>
  <c r="AL1777" i="36"/>
  <c r="AG1777" i="36"/>
  <c r="AL981" i="36"/>
  <c r="AG981" i="36"/>
  <c r="AL1704" i="36"/>
  <c r="AG1705" i="36"/>
  <c r="AL298" i="36"/>
  <c r="AG298" i="36"/>
  <c r="AL1169" i="36"/>
  <c r="AG1169" i="36"/>
  <c r="AL1211" i="36"/>
  <c r="AG1211" i="36"/>
  <c r="AL1618" i="36"/>
  <c r="AL1369" i="36"/>
  <c r="AL341" i="36"/>
  <c r="AG341" i="36"/>
  <c r="AL499" i="36"/>
  <c r="AG499" i="36"/>
  <c r="AL1015" i="36"/>
  <c r="AG1015" i="36"/>
  <c r="AL1803" i="36"/>
  <c r="AG1803" i="36"/>
  <c r="AL893" i="36"/>
  <c r="AG893" i="36"/>
  <c r="AL1204" i="36"/>
  <c r="AG1204" i="36"/>
  <c r="AL483" i="36"/>
  <c r="AG483" i="36"/>
  <c r="AL694" i="36"/>
  <c r="AG694" i="36"/>
  <c r="AL903" i="36"/>
  <c r="AG903" i="36"/>
  <c r="AL1701" i="36"/>
  <c r="AG1701" i="36"/>
  <c r="AL1148" i="36"/>
  <c r="AG1148" i="36"/>
  <c r="AL1805" i="36"/>
  <c r="AG1805" i="36"/>
  <c r="AL1604" i="36"/>
  <c r="AG1604" i="36"/>
  <c r="AL1520" i="36"/>
  <c r="AG1520" i="36"/>
  <c r="AL755" i="36"/>
  <c r="AG755" i="36"/>
  <c r="AL1128" i="36"/>
  <c r="AG1128" i="36"/>
  <c r="AL1679" i="36"/>
  <c r="AG1679" i="36"/>
  <c r="AL769" i="36"/>
  <c r="AG769" i="36"/>
  <c r="AL713" i="36"/>
  <c r="AG713" i="36"/>
  <c r="AL292" i="36"/>
  <c r="AG292" i="36"/>
  <c r="AL1315" i="36"/>
  <c r="AG1315" i="36"/>
  <c r="AL1200" i="36"/>
  <c r="AG1200" i="36"/>
  <c r="AG1532" i="36"/>
  <c r="AL300" i="36"/>
  <c r="AG300" i="36"/>
  <c r="AL429" i="36"/>
  <c r="AG429" i="36"/>
  <c r="AL883" i="36"/>
  <c r="AG883" i="36"/>
  <c r="AL777" i="36"/>
  <c r="AG777" i="36"/>
  <c r="AL237" i="36"/>
  <c r="AG237" i="36"/>
  <c r="AL784" i="36"/>
  <c r="AG784" i="36"/>
  <c r="AL954" i="36"/>
  <c r="AG954" i="36"/>
  <c r="AL817" i="36"/>
  <c r="AG817" i="36"/>
  <c r="AL486" i="36"/>
  <c r="AG486" i="36"/>
  <c r="AL1297" i="36"/>
  <c r="AG1297" i="36"/>
  <c r="AL1333" i="36"/>
  <c r="AG1333" i="36"/>
  <c r="AL1503" i="36"/>
  <c r="AG1503" i="36"/>
  <c r="AL1702" i="36"/>
  <c r="AG1702" i="36"/>
  <c r="AL1320" i="36"/>
  <c r="AG1320" i="36"/>
  <c r="AL1058" i="36"/>
  <c r="AL1025" i="36"/>
  <c r="AL1408" i="36"/>
  <c r="AL688" i="36"/>
  <c r="AG688" i="36"/>
  <c r="AL983" i="36"/>
  <c r="AG983" i="36"/>
  <c r="AL687" i="36"/>
  <c r="AG687" i="36"/>
  <c r="AL1846" i="36"/>
  <c r="AG1846" i="36"/>
  <c r="AL1206" i="36"/>
  <c r="AG1206" i="36"/>
  <c r="AL1796" i="36"/>
  <c r="AG1796" i="36"/>
  <c r="AL1278" i="36"/>
  <c r="AG1278" i="36"/>
  <c r="AL1602" i="36"/>
  <c r="AG1602" i="36"/>
  <c r="AL1610" i="36"/>
  <c r="AG1610" i="36"/>
  <c r="AL965" i="36"/>
  <c r="AG965" i="36"/>
  <c r="AL615" i="36"/>
  <c r="AG615" i="36"/>
  <c r="AL1185" i="36"/>
  <c r="AG1185" i="36"/>
  <c r="AL1606" i="36"/>
  <c r="AG1606" i="36"/>
  <c r="AL239" i="36"/>
  <c r="AG239" i="36"/>
  <c r="AL1731" i="36"/>
  <c r="AG1731" i="36"/>
  <c r="AL261" i="36"/>
  <c r="AG261" i="36"/>
  <c r="AL1245" i="36"/>
  <c r="AG1245" i="36"/>
  <c r="AL904" i="36"/>
  <c r="AG904" i="36"/>
  <c r="AL1214" i="36"/>
  <c r="AG1214" i="36"/>
  <c r="AL1594" i="36"/>
  <c r="AG1594" i="36"/>
  <c r="AL1213" i="36"/>
  <c r="AG1213" i="36"/>
  <c r="AL877" i="36"/>
  <c r="AG877" i="36"/>
  <c r="AL1236" i="36"/>
  <c r="AG1236" i="36"/>
  <c r="AL675" i="36"/>
  <c r="AG675" i="36"/>
  <c r="AL1498" i="36"/>
  <c r="AG1498" i="36"/>
  <c r="AL1795" i="36"/>
  <c r="AG1795" i="36"/>
  <c r="AL1619" i="36"/>
  <c r="AG1619" i="36"/>
  <c r="AL1193" i="36"/>
  <c r="AG1193" i="36"/>
  <c r="AL344" i="36"/>
  <c r="AG344" i="36"/>
  <c r="AL1615" i="36"/>
  <c r="AG1615" i="36"/>
  <c r="AL620" i="36"/>
  <c r="AG620" i="36"/>
  <c r="AL1556" i="36"/>
  <c r="AG1556" i="36"/>
  <c r="AL645" i="36"/>
  <c r="AG645" i="36"/>
  <c r="AL400" i="36"/>
  <c r="AG400" i="36"/>
  <c r="AL1038" i="36"/>
  <c r="AG1038" i="36"/>
  <c r="AL509" i="36"/>
  <c r="AG509" i="36"/>
  <c r="AL409" i="36"/>
  <c r="AG409" i="36"/>
  <c r="AL1366" i="36"/>
  <c r="AG1366" i="36"/>
  <c r="AL504" i="36"/>
  <c r="AG504" i="36"/>
  <c r="AL1306" i="36"/>
  <c r="AG1306" i="36"/>
  <c r="AL1518" i="36"/>
  <c r="AG1518" i="36"/>
  <c r="AL635" i="36"/>
  <c r="AG635" i="36"/>
  <c r="AL1691" i="36"/>
  <c r="AG1691" i="36"/>
  <c r="AL608" i="36"/>
  <c r="AG608" i="36"/>
  <c r="AL1129" i="36"/>
  <c r="AG1129" i="36"/>
  <c r="AL289" i="36"/>
  <c r="AG289" i="36"/>
  <c r="AL213" i="36"/>
  <c r="AG213" i="36"/>
  <c r="AL681" i="36"/>
  <c r="AG681" i="36"/>
  <c r="AL1598" i="36"/>
  <c r="AG1598" i="36"/>
  <c r="AL990" i="36"/>
  <c r="AG990" i="36"/>
  <c r="AL1728" i="36"/>
  <c r="AG1728" i="36"/>
  <c r="AL350" i="36"/>
  <c r="AG350" i="36"/>
  <c r="AL1775" i="36"/>
  <c r="AG1775" i="36"/>
  <c r="AL1739" i="36"/>
  <c r="AG1739" i="36"/>
  <c r="AL707" i="36"/>
  <c r="AG707" i="36"/>
  <c r="AL1170" i="36"/>
  <c r="AG1170" i="36"/>
  <c r="AL543" i="36"/>
  <c r="AG543" i="36"/>
  <c r="AL962" i="36"/>
  <c r="AG962" i="36"/>
  <c r="AL881" i="36"/>
  <c r="AG881" i="36"/>
  <c r="AL324" i="36"/>
  <c r="AG324" i="36"/>
  <c r="AL1017" i="36"/>
  <c r="AG1017" i="36"/>
  <c r="AL683" i="36"/>
  <c r="AG683" i="36"/>
  <c r="AL1237" i="36"/>
  <c r="AG1237" i="36"/>
  <c r="AL612" i="36"/>
  <c r="AG612" i="36"/>
  <c r="AL921" i="36"/>
  <c r="AG921" i="36"/>
  <c r="AL1142" i="36"/>
  <c r="AG1142" i="36"/>
  <c r="AL226" i="36"/>
  <c r="AG226" i="36"/>
  <c r="AL1325" i="36"/>
  <c r="AG1325" i="36"/>
  <c r="AL762" i="36"/>
  <c r="AG762" i="36"/>
  <c r="AL1179" i="36"/>
  <c r="AG1179" i="36"/>
  <c r="AL1786" i="36"/>
  <c r="AG1786" i="36"/>
  <c r="AL1671" i="36"/>
  <c r="AG1671" i="36"/>
  <c r="AL561" i="36"/>
  <c r="AG561" i="36"/>
  <c r="AL215" i="36"/>
  <c r="AG215" i="36"/>
  <c r="AL1595" i="36"/>
  <c r="AG1595" i="36"/>
  <c r="AL534" i="36"/>
  <c r="AG534" i="36"/>
  <c r="AL1292" i="36"/>
  <c r="AG1292" i="36"/>
  <c r="AL775" i="36"/>
  <c r="AG775" i="36"/>
  <c r="AL1818" i="36"/>
  <c r="AG1818" i="36"/>
  <c r="AL1044" i="36"/>
  <c r="AG1044" i="36"/>
  <c r="AL575" i="36"/>
  <c r="AG575" i="36"/>
  <c r="AL1332" i="36"/>
  <c r="AG1332" i="36"/>
  <c r="AL652" i="36"/>
  <c r="AG652" i="36"/>
  <c r="AL776" i="36"/>
  <c r="AG776" i="36"/>
  <c r="AL573" i="36"/>
  <c r="AG573" i="36"/>
  <c r="AL558" i="36"/>
  <c r="AG558" i="36"/>
  <c r="AL368" i="36"/>
  <c r="AG368" i="36"/>
  <c r="AL634" i="36"/>
  <c r="AL1339" i="36"/>
  <c r="AL406" i="36"/>
  <c r="AL1645" i="36"/>
  <c r="AL1646" i="36"/>
  <c r="AL1550" i="36"/>
  <c r="AL785" i="36"/>
  <c r="AL355" i="36"/>
  <c r="AL1697" i="36"/>
  <c r="AL1638" i="36"/>
  <c r="AL1011" i="36"/>
  <c r="AL1010" i="36"/>
  <c r="AL508" i="36"/>
  <c r="AL556" i="36"/>
  <c r="AL682" i="36"/>
  <c r="AL228" i="36"/>
  <c r="AL812" i="36"/>
  <c r="AL691" i="36"/>
  <c r="AL696" i="36"/>
  <c r="AL689" i="36"/>
  <c r="AL905" i="36"/>
  <c r="AL1341" i="36"/>
  <c r="AL1150" i="36"/>
  <c r="AL695" i="36"/>
  <c r="AL1254" i="36"/>
  <c r="AL693" i="36"/>
  <c r="AL1256" i="36"/>
  <c r="AL800" i="36"/>
  <c r="AL1530" i="36"/>
  <c r="AL841" i="36"/>
  <c r="AL773" i="36"/>
  <c r="AL297" i="36"/>
  <c r="AL295" i="36"/>
  <c r="AL842" i="36"/>
  <c r="AL231" i="36"/>
  <c r="AL348" i="36"/>
  <c r="AL347" i="36"/>
  <c r="AL564" i="36"/>
  <c r="AL1676" i="36"/>
  <c r="AL622" i="36"/>
  <c r="AL623" i="36"/>
  <c r="AL1560" i="36"/>
  <c r="AL708" i="36"/>
  <c r="AL709" i="36"/>
  <c r="AL323" i="36"/>
  <c r="AL1147" i="36"/>
  <c r="AL957" i="36"/>
  <c r="AL1384" i="36"/>
  <c r="AL1379" i="36"/>
  <c r="AL848" i="36"/>
  <c r="AL847" i="36"/>
  <c r="AL651" i="36"/>
  <c r="AL1383" i="36"/>
  <c r="AL928" i="36"/>
  <c r="AL673" i="36"/>
  <c r="AL1176" i="36"/>
  <c r="AL1688" i="36"/>
  <c r="AL888" i="36"/>
  <c r="AL937" i="36"/>
  <c r="AL859" i="36"/>
  <c r="AL1265" i="36"/>
  <c r="AL1386" i="36"/>
  <c r="AL1343" i="36"/>
  <c r="AL1331" i="36"/>
  <c r="AL1091" i="36"/>
  <c r="AL1422" i="36"/>
  <c r="AL541" i="36"/>
  <c r="AL1152" i="36"/>
  <c r="AL1669" i="36"/>
  <c r="AL1307" i="36"/>
  <c r="AL860" i="36"/>
  <c r="AL1018" i="36"/>
  <c r="AL1412" i="36"/>
  <c r="AL1411" i="36"/>
  <c r="AL1410" i="36"/>
  <c r="AL1248" i="36"/>
  <c r="AL1249" i="36"/>
  <c r="AL1693" i="36"/>
  <c r="AL263" i="36"/>
  <c r="AL1283" i="36"/>
  <c r="AL1724" i="36"/>
  <c r="AL1037" i="36"/>
  <c r="AL440" i="36"/>
  <c r="AL441" i="36"/>
  <c r="AL439" i="36"/>
  <c r="AL438" i="36"/>
  <c r="AL437" i="36"/>
  <c r="AL436" i="36"/>
  <c r="AL435" i="36"/>
  <c r="AL950" i="36"/>
  <c r="AL951" i="36"/>
  <c r="AL1628" i="36"/>
  <c r="AL1258" i="36"/>
  <c r="AL1234" i="36"/>
  <c r="AL1090" i="36"/>
  <c r="AL1121" i="36"/>
  <c r="AL1263" i="36"/>
  <c r="AL680" i="36"/>
  <c r="AL312" i="36"/>
  <c r="AL551" i="36"/>
  <c r="AL1750" i="36"/>
  <c r="AL940" i="36"/>
  <c r="AL1131" i="36"/>
  <c r="AL1317" i="36"/>
  <c r="AL1243" i="36"/>
  <c r="AL1153" i="36"/>
  <c r="AL391" i="36"/>
  <c r="AL387" i="36"/>
  <c r="AL626" i="36"/>
  <c r="AL672" i="36"/>
  <c r="AL1468" i="36"/>
  <c r="AL539" i="36"/>
  <c r="AL1274" i="36"/>
  <c r="AL1351" i="36"/>
  <c r="AL946" i="36"/>
  <c r="G598" i="39" a="1"/>
  <c r="G598" i="39" s="1"/>
  <c r="G566" i="39" a="1"/>
  <c r="G566" i="39" s="1"/>
  <c r="G555" i="39" a="1"/>
  <c r="G555" i="39" s="1"/>
  <c r="G532" i="39" a="1"/>
  <c r="G532" i="39" s="1"/>
  <c r="G510" i="39" a="1"/>
  <c r="G510" i="39" s="1"/>
  <c r="G499" i="39" a="1"/>
  <c r="G499" i="39" s="1"/>
  <c r="G487" i="39" a="1"/>
  <c r="G487" i="39" s="1"/>
  <c r="G476" i="39" a="1"/>
  <c r="G476" i="39" s="1"/>
  <c r="G457" i="39" a="1"/>
  <c r="G457" i="39" s="1"/>
  <c r="G447" i="39" a="1"/>
  <c r="G447" i="39" s="1"/>
  <c r="G435" i="39" a="1"/>
  <c r="G435" i="39" s="1"/>
  <c r="G422" i="39" a="1"/>
  <c r="G422" i="39" s="1"/>
  <c r="G412" i="39" a="1"/>
  <c r="G412" i="39" s="1"/>
  <c r="G401" i="39" a="1"/>
  <c r="G401" i="39" s="1"/>
  <c r="G369" i="39" a="1"/>
  <c r="G369" i="39" s="1"/>
  <c r="G358" i="39" a="1"/>
  <c r="G358" i="39" s="1"/>
  <c r="G338" i="39" a="1"/>
  <c r="G338" i="39" s="1"/>
  <c r="G329" i="39" a="1"/>
  <c r="G329" i="39" s="1"/>
  <c r="G301" i="39" a="1"/>
  <c r="G301" i="39" s="1"/>
  <c r="G259" i="39" a="1"/>
  <c r="G259" i="39" s="1"/>
  <c r="G247" i="39" a="1"/>
  <c r="G247" i="39" s="1"/>
  <c r="G176" i="39" a="1"/>
  <c r="G176" i="39" s="1"/>
  <c r="G158" i="39" a="1"/>
  <c r="G158" i="39" s="1"/>
  <c r="G149" i="39" a="1"/>
  <c r="G149" i="39" s="1"/>
  <c r="G112" i="39" a="1"/>
  <c r="G112" i="39" s="1"/>
  <c r="G89" i="39" a="1"/>
  <c r="G89" i="39" s="1"/>
  <c r="G73" i="39" a="1"/>
  <c r="G73" i="39" s="1"/>
  <c r="G52" i="39" a="1"/>
  <c r="G52" i="39" s="1"/>
  <c r="G35" i="39" a="1"/>
  <c r="G35" i="39" s="1"/>
  <c r="G26" i="39" a="1"/>
  <c r="G26" i="39" s="1"/>
  <c r="G7" i="39" a="1"/>
  <c r="G7" i="39" s="1"/>
  <c r="G256" i="39" a="1"/>
  <c r="G256" i="39" s="1"/>
  <c r="G140" i="39" a="1"/>
  <c r="G140" i="39" s="1"/>
  <c r="G86" i="39" a="1"/>
  <c r="G86" i="39" s="1"/>
  <c r="G32" i="39" a="1"/>
  <c r="G32" i="39" s="1"/>
  <c r="G125" i="39" a="1"/>
  <c r="G125" i="39" s="1"/>
  <c r="G41" i="39" a="1"/>
  <c r="G41" i="39" s="1"/>
  <c r="G59" i="39" a="1"/>
  <c r="G59" i="39" s="1"/>
  <c r="G3" i="39" a="1"/>
  <c r="G3" i="39" s="1"/>
  <c r="G228" i="39" a="1"/>
  <c r="G228" i="39" s="1"/>
  <c r="G113" i="39" a="1"/>
  <c r="G113" i="39" s="1"/>
  <c r="G597" i="39" a="1"/>
  <c r="G597" i="39" s="1"/>
  <c r="G584" i="39" a="1"/>
  <c r="G584" i="39" s="1"/>
  <c r="G574" i="39" a="1"/>
  <c r="G574" i="39" s="1"/>
  <c r="G565" i="39" a="1"/>
  <c r="G565" i="39" s="1"/>
  <c r="G544" i="39" a="1"/>
  <c r="G544" i="39" s="1"/>
  <c r="G521" i="39" a="1"/>
  <c r="G521" i="39" s="1"/>
  <c r="G498" i="39" a="1"/>
  <c r="G498" i="39" s="1"/>
  <c r="G486" i="39" a="1"/>
  <c r="G486" i="39" s="1"/>
  <c r="G475" i="39" a="1"/>
  <c r="G475" i="39" s="1"/>
  <c r="G464" i="39" a="1"/>
  <c r="G464" i="39" s="1"/>
  <c r="G456" i="39" a="1"/>
  <c r="G456" i="39" s="1"/>
  <c r="G446" i="39" a="1"/>
  <c r="G446" i="39" s="1"/>
  <c r="G434" i="39" a="1"/>
  <c r="G434" i="39" s="1"/>
  <c r="G421" i="39" a="1"/>
  <c r="G421" i="39" s="1"/>
  <c r="G411" i="39" a="1"/>
  <c r="G411" i="39" s="1"/>
  <c r="G391" i="39" a="1"/>
  <c r="G391" i="39" s="1"/>
  <c r="G380" i="39" a="1"/>
  <c r="G380" i="39" s="1"/>
  <c r="G368" i="39" a="1"/>
  <c r="G368" i="39" s="1"/>
  <c r="G337" i="39" a="1"/>
  <c r="G337" i="39" s="1"/>
  <c r="G328" i="39" a="1"/>
  <c r="G328" i="39" s="1"/>
  <c r="G318" i="39" a="1"/>
  <c r="G318" i="39" s="1"/>
  <c r="G310" i="39" a="1"/>
  <c r="G310" i="39" s="1"/>
  <c r="G284" i="39" a="1"/>
  <c r="G284" i="39" s="1"/>
  <c r="G258" i="39" a="1"/>
  <c r="G258" i="39" s="1"/>
  <c r="G246" i="39" a="1"/>
  <c r="G246" i="39" s="1"/>
  <c r="G236" i="39" a="1"/>
  <c r="G236" i="39" s="1"/>
  <c r="G219" i="39" a="1"/>
  <c r="G219" i="39" s="1"/>
  <c r="G202" i="39" a="1"/>
  <c r="G202" i="39" s="1"/>
  <c r="G191" i="39" a="1"/>
  <c r="G191" i="39" s="1"/>
  <c r="G184" i="39" a="1"/>
  <c r="G184" i="39" s="1"/>
  <c r="G175" i="39" a="1"/>
  <c r="G175" i="39" s="1"/>
  <c r="G134" i="39" a="1"/>
  <c r="G134" i="39" s="1"/>
  <c r="G127" i="39" a="1"/>
  <c r="G127" i="39" s="1"/>
  <c r="G96" i="39" a="1"/>
  <c r="G96" i="39" s="1"/>
  <c r="G88" i="39" a="1"/>
  <c r="G88" i="39" s="1"/>
  <c r="G80" i="39" a="1"/>
  <c r="G80" i="39" s="1"/>
  <c r="G72" i="39" a="1"/>
  <c r="G72" i="39" s="1"/>
  <c r="G43" i="39" a="1"/>
  <c r="G43" i="39" s="1"/>
  <c r="G34" i="39" a="1"/>
  <c r="G34" i="39" s="1"/>
  <c r="G15" i="39" a="1"/>
  <c r="G15" i="39" s="1"/>
  <c r="G6" i="39" a="1"/>
  <c r="G6" i="39" s="1"/>
  <c r="G266" i="39" a="1"/>
  <c r="G266" i="39" s="1"/>
  <c r="G210" i="39" a="1"/>
  <c r="G210" i="39" s="1"/>
  <c r="G168" i="39" a="1"/>
  <c r="G168" i="39" s="1"/>
  <c r="G126" i="39" a="1"/>
  <c r="G126" i="39" s="1"/>
  <c r="G104" i="39" a="1"/>
  <c r="G104" i="39" s="1"/>
  <c r="G70" i="39" a="1"/>
  <c r="G70" i="39" s="1"/>
  <c r="G24" i="39" a="1"/>
  <c r="G24" i="39" s="1"/>
  <c r="G109" i="39" a="1"/>
  <c r="G109" i="39" s="1"/>
  <c r="G50" i="39" a="1"/>
  <c r="G50" i="39" s="1"/>
  <c r="G84" i="39" a="1"/>
  <c r="G84" i="39" s="1"/>
  <c r="G55" i="39" a="1"/>
  <c r="G55" i="39" s="1"/>
  <c r="G596" i="39" a="1"/>
  <c r="G596" i="39" s="1"/>
  <c r="G583" i="39" a="1"/>
  <c r="G583" i="39" s="1"/>
  <c r="G564" i="39" a="1"/>
  <c r="G564" i="39" s="1"/>
  <c r="G554" i="39" a="1"/>
  <c r="G554" i="39" s="1"/>
  <c r="G543" i="39" a="1"/>
  <c r="G543" i="39" s="1"/>
  <c r="G509" i="39" a="1"/>
  <c r="G509" i="39" s="1"/>
  <c r="G497" i="39" a="1"/>
  <c r="G497" i="39" s="1"/>
  <c r="G485" i="39" a="1"/>
  <c r="G485" i="39" s="1"/>
  <c r="G463" i="39" a="1"/>
  <c r="G463" i="39" s="1"/>
  <c r="G455" i="39" a="1"/>
  <c r="G455" i="39" s="1"/>
  <c r="G445" i="39" a="1"/>
  <c r="G445" i="39" s="1"/>
  <c r="G433" i="39" a="1"/>
  <c r="G433" i="39" s="1"/>
  <c r="G420" i="39" a="1"/>
  <c r="G420" i="39" s="1"/>
  <c r="G400" i="39" a="1"/>
  <c r="G400" i="39" s="1"/>
  <c r="G390" i="39" a="1"/>
  <c r="G390" i="39" s="1"/>
  <c r="G379" i="39" a="1"/>
  <c r="G379" i="39" s="1"/>
  <c r="G367" i="39" a="1"/>
  <c r="G367" i="39" s="1"/>
  <c r="G357" i="39" a="1"/>
  <c r="G357" i="39" s="1"/>
  <c r="G348" i="39" a="1"/>
  <c r="G348" i="39" s="1"/>
  <c r="G336" i="39" a="1"/>
  <c r="G336" i="39" s="1"/>
  <c r="G327" i="39" a="1"/>
  <c r="G327" i="39" s="1"/>
  <c r="G317" i="39" a="1"/>
  <c r="G317" i="39" s="1"/>
  <c r="G300" i="39" a="1"/>
  <c r="G300" i="39" s="1"/>
  <c r="G293" i="39" a="1"/>
  <c r="G293" i="39" s="1"/>
  <c r="G283" i="39" a="1"/>
  <c r="G283" i="39" s="1"/>
  <c r="G267" i="39" a="1"/>
  <c r="G267" i="39" s="1"/>
  <c r="G257" i="39" a="1"/>
  <c r="G257" i="39" s="1"/>
  <c r="G245" i="39" a="1"/>
  <c r="G245" i="39" s="1"/>
  <c r="G235" i="39" a="1"/>
  <c r="G235" i="39" s="1"/>
  <c r="G225" i="39" a="1"/>
  <c r="G225" i="39" s="1"/>
  <c r="G211" i="39" a="1"/>
  <c r="G211" i="39" s="1"/>
  <c r="G190" i="39" a="1"/>
  <c r="G190" i="39" s="1"/>
  <c r="G183" i="39" a="1"/>
  <c r="G183" i="39" s="1"/>
  <c r="G169" i="39" a="1"/>
  <c r="G169" i="39" s="1"/>
  <c r="G157" i="39" a="1"/>
  <c r="G157" i="39" s="1"/>
  <c r="G133" i="39" a="1"/>
  <c r="G133" i="39" s="1"/>
  <c r="G119" i="39" a="1"/>
  <c r="G119" i="39" s="1"/>
  <c r="G87" i="39" a="1"/>
  <c r="G87" i="39" s="1"/>
  <c r="G71" i="39" a="1"/>
  <c r="G71" i="39" s="1"/>
  <c r="G63" i="39" a="1"/>
  <c r="G63" i="39" s="1"/>
  <c r="G51" i="39" a="1"/>
  <c r="G51" i="39" s="1"/>
  <c r="G33" i="39" a="1"/>
  <c r="G33" i="39" s="1"/>
  <c r="G5" i="39" a="1"/>
  <c r="G5" i="39" s="1"/>
  <c r="G189" i="39" a="1"/>
  <c r="G189" i="39" s="1"/>
  <c r="G148" i="39" a="1"/>
  <c r="G148" i="39" s="1"/>
  <c r="G118" i="39" a="1"/>
  <c r="G118" i="39" s="1"/>
  <c r="G95" i="39" a="1"/>
  <c r="G95" i="39" s="1"/>
  <c r="G61" i="39" a="1"/>
  <c r="G61" i="39" s="1"/>
  <c r="G13" i="39" a="1"/>
  <c r="G13" i="39" s="1"/>
  <c r="G117" i="39" a="1"/>
  <c r="G117" i="39" s="1"/>
  <c r="G85" i="39" a="1"/>
  <c r="G85" i="39" s="1"/>
  <c r="G23" i="39" a="1"/>
  <c r="G23" i="39" s="1"/>
  <c r="G49" i="39" a="1"/>
  <c r="G49" i="39" s="1"/>
  <c r="G286" i="39" a="1"/>
  <c r="G286" i="39" s="1"/>
  <c r="G75" i="39" a="1"/>
  <c r="G75" i="39" s="1"/>
  <c r="G590" i="39" a="1"/>
  <c r="G590" i="39" s="1"/>
  <c r="G582" i="39" a="1"/>
  <c r="G582" i="39" s="1"/>
  <c r="G573" i="39" a="1"/>
  <c r="G573" i="39" s="1"/>
  <c r="G542" i="39" a="1"/>
  <c r="G542" i="39" s="1"/>
  <c r="G531" i="39" a="1"/>
  <c r="G531" i="39" s="1"/>
  <c r="G520" i="39" a="1"/>
  <c r="G520" i="39" s="1"/>
  <c r="G508" i="39" a="1"/>
  <c r="G508" i="39" s="1"/>
  <c r="G484" i="39" a="1"/>
  <c r="G484" i="39" s="1"/>
  <c r="G474" i="39" a="1"/>
  <c r="G474" i="39" s="1"/>
  <c r="G462" i="39" a="1"/>
  <c r="G462" i="39" s="1"/>
  <c r="G389" i="39" a="1"/>
  <c r="G389" i="39" s="1"/>
  <c r="G366" i="39" a="1"/>
  <c r="G366" i="39" s="1"/>
  <c r="G347" i="39" a="1"/>
  <c r="G347" i="39" s="1"/>
  <c r="G335" i="39" a="1"/>
  <c r="G335" i="39" s="1"/>
  <c r="G326" i="39" a="1"/>
  <c r="G326" i="39" s="1"/>
  <c r="G309" i="39" a="1"/>
  <c r="G309" i="39" s="1"/>
  <c r="G276" i="39" a="1"/>
  <c r="G276" i="39" s="1"/>
  <c r="G224" i="39" a="1"/>
  <c r="G224" i="39" s="1"/>
  <c r="G218" i="39" a="1"/>
  <c r="G218" i="39" s="1"/>
  <c r="G201" i="39" a="1"/>
  <c r="G201" i="39" s="1"/>
  <c r="G182" i="39" a="1"/>
  <c r="G182" i="39" s="1"/>
  <c r="G156" i="39" a="1"/>
  <c r="G156" i="39" s="1"/>
  <c r="G132" i="39" a="1"/>
  <c r="G132" i="39" s="1"/>
  <c r="G111" i="39" a="1"/>
  <c r="G111" i="39" s="1"/>
  <c r="G105" i="39" a="1"/>
  <c r="G105" i="39" s="1"/>
  <c r="G62" i="39" a="1"/>
  <c r="G62" i="39" s="1"/>
  <c r="G42" i="39" a="1"/>
  <c r="G42" i="39" s="1"/>
  <c r="G25" i="39" a="1"/>
  <c r="G25" i="39" s="1"/>
  <c r="G14" i="39" a="1"/>
  <c r="G14" i="39" s="1"/>
  <c r="G4" i="39" a="1"/>
  <c r="G4" i="39" s="1"/>
  <c r="G155" i="39" a="1"/>
  <c r="G155" i="39" s="1"/>
  <c r="G110" i="39" a="1"/>
  <c r="G110" i="39" s="1"/>
  <c r="G79" i="39" a="1"/>
  <c r="G79" i="39" s="1"/>
  <c r="G154" i="39" a="1"/>
  <c r="G154" i="39" s="1"/>
  <c r="G103" i="39" a="1"/>
  <c r="G103" i="39" s="1"/>
  <c r="G60" i="39" a="1"/>
  <c r="G60" i="39" s="1"/>
  <c r="G93" i="39" a="1"/>
  <c r="G93" i="39" s="1"/>
  <c r="G107" i="39" a="1"/>
  <c r="G107" i="39" s="1"/>
  <c r="G581" i="39" a="1"/>
  <c r="G581" i="39" s="1"/>
  <c r="G553" i="39" a="1"/>
  <c r="G553" i="39" s="1"/>
  <c r="G530" i="39" a="1"/>
  <c r="G530" i="39" s="1"/>
  <c r="G519" i="39" a="1"/>
  <c r="G519" i="39" s="1"/>
  <c r="G507" i="39" a="1"/>
  <c r="G507" i="39" s="1"/>
  <c r="G496" i="39" a="1"/>
  <c r="G496" i="39" s="1"/>
  <c r="G473" i="39" a="1"/>
  <c r="G473" i="39" s="1"/>
  <c r="G432" i="39" a="1"/>
  <c r="G432" i="39" s="1"/>
  <c r="G410" i="39" a="1"/>
  <c r="G410" i="39" s="1"/>
  <c r="G399" i="39" a="1"/>
  <c r="G399" i="39" s="1"/>
  <c r="G388" i="39" a="1"/>
  <c r="G388" i="39" s="1"/>
  <c r="G378" i="39" a="1"/>
  <c r="G378" i="39" s="1"/>
  <c r="G365" i="39" a="1"/>
  <c r="G365" i="39" s="1"/>
  <c r="G356" i="39" a="1"/>
  <c r="G356" i="39" s="1"/>
  <c r="G346" i="39" a="1"/>
  <c r="G346" i="39" s="1"/>
  <c r="G334" i="39" a="1"/>
  <c r="G334" i="39" s="1"/>
  <c r="G292" i="39" a="1"/>
  <c r="G292" i="39" s="1"/>
  <c r="G244" i="39" a="1"/>
  <c r="G244" i="39" s="1"/>
  <c r="G234" i="39" a="1"/>
  <c r="G234" i="39" s="1"/>
  <c r="G174" i="39" a="1"/>
  <c r="G174" i="39" s="1"/>
  <c r="G31" i="39" a="1"/>
  <c r="G31" i="39" s="1"/>
  <c r="G589" i="39" a="1"/>
  <c r="G589" i="39" s="1"/>
  <c r="G580" i="39" a="1"/>
  <c r="G580" i="39" s="1"/>
  <c r="G563" i="39" a="1"/>
  <c r="G563" i="39" s="1"/>
  <c r="G541" i="39" a="1"/>
  <c r="G541" i="39" s="1"/>
  <c r="G529" i="39" a="1"/>
  <c r="G529" i="39" s="1"/>
  <c r="G518" i="39" a="1"/>
  <c r="G518" i="39" s="1"/>
  <c r="G495" i="39" a="1"/>
  <c r="G495" i="39" s="1"/>
  <c r="G461" i="39" a="1"/>
  <c r="G461" i="39" s="1"/>
  <c r="G444" i="39" a="1"/>
  <c r="G444" i="39" s="1"/>
  <c r="G431" i="39" a="1"/>
  <c r="G431" i="39" s="1"/>
  <c r="G409" i="39" a="1"/>
  <c r="G409" i="39" s="1"/>
  <c r="G398" i="39" a="1"/>
  <c r="G398" i="39" s="1"/>
  <c r="G387" i="39" a="1"/>
  <c r="G387" i="39" s="1"/>
  <c r="G377" i="39" a="1"/>
  <c r="G377" i="39" s="1"/>
  <c r="G355" i="39" a="1"/>
  <c r="G355" i="39" s="1"/>
  <c r="G316" i="39" a="1"/>
  <c r="G316" i="39" s="1"/>
  <c r="G282" i="39" a="1"/>
  <c r="G282" i="39" s="1"/>
  <c r="G275" i="39" a="1"/>
  <c r="G275" i="39" s="1"/>
  <c r="G265" i="39" a="1"/>
  <c r="G265" i="39" s="1"/>
  <c r="G255" i="39" a="1"/>
  <c r="G255" i="39" s="1"/>
  <c r="G233" i="39" a="1"/>
  <c r="G233" i="39" s="1"/>
  <c r="G223" i="39" a="1"/>
  <c r="G223" i="39" s="1"/>
  <c r="G209" i="39" a="1"/>
  <c r="G209" i="39" s="1"/>
  <c r="G200" i="39" a="1"/>
  <c r="G200" i="39" s="1"/>
  <c r="G188" i="39" a="1"/>
  <c r="G188" i="39" s="1"/>
  <c r="G181" i="39" a="1"/>
  <c r="G181" i="39" s="1"/>
  <c r="G94" i="39" a="1"/>
  <c r="G94" i="39" s="1"/>
  <c r="G22" i="39" a="1"/>
  <c r="G22" i="39" s="1"/>
  <c r="G250" i="39" a="1"/>
  <c r="G250" i="39" s="1"/>
  <c r="G36" i="39" a="1"/>
  <c r="G36" i="39" s="1"/>
  <c r="G562" i="39" a="1"/>
  <c r="G562" i="39" s="1"/>
  <c r="G552" i="39" a="1"/>
  <c r="G552" i="39" s="1"/>
  <c r="G540" i="39" a="1"/>
  <c r="G540" i="39" s="1"/>
  <c r="G517" i="39" a="1"/>
  <c r="G517" i="39" s="1"/>
  <c r="G506" i="39" a="1"/>
  <c r="G506" i="39" s="1"/>
  <c r="G494" i="39" a="1"/>
  <c r="G494" i="39" s="1"/>
  <c r="G483" i="39" a="1"/>
  <c r="G483" i="39" s="1"/>
  <c r="G472" i="39" a="1"/>
  <c r="G472" i="39" s="1"/>
  <c r="G454" i="39" a="1"/>
  <c r="G454" i="39" s="1"/>
  <c r="G443" i="39" a="1"/>
  <c r="G443" i="39" s="1"/>
  <c r="G430" i="39" a="1"/>
  <c r="G430" i="39" s="1"/>
  <c r="G419" i="39" a="1"/>
  <c r="G419" i="39" s="1"/>
  <c r="G397" i="39" a="1"/>
  <c r="G397" i="39" s="1"/>
  <c r="G386" i="39" a="1"/>
  <c r="G386" i="39" s="1"/>
  <c r="G376" i="39" a="1"/>
  <c r="G376" i="39" s="1"/>
  <c r="G364" i="39" a="1"/>
  <c r="G364" i="39" s="1"/>
  <c r="G345" i="39" a="1"/>
  <c r="G345" i="39" s="1"/>
  <c r="G315" i="39" a="1"/>
  <c r="G315" i="39" s="1"/>
  <c r="G308" i="39" a="1"/>
  <c r="G308" i="39" s="1"/>
  <c r="G299" i="39" a="1"/>
  <c r="G299" i="39" s="1"/>
  <c r="G291" i="39" a="1"/>
  <c r="G291" i="39" s="1"/>
  <c r="G281" i="39" a="1"/>
  <c r="G281" i="39" s="1"/>
  <c r="G274" i="39" a="1"/>
  <c r="G274" i="39" s="1"/>
  <c r="G264" i="39" a="1"/>
  <c r="G264" i="39" s="1"/>
  <c r="G254" i="39" a="1"/>
  <c r="G254" i="39" s="1"/>
  <c r="G243" i="39" a="1"/>
  <c r="G243" i="39" s="1"/>
  <c r="G232" i="39" a="1"/>
  <c r="G232" i="39" s="1"/>
  <c r="G217" i="39" a="1"/>
  <c r="G217" i="39" s="1"/>
  <c r="G173" i="39" a="1"/>
  <c r="G173" i="39" s="1"/>
  <c r="G147" i="39" a="1"/>
  <c r="G147" i="39" s="1"/>
  <c r="G131" i="39" a="1"/>
  <c r="G131" i="39" s="1"/>
  <c r="G124" i="39" a="1"/>
  <c r="G124" i="39" s="1"/>
  <c r="G116" i="39" a="1"/>
  <c r="G116" i="39" s="1"/>
  <c r="G69" i="39" a="1"/>
  <c r="G69" i="39" s="1"/>
  <c r="G122" i="39" a="1"/>
  <c r="G122" i="39" s="1"/>
  <c r="G28" i="39" a="1"/>
  <c r="G28" i="39" s="1"/>
  <c r="G561" i="39" a="1"/>
  <c r="G561" i="39" s="1"/>
  <c r="G551" i="39" a="1"/>
  <c r="G551" i="39" s="1"/>
  <c r="G539" i="39" a="1"/>
  <c r="G539" i="39" s="1"/>
  <c r="G528" i="39" a="1"/>
  <c r="G528" i="39" s="1"/>
  <c r="G516" i="39" a="1"/>
  <c r="G516" i="39" s="1"/>
  <c r="G505" i="39" a="1"/>
  <c r="G505" i="39" s="1"/>
  <c r="G482" i="39" a="1"/>
  <c r="G482" i="39" s="1"/>
  <c r="G471" i="39" a="1"/>
  <c r="G471" i="39" s="1"/>
  <c r="G453" i="39" a="1"/>
  <c r="G453" i="39" s="1"/>
  <c r="G429" i="39" a="1"/>
  <c r="G429" i="39" s="1"/>
  <c r="G418" i="39" a="1"/>
  <c r="G418" i="39" s="1"/>
  <c r="G408" i="39" a="1"/>
  <c r="G408" i="39" s="1"/>
  <c r="G385" i="39" a="1"/>
  <c r="G385" i="39" s="1"/>
  <c r="G375" i="39" a="1"/>
  <c r="G375" i="39" s="1"/>
  <c r="G344" i="39" a="1"/>
  <c r="G344" i="39" s="1"/>
  <c r="G325" i="39" a="1"/>
  <c r="G325" i="39" s="1"/>
  <c r="G307" i="39" a="1"/>
  <c r="G307" i="39" s="1"/>
  <c r="G298" i="39" a="1"/>
  <c r="G298" i="39" s="1"/>
  <c r="G290" i="39" a="1"/>
  <c r="G290" i="39" s="1"/>
  <c r="G280" i="39" a="1"/>
  <c r="G280" i="39" s="1"/>
  <c r="G273" i="39" a="1"/>
  <c r="G273" i="39" s="1"/>
  <c r="G263" i="39" a="1"/>
  <c r="G263" i="39" s="1"/>
  <c r="G253" i="39" a="1"/>
  <c r="G253" i="39" s="1"/>
  <c r="G231" i="39" a="1"/>
  <c r="G231" i="39" s="1"/>
  <c r="G199" i="39" a="1"/>
  <c r="G199" i="39" s="1"/>
  <c r="G180" i="39" a="1"/>
  <c r="G180" i="39" s="1"/>
  <c r="G153" i="39" a="1"/>
  <c r="G153" i="39" s="1"/>
  <c r="G146" i="39" a="1"/>
  <c r="G146" i="39" s="1"/>
  <c r="G139" i="39" a="1"/>
  <c r="G139" i="39" s="1"/>
  <c r="G102" i="39" a="1"/>
  <c r="G102" i="39" s="1"/>
  <c r="G58" i="39" a="1"/>
  <c r="G58" i="39" s="1"/>
  <c r="G48" i="39" a="1"/>
  <c r="G48" i="39" s="1"/>
  <c r="G21" i="39" a="1"/>
  <c r="G21" i="39" s="1"/>
  <c r="G557" i="39" a="1"/>
  <c r="G557" i="39" s="1"/>
  <c r="G523" i="39" a="1"/>
  <c r="G523" i="39" s="1"/>
  <c r="G489" i="39" a="1"/>
  <c r="G489" i="39" s="1"/>
  <c r="G402" i="39" a="1"/>
  <c r="G402" i="39" s="1"/>
  <c r="G372" i="39" a="1"/>
  <c r="G372" i="39" s="1"/>
  <c r="G340" i="39" a="1"/>
  <c r="G340" i="39" s="1"/>
  <c r="G302" i="39" a="1"/>
  <c r="G302" i="39" s="1"/>
  <c r="G178" i="39" a="1"/>
  <c r="G178" i="39" s="1"/>
  <c r="G349" i="39" a="1"/>
  <c r="G349" i="39" s="1"/>
  <c r="G595" i="39" a="1"/>
  <c r="G595" i="39" s="1"/>
  <c r="G572" i="39" a="1"/>
  <c r="G572" i="39" s="1"/>
  <c r="G550" i="39" a="1"/>
  <c r="G550" i="39" s="1"/>
  <c r="G527" i="39" a="1"/>
  <c r="G527" i="39" s="1"/>
  <c r="G493" i="39" a="1"/>
  <c r="G493" i="39" s="1"/>
  <c r="G470" i="39" a="1"/>
  <c r="G470" i="39" s="1"/>
  <c r="G460" i="39" a="1"/>
  <c r="G460" i="39" s="1"/>
  <c r="G442" i="39" a="1"/>
  <c r="G442" i="39" s="1"/>
  <c r="G417" i="39" a="1"/>
  <c r="G417" i="39" s="1"/>
  <c r="G407" i="39" a="1"/>
  <c r="G407" i="39" s="1"/>
  <c r="G374" i="39" a="1"/>
  <c r="G374" i="39" s="1"/>
  <c r="G363" i="39" a="1"/>
  <c r="G363" i="39" s="1"/>
  <c r="G354" i="39" a="1"/>
  <c r="G354" i="39" s="1"/>
  <c r="G306" i="39" a="1"/>
  <c r="G306" i="39" s="1"/>
  <c r="G272" i="39" a="1"/>
  <c r="G272" i="39" s="1"/>
  <c r="G262" i="39" a="1"/>
  <c r="G262" i="39" s="1"/>
  <c r="G242" i="39" a="1"/>
  <c r="G242" i="39" s="1"/>
  <c r="G230" i="39" a="1"/>
  <c r="G230" i="39" s="1"/>
  <c r="G222" i="39" a="1"/>
  <c r="G222" i="39" s="1"/>
  <c r="G208" i="39" a="1"/>
  <c r="G208" i="39" s="1"/>
  <c r="G198" i="39" a="1"/>
  <c r="G198" i="39" s="1"/>
  <c r="G172" i="39" a="1"/>
  <c r="G172" i="39" s="1"/>
  <c r="G163" i="39" a="1"/>
  <c r="G163" i="39" s="1"/>
  <c r="G145" i="39" a="1"/>
  <c r="G145" i="39" s="1"/>
  <c r="G101" i="39" a="1"/>
  <c r="G101" i="39" s="1"/>
  <c r="G92" i="39" a="1"/>
  <c r="G92" i="39" s="1"/>
  <c r="G78" i="39" a="1"/>
  <c r="G78" i="39" s="1"/>
  <c r="G40" i="39" a="1"/>
  <c r="G40" i="39" s="1"/>
  <c r="G30" i="39" a="1"/>
  <c r="G30" i="39" s="1"/>
  <c r="G20" i="39" a="1"/>
  <c r="G20" i="39" s="1"/>
  <c r="G12" i="39" a="1"/>
  <c r="G12" i="39" s="1"/>
  <c r="G425" i="39" a="1"/>
  <c r="G425" i="39" s="1"/>
  <c r="G332" i="39" a="1"/>
  <c r="G332" i="39" s="1"/>
  <c r="G238" i="39" a="1"/>
  <c r="G238" i="39" s="1"/>
  <c r="G98" i="39" a="1"/>
  <c r="G98" i="39" s="1"/>
  <c r="G370" i="39" a="1"/>
  <c r="G370" i="39" s="1"/>
  <c r="G594" i="39" a="1"/>
  <c r="G594" i="39" s="1"/>
  <c r="G571" i="39" a="1"/>
  <c r="G571" i="39" s="1"/>
  <c r="G560" i="39" a="1"/>
  <c r="G560" i="39" s="1"/>
  <c r="G549" i="39" a="1"/>
  <c r="G549" i="39" s="1"/>
  <c r="G538" i="39" a="1"/>
  <c r="G538" i="39" s="1"/>
  <c r="G526" i="39" a="1"/>
  <c r="G526" i="39" s="1"/>
  <c r="G504" i="39" a="1"/>
  <c r="G504" i="39" s="1"/>
  <c r="G492" i="39" a="1"/>
  <c r="G492" i="39" s="1"/>
  <c r="G481" i="39" a="1"/>
  <c r="G481" i="39" s="1"/>
  <c r="G469" i="39" a="1"/>
  <c r="G469" i="39" s="1"/>
  <c r="G459" i="39" a="1"/>
  <c r="G459" i="39" s="1"/>
  <c r="G452" i="39" a="1"/>
  <c r="G452" i="39" s="1"/>
  <c r="G441" i="39" a="1"/>
  <c r="G441" i="39" s="1"/>
  <c r="G428" i="39" a="1"/>
  <c r="G428" i="39" s="1"/>
  <c r="G406" i="39" a="1"/>
  <c r="G406" i="39" s="1"/>
  <c r="G396" i="39" a="1"/>
  <c r="G396" i="39" s="1"/>
  <c r="G384" i="39" a="1"/>
  <c r="G384" i="39" s="1"/>
  <c r="G353" i="39" a="1"/>
  <c r="G353" i="39" s="1"/>
  <c r="G343" i="39" a="1"/>
  <c r="G343" i="39" s="1"/>
  <c r="G333" i="39" a="1"/>
  <c r="G333" i="39" s="1"/>
  <c r="G314" i="39" a="1"/>
  <c r="G314" i="39" s="1"/>
  <c r="G305" i="39" a="1"/>
  <c r="G305" i="39" s="1"/>
  <c r="G297" i="39" a="1"/>
  <c r="G297" i="39" s="1"/>
  <c r="G289" i="39" a="1"/>
  <c r="G289" i="39" s="1"/>
  <c r="G279" i="39" a="1"/>
  <c r="G279" i="39" s="1"/>
  <c r="G271" i="39" a="1"/>
  <c r="G271" i="39" s="1"/>
  <c r="G252" i="39" a="1"/>
  <c r="G252" i="39" s="1"/>
  <c r="G241" i="39" a="1"/>
  <c r="G241" i="39" s="1"/>
  <c r="G216" i="39" a="1"/>
  <c r="G216" i="39" s="1"/>
  <c r="G207" i="39" a="1"/>
  <c r="G207" i="39" s="1"/>
  <c r="G179" i="39" a="1"/>
  <c r="G179" i="39" s="1"/>
  <c r="G162" i="39" a="1"/>
  <c r="G162" i="39" s="1"/>
  <c r="G152" i="39" a="1"/>
  <c r="G152" i="39" s="1"/>
  <c r="G144" i="39" a="1"/>
  <c r="G144" i="39" s="1"/>
  <c r="G138" i="39" a="1"/>
  <c r="G138" i="39" s="1"/>
  <c r="G130" i="39" a="1"/>
  <c r="G130" i="39" s="1"/>
  <c r="G115" i="39" a="1"/>
  <c r="G115" i="39" s="1"/>
  <c r="G108" i="39" a="1"/>
  <c r="G108" i="39" s="1"/>
  <c r="G100" i="39" a="1"/>
  <c r="G100" i="39" s="1"/>
  <c r="G83" i="39" a="1"/>
  <c r="G83" i="39" s="1"/>
  <c r="G77" i="39" a="1"/>
  <c r="G77" i="39" s="1"/>
  <c r="G39" i="39" a="1"/>
  <c r="G39" i="39" s="1"/>
  <c r="G29" i="39" a="1"/>
  <c r="G29" i="39" s="1"/>
  <c r="G11" i="39" a="1"/>
  <c r="G11" i="39" s="1"/>
  <c r="G593" i="39" a="1"/>
  <c r="G593" i="39" s="1"/>
  <c r="G579" i="39" a="1"/>
  <c r="G579" i="39" s="1"/>
  <c r="G559" i="39" a="1"/>
  <c r="G559" i="39" s="1"/>
  <c r="G548" i="39" a="1"/>
  <c r="G548" i="39" s="1"/>
  <c r="G537" i="39" a="1"/>
  <c r="G537" i="39" s="1"/>
  <c r="G515" i="39" a="1"/>
  <c r="G515" i="39" s="1"/>
  <c r="G503" i="39" a="1"/>
  <c r="G503" i="39" s="1"/>
  <c r="G491" i="39" a="1"/>
  <c r="G491" i="39" s="1"/>
  <c r="G468" i="39" a="1"/>
  <c r="G468" i="39" s="1"/>
  <c r="G451" i="39" a="1"/>
  <c r="G451" i="39" s="1"/>
  <c r="G440" i="39" a="1"/>
  <c r="G440" i="39" s="1"/>
  <c r="G427" i="39" a="1"/>
  <c r="G427" i="39" s="1"/>
  <c r="G416" i="39" a="1"/>
  <c r="G416" i="39" s="1"/>
  <c r="G405" i="39" a="1"/>
  <c r="G405" i="39" s="1"/>
  <c r="G395" i="39" a="1"/>
  <c r="G395" i="39" s="1"/>
  <c r="G362" i="39" a="1"/>
  <c r="G362" i="39" s="1"/>
  <c r="G342" i="39" a="1"/>
  <c r="G342" i="39" s="1"/>
  <c r="G324" i="39" a="1"/>
  <c r="G324" i="39" s="1"/>
  <c r="G296" i="39" a="1"/>
  <c r="G296" i="39" s="1"/>
  <c r="G288" i="39" a="1"/>
  <c r="G288" i="39" s="1"/>
  <c r="G261" i="39" a="1"/>
  <c r="G261" i="39" s="1"/>
  <c r="G221" i="39" a="1"/>
  <c r="G221" i="39" s="1"/>
  <c r="G215" i="39" a="1"/>
  <c r="G215" i="39" s="1"/>
  <c r="G206" i="39" a="1"/>
  <c r="G206" i="39" s="1"/>
  <c r="G197" i="39" a="1"/>
  <c r="G197" i="39" s="1"/>
  <c r="G123" i="39" a="1"/>
  <c r="G123" i="39" s="1"/>
  <c r="G99" i="39" a="1"/>
  <c r="G99" i="39" s="1"/>
  <c r="G76" i="39" a="1"/>
  <c r="G76" i="39" s="1"/>
  <c r="G68" i="39" a="1"/>
  <c r="G68" i="39" s="1"/>
  <c r="G57" i="39" a="1"/>
  <c r="G57" i="39" s="1"/>
  <c r="G38" i="39" a="1"/>
  <c r="G38" i="39" s="1"/>
  <c r="G588" i="39" a="1"/>
  <c r="G588" i="39" s="1"/>
  <c r="G578" i="39" a="1"/>
  <c r="G578" i="39" s="1"/>
  <c r="G570" i="39" a="1"/>
  <c r="G570" i="39" s="1"/>
  <c r="G558" i="39" a="1"/>
  <c r="G558" i="39" s="1"/>
  <c r="G525" i="39" a="1"/>
  <c r="G525" i="39" s="1"/>
  <c r="G514" i="39" a="1"/>
  <c r="G514" i="39" s="1"/>
  <c r="G502" i="39" a="1"/>
  <c r="G502" i="39" s="1"/>
  <c r="G480" i="39" a="1"/>
  <c r="G480" i="39" s="1"/>
  <c r="G450" i="39" a="1"/>
  <c r="G450" i="39" s="1"/>
  <c r="G439" i="39" a="1"/>
  <c r="G439" i="39" s="1"/>
  <c r="G415" i="39" a="1"/>
  <c r="G415" i="39" s="1"/>
  <c r="G404" i="39" a="1"/>
  <c r="G404" i="39" s="1"/>
  <c r="G383" i="39" a="1"/>
  <c r="G383" i="39" s="1"/>
  <c r="G373" i="39" a="1"/>
  <c r="G373" i="39" s="1"/>
  <c r="G352" i="39" a="1"/>
  <c r="G352" i="39" s="1"/>
  <c r="G341" i="39" a="1"/>
  <c r="G341" i="39" s="1"/>
  <c r="G323" i="39" a="1"/>
  <c r="G323" i="39" s="1"/>
  <c r="G313" i="39" a="1"/>
  <c r="G313" i="39" s="1"/>
  <c r="G304" i="39" a="1"/>
  <c r="G304" i="39" s="1"/>
  <c r="G287" i="39" a="1"/>
  <c r="G287" i="39" s="1"/>
  <c r="G278" i="39" a="1"/>
  <c r="G278" i="39" s="1"/>
  <c r="G270" i="39" a="1"/>
  <c r="G270" i="39" s="1"/>
  <c r="G251" i="39" a="1"/>
  <c r="G251" i="39" s="1"/>
  <c r="G240" i="39" a="1"/>
  <c r="G240" i="39" s="1"/>
  <c r="G229" i="39" a="1"/>
  <c r="G229" i="39" s="1"/>
  <c r="G214" i="39" a="1"/>
  <c r="G214" i="39" s="1"/>
  <c r="G196" i="39" a="1"/>
  <c r="G196" i="39" s="1"/>
  <c r="G187" i="39" a="1"/>
  <c r="G187" i="39" s="1"/>
  <c r="G137" i="39" a="1"/>
  <c r="G137" i="39" s="1"/>
  <c r="G129" i="39" a="1"/>
  <c r="G129" i="39" s="1"/>
  <c r="G67" i="39" a="1"/>
  <c r="G67" i="39" s="1"/>
  <c r="G47" i="39" a="1"/>
  <c r="G47" i="39" s="1"/>
  <c r="G19" i="39" a="1"/>
  <c r="G19" i="39" s="1"/>
  <c r="G10" i="39" a="1"/>
  <c r="G10" i="39" s="1"/>
  <c r="G547" i="39" a="1"/>
  <c r="G547" i="39" s="1"/>
  <c r="G500" i="39" a="1"/>
  <c r="G500" i="39" s="1"/>
  <c r="G467" i="39" a="1"/>
  <c r="G467" i="39" s="1"/>
  <c r="G437" i="39" a="1"/>
  <c r="G437" i="39" s="1"/>
  <c r="G350" i="39" a="1"/>
  <c r="G350" i="39" s="1"/>
  <c r="G321" i="39" a="1"/>
  <c r="G321" i="39" s="1"/>
  <c r="G194" i="39" a="1"/>
  <c r="G194" i="39" s="1"/>
  <c r="G170" i="39" a="1"/>
  <c r="G170" i="39" s="1"/>
  <c r="G66" i="39" a="1"/>
  <c r="G66" i="39" s="1"/>
  <c r="G330" i="39" a="1"/>
  <c r="G330" i="39" s="1"/>
  <c r="G592" i="39" a="1"/>
  <c r="G592" i="39" s="1"/>
  <c r="G587" i="39" a="1"/>
  <c r="G587" i="39" s="1"/>
  <c r="G577" i="39" a="1"/>
  <c r="G577" i="39" s="1"/>
  <c r="G569" i="39" a="1"/>
  <c r="G569" i="39" s="1"/>
  <c r="G536" i="39" a="1"/>
  <c r="G536" i="39" s="1"/>
  <c r="G524" i="39" a="1"/>
  <c r="G524" i="39" s="1"/>
  <c r="G513" i="39" a="1"/>
  <c r="G513" i="39" s="1"/>
  <c r="G501" i="39" a="1"/>
  <c r="G501" i="39" s="1"/>
  <c r="G490" i="39" a="1"/>
  <c r="G490" i="39" s="1"/>
  <c r="G479" i="39" a="1"/>
  <c r="G479" i="39" s="1"/>
  <c r="G449" i="39" a="1"/>
  <c r="G449" i="39" s="1"/>
  <c r="G438" i="39" a="1"/>
  <c r="G438" i="39" s="1"/>
  <c r="G426" i="39" a="1"/>
  <c r="G426" i="39" s="1"/>
  <c r="G414" i="39" a="1"/>
  <c r="G414" i="39" s="1"/>
  <c r="G403" i="39" a="1"/>
  <c r="G403" i="39" s="1"/>
  <c r="G394" i="39" a="1"/>
  <c r="G394" i="39" s="1"/>
  <c r="G382" i="39" a="1"/>
  <c r="G382" i="39" s="1"/>
  <c r="G361" i="39" a="1"/>
  <c r="G361" i="39" s="1"/>
  <c r="G351" i="39" a="1"/>
  <c r="G351" i="39" s="1"/>
  <c r="G322" i="39" a="1"/>
  <c r="G322" i="39" s="1"/>
  <c r="G312" i="39" a="1"/>
  <c r="G312" i="39" s="1"/>
  <c r="G303" i="39" a="1"/>
  <c r="G303" i="39" s="1"/>
  <c r="G295" i="39" a="1"/>
  <c r="G295" i="39" s="1"/>
  <c r="G269" i="39" a="1"/>
  <c r="G269" i="39" s="1"/>
  <c r="G239" i="39" a="1"/>
  <c r="G239" i="39" s="1"/>
  <c r="G205" i="39" a="1"/>
  <c r="G205" i="39" s="1"/>
  <c r="G195" i="39" a="1"/>
  <c r="G195" i="39" s="1"/>
  <c r="G186" i="39" a="1"/>
  <c r="G186" i="39" s="1"/>
  <c r="G171" i="39" a="1"/>
  <c r="G171" i="39" s="1"/>
  <c r="G161" i="39" a="1"/>
  <c r="G161" i="39" s="1"/>
  <c r="G151" i="39" a="1"/>
  <c r="G151" i="39" s="1"/>
  <c r="G143" i="39" a="1"/>
  <c r="G143" i="39" s="1"/>
  <c r="G136" i="39" a="1"/>
  <c r="G136" i="39" s="1"/>
  <c r="G114" i="39" a="1"/>
  <c r="G114" i="39" s="1"/>
  <c r="G91" i="39" a="1"/>
  <c r="G91" i="39" s="1"/>
  <c r="G82" i="39" a="1"/>
  <c r="G82" i="39" s="1"/>
  <c r="G56" i="39" a="1"/>
  <c r="G56" i="39" s="1"/>
  <c r="G46" i="39" a="1"/>
  <c r="G46" i="39" s="1"/>
  <c r="G37" i="39" a="1"/>
  <c r="G37" i="39" s="1"/>
  <c r="G18" i="39" a="1"/>
  <c r="G18" i="39" s="1"/>
  <c r="G535" i="39" a="1"/>
  <c r="G535" i="39" s="1"/>
  <c r="G478" i="39" a="1"/>
  <c r="G478" i="39" s="1"/>
  <c r="G413" i="39" a="1"/>
  <c r="G413" i="39" s="1"/>
  <c r="G360" i="39" a="1"/>
  <c r="G360" i="39" s="1"/>
  <c r="G277" i="39" a="1"/>
  <c r="G277" i="39" s="1"/>
  <c r="G204" i="39" a="1"/>
  <c r="G204" i="39" s="1"/>
  <c r="G17" i="39" a="1"/>
  <c r="G17" i="39" s="1"/>
  <c r="G586" i="39" a="1"/>
  <c r="G586" i="39" s="1"/>
  <c r="G576" i="39" a="1"/>
  <c r="G576" i="39" s="1"/>
  <c r="G568" i="39" a="1"/>
  <c r="G568" i="39" s="1"/>
  <c r="G556" i="39" a="1"/>
  <c r="G556" i="39" s="1"/>
  <c r="G546" i="39" a="1"/>
  <c r="G546" i="39" s="1"/>
  <c r="G534" i="39" a="1"/>
  <c r="G534" i="39" s="1"/>
  <c r="G512" i="39" a="1"/>
  <c r="G512" i="39" s="1"/>
  <c r="G466" i="39" a="1"/>
  <c r="G466" i="39" s="1"/>
  <c r="G458" i="39" a="1"/>
  <c r="G458" i="39" s="1"/>
  <c r="G448" i="39" a="1"/>
  <c r="G448" i="39" s="1"/>
  <c r="G436" i="39" a="1"/>
  <c r="G436" i="39" s="1"/>
  <c r="G424" i="39" a="1"/>
  <c r="G424" i="39" s="1"/>
  <c r="G393" i="39" a="1"/>
  <c r="G393" i="39" s="1"/>
  <c r="G371" i="39" a="1"/>
  <c r="G371" i="39" s="1"/>
  <c r="G359" i="39" a="1"/>
  <c r="G359" i="39" s="1"/>
  <c r="G339" i="39" a="1"/>
  <c r="G339" i="39" s="1"/>
  <c r="G331" i="39" a="1"/>
  <c r="G331" i="39" s="1"/>
  <c r="G320" i="39" a="1"/>
  <c r="G320" i="39" s="1"/>
  <c r="G311" i="39" a="1"/>
  <c r="G311" i="39" s="1"/>
  <c r="G249" i="39" a="1"/>
  <c r="G249" i="39" s="1"/>
  <c r="G227" i="39" a="1"/>
  <c r="G227" i="39" s="1"/>
  <c r="G220" i="39" a="1"/>
  <c r="G220" i="39" s="1"/>
  <c r="G213" i="39" a="1"/>
  <c r="G213" i="39" s="1"/>
  <c r="G193" i="39" a="1"/>
  <c r="G193" i="39" s="1"/>
  <c r="G185" i="39" a="1"/>
  <c r="G185" i="39" s="1"/>
  <c r="G160" i="39" a="1"/>
  <c r="G160" i="39" s="1"/>
  <c r="G150" i="39" a="1"/>
  <c r="G150" i="39" s="1"/>
  <c r="G142" i="39" a="1"/>
  <c r="G142" i="39" s="1"/>
  <c r="G128" i="39" a="1"/>
  <c r="G128" i="39" s="1"/>
  <c r="G121" i="39" a="1"/>
  <c r="G121" i="39" s="1"/>
  <c r="G90" i="39" a="1"/>
  <c r="G90" i="39" s="1"/>
  <c r="G81" i="39" a="1"/>
  <c r="G81" i="39" s="1"/>
  <c r="G65" i="39" a="1"/>
  <c r="G65" i="39" s="1"/>
  <c r="G54" i="39" a="1"/>
  <c r="G54" i="39" s="1"/>
  <c r="G45" i="39" a="1"/>
  <c r="G45" i="39" s="1"/>
  <c r="G27" i="39" a="1"/>
  <c r="G27" i="39" s="1"/>
  <c r="G9" i="39" a="1"/>
  <c r="G9" i="39" s="1"/>
  <c r="G591" i="39" a="1"/>
  <c r="G591" i="39" s="1"/>
  <c r="G585" i="39" a="1"/>
  <c r="G585" i="39" s="1"/>
  <c r="G575" i="39" a="1"/>
  <c r="G575" i="39" s="1"/>
  <c r="G567" i="39" a="1"/>
  <c r="G567" i="39" s="1"/>
  <c r="G545" i="39" a="1"/>
  <c r="G545" i="39" s="1"/>
  <c r="G533" i="39" a="1"/>
  <c r="G533" i="39" s="1"/>
  <c r="G522" i="39" a="1"/>
  <c r="G522" i="39" s="1"/>
  <c r="G511" i="39" a="1"/>
  <c r="G511" i="39" s="1"/>
  <c r="G488" i="39" a="1"/>
  <c r="G488" i="39" s="1"/>
  <c r="G477" i="39" a="1"/>
  <c r="G477" i="39" s="1"/>
  <c r="G465" i="39" a="1"/>
  <c r="G465" i="39" s="1"/>
  <c r="G423" i="39" a="1"/>
  <c r="G423" i="39" s="1"/>
  <c r="G392" i="39" a="1"/>
  <c r="G392" i="39" s="1"/>
  <c r="G381" i="39" a="1"/>
  <c r="G381" i="39" s="1"/>
  <c r="G177" i="39" a="1"/>
  <c r="G177" i="39" s="1"/>
  <c r="G44" i="39" a="1"/>
  <c r="G44" i="39" s="1"/>
  <c r="G319" i="39" a="1"/>
  <c r="G319" i="39" s="1"/>
  <c r="G159" i="39" a="1"/>
  <c r="G159" i="39" s="1"/>
  <c r="G294" i="39" a="1"/>
  <c r="G294" i="39" s="1"/>
  <c r="G16" i="39" a="1"/>
  <c r="G16" i="39" s="1"/>
  <c r="G248" i="39" a="1"/>
  <c r="G248" i="39" s="1"/>
  <c r="G106" i="39" a="1"/>
  <c r="G106" i="39" s="1"/>
  <c r="G97" i="39" a="1"/>
  <c r="G97" i="39" s="1"/>
  <c r="G212" i="39" a="1"/>
  <c r="G212" i="39" s="1"/>
  <c r="G192" i="39" a="1"/>
  <c r="G192" i="39" s="1"/>
  <c r="G285" i="39" a="1"/>
  <c r="G285" i="39" s="1"/>
  <c r="G141" i="39" a="1"/>
  <c r="G141" i="39" s="1"/>
  <c r="G8" i="39" a="1"/>
  <c r="G8" i="39" s="1"/>
  <c r="G135" i="39" a="1"/>
  <c r="G135" i="39" s="1"/>
  <c r="G268" i="39" a="1"/>
  <c r="G268" i="39" s="1"/>
  <c r="G260" i="39" a="1"/>
  <c r="G260" i="39" s="1"/>
  <c r="G120" i="39" a="1"/>
  <c r="G120" i="39" s="1"/>
  <c r="G237" i="39" a="1"/>
  <c r="G237" i="39" s="1"/>
  <c r="G203" i="39" a="1"/>
  <c r="G203" i="39" s="1"/>
  <c r="G64" i="39" a="1"/>
  <c r="G64" i="39" s="1"/>
  <c r="G53" i="39" a="1"/>
  <c r="G53" i="39" s="1"/>
  <c r="G226" i="39" a="1"/>
  <c r="G226" i="39" s="1"/>
  <c r="G74" i="39" a="1"/>
  <c r="G74" i="39" s="1"/>
  <c r="F2" i="39"/>
  <c r="H425" i="39" l="1"/>
  <c r="I425" i="39" s="1"/>
  <c r="J425" i="39" s="1"/>
  <c r="H331" i="39"/>
  <c r="I331" i="39" s="1"/>
  <c r="J331" i="39" s="1"/>
  <c r="H277" i="39"/>
  <c r="I277" i="39" s="1"/>
  <c r="J277" i="39" s="1"/>
  <c r="H74" i="39"/>
  <c r="I74" i="39" s="1"/>
  <c r="J74" i="39" s="1"/>
  <c r="H106" i="39"/>
  <c r="H533" i="39"/>
  <c r="I533" i="39" s="1"/>
  <c r="J533" i="39" s="1"/>
  <c r="H150" i="39"/>
  <c r="H436" i="39"/>
  <c r="I436" i="39" s="1"/>
  <c r="J436" i="39" s="1"/>
  <c r="H478" i="39"/>
  <c r="H205" i="39"/>
  <c r="I205" i="39" s="1"/>
  <c r="J205" i="39" s="1"/>
  <c r="H479" i="39"/>
  <c r="I479" i="39" s="1"/>
  <c r="H437" i="39"/>
  <c r="H270" i="39"/>
  <c r="H514" i="39"/>
  <c r="I514" i="39" s="1"/>
  <c r="H261" i="39"/>
  <c r="I261" i="39" s="1"/>
  <c r="H537" i="39"/>
  <c r="I537" i="39" s="1"/>
  <c r="J537" i="39" s="1"/>
  <c r="H152" i="39"/>
  <c r="I152" i="39" s="1"/>
  <c r="J152" i="39" s="1"/>
  <c r="H384" i="39"/>
  <c r="I384" i="39" s="1"/>
  <c r="J384" i="39" s="1"/>
  <c r="H594" i="39"/>
  <c r="H198" i="39"/>
  <c r="I198" i="39" s="1"/>
  <c r="J198" i="39" s="1"/>
  <c r="H493" i="39"/>
  <c r="H58" i="39"/>
  <c r="I58" i="39" s="1"/>
  <c r="J58" i="39" s="1"/>
  <c r="H344" i="39"/>
  <c r="I344" i="39" s="1"/>
  <c r="H122" i="39"/>
  <c r="I122" i="39" s="1"/>
  <c r="H308" i="39"/>
  <c r="H540" i="39"/>
  <c r="H282" i="39"/>
  <c r="I282" i="39" s="1"/>
  <c r="J282" i="39" s="1"/>
  <c r="H589" i="39"/>
  <c r="I589" i="39" s="1"/>
  <c r="H496" i="39"/>
  <c r="I496" i="39" s="1"/>
  <c r="H25" i="39"/>
  <c r="I25" i="39" s="1"/>
  <c r="H366" i="39"/>
  <c r="I366" i="39" s="1"/>
  <c r="J366" i="39" s="1"/>
  <c r="H85" i="39"/>
  <c r="H157" i="39"/>
  <c r="H348" i="39"/>
  <c r="I348" i="39" s="1"/>
  <c r="J348" i="39" s="1"/>
  <c r="H564" i="39"/>
  <c r="I564" i="39" s="1"/>
  <c r="J564" i="39" s="1"/>
  <c r="H34" i="39"/>
  <c r="H284" i="39"/>
  <c r="I284" i="39" s="1"/>
  <c r="J284" i="39" s="1"/>
  <c r="H498" i="39"/>
  <c r="I498" i="39" s="1"/>
  <c r="H256" i="39"/>
  <c r="I256" i="39" s="1"/>
  <c r="J256" i="39" s="1"/>
  <c r="H358" i="39"/>
  <c r="I358" i="39" s="1"/>
  <c r="J358" i="39" s="1"/>
  <c r="H452" i="39"/>
  <c r="I452" i="39" s="1"/>
  <c r="J452" i="39" s="1"/>
  <c r="H545" i="39"/>
  <c r="I545" i="39" s="1"/>
  <c r="H490" i="39"/>
  <c r="I490" i="39" s="1"/>
  <c r="J490" i="39" s="1"/>
  <c r="H278" i="39"/>
  <c r="I278" i="39" s="1"/>
  <c r="H288" i="39"/>
  <c r="I288" i="39" s="1"/>
  <c r="J288" i="39" s="1"/>
  <c r="H548" i="39"/>
  <c r="I548" i="39" s="1"/>
  <c r="J548" i="39" s="1"/>
  <c r="H162" i="39"/>
  <c r="I162" i="39" s="1"/>
  <c r="J162" i="39" s="1"/>
  <c r="H396" i="39"/>
  <c r="I396" i="39" s="1"/>
  <c r="H370" i="39"/>
  <c r="I370" i="39" s="1"/>
  <c r="H208" i="39"/>
  <c r="I208" i="39" s="1"/>
  <c r="J208" i="39" s="1"/>
  <c r="H527" i="39"/>
  <c r="I527" i="39" s="1"/>
  <c r="J527" i="39" s="1"/>
  <c r="H102" i="39"/>
  <c r="I102" i="39" s="1"/>
  <c r="H375" i="39"/>
  <c r="I375" i="39" s="1"/>
  <c r="J375" i="39" s="1"/>
  <c r="H69" i="39"/>
  <c r="I69" i="39" s="1"/>
  <c r="J69" i="39" s="1"/>
  <c r="H315" i="39"/>
  <c r="I315" i="39" s="1"/>
  <c r="J315" i="39" s="1"/>
  <c r="H552" i="39"/>
  <c r="I552" i="39" s="1"/>
  <c r="H316" i="39"/>
  <c r="I316" i="39" s="1"/>
  <c r="J316" i="39" s="1"/>
  <c r="H31" i="39"/>
  <c r="I31" i="39" s="1"/>
  <c r="J31" i="39" s="1"/>
  <c r="H507" i="39"/>
  <c r="I507" i="39" s="1"/>
  <c r="J507" i="39" s="1"/>
  <c r="H42" i="39"/>
  <c r="I42" i="39" s="1"/>
  <c r="H389" i="39"/>
  <c r="I389" i="39" s="1"/>
  <c r="H117" i="39"/>
  <c r="I117" i="39" s="1"/>
  <c r="J117" i="39" s="1"/>
  <c r="H169" i="39"/>
  <c r="I169" i="39" s="1"/>
  <c r="J169" i="39" s="1"/>
  <c r="H357" i="39"/>
  <c r="I357" i="39" s="1"/>
  <c r="J357" i="39" s="1"/>
  <c r="H583" i="39"/>
  <c r="H43" i="39"/>
  <c r="I43" i="39" s="1"/>
  <c r="H310" i="39"/>
  <c r="I310" i="39" s="1"/>
  <c r="H521" i="39"/>
  <c r="H7" i="39"/>
  <c r="I7" i="39" s="1"/>
  <c r="J7" i="39" s="1"/>
  <c r="H369" i="39"/>
  <c r="I369" i="39" s="1"/>
  <c r="H349" i="39"/>
  <c r="I349" i="39" s="1"/>
  <c r="J349" i="39" s="1"/>
  <c r="H8" i="39"/>
  <c r="I8" i="39" s="1"/>
  <c r="J8" i="39" s="1"/>
  <c r="H226" i="39"/>
  <c r="I226" i="39" s="1"/>
  <c r="J226" i="39" s="1"/>
  <c r="H448" i="39"/>
  <c r="I448" i="39" s="1"/>
  <c r="J448" i="39" s="1"/>
  <c r="H53" i="39"/>
  <c r="H16" i="39"/>
  <c r="I16" i="39" s="1"/>
  <c r="H567" i="39"/>
  <c r="I567" i="39" s="1"/>
  <c r="J567" i="39" s="1"/>
  <c r="H185" i="39"/>
  <c r="I185" i="39" s="1"/>
  <c r="H458" i="39"/>
  <c r="I458" i="39" s="1"/>
  <c r="H18" i="39"/>
  <c r="I18" i="39" s="1"/>
  <c r="J18" i="39" s="1"/>
  <c r="H269" i="39"/>
  <c r="I269" i="39" s="1"/>
  <c r="J269" i="39" s="1"/>
  <c r="H501" i="39"/>
  <c r="I501" i="39" s="1"/>
  <c r="H500" i="39"/>
  <c r="I500" i="39" s="1"/>
  <c r="J500" i="39" s="1"/>
  <c r="H287" i="39"/>
  <c r="I287" i="39" s="1"/>
  <c r="H558" i="39"/>
  <c r="I558" i="39" s="1"/>
  <c r="J558" i="39" s="1"/>
  <c r="H296" i="39"/>
  <c r="I296" i="39" s="1"/>
  <c r="H559" i="39"/>
  <c r="I559" i="39" s="1"/>
  <c r="H179" i="39"/>
  <c r="H406" i="39"/>
  <c r="I406" i="39" s="1"/>
  <c r="J406" i="39" s="1"/>
  <c r="H98" i="39"/>
  <c r="I98" i="39" s="1"/>
  <c r="J98" i="39" s="1"/>
  <c r="H222" i="39"/>
  <c r="I222" i="39" s="1"/>
  <c r="J222" i="39" s="1"/>
  <c r="H550" i="39"/>
  <c r="I550" i="39" s="1"/>
  <c r="J550" i="39" s="1"/>
  <c r="H139" i="39"/>
  <c r="I139" i="39" s="1"/>
  <c r="H385" i="39"/>
  <c r="H116" i="39"/>
  <c r="I116" i="39" s="1"/>
  <c r="H345" i="39"/>
  <c r="I345" i="39" s="1"/>
  <c r="H562" i="39"/>
  <c r="I562" i="39" s="1"/>
  <c r="H355" i="39"/>
  <c r="I355" i="39" s="1"/>
  <c r="H174" i="39"/>
  <c r="H519" i="39"/>
  <c r="H62" i="39"/>
  <c r="I62" i="39" s="1"/>
  <c r="H462" i="39"/>
  <c r="H13" i="39"/>
  <c r="I13" i="39" s="1"/>
  <c r="H183" i="39"/>
  <c r="H367" i="39"/>
  <c r="H596" i="39"/>
  <c r="H72" i="39"/>
  <c r="I72" i="39" s="1"/>
  <c r="H318" i="39"/>
  <c r="I318" i="39" s="1"/>
  <c r="H544" i="39"/>
  <c r="I544" i="39" s="1"/>
  <c r="J544" i="39" s="1"/>
  <c r="H26" i="39"/>
  <c r="I26" i="39" s="1"/>
  <c r="H401" i="39"/>
  <c r="I401" i="39" s="1"/>
  <c r="H323" i="39"/>
  <c r="I323" i="39" s="1"/>
  <c r="H65" i="39"/>
  <c r="H371" i="39"/>
  <c r="I371" i="39" s="1"/>
  <c r="H248" i="39"/>
  <c r="I248" i="39" s="1"/>
  <c r="H535" i="39"/>
  <c r="I535" i="39" s="1"/>
  <c r="J535" i="39" s="1"/>
  <c r="H467" i="39"/>
  <c r="I467" i="39" s="1"/>
  <c r="H64" i="39"/>
  <c r="I64" i="39" s="1"/>
  <c r="J64" i="39" s="1"/>
  <c r="H294" i="39"/>
  <c r="I294" i="39" s="1"/>
  <c r="J294" i="39" s="1"/>
  <c r="H575" i="39"/>
  <c r="I575" i="39" s="1"/>
  <c r="J575" i="39" s="1"/>
  <c r="H193" i="39"/>
  <c r="I193" i="39" s="1"/>
  <c r="J193" i="39" s="1"/>
  <c r="H466" i="39"/>
  <c r="I466" i="39" s="1"/>
  <c r="H37" i="39"/>
  <c r="I37" i="39" s="1"/>
  <c r="J37" i="39" s="1"/>
  <c r="H295" i="39"/>
  <c r="I295" i="39" s="1"/>
  <c r="H513" i="39"/>
  <c r="I513" i="39" s="1"/>
  <c r="J513" i="39" s="1"/>
  <c r="H547" i="39"/>
  <c r="I547" i="39" s="1"/>
  <c r="J547" i="39" s="1"/>
  <c r="H304" i="39"/>
  <c r="H570" i="39"/>
  <c r="I570" i="39" s="1"/>
  <c r="H324" i="39"/>
  <c r="I324" i="39" s="1"/>
  <c r="H579" i="39"/>
  <c r="I579" i="39" s="1"/>
  <c r="H207" i="39"/>
  <c r="I207" i="39" s="1"/>
  <c r="J207" i="39" s="1"/>
  <c r="H428" i="39"/>
  <c r="I428" i="39" s="1"/>
  <c r="H238" i="39"/>
  <c r="I238" i="39" s="1"/>
  <c r="J238" i="39" s="1"/>
  <c r="H230" i="39"/>
  <c r="I230" i="39" s="1"/>
  <c r="H572" i="39"/>
  <c r="I572" i="39" s="1"/>
  <c r="J572" i="39" s="1"/>
  <c r="H146" i="39"/>
  <c r="I146" i="39" s="1"/>
  <c r="J146" i="39" s="1"/>
  <c r="H408" i="39"/>
  <c r="H124" i="39"/>
  <c r="I124" i="39" s="1"/>
  <c r="J124" i="39" s="1"/>
  <c r="H364" i="39"/>
  <c r="I364" i="39" s="1"/>
  <c r="J364" i="39" s="1"/>
  <c r="H36" i="39"/>
  <c r="I36" i="39" s="1"/>
  <c r="J36" i="39" s="1"/>
  <c r="H377" i="39"/>
  <c r="I377" i="39" s="1"/>
  <c r="H234" i="39"/>
  <c r="I234" i="39" s="1"/>
  <c r="J234" i="39" s="1"/>
  <c r="H530" i="39"/>
  <c r="H105" i="39"/>
  <c r="H474" i="39"/>
  <c r="I474" i="39" s="1"/>
  <c r="J474" i="39" s="1"/>
  <c r="H61" i="39"/>
  <c r="I61" i="39" s="1"/>
  <c r="J61" i="39" s="1"/>
  <c r="H190" i="39"/>
  <c r="I190" i="39" s="1"/>
  <c r="H379" i="39"/>
  <c r="I379" i="39" s="1"/>
  <c r="H55" i="39"/>
  <c r="H80" i="39"/>
  <c r="I80" i="39" s="1"/>
  <c r="J80" i="39" s="1"/>
  <c r="H328" i="39"/>
  <c r="H565" i="39"/>
  <c r="H35" i="39"/>
  <c r="I35" i="39" s="1"/>
  <c r="J35" i="39" s="1"/>
  <c r="H412" i="39"/>
  <c r="I412" i="39" s="1"/>
  <c r="H220" i="39"/>
  <c r="I220" i="39" s="1"/>
  <c r="H11" i="39"/>
  <c r="I11" i="39" s="1"/>
  <c r="J11" i="39" s="1"/>
  <c r="H423" i="39"/>
  <c r="I423" i="39" s="1"/>
  <c r="J423" i="39" s="1"/>
  <c r="H121" i="39"/>
  <c r="I121" i="39" s="1"/>
  <c r="H160" i="39"/>
  <c r="I160" i="39" s="1"/>
  <c r="J160" i="39" s="1"/>
  <c r="H239" i="39"/>
  <c r="I239" i="39" s="1"/>
  <c r="H525" i="39"/>
  <c r="H203" i="39"/>
  <c r="I203" i="39" s="1"/>
  <c r="J203" i="39" s="1"/>
  <c r="H159" i="39"/>
  <c r="I159" i="39" s="1"/>
  <c r="H585" i="39"/>
  <c r="I585" i="39" s="1"/>
  <c r="H213" i="39"/>
  <c r="I213" i="39" s="1"/>
  <c r="H512" i="39"/>
  <c r="H46" i="39"/>
  <c r="H303" i="39"/>
  <c r="I303" i="39" s="1"/>
  <c r="H524" i="39"/>
  <c r="H10" i="39"/>
  <c r="H313" i="39"/>
  <c r="I313" i="39" s="1"/>
  <c r="H578" i="39"/>
  <c r="I578" i="39" s="1"/>
  <c r="H342" i="39"/>
  <c r="I342" i="39" s="1"/>
  <c r="H593" i="39"/>
  <c r="I593" i="39" s="1"/>
  <c r="J593" i="39" s="1"/>
  <c r="H216" i="39"/>
  <c r="I216" i="39" s="1"/>
  <c r="J216" i="39" s="1"/>
  <c r="H441" i="39"/>
  <c r="I441" i="39" s="1"/>
  <c r="J441" i="39" s="1"/>
  <c r="H332" i="39"/>
  <c r="I332" i="39" s="1"/>
  <c r="J332" i="39" s="1"/>
  <c r="H242" i="39"/>
  <c r="I242" i="39" s="1"/>
  <c r="J242" i="39" s="1"/>
  <c r="H595" i="39"/>
  <c r="I595" i="39" s="1"/>
  <c r="J595" i="39" s="1"/>
  <c r="H153" i="39"/>
  <c r="I153" i="39" s="1"/>
  <c r="J153" i="39" s="1"/>
  <c r="H418" i="39"/>
  <c r="I418" i="39" s="1"/>
  <c r="J418" i="39" s="1"/>
  <c r="H131" i="39"/>
  <c r="I131" i="39" s="1"/>
  <c r="H376" i="39"/>
  <c r="I376" i="39" s="1"/>
  <c r="J376" i="39" s="1"/>
  <c r="H250" i="39"/>
  <c r="I250" i="39" s="1"/>
  <c r="J250" i="39" s="1"/>
  <c r="H387" i="39"/>
  <c r="I387" i="39" s="1"/>
  <c r="J387" i="39" s="1"/>
  <c r="H244" i="39"/>
  <c r="I244" i="39" s="1"/>
  <c r="J244" i="39" s="1"/>
  <c r="H553" i="39"/>
  <c r="I553" i="39" s="1"/>
  <c r="H111" i="39"/>
  <c r="I111" i="39" s="1"/>
  <c r="H484" i="39"/>
  <c r="I484" i="39" s="1"/>
  <c r="H95" i="39"/>
  <c r="I95" i="39" s="1"/>
  <c r="J95" i="39" s="1"/>
  <c r="H211" i="39"/>
  <c r="I211" i="39" s="1"/>
  <c r="H390" i="39"/>
  <c r="I390" i="39" s="1"/>
  <c r="H84" i="39"/>
  <c r="H88" i="39"/>
  <c r="H337" i="39"/>
  <c r="H574" i="39"/>
  <c r="I574" i="39" s="1"/>
  <c r="H52" i="39"/>
  <c r="I52" i="39" s="1"/>
  <c r="H422" i="39"/>
  <c r="I422" i="39" s="1"/>
  <c r="J422" i="39" s="1"/>
  <c r="H237" i="39"/>
  <c r="I237" i="39" s="1"/>
  <c r="H312" i="39"/>
  <c r="I312" i="39" s="1"/>
  <c r="H180" i="39"/>
  <c r="I180" i="39" s="1"/>
  <c r="H386" i="39"/>
  <c r="I386" i="39" s="1"/>
  <c r="H398" i="39"/>
  <c r="I398" i="39" s="1"/>
  <c r="J398" i="39" s="1"/>
  <c r="H581" i="39"/>
  <c r="I581" i="39" s="1"/>
  <c r="J581" i="39" s="1"/>
  <c r="H508" i="39"/>
  <c r="I508" i="39" s="1"/>
  <c r="J508" i="39" s="1"/>
  <c r="H225" i="39"/>
  <c r="I225" i="39" s="1"/>
  <c r="H50" i="39"/>
  <c r="I50" i="39" s="1"/>
  <c r="J50" i="39" s="1"/>
  <c r="H368" i="39"/>
  <c r="I368" i="39" s="1"/>
  <c r="J368" i="39" s="1"/>
  <c r="H435" i="39"/>
  <c r="I435" i="39" s="1"/>
  <c r="G2" i="39" a="1"/>
  <c r="G2" i="39" s="1"/>
  <c r="H2" i="39" s="1"/>
  <c r="I2" i="39" s="1"/>
  <c r="J2" i="39" s="1"/>
  <c r="H120" i="39"/>
  <c r="H44" i="39"/>
  <c r="I44" i="39" s="1"/>
  <c r="J44" i="39" s="1"/>
  <c r="H9" i="39"/>
  <c r="I9" i="39" s="1"/>
  <c r="H227" i="39"/>
  <c r="I227" i="39" s="1"/>
  <c r="J227" i="39" s="1"/>
  <c r="H546" i="39"/>
  <c r="I546" i="39" s="1"/>
  <c r="J546" i="39" s="1"/>
  <c r="H82" i="39"/>
  <c r="I82" i="39" s="1"/>
  <c r="H322" i="39"/>
  <c r="H569" i="39"/>
  <c r="I569" i="39" s="1"/>
  <c r="J569" i="39" s="1"/>
  <c r="H47" i="39"/>
  <c r="I47" i="39" s="1"/>
  <c r="H341" i="39"/>
  <c r="I341" i="39" s="1"/>
  <c r="H38" i="39"/>
  <c r="I38" i="39" s="1"/>
  <c r="H395" i="39"/>
  <c r="I395" i="39" s="1"/>
  <c r="H29" i="39"/>
  <c r="I29" i="39" s="1"/>
  <c r="J29" i="39" s="1"/>
  <c r="H252" i="39"/>
  <c r="I252" i="39" s="1"/>
  <c r="J252" i="39" s="1"/>
  <c r="H459" i="39"/>
  <c r="I459" i="39" s="1"/>
  <c r="H12" i="39"/>
  <c r="I12" i="39" s="1"/>
  <c r="J12" i="39" s="1"/>
  <c r="H272" i="39"/>
  <c r="I272" i="39" s="1"/>
  <c r="J272" i="39" s="1"/>
  <c r="H178" i="39"/>
  <c r="I178" i="39" s="1"/>
  <c r="H199" i="39"/>
  <c r="I199" i="39" s="1"/>
  <c r="J199" i="39" s="1"/>
  <c r="H453" i="39"/>
  <c r="I453" i="39" s="1"/>
  <c r="H173" i="39"/>
  <c r="I173" i="39" s="1"/>
  <c r="H397" i="39"/>
  <c r="I397" i="39" s="1"/>
  <c r="J397" i="39" s="1"/>
  <c r="H94" i="39"/>
  <c r="H409" i="39"/>
  <c r="I409" i="39" s="1"/>
  <c r="J409" i="39" s="1"/>
  <c r="H334" i="39"/>
  <c r="I334" i="39" s="1"/>
  <c r="H107" i="39"/>
  <c r="I107" i="39" s="1"/>
  <c r="H156" i="39"/>
  <c r="I156" i="39" s="1"/>
  <c r="J156" i="39" s="1"/>
  <c r="H520" i="39"/>
  <c r="I520" i="39" s="1"/>
  <c r="J520" i="39" s="1"/>
  <c r="H148" i="39"/>
  <c r="I148" i="39" s="1"/>
  <c r="H235" i="39"/>
  <c r="I235" i="39" s="1"/>
  <c r="H420" i="39"/>
  <c r="I420" i="39" s="1"/>
  <c r="H109" i="39"/>
  <c r="I109" i="39" s="1"/>
  <c r="J109" i="39" s="1"/>
  <c r="H127" i="39"/>
  <c r="I127" i="39" s="1"/>
  <c r="J127" i="39" s="1"/>
  <c r="H380" i="39"/>
  <c r="I380" i="39" s="1"/>
  <c r="J380" i="39" s="1"/>
  <c r="H597" i="39"/>
  <c r="I597" i="39" s="1"/>
  <c r="J597" i="39" s="1"/>
  <c r="H89" i="39"/>
  <c r="I89" i="39" s="1"/>
  <c r="J89" i="39" s="1"/>
  <c r="H447" i="39"/>
  <c r="H56" i="39"/>
  <c r="I56" i="39" s="1"/>
  <c r="H588" i="39"/>
  <c r="H147" i="39"/>
  <c r="I147" i="39" s="1"/>
  <c r="J147" i="39" s="1"/>
  <c r="H22" i="39"/>
  <c r="I22" i="39" s="1"/>
  <c r="H292" i="39"/>
  <c r="I292" i="39" s="1"/>
  <c r="J292" i="39" s="1"/>
  <c r="H132" i="39"/>
  <c r="I132" i="39" s="1"/>
  <c r="J132" i="39" s="1"/>
  <c r="H118" i="39"/>
  <c r="I118" i="39" s="1"/>
  <c r="J118" i="39" s="1"/>
  <c r="H400" i="39"/>
  <c r="I400" i="39" s="1"/>
  <c r="H96" i="39"/>
  <c r="H584" i="39"/>
  <c r="I584" i="39" s="1"/>
  <c r="H73" i="39"/>
  <c r="I73" i="39" s="1"/>
  <c r="H260" i="39"/>
  <c r="I260" i="39" s="1"/>
  <c r="H177" i="39"/>
  <c r="H27" i="39"/>
  <c r="H249" i="39"/>
  <c r="I249" i="39" s="1"/>
  <c r="J249" i="39" s="1"/>
  <c r="H556" i="39"/>
  <c r="I556" i="39" s="1"/>
  <c r="H91" i="39"/>
  <c r="I91" i="39" s="1"/>
  <c r="H351" i="39"/>
  <c r="I351" i="39" s="1"/>
  <c r="H577" i="39"/>
  <c r="I577" i="39" s="1"/>
  <c r="J577" i="39" s="1"/>
  <c r="H67" i="39"/>
  <c r="I67" i="39" s="1"/>
  <c r="J67" i="39" s="1"/>
  <c r="H352" i="39"/>
  <c r="I352" i="39" s="1"/>
  <c r="H57" i="39"/>
  <c r="I57" i="39" s="1"/>
  <c r="H405" i="39"/>
  <c r="I405" i="39" s="1"/>
  <c r="H39" i="39"/>
  <c r="I39" i="39" s="1"/>
  <c r="J39" i="39" s="1"/>
  <c r="H271" i="39"/>
  <c r="I271" i="39" s="1"/>
  <c r="J271" i="39" s="1"/>
  <c r="H469" i="39"/>
  <c r="I469" i="39" s="1"/>
  <c r="H20" i="39"/>
  <c r="I20" i="39" s="1"/>
  <c r="H306" i="39"/>
  <c r="I306" i="39" s="1"/>
  <c r="J306" i="39" s="1"/>
  <c r="H302" i="39"/>
  <c r="H231" i="39"/>
  <c r="I231" i="39" s="1"/>
  <c r="H471" i="39"/>
  <c r="H217" i="39"/>
  <c r="I217" i="39" s="1"/>
  <c r="H419" i="39"/>
  <c r="I419" i="39" s="1"/>
  <c r="J419" i="39" s="1"/>
  <c r="H181" i="39"/>
  <c r="I181" i="39" s="1"/>
  <c r="J181" i="39" s="1"/>
  <c r="H431" i="39"/>
  <c r="H346" i="39"/>
  <c r="I346" i="39" s="1"/>
  <c r="H93" i="39"/>
  <c r="I93" i="39" s="1"/>
  <c r="J93" i="39" s="1"/>
  <c r="H182" i="39"/>
  <c r="I182" i="39" s="1"/>
  <c r="J182" i="39" s="1"/>
  <c r="H531" i="39"/>
  <c r="H189" i="39"/>
  <c r="I189" i="39" s="1"/>
  <c r="J189" i="39" s="1"/>
  <c r="H245" i="39"/>
  <c r="H433" i="39"/>
  <c r="I433" i="39" s="1"/>
  <c r="H24" i="39"/>
  <c r="I24" i="39" s="1"/>
  <c r="J24" i="39" s="1"/>
  <c r="H134" i="39"/>
  <c r="H391" i="39"/>
  <c r="I391" i="39" s="1"/>
  <c r="J391" i="39" s="1"/>
  <c r="H113" i="39"/>
  <c r="I113" i="39" s="1"/>
  <c r="H112" i="39"/>
  <c r="H457" i="39"/>
  <c r="I457" i="39" s="1"/>
  <c r="J457" i="39" s="1"/>
  <c r="H19" i="39"/>
  <c r="I19" i="39" s="1"/>
  <c r="H268" i="39"/>
  <c r="I268" i="39" s="1"/>
  <c r="J268" i="39" s="1"/>
  <c r="H381" i="39"/>
  <c r="I381" i="39" s="1"/>
  <c r="H45" i="39"/>
  <c r="I45" i="39" s="1"/>
  <c r="J45" i="39" s="1"/>
  <c r="H311" i="39"/>
  <c r="I311" i="39" s="1"/>
  <c r="H568" i="39"/>
  <c r="I568" i="39" s="1"/>
  <c r="J568" i="39" s="1"/>
  <c r="H114" i="39"/>
  <c r="I114" i="39" s="1"/>
  <c r="J114" i="39" s="1"/>
  <c r="H361" i="39"/>
  <c r="I361" i="39" s="1"/>
  <c r="H587" i="39"/>
  <c r="I587" i="39" s="1"/>
  <c r="H129" i="39"/>
  <c r="I129" i="39" s="1"/>
  <c r="H373" i="39"/>
  <c r="I373" i="39" s="1"/>
  <c r="H68" i="39"/>
  <c r="I68" i="39" s="1"/>
  <c r="J68" i="39" s="1"/>
  <c r="H416" i="39"/>
  <c r="I416" i="39" s="1"/>
  <c r="H77" i="39"/>
  <c r="I77" i="39" s="1"/>
  <c r="H279" i="39"/>
  <c r="I279" i="39" s="1"/>
  <c r="H481" i="39"/>
  <c r="I481" i="39" s="1"/>
  <c r="J481" i="39" s="1"/>
  <c r="H30" i="39"/>
  <c r="I30" i="39" s="1"/>
  <c r="J30" i="39" s="1"/>
  <c r="H354" i="39"/>
  <c r="I354" i="39" s="1"/>
  <c r="H340" i="39"/>
  <c r="I340" i="39" s="1"/>
  <c r="J340" i="39" s="1"/>
  <c r="H253" i="39"/>
  <c r="I253" i="39" s="1"/>
  <c r="H482" i="39"/>
  <c r="I482" i="39" s="1"/>
  <c r="J482" i="39" s="1"/>
  <c r="H232" i="39"/>
  <c r="H430" i="39"/>
  <c r="I430" i="39" s="1"/>
  <c r="J430" i="39" s="1"/>
  <c r="H188" i="39"/>
  <c r="I188" i="39" s="1"/>
  <c r="J188" i="39" s="1"/>
  <c r="H444" i="39"/>
  <c r="I444" i="39" s="1"/>
  <c r="H356" i="39"/>
  <c r="I356" i="39" s="1"/>
  <c r="J356" i="39" s="1"/>
  <c r="H60" i="39"/>
  <c r="H201" i="39"/>
  <c r="H542" i="39"/>
  <c r="I542" i="39" s="1"/>
  <c r="H5" i="39"/>
  <c r="H257" i="39"/>
  <c r="I257" i="39" s="1"/>
  <c r="H445" i="39"/>
  <c r="I445" i="39" s="1"/>
  <c r="H70" i="39"/>
  <c r="H175" i="39"/>
  <c r="I175" i="39" s="1"/>
  <c r="H411" i="39"/>
  <c r="I411" i="39" s="1"/>
  <c r="H228" i="39"/>
  <c r="I228" i="39" s="1"/>
  <c r="H149" i="39"/>
  <c r="I149" i="39" s="1"/>
  <c r="H476" i="39"/>
  <c r="I476" i="39" s="1"/>
  <c r="H536" i="39"/>
  <c r="I536" i="39" s="1"/>
  <c r="H135" i="39"/>
  <c r="I135" i="39" s="1"/>
  <c r="J135" i="39" s="1"/>
  <c r="H392" i="39"/>
  <c r="I392" i="39" s="1"/>
  <c r="J392" i="39" s="1"/>
  <c r="H54" i="39"/>
  <c r="I54" i="39" s="1"/>
  <c r="H320" i="39"/>
  <c r="I320" i="39" s="1"/>
  <c r="J320" i="39" s="1"/>
  <c r="H576" i="39"/>
  <c r="I576" i="39" s="1"/>
  <c r="J576" i="39" s="1"/>
  <c r="H136" i="39"/>
  <c r="I136" i="39" s="1"/>
  <c r="H382" i="39"/>
  <c r="I382" i="39" s="1"/>
  <c r="J382" i="39" s="1"/>
  <c r="H592" i="39"/>
  <c r="I592" i="39" s="1"/>
  <c r="J592" i="39" s="1"/>
  <c r="H137" i="39"/>
  <c r="I137" i="39" s="1"/>
  <c r="J137" i="39" s="1"/>
  <c r="H383" i="39"/>
  <c r="I383" i="39" s="1"/>
  <c r="J383" i="39" s="1"/>
  <c r="H76" i="39"/>
  <c r="I76" i="39" s="1"/>
  <c r="J76" i="39" s="1"/>
  <c r="H427" i="39"/>
  <c r="H83" i="39"/>
  <c r="I83" i="39" s="1"/>
  <c r="H289" i="39"/>
  <c r="I289" i="39" s="1"/>
  <c r="J289" i="39" s="1"/>
  <c r="H492" i="39"/>
  <c r="I492" i="39" s="1"/>
  <c r="H40" i="39"/>
  <c r="I40" i="39" s="1"/>
  <c r="J40" i="39" s="1"/>
  <c r="H363" i="39"/>
  <c r="H372" i="39"/>
  <c r="I372" i="39" s="1"/>
  <c r="J372" i="39" s="1"/>
  <c r="H263" i="39"/>
  <c r="I263" i="39" s="1"/>
  <c r="H505" i="39"/>
  <c r="I505" i="39" s="1"/>
  <c r="J505" i="39" s="1"/>
  <c r="H243" i="39"/>
  <c r="I243" i="39" s="1"/>
  <c r="H443" i="39"/>
  <c r="H200" i="39"/>
  <c r="I200" i="39" s="1"/>
  <c r="J200" i="39" s="1"/>
  <c r="H461" i="39"/>
  <c r="H365" i="39"/>
  <c r="I365" i="39" s="1"/>
  <c r="H103" i="39"/>
  <c r="H218" i="39"/>
  <c r="I218" i="39" s="1"/>
  <c r="J218" i="39" s="1"/>
  <c r="H573" i="39"/>
  <c r="I573" i="39" s="1"/>
  <c r="J573" i="39" s="1"/>
  <c r="H33" i="39"/>
  <c r="I33" i="39" s="1"/>
  <c r="J33" i="39" s="1"/>
  <c r="H267" i="39"/>
  <c r="H455" i="39"/>
  <c r="I455" i="39" s="1"/>
  <c r="J455" i="39" s="1"/>
  <c r="H104" i="39"/>
  <c r="I104" i="39" s="1"/>
  <c r="H184" i="39"/>
  <c r="I184" i="39" s="1"/>
  <c r="J184" i="39" s="1"/>
  <c r="H421" i="39"/>
  <c r="I421" i="39" s="1"/>
  <c r="J421" i="39" s="1"/>
  <c r="H3" i="39"/>
  <c r="I3" i="39" s="1"/>
  <c r="H158" i="39"/>
  <c r="I158" i="39" s="1"/>
  <c r="H487" i="39"/>
  <c r="H319" i="39"/>
  <c r="I319" i="39" s="1"/>
  <c r="J319" i="39" s="1"/>
  <c r="H143" i="39"/>
  <c r="I143" i="39" s="1"/>
  <c r="J143" i="39" s="1"/>
  <c r="H394" i="39"/>
  <c r="I394" i="39" s="1"/>
  <c r="J394" i="39" s="1"/>
  <c r="H330" i="39"/>
  <c r="I330" i="39" s="1"/>
  <c r="J330" i="39" s="1"/>
  <c r="H187" i="39"/>
  <c r="I187" i="39" s="1"/>
  <c r="H404" i="39"/>
  <c r="I404" i="39" s="1"/>
  <c r="J404" i="39" s="1"/>
  <c r="H99" i="39"/>
  <c r="H440" i="39"/>
  <c r="I440" i="39" s="1"/>
  <c r="H100" i="39"/>
  <c r="I100" i="39" s="1"/>
  <c r="J100" i="39" s="1"/>
  <c r="H297" i="39"/>
  <c r="I297" i="39" s="1"/>
  <c r="J297" i="39" s="1"/>
  <c r="H504" i="39"/>
  <c r="I504" i="39" s="1"/>
  <c r="J504" i="39" s="1"/>
  <c r="H78" i="39"/>
  <c r="H374" i="39"/>
  <c r="I374" i="39" s="1"/>
  <c r="J374" i="39" s="1"/>
  <c r="H402" i="39"/>
  <c r="I402" i="39" s="1"/>
  <c r="J402" i="39" s="1"/>
  <c r="H273" i="39"/>
  <c r="I273" i="39" s="1"/>
  <c r="J273" i="39" s="1"/>
  <c r="H516" i="39"/>
  <c r="I516" i="39" s="1"/>
  <c r="H254" i="39"/>
  <c r="I254" i="39" s="1"/>
  <c r="H454" i="39"/>
  <c r="I454" i="39" s="1"/>
  <c r="J454" i="39" s="1"/>
  <c r="H209" i="39"/>
  <c r="I209" i="39" s="1"/>
  <c r="J209" i="39" s="1"/>
  <c r="H495" i="39"/>
  <c r="I495" i="39" s="1"/>
  <c r="H378" i="39"/>
  <c r="H154" i="39"/>
  <c r="I154" i="39" s="1"/>
  <c r="J154" i="39" s="1"/>
  <c r="H224" i="39"/>
  <c r="I224" i="39" s="1"/>
  <c r="H582" i="39"/>
  <c r="H51" i="39"/>
  <c r="I51" i="39" s="1"/>
  <c r="J51" i="39" s="1"/>
  <c r="H283" i="39"/>
  <c r="I283" i="39" s="1"/>
  <c r="J283" i="39" s="1"/>
  <c r="H463" i="39"/>
  <c r="I463" i="39" s="1"/>
  <c r="J463" i="39" s="1"/>
  <c r="H126" i="39"/>
  <c r="H191" i="39"/>
  <c r="I191" i="39" s="1"/>
  <c r="J191" i="39" s="1"/>
  <c r="H434" i="39"/>
  <c r="I434" i="39" s="1"/>
  <c r="H59" i="39"/>
  <c r="H176" i="39"/>
  <c r="I176" i="39" s="1"/>
  <c r="J176" i="39" s="1"/>
  <c r="H499" i="39"/>
  <c r="I499" i="39" s="1"/>
  <c r="J499" i="39" s="1"/>
  <c r="H262" i="39"/>
  <c r="I262" i="39" s="1"/>
  <c r="J262" i="39" s="1"/>
  <c r="H465" i="39"/>
  <c r="H339" i="39"/>
  <c r="I339" i="39" s="1"/>
  <c r="J339" i="39" s="1"/>
  <c r="H151" i="39"/>
  <c r="I151" i="39" s="1"/>
  <c r="H66" i="39"/>
  <c r="I66" i="39" s="1"/>
  <c r="J66" i="39" s="1"/>
  <c r="H415" i="39"/>
  <c r="I415" i="39" s="1"/>
  <c r="H123" i="39"/>
  <c r="I123" i="39" s="1"/>
  <c r="H108" i="39"/>
  <c r="I108" i="39" s="1"/>
  <c r="J108" i="39" s="1"/>
  <c r="H305" i="39"/>
  <c r="I305" i="39" s="1"/>
  <c r="H526" i="39"/>
  <c r="I526" i="39" s="1"/>
  <c r="H92" i="39"/>
  <c r="I92" i="39" s="1"/>
  <c r="H407" i="39"/>
  <c r="I407" i="39" s="1"/>
  <c r="H489" i="39"/>
  <c r="H280" i="39"/>
  <c r="I280" i="39" s="1"/>
  <c r="J280" i="39" s="1"/>
  <c r="H528" i="39"/>
  <c r="I528" i="39" s="1"/>
  <c r="J528" i="39" s="1"/>
  <c r="H264" i="39"/>
  <c r="I264" i="39" s="1"/>
  <c r="H472" i="39"/>
  <c r="I472" i="39" s="1"/>
  <c r="H223" i="39"/>
  <c r="I223" i="39" s="1"/>
  <c r="J223" i="39" s="1"/>
  <c r="H518" i="39"/>
  <c r="I518" i="39" s="1"/>
  <c r="J518" i="39" s="1"/>
  <c r="H388" i="39"/>
  <c r="I388" i="39" s="1"/>
  <c r="H79" i="39"/>
  <c r="I79" i="39" s="1"/>
  <c r="H276" i="39"/>
  <c r="H590" i="39"/>
  <c r="I590" i="39" s="1"/>
  <c r="H63" i="39"/>
  <c r="I63" i="39" s="1"/>
  <c r="H293" i="39"/>
  <c r="I293" i="39" s="1"/>
  <c r="J293" i="39" s="1"/>
  <c r="H485" i="39"/>
  <c r="I485" i="39" s="1"/>
  <c r="H168" i="39"/>
  <c r="I168" i="39" s="1"/>
  <c r="H202" i="39"/>
  <c r="H446" i="39"/>
  <c r="H41" i="39"/>
  <c r="I41" i="39" s="1"/>
  <c r="J41" i="39" s="1"/>
  <c r="H247" i="39"/>
  <c r="I247" i="39" s="1"/>
  <c r="J247" i="39" s="1"/>
  <c r="H510" i="39"/>
  <c r="I510" i="39" s="1"/>
  <c r="H591" i="39"/>
  <c r="H241" i="39"/>
  <c r="H141" i="39"/>
  <c r="I141" i="39" s="1"/>
  <c r="H81" i="39"/>
  <c r="I81" i="39" s="1"/>
  <c r="J81" i="39" s="1"/>
  <c r="H17" i="39"/>
  <c r="I17" i="39" s="1"/>
  <c r="H403" i="39"/>
  <c r="I403" i="39" s="1"/>
  <c r="H196" i="39"/>
  <c r="H451" i="39"/>
  <c r="I451" i="39" s="1"/>
  <c r="J451" i="39" s="1"/>
  <c r="H285" i="39"/>
  <c r="I285" i="39" s="1"/>
  <c r="J285" i="39" s="1"/>
  <c r="H477" i="39"/>
  <c r="I477" i="39" s="1"/>
  <c r="J477" i="39" s="1"/>
  <c r="H90" i="39"/>
  <c r="I90" i="39" s="1"/>
  <c r="J90" i="39" s="1"/>
  <c r="H359" i="39"/>
  <c r="I359" i="39" s="1"/>
  <c r="H204" i="39"/>
  <c r="I204" i="39" s="1"/>
  <c r="J204" i="39" s="1"/>
  <c r="H161" i="39"/>
  <c r="I161" i="39" s="1"/>
  <c r="J161" i="39" s="1"/>
  <c r="H414" i="39"/>
  <c r="I414" i="39" s="1"/>
  <c r="J414" i="39" s="1"/>
  <c r="H170" i="39"/>
  <c r="I170" i="39" s="1"/>
  <c r="H214" i="39"/>
  <c r="I214" i="39" s="1"/>
  <c r="H439" i="39"/>
  <c r="H197" i="39"/>
  <c r="I197" i="39" s="1"/>
  <c r="J197" i="39" s="1"/>
  <c r="H468" i="39"/>
  <c r="I468" i="39" s="1"/>
  <c r="H115" i="39"/>
  <c r="I115" i="39" s="1"/>
  <c r="H314" i="39"/>
  <c r="I314" i="39" s="1"/>
  <c r="J314" i="39" s="1"/>
  <c r="H538" i="39"/>
  <c r="I538" i="39" s="1"/>
  <c r="H101" i="39"/>
  <c r="H417" i="39"/>
  <c r="I417" i="39" s="1"/>
  <c r="H523" i="39"/>
  <c r="I523" i="39" s="1"/>
  <c r="J523" i="39" s="1"/>
  <c r="H290" i="39"/>
  <c r="I290" i="39" s="1"/>
  <c r="H539" i="39"/>
  <c r="I539" i="39" s="1"/>
  <c r="H274" i="39"/>
  <c r="H483" i="39"/>
  <c r="I483" i="39" s="1"/>
  <c r="H233" i="39"/>
  <c r="I233" i="39" s="1"/>
  <c r="J233" i="39" s="1"/>
  <c r="H529" i="39"/>
  <c r="I529" i="39" s="1"/>
  <c r="H399" i="39"/>
  <c r="I399" i="39" s="1"/>
  <c r="H110" i="39"/>
  <c r="I110" i="39" s="1"/>
  <c r="H309" i="39"/>
  <c r="I309" i="39" s="1"/>
  <c r="J309" i="39" s="1"/>
  <c r="H75" i="39"/>
  <c r="H71" i="39"/>
  <c r="I71" i="39" s="1"/>
  <c r="J71" i="39" s="1"/>
  <c r="H300" i="39"/>
  <c r="I300" i="39" s="1"/>
  <c r="H497" i="39"/>
  <c r="I497" i="39" s="1"/>
  <c r="H210" i="39"/>
  <c r="I210" i="39" s="1"/>
  <c r="J210" i="39" s="1"/>
  <c r="H219" i="39"/>
  <c r="I219" i="39" s="1"/>
  <c r="H456" i="39"/>
  <c r="H125" i="39"/>
  <c r="I125" i="39" s="1"/>
  <c r="J125" i="39" s="1"/>
  <c r="H259" i="39"/>
  <c r="I259" i="39" s="1"/>
  <c r="H532" i="39"/>
  <c r="I532" i="39" s="1"/>
  <c r="J532" i="39" s="1"/>
  <c r="H362" i="39"/>
  <c r="I362" i="39" s="1"/>
  <c r="J362" i="39" s="1"/>
  <c r="H488" i="39"/>
  <c r="H171" i="39"/>
  <c r="I171" i="39" s="1"/>
  <c r="J171" i="39" s="1"/>
  <c r="H194" i="39"/>
  <c r="H229" i="39"/>
  <c r="I229" i="39" s="1"/>
  <c r="H450" i="39"/>
  <c r="I450" i="39" s="1"/>
  <c r="J450" i="39" s="1"/>
  <c r="H206" i="39"/>
  <c r="H491" i="39"/>
  <c r="H130" i="39"/>
  <c r="I130" i="39" s="1"/>
  <c r="H333" i="39"/>
  <c r="H549" i="39"/>
  <c r="I549" i="39" s="1"/>
  <c r="H145" i="39"/>
  <c r="H442" i="39"/>
  <c r="H557" i="39"/>
  <c r="H298" i="39"/>
  <c r="H551" i="39"/>
  <c r="I551" i="39" s="1"/>
  <c r="J551" i="39" s="1"/>
  <c r="H281" i="39"/>
  <c r="I281" i="39" s="1"/>
  <c r="H494" i="39"/>
  <c r="I494" i="39" s="1"/>
  <c r="J494" i="39" s="1"/>
  <c r="H255" i="39"/>
  <c r="I255" i="39" s="1"/>
  <c r="J255" i="39" s="1"/>
  <c r="H541" i="39"/>
  <c r="H410" i="39"/>
  <c r="H155" i="39"/>
  <c r="I155" i="39" s="1"/>
  <c r="J155" i="39" s="1"/>
  <c r="H326" i="39"/>
  <c r="I326" i="39" s="1"/>
  <c r="J326" i="39" s="1"/>
  <c r="H286" i="39"/>
  <c r="I286" i="39" s="1"/>
  <c r="H87" i="39"/>
  <c r="I87" i="39" s="1"/>
  <c r="J87" i="39" s="1"/>
  <c r="H317" i="39"/>
  <c r="I317" i="39" s="1"/>
  <c r="J317" i="39" s="1"/>
  <c r="H509" i="39"/>
  <c r="I509" i="39" s="1"/>
  <c r="J509" i="39" s="1"/>
  <c r="H266" i="39"/>
  <c r="I266" i="39" s="1"/>
  <c r="J266" i="39" s="1"/>
  <c r="H236" i="39"/>
  <c r="H464" i="39"/>
  <c r="I464" i="39" s="1"/>
  <c r="J464" i="39" s="1"/>
  <c r="H32" i="39"/>
  <c r="I32" i="39" s="1"/>
  <c r="J32" i="39" s="1"/>
  <c r="H301" i="39"/>
  <c r="H555" i="39"/>
  <c r="I555" i="39" s="1"/>
  <c r="J555" i="39" s="1"/>
  <c r="H212" i="39"/>
  <c r="H511" i="39"/>
  <c r="H128" i="39"/>
  <c r="H393" i="39"/>
  <c r="H360" i="39"/>
  <c r="H186" i="39"/>
  <c r="I186" i="39" s="1"/>
  <c r="J186" i="39" s="1"/>
  <c r="H438" i="39"/>
  <c r="H321" i="39"/>
  <c r="H240" i="39"/>
  <c r="I240" i="39" s="1"/>
  <c r="J240" i="39" s="1"/>
  <c r="H480" i="39"/>
  <c r="H215" i="39"/>
  <c r="H503" i="39"/>
  <c r="I503" i="39" s="1"/>
  <c r="H138" i="39"/>
  <c r="H343" i="39"/>
  <c r="I343" i="39" s="1"/>
  <c r="J343" i="39" s="1"/>
  <c r="H560" i="39"/>
  <c r="I560" i="39" s="1"/>
  <c r="J560" i="39" s="1"/>
  <c r="H163" i="39"/>
  <c r="H460" i="39"/>
  <c r="I460" i="39" s="1"/>
  <c r="H21" i="39"/>
  <c r="I21" i="39" s="1"/>
  <c r="J21" i="39" s="1"/>
  <c r="H307" i="39"/>
  <c r="I307" i="39" s="1"/>
  <c r="H561" i="39"/>
  <c r="I561" i="39" s="1"/>
  <c r="H291" i="39"/>
  <c r="I291" i="39" s="1"/>
  <c r="J291" i="39" s="1"/>
  <c r="H506" i="39"/>
  <c r="H265" i="39"/>
  <c r="H563" i="39"/>
  <c r="I563" i="39" s="1"/>
  <c r="J563" i="39" s="1"/>
  <c r="H432" i="39"/>
  <c r="H4" i="39"/>
  <c r="I4" i="39" s="1"/>
  <c r="J4" i="39" s="1"/>
  <c r="H335" i="39"/>
  <c r="I335" i="39" s="1"/>
  <c r="J335" i="39" s="1"/>
  <c r="H49" i="39"/>
  <c r="I49" i="39" s="1"/>
  <c r="H119" i="39"/>
  <c r="I119" i="39" s="1"/>
  <c r="H327" i="39"/>
  <c r="I327" i="39" s="1"/>
  <c r="J327" i="39" s="1"/>
  <c r="H543" i="39"/>
  <c r="I543" i="39" s="1"/>
  <c r="H6" i="39"/>
  <c r="I6" i="39" s="1"/>
  <c r="J6" i="39" s="1"/>
  <c r="H246" i="39"/>
  <c r="I246" i="39" s="1"/>
  <c r="H475" i="39"/>
  <c r="I475" i="39" s="1"/>
  <c r="J475" i="39" s="1"/>
  <c r="H86" i="39"/>
  <c r="I86" i="39" s="1"/>
  <c r="J86" i="39" s="1"/>
  <c r="H329" i="39"/>
  <c r="I329" i="39" s="1"/>
  <c r="J329" i="39" s="1"/>
  <c r="H566" i="39"/>
  <c r="I566" i="39" s="1"/>
  <c r="J566" i="39" s="1"/>
  <c r="H534" i="39"/>
  <c r="I534" i="39" s="1"/>
  <c r="H429" i="39"/>
  <c r="I429" i="39" s="1"/>
  <c r="H586" i="39"/>
  <c r="I586" i="39" s="1"/>
  <c r="H192" i="39"/>
  <c r="I192" i="39" s="1"/>
  <c r="J192" i="39" s="1"/>
  <c r="H426" i="39"/>
  <c r="H97" i="39"/>
  <c r="I97" i="39" s="1"/>
  <c r="H522" i="39"/>
  <c r="H142" i="39"/>
  <c r="I142" i="39" s="1"/>
  <c r="J142" i="39" s="1"/>
  <c r="H424" i="39"/>
  <c r="I424" i="39" s="1"/>
  <c r="J424" i="39" s="1"/>
  <c r="H413" i="39"/>
  <c r="I413" i="39" s="1"/>
  <c r="J413" i="39" s="1"/>
  <c r="H195" i="39"/>
  <c r="I195" i="39" s="1"/>
  <c r="J195" i="39" s="1"/>
  <c r="H449" i="39"/>
  <c r="I449" i="39" s="1"/>
  <c r="J449" i="39" s="1"/>
  <c r="H350" i="39"/>
  <c r="H251" i="39"/>
  <c r="I251" i="39" s="1"/>
  <c r="J251" i="39" s="1"/>
  <c r="H502" i="39"/>
  <c r="I502" i="39" s="1"/>
  <c r="H221" i="39"/>
  <c r="I221" i="39" s="1"/>
  <c r="H515" i="39"/>
  <c r="I515" i="39" s="1"/>
  <c r="J515" i="39" s="1"/>
  <c r="H144" i="39"/>
  <c r="I144" i="39" s="1"/>
  <c r="H353" i="39"/>
  <c r="H571" i="39"/>
  <c r="I571" i="39" s="1"/>
  <c r="J571" i="39" s="1"/>
  <c r="H172" i="39"/>
  <c r="I172" i="39" s="1"/>
  <c r="J172" i="39" s="1"/>
  <c r="H470" i="39"/>
  <c r="H48" i="39"/>
  <c r="I48" i="39" s="1"/>
  <c r="H325" i="39"/>
  <c r="H28" i="39"/>
  <c r="I28" i="39" s="1"/>
  <c r="H299" i="39"/>
  <c r="I299" i="39" s="1"/>
  <c r="H517" i="39"/>
  <c r="I517" i="39" s="1"/>
  <c r="H275" i="39"/>
  <c r="I275" i="39" s="1"/>
  <c r="H580" i="39"/>
  <c r="I580" i="39" s="1"/>
  <c r="J580" i="39" s="1"/>
  <c r="H473" i="39"/>
  <c r="I473" i="39" s="1"/>
  <c r="H14" i="39"/>
  <c r="I14" i="39" s="1"/>
  <c r="H347" i="39"/>
  <c r="I347" i="39" s="1"/>
  <c r="J347" i="39" s="1"/>
  <c r="H23" i="39"/>
  <c r="I23" i="39" s="1"/>
  <c r="H133" i="39"/>
  <c r="H336" i="39"/>
  <c r="I336" i="39" s="1"/>
  <c r="J336" i="39" s="1"/>
  <c r="H554" i="39"/>
  <c r="I554" i="39" s="1"/>
  <c r="H15" i="39"/>
  <c r="I15" i="39" s="1"/>
  <c r="H258" i="39"/>
  <c r="H486" i="39"/>
  <c r="I486" i="39" s="1"/>
  <c r="H140" i="39"/>
  <c r="I140" i="39" s="1"/>
  <c r="J140" i="39" s="1"/>
  <c r="H338" i="39"/>
  <c r="I338" i="39" s="1"/>
  <c r="H598" i="39"/>
  <c r="I598" i="39" s="1"/>
  <c r="A2" i="39" l="1" a="1"/>
  <c r="J598" i="39"/>
  <c r="I596" i="39"/>
  <c r="J596" i="39" s="1"/>
  <c r="I594" i="39"/>
  <c r="J594" i="39" s="1"/>
  <c r="I591" i="39"/>
  <c r="J591" i="39" s="1"/>
  <c r="J590" i="39"/>
  <c r="J589" i="39"/>
  <c r="I588" i="39"/>
  <c r="J588" i="39" s="1"/>
  <c r="J243" i="39"/>
  <c r="J445" i="39"/>
  <c r="J15" i="39"/>
  <c r="J254" i="39"/>
  <c r="J123" i="39"/>
  <c r="J538" i="39"/>
  <c r="J231" i="39"/>
  <c r="J211" i="39"/>
  <c r="J338" i="39"/>
  <c r="J542" i="39"/>
  <c r="J556" i="39"/>
  <c r="J484" i="39"/>
  <c r="J458" i="39"/>
  <c r="J43" i="39"/>
  <c r="J286" i="39"/>
  <c r="J536" i="39"/>
  <c r="J16" i="39"/>
  <c r="J77" i="39"/>
  <c r="J170" i="39"/>
  <c r="J141" i="39"/>
  <c r="I487" i="39"/>
  <c r="J487" i="39" s="1"/>
  <c r="J460" i="39"/>
  <c r="J219" i="39"/>
  <c r="J574" i="39"/>
  <c r="J42" i="39"/>
  <c r="J342" i="39"/>
  <c r="J559" i="39"/>
  <c r="J578" i="39"/>
  <c r="J359" i="39"/>
  <c r="J91" i="39"/>
  <c r="J386" i="39"/>
  <c r="J517" i="39"/>
  <c r="I432" i="39"/>
  <c r="J432" i="39" s="1"/>
  <c r="I145" i="39"/>
  <c r="J145" i="39" s="1"/>
  <c r="J9" i="39"/>
  <c r="I88" i="39"/>
  <c r="J88" i="39" s="1"/>
  <c r="J401" i="39"/>
  <c r="J389" i="39"/>
  <c r="J299" i="39"/>
  <c r="J434" i="39"/>
  <c r="J279" i="39"/>
  <c r="J405" i="39"/>
  <c r="J420" i="39"/>
  <c r="J466" i="39"/>
  <c r="J102" i="39"/>
  <c r="J180" i="39"/>
  <c r="J412" i="39"/>
  <c r="J113" i="39"/>
  <c r="J110" i="39"/>
  <c r="J264" i="39"/>
  <c r="J415" i="39"/>
  <c r="J312" i="39"/>
  <c r="J501" i="39"/>
  <c r="J23" i="39"/>
  <c r="J502" i="39"/>
  <c r="I426" i="39"/>
  <c r="J426" i="39" s="1"/>
  <c r="J417" i="39"/>
  <c r="J228" i="39"/>
  <c r="J352" i="39"/>
  <c r="J173" i="39"/>
  <c r="J585" i="39"/>
  <c r="I565" i="39"/>
  <c r="J565" i="39" s="1"/>
  <c r="J355" i="39"/>
  <c r="J158" i="39"/>
  <c r="I103" i="39"/>
  <c r="J103" i="39" s="1"/>
  <c r="J433" i="39"/>
  <c r="J453" i="39"/>
  <c r="J370" i="39"/>
  <c r="J543" i="39"/>
  <c r="J399" i="39"/>
  <c r="J151" i="39"/>
  <c r="J381" i="39"/>
  <c r="J148" i="39"/>
  <c r="J237" i="39"/>
  <c r="J396" i="39"/>
  <c r="I427" i="39"/>
  <c r="J427" i="39" s="1"/>
  <c r="J345" i="39"/>
  <c r="J498" i="39"/>
  <c r="I276" i="39"/>
  <c r="J276" i="39" s="1"/>
  <c r="J407" i="39"/>
  <c r="J351" i="39"/>
  <c r="J570" i="39"/>
  <c r="J552" i="39"/>
  <c r="J116" i="39"/>
  <c r="J115" i="39"/>
  <c r="J388" i="39"/>
  <c r="J224" i="39"/>
  <c r="J104" i="39"/>
  <c r="J354" i="39"/>
  <c r="J178" i="39"/>
  <c r="J121" i="39"/>
  <c r="J379" i="39"/>
  <c r="J248" i="39"/>
  <c r="I360" i="39"/>
  <c r="J360" i="39" s="1"/>
  <c r="J307" i="39"/>
  <c r="J473" i="39"/>
  <c r="J275" i="39"/>
  <c r="J300" i="39"/>
  <c r="J468" i="39"/>
  <c r="I378" i="39"/>
  <c r="J378" i="39" s="1"/>
  <c r="J361" i="39"/>
  <c r="J22" i="39"/>
  <c r="J334" i="39"/>
  <c r="J139" i="39"/>
  <c r="I128" i="39"/>
  <c r="J128" i="39" s="1"/>
  <c r="J539" i="39"/>
  <c r="I59" i="39"/>
  <c r="J59" i="39" s="1"/>
  <c r="I267" i="39"/>
  <c r="J267" i="39" s="1"/>
  <c r="J346" i="39"/>
  <c r="I241" i="39"/>
  <c r="J241" i="39" s="1"/>
  <c r="J221" i="39"/>
  <c r="J119" i="39"/>
  <c r="J561" i="39"/>
  <c r="I301" i="39"/>
  <c r="J301" i="39" s="1"/>
  <c r="I126" i="39"/>
  <c r="I325" i="39"/>
  <c r="J325" i="39" s="1"/>
  <c r="I488" i="39"/>
  <c r="J488" i="39" s="1"/>
  <c r="J483" i="39"/>
  <c r="J149" i="39"/>
  <c r="I321" i="39"/>
  <c r="J321" i="39" s="1"/>
  <c r="I236" i="39"/>
  <c r="J236" i="39" s="1"/>
  <c r="I274" i="39"/>
  <c r="J274" i="39" s="1"/>
  <c r="I489" i="39"/>
  <c r="J489" i="39" s="1"/>
  <c r="I438" i="39"/>
  <c r="J438" i="39" s="1"/>
  <c r="I410" i="39"/>
  <c r="J410" i="39" s="1"/>
  <c r="I333" i="39"/>
  <c r="J333" i="39" s="1"/>
  <c r="I470" i="39"/>
  <c r="J470" i="39" s="1"/>
  <c r="I541" i="39"/>
  <c r="J541" i="39" s="1"/>
  <c r="I465" i="39"/>
  <c r="J465" i="39" s="1"/>
  <c r="I439" i="39"/>
  <c r="J439" i="39" s="1"/>
  <c r="I258" i="39"/>
  <c r="J258" i="39" s="1"/>
  <c r="I491" i="39"/>
  <c r="J491" i="39" s="1"/>
  <c r="J259" i="39"/>
  <c r="J290" i="39"/>
  <c r="I196" i="39"/>
  <c r="J196" i="39" s="1"/>
  <c r="I446" i="39"/>
  <c r="J446" i="39" s="1"/>
  <c r="I393" i="39"/>
  <c r="J393" i="39" s="1"/>
  <c r="I202" i="39"/>
  <c r="J202" i="39" s="1"/>
  <c r="I443" i="39"/>
  <c r="J443" i="39" s="1"/>
  <c r="I265" i="39"/>
  <c r="J265" i="39" s="1"/>
  <c r="I138" i="39"/>
  <c r="J138" i="39" s="1"/>
  <c r="I511" i="39"/>
  <c r="J511" i="39" s="1"/>
  <c r="J529" i="39"/>
  <c r="I101" i="39"/>
  <c r="J101" i="39" s="1"/>
  <c r="J472" i="39"/>
  <c r="I78" i="39"/>
  <c r="J78" i="39" s="1"/>
  <c r="I298" i="39"/>
  <c r="I194" i="39"/>
  <c r="I557" i="39"/>
  <c r="J557" i="39" s="1"/>
  <c r="I112" i="39"/>
  <c r="J112" i="39" s="1"/>
  <c r="I302" i="39"/>
  <c r="J302" i="39" s="1"/>
  <c r="J395" i="39"/>
  <c r="I530" i="39"/>
  <c r="J530" i="39" s="1"/>
  <c r="I65" i="39"/>
  <c r="J65" i="39" s="1"/>
  <c r="I34" i="39"/>
  <c r="J34" i="39" s="1"/>
  <c r="J503" i="39"/>
  <c r="I212" i="39"/>
  <c r="J212" i="39" s="1"/>
  <c r="I442" i="39"/>
  <c r="J442" i="39" s="1"/>
  <c r="I206" i="39"/>
  <c r="J206" i="39" s="1"/>
  <c r="I70" i="39"/>
  <c r="J70" i="39" s="1"/>
  <c r="I60" i="39"/>
  <c r="J60" i="39" s="1"/>
  <c r="J253" i="39"/>
  <c r="J587" i="39"/>
  <c r="I245" i="39"/>
  <c r="J245" i="39" s="1"/>
  <c r="I94" i="39"/>
  <c r="J94" i="39" s="1"/>
  <c r="I322" i="39"/>
  <c r="J322" i="39" s="1"/>
  <c r="I337" i="39"/>
  <c r="J337" i="39" s="1"/>
  <c r="J213" i="39"/>
  <c r="J323" i="39"/>
  <c r="J287" i="39"/>
  <c r="I521" i="39"/>
  <c r="J521" i="39" s="1"/>
  <c r="I304" i="39"/>
  <c r="J304" i="39" s="1"/>
  <c r="J586" i="39"/>
  <c r="I215" i="39"/>
  <c r="J215" i="39" s="1"/>
  <c r="J281" i="39"/>
  <c r="J403" i="39"/>
  <c r="J168" i="39"/>
  <c r="J516" i="39"/>
  <c r="J263" i="39"/>
  <c r="J476" i="39"/>
  <c r="J260" i="39"/>
  <c r="J56" i="39"/>
  <c r="J82" i="39"/>
  <c r="I55" i="39"/>
  <c r="J55" i="39" s="1"/>
  <c r="J377" i="39"/>
  <c r="J562" i="39"/>
  <c r="J310" i="39"/>
  <c r="J545" i="39"/>
  <c r="I540" i="39"/>
  <c r="J540" i="39" s="1"/>
  <c r="I120" i="39"/>
  <c r="J120" i="39" s="1"/>
  <c r="I480" i="39"/>
  <c r="J480" i="39" s="1"/>
  <c r="J497" i="39"/>
  <c r="J214" i="39"/>
  <c r="J510" i="39"/>
  <c r="J187" i="39"/>
  <c r="J83" i="39"/>
  <c r="J73" i="39"/>
  <c r="J111" i="39"/>
  <c r="J131" i="39"/>
  <c r="J313" i="39"/>
  <c r="I367" i="39"/>
  <c r="J367" i="39" s="1"/>
  <c r="J14" i="39"/>
  <c r="J554" i="39"/>
  <c r="J28" i="39"/>
  <c r="J429" i="39"/>
  <c r="J49" i="39"/>
  <c r="I506" i="39"/>
  <c r="J506" i="39" s="1"/>
  <c r="I163" i="39"/>
  <c r="J163" i="39" s="1"/>
  <c r="J549" i="39"/>
  <c r="J229" i="39"/>
  <c r="J17" i="39"/>
  <c r="J365" i="39"/>
  <c r="J257" i="39"/>
  <c r="J416" i="39"/>
  <c r="J20" i="39"/>
  <c r="J38" i="39"/>
  <c r="I84" i="39"/>
  <c r="J84" i="39" s="1"/>
  <c r="J159" i="39"/>
  <c r="J220" i="39"/>
  <c r="J230" i="39"/>
  <c r="I183" i="39"/>
  <c r="J183" i="39" s="1"/>
  <c r="I53" i="39"/>
  <c r="J53" i="39" s="1"/>
  <c r="I157" i="39"/>
  <c r="J157" i="39" s="1"/>
  <c r="I308" i="39"/>
  <c r="J308" i="39" s="1"/>
  <c r="J485" i="39"/>
  <c r="J495" i="39"/>
  <c r="J444" i="39"/>
  <c r="I531" i="39"/>
  <c r="J531" i="39" s="1"/>
  <c r="J57" i="39"/>
  <c r="J584" i="39"/>
  <c r="I447" i="39"/>
  <c r="J447" i="39" s="1"/>
  <c r="J459" i="39"/>
  <c r="J435" i="39"/>
  <c r="J190" i="39"/>
  <c r="J295" i="39"/>
  <c r="I85" i="39"/>
  <c r="J85" i="39" s="1"/>
  <c r="I353" i="39"/>
  <c r="J353" i="39" s="1"/>
  <c r="J534" i="39"/>
  <c r="J246" i="39"/>
  <c r="J79" i="39"/>
  <c r="J92" i="39"/>
  <c r="J54" i="39"/>
  <c r="J217" i="39"/>
  <c r="J341" i="39"/>
  <c r="J52" i="39"/>
  <c r="I10" i="39"/>
  <c r="I583" i="39"/>
  <c r="J583" i="39" s="1"/>
  <c r="I106" i="39"/>
  <c r="J106" i="39" s="1"/>
  <c r="J3" i="39"/>
  <c r="I461" i="39"/>
  <c r="J461" i="39" s="1"/>
  <c r="I363" i="39"/>
  <c r="J363" i="39" s="1"/>
  <c r="I134" i="39"/>
  <c r="J134" i="39" s="1"/>
  <c r="J47" i="39"/>
  <c r="I524" i="39"/>
  <c r="J524" i="39" s="1"/>
  <c r="J467" i="39"/>
  <c r="I462" i="39"/>
  <c r="J462" i="39" s="1"/>
  <c r="I179" i="39"/>
  <c r="J179" i="39" s="1"/>
  <c r="J344" i="39"/>
  <c r="I350" i="39"/>
  <c r="J350" i="39" s="1"/>
  <c r="I522" i="39"/>
  <c r="J522" i="39" s="1"/>
  <c r="J526" i="39"/>
  <c r="J440" i="39"/>
  <c r="I5" i="39"/>
  <c r="J5" i="39" s="1"/>
  <c r="J469" i="39"/>
  <c r="I96" i="39"/>
  <c r="J96" i="39" s="1"/>
  <c r="J107" i="39"/>
  <c r="J553" i="39"/>
  <c r="J390" i="39"/>
  <c r="I525" i="39"/>
  <c r="J525" i="39" s="1"/>
  <c r="I385" i="39"/>
  <c r="J385" i="39" s="1"/>
  <c r="J25" i="39"/>
  <c r="J48" i="39"/>
  <c r="J144" i="39"/>
  <c r="J97" i="39"/>
  <c r="J63" i="39"/>
  <c r="J305" i="39"/>
  <c r="J411" i="39"/>
  <c r="J19" i="39"/>
  <c r="I471" i="39"/>
  <c r="J471" i="39" s="1"/>
  <c r="J303" i="39"/>
  <c r="J239" i="39"/>
  <c r="J579" i="39"/>
  <c r="J318" i="39"/>
  <c r="J62" i="39"/>
  <c r="I133" i="39"/>
  <c r="J133" i="39" s="1"/>
  <c r="J130" i="39"/>
  <c r="I582" i="39"/>
  <c r="J582" i="39" s="1"/>
  <c r="I99" i="39"/>
  <c r="J99" i="39" s="1"/>
  <c r="J136" i="39"/>
  <c r="I232" i="39"/>
  <c r="J232" i="39" s="1"/>
  <c r="J373" i="39"/>
  <c r="I27" i="39"/>
  <c r="J27" i="39" s="1"/>
  <c r="J400" i="39"/>
  <c r="I46" i="39"/>
  <c r="J46" i="39" s="1"/>
  <c r="J371" i="39"/>
  <c r="J296" i="39"/>
  <c r="I270" i="39"/>
  <c r="J270" i="39" s="1"/>
  <c r="J486" i="39"/>
  <c r="I456" i="39"/>
  <c r="J456" i="39" s="1"/>
  <c r="I75" i="39"/>
  <c r="J75" i="39" s="1"/>
  <c r="J492" i="39"/>
  <c r="I201" i="39"/>
  <c r="J201" i="39" s="1"/>
  <c r="I177" i="39"/>
  <c r="J177" i="39" s="1"/>
  <c r="I512" i="39"/>
  <c r="J512" i="39" s="1"/>
  <c r="I408" i="39"/>
  <c r="J408" i="39" s="1"/>
  <c r="J324" i="39"/>
  <c r="J72" i="39"/>
  <c r="J175" i="39"/>
  <c r="J129" i="39"/>
  <c r="J311" i="39"/>
  <c r="I431" i="39"/>
  <c r="J431" i="39" s="1"/>
  <c r="J235" i="39"/>
  <c r="J225" i="39"/>
  <c r="I328" i="39"/>
  <c r="J328" i="39" s="1"/>
  <c r="I105" i="39"/>
  <c r="J105" i="39" s="1"/>
  <c r="I174" i="39"/>
  <c r="J174" i="39" s="1"/>
  <c r="J185" i="39"/>
  <c r="I493" i="39"/>
  <c r="J493" i="39" s="1"/>
  <c r="J261" i="39"/>
  <c r="J479" i="39"/>
  <c r="J496" i="39"/>
  <c r="I519" i="39"/>
  <c r="J519" i="39" s="1"/>
  <c r="J369" i="39"/>
  <c r="J278" i="39"/>
  <c r="J122" i="39"/>
  <c r="J514" i="39"/>
  <c r="J428" i="39"/>
  <c r="J26" i="39"/>
  <c r="I478" i="39"/>
  <c r="J478" i="39" s="1"/>
  <c r="J13" i="39"/>
  <c r="I437" i="39"/>
  <c r="J437" i="39" s="1"/>
  <c r="I150" i="39"/>
  <c r="J150" i="39" s="1"/>
  <c r="E939" i="39" l="1"/>
  <c r="E940" i="39"/>
  <c r="E937" i="39"/>
  <c r="E938" i="39"/>
  <c r="E935" i="39"/>
  <c r="E936" i="39"/>
  <c r="E933" i="39"/>
  <c r="E934" i="39"/>
  <c r="E931" i="39"/>
  <c r="E932" i="39"/>
  <c r="E929" i="39"/>
  <c r="E930" i="39"/>
  <c r="E927" i="39"/>
  <c r="E928" i="39"/>
  <c r="E925" i="39"/>
  <c r="E926" i="39"/>
  <c r="E923" i="39"/>
  <c r="E924" i="39"/>
  <c r="E921" i="39"/>
  <c r="E922" i="39"/>
  <c r="E919" i="39"/>
  <c r="E920" i="39"/>
  <c r="E917" i="39"/>
  <c r="E918" i="39"/>
  <c r="E915" i="39"/>
  <c r="E916" i="39"/>
  <c r="E913" i="39"/>
  <c r="E914" i="39"/>
  <c r="E911" i="39"/>
  <c r="E912" i="39"/>
  <c r="E909" i="39"/>
  <c r="E910" i="39"/>
  <c r="E905" i="39"/>
  <c r="E907" i="39"/>
  <c r="E906" i="39"/>
  <c r="E908" i="39"/>
  <c r="E903" i="39"/>
  <c r="E904" i="39"/>
  <c r="E901" i="39"/>
  <c r="E902" i="39"/>
  <c r="E899" i="39"/>
  <c r="E900" i="39"/>
  <c r="E897" i="39"/>
  <c r="E898" i="39"/>
  <c r="E895" i="39"/>
  <c r="E896" i="39"/>
  <c r="E890" i="39"/>
  <c r="E894" i="39"/>
  <c r="E891" i="39"/>
  <c r="E893" i="39"/>
  <c r="E892" i="39"/>
  <c r="E888" i="39"/>
  <c r="E889" i="39"/>
  <c r="E886" i="39"/>
  <c r="E887" i="39"/>
  <c r="E884" i="39"/>
  <c r="E885" i="39"/>
  <c r="E879" i="39"/>
  <c r="E881" i="39"/>
  <c r="E883" i="39"/>
  <c r="E880" i="39"/>
  <c r="E882" i="39"/>
  <c r="E877" i="39"/>
  <c r="E878" i="39"/>
  <c r="E875" i="39"/>
  <c r="E876" i="39"/>
  <c r="E873" i="39"/>
  <c r="E874" i="39"/>
  <c r="E871" i="39"/>
  <c r="E872" i="39"/>
  <c r="E869" i="39"/>
  <c r="E870" i="39"/>
  <c r="E867" i="39"/>
  <c r="E868" i="39"/>
  <c r="E864" i="39"/>
  <c r="E866" i="39"/>
  <c r="E865" i="39"/>
  <c r="E862" i="39"/>
  <c r="E863" i="39"/>
  <c r="E860" i="39"/>
  <c r="E861" i="39"/>
  <c r="E858" i="39"/>
  <c r="E859" i="39"/>
  <c r="E856" i="39"/>
  <c r="E857" i="39"/>
  <c r="E854" i="39"/>
  <c r="E855" i="39"/>
  <c r="E852" i="39"/>
  <c r="E853" i="39"/>
  <c r="E850" i="39"/>
  <c r="E851" i="39"/>
  <c r="E848" i="39"/>
  <c r="E849" i="39"/>
  <c r="E846" i="39"/>
  <c r="E847" i="39"/>
  <c r="E844" i="39"/>
  <c r="E845" i="39"/>
  <c r="E841" i="39"/>
  <c r="E843" i="39"/>
  <c r="E842" i="39"/>
  <c r="E839" i="39"/>
  <c r="E840" i="39"/>
  <c r="E838" i="39"/>
  <c r="E837" i="39"/>
  <c r="E835" i="39"/>
  <c r="E836" i="39"/>
  <c r="E833" i="39"/>
  <c r="E834" i="39"/>
  <c r="E831" i="39"/>
  <c r="E832" i="39"/>
  <c r="E829" i="39"/>
  <c r="E830" i="39"/>
  <c r="E827" i="39"/>
  <c r="E828" i="39"/>
  <c r="E825" i="39"/>
  <c r="E826" i="39"/>
  <c r="E823" i="39"/>
  <c r="E824" i="39"/>
  <c r="E821" i="39"/>
  <c r="E822" i="39"/>
  <c r="E819" i="39"/>
  <c r="E820" i="39"/>
  <c r="E816" i="39"/>
  <c r="E817" i="39"/>
  <c r="E818" i="39"/>
  <c r="E814" i="39"/>
  <c r="E815" i="39"/>
  <c r="E811" i="39"/>
  <c r="E812" i="39"/>
  <c r="E813" i="39"/>
  <c r="E809" i="39"/>
  <c r="E810" i="39"/>
  <c r="E807" i="39"/>
  <c r="E808" i="39"/>
  <c r="E806" i="39"/>
  <c r="E805" i="39"/>
  <c r="E803" i="39"/>
  <c r="E804" i="39"/>
  <c r="E801" i="39"/>
  <c r="E802" i="39"/>
  <c r="E799" i="39"/>
  <c r="E800" i="39"/>
  <c r="E797" i="39"/>
  <c r="E798" i="39"/>
  <c r="E795" i="39"/>
  <c r="E796" i="39"/>
  <c r="E793" i="39"/>
  <c r="E794" i="39"/>
  <c r="E791" i="39"/>
  <c r="E792" i="39"/>
  <c r="E789" i="39"/>
  <c r="E790" i="39"/>
  <c r="E787" i="39"/>
  <c r="E788" i="39"/>
  <c r="E785" i="39"/>
  <c r="E786" i="39"/>
  <c r="E783" i="39"/>
  <c r="E784" i="39"/>
  <c r="E781" i="39"/>
  <c r="E782" i="39"/>
  <c r="E345" i="39"/>
  <c r="K345" i="39" s="1" a="1"/>
  <c r="K345" i="39" s="1"/>
  <c r="E111" i="39"/>
  <c r="K111" i="39" s="1" a="1"/>
  <c r="K111" i="39" s="1"/>
  <c r="E171" i="39"/>
  <c r="K171" i="39" s="1" a="1"/>
  <c r="K171" i="39" s="1"/>
  <c r="E312" i="39"/>
  <c r="K312" i="39" s="1" a="1"/>
  <c r="K312" i="39" s="1"/>
  <c r="E478" i="39"/>
  <c r="K478" i="39" s="1" a="1"/>
  <c r="K478" i="39" s="1"/>
  <c r="E42" i="39"/>
  <c r="K42" i="39" s="1" a="1"/>
  <c r="K42" i="39" s="1"/>
  <c r="E21" i="39"/>
  <c r="K21" i="39" s="1" a="1"/>
  <c r="K21" i="39" s="1"/>
  <c r="E546" i="39"/>
  <c r="K546" i="39" s="1" a="1"/>
  <c r="K546" i="39" s="1"/>
  <c r="E450" i="39"/>
  <c r="K450" i="39" s="1" a="1"/>
  <c r="K450" i="39" s="1"/>
  <c r="E420" i="39"/>
  <c r="K420" i="39" s="1" a="1"/>
  <c r="K420" i="39" s="1"/>
  <c r="E497" i="39"/>
  <c r="K497" i="39" s="1" a="1"/>
  <c r="K497" i="39" s="1"/>
  <c r="E183" i="39"/>
  <c r="K183" i="39" s="1" a="1"/>
  <c r="K183" i="39" s="1"/>
  <c r="E170" i="39"/>
  <c r="K170" i="39" s="1" a="1"/>
  <c r="K170" i="39" s="1"/>
  <c r="E373" i="39"/>
  <c r="K373" i="39" s="1" a="1"/>
  <c r="K373" i="39" s="1"/>
  <c r="E88" i="39"/>
  <c r="K88" i="39" s="1" a="1"/>
  <c r="K88" i="39" s="1"/>
  <c r="E263" i="39"/>
  <c r="K263" i="39" s="1" a="1"/>
  <c r="K263" i="39" s="1"/>
  <c r="E323" i="39"/>
  <c r="K323" i="39" s="1" a="1"/>
  <c r="K323" i="39" s="1"/>
  <c r="E59" i="39"/>
  <c r="K59" i="39" s="1" a="1"/>
  <c r="K59" i="39" s="1"/>
  <c r="E316" i="39"/>
  <c r="K316" i="39" s="1" a="1"/>
  <c r="K316" i="39" s="1"/>
  <c r="E211" i="39"/>
  <c r="K211" i="39" s="1" a="1"/>
  <c r="K211" i="39" s="1"/>
  <c r="E292" i="39"/>
  <c r="K292" i="39" s="1" a="1"/>
  <c r="K292" i="39" s="1"/>
  <c r="E400" i="39"/>
  <c r="K400" i="39" s="1" a="1"/>
  <c r="K400" i="39" s="1"/>
  <c r="E129" i="39"/>
  <c r="K129" i="39" s="1" a="1"/>
  <c r="K129" i="39" s="1"/>
  <c r="E34" i="39"/>
  <c r="K34" i="39" s="1" a="1"/>
  <c r="K34" i="39" s="1"/>
  <c r="E23" i="39"/>
  <c r="K23" i="39" s="1" a="1"/>
  <c r="K23" i="39" s="1"/>
  <c r="E145" i="39"/>
  <c r="K145" i="39" s="1" a="1"/>
  <c r="K145" i="39" s="1"/>
  <c r="E325" i="39"/>
  <c r="K325" i="39" s="1" a="1"/>
  <c r="K325" i="39" s="1"/>
  <c r="E57" i="39"/>
  <c r="K57" i="39" s="1" a="1"/>
  <c r="K57" i="39" s="1"/>
  <c r="E204" i="39"/>
  <c r="K204" i="39" s="1" a="1"/>
  <c r="K204" i="39" s="1"/>
  <c r="E301" i="39"/>
  <c r="K301" i="39" s="1" a="1"/>
  <c r="K301" i="39" s="1"/>
  <c r="E139" i="39"/>
  <c r="K139" i="39" s="1" a="1"/>
  <c r="K139" i="39" s="1"/>
  <c r="E434" i="39"/>
  <c r="K434" i="39" s="1" a="1"/>
  <c r="K434" i="39" s="1"/>
  <c r="E359" i="39"/>
  <c r="K359" i="39" s="1" a="1"/>
  <c r="K359" i="39" s="1"/>
  <c r="E176" i="39"/>
  <c r="K176" i="39" s="1" a="1"/>
  <c r="K176" i="39" s="1"/>
  <c r="E563" i="39"/>
  <c r="K563" i="39" s="1" a="1"/>
  <c r="K563" i="39" s="1"/>
  <c r="E545" i="39"/>
  <c r="K545" i="39" s="1" a="1"/>
  <c r="K545" i="39" s="1"/>
  <c r="E511" i="39"/>
  <c r="K511" i="39" s="1" a="1"/>
  <c r="K511" i="39" s="1"/>
  <c r="E576" i="39"/>
  <c r="K576" i="39" s="1" a="1"/>
  <c r="K576" i="39" s="1"/>
  <c r="E151" i="39"/>
  <c r="K151" i="39" s="1" a="1"/>
  <c r="K151" i="39" s="1"/>
  <c r="E469" i="39"/>
  <c r="K469" i="39" s="1" a="1"/>
  <c r="K469" i="39" s="1"/>
  <c r="E415" i="39"/>
  <c r="K415" i="39" s="1" a="1"/>
  <c r="K415" i="39" s="1"/>
  <c r="E285" i="39"/>
  <c r="K285" i="39" s="1" a="1"/>
  <c r="K285" i="39" s="1"/>
  <c r="E134" i="39"/>
  <c r="K134" i="39" s="1" a="1"/>
  <c r="K134" i="39" s="1"/>
  <c r="E374" i="39"/>
  <c r="K374" i="39" s="1" a="1"/>
  <c r="K374" i="39" s="1"/>
  <c r="E549" i="39"/>
  <c r="K549" i="39" s="1" a="1"/>
  <c r="K549" i="39" s="1"/>
  <c r="E385" i="39"/>
  <c r="K385" i="39" s="1" a="1"/>
  <c r="K385" i="39" s="1"/>
  <c r="E103" i="39"/>
  <c r="K103" i="39" s="1" a="1"/>
  <c r="K103" i="39" s="1"/>
  <c r="E74" i="39"/>
  <c r="K74" i="39" s="1" a="1"/>
  <c r="K74" i="39" s="1"/>
  <c r="E492" i="39"/>
  <c r="K492" i="39" s="1" a="1"/>
  <c r="K492" i="39" s="1"/>
  <c r="E366" i="39"/>
  <c r="K366" i="39" s="1" a="1"/>
  <c r="K366" i="39" s="1"/>
  <c r="E276" i="39"/>
  <c r="K276" i="39" s="1" a="1"/>
  <c r="K276" i="39" s="1"/>
  <c r="E430" i="39"/>
  <c r="K430" i="39" s="1" a="1"/>
  <c r="K430" i="39" s="1"/>
  <c r="E339" i="39"/>
  <c r="K339" i="39" s="1" a="1"/>
  <c r="K339" i="39" s="1"/>
  <c r="E416" i="39"/>
  <c r="K416" i="39" s="1" a="1"/>
  <c r="K416" i="39" s="1"/>
  <c r="E117" i="39"/>
  <c r="K117" i="39" s="1" a="1"/>
  <c r="K117" i="39" s="1"/>
  <c r="E71" i="39"/>
  <c r="K71" i="39" s="1" a="1"/>
  <c r="K71" i="39" s="1"/>
  <c r="E558" i="39"/>
  <c r="K558" i="39" s="1" a="1"/>
  <c r="K558" i="39" s="1"/>
  <c r="E493" i="39"/>
  <c r="K493" i="39" s="1" a="1"/>
  <c r="K493" i="39" s="1"/>
  <c r="E452" i="39"/>
  <c r="K452" i="39" s="1" a="1"/>
  <c r="K452" i="39" s="1"/>
  <c r="E384" i="39"/>
  <c r="K384" i="39" s="1" a="1"/>
  <c r="K384" i="39" s="1"/>
  <c r="E270" i="39"/>
  <c r="K270" i="39" s="1" a="1"/>
  <c r="K270" i="39" s="1"/>
  <c r="E141" i="39"/>
  <c r="K141" i="39" s="1" a="1"/>
  <c r="K141" i="39" s="1"/>
  <c r="E370" i="39"/>
  <c r="K370" i="39" s="1" a="1"/>
  <c r="K370" i="39" s="1"/>
  <c r="E354" i="39"/>
  <c r="K354" i="39" s="1" a="1"/>
  <c r="K354" i="39" s="1"/>
  <c r="E81" i="39"/>
  <c r="K81" i="39" s="1" a="1"/>
  <c r="K81" i="39" s="1"/>
  <c r="E321" i="39"/>
  <c r="K321" i="39" s="1" a="1"/>
  <c r="K321" i="39" s="1"/>
  <c r="E355" i="39"/>
  <c r="K355" i="39" s="1" a="1"/>
  <c r="K355" i="39" s="1"/>
  <c r="E33" i="39"/>
  <c r="K33" i="39" s="1" a="1"/>
  <c r="K33" i="39" s="1"/>
  <c r="E7" i="39"/>
  <c r="K7" i="39" s="1" a="1"/>
  <c r="K7" i="39" s="1"/>
  <c r="E69" i="39"/>
  <c r="K69" i="39" s="1" a="1"/>
  <c r="K69" i="39" s="1"/>
  <c r="E315" i="39"/>
  <c r="K315" i="39" s="1" a="1"/>
  <c r="K315" i="39" s="1"/>
  <c r="E261" i="39"/>
  <c r="K261" i="39" s="1" a="1"/>
  <c r="K261" i="39" s="1"/>
  <c r="E5" i="39"/>
  <c r="K5" i="39" s="1" a="1"/>
  <c r="K5" i="39" s="1"/>
  <c r="E336" i="39"/>
  <c r="K336" i="39" s="1" a="1"/>
  <c r="K336" i="39" s="1"/>
  <c r="E148" i="39"/>
  <c r="K148" i="39" s="1" a="1"/>
  <c r="K148" i="39" s="1"/>
  <c r="E152" i="39"/>
  <c r="K152" i="39" s="1" a="1"/>
  <c r="K152" i="39" s="1"/>
  <c r="E344" i="39"/>
  <c r="K344" i="39" s="1" a="1"/>
  <c r="K344" i="39" s="1"/>
  <c r="E445" i="39"/>
  <c r="K445" i="39" s="1" a="1"/>
  <c r="K445" i="39" s="1"/>
  <c r="E79" i="39"/>
  <c r="K79" i="39" s="1" a="1"/>
  <c r="K79" i="39" s="1"/>
  <c r="E90" i="39"/>
  <c r="K90" i="39" s="1" a="1"/>
  <c r="K90" i="39" s="1"/>
  <c r="E528" i="39"/>
  <c r="K528" i="39" s="1" a="1"/>
  <c r="K528" i="39" s="1"/>
  <c r="E399" i="39"/>
  <c r="K399" i="39" s="1" a="1"/>
  <c r="K399" i="39" s="1"/>
  <c r="E517" i="39"/>
  <c r="K517" i="39" s="1" a="1"/>
  <c r="K517" i="39" s="1"/>
  <c r="E267" i="39"/>
  <c r="K267" i="39" s="1" a="1"/>
  <c r="K267" i="39" s="1"/>
  <c r="E508" i="39"/>
  <c r="K508" i="39" s="1" a="1"/>
  <c r="K508" i="39" s="1"/>
  <c r="A2" i="39"/>
  <c r="E442" i="39"/>
  <c r="K442" i="39" s="1" a="1"/>
  <c r="K442" i="39" s="1"/>
  <c r="E438" i="39"/>
  <c r="K438" i="39" s="1" a="1"/>
  <c r="K438" i="39" s="1"/>
  <c r="E657" i="39"/>
  <c r="E55" i="39"/>
  <c r="K55" i="39" s="1" a="1"/>
  <c r="K55" i="39" s="1"/>
  <c r="E226" i="39"/>
  <c r="K226" i="39" s="1" a="1"/>
  <c r="K226" i="39" s="1"/>
  <c r="E254" i="39"/>
  <c r="K254" i="39" s="1" a="1"/>
  <c r="K254" i="39" s="1"/>
  <c r="E15" i="39"/>
  <c r="K15" i="39" s="1" a="1"/>
  <c r="K15" i="39" s="1"/>
  <c r="E522" i="39"/>
  <c r="K522" i="39" s="1" a="1"/>
  <c r="K522" i="39" s="1"/>
  <c r="E35" i="39"/>
  <c r="K35" i="39" s="1" a="1"/>
  <c r="K35" i="39" s="1"/>
  <c r="E131" i="39"/>
  <c r="K131" i="39" s="1" a="1"/>
  <c r="K131" i="39" s="1"/>
  <c r="E473" i="39"/>
  <c r="K473" i="39" s="1" a="1"/>
  <c r="K473" i="39" s="1"/>
  <c r="E94" i="39"/>
  <c r="K94" i="39" s="1" a="1"/>
  <c r="K94" i="39" s="1"/>
  <c r="E61" i="39"/>
  <c r="K61" i="39" s="1" a="1"/>
  <c r="K61" i="39" s="1"/>
  <c r="E14" i="39"/>
  <c r="K14" i="39" s="1" a="1"/>
  <c r="K14" i="39" s="1"/>
  <c r="E195" i="39"/>
  <c r="K195" i="39" s="1" a="1"/>
  <c r="K195" i="39" s="1"/>
  <c r="E326" i="39"/>
  <c r="K326" i="39" s="1" a="1"/>
  <c r="K326" i="39" s="1"/>
  <c r="E433" i="39"/>
  <c r="K433" i="39" s="1" a="1"/>
  <c r="K433" i="39" s="1"/>
  <c r="E216" i="39"/>
  <c r="K216" i="39" s="1" a="1"/>
  <c r="K216" i="39" s="1"/>
  <c r="E283" i="39"/>
  <c r="K283" i="39" s="1" a="1"/>
  <c r="K283" i="39" s="1"/>
  <c r="E412" i="39"/>
  <c r="K412" i="39" s="1" a="1"/>
  <c r="K412" i="39" s="1"/>
  <c r="E73" i="39"/>
  <c r="K73" i="39" s="1" a="1"/>
  <c r="K73" i="39" s="1"/>
  <c r="E351" i="39"/>
  <c r="K351" i="39" s="1" a="1"/>
  <c r="K351" i="39" s="1"/>
  <c r="E494" i="39"/>
  <c r="K494" i="39" s="1" a="1"/>
  <c r="K494" i="39" s="1"/>
  <c r="E280" i="39"/>
  <c r="K280" i="39" s="1" a="1"/>
  <c r="K280" i="39" s="1"/>
  <c r="E396" i="39"/>
  <c r="K396" i="39" s="1" a="1"/>
  <c r="K396" i="39" s="1"/>
  <c r="E118" i="39"/>
  <c r="K118" i="39" s="1" a="1"/>
  <c r="K118" i="39" s="1"/>
  <c r="E53" i="39"/>
  <c r="K53" i="39" s="1" a="1"/>
  <c r="K53" i="39" s="1"/>
  <c r="E286" i="39"/>
  <c r="K286" i="39" s="1" a="1"/>
  <c r="K286" i="39" s="1"/>
  <c r="E257" i="39"/>
  <c r="K257" i="39" s="1" a="1"/>
  <c r="K257" i="39" s="1"/>
  <c r="E542" i="39"/>
  <c r="K542" i="39" s="1" a="1"/>
  <c r="K542" i="39" s="1"/>
  <c r="E38" i="39"/>
  <c r="K38" i="39" s="1" a="1"/>
  <c r="K38" i="39" s="1"/>
  <c r="E459" i="39"/>
  <c r="K459" i="39" s="1" a="1"/>
  <c r="K459" i="39" s="1"/>
  <c r="E550" i="39"/>
  <c r="K550" i="39" s="1" a="1"/>
  <c r="K550" i="39" s="1"/>
  <c r="E507" i="39"/>
  <c r="K507" i="39" s="1" a="1"/>
  <c r="K507" i="39" s="1"/>
  <c r="E523" i="39"/>
  <c r="K523" i="39" s="1" a="1"/>
  <c r="K523" i="39" s="1"/>
  <c r="E293" i="39"/>
  <c r="K293" i="39" s="1" a="1"/>
  <c r="K293" i="39" s="1"/>
  <c r="E187" i="39"/>
  <c r="K187" i="39" s="1" a="1"/>
  <c r="K187" i="39" s="1"/>
  <c r="E3" i="39"/>
  <c r="K3" i="39" s="1" a="1"/>
  <c r="K3" i="39" s="1"/>
  <c r="E156" i="39"/>
  <c r="K156" i="39" s="1" a="1"/>
  <c r="K156" i="39" s="1"/>
  <c r="E191" i="39"/>
  <c r="K191" i="39" s="1" a="1"/>
  <c r="K191" i="39" s="1"/>
  <c r="E513" i="39"/>
  <c r="K513" i="39" s="1" a="1"/>
  <c r="K513" i="39" s="1"/>
  <c r="E119" i="39"/>
  <c r="K119" i="39" s="1" a="1"/>
  <c r="K119" i="39" s="1"/>
  <c r="E214" i="39"/>
  <c r="K214" i="39" s="1" a="1"/>
  <c r="K214" i="39" s="1"/>
  <c r="E342" i="39"/>
  <c r="K342" i="39" s="1" a="1"/>
  <c r="K342" i="39" s="1"/>
  <c r="E157" i="39"/>
  <c r="K157" i="39" s="1" a="1"/>
  <c r="K157" i="39" s="1"/>
  <c r="E223" i="39"/>
  <c r="K223" i="39" s="1" a="1"/>
  <c r="K223" i="39" s="1"/>
  <c r="E169" i="39"/>
  <c r="K169" i="39" s="1" a="1"/>
  <c r="K169" i="39" s="1"/>
  <c r="E198" i="39"/>
  <c r="K198" i="39" s="1" a="1"/>
  <c r="K198" i="39" s="1"/>
  <c r="E99" i="39"/>
  <c r="K99" i="39" s="1" a="1"/>
  <c r="K99" i="39" s="1"/>
  <c r="E160" i="39"/>
  <c r="K160" i="39" s="1" a="1"/>
  <c r="K160" i="39" s="1"/>
  <c r="E97" i="39"/>
  <c r="K97" i="39" s="1" a="1"/>
  <c r="K97" i="39" s="1"/>
  <c r="E349" i="39"/>
  <c r="K349" i="39" s="1" a="1"/>
  <c r="K349" i="39" s="1"/>
  <c r="E259" i="39"/>
  <c r="K259" i="39" s="1" a="1"/>
  <c r="K259" i="39" s="1"/>
  <c r="E279" i="39"/>
  <c r="K279" i="39" s="1" a="1"/>
  <c r="K279" i="39" s="1"/>
  <c r="E440" i="39"/>
  <c r="K440" i="39" s="1" a="1"/>
  <c r="K440" i="39" s="1"/>
  <c r="E463" i="39"/>
  <c r="K463" i="39" s="1" a="1"/>
  <c r="K463" i="39" s="1"/>
  <c r="E144" i="39"/>
  <c r="K144" i="39" s="1" a="1"/>
  <c r="K144" i="39" s="1"/>
  <c r="E66" i="39"/>
  <c r="K66" i="39" s="1" a="1"/>
  <c r="K66" i="39" s="1"/>
  <c r="E519" i="39"/>
  <c r="K519" i="39" s="1" a="1"/>
  <c r="K519" i="39" s="1"/>
  <c r="E265" i="39"/>
  <c r="K265" i="39" s="1" a="1"/>
  <c r="K265" i="39" s="1"/>
  <c r="E32" i="39"/>
  <c r="K32" i="39" s="1" a="1"/>
  <c r="K32" i="39" s="1"/>
  <c r="E25" i="39"/>
  <c r="K25" i="39" s="1" a="1"/>
  <c r="K25" i="39" s="1"/>
  <c r="E371" i="39"/>
  <c r="K371" i="39" s="1" a="1"/>
  <c r="K371" i="39" s="1"/>
  <c r="E418" i="39"/>
  <c r="K418" i="39" s="1" a="1"/>
  <c r="K418" i="39" s="1"/>
  <c r="E421" i="39"/>
  <c r="K421" i="39" s="1" a="1"/>
  <c r="K421" i="39" s="1"/>
  <c r="E488" i="39"/>
  <c r="K488" i="39" s="1" a="1"/>
  <c r="K488" i="39" s="1"/>
  <c r="E45" i="39"/>
  <c r="K45" i="39" s="1" a="1"/>
  <c r="K45" i="39" s="1"/>
  <c r="E579" i="39"/>
  <c r="K579" i="39" s="1" a="1"/>
  <c r="K579" i="39" s="1"/>
  <c r="E681" i="39"/>
  <c r="E398" i="39"/>
  <c r="K398" i="39" s="1" a="1"/>
  <c r="K398" i="39" s="1"/>
  <c r="E457" i="39"/>
  <c r="K457" i="39" s="1" a="1"/>
  <c r="K457" i="39" s="1"/>
  <c r="E262" i="39"/>
  <c r="K262" i="39" s="1" a="1"/>
  <c r="K262" i="39" s="1"/>
  <c r="E60" i="39"/>
  <c r="K60" i="39" s="1" a="1"/>
  <c r="K60" i="39" s="1"/>
  <c r="E247" i="39"/>
  <c r="K247" i="39" s="1" a="1"/>
  <c r="K247" i="39" s="1"/>
  <c r="E41" i="39"/>
  <c r="K41" i="39" s="1" a="1"/>
  <c r="K41" i="39" s="1"/>
  <c r="E352" i="39"/>
  <c r="K352" i="39" s="1" a="1"/>
  <c r="K352" i="39" s="1"/>
  <c r="E256" i="39"/>
  <c r="K256" i="39" s="1" a="1"/>
  <c r="K256" i="39" s="1"/>
  <c r="E4" i="39"/>
  <c r="K4" i="39" s="1" a="1"/>
  <c r="K4" i="39" s="1"/>
  <c r="E369" i="39"/>
  <c r="K369" i="39" s="1" a="1"/>
  <c r="K369" i="39" s="1"/>
  <c r="E172" i="39"/>
  <c r="K172" i="39" s="1" a="1"/>
  <c r="K172" i="39" s="1"/>
  <c r="E557" i="39"/>
  <c r="K557" i="39" s="1" a="1"/>
  <c r="K557" i="39" s="1"/>
  <c r="E277" i="39"/>
  <c r="K277" i="39" s="1" a="1"/>
  <c r="K277" i="39" s="1"/>
  <c r="E154" i="39"/>
  <c r="K154" i="39" s="1" a="1"/>
  <c r="K154" i="39" s="1"/>
  <c r="E361" i="39"/>
  <c r="K361" i="39" s="1" a="1"/>
  <c r="K361" i="39" s="1"/>
  <c r="E318" i="39"/>
  <c r="K318" i="39" s="1" a="1"/>
  <c r="K318" i="39" s="1"/>
  <c r="E132" i="39"/>
  <c r="K132" i="39" s="1" a="1"/>
  <c r="K132" i="39" s="1"/>
  <c r="E495" i="39"/>
  <c r="K495" i="39" s="1" a="1"/>
  <c r="K495" i="39" s="1"/>
  <c r="E174" i="39"/>
  <c r="K174" i="39" s="1" a="1"/>
  <c r="K174" i="39" s="1"/>
  <c r="E446" i="39"/>
  <c r="K446" i="39" s="1" a="1"/>
  <c r="K446" i="39" s="1"/>
  <c r="E64" i="39"/>
  <c r="K64" i="39" s="1" a="1"/>
  <c r="K64" i="39" s="1"/>
  <c r="E127" i="39"/>
  <c r="K127" i="39" s="1" a="1"/>
  <c r="K127" i="39" s="1"/>
  <c r="E308" i="39"/>
  <c r="K308" i="39" s="1" a="1"/>
  <c r="K308" i="39" s="1"/>
  <c r="E147" i="39"/>
  <c r="K147" i="39" s="1" a="1"/>
  <c r="K147" i="39" s="1"/>
  <c r="E383" i="39"/>
  <c r="K383" i="39" s="1" a="1"/>
  <c r="K383" i="39" s="1"/>
  <c r="E284" i="39"/>
  <c r="K284" i="39" s="1" a="1"/>
  <c r="K284" i="39" s="1"/>
  <c r="E227" i="39"/>
  <c r="K227" i="39" s="1" a="1"/>
  <c r="K227" i="39" s="1"/>
  <c r="E484" i="39"/>
  <c r="K484" i="39" s="1" a="1"/>
  <c r="K484" i="39" s="1"/>
  <c r="E405" i="39"/>
  <c r="K405" i="39" s="1" a="1"/>
  <c r="K405" i="39" s="1"/>
  <c r="E299" i="39"/>
  <c r="K299" i="39" s="1" a="1"/>
  <c r="K299" i="39" s="1"/>
  <c r="E543" i="39"/>
  <c r="K543" i="39" s="1" a="1"/>
  <c r="K543" i="39" s="1"/>
  <c r="E303" i="39"/>
  <c r="K303" i="39" s="1" a="1"/>
  <c r="K303" i="39" s="1"/>
  <c r="E65" i="39"/>
  <c r="K65" i="39" s="1" a="1"/>
  <c r="K65" i="39" s="1"/>
  <c r="E288" i="39"/>
  <c r="K288" i="39" s="1" a="1"/>
  <c r="K288" i="39" s="1"/>
  <c r="E19" i="39"/>
  <c r="K19" i="39" s="1" a="1"/>
  <c r="K19" i="39" s="1"/>
  <c r="E390" i="39"/>
  <c r="K390" i="39" s="1" a="1"/>
  <c r="K390" i="39" s="1"/>
  <c r="E491" i="39"/>
  <c r="K491" i="39" s="1" a="1"/>
  <c r="K491" i="39" s="1"/>
  <c r="E76" i="39"/>
  <c r="K76" i="39" s="1" a="1"/>
  <c r="K76" i="39" s="1"/>
  <c r="E208" i="39"/>
  <c r="K208" i="39" s="1" a="1"/>
  <c r="K208" i="39" s="1"/>
  <c r="E46" i="39"/>
  <c r="K46" i="39" s="1" a="1"/>
  <c r="K46" i="39" s="1"/>
  <c r="E289" i="39"/>
  <c r="K289" i="39" s="1" a="1"/>
  <c r="K289" i="39" s="1"/>
  <c r="E431" i="39"/>
  <c r="K431" i="39" s="1" a="1"/>
  <c r="K431" i="39" s="1"/>
  <c r="E429" i="39"/>
  <c r="K429" i="39" s="1" a="1"/>
  <c r="K429" i="39" s="1"/>
  <c r="E146" i="39"/>
  <c r="K146" i="39" s="1" a="1"/>
  <c r="K146" i="39" s="1"/>
  <c r="E177" i="39"/>
  <c r="K177" i="39" s="1" a="1"/>
  <c r="K177" i="39" s="1"/>
  <c r="E62" i="39"/>
  <c r="K62" i="39" s="1" a="1"/>
  <c r="K62" i="39" s="1"/>
  <c r="E329" i="39"/>
  <c r="K329" i="39" s="1" a="1"/>
  <c r="K329" i="39" s="1"/>
  <c r="E444" i="39"/>
  <c r="K444" i="39" s="1" a="1"/>
  <c r="K444" i="39" s="1"/>
  <c r="E368" i="39"/>
  <c r="K368" i="39" s="1" a="1"/>
  <c r="K368" i="39" s="1"/>
  <c r="E472" i="39"/>
  <c r="K472" i="39" s="1" a="1"/>
  <c r="K472" i="39" s="1"/>
  <c r="E417" i="39"/>
  <c r="K417" i="39" s="1" a="1"/>
  <c r="K417" i="39" s="1"/>
  <c r="E338" i="39"/>
  <c r="K338" i="39" s="1" a="1"/>
  <c r="K338" i="39" s="1"/>
  <c r="E448" i="39"/>
  <c r="K448" i="39" s="1" a="1"/>
  <c r="K448" i="39" s="1"/>
  <c r="E310" i="39"/>
  <c r="K310" i="39" s="1" a="1"/>
  <c r="K310" i="39" s="1"/>
  <c r="E539" i="39"/>
  <c r="K539" i="39" s="1" a="1"/>
  <c r="K539" i="39" s="1"/>
  <c r="E258" i="39"/>
  <c r="K258" i="39" s="1" a="1"/>
  <c r="K258" i="39" s="1"/>
  <c r="E179" i="39"/>
  <c r="K179" i="39" s="1" a="1"/>
  <c r="K179" i="39" s="1"/>
  <c r="E243" i="39"/>
  <c r="K243" i="39" s="1" a="1"/>
  <c r="K243" i="39" s="1"/>
  <c r="E48" i="39"/>
  <c r="K48" i="39" s="1" a="1"/>
  <c r="K48" i="39" s="1"/>
  <c r="E362" i="39"/>
  <c r="K362" i="39" s="1" a="1"/>
  <c r="K362" i="39" s="1"/>
  <c r="E424" i="39"/>
  <c r="K424" i="39" s="1" a="1"/>
  <c r="K424" i="39" s="1"/>
  <c r="E564" i="39"/>
  <c r="K564" i="39" s="1" a="1"/>
  <c r="K564" i="39" s="1"/>
  <c r="E209" i="39"/>
  <c r="K209" i="39" s="1" a="1"/>
  <c r="K209" i="39" s="1"/>
  <c r="E112" i="39"/>
  <c r="K112" i="39" s="1" a="1"/>
  <c r="K112" i="39" s="1"/>
  <c r="E586" i="39"/>
  <c r="K586" i="39" s="1" a="1"/>
  <c r="K586" i="39" s="1"/>
  <c r="E705" i="39"/>
  <c r="E529" i="39"/>
  <c r="K529" i="39" s="1" a="1"/>
  <c r="K529" i="39" s="1"/>
  <c r="E39" i="39"/>
  <c r="K39" i="39" s="1" a="1"/>
  <c r="K39" i="39" s="1"/>
  <c r="E394" i="39"/>
  <c r="K394" i="39" s="1" a="1"/>
  <c r="K394" i="39" s="1"/>
  <c r="E181" i="39"/>
  <c r="K181" i="39" s="1" a="1"/>
  <c r="K181" i="39" s="1"/>
  <c r="E475" i="39"/>
  <c r="K475" i="39" s="1" a="1"/>
  <c r="K475" i="39" s="1"/>
  <c r="E149" i="39"/>
  <c r="K149" i="39" s="1" a="1"/>
  <c r="K149" i="39" s="1"/>
  <c r="E130" i="39"/>
  <c r="K130" i="39" s="1" a="1"/>
  <c r="K130" i="39" s="1"/>
  <c r="E340" i="39"/>
  <c r="K340" i="39" s="1" a="1"/>
  <c r="K340" i="39" s="1"/>
  <c r="E84" i="39"/>
  <c r="K84" i="39" s="1" a="1"/>
  <c r="K84" i="39" s="1"/>
  <c r="E502" i="39"/>
  <c r="K502" i="39" s="1" a="1"/>
  <c r="K502" i="39" s="1"/>
  <c r="E109" i="39"/>
  <c r="K109" i="39" s="1" a="1"/>
  <c r="K109" i="39" s="1"/>
  <c r="E559" i="39"/>
  <c r="K559" i="39" s="1" a="1"/>
  <c r="K559" i="39" s="1"/>
  <c r="E387" i="39"/>
  <c r="K387" i="39" s="1" a="1"/>
  <c r="K387" i="39" s="1"/>
  <c r="E18" i="39"/>
  <c r="K18" i="39" s="1" a="1"/>
  <c r="K18" i="39" s="1"/>
  <c r="E85" i="39"/>
  <c r="K85" i="39" s="1" a="1"/>
  <c r="K85" i="39" s="1"/>
  <c r="E456" i="39"/>
  <c r="K456" i="39" s="1" a="1"/>
  <c r="K456" i="39" s="1"/>
  <c r="E272" i="39"/>
  <c r="K272" i="39" s="1" a="1"/>
  <c r="K272" i="39" s="1"/>
  <c r="E206" i="39"/>
  <c r="K206" i="39" s="1" a="1"/>
  <c r="K206" i="39" s="1"/>
  <c r="E499" i="39"/>
  <c r="K499" i="39" s="1" a="1"/>
  <c r="K499" i="39" s="1"/>
  <c r="E236" i="39"/>
  <c r="K236" i="39" s="1" a="1"/>
  <c r="K236" i="39" s="1"/>
  <c r="E397" i="39"/>
  <c r="K397" i="39" s="1" a="1"/>
  <c r="K397" i="39" s="1"/>
  <c r="E122" i="39"/>
  <c r="K122" i="39" s="1" a="1"/>
  <c r="K122" i="39" s="1"/>
  <c r="E365" i="39"/>
  <c r="K365" i="39" s="1" a="1"/>
  <c r="K365" i="39" s="1"/>
  <c r="E596" i="39"/>
  <c r="K596" i="39" s="1" a="1"/>
  <c r="K596" i="39" s="1"/>
  <c r="E607" i="39"/>
  <c r="E732" i="39"/>
  <c r="E544" i="39"/>
  <c r="K544" i="39" s="1" a="1"/>
  <c r="K544" i="39" s="1"/>
  <c r="E241" i="39"/>
  <c r="K241" i="39" s="1" a="1"/>
  <c r="K241" i="39" s="1"/>
  <c r="E525" i="39"/>
  <c r="K525" i="39" s="1" a="1"/>
  <c r="K525" i="39" s="1"/>
  <c r="E498" i="39"/>
  <c r="K498" i="39" s="1" a="1"/>
  <c r="K498" i="39" s="1"/>
  <c r="E251" i="39"/>
  <c r="K251" i="39" s="1" a="1"/>
  <c r="K251" i="39" s="1"/>
  <c r="E314" i="39"/>
  <c r="K314" i="39" s="1" a="1"/>
  <c r="K314" i="39" s="1"/>
  <c r="E96" i="39"/>
  <c r="K96" i="39" s="1" a="1"/>
  <c r="K96" i="39" s="1"/>
  <c r="E367" i="39"/>
  <c r="K367" i="39" s="1" a="1"/>
  <c r="K367" i="39" s="1"/>
  <c r="E108" i="39"/>
  <c r="K108" i="39" s="1" a="1"/>
  <c r="K108" i="39" s="1"/>
  <c r="E135" i="39"/>
  <c r="K135" i="39" s="1" a="1"/>
  <c r="K135" i="39" s="1"/>
  <c r="E455" i="39"/>
  <c r="K455" i="39" s="1" a="1"/>
  <c r="K455" i="39" s="1"/>
  <c r="E128" i="39"/>
  <c r="K128" i="39" s="1" a="1"/>
  <c r="K128" i="39" s="1"/>
  <c r="E68" i="39"/>
  <c r="K68" i="39" s="1" a="1"/>
  <c r="K68" i="39" s="1"/>
  <c r="E168" i="39"/>
  <c r="K168" i="39" s="1" a="1"/>
  <c r="K168" i="39" s="1"/>
  <c r="E386" i="39"/>
  <c r="K386" i="39" s="1" a="1"/>
  <c r="K386" i="39" s="1"/>
  <c r="E372" i="39"/>
  <c r="K372" i="39" s="1" a="1"/>
  <c r="K372" i="39" s="1"/>
  <c r="E106" i="39"/>
  <c r="K106" i="39" s="1" a="1"/>
  <c r="K106" i="39" s="1"/>
  <c r="E526" i="39"/>
  <c r="K526" i="39" s="1" a="1"/>
  <c r="K526" i="39" s="1"/>
  <c r="E67" i="39"/>
  <c r="K67" i="39" s="1" a="1"/>
  <c r="K67" i="39" s="1"/>
  <c r="E271" i="39"/>
  <c r="K271" i="39" s="1" a="1"/>
  <c r="K271" i="39" s="1"/>
  <c r="E541" i="39"/>
  <c r="K541" i="39" s="1" a="1"/>
  <c r="K541" i="39" s="1"/>
  <c r="E347" i="39"/>
  <c r="K347" i="39" s="1" a="1"/>
  <c r="K347" i="39" s="1"/>
  <c r="E215" i="39"/>
  <c r="K215" i="39" s="1" a="1"/>
  <c r="K215" i="39" s="1"/>
  <c r="E401" i="39"/>
  <c r="K401" i="39" s="1" a="1"/>
  <c r="K401" i="39" s="1"/>
  <c r="E322" i="39"/>
  <c r="K322" i="39" s="1" a="1"/>
  <c r="K322" i="39" s="1"/>
  <c r="E178" i="39"/>
  <c r="K178" i="39" s="1" a="1"/>
  <c r="K178" i="39" s="1"/>
  <c r="E291" i="39"/>
  <c r="K291" i="39" s="1" a="1"/>
  <c r="K291" i="39" s="1"/>
  <c r="E437" i="39"/>
  <c r="K437" i="39" s="1" a="1"/>
  <c r="K437" i="39" s="1"/>
  <c r="E242" i="39"/>
  <c r="K242" i="39" s="1" a="1"/>
  <c r="K242" i="39" s="1"/>
  <c r="E16" i="39"/>
  <c r="K16" i="39" s="1" a="1"/>
  <c r="K16" i="39" s="1"/>
  <c r="E92" i="39"/>
  <c r="K92" i="39" s="1" a="1"/>
  <c r="K92" i="39" s="1"/>
  <c r="E205" i="39"/>
  <c r="K205" i="39" s="1" a="1"/>
  <c r="K205" i="39" s="1"/>
  <c r="E150" i="39"/>
  <c r="K150" i="39" s="1" a="1"/>
  <c r="K150" i="39" s="1"/>
  <c r="E356" i="39"/>
  <c r="K356" i="39" s="1" a="1"/>
  <c r="K356" i="39" s="1"/>
  <c r="E360" i="39"/>
  <c r="K360" i="39" s="1" a="1"/>
  <c r="K360" i="39" s="1"/>
  <c r="E102" i="39"/>
  <c r="K102" i="39" s="1" a="1"/>
  <c r="K102" i="39" s="1"/>
  <c r="E239" i="39"/>
  <c r="K239" i="39" s="1" a="1"/>
  <c r="K239" i="39" s="1"/>
  <c r="E389" i="39"/>
  <c r="K389" i="39" s="1" a="1"/>
  <c r="K389" i="39" s="1"/>
  <c r="E197" i="39"/>
  <c r="K197" i="39" s="1" a="1"/>
  <c r="K197" i="39" s="1"/>
  <c r="E466" i="39"/>
  <c r="K466" i="39" s="1" a="1"/>
  <c r="K466" i="39" s="1"/>
  <c r="E505" i="39"/>
  <c r="K505" i="39" s="1" a="1"/>
  <c r="K505" i="39" s="1"/>
  <c r="E11" i="39"/>
  <c r="K11" i="39" s="1" a="1"/>
  <c r="K11" i="39" s="1"/>
  <c r="E506" i="39"/>
  <c r="K506" i="39" s="1" a="1"/>
  <c r="K506" i="39" s="1"/>
  <c r="E476" i="39"/>
  <c r="K476" i="39" s="1" a="1"/>
  <c r="K476" i="39" s="1"/>
  <c r="E24" i="39"/>
  <c r="K24" i="39" s="1" a="1"/>
  <c r="K24" i="39" s="1"/>
  <c r="E221" i="39"/>
  <c r="K221" i="39" s="1" a="1"/>
  <c r="K221" i="39" s="1"/>
  <c r="E516" i="39"/>
  <c r="K516" i="39" s="1" a="1"/>
  <c r="K516" i="39" s="1"/>
  <c r="E462" i="39"/>
  <c r="K462" i="39" s="1" a="1"/>
  <c r="K462" i="39" s="1"/>
  <c r="E269" i="39"/>
  <c r="K269" i="39" s="1" a="1"/>
  <c r="K269" i="39" s="1"/>
  <c r="E255" i="39"/>
  <c r="K255" i="39" s="1" a="1"/>
  <c r="K255" i="39" s="1"/>
  <c r="E63" i="39"/>
  <c r="K63" i="39" s="1" a="1"/>
  <c r="K63" i="39" s="1"/>
  <c r="E500" i="39"/>
  <c r="K500" i="39" s="1" a="1"/>
  <c r="K500" i="39" s="1"/>
  <c r="E2" i="39"/>
  <c r="E189" i="39"/>
  <c r="K189" i="39" s="1" a="1"/>
  <c r="K189" i="39" s="1"/>
  <c r="E86" i="39"/>
  <c r="K86" i="39" s="1" a="1"/>
  <c r="K86" i="39" s="1"/>
  <c r="E80" i="39"/>
  <c r="K80" i="39" s="1" a="1"/>
  <c r="K80" i="39" s="1"/>
  <c r="E268" i="39"/>
  <c r="K268" i="39" s="1" a="1"/>
  <c r="K268" i="39" s="1"/>
  <c r="E182" i="39"/>
  <c r="K182" i="39" s="1" a="1"/>
  <c r="K182" i="39" s="1"/>
  <c r="E225" i="39"/>
  <c r="K225" i="39" s="1" a="1"/>
  <c r="K225" i="39" s="1"/>
  <c r="E364" i="39"/>
  <c r="K364" i="39" s="1" a="1"/>
  <c r="K364" i="39" s="1"/>
  <c r="E153" i="39"/>
  <c r="K153" i="39" s="1" a="1"/>
  <c r="K153" i="39" s="1"/>
  <c r="E402" i="39"/>
  <c r="K402" i="39" s="1" a="1"/>
  <c r="K402" i="39" s="1"/>
  <c r="E480" i="39"/>
  <c r="K480" i="39" s="1" a="1"/>
  <c r="K480" i="39" s="1"/>
  <c r="E465" i="39"/>
  <c r="K465" i="39" s="1" a="1"/>
  <c r="K465" i="39" s="1"/>
  <c r="E40" i="39"/>
  <c r="K40" i="39" s="1" a="1"/>
  <c r="K40" i="39" s="1"/>
  <c r="E115" i="39"/>
  <c r="K115" i="39" s="1" a="1"/>
  <c r="K115" i="39" s="1"/>
  <c r="E27" i="39"/>
  <c r="K27" i="39" s="1" a="1"/>
  <c r="K27" i="39" s="1"/>
  <c r="E524" i="39"/>
  <c r="K524" i="39" s="1" a="1"/>
  <c r="K524" i="39" s="1"/>
  <c r="E348" i="39"/>
  <c r="K348" i="39" s="1" a="1"/>
  <c r="K348" i="39" s="1"/>
  <c r="E311" i="39"/>
  <c r="K311" i="39" s="1" a="1"/>
  <c r="K311" i="39" s="1"/>
  <c r="E388" i="39"/>
  <c r="K388" i="39" s="1" a="1"/>
  <c r="K388" i="39" s="1"/>
  <c r="E443" i="39"/>
  <c r="K443" i="39" s="1" a="1"/>
  <c r="K443" i="39" s="1"/>
  <c r="E229" i="39"/>
  <c r="K229" i="39" s="1" a="1"/>
  <c r="K229" i="39" s="1"/>
  <c r="E363" i="39"/>
  <c r="K363" i="39" s="1" a="1"/>
  <c r="K363" i="39" s="1"/>
  <c r="E290" i="39"/>
  <c r="K290" i="39" s="1" a="1"/>
  <c r="K290" i="39" s="1"/>
  <c r="E332" i="39"/>
  <c r="K332" i="39" s="1" a="1"/>
  <c r="K332" i="39" s="1"/>
  <c r="E294" i="39"/>
  <c r="K294" i="39" s="1" a="1"/>
  <c r="K294" i="39" s="1"/>
  <c r="E561" i="39"/>
  <c r="K561" i="39" s="1" a="1"/>
  <c r="K561" i="39" s="1"/>
  <c r="E273" i="39"/>
  <c r="K273" i="39" s="1" a="1"/>
  <c r="K273" i="39" s="1"/>
  <c r="E436" i="39"/>
  <c r="K436" i="39" s="1" a="1"/>
  <c r="K436" i="39" s="1"/>
  <c r="E307" i="39"/>
  <c r="K307" i="39" s="1" a="1"/>
  <c r="K307" i="39" s="1"/>
  <c r="E162" i="39"/>
  <c r="K162" i="39" s="1" a="1"/>
  <c r="K162" i="39" s="1"/>
  <c r="E569" i="39"/>
  <c r="K569" i="39" s="1" a="1"/>
  <c r="K569" i="39" s="1"/>
  <c r="E630" i="39"/>
  <c r="E755" i="39"/>
  <c r="E610" i="39"/>
  <c r="E637" i="39"/>
  <c r="E660" i="39"/>
  <c r="E687" i="39"/>
  <c r="E712" i="39"/>
  <c r="E735" i="39"/>
  <c r="E762" i="39"/>
  <c r="E617" i="39"/>
  <c r="E640" i="39"/>
  <c r="E667" i="39"/>
  <c r="E690" i="39"/>
  <c r="E715" i="39"/>
  <c r="E742" i="39"/>
  <c r="E765" i="39"/>
  <c r="E515" i="39"/>
  <c r="K515" i="39" s="1" a="1"/>
  <c r="K515" i="39" s="1"/>
  <c r="E453" i="39"/>
  <c r="K453" i="39" s="1" a="1"/>
  <c r="K453" i="39" s="1"/>
  <c r="E266" i="39"/>
  <c r="K266" i="39" s="1" a="1"/>
  <c r="K266" i="39" s="1"/>
  <c r="E30" i="39"/>
  <c r="K30" i="39" s="1" a="1"/>
  <c r="K30" i="39" s="1"/>
  <c r="E200" i="39"/>
  <c r="K200" i="39" s="1" a="1"/>
  <c r="K200" i="39" s="1"/>
  <c r="E479" i="39"/>
  <c r="K479" i="39" s="1" a="1"/>
  <c r="K479" i="39" s="1"/>
  <c r="E105" i="39"/>
  <c r="K105" i="39" s="1" a="1"/>
  <c r="K105" i="39" s="1"/>
  <c r="E245" i="39"/>
  <c r="K245" i="39" s="1" a="1"/>
  <c r="K245" i="39" s="1"/>
  <c r="E101" i="39"/>
  <c r="K101" i="39" s="1" a="1"/>
  <c r="K101" i="39" s="1"/>
  <c r="E535" i="39"/>
  <c r="K535" i="39" s="1" a="1"/>
  <c r="K535" i="39" s="1"/>
  <c r="E460" i="39"/>
  <c r="K460" i="39" s="1" a="1"/>
  <c r="K460" i="39" s="1"/>
  <c r="E75" i="39"/>
  <c r="K75" i="39" s="1" a="1"/>
  <c r="K75" i="39" s="1"/>
  <c r="E114" i="39"/>
  <c r="K114" i="39" s="1" a="1"/>
  <c r="K114" i="39" s="1"/>
  <c r="E302" i="39"/>
  <c r="K302" i="39" s="1" a="1"/>
  <c r="K302" i="39" s="1"/>
  <c r="E313" i="39"/>
  <c r="K313" i="39" s="1" a="1"/>
  <c r="K313" i="39" s="1"/>
  <c r="E264" i="39"/>
  <c r="K264" i="39" s="1" a="1"/>
  <c r="K264" i="39" s="1"/>
  <c r="E120" i="39"/>
  <c r="K120" i="39" s="1" a="1"/>
  <c r="K120" i="39" s="1"/>
  <c r="E143" i="39"/>
  <c r="K143" i="39" s="1" a="1"/>
  <c r="K143" i="39" s="1"/>
  <c r="E297" i="39"/>
  <c r="K297" i="39" s="1" a="1"/>
  <c r="K297" i="39" s="1"/>
  <c r="E485" i="39"/>
  <c r="K485" i="39" s="1" a="1"/>
  <c r="K485" i="39" s="1"/>
  <c r="E138" i="39"/>
  <c r="K138" i="39" s="1" a="1"/>
  <c r="K138" i="39" s="1"/>
  <c r="E52" i="39"/>
  <c r="K52" i="39" s="1" a="1"/>
  <c r="K52" i="39" s="1"/>
  <c r="E432" i="39"/>
  <c r="K432" i="39" s="1" a="1"/>
  <c r="K432" i="39" s="1"/>
  <c r="E217" i="39"/>
  <c r="K217" i="39" s="1" a="1"/>
  <c r="K217" i="39" s="1"/>
  <c r="E175" i="39"/>
  <c r="K175" i="39" s="1" a="1"/>
  <c r="K175" i="39" s="1"/>
  <c r="E8" i="39"/>
  <c r="K8" i="39" s="1" a="1"/>
  <c r="K8" i="39" s="1"/>
  <c r="E552" i="39"/>
  <c r="K552" i="39" s="1" a="1"/>
  <c r="K552" i="39" s="1"/>
  <c r="E260" i="39"/>
  <c r="K260" i="39" s="1" a="1"/>
  <c r="K260" i="39" s="1"/>
  <c r="E536" i="39"/>
  <c r="K536" i="39" s="1" a="1"/>
  <c r="K536" i="39" s="1"/>
  <c r="E555" i="39"/>
  <c r="K555" i="39" s="1" a="1"/>
  <c r="K555" i="39" s="1"/>
  <c r="E22" i="39"/>
  <c r="K22" i="39" s="1" a="1"/>
  <c r="K22" i="39" s="1"/>
  <c r="E489" i="39"/>
  <c r="K489" i="39" s="1" a="1"/>
  <c r="K489" i="39" s="1"/>
  <c r="E447" i="39"/>
  <c r="K447" i="39" s="1" a="1"/>
  <c r="K447" i="39" s="1"/>
  <c r="E248" i="39"/>
  <c r="K248" i="39" s="1" a="1"/>
  <c r="K248" i="39" s="1"/>
  <c r="E521" i="39"/>
  <c r="K521" i="39" s="1" a="1"/>
  <c r="K521" i="39" s="1"/>
  <c r="E20" i="39"/>
  <c r="K20" i="39" s="1" a="1"/>
  <c r="K20" i="39" s="1"/>
  <c r="E296" i="39"/>
  <c r="K296" i="39" s="1" a="1"/>
  <c r="K296" i="39" s="1"/>
  <c r="E107" i="39"/>
  <c r="K107" i="39" s="1" a="1"/>
  <c r="K107" i="39" s="1"/>
  <c r="E486" i="39"/>
  <c r="K486" i="39" s="1" a="1"/>
  <c r="K486" i="39" s="1"/>
  <c r="E87" i="39"/>
  <c r="K87" i="39" s="1" a="1"/>
  <c r="K87" i="39" s="1"/>
  <c r="E407" i="39"/>
  <c r="K407" i="39" s="1" a="1"/>
  <c r="K407" i="39" s="1"/>
  <c r="E274" i="39"/>
  <c r="K274" i="39" s="1" a="1"/>
  <c r="K274" i="39" s="1"/>
  <c r="E305" i="39"/>
  <c r="K305" i="39" s="1" a="1"/>
  <c r="K305" i="39" s="1"/>
  <c r="E409" i="39"/>
  <c r="K409" i="39" s="1" a="1"/>
  <c r="K409" i="39" s="1"/>
  <c r="E335" i="39"/>
  <c r="K335" i="39" s="1" a="1"/>
  <c r="K335" i="39" s="1"/>
  <c r="E240" i="39"/>
  <c r="K240" i="39" s="1" a="1"/>
  <c r="K240" i="39" s="1"/>
  <c r="E83" i="39"/>
  <c r="K83" i="39" s="1" a="1"/>
  <c r="K83" i="39" s="1"/>
  <c r="E190" i="39"/>
  <c r="K190" i="39" s="1" a="1"/>
  <c r="K190" i="39" s="1"/>
  <c r="E408" i="39"/>
  <c r="K408" i="39" s="1" a="1"/>
  <c r="K408" i="39" s="1"/>
  <c r="E47" i="39"/>
  <c r="K47" i="39" s="1" a="1"/>
  <c r="K47" i="39" s="1"/>
  <c r="E337" i="39"/>
  <c r="K337" i="39" s="1" a="1"/>
  <c r="K337" i="39" s="1"/>
  <c r="E422" i="39"/>
  <c r="K422" i="39" s="1" a="1"/>
  <c r="K422" i="39" s="1"/>
  <c r="E188" i="39"/>
  <c r="K188" i="39" s="1" a="1"/>
  <c r="K188" i="39" s="1"/>
  <c r="E565" i="39"/>
  <c r="K565" i="39" s="1" a="1"/>
  <c r="K565" i="39" s="1"/>
  <c r="E49" i="39"/>
  <c r="K49" i="39" s="1" a="1"/>
  <c r="K49" i="39" s="1"/>
  <c r="E425" i="39"/>
  <c r="K425" i="39" s="1" a="1"/>
  <c r="K425" i="39" s="1"/>
  <c r="E304" i="39"/>
  <c r="K304" i="39" s="1" a="1"/>
  <c r="K304" i="39" s="1"/>
  <c r="E199" i="39"/>
  <c r="K199" i="39" s="1" a="1"/>
  <c r="K199" i="39" s="1"/>
  <c r="E124" i="39"/>
  <c r="K124" i="39" s="1" a="1"/>
  <c r="K124" i="39" s="1"/>
  <c r="E180" i="39"/>
  <c r="K180" i="39" s="1" a="1"/>
  <c r="K180" i="39" s="1"/>
  <c r="E419" i="39"/>
  <c r="K419" i="39" s="1" a="1"/>
  <c r="K419" i="39" s="1"/>
  <c r="E331" i="39"/>
  <c r="K331" i="39" s="1" a="1"/>
  <c r="K331" i="39" s="1"/>
  <c r="E100" i="39"/>
  <c r="K100" i="39" s="1" a="1"/>
  <c r="K100" i="39" s="1"/>
  <c r="E140" i="39"/>
  <c r="K140" i="39" s="1" a="1"/>
  <c r="K140" i="39" s="1"/>
  <c r="E381" i="39"/>
  <c r="K381" i="39" s="1" a="1"/>
  <c r="K381" i="39" s="1"/>
  <c r="E503" i="39"/>
  <c r="K503" i="39" s="1" a="1"/>
  <c r="K503" i="39" s="1"/>
  <c r="E295" i="39"/>
  <c r="K295" i="39" s="1" a="1"/>
  <c r="K295" i="39" s="1"/>
  <c r="E220" i="39"/>
  <c r="K220" i="39" s="1" a="1"/>
  <c r="K220" i="39" s="1"/>
  <c r="E31" i="39"/>
  <c r="K31" i="39" s="1" a="1"/>
  <c r="K31" i="39" s="1"/>
  <c r="E93" i="39"/>
  <c r="K93" i="39" s="1" a="1"/>
  <c r="K93" i="39" s="1"/>
  <c r="E234" i="39"/>
  <c r="K234" i="39" s="1" a="1"/>
  <c r="K234" i="39" s="1"/>
  <c r="E116" i="39"/>
  <c r="K116" i="39" s="1" a="1"/>
  <c r="K116" i="39" s="1"/>
  <c r="E238" i="39"/>
  <c r="K238" i="39" s="1" a="1"/>
  <c r="K238" i="39" s="1"/>
  <c r="E213" i="39"/>
  <c r="K213" i="39" s="1" a="1"/>
  <c r="K213" i="39" s="1"/>
  <c r="E510" i="39"/>
  <c r="K510" i="39" s="1" a="1"/>
  <c r="K510" i="39" s="1"/>
  <c r="E481" i="39"/>
  <c r="K481" i="39" s="1" a="1"/>
  <c r="K481" i="39" s="1"/>
  <c r="E10" i="39"/>
  <c r="E589" i="39"/>
  <c r="K589" i="39" s="1" a="1"/>
  <c r="K589" i="39" s="1"/>
  <c r="E620" i="39"/>
  <c r="E647" i="39"/>
  <c r="E672" i="39"/>
  <c r="E692" i="39"/>
  <c r="E722" i="39"/>
  <c r="E745" i="39"/>
  <c r="E772" i="39"/>
  <c r="E600" i="39"/>
  <c r="E627" i="39"/>
  <c r="E650" i="39"/>
  <c r="E675" i="39"/>
  <c r="E702" i="39"/>
  <c r="E725" i="39"/>
  <c r="E752" i="39"/>
  <c r="E775" i="39"/>
  <c r="E207" i="39"/>
  <c r="K207" i="39" s="1" a="1"/>
  <c r="K207" i="39" s="1"/>
  <c r="E37" i="39"/>
  <c r="K37" i="39" s="1" a="1"/>
  <c r="K37" i="39" s="1"/>
  <c r="E353" i="39"/>
  <c r="K353" i="39" s="1" a="1"/>
  <c r="K353" i="39" s="1"/>
  <c r="E184" i="39"/>
  <c r="K184" i="39" s="1" a="1"/>
  <c r="K184" i="39" s="1"/>
  <c r="E133" i="39"/>
  <c r="K133" i="39" s="1" a="1"/>
  <c r="K133" i="39" s="1"/>
  <c r="E471" i="39"/>
  <c r="K471" i="39" s="1" a="1"/>
  <c r="K471" i="39" s="1"/>
  <c r="E95" i="39"/>
  <c r="K95" i="39" s="1" a="1"/>
  <c r="K95" i="39" s="1"/>
  <c r="E249" i="39"/>
  <c r="K249" i="39" s="1" a="1"/>
  <c r="K249" i="39" s="1"/>
  <c r="E562" i="39"/>
  <c r="K562" i="39" s="1" a="1"/>
  <c r="K562" i="39" s="1"/>
  <c r="E406" i="39"/>
  <c r="K406" i="39" s="1" a="1"/>
  <c r="K406" i="39" s="1"/>
  <c r="E110" i="39"/>
  <c r="K110" i="39" s="1" a="1"/>
  <c r="K110" i="39" s="1"/>
  <c r="E404" i="39"/>
  <c r="K404" i="39" s="1" a="1"/>
  <c r="K404" i="39" s="1"/>
  <c r="E104" i="39"/>
  <c r="K104" i="39" s="1" a="1"/>
  <c r="K104" i="39" s="1"/>
  <c r="E9" i="39"/>
  <c r="K9" i="39" s="1" a="1"/>
  <c r="K9" i="39" s="1"/>
  <c r="E548" i="39"/>
  <c r="K548" i="39" s="1" a="1"/>
  <c r="K548" i="39" s="1"/>
  <c r="E377" i="39"/>
  <c r="K377" i="39" s="1" a="1"/>
  <c r="K377" i="39" s="1"/>
  <c r="E222" i="39"/>
  <c r="K222" i="39" s="1" a="1"/>
  <c r="K222" i="39" s="1"/>
  <c r="E56" i="39"/>
  <c r="K56" i="39" s="1" a="1"/>
  <c r="K56" i="39" s="1"/>
  <c r="E77" i="39"/>
  <c r="K77" i="39" s="1" a="1"/>
  <c r="K77" i="39" s="1"/>
  <c r="E487" i="39"/>
  <c r="K487" i="39" s="1" a="1"/>
  <c r="K487" i="39" s="1"/>
  <c r="E281" i="39"/>
  <c r="K281" i="39" s="1" a="1"/>
  <c r="K281" i="39" s="1"/>
  <c r="E413" i="39"/>
  <c r="K413" i="39" s="1" a="1"/>
  <c r="K413" i="39" s="1"/>
  <c r="E474" i="39"/>
  <c r="K474" i="39" s="1" a="1"/>
  <c r="K474" i="39" s="1"/>
  <c r="E468" i="39"/>
  <c r="K468" i="39" s="1" a="1"/>
  <c r="K468" i="39" s="1"/>
  <c r="E346" i="39"/>
  <c r="K346" i="39" s="1" a="1"/>
  <c r="K346" i="39" s="1"/>
  <c r="E560" i="39"/>
  <c r="K560" i="39" s="1" a="1"/>
  <c r="K560" i="39" s="1"/>
  <c r="E441" i="39"/>
  <c r="K441" i="39" s="1" a="1"/>
  <c r="K441" i="39" s="1"/>
  <c r="E501" i="39"/>
  <c r="K501" i="39" s="1" a="1"/>
  <c r="K501" i="39" s="1"/>
  <c r="E423" i="39"/>
  <c r="K423" i="39" s="1" a="1"/>
  <c r="K423" i="39" s="1"/>
  <c r="E477" i="39"/>
  <c r="K477" i="39" s="1" a="1"/>
  <c r="K477" i="39" s="1"/>
  <c r="E123" i="39"/>
  <c r="K123" i="39" s="1" a="1"/>
  <c r="K123" i="39" s="1"/>
  <c r="E246" i="39"/>
  <c r="K246" i="39" s="1" a="1"/>
  <c r="K246" i="39" s="1"/>
  <c r="E556" i="39"/>
  <c r="K556" i="39" s="1" a="1"/>
  <c r="K556" i="39" s="1"/>
  <c r="E538" i="39"/>
  <c r="K538" i="39" s="1" a="1"/>
  <c r="K538" i="39" s="1"/>
  <c r="E514" i="39"/>
  <c r="K514" i="39" s="1" a="1"/>
  <c r="K514" i="39" s="1"/>
  <c r="E518" i="39"/>
  <c r="K518" i="39" s="1" a="1"/>
  <c r="K518" i="39" s="1"/>
  <c r="E411" i="39"/>
  <c r="K411" i="39" s="1" a="1"/>
  <c r="K411" i="39" s="1"/>
  <c r="E435" i="39"/>
  <c r="K435" i="39" s="1" a="1"/>
  <c r="K435" i="39" s="1"/>
  <c r="E496" i="39"/>
  <c r="K496" i="39" s="1" a="1"/>
  <c r="K496" i="39" s="1"/>
  <c r="E89" i="39"/>
  <c r="K89" i="39" s="1" a="1"/>
  <c r="K89" i="39" s="1"/>
  <c r="E17" i="39"/>
  <c r="K17" i="39" s="1" a="1"/>
  <c r="K17" i="39" s="1"/>
  <c r="E306" i="39"/>
  <c r="K306" i="39" s="1" a="1"/>
  <c r="K306" i="39" s="1"/>
  <c r="E572" i="39"/>
  <c r="K572" i="39" s="1" a="1"/>
  <c r="K572" i="39" s="1"/>
  <c r="E575" i="39"/>
  <c r="K575" i="39" s="1" a="1"/>
  <c r="K575" i="39" s="1"/>
  <c r="E582" i="39"/>
  <c r="K582" i="39" s="1" a="1"/>
  <c r="K582" i="39" s="1"/>
  <c r="E585" i="39"/>
  <c r="K585" i="39" s="1" a="1"/>
  <c r="K585" i="39" s="1"/>
  <c r="E592" i="39"/>
  <c r="K592" i="39" s="1" a="1"/>
  <c r="K592" i="39" s="1"/>
  <c r="E595" i="39"/>
  <c r="K595" i="39" s="1" a="1"/>
  <c r="K595" i="39" s="1"/>
  <c r="E603" i="39"/>
  <c r="E606" i="39"/>
  <c r="E613" i="39"/>
  <c r="E616" i="39"/>
  <c r="E623" i="39"/>
  <c r="E626" i="39"/>
  <c r="E633" i="39"/>
  <c r="E636" i="39"/>
  <c r="E643" i="39"/>
  <c r="E646" i="39"/>
  <c r="E653" i="39"/>
  <c r="E656" i="39"/>
  <c r="E663" i="39"/>
  <c r="E666" i="39"/>
  <c r="E671" i="39"/>
  <c r="E678" i="39"/>
  <c r="E683" i="39"/>
  <c r="E686" i="39"/>
  <c r="E696" i="39"/>
  <c r="E698" i="39"/>
  <c r="E701" i="39"/>
  <c r="E708" i="39"/>
  <c r="E711" i="39"/>
  <c r="E718" i="39"/>
  <c r="E721" i="39"/>
  <c r="E728" i="39"/>
  <c r="E731" i="39"/>
  <c r="E738" i="39"/>
  <c r="E741" i="39"/>
  <c r="E748" i="39"/>
  <c r="E751" i="39"/>
  <c r="E758" i="39"/>
  <c r="E761" i="39"/>
  <c r="E768" i="39"/>
  <c r="E771" i="39"/>
  <c r="E778" i="39"/>
  <c r="E490" i="39"/>
  <c r="K490" i="39" s="1" a="1"/>
  <c r="K490" i="39" s="1"/>
  <c r="E58" i="39"/>
  <c r="K58" i="39" s="1" a="1"/>
  <c r="K58" i="39" s="1"/>
  <c r="E237" i="39"/>
  <c r="K237" i="39" s="1" a="1"/>
  <c r="K237" i="39" s="1"/>
  <c r="E78" i="39"/>
  <c r="K78" i="39" s="1" a="1"/>
  <c r="K78" i="39" s="1"/>
  <c r="E26" i="39"/>
  <c r="K26" i="39" s="1" a="1"/>
  <c r="K26" i="39" s="1"/>
  <c r="E275" i="39"/>
  <c r="K275" i="39" s="1" a="1"/>
  <c r="K275" i="39" s="1"/>
  <c r="E136" i="39"/>
  <c r="K136" i="39" s="1" a="1"/>
  <c r="K136" i="39" s="1"/>
  <c r="E532" i="39"/>
  <c r="K532" i="39" s="1" a="1"/>
  <c r="K532" i="39" s="1"/>
  <c r="E137" i="39"/>
  <c r="K137" i="39" s="1" a="1"/>
  <c r="K137" i="39" s="1"/>
  <c r="E554" i="39"/>
  <c r="K554" i="39" s="1" a="1"/>
  <c r="K554" i="39" s="1"/>
  <c r="E186" i="39"/>
  <c r="K186" i="39" s="1" a="1"/>
  <c r="K186" i="39" s="1"/>
  <c r="E534" i="39"/>
  <c r="K534" i="39" s="1" a="1"/>
  <c r="K534" i="39" s="1"/>
  <c r="E185" i="39"/>
  <c r="K185" i="39" s="1" a="1"/>
  <c r="K185" i="39" s="1"/>
  <c r="E392" i="39"/>
  <c r="K392" i="39" s="1" a="1"/>
  <c r="K392" i="39" s="1"/>
  <c r="E333" i="39"/>
  <c r="K333" i="39" s="1" a="1"/>
  <c r="K333" i="39" s="1"/>
  <c r="E439" i="39"/>
  <c r="K439" i="39" s="1" a="1"/>
  <c r="K439" i="39" s="1"/>
  <c r="E203" i="39"/>
  <c r="K203" i="39" s="1" a="1"/>
  <c r="K203" i="39" s="1"/>
  <c r="E29" i="39"/>
  <c r="K29" i="39" s="1" a="1"/>
  <c r="K29" i="39" s="1"/>
  <c r="E51" i="39"/>
  <c r="K51" i="39" s="1" a="1"/>
  <c r="K51" i="39" s="1"/>
  <c r="E125" i="39"/>
  <c r="K125" i="39" s="1" a="1"/>
  <c r="K125" i="39" s="1"/>
  <c r="E451" i="39"/>
  <c r="K451" i="39" s="1" a="1"/>
  <c r="K451" i="39" s="1"/>
  <c r="E547" i="39"/>
  <c r="K547" i="39" s="1" a="1"/>
  <c r="K547" i="39" s="1"/>
  <c r="E98" i="39"/>
  <c r="K98" i="39" s="1" a="1"/>
  <c r="K98" i="39" s="1"/>
  <c r="E509" i="39"/>
  <c r="K509" i="39" s="1" a="1"/>
  <c r="K509" i="39" s="1"/>
  <c r="E230" i="39"/>
  <c r="K230" i="39" s="1" a="1"/>
  <c r="K230" i="39" s="1"/>
  <c r="E173" i="39"/>
  <c r="K173" i="39" s="1" a="1"/>
  <c r="K173" i="39" s="1"/>
  <c r="E253" i="39"/>
  <c r="K253" i="39" s="1" a="1"/>
  <c r="K253" i="39" s="1"/>
  <c r="E320" i="39"/>
  <c r="K320" i="39" s="1" a="1"/>
  <c r="K320" i="39" s="1"/>
  <c r="E334" i="39"/>
  <c r="K334" i="39" s="1" a="1"/>
  <c r="K334" i="39" s="1"/>
  <c r="E282" i="39"/>
  <c r="K282" i="39" s="1" a="1"/>
  <c r="K282" i="39" s="1"/>
  <c r="E70" i="39"/>
  <c r="K70" i="39" s="1" a="1"/>
  <c r="K70" i="39" s="1"/>
  <c r="E44" i="39"/>
  <c r="K44" i="39" s="1" a="1"/>
  <c r="K44" i="39" s="1"/>
  <c r="E540" i="39"/>
  <c r="K540" i="39" s="1" a="1"/>
  <c r="K540" i="39" s="1"/>
  <c r="E142" i="39"/>
  <c r="K142" i="39" s="1" a="1"/>
  <c r="K142" i="39" s="1"/>
  <c r="E194" i="39"/>
  <c r="E428" i="39"/>
  <c r="K428" i="39" s="1" a="1"/>
  <c r="K428" i="39" s="1"/>
  <c r="E533" i="39"/>
  <c r="K533" i="39" s="1" a="1"/>
  <c r="K533" i="39" s="1"/>
  <c r="E357" i="39"/>
  <c r="K357" i="39" s="1" a="1"/>
  <c r="K357" i="39" s="1"/>
  <c r="E287" i="39"/>
  <c r="K287" i="39" s="1" a="1"/>
  <c r="K287" i="39" s="1"/>
  <c r="E427" i="39"/>
  <c r="K427" i="39" s="1" a="1"/>
  <c r="K427" i="39" s="1"/>
  <c r="E278" i="39"/>
  <c r="K278" i="39" s="1" a="1"/>
  <c r="K278" i="39" s="1"/>
  <c r="E567" i="39"/>
  <c r="K567" i="39" s="1" a="1"/>
  <c r="K567" i="39" s="1"/>
  <c r="E571" i="39"/>
  <c r="K571" i="39" s="1" a="1"/>
  <c r="K571" i="39" s="1"/>
  <c r="E578" i="39"/>
  <c r="K578" i="39" s="1" a="1"/>
  <c r="K578" i="39" s="1"/>
  <c r="E581" i="39"/>
  <c r="K581" i="39" s="1" a="1"/>
  <c r="K581" i="39" s="1"/>
  <c r="E588" i="39"/>
  <c r="K588" i="39" s="1" a="1"/>
  <c r="K588" i="39" s="1"/>
  <c r="E591" i="39"/>
  <c r="K591" i="39" s="1" a="1"/>
  <c r="K591" i="39" s="1"/>
  <c r="E598" i="39"/>
  <c r="K598" i="39" s="1" a="1"/>
  <c r="K598" i="39" s="1"/>
  <c r="E599" i="39"/>
  <c r="E602" i="39"/>
  <c r="E609" i="39"/>
  <c r="E612" i="39"/>
  <c r="E619" i="39"/>
  <c r="E622" i="39"/>
  <c r="E629" i="39"/>
  <c r="E632" i="39"/>
  <c r="E639" i="39"/>
  <c r="E642" i="39"/>
  <c r="E649" i="39"/>
  <c r="E652" i="39"/>
  <c r="E659" i="39"/>
  <c r="E662" i="39"/>
  <c r="E669" i="39"/>
  <c r="E674" i="39"/>
  <c r="E679" i="39"/>
  <c r="E682" i="39"/>
  <c r="E689" i="39"/>
  <c r="E695" i="39"/>
  <c r="E697" i="39"/>
  <c r="E704" i="39"/>
  <c r="E707" i="39"/>
  <c r="E714" i="39"/>
  <c r="E717" i="39"/>
  <c r="E724" i="39"/>
  <c r="E727" i="39"/>
  <c r="E734" i="39"/>
  <c r="E737" i="39"/>
  <c r="E744" i="39"/>
  <c r="E747" i="39"/>
  <c r="E754" i="39"/>
  <c r="E757" i="39"/>
  <c r="E764" i="39"/>
  <c r="E767" i="39"/>
  <c r="E774" i="39"/>
  <c r="E777" i="39"/>
  <c r="E43" i="39"/>
  <c r="K43" i="39" s="1" a="1"/>
  <c r="K43" i="39" s="1"/>
  <c r="E231" i="39"/>
  <c r="K231" i="39" s="1" a="1"/>
  <c r="K231" i="39" s="1"/>
  <c r="E467" i="39"/>
  <c r="K467" i="39" s="1" a="1"/>
  <c r="K467" i="39" s="1"/>
  <c r="E228" i="39"/>
  <c r="K228" i="39" s="1" a="1"/>
  <c r="K228" i="39" s="1"/>
  <c r="E504" i="39"/>
  <c r="K504" i="39" s="1" a="1"/>
  <c r="K504" i="39" s="1"/>
  <c r="E391" i="39"/>
  <c r="K391" i="39" s="1" a="1"/>
  <c r="K391" i="39" s="1"/>
  <c r="E319" i="39"/>
  <c r="K319" i="39" s="1" a="1"/>
  <c r="K319" i="39" s="1"/>
  <c r="E376" i="39"/>
  <c r="K376" i="39" s="1" a="1"/>
  <c r="K376" i="39" s="1"/>
  <c r="E317" i="39"/>
  <c r="K317" i="39" s="1" a="1"/>
  <c r="K317" i="39" s="1"/>
  <c r="E410" i="39"/>
  <c r="K410" i="39" s="1" a="1"/>
  <c r="K410" i="39" s="1"/>
  <c r="E454" i="39"/>
  <c r="K454" i="39" s="1" a="1"/>
  <c r="K454" i="39" s="1"/>
  <c r="E121" i="39"/>
  <c r="K121" i="39" s="1" a="1"/>
  <c r="K121" i="39" s="1"/>
  <c r="E458" i="39"/>
  <c r="K458" i="39" s="1" a="1"/>
  <c r="K458" i="39" s="1"/>
  <c r="E380" i="39"/>
  <c r="K380" i="39" s="1" a="1"/>
  <c r="K380" i="39" s="1"/>
  <c r="E403" i="39"/>
  <c r="K403" i="39" s="1" a="1"/>
  <c r="K403" i="39" s="1"/>
  <c r="E553" i="39"/>
  <c r="K553" i="39" s="1" a="1"/>
  <c r="K553" i="39" s="1"/>
  <c r="E350" i="39"/>
  <c r="K350" i="39" s="1" a="1"/>
  <c r="K350" i="39" s="1"/>
  <c r="E378" i="39"/>
  <c r="K378" i="39" s="1" a="1"/>
  <c r="K378" i="39" s="1"/>
  <c r="E328" i="39"/>
  <c r="K328" i="39" s="1" a="1"/>
  <c r="K328" i="39" s="1"/>
  <c r="E483" i="39"/>
  <c r="K483" i="39" s="1" a="1"/>
  <c r="K483" i="39" s="1"/>
  <c r="E341" i="39"/>
  <c r="K341" i="39" s="1" a="1"/>
  <c r="K341" i="39" s="1"/>
  <c r="E300" i="39"/>
  <c r="K300" i="39" s="1" a="1"/>
  <c r="K300" i="39" s="1"/>
  <c r="E250" i="39"/>
  <c r="K250" i="39" s="1" a="1"/>
  <c r="K250" i="39" s="1"/>
  <c r="E210" i="39"/>
  <c r="K210" i="39" s="1" a="1"/>
  <c r="K210" i="39" s="1"/>
  <c r="E54" i="39"/>
  <c r="K54" i="39" s="1" a="1"/>
  <c r="K54" i="39" s="1"/>
  <c r="E28" i="39"/>
  <c r="K28" i="39" s="1" a="1"/>
  <c r="K28" i="39" s="1"/>
  <c r="E358" i="39"/>
  <c r="K358" i="39" s="1" a="1"/>
  <c r="K358" i="39" s="1"/>
  <c r="E330" i="39"/>
  <c r="K330" i="39" s="1" a="1"/>
  <c r="K330" i="39" s="1"/>
  <c r="E520" i="39"/>
  <c r="K520" i="39" s="1" a="1"/>
  <c r="K520" i="39" s="1"/>
  <c r="E252" i="39"/>
  <c r="K252" i="39" s="1" a="1"/>
  <c r="K252" i="39" s="1"/>
  <c r="E91" i="39"/>
  <c r="K91" i="39" s="1" a="1"/>
  <c r="K91" i="39" s="1"/>
  <c r="E113" i="39"/>
  <c r="K113" i="39" s="1" a="1"/>
  <c r="K113" i="39" s="1"/>
  <c r="E235" i="39"/>
  <c r="K235" i="39" s="1" a="1"/>
  <c r="K235" i="39" s="1"/>
  <c r="E309" i="39"/>
  <c r="K309" i="39" s="1" a="1"/>
  <c r="K309" i="39" s="1"/>
  <c r="E379" i="39"/>
  <c r="K379" i="39" s="1" a="1"/>
  <c r="K379" i="39" s="1"/>
  <c r="E464" i="39"/>
  <c r="K464" i="39" s="1" a="1"/>
  <c r="K464" i="39" s="1"/>
  <c r="E426" i="39"/>
  <c r="K426" i="39" s="1" a="1"/>
  <c r="K426" i="39" s="1"/>
  <c r="E159" i="39"/>
  <c r="K159" i="39" s="1" a="1"/>
  <c r="K159" i="39" s="1"/>
  <c r="E126" i="39"/>
  <c r="E512" i="39"/>
  <c r="K512" i="39" s="1" a="1"/>
  <c r="K512" i="39" s="1"/>
  <c r="E192" i="39"/>
  <c r="K192" i="39" s="1" a="1"/>
  <c r="K192" i="39" s="1"/>
  <c r="E470" i="39"/>
  <c r="K470" i="39" s="1" a="1"/>
  <c r="K470" i="39" s="1"/>
  <c r="E568" i="39"/>
  <c r="K568" i="39" s="1" a="1"/>
  <c r="K568" i="39" s="1"/>
  <c r="E574" i="39"/>
  <c r="K574" i="39" s="1" a="1"/>
  <c r="K574" i="39" s="1"/>
  <c r="E577" i="39"/>
  <c r="K577" i="39" s="1" a="1"/>
  <c r="K577" i="39" s="1"/>
  <c r="E584" i="39"/>
  <c r="K584" i="39" s="1" a="1"/>
  <c r="K584" i="39" s="1"/>
  <c r="E587" i="39"/>
  <c r="K587" i="39" s="1" a="1"/>
  <c r="K587" i="39" s="1"/>
  <c r="E594" i="39"/>
  <c r="K594" i="39" s="1" a="1"/>
  <c r="K594" i="39" s="1"/>
  <c r="E597" i="39"/>
  <c r="K597" i="39" s="1" a="1"/>
  <c r="K597" i="39" s="1"/>
  <c r="E605" i="39"/>
  <c r="E608" i="39"/>
  <c r="E615" i="39"/>
  <c r="E618" i="39"/>
  <c r="E625" i="39"/>
  <c r="E628" i="39"/>
  <c r="E634" i="39"/>
  <c r="E638" i="39"/>
  <c r="E645" i="39"/>
  <c r="E648" i="39"/>
  <c r="E655" i="39"/>
  <c r="E658" i="39"/>
  <c r="E665" i="39"/>
  <c r="E670" i="39"/>
  <c r="E673" i="39"/>
  <c r="E677" i="39"/>
  <c r="E685" i="39"/>
  <c r="E688" i="39"/>
  <c r="E694" i="39"/>
  <c r="E700" i="39"/>
  <c r="E703" i="39"/>
  <c r="E710" i="39"/>
  <c r="E713" i="39"/>
  <c r="E720" i="39"/>
  <c r="E723" i="39"/>
  <c r="E730" i="39"/>
  <c r="E733" i="39"/>
  <c r="E740" i="39"/>
  <c r="E743" i="39"/>
  <c r="E750" i="39"/>
  <c r="E753" i="39"/>
  <c r="E760" i="39"/>
  <c r="E763" i="39"/>
  <c r="E770" i="39"/>
  <c r="E773" i="39"/>
  <c r="E780" i="39"/>
  <c r="E218" i="39"/>
  <c r="K218" i="39" s="1" a="1"/>
  <c r="K218" i="39" s="1"/>
  <c r="E551" i="39"/>
  <c r="K551" i="39" s="1" a="1"/>
  <c r="K551" i="39" s="1"/>
  <c r="E163" i="39"/>
  <c r="K163" i="39" s="1" a="1"/>
  <c r="K163" i="39" s="1"/>
  <c r="E324" i="39"/>
  <c r="K324" i="39" s="1" a="1"/>
  <c r="K324" i="39" s="1"/>
  <c r="E482" i="39"/>
  <c r="K482" i="39" s="1" a="1"/>
  <c r="K482" i="39" s="1"/>
  <c r="E530" i="39"/>
  <c r="K530" i="39" s="1" a="1"/>
  <c r="K530" i="39" s="1"/>
  <c r="E537" i="39"/>
  <c r="K537" i="39" s="1" a="1"/>
  <c r="K537" i="39" s="1"/>
  <c r="E232" i="39"/>
  <c r="K232" i="39" s="1" a="1"/>
  <c r="K232" i="39" s="1"/>
  <c r="E155" i="39"/>
  <c r="K155" i="39" s="1" a="1"/>
  <c r="K155" i="39" s="1"/>
  <c r="E393" i="39"/>
  <c r="K393" i="39" s="1" a="1"/>
  <c r="K393" i="39" s="1"/>
  <c r="E72" i="39"/>
  <c r="K72" i="39" s="1" a="1"/>
  <c r="K72" i="39" s="1"/>
  <c r="E201" i="39"/>
  <c r="K201" i="39" s="1" a="1"/>
  <c r="K201" i="39" s="1"/>
  <c r="E12" i="39"/>
  <c r="K12" i="39" s="1" a="1"/>
  <c r="K12" i="39" s="1"/>
  <c r="E6" i="39"/>
  <c r="K6" i="39" s="1" a="1"/>
  <c r="K6" i="39" s="1"/>
  <c r="E212" i="39"/>
  <c r="K212" i="39" s="1" a="1"/>
  <c r="K212" i="39" s="1"/>
  <c r="E161" i="39"/>
  <c r="K161" i="39" s="1" a="1"/>
  <c r="K161" i="39" s="1"/>
  <c r="E36" i="39"/>
  <c r="K36" i="39" s="1" a="1"/>
  <c r="K36" i="39" s="1"/>
  <c r="E375" i="39"/>
  <c r="K375" i="39" s="1" a="1"/>
  <c r="K375" i="39" s="1"/>
  <c r="E233" i="39"/>
  <c r="K233" i="39" s="1" a="1"/>
  <c r="K233" i="39" s="1"/>
  <c r="E527" i="39"/>
  <c r="K527" i="39" s="1" a="1"/>
  <c r="K527" i="39" s="1"/>
  <c r="E202" i="39"/>
  <c r="K202" i="39" s="1" a="1"/>
  <c r="K202" i="39" s="1"/>
  <c r="E196" i="39"/>
  <c r="K196" i="39" s="1" a="1"/>
  <c r="K196" i="39" s="1"/>
  <c r="E244" i="39"/>
  <c r="K244" i="39" s="1" a="1"/>
  <c r="K244" i="39" s="1"/>
  <c r="E219" i="39"/>
  <c r="K219" i="39" s="1" a="1"/>
  <c r="K219" i="39" s="1"/>
  <c r="E531" i="39"/>
  <c r="K531" i="39" s="1" a="1"/>
  <c r="K531" i="39" s="1"/>
  <c r="E449" i="39"/>
  <c r="K449" i="39" s="1" a="1"/>
  <c r="K449" i="39" s="1"/>
  <c r="E382" i="39"/>
  <c r="K382" i="39" s="1" a="1"/>
  <c r="K382" i="39" s="1"/>
  <c r="E50" i="39"/>
  <c r="K50" i="39" s="1" a="1"/>
  <c r="K50" i="39" s="1"/>
  <c r="E298" i="39"/>
  <c r="E193" i="39"/>
  <c r="K193" i="39" s="1" a="1"/>
  <c r="K193" i="39" s="1"/>
  <c r="E82" i="39"/>
  <c r="K82" i="39" s="1" a="1"/>
  <c r="K82" i="39" s="1"/>
  <c r="E224" i="39"/>
  <c r="K224" i="39" s="1" a="1"/>
  <c r="K224" i="39" s="1"/>
  <c r="E414" i="39"/>
  <c r="K414" i="39" s="1" a="1"/>
  <c r="K414" i="39" s="1"/>
  <c r="E343" i="39"/>
  <c r="K343" i="39" s="1" a="1"/>
  <c r="K343" i="39" s="1"/>
  <c r="E395" i="39"/>
  <c r="K395" i="39" s="1" a="1"/>
  <c r="K395" i="39" s="1"/>
  <c r="E13" i="39"/>
  <c r="K13" i="39" s="1" a="1"/>
  <c r="K13" i="39" s="1"/>
  <c r="E566" i="39"/>
  <c r="K566" i="39" s="1" a="1"/>
  <c r="K566" i="39" s="1"/>
  <c r="E158" i="39"/>
  <c r="K158" i="39" s="1" a="1"/>
  <c r="K158" i="39" s="1"/>
  <c r="E461" i="39"/>
  <c r="K461" i="39" s="1" a="1"/>
  <c r="K461" i="39" s="1"/>
  <c r="E327" i="39"/>
  <c r="K327" i="39" s="1" a="1"/>
  <c r="K327" i="39" s="1"/>
  <c r="E570" i="39"/>
  <c r="K570" i="39" s="1" a="1"/>
  <c r="K570" i="39" s="1"/>
  <c r="E573" i="39"/>
  <c r="K573" i="39" s="1" a="1"/>
  <c r="K573" i="39" s="1"/>
  <c r="E580" i="39"/>
  <c r="K580" i="39" s="1" a="1"/>
  <c r="K580" i="39" s="1"/>
  <c r="E583" i="39"/>
  <c r="K583" i="39" s="1" a="1"/>
  <c r="K583" i="39" s="1"/>
  <c r="E590" i="39"/>
  <c r="K590" i="39" s="1" a="1"/>
  <c r="K590" i="39" s="1"/>
  <c r="E593" i="39"/>
  <c r="K593" i="39" s="1" a="1"/>
  <c r="K593" i="39" s="1"/>
  <c r="E601" i="39"/>
  <c r="E604" i="39"/>
  <c r="E611" i="39"/>
  <c r="E614" i="39"/>
  <c r="E621" i="39"/>
  <c r="E624" i="39"/>
  <c r="E631" i="39"/>
  <c r="E635" i="39"/>
  <c r="E641" i="39"/>
  <c r="E644" i="39"/>
  <c r="E651" i="39"/>
  <c r="E654" i="39"/>
  <c r="E661" i="39"/>
  <c r="E664" i="39"/>
  <c r="E668" i="39"/>
  <c r="E676" i="39"/>
  <c r="E680" i="39"/>
  <c r="E684" i="39"/>
  <c r="E691" i="39"/>
  <c r="E693" i="39"/>
  <c r="E699" i="39"/>
  <c r="E706" i="39"/>
  <c r="E709" i="39"/>
  <c r="E716" i="39"/>
  <c r="E719" i="39"/>
  <c r="E726" i="39"/>
  <c r="E729" i="39"/>
  <c r="E736" i="39"/>
  <c r="E739" i="39"/>
  <c r="E746" i="39"/>
  <c r="E749" i="39"/>
  <c r="E756" i="39"/>
  <c r="E759" i="39"/>
  <c r="E766" i="39"/>
  <c r="E769" i="39"/>
  <c r="E776" i="39"/>
  <c r="E779" i="39"/>
  <c r="J298" i="39"/>
  <c r="J126" i="39"/>
  <c r="J194" i="39"/>
  <c r="J10" i="39"/>
  <c r="K298" i="39" l="1" a="1"/>
  <c r="K298" i="39" s="1"/>
  <c r="K2" i="39" a="1"/>
  <c r="K2" i="39" s="1"/>
  <c r="K126" i="39" a="1"/>
  <c r="K126" i="39" s="1"/>
  <c r="K194" i="39" a="1"/>
  <c r="K194" i="39" s="1"/>
  <c r="K10" i="39" a="1"/>
  <c r="K10" i="39" s="1"/>
  <c r="L2" i="39" l="1" a="1"/>
  <c r="L2" i="39" s="1"/>
  <c r="M1192" i="39" a="1"/>
  <c r="M1192" i="39" s="1"/>
  <c r="M1176" i="39" a="1"/>
  <c r="M1176" i="39" s="1"/>
  <c r="M1190" i="39" a="1"/>
  <c r="M1190" i="39" s="1"/>
  <c r="M1186" i="39" a="1"/>
  <c r="M1186" i="39" s="1"/>
  <c r="M1182" i="39" a="1"/>
  <c r="M1182" i="39" s="1"/>
  <c r="M1178" i="39" a="1"/>
  <c r="M1178" i="39" s="1"/>
  <c r="M1174" i="39" a="1"/>
  <c r="M1174" i="39" s="1"/>
  <c r="M1194" i="39" a="1"/>
  <c r="M1194" i="39" s="1"/>
  <c r="M1184" i="39" a="1"/>
  <c r="M1184" i="39" s="1"/>
  <c r="M1188" i="39" a="1"/>
  <c r="M1188" i="39" s="1"/>
  <c r="M1193" i="39" a="1"/>
  <c r="M1193" i="39" s="1"/>
  <c r="M1189" i="39" a="1"/>
  <c r="M1189" i="39" s="1"/>
  <c r="M1185" i="39" a="1"/>
  <c r="M1185" i="39" s="1"/>
  <c r="M1181" i="39" a="1"/>
  <c r="M1181" i="39" s="1"/>
  <c r="M1177" i="39" a="1"/>
  <c r="M1177" i="39" s="1"/>
  <c r="M1173" i="39" a="1"/>
  <c r="M1173" i="39" s="1"/>
  <c r="M1180" i="39" a="1"/>
  <c r="M1180" i="39" s="1"/>
  <c r="M1191" i="39" a="1"/>
  <c r="M1191" i="39" s="1"/>
  <c r="M1187" i="39" a="1"/>
  <c r="M1187" i="39" s="1"/>
  <c r="M1183" i="39" a="1"/>
  <c r="M1183" i="39" s="1"/>
  <c r="M1179" i="39" a="1"/>
  <c r="M1179" i="39" s="1"/>
  <c r="M1175" i="39" a="1"/>
  <c r="M1175" i="39" s="1"/>
  <c r="M1172" i="39" a="1"/>
  <c r="M1172" i="39" s="1"/>
  <c r="M1171" i="39" a="1"/>
  <c r="M1171" i="39" s="1"/>
  <c r="M1170" i="39" a="1"/>
  <c r="M1170" i="39" s="1"/>
  <c r="M1169" i="39" a="1"/>
  <c r="M1169" i="39" s="1"/>
  <c r="M1168" i="39" a="1"/>
  <c r="M1168" i="39" s="1"/>
  <c r="M1167" i="39" a="1"/>
  <c r="M1167" i="39" s="1"/>
  <c r="M1166" i="39" a="1"/>
  <c r="M1166" i="39" s="1"/>
  <c r="M1165" i="39" a="1"/>
  <c r="M1165" i="39" s="1"/>
  <c r="M1164" i="39" a="1"/>
  <c r="M1164" i="39" s="1"/>
  <c r="M1163" i="39" a="1"/>
  <c r="M1163" i="39" s="1"/>
  <c r="M1161" i="39" a="1"/>
  <c r="M1161" i="39" s="1"/>
  <c r="M1162" i="39" a="1"/>
  <c r="M1162" i="39" s="1"/>
  <c r="M1160" i="39" a="1"/>
  <c r="M1160" i="39" s="1"/>
  <c r="M1159" i="39" a="1"/>
  <c r="M1159" i="39" s="1"/>
  <c r="M1158" i="39" a="1"/>
  <c r="M1158" i="39" s="1"/>
  <c r="M1157" i="39" a="1"/>
  <c r="M1157" i="39" s="1"/>
  <c r="M1156" i="39" a="1"/>
  <c r="M1156" i="39" s="1"/>
  <c r="M1155" i="39" a="1"/>
  <c r="M1155" i="39" s="1"/>
  <c r="M1154" i="39" a="1"/>
  <c r="M1154" i="39" s="1"/>
  <c r="M1153" i="39" a="1"/>
  <c r="M1153" i="39" s="1"/>
  <c r="M1152" i="39" a="1"/>
  <c r="M1152" i="39" s="1"/>
  <c r="M1151" i="39" a="1"/>
  <c r="M1151" i="39" s="1"/>
  <c r="M1150" i="39" a="1"/>
  <c r="M1150" i="39" s="1"/>
  <c r="M1149" i="39" a="1"/>
  <c r="M1149" i="39" s="1"/>
  <c r="M1148" i="39" a="1"/>
  <c r="M1148" i="39" s="1"/>
  <c r="M1147" i="39" a="1"/>
  <c r="M1147" i="39" s="1"/>
  <c r="M1146" i="39" a="1"/>
  <c r="M1146" i="39" s="1"/>
  <c r="M1145" i="39" a="1"/>
  <c r="M1145" i="39" s="1"/>
  <c r="M1144" i="39" a="1"/>
  <c r="M1144" i="39" s="1"/>
  <c r="M1143" i="39" a="1"/>
  <c r="M1143" i="39" s="1"/>
  <c r="M1142" i="39" a="1"/>
  <c r="M1142" i="39" s="1"/>
  <c r="M1141" i="39" a="1"/>
  <c r="M1141" i="39" s="1"/>
  <c r="M1140" i="39" a="1"/>
  <c r="M1140" i="39" s="1"/>
  <c r="M1139" i="39" a="1"/>
  <c r="M1139" i="39" s="1"/>
  <c r="M1138" i="39" a="1"/>
  <c r="M1138" i="39" s="1"/>
  <c r="M1137" i="39" a="1"/>
  <c r="M1137" i="39" s="1"/>
  <c r="M1136" i="39" a="1"/>
  <c r="M1136" i="39" s="1"/>
  <c r="M1135" i="39" a="1"/>
  <c r="M1134" i="39" a="1"/>
  <c r="M1133" i="39" a="1"/>
  <c r="M1132" i="39" a="1"/>
  <c r="M1131" i="39" a="1"/>
  <c r="M1130" i="39" a="1"/>
  <c r="M1129" i="39" a="1"/>
  <c r="M1128" i="39" a="1"/>
  <c r="M1127" i="39" a="1"/>
  <c r="M1126" i="39" a="1"/>
  <c r="M1125" i="39" a="1"/>
  <c r="M1124" i="39" a="1"/>
  <c r="M1123" i="39" a="1"/>
  <c r="M1122" i="39" a="1"/>
  <c r="M1121" i="39" a="1"/>
  <c r="M1120" i="39" a="1"/>
  <c r="M1119" i="39" a="1"/>
  <c r="M1118" i="39" a="1"/>
  <c r="M1117" i="39" a="1"/>
  <c r="M1116" i="39" a="1"/>
  <c r="M1115" i="39" a="1"/>
  <c r="M1114" i="39" a="1"/>
  <c r="M1113" i="39" a="1"/>
  <c r="M1112" i="39" a="1"/>
  <c r="M1111" i="39" a="1"/>
  <c r="M1110" i="39" a="1"/>
  <c r="M1109" i="39" a="1"/>
  <c r="M1108" i="39" a="1"/>
  <c r="M1107" i="39" a="1"/>
  <c r="M1106" i="39" a="1"/>
  <c r="M1105" i="39" a="1"/>
  <c r="M1104" i="39" a="1"/>
  <c r="M1103" i="39" a="1"/>
  <c r="M1102" i="39" a="1"/>
  <c r="M1101" i="39" a="1"/>
  <c r="M1100" i="39" a="1"/>
  <c r="M1099" i="39" a="1"/>
  <c r="M1089" i="39" a="1"/>
  <c r="M1089" i="39" s="1"/>
  <c r="M1092" i="39" a="1"/>
  <c r="M1092" i="39" s="1"/>
  <c r="M1095" i="39" a="1"/>
  <c r="M1095" i="39" s="1"/>
  <c r="M1088" i="39" a="1"/>
  <c r="O1088" i="39" s="1" a="1"/>
  <c r="O1088" i="39" s="1"/>
  <c r="M1098" i="39" a="1"/>
  <c r="M1091" i="39" a="1"/>
  <c r="M1091" i="39" s="1"/>
  <c r="M1087" i="39" a="1"/>
  <c r="M1087" i="39" s="1"/>
  <c r="M1094" i="39" a="1"/>
  <c r="O1094" i="39" s="1" a="1"/>
  <c r="O1094" i="39" s="1"/>
  <c r="M1097" i="39" a="1"/>
  <c r="M1097" i="39" s="1"/>
  <c r="M1090" i="39" a="1"/>
  <c r="M1090" i="39" s="1"/>
  <c r="M1093" i="39" a="1"/>
  <c r="M1093" i="39" s="1"/>
  <c r="M1096" i="39" a="1"/>
  <c r="M1096" i="39" s="1"/>
  <c r="M1083" i="39" a="1"/>
  <c r="M1083" i="39" s="1"/>
  <c r="M1086" i="39" a="1"/>
  <c r="M1079" i="39" a="1"/>
  <c r="M1079" i="39" s="1"/>
  <c r="M1075" i="39" a="1"/>
  <c r="M1075" i="39" s="1"/>
  <c r="M1082" i="39" a="1"/>
  <c r="M1082" i="39" s="1"/>
  <c r="M1085" i="39" a="1"/>
  <c r="M1085" i="39" s="1"/>
  <c r="M1078" i="39" a="1"/>
  <c r="M1081" i="39" a="1"/>
  <c r="M1081" i="39" s="1"/>
  <c r="M1077" i="39" a="1"/>
  <c r="M1077" i="39" s="1"/>
  <c r="M1084" i="39" a="1"/>
  <c r="P1084" i="39" s="1" a="1"/>
  <c r="P1084" i="39" s="1"/>
  <c r="M1080" i="39" a="1"/>
  <c r="O1080" i="39" s="1" a="1"/>
  <c r="O1080" i="39" s="1"/>
  <c r="M1076" i="39" a="1"/>
  <c r="M1074" i="39" a="1"/>
  <c r="M1074" i="39" s="1"/>
  <c r="M1073" i="39" a="1"/>
  <c r="M1073" i="39" s="1"/>
  <c r="M1072" i="39" a="1"/>
  <c r="M1072" i="39" s="1"/>
  <c r="M1071" i="39" a="1"/>
  <c r="M1067" i="39" a="1"/>
  <c r="M1067" i="39" s="1"/>
  <c r="M1063" i="39" a="1"/>
  <c r="M1063" i="39" s="1"/>
  <c r="M1070" i="39" a="1"/>
  <c r="M1066" i="39" a="1"/>
  <c r="M1066" i="39" s="1"/>
  <c r="M1062" i="39" a="1"/>
  <c r="M1062" i="39" s="1"/>
  <c r="M1069" i="39" a="1"/>
  <c r="M1069" i="39" s="1"/>
  <c r="M1065" i="39" a="1"/>
  <c r="M1065" i="39" s="1"/>
  <c r="M1061" i="39" a="1"/>
  <c r="O1061" i="39" s="1" a="1"/>
  <c r="O1061" i="39" s="1"/>
  <c r="M1068" i="39" a="1"/>
  <c r="M1068" i="39" s="1"/>
  <c r="M1064" i="39" a="1"/>
  <c r="M1064" i="39" s="1"/>
  <c r="M1060" i="39" a="1"/>
  <c r="M1060" i="39" s="1"/>
  <c r="M1059" i="39" a="1"/>
  <c r="M1059" i="39" s="1"/>
  <c r="M1058" i="39" a="1"/>
  <c r="M1058" i="39" s="1"/>
  <c r="M1057" i="39" a="1"/>
  <c r="M1057" i="39" s="1"/>
  <c r="M1056" i="39" a="1"/>
  <c r="M1056" i="39" s="1"/>
  <c r="M1055" i="39" a="1"/>
  <c r="M1055" i="39" s="1"/>
  <c r="M1054" i="39" a="1"/>
  <c r="M1053" i="39" a="1"/>
  <c r="M1052" i="39" a="1"/>
  <c r="M1051" i="39" a="1"/>
  <c r="M1050" i="39" a="1"/>
  <c r="M1049" i="39" a="1"/>
  <c r="M1048" i="39" a="1"/>
  <c r="M1047" i="39" a="1"/>
  <c r="M1046" i="39" a="1"/>
  <c r="M1045" i="39" a="1"/>
  <c r="M1044" i="39" a="1"/>
  <c r="M1043" i="39" a="1"/>
  <c r="M1042" i="39" a="1"/>
  <c r="M1041" i="39" a="1"/>
  <c r="M1040" i="39" a="1"/>
  <c r="M1039" i="39" a="1"/>
  <c r="M1038" i="39" a="1"/>
  <c r="M1037" i="39" a="1"/>
  <c r="M1036" i="39" a="1"/>
  <c r="M1035" i="39" a="1"/>
  <c r="M1034" i="39" a="1"/>
  <c r="M1033" i="39" a="1"/>
  <c r="M1032" i="39" a="1"/>
  <c r="M1031" i="39" a="1"/>
  <c r="M1030" i="39" a="1"/>
  <c r="M1029" i="39" a="1"/>
  <c r="M1028" i="39" a="1"/>
  <c r="M1027" i="39" a="1"/>
  <c r="M1026" i="39" a="1"/>
  <c r="M1025" i="39" a="1"/>
  <c r="M1024" i="39" a="1"/>
  <c r="M1023" i="39" a="1"/>
  <c r="M1022" i="39" a="1"/>
  <c r="M1021" i="39" a="1"/>
  <c r="M1020" i="39" a="1"/>
  <c r="M1019" i="39" a="1"/>
  <c r="M1018" i="39" a="1"/>
  <c r="M1017" i="39" a="1"/>
  <c r="M1016" i="39" a="1"/>
  <c r="M1015" i="39" a="1"/>
  <c r="M1014" i="39" a="1"/>
  <c r="M1013" i="39" a="1"/>
  <c r="M1012" i="39" a="1"/>
  <c r="M1011" i="39" a="1"/>
  <c r="M1010" i="39" a="1"/>
  <c r="M1009" i="39" a="1"/>
  <c r="M1008" i="39" a="1"/>
  <c r="M1007" i="39" a="1"/>
  <c r="M1006" i="39" a="1"/>
  <c r="M1005" i="39" a="1"/>
  <c r="M1004" i="39" a="1"/>
  <c r="M1003" i="39" a="1"/>
  <c r="M1002" i="39" a="1"/>
  <c r="M1001" i="39" a="1"/>
  <c r="M1000" i="39" a="1"/>
  <c r="M999" i="39" a="1"/>
  <c r="M998" i="39" a="1"/>
  <c r="M997" i="39" a="1"/>
  <c r="M996" i="39" a="1"/>
  <c r="M995" i="39" a="1"/>
  <c r="M994" i="39" a="1"/>
  <c r="M993" i="39" a="1"/>
  <c r="M992" i="39" a="1"/>
  <c r="M991" i="39" a="1"/>
  <c r="M990" i="39" a="1"/>
  <c r="M989" i="39" a="1"/>
  <c r="M988" i="39" a="1"/>
  <c r="M987" i="39" a="1"/>
  <c r="M986" i="39" a="1"/>
  <c r="M985" i="39" a="1"/>
  <c r="M984" i="39" a="1"/>
  <c r="M983" i="39" a="1"/>
  <c r="M982" i="39" a="1"/>
  <c r="M981" i="39" a="1"/>
  <c r="M980" i="39" a="1"/>
  <c r="M979" i="39" a="1"/>
  <c r="M978" i="39" a="1"/>
  <c r="M977" i="39" a="1"/>
  <c r="M976" i="39" a="1"/>
  <c r="M975" i="39" a="1"/>
  <c r="M974" i="39" a="1"/>
  <c r="M973" i="39" a="1"/>
  <c r="M972" i="39" a="1"/>
  <c r="M971" i="39" a="1"/>
  <c r="M970" i="39" a="1"/>
  <c r="M969" i="39" a="1"/>
  <c r="M968" i="39" a="1"/>
  <c r="M967" i="39" a="1"/>
  <c r="M966" i="39" a="1"/>
  <c r="M965" i="39" a="1"/>
  <c r="M964" i="39" a="1"/>
  <c r="M963" i="39" a="1"/>
  <c r="M962" i="39" a="1"/>
  <c r="M961" i="39" a="1"/>
  <c r="M960" i="39" a="1"/>
  <c r="M959" i="39" a="1"/>
  <c r="M958" i="39" a="1"/>
  <c r="M957" i="39" a="1"/>
  <c r="M956" i="39" a="1"/>
  <c r="M955" i="39" a="1"/>
  <c r="M954" i="39" a="1"/>
  <c r="M953" i="39" a="1"/>
  <c r="M952" i="39" a="1"/>
  <c r="M951" i="39" a="1"/>
  <c r="M950" i="39" a="1"/>
  <c r="M949" i="39" a="1"/>
  <c r="M948" i="39" a="1"/>
  <c r="M947" i="39" a="1"/>
  <c r="M946" i="39" a="1"/>
  <c r="M945" i="39" a="1"/>
  <c r="M944" i="39" a="1"/>
  <c r="M943" i="39" a="1"/>
  <c r="M942" i="39" a="1"/>
  <c r="M941" i="39" a="1"/>
  <c r="M940" i="39" a="1"/>
  <c r="M939" i="39" a="1"/>
  <c r="M938" i="39" a="1"/>
  <c r="M937" i="39" a="1"/>
  <c r="M936" i="39" a="1"/>
  <c r="M935" i="39" a="1"/>
  <c r="M934" i="39" a="1"/>
  <c r="M933" i="39" a="1"/>
  <c r="M932" i="39" a="1"/>
  <c r="M931" i="39" a="1"/>
  <c r="M930" i="39" a="1"/>
  <c r="M929" i="39" a="1"/>
  <c r="M928" i="39" a="1"/>
  <c r="M927" i="39" a="1"/>
  <c r="M926" i="39" a="1"/>
  <c r="M925" i="39" a="1"/>
  <c r="M924" i="39" a="1"/>
  <c r="M923" i="39" a="1"/>
  <c r="M922" i="39" a="1"/>
  <c r="M921" i="39" a="1"/>
  <c r="M920" i="39" a="1"/>
  <c r="M919" i="39" a="1"/>
  <c r="M918" i="39" a="1"/>
  <c r="M917" i="39" a="1"/>
  <c r="M916" i="39" a="1"/>
  <c r="M915" i="39" a="1"/>
  <c r="M914" i="39" a="1"/>
  <c r="M913" i="39" a="1"/>
  <c r="M912" i="39" a="1"/>
  <c r="M911" i="39" a="1"/>
  <c r="M910" i="39" a="1"/>
  <c r="M909" i="39" a="1"/>
  <c r="M908" i="39" a="1"/>
  <c r="M907" i="39" a="1"/>
  <c r="M906" i="39" a="1"/>
  <c r="M905" i="39" a="1"/>
  <c r="M904" i="39" a="1"/>
  <c r="M903" i="39" a="1"/>
  <c r="M902" i="39" a="1"/>
  <c r="M901" i="39" a="1"/>
  <c r="M900" i="39" a="1"/>
  <c r="M899" i="39" a="1"/>
  <c r="M898" i="39" a="1"/>
  <c r="M897" i="39" a="1"/>
  <c r="M896" i="39" a="1"/>
  <c r="M895" i="39" a="1"/>
  <c r="M894" i="39" a="1"/>
  <c r="M893" i="39" a="1"/>
  <c r="M892" i="39" a="1"/>
  <c r="M891" i="39" a="1"/>
  <c r="M890" i="39" a="1"/>
  <c r="M889" i="39" a="1"/>
  <c r="M888" i="39" a="1"/>
  <c r="M887" i="39" a="1"/>
  <c r="M886" i="39" a="1"/>
  <c r="M885" i="39" a="1"/>
  <c r="M884" i="39" a="1"/>
  <c r="M883" i="39" a="1"/>
  <c r="M882" i="39" a="1"/>
  <c r="M881" i="39" a="1"/>
  <c r="M880" i="39" a="1"/>
  <c r="M879" i="39" a="1"/>
  <c r="M878" i="39" a="1"/>
  <c r="M877" i="39" a="1"/>
  <c r="M876" i="39" a="1"/>
  <c r="M875" i="39" a="1"/>
  <c r="M874" i="39" a="1"/>
  <c r="M873" i="39" a="1"/>
  <c r="M870" i="39" a="1"/>
  <c r="M870" i="39" s="1"/>
  <c r="M863" i="39" a="1"/>
  <c r="M863" i="39" s="1"/>
  <c r="M855" i="39" a="1"/>
  <c r="M855" i="39" s="1"/>
  <c r="M834" i="39" a="1"/>
  <c r="M834" i="39" s="1"/>
  <c r="M821" i="39" a="1"/>
  <c r="O821" i="39" s="1" a="1"/>
  <c r="O821" i="39" s="1"/>
  <c r="M792" i="39" a="1"/>
  <c r="M792" i="39" s="1"/>
  <c r="M764" i="39" a="1"/>
  <c r="M761" i="39" a="1"/>
  <c r="P761" i="39" s="1" a="1"/>
  <c r="P761" i="39" s="1"/>
  <c r="M749" i="39" a="1"/>
  <c r="M742" i="39" a="1"/>
  <c r="M742" i="39" s="1"/>
  <c r="M733" i="39" a="1"/>
  <c r="M733" i="39" s="1"/>
  <c r="M710" i="39" a="1"/>
  <c r="M710" i="39" s="1"/>
  <c r="M683" i="39" a="1"/>
  <c r="M670" i="39" a="1"/>
  <c r="M670" i="39" s="1"/>
  <c r="M627" i="39" a="1"/>
  <c r="M627" i="39" s="1"/>
  <c r="M624" i="39" a="1"/>
  <c r="M624" i="39" s="1"/>
  <c r="M604" i="39" a="1"/>
  <c r="O604" i="39" s="1" a="1"/>
  <c r="O604" i="39" s="1"/>
  <c r="M866" i="39" a="1"/>
  <c r="M866" i="39" s="1"/>
  <c r="M844" i="39" a="1"/>
  <c r="M844" i="39" s="1"/>
  <c r="M841" i="39" a="1"/>
  <c r="M841" i="39" s="1"/>
  <c r="M798" i="39" a="1"/>
  <c r="M798" i="39" s="1"/>
  <c r="M795" i="39" a="1"/>
  <c r="P795" i="39" s="1" a="1"/>
  <c r="P795" i="39" s="1"/>
  <c r="M782" i="39" a="1"/>
  <c r="M782" i="39" s="1"/>
  <c r="M758" i="39" a="1"/>
  <c r="P758" i="39" s="1" a="1"/>
  <c r="P758" i="39" s="1"/>
  <c r="M755" i="39" a="1"/>
  <c r="P755" i="39" s="1" a="1"/>
  <c r="P755" i="39" s="1"/>
  <c r="M752" i="39" a="1"/>
  <c r="M752" i="39" s="1"/>
  <c r="M745" i="39" a="1"/>
  <c r="P745" i="39" s="1" a="1"/>
  <c r="P745" i="39" s="1"/>
  <c r="M736" i="39" a="1"/>
  <c r="M736" i="39" s="1"/>
  <c r="M726" i="39" a="1"/>
  <c r="M726" i="39" s="1"/>
  <c r="M717" i="39" a="1"/>
  <c r="M717" i="39" s="1"/>
  <c r="M695" i="39" a="1"/>
  <c r="M695" i="39" s="1"/>
  <c r="M692" i="39" a="1"/>
  <c r="M692" i="39" s="1"/>
  <c r="M686" i="39" a="1"/>
  <c r="M686" i="39" s="1"/>
  <c r="M676" i="39" a="1"/>
  <c r="P676" i="39" s="1" a="1"/>
  <c r="P676" i="39" s="1"/>
  <c r="M660" i="39" a="1"/>
  <c r="M660" i="39" s="1"/>
  <c r="M651" i="39" a="1"/>
  <c r="M648" i="39" a="1"/>
  <c r="P648" i="39" s="1" a="1"/>
  <c r="P648" i="39" s="1"/>
  <c r="M645" i="39" a="1"/>
  <c r="M639" i="39" a="1"/>
  <c r="P639" i="39" s="1" a="1"/>
  <c r="P639" i="39" s="1"/>
  <c r="M827" i="39" a="1"/>
  <c r="M824" i="39" a="1"/>
  <c r="M824" i="39" s="1"/>
  <c r="M814" i="39" a="1"/>
  <c r="M814" i="39" s="1"/>
  <c r="M785" i="39" a="1"/>
  <c r="M773" i="39" a="1"/>
  <c r="M770" i="39" a="1"/>
  <c r="M770" i="39" s="1"/>
  <c r="M739" i="39" a="1"/>
  <c r="M739" i="39" s="1"/>
  <c r="M729" i="39" a="1"/>
  <c r="M713" i="39" a="1"/>
  <c r="M707" i="39" a="1"/>
  <c r="M707" i="39" s="1"/>
  <c r="M698" i="39" a="1"/>
  <c r="M673" i="39" a="1"/>
  <c r="M673" i="39" s="1"/>
  <c r="M663" i="39" a="1"/>
  <c r="M663" i="39" s="1"/>
  <c r="M616" i="39" a="1"/>
  <c r="M616" i="39" s="1"/>
  <c r="M613" i="39" a="1"/>
  <c r="M613" i="39" s="1"/>
  <c r="M607" i="39" a="1"/>
  <c r="M851" i="39" a="1"/>
  <c r="O851" i="39" s="1" a="1"/>
  <c r="O851" i="39" s="1"/>
  <c r="M847" i="39" a="1"/>
  <c r="O847" i="39" s="1" a="1"/>
  <c r="O847" i="39" s="1"/>
  <c r="M837" i="39" a="1"/>
  <c r="M807" i="39" a="1"/>
  <c r="M807" i="39" s="1"/>
  <c r="M801" i="39" a="1"/>
  <c r="M801" i="39" s="1"/>
  <c r="M788" i="39" a="1"/>
  <c r="M788" i="39" s="1"/>
  <c r="M779" i="39" a="1"/>
  <c r="M748" i="39" a="1"/>
  <c r="M732" i="39" a="1"/>
  <c r="M732" i="39" s="1"/>
  <c r="M723" i="39" a="1"/>
  <c r="M720" i="39" a="1"/>
  <c r="O720" i="39" s="1" a="1"/>
  <c r="O720" i="39" s="1"/>
  <c r="M689" i="39" a="1"/>
  <c r="M689" i="39" s="1"/>
  <c r="M666" i="39" a="1"/>
  <c r="M657" i="39" a="1"/>
  <c r="M654" i="39" a="1"/>
  <c r="M642" i="39" a="1"/>
  <c r="M632" i="39" a="1"/>
  <c r="M610" i="39" a="1"/>
  <c r="M869" i="39" a="1"/>
  <c r="M862" i="39" a="1"/>
  <c r="M858" i="39" a="1"/>
  <c r="O858" i="39" s="1" a="1"/>
  <c r="O858" i="39" s="1"/>
  <c r="M830" i="39" a="1"/>
  <c r="M817" i="39" a="1"/>
  <c r="M817" i="39" s="1"/>
  <c r="M810" i="39" a="1"/>
  <c r="M804" i="39" a="1"/>
  <c r="M791" i="39" a="1"/>
  <c r="M776" i="39" a="1"/>
  <c r="M766" i="39" a="1"/>
  <c r="M716" i="39" a="1"/>
  <c r="M716" i="39" s="1"/>
  <c r="M704" i="39" a="1"/>
  <c r="M704" i="39" s="1"/>
  <c r="M701" i="39" a="1"/>
  <c r="M701" i="39" s="1"/>
  <c r="M679" i="39" a="1"/>
  <c r="M679" i="39" s="1"/>
  <c r="M635" i="39" a="1"/>
  <c r="M635" i="39" s="1"/>
  <c r="M629" i="39" a="1"/>
  <c r="M629" i="39" s="1"/>
  <c r="M623" i="39" a="1"/>
  <c r="M623" i="39" s="1"/>
  <c r="M619" i="39" a="1"/>
  <c r="M619" i="39" s="1"/>
  <c r="M853" i="39" a="1"/>
  <c r="M848" i="39" a="1"/>
  <c r="M790" i="39" a="1"/>
  <c r="M790" i="39" s="1"/>
  <c r="M763" i="39" a="1"/>
  <c r="M759" i="39" a="1"/>
  <c r="M708" i="39" a="1"/>
  <c r="M708" i="39" s="1"/>
  <c r="M677" i="39" a="1"/>
  <c r="P677" i="39" s="1" a="1"/>
  <c r="P677" i="39" s="1"/>
  <c r="M641" i="39" a="1"/>
  <c r="M641" i="39" s="1"/>
  <c r="M636" i="39" a="1"/>
  <c r="M636" i="39" s="1"/>
  <c r="M603" i="39" a="1"/>
  <c r="M603" i="39" s="1"/>
  <c r="M599" i="39" a="1"/>
  <c r="M599" i="39" s="1"/>
  <c r="M580" i="39" a="1"/>
  <c r="P580" i="39" s="1" a="1"/>
  <c r="P580" i="39" s="1"/>
  <c r="M550" i="39" a="1"/>
  <c r="O550" i="39" s="1" a="1"/>
  <c r="O550" i="39" s="1"/>
  <c r="M537" i="39" a="1"/>
  <c r="M537" i="39" s="1"/>
  <c r="M501" i="39" a="1"/>
  <c r="M494" i="39" a="1"/>
  <c r="M494" i="39" s="1"/>
  <c r="M491" i="39" a="1"/>
  <c r="M491" i="39" s="1"/>
  <c r="M475" i="39" a="1"/>
  <c r="M475" i="39" s="1"/>
  <c r="M466" i="39" a="1"/>
  <c r="M466" i="39" s="1"/>
  <c r="M459" i="39" a="1"/>
  <c r="M459" i="39" s="1"/>
  <c r="M408" i="39" a="1"/>
  <c r="M408" i="39" s="1"/>
  <c r="M389" i="39" a="1"/>
  <c r="M389" i="39" s="1"/>
  <c r="M386" i="39" a="1"/>
  <c r="M367" i="39" a="1"/>
  <c r="M364" i="39" a="1"/>
  <c r="M364" i="39" s="1"/>
  <c r="M354" i="39" a="1"/>
  <c r="M354" i="39" s="1"/>
  <c r="M341" i="39" a="1"/>
  <c r="M341" i="39" s="1"/>
  <c r="M311" i="39" a="1"/>
  <c r="M285" i="39" a="1"/>
  <c r="P285" i="39" s="1" a="1"/>
  <c r="P285" i="39" s="1"/>
  <c r="M282" i="39" a="1"/>
  <c r="P282" i="39" s="1" a="1"/>
  <c r="P282" i="39" s="1"/>
  <c r="M278" i="39" a="1"/>
  <c r="P278" i="39" s="1" a="1"/>
  <c r="P278" i="39" s="1"/>
  <c r="M271" i="39" a="1"/>
  <c r="M271" i="39" s="1"/>
  <c r="M261" i="39" a="1"/>
  <c r="M261" i="39" s="1"/>
  <c r="M258" i="39" a="1"/>
  <c r="M258" i="39" s="1"/>
  <c r="M838" i="39" a="1"/>
  <c r="M828" i="39" a="1"/>
  <c r="P828" i="39" s="1" a="1"/>
  <c r="P828" i="39" s="1"/>
  <c r="M777" i="39" a="1"/>
  <c r="M777" i="39" s="1"/>
  <c r="M754" i="39" a="1"/>
  <c r="M754" i="39" s="1"/>
  <c r="M750" i="39" a="1"/>
  <c r="O750" i="39" s="1" a="1"/>
  <c r="O750" i="39" s="1"/>
  <c r="M731" i="39" a="1"/>
  <c r="M722" i="39" a="1"/>
  <c r="M722" i="39" s="1"/>
  <c r="M681" i="39" a="1"/>
  <c r="M681" i="39" s="1"/>
  <c r="M672" i="39" a="1"/>
  <c r="M672" i="39" s="1"/>
  <c r="M662" i="39" a="1"/>
  <c r="M658" i="39" a="1"/>
  <c r="O658" i="39" s="1" a="1"/>
  <c r="O658" i="39" s="1"/>
  <c r="M649" i="39" a="1"/>
  <c r="M631" i="39" a="1"/>
  <c r="M631" i="39" s="1"/>
  <c r="M622" i="39" a="1"/>
  <c r="M622" i="39" s="1"/>
  <c r="M617" i="39" a="1"/>
  <c r="M617" i="39" s="1"/>
  <c r="M612" i="39" a="1"/>
  <c r="M612" i="39" s="1"/>
  <c r="M593" i="39" a="1"/>
  <c r="M593" i="39" s="1"/>
  <c r="M590" i="39" a="1"/>
  <c r="M590" i="39" s="1"/>
  <c r="M583" i="39" a="1"/>
  <c r="M583" i="39" s="1"/>
  <c r="M573" i="39" a="1"/>
  <c r="O573" i="39" s="1" a="1"/>
  <c r="O573" i="39" s="1"/>
  <c r="M567" i="39" a="1"/>
  <c r="M564" i="39" a="1"/>
  <c r="P564" i="39" s="1" a="1"/>
  <c r="P564" i="39" s="1"/>
  <c r="M534" i="39" a="1"/>
  <c r="M534" i="39" s="1"/>
  <c r="M528" i="39" a="1"/>
  <c r="M528" i="39" s="1"/>
  <c r="M513" i="39" a="1"/>
  <c r="O513" i="39" s="1" a="1"/>
  <c r="O513" i="39" s="1"/>
  <c r="M437" i="39" a="1"/>
  <c r="M437" i="39" s="1"/>
  <c r="M434" i="39" a="1"/>
  <c r="M421" i="39" a="1"/>
  <c r="P421" i="39" s="1" a="1"/>
  <c r="P421" i="39" s="1"/>
  <c r="M414" i="39" a="1"/>
  <c r="M398" i="39" a="1"/>
  <c r="M398" i="39" s="1"/>
  <c r="M392" i="39" a="1"/>
  <c r="P392" i="39" s="1" a="1"/>
  <c r="P392" i="39" s="1"/>
  <c r="M373" i="39" a="1"/>
  <c r="M373" i="39" s="1"/>
  <c r="M370" i="39" a="1"/>
  <c r="M357" i="39" a="1"/>
  <c r="M357" i="39" s="1"/>
  <c r="M345" i="39" a="1"/>
  <c r="M324" i="39" a="1"/>
  <c r="M324" i="39" s="1"/>
  <c r="M298" i="39" a="1"/>
  <c r="M298" i="39" s="1"/>
  <c r="M295" i="39" a="1"/>
  <c r="M295" i="39" s="1"/>
  <c r="M288" i="39" a="1"/>
  <c r="P288" i="39" s="1" a="1"/>
  <c r="P288" i="39" s="1"/>
  <c r="M268" i="39" a="1"/>
  <c r="M268" i="39" s="1"/>
  <c r="M868" i="39" a="1"/>
  <c r="M868" i="39" s="1"/>
  <c r="M857" i="39" a="1"/>
  <c r="P857" i="39" s="1" a="1"/>
  <c r="P857" i="39" s="1"/>
  <c r="M842" i="39" a="1"/>
  <c r="M842" i="39" s="1"/>
  <c r="M832" i="39" a="1"/>
  <c r="M832" i="39" s="1"/>
  <c r="M818" i="39" a="1"/>
  <c r="M799" i="39" a="1"/>
  <c r="M799" i="39" s="1"/>
  <c r="M794" i="39" a="1"/>
  <c r="M794" i="39" s="1"/>
  <c r="M772" i="39" a="1"/>
  <c r="M744" i="39" a="1"/>
  <c r="M740" i="39" a="1"/>
  <c r="M735" i="39" a="1"/>
  <c r="M712" i="39" a="1"/>
  <c r="M712" i="39" s="1"/>
  <c r="M694" i="39" a="1"/>
  <c r="M694" i="39" s="1"/>
  <c r="M667" i="39" a="1"/>
  <c r="M667" i="39" s="1"/>
  <c r="M586" i="39" a="1"/>
  <c r="M576" i="39" a="1"/>
  <c r="M576" i="39" s="1"/>
  <c r="M560" i="39" a="1"/>
  <c r="M560" i="39" s="1"/>
  <c r="M553" i="39" a="1"/>
  <c r="P553" i="39" s="1" a="1"/>
  <c r="P553" i="39" s="1"/>
  <c r="M531" i="39" a="1"/>
  <c r="M521" i="39" a="1"/>
  <c r="M516" i="39" a="1"/>
  <c r="M516" i="39" s="1"/>
  <c r="M485" i="39" a="1"/>
  <c r="M485" i="39" s="1"/>
  <c r="M482" i="39" a="1"/>
  <c r="M482" i="39" s="1"/>
  <c r="M462" i="39" a="1"/>
  <c r="M453" i="39" a="1"/>
  <c r="M450" i="39" a="1"/>
  <c r="M450" i="39" s="1"/>
  <c r="M447" i="39" a="1"/>
  <c r="M447" i="39" s="1"/>
  <c r="M443" i="39" a="1"/>
  <c r="P443" i="39" s="1" a="1"/>
  <c r="P443" i="39" s="1"/>
  <c r="M401" i="39" a="1"/>
  <c r="M395" i="39" a="1"/>
  <c r="M395" i="39" s="1"/>
  <c r="M350" i="39" a="1"/>
  <c r="O350" i="39" s="1" a="1"/>
  <c r="O350" i="39" s="1"/>
  <c r="M334" i="39" a="1"/>
  <c r="M328" i="39" a="1"/>
  <c r="M328" i="39" s="1"/>
  <c r="M320" i="39" a="1"/>
  <c r="M320" i="39" s="1"/>
  <c r="M307" i="39" a="1"/>
  <c r="M304" i="39" a="1"/>
  <c r="M304" i="39" s="1"/>
  <c r="M301" i="39" a="1"/>
  <c r="P301" i="39" s="1" a="1"/>
  <c r="P301" i="39" s="1"/>
  <c r="M291" i="39" a="1"/>
  <c r="P291" i="39" s="1" a="1"/>
  <c r="P291" i="39" s="1"/>
  <c r="M274" i="39" a="1"/>
  <c r="M264" i="39" a="1"/>
  <c r="M264" i="39" s="1"/>
  <c r="M846" i="39" a="1"/>
  <c r="M846" i="39" s="1"/>
  <c r="M808" i="39" a="1"/>
  <c r="M767" i="39" a="1"/>
  <c r="M699" i="39" a="1"/>
  <c r="M690" i="39" a="1"/>
  <c r="M685" i="39" a="1"/>
  <c r="M653" i="39" a="1"/>
  <c r="M653" i="39" s="1"/>
  <c r="M644" i="39" a="1"/>
  <c r="M644" i="39" s="1"/>
  <c r="M626" i="39" a="1"/>
  <c r="M626" i="39" s="1"/>
  <c r="M543" i="39" a="1"/>
  <c r="M543" i="39" s="1"/>
  <c r="M540" i="39" a="1"/>
  <c r="M540" i="39" s="1"/>
  <c r="M524" i="39" a="1"/>
  <c r="M497" i="39" a="1"/>
  <c r="M478" i="39" a="1"/>
  <c r="M440" i="39" a="1"/>
  <c r="M430" i="39" a="1"/>
  <c r="M430" i="39" s="1"/>
  <c r="M427" i="39" a="1"/>
  <c r="M427" i="39" s="1"/>
  <c r="M424" i="39" a="1"/>
  <c r="M417" i="39" a="1"/>
  <c r="M411" i="39" a="1"/>
  <c r="M379" i="39" a="1"/>
  <c r="P379" i="39" s="1" a="1"/>
  <c r="P379" i="39" s="1"/>
  <c r="M376" i="39" a="1"/>
  <c r="P376" i="39" s="1" a="1"/>
  <c r="P376" i="39" s="1"/>
  <c r="M360" i="39" a="1"/>
  <c r="M360" i="39" s="1"/>
  <c r="M353" i="39" a="1"/>
  <c r="M337" i="39" a="1"/>
  <c r="M331" i="39" a="1"/>
  <c r="M331" i="39" s="1"/>
  <c r="M317" i="39" a="1"/>
  <c r="M836" i="39" a="1"/>
  <c r="O836" i="39" s="1" a="1"/>
  <c r="O836" i="39" s="1"/>
  <c r="M812" i="39" a="1"/>
  <c r="M803" i="39" a="1"/>
  <c r="M803" i="39" s="1"/>
  <c r="M703" i="39" a="1"/>
  <c r="O703" i="39" s="1" a="1"/>
  <c r="O703" i="39" s="1"/>
  <c r="M671" i="39" a="1"/>
  <c r="M671" i="39" s="1"/>
  <c r="M621" i="39" a="1"/>
  <c r="M621" i="39" s="1"/>
  <c r="M608" i="39" a="1"/>
  <c r="M579" i="39" a="1"/>
  <c r="M556" i="39" a="1"/>
  <c r="M549" i="39" a="1"/>
  <c r="M546" i="39" a="1"/>
  <c r="M546" i="39" s="1"/>
  <c r="M509" i="39" a="1"/>
  <c r="M474" i="39" a="1"/>
  <c r="M471" i="39" a="1"/>
  <c r="M404" i="39" a="1"/>
  <c r="M382" i="39" a="1"/>
  <c r="M382" i="39" s="1"/>
  <c r="M344" i="39" a="1"/>
  <c r="M340" i="39" a="1"/>
  <c r="M314" i="39" a="1"/>
  <c r="M314" i="39" s="1"/>
  <c r="M310" i="39" a="1"/>
  <c r="M310" i="39" s="1"/>
  <c r="M281" i="39" a="1"/>
  <c r="P281" i="39" s="1" a="1"/>
  <c r="P281" i="39" s="1"/>
  <c r="M277" i="39" a="1"/>
  <c r="P277" i="39" s="1" a="1"/>
  <c r="P277" i="39" s="1"/>
  <c r="M257" i="39" a="1"/>
  <c r="M257" i="39" s="1"/>
  <c r="M867" i="39" a="1"/>
  <c r="M867" i="39" s="1"/>
  <c r="M860" i="39" a="1"/>
  <c r="M860" i="39" s="1"/>
  <c r="M852" i="39" a="1"/>
  <c r="M852" i="39" s="1"/>
  <c r="M816" i="39" a="1"/>
  <c r="M796" i="39" a="1"/>
  <c r="O796" i="39" s="1" a="1"/>
  <c r="O796" i="39" s="1"/>
  <c r="M769" i="39" a="1"/>
  <c r="O769" i="39" s="1" a="1"/>
  <c r="O769" i="39" s="1"/>
  <c r="M709" i="39" a="1"/>
  <c r="O709" i="39" s="1" a="1"/>
  <c r="O709" i="39" s="1"/>
  <c r="M691" i="39" a="1"/>
  <c r="M650" i="39" a="1"/>
  <c r="P650" i="39" s="1" a="1"/>
  <c r="P650" i="39" s="1"/>
  <c r="M584" i="39" a="1"/>
  <c r="M584" i="39" s="1"/>
  <c r="M569" i="39" a="1"/>
  <c r="O569" i="39" s="1" a="1"/>
  <c r="O569" i="39" s="1"/>
  <c r="M541" i="39" a="1"/>
  <c r="M541" i="39" s="1"/>
  <c r="M532" i="39" a="1"/>
  <c r="M532" i="39" s="1"/>
  <c r="M518" i="39" a="1"/>
  <c r="M518" i="39" s="1"/>
  <c r="M510" i="39" a="1"/>
  <c r="M510" i="39" s="1"/>
  <c r="M468" i="39" a="1"/>
  <c r="P468" i="39" s="1" a="1"/>
  <c r="P468" i="39" s="1"/>
  <c r="M441" i="39" a="1"/>
  <c r="M441" i="39" s="1"/>
  <c r="M403" i="39" a="1"/>
  <c r="M403" i="39" s="1"/>
  <c r="M394" i="39" a="1"/>
  <c r="M394" i="39" s="1"/>
  <c r="M348" i="39" a="1"/>
  <c r="P348" i="39" s="1" a="1"/>
  <c r="P348" i="39" s="1"/>
  <c r="M333" i="39" a="1"/>
  <c r="M333" i="39" s="1"/>
  <c r="M260" i="39" a="1"/>
  <c r="M256" i="39" a="1"/>
  <c r="M256" i="39" s="1"/>
  <c r="M244" i="39" a="1"/>
  <c r="M244" i="39" s="1"/>
  <c r="M218" i="39" a="1"/>
  <c r="M170" i="39" a="1"/>
  <c r="M170" i="39" s="1"/>
  <c r="M150" i="39" a="1"/>
  <c r="M134" i="39" a="1"/>
  <c r="M134" i="39" s="1"/>
  <c r="M118" i="39" a="1"/>
  <c r="M118" i="39" s="1"/>
  <c r="M99" i="39" a="1"/>
  <c r="P99" i="39" s="1" a="1"/>
  <c r="P99" i="39" s="1"/>
  <c r="M823" i="39" a="1"/>
  <c r="M809" i="39" a="1"/>
  <c r="M809" i="39" s="1"/>
  <c r="M756" i="39" a="1"/>
  <c r="M737" i="39" a="1"/>
  <c r="P737" i="39" s="1" a="1"/>
  <c r="P737" i="39" s="1"/>
  <c r="M656" i="39" a="1"/>
  <c r="M656" i="39" s="1"/>
  <c r="M630" i="39" a="1"/>
  <c r="M630" i="39" s="1"/>
  <c r="M574" i="39" a="1"/>
  <c r="O574" i="39" s="1" a="1"/>
  <c r="O574" i="39" s="1"/>
  <c r="M545" i="39" a="1"/>
  <c r="M545" i="39" s="1"/>
  <c r="M505" i="39" a="1"/>
  <c r="M483" i="39" a="1"/>
  <c r="O483" i="39" s="1" a="1"/>
  <c r="O483" i="39" s="1"/>
  <c r="M431" i="39" a="1"/>
  <c r="M431" i="39" s="1"/>
  <c r="M422" i="39" a="1"/>
  <c r="M422" i="39" s="1"/>
  <c r="M371" i="39" a="1"/>
  <c r="M371" i="39" s="1"/>
  <c r="M366" i="39" a="1"/>
  <c r="M343" i="39" a="1"/>
  <c r="M343" i="39" s="1"/>
  <c r="M338" i="39" a="1"/>
  <c r="M338" i="39" s="1"/>
  <c r="M329" i="39" a="1"/>
  <c r="M280" i="39" a="1"/>
  <c r="O280" i="39" s="1" a="1"/>
  <c r="O280" i="39" s="1"/>
  <c r="M275" i="39" a="1"/>
  <c r="O275" i="39" s="1" a="1"/>
  <c r="O275" i="39" s="1"/>
  <c r="M248" i="39" a="1"/>
  <c r="M248" i="39" s="1"/>
  <c r="M240" i="39" a="1"/>
  <c r="M240" i="39" s="1"/>
  <c r="M237" i="39" a="1"/>
  <c r="M237" i="39" s="1"/>
  <c r="M234" i="39" a="1"/>
  <c r="M234" i="39" s="1"/>
  <c r="M224" i="39" a="1"/>
  <c r="O224" i="39" s="1" a="1"/>
  <c r="O224" i="39" s="1"/>
  <c r="M221" i="39" a="1"/>
  <c r="O221" i="39" s="1" a="1"/>
  <c r="O221" i="39" s="1"/>
  <c r="M214" i="39" a="1"/>
  <c r="O214" i="39" s="1" a="1"/>
  <c r="O214" i="39" s="1"/>
  <c r="M207" i="39" a="1"/>
  <c r="M204" i="39" a="1"/>
  <c r="M188" i="39" a="1"/>
  <c r="M188" i="39" s="1"/>
  <c r="M153" i="39" a="1"/>
  <c r="O153" i="39" s="1" a="1"/>
  <c r="O153" i="39" s="1"/>
  <c r="M137" i="39" a="1"/>
  <c r="P137" i="39" s="1" a="1"/>
  <c r="P137" i="39" s="1"/>
  <c r="M121" i="39" a="1"/>
  <c r="P121" i="39" s="1" a="1"/>
  <c r="P121" i="39" s="1"/>
  <c r="M102" i="39" a="1"/>
  <c r="O102" i="39" s="1" a="1"/>
  <c r="O102" i="39" s="1"/>
  <c r="M86" i="39" a="1"/>
  <c r="M70" i="39" a="1"/>
  <c r="M70" i="39" s="1"/>
  <c r="M822" i="39" a="1"/>
  <c r="M822" i="39" s="1"/>
  <c r="M802" i="39" a="1"/>
  <c r="M775" i="39" a="1"/>
  <c r="O775" i="39" s="1" a="1"/>
  <c r="O775" i="39" s="1"/>
  <c r="M762" i="39" a="1"/>
  <c r="M728" i="39" a="1"/>
  <c r="M728" i="39" s="1"/>
  <c r="M715" i="39" a="1"/>
  <c r="M669" i="39" a="1"/>
  <c r="M637" i="39" a="1"/>
  <c r="M602" i="39" a="1"/>
  <c r="M565" i="39" a="1"/>
  <c r="M565" i="39" s="1"/>
  <c r="M559" i="39" a="1"/>
  <c r="M522" i="39" a="1"/>
  <c r="M522" i="39" s="1"/>
  <c r="M477" i="39" a="1"/>
  <c r="M477" i="39" s="1"/>
  <c r="M458" i="39" a="1"/>
  <c r="M454" i="39" a="1"/>
  <c r="M454" i="39" s="1"/>
  <c r="M426" i="39" a="1"/>
  <c r="M426" i="39" s="1"/>
  <c r="M416" i="39" a="1"/>
  <c r="M407" i="39" a="1"/>
  <c r="M380" i="39" a="1"/>
  <c r="M380" i="39" s="1"/>
  <c r="M375" i="39" a="1"/>
  <c r="M375" i="39" s="1"/>
  <c r="M356" i="39" a="1"/>
  <c r="M356" i="39" s="1"/>
  <c r="M347" i="39" a="1"/>
  <c r="M318" i="39" a="1"/>
  <c r="M294" i="39" a="1"/>
  <c r="M294" i="39" s="1"/>
  <c r="M265" i="39" a="1"/>
  <c r="M265" i="39" s="1"/>
  <c r="M252" i="39" a="1"/>
  <c r="M252" i="39" s="1"/>
  <c r="M227" i="39" a="1"/>
  <c r="O227" i="39" s="1" a="1"/>
  <c r="O227" i="39" s="1"/>
  <c r="M210" i="39" a="1"/>
  <c r="P210" i="39" s="1" a="1"/>
  <c r="P210" i="39" s="1"/>
  <c r="M191" i="39" a="1"/>
  <c r="M191" i="39" s="1"/>
  <c r="M185" i="39" a="1"/>
  <c r="M185" i="39" s="1"/>
  <c r="M178" i="39" a="1"/>
  <c r="M159" i="39" a="1"/>
  <c r="P159" i="39" s="1" a="1"/>
  <c r="P159" i="39" s="1"/>
  <c r="M156" i="39" a="1"/>
  <c r="M143" i="39" a="1"/>
  <c r="M140" i="39" a="1"/>
  <c r="M140" i="39" s="1"/>
  <c r="M127" i="39" a="1"/>
  <c r="M127" i="39" s="1"/>
  <c r="M124" i="39" a="1"/>
  <c r="M124" i="39" s="1"/>
  <c r="M105" i="39" a="1"/>
  <c r="M105" i="39" s="1"/>
  <c r="M850" i="39" a="1"/>
  <c r="M850" i="39" s="1"/>
  <c r="M843" i="39" a="1"/>
  <c r="M843" i="39" s="1"/>
  <c r="M829" i="39" a="1"/>
  <c r="M787" i="39" a="1"/>
  <c r="M787" i="39" s="1"/>
  <c r="M696" i="39" a="1"/>
  <c r="M675" i="39" a="1"/>
  <c r="M675" i="39" s="1"/>
  <c r="M615" i="39" a="1"/>
  <c r="M597" i="39" a="1"/>
  <c r="O597" i="39" s="1" a="1"/>
  <c r="O597" i="39" s="1"/>
  <c r="M588" i="39" a="1"/>
  <c r="M588" i="39" s="1"/>
  <c r="M578" i="39" a="1"/>
  <c r="M578" i="39" s="1"/>
  <c r="M554" i="39" a="1"/>
  <c r="M554" i="39" s="1"/>
  <c r="M514" i="39" a="1"/>
  <c r="O514" i="39" s="1" a="1"/>
  <c r="O514" i="39" s="1"/>
  <c r="M500" i="39" a="1"/>
  <c r="M500" i="39" s="1"/>
  <c r="M495" i="39" a="1"/>
  <c r="P495" i="39" s="1" a="1"/>
  <c r="P495" i="39" s="1"/>
  <c r="M490" i="39" a="1"/>
  <c r="O490" i="39" s="1" a="1"/>
  <c r="O490" i="39" s="1"/>
  <c r="M472" i="39" a="1"/>
  <c r="M463" i="39" a="1"/>
  <c r="M445" i="39" a="1"/>
  <c r="M445" i="39" s="1"/>
  <c r="M412" i="39" a="1"/>
  <c r="O412" i="39" s="1" a="1"/>
  <c r="O412" i="39" s="1"/>
  <c r="M388" i="39" a="1"/>
  <c r="M384" i="39" a="1"/>
  <c r="M384" i="39" s="1"/>
  <c r="M361" i="39" a="1"/>
  <c r="M361" i="39" s="1"/>
  <c r="M351" i="39" a="1"/>
  <c r="M313" i="39" a="1"/>
  <c r="O313" i="39" s="1" a="1"/>
  <c r="O313" i="39" s="1"/>
  <c r="M308" i="39" a="1"/>
  <c r="O308" i="39" s="1" a="1"/>
  <c r="O308" i="39" s="1"/>
  <c r="M303" i="39" a="1"/>
  <c r="O303" i="39" s="1" a="1"/>
  <c r="O303" i="39" s="1"/>
  <c r="M299" i="39" a="1"/>
  <c r="M299" i="39" s="1"/>
  <c r="M284" i="39" a="1"/>
  <c r="M284" i="39" s="1"/>
  <c r="M243" i="39" a="1"/>
  <c r="M230" i="39" a="1"/>
  <c r="M194" i="39" a="1"/>
  <c r="M194" i="39" s="1"/>
  <c r="M175" i="39" a="1"/>
  <c r="M175" i="39" s="1"/>
  <c r="M111" i="39" a="1"/>
  <c r="M111" i="39" s="1"/>
  <c r="M108" i="39" a="1"/>
  <c r="M89" i="39" a="1"/>
  <c r="M89" i="39" s="1"/>
  <c r="M859" i="39" a="1"/>
  <c r="M815" i="39" a="1"/>
  <c r="M781" i="39" a="1"/>
  <c r="M702" i="39" a="1"/>
  <c r="M682" i="39" a="1"/>
  <c r="M682" i="39" s="1"/>
  <c r="M643" i="39" a="1"/>
  <c r="M643" i="39" s="1"/>
  <c r="M592" i="39" a="1"/>
  <c r="M535" i="39" a="1"/>
  <c r="M535" i="39" s="1"/>
  <c r="M526" i="39" a="1"/>
  <c r="M486" i="39" a="1"/>
  <c r="M449" i="39" a="1"/>
  <c r="M449" i="39" s="1"/>
  <c r="M397" i="39" a="1"/>
  <c r="M393" i="39" a="1"/>
  <c r="M393" i="39" s="1"/>
  <c r="M327" i="39" a="1"/>
  <c r="M327" i="39" s="1"/>
  <c r="M322" i="39" a="1"/>
  <c r="M322" i="39" s="1"/>
  <c r="M289" i="39" a="1"/>
  <c r="M247" i="39" a="1"/>
  <c r="M200" i="39" a="1"/>
  <c r="M197" i="39" a="1"/>
  <c r="M197" i="39" s="1"/>
  <c r="M181" i="39" a="1"/>
  <c r="M162" i="39" a="1"/>
  <c r="M162" i="39" s="1"/>
  <c r="M146" i="39" a="1"/>
  <c r="M130" i="39" a="1"/>
  <c r="M130" i="39" s="1"/>
  <c r="M114" i="39" a="1"/>
  <c r="M92" i="39" a="1"/>
  <c r="M82" i="39" a="1"/>
  <c r="M82" i="39" s="1"/>
  <c r="M79" i="39" a="1"/>
  <c r="M76" i="39" a="1"/>
  <c r="M76" i="39" s="1"/>
  <c r="M865" i="39" a="1"/>
  <c r="M835" i="39" a="1"/>
  <c r="M780" i="39" a="1"/>
  <c r="M768" i="39" a="1"/>
  <c r="M747" i="39" a="1"/>
  <c r="M741" i="39" a="1"/>
  <c r="M741" i="39" s="1"/>
  <c r="M734" i="39" a="1"/>
  <c r="M668" i="39" a="1"/>
  <c r="M661" i="39" a="1"/>
  <c r="M609" i="39" a="1"/>
  <c r="M609" i="39" s="1"/>
  <c r="M582" i="39" a="1"/>
  <c r="P582" i="39" s="1" a="1"/>
  <c r="P582" i="39" s="1"/>
  <c r="M539" i="39" a="1"/>
  <c r="M539" i="39" s="1"/>
  <c r="M508" i="39" a="1"/>
  <c r="M481" i="39" a="1"/>
  <c r="M435" i="39" a="1"/>
  <c r="M435" i="39" s="1"/>
  <c r="M402" i="39" a="1"/>
  <c r="M784" i="39" a="1"/>
  <c r="M784" i="39" s="1"/>
  <c r="M721" i="39" a="1"/>
  <c r="M711" i="39" a="1"/>
  <c r="P711" i="39" s="1" a="1"/>
  <c r="P711" i="39" s="1"/>
  <c r="M581" i="39" a="1"/>
  <c r="M581" i="39" s="1"/>
  <c r="M572" i="39" a="1"/>
  <c r="M572" i="39" s="1"/>
  <c r="M520" i="39" a="1"/>
  <c r="M520" i="39" s="1"/>
  <c r="M515" i="39" a="1"/>
  <c r="P515" i="39" s="1" a="1"/>
  <c r="P515" i="39" s="1"/>
  <c r="M479" i="39" a="1"/>
  <c r="O479" i="39" s="1" a="1"/>
  <c r="O479" i="39" s="1"/>
  <c r="M470" i="39" a="1"/>
  <c r="O470" i="39" s="1" a="1"/>
  <c r="O470" i="39" s="1"/>
  <c r="M455" i="39" a="1"/>
  <c r="M455" i="39" s="1"/>
  <c r="M410" i="39" a="1"/>
  <c r="M410" i="39" s="1"/>
  <c r="M396" i="39" a="1"/>
  <c r="M396" i="39" s="1"/>
  <c r="M355" i="39" a="1"/>
  <c r="P355" i="39" s="1" a="1"/>
  <c r="P355" i="39" s="1"/>
  <c r="M315" i="39" a="1"/>
  <c r="M315" i="39" s="1"/>
  <c r="M300" i="39" a="1"/>
  <c r="M300" i="39" s="1"/>
  <c r="M286" i="39" a="1"/>
  <c r="M286" i="39" s="1"/>
  <c r="M206" i="39" a="1"/>
  <c r="M206" i="39" s="1"/>
  <c r="M202" i="39" a="1"/>
  <c r="M202" i="39" s="1"/>
  <c r="M179" i="39" a="1"/>
  <c r="M179" i="39" s="1"/>
  <c r="M101" i="39" a="1"/>
  <c r="O101" i="39" s="1" a="1"/>
  <c r="O101" i="39" s="1"/>
  <c r="M83" i="39" a="1"/>
  <c r="M83" i="39" s="1"/>
  <c r="M52" i="39" a="1"/>
  <c r="O52" i="39" s="1" a="1"/>
  <c r="O52" i="39" s="1"/>
  <c r="M33" i="39" a="1"/>
  <c r="M33" i="39" s="1"/>
  <c r="M30" i="39" a="1"/>
  <c r="M30" i="39" s="1"/>
  <c r="M27" i="39" a="1"/>
  <c r="M27" i="39" s="1"/>
  <c r="M24" i="39" a="1"/>
  <c r="M24" i="39" s="1"/>
  <c r="M864" i="39" a="1"/>
  <c r="M864" i="39" s="1"/>
  <c r="M826" i="39" a="1"/>
  <c r="M826" i="39" s="1"/>
  <c r="M774" i="39" a="1"/>
  <c r="M753" i="39" a="1"/>
  <c r="M743" i="39" a="1"/>
  <c r="M700" i="39" a="1"/>
  <c r="P700" i="39" s="1" a="1"/>
  <c r="P700" i="39" s="1"/>
  <c r="M614" i="39" a="1"/>
  <c r="M595" i="39" a="1"/>
  <c r="M595" i="39" s="1"/>
  <c r="M589" i="39" a="1"/>
  <c r="M566" i="39" a="1"/>
  <c r="M542" i="39" a="1"/>
  <c r="P542" i="39" s="1" a="1"/>
  <c r="P542" i="39" s="1"/>
  <c r="M507" i="39" a="1"/>
  <c r="M507" i="39" s="1"/>
  <c r="M499" i="39" a="1"/>
  <c r="M263" i="39" a="1"/>
  <c r="M251" i="39" a="1"/>
  <c r="M251" i="39" s="1"/>
  <c r="M245" i="39" a="1"/>
  <c r="M245" i="39" s="1"/>
  <c r="M231" i="39" a="1"/>
  <c r="M231" i="39" s="1"/>
  <c r="M211" i="39" a="1"/>
  <c r="M211" i="39" s="1"/>
  <c r="M174" i="39" a="1"/>
  <c r="M161" i="39" a="1"/>
  <c r="M157" i="39" a="1"/>
  <c r="M152" i="39" a="1"/>
  <c r="M133" i="39" a="1"/>
  <c r="M133" i="39" s="1"/>
  <c r="M110" i="39" a="1"/>
  <c r="M110" i="39" s="1"/>
  <c r="M72" i="39" a="1"/>
  <c r="M55" i="39" a="1"/>
  <c r="P55" i="39" s="1" a="1"/>
  <c r="P55" i="39" s="1"/>
  <c r="M36" i="39" a="1"/>
  <c r="M36" i="39" s="1"/>
  <c r="M839" i="39" a="1"/>
  <c r="M793" i="39" a="1"/>
  <c r="O793" i="39" s="1" a="1"/>
  <c r="O793" i="39" s="1"/>
  <c r="M688" i="39" a="1"/>
  <c r="M688" i="39" s="1"/>
  <c r="M634" i="39" a="1"/>
  <c r="P634" i="39" s="1" a="1"/>
  <c r="P634" i="39" s="1"/>
  <c r="M557" i="39" a="1"/>
  <c r="M506" i="39" a="1"/>
  <c r="M506" i="39" s="1"/>
  <c r="M492" i="39" a="1"/>
  <c r="M492" i="39" s="1"/>
  <c r="M461" i="39" a="1"/>
  <c r="M461" i="39" s="1"/>
  <c r="M448" i="39" a="1"/>
  <c r="M439" i="39" a="1"/>
  <c r="M425" i="39" a="1"/>
  <c r="M362" i="39" a="1"/>
  <c r="M319" i="39" a="1"/>
  <c r="M239" i="39" a="1"/>
  <c r="M239" i="39" s="1"/>
  <c r="M235" i="39" a="1"/>
  <c r="P235" i="39" s="1" a="1"/>
  <c r="P235" i="39" s="1"/>
  <c r="M216" i="39" a="1"/>
  <c r="M183" i="39" a="1"/>
  <c r="M142" i="39" a="1"/>
  <c r="M142" i="39" s="1"/>
  <c r="M115" i="39" a="1"/>
  <c r="M115" i="39" s="1"/>
  <c r="M106" i="39" a="1"/>
  <c r="M87" i="39" a="1"/>
  <c r="M68" i="39" a="1"/>
  <c r="O68" i="39" s="1" a="1"/>
  <c r="O68" i="39" s="1"/>
  <c r="M39" i="39" a="1"/>
  <c r="M849" i="39" a="1"/>
  <c r="M849" i="39" s="1"/>
  <c r="M805" i="39" a="1"/>
  <c r="O805" i="39" s="1" a="1"/>
  <c r="O805" i="39" s="1"/>
  <c r="M678" i="39" a="1"/>
  <c r="M665" i="39" a="1"/>
  <c r="M665" i="39" s="1"/>
  <c r="M646" i="39" a="1"/>
  <c r="M646" i="39" s="1"/>
  <c r="M605" i="39" a="1"/>
  <c r="O605" i="39" s="1" a="1"/>
  <c r="O605" i="39" s="1"/>
  <c r="M587" i="39" a="1"/>
  <c r="M548" i="39" a="1"/>
  <c r="M548" i="39" s="1"/>
  <c r="M527" i="39" a="1"/>
  <c r="M527" i="39" s="1"/>
  <c r="M512" i="39" a="1"/>
  <c r="M476" i="39" a="1"/>
  <c r="M432" i="39" a="1"/>
  <c r="O432" i="39" s="1" a="1"/>
  <c r="O432" i="39" s="1"/>
  <c r="M418" i="39" a="1"/>
  <c r="O418" i="39" s="1" a="1"/>
  <c r="O418" i="39" s="1"/>
  <c r="M374" i="39" a="1"/>
  <c r="M374" i="39" s="1"/>
  <c r="M368" i="39" a="1"/>
  <c r="M368" i="39" s="1"/>
  <c r="M326" i="39" a="1"/>
  <c r="M312" i="39" a="1"/>
  <c r="M312" i="39" s="1"/>
  <c r="M292" i="39" a="1"/>
  <c r="M292" i="39" s="1"/>
  <c r="M270" i="39" a="1"/>
  <c r="M225" i="39" a="1"/>
  <c r="M220" i="39" a="1"/>
  <c r="O220" i="39" s="1" a="1"/>
  <c r="O220" i="39" s="1"/>
  <c r="M192" i="39" a="1"/>
  <c r="M169" i="39" a="1"/>
  <c r="M138" i="39" a="1"/>
  <c r="M119" i="39" a="1"/>
  <c r="M61" i="39" a="1"/>
  <c r="M61" i="39" s="1"/>
  <c r="M58" i="39" a="1"/>
  <c r="P58" i="39" s="1" a="1"/>
  <c r="P58" i="39" s="1"/>
  <c r="M48" i="39" a="1"/>
  <c r="M872" i="39" a="1"/>
  <c r="M861" i="39" a="1"/>
  <c r="M783" i="39" a="1"/>
  <c r="M719" i="39" a="1"/>
  <c r="P719" i="39" s="1" a="1"/>
  <c r="P719" i="39" s="1"/>
  <c r="M655" i="39" a="1"/>
  <c r="M655" i="39" s="1"/>
  <c r="M563" i="39" a="1"/>
  <c r="P563" i="39" s="1" a="1"/>
  <c r="P563" i="39" s="1"/>
  <c r="M533" i="39" a="1"/>
  <c r="M484" i="39" a="1"/>
  <c r="M484" i="39" s="1"/>
  <c r="M409" i="39" a="1"/>
  <c r="M305" i="39" a="1"/>
  <c r="M305" i="39" s="1"/>
  <c r="M269" i="39" a="1"/>
  <c r="M269" i="39" s="1"/>
  <c r="M201" i="39" a="1"/>
  <c r="P201" i="39" s="1" a="1"/>
  <c r="P201" i="39" s="1"/>
  <c r="M196" i="39" a="1"/>
  <c r="M196" i="39" s="1"/>
  <c r="M187" i="39" a="1"/>
  <c r="M187" i="39" s="1"/>
  <c r="M147" i="39" a="1"/>
  <c r="M147" i="39" s="1"/>
  <c r="M128" i="39" a="1"/>
  <c r="O128" i="39" s="1" a="1"/>
  <c r="O128" i="39" s="1"/>
  <c r="M123" i="39" a="1"/>
  <c r="O123" i="39" s="1" a="1"/>
  <c r="O123" i="39" s="1"/>
  <c r="M96" i="39" a="1"/>
  <c r="M91" i="39" a="1"/>
  <c r="M91" i="39" s="1"/>
  <c r="M75" i="39" a="1"/>
  <c r="M75" i="39" s="1"/>
  <c r="M64" i="39" a="1"/>
  <c r="M64" i="39" s="1"/>
  <c r="M51" i="39" a="1"/>
  <c r="O51" i="39" s="1" a="1"/>
  <c r="O51" i="39" s="1"/>
  <c r="M45" i="39" a="1"/>
  <c r="O45" i="39" s="1" a="1"/>
  <c r="O45" i="39" s="1"/>
  <c r="M42" i="39" a="1"/>
  <c r="O42" i="39" s="1" a="1"/>
  <c r="O42" i="39" s="1"/>
  <c r="M751" i="39" a="1"/>
  <c r="O751" i="39" s="1" a="1"/>
  <c r="O751" i="39" s="1"/>
  <c r="M706" i="39" a="1"/>
  <c r="M706" i="39" s="1"/>
  <c r="M697" i="39" a="1"/>
  <c r="M697" i="39" s="1"/>
  <c r="M687" i="39" a="1"/>
  <c r="M687" i="39" s="1"/>
  <c r="M600" i="39" a="1"/>
  <c r="M600" i="39" s="1"/>
  <c r="M571" i="39" a="1"/>
  <c r="M571" i="39" s="1"/>
  <c r="M504" i="39" a="1"/>
  <c r="M504" i="39" s="1"/>
  <c r="M498" i="39" a="1"/>
  <c r="M498" i="39" s="1"/>
  <c r="M467" i="39" a="1"/>
  <c r="M467" i="39" s="1"/>
  <c r="M446" i="39" a="1"/>
  <c r="M446" i="39" s="1"/>
  <c r="M339" i="39" a="1"/>
  <c r="O339" i="39" s="1" a="1"/>
  <c r="O339" i="39" s="1"/>
  <c r="M332" i="39" a="1"/>
  <c r="M332" i="39" s="1"/>
  <c r="M297" i="39" a="1"/>
  <c r="M297" i="39" s="1"/>
  <c r="M215" i="39" a="1"/>
  <c r="M215" i="39" s="1"/>
  <c r="M209" i="39" a="1"/>
  <c r="M209" i="39" s="1"/>
  <c r="M205" i="39" a="1"/>
  <c r="M205" i="39" s="1"/>
  <c r="M840" i="39" a="1"/>
  <c r="M840" i="39" s="1"/>
  <c r="M820" i="39" a="1"/>
  <c r="M820" i="39" s="1"/>
  <c r="M705" i="39" a="1"/>
  <c r="P705" i="39" s="1" a="1"/>
  <c r="P705" i="39" s="1"/>
  <c r="M493" i="39" a="1"/>
  <c r="M493" i="39" s="1"/>
  <c r="M457" i="39" a="1"/>
  <c r="M457" i="39" s="1"/>
  <c r="M399" i="39" a="1"/>
  <c r="M387" i="39" a="1"/>
  <c r="M276" i="39" a="1"/>
  <c r="M276" i="39" s="1"/>
  <c r="M254" i="39" a="1"/>
  <c r="O254" i="39" s="1" a="1"/>
  <c r="O254" i="39" s="1"/>
  <c r="M229" i="39" a="1"/>
  <c r="M199" i="39" a="1"/>
  <c r="M186" i="39" a="1"/>
  <c r="M172" i="39" a="1"/>
  <c r="P172" i="39" s="1" a="1"/>
  <c r="P172" i="39" s="1"/>
  <c r="M163" i="39" a="1"/>
  <c r="M163" i="39" s="1"/>
  <c r="M122" i="39" a="1"/>
  <c r="M122" i="39" s="1"/>
  <c r="M77" i="39" a="1"/>
  <c r="M77" i="39" s="1"/>
  <c r="M47" i="39" a="1"/>
  <c r="M43" i="39" a="1"/>
  <c r="M21" i="39" a="1"/>
  <c r="O21" i="39" s="1" a="1"/>
  <c r="O21" i="39" s="1"/>
  <c r="M856" i="39" a="1"/>
  <c r="M633" i="39" a="1"/>
  <c r="M633" i="39" s="1"/>
  <c r="M575" i="39" a="1"/>
  <c r="M575" i="39" s="1"/>
  <c r="M529" i="39" a="1"/>
  <c r="M529" i="39" s="1"/>
  <c r="M503" i="39" a="1"/>
  <c r="M503" i="39" s="1"/>
  <c r="M213" i="39" a="1"/>
  <c r="P213" i="39" s="1" a="1"/>
  <c r="P213" i="39" s="1"/>
  <c r="M135" i="39" a="1"/>
  <c r="M88" i="39" a="1"/>
  <c r="M88" i="39" s="1"/>
  <c r="M81" i="39" a="1"/>
  <c r="M5" i="39" a="1"/>
  <c r="M5" i="39" s="1"/>
  <c r="M786" i="39" a="1"/>
  <c r="O786" i="39" s="1" a="1"/>
  <c r="O786" i="39" s="1"/>
  <c r="M718" i="39" a="1"/>
  <c r="M684" i="39" a="1"/>
  <c r="P684" i="39" s="1" a="1"/>
  <c r="P684" i="39" s="1"/>
  <c r="M618" i="39" a="1"/>
  <c r="M618" i="39" s="1"/>
  <c r="M551" i="39" a="1"/>
  <c r="M551" i="39" s="1"/>
  <c r="M538" i="39" a="1"/>
  <c r="M538" i="39" s="1"/>
  <c r="M469" i="39" a="1"/>
  <c r="M444" i="39" a="1"/>
  <c r="M420" i="39" a="1"/>
  <c r="P420" i="39" s="1" a="1"/>
  <c r="P420" i="39" s="1"/>
  <c r="M365" i="39" a="1"/>
  <c r="M321" i="39" a="1"/>
  <c r="M321" i="39" s="1"/>
  <c r="M287" i="39" a="1"/>
  <c r="M287" i="39" s="1"/>
  <c r="M266" i="39" a="1"/>
  <c r="M266" i="39" s="1"/>
  <c r="M222" i="39" a="1"/>
  <c r="M222" i="39" s="1"/>
  <c r="M177" i="39" a="1"/>
  <c r="M177" i="39" s="1"/>
  <c r="M141" i="39" a="1"/>
  <c r="M141" i="39" s="1"/>
  <c r="M100" i="39" a="1"/>
  <c r="M94" i="39" a="1"/>
  <c r="P94" i="39" s="1" a="1"/>
  <c r="P94" i="39" s="1"/>
  <c r="M14" i="39" a="1"/>
  <c r="M14" i="39" s="1"/>
  <c r="M800" i="39" a="1"/>
  <c r="M800" i="39" s="1"/>
  <c r="M598" i="39" a="1"/>
  <c r="M598" i="39" s="1"/>
  <c r="M585" i="39" a="1"/>
  <c r="M562" i="39" a="1"/>
  <c r="M525" i="39" a="1"/>
  <c r="M433" i="39" a="1"/>
  <c r="M433" i="39" s="1"/>
  <c r="M377" i="39" a="1"/>
  <c r="M377" i="39" s="1"/>
  <c r="M352" i="39" a="1"/>
  <c r="M352" i="39" s="1"/>
  <c r="M309" i="39" a="1"/>
  <c r="M236" i="39" a="1"/>
  <c r="M190" i="39" a="1"/>
  <c r="M190" i="39" s="1"/>
  <c r="M148" i="39" a="1"/>
  <c r="M113" i="39" a="1"/>
  <c r="M107" i="39" a="1"/>
  <c r="M60" i="39" a="1"/>
  <c r="M56" i="39" a="1"/>
  <c r="M32" i="39" a="1"/>
  <c r="M17" i="39" a="1"/>
  <c r="M11" i="39" a="1"/>
  <c r="M8" i="39" a="1"/>
  <c r="M647" i="39" a="1"/>
  <c r="P647" i="39" s="1" a="1"/>
  <c r="P647" i="39" s="1"/>
  <c r="M489" i="39" a="1"/>
  <c r="M480" i="39" a="1"/>
  <c r="M385" i="39" a="1"/>
  <c r="M385" i="39" s="1"/>
  <c r="M273" i="39" a="1"/>
  <c r="M273" i="39" s="1"/>
  <c r="M262" i="39" a="1"/>
  <c r="M262" i="39" s="1"/>
  <c r="M228" i="39" a="1"/>
  <c r="P228" i="39" s="1" a="1"/>
  <c r="P228" i="39" s="1"/>
  <c r="M212" i="39" a="1"/>
  <c r="P212" i="39" s="1" a="1"/>
  <c r="P212" i="39" s="1"/>
  <c r="M198" i="39" a="1"/>
  <c r="M184" i="39" a="1"/>
  <c r="M184" i="39" s="1"/>
  <c r="M160" i="39" a="1"/>
  <c r="M160" i="39" s="1"/>
  <c r="M126" i="39" a="1"/>
  <c r="M126" i="39" s="1"/>
  <c r="M65" i="39" a="1"/>
  <c r="M65" i="39" s="1"/>
  <c r="M37" i="39" a="1"/>
  <c r="M37" i="39" s="1"/>
  <c r="M28" i="39" a="1"/>
  <c r="M28" i="39" s="1"/>
  <c r="M871" i="39" a="1"/>
  <c r="M833" i="39" a="1"/>
  <c r="M833" i="39" s="1"/>
  <c r="M819" i="39" a="1"/>
  <c r="M765" i="39" a="1"/>
  <c r="M714" i="39" a="1"/>
  <c r="M664" i="39" a="1"/>
  <c r="M456" i="39" a="1"/>
  <c r="M406" i="39" a="1"/>
  <c r="M342" i="39" a="1"/>
  <c r="M253" i="39" a="1"/>
  <c r="M242" i="39" a="1"/>
  <c r="M242" i="39" s="1"/>
  <c r="M154" i="39" a="1"/>
  <c r="M154" i="39" s="1"/>
  <c r="M120" i="39" a="1"/>
  <c r="M85" i="39" a="1"/>
  <c r="M50" i="39" a="1"/>
  <c r="M50" i="39" s="1"/>
  <c r="M46" i="39" a="1"/>
  <c r="M41" i="39" a="1"/>
  <c r="M20" i="39" a="1"/>
  <c r="M20" i="39" s="1"/>
  <c r="M854" i="39" a="1"/>
  <c r="M813" i="39" a="1"/>
  <c r="M813" i="39" s="1"/>
  <c r="M797" i="39" a="1"/>
  <c r="M797" i="39" s="1"/>
  <c r="M730" i="39" a="1"/>
  <c r="M547" i="39" a="1"/>
  <c r="M429" i="39" a="1"/>
  <c r="M429" i="39" s="1"/>
  <c r="M419" i="39" a="1"/>
  <c r="M372" i="39" a="1"/>
  <c r="P372" i="39" s="1" a="1"/>
  <c r="P372" i="39" s="1"/>
  <c r="M363" i="39" a="1"/>
  <c r="P363" i="39" s="1" a="1"/>
  <c r="P363" i="39" s="1"/>
  <c r="M219" i="39" a="1"/>
  <c r="M171" i="39" a="1"/>
  <c r="M132" i="39" a="1"/>
  <c r="M132" i="39" s="1"/>
  <c r="M80" i="39" a="1"/>
  <c r="M23" i="39" a="1"/>
  <c r="M4" i="39" a="1"/>
  <c r="M727" i="39" a="1"/>
  <c r="M680" i="39" a="1"/>
  <c r="M628" i="39" a="1"/>
  <c r="M628" i="39" s="1"/>
  <c r="M611" i="39" a="1"/>
  <c r="M611" i="39" s="1"/>
  <c r="M596" i="39" a="1"/>
  <c r="M596" i="39" s="1"/>
  <c r="M561" i="39" a="1"/>
  <c r="M561" i="39" s="1"/>
  <c r="M536" i="39" a="1"/>
  <c r="M536" i="39" s="1"/>
  <c r="M523" i="39" a="1"/>
  <c r="M511" i="39" a="1"/>
  <c r="M502" i="39" a="1"/>
  <c r="M465" i="39" a="1"/>
  <c r="M442" i="39" a="1"/>
  <c r="M442" i="39" s="1"/>
  <c r="M330" i="39" a="1"/>
  <c r="M306" i="39" a="1"/>
  <c r="M296" i="39" a="1"/>
  <c r="M283" i="39" a="1"/>
  <c r="M203" i="39" a="1"/>
  <c r="M203" i="39" s="1"/>
  <c r="M176" i="39" a="1"/>
  <c r="M145" i="39" a="1"/>
  <c r="M139" i="39" a="1"/>
  <c r="M139" i="39" s="1"/>
  <c r="M98" i="39" a="1"/>
  <c r="M98" i="39" s="1"/>
  <c r="M93" i="39" a="1"/>
  <c r="M69" i="39" a="1"/>
  <c r="M54" i="39" a="1"/>
  <c r="M845" i="39" a="1"/>
  <c r="O845" i="39" s="1" a="1"/>
  <c r="O845" i="39" s="1"/>
  <c r="M640" i="39" a="1"/>
  <c r="M530" i="39" a="1"/>
  <c r="M530" i="39" s="1"/>
  <c r="M369" i="39" a="1"/>
  <c r="M369" i="39" s="1"/>
  <c r="M302" i="39" a="1"/>
  <c r="M180" i="39" a="1"/>
  <c r="M180" i="39" s="1"/>
  <c r="M97" i="39" a="1"/>
  <c r="M97" i="39" s="1"/>
  <c r="M73" i="39" a="1"/>
  <c r="M73" i="39" s="1"/>
  <c r="M53" i="39" a="1"/>
  <c r="M53" i="39" s="1"/>
  <c r="M738" i="39" a="1"/>
  <c r="P738" i="39" s="1" a="1"/>
  <c r="P738" i="39" s="1"/>
  <c r="M601" i="39" a="1"/>
  <c r="M601" i="39" s="1"/>
  <c r="M577" i="39" a="1"/>
  <c r="M577" i="39" s="1"/>
  <c r="M552" i="39" a="1"/>
  <c r="M552" i="39" s="1"/>
  <c r="M390" i="39" a="1"/>
  <c r="M390" i="39" s="1"/>
  <c r="M323" i="39" a="1"/>
  <c r="P323" i="39" s="1" a="1"/>
  <c r="P323" i="39" s="1"/>
  <c r="M279" i="39" a="1"/>
  <c r="O279" i="39" s="1" a="1"/>
  <c r="O279" i="39" s="1"/>
  <c r="M193" i="39" a="1"/>
  <c r="P193" i="39" s="1" a="1"/>
  <c r="P193" i="39" s="1"/>
  <c r="M149" i="39" a="1"/>
  <c r="M149" i="39" s="1"/>
  <c r="M109" i="39" a="1"/>
  <c r="M109" i="39" s="1"/>
  <c r="M34" i="39" a="1"/>
  <c r="M34" i="39" s="1"/>
  <c r="M25" i="39" a="1"/>
  <c r="M25" i="39" s="1"/>
  <c r="M18" i="39" a="1"/>
  <c r="M18" i="39" s="1"/>
  <c r="M12" i="39" a="1"/>
  <c r="M12" i="39" s="1"/>
  <c r="M638" i="39" a="1"/>
  <c r="P638" i="39" s="1" a="1"/>
  <c r="P638" i="39" s="1"/>
  <c r="M71" i="39" a="1"/>
  <c r="M452" i="39" a="1"/>
  <c r="M272" i="39" a="1"/>
  <c r="M233" i="39" a="1"/>
  <c r="M233" i="39" s="1"/>
  <c r="M59" i="39" a="1"/>
  <c r="M16" i="39" a="1"/>
  <c r="M725" i="39" a="1"/>
  <c r="M725" i="39" s="1"/>
  <c r="M693" i="39" a="1"/>
  <c r="M693" i="39" s="1"/>
  <c r="M570" i="39" a="1"/>
  <c r="M405" i="39" a="1"/>
  <c r="M383" i="39" a="1"/>
  <c r="M189" i="39" a="1"/>
  <c r="O189" i="39" s="1" a="1"/>
  <c r="O189" i="39" s="1"/>
  <c r="M158" i="39" a="1"/>
  <c r="M117" i="39" a="1"/>
  <c r="M117" i="39" s="1"/>
  <c r="M104" i="39" a="1"/>
  <c r="M104" i="39" s="1"/>
  <c r="M31" i="39" a="1"/>
  <c r="P31" i="39" s="1" a="1"/>
  <c r="P31" i="39" s="1"/>
  <c r="M460" i="39" a="1"/>
  <c r="M460" i="39" s="1"/>
  <c r="M413" i="39" a="1"/>
  <c r="M413" i="39" s="1"/>
  <c r="M346" i="39" a="1"/>
  <c r="M346" i="39" s="1"/>
  <c r="M238" i="39" a="1"/>
  <c r="M238" i="39" s="1"/>
  <c r="M223" i="39" a="1"/>
  <c r="O223" i="39" s="1" a="1"/>
  <c r="O223" i="39" s="1"/>
  <c r="M208" i="39" a="1"/>
  <c r="O208" i="39" s="1" a="1"/>
  <c r="O208" i="39" s="1"/>
  <c r="M136" i="39" a="1"/>
  <c r="M136" i="39" s="1"/>
  <c r="M95" i="39" a="1"/>
  <c r="M95" i="39" s="1"/>
  <c r="M62" i="39" a="1"/>
  <c r="M62" i="39" s="1"/>
  <c r="M255" i="39" a="1"/>
  <c r="M806" i="39" a="1"/>
  <c r="M771" i="39" a="1"/>
  <c r="M436" i="39" a="1"/>
  <c r="M6" i="39" a="1"/>
  <c r="M760" i="39" a="1"/>
  <c r="M760" i="39" s="1"/>
  <c r="M594" i="39" a="1"/>
  <c r="P594" i="39" s="1" a="1"/>
  <c r="P594" i="39" s="1"/>
  <c r="M316" i="39" a="1"/>
  <c r="M250" i="39" a="1"/>
  <c r="M423" i="39" a="1"/>
  <c r="M831" i="39" a="1"/>
  <c r="M831" i="39" s="1"/>
  <c r="M625" i="39" a="1"/>
  <c r="M625" i="39" s="1"/>
  <c r="M568" i="39" a="1"/>
  <c r="M568" i="39" s="1"/>
  <c r="M381" i="39" a="1"/>
  <c r="M359" i="39" a="1"/>
  <c r="M336" i="39" a="1"/>
  <c r="M249" i="39" a="1"/>
  <c r="M78" i="39" a="1"/>
  <c r="M78" i="39" s="1"/>
  <c r="M49" i="39" a="1"/>
  <c r="M49" i="39" s="1"/>
  <c r="M652" i="39" a="1"/>
  <c r="M652" i="39" s="1"/>
  <c r="M378" i="39" a="1"/>
  <c r="M358" i="39" a="1"/>
  <c r="P358" i="39" s="1" a="1"/>
  <c r="P358" i="39" s="1"/>
  <c r="M267" i="39" a="1"/>
  <c r="M116" i="39" a="1"/>
  <c r="M116" i="39" s="1"/>
  <c r="M789" i="39" a="1"/>
  <c r="M789" i="39" s="1"/>
  <c r="M724" i="39" a="1"/>
  <c r="M724" i="39" s="1"/>
  <c r="M591" i="39" a="1"/>
  <c r="M591" i="39" s="1"/>
  <c r="M335" i="39" a="1"/>
  <c r="O335" i="39" s="1" a="1"/>
  <c r="O335" i="39" s="1"/>
  <c r="M246" i="39" a="1"/>
  <c r="O246" i="39" s="1" a="1"/>
  <c r="O246" i="39" s="1"/>
  <c r="M155" i="39" a="1"/>
  <c r="M129" i="39" a="1"/>
  <c r="M129" i="39" s="1"/>
  <c r="M29" i="39" a="1"/>
  <c r="M29" i="39" s="1"/>
  <c r="M9" i="39" a="1"/>
  <c r="M746" i="39" a="1"/>
  <c r="M558" i="39" a="1"/>
  <c r="M112" i="39" a="1"/>
  <c r="M63" i="39" a="1"/>
  <c r="M659" i="39" a="1"/>
  <c r="M544" i="39" a="1"/>
  <c r="M544" i="39" s="1"/>
  <c r="M473" i="39" a="1"/>
  <c r="M473" i="39" s="1"/>
  <c r="M293" i="39" a="1"/>
  <c r="M131" i="39" a="1"/>
  <c r="M40" i="39" a="1"/>
  <c r="M22" i="39" a="1"/>
  <c r="P22" i="39" s="1" a="1"/>
  <c r="P22" i="39" s="1"/>
  <c r="M10" i="39" a="1"/>
  <c r="M517" i="39" a="1"/>
  <c r="M517" i="39" s="1"/>
  <c r="M38" i="39" a="1"/>
  <c r="M38" i="39" s="1"/>
  <c r="M415" i="39" a="1"/>
  <c r="M415" i="39" s="1"/>
  <c r="M182" i="39" a="1"/>
  <c r="M757" i="39" a="1"/>
  <c r="M757" i="39" s="1"/>
  <c r="M428" i="39" a="1"/>
  <c r="P428" i="39" s="1" a="1"/>
  <c r="P428" i="39" s="1"/>
  <c r="M400" i="39" a="1"/>
  <c r="M232" i="39" a="1"/>
  <c r="O232" i="39" s="1" a="1"/>
  <c r="O232" i="39" s="1"/>
  <c r="M217" i="39" a="1"/>
  <c r="M217" i="39" s="1"/>
  <c r="M144" i="39" a="1"/>
  <c r="M144" i="39" s="1"/>
  <c r="M67" i="39" a="1"/>
  <c r="M67" i="39" s="1"/>
  <c r="M173" i="39" a="1"/>
  <c r="M173" i="39" s="1"/>
  <c r="M66" i="39" a="1"/>
  <c r="M66" i="39" s="1"/>
  <c r="M3" i="39" a="1"/>
  <c r="M825" i="39" a="1"/>
  <c r="M825" i="39" s="1"/>
  <c r="M620" i="39" a="1"/>
  <c r="M620" i="39" s="1"/>
  <c r="M519" i="39" a="1"/>
  <c r="M496" i="39" a="1"/>
  <c r="P496" i="39" s="1" a="1"/>
  <c r="P496" i="39" s="1"/>
  <c r="M451" i="39" a="1"/>
  <c r="M290" i="39" a="1"/>
  <c r="M103" i="39" a="1"/>
  <c r="M90" i="39" a="1"/>
  <c r="M57" i="39" a="1"/>
  <c r="M57" i="39" s="1"/>
  <c r="M15" i="39" a="1"/>
  <c r="M15" i="39" s="1"/>
  <c r="M438" i="39" a="1"/>
  <c r="M438" i="39" s="1"/>
  <c r="M19" i="39" a="1"/>
  <c r="M195" i="39" a="1"/>
  <c r="M13" i="39" a="1"/>
  <c r="M487" i="39" a="1"/>
  <c r="M487" i="39" s="1"/>
  <c r="M241" i="39" a="1"/>
  <c r="M778" i="39" a="1"/>
  <c r="P778" i="39" s="1" a="1"/>
  <c r="P778" i="39" s="1"/>
  <c r="M555" i="39" a="1"/>
  <c r="M555" i="39" s="1"/>
  <c r="M674" i="39" a="1"/>
  <c r="M674" i="39" s="1"/>
  <c r="M125" i="39" a="1"/>
  <c r="M125" i="39" s="1"/>
  <c r="M391" i="39" a="1"/>
  <c r="M44" i="39" a="1"/>
  <c r="M44" i="39" s="1"/>
  <c r="M35" i="39" a="1"/>
  <c r="M35" i="39" s="1"/>
  <c r="M606" i="39" a="1"/>
  <c r="M606" i="39" s="1"/>
  <c r="M349" i="39" a="1"/>
  <c r="M349" i="39" s="1"/>
  <c r="M84" i="39" a="1"/>
  <c r="O84" i="39" s="1" a="1"/>
  <c r="O84" i="39" s="1"/>
  <c r="M464" i="39" a="1"/>
  <c r="M168" i="39" a="1"/>
  <c r="M168" i="39" s="1"/>
  <c r="M151" i="39" a="1"/>
  <c r="M26" i="39" a="1"/>
  <c r="M259" i="39" a="1"/>
  <c r="M259" i="39" s="1"/>
  <c r="M226" i="39" a="1"/>
  <c r="M226" i="39" s="1"/>
  <c r="M74" i="39" a="1"/>
  <c r="M74" i="39" s="1"/>
  <c r="M325" i="39" a="1"/>
  <c r="M7" i="39" a="1"/>
  <c r="M811" i="39" a="1"/>
  <c r="M488" i="39" a="1"/>
  <c r="M488" i="39" s="1"/>
  <c r="O1176" i="39" l="1" a="1"/>
  <c r="O1176" i="39" s="1"/>
  <c r="P1166" i="39" a="1"/>
  <c r="P1166" i="39" s="1"/>
  <c r="P1167" i="39" a="1"/>
  <c r="P1167" i="39" s="1"/>
  <c r="P1168" i="39" a="1"/>
  <c r="P1168" i="39" s="1"/>
  <c r="P1170" i="39" a="1"/>
  <c r="P1170" i="39" s="1"/>
  <c r="P1171" i="39" a="1"/>
  <c r="P1171" i="39" s="1"/>
  <c r="O1167" i="39" a="1"/>
  <c r="O1167" i="39" s="1"/>
  <c r="P1177" i="39" a="1"/>
  <c r="P1177" i="39" s="1"/>
  <c r="O1168" i="39" a="1"/>
  <c r="O1168" i="39" s="1"/>
  <c r="O1173" i="39" a="1"/>
  <c r="O1173" i="39" s="1"/>
  <c r="O1193" i="39" a="1"/>
  <c r="O1193" i="39" s="1"/>
  <c r="O1180" i="39" a="1"/>
  <c r="O1180" i="39" s="1"/>
  <c r="O1187" i="39" a="1"/>
  <c r="O1187" i="39" s="1"/>
  <c r="P1179" i="39" a="1"/>
  <c r="P1179" i="39" s="1"/>
  <c r="O1182" i="39" a="1"/>
  <c r="O1182" i="39" s="1"/>
  <c r="P1172" i="39" a="1"/>
  <c r="P1172" i="39" s="1"/>
  <c r="P1186" i="39" a="1"/>
  <c r="P1186" i="39" s="1"/>
  <c r="O1169" i="39" a="1"/>
  <c r="O1169" i="39" s="1"/>
  <c r="O1191" i="39" a="1"/>
  <c r="O1191" i="39" s="1"/>
  <c r="O1177" i="39" a="1"/>
  <c r="O1177" i="39" s="1"/>
  <c r="P1181" i="39" a="1"/>
  <c r="P1181" i="39" s="1"/>
  <c r="P1184" i="39" a="1"/>
  <c r="P1184" i="39" s="1"/>
  <c r="O1184" i="39" a="1"/>
  <c r="O1184" i="39" s="1"/>
  <c r="O1186" i="39" a="1"/>
  <c r="O1186" i="39" s="1"/>
  <c r="P1176" i="39" a="1"/>
  <c r="P1176" i="39" s="1"/>
  <c r="P1190" i="39" a="1"/>
  <c r="P1190" i="39" s="1"/>
  <c r="O1170" i="39" a="1"/>
  <c r="O1170" i="39" s="1"/>
  <c r="O1175" i="39" a="1"/>
  <c r="O1175" i="39" s="1"/>
  <c r="P1187" i="39" a="1"/>
  <c r="P1187" i="39" s="1"/>
  <c r="P1191" i="39" a="1"/>
  <c r="P1191" i="39" s="1"/>
  <c r="O1181" i="39" a="1"/>
  <c r="O1181" i="39" s="1"/>
  <c r="P1185" i="39" a="1"/>
  <c r="P1185" i="39" s="1"/>
  <c r="O1194" i="39" a="1"/>
  <c r="O1194" i="39" s="1"/>
  <c r="P1192" i="39" a="1"/>
  <c r="P1192" i="39" s="1"/>
  <c r="O1190" i="39" a="1"/>
  <c r="O1190" i="39" s="1"/>
  <c r="P1174" i="39" a="1"/>
  <c r="P1174" i="39" s="1"/>
  <c r="P1169" i="39" a="1"/>
  <c r="P1169" i="39" s="1"/>
  <c r="O1166" i="39" a="1"/>
  <c r="O1166" i="39" s="1"/>
  <c r="O1171" i="39" a="1"/>
  <c r="O1171" i="39" s="1"/>
  <c r="O1179" i="39" a="1"/>
  <c r="O1179" i="39" s="1"/>
  <c r="O1185" i="39" a="1"/>
  <c r="O1185" i="39" s="1"/>
  <c r="P1188" i="39" a="1"/>
  <c r="P1188" i="39" s="1"/>
  <c r="P1189" i="39" a="1"/>
  <c r="P1189" i="39" s="1"/>
  <c r="O1188" i="39" a="1"/>
  <c r="O1188" i="39" s="1"/>
  <c r="P1183" i="39" a="1"/>
  <c r="P1183" i="39" s="1"/>
  <c r="O1174" i="39" a="1"/>
  <c r="O1174" i="39" s="1"/>
  <c r="P1194" i="39" a="1"/>
  <c r="P1194" i="39" s="1"/>
  <c r="P1178" i="39" a="1"/>
  <c r="P1178" i="39" s="1"/>
  <c r="P1175" i="39" a="1"/>
  <c r="P1175" i="39" s="1"/>
  <c r="O1183" i="39" a="1"/>
  <c r="O1183" i="39" s="1"/>
  <c r="O1172" i="39" a="1"/>
  <c r="O1172" i="39" s="1"/>
  <c r="O1189" i="39" a="1"/>
  <c r="O1189" i="39" s="1"/>
  <c r="P1173" i="39" a="1"/>
  <c r="P1173" i="39" s="1"/>
  <c r="P1193" i="39" a="1"/>
  <c r="P1193" i="39" s="1"/>
  <c r="O1178" i="39" a="1"/>
  <c r="O1178" i="39" s="1"/>
  <c r="O1192" i="39" a="1"/>
  <c r="O1192" i="39" s="1"/>
  <c r="P1182" i="39" a="1"/>
  <c r="P1182" i="39" s="1"/>
  <c r="P1180" i="39" a="1"/>
  <c r="P1180" i="39" s="1"/>
  <c r="O1164" i="39" a="1"/>
  <c r="O1164" i="39" s="1"/>
  <c r="P1164" i="39" a="1"/>
  <c r="P1164" i="39" s="1"/>
  <c r="O1165" i="39" a="1"/>
  <c r="O1165" i="39" s="1"/>
  <c r="P1165" i="39" a="1"/>
  <c r="P1165" i="39" s="1"/>
  <c r="O1163" i="39" a="1"/>
  <c r="O1163" i="39" s="1"/>
  <c r="P1163" i="39" a="1"/>
  <c r="P1163" i="39" s="1"/>
  <c r="P1161" i="39" a="1"/>
  <c r="P1161" i="39" s="1"/>
  <c r="O1162" i="39" a="1"/>
  <c r="O1162" i="39" s="1"/>
  <c r="P1162" i="39" a="1"/>
  <c r="P1162" i="39" s="1"/>
  <c r="O1161" i="39" a="1"/>
  <c r="O1161" i="39" s="1"/>
  <c r="P1083" i="39" a="1"/>
  <c r="P1083" i="39" s="1"/>
  <c r="O1067" i="39" a="1"/>
  <c r="O1067" i="39" s="1"/>
  <c r="P1091" i="39" a="1"/>
  <c r="P1091" i="39" s="1"/>
  <c r="O1160" i="39" a="1"/>
  <c r="O1160" i="39" s="1"/>
  <c r="P1160" i="39" a="1"/>
  <c r="P1160" i="39" s="1"/>
  <c r="O1083" i="39" a="1"/>
  <c r="O1083" i="39" s="1"/>
  <c r="P1085" i="39" a="1"/>
  <c r="P1085" i="39" s="1"/>
  <c r="O1096" i="39" a="1"/>
  <c r="O1096" i="39" s="1"/>
  <c r="O1081" i="39" a="1"/>
  <c r="O1081" i="39" s="1"/>
  <c r="P1081" i="39" a="1"/>
  <c r="P1081" i="39" s="1"/>
  <c r="O1085" i="39" a="1"/>
  <c r="O1085" i="39" s="1"/>
  <c r="O1073" i="39" a="1"/>
  <c r="O1073" i="39" s="1"/>
  <c r="P1095" i="39" a="1"/>
  <c r="P1095" i="39" s="1"/>
  <c r="O1090" i="39" a="1"/>
  <c r="O1090" i="39" s="1"/>
  <c r="O1097" i="39" a="1"/>
  <c r="O1097" i="39" s="1"/>
  <c r="P1079" i="39" a="1"/>
  <c r="P1079" i="39" s="1"/>
  <c r="O1084" i="39" a="1"/>
  <c r="O1084" i="39" s="1"/>
  <c r="Q1084" i="39" s="1"/>
  <c r="P1097" i="39" a="1"/>
  <c r="P1097" i="39" s="1"/>
  <c r="O1077" i="39" a="1"/>
  <c r="O1077" i="39" s="1"/>
  <c r="O1089" i="39" a="1"/>
  <c r="O1089" i="39" s="1"/>
  <c r="P1087" i="39" a="1"/>
  <c r="P1087" i="39" s="1"/>
  <c r="P1092" i="39" a="1"/>
  <c r="P1092" i="39" s="1"/>
  <c r="O1074" i="39" a="1"/>
  <c r="O1074" i="39" s="1"/>
  <c r="P1074" i="39" a="1"/>
  <c r="P1074" i="39" s="1"/>
  <c r="P1089" i="39" a="1"/>
  <c r="P1089" i="39" s="1"/>
  <c r="O1093" i="39" a="1"/>
  <c r="O1093" i="39" s="1"/>
  <c r="O1063" i="39" a="1"/>
  <c r="O1063" i="39" s="1"/>
  <c r="P1068" i="39" a="1"/>
  <c r="P1068" i="39" s="1"/>
  <c r="O1072" i="39" a="1"/>
  <c r="O1072" i="39" s="1"/>
  <c r="P1073" i="39" a="1"/>
  <c r="P1073" i="39" s="1"/>
  <c r="O1069" i="39" a="1"/>
  <c r="O1069" i="39" s="1"/>
  <c r="P1062" i="39" a="1"/>
  <c r="P1062" i="39" s="1"/>
  <c r="P1072" i="39" a="1"/>
  <c r="P1072" i="39" s="1"/>
  <c r="M1100" i="39"/>
  <c r="P1100" i="39" a="1"/>
  <c r="P1100" i="39" s="1"/>
  <c r="O1100" i="39" a="1"/>
  <c r="O1100" i="39" s="1"/>
  <c r="M1104" i="39"/>
  <c r="P1104" i="39" a="1"/>
  <c r="P1104" i="39" s="1"/>
  <c r="O1104" i="39" a="1"/>
  <c r="O1104" i="39" s="1"/>
  <c r="M1108" i="39"/>
  <c r="P1108" i="39" a="1"/>
  <c r="P1108" i="39" s="1"/>
  <c r="O1108" i="39" a="1"/>
  <c r="O1108" i="39" s="1"/>
  <c r="M1112" i="39"/>
  <c r="P1112" i="39" a="1"/>
  <c r="P1112" i="39" s="1"/>
  <c r="O1112" i="39" a="1"/>
  <c r="O1112" i="39" s="1"/>
  <c r="M1116" i="39"/>
  <c r="P1116" i="39" a="1"/>
  <c r="P1116" i="39" s="1"/>
  <c r="O1116" i="39" a="1"/>
  <c r="O1116" i="39" s="1"/>
  <c r="M1120" i="39"/>
  <c r="P1120" i="39" a="1"/>
  <c r="P1120" i="39" s="1"/>
  <c r="O1120" i="39" a="1"/>
  <c r="O1120" i="39" s="1"/>
  <c r="M1124" i="39"/>
  <c r="P1124" i="39" a="1"/>
  <c r="P1124" i="39" s="1"/>
  <c r="O1124" i="39" a="1"/>
  <c r="O1124" i="39" s="1"/>
  <c r="M1128" i="39"/>
  <c r="P1128" i="39" a="1"/>
  <c r="P1128" i="39" s="1"/>
  <c r="O1128" i="39" a="1"/>
  <c r="O1128" i="39" s="1"/>
  <c r="M1132" i="39"/>
  <c r="P1132" i="39" a="1"/>
  <c r="P1132" i="39" s="1"/>
  <c r="O1132" i="39" a="1"/>
  <c r="O1132" i="39" s="1"/>
  <c r="M1061" i="39"/>
  <c r="M1070" i="39"/>
  <c r="O1070" i="39" a="1"/>
  <c r="O1070" i="39" s="1"/>
  <c r="M1076" i="39"/>
  <c r="O1076" i="39" a="1"/>
  <c r="O1076" i="39" s="1"/>
  <c r="P1076" i="39" a="1"/>
  <c r="P1076" i="39" s="1"/>
  <c r="M1086" i="39"/>
  <c r="P1086" i="39" a="1"/>
  <c r="P1086" i="39" s="1"/>
  <c r="M1101" i="39"/>
  <c r="P1101" i="39" a="1"/>
  <c r="P1101" i="39" s="1"/>
  <c r="O1101" i="39" a="1"/>
  <c r="O1101" i="39" s="1"/>
  <c r="M1105" i="39"/>
  <c r="P1105" i="39" a="1"/>
  <c r="P1105" i="39" s="1"/>
  <c r="O1105" i="39" a="1"/>
  <c r="O1105" i="39" s="1"/>
  <c r="M1109" i="39"/>
  <c r="P1109" i="39" a="1"/>
  <c r="P1109" i="39" s="1"/>
  <c r="O1109" i="39" a="1"/>
  <c r="O1109" i="39" s="1"/>
  <c r="M1113" i="39"/>
  <c r="P1113" i="39" a="1"/>
  <c r="P1113" i="39" s="1"/>
  <c r="O1113" i="39" a="1"/>
  <c r="O1113" i="39" s="1"/>
  <c r="M1117" i="39"/>
  <c r="P1117" i="39" a="1"/>
  <c r="P1117" i="39" s="1"/>
  <c r="O1117" i="39" a="1"/>
  <c r="O1117" i="39" s="1"/>
  <c r="M1121" i="39"/>
  <c r="P1121" i="39" a="1"/>
  <c r="P1121" i="39" s="1"/>
  <c r="O1121" i="39" a="1"/>
  <c r="O1121" i="39" s="1"/>
  <c r="M1125" i="39"/>
  <c r="P1125" i="39" a="1"/>
  <c r="P1125" i="39" s="1"/>
  <c r="O1125" i="39" a="1"/>
  <c r="O1125" i="39" s="1"/>
  <c r="M1129" i="39"/>
  <c r="P1129" i="39" a="1"/>
  <c r="P1129" i="39" s="1"/>
  <c r="O1129" i="39" a="1"/>
  <c r="O1129" i="39" s="1"/>
  <c r="M1133" i="39"/>
  <c r="P1133" i="39" a="1"/>
  <c r="P1133" i="39" s="1"/>
  <c r="O1133" i="39" a="1"/>
  <c r="O1133" i="39" s="1"/>
  <c r="P1061" i="39" a="1"/>
  <c r="P1061" i="39" s="1"/>
  <c r="Q1061" i="39" s="1"/>
  <c r="M1071" i="39"/>
  <c r="O1071" i="39" a="1"/>
  <c r="O1071" i="39" s="1"/>
  <c r="M1080" i="39"/>
  <c r="P1080" i="39" a="1"/>
  <c r="P1080" i="39" s="1"/>
  <c r="Q1080" i="39" s="1"/>
  <c r="M1078" i="39"/>
  <c r="O1078" i="39" a="1"/>
  <c r="O1078" i="39" s="1"/>
  <c r="P1078" i="39" a="1"/>
  <c r="P1078" i="39" s="1"/>
  <c r="P1075" i="39" a="1"/>
  <c r="P1075" i="39" s="1"/>
  <c r="M1094" i="39"/>
  <c r="P1094" i="39" a="1"/>
  <c r="P1094" i="39" s="1"/>
  <c r="Q1094" i="39" s="1"/>
  <c r="M1098" i="39"/>
  <c r="P1098" i="39" a="1"/>
  <c r="P1098" i="39" s="1"/>
  <c r="O1098" i="39" a="1"/>
  <c r="O1098" i="39" s="1"/>
  <c r="M1102" i="39"/>
  <c r="P1102" i="39" a="1"/>
  <c r="P1102" i="39" s="1"/>
  <c r="O1102" i="39" a="1"/>
  <c r="O1102" i="39" s="1"/>
  <c r="M1106" i="39"/>
  <c r="P1106" i="39" a="1"/>
  <c r="P1106" i="39" s="1"/>
  <c r="O1106" i="39" a="1"/>
  <c r="O1106" i="39" s="1"/>
  <c r="M1110" i="39"/>
  <c r="P1110" i="39" a="1"/>
  <c r="P1110" i="39" s="1"/>
  <c r="O1110" i="39" a="1"/>
  <c r="O1110" i="39" s="1"/>
  <c r="M1114" i="39"/>
  <c r="P1114" i="39" a="1"/>
  <c r="P1114" i="39" s="1"/>
  <c r="O1114" i="39" a="1"/>
  <c r="O1114" i="39" s="1"/>
  <c r="M1118" i="39"/>
  <c r="P1118" i="39" a="1"/>
  <c r="P1118" i="39" s="1"/>
  <c r="O1118" i="39" a="1"/>
  <c r="O1118" i="39" s="1"/>
  <c r="M1122" i="39"/>
  <c r="P1122" i="39" a="1"/>
  <c r="P1122" i="39" s="1"/>
  <c r="O1122" i="39" a="1"/>
  <c r="O1122" i="39" s="1"/>
  <c r="M1126" i="39"/>
  <c r="P1126" i="39" a="1"/>
  <c r="P1126" i="39" s="1"/>
  <c r="O1126" i="39" a="1"/>
  <c r="O1126" i="39" s="1"/>
  <c r="M1130" i="39"/>
  <c r="P1130" i="39" a="1"/>
  <c r="P1130" i="39" s="1"/>
  <c r="O1130" i="39" a="1"/>
  <c r="O1130" i="39" s="1"/>
  <c r="M1134" i="39"/>
  <c r="P1134" i="39" a="1"/>
  <c r="P1134" i="39" s="1"/>
  <c r="O1134" i="39" a="1"/>
  <c r="O1134" i="39" s="1"/>
  <c r="P1071" i="39" a="1"/>
  <c r="P1071" i="39" s="1"/>
  <c r="P1070" i="39" a="1"/>
  <c r="P1070" i="39" s="1"/>
  <c r="M1084" i="39"/>
  <c r="O1075" i="39" a="1"/>
  <c r="O1075" i="39" s="1"/>
  <c r="O1086" i="39" a="1"/>
  <c r="O1086" i="39" s="1"/>
  <c r="M1088" i="39"/>
  <c r="P1088" i="39" a="1"/>
  <c r="P1088" i="39" s="1"/>
  <c r="Q1088" i="39" s="1"/>
  <c r="M1099" i="39"/>
  <c r="P1099" i="39" a="1"/>
  <c r="P1099" i="39" s="1"/>
  <c r="O1099" i="39" a="1"/>
  <c r="O1099" i="39" s="1"/>
  <c r="M1103" i="39"/>
  <c r="P1103" i="39" a="1"/>
  <c r="P1103" i="39" s="1"/>
  <c r="O1103" i="39" a="1"/>
  <c r="O1103" i="39" s="1"/>
  <c r="M1107" i="39"/>
  <c r="P1107" i="39" a="1"/>
  <c r="P1107" i="39" s="1"/>
  <c r="O1107" i="39" a="1"/>
  <c r="O1107" i="39" s="1"/>
  <c r="M1111" i="39"/>
  <c r="P1111" i="39" a="1"/>
  <c r="P1111" i="39" s="1"/>
  <c r="O1111" i="39" a="1"/>
  <c r="O1111" i="39" s="1"/>
  <c r="M1115" i="39"/>
  <c r="P1115" i="39" a="1"/>
  <c r="P1115" i="39" s="1"/>
  <c r="O1115" i="39" a="1"/>
  <c r="O1115" i="39" s="1"/>
  <c r="M1119" i="39"/>
  <c r="P1119" i="39" a="1"/>
  <c r="P1119" i="39" s="1"/>
  <c r="O1119" i="39" a="1"/>
  <c r="O1119" i="39" s="1"/>
  <c r="M1123" i="39"/>
  <c r="P1123" i="39" a="1"/>
  <c r="P1123" i="39" s="1"/>
  <c r="O1123" i="39" a="1"/>
  <c r="O1123" i="39" s="1"/>
  <c r="M1127" i="39"/>
  <c r="P1127" i="39" a="1"/>
  <c r="P1127" i="39" s="1"/>
  <c r="O1127" i="39" a="1"/>
  <c r="O1127" i="39" s="1"/>
  <c r="M1131" i="39"/>
  <c r="P1131" i="39" a="1"/>
  <c r="P1131" i="39" s="1"/>
  <c r="O1131" i="39" a="1"/>
  <c r="O1131" i="39" s="1"/>
  <c r="M1135" i="39"/>
  <c r="P1135" i="39" a="1"/>
  <c r="P1135" i="39" s="1"/>
  <c r="O1135" i="39" a="1"/>
  <c r="O1135" i="39" s="1"/>
  <c r="O1095" i="39" a="1"/>
  <c r="O1095" i="39" s="1"/>
  <c r="Q1095" i="39" s="1"/>
  <c r="O1136" i="39" a="1"/>
  <c r="O1136" i="39" s="1"/>
  <c r="O1137" i="39" a="1"/>
  <c r="O1137" i="39" s="1"/>
  <c r="O1138" i="39" a="1"/>
  <c r="O1138" i="39" s="1"/>
  <c r="O1139" i="39" a="1"/>
  <c r="O1139" i="39" s="1"/>
  <c r="O1140" i="39" a="1"/>
  <c r="O1140" i="39" s="1"/>
  <c r="O1141" i="39" a="1"/>
  <c r="O1141" i="39" s="1"/>
  <c r="O1142" i="39" a="1"/>
  <c r="O1142" i="39" s="1"/>
  <c r="O1143" i="39" a="1"/>
  <c r="O1143" i="39" s="1"/>
  <c r="O1144" i="39" a="1"/>
  <c r="O1144" i="39" s="1"/>
  <c r="O1145" i="39" a="1"/>
  <c r="O1145" i="39" s="1"/>
  <c r="O1146" i="39" a="1"/>
  <c r="O1146" i="39" s="1"/>
  <c r="O1147" i="39" a="1"/>
  <c r="O1147" i="39" s="1"/>
  <c r="O1148" i="39" a="1"/>
  <c r="O1148" i="39" s="1"/>
  <c r="O1149" i="39" a="1"/>
  <c r="O1149" i="39" s="1"/>
  <c r="O1150" i="39" a="1"/>
  <c r="O1150" i="39" s="1"/>
  <c r="O1151" i="39" a="1"/>
  <c r="O1151" i="39" s="1"/>
  <c r="O1152" i="39" a="1"/>
  <c r="O1152" i="39" s="1"/>
  <c r="O1153" i="39" a="1"/>
  <c r="O1153" i="39" s="1"/>
  <c r="O1154" i="39" a="1"/>
  <c r="O1154" i="39" s="1"/>
  <c r="O1155" i="39" a="1"/>
  <c r="O1155" i="39" s="1"/>
  <c r="O1156" i="39" a="1"/>
  <c r="O1156" i="39" s="1"/>
  <c r="O1157" i="39" a="1"/>
  <c r="O1157" i="39" s="1"/>
  <c r="O1158" i="39" a="1"/>
  <c r="O1158" i="39" s="1"/>
  <c r="O1159" i="39" a="1"/>
  <c r="O1159" i="39" s="1"/>
  <c r="O1079" i="39" a="1"/>
  <c r="O1079" i="39" s="1"/>
  <c r="O1087" i="39" a="1"/>
  <c r="O1087" i="39" s="1"/>
  <c r="O1091" i="39" a="1"/>
  <c r="O1091" i="39" s="1"/>
  <c r="O1092" i="39" a="1"/>
  <c r="O1092" i="39" s="1"/>
  <c r="P1136" i="39" a="1"/>
  <c r="P1136" i="39" s="1"/>
  <c r="P1137" i="39" a="1"/>
  <c r="P1137" i="39" s="1"/>
  <c r="P1138" i="39" a="1"/>
  <c r="P1138" i="39" s="1"/>
  <c r="P1139" i="39" a="1"/>
  <c r="P1139" i="39" s="1"/>
  <c r="P1140" i="39" a="1"/>
  <c r="P1140" i="39" s="1"/>
  <c r="P1141" i="39" a="1"/>
  <c r="P1141" i="39" s="1"/>
  <c r="P1142" i="39" a="1"/>
  <c r="P1142" i="39" s="1"/>
  <c r="P1143" i="39" a="1"/>
  <c r="P1143" i="39" s="1"/>
  <c r="P1144" i="39" a="1"/>
  <c r="P1144" i="39" s="1"/>
  <c r="P1145" i="39" a="1"/>
  <c r="P1145" i="39" s="1"/>
  <c r="P1146" i="39" a="1"/>
  <c r="P1146" i="39" s="1"/>
  <c r="P1147" i="39" a="1"/>
  <c r="P1147" i="39" s="1"/>
  <c r="P1148" i="39" a="1"/>
  <c r="P1148" i="39" s="1"/>
  <c r="P1149" i="39" a="1"/>
  <c r="P1149" i="39" s="1"/>
  <c r="P1150" i="39" a="1"/>
  <c r="P1150" i="39" s="1"/>
  <c r="P1151" i="39" a="1"/>
  <c r="P1151" i="39" s="1"/>
  <c r="P1152" i="39" a="1"/>
  <c r="P1152" i="39" s="1"/>
  <c r="P1153" i="39" a="1"/>
  <c r="P1153" i="39" s="1"/>
  <c r="P1154" i="39" a="1"/>
  <c r="P1154" i="39" s="1"/>
  <c r="P1155" i="39" a="1"/>
  <c r="P1155" i="39" s="1"/>
  <c r="P1156" i="39" a="1"/>
  <c r="P1156" i="39" s="1"/>
  <c r="P1157" i="39" a="1"/>
  <c r="P1157" i="39" s="1"/>
  <c r="P1158" i="39" a="1"/>
  <c r="P1158" i="39" s="1"/>
  <c r="P1159" i="39" a="1"/>
  <c r="P1159" i="39" s="1"/>
  <c r="P1077" i="39" a="1"/>
  <c r="P1077" i="39" s="1"/>
  <c r="O1082" i="39" a="1"/>
  <c r="O1082" i="39" s="1"/>
  <c r="P1082" i="39" a="1"/>
  <c r="P1082" i="39" s="1"/>
  <c r="P1096" i="39" a="1"/>
  <c r="P1096" i="39" s="1"/>
  <c r="P1093" i="39" a="1"/>
  <c r="P1093" i="39" s="1"/>
  <c r="P1090" i="39" a="1"/>
  <c r="P1090" i="39" s="1"/>
  <c r="O1060" i="39" a="1"/>
  <c r="O1060" i="39" s="1"/>
  <c r="O1068" i="39" a="1"/>
  <c r="O1068" i="39" s="1"/>
  <c r="P1060" i="39" a="1"/>
  <c r="P1060" i="39" s="1"/>
  <c r="P1064" i="39" a="1"/>
  <c r="P1064" i="39" s="1"/>
  <c r="O1059" i="39" a="1"/>
  <c r="O1059" i="39" s="1"/>
  <c r="P1063" i="39" a="1"/>
  <c r="P1063" i="39" s="1"/>
  <c r="O1062" i="39" a="1"/>
  <c r="O1062" i="39" s="1"/>
  <c r="P1067" i="39" a="1"/>
  <c r="P1067" i="39" s="1"/>
  <c r="O1066" i="39" a="1"/>
  <c r="O1066" i="39" s="1"/>
  <c r="P1066" i="39" a="1"/>
  <c r="P1066" i="39" s="1"/>
  <c r="O1065" i="39" a="1"/>
  <c r="O1065" i="39" s="1"/>
  <c r="P1065" i="39" a="1"/>
  <c r="P1065" i="39" s="1"/>
  <c r="P1059" i="39" a="1"/>
  <c r="P1059" i="39" s="1"/>
  <c r="P1069" i="39" a="1"/>
  <c r="P1069" i="39" s="1"/>
  <c r="O1064" i="39" a="1"/>
  <c r="O1064" i="39" s="1"/>
  <c r="P733" i="39" a="1"/>
  <c r="P733" i="39" s="1"/>
  <c r="O1056" i="39" a="1"/>
  <c r="O1056" i="39" s="1"/>
  <c r="O1057" i="39" a="1"/>
  <c r="O1057" i="39" s="1"/>
  <c r="O1058" i="39" a="1"/>
  <c r="O1058" i="39" s="1"/>
  <c r="O1055" i="39" a="1"/>
  <c r="O1055" i="39" s="1"/>
  <c r="P1056" i="39" a="1"/>
  <c r="P1056" i="39" s="1"/>
  <c r="P1057" i="39" a="1"/>
  <c r="P1057" i="39" s="1"/>
  <c r="P1058" i="39" a="1"/>
  <c r="P1058" i="39" s="1"/>
  <c r="P1055" i="39" a="1"/>
  <c r="P1055" i="39" s="1"/>
  <c r="O733" i="39" a="1"/>
  <c r="O733" i="39" s="1"/>
  <c r="O494" i="39" a="1"/>
  <c r="O494" i="39" s="1"/>
  <c r="P550" i="39" a="1"/>
  <c r="P550" i="39" s="1"/>
  <c r="Q550" i="39" s="1"/>
  <c r="P742" i="39" a="1"/>
  <c r="P742" i="39" s="1"/>
  <c r="O631" i="39" a="1"/>
  <c r="O631" i="39" s="1"/>
  <c r="P739" i="39" a="1"/>
  <c r="P739" i="39" s="1"/>
  <c r="P752" i="39" a="1"/>
  <c r="P752" i="39" s="1"/>
  <c r="O742" i="39" a="1"/>
  <c r="O742" i="39" s="1"/>
  <c r="O278" i="39" a="1"/>
  <c r="O278" i="39" s="1"/>
  <c r="Q278" i="39" s="1"/>
  <c r="O261" i="39" a="1"/>
  <c r="O261" i="39" s="1"/>
  <c r="P320" i="39" a="1"/>
  <c r="P320" i="39" s="1"/>
  <c r="P710" i="39" a="1"/>
  <c r="P710" i="39" s="1"/>
  <c r="O710" i="39" a="1"/>
  <c r="O710" i="39" s="1"/>
  <c r="P261" i="39" a="1"/>
  <c r="P261" i="39" s="1"/>
  <c r="O491" i="39" a="1"/>
  <c r="O491" i="39" s="1"/>
  <c r="P491" i="39" a="1"/>
  <c r="P491" i="39" s="1"/>
  <c r="O271" i="39" a="1"/>
  <c r="O271" i="39" s="1"/>
  <c r="P271" i="39" a="1"/>
  <c r="P271" i="39" s="1"/>
  <c r="P622" i="39" a="1"/>
  <c r="P622" i="39" s="1"/>
  <c r="O282" i="39" a="1"/>
  <c r="O282" i="39" s="1"/>
  <c r="Q282" i="39" s="1"/>
  <c r="O258" i="39" a="1"/>
  <c r="O258" i="39" s="1"/>
  <c r="P516" i="39" a="1"/>
  <c r="P516" i="39" s="1"/>
  <c r="O475" i="39" a="1"/>
  <c r="O475" i="39" s="1"/>
  <c r="P832" i="39" a="1"/>
  <c r="P832" i="39" s="1"/>
  <c r="O537" i="39" a="1"/>
  <c r="O537" i="39" s="1"/>
  <c r="P244" i="39" a="1"/>
  <c r="P244" i="39" s="1"/>
  <c r="O244" i="39" a="1"/>
  <c r="O244" i="39" s="1"/>
  <c r="P726" i="39" a="1"/>
  <c r="P726" i="39" s="1"/>
  <c r="P537" i="39" a="1"/>
  <c r="P537" i="39" s="1"/>
  <c r="P475" i="39" a="1"/>
  <c r="P475" i="39" s="1"/>
  <c r="P350" i="39" a="1"/>
  <c r="P350" i="39" s="1"/>
  <c r="Q350" i="39" s="1"/>
  <c r="P510" i="39" a="1"/>
  <c r="P510" i="39" s="1"/>
  <c r="P670" i="39" a="1"/>
  <c r="P670" i="39" s="1"/>
  <c r="P624" i="39" a="1"/>
  <c r="P624" i="39" s="1"/>
  <c r="O790" i="39" a="1"/>
  <c r="O790" i="39" s="1"/>
  <c r="P110" i="39" a="1"/>
  <c r="P110" i="39" s="1"/>
  <c r="P790" i="39" a="1"/>
  <c r="P790" i="39" s="1"/>
  <c r="P373" i="39" a="1"/>
  <c r="P373" i="39" s="1"/>
  <c r="O179" i="39" a="1"/>
  <c r="O179" i="39" s="1"/>
  <c r="P782" i="39" a="1"/>
  <c r="P782" i="39" s="1"/>
  <c r="P672" i="39" a="1"/>
  <c r="P672" i="39" s="1"/>
  <c r="P545" i="39" a="1"/>
  <c r="P545" i="39" s="1"/>
  <c r="P868" i="39" a="1"/>
  <c r="P868" i="39" s="1"/>
  <c r="O285" i="39" a="1"/>
  <c r="O285" i="39" s="1"/>
  <c r="Q285" i="39" s="1"/>
  <c r="P240" i="39" a="1"/>
  <c r="P240" i="39" s="1"/>
  <c r="O670" i="39" a="1"/>
  <c r="O670" i="39" s="1"/>
  <c r="P617" i="39" a="1"/>
  <c r="P617" i="39" s="1"/>
  <c r="O687" i="39" a="1"/>
  <c r="O687" i="39" s="1"/>
  <c r="P613" i="39" a="1"/>
  <c r="P613" i="39" s="1"/>
  <c r="P354" i="39" a="1"/>
  <c r="P354" i="39" s="1"/>
  <c r="P534" i="39" a="1"/>
  <c r="P534" i="39" s="1"/>
  <c r="O76" i="39" a="1"/>
  <c r="O76" i="39" s="1"/>
  <c r="P864" i="39" a="1"/>
  <c r="P864" i="39" s="1"/>
  <c r="P722" i="39" a="1"/>
  <c r="P722" i="39" s="1"/>
  <c r="P792" i="39" a="1"/>
  <c r="P792" i="39" s="1"/>
  <c r="O354" i="39" a="1"/>
  <c r="O354" i="39" s="1"/>
  <c r="P616" i="39" a="1"/>
  <c r="P616" i="39" s="1"/>
  <c r="P338" i="39" a="1"/>
  <c r="P338" i="39" s="1"/>
  <c r="P599" i="39" a="1"/>
  <c r="P599" i="39" s="1"/>
  <c r="O441" i="39" a="1"/>
  <c r="O441" i="39" s="1"/>
  <c r="P341" i="39" a="1"/>
  <c r="P341" i="39" s="1"/>
  <c r="O599" i="39" a="1"/>
  <c r="O599" i="39" s="1"/>
  <c r="P681" i="39" a="1"/>
  <c r="P681" i="39" s="1"/>
  <c r="O792" i="39" a="1"/>
  <c r="O792" i="39" s="1"/>
  <c r="O394" i="39" a="1"/>
  <c r="O394" i="39" s="1"/>
  <c r="O528" i="39" a="1"/>
  <c r="O528" i="39" s="1"/>
  <c r="P268" i="39" a="1"/>
  <c r="P268" i="39" s="1"/>
  <c r="P576" i="39" a="1"/>
  <c r="P576" i="39" s="1"/>
  <c r="O24" i="39" a="1"/>
  <c r="O24" i="39" s="1"/>
  <c r="O736" i="39" a="1"/>
  <c r="O736" i="39" s="1"/>
  <c r="O82" i="39" a="1"/>
  <c r="O82" i="39" s="1"/>
  <c r="P532" i="39" a="1"/>
  <c r="P532" i="39" s="1"/>
  <c r="O541" i="39" a="1"/>
  <c r="O541" i="39" s="1"/>
  <c r="P860" i="39" a="1"/>
  <c r="P860" i="39" s="1"/>
  <c r="P866" i="39" a="1"/>
  <c r="P866" i="39" s="1"/>
  <c r="P431" i="39" a="1"/>
  <c r="P431" i="39" s="1"/>
  <c r="P179" i="39" a="1"/>
  <c r="P179" i="39" s="1"/>
  <c r="O33" i="39" a="1"/>
  <c r="O33" i="39" s="1"/>
  <c r="P364" i="39" a="1"/>
  <c r="P364" i="39" s="1"/>
  <c r="O532" i="39" a="1"/>
  <c r="O532" i="39" s="1"/>
  <c r="P410" i="39" a="1"/>
  <c r="P410" i="39" s="1"/>
  <c r="P541" i="39" a="1"/>
  <c r="P541" i="39" s="1"/>
  <c r="P809" i="39" a="1"/>
  <c r="P809" i="39" s="1"/>
  <c r="P692" i="39" a="1"/>
  <c r="P692" i="39" s="1"/>
  <c r="P298" i="39" a="1"/>
  <c r="P298" i="39" s="1"/>
  <c r="O867" i="39" a="1"/>
  <c r="O867" i="39" s="1"/>
  <c r="O860" i="39" a="1"/>
  <c r="O860" i="39" s="1"/>
  <c r="O403" i="39" a="1"/>
  <c r="O403" i="39" s="1"/>
  <c r="O636" i="39" a="1"/>
  <c r="O636" i="39" s="1"/>
  <c r="O364" i="39" a="1"/>
  <c r="O364" i="39" s="1"/>
  <c r="O510" i="39" a="1"/>
  <c r="O510" i="39" s="1"/>
  <c r="P24" i="39" a="1"/>
  <c r="P24" i="39" s="1"/>
  <c r="P202" i="39" a="1"/>
  <c r="P202" i="39" s="1"/>
  <c r="O706" i="39" a="1"/>
  <c r="O706" i="39" s="1"/>
  <c r="P21" i="39" a="1"/>
  <c r="P21" i="39" s="1"/>
  <c r="Q21" i="39" s="1"/>
  <c r="P52" i="39" a="1"/>
  <c r="P52" i="39" s="1"/>
  <c r="Q52" i="39" s="1"/>
  <c r="P237" i="39" a="1"/>
  <c r="P237" i="39" s="1"/>
  <c r="P398" i="39" a="1"/>
  <c r="P398" i="39" s="1"/>
  <c r="O30" i="39" a="1"/>
  <c r="O30" i="39" s="1"/>
  <c r="P30" i="39" a="1"/>
  <c r="P30" i="39" s="1"/>
  <c r="P528" i="39" a="1"/>
  <c r="P528" i="39" s="1"/>
  <c r="P494" i="39" a="1"/>
  <c r="P494" i="39" s="1"/>
  <c r="P736" i="39" a="1"/>
  <c r="P736" i="39" s="1"/>
  <c r="P422" i="39" a="1"/>
  <c r="P422" i="39" s="1"/>
  <c r="P304" i="39" a="1"/>
  <c r="P304" i="39" s="1"/>
  <c r="O122" i="39" a="1"/>
  <c r="O122" i="39" s="1"/>
  <c r="P396" i="39" a="1"/>
  <c r="P396" i="39" s="1"/>
  <c r="P185" i="39" a="1"/>
  <c r="P185" i="39" s="1"/>
  <c r="O333" i="39" a="1"/>
  <c r="O333" i="39" s="1"/>
  <c r="P375" i="39" a="1"/>
  <c r="P375" i="39" s="1"/>
  <c r="P441" i="39" a="1"/>
  <c r="P441" i="39" s="1"/>
  <c r="P141" i="39" a="1"/>
  <c r="P141" i="39" s="1"/>
  <c r="P83" i="39" a="1"/>
  <c r="P83" i="39" s="1"/>
  <c r="O256" i="39" a="1"/>
  <c r="O256" i="39" s="1"/>
  <c r="P560" i="39" a="1"/>
  <c r="P560" i="39" s="1"/>
  <c r="P593" i="39" a="1"/>
  <c r="P593" i="39" s="1"/>
  <c r="O73" i="39" a="1"/>
  <c r="O73" i="39" s="1"/>
  <c r="P62" i="39" a="1"/>
  <c r="P62" i="39" s="1"/>
  <c r="O44" i="39" a="1"/>
  <c r="O44" i="39" s="1"/>
  <c r="O257" i="39" a="1"/>
  <c r="O257" i="39" s="1"/>
  <c r="P673" i="39" a="1"/>
  <c r="P673" i="39" s="1"/>
  <c r="P357" i="39" a="1"/>
  <c r="P357" i="39" s="1"/>
  <c r="P343" i="39" a="1"/>
  <c r="P343" i="39" s="1"/>
  <c r="P584" i="39" a="1"/>
  <c r="P584" i="39" s="1"/>
  <c r="O708" i="39" a="1"/>
  <c r="O708" i="39" s="1"/>
  <c r="P485" i="39" a="1"/>
  <c r="P485" i="39" s="1"/>
  <c r="P328" i="39" a="1"/>
  <c r="P328" i="39" s="1"/>
  <c r="O357" i="39" a="1"/>
  <c r="O357" i="39" s="1"/>
  <c r="O97" i="39" a="1"/>
  <c r="O97" i="39" s="1"/>
  <c r="P248" i="39" a="1"/>
  <c r="P248" i="39" s="1"/>
  <c r="O202" i="39" a="1"/>
  <c r="O202" i="39" s="1"/>
  <c r="P466" i="39" a="1"/>
  <c r="P466" i="39" s="1"/>
  <c r="P33" i="39" a="1"/>
  <c r="P33" i="39" s="1"/>
  <c r="P689" i="39" a="1"/>
  <c r="P689" i="39" s="1"/>
  <c r="O389" i="39" a="1"/>
  <c r="O389" i="39" s="1"/>
  <c r="O870" i="39" a="1"/>
  <c r="O870" i="39" s="1"/>
  <c r="P70" i="39" a="1"/>
  <c r="P70" i="39" s="1"/>
  <c r="O624" i="39" a="1"/>
  <c r="O624" i="39" s="1"/>
  <c r="P581" i="39" a="1"/>
  <c r="P581" i="39" s="1"/>
  <c r="P324" i="39" a="1"/>
  <c r="P324" i="39" s="1"/>
  <c r="P841" i="39" a="1"/>
  <c r="P841" i="39" s="1"/>
  <c r="P641" i="39" a="1"/>
  <c r="P641" i="39" s="1"/>
  <c r="O641" i="39" a="1"/>
  <c r="O641" i="39" s="1"/>
  <c r="O459" i="39" a="1"/>
  <c r="O459" i="39" s="1"/>
  <c r="O118" i="39" a="1"/>
  <c r="O118" i="39" s="1"/>
  <c r="P870" i="39" a="1"/>
  <c r="P870" i="39" s="1"/>
  <c r="O396" i="39" a="1"/>
  <c r="O396" i="39" s="1"/>
  <c r="P834" i="39" a="1"/>
  <c r="P834" i="39" s="1"/>
  <c r="P565" i="39" a="1"/>
  <c r="P565" i="39" s="1"/>
  <c r="P708" i="39" a="1"/>
  <c r="P708" i="39" s="1"/>
  <c r="O70" i="39" a="1"/>
  <c r="O70" i="39" s="1"/>
  <c r="P712" i="39" a="1"/>
  <c r="P712" i="39" s="1"/>
  <c r="P315" i="39" a="1"/>
  <c r="P315" i="39" s="1"/>
  <c r="O581" i="39" a="1"/>
  <c r="O581" i="39" s="1"/>
  <c r="O369" i="39" a="1"/>
  <c r="O369" i="39" s="1"/>
  <c r="P855" i="39" a="1"/>
  <c r="P855" i="39" s="1"/>
  <c r="P844" i="39" a="1"/>
  <c r="P844" i="39" s="1"/>
  <c r="O53" i="39" a="1"/>
  <c r="O53" i="39" s="1"/>
  <c r="P507" i="39" a="1"/>
  <c r="P507" i="39" s="1"/>
  <c r="P777" i="39" a="1"/>
  <c r="P777" i="39" s="1"/>
  <c r="O855" i="39" a="1"/>
  <c r="O855" i="39" s="1"/>
  <c r="P256" i="39" a="1"/>
  <c r="P256" i="39" s="1"/>
  <c r="O591" i="39" a="1"/>
  <c r="O591" i="39" s="1"/>
  <c r="P591" i="39" a="1"/>
  <c r="P591" i="39" s="1"/>
  <c r="O693" i="39" a="1"/>
  <c r="O693" i="39" s="1"/>
  <c r="M874" i="39"/>
  <c r="P874" i="39" a="1"/>
  <c r="P874" i="39" s="1"/>
  <c r="O874" i="39" a="1"/>
  <c r="O874" i="39" s="1"/>
  <c r="M875" i="39"/>
  <c r="P875" i="39" a="1"/>
  <c r="P875" i="39" s="1"/>
  <c r="O875" i="39" a="1"/>
  <c r="O875" i="39" s="1"/>
  <c r="M876" i="39"/>
  <c r="P876" i="39" a="1"/>
  <c r="P876" i="39" s="1"/>
  <c r="O876" i="39" a="1"/>
  <c r="O876" i="39" s="1"/>
  <c r="M877" i="39"/>
  <c r="P877" i="39" a="1"/>
  <c r="P877" i="39" s="1"/>
  <c r="O877" i="39" a="1"/>
  <c r="O877" i="39" s="1"/>
  <c r="M878" i="39"/>
  <c r="P878" i="39" a="1"/>
  <c r="P878" i="39" s="1"/>
  <c r="O878" i="39" a="1"/>
  <c r="O878" i="39" s="1"/>
  <c r="M879" i="39"/>
  <c r="P879" i="39" a="1"/>
  <c r="P879" i="39" s="1"/>
  <c r="O879" i="39" a="1"/>
  <c r="O879" i="39" s="1"/>
  <c r="M880" i="39"/>
  <c r="P880" i="39" a="1"/>
  <c r="P880" i="39" s="1"/>
  <c r="O880" i="39" a="1"/>
  <c r="O880" i="39" s="1"/>
  <c r="M881" i="39"/>
  <c r="P881" i="39" a="1"/>
  <c r="P881" i="39" s="1"/>
  <c r="O881" i="39" a="1"/>
  <c r="O881" i="39" s="1"/>
  <c r="M882" i="39"/>
  <c r="P882" i="39" a="1"/>
  <c r="P882" i="39" s="1"/>
  <c r="O882" i="39" a="1"/>
  <c r="O882" i="39" s="1"/>
  <c r="M883" i="39"/>
  <c r="P883" i="39" a="1"/>
  <c r="P883" i="39" s="1"/>
  <c r="O883" i="39" a="1"/>
  <c r="O883" i="39" s="1"/>
  <c r="M884" i="39"/>
  <c r="P884" i="39" a="1"/>
  <c r="P884" i="39" s="1"/>
  <c r="O884" i="39" a="1"/>
  <c r="O884" i="39" s="1"/>
  <c r="M885" i="39"/>
  <c r="P885" i="39" a="1"/>
  <c r="P885" i="39" s="1"/>
  <c r="O885" i="39" a="1"/>
  <c r="O885" i="39" s="1"/>
  <c r="M886" i="39"/>
  <c r="P886" i="39" a="1"/>
  <c r="P886" i="39" s="1"/>
  <c r="O886" i="39" a="1"/>
  <c r="O886" i="39" s="1"/>
  <c r="M887" i="39"/>
  <c r="P887" i="39" a="1"/>
  <c r="P887" i="39" s="1"/>
  <c r="O887" i="39" a="1"/>
  <c r="O887" i="39" s="1"/>
  <c r="M888" i="39"/>
  <c r="P888" i="39" a="1"/>
  <c r="P888" i="39" s="1"/>
  <c r="O888" i="39" a="1"/>
  <c r="O888" i="39" s="1"/>
  <c r="M889" i="39"/>
  <c r="P889" i="39" a="1"/>
  <c r="P889" i="39" s="1"/>
  <c r="O889" i="39" a="1"/>
  <c r="O889" i="39" s="1"/>
  <c r="M890" i="39"/>
  <c r="P890" i="39" a="1"/>
  <c r="P890" i="39" s="1"/>
  <c r="O890" i="39" a="1"/>
  <c r="O890" i="39" s="1"/>
  <c r="M891" i="39"/>
  <c r="P891" i="39" a="1"/>
  <c r="P891" i="39" s="1"/>
  <c r="O891" i="39" a="1"/>
  <c r="O891" i="39" s="1"/>
  <c r="M892" i="39"/>
  <c r="P892" i="39" a="1"/>
  <c r="P892" i="39" s="1"/>
  <c r="O892" i="39" a="1"/>
  <c r="O892" i="39" s="1"/>
  <c r="M893" i="39"/>
  <c r="P893" i="39" a="1"/>
  <c r="P893" i="39" s="1"/>
  <c r="O893" i="39" a="1"/>
  <c r="O893" i="39" s="1"/>
  <c r="M894" i="39"/>
  <c r="P894" i="39" a="1"/>
  <c r="P894" i="39" s="1"/>
  <c r="O894" i="39" a="1"/>
  <c r="O894" i="39" s="1"/>
  <c r="M895" i="39"/>
  <c r="P895" i="39" a="1"/>
  <c r="P895" i="39" s="1"/>
  <c r="O895" i="39" a="1"/>
  <c r="O895" i="39" s="1"/>
  <c r="M896" i="39"/>
  <c r="P896" i="39" a="1"/>
  <c r="P896" i="39" s="1"/>
  <c r="O896" i="39" a="1"/>
  <c r="O896" i="39" s="1"/>
  <c r="M897" i="39"/>
  <c r="P897" i="39" a="1"/>
  <c r="P897" i="39" s="1"/>
  <c r="O897" i="39" a="1"/>
  <c r="O897" i="39" s="1"/>
  <c r="M898" i="39"/>
  <c r="P898" i="39" a="1"/>
  <c r="P898" i="39" s="1"/>
  <c r="O898" i="39" a="1"/>
  <c r="O898" i="39" s="1"/>
  <c r="M899" i="39"/>
  <c r="P899" i="39" a="1"/>
  <c r="P899" i="39" s="1"/>
  <c r="O899" i="39" a="1"/>
  <c r="O899" i="39" s="1"/>
  <c r="M900" i="39"/>
  <c r="P900" i="39" a="1"/>
  <c r="P900" i="39" s="1"/>
  <c r="O900" i="39" a="1"/>
  <c r="O900" i="39" s="1"/>
  <c r="M901" i="39"/>
  <c r="P901" i="39" a="1"/>
  <c r="P901" i="39" s="1"/>
  <c r="O901" i="39" a="1"/>
  <c r="O901" i="39" s="1"/>
  <c r="M902" i="39"/>
  <c r="P902" i="39" a="1"/>
  <c r="P902" i="39" s="1"/>
  <c r="O902" i="39" a="1"/>
  <c r="O902" i="39" s="1"/>
  <c r="M903" i="39"/>
  <c r="P903" i="39" a="1"/>
  <c r="P903" i="39" s="1"/>
  <c r="O903" i="39" a="1"/>
  <c r="O903" i="39" s="1"/>
  <c r="M904" i="39"/>
  <c r="P904" i="39" a="1"/>
  <c r="P904" i="39" s="1"/>
  <c r="O904" i="39" a="1"/>
  <c r="O904" i="39" s="1"/>
  <c r="M905" i="39"/>
  <c r="P905" i="39" a="1"/>
  <c r="P905" i="39" s="1"/>
  <c r="O905" i="39" a="1"/>
  <c r="O905" i="39" s="1"/>
  <c r="M906" i="39"/>
  <c r="P906" i="39" a="1"/>
  <c r="P906" i="39" s="1"/>
  <c r="O906" i="39" a="1"/>
  <c r="O906" i="39" s="1"/>
  <c r="M907" i="39"/>
  <c r="P907" i="39" a="1"/>
  <c r="P907" i="39" s="1"/>
  <c r="O907" i="39" a="1"/>
  <c r="O907" i="39" s="1"/>
  <c r="M908" i="39"/>
  <c r="P908" i="39" a="1"/>
  <c r="P908" i="39" s="1"/>
  <c r="O908" i="39" a="1"/>
  <c r="O908" i="39" s="1"/>
  <c r="M909" i="39"/>
  <c r="P909" i="39" a="1"/>
  <c r="P909" i="39" s="1"/>
  <c r="O909" i="39" a="1"/>
  <c r="O909" i="39" s="1"/>
  <c r="M910" i="39"/>
  <c r="P910" i="39" a="1"/>
  <c r="P910" i="39" s="1"/>
  <c r="O910" i="39" a="1"/>
  <c r="O910" i="39" s="1"/>
  <c r="M911" i="39"/>
  <c r="P911" i="39" a="1"/>
  <c r="P911" i="39" s="1"/>
  <c r="O911" i="39" a="1"/>
  <c r="O911" i="39" s="1"/>
  <c r="M912" i="39"/>
  <c r="P912" i="39" a="1"/>
  <c r="P912" i="39" s="1"/>
  <c r="O912" i="39" a="1"/>
  <c r="O912" i="39" s="1"/>
  <c r="M913" i="39"/>
  <c r="P913" i="39" a="1"/>
  <c r="P913" i="39" s="1"/>
  <c r="O913" i="39" a="1"/>
  <c r="O913" i="39" s="1"/>
  <c r="M914" i="39"/>
  <c r="P914" i="39" a="1"/>
  <c r="P914" i="39" s="1"/>
  <c r="O914" i="39" a="1"/>
  <c r="O914" i="39" s="1"/>
  <c r="M915" i="39"/>
  <c r="P915" i="39" a="1"/>
  <c r="P915" i="39" s="1"/>
  <c r="O915" i="39" a="1"/>
  <c r="O915" i="39" s="1"/>
  <c r="M916" i="39"/>
  <c r="P916" i="39" a="1"/>
  <c r="P916" i="39" s="1"/>
  <c r="O916" i="39" a="1"/>
  <c r="O916" i="39" s="1"/>
  <c r="M917" i="39"/>
  <c r="P917" i="39" a="1"/>
  <c r="P917" i="39" s="1"/>
  <c r="O917" i="39" a="1"/>
  <c r="O917" i="39" s="1"/>
  <c r="M918" i="39"/>
  <c r="P918" i="39" a="1"/>
  <c r="P918" i="39" s="1"/>
  <c r="O918" i="39" a="1"/>
  <c r="O918" i="39" s="1"/>
  <c r="M919" i="39"/>
  <c r="P919" i="39" a="1"/>
  <c r="P919" i="39" s="1"/>
  <c r="O919" i="39" a="1"/>
  <c r="O919" i="39" s="1"/>
  <c r="M920" i="39"/>
  <c r="P920" i="39" a="1"/>
  <c r="P920" i="39" s="1"/>
  <c r="O920" i="39" a="1"/>
  <c r="O920" i="39" s="1"/>
  <c r="M921" i="39"/>
  <c r="P921" i="39" a="1"/>
  <c r="P921" i="39" s="1"/>
  <c r="O921" i="39" a="1"/>
  <c r="O921" i="39" s="1"/>
  <c r="M922" i="39"/>
  <c r="P922" i="39" a="1"/>
  <c r="P922" i="39" s="1"/>
  <c r="O922" i="39" a="1"/>
  <c r="O922" i="39" s="1"/>
  <c r="M923" i="39"/>
  <c r="P923" i="39" a="1"/>
  <c r="P923" i="39" s="1"/>
  <c r="O923" i="39" a="1"/>
  <c r="O923" i="39" s="1"/>
  <c r="M924" i="39"/>
  <c r="P924" i="39" a="1"/>
  <c r="P924" i="39" s="1"/>
  <c r="O924" i="39" a="1"/>
  <c r="O924" i="39" s="1"/>
  <c r="M925" i="39"/>
  <c r="P925" i="39" a="1"/>
  <c r="P925" i="39" s="1"/>
  <c r="O925" i="39" a="1"/>
  <c r="O925" i="39" s="1"/>
  <c r="M926" i="39"/>
  <c r="P926" i="39" a="1"/>
  <c r="P926" i="39" s="1"/>
  <c r="O926" i="39" a="1"/>
  <c r="O926" i="39" s="1"/>
  <c r="M927" i="39"/>
  <c r="P927" i="39" a="1"/>
  <c r="P927" i="39" s="1"/>
  <c r="O927" i="39" a="1"/>
  <c r="O927" i="39" s="1"/>
  <c r="M928" i="39"/>
  <c r="P928" i="39" a="1"/>
  <c r="P928" i="39" s="1"/>
  <c r="O928" i="39" a="1"/>
  <c r="O928" i="39" s="1"/>
  <c r="M929" i="39"/>
  <c r="P929" i="39" a="1"/>
  <c r="P929" i="39" s="1"/>
  <c r="O929" i="39" a="1"/>
  <c r="O929" i="39" s="1"/>
  <c r="M930" i="39"/>
  <c r="P930" i="39" a="1"/>
  <c r="P930" i="39" s="1"/>
  <c r="O930" i="39" a="1"/>
  <c r="O930" i="39" s="1"/>
  <c r="M931" i="39"/>
  <c r="P931" i="39" a="1"/>
  <c r="P931" i="39" s="1"/>
  <c r="O931" i="39" a="1"/>
  <c r="O931" i="39" s="1"/>
  <c r="M932" i="39"/>
  <c r="P932" i="39" a="1"/>
  <c r="P932" i="39" s="1"/>
  <c r="O932" i="39" a="1"/>
  <c r="O932" i="39" s="1"/>
  <c r="M933" i="39"/>
  <c r="P933" i="39" a="1"/>
  <c r="P933" i="39" s="1"/>
  <c r="O933" i="39" a="1"/>
  <c r="O933" i="39" s="1"/>
  <c r="M934" i="39"/>
  <c r="P934" i="39" a="1"/>
  <c r="P934" i="39" s="1"/>
  <c r="O934" i="39" a="1"/>
  <c r="O934" i="39" s="1"/>
  <c r="M935" i="39"/>
  <c r="P935" i="39" a="1"/>
  <c r="P935" i="39" s="1"/>
  <c r="O935" i="39" a="1"/>
  <c r="O935" i="39" s="1"/>
  <c r="M936" i="39"/>
  <c r="P936" i="39" a="1"/>
  <c r="P936" i="39" s="1"/>
  <c r="O936" i="39" a="1"/>
  <c r="O936" i="39" s="1"/>
  <c r="M937" i="39"/>
  <c r="P937" i="39" a="1"/>
  <c r="P937" i="39" s="1"/>
  <c r="O937" i="39" a="1"/>
  <c r="O937" i="39" s="1"/>
  <c r="M938" i="39"/>
  <c r="P938" i="39" a="1"/>
  <c r="P938" i="39" s="1"/>
  <c r="O938" i="39" a="1"/>
  <c r="O938" i="39" s="1"/>
  <c r="M939" i="39"/>
  <c r="P939" i="39" a="1"/>
  <c r="P939" i="39" s="1"/>
  <c r="O939" i="39" a="1"/>
  <c r="O939" i="39" s="1"/>
  <c r="M940" i="39"/>
  <c r="P940" i="39" a="1"/>
  <c r="P940" i="39" s="1"/>
  <c r="O940" i="39" a="1"/>
  <c r="O940" i="39" s="1"/>
  <c r="M941" i="39"/>
  <c r="P941" i="39" a="1"/>
  <c r="P941" i="39" s="1"/>
  <c r="O941" i="39" a="1"/>
  <c r="O941" i="39" s="1"/>
  <c r="M942" i="39"/>
  <c r="P942" i="39" a="1"/>
  <c r="P942" i="39" s="1"/>
  <c r="O942" i="39" a="1"/>
  <c r="O942" i="39" s="1"/>
  <c r="M943" i="39"/>
  <c r="P943" i="39" a="1"/>
  <c r="P943" i="39" s="1"/>
  <c r="O943" i="39" a="1"/>
  <c r="O943" i="39" s="1"/>
  <c r="M944" i="39"/>
  <c r="P944" i="39" a="1"/>
  <c r="P944" i="39" s="1"/>
  <c r="O944" i="39" a="1"/>
  <c r="O944" i="39" s="1"/>
  <c r="M945" i="39"/>
  <c r="P945" i="39" a="1"/>
  <c r="P945" i="39" s="1"/>
  <c r="O945" i="39" a="1"/>
  <c r="O945" i="39" s="1"/>
  <c r="M946" i="39"/>
  <c r="P946" i="39" a="1"/>
  <c r="P946" i="39" s="1"/>
  <c r="O946" i="39" a="1"/>
  <c r="O946" i="39" s="1"/>
  <c r="M947" i="39"/>
  <c r="P947" i="39" a="1"/>
  <c r="P947" i="39" s="1"/>
  <c r="O947" i="39" a="1"/>
  <c r="O947" i="39" s="1"/>
  <c r="M948" i="39"/>
  <c r="P948" i="39" a="1"/>
  <c r="P948" i="39" s="1"/>
  <c r="O948" i="39" a="1"/>
  <c r="O948" i="39" s="1"/>
  <c r="M949" i="39"/>
  <c r="P949" i="39" a="1"/>
  <c r="P949" i="39" s="1"/>
  <c r="O949" i="39" a="1"/>
  <c r="O949" i="39" s="1"/>
  <c r="M950" i="39"/>
  <c r="P950" i="39" a="1"/>
  <c r="P950" i="39" s="1"/>
  <c r="O950" i="39" a="1"/>
  <c r="O950" i="39" s="1"/>
  <c r="M951" i="39"/>
  <c r="P951" i="39" a="1"/>
  <c r="P951" i="39" s="1"/>
  <c r="O951" i="39" a="1"/>
  <c r="O951" i="39" s="1"/>
  <c r="M952" i="39"/>
  <c r="P952" i="39" a="1"/>
  <c r="P952" i="39" s="1"/>
  <c r="O952" i="39" a="1"/>
  <c r="O952" i="39" s="1"/>
  <c r="M953" i="39"/>
  <c r="P953" i="39" a="1"/>
  <c r="P953" i="39" s="1"/>
  <c r="O953" i="39" a="1"/>
  <c r="O953" i="39" s="1"/>
  <c r="M954" i="39"/>
  <c r="P954" i="39" a="1"/>
  <c r="P954" i="39" s="1"/>
  <c r="O954" i="39" a="1"/>
  <c r="O954" i="39" s="1"/>
  <c r="M955" i="39"/>
  <c r="P955" i="39" a="1"/>
  <c r="P955" i="39" s="1"/>
  <c r="O955" i="39" a="1"/>
  <c r="O955" i="39" s="1"/>
  <c r="M956" i="39"/>
  <c r="P956" i="39" a="1"/>
  <c r="P956" i="39" s="1"/>
  <c r="O956" i="39" a="1"/>
  <c r="O956" i="39" s="1"/>
  <c r="M957" i="39"/>
  <c r="P957" i="39" a="1"/>
  <c r="P957" i="39" s="1"/>
  <c r="O957" i="39" a="1"/>
  <c r="O957" i="39" s="1"/>
  <c r="M958" i="39"/>
  <c r="P958" i="39" a="1"/>
  <c r="P958" i="39" s="1"/>
  <c r="O958" i="39" a="1"/>
  <c r="O958" i="39" s="1"/>
  <c r="M959" i="39"/>
  <c r="P959" i="39" a="1"/>
  <c r="P959" i="39" s="1"/>
  <c r="O959" i="39" a="1"/>
  <c r="O959" i="39" s="1"/>
  <c r="M960" i="39"/>
  <c r="P960" i="39" a="1"/>
  <c r="P960" i="39" s="1"/>
  <c r="O960" i="39" a="1"/>
  <c r="O960" i="39" s="1"/>
  <c r="M961" i="39"/>
  <c r="P961" i="39" a="1"/>
  <c r="P961" i="39" s="1"/>
  <c r="O961" i="39" a="1"/>
  <c r="O961" i="39" s="1"/>
  <c r="M962" i="39"/>
  <c r="P962" i="39" a="1"/>
  <c r="P962" i="39" s="1"/>
  <c r="O962" i="39" a="1"/>
  <c r="O962" i="39" s="1"/>
  <c r="M963" i="39"/>
  <c r="P963" i="39" a="1"/>
  <c r="P963" i="39" s="1"/>
  <c r="O963" i="39" a="1"/>
  <c r="O963" i="39" s="1"/>
  <c r="M964" i="39"/>
  <c r="P964" i="39" a="1"/>
  <c r="P964" i="39" s="1"/>
  <c r="O964" i="39" a="1"/>
  <c r="O964" i="39" s="1"/>
  <c r="M965" i="39"/>
  <c r="P965" i="39" a="1"/>
  <c r="P965" i="39" s="1"/>
  <c r="O965" i="39" a="1"/>
  <c r="O965" i="39" s="1"/>
  <c r="M966" i="39"/>
  <c r="P966" i="39" a="1"/>
  <c r="P966" i="39" s="1"/>
  <c r="O966" i="39" a="1"/>
  <c r="O966" i="39" s="1"/>
  <c r="M967" i="39"/>
  <c r="P967" i="39" a="1"/>
  <c r="P967" i="39" s="1"/>
  <c r="O967" i="39" a="1"/>
  <c r="O967" i="39" s="1"/>
  <c r="M968" i="39"/>
  <c r="P968" i="39" a="1"/>
  <c r="P968" i="39" s="1"/>
  <c r="O968" i="39" a="1"/>
  <c r="O968" i="39" s="1"/>
  <c r="M969" i="39"/>
  <c r="P969" i="39" a="1"/>
  <c r="P969" i="39" s="1"/>
  <c r="O969" i="39" a="1"/>
  <c r="O969" i="39" s="1"/>
  <c r="M970" i="39"/>
  <c r="P970" i="39" a="1"/>
  <c r="P970" i="39" s="1"/>
  <c r="O970" i="39" a="1"/>
  <c r="O970" i="39" s="1"/>
  <c r="M971" i="39"/>
  <c r="P971" i="39" a="1"/>
  <c r="P971" i="39" s="1"/>
  <c r="O971" i="39" a="1"/>
  <c r="O971" i="39" s="1"/>
  <c r="M972" i="39"/>
  <c r="P972" i="39" a="1"/>
  <c r="P972" i="39" s="1"/>
  <c r="O972" i="39" a="1"/>
  <c r="O972" i="39" s="1"/>
  <c r="M973" i="39"/>
  <c r="P973" i="39" a="1"/>
  <c r="P973" i="39" s="1"/>
  <c r="O973" i="39" a="1"/>
  <c r="O973" i="39" s="1"/>
  <c r="M974" i="39"/>
  <c r="P974" i="39" a="1"/>
  <c r="P974" i="39" s="1"/>
  <c r="O974" i="39" a="1"/>
  <c r="O974" i="39" s="1"/>
  <c r="M975" i="39"/>
  <c r="P975" i="39" a="1"/>
  <c r="P975" i="39" s="1"/>
  <c r="O975" i="39" a="1"/>
  <c r="O975" i="39" s="1"/>
  <c r="M976" i="39"/>
  <c r="P976" i="39" a="1"/>
  <c r="P976" i="39" s="1"/>
  <c r="O976" i="39" a="1"/>
  <c r="O976" i="39" s="1"/>
  <c r="M977" i="39"/>
  <c r="P977" i="39" a="1"/>
  <c r="P977" i="39" s="1"/>
  <c r="O977" i="39" a="1"/>
  <c r="O977" i="39" s="1"/>
  <c r="M978" i="39"/>
  <c r="P978" i="39" a="1"/>
  <c r="P978" i="39" s="1"/>
  <c r="O978" i="39" a="1"/>
  <c r="O978" i="39" s="1"/>
  <c r="M979" i="39"/>
  <c r="P979" i="39" a="1"/>
  <c r="P979" i="39" s="1"/>
  <c r="O979" i="39" a="1"/>
  <c r="O979" i="39" s="1"/>
  <c r="M980" i="39"/>
  <c r="P980" i="39" a="1"/>
  <c r="P980" i="39" s="1"/>
  <c r="O980" i="39" a="1"/>
  <c r="O980" i="39" s="1"/>
  <c r="M981" i="39"/>
  <c r="P981" i="39" a="1"/>
  <c r="P981" i="39" s="1"/>
  <c r="O981" i="39" a="1"/>
  <c r="O981" i="39" s="1"/>
  <c r="M982" i="39"/>
  <c r="P982" i="39" a="1"/>
  <c r="P982" i="39" s="1"/>
  <c r="O982" i="39" a="1"/>
  <c r="O982" i="39" s="1"/>
  <c r="M983" i="39"/>
  <c r="P983" i="39" a="1"/>
  <c r="P983" i="39" s="1"/>
  <c r="O983" i="39" a="1"/>
  <c r="O983" i="39" s="1"/>
  <c r="M984" i="39"/>
  <c r="P984" i="39" a="1"/>
  <c r="P984" i="39" s="1"/>
  <c r="O984" i="39" a="1"/>
  <c r="O984" i="39" s="1"/>
  <c r="M985" i="39"/>
  <c r="P985" i="39" a="1"/>
  <c r="P985" i="39" s="1"/>
  <c r="O985" i="39" a="1"/>
  <c r="O985" i="39" s="1"/>
  <c r="M986" i="39"/>
  <c r="P986" i="39" a="1"/>
  <c r="P986" i="39" s="1"/>
  <c r="O986" i="39" a="1"/>
  <c r="O986" i="39" s="1"/>
  <c r="M987" i="39"/>
  <c r="P987" i="39" a="1"/>
  <c r="P987" i="39" s="1"/>
  <c r="O987" i="39" a="1"/>
  <c r="O987" i="39" s="1"/>
  <c r="M988" i="39"/>
  <c r="P988" i="39" a="1"/>
  <c r="P988" i="39" s="1"/>
  <c r="O988" i="39" a="1"/>
  <c r="O988" i="39" s="1"/>
  <c r="M989" i="39"/>
  <c r="P989" i="39" a="1"/>
  <c r="P989" i="39" s="1"/>
  <c r="O989" i="39" a="1"/>
  <c r="O989" i="39" s="1"/>
  <c r="M990" i="39"/>
  <c r="P990" i="39" a="1"/>
  <c r="P990" i="39" s="1"/>
  <c r="O990" i="39" a="1"/>
  <c r="O990" i="39" s="1"/>
  <c r="M991" i="39"/>
  <c r="P991" i="39" a="1"/>
  <c r="P991" i="39" s="1"/>
  <c r="O991" i="39" a="1"/>
  <c r="O991" i="39" s="1"/>
  <c r="M992" i="39"/>
  <c r="P992" i="39" a="1"/>
  <c r="P992" i="39" s="1"/>
  <c r="O992" i="39" a="1"/>
  <c r="O992" i="39" s="1"/>
  <c r="M993" i="39"/>
  <c r="P993" i="39" a="1"/>
  <c r="P993" i="39" s="1"/>
  <c r="O993" i="39" a="1"/>
  <c r="O993" i="39" s="1"/>
  <c r="M994" i="39"/>
  <c r="P994" i="39" a="1"/>
  <c r="P994" i="39" s="1"/>
  <c r="O994" i="39" a="1"/>
  <c r="O994" i="39" s="1"/>
  <c r="M995" i="39"/>
  <c r="P995" i="39" a="1"/>
  <c r="P995" i="39" s="1"/>
  <c r="O995" i="39" a="1"/>
  <c r="O995" i="39" s="1"/>
  <c r="M996" i="39"/>
  <c r="P996" i="39" a="1"/>
  <c r="P996" i="39" s="1"/>
  <c r="O996" i="39" a="1"/>
  <c r="O996" i="39" s="1"/>
  <c r="M997" i="39"/>
  <c r="P997" i="39" a="1"/>
  <c r="P997" i="39" s="1"/>
  <c r="O997" i="39" a="1"/>
  <c r="O997" i="39" s="1"/>
  <c r="M998" i="39"/>
  <c r="P998" i="39" a="1"/>
  <c r="P998" i="39" s="1"/>
  <c r="O998" i="39" a="1"/>
  <c r="O998" i="39" s="1"/>
  <c r="M999" i="39"/>
  <c r="P999" i="39" a="1"/>
  <c r="P999" i="39" s="1"/>
  <c r="O999" i="39" a="1"/>
  <c r="O999" i="39" s="1"/>
  <c r="M1000" i="39"/>
  <c r="P1000" i="39" a="1"/>
  <c r="P1000" i="39" s="1"/>
  <c r="O1000" i="39" a="1"/>
  <c r="O1000" i="39" s="1"/>
  <c r="M1001" i="39"/>
  <c r="P1001" i="39" a="1"/>
  <c r="P1001" i="39" s="1"/>
  <c r="O1001" i="39" a="1"/>
  <c r="O1001" i="39" s="1"/>
  <c r="M1002" i="39"/>
  <c r="P1002" i="39" a="1"/>
  <c r="P1002" i="39" s="1"/>
  <c r="O1002" i="39" a="1"/>
  <c r="O1002" i="39" s="1"/>
  <c r="M1003" i="39"/>
  <c r="P1003" i="39" a="1"/>
  <c r="P1003" i="39" s="1"/>
  <c r="O1003" i="39" a="1"/>
  <c r="O1003" i="39" s="1"/>
  <c r="M1004" i="39"/>
  <c r="P1004" i="39" a="1"/>
  <c r="P1004" i="39" s="1"/>
  <c r="O1004" i="39" a="1"/>
  <c r="O1004" i="39" s="1"/>
  <c r="M1005" i="39"/>
  <c r="P1005" i="39" a="1"/>
  <c r="P1005" i="39" s="1"/>
  <c r="O1005" i="39" a="1"/>
  <c r="O1005" i="39" s="1"/>
  <c r="M1006" i="39"/>
  <c r="P1006" i="39" a="1"/>
  <c r="P1006" i="39" s="1"/>
  <c r="O1006" i="39" a="1"/>
  <c r="O1006" i="39" s="1"/>
  <c r="M1007" i="39"/>
  <c r="P1007" i="39" a="1"/>
  <c r="P1007" i="39" s="1"/>
  <c r="O1007" i="39" a="1"/>
  <c r="O1007" i="39" s="1"/>
  <c r="M1008" i="39"/>
  <c r="P1008" i="39" a="1"/>
  <c r="P1008" i="39" s="1"/>
  <c r="O1008" i="39" a="1"/>
  <c r="O1008" i="39" s="1"/>
  <c r="M1009" i="39"/>
  <c r="P1009" i="39" a="1"/>
  <c r="P1009" i="39" s="1"/>
  <c r="O1009" i="39" a="1"/>
  <c r="O1009" i="39" s="1"/>
  <c r="M1010" i="39"/>
  <c r="P1010" i="39" a="1"/>
  <c r="P1010" i="39" s="1"/>
  <c r="O1010" i="39" a="1"/>
  <c r="O1010" i="39" s="1"/>
  <c r="M1011" i="39"/>
  <c r="P1011" i="39" a="1"/>
  <c r="P1011" i="39" s="1"/>
  <c r="O1011" i="39" a="1"/>
  <c r="O1011" i="39" s="1"/>
  <c r="M1012" i="39"/>
  <c r="P1012" i="39" a="1"/>
  <c r="P1012" i="39" s="1"/>
  <c r="O1012" i="39" a="1"/>
  <c r="O1012" i="39" s="1"/>
  <c r="M1013" i="39"/>
  <c r="P1013" i="39" a="1"/>
  <c r="P1013" i="39" s="1"/>
  <c r="O1013" i="39" a="1"/>
  <c r="O1013" i="39" s="1"/>
  <c r="M1014" i="39"/>
  <c r="P1014" i="39" a="1"/>
  <c r="P1014" i="39" s="1"/>
  <c r="O1014" i="39" a="1"/>
  <c r="O1014" i="39" s="1"/>
  <c r="M1015" i="39"/>
  <c r="P1015" i="39" a="1"/>
  <c r="P1015" i="39" s="1"/>
  <c r="O1015" i="39" a="1"/>
  <c r="O1015" i="39" s="1"/>
  <c r="M1016" i="39"/>
  <c r="P1016" i="39" a="1"/>
  <c r="P1016" i="39" s="1"/>
  <c r="O1016" i="39" a="1"/>
  <c r="O1016" i="39" s="1"/>
  <c r="M1017" i="39"/>
  <c r="P1017" i="39" a="1"/>
  <c r="P1017" i="39" s="1"/>
  <c r="O1017" i="39" a="1"/>
  <c r="O1017" i="39" s="1"/>
  <c r="M1018" i="39"/>
  <c r="P1018" i="39" a="1"/>
  <c r="P1018" i="39" s="1"/>
  <c r="O1018" i="39" a="1"/>
  <c r="O1018" i="39" s="1"/>
  <c r="M1019" i="39"/>
  <c r="P1019" i="39" a="1"/>
  <c r="P1019" i="39" s="1"/>
  <c r="O1019" i="39" a="1"/>
  <c r="O1019" i="39" s="1"/>
  <c r="M1020" i="39"/>
  <c r="P1020" i="39" a="1"/>
  <c r="P1020" i="39" s="1"/>
  <c r="O1020" i="39" a="1"/>
  <c r="O1020" i="39" s="1"/>
  <c r="M1021" i="39"/>
  <c r="P1021" i="39" a="1"/>
  <c r="P1021" i="39" s="1"/>
  <c r="O1021" i="39" a="1"/>
  <c r="O1021" i="39" s="1"/>
  <c r="M1022" i="39"/>
  <c r="P1022" i="39" a="1"/>
  <c r="P1022" i="39" s="1"/>
  <c r="O1022" i="39" a="1"/>
  <c r="O1022" i="39" s="1"/>
  <c r="M1023" i="39"/>
  <c r="P1023" i="39" a="1"/>
  <c r="P1023" i="39" s="1"/>
  <c r="O1023" i="39" a="1"/>
  <c r="O1023" i="39" s="1"/>
  <c r="M1024" i="39"/>
  <c r="P1024" i="39" a="1"/>
  <c r="P1024" i="39" s="1"/>
  <c r="O1024" i="39" a="1"/>
  <c r="O1024" i="39" s="1"/>
  <c r="M1025" i="39"/>
  <c r="P1025" i="39" a="1"/>
  <c r="P1025" i="39" s="1"/>
  <c r="O1025" i="39" a="1"/>
  <c r="O1025" i="39" s="1"/>
  <c r="M1026" i="39"/>
  <c r="P1026" i="39" a="1"/>
  <c r="P1026" i="39" s="1"/>
  <c r="O1026" i="39" a="1"/>
  <c r="O1026" i="39" s="1"/>
  <c r="M1027" i="39"/>
  <c r="P1027" i="39" a="1"/>
  <c r="P1027" i="39" s="1"/>
  <c r="O1027" i="39" a="1"/>
  <c r="O1027" i="39" s="1"/>
  <c r="M1028" i="39"/>
  <c r="P1028" i="39" a="1"/>
  <c r="P1028" i="39" s="1"/>
  <c r="O1028" i="39" a="1"/>
  <c r="O1028" i="39" s="1"/>
  <c r="M1029" i="39"/>
  <c r="P1029" i="39" a="1"/>
  <c r="P1029" i="39" s="1"/>
  <c r="O1029" i="39" a="1"/>
  <c r="O1029" i="39" s="1"/>
  <c r="M1030" i="39"/>
  <c r="P1030" i="39" a="1"/>
  <c r="P1030" i="39" s="1"/>
  <c r="O1030" i="39" a="1"/>
  <c r="O1030" i="39" s="1"/>
  <c r="M1031" i="39"/>
  <c r="P1031" i="39" a="1"/>
  <c r="P1031" i="39" s="1"/>
  <c r="O1031" i="39" a="1"/>
  <c r="O1031" i="39" s="1"/>
  <c r="M1032" i="39"/>
  <c r="P1032" i="39" a="1"/>
  <c r="P1032" i="39" s="1"/>
  <c r="O1032" i="39" a="1"/>
  <c r="O1032" i="39" s="1"/>
  <c r="M1033" i="39"/>
  <c r="P1033" i="39" a="1"/>
  <c r="P1033" i="39" s="1"/>
  <c r="O1033" i="39" a="1"/>
  <c r="O1033" i="39" s="1"/>
  <c r="M1034" i="39"/>
  <c r="P1034" i="39" a="1"/>
  <c r="P1034" i="39" s="1"/>
  <c r="O1034" i="39" a="1"/>
  <c r="O1034" i="39" s="1"/>
  <c r="M1035" i="39"/>
  <c r="P1035" i="39" a="1"/>
  <c r="P1035" i="39" s="1"/>
  <c r="O1035" i="39" a="1"/>
  <c r="O1035" i="39" s="1"/>
  <c r="M1036" i="39"/>
  <c r="P1036" i="39" a="1"/>
  <c r="P1036" i="39" s="1"/>
  <c r="O1036" i="39" a="1"/>
  <c r="O1036" i="39" s="1"/>
  <c r="M1037" i="39"/>
  <c r="P1037" i="39" a="1"/>
  <c r="P1037" i="39" s="1"/>
  <c r="O1037" i="39" a="1"/>
  <c r="O1037" i="39" s="1"/>
  <c r="M1038" i="39"/>
  <c r="P1038" i="39" a="1"/>
  <c r="P1038" i="39" s="1"/>
  <c r="O1038" i="39" a="1"/>
  <c r="O1038" i="39" s="1"/>
  <c r="M1039" i="39"/>
  <c r="P1039" i="39" a="1"/>
  <c r="P1039" i="39" s="1"/>
  <c r="O1039" i="39" a="1"/>
  <c r="O1039" i="39" s="1"/>
  <c r="M1040" i="39"/>
  <c r="P1040" i="39" a="1"/>
  <c r="P1040" i="39" s="1"/>
  <c r="O1040" i="39" a="1"/>
  <c r="O1040" i="39" s="1"/>
  <c r="M1041" i="39"/>
  <c r="P1041" i="39" a="1"/>
  <c r="P1041" i="39" s="1"/>
  <c r="O1041" i="39" a="1"/>
  <c r="O1041" i="39" s="1"/>
  <c r="M1042" i="39"/>
  <c r="P1042" i="39" a="1"/>
  <c r="P1042" i="39" s="1"/>
  <c r="O1042" i="39" a="1"/>
  <c r="O1042" i="39" s="1"/>
  <c r="M1043" i="39"/>
  <c r="P1043" i="39" a="1"/>
  <c r="P1043" i="39" s="1"/>
  <c r="O1043" i="39" a="1"/>
  <c r="O1043" i="39" s="1"/>
  <c r="M1044" i="39"/>
  <c r="P1044" i="39" a="1"/>
  <c r="P1044" i="39" s="1"/>
  <c r="O1044" i="39" a="1"/>
  <c r="O1044" i="39" s="1"/>
  <c r="M1045" i="39"/>
  <c r="P1045" i="39" a="1"/>
  <c r="P1045" i="39" s="1"/>
  <c r="O1045" i="39" a="1"/>
  <c r="O1045" i="39" s="1"/>
  <c r="M1046" i="39"/>
  <c r="P1046" i="39" a="1"/>
  <c r="P1046" i="39" s="1"/>
  <c r="O1046" i="39" a="1"/>
  <c r="O1046" i="39" s="1"/>
  <c r="M1047" i="39"/>
  <c r="P1047" i="39" a="1"/>
  <c r="P1047" i="39" s="1"/>
  <c r="O1047" i="39" a="1"/>
  <c r="O1047" i="39" s="1"/>
  <c r="M1048" i="39"/>
  <c r="P1048" i="39" a="1"/>
  <c r="P1048" i="39" s="1"/>
  <c r="O1048" i="39" a="1"/>
  <c r="O1048" i="39" s="1"/>
  <c r="M1049" i="39"/>
  <c r="P1049" i="39" a="1"/>
  <c r="P1049" i="39" s="1"/>
  <c r="O1049" i="39" a="1"/>
  <c r="O1049" i="39" s="1"/>
  <c r="M1050" i="39"/>
  <c r="P1050" i="39" a="1"/>
  <c r="P1050" i="39" s="1"/>
  <c r="O1050" i="39" a="1"/>
  <c r="O1050" i="39" s="1"/>
  <c r="M1051" i="39"/>
  <c r="P1051" i="39" a="1"/>
  <c r="P1051" i="39" s="1"/>
  <c r="O1051" i="39" a="1"/>
  <c r="O1051" i="39" s="1"/>
  <c r="M1052" i="39"/>
  <c r="P1052" i="39" a="1"/>
  <c r="P1052" i="39" s="1"/>
  <c r="O1052" i="39" a="1"/>
  <c r="O1052" i="39" s="1"/>
  <c r="M1053" i="39"/>
  <c r="P1053" i="39" a="1"/>
  <c r="P1053" i="39" s="1"/>
  <c r="O1053" i="39" a="1"/>
  <c r="O1053" i="39" s="1"/>
  <c r="M1054" i="39"/>
  <c r="P1054" i="39" a="1"/>
  <c r="P1054" i="39" s="1"/>
  <c r="O1054" i="39" a="1"/>
  <c r="O1054" i="39" s="1"/>
  <c r="P66" i="39" a="1"/>
  <c r="P66" i="39" s="1"/>
  <c r="O116" i="39" a="1"/>
  <c r="O116" i="39" s="1"/>
  <c r="P116" i="39" a="1"/>
  <c r="P116" i="39" s="1"/>
  <c r="O498" i="39" a="1"/>
  <c r="O498" i="39" s="1"/>
  <c r="O193" i="39" a="1"/>
  <c r="O193" i="39" s="1"/>
  <c r="Q193" i="39" s="1"/>
  <c r="P5" i="39" a="1"/>
  <c r="P5" i="39" s="1"/>
  <c r="P646" i="39" a="1"/>
  <c r="P646" i="39" s="1"/>
  <c r="M873" i="39"/>
  <c r="P873" i="39" a="1"/>
  <c r="P873" i="39" s="1"/>
  <c r="O873" i="39" a="1"/>
  <c r="O873" i="39" s="1"/>
  <c r="O180" i="39" a="1"/>
  <c r="O180" i="39" s="1"/>
  <c r="P180" i="39" a="1"/>
  <c r="P180" i="39" s="1"/>
  <c r="O552" i="39" a="1"/>
  <c r="O552" i="39" s="1"/>
  <c r="O697" i="39" a="1"/>
  <c r="O697" i="39" s="1"/>
  <c r="O125" i="39" a="1"/>
  <c r="O125" i="39" s="1"/>
  <c r="M290" i="39"/>
  <c r="O290" i="39" a="1"/>
  <c r="O290" i="39" s="1"/>
  <c r="P290" i="39" a="1"/>
  <c r="P290" i="39" s="1"/>
  <c r="M3" i="39"/>
  <c r="O3" i="39" a="1"/>
  <c r="O3" i="39" s="1"/>
  <c r="M40" i="39"/>
  <c r="O40" i="39" a="1"/>
  <c r="O40" i="39" s="1"/>
  <c r="M131" i="39"/>
  <c r="O131" i="39" a="1"/>
  <c r="O131" i="39" s="1"/>
  <c r="M63" i="39"/>
  <c r="P63" i="39" a="1"/>
  <c r="P63" i="39" s="1"/>
  <c r="M112" i="39"/>
  <c r="O112" i="39" a="1"/>
  <c r="O112" i="39" s="1"/>
  <c r="M9" i="39"/>
  <c r="O9" i="39" a="1"/>
  <c r="O9" i="39" s="1"/>
  <c r="M155" i="39"/>
  <c r="P155" i="39" a="1"/>
  <c r="P155" i="39" s="1"/>
  <c r="M250" i="39"/>
  <c r="O250" i="39" a="1"/>
  <c r="O250" i="39" s="1"/>
  <c r="M316" i="39"/>
  <c r="P316" i="39" a="1"/>
  <c r="P316" i="39" s="1"/>
  <c r="O316" i="39" a="1"/>
  <c r="O316" i="39" s="1"/>
  <c r="M6" i="39"/>
  <c r="P6" i="39" a="1"/>
  <c r="P6" i="39" s="1"/>
  <c r="M436" i="39"/>
  <c r="P436" i="39" a="1"/>
  <c r="P436" i="39" s="1"/>
  <c r="M158" i="39"/>
  <c r="P158" i="39" a="1"/>
  <c r="P158" i="39" s="1"/>
  <c r="M189" i="39"/>
  <c r="P189" i="39" a="1"/>
  <c r="P189" i="39" s="1"/>
  <c r="Q189" i="39" s="1"/>
  <c r="M570" i="39"/>
  <c r="P570" i="39" a="1"/>
  <c r="P570" i="39" s="1"/>
  <c r="O570" i="39" a="1"/>
  <c r="O570" i="39" s="1"/>
  <c r="M272" i="39"/>
  <c r="O272" i="39" a="1"/>
  <c r="O272" i="39" s="1"/>
  <c r="M452" i="39"/>
  <c r="P452" i="39" a="1"/>
  <c r="P452" i="39" s="1"/>
  <c r="M54" i="39"/>
  <c r="O54" i="39" a="1"/>
  <c r="O54" i="39" s="1"/>
  <c r="M69" i="39"/>
  <c r="O69" i="39" a="1"/>
  <c r="O69" i="39" s="1"/>
  <c r="M93" i="39"/>
  <c r="P93" i="39" a="1"/>
  <c r="P93" i="39" s="1"/>
  <c r="M176" i="39"/>
  <c r="O176" i="39" a="1"/>
  <c r="O176" i="39" s="1"/>
  <c r="O306" i="39" a="1"/>
  <c r="O306" i="39" s="1"/>
  <c r="P306" i="39" a="1"/>
  <c r="P306" i="39" s="1"/>
  <c r="M330" i="39"/>
  <c r="P330" i="39" a="1"/>
  <c r="P330" i="39" s="1"/>
  <c r="M523" i="39"/>
  <c r="O523" i="39" a="1"/>
  <c r="O523" i="39" s="1"/>
  <c r="M4" i="39"/>
  <c r="O4" i="39" a="1"/>
  <c r="O4" i="39" s="1"/>
  <c r="M23" i="39"/>
  <c r="P23" i="39" a="1"/>
  <c r="P23" i="39" s="1"/>
  <c r="O23" i="39" a="1"/>
  <c r="O23" i="39" s="1"/>
  <c r="M80" i="39"/>
  <c r="P80" i="39" a="1"/>
  <c r="P80" i="39" s="1"/>
  <c r="M219" i="39"/>
  <c r="O219" i="39" a="1"/>
  <c r="O219" i="39" s="1"/>
  <c r="M419" i="39"/>
  <c r="P419" i="39" a="1"/>
  <c r="P419" i="39" s="1"/>
  <c r="M730" i="39"/>
  <c r="O730" i="39" a="1"/>
  <c r="O730" i="39" s="1"/>
  <c r="M41" i="39"/>
  <c r="P41" i="39" a="1"/>
  <c r="P41" i="39" s="1"/>
  <c r="M46" i="39"/>
  <c r="M85" i="39"/>
  <c r="O85" i="39" a="1"/>
  <c r="O85" i="39" s="1"/>
  <c r="M406" i="39"/>
  <c r="O406" i="39" a="1"/>
  <c r="O406" i="39" s="1"/>
  <c r="M456" i="39"/>
  <c r="O456" i="39" a="1"/>
  <c r="O456" i="39" s="1"/>
  <c r="M664" i="39"/>
  <c r="O664" i="39" a="1"/>
  <c r="O664" i="39" s="1"/>
  <c r="M714" i="39"/>
  <c r="O714" i="39" a="1"/>
  <c r="O714" i="39" s="1"/>
  <c r="M765" i="39"/>
  <c r="O765" i="39" a="1"/>
  <c r="O765" i="39" s="1"/>
  <c r="M819" i="39"/>
  <c r="P819" i="39" a="1"/>
  <c r="P819" i="39" s="1"/>
  <c r="O819" i="39" a="1"/>
  <c r="O819" i="39" s="1"/>
  <c r="M480" i="39"/>
  <c r="P480" i="39" a="1"/>
  <c r="P480" i="39" s="1"/>
  <c r="M489" i="39"/>
  <c r="P489" i="39" a="1"/>
  <c r="P489" i="39" s="1"/>
  <c r="M8" i="39"/>
  <c r="O8" i="39" a="1"/>
  <c r="O8" i="39" s="1"/>
  <c r="M11" i="39"/>
  <c r="O11" i="39" a="1"/>
  <c r="O11" i="39" s="1"/>
  <c r="M56" i="39"/>
  <c r="P56" i="39" a="1"/>
  <c r="P56" i="39" s="1"/>
  <c r="M60" i="39"/>
  <c r="P60" i="39" a="1"/>
  <c r="P60" i="39" s="1"/>
  <c r="M107" i="39"/>
  <c r="O107" i="39" a="1"/>
  <c r="O107" i="39" s="1"/>
  <c r="M236" i="39"/>
  <c r="O236" i="39" a="1"/>
  <c r="O236" i="39" s="1"/>
  <c r="M718" i="39"/>
  <c r="P718" i="39" a="1"/>
  <c r="P718" i="39" s="1"/>
  <c r="M135" i="39"/>
  <c r="O135" i="39" a="1"/>
  <c r="O135" i="39" s="1"/>
  <c r="M856" i="39"/>
  <c r="P856" i="39" a="1"/>
  <c r="P856" i="39" s="1"/>
  <c r="O856" i="39" a="1"/>
  <c r="O856" i="39" s="1"/>
  <c r="M21" i="39"/>
  <c r="M229" i="39"/>
  <c r="O229" i="39" a="1"/>
  <c r="O229" i="39" s="1"/>
  <c r="M254" i="39"/>
  <c r="P254" i="39" a="1"/>
  <c r="P254" i="39" s="1"/>
  <c r="Q254" i="39" s="1"/>
  <c r="M339" i="39"/>
  <c r="P339" i="39" a="1"/>
  <c r="P339" i="39" s="1"/>
  <c r="Q339" i="39" s="1"/>
  <c r="M96" i="39"/>
  <c r="O96" i="39" a="1"/>
  <c r="O96" i="39" s="1"/>
  <c r="M409" i="39"/>
  <c r="P409" i="39" a="1"/>
  <c r="P409" i="39" s="1"/>
  <c r="O409" i="39" a="1"/>
  <c r="O409" i="39" s="1"/>
  <c r="M861" i="39"/>
  <c r="P861" i="39" a="1"/>
  <c r="P861" i="39" s="1"/>
  <c r="O861" i="39" a="1"/>
  <c r="O861" i="39" s="1"/>
  <c r="M872" i="39"/>
  <c r="P872" i="39" a="1"/>
  <c r="P872" i="39" s="1"/>
  <c r="M138" i="39"/>
  <c r="P138" i="39" a="1"/>
  <c r="P138" i="39" s="1"/>
  <c r="M169" i="39"/>
  <c r="P169" i="39" a="1"/>
  <c r="P169" i="39" s="1"/>
  <c r="M192" i="39"/>
  <c r="O192" i="39" a="1"/>
  <c r="O192" i="39" s="1"/>
  <c r="M326" i="39"/>
  <c r="O326" i="39" a="1"/>
  <c r="O326" i="39" s="1"/>
  <c r="M476" i="39"/>
  <c r="P476" i="39" a="1"/>
  <c r="P476" i="39" s="1"/>
  <c r="O476" i="39" a="1"/>
  <c r="O476" i="39" s="1"/>
  <c r="M512" i="39"/>
  <c r="O512" i="39" a="1"/>
  <c r="O512" i="39" s="1"/>
  <c r="M678" i="39"/>
  <c r="P678" i="39" a="1"/>
  <c r="P678" i="39" s="1"/>
  <c r="O678" i="39" a="1"/>
  <c r="O678" i="39" s="1"/>
  <c r="M39" i="39"/>
  <c r="O39" i="39" a="1"/>
  <c r="O39" i="39" s="1"/>
  <c r="M216" i="39"/>
  <c r="P216" i="39" a="1"/>
  <c r="P216" i="39" s="1"/>
  <c r="M235" i="39"/>
  <c r="O235" i="39" a="1"/>
  <c r="O235" i="39" s="1"/>
  <c r="Q235" i="39" s="1"/>
  <c r="M362" i="39"/>
  <c r="P362" i="39" a="1"/>
  <c r="P362" i="39" s="1"/>
  <c r="O425" i="39" a="1"/>
  <c r="O425" i="39" s="1"/>
  <c r="P425" i="39" a="1"/>
  <c r="P425" i="39" s="1"/>
  <c r="M557" i="39"/>
  <c r="O557" i="39" a="1"/>
  <c r="O557" i="39" s="1"/>
  <c r="M55" i="39"/>
  <c r="O55" i="39" a="1"/>
  <c r="O55" i="39" s="1"/>
  <c r="Q55" i="39" s="1"/>
  <c r="M152" i="39"/>
  <c r="P152" i="39" a="1"/>
  <c r="P152" i="39" s="1"/>
  <c r="O152" i="39" a="1"/>
  <c r="O152" i="39" s="1"/>
  <c r="M499" i="39"/>
  <c r="P499" i="39" a="1"/>
  <c r="P499" i="39" s="1"/>
  <c r="O499" i="39" a="1"/>
  <c r="O499" i="39" s="1"/>
  <c r="M589" i="39"/>
  <c r="P589" i="39" a="1"/>
  <c r="P589" i="39" s="1"/>
  <c r="M614" i="39"/>
  <c r="P614" i="39" a="1"/>
  <c r="P614" i="39" s="1"/>
  <c r="O614" i="39" a="1"/>
  <c r="O614" i="39" s="1"/>
  <c r="M700" i="39"/>
  <c r="O700" i="39" a="1"/>
  <c r="O700" i="39" s="1"/>
  <c r="Q700" i="39" s="1"/>
  <c r="M101" i="39"/>
  <c r="P101" i="39" a="1"/>
  <c r="P101" i="39" s="1"/>
  <c r="Q101" i="39" s="1"/>
  <c r="M721" i="39"/>
  <c r="P721" i="39" a="1"/>
  <c r="P721" i="39" s="1"/>
  <c r="M402" i="39"/>
  <c r="O402" i="39" a="1"/>
  <c r="O402" i="39" s="1"/>
  <c r="M508" i="39"/>
  <c r="O508" i="39" a="1"/>
  <c r="O508" i="39" s="1"/>
  <c r="M734" i="39"/>
  <c r="P734" i="39" a="1"/>
  <c r="P734" i="39" s="1"/>
  <c r="O734" i="39" a="1"/>
  <c r="O734" i="39" s="1"/>
  <c r="M747" i="39"/>
  <c r="P747" i="39" a="1"/>
  <c r="P747" i="39" s="1"/>
  <c r="M768" i="39"/>
  <c r="O768" i="39" a="1"/>
  <c r="O768" i="39" s="1"/>
  <c r="M780" i="39"/>
  <c r="M865" i="39"/>
  <c r="O865" i="39" a="1"/>
  <c r="O865" i="39" s="1"/>
  <c r="M79" i="39"/>
  <c r="P79" i="39" a="1"/>
  <c r="P79" i="39" s="1"/>
  <c r="M114" i="39"/>
  <c r="O114" i="39" a="1"/>
  <c r="O114" i="39" s="1"/>
  <c r="M146" i="39"/>
  <c r="O146" i="39" a="1"/>
  <c r="O146" i="39" s="1"/>
  <c r="M181" i="39"/>
  <c r="P181" i="39" a="1"/>
  <c r="P181" i="39" s="1"/>
  <c r="M247" i="39"/>
  <c r="P247" i="39" a="1"/>
  <c r="P247" i="39" s="1"/>
  <c r="M486" i="39"/>
  <c r="P486" i="39" a="1"/>
  <c r="P486" i="39" s="1"/>
  <c r="O486" i="39" a="1"/>
  <c r="O486" i="39" s="1"/>
  <c r="M702" i="39"/>
  <c r="O702" i="39" a="1"/>
  <c r="O702" i="39" s="1"/>
  <c r="M781" i="39"/>
  <c r="O781" i="39" a="1"/>
  <c r="O781" i="39" s="1"/>
  <c r="M815" i="39"/>
  <c r="P815" i="39" a="1"/>
  <c r="P815" i="39" s="1"/>
  <c r="M108" i="39"/>
  <c r="O108" i="39" a="1"/>
  <c r="O108" i="39" s="1"/>
  <c r="M230" i="39"/>
  <c r="O230" i="39" a="1"/>
  <c r="O230" i="39" s="1"/>
  <c r="M243" i="39"/>
  <c r="O243" i="39" a="1"/>
  <c r="O243" i="39" s="1"/>
  <c r="M351" i="39"/>
  <c r="P351" i="39" a="1"/>
  <c r="P351" i="39" s="1"/>
  <c r="M463" i="39"/>
  <c r="P463" i="39" a="1"/>
  <c r="P463" i="39" s="1"/>
  <c r="O463" i="39" a="1"/>
  <c r="O463" i="39" s="1"/>
  <c r="M472" i="39"/>
  <c r="P472" i="39" a="1"/>
  <c r="P472" i="39" s="1"/>
  <c r="M696" i="39"/>
  <c r="P696" i="39" a="1"/>
  <c r="P696" i="39" s="1"/>
  <c r="O696" i="39" a="1"/>
  <c r="O696" i="39" s="1"/>
  <c r="M829" i="39"/>
  <c r="P829" i="39" a="1"/>
  <c r="P829" i="39" s="1"/>
  <c r="O829" i="39" a="1"/>
  <c r="O829" i="39" s="1"/>
  <c r="M143" i="39"/>
  <c r="P143" i="39" a="1"/>
  <c r="P143" i="39" s="1"/>
  <c r="O143" i="39" a="1"/>
  <c r="O143" i="39" s="1"/>
  <c r="M210" i="39"/>
  <c r="O210" i="39" a="1"/>
  <c r="O210" i="39" s="1"/>
  <c r="Q210" i="39" s="1"/>
  <c r="M347" i="39"/>
  <c r="P347" i="39" a="1"/>
  <c r="P347" i="39" s="1"/>
  <c r="M458" i="39"/>
  <c r="O458" i="39" a="1"/>
  <c r="O458" i="39" s="1"/>
  <c r="M559" i="39"/>
  <c r="P559" i="39" a="1"/>
  <c r="P559" i="39" s="1"/>
  <c r="M669" i="39"/>
  <c r="O669" i="39" a="1"/>
  <c r="O669" i="39" s="1"/>
  <c r="M715" i="39"/>
  <c r="P715" i="39" a="1"/>
  <c r="P715" i="39" s="1"/>
  <c r="M121" i="39"/>
  <c r="O121" i="39" a="1"/>
  <c r="O121" i="39" s="1"/>
  <c r="Q121" i="39" s="1"/>
  <c r="M204" i="39"/>
  <c r="O204" i="39" a="1"/>
  <c r="O204" i="39" s="1"/>
  <c r="M207" i="39"/>
  <c r="O207" i="39" a="1"/>
  <c r="O207" i="39" s="1"/>
  <c r="M366" i="39"/>
  <c r="P366" i="39" a="1"/>
  <c r="P366" i="39" s="1"/>
  <c r="O366" i="39" a="1"/>
  <c r="O366" i="39" s="1"/>
  <c r="M823" i="39"/>
  <c r="O823" i="39" a="1"/>
  <c r="O823" i="39" s="1"/>
  <c r="M260" i="39"/>
  <c r="P260" i="39" a="1"/>
  <c r="P260" i="39" s="1"/>
  <c r="M709" i="39"/>
  <c r="P709" i="39" a="1"/>
  <c r="P709" i="39" s="1"/>
  <c r="Q709" i="39" s="1"/>
  <c r="M404" i="39"/>
  <c r="P404" i="39" a="1"/>
  <c r="P404" i="39" s="1"/>
  <c r="M471" i="39"/>
  <c r="O471" i="39" a="1"/>
  <c r="O471" i="39" s="1"/>
  <c r="M474" i="39"/>
  <c r="P474" i="39" a="1"/>
  <c r="P474" i="39" s="1"/>
  <c r="O474" i="39" a="1"/>
  <c r="O474" i="39" s="1"/>
  <c r="M549" i="39"/>
  <c r="O549" i="39" a="1"/>
  <c r="O549" i="39" s="1"/>
  <c r="M579" i="39"/>
  <c r="O579" i="39" a="1"/>
  <c r="O579" i="39" s="1"/>
  <c r="M608" i="39"/>
  <c r="O608" i="39" a="1"/>
  <c r="O608" i="39" s="1"/>
  <c r="M812" i="39"/>
  <c r="O812" i="39" a="1"/>
  <c r="O812" i="39" s="1"/>
  <c r="M337" i="39"/>
  <c r="O337" i="39" a="1"/>
  <c r="O337" i="39" s="1"/>
  <c r="M353" i="39"/>
  <c r="P353" i="39" a="1"/>
  <c r="P353" i="39" s="1"/>
  <c r="O353" i="39" a="1"/>
  <c r="O353" i="39" s="1"/>
  <c r="M411" i="39"/>
  <c r="O411" i="39" a="1"/>
  <c r="O411" i="39" s="1"/>
  <c r="M417" i="39"/>
  <c r="O417" i="39" a="1"/>
  <c r="O417" i="39" s="1"/>
  <c r="M424" i="39"/>
  <c r="P424" i="39" a="1"/>
  <c r="P424" i="39" s="1"/>
  <c r="M478" i="39"/>
  <c r="P478" i="39" a="1"/>
  <c r="P478" i="39" s="1"/>
  <c r="O478" i="39" a="1"/>
  <c r="O478" i="39" s="1"/>
  <c r="M497" i="39"/>
  <c r="P497" i="39" a="1"/>
  <c r="P497" i="39" s="1"/>
  <c r="M524" i="39"/>
  <c r="O524" i="39" a="1"/>
  <c r="O524" i="39" s="1"/>
  <c r="M767" i="39"/>
  <c r="M301" i="39"/>
  <c r="O301" i="39" a="1"/>
  <c r="O301" i="39" s="1"/>
  <c r="Q301" i="39" s="1"/>
  <c r="M307" i="39"/>
  <c r="P307" i="39" a="1"/>
  <c r="P307" i="39" s="1"/>
  <c r="M443" i="39"/>
  <c r="O443" i="39" a="1"/>
  <c r="O443" i="39" s="1"/>
  <c r="Q443" i="39" s="1"/>
  <c r="M553" i="39"/>
  <c r="O553" i="39" a="1"/>
  <c r="O553" i="39" s="1"/>
  <c r="Q553" i="39" s="1"/>
  <c r="M735" i="39"/>
  <c r="O735" i="39" a="1"/>
  <c r="O735" i="39" s="1"/>
  <c r="M740" i="39"/>
  <c r="P740" i="39" a="1"/>
  <c r="P740" i="39" s="1"/>
  <c r="O740" i="39" a="1"/>
  <c r="O740" i="39" s="1"/>
  <c r="M744" i="39"/>
  <c r="O744" i="39" a="1"/>
  <c r="O744" i="39" s="1"/>
  <c r="O772" i="39" a="1"/>
  <c r="O772" i="39" s="1"/>
  <c r="M818" i="39"/>
  <c r="O818" i="39" a="1"/>
  <c r="O818" i="39" s="1"/>
  <c r="M370" i="39"/>
  <c r="O370" i="39" a="1"/>
  <c r="O370" i="39" s="1"/>
  <c r="M392" i="39"/>
  <c r="O392" i="39" a="1"/>
  <c r="O392" i="39" s="1"/>
  <c r="Q392" i="39" s="1"/>
  <c r="M278" i="39"/>
  <c r="M282" i="39"/>
  <c r="M285" i="39"/>
  <c r="M550" i="39"/>
  <c r="M766" i="39"/>
  <c r="P766" i="39" a="1"/>
  <c r="P766" i="39" s="1"/>
  <c r="M776" i="39"/>
  <c r="P776" i="39" a="1"/>
  <c r="P776" i="39" s="1"/>
  <c r="O776" i="39" a="1"/>
  <c r="O776" i="39" s="1"/>
  <c r="M791" i="39"/>
  <c r="P791" i="39" a="1"/>
  <c r="P791" i="39" s="1"/>
  <c r="O791" i="39" a="1"/>
  <c r="O791" i="39" s="1"/>
  <c r="M830" i="39"/>
  <c r="O830" i="39" a="1"/>
  <c r="O830" i="39" s="1"/>
  <c r="M610" i="39"/>
  <c r="P610" i="39" a="1"/>
  <c r="P610" i="39" s="1"/>
  <c r="M632" i="39"/>
  <c r="O632" i="39" a="1"/>
  <c r="O632" i="39" s="1"/>
  <c r="M748" i="39"/>
  <c r="P748" i="39" a="1"/>
  <c r="P748" i="39" s="1"/>
  <c r="M607" i="39"/>
  <c r="P607" i="39" a="1"/>
  <c r="P607" i="39" s="1"/>
  <c r="M698" i="39"/>
  <c r="O698" i="39" a="1"/>
  <c r="O698" i="39" s="1"/>
  <c r="M713" i="39"/>
  <c r="O713" i="39" a="1"/>
  <c r="O713" i="39" s="1"/>
  <c r="M773" i="39"/>
  <c r="O773" i="39" a="1"/>
  <c r="O773" i="39" s="1"/>
  <c r="M827" i="39"/>
  <c r="P827" i="39" a="1"/>
  <c r="P827" i="39" s="1"/>
  <c r="M676" i="39"/>
  <c r="O676" i="39" a="1"/>
  <c r="O676" i="39" s="1"/>
  <c r="Q676" i="39" s="1"/>
  <c r="M745" i="39"/>
  <c r="O745" i="39" a="1"/>
  <c r="O745" i="39" s="1"/>
  <c r="Q745" i="39" s="1"/>
  <c r="M795" i="39"/>
  <c r="O795" i="39" a="1"/>
  <c r="O795" i="39" s="1"/>
  <c r="Q795" i="39" s="1"/>
  <c r="M811" i="39"/>
  <c r="P811" i="39" a="1"/>
  <c r="P811" i="39" s="1"/>
  <c r="M7" i="39"/>
  <c r="P7" i="39" a="1"/>
  <c r="P7" i="39" s="1"/>
  <c r="P12" i="39" a="1"/>
  <c r="P12" i="39" s="1"/>
  <c r="O12" i="39" a="1"/>
  <c r="O12" i="39" s="1"/>
  <c r="P706" i="39" a="1"/>
  <c r="P706" i="39" s="1"/>
  <c r="O160" i="39" a="1"/>
  <c r="O160" i="39" s="1"/>
  <c r="P205" i="39" a="1"/>
  <c r="P205" i="39" s="1"/>
  <c r="O609" i="39" a="1"/>
  <c r="O609" i="39" s="1"/>
  <c r="O506" i="39" a="1"/>
  <c r="O506" i="39" s="1"/>
  <c r="O534" i="39" a="1"/>
  <c r="O534" i="39" s="1"/>
  <c r="O600" i="39" a="1"/>
  <c r="O600" i="39" s="1"/>
  <c r="P843" i="39" a="1"/>
  <c r="P843" i="39" s="1"/>
  <c r="O732" i="39" a="1"/>
  <c r="O732" i="39" s="1"/>
  <c r="P371" i="39" a="1"/>
  <c r="P371" i="39" s="1"/>
  <c r="P129" i="39" a="1"/>
  <c r="P129" i="39" s="1"/>
  <c r="O35" i="39" a="1"/>
  <c r="O35" i="39" s="1"/>
  <c r="P231" i="39" a="1"/>
  <c r="P231" i="39" s="1"/>
  <c r="P131" i="39" a="1"/>
  <c r="P131" i="39" s="1"/>
  <c r="O109" i="39" a="1"/>
  <c r="O109" i="39" s="1"/>
  <c r="O577" i="39" a="1"/>
  <c r="O577" i="39" s="1"/>
  <c r="P529" i="39" a="1"/>
  <c r="P529" i="39" s="1"/>
  <c r="P125" i="39" a="1"/>
  <c r="P125" i="39" s="1"/>
  <c r="P693" i="39" a="1"/>
  <c r="P693" i="39" s="1"/>
  <c r="O80" i="39" a="1"/>
  <c r="O80" i="39" s="1"/>
  <c r="P219" i="39" a="1"/>
  <c r="P219" i="39" s="1"/>
  <c r="P20" i="39" a="1"/>
  <c r="P20" i="39" s="1"/>
  <c r="O184" i="39" a="1"/>
  <c r="O184" i="39" s="1"/>
  <c r="P46" i="39" a="1"/>
  <c r="P46" i="39" s="1"/>
  <c r="O800" i="39" a="1"/>
  <c r="O800" i="39" s="1"/>
  <c r="P245" i="39" a="1"/>
  <c r="P245" i="39" s="1"/>
  <c r="P207" i="39" a="1"/>
  <c r="P207" i="39" s="1"/>
  <c r="P408" i="39" a="1"/>
  <c r="P408" i="39" s="1"/>
  <c r="O187" i="39" a="1"/>
  <c r="O187" i="39" s="1"/>
  <c r="P292" i="39" a="1"/>
  <c r="P292" i="39" s="1"/>
  <c r="O211" i="39" a="1"/>
  <c r="O211" i="39" s="1"/>
  <c r="P108" i="39" a="1"/>
  <c r="P108" i="39" s="1"/>
  <c r="O375" i="39" a="1"/>
  <c r="O375" i="39" s="1"/>
  <c r="O559" i="39" a="1"/>
  <c r="O559" i="39" s="1"/>
  <c r="O565" i="39" a="1"/>
  <c r="O565" i="39" s="1"/>
  <c r="P287" i="39" a="1"/>
  <c r="P287" i="39" s="1"/>
  <c r="O863" i="39" a="1"/>
  <c r="O863" i="39" s="1"/>
  <c r="O382" i="39" a="1"/>
  <c r="O382" i="39" s="1"/>
  <c r="P512" i="39" a="1"/>
  <c r="P512" i="39" s="1"/>
  <c r="P863" i="39" a="1"/>
  <c r="P863" i="39" s="1"/>
  <c r="P549" i="39" a="1"/>
  <c r="P549" i="39" s="1"/>
  <c r="O667" i="39" a="1"/>
  <c r="O667" i="39" s="1"/>
  <c r="P846" i="39" a="1"/>
  <c r="P846" i="39" s="1"/>
  <c r="O681" i="39" a="1"/>
  <c r="O681" i="39" s="1"/>
  <c r="P735" i="39" a="1"/>
  <c r="P735" i="39" s="1"/>
  <c r="O616" i="39" a="1"/>
  <c r="O616" i="39" s="1"/>
  <c r="O814" i="39" a="1"/>
  <c r="O814" i="39" s="1"/>
  <c r="P25" i="39" a="1"/>
  <c r="P25" i="39" s="1"/>
  <c r="P620" i="39" a="1"/>
  <c r="P620" i="39" s="1"/>
  <c r="O104" i="39" a="1"/>
  <c r="O104" i="39" s="1"/>
  <c r="P37" i="39" a="1"/>
  <c r="P37" i="39" s="1"/>
  <c r="P575" i="39" a="1"/>
  <c r="P575" i="39" s="1"/>
  <c r="O346" i="39" a="1"/>
  <c r="O346" i="39" s="1"/>
  <c r="O488" i="39" a="1"/>
  <c r="O488" i="39" s="1"/>
  <c r="P4" i="39" a="1"/>
  <c r="P4" i="39" s="1"/>
  <c r="O60" i="39" a="1"/>
  <c r="O60" i="39" s="1"/>
  <c r="O266" i="39" a="1"/>
  <c r="O266" i="39" s="1"/>
  <c r="O438" i="39" a="1"/>
  <c r="O438" i="39" s="1"/>
  <c r="P454" i="39" a="1"/>
  <c r="P454" i="39" s="1"/>
  <c r="P305" i="39" a="1"/>
  <c r="P305" i="39" s="1"/>
  <c r="O568" i="39" a="1"/>
  <c r="O568" i="39" s="1"/>
  <c r="P203" i="39" a="1"/>
  <c r="P203" i="39" s="1"/>
  <c r="O554" i="39" a="1"/>
  <c r="O554" i="39" s="1"/>
  <c r="O380" i="39" a="1"/>
  <c r="O380" i="39" s="1"/>
  <c r="O294" i="39" a="1"/>
  <c r="O294" i="39" s="1"/>
  <c r="P867" i="39" a="1"/>
  <c r="P867" i="39" s="1"/>
  <c r="O385" i="39" a="1"/>
  <c r="O385" i="39" s="1"/>
  <c r="P707" i="39" a="1"/>
  <c r="P707" i="39" s="1"/>
  <c r="O767" i="39" a="1"/>
  <c r="O767" i="39" s="1"/>
  <c r="P686" i="39" a="1"/>
  <c r="P686" i="39" s="1"/>
  <c r="O868" i="39" a="1"/>
  <c r="O868" i="39" s="1"/>
  <c r="P623" i="39" a="1"/>
  <c r="P623" i="39" s="1"/>
  <c r="P817" i="39" a="1"/>
  <c r="P817" i="39" s="1"/>
  <c r="P770" i="39" a="1"/>
  <c r="P770" i="39" s="1"/>
  <c r="P15" i="39" a="1"/>
  <c r="P15" i="39" s="1"/>
  <c r="O29" i="39" a="1"/>
  <c r="O29" i="39" s="1"/>
  <c r="O215" i="39" a="1"/>
  <c r="O215" i="39" s="1"/>
  <c r="O628" i="39" a="1"/>
  <c r="O628" i="39" s="1"/>
  <c r="P3" i="39" a="1"/>
  <c r="P3" i="39" s="1"/>
  <c r="O74" i="39" a="1"/>
  <c r="O74" i="39" s="1"/>
  <c r="O144" i="39" a="1"/>
  <c r="O144" i="39" s="1"/>
  <c r="O315" i="39" a="1"/>
  <c r="O315" i="39" s="1"/>
  <c r="O15" i="39" a="1"/>
  <c r="O15" i="39" s="1"/>
  <c r="P188" i="39" a="1"/>
  <c r="P188" i="39" s="1"/>
  <c r="P473" i="39" a="1"/>
  <c r="P473" i="39" s="1"/>
  <c r="P135" i="39" a="1"/>
  <c r="P135" i="39" s="1"/>
  <c r="O20" i="39" a="1"/>
  <c r="O20" i="39" s="1"/>
  <c r="O28" i="39" a="1"/>
  <c r="O28" i="39" s="1"/>
  <c r="P65" i="39" a="1"/>
  <c r="P65" i="39" s="1"/>
  <c r="O287" i="39" a="1"/>
  <c r="O287" i="39" s="1"/>
  <c r="O5" i="39" a="1"/>
  <c r="O5" i="39" s="1"/>
  <c r="P215" i="39" a="1"/>
  <c r="P215" i="39" s="1"/>
  <c r="P555" i="39" a="1"/>
  <c r="P555" i="39" s="1"/>
  <c r="P196" i="39" a="1"/>
  <c r="P196" i="39" s="1"/>
  <c r="O341" i="39" a="1"/>
  <c r="O341" i="39" s="1"/>
  <c r="O36" i="39" a="1"/>
  <c r="O36" i="39" s="1"/>
  <c r="O231" i="39" a="1"/>
  <c r="O231" i="39" s="1"/>
  <c r="P461" i="39" a="1"/>
  <c r="P461" i="39" s="1"/>
  <c r="P406" i="39" a="1"/>
  <c r="P406" i="39" s="1"/>
  <c r="O572" i="39" a="1"/>
  <c r="O572" i="39" s="1"/>
  <c r="P142" i="39" a="1"/>
  <c r="P142" i="39" s="1"/>
  <c r="P264" i="39" a="1"/>
  <c r="P264" i="39" s="1"/>
  <c r="O539" i="39" a="1"/>
  <c r="O539" i="39" s="1"/>
  <c r="P217" i="39" a="1"/>
  <c r="P217" i="39" s="1"/>
  <c r="P636" i="39" a="1"/>
  <c r="P636" i="39" s="1"/>
  <c r="O89" i="39" a="1"/>
  <c r="O89" i="39" s="1"/>
  <c r="O194" i="39" a="1"/>
  <c r="O194" i="39" s="1"/>
  <c r="P393" i="39" a="1"/>
  <c r="P393" i="39" s="1"/>
  <c r="P768" i="39" a="1"/>
  <c r="P768" i="39" s="1"/>
  <c r="O127" i="39" a="1"/>
  <c r="O127" i="39" s="1"/>
  <c r="O384" i="39" a="1"/>
  <c r="O384" i="39" s="1"/>
  <c r="O588" i="39" a="1"/>
  <c r="O588" i="39" s="1"/>
  <c r="O408" i="39" a="1"/>
  <c r="O408" i="39" s="1"/>
  <c r="P297" i="39" a="1"/>
  <c r="P297" i="39" s="1"/>
  <c r="P527" i="39" a="1"/>
  <c r="P527" i="39" s="1"/>
  <c r="P455" i="39" a="1"/>
  <c r="P455" i="39" s="1"/>
  <c r="O603" i="39" a="1"/>
  <c r="O603" i="39" s="1"/>
  <c r="O635" i="39" a="1"/>
  <c r="O635" i="39" s="1"/>
  <c r="O766" i="39" a="1"/>
  <c r="O766" i="39" s="1"/>
  <c r="P635" i="39" a="1"/>
  <c r="P635" i="39" s="1"/>
  <c r="O824" i="39" a="1"/>
  <c r="O824" i="39" s="1"/>
  <c r="O686" i="39" a="1"/>
  <c r="O686" i="39" s="1"/>
  <c r="P773" i="39" a="1"/>
  <c r="P773" i="39" s="1"/>
  <c r="P242" i="39" a="1"/>
  <c r="P242" i="39" s="1"/>
  <c r="O217" i="39" a="1"/>
  <c r="O217" i="39" s="1"/>
  <c r="P384" i="39" a="1"/>
  <c r="P384" i="39" s="1"/>
  <c r="O284" i="39" a="1"/>
  <c r="O284" i="39" s="1"/>
  <c r="P122" i="39" a="1"/>
  <c r="P122" i="39" s="1"/>
  <c r="O811" i="39" a="1"/>
  <c r="O811" i="39" s="1"/>
  <c r="P426" i="39" a="1"/>
  <c r="P426" i="39" s="1"/>
  <c r="O57" i="39" a="1"/>
  <c r="O57" i="39" s="1"/>
  <c r="O226" i="39" a="1"/>
  <c r="O226" i="39" s="1"/>
  <c r="O209" i="39" a="1"/>
  <c r="O209" i="39" s="1"/>
  <c r="P538" i="39" a="1"/>
  <c r="P538" i="39" s="1"/>
  <c r="O473" i="39" a="1"/>
  <c r="O473" i="39" s="1"/>
  <c r="P163" i="39" a="1"/>
  <c r="P163" i="39" s="1"/>
  <c r="O413" i="39" a="1"/>
  <c r="O413" i="39" s="1"/>
  <c r="P27" i="39" a="1"/>
  <c r="P27" i="39" s="1"/>
  <c r="O242" i="39" a="1"/>
  <c r="O242" i="39" s="1"/>
  <c r="P631" i="39" a="1"/>
  <c r="P631" i="39" s="1"/>
  <c r="O273" i="39" a="1"/>
  <c r="O273" i="39" s="1"/>
  <c r="P76" i="39" a="1"/>
  <c r="P76" i="39" s="1"/>
  <c r="O377" i="39" a="1"/>
  <c r="O377" i="39" s="1"/>
  <c r="O300" i="39" a="1"/>
  <c r="O300" i="39" s="1"/>
  <c r="P54" i="39" a="1"/>
  <c r="P54" i="39" s="1"/>
  <c r="P250" i="39" a="1"/>
  <c r="P250" i="39" s="1"/>
  <c r="O362" i="39" a="1"/>
  <c r="O362" i="39" s="1"/>
  <c r="P39" i="39" a="1"/>
  <c r="P39" i="39" s="1"/>
  <c r="P415" i="39" a="1"/>
  <c r="P415" i="39" s="1"/>
  <c r="P577" i="39" a="1"/>
  <c r="P577" i="39" s="1"/>
  <c r="O269" i="39" a="1"/>
  <c r="O269" i="39" s="1"/>
  <c r="P95" i="39" a="1"/>
  <c r="P95" i="39" s="1"/>
  <c r="P402" i="39" a="1"/>
  <c r="P402" i="39" s="1"/>
  <c r="P105" i="39" a="1"/>
  <c r="P105" i="39" s="1"/>
  <c r="P578" i="39" a="1"/>
  <c r="P578" i="39" s="1"/>
  <c r="O809" i="39" a="1"/>
  <c r="O809" i="39" s="1"/>
  <c r="P300" i="39" a="1"/>
  <c r="P300" i="39" s="1"/>
  <c r="O493" i="39" a="1"/>
  <c r="O493" i="39" s="1"/>
  <c r="O630" i="39" a="1"/>
  <c r="O630" i="39" s="1"/>
  <c r="O310" i="39" a="1"/>
  <c r="O310" i="39" s="1"/>
  <c r="O789" i="39" a="1"/>
  <c r="O789" i="39" s="1"/>
  <c r="O331" i="39" a="1"/>
  <c r="O331" i="39" s="1"/>
  <c r="P780" i="39" a="1"/>
  <c r="P780" i="39" s="1"/>
  <c r="P417" i="39" a="1"/>
  <c r="P417" i="39" s="1"/>
  <c r="O576" i="39" a="1"/>
  <c r="O576" i="39" s="1"/>
  <c r="P606" i="39" a="1"/>
  <c r="P606" i="39" s="1"/>
  <c r="O748" i="39" a="1"/>
  <c r="O748" i="39" s="1"/>
  <c r="O827" i="39" a="1"/>
  <c r="O827" i="39" s="1"/>
  <c r="O692" i="39" a="1"/>
  <c r="O692" i="39" s="1"/>
  <c r="O782" i="39" a="1"/>
  <c r="O782" i="39" s="1"/>
  <c r="O831" i="39" a="1"/>
  <c r="O831" i="39" s="1"/>
  <c r="P57" i="39" a="1"/>
  <c r="P57" i="39" s="1"/>
  <c r="O27" i="39" a="1"/>
  <c r="O27" i="39" s="1"/>
  <c r="O6" i="39" a="1"/>
  <c r="O6" i="39" s="1"/>
  <c r="O132" i="39" a="1"/>
  <c r="O132" i="39" s="1"/>
  <c r="P561" i="39" a="1"/>
  <c r="P561" i="39" s="1"/>
  <c r="O37" i="39" a="1"/>
  <c r="O37" i="39" s="1"/>
  <c r="P286" i="39" a="1"/>
  <c r="P286" i="39" s="1"/>
  <c r="O410" i="39" a="1"/>
  <c r="O410" i="39" s="1"/>
  <c r="P266" i="39" a="1"/>
  <c r="P266" i="39" s="1"/>
  <c r="P262" i="39" a="1"/>
  <c r="P262" i="39" s="1"/>
  <c r="O368" i="39" a="1"/>
  <c r="O368" i="39" s="1"/>
  <c r="O646" i="39" a="1"/>
  <c r="O646" i="39" s="1"/>
  <c r="O245" i="39" a="1"/>
  <c r="O245" i="39" s="1"/>
  <c r="O420" i="39" a="1"/>
  <c r="O420" i="39" s="1"/>
  <c r="Q420" i="39" s="1"/>
  <c r="O149" i="39" a="1"/>
  <c r="O149" i="39" s="1"/>
  <c r="P601" i="39" a="1"/>
  <c r="P601" i="39" s="1"/>
  <c r="O593" i="39" a="1"/>
  <c r="O593" i="39" s="1"/>
  <c r="O787" i="39" a="1"/>
  <c r="O787" i="39" s="1"/>
  <c r="O140" i="39" a="1"/>
  <c r="O140" i="39" s="1"/>
  <c r="O265" i="39" a="1"/>
  <c r="O265" i="39" s="1"/>
  <c r="P609" i="39" a="1"/>
  <c r="P609" i="39" s="1"/>
  <c r="P265" i="39" a="1"/>
  <c r="P265" i="39" s="1"/>
  <c r="P652" i="39" a="1"/>
  <c r="P652" i="39" s="1"/>
  <c r="O314" i="39" a="1"/>
  <c r="O314" i="39" s="1"/>
  <c r="O803" i="39" a="1"/>
  <c r="O803" i="39" s="1"/>
  <c r="P595" i="39" a="1"/>
  <c r="P595" i="39" s="1"/>
  <c r="P784" i="39" a="1"/>
  <c r="P784" i="39" s="1"/>
  <c r="O794" i="39" a="1"/>
  <c r="O794" i="39" s="1"/>
  <c r="P830" i="39" a="1"/>
  <c r="P830" i="39" s="1"/>
  <c r="O695" i="39" a="1"/>
  <c r="O695" i="39" s="1"/>
  <c r="O503" i="39" a="1"/>
  <c r="O503" i="39" s="1"/>
  <c r="P598" i="39" a="1"/>
  <c r="P598" i="39" s="1"/>
  <c r="P789" i="39" a="1"/>
  <c r="P789" i="39" s="1"/>
  <c r="O583" i="39" a="1"/>
  <c r="O583" i="39" s="1"/>
  <c r="O797" i="39" a="1"/>
  <c r="O797" i="39" s="1"/>
  <c r="P698" i="39" a="1"/>
  <c r="P698" i="39" s="1"/>
  <c r="O611" i="39" a="1"/>
  <c r="O611" i="39" s="1"/>
  <c r="O286" i="39" a="1"/>
  <c r="O286" i="39" s="1"/>
  <c r="P377" i="39" a="1"/>
  <c r="P377" i="39" s="1"/>
  <c r="O75" i="39" a="1"/>
  <c r="O75" i="39" s="1"/>
  <c r="P276" i="39" a="1"/>
  <c r="P276" i="39" s="1"/>
  <c r="P571" i="39" a="1"/>
  <c r="P571" i="39" s="1"/>
  <c r="O507" i="39" a="1"/>
  <c r="O507" i="39" s="1"/>
  <c r="P429" i="39" a="1"/>
  <c r="P429" i="39" s="1"/>
  <c r="P312" i="39" a="1"/>
  <c r="P312" i="39" s="1"/>
  <c r="P628" i="39" a="1"/>
  <c r="P628" i="39" s="1"/>
  <c r="P127" i="39" a="1"/>
  <c r="P127" i="39" s="1"/>
  <c r="P299" i="39" a="1"/>
  <c r="P299" i="39" s="1"/>
  <c r="P430" i="39" a="1"/>
  <c r="P430" i="39" s="1"/>
  <c r="O590" i="39" a="1"/>
  <c r="O590" i="39" s="1"/>
  <c r="O754" i="39" a="1"/>
  <c r="O754" i="39" s="1"/>
  <c r="O707" i="39" a="1"/>
  <c r="O707" i="39" s="1"/>
  <c r="P814" i="39" a="1"/>
  <c r="P814" i="39" s="1"/>
  <c r="P61" i="39" a="1"/>
  <c r="P61" i="39" s="1"/>
  <c r="P303" i="39" a="1"/>
  <c r="P303" i="39" s="1"/>
  <c r="Q303" i="39" s="1"/>
  <c r="P643" i="39" a="1"/>
  <c r="P643" i="39" s="1"/>
  <c r="P327" i="39" a="1"/>
  <c r="P327" i="39" s="1"/>
  <c r="P433" i="39" a="1"/>
  <c r="P433" i="39" s="1"/>
  <c r="O298" i="39" a="1"/>
  <c r="O298" i="39" s="1"/>
  <c r="P447" i="39" a="1"/>
  <c r="P447" i="39" s="1"/>
  <c r="O292" i="39" a="1"/>
  <c r="O292" i="39" s="1"/>
  <c r="P308" i="39" a="1"/>
  <c r="P308" i="39" s="1"/>
  <c r="Q308" i="39" s="1"/>
  <c r="O728" i="39" a="1"/>
  <c r="O728" i="39" s="1"/>
  <c r="P477" i="39" a="1"/>
  <c r="P477" i="39" s="1"/>
  <c r="P352" i="39" a="1"/>
  <c r="P352" i="39" s="1"/>
  <c r="O518" i="39" a="1"/>
  <c r="O518" i="39" s="1"/>
  <c r="P671" i="39" a="1"/>
  <c r="P671" i="39" s="1"/>
  <c r="P803" i="39" a="1"/>
  <c r="P803" i="39" s="1"/>
  <c r="P675" i="39" a="1"/>
  <c r="P675" i="39" s="1"/>
  <c r="O813" i="39" a="1"/>
  <c r="O813" i="39" s="1"/>
  <c r="P669" i="39" a="1"/>
  <c r="P669" i="39" s="1"/>
  <c r="P679" i="39" a="1"/>
  <c r="P679" i="39" s="1"/>
  <c r="O726" i="39" a="1"/>
  <c r="O726" i="39" s="1"/>
  <c r="P824" i="39" a="1"/>
  <c r="P824" i="39" s="1"/>
  <c r="P96" i="39" a="1"/>
  <c r="P96" i="39" s="1"/>
  <c r="O643" i="39" a="1"/>
  <c r="O643" i="39" s="1"/>
  <c r="O843" i="39" a="1"/>
  <c r="O843" i="39" s="1"/>
  <c r="Q843" i="39" s="1"/>
  <c r="O477" i="39" a="1"/>
  <c r="O477" i="39" s="1"/>
  <c r="O343" i="39" a="1"/>
  <c r="O343" i="39" s="1"/>
  <c r="O656" i="39" a="1"/>
  <c r="O656" i="39" s="1"/>
  <c r="P356" i="39" a="1"/>
  <c r="P356" i="39" s="1"/>
  <c r="O725" i="39" a="1"/>
  <c r="O725" i="39" s="1"/>
  <c r="P518" i="39" a="1"/>
  <c r="P518" i="39" s="1"/>
  <c r="O612" i="39" a="1"/>
  <c r="O612" i="39" s="1"/>
  <c r="O679" i="39" a="1"/>
  <c r="O679" i="39" s="1"/>
  <c r="P797" i="39" a="1"/>
  <c r="P797" i="39" s="1"/>
  <c r="P831" i="39" a="1"/>
  <c r="P831" i="39" s="1"/>
  <c r="O18" i="39" a="1"/>
  <c r="O18" i="39" s="1"/>
  <c r="P36" i="39" a="1"/>
  <c r="P36" i="39" s="1"/>
  <c r="O536" i="39" a="1"/>
  <c r="O536" i="39" s="1"/>
  <c r="P272" i="39" a="1"/>
  <c r="P272" i="39" s="1"/>
  <c r="O205" i="39" a="1"/>
  <c r="O205" i="39" s="1"/>
  <c r="O551" i="39" a="1"/>
  <c r="O551" i="39" s="1"/>
  <c r="P109" i="39" a="1"/>
  <c r="P109" i="39" s="1"/>
  <c r="O760" i="39" a="1"/>
  <c r="O760" i="39" s="1"/>
  <c r="O134" i="39" a="1"/>
  <c r="O134" i="39" s="1"/>
  <c r="O688" i="39" a="1"/>
  <c r="O688" i="39" s="1"/>
  <c r="O322" i="39" a="1"/>
  <c r="O322" i="39" s="1"/>
  <c r="P517" i="39" a="1"/>
  <c r="P517" i="39" s="1"/>
  <c r="P730" i="39" a="1"/>
  <c r="P730" i="39" s="1"/>
  <c r="P458" i="39" a="1"/>
  <c r="P458" i="39" s="1"/>
  <c r="O482" i="39" a="1"/>
  <c r="O482" i="39" s="1"/>
  <c r="O324" i="39" a="1"/>
  <c r="O324" i="39" s="1"/>
  <c r="O777" i="39" a="1"/>
  <c r="O777" i="39" s="1"/>
  <c r="O801" i="39" a="1"/>
  <c r="O801" i="39" s="1"/>
  <c r="O770" i="39" a="1"/>
  <c r="O770" i="39" s="1"/>
  <c r="O625" i="39" a="1"/>
  <c r="O625" i="39" s="1"/>
  <c r="P284" i="39" a="1"/>
  <c r="P284" i="39" s="1"/>
  <c r="O807" i="39" a="1"/>
  <c r="O807" i="39" s="1"/>
  <c r="O349" i="39" a="1"/>
  <c r="O349" i="39" s="1"/>
  <c r="P825" i="39" a="1"/>
  <c r="P825" i="39" s="1"/>
  <c r="O206" i="39" a="1"/>
  <c r="O206" i="39" s="1"/>
  <c r="P332" i="39" a="1"/>
  <c r="P332" i="39" s="1"/>
  <c r="P82" i="39" a="1"/>
  <c r="P82" i="39" s="1"/>
  <c r="P273" i="39" a="1"/>
  <c r="P273" i="39" s="1"/>
  <c r="P653" i="39" a="1"/>
  <c r="P653" i="39" s="1"/>
  <c r="P716" i="39" a="1"/>
  <c r="P716" i="39" s="1"/>
  <c r="O126" i="39" a="1"/>
  <c r="O126" i="39" s="1"/>
  <c r="P625" i="39" a="1"/>
  <c r="P625" i="39" s="1"/>
  <c r="P75" i="39" a="1"/>
  <c r="P75" i="39" s="1"/>
  <c r="P714" i="39" a="1"/>
  <c r="P714" i="39" s="1"/>
  <c r="P149" i="39" a="1"/>
  <c r="P149" i="39" s="1"/>
  <c r="P34" i="39" a="1"/>
  <c r="P34" i="39" s="1"/>
  <c r="P97" i="39" a="1"/>
  <c r="P97" i="39" s="1"/>
  <c r="O163" i="39" a="1"/>
  <c r="O163" i="39" s="1"/>
  <c r="O203" i="39" a="1"/>
  <c r="O203" i="39" s="1"/>
  <c r="O571" i="39" a="1"/>
  <c r="O571" i="39" s="1"/>
  <c r="O330" i="39" a="1"/>
  <c r="O330" i="39" s="1"/>
  <c r="P798" i="39" a="1"/>
  <c r="P798" i="39" s="1"/>
  <c r="P442" i="39" a="1"/>
  <c r="P442" i="39" s="1"/>
  <c r="P134" i="39" a="1"/>
  <c r="P134" i="39" s="1"/>
  <c r="O575" i="39" a="1"/>
  <c r="O575" i="39" s="1"/>
  <c r="O727" i="39" a="1"/>
  <c r="O727" i="39" s="1"/>
  <c r="P132" i="39" a="1"/>
  <c r="P132" i="39" s="1"/>
  <c r="P656" i="39" a="1"/>
  <c r="P656" i="39" s="1"/>
  <c r="O170" i="39" a="1"/>
  <c r="O170" i="39" s="1"/>
  <c r="O79" i="39" a="1"/>
  <c r="O79" i="39" s="1"/>
  <c r="P368" i="39" a="1"/>
  <c r="P368" i="39" s="1"/>
  <c r="O504" i="39" a="1"/>
  <c r="O504" i="39" s="1"/>
  <c r="O95" i="39" a="1"/>
  <c r="O95" i="39" s="1"/>
  <c r="P209" i="39" a="1"/>
  <c r="P209" i="39" s="1"/>
  <c r="O741" i="39" a="1"/>
  <c r="O741" i="39" s="1"/>
  <c r="O162" i="39" a="1"/>
  <c r="O162" i="39" s="1"/>
  <c r="O175" i="39" a="1"/>
  <c r="O175" i="39" s="1"/>
  <c r="P322" i="39" a="1"/>
  <c r="P322" i="39" s="1"/>
  <c r="P361" i="39" a="1"/>
  <c r="P361" i="39" s="1"/>
  <c r="O371" i="39" a="1"/>
  <c r="O371" i="39" s="1"/>
  <c r="P369" i="39" a="1"/>
  <c r="P369" i="39" s="1"/>
  <c r="O424" i="39" a="1"/>
  <c r="O424" i="39" s="1"/>
  <c r="O540" i="39" a="1"/>
  <c r="O540" i="39" s="1"/>
  <c r="O846" i="39" a="1"/>
  <c r="O846" i="39" s="1"/>
  <c r="O516" i="39" a="1"/>
  <c r="O516" i="39" s="1"/>
  <c r="P667" i="39" a="1"/>
  <c r="P667" i="39" s="1"/>
  <c r="P865" i="39" a="1"/>
  <c r="P865" i="39" s="1"/>
  <c r="P701" i="39" a="1"/>
  <c r="P701" i="39" s="1"/>
  <c r="O752" i="39" a="1"/>
  <c r="O752" i="39" s="1"/>
  <c r="P438" i="39" a="1"/>
  <c r="P438" i="39" s="1"/>
  <c r="O652" i="39" a="1"/>
  <c r="O652" i="39" s="1"/>
  <c r="O25" i="39" a="1"/>
  <c r="O25" i="39" s="1"/>
  <c r="P77" i="39" a="1"/>
  <c r="P77" i="39" s="1"/>
  <c r="O38" i="39" a="1"/>
  <c r="O38" i="39" s="1"/>
  <c r="O34" i="39" a="1"/>
  <c r="O34" i="39" s="1"/>
  <c r="O561" i="39" a="1"/>
  <c r="O561" i="39" s="1"/>
  <c r="P551" i="39" a="1"/>
  <c r="P551" i="39" s="1"/>
  <c r="P44" i="39" a="1"/>
  <c r="P44" i="39" s="1"/>
  <c r="P53" i="39" a="1"/>
  <c r="P53" i="39" s="1"/>
  <c r="O129" i="39" a="1"/>
  <c r="O129" i="39" s="1"/>
  <c r="P40" i="39" a="1"/>
  <c r="P40" i="39" s="1"/>
  <c r="O83" i="39" a="1"/>
  <c r="O83" i="39" s="1"/>
  <c r="O452" i="39" a="1"/>
  <c r="O452" i="39" s="1"/>
  <c r="O596" i="39" a="1"/>
  <c r="O596" i="39" s="1"/>
  <c r="P204" i="39" a="1"/>
  <c r="P204" i="39" s="1"/>
  <c r="P492" i="39" a="1"/>
  <c r="P492" i="39" s="1"/>
  <c r="O718" i="39" a="1"/>
  <c r="O718" i="39" s="1"/>
  <c r="P618" i="39" a="1"/>
  <c r="P618" i="39" s="1"/>
  <c r="O373" i="39" a="1"/>
  <c r="O373" i="39" s="1"/>
  <c r="P177" i="39" a="1"/>
  <c r="P177" i="39" s="1"/>
  <c r="P395" i="39" a="1"/>
  <c r="P395" i="39" s="1"/>
  <c r="O665" i="39" a="1"/>
  <c r="O665" i="39" s="1"/>
  <c r="P91" i="39" a="1"/>
  <c r="P91" i="39" s="1"/>
  <c r="O98" i="39" a="1"/>
  <c r="O98" i="39" s="1"/>
  <c r="O213" i="39" a="1"/>
  <c r="O213" i="39" s="1"/>
  <c r="Q213" i="39" s="1"/>
  <c r="P504" i="39" a="1"/>
  <c r="P504" i="39" s="1"/>
  <c r="O747" i="39" a="1"/>
  <c r="O747" i="39" s="1"/>
  <c r="O169" i="39" a="1"/>
  <c r="O169" i="39" s="1"/>
  <c r="P508" i="39" a="1"/>
  <c r="P508" i="39" s="1"/>
  <c r="P89" i="39" a="1"/>
  <c r="P89" i="39" s="1"/>
  <c r="P380" i="39" a="1"/>
  <c r="P380" i="39" s="1"/>
  <c r="O545" i="39" a="1"/>
  <c r="O545" i="39" s="1"/>
  <c r="O715" i="39" a="1"/>
  <c r="O715" i="39" s="1"/>
  <c r="O433" i="39" a="1"/>
  <c r="O433" i="39" s="1"/>
  <c r="P572" i="39" a="1"/>
  <c r="P572" i="39" s="1"/>
  <c r="O822" i="39" a="1"/>
  <c r="O822" i="39" s="1"/>
  <c r="O543" i="39" a="1"/>
  <c r="O543" i="39" s="1"/>
  <c r="P852" i="39" a="1"/>
  <c r="P852" i="39" s="1"/>
  <c r="O832" i="39" a="1"/>
  <c r="O832" i="39" s="1"/>
  <c r="O672" i="39" a="1"/>
  <c r="O672" i="39" s="1"/>
  <c r="P725" i="39" a="1"/>
  <c r="P725" i="39" s="1"/>
  <c r="P728" i="39" a="1"/>
  <c r="P728" i="39" s="1"/>
  <c r="P840" i="39" a="1"/>
  <c r="P840" i="39" s="1"/>
  <c r="P704" i="39" a="1"/>
  <c r="P704" i="39" s="1"/>
  <c r="O673" i="39" a="1"/>
  <c r="O673" i="39" s="1"/>
  <c r="M502" i="39"/>
  <c r="O502" i="39" a="1"/>
  <c r="O502" i="39" s="1"/>
  <c r="P502" i="39" a="1"/>
  <c r="P502" i="39" s="1"/>
  <c r="M783" i="39"/>
  <c r="P783" i="39" a="1"/>
  <c r="P783" i="39" s="1"/>
  <c r="M564" i="39"/>
  <c r="O564" i="39" a="1"/>
  <c r="O564" i="39" s="1"/>
  <c r="Q564" i="39" s="1"/>
  <c r="M200" i="39"/>
  <c r="O200" i="39" a="1"/>
  <c r="O200" i="39" s="1"/>
  <c r="P200" i="39" a="1"/>
  <c r="P200" i="39" s="1"/>
  <c r="M345" i="39"/>
  <c r="P345" i="39" a="1"/>
  <c r="P345" i="39" s="1"/>
  <c r="O345" i="39" a="1"/>
  <c r="O345" i="39" s="1"/>
  <c r="M642" i="39"/>
  <c r="P642" i="39" a="1"/>
  <c r="P642" i="39" s="1"/>
  <c r="M293" i="39"/>
  <c r="M214" i="39"/>
  <c r="M755" i="39"/>
  <c r="O755" i="39" a="1"/>
  <c r="O755" i="39" s="1"/>
  <c r="Q755" i="39" s="1"/>
  <c r="M562" i="39"/>
  <c r="O562" i="39" a="1"/>
  <c r="O562" i="39" s="1"/>
  <c r="M605" i="39"/>
  <c r="P605" i="39" a="1"/>
  <c r="P605" i="39" s="1"/>
  <c r="Q605" i="39" s="1"/>
  <c r="M221" i="39"/>
  <c r="P221" i="39" a="1"/>
  <c r="P221" i="39" s="1"/>
  <c r="Q221" i="39" s="1"/>
  <c r="M31" i="39"/>
  <c r="M439" i="39"/>
  <c r="P439" i="39" a="1"/>
  <c r="P439" i="39" s="1"/>
  <c r="O439" i="39" a="1"/>
  <c r="O439" i="39" s="1"/>
  <c r="M428" i="39"/>
  <c r="O428" i="39" a="1"/>
  <c r="O428" i="39" s="1"/>
  <c r="Q428" i="39" s="1"/>
  <c r="M509" i="39"/>
  <c r="P509" i="39" a="1"/>
  <c r="P509" i="39" s="1"/>
  <c r="M521" i="39"/>
  <c r="O521" i="39" a="1"/>
  <c r="O521" i="39" s="1"/>
  <c r="M759" i="39"/>
  <c r="P759" i="39" a="1"/>
  <c r="P759" i="39" s="1"/>
  <c r="M821" i="39"/>
  <c r="P821" i="39" a="1"/>
  <c r="P821" i="39" s="1"/>
  <c r="Q821" i="39" s="1"/>
  <c r="M13" i="39"/>
  <c r="O13" i="39" a="1"/>
  <c r="O13" i="39" s="1"/>
  <c r="M336" i="39"/>
  <c r="P336" i="39" a="1"/>
  <c r="P336" i="39" s="1"/>
  <c r="O336" i="39" a="1"/>
  <c r="O336" i="39" s="1"/>
  <c r="O31" i="39" a="1"/>
  <c r="O31" i="39" s="1"/>
  <c r="Q31" i="39" s="1"/>
  <c r="M306" i="39"/>
  <c r="M47" i="39"/>
  <c r="P47" i="39" a="1"/>
  <c r="P47" i="39" s="1"/>
  <c r="O47" i="39" a="1"/>
  <c r="O47" i="39" s="1"/>
  <c r="M123" i="39"/>
  <c r="P123" i="39" a="1"/>
  <c r="P123" i="39" s="1"/>
  <c r="Q123" i="39" s="1"/>
  <c r="M563" i="39"/>
  <c r="M432" i="39"/>
  <c r="P432" i="39" a="1"/>
  <c r="P432" i="39" s="1"/>
  <c r="Q432" i="39" s="1"/>
  <c r="M87" i="39"/>
  <c r="P87" i="39" a="1"/>
  <c r="P87" i="39" s="1"/>
  <c r="O87" i="39" a="1"/>
  <c r="O87" i="39" s="1"/>
  <c r="M52" i="39"/>
  <c r="M661" i="39"/>
  <c r="P661" i="39" a="1"/>
  <c r="P661" i="39" s="1"/>
  <c r="O661" i="39" a="1"/>
  <c r="O661" i="39" s="1"/>
  <c r="M835" i="39"/>
  <c r="O835" i="39" a="1"/>
  <c r="O835" i="39" s="1"/>
  <c r="P835" i="39" a="1"/>
  <c r="P835" i="39" s="1"/>
  <c r="M775" i="39"/>
  <c r="P775" i="39" a="1"/>
  <c r="P775" i="39" s="1"/>
  <c r="Q775" i="39" s="1"/>
  <c r="M756" i="39"/>
  <c r="O756" i="39" a="1"/>
  <c r="O756" i="39" s="1"/>
  <c r="P756" i="39" a="1"/>
  <c r="P756" i="39" s="1"/>
  <c r="M836" i="39"/>
  <c r="P836" i="39" a="1"/>
  <c r="P836" i="39" s="1"/>
  <c r="Q836" i="39" s="1"/>
  <c r="M376" i="39"/>
  <c r="O376" i="39" a="1"/>
  <c r="O376" i="39" s="1"/>
  <c r="Q376" i="39" s="1"/>
  <c r="M763" i="39"/>
  <c r="P763" i="39" a="1"/>
  <c r="P763" i="39" s="1"/>
  <c r="O763" i="39" a="1"/>
  <c r="O763" i="39" s="1"/>
  <c r="M862" i="39"/>
  <c r="O862" i="39" a="1"/>
  <c r="O862" i="39" s="1"/>
  <c r="M171" i="39"/>
  <c r="P171" i="39" a="1"/>
  <c r="P171" i="39" s="1"/>
  <c r="O171" i="39" a="1"/>
  <c r="O171" i="39" s="1"/>
  <c r="M566" i="39"/>
  <c r="O566" i="39" a="1"/>
  <c r="O566" i="39" s="1"/>
  <c r="M434" i="39"/>
  <c r="M145" i="39"/>
  <c r="M119" i="39"/>
  <c r="P119" i="39" a="1"/>
  <c r="P119" i="39" s="1"/>
  <c r="O119" i="39" a="1"/>
  <c r="O119" i="39" s="1"/>
  <c r="M99" i="39"/>
  <c r="O99" i="39" a="1"/>
  <c r="O99" i="39" s="1"/>
  <c r="Q99" i="39" s="1"/>
  <c r="M690" i="39"/>
  <c r="O690" i="39" a="1"/>
  <c r="O690" i="39" s="1"/>
  <c r="P690" i="39" a="1"/>
  <c r="P690" i="39" s="1"/>
  <c r="M651" i="39"/>
  <c r="O651" i="39" a="1"/>
  <c r="O651" i="39" s="1"/>
  <c r="M771" i="39"/>
  <c r="M615" i="39"/>
  <c r="P615" i="39" a="1"/>
  <c r="P615" i="39" s="1"/>
  <c r="O615" i="39" a="1"/>
  <c r="O615" i="39" s="1"/>
  <c r="M440" i="39"/>
  <c r="O440" i="39" a="1"/>
  <c r="O440" i="39" s="1"/>
  <c r="M573" i="39"/>
  <c r="P573" i="39" a="1"/>
  <c r="P573" i="39" s="1"/>
  <c r="Q573" i="39" s="1"/>
  <c r="M223" i="39"/>
  <c r="P223" i="39" a="1"/>
  <c r="P223" i="39" s="1"/>
  <c r="Q223" i="39" s="1"/>
  <c r="P434" i="39" a="1"/>
  <c r="P434" i="39" s="1"/>
  <c r="M325" i="39"/>
  <c r="P325" i="39" a="1"/>
  <c r="P325" i="39" s="1"/>
  <c r="O325" i="39" a="1"/>
  <c r="O325" i="39" s="1"/>
  <c r="M72" i="39"/>
  <c r="P72" i="39" a="1"/>
  <c r="P72" i="39" s="1"/>
  <c r="O72" i="39" a="1"/>
  <c r="O72" i="39" s="1"/>
  <c r="M291" i="39"/>
  <c r="M397" i="39"/>
  <c r="P397" i="39" a="1"/>
  <c r="P397" i="39" s="1"/>
  <c r="P214" i="39" a="1"/>
  <c r="P214" i="39" s="1"/>
  <c r="Q214" i="39" s="1"/>
  <c r="M762" i="39"/>
  <c r="P762" i="39" a="1"/>
  <c r="P762" i="39" s="1"/>
  <c r="O762" i="39" a="1"/>
  <c r="O762" i="39" s="1"/>
  <c r="M464" i="39"/>
  <c r="P464" i="39" a="1"/>
  <c r="P464" i="39" s="1"/>
  <c r="O464" i="39" a="1"/>
  <c r="O464" i="39" s="1"/>
  <c r="M378" i="39"/>
  <c r="O378" i="39" a="1"/>
  <c r="O378" i="39" s="1"/>
  <c r="P378" i="39" a="1"/>
  <c r="P378" i="39" s="1"/>
  <c r="O49" i="39" a="1"/>
  <c r="O49" i="39" s="1"/>
  <c r="M691" i="39"/>
  <c r="P691" i="39" a="1"/>
  <c r="P691" i="39" s="1"/>
  <c r="M386" i="39"/>
  <c r="P386" i="39" a="1"/>
  <c r="P386" i="39" s="1"/>
  <c r="O386" i="39" a="1"/>
  <c r="O386" i="39" s="1"/>
  <c r="M858" i="39"/>
  <c r="P858" i="39" a="1"/>
  <c r="P858" i="39" s="1"/>
  <c r="Q858" i="39" s="1"/>
  <c r="M84" i="39"/>
  <c r="P84" i="39" a="1"/>
  <c r="P84" i="39" s="1"/>
  <c r="Q84" i="39" s="1"/>
  <c r="M195" i="39"/>
  <c r="O195" i="39" a="1"/>
  <c r="O195" i="39" s="1"/>
  <c r="P195" i="39" a="1"/>
  <c r="P195" i="39" s="1"/>
  <c r="M659" i="39"/>
  <c r="O659" i="39" a="1"/>
  <c r="O659" i="39" s="1"/>
  <c r="M359" i="39"/>
  <c r="O359" i="39" a="1"/>
  <c r="O359" i="39" s="1"/>
  <c r="P49" i="39" a="1"/>
  <c r="P49" i="39" s="1"/>
  <c r="O238" i="39" a="1"/>
  <c r="O238" i="39" s="1"/>
  <c r="M680" i="39"/>
  <c r="P680" i="39" a="1"/>
  <c r="P680" i="39" s="1"/>
  <c r="O680" i="39" a="1"/>
  <c r="O680" i="39" s="1"/>
  <c r="M363" i="39"/>
  <c r="O363" i="39" a="1"/>
  <c r="O363" i="39" s="1"/>
  <c r="Q363" i="39" s="1"/>
  <c r="M120" i="39"/>
  <c r="P120" i="39" a="1"/>
  <c r="P120" i="39" s="1"/>
  <c r="O120" i="39" a="1"/>
  <c r="O120" i="39" s="1"/>
  <c r="M871" i="39"/>
  <c r="O871" i="39" a="1"/>
  <c r="O871" i="39" s="1"/>
  <c r="P871" i="39" a="1"/>
  <c r="P871" i="39" s="1"/>
  <c r="M94" i="39"/>
  <c r="O94" i="39" a="1"/>
  <c r="O94" i="39" s="1"/>
  <c r="Q94" i="39" s="1"/>
  <c r="M365" i="39"/>
  <c r="P365" i="39" a="1"/>
  <c r="P365" i="39" s="1"/>
  <c r="O365" i="39" a="1"/>
  <c r="O365" i="39" s="1"/>
  <c r="M786" i="39"/>
  <c r="P786" i="39" a="1"/>
  <c r="P786" i="39" s="1"/>
  <c r="Q786" i="39" s="1"/>
  <c r="O283" i="39" a="1"/>
  <c r="O283" i="39" s="1"/>
  <c r="O771" i="39" a="1"/>
  <c r="O771" i="39" s="1"/>
  <c r="M128" i="39"/>
  <c r="P128" i="39" a="1"/>
  <c r="P128" i="39" s="1"/>
  <c r="Q128" i="39" s="1"/>
  <c r="M58" i="39"/>
  <c r="O58" i="39" a="1"/>
  <c r="O58" i="39" s="1"/>
  <c r="Q58" i="39" s="1"/>
  <c r="M220" i="39"/>
  <c r="M263" i="39"/>
  <c r="P263" i="39" a="1"/>
  <c r="P263" i="39" s="1"/>
  <c r="O263" i="39" a="1"/>
  <c r="O263" i="39" s="1"/>
  <c r="O691" i="39" a="1"/>
  <c r="O691" i="39" s="1"/>
  <c r="M668" i="39"/>
  <c r="P668" i="39" a="1"/>
  <c r="P668" i="39" s="1"/>
  <c r="O668" i="39" a="1"/>
  <c r="O668" i="39" s="1"/>
  <c r="P842" i="39" a="1"/>
  <c r="P842" i="39" s="1"/>
  <c r="M514" i="39"/>
  <c r="P514" i="39" a="1"/>
  <c r="P514" i="39" s="1"/>
  <c r="Q514" i="39" s="1"/>
  <c r="P98" i="39" a="1"/>
  <c r="P98" i="39" s="1"/>
  <c r="M602" i="39"/>
  <c r="O602" i="39" a="1"/>
  <c r="O602" i="39" s="1"/>
  <c r="P602" i="39" a="1"/>
  <c r="P602" i="39" s="1"/>
  <c r="M137" i="39"/>
  <c r="O137" i="39" a="1"/>
  <c r="O137" i="39" s="1"/>
  <c r="Q137" i="39" s="1"/>
  <c r="M505" i="39"/>
  <c r="P505" i="39" a="1"/>
  <c r="P505" i="39" s="1"/>
  <c r="O505" i="39" a="1"/>
  <c r="O505" i="39" s="1"/>
  <c r="M277" i="39"/>
  <c r="O277" i="39" a="1"/>
  <c r="O277" i="39" s="1"/>
  <c r="Q277" i="39" s="1"/>
  <c r="O640" i="39" a="1"/>
  <c r="O640" i="39" s="1"/>
  <c r="M379" i="39"/>
  <c r="O379" i="39" a="1"/>
  <c r="O379" i="39" s="1"/>
  <c r="Q379" i="39" s="1"/>
  <c r="M513" i="39"/>
  <c r="P513" i="39" a="1"/>
  <c r="P513" i="39" s="1"/>
  <c r="Q513" i="39" s="1"/>
  <c r="M750" i="39"/>
  <c r="P750" i="39" a="1"/>
  <c r="P750" i="39" s="1"/>
  <c r="Q750" i="39" s="1"/>
  <c r="O295" i="39" a="1"/>
  <c r="O295" i="39" s="1"/>
  <c r="P862" i="39" a="1"/>
  <c r="P862" i="39" s="1"/>
  <c r="M241" i="39"/>
  <c r="P241" i="39" a="1"/>
  <c r="P241" i="39" s="1"/>
  <c r="O241" i="39" a="1"/>
  <c r="O241" i="39" s="1"/>
  <c r="M156" i="39"/>
  <c r="O156" i="39" a="1"/>
  <c r="O156" i="39" s="1"/>
  <c r="M232" i="39"/>
  <c r="P232" i="39" a="1"/>
  <c r="P232" i="39" s="1"/>
  <c r="Q232" i="39" s="1"/>
  <c r="M525" i="39"/>
  <c r="O525" i="39" a="1"/>
  <c r="O525" i="39" s="1"/>
  <c r="P525" i="39" a="1"/>
  <c r="P525" i="39" s="1"/>
  <c r="M367" i="39"/>
  <c r="O367" i="39" a="1"/>
  <c r="O367" i="39" s="1"/>
  <c r="P367" i="39" a="1"/>
  <c r="P367" i="39" s="1"/>
  <c r="M654" i="39"/>
  <c r="P654" i="39" a="1"/>
  <c r="P654" i="39" s="1"/>
  <c r="M90" i="39"/>
  <c r="O90" i="39" a="1"/>
  <c r="O90" i="39" s="1"/>
  <c r="P90" i="39" a="1"/>
  <c r="P90" i="39" s="1"/>
  <c r="M806" i="39"/>
  <c r="P806" i="39" a="1"/>
  <c r="P806" i="39" s="1"/>
  <c r="M218" i="39"/>
  <c r="P218" i="39" a="1"/>
  <c r="P218" i="39" s="1"/>
  <c r="M401" i="39"/>
  <c r="O401" i="39" a="1"/>
  <c r="O401" i="39" s="1"/>
  <c r="P401" i="39" a="1"/>
  <c r="P401" i="39" s="1"/>
  <c r="M199" i="39"/>
  <c r="O199" i="39" a="1"/>
  <c r="O199" i="39" s="1"/>
  <c r="P199" i="39" a="1"/>
  <c r="P199" i="39" s="1"/>
  <c r="M634" i="39"/>
  <c r="O634" i="39" a="1"/>
  <c r="O634" i="39" s="1"/>
  <c r="Q634" i="39" s="1"/>
  <c r="M582" i="39"/>
  <c r="O582" i="39" a="1"/>
  <c r="O582" i="39" s="1"/>
  <c r="Q582" i="39" s="1"/>
  <c r="M666" i="39"/>
  <c r="P666" i="39" a="1"/>
  <c r="P666" i="39" s="1"/>
  <c r="O666" i="39" a="1"/>
  <c r="O666" i="39" s="1"/>
  <c r="M585" i="39"/>
  <c r="P585" i="39" a="1"/>
  <c r="P585" i="39" s="1"/>
  <c r="M779" i="39"/>
  <c r="O779" i="39" a="1"/>
  <c r="O779" i="39" s="1"/>
  <c r="P779" i="39" a="1"/>
  <c r="P779" i="39" s="1"/>
  <c r="M400" i="39"/>
  <c r="O400" i="39" a="1"/>
  <c r="O400" i="39" s="1"/>
  <c r="P400" i="39" a="1"/>
  <c r="P400" i="39" s="1"/>
  <c r="M296" i="39"/>
  <c r="O296" i="39" a="1"/>
  <c r="O296" i="39" s="1"/>
  <c r="P296" i="39" a="1"/>
  <c r="P296" i="39" s="1"/>
  <c r="M309" i="39"/>
  <c r="P309" i="39" a="1"/>
  <c r="P309" i="39" s="1"/>
  <c r="O309" i="39" a="1"/>
  <c r="O309" i="39" s="1"/>
  <c r="O222" i="39" a="1"/>
  <c r="O222" i="39" s="1"/>
  <c r="M59" i="39"/>
  <c r="P59" i="39" a="1"/>
  <c r="P59" i="39" s="1"/>
  <c r="O59" i="39" a="1"/>
  <c r="O59" i="39" s="1"/>
  <c r="M372" i="39"/>
  <c r="O372" i="39" a="1"/>
  <c r="O372" i="39" s="1"/>
  <c r="Q372" i="39" s="1"/>
  <c r="M100" i="39"/>
  <c r="O100" i="39" a="1"/>
  <c r="O100" i="39" s="1"/>
  <c r="M705" i="39"/>
  <c r="O705" i="39" a="1"/>
  <c r="O705" i="39" s="1"/>
  <c r="Q705" i="39" s="1"/>
  <c r="M225" i="39"/>
  <c r="P225" i="39" a="1"/>
  <c r="P225" i="39" s="1"/>
  <c r="O225" i="39" a="1"/>
  <c r="O225" i="39" s="1"/>
  <c r="M106" i="39"/>
  <c r="P106" i="39" a="1"/>
  <c r="P106" i="39" s="1"/>
  <c r="O106" i="39" a="1"/>
  <c r="O106" i="39" s="1"/>
  <c r="M793" i="39"/>
  <c r="P793" i="39" a="1"/>
  <c r="P793" i="39" s="1"/>
  <c r="Q793" i="39" s="1"/>
  <c r="M743" i="39"/>
  <c r="O743" i="39" a="1"/>
  <c r="O743" i="39" s="1"/>
  <c r="P743" i="39" a="1"/>
  <c r="P743" i="39" s="1"/>
  <c r="M802" i="39"/>
  <c r="O802" i="39" a="1"/>
  <c r="O802" i="39" s="1"/>
  <c r="P802" i="39" a="1"/>
  <c r="P802" i="39" s="1"/>
  <c r="M150" i="39"/>
  <c r="O150" i="39" a="1"/>
  <c r="O150" i="39" s="1"/>
  <c r="P150" i="39" a="1"/>
  <c r="P150" i="39" s="1"/>
  <c r="M281" i="39"/>
  <c r="O281" i="39" a="1"/>
  <c r="O281" i="39" s="1"/>
  <c r="Q281" i="39" s="1"/>
  <c r="M531" i="39"/>
  <c r="P531" i="39" a="1"/>
  <c r="P531" i="39" s="1"/>
  <c r="O531" i="39" a="1"/>
  <c r="O531" i="39" s="1"/>
  <c r="M869" i="39"/>
  <c r="P869" i="39" a="1"/>
  <c r="P869" i="39" s="1"/>
  <c r="O869" i="39" a="1"/>
  <c r="O869" i="39" s="1"/>
  <c r="O716" i="39" a="1"/>
  <c r="O716" i="39" s="1"/>
  <c r="M228" i="39"/>
  <c r="O228" i="39" a="1"/>
  <c r="O228" i="39" s="1"/>
  <c r="Q228" i="39" s="1"/>
  <c r="M399" i="39"/>
  <c r="P399" i="39" a="1"/>
  <c r="P399" i="39" s="1"/>
  <c r="O399" i="39" a="1"/>
  <c r="O399" i="39" s="1"/>
  <c r="M685" i="39"/>
  <c r="P685" i="39" a="1"/>
  <c r="P685" i="39" s="1"/>
  <c r="M253" i="39"/>
  <c r="P253" i="39" a="1"/>
  <c r="P253" i="39" s="1"/>
  <c r="O253" i="39" a="1"/>
  <c r="O253" i="39" s="1"/>
  <c r="M92" i="39"/>
  <c r="O92" i="39" a="1"/>
  <c r="O92" i="39" s="1"/>
  <c r="M592" i="39"/>
  <c r="P592" i="39" a="1"/>
  <c r="P592" i="39" s="1"/>
  <c r="M329" i="39"/>
  <c r="P329" i="39" a="1"/>
  <c r="P329" i="39" s="1"/>
  <c r="O329" i="39" a="1"/>
  <c r="O329" i="39" s="1"/>
  <c r="M340" i="39"/>
  <c r="O340" i="39" a="1"/>
  <c r="O340" i="39" s="1"/>
  <c r="M580" i="39"/>
  <c r="O580" i="39" a="1"/>
  <c r="O580" i="39" s="1"/>
  <c r="Q580" i="39" s="1"/>
  <c r="M81" i="39"/>
  <c r="P81" i="39" a="1"/>
  <c r="P81" i="39" s="1"/>
  <c r="O81" i="39" a="1"/>
  <c r="O81" i="39" s="1"/>
  <c r="M699" i="39"/>
  <c r="P699" i="39" a="1"/>
  <c r="P699" i="39" s="1"/>
  <c r="O699" i="39" a="1"/>
  <c r="O699" i="39" s="1"/>
  <c r="M810" i="39"/>
  <c r="P810" i="39" a="1"/>
  <c r="P810" i="39" s="1"/>
  <c r="O810" i="39" a="1"/>
  <c r="O810" i="39" s="1"/>
  <c r="M103" i="39"/>
  <c r="P103" i="39" a="1"/>
  <c r="P103" i="39" s="1"/>
  <c r="O103" i="39" a="1"/>
  <c r="O103" i="39" s="1"/>
  <c r="O423" i="39" a="1"/>
  <c r="O423" i="39" s="1"/>
  <c r="M729" i="39"/>
  <c r="P729" i="39" a="1"/>
  <c r="P729" i="39" s="1"/>
  <c r="O729" i="39" a="1"/>
  <c r="O729" i="39" s="1"/>
  <c r="M102" i="39"/>
  <c r="P102" i="39" a="1"/>
  <c r="P102" i="39" s="1"/>
  <c r="Q102" i="39" s="1"/>
  <c r="M178" i="39"/>
  <c r="P178" i="39" a="1"/>
  <c r="P178" i="39" s="1"/>
  <c r="O178" i="39" a="1"/>
  <c r="O178" i="39" s="1"/>
  <c r="M772" i="39"/>
  <c r="P772" i="39" a="1"/>
  <c r="P772" i="39" s="1"/>
  <c r="M746" i="39"/>
  <c r="P746" i="39" a="1"/>
  <c r="P746" i="39" s="1"/>
  <c r="O293" i="39" a="1"/>
  <c r="O293" i="39" s="1"/>
  <c r="M16" i="39"/>
  <c r="P16" i="39" a="1"/>
  <c r="P16" i="39" s="1"/>
  <c r="O16" i="39" a="1"/>
  <c r="O16" i="39" s="1"/>
  <c r="M751" i="39"/>
  <c r="P751" i="39" a="1"/>
  <c r="P751" i="39" s="1"/>
  <c r="Q751" i="39" s="1"/>
  <c r="M448" i="39"/>
  <c r="O448" i="39" a="1"/>
  <c r="O448" i="39" s="1"/>
  <c r="P448" i="39" a="1"/>
  <c r="P448" i="39" s="1"/>
  <c r="M19" i="39"/>
  <c r="P19" i="39" a="1"/>
  <c r="P19" i="39" s="1"/>
  <c r="O19" i="39" a="1"/>
  <c r="O19" i="39" s="1"/>
  <c r="M381" i="39"/>
  <c r="P381" i="39" a="1"/>
  <c r="P381" i="39" s="1"/>
  <c r="O381" i="39" a="1"/>
  <c r="O381" i="39" s="1"/>
  <c r="P222" i="39" a="1"/>
  <c r="P222" i="39" s="1"/>
  <c r="M496" i="39"/>
  <c r="O496" i="39" a="1"/>
  <c r="O496" i="39" s="1"/>
  <c r="Q496" i="39" s="1"/>
  <c r="O759" i="39" a="1"/>
  <c r="O759" i="39" s="1"/>
  <c r="P771" i="39" a="1"/>
  <c r="P771" i="39" s="1"/>
  <c r="M302" i="39"/>
  <c r="O302" i="39" a="1"/>
  <c r="O302" i="39" s="1"/>
  <c r="P302" i="39" a="1"/>
  <c r="P302" i="39" s="1"/>
  <c r="M727" i="39"/>
  <c r="P727" i="39" a="1"/>
  <c r="P727" i="39" s="1"/>
  <c r="M854" i="39"/>
  <c r="O854" i="39" a="1"/>
  <c r="O854" i="39" s="1"/>
  <c r="P854" i="39" a="1"/>
  <c r="P854" i="39" s="1"/>
  <c r="M113" i="39"/>
  <c r="P113" i="39" a="1"/>
  <c r="P113" i="39" s="1"/>
  <c r="O113" i="39" a="1"/>
  <c r="O113" i="39" s="1"/>
  <c r="M213" i="39"/>
  <c r="O555" i="39" a="1"/>
  <c r="O555" i="39" s="1"/>
  <c r="M719" i="39"/>
  <c r="O719" i="39" a="1"/>
  <c r="O719" i="39" s="1"/>
  <c r="Q719" i="39" s="1"/>
  <c r="M753" i="39"/>
  <c r="P753" i="39" a="1"/>
  <c r="P753" i="39" s="1"/>
  <c r="O753" i="39" a="1"/>
  <c r="O753" i="39" s="1"/>
  <c r="M711" i="39"/>
  <c r="O711" i="39" a="1"/>
  <c r="O711" i="39" s="1"/>
  <c r="Q711" i="39" s="1"/>
  <c r="M318" i="39"/>
  <c r="P318" i="39" a="1"/>
  <c r="P318" i="39" s="1"/>
  <c r="O318" i="39" a="1"/>
  <c r="O318" i="39" s="1"/>
  <c r="M808" i="39"/>
  <c r="P808" i="39" a="1"/>
  <c r="P808" i="39" s="1"/>
  <c r="O808" i="39" a="1"/>
  <c r="O808" i="39" s="1"/>
  <c r="M334" i="39"/>
  <c r="P334" i="39" a="1"/>
  <c r="P334" i="39" s="1"/>
  <c r="O334" i="39" a="1"/>
  <c r="O334" i="39" s="1"/>
  <c r="M288" i="39"/>
  <c r="O288" i="39" a="1"/>
  <c r="O288" i="39" s="1"/>
  <c r="Q288" i="39" s="1"/>
  <c r="M720" i="39"/>
  <c r="P720" i="39" a="1"/>
  <c r="P720" i="39" s="1"/>
  <c r="Q720" i="39" s="1"/>
  <c r="M468" i="39"/>
  <c r="O468" i="39" a="1"/>
  <c r="O468" i="39" s="1"/>
  <c r="Q468" i="39" s="1"/>
  <c r="M511" i="39"/>
  <c r="P511" i="39" a="1"/>
  <c r="P511" i="39" s="1"/>
  <c r="O511" i="39" a="1"/>
  <c r="O511" i="39" s="1"/>
  <c r="M323" i="39"/>
  <c r="O323" i="39" a="1"/>
  <c r="O323" i="39" s="1"/>
  <c r="Q323" i="39" s="1"/>
  <c r="M515" i="39"/>
  <c r="O515" i="39" a="1"/>
  <c r="O515" i="39" s="1"/>
  <c r="Q515" i="39" s="1"/>
  <c r="M303" i="39"/>
  <c r="M86" i="39"/>
  <c r="O86" i="39" a="1"/>
  <c r="O86" i="39" s="1"/>
  <c r="P86" i="39" a="1"/>
  <c r="P86" i="39" s="1"/>
  <c r="M586" i="39"/>
  <c r="P586" i="39" a="1"/>
  <c r="P586" i="39" s="1"/>
  <c r="O654" i="39" a="1"/>
  <c r="O654" i="39" s="1"/>
  <c r="M647" i="39"/>
  <c r="O647" i="39" a="1"/>
  <c r="O647" i="39" s="1"/>
  <c r="Q647" i="39" s="1"/>
  <c r="M650" i="39"/>
  <c r="O650" i="39" a="1"/>
  <c r="O650" i="39" s="1"/>
  <c r="Q650" i="39" s="1"/>
  <c r="M657" i="39"/>
  <c r="P657" i="39" a="1"/>
  <c r="P657" i="39" s="1"/>
  <c r="O657" i="39" a="1"/>
  <c r="O657" i="39" s="1"/>
  <c r="M255" i="39"/>
  <c r="O255" i="39" a="1"/>
  <c r="O255" i="39" s="1"/>
  <c r="P255" i="39" a="1"/>
  <c r="P255" i="39" s="1"/>
  <c r="M249" i="39"/>
  <c r="O249" i="39" a="1"/>
  <c r="O249" i="39" s="1"/>
  <c r="M684" i="39"/>
  <c r="P249" i="39" a="1"/>
  <c r="P249" i="39" s="1"/>
  <c r="P849" i="39" a="1"/>
  <c r="P849" i="39" s="1"/>
  <c r="M43" i="39"/>
  <c r="P43" i="39" a="1"/>
  <c r="P43" i="39" s="1"/>
  <c r="O43" i="39" a="1"/>
  <c r="O43" i="39" s="1"/>
  <c r="M604" i="39"/>
  <c r="P604" i="39" a="1"/>
  <c r="P604" i="39" s="1"/>
  <c r="Q604" i="39" s="1"/>
  <c r="M451" i="39"/>
  <c r="P451" i="39" a="1"/>
  <c r="P451" i="39" s="1"/>
  <c r="O451" i="39" a="1"/>
  <c r="O451" i="39" s="1"/>
  <c r="M738" i="39"/>
  <c r="O738" i="39" a="1"/>
  <c r="O738" i="39" s="1"/>
  <c r="Q738" i="39" s="1"/>
  <c r="M26" i="39"/>
  <c r="P26" i="39" a="1"/>
  <c r="P26" i="39" s="1"/>
  <c r="O26" i="39" a="1"/>
  <c r="O26" i="39" s="1"/>
  <c r="M519" i="39"/>
  <c r="P519" i="39" a="1"/>
  <c r="P519" i="39" s="1"/>
  <c r="O519" i="39" a="1"/>
  <c r="O519" i="39" s="1"/>
  <c r="P293" i="39" a="1"/>
  <c r="P293" i="39" s="1"/>
  <c r="O806" i="39" a="1"/>
  <c r="O806" i="39" s="1"/>
  <c r="O746" i="39" a="1"/>
  <c r="O746" i="39" s="1"/>
  <c r="P145" i="39" a="1"/>
  <c r="P145" i="39" s="1"/>
  <c r="O547" i="39" a="1"/>
  <c r="O547" i="39" s="1"/>
  <c r="M198" i="39"/>
  <c r="O198" i="39" a="1"/>
  <c r="O198" i="39" s="1"/>
  <c r="M420" i="39"/>
  <c r="P562" i="39" a="1"/>
  <c r="P562" i="39" s="1"/>
  <c r="M42" i="39"/>
  <c r="P42" i="39" a="1"/>
  <c r="P42" i="39" s="1"/>
  <c r="Q42" i="39" s="1"/>
  <c r="O783" i="39" a="1"/>
  <c r="O783" i="39" s="1"/>
  <c r="M774" i="39"/>
  <c r="P774" i="39" a="1"/>
  <c r="P774" i="39" s="1"/>
  <c r="O774" i="39" a="1"/>
  <c r="O774" i="39" s="1"/>
  <c r="M289" i="39"/>
  <c r="O289" i="39" a="1"/>
  <c r="O289" i="39" s="1"/>
  <c r="P220" i="39" a="1"/>
  <c r="P220" i="39" s="1"/>
  <c r="Q220" i="39" s="1"/>
  <c r="M388" i="39"/>
  <c r="P388" i="39" a="1"/>
  <c r="P388" i="39" s="1"/>
  <c r="O388" i="39" a="1"/>
  <c r="O388" i="39" s="1"/>
  <c r="M637" i="39"/>
  <c r="O637" i="39" a="1"/>
  <c r="O637" i="39" s="1"/>
  <c r="P637" i="39" a="1"/>
  <c r="P637" i="39" s="1"/>
  <c r="P146" i="39" a="1"/>
  <c r="P146" i="39" s="1"/>
  <c r="P156" i="39" a="1"/>
  <c r="P156" i="39" s="1"/>
  <c r="M569" i="39"/>
  <c r="P569" i="39" a="1"/>
  <c r="P569" i="39" s="1"/>
  <c r="Q569" i="39" s="1"/>
  <c r="M769" i="39"/>
  <c r="P769" i="39" a="1"/>
  <c r="P769" i="39" s="1"/>
  <c r="Q769" i="39" s="1"/>
  <c r="M556" i="39"/>
  <c r="O556" i="39" a="1"/>
  <c r="O556" i="39" s="1"/>
  <c r="P500" i="39" a="1"/>
  <c r="P500" i="39" s="1"/>
  <c r="M453" i="39"/>
  <c r="P453" i="39" a="1"/>
  <c r="P453" i="39" s="1"/>
  <c r="O291" i="39" a="1"/>
  <c r="O291" i="39" s="1"/>
  <c r="Q291" i="39" s="1"/>
  <c r="M414" i="39"/>
  <c r="O414" i="39" a="1"/>
  <c r="O414" i="39" s="1"/>
  <c r="P414" i="39" a="1"/>
  <c r="P414" i="39" s="1"/>
  <c r="M311" i="39"/>
  <c r="P311" i="39" a="1"/>
  <c r="P311" i="39" s="1"/>
  <c r="O311" i="39" a="1"/>
  <c r="O311" i="39" s="1"/>
  <c r="O434" i="39" a="1"/>
  <c r="O434" i="39" s="1"/>
  <c r="M723" i="39"/>
  <c r="P723" i="39" a="1"/>
  <c r="P723" i="39" s="1"/>
  <c r="O723" i="39" a="1"/>
  <c r="O723" i="39" s="1"/>
  <c r="M837" i="39"/>
  <c r="O837" i="39" a="1"/>
  <c r="O837" i="39" s="1"/>
  <c r="P837" i="39" a="1"/>
  <c r="P837" i="39" s="1"/>
  <c r="M749" i="39"/>
  <c r="P749" i="39" a="1"/>
  <c r="P749" i="39" s="1"/>
  <c r="O749" i="39" a="1"/>
  <c r="O749" i="39" s="1"/>
  <c r="M412" i="39"/>
  <c r="P412" i="39" a="1"/>
  <c r="P412" i="39" s="1"/>
  <c r="Q412" i="39" s="1"/>
  <c r="M851" i="39"/>
  <c r="P851" i="39" a="1"/>
  <c r="P851" i="39" s="1"/>
  <c r="Q851" i="39" s="1"/>
  <c r="M567" i="39"/>
  <c r="O567" i="39" a="1"/>
  <c r="O567" i="39" s="1"/>
  <c r="M804" i="39"/>
  <c r="P804" i="39" a="1"/>
  <c r="P804" i="39" s="1"/>
  <c r="O804" i="39" a="1"/>
  <c r="O804" i="39" s="1"/>
  <c r="M558" i="39"/>
  <c r="P558" i="39" a="1"/>
  <c r="P558" i="39" s="1"/>
  <c r="M186" i="39"/>
  <c r="P186" i="39" a="1"/>
  <c r="P186" i="39" s="1"/>
  <c r="O186" i="39" a="1"/>
  <c r="O186" i="39" s="1"/>
  <c r="M640" i="39"/>
  <c r="P640" i="39" a="1"/>
  <c r="P640" i="39" s="1"/>
  <c r="P238" i="39" a="1"/>
  <c r="P238" i="39" s="1"/>
  <c r="M407" i="39"/>
  <c r="P407" i="39" a="1"/>
  <c r="P407" i="39" s="1"/>
  <c r="M638" i="39"/>
  <c r="O638" i="39" a="1"/>
  <c r="O638" i="39" s="1"/>
  <c r="Q638" i="39" s="1"/>
  <c r="M342" i="39"/>
  <c r="P342" i="39" a="1"/>
  <c r="P342" i="39" s="1"/>
  <c r="O342" i="39" a="1"/>
  <c r="O342" i="39" s="1"/>
  <c r="M490" i="39"/>
  <c r="P490" i="39" a="1"/>
  <c r="P490" i="39" s="1"/>
  <c r="Q490" i="39" s="1"/>
  <c r="M224" i="39"/>
  <c r="P224" i="39" a="1"/>
  <c r="P224" i="39" s="1"/>
  <c r="Q224" i="39" s="1"/>
  <c r="M22" i="39"/>
  <c r="M859" i="39"/>
  <c r="P859" i="39" a="1"/>
  <c r="P859" i="39" s="1"/>
  <c r="O859" i="39" a="1"/>
  <c r="O859" i="39" s="1"/>
  <c r="M737" i="39"/>
  <c r="O737" i="39" a="1"/>
  <c r="O737" i="39" s="1"/>
  <c r="Q737" i="39" s="1"/>
  <c r="M182" i="39"/>
  <c r="P182" i="39" a="1"/>
  <c r="P182" i="39" s="1"/>
  <c r="O182" i="39" a="1"/>
  <c r="O182" i="39" s="1"/>
  <c r="M465" i="39"/>
  <c r="O465" i="39" a="1"/>
  <c r="O465" i="39" s="1"/>
  <c r="M444" i="39"/>
  <c r="O444" i="39" a="1"/>
  <c r="O444" i="39" s="1"/>
  <c r="P444" i="39" a="1"/>
  <c r="P444" i="39" s="1"/>
  <c r="M45" i="39"/>
  <c r="P45" i="39" a="1"/>
  <c r="P45" i="39" s="1"/>
  <c r="Q45" i="39" s="1"/>
  <c r="M319" i="39"/>
  <c r="P319" i="39" a="1"/>
  <c r="P319" i="39" s="1"/>
  <c r="O319" i="39" a="1"/>
  <c r="O319" i="39" s="1"/>
  <c r="M839" i="39"/>
  <c r="P839" i="39" a="1"/>
  <c r="P839" i="39" s="1"/>
  <c r="O839" i="39" a="1"/>
  <c r="O839" i="39" s="1"/>
  <c r="M157" i="39"/>
  <c r="O157" i="39" a="1"/>
  <c r="O157" i="39" s="1"/>
  <c r="P157" i="39" a="1"/>
  <c r="P157" i="39" s="1"/>
  <c r="M542" i="39"/>
  <c r="O542" i="39" a="1"/>
  <c r="O542" i="39" s="1"/>
  <c r="Q542" i="39" s="1"/>
  <c r="O393" i="39" a="1"/>
  <c r="O393" i="39" s="1"/>
  <c r="M227" i="39"/>
  <c r="P227" i="39" a="1"/>
  <c r="P227" i="39" s="1"/>
  <c r="Q227" i="39" s="1"/>
  <c r="M275" i="39"/>
  <c r="P275" i="39" a="1"/>
  <c r="P275" i="39" s="1"/>
  <c r="Q275" i="39" s="1"/>
  <c r="P340" i="39" a="1"/>
  <c r="P340" i="39" s="1"/>
  <c r="O685" i="39" a="1"/>
  <c r="O685" i="39" s="1"/>
  <c r="M649" i="39"/>
  <c r="O649" i="39" a="1"/>
  <c r="O649" i="39" s="1"/>
  <c r="P649" i="39" a="1"/>
  <c r="P649" i="39" s="1"/>
  <c r="M828" i="39"/>
  <c r="O828" i="39" a="1"/>
  <c r="O828" i="39" s="1"/>
  <c r="Q828" i="39" s="1"/>
  <c r="P440" i="39" a="1"/>
  <c r="P440" i="39" s="1"/>
  <c r="M785" i="39"/>
  <c r="P785" i="39" a="1"/>
  <c r="P785" i="39" s="1"/>
  <c r="O785" i="39" a="1"/>
  <c r="O785" i="39" s="1"/>
  <c r="M405" i="39"/>
  <c r="O405" i="39" a="1"/>
  <c r="O405" i="39" s="1"/>
  <c r="P405" i="39" a="1"/>
  <c r="P405" i="39" s="1"/>
  <c r="M816" i="39"/>
  <c r="P816" i="39" a="1"/>
  <c r="P816" i="39" s="1"/>
  <c r="M274" i="39"/>
  <c r="O274" i="39" a="1"/>
  <c r="O274" i="39" s="1"/>
  <c r="P274" i="39" a="1"/>
  <c r="P274" i="39" s="1"/>
  <c r="M853" i="39"/>
  <c r="P853" i="39" a="1"/>
  <c r="P853" i="39" s="1"/>
  <c r="O853" i="39" a="1"/>
  <c r="O853" i="39" s="1"/>
  <c r="M648" i="39"/>
  <c r="O648" i="39" a="1"/>
  <c r="O648" i="39" s="1"/>
  <c r="Q648" i="39" s="1"/>
  <c r="M279" i="39"/>
  <c r="P279" i="39" a="1"/>
  <c r="P279" i="39" s="1"/>
  <c r="Q279" i="39" s="1"/>
  <c r="M683" i="39"/>
  <c r="P683" i="39" a="1"/>
  <c r="P683" i="39" s="1"/>
  <c r="O683" i="39" a="1"/>
  <c r="O683" i="39" s="1"/>
  <c r="M423" i="39"/>
  <c r="P423" i="39" a="1"/>
  <c r="P423" i="39" s="1"/>
  <c r="M172" i="39"/>
  <c r="O172" i="39" a="1"/>
  <c r="O172" i="39" s="1"/>
  <c r="Q172" i="39" s="1"/>
  <c r="M159" i="39"/>
  <c r="O159" i="39" a="1"/>
  <c r="O159" i="39" s="1"/>
  <c r="Q159" i="39" s="1"/>
  <c r="M71" i="39"/>
  <c r="P71" i="39" a="1"/>
  <c r="P71" i="39" s="1"/>
  <c r="O71" i="39" a="1"/>
  <c r="O71" i="39" s="1"/>
  <c r="M587" i="39"/>
  <c r="P587" i="39" a="1"/>
  <c r="P587" i="39" s="1"/>
  <c r="M344" i="39"/>
  <c r="O344" i="39" a="1"/>
  <c r="O344" i="39" s="1"/>
  <c r="M533" i="39"/>
  <c r="O533" i="39" a="1"/>
  <c r="O533" i="39" s="1"/>
  <c r="P533" i="39" a="1"/>
  <c r="P533" i="39" s="1"/>
  <c r="M857" i="39"/>
  <c r="O857" i="39" a="1"/>
  <c r="O857" i="39" s="1"/>
  <c r="Q857" i="39" s="1"/>
  <c r="M758" i="39"/>
  <c r="O758" i="39" a="1"/>
  <c r="O758" i="39" s="1"/>
  <c r="Q758" i="39" s="1"/>
  <c r="M10" i="39"/>
  <c r="P10" i="39" a="1"/>
  <c r="P10" i="39" s="1"/>
  <c r="M425" i="39"/>
  <c r="M48" i="39"/>
  <c r="P48" i="39" a="1"/>
  <c r="P48" i="39" s="1"/>
  <c r="O48" i="39" a="1"/>
  <c r="O48" i="39" s="1"/>
  <c r="M416" i="39"/>
  <c r="P416" i="39" a="1"/>
  <c r="P416" i="39" s="1"/>
  <c r="O416" i="39" a="1"/>
  <c r="O416" i="39" s="1"/>
  <c r="M501" i="39"/>
  <c r="P501" i="39" a="1"/>
  <c r="P501" i="39" s="1"/>
  <c r="O501" i="39" a="1"/>
  <c r="O501" i="39" s="1"/>
  <c r="M845" i="39"/>
  <c r="P845" i="39" a="1"/>
  <c r="P845" i="39" s="1"/>
  <c r="Q845" i="39" s="1"/>
  <c r="P139" i="39" a="1"/>
  <c r="P139" i="39" s="1"/>
  <c r="M495" i="39"/>
  <c r="M246" i="39"/>
  <c r="P246" i="39" a="1"/>
  <c r="P246" i="39" s="1"/>
  <c r="Q246" i="39" s="1"/>
  <c r="O10" i="39" a="1"/>
  <c r="O10" i="39" s="1"/>
  <c r="O139" i="39" a="1"/>
  <c r="O139" i="39" s="1"/>
  <c r="M778" i="39"/>
  <c r="O778" i="39" a="1"/>
  <c r="O778" i="39" s="1"/>
  <c r="Q778" i="39" s="1"/>
  <c r="P567" i="39" a="1"/>
  <c r="P567" i="39" s="1"/>
  <c r="O22" i="39" a="1"/>
  <c r="O22" i="39" s="1"/>
  <c r="Q22" i="39" s="1"/>
  <c r="M193" i="39"/>
  <c r="O145" i="39" a="1"/>
  <c r="O145" i="39" s="1"/>
  <c r="M212" i="39"/>
  <c r="O212" i="39" a="1"/>
  <c r="O212" i="39" s="1"/>
  <c r="Q212" i="39" s="1"/>
  <c r="M469" i="39"/>
  <c r="P469" i="39" a="1"/>
  <c r="P469" i="39" s="1"/>
  <c r="O469" i="39" a="1"/>
  <c r="O469" i="39" s="1"/>
  <c r="P651" i="39" a="1"/>
  <c r="P651" i="39" s="1"/>
  <c r="O585" i="39" a="1"/>
  <c r="O585" i="39" s="1"/>
  <c r="P359" i="39" a="1"/>
  <c r="P359" i="39" s="1"/>
  <c r="P100" i="39" a="1"/>
  <c r="P100" i="39" s="1"/>
  <c r="M270" i="39"/>
  <c r="P270" i="39" a="1"/>
  <c r="P270" i="39" s="1"/>
  <c r="O270" i="39" a="1"/>
  <c r="O270" i="39" s="1"/>
  <c r="M805" i="39"/>
  <c r="O849" i="39" a="1"/>
  <c r="O849" i="39" s="1"/>
  <c r="M161" i="39"/>
  <c r="P161" i="39" a="1"/>
  <c r="P161" i="39" s="1"/>
  <c r="O161" i="39" a="1"/>
  <c r="O161" i="39" s="1"/>
  <c r="M470" i="39"/>
  <c r="P470" i="39" a="1"/>
  <c r="P470" i="39" s="1"/>
  <c r="Q470" i="39" s="1"/>
  <c r="P521" i="39" a="1"/>
  <c r="P521" i="39" s="1"/>
  <c r="O397" i="39" a="1"/>
  <c r="O397" i="39" s="1"/>
  <c r="O592" i="39" a="1"/>
  <c r="O592" i="39" s="1"/>
  <c r="O495" i="39" a="1"/>
  <c r="O495" i="39" s="1"/>
  <c r="Q495" i="39" s="1"/>
  <c r="M153" i="39"/>
  <c r="P153" i="39" a="1"/>
  <c r="P153" i="39" s="1"/>
  <c r="Q153" i="39" s="1"/>
  <c r="M280" i="39"/>
  <c r="P280" i="39" a="1"/>
  <c r="P280" i="39" s="1"/>
  <c r="Q280" i="39" s="1"/>
  <c r="M574" i="39"/>
  <c r="P574" i="39" a="1"/>
  <c r="P574" i="39" s="1"/>
  <c r="Q574" i="39" s="1"/>
  <c r="M796" i="39"/>
  <c r="P796" i="39" a="1"/>
  <c r="P796" i="39" s="1"/>
  <c r="Q796" i="39" s="1"/>
  <c r="O563" i="39" a="1"/>
  <c r="O563" i="39" s="1"/>
  <c r="Q563" i="39" s="1"/>
  <c r="M703" i="39"/>
  <c r="P703" i="39" a="1"/>
  <c r="P703" i="39" s="1"/>
  <c r="Q703" i="39" s="1"/>
  <c r="M317" i="39"/>
  <c r="O317" i="39" a="1"/>
  <c r="O317" i="39" s="1"/>
  <c r="P317" i="39" a="1"/>
  <c r="P317" i="39" s="1"/>
  <c r="O509" i="39" a="1"/>
  <c r="O509" i="39" s="1"/>
  <c r="P344" i="39" a="1"/>
  <c r="P344" i="39" s="1"/>
  <c r="M462" i="39"/>
  <c r="P462" i="39" a="1"/>
  <c r="P462" i="39" s="1"/>
  <c r="O462" i="39" a="1"/>
  <c r="O462" i="39" s="1"/>
  <c r="M421" i="39"/>
  <c r="O421" i="39" a="1"/>
  <c r="O421" i="39" s="1"/>
  <c r="Q421" i="39" s="1"/>
  <c r="M658" i="39"/>
  <c r="P658" i="39" a="1"/>
  <c r="P658" i="39" s="1"/>
  <c r="Q658" i="39" s="1"/>
  <c r="O842" i="39" a="1"/>
  <c r="O842" i="39" s="1"/>
  <c r="P659" i="39" a="1"/>
  <c r="P659" i="39" s="1"/>
  <c r="M639" i="39"/>
  <c r="O639" i="39" a="1"/>
  <c r="O639" i="39" s="1"/>
  <c r="Q639" i="39" s="1"/>
  <c r="M761" i="39"/>
  <c r="O761" i="39" a="1"/>
  <c r="O761" i="39" s="1"/>
  <c r="Q761" i="39" s="1"/>
  <c r="M183" i="39"/>
  <c r="P183" i="39" a="1"/>
  <c r="P183" i="39" s="1"/>
  <c r="M335" i="39"/>
  <c r="P335" i="39" a="1"/>
  <c r="P335" i="39" s="1"/>
  <c r="Q335" i="39" s="1"/>
  <c r="M547" i="39"/>
  <c r="P547" i="39" a="1"/>
  <c r="P547" i="39" s="1"/>
  <c r="O183" i="39" a="1"/>
  <c r="O183" i="39" s="1"/>
  <c r="M208" i="39"/>
  <c r="P208" i="39" a="1"/>
  <c r="P208" i="39" s="1"/>
  <c r="Q208" i="39" s="1"/>
  <c r="M391" i="39"/>
  <c r="O391" i="39" a="1"/>
  <c r="O391" i="39" s="1"/>
  <c r="P391" i="39" a="1"/>
  <c r="P391" i="39" s="1"/>
  <c r="M267" i="39"/>
  <c r="O267" i="39" a="1"/>
  <c r="O267" i="39" s="1"/>
  <c r="P267" i="39" a="1"/>
  <c r="P267" i="39" s="1"/>
  <c r="M32" i="39"/>
  <c r="O32" i="39" a="1"/>
  <c r="O32" i="39" s="1"/>
  <c r="P32" i="39" a="1"/>
  <c r="P32" i="39" s="1"/>
  <c r="M308" i="39"/>
  <c r="M313" i="39"/>
  <c r="P313" i="39" a="1"/>
  <c r="P313" i="39" s="1"/>
  <c r="Q313" i="39" s="1"/>
  <c r="M348" i="39"/>
  <c r="O348" i="39" a="1"/>
  <c r="O348" i="39" s="1"/>
  <c r="Q348" i="39" s="1"/>
  <c r="O586" i="39" a="1"/>
  <c r="O586" i="39" s="1"/>
  <c r="M68" i="39"/>
  <c r="P68" i="39" a="1"/>
  <c r="P68" i="39" s="1"/>
  <c r="Q68" i="39" s="1"/>
  <c r="M483" i="39"/>
  <c r="P483" i="39" a="1"/>
  <c r="P483" i="39" s="1"/>
  <c r="Q483" i="39" s="1"/>
  <c r="M731" i="39"/>
  <c r="O731" i="39" a="1"/>
  <c r="O731" i="39" s="1"/>
  <c r="P731" i="39" a="1"/>
  <c r="P731" i="39" s="1"/>
  <c r="M358" i="39"/>
  <c r="O358" i="39" a="1"/>
  <c r="O358" i="39" s="1"/>
  <c r="Q358" i="39" s="1"/>
  <c r="M283" i="39"/>
  <c r="P283" i="39" a="1"/>
  <c r="P283" i="39" s="1"/>
  <c r="M418" i="39"/>
  <c r="P418" i="39" a="1"/>
  <c r="P418" i="39" s="1"/>
  <c r="Q418" i="39" s="1"/>
  <c r="M355" i="39"/>
  <c r="O355" i="39" a="1"/>
  <c r="O355" i="39" s="1"/>
  <c r="Q355" i="39" s="1"/>
  <c r="O642" i="39" a="1"/>
  <c r="O642" i="39" s="1"/>
  <c r="M481" i="39"/>
  <c r="P481" i="39" a="1"/>
  <c r="P481" i="39" s="1"/>
  <c r="O481" i="39" a="1"/>
  <c r="O481" i="39" s="1"/>
  <c r="P92" i="39" a="1"/>
  <c r="P92" i="39" s="1"/>
  <c r="M151" i="39"/>
  <c r="O151" i="39" a="1"/>
  <c r="O151" i="39" s="1"/>
  <c r="P151" i="39" a="1"/>
  <c r="P151" i="39" s="1"/>
  <c r="O218" i="39" a="1"/>
  <c r="O218" i="39" s="1"/>
  <c r="M594" i="39"/>
  <c r="O594" i="39" a="1"/>
  <c r="O594" i="39" s="1"/>
  <c r="Q594" i="39" s="1"/>
  <c r="M383" i="39"/>
  <c r="O383" i="39" a="1"/>
  <c r="O383" i="39" s="1"/>
  <c r="P383" i="39" a="1"/>
  <c r="P383" i="39" s="1"/>
  <c r="P13" i="39" a="1"/>
  <c r="P13" i="39" s="1"/>
  <c r="M17" i="39"/>
  <c r="P17" i="39" a="1"/>
  <c r="P17" i="39" s="1"/>
  <c r="O17" i="39" a="1"/>
  <c r="O17" i="39" s="1"/>
  <c r="M148" i="39"/>
  <c r="P148" i="39" a="1"/>
  <c r="P148" i="39" s="1"/>
  <c r="O148" i="39" a="1"/>
  <c r="O148" i="39" s="1"/>
  <c r="P198" i="39" a="1"/>
  <c r="P198" i="39" s="1"/>
  <c r="O684" i="39" a="1"/>
  <c r="O684" i="39" s="1"/>
  <c r="Q684" i="39" s="1"/>
  <c r="M387" i="39"/>
  <c r="P387" i="39" a="1"/>
  <c r="P387" i="39" s="1"/>
  <c r="O387" i="39" a="1"/>
  <c r="O387" i="39" s="1"/>
  <c r="M51" i="39"/>
  <c r="P51" i="39" a="1"/>
  <c r="P51" i="39" s="1"/>
  <c r="Q51" i="39" s="1"/>
  <c r="M201" i="39"/>
  <c r="O201" i="39" a="1"/>
  <c r="O201" i="39" s="1"/>
  <c r="Q201" i="39" s="1"/>
  <c r="O816" i="39" a="1"/>
  <c r="O816" i="39" s="1"/>
  <c r="O587" i="39" a="1"/>
  <c r="O587" i="39" s="1"/>
  <c r="M174" i="39"/>
  <c r="P174" i="39" a="1"/>
  <c r="P174" i="39" s="1"/>
  <c r="O174" i="39" a="1"/>
  <c r="O174" i="39" s="1"/>
  <c r="P805" i="39" a="1"/>
  <c r="P805" i="39" s="1"/>
  <c r="Q805" i="39" s="1"/>
  <c r="M479" i="39"/>
  <c r="P479" i="39" a="1"/>
  <c r="P479" i="39" s="1"/>
  <c r="Q479" i="39" s="1"/>
  <c r="O558" i="39" a="1"/>
  <c r="O558" i="39" s="1"/>
  <c r="P85" i="39" a="1"/>
  <c r="P85" i="39" s="1"/>
  <c r="M526" i="39"/>
  <c r="O526" i="39" a="1"/>
  <c r="O526" i="39" s="1"/>
  <c r="P526" i="39" a="1"/>
  <c r="P526" i="39" s="1"/>
  <c r="M597" i="39"/>
  <c r="P597" i="39" a="1"/>
  <c r="P597" i="39" s="1"/>
  <c r="Q597" i="39" s="1"/>
  <c r="O500" i="39" a="1"/>
  <c r="O500" i="39" s="1"/>
  <c r="P289" i="39" a="1"/>
  <c r="P289" i="39" s="1"/>
  <c r="O407" i="39" a="1"/>
  <c r="O407" i="39" s="1"/>
  <c r="P295" i="39" a="1"/>
  <c r="P295" i="39" s="1"/>
  <c r="P566" i="39" a="1"/>
  <c r="P566" i="39" s="1"/>
  <c r="M350" i="39"/>
  <c r="P465" i="39" a="1"/>
  <c r="P465" i="39" s="1"/>
  <c r="P556" i="39" a="1"/>
  <c r="P556" i="39" s="1"/>
  <c r="M662" i="39"/>
  <c r="O662" i="39" a="1"/>
  <c r="O662" i="39" s="1"/>
  <c r="M838" i="39"/>
  <c r="O838" i="39" a="1"/>
  <c r="O838" i="39" s="1"/>
  <c r="P838" i="39" a="1"/>
  <c r="P838" i="39" s="1"/>
  <c r="O453" i="39" a="1"/>
  <c r="O453" i="39" s="1"/>
  <c r="M677" i="39"/>
  <c r="O677" i="39" a="1"/>
  <c r="O677" i="39" s="1"/>
  <c r="Q677" i="39" s="1"/>
  <c r="M848" i="39"/>
  <c r="P848" i="39" a="1"/>
  <c r="P848" i="39" s="1"/>
  <c r="O848" i="39" a="1"/>
  <c r="O848" i="39" s="1"/>
  <c r="P662" i="39" a="1"/>
  <c r="P662" i="39" s="1"/>
  <c r="M847" i="39"/>
  <c r="P847" i="39" a="1"/>
  <c r="P847" i="39" s="1"/>
  <c r="Q847" i="39" s="1"/>
  <c r="M645" i="39"/>
  <c r="O645" i="39" a="1"/>
  <c r="O645" i="39" s="1"/>
  <c r="P645" i="39" a="1"/>
  <c r="P645" i="39" s="1"/>
  <c r="M764" i="39"/>
  <c r="O764" i="39" a="1"/>
  <c r="O764" i="39" s="1"/>
  <c r="P764" i="39" a="1"/>
  <c r="P764" i="39" s="1"/>
  <c r="O841" i="39" a="1"/>
  <c r="O841" i="39" s="1"/>
  <c r="O67" i="39" a="1"/>
  <c r="O67" i="39" s="1"/>
  <c r="P522" i="39" a="1"/>
  <c r="P522" i="39" s="1"/>
  <c r="O436" i="39" a="1"/>
  <c r="O436" i="39" s="1"/>
  <c r="P349" i="39" a="1"/>
  <c r="P349" i="39" s="1"/>
  <c r="P211" i="39" a="1"/>
  <c r="P211" i="39" s="1"/>
  <c r="P176" i="39" a="1"/>
  <c r="P176" i="39" s="1"/>
  <c r="P28" i="39" a="1"/>
  <c r="P28" i="39" s="1"/>
  <c r="O88" i="39" a="1"/>
  <c r="O88" i="39" s="1"/>
  <c r="O460" i="39" a="1"/>
  <c r="O460" i="39" s="1"/>
  <c r="O633" i="39" a="1"/>
  <c r="O633" i="39" s="1"/>
  <c r="P160" i="39" a="1"/>
  <c r="P160" i="39" s="1"/>
  <c r="O147" i="39" a="1"/>
  <c r="O147" i="39" s="1"/>
  <c r="O305" i="39" a="1"/>
  <c r="O305" i="39" s="1"/>
  <c r="O216" i="39" a="1"/>
  <c r="O216" i="39" s="1"/>
  <c r="O312" i="39" a="1"/>
  <c r="O312" i="39" s="1"/>
  <c r="P484" i="39" a="1"/>
  <c r="P484" i="39" s="1"/>
  <c r="P170" i="39" a="1"/>
  <c r="P170" i="39" s="1"/>
  <c r="P389" i="39" a="1"/>
  <c r="P389" i="39" s="1"/>
  <c r="P557" i="39" a="1"/>
  <c r="P557" i="39" s="1"/>
  <c r="P596" i="39" a="1"/>
  <c r="P596" i="39" s="1"/>
  <c r="O872" i="39" a="1"/>
  <c r="O872" i="39" s="1"/>
  <c r="P233" i="39" a="1"/>
  <c r="P233" i="39" s="1"/>
  <c r="P544" i="39" a="1"/>
  <c r="P544" i="39" s="1"/>
  <c r="O535" i="39" a="1"/>
  <c r="O535" i="39" s="1"/>
  <c r="P655" i="39" a="1"/>
  <c r="P655" i="39" s="1"/>
  <c r="O111" i="39" a="1"/>
  <c r="O111" i="39" s="1"/>
  <c r="P435" i="39" a="1"/>
  <c r="P435" i="39" s="1"/>
  <c r="P111" i="39" a="1"/>
  <c r="P111" i="39" s="1"/>
  <c r="P162" i="39" a="1"/>
  <c r="P162" i="39" s="1"/>
  <c r="O522" i="39" a="1"/>
  <c r="O522" i="39" s="1"/>
  <c r="P175" i="39" a="1"/>
  <c r="P175" i="39" s="1"/>
  <c r="O237" i="39" a="1"/>
  <c r="O237" i="39" s="1"/>
  <c r="P588" i="39" a="1"/>
  <c r="P588" i="39" s="1"/>
  <c r="P449" i="39" a="1"/>
  <c r="P449" i="39" s="1"/>
  <c r="O527" i="39" a="1"/>
  <c r="O527" i="39" s="1"/>
  <c r="O360" i="39" a="1"/>
  <c r="O360" i="39" s="1"/>
  <c r="O427" i="39" a="1"/>
  <c r="O427" i="39" s="1"/>
  <c r="O247" i="39" a="1"/>
  <c r="O247" i="39" s="1"/>
  <c r="O304" i="39" a="1"/>
  <c r="O304" i="39" s="1"/>
  <c r="O447" i="39" a="1"/>
  <c r="O447" i="39" s="1"/>
  <c r="P524" i="39" a="1"/>
  <c r="P524" i="39" s="1"/>
  <c r="O328" i="39" a="1"/>
  <c r="O328" i="39" s="1"/>
  <c r="O398" i="39" a="1"/>
  <c r="O398" i="39" s="1"/>
  <c r="P695" i="39" a="1"/>
  <c r="P695" i="39" s="1"/>
  <c r="O757" i="39" a="1"/>
  <c r="O757" i="39" s="1"/>
  <c r="P823" i="39" a="1"/>
  <c r="P823" i="39" s="1"/>
  <c r="P682" i="39" a="1"/>
  <c r="P682" i="39" s="1"/>
  <c r="P794" i="39" a="1"/>
  <c r="P794" i="39" s="1"/>
  <c r="O607" i="39" a="1"/>
  <c r="O607" i="39" s="1"/>
  <c r="P788" i="39" a="1"/>
  <c r="P788" i="39" s="1"/>
  <c r="O844" i="39" a="1"/>
  <c r="O844" i="39" s="1"/>
  <c r="O64" i="39" a="1"/>
  <c r="O64" i="39" s="1"/>
  <c r="O435" i="39" a="1"/>
  <c r="O435" i="39" s="1"/>
  <c r="O717" i="39" a="1"/>
  <c r="O717" i="39" s="1"/>
  <c r="P754" i="39" a="1"/>
  <c r="P754" i="39" s="1"/>
  <c r="P258" i="39" a="1"/>
  <c r="P258" i="39" s="1"/>
  <c r="P18" i="39" a="1"/>
  <c r="P18" i="39" s="1"/>
  <c r="O620" i="39" a="1"/>
  <c r="O620" i="39" s="1"/>
  <c r="P14" i="39" a="1"/>
  <c r="P14" i="39" s="1"/>
  <c r="P403" i="39" a="1"/>
  <c r="P403" i="39" s="1"/>
  <c r="P88" i="39" a="1"/>
  <c r="P88" i="39" s="1"/>
  <c r="O158" i="39" a="1"/>
  <c r="O158" i="39" s="1"/>
  <c r="P459" i="39" a="1"/>
  <c r="P459" i="39" s="1"/>
  <c r="O62" i="39" a="1"/>
  <c r="O62" i="39" s="1"/>
  <c r="P390" i="39" a="1"/>
  <c r="P390" i="39" s="1"/>
  <c r="O442" i="39" a="1"/>
  <c r="O442" i="39" s="1"/>
  <c r="P523" i="39" a="1"/>
  <c r="P523" i="39" s="1"/>
  <c r="O321" i="39" a="1"/>
  <c r="O321" i="39" s="1"/>
  <c r="O538" i="39" a="1"/>
  <c r="O538" i="39" s="1"/>
  <c r="P107" i="39" a="1"/>
  <c r="P107" i="39" s="1"/>
  <c r="O262" i="39" a="1"/>
  <c r="O262" i="39" s="1"/>
  <c r="O415" i="39" a="1"/>
  <c r="O415" i="39" s="1"/>
  <c r="O601" i="39" a="1"/>
  <c r="O601" i="39" s="1"/>
  <c r="O484" i="39" a="1"/>
  <c r="O484" i="39" s="1"/>
  <c r="O492" i="39" a="1"/>
  <c r="O492" i="39" s="1"/>
  <c r="O517" i="39" a="1"/>
  <c r="O517" i="39" s="1"/>
  <c r="O63" i="39" a="1"/>
  <c r="O63" i="39" s="1"/>
  <c r="O117" i="39" a="1"/>
  <c r="O117" i="39" s="1"/>
  <c r="P236" i="39" a="1"/>
  <c r="P236" i="39" s="1"/>
  <c r="P548" i="39" a="1"/>
  <c r="P548" i="39" s="1"/>
  <c r="O449" i="39" a="1"/>
  <c r="O449" i="39" s="1"/>
  <c r="O815" i="39" a="1"/>
  <c r="O815" i="39" s="1"/>
  <c r="O351" i="39" a="1"/>
  <c r="O351" i="39" s="1"/>
  <c r="O445" i="39" a="1"/>
  <c r="O445" i="39" s="1"/>
  <c r="P114" i="39" a="1"/>
  <c r="P114" i="39" s="1"/>
  <c r="P124" i="39" a="1"/>
  <c r="P124" i="39" s="1"/>
  <c r="O240" i="39" a="1"/>
  <c r="O240" i="39" s="1"/>
  <c r="O455" i="39" a="1"/>
  <c r="O455" i="39" s="1"/>
  <c r="P530" i="39" a="1"/>
  <c r="P530" i="39" s="1"/>
  <c r="P665" i="39" a="1"/>
  <c r="P665" i="39" s="1"/>
  <c r="O404" i="39" a="1"/>
  <c r="O404" i="39" s="1"/>
  <c r="O621" i="39" a="1"/>
  <c r="O621" i="39" s="1"/>
  <c r="O430" i="39" a="1"/>
  <c r="O430" i="39" s="1"/>
  <c r="P487" i="39" a="1"/>
  <c r="P487" i="39" s="1"/>
  <c r="P621" i="39" a="1"/>
  <c r="P621" i="39" s="1"/>
  <c r="O251" i="39" a="1"/>
  <c r="O251" i="39" s="1"/>
  <c r="O307" i="39" a="1"/>
  <c r="O307" i="39" s="1"/>
  <c r="P382" i="39" a="1"/>
  <c r="P382" i="39" s="1"/>
  <c r="O450" i="39" a="1"/>
  <c r="O450" i="39" s="1"/>
  <c r="P767" i="39" a="1"/>
  <c r="P767" i="39" s="1"/>
  <c r="O268" i="39" a="1"/>
  <c r="O268" i="39" s="1"/>
  <c r="P331" i="39" a="1"/>
  <c r="P331" i="39" s="1"/>
  <c r="P540" i="39" a="1"/>
  <c r="P540" i="39" s="1"/>
  <c r="P799" i="39" a="1"/>
  <c r="P799" i="39" s="1"/>
  <c r="P612" i="39" a="1"/>
  <c r="P612" i="39" s="1"/>
  <c r="O682" i="39" a="1"/>
  <c r="O682" i="39" s="1"/>
  <c r="P826" i="39" a="1"/>
  <c r="P826" i="39" s="1"/>
  <c r="P741" i="39" a="1"/>
  <c r="P741" i="39" s="1"/>
  <c r="P603" i="39" a="1"/>
  <c r="P603" i="39" s="1"/>
  <c r="P820" i="39" a="1"/>
  <c r="P820" i="39" s="1"/>
  <c r="O613" i="39" a="1"/>
  <c r="O613" i="39" s="1"/>
  <c r="P713" i="39" a="1"/>
  <c r="P713" i="39" s="1"/>
  <c r="O105" i="39" a="1"/>
  <c r="O105" i="39" s="1"/>
  <c r="O826" i="39" a="1"/>
  <c r="O826" i="39" s="1"/>
  <c r="P243" i="39" a="1"/>
  <c r="P243" i="39" s="1"/>
  <c r="O7" i="39" a="1"/>
  <c r="O7" i="39" s="1"/>
  <c r="O93" i="39" a="1"/>
  <c r="O93" i="39" s="1"/>
  <c r="O419" i="39" a="1"/>
  <c r="O419" i="39" s="1"/>
  <c r="O41" i="39" a="1"/>
  <c r="O41" i="39" s="1"/>
  <c r="O65" i="39" a="1"/>
  <c r="O65" i="39" s="1"/>
  <c r="O14" i="39" a="1"/>
  <c r="O14" i="39" s="1"/>
  <c r="P115" i="39" a="1"/>
  <c r="P115" i="39" s="1"/>
  <c r="O825" i="39" a="1"/>
  <c r="O825" i="39" s="1"/>
  <c r="P173" i="39" a="1"/>
  <c r="P173" i="39" s="1"/>
  <c r="P229" i="39" a="1"/>
  <c r="P229" i="39" s="1"/>
  <c r="O115" i="39" a="1"/>
  <c r="O115" i="39" s="1"/>
  <c r="P326" i="39" a="1"/>
  <c r="P326" i="39" s="1"/>
  <c r="P520" i="39" a="1"/>
  <c r="P520" i="39" s="1"/>
  <c r="O66" i="39" a="1"/>
  <c r="O66" i="39" s="1"/>
  <c r="P239" i="39" a="1"/>
  <c r="P239" i="39" s="1"/>
  <c r="P457" i="39" a="1"/>
  <c r="P457" i="39" s="1"/>
  <c r="P674" i="39" a="1"/>
  <c r="P674" i="39" s="1"/>
  <c r="P800" i="39" a="1"/>
  <c r="P800" i="39" s="1"/>
  <c r="O181" i="39" a="1"/>
  <c r="O181" i="39" s="1"/>
  <c r="P259" i="39" a="1"/>
  <c r="P259" i="39" s="1"/>
  <c r="P269" i="39" a="1"/>
  <c r="P269" i="39" s="1"/>
  <c r="P445" i="39" a="1"/>
  <c r="P445" i="39" s="1"/>
  <c r="P535" i="39" a="1"/>
  <c r="P535" i="39" s="1"/>
  <c r="O595" i="39" a="1"/>
  <c r="O595" i="39" s="1"/>
  <c r="P536" i="39" a="1"/>
  <c r="P536" i="39" s="1"/>
  <c r="P630" i="39" a="1"/>
  <c r="P630" i="39" s="1"/>
  <c r="P608" i="39" a="1"/>
  <c r="P608" i="39" s="1"/>
  <c r="P337" i="39" a="1"/>
  <c r="P337" i="39" s="1"/>
  <c r="O619" i="39" a="1"/>
  <c r="O619" i="39" s="1"/>
  <c r="P744" i="39" a="1"/>
  <c r="P744" i="39" s="1"/>
  <c r="P732" i="39" a="1"/>
  <c r="P732" i="39" s="1"/>
  <c r="O788" i="39" a="1"/>
  <c r="O788" i="39" s="1"/>
  <c r="P9" i="39" a="1"/>
  <c r="P9" i="39" s="1"/>
  <c r="P724" i="39" a="1"/>
  <c r="P724" i="39" s="1"/>
  <c r="O77" i="39" a="1"/>
  <c r="O77" i="39" s="1"/>
  <c r="O155" i="39" a="1"/>
  <c r="O155" i="39" s="1"/>
  <c r="O724" i="39" a="1"/>
  <c r="O724" i="39" s="1"/>
  <c r="P144" i="39" a="1"/>
  <c r="P144" i="39" s="1"/>
  <c r="O390" i="39" a="1"/>
  <c r="O390" i="39" s="1"/>
  <c r="P437" i="39" a="1"/>
  <c r="P437" i="39" s="1"/>
  <c r="O584" i="39" a="1"/>
  <c r="O584" i="39" s="1"/>
  <c r="P234" i="39" a="1"/>
  <c r="P234" i="39" s="1"/>
  <c r="O466" i="39" a="1"/>
  <c r="O466" i="39" s="1"/>
  <c r="O429" i="39" a="1"/>
  <c r="O429" i="39" s="1"/>
  <c r="O46" i="39" a="1"/>
  <c r="O46" i="39" s="1"/>
  <c r="O154" i="39" a="1"/>
  <c r="O154" i="39" s="1"/>
  <c r="O834" i="39" a="1"/>
  <c r="O834" i="39" s="1"/>
  <c r="O297" i="39" a="1"/>
  <c r="O297" i="39" s="1"/>
  <c r="P8" i="39" a="1"/>
  <c r="P8" i="39" s="1"/>
  <c r="O529" i="39" a="1"/>
  <c r="O529" i="39" s="1"/>
  <c r="P664" i="39" a="1"/>
  <c r="P664" i="39" s="1"/>
  <c r="O177" i="39" a="1"/>
  <c r="O177" i="39" s="1"/>
  <c r="O276" i="39" a="1"/>
  <c r="O276" i="39" s="1"/>
  <c r="P633" i="39" a="1"/>
  <c r="P633" i="39" s="1"/>
  <c r="P78" i="39" a="1"/>
  <c r="P78" i="39" s="1"/>
  <c r="P498" i="39" a="1"/>
  <c r="P498" i="39" s="1"/>
  <c r="O138" i="39" a="1"/>
  <c r="O138" i="39" s="1"/>
  <c r="P69" i="39" a="1"/>
  <c r="P69" i="39" s="1"/>
  <c r="P184" i="39" a="1"/>
  <c r="P184" i="39" s="1"/>
  <c r="P346" i="39" a="1"/>
  <c r="P346" i="39" s="1"/>
  <c r="P117" i="39" a="1"/>
  <c r="P117" i="39" s="1"/>
  <c r="O361" i="39" a="1"/>
  <c r="O361" i="39" s="1"/>
  <c r="O850" i="39" a="1"/>
  <c r="O850" i="39" s="1"/>
  <c r="O191" i="39" a="1"/>
  <c r="O191" i="39" s="1"/>
  <c r="O356" i="39" a="1"/>
  <c r="O356" i="39" s="1"/>
  <c r="P450" i="39" a="1"/>
  <c r="P450" i="39" s="1"/>
  <c r="O185" i="39" a="1"/>
  <c r="O185" i="39" s="1"/>
  <c r="O248" i="39" a="1"/>
  <c r="O248" i="39" s="1"/>
  <c r="O422" i="39" a="1"/>
  <c r="O422" i="39" s="1"/>
  <c r="P539" i="39" a="1"/>
  <c r="P539" i="39" s="1"/>
  <c r="O675" i="39" a="1"/>
  <c r="O675" i="39" s="1"/>
  <c r="O347" i="39" a="1"/>
  <c r="O347" i="39" s="1"/>
  <c r="O852" i="39" a="1"/>
  <c r="O852" i="39" s="1"/>
  <c r="P310" i="39" a="1"/>
  <c r="P310" i="39" s="1"/>
  <c r="O497" i="39" a="1"/>
  <c r="O497" i="39" s="1"/>
  <c r="P314" i="39" a="1"/>
  <c r="P314" i="39" s="1"/>
  <c r="O485" i="39" a="1"/>
  <c r="O485" i="39" s="1"/>
  <c r="O617" i="39" a="1"/>
  <c r="O617" i="39" s="1"/>
  <c r="O833" i="39" a="1"/>
  <c r="O833" i="39" s="1"/>
  <c r="O623" i="39" a="1"/>
  <c r="O623" i="39" s="1"/>
  <c r="P694" i="39" a="1"/>
  <c r="P694" i="39" s="1"/>
  <c r="P813" i="39" a="1"/>
  <c r="P813" i="39" s="1"/>
  <c r="O610" i="39" a="1"/>
  <c r="O610" i="39" s="1"/>
  <c r="P619" i="39" a="1"/>
  <c r="P619" i="39" s="1"/>
  <c r="O798" i="39" a="1"/>
  <c r="O798" i="39" s="1"/>
  <c r="O480" i="39" a="1"/>
  <c r="O480" i="39" s="1"/>
  <c r="P230" i="39" a="1"/>
  <c r="P230" i="39" s="1"/>
  <c r="O446" i="39" a="1"/>
  <c r="O446" i="39" s="1"/>
  <c r="P67" i="39" a="1"/>
  <c r="P67" i="39" s="1"/>
  <c r="O234" i="39" a="1"/>
  <c r="O234" i="39" s="1"/>
  <c r="O168" i="39" a="1"/>
  <c r="O168" i="39" s="1"/>
  <c r="O173" i="39" a="1"/>
  <c r="O173" i="39" s="1"/>
  <c r="P460" i="39" a="1"/>
  <c r="P460" i="39" s="1"/>
  <c r="O50" i="39" a="1"/>
  <c r="O50" i="39" s="1"/>
  <c r="P154" i="39" a="1"/>
  <c r="P154" i="39" s="1"/>
  <c r="O141" i="39" a="1"/>
  <c r="O141" i="39" s="1"/>
  <c r="P590" i="39" a="1"/>
  <c r="P590" i="39" s="1"/>
  <c r="P11" i="39" a="1"/>
  <c r="P11" i="39" s="1"/>
  <c r="O674" i="39" a="1"/>
  <c r="O674" i="39" s="1"/>
  <c r="P29" i="39" a="1"/>
  <c r="P29" i="39" s="1"/>
  <c r="P687" i="39" a="1"/>
  <c r="P687" i="39" s="1"/>
  <c r="O374" i="39" a="1"/>
  <c r="O374" i="39" s="1"/>
  <c r="P192" i="39" a="1"/>
  <c r="P192" i="39" s="1"/>
  <c r="O589" i="39" a="1"/>
  <c r="O589" i="39" s="1"/>
  <c r="O457" i="39" a="1"/>
  <c r="O457" i="39" s="1"/>
  <c r="O530" i="39" a="1"/>
  <c r="O530" i="39" s="1"/>
  <c r="P126" i="39" a="1"/>
  <c r="P126" i="39" s="1"/>
  <c r="P187" i="39" a="1"/>
  <c r="P187" i="39" s="1"/>
  <c r="P251" i="39" a="1"/>
  <c r="P251" i="39" s="1"/>
  <c r="P688" i="39" a="1"/>
  <c r="P688" i="39" s="1"/>
  <c r="P190" i="39" a="1"/>
  <c r="P190" i="39" s="1"/>
  <c r="P370" i="39" a="1"/>
  <c r="P370" i="39" s="1"/>
  <c r="P467" i="39" a="1"/>
  <c r="P467" i="39" s="1"/>
  <c r="P568" i="39" a="1"/>
  <c r="P568" i="39" s="1"/>
  <c r="P206" i="39" a="1"/>
  <c r="P206" i="39" s="1"/>
  <c r="O124" i="39" a="1"/>
  <c r="O124" i="39" s="1"/>
  <c r="P197" i="39" a="1"/>
  <c r="P197" i="39" s="1"/>
  <c r="O252" i="39" a="1"/>
  <c r="O252" i="39" s="1"/>
  <c r="O454" i="39" a="1"/>
  <c r="O454" i="39" s="1"/>
  <c r="O188" i="39" a="1"/>
  <c r="O188" i="39" s="1"/>
  <c r="P252" i="39" a="1"/>
  <c r="P252" i="39" s="1"/>
  <c r="O431" i="39" a="1"/>
  <c r="O431" i="39" s="1"/>
  <c r="O327" i="39" a="1"/>
  <c r="O327" i="39" s="1"/>
  <c r="O780" i="39" a="1"/>
  <c r="O780" i="39" s="1"/>
  <c r="P294" i="39" a="1"/>
  <c r="P294" i="39" s="1"/>
  <c r="P503" i="39" a="1"/>
  <c r="P503" i="39" s="1"/>
  <c r="O644" i="39" a="1"/>
  <c r="O644" i="39" s="1"/>
  <c r="O264" i="39" a="1"/>
  <c r="O264" i="39" s="1"/>
  <c r="O320" i="39" a="1"/>
  <c r="O320" i="39" s="1"/>
  <c r="P411" i="39" a="1"/>
  <c r="P411" i="39" s="1"/>
  <c r="O622" i="39" a="1"/>
  <c r="O622" i="39" s="1"/>
  <c r="O722" i="39" a="1"/>
  <c r="O722" i="39" s="1"/>
  <c r="P818" i="39" a="1"/>
  <c r="P818" i="39" s="1"/>
  <c r="O694" i="39" a="1"/>
  <c r="O694" i="39" s="1"/>
  <c r="O626" i="39" a="1"/>
  <c r="O626" i="39" s="1"/>
  <c r="O817" i="39" a="1"/>
  <c r="O817" i="39" s="1"/>
  <c r="P833" i="39" a="1"/>
  <c r="P833" i="39" s="1"/>
  <c r="O660" i="39" a="1"/>
  <c r="O660" i="39" s="1"/>
  <c r="P801" i="39" a="1"/>
  <c r="P801" i="39" s="1"/>
  <c r="P74" i="39" a="1"/>
  <c r="P74" i="39" s="1"/>
  <c r="O721" i="39" a="1"/>
  <c r="O721" i="39" s="1"/>
  <c r="O606" i="39" a="1"/>
  <c r="O606" i="39" s="1"/>
  <c r="O520" i="39" a="1"/>
  <c r="O520" i="39" s="1"/>
  <c r="O437" i="39" a="1"/>
  <c r="O437" i="39" s="1"/>
  <c r="O136" i="39" a="1"/>
  <c r="O136" i="39" s="1"/>
  <c r="P226" i="39" a="1"/>
  <c r="P226" i="39" s="1"/>
  <c r="P112" i="39" a="1"/>
  <c r="P112" i="39" s="1"/>
  <c r="P488" i="39" a="1"/>
  <c r="P488" i="39" s="1"/>
  <c r="P765" i="39" a="1"/>
  <c r="P765" i="39" s="1"/>
  <c r="P50" i="39" a="1"/>
  <c r="P50" i="39" s="1"/>
  <c r="P321" i="39" a="1"/>
  <c r="P321" i="39" s="1"/>
  <c r="O196" i="39" a="1"/>
  <c r="O196" i="39" s="1"/>
  <c r="P394" i="39" a="1"/>
  <c r="P394" i="39" s="1"/>
  <c r="O548" i="39" a="1"/>
  <c r="O548" i="39" s="1"/>
  <c r="O142" i="39" a="1"/>
  <c r="O142" i="39" s="1"/>
  <c r="O239" i="39" a="1"/>
  <c r="O239" i="39" s="1"/>
  <c r="O190" i="39" a="1"/>
  <c r="O190" i="39" s="1"/>
  <c r="O472" i="39" a="1"/>
  <c r="O472" i="39" s="1"/>
  <c r="P702" i="39" a="1"/>
  <c r="P702" i="39" s="1"/>
  <c r="P191" i="39" a="1"/>
  <c r="P191" i="39" s="1"/>
  <c r="P611" i="39" a="1"/>
  <c r="P611" i="39" s="1"/>
  <c r="O546" i="39" a="1"/>
  <c r="O546" i="39" s="1"/>
  <c r="P385" i="39" a="1"/>
  <c r="P385" i="39" s="1"/>
  <c r="P506" i="39" a="1"/>
  <c r="P506" i="39" s="1"/>
  <c r="P822" i="39" a="1"/>
  <c r="P822" i="39" s="1"/>
  <c r="O395" i="39" a="1"/>
  <c r="O395" i="39" s="1"/>
  <c r="P471" i="39" a="1"/>
  <c r="P471" i="39" s="1"/>
  <c r="P543" i="39" a="1"/>
  <c r="P543" i="39" s="1"/>
  <c r="O712" i="39" a="1"/>
  <c r="O712" i="39" s="1"/>
  <c r="O799" i="39" a="1"/>
  <c r="O799" i="39" s="1"/>
  <c r="O560" i="39" a="1"/>
  <c r="O560" i="39" s="1"/>
  <c r="P697" i="39" a="1"/>
  <c r="P697" i="39" s="1"/>
  <c r="P781" i="39" a="1"/>
  <c r="P781" i="39" s="1"/>
  <c r="O840" i="39" a="1"/>
  <c r="O840" i="39" s="1"/>
  <c r="O629" i="39" a="1"/>
  <c r="O629" i="39" s="1"/>
  <c r="O701" i="39" a="1"/>
  <c r="O701" i="39" s="1"/>
  <c r="P757" i="39" a="1"/>
  <c r="P757" i="39" s="1"/>
  <c r="O820" i="39" a="1"/>
  <c r="O820" i="39" s="1"/>
  <c r="P629" i="39" a="1"/>
  <c r="P629" i="39" s="1"/>
  <c r="O689" i="39" a="1"/>
  <c r="O689" i="39" s="1"/>
  <c r="P663" i="39" a="1"/>
  <c r="P663" i="39" s="1"/>
  <c r="O739" i="39" a="1"/>
  <c r="O739" i="39" s="1"/>
  <c r="O866" i="39" a="1"/>
  <c r="O866" i="39" s="1"/>
  <c r="O598" i="39" a="1"/>
  <c r="O598" i="39" s="1"/>
  <c r="P600" i="39" a="1"/>
  <c r="P600" i="39" s="1"/>
  <c r="O426" i="39" a="1"/>
  <c r="O426" i="39" s="1"/>
  <c r="P446" i="39" a="1"/>
  <c r="P446" i="39" s="1"/>
  <c r="O233" i="39" a="1"/>
  <c r="O233" i="39" s="1"/>
  <c r="P118" i="39" a="1"/>
  <c r="P118" i="39" s="1"/>
  <c r="P456" i="39" a="1"/>
  <c r="P456" i="39" s="1"/>
  <c r="O56" i="39" a="1"/>
  <c r="O56" i="39" s="1"/>
  <c r="O618" i="39" a="1"/>
  <c r="O618" i="39" s="1"/>
  <c r="O332" i="39" a="1"/>
  <c r="O332" i="39" s="1"/>
  <c r="O489" i="39" a="1"/>
  <c r="O489" i="39" s="1"/>
  <c r="P35" i="39" a="1"/>
  <c r="P35" i="39" s="1"/>
  <c r="O91" i="39" a="1"/>
  <c r="O91" i="39" s="1"/>
  <c r="O61" i="39" a="1"/>
  <c r="O61" i="39" s="1"/>
  <c r="P147" i="39" a="1"/>
  <c r="P147" i="39" s="1"/>
  <c r="O110" i="39" a="1"/>
  <c r="O110" i="39" s="1"/>
  <c r="P627" i="39" a="1"/>
  <c r="P627" i="39" s="1"/>
  <c r="O467" i="39" a="1"/>
  <c r="O467" i="39" s="1"/>
  <c r="O133" i="39" a="1"/>
  <c r="O133" i="39" s="1"/>
  <c r="O259" i="39" a="1"/>
  <c r="O259" i="39" s="1"/>
  <c r="O130" i="39" a="1"/>
  <c r="O130" i="39" s="1"/>
  <c r="O197" i="39" a="1"/>
  <c r="O197" i="39" s="1"/>
  <c r="P583" i="39" a="1"/>
  <c r="P583" i="39" s="1"/>
  <c r="O578" i="39" a="1"/>
  <c r="O578" i="39" s="1"/>
  <c r="P130" i="39" a="1"/>
  <c r="P130" i="39" s="1"/>
  <c r="P554" i="39" a="1"/>
  <c r="P554" i="39" s="1"/>
  <c r="P140" i="39" a="1"/>
  <c r="P140" i="39" s="1"/>
  <c r="P194" i="39" a="1"/>
  <c r="P194" i="39" s="1"/>
  <c r="O338" i="39" a="1"/>
  <c r="O338" i="39" s="1"/>
  <c r="O260" i="39" a="1"/>
  <c r="O260" i="39" s="1"/>
  <c r="P333" i="39" a="1"/>
  <c r="P333" i="39" s="1"/>
  <c r="P413" i="39" a="1"/>
  <c r="P413" i="39" s="1"/>
  <c r="P493" i="39" a="1"/>
  <c r="P493" i="39" s="1"/>
  <c r="P257" i="39" a="1"/>
  <c r="P257" i="39" s="1"/>
  <c r="O653" i="39" a="1"/>
  <c r="O653" i="39" s="1"/>
  <c r="P546" i="39" a="1"/>
  <c r="P546" i="39" s="1"/>
  <c r="O627" i="39" a="1"/>
  <c r="O627" i="39" s="1"/>
  <c r="P717" i="39" a="1"/>
  <c r="P717" i="39" s="1"/>
  <c r="P360" i="39" a="1"/>
  <c r="P360" i="39" s="1"/>
  <c r="O704" i="39" a="1"/>
  <c r="O704" i="39" s="1"/>
  <c r="P760" i="39" a="1"/>
  <c r="P760" i="39" s="1"/>
  <c r="P626" i="39" a="1"/>
  <c r="P626" i="39" s="1"/>
  <c r="P632" i="39" a="1"/>
  <c r="P632" i="39" s="1"/>
  <c r="P807" i="39" a="1"/>
  <c r="P807" i="39" s="1"/>
  <c r="O461" i="39" a="1"/>
  <c r="O461" i="39" s="1"/>
  <c r="P787" i="39" a="1"/>
  <c r="P787" i="39" s="1"/>
  <c r="O78" i="39" a="1"/>
  <c r="O78" i="39" s="1"/>
  <c r="O663" i="39" a="1"/>
  <c r="O663" i="39" s="1"/>
  <c r="P168" i="39" a="1"/>
  <c r="P168" i="39" s="1"/>
  <c r="P660" i="39" a="1"/>
  <c r="P660" i="39" s="1"/>
  <c r="O352" i="39" a="1"/>
  <c r="O352" i="39" s="1"/>
  <c r="P38" i="39" a="1"/>
  <c r="P38" i="39" s="1"/>
  <c r="P104" i="39" a="1"/>
  <c r="P104" i="39" s="1"/>
  <c r="P64" i="39" a="1"/>
  <c r="P64" i="39" s="1"/>
  <c r="O864" i="39" a="1"/>
  <c r="O864" i="39" s="1"/>
  <c r="O544" i="39" a="1"/>
  <c r="O544" i="39" s="1"/>
  <c r="O655" i="39" a="1"/>
  <c r="O655" i="39" s="1"/>
  <c r="P136" i="39" a="1"/>
  <c r="P136" i="39" s="1"/>
  <c r="P374" i="39" a="1"/>
  <c r="P374" i="39" s="1"/>
  <c r="P133" i="39" a="1"/>
  <c r="P133" i="39" s="1"/>
  <c r="P482" i="39" a="1"/>
  <c r="P482" i="39" s="1"/>
  <c r="O299" i="39" a="1"/>
  <c r="O299" i="39" s="1"/>
  <c r="P73" i="39" a="1"/>
  <c r="P73" i="39" s="1"/>
  <c r="O487" i="39" a="1"/>
  <c r="O487" i="39" s="1"/>
  <c r="P552" i="39" a="1"/>
  <c r="P552" i="39" s="1"/>
  <c r="O671" i="39" a="1"/>
  <c r="O671" i="39" s="1"/>
  <c r="O784" i="39" a="1"/>
  <c r="O784" i="39" s="1"/>
  <c r="P579" i="39" a="1"/>
  <c r="P579" i="39" s="1"/>
  <c r="P812" i="39" a="1"/>
  <c r="P812" i="39" s="1"/>
  <c r="P427" i="39" a="1"/>
  <c r="P427" i="39" s="1"/>
  <c r="P644" i="39" a="1"/>
  <c r="P644" i="39" s="1"/>
  <c r="P850" i="39" a="1"/>
  <c r="P850" i="39" s="1"/>
  <c r="M2" i="39" a="1"/>
  <c r="M2" i="39" s="1"/>
  <c r="Q1181" i="39" l="1"/>
  <c r="Q1170" i="39"/>
  <c r="Q1171" i="39"/>
  <c r="Q1176" i="39"/>
  <c r="Q1166" i="39"/>
  <c r="Q1188" i="39"/>
  <c r="Q1169" i="39"/>
  <c r="Q1173" i="39"/>
  <c r="Q1193" i="39"/>
  <c r="Q1187" i="39"/>
  <c r="Q1177" i="39"/>
  <c r="Q1180" i="39"/>
  <c r="Q1182" i="39"/>
  <c r="Q1185" i="39"/>
  <c r="Q1168" i="39"/>
  <c r="Q1178" i="39"/>
  <c r="Q1186" i="39"/>
  <c r="Q1172" i="39"/>
  <c r="Q1190" i="39"/>
  <c r="Q1175" i="39"/>
  <c r="Q1179" i="39"/>
  <c r="Q1192" i="39"/>
  <c r="Q1189" i="39"/>
  <c r="Q1183" i="39"/>
  <c r="Q1174" i="39"/>
  <c r="Q1167" i="39"/>
  <c r="Q1184" i="39"/>
  <c r="Q1191" i="39"/>
  <c r="Q1194" i="39"/>
  <c r="Q1164" i="39"/>
  <c r="Q1163" i="39"/>
  <c r="Q1090" i="39"/>
  <c r="Q1091" i="39"/>
  <c r="Q1083" i="39"/>
  <c r="Q1079" i="39"/>
  <c r="Q1067" i="39"/>
  <c r="Q1062" i="39"/>
  <c r="Q1153" i="39"/>
  <c r="Q1161" i="39"/>
  <c r="Q1162" i="39"/>
  <c r="Q1100" i="39"/>
  <c r="Q1119" i="39"/>
  <c r="Q1165" i="39"/>
  <c r="Q1160" i="39"/>
  <c r="Q1073" i="39"/>
  <c r="Q1068" i="39"/>
  <c r="Q1093" i="39"/>
  <c r="Q1152" i="39"/>
  <c r="Q1085" i="39"/>
  <c r="Q1140" i="39"/>
  <c r="Q1129" i="39"/>
  <c r="Q1132" i="39"/>
  <c r="Q1096" i="39"/>
  <c r="Q1127" i="39"/>
  <c r="Q1074" i="39"/>
  <c r="Q1081" i="39"/>
  <c r="Q1075" i="39"/>
  <c r="Q1092" i="39"/>
  <c r="Q1105" i="39"/>
  <c r="Q1108" i="39"/>
  <c r="Q1082" i="39"/>
  <c r="Q1156" i="39"/>
  <c r="Q1135" i="39"/>
  <c r="Q1069" i="39"/>
  <c r="Q1151" i="39"/>
  <c r="Q1131" i="39"/>
  <c r="Q1149" i="39"/>
  <c r="Q1128" i="39"/>
  <c r="Q1144" i="39"/>
  <c r="Q1146" i="39"/>
  <c r="Q1121" i="39"/>
  <c r="Q1124" i="39"/>
  <c r="Q1099" i="39"/>
  <c r="Q1059" i="39"/>
  <c r="Q1115" i="39"/>
  <c r="Q1148" i="39"/>
  <c r="Q1133" i="39"/>
  <c r="Q1116" i="39"/>
  <c r="Q1150" i="39"/>
  <c r="Q1111" i="39"/>
  <c r="Q1109" i="39"/>
  <c r="Q1147" i="39"/>
  <c r="Q1143" i="39"/>
  <c r="Q1077" i="39"/>
  <c r="Q1103" i="39"/>
  <c r="Q1104" i="39"/>
  <c r="Q1137" i="39"/>
  <c r="Q1106" i="39"/>
  <c r="Q1120" i="39"/>
  <c r="Q1089" i="39"/>
  <c r="Q1117" i="39"/>
  <c r="Q1087" i="39"/>
  <c r="Q1113" i="39"/>
  <c r="Q1086" i="39"/>
  <c r="Q1098" i="39"/>
  <c r="Q1145" i="39"/>
  <c r="Q1157" i="39"/>
  <c r="Q1141" i="39"/>
  <c r="Q1107" i="39"/>
  <c r="Q1112" i="39"/>
  <c r="Q1159" i="39"/>
  <c r="Q1139" i="39"/>
  <c r="Q1123" i="39"/>
  <c r="Q1071" i="39"/>
  <c r="Q1125" i="39"/>
  <c r="Q1064" i="39"/>
  <c r="Q1134" i="39"/>
  <c r="Q1136" i="39"/>
  <c r="Q1078" i="39"/>
  <c r="Q1154" i="39"/>
  <c r="Q1101" i="39"/>
  <c r="Q1102" i="39"/>
  <c r="Q1122" i="39"/>
  <c r="Q1158" i="39"/>
  <c r="Q1142" i="39"/>
  <c r="Q1063" i="39"/>
  <c r="Q1118" i="39"/>
  <c r="Q1155" i="39"/>
  <c r="Q1138" i="39"/>
  <c r="Q1114" i="39"/>
  <c r="Q1076" i="39"/>
  <c r="Q1110" i="39"/>
  <c r="Q1130" i="39"/>
  <c r="Q1097" i="39"/>
  <c r="Q1126" i="39"/>
  <c r="Q1072" i="39"/>
  <c r="Q1065" i="39"/>
  <c r="Q1070" i="39"/>
  <c r="Q1056" i="39"/>
  <c r="Q1058" i="39"/>
  <c r="Q1066" i="39"/>
  <c r="Q1057" i="39"/>
  <c r="Q409" i="39"/>
  <c r="Q320" i="39"/>
  <c r="Q1060" i="39"/>
  <c r="Q790" i="39"/>
  <c r="Q394" i="39"/>
  <c r="Q739" i="39"/>
  <c r="Q617" i="39"/>
  <c r="Q613" i="39"/>
  <c r="Q237" i="39"/>
  <c r="Q733" i="39"/>
  <c r="Q742" i="39"/>
  <c r="Q803" i="39"/>
  <c r="Q494" i="39"/>
  <c r="Q261" i="39"/>
  <c r="Q864" i="39"/>
  <c r="Q258" i="39"/>
  <c r="Q579" i="39"/>
  <c r="Q622" i="39"/>
  <c r="Q3" i="39"/>
  <c r="Q491" i="39"/>
  <c r="Q489" i="39"/>
  <c r="Q913" i="39"/>
  <c r="Q1052" i="39"/>
  <c r="Q912" i="39"/>
  <c r="Q1051" i="39"/>
  <c r="Q915" i="39"/>
  <c r="Q899" i="39"/>
  <c r="Q895" i="39"/>
  <c r="Q1055" i="39"/>
  <c r="Q1053" i="39"/>
  <c r="Q1054" i="39"/>
  <c r="Q1050" i="39"/>
  <c r="Q914" i="39"/>
  <c r="Q631" i="39"/>
  <c r="Q271" i="39"/>
  <c r="Q475" i="39"/>
  <c r="Q373" i="39"/>
  <c r="Q516" i="39"/>
  <c r="Q506" i="39"/>
  <c r="Q722" i="39"/>
  <c r="Q44" i="39"/>
  <c r="Q244" i="39"/>
  <c r="Q777" i="39"/>
  <c r="Q476" i="39"/>
  <c r="Q681" i="39"/>
  <c r="Q752" i="39"/>
  <c r="Q534" i="39"/>
  <c r="Q900" i="39"/>
  <c r="Q896" i="39"/>
  <c r="Q897" i="39"/>
  <c r="Q893" i="39"/>
  <c r="Q902" i="39"/>
  <c r="Q898" i="39"/>
  <c r="Q894" i="39"/>
  <c r="Q901" i="39"/>
  <c r="Q6" i="39"/>
  <c r="Q872" i="39"/>
  <c r="Q702" i="39"/>
  <c r="Q710" i="39"/>
  <c r="Q840" i="39"/>
  <c r="Q410" i="39"/>
  <c r="Q867" i="39"/>
  <c r="Q813" i="39"/>
  <c r="Q687" i="39"/>
  <c r="Q832" i="39"/>
  <c r="Q726" i="39"/>
  <c r="Q823" i="39"/>
  <c r="Q537" i="39"/>
  <c r="Q792" i="39"/>
  <c r="Q316" i="39"/>
  <c r="Q343" i="39"/>
  <c r="Q188" i="39"/>
  <c r="Q347" i="39"/>
  <c r="Q85" i="39"/>
  <c r="Q452" i="39"/>
  <c r="Q375" i="39"/>
  <c r="Q135" i="39"/>
  <c r="Q646" i="39"/>
  <c r="Q364" i="39"/>
  <c r="Q368" i="39"/>
  <c r="Q609" i="39"/>
  <c r="Q570" i="39"/>
  <c r="Q229" i="39"/>
  <c r="Q112" i="39"/>
  <c r="Q672" i="39"/>
  <c r="Q82" i="39"/>
  <c r="Q624" i="39"/>
  <c r="Q670" i="39"/>
  <c r="Q18" i="39"/>
  <c r="Q314" i="39"/>
  <c r="Q876" i="39"/>
  <c r="Q361" i="39"/>
  <c r="Q126" i="39"/>
  <c r="Q442" i="39"/>
  <c r="Q866" i="39"/>
  <c r="Q482" i="39"/>
  <c r="Q474" i="39"/>
  <c r="Q874" i="39"/>
  <c r="Q510" i="39"/>
  <c r="Q780" i="39"/>
  <c r="Q527" i="39"/>
  <c r="Q532" i="39"/>
  <c r="Q433" i="39"/>
  <c r="Q110" i="39"/>
  <c r="Q385" i="39"/>
  <c r="Q695" i="39"/>
  <c r="Q880" i="39"/>
  <c r="Q179" i="39"/>
  <c r="Q24" i="39"/>
  <c r="Q300" i="39"/>
  <c r="Q868" i="39"/>
  <c r="Q873" i="39"/>
  <c r="Q881" i="39"/>
  <c r="Q362" i="39"/>
  <c r="Q351" i="39"/>
  <c r="Q70" i="39"/>
  <c r="Q74" i="39"/>
  <c r="Q250" i="39"/>
  <c r="Q431" i="39"/>
  <c r="Q175" i="39"/>
  <c r="Q591" i="39"/>
  <c r="Q396" i="39"/>
  <c r="Q523" i="39"/>
  <c r="Q765" i="39"/>
  <c r="Q545" i="39"/>
  <c r="Q203" i="39"/>
  <c r="Q782" i="39"/>
  <c r="Q877" i="39"/>
  <c r="Q618" i="39"/>
  <c r="Q61" i="39"/>
  <c r="Q310" i="39"/>
  <c r="Q155" i="39"/>
  <c r="Q665" i="39"/>
  <c r="Q620" i="39"/>
  <c r="Q673" i="39"/>
  <c r="Q641" i="39"/>
  <c r="Q588" i="39"/>
  <c r="Q852" i="39"/>
  <c r="Q185" i="39"/>
  <c r="Q393" i="39"/>
  <c r="Q169" i="39"/>
  <c r="Q272" i="39"/>
  <c r="Q96" i="39"/>
  <c r="Q326" i="39"/>
  <c r="Q38" i="39"/>
  <c r="Q77" i="39"/>
  <c r="Q612" i="39"/>
  <c r="Q671" i="39"/>
  <c r="Q529" i="39"/>
  <c r="Q747" i="39"/>
  <c r="Q240" i="39"/>
  <c r="Q875" i="39"/>
  <c r="Q328" i="39"/>
  <c r="Q456" i="39"/>
  <c r="Q558" i="39"/>
  <c r="Q528" i="39"/>
  <c r="Q784" i="39"/>
  <c r="Q781" i="39"/>
  <c r="Q398" i="39"/>
  <c r="Q8" i="39"/>
  <c r="Q40" i="39"/>
  <c r="Q142" i="39"/>
  <c r="Q268" i="39"/>
  <c r="Q538" i="39"/>
  <c r="Q642" i="39"/>
  <c r="Q576" i="39"/>
  <c r="Q801" i="39"/>
  <c r="Q53" i="39"/>
  <c r="Q557" i="39"/>
  <c r="Q76" i="39"/>
  <c r="Q593" i="39"/>
  <c r="Q809" i="39"/>
  <c r="Q488" i="39"/>
  <c r="Q736" i="39"/>
  <c r="Q354" i="39"/>
  <c r="Q403" i="39"/>
  <c r="Q269" i="39"/>
  <c r="Q721" i="39"/>
  <c r="Q73" i="39"/>
  <c r="Q11" i="39"/>
  <c r="Q623" i="39"/>
  <c r="Q304" i="39"/>
  <c r="Q413" i="39"/>
  <c r="Q834" i="39"/>
  <c r="Q79" i="39"/>
  <c r="Q861" i="39"/>
  <c r="Q856" i="39"/>
  <c r="Q860" i="39"/>
  <c r="Q1031" i="39"/>
  <c r="Q903" i="39"/>
  <c r="Q565" i="39"/>
  <c r="Q46" i="39"/>
  <c r="Q338" i="39"/>
  <c r="Q689" i="39"/>
  <c r="Q817" i="39"/>
  <c r="Q62" i="39"/>
  <c r="Q794" i="39"/>
  <c r="Q122" i="39"/>
  <c r="Q158" i="39"/>
  <c r="Q312" i="39"/>
  <c r="Q701" i="39"/>
  <c r="Q63" i="39"/>
  <c r="Q616" i="39"/>
  <c r="Q539" i="39"/>
  <c r="Q162" i="39"/>
  <c r="Q599" i="39"/>
  <c r="Q706" i="39"/>
  <c r="Q652" i="39"/>
  <c r="Q1045" i="39"/>
  <c r="Q441" i="39"/>
  <c r="Q404" i="39"/>
  <c r="Q879" i="39"/>
  <c r="Q783" i="39"/>
  <c r="Q292" i="39"/>
  <c r="Q878" i="39"/>
  <c r="Q257" i="39"/>
  <c r="Q830" i="39"/>
  <c r="Q827" i="39"/>
  <c r="Q33" i="39"/>
  <c r="Q146" i="39"/>
  <c r="Q870" i="39"/>
  <c r="Q333" i="39"/>
  <c r="Q389" i="39"/>
  <c r="Q854" i="39"/>
  <c r="Q454" i="39"/>
  <c r="Q30" i="39"/>
  <c r="Q341" i="39"/>
  <c r="Q734" i="39"/>
  <c r="Q170" i="39"/>
  <c r="Q286" i="39"/>
  <c r="Q425" i="39"/>
  <c r="Q581" i="39"/>
  <c r="Q603" i="39"/>
  <c r="Q118" i="39"/>
  <c r="Q422" i="39"/>
  <c r="Q595" i="39"/>
  <c r="Q276" i="39"/>
  <c r="Q1039" i="39"/>
  <c r="Q911" i="39"/>
  <c r="Q415" i="39"/>
  <c r="Q636" i="39"/>
  <c r="Q262" i="39"/>
  <c r="Q327" i="39"/>
  <c r="Q577" i="39"/>
  <c r="Q541" i="39"/>
  <c r="Q535" i="39"/>
  <c r="Q1049" i="39"/>
  <c r="Q1033" i="39"/>
  <c r="Q905" i="39"/>
  <c r="Q1037" i="39"/>
  <c r="Q559" i="39"/>
  <c r="Q791" i="39"/>
  <c r="Q417" i="39"/>
  <c r="Q614" i="39"/>
  <c r="Q160" i="39"/>
  <c r="Q322" i="39"/>
  <c r="Q797" i="39"/>
  <c r="Q290" i="39"/>
  <c r="Q718" i="39"/>
  <c r="Q25" i="39"/>
  <c r="Q906" i="39"/>
  <c r="Q789" i="39"/>
  <c r="Q554" i="39"/>
  <c r="Q754" i="39"/>
  <c r="Q831" i="39"/>
  <c r="Q5" i="39"/>
  <c r="Q1044" i="39"/>
  <c r="Q47" i="39"/>
  <c r="Q294" i="39"/>
  <c r="Q1048" i="39"/>
  <c r="Q202" i="39"/>
  <c r="Q1042" i="39"/>
  <c r="Q653" i="39"/>
  <c r="Q480" i="39"/>
  <c r="Q236" i="39"/>
  <c r="Q841" i="39"/>
  <c r="Q675" i="39"/>
  <c r="Q798" i="39"/>
  <c r="Q1046" i="39"/>
  <c r="Q12" i="39"/>
  <c r="Q1040" i="39"/>
  <c r="Q1035" i="39"/>
  <c r="Q907" i="39"/>
  <c r="Q330" i="39"/>
  <c r="Q27" i="39"/>
  <c r="Q215" i="39"/>
  <c r="Q730" i="39"/>
  <c r="Q1034" i="39"/>
  <c r="Q1043" i="39"/>
  <c r="Q1038" i="39"/>
  <c r="Q1047" i="39"/>
  <c r="Q1041" i="39"/>
  <c r="Q1036" i="39"/>
  <c r="Q485" i="39"/>
  <c r="Q560" i="39"/>
  <c r="Q692" i="39"/>
  <c r="Q411" i="39"/>
  <c r="Q181" i="39"/>
  <c r="Q772" i="39"/>
  <c r="Q712" i="39"/>
  <c r="Q29" i="39"/>
  <c r="Q800" i="39"/>
  <c r="Q524" i="39"/>
  <c r="Q846" i="39"/>
  <c r="Q714" i="39"/>
  <c r="Q298" i="39"/>
  <c r="Q910" i="39"/>
  <c r="Q192" i="39"/>
  <c r="Q492" i="39"/>
  <c r="Q109" i="39"/>
  <c r="Q601" i="39"/>
  <c r="Q447" i="39"/>
  <c r="Q430" i="39"/>
  <c r="Q493" i="39"/>
  <c r="Q9" i="39"/>
  <c r="Q305" i="39"/>
  <c r="Q744" i="39"/>
  <c r="Q194" i="39"/>
  <c r="Q471" i="39"/>
  <c r="Q606" i="39"/>
  <c r="Q264" i="39"/>
  <c r="Q429" i="39"/>
  <c r="Q331" i="39"/>
  <c r="Q107" i="39"/>
  <c r="Q1032" i="39"/>
  <c r="Q818" i="39"/>
  <c r="Q825" i="39"/>
  <c r="Q568" i="39"/>
  <c r="Q247" i="39"/>
  <c r="Q369" i="39"/>
  <c r="Q324" i="39"/>
  <c r="Q39" i="39"/>
  <c r="Q909" i="39"/>
  <c r="Q904" i="39"/>
  <c r="Q589" i="39"/>
  <c r="Q741" i="39"/>
  <c r="Q216" i="39"/>
  <c r="Q83" i="39"/>
  <c r="Q807" i="39"/>
  <c r="Q230" i="39"/>
  <c r="Q41" i="39"/>
  <c r="Q704" i="39"/>
  <c r="Q370" i="39"/>
  <c r="Q503" i="39"/>
  <c r="Q337" i="39"/>
  <c r="Q7" i="39"/>
  <c r="Q28" i="39"/>
  <c r="Q371" i="39"/>
  <c r="Q256" i="39"/>
  <c r="Q555" i="39"/>
  <c r="Q65" i="39"/>
  <c r="Q141" i="39"/>
  <c r="Q584" i="39"/>
  <c r="Q315" i="39"/>
  <c r="Q787" i="39"/>
  <c r="Q176" i="39"/>
  <c r="Q196" i="39"/>
  <c r="Q498" i="39"/>
  <c r="Q211" i="39"/>
  <c r="Q54" i="39"/>
  <c r="Q125" i="39"/>
  <c r="Q908" i="39"/>
  <c r="Q35" i="39"/>
  <c r="Q243" i="39"/>
  <c r="Q844" i="39"/>
  <c r="Q187" i="39"/>
  <c r="Q105" i="39"/>
  <c r="Q607" i="39"/>
  <c r="Q349" i="39"/>
  <c r="Q688" i="39"/>
  <c r="Q138" i="39"/>
  <c r="Q307" i="39"/>
  <c r="Q596" i="39"/>
  <c r="Q536" i="39"/>
  <c r="Q713" i="39"/>
  <c r="Q436" i="39"/>
  <c r="Q715" i="39"/>
  <c r="Q698" i="39"/>
  <c r="Q512" i="39"/>
  <c r="Q67" i="39"/>
  <c r="Q592" i="39"/>
  <c r="Q955" i="39"/>
  <c r="Q939" i="39"/>
  <c r="Q757" i="39"/>
  <c r="Q651" i="39"/>
  <c r="Q770" i="39"/>
  <c r="Q127" i="39"/>
  <c r="Q940" i="39"/>
  <c r="Q930" i="39"/>
  <c r="Q918" i="39"/>
  <c r="Q728" i="39"/>
  <c r="Q75" i="39"/>
  <c r="Q945" i="39"/>
  <c r="Q882" i="39"/>
  <c r="Q916" i="39"/>
  <c r="Q883" i="39"/>
  <c r="Q956" i="39"/>
  <c r="Q951" i="39"/>
  <c r="Q921" i="39"/>
  <c r="Q917" i="39"/>
  <c r="Q884" i="39"/>
  <c r="Q500" i="39"/>
  <c r="Q434" i="39"/>
  <c r="Q204" i="39"/>
  <c r="Q205" i="39"/>
  <c r="Q549" i="39"/>
  <c r="Q218" i="39"/>
  <c r="Q108" i="39"/>
  <c r="Q92" i="39"/>
  <c r="Q954" i="39"/>
  <c r="Q936" i="39"/>
  <c r="Q970" i="39"/>
  <c r="Q968" i="39"/>
  <c r="Q967" i="39"/>
  <c r="Q964" i="39"/>
  <c r="Q962" i="39"/>
  <c r="Q961" i="39"/>
  <c r="Q950" i="39"/>
  <c r="Q944" i="39"/>
  <c r="Q938" i="39"/>
  <c r="Q982" i="39"/>
  <c r="Q980" i="39"/>
  <c r="Q978" i="39"/>
  <c r="Q976" i="39"/>
  <c r="Q974" i="39"/>
  <c r="Q972" i="39"/>
  <c r="Q971" i="39"/>
  <c r="Q969" i="39"/>
  <c r="Q966" i="39"/>
  <c r="Q965" i="39"/>
  <c r="Q963" i="39"/>
  <c r="Q960" i="39"/>
  <c r="Q943" i="39"/>
  <c r="Q942" i="39"/>
  <c r="Q934" i="39"/>
  <c r="Q933" i="39"/>
  <c r="Q788" i="39"/>
  <c r="Q659" i="39"/>
  <c r="Q89" i="39"/>
  <c r="Q424" i="39"/>
  <c r="Q811" i="39"/>
  <c r="Q406" i="39"/>
  <c r="Q949" i="39"/>
  <c r="Q948" i="39"/>
  <c r="Q762" i="39"/>
  <c r="Q981" i="39"/>
  <c r="Q977" i="39"/>
  <c r="Q973" i="39"/>
  <c r="Q957" i="39"/>
  <c r="Q937" i="39"/>
  <c r="Q935" i="39"/>
  <c r="Q931" i="39"/>
  <c r="Q922" i="39"/>
  <c r="Q958" i="39"/>
  <c r="Q952" i="39"/>
  <c r="Q946" i="39"/>
  <c r="Q979" i="39"/>
  <c r="Q975" i="39"/>
  <c r="Q959" i="39"/>
  <c r="Q932" i="39"/>
  <c r="Q923" i="39"/>
  <c r="Q756" i="39"/>
  <c r="Q953" i="39"/>
  <c r="Q947" i="39"/>
  <c r="Q941" i="39"/>
  <c r="Q785" i="39"/>
  <c r="Q774" i="39"/>
  <c r="Q561" i="39"/>
  <c r="Q707" i="39"/>
  <c r="Q231" i="39"/>
  <c r="Q696" i="39"/>
  <c r="Q1030" i="39"/>
  <c r="Q1029" i="39"/>
  <c r="Q1028" i="39"/>
  <c r="Q1027" i="39"/>
  <c r="Q1026" i="39"/>
  <c r="Q1025" i="39"/>
  <c r="Q1024" i="39"/>
  <c r="Q1023" i="39"/>
  <c r="Q1022" i="39"/>
  <c r="Q1021" i="39"/>
  <c r="Q1020" i="39"/>
  <c r="Q1019" i="39"/>
  <c r="Q1018" i="39"/>
  <c r="Q1017" i="39"/>
  <c r="Q1016" i="39"/>
  <c r="Q1015" i="39"/>
  <c r="Q1014" i="39"/>
  <c r="Q1013" i="39"/>
  <c r="Q1012" i="39"/>
  <c r="Q1011" i="39"/>
  <c r="Q1010" i="39"/>
  <c r="Q1009" i="39"/>
  <c r="Q1008" i="39"/>
  <c r="Q1007" i="39"/>
  <c r="Q1006" i="39"/>
  <c r="Q1005" i="39"/>
  <c r="Q1004" i="39"/>
  <c r="Q1003" i="39"/>
  <c r="Q1002" i="39"/>
  <c r="Q1001" i="39"/>
  <c r="Q1000" i="39"/>
  <c r="Q999" i="39"/>
  <c r="Q998" i="39"/>
  <c r="Q997" i="39"/>
  <c r="Q996" i="39"/>
  <c r="Q995" i="39"/>
  <c r="Q994" i="39"/>
  <c r="Q993" i="39"/>
  <c r="Q992" i="39"/>
  <c r="Q991" i="39"/>
  <c r="Q990" i="39"/>
  <c r="Q989" i="39"/>
  <c r="Q988" i="39"/>
  <c r="Q987" i="39"/>
  <c r="Q986" i="39"/>
  <c r="Q985" i="39"/>
  <c r="Q984" i="39"/>
  <c r="Q983" i="39"/>
  <c r="Q892" i="39"/>
  <c r="Q891" i="39"/>
  <c r="Q890" i="39"/>
  <c r="Q889" i="39"/>
  <c r="Q888" i="39"/>
  <c r="Q887" i="39"/>
  <c r="Q886" i="39"/>
  <c r="Q885" i="39"/>
  <c r="Q259" i="39"/>
  <c r="Q759" i="39"/>
  <c r="Q16" i="39"/>
  <c r="Q716" i="39"/>
  <c r="Q814" i="39"/>
  <c r="Q242" i="39"/>
  <c r="Q766" i="39"/>
  <c r="Q4" i="39"/>
  <c r="Q116" i="39"/>
  <c r="Q929" i="39"/>
  <c r="Q928" i="39"/>
  <c r="Q927" i="39"/>
  <c r="Q926" i="39"/>
  <c r="Q925" i="39"/>
  <c r="Q924" i="39"/>
  <c r="Q920" i="39"/>
  <c r="Q919" i="39"/>
  <c r="Q478" i="39"/>
  <c r="Q808" i="39"/>
  <c r="Q319" i="39"/>
  <c r="Q334" i="39"/>
  <c r="Q87" i="39"/>
  <c r="Q14" i="39"/>
  <c r="Q699" i="39"/>
  <c r="Q855" i="39"/>
  <c r="Q678" i="39"/>
  <c r="Q746" i="39"/>
  <c r="Q43" i="39"/>
  <c r="Q325" i="39"/>
  <c r="Q86" i="39"/>
  <c r="Q763" i="39"/>
  <c r="Q152" i="39"/>
  <c r="Q23" i="39"/>
  <c r="Q435" i="39"/>
  <c r="Q477" i="39"/>
  <c r="Q265" i="39"/>
  <c r="Q132" i="39"/>
  <c r="Q273" i="39"/>
  <c r="Q572" i="39"/>
  <c r="Q473" i="39"/>
  <c r="Q863" i="39"/>
  <c r="Q20" i="39"/>
  <c r="Q207" i="39"/>
  <c r="Q669" i="39"/>
  <c r="Q402" i="39"/>
  <c r="Q60" i="39"/>
  <c r="Q306" i="39"/>
  <c r="Q97" i="39"/>
  <c r="Q133" i="39"/>
  <c r="Q56" i="39"/>
  <c r="Q497" i="39"/>
  <c r="Q297" i="39"/>
  <c r="Q459" i="39"/>
  <c r="Q10" i="39"/>
  <c r="Q440" i="39"/>
  <c r="Q98" i="39"/>
  <c r="Q119" i="39"/>
  <c r="Q590" i="39"/>
  <c r="Q812" i="39"/>
  <c r="Q697" i="39"/>
  <c r="Q540" i="39"/>
  <c r="Q426" i="39"/>
  <c r="Q66" i="39"/>
  <c r="Q93" i="39"/>
  <c r="Q685" i="39"/>
  <c r="Q113" i="39"/>
  <c r="Q103" i="39"/>
  <c r="Q743" i="39"/>
  <c r="Q693" i="39"/>
  <c r="Q611" i="39"/>
  <c r="Q260" i="39"/>
  <c r="Q69" i="39"/>
  <c r="Q455" i="39"/>
  <c r="Q610" i="39"/>
  <c r="Q608" i="39"/>
  <c r="Q682" i="39"/>
  <c r="Q517" i="39"/>
  <c r="Q346" i="39"/>
  <c r="Q184" i="39"/>
  <c r="Q80" i="39"/>
  <c r="Q600" i="39"/>
  <c r="Q694" i="39"/>
  <c r="Q587" i="39"/>
  <c r="Q552" i="39"/>
  <c r="Q140" i="39"/>
  <c r="Q598" i="39"/>
  <c r="Q630" i="39"/>
  <c r="Q764" i="39"/>
  <c r="Q453" i="39"/>
  <c r="Q511" i="39"/>
  <c r="Q381" i="39"/>
  <c r="Q507" i="39"/>
  <c r="Q245" i="39"/>
  <c r="Q708" i="39"/>
  <c r="Q466" i="39"/>
  <c r="Q91" i="39"/>
  <c r="Q36" i="39"/>
  <c r="Q748" i="39"/>
  <c r="Q114" i="39"/>
  <c r="Q173" i="39"/>
  <c r="Q131" i="39"/>
  <c r="Q461" i="39"/>
  <c r="Q732" i="39"/>
  <c r="Q632" i="39"/>
  <c r="Q575" i="39"/>
  <c r="Q104" i="39"/>
  <c r="Q543" i="39"/>
  <c r="Q226" i="39"/>
  <c r="Q390" i="39"/>
  <c r="Q352" i="39"/>
  <c r="Q578" i="39"/>
  <c r="Q395" i="39"/>
  <c r="Q144" i="39"/>
  <c r="Q299" i="39"/>
  <c r="Q583" i="39"/>
  <c r="Q822" i="39"/>
  <c r="Q206" i="39"/>
  <c r="Q177" i="39"/>
  <c r="Q724" i="39"/>
  <c r="Q815" i="39"/>
  <c r="Q654" i="39"/>
  <c r="Q508" i="39"/>
  <c r="Q458" i="39"/>
  <c r="Q357" i="39"/>
  <c r="Q219" i="39"/>
  <c r="Q530" i="39"/>
  <c r="Q419" i="39"/>
  <c r="Q34" i="39"/>
  <c r="Q472" i="39"/>
  <c r="Q248" i="39"/>
  <c r="Q382" i="39"/>
  <c r="Q332" i="39"/>
  <c r="Q356" i="39"/>
  <c r="Q664" i="39"/>
  <c r="Q753" i="39"/>
  <c r="Q679" i="39"/>
  <c r="Q865" i="39"/>
  <c r="Q78" i="39"/>
  <c r="Q154" i="39"/>
  <c r="Q816" i="39"/>
  <c r="Q139" i="39"/>
  <c r="Q274" i="39"/>
  <c r="Q157" i="39"/>
  <c r="Q486" i="39"/>
  <c r="Q462" i="39"/>
  <c r="Q71" i="39"/>
  <c r="Q804" i="39"/>
  <c r="Q388" i="39"/>
  <c r="Q820" i="39"/>
  <c r="Q799" i="39"/>
  <c r="Q13" i="39"/>
  <c r="Q567" i="39"/>
  <c r="Q195" i="39"/>
  <c r="Q386" i="39"/>
  <c r="Q378" i="39"/>
  <c r="Q464" i="39"/>
  <c r="Q690" i="39"/>
  <c r="Q171" i="39"/>
  <c r="Q163" i="39"/>
  <c r="Q686" i="39"/>
  <c r="Q735" i="39"/>
  <c r="Q463" i="39"/>
  <c r="Q374" i="39"/>
  <c r="Q544" i="39"/>
  <c r="Q548" i="39"/>
  <c r="Q124" i="39"/>
  <c r="Q387" i="39"/>
  <c r="Q391" i="39"/>
  <c r="Q637" i="39"/>
  <c r="Q519" i="39"/>
  <c r="Q106" i="39"/>
  <c r="Q225" i="39"/>
  <c r="Q525" i="39"/>
  <c r="Q365" i="39"/>
  <c r="Q209" i="39"/>
  <c r="Q776" i="39"/>
  <c r="Q499" i="39"/>
  <c r="Q771" i="39"/>
  <c r="Q727" i="39"/>
  <c r="Q760" i="39"/>
  <c r="Q767" i="39"/>
  <c r="Q773" i="39"/>
  <c r="Q768" i="39"/>
  <c r="Q683" i="39"/>
  <c r="Q779" i="39"/>
  <c r="Q862" i="39"/>
  <c r="Q427" i="39"/>
  <c r="Q660" i="39"/>
  <c r="Q655" i="39"/>
  <c r="Q174" i="39"/>
  <c r="Q148" i="39"/>
  <c r="Q585" i="39"/>
  <c r="Q48" i="39"/>
  <c r="Q729" i="39"/>
  <c r="Q253" i="39"/>
  <c r="Q309" i="39"/>
  <c r="Q241" i="39"/>
  <c r="Q680" i="39"/>
  <c r="Q72" i="39"/>
  <c r="Q835" i="39"/>
  <c r="Q661" i="39"/>
  <c r="Q439" i="39"/>
  <c r="Q95" i="39"/>
  <c r="Q625" i="39"/>
  <c r="Q284" i="39"/>
  <c r="Q37" i="39"/>
  <c r="Q217" i="39"/>
  <c r="Q287" i="39"/>
  <c r="Q740" i="39"/>
  <c r="Q366" i="39"/>
  <c r="Q143" i="39"/>
  <c r="Q829" i="39"/>
  <c r="Q487" i="39"/>
  <c r="Q130" i="39"/>
  <c r="Q115" i="39"/>
  <c r="Q806" i="39"/>
  <c r="Q15" i="39"/>
  <c r="Q180" i="39"/>
  <c r="Q826" i="39"/>
  <c r="Q621" i="39"/>
  <c r="Q117" i="39"/>
  <c r="Q848" i="39"/>
  <c r="Q662" i="39"/>
  <c r="Q17" i="39"/>
  <c r="Q151" i="39"/>
  <c r="Q731" i="39"/>
  <c r="Q32" i="39"/>
  <c r="Q267" i="39"/>
  <c r="Q649" i="39"/>
  <c r="Q444" i="39"/>
  <c r="Q182" i="39"/>
  <c r="Q186" i="39"/>
  <c r="Q837" i="39"/>
  <c r="Q289" i="39"/>
  <c r="Q547" i="39"/>
  <c r="Q26" i="39"/>
  <c r="Q255" i="39"/>
  <c r="Q293" i="39"/>
  <c r="Q531" i="39"/>
  <c r="Q199" i="39"/>
  <c r="Q90" i="39"/>
  <c r="Q49" i="39"/>
  <c r="Q200" i="39"/>
  <c r="Q504" i="39"/>
  <c r="Q551" i="39"/>
  <c r="Q725" i="39"/>
  <c r="Q149" i="39"/>
  <c r="Q635" i="39"/>
  <c r="Q628" i="39"/>
  <c r="Q438" i="39"/>
  <c r="Q129" i="39"/>
  <c r="Q353" i="39"/>
  <c r="Q819" i="39"/>
  <c r="Q399" i="39"/>
  <c r="Q296" i="39"/>
  <c r="Q509" i="39"/>
  <c r="Q502" i="39"/>
  <c r="Q467" i="39"/>
  <c r="Q251" i="39"/>
  <c r="Q717" i="39"/>
  <c r="Q183" i="39"/>
  <c r="Q161" i="39"/>
  <c r="Q340" i="39"/>
  <c r="Q802" i="39"/>
  <c r="Q377" i="39"/>
  <c r="Q57" i="39"/>
  <c r="Q546" i="39"/>
  <c r="Q168" i="39"/>
  <c r="Q266" i="39"/>
  <c r="Q64" i="39"/>
  <c r="Q853" i="39"/>
  <c r="Q749" i="39"/>
  <c r="Q19" i="39"/>
  <c r="Q100" i="39"/>
  <c r="Q400" i="39"/>
  <c r="Q602" i="39"/>
  <c r="Q615" i="39"/>
  <c r="Q849" i="39"/>
  <c r="Q145" i="39"/>
  <c r="Q134" i="39"/>
  <c r="Q518" i="39"/>
  <c r="Q407" i="39"/>
  <c r="Q481" i="39"/>
  <c r="Q810" i="39"/>
  <c r="Q367" i="39"/>
  <c r="Q120" i="39"/>
  <c r="Q566" i="39"/>
  <c r="Q345" i="39"/>
  <c r="Q571" i="39"/>
  <c r="Q460" i="39"/>
  <c r="Q342" i="39"/>
  <c r="Q869" i="39"/>
  <c r="Q88" i="39"/>
  <c r="Q448" i="39"/>
  <c r="Q384" i="39"/>
  <c r="Q645" i="39"/>
  <c r="Q416" i="39"/>
  <c r="Q423" i="39"/>
  <c r="Q451" i="39"/>
  <c r="Q657" i="39"/>
  <c r="Q59" i="39"/>
  <c r="Q723" i="39"/>
  <c r="Q842" i="39"/>
  <c r="Q283" i="39"/>
  <c r="Q656" i="39"/>
  <c r="Q526" i="39"/>
  <c r="Q839" i="39"/>
  <c r="Q666" i="39"/>
  <c r="Q640" i="39"/>
  <c r="Q380" i="39"/>
  <c r="Q667" i="39"/>
  <c r="Q136" i="39"/>
  <c r="Q457" i="39"/>
  <c r="Q344" i="39"/>
  <c r="Q824" i="39"/>
  <c r="Q408" i="39"/>
  <c r="Q197" i="39"/>
  <c r="Q465" i="39"/>
  <c r="Q586" i="39"/>
  <c r="Q405" i="39"/>
  <c r="Q81" i="39"/>
  <c r="Q691" i="39"/>
  <c r="Q562" i="39"/>
  <c r="Q643" i="39"/>
  <c r="Q190" i="39"/>
  <c r="Q522" i="39"/>
  <c r="Q484" i="39"/>
  <c r="Q859" i="39"/>
  <c r="Q156" i="39"/>
  <c r="Q318" i="39"/>
  <c r="Q505" i="39"/>
  <c r="Q263" i="39"/>
  <c r="Q521" i="39"/>
  <c r="Q414" i="39"/>
  <c r="Q644" i="39"/>
  <c r="Q449" i="39"/>
  <c r="Q360" i="39"/>
  <c r="Q238" i="39"/>
  <c r="Q321" i="39"/>
  <c r="Q252" i="39"/>
  <c r="Q401" i="39"/>
  <c r="Q629" i="39"/>
  <c r="Q450" i="39"/>
  <c r="Q111" i="39"/>
  <c r="Q556" i="39"/>
  <c r="Q150" i="39"/>
  <c r="Q50" i="39"/>
  <c r="Q233" i="39"/>
  <c r="Q234" i="39"/>
  <c r="Q833" i="39"/>
  <c r="Q317" i="39"/>
  <c r="Q198" i="39"/>
  <c r="Q249" i="39"/>
  <c r="Q619" i="39"/>
  <c r="O2" i="39" a="1"/>
  <c r="O2" i="39" s="1"/>
  <c r="Q437" i="39"/>
  <c r="Q147" i="39"/>
  <c r="Q270" i="39"/>
  <c r="Q311" i="39"/>
  <c r="Q302" i="39"/>
  <c r="Q359" i="39"/>
  <c r="Q838" i="39"/>
  <c r="Q533" i="39"/>
  <c r="Q336" i="39"/>
  <c r="Q239" i="39"/>
  <c r="Q626" i="39"/>
  <c r="Q674" i="39"/>
  <c r="Q383" i="39"/>
  <c r="Q329" i="39"/>
  <c r="Q668" i="39"/>
  <c r="Q469" i="39"/>
  <c r="Q295" i="39"/>
  <c r="P2" i="39" a="1"/>
  <c r="P2" i="39" s="1"/>
  <c r="Q520" i="39"/>
  <c r="Q446" i="39"/>
  <c r="Q871" i="39"/>
  <c r="Q191" i="39"/>
  <c r="Q850" i="39"/>
  <c r="Q222" i="39"/>
  <c r="Q663" i="39"/>
  <c r="Q2" i="39"/>
  <c r="Q627" i="39"/>
  <c r="Q445" i="39"/>
  <c r="Q633" i="39"/>
  <c r="Q397" i="39"/>
  <c r="Q501" i="39"/>
  <c r="Q17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 Steward</author>
    <author>pstewarda</author>
    <author>tc={32A924D5-4A89-4839-99BA-F5AEC7367A7E}</author>
    <author>tc={DF6D5152-9F23-47B3-B71E-07CD1E2B3B21}</author>
    <author>tc={4DC6DE27-CCDD-463E-B50B-9DB6F725D4E2}</author>
    <author>tc={D5D712CA-0069-42DF-8952-CB86BA2DF099}</author>
    <author>tc={4D3A2149-072B-499C-9F7E-25DB683D1B29}</author>
    <author>tc={9A2C04B7-54BB-48DD-9BE6-6B8437B50A33}</author>
    <author>tc={EAC45E2B-5F80-4526-8388-B4E92A25C44C}</author>
    <author>Peter Steward</author>
  </authors>
  <commentList>
    <comment ref="A1" authorId="0" shapeId="0" xr:uid="{C08DCDDA-7450-4774-B29B-EF284B3E93B0}">
      <text>
        <r>
          <rPr>
            <b/>
            <sz val="9"/>
            <color rgb="FF000000"/>
            <rFont val="Tahoma"/>
            <family val="2"/>
          </rPr>
          <t>The name of the table in the ERA schema</t>
        </r>
      </text>
    </comment>
    <comment ref="B1" authorId="0" shapeId="0" xr:uid="{D0C12E64-E4BC-4E87-9B8F-7A079A37DD94}">
      <text>
        <r>
          <rPr>
            <b/>
            <sz val="9"/>
            <color rgb="FF000000"/>
            <rFont val="Tahoma"/>
            <family val="2"/>
          </rPr>
          <t>A brief description of what the table contains</t>
        </r>
      </text>
    </comment>
    <comment ref="C1" authorId="0" shapeId="0" xr:uid="{D21026D5-D0F8-4505-89FB-66A8F64B853A}">
      <text>
        <r>
          <rPr>
            <b/>
            <sz val="9"/>
            <color rgb="FF000000"/>
            <rFont val="Tahoma"/>
            <family val="2"/>
          </rPr>
          <t>A field in the table</t>
        </r>
      </text>
    </comment>
    <comment ref="H1" authorId="1" shapeId="0" xr:uid="{786EC313-4697-1A40-B90D-15E0C46C3857}">
      <text>
        <r>
          <rPr>
            <b/>
            <sz val="10"/>
            <color rgb="FF000000"/>
            <rFont val="Tahoma"/>
            <family val="2"/>
          </rPr>
          <t>p = primary
f = foreign</t>
        </r>
        <r>
          <rPr>
            <sz val="10"/>
            <color rgb="FF000000"/>
            <rFont val="Tahoma"/>
            <family val="2"/>
          </rPr>
          <t xml:space="preserve">
</t>
        </r>
      </text>
    </comment>
    <comment ref="I1" authorId="1" shapeId="0" xr:uid="{5345749C-5DBF-F54C-8B5F-AA4D9C2F30A4}">
      <text>
        <r>
          <rPr>
            <b/>
            <sz val="10"/>
            <color rgb="FF000000"/>
            <rFont val="Tahoma"/>
            <family val="2"/>
          </rPr>
          <t>if key_type = f, then what table contains the primary key?</t>
        </r>
        <r>
          <rPr>
            <sz val="10"/>
            <color rgb="FF000000"/>
            <rFont val="Tahoma"/>
            <family val="2"/>
          </rPr>
          <t xml:space="preserve">
</t>
        </r>
      </text>
    </comment>
    <comment ref="K1" authorId="0" shapeId="0" xr:uid="{6EA4EF7B-5D3F-4697-ADF9-5E50DBE11C52}">
      <text>
        <r>
          <rPr>
            <sz val="9"/>
            <color rgb="FF000000"/>
            <rFont val="Tahoma"/>
            <family val="2"/>
          </rPr>
          <t xml:space="preserve">If a field is auto-filled or calculated this means that the user does not directly populate this field.
</t>
        </r>
      </text>
    </comment>
    <comment ref="L1" authorId="0" shapeId="0" xr:uid="{24F1C373-D797-4C44-8C20-C8172C5D1C83}">
      <text>
        <r>
          <rPr>
            <b/>
            <sz val="9"/>
            <color rgb="FF000000"/>
            <rFont val="Tahoma"/>
            <family val="2"/>
          </rPr>
          <t>A user friendly version of the field name that can be used in data entry UI</t>
        </r>
      </text>
    </comment>
    <comment ref="M1" authorId="0" shapeId="0" xr:uid="{39200254-471A-4648-8A94-B38AEC96AD09}">
      <text>
        <r>
          <rPr>
            <sz val="9"/>
            <color indexed="81"/>
            <rFont val="Tahoma"/>
            <family val="2"/>
          </rPr>
          <t>Type or class of data recorded in this field</t>
        </r>
      </text>
    </comment>
    <comment ref="N1" authorId="0" shapeId="0" xr:uid="{55E07AE9-83EA-4449-8A97-D848A935EA28}">
      <text>
        <r>
          <rPr>
            <b/>
            <sz val="9"/>
            <color rgb="FF000000"/>
            <rFont val="Tahoma"/>
            <family val="2"/>
          </rPr>
          <t>A brief description of the what the field contains which could be used as a tooltip to guide users.</t>
        </r>
      </text>
    </comment>
    <comment ref="P1" authorId="0" shapeId="0" xr:uid="{AD9F6F75-B9A2-4BD9-BBBD-C8AA080AA82F}">
      <text>
        <r>
          <rPr>
            <b/>
            <sz val="9"/>
            <color indexed="81"/>
            <rFont val="Tahoma"/>
            <family val="2"/>
          </rPr>
          <t>If a field links to lookup table, the name of that lookup table should be recorded here. Lookup tables get their own table in this spreadsheet</t>
        </r>
      </text>
    </comment>
    <comment ref="Q1" authorId="0" shapeId="0" xr:uid="{7AB3149C-D2AA-4916-8D42-9481F7C9F890}">
      <text>
        <r>
          <rPr>
            <b/>
            <sz val="9"/>
            <color indexed="81"/>
            <rFont val="Tahoma"/>
            <family val="2"/>
          </rPr>
          <t>Description of any validation logic a field requires</t>
        </r>
      </text>
    </comment>
    <comment ref="R1" authorId="0" shapeId="0" xr:uid="{9D346CF2-6FA1-4756-B716-20ACD2AE6E38}">
      <text>
        <r>
          <rPr>
            <b/>
            <sz val="9"/>
            <color indexed="81"/>
            <rFont val="Tahoma"/>
            <family val="2"/>
          </rPr>
          <t>Is this field required to be filled or is it optional?</t>
        </r>
      </text>
    </comment>
    <comment ref="S1" authorId="0" shapeId="0" xr:uid="{5D0220E2-1F75-4189-A752-67D3E871F422}">
      <text>
        <r>
          <rPr>
            <b/>
            <sz val="9"/>
            <color indexed="81"/>
            <rFont val="Tahoma"/>
            <family val="2"/>
          </rPr>
          <t>An ontology or thesaurus</t>
        </r>
      </text>
    </comment>
    <comment ref="T1" authorId="0" shapeId="0" xr:uid="{5C0622BE-9A63-429B-A4BF-C595468B8BE6}">
      <text>
        <r>
          <rPr>
            <b/>
            <sz val="9"/>
            <color indexed="81"/>
            <rFont val="Tahoma"/>
            <family val="2"/>
          </rPr>
          <t>Corresponding name for the field in the ontology or thesaurus</t>
        </r>
      </text>
    </comment>
    <comment ref="U1" authorId="0" shapeId="0" xr:uid="{22C909E9-DB8F-4842-AD9B-DF05B48BB343}">
      <text>
        <r>
          <rPr>
            <sz val="9"/>
            <color indexed="81"/>
            <rFont val="Tahoma"/>
            <family val="2"/>
          </rPr>
          <t xml:space="preserve">Link to concept in the ontology or thesaurus
</t>
        </r>
      </text>
    </comment>
    <comment ref="Z1" authorId="0" shapeId="0" xr:uid="{8A4531E1-6DEE-49FE-92C0-E88BBFFAEE27}">
      <text>
        <r>
          <rPr>
            <sz val="9"/>
            <color indexed="81"/>
            <rFont val="Tahoma"/>
            <family val="2"/>
          </rPr>
          <t xml:space="preserve">Is there an entry in Fairscribe for this concept?
</t>
        </r>
      </text>
    </comment>
    <comment ref="AA1" authorId="0" shapeId="0" xr:uid="{CE602E12-4BFD-43AF-9299-C4085D460CD1}">
      <text>
        <r>
          <rPr>
            <b/>
            <sz val="9"/>
            <color indexed="81"/>
            <rFont val="Tahoma"/>
            <family val="2"/>
          </rPr>
          <t>An ontology or thesaurus</t>
        </r>
      </text>
    </comment>
    <comment ref="AB1" authorId="0" shapeId="0" xr:uid="{749B3864-1FA3-4423-BC26-9F1AB0487BD2}">
      <text>
        <r>
          <rPr>
            <b/>
            <sz val="9"/>
            <color indexed="81"/>
            <rFont val="Tahoma"/>
            <family val="2"/>
          </rPr>
          <t>Corresponding name for the field in the ontology or thesaurus</t>
        </r>
      </text>
    </comment>
    <comment ref="AC1" authorId="0" shapeId="0" xr:uid="{AE9B4374-8D97-4598-AB5A-75C677156F0C}">
      <text>
        <r>
          <rPr>
            <sz val="9"/>
            <color indexed="81"/>
            <rFont val="Tahoma"/>
            <family val="2"/>
          </rPr>
          <t xml:space="preserve">Link to concept in the ontology or thesaurus
</t>
        </r>
      </text>
    </comment>
    <comment ref="N20" authorId="2" shapeId="0" xr:uid="{32A924D5-4A89-4839-99BA-F5AEC7367A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see text that needs your input
Reply:
    since it is the radius- it is half the height 
Reply:
    @Joshi, Namita (Alliance Bioversity-CIAT) please update the text accordingly</t>
      </text>
    </comment>
    <comment ref="N22" authorId="3" shapeId="0" xr:uid="{DF6D5152-9F23-47B3-B71E-07CD1E2B3B21}">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N23" authorId="4" shapeId="0" xr:uid="{4DC6DE27-CCDD-463E-B50B-9DB6F725D4E2}">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V49" authorId="0" shapeId="0" xr:uid="{A5D6A3CF-F62F-4E7C-9E32-F5ED653617A6}">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0" authorId="0" shapeId="0" xr:uid="{CA8A7486-2A4D-48A7-9966-4E7F1E180A41}">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2" authorId="0" shapeId="0" xr:uid="{2B51BF8C-BCA0-4E37-B9EE-64931880FDE5}">
      <text>
        <r>
          <rPr>
            <b/>
            <sz val="9"/>
            <color indexed="81"/>
            <rFont val="Tahoma"/>
            <family val="2"/>
          </rPr>
          <t>Pete Steward:</t>
        </r>
        <r>
          <rPr>
            <sz val="9"/>
            <color indexed="81"/>
            <rFont val="Tahoma"/>
            <family val="2"/>
          </rPr>
          <t xml:space="preserve">
Has a verypoor definition in AGROVOC</t>
        </r>
      </text>
    </comment>
    <comment ref="T54" authorId="0" shapeId="0" xr:uid="{9D3684AB-C2DF-4E2E-89AD-A2AF13ABA0E6}">
      <text>
        <r>
          <rPr>
            <b/>
            <sz val="9"/>
            <color indexed="81"/>
            <rFont val="Tahoma"/>
            <family val="2"/>
          </rPr>
          <t>Pete Steward:</t>
        </r>
        <r>
          <rPr>
            <sz val="9"/>
            <color indexed="81"/>
            <rFont val="Tahoma"/>
            <family val="2"/>
          </rPr>
          <t xml:space="preserve">
Vague/inappropriate definition</t>
        </r>
      </text>
    </comment>
    <comment ref="Q93" authorId="0" shapeId="0" xr:uid="{0C79B0FC-2BF3-40DC-A268-7FE645A224F4}">
      <text>
        <r>
          <rPr>
            <b/>
            <sz val="9"/>
            <color indexed="81"/>
            <rFont val="Tahoma"/>
            <family val="2"/>
          </rPr>
          <t>AGROVOC has concepts for this</t>
        </r>
      </text>
    </comment>
    <comment ref="C154" authorId="0" shapeId="0" xr:uid="{0FE2B46F-7333-4397-8016-058A0728023B}">
      <text>
        <r>
          <rPr>
            <b/>
            <sz val="9"/>
            <color indexed="81"/>
            <rFont val="Tahoma"/>
            <family val="2"/>
          </rPr>
          <t>Should be captured in the Product tab. Has been used for fish in the past.</t>
        </r>
      </text>
    </comment>
    <comment ref="L156" authorId="0" shapeId="0" xr:uid="{51A98700-7BD4-4F20-BCEA-10E37DE85C5E}">
      <text>
        <r>
          <rPr>
            <b/>
            <sz val="9"/>
            <color indexed="81"/>
            <rFont val="Tahoma"/>
            <family val="2"/>
          </rPr>
          <t>This field and V.Animal.Practice should really be only one field where mulltiple values can be selected</t>
        </r>
      </text>
    </comment>
    <comment ref="Q162" authorId="0" shapeId="0" xr:uid="{2A54FC5E-AB35-4362-B972-5A465BFD566E}">
      <text>
        <r>
          <rPr>
            <b/>
            <sz val="9"/>
            <color indexed="81"/>
            <rFont val="Tahoma"/>
            <family val="2"/>
          </rPr>
          <t>Validation could be linked to a crop table such as EcoCrop</t>
        </r>
      </text>
    </comment>
    <comment ref="AD162" authorId="5" shapeId="0" xr:uid="{D5D712CA-0069-42DF-8952-CB86BA2DF099}">
      <text>
        <t>[Threaded comment]
Your version of Excel allows you to read this threaded comment; however, any edits to it will get removed if the file is opened in a newer version of Excel. Learn more: https://go.microsoft.com/fwlink/?linkid=870924
Comment:
    I think this is a good match, but not sure what computation refers to</t>
      </text>
    </comment>
    <comment ref="P164" authorId="0" shapeId="0" xr:uid="{9AFC947B-7AE1-4010-9336-D7303E718913}">
      <text>
        <r>
          <rPr>
            <b/>
            <sz val="9"/>
            <color indexed="81"/>
            <rFont val="Tahoma"/>
            <family val="2"/>
          </rPr>
          <t>I think the actual code is a bit more complex, but if we simplify this section it will not matter.</t>
        </r>
      </text>
    </comment>
    <comment ref="B166" authorId="6" shapeId="0" xr:uid="{4D3A2149-072B-499C-9F7E-25DB683D1B29}">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67" authorId="0" shapeId="0" xr:uid="{E37E4DFF-B117-4211-BCFF-6604A36D0CDE}">
      <text>
        <r>
          <rPr>
            <b/>
            <sz val="9"/>
            <color indexed="81"/>
            <rFont val="Tahoma"/>
            <family val="2"/>
          </rPr>
          <t>Duplicate field for Till.Method, this field shows values  before name harmonization has been applied</t>
        </r>
      </text>
    </comment>
    <comment ref="L167" authorId="0" shapeId="0" xr:uid="{9F9D60B4-E479-4F8E-85E2-153EF6009447}">
      <text>
        <r>
          <rPr>
            <b/>
            <sz val="9"/>
            <color indexed="81"/>
            <rFont val="Tahoma"/>
            <family val="2"/>
          </rPr>
          <t>Method and implement? Are these different concepts?</t>
        </r>
      </text>
    </comment>
    <comment ref="L168" authorId="0" shapeId="0" xr:uid="{3117D285-E9BA-4F09-A93A-72E8E0D6EFD0}">
      <text>
        <r>
          <rPr>
            <b/>
            <sz val="9"/>
            <color indexed="81"/>
            <rFont val="Tahoma"/>
            <family val="2"/>
          </rPr>
          <t>Rather vague field that needs better definition</t>
        </r>
      </text>
    </comment>
    <comment ref="B186" authorId="7" shapeId="0" xr:uid="{9A2C04B7-54BB-48DD-9BE6-6B8437B50A33}">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87" authorId="0" shapeId="0" xr:uid="{4838827A-7938-4EB9-9727-4B4DEC10AABA}">
      <text>
        <r>
          <rPr>
            <b/>
            <sz val="9"/>
            <color indexed="81"/>
            <rFont val="Tahoma"/>
            <family val="2"/>
          </rPr>
          <t>Duplicate field for Till.Method, this field shows values  before name harmonization has been applied</t>
        </r>
      </text>
    </comment>
    <comment ref="L187" authorId="0" shapeId="0" xr:uid="{F742F643-56DC-4E01-B27B-9715380DB665}">
      <text>
        <r>
          <rPr>
            <b/>
            <sz val="9"/>
            <color indexed="81"/>
            <rFont val="Tahoma"/>
            <family val="2"/>
          </rPr>
          <t>Method and implement? Are these different concepts?</t>
        </r>
      </text>
    </comment>
    <comment ref="L188" authorId="0" shapeId="0" xr:uid="{B68FA78B-B485-4CC4-9999-3F54670657BF}">
      <text>
        <r>
          <rPr>
            <b/>
            <sz val="9"/>
            <color indexed="81"/>
            <rFont val="Tahoma"/>
            <family val="2"/>
          </rPr>
          <t>Rather vague field that needs better definition</t>
        </r>
      </text>
    </comment>
    <comment ref="L203" authorId="0" shapeId="0" xr:uid="{51B3C3B6-2F32-41AF-8D3E-809993C598D4}">
      <text>
        <r>
          <rPr>
            <b/>
            <sz val="9"/>
            <color indexed="81"/>
            <rFont val="Tahoma"/>
            <family val="2"/>
          </rPr>
          <t>Compound field that contains methods such as transplanting and implements such as a dibble stick</t>
        </r>
      </text>
    </comment>
    <comment ref="T212" authorId="0" shapeId="0" xr:uid="{0CAB3D45-AE50-4918-B66A-D7E76973EBFA}">
      <text>
        <r>
          <rPr>
            <b/>
            <sz val="9"/>
            <color indexed="81"/>
            <rFont val="Tahoma"/>
            <family val="2"/>
          </rPr>
          <t>Perhaps we can rethink ERA design around these planting systems?</t>
        </r>
        <r>
          <rPr>
            <sz val="9"/>
            <color indexed="81"/>
            <rFont val="Tahoma"/>
            <family val="2"/>
          </rPr>
          <t xml:space="preserve">
</t>
        </r>
      </text>
    </comment>
    <comment ref="V237" authorId="0" shapeId="0" xr:uid="{FF14A878-4FA3-4F81-9616-4A14D903A459}">
      <text>
        <r>
          <rPr>
            <b/>
            <sz val="9"/>
            <color indexed="81"/>
            <rFont val="Tahoma"/>
            <family val="2"/>
          </rPr>
          <t>P2O5 not available</t>
        </r>
      </text>
    </comment>
    <comment ref="AD237" authorId="0" shapeId="0" xr:uid="{B910AD1A-0735-4DA5-AF28-EFD89C1AC151}">
      <text>
        <r>
          <rPr>
            <b/>
            <sz val="9"/>
            <color indexed="81"/>
            <rFont val="Tahoma"/>
            <family val="2"/>
          </rPr>
          <t>P2O5 not available</t>
        </r>
      </text>
    </comment>
    <comment ref="V239" authorId="0" shapeId="0" xr:uid="{E77825FE-6F97-47BC-A954-DCB0F94D738F}">
      <text>
        <r>
          <rPr>
            <b/>
            <sz val="9"/>
            <color indexed="81"/>
            <rFont val="Tahoma"/>
            <family val="2"/>
          </rPr>
          <t>No K2O</t>
        </r>
      </text>
    </comment>
    <comment ref="AD239" authorId="0" shapeId="0" xr:uid="{3DE55EBF-4BE3-46E5-9EEB-1939C7004D99}">
      <text>
        <r>
          <rPr>
            <b/>
            <sz val="9"/>
            <color indexed="81"/>
            <rFont val="Tahoma"/>
            <family val="2"/>
          </rPr>
          <t>No K20</t>
        </r>
      </text>
    </comment>
    <comment ref="V249" authorId="0" shapeId="0" xr:uid="{3B3D5A4A-03EA-41DF-8400-17D6CA4597BD}">
      <text>
        <r>
          <rPr>
            <b/>
            <sz val="9"/>
            <color indexed="81"/>
            <rFont val="Tahoma"/>
            <family val="2"/>
          </rPr>
          <t>ERA potential compound, consider splitting equipment from method</t>
        </r>
      </text>
    </comment>
    <comment ref="C258" authorId="0" shapeId="0" xr:uid="{166A505D-5852-46AB-AF32-D009D2CCA881}">
      <text>
        <r>
          <rPr>
            <b/>
            <sz val="9"/>
            <color indexed="81"/>
            <rFont val="Tahoma"/>
            <family val="2"/>
          </rPr>
          <t>This section is about the timing of fertilizer operations, it does not allow for variation in applications between growing seasons. Something we may need to address in future.</t>
        </r>
      </text>
    </comment>
    <comment ref="V268" authorId="0" shapeId="0" xr:uid="{6F8C5A01-224B-420D-82C2-0F2A862E48AA}">
      <text>
        <r>
          <rPr>
            <b/>
            <sz val="9"/>
            <color indexed="81"/>
            <rFont val="Tahoma"/>
            <family val="2"/>
          </rPr>
          <t>ERA potential compound, consider splitting equipment from method</t>
        </r>
      </text>
    </comment>
    <comment ref="C277" authorId="0" shapeId="0" xr:uid="{C91BBBDE-BA91-480A-B080-067921B8E724}">
      <text>
        <r>
          <rPr>
            <b/>
            <sz val="9"/>
            <color indexed="81"/>
            <rFont val="Tahoma"/>
            <family val="2"/>
          </rPr>
          <t>This section is about the timing of fertilizer operations, it does not allow for variation in applications between growing seasons. Something we may need to address in future.</t>
        </r>
      </text>
    </comment>
    <comment ref="L296" authorId="0" shapeId="0" xr:uid="{1D1BE295-4020-4192-A08E-B79D930CF0E9}">
      <text>
        <r>
          <rPr>
            <b/>
            <sz val="9"/>
            <color indexed="81"/>
            <rFont val="Tahoma"/>
            <family val="2"/>
          </rPr>
          <t>We have an issue when there are multiple active ingredients (at least in how we have recorded to date).
Product formulation should be split from application information.</t>
        </r>
      </text>
    </comment>
    <comment ref="Z300" authorId="0" shapeId="0" xr:uid="{2CC2C9AC-36E5-417B-A9C4-8FBFDD593247}">
      <text>
        <r>
          <rPr>
            <b/>
            <sz val="9"/>
            <color indexed="81"/>
            <rFont val="Tahoma"/>
            <family val="2"/>
          </rPr>
          <t>Available for specific agrochemicals like pesticide application rate</t>
        </r>
      </text>
    </comment>
    <comment ref="C303" authorId="0" shapeId="0" xr:uid="{F647BBEE-D113-459E-A0AE-F128F4843258}">
      <text>
        <r>
          <rPr>
            <b/>
            <sz val="9"/>
            <color indexed="81"/>
            <rFont val="Tahoma"/>
            <family val="2"/>
          </rPr>
          <t>See F.Date comment</t>
        </r>
      </text>
    </comment>
    <comment ref="C304" authorId="0" shapeId="0" xr:uid="{56FAEB7C-4F8D-41A9-AAF3-F042BFBD40AF}">
      <text>
        <r>
          <rPr>
            <b/>
            <sz val="9"/>
            <color indexed="81"/>
            <rFont val="Tahoma"/>
            <family val="2"/>
          </rPr>
          <t>See F.Date comment</t>
        </r>
      </text>
    </comment>
    <comment ref="C305" authorId="0" shapeId="0" xr:uid="{DD5D00B1-9611-4AAD-89EF-C104CB01A319}">
      <text>
        <r>
          <rPr>
            <b/>
            <sz val="9"/>
            <color indexed="81"/>
            <rFont val="Tahoma"/>
            <family val="2"/>
          </rPr>
          <t>See F.Date comment</t>
        </r>
      </text>
    </comment>
    <comment ref="AE320" authorId="0" shapeId="0" xr:uid="{F38AA368-2331-4BEC-A446-FF6ED007D7CA}">
      <text>
        <r>
          <rPr>
            <b/>
            <sz val="9"/>
            <color indexed="81"/>
            <rFont val="Tahoma"/>
            <family val="2"/>
          </rPr>
          <t>Weird definition</t>
        </r>
      </text>
    </comment>
    <comment ref="C321" authorId="0" shapeId="0" xr:uid="{E84C6774-3950-440C-8417-73A3838809E8}">
      <text>
        <r>
          <rPr>
            <b/>
            <sz val="9"/>
            <color indexed="81"/>
            <rFont val="Tahoma"/>
            <family val="2"/>
          </rPr>
          <t>This section should follow the same structure as chemical or fertilizer applications, or tillage operations.
Section has not been developed as much as others.
Note this section does not include tillage operations for which mechanical weed control is a by-product</t>
        </r>
      </text>
    </comment>
    <comment ref="AE321" authorId="0" shapeId="0" xr:uid="{C1A13876-D331-48E8-9EDF-F69CE69198C9}">
      <text>
        <r>
          <rPr>
            <b/>
            <sz val="9"/>
            <color indexed="81"/>
            <rFont val="Tahoma"/>
            <family val="2"/>
          </rPr>
          <t>Description does not exactly match term</t>
        </r>
      </text>
    </comment>
    <comment ref="V334" authorId="0" shapeId="0" xr:uid="{8904603A-6836-46B0-826C-7B16DA0BE6F6}">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4" authorId="0" shapeId="0" xr:uid="{83C201AB-41BC-4539-93AF-7247E1F14AEC}">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5" authorId="0" shapeId="0" xr:uid="{3A5FC139-0CBF-4E3E-BA9E-3668667B0D68}">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5" authorId="0" shapeId="0" xr:uid="{31B64FC2-0250-4FF2-A985-32AF506479A0}">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6" authorId="0" shapeId="0" xr:uid="{2BD54CFC-EE01-4730-8104-52EF96651ECB}">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6" authorId="0" shapeId="0" xr:uid="{BA06ABFE-4D19-49CA-8A76-6CC55EF96CC4}">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C340" authorId="0" shapeId="0" xr:uid="{947D8393-EE79-418A-BA5D-148D5C0C8486}">
      <text>
        <r>
          <rPr>
            <b/>
            <sz val="9"/>
            <color indexed="81"/>
            <rFont val="Tahoma"/>
            <family val="2"/>
          </rPr>
          <t>These two fields need to be transformed to species x component, like crops.
Perhaps we can integrate with a overall "Species" table.</t>
        </r>
      </text>
    </comment>
    <comment ref="L341" authorId="0" shapeId="0" xr:uid="{6326D065-B07D-4181-80CF-B9E34CAB34CA}">
      <text>
        <r>
          <rPr>
            <b/>
            <sz val="9"/>
            <color rgb="FF000000"/>
            <rFont val="Tahoma"/>
            <family val="2"/>
          </rPr>
          <t>It would be best if this section was just about mulch and we deal with things that are not compost or manure and are added to the surface and then incorporated elsewhere.</t>
        </r>
      </text>
    </comment>
    <comment ref="C353" authorId="0" shapeId="0" xr:uid="{EAA2CF94-4270-4880-89D4-B1D01B5BA7C0}">
      <text>
        <r>
          <rPr>
            <b/>
            <sz val="9"/>
            <color indexed="81"/>
            <rFont val="Tahoma"/>
            <family val="2"/>
          </rPr>
          <t>See F.Date comment</t>
        </r>
        <r>
          <rPr>
            <sz val="9"/>
            <color indexed="81"/>
            <rFont val="Tahoma"/>
            <family val="2"/>
          </rPr>
          <t xml:space="preserve">
</t>
        </r>
      </text>
    </comment>
    <comment ref="B359" authorId="0" shapeId="0" xr:uid="{F35C72BD-F4B1-4A1B-8E33-3F70A6D40F72}">
      <text>
        <r>
          <rPr>
            <b/>
            <sz val="9"/>
            <color rgb="FF000000"/>
            <rFont val="Tahoma"/>
            <family val="2"/>
          </rPr>
          <t>This table is pretty much the same table as for describing the composition of organic fertilizers.</t>
        </r>
      </text>
    </comment>
    <comment ref="AD362" authorId="0" shapeId="0" xr:uid="{B341AA85-0C18-48DD-8AC1-02756F106A03}">
      <text>
        <r>
          <rPr>
            <b/>
            <sz val="9"/>
            <color indexed="81"/>
            <rFont val="Tahoma"/>
            <family val="2"/>
          </rPr>
          <t xml:space="preserve">More specific terms exist. http://www.cropontology.org/rdf/CO_321:0001032
or 
http://www.cropontology.org/rdf/CO_320:0001179
but nothing is "generic dry matter content" for a substance
</t>
        </r>
      </text>
    </comment>
    <comment ref="V368" authorId="0" shapeId="0" xr:uid="{812054AE-C223-4FCB-835E-D5CE9CB27D80}">
      <text>
        <r>
          <rPr>
            <b/>
            <sz val="9"/>
            <color indexed="81"/>
            <rFont val="Tahoma"/>
            <family val="2"/>
          </rPr>
          <t>Available as properties &gt; soil properties &gt; soil chemicophysical properties &gt; phosphorus content but missing from proximate composition</t>
        </r>
      </text>
    </comment>
    <comment ref="V369" authorId="0" shapeId="0" xr:uid="{EDD72B45-D852-4DCA-8E73-25A8A8E23C40}">
      <text>
        <r>
          <rPr>
            <b/>
            <sz val="9"/>
            <color indexed="81"/>
            <rFont val="Tahoma"/>
            <family val="2"/>
          </rPr>
          <t>properties &gt; soil properties &gt; soil chemicophysical properties &gt; phosphorus content &gt; total phosphorus but missing from proximate composition</t>
        </r>
      </text>
    </comment>
    <comment ref="V370" authorId="0" shapeId="0" xr:uid="{E604BBF6-D934-4835-A77B-47CDBF2037F8}">
      <text>
        <r>
          <rPr>
            <b/>
            <sz val="9"/>
            <color indexed="81"/>
            <rFont val="Tahoma"/>
            <family val="2"/>
          </rPr>
          <t>Missing grom proximate composition but available for soil as properties &gt; soil properties &gt; soil chemicophysical properties &gt; phosphorus content</t>
        </r>
      </text>
    </comment>
    <comment ref="V454" authorId="0" shapeId="0" xr:uid="{82DC6D9A-C6E1-4A24-B2F7-43DE040760AC}">
      <text>
        <r>
          <rPr>
            <b/>
            <sz val="9"/>
            <color indexed="81"/>
            <rFont val="Tahoma"/>
            <family val="2"/>
          </rPr>
          <t>Pete Steward:</t>
        </r>
        <r>
          <rPr>
            <sz val="9"/>
            <color indexed="81"/>
            <rFont val="Tahoma"/>
            <family val="2"/>
          </rPr>
          <t xml:space="preserve">
ERA term a bit weak</t>
        </r>
      </text>
    </comment>
    <comment ref="P519" authorId="0" shapeId="0" xr:uid="{C1E5C65B-B5A9-4C41-9245-D4C70F4F3FC5}">
      <text>
        <r>
          <rPr>
            <b/>
            <sz val="9"/>
            <color rgb="FF000000"/>
            <rFont val="Tahoma"/>
            <family val="2"/>
          </rPr>
          <t>Can either be a diet constituent or an entire diet</t>
        </r>
      </text>
    </comment>
    <comment ref="L568" authorId="8" shapeId="0" xr:uid="{EAC45E2B-5F80-4526-8388-B4E92A25C44C}">
      <text>
        <t>[Threaded comment]
Your version of Excel allows you to read this threaded comment; however, any edits to it will get removed if the file is opened in a newer version of Excel. Learn more: https://go.microsoft.com/fwlink/?linkid=870924
Comment:
    This is perhaps better recorded in the Animal tab</t>
      </text>
    </comment>
    <comment ref="C623" authorId="9" shapeId="0" xr:uid="{A27AE808-536E-4458-A14B-9BEF7730A8E1}">
      <text>
        <r>
          <rPr>
            <b/>
            <sz val="9"/>
            <color rgb="FF000000"/>
            <rFont val="Tahoma"/>
            <family val="2"/>
          </rPr>
          <t>Not in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tc={E6B7AE92-ABCF-4F5E-B8F7-66EBA6253DAC}</author>
    <author>tc={DB2D2D3D-3A16-4C3D-A454-1B5717EF0927}</author>
    <author>tc={1F0C647A-5701-43E8-A8C0-24F0CC0B5847}</author>
    <author>Steward, Peter (Alliance Bioversity-CIAT)</author>
    <author>tc={EC7168DA-0B72-8A4C-B262-72B9A952B535}</author>
  </authors>
  <commentList>
    <comment ref="E160" authorId="0" shapeId="0" xr:uid="{E6B7AE92-ABCF-4F5E-B8F7-66EBA6253DAC}">
      <text>
        <t>[Threaded comment]
Your version of Excel allows you to read this threaded comment; however, any edits to it will get removed if the file is opened in a newer version of Excel. Learn more: https://go.microsoft.com/fwlink/?linkid=870924
Comment:
    days?</t>
      </text>
    </comment>
    <comment ref="E327" authorId="1" shapeId="0" xr:uid="{DB2D2D3D-3A16-4C3D-A454-1B5717EF0927}">
      <text>
        <t xml:space="preserve">[Threaded comment]
Your version of Excel allows you to read this threaded comment; however, any edits to it will get removed if the file is opened in a newer version of Excel. Learn more: https://go.microsoft.com/fwlink/?linkid=870924
Comment:
    Differentiate more with Farm &amp; Station mixed?
</t>
      </text>
    </comment>
    <comment ref="E358" authorId="2" shapeId="0" xr:uid="{1F0C647A-5701-43E8-A8C0-24F0CC0B5847}">
      <text>
        <t xml:space="preserve">[Threaded comment]
Your version of Excel allows you to read this threaded comment; however, any edits to it will get removed if the file is opened in a newer version of Excel. Learn more: https://go.microsoft.com/fwlink/?linkid=870924
Comment:
    Unsure
</t>
      </text>
    </comment>
    <comment ref="B544" authorId="3" shapeId="0" xr:uid="{F889DDD8-D2AC-4D29-ABF4-BDAD70811B37}">
      <text>
        <r>
          <rPr>
            <b/>
            <sz val="9"/>
            <color indexed="81"/>
            <rFont val="Tahoma"/>
            <family val="2"/>
          </rPr>
          <t>Steward, Peter (Alliance Bioversity-CIAT):</t>
        </r>
        <r>
          <rPr>
            <sz val="9"/>
            <color indexed="81"/>
            <rFont val="Tahoma"/>
            <family val="2"/>
          </rPr>
          <t xml:space="preserve">
Previously called Diet.Unit</t>
        </r>
      </text>
    </comment>
    <comment ref="D664" authorId="4" shapeId="0" xr:uid="{EC7168DA-0B72-8A4C-B262-72B9A952B5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this unit seems weird can you investigate?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 Steward</author>
    <author>tc={07E2E823-62B3-4D37-9F10-C38003D2DA64}</author>
  </authors>
  <commentList>
    <comment ref="D17" authorId="0" shapeId="0" xr:uid="{78A2FDFE-DC6D-4861-BB31-901101E922B8}">
      <text>
        <r>
          <rPr>
            <b/>
            <sz val="9"/>
            <color indexed="81"/>
            <rFont val="Tahoma"/>
            <family val="2"/>
          </rPr>
          <t>Peter Steward:</t>
        </r>
        <r>
          <rPr>
            <sz val="9"/>
            <color indexed="81"/>
            <rFont val="Tahoma"/>
            <family val="2"/>
          </rPr>
          <t xml:space="preserve">
perhaps these are better captured in the outcomes?</t>
        </r>
      </text>
    </comment>
    <comment ref="B71" authorId="1" shapeId="0" xr:uid="{07E2E823-62B3-4D37-9F10-C38003D2DA64}">
      <text>
        <t>[Threaded comment]
Your version of Excel allows you to read this threaded comment; however, any edits to it will get removed if the file is opened in a newer version of Excel. Learn more: https://go.microsoft.com/fwlink/?linkid=870924
Comment:
    Bioamss?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pstewarda</author>
    <author>Pete Steward</author>
    <author>tc={91956C9C-2B71-43E2-94ED-F490BC1C52A1}</author>
  </authors>
  <commentList>
    <comment ref="E1" authorId="0" shapeId="0" xr:uid="{1C7A4F33-6620-4545-B189-85B6E39C3AF0}">
      <text>
        <r>
          <rPr>
            <b/>
            <sz val="9"/>
            <color indexed="81"/>
            <rFont val="Tahoma"/>
            <family val="2"/>
          </rPr>
          <t>Should this value be excluded from general look-up tables</t>
        </r>
      </text>
    </comment>
    <comment ref="J1" authorId="1" shapeId="0" xr:uid="{7475A467-5986-164A-A0E6-D307BB0B5148}">
      <text>
        <r>
          <rPr>
            <b/>
            <sz val="10"/>
            <color rgb="FF000000"/>
            <rFont val="Tahoma"/>
            <family val="2"/>
          </rPr>
          <t>%  N by weight</t>
        </r>
        <r>
          <rPr>
            <sz val="10"/>
            <color rgb="FF000000"/>
            <rFont val="Tahoma"/>
            <family val="2"/>
          </rPr>
          <t xml:space="preserve">
</t>
        </r>
      </text>
    </comment>
    <comment ref="K1" authorId="1" shapeId="0" xr:uid="{23F3FFD9-838A-524F-B183-00451DBD6922}">
      <text>
        <r>
          <rPr>
            <b/>
            <sz val="10"/>
            <color rgb="FF000000"/>
            <rFont val="Tahoma"/>
            <family val="2"/>
          </rPr>
          <t>% P by weight</t>
        </r>
      </text>
    </comment>
    <comment ref="L1" authorId="1" shapeId="0" xr:uid="{FB5DE8B8-1CAC-0248-97E0-17DB32B56A4A}">
      <text>
        <r>
          <rPr>
            <sz val="10"/>
            <color rgb="FF000000"/>
            <rFont val="Tahoma"/>
            <family val="2"/>
          </rPr>
          <t xml:space="preserve">% K by weight
</t>
        </r>
      </text>
    </comment>
    <comment ref="M1" authorId="1" shapeId="0" xr:uid="{9D7BEB8B-4298-E74A-A242-B24C25EAF8B4}">
      <text>
        <r>
          <rPr>
            <b/>
            <sz val="10"/>
            <color rgb="FF000000"/>
            <rFont val="Tahoma"/>
            <family val="2"/>
          </rPr>
          <t>% S by weight</t>
        </r>
        <r>
          <rPr>
            <sz val="10"/>
            <color rgb="FF000000"/>
            <rFont val="Tahoma"/>
            <family val="2"/>
          </rPr>
          <t xml:space="preserve">
</t>
        </r>
      </text>
    </comment>
    <comment ref="N1" authorId="1" shapeId="0" xr:uid="{82315DBA-6211-D940-99C3-236A62839C8A}">
      <text>
        <r>
          <rPr>
            <b/>
            <sz val="10"/>
            <color rgb="FF000000"/>
            <rFont val="Tahoma"/>
            <family val="2"/>
          </rPr>
          <t>% CA by weight</t>
        </r>
        <r>
          <rPr>
            <sz val="10"/>
            <color rgb="FF000000"/>
            <rFont val="Tahoma"/>
            <family val="2"/>
          </rPr>
          <t xml:space="preserve">
</t>
        </r>
      </text>
    </comment>
    <comment ref="O1" authorId="1" shapeId="0" xr:uid="{C20D81D1-E0DA-294F-82C1-C58F6BBF13CF}">
      <text>
        <r>
          <rPr>
            <b/>
            <sz val="10"/>
            <color rgb="FF000000"/>
            <rFont val="Tahoma"/>
            <family val="2"/>
          </rPr>
          <t>% Mg by weight</t>
        </r>
        <r>
          <rPr>
            <sz val="10"/>
            <color rgb="FF000000"/>
            <rFont val="Tahoma"/>
            <family val="2"/>
          </rPr>
          <t xml:space="preserve">
</t>
        </r>
      </text>
    </comment>
    <comment ref="P1" authorId="2" shapeId="0" xr:uid="{80CA99B5-FDD1-423A-9F1A-4B787DE58ECE}">
      <text>
        <r>
          <rPr>
            <b/>
            <sz val="9"/>
            <color rgb="FF000000"/>
            <rFont val="Tahoma"/>
            <family val="2"/>
          </rPr>
          <t>ERA pratice code that corresponds to application of this fertilizer.</t>
        </r>
        <r>
          <rPr>
            <sz val="9"/>
            <color rgb="FF000000"/>
            <rFont val="Tahoma"/>
            <family val="2"/>
          </rPr>
          <t xml:space="preserve">
</t>
        </r>
      </text>
    </comment>
    <comment ref="Q1" authorId="2" shapeId="0" xr:uid="{260F32E1-DE5E-47B9-87B1-0FCBB70532F2}">
      <text>
        <r>
          <rPr>
            <b/>
            <sz val="9"/>
            <color indexed="81"/>
            <rFont val="Tahoma"/>
            <family val="2"/>
          </rPr>
          <t xml:space="preserve">ERA pratice code that corresponds to application of this fertilizer.
</t>
        </r>
        <r>
          <rPr>
            <sz val="9"/>
            <color indexed="81"/>
            <rFont val="Tahoma"/>
            <family val="2"/>
          </rPr>
          <t xml:space="preserve">
</t>
        </r>
      </text>
    </comment>
    <comment ref="R1" authorId="2" shapeId="0" xr:uid="{7C0864EF-E4FC-40C2-8F9B-2952E6DA7DEE}">
      <text>
        <r>
          <rPr>
            <b/>
            <sz val="9"/>
            <color indexed="81"/>
            <rFont val="Tahoma"/>
            <family val="2"/>
          </rPr>
          <t xml:space="preserve">ERA pratice code that corresponds to application of this fertilizer.
</t>
        </r>
        <r>
          <rPr>
            <sz val="9"/>
            <color indexed="81"/>
            <rFont val="Tahoma"/>
            <family val="2"/>
          </rPr>
          <t xml:space="preserve">
</t>
        </r>
      </text>
    </comment>
    <comment ref="S1" authorId="2" shapeId="0" xr:uid="{86A53490-2430-4558-A0E5-F3C568629986}">
      <text>
        <r>
          <rPr>
            <b/>
            <sz val="9"/>
            <color rgb="FF000000"/>
            <rFont val="Tahoma"/>
            <family val="2"/>
          </rPr>
          <t xml:space="preserve">ERA pratice code that corresponds to application of this fertilizer.
</t>
        </r>
        <r>
          <rPr>
            <sz val="9"/>
            <color rgb="FF000000"/>
            <rFont val="Tahoma"/>
            <family val="2"/>
          </rPr>
          <t xml:space="preserve">
</t>
        </r>
      </text>
    </comment>
    <comment ref="D173" authorId="3" shapeId="0" xr:uid="{91956C9C-2B71-43E2-94ED-F490BC1C52A1}">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unspecified?
Reply:
    Or is it an oversight on our part?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B1" authorId="0" shapeId="0" xr:uid="{3D01835C-AF3C-41EB-9BBC-BCF25950F013}">
      <text>
        <r>
          <rPr>
            <sz val="9"/>
            <color indexed="81"/>
            <rFont val="Tahoma"/>
            <family val="2"/>
          </rPr>
          <t>This field contains values in skinny_cow and other data entries that need to be harmonized to the C.Name value</t>
        </r>
      </text>
    </comment>
    <comment ref="C1" authorId="0" shapeId="0" xr:uid="{57688EB8-E005-40EC-BC3A-8D2DA1E57E9F}">
      <text>
        <r>
          <rPr>
            <sz val="9"/>
            <color indexed="81"/>
            <rFont val="Tahoma"/>
            <family val="2"/>
          </rPr>
          <t>Entity type - user entered</t>
        </r>
      </text>
    </comment>
    <comment ref="D1" authorId="1" shapeId="0" xr:uid="{01CAB227-A6E6-4340-888B-43B848BD33D1}">
      <text>
        <r>
          <rPr>
            <sz val="9"/>
            <color indexed="81"/>
            <rFont val="Tahoma"/>
            <family val="2"/>
          </rPr>
          <t>Entity type indexed from cols M or R</t>
        </r>
      </text>
    </comment>
    <comment ref="G1" authorId="1" shapeId="0" xr:uid="{0344E7DF-5403-42A4-A025-7288CF880AA7}">
      <text>
        <r>
          <rPr>
            <sz val="9"/>
            <color indexed="81"/>
            <rFont val="Tahoma"/>
            <family val="2"/>
          </rPr>
          <t xml:space="preserve">Active ingredients indexed from column I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B1" authorId="0" shapeId="0" xr:uid="{3D337E5C-CD76-4EBB-A130-CE86341F1DF3}">
      <text>
        <r>
          <rPr>
            <sz val="9"/>
            <color indexed="81"/>
            <rFont val="Tahoma"/>
            <family val="2"/>
          </rPr>
          <t xml:space="preserve">ISO4 standard?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H1" authorId="0" shapeId="0" xr:uid="{A5A7A9B3-896E-4F8F-8189-A4DAC3120BA4}">
      <text>
        <r>
          <rPr>
            <sz val="9"/>
            <color indexed="81"/>
            <rFont val="Tahoma"/>
            <family val="2"/>
          </rPr>
          <t xml:space="preserve">Synonyms for a site which the users will be able to see when selecting sites in the data entry template. Use a ; to split multiple synonyms (with no whitespace around it)
</t>
        </r>
      </text>
    </comment>
    <comment ref="I1" authorId="1" shapeId="0" xr:uid="{97913DA8-CE48-4C40-B94F-EE83D5762ED7}">
      <text>
        <r>
          <rPr>
            <sz val="9"/>
            <color indexed="81"/>
            <rFont val="Tahoma"/>
            <family val="2"/>
          </rPr>
          <t>These are names the user will not see in the list used to correct or harmonize values when importing the raw data. 
Use a ";" delim without spaces to separate multiple values.</t>
        </r>
      </text>
    </comment>
    <comment ref="J1" authorId="1" shapeId="0" xr:uid="{6EBD4FDC-AC89-491D-9350-1A52FC796147}">
      <text>
        <r>
          <rPr>
            <sz val="9"/>
            <color indexed="81"/>
            <rFont val="Tahoma"/>
            <family val="2"/>
          </rPr>
          <t>Set to FALSE if we do not want to show this site in data entry templates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M1" authorId="0" shapeId="0" xr:uid="{A9C0BFFA-B0AF-4ED9-BCDB-8E50EA1D802A}">
      <text>
        <r>
          <rPr>
            <b/>
            <sz val="9"/>
            <color indexed="81"/>
            <rFont val="Tahoma"/>
            <family val="2"/>
          </rPr>
          <t>Peter Steward:</t>
        </r>
        <r>
          <rPr>
            <sz val="9"/>
            <color indexed="81"/>
            <rFont val="Tahoma"/>
            <family val="2"/>
          </rPr>
          <t xml:space="preserve">
This is the harmonized variable name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M402" authorId="0" shapeId="0" xr:uid="{1CA9F057-4D2E-0E4F-ABA6-967BB061840A}">
      <text>
        <r>
          <rPr>
            <sz val="11"/>
            <color theme="1"/>
            <rFont val="Calibri"/>
            <family val="2"/>
            <scheme val="minor"/>
          </rPr>
          <t xml:space="preserve">pstewarda: all the oudah varieties are also called; Pied, Ouda, North Nigerian Fulani, Louda, Houda, Foulbe, Fellata, Bororo, Bali-Bali and Oudah bicolore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U337" authorId="0" shapeId="0" xr:uid="{4D325F57-E80E-43C7-9C83-B15E17311832}">
      <text>
        <r>
          <rPr>
            <b/>
            <sz val="9"/>
            <color indexed="81"/>
            <rFont val="Tahoma"/>
            <family val="2"/>
          </rPr>
          <t>baby added here to avoid duplicate synonym from the scientific name for baby corn vs normal corn.</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A1" authorId="0" shapeId="0" xr:uid="{77BC1A21-F032-4822-9093-4491731DC481}">
      <text>
        <r>
          <rPr>
            <sz val="9"/>
            <color rgb="FF000000"/>
            <rFont val="Tahoma"/>
            <family val="2"/>
          </rPr>
          <t xml:space="preserve">These are the raw names in the ERA excels that need to be harmonized. 
</t>
        </r>
        <r>
          <rPr>
            <sz val="9"/>
            <color rgb="FF000000"/>
            <rFont val="Tahoma"/>
            <family val="2"/>
          </rPr>
          <t xml:space="preserve">Separate multiple values for the same item (i.e. the same value in the D.Item.Root.Other.Comp.Proc_All col) using a ";". 
</t>
        </r>
        <r>
          <rPr>
            <sz val="9"/>
            <color rgb="FF000000"/>
            <rFont val="Tahoma"/>
            <family val="2"/>
          </rPr>
          <t>We can ignore any duplicate values due to whitespace as this will be trimmed automatically.</t>
        </r>
      </text>
    </comment>
    <comment ref="E1" authorId="0" shapeId="0" xr:uid="{F04979B3-B403-4CEC-88A7-8790DFDB2133}">
      <text>
        <r>
          <rPr>
            <sz val="9"/>
            <color rgb="FF000000"/>
            <rFont val="Tahoma"/>
            <family val="2"/>
          </rPr>
          <t xml:space="preserve">The full name of the practice, this is important because it should retain a unique diet item name when harmonizing the raw data.
</t>
        </r>
      </text>
    </comment>
    <comment ref="F1" authorId="0" shapeId="0" xr:uid="{4CA666EC-A5EE-4381-AA9B-06D3D9E97227}">
      <text>
        <r>
          <rPr>
            <sz val="9"/>
            <color rgb="FF000000"/>
            <rFont val="Tahoma"/>
            <family val="2"/>
          </rPr>
          <t xml:space="preserve">Inlcudes things like crop varieties and forage growth stages
</t>
        </r>
      </text>
    </comment>
    <comment ref="J215" authorId="0" shapeId="0" xr:uid="{E06BBBCE-2A92-4F40-AE05-B4AEC36969E3}">
      <text>
        <r>
          <rPr>
            <b/>
            <sz val="9"/>
            <color indexed="81"/>
            <rFont val="Tahoma"/>
            <family val="2"/>
          </rPr>
          <t>Synonymous with Waste?</t>
        </r>
      </text>
    </comment>
    <comment ref="B282" authorId="0" shapeId="0" xr:uid="{73BE921D-995B-489D-95D7-1ADB16AC1A81}">
      <text>
        <r>
          <rPr>
            <b/>
            <sz val="9"/>
            <color indexed="81"/>
            <rFont val="Tahoma"/>
            <family val="2"/>
          </rPr>
          <t>Should really be linked to a crop like barley if possible.</t>
        </r>
        <r>
          <rPr>
            <sz val="9"/>
            <color indexed="81"/>
            <rFont val="Tahoma"/>
            <family val="2"/>
          </rPr>
          <t xml:space="preserve">
</t>
        </r>
      </text>
    </comment>
    <comment ref="J285" authorId="0" shapeId="0" xr:uid="{723CE48C-6D0F-4DD7-A02A-9DFE300C4F3A}">
      <text>
        <r>
          <rPr>
            <b/>
            <sz val="9"/>
            <color indexed="81"/>
            <rFont val="Tahoma"/>
            <family val="2"/>
          </rPr>
          <t>Synonymous with Waste?</t>
        </r>
      </text>
    </comment>
    <comment ref="J435" authorId="0" shapeId="0" xr:uid="{9C5B8C20-94AB-46FA-96E0-D0182D0869A0}">
      <text>
        <r>
          <rPr>
            <b/>
            <sz val="9"/>
            <color indexed="81"/>
            <rFont val="Tahoma"/>
            <family val="2"/>
          </rPr>
          <t>Is this synonymous with Haulm, Husk or Hull?</t>
        </r>
        <r>
          <rPr>
            <sz val="9"/>
            <color indexed="81"/>
            <rFont val="Tahoma"/>
            <family val="2"/>
          </rPr>
          <t xml:space="preserve">
</t>
        </r>
      </text>
    </comment>
    <comment ref="J478" authorId="0" shapeId="0" xr:uid="{87CD5F45-419D-4793-99F9-6FAF74EF3C45}">
      <text>
        <r>
          <rPr>
            <b/>
            <sz val="9"/>
            <color indexed="81"/>
            <rFont val="Tahoma"/>
            <family val="2"/>
          </rPr>
          <t>Is this different to the general use of Hull?</t>
        </r>
      </text>
    </comment>
    <comment ref="G758" authorId="0" shapeId="0" xr:uid="{5F9307D6-79A6-4674-939E-7C14E79700DF}">
      <text>
        <r>
          <rPr>
            <b/>
            <sz val="9"/>
            <color indexed="81"/>
            <rFont val="Tahoma"/>
            <family val="2"/>
          </rPr>
          <t>Chop means coarse ground</t>
        </r>
      </text>
    </comment>
    <comment ref="G935" authorId="0" shapeId="0" xr:uid="{E2F3A87C-13C1-40E4-BCB2-AFDD5E9029AA}">
      <text>
        <r>
          <rPr>
            <b/>
            <sz val="9"/>
            <color indexed="81"/>
            <rFont val="Tahoma"/>
            <family val="2"/>
          </rPr>
          <t>Synonymous with fine ground?</t>
        </r>
        <r>
          <rPr>
            <sz val="9"/>
            <color indexed="81"/>
            <rFont val="Tahoma"/>
            <family val="2"/>
          </rPr>
          <t xml:space="preserve">
</t>
        </r>
      </text>
    </comment>
    <comment ref="J1181" authorId="0" shapeId="0" xr:uid="{7936045B-BD1D-4F1A-80E4-194CCB34D668}">
      <text>
        <r>
          <rPr>
            <b/>
            <sz val="9"/>
            <color indexed="81"/>
            <rFont val="Tahoma"/>
            <family val="2"/>
          </rPr>
          <t>Is this different to the general use of Hull?</t>
        </r>
      </text>
    </comment>
    <comment ref="G1488" authorId="0" shapeId="0" xr:uid="{0CC79BA6-8129-4299-B19E-E16101D1D6BB}">
      <text>
        <r>
          <rPr>
            <b/>
            <sz val="9"/>
            <color indexed="81"/>
            <rFont val="Tahoma"/>
            <family val="2"/>
          </rPr>
          <t xml:space="preserve">Synonymous with fine ground?
</t>
        </r>
        <r>
          <rPr>
            <sz val="9"/>
            <color indexed="81"/>
            <rFont val="Tahoma"/>
            <family val="2"/>
          </rPr>
          <t xml:space="preserve">
</t>
        </r>
      </text>
    </comment>
    <comment ref="J1502" authorId="0" shapeId="0" xr:uid="{FA5D681E-BE89-4DBB-9947-4F529EB8089F}">
      <text>
        <r>
          <rPr>
            <b/>
            <sz val="9"/>
            <color indexed="81"/>
            <rFont val="Tahoma"/>
            <family val="2"/>
          </rPr>
          <t>Is this synonymous with Haulm, Husk or Hull?</t>
        </r>
      </text>
    </comment>
    <comment ref="J1541" authorId="0" shapeId="0" xr:uid="{BF215623-1DDA-455E-8808-4A1E5290EA94}">
      <text>
        <r>
          <rPr>
            <b/>
            <sz val="9"/>
            <color indexed="81"/>
            <rFont val="Tahoma"/>
            <family val="2"/>
          </rPr>
          <t>Not sure this should be a component. It's like Brewer's Grain. It’s the byproduct of a food production process. You can't just take molasses from a raw Sugarcane. Then again we have cake nested under crops, so perhaps this is OK.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B335" authorId="0" shapeId="0" xr:uid="{1505A9D0-FC3E-A14D-870C-DB5B1D279404}">
      <text>
        <r>
          <rPr>
            <b/>
            <sz val="10"/>
            <color rgb="FF000000"/>
            <rFont val="Tahoma"/>
            <family val="2"/>
          </rPr>
          <t>pstewarda:</t>
        </r>
        <r>
          <rPr>
            <sz val="10"/>
            <color rgb="FF000000"/>
            <rFont val="Tahoma"/>
            <family val="2"/>
          </rPr>
          <t xml:space="preserve">
</t>
        </r>
        <r>
          <rPr>
            <sz val="10"/>
            <color rgb="FF000000"/>
            <rFont val="Tahoma"/>
            <family val="2"/>
          </rPr>
          <t>is maximus all we have to o on in IRLI feedsb?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tc={A6541F31-8BC4-4D88-A079-D0510F257DCC}</author>
    <author>tc={5EC77702-800E-4779-839E-CF17D84964FC}</author>
  </authors>
  <commentList>
    <comment ref="A667" authorId="0" shapeId="0" xr:uid="{A6541F31-8BC4-4D88-A079-D0510F257DC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t>
      </text>
    </comment>
    <comment ref="B715" authorId="1" shapeId="0" xr:uid="{5EC77702-800E-4779-839E-CF17D84964F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 N/m2/d?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Pete Steward</author>
  </authors>
  <commentList>
    <comment ref="D1" authorId="0" shapeId="0" xr:uid="{00000000-0006-0000-0500-000001000000}">
      <text>
        <r>
          <rPr>
            <b/>
            <sz val="9"/>
            <color rgb="FF000000"/>
            <rFont val="Tahoma"/>
            <family val="2"/>
          </rPr>
          <t>An ontology or thesaurus</t>
        </r>
      </text>
    </comment>
    <comment ref="E1" authorId="0" shapeId="0" xr:uid="{00000000-0006-0000-0500-000002000000}">
      <text>
        <r>
          <rPr>
            <b/>
            <sz val="9"/>
            <color rgb="FF000000"/>
            <rFont val="Tahoma"/>
            <family val="2"/>
          </rPr>
          <t>Corresponding name for the field in the ontology or thesaurus</t>
        </r>
      </text>
    </comment>
    <comment ref="F1" authorId="0" shapeId="0" xr:uid="{00000000-0006-0000-0500-000003000000}">
      <text>
        <r>
          <rPr>
            <sz val="9"/>
            <color indexed="81"/>
            <rFont val="Tahoma"/>
            <family val="2"/>
          </rPr>
          <t xml:space="preserve">Link to concept in the ontology or thesaurus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Pete Steward</author>
    <author>tc={7E376EE8-29C2-44CC-A368-57468D1AE086}</author>
    <author>tc={AF8B0EB5-8630-4727-8D03-85E3CD1E7A50}</author>
    <author>tc={A827DBFC-34BF-44AD-9BC4-EE6B8D98CE93}</author>
    <author>tc={4E2DDC41-483E-4CCA-B24F-C5115DC68655}</author>
    <author>tc={8227DAF6-992B-4C0B-9057-299CA56B220F}</author>
    <author>tc={5D1B6FC2-0C50-4207-8D0B-47A2DABD0F8C}</author>
    <author>tc={0CB756B1-FAFE-4A31-9A71-76D950BDDA7C}</author>
    <author>tc={1573A218-1D74-47D1-99CC-10B6B77EC963}</author>
    <author>tc={78950E6A-451D-48E4-B04E-83C932B089CF}</author>
    <author>tc={7EAC3931-93A5-4A99-B8F1-6FC29D805C5E}</author>
    <author>tc={1116245A-A08A-4573-A196-D6F663F5A0F7}</author>
    <author>tc={10B946AD-7AA6-4D93-A82E-CE14E1C0C6DD}</author>
    <author>tc={BDEE481E-469B-4C51-B6E2-0988199DACC1}</author>
    <author>tc={9FB5A50D-6224-414B-B0F6-41D5E6D2F14E}</author>
    <author>tc={2719939E-64AC-4C2D-9B79-747923CCACB7}</author>
    <author>tc={625B5C85-3424-45DC-8E45-73B329A673E1}</author>
    <author>tc={F65DB4B0-B937-4D51-AC79-FFA2827D9ABA}</author>
    <author>tc={D76A8CC0-BA59-4B38-8801-A04566C929B3}</author>
    <author>tc={6DBE0DD0-3096-4D6E-B62C-2CD144B33C81}</author>
    <author>tc={5D361588-B6A7-4347-B54B-522623C3159F}</author>
    <author>tc={D816E162-0F4D-4E08-BF63-C858D7F58B35}</author>
    <author>tc={43A3683E-DA3E-407A-9429-5348B93071FC}</author>
    <author>tc={C3CBC3C7-9FD3-42CA-8897-FA6D4182179C}</author>
    <author>tc={377929CF-4AB3-4910-AB8A-9F0BE9E2BC4D}</author>
    <author>tc={BBF7BEC9-43DF-4A63-B456-0AACEB75D67C}</author>
    <author>tc={B42CC97E-B9F7-4607-8F63-20FFC7F8E322}</author>
    <author>tc={790556EC-E91E-4617-91A9-104A1C7FC8F6}</author>
    <author>tc={06A4D251-2104-4F49-A38C-BD6636AC146E}</author>
    <author>tc={7DD3162A-C5A6-4531-BBE0-166AC3F3A2D3}</author>
    <author>tc={E98A6B1C-2FE7-429B-9CDB-8FD1DC04CE6E}</author>
    <author>tc={C391D43D-7EF9-4F3F-AB59-CBC72C5D8429}</author>
    <author>tc={7C03D04C-4F42-4D8B-B9CA-B643979E0DEF}</author>
    <author>tc={90393C2C-47A6-49CB-AE16-40880AD624A2}</author>
    <author>tc={447404FF-A1E4-4A5A-B0E8-56BBA6A29001}</author>
    <author>tc={481447EB-3911-418C-B17A-0678FE616FF5}</author>
    <author>tc={D9E34AE3-E3DC-4991-8760-66BAB8C78F4B}</author>
    <author>tc={447BF1A4-B6E7-4B06-95C5-865E36B4460B}</author>
    <author>tc={B500334C-39C7-4996-B6FC-F970CE0FCA43}</author>
    <author>tc={ED513670-FC27-467F-A35C-4757910C8682}</author>
    <author>tc={460887AF-D1E7-4C0C-9B2D-8D8440D09B65}</author>
    <author>tc={B7B96649-9B79-4BCC-8856-0F8D3C9AAEB1}</author>
    <author>tc={503FC74D-3B78-4A0B-B108-6DE9A9D60869}</author>
    <author>tc={928924CB-8B63-4B30-8413-2DA212B9EC8C}</author>
  </authors>
  <commentList>
    <comment ref="K1" authorId="0" shapeId="0" xr:uid="{00000000-0006-0000-0400-000001000000}">
      <text>
        <r>
          <rPr>
            <b/>
            <sz val="9"/>
            <color indexed="81"/>
            <rFont val="Tahoma"/>
            <family val="2"/>
          </rPr>
          <t>An ontology or thesaurus</t>
        </r>
      </text>
    </comment>
    <comment ref="L1" authorId="0" shapeId="0" xr:uid="{00000000-0006-0000-0400-000002000000}">
      <text>
        <r>
          <rPr>
            <b/>
            <sz val="9"/>
            <color indexed="81"/>
            <rFont val="Tahoma"/>
            <family val="2"/>
          </rPr>
          <t>Corresponding name for the field in the ontology or thesaurus</t>
        </r>
      </text>
    </comment>
    <comment ref="M1" authorId="0" shapeId="0" xr:uid="{00000000-0006-0000-0400-000003000000}">
      <text>
        <r>
          <rPr>
            <sz val="9"/>
            <color indexed="81"/>
            <rFont val="Tahoma"/>
            <family val="2"/>
          </rPr>
          <t xml:space="preserve">Link to concept in the ontology or thesaurus
</t>
        </r>
      </text>
    </comment>
    <comment ref="B12" authorId="0" shapeId="0" xr:uid="{00000000-0006-0000-0400-000004000000}">
      <text>
        <r>
          <rPr>
            <b/>
            <sz val="9"/>
            <color indexed="81"/>
            <rFont val="Tahoma"/>
            <family val="2"/>
          </rPr>
          <t>Pete Steward:</t>
        </r>
        <r>
          <rPr>
            <sz val="9"/>
            <color indexed="81"/>
            <rFont val="Tahoma"/>
            <family val="2"/>
          </rPr>
          <t xml:space="preserve">
Amylase + Protease</t>
        </r>
      </text>
    </comment>
    <comment ref="B14" authorId="1"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Is this forage or grain?</t>
      </text>
    </comment>
    <comment ref="B20" authorId="0" shapeId="0" xr:uid="{00000000-0006-0000-0400-000006000000}">
      <text>
        <r>
          <rPr>
            <b/>
            <sz val="9"/>
            <color indexed="81"/>
            <rFont val="Tahoma"/>
            <family val="2"/>
          </rPr>
          <t>Pete Steward:</t>
        </r>
        <r>
          <rPr>
            <sz val="9"/>
            <color indexed="81"/>
            <rFont val="Tahoma"/>
            <family val="2"/>
          </rPr>
          <t xml:space="preserve">
According to Feedipedia Bone Ash is synonymous with Bone Meal</t>
        </r>
      </text>
    </comment>
    <comment ref="B25" authorId="0" shapeId="0" xr:uid="{00000000-0006-0000-0400-000007000000}">
      <text>
        <r>
          <rPr>
            <b/>
            <sz val="9"/>
            <color indexed="81"/>
            <rFont val="Tahoma"/>
            <family val="2"/>
          </rPr>
          <t>Pete Steward:</t>
        </r>
        <r>
          <rPr>
            <sz val="9"/>
            <color indexed="81"/>
            <rFont val="Tahoma"/>
            <family val="2"/>
          </rPr>
          <t xml:space="preserve">
Is broken a type of processing?</t>
        </r>
      </text>
    </comment>
    <comment ref="B27" authorId="2" shapeId="0" xr:uid="{00000000-0006-0000-0400-000008000000}">
      <text>
        <t>[Threaded comment]
Your version of Excel allows you to read this threaded comment; however, any edits to it will get removed if the file is opened in a newer version of Excel. Learn more: https://go.microsoft.com/fwlink/?linkid=870924
Comment:
    Find paper Is this wet, ensiled or dehydrated?</t>
      </text>
    </comment>
    <comment ref="B28" authorId="3" shapeId="0" xr:uid="{00000000-0006-0000-0400-000009000000}">
      <text>
        <t>[Threaded comment]
Your version of Excel allows you to read this threaded comment; however, any edits to it will get removed if the file is opened in a newer version of Excel. Learn more: https://go.microsoft.com/fwlink/?linkid=870924
Comment:
    Find paper and figure out what this is</t>
      </text>
    </comment>
    <comment ref="B29" authorId="4" shapeId="0" xr:uid="{00000000-0006-0000-0400-00000A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B30" authorId="5" shapeId="0" xr:uid="{00000000-0006-0000-0400-00000B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J33" authorId="6" shapeId="0" xr:uid="{00000000-0006-0000-0400-00000C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J34" authorId="7" shapeId="0" xr:uid="{00000000-0006-0000-0400-00000D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0" authorId="8" shapeId="0" xr:uid="{00000000-0006-0000-0400-00000E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1" authorId="9" shapeId="0" xr:uid="{00000000-0006-0000-0400-00000F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B42" authorId="10" shapeId="0" xr:uid="{00000000-0006-0000-0400-000010000000}">
      <text>
        <t>[Threaded comment]
Your version of Excel allows you to read this threaded comment; however, any edits to it will get removed if the file is opened in a newer version of Excel. Learn more: https://go.microsoft.com/fwlink/?linkid=870924
Comment:
    Find paper and figure out what this is. Construction material?</t>
      </text>
    </comment>
    <comment ref="B50" authorId="11" shapeId="0" xr:uid="{00000000-0006-0000-0400-000011000000}">
      <text>
        <t>[Threaded comment]
Your version of Excel allows you to read this threaded comment; however, any edits to it will get removed if the file is opened in a newer version of Excel. Learn more: https://go.microsoft.com/fwlink/?linkid=870924
Comment:
    not in agrovoc or feedipedia</t>
      </text>
    </comment>
    <comment ref="B53" authorId="12" shapeId="0" xr:uid="{00000000-0006-0000-0400-000012000000}">
      <text>
        <t>[Threaded comment]
Your version of Excel allows you to read this threaded comment; however, any edits to it will get removed if the file is opened in a newer version of Excel. Learn more: https://go.microsoft.com/fwlink/?linkid=870924
Comment:
    seems like a combination of cassava bran and fish waste?</t>
      </text>
    </comment>
    <comment ref="B58" authorId="13" shapeId="0" xr:uid="{00000000-0006-0000-0400-000013000000}">
      <text>
        <t>[Threaded comment]
Your version of Excel allows you to read this threaded comment; however, any edits to it will get removed if the file is opened in a newer version of Excel. Learn more: https://go.microsoft.com/fwlink/?linkid=870924
Comment:
    Duplicate</t>
      </text>
    </comment>
    <comment ref="J62" authorId="14" shapeId="0" xr:uid="{00000000-0006-0000-0400-000014000000}">
      <text>
        <t xml:space="preserve">[Threaded comment]
Your version of Excel allows you to read this threaded comment; however, any edits to it will get removed if the file is opened in a newer version of Excel. Learn more: https://go.microsoft.com/fwlink/?linkid=870924
Comment:
    This was only available in Turkish. I translated to English using google translate </t>
      </text>
    </comment>
    <comment ref="B64" authorId="15" shapeId="0" xr:uid="{00000000-0006-0000-0400-000015000000}">
      <text>
        <t>[Threaded comment]
Your version of Excel allows you to read this threaded comment; however, any edits to it will get removed if the file is opened in a newer version of Excel. Learn more: https://go.microsoft.com/fwlink/?linkid=870924
Comment:
    Duplicate</t>
      </text>
    </comment>
    <comment ref="L64" authorId="16" shapeId="0" xr:uid="{00000000-0006-0000-0400-000016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5" authorId="17" shapeId="0" xr:uid="{00000000-0006-0000-0400-000017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7" authorId="18" shapeId="0" xr:uid="{00000000-0006-0000-0400-000018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J69" authorId="19" shapeId="0" xr:uid="{00000000-0006-0000-0400-000019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Ukrainian. I used google translate to translate to English </t>
      </text>
    </comment>
    <comment ref="B70" authorId="20" shapeId="0" xr:uid="{00000000-0006-0000-0400-00001A000000}">
      <text>
        <t xml:space="preserve">[Threaded comment]
Your version of Excel allows you to read this threaded comment; however, any edits to it will get removed if the file is opened in a newer version of Excel. Learn more: https://go.microsoft.com/fwlink/?linkid=870924
Comment:
    Not available in agrovoc or feedipedia </t>
      </text>
    </comment>
    <comment ref="J73" authorId="21" shapeId="0" xr:uid="{00000000-0006-0000-0400-00001B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B80" authorId="22" shapeId="0" xr:uid="{00000000-0006-0000-0400-00001C000000}">
      <text>
        <t xml:space="preserve">[Threaded comment]
Your version of Excel allows you to read this threaded comment; however, any edits to it will get removed if the file is opened in a newer version of Excel. Learn more: https://go.microsoft.com/fwlink/?linkid=870924
Comment:
    Enzyme activators? </t>
      </text>
    </comment>
    <comment ref="Q83" authorId="23" shapeId="0" xr:uid="{00000000-0006-0000-0400-00001D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5" authorId="24" shapeId="0" xr:uid="{00000000-0006-0000-0400-00001E000000}">
      <text>
        <t>[Threaded comment]
Your version of Excel allows you to read this threaded comment; however, any edits to it will get removed if the file is opened in a newer version of Excel. Learn more: https://go.microsoft.com/fwlink/?linkid=870924
Comment:
    Not available in AGROVOC or feedipedia</t>
      </text>
    </comment>
    <comment ref="Q86" authorId="25" shapeId="0" xr:uid="{00000000-0006-0000-0400-00001F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8" authorId="26" shapeId="0" xr:uid="{00000000-0006-0000-0400-000020000000}">
      <text>
        <t>[Threaded comment]
Your version of Excel allows you to read this threaded comment; however, any edits to it will get removed if the file is opened in a newer version of Excel. Learn more: https://go.microsoft.com/fwlink/?linkid=870924
Comment:
    which species of ulva?</t>
      </text>
    </comment>
    <comment ref="B91" authorId="27" shapeId="0" xr:uid="{00000000-0006-0000-0400-000021000000}">
      <text>
        <t xml:space="preserve">[Threaded comment]
Your version of Excel allows you to read this threaded comment; however, any edits to it will get removed if the file is opened in a newer version of Excel. Learn more: https://go.microsoft.com/fwlink/?linkid=870924
Comment:
    Full fat composition may be different from what AGROVOC and feedipedia are describing </t>
      </text>
    </comment>
    <comment ref="N91" authorId="28" shapeId="0" xr:uid="{00000000-0006-0000-0400-000022000000}">
      <text>
        <t>[Threaded comment]
Your version of Excel allows you to read this threaded comment; however, any edits to it will get removed if the file is opened in a newer version of Excel. Learn more: https://go.microsoft.com/fwlink/?linkid=870924
Comment:
    Oil seed cake &gt; soybean meal</t>
      </text>
    </comment>
    <comment ref="B94" authorId="29" shapeId="0" xr:uid="{00000000-0006-0000-0400-000023000000}">
      <text>
        <t>[Threaded comment]
Your version of Excel allows you to read this threaded comment; however, any edits to it will get removed if the file is opened in a newer version of Excel. Learn more: https://go.microsoft.com/fwlink/?linkid=870924
Comment:
    What is this?</t>
      </text>
    </comment>
    <comment ref="B96" authorId="30" shapeId="0" xr:uid="{00000000-0006-0000-0400-000024000000}">
      <text>
        <t>[Threaded comment]
Your version of Excel allows you to read this threaded comment; however, any edits to it will get removed if the file is opened in a newer version of Excel. Learn more: https://go.microsoft.com/fwlink/?linkid=870924
Comment:
    hay? which grass?</t>
      </text>
    </comment>
    <comment ref="J102" authorId="31" shapeId="0" xr:uid="{00000000-0006-0000-0400-000025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Turkish. I used google translate </t>
      </text>
    </comment>
    <comment ref="B137" authorId="32" shapeId="0" xr:uid="{00000000-0006-0000-0400-000026000000}">
      <text>
        <t>[Threaded comment]
Your version of Excel allows you to read this threaded comment; however, any edits to it will get removed if the file is opened in a newer version of Excel. Learn more: https://go.microsoft.com/fwlink/?linkid=870924
Comment:
    Which millet?</t>
      </text>
    </comment>
    <comment ref="B146" authorId="33" shapeId="0" xr:uid="{00000000-0006-0000-0400-000027000000}">
      <text>
        <t>[Threaded comment]
Your version of Excel allows you to read this threaded comment; however, any edits to it will get removed if the file is opened in a newer version of Excel. Learn more: https://go.microsoft.com/fwlink/?linkid=870924
Comment:
    duplicate of Mono Cal KK</t>
      </text>
    </comment>
    <comment ref="J160" authorId="34" shapeId="0" xr:uid="{00000000-0006-0000-0400-000028000000}">
      <text>
        <t>[Threaded comment]
Your version of Excel allows you to read this threaded comment; however, any edits to it will get removed if the file is opened in a newer version of Excel. Learn more: https://go.microsoft.com/fwlink/?linkid=870924
Comment:
    Translated from Ukrainian</t>
      </text>
    </comment>
    <comment ref="B171" authorId="35" shapeId="0" xr:uid="{00000000-0006-0000-0400-000029000000}">
      <text>
        <t>[Threaded comment]
Your version of Excel allows you to read this threaded comment; however, any edits to it will get removed if the file is opened in a newer version of Excel. Learn more: https://go.microsoft.com/fwlink/?linkid=870924
Comment:
    Duplicate of row 170</t>
      </text>
    </comment>
    <comment ref="B174" authorId="36" shapeId="0" xr:uid="{00000000-0006-0000-0400-00002A000000}">
      <text>
        <t>[Threaded comment]
Your version of Excel allows you to read this threaded comment; however, any edits to it will get removed if the file is opened in a newer version of Excel. Learn more: https://go.microsoft.com/fwlink/?linkid=870924
Comment:
    Prosopis chilensis/juliflora/cineraria/farcta?</t>
      </text>
    </comment>
    <comment ref="B183" authorId="37" shapeId="0" xr:uid="{00000000-0006-0000-0400-00002B000000}">
      <text>
        <t>[Threaded comment]
Your version of Excel allows you to read this threaded comment; however, any edits to it will get removed if the file is opened in a newer version of Excel. Learn more: https://go.microsoft.com/fwlink/?linkid=870924
Comment:
    Duplicate of row 182</t>
      </text>
    </comment>
    <comment ref="B185" authorId="38" shapeId="0" xr:uid="{00000000-0006-0000-0400-00002C000000}">
      <text>
        <t>[Threaded comment]
Your version of Excel allows you to read this threaded comment; however, any edits to it will get removed if the file is opened in a newer version of Excel. Learn more: https://go.microsoft.com/fwlink/?linkid=870924
Comment:
    Roasting is a process?</t>
      </text>
    </comment>
    <comment ref="J186" authorId="39" shapeId="0" xr:uid="{00000000-0006-0000-0400-00002D000000}">
      <text>
        <t xml:space="preserve">[Threaded comment]
Your version of Excel allows you to read this threaded comment; however, any edits to it will get removed if the file is opened in a newer version of Excel. Learn more: https://go.microsoft.com/fwlink/?linkid=870924
Comment:
    Translated from Turkish </t>
      </text>
    </comment>
    <comment ref="B193" authorId="40" shapeId="0" xr:uid="{00000000-0006-0000-0400-00002E000000}">
      <text>
        <t xml:space="preserve">[Threaded comment]
Your version of Excel allows you to read this threaded comment; however, any edits to it will get removed if the file is opened in a newer version of Excel. Learn more: https://go.microsoft.com/fwlink/?linkid=870924
Comment:
    very generic. no crop </t>
      </text>
    </comment>
    <comment ref="B223" authorId="41" shapeId="0" xr:uid="{00000000-0006-0000-0400-00002F000000}">
      <text>
        <t>[Threaded comment]
Your version of Excel allows you to read this threaded comment; however, any edits to it will get removed if the file is opened in a newer version of Excel. Learn more: https://go.microsoft.com/fwlink/?linkid=870924
Comment:
    Duplicated. D193</t>
      </text>
    </comment>
    <comment ref="B225" authorId="42" shapeId="0" xr:uid="{00000000-0006-0000-0400-000030000000}">
      <text>
        <t>[Threaded comment]
Your version of Excel allows you to read this threaded comment; however, any edits to it will get removed if the file is opened in a newer version of Excel. Learn more: https://go.microsoft.com/fwlink/?linkid=870924
Comment:
    Birds foot trefoil?</t>
      </text>
    </comment>
    <comment ref="B238" authorId="43" shapeId="0" xr:uid="{00000000-0006-0000-0400-000031000000}">
      <text>
        <t>[Threaded comment]
Your version of Excel allows you to read this threaded comment; however, any edits to it will get removed if the file is opened in a newer version of Excel. Learn more: https://go.microsoft.com/fwlink/?linkid=870924
Comment:
    Which vetch? hairy/narbon/purple/common?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D5C7C-E094-402F-9357-91FCB7E231B2}" keepAlive="1" name="Query - AOM" description="Connection to the 'AOM' query in the workbook." type="5" refreshedVersion="8" background="1" saveData="1">
    <dbPr connection="Provider=Microsoft.Mashup.OleDb.1;Data Source=$Workbook$;Location=AOM;Extended Properties=&quot;&quot;" command="SELECT * FROM [AOM]"/>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<sst xmlns="http://schemas.openxmlformats.org/spreadsheetml/2006/main" count="186865" uniqueCount="33983">
  <si>
    <t>Field.Name</t>
  </si>
  <si>
    <t>Data.Type</t>
  </si>
  <si>
    <t>Description</t>
  </si>
  <si>
    <t>Example</t>
  </si>
  <si>
    <t>Index</t>
  </si>
  <si>
    <t>Numeric</t>
  </si>
  <si>
    <t>A unique number identifiying an single observation (i.e. row) in ERA.</t>
  </si>
  <si>
    <t>Code</t>
  </si>
  <si>
    <t>Character</t>
  </si>
  <si>
    <t>Each paper is assigned a unique code that can be used to identify the source of the data in the database. The code consists of your initials (first and last name) and a sequential four-digit number that begins with 0000 and goes up 1 with each paper entered.</t>
  </si>
  <si>
    <t>TR0343 </t>
  </si>
  <si>
    <t>NN1002</t>
  </si>
  <si>
    <t>Author</t>
  </si>
  <si>
    <t>The name of the first author, last name comes first with no punctuation. Use all initials given and do not include spaces between initials.</t>
  </si>
  <si>
    <t>Bucagu C </t>
  </si>
  <si>
    <t>Yamoah CF</t>
  </si>
  <si>
    <t>Date</t>
  </si>
  <si>
    <t>Positive Integer</t>
  </si>
  <si>
    <t>The year of publication.</t>
  </si>
  <si>
    <t>Journal</t>
  </si>
  <si>
    <t>Abbreviation of the journal name. We use WoS abbreviations that can be found here: https://images.webofknowledge.com/images/help/WOS/A_abrvjt.html</t>
  </si>
  <si>
    <t>Soil &amp; Tillage Research = STR </t>
  </si>
  <si>
    <t>This field will autofill using the data in the Levels tab matching to the user selected journal name.</t>
  </si>
  <si>
    <t>Journal of Plant Nutrition = JPN</t>
  </si>
  <si>
    <t>DOI</t>
  </si>
  <si>
    <t>DOI (or url if no DOI available) of article. DOI = Digital Object Identifier.</t>
  </si>
  <si>
    <t>Elevation</t>
  </si>
  <si>
    <t>Integer</t>
  </si>
  <si>
    <t>The elevation in meters (m). Provide the mid-point if a range is given.</t>
  </si>
  <si>
    <t>Country</t>
  </si>
  <si>
    <t>Country Name</t>
  </si>
  <si>
    <t>Kenya </t>
  </si>
  <si>
    <t>Ivory Coast</t>
  </si>
  <si>
    <t>ISO.3166-1.alpha-3</t>
  </si>
  <si>
    <t>Standardized country name using ISO.3166-1.alpha-3. This field should be auto filled using the country selected and data in the Levels Tab,</t>
  </si>
  <si>
    <t>KEN</t>
  </si>
  <si>
    <t>CIV</t>
  </si>
  <si>
    <t>Site.Type</t>
  </si>
  <si>
    <t>One of the following: Farm, Station, Greenhouse, Survey, or Lab.
Farm research is conducted in a farmer’s field and can be managed by the farmer or researcher. 
Station research is conducted in a controlled setting of research station, university or school. 
Survey research is conducted via interviews that yields quantitative data based on testimonial. 
Greenhouse is conducted in a greenhouse and is only relevant for studies of greenhouse gas emissions data. 
Lab studies can include fisheries feeding trials conducted at a small scale in university research labs. </t>
  </si>
  <si>
    <t>Farm</t>
  </si>
  <si>
    <t>Site.ID</t>
  </si>
  <si>
    <t>Free text name to identify the site. Include institution/station name and location or village/town in county/district, but not the country.</t>
  </si>
  <si>
    <t>Chitedze ARS, Lilongwe</t>
  </si>
  <si>
    <t>IITA, Ibadan</t>
  </si>
  <si>
    <t>MAT</t>
  </si>
  <si>
    <t>Reported mean annual temperature in degrees C. If a range is given, average the values and enter the average. If mean highs and lows are given, they can be averaged to estimate the mean annual temperature.</t>
  </si>
  <si>
    <t>MAP</t>
  </si>
  <si>
    <t>Mean annual precipitation (mm) for the location. This should be a long-term average for more than 10 years of data.</t>
  </si>
  <si>
    <t>TAP</t>
  </si>
  <si>
    <t>Total annual precipitation (mm) for the location in the year corresponding to the outcome data</t>
  </si>
  <si>
    <t>MSP</t>
  </si>
  <si>
    <t>Mean seasonal precipitation (mm) for the location in the season corresponding to the outcome data. This should be a long-term average from more than 10 years of data.</t>
  </si>
  <si>
    <t>TSP</t>
  </si>
  <si>
    <t>Total seasonal precipitation (mm) for the location in the season corresponding to the outcome data</t>
  </si>
  <si>
    <t>Soil.Type</t>
  </si>
  <si>
    <t>List the given soil classification/name in lowercase letters. If more than one soil type is given (within the same taxonomic system) enter both separated by a period ‘.’</t>
  </si>
  <si>
    <t>ferric lixisol</t>
  </si>
  <si>
    <t>lixisol.plinthisol</t>
  </si>
  <si>
    <t>Soil.Classification</t>
  </si>
  <si>
    <t>List the taxonomic system used to classify the soil. Choose from {FAO, USDA, other}.</t>
  </si>
  <si>
    <t>FAO</t>
  </si>
  <si>
    <t>Soil.Texture</t>
  </si>
  <si>
    <t>List the soil texture provided in the text or in tables in lowercase letters. If no texture is named, but % of sand, silt and clay are given, use the soil texture triangle to estimate soil texture (https://www.nrcs.usda.gov/wps/portal/nrcs/detail/soils/survey/?cid=nrcs142p2_054167).</t>
  </si>
  <si>
    <t>sandy loam </t>
  </si>
  <si>
    <t>clay</t>
  </si>
  <si>
    <t>SOC</t>
  </si>
  <si>
    <t>Soil organic carbon. If multiple soil depths are reported, use 0-20 cm, or the closest reported value. Do NOT use soil organic matter (SOM) or total carbon (TSC) measurements here.</t>
  </si>
  <si>
    <t>SOC.Unit</t>
  </si>
  <si>
    <t>Units provided for soil organic carbon. Usually either g/kg or % (also can be density kg/m3 or stocks t/ha)</t>
  </si>
  <si>
    <t>%</t>
  </si>
  <si>
    <t>SOC.Depth</t>
  </si>
  <si>
    <t>Concatenate min (top) and max (bottom) depths user entered with a ""-"", e.g. 0-10.</t>
  </si>
  <si>
    <t>Soil.pH</t>
  </si>
  <si>
    <t>Soil pH value derived during site characterization. If multiple methods for pH are given, report the water (H2O) method.</t>
  </si>
  <si>
    <t>Soil.pH.Method</t>
  </si>
  <si>
    <t>Method used to calculate soil pH.</t>
  </si>
  <si>
    <t>CaCl2</t>
  </si>
  <si>
    <t>Plant.Start</t>
  </si>
  <si>
    <t>Starting of planting period (dd.mm.yyyy)</t>
  </si>
  <si>
    <t>01.12.2015</t>
  </si>
  <si>
    <t>Plant.End</t>
  </si>
  <si>
    <t>End of planting period (dd.mm.yyyy)</t>
  </si>
  <si>
    <t>10.12.2015</t>
  </si>
  <si>
    <t>Harvest.Start</t>
  </si>
  <si>
    <t>Starting of harvest period (dd.mm.yyyy)</t>
  </si>
  <si>
    <t>04.04.2016</t>
  </si>
  <si>
    <t>Harvest.End</t>
  </si>
  <si>
    <t>End of harvest period (dd.mm.yyyy)</t>
  </si>
  <si>
    <t>05.04.2016</t>
  </si>
  <si>
    <t>Rep</t>
  </si>
  <si>
    <t>The number of replicates for the treatments. If the number varies between treatments, use the lowest number. If no number is given, leave blank.</t>
  </si>
  <si>
    <t>Plot.Size</t>
  </si>
  <si>
    <t>The size of the smallest treatment plot unit in m2. If plot dimensions are given, calculate the area in m2. For example, if the size of the subplots is 6m x 4m, the Plot.Size is 24 (m2).</t>
  </si>
  <si>
    <t>CID</t>
  </si>
  <si>
    <t>A unique identifier (within study) describing a set of management practices that occurred in the control which is used to identify the treatment combinations tested, to allow comparison across outcomes in a paper. A default system of T1, T2, T3, etc. can be used. CID should describe the treatment used as the control for this observation.</t>
  </si>
  <si>
    <t>C0</t>
  </si>
  <si>
    <t>C1</t>
  </si>
  <si>
    <t>C.Descrip</t>
  </si>
  <si>
    <t>[Superceded by C.Descrip.Clean column] Free text description of the control treatment. Use sufficient detail to easily identify the practices.</t>
  </si>
  <si>
    <t>Conventional tillage with 20 kg N/ha</t>
  </si>
  <si>
    <t>C.NI</t>
  </si>
  <si>
    <t>Amount of inorganic (chemical) nitrogen applied to control plots in kg/ha</t>
  </si>
  <si>
    <t>C.NO</t>
  </si>
  <si>
    <t>Amount of nitrogen in organic materials (manures or compost, but not residues) applied to control plots, preferably in kg/ha. If no nitrogen content is provided, please list amount of organic manure applied with a ‘t’ to symbolize tonnes.</t>
  </si>
  <si>
    <t>5t</t>
  </si>
  <si>
    <t>TID</t>
  </si>
  <si>
    <t>A unique identifier (within study) describing a set of management practices that occurred in treatment which is used to identify the treatment combinations tested, to allow comparison across outcomes in a paper. A default system of T1, T2, T3, etc. can be used. TID should describe the treatment used as the control for this observation.</t>
  </si>
  <si>
    <t>T1 </t>
  </si>
  <si>
    <t>T2</t>
  </si>
  <si>
    <t>T.Descrip</t>
  </si>
  <si>
    <t>[Superceded by T.Descrip.Clean column] Free text description of the CSA treatment. Use sufficient detail to easily identify all the component practices.</t>
  </si>
  <si>
    <t>Reduced tillage with mulch</t>
  </si>
  <si>
    <t>T.NI</t>
  </si>
  <si>
    <t>Amount of inorganic (chemical) nitrogen (N) applied to CSA treatment in kg/ha</t>
  </si>
  <si>
    <t>T.NO</t>
  </si>
  <si>
    <t>Amount of nitrogen (N) in organic materials (manures or compost) applied to CSA treatment, preferably in kg/ha. If no nitrogen content is provided, please list amount of organic manure applied with a ‘t’ to symbolize tonnes.</t>
  </si>
  <si>
    <t>Diversity</t>
  </si>
  <si>
    <t>Name of species in intercrop or rotations including the crop, first letter of name capitilized and the rest lowercase. Use a dash (-) for intercrops and forward slash (/) for rotation. Use common names of species, unless agroforestry species, then use scientific name. This should be used for both crop and agroforestry intercroppings.</t>
  </si>
  <si>
    <t>Maize/Cotton/Bean </t>
  </si>
  <si>
    <t>Maize-Albizia gummifera</t>
  </si>
  <si>
    <t>Variety</t>
  </si>
  <si>
    <t>Commercial name of the crop or animal variety. Do not include the type of crop or animal in field (e.g. Maasai Red Goats should be Maasai Red).</t>
  </si>
  <si>
    <t>G2333 </t>
  </si>
  <si>
    <t>Katumani</t>
  </si>
  <si>
    <t>Tree</t>
  </si>
  <si>
    <t>Name of tree species used in agroforestry experiments, can be both as an intercrop or as an agroforestry mulch. Please use scientific name and be careful of your spelling. Use full scientific name, do not abbreviate genus (e.g., Mangifera indica should not be abbreviated to M.indica).</t>
  </si>
  <si>
    <t>Gliricidia sepium </t>
  </si>
  <si>
    <t>Acacia abyssinica</t>
  </si>
  <si>
    <t>Duration</t>
  </si>
  <si>
    <t>Length of time the experiment has been ongoing up to the date the data are being reported for in years. In bimodal rainfall systems with multiple growing seasons, seasons are identified by fractions of the year, 0.5, etc. If outcomes are reported in a unimodal rainfall system with one growing season per year, the duration can be equivalent to one year.</t>
  </si>
  <si>
    <t>M.Year</t>
  </si>
  <si>
    <t>The calendar year the measurement was taken. Seasons in multi-season systems are identified by decimals ‘.1’ or ‘.2’ for the first and second season respectively. When the measurements are average values for more than one year create a decimal for the years covered.</t>
  </si>
  <si>
    <t>1999 </t>
  </si>
  <si>
    <t>M.Year.Start</t>
  </si>
  <si>
    <t>Postive Integer</t>
  </si>
  <si>
    <t>First year the measurement was taken (YYYY). For yield or similar outcomes this should relate to the harvest year (rather than the planting year). Where data are aggregated across years also complete the Measurement End Year Field.</t>
  </si>
  <si>
    <t>M.Year.End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</si>
  <si>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</si>
  <si>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Season.Start</t>
  </si>
  <si>
    <t>This only required in areas where there are mutiple growing seasons in a year (e.g., areas with bimodal rainfall or irrigated cropping in dry seasons of a unimodal system).</t>
  </si>
  <si>
    <t>Leave blank where there is only one growing season per year or no seasonal information is presented with the data.</t>
  </si>
  <si>
    <t>Code the season in order 1,2,etc. Determine the season sequence by harvest year. If there are two cropping seasons, with crops harvested in Feb and Sept, Feb = season 1 and Sept = season 2.</t>
  </si>
  <si>
    <t>Season.End</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</si>
  <si>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</si>
  <si>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EU</t>
  </si>
  <si>
    <t>The experimental unit (EU) for which experiment outcomes are reported. This usually a crop or animal product. For cookstove papers it may be a cookstove. The EU for soil outcomes should be the crop(s) grown on the soil unless no crops are grown at all. Letters in the code should be lowercase. If the outcome refers to multiple experimental units (e.g. soil outcomes during an intercropping experiment) select all experimental units separated by a period (see EU2 tab).</t>
  </si>
  <si>
    <t>Outcode</t>
  </si>
  <si>
    <t>The productivity, resilience, or mitigation outcome indicator that data are being reported on (see OUTCOMES2 tab).</t>
  </si>
  <si>
    <t>101 </t>
  </si>
  <si>
    <t>Units</t>
  </si>
  <si>
    <t>Free text description of the units of the data being reported without special characters or formatting.</t>
  </si>
  <si>
    <t>kg/ha</t>
  </si>
  <si>
    <t>MeanC</t>
  </si>
  <si>
    <t>The value that corresponds to the control treatment and outcome. Please standard yields to t/ha where appropropriate, keeping as many decimal places as there is data for.</t>
  </si>
  <si>
    <t>MeanT</t>
  </si>
  <si>
    <t>The value that corresponds to the CSA treatment and outcome. Please standard yields to kg/ha where appropropriate, keeping as many decimal places as there is data for.</t>
  </si>
  <si>
    <t>Upper</t>
  </si>
  <si>
    <t>The depth for which the MeanC and MeanT correspond for soil properties in cm (lowest depth value = upper, so if you have a depth of 0-20 cm the lowest value = 20).</t>
  </si>
  <si>
    <t>Lower</t>
  </si>
  <si>
    <t>The depth for which the MeanC and MeanT correspond for soil properties in cm (highest depth value = lower, so if you have a depth of 0-20 cm the highest value = 0).</t>
  </si>
  <si>
    <t>DataLoc</t>
  </si>
  <si>
    <t>The location in the paper where the data can be found. This should be three letters (fig, tab, or txt) in lowercase and a number (for figures and tables) to signify figure, table or text, respectively.</t>
  </si>
  <si>
    <t>Fig. 1</t>
  </si>
  <si>
    <t>Table 2</t>
  </si>
  <si>
    <t>USD2010.C</t>
  </si>
  <si>
    <t>Monetary outcomes converted to International USD 2010 using World Bank CPI, PPP and exchange rates. There are no reliable data for Zimbabwe.</t>
  </si>
  <si>
    <t>USD2010.T</t>
  </si>
  <si>
    <t>MeanFlip</t>
  </si>
  <si>
    <t>Is a negative result considered better than a positive result (i.e. MeanT/MeanC &lt;1 = good)? This is indexed in using the Outcode field in the compednium and the ""Negative Values"" field in the OUTCOMES tab</t>
  </si>
  <si>
    <t>logical (T/F)</t>
  </si>
  <si>
    <t>T.Feed.Source</t>
  </si>
  <si>
    <t>Where were livestock diets in the treatment practice(s) sourced from?</t>
  </si>
  <si>
    <t>Purchased</t>
  </si>
  <si>
    <t>Produced On-farm</t>
  </si>
  <si>
    <t>Purchased &amp; Produced On-farm</t>
  </si>
  <si>
    <t>C.Feed.Source</t>
  </si>
  <si>
    <t>Where were livestock diets in the control practice(s) sourced from?</t>
  </si>
  <si>
    <t>Species</t>
  </si>
  <si>
    <t>The tree species for which the experiment outcome are reported</t>
  </si>
  <si>
    <t>Partial.Outcome.Name</t>
  </si>
  <si>
    <t>Free text to describe the partial outcome</t>
  </si>
  <si>
    <t>Analysis.Function </t>
  </si>
  <si>
    <t>Describes the logical process used to compare control to treatment (for developers)</t>
  </si>
  <si>
    <t>Version</t>
  </si>
  <si>
    <t>Year in which the ERA data entry took place. Either 2018 or 2020</t>
  </si>
  <si>
    <t>Irrigation.C</t>
  </si>
  <si>
    <t>Logical</t>
  </si>
  <si>
    <t>Indicates the presence of irrigation in the control treatment</t>
  </si>
  <si>
    <t>Irrigation.T</t>
  </si>
  <si>
    <t>Indicates the presence of irrigation in the experimental treatment</t>
  </si>
  <si>
    <t>Irrig.Meth.C</t>
  </si>
  <si>
    <t>Method of irrigation used in the control treatment. Cell will be blank if Irrigation.C is FALSE</t>
  </si>
  <si>
    <t>Irrig.Meth.T</t>
  </si>
  <si>
    <t>Method of irrigation used in the experimental treatment. Cell will be blank if Irrigation.T is FALSE</t>
  </si>
  <si>
    <t>C1:Cn</t>
  </si>
  <si>
    <t>Codes corresponding to all practices used on the control treatment described in C.Descrip. Only one code is placed in each column (see subpractices column of PRACTICES2 tab).</t>
  </si>
  <si>
    <t>h10</t>
  </si>
  <si>
    <t>T1:Tn</t>
  </si>
  <si>
    <t>Codes corresponding to all practices used on the CSA treatment described in T.Descrip. Only one code is placed in each column (see subpractices column of PRACTICES2 tab).</t>
  </si>
  <si>
    <t>b38 </t>
  </si>
  <si>
    <t>d4</t>
  </si>
  <si>
    <t>ID</t>
  </si>
  <si>
    <t>Study number</t>
  </si>
  <si>
    <t>obs_count</t>
  </si>
  <si>
    <t>Number of observations</t>
  </si>
  <si>
    <t>out_count</t>
  </si>
  <si>
    <t>Number of outcomes reported per study</t>
  </si>
  <si>
    <t>Lat</t>
  </si>
  <si>
    <t>Latitude of study location in degrees or decimal degrees, the latter recorded to same accuracy as in publication (or estimated from googlemaps where locations were found from site names/descriptions</t>
  </si>
  <si>
    <t>Lon</t>
  </si>
  <si>
    <t>Longitude of study location in degrees or decimal degrees, the latter recorded to same accuracy as in publication (or estimated from googlemaps where locations were found from site names/descriptions</t>
  </si>
  <si>
    <t>yi</t>
  </si>
  <si>
    <t>the natural log of the response ratio log(MeanT/MeanC)</t>
  </si>
  <si>
    <t>pc</t>
  </si>
  <si>
    <t>pc=proportional change.It is a measure of the ratio of experimental to control outcomes</t>
  </si>
  <si>
    <t>plist</t>
  </si>
  <si>
    <t>experimental ERA practices that are in the experimental, but not the control treatment</t>
  </si>
  <si>
    <t>base.list</t>
  </si>
  <si>
    <t>base practices that are shared between experimental and control treatments</t>
  </si>
  <si>
    <t>EUlist</t>
  </si>
  <si>
    <t>the product code OutcomeCodes$Code for the observation using a - delim for multiple products</t>
  </si>
  <si>
    <t>c13</t>
  </si>
  <si>
    <t>Out.Pillar</t>
  </si>
  <si>
    <t>Outcome pillar name</t>
  </si>
  <si>
    <t>Productivity</t>
  </si>
  <si>
    <t>Out.SubPillar</t>
  </si>
  <si>
    <t>Outcome subpillar name</t>
  </si>
  <si>
    <t>Yield</t>
  </si>
  <si>
    <t>Out.Ind</t>
  </si>
  <si>
    <t>Outcome indicator name</t>
  </si>
  <si>
    <t>Product Yield</t>
  </si>
  <si>
    <t>Out.SubInd</t>
  </si>
  <si>
    <t>Outcome subindicator name</t>
  </si>
  <si>
    <t>Crop Yield</t>
  </si>
  <si>
    <t>SubPrName</t>
  </si>
  <si>
    <t>Experimental subpractice name (note that this corresponds to the Subpractice.S field in the PracticeCodes)</t>
  </si>
  <si>
    <t>Inputs K-Inputs</t>
  </si>
  <si>
    <t>PrName</t>
  </si>
  <si>
    <t>Experimental practice name</t>
  </si>
  <si>
    <t>Inorganic Fertilizer</t>
  </si>
  <si>
    <t>Theme</t>
  </si>
  <si>
    <t>Experimental practice theme name</t>
  </si>
  <si>
    <t>Nutrient Management</t>
  </si>
  <si>
    <t>SubPrName.Base</t>
  </si>
  <si>
    <t>Base practice name (note that this corresponds to the Subpractice.S field in the PracticeCodes)</t>
  </si>
  <si>
    <t>PrName.Base</t>
  </si>
  <si>
    <t>Base practice name</t>
  </si>
  <si>
    <t>Theme.Base</t>
  </si>
  <si>
    <t>Base practice theme name</t>
  </si>
  <si>
    <t>Product</t>
  </si>
  <si>
    <t>The full name of the product, including aspect of the component such as grain, meat or milk</t>
  </si>
  <si>
    <t>Sorghum</t>
  </si>
  <si>
    <t>Product.Type</t>
  </si>
  <si>
    <t>Product type name</t>
  </si>
  <si>
    <t>Plant</t>
  </si>
  <si>
    <t>Product.Subtype</t>
  </si>
  <si>
    <t>Product subtype name</t>
  </si>
  <si>
    <t>Cereals</t>
  </si>
  <si>
    <t>Product.Simple</t>
  </si>
  <si>
    <t>Simplified product name, excluding any aspects of component</t>
  </si>
  <si>
    <t>Latitude</t>
  </si>
  <si>
    <t>Latitude of study location in degrees or decimal degrees</t>
  </si>
  <si>
    <t>Longitude</t>
  </si>
  <si>
    <t>Longitude of study location in degrees or decimal degrees</t>
  </si>
  <si>
    <t>Buffer</t>
  </si>
  <si>
    <t>Manual estimation (e.g. from measuring on google earth) in m of the spatial uncertainty for a point location. The site should within an X m radius (the buffer.manual amount) of the point location specified. Unit is meters</t>
  </si>
  <si>
    <t>Site.Key</t>
  </si>
  <si>
    <t>Longitude, latitude and buffer for the site</t>
  </si>
  <si>
    <t>12.1700 -5.1000 B550</t>
  </si>
  <si>
    <t>AEZ16simple</t>
  </si>
  <si>
    <t>Simplified version of AEZ16 removing the tropic/subtropic classification</t>
  </si>
  <si>
    <t>Warm.Semiarid</t>
  </si>
  <si>
    <t>AEZ16</t>
  </si>
  <si>
    <t>AEZs for Africa South of the Sahara (SSA) based on the methodology developed by FAO and IIASA, using the scheme with 16 classes</t>
  </si>
  <si>
    <t>Tropic - warm/semiarid</t>
  </si>
  <si>
    <t>AEZ5</t>
  </si>
  <si>
    <t>AEZs Africa South of the Sahara (SSA) based on the methodology developed by FAO and IIASA, using the scheme with 5 classes</t>
  </si>
  <si>
    <t>Semi-Arid</t>
  </si>
  <si>
    <t>Mean.Annual.Precip</t>
  </si>
  <si>
    <t>Mean annual precipitation (mm) derived from the CHIRPS 2.0 dataset API at 0.05&amp;deg resolution</t>
  </si>
  <si>
    <t>Mean.Annual.Temp</t>
  </si>
  <si>
    <t>Mean annual temperature (C) derived from the NASA POWER dataset API at 0.5&amp;deg resolution</t>
  </si>
  <si>
    <t>CLY</t>
  </si>
  <si>
    <t>Weight percentage of clay particles (&lt;0.0002 mm)</t>
  </si>
  <si>
    <t>SLT</t>
  </si>
  <si>
    <t>Weight percentage of silt particles (0.0002-0.05 mm)</t>
  </si>
  <si>
    <t>SND</t>
  </si>
  <si>
    <t>Weight percentage of the sand particles (0.05-2 mm)</t>
  </si>
  <si>
    <t>Table</t>
  </si>
  <si>
    <t>Table_Description</t>
  </si>
  <si>
    <t>Field</t>
  </si>
  <si>
    <t>majestic_hippo_2020</t>
  </si>
  <si>
    <t>skinny_cow_2022</t>
  </si>
  <si>
    <t>industrious_elephant_2023</t>
  </si>
  <si>
    <t>courageous_camel_2024</t>
  </si>
  <si>
    <t>key_type</t>
  </si>
  <si>
    <t>source_table</t>
  </si>
  <si>
    <t>lookup_table</t>
  </si>
  <si>
    <t>Calculated</t>
  </si>
  <si>
    <t>Display_Name</t>
  </si>
  <si>
    <t>Data_Type</t>
  </si>
  <si>
    <t>Field_Description</t>
  </si>
  <si>
    <t>Notes</t>
  </si>
  <si>
    <t>Values</t>
  </si>
  <si>
    <t>Validation</t>
  </si>
  <si>
    <t>Required</t>
  </si>
  <si>
    <t>Ref_Source</t>
  </si>
  <si>
    <t>Ref_Name</t>
  </si>
  <si>
    <t>Ref_Link</t>
  </si>
  <si>
    <t>Ref_Match</t>
  </si>
  <si>
    <t>Ref_Notes</t>
  </si>
  <si>
    <t>Translation source</t>
  </si>
  <si>
    <t>Spanish Translation</t>
  </si>
  <si>
    <t>Ref2_DataScribe</t>
  </si>
  <si>
    <t>Ref2_Source</t>
  </si>
  <si>
    <t>Ref2_Name</t>
  </si>
  <si>
    <t>Ref2_Link</t>
  </si>
  <si>
    <t>Ref2_Match</t>
  </si>
  <si>
    <t>Ref2_Notes</t>
  </si>
  <si>
    <t>Other_Links</t>
  </si>
  <si>
    <t>Pub.Out</t>
  </si>
  <si>
    <t>This table captures bibliographic information. Each publication is assigned a unique code in the B.Code field that acts a key field in all other extraction template tables.</t>
  </si>
  <si>
    <t>B.Code</t>
  </si>
  <si>
    <t>p</t>
  </si>
  <si>
    <t>Yes</t>
  </si>
  <si>
    <t>ERA Publication Code</t>
  </si>
  <si>
    <t>A unique code that identifies an extracted publication in the ERA dataset. This code is present in all the tables of era extraction data models.</t>
  </si>
  <si>
    <t>concatenation of unique userID and a number</t>
  </si>
  <si>
    <t>NA</t>
  </si>
  <si>
    <t>B.Author.Last</t>
  </si>
  <si>
    <t>No</t>
  </si>
  <si>
    <t>Author Last Name</t>
  </si>
  <si>
    <t>Publication first author's surname.</t>
  </si>
  <si>
    <t>Free Text</t>
  </si>
  <si>
    <t>B.Date</t>
  </si>
  <si>
    <t>Year Published</t>
  </si>
  <si>
    <t>Integer  (YYYY)</t>
  </si>
  <si>
    <t>Integer &gt;1950 &amp; &lt;=Present Year</t>
  </si>
  <si>
    <t>B.Journal</t>
  </si>
  <si>
    <t>Name of journal this research is published in.</t>
  </si>
  <si>
    <t>SCiO should have some ideas how to populate this field</t>
  </si>
  <si>
    <t>B.DOI</t>
  </si>
  <si>
    <t>Digital object identifier (DOI) for the publication (e.g. 10.1080/03650340.2017.1411589). Do not include https://doi.org/ when entering this. Please strip the “https://doi.org/” when entering a doi . Correct = “10.1002/jrsm.1563”, Incorrect = “https://doi.org/10.1002/jrsm.1563”.
If there is no DOI for a publication then report the https address of the article.</t>
  </si>
  <si>
    <t>Strip out https://</t>
  </si>
  <si>
    <t>One of B.Doi or B.Url required</t>
  </si>
  <si>
    <t>B.Url</t>
  </si>
  <si>
    <t>Website</t>
  </si>
  <si>
    <t>For a publication with no DOI, please enter the full website address where it can be found.</t>
  </si>
  <si>
    <t>Has this field been merged with doi in the new data model</t>
  </si>
  <si>
    <t>Should be a web address</t>
  </si>
  <si>
    <t>B.Project</t>
  </si>
  <si>
    <t>Project</t>
  </si>
  <si>
    <t>Name the project of the current extraction round</t>
  </si>
  <si>
    <t>Data extractions will relate to specific projects/budgets/modules this field will link to a table of projects that the user can define, or a user is assigned to a specific project and it autofills.</t>
  </si>
  <si>
    <t>B.Link1</t>
  </si>
  <si>
    <t>Linked Publication DOI/Website 1</t>
  </si>
  <si>
    <t>Publications that are referenced in this publication that may present results from the same experiment.</t>
  </si>
  <si>
    <t>Should be a web address or DOI</t>
  </si>
  <si>
    <t>B.Link2</t>
  </si>
  <si>
    <t>Linked Publication DOI/Website 2</t>
  </si>
  <si>
    <t>B.Link3</t>
  </si>
  <si>
    <t>Linked Publication DOI/Website 3</t>
  </si>
  <si>
    <t>B.Link4</t>
  </si>
  <si>
    <t>Linked Publication DOI/Website 4</t>
  </si>
  <si>
    <t>Site.Out</t>
  </si>
  <si>
    <t>Here we record the geographic co-ordinates of where an experiment has taken place and the uncertainty associated with this. You can record multiple locations. 
For each site you can also capture general biophysical information about the site and the starting conditions that describe the soils of the site.</t>
  </si>
  <si>
    <t>What is the context of the experiment?</t>
  </si>
  <si>
    <t xml:space="preserve">This describes the nature of the field and who is managing it  </t>
  </si>
  <si>
    <t>lookup_levels$Site.Type</t>
  </si>
  <si>
    <t>Country where the study is performed</t>
  </si>
  <si>
    <t>Country$Countries</t>
  </si>
  <si>
    <t>Site Name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</si>
  <si>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</si>
  <si>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Free Text/Can choose exisiting Site.ID for specified Country within the database or add a new one, perhaps the list should also be subset by Site experimental type. If co-ordinates are changed for the site we need to Flag this to check.</t>
  </si>
  <si>
    <t>None</t>
  </si>
  <si>
    <t>Site.Admin</t>
  </si>
  <si>
    <t>How is the location reported?</t>
  </si>
  <si>
    <t>A qualitative measure of how accurate you think the location reporting is. If the study is at a research station, but we only know the location of the city where the station is,  we record "City". If we know the exact location of the station record "Facility".</t>
  </si>
  <si>
    <t>lookup_levels$Site.Admin</t>
  </si>
  <si>
    <t>Site.Agg</t>
  </si>
  <si>
    <t>Does the location contain sub-locations?</t>
  </si>
  <si>
    <t>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t>
  </si>
  <si>
    <t>Yes, No</t>
  </si>
  <si>
    <t>ISO.3166.1.alpha.3</t>
  </si>
  <si>
    <t>Enter the Iso Code of the Country</t>
  </si>
  <si>
    <t>Three letters code for countries</t>
  </si>
  <si>
    <t>this is not in the excel but in the dataset in R</t>
  </si>
  <si>
    <t>Site.LatD</t>
  </si>
  <si>
    <t>Latitude (Decimal Degrees)</t>
  </si>
  <si>
    <t>Longitude and latitude are geographic coordinates that specify the position of a point on the Earth's surface, with longitude measuring east-west position and latitude measuring north-south position</t>
  </si>
  <si>
    <t>Should be within the country selected.</t>
  </si>
  <si>
    <t>Site.Lat.Unc</t>
  </si>
  <si>
    <t>Latitude Uncertainty (m)</t>
  </si>
  <si>
    <t>An important field used where a location is a region (e.g. a county or district polygon) which has a bounding box that is more rectangular than square (if square then just used the Uncertainty (Radius in m) field). Give the height of the region NAMITA IS THIS THE TOTAL HEIGHT OR HALF THE HEIGHT in meters?</t>
  </si>
  <si>
    <t>Values &lt;=10m are suspicious (this would be very tiny region or experiment)</t>
  </si>
  <si>
    <t>Yes if Site.Buffer.Manual is blank or Site.Lon.Unc is not blank</t>
  </si>
  <si>
    <t>Site.LonD</t>
  </si>
  <si>
    <t>Longitude (Decimal Degrees)</t>
  </si>
  <si>
    <t>Site.Lon.Unc</t>
  </si>
  <si>
    <t>Longitude Uncertainty (m)</t>
  </si>
  <si>
    <t>An important field used where a location is a region (e.g. a county or district polygon) which has a bounding box that is more rectangular than square (if square then just used the Uncertainty (Radius in m) field). Give the width of the region NAMITA IS THIS THE TOTAL HEIGHT OR HALF THE HEIGHT in meters?</t>
  </si>
  <si>
    <t>Yes if Site.Buffer.Manual is blank or Site.Lat.Unc is not blank</t>
  </si>
  <si>
    <t>Site.Buffer.Manual</t>
  </si>
  <si>
    <t>Uncertainty (Radius in m)</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</si>
  <si>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</si>
  <si>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Yes if Site.Lat.Unc &amp; Site.Lon.Unc are not blank, not allowed to be filled if Site.Lat.Unc|Site.Lon.Unc are not blank.</t>
  </si>
  <si>
    <t>Site.Rain.Seasons</t>
  </si>
  <si>
    <t>Number of Rainy Seasons</t>
  </si>
  <si>
    <t>Number of rainy seasons</t>
  </si>
  <si>
    <t>1,2,Year Round,Unspecified,NA</t>
  </si>
  <si>
    <t>Site.Start.S1</t>
  </si>
  <si>
    <t>Season1 Start</t>
  </si>
  <si>
    <t>start date of the first season</t>
  </si>
  <si>
    <t>lookup_levels$Site.Seasons</t>
  </si>
  <si>
    <t>Site.End.S1</t>
  </si>
  <si>
    <t>Season1 End</t>
  </si>
  <si>
    <t>end date of the first season</t>
  </si>
  <si>
    <t>Site.Length.S1</t>
  </si>
  <si>
    <t>Rainy  Season 1 Length (days)</t>
  </si>
  <si>
    <t>Length of the first season</t>
  </si>
  <si>
    <t>&lt;=365, warning if &gt;=200 and not in RCongo or DRCongo</t>
  </si>
  <si>
    <t>Site.Start.S2</t>
  </si>
  <si>
    <t>Season2 Start</t>
  </si>
  <si>
    <t>start date of the second season</t>
  </si>
  <si>
    <t>Site.End.S2</t>
  </si>
  <si>
    <t>Season2 End</t>
  </si>
  <si>
    <t>end date of the second season</t>
  </si>
  <si>
    <t>Site.Length.S2</t>
  </si>
  <si>
    <t>Rainy Season 2 Length (days)</t>
  </si>
  <si>
    <t>length of the second season</t>
  </si>
  <si>
    <t>Value&lt;(365-Site.Length.S1)</t>
  </si>
  <si>
    <t>Site.MSP.S1</t>
  </si>
  <si>
    <t>Mean Seasonal Precipitation (mm) - S1</t>
  </si>
  <si>
    <t xml:space="preserve">Mean Precipitation for the first season </t>
  </si>
  <si>
    <t>Range 0 to 9000. Warning on values not in range 200 to 4000. This could be linked to a country table.</t>
  </si>
  <si>
    <t>Site.MSP.S2</t>
  </si>
  <si>
    <t>Mean Seasonal Precipitation (mm) - S2</t>
  </si>
  <si>
    <t xml:space="preserve">Mean Precipitation fot the second season </t>
  </si>
  <si>
    <t>Site.MAP</t>
  </si>
  <si>
    <t>Mean Annual Rainfall (mm)</t>
  </si>
  <si>
    <t>This field is used to report the long-term avergae mean annual rainfall of the location. Rainall that is reported for a specific season or year during the experiment should be recorded in the times tab</t>
  </si>
  <si>
    <t>Site.MAT</t>
  </si>
  <si>
    <t xml:space="preserve">Mean Annual Temperature (°C) </t>
  </si>
  <si>
    <t>This field is used to report the long-term avergae mean annual temperature of the location. Temperature that is reported for a specific season or year during the experiment should be recorded in the times tab</t>
  </si>
  <si>
    <t>Range 5 to 45. Warning on values not in range 10 to 35.</t>
  </si>
  <si>
    <t>Site.Elevation</t>
  </si>
  <si>
    <t>Elevation (masl)</t>
  </si>
  <si>
    <t>Elevation in meters above sea level</t>
  </si>
  <si>
    <t xml:space="preserve">Range  -200 to 5000. Warning on values not in range  to 5 to 3500. </t>
  </si>
  <si>
    <t>Site.Slope.Perc</t>
  </si>
  <si>
    <t>Slope (%)</t>
  </si>
  <si>
    <t>Slope of the site in %</t>
  </si>
  <si>
    <t>Range 0 to 100, warn on values &gt;70.</t>
  </si>
  <si>
    <t>Site.Slope.Degree</t>
  </si>
  <si>
    <t>Slope (°)</t>
  </si>
  <si>
    <t>Slope of the site in °</t>
  </si>
  <si>
    <t>Range 0 to 90, warn on values &gt;65.</t>
  </si>
  <si>
    <t>Site.Soil.Texture</t>
  </si>
  <si>
    <t>Soil Texture</t>
  </si>
  <si>
    <t>Texture of the soil site</t>
  </si>
  <si>
    <t>lookup_levels$Soil.Texture</t>
  </si>
  <si>
    <t>Site.Notes</t>
  </si>
  <si>
    <t>f</t>
  </si>
  <si>
    <t>Pub.Out$B.Code</t>
  </si>
  <si>
    <t>Soil.Out</t>
  </si>
  <si>
    <t>This section is used to record detailed soil properties at the beginning of an experiment, including texture, pH, nutrient content, and other relevant information. You can add several lines to the table where soil properties are reported for multiple depths. Don't record soil properties measured after an experiment has begun here.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</si>
  <si>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</si>
  <si>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Camila</t>
  </si>
  <si>
    <t>Nombre del sitio</t>
  </si>
  <si>
    <t>Soil.Upper</t>
  </si>
  <si>
    <t xml:space="preserve">Depth (cm) Upper </t>
  </si>
  <si>
    <t>The upper limit of depth at which soil samples are collected for analysis of soil properties such as texture, pH, and nutrient content.</t>
  </si>
  <si>
    <t>Range 0 to 500, Soil.Upper&gt;=Soil.Lower</t>
  </si>
  <si>
    <t>AGROVOC</t>
  </si>
  <si>
    <t>depth</t>
  </si>
  <si>
    <t>http://aims.fao.org/aos/agrovoc/c_2190</t>
  </si>
  <si>
    <t>Partial</t>
  </si>
  <si>
    <t>measure &gt; dimensions &gt; depth</t>
  </si>
  <si>
    <t>Profundidad</t>
  </si>
  <si>
    <t>Soil.Lower</t>
  </si>
  <si>
    <t xml:space="preserve">Depth (cm) Lower </t>
  </si>
  <si>
    <t>The lower limit of depth at which soil samples are collected for analysis of soil properties such as texture, pH, and nutrient content. The lower depth will be greater than the upper depth</t>
  </si>
  <si>
    <t>Range 0 to 500, Soil.Lower&gt;=Soil.Upper</t>
  </si>
  <si>
    <t>variable</t>
  </si>
  <si>
    <t>Soil variable measured</t>
  </si>
  <si>
    <t>Select the variable measured on soil</t>
  </si>
  <si>
    <t>value</t>
  </si>
  <si>
    <t>Value of the measured variable</t>
  </si>
  <si>
    <t>Enter the measure of the soil variable</t>
  </si>
  <si>
    <t>Free_Text</t>
  </si>
  <si>
    <t>Unit</t>
  </si>
  <si>
    <t>Unit of the value of the measured variable</t>
  </si>
  <si>
    <t>Unit of the soil variable</t>
  </si>
  <si>
    <t>lookup?</t>
  </si>
  <si>
    <t>Method</t>
  </si>
  <si>
    <t>Method for the measured variable</t>
  </si>
  <si>
    <t>Method to measure the soil variable</t>
  </si>
  <si>
    <t>Sand (%)</t>
  </si>
  <si>
    <t>Content of mineral particles with sizes between 63µm-2mm in soil. Note: According to different national and international particle-size classification systems, size classes may differ slightly. Source: AGROVOC</t>
  </si>
  <si>
    <t>Range 0 to 100, SND&lt;=(100-SLT-CLY)</t>
  </si>
  <si>
    <t>soil separates
sand</t>
  </si>
  <si>
    <t>http://aims.fao.org/aos/agrovoc/c_7190</t>
  </si>
  <si>
    <t>properties &gt; soil properties &gt; soil chemicophysical properties &gt; soil texture &gt; soil separates
substances &gt; rock &gt; sand</t>
  </si>
  <si>
    <t>Arena</t>
  </si>
  <si>
    <t>Silt (%)</t>
  </si>
  <si>
    <t>Content of mineral particles with sizes between 2-63µm in soil. Note: According to different national and international particle-size classification systems, size classes may differ slightly. Source: AGROVOC</t>
  </si>
  <si>
    <t>Range 0 to 100, SLT&lt;=(100-SND-CLY)</t>
  </si>
  <si>
    <t>soil separates
silt</t>
  </si>
  <si>
    <t>http://aims.fao.org/aos/agrovoc/c_7190
http://aims.fao.org/aos/agrovoc/c_331558</t>
  </si>
  <si>
    <t>properties &gt; soil properties &gt; soil chemicophysical properties &gt; soil texture &gt; soil separates
substances &gt; sediment &gt; silt</t>
  </si>
  <si>
    <t>Limo</t>
  </si>
  <si>
    <t>Clay (%)</t>
  </si>
  <si>
    <t>Very fine mineral particles smaller than 2 µm. Source: AGROVOC</t>
  </si>
  <si>
    <t>Range 0 to 100, CLY&lt;=(100-SND-SLT)</t>
  </si>
  <si>
    <t>http://aims.fao.org/aos/agrovoc/c_15619</t>
  </si>
  <si>
    <t>... &gt; soil properties &gt; soil chemicophysical properties &gt; soil texture &gt; soil separates &gt; clay
substances &gt; rock &gt; clay</t>
  </si>
  <si>
    <t>Arcilla</t>
  </si>
  <si>
    <t>Soil.BD</t>
  </si>
  <si>
    <t>Bulk Density (BD)</t>
  </si>
  <si>
    <t>Also called Soil Density. Soil bulk density is the weight of soil per unit volume, expressed in g/cm3 or Mg/m3, and is an indicator of soil compaction or looseness, which affects root growth, water infiltration, and nutrient availability.</t>
  </si>
  <si>
    <t>Depends on Unit</t>
  </si>
  <si>
    <t>soil density</t>
  </si>
  <si>
    <t>http://aims.fao.org/aos/agrovoc/c_7167</t>
  </si>
  <si>
    <t>properties &gt; soil properties &gt; soil chemicophysical properties &gt; soil density</t>
  </si>
  <si>
    <t>Densidad aparente</t>
  </si>
  <si>
    <t>Soil.TC</t>
  </si>
  <si>
    <t>Total Carbon (TC)</t>
  </si>
  <si>
    <t>Content or amount of total carbon in soil, including organic carbon and carbon from lime. Source: AGROVOC</t>
  </si>
  <si>
    <t>total carbon</t>
  </si>
  <si>
    <t>http://aims.fao.org/aos/agrovoc/c_24fb4269</t>
  </si>
  <si>
    <t>properties &gt; soil properties &gt; soil chemicophysical properties &gt; total carbon</t>
  </si>
  <si>
    <t>Carbono total</t>
  </si>
  <si>
    <t>Soil.SOC</t>
  </si>
  <si>
    <t>Soil Organic Carbon Content (SOC)</t>
  </si>
  <si>
    <t>Soil organic carbon (SOC) content is a measure of the amount of carbon present in the soil in the form of organic matter, such as dead plant and animal material, that has not yet decomposed into inorganic carbon dioxide. SOC content is expressed as a percentage or weight of carbon per unit of soil mass and is a critical indicator of soil health and fertility. Soil organic carbon (SOC) is a component of soil organic matter (SOM) and represents the carbon-containing fraction of SOM.</t>
  </si>
  <si>
    <t>soil organic carbon</t>
  </si>
  <si>
    <t>http://aims.fao.org/aos/agrovoc/c_389fe908</t>
  </si>
  <si>
    <t>substances &gt; organic matter &gt; soil organic matter &gt; soil organic carbon</t>
  </si>
  <si>
    <t xml:space="preserve">Contenido de carbono organico </t>
  </si>
  <si>
    <t>Soil.SOM</t>
  </si>
  <si>
    <t>Soil Organic Matter Content (SOM)</t>
  </si>
  <si>
    <t>Soil organic matter (SOM) content, includes both living and dead organic matter in the soil, such as plant roots, microorganisms, and decomposing organic materials. SOM is a more comprehensive measure of the total organic matter in the soil (than SOC), including both the stable and labile fractions, and is a key indicator of soil quality and productivity. While SOC is a subset of SOM, SOM takes into account the complex interactions among different organic matter components and soil properties, making it a more comprehensive indicator of soil health.</t>
  </si>
  <si>
    <t>soil organic matter</t>
  </si>
  <si>
    <t>http://aims.fao.org/aos/agrovoc/c_35657</t>
  </si>
  <si>
    <t>substances &gt; organic matter &gt; soil organic matter</t>
  </si>
  <si>
    <t xml:space="preserve">Contenido de materia organica </t>
  </si>
  <si>
    <t xml:space="preserve">Soil pH </t>
  </si>
  <si>
    <t>Soil pH is a measure of the acidity or alkalinity of the soil, expressed as the negative logarithm of the hydrogen ion concentration (pH scale ranges from 0 to 14). The pH scale is logarithmic, so each whole number represents a tenfold difference in acidity or alkalinity. Soil pH is a critical parameter for soil fertility and plant growth, as it influences nutrient availability, microbial activity, and soil structure.</t>
  </si>
  <si>
    <t>Range 3 to 11, warning if &lt;4 or &gt;10</t>
  </si>
  <si>
    <t>soil pH</t>
  </si>
  <si>
    <t>http://aims.fao.org/aos/agrovoc/c_34901</t>
  </si>
  <si>
    <t>properties &gt; chemicophysical properties &gt; pH &gt; soil pH
measure &gt; pH &gt; soil pH
properties &gt; soil properties &gt; soil chemicophysical properties &gt; soil pH</t>
  </si>
  <si>
    <t>pH del suelo</t>
  </si>
  <si>
    <t>Soil.CEC</t>
  </si>
  <si>
    <t>Cation Exchange Capacity (CEC)</t>
  </si>
  <si>
    <t>Cation Exchange Capacity (CEC) is a measure of the soil's ability to hold positively charged ions, known as cations, and is expressed as the number of milliequivalents of cations per 100 grams of soil. CEC is a critical parameter for soil fertility, as it influences the soil's ability to retain and supply essential plant nutrients such as calcium, magnesium, and potassium. While CEC and EC are both indicators of soil health and fertility, CEC relates to the soil's nutrient-holding capacity, while EC reflects the level of soil salinity.</t>
  </si>
  <si>
    <t>cation exchange capacity</t>
  </si>
  <si>
    <t>http://aims.fao.org/aos/agrovoc/c_24981</t>
  </si>
  <si>
    <t>properties &gt; chemicophysical properties &gt; ion exchange capacity &gt; cation exchange capacity
measure &gt; ion exchange capacity &gt; cation exchange capacity</t>
  </si>
  <si>
    <t>Capacidad de intercambio cationico</t>
  </si>
  <si>
    <t>Soil.EC</t>
  </si>
  <si>
    <t>Electrical Conductivity (EC)</t>
  </si>
  <si>
    <t>Electrical Conductivity (EC), is a measure of the soil's ability to conduct electrical charges and is expressed as the amount of electrical current that passes through a soil sample. EC is related to the concentration of soluble salts in the soil, and high EC values can indicate soil salinity, which can be detrimental to crop growth and yield. While CEC and EC are both indicators of soil health and fertility, CEC relates to the soil's nutrient-holding capacity, while EC reflects the level of soil salinity.</t>
  </si>
  <si>
    <t>electrical conductivity</t>
  </si>
  <si>
    <t>http://aims.fao.org/aos/agrovoc/c_24022</t>
  </si>
  <si>
    <t>properties &gt; chemicophysical properties &gt; electrical properties &gt; electrical conductivity</t>
  </si>
  <si>
    <t>Conductividad electrica</t>
  </si>
  <si>
    <t>Soil.FC</t>
  </si>
  <si>
    <t>Water Holding Capacity (WHC)</t>
  </si>
  <si>
    <t>Soil water holding capacity (WHC) is the maximum amount of water that a given volume of soil can hold against the force of gravity, usually expressed as the amount of water retained per unit of soil depth or volume. The water holding capacity of a soil depends on its texture, structure, organic matter content, and compaction, and is a critical factor for plant growth and productivity, particularly in areas with limited or erratic rainfall.</t>
  </si>
  <si>
    <t>water holding capacity</t>
  </si>
  <si>
    <t>http://aims.fao.org/aos/agrovoc/c_25304</t>
  </si>
  <si>
    <t>properties &gt; chemicophysical properties &gt; water holding capacity</t>
  </si>
  <si>
    <t>Capacidad de retencio de agua (o Capacidad de campo=Field capacity)</t>
  </si>
  <si>
    <t>Soil.TN</t>
  </si>
  <si>
    <t>Total Nitrogen (TN)</t>
  </si>
  <si>
    <t>Content or amount of total nitrogen in soil. Source: AGROVOC</t>
  </si>
  <si>
    <t>total nitrogen</t>
  </si>
  <si>
    <t>http://aims.fao.org/aos/agrovoc/c_bdc779f4</t>
  </si>
  <si>
    <t>properties &gt; soil properties &gt; soil chemicophysical properties &gt; nitrogen content &gt; total nitrogen
properties &gt; composition &gt; proximate composition &gt; nitrogen content &gt; total nitrogen</t>
  </si>
  <si>
    <t>Nitrogeno total</t>
  </si>
  <si>
    <t>Soil.NH4</t>
  </si>
  <si>
    <t>Ammonium (NH4+)</t>
  </si>
  <si>
    <t>Amount of nitrogen as component of ammonium. Source: AGROVOC</t>
  </si>
  <si>
    <t>ammonium nitrogen</t>
  </si>
  <si>
    <t>http://aims.fao.org/aos/agrovoc/c_37457</t>
  </si>
  <si>
    <t>substances &gt; elements &gt; nonmetals &gt; nitrogen &gt; ammonium nitrogen
properties &gt; soil properties &gt; soil chemicophysical properties &gt; nitrogen content &gt; ammonium nitrogen
properties &gt; composition &gt; proximate composition &gt; nitrogen content &gt; ammonium nitrogen</t>
  </si>
  <si>
    <t>Amonio</t>
  </si>
  <si>
    <t>Soil.NO3</t>
  </si>
  <si>
    <t>Nitrate (NO3-)</t>
  </si>
  <si>
    <t>Amount of nitrogen as component of nitrate. Source: AGROVOC</t>
  </si>
  <si>
    <t>nitrate-nitrogen</t>
  </si>
  <si>
    <t>http://aims.fao.org/aos/agrovoc/c_0e5d9815</t>
  </si>
  <si>
    <t>substances &gt; elements &gt; nonmetals &gt; nitrogen &gt; nitrate-nitrogen
properties &gt; soil properties &gt; soil chemicophysical properties &gt; nitrogen content &gt; nitrate-nitrogen
properties &gt; composition &gt; proximate composition &gt; nitrogen content &gt; nitrate-nitrogen</t>
  </si>
  <si>
    <t>Nitrato</t>
  </si>
  <si>
    <t>Soil.AN</t>
  </si>
  <si>
    <t>Available Nitrogen (AN)</t>
  </si>
  <si>
    <t>Content of plant available nitrogen in soil. Source: AGROVOC</t>
  </si>
  <si>
    <t>plant available nitrogen</t>
  </si>
  <si>
    <t>http://aims.fao.org/aos/agrovoc/c_05f1777f</t>
  </si>
  <si>
    <t>properties &gt; soil properties &gt; soil chemicophysical properties &gt; nitrogen content &gt; plant available nitrogen
properties &gt; composition &gt; proximate composition &gt; nitrogen content &gt; plant available nitrogen</t>
  </si>
  <si>
    <t>Nitrogeno disponible</t>
  </si>
  <si>
    <t>Soil.AP</t>
  </si>
  <si>
    <t>Available Phosphorus (AP)</t>
  </si>
  <si>
    <t>Content of plant available phosphorous in soil. Source: AGROVOC</t>
  </si>
  <si>
    <t>plant available phosphorus</t>
  </si>
  <si>
    <t>http://aims.fao.org/aos/agrovoc/c_eb7b4957</t>
  </si>
  <si>
    <t>properties &gt; soil properties &gt; soil chemicophysical properties &gt; phosphorus content &gt; plant available phosphorus</t>
  </si>
  <si>
    <t>Soil.TP</t>
  </si>
  <si>
    <t>Total Phosphorus (TP)</t>
  </si>
  <si>
    <t>Total P content, e.g. in a soil sample. Source: AGROVOC</t>
  </si>
  <si>
    <t>total phosphorus</t>
  </si>
  <si>
    <t>http://aims.fao.org/aos/agrovoc/c_ac4b3c22</t>
  </si>
  <si>
    <t>properties &gt; soil properties &gt; soil chemicophysical properties &gt; phosphorus content &gt; total phosphorus</t>
  </si>
  <si>
    <t>Soil.CaCO3</t>
  </si>
  <si>
    <t>Calcium Carbonate</t>
  </si>
  <si>
    <r>
      <t>Content or amount of calcium carbonate (CaCO</t>
    </r>
    <r>
      <rPr>
        <vertAlign val="subscript"/>
        <sz val="11"/>
        <color theme="1"/>
        <rFont val="Calibri"/>
        <family val="2"/>
      </rPr>
      <t>3</t>
    </r>
    <r>
      <rPr>
        <sz val="11"/>
        <color theme="1"/>
        <rFont val="Calibri"/>
        <family val="2"/>
      </rPr>
      <t>) in soil.</t>
    </r>
  </si>
  <si>
    <t>calcium carbonate</t>
  </si>
  <si>
    <t>http://aims.fao.org/aos/agrovoc/c_1197</t>
  </si>
  <si>
    <t>substances &gt; chemical compounds &gt; salts &gt; inorganic acid salts &gt; carbonates &gt; calcium carbonate
substances &gt; chemical compounds &gt; inorganic compounds &gt; inorganic acid salts &gt; carbonates &gt; calcium carbonate</t>
  </si>
  <si>
    <t>SND.Unit</t>
  </si>
  <si>
    <t>Sand Unit</t>
  </si>
  <si>
    <t>The reporting unit of sand, silt or clay is set to percent %. The total of sand, silt and clay should total 100.</t>
  </si>
  <si>
    <t>If !is.na(SND) then this field == %</t>
  </si>
  <si>
    <t>OM</t>
  </si>
  <si>
    <t>percent</t>
  </si>
  <si>
    <t>http://www.ontology-of-units-of-measure.org/resource/om-2/percent</t>
  </si>
  <si>
    <t>SLT.Unit</t>
  </si>
  <si>
    <t>Silt Unit</t>
  </si>
  <si>
    <t>If !is.na(SLT) then this field == %</t>
  </si>
  <si>
    <t>CLY.Unit</t>
  </si>
  <si>
    <t>Clay Unit</t>
  </si>
  <si>
    <t>If !is.na(CLY) then this field == %</t>
  </si>
  <si>
    <t>Soil.BD.Unit</t>
  </si>
  <si>
    <t>Bulk Density (BD) Unit</t>
  </si>
  <si>
    <t>Unit of measurement for bulk density.</t>
  </si>
  <si>
    <t>lookup_levels$Soil.BD.Unit</t>
  </si>
  <si>
    <t>Needs to be filled if a corresponding value exists for this soil parameter.</t>
  </si>
  <si>
    <t>IAO</t>
  </si>
  <si>
    <t>measurement unit label</t>
  </si>
  <si>
    <t>http://purl.obolibrary.org/obo/IAO_0000003</t>
  </si>
  <si>
    <t>(Yes)</t>
  </si>
  <si>
    <t xml:space="preserve">A measurement unit label is as a label that is part of a scalar measurement datum and denotes a unit of measure.	</t>
  </si>
  <si>
    <t>Soil.TC.Unit</t>
  </si>
  <si>
    <t>Total Carbon (TC) Unit</t>
  </si>
  <si>
    <t>Unit of measurement for total carbon.</t>
  </si>
  <si>
    <t>lookup_levels$Soil.SOM.Unit</t>
  </si>
  <si>
    <t>Soil.SOC.Unit</t>
  </si>
  <si>
    <t>Soil Organic Carbon Content (SOC) Unit</t>
  </si>
  <si>
    <t>Unit of measurement for soil organic carbon.</t>
  </si>
  <si>
    <t>Contenido organico del suelo</t>
  </si>
  <si>
    <t>Soil.SOM.Unit</t>
  </si>
  <si>
    <t>Soil Organic Matter Content (SOM) Unit</t>
  </si>
  <si>
    <t>Unit of measurement for soil organic matter.</t>
  </si>
  <si>
    <t>Contenido de materia organica del suelo</t>
  </si>
  <si>
    <t>Soil.CEC.Unit</t>
  </si>
  <si>
    <t>Cation Exchange Capacity (CEC) Unit</t>
  </si>
  <si>
    <t>Unit of measurement for Cation Exchange Capacity.</t>
  </si>
  <si>
    <t>lookup_levels$Soil.CEC.Unit</t>
  </si>
  <si>
    <t>Soil.EC.Unit</t>
  </si>
  <si>
    <t>Electrical Conductivity (EC) Unit</t>
  </si>
  <si>
    <t>Unit of measurement for Electrical Conductivity.</t>
  </si>
  <si>
    <t>Soil.FC.Unit</t>
  </si>
  <si>
    <t>Water Holding Capacity (WHC) Unit</t>
  </si>
  <si>
    <t>Unit of measurement for soil water holding capacity.</t>
  </si>
  <si>
    <t>lookup_levels$Soil.FC.Unit</t>
  </si>
  <si>
    <t>Capacidad de retencion de agua</t>
  </si>
  <si>
    <t>Soil.TN.Unit</t>
  </si>
  <si>
    <t>Total Nitrogen (TN) Unit</t>
  </si>
  <si>
    <t>Unit of measurement for soil total nitrogen.</t>
  </si>
  <si>
    <t>lookup_levels$Soil.N.Unit</t>
  </si>
  <si>
    <t>Soil.NH4.Unit</t>
  </si>
  <si>
    <t>Ammonium
(NH4+) Unit</t>
  </si>
  <si>
    <t>Unit of measurement for soil ammonium.</t>
  </si>
  <si>
    <t>Soil.NO3.Unit</t>
  </si>
  <si>
    <t>Nitrate
(NO3-) Unit</t>
  </si>
  <si>
    <t>Unit of measurement for soil nitrate.</t>
  </si>
  <si>
    <t>Soil.AN.Unit</t>
  </si>
  <si>
    <t>Available Nitrogen (AN) Unit</t>
  </si>
  <si>
    <t>Unit of measurement for soil available nitrogen.</t>
  </si>
  <si>
    <t>Soil.pH.Unit</t>
  </si>
  <si>
    <t>Available Phosphorus (AP) Unit</t>
  </si>
  <si>
    <t>Unit of measurement for soil available phosphorus.</t>
  </si>
  <si>
    <t>Soil.AP.Unit</t>
  </si>
  <si>
    <t>Soil.TP.Unit</t>
  </si>
  <si>
    <t>Total Phosphorus (TP) Unit</t>
  </si>
  <si>
    <t>Unit of measurement for soil total phosphorus.</t>
  </si>
  <si>
    <t>Soil.CaCO3.Unit</t>
  </si>
  <si>
    <t>Calcium Carbonate Unit</t>
  </si>
  <si>
    <t>Unit of measurement for soil calcium carbonate.</t>
  </si>
  <si>
    <t>Soil.P.Method</t>
  </si>
  <si>
    <t>Phosphorus Measurement Method</t>
  </si>
  <si>
    <t>Method of measurement for soil phosphorus.</t>
  </si>
  <si>
    <t>lookup_levels$Soil.P.Method</t>
  </si>
  <si>
    <t>Soil.N.Method</t>
  </si>
  <si>
    <t>Nitrogen Measurement Method</t>
  </si>
  <si>
    <t>Method of measurement for soil nitrogen.</t>
  </si>
  <si>
    <t>lookup_levels$Soil.N.Method</t>
  </si>
  <si>
    <t>Soil.SOC.Method</t>
  </si>
  <si>
    <t>SOC Measurement Method</t>
  </si>
  <si>
    <t>Method of measurement for soil organic carbon.</t>
  </si>
  <si>
    <t>lookup_levels$SOC.Method</t>
  </si>
  <si>
    <t>Metodo de medicion de contenido de carbono organico del suelo</t>
  </si>
  <si>
    <t>Soil.SOM.Method</t>
  </si>
  <si>
    <t>SOM Measurement Method</t>
  </si>
  <si>
    <t>Method of measurement for soil organic matter.</t>
  </si>
  <si>
    <t>lookup_levels$SOM.Method</t>
  </si>
  <si>
    <t>Metodo de medicion de contenido de materia organica del suelo</t>
  </si>
  <si>
    <t>pH Measurement Method</t>
  </si>
  <si>
    <t>Method of measurement for soil pH.</t>
  </si>
  <si>
    <t>lookup_levels$Soil.pH.Method</t>
  </si>
  <si>
    <t>Metodo de medicion de pH del suelo</t>
  </si>
  <si>
    <t>USDA.Texture</t>
  </si>
  <si>
    <t>Soil Texture Class (USDA)</t>
  </si>
  <si>
    <t xml:space="preserve">Soil texture classified according to the USDA soil texture triangle. </t>
  </si>
  <si>
    <t>To convert % sand, silt and clay values into a class we use the Soiltexture::TT.points.in.classes R function  https://www.rdocumentation.org/packages/soiltexture/versions/1.5.1/topics/TT.points.in.classes. This is done automatically and not by the data extractor.</t>
  </si>
  <si>
    <t>Output by Soiltexture::TT.points.in.classes</t>
  </si>
  <si>
    <t>soil texture</t>
  </si>
  <si>
    <t>http://aims.fao.org/aos/agrovoc/c_7199</t>
  </si>
  <si>
    <t>properties &gt; soil properties &gt; soil chemicophysical properties &gt; soil texture</t>
  </si>
  <si>
    <t>Textura del suelo</t>
  </si>
  <si>
    <t>ExpD.Out</t>
  </si>
  <si>
    <t>Experimental design information, such as plot size, layout and notes on historical management.</t>
  </si>
  <si>
    <t>EX.Design</t>
  </si>
  <si>
    <t>Experimental Design</t>
  </si>
  <si>
    <t>A plan specification that states how treatments are allocated to the experimental units during an agronomic trial. It refers to the conceptual framework within which the experiment is conducted. Source: AGRO</t>
  </si>
  <si>
    <t>None, but a lookup table could be implemented</t>
  </si>
  <si>
    <t>experimental design</t>
  </si>
  <si>
    <t>http://aims.fao.org/aos/agrovoc/c_29466</t>
  </si>
  <si>
    <t>activities &gt; design &gt; experimental design</t>
  </si>
  <si>
    <t>Diseño experimental</t>
  </si>
  <si>
    <t>AGRO</t>
  </si>
  <si>
    <t>agronomic experimental design</t>
  </si>
  <si>
    <t>http://purl.obolibrary.org/obo/AGRO_00000343</t>
  </si>
  <si>
    <t>EX.Plot.Size</t>
  </si>
  <si>
    <t>Size of Experimental Plot (m2)</t>
  </si>
  <si>
    <t>The size of a treatment plot in the experiment, if variable use the mean value or mid-point of the size range.</t>
  </si>
  <si>
    <t>EX.Plot.Size&gt;=EX.HPlot.Size</t>
  </si>
  <si>
    <t>EX.HPlot.Size</t>
  </si>
  <si>
    <t>Size of Harvested Plot (m2)</t>
  </si>
  <si>
    <t>The area of an treatment plot harvested to estimate crop yields (or other outcomes if crop yield was not the primary focus of the experiment).</t>
  </si>
  <si>
    <t>EX.HPlot.Size&lt;=EX.Plot.Size</t>
  </si>
  <si>
    <t>EX.Notes</t>
  </si>
  <si>
    <t>Design &amp; Previous Management Notes</t>
  </si>
  <si>
    <t>Copy details about experimental design and previous management here. Previous management describes the study site before the experiment began.</t>
  </si>
  <si>
    <t>Ex.Acclim</t>
  </si>
  <si>
    <t>Acclimatization (days)</t>
  </si>
  <si>
    <t>Times.Out</t>
  </si>
  <si>
    <t>Time</t>
  </si>
  <si>
    <t>Time Period Name</t>
  </si>
  <si>
    <t>Time.Start.Day</t>
  </si>
  <si>
    <t>Time.Start.Month</t>
  </si>
  <si>
    <t>Time.Start.Year</t>
  </si>
  <si>
    <t xml:space="preserve">Year Start as stated by the author </t>
  </si>
  <si>
    <t>year when the experiment started</t>
  </si>
  <si>
    <t>Time.End.Day</t>
  </si>
  <si>
    <t>Time.End.Month</t>
  </si>
  <si>
    <t>Time.End.Year</t>
  </si>
  <si>
    <t>year when the experiment stopped</t>
  </si>
  <si>
    <t>Time.Season</t>
  </si>
  <si>
    <t>Season as stated by the author</t>
  </si>
  <si>
    <t>Time.Notes</t>
  </si>
  <si>
    <t>Times</t>
  </si>
  <si>
    <t>Time Period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</si>
  <si>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
For PostHarvest storage outcomes, use planting date to indicate when a product was stored and harvest date to indicate when losses/pest numbers were assessed.</t>
  </si>
  <si>
    <t>Specific formats allowed</t>
  </si>
  <si>
    <t>YYYY | YYYY.N |  YYYY-5</t>
  </si>
  <si>
    <t>time</t>
  </si>
  <si>
    <t>http://aims.fao.org/aos/agrovoc/c_7778</t>
  </si>
  <si>
    <t>Periodo de tiempo</t>
  </si>
  <si>
    <t>Contains concepts that describe timespans with a certain function - like e. g. “free time”, “seasons”, “times of the day”, “working hours” and timestamps relevant to agricultural production - mostly aggregated in the “timing” concept. (en)</t>
  </si>
  <si>
    <t>Site.Out$Site.ID</t>
  </si>
  <si>
    <t>Total Seasonal Precipitation (mm)</t>
  </si>
  <si>
    <t>Warning if &lt;100 OR &gt;2500</t>
  </si>
  <si>
    <t>precipitation
seasons</t>
  </si>
  <si>
    <t>http://aims.fao.org/aos/agrovoc/c_6161
http://aims.fao.org/aos/agrovoc/c_6911</t>
  </si>
  <si>
    <t>phenomena &gt; natural phenomena &gt; hydrometeors &gt; precipitation
time &gt; seasons</t>
  </si>
  <si>
    <t>Precipitation total en estacion lluviosa (mm)</t>
  </si>
  <si>
    <t>Total Annual Precipitation (mm)</t>
  </si>
  <si>
    <t>Warning if &lt;100 OR &gt;4000</t>
  </si>
  <si>
    <t>precipitation</t>
  </si>
  <si>
    <t>http://aims.fao.org/aos/agrovoc/c_6161</t>
  </si>
  <si>
    <t>phenomena &gt; natural phenomena &gt; hydrometeors &gt; precipitation</t>
  </si>
  <si>
    <t>Precipitation total anual</t>
  </si>
  <si>
    <t>Planting Date Start (dd/mm/yy)
(Storage Date Start for Postharvest)</t>
  </si>
  <si>
    <t>dd/mm/yyyy, warning if year more than 1 different to Time</t>
  </si>
  <si>
    <t>No (but user should be required to record that no data was presented in the manuscript)</t>
  </si>
  <si>
    <t>planting date</t>
  </si>
  <si>
    <t>http://aims.fao.org/aos/agrovoc/c_24065</t>
  </si>
  <si>
    <t>time &gt; timing &gt; planting date</t>
  </si>
  <si>
    <t>Inicio de fecha de siembra</t>
  </si>
  <si>
    <t>Planting Date End (dd/mm/yy)
(Storage Date End for Postharvest)</t>
  </si>
  <si>
    <t>dd/mm/yyyy, warning if year more than 1 different to Time, Times$Plant.End&gt;=Times$Plant.Start</t>
  </si>
  <si>
    <t>Final de fecha de siembra</t>
  </si>
  <si>
    <t>Time.Temp.Mean</t>
  </si>
  <si>
    <t>Temprature Mean</t>
  </si>
  <si>
    <t>Time.Temp.Max</t>
  </si>
  <si>
    <t>Temperature Mean Max</t>
  </si>
  <si>
    <t>Time.Temp.Min</t>
  </si>
  <si>
    <t xml:space="preserve">Temperature Mean Min </t>
  </si>
  <si>
    <t>Harvest Date Start (dd/mm/yy)
(Sampling Date Start for Postharvest)</t>
  </si>
  <si>
    <t>dd/mm/yyyy, warning if year more than 1 different to Time,Times$Harvest.Start&gt;Times$Plant.End, warning if (Times$Harvest.Start-Times$Plant.End)&lt;30</t>
  </si>
  <si>
    <t>harvesting date</t>
  </si>
  <si>
    <t>http://aims.fao.org/aos/agrovoc/c_29464</t>
  </si>
  <si>
    <t>time &gt; timing &gt; harvesting date</t>
  </si>
  <si>
    <t>Inicio de fecha de cosecha</t>
  </si>
  <si>
    <t>Harvest Date End (dd/mm/yy)
(Sampling Date End for Postharvest)</t>
  </si>
  <si>
    <t>dd/mm/yyyy, warning if year more than 1 different to Time, Times$Harvest.End&gt;=Times$Harvest.Start</t>
  </si>
  <si>
    <t>Final de fecha de cosecha</t>
  </si>
  <si>
    <t>Harvest.DAP</t>
  </si>
  <si>
    <t>Harvest Days After Planting
(Days after Storage for Postharvest)</t>
  </si>
  <si>
    <t>warning if &lt;30</t>
  </si>
  <si>
    <t>Cosecha en dias despues de la siembra</t>
  </si>
  <si>
    <t>Time.Note</t>
  </si>
  <si>
    <t>Times.Clim</t>
  </si>
  <si>
    <t>Time.Clim.SP</t>
  </si>
  <si>
    <t>Total Precipitation Seasonal</t>
  </si>
  <si>
    <t>Total Precipitation in mm for the season</t>
  </si>
  <si>
    <t>Time.Clim.TAP</t>
  </si>
  <si>
    <t>Total Precipitation Annual</t>
  </si>
  <si>
    <t>Total Precipitation in mm for the year</t>
  </si>
  <si>
    <t>Time.Clim.Temp.Mean</t>
  </si>
  <si>
    <t>Temperature Mean</t>
  </si>
  <si>
    <t>Mean temperature in degrees</t>
  </si>
  <si>
    <t>Herd.Out</t>
  </si>
  <si>
    <t>V.Product</t>
  </si>
  <si>
    <t>V.Var</t>
  </si>
  <si>
    <t>Herd.Row.ID</t>
  </si>
  <si>
    <t>Herd.Level.Name</t>
  </si>
  <si>
    <t>Herd.Sublevel.Name</t>
  </si>
  <si>
    <t>V.Product.Sci.Name</t>
  </si>
  <si>
    <t>V.Animal.Practice</t>
  </si>
  <si>
    <t>Herd.Sex</t>
  </si>
  <si>
    <t>Herd.Stage</t>
  </si>
  <si>
    <t>Herd.Parity</t>
  </si>
  <si>
    <t>Herd.Days,Pregnant</t>
  </si>
  <si>
    <t>Herd.Start.Age</t>
  </si>
  <si>
    <t>Herd.End.Age</t>
  </si>
  <si>
    <t>Herd.Start.Age.Unit</t>
  </si>
  <si>
    <t>Herd.Start.Weight</t>
  </si>
  <si>
    <t>Herd.Start.Weight.Unit</t>
  </si>
  <si>
    <t>Herd.N</t>
  </si>
  <si>
    <t>Herd.Rep</t>
  </si>
  <si>
    <t>Herd.N.Unit</t>
  </si>
  <si>
    <t>V.Code</t>
  </si>
  <si>
    <t>V.Var_Raw</t>
  </si>
  <si>
    <t>Var.Out</t>
  </si>
  <si>
    <t>Prod.Out</t>
  </si>
  <si>
    <t>Name of the product at the crop level</t>
  </si>
  <si>
    <t>Prod.Out$P.Product.Subtype</t>
  </si>
  <si>
    <t>Variety, Cultivar, Breed, etc.</t>
  </si>
  <si>
    <t>Variety of the product</t>
  </si>
  <si>
    <t>Choose from unique Varieties[V.Product==V.Product,V.Var] or add new value.</t>
  </si>
  <si>
    <t>V.Species</t>
  </si>
  <si>
    <t>Species name</t>
  </si>
  <si>
    <t>Choose from unique Varieties[V.Product==V.Product,V.Species] or add new value.</t>
  </si>
  <si>
    <t>V.Subspecies</t>
  </si>
  <si>
    <t>Subspecies Name</t>
  </si>
  <si>
    <t>Choose from unique Varieties[V.Species==V.Species,V.Subspecies] or add new value.</t>
  </si>
  <si>
    <t>V.Crop.Practice</t>
  </si>
  <si>
    <t>Choose Crop Practice</t>
  </si>
  <si>
    <t>Is it an improved, Hybrid or unimproved variety ?</t>
  </si>
  <si>
    <t>c(Practices[Practice=="Improved Varieties",Subpractice],"Unimproved Variety", "Unspecified")</t>
  </si>
  <si>
    <t>Elegir practica cultivo</t>
  </si>
  <si>
    <t>Choose Animal Practice</t>
  </si>
  <si>
    <t>Is it an improved, Hybrid or unimproved breed ?</t>
  </si>
  <si>
    <t>c(Practices[Practice=="Genetic Improvement",Subpractice],"Unimproved Breed", "Unspecified")</t>
  </si>
  <si>
    <t>Elegir practica animal</t>
  </si>
  <si>
    <t>V.Type</t>
  </si>
  <si>
    <t>Type of plant variety, breed or similar</t>
  </si>
  <si>
    <t>Is it a local variety</t>
  </si>
  <si>
    <t>lookup_levels$Var.Type</t>
  </si>
  <si>
    <t>V.Trait1</t>
  </si>
  <si>
    <t>Crop Trait 1</t>
  </si>
  <si>
    <t xml:space="preserve">enter any specific info of the variety </t>
  </si>
  <si>
    <t>lookup_levels$Crop.Trait</t>
  </si>
  <si>
    <t>agronomic characters</t>
  </si>
  <si>
    <t>http://aims.fao.org/aos/agrovoc/c_210</t>
  </si>
  <si>
    <t>properties &gt; biological properties &gt; agronomic characters</t>
  </si>
  <si>
    <t>Caracteristica genetica del cultivo</t>
  </si>
  <si>
    <t>V.Trait2</t>
  </si>
  <si>
    <t>Crop Trait 2</t>
  </si>
  <si>
    <t>V.Trait3</t>
  </si>
  <si>
    <t>Crop Trait 3</t>
  </si>
  <si>
    <t>V.Maturity</t>
  </si>
  <si>
    <t>Time to Maturity (days)</t>
  </si>
  <si>
    <t>The number of days required from seeding to grain ripening. Source: CO</t>
  </si>
  <si>
    <t>Range 21-365, warn if outside of range.</t>
  </si>
  <si>
    <t>Tiempo hasta maduracion</t>
  </si>
  <si>
    <t>CO</t>
  </si>
  <si>
    <t>days to maturity - computation</t>
  </si>
  <si>
    <t>http://www.cropontology.org/rdf/CO_322:0000237</t>
  </si>
  <si>
    <t>number of days required from seeding to grain ripening. also, it can be calculated using sowing and maturity date.</t>
  </si>
  <si>
    <t>V.Codes</t>
  </si>
  <si>
    <t>Practices[Subpractice %in% c(Var.Out$V.Crop.Practice,V.Animal.Practice),paste(sort(unique(Code)),collapse="-")]</t>
  </si>
  <si>
    <t>Join</t>
  </si>
  <si>
    <t>c(Var.Out$V.Var,Var.Out$V.Subspecies)</t>
  </si>
  <si>
    <t>V.Level.Name</t>
  </si>
  <si>
    <t>Till.Out</t>
  </si>
  <si>
    <t>Record details of tillage (or no tillage) here.
If you have a base practice of conventional tillage you cannot have reduced or no-tillage as an experimental practices and vice-versa.
Ridge &amp; Furrow is "Conventional" if there is no comparison to pratice with more intensive tillage (e.g. mouldboard plough), if it is compared to a more intensive tillage practice then it is recorded "Reduced".</t>
  </si>
  <si>
    <t>T.Level.Name</t>
  </si>
  <si>
    <t>Tillage Pratice Name</t>
  </si>
  <si>
    <t>Choose a easy to recognize name for the tillage practice, you will use this name to reference it when building treatments later in the extraction process. Avoid using special characters.</t>
  </si>
  <si>
    <t>Nombre de la practica de arado</t>
  </si>
  <si>
    <t>T.Method</t>
  </si>
  <si>
    <t>Tillage Method or Implement</t>
  </si>
  <si>
    <t>Tillage Method</t>
  </si>
  <si>
    <t>lookup_levels$T.Method</t>
  </si>
  <si>
    <t>tillage equipment</t>
  </si>
  <si>
    <t>http://aims.fao.org/aos/agrovoc/c_25768</t>
  </si>
  <si>
    <t>objects &gt; equipment &gt; tillage equipment</t>
  </si>
  <si>
    <t>Metodo de labranza o implemento</t>
  </si>
  <si>
    <t>T.Method.Other</t>
  </si>
  <si>
    <t>Other Soil Prep Methods</t>
  </si>
  <si>
    <t>lookup_levels$Till.Other</t>
  </si>
  <si>
    <t>Compound and Vague topic</t>
  </si>
  <si>
    <t>Till.Other</t>
  </si>
  <si>
    <t>T.Depth</t>
  </si>
  <si>
    <t>Tillage Depth (cm)</t>
  </si>
  <si>
    <t>The depth at which a soil is ploughed or tilled. Source: AGROVOC</t>
  </si>
  <si>
    <t>Range 0-150, warn if &gt;50</t>
  </si>
  <si>
    <t>ploughing depth</t>
  </si>
  <si>
    <t>http://aims.fao.org/aos/agrovoc/c_d349db98</t>
  </si>
  <si>
    <t>measure &gt; dimensions &gt; depth &gt; ploughing depth</t>
  </si>
  <si>
    <t>Profundidad de labranza</t>
  </si>
  <si>
    <t>T.Freq</t>
  </si>
  <si>
    <t>Frequency per Growing Season</t>
  </si>
  <si>
    <t xml:space="preserve">How many times was the land tilled during one experimental season </t>
  </si>
  <si>
    <t>None , but could be set to an integer class with lmiited number of tillage passes allowed</t>
  </si>
  <si>
    <t>T.Strip.P</t>
  </si>
  <si>
    <t>% Field Tilled</t>
  </si>
  <si>
    <t>How much of the experimental plot was tilled?</t>
  </si>
  <si>
    <t>Range 0-100</t>
  </si>
  <si>
    <t xml:space="preserve"> </t>
  </si>
  <si>
    <t>T.Strip.WT</t>
  </si>
  <si>
    <t>Tilled Strip Width (cm)</t>
  </si>
  <si>
    <t>Width of the tilled strip</t>
  </si>
  <si>
    <t>T.Strip.WU</t>
  </si>
  <si>
    <t>Untilled Strip Width (cm)</t>
  </si>
  <si>
    <t>Width of the untilled stip</t>
  </si>
  <si>
    <t>Till.Mechanization</t>
  </si>
  <si>
    <t>Tillage  Mechanization</t>
  </si>
  <si>
    <t>Was manual, animal or mechanized effort used to till or otherwise prepare the soli for planting?</t>
  </si>
  <si>
    <t>lookup_levels$F.Mechanization</t>
  </si>
  <si>
    <t>agricultural mechanization</t>
  </si>
  <si>
    <t>http://aims.fao.org/aos/agrovoc/c_39f65d19</t>
  </si>
  <si>
    <t>technology &gt; technological changes &gt; modernization &gt; mechanization &gt; agricultural mechanization</t>
  </si>
  <si>
    <t>Till.Method</t>
  </si>
  <si>
    <t>No*</t>
  </si>
  <si>
    <t>T.Date.Start</t>
  </si>
  <si>
    <t>Date Start</t>
  </si>
  <si>
    <t>double (S3: Date)</t>
  </si>
  <si>
    <t>Start date of the tillage</t>
  </si>
  <si>
    <t>T.Date.End</t>
  </si>
  <si>
    <t>Date End</t>
  </si>
  <si>
    <t>End date of the tillage</t>
  </si>
  <si>
    <t>Till.Practice</t>
  </si>
  <si>
    <t>Till.Level.Name</t>
  </si>
  <si>
    <t>Till.Notes</t>
  </si>
  <si>
    <t>Tille.Codes</t>
  </si>
  <si>
    <t>T.Mechanization</t>
  </si>
  <si>
    <t>Plant.Out</t>
  </si>
  <si>
    <t>Describe the planting methods and arrangements used. The planting and arrangement of intercrops is recorded here (if different from an equivalent monocrop).</t>
  </si>
  <si>
    <t>P.Product</t>
  </si>
  <si>
    <t>Choose Product</t>
  </si>
  <si>
    <t xml:space="preserve">The crop to which the planting methods applies. </t>
  </si>
  <si>
    <t>Prod.Out$P.Product</t>
  </si>
  <si>
    <t>P.Level.Name</t>
  </si>
  <si>
    <t>Planting Method Name</t>
  </si>
  <si>
    <t>Choose a easy to recognize name for the planting method, you will use this name to reference it when building treatments later in the extraction process. Avoid using special characters.</t>
  </si>
  <si>
    <t>Metodo de siembra</t>
  </si>
  <si>
    <t>P.Structure</t>
  </si>
  <si>
    <t>Does Planting Method Structure Outcomes?</t>
  </si>
  <si>
    <t>Is this practice a focus of the experiment? Does it structure the outcomes? e.g. a factorial design of Fertilizer A &amp; B and Planting Density A,B &amp; C. Where planting is different between certain treatments, but is not an experimental focus, record "No".</t>
  </si>
  <si>
    <t>Yes,No</t>
  </si>
  <si>
    <t>P.Method</t>
  </si>
  <si>
    <t>Planting Method</t>
  </si>
  <si>
    <t>lookup_levels$Plant.Method"]</t>
  </si>
  <si>
    <t>planting equipment
planting methods
sowing
plant propagation</t>
  </si>
  <si>
    <t>http://aims.fao.org/aos/agrovoc/c_5991
http://aims.fao.org/aos/agrovoc/c_330810
http://aims.fao.org/aos/agrovoc/c_7268
http://aims.fao.org/aos/agrovoc/c_5977</t>
  </si>
  <si>
    <t>ERA = Compound</t>
  </si>
  <si>
    <t>objects &gt; equipment &gt; planting equipment
methods &gt; planting methods
activities &gt; production &gt; crop production &gt; cultivation &gt; sowing
activities &gt; production &gt; crop production &gt; plant propagation</t>
  </si>
  <si>
    <t>AGRO
AGRO</t>
  </si>
  <si>
    <t>planting implement
planting process</t>
  </si>
  <si>
    <t>http://purl.obolibrary.org/obo/AGRO_00000230
http://purl.obolibrary.org/obo/AGRO_00000231</t>
  </si>
  <si>
    <t>An implement that is used in a planting process.	
A planned process in which a plant reproductive material is set into the soil.</t>
  </si>
  <si>
    <t>Plant.Density</t>
  </si>
  <si>
    <t>Planting  Density</t>
  </si>
  <si>
    <t xml:space="preserve">Planting density refers to the number of plants or seedlings that are planted per unit area, such as per square meter or per hectare. </t>
  </si>
  <si>
    <t>spacing</t>
  </si>
  <si>
    <t>http://aims.fao.org/aos/agrovoc/c_7272</t>
  </si>
  <si>
    <t>measure &gt; spacing</t>
  </si>
  <si>
    <t>Densidad de siembra</t>
  </si>
  <si>
    <t>Plant.Density.Unit</t>
  </si>
  <si>
    <t>Planting  Density Unit</t>
  </si>
  <si>
    <t>Unit fo the planting density</t>
  </si>
  <si>
    <t>lookup_levels$Plant.Density.Unit</t>
  </si>
  <si>
    <t>If Plant.Out$Plant.Density has a value then this field must be completed</t>
  </si>
  <si>
    <t>Plant.Row</t>
  </si>
  <si>
    <t>Row Width/Spacing (cm)</t>
  </si>
  <si>
    <t>This refers to distance between rows of planted crops in a field.</t>
  </si>
  <si>
    <t>Range 1-10000</t>
  </si>
  <si>
    <t>Distancia de fila</t>
  </si>
  <si>
    <t>Plant.Station</t>
  </si>
  <si>
    <t>Spacing  of Plantings Stations Within Rows (cm)</t>
  </si>
  <si>
    <t>A planting station is a designated location in a field where a single plant or multiple plants are planted. Planting stations are often used in experimental settings to ensure consistency in plant spacing and distribution</t>
  </si>
  <si>
    <t>Range 1-5000</t>
  </si>
  <si>
    <t>Plant.Seeds</t>
  </si>
  <si>
    <t>Seeds per Station</t>
  </si>
  <si>
    <t>Number of seeds per station</t>
  </si>
  <si>
    <t>Warn if &gt;=10</t>
  </si>
  <si>
    <t>sowing rates</t>
  </si>
  <si>
    <t>http://aims.fao.org/aos/agrovoc/c_6944</t>
  </si>
  <si>
    <t>measure &gt; sowing rates</t>
  </si>
  <si>
    <t>Semilla/Estacion (?)</t>
  </si>
  <si>
    <t>Plant.Thin</t>
  </si>
  <si>
    <t>Plants/Station after Thinning</t>
  </si>
  <si>
    <t>Thinning of plants in a field refers to the practice of removing some of the plants to create more space between them. Thinning can help to reduce competition for resources such as nutrients, water, and light</t>
  </si>
  <si>
    <t>Warn if &gt;=5</t>
  </si>
  <si>
    <t>Plant.Tram.Row</t>
  </si>
  <si>
    <t>Paired Rows: Width/Spacing (cm)</t>
  </si>
  <si>
    <t xml:space="preserve">Use previous cols to record spacing within paired rows. Record  spacing between paired rows here. Do not use for intercrops (unless an intercrop is planted within a block containing multiple paired rows of that intercrop). </t>
  </si>
  <si>
    <t>Plant.Tram.N</t>
  </si>
  <si>
    <t xml:space="preserve">Paired Rows: Number of "Paired" Rows </t>
  </si>
  <si>
    <t>Warning&gt;20</t>
  </si>
  <si>
    <t>If Plant.Out$Plant.Plant.Tram.Row has a value then this field must be completed</t>
  </si>
  <si>
    <t>Plant.Intercrop</t>
  </si>
  <si>
    <t>Intercropping: Type</t>
  </si>
  <si>
    <t>Indicates the type of intercropping used in the study</t>
  </si>
  <si>
    <t>lookup_levels$Intercrop.Types</t>
  </si>
  <si>
    <t>cropping systems</t>
  </si>
  <si>
    <t>http://aims.fao.org/aos/agrovoc/c_1971</t>
  </si>
  <si>
    <t>systems &gt; cropping systems</t>
  </si>
  <si>
    <t>Sistema de cultivo</t>
  </si>
  <si>
    <t>Plant.Block.Rows</t>
  </si>
  <si>
    <t>Intercropping: Number of Rows In Block/Alley</t>
  </si>
  <si>
    <t>number of rows included within each block or alley for intercropping</t>
  </si>
  <si>
    <t>If Plant.Out$Plant.Intercrop=="Block Planting" then one of Plant.Out$Plant.Block.Rows,  Plant.Out$Plant.Block.Perc, and Plant.Out$Plant.Block.Width must be completed</t>
  </si>
  <si>
    <t>Intersiembra: Numbero de filas en bloque o hilera</t>
  </si>
  <si>
    <t>Plant.Block.Perc</t>
  </si>
  <si>
    <t>Intercropping: % of plot if Block/Alley</t>
  </si>
  <si>
    <t xml:space="preserve">Represents the percentage of the total plot area covered by the block or alley designated for intercropping. </t>
  </si>
  <si>
    <t>Plant.Block.Width</t>
  </si>
  <si>
    <t>Intercropping: Width of Block/Alley (cm)</t>
  </si>
  <si>
    <t>width of each block or alley used in the intercropping system, measured in centimeters</t>
  </si>
  <si>
    <t>Range 1-50000</t>
  </si>
  <si>
    <t>Plant.Mechanization</t>
  </si>
  <si>
    <t>Planting Mechanization</t>
  </si>
  <si>
    <t>Was manual, animal or mechanized effort used to plant or transplant seeds?</t>
  </si>
  <si>
    <t>P.Prac.Prac</t>
  </si>
  <si>
    <t>Planting Practice</t>
  </si>
  <si>
    <t>Is an improved or optimized planting practice used?</t>
  </si>
  <si>
    <t>lookup_levels$P.Info.Pracs</t>
  </si>
  <si>
    <t>P.Prac.Info</t>
  </si>
  <si>
    <t>Planting Information Practice</t>
  </si>
  <si>
    <t>Is an improved method of providing information regarding planting provided to the farmer?</t>
  </si>
  <si>
    <t>lookup_levels$P.Prac.Pracs</t>
  </si>
  <si>
    <t>P.Notes</t>
  </si>
  <si>
    <t>Fert.Out</t>
  </si>
  <si>
    <t>F.Level.Name</t>
  </si>
  <si>
    <t>Fertilizer Practice Name</t>
  </si>
  <si>
    <t>Choose a easy to recognize name for the fertilizer practice, you will use this name to reference it when building treatments later in the extraction process. Avoid using special characters.</t>
  </si>
  <si>
    <t>Nombre de practica de fertilizacion</t>
  </si>
  <si>
    <t>F.Prac.Rate</t>
  </si>
  <si>
    <t>Fertilizer Rate Practice</t>
  </si>
  <si>
    <t>rate or dosage of fertilizer application used in the study</t>
  </si>
  <si>
    <t>lookup_levels$F.Rate.Pracs</t>
  </si>
  <si>
    <t>F.Prac.Timing</t>
  </si>
  <si>
    <t>Fertilizer Timing Practice</t>
  </si>
  <si>
    <t>timing of fertilizer application</t>
  </si>
  <si>
    <t>lookup_levels$F.Timing.Pracs</t>
  </si>
  <si>
    <t>F.Prac.Info</t>
  </si>
  <si>
    <t>Fertilizer Precision Practice</t>
  </si>
  <si>
    <t>details about the precision of fertilizer application</t>
  </si>
  <si>
    <t>lookup_levels$F.Info.Pracs</t>
  </si>
  <si>
    <t>F.Prac.Precision</t>
  </si>
  <si>
    <t>Fertilizer Information Practice</t>
  </si>
  <si>
    <t>lookup_levels$F.Precision.Pracs</t>
  </si>
  <si>
    <t>F.Rate.Pracs</t>
  </si>
  <si>
    <t>F.Timing.Pracs</t>
  </si>
  <si>
    <t>F.Info.Pracs</t>
  </si>
  <si>
    <t>F.Precision.Pracs</t>
  </si>
  <si>
    <t>F.Int</t>
  </si>
  <si>
    <t>Intercropping Only : Applied to specific crop or whole plot ?</t>
  </si>
  <si>
    <t>F.NP2O5K2O</t>
  </si>
  <si>
    <t>Fertilizer NPK type</t>
  </si>
  <si>
    <t>Is the NPK rate presented as NPK or N-P2O5-K2O?</t>
  </si>
  <si>
    <t>NPK,N-P2O5-K2O</t>
  </si>
  <si>
    <t>If there is an NPK rating recorded then this field is needed.</t>
  </si>
  <si>
    <t>F.NO</t>
  </si>
  <si>
    <t>Total Organic Elemental N</t>
  </si>
  <si>
    <t>Total elemental nitrogen applied  from organic sources (e.g., compost, manure, biosolid).</t>
  </si>
  <si>
    <t>nitrogen
organic fertilizers</t>
  </si>
  <si>
    <t>http://aims.fao.org/aos/agrovoc/c_5192
http://aims.fao.org/aos/agrovoc/c_4592</t>
  </si>
  <si>
    <t>substances &gt; elements &gt; nonmetals &gt; nitrogen
resources &gt; inputs &gt; farm inputs &gt; fertilizers &gt; organic fertilizers</t>
  </si>
  <si>
    <t>Nitrogeno organico total</t>
  </si>
  <si>
    <t>CHEBI
AGRO</t>
  </si>
  <si>
    <t>elemental nitrogen
organic fertilizer</t>
  </si>
  <si>
    <t>http://purl.obolibrary.org/obo/CHEBI_33267
http://purl.obolibrary.org/obo/AGRO_00002039</t>
  </si>
  <si>
    <t xml:space="preserve">A material entity that has a fertilizer role and that is derived from animal or vegetable matter.	</t>
  </si>
  <si>
    <t>F.PO</t>
  </si>
  <si>
    <t>Total Organic Elemental P</t>
  </si>
  <si>
    <t>Total elemental phosphorus applied from organic sources (e.g., compost, manure, biosolid).</t>
  </si>
  <si>
    <t>phosphorus
organic fertilizers</t>
  </si>
  <si>
    <t>http://aims.fao.org/aos/agrovoc/c_5804
http://aims.fao.org/aos/agrovoc/c_4592</t>
  </si>
  <si>
    <t>substances &gt; elements &gt; nonmetals &gt; phosphorus
resources &gt; inputs &gt; farm inputs &gt; fertilizers &gt; organic fertilizers</t>
  </si>
  <si>
    <t>Fosforo organico total</t>
  </si>
  <si>
    <t>elemental phosphorus
organic fertilizer</t>
  </si>
  <si>
    <t>http://purl.obolibrary.org/obo/CHEBI_33464
http://purl.obolibrary.org/obo/AGRO_00002039</t>
  </si>
  <si>
    <t>F.KO</t>
  </si>
  <si>
    <t>Total Organic Elemental K</t>
  </si>
  <si>
    <t>Total elemental potassium applied from organic sources (e.g., compost, manure, biosolid).</t>
  </si>
  <si>
    <t>potassium
organic fertilizers</t>
  </si>
  <si>
    <t>http://aims.fao.org/aos/agrovoc/c_6139
http://aims.fao.org/aos/agrovoc/c_4592</t>
  </si>
  <si>
    <t>substances &gt; elements &gt; metallic elements &gt; alkali metals &gt; potassium
resources &gt; inputs &gt; farm inputs &gt; fertilizers &gt; organic fertilizers</t>
  </si>
  <si>
    <t>Potasio organico total</t>
  </si>
  <si>
    <t>elemental potassium
organic fertilizer</t>
  </si>
  <si>
    <t>http://purl.obolibrary.org/obo/CHEBI_37247
http://purl.obolibrary.org/obo/AGRO_00002039</t>
  </si>
  <si>
    <t>F.NI</t>
  </si>
  <si>
    <t>Total Inorganic Elemental N</t>
  </si>
  <si>
    <t>Total elemental nitrogen applied from inorganic sources (e.g., urea or DAP).</t>
  </si>
  <si>
    <t>nitrogen
inorganic fertilizers</t>
  </si>
  <si>
    <t>http://aims.fao.org/aos/agrovoc/c_5192
http://aims.fao.org/aos/agrovoc/c_27870</t>
  </si>
  <si>
    <t>substances &gt; elements &gt; nonmetals &gt; nitrogen
resources &gt; inputs &gt; farm inputs &gt; fertilizers &gt; inorganic fertilizers</t>
  </si>
  <si>
    <t>Nitrogeno inorganico total</t>
  </si>
  <si>
    <t>elemental nitrogen
inorganic fertilizer (mineral fertilizer)</t>
  </si>
  <si>
    <t>http://purl.obolibrary.org/obo/CHEBI_33267
http://purl.obolibrary.org/obo/AGRO_00002040</t>
  </si>
  <si>
    <t xml:space="preserve">A material entity that has a fertilizer role and that is mined from mineral deposits or manufactured from synthetic compounds.	</t>
  </si>
  <si>
    <t>F.PI</t>
  </si>
  <si>
    <t>Total Inorganic  Elemental P</t>
  </si>
  <si>
    <t>Total elemental phosphorus applied from inorganic sources (e.g., rock phosphate or DAP).</t>
  </si>
  <si>
    <t>phosphorus
inorganic fertilizers</t>
  </si>
  <si>
    <t>http://aims.fao.org/aos/agrovoc/c_5804
http://aims.fao.org/aos/agrovoc/c_27870</t>
  </si>
  <si>
    <t>substances &gt; elements &gt; nonmetals &gt; phosphorus
resources &gt; inputs &gt; farm inputs &gt; fertilizers &gt; inorganic fertilizers</t>
  </si>
  <si>
    <t>Fosforo inorganico total</t>
  </si>
  <si>
    <t>elemental phosphorus
inorganic fertilizer (mineral fertilizer)</t>
  </si>
  <si>
    <t>http://purl.obolibrary.org/obo/CHEBI_33464
http://purl.obolibrary.org/obo/AGRO_00002040</t>
  </si>
  <si>
    <t>F.P2O5</t>
  </si>
  <si>
    <t>Total Organic  Elemental P2O5</t>
  </si>
  <si>
    <t>Total phosphorus applied from inorganic sources presented as phosphorus pentoxide (P2O5) .</t>
  </si>
  <si>
    <t>P2O5 organico total</t>
  </si>
  <si>
    <t>F.KI</t>
  </si>
  <si>
    <t>Total elemental potassium applied from inorganic sources (e.g., potassium chloride or monopotassium phosphate).</t>
  </si>
  <si>
    <t>potassium
inorganic fertilizers</t>
  </si>
  <si>
    <t>http://aims.fao.org/aos/agrovoc/c_6139
http://aims.fao.org/aos/agrovoc/c_27870</t>
  </si>
  <si>
    <t>substances &gt; elements &gt; metallic elements &gt; alkali metals &gt; potassium
resources &gt; inputs &gt; farm inputs &gt; fertilizers &gt; inorganic fertilizers</t>
  </si>
  <si>
    <t>K organico total</t>
  </si>
  <si>
    <t>elemental potassium
inorganic fertilizer (mineral fertilizer)</t>
  </si>
  <si>
    <t>http://purl.obolibrary.org/obo/CHEBI_37247
http://purl.obolibrary.org/obo/AGRO_00002040</t>
  </si>
  <si>
    <t>F.K2O</t>
  </si>
  <si>
    <t>Total potassium applied from inorganic sources presented as potassium oxide (K2O).</t>
  </si>
  <si>
    <t>F.O.Unit</t>
  </si>
  <si>
    <t>Organic NPK Unit of Measurement</t>
  </si>
  <si>
    <t>The unit of measurement for total organic NPK numbers.</t>
  </si>
  <si>
    <t>lookup_levels$F.Unit</t>
  </si>
  <si>
    <t>If any of Fert.Out$F.NO, Fert.Out$F.PO or Fert.Out$F.KO are completed then this field is required.</t>
  </si>
  <si>
    <t>Unidad de medida NPK organico</t>
  </si>
  <si>
    <t>F.I.Unit</t>
  </si>
  <si>
    <t>Inorganic NPK Unit of Measurement</t>
  </si>
  <si>
    <t>If any of Fert.Out$F.NI, Fert.Out$F.PI, Fert.Out$F.P2O5, Fert.Out$F.K2O or Fert.Out$F.KI are completed then this field is required.</t>
  </si>
  <si>
    <t>Unidad de medida NPK inorganico</t>
  </si>
  <si>
    <t>F.Notes</t>
  </si>
  <si>
    <t>Each row of this table represents a fertilizer application https://agrovoc.fao.org/browse/agrovoc/en/page/c_10795</t>
  </si>
  <si>
    <t>F.Category</t>
  </si>
  <si>
    <t>Type of Fertilizer</t>
  </si>
  <si>
    <t>Category of fertilizer</t>
  </si>
  <si>
    <t>unique(Fertilizer$F.Category)</t>
  </si>
  <si>
    <t>fertilizers</t>
  </si>
  <si>
    <t>http://aims.fao.org/aos/agrovoc/c_2867</t>
  </si>
  <si>
    <t>resources &gt; inputs &gt; farm inputs &gt; fertilizers</t>
  </si>
  <si>
    <t>Tipo de fertilizante</t>
  </si>
  <si>
    <t>agronomic fertilizer</t>
  </si>
  <si>
    <t>http://purl.obolibrary.org/obo/AGRO_00002062</t>
  </si>
  <si>
    <t xml:space="preserve">An enviromental material that has a role of fertilization	</t>
  </si>
  <si>
    <t>F.Type</t>
  </si>
  <si>
    <t>Specific Fertilizer</t>
  </si>
  <si>
    <t>Name of the fertilizer</t>
  </si>
  <si>
    <t>Fertilizer[F.Category==Fert.Method$F.Category,F.Type] or Free Text</t>
  </si>
  <si>
    <t>If a new value is added it will need to be flagged and the corresponding entry in the fertilizer completed.</t>
  </si>
  <si>
    <t>Fertilizante especifico</t>
  </si>
  <si>
    <t>F.NPK</t>
  </si>
  <si>
    <t>N-P-K Rating (as N-P2O5-K20)</t>
  </si>
  <si>
    <t>For compound inorganic fertilizers that are mixture of several chemicals you can specify the N-P-K rating here (note the N-P-K rating should refer to N-P2O5-K2O and not elemental N-P-K). Please use a dash "-" to separate the numbers. If the components are well described then please enter these instead of the compound fertilizer.</t>
  </si>
  <si>
    <t>Should be of the form "number-number-number"</t>
  </si>
  <si>
    <t>Only required if Fertilizer[F.Type==Fert.Method$F.Type, F.Category == "Inorganic" &amp; F.Compound=="Yes"]</t>
  </si>
  <si>
    <t>Relacion N-P-K</t>
  </si>
  <si>
    <t>F.Amount</t>
  </si>
  <si>
    <t>Amount Applied</t>
  </si>
  <si>
    <t>Amount of the fertilizer that is applied</t>
  </si>
  <si>
    <t>Cantidad aplicada</t>
  </si>
  <si>
    <t>fertilizer amount</t>
  </si>
  <si>
    <t>http://purl.obolibrary.org/obo/AGRO_00010017</t>
  </si>
  <si>
    <t>The amount of a agronomic fertilizer</t>
  </si>
  <si>
    <t>F.Unit</t>
  </si>
  <si>
    <t>Unit of Measurement</t>
  </si>
  <si>
    <t>Unit of the amount of the fertilizer that is applied</t>
  </si>
  <si>
    <t>F.Method</t>
  </si>
  <si>
    <t>Method of Application</t>
  </si>
  <si>
    <t>The technique used to apply fertilizer. This does not include details of labor or mechanization.</t>
  </si>
  <si>
    <t>lookup_levels$F.Method</t>
  </si>
  <si>
    <t>fertilizer application</t>
  </si>
  <si>
    <t>http://aims.fao.org/aos/agrovoc/c_10795</t>
  </si>
  <si>
    <t>activities &gt; application &gt; fertilizer application</t>
  </si>
  <si>
    <t>Metodo de aplicacion</t>
  </si>
  <si>
    <t>application method (fertilizer application technique)</t>
  </si>
  <si>
    <t>http://purl.obolibrary.org/obo/AGRO_00000036</t>
  </si>
  <si>
    <t>A plan specification which describes how a material entity is applied to another material entity.</t>
  </si>
  <si>
    <t>F.Physical</t>
  </si>
  <si>
    <t>Fertilizer Physical Processing</t>
  </si>
  <si>
    <t>Physical characteristics of a fertilizer, such as pelletting or supergranulation.</t>
  </si>
  <si>
    <t>lookup_levels$F.Physical</t>
  </si>
  <si>
    <t>F.Mechanization</t>
  </si>
  <si>
    <t>Fertilizer Mechanization</t>
  </si>
  <si>
    <t>Was manual, animal or mechanized effort used to apply fertilizer?</t>
  </si>
  <si>
    <t>F.Source</t>
  </si>
  <si>
    <t>Fertilizer Source</t>
  </si>
  <si>
    <t>Only required for organic materials like compost, manure or residues.</t>
  </si>
  <si>
    <t>lookup_levels$M.Source</t>
  </si>
  <si>
    <t>Only required if Fertilizer[F.Type==Fert.Method$F.Type, F.Category == "Organic" ]</t>
  </si>
  <si>
    <t>Fuente de fertilizante</t>
  </si>
  <si>
    <t>F.Fate</t>
  </si>
  <si>
    <t>What happened to the material? The mulched fate can only be used with manures or composts. Mulched organic materials that are not biosolids, compost or manure should be recorded in mulch and crop residues section.</t>
  </si>
  <si>
    <t>Describes the fate of the applied material after application, indicating whether it was incorporated, mulched, left on the surface, etc.</t>
  </si>
  <si>
    <t>lookup_levels$M.Fate</t>
  </si>
  <si>
    <t xml:space="preserve">unique identifier or name of the site where the fertilizer application occurred. </t>
  </si>
  <si>
    <t>Time$Times</t>
  </si>
  <si>
    <t>F.Date.Start</t>
  </si>
  <si>
    <t>Start Date</t>
  </si>
  <si>
    <t>State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</si>
  <si>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correspond to time period chosen</t>
  </si>
  <si>
    <t>treatment date</t>
  </si>
  <si>
    <t>http://aims.fao.org/aos/agrovoc/c_27921</t>
  </si>
  <si>
    <t>agronomic fertilization date</t>
  </si>
  <si>
    <t>http://purl.obolibrary.org/obo/AGRO_00010143</t>
  </si>
  <si>
    <t xml:space="preserve">The time of an agronomic fertilization The tim
</t>
  </si>
  <si>
    <t>F.Date.End</t>
  </si>
  <si>
    <t>End Date</t>
  </si>
  <si>
    <t>End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</si>
  <si>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not be less than Fert.Method$F.Date.Start</t>
  </si>
  <si>
    <t>F.Date</t>
  </si>
  <si>
    <t>Application Date as dd/mm</t>
  </si>
  <si>
    <t>Application date of the fertilizer</t>
  </si>
  <si>
    <t>dd/mm</t>
  </si>
  <si>
    <t>time &gt; timing &gt; treatment date</t>
  </si>
  <si>
    <t>Fecha de aplicacion</t>
  </si>
  <si>
    <t>fertilizer application date</t>
  </si>
  <si>
    <t>http://purl.obolibrary.org/obo/AGRO_00000593</t>
  </si>
  <si>
    <t>Date of the fertilizer application</t>
  </si>
  <si>
    <t>F.Date.Stage</t>
  </si>
  <si>
    <t>Application Date as Crop Stage</t>
  </si>
  <si>
    <t>Crop Stage when the fertilizer was applied</t>
  </si>
  <si>
    <t>Need developing</t>
  </si>
  <si>
    <t>treatment date
plant developmental stages</t>
  </si>
  <si>
    <t>http://aims.fao.org/aos/agrovoc/c_27921
http://aims.fao.org/aos/agrovoc/c_5959</t>
  </si>
  <si>
    <t>time &gt; timing &gt; treatment date
stages &gt; developmental stages &gt; plant developmental stages</t>
  </si>
  <si>
    <t>Fecha de aplicacion | Etapa fenologica dle cultivo</t>
  </si>
  <si>
    <t>AGRO
CO</t>
  </si>
  <si>
    <t>fertilizer application date
growth stage</t>
  </si>
  <si>
    <t>http://purl.obolibrary.org/obo/AGRO_00000593
http://www.cropontology.org/rdf/CO_321:0000016</t>
  </si>
  <si>
    <t xml:space="preserve">Date of the fertilizer application
growth/developmental stages based on zadoks decimal code.	</t>
  </si>
  <si>
    <t>F.Date.DAP</t>
  </si>
  <si>
    <t>Application Date as Days Before or After Planting</t>
  </si>
  <si>
    <t>Enter days before planting as a minus number.
If activity is done at planting then enter "0".</t>
  </si>
  <si>
    <t>Range -100 to 100</t>
  </si>
  <si>
    <t>Fecha de aplicacion en dias antes o despues de siembra</t>
  </si>
  <si>
    <t>F.Date.DAE</t>
  </si>
  <si>
    <t>Application Date as Days After Emergence</t>
  </si>
  <si>
    <t>Enter days before emergence as a minus number.
If activity is done at emergence then enter "0".</t>
  </si>
  <si>
    <t>Fecha de aplicacion en dias antes o despues de emergencia</t>
  </si>
  <si>
    <t>F.Date.Text</t>
  </si>
  <si>
    <t>Application Date as Other Text Description</t>
  </si>
  <si>
    <t>description of the fertilizer application date</t>
  </si>
  <si>
    <t>Fecha de tratamiento</t>
  </si>
  <si>
    <t>Fert.Method</t>
  </si>
  <si>
    <t>NPK Rating NP2O5K2O</t>
  </si>
  <si>
    <t>F.Codes</t>
  </si>
  <si>
    <t>F.Codes.Level</t>
  </si>
  <si>
    <t>Chems.Code</t>
  </si>
  <si>
    <t>C.Level.Name</t>
  </si>
  <si>
    <t>C.Structure</t>
  </si>
  <si>
    <t>C.Notes</t>
  </si>
  <si>
    <t>Chems.Out</t>
  </si>
  <si>
    <t>Does chemical practice structure outcome reporting?</t>
  </si>
  <si>
    <t>Is this practice a focus of the experiment? Does it structure the outcomes? e.g. a factorial design of Fertilizer A &amp; B and Insecticide A,B &amp; C. Where chems are used to control pests or weeds in certain treatments, but are not a focus, record "No".</t>
  </si>
  <si>
    <t>Yes, No, Uncertain</t>
  </si>
  <si>
    <t>Chemical Practice Name</t>
  </si>
  <si>
    <t>Choose a easy to recognize name for the chemical practice, you will use this name to reference it when building treatments later in the extraction process. Avoid using special characters.</t>
  </si>
  <si>
    <t>C.Type</t>
  </si>
  <si>
    <t>Type of Product Applied</t>
  </si>
  <si>
    <t>category of the chemical</t>
  </si>
  <si>
    <t>unique(Chemicals$C.Type)</t>
  </si>
  <si>
    <t>agrochemicals</t>
  </si>
  <si>
    <t>http://aims.fao.org/aos/agrovoc/c_24430</t>
  </si>
  <si>
    <t>substances &gt; chemicals &gt; agrochemicals</t>
  </si>
  <si>
    <t>Agro-quimicos</t>
  </si>
  <si>
    <t>CHEBI</t>
  </si>
  <si>
    <t>agrochemical</t>
  </si>
  <si>
    <t>http://purl.obolibrary.org/obo/CHEBI_33286</t>
  </si>
  <si>
    <t xml:space="preserve">An agrochemical is a substance that is used in agriculture or horticulture.	</t>
  </si>
  <si>
    <t>C.Name</t>
  </si>
  <si>
    <t>Name of Chemical/Product Applied</t>
  </si>
  <si>
    <t>Please use active ingredient name over trade-name of product, unless the  product contains multiple active ingredients then it is acceptible to use the product name.</t>
  </si>
  <si>
    <t>Chemicals[C.Type==Chems.Out$C.Type,C.Name] &amp; Free Text</t>
  </si>
  <si>
    <t>C.Nam.Type</t>
  </si>
  <si>
    <t>Name of product, drug or chemical applied</t>
  </si>
  <si>
    <t>Name fo the applied chemical</t>
  </si>
  <si>
    <t>C.App.Method</t>
  </si>
  <si>
    <t>How is the product delivered?</t>
  </si>
  <si>
    <t>Application method of the chemical</t>
  </si>
  <si>
    <t>C.AI.Amount</t>
  </si>
  <si>
    <t>Active Ingredient Amount in Product</t>
  </si>
  <si>
    <t>Active ingredient Amount applied</t>
  </si>
  <si>
    <t>C.AI.Unit</t>
  </si>
  <si>
    <t>FAKSE</t>
  </si>
  <si>
    <t>Active Ingredient Unit</t>
  </si>
  <si>
    <t>unit of measurement for the active ingredient in the chemical application</t>
  </si>
  <si>
    <t>lookup_levels$C.AI.Unit</t>
  </si>
  <si>
    <t>Unidad - Ingrediente activo</t>
  </si>
  <si>
    <t>C.Amount</t>
  </si>
  <si>
    <t>Application Rate or Amount</t>
  </si>
  <si>
    <t>Chemical amount applied</t>
  </si>
  <si>
    <t>application rates</t>
  </si>
  <si>
    <t>https://agrovoc.fao.org/browse/agrovoc/en/page/c_16113</t>
  </si>
  <si>
    <t>measure &gt; application rates</t>
  </si>
  <si>
    <t>C.Unit</t>
  </si>
  <si>
    <t>Unit of Application</t>
  </si>
  <si>
    <t>unit of application for the chemical treatment</t>
  </si>
  <si>
    <t>lookup_levels$C.Unit</t>
  </si>
  <si>
    <t>Unidad de la aplicacion</t>
  </si>
  <si>
    <t>C.Applications</t>
  </si>
  <si>
    <t>Total Number of Applications</t>
  </si>
  <si>
    <t>Use when dates are not provided, but a total number of sprays is.</t>
  </si>
  <si>
    <t>Numero total de aplicaciones</t>
  </si>
  <si>
    <t>C.Date.Start</t>
  </si>
  <si>
    <t>Specific Application Date Date Start</t>
  </si>
  <si>
    <t xml:space="preserve">Start date of the chemical application </t>
  </si>
  <si>
    <t>C.Date.End</t>
  </si>
  <si>
    <t>Specific Application Date Date End</t>
  </si>
  <si>
    <t>End date of the chemical application</t>
  </si>
  <si>
    <t>C.Date</t>
  </si>
  <si>
    <t>specific date of the chemical application</t>
  </si>
  <si>
    <t>http://purl.obolibrary.org/obo/AGRO_00010133</t>
  </si>
  <si>
    <t>The time of a treatment</t>
  </si>
  <si>
    <t>C.Mechanization</t>
  </si>
  <si>
    <t>Chemicals Mechanization</t>
  </si>
  <si>
    <t>Was manual, animal or mechanized effort used to apply chemicals or similar materials?</t>
  </si>
  <si>
    <t>C.Date.Stage</t>
  </si>
  <si>
    <t>Crop stage when the chemical was applied</t>
  </si>
  <si>
    <t>Fecha de aplicacion | Estado fenologico del cultivo</t>
  </si>
  <si>
    <t>treatment date
growth stage</t>
  </si>
  <si>
    <t>http://purl.obolibrary.org/obo/AGRO_00010133
http://www.cropontology.org/rdf/CO_321:0000016</t>
  </si>
  <si>
    <t xml:space="preserve">The time of a treatment
growth/developmental stages based on zadoks decimal code.	</t>
  </si>
  <si>
    <t>C.Date.DAE</t>
  </si>
  <si>
    <t>Application Date Days after emergence</t>
  </si>
  <si>
    <t>Number of days after emergence when the chemical was applied</t>
  </si>
  <si>
    <t>C.Date.DAP</t>
  </si>
  <si>
    <t>Fecha de aplicacion en dias antes o despues de la siembra</t>
  </si>
  <si>
    <t>C.Date.Text</t>
  </si>
  <si>
    <t>Application Date: Text Description</t>
  </si>
  <si>
    <t>Chems.AI</t>
  </si>
  <si>
    <t>C.Name.AI</t>
  </si>
  <si>
    <t>C.Target</t>
  </si>
  <si>
    <t>Weed.Out</t>
  </si>
  <si>
    <t>Weeding Practices. This section is for physical weeding practices only, herbicide applications should be noted under the chemicals tab.</t>
  </si>
  <si>
    <t>W.Level.Name</t>
  </si>
  <si>
    <t>Weeding Practice Name</t>
  </si>
  <si>
    <t>Choose a easy to recognize name for the weeding practice, you will use this name to reference it when building treatments later in the extraction process. Avoid using special characters.</t>
  </si>
  <si>
    <t>Nombre de practica de manejo de maleza</t>
  </si>
  <si>
    <t>W.Method</t>
  </si>
  <si>
    <t>Weeding Method</t>
  </si>
  <si>
    <t>Name the weeding method</t>
  </si>
  <si>
    <t>lookup_levels$W.Type or Free Text</t>
  </si>
  <si>
    <t>mechanical weed control</t>
  </si>
  <si>
    <t>http://aims.fao.org/aos/agrovoc/c_24200</t>
  </si>
  <si>
    <t>methods &gt; control methods &gt; pest control &gt; weed control &gt; mechanical weed control</t>
  </si>
  <si>
    <t>Control mecanico de malezas</t>
  </si>
  <si>
    <t>mechanical control weeding process</t>
  </si>
  <si>
    <t>http://purl.obolibrary.org/obo/AGRO_00002054</t>
  </si>
  <si>
    <t>A weeding process in which physical means such as barriers, traps and handpicking, or physical conditions like high temperature, are used to control unwanted weeds.</t>
  </si>
  <si>
    <t>W.Freq</t>
  </si>
  <si>
    <t>Weeding Frequency</t>
  </si>
  <si>
    <t>Frequency of the weeding practice</t>
  </si>
  <si>
    <t>Frecuencia en el control de malezas</t>
  </si>
  <si>
    <t>number of weedings (number of weeding interventions)</t>
  </si>
  <si>
    <t>http://purl.obolibrary.org/obo/AGRO_00010018</t>
  </si>
  <si>
    <t>The occurrence of a weeding process</t>
  </si>
  <si>
    <t>W.Freq.Time</t>
  </si>
  <si>
    <t>Weeding Time Unit</t>
  </si>
  <si>
    <t>lookup_levels$Time.Units</t>
  </si>
  <si>
    <t>Tiempo en el maniejo de maleza</t>
  </si>
  <si>
    <t>W.New.Method</t>
  </si>
  <si>
    <t>Is this a practice not in  Levels[["W.Type"]]?</t>
  </si>
  <si>
    <t>W.Notes</t>
  </si>
  <si>
    <t>Weeding Notes</t>
  </si>
  <si>
    <t>W.Code</t>
  </si>
  <si>
    <t>Adds an ERA code for mechanincal weeding "h66.2"</t>
  </si>
  <si>
    <t>Weed.Out[!W.Method %in% c("Mechanical","Ploughing"),W.Code:="h66.2"]</t>
  </si>
  <si>
    <t>Res.Out</t>
  </si>
  <si>
    <t xml:space="preserve">This tab is primarily for the addition of non-composted organic materials that DO NOT come from experimental crops, use the crop residue column in the Make.Trt, Intercrop or Rotation tabs to record residues from a preceeding season.
Record mulching of compost or manure in the Nutrients practice tab. </t>
  </si>
  <si>
    <t>M.Level.Name</t>
  </si>
  <si>
    <t>Practice Name</t>
  </si>
  <si>
    <t>Choose a easy to recognize name for the practice, you will use this name to reference it when building treatments later in the extraction process. Avoid using special characters.</t>
  </si>
  <si>
    <t>P1</t>
  </si>
  <si>
    <t>ERA practice 1</t>
  </si>
  <si>
    <t>Practices[Practice %in% c("Agroforestry Pruning","Mulch","Crop Residue","Crop Residue Incorporation"),Subpractice]</t>
  </si>
  <si>
    <t>crop residues</t>
  </si>
  <si>
    <t>http://aims.fao.org/aos/agrovoc/c_16118</t>
  </si>
  <si>
    <t>substances &gt; wastes &gt; organic wastes &gt; agricultural wastes &gt; crop residues</t>
  </si>
  <si>
    <t>Residuos de cultivo</t>
  </si>
  <si>
    <t xml:space="preserve">crop residue management process (residue management)	</t>
  </si>
  <si>
    <t>http://purl.obolibrary.org/obo/AGRO_00000005</t>
  </si>
  <si>
    <t>A planned process in which the thickness of crop residue on the surface of an agricultural field is managed.</t>
  </si>
  <si>
    <t>P2</t>
  </si>
  <si>
    <t>ERA practice 2</t>
  </si>
  <si>
    <t>Res.Out$P2 != Res.Out$P1</t>
  </si>
  <si>
    <t>P3</t>
  </si>
  <si>
    <t>ERA practice 3</t>
  </si>
  <si>
    <t>!any(Res.Out$P3  %in% Res.Out[,c("P1","P2")])</t>
  </si>
  <si>
    <t>P4</t>
  </si>
  <si>
    <t>ERA practice 4</t>
  </si>
  <si>
    <t>!any(Res.Out$P4  %in% Res.Out[,c("P1","P2","P3")])</t>
  </si>
  <si>
    <t>M.Codes</t>
  </si>
  <si>
    <t>Concatenation of P1 to P4 fields.</t>
  </si>
  <si>
    <t>M.Notes</t>
  </si>
  <si>
    <t>M.NO</t>
  </si>
  <si>
    <t>Total amount of elemental N (Nitrogen) from  addition of  non-composted organic materials</t>
  </si>
  <si>
    <t>Represents the total amount of elemental nitrogen (N) added from non-composted organic materials</t>
  </si>
  <si>
    <t>nitrogen content</t>
  </si>
  <si>
    <t>http://aims.fao.org/aos/agrovoc/c_5193</t>
  </si>
  <si>
    <t>properties &gt; composition &gt; proximate composition &gt; nitrogen content</t>
  </si>
  <si>
    <t>Contenido de nitrogeno</t>
  </si>
  <si>
    <t>elemental nitrogen</t>
  </si>
  <si>
    <t>M.PO</t>
  </si>
  <si>
    <t>Total amount of elemental P (Phosphorus) from addition of  non-composted organic materials</t>
  </si>
  <si>
    <t>Specifies the total amount of elemental phosphorus (P) from non-composted organic materials</t>
  </si>
  <si>
    <t>phosphorus</t>
  </si>
  <si>
    <t xml:space="preserve">http://aims.fao.org/aos/agrovoc/c_5804
</t>
  </si>
  <si>
    <t>substances &gt; elements &gt; nonmetals &gt; phosphorus</t>
  </si>
  <si>
    <t>Fosforo</t>
  </si>
  <si>
    <t>elemental phosphorus</t>
  </si>
  <si>
    <t>M.KO</t>
  </si>
  <si>
    <t>Total amount of elemental K (Potassium) from  addition of  non-composted organic materials</t>
  </si>
  <si>
    <t>Indicates the total amount of elemental potassium (K) from non-composted organic materials</t>
  </si>
  <si>
    <t>potassium</t>
  </si>
  <si>
    <t>http://aims.fao.org/aos/agrovoc/c_6139</t>
  </si>
  <si>
    <t>substances &gt; elements &gt; metallic elements &gt; alkali metals &gt; potassium</t>
  </si>
  <si>
    <t xml:space="preserve">elemental potassium
</t>
  </si>
  <si>
    <t>M.Unit</t>
  </si>
  <si>
    <t>NPK Unit of Measurement</t>
  </si>
  <si>
    <t>If any of Res.Out$M.NO, Res.Out$M.PO or Res.Out$M.KO are completed then this field is required.</t>
  </si>
  <si>
    <t>Unidad de medida NPK</t>
  </si>
  <si>
    <t>Res.Method</t>
  </si>
  <si>
    <t>This table records details of exactly what organic residue is added, where it is from, how much is added, what happens to it and when it is added.</t>
  </si>
  <si>
    <t>Practice name</t>
  </si>
  <si>
    <t>Res.Out$M.Level.Name</t>
  </si>
  <si>
    <t>Nombre practica</t>
  </si>
  <si>
    <t>M.Tree</t>
  </si>
  <si>
    <t>Tree (plant species)</t>
  </si>
  <si>
    <t>Only required if a material comes from a tree or shrub</t>
  </si>
  <si>
    <t>Tree$Tree.Latin.Name</t>
  </si>
  <si>
    <t>woody plants</t>
  </si>
  <si>
    <t>http://aims.fao.org/aos/agrovoc/c_26837</t>
  </si>
  <si>
    <t>organisms &gt; plants &gt; woody plants</t>
  </si>
  <si>
    <t>Plantas leñosas</t>
  </si>
  <si>
    <t>PPO</t>
  </si>
  <si>
    <t>woody plant</t>
  </si>
  <si>
    <t>http://purl.obolibrary.org/obo/PPO_0001001</t>
  </si>
  <si>
    <t>M.Material</t>
  </si>
  <si>
    <t>Mulch Material Applied</t>
  </si>
  <si>
    <t>Choose from the list or add a new material if the list does not contain a suitable match. Please specifiy the type of any new materials add in the column to the left. You do not need to enter any details about mulched crop residues here.</t>
  </si>
  <si>
    <t>Residues$M.Material or if a tree/shrub entered lookup_levels$Tree.Materials or Free Text</t>
  </si>
  <si>
    <t>mulches</t>
  </si>
  <si>
    <t>http://aims.fao.org/aos/agrovoc/c_4977</t>
  </si>
  <si>
    <t>substances &gt; soil amendments &gt; mulches</t>
  </si>
  <si>
    <t>mulch</t>
  </si>
  <si>
    <t>http://purl.obolibrary.org/obo/AGRO_00000092</t>
  </si>
  <si>
    <t>M.Process</t>
  </si>
  <si>
    <t>Processing</t>
  </si>
  <si>
    <t>Describes the type of processing applied to the material before application</t>
  </si>
  <si>
    <t>M.Source</t>
  </si>
  <si>
    <t>Source of Material</t>
  </si>
  <si>
    <t>In-field: From inside the experimental field
On-farm: From outside the experimental field within the same landholding.
Off-farm: From outside the farm</t>
  </si>
  <si>
    <t>Fuente de material</t>
  </si>
  <si>
    <t>M.Amount</t>
  </si>
  <si>
    <t>Amount of Material Applied</t>
  </si>
  <si>
    <t>Amount of material applied in the study</t>
  </si>
  <si>
    <t>Cantidad de material aplicado</t>
  </si>
  <si>
    <t>mulch amount</t>
  </si>
  <si>
    <t>http://purl.obolibrary.org/obo/AGRO_00010013</t>
  </si>
  <si>
    <t xml:space="preserve">The area density of a mulch	</t>
  </si>
  <si>
    <t>lookup_levels$M.Unit"]</t>
  </si>
  <si>
    <t>Required if Res.Method$M.Amount has a value</t>
  </si>
  <si>
    <t>Unidad de aplicacion</t>
  </si>
  <si>
    <t>M.Fate</t>
  </si>
  <si>
    <t>The Fate of The Material</t>
  </si>
  <si>
    <t>post-application outcome of the material, indicating whether it was incorporated, left on the surface, or mulched etc</t>
  </si>
  <si>
    <t>lookup_levels$M.Fate"]</t>
  </si>
  <si>
    <t>M.Cover</t>
  </si>
  <si>
    <t>Coverage of Material Applied as Mulch (%)</t>
  </si>
  <si>
    <t>percentage of ground area covered by the applied material when used as mulch</t>
  </si>
  <si>
    <t>mulch percent coverage (soil mulch coverage)</t>
  </si>
  <si>
    <t>http://purl.obolibrary.org/obo/AGRO_00000439</t>
  </si>
  <si>
    <t xml:space="preserve">The area of a mulch	</t>
  </si>
  <si>
    <t>M.Mechanization</t>
  </si>
  <si>
    <t>Mechanization</t>
  </si>
  <si>
    <t>M.Date.Start</t>
  </si>
  <si>
    <t>start date for a period of material application</t>
  </si>
  <si>
    <t>M.Date.End</t>
  </si>
  <si>
    <t>end date for a period of material application</t>
  </si>
  <si>
    <t>M.Date</t>
  </si>
  <si>
    <t>Application Date: dd/mm</t>
  </si>
  <si>
    <t>M.Date.Stage</t>
  </si>
  <si>
    <t>Application Date: Crop Stage</t>
  </si>
  <si>
    <t>Describes the crop stage at the time of application</t>
  </si>
  <si>
    <t>Fecha de aplicacion: Estado fenologico del cultivo</t>
  </si>
  <si>
    <t>M.Date.DAP</t>
  </si>
  <si>
    <t>Application Date: Days before/after planting</t>
  </si>
  <si>
    <t>Fecha de aplicacion: Dias antes o despues de la siembra</t>
  </si>
  <si>
    <t>M.Date.DAE</t>
  </si>
  <si>
    <t>Indicates the application date in terms of days after crop emergence (DAE)</t>
  </si>
  <si>
    <t>M.Date.Text</t>
  </si>
  <si>
    <t>Application Date: Text Description </t>
  </si>
  <si>
    <t>Res.Composition</t>
  </si>
  <si>
    <t>This table records the compostion of the residue materials.</t>
  </si>
  <si>
    <t>Mulch: Tree</t>
  </si>
  <si>
    <t>The mulch material as created in the Res.Method tab</t>
  </si>
  <si>
    <t>Res.Method$Tree</t>
  </si>
  <si>
    <t>One of Res.Composition$M.Tree or Res.Composition$M.Material is required</t>
  </si>
  <si>
    <t>Mulch: Other</t>
  </si>
  <si>
    <t>Res.Method$Material</t>
  </si>
  <si>
    <t>M.DW</t>
  </si>
  <si>
    <t>Dry Weight?</t>
  </si>
  <si>
    <t>Is composition reported for dry weight?</t>
  </si>
  <si>
    <t>Contenido de materia seca</t>
  </si>
  <si>
    <t>dry crop residue</t>
  </si>
  <si>
    <t xml:space="preserve">The dry of a crop residue	</t>
  </si>
  <si>
    <t>M.DM</t>
  </si>
  <si>
    <t>Dry Matter</t>
  </si>
  <si>
    <t>Dry matter is calculated as the difference between the total weight and the moisture content. It is usually obtained by oven-drying, but there are methods specific to products such as silages, fats and molasses. Usually abbreviated as DM. Source: Feedipedia</t>
  </si>
  <si>
    <t>None implemented, but possible</t>
  </si>
  <si>
    <t>dry matter content</t>
  </si>
  <si>
    <t>http://aims.fao.org/aos/agrovoc/c_2398</t>
  </si>
  <si>
    <t>properties &gt; composition &gt; proximate composition &gt; dry matter content</t>
  </si>
  <si>
    <t>M.OC</t>
  </si>
  <si>
    <t>Organic Carbon (OC)</t>
  </si>
  <si>
    <t>organic carbon</t>
  </si>
  <si>
    <t>http://aims.fao.org/aos/agrovoc/c_2f82b0a2</t>
  </si>
  <si>
    <t>substances &gt; elements &gt; nonmetals &gt; carbon &gt; organic carbon</t>
  </si>
  <si>
    <t>Carbono organico</t>
  </si>
  <si>
    <t>M.N</t>
  </si>
  <si>
    <t>Nitrogen (Unspecified)</t>
  </si>
  <si>
    <t>properties &gt; composition &gt; proximate composition &gt; nitrogen content</t>
  </si>
  <si>
    <t>M.TN</t>
  </si>
  <si>
    <t>properties &gt; composition &gt; proximate composition &gt; nitrogen content &gt; total nitrogen</t>
  </si>
  <si>
    <t>M.AN</t>
  </si>
  <si>
    <t>properties &gt; composition &gt; proximate composition &gt; nitrogen content &gt; plant available nitrogen</t>
  </si>
  <si>
    <t>Nitrogeno disponible para la planta</t>
  </si>
  <si>
    <t>M.CN</t>
  </si>
  <si>
    <t>Carbon: Nitrogen (C/N) Ratio</t>
  </si>
  <si>
    <t>Relacion C:N</t>
  </si>
  <si>
    <t>M.P</t>
  </si>
  <si>
    <t>Phosphorous (Unspecified)</t>
  </si>
  <si>
    <t>M.TP</t>
  </si>
  <si>
    <t>Total Phosphorous (TP)</t>
  </si>
  <si>
    <t>M.AP</t>
  </si>
  <si>
    <t>Available Phosphorous (AP)</t>
  </si>
  <si>
    <t>M.K</t>
  </si>
  <si>
    <t>Potassium (K)</t>
  </si>
  <si>
    <t>Potasio</t>
  </si>
  <si>
    <t>M.pH</t>
  </si>
  <si>
    <t>pH</t>
  </si>
  <si>
    <t>http://aims.fao.org/aos/agrovoc/c_5753</t>
  </si>
  <si>
    <t>properties &gt; chemicophysical properties &gt; pH</t>
  </si>
  <si>
    <t>M.DM.Unit</t>
  </si>
  <si>
    <t>Dry Matter Unit</t>
  </si>
  <si>
    <t>The unit needs to be filled if a corresponding value is entered for this parameter.</t>
  </si>
  <si>
    <t>Materia seca (unidad)</t>
  </si>
  <si>
    <t>M.OC.Unit</t>
  </si>
  <si>
    <t>Organic Carbon (OC) Unit</t>
  </si>
  <si>
    <t>carbono organico (unidad)</t>
  </si>
  <si>
    <t>M.N.Unit</t>
  </si>
  <si>
    <t>Nitrogen (Unspecified) Unit</t>
  </si>
  <si>
    <t>Nitrogeno (unidad)</t>
  </si>
  <si>
    <t>M.TN.Unit</t>
  </si>
  <si>
    <t>Nitrogeno total (unidad)</t>
  </si>
  <si>
    <t>M.AN.Unit</t>
  </si>
  <si>
    <t>Nitrogeno disponible (unidad)</t>
  </si>
  <si>
    <t>M.P.Unit</t>
  </si>
  <si>
    <t>Phosphorous (Unspecified) Unit</t>
  </si>
  <si>
    <t>Fosforo (unidad)</t>
  </si>
  <si>
    <t>M.TP.Unit</t>
  </si>
  <si>
    <t>Total Phosphorous (TP) Unit</t>
  </si>
  <si>
    <t>Fosforo total (unidad)</t>
  </si>
  <si>
    <t>M.AP.Unit</t>
  </si>
  <si>
    <t>Available Phosphorous (AP) Unit</t>
  </si>
  <si>
    <t>Fosforo disponible (unidad)</t>
  </si>
  <si>
    <t>M.K.Unit</t>
  </si>
  <si>
    <t>Potassium (K) Unit</t>
  </si>
  <si>
    <t>Potasio (unidad)</t>
  </si>
  <si>
    <t>M.pH.Method</t>
  </si>
  <si>
    <t>pH Method</t>
  </si>
  <si>
    <t>Metodo de medicion de pH</t>
  </si>
  <si>
    <t>Har.Out</t>
  </si>
  <si>
    <t>Harvest practices</t>
  </si>
  <si>
    <t>H.Level.Name</t>
  </si>
  <si>
    <t>H.Prac</t>
  </si>
  <si>
    <t>ERA Harvest Practice</t>
  </si>
  <si>
    <t>Choose a corresponding ERA practice</t>
  </si>
  <si>
    <t>Practices[Practice=="Harvest Method",Subpractice] or Free Text</t>
  </si>
  <si>
    <t>harvesting</t>
  </si>
  <si>
    <t>http://aims.fao.org/aos/agrovoc/c_3500</t>
  </si>
  <si>
    <t>economic activities &gt; agriculture &gt; agricultural practices &gt; agronomic practices &gt; harvesting
activities &gt; production &gt; crop production &gt; cultivation &gt; harvesting</t>
  </si>
  <si>
    <t>Cosecha</t>
  </si>
  <si>
    <t>plant harvesting process (harvest)</t>
  </si>
  <si>
    <t>http://purl.obolibrary.org/obo/AGRO_00000025</t>
  </si>
  <si>
    <t>A planned process in which the useful part or parts of the plant are gathered.</t>
  </si>
  <si>
    <t>H.Code</t>
  </si>
  <si>
    <t>Practices[Practice==Har.Out$H.Prac,Code]</t>
  </si>
  <si>
    <t>H.Notes</t>
  </si>
  <si>
    <t>pH.Out</t>
  </si>
  <si>
    <t>pH amendments</t>
  </si>
  <si>
    <t>pH.Level.Name</t>
  </si>
  <si>
    <t>pH.Prac</t>
  </si>
  <si>
    <t>ERA pH  Practice</t>
  </si>
  <si>
    <t>Practices[Practice=="Water Harvesting",Subpractice] or Free Text</t>
  </si>
  <si>
    <t>liming</t>
  </si>
  <si>
    <t>http://aims.fao.org/aos/agrovoc/c_25206</t>
  </si>
  <si>
    <t>&gt; management &gt; resource management &gt; natural resources management &gt; soil management &gt; liming</t>
  </si>
  <si>
    <t xml:space="preserve">liming process (liming)	</t>
  </si>
  <si>
    <t>http://purl.obolibrary.org/obo/AGRO_00000112</t>
  </si>
  <si>
    <t xml:space="preserve">A planned process in which a liming material is applied to soil to reduce acidity.	</t>
  </si>
  <si>
    <t>pH.Codes</t>
  </si>
  <si>
    <t>Practices[Practice==pH.Out$pH.Prac,Code]</t>
  </si>
  <si>
    <t>pH.Notes</t>
  </si>
  <si>
    <t>pH.Method</t>
  </si>
  <si>
    <t>pH.Out$pH.Level.Name</t>
  </si>
  <si>
    <t>pH.Material</t>
  </si>
  <si>
    <t>Material Applied</t>
  </si>
  <si>
    <t>type of material applied to influence soil pH</t>
  </si>
  <si>
    <t>lookup_levels$pH.Material or Free Text</t>
  </si>
  <si>
    <t>liming materials</t>
  </si>
  <si>
    <t>http://aims.fao.org/aos/agrovoc/c_200</t>
  </si>
  <si>
    <t>substances &gt; soil amendments &gt; liming materials</t>
  </si>
  <si>
    <t>liming material</t>
  </si>
  <si>
    <t>http://purl.obolibrary.org/obo/AGRO_00000197</t>
  </si>
  <si>
    <t xml:space="preserve">An environmental material containing calcium and/or magnesium compounds and applied to soil in order to neutralize soil acidity.	</t>
  </si>
  <si>
    <t>pH.ECCE</t>
  </si>
  <si>
    <t>Effective Calcium Carbonate Equivalent (ECCE)</t>
  </si>
  <si>
    <t>Records the Effective Calcium Carbonate Equivalent (ECCE), representing the effectiveness of a liming material in neutralizing soil acidity. Expressed as a percentage, ECCE accounts for both purity and particle size.</t>
  </si>
  <si>
    <t>... &gt; chemical compounds &gt; salts &gt; inorganic acid salts &gt; carbonates &gt; calcium carbonate
... &gt; chemical compounds &gt; inorganic compounds &gt; inorganic acid salts &gt; carbonates &gt; calcium carbonate</t>
  </si>
  <si>
    <t xml:space="preserve">calcium carbonate	</t>
  </si>
  <si>
    <t>http://purl.obolibrary.org/obo/CHEBI_3311</t>
  </si>
  <si>
    <t xml:space="preserve">A calcium salt with formula CCaO3.	</t>
  </si>
  <si>
    <t>pH.CCE</t>
  </si>
  <si>
    <t>Calcium Carbonate Equivalent (CCE)</t>
  </si>
  <si>
    <t>Indicates the Calcium Carbonate Equivalent (CCE), measuring the neutralizing potential of the material in terms of calcium carbonate. </t>
  </si>
  <si>
    <t>pH.CaCO3</t>
  </si>
  <si>
    <t>% Calcium Carbonate (CaCO3)</t>
  </si>
  <si>
    <t>Represents the percentage of calcium carbonate (CaCO₃) in the applied material, reflecting the material’s lime content</t>
  </si>
  <si>
    <t>pH.MgCO3</t>
  </si>
  <si>
    <t>% Magnesium Carbonate (MgCO3)</t>
  </si>
  <si>
    <t>Specifies the percentage of magnesium carbonate (MgCO₃) in the material applied. Useful for understanding additional magnesium input from pH-adjusting substances.</t>
  </si>
  <si>
    <t xml:space="preserve">magnesium carbonate	</t>
  </si>
  <si>
    <t>http://purl.obolibrary.org/obo/CHEBI_31793</t>
  </si>
  <si>
    <t xml:space="preserve">A magnesium salt with formula CMgO3. Its hydrated forms, particularly the di-, tri-, and tetrahydrates occur as minerals.	</t>
  </si>
  <si>
    <t>pH.Amount</t>
  </si>
  <si>
    <t>Captures the total amount of pH-altering material applied</t>
  </si>
  <si>
    <t>pH.Unit</t>
  </si>
  <si>
    <t>lookup_levels$F.Unit"]</t>
  </si>
  <si>
    <t>Required if pH.Method$pH.Amount has a value</t>
  </si>
  <si>
    <t>Irrig.Out</t>
  </si>
  <si>
    <t>I.Name</t>
  </si>
  <si>
    <t>I.Amount</t>
  </si>
  <si>
    <t>Amount of Water Applied</t>
  </si>
  <si>
    <t>irrigation rates</t>
  </si>
  <si>
    <t>http://aims.fao.org/aos/agrovoc/c_25319</t>
  </si>
  <si>
    <t>measure &gt; irrigation rates</t>
  </si>
  <si>
    <t>irrigation water quantity (irrigation depth)</t>
  </si>
  <si>
    <t>http://purl.obolibrary.org/obo/AGRO_00000010</t>
  </si>
  <si>
    <t>Quantity of water applied per irrigation operation.</t>
  </si>
  <si>
    <t>I.Date.Start</t>
  </si>
  <si>
    <t>I.Unit</t>
  </si>
  <si>
    <t>Unit of Water Application</t>
  </si>
  <si>
    <t>lookup_levels$I.Unit"]</t>
  </si>
  <si>
    <t>Required if Irrig.Out$I.Amount has a value</t>
  </si>
  <si>
    <t>I.Water.Type</t>
  </si>
  <si>
    <t>Type of Water Applied</t>
  </si>
  <si>
    <t>lookup_levels$I.Water.Type"] or Free Text</t>
  </si>
  <si>
    <t>irrigation water</t>
  </si>
  <si>
    <t>http://aims.fao.org/aos/agrovoc/c_3958</t>
  </si>
  <si>
    <t>substances &gt; water &gt; irrigation water</t>
  </si>
  <si>
    <t xml:space="preserve">irrigation source	</t>
  </si>
  <si>
    <t>http://purl.obolibrary.org/obo/AGRO_00000009</t>
  </si>
  <si>
    <t xml:space="preserve">A water body from which water is taken during an irrigation process and transported to the target of the irrigation process.	</t>
  </si>
  <si>
    <t>Irrig.Codes</t>
  </si>
  <si>
    <t>Irrig.Methods</t>
  </si>
  <si>
    <t>WH.Out</t>
  </si>
  <si>
    <t>WH.Level.Name</t>
  </si>
  <si>
    <t>Practices[Practice %in% c("Water Harvesting"),Subpractice]</t>
  </si>
  <si>
    <t>At least one entry in P1:P4 is required if there is a value entered for the practice name</t>
  </si>
  <si>
    <t>water harvesting</t>
  </si>
  <si>
    <t>http://aims.fao.org/aos/agrovoc/c_25305</t>
  </si>
  <si>
    <t>activities &gt; management &gt; water management &gt; water supply &gt; water harvesting</t>
  </si>
  <si>
    <t>Recoleccion de agua</t>
  </si>
  <si>
    <t xml:space="preserve">water harvesting (rainwater harvesting)	</t>
  </si>
  <si>
    <t>http://purl.obolibrary.org/obo/AGRO_00000589</t>
  </si>
  <si>
    <t>WH.Out$P2 != WH.Out$P1</t>
  </si>
  <si>
    <t>!any(WH.Out$P3  %in% WH.Out[,c("P1","P2")])</t>
  </si>
  <si>
    <t>!any(WH.Out$P4  %in% WH.Out[,c("P1","P2","P3")])</t>
  </si>
  <si>
    <t>WH.Codes</t>
  </si>
  <si>
    <t>WH.Notes</t>
  </si>
  <si>
    <t>PO.Out</t>
  </si>
  <si>
    <t>PO.Level.Name</t>
  </si>
  <si>
    <t>Practices[Theme %in% c("Postharvest"),Subpractice]</t>
  </si>
  <si>
    <t>At least one entry in P1:P3 is required if there is a value entered for the practice name</t>
  </si>
  <si>
    <t>PO.Codes</t>
  </si>
  <si>
    <t>PO.Notes</t>
  </si>
  <si>
    <t>PO.Source</t>
  </si>
  <si>
    <t>Seed Source</t>
  </si>
  <si>
    <t>If a paper about storage of crops, record the where the seeds came from if stated in the paper.</t>
  </si>
  <si>
    <t>On-farm, Market, Unspecified</t>
  </si>
  <si>
    <t>E.Out</t>
  </si>
  <si>
    <t>E.Level.Name</t>
  </si>
  <si>
    <t>E.Out$P2 != E.Out$P1</t>
  </si>
  <si>
    <t>!any(E.Out$P3  %in% E.Out[,c("P1","P2")])</t>
  </si>
  <si>
    <t>E.Codes</t>
  </si>
  <si>
    <t>E.Notes</t>
  </si>
  <si>
    <t>Animals.Out</t>
  </si>
  <si>
    <t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t>
  </si>
  <si>
    <t>A.Level.Name</t>
  </si>
  <si>
    <t>A.Feed.Add.1</t>
  </si>
  <si>
    <t>Feed Addition Practice 1</t>
  </si>
  <si>
    <t>General type of feed being added to a diet.</t>
  </si>
  <si>
    <t>Practices[Practice=="Feed Addition", Subpractice]</t>
  </si>
  <si>
    <t>At least one practice entry is required if there is a value entered for the practice name</t>
  </si>
  <si>
    <t>feeds</t>
  </si>
  <si>
    <t>http://aims.fao.org/aos/agrovoc/c_2843</t>
  </si>
  <si>
    <t>products &gt; feeds</t>
  </si>
  <si>
    <t>ENVO</t>
  </si>
  <si>
    <t>animal feed</t>
  </si>
  <si>
    <t>http://purl.obolibrary.org/obo/ENVO_02000047</t>
  </si>
  <si>
    <t>Food material which can be used to meet nutritional requirements of animals, particularly livestock such as cattle, goats, sheep, horses, chickens and pigs. [ https://en.wikipedia.org/wiki/Fodder ]</t>
  </si>
  <si>
    <t>A.Feed.Add.2</t>
  </si>
  <si>
    <t>Feed Addition Practice 2</t>
  </si>
  <si>
    <t>A.Feed.Add.3</t>
  </si>
  <si>
    <t>Feed Addition Practice 3</t>
  </si>
  <si>
    <t>A.Feed.Add.C</t>
  </si>
  <si>
    <t>Is this a feed addition control?</t>
  </si>
  <si>
    <t>You can use this field to specify one or more feed addition control diets.</t>
  </si>
  <si>
    <t>Required if any of A.Feed.Add.1:A.Feed.Add.3 contain data</t>
  </si>
  <si>
    <t>A.Feed.Sub.1</t>
  </si>
  <si>
    <t>Feed Substitution Practice 1</t>
  </si>
  <si>
    <t>General type of feed being substiuted into a diet.</t>
  </si>
  <si>
    <t>Practices[Practice=="Feed Substitution", Subpractice]</t>
  </si>
  <si>
    <t>A.Feed.Sub.2</t>
  </si>
  <si>
    <t>Feed Substitution Practice 2</t>
  </si>
  <si>
    <t>A.Feed.Sub.3</t>
  </si>
  <si>
    <t>Feed Substitution Practice 3</t>
  </si>
  <si>
    <t>A.Feed.Sub.C</t>
  </si>
  <si>
    <t>Is this a feed substitution control?</t>
  </si>
  <si>
    <t>You can use this field to specify one or more feed substitution control diets.</t>
  </si>
  <si>
    <t>Required if any of A.Feed.Sub.1:A.Feed.Sub.3 contain data</t>
  </si>
  <si>
    <t>A.Feed.Pro.1</t>
  </si>
  <si>
    <t>Feed Processing Practice 1</t>
  </si>
  <si>
    <t>General type of feed processing practice.</t>
  </si>
  <si>
    <t>Practices[Practice=="Feed Processing", Subpractice]</t>
  </si>
  <si>
    <t>processing
feeds</t>
  </si>
  <si>
    <t>http://aims.fao.org/aos/agrovoc/c_6195
http://aims.fao.org/aos/agrovoc/c_2843</t>
  </si>
  <si>
    <t>activities &gt; processing
products &gt; feeds</t>
  </si>
  <si>
    <t>No/Yes</t>
  </si>
  <si>
    <t>ENVO
OBI</t>
  </si>
  <si>
    <t>animal feed
material processing</t>
  </si>
  <si>
    <t>http://purl.obolibrary.org/obo/ENVO_02000047
http://purl.obolibrary.org/obo/OBI_0000094</t>
  </si>
  <si>
    <t xml:space="preserve">Food material which can be used to meet nutritional requirements of animals, particularly livestock such as cattle, goats, sheep, horses, chickens and pigs. [ https://en.wikipedia.org/wiki/Fodder ]
A planned process which results in physical changes in a specified input material	</t>
  </si>
  <si>
    <t>A.Feed.Pro.2</t>
  </si>
  <si>
    <t>Feed Processing Practice 2</t>
  </si>
  <si>
    <t>A.Feed.Pro.3</t>
  </si>
  <si>
    <t>Feed Processing Practice 3</t>
  </si>
  <si>
    <t>A.Manure.Man</t>
  </si>
  <si>
    <t>Manure Management</t>
  </si>
  <si>
    <t>Manure mangement practice.</t>
  </si>
  <si>
    <t>Practices[Practice=="Manure Management", Subpractice]</t>
  </si>
  <si>
    <t>manure management</t>
  </si>
  <si>
    <t>http://aims.fao.org/aos/agrovoc/c_2ed1deb4</t>
  </si>
  <si>
    <t>&gt; management &gt; resource management &gt; waste management &gt; agricultural waste management &gt; manure management</t>
  </si>
  <si>
    <t xml:space="preserve">animal manure	</t>
  </si>
  <si>
    <t>http://purl.obolibrary.org/obo/AGRO_00000079</t>
  </si>
  <si>
    <t>Organic matter mostly derived from animal feces which can be used as organic fertilizer in agriculture.</t>
  </si>
  <si>
    <t>A.Pasture.Man</t>
  </si>
  <si>
    <t>Pasture Management</t>
  </si>
  <si>
    <t>Pasture mangement practice.</t>
  </si>
  <si>
    <t>Practices[Practice=="Pasture Management", Subpractice]</t>
  </si>
  <si>
    <t>grassland management</t>
  </si>
  <si>
    <t>http://aims.fao.org/aos/agrovoc/c_3364</t>
  </si>
  <si>
    <t>activities &gt; management &gt; grassland management</t>
  </si>
  <si>
    <t>Manejo de pasturas</t>
  </si>
  <si>
    <t>pasture</t>
  </si>
  <si>
    <t>http://purl.obolibrary.org/obo/ENVO_00000266</t>
  </si>
  <si>
    <t>A grassland ecosystem which is used for grazing of ungulate livestock as part of a farm or ranch.</t>
  </si>
  <si>
    <t>A.Aquasilvaculture</t>
  </si>
  <si>
    <t>Aquasilviculture</t>
  </si>
  <si>
    <t>Is aquasilvaculture present in this practice?</t>
  </si>
  <si>
    <t>A.Codes</t>
  </si>
  <si>
    <t>An automatic concatenation of all practice codes for selected practices</t>
  </si>
  <si>
    <t>Concatenation of all practice codes for selected practices</t>
  </si>
  <si>
    <t>A.Notes</t>
  </si>
  <si>
    <t>Notes regarding this practice.</t>
  </si>
  <si>
    <t>A.Grazing</t>
  </si>
  <si>
    <t>Grazing</t>
  </si>
  <si>
    <t>Record yes here if grazing (in the field) was part of the animal diet.</t>
  </si>
  <si>
    <t>grazing systems</t>
  </si>
  <si>
    <t>http://aims.fao.org/aos/agrovoc/c_3367</t>
  </si>
  <si>
    <t>systems &gt; feeding systems &gt; grazing systems</t>
  </si>
  <si>
    <t>Sistema de pastoreo</t>
  </si>
  <si>
    <t>A.Hay</t>
  </si>
  <si>
    <t>Fed Grass/Hay</t>
  </si>
  <si>
    <t>Record yes here if animals in a barn or similar facility were fed hay/grass ad libitum (as much as they can eat) or similar was part of their diet.</t>
  </si>
  <si>
    <t>roughage</t>
  </si>
  <si>
    <t>http://aims.fao.org/aos/agrovoc/c_6670</t>
  </si>
  <si>
    <t>products &gt; feeds &gt; roughage</t>
  </si>
  <si>
    <t>hay</t>
  </si>
  <si>
    <t>http://purl.obolibrary.org/obo/ENVO_00002869</t>
  </si>
  <si>
    <t xml:space="preserve">Hay is grass, legumes or other herbaceous plants that have been cut, dried, and stored for use as animal fodder, particularly for grazing livestock such as cattle, horses, goats, and sheep.	</t>
  </si>
  <si>
    <t>feed_add_prac</t>
  </si>
  <si>
    <t>Helper column used for comparision logic.</t>
  </si>
  <si>
    <t>T,F,NA</t>
  </si>
  <si>
    <t>feed_add_cont</t>
  </si>
  <si>
    <t>feed_sub_prac</t>
  </si>
  <si>
    <t>feed_sub_cont</t>
  </si>
  <si>
    <t>A.Diet.Trees</t>
  </si>
  <si>
    <t>A list of fodder tree species that are included in the diet. Multiple entries are separated with a ;. Here we are considering tree species from which leaves, branches and bark are deliberately harvested as livestock fodder. We do not include tree crop by-products or crops. Names are derived from diet items that match elements classified as Forage Trees in AOM, the AOM$`Scientific Name` field provides the values in this field.</t>
  </si>
  <si>
    <t>AOM$`Scientific Name`</t>
  </si>
  <si>
    <t>A.Diet.Other</t>
  </si>
  <si>
    <t>A list of non-tree fodder ingredients in the diet. Multiple entires are separated with a ;. Ingredient names are dervied from AOM$edge_value field.</t>
  </si>
  <si>
    <t>AOM$Edge_Value</t>
  </si>
  <si>
    <t>D.Type</t>
  </si>
  <si>
    <t>D.Process.Mech</t>
  </si>
  <si>
    <t>D.Process.Chem</t>
  </si>
  <si>
    <t>D.Process.Bio</t>
  </si>
  <si>
    <t>D.Process.Therm</t>
  </si>
  <si>
    <t>D.Process.Dehy</t>
  </si>
  <si>
    <t>D.Process.Other</t>
  </si>
  <si>
    <t>D.Amount</t>
  </si>
  <si>
    <t>D.Unit.Amount</t>
  </si>
  <si>
    <t>D.Unit.Time</t>
  </si>
  <si>
    <t>D.Unit.Animals</t>
  </si>
  <si>
    <t>DC.Is.Dry</t>
  </si>
  <si>
    <t>D.Ad.lib</t>
  </si>
  <si>
    <t>D.Day.Start</t>
  </si>
  <si>
    <t>D.Day.End</t>
  </si>
  <si>
    <t>D.Notes</t>
  </si>
  <si>
    <t>Animals.Diet</t>
  </si>
  <si>
    <t>This table describes the amount of a diet or diet ingredient fed to animals and/or the proportions of ingredients that compose a diet.</t>
  </si>
  <si>
    <t>Animals.Out$A.Level.Name</t>
  </si>
  <si>
    <t>Diet Item Type</t>
  </si>
  <si>
    <t>General type or group of ingredients. Select "Entire Diet" if you are recording details about the entire diet (for example the entire amount of a diet fed to an animal per day).</t>
  </si>
  <si>
    <t>Animal.Diet.Items$D.Type</t>
  </si>
  <si>
    <t>If A.Level.Name is populated this field must have a value</t>
  </si>
  <si>
    <t>D.Item</t>
  </si>
  <si>
    <t>Diet Item</t>
  </si>
  <si>
    <t>The name of the diet item. This should correspond to an entry in the AOM vocabulary.</t>
  </si>
  <si>
    <t>AOM</t>
  </si>
  <si>
    <t>D.Item.AOM</t>
  </si>
  <si>
    <t>AOM (agricultural ontology for meta-analysis) code for the diet item.</t>
  </si>
  <si>
    <t>AOM provides connections to feedipedia, gbif, un comtrade codes.</t>
  </si>
  <si>
    <t>D.Item.Raw</t>
  </si>
  <si>
    <t>Original diet item name as entered free text in the data extraction template.</t>
  </si>
  <si>
    <t>D.Source</t>
  </si>
  <si>
    <t>Source</t>
  </si>
  <si>
    <t>Where did the diet material come from? Was it produced by the same farm, household or production system or was it purchased from elsewhere?</t>
  </si>
  <si>
    <t>lookup_levels$D.Source</t>
  </si>
  <si>
    <t>(No)</t>
  </si>
  <si>
    <t>D.Process</t>
  </si>
  <si>
    <t>Record any processing the diet item has undergone, typically to improve digestibility.</t>
  </si>
  <si>
    <t>D.Process$D.Process</t>
  </si>
  <si>
    <t>Amount</t>
  </si>
  <si>
    <t>The amount of the item in the animal diet.</t>
  </si>
  <si>
    <t>Ad Libitum?</t>
  </si>
  <si>
    <t>This means "free feeding" where the animals could eat as much they wanted. For example, an experiment might provide all the hay an animal can eat as a base practice.</t>
  </si>
  <si>
    <t>Unit Amount</t>
  </si>
  <si>
    <t>The unit for the amount of the diet item (e.g. g/kg,kg or %, note that  kg/kg, g/kg, %, etc. do not require time or animal units as it is assumed that they are a proportion or percentage of the total diet).</t>
  </si>
  <si>
    <t>lookup_levels$D.Unit.Amount</t>
  </si>
  <si>
    <t>Unit Time</t>
  </si>
  <si>
    <t>Please specifiy the time component of the unit of measurement, preferably in days. If you cannot use days then please enter "Other" and describe in the Notes section. For example, you would fill this field if diet constitutents are described as 15 kg/day</t>
  </si>
  <si>
    <t>lookup_levels$D.Unit.Time</t>
  </si>
  <si>
    <t>Unit Animals</t>
  </si>
  <si>
    <t>The number (e.g, 15) or grouping of animals (e.g., herd) that the diet unit is relevant to. If this field is left blank we will assume it is per one individual.</t>
  </si>
  <si>
    <t>lookup_levels$D.Unit.Animals</t>
  </si>
  <si>
    <t>D.Item.Group</t>
  </si>
  <si>
    <t>Diet Group</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</si>
  <si>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</si>
  <si>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Dry Matter?</t>
  </si>
  <si>
    <t>Is the amount of feed specified for diet dry matter or on a dry matter basis (enter Yes), is wet weight (enter No) or unknown (enter Unspecified).</t>
  </si>
  <si>
    <t>Yes;No;Unspecified</t>
  </si>
  <si>
    <t>Day Start</t>
  </si>
  <si>
    <t>Day start and end fields are used to indicate where a diet item is only provided for part of the experimental duration. For example in a 100 day experiment where urea is given on days 50 to 80 the start day would be 50 and end day 80. Leave field blank if an item given throughout experiment.</t>
  </si>
  <si>
    <t>Day End</t>
  </si>
  <si>
    <t>D.ItemxProcess</t>
  </si>
  <si>
    <t>Original values (as entered into the data extraction template) for diet item name and processing. Values are a concatenation of the diet item name and processing presented in the form "diet item 1||process_1/process_2".</t>
  </si>
  <si>
    <t>D.Is.Group</t>
  </si>
  <si>
    <t>Does this row describe a composite diet item? The elements of this composite item are described in the rows of the Animal.Diets table with the corresponding name in the D.Item.Group column. If a composite item is called "Concentrate A" in the D.Item column, then rows that share this value in D.Item.Group column describe the constituent ingredients of the composite diet item.</t>
  </si>
  <si>
    <t>T/F</t>
  </si>
  <si>
    <t>The era_master_sheet AOM tab links diet items to feedpedia, un comtrade codes and gbif where possible.</t>
  </si>
  <si>
    <t>D.Item.Root.Comp</t>
  </si>
  <si>
    <t>D.Item.Root.Comp.Proc_Major</t>
  </si>
  <si>
    <t>D.Item.Root.Other.Comp.Proc_All</t>
  </si>
  <si>
    <t>D.Item.Other</t>
  </si>
  <si>
    <t>D.Item.Proc_All</t>
  </si>
  <si>
    <t>D.Item.Proc_Major</t>
  </si>
  <si>
    <t>D.Item.Proc_Minor</t>
  </si>
  <si>
    <t>D.Item.Comp</t>
  </si>
  <si>
    <t>AOM.Terms</t>
  </si>
  <si>
    <t>Partial heirarchy from AOM organizing the diet item into subgroups.</t>
  </si>
  <si>
    <t>AOM$Path</t>
  </si>
  <si>
    <t>AOM.Scientific.Name</t>
  </si>
  <si>
    <t>When applicable, the scientific name of the species from which the diet item comes is included from AOM.</t>
  </si>
  <si>
    <t>D.Item.Is.Tree</t>
  </si>
  <si>
    <t>Is this diet item from a forage tree as described in the AOM vocabulary?</t>
  </si>
  <si>
    <t>T,F</t>
  </si>
  <si>
    <t>Animals.Diet.Comp</t>
  </si>
  <si>
    <t>This table contains information about the nutritional composition of entire animal diets, ingredient groups or individual ingredients.</t>
  </si>
  <si>
    <t>Diet or Diet Item</t>
  </si>
  <si>
    <t>Animals.Diet$D.Item,Animals.Diet$D.Item.Group, Animals.Out$A.Level.Name</t>
  </si>
  <si>
    <t>D.Item.raw</t>
  </si>
  <si>
    <t>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t>
  </si>
  <si>
    <t>DC.Value</t>
  </si>
  <si>
    <t>Value for composition variable and unit.</t>
  </si>
  <si>
    <t>depends on DC.Variable and DC.Unit</t>
  </si>
  <si>
    <t>DC.Unit</t>
  </si>
  <si>
    <t>Unit of measurement for composition variable.</t>
  </si>
  <si>
    <t>lookup_levels$DC.Unit</t>
  </si>
  <si>
    <t>DC.Unit.Is.Dry</t>
  </si>
  <si>
    <t>Composition from Dry Matter?</t>
  </si>
  <si>
    <t>Are diet composition values calculated for dry matter (Yes), wet matter (No) or unknown (Unspecified).</t>
  </si>
  <si>
    <t>DC.Method</t>
  </si>
  <si>
    <t>Measured or Estimated?</t>
  </si>
  <si>
    <t>Is the composition value measured (e.g. a sample was processed in a lab) or estimated (e.g., generated from a formula or taken from a secondary source).</t>
  </si>
  <si>
    <t>Measured;Estimated;Unspecified</t>
  </si>
  <si>
    <t>DC.Variable</t>
  </si>
  <si>
    <t>Nutritional Composition Variable</t>
  </si>
  <si>
    <t>Name of the composition variable.</t>
  </si>
  <si>
    <t>AOM Management/Livestock Management/Feed Characteristic/Feed Chemical Composition</t>
  </si>
  <si>
    <t>is_group</t>
  </si>
  <si>
    <t>Does this entry correspond to a composite diet item created using the D.Item.Group field in the Animals.Diet tab? In this case D.Item will correspond to an entry in the Animals.Diet$D.Item.Group column.</t>
  </si>
  <si>
    <t>is_entire_diet</t>
  </si>
  <si>
    <t>Does this entry correspond to an entire diet?  in this case D.Item will correspond to the Animals.Out$ A.Level.Name field.</t>
  </si>
  <si>
    <t>DN.is.DM</t>
  </si>
  <si>
    <t>D.Time</t>
  </si>
  <si>
    <t>DN.Value</t>
  </si>
  <si>
    <t>DN.Unit</t>
  </si>
  <si>
    <t>DN.Method</t>
  </si>
  <si>
    <t>DN.Notes</t>
  </si>
  <si>
    <t>DN.Variable</t>
  </si>
  <si>
    <t>Animals.Diet.Digest</t>
  </si>
  <si>
    <t>This table contains information about the digestibility of entire animal diets, ingredient groups or individual ingredients.</t>
  </si>
  <si>
    <t>DD.Unit.Is.Dry</t>
  </si>
  <si>
    <t>Digestibility from Dry Matter?</t>
  </si>
  <si>
    <t>Are diet digestibility values calculated for dry matter (Yes), wet matter (No) or unknown (Unspecified).</t>
  </si>
  <si>
    <t>DD.Value</t>
  </si>
  <si>
    <t>Value for digestibility variable and unit.</t>
  </si>
  <si>
    <t>DD.Unit</t>
  </si>
  <si>
    <t>Unit of measurement for digestibility variable.</t>
  </si>
  <si>
    <t>lookup_levels$DD.Unit</t>
  </si>
  <si>
    <t>DD.Nut.or.Diet</t>
  </si>
  <si>
    <t>What is in focus: Nutrient, Diet?</t>
  </si>
  <si>
    <t>Digestibility can be reported relative to a nutrient in the diet or the entire diet.
Nutrient = relative to the nutrient, e.g. 52% of the organic matter in the diet/diet item is digestible. 
Diet or Item = the focus is on the diet or item, e.g. 300 g/kg of the entire diet is digestible OM.</t>
  </si>
  <si>
    <t>Nutrient,Diet</t>
  </si>
  <si>
    <t>DD.Method</t>
  </si>
  <si>
    <t>What is the method used to measure the digestibility variable?</t>
  </si>
  <si>
    <t>AOM Management/Livestock Management/Feed Characteristic/Feed Digestibility/Digestibility Measurement Method</t>
  </si>
  <si>
    <t>DD.Variable</t>
  </si>
  <si>
    <t>Digestibility Variable</t>
  </si>
  <si>
    <t>Name of the digestibility variable.</t>
  </si>
  <si>
    <t>AOM Management/Livestock Management/Feed Characteristic/Feed Digestibility</t>
  </si>
  <si>
    <t>DD.is.DM</t>
  </si>
  <si>
    <t>Base.Out</t>
  </si>
  <si>
    <t>Base.Codes</t>
  </si>
  <si>
    <t xml:space="preserve">Within a treatment the base codes are derived from all of the ERA codes for practices where _.Level.Name is "Base"  </t>
  </si>
  <si>
    <t>MT.Out2;MT.Out</t>
  </si>
  <si>
    <t>T.Residue.Code</t>
  </si>
  <si>
    <t>A residue management code (e.g. mulching or incorporation codes) is derived from the MT.Out2$T.Residue.Prev and MT.Out2$T.Comp fields by cross-referencing to the EU table's fields "Mulched", "Incorporated", or "Unknown.Fate" fields.</t>
  </si>
  <si>
    <t>EU$Mulched, EU$Incorporate, EU$Unknown.Fate</t>
  </si>
  <si>
    <t>T.Name</t>
  </si>
  <si>
    <t>Treatment Name</t>
  </si>
  <si>
    <t>Choose a easy to recognize name for the treatment, you will use this name to reference it when creating intercrops or rotations and/or entering data. Avoid using special characters.</t>
  </si>
  <si>
    <t>Nombre de tratamiento</t>
  </si>
  <si>
    <t>T.Name2</t>
  </si>
  <si>
    <t>T.Start.Weight</t>
  </si>
  <si>
    <t>T.Start.Weight.Unit</t>
  </si>
  <si>
    <t>Pasture.Level.Name</t>
  </si>
  <si>
    <t>T.Comp</t>
  </si>
  <si>
    <t>Which product (e.g. crop or animal) does this treatment relate to?</t>
  </si>
  <si>
    <t>Prod.Out$Product</t>
  </si>
  <si>
    <t>Producto</t>
  </si>
  <si>
    <t>T.Residue.Prev</t>
  </si>
  <si>
    <t>Fate of Crop Residues From The Previous Season</t>
  </si>
  <si>
    <t>This field refers to residues from plants that grew within the experimental plot. Any residues from outside of the experimental unit should be recorded in the residues tab.</t>
  </si>
  <si>
    <t>Levels$M.Fate</t>
  </si>
  <si>
    <t>T.Control</t>
  </si>
  <si>
    <t>Control?</t>
  </si>
  <si>
    <t>Is this a control treatment? Record "Yes" if the treatment is noted as an experimental control, farmer check, traditional or business-as-usual management by the publication authors. Leave this field blank if this in unclear or the treatment is not a control.</t>
  </si>
  <si>
    <t>T.Reps</t>
  </si>
  <si>
    <t>Replicates</t>
  </si>
  <si>
    <t>For crop paper this is the number of stated in the experiment, e.g. a randomised block design with 4 replicates. For animal paper we use a field, barn, pond, tank or similar as the unit of replication (record the number of animals in the treatment right).</t>
  </si>
  <si>
    <t>Warn if &gt;1000</t>
  </si>
  <si>
    <t>replications (statistic)</t>
  </si>
  <si>
    <t>http://aims.fao.org/aos/agrovoc/c_0fd72019</t>
  </si>
  <si>
    <t>methods &gt; statistical methods &gt; reproducibility &gt; replications (statistic)</t>
  </si>
  <si>
    <t>Repeticiones</t>
  </si>
  <si>
    <t>Number of replications which were measured or tested in a statistical experiment.</t>
  </si>
  <si>
    <t>T.Animals</t>
  </si>
  <si>
    <t>Animals per Replicate</t>
  </si>
  <si>
    <t>This is the number of animals in each field/barn/pond/tank/etc. If you have 20 animals per treatment and these are split between 5 fields then the number of animals per rep is 20/5 = 4.</t>
  </si>
  <si>
    <t>Warn if&gt;100</t>
  </si>
  <si>
    <t>Repeticiones por animal</t>
  </si>
  <si>
    <t>T.Start.Year</t>
  </si>
  <si>
    <t>Start Year</t>
  </si>
  <si>
    <t>Note the start year of the experimental treatment. This is particularly relevant for reduced or no-tillage experiments. Where a treatment is reset during the course of an experiment, then the Start Year should be listed per observation.</t>
  </si>
  <si>
    <t>YYYY</t>
  </si>
  <si>
    <t>1950 to present Year</t>
  </si>
  <si>
    <t>Comienzo año</t>
  </si>
  <si>
    <t>T.Start.Season</t>
  </si>
  <si>
    <t>Start Season</t>
  </si>
  <si>
    <t>List the starting season of an experimental treatment in systems with &gt;1 growing seasons. If a region has unimodal rainfall or if seasonality is unspecified please leave this field blank.</t>
  </si>
  <si>
    <t>1, 2, blank</t>
  </si>
  <si>
    <t>Comienzo estacion</t>
  </si>
  <si>
    <t>AF.Level.Name</t>
  </si>
  <si>
    <t>AF.Out</t>
  </si>
  <si>
    <t>Agroforestry</t>
  </si>
  <si>
    <t>Choose practice for this management category</t>
  </si>
  <si>
    <t>AF.Out$AF.Level.Name</t>
  </si>
  <si>
    <t>Agro-silvicultura</t>
  </si>
  <si>
    <t>Animals</t>
  </si>
  <si>
    <t>Animales</t>
  </si>
  <si>
    <t>Chemicals</t>
  </si>
  <si>
    <t>Chemicals.Out$C.Level.Name</t>
  </si>
  <si>
    <t>Quimicos</t>
  </si>
  <si>
    <t>Energy</t>
  </si>
  <si>
    <t>E.Out$E.Level.Name</t>
  </si>
  <si>
    <t>Energia</t>
  </si>
  <si>
    <t>Harvest</t>
  </si>
  <si>
    <t>Har.Out$H.Level.Name</t>
  </si>
  <si>
    <t>I.Level.Name</t>
  </si>
  <si>
    <t>Irrigation</t>
  </si>
  <si>
    <t>Irrig.Out$I.Level.Name</t>
  </si>
  <si>
    <t>Riego</t>
  </si>
  <si>
    <t>Residues</t>
  </si>
  <si>
    <t>Residuos</t>
  </si>
  <si>
    <t>Fertilizer</t>
  </si>
  <si>
    <t>Fert.Out$F.Level.Name</t>
  </si>
  <si>
    <t>Fertilizante</t>
  </si>
  <si>
    <t>Planting</t>
  </si>
  <si>
    <t>Plant.Out$Planting.Level.Name</t>
  </si>
  <si>
    <t>Siembra</t>
  </si>
  <si>
    <t>Post Harvest</t>
  </si>
  <si>
    <t>PO.Out$PO.Level.Name</t>
  </si>
  <si>
    <t>Post-Cosecha</t>
  </si>
  <si>
    <t>Tillage</t>
  </si>
  <si>
    <t>Till.Out$Till.Level.Name</t>
  </si>
  <si>
    <t>Arado | Manejo del suelo</t>
  </si>
  <si>
    <t>Var.Out$V.Level.Name</t>
  </si>
  <si>
    <t>Variedad</t>
  </si>
  <si>
    <t>Water Harvesting</t>
  </si>
  <si>
    <t>WH.Out$WH.Level.Name</t>
  </si>
  <si>
    <t>O.Level.Name</t>
  </si>
  <si>
    <t>Other.Out</t>
  </si>
  <si>
    <t>Other</t>
  </si>
  <si>
    <t>Other.Out$O.Level.Name</t>
  </si>
  <si>
    <t>Otro</t>
  </si>
  <si>
    <t>Weeding</t>
  </si>
  <si>
    <t>Weed.Out$W.Level.Name</t>
  </si>
  <si>
    <t>Manejo de malezas</t>
  </si>
  <si>
    <t>Int.Out</t>
  </si>
  <si>
    <t>IN.Level.Name</t>
  </si>
  <si>
    <t>Intercrop Treatment Name</t>
  </si>
  <si>
    <t>The combined name of the treatments selected.</t>
  </si>
  <si>
    <t>Concatenate non-blank responses from Int.Out$IN.Comp1, IN.Comp2, IN.Comp3, and IN.Comp4 using a ".." delim</t>
  </si>
  <si>
    <t>IN.Notes</t>
  </si>
  <si>
    <t>Rot.Seq</t>
  </si>
  <si>
    <t>Structure.Comb</t>
  </si>
  <si>
    <t>T.Codes</t>
  </si>
  <si>
    <t>T.Agg.Levels</t>
  </si>
  <si>
    <t>T.Codes.No.Agg</t>
  </si>
  <si>
    <t>T.Codes.Agg</t>
  </si>
  <si>
    <t>IN.T.Codes</t>
  </si>
  <si>
    <t>IN.Code</t>
  </si>
  <si>
    <t>IN.T.Codes.Shared</t>
  </si>
  <si>
    <t>IN.T.Codes.Diff</t>
  </si>
  <si>
    <t>seq_n</t>
  </si>
  <si>
    <t>R.Residues.Codes</t>
  </si>
  <si>
    <t>min_seq</t>
  </si>
  <si>
    <t>n_crops</t>
  </si>
  <si>
    <t>Rot.Levels</t>
  </si>
  <si>
    <t>AF.Codes</t>
  </si>
  <si>
    <t>Out.Out</t>
  </si>
  <si>
    <t>Out.Subind</t>
  </si>
  <si>
    <t>Outcome Subindicator</t>
  </si>
  <si>
    <t>Outcomes$Subindicator</t>
  </si>
  <si>
    <t>Out.Unit</t>
  </si>
  <si>
    <t>Outcome Unit</t>
  </si>
  <si>
    <t>Unit of measurement for the outcome (please use SI units)</t>
  </si>
  <si>
    <t>This needs to be added, it can be derived from a lookup of the existing values for an outcome in ERA.
Always use a "/" separator to indicate "unit x" per "unit y". Refer to number of animals as "individuals" in units. Only capitalize units that require a capital letter, such as megagrams "Mg".</t>
  </si>
  <si>
    <t>UO</t>
  </si>
  <si>
    <t>unit</t>
  </si>
  <si>
    <t>http://purl.obolibrary.org/obo/UO_0000000</t>
  </si>
  <si>
    <t>Out.Depth.Upper</t>
  </si>
  <si>
    <t>Soil Upper Depth (cm)</t>
  </si>
  <si>
    <t>Upper depth of measurement (cm) for soil outcomes</t>
  </si>
  <si>
    <t>&gt;0, warning if &gt;200</t>
  </si>
  <si>
    <t>No, Only relevant to Outcomes[Indicator=="Soil Quality,Subindicator]</t>
  </si>
  <si>
    <t>Out.Depth.Lower</t>
  </si>
  <si>
    <t>Soil Lower Depth (cm)</t>
  </si>
  <si>
    <t>Lower depth of measurement (cm) for soil outcomes</t>
  </si>
  <si>
    <t>&gt;0, warning if &gt;200, Out.Out$Soil.Depth.Lower&lt;Out.Out$Soil.Depth.Upper</t>
  </si>
  <si>
    <t>Out.Group</t>
  </si>
  <si>
    <t>Outcome Group</t>
  </si>
  <si>
    <t xml:space="preserve">Use the "Species/Item/Group" column to indicate anything that qualifies an outcome, for example if you had numbers of beneficial "Insect A" per plant as an outcome, you'd record "individuals/plant" as the unit and "Insect A" in the "Species/Item/Group" column. </t>
  </si>
  <si>
    <t>Out.NPV.Rate</t>
  </si>
  <si>
    <t>Economic Discount Rate (%)</t>
  </si>
  <si>
    <t>Typically associated with calculations of Net Present Value (NPV).</t>
  </si>
  <si>
    <t>0-100, warn if &gt;50</t>
  </si>
  <si>
    <t>No, Only relevant when Out.Out$Subindicator %in% Outcomes[Indicator=="Economic Performance",Subindicator]</t>
  </si>
  <si>
    <t>Out.NPV.Time</t>
  </si>
  <si>
    <t>Economic Period (Years)</t>
  </si>
  <si>
    <t>Use with Net Present Value (NPV) outcome or similar only.</t>
  </si>
  <si>
    <t>Out.Agg.Stat</t>
  </si>
  <si>
    <t xml:space="preserve">Out.WG.Start </t>
  </si>
  <si>
    <t>Mean Starting Weight</t>
  </si>
  <si>
    <t>Use with Weight Gain subindicator. You may take the average across all treatments if the starting weights are similar and the difference between them is small relative to the total change in wieght.</t>
  </si>
  <si>
    <t>No, Only relevant when Out.Out$Subindicator == "Weight Gain"</t>
  </si>
  <si>
    <t>body weight</t>
  </si>
  <si>
    <t>http://aims.fao.org/aos/agrovoc/c_15846</t>
  </si>
  <si>
    <t>properties &gt; chemicophysical properties &gt; weight &gt; body weight
measure &gt; weight &gt; body weight</t>
  </si>
  <si>
    <t>Out.WG.Unit</t>
  </si>
  <si>
    <t>Starting Weight Unit</t>
  </si>
  <si>
    <t>Use with Weight Gain subindicator.</t>
  </si>
  <si>
    <t>None,  but should be limited to units of mass (e.g. g, kg)</t>
  </si>
  <si>
    <t>Only required when Out.Out$Subindicator == "Weight Gain" &amp; !Out.Out$Out.WG.Start has data</t>
  </si>
  <si>
    <t>mass unit</t>
  </si>
  <si>
    <t>http://purl.obolibrary.org/obo/UO_0000002</t>
  </si>
  <si>
    <t>A unit which is a standard measure of the amount of matter/energy of a physical object</t>
  </si>
  <si>
    <t>Out.WG.Days</t>
  </si>
  <si>
    <t>Duration (Days)</t>
  </si>
  <si>
    <t>&gt;0, warning if &gt;1000</t>
  </si>
  <si>
    <t>AGROVOC
UO</t>
  </si>
  <si>
    <t>duration
day</t>
  </si>
  <si>
    <t>http://aims.fao.org/aos/agrovoc/c_2412
http://purl.obolibrary.org/obo/UO_0000002</t>
  </si>
  <si>
    <t>measure &gt; duration
unit &gt; time unit &gt; day</t>
  </si>
  <si>
    <t>Out.Code.Joined</t>
  </si>
  <si>
    <t>Concatenation of Out.Out$Out.SubInd, Out.Out$Out.Unit, Out.Out$Out.Depth.Lower, Out.Out$Out.Depth.Upper, Out.Out$Out.Group, Out.Out$Out.NPV.Rate, Out.Out$Out.WG.Start fields using a ".." delimiter. Blank fields are not included.</t>
  </si>
  <si>
    <t>Out.FCR.Descrip</t>
  </si>
  <si>
    <t>FCR/PCR Description</t>
  </si>
  <si>
    <t>Describe the FCR/PCR equation used e.g. wet weight gain/DMI</t>
  </si>
  <si>
    <t>No, only required when an FCR or PCR outcome is chosen.</t>
  </si>
  <si>
    <t>Out.Partial.Outcome.Name</t>
  </si>
  <si>
    <t>Partial Outcomes - Practice Names</t>
  </si>
  <si>
    <t>If a partial economic outcome that refers to the benefit of adding something to some practices and not the entire treatment (e.g the cost of only inorganic fertilzer, in a treatment that also has seed and labour costs). Then name the relevant practices that the partial outcome is relevant to. Separate multiple practices with a comma</t>
  </si>
  <si>
    <t>No, Only relevant when  Out.Out$Subindicator %in% Outcomes[Subpillar=="Economics",Subindicator]</t>
  </si>
  <si>
    <t>Out.Partial.Outcome.Code</t>
  </si>
  <si>
    <t>Partial Outcomes - Practice Codes</t>
  </si>
  <si>
    <t>For each practice named, please record the relevant ERA practices codes in order and separated by a comma ",".</t>
  </si>
  <si>
    <t>User can choose one or more ERA practice codes</t>
  </si>
  <si>
    <t>Econ.Timeframe</t>
  </si>
  <si>
    <t>Measurement Timeframe</t>
  </si>
  <si>
    <t>Econ.Cat</t>
  </si>
  <si>
    <t>Category</t>
  </si>
  <si>
    <t>Econ.Var</t>
  </si>
  <si>
    <t>Variable</t>
  </si>
  <si>
    <t>Econ.Val</t>
  </si>
  <si>
    <t>Value</t>
  </si>
  <si>
    <t>Econ.Unit</t>
  </si>
  <si>
    <t>Out.Econ</t>
  </si>
  <si>
    <t>Item</t>
  </si>
  <si>
    <t>Econ.Subgroup</t>
  </si>
  <si>
    <t>Subgroup (variable description)</t>
  </si>
  <si>
    <t>Practices[Subpractice %in% AF.Out$AF.Level.Name,Code]</t>
  </si>
  <si>
    <t>AF.Boundary</t>
  </si>
  <si>
    <t>Boundary Planting</t>
  </si>
  <si>
    <t>Name of the boundary planting practice</t>
  </si>
  <si>
    <t>AF.Silvopasture</t>
  </si>
  <si>
    <t>SIlvopasture</t>
  </si>
  <si>
    <t>Name of the silvopasture practice</t>
  </si>
  <si>
    <t>AF.Parklands</t>
  </si>
  <si>
    <t>Parklands or Scattered Trees</t>
  </si>
  <si>
    <t>Name of the parkland practice</t>
  </si>
  <si>
    <t>AF.Multistrata</t>
  </si>
  <si>
    <t>Multistrata</t>
  </si>
  <si>
    <t>Name of the mutistrata practice</t>
  </si>
  <si>
    <t>AF.Other</t>
  </si>
  <si>
    <t>Other Agroforestry</t>
  </si>
  <si>
    <t>Name of another agroforestry practice</t>
  </si>
  <si>
    <t>AF.Tree</t>
  </si>
  <si>
    <t>Tree or Shrub</t>
  </si>
  <si>
    <t>When entering a species, please check  that the scientific name has not changed (especially for older papers) using wikipedia.
Multiple values can be entered for this field and should be concantenated with a ".." delimiter.</t>
  </si>
  <si>
    <t>Trees$Tree.Latin.Name</t>
  </si>
  <si>
    <t>species (taxa)</t>
  </si>
  <si>
    <t>http://aims.fao.org/aos/agrovoc/c_331243</t>
  </si>
  <si>
    <t>groups &gt; taxa &gt; species (taxa)</t>
  </si>
  <si>
    <t xml:space="preserve">The lowest taxonomic rank, and the most basic unit or category of biological classification.	</t>
  </si>
  <si>
    <t>AF.Tree.N</t>
  </si>
  <si>
    <t>Number or Density</t>
  </si>
  <si>
    <t xml:space="preserve">Number of trees or density </t>
  </si>
  <si>
    <t>Possible</t>
  </si>
  <si>
    <t>AF.Tree.Unit</t>
  </si>
  <si>
    <t>List</t>
  </si>
  <si>
    <t>AF.Trees</t>
  </si>
  <si>
    <t>Practice</t>
  </si>
  <si>
    <t>Name of the agroforestry practice</t>
  </si>
  <si>
    <t xml:space="preserve">Tree or shrub </t>
  </si>
  <si>
    <t>Charcater</t>
  </si>
  <si>
    <t>Scientific name of the shrub or tree planted</t>
  </si>
  <si>
    <t>Number of planted trees or shrub</t>
  </si>
  <si>
    <t>Name practice</t>
  </si>
  <si>
    <t>Other practice name</t>
  </si>
  <si>
    <t>O.Structure</t>
  </si>
  <si>
    <t>Data.Out</t>
  </si>
  <si>
    <t>ED.Site.ID</t>
  </si>
  <si>
    <t>Sitio</t>
  </si>
  <si>
    <t>ED.Treatment</t>
  </si>
  <si>
    <t>MT.Out</t>
  </si>
  <si>
    <t>Treatment</t>
  </si>
  <si>
    <t>MT.Out2$T.Name</t>
  </si>
  <si>
    <t>Tratamiento</t>
  </si>
  <si>
    <t>ED.Product.Simple</t>
  </si>
  <si>
    <t>Shows product based on choices in Data.Out$ED.Treatment, Data.Out$ED.Int, Data.Out$ED.Rot columns</t>
  </si>
  <si>
    <t>ED.Product.Comp</t>
  </si>
  <si>
    <t>Component</t>
  </si>
  <si>
    <t>EU_Components$Component</t>
  </si>
  <si>
    <t>Componente</t>
  </si>
  <si>
    <t>ED.Int</t>
  </si>
  <si>
    <t>Intercropping</t>
  </si>
  <si>
    <t>Int.Out$IN.Level.Name</t>
  </si>
  <si>
    <t>Intersiembra</t>
  </si>
  <si>
    <t>R.Level.Name</t>
  </si>
  <si>
    <t>ED.Rot</t>
  </si>
  <si>
    <t>Rot.Out</t>
  </si>
  <si>
    <t>Rotation</t>
  </si>
  <si>
    <t>Rot.Out$R.Level.Name</t>
  </si>
  <si>
    <t>Rotacion de cultivos</t>
  </si>
  <si>
    <t>ED.M.Year</t>
  </si>
  <si>
    <t>Times$Time</t>
  </si>
  <si>
    <t>ED.Outcome</t>
  </si>
  <si>
    <t>Outcome</t>
  </si>
  <si>
    <t>Out.Out$Out.Code.Joined</t>
  </si>
  <si>
    <t>ED.Mean.T</t>
  </si>
  <si>
    <t>None, possible but depends on a lot of factors</t>
  </si>
  <si>
    <t>ED.Error</t>
  </si>
  <si>
    <t>Error</t>
  </si>
  <si>
    <t>ED.Error.Type</t>
  </si>
  <si>
    <t>Error Type</t>
  </si>
  <si>
    <t>lookup_levels$Error.Type</t>
  </si>
  <si>
    <t>ED.Data.Loc</t>
  </si>
  <si>
    <t>Publication Figure/Table</t>
  </si>
  <si>
    <t>ED.Plant.Start</t>
  </si>
  <si>
    <t>Yes/No</t>
  </si>
  <si>
    <t>ED.Plant.End</t>
  </si>
  <si>
    <t>ED.Harvest.Start</t>
  </si>
  <si>
    <t>ED.Harvest.End</t>
  </si>
  <si>
    <t>ED.Harvest.DAS</t>
  </si>
  <si>
    <t>ED.Sample.Start</t>
  </si>
  <si>
    <t>Sampling Date (Can be used with soil moisture outcomes, for example) - Start</t>
  </si>
  <si>
    <t>ED.Sample.End</t>
  </si>
  <si>
    <t>Sampling Date (Can be used with soil moisture outcomes, for example) - End</t>
  </si>
  <si>
    <t>ED.Sample.DAS</t>
  </si>
  <si>
    <t>Sampling Date (Can be used with soil moisture outcomes, for example) - Days After Planting</t>
  </si>
  <si>
    <t>ED.Reps</t>
  </si>
  <si>
    <t>Reps</t>
  </si>
  <si>
    <t>double</t>
  </si>
  <si>
    <t>ED.Variety</t>
  </si>
  <si>
    <t>ED.Start.Year</t>
  </si>
  <si>
    <t>Treatment Start Year</t>
  </si>
  <si>
    <t>ED.Start.Season</t>
  </si>
  <si>
    <t>Treatment Start Season</t>
  </si>
  <si>
    <t>ED.I.Amount</t>
  </si>
  <si>
    <t>Irrigation/Rainfall Intensity - Amount Applied</t>
  </si>
  <si>
    <t>ED.I.Unit</t>
  </si>
  <si>
    <t>Irrigation/Rainfall Intensity - Unit of Application</t>
  </si>
  <si>
    <t>ED.Comparison1</t>
  </si>
  <si>
    <t>ED.Comparison</t>
  </si>
  <si>
    <t>Comparison Treatment (e.g. for fertilizer use efficiency outcomes)</t>
  </si>
  <si>
    <t>ED.Comparison2</t>
  </si>
  <si>
    <t>ED.Intake.Item</t>
  </si>
  <si>
    <t>Feed Intake Item</t>
  </si>
  <si>
    <t>Record what part of the diet a feed intake outcome refers to.</t>
  </si>
  <si>
    <t>ED.Animals</t>
  </si>
  <si>
    <t>PD.Out</t>
  </si>
  <si>
    <t>PD.Level.Name</t>
  </si>
  <si>
    <t>Name Practice</t>
  </si>
  <si>
    <t>PD.Structure</t>
  </si>
  <si>
    <t>Does practice structure outcome reporting?</t>
  </si>
  <si>
    <t>PD.Notes</t>
  </si>
  <si>
    <t>PD.Variable</t>
  </si>
  <si>
    <t>PD.Date.Start</t>
  </si>
  <si>
    <t>Start</t>
  </si>
  <si>
    <t>PD.Date.End</t>
  </si>
  <si>
    <t>End</t>
  </si>
  <si>
    <t>PD.Date.DAS</t>
  </si>
  <si>
    <t>Days After Sowing</t>
  </si>
  <si>
    <t>PD.Date.DAP</t>
  </si>
  <si>
    <t>Days After Planting</t>
  </si>
  <si>
    <t>ani_diet</t>
  </si>
  <si>
    <t>The ani_diet table of the era_master_sheet describes and harmonizes the names of animal diet ingredients. These harmonized names are used to replace free text entries from the extraction templates and are used to create entries in the AOM vocabularly for feed ingredients.</t>
  </si>
  <si>
    <t>Free text values (as entered into the data extraction template) for diet item name and processing. Values are a concatenation of the diet item name and processing presented in the form "diet item 1||process_1/process_2".
Synonyms are separated using a ";" delimiter, for example "diet item 1||process_1/process_2;diet item 2||process_3;name_diet item 3||process_1;name4".</t>
  </si>
  <si>
    <t>D.Item.Root</t>
  </si>
  <si>
    <t xml:space="preserve"> A harmonized basal name of the diet item with information processing and components removed. Components are sub-parts of the diet item, for example `Vine` is the component of in the D.Item name `Watermelon Vine` therefore D.Item.Root is simply `Watermelon`.</t>
  </si>
  <si>
    <t>The harmonized name of any sub-component mentioned in diet item name. (D.Item). For example `Vine` is the component of in the D.Item name `Watermelon Vine` therefore D.Item.Root is simply `Watermelon`.</t>
  </si>
  <si>
    <t>D.Item.Root, D.Item.Comp and D.Item.Proc_Major fields concatenated together using a space. This generates a general diet item name used to create entries feed component entries in the AOM vocabulary.</t>
  </si>
  <si>
    <t>D.Item.Root, D.Item.Other, D.Item.Comp and D.Item.Proc_All fields concatenated together using a space. This creates a specific diet item name used to ensure unique diet items are treated separately in ERA comparison logic.</t>
  </si>
  <si>
    <t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t>
  </si>
  <si>
    <t>A harmonized field containing major processes that have been applied to the diet. These are practices that will have a major impact on the chemical composition or physical structure of the diet item.</t>
  </si>
  <si>
    <t>A harmonized field containing minor processes that have been applied to the diet. These are practices that will not have a major impact on the chemical composition or physical structure of the diet item.</t>
  </si>
  <si>
    <t>The AOM vocabulary code for the Diet Item. Items are named in AOM using the D.Item.Root.Comp.Proc_Major, but synonyms are available in the AOM field "Synonym".</t>
  </si>
  <si>
    <t>AOM$AOM</t>
  </si>
  <si>
    <t>D.Item.Species</t>
  </si>
  <si>
    <t>AOM$Scientific Name</t>
  </si>
  <si>
    <t>D.Item.Species.Comp</t>
  </si>
  <si>
    <t>D.Item.Species and D.Item.Comp fields concatenated together using a space.</t>
  </si>
  <si>
    <t>Concentrated</t>
  </si>
  <si>
    <t>Depreciated legacy column.</t>
  </si>
  <si>
    <t>Mechanically Processed</t>
  </si>
  <si>
    <t>Chemically Processed</t>
  </si>
  <si>
    <t>Diet.Sub</t>
  </si>
  <si>
    <t>Diet.Add</t>
  </si>
  <si>
    <t>Sub.Codes</t>
  </si>
  <si>
    <t>Add.Codes</t>
  </si>
  <si>
    <t>D.Item.AOM.Forced</t>
  </si>
  <si>
    <t>Path</t>
  </si>
  <si>
    <t>L1</t>
  </si>
  <si>
    <t>L2</t>
  </si>
  <si>
    <t>L3</t>
  </si>
  <si>
    <t>L4</t>
  </si>
  <si>
    <t>L5</t>
  </si>
  <si>
    <t>L6</t>
  </si>
  <si>
    <t>L7</t>
  </si>
  <si>
    <t>L8</t>
  </si>
  <si>
    <t>L9</t>
  </si>
  <si>
    <t>L10</t>
  </si>
  <si>
    <t>Edge_Value</t>
  </si>
  <si>
    <t>Synonym</t>
  </si>
  <si>
    <t>Example Units</t>
  </si>
  <si>
    <t>Ontology</t>
  </si>
  <si>
    <t>Agrovoc</t>
  </si>
  <si>
    <t>Group</t>
  </si>
  <si>
    <t>Scientific Name</t>
  </si>
  <si>
    <t>NCBI</t>
  </si>
  <si>
    <t>Sex</t>
  </si>
  <si>
    <t>ERA.Field</t>
  </si>
  <si>
    <t>ERA_Code</t>
  </si>
  <si>
    <t>C or E</t>
  </si>
  <si>
    <t>WFO</t>
  </si>
  <si>
    <t>Feedipedia</t>
  </si>
  <si>
    <t>CPC_Code_Product</t>
  </si>
  <si>
    <t>CPC_Code_Component</t>
  </si>
  <si>
    <t>Old Value</t>
  </si>
  <si>
    <t>Ani_Diet_Spp_Syn</t>
  </si>
  <si>
    <t>Is_Ani_Diet_Ingredient</t>
  </si>
  <si>
    <t>Theme.Code</t>
  </si>
  <si>
    <t>Practice.Code</t>
  </si>
  <si>
    <t>Subpractice</t>
  </si>
  <si>
    <t>Subpractice.Code</t>
  </si>
  <si>
    <t>Subpractice.S</t>
  </si>
  <si>
    <t>Subpractice.Suffix</t>
  </si>
  <si>
    <t>Definition</t>
  </si>
  <si>
    <t>Linked.Tab</t>
  </si>
  <si>
    <t>Linked.Col</t>
  </si>
  <si>
    <t>Depreciated</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</si>
  <si>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</si>
  <si>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</si>
  <si>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</si>
  <si>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</si>
  <si>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</si>
  <si>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a3</t>
  </si>
  <si>
    <t>Alleycropping</t>
  </si>
  <si>
    <t>Al</t>
  </si>
  <si>
    <t>Alleycropping (N fixing)</t>
  </si>
  <si>
    <t>Al+N</t>
  </si>
  <si>
    <t>AgFor Alley (Nfix)</t>
  </si>
  <si>
    <t>Nfix</t>
  </si>
  <si>
    <t>Intercropping with rows or alleys of nitrogen fixing trees or woody shrubs.</t>
  </si>
  <si>
    <t>a4</t>
  </si>
  <si>
    <t>Alleycropping (Non N fixing)</t>
  </si>
  <si>
    <t>Al-N</t>
  </si>
  <si>
    <t>AgFor Alley (nonNfix)</t>
  </si>
  <si>
    <t>nonNfix</t>
  </si>
  <si>
    <t>Intercropping with rows or alleys of trees or woody shrubs that do not fix nitrogen.</t>
  </si>
  <si>
    <t>a4.1</t>
  </si>
  <si>
    <t>Alleycropping (Mixed)</t>
  </si>
  <si>
    <t>Al±N</t>
  </si>
  <si>
    <t>AgFor Alley (Mixed)</t>
  </si>
  <si>
    <t>Mixed</t>
  </si>
  <si>
    <t>Intercropping with rows or alleys of a mixture of trees or woody shrubs of which some but not all fix nitrogen.</t>
  </si>
  <si>
    <t>a14</t>
  </si>
  <si>
    <t>Alleycropping (Unspecified)</t>
  </si>
  <si>
    <t>AgFor Alley (noID)</t>
  </si>
  <si>
    <t>NoID</t>
  </si>
  <si>
    <t>Intercropping with rows or alleys of trees or woody shrubs where no information about the type of plant is given.</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</si>
  <si>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</si>
  <si>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</si>
  <si>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</si>
  <si>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</si>
  <si>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</si>
  <si>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</si>
  <si>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</si>
  <si>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</si>
  <si>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</si>
  <si>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</si>
  <si>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a9</t>
  </si>
  <si>
    <t>BP</t>
  </si>
  <si>
    <t>Tree Windbreak</t>
  </si>
  <si>
    <t>TW</t>
  </si>
  <si>
    <t>Windbreak</t>
  </si>
  <si>
    <t>Barriers of trees or shrubs planted along field boundaries to protect plants against wind.</t>
  </si>
  <si>
    <t>a10</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</si>
  <si>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</si>
  <si>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</si>
  <si>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</si>
  <si>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</si>
  <si>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</si>
  <si>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a11</t>
  </si>
  <si>
    <t>Silvopasture</t>
  </si>
  <si>
    <t>Si</t>
  </si>
  <si>
    <t>Silvopastoral</t>
  </si>
  <si>
    <t>Combination of trees or shrubs with pasture (forage grasses) and livestock</t>
  </si>
  <si>
    <t>a22</t>
  </si>
  <si>
    <t>Agrosilvopastoral System</t>
  </si>
  <si>
    <t>AgSi</t>
  </si>
  <si>
    <t>Agrosilvopastoral</t>
  </si>
  <si>
    <t>Combination of livestock production systems (pastures) with trees or shrubs and crops.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</si>
  <si>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</si>
  <si>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</si>
  <si>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</si>
  <si>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</si>
  <si>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</si>
  <si>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</si>
  <si>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a15</t>
  </si>
  <si>
    <t>Agroforestry Pruning</t>
  </si>
  <si>
    <t>AP</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</si>
  <si>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</si>
  <si>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</si>
  <si>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</si>
  <si>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</si>
  <si>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</si>
  <si>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a15.1</t>
  </si>
  <si>
    <t>Tree Prunings Mulched (Unspecified)</t>
  </si>
  <si>
    <t>TPM</t>
  </si>
  <si>
    <t>AgFor Prune Mulch (noID)</t>
  </si>
  <si>
    <t>Prunings (leaves, branches, etc.) of an unidentified woody plant were applied to the cropping area as mulch (prunings on the surface).</t>
  </si>
  <si>
    <t>This could be from alleycropping, biomass transfer models or cut-and-carry where prunings come from off the field.</t>
  </si>
  <si>
    <t>a15.2</t>
  </si>
  <si>
    <t>Tree Prunings Incorporated (Unspecified)</t>
  </si>
  <si>
    <t>TPI</t>
  </si>
  <si>
    <t>AgFor Prune Incorp (noID)</t>
  </si>
  <si>
    <t>Prunings (leaves, branches, etc.) of an unidentified woody plant were applied to the cropping area and incorporated into the soil (e.g., by ploughing).</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</si>
  <si>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</si>
  <si>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</si>
  <si>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</si>
  <si>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</si>
  <si>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</si>
  <si>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a16.1</t>
  </si>
  <si>
    <t>Tree Prunings Mulched (N fixing)</t>
  </si>
  <si>
    <t>TPM+N</t>
  </si>
  <si>
    <t>AgFor Prune Mulch (Nfix)</t>
  </si>
  <si>
    <t>Prunings (leaves, branches, etc.) of a nitrogen fixing (leguminous) woody plant applied were applied to the cropping area as mulch (prunings on the surface).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</si>
  <si>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</si>
  <si>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</si>
  <si>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</si>
  <si>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</si>
  <si>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</si>
  <si>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</si>
  <si>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</si>
  <si>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</si>
  <si>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</si>
  <si>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</si>
  <si>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a17.1</t>
  </si>
  <si>
    <t>Tree Prunings Mulched (Non N fixing)</t>
  </si>
  <si>
    <t>TPM-N</t>
  </si>
  <si>
    <t>AgFor Prune Mulch (nonNfix)</t>
  </si>
  <si>
    <t>Prunings (leaves, branches, etc.) of a non-nitrogen fixing (not leguminous) woody plant applied were applied to the cropping area as mulch (prunings on the surface).</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</si>
  <si>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</si>
  <si>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</si>
  <si>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</si>
  <si>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</si>
  <si>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</si>
  <si>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</si>
  <si>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</si>
  <si>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</si>
  <si>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</si>
  <si>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</si>
  <si>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</si>
  <si>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a19.1</t>
  </si>
  <si>
    <t>Agroforestry Fallow</t>
  </si>
  <si>
    <t>AF</t>
  </si>
  <si>
    <t>Agroforestry Fallow (N fixing)</t>
  </si>
  <si>
    <t>AF+N</t>
  </si>
  <si>
    <t>AgFor Fallow (Nfix)</t>
  </si>
  <si>
    <t>Planting fallows with short-rotation woody or perennial species that fix nitrogen.</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</si>
  <si>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</si>
  <si>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</si>
  <si>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</si>
  <si>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</si>
  <si>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</si>
  <si>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</si>
  <si>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</si>
  <si>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</si>
  <si>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</si>
  <si>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a99</t>
  </si>
  <si>
    <t>OA</t>
  </si>
  <si>
    <t>AgFor Other</t>
  </si>
  <si>
    <t>Agroforestry practice that does not meet definitions in Agroforestry practice theme.</t>
  </si>
  <si>
    <t>Please notify ERA team if you use this code.</t>
  </si>
  <si>
    <t>d17.1</t>
  </si>
  <si>
    <t>Feed Addition</t>
  </si>
  <si>
    <t>FA</t>
  </si>
  <si>
    <t>Crop Fodders (Added)</t>
  </si>
  <si>
    <t>FA+CF</t>
  </si>
  <si>
    <t>Feed Crop (Add)</t>
  </si>
  <si>
    <t>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</si>
  <si>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</si>
  <si>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Feeds are added compared to a control practice (basal diet) that does not contain items which would gain the same ERA classfication. Control diets are often hay ad libitum or hay ad libitum + maize stover.</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</si>
  <si>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</si>
  <si>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</si>
  <si>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</si>
  <si>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</si>
  <si>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</si>
  <si>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d17.3</t>
  </si>
  <si>
    <t>Agroforestry Fodders (Added)</t>
  </si>
  <si>
    <t>FA+AF</t>
  </si>
  <si>
    <t>Feed AgFor (Add)</t>
  </si>
  <si>
    <t>Feeds added to animal diets that are from agroforestry shrub or tree fodders or other woody plants.</t>
  </si>
  <si>
    <t>d17.4</t>
  </si>
  <si>
    <t>Animal Manures (Added)</t>
  </si>
  <si>
    <t>FA+AM</t>
  </si>
  <si>
    <t>Feed Manure (Add)</t>
  </si>
  <si>
    <t>Feeds added to animal diets that are animal manures.</t>
  </si>
  <si>
    <t>d17.5</t>
  </si>
  <si>
    <t>Other Feed (Added)</t>
  </si>
  <si>
    <t>FA+O</t>
  </si>
  <si>
    <t>Feed Other (Add)</t>
  </si>
  <si>
    <t>Feeds added to animal diets that are non-plant or non-manure based materials. These typically include materials that are the by-product of animal processing (e.g., bone meal or fish meal).</t>
  </si>
  <si>
    <t>d18.1</t>
  </si>
  <si>
    <t>Feed Substitution</t>
  </si>
  <si>
    <t>FS</t>
  </si>
  <si>
    <t>Crop Fodders (Substituted)</t>
  </si>
  <si>
    <t>FS+CF</t>
  </si>
  <si>
    <t>Feed Crop (Sub)</t>
  </si>
  <si>
    <t>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</si>
  <si>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</si>
  <si>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Substitutions are typically defined by the author. Usually they are looking to substitute a conventional (e.g. purchased diet) with cheaper or more sustainable alternatives.</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</si>
  <si>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</si>
  <si>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</si>
  <si>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</si>
  <si>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</si>
  <si>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</si>
  <si>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d18.3</t>
  </si>
  <si>
    <t>Agroforestry Fodders (Substituted)</t>
  </si>
  <si>
    <t>FS+AF</t>
  </si>
  <si>
    <t>Feed AgFor (Sub)</t>
  </si>
  <si>
    <t>Components of a basal diet fully or partially substituted for agroforestry shrub or tree fodders (woody plants).</t>
  </si>
  <si>
    <t>d18.4</t>
  </si>
  <si>
    <t>Animal Manures (Substituted)</t>
  </si>
  <si>
    <t>FS+AM</t>
  </si>
  <si>
    <t>Feed Manure (Sub)</t>
  </si>
  <si>
    <t>Components of a basal diet fully or partially substituted for animal manures.</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</si>
  <si>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</si>
  <si>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</si>
  <si>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</si>
  <si>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</si>
  <si>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</si>
  <si>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</si>
  <si>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</si>
  <si>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</si>
  <si>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</si>
  <si>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</si>
  <si>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</si>
  <si>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</si>
  <si>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d22.2</t>
  </si>
  <si>
    <t>Mechanically Processed Feed</t>
  </si>
  <si>
    <t>FP+Me</t>
  </si>
  <si>
    <t>Feed Mech Process</t>
  </si>
  <si>
    <t>Fodders or plant wastes that have been mechanically processed, for example chopped or pelletted grasses or ground orange peel.</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</si>
  <si>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</si>
  <si>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</si>
  <si>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</si>
  <si>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</si>
  <si>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</si>
  <si>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d9</t>
  </si>
  <si>
    <t>Genetic Improvement</t>
  </si>
  <si>
    <t>GI</t>
  </si>
  <si>
    <t>Improved Breeds</t>
  </si>
  <si>
    <t>GI-Im</t>
  </si>
  <si>
    <t>Breed Impr</t>
  </si>
  <si>
    <t>The use of improved animal breeds, these are animals bred for specific traits usually productivity (typically breeds exotic to Africa like Friesen, Holstein or Jersey cows).</t>
  </si>
  <si>
    <t>d10</t>
  </si>
  <si>
    <t>Hybridization or Cross Breeding</t>
  </si>
  <si>
    <t>GI-Hy</t>
  </si>
  <si>
    <t>Breed Hybrid</t>
  </si>
  <si>
    <t>The use of animal cross breeds produced by the mating (hybridization) of individuals of different breeds, varieties, or species.</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</si>
  <si>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</si>
  <si>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</si>
  <si>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</si>
  <si>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</si>
  <si>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</si>
  <si>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</si>
  <si>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</si>
  <si>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</si>
  <si>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</si>
  <si>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</si>
  <si>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</si>
  <si>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</si>
  <si>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</si>
  <si>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</si>
  <si>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d16</t>
  </si>
  <si>
    <t>PM</t>
  </si>
  <si>
    <t>Rotational Grazing</t>
  </si>
  <si>
    <t>PM+RG</t>
  </si>
  <si>
    <t>Grazing Rotation</t>
  </si>
  <si>
    <t>The movement of animals between different paddocks at intervals.</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</si>
  <si>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</si>
  <si>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</si>
  <si>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</si>
  <si>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</si>
  <si>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</si>
  <si>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</si>
  <si>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</si>
  <si>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</si>
  <si>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</si>
  <si>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</si>
  <si>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d19</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</si>
  <si>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</si>
  <si>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</si>
  <si>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</si>
  <si>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</si>
  <si>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d20</t>
  </si>
  <si>
    <t>Cut &amp; Carry</t>
  </si>
  <si>
    <t>PM+CC</t>
  </si>
  <si>
    <t>Grazing Cut &amp; Carry</t>
  </si>
  <si>
    <t>A system where animals are confined and feed is brought to them, also known as zero grazing.</t>
  </si>
  <si>
    <t>d1</t>
  </si>
  <si>
    <t>AqS</t>
  </si>
  <si>
    <t>An aquaculture practice in combination with a sylviculture practice in close spatial proximity. The classic example of this practice is fish or crustacean farming in mangroves, to conserve or restore mangrove trees and produce food.</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</si>
  <si>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</si>
  <si>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</si>
  <si>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</si>
  <si>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</si>
  <si>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</si>
  <si>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</si>
  <si>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</si>
  <si>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</si>
  <si>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</si>
  <si>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</si>
  <si>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h10.3</t>
  </si>
  <si>
    <t>Conventional Manure Handling</t>
  </si>
  <si>
    <t>Manure Hand Conv</t>
  </si>
  <si>
    <t>Conventional Manure handling (farmer practice).</t>
  </si>
  <si>
    <t>h11</t>
  </si>
  <si>
    <t>Conventional Pasture Management</t>
  </si>
  <si>
    <t>Pasture Man Conv</t>
  </si>
  <si>
    <t>Conventional pasture management. This could be the traditional or farmer practice or a practice the authors state as an unimproved control practice.</t>
  </si>
  <si>
    <t>h55.2</t>
  </si>
  <si>
    <t>Unspecified</t>
  </si>
  <si>
    <t>The breed breed practice is not specified as being improved or unimproved</t>
  </si>
  <si>
    <t>h55.1</t>
  </si>
  <si>
    <t>Unimproved Breed</t>
  </si>
  <si>
    <t>Breed Unimpr</t>
  </si>
  <si>
    <t>A local or otherwise unimproved animal breed.</t>
  </si>
  <si>
    <t>A control for improved breeds/hybrid and cross breeds.</t>
  </si>
  <si>
    <t>b34</t>
  </si>
  <si>
    <t>Blue Water Management</t>
  </si>
  <si>
    <t>Ir</t>
  </si>
  <si>
    <t>Drip Irrigation</t>
  </si>
  <si>
    <t>Ir+Dr</t>
  </si>
  <si>
    <t>Irrigation Drip</t>
  </si>
  <si>
    <t>The use of plastic pipes to drip water into the soil at low pressure.</t>
  </si>
  <si>
    <t>b37</t>
  </si>
  <si>
    <t>Deficit Irrigation</t>
  </si>
  <si>
    <t>DIr</t>
  </si>
  <si>
    <t>Ir+De</t>
  </si>
  <si>
    <t>Irrigation Deficit</t>
  </si>
  <si>
    <t>Application of water below full crop requirements compared to a control of conventional irrigation.</t>
  </si>
  <si>
    <t>b72</t>
  </si>
  <si>
    <t>Sprinkler Irrigation</t>
  </si>
  <si>
    <t>Ir+S</t>
  </si>
  <si>
    <t>Irrigation Sprinkers</t>
  </si>
  <si>
    <t>Application of irrigation through sprinkler technology.</t>
  </si>
  <si>
    <t>b36</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</si>
  <si>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</si>
  <si>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</si>
  <si>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</si>
  <si>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</si>
  <si>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b54</t>
  </si>
  <si>
    <t>Supplemental Irrigation</t>
  </si>
  <si>
    <t>SIr</t>
  </si>
  <si>
    <t>Ir+Su</t>
  </si>
  <si>
    <t>Irrigation Supp</t>
  </si>
  <si>
    <t>The addition of irrigation to typically rainfed crops.</t>
  </si>
  <si>
    <t>b53</t>
  </si>
  <si>
    <t>Irrigation (Other)</t>
  </si>
  <si>
    <t>IrO</t>
  </si>
  <si>
    <t>Irrigation Other</t>
  </si>
  <si>
    <t>The use of improved irrigation that isn't more specifically defined.</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</si>
  <si>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</si>
  <si>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</si>
  <si>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</si>
  <si>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</si>
  <si>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</si>
  <si>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</si>
  <si>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</si>
  <si>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</si>
  <si>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</si>
  <si>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</si>
  <si>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</si>
  <si>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</si>
  <si>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</si>
  <si>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</si>
  <si>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</si>
  <si>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</si>
  <si>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</si>
  <si>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</si>
  <si>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</si>
  <si>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</si>
  <si>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b3.1</t>
  </si>
  <si>
    <t>Crop Management</t>
  </si>
  <si>
    <t>Crop Rotation</t>
  </si>
  <si>
    <t>CRo</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</si>
  <si>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</si>
  <si>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</si>
  <si>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</si>
  <si>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</si>
  <si>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</si>
  <si>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</si>
  <si>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</si>
  <si>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</si>
  <si>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</si>
  <si>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</si>
  <si>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b43</t>
  </si>
  <si>
    <t>Rotation (N fixing &amp;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</si>
  <si>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</si>
  <si>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</si>
  <si>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</si>
  <si>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b44</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</si>
  <si>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</si>
  <si>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</si>
  <si>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</si>
  <si>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</si>
  <si>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</si>
  <si>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</si>
  <si>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</si>
  <si>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</si>
  <si>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</si>
  <si>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b48.1</t>
  </si>
  <si>
    <t>Double Cropping</t>
  </si>
  <si>
    <t>Double Cropping (N fixing &amp; Non N fixing)</t>
  </si>
  <si>
    <t>A double cropping system where two different crops are planting sequentially within the same growing season. Some crops fix nitrogen others do not.</t>
  </si>
  <si>
    <t>b48.2</t>
  </si>
  <si>
    <t>Double Cropping (Non N fixing)</t>
  </si>
  <si>
    <t>A double cropping system where two different crops are planting sequentially within the same growing season. No crops fix nitrogen.</t>
  </si>
  <si>
    <t>b48.3</t>
  </si>
  <si>
    <t>Double Cropping (N fixing)</t>
  </si>
  <si>
    <t>A double cropping system where two different crops are planting sequentially within the same growing season. All crops fix nitrogen.</t>
  </si>
  <si>
    <t>b48.4</t>
  </si>
  <si>
    <t>Double Cropping (Monocrop)</t>
  </si>
  <si>
    <t>A double cropping system where the same crop is planted more than once and sequentially within the same growing season.</t>
  </si>
  <si>
    <t>b49.1</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</si>
  <si>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</si>
  <si>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</si>
  <si>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</si>
  <si>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</si>
  <si>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</si>
  <si>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</si>
  <si>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</si>
  <si>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</si>
  <si>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b61.1</t>
  </si>
  <si>
    <t>Relay Intercropping (N fixing &amp; Non N fixing)</t>
  </si>
  <si>
    <t>A crop is planted and then another is planted with that crop, but at a later date within the same season. Some crops fixes nitrogen the others does not.</t>
  </si>
  <si>
    <t>b61.2</t>
  </si>
  <si>
    <t>Relay Intercropping (Non N fixing)</t>
  </si>
  <si>
    <t>A crop is planted and then another is planted with that crop, but at a later date within the same season.  No crops fixes nitrogen.</t>
  </si>
  <si>
    <t>b61.3</t>
  </si>
  <si>
    <t>Relay Intercropping (N fixing)</t>
  </si>
  <si>
    <t>A crop is planted and then another is planted with that crop, but at a later date within the same season. All crop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</si>
  <si>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</si>
  <si>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</si>
  <si>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</si>
  <si>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</si>
  <si>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b12.3</t>
  </si>
  <si>
    <t>Relay Green Manure (Non N fixing)</t>
  </si>
  <si>
    <t>A crop is planted and then a green manure is planted with that crop, but at a later date within the same season. No crops fixes nitrogen.</t>
  </si>
  <si>
    <t>b11.3</t>
  </si>
  <si>
    <t>Relay Green Manure (N fixing)</t>
  </si>
  <si>
    <t>A crop is planted and then a green manure is planted with that crop, but at a later date within the same season. All crop fix nitrogen.</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</si>
  <si>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</si>
  <si>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</si>
  <si>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</si>
  <si>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</si>
  <si>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</si>
  <si>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</si>
  <si>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</si>
  <si>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</si>
  <si>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</si>
  <si>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</si>
  <si>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</si>
  <si>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</si>
  <si>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</si>
  <si>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</si>
  <si>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</si>
  <si>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</si>
  <si>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b50.3</t>
  </si>
  <si>
    <t>Complex Intercrop</t>
  </si>
  <si>
    <t>Intercrop (Complex)</t>
  </si>
  <si>
    <t>An intercropping system that is too complex to descirbe using existing ERA definitions. Typically involving multiple intercropping practices at the same time. Please use the notes to descirbe this practice.</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</si>
  <si>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</si>
  <si>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</si>
  <si>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</si>
  <si>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</si>
  <si>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</si>
  <si>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</si>
  <si>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</si>
  <si>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</si>
  <si>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</si>
  <si>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</si>
  <si>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</si>
  <si>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</si>
  <si>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</si>
  <si>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</si>
  <si>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</si>
  <si>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</si>
  <si>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</si>
  <si>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</si>
  <si>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</si>
  <si>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</si>
  <si>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</si>
  <si>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b57</t>
  </si>
  <si>
    <t>Complex Intercrop Rotation</t>
  </si>
  <si>
    <t>Intercrop (Rot; Complex)</t>
  </si>
  <si>
    <t>Rot Complex</t>
  </si>
  <si>
    <t>There is a main crop (there is no change in spatial location or crop identity) and intercrop (minor) crop sequence , but the nature of the main-intercrop pairing changes between seasons (e.g. Maize-Beans/Maize-Millet/Maize-Beans) , this can be thought of as rotation in the intercrop (minor crop). If the intercrop is mostly one crop for a long sequence, but rarely something else is planted, we still consider this to be relevant to the Partial Intercropping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</si>
  <si>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</si>
  <si>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</si>
  <si>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</si>
  <si>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</si>
  <si>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</si>
  <si>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</si>
  <si>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</si>
  <si>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</si>
  <si>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c1</t>
  </si>
  <si>
    <t>Biogas</t>
  </si>
  <si>
    <t>BG</t>
  </si>
  <si>
    <t>Biogas Prod</t>
  </si>
  <si>
    <t>Biogas production from from anaerobic biodigesters.</t>
  </si>
  <si>
    <t>The comparison for this practice can be wood fuel or charcoal production as traditional energy sources (the outcomes would be cost, labor, fuel use, cooking time, etc.).</t>
  </si>
  <si>
    <t>c4</t>
  </si>
  <si>
    <t>Biofertilizer</t>
  </si>
  <si>
    <t>Fertilizer (biofertilizer) produced using a biodigestor slurry.</t>
  </si>
  <si>
    <t>USE COMPOST CODE b29</t>
  </si>
  <si>
    <t>c3</t>
  </si>
  <si>
    <t>Biogas Switching</t>
  </si>
  <si>
    <t>BG+Sw</t>
  </si>
  <si>
    <t>Biogas Switch</t>
  </si>
  <si>
    <t>Switching of biodigestors biomass feedstocks.</t>
  </si>
  <si>
    <t>Biodigestor papers only.</t>
  </si>
  <si>
    <t>c2</t>
  </si>
  <si>
    <t>Cookstove</t>
  </si>
  <si>
    <t>CS</t>
  </si>
  <si>
    <t>Improved Cookstoves</t>
  </si>
  <si>
    <t>Cookstove Improv</t>
  </si>
  <si>
    <t>Improved cookstove designed to burn biomass fuels in a cleaner and more efficient manner than conventional practice (e.g., traditional three-stone fires).</t>
  </si>
  <si>
    <t>c5</t>
  </si>
  <si>
    <t>Cookstove Switching</t>
  </si>
  <si>
    <t>CS+Sw</t>
  </si>
  <si>
    <t>Cookstove Switch</t>
  </si>
  <si>
    <t>Switching cookstove biomass feedstocks.</t>
  </si>
  <si>
    <t>Cooking fuel studies only. Changing the source of fuel doesn't count (e.g. unsustainable wood from source A vs sustianable fuel from source B).</t>
  </si>
  <si>
    <t>h14</t>
  </si>
  <si>
    <t>Unimproved Stove Technology</t>
  </si>
  <si>
    <t>Cookstove Unimpr</t>
  </si>
  <si>
    <t>Use of traditional stoves for burning biomass fuels lile traditional three-stone; a control for improved cookstoves</t>
  </si>
  <si>
    <t>A control for an improved cookstove.</t>
  </si>
  <si>
    <t>h15</t>
  </si>
  <si>
    <t>Biogas/cookstove</t>
  </si>
  <si>
    <t>Conventional Biomass Feedstocks</t>
  </si>
  <si>
    <t>Biomass Feed Conv</t>
  </si>
  <si>
    <t>Use of normal/usual feedstocks in a biomass digestor.</t>
  </si>
  <si>
    <t>h16</t>
  </si>
  <si>
    <t>Predominant Biodigestor Model</t>
  </si>
  <si>
    <t>h26</t>
  </si>
  <si>
    <t>Conventional Energy Sources</t>
  </si>
  <si>
    <t>Cookstove Conv Fuel</t>
  </si>
  <si>
    <t>A conventional or normal source of fuel.</t>
  </si>
  <si>
    <t>A control for cookstove fuel switching.</t>
  </si>
  <si>
    <t>b4</t>
  </si>
  <si>
    <t>Genetic improvement</t>
  </si>
  <si>
    <t>Improved Varieties</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</si>
  <si>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</si>
  <si>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</si>
  <si>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</si>
  <si>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</si>
  <si>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</si>
  <si>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</si>
  <si>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</si>
  <si>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</si>
  <si>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</si>
  <si>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</si>
  <si>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t>
  </si>
  <si>
    <t>Salinity Tolerance</t>
  </si>
  <si>
    <t>IV+ST</t>
  </si>
  <si>
    <t>Seed Salt</t>
  </si>
  <si>
    <t>An improved crop variety bred for potential resistance to salinity.</t>
  </si>
  <si>
    <t>b69</t>
  </si>
  <si>
    <t>Improved Seeds</t>
  </si>
  <si>
    <t>Seed Improv</t>
  </si>
  <si>
    <t>An improved crop variety bred for a specific quality other than drought, heat or salinity resistance (e.g. early maturity/short season or improved yields).</t>
  </si>
  <si>
    <t>h55</t>
  </si>
  <si>
    <t>Unimproved Variety</t>
  </si>
  <si>
    <t>Unimpr Variety</t>
  </si>
  <si>
    <t>A crop variety that has not been improved through intensive crop breeding, for example a farmer's or local variety, or a landrace.</t>
  </si>
  <si>
    <t>b35</t>
  </si>
  <si>
    <t>Green Water Management</t>
  </si>
  <si>
    <t>WH</t>
  </si>
  <si>
    <t>Cisterns and Tanks</t>
  </si>
  <si>
    <t>WH+WT</t>
  </si>
  <si>
    <t>Water Tanks</t>
  </si>
  <si>
    <t>The active collection and storage of water runoff for irrigation purposes.</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</si>
  <si>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</si>
  <si>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</si>
  <si>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</si>
  <si>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</si>
  <si>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</si>
  <si>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b45</t>
  </si>
  <si>
    <t>Stone Rows</t>
  </si>
  <si>
    <t>WH+SR</t>
  </si>
  <si>
    <t>Stones piled in rows within a field, typically along contour lines, for the purpose of rainwater harvesting or soil water conservation.</t>
  </si>
  <si>
    <t>b46</t>
  </si>
  <si>
    <t>Grass Strips</t>
  </si>
  <si>
    <t>WH+GS</t>
  </si>
  <si>
    <t>Strips of grass within a field or farm created for erosion control, typically they are placed along contour lines.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</si>
  <si>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</si>
  <si>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</si>
  <si>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</si>
  <si>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</si>
  <si>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</si>
  <si>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b68</t>
  </si>
  <si>
    <t>Dam</t>
  </si>
  <si>
    <t>WH+Da</t>
  </si>
  <si>
    <t>Construction or enhancement of water capture and storage using small dams (e.g. Chaco dams).</t>
  </si>
  <si>
    <t>b70</t>
  </si>
  <si>
    <t>Terraces</t>
  </si>
  <si>
    <t>WH+Te</t>
  </si>
  <si>
    <t>The soil of steeply sloping fields is dug into large steps.</t>
  </si>
  <si>
    <t>b71.1</t>
  </si>
  <si>
    <t>Bunds</t>
  </si>
  <si>
    <t>WH+Bu</t>
  </si>
  <si>
    <t>A permanent or semi-permanent ridge of soil or stone typically constructed along a contour that slows water from moving off-site, names include contour bunds, stone bunds, semicircular bunds.</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</si>
  <si>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</si>
  <si>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</si>
  <si>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</si>
  <si>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</si>
  <si>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</si>
  <si>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</si>
  <si>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</si>
  <si>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</si>
  <si>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</si>
  <si>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</si>
  <si>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</si>
  <si>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</si>
  <si>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</si>
  <si>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</si>
  <si>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</si>
  <si>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</si>
  <si>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</si>
  <si>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</si>
  <si>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</si>
  <si>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</si>
  <si>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b58</t>
  </si>
  <si>
    <t>Trench</t>
  </si>
  <si>
    <t>WH+Tr</t>
  </si>
  <si>
    <t>A trench dug along the contour lines of a field to capture water. This practice should have no associated bunds or banks with the trench.</t>
  </si>
  <si>
    <t>h1</t>
  </si>
  <si>
    <t>Non-CSA</t>
  </si>
  <si>
    <t>Non CSA</t>
  </si>
  <si>
    <t>general, other, typically should not be used</t>
  </si>
  <si>
    <t>h2</t>
  </si>
  <si>
    <t>Agronomy;Agroforestry</t>
  </si>
  <si>
    <t>Monoculture</t>
  </si>
  <si>
    <t>A single crop is grown in the experimental plot and is invariant over time.</t>
  </si>
  <si>
    <t>This is the control for an intercropping experiment. Crop varieties may change.</t>
  </si>
  <si>
    <t>h38</t>
  </si>
  <si>
    <t>Agronomy</t>
  </si>
  <si>
    <t>Continuous Cropping</t>
  </si>
  <si>
    <t>A single crop is grown in the experimental plot, this is invariant over the course of the experiment.</t>
  </si>
  <si>
    <t>This is the control for an intercropping experiment.</t>
  </si>
  <si>
    <t>h18</t>
  </si>
  <si>
    <t>Simple Intercrop</t>
  </si>
  <si>
    <t>Control for improved intercropping.</t>
  </si>
  <si>
    <t>h50</t>
  </si>
  <si>
    <t>Simple Crop Rotation</t>
  </si>
  <si>
    <t>Control for improved rotations.</t>
  </si>
  <si>
    <t>h48</t>
  </si>
  <si>
    <t>Conventional rice management</t>
  </si>
  <si>
    <t>A control for SRI, alternate wetting $drying, midseason drainage and reduced water use in Rice</t>
  </si>
  <si>
    <t>h66.1</t>
  </si>
  <si>
    <t>Chemical Weeding (Herbicides)</t>
  </si>
  <si>
    <t>Weed Chem</t>
  </si>
  <si>
    <t>Suppression of weed growth or killing weeds using chemicals</t>
  </si>
  <si>
    <t>h66.2</t>
  </si>
  <si>
    <t>Hand Weeding</t>
  </si>
  <si>
    <t>Weed Hand</t>
  </si>
  <si>
    <t>Extraction of weeds by hands through pulling or use of tools like panga, hoe etc.</t>
  </si>
  <si>
    <t>b16</t>
  </si>
  <si>
    <t>IF</t>
  </si>
  <si>
    <t>Inorganic K Inputs</t>
  </si>
  <si>
    <t>IF+K</t>
  </si>
  <si>
    <t>Inputs K</t>
  </si>
  <si>
    <t>The addition of potassium (K) inorganic inputs to fields,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</si>
  <si>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</si>
  <si>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</si>
  <si>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</si>
  <si>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</si>
  <si>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</si>
  <si>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</si>
  <si>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</si>
  <si>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</si>
  <si>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</si>
  <si>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</si>
  <si>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b16.1</t>
  </si>
  <si>
    <t>Inorganic Fertilizer Reduction</t>
  </si>
  <si>
    <t>IF-R</t>
  </si>
  <si>
    <t>Inorganic K Reduction</t>
  </si>
  <si>
    <t>IF-K</t>
  </si>
  <si>
    <t>Reduce K</t>
  </si>
  <si>
    <t xml:space="preserve">The reduction of potassium (K) inorganic inputs relative to a control practice.  </t>
  </si>
  <si>
    <t>This practice is not available in the ERA data entry process, it added by comparison logic.</t>
  </si>
  <si>
    <t>b17.1</t>
  </si>
  <si>
    <t>Inorganic N Reduction</t>
  </si>
  <si>
    <t>IF-N</t>
  </si>
  <si>
    <t>Reduce N</t>
  </si>
  <si>
    <t xml:space="preserve">The reduction of nitrogen (N) inorganic inputs relative to a control practice.  </t>
  </si>
  <si>
    <t>b21.1</t>
  </si>
  <si>
    <t>Inorganic P Reduction</t>
  </si>
  <si>
    <t>IF-P</t>
  </si>
  <si>
    <t>Reduce P</t>
  </si>
  <si>
    <t>The reduction of phosphorous (P) inorganic inputs relative to a control practice.</t>
  </si>
  <si>
    <t>b64</t>
  </si>
  <si>
    <t>Inorganic Micronutrients Inputs</t>
  </si>
  <si>
    <t>IF+Mi</t>
  </si>
  <si>
    <t>Inputs Micro</t>
  </si>
  <si>
    <t>The addition of micronutrients such as Fe, B, Cu, Mo, Zn, Mn, Cl, Ni, or Si typically to test application timing or amount.</t>
  </si>
  <si>
    <t>b23</t>
  </si>
  <si>
    <t>Urea</t>
  </si>
  <si>
    <t>IF+Ur</t>
  </si>
  <si>
    <t>Inputs Urea</t>
  </si>
  <si>
    <t>The addition of urea (a source of nitrogen) to fields, typically to test application timing or amount.</t>
  </si>
  <si>
    <t>b29</t>
  </si>
  <si>
    <t>Organic Fertilizer</t>
  </si>
  <si>
    <t>OF</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</si>
  <si>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</si>
  <si>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</si>
  <si>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</si>
  <si>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</si>
  <si>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</si>
  <si>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</si>
  <si>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</si>
  <si>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</si>
  <si>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</si>
  <si>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</si>
  <si>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</si>
  <si>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b75</t>
  </si>
  <si>
    <t>Kraaling or Parcage</t>
  </si>
  <si>
    <t>OF+Kr</t>
  </si>
  <si>
    <t>Inputs Kraaling</t>
  </si>
  <si>
    <t>A south and west African method of housing animals at night in crop fields to produce manure.</t>
  </si>
  <si>
    <t>b73</t>
  </si>
  <si>
    <t>Organic (Other)</t>
  </si>
  <si>
    <t>OFO</t>
  </si>
  <si>
    <t>Inputs Other Organic</t>
  </si>
  <si>
    <t>An organic input that does not match any other category in ERA.</t>
  </si>
  <si>
    <t>b74</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</si>
  <si>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</si>
  <si>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</si>
  <si>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</si>
  <si>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</si>
  <si>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</si>
  <si>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</si>
  <si>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</si>
  <si>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</si>
  <si>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</si>
  <si>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b29.1</t>
  </si>
  <si>
    <t>Organic Fertilizer Substitution</t>
  </si>
  <si>
    <t>OF-S</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</si>
  <si>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</si>
  <si>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</si>
  <si>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</si>
  <si>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</si>
  <si>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</si>
  <si>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</si>
  <si>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</si>
  <si>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</si>
  <si>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</si>
  <si>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</si>
  <si>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</si>
  <si>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</si>
  <si>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</si>
  <si>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</si>
  <si>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</si>
  <si>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</si>
  <si>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</si>
  <si>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</si>
  <si>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</si>
  <si>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b67.1</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</si>
  <si>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</si>
  <si>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</si>
  <si>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</si>
  <si>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</si>
  <si>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Fertilizer Control</t>
  </si>
  <si>
    <t>Conventional input (fertilizer) use</t>
  </si>
  <si>
    <t>Addition of fertilizer without any specific measurement</t>
  </si>
  <si>
    <t>h10.1</t>
  </si>
  <si>
    <t>No fertilizers added</t>
  </si>
  <si>
    <t>No Fert</t>
  </si>
  <si>
    <t>No inputs of inorganic or organic fertilizer.</t>
  </si>
  <si>
    <t>A control for fertilizers addition treatments.</t>
  </si>
  <si>
    <t>h10.2</t>
  </si>
  <si>
    <t>Recommend rate of fertilizer</t>
  </si>
  <si>
    <t>Addition of recommended amount of fertilizer following soil tests. This is to be used when the papers specifically says the recommended rates.</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</si>
  <si>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</si>
  <si>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</si>
  <si>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</si>
  <si>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</si>
  <si>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</si>
  <si>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</si>
  <si>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</si>
  <si>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</si>
  <si>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</si>
  <si>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</si>
  <si>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</si>
  <si>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</si>
  <si>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f3</t>
  </si>
  <si>
    <t>Storage</t>
  </si>
  <si>
    <t>St</t>
  </si>
  <si>
    <t>Improved Drying</t>
  </si>
  <si>
    <t>St-Dr</t>
  </si>
  <si>
    <t>Drying Improv</t>
  </si>
  <si>
    <t>Changing the manner in which crops are dried.</t>
  </si>
  <si>
    <t>f4</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</si>
  <si>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</si>
  <si>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</si>
  <si>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</si>
  <si>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</si>
  <si>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f5</t>
  </si>
  <si>
    <t>Improved Physical Storage</t>
  </si>
  <si>
    <t>St-Ph</t>
  </si>
  <si>
    <t>Storage Impr Phys</t>
  </si>
  <si>
    <t>Improving the way food stuffs are stored such as Purdue improved crop storage (PICS) bags, use of granaries or improvements to granaries.</t>
  </si>
  <si>
    <t>h17</t>
  </si>
  <si>
    <t>Traditional harvesting method</t>
  </si>
  <si>
    <t>Harvest Trad</t>
  </si>
  <si>
    <t>Harvesting at usual times or with usual tools.</t>
  </si>
  <si>
    <t>Control for improved/changed harvesting technique and/or timing.</t>
  </si>
  <si>
    <t>h21</t>
  </si>
  <si>
    <t>Unimproved Storage Structure</t>
  </si>
  <si>
    <t>Storage Unimpr Phys</t>
  </si>
  <si>
    <t>Storing feeds/seeds in an unimproved manner, such as a traditional granary or storeroom.</t>
  </si>
  <si>
    <t>Control for Improved Physical Storage.</t>
  </si>
  <si>
    <t>h22</t>
  </si>
  <si>
    <t>Unimprove or No Preservation Technique</t>
  </si>
  <si>
    <t>Storage Unimpr Chem</t>
  </si>
  <si>
    <t>Typically no method is used to preserve stored foods or the method is considered to be unimproved.</t>
  </si>
  <si>
    <t>Control for Improved Chemical Storage.</t>
  </si>
  <si>
    <t>h30</t>
  </si>
  <si>
    <t>Uimproved Drying Technique</t>
  </si>
  <si>
    <t>Drying Unimpr</t>
  </si>
  <si>
    <t>No or an unimproved drying technique is used to preserve food for storage.</t>
  </si>
  <si>
    <t>Control for Improved Improved Drying.</t>
  </si>
  <si>
    <t>b38</t>
  </si>
  <si>
    <t>Soil Management</t>
  </si>
  <si>
    <t>Reduced Tillage</t>
  </si>
  <si>
    <t>RT</t>
  </si>
  <si>
    <t>No or Zero Tillage</t>
  </si>
  <si>
    <t>NT</t>
  </si>
  <si>
    <t>NoTill</t>
  </si>
  <si>
    <t>No or zero tillage. Planted may use a dibble stick or other direct seeding methods.</t>
  </si>
  <si>
    <t>As defined by the author. Zero tillage can be compared to to reduced or conventional tillage.</t>
  </si>
  <si>
    <t>b39</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</si>
  <si>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</si>
  <si>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</si>
  <si>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</si>
  <si>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</si>
  <si>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b26</t>
  </si>
  <si>
    <t>Mulch</t>
  </si>
  <si>
    <t>Mu</t>
  </si>
  <si>
    <t>Plastic Mulch</t>
  </si>
  <si>
    <t>Mulching with plastic materials on the soil surface.</t>
  </si>
  <si>
    <t>b27</t>
  </si>
  <si>
    <t>Mulch (Unspecified Plants)</t>
  </si>
  <si>
    <t>Mulch (noID)</t>
  </si>
  <si>
    <t>Mulching with plant residues from an unspecified plant type,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</si>
  <si>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</si>
  <si>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</si>
  <si>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</si>
  <si>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</si>
  <si>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</si>
  <si>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</si>
  <si>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</si>
  <si>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</si>
  <si>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</si>
  <si>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</si>
  <si>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</si>
  <si>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b27.3</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</si>
  <si>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</si>
  <si>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</si>
  <si>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</si>
  <si>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</si>
  <si>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b51</t>
  </si>
  <si>
    <t>Mulch (Other Materials)</t>
  </si>
  <si>
    <t>MuO</t>
  </si>
  <si>
    <t>Mulch (Other)</t>
  </si>
  <si>
    <t>Mulching on the soil surface with organic materials that are not herbaceous plants or plastic. This includes materials like wood shavings.</t>
  </si>
  <si>
    <t>b11.1</t>
  </si>
  <si>
    <t>GM</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</si>
  <si>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</si>
  <si>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</si>
  <si>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</si>
  <si>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</si>
  <si>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</si>
  <si>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</si>
  <si>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</si>
  <si>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</si>
  <si>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</si>
  <si>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</si>
  <si>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</si>
  <si>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</si>
  <si>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b13.2</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</si>
  <si>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</si>
  <si>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</si>
  <si>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</si>
  <si>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</si>
  <si>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</si>
  <si>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</si>
  <si>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</si>
  <si>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</si>
  <si>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</si>
  <si>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</si>
  <si>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</si>
  <si>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</si>
  <si>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</si>
  <si>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</si>
  <si>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</si>
  <si>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</si>
  <si>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</si>
  <si>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b28</t>
  </si>
  <si>
    <t>Biochar</t>
  </si>
  <si>
    <t>Bi</t>
  </si>
  <si>
    <t>Application of biochar.</t>
  </si>
  <si>
    <t>b32</t>
  </si>
  <si>
    <t>pH Control</t>
  </si>
  <si>
    <t>Liming or Calcium Addition</t>
  </si>
  <si>
    <t>Application of lime (e.g., dolomite) or forms of calcium (e.g. oyster shells) to the field to raise the pH.</t>
  </si>
  <si>
    <t>b40</t>
  </si>
  <si>
    <t>Crop Residue</t>
  </si>
  <si>
    <t>CR</t>
  </si>
  <si>
    <t>Crop Residue Unresolved (Unspecified)</t>
  </si>
  <si>
    <t>Residue Unkn (NoID; NoFate)</t>
  </si>
  <si>
    <t>NoID; NoFate</t>
  </si>
  <si>
    <t>Crop residues from an unspecified type of plant are retained in the field, but it is unknown if the residues are mulched or incorporated</t>
  </si>
  <si>
    <t>This practice should not be used for Agroforestry residues (use the agroforestry theme).</t>
  </si>
  <si>
    <t>b40.1</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</si>
  <si>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</si>
  <si>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</si>
  <si>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</si>
  <si>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</si>
  <si>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</si>
  <si>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</si>
  <si>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</si>
  <si>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</si>
  <si>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</si>
  <si>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</si>
  <si>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</si>
  <si>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b41</t>
  </si>
  <si>
    <t>Crop Residue Incorporation</t>
  </si>
  <si>
    <t>CRI</t>
  </si>
  <si>
    <t>Crop Residue Incorporation (Unspecified)</t>
  </si>
  <si>
    <t>Residue Incorp (noID)</t>
  </si>
  <si>
    <t>The incorporation of crop residues from an unspecified type of plant. Residues may be brought to the field as biomass transfer.</t>
  </si>
  <si>
    <t>b41.1</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</si>
  <si>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</si>
  <si>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</si>
  <si>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</si>
  <si>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</si>
  <si>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</si>
  <si>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</si>
  <si>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</si>
  <si>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</si>
  <si>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</si>
  <si>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b60</t>
  </si>
  <si>
    <t>Improved Fallow</t>
  </si>
  <si>
    <t>IFa</t>
  </si>
  <si>
    <t>Improved Fallow (Unspecified)</t>
  </si>
  <si>
    <t>Imp Fallow (noID)</t>
  </si>
  <si>
    <t>Planting fallows with unspecified plant species to improve soil health, typically lasting more than one season.</t>
  </si>
  <si>
    <t>b60.1</t>
  </si>
  <si>
    <t>Improved Fallow (N fixing)</t>
  </si>
  <si>
    <t>Imp Fallow (Nfix)</t>
  </si>
  <si>
    <t>Planting fallows with nitrogen-fixing (leguminous) plant species to improve soil health, often lasting more than one season.</t>
  </si>
  <si>
    <t>b60.2</t>
  </si>
  <si>
    <t>Improved Fallow (Non N fixing)</t>
  </si>
  <si>
    <t>Imp Fallow (nonNfix)</t>
  </si>
  <si>
    <t>Planting fallows with non nitrogen-fixing (not leguminous) plant species to improve soil health, often lasting more than one season.</t>
  </si>
  <si>
    <t>b60.3</t>
  </si>
  <si>
    <t>Improved Fallow (N &amp; Non N fixing)</t>
  </si>
  <si>
    <t>IF±N</t>
  </si>
  <si>
    <t>Imp Fallow (Mixed)</t>
  </si>
  <si>
    <t>Planting fallows with nitrogen-fixing (leguminous) and non nitrogen-fixing plant species to improve soil health, often lasting more than one season.</t>
  </si>
  <si>
    <t>h24</t>
  </si>
  <si>
    <t>Natural or Bare Fallow</t>
  </si>
  <si>
    <t>Fallow Unimpr</t>
  </si>
  <si>
    <t>A fallowing practice where the land is left unmanaged between production periods.</t>
  </si>
  <si>
    <t>This is the control practice for improved fallows.</t>
  </si>
  <si>
    <t>h6</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</si>
  <si>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</si>
  <si>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</si>
  <si>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</si>
  <si>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</si>
  <si>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h35</t>
  </si>
  <si>
    <t>Crop Residues Removed</t>
  </si>
  <si>
    <t>Residue Removed</t>
  </si>
  <si>
    <t>Crop residues are removed from the field.</t>
  </si>
  <si>
    <t>h36</t>
  </si>
  <si>
    <t>Crop Residues Burnt</t>
  </si>
  <si>
    <t>Residue Burnt</t>
  </si>
  <si>
    <t>Crop residues are burnt (in the field).</t>
  </si>
  <si>
    <t>h39</t>
  </si>
  <si>
    <t>Crop Residues Grazed</t>
  </si>
  <si>
    <t>Residue Grazed</t>
  </si>
  <si>
    <t>Crop residues are grazed by livestock (in the field).</t>
  </si>
  <si>
    <t>h37</t>
  </si>
  <si>
    <t>Crop Residue Incorporated</t>
  </si>
  <si>
    <t>Residue Incorp</t>
  </si>
  <si>
    <t>Crop residues are incorporated into the field.</t>
  </si>
  <si>
    <t>h6.1</t>
  </si>
  <si>
    <t>No-Till (Off-season)</t>
  </si>
  <si>
    <t>Used in the unusal situation where off-season tillage erroneously adds a no-tillage ERA practice to a rotation sequence (add example from HK0314)</t>
  </si>
  <si>
    <t>h6.2</t>
  </si>
  <si>
    <t>Reduced Tillage (Off-season)</t>
  </si>
  <si>
    <t>Used in the unusal situation where off-season tillage erroneously adds a reduced tillage ERA practice to a rotation sequence (add example from HK0314)</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</si>
  <si>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</si>
  <si>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</si>
  <si>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</si>
  <si>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</si>
  <si>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</si>
  <si>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</si>
  <si>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</si>
  <si>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</si>
  <si>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</si>
  <si>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</si>
  <si>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</si>
  <si>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</si>
  <si>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Transplanting Seedlings. This practice code has only been applied to the 2018 dataset</t>
  </si>
  <si>
    <t>Transplanting young seedlings, a practice commonly used to improve rice management in irrigated systems.</t>
  </si>
  <si>
    <t>Product.Type.Code</t>
  </si>
  <si>
    <t>Product.Subtype.Code</t>
  </si>
  <si>
    <t>Product.Simple.Code</t>
  </si>
  <si>
    <t>Latin.Name</t>
  </si>
  <si>
    <t>Mulched</t>
  </si>
  <si>
    <t>Incorp</t>
  </si>
  <si>
    <t>Unknown.Fate</t>
  </si>
  <si>
    <t>ECOCROP.Name</t>
  </si>
  <si>
    <t>ECOCROP.Notes</t>
  </si>
  <si>
    <t>ICC_Code_1.1</t>
  </si>
  <si>
    <t>ICC_CropName</t>
  </si>
  <si>
    <t>Livestock_Group</t>
  </si>
  <si>
    <t>Livestock_Class</t>
  </si>
  <si>
    <t>Livestock_Descriptor</t>
  </si>
  <si>
    <t>CPC_Code_2.1</t>
  </si>
  <si>
    <t>WFO_Code</t>
  </si>
  <si>
    <t>UN_Comtrade_Code_1</t>
  </si>
  <si>
    <t>UN_Comtrade_Description_1</t>
  </si>
  <si>
    <t>UN_Comtrade_Code_2</t>
  </si>
  <si>
    <t>UN_Comtrade_Description_2</t>
  </si>
  <si>
    <t>MapSPAM</t>
  </si>
  <si>
    <t>a5</t>
  </si>
  <si>
    <t>Animal</t>
  </si>
  <si>
    <t>Bovine</t>
  </si>
  <si>
    <t>Bo</t>
  </si>
  <si>
    <t>Buffalo</t>
  </si>
  <si>
    <t>Buf</t>
  </si>
  <si>
    <t>Meat</t>
  </si>
  <si>
    <t>Bubalus bubalis</t>
  </si>
  <si>
    <t>buffaloes</t>
  </si>
  <si>
    <t>meat of bovine animals; fresh or chilled</t>
  </si>
  <si>
    <t>Cattle (Meat)</t>
  </si>
  <si>
    <t>Cattle</t>
  </si>
  <si>
    <t>Cat</t>
  </si>
  <si>
    <t>cattle</t>
  </si>
  <si>
    <t>Cattle (Milk)</t>
  </si>
  <si>
    <t>Milk</t>
  </si>
  <si>
    <t>milk and cream; not concentrated, not containing added sugar or other sweetening matter</t>
  </si>
  <si>
    <t>a6</t>
  </si>
  <si>
    <t>Camelid</t>
  </si>
  <si>
    <t>Cam</t>
  </si>
  <si>
    <t>Camel (Meat)</t>
  </si>
  <si>
    <t>Camel</t>
  </si>
  <si>
    <t>Camelus dromedarius</t>
  </si>
  <si>
    <t>camels</t>
  </si>
  <si>
    <t>meat and edible meat offal; of camels and other camelids (Camelidae), fresh, chilled or frozen</t>
  </si>
  <si>
    <t>a6.1</t>
  </si>
  <si>
    <t>Camel (Milk)</t>
  </si>
  <si>
    <t>mammals; live, camels and other camelids (Camelidae)</t>
  </si>
  <si>
    <t>a13</t>
  </si>
  <si>
    <t>Caprine</t>
  </si>
  <si>
    <t>Cap</t>
  </si>
  <si>
    <t>Goat (Meat)</t>
  </si>
  <si>
    <t>Goat</t>
  </si>
  <si>
    <t>Goa</t>
  </si>
  <si>
    <t>Capra aegagrus hircus</t>
  </si>
  <si>
    <t>goats</t>
  </si>
  <si>
    <t>meat; of goats, fresh, chilled or frozen</t>
  </si>
  <si>
    <t>a13.1</t>
  </si>
  <si>
    <t>Goat (Milk)</t>
  </si>
  <si>
    <t>Goats; live</t>
  </si>
  <si>
    <t>a20</t>
  </si>
  <si>
    <t>Sheep (Meat)</t>
  </si>
  <si>
    <t>Sheep</t>
  </si>
  <si>
    <t>Shee</t>
  </si>
  <si>
    <t>Ovis aries</t>
  </si>
  <si>
    <t>sheep</t>
  </si>
  <si>
    <t>meat of sheep or goats; fresh, chilled or frozen</t>
  </si>
  <si>
    <t>a20.1</t>
  </si>
  <si>
    <t>Sheep (Milk)</t>
  </si>
  <si>
    <t>sheep; live</t>
  </si>
  <si>
    <t>a20.2</t>
  </si>
  <si>
    <t>Sheep (Wool)</t>
  </si>
  <si>
    <t>Wool</t>
  </si>
  <si>
    <t>n8</t>
  </si>
  <si>
    <t>Cash Crops</t>
  </si>
  <si>
    <t>CaCr</t>
  </si>
  <si>
    <t>Aloe</t>
  </si>
  <si>
    <t>Alo</t>
  </si>
  <si>
    <t>Leaf</t>
  </si>
  <si>
    <t>Aloe vera;Aloe sp</t>
  </si>
  <si>
    <t>Aloe sp.</t>
  </si>
  <si>
    <t>Aloe arborescens + Aloe barbadensis + Aloe ferox + Aloe perryi</t>
  </si>
  <si>
    <t>no match</t>
  </si>
  <si>
    <t>wfo-0000758976-wfo-4000001341</t>
  </si>
  <si>
    <t>l4.1</t>
  </si>
  <si>
    <t>Coffee Arabica</t>
  </si>
  <si>
    <t>Arabica</t>
  </si>
  <si>
    <t>Ara</t>
  </si>
  <si>
    <t>Seed</t>
  </si>
  <si>
    <t>Coffea arabica</t>
  </si>
  <si>
    <t>6.01.01</t>
  </si>
  <si>
    <t>coffee</t>
  </si>
  <si>
    <t>wfo-0000910097</t>
  </si>
  <si>
    <t>coffee; not roasted or decaffeinated</t>
  </si>
  <si>
    <t>arabica coffee</t>
  </si>
  <si>
    <t>l4.2</t>
  </si>
  <si>
    <t>Coffee Arabica (Pods)</t>
  </si>
  <si>
    <t>Pods</t>
  </si>
  <si>
    <t>l18</t>
  </si>
  <si>
    <t>Chamomile</t>
  </si>
  <si>
    <t>Camo</t>
  </si>
  <si>
    <t>Flower</t>
  </si>
  <si>
    <t>Matricaria chamomilla</t>
  </si>
  <si>
    <t>l2</t>
  </si>
  <si>
    <t>Cocoa or Cacao</t>
  </si>
  <si>
    <t>Cocoa</t>
  </si>
  <si>
    <t>Theobroma cacao</t>
  </si>
  <si>
    <t>Seeds or beans</t>
  </si>
  <si>
    <t>6.01.04</t>
  </si>
  <si>
    <t>cocoa (cacao)</t>
  </si>
  <si>
    <t>wfo-0000458440</t>
  </si>
  <si>
    <t>cocoa beans; whole or broken, raw or roasted</t>
  </si>
  <si>
    <t>cocoa</t>
  </si>
  <si>
    <t>l2.1</t>
  </si>
  <si>
    <t>Cocoa or Cacao (Beans)</t>
  </si>
  <si>
    <t>l2.2</t>
  </si>
  <si>
    <t>Cocoa or Cacao (Butter)</t>
  </si>
  <si>
    <t>Oil</t>
  </si>
  <si>
    <t>Cocoa liquor, cocoa butter or chocolate</t>
  </si>
  <si>
    <t>cocoa; butter, fat and oil</t>
  </si>
  <si>
    <t>l2.3</t>
  </si>
  <si>
    <t>Cocoa or Cacao (Pods)</t>
  </si>
  <si>
    <t>l4</t>
  </si>
  <si>
    <t>Coffee</t>
  </si>
  <si>
    <t>Cof</t>
  </si>
  <si>
    <t>Coffea sp</t>
  </si>
  <si>
    <t>Coffea sp.</t>
  </si>
  <si>
    <t>wfo-4000008851</t>
  </si>
  <si>
    <t>l14</t>
  </si>
  <si>
    <t>Cupuaçu</t>
  </si>
  <si>
    <t>Cup</t>
  </si>
  <si>
    <t>Fruit</t>
  </si>
  <si>
    <t>Theobroma grandiflorum</t>
  </si>
  <si>
    <t>Amazonia species used to make a cocoa like butter</t>
  </si>
  <si>
    <t>wfo-0000458603</t>
  </si>
  <si>
    <t>Guar Gum or Cluster Bean</t>
  </si>
  <si>
    <t>Guar Gum</t>
  </si>
  <si>
    <t>GuGu</t>
  </si>
  <si>
    <t>Seeds</t>
  </si>
  <si>
    <t>Cyamopsis tetragonoloba</t>
  </si>
  <si>
    <t>wfo-0000189996</t>
  </si>
  <si>
    <t>mucilages and thickeners; whether or not modified, derived from locust beans, locust bean seeds or guar seeds</t>
  </si>
  <si>
    <t>l17</t>
  </si>
  <si>
    <t>Gum Arabic</t>
  </si>
  <si>
    <t>Gum</t>
  </si>
  <si>
    <t>Sap</t>
  </si>
  <si>
    <t>Acacia senegal (for example)</t>
  </si>
  <si>
    <t>Acacia senegal</t>
  </si>
  <si>
    <t>wfo-0000210855</t>
  </si>
  <si>
    <t>gum arabic</t>
  </si>
  <si>
    <t>l15</t>
  </si>
  <si>
    <t>Hibiscus or Roselle (Flowers)</t>
  </si>
  <si>
    <t>Hibiscus</t>
  </si>
  <si>
    <t>Hibi</t>
  </si>
  <si>
    <t>Hibiscus sabdariffa</t>
  </si>
  <si>
    <t>Flowers for making beverages</t>
  </si>
  <si>
    <t>9.02.01.02</t>
  </si>
  <si>
    <t>kenaf</t>
  </si>
  <si>
    <t>wfo-4000017873</t>
  </si>
  <si>
    <t>l6</t>
  </si>
  <si>
    <t>Hops</t>
  </si>
  <si>
    <t>Hop</t>
  </si>
  <si>
    <t>Humulus lupulus</t>
  </si>
  <si>
    <t>6.02.02.07</t>
  </si>
  <si>
    <t>hops</t>
  </si>
  <si>
    <t>wfo-0000725866</t>
  </si>
  <si>
    <t>hop cones; neither ground nor powdered nor in the form of pellets</t>
  </si>
  <si>
    <t>I23</t>
  </si>
  <si>
    <t>Khat</t>
  </si>
  <si>
    <t>Catha edulis</t>
  </si>
  <si>
    <t>wfo-0001031800</t>
  </si>
  <si>
    <t>l22</t>
  </si>
  <si>
    <t>Moringa</t>
  </si>
  <si>
    <t>Mor</t>
  </si>
  <si>
    <t>Moringa oleifera</t>
  </si>
  <si>
    <t>Drumstick tree</t>
  </si>
  <si>
    <t>wfo-0001085051</t>
  </si>
  <si>
    <t>l21</t>
  </si>
  <si>
    <t>Pelargonium sidoides</t>
  </si>
  <si>
    <t>PeSi</t>
  </si>
  <si>
    <t>Tuber/Root/Bulb</t>
  </si>
  <si>
    <t>No Match</t>
  </si>
  <si>
    <t>wfo-0001221559</t>
  </si>
  <si>
    <t>Coffee Robusta</t>
  </si>
  <si>
    <t>Robusta</t>
  </si>
  <si>
    <t>Rob</t>
  </si>
  <si>
    <t>Coffea canephora</t>
  </si>
  <si>
    <t>wfo-0000910571</t>
  </si>
  <si>
    <t>robusta coffee</t>
  </si>
  <si>
    <t>l4.3</t>
  </si>
  <si>
    <t>Coffee Robusta (Pods)</t>
  </si>
  <si>
    <t>l5</t>
  </si>
  <si>
    <t>Rubber</t>
  </si>
  <si>
    <t>Rub</t>
  </si>
  <si>
    <t>Hevea brasiliensis</t>
  </si>
  <si>
    <t>rubber</t>
  </si>
  <si>
    <t>wfo-0000982080</t>
  </si>
  <si>
    <t>natural rubber, balata, gutta-percha, guayule, chicle and similar gums; in primary forms or in plates, sheets or strip</t>
  </si>
  <si>
    <t>l13</t>
  </si>
  <si>
    <t>Stevia</t>
  </si>
  <si>
    <t>Stev</t>
  </si>
  <si>
    <t>Stevia rebaudiana</t>
  </si>
  <si>
    <t>wfo-0000003546</t>
  </si>
  <si>
    <t>l20</t>
  </si>
  <si>
    <t>Sugar Beet</t>
  </si>
  <si>
    <t>SuBe</t>
  </si>
  <si>
    <t>Beta vulgaris vulgaris</t>
  </si>
  <si>
    <t>Beta vulgaris var. saccharifera</t>
  </si>
  <si>
    <t>sugar beet</t>
  </si>
  <si>
    <t>wfo-0001235049</t>
  </si>
  <si>
    <t>sugar beet; fit for human consumption, fresh, chilled, frozen or dried, whether or not ground</t>
  </si>
  <si>
    <t>sugarbeet</t>
  </si>
  <si>
    <t>l20.1</t>
  </si>
  <si>
    <t>Sugar Beet (Root)</t>
  </si>
  <si>
    <t>l20.2</t>
  </si>
  <si>
    <t>Sugar Beet (Sugar)</t>
  </si>
  <si>
    <t>Sugar</t>
  </si>
  <si>
    <t>sugars; beet sugar, raw, in solid form, not containing added flavouring or colouring matter</t>
  </si>
  <si>
    <t>l9</t>
  </si>
  <si>
    <t>Sugar Cane</t>
  </si>
  <si>
    <t>SuCa</t>
  </si>
  <si>
    <t>Saccharum sp</t>
  </si>
  <si>
    <t>Saccharum officinarum</t>
  </si>
  <si>
    <t>We consider Saccharum officinarum to be the most likely species if unspecified in a paper</t>
  </si>
  <si>
    <t>sugar cane for sugar or alcohol</t>
  </si>
  <si>
    <t>wfo-4000033729</t>
  </si>
  <si>
    <t>sugar cane; fit for human consumption, fresh, chilled, frozen or dried, whether or not ground</t>
  </si>
  <si>
    <t>sugarcane</t>
  </si>
  <si>
    <t>l9.1</t>
  </si>
  <si>
    <t>Sugar Cane (Cane)</t>
  </si>
  <si>
    <t>Stem/Stalks</t>
  </si>
  <si>
    <t>l9.2</t>
  </si>
  <si>
    <t>Sugar Cane (Sugar)</t>
  </si>
  <si>
    <t>sugars; cane sugar, raw, in solid form, as specified in subheading note 2 to this chapter, not containing added flavouring or colouring matter</t>
  </si>
  <si>
    <t>l9.3</t>
  </si>
  <si>
    <t>wfo-0000896660</t>
  </si>
  <si>
    <t>l9.4</t>
  </si>
  <si>
    <t>l9.5</t>
  </si>
  <si>
    <t>Sweetcane (Cane)</t>
  </si>
  <si>
    <t>Sweetcane</t>
  </si>
  <si>
    <t>SwCa</t>
  </si>
  <si>
    <t>Saccharum arundinaceum</t>
  </si>
  <si>
    <t>Substituting Saccharum officinarum as ecocrop match for this species</t>
  </si>
  <si>
    <t>wfo-0000896536</t>
  </si>
  <si>
    <t>l9.6</t>
  </si>
  <si>
    <t>Sweetcane (Sugar)</t>
  </si>
  <si>
    <t>l11</t>
  </si>
  <si>
    <t>Tea</t>
  </si>
  <si>
    <t>Camellia sinensis</t>
  </si>
  <si>
    <t>Camellia sp.</t>
  </si>
  <si>
    <t>Camellia sinensis + Camellia sinensis var. assamica + Camellia sinensis var. sinensis +</t>
  </si>
  <si>
    <t>6.01.02</t>
  </si>
  <si>
    <t>tea</t>
  </si>
  <si>
    <t>wfo-0000582676</t>
  </si>
  <si>
    <t>l12</t>
  </si>
  <si>
    <t>Tobacco</t>
  </si>
  <si>
    <t>Tob</t>
  </si>
  <si>
    <t>Nicotiana sp</t>
  </si>
  <si>
    <t>Nicotiana sp.</t>
  </si>
  <si>
    <t>tobacco</t>
  </si>
  <si>
    <t>wfo-4000026097</t>
  </si>
  <si>
    <t>tobacco, (not stemmed or stripped)</t>
  </si>
  <si>
    <t>l23</t>
  </si>
  <si>
    <t>Tree cassava</t>
  </si>
  <si>
    <t>TrCa</t>
  </si>
  <si>
    <t>Manihot glaziovii</t>
  </si>
  <si>
    <t>wfo-0000235456</t>
  </si>
  <si>
    <t>l7</t>
  </si>
  <si>
    <t>Yerba Mate</t>
  </si>
  <si>
    <t>Yer</t>
  </si>
  <si>
    <t>Ilex paraguariensis</t>
  </si>
  <si>
    <t>6.01.03</t>
  </si>
  <si>
    <t>yerba mate</t>
  </si>
  <si>
    <t>wfo-0000729719</t>
  </si>
  <si>
    <t>mate</t>
  </si>
  <si>
    <t>Ce</t>
  </si>
  <si>
    <t>Amaranth (Grain)</t>
  </si>
  <si>
    <t>Amaranth</t>
  </si>
  <si>
    <t>Amar</t>
  </si>
  <si>
    <t>Amaranthus sp</t>
  </si>
  <si>
    <t>Amaranthus sp.</t>
  </si>
  <si>
    <t>wfo-4000001466</t>
  </si>
  <si>
    <t>Barley</t>
  </si>
  <si>
    <t>Bar</t>
  </si>
  <si>
    <t>Hordeum vulgare</t>
  </si>
  <si>
    <t>barley</t>
  </si>
  <si>
    <t>wfo-0000875054</t>
  </si>
  <si>
    <t>cereals; barley, seed</t>
  </si>
  <si>
    <t>c20</t>
  </si>
  <si>
    <t>Black oats</t>
  </si>
  <si>
    <t>BlOa</t>
  </si>
  <si>
    <t>Avena strigosa</t>
  </si>
  <si>
    <t>wfo-0000852368</t>
  </si>
  <si>
    <t>Buckwheat</t>
  </si>
  <si>
    <t>Buc</t>
  </si>
  <si>
    <t>Fagopyrum esculentum</t>
  </si>
  <si>
    <t>buckwheat</t>
  </si>
  <si>
    <t>wfo-0000685460</t>
  </si>
  <si>
    <t>cereals; buckwheat</t>
  </si>
  <si>
    <t>c18</t>
  </si>
  <si>
    <t>Durum Wheat</t>
  </si>
  <si>
    <t>Dur</t>
  </si>
  <si>
    <t>Triticum durum</t>
  </si>
  <si>
    <t>durum wheat</t>
  </si>
  <si>
    <t>wfo-0000905945</t>
  </si>
  <si>
    <t>cereals; wheat and meslin, durum wheat, seed</t>
  </si>
  <si>
    <t>c16</t>
  </si>
  <si>
    <t>Finger Millet</t>
  </si>
  <si>
    <t>FiMi</t>
  </si>
  <si>
    <t>Eleusine coracana</t>
  </si>
  <si>
    <t>Eleusine coracana ssp. coracana</t>
  </si>
  <si>
    <t>millet, finger</t>
  </si>
  <si>
    <t>wfo-0000865686</t>
  </si>
  <si>
    <t>c6</t>
  </si>
  <si>
    <t>Fonio</t>
  </si>
  <si>
    <t>Fon</t>
  </si>
  <si>
    <t>Digitaria sp</t>
  </si>
  <si>
    <t>Digitaria sp.</t>
  </si>
  <si>
    <t>fonio</t>
  </si>
  <si>
    <t>wfo-4000011700</t>
  </si>
  <si>
    <t>cereals; fonio (Digitaria spp.)</t>
  </si>
  <si>
    <t>c7</t>
  </si>
  <si>
    <t>Maize</t>
  </si>
  <si>
    <t>Mai</t>
  </si>
  <si>
    <t>Zea mays</t>
  </si>
  <si>
    <t>Zea mays ssp. mays</t>
  </si>
  <si>
    <t>maize, ordinary</t>
  </si>
  <si>
    <t>wfo-0000907754</t>
  </si>
  <si>
    <t>cereals; maize (corn), seed</t>
  </si>
  <si>
    <t>maize</t>
  </si>
  <si>
    <t>c9</t>
  </si>
  <si>
    <t>Oats</t>
  </si>
  <si>
    <t>Oat</t>
  </si>
  <si>
    <t>Avena sativa</t>
  </si>
  <si>
    <t>oats, for grain</t>
  </si>
  <si>
    <t>wfo-0000852231</t>
  </si>
  <si>
    <t>cereals; oats, seeds</t>
  </si>
  <si>
    <t>c8</t>
  </si>
  <si>
    <t>Millet (Other)</t>
  </si>
  <si>
    <t>Other Millet</t>
  </si>
  <si>
    <t>OtMi</t>
  </si>
  <si>
    <t>Echinochloa sp</t>
  </si>
  <si>
    <t>Echinochloa sp.</t>
  </si>
  <si>
    <t>cereal crops only (Echinochloa crus-galli + Echinochloa frumentacea)</t>
  </si>
  <si>
    <t>millet, japanese</t>
  </si>
  <si>
    <t>wfo-4000012916</t>
  </si>
  <si>
    <t>cereals; millet, seed</t>
  </si>
  <si>
    <t>c17</t>
  </si>
  <si>
    <t>Pearl Millet</t>
  </si>
  <si>
    <t>PeMi</t>
  </si>
  <si>
    <t>Pennisetum glaucum</t>
  </si>
  <si>
    <t>millet, pearl (bajra, bulrush)</t>
  </si>
  <si>
    <t>wfo-0000888897</t>
  </si>
  <si>
    <t>pearl millet</t>
  </si>
  <si>
    <t>c10</t>
  </si>
  <si>
    <t>Quinoa</t>
  </si>
  <si>
    <t>Quin</t>
  </si>
  <si>
    <t>Chenopodium quinoa</t>
  </si>
  <si>
    <t>quinoa</t>
  </si>
  <si>
    <t>wfo-0000601712</t>
  </si>
  <si>
    <t>cereals; quinoa (Chenopodium quinoa)</t>
  </si>
  <si>
    <t>c11</t>
  </si>
  <si>
    <t>Rice</t>
  </si>
  <si>
    <t>Oryza sativa</t>
  </si>
  <si>
    <t>Oryza sativa + Oryza sativa ssp. Indica + Oryza sativa ssp. javanica</t>
  </si>
  <si>
    <t>rice</t>
  </si>
  <si>
    <t>wfo-0000882438</t>
  </si>
  <si>
    <t>c12</t>
  </si>
  <si>
    <t>Rye</t>
  </si>
  <si>
    <t>Secale cereale</t>
  </si>
  <si>
    <t>rye</t>
  </si>
  <si>
    <t>wfo-0000898524</t>
  </si>
  <si>
    <t>cereals; rye, seed</t>
  </si>
  <si>
    <t>Sor</t>
  </si>
  <si>
    <t>Sorghum bicolor</t>
  </si>
  <si>
    <t>sorghum</t>
  </si>
  <si>
    <t>wfo-0000900184</t>
  </si>
  <si>
    <t>cereals; grain sorghum, seed</t>
  </si>
  <si>
    <t>c15</t>
  </si>
  <si>
    <t>Teff</t>
  </si>
  <si>
    <t>Tef</t>
  </si>
  <si>
    <t>Eragrostis tef</t>
  </si>
  <si>
    <t>tef</t>
  </si>
  <si>
    <t>wfo-0000868504</t>
  </si>
  <si>
    <t>c19</t>
  </si>
  <si>
    <t>Triticale</t>
  </si>
  <si>
    <t>Trit</t>
  </si>
  <si>
    <t>× Triticosecale</t>
  </si>
  <si>
    <t>triticale</t>
  </si>
  <si>
    <t>wfo-4000039396</t>
  </si>
  <si>
    <t>cereals; triticale</t>
  </si>
  <si>
    <t>c14</t>
  </si>
  <si>
    <t>Wheat</t>
  </si>
  <si>
    <t>Whe</t>
  </si>
  <si>
    <t>Triticum aestivum</t>
  </si>
  <si>
    <t>wheat</t>
  </si>
  <si>
    <t>wfo-0000905667</t>
  </si>
  <si>
    <t>cereals; wheat and meslin, other than durum wheat, seed</t>
  </si>
  <si>
    <t>s33</t>
  </si>
  <si>
    <t>Non-product</t>
  </si>
  <si>
    <t>Cover Crop</t>
  </si>
  <si>
    <t>CoCr</t>
  </si>
  <si>
    <t>Arachis pintoi</t>
  </si>
  <si>
    <t>ArPi</t>
  </si>
  <si>
    <t>Biomass</t>
  </si>
  <si>
    <t>wfo-0000193779</t>
  </si>
  <si>
    <t>s38</t>
  </si>
  <si>
    <t>Jack Bean</t>
  </si>
  <si>
    <t>JaBe</t>
  </si>
  <si>
    <t>Canavalia ensiformis</t>
  </si>
  <si>
    <t>wfo-0000189815</t>
  </si>
  <si>
    <t>s40</t>
  </si>
  <si>
    <t>Calopogonium mucunoides</t>
  </si>
  <si>
    <t>CaMu</t>
  </si>
  <si>
    <t>wfo-0000179119</t>
  </si>
  <si>
    <t>s26</t>
  </si>
  <si>
    <t>Centrosema pubescens</t>
  </si>
  <si>
    <t>CePu</t>
  </si>
  <si>
    <t>wfo-0000179155</t>
  </si>
  <si>
    <t>s18</t>
  </si>
  <si>
    <t>Cleretum bellidiforme</t>
  </si>
  <si>
    <t>ClBe</t>
  </si>
  <si>
    <t>wfo-0000611732</t>
  </si>
  <si>
    <t>s25</t>
  </si>
  <si>
    <t>Clitoria ternatea</t>
  </si>
  <si>
    <t>ClTe</t>
  </si>
  <si>
    <t>wfo-0000179216</t>
  </si>
  <si>
    <t>s39</t>
  </si>
  <si>
    <t>Common Vetch</t>
  </si>
  <si>
    <t>CoVe</t>
  </si>
  <si>
    <t>Vicia sativa</t>
  </si>
  <si>
    <t>wfo-0000212779</t>
  </si>
  <si>
    <t>s37</t>
  </si>
  <si>
    <t>Crotalaria juncea</t>
  </si>
  <si>
    <t>CrJu</t>
  </si>
  <si>
    <t>wfo-0000210925</t>
  </si>
  <si>
    <t>s36</t>
  </si>
  <si>
    <t>Crotalaria ochroleuca</t>
  </si>
  <si>
    <t>CrOc</t>
  </si>
  <si>
    <t>Crotalaria averaged</t>
  </si>
  <si>
    <t>wfo-0000209242</t>
  </si>
  <si>
    <t>s24</t>
  </si>
  <si>
    <t>Crotalaria retusa</t>
  </si>
  <si>
    <t>CrRe</t>
  </si>
  <si>
    <t>wfo-0000210930</t>
  </si>
  <si>
    <t>s30</t>
  </si>
  <si>
    <t>Crotalaria spectabilis</t>
  </si>
  <si>
    <t>CrSp</t>
  </si>
  <si>
    <t>wfo-0000210927</t>
  </si>
  <si>
    <t>s28</t>
  </si>
  <si>
    <t>Desmodium intortum</t>
  </si>
  <si>
    <t>DeIn</t>
  </si>
  <si>
    <t>wfo-0000177239</t>
  </si>
  <si>
    <t>s31</t>
  </si>
  <si>
    <t>Desmodium uncinatum</t>
  </si>
  <si>
    <t>DeUn</t>
  </si>
  <si>
    <t>s6</t>
  </si>
  <si>
    <t>Dimorphotheca pluvialis</t>
  </si>
  <si>
    <t>DiPl</t>
  </si>
  <si>
    <t>wfo-0000127997</t>
  </si>
  <si>
    <t>s22</t>
  </si>
  <si>
    <t>Drosanthemum floribundum</t>
  </si>
  <si>
    <t>DrFl</t>
  </si>
  <si>
    <t>wfo-0000656906</t>
  </si>
  <si>
    <t>s21</t>
  </si>
  <si>
    <t>Drosanthemum speciosum</t>
  </si>
  <si>
    <t>DrSp</t>
  </si>
  <si>
    <t>wfo-0000656980</t>
  </si>
  <si>
    <t>s20</t>
  </si>
  <si>
    <t>Drosanthemum striatum</t>
  </si>
  <si>
    <t>DrSt</t>
  </si>
  <si>
    <t>wfo-0000656984</t>
  </si>
  <si>
    <t>s5</t>
  </si>
  <si>
    <t>Felicia heterophylla</t>
  </si>
  <si>
    <t>FeHe</t>
  </si>
  <si>
    <t>wfo-0000088691</t>
  </si>
  <si>
    <t>s12</t>
  </si>
  <si>
    <t>Gazania krebsiana</t>
  </si>
  <si>
    <t>GaKr</t>
  </si>
  <si>
    <t>wfo-0000040495</t>
  </si>
  <si>
    <t>s8</t>
  </si>
  <si>
    <t>Geranium incanum</t>
  </si>
  <si>
    <t>GeIn</t>
  </si>
  <si>
    <t>wfo-0000700650</t>
  </si>
  <si>
    <t>s10</t>
  </si>
  <si>
    <t>Helichrysum petiolare</t>
  </si>
  <si>
    <t>HePe</t>
  </si>
  <si>
    <t>wfo-0000024510</t>
  </si>
  <si>
    <t>s14</t>
  </si>
  <si>
    <t>Heliophila coronopifolia</t>
  </si>
  <si>
    <t>Heliophyla coronopifolia</t>
  </si>
  <si>
    <t>HeCr</t>
  </si>
  <si>
    <t>s9</t>
  </si>
  <si>
    <t>Hermannia pinnata</t>
  </si>
  <si>
    <t>HePi</t>
  </si>
  <si>
    <t>wfo-0001141024</t>
  </si>
  <si>
    <t>s32</t>
  </si>
  <si>
    <t>Hyptis spicigera</t>
  </si>
  <si>
    <t>HySp</t>
  </si>
  <si>
    <t>wfo-0000217082</t>
  </si>
  <si>
    <t>s19</t>
  </si>
  <si>
    <t>Lampranthus multiradiatus</t>
  </si>
  <si>
    <t>LaMu</t>
  </si>
  <si>
    <t>wfo-0000361350</t>
  </si>
  <si>
    <t>s15</t>
  </si>
  <si>
    <t>Lessertia frutescens</t>
  </si>
  <si>
    <t>LeFr</t>
  </si>
  <si>
    <t>wfo-0001274560</t>
  </si>
  <si>
    <t>s34</t>
  </si>
  <si>
    <t>Medicago scutellata</t>
  </si>
  <si>
    <t>MeSc</t>
  </si>
  <si>
    <t>wfo-1200009388</t>
  </si>
  <si>
    <t>s4</t>
  </si>
  <si>
    <t>Medicago truncatula</t>
  </si>
  <si>
    <t>MeTr</t>
  </si>
  <si>
    <t>wfo-0000213477</t>
  </si>
  <si>
    <t>s27</t>
  </si>
  <si>
    <t>Mimosa invisa</t>
  </si>
  <si>
    <t>MiIn</t>
  </si>
  <si>
    <t>wfo-0000164675</t>
  </si>
  <si>
    <t>s17</t>
  </si>
  <si>
    <t>Monopsis lutea</t>
  </si>
  <si>
    <t>MoLu</t>
  </si>
  <si>
    <t>wfo-0000816624</t>
  </si>
  <si>
    <t>s3</t>
  </si>
  <si>
    <t>Ornithopus sativus</t>
  </si>
  <si>
    <t>OrSa</t>
  </si>
  <si>
    <t>wfo-0000205829</t>
  </si>
  <si>
    <t>s11</t>
  </si>
  <si>
    <t>Pelargonium capitatum</t>
  </si>
  <si>
    <t>PeCa</t>
  </si>
  <si>
    <t>wfo-0001064058</t>
  </si>
  <si>
    <t>s16</t>
  </si>
  <si>
    <t>Roella ciliata</t>
  </si>
  <si>
    <t>RoCi</t>
  </si>
  <si>
    <t>wfo-0000818110</t>
  </si>
  <si>
    <t>s7</t>
  </si>
  <si>
    <t>Senecio elegans</t>
  </si>
  <si>
    <t>SeEl</t>
  </si>
  <si>
    <t>wfo-0000074874</t>
  </si>
  <si>
    <t>s13</t>
  </si>
  <si>
    <t>Steirodiscus tagetes</t>
  </si>
  <si>
    <t>StTa</t>
  </si>
  <si>
    <t>wfo-0000063658</t>
  </si>
  <si>
    <t>s29</t>
  </si>
  <si>
    <t>Tithonia diversifolia</t>
  </si>
  <si>
    <t>TiDe</t>
  </si>
  <si>
    <t>wfo-0000018279</t>
  </si>
  <si>
    <t>s35</t>
  </si>
  <si>
    <t>Trifolium subterraneum</t>
  </si>
  <si>
    <t>TrSu</t>
  </si>
  <si>
    <t>wfo-0000213094</t>
  </si>
  <si>
    <t>s41</t>
  </si>
  <si>
    <t>Vicia villosa</t>
  </si>
  <si>
    <t>ViVi</t>
  </si>
  <si>
    <t>wfo-1200021741</t>
  </si>
  <si>
    <t>s23</t>
  </si>
  <si>
    <t>Unspecified Cover Crop</t>
  </si>
  <si>
    <t>UnCC</t>
  </si>
  <si>
    <t>Eggs (Stored)</t>
  </si>
  <si>
    <t>Egg</t>
  </si>
  <si>
    <t>Stored Eggs (Chicken)</t>
  </si>
  <si>
    <t>Eggs</t>
  </si>
  <si>
    <t>Only to be used for storage papers.</t>
  </si>
  <si>
    <t>raising of poultry-production of eggs</t>
  </si>
  <si>
    <t>birds' eggs, in shell; fresh, not for incubation, of fowls of the species Gallus domesticus (domestic hens)</t>
  </si>
  <si>
    <t>Stored Eggs (Other)</t>
  </si>
  <si>
    <t>birds' eggs, in shell; fresh, preserved or cooked</t>
  </si>
  <si>
    <t>m2</t>
  </si>
  <si>
    <t>Energy Production</t>
  </si>
  <si>
    <t>EnPr</t>
  </si>
  <si>
    <t>Biodigester</t>
  </si>
  <si>
    <t>Biod</t>
  </si>
  <si>
    <t>m5</t>
  </si>
  <si>
    <t>Biog</t>
  </si>
  <si>
    <t>m1</t>
  </si>
  <si>
    <t>CoSt</t>
  </si>
  <si>
    <t>Cookstove outcomes, income, labour, emissions, etc.</t>
  </si>
  <si>
    <t>stoves, ranges, grates, cookers (those with subsidiary boilers for central heating), barbecues, braziers, gas-rings, plate warmers and similar non-electric domestic appliances and parts, of iron or steel</t>
  </si>
  <si>
    <t>m6</t>
  </si>
  <si>
    <t>Other Fuel</t>
  </si>
  <si>
    <t>OtFu</t>
  </si>
  <si>
    <t>If not covered by Fibre &amp; Wood, e.g. Firewood (r2) or Charcoal (r3).</t>
  </si>
  <si>
    <t>fuels and lubricants</t>
  </si>
  <si>
    <t>Equine</t>
  </si>
  <si>
    <t>Eq</t>
  </si>
  <si>
    <t>Donkey &amp; Mule</t>
  </si>
  <si>
    <t>Donkey</t>
  </si>
  <si>
    <t>Don</t>
  </si>
  <si>
    <t>42-43</t>
  </si>
  <si>
    <t>asses-mules and hinnies</t>
  </si>
  <si>
    <t>02132-02133</t>
  </si>
  <si>
    <t>meat; of horses, asses, mules or hinnies, fresh, chilled or frozen</t>
  </si>
  <si>
    <t>Horse</t>
  </si>
  <si>
    <t>Hors</t>
  </si>
  <si>
    <t>Equus ferus caballus</t>
  </si>
  <si>
    <t>horses</t>
  </si>
  <si>
    <t>Fallow</t>
  </si>
  <si>
    <t>Fa</t>
  </si>
  <si>
    <t>Natural Fallow</t>
  </si>
  <si>
    <t>NaFa</t>
  </si>
  <si>
    <t>Added to provide residue codes to Rotation crop that receive residues from a natural fallow. In future this product should distinguish between woody and non-woody</t>
  </si>
  <si>
    <t>d18</t>
  </si>
  <si>
    <t>Fibre &amp; Wood</t>
  </si>
  <si>
    <t>FiWo</t>
  </si>
  <si>
    <t>Acacia saligua (Wood)</t>
  </si>
  <si>
    <t>Acacia saligna</t>
  </si>
  <si>
    <t>AcSa</t>
  </si>
  <si>
    <t>Wood</t>
  </si>
  <si>
    <t>wfo-0000210801</t>
  </si>
  <si>
    <t>wood in the rough, whether or not stripped of bark or sapwood, or roughly squared</t>
  </si>
  <si>
    <t>C276</t>
  </si>
  <si>
    <t>plant products</t>
  </si>
  <si>
    <t>wood</t>
  </si>
  <si>
    <t>d2</t>
  </si>
  <si>
    <t>Agave</t>
  </si>
  <si>
    <t>Aga</t>
  </si>
  <si>
    <t>Fibre</t>
  </si>
  <si>
    <t>Agave sp</t>
  </si>
  <si>
    <t>Agave sp.</t>
  </si>
  <si>
    <t>Agave cantala + Agave fourcroydes + Agave lecheguilla</t>
  </si>
  <si>
    <t>9.02.02</t>
  </si>
  <si>
    <t>henequen-maguey</t>
  </si>
  <si>
    <t>wfo-4000000928</t>
  </si>
  <si>
    <t>twine; binder or baler twine, of sisal or other textile fibres of the genus agave</t>
  </si>
  <si>
    <t>l18.1</t>
  </si>
  <si>
    <t>Bamboo (Wood)</t>
  </si>
  <si>
    <t>Bamboo</t>
  </si>
  <si>
    <t>Bamb</t>
  </si>
  <si>
    <t>Bambusa sp</t>
  </si>
  <si>
    <t>Bambusa sp.</t>
  </si>
  <si>
    <t>wfo-4000004002</t>
  </si>
  <si>
    <t>wood; bamboo (including unassembled strips and friezes for parquet flooring), continuously shaped along any edges, ends or faces, whether or not planed, sanded or end-jointed</t>
  </si>
  <si>
    <t>l18.2</t>
  </si>
  <si>
    <t>Bamboo (Fibre)</t>
  </si>
  <si>
    <t>pulp; of bamboo</t>
  </si>
  <si>
    <t>Coir (Coconut Fiber)</t>
  </si>
  <si>
    <t>Coir</t>
  </si>
  <si>
    <t>Coi</t>
  </si>
  <si>
    <t>Cocos nucifera</t>
  </si>
  <si>
    <t>4.04.01</t>
  </si>
  <si>
    <t>coconut</t>
  </si>
  <si>
    <t>wfo-0000903570</t>
  </si>
  <si>
    <t>coconut, abaca (manila hemp or musa textilis nee), ramie and other vegetable textile fibres n.e.c., raw or processed but not spun; tow, noils and waste of these fibres (including yarn waste and garnetted stock)</t>
  </si>
  <si>
    <t>d5</t>
  </si>
  <si>
    <t>Cotton</t>
  </si>
  <si>
    <t>Cott</t>
  </si>
  <si>
    <t>Gossypium sp</t>
  </si>
  <si>
    <t>Gossypium sp.</t>
  </si>
  <si>
    <t>Gossypium barbadense + Gossypium hirsutum + Gossypium arboreum + Gossypium herbaceum</t>
  </si>
  <si>
    <t>9.02.01.01</t>
  </si>
  <si>
    <t>cotton (all varieties)</t>
  </si>
  <si>
    <t>wfo-4000016081</t>
  </si>
  <si>
    <t>cotton; not carded or combed</t>
  </si>
  <si>
    <t>cotton</t>
  </si>
  <si>
    <t>d5.2</t>
  </si>
  <si>
    <t>Cotton (Lint or Fibre)</t>
  </si>
  <si>
    <t>d22</t>
  </si>
  <si>
    <t>Croton sonderianus</t>
  </si>
  <si>
    <t>CrSo</t>
  </si>
  <si>
    <t>wfo-0000932391</t>
  </si>
  <si>
    <t>Faidherbia albida (Wood)</t>
  </si>
  <si>
    <t>Faidherbia albida</t>
  </si>
  <si>
    <t>FaAl</t>
  </si>
  <si>
    <t>wfo-0000186081</t>
  </si>
  <si>
    <t>d6</t>
  </si>
  <si>
    <t>Flax</t>
  </si>
  <si>
    <t>Fla</t>
  </si>
  <si>
    <t>Linum usitatissimum</t>
  </si>
  <si>
    <t>9.02.01.04</t>
  </si>
  <si>
    <t>flax for fibre</t>
  </si>
  <si>
    <t>wfo-0000366385</t>
  </si>
  <si>
    <t>flax, raw or processed but not spun; flax tow and waste (including yarn waste and garnetted stock)</t>
  </si>
  <si>
    <t>Glyricidia sepium (Wood)</t>
  </si>
  <si>
    <t>Glyricidia sepium</t>
  </si>
  <si>
    <t>GlSe</t>
  </si>
  <si>
    <t>wfo-0000178022</t>
  </si>
  <si>
    <t>d7</t>
  </si>
  <si>
    <t>Hemp</t>
  </si>
  <si>
    <t>Hem</t>
  </si>
  <si>
    <t>Cannabis sativa ssp indica</t>
  </si>
  <si>
    <t>Cannabis sativa ssp. indica</t>
  </si>
  <si>
    <t>9.02.01.05</t>
  </si>
  <si>
    <t>hemp fibre</t>
  </si>
  <si>
    <t>wfo-0000584006</t>
  </si>
  <si>
    <t>true hemp (Cannabis sativa l.), raw or processed but not spun; tow and waste of true hemp (including yarn waste and garnetted stock)</t>
  </si>
  <si>
    <t>Roselle or Hibiscus (Fibre)</t>
  </si>
  <si>
    <t>Hibiscus sp</t>
  </si>
  <si>
    <t>Hibiscus sp.</t>
  </si>
  <si>
    <t>Hibiscus cannabinus + Hibiscus sabdariffa + Hibiscus syriacus + Hibiscus tiliaceus + Hibiscus sabdariffa var. altissima + Hibiscus sabdariffa var. sabdariffa</t>
  </si>
  <si>
    <t>Jute Mallow or Nalta Jute</t>
  </si>
  <si>
    <t>Jute Mallow</t>
  </si>
  <si>
    <t>Jut</t>
  </si>
  <si>
    <t>Corchorus olitorius</t>
  </si>
  <si>
    <t>jute</t>
  </si>
  <si>
    <t>wfo-0000620125</t>
  </si>
  <si>
    <t>jute and other textile bast fibres (not flax, true hemp and ramie), raw or processed but not spun; tow and waste of these fibres, including yarn waste and garnetted stock</t>
  </si>
  <si>
    <t>Kapok</t>
  </si>
  <si>
    <t>Kap</t>
  </si>
  <si>
    <t>Ceiba sp</t>
  </si>
  <si>
    <t>Ceiba sp.</t>
  </si>
  <si>
    <t>Ceiba pentandra + Bombax ceiba</t>
  </si>
  <si>
    <t>kapok</t>
  </si>
  <si>
    <t>wfo-4000007120</t>
  </si>
  <si>
    <t>d21</t>
  </si>
  <si>
    <t>Leucaena leucocephala (Wood)</t>
  </si>
  <si>
    <t>Leucaena leucocephala</t>
  </si>
  <si>
    <t>LeLe</t>
  </si>
  <si>
    <t>wfo-0000164084</t>
  </si>
  <si>
    <t>Manila or Abaca</t>
  </si>
  <si>
    <t>Manila</t>
  </si>
  <si>
    <t>Mani</t>
  </si>
  <si>
    <t>Musa textilis</t>
  </si>
  <si>
    <t>abaca (manila hemp)</t>
  </si>
  <si>
    <t>wfo-0000475111</t>
  </si>
  <si>
    <t>coconut, abaca (manila hemp or Musa textilis nee), ramie and other vegetable textile fibres n.e.c., raw or processed but not spun; tow, noils and waste of these fibres (including yarn waste and garnetted stock)</t>
  </si>
  <si>
    <t>r1.1</t>
  </si>
  <si>
    <t>Patula Pine</t>
  </si>
  <si>
    <t>Pat</t>
  </si>
  <si>
    <t>Pinus patula</t>
  </si>
  <si>
    <t>wfo-0000481882</t>
  </si>
  <si>
    <t>Ramie</t>
  </si>
  <si>
    <t>Ram</t>
  </si>
  <si>
    <t>Boehmeria nivea</t>
  </si>
  <si>
    <t>9.02.02.01</t>
  </si>
  <si>
    <t>ramie</t>
  </si>
  <si>
    <t>wfo-0000567636</t>
  </si>
  <si>
    <t>Silkworm Cocoon</t>
  </si>
  <si>
    <t>Silk Cocoon</t>
  </si>
  <si>
    <t>Sil</t>
  </si>
  <si>
    <t>silkworms</t>
  </si>
  <si>
    <t>silk-worm cocoons suitable for reeling</t>
  </si>
  <si>
    <t>Sisal</t>
  </si>
  <si>
    <t>Sis</t>
  </si>
  <si>
    <t>Agave sisalana</t>
  </si>
  <si>
    <t>9.02.02.02</t>
  </si>
  <si>
    <t>sisal</t>
  </si>
  <si>
    <t>wfo-0000754811</t>
  </si>
  <si>
    <t>l16</t>
  </si>
  <si>
    <t>Vetiver</t>
  </si>
  <si>
    <t>Veti</t>
  </si>
  <si>
    <t>Chrysopogon sp</t>
  </si>
  <si>
    <t>Can be Fodder, Fibre or Oil crop.</t>
  </si>
  <si>
    <t>Chrysopogon sp.</t>
  </si>
  <si>
    <t>Chrysopogon aciculatus + Chrysopogon plumulosus + Chrysopogon orientalis + Chrysopogon aucheri</t>
  </si>
  <si>
    <t>wfo-4000008234</t>
  </si>
  <si>
    <t>d8</t>
  </si>
  <si>
    <t>White Jute</t>
  </si>
  <si>
    <t>Whi</t>
  </si>
  <si>
    <t>Corchorus capsularis</t>
  </si>
  <si>
    <t>wfo-0000620030</t>
  </si>
  <si>
    <t>o44</t>
  </si>
  <si>
    <t>Fodders</t>
  </si>
  <si>
    <t>Fo</t>
  </si>
  <si>
    <t>Aeschynomene afraspera</t>
  </si>
  <si>
    <t>AeAf</t>
  </si>
  <si>
    <t>Aeschynomene averaged</t>
  </si>
  <si>
    <t>wfo-0000173003</t>
  </si>
  <si>
    <t>o31</t>
  </si>
  <si>
    <t>Alfalfa</t>
  </si>
  <si>
    <t>Alf</t>
  </si>
  <si>
    <t>Medicago sativa</t>
  </si>
  <si>
    <t>wfo-0000213468</t>
  </si>
  <si>
    <t>lucerne (alfalfa) meal and pellets</t>
  </si>
  <si>
    <t>o31.1</t>
  </si>
  <si>
    <t>seed; lucerne (alfalfa) seed, of a kind used for sowing</t>
  </si>
  <si>
    <t>o48</t>
  </si>
  <si>
    <t>Andropogon gayanus</t>
  </si>
  <si>
    <t>AnGa</t>
  </si>
  <si>
    <t>aka Gamba Grass</t>
  </si>
  <si>
    <t>wfo-0000846619</t>
  </si>
  <si>
    <t>o19</t>
  </si>
  <si>
    <t>Blue Lupin</t>
  </si>
  <si>
    <t>BlLu</t>
  </si>
  <si>
    <t>Lupinus angustifolius</t>
  </si>
  <si>
    <t>wfo-0000213485</t>
  </si>
  <si>
    <t>o9</t>
  </si>
  <si>
    <t>Brachiaria brizantha</t>
  </si>
  <si>
    <t>BrBri</t>
  </si>
  <si>
    <t>wfo-0000854060</t>
  </si>
  <si>
    <t>o7</t>
  </si>
  <si>
    <t>Brachiaria decumbens</t>
  </si>
  <si>
    <t>BrDe</t>
  </si>
  <si>
    <t>wfo-0000854081</t>
  </si>
  <si>
    <t>o8</t>
  </si>
  <si>
    <t>Brachiaria humidicola</t>
  </si>
  <si>
    <t>BrHu</t>
  </si>
  <si>
    <t>wfo-0000854134</t>
  </si>
  <si>
    <t>o10</t>
  </si>
  <si>
    <t>Brachiaria hybrid</t>
  </si>
  <si>
    <t>BrHy</t>
  </si>
  <si>
    <t>Brachiaria average</t>
  </si>
  <si>
    <t>wfo-4000039845</t>
  </si>
  <si>
    <t>o58</t>
  </si>
  <si>
    <t>CaCa</t>
  </si>
  <si>
    <t>wfo-0000174066</t>
  </si>
  <si>
    <t>o34</t>
  </si>
  <si>
    <t>Cenchrus ciliaris</t>
  </si>
  <si>
    <t>CeCi</t>
  </si>
  <si>
    <t>wfo-0000858573</t>
  </si>
  <si>
    <t>o42</t>
  </si>
  <si>
    <t>Centrosema brasilianum</t>
  </si>
  <si>
    <t>CeBr</t>
  </si>
  <si>
    <t>wfo-0000174032</t>
  </si>
  <si>
    <t>o28</t>
  </si>
  <si>
    <t>Centrosema pascuorum</t>
  </si>
  <si>
    <t>CePa</t>
  </si>
  <si>
    <t>wfo-0000165564</t>
  </si>
  <si>
    <t>o41</t>
  </si>
  <si>
    <t>Chamaecrista rotundifolia</t>
  </si>
  <si>
    <t>ChRo</t>
  </si>
  <si>
    <t>No match</t>
  </si>
  <si>
    <t>wfo-0000164633</t>
  </si>
  <si>
    <t>o11</t>
  </si>
  <si>
    <t>Chloris gayana</t>
  </si>
  <si>
    <t>ChGa</t>
  </si>
  <si>
    <t>wfo-0000859517</t>
  </si>
  <si>
    <t>o12</t>
  </si>
  <si>
    <t>Cocksfoot</t>
  </si>
  <si>
    <t>Coc</t>
  </si>
  <si>
    <t>Dactylis glomerata</t>
  </si>
  <si>
    <t>9.01.01</t>
  </si>
  <si>
    <t>grass, orchard</t>
  </si>
  <si>
    <t>wfo-0000861498</t>
  </si>
  <si>
    <t>o61</t>
  </si>
  <si>
    <t>o33</t>
  </si>
  <si>
    <t>Congo Grass</t>
  </si>
  <si>
    <t>CoGr</t>
  </si>
  <si>
    <t>Brachiaria ruziziensis</t>
  </si>
  <si>
    <t>wfo-0000854234</t>
  </si>
  <si>
    <t>s1</t>
  </si>
  <si>
    <t>Cover Crop or Green Manure</t>
  </si>
  <si>
    <t>List any species details in the variety column</t>
  </si>
  <si>
    <t>h58</t>
  </si>
  <si>
    <t>Crotalaria breviflora</t>
  </si>
  <si>
    <t>CrBr</t>
  </si>
  <si>
    <t>o45</t>
  </si>
  <si>
    <t>o67</t>
  </si>
  <si>
    <t>Crotalaria paulina</t>
  </si>
  <si>
    <t>CrPa</t>
  </si>
  <si>
    <t>wfo-0000210919</t>
  </si>
  <si>
    <t>o51</t>
  </si>
  <si>
    <t>Crotalaria sp.</t>
  </si>
  <si>
    <t>Crot</t>
  </si>
  <si>
    <t>wfo-4000009787</t>
  </si>
  <si>
    <t>o30</t>
  </si>
  <si>
    <t>Desho Grass</t>
  </si>
  <si>
    <t>DeGr</t>
  </si>
  <si>
    <t>Pennisetum pedicellatum</t>
  </si>
  <si>
    <t>wfo-0000889043</t>
  </si>
  <si>
    <t>o69</t>
  </si>
  <si>
    <t>Egyptian Clover</t>
  </si>
  <si>
    <t>EgCl</t>
  </si>
  <si>
    <t>Trifolium alexandrinum</t>
  </si>
  <si>
    <t>wfo-0000212963</t>
  </si>
  <si>
    <t>o35</t>
  </si>
  <si>
    <t>Enteropogon monostachyos</t>
  </si>
  <si>
    <t>EnMo</t>
  </si>
  <si>
    <t>wfo-0000867188-wfo-0000867193</t>
  </si>
  <si>
    <t>o36</t>
  </si>
  <si>
    <t>Eragrostis superba</t>
  </si>
  <si>
    <t>ErSu</t>
  </si>
  <si>
    <t>wfo-0000868497</t>
  </si>
  <si>
    <t>o23</t>
  </si>
  <si>
    <t>Fodder (Natural Vegetation)</t>
  </si>
  <si>
    <t>FoNa</t>
  </si>
  <si>
    <t>forage products including swedes, mangolds, fodder roots, hay, sainfoin, clover, forage kale, lupines, vetches etc., pelletised or otherwise</t>
  </si>
  <si>
    <t>o2</t>
  </si>
  <si>
    <t>Fodder (Legumes)</t>
  </si>
  <si>
    <t>Fodder Legume</t>
  </si>
  <si>
    <t>FoLe</t>
  </si>
  <si>
    <t>o21</t>
  </si>
  <si>
    <t>Fodder Radish</t>
  </si>
  <si>
    <t>FoRa</t>
  </si>
  <si>
    <t>Raphanus sativus</t>
  </si>
  <si>
    <t>2.03.90</t>
  </si>
  <si>
    <t>radish</t>
  </si>
  <si>
    <t>wfo-0000402430</t>
  </si>
  <si>
    <t>o3</t>
  </si>
  <si>
    <t>Fodder (Trees)</t>
  </si>
  <si>
    <t>Fodder Tree</t>
  </si>
  <si>
    <t>FoTr</t>
  </si>
  <si>
    <t>o29</t>
  </si>
  <si>
    <t>Guinea Grass</t>
  </si>
  <si>
    <t>GuGr</t>
  </si>
  <si>
    <t>Megathyrsus maximus</t>
  </si>
  <si>
    <t>synonym of Panicum maximum</t>
  </si>
  <si>
    <t>wfo-0000885123</t>
  </si>
  <si>
    <t>o17</t>
  </si>
  <si>
    <t>Hairy Vetch</t>
  </si>
  <si>
    <t>HaVe</t>
  </si>
  <si>
    <t>Vicia villosa averaged</t>
  </si>
  <si>
    <t>wfo-0000212804</t>
  </si>
  <si>
    <t>o20</t>
  </si>
  <si>
    <t>Jointvetche</t>
  </si>
  <si>
    <t>Joi</t>
  </si>
  <si>
    <t>Aeschynomene histrix</t>
  </si>
  <si>
    <t>wfo-0000183514</t>
  </si>
  <si>
    <t>o14</t>
  </si>
  <si>
    <t>Kikuyu Grass</t>
  </si>
  <si>
    <t>KiGr</t>
  </si>
  <si>
    <t>Pennisetum clandestinum</t>
  </si>
  <si>
    <t>wfo-0000888823</t>
  </si>
  <si>
    <t>o59</t>
  </si>
  <si>
    <t>Miscanthidium violoceum</t>
  </si>
  <si>
    <t>MiVi</t>
  </si>
  <si>
    <t>wfo-0000880224</t>
  </si>
  <si>
    <t>o4</t>
  </si>
  <si>
    <t>Napier Grass</t>
  </si>
  <si>
    <t>NaGr</t>
  </si>
  <si>
    <t>Pennisetum purpureum</t>
  </si>
  <si>
    <t>wfo-0000889087</t>
  </si>
  <si>
    <t>o68</t>
  </si>
  <si>
    <t>Opuntia stricta</t>
  </si>
  <si>
    <t>OpSt</t>
  </si>
  <si>
    <t>wfo-0000385755</t>
  </si>
  <si>
    <t>o6</t>
  </si>
  <si>
    <t>Other Fodder</t>
  </si>
  <si>
    <t>OtFo</t>
  </si>
  <si>
    <t>9.01.01-9.01.02</t>
  </si>
  <si>
    <t>temporary grass and fodder crops-permanent grass and fodder crops</t>
  </si>
  <si>
    <t>o55</t>
  </si>
  <si>
    <t>Palisade Grass</t>
  </si>
  <si>
    <t>PaGr</t>
  </si>
  <si>
    <t>Zoysia japonica</t>
  </si>
  <si>
    <t>wfo-0000908046</t>
  </si>
  <si>
    <t>o66</t>
  </si>
  <si>
    <t>Panicum antidotale</t>
  </si>
  <si>
    <t>PaAn</t>
  </si>
  <si>
    <t>wfo-0000883036</t>
  </si>
  <si>
    <t>o43</t>
  </si>
  <si>
    <t>Pueraria phaseoloides</t>
  </si>
  <si>
    <t>PuPh</t>
  </si>
  <si>
    <t>wfo-0000183806</t>
  </si>
  <si>
    <t>o62</t>
  </si>
  <si>
    <t>Purple Vetch</t>
  </si>
  <si>
    <t>PuVe</t>
  </si>
  <si>
    <t>Vicia atropurpurea</t>
  </si>
  <si>
    <t>wfo-0001427527</t>
  </si>
  <si>
    <t>o63</t>
  </si>
  <si>
    <t>Red Clover</t>
  </si>
  <si>
    <t>ReCl</t>
  </si>
  <si>
    <t>Trifolium pratense</t>
  </si>
  <si>
    <t>wfo-0000213053</t>
  </si>
  <si>
    <t>o65</t>
  </si>
  <si>
    <t>Rhodes grass</t>
  </si>
  <si>
    <t>RhGr</t>
  </si>
  <si>
    <t>o18</t>
  </si>
  <si>
    <t>Ryegrass sp</t>
  </si>
  <si>
    <t>Ryeg</t>
  </si>
  <si>
    <t>Lolium sp</t>
  </si>
  <si>
    <t>Lolium averaged</t>
  </si>
  <si>
    <t>9.90.01</t>
  </si>
  <si>
    <t>ryegrass seed</t>
  </si>
  <si>
    <t>wfo-4000022095</t>
  </si>
  <si>
    <t>o26</t>
  </si>
  <si>
    <t>Sickle Grass</t>
  </si>
  <si>
    <t>SiGr</t>
  </si>
  <si>
    <t>Pogonarthria squarrosa</t>
  </si>
  <si>
    <t>wfo-0000894422</t>
  </si>
  <si>
    <t>o49</t>
  </si>
  <si>
    <t>Silverleaf</t>
  </si>
  <si>
    <t>SiLe</t>
  </si>
  <si>
    <t>wfo-0000177526</t>
  </si>
  <si>
    <t>o16</t>
  </si>
  <si>
    <t>Smutsfinger Grass</t>
  </si>
  <si>
    <t>SmGr</t>
  </si>
  <si>
    <t>Digitaria eriantha</t>
  </si>
  <si>
    <t>wfo-0000863931</t>
  </si>
  <si>
    <t>o24</t>
  </si>
  <si>
    <t>Stipagrostis uniplumis</t>
  </si>
  <si>
    <t>StUn</t>
  </si>
  <si>
    <t>wfo-0000903141</t>
  </si>
  <si>
    <t>o54</t>
  </si>
  <si>
    <t>Stylosanthes capitata</t>
  </si>
  <si>
    <t>StCa</t>
  </si>
  <si>
    <t>wfo-0000174280</t>
  </si>
  <si>
    <t>o38</t>
  </si>
  <si>
    <t>Stylosanthes guianensis</t>
  </si>
  <si>
    <t>StGu</t>
  </si>
  <si>
    <t>Stylosanthes guianensis averaged</t>
  </si>
  <si>
    <t>wfo-0000176386</t>
  </si>
  <si>
    <t>o37</t>
  </si>
  <si>
    <t>Stylosanthes hamata</t>
  </si>
  <si>
    <t>StHa</t>
  </si>
  <si>
    <t>wfo-0000182089</t>
  </si>
  <si>
    <t>o53</t>
  </si>
  <si>
    <t>Stylosanthes macrocephala</t>
  </si>
  <si>
    <t>StMa</t>
  </si>
  <si>
    <t>wfo-0001060045</t>
  </si>
  <si>
    <t>o32</t>
  </si>
  <si>
    <t>Subterranean Clover</t>
  </si>
  <si>
    <t>SuCl</t>
  </si>
  <si>
    <t>o64</t>
  </si>
  <si>
    <t>Sudan grass</t>
  </si>
  <si>
    <t>SuGr</t>
  </si>
  <si>
    <t>Sorghum sudanense</t>
  </si>
  <si>
    <t>wfo-0000900614</t>
  </si>
  <si>
    <t>o39</t>
  </si>
  <si>
    <t>Sunn Hemp</t>
  </si>
  <si>
    <t>SuHe</t>
  </si>
  <si>
    <t>o13</t>
  </si>
  <si>
    <t>Tall Fescue</t>
  </si>
  <si>
    <t>TaFe</t>
  </si>
  <si>
    <t>Festuca arundinacea</t>
  </si>
  <si>
    <t>wfo-0000869819</t>
  </si>
  <si>
    <t>o25</t>
  </si>
  <si>
    <t>Tassel Three-awn</t>
  </si>
  <si>
    <t>TaTh</t>
  </si>
  <si>
    <t>Aristida congesta</t>
  </si>
  <si>
    <t>Aristida averaged</t>
  </si>
  <si>
    <t>wfo-0000848682</t>
  </si>
  <si>
    <t>o50</t>
  </si>
  <si>
    <t>Tephrosia candida</t>
  </si>
  <si>
    <t>TeCa</t>
  </si>
  <si>
    <t>wfo-0000201856</t>
  </si>
  <si>
    <t>o40</t>
  </si>
  <si>
    <t>Themeda triandra</t>
  </si>
  <si>
    <t>ThTr</t>
  </si>
  <si>
    <t>wfo-0000903590</t>
  </si>
  <si>
    <t>o27</t>
  </si>
  <si>
    <t>Tick Clover sp</t>
  </si>
  <si>
    <t>TiCl</t>
  </si>
  <si>
    <t>Desmodium sp</t>
  </si>
  <si>
    <t>Desmodium averaged</t>
  </si>
  <si>
    <t>wfo-4000011206</t>
  </si>
  <si>
    <t>o46</t>
  </si>
  <si>
    <t>Trifolium quartinianum</t>
  </si>
  <si>
    <t>TrQu</t>
  </si>
  <si>
    <t>wfo-0000213061</t>
  </si>
  <si>
    <t>o47</t>
  </si>
  <si>
    <t>Trifolium steudneri</t>
  </si>
  <si>
    <t>TrSt</t>
  </si>
  <si>
    <t>wfo-0000213086</t>
  </si>
  <si>
    <t>o1</t>
  </si>
  <si>
    <t>Unspecified Fodder Grass</t>
  </si>
  <si>
    <t>UnGr</t>
  </si>
  <si>
    <t>o60</t>
  </si>
  <si>
    <t>Urochloa decumbens</t>
  </si>
  <si>
    <t>UrDe</t>
  </si>
  <si>
    <t>wfo-0000906806</t>
  </si>
  <si>
    <t>o52</t>
  </si>
  <si>
    <t>Urochloa eminii</t>
  </si>
  <si>
    <t>UrEm</t>
  </si>
  <si>
    <t>wfo-0000906815</t>
  </si>
  <si>
    <t>o22</t>
  </si>
  <si>
    <t>Vetiver Grass</t>
  </si>
  <si>
    <t>Vet</t>
  </si>
  <si>
    <t>Chrysopogon zizanioides</t>
  </si>
  <si>
    <t>wfo-0000859932</t>
  </si>
  <si>
    <t>o15</t>
  </si>
  <si>
    <t>Westerwold Ryegrass</t>
  </si>
  <si>
    <t>WeRy</t>
  </si>
  <si>
    <t>Lolium westerwoldicum</t>
  </si>
  <si>
    <t>wfo-0000878425</t>
  </si>
  <si>
    <t>o57</t>
  </si>
  <si>
    <t>Winter Vetch</t>
  </si>
  <si>
    <t>WiVe</t>
  </si>
  <si>
    <t>Vicia dasycarpa</t>
  </si>
  <si>
    <t>wfo-0000214373</t>
  </si>
  <si>
    <t>e1</t>
  </si>
  <si>
    <t>Fruits</t>
  </si>
  <si>
    <t>Fr</t>
  </si>
  <si>
    <t>Apple</t>
  </si>
  <si>
    <t>App</t>
  </si>
  <si>
    <t>Malus domestica</t>
  </si>
  <si>
    <t>3.05.01</t>
  </si>
  <si>
    <t>apple</t>
  </si>
  <si>
    <t>wfo-0001008355</t>
  </si>
  <si>
    <t>fruit, edible; apples, fresh</t>
  </si>
  <si>
    <t>e2</t>
  </si>
  <si>
    <t>Apricot</t>
  </si>
  <si>
    <t>Apr</t>
  </si>
  <si>
    <t>Prunus armeniaca</t>
  </si>
  <si>
    <t>3.05.02</t>
  </si>
  <si>
    <t>apricot</t>
  </si>
  <si>
    <t>wfo-0000991689</t>
  </si>
  <si>
    <t>fruit, edible; apricots, fresh</t>
  </si>
  <si>
    <t>e3</t>
  </si>
  <si>
    <t>Avocado</t>
  </si>
  <si>
    <t>Avo</t>
  </si>
  <si>
    <t>Persea americana</t>
  </si>
  <si>
    <t>3.01.01</t>
  </si>
  <si>
    <t>avocado</t>
  </si>
  <si>
    <t>wfo-0000465160</t>
  </si>
  <si>
    <t>fruit, edible; avocados, fresh or dried</t>
  </si>
  <si>
    <t>e4</t>
  </si>
  <si>
    <t>Banana (Ripe Sweet)</t>
  </si>
  <si>
    <t>Banana Sweet</t>
  </si>
  <si>
    <t>Ban</t>
  </si>
  <si>
    <t>Musa sp</t>
  </si>
  <si>
    <t>Musa sp.</t>
  </si>
  <si>
    <t>3.01.02</t>
  </si>
  <si>
    <t>banana</t>
  </si>
  <si>
    <t>wfo-4000025011</t>
  </si>
  <si>
    <t>fruit, edible; bananas, other than plantains, fresh or dried</t>
  </si>
  <si>
    <t>b2</t>
  </si>
  <si>
    <t>Blueberry</t>
  </si>
  <si>
    <t>Blue</t>
  </si>
  <si>
    <t>Vaccinium corymbosum</t>
  </si>
  <si>
    <t>3.04.06</t>
  </si>
  <si>
    <t>blueberry</t>
  </si>
  <si>
    <t>wfo-0000422953</t>
  </si>
  <si>
    <t>fruit, edible; cranberries, bilberries and other fruits of the genus Vaccinium, fresh</t>
  </si>
  <si>
    <t>e5</t>
  </si>
  <si>
    <t>Cashew Apple</t>
  </si>
  <si>
    <t>CaAp</t>
  </si>
  <si>
    <t>Anacardium occidentale</t>
  </si>
  <si>
    <t>3.06.02</t>
  </si>
  <si>
    <t>cashew nuts</t>
  </si>
  <si>
    <t>wfo-0000533072</t>
  </si>
  <si>
    <t>b3</t>
  </si>
  <si>
    <t>Cherry</t>
  </si>
  <si>
    <t>Cher</t>
  </si>
  <si>
    <t>Prunus avium;Prunus cerasus</t>
  </si>
  <si>
    <t>Prunus sp.</t>
  </si>
  <si>
    <t>Prunus avium + Prunus cerasus</t>
  </si>
  <si>
    <t>3.05.03</t>
  </si>
  <si>
    <t>cherry</t>
  </si>
  <si>
    <t>wfo-0001005630-wfo-0001016331</t>
  </si>
  <si>
    <t>fruit, edible; cherries, other than sour cherries (Prunus cerasus), fresh</t>
  </si>
  <si>
    <t>l3</t>
  </si>
  <si>
    <t>Coconut</t>
  </si>
  <si>
    <t>Coco</t>
  </si>
  <si>
    <t>nuts, edible; coconuts, in the inner shell (endocarp)</t>
  </si>
  <si>
    <t>Cranberry</t>
  </si>
  <si>
    <t>Cra</t>
  </si>
  <si>
    <t>Vaccinium macrocarpum</t>
  </si>
  <si>
    <t>Vaccinium macrocarpon</t>
  </si>
  <si>
    <t>3.04.07</t>
  </si>
  <si>
    <t>cranberry</t>
  </si>
  <si>
    <t>wfo-0000421932</t>
  </si>
  <si>
    <t>Currant</t>
  </si>
  <si>
    <t>Cur</t>
  </si>
  <si>
    <t>Ribes sp</t>
  </si>
  <si>
    <t>Ribes sp.</t>
  </si>
  <si>
    <t>3.04.01</t>
  </si>
  <si>
    <t>currants (all varieties)</t>
  </si>
  <si>
    <t>wfo-4000033210</t>
  </si>
  <si>
    <t>fruit, edible; black, white or red currants and gooseberries, fresh</t>
  </si>
  <si>
    <t>e40</t>
  </si>
  <si>
    <t>Dat</t>
  </si>
  <si>
    <t>Phoenix dactylifera</t>
  </si>
  <si>
    <t>3.01.03</t>
  </si>
  <si>
    <t>date</t>
  </si>
  <si>
    <t>wfo-0000269752</t>
  </si>
  <si>
    <t>fruit, edible; dates, fresh or dried</t>
  </si>
  <si>
    <t>e6</t>
  </si>
  <si>
    <t>Fig</t>
  </si>
  <si>
    <t>Ficus sp</t>
  </si>
  <si>
    <t>Ficus sp.</t>
  </si>
  <si>
    <t>3.01.05</t>
  </si>
  <si>
    <t>fig</t>
  </si>
  <si>
    <t>wfo-4000014727</t>
  </si>
  <si>
    <t>fruit, edible; figs, fresh or dried</t>
  </si>
  <si>
    <t>Gooseberry</t>
  </si>
  <si>
    <t>Goo</t>
  </si>
  <si>
    <t>Ribes grossularia</t>
  </si>
  <si>
    <t>Ecocrop data for this specific species not available</t>
  </si>
  <si>
    <t>3.04.02</t>
  </si>
  <si>
    <t>gooseberry (all varieties)</t>
  </si>
  <si>
    <t>wfo-0000405193</t>
  </si>
  <si>
    <t>e11</t>
  </si>
  <si>
    <t>Grape (Wine)</t>
  </si>
  <si>
    <t>Grape</t>
  </si>
  <si>
    <t>Gra</t>
  </si>
  <si>
    <t>Vitis sp</t>
  </si>
  <si>
    <t>Vitis sp.</t>
  </si>
  <si>
    <t>grapes for wine</t>
  </si>
  <si>
    <t>wfo-4000040377</t>
  </si>
  <si>
    <t>fruit, edible; grapes, fresh</t>
  </si>
  <si>
    <t>wine of fresh grapes, including fortified wines; grape must other than that of heading no. 2009</t>
  </si>
  <si>
    <t>e44</t>
  </si>
  <si>
    <t>Grape (Table)</t>
  </si>
  <si>
    <t>grapes for table use</t>
  </si>
  <si>
    <t>e10</t>
  </si>
  <si>
    <t>Grapefruit</t>
  </si>
  <si>
    <t>GrFr</t>
  </si>
  <si>
    <t>Citrus × paradisi</t>
  </si>
  <si>
    <t>Citrus grandis.paradisi</t>
  </si>
  <si>
    <t>Citrus grandis + Citrus paradisi</t>
  </si>
  <si>
    <t>3.02.01</t>
  </si>
  <si>
    <t>grapefruit</t>
  </si>
  <si>
    <t>wfo-0000608138</t>
  </si>
  <si>
    <t>fruit, edible; grapefruit, including pomelos, fresh or dried</t>
  </si>
  <si>
    <t>e41</t>
  </si>
  <si>
    <t>Guava</t>
  </si>
  <si>
    <t>Gua</t>
  </si>
  <si>
    <t>Psidium guajava</t>
  </si>
  <si>
    <t>3.01.06</t>
  </si>
  <si>
    <t>guava</t>
  </si>
  <si>
    <t>wfo-0000284421</t>
  </si>
  <si>
    <t>fruit, edible; guavas, mangoes and mangosteens, fresh or dried</t>
  </si>
  <si>
    <t>e35</t>
  </si>
  <si>
    <t>Jujube</t>
  </si>
  <si>
    <t>Juj</t>
  </si>
  <si>
    <t>Ziziphus jujuba</t>
  </si>
  <si>
    <t>Ziziphus sp.</t>
  </si>
  <si>
    <t>wfo-0000430303</t>
  </si>
  <si>
    <t>e12</t>
  </si>
  <si>
    <t>Kiwifruit</t>
  </si>
  <si>
    <t>Kiw</t>
  </si>
  <si>
    <t>Actinidia sp</t>
  </si>
  <si>
    <t>Actinidia sp.</t>
  </si>
  <si>
    <t>3.04.03</t>
  </si>
  <si>
    <t>kiwi fruit</t>
  </si>
  <si>
    <t>wfo-4000000499</t>
  </si>
  <si>
    <t>fruit, edible; kiwifruit, fresh</t>
  </si>
  <si>
    <t>e13</t>
  </si>
  <si>
    <t>Lemon</t>
  </si>
  <si>
    <t>Lem</t>
  </si>
  <si>
    <t>Citrus limon</t>
  </si>
  <si>
    <t>3.02.02</t>
  </si>
  <si>
    <t>lemon-lime, sweet-lime, sour</t>
  </si>
  <si>
    <t>wfo-0001133139-wfo-0000608056</t>
  </si>
  <si>
    <t>fruit, edible; lemons (Citrus limon, Citrus limonum), limes (Citrus aurantifolia , Citrus latifolia), fresh or dried</t>
  </si>
  <si>
    <t>e14</t>
  </si>
  <si>
    <t>Mango</t>
  </si>
  <si>
    <t>Mang</t>
  </si>
  <si>
    <t>Mangifera indica</t>
  </si>
  <si>
    <t>mango</t>
  </si>
  <si>
    <t>wfo-0000371248</t>
  </si>
  <si>
    <t>e42</t>
  </si>
  <si>
    <t>Mangosteen</t>
  </si>
  <si>
    <t>Mangst</t>
  </si>
  <si>
    <t>Garcinia mangostana</t>
  </si>
  <si>
    <t>mangosteen/mangostano</t>
  </si>
  <si>
    <t>wfo-0000694452</t>
  </si>
  <si>
    <t>e31</t>
  </si>
  <si>
    <t>Melon</t>
  </si>
  <si>
    <t>Mel</t>
  </si>
  <si>
    <t>Cucumis melo</t>
  </si>
  <si>
    <t>Includes honeydew, cantaloupe, muskmelon, etc.</t>
  </si>
  <si>
    <t>2.05.02</t>
  </si>
  <si>
    <t>melon (except watermelon)</t>
  </si>
  <si>
    <t>wfo-0000628914</t>
  </si>
  <si>
    <t>fruit, edible; melons, other than watermelons, fresh</t>
  </si>
  <si>
    <t>g6.1</t>
  </si>
  <si>
    <t>Olive (Fruits)</t>
  </si>
  <si>
    <t>Olive</t>
  </si>
  <si>
    <t>Oliv</t>
  </si>
  <si>
    <t>Olea europaea</t>
  </si>
  <si>
    <t>4.04.02</t>
  </si>
  <si>
    <t>olive</t>
  </si>
  <si>
    <t>wfo-0000817273</t>
  </si>
  <si>
    <t>vegetables; olives, fresh or chilled</t>
  </si>
  <si>
    <t>e17</t>
  </si>
  <si>
    <t>Orange</t>
  </si>
  <si>
    <t>Ora</t>
  </si>
  <si>
    <t>Citrus sinensis</t>
  </si>
  <si>
    <t>3.02.03</t>
  </si>
  <si>
    <t>orange</t>
  </si>
  <si>
    <t>wfo-0001249323</t>
  </si>
  <si>
    <t>fruit, edible; oranges, fresh or dried</t>
  </si>
  <si>
    <t>e18</t>
  </si>
  <si>
    <t>Papaya or Pawpaw</t>
  </si>
  <si>
    <t>Papaya</t>
  </si>
  <si>
    <t>Pap</t>
  </si>
  <si>
    <t>Carica papaya</t>
  </si>
  <si>
    <t>3.01.07</t>
  </si>
  <si>
    <t>papaya (pawpaw)</t>
  </si>
  <si>
    <t>wfo-0000588009</t>
  </si>
  <si>
    <t>fruit, edible; papaws (papayas), fresh</t>
  </si>
  <si>
    <t>e29</t>
  </si>
  <si>
    <t>Passionfruit</t>
  </si>
  <si>
    <t>Pas</t>
  </si>
  <si>
    <t>Passiflora edulis</t>
  </si>
  <si>
    <t>Passiflora edulis sp.</t>
  </si>
  <si>
    <t>wfo-0000479905</t>
  </si>
  <si>
    <t>e19</t>
  </si>
  <si>
    <t>Peach &amp; Nectarine</t>
  </si>
  <si>
    <t>PeNe</t>
  </si>
  <si>
    <t>Prunus persica</t>
  </si>
  <si>
    <t>3.05.05</t>
  </si>
  <si>
    <t>peach</t>
  </si>
  <si>
    <t>wfo-0001005418</t>
  </si>
  <si>
    <t>fruit, edible; peaches, including nectarines, fresh</t>
  </si>
  <si>
    <t>e20</t>
  </si>
  <si>
    <t>Pear</t>
  </si>
  <si>
    <t>Pyrus sp</t>
  </si>
  <si>
    <t>Pyrus sp.</t>
  </si>
  <si>
    <t>Pyrus communis + Pyrus pyrifolia eco values</t>
  </si>
  <si>
    <t>3.05.06</t>
  </si>
  <si>
    <t>pear</t>
  </si>
  <si>
    <t>wfo-4000032328</t>
  </si>
  <si>
    <t>fruit, edible; pears, fresh</t>
  </si>
  <si>
    <t>e21</t>
  </si>
  <si>
    <t>Persimmon</t>
  </si>
  <si>
    <t>Per</t>
  </si>
  <si>
    <t>Diospyros sp</t>
  </si>
  <si>
    <t>Diospyros kaki</t>
  </si>
  <si>
    <t>3.01.90</t>
  </si>
  <si>
    <t>persimmon</t>
  </si>
  <si>
    <t>wfo-4000011857</t>
  </si>
  <si>
    <t>fruit, edible; persimmons, fresh</t>
  </si>
  <si>
    <t>e22</t>
  </si>
  <si>
    <t>Pineapple</t>
  </si>
  <si>
    <t>Pin</t>
  </si>
  <si>
    <t>Ananas comosus</t>
  </si>
  <si>
    <t>3.01.08</t>
  </si>
  <si>
    <t>pineapple</t>
  </si>
  <si>
    <t>wfo-0000339432</t>
  </si>
  <si>
    <t>fruit, edible; pineapples, fresh or dried</t>
  </si>
  <si>
    <t>e24</t>
  </si>
  <si>
    <t>Plum</t>
  </si>
  <si>
    <t>Plu</t>
  </si>
  <si>
    <t>Prunus sp</t>
  </si>
  <si>
    <t>3.05.08</t>
  </si>
  <si>
    <t>plum</t>
  </si>
  <si>
    <t>wfo-4000031284</t>
  </si>
  <si>
    <t>fruit, edible; plums and sloes, fresh</t>
  </si>
  <si>
    <t>e32</t>
  </si>
  <si>
    <t>Pomegranate</t>
  </si>
  <si>
    <t>Pomeg</t>
  </si>
  <si>
    <t>Punica granatum</t>
  </si>
  <si>
    <t>pomegrante</t>
  </si>
  <si>
    <t>wfo-0000468843</t>
  </si>
  <si>
    <t>e45</t>
  </si>
  <si>
    <t>Pomelo</t>
  </si>
  <si>
    <t>Pomel</t>
  </si>
  <si>
    <t>Citrus maxima</t>
  </si>
  <si>
    <t>e25</t>
  </si>
  <si>
    <t>Quince</t>
  </si>
  <si>
    <t>Qui</t>
  </si>
  <si>
    <t>Cydonia oblonga</t>
  </si>
  <si>
    <t>quince</t>
  </si>
  <si>
    <t>wfo-0001011708</t>
  </si>
  <si>
    <t>fruit, edible; quinces, fresh</t>
  </si>
  <si>
    <t>e33</t>
  </si>
  <si>
    <t>Sapodilla or Nispero</t>
  </si>
  <si>
    <t>Sapodilla</t>
  </si>
  <si>
    <t>Manilkara zapota</t>
  </si>
  <si>
    <t>sapodilla</t>
  </si>
  <si>
    <t>wfo-0000235995</t>
  </si>
  <si>
    <t>b8</t>
  </si>
  <si>
    <t>Strawberry</t>
  </si>
  <si>
    <t>Str</t>
  </si>
  <si>
    <t>Fragaria sp</t>
  </si>
  <si>
    <t>Fragaria x ananassa</t>
  </si>
  <si>
    <t>3.04.05</t>
  </si>
  <si>
    <t>strawberry</t>
  </si>
  <si>
    <t>wfo-4000014995</t>
  </si>
  <si>
    <t>fruit, edible; strawberries, fresh</t>
  </si>
  <si>
    <t>e43</t>
  </si>
  <si>
    <t>Tamarind</t>
  </si>
  <si>
    <t>Tam</t>
  </si>
  <si>
    <t>Tamarindus indica</t>
  </si>
  <si>
    <t>wfo-0000170926</t>
  </si>
  <si>
    <t>e26</t>
  </si>
  <si>
    <t>Tangerine &amp; Mandarine</t>
  </si>
  <si>
    <t>Tan</t>
  </si>
  <si>
    <t>Citrus reticulata</t>
  </si>
  <si>
    <t>3.02.04</t>
  </si>
  <si>
    <t>tangarine</t>
  </si>
  <si>
    <t>wfo-0000608241</t>
  </si>
  <si>
    <t>fruit, edible; mandarins (including tangerines and satsumas), fresh or dried</t>
  </si>
  <si>
    <t>e28</t>
  </si>
  <si>
    <t>Watermelon</t>
  </si>
  <si>
    <t>Wate</t>
  </si>
  <si>
    <t>Citrullus lanatus</t>
  </si>
  <si>
    <t>2.05.01</t>
  </si>
  <si>
    <t>watermelon</t>
  </si>
  <si>
    <t>wfo-0000607858</t>
  </si>
  <si>
    <t>fruit, edible; watermelons, fresh</t>
  </si>
  <si>
    <t>a21</t>
  </si>
  <si>
    <t>Gastropod</t>
  </si>
  <si>
    <t>Ga</t>
  </si>
  <si>
    <t>Snail</t>
  </si>
  <si>
    <t>Sna</t>
  </si>
  <si>
    <t>raising of other animals-operation of worm farms, land mollusc farms, snail farms, etc.</t>
  </si>
  <si>
    <t>Legumes</t>
  </si>
  <si>
    <t>Le</t>
  </si>
  <si>
    <t>African Yam Bean</t>
  </si>
  <si>
    <t>Afr</t>
  </si>
  <si>
    <t>Sphenostylis stenocarpa</t>
  </si>
  <si>
    <t>wfo-0000183997</t>
  </si>
  <si>
    <t>h32</t>
  </si>
  <si>
    <t>Ayocote Bean</t>
  </si>
  <si>
    <t>Ayocote bean</t>
  </si>
  <si>
    <t>AyBe</t>
  </si>
  <si>
    <t>Phaseolus coccineus</t>
  </si>
  <si>
    <t>wfo-0000183242</t>
  </si>
  <si>
    <t>h5</t>
  </si>
  <si>
    <t>Bambara Nut</t>
  </si>
  <si>
    <t>Bam</t>
  </si>
  <si>
    <t>Vigna subterranea</t>
  </si>
  <si>
    <t>bambara bean</t>
  </si>
  <si>
    <t>wfo-0000189255</t>
  </si>
  <si>
    <t>vegetables, leguminous; bambara beans (Vigna subterranea or Voandzeia subterranea), shelled, whether or not skinned or split, dried</t>
  </si>
  <si>
    <t>Black Gram</t>
  </si>
  <si>
    <t>Bla</t>
  </si>
  <si>
    <t>Vigna mungo</t>
  </si>
  <si>
    <t>wfo-0000188854</t>
  </si>
  <si>
    <t>vegetables, leguminous; beans of the species Vigna mungo (l.) hepper or Vigna radiata (l.) wilczek, shelled, whether or not skinned or split, dried</t>
  </si>
  <si>
    <t>h25</t>
  </si>
  <si>
    <t>Lima, Butter, Sieva or Madagascar Bean</t>
  </si>
  <si>
    <t>Butter Bean</t>
  </si>
  <si>
    <t>But</t>
  </si>
  <si>
    <t>Phaseolus lunatus</t>
  </si>
  <si>
    <t>wfo-0000183263</t>
  </si>
  <si>
    <t>vegetables, leguminous; beans (Vigna spp., Phaseolus spp.), shelled or unshelled, fresh or chilled</t>
  </si>
  <si>
    <t>Chickpea</t>
  </si>
  <si>
    <t>Chic</t>
  </si>
  <si>
    <t>Cicer arietinum</t>
  </si>
  <si>
    <t>chickpea (gram pea)</t>
  </si>
  <si>
    <t>wfo-0000196617</t>
  </si>
  <si>
    <t>vegetables, leguminous; chickpeas (garbanzos), shelled, whether or not skinned or split, dried</t>
  </si>
  <si>
    <t>chickpea</t>
  </si>
  <si>
    <t>Common Bean</t>
  </si>
  <si>
    <t>CoBe</t>
  </si>
  <si>
    <t>Phaseolus vulgaris</t>
  </si>
  <si>
    <t>Use for dried beans.</t>
  </si>
  <si>
    <t>wfo-0000183282</t>
  </si>
  <si>
    <t>Common Bean (Pod)</t>
  </si>
  <si>
    <t>Eaten as a green vegetable, string beans, field beans, green beans, haricot beans, etc.</t>
  </si>
  <si>
    <t>h8</t>
  </si>
  <si>
    <t>Cowpea</t>
  </si>
  <si>
    <t>CoPe</t>
  </si>
  <si>
    <t>Vigna unguiculata</t>
  </si>
  <si>
    <t>Vigna unguiculata sp.</t>
  </si>
  <si>
    <t>Vigna unguiculate + Vigna unguiculata ssp. Dekindtiana + Vigna unguiculata ssp. Sesquipedalis + Vigna unguiculata ssp. Unguiculate + Vigna unguiculata ssp. Stenophylla + Vigna unguiculata ssp. Pubescens + Vigna unguiculata ssp. biflora</t>
  </si>
  <si>
    <t>cowpea, for grain-cowpea, harvested green</t>
  </si>
  <si>
    <t>wfo-0000189386</t>
  </si>
  <si>
    <t>vegetables, leguminous; cow peas (Vigna unguiculata), shelled, whether or not skinned or split, dried</t>
  </si>
  <si>
    <t>cowpea</t>
  </si>
  <si>
    <t>h8.1</t>
  </si>
  <si>
    <t>Cowpea (Pod)</t>
  </si>
  <si>
    <t>Broad or Fava Bean</t>
  </si>
  <si>
    <t>Fava Bean</t>
  </si>
  <si>
    <t>Fav</t>
  </si>
  <si>
    <t>Vicia faba</t>
  </si>
  <si>
    <t>broad bean, dry-broad bean, harvested green</t>
  </si>
  <si>
    <t>wfo-0000212739</t>
  </si>
  <si>
    <t>vegetables, leguminous; broad beans (Vicia faba var. major) and horse beans (Vicia faba var. equina and Vicia faba var. minor), shelled, whether or not skinned or split, dried</t>
  </si>
  <si>
    <t>Fenugreek</t>
  </si>
  <si>
    <t>Fen</t>
  </si>
  <si>
    <t>Trigonella foenum-graecum</t>
  </si>
  <si>
    <t>wfo-0000212944</t>
  </si>
  <si>
    <t>h9</t>
  </si>
  <si>
    <t>Groundnut or Peanut</t>
  </si>
  <si>
    <t>Groundnut</t>
  </si>
  <si>
    <t>Grou</t>
  </si>
  <si>
    <t>Arachis hypogaea</t>
  </si>
  <si>
    <t>groundnut (peanut)</t>
  </si>
  <si>
    <t>wfo-4000002816</t>
  </si>
  <si>
    <t>ground-nuts; seed, not roasted or otherwise cooked, whether or not shelled or broken</t>
  </si>
  <si>
    <t>groundnut</t>
  </si>
  <si>
    <t>h9.1</t>
  </si>
  <si>
    <t>Groundnut or Peanut (Pod)</t>
  </si>
  <si>
    <t>h19</t>
  </si>
  <si>
    <t>Horsegram</t>
  </si>
  <si>
    <t>Hor</t>
  </si>
  <si>
    <t>Dolichos uniflorus</t>
  </si>
  <si>
    <t>Dolichos uniflorus identified as macrotyloma.</t>
  </si>
  <si>
    <t>Macrotyloma uniflorum</t>
  </si>
  <si>
    <t>wfo-0000182309</t>
  </si>
  <si>
    <t>h28</t>
  </si>
  <si>
    <t>Grass Pea, Indian Pea, Blue Sweet Pea, Chickling Pea, White Pea, White Vetch</t>
  </si>
  <si>
    <t>Indian Pea</t>
  </si>
  <si>
    <t>Ind</t>
  </si>
  <si>
    <t>Lathyrus sativus</t>
  </si>
  <si>
    <t>wfo-0000212703</t>
  </si>
  <si>
    <t>h27</t>
  </si>
  <si>
    <t>Lablab</t>
  </si>
  <si>
    <t>Lab</t>
  </si>
  <si>
    <t>Lablab purpureus</t>
  </si>
  <si>
    <t>Only when used as a food/agricultural product, not as a green manure.#</t>
  </si>
  <si>
    <t>wfo-0000181603</t>
  </si>
  <si>
    <t>Lentil</t>
  </si>
  <si>
    <t>Len</t>
  </si>
  <si>
    <t>Lens culinaris</t>
  </si>
  <si>
    <t>lentil</t>
  </si>
  <si>
    <t>wfo-0000212711</t>
  </si>
  <si>
    <t>vegetables, leguminous; lentils, shelled, whether or not skinned or split, dried</t>
  </si>
  <si>
    <t>Long Bean</t>
  </si>
  <si>
    <t>Eaten as a green vegetable, pods.</t>
  </si>
  <si>
    <t>Lupin</t>
  </si>
  <si>
    <t>Lup</t>
  </si>
  <si>
    <t>Lupinus sp</t>
  </si>
  <si>
    <t>Lupinus sp.</t>
  </si>
  <si>
    <t>Lupinus albus + Lupinus cosentinii + Lupinus luteus + Lupinus mutabilis + Lupinus pilosus + Lupinus atlanticus</t>
  </si>
  <si>
    <t>lupine (all varieties)</t>
  </si>
  <si>
    <t>wfo-4000022442</t>
  </si>
  <si>
    <t>Mung Bean or Green Gram</t>
  </si>
  <si>
    <t>Mung Bean</t>
  </si>
  <si>
    <t>Mun</t>
  </si>
  <si>
    <t>Vigna radiata</t>
  </si>
  <si>
    <t>wfo-0000183493</t>
  </si>
  <si>
    <t>h4</t>
  </si>
  <si>
    <t>Peas</t>
  </si>
  <si>
    <t>Pea</t>
  </si>
  <si>
    <t>Pisum sativum</t>
  </si>
  <si>
    <t>pea, edible dry, for grain-pea, harvested green</t>
  </si>
  <si>
    <t>wfo-0000212718</t>
  </si>
  <si>
    <t>vegetables, leguminous; peas (Pisum sativum), shelled or unshelled, fresh or chilled</t>
  </si>
  <si>
    <t>h12</t>
  </si>
  <si>
    <t>Pigeon Pea</t>
  </si>
  <si>
    <t>PiPe</t>
  </si>
  <si>
    <t>Cajanus cajan</t>
  </si>
  <si>
    <t>pigeon pea</t>
  </si>
  <si>
    <t>wfo-0000179103</t>
  </si>
  <si>
    <t>vegetables, leguminous; pigeon peas (Cajanus cajan), shelled, whether or not skinned or split, dried</t>
  </si>
  <si>
    <t>pigeonpea</t>
  </si>
  <si>
    <t>Rice Bean</t>
  </si>
  <si>
    <t>Ric</t>
  </si>
  <si>
    <t>Vigna umbellata</t>
  </si>
  <si>
    <t>wfo-0000189344</t>
  </si>
  <si>
    <t>h13</t>
  </si>
  <si>
    <t>Soybean</t>
  </si>
  <si>
    <t>Soy</t>
  </si>
  <si>
    <t>Glycine max</t>
  </si>
  <si>
    <t>soybean</t>
  </si>
  <si>
    <t>wfo-0000181462</t>
  </si>
  <si>
    <t>soya beans; seed, whether or not broken</t>
  </si>
  <si>
    <t>h29</t>
  </si>
  <si>
    <t>Unspecified Legume</t>
  </si>
  <si>
    <t>UnLe</t>
  </si>
  <si>
    <t>Velvet Bean, Mucuna</t>
  </si>
  <si>
    <t>Velvet Bean</t>
  </si>
  <si>
    <t>Vel</t>
  </si>
  <si>
    <t>Mucuna pruriens</t>
  </si>
  <si>
    <t>Only when used as a food/agricultural product, not as a green manure. Eco-crop values average for Mucuna pruriens var utilis + Mucuna pruriens</t>
  </si>
  <si>
    <t>Mucuna pruriens sp.</t>
  </si>
  <si>
    <t>wfo-0000182545</t>
  </si>
  <si>
    <t>h31</t>
  </si>
  <si>
    <t>White lupin</t>
  </si>
  <si>
    <t>WhLu</t>
  </si>
  <si>
    <t>Lupinus albidus</t>
  </si>
  <si>
    <t>a33</t>
  </si>
  <si>
    <t>Milk (Stored)</t>
  </si>
  <si>
    <t>MiS</t>
  </si>
  <si>
    <t>Stored Milk</t>
  </si>
  <si>
    <t>Mil</t>
  </si>
  <si>
    <t>production of raw cow milk from cows or buffaloes-production of raw sheep or goat milk</t>
  </si>
  <si>
    <t>Nuts</t>
  </si>
  <si>
    <t>Nu</t>
  </si>
  <si>
    <t>Almond</t>
  </si>
  <si>
    <t>Alm</t>
  </si>
  <si>
    <t>Prunus dulcis</t>
  </si>
  <si>
    <t>Prunus amygdalus</t>
  </si>
  <si>
    <t>3.06.01</t>
  </si>
  <si>
    <t>almond</t>
  </si>
  <si>
    <t>wfo-0001005398</t>
  </si>
  <si>
    <t>nuts, edible; almonds, fresh or dried, in shell</t>
  </si>
  <si>
    <t>Areca or Betel Nut</t>
  </si>
  <si>
    <t>Areca Nut</t>
  </si>
  <si>
    <t>Are</t>
  </si>
  <si>
    <t>Areca catechu</t>
  </si>
  <si>
    <t>3.06.08-9.90.02</t>
  </si>
  <si>
    <t>areca (betel nut)-betel nut</t>
  </si>
  <si>
    <t>wfo-0000262000</t>
  </si>
  <si>
    <t>nuts, edible; areca nuts, fresh or dried, whether or not shelled or peeled</t>
  </si>
  <si>
    <t>Brazil Nuts</t>
  </si>
  <si>
    <t>BrNu</t>
  </si>
  <si>
    <t>Bertholletia excelsa</t>
  </si>
  <si>
    <t>3.06.07</t>
  </si>
  <si>
    <t>brazil nut</t>
  </si>
  <si>
    <t>wfo-0000775013</t>
  </si>
  <si>
    <t>nuts, edible; brazil nuts, fresh or dried, in shell</t>
  </si>
  <si>
    <t>Cashew Nut</t>
  </si>
  <si>
    <t>CaNu</t>
  </si>
  <si>
    <t>nuts, edible; cashew nuts, fresh or dried, in shell</t>
  </si>
  <si>
    <t>f6</t>
  </si>
  <si>
    <t>Chestnut</t>
  </si>
  <si>
    <t>Che</t>
  </si>
  <si>
    <t>Castanea sp</t>
  </si>
  <si>
    <t>Castanea sp.</t>
  </si>
  <si>
    <t>3.06.03</t>
  </si>
  <si>
    <t>chestnut</t>
  </si>
  <si>
    <t>wfo-4000006925</t>
  </si>
  <si>
    <t>nuts, edible; chestnuts (Castanea spp.), fresh or dried, in shell</t>
  </si>
  <si>
    <t>f7</t>
  </si>
  <si>
    <t>Hazelnut</t>
  </si>
  <si>
    <t>Haz</t>
  </si>
  <si>
    <t>Corylus avellana</t>
  </si>
  <si>
    <t>3.06.04</t>
  </si>
  <si>
    <t>filbert (hazelnut)</t>
  </si>
  <si>
    <t>wfo-0000925259</t>
  </si>
  <si>
    <t>nuts, edible; hazelnuts or filberts (Corylus spp.), fresh or dried, in shell</t>
  </si>
  <si>
    <t>f9</t>
  </si>
  <si>
    <t>Kola Nut</t>
  </si>
  <si>
    <t>Kol</t>
  </si>
  <si>
    <t>Cola sp</t>
  </si>
  <si>
    <t>Cola sp.</t>
  </si>
  <si>
    <t>Cola acuminate + Cola nitida eco averages</t>
  </si>
  <si>
    <t>3.06.09</t>
  </si>
  <si>
    <t>cola nut (all varieties)</t>
  </si>
  <si>
    <t>wfo-4000008876</t>
  </si>
  <si>
    <t>nuts, edible; kola nuts (Cola spp.), fresh or dried, whether or not shelled or peeled</t>
  </si>
  <si>
    <t>f19</t>
  </si>
  <si>
    <t>Macadamia</t>
  </si>
  <si>
    <t>Mac</t>
  </si>
  <si>
    <t>Macadamia integrifolia</t>
  </si>
  <si>
    <t>wfo-0000452329</t>
  </si>
  <si>
    <t>f13</t>
  </si>
  <si>
    <t>Pistachio Nut</t>
  </si>
  <si>
    <t>Pis</t>
  </si>
  <si>
    <t>Pistacia vera</t>
  </si>
  <si>
    <t>3.06.05</t>
  </si>
  <si>
    <t>pistachio nut</t>
  </si>
  <si>
    <t>wfo-0000393766</t>
  </si>
  <si>
    <t>nuts, edible; pistachios, fresh or dried, in shell</t>
  </si>
  <si>
    <t>f8</t>
  </si>
  <si>
    <t>Shea Nut</t>
  </si>
  <si>
    <t>She</t>
  </si>
  <si>
    <t>Vitellaria paradoxa</t>
  </si>
  <si>
    <t>4.03.09</t>
  </si>
  <si>
    <t>shea tree (shea butter or karite nut)</t>
  </si>
  <si>
    <t>wfo-0000332885</t>
  </si>
  <si>
    <t>f18</t>
  </si>
  <si>
    <t>Walnut</t>
  </si>
  <si>
    <t>Wal</t>
  </si>
  <si>
    <t>Juglans sp</t>
  </si>
  <si>
    <t>Juglans sp.</t>
  </si>
  <si>
    <t>Juglans regia + Juglans hindsii + Juglans nigra + Juglans sieboldiana eco averages</t>
  </si>
  <si>
    <t>3.06.06</t>
  </si>
  <si>
    <t>walnut</t>
  </si>
  <si>
    <t>wfo-4000019653</t>
  </si>
  <si>
    <t>nuts, edible; walnuts, fresh or dried, in shell</t>
  </si>
  <si>
    <t>k35.1</t>
  </si>
  <si>
    <t>Oilseeds and Oils</t>
  </si>
  <si>
    <t>OiSe</t>
  </si>
  <si>
    <t>Calabash or Bottle Gourd (Seed)</t>
  </si>
  <si>
    <t>Calabash</t>
  </si>
  <si>
    <t>Cala</t>
  </si>
  <si>
    <t>Lagenaria siceraria</t>
  </si>
  <si>
    <t>wfo-0000361549</t>
  </si>
  <si>
    <t>g8</t>
  </si>
  <si>
    <t>Canola or Rape (Seed)</t>
  </si>
  <si>
    <t>Canola</t>
  </si>
  <si>
    <t>Can</t>
  </si>
  <si>
    <t>Brassica napus</t>
  </si>
  <si>
    <t>4.03.05</t>
  </si>
  <si>
    <t>colza (rapeseed)</t>
  </si>
  <si>
    <t>wfo-0000571271-wfo-0000571186</t>
  </si>
  <si>
    <t>oil seeds; rape or colza seeds, other than low erucic, whether or not broken</t>
  </si>
  <si>
    <t>g8.1</t>
  </si>
  <si>
    <t>Canola or Rape (Oil)</t>
  </si>
  <si>
    <t>vegetable oils; low erucic acid rape or colza oil and its fractions, crude</t>
  </si>
  <si>
    <t>g2</t>
  </si>
  <si>
    <t>Castor Seed</t>
  </si>
  <si>
    <t>Castor</t>
  </si>
  <si>
    <t>Cast</t>
  </si>
  <si>
    <t>Ricinus communis</t>
  </si>
  <si>
    <t>4.03.01</t>
  </si>
  <si>
    <t>castor bean</t>
  </si>
  <si>
    <t>wfo-0000297077</t>
  </si>
  <si>
    <t>oil seeds; castor oil seeds, whether or not broken</t>
  </si>
  <si>
    <t>d5.1</t>
  </si>
  <si>
    <t>Cotton (Seed)</t>
  </si>
  <si>
    <t>cottonseed (all varieties)</t>
  </si>
  <si>
    <t>oil seeds; cotton seeds, seed, whether or not broken</t>
  </si>
  <si>
    <t>g14</t>
  </si>
  <si>
    <t>Ethiopian Mustard</t>
  </si>
  <si>
    <t>EtMu</t>
  </si>
  <si>
    <t>Brassica carinata</t>
  </si>
  <si>
    <t>wfo-0000570995</t>
  </si>
  <si>
    <t>h9.2</t>
  </si>
  <si>
    <t>Groundnut or Peanut (Oil)</t>
  </si>
  <si>
    <t>g11.1</t>
  </si>
  <si>
    <t>Jatropha (Seed)</t>
  </si>
  <si>
    <t>Jatropha</t>
  </si>
  <si>
    <t>Jat</t>
  </si>
  <si>
    <t>Jatropha curcas</t>
  </si>
  <si>
    <t>wfo-0000219580</t>
  </si>
  <si>
    <t>g11.2</t>
  </si>
  <si>
    <t>Jatropha (Oil)</t>
  </si>
  <si>
    <t>g3</t>
  </si>
  <si>
    <t>Jojoba</t>
  </si>
  <si>
    <t>Joj</t>
  </si>
  <si>
    <t>Simmondsia chinensis</t>
  </si>
  <si>
    <t>4.03.11</t>
  </si>
  <si>
    <t>jojoba</t>
  </si>
  <si>
    <t>wfo-0001219023</t>
  </si>
  <si>
    <t>f10</t>
  </si>
  <si>
    <t>Linseed</t>
  </si>
  <si>
    <t>Lin</t>
  </si>
  <si>
    <t>Linum sp</t>
  </si>
  <si>
    <t>4.03.02</t>
  </si>
  <si>
    <t>linseed (flax for oil seed)</t>
  </si>
  <si>
    <t>wfo-4000021903</t>
  </si>
  <si>
    <t>oil seeds; linseed, whether or not broken</t>
  </si>
  <si>
    <t>g12</t>
  </si>
  <si>
    <t>Niger Seed</t>
  </si>
  <si>
    <t>Niger</t>
  </si>
  <si>
    <t>Nig</t>
  </si>
  <si>
    <t>Guizotia abyssinica</t>
  </si>
  <si>
    <t>4.03.04</t>
  </si>
  <si>
    <t>niger seed</t>
  </si>
  <si>
    <t>wfo-0000095153</t>
  </si>
  <si>
    <t>g6</t>
  </si>
  <si>
    <t>olive oil and its fractions; whether or not refined, but not chemically modified</t>
  </si>
  <si>
    <t>g6.2</t>
  </si>
  <si>
    <t>Olive (Oil)</t>
  </si>
  <si>
    <t>g4</t>
  </si>
  <si>
    <t>Palm Oil</t>
  </si>
  <si>
    <t>PaOi</t>
  </si>
  <si>
    <t>Elaeis guineensis</t>
  </si>
  <si>
    <t>4.04.03</t>
  </si>
  <si>
    <t>palm, oil</t>
  </si>
  <si>
    <t>wfo-0000947985</t>
  </si>
  <si>
    <t>palm oil and its fractions; whether or not refined, but not chemically modified</t>
  </si>
  <si>
    <t>g7</t>
  </si>
  <si>
    <t>Palm Kernel</t>
  </si>
  <si>
    <t>palm, kernel oil</t>
  </si>
  <si>
    <t>oil seeds; palm nuts and kernels, whether or not broken</t>
  </si>
  <si>
    <t>f15</t>
  </si>
  <si>
    <t>Safflower Seed</t>
  </si>
  <si>
    <t>Safflower</t>
  </si>
  <si>
    <t>Saf</t>
  </si>
  <si>
    <t>Carthamus tinctorius</t>
  </si>
  <si>
    <t>4.03.06</t>
  </si>
  <si>
    <t>safflower</t>
  </si>
  <si>
    <t>wfo-0000024004</t>
  </si>
  <si>
    <t>oil seeds; safflower (Carthamus tinctorius) seeds, whether or not broken</t>
  </si>
  <si>
    <t>f16</t>
  </si>
  <si>
    <t>Sesame Seed</t>
  </si>
  <si>
    <t>Sesame</t>
  </si>
  <si>
    <t>Ses</t>
  </si>
  <si>
    <t>Sesamum indicum</t>
  </si>
  <si>
    <t>4.03.07</t>
  </si>
  <si>
    <t>sesame</t>
  </si>
  <si>
    <t>wfo-0000497088</t>
  </si>
  <si>
    <t>oil seeds; sesamum seeds, whether or not broken</t>
  </si>
  <si>
    <t>sesameseed</t>
  </si>
  <si>
    <t>g9</t>
  </si>
  <si>
    <t>Sunflower</t>
  </si>
  <si>
    <t>Sunf</t>
  </si>
  <si>
    <t>Helianthus annuus</t>
  </si>
  <si>
    <t>Only used for outcomes reporting sunflower yield in terms of seeds and/or biomass.</t>
  </si>
  <si>
    <t>4.03.08</t>
  </si>
  <si>
    <t>sunflower for oil seed</t>
  </si>
  <si>
    <t>wfo-0000088131</t>
  </si>
  <si>
    <t>oil seeds; sunflower seeds, whether or not broken</t>
  </si>
  <si>
    <t>sunflower</t>
  </si>
  <si>
    <t>g9.1</t>
  </si>
  <si>
    <t>Sunflower (Seed)</t>
  </si>
  <si>
    <t>g9.2</t>
  </si>
  <si>
    <t>Sunflower (Oil)</t>
  </si>
  <si>
    <t>Only used for productivity outcomes reporting sunflower oil .</t>
  </si>
  <si>
    <t>vegetable oils; sunflower seed or safflower oil and their fractions, crude, not chemically modified</t>
  </si>
  <si>
    <t>g13</t>
  </si>
  <si>
    <t>Sunn Hemp (Seed)</t>
  </si>
  <si>
    <t>g10</t>
  </si>
  <si>
    <t>Tallowtree Seed</t>
  </si>
  <si>
    <t>Tallowtree</t>
  </si>
  <si>
    <t>Tall</t>
  </si>
  <si>
    <t>Triadica sebifera</t>
  </si>
  <si>
    <t>Used for soap, candles and biodiesel.</t>
  </si>
  <si>
    <t>Sapium sebiferum</t>
  </si>
  <si>
    <t>Triadica sebifera is a synonym for Sapium sebiferum</t>
  </si>
  <si>
    <t>4.03.13</t>
  </si>
  <si>
    <t>tallow tree</t>
  </si>
  <si>
    <t>wfo-0000327067</t>
  </si>
  <si>
    <t>f17</t>
  </si>
  <si>
    <t>Tung Seed</t>
  </si>
  <si>
    <t>Tung</t>
  </si>
  <si>
    <t>Tun</t>
  </si>
  <si>
    <t>Vernicia fordii</t>
  </si>
  <si>
    <t>Aleurites fordii</t>
  </si>
  <si>
    <t>Vernicia fordii is a synonym for Aleurites fordii</t>
  </si>
  <si>
    <t>4.03.10</t>
  </si>
  <si>
    <t>tung tree</t>
  </si>
  <si>
    <t>wfo-0000332485</t>
  </si>
  <si>
    <t>Porcine</t>
  </si>
  <si>
    <t>Por</t>
  </si>
  <si>
    <t>Pig</t>
  </si>
  <si>
    <t>Pigs</t>
  </si>
  <si>
    <t>Sus scrofa domesticus</t>
  </si>
  <si>
    <t>swine/ pigs</t>
  </si>
  <si>
    <t>meat of swine; fresh, chilled or frozen</t>
  </si>
  <si>
    <t>a7</t>
  </si>
  <si>
    <t>Poultry</t>
  </si>
  <si>
    <t>Pou</t>
  </si>
  <si>
    <t>Chicken (Meat)</t>
  </si>
  <si>
    <t>Chicken</t>
  </si>
  <si>
    <t>Chick</t>
  </si>
  <si>
    <t>Gallus gallus domesticus</t>
  </si>
  <si>
    <t>chickens</t>
  </si>
  <si>
    <t>meat and edible offal of poultry; of the poultry of heading no. 0105, (i.e. fowls of the species Gallus domesticus), fresh, chilled or frozen</t>
  </si>
  <si>
    <t>a7.1</t>
  </si>
  <si>
    <t>Chicken (Eggs)</t>
  </si>
  <si>
    <t>Duck</t>
  </si>
  <si>
    <t>Duc</t>
  </si>
  <si>
    <t>Anas platyrhynchos domesticus</t>
  </si>
  <si>
    <t>ducks</t>
  </si>
  <si>
    <t>poultry; live, ducks, weighing not more than 185g</t>
  </si>
  <si>
    <t>meat and edible offal</t>
  </si>
  <si>
    <t>Geese</t>
  </si>
  <si>
    <t>Gee</t>
  </si>
  <si>
    <t>Anser anser domesticus</t>
  </si>
  <si>
    <t>geese</t>
  </si>
  <si>
    <t>poultry; live, geese, weighing not more than 185g</t>
  </si>
  <si>
    <t>a34</t>
  </si>
  <si>
    <t>Domestic Guineafowl</t>
  </si>
  <si>
    <t>Guineafowl</t>
  </si>
  <si>
    <t>GuFo</t>
  </si>
  <si>
    <t>Numida meleagris</t>
  </si>
  <si>
    <t>guinea fowls</t>
  </si>
  <si>
    <t>poultry; live, guinea fowls, weighing not more than 185g</t>
  </si>
  <si>
    <t>a36</t>
  </si>
  <si>
    <t>Ostrich</t>
  </si>
  <si>
    <t>Ost</t>
  </si>
  <si>
    <t>Struthio camelus</t>
  </si>
  <si>
    <t>ostriches and emus</t>
  </si>
  <si>
    <t>birds; live, ostriches; emus (Dromaius novaehollandiae)</t>
  </si>
  <si>
    <t>a36.1</t>
  </si>
  <si>
    <t>Bird (Other)</t>
  </si>
  <si>
    <t>Other Bird</t>
  </si>
  <si>
    <t>OtBi</t>
  </si>
  <si>
    <t>other birds (e.g pigeons)</t>
  </si>
  <si>
    <t>birds; live, other than birds of prey, Psittaciformes, ostriches and emus (Dromaius novaehollandiae)</t>
  </si>
  <si>
    <t>a38</t>
  </si>
  <si>
    <t>Japanese Quail</t>
  </si>
  <si>
    <t>Quail</t>
  </si>
  <si>
    <t>Qua</t>
  </si>
  <si>
    <t>Cortunix cortunix japonica</t>
  </si>
  <si>
    <t>Turkey</t>
  </si>
  <si>
    <t>Turk</t>
  </si>
  <si>
    <t>Meleagris gallopavo</t>
  </si>
  <si>
    <t>turkeys</t>
  </si>
  <si>
    <t>poultry; live, turkeys, weighing not more than 185g</t>
  </si>
  <si>
    <t>a35</t>
  </si>
  <si>
    <t>Rodent</t>
  </si>
  <si>
    <t>Ro</t>
  </si>
  <si>
    <t>Guinea Pig</t>
  </si>
  <si>
    <t>GuPi</t>
  </si>
  <si>
    <t>Cavia porcellus</t>
  </si>
  <si>
    <t>Rabbit</t>
  </si>
  <si>
    <t>Rab</t>
  </si>
  <si>
    <t>Oryctolagus cuniculus domesticus</t>
  </si>
  <si>
    <t>rabbits and hares</t>
  </si>
  <si>
    <t>meat and edible meat offal; of rabbits or hares, fresh, chilled or frozen</t>
  </si>
  <si>
    <t>a26</t>
  </si>
  <si>
    <t>Seafood</t>
  </si>
  <si>
    <t>Sf</t>
  </si>
  <si>
    <t>Cephalapod</t>
  </si>
  <si>
    <t>Cep</t>
  </si>
  <si>
    <t>molluscs; octopus (Octopus spp.), live, fresh or chilled</t>
  </si>
  <si>
    <t>a37</t>
  </si>
  <si>
    <t>Collector Urchin</t>
  </si>
  <si>
    <t>Col</t>
  </si>
  <si>
    <t>Tripneustes gratilla</t>
  </si>
  <si>
    <t>aquatic invertebrates; sea urchins (Strongylocentrotus spp., Paracentrotus lividus, Loxechinus albus, Echinus esculentus), live, fresh or chilled</t>
  </si>
  <si>
    <t>a23</t>
  </si>
  <si>
    <t>Crustacean</t>
  </si>
  <si>
    <t>Cru</t>
  </si>
  <si>
    <t>crustaceans; in shell or not, live, fresh, chilled, frozen, dried, salted or in brine; smoked, cooked or not before or during smoking; in shell, steamed or boiled, whether or not chilled, frozen, dried, salted or in brine; edible flours, meals, pellets</t>
  </si>
  <si>
    <t>a24</t>
  </si>
  <si>
    <t>Fish</t>
  </si>
  <si>
    <t>Fis</t>
  </si>
  <si>
    <t>fish fillets and other fish meat (whether or not minced); fresh, chilled or frozen</t>
  </si>
  <si>
    <t>a25</t>
  </si>
  <si>
    <t>Shellfish</t>
  </si>
  <si>
    <t>ShFi</t>
  </si>
  <si>
    <t>j2</t>
  </si>
  <si>
    <t>Spices</t>
  </si>
  <si>
    <t>Sp</t>
  </si>
  <si>
    <t>Anise</t>
  </si>
  <si>
    <t>Ani</t>
  </si>
  <si>
    <t>Pimpinella anisum</t>
  </si>
  <si>
    <t>6.02.01.02</t>
  </si>
  <si>
    <t>anise seeds</t>
  </si>
  <si>
    <t>wfo-0000390925</t>
  </si>
  <si>
    <t>spices; seeds of anise, badian, caraway or fennel; juniper berries, neither crushed nor ground</t>
  </si>
  <si>
    <t>j3</t>
  </si>
  <si>
    <t>Cardamom</t>
  </si>
  <si>
    <t>Card</t>
  </si>
  <si>
    <t>Elettaria cardamomum</t>
  </si>
  <si>
    <t>6.02.02.02</t>
  </si>
  <si>
    <t>cardamom</t>
  </si>
  <si>
    <t>wfo-4000013185-wfo-4000001644</t>
  </si>
  <si>
    <t>spices; cardamoms, neither crushed nor ground</t>
  </si>
  <si>
    <t>j5</t>
  </si>
  <si>
    <t>Cinnamon</t>
  </si>
  <si>
    <t>Cin</t>
  </si>
  <si>
    <t>Bark</t>
  </si>
  <si>
    <t>Cinnamomum sp</t>
  </si>
  <si>
    <t>Cinnamomum sp.</t>
  </si>
  <si>
    <t>Cinnamomum camphora + Cinnamomum verum + Cinnamomum burmannii + Cinnamomum cassia + Cinnamomum loureirii</t>
  </si>
  <si>
    <t>6.02.02.03</t>
  </si>
  <si>
    <t>cinnamon</t>
  </si>
  <si>
    <t>wfo-4000008342</t>
  </si>
  <si>
    <t>spices; cinnamon (Cinnamomum zeylanicum blume), neither crushed nor ground</t>
  </si>
  <si>
    <t>j6</t>
  </si>
  <si>
    <t>Cloves</t>
  </si>
  <si>
    <t>Clo</t>
  </si>
  <si>
    <t>Syzygium aromaticum</t>
  </si>
  <si>
    <t>Eugenia aromatica</t>
  </si>
  <si>
    <t>6.02.02.04</t>
  </si>
  <si>
    <t>clove</t>
  </si>
  <si>
    <t>wfo-0000318267</t>
  </si>
  <si>
    <t>spices; cloves (whole fruit, cloves and stems), neither crushed nor ground</t>
  </si>
  <si>
    <t>j12</t>
  </si>
  <si>
    <t>Coriander (Seed)</t>
  </si>
  <si>
    <t>Coriander</t>
  </si>
  <si>
    <t>Cor</t>
  </si>
  <si>
    <t>Coriandrum sativum</t>
  </si>
  <si>
    <t>wfo-0000621274</t>
  </si>
  <si>
    <t>spices; coriander seeds, neither crushed nor ground</t>
  </si>
  <si>
    <t>j11</t>
  </si>
  <si>
    <t>Cumin</t>
  </si>
  <si>
    <t>Cum</t>
  </si>
  <si>
    <t>Cuminum cyminum</t>
  </si>
  <si>
    <t>wfo-0000629277</t>
  </si>
  <si>
    <t>spices; cumin seeds, neither crushed nor ground</t>
  </si>
  <si>
    <t>j14.2</t>
  </si>
  <si>
    <t>Dill (Oil)</t>
  </si>
  <si>
    <t>Dill</t>
  </si>
  <si>
    <t>Dil</t>
  </si>
  <si>
    <t>Anethum graveolens</t>
  </si>
  <si>
    <t>6.02.02.90</t>
  </si>
  <si>
    <t>dill and dill seed</t>
  </si>
  <si>
    <t>wfo-0000536042</t>
  </si>
  <si>
    <t>j14.1</t>
  </si>
  <si>
    <t>Dill (Leaf)</t>
  </si>
  <si>
    <t>j14</t>
  </si>
  <si>
    <t>Dill (Seed)</t>
  </si>
  <si>
    <t>k26.1</t>
  </si>
  <si>
    <t>Fennel (Oil)</t>
  </si>
  <si>
    <t>Fennel</t>
  </si>
  <si>
    <t>Foeniculum vulgare</t>
  </si>
  <si>
    <t>fennel</t>
  </si>
  <si>
    <t>wfo-0000691487</t>
  </si>
  <si>
    <t>k26.2</t>
  </si>
  <si>
    <t>Fennel (Seed)</t>
  </si>
  <si>
    <t>i6</t>
  </si>
  <si>
    <t>Ginger</t>
  </si>
  <si>
    <t>Gin</t>
  </si>
  <si>
    <t>Zingiber officinale</t>
  </si>
  <si>
    <t>6.02.02.05</t>
  </si>
  <si>
    <t>ginger</t>
  </si>
  <si>
    <t>wfo-0000617397</t>
  </si>
  <si>
    <t>spices; ginger, neither crushed nor ground</t>
  </si>
  <si>
    <t>j9</t>
  </si>
  <si>
    <t>Mint</t>
  </si>
  <si>
    <t>Min</t>
  </si>
  <si>
    <t>Mentha sp</t>
  </si>
  <si>
    <t>Mentha sp.</t>
  </si>
  <si>
    <t>Mentha arvensis var. piperascens + Mentha piperita + Mentha longifolia + Mentha pulegium + Mentha picata var. crispa + Mentha rotundifolia</t>
  </si>
  <si>
    <t>9.03.01.01</t>
  </si>
  <si>
    <t>mint (all varieties)</t>
  </si>
  <si>
    <t>wfo-4000023748</t>
  </si>
  <si>
    <t>j7</t>
  </si>
  <si>
    <t>Nutmeg &amp; Mace</t>
  </si>
  <si>
    <t>Nut</t>
  </si>
  <si>
    <t>Seed&amp;Fruit</t>
  </si>
  <si>
    <t>Myristica fragrans</t>
  </si>
  <si>
    <t>nutmeg-mace</t>
  </si>
  <si>
    <t>wfo-0000447317</t>
  </si>
  <si>
    <t>090811-090821</t>
  </si>
  <si>
    <t>spices; nutmeg, neither crushed nor ground-spices; mace, neither crushed nor ground</t>
  </si>
  <si>
    <t>j8</t>
  </si>
  <si>
    <t>Pepper (Seed)</t>
  </si>
  <si>
    <t>Pepper</t>
  </si>
  <si>
    <t>Pep</t>
  </si>
  <si>
    <t>Piper sp</t>
  </si>
  <si>
    <t>Piper sp.</t>
  </si>
  <si>
    <t>Piper betle + Piper methysticum + Piper nigrum + Piper longum</t>
  </si>
  <si>
    <t>6.02.02.01</t>
  </si>
  <si>
    <t>pepper, black</t>
  </si>
  <si>
    <t>wfo-4000029808</t>
  </si>
  <si>
    <t>spices; pepper (of the genus Piper), neither crushed nor ground</t>
  </si>
  <si>
    <t>j8.1</t>
  </si>
  <si>
    <t>Pepper (Fruit)</t>
  </si>
  <si>
    <t>j13</t>
  </si>
  <si>
    <t>Star Anise or Badium</t>
  </si>
  <si>
    <t>Star Anise</t>
  </si>
  <si>
    <t>Sta</t>
  </si>
  <si>
    <t>Illicium verum</t>
  </si>
  <si>
    <t>anise seed</t>
  </si>
  <si>
    <t>wfo-0000730107</t>
  </si>
  <si>
    <t>i13</t>
  </si>
  <si>
    <t>Turmeric</t>
  </si>
  <si>
    <t>Turm</t>
  </si>
  <si>
    <t>Curcuma longa</t>
  </si>
  <si>
    <t>turmeric</t>
  </si>
  <si>
    <t>wfo-0000365771</t>
  </si>
  <si>
    <t>spices; turmeric (Curcuma)</t>
  </si>
  <si>
    <t>j10</t>
  </si>
  <si>
    <t>Vanilla</t>
  </si>
  <si>
    <t>Van</t>
  </si>
  <si>
    <t>Vanilla sp</t>
  </si>
  <si>
    <t>Vanilla planifolia</t>
  </si>
  <si>
    <t>6.02.02.06</t>
  </si>
  <si>
    <t>vanilla</t>
  </si>
  <si>
    <t>wfo-4000040017</t>
  </si>
  <si>
    <t>spices; vanilla, neither crushed nor ground</t>
  </si>
  <si>
    <t>i3</t>
  </si>
  <si>
    <t>Starchy Staples</t>
  </si>
  <si>
    <t>StSt</t>
  </si>
  <si>
    <t>Cassava or Yuca</t>
  </si>
  <si>
    <t>Cassava</t>
  </si>
  <si>
    <t>Cass</t>
  </si>
  <si>
    <t>Manihot esculenta</t>
  </si>
  <si>
    <t>cassava (manioc)</t>
  </si>
  <si>
    <t>wfo-0000235507</t>
  </si>
  <si>
    <t>vegetable roots and tubers; manioc (cassava), with high starch or inulin content, fresh, chilled, frozen or dried, whether or not sliced or in the form of pellets</t>
  </si>
  <si>
    <t>cassava</t>
  </si>
  <si>
    <t>e23</t>
  </si>
  <si>
    <t>Plantains and Cooking Banana</t>
  </si>
  <si>
    <t>Cooking Banana</t>
  </si>
  <si>
    <t>CoBa</t>
  </si>
  <si>
    <t>plantain</t>
  </si>
  <si>
    <t>fruit, edible; plantains, fresh or dried</t>
  </si>
  <si>
    <t>e30</t>
  </si>
  <si>
    <t>Enset</t>
  </si>
  <si>
    <t>Ens</t>
  </si>
  <si>
    <t>Ensete ventricosum</t>
  </si>
  <si>
    <t>i14</t>
  </si>
  <si>
    <t>Yautia or New Cocoyam</t>
  </si>
  <si>
    <t>New Cocoyam</t>
  </si>
  <si>
    <t>New</t>
  </si>
  <si>
    <t>Xanthosoma sp</t>
  </si>
  <si>
    <t>Xanthosoma sp.</t>
  </si>
  <si>
    <t>Xanthosoma sagittifolium + Xanthosoma brasiliense</t>
  </si>
  <si>
    <t>yautia</t>
  </si>
  <si>
    <t>wfo-4000040897</t>
  </si>
  <si>
    <t>vegetable roots and tubers; yautia (Xanthosoma spp.) with high starch or inulin content, fresh, chilled, frozen or dried, whether or not sliced or in the form of pellets</t>
  </si>
  <si>
    <t>i7</t>
  </si>
  <si>
    <t>Potato</t>
  </si>
  <si>
    <t>Pot</t>
  </si>
  <si>
    <t>Solanum tuberosum</t>
  </si>
  <si>
    <t>potato</t>
  </si>
  <si>
    <t>wfo-0001031908</t>
  </si>
  <si>
    <t>vegetables; potatoes (other than seed), fresh or chilled</t>
  </si>
  <si>
    <t>i9</t>
  </si>
  <si>
    <t>Sweet Potato</t>
  </si>
  <si>
    <t>SwPo</t>
  </si>
  <si>
    <t>Ipomoea batatas</t>
  </si>
  <si>
    <t>potato, sweet</t>
  </si>
  <si>
    <t>wfo-0001297246</t>
  </si>
  <si>
    <t>vegetable roots and tubers; sweet potatoes, with high starch or inulin content, fresh, chilled, frozen or dried, whether or not sliced or in the form of pellets</t>
  </si>
  <si>
    <t>sweet potato</t>
  </si>
  <si>
    <t>i10</t>
  </si>
  <si>
    <t>Taro or Old Cocoyam or Arrowroot</t>
  </si>
  <si>
    <t>Taro</t>
  </si>
  <si>
    <t>Tar</t>
  </si>
  <si>
    <t>Colocasia esculenta</t>
  </si>
  <si>
    <t>arrowroot</t>
  </si>
  <si>
    <t>wfo-0000917419</t>
  </si>
  <si>
    <t>vegetable roots and tubers; taro (Colocasia spp.) with high starch or inulin content, fresh, chilled, frozen or dried, whether or not sliced or in the form of pellets</t>
  </si>
  <si>
    <t>i16</t>
  </si>
  <si>
    <t>Water Yam</t>
  </si>
  <si>
    <t>WaYa</t>
  </si>
  <si>
    <t>Dioscorea alata</t>
  </si>
  <si>
    <t>wfo-0000388864</t>
  </si>
  <si>
    <t>i17</t>
  </si>
  <si>
    <t>White Yam</t>
  </si>
  <si>
    <t>WhYa</t>
  </si>
  <si>
    <t>Dioscorea cayennensis subsp. Rotundata</t>
  </si>
  <si>
    <t>wfo-0000389753</t>
  </si>
  <si>
    <t>i15</t>
  </si>
  <si>
    <t>Yacon</t>
  </si>
  <si>
    <t>Yac</t>
  </si>
  <si>
    <t>Smallanthus sonchifolius</t>
  </si>
  <si>
    <t>wfo-0000081552</t>
  </si>
  <si>
    <t>i11</t>
  </si>
  <si>
    <t>Yam</t>
  </si>
  <si>
    <t>Dioscorea sp</t>
  </si>
  <si>
    <t>Dioscorea sp.</t>
  </si>
  <si>
    <t>Dioscorea alata + Dioscorea bulbifera + Dioscorea esculenta + Dioscorea rotundata + Dioscorea cayenensis + Dioscorea composita + Dioscorea dumetorum + Dioscorea floribunda + Dioscorea opposite + Dioscorea trifida</t>
  </si>
  <si>
    <t>yam</t>
  </si>
  <si>
    <t>wfo-4000011843</t>
  </si>
  <si>
    <t>vegetable roots and tubers; yams (Dioscorea spp.) with high starch or inulin content, fresh, chilled, frozen or dried, whether or not sliced or in the form of pellets</t>
  </si>
  <si>
    <t>yams</t>
  </si>
  <si>
    <t>k42</t>
  </si>
  <si>
    <t>Vegetables</t>
  </si>
  <si>
    <t>Ve</t>
  </si>
  <si>
    <t>African Nightshade</t>
  </si>
  <si>
    <t>AfNi</t>
  </si>
  <si>
    <t>Solanum nigrum</t>
  </si>
  <si>
    <t>wfo-0001029814</t>
  </si>
  <si>
    <t>k28</t>
  </si>
  <si>
    <t>Amaranth (Leaf)</t>
  </si>
  <si>
    <t>k4</t>
  </si>
  <si>
    <t>Artichoke</t>
  </si>
  <si>
    <t>Artichokes</t>
  </si>
  <si>
    <t>Art</t>
  </si>
  <si>
    <t>Cynara cardunculus</t>
  </si>
  <si>
    <t>2.01.01</t>
  </si>
  <si>
    <t>artichoke</t>
  </si>
  <si>
    <t>wfo-0000013358</t>
  </si>
  <si>
    <t>vegetables; globe artichokes, fresh or chilled</t>
  </si>
  <si>
    <t>k5</t>
  </si>
  <si>
    <t>Asparagus</t>
  </si>
  <si>
    <t>Asp</t>
  </si>
  <si>
    <t>Asparagus officinalis</t>
  </si>
  <si>
    <t>2.01.02</t>
  </si>
  <si>
    <t>asparagus</t>
  </si>
  <si>
    <t>wfo-0000634022</t>
  </si>
  <si>
    <t>vegetables; asparagus, fresh or chilled</t>
  </si>
  <si>
    <t>i8</t>
  </si>
  <si>
    <t>Beetroot</t>
  </si>
  <si>
    <t>Bee</t>
  </si>
  <si>
    <t>Beta vulgaris</t>
  </si>
  <si>
    <t>Beta vulgaris sp.</t>
  </si>
  <si>
    <t>beet, fodder (mangel)-beet, red-beet, sugar-beet, sugar for fodder-beet, sugar for seeds</t>
  </si>
  <si>
    <t>wfo-0000564998</t>
  </si>
  <si>
    <t>vegetables, root; salad beetroot, salsify, celeric, radishes and similar edible roots, fresh or chilled</t>
  </si>
  <si>
    <t>k22</t>
  </si>
  <si>
    <t>Bitter Melon</t>
  </si>
  <si>
    <t>Bit</t>
  </si>
  <si>
    <t>Momordica charantia</t>
  </si>
  <si>
    <t>Momordica sp.</t>
  </si>
  <si>
    <t>Momordica charantia + Momordica cochinchinensis +</t>
  </si>
  <si>
    <t>wfo-0000376916</t>
  </si>
  <si>
    <t>k6</t>
  </si>
  <si>
    <t>Cabbage</t>
  </si>
  <si>
    <t>Cab</t>
  </si>
  <si>
    <t>Brassica oleracea</t>
  </si>
  <si>
    <t>Brassica oleracea sp.</t>
  </si>
  <si>
    <t>2.01.03</t>
  </si>
  <si>
    <t>cabbage (red, white, savoy)</t>
  </si>
  <si>
    <t>wfo-0000571350</t>
  </si>
  <si>
    <t>vegetables; cabbage (head) lettuce (Lactuca sativa), fresh or chilled</t>
  </si>
  <si>
    <t>k35</t>
  </si>
  <si>
    <t>Calabash or Bottle Gourd</t>
  </si>
  <si>
    <t>k18</t>
  </si>
  <si>
    <t>Capsicum or Bell Pepper</t>
  </si>
  <si>
    <t>Capsicum</t>
  </si>
  <si>
    <t>Capsicum annuum</t>
  </si>
  <si>
    <t>6.02.01.01</t>
  </si>
  <si>
    <t>sweet pepper</t>
  </si>
  <si>
    <t>wfo-0001019982</t>
  </si>
  <si>
    <t>vegetables; fruits of the genus Capsicum or of the genus Pimenta, fresh or chilled</t>
  </si>
  <si>
    <t>i2</t>
  </si>
  <si>
    <t>Carrot</t>
  </si>
  <si>
    <t>Car</t>
  </si>
  <si>
    <t>Daucus carota</t>
  </si>
  <si>
    <t>2.03.01</t>
  </si>
  <si>
    <t>carrot, edible</t>
  </si>
  <si>
    <t>wfo-0000638442-wfo-0000391752</t>
  </si>
  <si>
    <t>vegetables, root; carrots and turnips, fresh or chilled</t>
  </si>
  <si>
    <t>i3.1</t>
  </si>
  <si>
    <t>Cassava or Yuca (Leaf)</t>
  </si>
  <si>
    <t>k7</t>
  </si>
  <si>
    <t>Cauliflower &amp; Broccoli</t>
  </si>
  <si>
    <t>Cau</t>
  </si>
  <si>
    <t>Brassica oleracea vars. botrytis &amp; italica</t>
  </si>
  <si>
    <t>2.01.04</t>
  </si>
  <si>
    <t>cauliflower</t>
  </si>
  <si>
    <t>vegetables, Brassica; cauliflowers and headed broccoli, fresh or chilled</t>
  </si>
  <si>
    <t>k17</t>
  </si>
  <si>
    <t>Celery</t>
  </si>
  <si>
    <t>Cel</t>
  </si>
  <si>
    <t>Apium graveolens</t>
  </si>
  <si>
    <t>Apium graveolens sp.</t>
  </si>
  <si>
    <t>2.01.90</t>
  </si>
  <si>
    <t>celery</t>
  </si>
  <si>
    <t>wfo-0000540626</t>
  </si>
  <si>
    <t>vegetables; celery (other than celeriac), fresh or chilled</t>
  </si>
  <si>
    <t>j4</t>
  </si>
  <si>
    <t>Chili &amp; Hot Peppers</t>
  </si>
  <si>
    <t>Chili</t>
  </si>
  <si>
    <t>Chi</t>
  </si>
  <si>
    <t>Capsicum sp</t>
  </si>
  <si>
    <t>Capsicum sp.</t>
  </si>
  <si>
    <t>chili, dry (all varieties)-chili, fresh (all varieties)</t>
  </si>
  <si>
    <t>wfo-4000006624</t>
  </si>
  <si>
    <t>h14.1</t>
  </si>
  <si>
    <t>Common Bean (Leaf)</t>
  </si>
  <si>
    <t>k31</t>
  </si>
  <si>
    <t>Common Purslane</t>
  </si>
  <si>
    <t>CoPu</t>
  </si>
  <si>
    <t>Portulaca oleracea</t>
  </si>
  <si>
    <t>wfo-0000484425</t>
  </si>
  <si>
    <t>h8.2</t>
  </si>
  <si>
    <t>Cowpea (Leaf)</t>
  </si>
  <si>
    <t>k8</t>
  </si>
  <si>
    <t>Cucumber</t>
  </si>
  <si>
    <t>Cuc</t>
  </si>
  <si>
    <t>Cucumis sativus</t>
  </si>
  <si>
    <t>2.02.01</t>
  </si>
  <si>
    <t>cucumber</t>
  </si>
  <si>
    <t>wfo-0000628992</t>
  </si>
  <si>
    <t>vegetables; cucumbers and gherkins, fresh or chilled</t>
  </si>
  <si>
    <t>k16</t>
  </si>
  <si>
    <t>Eggplant</t>
  </si>
  <si>
    <t>Eggp</t>
  </si>
  <si>
    <t>Solanum melongena</t>
  </si>
  <si>
    <t>2.02.02</t>
  </si>
  <si>
    <t>eggplant</t>
  </si>
  <si>
    <t>wfo-0001029464</t>
  </si>
  <si>
    <t>vegetables; aubergines, (e.g. plants), fresh or chilled</t>
  </si>
  <si>
    <t>k27</t>
  </si>
  <si>
    <t>Endive</t>
  </si>
  <si>
    <t>Cichorium endivia</t>
  </si>
  <si>
    <t>endive</t>
  </si>
  <si>
    <t>wfo-0000121598</t>
  </si>
  <si>
    <t>vegetables; chicory (Cichorium spp.), (other than witloof chicory), fresh or chilled</t>
  </si>
  <si>
    <t>k36</t>
  </si>
  <si>
    <t>Eru</t>
  </si>
  <si>
    <t>Gnetum africanum</t>
  </si>
  <si>
    <t>wfo-0000795564</t>
  </si>
  <si>
    <t>k34</t>
  </si>
  <si>
    <t>Ethiopian Eggplant</t>
  </si>
  <si>
    <t>Eth</t>
  </si>
  <si>
    <t>Solanum aethiopicum</t>
  </si>
  <si>
    <t>wfo-0001025760</t>
  </si>
  <si>
    <t>k26</t>
  </si>
  <si>
    <t>k33</t>
  </si>
  <si>
    <t>Fluted Pumpkin</t>
  </si>
  <si>
    <t>Flu</t>
  </si>
  <si>
    <t>Telfairia occidentalis</t>
  </si>
  <si>
    <t>wfo-0000408984</t>
  </si>
  <si>
    <t>k33.1</t>
  </si>
  <si>
    <t>i5</t>
  </si>
  <si>
    <t>Garlic</t>
  </si>
  <si>
    <t>Gar</t>
  </si>
  <si>
    <t>Allium sativum</t>
  </si>
  <si>
    <t>2.03.03</t>
  </si>
  <si>
    <t>garlic, dry-garlic, green</t>
  </si>
  <si>
    <t>wfo-0000757248</t>
  </si>
  <si>
    <t>vegetables, alliaceous; garlic, fresh or chilled</t>
  </si>
  <si>
    <t>k41</t>
  </si>
  <si>
    <t>Huckleberry</t>
  </si>
  <si>
    <t>Huc</t>
  </si>
  <si>
    <t>Solanum scabrum</t>
  </si>
  <si>
    <t>wfo-0001031077</t>
  </si>
  <si>
    <t>k25</t>
  </si>
  <si>
    <t>Kale</t>
  </si>
  <si>
    <t>Kal</t>
  </si>
  <si>
    <t>Brassica oleracea var. acephala</t>
  </si>
  <si>
    <t>kale</t>
  </si>
  <si>
    <t>cabbages, cauliflowers, kohlrabi, kale and similar edible brassicas; fresh or chilled</t>
  </si>
  <si>
    <t>k9</t>
  </si>
  <si>
    <t>Leeks</t>
  </si>
  <si>
    <t>Lee</t>
  </si>
  <si>
    <t>Allium ampeloprasum</t>
  </si>
  <si>
    <t>2.03.05</t>
  </si>
  <si>
    <t>leek</t>
  </si>
  <si>
    <t>wfo-0000755607</t>
  </si>
  <si>
    <t>vegetables, alliaceous; leeks and other kinds n.e.c. in heading no. 0703, fresh or chilled</t>
  </si>
  <si>
    <t>k10</t>
  </si>
  <si>
    <t>Lettuce</t>
  </si>
  <si>
    <t>Let</t>
  </si>
  <si>
    <t>Lactuca sativa</t>
  </si>
  <si>
    <t>Lactuca sativa var. capitata</t>
  </si>
  <si>
    <t>2.01.05</t>
  </si>
  <si>
    <t>lettuce</t>
  </si>
  <si>
    <t>wfo-0000128816</t>
  </si>
  <si>
    <t>vegetables; lettuce (Lactuca sativa), (other than cabbage lettuce), fresh or chilled</t>
  </si>
  <si>
    <t>k11</t>
  </si>
  <si>
    <t>Okra</t>
  </si>
  <si>
    <t>Okr</t>
  </si>
  <si>
    <t>Abelmoschus esculentus</t>
  </si>
  <si>
    <t>2.02.05</t>
  </si>
  <si>
    <t>okra</t>
  </si>
  <si>
    <t>wfo-0000510862</t>
  </si>
  <si>
    <t>k12</t>
  </si>
  <si>
    <t>Onion and Shallot (Total Yield)</t>
  </si>
  <si>
    <t>Onion</t>
  </si>
  <si>
    <t>Oni</t>
  </si>
  <si>
    <t>Allium cepa</t>
  </si>
  <si>
    <t>Allium cepa sp.</t>
  </si>
  <si>
    <t>Allium cepa + Allium cepa var. cepa + Allium cepa var. aggregatum + Allium cepa x A. fistulosum</t>
  </si>
  <si>
    <t>2.03.04</t>
  </si>
  <si>
    <t>onion, dry</t>
  </si>
  <si>
    <t>wfo-0000755919</t>
  </si>
  <si>
    <t>vegetables, alliaceous; onions and shallots, fresh or chilled</t>
  </si>
  <si>
    <t>k12.1</t>
  </si>
  <si>
    <t>k12.2</t>
  </si>
  <si>
    <t>Onion and Shallot (Marketable Yield)</t>
  </si>
  <si>
    <t>k12.3</t>
  </si>
  <si>
    <t>Onion and Shallot (Non-marketable Yield)</t>
  </si>
  <si>
    <t>k37</t>
  </si>
  <si>
    <t>Parsnip</t>
  </si>
  <si>
    <t>Par</t>
  </si>
  <si>
    <t>Pastinaca sativa</t>
  </si>
  <si>
    <t>k14</t>
  </si>
  <si>
    <t>Pumpkin</t>
  </si>
  <si>
    <t>Pum</t>
  </si>
  <si>
    <t>Cucurbita maxima</t>
  </si>
  <si>
    <t>2.02.04</t>
  </si>
  <si>
    <t>pumpkin, edible</t>
  </si>
  <si>
    <t>wfo-0000629123-wfo-0000629095-wfo-0000629110</t>
  </si>
  <si>
    <t>vegetables; pumpkins, squash and gourds (Cucurbita spp.), fresh or chilled</t>
  </si>
  <si>
    <t>k14.1</t>
  </si>
  <si>
    <t>Pumpkin (Leaf)</t>
  </si>
  <si>
    <t>k20</t>
  </si>
  <si>
    <t>Radish &amp; Daikon</t>
  </si>
  <si>
    <t>Radish</t>
  </si>
  <si>
    <t>Rad</t>
  </si>
  <si>
    <t>wfo-0000735144</t>
  </si>
  <si>
    <t>k29</t>
  </si>
  <si>
    <t>Rape or Canola (Leaf)</t>
  </si>
  <si>
    <t>Rape</t>
  </si>
  <si>
    <t>Rap</t>
  </si>
  <si>
    <t>rapeseed (colza)</t>
  </si>
  <si>
    <t>wfo-0000571271</t>
  </si>
  <si>
    <t>rapeseed</t>
  </si>
  <si>
    <t>k30</t>
  </si>
  <si>
    <t>Arugula or Rocket</t>
  </si>
  <si>
    <t>Rocket</t>
  </si>
  <si>
    <t>Roc</t>
  </si>
  <si>
    <t>Eruca vesicaria</t>
  </si>
  <si>
    <t>wfo-0000677413</t>
  </si>
  <si>
    <t>k15</t>
  </si>
  <si>
    <t>Spinach</t>
  </si>
  <si>
    <t>Spi</t>
  </si>
  <si>
    <t>Spinacia oleracea</t>
  </si>
  <si>
    <t>2.01.06</t>
  </si>
  <si>
    <t>spinach</t>
  </si>
  <si>
    <t>wfo-0000437543</t>
  </si>
  <si>
    <t>vegetables; spinach, new zealand spinach and orache spinach (garden spinach), fresh or chilled</t>
  </si>
  <si>
    <t>k13</t>
  </si>
  <si>
    <t>Scallions, Green Onions or Spring Onions</t>
  </si>
  <si>
    <t>Spring Onion</t>
  </si>
  <si>
    <t>Spr</t>
  </si>
  <si>
    <t>Allium sp</t>
  </si>
  <si>
    <t>Allium sp.</t>
  </si>
  <si>
    <t>Allium ampeloprasum + Allium cepa + Allium fistulosum + Allium sativum + Allium cepa var. cepa + Allium tuberosum + Allium schoenoprasum + Allium cepa var. aggregatum + Allium cepa x A. fistulosum + Allium chinense + Allium ursinum + Ecballium elaterium</t>
  </si>
  <si>
    <t>onion green</t>
  </si>
  <si>
    <t>wfo-4000001260</t>
  </si>
  <si>
    <t>k38</t>
  </si>
  <si>
    <t>Squash (C.Moschata)</t>
  </si>
  <si>
    <t>CuMo</t>
  </si>
  <si>
    <t>Cucurbita moschata</t>
  </si>
  <si>
    <t>wfo-0000629110</t>
  </si>
  <si>
    <t>k24</t>
  </si>
  <si>
    <t>Sunchoke</t>
  </si>
  <si>
    <t>Sunc</t>
  </si>
  <si>
    <t>Helianthus tuberosus</t>
  </si>
  <si>
    <t>wfo-0000091975</t>
  </si>
  <si>
    <t>vegetable roots and tubers; arrowroot, salep, jerusalem artichokes and similar roots and tubers (not manioc, sweet potatoes, yams, taro or yautia), high starch or inulin content, fresh, chilled, frozen, dried, sliced or not, or in pellet form; sago pith</t>
  </si>
  <si>
    <t>i9.1</t>
  </si>
  <si>
    <t>Sweet Potato (Leaf)</t>
  </si>
  <si>
    <t>k23</t>
  </si>
  <si>
    <t>Swiss Chard</t>
  </si>
  <si>
    <t>Swi</t>
  </si>
  <si>
    <t>e27</t>
  </si>
  <si>
    <t>Tomato</t>
  </si>
  <si>
    <t>Tom</t>
  </si>
  <si>
    <t>Solanum lycopersicum</t>
  </si>
  <si>
    <t>Lycopersicon esculentum</t>
  </si>
  <si>
    <t>2.02.03</t>
  </si>
  <si>
    <t>tomato</t>
  </si>
  <si>
    <t>wfo-0001029216</t>
  </si>
  <si>
    <t>vegetables; tomatoes, fresh or chilled</t>
  </si>
  <si>
    <t>e27.1</t>
  </si>
  <si>
    <t>Tomato (Total Yield)</t>
  </si>
  <si>
    <t>e27.2</t>
  </si>
  <si>
    <t>Tomato (Marketable Yield)</t>
  </si>
  <si>
    <t>e27.3</t>
  </si>
  <si>
    <t>Tomato (Non-marketable Yield)</t>
  </si>
  <si>
    <t>k40</t>
  </si>
  <si>
    <t>Turkey berry</t>
  </si>
  <si>
    <t>TuBe</t>
  </si>
  <si>
    <t>Solanum torvum</t>
  </si>
  <si>
    <t>k21</t>
  </si>
  <si>
    <t>Turnip</t>
  </si>
  <si>
    <t>Tur</t>
  </si>
  <si>
    <t>Brassica rapa</t>
  </si>
  <si>
    <t>Brassica rapa sp.</t>
  </si>
  <si>
    <t>Brassica rapa Gaisin gr. + Brassica rapa Pak Choi + Brassica rapa var. rapifera</t>
  </si>
  <si>
    <t>2.03.02</t>
  </si>
  <si>
    <t>turnip, edible</t>
  </si>
  <si>
    <t>wfo-0000571544</t>
  </si>
  <si>
    <t>k32</t>
  </si>
  <si>
    <t>Waterleaf</t>
  </si>
  <si>
    <t>Wat</t>
  </si>
  <si>
    <t>Talinum fruticosum</t>
  </si>
  <si>
    <t>wfo-0000454637</t>
  </si>
  <si>
    <t>k19</t>
  </si>
  <si>
    <t>Zucchini &amp; Summer Squash</t>
  </si>
  <si>
    <t>Zucchini</t>
  </si>
  <si>
    <t>Zuc</t>
  </si>
  <si>
    <t>Cucurbita pepo</t>
  </si>
  <si>
    <t>With soft shells.</t>
  </si>
  <si>
    <t>wfo-0000629123</t>
  </si>
  <si>
    <t>Values_Old</t>
  </si>
  <si>
    <t>Values_New</t>
  </si>
  <si>
    <t>GPT_Description_Checked</t>
  </si>
  <si>
    <t>Translation_Source</t>
  </si>
  <si>
    <t>Value_Spanish</t>
  </si>
  <si>
    <t>Description_Spanish</t>
  </si>
  <si>
    <t>AF.Unit</t>
  </si>
  <si>
    <t>% shade</t>
  </si>
  <si>
    <t>trees/ha</t>
  </si>
  <si>
    <t>trees/m2</t>
  </si>
  <si>
    <t>trees/acre</t>
  </si>
  <si>
    <t>Percentage</t>
  </si>
  <si>
    <t>g/kg</t>
  </si>
  <si>
    <t>Grams per kilogram.</t>
  </si>
  <si>
    <t xml:space="preserve">g/100ml </t>
  </si>
  <si>
    <t>mg/kg</t>
  </si>
  <si>
    <t>Miligrams per kilogram.</t>
  </si>
  <si>
    <t>mg/ml</t>
  </si>
  <si>
    <t>g/l</t>
  </si>
  <si>
    <t>mg/l</t>
  </si>
  <si>
    <t>Miligrams per liter.</t>
  </si>
  <si>
    <t>ml/l</t>
  </si>
  <si>
    <t>Mililiter per liter.</t>
  </si>
  <si>
    <t>ppm</t>
  </si>
  <si>
    <t>EC</t>
  </si>
  <si>
    <t>Emulsifiable concentrate</t>
  </si>
  <si>
    <t>WP</t>
  </si>
  <si>
    <t>Wettable powder</t>
  </si>
  <si>
    <t>SL</t>
  </si>
  <si>
    <t>Soluble (liquid) concentrate</t>
  </si>
  <si>
    <t>SP</t>
  </si>
  <si>
    <t>Soluble powder</t>
  </si>
  <si>
    <t>SC</t>
  </si>
  <si>
    <t>Suspension concentrate</t>
  </si>
  <si>
    <t>Capsule suspension</t>
  </si>
  <si>
    <t>WG</t>
  </si>
  <si>
    <t>Water dispersible granule</t>
  </si>
  <si>
    <t>GR</t>
  </si>
  <si>
    <t>Granules</t>
  </si>
  <si>
    <t>Spraying</t>
  </si>
  <si>
    <t>Application of liquid agro-chemicals as fine droplets using various types of sprayers.</t>
  </si>
  <si>
    <t>Dusting</t>
  </si>
  <si>
    <t>Dispensing dry agro-chemical particles in powder or dust form over the target area.</t>
  </si>
  <si>
    <t>Fogging</t>
  </si>
  <si>
    <t>Creating a mist or fog of agro-chemical droplets using specialized fogging machines.</t>
  </si>
  <si>
    <t>Aerial Application</t>
  </si>
  <si>
    <t>Application of agro-chemicals from aircraft, typically used for large agricultural fields.</t>
  </si>
  <si>
    <t>Seed Treatment</t>
  </si>
  <si>
    <t>Coating seeds with agro-chemical formulations before planting to protect crops from pests.</t>
  </si>
  <si>
    <t>Soil Incorporation</t>
  </si>
  <si>
    <t>Mixing agro-chemicals into the soil before planting or after crop emergence.</t>
  </si>
  <si>
    <t>Baiting</t>
  </si>
  <si>
    <t>Placing agro-chemical-laced baits or traps in areas frequented by pests.</t>
  </si>
  <si>
    <t>Trunk Injection</t>
  </si>
  <si>
    <t>Direct injection of agro-chemicals into tree trunks to combat tree pests or diseases.</t>
  </si>
  <si>
    <t>Chemigation</t>
  </si>
  <si>
    <t>Application of agro-chemicals through irrigation systems for precise distribution.</t>
  </si>
  <si>
    <t>Paint-On Application</t>
  </si>
  <si>
    <t>Applying agro-chemicals directly to plant surfaces or structures using brushes or rollers.</t>
  </si>
  <si>
    <t>Drenching</t>
  </si>
  <si>
    <t>Pouring or soaking soil around plants with a agro-chemical solution to target root pests.</t>
  </si>
  <si>
    <t>Dipping</t>
  </si>
  <si>
    <t>Application of chemicals to livestock by immersing the animal in a solution</t>
  </si>
  <si>
    <t>Spot Treatment</t>
  </si>
  <si>
    <t>Applying agro-chemicals to specific areas or individual plants, minimizing use.</t>
  </si>
  <si>
    <t>Misting</t>
  </si>
  <si>
    <t>Creating a fine mist of agro-chemical droplets in enclosed spaces using misting equipment.</t>
  </si>
  <si>
    <t>Injected</t>
  </si>
  <si>
    <t>Animals were injected with a medicine/vaccine</t>
  </si>
  <si>
    <t>Oral</t>
  </si>
  <si>
    <t>Administering chemicals to livestock through the mouth</t>
  </si>
  <si>
    <t>Method of agro-chemical application is unknown.</t>
  </si>
  <si>
    <t>% of Diet</t>
  </si>
  <si>
    <t>% Diet</t>
  </si>
  <si>
    <t>Kilograms per hectare.</t>
  </si>
  <si>
    <t>l/ha</t>
  </si>
  <si>
    <t>Liters per hectare.</t>
  </si>
  <si>
    <t>g/ha</t>
  </si>
  <si>
    <t>Grams per hectare.</t>
  </si>
  <si>
    <t>ml/ha</t>
  </si>
  <si>
    <t>Mililiter per hectare.</t>
  </si>
  <si>
    <t>ml/kg seed</t>
  </si>
  <si>
    <t>Mililiter per Kilogram seed</t>
  </si>
  <si>
    <t>Not GPT</t>
  </si>
  <si>
    <t>ml/100 kg seed</t>
  </si>
  <si>
    <t>Mililiter per 100kg Seed</t>
  </si>
  <si>
    <t>ml/1000 kg seed</t>
  </si>
  <si>
    <t>Mililiter per 1000kg Seed</t>
  </si>
  <si>
    <t>mL</t>
  </si>
  <si>
    <t>ml</t>
  </si>
  <si>
    <t>ml/individual</t>
  </si>
  <si>
    <t>ml/10 kg BW;mL/10kg BW;ml/10 kg body weight;ml/10 kg LW;ml/10kg LW;mL/10 kg BW</t>
  </si>
  <si>
    <t>ml/10kg body weight</t>
  </si>
  <si>
    <t>ml/50 kg BW;ml/50kg BW</t>
  </si>
  <si>
    <t>ml/50kg body weight</t>
  </si>
  <si>
    <t>mL/L</t>
  </si>
  <si>
    <t>ml/25 l water</t>
  </si>
  <si>
    <t>ml/25l</t>
  </si>
  <si>
    <t>g/l water;g/L</t>
  </si>
  <si>
    <t>Grams per liter.</t>
  </si>
  <si>
    <t>g/100 kg seed</t>
  </si>
  <si>
    <t>Grams per 100kg Seed</t>
  </si>
  <si>
    <t>mg/individual</t>
  </si>
  <si>
    <t>mg/kg live weight;mg/kg LW;mg/kg BW;mg/kg of BW</t>
  </si>
  <si>
    <t>mg/kg body weight</t>
  </si>
  <si>
    <t>g/kg diet</t>
  </si>
  <si>
    <t>mg/g diet</t>
  </si>
  <si>
    <t>mg/kg diet</t>
  </si>
  <si>
    <t>mg/seed</t>
  </si>
  <si>
    <t>Miligrams per seed.</t>
  </si>
  <si>
    <t>mg/g</t>
  </si>
  <si>
    <t>Miligrams per gram.</t>
  </si>
  <si>
    <t>Error.Type</t>
  </si>
  <si>
    <t>SE (Standard Error)</t>
  </si>
  <si>
    <t>This is a measure of the precision of the sample mean estimate.</t>
  </si>
  <si>
    <t>SEM (Standard Error)</t>
  </si>
  <si>
    <t>SEM (Standard Error of Mean)</t>
  </si>
  <si>
    <t>This is the standard error of the mean.</t>
  </si>
  <si>
    <t>SD (Standard Deviation)</t>
  </si>
  <si>
    <t>This is a measure of the amount of variation or dispersion in a set of data.</t>
  </si>
  <si>
    <t>CV (Co-efficient of Variation)</t>
  </si>
  <si>
    <t>This is a measure of relative variability in the sample or population.</t>
  </si>
  <si>
    <t>Grouped SE (Standard Error)</t>
  </si>
  <si>
    <t>This is the standard error computed from grouped data.</t>
  </si>
  <si>
    <t>Grouped SEM (Standard Error of Mean)</t>
  </si>
  <si>
    <t>This is the standard error of the mean that is computed from grouped data.</t>
  </si>
  <si>
    <t>Grouped SD (Standard Deviation)</t>
  </si>
  <si>
    <t>This is the standard deviation that is computed from grouped data.</t>
  </si>
  <si>
    <t>Grouped SED (Standard Error of Difference Between Means)</t>
  </si>
  <si>
    <t>This is the standard error of the difference between means that is computed from grouped data.</t>
  </si>
  <si>
    <t>Banding (Double)</t>
  </si>
  <si>
    <t>A method of fertilizer application where two narrow bands are created on opposite sides of the plant row.</t>
  </si>
  <si>
    <t>Added to Planting Hole</t>
  </si>
  <si>
    <t>Fertilizer is added to a planting hole, often associated with planting of tree crops.</t>
  </si>
  <si>
    <t>Banding (Side)</t>
  </si>
  <si>
    <t>A method of fertilizer application where fertilizer bands are placed on one side of the plant row.</t>
  </si>
  <si>
    <t>Banding (Single)</t>
  </si>
  <si>
    <t>A method of fertilizer application where a narrow band is created alongside the plant row.</t>
  </si>
  <si>
    <t>Basal</t>
  </si>
  <si>
    <t>A method of fertilizer application where fertilizer is applied at the bottom of the planting hole.</t>
  </si>
  <si>
    <t>Base Dressing</t>
  </si>
  <si>
    <t>A method of fertilizer application where fertilizer is broadcast and incorporated into the soil prior to planting.</t>
  </si>
  <si>
    <t>Broadcast</t>
  </si>
  <si>
    <t>A method of uniformly spreading dry fertilizer over soil surface either by hand or mechanically, using a broadcaster.</t>
  </si>
  <si>
    <t>Dollop</t>
  </si>
  <si>
    <t>A controlled amount of liquid or dry fertilizer manually placed around a plant's base.</t>
  </si>
  <si>
    <t>Drill</t>
  </si>
  <si>
    <t>A method of placing dry fertilizer below the soil surface, usually alongside the seed, with specialized equipment.</t>
  </si>
  <si>
    <t>Fertigation (Irrigation Water)</t>
  </si>
  <si>
    <t>A technique of delivering liquid fertilizer through irrigation water.</t>
  </si>
  <si>
    <t>Foliar</t>
  </si>
  <si>
    <t>A method of fertilizer application where nutrients are sprayed onto the leaves of plants.</t>
  </si>
  <si>
    <t>Liquid Injection</t>
  </si>
  <si>
    <t>The technique of injecting liquid fertilizer directly into the soil near the roots of plants.</t>
  </si>
  <si>
    <t>Microdosing</t>
  </si>
  <si>
    <t>The process of providing small, precise amounts of fertilizer to plants at specific intervals throughout the growing cycle.</t>
  </si>
  <si>
    <t>Plough Furrow (Single Band Placement)</t>
  </si>
  <si>
    <t>A method of fertilizer application where a furrow is dug in the soil using a plough, and the fertilizer is placed only in that furrow in a band.</t>
  </si>
  <si>
    <t>Ring</t>
  </si>
  <si>
    <t>Fertilizer is applied in a circular ring around the plant.</t>
  </si>
  <si>
    <t>Starter Solution</t>
  </si>
  <si>
    <t>Fertilizer is mixed with water and applied at the time of planting.</t>
  </si>
  <si>
    <t>Top/Surface/Side Dressing</t>
  </si>
  <si>
    <t>Fertilizer is spread on the soil surface around the plant or incorporated into the soil either on the surface or on the sides of the plant row.</t>
  </si>
  <si>
    <t>Fertilization method is unspecified.</t>
  </si>
  <si>
    <t>Gaseous Injection</t>
  </si>
  <si>
    <t>Fertilizer is injected into the soil as a gas.</t>
  </si>
  <si>
    <t>Top Dressing</t>
  </si>
  <si>
    <t>Surface Dressing</t>
  </si>
  <si>
    <t>Side Dressing</t>
  </si>
  <si>
    <t>Banding (Surface)</t>
  </si>
  <si>
    <t>Briquette</t>
  </si>
  <si>
    <t>A slow-releasing fertilizer compressed into a solid block and placed below the soil surface.</t>
  </si>
  <si>
    <t>Pellet</t>
  </si>
  <si>
    <t>Pelleted</t>
  </si>
  <si>
    <t>Fertilizer is compressed and shaped into pellets that are scattered across the soil surface or placed beneath it.</t>
  </si>
  <si>
    <t>Prilled</t>
  </si>
  <si>
    <t>Prilled fertilizer is formed into small, round pellets.</t>
  </si>
  <si>
    <t>Supergranulated</t>
  </si>
  <si>
    <t>Supergranulated fertilizer is a type of fertilizer that has been processed to form large granules. These granules are typically 2-4 mm in diameter and are designed to release nutrients slowly over time. Supergranulated fertilizers can be made from a variety of different nutrient sources, including nitrogen, phosphorus, and potassium.</t>
  </si>
  <si>
    <t>Humic Acid Coated</t>
  </si>
  <si>
    <t xml:space="preserve">Humic acid coating is a process of applying a layer of humic acid to fertilizer granules. </t>
  </si>
  <si>
    <t>Polymer Coated</t>
  </si>
  <si>
    <t>Polymer-coated fertilizers are designed to control the release of nutrients, such as nitrogen, over an extended period. This type of coating can serve multiple purposes, one of which is to minimize nutrient losses and emissions, particularly in the form of ammonia, which can occur when certain fertilizers, like urea, are applied to soil</t>
  </si>
  <si>
    <t>In-field</t>
  </si>
  <si>
    <t>From inside the experimental field.</t>
  </si>
  <si>
    <t>Off-farm (collected)</t>
  </si>
  <si>
    <t>Collected from outside the experimental field,farm or landholding, did not require purchasing.</t>
  </si>
  <si>
    <t>Off-farm (purchased)</t>
  </si>
  <si>
    <t>Collected from outside the experimental field,farm or landholding, required purchasing.</t>
  </si>
  <si>
    <t>Off-farm (Unknown)</t>
  </si>
  <si>
    <t>Off-farm (unknown)</t>
  </si>
  <si>
    <t>Collected from outside the experimental field,farm or landholding, unknown if purchased.</t>
  </si>
  <si>
    <t>On-farm</t>
  </si>
  <si>
    <t>From outside the experimental field, but within the same landholding or farm.</t>
  </si>
  <si>
    <t>Source of the material is not specified.</t>
  </si>
  <si>
    <t>Control fertilizer information</t>
  </si>
  <si>
    <t>A control where decisions are made without the use of any improved or new decision support tools or techniques.</t>
  </si>
  <si>
    <t>Improved fertilizer information</t>
  </si>
  <si>
    <t>Fertilizer decisions are made using an improved or new decision support tool or technique.</t>
  </si>
  <si>
    <t>Manual labour</t>
  </si>
  <si>
    <t>The activity uses manual labour. For example,  tilling,  planting or weeding by hand.</t>
  </si>
  <si>
    <t>Animal labour</t>
  </si>
  <si>
    <t>The activity uses animal labour. For example, implements are attached to a draft animal, such as a horse or donkey.</t>
  </si>
  <si>
    <t>Tractor</t>
  </si>
  <si>
    <t>The activity uses mechanical power in the form of a tractor. For example, a plough, spreader or sprayer attached to a tractor.</t>
  </si>
  <si>
    <t>It is unclear if the activity uses manual or animal labor or tractor mounted machinery.</t>
  </si>
  <si>
    <t>Control fertilizer precision</t>
  </si>
  <si>
    <t>A control representative that can be compared to a precision fertilizer practice.</t>
  </si>
  <si>
    <t>Variable application rate (VRA)</t>
  </si>
  <si>
    <t>Technology like GPS and GIS  is used to optimize fertilizer application rates across a field based on soil and crop requirements</t>
  </si>
  <si>
    <t>Soil Testing</t>
  </si>
  <si>
    <t>Soil tests are used to determine nutrient levels and pH, allowing for precise fertilizer recommendations.</t>
  </si>
  <si>
    <t>Yield Monitoring (Harvester)</t>
  </si>
  <si>
    <t>Employ yield monitors on harvesters collect data on crop performance, which informs fertilizer application decisions.</t>
  </si>
  <si>
    <t>Yield Monitoring (Field)</t>
  </si>
  <si>
    <t>The yield of the field is used to inform future fertilizer application decisions.</t>
  </si>
  <si>
    <t>Precision Placement</t>
  </si>
  <si>
    <t>Precisely positioning or depositing fertilizers in close proximity to the crop's root zone, optimizing nutrient uptake while minimizing waste and environmental impact</t>
  </si>
  <si>
    <t>Slow-Release Fertilizers</t>
  </si>
  <si>
    <t>Fertilizers with controlled-release properties to extend nutrient availability over time, reducing the risk of leaching and volatilization</t>
  </si>
  <si>
    <t>Nutrient Stabilizers</t>
  </si>
  <si>
    <t>Inhibitors added to fertilizers to reduce nutrient losses through processes like denitrification and ammonia volatilization.</t>
  </si>
  <si>
    <t>Remote Sensing</t>
  </si>
  <si>
    <t>Use satellite and aerial imagery to assess crop health and nutrient status, enabling precise adjustments to fertilizer applications.</t>
  </si>
  <si>
    <t>Grid Soil Sampling</t>
  </si>
  <si>
    <t>Divide fields into grids and collect soil samples at each grid point to create detailed nutrient maps for targeted application.</t>
  </si>
  <si>
    <t>Control fertilizer rate (farmer)</t>
  </si>
  <si>
    <t>A control fertilizer rate that represents a typical rate that farmers use in the experimental location.</t>
  </si>
  <si>
    <t>Control fertilizer rate (generic)</t>
  </si>
  <si>
    <t>A control fertilizer rate that represents a generic recommendation for a large area that is not tailored an individual site.</t>
  </si>
  <si>
    <t>Optimized fertilizer rate</t>
  </si>
  <si>
    <t>An optimized rate of fertilizer application that can be compared a non-optimized control.</t>
  </si>
  <si>
    <t>Control fertilizer timing (farmer)</t>
  </si>
  <si>
    <t>A control representative of typical farmer practice for the timing of fertilizer applications in the experimental location.</t>
  </si>
  <si>
    <t>Control fertilizer timing (fixed)</t>
  </si>
  <si>
    <t>A control representative of a fixed or calendar schedule fo fertilizer applications.</t>
  </si>
  <si>
    <t>Optimized fertilizer timing</t>
  </si>
  <si>
    <t>Optimized timing of fertilizer application that can be compared to a non-optimized control.</t>
  </si>
  <si>
    <t>% of Total</t>
  </si>
  <si>
    <t>Percentage of the total.</t>
  </si>
  <si>
    <t>g/tree</t>
  </si>
  <si>
    <t>g/plant</t>
  </si>
  <si>
    <t>Grams per plant.</t>
  </si>
  <si>
    <t>g/hole;g/hill</t>
  </si>
  <si>
    <t>g/station</t>
  </si>
  <si>
    <t>Grams per plant station (a planting station could contain multiple plants).</t>
  </si>
  <si>
    <t>Not GPT.</t>
  </si>
  <si>
    <t>cm3/ha</t>
  </si>
  <si>
    <t>Cubic centimeters per hectare.</t>
  </si>
  <si>
    <t>cm3/tree</t>
  </si>
  <si>
    <t>cm3/plant</t>
  </si>
  <si>
    <t>Cubic centimeters per plant.</t>
  </si>
  <si>
    <t>g/m2</t>
  </si>
  <si>
    <t>Grams per square meter.</t>
  </si>
  <si>
    <t>kg/feddan</t>
  </si>
  <si>
    <t>Kilograms per feddan.</t>
  </si>
  <si>
    <t>kg/ha;Kg/ha;Kg/ha/year</t>
  </si>
  <si>
    <t xml:space="preserve">Kilograms per hectare. </t>
  </si>
  <si>
    <t>m3/ha</t>
  </si>
  <si>
    <t xml:space="preserve">Cubic meters per hectare. </t>
  </si>
  <si>
    <t>Milliliter per hectare.</t>
  </si>
  <si>
    <t>Milliliter per liter.</t>
  </si>
  <si>
    <t>t/feddan</t>
  </si>
  <si>
    <t>Tonne per feddan.</t>
  </si>
  <si>
    <t>t/ha;Mg/ha</t>
  </si>
  <si>
    <t>t/ha</t>
  </si>
  <si>
    <t>Tonne per hectare.</t>
  </si>
  <si>
    <t xml:space="preserve">Unspecified </t>
  </si>
  <si>
    <t>Unit of measurements are unspecified.</t>
  </si>
  <si>
    <t>w/w (0-7cm)</t>
  </si>
  <si>
    <t>This stands for mass/mass, which is a unit used for expressing the concentration of a substance in soil, specifically between depths of 0-7cm.</t>
  </si>
  <si>
    <t>cmolc/dm3</t>
  </si>
  <si>
    <t>l/m2</t>
  </si>
  <si>
    <t xml:space="preserve">Liters per square meters. </t>
  </si>
  <si>
    <t>I.Precision</t>
  </si>
  <si>
    <t>Unoptimized method of irrigation</t>
  </si>
  <si>
    <t>A control treatment for a precision irrigation treatment which is non-optimized.</t>
  </si>
  <si>
    <t>Optimized (soil moisture sensors)</t>
  </si>
  <si>
    <t>Soil moisture sensors are used to optimized the amount of irrigation water delivered to the field.</t>
  </si>
  <si>
    <t>Optimized (remote sensing)</t>
  </si>
  <si>
    <t>Remote sensed satellite data are used to infer soil moisture content and optimize the amount of irrigation water delivered to the field.</t>
  </si>
  <si>
    <t>Optimized (weather-based)</t>
  </si>
  <si>
    <t>Weather data, such as temperature, humidity, and wind speed, is used to estimate the crop's evapotranspiration (ET) rate and adjust the irrigation schedule.</t>
  </si>
  <si>
    <t>Optimized (plant sensors)</t>
  </si>
  <si>
    <t>Plant-based sensors are used to measure crop water stress levels and inform the irrigation schedule.</t>
  </si>
  <si>
    <t>Optimized (crop modelling)</t>
  </si>
  <si>
    <t>Crop models can be used to simulate the crop's water needs based on a variety of factors, such as climate, soil type, and crop variety. The output of the model can be used to develop an irrigation schedule that meets the crop's water needs.</t>
  </si>
  <si>
    <t>Optimized (expert system)</t>
  </si>
  <si>
    <t>Expert systems are computer programs that contain the knowledge of experienced irrigation experts. These systems can be used to develop irrigation schedules based on a variety of factors, such as the crop, the soil, and the climate.</t>
  </si>
  <si>
    <t>I.Type</t>
  </si>
  <si>
    <t>Drip</t>
  </si>
  <si>
    <t>Sprinkler</t>
  </si>
  <si>
    <t>Flood</t>
  </si>
  <si>
    <t>Furrow</t>
  </si>
  <si>
    <t>d</t>
  </si>
  <si>
    <t>% Field Capacity (θfc) at −33 kPA/kg</t>
  </si>
  <si>
    <t>This is a measure of soil moisture content, expressed as a percentage of the total water holding capacity of the soil at -33 kilopascal per kilogram of soil water tension.</t>
  </si>
  <si>
    <t>This unit represents the amount of water applied per hectare, measured in cubic meters.</t>
  </si>
  <si>
    <t>% Potential Evapotranspiration (ETp)</t>
  </si>
  <si>
    <t>This is the amount of water that would be evaporated or transpired by a hypothetical crop covering the soil, expressed as a percentage of the total water that could potentially be evaporated or transpired under ideal growing conditions.</t>
  </si>
  <si>
    <t>mm</t>
  </si>
  <si>
    <t>This unit represents the amount of water applied per unit area, measured in millimeters.</t>
  </si>
  <si>
    <t>l</t>
  </si>
  <si>
    <t>This unit represents the volume of water applied, measured in liters.</t>
  </si>
  <si>
    <t>h/day</t>
  </si>
  <si>
    <t>This unit represents the duration of irrigation, measured in hours per day.</t>
  </si>
  <si>
    <t>mm/day</t>
  </si>
  <si>
    <t>This unit represents the duration of irrigation, measured in millimeters per day.</t>
  </si>
  <si>
    <t>h</t>
  </si>
  <si>
    <t>Hour(s).</t>
  </si>
  <si>
    <t>% Crop Water Requirement</t>
  </si>
  <si>
    <t>Percentage of crop's water requirement.</t>
  </si>
  <si>
    <t>Percentage.</t>
  </si>
  <si>
    <t>mm/h</t>
  </si>
  <si>
    <t>Millimeter per hour.</t>
  </si>
  <si>
    <t>l/h</t>
  </si>
  <si>
    <t>Liter per hour.</t>
  </si>
  <si>
    <t>m3/h</t>
  </si>
  <si>
    <t>Cubic meter per hour.</t>
  </si>
  <si>
    <t>The source of this irrigation water is not specified.</t>
  </si>
  <si>
    <t>Grey</t>
  </si>
  <si>
    <t>This irrigation water comes from recycled or reclaimed sources such as treated wastewater or greywater.</t>
  </si>
  <si>
    <t>Ground</t>
  </si>
  <si>
    <t>Groundwater is the source of this irrigation water, which may be pumped from wells or extracted from underground aquifers.</t>
  </si>
  <si>
    <t>Rain</t>
  </si>
  <si>
    <t>Rainwater is collected and used for irrigation purposes.</t>
  </si>
  <si>
    <t>Operation/activity</t>
  </si>
  <si>
    <t>Growing season</t>
  </si>
  <si>
    <t>Entire experiment</t>
  </si>
  <si>
    <t>Annual cycle</t>
  </si>
  <si>
    <t>Uncertain</t>
  </si>
  <si>
    <t>PD.Info.Pracs</t>
  </si>
  <si>
    <t>Control timing of planting information</t>
  </si>
  <si>
    <t>A control where decisions about when to plant are made without the use of any improved or new decision support tools or techniques.</t>
  </si>
  <si>
    <t>Improved timing of planting information</t>
  </si>
  <si>
    <t>Decisions about when to plant are made using an improved or new decision support tool or technique.</t>
  </si>
  <si>
    <t>PD.Timing.Pracs</t>
  </si>
  <si>
    <t>Control timing of planting (farmer)</t>
  </si>
  <si>
    <t>A control practice that represents the normal way that farmers decide when to plant in the experimental location.</t>
  </si>
  <si>
    <t>Control timing of planting (generic)</t>
  </si>
  <si>
    <t>A control practice that represents a generic planting advice in the experimental location, this could be a calendar date or rule of thumb.</t>
  </si>
  <si>
    <t>Optimized timing of planting (CIS)</t>
  </si>
  <si>
    <t>Climate information services have been used to optimize the timing of planting. This can be compared a non-optimized control.</t>
  </si>
  <si>
    <t>Limestone</t>
  </si>
  <si>
    <t>A sedimentary rock composed primarily of calcium carbonate.</t>
  </si>
  <si>
    <t>Dolomitic Lime</t>
  </si>
  <si>
    <t>A liming material containing both calcium and magnesium carbonates.</t>
  </si>
  <si>
    <t>Calcitic Lime</t>
  </si>
  <si>
    <t>A liming material containing primarily calcium carbonate.</t>
  </si>
  <si>
    <t>Chalk</t>
  </si>
  <si>
    <t>A soft, white, porous sedimentary rock composed primarily of calcium carbonate.</t>
  </si>
  <si>
    <t>Hydrated Lime</t>
  </si>
  <si>
    <t>A dry powder produced by treating quicklime (calcium oxide) with water, typically used for soil pH adjustment.</t>
  </si>
  <si>
    <t>Calcium Magnesium Silicate (CMS)</t>
  </si>
  <si>
    <t>Calcium magnesium silicate (CMS) is a naturally occurring mineral, containing calcium and magnesium oxides, that can be used to neutralize acidic soils.</t>
  </si>
  <si>
    <t>Phosphogypsum</t>
  </si>
  <si>
    <t>Phosphogypsum (PG) is the calcium sulfate hydrate formed as a by-product of the production of fertilizer, particularly phosphoric acid, from phosphate rock. It is mainly composed of gypsum (CaSO4·2H2O).</t>
  </si>
  <si>
    <t>Oyster Shells</t>
  </si>
  <si>
    <t>A natural product high in calcium carbonate that can be used as a liming agent to raise soil pH levels.</t>
  </si>
  <si>
    <t>Intercrop.Types</t>
  </si>
  <si>
    <t>Rows of trees intercropped with crops, the latter usually in blocks of multiple rows (e.g., tree row, 10 rows wheat, tree row, etc.)</t>
  </si>
  <si>
    <t>Alternating Rows</t>
  </si>
  <si>
    <t>Intercrops are planted in alternating rows and no two adjacent rows contain the same crop, e.g. row 1 = maize, row 2 = beans, row 3 = maize, row 4 = beans.</t>
  </si>
  <si>
    <t>Block Plantings</t>
  </si>
  <si>
    <t>One or more intercrops are planted in blocks of rows so that the same crop can be in adjacent rows, e.g. row 1 = maize, row 2 = maize, row 3 = beans, row 4 = beans.</t>
  </si>
  <si>
    <t>Relay Intercrop (between rows)</t>
  </si>
  <si>
    <t xml:space="preserve">A relay intercrop, planted at  a later date in the season to the intial crop between the rows of this intial crop (record this initial crop as a main crop). </t>
  </si>
  <si>
    <t>Relay Intercrop (within rows)</t>
  </si>
  <si>
    <t xml:space="preserve">A relay intercrop, planted at  a later date in the season to the intial crop within the rows of this intial crop (record this initial crop as a main crop). </t>
  </si>
  <si>
    <t>Main Crop</t>
  </si>
  <si>
    <t>A main crop for comparison to a minor crop. The main crop is planted the same in the monoculture control and the intercropping system.</t>
  </si>
  <si>
    <t>Minor Crop</t>
  </si>
  <si>
    <t>Minor Crop (between rows)</t>
  </si>
  <si>
    <t>A minor intercrop is planted inbetween every main-crop row. This does not effect the normal spacing of the main crop (i.e., the main crop spacing is the same as a mono-crop control with no intercrop).</t>
  </si>
  <si>
    <t>Minor Crop (multistrata tree)</t>
  </si>
  <si>
    <t>A minor intercrop planted as part of a multi-strata agroforestry system.</t>
  </si>
  <si>
    <t>Some combination of trees and crops in the same plot, try and record % of field that is trees vs. crop in this instance.  Please use Notes to describe.</t>
  </si>
  <si>
    <t>Other Intercropping Arrangement</t>
  </si>
  <si>
    <t>Intercropping not decribed  by other categories. Please use Notes to describe.</t>
  </si>
  <si>
    <t>Intra-hole Planting</t>
  </si>
  <si>
    <t xml:space="preserve">Intra-hole planting is a crop intercropping practice in which two or more crops are planted in the same hole. </t>
  </si>
  <si>
    <t>Unspecified Intercropping Method</t>
  </si>
  <si>
    <t>Intercropping is presented, but the method is not described.</t>
  </si>
  <si>
    <t>Within Row</t>
  </si>
  <si>
    <t>Minor Crop (within rows)</t>
  </si>
  <si>
    <t>A minor intercrop is planted the main crop rows inbetween planting stationa. This does not effect the normal spacing of the main crop (i.e., the main crop spacing is the same as a mono-crop control with no intercrop).</t>
  </si>
  <si>
    <t>P.Info.Pracs</t>
  </si>
  <si>
    <t>Control planting information</t>
  </si>
  <si>
    <t>Improved planting information</t>
  </si>
  <si>
    <t>Planting decisions are made using an improved or new decision support tool or technique.</t>
  </si>
  <si>
    <t>P.Prac.Pracs</t>
  </si>
  <si>
    <t>Optimized planting arrangement</t>
  </si>
  <si>
    <t>Planting arrangement is optimized compared to a control treatment.</t>
  </si>
  <si>
    <t>Control planting arrangement</t>
  </si>
  <si>
    <t>An non-optimized planting arrangement that can be compared to a control treatment.</t>
  </si>
  <si>
    <t>plants/ha</t>
  </si>
  <si>
    <t>Plants per hectare.</t>
  </si>
  <si>
    <t>plants/m</t>
  </si>
  <si>
    <t>Plants per m.</t>
  </si>
  <si>
    <t>kg seed/ha</t>
  </si>
  <si>
    <t>Kg of seed applied per ha.</t>
  </si>
  <si>
    <t>kg seed/m2</t>
  </si>
  <si>
    <t>Kg of seed applied per m2.</t>
  </si>
  <si>
    <t>seeds/m2</t>
  </si>
  <si>
    <t>Seeds per square meter.</t>
  </si>
  <si>
    <t>plants/m2</t>
  </si>
  <si>
    <t>Plants per square meter.</t>
  </si>
  <si>
    <t>Plant.Method</t>
  </si>
  <si>
    <t>Broadcasting</t>
  </si>
  <si>
    <t>The method of sowing or scattering seeds onto the soil surface by hand or mechanically, using a broadcaster.</t>
  </si>
  <si>
    <t>Dibble Stick</t>
  </si>
  <si>
    <t>A stick-like tool used to create holes in the soil for the placement of seeds or plants.</t>
  </si>
  <si>
    <t>Direct Drilling/Sowing</t>
  </si>
  <si>
    <t>A process of placing seeds directly into the soil with reduced or minimal soil disturbance. Should be mentioned directly by the publication authors, do not assume it is present otherwise.</t>
  </si>
  <si>
    <t>Drill Planter</t>
  </si>
  <si>
    <t>A machine used to plant seeds in rows at a predetermined depth and spacing.</t>
  </si>
  <si>
    <t>Ratoon</t>
  </si>
  <si>
    <t>The practice of allowing a crop's roots to remain in the soil after harvesting, allowing for regrowth of the same crop.</t>
  </si>
  <si>
    <t>Transplanting</t>
  </si>
  <si>
    <t>This method involves seeding seeds that have been started indoors or in a greenhouse and then transferring the seedlings to the field where they will grow to maturity, as opposed to direct seedling.</t>
  </si>
  <si>
    <t>P.Mechanization</t>
  </si>
  <si>
    <t>Direct-seeding Planter</t>
  </si>
  <si>
    <t>A machine designed to plant seeds directly into the soil without prior tillage, preserving soil structure and moisture.</t>
  </si>
  <si>
    <t>Zero-tillage Planter</t>
  </si>
  <si>
    <t>A planting tool that sows seeds without disturbing the soil, promoting reduced soil erosion and conservation of organic matter.</t>
  </si>
  <si>
    <t>The planting methods are unspecified.</t>
  </si>
  <si>
    <t>Plant.Relay</t>
  </si>
  <si>
    <t>Relay Cropping</t>
  </si>
  <si>
    <t xml:space="preserve">Relay cropping is where two or more crops are grown on the same field in succession, with the next crop being planted before the previous crop has been harvested. </t>
  </si>
  <si>
    <t>Burned</t>
  </si>
  <si>
    <t>Plant residues are burned.</t>
  </si>
  <si>
    <t>Burned/Grazed</t>
  </si>
  <si>
    <t>Burned or Grazed</t>
  </si>
  <si>
    <t>The plant residues can be either burned or grazed, but exactly which method is employed is variable. This situation may occur in on-farm trials where different farmers employ different strategies.</t>
  </si>
  <si>
    <t>Grazed</t>
  </si>
  <si>
    <t>Plant residues are grazed by animals.</t>
  </si>
  <si>
    <t>Incorporated</t>
  </si>
  <si>
    <t>Plant residues are incorporated into the ground.</t>
  </si>
  <si>
    <t>Mulched (left on surface)</t>
  </si>
  <si>
    <t>Plant residues are left on the soil surface as a protective layer, helping to retain soil moisture, reduce soil erosion, and provide a source of nutrients as the residues decompose over time.</t>
  </si>
  <si>
    <t>Removed</t>
  </si>
  <si>
    <t>Residue material that has been cut then physically removed from the field. For example stover that has been removed to feed to livestock.</t>
  </si>
  <si>
    <t>Retained (unknown if mulched/incorp.)</t>
  </si>
  <si>
    <t>Refers to residue material that is intentionally left on the field, but it is not clear whether it was mulched or incorporated into the soil.</t>
  </si>
  <si>
    <t>The fate of plant residues is unspecified.</t>
  </si>
  <si>
    <t>% Cover</t>
  </si>
  <si>
    <t>The percentage of ground surface covered by a given residue.</t>
  </si>
  <si>
    <t>cm (depth)</t>
  </si>
  <si>
    <t>Measurement of depth in centimeters.</t>
  </si>
  <si>
    <t>% Sites</t>
  </si>
  <si>
    <t>Percentage of the site.</t>
  </si>
  <si>
    <t>Tonnes per hectare.</t>
  </si>
  <si>
    <t>Percentage of total.</t>
  </si>
  <si>
    <t>Tree.Materials</t>
  </si>
  <si>
    <t>Branches/Twigs</t>
  </si>
  <si>
    <t xml:space="preserve">Residues comprised of the slender, woody shoots growing from a branch or stem of a tree or shrub. </t>
  </si>
  <si>
    <t>Residues comprised of the fruit from a tree or shrub.</t>
  </si>
  <si>
    <t>Leaves</t>
  </si>
  <si>
    <t>Residues comprised of a tree's foliage.</t>
  </si>
  <si>
    <t>Leaves &amp; Branches/Twigs</t>
  </si>
  <si>
    <t>Residues comprised of a combination of leaves and branches/twigs.</t>
  </si>
  <si>
    <t>Pods (Empty)</t>
  </si>
  <si>
    <t>Residues comprised of the remains of seed pods after the seeds are dispersed.</t>
  </si>
  <si>
    <t xml:space="preserve">Residue materials are the plants', trees' or shrubs' seeds. </t>
  </si>
  <si>
    <t>The residue materials are unspecified.</t>
  </si>
  <si>
    <t>Chopped</t>
  </si>
  <si>
    <t>Unprocessed</t>
  </si>
  <si>
    <t>Material is applied as is without any further mechanical or chemical processing.</t>
  </si>
  <si>
    <t>Shredded</t>
  </si>
  <si>
    <t>City</t>
  </si>
  <si>
    <t>An urban settlement with high population density and varied economic activities, typically characterized by a complex transportation network and high levels of social interaction.</t>
  </si>
  <si>
    <t>A self-governing political entity, typically occupying a defined territory with its own government and institutions.</t>
  </si>
  <si>
    <t>District</t>
  </si>
  <si>
    <t>A geographical administrative division within a larger political entity, typically comprising several smaller units such as townships or municipalities.</t>
  </si>
  <si>
    <t>Facility</t>
  </si>
  <si>
    <t>A built structure or set of structures designed for a specific purpose, such as a factory, hospital, or transportation hub.</t>
  </si>
  <si>
    <t>A plot of land used for agricultural purposes, typically with crops or livestock being raised for commercial sale or subsistence.</t>
  </si>
  <si>
    <t>An area of uncultivated or cultivated land, typically used for growing crops or grazing livestock.</t>
  </si>
  <si>
    <t>Irrigation Scheme</t>
  </si>
  <si>
    <t>A system of water supply and distribution designed to provide crops with adequate moisture, typically involving canals, channels, pipes, driptape or sprinklers.</t>
  </si>
  <si>
    <t>Region</t>
  </si>
  <si>
    <t>A large, contiguous area with distinct physical, cultural, or political characteristics, typically delimited by natural or administrative boundaries.</t>
  </si>
  <si>
    <t>Sub-County</t>
  </si>
  <si>
    <t>A smaller administrative sub-division of a county or larger political entity.</t>
  </si>
  <si>
    <t>Town</t>
  </si>
  <si>
    <t xml:space="preserve">A settlement smaller than a city but larger than a village, typically with a more rural character, a relative high population density, and a range of services and amenities. </t>
  </si>
  <si>
    <t>No specific or identified location.</t>
  </si>
  <si>
    <t>Village</t>
  </si>
  <si>
    <t>This location type refers to a small settlement in a rural area, with a low population density, typically including farmers.</t>
  </si>
  <si>
    <t>Municipality</t>
  </si>
  <si>
    <t>Ward</t>
  </si>
  <si>
    <t>This location type is used in some countries to denote a subdivision of a municipality or district that is typically an administrative unit.</t>
  </si>
  <si>
    <t>Site.Seasons</t>
  </si>
  <si>
    <t>Jan</t>
  </si>
  <si>
    <t>Feb</t>
  </si>
  <si>
    <t>Mar</t>
  </si>
  <si>
    <t>May</t>
  </si>
  <si>
    <t>Jun</t>
  </si>
  <si>
    <t>July</t>
  </si>
  <si>
    <t>Aug</t>
  </si>
  <si>
    <t>Sep</t>
  </si>
  <si>
    <t>Oct</t>
  </si>
  <si>
    <t>Nov</t>
  </si>
  <si>
    <t>Dec</t>
  </si>
  <si>
    <t>Mid-Jan</t>
  </si>
  <si>
    <t>Mid-Feb</t>
  </si>
  <si>
    <t>Mid-Mar</t>
  </si>
  <si>
    <t>Mid-Apr</t>
  </si>
  <si>
    <t>Mid-May</t>
  </si>
  <si>
    <t>Mid-Jun</t>
  </si>
  <si>
    <t>Mid-July</t>
  </si>
  <si>
    <t>Mid-Aug</t>
  </si>
  <si>
    <t>Mid-Sep</t>
  </si>
  <si>
    <t>Mid-Oct</t>
  </si>
  <si>
    <t>Mid-Nov</t>
  </si>
  <si>
    <t>Mid-Dec</t>
  </si>
  <si>
    <t>Early-Jan</t>
  </si>
  <si>
    <t>Early-Feb</t>
  </si>
  <si>
    <t>Early-Mar</t>
  </si>
  <si>
    <t>Early-Apr</t>
  </si>
  <si>
    <t>Early-May</t>
  </si>
  <si>
    <t>Early-Jun</t>
  </si>
  <si>
    <t>Early-July</t>
  </si>
  <si>
    <t>Early-Aug</t>
  </si>
  <si>
    <t>Early-Sep</t>
  </si>
  <si>
    <t>Early-Oct</t>
  </si>
  <si>
    <t>Early-Nov</t>
  </si>
  <si>
    <t>Early-Dec</t>
  </si>
  <si>
    <t>Late-Jan</t>
  </si>
  <si>
    <t>Late-Feb</t>
  </si>
  <si>
    <t>Late-Mar</t>
  </si>
  <si>
    <t>Late-Apr</t>
  </si>
  <si>
    <t>Late-May</t>
  </si>
  <si>
    <t>Late-Jun</t>
  </si>
  <si>
    <t>Late-July</t>
  </si>
  <si>
    <t>Late-Aug</t>
  </si>
  <si>
    <t>Late-Sep</t>
  </si>
  <si>
    <t>Late-Oct</t>
  </si>
  <si>
    <t>Late-Nov</t>
  </si>
  <si>
    <t>Late-Dec</t>
  </si>
  <si>
    <t>Farmer Managed</t>
  </si>
  <si>
    <t>This describes a location where the farm and experiments are managed solely by a farmer, without any input or direction from researchers.</t>
  </si>
  <si>
    <t>Farm &amp; Station</t>
  </si>
  <si>
    <t xml:space="preserve">This indicates an experiment carried out on a working farm managed by farmers and a research station managed by researchers. </t>
  </si>
  <si>
    <t>Greenhouse</t>
  </si>
  <si>
    <t>Commercial Greenhouse</t>
  </si>
  <si>
    <t>This refers to a location that is primarily used for commercial greenhouse farming, but is also used for scientific experiments.</t>
  </si>
  <si>
    <t>Station</t>
  </si>
  <si>
    <t>Researcher Managed &amp; Research Facility</t>
  </si>
  <si>
    <t>This refers to a location that is solely used for scientific research, with farming managed by researchers and experiments conducted on the same facility.</t>
  </si>
  <si>
    <t>Survey</t>
  </si>
  <si>
    <t>Farmer Interviews</t>
  </si>
  <si>
    <t>This refers to a method of data collection where farmers are interviewed by researchers to gather information about their farming practices.</t>
  </si>
  <si>
    <t>This indicates an undefined location.</t>
  </si>
  <si>
    <t>Researcher Managed &amp; On-farm</t>
  </si>
  <si>
    <t>This describes a location where the farming is managed by researchers and experiments are conducted on farms.</t>
  </si>
  <si>
    <t>Clay</t>
  </si>
  <si>
    <t>A soil texture with more than 40% clay, less than 45% sand, and less than 40% silt, according to the USDA Soil Texture Triangle.</t>
  </si>
  <si>
    <t>Clay Loam</t>
  </si>
  <si>
    <t>A soil texture with 27-40% clay, between 20-45% sand and less than 28% silt, according to the USDA Soil Texture Triangle.</t>
  </si>
  <si>
    <t>Loam</t>
  </si>
  <si>
    <t>A soil texture with 7-27% clay, 28-50% silt, and 52% or less sand, according to the USDA Soil Texture Triangle.</t>
  </si>
  <si>
    <t>Loamy Sand</t>
  </si>
  <si>
    <t>A soil texture with 70-90% sand, between 0-15% clay and 0-30% silt, according to the USDA Soil Texture Triangle.</t>
  </si>
  <si>
    <t>Sand</t>
  </si>
  <si>
    <t>A soil texture with more than 85% sand, less than 10% clay, and less than 10% silt, according to the USDA Soil Texture Triangle.</t>
  </si>
  <si>
    <t>Sandy Clay</t>
  </si>
  <si>
    <t>A soil texture with between 35-60% sand, 27-40% clay, and less than 28% silt, according to the USDA Soil Texture Triangle.</t>
  </si>
  <si>
    <t>Sandy Clay Loam</t>
  </si>
  <si>
    <t>A soil texture with between 20-45% sand, 20-45% clay, and 10-50% silt, according to the USDA Soil Texture Triangle..</t>
  </si>
  <si>
    <t>Sandy Loam</t>
  </si>
  <si>
    <t>This is a well-draining soil texture that contains 70-90% sand, 0-15% clay, and 0-30% silt, according to the USDA Soil Texture Triangle.</t>
  </si>
  <si>
    <t>Silt</t>
  </si>
  <si>
    <t>This is a fine-grained soil texture that contains 0-10% sand, 0-25% clay, and 70-95% silt, according to the USDA Soil Texture Triangle.</t>
  </si>
  <si>
    <t>Silt Loam</t>
  </si>
  <si>
    <t>This is a well-balanced soil texture that contains 0-50% sand, 0-50% silt, and 0-50% clay, according to the USDA Soil Texture Triangle.</t>
  </si>
  <si>
    <t>Silty Clay</t>
  </si>
  <si>
    <t>This is a dense and poorly-draining soil texture that contains 0-20% sand, 50-80% clay, and 20-50% silt, according to the USDA Soil Texture Triangle.</t>
  </si>
  <si>
    <t>Silty Clay Loam</t>
  </si>
  <si>
    <t>This is a dense and well-draining soil texture that contains 0-45% sand, 20-45% clay, and 20-60% silt, according to the USDA Soil Texture Triangle.</t>
  </si>
  <si>
    <t>SOC.Method</t>
  </si>
  <si>
    <t>Anderson &amp; Ingram (Colorimetric)</t>
  </si>
  <si>
    <t>This method involves the reaction of soil organic carbon with a strong oxidizer and the subsequent measurement of the resulting color change using a spectrophotometer to determining the concentration of organic carbon in soil samples. The colorimetric method developed by Anderson &amp; Ingram involves the reaction of a soil sample with a reagent that produces a colored product, the intensity of which is proportional to the concentration of organic carbon in the sample. This method is widely used in soil science research and is considered a simple and reliable technique for determining soil organic carbon content.</t>
  </si>
  <si>
    <t>Automated Analyser</t>
  </si>
  <si>
    <t>This is a method that uses an instrument to measure the amount of soil organic carbon by shining an infrared light through the soil samples and measuring how much of the light is absorbed by the soil's organic carbon.</t>
  </si>
  <si>
    <t>Automated Dry Combustion (ADC)</t>
  </si>
  <si>
    <t>This method involves the use of automated dry combustion instruments to measure the amount of carbon in soil samples, where the samples are burned at high temperatures and the released carbon dioxide is measured.</t>
  </si>
  <si>
    <t>Dichromate Oxidation (Nelson &amp; Sommers)</t>
  </si>
  <si>
    <t>The Dichromate Oxidation method, introduced by Nelson &amp; Sommers, involves the use of potassium dichromate oxidizing agent to oxidize soil organic carbon to carbon dioxide, which is then measured by titration with acid.</t>
  </si>
  <si>
    <t>Elemental Analyser Isotope Ration Mass Spectrometer (EA-IRMS)</t>
  </si>
  <si>
    <t>This method involves the combustion of soil organic matter in an elemental analyser, followed by the measurement of the stable isotope ratios of carbon and nitrogen in the resulting gas with IRMS. This allows for accurate quantification of soil organic carbon content and analysis of its isotopic signature.</t>
  </si>
  <si>
    <t>Laser-induced Breakdown Spectroscopy (LIBS)</t>
  </si>
  <si>
    <t>Laser-induced Breakdown Spectroscopy is a rapid and non-invasive soil analytical method that involves using a laser beam to sample the elemental composition of soil and hence estimate soil organic carbon.</t>
  </si>
  <si>
    <t>Mass Loss on Ingnition (LOI)</t>
  </si>
  <si>
    <t>In this method, a soil sample is heated to a high temperature to burn off all organic matter. The mass of the sample before and after the ignition is measured, and the difference is used to determine the amount of soil organic carbon.</t>
  </si>
  <si>
    <t>Mid-infrared Spectroscopy (MIR)</t>
  </si>
  <si>
    <t>This is a soil organic carbon measurement method that involves the use of infrared technology to analyze the organic carbon content in soil samples. The method is rapid and has the advantage of being able to simultaneously detect other soil properties such as pH, clay content, and nutrient levels.</t>
  </si>
  <si>
    <t>Visible &amp; Near-infrared Spectroscopy (Vis-NIR)</t>
  </si>
  <si>
    <t>This method uses the spectral reflectance properties of soil samples at visible and near-infrared wavelengths to estimate soil organic carbon content.</t>
  </si>
  <si>
    <t>Walkley &amp; Black (WB)</t>
  </si>
  <si>
    <t>This is a chemical soil analysis method that measures the organic carbon content of soil by oxidizing organic matter with potassium dichromate, and then titrating the resulting chromic ions with ferrous ammonium sulfate.</t>
  </si>
  <si>
    <t>Walkley &amp; Black + Allison (WB + A)</t>
  </si>
  <si>
    <t>This method involves oxidizing soil organic carbon using concentrated sulfuric acid and potassium dichromate, a process known as the Walkley-Black method. The method is modified by adding sodium sulfate and sodium sulfite to minimize interference from soil inorganic carbon and iron respectively.</t>
  </si>
  <si>
    <t>g/cm3</t>
  </si>
  <si>
    <t>Grams per cubic centimeter.</t>
  </si>
  <si>
    <t>Mg/m3</t>
  </si>
  <si>
    <t>Megagrams per cubic meter.</t>
  </si>
  <si>
    <t>t/m3</t>
  </si>
  <si>
    <t>Tonnes per cubic meter.</t>
  </si>
  <si>
    <t>kg/dm3</t>
  </si>
  <si>
    <t>Kilograms per cubic decimeter.</t>
  </si>
  <si>
    <t>cmolc/kg</t>
  </si>
  <si>
    <t>Centimoles of Charge per Kilogram measurement for cations.</t>
  </si>
  <si>
    <t xml:space="preserve">Centimoles of charge per cubic decimeter. It is a unit of measurement used to express the cation exchange capacity (CEC) of soil. </t>
  </si>
  <si>
    <t>d/ms</t>
  </si>
  <si>
    <t>This is a density measurement, specifically kilogram per cubic meter (kg/m^3).</t>
  </si>
  <si>
    <t>Ds/m</t>
  </si>
  <si>
    <t>This is the coefficient of diffusion, measured in meter square per second (m^2/s).</t>
  </si>
  <si>
    <t>meq/100g</t>
  </si>
  <si>
    <t>Milliequivalent measurement per 100 grams of soil.</t>
  </si>
  <si>
    <t>mmol/kg</t>
  </si>
  <si>
    <t>Millimoles of a substance per kilogram of soil.</t>
  </si>
  <si>
    <t>mmohs/cm</t>
  </si>
  <si>
    <t>Millimhos per centimeter. It is a unit of electrical conductivity, which is the ability of a material to conduct an electrical current.</t>
  </si>
  <si>
    <t>mS/m</t>
  </si>
  <si>
    <t>Electrical conductivity measurement in millisiemens per meter (mS/m).</t>
  </si>
  <si>
    <t>% (−33 kPA/kg)</t>
  </si>
  <si>
    <t>Percentage of soil moisture tension measured in kilopascals per kilogram.</t>
  </si>
  <si>
    <t>m3/m3 (−33 kPA/kg)</t>
  </si>
  <si>
    <t>Volumetric water content of the soil measured as a ratio of the volume of water to the total volume of soil at a soil moisture tension of -33 kilopascals per kilogram.</t>
  </si>
  <si>
    <t>Soil.K.Unit</t>
  </si>
  <si>
    <t>cmol/kg</t>
  </si>
  <si>
    <t>kg/t</t>
  </si>
  <si>
    <t>Kjeldahl</t>
  </si>
  <si>
    <t>This method involves digesting the soil sample in acid to convert all nitrogen forms to ammonium, which is then distilled and measured.</t>
  </si>
  <si>
    <t>Dumas</t>
  </si>
  <si>
    <t>This method involves burning the soil sample in a high-temperature furnace to convert all nitrogen forms to nitrogen gas, which is then measured.</t>
  </si>
  <si>
    <t>Near-infrared spectroscopy (NIR)</t>
  </si>
  <si>
    <t>This method uses NIR light to measure the absorption of soil components, including nitrogen.</t>
  </si>
  <si>
    <t>Ion Chromatography</t>
  </si>
  <si>
    <t>This method extracts the nitrate and ammonium ions from the soil sample and then measures their concentration using ion chromatography.</t>
  </si>
  <si>
    <t>Biosensors</t>
  </si>
  <si>
    <t>These sensors use biological organisms or molecules to detect and measure nitrogen in soil.</t>
  </si>
  <si>
    <t>Electrical conductivity (EC)</t>
  </si>
  <si>
    <t>EC sensors measure the electrical conductivity of soil, which is correlated with nitrogen content.</t>
  </si>
  <si>
    <t>Optical</t>
  </si>
  <si>
    <t>Optical sensors use light to measure the reflectance or absorption of soil components, including nitrogen.</t>
  </si>
  <si>
    <t>X-ray fluorescence (XRF)</t>
  </si>
  <si>
    <t>XRF sensors use X-rays to excite atoms in the soil sample and then measure the emitted fluorescence, which is correlated with nitrogen content.</t>
  </si>
  <si>
    <t>Soil.N.Unit</t>
  </si>
  <si>
    <t>mg/dm3</t>
  </si>
  <si>
    <t>Centimoles per kilogram.</t>
  </si>
  <si>
    <t>Centimoles of charge per kilogram.</t>
  </si>
  <si>
    <t>Grams per Kilogram</t>
  </si>
  <si>
    <t>Grams per square meter</t>
  </si>
  <si>
    <t>Kilograms per hectare</t>
  </si>
  <si>
    <t>Kilograms per tonne</t>
  </si>
  <si>
    <t>lb/a</t>
  </si>
  <si>
    <t>Pounds per acre</t>
  </si>
  <si>
    <t>Miligrams per gram</t>
  </si>
  <si>
    <t>Miligrams per kilogram</t>
  </si>
  <si>
    <t>Parts per million</t>
  </si>
  <si>
    <t>Soil.NA.Unit</t>
  </si>
  <si>
    <t>Bray-1</t>
  </si>
  <si>
    <t>A colorimetric method that uses a weak acid and ammonium fluoride to extract phosphorus from the soil. It is a common method used to measure phosphorus in acidic soils.</t>
  </si>
  <si>
    <t>Olsen</t>
  </si>
  <si>
    <t>A colorimetric method that uses a weak acid and sodium bicarbonate to extract phosphorus from the soil. It is a common method used to measure phosphorus in alkaline soils.</t>
  </si>
  <si>
    <t>Mehlich-3</t>
  </si>
  <si>
    <t>A colorimetric method that uses a strong acid and ammonium nitrate to extract phosphorus from the soil. It is a common method used to measure phosphorus in both acidic and alkaline soils.</t>
  </si>
  <si>
    <t>Ion chromatography</t>
  </si>
  <si>
    <t>A separation technique that is used to measure the concentration of the phosphate ion in a soil extract. It is a more precise method than the colorimetric methods, but it is also more expensive and time-consuming.</t>
  </si>
  <si>
    <t>A spectroscopic method that uses NIR light to measure the absorption of soil components, including phosphorus. It is a rapid and non-destructive method, but it is less precise than the other methods.</t>
  </si>
  <si>
    <t>Soil.P.Unit</t>
  </si>
  <si>
    <t>CaCl2 (1:2 Soil:0.01 M CaCl2)</t>
  </si>
  <si>
    <t>Soil is mixed with calcium chloride solution and the pH of the mixture is determined.</t>
  </si>
  <si>
    <t>CaCl2 (1:2.5 Soil:0.01 M CaCl2)</t>
  </si>
  <si>
    <t>CaCl2 (1:5 Soil:0.01 M CaCl2)</t>
  </si>
  <si>
    <t>CaCl2 (Unspecified Ratio Soil:0.01M CaCl2)</t>
  </si>
  <si>
    <t>H2O (1:1 Soil:Water)</t>
  </si>
  <si>
    <t>Soil is mixed with distilled water at a 1:1 ratio and the pH of the mixture is determined.</t>
  </si>
  <si>
    <t>H2O (1:10 Soil:Water)</t>
  </si>
  <si>
    <t>Soil is mixed with distilled water at a 1:10 ratioand the pH of the mixture is determined.</t>
  </si>
  <si>
    <t>H2O (1:2 Soil:Water)</t>
  </si>
  <si>
    <t>Soil is mixed with distilled water at a 1:2 ratio and the pH of the mixture is determined.</t>
  </si>
  <si>
    <t>H2O (1:2.5 Soil:Water)</t>
  </si>
  <si>
    <t>Soil is mixed with distilled water at a 1:2.5 ratioand the pH of the mixture is determined.</t>
  </si>
  <si>
    <t>H2O (1:5 Soil:Water)</t>
  </si>
  <si>
    <t>Soil is mixed with distilled water at a 1:5 ratio and the pH of the mixture is determined.</t>
  </si>
  <si>
    <t>H2O (Unspecified Ratio Soil:Water)</t>
  </si>
  <si>
    <t>Soil is mixed with distilled water at an unspecified ratio and the pH of the mixture is determined.</t>
  </si>
  <si>
    <t>KCl (1:2.5 Soil:KCl)</t>
  </si>
  <si>
    <t>Soil is mixed with potassium chloride solution at a 1:2.5 ratio and the pH of the mixture is determined.</t>
  </si>
  <si>
    <t>KCl (Unspecified Ratio Soil:KCl)</t>
  </si>
  <si>
    <t>Soil is mixed with potassium chloride solution at an unspecified ratio and the pH of the mixture is determined.</t>
  </si>
  <si>
    <t>The method of soil pH measurement is not specified.</t>
  </si>
  <si>
    <t>g/dm3</t>
  </si>
  <si>
    <t>Grams per Cubic decimeter</t>
  </si>
  <si>
    <t>Tonnes per Hectare</t>
  </si>
  <si>
    <t>kg/m3</t>
  </si>
  <si>
    <t>Kilograms per Cubic Meter</t>
  </si>
  <si>
    <t>Milligrams per Kilogram</t>
  </si>
  <si>
    <t>Milligrams per Gram</t>
  </si>
  <si>
    <t>SOM.Method</t>
  </si>
  <si>
    <t>Automated Carbon Analyser (ACA)</t>
  </si>
  <si>
    <t>This method involves the oxidation of soil organic matter using high temperatures and direct measurement of the resulting CO2.</t>
  </si>
  <si>
    <t>This method involves the combustion of soil samples at high temperature in a furnace which results in the separation of CO2, which is then measured to estimate the amount of organic carbon in the soil.</t>
  </si>
  <si>
    <t>This method measures soil organic matter by analysing the stable isotopic composition of carbon and nitrogen, which provides information about the source and turnover of soil organic matter.</t>
  </si>
  <si>
    <t>ETDA</t>
  </si>
  <si>
    <t>ETDA stands for Ethylenediaminetetraacetic acid, which is used in the measurement of soil organic matter through a method called the Walkley-Black method. In this method, soil is treated with a solution of ETDA and heated in the presence of an oxidizing agent, which causes the organic matter in the soil to be oxidized. The resulting color change is then used to determine the amount of organic matter in the soil. ETDA helps to chelate or bind to the metals present in the soil and prevents them from interfering with the oxidation process, allowing for a more accurate measurement of soil organic matter content.</t>
  </si>
  <si>
    <t>Humic Matter Colorimetry (HMC)</t>
  </si>
  <si>
    <t>This method measures the concentration of humic substances in soil by using colorimetric analysis to determine the absorbance of organic matter at a specific wavelength.</t>
  </si>
  <si>
    <t>This method uses a laser to generate a plasma on the surface of soil samples, and measures the spectra of the emitted light to determine the elemental composition of the soil.</t>
  </si>
  <si>
    <t>This method involves heating a soil sample to a high temperature in order to oxidize the organic matter and determine the percentage of organic carbon present through the loss in mass.</t>
  </si>
  <si>
    <t>This method uses infrared light to analyze the chemical composition of a soil sample and determine the amount of organic matter through characteristic absorption bands.</t>
  </si>
  <si>
    <t>This method uses light to measure the organic matter content in soil samples and provides a quick and non-destructive way of measuring soil organic matter content.</t>
  </si>
  <si>
    <t>Walkley-Black (WB)</t>
  </si>
  <si>
    <t>This method involves the oxidation of soil organic matter with a mixture of potassium dichromate and sulphuric acid, and titration of the resulting solution with ferrous ammonium sulphate to determine the organic carbon content in soil samples.</t>
  </si>
  <si>
    <t>Chain Harrow</t>
  </si>
  <si>
    <t>This type of tillage method involves dragging a large chain or set of chains over soil to break up clods, level the surface, and remove dead grass, small stones, and other surface debris.</t>
  </si>
  <si>
    <t>Chisel Plough</t>
  </si>
  <si>
    <t>This type of tillage method involves using a chisel-like implement to break up hardpan or loosen soil, leaving behind rough soil with some residue on the surface.</t>
  </si>
  <si>
    <t>Disc</t>
  </si>
  <si>
    <t>This type of tillage method involves using a series of circular, concave discs to break up soil and incorporate crop residue into the soil.</t>
  </si>
  <si>
    <t>Disc Harrrow</t>
  </si>
  <si>
    <t>Disc Harrow</t>
  </si>
  <si>
    <t>This type of tillage method involves using a set of discs to cut through and aerate soil, leaving a smooth surface with some residue on top.</t>
  </si>
  <si>
    <t>Disc Plough</t>
  </si>
  <si>
    <t>This type of tillage method involves using a set of discs to cut through and invert soil, burying all surface vegetation and leaving a clean, tilled surface.</t>
  </si>
  <si>
    <t>Fork Hoe</t>
  </si>
  <si>
    <t>Hand Hoe</t>
  </si>
  <si>
    <t>This is a manual tillage method that involves using a handheld tool to weed and disturb the soil surface.</t>
  </si>
  <si>
    <t>Harrow</t>
  </si>
  <si>
    <t>This method involves dragging a tool with teeth (e.g. a metal rake) across the soil surface to break up clods and loosen the soil.</t>
  </si>
  <si>
    <t>Harrow (1 Disc)</t>
  </si>
  <si>
    <t>Disc Harrow (1 Disc)</t>
  </si>
  <si>
    <t>This method uses a harrow with one disc, which can be adjusted to vary the level of soil disturbance.</t>
  </si>
  <si>
    <t>Harrow (2 Discs)</t>
  </si>
  <si>
    <t>Disc Harrow (2 Discs)</t>
  </si>
  <si>
    <t>This method uses a harrow with two discs (also known as a tandem disc harrow) to break up and level the soil.</t>
  </si>
  <si>
    <t>Moldboard Plough</t>
  </si>
  <si>
    <t>This method involves using a plough to turn over the soil and bury plant residue, creating a smooth, level seedbed with minimal weed competition.</t>
  </si>
  <si>
    <t>Ox-drawn Tine</t>
  </si>
  <si>
    <t>A tillage method that uses wooden plows and sharp-pointed tines pulled by oxen.</t>
  </si>
  <si>
    <t>Ripper</t>
  </si>
  <si>
    <t>This method involves using a heavy tool to break up tough soil, often used for deep tillage.</t>
  </si>
  <si>
    <t>Roller Harrow</t>
  </si>
  <si>
    <t>A tillage method that uses a roller to flatten soil before planting, breaking up clods and smoothing the surface.</t>
  </si>
  <si>
    <t>Rotary Plough</t>
  </si>
  <si>
    <t>This method involves a rotating blade that breaks up the soil and mixes in fertilizer, widely used in modern agriculture.</t>
  </si>
  <si>
    <t>Spring Harrow</t>
  </si>
  <si>
    <t>A method that uses flexible metal tines to cultivate the soil, breaking up clumps and removing weeds while preserving the soil structure.</t>
  </si>
  <si>
    <t>Sub-soiler</t>
  </si>
  <si>
    <t>This is a tillage method that is used to break up compacted soil layers deep beneath the surface, without disturbing the topsoil, in order to improve root penetration and water infiltration.</t>
  </si>
  <si>
    <t>Tine Ripper</t>
  </si>
  <si>
    <t>This is a tillage method that uses a series of chisel-like tines to break through compacted soil, shattering subsurface soil layers and creating fractures for enhanced water and nutrient uptake.</t>
  </si>
  <si>
    <t>Ploughed (Unspecified)</t>
  </si>
  <si>
    <t>A plough has been used, but we do not know the exact nature of the method employed.</t>
  </si>
  <si>
    <t>Spike Tooth Harrow</t>
  </si>
  <si>
    <t>A spike tooth harrow is an agricultural implement used to break up and smooth soil. It consists of a frame with rows of sharp, pointed metal teeth. The teeth are typically arranged in a staggered pattern, and they can be adjusted to different depths.</t>
  </si>
  <si>
    <t>Raised Beds</t>
  </si>
  <si>
    <t>Soil is lifted and formed into mounds with narrow alleys in between.</t>
  </si>
  <si>
    <t>Soil is shaped into long, narrow ridges with furrows in between to facilitate water drainage. Also called ridging.</t>
  </si>
  <si>
    <t>Soil is dug out and formed into small depressions to retain water.</t>
  </si>
  <si>
    <t>Mounding</t>
  </si>
  <si>
    <t xml:space="preserve">Mounding involves building a mound of soil around the base of a plant or planting station. </t>
  </si>
  <si>
    <t>Small pits are dug into the soil and filled with organic matter to improve water retention and fertility.</t>
  </si>
  <si>
    <t>Crop.Trait</t>
  </si>
  <si>
    <t>Drought tolerance</t>
  </si>
  <si>
    <t>A crop with this trait can survive and continue to grow in dry conditions.</t>
  </si>
  <si>
    <t>Heat tolerance</t>
  </si>
  <si>
    <t>A crop with this trait can withstand high temperatures without undergoing significant damage.</t>
  </si>
  <si>
    <t>Early maturity</t>
  </si>
  <si>
    <t>A crop with this trait takes a relatively shorter amount of time to reach maturity, allowing for earlier harvest.</t>
  </si>
  <si>
    <t>Salinity tolerance</t>
  </si>
  <si>
    <t>A crop with this trait can grow in soils with high salt content without being negatively affected.</t>
  </si>
  <si>
    <t>Disease resistance</t>
  </si>
  <si>
    <t>A crop with this trait is less susceptible to diseases that could cause significant damage.</t>
  </si>
  <si>
    <t>Improved yield</t>
  </si>
  <si>
    <t>A crop with this trait produces a higher amount of yield compared to other similar crops.</t>
  </si>
  <si>
    <t>Very Early Maturity</t>
  </si>
  <si>
    <t>A crop with this trait takes a relatively much shorter amount of time to reach maturity, allowing for earlier harvest.</t>
  </si>
  <si>
    <t>Early to Medium Maturity</t>
  </si>
  <si>
    <t>Medium Maturity</t>
  </si>
  <si>
    <t>A crop with this trait takes a relatively normal amount of time to reach maturity.</t>
  </si>
  <si>
    <t>Late Maturity</t>
  </si>
  <si>
    <t>A crop with this trait takes a relatively longer amount of time to reach maturity.</t>
  </si>
  <si>
    <t xml:space="preserve">No information available on the crop traits. </t>
  </si>
  <si>
    <t>Var.Type</t>
  </si>
  <si>
    <t>Hybrid</t>
  </si>
  <si>
    <t>This refers to a plant variety produced by crossing two genetically different parent lines, with the aim of achieving higher yield, improved quality, disease resistance, or any other desirable characteristic.</t>
  </si>
  <si>
    <t>OPV</t>
  </si>
  <si>
    <t xml:space="preserve">Open Pollinated Variety is a type of plant variety where the flower are fertilized naturally, by insects, birds, wind or rain. Generally resulting in high genetic diversity. </t>
  </si>
  <si>
    <t>Composite</t>
  </si>
  <si>
    <t>A composite variety is a variety developed by mixing the seeds of various phenotypically outstanding lines possessing similarities for various characteristics like height, seed size, seed color, maturity etc. Crossing among the selected varieties is possible because the species used are open pollinated.</t>
  </si>
  <si>
    <t>Cultivar</t>
  </si>
  <si>
    <t>A cultivated variety of a plant species that has been selected and maintained by humans for specific desirable traits.</t>
  </si>
  <si>
    <t>Local</t>
  </si>
  <si>
    <t>A term given to plant varieties that are specific to a certain geographic area, often adapted to local climate and soil conditions.</t>
  </si>
  <si>
    <t>No information available on the type of crop variety.</t>
  </si>
  <si>
    <t>W.Time.Units</t>
  </si>
  <si>
    <t>season</t>
  </si>
  <si>
    <t>month</t>
  </si>
  <si>
    <t>week</t>
  </si>
  <si>
    <t>total</t>
  </si>
  <si>
    <t>W.Type</t>
  </si>
  <si>
    <t>Hand Weeding (Pulling)</t>
  </si>
  <si>
    <t xml:space="preserve">Physically removing undesired plants by hand. </t>
  </si>
  <si>
    <t>Hand hoeing involves using a hoe to chop weeds at soil level, disrupting their growth and killing them.</t>
  </si>
  <si>
    <t>Flail</t>
  </si>
  <si>
    <t>Flailing is a mechanical method of weed control that uses a rotating chain to beat down weeds in crops.</t>
  </si>
  <si>
    <t>Hand Weeding (Cutlass)</t>
  </si>
  <si>
    <t xml:space="preserve">Manually removing undesired plants using a cutlass. </t>
  </si>
  <si>
    <t>Weeding mechanism is unspecified.</t>
  </si>
  <si>
    <t>Mechanical (Unspecified)</t>
  </si>
  <si>
    <t>Mechanical weeded is used, but the methodological details are not provided.</t>
  </si>
  <si>
    <t>Manual</t>
  </si>
  <si>
    <t>Manual weeding refers to any method of weed control that involves physical labor, such as pulling weeds by hand or using hand tools.</t>
  </si>
  <si>
    <t>Time.Units</t>
  </si>
  <si>
    <t xml:space="preserve">A division in the year characterised by changes in weather, ecology, and/or the amount of daylight. The growing season is the portion of the year in which conditions permit normal plant growth. </t>
  </si>
  <si>
    <t xml:space="preserve">Each of the twelve named periods in which a year is divided. </t>
  </si>
  <si>
    <t>A period of seven days.</t>
  </si>
  <si>
    <t>No GPT</t>
  </si>
  <si>
    <t>Comprising the whole number or amount.</t>
  </si>
  <si>
    <t>Hand Weeding (Machete)</t>
  </si>
  <si>
    <t xml:space="preserve">Manually removing undesired plants using a machete. </t>
  </si>
  <si>
    <t>Mean</t>
  </si>
  <si>
    <t>Sum</t>
  </si>
  <si>
    <t>% Body Mass</t>
  </si>
  <si>
    <t>% Basal Diet</t>
  </si>
  <si>
    <t>ad libitum</t>
  </si>
  <si>
    <t>mg</t>
  </si>
  <si>
    <t>g</t>
  </si>
  <si>
    <t>g/100g Diet</t>
  </si>
  <si>
    <t>g/100g</t>
  </si>
  <si>
    <t>g/kg Diet</t>
  </si>
  <si>
    <t>ml/kg BW</t>
  </si>
  <si>
    <t>ml/kg</t>
  </si>
  <si>
    <t>micrograms/gram</t>
  </si>
  <si>
    <t>g/kg metabolic weight</t>
  </si>
  <si>
    <t>g/kg BW;g/kg LW;g/Kg LWT;g/kg Live Weight (LW)</t>
  </si>
  <si>
    <t>g/kg body weight</t>
  </si>
  <si>
    <t>ml/kg metabolic weight</t>
  </si>
  <si>
    <t>ml/kg body weight</t>
  </si>
  <si>
    <t>kg/kg metabolic weight</t>
  </si>
  <si>
    <t>kg/kg body weight</t>
  </si>
  <si>
    <t>g/kg Metabolic Body Weight(0.75);g/kg  BW0.75</t>
  </si>
  <si>
    <t>g/kg metabolic weight (0.75)</t>
  </si>
  <si>
    <t>g/kg W(0.75)</t>
  </si>
  <si>
    <t>g/kg body weight (0.75)</t>
  </si>
  <si>
    <t>kg/kg metabolic weight (0.75)</t>
  </si>
  <si>
    <t>kg/kg body weight (0.75)</t>
  </si>
  <si>
    <t>hours</t>
  </si>
  <si>
    <t>kg</t>
  </si>
  <si>
    <t>kg/100kg</t>
  </si>
  <si>
    <t>kg/100 kg LW</t>
  </si>
  <si>
    <t>kg/100kg body weight</t>
  </si>
  <si>
    <t>kg/1000kg;kg/ton</t>
  </si>
  <si>
    <t xml:space="preserve">L;litres;liter        </t>
  </si>
  <si>
    <t>per kg of forage</t>
  </si>
  <si>
    <t>day</t>
  </si>
  <si>
    <t>experiment</t>
  </si>
  <si>
    <t>individual</t>
  </si>
  <si>
    <t>all animals in replicate</t>
  </si>
  <si>
    <t>% DM</t>
  </si>
  <si>
    <t>Coefficient</t>
  </si>
  <si>
    <t>g/100 g</t>
  </si>
  <si>
    <t>g/kg (wet material);g absobed/kg ingested</t>
  </si>
  <si>
    <t>g/100gDM</t>
  </si>
  <si>
    <t>g/100g DM</t>
  </si>
  <si>
    <t>g/kgDM</t>
  </si>
  <si>
    <t>g/kg DM</t>
  </si>
  <si>
    <t>g/kgADW</t>
  </si>
  <si>
    <t>g/kg ADW</t>
  </si>
  <si>
    <t>kg/kg</t>
  </si>
  <si>
    <t>kg/kgDM</t>
  </si>
  <si>
    <t>kg/kg DM</t>
  </si>
  <si>
    <t>J/mg</t>
  </si>
  <si>
    <t xml:space="preserve">J/kg DM </t>
  </si>
  <si>
    <t>kj/g</t>
  </si>
  <si>
    <t>kJ/g</t>
  </si>
  <si>
    <t>kJ/100g</t>
  </si>
  <si>
    <t>kJ/100g DM</t>
  </si>
  <si>
    <t>kJ/kg</t>
  </si>
  <si>
    <t>kJ/g dry weight</t>
  </si>
  <si>
    <t>kJ/kg DM</t>
  </si>
  <si>
    <t xml:space="preserve">Kcal/g;kcal / g </t>
  </si>
  <si>
    <t>kcal/g</t>
  </si>
  <si>
    <t>Kcal/100g;kcal/100g feed</t>
  </si>
  <si>
    <t>kcal/100g</t>
  </si>
  <si>
    <t>Kcal/kg;kcal/Kg</t>
  </si>
  <si>
    <t>kcal/kg</t>
  </si>
  <si>
    <t>Kcal/kg DM;kcal/g DM</t>
  </si>
  <si>
    <t>kcal/kg DM</t>
  </si>
  <si>
    <t>Mcal/kg DM</t>
  </si>
  <si>
    <t>mg/100g</t>
  </si>
  <si>
    <t>mg/gDM</t>
  </si>
  <si>
    <t>mg/g DM</t>
  </si>
  <si>
    <t>mg/100gDM</t>
  </si>
  <si>
    <t>mg/100g DM</t>
  </si>
  <si>
    <t>mg/kgDM</t>
  </si>
  <si>
    <t>mg/kg DM</t>
  </si>
  <si>
    <t>MJ per 100g</t>
  </si>
  <si>
    <t>MJ/100g</t>
  </si>
  <si>
    <t>MJ/Kg</t>
  </si>
  <si>
    <t>MJ/kg</t>
  </si>
  <si>
    <t>MJ/g</t>
  </si>
  <si>
    <t>MJ/kgDM</t>
  </si>
  <si>
    <t>MJ/kg DM</t>
  </si>
  <si>
    <t>Mcal/kg</t>
  </si>
  <si>
    <t>Measured in vitro (lab methods)</t>
  </si>
  <si>
    <t>Measured</t>
  </si>
  <si>
    <t>Estimated</t>
  </si>
  <si>
    <t>D.It.Source</t>
  </si>
  <si>
    <t>Method not described in paper and cannot be inferred.</t>
  </si>
  <si>
    <t>Paper states digestibility is estimated (and description of method does not fit any methods mentioned here) or digestibility is inferred from another source (e.g. another publication is cited).</t>
  </si>
  <si>
    <t>Measured in sacco</t>
  </si>
  <si>
    <t xml:space="preserve">Digestibility is measured within the animal (e.g. use of fistulated animals). Also named as nylon bag or in situ, is based on depositing separately foodstuff into bags which are incubated into the rumen of an animal fitted with a rumen cannula. The main objective is to measure the disappearance of dry matter and/or other nutrients </t>
  </si>
  <si>
    <t>Measured total collection techinque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</si>
  <si>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</si>
  <si>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Measured total collection techinque (Apparent)</t>
  </si>
  <si>
    <t>Measured total collection techinque (True)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</si>
  <si>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</si>
  <si>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 difference technique</t>
  </si>
  <si>
    <t>Calculation of digestibility of a nutrient in a test diet is based upon the assumption that digestibility of a mixed diet is equal to the summation of the proportions of the diet supplied by each ingredient when fed alone. The digestibility of a nutrient in the experimental feed stuff being fed in form of mixed feed is calculated as Digestibility of nutrient in test feed (%) = (A - 100*B*C)/D. Where, A = Digestibility of nutrient in total diet; B = Digestibility of nutrient in basal diet (usually already determined when fed alone; C = Proportion of total nutrient in diet supplied by basal diet; (D) proportion of total nutrient in diet supplied by test feed.</t>
  </si>
  <si>
    <t>Measured marker technique</t>
  </si>
  <si>
    <t>The use of methods where total feces are not collected and weighed but are merely analyzed. The content in the feed and feces of an indigestible reference sub-stance is determined. The substance may be a natural constituent of the feed (internal indicator) or it may be added to the feed (externalindicator). Substances used for this purpose include ferric oxide, chromic oxide, lignin, silica, chromogen, acid-insoluble ash and indigestible acid detergent fiber. s. A characteristic of this method is that the digestibility is calculated from the relation between the nutrients and the indicator substance in the feed and in the feces. This method had been called a qualitative method, although this name is not strictly accurate. The digestion coefficient is computed by using the change in the ratio of each nutrient with reference to the special indigestible substance in the feed and in the feces. An example of this is the determination of the digestibility of the dry matter of a feed by the following equation: Digestion coefficient of dry matter = 100-(100 * ((% Indicator in feed DM)/(% Indicator in fecal DM))). By chemical analysis of a suitable feed sample, the ratio of the concentration of the inert substance to that of any nutrient in the feed can also be established. The face and digestibility it can be calculated without measurement of feed consumed, orts and feces defecated. Thus, if the percentage of any nutrient in this feed and feces is known and the percentage of the indicator substance is also determined in the feed and feces, the digestibility of that nutrient can be found by means of the following formula: Digestion coefficient of a nutrient = 100-(100 *((% Indicator in feed * % Nutrient in feces)/(
 % Indicator in feces * % Nutrient in feed))))</t>
  </si>
  <si>
    <t>Digestibility is measureds in the lab, but does not match any of the in vitro methods in this list.</t>
  </si>
  <si>
    <t>Measured in vitro (Tilley &amp; Terry IVDMD)</t>
  </si>
  <si>
    <t>Digestibility is measureds in the lab.</t>
  </si>
  <si>
    <t>Measured in vitro (Two-stage Van Soest IVDMD)</t>
  </si>
  <si>
    <t>Measured in vitro (Gas production technique)</t>
  </si>
  <si>
    <t>Measured AOAC (1990)</t>
  </si>
  <si>
    <t>Publication methods states digestiblity measured according to AOAC methods</t>
  </si>
  <si>
    <t>Measured in vitro (Alexander and McGowan (1966))</t>
  </si>
  <si>
    <t>Measured in vitro (Alexander &amp; McGowan 1966)</t>
  </si>
  <si>
    <t>Measured Van Soest 1991;Measured in vitro (Van Soest et al. 1991)</t>
  </si>
  <si>
    <t>Measured in vitro (Van Soest 1991)</t>
  </si>
  <si>
    <t>Measured Van Soest and Robertson (1985)</t>
  </si>
  <si>
    <t>Measured in vitro (Van Soest &amp; Robertson 1985)</t>
  </si>
  <si>
    <t>Publication methods states digestiblity measured according to Measured Van Soest and Robertson (1985) method.</t>
  </si>
  <si>
    <t>Male</t>
  </si>
  <si>
    <t>Herd consists exclusively of male animals.</t>
  </si>
  <si>
    <t>Female</t>
  </si>
  <si>
    <t>Herd consists exclusively of female animals.</t>
  </si>
  <si>
    <t>Herd consists of both male and female animals.</t>
  </si>
  <si>
    <t>Primiparous</t>
  </si>
  <si>
    <t>Herd consists of females that have given birth once.</t>
  </si>
  <si>
    <t>Multiparous</t>
  </si>
  <si>
    <t>Herd consists of females that have given birth multiple times.</t>
  </si>
  <si>
    <t>Herd consists of a combination of primiparous and multiparous females.</t>
  </si>
  <si>
    <t xml:space="preserve">Grower </t>
  </si>
  <si>
    <t>Herd consists of young animals that are still growing.</t>
  </si>
  <si>
    <t>Finisher</t>
  </si>
  <si>
    <t>Herd consists of animals in the final stage of growth.</t>
  </si>
  <si>
    <t>days</t>
  </si>
  <si>
    <t>Age of the animal, measured in days</t>
  </si>
  <si>
    <t>months</t>
  </si>
  <si>
    <t>Age of the animal, measured in months</t>
  </si>
  <si>
    <t xml:space="preserve">Weight of the animals, measured in grams </t>
  </si>
  <si>
    <t xml:space="preserve">Weight of the animals, measured in kilograms </t>
  </si>
  <si>
    <t>individuals</t>
  </si>
  <si>
    <t>Individual count of the animals in a herd</t>
  </si>
  <si>
    <t>LU</t>
  </si>
  <si>
    <t>Number of animals, measured in Livestock Units (LU)</t>
  </si>
  <si>
    <t>GM.Out</t>
  </si>
  <si>
    <t>GM.Tot.Area.Unit</t>
  </si>
  <si>
    <t>ha</t>
  </si>
  <si>
    <t>acre</t>
  </si>
  <si>
    <t>fedan</t>
  </si>
  <si>
    <t>GM.Tot.Stock.Rate.Unit</t>
  </si>
  <si>
    <t xml:space="preserve">individuals </t>
  </si>
  <si>
    <t>Number of animals on grazing land</t>
  </si>
  <si>
    <t xml:space="preserve">Livestock Units on grazing land </t>
  </si>
  <si>
    <t>GM.Tot.Graz.Time.Unit</t>
  </si>
  <si>
    <t>Amount of time spent on grazing land</t>
  </si>
  <si>
    <t>weeks</t>
  </si>
  <si>
    <t>proportion</t>
  </si>
  <si>
    <t>GM.Subdiv.Area.Unit</t>
  </si>
  <si>
    <t>GM.Subdiv.Stock.Rate.Unit</t>
  </si>
  <si>
    <t>GM.Subdiv.Time.Unit</t>
  </si>
  <si>
    <t>GM.Biomass.Unit</t>
  </si>
  <si>
    <t>Mg/ha</t>
  </si>
  <si>
    <t>GM.Graz.Rot</t>
  </si>
  <si>
    <t>Yes- Rotational</t>
  </si>
  <si>
    <t>Yes- High Intensity Grazing</t>
  </si>
  <si>
    <t xml:space="preserve">Yes- Intersive Grazing </t>
  </si>
  <si>
    <t>GM.Stock.Meth</t>
  </si>
  <si>
    <t>Fixed</t>
  </si>
  <si>
    <t>Adaptive</t>
  </si>
  <si>
    <t>Both</t>
  </si>
  <si>
    <t>Pasture.Shade</t>
  </si>
  <si>
    <t>Yes- Artificial structure</t>
  </si>
  <si>
    <t>Yes- Trees or Shrubs</t>
  </si>
  <si>
    <t xml:space="preserve">No </t>
  </si>
  <si>
    <t>GM.Stock.Adapt.Meth</t>
  </si>
  <si>
    <t>Sward Height</t>
  </si>
  <si>
    <t>Pasture Biomass</t>
  </si>
  <si>
    <t>Pasture.Out</t>
  </si>
  <si>
    <t>Pasture.Biom.Unit</t>
  </si>
  <si>
    <t>Out.FI.Unit</t>
  </si>
  <si>
    <t>mg/individual/day</t>
  </si>
  <si>
    <t>g/d/individual;g/day;g/day/fish;g/day/individual;g/dindividual/day;g/fish;g/individual;g/individual/day;g/Individual/Day</t>
  </si>
  <si>
    <t>g/individual/day</t>
  </si>
  <si>
    <t xml:space="preserve">kg/individual/day;kg/individual/d </t>
  </si>
  <si>
    <t>kg/individual/day</t>
  </si>
  <si>
    <t>ml/individual/day</t>
  </si>
  <si>
    <t>l/individual/day</t>
  </si>
  <si>
    <t>DM g/individual/d;DM g/individual/day;DMI g/d/individual;DMI g/d/individual;DMI g/day/individual;DMI g/individual/d;DMI g/individual/day;Estimated DM g/individual/day;g DM/individual/day;g/day DMI;g DM/kg/individual/day;g DM/day/individual</t>
  </si>
  <si>
    <t>g DM/individual/day</t>
  </si>
  <si>
    <t>DM kg/individual/d;DM kg/individual/day;DMI kg/d/individual;DMI kg/day/individual;DMI kg/individual/day;kg DM/individual/day</t>
  </si>
  <si>
    <t>kg DM/individual/day</t>
  </si>
  <si>
    <t>(g DM/kg BW -0.75)/individual/day;DM (g/kg BW 0.75)/individual/day;DM (g/kg W 0.75)/individual/day;DM (g/kg0.75)/individual/day;DM g/d/kg (0.75);DMI (g/kg 0.75 BW)/individual/day;DMI g/kg BW(0.75)/individual;DMI g/kg LW(0.75)/d;DMI g/kg(0.75)/individual/day;g DM kg/BW 0.75/individual;g DM/day/individual W 0.75;g DM/kg 0.75 W/individual/day;g DM/kg 0.75/individual/day;g DM/kg W 0.75/individual/day;g/day/kg 0.75 DMI</t>
  </si>
  <si>
    <t>g DM/kg body weight (0.75)/individual/day</t>
  </si>
  <si>
    <t>DMI g/(kg LW)/individual/day;DM (g/kg)/individual/day</t>
  </si>
  <si>
    <t>g DM/kg body weight/individual/day</t>
  </si>
  <si>
    <t>DM g/Wkg 0.734;g DM/kg BW 0.75;g DM/kg W 0.75;g DM/kgLW(-1)</t>
  </si>
  <si>
    <t>g DM/kg body weight (0.75)</t>
  </si>
  <si>
    <t>%DM kg BW/individual/day</t>
  </si>
  <si>
    <t>% DM/kg body weight/individual/day</t>
  </si>
  <si>
    <t>(g/kg M 0.75)/individual/day;g/kg 0.75/individual/day;g/kg BW 0.75/individual/day;g/kg LWT0.75/day;g/kg W -0.75/individual/day;g/kg W 0.75/individual;g/kg W 0.75/individual/day;g/kg W0.75/day;g/W 0.75/day;g/W0.75kg/individual</t>
  </si>
  <si>
    <t>g/kg body weight (0.75)/individual/day</t>
  </si>
  <si>
    <t>g/kg W 0.75;g/kg W0.75;g W0.75</t>
  </si>
  <si>
    <t>g/kg body weight/day;g/kg BW/day;g/kg BW/individual/day;g/kg live weight/individual/day</t>
  </si>
  <si>
    <t>g/kg body weight/individual/day</t>
  </si>
  <si>
    <t>(g/kg metabolic weight)/individual/day;g/(kg metabolic body weight)/individual/day;g/(kg metabolic weight)/individual/day;g/d/kg metabolic weight;g/kg metabolic weight/day;g/kg of metabolic weight/day;g//kg metabolic weight/day</t>
  </si>
  <si>
    <t>g/kg metabolic weight/individual/day</t>
  </si>
  <si>
    <t>DM (g/kg metabolic weight)/individual/day;DM g/kg metabolic weight/d;DM g/kg metabolic weight/day;DM g/KG metabolic weight/day;DMI (g/metabolic weight)/individual/day;DMI g(kg metabolic weight)/individual/day;DMI g/(kg metabolic weight)/individual/day;DMI g/kg metabolic weight/d;DMI g/kg metabolic weight/day</t>
  </si>
  <si>
    <t>g DM/kg metabolic weight/individual/day</t>
  </si>
  <si>
    <t>DM g/kg metabolic weight;DMI g/kg metabolic weight</t>
  </si>
  <si>
    <t>g DM/kg metabolic weight</t>
  </si>
  <si>
    <t>DMI kg/kg of metabolic weight</t>
  </si>
  <si>
    <t>kg DM/kg metabolic weight</t>
  </si>
  <si>
    <t>DM % Body Weight/Individual/day;DM %BW/individual/day;DMI %BW/individual/day;DM % BW/individual/day</t>
  </si>
  <si>
    <t>DM % body weight/individual/day</t>
  </si>
  <si>
    <t>DM % BW/individual</t>
  </si>
  <si>
    <t>DM % body weight/individual</t>
  </si>
  <si>
    <t>DM % of LW;DM/% body weight;DMI (% BW)</t>
  </si>
  <si>
    <t>DM % body weight</t>
  </si>
  <si>
    <t>(% mean body weight/individual/day);%  body weight/individual/day;% body weight/individual/day;% BW/individual/day;% LBW/individual/day;%BW/individual/d;%BW/individual/day;%LBW/individual/day</t>
  </si>
  <si>
    <t>% body weight/individual/day</t>
  </si>
  <si>
    <t>% body weight/individual;% BW/individual</t>
  </si>
  <si>
    <t>% body weight/individual</t>
  </si>
  <si>
    <t>% BW;% live weight;% LW;% of LW</t>
  </si>
  <si>
    <t>% body weight</t>
  </si>
  <si>
    <t>% feed offered/individual/day</t>
  </si>
  <si>
    <t>g feed/g animal weight</t>
  </si>
  <si>
    <t>g/g body weight</t>
  </si>
  <si>
    <t>g/replicate/day</t>
  </si>
  <si>
    <t>kg/pond</t>
  </si>
  <si>
    <t>kg/replicate</t>
  </si>
  <si>
    <t>kCal ME/day</t>
  </si>
  <si>
    <t>kcal ME/day</t>
  </si>
  <si>
    <t>kg/group/day</t>
  </si>
  <si>
    <t>kg/replicate/day</t>
  </si>
  <si>
    <t>Comp.Level1</t>
  </si>
  <si>
    <t>Comp.Level2</t>
  </si>
  <si>
    <t>Comp.Level3</t>
  </si>
  <si>
    <t>Baby corn</t>
  </si>
  <si>
    <t>Biomass/Fodder</t>
  </si>
  <si>
    <t>Biomass/Fodder - Above + Below Ground</t>
  </si>
  <si>
    <t>Above+Below Ground</t>
  </si>
  <si>
    <t>Biomass/Fodder - Above Ground</t>
  </si>
  <si>
    <t>Above Ground</t>
  </si>
  <si>
    <t>Biomass/Fodder - Below Ground</t>
  </si>
  <si>
    <t>Below Ground</t>
  </si>
  <si>
    <t>Biomass/Fodder - Branches</t>
  </si>
  <si>
    <t>Branches</t>
  </si>
  <si>
    <t>Biomass/Fodder - Leaf Litter</t>
  </si>
  <si>
    <t>Leaf Litter</t>
  </si>
  <si>
    <t>Biomass/Fodder - Leaves</t>
  </si>
  <si>
    <t>Biomass/Fodder - Leaves + Stalks/Branches</t>
  </si>
  <si>
    <t>Leaves+Stalks/Branches</t>
  </si>
  <si>
    <t>Biomass/Fodder - Stalks</t>
  </si>
  <si>
    <t>Stalks</t>
  </si>
  <si>
    <t>Biomass/Fodder - Stalks/Branches</t>
  </si>
  <si>
    <t>Stalks/Branches</t>
  </si>
  <si>
    <t>Biomass/Fodder - Stover</t>
  </si>
  <si>
    <t>Stover</t>
  </si>
  <si>
    <t>Biomass/Fodder - Straw</t>
  </si>
  <si>
    <t>Straw</t>
  </si>
  <si>
    <t>Bulb</t>
  </si>
  <si>
    <t>Bulb (Marketable Yield)</t>
  </si>
  <si>
    <t>Marketable Yield</t>
  </si>
  <si>
    <t>Bulb (Non-Marketable Yield)</t>
  </si>
  <si>
    <t>Non-Marketable Yield</t>
  </si>
  <si>
    <t>Bulb (Total Yield)</t>
  </si>
  <si>
    <t>Total Yield</t>
  </si>
  <si>
    <t>Bulb (Unspecified)</t>
  </si>
  <si>
    <t>Cane</t>
  </si>
  <si>
    <t>Stem</t>
  </si>
  <si>
    <t>Charcoal</t>
  </si>
  <si>
    <t>Corm (Marketable Yield)</t>
  </si>
  <si>
    <t>Corm</t>
  </si>
  <si>
    <t>Corm (Non-Marketable Yield)</t>
  </si>
  <si>
    <t>Corm (Total Yield)</t>
  </si>
  <si>
    <t>Corm (Unspecified)</t>
  </si>
  <si>
    <t>Cormel (Marketable Yield)</t>
  </si>
  <si>
    <t>Cormel</t>
  </si>
  <si>
    <t>Cormel (Non-Marketable Yield)</t>
  </si>
  <si>
    <t>Cormel (Total Yield)</t>
  </si>
  <si>
    <t>Cormel (Unspecified)</t>
  </si>
  <si>
    <t>Fibre/Lint</t>
  </si>
  <si>
    <t>Flowers</t>
  </si>
  <si>
    <t>Fruit (Marketable Yield)</t>
  </si>
  <si>
    <t>Fruit (Non-Marketable Yield)</t>
  </si>
  <si>
    <t>Fruit (Total Yield)</t>
  </si>
  <si>
    <t>Fruit (Unspecified)</t>
  </si>
  <si>
    <t>Grain/Seed</t>
  </si>
  <si>
    <t>Gum/Sap</t>
  </si>
  <si>
    <t>Haulm</t>
  </si>
  <si>
    <t>Hide</t>
  </si>
  <si>
    <t>Honey</t>
  </si>
  <si>
    <t>Juice</t>
  </si>
  <si>
    <t>Meal/Flour</t>
  </si>
  <si>
    <t>Flour</t>
  </si>
  <si>
    <t>Meat - Carcass</t>
  </si>
  <si>
    <t>Carcass</t>
  </si>
  <si>
    <t>Meat - Carcass Defeathered</t>
  </si>
  <si>
    <t>Carcass Defeathered</t>
  </si>
  <si>
    <t>Meat - Cold Carcass</t>
  </si>
  <si>
    <t>Cold Carcass</t>
  </si>
  <si>
    <t>Meat - Dressed</t>
  </si>
  <si>
    <t>Dressed</t>
  </si>
  <si>
    <t>Meat - Empty Carcass</t>
  </si>
  <si>
    <t>Empty Carcass</t>
  </si>
  <si>
    <t>Meat - Eviscerated</t>
  </si>
  <si>
    <t>Eviscerated</t>
  </si>
  <si>
    <t>Meat - Final Body Weight</t>
  </si>
  <si>
    <t>Final Body Weight</t>
  </si>
  <si>
    <t>Meat - Hot Carcass</t>
  </si>
  <si>
    <t>Hot Carcass</t>
  </si>
  <si>
    <t>Meat - Internal Fat</t>
  </si>
  <si>
    <t>Internal Fat</t>
  </si>
  <si>
    <t>Meat - Non-carcass</t>
  </si>
  <si>
    <t>Non-carcass</t>
  </si>
  <si>
    <t>Meat - Slaughter Body</t>
  </si>
  <si>
    <t>Slaughter Body</t>
  </si>
  <si>
    <t>Meat - Subcutaneous Fat</t>
  </si>
  <si>
    <t>Subcutaneous Fat</t>
  </si>
  <si>
    <t>Mushroom</t>
  </si>
  <si>
    <t>Nuts+Shells</t>
  </si>
  <si>
    <t>Offspring</t>
  </si>
  <si>
    <t>Rhizome</t>
  </si>
  <si>
    <t>Shells</t>
  </si>
  <si>
    <t>Stalks+Leaves</t>
  </si>
  <si>
    <t>Tuber/Root</t>
  </si>
  <si>
    <t>Tuber/Root (Marketable Yield)</t>
  </si>
  <si>
    <t>Tuber/Root (Non-Marketable Yield)</t>
  </si>
  <si>
    <t>Tuber/Root (Tops)</t>
  </si>
  <si>
    <t>Tops</t>
  </si>
  <si>
    <t>Tuber/Root (Total Yield)</t>
  </si>
  <si>
    <t>Tuber/Root (Unspecified)</t>
  </si>
  <si>
    <t>Whole Plant</t>
  </si>
  <si>
    <t>Wood - Firewood</t>
  </si>
  <si>
    <t>Firewood</t>
  </si>
  <si>
    <t>Wood - Timber</t>
  </si>
  <si>
    <t>Timber</t>
  </si>
  <si>
    <t>Pillar</t>
  </si>
  <si>
    <t>Pillar.Code</t>
  </si>
  <si>
    <t>Subpillar</t>
  </si>
  <si>
    <t>Subpillar.Code</t>
  </si>
  <si>
    <t>Indicator</t>
  </si>
  <si>
    <t>Indicator.Code</t>
  </si>
  <si>
    <t>Subindicator</t>
  </si>
  <si>
    <t>Subindicator.Short</t>
  </si>
  <si>
    <t>Subindicator.Code</t>
  </si>
  <si>
    <t>Example units</t>
  </si>
  <si>
    <t>Original.Outcome</t>
  </si>
  <si>
    <t>Negative Values</t>
  </si>
  <si>
    <t>Sign</t>
  </si>
  <si>
    <t>TC.Ratio</t>
  </si>
  <si>
    <t>Not.Perc</t>
  </si>
  <si>
    <t>Previous.Names</t>
  </si>
  <si>
    <t>Yi</t>
  </si>
  <si>
    <t>PY</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</si>
  <si>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</si>
  <si>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</si>
  <si>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</si>
  <si>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</si>
  <si>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N</t>
  </si>
  <si>
    <t>Y</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</si>
  <si>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</si>
  <si>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</si>
  <si>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</si>
  <si>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</si>
  <si>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</si>
  <si>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</si>
  <si>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</si>
  <si>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</si>
  <si>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</si>
  <si>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</si>
  <si>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</si>
  <si>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</si>
  <si>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</si>
  <si>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</si>
  <si>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</si>
  <si>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</si>
  <si>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</si>
  <si>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</si>
  <si>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</si>
  <si>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</si>
  <si>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Not Sure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</si>
  <si>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</si>
  <si>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</si>
  <si>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</si>
  <si>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</si>
  <si>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</si>
  <si>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</si>
  <si>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</si>
  <si>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</si>
  <si>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</si>
  <si>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</si>
  <si>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</si>
  <si>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</si>
  <si>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</si>
  <si>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</si>
  <si>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</si>
  <si>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</si>
  <si>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</si>
  <si>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</si>
  <si>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</si>
  <si>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</si>
  <si>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</si>
  <si>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</si>
  <si>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</si>
  <si>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</si>
  <si>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Livestock Diet</t>
  </si>
  <si>
    <t>Li</t>
  </si>
  <si>
    <t>Feed Intake</t>
  </si>
  <si>
    <t>FI</t>
  </si>
  <si>
    <t>FeI</t>
  </si>
  <si>
    <t xml:space="preserve">The amount of a diet consumed per unit time. </t>
  </si>
  <si>
    <t>n</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</si>
  <si>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</si>
  <si>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</si>
  <si>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</si>
  <si>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</si>
  <si>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</si>
  <si>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</si>
  <si>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</si>
  <si>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</si>
  <si>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</si>
  <si>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</si>
  <si>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Gross Return</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</si>
  <si>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</si>
  <si>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</si>
  <si>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</si>
  <si>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</si>
  <si>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</si>
  <si>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</si>
  <si>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</si>
  <si>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</si>
  <si>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</si>
  <si>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</si>
  <si>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</si>
  <si>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</si>
  <si>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</si>
  <si>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</si>
  <si>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</si>
  <si>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</si>
  <si>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</si>
  <si>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</si>
  <si>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</si>
  <si>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</si>
  <si>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</si>
  <si>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</si>
  <si>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</si>
  <si>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</si>
  <si>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</si>
  <si>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</si>
  <si>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</si>
  <si>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</si>
  <si>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</si>
  <si>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</si>
  <si>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</si>
  <si>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 xml:space="preserve">Total costs are stated in a publication, but there is insufficient methodological detail about the included costs to confirm this. </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</si>
  <si>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</si>
  <si>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</si>
  <si>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</si>
  <si>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</si>
  <si>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</si>
  <si>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</si>
  <si>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</si>
  <si>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</si>
  <si>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</si>
  <si>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</si>
  <si>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</si>
  <si>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</si>
  <si>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</si>
  <si>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</si>
  <si>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</si>
  <si>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</si>
  <si>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</si>
  <si>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</si>
  <si>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</si>
  <si>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</si>
  <si>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</si>
  <si>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</si>
  <si>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</si>
  <si>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</si>
  <si>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</si>
  <si>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</si>
  <si>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</si>
  <si>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</si>
  <si>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</si>
  <si>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</si>
  <si>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</si>
  <si>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</si>
  <si>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</si>
  <si>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</si>
  <si>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</si>
  <si>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</si>
  <si>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</si>
  <si>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</si>
  <si>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</si>
  <si>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</si>
  <si>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</si>
  <si>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</si>
  <si>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</si>
  <si>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</si>
  <si>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</si>
  <si>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</si>
  <si>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</si>
  <si>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</si>
  <si>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</si>
  <si>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</si>
  <si>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</si>
  <si>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</si>
  <si>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</si>
  <si>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</si>
  <si>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</si>
  <si>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</si>
  <si>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</si>
  <si>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</si>
  <si>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</si>
  <si>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</si>
  <si>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</si>
  <si>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</si>
  <si>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</si>
  <si>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</si>
  <si>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</si>
  <si>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</si>
  <si>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</si>
  <si>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</si>
  <si>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</si>
  <si>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</si>
  <si>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</si>
  <si>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</si>
  <si>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</si>
  <si>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</si>
  <si>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</si>
  <si>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</si>
  <si>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</si>
  <si>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</si>
  <si>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</si>
  <si>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</si>
  <si>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</si>
  <si>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</si>
  <si>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</si>
  <si>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</si>
  <si>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</si>
  <si>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</si>
  <si>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</si>
  <si>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</si>
  <si>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</si>
  <si>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</si>
  <si>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</si>
  <si>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</si>
  <si>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</si>
  <si>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</si>
  <si>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</si>
  <si>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</si>
  <si>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</si>
  <si>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</si>
  <si>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</si>
  <si>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</si>
  <si>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</si>
  <si>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</si>
  <si>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Marginal Rate of Return</t>
  </si>
  <si>
    <t>MRR</t>
  </si>
  <si>
    <t>Marginal Rate of Return is the amount of revenue per additional item, divided by marginal costs.</t>
  </si>
  <si>
    <t>Resilience</t>
  </si>
  <si>
    <t>Physical</t>
  </si>
  <si>
    <t>Ph</t>
  </si>
  <si>
    <t>Biodiversity</t>
  </si>
  <si>
    <t>Bd</t>
  </si>
  <si>
    <t>The species richness or diversity (such as the Shannon or Simpsons index) of a community of organisms within the experimental field. Whether the group of organsims is beneficial, neutral or detrimental to production should be unclear or mixed. One typically reported measure of biodiversity is microbial biomass.</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</si>
  <si>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</si>
  <si>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</si>
  <si>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</si>
  <si>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</si>
  <si>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</si>
  <si>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Pest &amp; Pathogen</t>
  </si>
  <si>
    <t>Pest &amp; Pathogen (Losses)</t>
  </si>
  <si>
    <t>Pest Path (Loss)</t>
  </si>
  <si>
    <t>PPL</t>
  </si>
  <si>
    <t>Amount of stored crop lost or degraded due to pest/disease.</t>
  </si>
  <si>
    <t>This outcome is for post-harvest storage of products where pests or diseases are damaging the product. It is helpful to record date of storage and sampling date/days after storage for this outcome.
Note if absolute numbers are given then the amount of crop should be standardized between treatments.</t>
  </si>
  <si>
    <t>% ; USD/ha; kg/ha</t>
  </si>
  <si>
    <t>Pest &amp; Pathogen (Product Weight)</t>
  </si>
  <si>
    <t>Pest Path (Prod)</t>
  </si>
  <si>
    <t>PPP</t>
  </si>
  <si>
    <t>Amount of stored crop left after being stored for a period of time.</t>
  </si>
  <si>
    <t>This outcome is for post-harvest storage of products where pests or diseases are damaging the product. For this outcome it is helpful to record the date of storage and sampling date/days after this.
Note if absolute numbers are given then the amount of crop stored should be standardized between treatments.</t>
  </si>
  <si>
    <t>kg; %</t>
  </si>
  <si>
    <t>Pest &amp; Pathogen (Numbers)</t>
  </si>
  <si>
    <t>Pest Path (Num)</t>
  </si>
  <si>
    <t>PPN</t>
  </si>
  <si>
    <t xml:space="preserve">The number or amount of pest or pathogen present in a stored product.
</t>
  </si>
  <si>
    <t>This outcome is for post-harvest storage of products where pests or diseases are damaging the product. It is helpful to record date of storage and sampling date/days after storage for this outcome.
Do not use this outcome with change from baseline data, it should be the amount of pest or pathogen on the sampling date.</t>
  </si>
  <si>
    <t>N; % grains infected</t>
  </si>
  <si>
    <t>Soil Quality</t>
  </si>
  <si>
    <t>SQ</t>
  </si>
  <si>
    <t>Erosion</t>
  </si>
  <si>
    <t>Er</t>
  </si>
  <si>
    <t>Quantity or extent of soil movement due to water or wind.</t>
  </si>
  <si>
    <t>Mg/ha; Mg/ha/year</t>
  </si>
  <si>
    <t>Runoff</t>
  </si>
  <si>
    <t>Ru</t>
  </si>
  <si>
    <t>Quantity of water moving off site</t>
  </si>
  <si>
    <t>mm; %; mm/year</t>
  </si>
  <si>
    <t>Soil Organic Matter</t>
  </si>
  <si>
    <t>SOM</t>
  </si>
  <si>
    <t>Concentration or stock of organic matter in soil (SOM).</t>
  </si>
  <si>
    <t>%; g/kg; mg/g; g/g</t>
  </si>
  <si>
    <t>Soil Organic Carbon</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</si>
  <si>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</si>
  <si>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</si>
  <si>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</si>
  <si>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</si>
  <si>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</si>
  <si>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</si>
  <si>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</si>
  <si>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</si>
  <si>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</si>
  <si>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</si>
  <si>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</si>
  <si>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</si>
  <si>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</si>
  <si>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</si>
  <si>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</si>
  <si>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</si>
  <si>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</si>
  <si>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</si>
  <si>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</si>
  <si>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</si>
  <si>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</si>
  <si>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</si>
  <si>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</si>
  <si>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</si>
  <si>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</si>
  <si>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</si>
  <si>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</si>
  <si>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</si>
  <si>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</si>
  <si>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</si>
  <si>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</si>
  <si>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</si>
  <si>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</si>
  <si>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</si>
  <si>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</si>
  <si>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</si>
  <si>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</si>
  <si>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</si>
  <si>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</si>
  <si>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</si>
  <si>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</si>
  <si>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</si>
  <si>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</si>
  <si>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</si>
  <si>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</si>
  <si>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</si>
  <si>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</si>
  <si>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</si>
  <si>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</si>
  <si>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</si>
  <si>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</si>
  <si>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</si>
  <si>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</si>
  <si>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</si>
  <si>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</si>
  <si>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</si>
  <si>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</si>
  <si>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</si>
  <si>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</si>
  <si>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</si>
  <si>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</si>
  <si>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</si>
  <si>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</si>
  <si>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</si>
  <si>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</si>
  <si>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</si>
  <si>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</si>
  <si>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(Y)</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</si>
  <si>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</si>
  <si>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</si>
  <si>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</si>
  <si>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</si>
  <si>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</si>
  <si>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</si>
  <si>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</si>
  <si>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</si>
  <si>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</si>
  <si>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</si>
  <si>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</si>
  <si>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</si>
  <si>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</si>
  <si>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</si>
  <si>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</si>
  <si>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Nitrogen Use Efficiency (ARE Product)</t>
  </si>
  <si>
    <t>NUE (ARE Prod)</t>
  </si>
  <si>
    <t>NUE-Ap</t>
  </si>
  <si>
    <t xml:space="preserve">Apparent N recovery efficiency in crop product component (e.g. grain). Formula for a zero N control = (N.treatment - N.control)/N input, otherwise Formula = (N.Out.trt - N.Out.cont)/(N.In.trt - N.In.Cont). 
</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</si>
  <si>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</si>
  <si>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</si>
  <si>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</si>
  <si>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</si>
  <si>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</si>
  <si>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</si>
  <si>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</si>
  <si>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</si>
  <si>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</si>
  <si>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</si>
  <si>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</si>
  <si>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</si>
  <si>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</si>
  <si>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</si>
  <si>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</si>
  <si>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</si>
  <si>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</si>
  <si>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</si>
  <si>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</si>
  <si>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</si>
  <si>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</si>
  <si>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</si>
  <si>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</si>
  <si>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</si>
  <si>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</si>
  <si>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</si>
  <si>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</si>
  <si>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</si>
  <si>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</si>
  <si>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</si>
  <si>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</si>
  <si>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</si>
  <si>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</si>
  <si>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</si>
  <si>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</si>
  <si>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</si>
  <si>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</si>
  <si>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</si>
  <si>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</si>
  <si>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Nitrogen (Apparent Efficiency)</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</si>
  <si>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</si>
  <si>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</si>
  <si>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</si>
  <si>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</si>
  <si>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</si>
  <si>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</si>
  <si>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</si>
  <si>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</si>
  <si>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</si>
  <si>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</si>
  <si>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</si>
  <si>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</si>
  <si>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</si>
  <si>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</si>
  <si>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</si>
  <si>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</si>
  <si>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</si>
  <si>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</si>
  <si>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</si>
  <si>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</si>
  <si>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</si>
  <si>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</si>
  <si>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</si>
  <si>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</si>
  <si>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</si>
  <si>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</si>
  <si>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</si>
  <si>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</si>
  <si>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</si>
  <si>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</si>
  <si>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 xml:space="preserve">Apparent K recovery efficiency in crop product component (e.g. grain). Formula for a zero K control = (K.trt - K.cont)/K input, otherwise Formula = (K.Out.trt - K.Out.cont)/(K.Input.trt - K.Input.Cont). 
</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</si>
  <si>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</si>
  <si>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</si>
  <si>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</si>
  <si>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</si>
  <si>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</si>
  <si>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</si>
  <si>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</si>
  <si>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</si>
  <si>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</si>
  <si>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</si>
  <si>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</si>
  <si>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</si>
  <si>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</si>
  <si>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</si>
  <si>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</si>
  <si>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</si>
  <si>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</si>
  <si>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</si>
  <si>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</si>
  <si>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</si>
  <si>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</si>
  <si>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</si>
  <si>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</si>
  <si>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</si>
  <si>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</si>
  <si>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</si>
  <si>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</si>
  <si>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</si>
  <si>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</si>
  <si>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</si>
  <si>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</si>
  <si>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</si>
  <si>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</si>
  <si>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</si>
  <si>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</si>
  <si>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</si>
  <si>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</si>
  <si>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</si>
  <si>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</si>
  <si>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</si>
  <si>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</si>
  <si>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</si>
  <si>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</si>
  <si>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</si>
  <si>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</si>
  <si>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</si>
  <si>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</si>
  <si>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</si>
  <si>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</si>
  <si>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</si>
  <si>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</si>
  <si>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</si>
  <si>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</si>
  <si>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</si>
  <si>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</si>
  <si>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</si>
  <si>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</si>
  <si>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</si>
  <si>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</si>
  <si>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</si>
  <si>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</si>
  <si>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</si>
  <si>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</si>
  <si>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</si>
  <si>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</si>
  <si>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</si>
  <si>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</si>
  <si>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</si>
  <si>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</si>
  <si>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</si>
  <si>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</si>
  <si>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</si>
  <si>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</si>
  <si>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</si>
  <si>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</si>
  <si>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</si>
  <si>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</si>
  <si>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</si>
  <si>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</si>
  <si>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</si>
  <si>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</si>
  <si>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</si>
  <si>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</si>
  <si>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</si>
  <si>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</si>
  <si>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</si>
  <si>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</si>
  <si>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</si>
  <si>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</si>
  <si>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Carbon dioxide emissions</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</si>
  <si>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</si>
  <si>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</si>
  <si>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</si>
  <si>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</si>
  <si>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</si>
  <si>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</si>
  <si>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</si>
  <si>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</si>
  <si>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</si>
  <si>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</si>
  <si>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</si>
  <si>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</si>
  <si>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</si>
  <si>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</si>
  <si>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</si>
  <si>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</si>
  <si>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</si>
  <si>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Biomass</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</si>
  <si>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</si>
  <si>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</si>
  <si>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</si>
  <si>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</si>
  <si>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</si>
  <si>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Ck</t>
  </si>
  <si>
    <t>CkCo</t>
  </si>
  <si>
    <t>Fuel Use</t>
  </si>
  <si>
    <t>FU</t>
  </si>
  <si>
    <t>Amount of fuel used in a cookstove.</t>
  </si>
  <si>
    <t>kg; kg/day</t>
  </si>
  <si>
    <t>Fuel Efficiency</t>
  </si>
  <si>
    <t>FE</t>
  </si>
  <si>
    <t>Fuel Savings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</si>
  <si>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</si>
  <si>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</si>
  <si>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</si>
  <si>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</si>
  <si>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</si>
  <si>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</si>
  <si>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</si>
  <si>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</si>
  <si>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</si>
  <si>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</si>
  <si>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</si>
  <si>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</si>
  <si>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</si>
  <si>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</si>
  <si>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</si>
  <si>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AOM_will_add_unique_value</t>
  </si>
  <si>
    <t>Fixed Costs</t>
  </si>
  <si>
    <t>Animal housing</t>
  </si>
  <si>
    <t>Fixed cost of animal structures such as housing. This can be depreciation over time or the initial cost of purchasing.</t>
  </si>
  <si>
    <t>Equipment</t>
  </si>
  <si>
    <t>Fixed cost of machinery or equipment. This can be depreciation over time or the initial cost of purchasing.</t>
  </si>
  <si>
    <t>Animals Purchase</t>
  </si>
  <si>
    <t>Cost of initial purchase of animals.</t>
  </si>
  <si>
    <t>Loans</t>
  </si>
  <si>
    <t>Cost of loans, e.g., interest payments.</t>
  </si>
  <si>
    <t>Variable Costs</t>
  </si>
  <si>
    <t>Fertilizers</t>
  </si>
  <si>
    <t>Cost of fertilizer inputs.</t>
  </si>
  <si>
    <t>Cost of inorganic fertilizer inputs.</t>
  </si>
  <si>
    <t>Cost of organic fertilizer inputs.</t>
  </si>
  <si>
    <t>pH Amendments</t>
  </si>
  <si>
    <t>Cost of pH Amendments materials.</t>
  </si>
  <si>
    <t>Cost of mulch materials.</t>
  </si>
  <si>
    <t>Organic Mulch</t>
  </si>
  <si>
    <t>Cost of organic mulch materials (not plastic).</t>
  </si>
  <si>
    <t>Cost of biochar inputs.</t>
  </si>
  <si>
    <t>Cost of plastic film for mulching.</t>
  </si>
  <si>
    <t>Pesticides</t>
  </si>
  <si>
    <t>Cost of pest control inputs.</t>
  </si>
  <si>
    <t>Herbicides</t>
  </si>
  <si>
    <t>Cost of herbicide inputs.</t>
  </si>
  <si>
    <t>Insecticides</t>
  </si>
  <si>
    <t>Cost of insecticide inputs.</t>
  </si>
  <si>
    <t>Fungicide</t>
  </si>
  <si>
    <t>Cost of fungicide inputs.</t>
  </si>
  <si>
    <t>Biological Control</t>
  </si>
  <si>
    <t>Cost of biological control inputs or management (e.g. entomopathogens, parasitoids, traps).</t>
  </si>
  <si>
    <t>Seeds or Planting Material</t>
  </si>
  <si>
    <t>Cost of planting materials, such as seeds or seedlings.</t>
  </si>
  <si>
    <t>Cost of seeds.</t>
  </si>
  <si>
    <t>Saplings</t>
  </si>
  <si>
    <t>Cost of saplings.</t>
  </si>
  <si>
    <t>Veterinary</t>
  </si>
  <si>
    <t>Cost of animal care, are variable costs of drugs, vaccines, medication etc.</t>
  </si>
  <si>
    <t>Animal Feed</t>
  </si>
  <si>
    <t>Cost of animal feed.</t>
  </si>
  <si>
    <t>Transport</t>
  </si>
  <si>
    <t>Cost of bringing inputs, feed or purchased animals to the place of production. And cost of marketing and transporting the output.</t>
  </si>
  <si>
    <t>Cost of renting or maintainance of machinery or equipment</t>
  </si>
  <si>
    <t>Electricity</t>
  </si>
  <si>
    <t>Cost of electricity used.</t>
  </si>
  <si>
    <t>Cost of irrigation water used.</t>
  </si>
  <si>
    <t>Fuel</t>
  </si>
  <si>
    <t>Cost of fuel used by equipment</t>
  </si>
  <si>
    <t>Labor Cost</t>
  </si>
  <si>
    <t xml:space="preserve">Cost of labor, if not specified whether hired workers or family. If specified use "Family labor input" or "Hired labor input". </t>
  </si>
  <si>
    <t>Family Labor Cost</t>
  </si>
  <si>
    <t>Family labor costs are considered. Family labor comes from the farming household and is often unpaid in smallholder systems. If costs are disaggregated by gende, please use the gendered categories instead of this one.</t>
  </si>
  <si>
    <t>Family Labor Cost (Male)</t>
  </si>
  <si>
    <t>Family labor costs for males are considered. Family labor comes from the farming household and is often unpaid in smallholder systems. If costs are disaggregated by gende, please use the gendered categories instead of this one.</t>
  </si>
  <si>
    <t>Family Labor Cost (Female)</t>
  </si>
  <si>
    <t>Family labor costs for men are considered. Family labor comes from the farming household and is often unpaid in smallholder systems. If costs are disaggregated by gende, please use the gendered categories instead of this one.</t>
  </si>
  <si>
    <t>Hired Labor Cost</t>
  </si>
  <si>
    <t>Family labor costs for women are considered. Family labor comes from the farming household and is often unpaid in smallholder systems. If costs are disaggregated by gende, please use the gendered categories instead of this one.</t>
  </si>
  <si>
    <t>Land Rent</t>
  </si>
  <si>
    <t>Cost of rent of housing or land.</t>
  </si>
  <si>
    <t>Packaging material</t>
  </si>
  <si>
    <t>Cost of any packaging material such als bags, sacks etc.</t>
  </si>
  <si>
    <t>Tax</t>
  </si>
  <si>
    <t>Total taxes paid.</t>
  </si>
  <si>
    <t>Opportunity Cost</t>
  </si>
  <si>
    <t>Labor Opportunity Cost</t>
  </si>
  <si>
    <t>Opportunity cost is the forgone benefit that would have been derived from an option not chosen. Opportunity cost of labor is what the farmer would have received as income if worked elsewhere, to proxy this potential opportunity market wage is used.</t>
  </si>
  <si>
    <t>Capital Opportunity Cost</t>
  </si>
  <si>
    <t>Opportunity cost is the forgone benefit that would have been derived from an option not chosen. Opportunity cost of capital is the profit farmer would have generated if the money was invested in other business opportunities.</t>
  </si>
  <si>
    <t>Land Opportunity Cost</t>
  </si>
  <si>
    <t>Opportunity cost is the forgone benefit that would have been derived from an option not chosen. Opportunity cost of land is the fornoe benefit from different usage of land e.g. other farming system.</t>
  </si>
  <si>
    <t>Product value</t>
  </si>
  <si>
    <t>Product Value</t>
  </si>
  <si>
    <t>Value per unit of product sold.</t>
  </si>
  <si>
    <t>Crop Sales</t>
  </si>
  <si>
    <t>Value per unit of crop sold (e.g. 100 USD/t for maize grain).</t>
  </si>
  <si>
    <t>Animal Sales</t>
  </si>
  <si>
    <t>Value per unit of animal sold (e.g. 2USD/kg for beef carcass).</t>
  </si>
  <si>
    <t>Private Benefits</t>
  </si>
  <si>
    <t>Sale of produce</t>
  </si>
  <si>
    <t>Value of produce sold.</t>
  </si>
  <si>
    <t>Sale of manure</t>
  </si>
  <si>
    <t>Value of manure sold.</t>
  </si>
  <si>
    <t>Animal Rental Income</t>
  </si>
  <si>
    <t>Income from renting out animals, e.g. for draught labour.</t>
  </si>
  <si>
    <t>Household Consumption</t>
  </si>
  <si>
    <t>Value of produce consumed by the household, instead of being sold.</t>
  </si>
  <si>
    <t>Nutrient/Soil management</t>
  </si>
  <si>
    <t>E.g. compost or manure</t>
  </si>
  <si>
    <t>Value of animal labor used on the farm.</t>
  </si>
  <si>
    <t>Societal Benefits</t>
  </si>
  <si>
    <t>Monetary Societal Benefits</t>
  </si>
  <si>
    <t>Non-monetary Societal Benefits</t>
  </si>
  <si>
    <t>Variable Costs (per activity)</t>
  </si>
  <si>
    <t>Cost of tillage activities.</t>
  </si>
  <si>
    <t>Cost of weeding activities.</t>
  </si>
  <si>
    <t>Harvesting</t>
  </si>
  <si>
    <t>Cost of harvesting activities.</t>
  </si>
  <si>
    <t>Threshing</t>
  </si>
  <si>
    <t>Cost of threshing activities.</t>
  </si>
  <si>
    <t>Cost of planting activities.</t>
  </si>
  <si>
    <t>Cost of transplanting activities.</t>
  </si>
  <si>
    <t>Water Harvesting Structures</t>
  </si>
  <si>
    <t>Cost of creating water harvesting structures.</t>
  </si>
  <si>
    <t>Erosion Control Structures</t>
  </si>
  <si>
    <t>Cost of creating erosion control structures.</t>
  </si>
  <si>
    <t>Cost of spraying agrochemicals or similar.</t>
  </si>
  <si>
    <t>Spreading</t>
  </si>
  <si>
    <t>Cost of spreading agrochemicals or similar.</t>
  </si>
  <si>
    <t>Preparing Beds</t>
  </si>
  <si>
    <t>Cost of preparing planting beds.</t>
  </si>
  <si>
    <t>Pruning</t>
  </si>
  <si>
    <t>Cost of pruning.</t>
  </si>
  <si>
    <t>Innoculants</t>
  </si>
  <si>
    <t>Cost of innoculant materials.</t>
  </si>
  <si>
    <t>Biopesticides</t>
  </si>
  <si>
    <t>Cost of biopesticides materials.</t>
  </si>
  <si>
    <t>Soil Amendments</t>
  </si>
  <si>
    <t>Cost of soil amendment materials.</t>
  </si>
  <si>
    <t>Animal Bedding</t>
  </si>
  <si>
    <t>Cost of animal bedding.</t>
  </si>
  <si>
    <t>F.Category_New</t>
  </si>
  <si>
    <t>F.Type_New</t>
  </si>
  <si>
    <t>F.Exclude</t>
  </si>
  <si>
    <t>F.Type_synonym</t>
  </si>
  <si>
    <t>GPT_Description</t>
  </si>
  <si>
    <t>F.N</t>
  </si>
  <si>
    <t>F.P</t>
  </si>
  <si>
    <t>F.K</t>
  </si>
  <si>
    <t>F.S</t>
  </si>
  <si>
    <t>F.CA</t>
  </si>
  <si>
    <t>F.Mg</t>
  </si>
  <si>
    <t>Fert.Code1</t>
  </si>
  <si>
    <t>Fert.Code2</t>
  </si>
  <si>
    <t>Fert.Code3</t>
  </si>
  <si>
    <t>Fert.Code4</t>
  </si>
  <si>
    <t>F.Compound</t>
  </si>
  <si>
    <t>Calliandra Tree Ash</t>
  </si>
  <si>
    <t>F</t>
  </si>
  <si>
    <t>Calliandra &amp; Leucaena Tree Ash</t>
  </si>
  <si>
    <t>Chromolaena odorata Ash</t>
  </si>
  <si>
    <t>Cocoa Pod Waste Ash</t>
  </si>
  <si>
    <t>Leucaena Tree Ash</t>
  </si>
  <si>
    <t>Maize cob Ash;Maize cob</t>
  </si>
  <si>
    <t>Maize Cob Ash</t>
  </si>
  <si>
    <t>Palm Bunch Ash</t>
  </si>
  <si>
    <t>Rice Husk Ash</t>
  </si>
  <si>
    <t>Rice Mill Waste Ash</t>
  </si>
  <si>
    <t>Sawdust Ash</t>
  </si>
  <si>
    <t>Wheat Straw Ash</t>
  </si>
  <si>
    <t>Wood Ash</t>
  </si>
  <si>
    <t>Acacia</t>
  </si>
  <si>
    <t xml:space="preserve">Acacia </t>
  </si>
  <si>
    <t>Biochar produced from the woody material of the Acacia tree, which has potential as a soil amendment due to its high carbon content and slow decomposition rates.</t>
  </si>
  <si>
    <t>Acacia seyal Charcoal</t>
  </si>
  <si>
    <t xml:space="preserve">Acacia seyal Charcoal </t>
  </si>
  <si>
    <t>A type of biochar made specifically from the charcoal of the Acacia seyal tree, which has been shown to have positive effects on soil fertility and crop yield.</t>
  </si>
  <si>
    <t>Bagasse</t>
  </si>
  <si>
    <t>Biochar made from the fibrous residue of sugarcane after juice extraction, which can improve soil structure and nutrient retention when used as a soil amendment.</t>
  </si>
  <si>
    <t>Biochar produced from the fast-growing bamboo plant, which has shown promise as a renewable and sustainable source of biochar for use in agricultural applications.</t>
  </si>
  <si>
    <t>Cacao Shell (Acid Leached)</t>
  </si>
  <si>
    <t>Biochar produced from acid-treated cacao shells.</t>
  </si>
  <si>
    <t>Cacao Shell (Water Leached)</t>
  </si>
  <si>
    <t>Biochar produced from water-treated cacao shells.</t>
  </si>
  <si>
    <t>Cacao Shells</t>
  </si>
  <si>
    <t>Cacao Shell</t>
  </si>
  <si>
    <t>Biochar created from the discarded shells of cocoa beans, which is rich in organic carbon and can improve soil fertility when used as a soil amendment.</t>
  </si>
  <si>
    <t>Coconut Shell</t>
  </si>
  <si>
    <t>Biochar produced from coconut shells.</t>
  </si>
  <si>
    <t>Coffee Husks</t>
  </si>
  <si>
    <t>Biochar made from coffee husks enhances soil fertility by improving water retention and nutrient availability.</t>
  </si>
  <si>
    <t>Eucalyptus globulus</t>
  </si>
  <si>
    <t>Biochar produced from Eucalyptus globulus trees.</t>
  </si>
  <si>
    <t>Eucalyptus saligna</t>
  </si>
  <si>
    <t>Biochar from Eucalyptus saligna wood improves soil structure, water retention, and nutrient availability.</t>
  </si>
  <si>
    <t>Eucalyptus Wood</t>
  </si>
  <si>
    <t>Biochar produced from Eucalyptus wood.</t>
  </si>
  <si>
    <t>Gliricidia sepium</t>
  </si>
  <si>
    <t>Biochar produced from Gliricidia sepium.</t>
  </si>
  <si>
    <t>Hardwood</t>
  </si>
  <si>
    <t>A biochar made from the pyrolysis of hardwood, which is a type of deciduous tree.</t>
  </si>
  <si>
    <t>Lantana camara</t>
  </si>
  <si>
    <t>Biochar made from the invasive shrub, Lantana camara.</t>
  </si>
  <si>
    <t>Maize Cobs;Maize cob;Maize cobs</t>
  </si>
  <si>
    <t>Maize Cob</t>
  </si>
  <si>
    <t>Biochar made from the cobs of maize (corn) plants.</t>
  </si>
  <si>
    <t>Mango tree</t>
  </si>
  <si>
    <t>Biochar from mango trees is rich in organic carbon and enhances nutrient uptake and soil aeration.</t>
  </si>
  <si>
    <t>Miscanthus Straw</t>
  </si>
  <si>
    <t>Biochar made from the straw of Miscanthus.</t>
  </si>
  <si>
    <t>Palm Kernal Shell</t>
  </si>
  <si>
    <t>Biochar made from the shells of palm kernels.</t>
  </si>
  <si>
    <t>Pigeon pea</t>
  </si>
  <si>
    <t>Biochar made from pigeon pea residues improves soil fertility and supports microbial activity.</t>
  </si>
  <si>
    <t>Rape Straw</t>
  </si>
  <si>
    <t>Biochar made from Rape Straw.</t>
  </si>
  <si>
    <t>Rice Hulls</t>
  </si>
  <si>
    <t>These are the outermost layer of rice grain and are a common feedstock for biochar production due to their high lignocellulosic content.</t>
  </si>
  <si>
    <t>Rice Husks</t>
  </si>
  <si>
    <t>These are the hard protective layers of rice grain and can be used as a raw material for biochar production.</t>
  </si>
  <si>
    <t>Rice Straw</t>
  </si>
  <si>
    <t>Biochar derived from rice straw enhances soil structure and increases nutrient retention.</t>
  </si>
  <si>
    <t>sakoa</t>
  </si>
  <si>
    <t>Sakoa</t>
  </si>
  <si>
    <t>Sawdust</t>
  </si>
  <si>
    <t>This is a byproduct of woodworking operations and can be used as a feedstock for biochar production.</t>
  </si>
  <si>
    <t>Sewage Sludge</t>
  </si>
  <si>
    <t>This is a byproduct of wastewater treatment and can be used as a feedstock for biochar production due to its high nutrient content.</t>
  </si>
  <si>
    <t>Softwood</t>
  </si>
  <si>
    <t>This is the biochar type made from softwood biomass, which can be derived from coniferous trees such as pine, spruce, and fir.</t>
  </si>
  <si>
    <t>Spondias dulcis</t>
  </si>
  <si>
    <t>Biochar made from Sakoa wood improves soil fertility and water-holding capacity.</t>
  </si>
  <si>
    <t>Switchgrass</t>
  </si>
  <si>
    <t>This is the biochar type made from switchgrass biomass, which is a fast-growing perennial grass that is high in cellulose and hemicellulose.</t>
  </si>
  <si>
    <t>Tamarindus indica L.</t>
  </si>
  <si>
    <t>Biochar from Tamarindus indica L. enhances soil fertility and promotes nutrient retention.</t>
  </si>
  <si>
    <t>Tectona grandis</t>
  </si>
  <si>
    <t>This is the biochar type made from the biomass of Tectona grandis or teak tree, which is a tropical hardwood commonly used in furniture making and shipbuilding.</t>
  </si>
  <si>
    <t>Terra preta</t>
  </si>
  <si>
    <t>Biochar-based Terra preta improves soil fertility and carbon sequestration.</t>
  </si>
  <si>
    <t>Unspecified Biochar</t>
  </si>
  <si>
    <t>Biochar made from an unspecified material.</t>
  </si>
  <si>
    <t xml:space="preserve">Unspecified Charcoal </t>
  </si>
  <si>
    <t>Wheat Straw</t>
  </si>
  <si>
    <t>This is the biochar type made from the straw left over after wheat grains have been harvested, which is a readily available agricultural waste.</t>
  </si>
  <si>
    <t>This is the biochar type made from wood biomass, which can be derived from a variety of tree species, and is commonly used as a feedstock for biochar production.</t>
  </si>
  <si>
    <t>Biosolid</t>
  </si>
  <si>
    <t>Human Faecal Waste</t>
  </si>
  <si>
    <t>Biosolids from a sewage treatment plant that accepts only municipal wastewater.</t>
  </si>
  <si>
    <t>Palm Oil Mill Effluent</t>
  </si>
  <si>
    <t>Biosolid from palm oil mill effluent adds organic matter and improves soil structure.</t>
  </si>
  <si>
    <t>75% Olive Mill Wastewater Sludge 25% Poultry Manure</t>
  </si>
  <si>
    <t>A compost mix consisting of 75% olive mill wastewater sludge and 25% poultry manure.</t>
  </si>
  <si>
    <t>Accelerated compost (AC)</t>
  </si>
  <si>
    <t>Accelerated Compost (AC)</t>
  </si>
  <si>
    <t>Accelerated compost (AC) speeds up the decomposition process to provide quick nutrient-rich compost.</t>
  </si>
  <si>
    <t>Aleshinloye Grade B</t>
  </si>
  <si>
    <t>A compost made from graded organic materials and processed to meet Aleshinloye Grade B specifications.</t>
  </si>
  <si>
    <t>A compost made from sugarcane remains after juice extraction.</t>
  </si>
  <si>
    <t>Banana Waste</t>
  </si>
  <si>
    <t>A compost made from discarded banana parts such as peels and stems.</t>
  </si>
  <si>
    <t>Biowaste</t>
  </si>
  <si>
    <t>Biowaste compost enriches soil with a balanced mix of organic matter and essential nutrients.</t>
  </si>
  <si>
    <t>Bokashi (Liquid)</t>
  </si>
  <si>
    <t>Bokashi</t>
  </si>
  <si>
    <t>A fermented composting technique that utilizes microorganisms to break down organic matter.</t>
  </si>
  <si>
    <t>Botanical Waste Compost</t>
  </si>
  <si>
    <t>A compost made from plant waste such as leaves and twigs.</t>
  </si>
  <si>
    <t>Brewery Waste</t>
  </si>
  <si>
    <t>Brewery waste compost provides organic nutrients and improves soil structure.</t>
  </si>
  <si>
    <t>Burned Wood</t>
  </si>
  <si>
    <t>A type of compost made by burning wood and using the resulting ash as a soil amendment.</t>
  </si>
  <si>
    <t>Castor Bean Cake</t>
  </si>
  <si>
    <t>A compost made from castor bean cake, the remains after oil extraction.</t>
  </si>
  <si>
    <t>Cocoa Pod Husk</t>
  </si>
  <si>
    <t>Compost from coffee husks enhances soil fertility and improves soil structure.</t>
  </si>
  <si>
    <t>Coffee husks compost</t>
  </si>
  <si>
    <t>Compost made from coffee husks enriches soil with nutrients and organic matter.</t>
  </si>
  <si>
    <t>Common bean haulms</t>
  </si>
  <si>
    <t>Common Bean Haulms</t>
  </si>
  <si>
    <t>Compost from common bean haulms provides organic matter and enhances soil fertility.</t>
  </si>
  <si>
    <t>Compost Tea</t>
  </si>
  <si>
    <t>A liquid fertilizer made from steeping composted materials in water and then straining out the solids.</t>
  </si>
  <si>
    <t>Composted Sewage Sludge</t>
  </si>
  <si>
    <t>Treated sludge from wastewater that has been composted.</t>
  </si>
  <si>
    <t>Cowpea Haulms</t>
  </si>
  <si>
    <t>The above-ground portion of cowpea plants that can be collected and composted for use as a soil amendment.</t>
  </si>
  <si>
    <t>FertiSoil</t>
  </si>
  <si>
    <t>Fertisol (4-3-3)</t>
  </si>
  <si>
    <t>This refers to a type of compost that has a ratio of 4 parts nitrogen to 3 parts phosphorus to 3 parts potassium, which is commonly used as a fertilizer to enrich soil.</t>
  </si>
  <si>
    <t>Filtermud</t>
  </si>
  <si>
    <t>This is the waste by-product from the filtration process in sugar factories and contains high levels of calcium, potassium, and nitrogen which can all be beneficial for composting.</t>
  </si>
  <si>
    <t>Fortifer Co-Compost</t>
  </si>
  <si>
    <t>Fortifer Enriched</t>
  </si>
  <si>
    <t>Fortifer Pellet</t>
  </si>
  <si>
    <t>Household Waste</t>
  </si>
  <si>
    <t>Household waste compost</t>
  </si>
  <si>
    <t>Jatropha Cake</t>
  </si>
  <si>
    <t>This is the residue left after the oil extraction process from jatropha seeds and can be used as a source of nitrogen, phosphorus, and potassium in compost.</t>
  </si>
  <si>
    <t>Leaves &amp; Branches</t>
  </si>
  <si>
    <t>Leaves and Branches</t>
  </si>
  <si>
    <t>This refers to the organic matter from cut branches and leaves which can be used as a source of carbon.</t>
  </si>
  <si>
    <t>Maize &amp; Legume Stover</t>
  </si>
  <si>
    <t>Maize and Legume Stover</t>
  </si>
  <si>
    <t>Compost made from the above-ground remnants of maize and legume crops, which adds essential nutrients like nitrogen, phosphorus, and potassium to soil.</t>
  </si>
  <si>
    <t>Maize Bran</t>
  </si>
  <si>
    <t>A compost made from maize bran.</t>
  </si>
  <si>
    <t>Maize Stover</t>
  </si>
  <si>
    <t>This is the above-ground remains of maize plants after harvesting, and can be used as a source of carbon in compost.</t>
  </si>
  <si>
    <t>Maize Stover, Cattle Manure and Grass</t>
  </si>
  <si>
    <t>Compost made from maize stover, cattle manure, and grass</t>
  </si>
  <si>
    <t>Maize Straw (Shredded)</t>
  </si>
  <si>
    <t>Compost made from shredded maize straw that provides a high-carbon material for enhancing soil fertility.</t>
  </si>
  <si>
    <t>market &amp; abattoir wastes</t>
  </si>
  <si>
    <t>Market and Abattoir Waste</t>
  </si>
  <si>
    <t>Compost from market and abattoir</t>
  </si>
  <si>
    <t>Mixed Compost</t>
  </si>
  <si>
    <t>A blend of different organic materials, such as yard waste, food scraps, and garden trimmings, that together create a nutrient-rich soil amendment.</t>
  </si>
  <si>
    <t>Dried Neem Leaves</t>
  </si>
  <si>
    <t>Neem Leaves</t>
  </si>
  <si>
    <t>These are leaves from the neem tree that have been dried and can be used as a source of nitrogen and some micronutrients in compost.</t>
  </si>
  <si>
    <t>OBD-Plus</t>
  </si>
  <si>
    <t>Olive Mill Waste</t>
  </si>
  <si>
    <t>Composted remnants of olive oil production that contain beneficial components like potassium and phosphorus.</t>
  </si>
  <si>
    <t>ORGA</t>
  </si>
  <si>
    <t>A commercially-produced compost made from a blend of organic materials like peat, bark, and poultry litter, which can provide a highly effective soil amendment for agricultural applications.</t>
  </si>
  <si>
    <t>palm kernal cake</t>
  </si>
  <si>
    <t>Palm Kernel Cake</t>
  </si>
  <si>
    <t>Compost made from palm kernel cake</t>
  </si>
  <si>
    <t>Plant &amp; animal based (unspecified)</t>
  </si>
  <si>
    <t>Plant and Animal Waste Compost</t>
  </si>
  <si>
    <t>Compost from unspecified plant and animal-based materials</t>
  </si>
  <si>
    <t>Compost-65% poultry manure, 35% maize straw</t>
  </si>
  <si>
    <t>Poultry Manure 65% + Maize Straw 35%</t>
  </si>
  <si>
    <t>A compost blend of poultry manure and maize straw.</t>
  </si>
  <si>
    <t>Pressmud</t>
  </si>
  <si>
    <t>A byproduct of the sugarcane industry, typically used for composting</t>
  </si>
  <si>
    <t>Rice Bran</t>
  </si>
  <si>
    <t>Rice bran is the bran layer of rice grain which is a rich source of nutrients and has a high carbon to nitrogen ratio (C/N).</t>
  </si>
  <si>
    <t>Rice straw is the dried stalks of rice plants after the grain and chaff are removed, and has high cellulose content and low nitrogen content.</t>
  </si>
  <si>
    <t>Compost-85% Sorghum residue + 25% Cattle Manure</t>
  </si>
  <si>
    <t>Sorghum Residue 85% + Catlle Manure 25%</t>
  </si>
  <si>
    <t>A compost mixture of sorghum crop residues and cattle manure.</t>
  </si>
  <si>
    <t>Sorghum Straw</t>
  </si>
  <si>
    <t>Sorghum straw is the dry plant residue remaining after harvesting the sorghum plants, and has a high carbon to nitrogen ratio (C/N).</t>
  </si>
  <si>
    <t>Soybean Straw</t>
  </si>
  <si>
    <t xml:space="preserve">The stalks and leaves left after harvesting soybeans that have been composted </t>
  </si>
  <si>
    <t>Sugarcane Straw</t>
  </si>
  <si>
    <t>Sugarcane straw is the dry leaf and stem residue remaining after harvesting sugarcane plants, and has a high lignin content and low nitrogen content.</t>
  </si>
  <si>
    <t>Tithonia</t>
  </si>
  <si>
    <t>Tithonia is a plant that grows quickly and is commonly used as a green manure or cover crop, and is a good source of nutrients and organic matter for soil.</t>
  </si>
  <si>
    <t>Plant-based (unspecified)</t>
  </si>
  <si>
    <t>Unspecifed Plants</t>
  </si>
  <si>
    <t>Plant-based compost (unspecified)</t>
  </si>
  <si>
    <t>Unspecified Compost</t>
  </si>
  <si>
    <t>A compost for which the type of organic material used is not specified.</t>
  </si>
  <si>
    <t>Vermicast</t>
  </si>
  <si>
    <t>A compost obtained from earthworms, usually red wigglers, commonly used as a soil amendment.</t>
  </si>
  <si>
    <t>Water Hyacinth</t>
  </si>
  <si>
    <t>This is a type of aquatic plant used as a source of organic matter for composting, due to its rapid growth and ability to absorb nutrients.</t>
  </si>
  <si>
    <t>Wheat Bran</t>
  </si>
  <si>
    <t>A compost made from wheat bran.</t>
  </si>
  <si>
    <t>Inorganic</t>
  </si>
  <si>
    <t>Ammonia (NH3, 82-0-0)</t>
  </si>
  <si>
    <t>Ammonia</t>
  </si>
  <si>
    <t>NH3</t>
  </si>
  <si>
    <t>A colorless gas with a pungent odor, commonly used as a direct or indirect source of nitrogen in fertilizers.</t>
  </si>
  <si>
    <t>CHEBI:16134</t>
  </si>
  <si>
    <t>0</t>
  </si>
  <si>
    <t>Ammonium Nitrate (NH4NO3, 33.5-0-0)</t>
  </si>
  <si>
    <t>Ammonium Nitrate</t>
  </si>
  <si>
    <t>NH4NO3</t>
  </si>
  <si>
    <t>A white crystalline solid that is commonly used as a high-nitrogen fertilizer and explosive.</t>
  </si>
  <si>
    <t>CHEBI:63004</t>
  </si>
  <si>
    <t>Ammonium Phosphate</t>
  </si>
  <si>
    <t>(NH₄)₃PO₄</t>
  </si>
  <si>
    <t>A nitrogen-phosphorus fertilizer commonly used to promote root development and early growth.</t>
  </si>
  <si>
    <t>present</t>
  </si>
  <si>
    <t>1</t>
  </si>
  <si>
    <t>Ammonium Sulphate ((NH4)2SO4, 21-0-0-24S)</t>
  </si>
  <si>
    <t>Ammonium Sulphate</t>
  </si>
  <si>
    <t>(NH4)2SO4</t>
  </si>
  <si>
    <t>A crystalline solid that is used as a source of both nitrogen and sulfur in fertilizers.</t>
  </si>
  <si>
    <t>CHEBI:3311</t>
  </si>
  <si>
    <t>Ammonium Sulphate Nitrate (ASN, 26-0-0-16S)</t>
  </si>
  <si>
    <t>Ammonium Sulphate Nitrate</t>
  </si>
  <si>
    <t>ASN</t>
  </si>
  <si>
    <t>A granular fertilizer that contains a blend of ammonium nitrate and ammonium sulfate, providing a balanced supply of nitrogen and sulfur.</t>
  </si>
  <si>
    <t>CHEBI:63005</t>
  </si>
  <si>
    <t>Calcium (Unspecified)</t>
  </si>
  <si>
    <t>Calcium</t>
  </si>
  <si>
    <t>An unspecified source of calcium.</t>
  </si>
  <si>
    <t>Calcium Ammonium Nitrate (CAN, 27-0-0)</t>
  </si>
  <si>
    <t>Calcium Ammonium Nitrate</t>
  </si>
  <si>
    <t>CAN</t>
  </si>
  <si>
    <t>A white granular fertilizer that is a blend of calcium nitrate and ammonium nitrate, providing both nitrogen and calcium for plants.</t>
  </si>
  <si>
    <t>CHEBI:33145</t>
  </si>
  <si>
    <t>25-28</t>
  </si>
  <si>
    <t>7-11</t>
  </si>
  <si>
    <t>CaCO3</t>
  </si>
  <si>
    <t>CaCO₃</t>
  </si>
  <si>
    <t>A soil amendment that raises pH and provides calcium to support plant structure.</t>
  </si>
  <si>
    <t>Calcium Chloride Dihydrate</t>
  </si>
  <si>
    <t>CaCl₂·2H₂O</t>
  </si>
  <si>
    <t>A source of calcium and chloride, often used to correct calcium deficiencies in soil.</t>
  </si>
  <si>
    <t>Calcium Nitrate</t>
  </si>
  <si>
    <t>Ca(NO₃)₂</t>
  </si>
  <si>
    <t>A water-soluble fertilizer that supplies calcium and nitrate nitrogen, improving fruit quality.</t>
  </si>
  <si>
    <t>Calcium Phosphate</t>
  </si>
  <si>
    <t>Ca₃(PO₄)₂</t>
  </si>
  <si>
    <t>Provides calcium and phosphorus to strengthen plant cell walls and promote root growth</t>
  </si>
  <si>
    <t>Calcium Sulfate (CaSO4)</t>
  </si>
  <si>
    <t>Calcium Sulfate</t>
  </si>
  <si>
    <t>CaSO4</t>
  </si>
  <si>
    <t>A soluble fertilizer that provides calcium and sulfur to crops.</t>
  </si>
  <si>
    <t>CHEBI:26799</t>
  </si>
  <si>
    <t>Calcium Superphosphate (Ca(H2PO4)2·H2O, 0-21.4-0)</t>
  </si>
  <si>
    <t>Calcium Superphosphate</t>
  </si>
  <si>
    <t>Ca(H2PO4)2·H2O</t>
  </si>
  <si>
    <t>A fast-acting fertilizer that provides phosphorus and calcium to crops.</t>
  </si>
  <si>
    <t>CHEBI:33169</t>
  </si>
  <si>
    <t>Calcium Single Superphosphate</t>
  </si>
  <si>
    <t>7-8.7</t>
  </si>
  <si>
    <t>11-12</t>
  </si>
  <si>
    <t>18-21</t>
  </si>
  <si>
    <t>Triple Calcium Superphosphate</t>
  </si>
  <si>
    <t>Calcium Triple Superphosphate</t>
  </si>
  <si>
    <t>19.2-20.1</t>
  </si>
  <si>
    <t>1.5</t>
  </si>
  <si>
    <t>12-15</t>
  </si>
  <si>
    <t>Compund C</t>
  </si>
  <si>
    <t>Compound C</t>
  </si>
  <si>
    <t>Compound C is a compound fertilizer widely used in horticulture for crops such as tomatoes, cabbages, peppers, peas, cauliflower, and potatoes. Typical compositions include 6% Nitrogen (N), 6.5–9.2% Phosphorus (P), 7–12% Potassium (K), 6% Sulfur (S), and 0.1% Boron (B).</t>
  </si>
  <si>
    <t>T</t>
  </si>
  <si>
    <t>Compound D</t>
  </si>
  <si>
    <t>Compound D is a compound fertilizer commonly used for cereal crops such as maize, wheat, and barley, as well as legumes like sugar beans. Its nutrient composition typically ranges between 7–10% Nitrogen (N), 6.1–8.7% Phosphorus (P), 7–10% Potassium (K), and 6–8.5% Sulfur (S). Compound D is suitable for a wide variety of crops and particularly effective in acidic soils.</t>
  </si>
  <si>
    <t>Compound L</t>
  </si>
  <si>
    <t xml:space="preserve">Compound L is a compound fertilizer designed for crops like cotton, groundnuts, and sunflower. It provides essential nutrients in balanced proportions, including 5–7% Nitrogen (N), 5.8–7.4% Phosphorus (P), 8.3–10% Potassium (K), and 5–6% Sulfur (S), with some formulations including trace amounts of Boron (B). It is particularly suited for crops with medium nitrogen and high potassium requirements, thriving in semi-arid conditions. </t>
  </si>
  <si>
    <t>Compound S</t>
  </si>
  <si>
    <t xml:space="preserve">Compound S is a compound fertilizer primarily used for tobacco, vegetables, and seedlings. It includes of sulfur. Typical nutrient levels include 8% Nitrogen (N), 9.2–14.6% Phosphorus (P), 7% Potassium (K), and 6% Sulfur (S). </t>
  </si>
  <si>
    <t>Diammonium Phosphate (DAP, 18-46-0)</t>
  </si>
  <si>
    <t>Diammonium Phosphate</t>
  </si>
  <si>
    <t>DAP</t>
  </si>
  <si>
    <t>An inorganic fertilizer with high nitrogen and phosphorus contents, commonly used for crop production.</t>
  </si>
  <si>
    <t>CHEBI:33163</t>
  </si>
  <si>
    <t>20.1</t>
  </si>
  <si>
    <t>Double Super Phosphate</t>
  </si>
  <si>
    <t>Ca(H₂PO₄)₂·H₂O</t>
  </si>
  <si>
    <t>A concentrated phosphorus fertilizer that boosts root development and crop yield.</t>
  </si>
  <si>
    <t>18-25</t>
  </si>
  <si>
    <t>Feldspar</t>
  </si>
  <si>
    <t>An inorganic mineral that can be used as a source of potassium and other essential minerals for plant growth.</t>
  </si>
  <si>
    <t>CHEBI:73144</t>
  </si>
  <si>
    <t>Gypsum (CaSO4·2H2O)</t>
  </si>
  <si>
    <t>Gypsum</t>
  </si>
  <si>
    <t>CaSO4·2H2O</t>
  </si>
  <si>
    <t>An inorganic mineral often used to improve soil structure and drainage, as well as to provide calcium and sulfur nutrients to crops.</t>
  </si>
  <si>
    <t>CHEBI:26798</t>
  </si>
  <si>
    <t>18-22</t>
  </si>
  <si>
    <t>23-29</t>
  </si>
  <si>
    <t>K (Unspecified)</t>
  </si>
  <si>
    <t>K2O (Unspecified)</t>
  </si>
  <si>
    <t>K-Biopota (42% K2O)</t>
  </si>
  <si>
    <t>K-Biopota</t>
  </si>
  <si>
    <t>An inorganic fertilizer containing potassium and other essential nutrients for plant growth, often used for high-value crops such as fruits and vegetables.</t>
  </si>
  <si>
    <t>35</t>
  </si>
  <si>
    <t>Limestone Ammonium Nitrate</t>
  </si>
  <si>
    <t>LAN</t>
  </si>
  <si>
    <t>A nitrogen fertilizer that contains calcium carbonate and ammonium nitrate</t>
  </si>
  <si>
    <t>6</t>
  </si>
  <si>
    <t>2</t>
  </si>
  <si>
    <t>Magnesium Thermophosphate</t>
  </si>
  <si>
    <t>Provides magnesium and phosphorus, crucial for photosynthesis and energy transfer.</t>
  </si>
  <si>
    <t>18-23</t>
  </si>
  <si>
    <t>20-25</t>
  </si>
  <si>
    <t>8-10</t>
  </si>
  <si>
    <t>Mavuno</t>
  </si>
  <si>
    <t>Mavuno fertilizer is a blended fertilizer from East Africa tailored to meet specific crop nutrient needs, containing essential nutrients like nitrogen, phosphorus, and potassium.</t>
  </si>
  <si>
    <t>10-26</t>
  </si>
  <si>
    <t>5-10</t>
  </si>
  <si>
    <t>10-20</t>
  </si>
  <si>
    <t>3-12</t>
  </si>
  <si>
    <t>3-5</t>
  </si>
  <si>
    <t>Minjingu Mazao</t>
  </si>
  <si>
    <t>A phosphate fertilizer sourced from Minjingu rock, used to enhance soil fertility.</t>
  </si>
  <si>
    <t>10-12</t>
  </si>
  <si>
    <t>8.7</t>
  </si>
  <si>
    <t>Monoammonium Phosphate (MAP, 12:52:0)</t>
  </si>
  <si>
    <t>Monoammonium Phosphate </t>
  </si>
  <si>
    <t>A fertilizer that provides both nitrogen and phosphate to plants.</t>
  </si>
  <si>
    <t>CHEBI:33164</t>
  </si>
  <si>
    <t>22.7</t>
  </si>
  <si>
    <t>Calcium Monophosphate;mono calcium phosphate</t>
  </si>
  <si>
    <t>Monocalcium Phosphate</t>
  </si>
  <si>
    <t>Ca(H₂PO₄)₂;Calcium Monophosphate</t>
  </si>
  <si>
    <t>A phosphorus-rich fertilizer that enhances flowering and fruiting in crops.</t>
  </si>
  <si>
    <t>22-24</t>
  </si>
  <si>
    <t>15-18</t>
  </si>
  <si>
    <t>Monopotassium Phosphate (MKP, KH2PO4,  0-52-34)</t>
  </si>
  <si>
    <t>Monopotassium Phosphate</t>
  </si>
  <si>
    <t>MKP;KH2PO4</t>
  </si>
  <si>
    <t>A water soluble fertilizer that provides potassium and phosphate to plants.</t>
  </si>
  <si>
    <t>CHEBI:33206</t>
  </si>
  <si>
    <t>28.2</t>
  </si>
  <si>
    <t>Monosodium Phosphate</t>
  </si>
  <si>
    <t>NaH2PO4;Sodium Dihydrogenphosphate</t>
  </si>
  <si>
    <t>Monosodium phosphate is a versatile salt of phosphoric acid used as a food additive, cleaning agent, and fertilizer.</t>
  </si>
  <si>
    <t>CHEBI:37585</t>
  </si>
  <si>
    <t>23.1</t>
  </si>
  <si>
    <t>Muriate of Potash (KCl, 0-0-52);Muriate of Potash;Potassium Chloride (KCl, 0-0-52);Potassium Chloride;Potassium chlride</t>
  </si>
  <si>
    <t>Potassium Chloride</t>
  </si>
  <si>
    <t>KCl;MOP;Potassium Chloride</t>
  </si>
  <si>
    <t>A source of potassium chloride for plant growth.</t>
  </si>
  <si>
    <t>CHEBI:63573</t>
  </si>
  <si>
    <t>49.8</t>
  </si>
  <si>
    <t>N (Unspecified)</t>
  </si>
  <si>
    <t>New Mavuno Blend</t>
  </si>
  <si>
    <t>Mavuno (New Blend)</t>
  </si>
  <si>
    <t>NP (Unspecified)</t>
  </si>
  <si>
    <t>A unspecified nitrogen-phosphorus fertilizer that supports root growth and overall plant health.</t>
  </si>
  <si>
    <t>NPK</t>
  </si>
  <si>
    <t xml:space="preserve">NPK is a compound fertilizer containing nitrogen (N), phosphorus (P),  and potassium (K). </t>
  </si>
  <si>
    <t>NPKS</t>
  </si>
  <si>
    <t xml:space="preserve">NPKS is a compound fertilizer containing nitrogen (N), phosphorus (P),  potassium (K) and sulfur (S). </t>
  </si>
  <si>
    <t>NPKSB</t>
  </si>
  <si>
    <t>A complete fertilizer blend containing nitrogen, phosphorus, potassium, sulfur, and boron.</t>
  </si>
  <si>
    <t>NPS</t>
  </si>
  <si>
    <t xml:space="preserve">NPS is a compound fertilizer containing nitrogen (N), phosphorus (P), and sulfur (S). </t>
  </si>
  <si>
    <t>NPSB</t>
  </si>
  <si>
    <t xml:space="preserve">NPSB is a compound fertilizer containing nitrogen (N), phosphorus (P), sulfur (S), and boron (B). </t>
  </si>
  <si>
    <t>NPSZnB</t>
  </si>
  <si>
    <t xml:space="preserve">NPSB is a compound fertilizer containing nitrogen (N), phosphorus (P), sulfur (S), zinc(zn) and boron (B). </t>
  </si>
  <si>
    <t>P (Unspecified)</t>
  </si>
  <si>
    <t>P2O5 (Unspecified)</t>
  </si>
  <si>
    <t>Phosphoric Acid (H3PO4, 0-54-0)</t>
  </si>
  <si>
    <t>Phosphoric Acid</t>
  </si>
  <si>
    <t>H3PO4</t>
  </si>
  <si>
    <t>This is a concentrated acid containing high amounts of phosphorus (P), typically used in the production of liquid fertilizers and as a source of phosphorus for plants.</t>
  </si>
  <si>
    <t>CHEBI:26078</t>
  </si>
  <si>
    <t>32.7</t>
  </si>
  <si>
    <t xml:space="preserve">PK (Unspecified) </t>
  </si>
  <si>
    <t>A unspecified phosphorus-potassium fertilizer used to enhance root strength and flowering.</t>
  </si>
  <si>
    <t>K2CO3</t>
  </si>
  <si>
    <t>Potassium Carbonate</t>
  </si>
  <si>
    <t>K₂CO₃</t>
  </si>
  <si>
    <t>A potassium source that helps with water regulation and resistance to diseases.</t>
  </si>
  <si>
    <t>56.6</t>
  </si>
  <si>
    <t>Potassium Nitrate (KNO3, 13-0-44)</t>
  </si>
  <si>
    <t>Potassium Nitrate</t>
  </si>
  <si>
    <t>KNO3</t>
  </si>
  <si>
    <t>A water-soluble inorganic fertilizer that provides a combination of nitrogen and potassium, necessary for plant growth and development.</t>
  </si>
  <si>
    <t>CHEBI:63002</t>
  </si>
  <si>
    <t>13-14</t>
  </si>
  <si>
    <t>38.8</t>
  </si>
  <si>
    <t>Potassium Silicate</t>
  </si>
  <si>
    <t>K₂SiO₃</t>
  </si>
  <si>
    <t>Supplies potassium and silicon, improving plant stress tolerance and structural integrity.</t>
  </si>
  <si>
    <t>24.9</t>
  </si>
  <si>
    <t>Potassium Sulphate (K2SO4, 0-0-51);K2S04</t>
  </si>
  <si>
    <t>Potassium Sulphate</t>
  </si>
  <si>
    <t>K2SO4</t>
  </si>
  <si>
    <t>This fertilizer is a source of water-soluble potassium and sulphur, which enhances plant vigor and improves crop productivity.</t>
  </si>
  <si>
    <t>CHEBI:26795</t>
  </si>
  <si>
    <t>41.5</t>
  </si>
  <si>
    <t>18</t>
  </si>
  <si>
    <t>Rock Phosphate</t>
  </si>
  <si>
    <t>A natural source of phosphorus that slowly releases over time, improving soil fertility and crop quality.</t>
  </si>
  <si>
    <t>CHEBI:26178</t>
  </si>
  <si>
    <t>18-32</t>
  </si>
  <si>
    <t>BG4-reactive phosphate rock</t>
  </si>
  <si>
    <t>Rock Phosphate (BG4)</t>
  </si>
  <si>
    <t>12.9</t>
  </si>
  <si>
    <t>Rock Phosphate (Busumbu)</t>
  </si>
  <si>
    <t>7.9-13.3</t>
  </si>
  <si>
    <t>Rock Phosphate (Kodjari)</t>
  </si>
  <si>
    <t>10.5</t>
  </si>
  <si>
    <t>Rock Phosphate (Minjingu)</t>
  </si>
  <si>
    <t>10.6-13.3</t>
  </si>
  <si>
    <t>Rock Phosphate (Ogun)</t>
  </si>
  <si>
    <t>A natural phosphorus source used to improve root development in a wide range of crops.</t>
  </si>
  <si>
    <t>4.8-13.6</t>
  </si>
  <si>
    <t>Rock Phosphate (Tahoua)</t>
  </si>
  <si>
    <t>12.2</t>
  </si>
  <si>
    <t>Phosphate Naturel de Tilemsi (PNT)</t>
  </si>
  <si>
    <t>Rock Phosphate (Tilemsi)</t>
  </si>
  <si>
    <t>A phosphorus-rich rock phosphate from Tilemsi, used to enhance soil phosphorus levels.</t>
  </si>
  <si>
    <t>30-35</t>
  </si>
  <si>
    <t>1-3</t>
  </si>
  <si>
    <t>Rock Superphosphate</t>
  </si>
  <si>
    <t>A more soluble form of rock phosphate, providing readily available phosphorus to plants.</t>
  </si>
  <si>
    <t>Rock Single Superphosphate</t>
  </si>
  <si>
    <t>18-20</t>
  </si>
  <si>
    <t>Rock Triple Superphosphate</t>
  </si>
  <si>
    <t>19.2-22.6</t>
  </si>
  <si>
    <t>14</t>
  </si>
  <si>
    <t>Single Super Phosphate (SSP, 0-20-0-11S-21Ca)</t>
  </si>
  <si>
    <t>Single Super Phosphate</t>
  </si>
  <si>
    <t>SSP</t>
  </si>
  <si>
    <t>A type of fertilizer made by reacting rock phosphate with sulfuric acid to create a more soluble and readily available source of phosphorus for plants.</t>
  </si>
  <si>
    <t>CHEBI:53114</t>
  </si>
  <si>
    <t>16-20</t>
  </si>
  <si>
    <t>Sodium Sulfate</t>
  </si>
  <si>
    <t>Disodium sulfate;Disodium Sulphate;Na2SO4;Natriumsulfat;Salt Cake;Sodium Sulfate, Anhydrous;Sodium sulfate;Sodium Sulphate</t>
  </si>
  <si>
    <t>Sodium sulfate (Na2SO4) is a white, crystalline solid that is highly soluble in water and used to provide sulfur to plants.</t>
  </si>
  <si>
    <t>CHEBI:32149</t>
  </si>
  <si>
    <t>22.6</t>
  </si>
  <si>
    <t>Sukphuric Acid;Sulphuric Acid;Sulfuric Acid</t>
  </si>
  <si>
    <t>Sulphuric Acid</t>
  </si>
  <si>
    <t>H₂SO₄;Sulfuric Acid</t>
  </si>
  <si>
    <t>Used in soil treatments to lower pH and increase availability of essential nutrients.</t>
  </si>
  <si>
    <t>Sulphur (S)</t>
  </si>
  <si>
    <t>Sulphur</t>
  </si>
  <si>
    <t>S</t>
  </si>
  <si>
    <t>A micronutrient that is important for plant growth and development, commonly used as a soil amendment to increase soil acidity and improve nutrient availability.</t>
  </si>
  <si>
    <t>CHEBI:26796</t>
  </si>
  <si>
    <t>Sulphur (SO4)</t>
  </si>
  <si>
    <t>Sulfate</t>
  </si>
  <si>
    <t>SO4;Sulphate</t>
  </si>
  <si>
    <t>This is the form of sulfur that plants can directly absorb and utilize. Sulfate is immediately available to plants and is typically found in sulfate-based fertilizers (e.g., ammonium sulfate).</t>
  </si>
  <si>
    <t>33.3</t>
  </si>
  <si>
    <t>Super grow</t>
  </si>
  <si>
    <t>Super Grow</t>
  </si>
  <si>
    <t>A plant growth enhancer that improves nutrient uptake and overall plant vigor.</t>
  </si>
  <si>
    <t>Super Phosphate (Unspecified)</t>
  </si>
  <si>
    <t>Superphosphate</t>
  </si>
  <si>
    <t>A complex fertilizer made by treating rock phosphate with sulfuric acid or phosphoric acid.</t>
  </si>
  <si>
    <t>CHEBI:33165</t>
  </si>
  <si>
    <t>Thermophosphate</t>
  </si>
  <si>
    <t>A phosphorus fertilizer processed at high temperatures for improved solubility and efficiency.</t>
  </si>
  <si>
    <t>6-12</t>
  </si>
  <si>
    <t>0-1.5</t>
  </si>
  <si>
    <t>0.3-0.5</t>
  </si>
  <si>
    <t>4-8</t>
  </si>
  <si>
    <t>0.7-1.5</t>
  </si>
  <si>
    <t>Triple Super Phosphate (TSP, 0-45-0-15Ca);TSP;Triple superphosphate</t>
  </si>
  <si>
    <t>Triple Super Phosphate</t>
  </si>
  <si>
    <t>A highly concentrated form of super phosphate fertilizer that contains three times as much phosphorus as regular super phosphate.</t>
  </si>
  <si>
    <t>CHEBI:33166</t>
  </si>
  <si>
    <t>13-15</t>
  </si>
  <si>
    <t>Liquid fertilizer</t>
  </si>
  <si>
    <t>Unspecified Liquid Fertilizer</t>
  </si>
  <si>
    <t>Urea (CH4N2O, 46-0-0)</t>
  </si>
  <si>
    <t>CH4N2O</t>
  </si>
  <si>
    <t>A nitrogen-rich fertilizer that is readily soluble in water and is commonly used for crops requiring a large amount of nitrogen.</t>
  </si>
  <si>
    <t>CHEBI:16199</t>
  </si>
  <si>
    <t>Controlled Release Urea;Controlled Released Urea</t>
  </si>
  <si>
    <t>Urea (Controlled Release)</t>
  </si>
  <si>
    <t>Controlled Release Urea</t>
  </si>
  <si>
    <t>Another source of nitrogen that is suitable for most crops and is often used as a top dressing.</t>
  </si>
  <si>
    <t>Urea (Prilled, CH4N2O, 46-0-0)</t>
  </si>
  <si>
    <t>Urea (Prilled)</t>
  </si>
  <si>
    <t>Prilled Urea</t>
  </si>
  <si>
    <t>Urea (Supergranulated, CH4N2O, 46-0-0)</t>
  </si>
  <si>
    <t>Urea (Supergranulated)</t>
  </si>
  <si>
    <t>Supergranulated Urea</t>
  </si>
  <si>
    <t>A granular form of nitrogen fertilizer that can be either dissolved in water or broadcasted on soil.</t>
  </si>
  <si>
    <t>Urea Formaldehyde</t>
  </si>
  <si>
    <t>(NH₂)₂CO·CH₂O</t>
  </si>
  <si>
    <t>A slow-release nitrogen fertilizer that provides sustained nitrogen availability.</t>
  </si>
  <si>
    <t>38</t>
  </si>
  <si>
    <t>Urea Phosphate (CH7N2O5P, 17-44-0)</t>
  </si>
  <si>
    <t>Urea Phosphate</t>
  </si>
  <si>
    <t>CH7N2O5P</t>
  </si>
  <si>
    <t>A water-soluble fertilizer that contains both nitrogen and phosphorus, making it a suitable fertilizer for crops at any growth stage.</t>
  </si>
  <si>
    <t>CHEBI:64304</t>
  </si>
  <si>
    <t>17</t>
  </si>
  <si>
    <t>44</t>
  </si>
  <si>
    <t>Bat Manure</t>
  </si>
  <si>
    <t>Black Soldier Fly Frass</t>
  </si>
  <si>
    <t>Bovine Manure</t>
  </si>
  <si>
    <t>Cattle &amp; Pig Manure</t>
  </si>
  <si>
    <t>Cattle and Pig Manure</t>
  </si>
  <si>
    <t>Cattle Farmyard Manure (FYM)</t>
  </si>
  <si>
    <t>Cattle Farmyard Manure</t>
  </si>
  <si>
    <t>Cattle Manure</t>
  </si>
  <si>
    <t>Cattle Manure (High N)</t>
  </si>
  <si>
    <t>Cattle Manure (Low N)</t>
  </si>
  <si>
    <t>Cattle Manure Vermicompost</t>
  </si>
  <si>
    <t>Cattle Slurry</t>
  </si>
  <si>
    <t>Chicken Litter</t>
  </si>
  <si>
    <t>Chicken Manure</t>
  </si>
  <si>
    <t>Farmyard Manure (FYM, Unspecified)</t>
  </si>
  <si>
    <t>Farmyard Manure</t>
  </si>
  <si>
    <t>FYM</t>
  </si>
  <si>
    <t>Goat &amp; Sheep Manure</t>
  </si>
  <si>
    <t>Goat and Sheep Manure</t>
  </si>
  <si>
    <t>Goat Manure</t>
  </si>
  <si>
    <t>Goat leachate</t>
  </si>
  <si>
    <t>Goat Leachate</t>
  </si>
  <si>
    <t>Gromor (Unspecified)</t>
  </si>
  <si>
    <t xml:space="preserve">Gromor </t>
  </si>
  <si>
    <t>Gromor Accelerator Chicken Manure Pellets</t>
  </si>
  <si>
    <t>Guano</t>
  </si>
  <si>
    <t xml:space="preserve">Guano </t>
  </si>
  <si>
    <t>Dairy liquid manure</t>
  </si>
  <si>
    <t>Liquid Dairy Manure</t>
  </si>
  <si>
    <t>Dairy Slurry</t>
  </si>
  <si>
    <t>Ox Manure</t>
  </si>
  <si>
    <t>Pig Litter</t>
  </si>
  <si>
    <t>Pig Manure</t>
  </si>
  <si>
    <t>Pig Manure (Liquid)</t>
  </si>
  <si>
    <t>Pig Slurry</t>
  </si>
  <si>
    <t>Pigeon Manure Tea</t>
  </si>
  <si>
    <t>Poultry Litter Lot 1</t>
  </si>
  <si>
    <t>Poultry Litter (Lot 1)</t>
  </si>
  <si>
    <t>Poultry Litter Lot 2</t>
  </si>
  <si>
    <t>Poultry Litter (Lot 2)</t>
  </si>
  <si>
    <t>Poultry Litter Lot 3</t>
  </si>
  <si>
    <t>Poultry Litter (Lot 3)</t>
  </si>
  <si>
    <t>Poultry Manure</t>
  </si>
  <si>
    <t>Rabbit Manure</t>
  </si>
  <si>
    <t>Sheep Manure</t>
  </si>
  <si>
    <t xml:space="preserve">Sheep Manure </t>
  </si>
  <si>
    <t>Livestock manure</t>
  </si>
  <si>
    <t>Unspecified Manure</t>
  </si>
  <si>
    <t>Manure &amp; Rice Straw</t>
  </si>
  <si>
    <t>Unspecified Manure &amp; Rice Straw</t>
  </si>
  <si>
    <t>Unspecified Manure y1</t>
  </si>
  <si>
    <t>Unspecified Manure (Year 1)</t>
  </si>
  <si>
    <t>Unspecified Manure y2</t>
  </si>
  <si>
    <t>Unspecified Manure (Year 2)</t>
  </si>
  <si>
    <t>Unspecified Manure y3</t>
  </si>
  <si>
    <t>Unspecified Manure (Year 3)</t>
  </si>
  <si>
    <t>Unspecified Manure y4</t>
  </si>
  <si>
    <t>Unspecified Manure (Year 4)</t>
  </si>
  <si>
    <t>Sheep Leachate</t>
  </si>
  <si>
    <t>MicroNutrient</t>
  </si>
  <si>
    <t>Fertibor (B)</t>
  </si>
  <si>
    <t>Fertibor</t>
  </si>
  <si>
    <t>A boron-rich fertilizer used to correct boron deficiencies, essential for cell wall formation.</t>
  </si>
  <si>
    <t>FTR BR-12</t>
  </si>
  <si>
    <t>FTR BR-12 is a boron-based micronutrient fertilizer.</t>
  </si>
  <si>
    <t>Ascorbic Acid</t>
  </si>
  <si>
    <t>C6H8O6</t>
  </si>
  <si>
    <t>Borax (Na2H4B4O9·nH2O)</t>
  </si>
  <si>
    <t xml:space="preserve">Borax </t>
  </si>
  <si>
    <t>Na2B4O7·10H2O</t>
  </si>
  <si>
    <t>Boric Acid (H3BO3)</t>
  </si>
  <si>
    <t>Boric Acid</t>
  </si>
  <si>
    <t>H3BO3</t>
  </si>
  <si>
    <t>Boron (B)</t>
  </si>
  <si>
    <t>Boron</t>
  </si>
  <si>
    <t>B</t>
  </si>
  <si>
    <t>Calcium (Ca)</t>
  </si>
  <si>
    <t xml:space="preserve">Calcium </t>
  </si>
  <si>
    <t>Ca</t>
  </si>
  <si>
    <t>Cobalt (Co)</t>
  </si>
  <si>
    <t>Cobalt</t>
  </si>
  <si>
    <t>Copper (Cu)</t>
  </si>
  <si>
    <t>Copper</t>
  </si>
  <si>
    <t>Cu</t>
  </si>
  <si>
    <t>Copper Oxide</t>
  </si>
  <si>
    <t>CuO</t>
  </si>
  <si>
    <t>Fritted Trace Elements</t>
  </si>
  <si>
    <t>Iron (Fe)</t>
  </si>
  <si>
    <t>Iron</t>
  </si>
  <si>
    <t>Fe</t>
  </si>
  <si>
    <t>Magnesium (Mg)</t>
  </si>
  <si>
    <t>Magnesium</t>
  </si>
  <si>
    <t>Mg</t>
  </si>
  <si>
    <t>Magnesium Oxide</t>
  </si>
  <si>
    <t>MgO</t>
  </si>
  <si>
    <t>Magnesium Sulphate (MgSO4)</t>
  </si>
  <si>
    <t>Magnesium Sulphate</t>
  </si>
  <si>
    <t>MgSO4</t>
  </si>
  <si>
    <t>Magnetite (Fe3O4)</t>
  </si>
  <si>
    <t xml:space="preserve">Magnetite </t>
  </si>
  <si>
    <t>Fe3O4</t>
  </si>
  <si>
    <t>Manganese (Mn)</t>
  </si>
  <si>
    <t>Manganese</t>
  </si>
  <si>
    <t>Mn</t>
  </si>
  <si>
    <t>Molybdenum (Mo)</t>
  </si>
  <si>
    <t>Molybdenum</t>
  </si>
  <si>
    <t>Mo</t>
  </si>
  <si>
    <t>Nickle (Ni)</t>
  </si>
  <si>
    <t>Nickle</t>
  </si>
  <si>
    <t>Ni</t>
  </si>
  <si>
    <t>Nervanaid Zn_14</t>
  </si>
  <si>
    <t>Nervanaid Zn-14</t>
  </si>
  <si>
    <t>Sodium molybdate</t>
  </si>
  <si>
    <t>Na2MoO4</t>
  </si>
  <si>
    <t>Suphur</t>
  </si>
  <si>
    <t>Zinc (Zn)</t>
  </si>
  <si>
    <t>Zinc</t>
  </si>
  <si>
    <t>Zn</t>
  </si>
  <si>
    <t>Zinc oxide</t>
  </si>
  <si>
    <t>Zinc Oxide</t>
  </si>
  <si>
    <t>ZnO</t>
  </si>
  <si>
    <t>Zinc Sulfate (ZnSO4);Zinc Sulphate (ZnSO4)</t>
  </si>
  <si>
    <t>Zinc Sulfate</t>
  </si>
  <si>
    <t>ZnSO4;Zinc Sulphate</t>
  </si>
  <si>
    <t>Zinc Sulfate Heptahydrate</t>
  </si>
  <si>
    <t>ZnSO4·7H2O;Zinc Sulphate Heptahydrate</t>
  </si>
  <si>
    <t>Organic_Other</t>
  </si>
  <si>
    <t>Algae</t>
  </si>
  <si>
    <t>Amino Acid</t>
  </si>
  <si>
    <t>Carica Papaya Leaves</t>
  </si>
  <si>
    <t>Papaya Leaves</t>
  </si>
  <si>
    <t>Carica papaya Leaves;Pawpaw Leaves</t>
  </si>
  <si>
    <t>Cattle Leachate</t>
  </si>
  <si>
    <t>Chromolaena odorata Leaves</t>
  </si>
  <si>
    <t>Cocoa Husk Powder</t>
  </si>
  <si>
    <t>Cocoa Pod Waste</t>
  </si>
  <si>
    <t>Coffee husk</t>
  </si>
  <si>
    <t>Coffee Husk</t>
  </si>
  <si>
    <t>Coffee Pulp</t>
  </si>
  <si>
    <t>Human Urine</t>
  </si>
  <si>
    <t>Humic Acid</t>
  </si>
  <si>
    <t>Humus</t>
  </si>
  <si>
    <t>Kitchen Waste</t>
  </si>
  <si>
    <t>Liquid biofertiliser (manure, ash, organic rests)</t>
  </si>
  <si>
    <t>Liquid Biofertiliser (Manure, Ash, Organic Rests)</t>
  </si>
  <si>
    <t>Nickel</t>
  </si>
  <si>
    <t>Oyster Shell</t>
  </si>
  <si>
    <t>paw-paw peels</t>
  </si>
  <si>
    <t>Papaya Peels</t>
  </si>
  <si>
    <t>Carica papaya Peels;Pawpaw Peels</t>
  </si>
  <si>
    <t>Peat</t>
  </si>
  <si>
    <t>Potassium Humate</t>
  </si>
  <si>
    <t>Rice Husk Dust</t>
  </si>
  <si>
    <t>Rice Mill Waste</t>
  </si>
  <si>
    <t>Soybean Amino Acids</t>
  </si>
  <si>
    <t>Spent Mushroom Waste</t>
  </si>
  <si>
    <t>Swine Wastewater</t>
  </si>
  <si>
    <t>Tithonia diversifolia leaves</t>
  </si>
  <si>
    <t>Tithonia diversifolia Leaves</t>
  </si>
  <si>
    <t>Trehalose</t>
  </si>
  <si>
    <t>Unspecified Organic material</t>
  </si>
  <si>
    <t>Urine</t>
  </si>
  <si>
    <t>Vinasse</t>
  </si>
  <si>
    <t>Water melon Peels</t>
  </si>
  <si>
    <t>Watermelon Peels</t>
  </si>
  <si>
    <t>Wood Shavings</t>
  </si>
  <si>
    <t>Yeast</t>
  </si>
  <si>
    <t>C.Name.Raw</t>
  </si>
  <si>
    <t>C.Type.AI</t>
  </si>
  <si>
    <t>C.Is.Name.Commercial</t>
  </si>
  <si>
    <t>C.AI</t>
  </si>
  <si>
    <t>C.Name.Commercial</t>
  </si>
  <si>
    <t>C.Animal</t>
  </si>
  <si>
    <t>C.Crop</t>
  </si>
  <si>
    <t>C.Is.Chem</t>
  </si>
  <si>
    <t>C.Name.AI.CHEBI</t>
  </si>
  <si>
    <t>C.Tname.AI.Type_gpt</t>
  </si>
  <si>
    <t>AOM_010001</t>
  </si>
  <si>
    <t>2,4-D;2-4D;2,4-Dichlorophenoxyacetic acid</t>
  </si>
  <si>
    <t>Herbicide</t>
  </si>
  <si>
    <t>2,4-D</t>
  </si>
  <si>
    <t>2,4-dichlorophenoxyacetic acid</t>
  </si>
  <si>
    <t>AOM_010002</t>
  </si>
  <si>
    <t>Aatrex</t>
  </si>
  <si>
    <t>aatrex</t>
  </si>
  <si>
    <t>orizopro-2,4-D</t>
  </si>
  <si>
    <t xml:space="preserve">Acaulospora scorbiculata </t>
  </si>
  <si>
    <t>Soil Inoculation</t>
  </si>
  <si>
    <t>AOM_010003</t>
  </si>
  <si>
    <t/>
  </si>
  <si>
    <t>tec-myc60</t>
  </si>
  <si>
    <t>acepromazine</t>
  </si>
  <si>
    <t>Sedative</t>
  </si>
  <si>
    <t>AOM_010004</t>
  </si>
  <si>
    <t>Acetamiprid</t>
  </si>
  <si>
    <t>Insecticide</t>
  </si>
  <si>
    <t>acetamiprid</t>
  </si>
  <si>
    <t>AOM_010005</t>
  </si>
  <si>
    <t>Acetanilide</t>
  </si>
  <si>
    <t>acetanilide</t>
  </si>
  <si>
    <t>bullet</t>
  </si>
  <si>
    <t>acetochlor</t>
  </si>
  <si>
    <t>Antipyretic;Analgesic</t>
  </si>
  <si>
    <t>AOM_010006</t>
  </si>
  <si>
    <t>acetochlor (2-ethyl-6-methyl-phenyl-d11</t>
  </si>
  <si>
    <t>bullet &amp; harness</t>
  </si>
  <si>
    <t>AOM_010007</t>
  </si>
  <si>
    <t>AH 501</t>
  </si>
  <si>
    <t>ah 501</t>
  </si>
  <si>
    <t>harness</t>
  </si>
  <si>
    <t>alachlor</t>
  </si>
  <si>
    <t>AOM_010008</t>
  </si>
  <si>
    <t>Aktikon</t>
  </si>
  <si>
    <t>aktikon</t>
  </si>
  <si>
    <t>harness xtra</t>
  </si>
  <si>
    <t>albendazole</t>
  </si>
  <si>
    <t>Antihelmintic</t>
  </si>
  <si>
    <t>AOM_010009</t>
  </si>
  <si>
    <t>Alachlor</t>
  </si>
  <si>
    <t>crop star</t>
  </si>
  <si>
    <t>alpha-cypermethrin</t>
  </si>
  <si>
    <t>AOM_010010</t>
  </si>
  <si>
    <t>Alazine</t>
  </si>
  <si>
    <t>alazine</t>
  </si>
  <si>
    <t>butachlor</t>
  </si>
  <si>
    <t>aluminum phosphide</t>
  </si>
  <si>
    <t>Rodenticide</t>
  </si>
  <si>
    <t>AOM_010011</t>
  </si>
  <si>
    <t>ALBENDA- QK</t>
  </si>
  <si>
    <t>Animal - Antiparasitic</t>
  </si>
  <si>
    <t>albenda-qk</t>
  </si>
  <si>
    <t>lariat</t>
  </si>
  <si>
    <t>amitraz</t>
  </si>
  <si>
    <t>Acaricide</t>
  </si>
  <si>
    <t>AOM_010012</t>
  </si>
  <si>
    <t>Albendazole;albendazole;albendazole bolus;Albendazole bolus</t>
  </si>
  <si>
    <t>Animal - Antihelmintic</t>
  </si>
  <si>
    <t>lasso</t>
  </si>
  <si>
    <t>ammonium sulphate</t>
  </si>
  <si>
    <t>Adjuvant</t>
  </si>
  <si>
    <t>AOM_010013</t>
  </si>
  <si>
    <t>Albenol-100</t>
  </si>
  <si>
    <t>albenol</t>
  </si>
  <si>
    <t>nilzan plus</t>
  </si>
  <si>
    <t>amprolium</t>
  </si>
  <si>
    <t>Anitcoccidial</t>
  </si>
  <si>
    <t>AOM_010014</t>
  </si>
  <si>
    <t>Albex</t>
  </si>
  <si>
    <t>albex</t>
  </si>
  <si>
    <t>bestox</t>
  </si>
  <si>
    <t>anthrax vaccine</t>
  </si>
  <si>
    <t>Vaccine</t>
  </si>
  <si>
    <t>AOM_010015</t>
  </si>
  <si>
    <t>Aliseryl</t>
  </si>
  <si>
    <t>Antistress</t>
  </si>
  <si>
    <t>aliseryl</t>
  </si>
  <si>
    <t>phostoxin</t>
  </si>
  <si>
    <t>arabic gum</t>
  </si>
  <si>
    <t>Binder;Supplement</t>
  </si>
  <si>
    <t>AOM_010016</t>
  </si>
  <si>
    <t>amethoxam</t>
  </si>
  <si>
    <t>triatix</t>
  </si>
  <si>
    <t>atrazine</t>
  </si>
  <si>
    <t>AOM_010017</t>
  </si>
  <si>
    <t>Amistar Xtra</t>
  </si>
  <si>
    <t>amistar xtra</t>
  </si>
  <si>
    <t>herbiboost</t>
  </si>
  <si>
    <t>atropine</t>
  </si>
  <si>
    <t>Antispasmodic</t>
  </si>
  <si>
    <t>AOM_010018</t>
  </si>
  <si>
    <t>Ampligo</t>
  </si>
  <si>
    <t>ampligo</t>
  </si>
  <si>
    <t>Azospirillum brasilense</t>
  </si>
  <si>
    <t>Soil Inoculation;Seed Innoculation</t>
  </si>
  <si>
    <t>AOM_010019</t>
  </si>
  <si>
    <t>Amprolium</t>
  </si>
  <si>
    <t>Animal - Vaccine</t>
  </si>
  <si>
    <t>Azospirillum spp.</t>
  </si>
  <si>
    <t>AOM_010020</t>
  </si>
  <si>
    <t>Anthrax Vaccine</t>
  </si>
  <si>
    <t>azoxystrobin</t>
  </si>
  <si>
    <t>AOM_010021</t>
  </si>
  <si>
    <t>Antiprotozoal</t>
  </si>
  <si>
    <t>Animal - Antiprotozoal</t>
  </si>
  <si>
    <t>antiprotozoal</t>
  </si>
  <si>
    <t>Bacillus spp.</t>
  </si>
  <si>
    <t>AOM_010022</t>
  </si>
  <si>
    <t>apron plus</t>
  </si>
  <si>
    <t>lumax</t>
  </si>
  <si>
    <t>Bacillus subtillis</t>
  </si>
  <si>
    <t>AOM_010023</t>
  </si>
  <si>
    <t>20% Metalaxylâ€“m, 20% Thiamethoxam and 2% Difenoconazole;Apron star;Apron star (20% Thiamethoxam, 20% Metalaxyl-M 20 and 2% difenoconazole);Apron Star 42W</t>
  </si>
  <si>
    <t>apron star</t>
  </si>
  <si>
    <t>primextra</t>
  </si>
  <si>
    <t>Bacillus thuringiensis</t>
  </si>
  <si>
    <t>Bioinsecticide</t>
  </si>
  <si>
    <t>AOM_010024</t>
  </si>
  <si>
    <t>Arabic gum;gum arabic</t>
  </si>
  <si>
    <t>Binder</t>
  </si>
  <si>
    <t>azofer</t>
  </si>
  <si>
    <t>bensulfuron-methyl</t>
  </si>
  <si>
    <t>AOM_010025</t>
  </si>
  <si>
    <t>Assist</t>
  </si>
  <si>
    <t>assist</t>
  </si>
  <si>
    <t>bioradix</t>
  </si>
  <si>
    <t>bentonite</t>
  </si>
  <si>
    <t>Toxin Binder</t>
  </si>
  <si>
    <t>AOM_010026</t>
  </si>
  <si>
    <t>Asuntol;Asuntol powder solution, coumaphos;asuntal</t>
  </si>
  <si>
    <t>Animal - Acaricide</t>
  </si>
  <si>
    <t>asuntol</t>
  </si>
  <si>
    <t>ferbiliq</t>
  </si>
  <si>
    <t>benzimidazole</t>
  </si>
  <si>
    <t>AOM_010027</t>
  </si>
  <si>
    <t>Atranex</t>
  </si>
  <si>
    <t>atranex</t>
  </si>
  <si>
    <t>beta-cyfluthrin</t>
  </si>
  <si>
    <t>AOM_010028</t>
  </si>
  <si>
    <t>Atrataf</t>
  </si>
  <si>
    <t>atrataf</t>
  </si>
  <si>
    <t>bactocrop</t>
  </si>
  <si>
    <t>Bradyrhizobium japonicum strain USDA 110</t>
  </si>
  <si>
    <t>AOM_010029</t>
  </si>
  <si>
    <t>Atratol</t>
  </si>
  <si>
    <t>atratol</t>
  </si>
  <si>
    <t>ciofertibuap</t>
  </si>
  <si>
    <t>Bradyrhizobium spp.</t>
  </si>
  <si>
    <t>AOM_010030</t>
  </si>
  <si>
    <t>Atrazine</t>
  </si>
  <si>
    <t>bromoxynil</t>
  </si>
  <si>
    <t>AOM_010031</t>
  </si>
  <si>
    <t>Atred</t>
  </si>
  <si>
    <t>atred</t>
  </si>
  <si>
    <t>calcium pantothenate</t>
  </si>
  <si>
    <t>Supplement</t>
  </si>
  <si>
    <t>AOM_010032</t>
  </si>
  <si>
    <t>Avesthrin (Cypermethrin 10 EC)</t>
  </si>
  <si>
    <t>avesthrin</t>
  </si>
  <si>
    <t>spectrummicobac</t>
  </si>
  <si>
    <t>calcium propionate</t>
  </si>
  <si>
    <t>Antimicrobial</t>
  </si>
  <si>
    <t>AOM_010033</t>
  </si>
  <si>
    <t>Azinotox</t>
  </si>
  <si>
    <t>azinotox</t>
  </si>
  <si>
    <t>carbaryl</t>
  </si>
  <si>
    <t>AOM_010034</t>
  </si>
  <si>
    <t>Azofer</t>
  </si>
  <si>
    <t>condax</t>
  </si>
  <si>
    <t>carbendazim</t>
  </si>
  <si>
    <t>AOM_010035</t>
  </si>
  <si>
    <t>londax</t>
  </si>
  <si>
    <t>carbofuran</t>
  </si>
  <si>
    <t>AOM_010036</t>
  </si>
  <si>
    <t>toxy-nil</t>
  </si>
  <si>
    <t>carboxin</t>
  </si>
  <si>
    <t>AOM_010037</t>
  </si>
  <si>
    <t>Azoxystrobin</t>
  </si>
  <si>
    <t>chlorantranilipole</t>
  </si>
  <si>
    <t>AOM_010038</t>
  </si>
  <si>
    <t>bulldock</t>
  </si>
  <si>
    <t>chlorfenapyr</t>
  </si>
  <si>
    <t>AOM_010039</t>
  </si>
  <si>
    <t>thunder</t>
  </si>
  <si>
    <t xml:space="preserve">chlorfenvinphos </t>
  </si>
  <si>
    <t>AOM_010040</t>
  </si>
  <si>
    <t>Biopesticide</t>
  </si>
  <si>
    <t>tremor</t>
  </si>
  <si>
    <t>chloropyrifos</t>
  </si>
  <si>
    <t>AOM_010041</t>
  </si>
  <si>
    <t>Backdip</t>
  </si>
  <si>
    <t>backdip</t>
  </si>
  <si>
    <t>chlorothalonil</t>
  </si>
  <si>
    <t>AOM_010042</t>
  </si>
  <si>
    <t>Bacteriano2709</t>
  </si>
  <si>
    <t>bacteriano2709</t>
  </si>
  <si>
    <t>chlorpyrifos</t>
  </si>
  <si>
    <t>AOM_010043</t>
  </si>
  <si>
    <t>BactoCrop</t>
  </si>
  <si>
    <t>camazeb</t>
  </si>
  <si>
    <t>citric acid</t>
  </si>
  <si>
    <t>AOM_010044</t>
  </si>
  <si>
    <t>Banminth F;Banminth II;Banminth</t>
  </si>
  <si>
    <t>banminth</t>
  </si>
  <si>
    <t>yaltox</t>
  </si>
  <si>
    <t>clodinafop-propargyl</t>
  </si>
  <si>
    <t>AOM_010045</t>
  </si>
  <si>
    <t>Basagran;Basagran (Thiadiazine)</t>
  </si>
  <si>
    <t>basagran</t>
  </si>
  <si>
    <t>vitavax</t>
  </si>
  <si>
    <t>cloprostenol</t>
  </si>
  <si>
    <t>Prostaglandin Analogue</t>
  </si>
  <si>
    <t>AOM_010046</t>
  </si>
  <si>
    <t>Baytical</t>
  </si>
  <si>
    <t>bayticol</t>
  </si>
  <si>
    <t>duduba</t>
  </si>
  <si>
    <t>clorsulon</t>
  </si>
  <si>
    <t>AOM_010047</t>
  </si>
  <si>
    <t>Belt</t>
  </si>
  <si>
    <t>belt</t>
  </si>
  <si>
    <t>bravo</t>
  </si>
  <si>
    <t>Clostridium chauvoei toxoid</t>
  </si>
  <si>
    <t>AOM_010048</t>
  </si>
  <si>
    <t>bendioxide</t>
  </si>
  <si>
    <t>Inoculation - Seed</t>
  </si>
  <si>
    <t>daconil</t>
  </si>
  <si>
    <t>Clostridium novyi toxoid</t>
  </si>
  <si>
    <t>AOM_010049</t>
  </si>
  <si>
    <t>Benvet</t>
  </si>
  <si>
    <t>benvet</t>
  </si>
  <si>
    <t>dursban</t>
  </si>
  <si>
    <t>Clostridium perfringens toxoids</t>
  </si>
  <si>
    <t>AOM_010050</t>
  </si>
  <si>
    <t>Berenil Hoechst</t>
  </si>
  <si>
    <t>berenil hoeschst</t>
  </si>
  <si>
    <t>protaid</t>
  </si>
  <si>
    <t>Clostridium septicum toxoid</t>
  </si>
  <si>
    <t>AOM_010051</t>
  </si>
  <si>
    <t>Bestox</t>
  </si>
  <si>
    <t>Clostridium tetani toxoid</t>
  </si>
  <si>
    <t>AOM_010052</t>
  </si>
  <si>
    <t>Beta-cyfluthrin</t>
  </si>
  <si>
    <t>ivomec</t>
  </si>
  <si>
    <t>clothianidin</t>
  </si>
  <si>
    <t>AOM_010053</t>
  </si>
  <si>
    <t>BIOfertilizante</t>
  </si>
  <si>
    <t>biofertilizante</t>
  </si>
  <si>
    <t>cobalt sulphate</t>
  </si>
  <si>
    <t>AOM_010054</t>
  </si>
  <si>
    <t>BiofosfoBUAP</t>
  </si>
  <si>
    <t>biofosfobuap</t>
  </si>
  <si>
    <t>colistin sulphate</t>
  </si>
  <si>
    <t>Antibiotic</t>
  </si>
  <si>
    <t>AOM_010055</t>
  </si>
  <si>
    <t>Bioradix</t>
  </si>
  <si>
    <t>coumaphos</t>
  </si>
  <si>
    <t>copper oxychloride</t>
  </si>
  <si>
    <t>AOM_010056</t>
  </si>
  <si>
    <t xml:space="preserve">Bovipestovax </t>
  </si>
  <si>
    <t xml:space="preserve">bovipestovax </t>
  </si>
  <si>
    <t>cupric sulfate anhydrous</t>
  </si>
  <si>
    <t>AOM_010057</t>
  </si>
  <si>
    <t>tanos</t>
  </si>
  <si>
    <t>cymoxanil</t>
  </si>
  <si>
    <t>AOM_010058</t>
  </si>
  <si>
    <t>Bradyrhizobia</t>
  </si>
  <si>
    <t>cypermethrin</t>
  </si>
  <si>
    <t>cyhalothrin</t>
  </si>
  <si>
    <t>AOM_010059</t>
  </si>
  <si>
    <t>Bravo;bravo 20 SL;bravo 500</t>
  </si>
  <si>
    <t>cymbush</t>
  </si>
  <si>
    <t>AOM_010060</t>
  </si>
  <si>
    <t>Bromoxynil</t>
  </si>
  <si>
    <t>cymetox super</t>
  </si>
  <si>
    <t>AOM_010061</t>
  </si>
  <si>
    <t>Buldock;Bull dock;Bulldock;Bulldock (beta-cyfluthrin)</t>
  </si>
  <si>
    <t>cypadem</t>
  </si>
  <si>
    <t>cyproconazole</t>
  </si>
  <si>
    <t>AOM_010062</t>
  </si>
  <si>
    <t>Bullet</t>
  </si>
  <si>
    <t>cyperin</t>
  </si>
  <si>
    <t>deltamethrin</t>
  </si>
  <si>
    <t>AOM_010063</t>
  </si>
  <si>
    <t>Bullet and harness</t>
  </si>
  <si>
    <t>cypetex</t>
  </si>
  <si>
    <t>diazinon</t>
  </si>
  <si>
    <t>AOM_010064</t>
  </si>
  <si>
    <t>Butachlor</t>
  </si>
  <si>
    <t>dicamba</t>
  </si>
  <si>
    <t>AOM_010065</t>
  </si>
  <si>
    <t>Collistro</t>
  </si>
  <si>
    <t>callisto</t>
  </si>
  <si>
    <t>dichlorodiphenyltrichloroethane</t>
  </si>
  <si>
    <t>AOM_010066</t>
  </si>
  <si>
    <t>CAMAZEB (mancozeb and carbendazim)</t>
  </si>
  <si>
    <t>difenoconazole</t>
  </si>
  <si>
    <t>AOM_010067</t>
  </si>
  <si>
    <t>Carbaryl</t>
  </si>
  <si>
    <t>decatix</t>
  </si>
  <si>
    <t>dimethoate</t>
  </si>
  <si>
    <t>AOM_010068</t>
  </si>
  <si>
    <t>Carbendazim</t>
  </si>
  <si>
    <t>vectocid</t>
  </si>
  <si>
    <t>diminazene aceturate</t>
  </si>
  <si>
    <t>Antitrypanosomal</t>
  </si>
  <si>
    <t>AOM_010069</t>
  </si>
  <si>
    <t>Carbofuran;Furadan;Bay 70143;Curaterr;D 1221;ENT 27164;Yaltox;Furacarb</t>
  </si>
  <si>
    <t>stellar star</t>
  </si>
  <si>
    <t>diminazene diaceturate</t>
  </si>
  <si>
    <t>AOM_010070</t>
  </si>
  <si>
    <t>ddt</t>
  </si>
  <si>
    <t>dithiocarbamate</t>
  </si>
  <si>
    <t>AOM_010071</t>
  </si>
  <si>
    <t>Chikwapuro</t>
  </si>
  <si>
    <t>chikwapuro</t>
  </si>
  <si>
    <t>emamectin benzoate</t>
  </si>
  <si>
    <t>AOM_010072</t>
  </si>
  <si>
    <t>endosulfan</t>
  </si>
  <si>
    <t>AOM_010073</t>
  </si>
  <si>
    <t>erythromycin thiocyanate</t>
  </si>
  <si>
    <t>AOM_010074</t>
  </si>
  <si>
    <t>Chlorothalonil</t>
  </si>
  <si>
    <t>rogor</t>
  </si>
  <si>
    <t>famoxadone</t>
  </si>
  <si>
    <t>AOM_010075</t>
  </si>
  <si>
    <t>mancozeb</t>
  </si>
  <si>
    <t>fenamiphos</t>
  </si>
  <si>
    <t>Nematicide</t>
  </si>
  <si>
    <t>AOM_010076</t>
  </si>
  <si>
    <t>CiofertiBUAP</t>
  </si>
  <si>
    <t>endocoton</t>
  </si>
  <si>
    <t>fenbendazole</t>
  </si>
  <si>
    <t>AOM_010077</t>
  </si>
  <si>
    <t>Cleanup</t>
  </si>
  <si>
    <t>clean up</t>
  </si>
  <si>
    <t>thiodan</t>
  </si>
  <si>
    <t>fluazifop-p-butyl</t>
  </si>
  <si>
    <t>AOM_010078</t>
  </si>
  <si>
    <t>Clodinafop-propargyl</t>
  </si>
  <si>
    <t>thionex</t>
  </si>
  <si>
    <t>flubendiamide</t>
  </si>
  <si>
    <t>AOM_010079</t>
  </si>
  <si>
    <t>fludioxonil</t>
  </si>
  <si>
    <t>AOM_010080</t>
  </si>
  <si>
    <t>Coglavax</t>
  </si>
  <si>
    <t>coglavax</t>
  </si>
  <si>
    <t>flumethrin</t>
  </si>
  <si>
    <t>AOM_010081</t>
  </si>
  <si>
    <t>Condax</t>
  </si>
  <si>
    <t>fusilade</t>
  </si>
  <si>
    <t>flumetsulam</t>
  </si>
  <si>
    <t>AOM_010082</t>
  </si>
  <si>
    <t>Cooper oxychloride;copper oxychloride</t>
  </si>
  <si>
    <t>fomesafen</t>
  </si>
  <si>
    <t>AOM_010083</t>
  </si>
  <si>
    <t>Coxistac</t>
  </si>
  <si>
    <t>coxistac</t>
  </si>
  <si>
    <t>foramsulfuron</t>
  </si>
  <si>
    <t>AOM_010084</t>
  </si>
  <si>
    <t>Crisazina</t>
  </si>
  <si>
    <t>crisazina</t>
  </si>
  <si>
    <t>warrant power</t>
  </si>
  <si>
    <t>gamma cyhalothrin</t>
  </si>
  <si>
    <t xml:space="preserve">foramsulfuron </t>
  </si>
  <si>
    <t>AOM_010085</t>
  </si>
  <si>
    <t>Crisquat</t>
  </si>
  <si>
    <t>crisquat</t>
  </si>
  <si>
    <t>Gigaspora margarita</t>
  </si>
  <si>
    <t>furadan</t>
  </si>
  <si>
    <t>AOM_010086</t>
  </si>
  <si>
    <t>Crop Star</t>
  </si>
  <si>
    <t>glumix</t>
  </si>
  <si>
    <t>Glomus constrictum</t>
  </si>
  <si>
    <t>furathiocarb</t>
  </si>
  <si>
    <t>AOM_010087</t>
  </si>
  <si>
    <t>Cyclone</t>
  </si>
  <si>
    <t>cyclone</t>
  </si>
  <si>
    <t>Glomus fasciculatum</t>
  </si>
  <si>
    <t>AOM_010088</t>
  </si>
  <si>
    <t>cyalothrin [3-(2-chloro-3,3,3,-trifluoropropenyl)-2.2,
dimethylclopropanecarboxylate]</t>
  </si>
  <si>
    <t>Glomus geosporum</t>
  </si>
  <si>
    <t>garlic</t>
  </si>
  <si>
    <t>AOM_010089</t>
  </si>
  <si>
    <t>Cymbush</t>
  </si>
  <si>
    <t>Glomus intraradices</t>
  </si>
  <si>
    <t>garlic tea and wood ash</t>
  </si>
  <si>
    <t>AOM_010090</t>
  </si>
  <si>
    <t>Cymetox super (Cyper metrin and Dimethoate);Cymetox super (Dimethoate);cypermethrin and dimethoate</t>
  </si>
  <si>
    <t>AOM_010091</t>
  </si>
  <si>
    <t>AOM_010092</t>
  </si>
  <si>
    <t>micorrizafer</t>
  </si>
  <si>
    <t>AOM_010093</t>
  </si>
  <si>
    <t>Cyperin;cypermethrin;cypermethrin;Cypermetian;Cypermetrial;Cypermetrian</t>
  </si>
  <si>
    <t>spectrummico</t>
  </si>
  <si>
    <t>Glomus spp.</t>
  </si>
  <si>
    <t>AOM_010094</t>
  </si>
  <si>
    <t>AOM_010095</t>
  </si>
  <si>
    <t>Cyproconazol</t>
  </si>
  <si>
    <t>mycorrootsaver</t>
  </si>
  <si>
    <t>AOM_010096</t>
  </si>
  <si>
    <t>Daconil</t>
  </si>
  <si>
    <t>Glomus tortuosum</t>
  </si>
  <si>
    <t>AOM_010097</t>
  </si>
  <si>
    <t>DDT</t>
  </si>
  <si>
    <t>glufosinate</t>
  </si>
  <si>
    <t>glufosinate-ammonium</t>
  </si>
  <si>
    <t>AOM_010098</t>
  </si>
  <si>
    <t>Deadline</t>
  </si>
  <si>
    <t>deadline</t>
  </si>
  <si>
    <t>glyphosate</t>
  </si>
  <si>
    <t>AOM_010099</t>
  </si>
  <si>
    <t>Decatix</t>
  </si>
  <si>
    <t>force up</t>
  </si>
  <si>
    <t>ilufenuron</t>
  </si>
  <si>
    <t>AOM_010100</t>
  </si>
  <si>
    <t>Dexuron</t>
  </si>
  <si>
    <t>dexuron</t>
  </si>
  <si>
    <t>rodeo</t>
  </si>
  <si>
    <t>imazapyr</t>
  </si>
  <si>
    <t>AOM_010101</t>
  </si>
  <si>
    <t>Diazinol;diazinon;Diazinon;Diasuntol;Diazintol;diazintol</t>
  </si>
  <si>
    <t>Animal - Antiparasitic;Insecticide</t>
  </si>
  <si>
    <t>roundup</t>
  </si>
  <si>
    <t>imazethapyr</t>
  </si>
  <si>
    <t>AOM_010102</t>
  </si>
  <si>
    <t>springbok</t>
  </si>
  <si>
    <t>imidacloprid</t>
  </si>
  <si>
    <t>AOM_010103</t>
  </si>
  <si>
    <t>Difenoconazole</t>
  </si>
  <si>
    <t>vezir</t>
  </si>
  <si>
    <t>imidazolinone</t>
  </si>
  <si>
    <t>AOM_010104</t>
  </si>
  <si>
    <t>Dimethioate;Dimethoate;Dimethoate;Dimethoate (O,O-dimethyl S-[2-(methylamino)-2-oxoethyl] dithiophosphate)</t>
  </si>
  <si>
    <t>gaucho</t>
  </si>
  <si>
    <t>inactivated yeast</t>
  </si>
  <si>
    <t>AOM_010105</t>
  </si>
  <si>
    <t>Dual;Dual Gold</t>
  </si>
  <si>
    <t>dual</t>
  </si>
  <si>
    <t>insector T 45 DS</t>
  </si>
  <si>
    <t>inositol</t>
  </si>
  <si>
    <t>AOM_010106</t>
  </si>
  <si>
    <t>Duduba 450EC</t>
  </si>
  <si>
    <t>iodosulfuron-methyl-sodium</t>
  </si>
  <si>
    <t>AOM_010107</t>
  </si>
  <si>
    <t>Duduthrin</t>
  </si>
  <si>
    <t>duduthrin</t>
  </si>
  <si>
    <t>iodosulfuron-methyl-sodiummesosulfuron-methyl</t>
  </si>
  <si>
    <t>AOM_010108</t>
  </si>
  <si>
    <t>Dursban</t>
  </si>
  <si>
    <t>iprodione</t>
  </si>
  <si>
    <t>AOM_010109</t>
  </si>
  <si>
    <t>Ectopor</t>
  </si>
  <si>
    <t>ectopor</t>
  </si>
  <si>
    <t>isometamidium chloride</t>
  </si>
  <si>
    <t>AOM_010110</t>
  </si>
  <si>
    <t>Emamectin benzoate</t>
  </si>
  <si>
    <t>iodosulfuron</t>
  </si>
  <si>
    <t>isopropylamine salt of glyphosate</t>
  </si>
  <si>
    <t>AOM_010111</t>
  </si>
  <si>
    <t>Endocoton (Endosulfan)</t>
  </si>
  <si>
    <t>hussar evolution</t>
  </si>
  <si>
    <t>ivermectin</t>
  </si>
  <si>
    <t>AOM_010112</t>
  </si>
  <si>
    <t>Esgram</t>
  </si>
  <si>
    <t>esgram</t>
  </si>
  <si>
    <t>rhizolex</t>
  </si>
  <si>
    <t>lactofen</t>
  </si>
  <si>
    <t>AOM_010113</t>
  </si>
  <si>
    <t>Estrumate</t>
  </si>
  <si>
    <t>estrumate</t>
  </si>
  <si>
    <t>pondmaster</t>
  </si>
  <si>
    <t>lambda-cyhalothrin</t>
  </si>
  <si>
    <t>AOM_010114</t>
  </si>
  <si>
    <t>Farmco Atrazine</t>
  </si>
  <si>
    <t>farmco atrazine</t>
  </si>
  <si>
    <t>levamisole</t>
  </si>
  <si>
    <t>AOM_010115</t>
  </si>
  <si>
    <t>fenamiphos 40 EC</t>
  </si>
  <si>
    <t>mamba</t>
  </si>
  <si>
    <t>levamisole hydrochloride</t>
  </si>
  <si>
    <t>AOM_010116</t>
  </si>
  <si>
    <t>Fentocin</t>
  </si>
  <si>
    <t>Tocolytic</t>
  </si>
  <si>
    <t>fentocin</t>
  </si>
  <si>
    <t>karate</t>
  </si>
  <si>
    <t>AOM_010117</t>
  </si>
  <si>
    <t>FerbiliQ</t>
  </si>
  <si>
    <t>manganese</t>
  </si>
  <si>
    <t>AOM_010118</t>
  </si>
  <si>
    <t>fluasifop-p-butyl;Fluazifop-P-butyl</t>
  </si>
  <si>
    <t>manganese ethylenebisdithiocarbamate</t>
  </si>
  <si>
    <t>AOM_010119</t>
  </si>
  <si>
    <t>laraforce</t>
  </si>
  <si>
    <t>mcpa (2-methyl-4-chlorophenoxyacetic acid)</t>
  </si>
  <si>
    <t>AOM_010120</t>
  </si>
  <si>
    <t>Flumetsulam</t>
  </si>
  <si>
    <t>magic force</t>
  </si>
  <si>
    <t>mefenoxam</t>
  </si>
  <si>
    <t>AOM_010121</t>
  </si>
  <si>
    <t>Folicur</t>
  </si>
  <si>
    <t>folicur</t>
  </si>
  <si>
    <t>super lambda</t>
  </si>
  <si>
    <t>mesotrione</t>
  </si>
  <si>
    <t>AOM_010122</t>
  </si>
  <si>
    <t>Fomesafen</t>
  </si>
  <si>
    <t>levafas diamond</t>
  </si>
  <si>
    <t>metalaxyl-M</t>
  </si>
  <si>
    <t>AOM_010123</t>
  </si>
  <si>
    <t>Foramsulfuron</t>
  </si>
  <si>
    <t>methomyl</t>
  </si>
  <si>
    <t>AOM_010124</t>
  </si>
  <si>
    <t>metolachlor</t>
  </si>
  <si>
    <t>AOM_010125</t>
  </si>
  <si>
    <t>Force up</t>
  </si>
  <si>
    <t>ridomil</t>
  </si>
  <si>
    <t>metosulam</t>
  </si>
  <si>
    <t>AOM_010126</t>
  </si>
  <si>
    <t>selecron</t>
  </si>
  <si>
    <t>metribuzin</t>
  </si>
  <si>
    <t>AOM_010127</t>
  </si>
  <si>
    <t>maneb</t>
  </si>
  <si>
    <t>metsulfuron-methyl</t>
  </si>
  <si>
    <t>AOM_010128</t>
  </si>
  <si>
    <t>Fusilade</t>
  </si>
  <si>
    <t>kombat</t>
  </si>
  <si>
    <t>mitoxantrone</t>
  </si>
  <si>
    <t>Immunosuppressant</t>
  </si>
  <si>
    <t>AOM_010129</t>
  </si>
  <si>
    <t>G-30027</t>
  </si>
  <si>
    <t>g-30027</t>
  </si>
  <si>
    <t>NDV-Lasota vaccine</t>
  </si>
  <si>
    <t>AOM_010130</t>
  </si>
  <si>
    <t>crushed garlic mixed with liquid paraffin</t>
  </si>
  <si>
    <t>neem</t>
  </si>
  <si>
    <t>AOM_010131</t>
  </si>
  <si>
    <t>neem extract</t>
  </si>
  <si>
    <t>AOM_010132</t>
  </si>
  <si>
    <t>35% imidacloprid +10% thiram;Gaucho, 35% imidacloprid + 10% thirame</t>
  </si>
  <si>
    <t>neem oil</t>
  </si>
  <si>
    <t xml:space="preserve">
Bioinsecticide</t>
  </si>
  <si>
    <t>AOM_010133</t>
  </si>
  <si>
    <t>Gesaprim</t>
  </si>
  <si>
    <t>gesaprim</t>
  </si>
  <si>
    <t>nicosulfuron</t>
  </si>
  <si>
    <t>AOM_010134</t>
  </si>
  <si>
    <t>Giffex 4L</t>
  </si>
  <si>
    <t>giffex</t>
  </si>
  <si>
    <t>lannate</t>
  </si>
  <si>
    <t>nicotinamide</t>
  </si>
  <si>
    <t>Vitamin</t>
  </si>
  <si>
    <t>AOM_010135</t>
  </si>
  <si>
    <t>metagan gold</t>
  </si>
  <si>
    <t>nitroxynil</t>
  </si>
  <si>
    <t>AOM_010136</t>
  </si>
  <si>
    <t>novaluron</t>
  </si>
  <si>
    <t>AOM_010137</t>
  </si>
  <si>
    <t>mitigan</t>
  </si>
  <si>
    <t>olaquindox</t>
  </si>
  <si>
    <t>Growth promotor</t>
  </si>
  <si>
    <t>AOM_010138</t>
  </si>
  <si>
    <t>ovine pasteurellosis vaccine</t>
  </si>
  <si>
    <t>AOM_010139</t>
  </si>
  <si>
    <t>rimon</t>
  </si>
  <si>
    <t>oxfendazole</t>
  </si>
  <si>
    <t>AOM_010140</t>
  </si>
  <si>
    <t>oxyclozanide</t>
  </si>
  <si>
    <t>AOM_010141</t>
  </si>
  <si>
    <t>oxyfluorfen</t>
  </si>
  <si>
    <t>AOM_010142</t>
  </si>
  <si>
    <t>Glufosinate</t>
  </si>
  <si>
    <t>terramycine</t>
  </si>
  <si>
    <t>oxytetracycline</t>
  </si>
  <si>
    <t>AOM_010143</t>
  </si>
  <si>
    <t>oxytetracycline hydrochloride</t>
  </si>
  <si>
    <t>oxytetracycline &amp; vitamin B complex</t>
  </si>
  <si>
    <t>Antibiotic;Supplement</t>
  </si>
  <si>
    <t>AOM_010144</t>
  </si>
  <si>
    <t>glyphosate;Glyphosate;Glyphosphate;Glyphosphate 360 Isopropyl amine salt</t>
  </si>
  <si>
    <t>gramoxone</t>
  </si>
  <si>
    <t>paraquat</t>
  </si>
  <si>
    <t>AOM_010145</t>
  </si>
  <si>
    <t>Gramixel</t>
  </si>
  <si>
    <t>gramixel</t>
  </si>
  <si>
    <t>paraquat dichloride</t>
  </si>
  <si>
    <t>oxytocin</t>
  </si>
  <si>
    <t>AOM_010146</t>
  </si>
  <si>
    <t>Gramazone;Grammoxone;Gramoxone;Gramozone</t>
  </si>
  <si>
    <t>pirimiphos- methyl</t>
  </si>
  <si>
    <t>AOM_010147</t>
  </si>
  <si>
    <t>Gramuron</t>
  </si>
  <si>
    <t>gramuron</t>
  </si>
  <si>
    <t>OrizoPro-propanil</t>
  </si>
  <si>
    <t>popanil</t>
  </si>
  <si>
    <t>AOM_010148</t>
  </si>
  <si>
    <t>Harness;Harness (acetochlor (2-ethyl-6-methylphenyl-d11));Harness [acetochlor (2-ethyl-6-methylphenyl-d11))</t>
  </si>
  <si>
    <t>prochloroz</t>
  </si>
  <si>
    <t>pendimethalin</t>
  </si>
  <si>
    <t>AOM_010149</t>
  </si>
  <si>
    <t>Pseudomonas spp.</t>
  </si>
  <si>
    <t>permethrin</t>
  </si>
  <si>
    <t>AOM_010150</t>
  </si>
  <si>
    <t>Herbiboost</t>
  </si>
  <si>
    <t>phenazone</t>
  </si>
  <si>
    <t>Analgesic;Anti-inflammatory</t>
  </si>
  <si>
    <t>AOM_010151</t>
  </si>
  <si>
    <t>Hussar Evolution</t>
  </si>
  <si>
    <t>salinomycin</t>
  </si>
  <si>
    <t>Insecticide;Rodenticide</t>
  </si>
  <si>
    <t>AOM_010152</t>
  </si>
  <si>
    <t>lufenuron</t>
  </si>
  <si>
    <t>sepiolite</t>
  </si>
  <si>
    <t>AOM_010153</t>
  </si>
  <si>
    <t>Imazapyr</t>
  </si>
  <si>
    <t>s-metolachlor</t>
  </si>
  <si>
    <t>AOM_010154</t>
  </si>
  <si>
    <t>PPR vaccine</t>
  </si>
  <si>
    <t>AOM_010155</t>
  </si>
  <si>
    <t>spinosyns</t>
  </si>
  <si>
    <t>AOM_010156</t>
  </si>
  <si>
    <t>Imidazolinone</t>
  </si>
  <si>
    <t>spinosad</t>
  </si>
  <si>
    <t>profenofos</t>
  </si>
  <si>
    <t>AOM_010157</t>
  </si>
  <si>
    <t>Insector T 45 DS, imidacloprid;Insector T 45 DS, thirame</t>
  </si>
  <si>
    <t>streptomycin sulphate</t>
  </si>
  <si>
    <t>propanil</t>
  </si>
  <si>
    <t>AOM_010158</t>
  </si>
  <si>
    <t>Iodosulfuron</t>
  </si>
  <si>
    <t>sulfamide</t>
  </si>
  <si>
    <t>sulfamethazine</t>
  </si>
  <si>
    <t>propiconazol</t>
  </si>
  <si>
    <t>AOM_010159</t>
  </si>
  <si>
    <t>ivermectin;Invermectin (Merck and Co.);Ivermectin</t>
  </si>
  <si>
    <t>tebuconazole</t>
  </si>
  <si>
    <t>AOM_010160</t>
  </si>
  <si>
    <t>Ivermectyl</t>
  </si>
  <si>
    <t>ivermectyl</t>
  </si>
  <si>
    <t>nativo</t>
  </si>
  <si>
    <t>pyraclostrobin</t>
  </si>
  <si>
    <t>AOM_010161</t>
  </si>
  <si>
    <t>ivomec;Ivomec injection;Ivomec;Ivomec injection, ivermectin;Ivomectin</t>
  </si>
  <si>
    <t>thiram</t>
  </si>
  <si>
    <t>tetramethylthiuram disulfide</t>
  </si>
  <si>
    <t>pyrantel tartrate</t>
  </si>
  <si>
    <t>AOM_010162</t>
  </si>
  <si>
    <t>American Ivomec Super</t>
  </si>
  <si>
    <t>ivomec super</t>
  </si>
  <si>
    <t>quizalofop-p-ethyl</t>
  </si>
  <si>
    <t>AOM_010163</t>
  </si>
  <si>
    <t>Karate;Karate (Lambda-cyhalothrin;Karate (Lambda-cyhalothrin)</t>
  </si>
  <si>
    <t>Animal - Insecticide;Insecticide</t>
  </si>
  <si>
    <t>thiadiazine</t>
  </si>
  <si>
    <t>Rhizobia HB-429</t>
  </si>
  <si>
    <t>Soil Inoculation;Seed Inoculation</t>
  </si>
  <si>
    <t>AOM_010164</t>
  </si>
  <si>
    <t>Kalemectin 1%;Kelamectin</t>
  </si>
  <si>
    <t>kelamectin</t>
  </si>
  <si>
    <t>thiamethoxam</t>
  </si>
  <si>
    <t>Rhizobia HB-A15</t>
  </si>
  <si>
    <t>AOM_010165</t>
  </si>
  <si>
    <t>Kombat</t>
  </si>
  <si>
    <t>Rhizobium leguminosarium</t>
  </si>
  <si>
    <t>AOM_010166</t>
  </si>
  <si>
    <t>Lambda Cyhalomethrin;Lambda cyhalothrin;Lambda cyhalotrine;Lambda-Cyhalothrin;Lambda-cyhalothrin EC;Lambda-cyhalothrin.;Lamda-cyhalothrin</t>
  </si>
  <si>
    <t>Rhizobium leguminosarium (C-05)</t>
  </si>
  <si>
    <t>AOM_010167</t>
  </si>
  <si>
    <t>Lannat BR</t>
  </si>
  <si>
    <t>saturn</t>
  </si>
  <si>
    <t>thiobencarb</t>
  </si>
  <si>
    <t>Rhizobium leguminosarium (DF-14)</t>
  </si>
  <si>
    <t>AOM_010168</t>
  </si>
  <si>
    <t>Laraforce</t>
  </si>
  <si>
    <t>Rhizobium leguminosarium (SEMA 403)</t>
  </si>
  <si>
    <t>AOM_010169</t>
  </si>
  <si>
    <t>Lariat</t>
  </si>
  <si>
    <t>Rhizobium tropici</t>
  </si>
  <si>
    <t>AOM_010170</t>
  </si>
  <si>
    <t>Lasso</t>
  </si>
  <si>
    <t>topramezone</t>
  </si>
  <si>
    <t>Rhizobium tropici strain CIAT899</t>
  </si>
  <si>
    <t>AOM_010171</t>
  </si>
  <si>
    <t>Levafas diamond</t>
  </si>
  <si>
    <t>shavit</t>
  </si>
  <si>
    <t>traidimenol</t>
  </si>
  <si>
    <t>rhizoflo 5</t>
  </si>
  <si>
    <t>AOM_010172</t>
  </si>
  <si>
    <t>Levamisol;Levamisole</t>
  </si>
  <si>
    <t>trifloxystrobin</t>
  </si>
  <si>
    <t>rinderpest vaccine</t>
  </si>
  <si>
    <t>AOM_010173</t>
  </si>
  <si>
    <t>Levicon</t>
  </si>
  <si>
    <t>levicon</t>
  </si>
  <si>
    <t>vitamin A</t>
  </si>
  <si>
    <t>AOM_010174</t>
  </si>
  <si>
    <t>Londax</t>
  </si>
  <si>
    <t>vitamin B1</t>
  </si>
  <si>
    <t>AOM_010175</t>
  </si>
  <si>
    <t>vitamin B12</t>
  </si>
  <si>
    <t>AOM_010176</t>
  </si>
  <si>
    <t>Magic Force</t>
  </si>
  <si>
    <t>vitamin B2</t>
  </si>
  <si>
    <t>AOM_010177</t>
  </si>
  <si>
    <t>Malermais</t>
  </si>
  <si>
    <t>malermais</t>
  </si>
  <si>
    <t>vitamin B6</t>
  </si>
  <si>
    <t>AOM_010178</t>
  </si>
  <si>
    <t>Mamba</t>
  </si>
  <si>
    <t>vitamin C</t>
  </si>
  <si>
    <t>AOM_010179</t>
  </si>
  <si>
    <t>vitamin D3</t>
  </si>
  <si>
    <t>AOM_010180</t>
  </si>
  <si>
    <t>vitamin E</t>
  </si>
  <si>
    <t>Telenomus remus</t>
  </si>
  <si>
    <t>AOM_010181</t>
  </si>
  <si>
    <t>vitamin K3</t>
  </si>
  <si>
    <t>terbuthylazine</t>
  </si>
  <si>
    <t>AOM_010182</t>
  </si>
  <si>
    <t>Metagen</t>
  </si>
  <si>
    <t>zinc sulphate monohydrate</t>
  </si>
  <si>
    <t>tetracycline</t>
  </si>
  <si>
    <t>AOM_010183</t>
  </si>
  <si>
    <t>AOM_010184</t>
  </si>
  <si>
    <t>Methyl viologen dichloride</t>
  </si>
  <si>
    <t>methyl viologen dichloride</t>
  </si>
  <si>
    <t>AOM_010185</t>
  </si>
  <si>
    <t>Metosulam</t>
  </si>
  <si>
    <t>AOM_010186</t>
  </si>
  <si>
    <t>thifensulfuron-methyl</t>
  </si>
  <si>
    <t>AOM_010187</t>
  </si>
  <si>
    <t>Metsulfuron-methyl</t>
  </si>
  <si>
    <t>AOM_010188</t>
  </si>
  <si>
    <t>MicorrizaFer</t>
  </si>
  <si>
    <t>thiodicarb</t>
  </si>
  <si>
    <t>AOM_010189</t>
  </si>
  <si>
    <t>Milsan;Milsan (Interchem Pharma Ltd.,Moshi, Tanzania);Milsan_x005F_x0003_ broad-spectrum anthelmintic</t>
  </si>
  <si>
    <t>milsan</t>
  </si>
  <si>
    <t xml:space="preserve">thiophanate-methyl </t>
  </si>
  <si>
    <t>AOM_010190</t>
  </si>
  <si>
    <t>Milverm</t>
  </si>
  <si>
    <t>milverm</t>
  </si>
  <si>
    <t>AOM_010191</t>
  </si>
  <si>
    <t>Mitigan</t>
  </si>
  <si>
    <t>tissue culture rinderpest vaccine</t>
  </si>
  <si>
    <t>AOM_010192</t>
  </si>
  <si>
    <t>Multivax P</t>
  </si>
  <si>
    <t>mulivax p</t>
  </si>
  <si>
    <t>AOM_010193</t>
  </si>
  <si>
    <t>MycorRootSaver</t>
  </si>
  <si>
    <t>AOM_010194</t>
  </si>
  <si>
    <t>Nativo</t>
  </si>
  <si>
    <t>tretamisole</t>
  </si>
  <si>
    <t>AOM_010195</t>
  </si>
  <si>
    <t>NDV-Lasota Vaccine;NDV-Lasota</t>
  </si>
  <si>
    <t>tribenuron-methyl</t>
  </si>
  <si>
    <t>AOM_010196</t>
  </si>
  <si>
    <t>AOM_010197</t>
  </si>
  <si>
    <t>Neem leaf extract</t>
  </si>
  <si>
    <t>triflumuron</t>
  </si>
  <si>
    <t>AOM_010198</t>
  </si>
  <si>
    <t>Neem oil</t>
  </si>
  <si>
    <t>AOM_010199</t>
  </si>
  <si>
    <t>supadip</t>
  </si>
  <si>
    <t>AOM_010200</t>
  </si>
  <si>
    <t>Nilizan;Nilsan, Cooper Kenya;Nilzan</t>
  </si>
  <si>
    <t>nilzan</t>
  </si>
  <si>
    <t>AOM_010201</t>
  </si>
  <si>
    <t>Nilzan plus</t>
  </si>
  <si>
    <t>AOM_010202</t>
  </si>
  <si>
    <t>Norotraz</t>
  </si>
  <si>
    <t>norotraz</t>
  </si>
  <si>
    <t>AOM_010203</t>
  </si>
  <si>
    <t>Olaquindox</t>
  </si>
  <si>
    <t>Animal - Antimicrobial</t>
  </si>
  <si>
    <t>AOM_010204</t>
  </si>
  <si>
    <t>OrizoPro-2, 4-D</t>
  </si>
  <si>
    <t>AOM_010205</t>
  </si>
  <si>
    <t>orizopro-propanil</t>
  </si>
  <si>
    <t>AOM_010206</t>
  </si>
  <si>
    <t>Ortho Paraquat CL</t>
  </si>
  <si>
    <t>ortho paraquat cl</t>
  </si>
  <si>
    <t>AOM_010207</t>
  </si>
  <si>
    <t>Ovine Pasteurellosis Vaccine</t>
  </si>
  <si>
    <t>zeranol</t>
  </si>
  <si>
    <t>Growth Promotor</t>
  </si>
  <si>
    <t>AOM_010208</t>
  </si>
  <si>
    <t>AOM_010209</t>
  </si>
  <si>
    <t>Oxytetracycline;Oxytetracyline</t>
  </si>
  <si>
    <t>Animal - Antibiotic</t>
  </si>
  <si>
    <t>AOM_010210</t>
  </si>
  <si>
    <t>oxytetracycline and vitamin B complex</t>
  </si>
  <si>
    <t>doramectin</t>
  </si>
  <si>
    <t>Anthelmintic</t>
  </si>
  <si>
    <t>AOM_010211</t>
  </si>
  <si>
    <t>Panacur</t>
  </si>
  <si>
    <t>panacur</t>
  </si>
  <si>
    <t>niclosamide</t>
  </si>
  <si>
    <t>AOM_010212</t>
  </si>
  <si>
    <t>Para-col</t>
  </si>
  <si>
    <t>para-col</t>
  </si>
  <si>
    <t>inactivated FMD virus strain</t>
  </si>
  <si>
    <t>AOM_010213</t>
  </si>
  <si>
    <t>Paraquat;Paraquat dichloride</t>
  </si>
  <si>
    <t>Inactivated bactrerin-toxoid</t>
  </si>
  <si>
    <t>AOM_010214</t>
  </si>
  <si>
    <t>Pastovin</t>
  </si>
  <si>
    <t>pastovin</t>
  </si>
  <si>
    <t>AOM_010215</t>
  </si>
  <si>
    <t>Pathclear</t>
  </si>
  <si>
    <t>pathclear</t>
  </si>
  <si>
    <t>toltrazuril</t>
  </si>
  <si>
    <t>AOM_010216</t>
  </si>
  <si>
    <t>Pendimethalin;Pendimethalin [N-(1-ethylpropyl)-3, 4dimethyl-2, 6 dinitrobenzene amine]</t>
  </si>
  <si>
    <t>Oxytetracycline dehydrate</t>
  </si>
  <si>
    <t>AOM_010217</t>
  </si>
  <si>
    <t>Permethrin</t>
  </si>
  <si>
    <t>pestovax</t>
  </si>
  <si>
    <t>Mebendazole</t>
  </si>
  <si>
    <t>AOM_010218</t>
  </si>
  <si>
    <t>Pestovax (Merck and Co., Readington, NJ, USA)</t>
  </si>
  <si>
    <t>Ethion</t>
  </si>
  <si>
    <t>AOM_010219</t>
  </si>
  <si>
    <t>phostoxin pellets;Phostoxin pellets</t>
  </si>
  <si>
    <t>Alphacypermethrin</t>
  </si>
  <si>
    <t>AOM_010220</t>
  </si>
  <si>
    <t>Pillarxone</t>
  </si>
  <si>
    <t>pillarxone</t>
  </si>
  <si>
    <t>procaine penicillin</t>
  </si>
  <si>
    <t>AOM_010221</t>
  </si>
  <si>
    <t>Pondmaster</t>
  </si>
  <si>
    <t>prondistar</t>
  </si>
  <si>
    <t>tetramisole</t>
  </si>
  <si>
    <t>AOM_010222</t>
  </si>
  <si>
    <t>PP148</t>
  </si>
  <si>
    <t>pp148</t>
  </si>
  <si>
    <t>piperazine citrate</t>
  </si>
  <si>
    <t>AOM_010223</t>
  </si>
  <si>
    <t>PPR Vaccine</t>
  </si>
  <si>
    <t>ralgro</t>
  </si>
  <si>
    <t>piperazine</t>
  </si>
  <si>
    <t>AOM_010224</t>
  </si>
  <si>
    <t>Primatol</t>
  </si>
  <si>
    <t>primatol</t>
  </si>
  <si>
    <t>samorin</t>
  </si>
  <si>
    <t>Vitamin B3</t>
  </si>
  <si>
    <t>AOM_010225</t>
  </si>
  <si>
    <t>Primextra;Primextra (Atrazine + Metolachlor);Metolachlor and Atrazine;s-metolachlor+atrazine</t>
  </si>
  <si>
    <t>sedinas</t>
  </si>
  <si>
    <t>AOM_010226</t>
  </si>
  <si>
    <t>Profenofos</t>
  </si>
  <si>
    <t>iron</t>
  </si>
  <si>
    <t>AOM_010227</t>
  </si>
  <si>
    <t>Prondistar</t>
  </si>
  <si>
    <t>steladone</t>
  </si>
  <si>
    <t>tylosin</t>
  </si>
  <si>
    <t>AOM_010228</t>
  </si>
  <si>
    <t>tamarice;bay 30130;cekupropanil;prop-job;chem-rice;DPA;strel;S 10145;vertac;dropaven;propanilo;supernox;erban;FW-734;herbax;propanex;riselect;stampede;stam-F-34;stam M-4;surcopur;surpur and wham EZ;Propanyl</t>
  </si>
  <si>
    <t>synanthic</t>
  </si>
  <si>
    <t>streptomycin</t>
  </si>
  <si>
    <t>AOM_010229</t>
  </si>
  <si>
    <t>Propiconazol</t>
  </si>
  <si>
    <t>tecmectin</t>
  </si>
  <si>
    <t>penicillin</t>
  </si>
  <si>
    <t>AOM_010230</t>
  </si>
  <si>
    <t>Protaid acaricide</t>
  </si>
  <si>
    <t>AOM_010231</t>
  </si>
  <si>
    <t>trodax</t>
  </si>
  <si>
    <t>AOM_010232</t>
  </si>
  <si>
    <t>Pyraclostrobin</t>
  </si>
  <si>
    <t>valbazan</t>
  </si>
  <si>
    <t>AOM_010233</t>
  </si>
  <si>
    <t>vermiprazol</t>
  </si>
  <si>
    <t>AOM_010234</t>
  </si>
  <si>
    <t>Ralgro</t>
  </si>
  <si>
    <t>Growth Promoter</t>
  </si>
  <si>
    <t>tramizan</t>
  </si>
  <si>
    <t>AOM_010235</t>
  </si>
  <si>
    <t>AOM_010236</t>
  </si>
  <si>
    <t>survidim</t>
  </si>
  <si>
    <t>AOM_010237</t>
  </si>
  <si>
    <t>AOM_010238</t>
  </si>
  <si>
    <t>AOM_010239</t>
  </si>
  <si>
    <t>AOM_010240</t>
  </si>
  <si>
    <t>AOM_010241</t>
  </si>
  <si>
    <t>AOM_010242</t>
  </si>
  <si>
    <t>AOM_010243</t>
  </si>
  <si>
    <t>RhizoFlo 5</t>
  </si>
  <si>
    <t>AOM_010244</t>
  </si>
  <si>
    <t>Rhizolex solution</t>
  </si>
  <si>
    <t>Inoculation - Soil</t>
  </si>
  <si>
    <t>AOM_010245</t>
  </si>
  <si>
    <t>Ridomil Gold;Ridomil Gold MZ 68WG;Ridomil</t>
  </si>
  <si>
    <t>AOM_010246</t>
  </si>
  <si>
    <t>Rimon 100 EC</t>
  </si>
  <si>
    <t>AOM_010247</t>
  </si>
  <si>
    <t>Tissue culture rinderpest vaccine</t>
  </si>
  <si>
    <t>AOM_010248</t>
  </si>
  <si>
    <t>Rodeo</t>
  </si>
  <si>
    <t>AOM_010249</t>
  </si>
  <si>
    <t>Rogor - Dimethoate;Rogor(Dimethoate)</t>
  </si>
  <si>
    <t>AOM_010250</t>
  </si>
  <si>
    <t>Roundup</t>
  </si>
  <si>
    <t>simazat</t>
  </si>
  <si>
    <t>AOM_010251</t>
  </si>
  <si>
    <t>Samorin</t>
  </si>
  <si>
    <t>zeaphos</t>
  </si>
  <si>
    <t>AOM_010252</t>
  </si>
  <si>
    <t>Saturn 50% Thiobencarb</t>
  </si>
  <si>
    <t>AOM_010253</t>
  </si>
  <si>
    <t>Sedinas</t>
  </si>
  <si>
    <t>AOM_010254</t>
  </si>
  <si>
    <t>Celecron;Selecron 500EC</t>
  </si>
  <si>
    <t>AOM_010255</t>
  </si>
  <si>
    <t>Shavit(Triadimenol)</t>
  </si>
  <si>
    <t>AOM_010256</t>
  </si>
  <si>
    <t>Simazat</t>
  </si>
  <si>
    <t>AOM_010257</t>
  </si>
  <si>
    <t>SpectrumMico</t>
  </si>
  <si>
    <t>AOM_010258</t>
  </si>
  <si>
    <t>SpectrumMicoBac</t>
  </si>
  <si>
    <t>AOM_010259</t>
  </si>
  <si>
    <t>AOM_010260</t>
  </si>
  <si>
    <t>Springbok</t>
  </si>
  <si>
    <t>tota-col</t>
  </si>
  <si>
    <t>AOM_010261</t>
  </si>
  <si>
    <t>Stalidon;Steladon;Steladone;Steladone (Agrochemical Association (K) Ltd.);Steladone_x005F_x0003_ acaricide;Stelladone;Steladone® 300EC</t>
  </si>
  <si>
    <t>toxer total</t>
  </si>
  <si>
    <t>AOM_010262</t>
  </si>
  <si>
    <t>AOM_010263</t>
  </si>
  <si>
    <t>Sulfamide bolus</t>
  </si>
  <si>
    <t>AOM_010264</t>
  </si>
  <si>
    <t>Cooper;Supa Dip;Supadip</t>
  </si>
  <si>
    <t>AOM_010265</t>
  </si>
  <si>
    <t>Super Lambda</t>
  </si>
  <si>
    <t>AOM_010266</t>
  </si>
  <si>
    <t>Survidim</t>
  </si>
  <si>
    <t>AOM_010267</t>
  </si>
  <si>
    <t>Synanthic</t>
  </si>
  <si>
    <t>AOM_010268</t>
  </si>
  <si>
    <t>Tanos</t>
  </si>
  <si>
    <t>dectomax</t>
  </si>
  <si>
    <t>AOM_010269</t>
  </si>
  <si>
    <t>Tecmectin</t>
  </si>
  <si>
    <t>albendazole bolus</t>
  </si>
  <si>
    <t>AOM_010270</t>
  </si>
  <si>
    <t>Tec-Myc60</t>
  </si>
  <si>
    <t>clostridia vaccine</t>
  </si>
  <si>
    <t>AOM_010271</t>
  </si>
  <si>
    <t>FMD vaccine</t>
  </si>
  <si>
    <t>AOM_010272</t>
  </si>
  <si>
    <t>valbazen</t>
  </si>
  <si>
    <t>AOM_010273</t>
  </si>
  <si>
    <t>Oxytetracycline, terramycine</t>
  </si>
  <si>
    <t>diazzinole</t>
  </si>
  <si>
    <t>AOM_010274</t>
  </si>
  <si>
    <t>Tetracycline LA</t>
  </si>
  <si>
    <t>AOM_010275</t>
  </si>
  <si>
    <t>oxytetravet</t>
  </si>
  <si>
    <t>AOM_010276</t>
  </si>
  <si>
    <t>Thifensulfuron-methyl</t>
  </si>
  <si>
    <t>amitix</t>
  </si>
  <si>
    <t>AOM_010277</t>
  </si>
  <si>
    <t>Thiodan</t>
  </si>
  <si>
    <t>AOM_010278</t>
  </si>
  <si>
    <t>Alphamethrin</t>
  </si>
  <si>
    <t>AOM_010279</t>
  </si>
  <si>
    <t>Thionex (Endosulfan)</t>
  </si>
  <si>
    <t>Systamex</t>
  </si>
  <si>
    <t>AOM_010280</t>
  </si>
  <si>
    <t xml:space="preserve">Thiophanate-methyl </t>
  </si>
  <si>
    <t>Streptopen</t>
  </si>
  <si>
    <t>AOM_010281</t>
  </si>
  <si>
    <t>Thiram 80WP</t>
  </si>
  <si>
    <t>Tetracozash</t>
  </si>
  <si>
    <t>Oxyclozanide</t>
  </si>
  <si>
    <t>AOM_010282</t>
  </si>
  <si>
    <t>Thunder</t>
  </si>
  <si>
    <t>Tetramisole</t>
  </si>
  <si>
    <t>AOM_010283</t>
  </si>
  <si>
    <t>Tissue Culture Rinderpest Vaccine</t>
  </si>
  <si>
    <t>Flukazash</t>
  </si>
  <si>
    <t>AOM_010284</t>
  </si>
  <si>
    <t>Tetranor</t>
  </si>
  <si>
    <t>AOM_010285</t>
  </si>
  <si>
    <t>Tota-col</t>
  </si>
  <si>
    <t>Amitics</t>
  </si>
  <si>
    <t>AOM_010286</t>
  </si>
  <si>
    <t>Toxer Total</t>
  </si>
  <si>
    <t>Covamix 10</t>
  </si>
  <si>
    <t>Levamisole hydrochloride</t>
  </si>
  <si>
    <t>AOM_010287</t>
  </si>
  <si>
    <t>Toxynil</t>
  </si>
  <si>
    <t>Animal - Antiaflatoxin</t>
  </si>
  <si>
    <t>Ascarex</t>
  </si>
  <si>
    <t>AOM_010288</t>
  </si>
  <si>
    <t>Tramizan</t>
  </si>
  <si>
    <t>Sevin</t>
  </si>
  <si>
    <t>AOM_010289</t>
  </si>
  <si>
    <t>Tremor 0.05 GR(Beta-cyfluthrin)</t>
  </si>
  <si>
    <t>AOM_010290</t>
  </si>
  <si>
    <t>Tetramisol;tetramizole tablet</t>
  </si>
  <si>
    <t>Steladone</t>
  </si>
  <si>
    <t>chlorfenvinphos</t>
  </si>
  <si>
    <t>AOM_010291</t>
  </si>
  <si>
    <t>Triatix,Welcome,Nairobi, Kenya;Triatix</t>
  </si>
  <si>
    <t>oxytetracycline LA</t>
  </si>
  <si>
    <t>AOM_010292</t>
  </si>
  <si>
    <t>Tribenuron-methyl</t>
  </si>
  <si>
    <t>Beranil</t>
  </si>
  <si>
    <t>AOM_010293</t>
  </si>
  <si>
    <t>Introvit</t>
  </si>
  <si>
    <t>AOM_010294</t>
  </si>
  <si>
    <t>Trodax, Rhone Merieux, Lyon, France</t>
  </si>
  <si>
    <t>AOM_010295</t>
  </si>
  <si>
    <t>Tronic</t>
  </si>
  <si>
    <t>tronic</t>
  </si>
  <si>
    <t>AOM_010296</t>
  </si>
  <si>
    <t>Acaricide;acaricide</t>
  </si>
  <si>
    <t>unspecified acaricide</t>
  </si>
  <si>
    <t>AOM_010297</t>
  </si>
  <si>
    <t>unspecified adjuvant</t>
  </si>
  <si>
    <t>AOM_010298</t>
  </si>
  <si>
    <t>unspecified antihelmintic</t>
  </si>
  <si>
    <t>AOM_010299</t>
  </si>
  <si>
    <t>Antiparasitic</t>
  </si>
  <si>
    <t>unspecified antiparasitic</t>
  </si>
  <si>
    <t>AOM_010300</t>
  </si>
  <si>
    <t>Biofungicide</t>
  </si>
  <si>
    <t>unspecified biofungicide</t>
  </si>
  <si>
    <t>AOM_010301</t>
  </si>
  <si>
    <t>Bioherbicide</t>
  </si>
  <si>
    <t>unspecified bioherbicide</t>
  </si>
  <si>
    <t>Vitaflash</t>
  </si>
  <si>
    <t>AOM_010302</t>
  </si>
  <si>
    <t>unspecified bioinsecticide</t>
  </si>
  <si>
    <t>AOM_010303</t>
  </si>
  <si>
    <t>unspecified biopesticide</t>
  </si>
  <si>
    <t>AOM_010304</t>
  </si>
  <si>
    <t>Unspecified fungicide</t>
  </si>
  <si>
    <t>unspecified fungicide</t>
  </si>
  <si>
    <t>AOM_010305</t>
  </si>
  <si>
    <t>unspecified growth promotor</t>
  </si>
  <si>
    <t>AOM_010306</t>
  </si>
  <si>
    <t>Unspecified herbicide</t>
  </si>
  <si>
    <t>unspecified herbicide</t>
  </si>
  <si>
    <t>AOM_010307</t>
  </si>
  <si>
    <t>unspecified insecticide</t>
  </si>
  <si>
    <t>AOM_010308</t>
  </si>
  <si>
    <t>unspecified rodenticide</t>
  </si>
  <si>
    <t>AOM_010309</t>
  </si>
  <si>
    <t>Seed Inoculant</t>
  </si>
  <si>
    <t>unspecified seed inoculation</t>
  </si>
  <si>
    <t>AOM_010310</t>
  </si>
  <si>
    <t>unspecified vaccine</t>
  </si>
  <si>
    <t>vitamin B3</t>
  </si>
  <si>
    <t>AOM_010311</t>
  </si>
  <si>
    <t>Valbazan;Valbazen</t>
  </si>
  <si>
    <t>AOM_010312</t>
  </si>
  <si>
    <t>Vectocid</t>
  </si>
  <si>
    <t>Iron Dextrant</t>
  </si>
  <si>
    <t>AOM_010313</t>
  </si>
  <si>
    <t>Vermiprazol</t>
  </si>
  <si>
    <t>Amitix</t>
  </si>
  <si>
    <t>AOM_010314</t>
  </si>
  <si>
    <t>Vezir® 240 SL</t>
  </si>
  <si>
    <t>AOM_010315</t>
  </si>
  <si>
    <t>Vitavax</t>
  </si>
  <si>
    <t>AOM_010316</t>
  </si>
  <si>
    <t>Warrant power</t>
  </si>
  <si>
    <t>AOM_010317</t>
  </si>
  <si>
    <t>AOM_010318</t>
  </si>
  <si>
    <t>Zeaphos</t>
  </si>
  <si>
    <t>AOM_010319</t>
  </si>
  <si>
    <t>Lat.Min</t>
  </si>
  <si>
    <t>Lat.Max</t>
  </si>
  <si>
    <t>Lon.Min</t>
  </si>
  <si>
    <t>Lon.Max</t>
  </si>
  <si>
    <t>Algeria</t>
  </si>
  <si>
    <t>DZA</t>
  </si>
  <si>
    <t>Angola</t>
  </si>
  <si>
    <t>AGO</t>
  </si>
  <si>
    <t>Argentina</t>
  </si>
  <si>
    <t>ARG</t>
  </si>
  <si>
    <t>Benin</t>
  </si>
  <si>
    <t>BEN</t>
  </si>
  <si>
    <t>Bolivia</t>
  </si>
  <si>
    <t>BOL</t>
  </si>
  <si>
    <t>Botswana</t>
  </si>
  <si>
    <t>BWA</t>
  </si>
  <si>
    <t>Brazil</t>
  </si>
  <si>
    <t>BRA</t>
  </si>
  <si>
    <t>Burkina Faso</t>
  </si>
  <si>
    <t>BFA</t>
  </si>
  <si>
    <t>Burundi</t>
  </si>
  <si>
    <t>BDI</t>
  </si>
  <si>
    <t>Cabo Verde</t>
  </si>
  <si>
    <t>CPV</t>
  </si>
  <si>
    <t>Cameroon</t>
  </si>
  <si>
    <t>CMR</t>
  </si>
  <si>
    <t>Central African Republic</t>
  </si>
  <si>
    <t>CAF</t>
  </si>
  <si>
    <t>Chad</t>
  </si>
  <si>
    <t>TCD</t>
  </si>
  <si>
    <t>Chile</t>
  </si>
  <si>
    <t>CHL</t>
  </si>
  <si>
    <t>Colombia</t>
  </si>
  <si>
    <t>COL</t>
  </si>
  <si>
    <t>Comoros</t>
  </si>
  <si>
    <t>COM</t>
  </si>
  <si>
    <t>Congo (Democratic Republic of the)</t>
  </si>
  <si>
    <t>COD</t>
  </si>
  <si>
    <t>Costa Rica</t>
  </si>
  <si>
    <t>Cuba</t>
  </si>
  <si>
    <t>CUB</t>
  </si>
  <si>
    <t>Djibouti</t>
  </si>
  <si>
    <t>DJI</t>
  </si>
  <si>
    <t>Dominican Republic</t>
  </si>
  <si>
    <t>DOM</t>
  </si>
  <si>
    <t>DRC</t>
  </si>
  <si>
    <t>COG</t>
  </si>
  <si>
    <t>Ecuador</t>
  </si>
  <si>
    <t>ECU</t>
  </si>
  <si>
    <t>Egypt</t>
  </si>
  <si>
    <t>EGY</t>
  </si>
  <si>
    <t>El Salvador</t>
  </si>
  <si>
    <t>SLV</t>
  </si>
  <si>
    <t>Equatorial Guinea</t>
  </si>
  <si>
    <t>GNQ</t>
  </si>
  <si>
    <t>Eritrea</t>
  </si>
  <si>
    <t>ERI</t>
  </si>
  <si>
    <t>Ethiopia</t>
  </si>
  <si>
    <t>ETH</t>
  </si>
  <si>
    <t>Gabon</t>
  </si>
  <si>
    <t>GAB</t>
  </si>
  <si>
    <t>Gambia</t>
  </si>
  <si>
    <t>GMB</t>
  </si>
  <si>
    <t>Ghana</t>
  </si>
  <si>
    <t>GHA</t>
  </si>
  <si>
    <t>Guadeloupe</t>
  </si>
  <si>
    <t>GLP</t>
  </si>
  <si>
    <t>Guatemala</t>
  </si>
  <si>
    <t>GTM</t>
  </si>
  <si>
    <t>Guinea</t>
  </si>
  <si>
    <t>GIN</t>
  </si>
  <si>
    <t>Guinea Bissau</t>
  </si>
  <si>
    <t>GNB</t>
  </si>
  <si>
    <t>Haiti</t>
  </si>
  <si>
    <t>HTI</t>
  </si>
  <si>
    <t>Honduras</t>
  </si>
  <si>
    <t>HND</t>
  </si>
  <si>
    <t>Kenya</t>
  </si>
  <si>
    <t>Lesotho</t>
  </si>
  <si>
    <t>LSO</t>
  </si>
  <si>
    <t>Liberia</t>
  </si>
  <si>
    <t>LBR</t>
  </si>
  <si>
    <t>Libya</t>
  </si>
  <si>
    <t>LBY</t>
  </si>
  <si>
    <t>Madagascar</t>
  </si>
  <si>
    <t>MDG</t>
  </si>
  <si>
    <t>Malawi</t>
  </si>
  <si>
    <t>MWI</t>
  </si>
  <si>
    <t>Mali</t>
  </si>
  <si>
    <t>MLI</t>
  </si>
  <si>
    <t>Martinique</t>
  </si>
  <si>
    <t>MTQ</t>
  </si>
  <si>
    <t>Mauritania</t>
  </si>
  <si>
    <t>MRT</t>
  </si>
  <si>
    <t>Mauritius</t>
  </si>
  <si>
    <t>MUS</t>
  </si>
  <si>
    <t>Mexico</t>
  </si>
  <si>
    <t>MEX</t>
  </si>
  <si>
    <t>Morocco</t>
  </si>
  <si>
    <t>MAR</t>
  </si>
  <si>
    <t>Mozambique</t>
  </si>
  <si>
    <t>MOZ</t>
  </si>
  <si>
    <t>Namibia</t>
  </si>
  <si>
    <t>NAM</t>
  </si>
  <si>
    <t>Nicaragua</t>
  </si>
  <si>
    <t>NIC</t>
  </si>
  <si>
    <t>NER</t>
  </si>
  <si>
    <t>Nigeria</t>
  </si>
  <si>
    <t>NGA</t>
  </si>
  <si>
    <t>Panama</t>
  </si>
  <si>
    <t>PAN</t>
  </si>
  <si>
    <t>Peru</t>
  </si>
  <si>
    <t>PER</t>
  </si>
  <si>
    <t>Puerto Rico</t>
  </si>
  <si>
    <t>PRI</t>
  </si>
  <si>
    <t>Rwanda</t>
  </si>
  <si>
    <t>RWA</t>
  </si>
  <si>
    <t>Sao Tome &amp; Principe</t>
  </si>
  <si>
    <t>STP</t>
  </si>
  <si>
    <t>Senegal</t>
  </si>
  <si>
    <t>SEN</t>
  </si>
  <si>
    <t>Seychelles</t>
  </si>
  <si>
    <t>SYC</t>
  </si>
  <si>
    <t>Sierra Leone</t>
  </si>
  <si>
    <t>SLE</t>
  </si>
  <si>
    <t>Somalia</t>
  </si>
  <si>
    <t>South Africa</t>
  </si>
  <si>
    <t>ZAF</t>
  </si>
  <si>
    <t>South Sudan</t>
  </si>
  <si>
    <t>SSD</t>
  </si>
  <si>
    <t>Sudan</t>
  </si>
  <si>
    <t>SDN</t>
  </si>
  <si>
    <t>Swaziland</t>
  </si>
  <si>
    <t>SWZ</t>
  </si>
  <si>
    <t>Tanzania</t>
  </si>
  <si>
    <t>TZA</t>
  </si>
  <si>
    <t>Togo</t>
  </si>
  <si>
    <t>TGO</t>
  </si>
  <si>
    <t>Tunisia</t>
  </si>
  <si>
    <t>TUN</t>
  </si>
  <si>
    <t>Uganda</t>
  </si>
  <si>
    <t>UGA</t>
  </si>
  <si>
    <t>Uruguay</t>
  </si>
  <si>
    <t>URY</t>
  </si>
  <si>
    <t>Venezuela</t>
  </si>
  <si>
    <t>VEN</t>
  </si>
  <si>
    <t>Western Sahara</t>
  </si>
  <si>
    <t>ESH</t>
  </si>
  <si>
    <t>Zambia</t>
  </si>
  <si>
    <t>ZMB</t>
  </si>
  <si>
    <t>Zimbabwe</t>
  </si>
  <si>
    <t>ZWE</t>
  </si>
  <si>
    <t>Tree.Latin.Name</t>
  </si>
  <si>
    <t>Depreciated.Latin.Name</t>
  </si>
  <si>
    <t>WFO.Code</t>
  </si>
  <si>
    <t>GBIF</t>
  </si>
  <si>
    <t>Tree.Subspecies</t>
  </si>
  <si>
    <t>Tree.Variety</t>
  </si>
  <si>
    <t>Tree.Nfix</t>
  </si>
  <si>
    <t>Tree.Legume</t>
  </si>
  <si>
    <t>t1</t>
  </si>
  <si>
    <t>Acacia albida Delile</t>
  </si>
  <si>
    <t>Acacia albida</t>
  </si>
  <si>
    <t>t10</t>
  </si>
  <si>
    <t>Acacia karroo</t>
  </si>
  <si>
    <t>wfo-0000200538</t>
  </si>
  <si>
    <t>transvaalensis</t>
  </si>
  <si>
    <t>t101</t>
  </si>
  <si>
    <t>Leucaena diversifolia</t>
  </si>
  <si>
    <t>wfo-0000173706</t>
  </si>
  <si>
    <t>t102</t>
  </si>
  <si>
    <t>glabrata</t>
  </si>
  <si>
    <t>t103</t>
  </si>
  <si>
    <t>Leucaena pallida</t>
  </si>
  <si>
    <t>wfo-0000192527</t>
  </si>
  <si>
    <t>t104</t>
  </si>
  <si>
    <t>Leucaena trichandra</t>
  </si>
  <si>
    <t>wfo-0000192519</t>
  </si>
  <si>
    <t>t105</t>
  </si>
  <si>
    <t>Lippia javanica</t>
  </si>
  <si>
    <t>wfo-0000228924</t>
  </si>
  <si>
    <t>t108</t>
  </si>
  <si>
    <t>Maesopsis eminii</t>
  </si>
  <si>
    <t>wfo-0000452431</t>
  </si>
  <si>
    <t>eminii</t>
  </si>
  <si>
    <t>t109</t>
  </si>
  <si>
    <t>t11</t>
  </si>
  <si>
    <t>Acacia leptocarpa</t>
  </si>
  <si>
    <t>wfo-0000202542</t>
  </si>
  <si>
    <t>t110</t>
  </si>
  <si>
    <t>Markhamia lutea</t>
  </si>
  <si>
    <t>wfo-0000779039</t>
  </si>
  <si>
    <t>t111</t>
  </si>
  <si>
    <t>Melia azedarach</t>
  </si>
  <si>
    <t>wfo-0000450150</t>
  </si>
  <si>
    <t>t112</t>
  </si>
  <si>
    <t>Melia volkensii</t>
  </si>
  <si>
    <t>wfo-0001083775</t>
  </si>
  <si>
    <t>t113</t>
  </si>
  <si>
    <t>Milicia excelsa</t>
  </si>
  <si>
    <t>wfo-0000447908</t>
  </si>
  <si>
    <t>t114</t>
  </si>
  <si>
    <t>Milletia ferruginea</t>
  </si>
  <si>
    <t>t115</t>
  </si>
  <si>
    <t>Millettia thonningii</t>
  </si>
  <si>
    <t>wfo-0000200787</t>
  </si>
  <si>
    <t>t116</t>
  </si>
  <si>
    <t>t117</t>
  </si>
  <si>
    <t>Moringa stenopetala</t>
  </si>
  <si>
    <t>wfo-0001085058</t>
  </si>
  <si>
    <t>t118</t>
  </si>
  <si>
    <t>Newbouldia laevis</t>
  </si>
  <si>
    <t>wfo-0000779153</t>
  </si>
  <si>
    <t>t119</t>
  </si>
  <si>
    <t>cersiformis;cuspidata;guanchica;laperrinei;maroccana</t>
  </si>
  <si>
    <t>t12</t>
  </si>
  <si>
    <t>Acacia mangium</t>
  </si>
  <si>
    <t>wfo-0000202567</t>
  </si>
  <si>
    <t>t120</t>
  </si>
  <si>
    <t>Opuntia ficus-indica</t>
  </si>
  <si>
    <t>wfo-0000385761</t>
  </si>
  <si>
    <t>gymnocarpa</t>
  </si>
  <si>
    <t>t121</t>
  </si>
  <si>
    <t>Palm</t>
  </si>
  <si>
    <t>t122</t>
  </si>
  <si>
    <t>Parkia biglobosa</t>
  </si>
  <si>
    <t>wfo-0000179230</t>
  </si>
  <si>
    <t>t123</t>
  </si>
  <si>
    <t>Paulownia fortunei</t>
  </si>
  <si>
    <t>wfo-0001137343</t>
  </si>
  <si>
    <t>t124</t>
  </si>
  <si>
    <t>Bauhinia reticulata</t>
  </si>
  <si>
    <t>Piliostigma reticulatum</t>
  </si>
  <si>
    <t>wfo-0000170402</t>
  </si>
  <si>
    <t>t125</t>
  </si>
  <si>
    <t>longipedunculata</t>
  </si>
  <si>
    <t>t126</t>
  </si>
  <si>
    <t>Pithecellobium dulce</t>
  </si>
  <si>
    <t>wfo-0000178252</t>
  </si>
  <si>
    <t>t127</t>
  </si>
  <si>
    <t>Podocarpus falcatus</t>
  </si>
  <si>
    <t>wfo-0001099533</t>
  </si>
  <si>
    <t>t128</t>
  </si>
  <si>
    <t>Prosopis africana</t>
  </si>
  <si>
    <t>wfo-0000168965</t>
  </si>
  <si>
    <t>t129</t>
  </si>
  <si>
    <t>Prosopis juliflora</t>
  </si>
  <si>
    <t>wfo-0000172293</t>
  </si>
  <si>
    <t>horrida;inermis</t>
  </si>
  <si>
    <t>t13</t>
  </si>
  <si>
    <t>Acacia nilotica</t>
  </si>
  <si>
    <t>wfo-0000205536</t>
  </si>
  <si>
    <t>adstringens;cupressiformis;indica;krauddiana;subalata;tomentosa;adansoniana</t>
  </si>
  <si>
    <t>t130</t>
  </si>
  <si>
    <t>Prunus africana</t>
  </si>
  <si>
    <t>wfo-0000995790</t>
  </si>
  <si>
    <t>t131</t>
  </si>
  <si>
    <t>wfo-0000984084</t>
  </si>
  <si>
    <t>t132</t>
  </si>
  <si>
    <t>Pterocarpus erinaceus</t>
  </si>
  <si>
    <t>wfo-0000172693</t>
  </si>
  <si>
    <t>t133</t>
  </si>
  <si>
    <t>Pterocarpus lucens</t>
  </si>
  <si>
    <t>wfo-0000172748</t>
  </si>
  <si>
    <t>antunesii</t>
  </si>
  <si>
    <t>t134</t>
  </si>
  <si>
    <t>Pterocarpus santalinoides</t>
  </si>
  <si>
    <t>wfo-0000172847</t>
  </si>
  <si>
    <t>t135</t>
  </si>
  <si>
    <t>javanica;subspicta</t>
  </si>
  <si>
    <t>t136</t>
  </si>
  <si>
    <t>Quillaja saponaria</t>
  </si>
  <si>
    <t>wfo-0000992034</t>
  </si>
  <si>
    <t>t137</t>
  </si>
  <si>
    <t>Ricinodendron heudelotii</t>
  </si>
  <si>
    <t>wfo-0000297055</t>
  </si>
  <si>
    <t>africanum</t>
  </si>
  <si>
    <t>tomentellum</t>
  </si>
  <si>
    <t>t138</t>
  </si>
  <si>
    <t>Rosmarinus officinalis</t>
  </si>
  <si>
    <t>wfo-0000298062</t>
  </si>
  <si>
    <t>t139</t>
  </si>
  <si>
    <t>Schefflera abyssinica</t>
  </si>
  <si>
    <t>wfo-0000305601</t>
  </si>
  <si>
    <t>t14</t>
  </si>
  <si>
    <t>Acacia polyacantha</t>
  </si>
  <si>
    <t>wfo-0000209605</t>
  </si>
  <si>
    <t>campylacantha</t>
  </si>
  <si>
    <t>t140</t>
  </si>
  <si>
    <t>Senna didymobotrya</t>
  </si>
  <si>
    <t>wfo-0000163726</t>
  </si>
  <si>
    <t>t141</t>
  </si>
  <si>
    <t>Senna occidentalis</t>
  </si>
  <si>
    <t>wfo-0000164430</t>
  </si>
  <si>
    <t>t142</t>
  </si>
  <si>
    <t>Sesbania cinerascens</t>
  </si>
  <si>
    <t>wfo-0000178054</t>
  </si>
  <si>
    <t>t143</t>
  </si>
  <si>
    <t>Sesbania goetzei</t>
  </si>
  <si>
    <t>wfo-0000178101</t>
  </si>
  <si>
    <t>goetzei</t>
  </si>
  <si>
    <t>t144</t>
  </si>
  <si>
    <t>Sesbania macrantha</t>
  </si>
  <si>
    <t>wfo-0000178241</t>
  </si>
  <si>
    <t>macrantha</t>
  </si>
  <si>
    <t>t145</t>
  </si>
  <si>
    <t>Sesbania rostrata</t>
  </si>
  <si>
    <t>wfo-0000178404</t>
  </si>
  <si>
    <t>t146</t>
  </si>
  <si>
    <t>Sesbania sesban</t>
  </si>
  <si>
    <t>wfo-0000178461</t>
  </si>
  <si>
    <t>punctata</t>
  </si>
  <si>
    <t>bicolor</t>
  </si>
  <si>
    <t>t147</t>
  </si>
  <si>
    <t>Spathodea campanulata</t>
  </si>
  <si>
    <t>wfo-0000779723</t>
  </si>
  <si>
    <t>t15</t>
  </si>
  <si>
    <t>Acacia tortilis</t>
  </si>
  <si>
    <t>wfo-0000211235</t>
  </si>
  <si>
    <t>heteracantha;raddiana;spirocarpa</t>
  </si>
  <si>
    <t>t150</t>
  </si>
  <si>
    <t>Syzygium guineense</t>
  </si>
  <si>
    <t>wfo-0000318724</t>
  </si>
  <si>
    <t>huillense;urophyllum</t>
  </si>
  <si>
    <t>littorale</t>
  </si>
  <si>
    <t>t151</t>
  </si>
  <si>
    <t>t152</t>
  </si>
  <si>
    <t>Tephrosia diversifolia</t>
  </si>
  <si>
    <t>wfo-0000164659</t>
  </si>
  <si>
    <t>t153</t>
  </si>
  <si>
    <t>Tephrosia vogelii</t>
  </si>
  <si>
    <t>wfo-0000204544</t>
  </si>
  <si>
    <t>t154</t>
  </si>
  <si>
    <t>Terminalia brownii</t>
  </si>
  <si>
    <t>wfo-0001296425</t>
  </si>
  <si>
    <t>t155</t>
  </si>
  <si>
    <t>Terminalia ivoresensis</t>
  </si>
  <si>
    <t>wfo-0000408726</t>
  </si>
  <si>
    <t>t156</t>
  </si>
  <si>
    <t>Terminalia sericea</t>
  </si>
  <si>
    <t>wfo-0000408491</t>
  </si>
  <si>
    <t>t157</t>
  </si>
  <si>
    <t>Terminalia superba</t>
  </si>
  <si>
    <t>wfo-0000408519</t>
  </si>
  <si>
    <t>t158</t>
  </si>
  <si>
    <t>Plukenetia conophora</t>
  </si>
  <si>
    <t>Tetracarpidium conophorum</t>
  </si>
  <si>
    <t>wfo-0000279028</t>
  </si>
  <si>
    <t>t159</t>
  </si>
  <si>
    <t>t16</t>
  </si>
  <si>
    <t>wfo-0000201500</t>
  </si>
  <si>
    <t>t160</t>
  </si>
  <si>
    <t>Uapaca kirkiana</t>
  </si>
  <si>
    <t>wfo-0000329049</t>
  </si>
  <si>
    <t>t161</t>
  </si>
  <si>
    <t>nilotica</t>
  </si>
  <si>
    <t>t162</t>
  </si>
  <si>
    <t>Ziziphus mauritiana</t>
  </si>
  <si>
    <t>wfo-0000430322</t>
  </si>
  <si>
    <t>t165</t>
  </si>
  <si>
    <t>Vachellia seyal</t>
  </si>
  <si>
    <t>Acacia seyal</t>
  </si>
  <si>
    <t>wfo-0001284777</t>
  </si>
  <si>
    <t>t17</t>
  </si>
  <si>
    <t>trispinosa</t>
  </si>
  <si>
    <t>samoryana</t>
  </si>
  <si>
    <t>t171</t>
  </si>
  <si>
    <t>Acacia decurrens</t>
  </si>
  <si>
    <t>wfo-0000192434</t>
  </si>
  <si>
    <t>t18</t>
  </si>
  <si>
    <t>Acacia sieberiana</t>
  </si>
  <si>
    <t>wfo-0000211037</t>
  </si>
  <si>
    <t>woodii</t>
  </si>
  <si>
    <t>t186</t>
  </si>
  <si>
    <t>Tephrosia sp.</t>
  </si>
  <si>
    <t>t19</t>
  </si>
  <si>
    <t>Acacia toxicaria</t>
  </si>
  <si>
    <t>wfo-0000538866</t>
  </si>
  <si>
    <t>welwitschii</t>
  </si>
  <si>
    <t>t190</t>
  </si>
  <si>
    <t>Unspecified Tree</t>
  </si>
  <si>
    <t>t191</t>
  </si>
  <si>
    <t>Acacia julifera</t>
  </si>
  <si>
    <t>wfo-0000202562</t>
  </si>
  <si>
    <t>t192</t>
  </si>
  <si>
    <t>Acacia mearnsii</t>
  </si>
  <si>
    <t>wfo-0000203882</t>
  </si>
  <si>
    <t>t193</t>
  </si>
  <si>
    <t>Acrocomia aculeata</t>
  </si>
  <si>
    <t>wfo-0000486739</t>
  </si>
  <si>
    <t>t194</t>
  </si>
  <si>
    <t>t195</t>
  </si>
  <si>
    <t>Albizia falcataria</t>
  </si>
  <si>
    <t>wfo-0000182416</t>
  </si>
  <si>
    <t>t196</t>
  </si>
  <si>
    <t>Albizia harveyi</t>
  </si>
  <si>
    <t>wfo-0000183848</t>
  </si>
  <si>
    <t>t197</t>
  </si>
  <si>
    <t>Albizia versicolor</t>
  </si>
  <si>
    <t>wfo-0000187086</t>
  </si>
  <si>
    <t>t198</t>
  </si>
  <si>
    <t>Allanblackia floribunda</t>
  </si>
  <si>
    <t>wfo-0000525979</t>
  </si>
  <si>
    <t>t199</t>
  </si>
  <si>
    <t>Auxemma oncocalyx</t>
  </si>
  <si>
    <t>wfo-0001349331</t>
  </si>
  <si>
    <t>t2</t>
  </si>
  <si>
    <t>Acacia angustissima</t>
  </si>
  <si>
    <t>wfo-0000182075</t>
  </si>
  <si>
    <t>cuspidata;hirta;leucothrix;shrevei;smithi;suffrutescens;texensis</t>
  </si>
  <si>
    <t>t20</t>
  </si>
  <si>
    <t>Acacia tumida</t>
  </si>
  <si>
    <t>wfo-0000185331</t>
  </si>
  <si>
    <t>t200</t>
  </si>
  <si>
    <t>Balanites aegyptica</t>
  </si>
  <si>
    <t>t201</t>
  </si>
  <si>
    <t>Caesalpinia bracteosa</t>
  </si>
  <si>
    <t>wfo-0000173967</t>
  </si>
  <si>
    <t>t202</t>
  </si>
  <si>
    <t>Calliandra houstoniana</t>
  </si>
  <si>
    <t>wfo-0000173760</t>
  </si>
  <si>
    <t>t203</t>
  </si>
  <si>
    <t>Chloroleucon eurycyclum</t>
  </si>
  <si>
    <t>wfo-0000194262</t>
  </si>
  <si>
    <t>t204</t>
  </si>
  <si>
    <t>Cordia alliodora</t>
  </si>
  <si>
    <t>wfo-0000620227</t>
  </si>
  <si>
    <t>t205</t>
  </si>
  <si>
    <t>Cytisus proliferus var. palmensis</t>
  </si>
  <si>
    <t>Chamaecytisus palmensis</t>
  </si>
  <si>
    <t>wfo-0000185459</t>
  </si>
  <si>
    <t>t206</t>
  </si>
  <si>
    <t>Dipteryx alata</t>
  </si>
  <si>
    <t>wfo-0000186910</t>
  </si>
  <si>
    <t>t207</t>
  </si>
  <si>
    <t>Dombeya goetzenii</t>
  </si>
  <si>
    <t>wfo-0000653730</t>
  </si>
  <si>
    <t>t208</t>
  </si>
  <si>
    <t>Dracaena steudneri</t>
  </si>
  <si>
    <t>wfo-0000765951</t>
  </si>
  <si>
    <t>t209</t>
  </si>
  <si>
    <t>Ehretia abyssinica</t>
  </si>
  <si>
    <t>wfo-0000663319</t>
  </si>
  <si>
    <t>t21</t>
  </si>
  <si>
    <t>Dactyladenia barteri</t>
  </si>
  <si>
    <t>Acioa barteri</t>
  </si>
  <si>
    <t>wfo-0000831241</t>
  </si>
  <si>
    <t>t210</t>
  </si>
  <si>
    <t>Ehretia cymosa</t>
  </si>
  <si>
    <t>wfo-0000663386</t>
  </si>
  <si>
    <t>t211</t>
  </si>
  <si>
    <t>Eucalyptus deglupta</t>
  </si>
  <si>
    <t>wfo-0000954796</t>
  </si>
  <si>
    <t>t212</t>
  </si>
  <si>
    <t>Eucalyptus urograndis</t>
  </si>
  <si>
    <t>t213</t>
  </si>
  <si>
    <t>Euclea racemosa subsp. schimperi</t>
  </si>
  <si>
    <t>Euclea schimperi</t>
  </si>
  <si>
    <t>wfo-0000681128</t>
  </si>
  <si>
    <t>t214</t>
  </si>
  <si>
    <t>Ficus thonningii</t>
  </si>
  <si>
    <t>wfo-0000690599</t>
  </si>
  <si>
    <t>t215</t>
  </si>
  <si>
    <t>Ficus vallis-choudae</t>
  </si>
  <si>
    <t>wfo-0000690786</t>
  </si>
  <si>
    <t>t216</t>
  </si>
  <si>
    <t>Ficus vasta</t>
  </si>
  <si>
    <t>wfo-0000690806</t>
  </si>
  <si>
    <t>t217</t>
  </si>
  <si>
    <t>t218</t>
  </si>
  <si>
    <t>Gliricidia sp.</t>
  </si>
  <si>
    <t>wfo-4000015747</t>
  </si>
  <si>
    <t>t219</t>
  </si>
  <si>
    <t>Hyptis suaveolens</t>
  </si>
  <si>
    <t>wfo-0000217093</t>
  </si>
  <si>
    <t>t22</t>
  </si>
  <si>
    <t>Acrocarpus fraxinifolius</t>
  </si>
  <si>
    <t>wfo-0000211685</t>
  </si>
  <si>
    <t>guangxiensis</t>
  </si>
  <si>
    <t>t220</t>
  </si>
  <si>
    <t>Inga densiflora</t>
  </si>
  <si>
    <t>wfo-0000165257</t>
  </si>
  <si>
    <t>t221</t>
  </si>
  <si>
    <t>Inga edulis</t>
  </si>
  <si>
    <t>wfo-0000175962</t>
  </si>
  <si>
    <t>t222</t>
  </si>
  <si>
    <t>Inga laurina</t>
  </si>
  <si>
    <t>wfo-0000183520</t>
  </si>
  <si>
    <t>t223</t>
  </si>
  <si>
    <t>Inga oerstediana</t>
  </si>
  <si>
    <t>wfo-0001051200</t>
  </si>
  <si>
    <t>t224</t>
  </si>
  <si>
    <t>Inga sp.</t>
  </si>
  <si>
    <t>wfo-4000019086</t>
  </si>
  <si>
    <t>t225</t>
  </si>
  <si>
    <t>Juglans steyermarkii</t>
  </si>
  <si>
    <t>wfo-0001067456</t>
  </si>
  <si>
    <t>t226</t>
  </si>
  <si>
    <t>Millettia ferruginea</t>
  </si>
  <si>
    <t>wfo-0000199980</t>
  </si>
  <si>
    <t>t227</t>
  </si>
  <si>
    <t>Mimosa caesalpiniifolia</t>
  </si>
  <si>
    <t>wfo-0000211663</t>
  </si>
  <si>
    <t>t228</t>
  </si>
  <si>
    <t>Mimosa tenuiflora</t>
  </si>
  <si>
    <t>wfo-0000172525</t>
  </si>
  <si>
    <t>t229</t>
  </si>
  <si>
    <t>Olea welwitschii</t>
  </si>
  <si>
    <t>wfo-0000817205</t>
  </si>
  <si>
    <t>t23</t>
  </si>
  <si>
    <t>Adansonia digitata</t>
  </si>
  <si>
    <t>wfo-0000519672</t>
  </si>
  <si>
    <t>t230</t>
  </si>
  <si>
    <t>Olea welwitshii</t>
  </si>
  <si>
    <t>t231</t>
  </si>
  <si>
    <t>Pavetta ternifolia</t>
  </si>
  <si>
    <t>wfo-0000265931</t>
  </si>
  <si>
    <t>t232</t>
  </si>
  <si>
    <t>Peltophorum dubium</t>
  </si>
  <si>
    <t>wfo-0000168369</t>
  </si>
  <si>
    <t>t233</t>
  </si>
  <si>
    <t>t234</t>
  </si>
  <si>
    <t>Phoenix reclinata</t>
  </si>
  <si>
    <t>wfo-0000269796</t>
  </si>
  <si>
    <t>t235</t>
  </si>
  <si>
    <t>Polyscias fulva</t>
  </si>
  <si>
    <t>wfo-0000280060</t>
  </si>
  <si>
    <t>t236</t>
  </si>
  <si>
    <t>Pouteria adolfi-friedericii</t>
  </si>
  <si>
    <t>wfo-0000281508</t>
  </si>
  <si>
    <t>t237</t>
  </si>
  <si>
    <t>Quercus constaricensis</t>
  </si>
  <si>
    <t>t238</t>
  </si>
  <si>
    <t>Samanea saman</t>
  </si>
  <si>
    <t>wfo-0000194888</t>
  </si>
  <si>
    <t>t239</t>
  </si>
  <si>
    <t>Senna sp.</t>
  </si>
  <si>
    <t>t24</t>
  </si>
  <si>
    <t>Afzelia africana</t>
  </si>
  <si>
    <t>wfo-0000213207</t>
  </si>
  <si>
    <t>t240</t>
  </si>
  <si>
    <t>Sesbania aculeata</t>
  </si>
  <si>
    <t>wfo-0000196701</t>
  </si>
  <si>
    <t>t241</t>
  </si>
  <si>
    <t>Sesbania bispinosa</t>
  </si>
  <si>
    <t>wfo-0000186833</t>
  </si>
  <si>
    <t>t242</t>
  </si>
  <si>
    <t>Sesbania cannabina</t>
  </si>
  <si>
    <t>wfo-0000178051</t>
  </si>
  <si>
    <t>t243</t>
  </si>
  <si>
    <t>Sesbania sp.</t>
  </si>
  <si>
    <t>t244</t>
  </si>
  <si>
    <t>Simarouba glauca</t>
  </si>
  <si>
    <t>wfo-0000492142</t>
  </si>
  <si>
    <t>t245</t>
  </si>
  <si>
    <t>Solanum sp.</t>
  </si>
  <si>
    <t>t246</t>
  </si>
  <si>
    <t>Tabebuia rosea</t>
  </si>
  <si>
    <t>wfo-0001327544</t>
  </si>
  <si>
    <t>t247</t>
  </si>
  <si>
    <t>wfo-0000321229</t>
  </si>
  <si>
    <t>t248</t>
  </si>
  <si>
    <t>Terminalia amazonia</t>
  </si>
  <si>
    <t>wfo-0000406977</t>
  </si>
  <si>
    <t>t249</t>
  </si>
  <si>
    <t>Terminalia ivorensis</t>
  </si>
  <si>
    <t>t25</t>
  </si>
  <si>
    <t>Albizia chinensis</t>
  </si>
  <si>
    <t>wfo-0000182103</t>
  </si>
  <si>
    <t>smithiana</t>
  </si>
  <si>
    <t>t250</t>
  </si>
  <si>
    <t>sphaerocarpum</t>
  </si>
  <si>
    <t>t251</t>
  </si>
  <si>
    <t>Toona ciliata</t>
  </si>
  <si>
    <t>wfo-0000455531</t>
  </si>
  <si>
    <t>t252</t>
  </si>
  <si>
    <t>Unspecified Tree (N-fixing)</t>
  </si>
  <si>
    <t>t253</t>
  </si>
  <si>
    <t>Unspecified Tree (Non N-fixing)</t>
  </si>
  <si>
    <t>t254</t>
  </si>
  <si>
    <t>Vachellia xanthophloea</t>
  </si>
  <si>
    <t>Acacia xanthophloea</t>
  </si>
  <si>
    <t>wfo-0001284778</t>
  </si>
  <si>
    <t>t255</t>
  </si>
  <si>
    <t>Vepris dainellii</t>
  </si>
  <si>
    <t>wfo-0001227794</t>
  </si>
  <si>
    <t>t256</t>
  </si>
  <si>
    <t>Ziziphus spina-christi</t>
  </si>
  <si>
    <t>wfo-0001131308</t>
  </si>
  <si>
    <t>t26</t>
  </si>
  <si>
    <t>Albizia coriaria</t>
  </si>
  <si>
    <t>wfo-0000179906</t>
  </si>
  <si>
    <t>t27</t>
  </si>
  <si>
    <t>Albizia gummifera</t>
  </si>
  <si>
    <t>wfo-0000183535</t>
  </si>
  <si>
    <t>t28</t>
  </si>
  <si>
    <t>Albizia lebbeck</t>
  </si>
  <si>
    <t>wfo-0000184271</t>
  </si>
  <si>
    <t>t29</t>
  </si>
  <si>
    <t>Albizia zygia</t>
  </si>
  <si>
    <t>wfo-0000173024</t>
  </si>
  <si>
    <t>t3</t>
  </si>
  <si>
    <t>Acacia auriculiformis</t>
  </si>
  <si>
    <t>wfo-0000173754</t>
  </si>
  <si>
    <t>t30</t>
  </si>
  <si>
    <t>Alchornea cordifolia</t>
  </si>
  <si>
    <t>wfo-0000938571</t>
  </si>
  <si>
    <t>t31</t>
  </si>
  <si>
    <t>Alnus acuminata</t>
  </si>
  <si>
    <t>wfo-0000944034</t>
  </si>
  <si>
    <t>arguta;glabrata</t>
  </si>
  <si>
    <t>t32</t>
  </si>
  <si>
    <t>Antiaris toxicaria</t>
  </si>
  <si>
    <t>wfo-0000538857</t>
  </si>
  <si>
    <t>humbertii;macrophylla;madagascariensis;welwitschii;africana;usambarensis</t>
  </si>
  <si>
    <t>t33</t>
  </si>
  <si>
    <t>Argyrolobium uniflorum</t>
  </si>
  <si>
    <t>wfo-0000213237</t>
  </si>
  <si>
    <t>t34</t>
  </si>
  <si>
    <t>Artocarpus heterophyllus</t>
  </si>
  <si>
    <t>wfo-0000550491</t>
  </si>
  <si>
    <t>t35</t>
  </si>
  <si>
    <t>Artocarpus altilis</t>
  </si>
  <si>
    <t>Artocarpus incisus</t>
  </si>
  <si>
    <t>wfo-0000550425</t>
  </si>
  <si>
    <t>t36</t>
  </si>
  <si>
    <t>Atriplex nummularia</t>
  </si>
  <si>
    <t>wfo-0000556344</t>
  </si>
  <si>
    <t>t37</t>
  </si>
  <si>
    <t>Azadirachta indica</t>
  </si>
  <si>
    <t>wfo-0000557668</t>
  </si>
  <si>
    <t>t38</t>
  </si>
  <si>
    <t>Bauhinia rufescens</t>
  </si>
  <si>
    <t>wfo-0000213186</t>
  </si>
  <si>
    <t>t39</t>
  </si>
  <si>
    <t>Berchemia discolor</t>
  </si>
  <si>
    <t>wfo-0000564133</t>
  </si>
  <si>
    <t>t4</t>
  </si>
  <si>
    <t>Acacia brevispica</t>
  </si>
  <si>
    <t>wfo-0000190322</t>
  </si>
  <si>
    <t>dregeana</t>
  </si>
  <si>
    <t>t40</t>
  </si>
  <si>
    <t>Brachystegia spiciformis</t>
  </si>
  <si>
    <t>wfo-0000213969</t>
  </si>
  <si>
    <t>latifoliolata;mpalensis</t>
  </si>
  <si>
    <t>t41</t>
  </si>
  <si>
    <t>t42</t>
  </si>
  <si>
    <t>Calliandra calothyrsus</t>
  </si>
  <si>
    <t>wfo-0001050431</t>
  </si>
  <si>
    <t>t44</t>
  </si>
  <si>
    <t>Senna siamea</t>
  </si>
  <si>
    <t>Cassia siamea</t>
  </si>
  <si>
    <t>wfo-0000164745</t>
  </si>
  <si>
    <t>t45</t>
  </si>
  <si>
    <t>Senna spectabilis</t>
  </si>
  <si>
    <t>Cassia spectabilis</t>
  </si>
  <si>
    <t>wfo-0000164878</t>
  </si>
  <si>
    <t>excelsa</t>
  </si>
  <si>
    <t>t46</t>
  </si>
  <si>
    <t>Casuarina equisetifolia</t>
  </si>
  <si>
    <t>wfo-0000590663</t>
  </si>
  <si>
    <t>incana</t>
  </si>
  <si>
    <t>t47</t>
  </si>
  <si>
    <t>Casuarina glauca</t>
  </si>
  <si>
    <t>wfo-0000590675</t>
  </si>
  <si>
    <t>t48</t>
  </si>
  <si>
    <t>wfo-0000590815</t>
  </si>
  <si>
    <t>t49</t>
  </si>
  <si>
    <t>Cedrela odorata</t>
  </si>
  <si>
    <t>wfo-0000592446</t>
  </si>
  <si>
    <t>t5</t>
  </si>
  <si>
    <t>Acacia caerulescens</t>
  </si>
  <si>
    <t>wfo-0000201063</t>
  </si>
  <si>
    <t>t50</t>
  </si>
  <si>
    <t>Cedrela serrata</t>
  </si>
  <si>
    <t>wfo-0000592468</t>
  </si>
  <si>
    <t>t51</t>
  </si>
  <si>
    <t>t52</t>
  </si>
  <si>
    <t>Cytisus proliferus</t>
  </si>
  <si>
    <t>palmensis</t>
  </si>
  <si>
    <t>t53</t>
  </si>
  <si>
    <t>Chromolaena odorata</t>
  </si>
  <si>
    <t>wfo-0000067484</t>
  </si>
  <si>
    <t>t54</t>
  </si>
  <si>
    <t>Cinnamomum cassia</t>
  </si>
  <si>
    <t>wfo-0000604975</t>
  </si>
  <si>
    <t>t55</t>
  </si>
  <si>
    <t>Combretum apiculatum</t>
  </si>
  <si>
    <t>wfo-0000616083</t>
  </si>
  <si>
    <t>leutweinii</t>
  </si>
  <si>
    <t>t56</t>
  </si>
  <si>
    <t>Cordia africana</t>
  </si>
  <si>
    <t>Cordia abyssinica</t>
  </si>
  <si>
    <t>wfo-0000620224</t>
  </si>
  <si>
    <t>t57</t>
  </si>
  <si>
    <t>t58</t>
  </si>
  <si>
    <t>Crotalaria agatiflora</t>
  </si>
  <si>
    <t>wfo-0000206398</t>
  </si>
  <si>
    <t>engleri;erlangeri;imperialis</t>
  </si>
  <si>
    <t>t59</t>
  </si>
  <si>
    <t>Crotalaria grahamiana</t>
  </si>
  <si>
    <t>wfo-0000185075</t>
  </si>
  <si>
    <t>t6</t>
  </si>
  <si>
    <t>Acacia crassicarpa</t>
  </si>
  <si>
    <t>wfo-0000202545</t>
  </si>
  <si>
    <t>t60</t>
  </si>
  <si>
    <t>t61</t>
  </si>
  <si>
    <t>Crotalaria ochrolueca</t>
  </si>
  <si>
    <t>t62</t>
  </si>
  <si>
    <t>Crotalaria trichotoma</t>
  </si>
  <si>
    <t>Crotalaria zanzibarica</t>
  </si>
  <si>
    <t>wfo-0000186157</t>
  </si>
  <si>
    <t>t63</t>
  </si>
  <si>
    <t>Croton macrostachyus</t>
  </si>
  <si>
    <t>wfo-0000931591</t>
  </si>
  <si>
    <t>t64</t>
  </si>
  <si>
    <t>Croton megalocarpus</t>
  </si>
  <si>
    <t>wfo-0000931666</t>
  </si>
  <si>
    <t>t65</t>
  </si>
  <si>
    <t>Cupressus lusitanica</t>
  </si>
  <si>
    <t>wfo-0000630722</t>
  </si>
  <si>
    <t>benthamii</t>
  </si>
  <si>
    <t>t7</t>
  </si>
  <si>
    <t>Acacia cyanophylla</t>
  </si>
  <si>
    <t>wfo-0000192034</t>
  </si>
  <si>
    <t>t71</t>
  </si>
  <si>
    <t>Dodonaea Viscosa</t>
  </si>
  <si>
    <t>wfo-0000653170</t>
  </si>
  <si>
    <t>angustifolia;angustissima;arizonica;cuneata</t>
  </si>
  <si>
    <t>t72</t>
  </si>
  <si>
    <t>t73</t>
  </si>
  <si>
    <t>Entada abyssinica</t>
  </si>
  <si>
    <t>wfo-0000205748</t>
  </si>
  <si>
    <t>t74</t>
  </si>
  <si>
    <t>Erythrina abyssinica</t>
  </si>
  <si>
    <t>wfo-0000180423</t>
  </si>
  <si>
    <t>abyssinica</t>
  </si>
  <si>
    <t>t75</t>
  </si>
  <si>
    <t>Erythrina poeppigiana</t>
  </si>
  <si>
    <t>wfo-0000165906</t>
  </si>
  <si>
    <t>t76</t>
  </si>
  <si>
    <t>Eucalyptus alba</t>
  </si>
  <si>
    <t>wfo-0000954367</t>
  </si>
  <si>
    <t>australasica</t>
  </si>
  <si>
    <t>t77</t>
  </si>
  <si>
    <t>Eucalyptus camaldulensis</t>
  </si>
  <si>
    <t>wfo-0000954597</t>
  </si>
  <si>
    <t>obtusa</t>
  </si>
  <si>
    <t>t78</t>
  </si>
  <si>
    <t>wfo-0000954998</t>
  </si>
  <si>
    <t>bicostata;maidenii;pseudoglobulus</t>
  </si>
  <si>
    <t>t79</t>
  </si>
  <si>
    <t>wfo-0000955842</t>
  </si>
  <si>
    <t>pallidivalvis;protrusa</t>
  </si>
  <si>
    <t>t8</t>
  </si>
  <si>
    <t>Acacia ferruginea</t>
  </si>
  <si>
    <t>wfo-0000185534</t>
  </si>
  <si>
    <t>t82</t>
  </si>
  <si>
    <t>Ficus natalensis</t>
  </si>
  <si>
    <t>wfo-0000689419</t>
  </si>
  <si>
    <t>leprieurii</t>
  </si>
  <si>
    <t>t83</t>
  </si>
  <si>
    <t>Ficus laurifolia</t>
  </si>
  <si>
    <t>Ficus ovata</t>
  </si>
  <si>
    <t>wfo-0000689024</t>
  </si>
  <si>
    <t>t84</t>
  </si>
  <si>
    <t>Ficus polita</t>
  </si>
  <si>
    <t>wfo-0001084781</t>
  </si>
  <si>
    <t>t85</t>
  </si>
  <si>
    <t>Ficus sur</t>
  </si>
  <si>
    <t>wfo-0000690530</t>
  </si>
  <si>
    <t>t86</t>
  </si>
  <si>
    <t>Flemingia sp.</t>
  </si>
  <si>
    <t>wfo-1200030219</t>
  </si>
  <si>
    <t>t87</t>
  </si>
  <si>
    <t>Flemingia macrophylla</t>
  </si>
  <si>
    <t>Flemingia congesta</t>
  </si>
  <si>
    <t>wfo-0000194840</t>
  </si>
  <si>
    <t>nana</t>
  </si>
  <si>
    <t>t9</t>
  </si>
  <si>
    <t>Acacia holosericea</t>
  </si>
  <si>
    <t>wfo-0000205482</t>
  </si>
  <si>
    <t>t90</t>
  </si>
  <si>
    <t>Gliricidia maculata</t>
  </si>
  <si>
    <t>wfo-0000191662</t>
  </si>
  <si>
    <t>t92</t>
  </si>
  <si>
    <t>Glycine wightii</t>
  </si>
  <si>
    <t>wfo-0000181483</t>
  </si>
  <si>
    <t>t93</t>
  </si>
  <si>
    <t>Gmelina arborea</t>
  </si>
  <si>
    <t>wfo-0000974016</t>
  </si>
  <si>
    <t>canascens;glaucescens</t>
  </si>
  <si>
    <t>t94</t>
  </si>
  <si>
    <t>Grevillea robusta</t>
  </si>
  <si>
    <t>wfo-0000709544</t>
  </si>
  <si>
    <t>compacta;forsteri</t>
  </si>
  <si>
    <t>t95</t>
  </si>
  <si>
    <t>Guiera senegalensis</t>
  </si>
  <si>
    <t>wfo-0000711729</t>
  </si>
  <si>
    <t>t96</t>
  </si>
  <si>
    <t>Harrisonia abyssinica</t>
  </si>
  <si>
    <t>wfo-0000715900</t>
  </si>
  <si>
    <t>t97</t>
  </si>
  <si>
    <t>t98</t>
  </si>
  <si>
    <t>Julbernardia globiflora</t>
  </si>
  <si>
    <t>wfo-0000169101</t>
  </si>
  <si>
    <t>t99</t>
  </si>
  <si>
    <t>Khaya senegalensis</t>
  </si>
  <si>
    <t>wfo-0000356989</t>
  </si>
  <si>
    <t>Aceh Journal of Animal Science</t>
  </si>
  <si>
    <t>ACEH J ANIM SCI</t>
  </si>
  <si>
    <t>Acta Agriculturae Scandinavica - Section B Soil and Plant Science</t>
  </si>
  <si>
    <t xml:space="preserve">ACTA AGRIC SCAND B SOIL PLANT SCI </t>
  </si>
  <si>
    <t>Acta Agriculturae Scandinavica, Section B — Soil &amp; Plant Science</t>
  </si>
  <si>
    <t>Acta Agriculturae Slovenica</t>
  </si>
  <si>
    <t>ACTA AGRIC SLOV</t>
  </si>
  <si>
    <t>Acta Agrobotanica</t>
  </si>
  <si>
    <t>ACTA AGROBOT</t>
  </si>
  <si>
    <t>Acta Ecologica Sinica</t>
  </si>
  <si>
    <t>ACTA ECOL SIN</t>
  </si>
  <si>
    <t>Acta fytotechnica et zootechnica</t>
  </si>
  <si>
    <t>ACTA FITOTECH ZOOTECH</t>
  </si>
  <si>
    <t>Acta Horticulturae</t>
  </si>
  <si>
    <t>ACTA HORTI</t>
  </si>
  <si>
    <t>Acta Oecologica-International Journal of Ecology</t>
  </si>
  <si>
    <t>ACTA OECOL</t>
  </si>
  <si>
    <t>Acta Scientiarum-Agronomy</t>
  </si>
  <si>
    <t>ACTA SCI AGRON</t>
  </si>
  <si>
    <t>ADAN Journal of Agriculture</t>
  </si>
  <si>
    <t>ADAN J AGRIC</t>
  </si>
  <si>
    <t>Advances in Agriculture</t>
  </si>
  <si>
    <t>ADV AGRIC</t>
  </si>
  <si>
    <t>Advances in Life Science and Technology</t>
  </si>
  <si>
    <t>ADV LIFE SCI TECHNOL</t>
  </si>
  <si>
    <t>African Journal of Agriculture and Food Science</t>
  </si>
  <si>
    <t>AFR J AGRIC FOOD SCI</t>
  </si>
  <si>
    <t>African Journal of Agricultural Research</t>
  </si>
  <si>
    <t>AFR J AGRIC RES</t>
  </si>
  <si>
    <t>African Journal of Aquatic Science</t>
  </si>
  <si>
    <t>AFR J AQUAT SCI</t>
  </si>
  <si>
    <t>African Journal of Biotechnology</t>
  </si>
  <si>
    <t>AFR J BIOTECHNOL</t>
  </si>
  <si>
    <t>African Journal of Ecology</t>
  </si>
  <si>
    <t>AFR J ECOL</t>
  </si>
  <si>
    <t>African Journal of Food, Agriculture, Nutrition and Development</t>
  </si>
  <si>
    <t>AFRI J FOOD AGRIC NUTR</t>
  </si>
  <si>
    <t>African Journal of Range &amp; Forage Science</t>
  </si>
  <si>
    <t>AFR J RANGE FOR SCI</t>
  </si>
  <si>
    <t>Agrekon</t>
  </si>
  <si>
    <t>AGREKON</t>
  </si>
  <si>
    <t>Agricultural and Forest Entomology</t>
  </si>
  <si>
    <t>AGR FOREST ENTOMOL</t>
  </si>
  <si>
    <t>Agricultural and Forest Meteorology</t>
  </si>
  <si>
    <t>AGR FOREST METEOROL</t>
  </si>
  <si>
    <t>Agricultural Economics</t>
  </si>
  <si>
    <t>AGR ECON</t>
  </si>
  <si>
    <t>Agricultural Mechanization in Asia, Africa &amp; Latin America</t>
  </si>
  <si>
    <t>AMA-AGR MECH ASIA AF</t>
  </si>
  <si>
    <t>Agricultural Research</t>
  </si>
  <si>
    <t>AGRIC RES</t>
  </si>
  <si>
    <t>Agricultural Research and Technology: Open Access Journal</t>
  </si>
  <si>
    <t>AGRIC RES TECHNOL OPEN ACCESS J</t>
  </si>
  <si>
    <t>Agricultural Science Digest</t>
  </si>
  <si>
    <t>AGRIC SCI DIG</t>
  </si>
  <si>
    <t>Agricultural Systems</t>
  </si>
  <si>
    <t>AGR SYST</t>
  </si>
  <si>
    <t>Agricultural Water Management</t>
  </si>
  <si>
    <t>AGR WATER MANAGE</t>
  </si>
  <si>
    <t>Agricultura Tropica et Subtropica</t>
  </si>
  <si>
    <t>AGRIC TROP SUBTROP</t>
  </si>
  <si>
    <t>Agriculture</t>
  </si>
  <si>
    <t>AGRICULTURE</t>
  </si>
  <si>
    <t>Agriculture (Switzerland)</t>
  </si>
  <si>
    <t>AGRIC</t>
  </si>
  <si>
    <t>Agriculture and Food Security</t>
  </si>
  <si>
    <t>AGRIC FOOD SECUR</t>
  </si>
  <si>
    <t>Agriculture Ecosystems &amp; Environment</t>
  </si>
  <si>
    <t>AGR ECOSYST ENVIRON</t>
  </si>
  <si>
    <t>AgriEngineering</t>
  </si>
  <si>
    <t>AGRIENGINEERING</t>
  </si>
  <si>
    <t>Agro- Ecosystems</t>
  </si>
  <si>
    <t>AGR ECOSYST</t>
  </si>
  <si>
    <t>Agrociencia</t>
  </si>
  <si>
    <t>AGROCIENCIA</t>
  </si>
  <si>
    <t>Agroecology and Sustainable Food Systems</t>
  </si>
  <si>
    <t>AGROECOL SUST FOOD</t>
  </si>
  <si>
    <t>Agroforestry Systems</t>
  </si>
  <si>
    <t>AGROFOREST SYST</t>
  </si>
  <si>
    <t>AgroLife Scientific Journal</t>
  </si>
  <si>
    <t>AGROLIFE SCI J</t>
  </si>
  <si>
    <t>Agronomia Mesoamericana</t>
  </si>
  <si>
    <t>REV AGRON MESOAM</t>
  </si>
  <si>
    <t>Agronomie</t>
  </si>
  <si>
    <t>AGRONOMIE</t>
  </si>
  <si>
    <t>AGRON</t>
  </si>
  <si>
    <t>Agronomy for Sustainable Development</t>
  </si>
  <si>
    <t>AGRON SUSTAIN DEV</t>
  </si>
  <si>
    <t>Agronomy Journal</t>
  </si>
  <si>
    <t>AGRON J</t>
  </si>
  <si>
    <t>Agronomy-Basel</t>
  </si>
  <si>
    <t>AGRON J-BASEL</t>
  </si>
  <si>
    <t>Agropedology</t>
  </si>
  <si>
    <t>AGROPEDOLOGY</t>
  </si>
  <si>
    <t>Agrosystems, Geosciences &amp; Environment</t>
  </si>
  <si>
    <t>AGROSYST GEOSCI ENVIRON</t>
  </si>
  <si>
    <t>Aims Agriculture and Food</t>
  </si>
  <si>
    <t>AIMS AGR FOOD</t>
  </si>
  <si>
    <t>Air Soil and Water Research</t>
  </si>
  <si>
    <t>AIR SOIL WATER RES</t>
  </si>
  <si>
    <t>Al-Azhar Journal of Agricultural Research</t>
  </si>
  <si>
    <t>AJAR</t>
  </si>
  <si>
    <t>American Journal of Agricultural Economics</t>
  </si>
  <si>
    <t>AM J AGR ECON</t>
  </si>
  <si>
    <t>American Journal of Applied Scientific Research</t>
  </si>
  <si>
    <t>AM J APPL SCI RES</t>
  </si>
  <si>
    <t>American Journal of BioScience</t>
  </si>
  <si>
    <t>AM J BIOSCI</t>
  </si>
  <si>
    <t>American journal of enology and viticulture</t>
  </si>
  <si>
    <t>AM J ENOL VITICULT</t>
  </si>
  <si>
    <t>American Journal of Environmental and Resource Economics</t>
  </si>
  <si>
    <t>AJERE</t>
  </si>
  <si>
    <t>American Journal of the American Peanut Research and Education Society</t>
  </si>
  <si>
    <t>AMER J PEANUT RES EDUC SOC</t>
  </si>
  <si>
    <t>American-Eurasian Journal of Sustainable Agriculture</t>
  </si>
  <si>
    <t>AMER-EURASIAN J SUST AGRIC</t>
  </si>
  <si>
    <t>Annals of Agricultural Science, Moshtohor</t>
  </si>
  <si>
    <t>AN AGRIC SCI MOSHTOHOR</t>
  </si>
  <si>
    <t>Anais da Academia Brasileira de Ciências</t>
  </si>
  <si>
    <t>AN ACAD BRAS CIENC</t>
  </si>
  <si>
    <t>ANIMAL</t>
  </si>
  <si>
    <t>Animal and Veterinary Sciences</t>
  </si>
  <si>
    <t>ANIM VET SCI</t>
  </si>
  <si>
    <t>Animal Feed Science</t>
  </si>
  <si>
    <t>ANIM FEED SCI TECH</t>
  </si>
  <si>
    <t>Animal Feed Science and Technology</t>
  </si>
  <si>
    <t>Animal Nutrition</t>
  </si>
  <si>
    <t>ANIM NUTR</t>
  </si>
  <si>
    <t>Animal Production</t>
  </si>
  <si>
    <t>ANIM PROD</t>
  </si>
  <si>
    <t>Animal Production Science</t>
  </si>
  <si>
    <t>ANIM PROD SCI</t>
  </si>
  <si>
    <t>Animal Science</t>
  </si>
  <si>
    <t>ANIM SCI</t>
  </si>
  <si>
    <t>Animal Science Journal</t>
  </si>
  <si>
    <t>ANIM SCI J</t>
  </si>
  <si>
    <t>ANIMALS</t>
  </si>
  <si>
    <t>Annales De La Societe Entomologique De France</t>
  </si>
  <si>
    <t>ANN SOC ENTOMOL FR</t>
  </si>
  <si>
    <t xml:space="preserve">Annals of Agricultural Science </t>
  </si>
  <si>
    <t>ANN AGRIC SCI</t>
  </si>
  <si>
    <t>Annals of Animal Science</t>
  </si>
  <si>
    <t>ANN ANIM SCI</t>
  </si>
  <si>
    <t>Annals of Applied Biology</t>
  </si>
  <si>
    <t>ANN APP BIO</t>
  </si>
  <si>
    <t>Annals of Botany</t>
  </si>
  <si>
    <t>ARCH AGRON SOIL SCI</t>
  </si>
  <si>
    <t>Annual Research and Review in Biology</t>
  </si>
  <si>
    <t>ANNU RES REV BIOL</t>
  </si>
  <si>
    <t>Applied and Environmental Soil Science</t>
  </si>
  <si>
    <t>APPL ENVIRON SOIL SCI</t>
  </si>
  <si>
    <t>Applied Ecology and Environmental Research</t>
  </si>
  <si>
    <t>APPL ECON ENVIRON RES</t>
  </si>
  <si>
    <t>Applied Geography</t>
  </si>
  <si>
    <t>APPL GEOGR</t>
  </si>
  <si>
    <t>Applied Soil Ecology</t>
  </si>
  <si>
    <t>APPL SOIL ECOL</t>
  </si>
  <si>
    <t>Aquaculture</t>
  </si>
  <si>
    <t>AQUACULTURE</t>
  </si>
  <si>
    <t>Aquaculture International</t>
  </si>
  <si>
    <t>AQUACULT INT</t>
  </si>
  <si>
    <t>Aquaculture Nutrition</t>
  </si>
  <si>
    <t>AQUACULT NUTR</t>
  </si>
  <si>
    <t>Aquaculture Research</t>
  </si>
  <si>
    <t>AQUAC RES</t>
  </si>
  <si>
    <t>Arab Universities Journal of Agricultural Sciences</t>
  </si>
  <si>
    <t>ARAB UNIV J AGRIC SCI</t>
  </si>
  <si>
    <t>Archiv fur Geflugelkunde</t>
  </si>
  <si>
    <t>ARCH GEFLUGELKD</t>
  </si>
  <si>
    <t>Archiv Fur Tierernahrung-Archives of Animal Nutrition</t>
  </si>
  <si>
    <t>ARCH TIERERNAHR</t>
  </si>
  <si>
    <t>Archives Animal Breeding</t>
  </si>
  <si>
    <t>ARCH ANIM BREED</t>
  </si>
  <si>
    <t>Archives of Agriculture and Environmental Science</t>
  </si>
  <si>
    <t xml:space="preserve">ARC AGRIC ENVIRON SCI </t>
  </si>
  <si>
    <t>Archives of Agriculture Sciences Journal</t>
  </si>
  <si>
    <t>ARC AGRIC SCI J</t>
  </si>
  <si>
    <t>Archives of Agronomy and Soil Science</t>
  </si>
  <si>
    <t>ARCH ACKER PFL BODEN</t>
  </si>
  <si>
    <t>Archiva Zootechnica</t>
  </si>
  <si>
    <t>ARCH ZOOTECH</t>
  </si>
  <si>
    <t>Archivos de Zootecnia</t>
  </si>
  <si>
    <t>ARCH ZOOTEC</t>
  </si>
  <si>
    <t>Arid Land Research and Management</t>
  </si>
  <si>
    <t>ARID LAND RES MANAG</t>
  </si>
  <si>
    <t>Arid Soil Research and Rehabilitation</t>
  </si>
  <si>
    <t>ARID SOIL RES REHAB</t>
  </si>
  <si>
    <t>Asian Journal of Animal and Veterinary Advances</t>
  </si>
  <si>
    <t>ASIAN J ANIM VET ADV</t>
  </si>
  <si>
    <t>Asian Journal of Crop Science</t>
  </si>
  <si>
    <t>ASIAN J CROP SCI</t>
  </si>
  <si>
    <t>Asian Journal of Medical and Biological Research</t>
  </si>
  <si>
    <t>ASIAN J MED BIOL RES</t>
  </si>
  <si>
    <t>Asian Journal of Plant Sciences</t>
  </si>
  <si>
    <t>ASIAN J CLANT SCI</t>
  </si>
  <si>
    <t>Asian Journal of Research in Animal and Veterinary Sciences</t>
  </si>
  <si>
    <t>ASIAN J RES ANIM VET SCI</t>
  </si>
  <si>
    <t>Asian-Australasian Journal of Animal Sciences</t>
  </si>
  <si>
    <t>ASIAN AUSTRAL J ANIM</t>
  </si>
  <si>
    <t>Asian Research Journal of Agriculture</t>
  </si>
  <si>
    <t>ASIAN RES J AGRIC</t>
  </si>
  <si>
    <t>Assiut Journal of Agricultural Sciences</t>
  </si>
  <si>
    <t>ASSIUT J AGR SCI</t>
  </si>
  <si>
    <t>Atmosphere</t>
  </si>
  <si>
    <t>ATMOSPHERE</t>
  </si>
  <si>
    <t>Australian Journal of Agricultural and Resource Economics</t>
  </si>
  <si>
    <t>J AGRIC RESOUR ECON</t>
  </si>
  <si>
    <t>Australian Journal of Basic and Applied Sciences</t>
  </si>
  <si>
    <t>AUST J BASIC APPL SCI</t>
  </si>
  <si>
    <t>Australian Journal of Crop Science</t>
  </si>
  <si>
    <t>AUST J CROP SCI</t>
  </si>
  <si>
    <t>Australian Journal of Experimental Agriculture</t>
  </si>
  <si>
    <t>AUST J EXP AGR</t>
  </si>
  <si>
    <t>Australian Journal of Soil Research</t>
  </si>
  <si>
    <t>AUST J SOIL RES</t>
  </si>
  <si>
    <t>Bioagro</t>
  </si>
  <si>
    <t>BIOAGRO</t>
  </si>
  <si>
    <t>BioEnergy Research</t>
  </si>
  <si>
    <t>BIOENERG RES</t>
  </si>
  <si>
    <t>Biogeochemistry</t>
  </si>
  <si>
    <t>BIOGEOCHEMISTRY</t>
  </si>
  <si>
    <t>Biological Agriculture &amp; Horticulture</t>
  </si>
  <si>
    <t>BIOL AGRIC HORTIC</t>
  </si>
  <si>
    <t>Biology and Fertility of Soils</t>
  </si>
  <si>
    <t>BIOL FERT SOILS</t>
  </si>
  <si>
    <t>Biomass &amp; Bioenergy</t>
  </si>
  <si>
    <t>BIOMASS BIOENERG</t>
  </si>
  <si>
    <t>Bioresource Technology</t>
  </si>
  <si>
    <t>BIORESOURCE TECHNO</t>
  </si>
  <si>
    <t>Bioscience Journal</t>
  </si>
  <si>
    <t>BIOSCIENCE J</t>
  </si>
  <si>
    <t>Biotechnologie Agronomie Societe Et Environnement</t>
  </si>
  <si>
    <t>BIOTECHNOL AGRON SOC</t>
  </si>
  <si>
    <t>Biotropica</t>
  </si>
  <si>
    <t>BIOTROPICA</t>
  </si>
  <si>
    <t>Black Sea Journal of Agriculture</t>
  </si>
  <si>
    <t>BLACK SEA J AGRIC</t>
  </si>
  <si>
    <t>BMC Veterinary Research</t>
  </si>
  <si>
    <t>BMC VET RES</t>
  </si>
  <si>
    <t>Bodenkultur</t>
  </si>
  <si>
    <t>BODENKULTUR</t>
  </si>
  <si>
    <t>Botanical Sciences</t>
  </si>
  <si>
    <t>BOT SCI</t>
  </si>
  <si>
    <t>Bragantia</t>
  </si>
  <si>
    <t>BRAGANTIA</t>
  </si>
  <si>
    <t>Brazilian Archives of Biology and Technology</t>
  </si>
  <si>
    <t>BRAZ ARCH BIOL TECHNOL</t>
  </si>
  <si>
    <t>British Journal of Nutrition</t>
  </si>
  <si>
    <t>BRIT J NUTR</t>
  </si>
  <si>
    <t>British Poultry Science</t>
  </si>
  <si>
    <t>BRIT POULTRY SCI</t>
  </si>
  <si>
    <t>Bullentin of Insectology</t>
  </si>
  <si>
    <t>BULL INSECTOLOGY</t>
  </si>
  <si>
    <t>Bulletin of Entomological Research</t>
  </si>
  <si>
    <t>BULL ENTOM RES</t>
  </si>
  <si>
    <t>Bulletin of the National Research Centre</t>
  </si>
  <si>
    <t>BULL NATL RES CENT</t>
  </si>
  <si>
    <t>Bulletin of the University of Agricultural Sciences and Veterinary Medicine Cluj-Napoca Animal Science and Biotechnologies</t>
  </si>
  <si>
    <t>BULL UNIV AGRIC SCI VET MED CLUJ NAPOCA SCI BIOTECHNOL</t>
  </si>
  <si>
    <t>CABI Agriculture and Bioscience</t>
  </si>
  <si>
    <t>CABI AGRIC BIOSCI</t>
  </si>
  <si>
    <t>Canadian Journal of Agriculture and Crops</t>
  </si>
  <si>
    <t>CAN J AGRIC CROP SCI</t>
  </si>
  <si>
    <t>Caspian Journal of Environmental Sciences</t>
  </si>
  <si>
    <t>CASP J ENVIRON SCI</t>
  </si>
  <si>
    <t>Catena</t>
  </si>
  <si>
    <t>CATENA</t>
  </si>
  <si>
    <t>Cereal Research Communications</t>
  </si>
  <si>
    <t>CEREAL RES COMMUN</t>
  </si>
  <si>
    <t>Chemistry and Ecology</t>
  </si>
  <si>
    <t>CHEM ECOL</t>
  </si>
  <si>
    <t xml:space="preserve">Chiang Mai University Journal of Natural Sciences
</t>
  </si>
  <si>
    <t>CHIANG MAI UNIV J NAT SCI</t>
  </si>
  <si>
    <t>Chilean Journal of Agricultural &amp; Animal Sciences</t>
  </si>
  <si>
    <t>CHIL J AGRIC ANIM SCI</t>
  </si>
  <si>
    <t>Chilean Journal of Agricultural Research</t>
  </si>
  <si>
    <t>CHIL J AGR RES</t>
  </si>
  <si>
    <t>Chinese Association of Animal Science and Veterinary Medicine</t>
  </si>
  <si>
    <t>CHIN ASSOC ANIM SCI VET MED</t>
  </si>
  <si>
    <t>Ciencia e Agrotecnologia</t>
  </si>
  <si>
    <t>CIENC AGROTEC</t>
  </si>
  <si>
    <t>Ciencia E Investigacion Agraria</t>
  </si>
  <si>
    <t>CIENC INVESTIG AGRAR</t>
  </si>
  <si>
    <t>Ciencia Rural</t>
  </si>
  <si>
    <t>CIENC RURAL</t>
  </si>
  <si>
    <t>Cogent Food &amp; Agriculture</t>
  </si>
  <si>
    <t>CONGENT FOOD AGRIC</t>
  </si>
  <si>
    <t>Communications in Biometry and Crop Science</t>
  </si>
  <si>
    <t>COMMUN BIOM CROP SCI</t>
  </si>
  <si>
    <t>Communications in Soil Science and Plant Analysis</t>
  </si>
  <si>
    <t>COMMUN SOIL SCI PLAN</t>
  </si>
  <si>
    <t>Crop and Pasture Science</t>
  </si>
  <si>
    <t>CROP PASTURE SCI</t>
  </si>
  <si>
    <t>Crop Economics, Production &amp; Management</t>
  </si>
  <si>
    <t>CROP ECON PROD MANAG</t>
  </si>
  <si>
    <t>Crop Protection</t>
  </si>
  <si>
    <t>CROP PROT</t>
  </si>
  <si>
    <t>Crop Science</t>
  </si>
  <si>
    <t>CROP SCI</t>
  </si>
  <si>
    <t>Current Agriculture Research Journal</t>
  </si>
  <si>
    <t>CURR AGRIC RES J</t>
  </si>
  <si>
    <t>Direct Research Journal of Veterinary Medicine and Animal Science</t>
  </si>
  <si>
    <t>DRJVMAS</t>
  </si>
  <si>
    <t>East African Agricultural and Forestry Journal</t>
  </si>
  <si>
    <t>E AFR AGR FORESTRY J</t>
  </si>
  <si>
    <t>Ecohydrology and Hydrobiology</t>
  </si>
  <si>
    <t>ECOHYDROL HYDROBIOL</t>
  </si>
  <si>
    <t>Ecological Applications</t>
  </si>
  <si>
    <t>ECOL APPL</t>
  </si>
  <si>
    <t>Ecological Economics</t>
  </si>
  <si>
    <t>ECOL ECON</t>
  </si>
  <si>
    <t>Ecological Engineering and Environmental Technology</t>
  </si>
  <si>
    <t>ECOL ENG ENVIRON TECHNOL</t>
  </si>
  <si>
    <t>Ecological Genetics and Genomics</t>
  </si>
  <si>
    <t>ECOL GENET GENOM</t>
  </si>
  <si>
    <t>Ecological Indicators</t>
  </si>
  <si>
    <t>ECOL INDIC</t>
  </si>
  <si>
    <t>Ecosystems</t>
  </si>
  <si>
    <t>ECOSYSTEMS</t>
  </si>
  <si>
    <t>Egyptian Journal of Animal Production</t>
  </si>
  <si>
    <t xml:space="preserve"> EJAP</t>
  </si>
  <si>
    <t>Egyptian Journal of Applied Science</t>
  </si>
  <si>
    <t>EGYPT J APPL SCI</t>
  </si>
  <si>
    <t>Egyptian Journal of Biological Pest Control</t>
  </si>
  <si>
    <t>EGYPT J BIOL PEST CO</t>
  </si>
  <si>
    <t xml:space="preserve">Egyptian Journal of Chemistry </t>
  </si>
  <si>
    <t>EGYPT J CHEM</t>
  </si>
  <si>
    <t>Egyptian Journal of Nutrition and Feeds</t>
  </si>
  <si>
    <t>EGYPT J NUTR FEEDS</t>
  </si>
  <si>
    <t>Egyptian Journal of Sheep and Goat Sciences</t>
  </si>
  <si>
    <t>EGYPT J SHEEP GOAT SCI</t>
  </si>
  <si>
    <t>Egyptian Journal of Soil Science</t>
  </si>
  <si>
    <t>EGYPT J SOIL SCI</t>
  </si>
  <si>
    <t>Egyptian Society of Nutrition and Feeds</t>
  </si>
  <si>
    <t>EGYPT SOC NUTR FEEDS</t>
  </si>
  <si>
    <t>Energy for Sustainable Development</t>
  </si>
  <si>
    <t>ENERGY SUSTAIN DEV</t>
  </si>
  <si>
    <t>Energy Sustainability and Society</t>
  </si>
  <si>
    <t>ENERGY SUSTAIN SOC</t>
  </si>
  <si>
    <t>Entomologia experimentalis et applicata</t>
  </si>
  <si>
    <t>ENTOMOL EXP APPL</t>
  </si>
  <si>
    <t>Environment Development and Sustainability</t>
  </si>
  <si>
    <t>ENVIRON DEV SUSTAIN</t>
  </si>
  <si>
    <t>Environment International</t>
  </si>
  <si>
    <t>ENVIRON INT</t>
  </si>
  <si>
    <t>Environmental and Resource Economics</t>
  </si>
  <si>
    <t>ENVIRON RESOUR ECON</t>
  </si>
  <si>
    <t>Environmental and Sustainability Indicators</t>
  </si>
  <si>
    <t>ENVIRON SUSTAIN</t>
  </si>
  <si>
    <t>Environmental Conservation</t>
  </si>
  <si>
    <t>ENVIRON CONSERV</t>
  </si>
  <si>
    <t>Environmental Development</t>
  </si>
  <si>
    <t>ENVIRON DEV</t>
  </si>
  <si>
    <t>Environmental Management</t>
  </si>
  <si>
    <t>ENVIRON MANAGE</t>
  </si>
  <si>
    <t>Environmental Monitoring and Assessment</t>
  </si>
  <si>
    <t>ENVIRON MONIT ASSESS</t>
  </si>
  <si>
    <t>Environmental Research Letters</t>
  </si>
  <si>
    <t>ENVIRON RES LETT</t>
  </si>
  <si>
    <t>Environmental Science &amp; Technology</t>
  </si>
  <si>
    <t>ENVIRON SCI TECHNOL</t>
  </si>
  <si>
    <t>Environmental Technology &amp; Innovation</t>
  </si>
  <si>
    <t>ENVIRON TECHNOL INNOV</t>
  </si>
  <si>
    <t>Ethiopian Veterinary Journal</t>
  </si>
  <si>
    <t>ETHIOP VET J</t>
  </si>
  <si>
    <t>Ethiopian Journal of Applied Science and Technology</t>
  </si>
  <si>
    <t>ETHIOP J APPL SCI TECHNOL</t>
  </si>
  <si>
    <t>Euphytica</t>
  </si>
  <si>
    <t>EUPHYTICA</t>
  </si>
  <si>
    <t>Eurasian Journal of Soil Science</t>
  </si>
  <si>
    <t>EURASIAN J SOIL SCI</t>
  </si>
  <si>
    <t>European Journal of Agronomy</t>
  </si>
  <si>
    <t>EUR J AGRON</t>
  </si>
  <si>
    <t>European Journal of Agriculture and Food Sciences</t>
  </si>
  <si>
    <t>EUR J AGRIC FOOD SCI</t>
  </si>
  <si>
    <t>European Journal of Nutrition &amp; Food Safety</t>
  </si>
  <si>
    <t>EUROPEAN J NUTR FOOD SAF</t>
  </si>
  <si>
    <t>European Journal of Soil Biology</t>
  </si>
  <si>
    <t>EUR J SOIL BIOL</t>
  </si>
  <si>
    <t>European Journal of Soil Science</t>
  </si>
  <si>
    <t>EUR J SOIL SCI</t>
  </si>
  <si>
    <t>European Poultry Science</t>
  </si>
  <si>
    <t>EUR POULTRY SCI</t>
  </si>
  <si>
    <t>Experimental Agriculture</t>
  </si>
  <si>
    <t>EXP AGR</t>
  </si>
  <si>
    <t>Farm Animal Health and Nutrition</t>
  </si>
  <si>
    <t>FARM ANIM HEALTH NUTR</t>
  </si>
  <si>
    <t>Fertilizer Research</t>
  </si>
  <si>
    <t>FERT RES</t>
  </si>
  <si>
    <t>Field Actions Science Report</t>
  </si>
  <si>
    <t>FIELD CROPS SCI REP</t>
  </si>
  <si>
    <t>Field Crops Research</t>
  </si>
  <si>
    <t>FIELD CROP RES</t>
  </si>
  <si>
    <t>Fish &amp; Shellfish Immunology</t>
  </si>
  <si>
    <t>FISH SHELLFISH IMMUN</t>
  </si>
  <si>
    <t>Flora</t>
  </si>
  <si>
    <t>FLORA</t>
  </si>
  <si>
    <t>Food and Energy Security</t>
  </si>
  <si>
    <t>FOOD ENERGY SECUR.</t>
  </si>
  <si>
    <t>Food Chemistry</t>
  </si>
  <si>
    <t>FOOD CHEM</t>
  </si>
  <si>
    <t>Food Science &amp; Nutrition</t>
  </si>
  <si>
    <t>FOOD SCI NUTR</t>
  </si>
  <si>
    <t>Food Science and Quality Management</t>
  </si>
  <si>
    <t>FOOD SCI QUAL MANAG</t>
  </si>
  <si>
    <t xml:space="preserve">Food Security </t>
  </si>
  <si>
    <t>FOOD SECUR</t>
  </si>
  <si>
    <t>Forest Ecology and Management</t>
  </si>
  <si>
    <t>FOREST ECOL MANAG</t>
  </si>
  <si>
    <t>Forests</t>
  </si>
  <si>
    <t>FORESTS</t>
  </si>
  <si>
    <t>Forests, Trees and Livelihoods</t>
  </si>
  <si>
    <t>FOR TREES LIVELIHOODS</t>
  </si>
  <si>
    <t>Frontiers in Animal Science</t>
  </si>
  <si>
    <t>FRONT ANIM SCI</t>
  </si>
  <si>
    <t>Frontiers in Environmental Science</t>
  </si>
  <si>
    <t>FRONT ENVIRON SCI</t>
  </si>
  <si>
    <t>Frontiers in Nutrition</t>
  </si>
  <si>
    <t>FRONT NUTR</t>
  </si>
  <si>
    <t>Frontiers in Plant Science</t>
  </si>
  <si>
    <t>FRONT PLANT SCI</t>
  </si>
  <si>
    <t>Frontiers in Soil Science</t>
  </si>
  <si>
    <t>FRONT SOIL SCI</t>
  </si>
  <si>
    <t>Frontiers in Sustainable Food Systems</t>
  </si>
  <si>
    <t>FRONT SUSTAIN FOOD SYST</t>
  </si>
  <si>
    <t>FUDMA Journal of Sciences</t>
  </si>
  <si>
    <t>FUDMA J SCI</t>
  </si>
  <si>
    <t>Future of Food: Journal on Food, Agriculture and Society</t>
  </si>
  <si>
    <t>FUTURE FOOD: J FOOD AGRIC</t>
  </si>
  <si>
    <t>Geoderma</t>
  </si>
  <si>
    <t>GEODERMA</t>
  </si>
  <si>
    <t>Geoderma Regional</t>
  </si>
  <si>
    <t>GEODERMA REG</t>
  </si>
  <si>
    <t>Geographical Journal</t>
  </si>
  <si>
    <t>GEOGR J</t>
  </si>
  <si>
    <t>Ghana Journal of Agricultural Sciences</t>
  </si>
  <si>
    <t>GHANA J AGRIC SCI</t>
  </si>
  <si>
    <t>Global Change Biology</t>
  </si>
  <si>
    <t>GLOB CHANGE BIOL</t>
  </si>
  <si>
    <t>Global Journal of Ecology</t>
  </si>
  <si>
    <t>GLOB J ECO</t>
  </si>
  <si>
    <t>Global Veterinaria</t>
  </si>
  <si>
    <t>GLOB VET</t>
  </si>
  <si>
    <t>Grasas Y Aceites</t>
  </si>
  <si>
    <t>GRASAS ACEITES</t>
  </si>
  <si>
    <t>Grass and Forage Science</t>
  </si>
  <si>
    <t>GRASS FORAGE SCI</t>
  </si>
  <si>
    <t>GSC Biological and Pharmaceutical Sciences</t>
  </si>
  <si>
    <t>GSC BIOL PHARM SCI</t>
  </si>
  <si>
    <t>Helia</t>
  </si>
  <si>
    <t>HELIA</t>
  </si>
  <si>
    <t>Heliyon</t>
  </si>
  <si>
    <t>HELIYON</t>
  </si>
  <si>
    <t>Horticultura Brasileira</t>
  </si>
  <si>
    <t>HORTIC BRAS</t>
  </si>
  <si>
    <t>Hortscience</t>
  </si>
  <si>
    <t>HORTSCIENCE</t>
  </si>
  <si>
    <t>Indian Journal of Agricultural Research</t>
  </si>
  <si>
    <t>INDIAN J AGRIC RES</t>
  </si>
  <si>
    <t>Indian Journal of Agronomy</t>
  </si>
  <si>
    <t>INDIAN J AGRON</t>
  </si>
  <si>
    <t>Indian Journal of Animal Research</t>
  </si>
  <si>
    <t>INDIAN J ANIM RES</t>
  </si>
  <si>
    <t>Indian Journal of Animal Science</t>
  </si>
  <si>
    <t>INDIAN J ANIM SCI</t>
  </si>
  <si>
    <t>Indian Journal of Fisheries</t>
  </si>
  <si>
    <t>INDIAN J FISH</t>
  </si>
  <si>
    <t>Indonesian Journal of Animal and Veterinary Sciences</t>
  </si>
  <si>
    <t>INDONES J ANIM VET SCI</t>
  </si>
  <si>
    <t>Indoor Air</t>
  </si>
  <si>
    <t>INDOOR AIR</t>
  </si>
  <si>
    <t>Industrial Crops and Products</t>
  </si>
  <si>
    <t>IND CROP PROD</t>
  </si>
  <si>
    <t>Information Processing in Agriculture</t>
  </si>
  <si>
    <t>INF PROCESS AGRIC</t>
  </si>
  <si>
    <t>Insects</t>
  </si>
  <si>
    <t>INSECTS</t>
  </si>
  <si>
    <t>International Agrophysics</t>
  </si>
  <si>
    <t>INT AGROPHYS</t>
  </si>
  <si>
    <t>International Journal of Agricultural Economics</t>
  </si>
  <si>
    <t>INT J AGRIC ECON</t>
  </si>
  <si>
    <t>International Journal of Agricultural Research, Innovation and Technology</t>
  </si>
  <si>
    <t>INT J AGRIC RES INNOV TECHNOL</t>
  </si>
  <si>
    <t>International Journal of Agricultural Sustainability</t>
  </si>
  <si>
    <t>INT J AGR SUSTAIN</t>
  </si>
  <si>
    <t>International Journal of Agricultural Science and Food Technology</t>
  </si>
  <si>
    <t>INT J AGRIC SCI FOOD TECHNOL</t>
  </si>
  <si>
    <t>International Journal of Agriculture and Biology</t>
  </si>
  <si>
    <t>INT J AGRIC BIOL</t>
  </si>
  <si>
    <t>International Journal of Agriculture and Food Science Technology</t>
  </si>
  <si>
    <t>INT J FOOD SCI TECHNOL</t>
  </si>
  <si>
    <t>International Journal of Agronomy</t>
  </si>
  <si>
    <t>INT J AGRON</t>
  </si>
  <si>
    <t>International Journal of Animal Science and Technology</t>
  </si>
  <si>
    <t>INT J ANIM SCI TECH</t>
  </si>
  <si>
    <t>International Journal of Bio-resource and Stress Management</t>
  </si>
  <si>
    <t>INT J BIO-RESOUR STRESS MANAG</t>
  </si>
  <si>
    <t>International Journal of Current Microbiology and Applied Sciences</t>
  </si>
  <si>
    <t>INT J CURR MICROBIOL APPL SCI</t>
  </si>
  <si>
    <t>International Journal of Environment, Agriculture and Biotechnology</t>
  </si>
  <si>
    <t>INT J ENVIRON AGR BIOTECH</t>
  </si>
  <si>
    <t>International Journal of Environmental Research and Public Health</t>
  </si>
  <si>
    <t>INT J ENV RES PUB HE</t>
  </si>
  <si>
    <t>International Journal of Food Engineering</t>
  </si>
  <si>
    <t>INT J FOOD ENG</t>
  </si>
  <si>
    <t>International Journal of Frontiers in Life Science Research</t>
  </si>
  <si>
    <t>IJFLSR</t>
  </si>
  <si>
    <t>International Journal of Life Science and Agriculture Research</t>
  </si>
  <si>
    <t>INT J LIFE SCI AGRIC RES</t>
  </si>
  <si>
    <t>International Journal of Morphology</t>
  </si>
  <si>
    <t>INT J MORPHOL</t>
  </si>
  <si>
    <t>International Journal of Pest Management</t>
  </si>
  <si>
    <t>INT J PEST MANAGE</t>
  </si>
  <si>
    <t>International Journal of Physical and Social Sciences</t>
  </si>
  <si>
    <t>INT J PHYS SCI </t>
  </si>
  <si>
    <t>International Journal of Plant Production</t>
  </si>
  <si>
    <t>INT J PLANT PROD</t>
  </si>
  <si>
    <t>International Journal of Poultry Science</t>
  </si>
  <si>
    <t>INT J POULT SCI</t>
  </si>
  <si>
    <t>International Journal of Recycling of Organic Waste in Agriculture</t>
  </si>
  <si>
    <t>INT J RECYCL ORG WASTE AGRIC</t>
  </si>
  <si>
    <t>International Journal of Research</t>
  </si>
  <si>
    <t>INT J RES</t>
  </si>
  <si>
    <t>International Journal of Science and Research Archive</t>
  </si>
  <si>
    <t>INT J SCI RES ARCH</t>
  </si>
  <si>
    <t>International Journal of Scientific Research and Management</t>
  </si>
  <si>
    <t>IJSRM</t>
  </si>
  <si>
    <t>International Journal of Soil Science</t>
  </si>
  <si>
    <t>INT J SOIL SCI</t>
  </si>
  <si>
    <t>International Journal of Tropical Insect Science</t>
  </si>
  <si>
    <t>INT J TROP INSECT SC</t>
  </si>
  <si>
    <t>International Journal of Vegetable Science</t>
  </si>
  <si>
    <t>INT J VEG SCI</t>
  </si>
  <si>
    <t>International Journal of Veterinary and Animal Husbandry</t>
  </si>
  <si>
    <t>INT J VET ANIM HUSBANDRY</t>
  </si>
  <si>
    <t>International Journal of Veterinary Sciences and Animal Husbandry</t>
  </si>
  <si>
    <t>INT J VET SCI ANIM HUSB</t>
  </si>
  <si>
    <t>International Journal of Veterinary Science and Research</t>
  </si>
  <si>
    <t>INT J VET SCI RES</t>
  </si>
  <si>
    <t>International Soil and Water Conservation Research</t>
  </si>
  <si>
    <t>INT SOIL WATER CONSERV RES</t>
  </si>
  <si>
    <t>International Sugar Journal</t>
  </si>
  <si>
    <t>INT SUGAR J</t>
  </si>
  <si>
    <t>Iraqi Journal of Agricultural Sciences</t>
  </si>
  <si>
    <t>IRAQI J AGRIC SCI</t>
  </si>
  <si>
    <t>Irrigation and Drainage</t>
  </si>
  <si>
    <t>IRRIG DRAIN</t>
  </si>
  <si>
    <t>Irrigation Science</t>
  </si>
  <si>
    <t>IRRIGATION SC</t>
  </si>
  <si>
    <t>Israeli Journal of Aquaculture-Bamidgeh</t>
  </si>
  <si>
    <t>ISR J AQUACULT-BAMID</t>
  </si>
  <si>
    <t>Italian Journal of Animal Science</t>
  </si>
  <si>
    <t>ITAL J ANIM SCI</t>
  </si>
  <si>
    <t>Journal of Advances in Biology &amp; Biotechnology</t>
  </si>
  <si>
    <t>J ADV BIO BIOTECHNOL</t>
  </si>
  <si>
    <t>Journal of Agricultural and Food Chemistry</t>
  </si>
  <si>
    <t>J AGR FOOD CHEM</t>
  </si>
  <si>
    <t>Journal of Agricultural Economics</t>
  </si>
  <si>
    <t>J AGRIC ECON</t>
  </si>
  <si>
    <t>Journal of Agricultural Engineering Research</t>
  </si>
  <si>
    <t>J AGR ENG RES</t>
  </si>
  <si>
    <t>Journal of Agricultural Extension</t>
  </si>
  <si>
    <t>J AGRIC EXT</t>
  </si>
  <si>
    <t>Journal of Agricultural Science</t>
  </si>
  <si>
    <t>J AGR SCI</t>
  </si>
  <si>
    <t>Journal of Agricultural Science and Practice</t>
  </si>
  <si>
    <t>J AGRIC SCI PRACT</t>
  </si>
  <si>
    <t>Journal of Agriculture and Ecology Research International</t>
  </si>
  <si>
    <t>J AGR ECOL RES INT</t>
  </si>
  <si>
    <t>Journal of Agriculture and Food Research</t>
  </si>
  <si>
    <t>J AGRIC FOOD RES</t>
  </si>
  <si>
    <t>Journal of Agriculture and Rural Development in the Tropics and Subtropics</t>
  </si>
  <si>
    <t>J AGR RURAL DEV TROP</t>
  </si>
  <si>
    <t>Journal of Agriculture in the Tropics and Subtropics</t>
  </si>
  <si>
    <t>J AGRIC TROP SUBTROP</t>
  </si>
  <si>
    <t>Journal of Agronomy and Crop Science</t>
  </si>
  <si>
    <t>J AGRON CROP SCI</t>
  </si>
  <si>
    <t>Journal of Agronomy and Crop Science-Zeitschrift Fur Acker Und Pflanzenbau</t>
  </si>
  <si>
    <t>Journal of Animal and Feed Sciences</t>
  </si>
  <si>
    <t>J ANIM FEED SCI</t>
  </si>
  <si>
    <t>Journal of Animal and Plant Sciences</t>
  </si>
  <si>
    <t>J ANIM PLANT SCI</t>
  </si>
  <si>
    <t>Journal of Animal and Poultry Production</t>
  </si>
  <si>
    <t>J ANIM POULTRY PROD</t>
  </si>
  <si>
    <t>Journal of Animal and Veterinary Advances</t>
  </si>
  <si>
    <t>J ANIM VET ADV</t>
  </si>
  <si>
    <t>Journal of Animal Health and Production</t>
  </si>
  <si>
    <t>J ANIM HEALTH PROD</t>
  </si>
  <si>
    <t>Journal of Animal Husbandry and Dairy Science</t>
  </si>
  <si>
    <t>J ANIM HUSB DAIRY SCI</t>
  </si>
  <si>
    <t>Journal of Animal Physiology and Animal Nutrition</t>
  </si>
  <si>
    <t>J ANIM PHYSIOL AN N</t>
  </si>
  <si>
    <t>Journal of Animal Physiology and Animal Nutrition-Zeitschrift Fur Tierphysiologie Tierernahrung Und Futtermittelkunde</t>
  </si>
  <si>
    <t>Journal of Animal Research</t>
  </si>
  <si>
    <t>INT J ANIM RES</t>
  </si>
  <si>
    <t>Journal of Animal Science and Technology</t>
  </si>
  <si>
    <t>J ANIM SCI TECHNOL</t>
  </si>
  <si>
    <t>Journal of Animal Sciences and Livestock Production</t>
  </si>
  <si>
    <t>JASSLP</t>
  </si>
  <si>
    <t>Journal of Animal Science and Veterinary Medicine</t>
  </si>
  <si>
    <t>J ANIM SCI VET MED</t>
  </si>
  <si>
    <t>Journal of Applied Animal Research</t>
  </si>
  <si>
    <t>J APPL ANIM RES</t>
  </si>
  <si>
    <t>Journal of Applied Entomology</t>
  </si>
  <si>
    <t>J APPL ENTOMOL</t>
  </si>
  <si>
    <t xml:space="preserve"> Journal of Applied Ichthyology</t>
  </si>
  <si>
    <t>J APPL ICHTHYO</t>
  </si>
  <si>
    <t>Journal of Applied Life Sciences and Environment</t>
  </si>
  <si>
    <t>J APPL LIFE SCI ENVIRON</t>
  </si>
  <si>
    <t>Journal of Arid Environments</t>
  </si>
  <si>
    <t>J ARID ENVIRON</t>
  </si>
  <si>
    <t>Journal of Arid Land</t>
  </si>
  <si>
    <t>J ARID LAND</t>
  </si>
  <si>
    <t>Journal of Basic and Applied Research International</t>
  </si>
  <si>
    <t>JOBARI</t>
  </si>
  <si>
    <t xml:space="preserve">The Journal of Biology, Agriculture and Healthcare </t>
  </si>
  <si>
    <t>J BIOL AGRIC HEALTHC</t>
  </si>
  <si>
    <t>Journal of Cereal Science</t>
  </si>
  <si>
    <t>J CEREAL SCI</t>
  </si>
  <si>
    <t>Journal of Cleaner Production</t>
  </si>
  <si>
    <t>J CLEAN PROD</t>
  </si>
  <si>
    <t>Journal of Crop Health</t>
  </si>
  <si>
    <t>J CROP SCI HEALTH</t>
  </si>
  <si>
    <t>Journal of Crop Improvement</t>
  </si>
  <si>
    <t>J CROP IMPROV</t>
  </si>
  <si>
    <t xml:space="preserve">Journal of Crop Science and Biotechnology </t>
  </si>
  <si>
    <t>J CROP SCI BIOTECHNOL</t>
  </si>
  <si>
    <t>Journal of Dairy Research</t>
  </si>
  <si>
    <t>J DAIRY RES</t>
  </si>
  <si>
    <t>Journal of Dairy, Veterinary &amp; Animal Research</t>
  </si>
  <si>
    <t>JDVAR</t>
  </si>
  <si>
    <t>Journal of Ecological Engineering</t>
  </si>
  <si>
    <t>J ECOL ENG</t>
  </si>
  <si>
    <t>Journal of Economic Entomology</t>
  </si>
  <si>
    <t>J ECON ENTOMOL</t>
  </si>
  <si>
    <t>Journal of Economic Impact</t>
  </si>
  <si>
    <t>J ECON IMPACT</t>
  </si>
  <si>
    <t>Journal of Environmental Management</t>
  </si>
  <si>
    <t>J ENVIRON MANAGE</t>
  </si>
  <si>
    <t>Journal of Environmental Quality</t>
  </si>
  <si>
    <t>J ENVIRON QUAL</t>
  </si>
  <si>
    <t>Journal of Experimental Agriculture International</t>
  </si>
  <si>
    <t>J EXP AGRIC INT</t>
  </si>
  <si>
    <t>Journal of Experimental Biology and Agricultural Sciences</t>
  </si>
  <si>
    <t>J EXP BIOL AGRIC</t>
  </si>
  <si>
    <t>Journal of Fisheries</t>
  </si>
  <si>
    <t>J FISH</t>
  </si>
  <si>
    <t>Journal of Fisheries and Aquatic Science</t>
  </si>
  <si>
    <t>J FISH AQUAT SCI</t>
  </si>
  <si>
    <t>Journal of Food Agriculture &amp; Environment</t>
  </si>
  <si>
    <t>J FOOD AGRIC ENVIRON</t>
  </si>
  <si>
    <t>Journal of Food and Animal Science</t>
  </si>
  <si>
    <t>J FOOD ANIM SCI</t>
  </si>
  <si>
    <t>Journal of Forestry Research</t>
  </si>
  <si>
    <t>J FORESTRY RES</t>
  </si>
  <si>
    <t>Journal of Fungi</t>
  </si>
  <si>
    <t>J FUNGI</t>
  </si>
  <si>
    <t>Journal of Health Economics</t>
  </si>
  <si>
    <t>J HEALTH ECON</t>
  </si>
  <si>
    <t>Journal of Horticultural Science &amp; Biotechnology</t>
  </si>
  <si>
    <t>J HORTIC SCI BIOTECH</t>
  </si>
  <si>
    <t>Journal of Insect Conservation</t>
  </si>
  <si>
    <t>J INSECT CONSERV</t>
  </si>
  <si>
    <t>Journal of Insects as Food and Feeds</t>
  </si>
  <si>
    <t>J INSECTS FOOD FEEDS</t>
  </si>
  <si>
    <t>Journal of Natural Sciences Research</t>
  </si>
  <si>
    <t>J NAT SCI RES</t>
  </si>
  <si>
    <t>Journal of Nepal Agricultural Research Council</t>
  </si>
  <si>
    <t>J NEPAL AGRIC RES COUNC</t>
  </si>
  <si>
    <t>Journal of Nutrition and Metabolism</t>
  </si>
  <si>
    <t>J NUTR METAB</t>
  </si>
  <si>
    <t>Journal of Pharmaceutical Negative Results</t>
  </si>
  <si>
    <t>J PHARM NEGAT RESULTS</t>
  </si>
  <si>
    <t>Journal of Plant Growth Regulation</t>
  </si>
  <si>
    <t>J PLANT GROWTH REGUL</t>
  </si>
  <si>
    <t>Journal of Plant Nutrition</t>
  </si>
  <si>
    <t>J PLANT NUTR</t>
  </si>
  <si>
    <t>Journal of Plant Nutrition and Soil Science</t>
  </si>
  <si>
    <t>J PLANT NUTR SOIL SC</t>
  </si>
  <si>
    <t>Journal of Plant Nutrition and Soil Science-Zeitschrift Fur Pflanzenernahrung Und Bodenkunde</t>
  </si>
  <si>
    <t>Z PFLANZ BODENKUNDE</t>
  </si>
  <si>
    <t>Journal of Range Management</t>
  </si>
  <si>
    <t>J RANGE MANAGE</t>
  </si>
  <si>
    <t>Journal of Research and Reports on Genetics</t>
  </si>
  <si>
    <t>J RES REP GENET</t>
  </si>
  <si>
    <t>Journal of Soil and Water Conservation</t>
  </si>
  <si>
    <t>J SOIL WATER CONSERV</t>
  </si>
  <si>
    <t>Journal of Soil Science and Plant Nutrition</t>
  </si>
  <si>
    <t>J SOIL SCI PLANT NUT</t>
  </si>
  <si>
    <t>Journal of Stored Products Research</t>
  </si>
  <si>
    <t>J STORED PROD RES</t>
  </si>
  <si>
    <t>Journal of Sustainable Agriculture</t>
  </si>
  <si>
    <t>J SUSTAIN AGR</t>
  </si>
  <si>
    <t>Journal of Sustainable Forestry</t>
  </si>
  <si>
    <t>J SUSTAIN FOREST</t>
  </si>
  <si>
    <t>Journal of Sustainable Veterinary &amp; Allied Sciences</t>
  </si>
  <si>
    <t>J SUSTAIN VET ALLIED SCI</t>
  </si>
  <si>
    <t>Journal of Swine Health and Production</t>
  </si>
  <si>
    <t>J SWINE HEALTH PROD</t>
  </si>
  <si>
    <t>Journal of the Faculty of Agriculture, Kyushu University</t>
  </si>
  <si>
    <t>J FAC AGR KYUSHU U</t>
  </si>
  <si>
    <t>Journal of the Grassland Society of Southern Africa</t>
  </si>
  <si>
    <t>J GRASSLAND SOC S AFR</t>
  </si>
  <si>
    <t>Journal of the Hellenic Veterinary Medical Society</t>
  </si>
  <si>
    <t>J HELLENIC VET MED SOC</t>
  </si>
  <si>
    <t>Journal of the Science of Food and Agriculture</t>
  </si>
  <si>
    <t>J SCI FOOD AGR</t>
  </si>
  <si>
    <t>Land</t>
  </si>
  <si>
    <t>LAND</t>
  </si>
  <si>
    <t>Land Degradation &amp; Development</t>
  </si>
  <si>
    <t>LAND DEGRAD DEV</t>
  </si>
  <si>
    <t>Legume Research</t>
  </si>
  <si>
    <t>LEGUME RES</t>
  </si>
  <si>
    <t>Life Science Journal</t>
  </si>
  <si>
    <t>LIFE SCI J</t>
  </si>
  <si>
    <t>Life Science Journal-Acta Zhengzhou University Overseas Edition</t>
  </si>
  <si>
    <t>Livestock Production Science</t>
  </si>
  <si>
    <t>LIVEST PROD SC</t>
  </si>
  <si>
    <t>Livestock Research for Rural Development</t>
  </si>
  <si>
    <t> LIVESTOCK RES RURAL DEV </t>
  </si>
  <si>
    <t>Livestock Science</t>
  </si>
  <si>
    <t>LIVEST SCI</t>
  </si>
  <si>
    <t>Maydica</t>
  </si>
  <si>
    <t>MAYDICA</t>
  </si>
  <si>
    <t>Meat Science</t>
  </si>
  <si>
    <t>MEAT SCI</t>
  </si>
  <si>
    <t>Medicon Agriculture &amp; Environmental Sciences</t>
  </si>
  <si>
    <t>MEDICON AGRIC ENVIRON SCI</t>
  </si>
  <si>
    <t>Microorganisms</t>
  </si>
  <si>
    <t>MICRORGANISMS</t>
  </si>
  <si>
    <t>Mountain Research and Development</t>
  </si>
  <si>
    <t>MT RES DEV</t>
  </si>
  <si>
    <t xml:space="preserve">Mycorrhiza </t>
  </si>
  <si>
    <t>MYCORRHIZA</t>
  </si>
  <si>
    <t>Nigerian Journal of Animal Science and Technology</t>
  </si>
  <si>
    <t>NIGER J ANIM SCI TECHNOL</t>
  </si>
  <si>
    <t>Netherlands Journal of Agricultural Science</t>
  </si>
  <si>
    <t>NETH J AGR SCI</t>
  </si>
  <si>
    <t>New Forests</t>
  </si>
  <si>
    <t>NEW FOR</t>
  </si>
  <si>
    <t>New Medit</t>
  </si>
  <si>
    <t>NEW MEDIT</t>
  </si>
  <si>
    <t>New Zealand Journal of Agricultural Research</t>
  </si>
  <si>
    <t>NEW ZEAL J AGR RES</t>
  </si>
  <si>
    <t>Nigerian Agricultural Journal</t>
  </si>
  <si>
    <t>NIG AGRIC J</t>
  </si>
  <si>
    <t>Nigerian Journal of Animal Production</t>
  </si>
  <si>
    <t>NIGER J ANIM PROD</t>
  </si>
  <si>
    <t>Nigerian Journal of Animal Science</t>
  </si>
  <si>
    <t>NIGER J ANIM SCI</t>
  </si>
  <si>
    <t>Nigerian  Journal of Animal Science and Technology</t>
  </si>
  <si>
    <t>Njas-Wageningen Journal of Life Sciences</t>
  </si>
  <si>
    <t>NJAS-WAGEN J LIFE SC</t>
  </si>
  <si>
    <t>Nutrient Cycling in Agroecosystems</t>
  </si>
  <si>
    <t>NUTR CYCL AGROECOSYS</t>
  </si>
  <si>
    <t>OCL-Oilseeds and Fats, Crops and Lipids</t>
  </si>
  <si>
    <t>OCL-OILSEEDS FATS CROPS LIPIDS</t>
  </si>
  <si>
    <t>Online Journal of Animal and Feed Research</t>
  </si>
  <si>
    <t>J ANIM FEED RES</t>
  </si>
  <si>
    <t>Open Access Journal of Agricultural Research</t>
  </si>
  <si>
    <t>OPEN ACCESS J AGRIC RES</t>
  </si>
  <si>
    <t>Open Agriculture</t>
  </si>
  <si>
    <t>OPEN AGRIC</t>
  </si>
  <si>
    <t>Open Journal of Animal Science</t>
  </si>
  <si>
    <t>OPEN J ANIM SCI</t>
  </si>
  <si>
    <t>Open Journal of Animal Sciences</t>
  </si>
  <si>
    <t>Open Life Sciences</t>
  </si>
  <si>
    <t>OPEN LIFE SCI</t>
  </si>
  <si>
    <t>Organic Agriculture</t>
  </si>
  <si>
    <t>ORG AGRIC</t>
  </si>
  <si>
    <t>Outlook on Agriculture</t>
  </si>
  <si>
    <t>OUTLOOK AGR</t>
  </si>
  <si>
    <t>Paddy and Water Environment</t>
  </si>
  <si>
    <t>PADDY WATER ENVIRON</t>
  </si>
  <si>
    <t>Pakistan Journal of Agricultural Sciences</t>
  </si>
  <si>
    <t>PAK J AGR SCI</t>
  </si>
  <si>
    <t>Pakistan Journal of Biological Sciences</t>
  </si>
  <si>
    <t>PAK J BIOL SCI</t>
  </si>
  <si>
    <t>Pakistan Journal of Zoology</t>
  </si>
  <si>
    <t>PAK J ZOOL</t>
  </si>
  <si>
    <t>Pakistan Veterinary Journal</t>
  </si>
  <si>
    <t>PAK VET J</t>
  </si>
  <si>
    <t>Pedosphere</t>
  </si>
  <si>
    <t>PEDOSPHERE</t>
  </si>
  <si>
    <t>Peerj</t>
  </si>
  <si>
    <t>PEERJ</t>
  </si>
  <si>
    <t>Pesquisa Agropecuaria Brasileira</t>
  </si>
  <si>
    <t>PESQUI AGROPECU BRAS</t>
  </si>
  <si>
    <t>Pesquisa Agropecuária Tropical</t>
  </si>
  <si>
    <t>PESQUI AGROPECU TROP</t>
  </si>
  <si>
    <t>Physical Geography</t>
  </si>
  <si>
    <t>PROG PHYS GEOG</t>
  </si>
  <si>
    <t>Physics and Chemistry of the Earth</t>
  </si>
  <si>
    <t>PHYS CHEM EARTH</t>
  </si>
  <si>
    <t>Physics and Chemistry of the Earth Part B-Hydrology Oceans and Atmosphere</t>
  </si>
  <si>
    <t>PHYS CHEM EARTH PT B</t>
  </si>
  <si>
    <t>Phytoparasitica</t>
  </si>
  <si>
    <t>PHYTOPARASITICA</t>
  </si>
  <si>
    <t>Plant and Soil</t>
  </si>
  <si>
    <t>PLANT SOIL</t>
  </si>
  <si>
    <t>Plant Breeding</t>
  </si>
  <si>
    <t>PLANT BREEDING</t>
  </si>
  <si>
    <t>Plant Genetic Resources: Characterization and Utilization</t>
  </si>
  <si>
    <t>PLANT GENET RESOUR</t>
  </si>
  <si>
    <t>Plant Pathology</t>
  </si>
  <si>
    <t>PLANT PATHOL</t>
  </si>
  <si>
    <t>Plant Production Science</t>
  </si>
  <si>
    <t>PLANT PROD SCI</t>
  </si>
  <si>
    <t>Plant Science</t>
  </si>
  <si>
    <t>PLANT SCI</t>
  </si>
  <si>
    <t>Planta Daninha</t>
  </si>
  <si>
    <t>PLANTA DANINHA</t>
  </si>
  <si>
    <t>Plos One</t>
  </si>
  <si>
    <t>PLOS ONE</t>
  </si>
  <si>
    <t>Potato Research</t>
  </si>
  <si>
    <t>POTATO RES</t>
  </si>
  <si>
    <t xml:space="preserve">Poultry </t>
  </si>
  <si>
    <t xml:space="preserve">POULTRY </t>
  </si>
  <si>
    <t>Poultry Science</t>
  </si>
  <si>
    <t>POULTRY SC</t>
  </si>
  <si>
    <t>Preventive Veterinary Medicine</t>
  </si>
  <si>
    <t>PREV VET MED</t>
  </si>
  <si>
    <t>Proceedings of the British Society of Animal Production</t>
  </si>
  <si>
    <t>P BRIT SOC ANIM PROD</t>
  </si>
  <si>
    <t>Proceedings of the National Academy of Sciences of the United States of America</t>
  </si>
  <si>
    <t>P NATL ACAD SCI USA</t>
  </si>
  <si>
    <t>Rangeland Journal</t>
  </si>
  <si>
    <t>RANGELAND J</t>
  </si>
  <si>
    <t>Regional Environmental Change</t>
  </si>
  <si>
    <t>REG ENVRION CHANGE</t>
  </si>
  <si>
    <t>Renewable &amp; Sustainable Energy Reviews</t>
  </si>
  <si>
    <t>RENEW SUST ENERG REV</t>
  </si>
  <si>
    <t>Renewable Agriculture and Food Systems</t>
  </si>
  <si>
    <t>RENEW AGR FOOD SYST</t>
  </si>
  <si>
    <t>Renewable Energy</t>
  </si>
  <si>
    <t>RENEW ENERG</t>
  </si>
  <si>
    <t>Reproduction in Domestic Animals</t>
  </si>
  <si>
    <t>REPROD DOMEST ANIM</t>
  </si>
  <si>
    <t>Reproduction Nutrition Development</t>
  </si>
  <si>
    <t>REPROD NUTR DEV</t>
  </si>
  <si>
    <t>Research Journal of Animal and Veterinary Sciences</t>
  </si>
  <si>
    <t>RES J ANIM VET SCI</t>
  </si>
  <si>
    <t>Research Journal of Applied Sciences, Engineering and Technology</t>
  </si>
  <si>
    <t>RES J APPL SCI ENG TECH</t>
  </si>
  <si>
    <t>Research on Crops</t>
  </si>
  <si>
    <t>RES CROP</t>
  </si>
  <si>
    <t>Resources, Environment and Sustainability</t>
  </si>
  <si>
    <t>RESOUR ENVIRON SUSTAIN</t>
  </si>
  <si>
    <t>Revista Acadêmica Ciência Animal</t>
  </si>
  <si>
    <t>REV ACAD CIENC ANIM</t>
  </si>
  <si>
    <t>Revista Árvore</t>
  </si>
  <si>
    <t>REV ARVORE</t>
  </si>
  <si>
    <t>Revista Brasileira de Ciência do Solo</t>
  </si>
  <si>
    <t>REV BRAS CIENC SOLO</t>
  </si>
  <si>
    <t>Revista Brasileira De Ciencias Agrarias-Agraria</t>
  </si>
  <si>
    <t>REV BRAS CIENC AGRAR</t>
  </si>
  <si>
    <t>Revista Brasileira de Engenharia Agricola e Ambiental</t>
  </si>
  <si>
    <t>REV BRAS DE ENG AGRICOLA E AMBIENT</t>
  </si>
  <si>
    <t>Revista Caatinga</t>
  </si>
  <si>
    <t>REV CAATINGA</t>
  </si>
  <si>
    <t>Revista Ciencia Agronomica</t>
  </si>
  <si>
    <t>REV CIEC AGRON</t>
  </si>
  <si>
    <t>Revista de Agricultura Neotropical</t>
  </si>
  <si>
    <t>REV AGRIC NEOTROP</t>
  </si>
  <si>
    <t>Revista de la Facultad de Ciencias Agrarias</t>
  </si>
  <si>
    <t>REV FAC CIENC AGRAR</t>
  </si>
  <si>
    <t>Revista de la Facultad de Ciencias Agrarias, Universidad Nacional de Cuyo</t>
  </si>
  <si>
    <t>Revista Fitotecnia Mexicana</t>
  </si>
  <si>
    <t>REV FITOTEC MEX</t>
  </si>
  <si>
    <t>Revue d’élevage et de médecine vétérinaire des pays tropicaux</t>
  </si>
  <si>
    <t>REV ELEV MED VET PAYS TROP</t>
  </si>
  <si>
    <t>Sahel Journal of Veterinary Sciences</t>
  </si>
  <si>
    <t>SAHEL J VET SCI</t>
  </si>
  <si>
    <t>Sarhad Journal of Agriculture</t>
  </si>
  <si>
    <t>SARHAD J AGRIC</t>
  </si>
  <si>
    <t>Saudi Journal of Biological Sciences</t>
  </si>
  <si>
    <t>SAUDI J BIOL SCI</t>
  </si>
  <si>
    <t>Scholars Journal of Agriculture and Veterinary Sciences</t>
  </si>
  <si>
    <t>SCHOL J AGRIC VET SCI</t>
  </si>
  <si>
    <t>Science of the Total Environment</t>
  </si>
  <si>
    <t>SCI TOTAL ENVIRON</t>
  </si>
  <si>
    <t>Science, Technology and Arts Research Journal</t>
  </si>
  <si>
    <t>SCI TECHNOL ARTS RES J</t>
  </si>
  <si>
    <t>Scienceasia</t>
  </si>
  <si>
    <t>SCIENCEASIA</t>
  </si>
  <si>
    <t>Sciendo</t>
  </si>
  <si>
    <t>SCIENDO</t>
  </si>
  <si>
    <t>Scientia Agricola</t>
  </si>
  <si>
    <t>SCI AGR</t>
  </si>
  <si>
    <t>Scientia Horticulturae</t>
  </si>
  <si>
    <t>SCI HORTIC-AMSTERDAM</t>
  </si>
  <si>
    <t>Scientific African</t>
  </si>
  <si>
    <t>SCI AFR</t>
  </si>
  <si>
    <t>Scientific Journal of Animal Science</t>
  </si>
  <si>
    <t>SCI J ANIM SCI</t>
  </si>
  <si>
    <t>Scientific Reports</t>
  </si>
  <si>
    <t>SCI REP</t>
  </si>
  <si>
    <t>Scientific Research and Essays</t>
  </si>
  <si>
    <t>SCI RES ESSAYS</t>
  </si>
  <si>
    <t xml:space="preserve">Scientific Research Journal </t>
  </si>
  <si>
    <t>SCI RES J</t>
  </si>
  <si>
    <t>Scientific World Journal</t>
  </si>
  <si>
    <t>SCI WORLD J</t>
  </si>
  <si>
    <t>Secheresse (Montrouge)</t>
  </si>
  <si>
    <t>SECHERESSE</t>
  </si>
  <si>
    <t>Semina: Ciencias Agrarias</t>
  </si>
  <si>
    <t>SEMIN CIENC AGRAR</t>
  </si>
  <si>
    <t>Small Ruminant Research</t>
  </si>
  <si>
    <t>SMALL RUMINANT RES</t>
  </si>
  <si>
    <t>Small-scale Forestry</t>
  </si>
  <si>
    <t>SMALL SCALE FOR</t>
  </si>
  <si>
    <t>Social Science &amp; Medicine</t>
  </si>
  <si>
    <t>SOC SCI MED</t>
  </si>
  <si>
    <t>Soil and Tillage Research</t>
  </si>
  <si>
    <t>SOIL TILL RES</t>
  </si>
  <si>
    <t>Soil and Water Research</t>
  </si>
  <si>
    <t>SOIL WATER RES</t>
  </si>
  <si>
    <t>Soil Biology &amp; Biochemistry</t>
  </si>
  <si>
    <t>SOIL BIOL BIOCHEM</t>
  </si>
  <si>
    <t>Soil Environment</t>
  </si>
  <si>
    <t>SOIL ENVIRON</t>
  </si>
  <si>
    <t>Soil Research</t>
  </si>
  <si>
    <t>SOIL RES</t>
  </si>
  <si>
    <t>Soil Science</t>
  </si>
  <si>
    <t>SOIL SCI</t>
  </si>
  <si>
    <t>Soil Science and Plant Nutrition</t>
  </si>
  <si>
    <t>SOIL SCI PLANT NUTR</t>
  </si>
  <si>
    <t>Soil Science Society of America Journal</t>
  </si>
  <si>
    <t>SOIL SCI SOC AM J</t>
  </si>
  <si>
    <t>Soil Technology</t>
  </si>
  <si>
    <t>SOIL TECHNOL</t>
  </si>
  <si>
    <t>Soil Use and Management</t>
  </si>
  <si>
    <t>SOIL USE MANAGE</t>
  </si>
  <si>
    <t>South African Journal of Animal Science</t>
  </si>
  <si>
    <t>S AFR J ANIM SCI</t>
  </si>
  <si>
    <t>South African Journal of Animal Science-Suid-Afrikaanse Tydskrif Vir Veekunde</t>
  </si>
  <si>
    <t>South African Journal of Enology and Viticulture</t>
  </si>
  <si>
    <t>S AFR J ENOL VITIC</t>
  </si>
  <si>
    <t>South African Journal of Plant and Soil</t>
  </si>
  <si>
    <t>S AFR J PLANT SOIL</t>
  </si>
  <si>
    <t>South African Society for Animal Science</t>
  </si>
  <si>
    <t>S AFR SOC ANIM SCI</t>
  </si>
  <si>
    <t>Spanish Journal of Agricultural Research</t>
  </si>
  <si>
    <t>SPAN J AGRIC RES</t>
  </si>
  <si>
    <t>Sustainability</t>
  </si>
  <si>
    <t>SUSTAINABILITY</t>
  </si>
  <si>
    <t>Sustainability, Agriculture, Food and Environmental Research</t>
  </si>
  <si>
    <t>SUSTAIN AGR FOOD ENVIRON RES</t>
  </si>
  <si>
    <t>Sustainable Energy Technologies and Assessments</t>
  </si>
  <si>
    <t>SUST ENERG FOOD ASSES</t>
  </si>
  <si>
    <t>Sustainable Production and Consumption</t>
  </si>
  <si>
    <t>SUSTPROD CONSUM</t>
  </si>
  <si>
    <t xml:space="preserve">Sustainable Water Resources Management_x000D_
</t>
  </si>
  <si>
    <t>SUST WATER RESOUR</t>
  </si>
  <si>
    <t>SVU-International Journal of Veterinary Sciences</t>
  </si>
  <si>
    <t>SVU INT J VET SCI</t>
  </si>
  <si>
    <t>Symbiosis</t>
  </si>
  <si>
    <t>SYMBIOSIS</t>
  </si>
  <si>
    <t>Systematic Reviews in Pharmacy</t>
  </si>
  <si>
    <t>SYST REV PHARM</t>
  </si>
  <si>
    <t>Taiwan Water Conservancy</t>
  </si>
  <si>
    <t xml:space="preserve">TAIWAN WATER CONSERV </t>
  </si>
  <si>
    <t xml:space="preserve">The Crop Journal </t>
  </si>
  <si>
    <t>CROP J</t>
  </si>
  <si>
    <t>The Journal of Basic and Applied Zoology</t>
  </si>
  <si>
    <t>J BASIC APPL ZOOL</t>
  </si>
  <si>
    <t>The Open Agriculture Journal</t>
  </si>
  <si>
    <t>OPEN AGRIC J</t>
  </si>
  <si>
    <t>The Scientific World Journal</t>
  </si>
  <si>
    <t xml:space="preserve">SCI WORLD J </t>
  </si>
  <si>
    <t>Translational Animal Science</t>
  </si>
  <si>
    <t>TRANSL ANIM SCI</t>
  </si>
  <si>
    <t>Trees, Forests and People</t>
  </si>
  <si>
    <t>TREES, FOR PEOPLE</t>
  </si>
  <si>
    <t>Tropenlandwirt</t>
  </si>
  <si>
    <t>TROPENLANDWIRT</t>
  </si>
  <si>
    <t>Tropical Agriculture</t>
  </si>
  <si>
    <t>TROP AGR</t>
  </si>
  <si>
    <t>Tropical and Subtropical Agroecosystems</t>
  </si>
  <si>
    <t>TROP SUBTROP AGROECOSYST</t>
  </si>
  <si>
    <t>Tropical Animal Health and Production</t>
  </si>
  <si>
    <t>TROP ANIM HEALTH PRO</t>
  </si>
  <si>
    <t>Tropical Grasslands</t>
  </si>
  <si>
    <t>TROP GRASSLANDS</t>
  </si>
  <si>
    <t>Tropical Grasslands-Forrajes Tropicales</t>
  </si>
  <si>
    <t>Tropical Pest Management</t>
  </si>
  <si>
    <t>TROP PEST MANAGE</t>
  </si>
  <si>
    <t>Tropical Plant Pathology</t>
  </si>
  <si>
    <t>TROP PLANT PATHOL</t>
  </si>
  <si>
    <t>Tropicultura</t>
  </si>
  <si>
    <t>TROPICULTURA</t>
  </si>
  <si>
    <t>Turkish Journal of Agriculture-Food Science and Technology</t>
  </si>
  <si>
    <t>TURK J AGRIC FOOD SCI TECHNOL</t>
  </si>
  <si>
    <t>Turkish Journal of Fisheries and Aquatic Sciences</t>
  </si>
  <si>
    <t>TURK J FISH AQUAT SC</t>
  </si>
  <si>
    <t>Universal Journal of Agricultural Research</t>
  </si>
  <si>
    <t xml:space="preserve">UNIVERS J AGRIC RES </t>
  </si>
  <si>
    <t>Vegetos</t>
  </si>
  <si>
    <t>VEGETOS</t>
  </si>
  <si>
    <t>Veterinary and Animal Science</t>
  </si>
  <si>
    <t>VET ANIM SCI</t>
  </si>
  <si>
    <t>Veterinary Medicine and Public Health Journal</t>
  </si>
  <si>
    <t>VET MED PUBLIC HEALTH J</t>
  </si>
  <si>
    <t>Veterinary Medicine and Science</t>
  </si>
  <si>
    <t>VET MED SCI</t>
  </si>
  <si>
    <t>Veterinary Record</t>
  </si>
  <si>
    <t>VET REC</t>
  </si>
  <si>
    <t>Veterinary Research Communications</t>
  </si>
  <si>
    <t>VET RES COMMUN</t>
  </si>
  <si>
    <t>Water</t>
  </si>
  <si>
    <t>WATER</t>
  </si>
  <si>
    <t>Water (Switzerland)</t>
  </si>
  <si>
    <t>WATER (SWITZ)</t>
  </si>
  <si>
    <t>Water Conservation Science and Engineering</t>
  </si>
  <si>
    <t>WATER CONSERV SCI ENG</t>
  </si>
  <si>
    <t>Water Sa</t>
  </si>
  <si>
    <t>WATER SA</t>
  </si>
  <si>
    <t>Water Science and Technology</t>
  </si>
  <si>
    <t>WATER SCI TECHNOL</t>
  </si>
  <si>
    <t>Water, Air and Soil Pollution</t>
  </si>
  <si>
    <t>WATER AIR SOIL POLUT</t>
  </si>
  <si>
    <t>Weed research</t>
  </si>
  <si>
    <t>WEED RES</t>
  </si>
  <si>
    <t>Welwitschia International Journal of Agricultural Sciences</t>
  </si>
  <si>
    <t>WELWITSCHIA INT J AGRIC SCI</t>
  </si>
  <si>
    <t>West African Journal of Applied Ecology</t>
  </si>
  <si>
    <t>WEST AFR J APPL ECOL</t>
  </si>
  <si>
    <t>World Applied Sciences Journal</t>
  </si>
  <si>
    <t>WORLD APPL SCI J</t>
  </si>
  <si>
    <t>World Journal of Advanced Research and Reviews</t>
  </si>
  <si>
    <t>WORLD J ADV RES REV</t>
  </si>
  <si>
    <t>World Journal of Agriculture and Soil Science</t>
  </si>
  <si>
    <t>WORLD J AGRIC SOIL SCI</t>
  </si>
  <si>
    <t>World Journal of Social Science and Research</t>
  </si>
  <si>
    <t>WORLD J SOC SCI RES</t>
  </si>
  <si>
    <t>World's Veterinary Journal</t>
  </si>
  <si>
    <t>WVJ</t>
  </si>
  <si>
    <t>Zeitschrift fur Geomorphologie</t>
  </si>
  <si>
    <t>Z GEOMORPHOL</t>
  </si>
  <si>
    <t>Zeitschrift Fur Pflanzenernahrung Und Bodenkunde</t>
  </si>
  <si>
    <t>Zeitschrift Fur Pflanzenkrankheiten Und Pflanzenschutz-Journal of Plant Diseases and Protection</t>
  </si>
  <si>
    <t>Z PFLANZENK PFLANZEN</t>
  </si>
  <si>
    <t>Site.Code</t>
  </si>
  <si>
    <t>Synonyms</t>
  </si>
  <si>
    <t>Harmonization</t>
  </si>
  <si>
    <t>Include</t>
  </si>
  <si>
    <t>Site_001</t>
  </si>
  <si>
    <t>ITGC</t>
  </si>
  <si>
    <t>Site_002</t>
  </si>
  <si>
    <t>Badji Mokhtar University Farm Field</t>
  </si>
  <si>
    <t>Site_003</t>
  </si>
  <si>
    <t>Institut Technique des Cultures Maraîchères et Industrielles (ITCMI), Staoueli region.</t>
  </si>
  <si>
    <t>Site_004</t>
  </si>
  <si>
    <t>Bangladesh</t>
  </si>
  <si>
    <t>Bangladesh Rice Research Institute</t>
  </si>
  <si>
    <t>Site_005</t>
  </si>
  <si>
    <t>Bangabandhu Sheikh Mujibur Rahman Agricultural University</t>
  </si>
  <si>
    <t>Site_006</t>
  </si>
  <si>
    <t>Bangladesh Agricultural Research Institute (BARI)</t>
  </si>
  <si>
    <t>Site_007</t>
  </si>
  <si>
    <t>Cotonou</t>
  </si>
  <si>
    <t>Site_008</t>
  </si>
  <si>
    <t>Africa Rice, Togoudo</t>
  </si>
  <si>
    <t>Site_009</t>
  </si>
  <si>
    <t>University of Abomey Calavi Research Site</t>
  </si>
  <si>
    <t>Site_010</t>
  </si>
  <si>
    <t>IITA Conotou</t>
  </si>
  <si>
    <t>Site_011</t>
  </si>
  <si>
    <t>Africa Rice Center WARDA</t>
  </si>
  <si>
    <t>Site_012</t>
  </si>
  <si>
    <t>Lycé Agricole Médji de Sekou</t>
  </si>
  <si>
    <t>Site_013</t>
  </si>
  <si>
    <t>Kinwedji</t>
  </si>
  <si>
    <t>Site_014</t>
  </si>
  <si>
    <t>NARI, Niaouli</t>
  </si>
  <si>
    <t>Site_015</t>
  </si>
  <si>
    <t>Cana</t>
  </si>
  <si>
    <t>Site_016</t>
  </si>
  <si>
    <t>Bohicon Upland</t>
  </si>
  <si>
    <t>Site_017</t>
  </si>
  <si>
    <t>Ouesse</t>
  </si>
  <si>
    <t>Site_018</t>
  </si>
  <si>
    <t>Faculty of Agronomy/University of Parakou</t>
  </si>
  <si>
    <t>Site_019</t>
  </si>
  <si>
    <t>CRA, Nord Ina</t>
  </si>
  <si>
    <t>Site_020</t>
  </si>
  <si>
    <t>Pélébina Livestock Farm, Djougou Commune, Donga Department</t>
  </si>
  <si>
    <t>Site_021</t>
  </si>
  <si>
    <t>INRAB, Ina</t>
  </si>
  <si>
    <t>Site_022</t>
  </si>
  <si>
    <t>Goodhope ARS</t>
  </si>
  <si>
    <t>Site_023</t>
  </si>
  <si>
    <t>BCA Sebele Content Farm, Gaborone</t>
  </si>
  <si>
    <t>Site_024</t>
  </si>
  <si>
    <t>Sebele</t>
  </si>
  <si>
    <t>Site_025</t>
  </si>
  <si>
    <t>Boro</t>
  </si>
  <si>
    <t>Site_026</t>
  </si>
  <si>
    <t>Botswana University of Agriculture and Natural Resources (BUAN)</t>
  </si>
  <si>
    <t>Site_027</t>
  </si>
  <si>
    <t>Experimental Agronomic Station, Federal University of Rio Grande do Sul (UFRGS)</t>
  </si>
  <si>
    <t>Site_028</t>
  </si>
  <si>
    <t>Universidade Federal de Santa Maria (UFSM)</t>
  </si>
  <si>
    <t>Site_029</t>
  </si>
  <si>
    <t>Experimental Area, Universidade de Cruz Alta</t>
  </si>
  <si>
    <t>Experimental area of Universidade de Cruz Alta</t>
  </si>
  <si>
    <t>Site_030</t>
  </si>
  <si>
    <t>Instituto Regional De Desenvolvimento Rural (IRDeR), Augusto Pestana</t>
  </si>
  <si>
    <t>Site_031</t>
  </si>
  <si>
    <t>Embrapa Wheat Research Centre, Passo Fundo</t>
  </si>
  <si>
    <t>Site_032</t>
  </si>
  <si>
    <t>Santa Catarina State University (UDESC)</t>
  </si>
  <si>
    <t>Site_033</t>
  </si>
  <si>
    <t>Experimental Area,  Curitibanos Campus, Universidade Federal de Santa Catarina (UFSC)</t>
  </si>
  <si>
    <t>Experimental Area of the Universidade Federal de Santa Catarina (UFSC), Curitibanos campus</t>
  </si>
  <si>
    <t>Site_034</t>
  </si>
  <si>
    <t>Instituto Federal do Paraná (IFPR) - Campus Palmas</t>
  </si>
  <si>
    <t>Site_035</t>
  </si>
  <si>
    <t>IAPAR, Parana</t>
  </si>
  <si>
    <t>Site_036</t>
  </si>
  <si>
    <t>Federal Technology University of Paraná (UTFPR), Dois Vizinhos</t>
  </si>
  <si>
    <t>Site_037</t>
  </si>
  <si>
    <t>West-Central State University, Guarapuava</t>
  </si>
  <si>
    <t>Site_038</t>
  </si>
  <si>
    <t>ABC Research Foundation, Castro</t>
  </si>
  <si>
    <t>Site_039</t>
  </si>
  <si>
    <t>Technology Dissemination Unit of Cocamar, Floresta</t>
  </si>
  <si>
    <t>Site_040</t>
  </si>
  <si>
    <t>Antonio Carlos dos Santos Pessoa, Marechal Candido Rondon</t>
  </si>
  <si>
    <t>Site_041</t>
  </si>
  <si>
    <t>IAPAR, Londrina</t>
  </si>
  <si>
    <t>Site_042</t>
  </si>
  <si>
    <t>State University of Londrina</t>
  </si>
  <si>
    <t>Site_043</t>
  </si>
  <si>
    <t>Embrapa Soybean Experimental Station</t>
  </si>
  <si>
    <t>Site_044</t>
  </si>
  <si>
    <t>Botucatu</t>
  </si>
  <si>
    <t>Site_045</t>
  </si>
  <si>
    <t>Integrated Agroecology Production Experimental Station</t>
  </si>
  <si>
    <t>Site_046</t>
  </si>
  <si>
    <t xml:space="preserve">Escola Superior de Agricultura Luiz de Queiroz, University of Sao Paulo 
</t>
  </si>
  <si>
    <t>Site_047</t>
  </si>
  <si>
    <t>Experimental Station of the Sao Paulo Agency of Agrobusiness Technology (APTA)</t>
  </si>
  <si>
    <t>Site_048</t>
  </si>
  <si>
    <t>Embrapa Agropecuária Oeste</t>
  </si>
  <si>
    <t>Site_049</t>
  </si>
  <si>
    <t>Campus II experimental area, Universidade do Oeste Paulista, Presidente Prudente</t>
  </si>
  <si>
    <t>Universidade do Oeste Paulista (Campus II experimental area), Presidente Prudente</t>
  </si>
  <si>
    <t>Site_050</t>
  </si>
  <si>
    <t>São Paulo State University (Unesp), School of Agricultural and Veterinarian Sciences, Jaboticabal, São Paulo</t>
  </si>
  <si>
    <t>São Paulo State University (Unesp), School of Agricultural and Veterinarian Sciences, in Jaboticabal, São Paulo, Brazil</t>
  </si>
  <si>
    <t>Site_051</t>
  </si>
  <si>
    <t>Federal University of Lavras (UFLA), Lavras</t>
  </si>
  <si>
    <t>Site_052</t>
  </si>
  <si>
    <t>University of Vicosa</t>
  </si>
  <si>
    <t>Site_053</t>
  </si>
  <si>
    <t>Teaching, Research and Extension Farm, Faculty of Engineering, São Paulo State University (UNESP), Ilha Solteira Campus, São Paulo</t>
  </si>
  <si>
    <t>Teaching, Research and Extension Farm of the Faculty of Engineering, São Paulo State University (UNESP), Ilha Solteira Campus, São Paulo</t>
  </si>
  <si>
    <t>Site_054</t>
  </si>
  <si>
    <t xml:space="preserve">Teaching, Research, and Extension Selviria, Sao Pablo State University </t>
  </si>
  <si>
    <t xml:space="preserve">Teaching, Research, and Extension (Selviria) Sao Pablo State University </t>
  </si>
  <si>
    <t>Site_055</t>
  </si>
  <si>
    <t>Embrapa Milho e Sorgo experimental station</t>
  </si>
  <si>
    <t>Site_056</t>
  </si>
  <si>
    <t>The Universidade Federal do Mato Grosso do Sul</t>
  </si>
  <si>
    <t>Site_057</t>
  </si>
  <si>
    <t>Experimental Area, University of Jatai</t>
  </si>
  <si>
    <t>Experimental Area of the University of Jatai</t>
  </si>
  <si>
    <t>Site_058</t>
  </si>
  <si>
    <t>Federal Goiano Institute, Rio Verde Campus</t>
  </si>
  <si>
    <t>Site_059</t>
  </si>
  <si>
    <t xml:space="preserve">Embrapa Rice and Beans </t>
  </si>
  <si>
    <t>Site_060</t>
  </si>
  <si>
    <t>Juvencio Martins Ferreira Agricultural School, Unaí</t>
  </si>
  <si>
    <t>Site_061</t>
  </si>
  <si>
    <t>Experimental Field, Embrapa Hortaliças</t>
  </si>
  <si>
    <t>Experimental field of Embrapa Hortaliças</t>
  </si>
  <si>
    <t>Site_062</t>
  </si>
  <si>
    <t>Experimental Field of the Embrapa Maize and Sorghum, in the Projeto Gorutuba, Nova Porteirinha</t>
  </si>
  <si>
    <t>Site_063</t>
  </si>
  <si>
    <t>Embrapa Cerrados, Planaltina</t>
  </si>
  <si>
    <t>Site_064</t>
  </si>
  <si>
    <t>Experimental Station, Embrapa Coastal Tablelands, Umbau ́ba</t>
  </si>
  <si>
    <t>Experimental Station of the Embrapa Coastal Tablelands, Umbau ́ba</t>
  </si>
  <si>
    <t>Site_065</t>
  </si>
  <si>
    <t>Universidade Federal de Sergipe, Campus Rural</t>
  </si>
  <si>
    <t>Site_066</t>
  </si>
  <si>
    <t>Pedro Arle Experimental Field of Embrapa Tabuleiros Costeiros</t>
  </si>
  <si>
    <t>Site_067</t>
  </si>
  <si>
    <t>Campus de Ciencias Agrarias’ of the Universidade Federal do Vale do Sao Francisco, Petrolina</t>
  </si>
  <si>
    <t>Site_068</t>
  </si>
  <si>
    <t>EMEPA experimental station in Lagoa Seca</t>
  </si>
  <si>
    <t>Site_069</t>
  </si>
  <si>
    <t>Agricultural School of Jundiaí</t>
  </si>
  <si>
    <t>Site_070</t>
  </si>
  <si>
    <t>Rafael Fernandes Experimental Farm, Federal Rural Semiarid University (UFERSA), Mossoro</t>
  </si>
  <si>
    <t>Rafael Fernandes Experimental Farm of the Federal Rural Semiarid University (UFERSA), Mossoro</t>
  </si>
  <si>
    <t>Site_071</t>
  </si>
  <si>
    <t>Mossoró-RN-Farm Fazenda Experimental, Universidade Federal Rural do Semi-Árido</t>
  </si>
  <si>
    <t>Universidade Federal Rural do Semi-Árido, Mossoró-RN-Farm Fazenda Experimental</t>
  </si>
  <si>
    <t>Site_072</t>
  </si>
  <si>
    <t>Federal University of Piauí (UFPI), Teresina-PI</t>
  </si>
  <si>
    <t>Site_073</t>
  </si>
  <si>
    <t>Center for Agricultural Sciences, Universidade Federal de Roraima</t>
  </si>
  <si>
    <t>(Center for Agricultural Sciences) of the Universidade Federal de Roraima</t>
  </si>
  <si>
    <t>Site_074</t>
  </si>
  <si>
    <t>INERA,Farako-Ba</t>
  </si>
  <si>
    <t>Site_075</t>
  </si>
  <si>
    <t>Bobo, Dioulasso</t>
  </si>
  <si>
    <t>Site_076</t>
  </si>
  <si>
    <t>Farako-Ba Station De Recherche, Bobo-Dioulasso</t>
  </si>
  <si>
    <t>Site_077</t>
  </si>
  <si>
    <t>Po</t>
  </si>
  <si>
    <t>Site_078</t>
  </si>
  <si>
    <t>Dinderesso (FCD), Bobo-Dioulasso</t>
  </si>
  <si>
    <t>Site_079</t>
  </si>
  <si>
    <t>CIRDES, Bobo-Dioulasso</t>
  </si>
  <si>
    <t>Site_080</t>
  </si>
  <si>
    <t>INERA-Boni</t>
  </si>
  <si>
    <t>Site_081</t>
  </si>
  <si>
    <t>Tenkodogo</t>
  </si>
  <si>
    <t>Site_082</t>
  </si>
  <si>
    <t>Kombissiri</t>
  </si>
  <si>
    <t>Site_083</t>
  </si>
  <si>
    <t>INAGOR Research Centre</t>
  </si>
  <si>
    <t>Site_084</t>
  </si>
  <si>
    <t>INERA, Saria</t>
  </si>
  <si>
    <t>Site_085</t>
  </si>
  <si>
    <t>Gampela</t>
  </si>
  <si>
    <t>Site_086</t>
  </si>
  <si>
    <t>Kamboinse</t>
  </si>
  <si>
    <t>Site_087</t>
  </si>
  <si>
    <t>Ouagadougou</t>
  </si>
  <si>
    <t>Site_088</t>
  </si>
  <si>
    <t>CRREA, Katchari</t>
  </si>
  <si>
    <t>Site_089</t>
  </si>
  <si>
    <t>Mashitsi Research Station</t>
  </si>
  <si>
    <t>Site_090</t>
  </si>
  <si>
    <t>ISABU Mugerero</t>
  </si>
  <si>
    <t>Site_091</t>
  </si>
  <si>
    <t>Mparambo</t>
  </si>
  <si>
    <t>Site_092</t>
  </si>
  <si>
    <t>São Jorge</t>
  </si>
  <si>
    <t>Site_093</t>
  </si>
  <si>
    <t>IITA, Mbalmayo</t>
  </si>
  <si>
    <t>Site_094</t>
  </si>
  <si>
    <t>IITA, Yaounde</t>
  </si>
  <si>
    <t>Site_095</t>
  </si>
  <si>
    <t>IRAD, Nkolbisson</t>
  </si>
  <si>
    <t>Site_096</t>
  </si>
  <si>
    <t>University of Dschang</t>
  </si>
  <si>
    <t>Site_097</t>
  </si>
  <si>
    <t>Animal Experimental Farm, Dschang University</t>
  </si>
  <si>
    <t>Site_098</t>
  </si>
  <si>
    <t>IRAD Dschang</t>
  </si>
  <si>
    <t>Site_099</t>
  </si>
  <si>
    <t>Bamenda</t>
  </si>
  <si>
    <t>Site_100</t>
  </si>
  <si>
    <t>IRAD, Mankon</t>
  </si>
  <si>
    <t>Site_101</t>
  </si>
  <si>
    <t>IRA Mfonta, Bambui</t>
  </si>
  <si>
    <t>Site_102</t>
  </si>
  <si>
    <t>IRA Babungo</t>
  </si>
  <si>
    <t>Site_103</t>
  </si>
  <si>
    <t>AVRI Garoua</t>
  </si>
  <si>
    <t>Site_104</t>
  </si>
  <si>
    <t>Pitoa</t>
  </si>
  <si>
    <t>Site_105</t>
  </si>
  <si>
    <t>Facillity</t>
  </si>
  <si>
    <t>SODE-COTON, Zouana</t>
  </si>
  <si>
    <t>Site_106</t>
  </si>
  <si>
    <t>IAR, Yagoua</t>
  </si>
  <si>
    <t>Site_107</t>
  </si>
  <si>
    <t>University of Ngaoundere</t>
  </si>
  <si>
    <t>Site_108</t>
  </si>
  <si>
    <t>Livestock Research Institute for Development (IRED) , N’Djamena</t>
  </si>
  <si>
    <t>Site_109</t>
  </si>
  <si>
    <t>Macagual Research Center of the University of Amazonia</t>
  </si>
  <si>
    <t>Site_110</t>
  </si>
  <si>
    <t>Tropical Agricultural Research and Higher Education Center (CATIE), Turrialba</t>
  </si>
  <si>
    <t>Site_111</t>
  </si>
  <si>
    <t>Coffee Institute of Costa Rica (Icafé) Research Station, San Pedro de Barva</t>
  </si>
  <si>
    <t>Site_112</t>
  </si>
  <si>
    <t>INERA</t>
  </si>
  <si>
    <t>Site_113</t>
  </si>
  <si>
    <t>INERA Mulungu, DRC</t>
  </si>
  <si>
    <t>Site_114</t>
  </si>
  <si>
    <t>Campus Experimental La Teodomira, Lodana</t>
  </si>
  <si>
    <t>Site_115</t>
  </si>
  <si>
    <t>Water Studies &amp; Research Complex station Experimental farm, NWRC-Toshka</t>
  </si>
  <si>
    <t>Site_116</t>
  </si>
  <si>
    <t>New Valley Regional ARS</t>
  </si>
  <si>
    <t>Site_117</t>
  </si>
  <si>
    <t>ARC, Assiut</t>
  </si>
  <si>
    <t>Site_118</t>
  </si>
  <si>
    <t>Assiut University</t>
  </si>
  <si>
    <t>Site_119</t>
  </si>
  <si>
    <t>Faculty of Agriculture, Al-Azhar University Assiut</t>
  </si>
  <si>
    <t>Site_120</t>
  </si>
  <si>
    <t>Sids Animal Experimental Station</t>
  </si>
  <si>
    <t>Site_121</t>
  </si>
  <si>
    <t>DRC Tegzerti Research Station, Siwa Oasis</t>
  </si>
  <si>
    <t>Site_122</t>
  </si>
  <si>
    <t>Tameia Agricultural Research Stations, Fayoum Governorate</t>
  </si>
  <si>
    <t>Site_123</t>
  </si>
  <si>
    <t>Faculty of Veterinary Medicine, South Valley University</t>
  </si>
  <si>
    <t>Site_124</t>
  </si>
  <si>
    <t>Fayoum University, Faculty of Agriculture</t>
  </si>
  <si>
    <t>Site_125</t>
  </si>
  <si>
    <t>South Sinai Research Station, Ras Sudr</t>
  </si>
  <si>
    <t>Site_126</t>
  </si>
  <si>
    <t>NIOF, Suez</t>
  </si>
  <si>
    <t>Site_127</t>
  </si>
  <si>
    <t>ARC, Giza</t>
  </si>
  <si>
    <t>Site_128</t>
  </si>
  <si>
    <t>Cairo University, Faculty of Agriculture</t>
  </si>
  <si>
    <t>Site_129</t>
  </si>
  <si>
    <t>CLOA, El-Mini</t>
  </si>
  <si>
    <t>Site_130</t>
  </si>
  <si>
    <t>Central Laboratory for Agricultural Climate (CLAC), Agriculture Research Center</t>
  </si>
  <si>
    <t>Site_131</t>
  </si>
  <si>
    <t>Animal Production Research Institute, Agriculture Research Center, Ministry of Agriculture, Dokki, Giza</t>
  </si>
  <si>
    <t>Site_132</t>
  </si>
  <si>
    <t>Al Azhar University, Nasser City, Cairo</t>
  </si>
  <si>
    <t>Site_133</t>
  </si>
  <si>
    <t>Experimental Farm, Faculty of Agriculture, Ain Shams University, El Nubaria</t>
  </si>
  <si>
    <t>Site_134</t>
  </si>
  <si>
    <t>Bahtim Agricultural Research Station</t>
  </si>
  <si>
    <t>Site_135</t>
  </si>
  <si>
    <t>El-Karada Research Station,  Kafr-El-Sheikh</t>
  </si>
  <si>
    <t>Site_136</t>
  </si>
  <si>
    <t>Higher Institute for Agricultural Cooperation Farm, Regwa</t>
  </si>
  <si>
    <t>Site_137</t>
  </si>
  <si>
    <t>Enshas Experiment Station, WMRI, Sharkia</t>
  </si>
  <si>
    <t>Site_138</t>
  </si>
  <si>
    <t>Faculty of Agriculture Farm, Ain Shams University, Shalakan</t>
  </si>
  <si>
    <t>Site_139</t>
  </si>
  <si>
    <t>Benha University</t>
  </si>
  <si>
    <t>Site_140</t>
  </si>
  <si>
    <t>Sadat City University, Sadat</t>
  </si>
  <si>
    <t>Site_141</t>
  </si>
  <si>
    <t>Sers El-Layin Agriculture Research Station, Minufiya</t>
  </si>
  <si>
    <t>Site_142</t>
  </si>
  <si>
    <t>APRI Mallawi</t>
  </si>
  <si>
    <t>Site_143</t>
  </si>
  <si>
    <t>NRC Nubaria Experimental Station</t>
  </si>
  <si>
    <t>NRC, Nubaria;NRC, Nubaryia Experimental Station</t>
  </si>
  <si>
    <t>Site_144</t>
  </si>
  <si>
    <t>Shibin El-Kom</t>
  </si>
  <si>
    <t>Site_145</t>
  </si>
  <si>
    <t>CLAR, Sharkia</t>
  </si>
  <si>
    <t>Site_146</t>
  </si>
  <si>
    <t>Menoufia University, Shebin El-Kom</t>
  </si>
  <si>
    <t>Site_147</t>
  </si>
  <si>
    <t>Experimental Farm of the Desert Research Center, Ras Sudr</t>
  </si>
  <si>
    <t>Site_148</t>
  </si>
  <si>
    <t>Zagazig University</t>
  </si>
  <si>
    <t>Site_149</t>
  </si>
  <si>
    <t>Faculty of Agriculture Experimental Farm, Moshtohor,Benha University</t>
  </si>
  <si>
    <t>The experimental farm of the Faculty of Agriculture at Moshtohor, Benha University</t>
  </si>
  <si>
    <t>Site_150</t>
  </si>
  <si>
    <t>ARC, Ismailia</t>
  </si>
  <si>
    <t>Site_151</t>
  </si>
  <si>
    <t>El-Khattara ARS, Faculty of Agriculture, Zagazig University</t>
  </si>
  <si>
    <t>Site_152</t>
  </si>
  <si>
    <t>SCU Experimental Farm, Ismalia</t>
  </si>
  <si>
    <t>Site_153</t>
  </si>
  <si>
    <t>Elbostan</t>
  </si>
  <si>
    <t>Site_154</t>
  </si>
  <si>
    <t>Faculty of Agriculture, Minia University</t>
  </si>
  <si>
    <t>Site_155</t>
  </si>
  <si>
    <t>Gemmeiza Agricultural Reseach Station</t>
  </si>
  <si>
    <t>Site_156</t>
  </si>
  <si>
    <t>ARC, Gharbia Governorate</t>
  </si>
  <si>
    <t>Site_157</t>
  </si>
  <si>
    <t>Faculty of Agriculture Farm, Tanta University, El-Gharbia</t>
  </si>
  <si>
    <t>Site_158</t>
  </si>
  <si>
    <t>National Research Centre, Nubaria</t>
  </si>
  <si>
    <t>Site_159</t>
  </si>
  <si>
    <t>Animal Production Research Station, Borg El Arab</t>
  </si>
  <si>
    <t>Site_160</t>
  </si>
  <si>
    <t>Behaira Governorate Experimental Farm</t>
  </si>
  <si>
    <t>Site_161</t>
  </si>
  <si>
    <t>Marryot Research Station</t>
  </si>
  <si>
    <t>Site_162</t>
  </si>
  <si>
    <t>Mansoura University</t>
  </si>
  <si>
    <t>Site_163</t>
  </si>
  <si>
    <t>Sakha Agriculture Research Station</t>
  </si>
  <si>
    <t>Site_164</t>
  </si>
  <si>
    <t>Elkhazam</t>
  </si>
  <si>
    <t>Site_165</t>
  </si>
  <si>
    <t>Agricultural Experimental Station,  Al-Arish Agricultural Research Center</t>
  </si>
  <si>
    <t>Agricultural Experimental Station of Agricultural Research Center at Al-Arish</t>
  </si>
  <si>
    <t>Site_166</t>
  </si>
  <si>
    <t>Experimental Farm, Department of Animal Production, College of Agricultural Science, El-Arish</t>
  </si>
  <si>
    <t>Experimental Farm of Department of Animal Production, College of Agricultural Science, El-Arish</t>
  </si>
  <si>
    <t>Site_167</t>
  </si>
  <si>
    <t>Alexandria University</t>
  </si>
  <si>
    <t>Site_168</t>
  </si>
  <si>
    <t>Kafr El-Sheikh Governorate</t>
  </si>
  <si>
    <t>Site_169</t>
  </si>
  <si>
    <t>Sustainable Development Center of Matrouh Resources</t>
  </si>
  <si>
    <t>Site_170</t>
  </si>
  <si>
    <t>Egyptian Atomic Energy Authority, Inshas</t>
  </si>
  <si>
    <t>Site_171</t>
  </si>
  <si>
    <t>Hamelmalo Agricultural College</t>
  </si>
  <si>
    <t>Site_172</t>
  </si>
  <si>
    <t>Yabello Pastoral and Dryland Agriculture Research Center</t>
  </si>
  <si>
    <t>Site_173</t>
  </si>
  <si>
    <t>Konso Zone Agricultural Department, Karat,Konso Zone</t>
  </si>
  <si>
    <t>Site_174</t>
  </si>
  <si>
    <t>Fafan ARC, SoRPARI</t>
  </si>
  <si>
    <t>Site_175</t>
  </si>
  <si>
    <t>Jinka Agricultural Research Center</t>
  </si>
  <si>
    <t>Site_176</t>
  </si>
  <si>
    <t>ARC,Gamo Gofa Zone</t>
  </si>
  <si>
    <t>Site_177</t>
  </si>
  <si>
    <t>Bore Agricultural Research Center</t>
  </si>
  <si>
    <t>Site_178</t>
  </si>
  <si>
    <t>ATVET College, Dilla</t>
  </si>
  <si>
    <t>Site_179</t>
  </si>
  <si>
    <t>Wolaita Sodo University (WSU) Research and Practical Farm</t>
  </si>
  <si>
    <t>Site_180</t>
  </si>
  <si>
    <t>Hawassa University, Hawassa</t>
  </si>
  <si>
    <t>Site_181</t>
  </si>
  <si>
    <t>Areka Agricultural Research Centre, Belg</t>
  </si>
  <si>
    <t>Site_182</t>
  </si>
  <si>
    <t>Areka Agricultural Research Centre, Meher</t>
  </si>
  <si>
    <t>Site_183</t>
  </si>
  <si>
    <t>Sinana ARC</t>
  </si>
  <si>
    <t>Site_184</t>
  </si>
  <si>
    <t>Asasa RS</t>
  </si>
  <si>
    <t>Site_185</t>
  </si>
  <si>
    <t>Teppi National Spice Research Centre (TNSRC)</t>
  </si>
  <si>
    <t>Site_186</t>
  </si>
  <si>
    <t>Sekota Dray-Land ARC, Sekota</t>
  </si>
  <si>
    <t>Site_187</t>
  </si>
  <si>
    <t>ATVET College,Agarfa</t>
  </si>
  <si>
    <t>Site_188</t>
  </si>
  <si>
    <t>Bekoji RS</t>
  </si>
  <si>
    <t>Site_189</t>
  </si>
  <si>
    <t>Bekoji</t>
  </si>
  <si>
    <t>Site_190</t>
  </si>
  <si>
    <t>Alage ATVETC</t>
  </si>
  <si>
    <t>Site_191</t>
  </si>
  <si>
    <t>Jimma Agricultural Research Center (JARC)</t>
  </si>
  <si>
    <t>Site_192</t>
  </si>
  <si>
    <t>Jimma University College of Agriculture and Veterinary Medicine</t>
  </si>
  <si>
    <t>Site_193</t>
  </si>
  <si>
    <t>Kulumsa Agricultural Research Center, IAR,  Bekoji</t>
  </si>
  <si>
    <t>Site_194</t>
  </si>
  <si>
    <t>ARDU, Asella</t>
  </si>
  <si>
    <t>Site_195</t>
  </si>
  <si>
    <t>College of Agriculture and Environmental Science, Arsi University</t>
  </si>
  <si>
    <t>Site_196</t>
  </si>
  <si>
    <t>Ziway Station</t>
  </si>
  <si>
    <t>Site_197</t>
  </si>
  <si>
    <t>Arsi University</t>
  </si>
  <si>
    <t>Site_198</t>
  </si>
  <si>
    <t>Baide station, Konso Woreda</t>
  </si>
  <si>
    <t>Site_199</t>
  </si>
  <si>
    <t>Kulumsa</t>
  </si>
  <si>
    <t>Site_200</t>
  </si>
  <si>
    <t>Melkassa ARC</t>
  </si>
  <si>
    <t>Site_201</t>
  </si>
  <si>
    <t>Dambi Dollo University</t>
  </si>
  <si>
    <t>Site_202</t>
  </si>
  <si>
    <t>Debre Zeit</t>
  </si>
  <si>
    <t>Site_203</t>
  </si>
  <si>
    <t>ILRI, Debre Zeit</t>
  </si>
  <si>
    <t>Site_204</t>
  </si>
  <si>
    <t>Guder Farm Development Centre</t>
  </si>
  <si>
    <t>Site_205</t>
  </si>
  <si>
    <t>Ambo University</t>
  </si>
  <si>
    <t>Site_206</t>
  </si>
  <si>
    <t>ILRI, Addis Ababa</t>
  </si>
  <si>
    <t>Site_207</t>
  </si>
  <si>
    <t>Addis Ababa University</t>
  </si>
  <si>
    <t>Site_208</t>
  </si>
  <si>
    <t>International Livestock Centre for Africa</t>
  </si>
  <si>
    <t>Site_209</t>
  </si>
  <si>
    <t>Ginchi ARS</t>
  </si>
  <si>
    <t>Site_210</t>
  </si>
  <si>
    <t>Shola</t>
  </si>
  <si>
    <t>Site_211</t>
  </si>
  <si>
    <t>EIAR Holetta ARS</t>
  </si>
  <si>
    <t>Site_212</t>
  </si>
  <si>
    <t>Holetta Agricultural Research Center</t>
  </si>
  <si>
    <t>Site_213</t>
  </si>
  <si>
    <t>Bako ARC, Oromia</t>
  </si>
  <si>
    <t>Site_214</t>
  </si>
  <si>
    <t>Bako ATVETC</t>
  </si>
  <si>
    <t>Site_215</t>
  </si>
  <si>
    <t>Fedis ARC</t>
  </si>
  <si>
    <t>Site_216</t>
  </si>
  <si>
    <t>Alemaya University Hirna Station</t>
  </si>
  <si>
    <t>Site_217</t>
  </si>
  <si>
    <t>Hirna ARC</t>
  </si>
  <si>
    <t>Site_218</t>
  </si>
  <si>
    <t>ARC Babillae</t>
  </si>
  <si>
    <t>Site_219</t>
  </si>
  <si>
    <t>Werer Agricultural Research Center (WARC)</t>
  </si>
  <si>
    <t>Site_220</t>
  </si>
  <si>
    <t>Haramaya ARC</t>
  </si>
  <si>
    <t>Site_221</t>
  </si>
  <si>
    <t>Haramaya University</t>
  </si>
  <si>
    <t>Site_222</t>
  </si>
  <si>
    <t>Kombolcha ATVETC</t>
  </si>
  <si>
    <t>Site_223</t>
  </si>
  <si>
    <t>Guduru Animal Production and Research Center,Wollega University</t>
  </si>
  <si>
    <t>Site_224</t>
  </si>
  <si>
    <t>Nejo ATVET College</t>
  </si>
  <si>
    <t>Site_225</t>
  </si>
  <si>
    <t>Debre Birhan Agricultural Research Center</t>
  </si>
  <si>
    <t>Site_226</t>
  </si>
  <si>
    <t>Enewari Field Station</t>
  </si>
  <si>
    <t>Site_227</t>
  </si>
  <si>
    <t>Salga sheep farm in Assosa district, Benishangul Gumuz Regional State</t>
  </si>
  <si>
    <t>Site_228</t>
  </si>
  <si>
    <t>Markos University Research and Demonstration Farm</t>
  </si>
  <si>
    <t>Site_229</t>
  </si>
  <si>
    <t>Pawe ARC</t>
  </si>
  <si>
    <t>Site_230</t>
  </si>
  <si>
    <t>Chefa</t>
  </si>
  <si>
    <t>Site_231</t>
  </si>
  <si>
    <t>Haik Agricultural Research Sub- Center, South Wollo</t>
  </si>
  <si>
    <t>Site_232</t>
  </si>
  <si>
    <t>Kombolcha ATVETC, South Wollo</t>
  </si>
  <si>
    <t>Site_233</t>
  </si>
  <si>
    <t>Adet Agricultural Research Center</t>
  </si>
  <si>
    <t>Site_234</t>
  </si>
  <si>
    <t>Mecha</t>
  </si>
  <si>
    <t>Site_235</t>
  </si>
  <si>
    <t>Andassa livestock research center; ALRC</t>
  </si>
  <si>
    <t>Site_236</t>
  </si>
  <si>
    <t>Bahir Dar University</t>
  </si>
  <si>
    <t>Site_237</t>
  </si>
  <si>
    <t>Zenzelma Campus, Bahir Dar University</t>
  </si>
  <si>
    <t>Zenzelima Campus, Bahir Dar University</t>
  </si>
  <si>
    <t>Site_238</t>
  </si>
  <si>
    <t>Sirinka ARC</t>
  </si>
  <si>
    <t>Site_239</t>
  </si>
  <si>
    <t>Wereta</t>
  </si>
  <si>
    <t>Site_240</t>
  </si>
  <si>
    <t>Alamata ARC</t>
  </si>
  <si>
    <t>Site_241</t>
  </si>
  <si>
    <t>Shinta experimental field, University of Gondar</t>
  </si>
  <si>
    <t>Site_242</t>
  </si>
  <si>
    <t>Sekota</t>
  </si>
  <si>
    <t>Site_243</t>
  </si>
  <si>
    <t>Maichew</t>
  </si>
  <si>
    <t>ATVET, Maychew</t>
  </si>
  <si>
    <t>Site_244</t>
  </si>
  <si>
    <t>Adigudem</t>
  </si>
  <si>
    <t>Site_245</t>
  </si>
  <si>
    <t>Abergelle ARC Farm</t>
  </si>
  <si>
    <t>Site_246</t>
  </si>
  <si>
    <t>Agbe Goat Research Station, Tembien</t>
  </si>
  <si>
    <t>Site_247</t>
  </si>
  <si>
    <t>Mekelle University</t>
  </si>
  <si>
    <t>Site_248</t>
  </si>
  <si>
    <t>Hagere Selam, May Zegzeg</t>
  </si>
  <si>
    <t>Site_249</t>
  </si>
  <si>
    <t>Gule Sub-watershed</t>
  </si>
  <si>
    <t>Site_250</t>
  </si>
  <si>
    <t>Aksum University Shire Campus, Shire</t>
  </si>
  <si>
    <t>Site_251</t>
  </si>
  <si>
    <t>Dura Farmers Training Center</t>
  </si>
  <si>
    <t>Site_252</t>
  </si>
  <si>
    <t>Humera Agricultural Research Center</t>
  </si>
  <si>
    <t>Site_253</t>
  </si>
  <si>
    <t>Adami Tulu Agricultural Research Center</t>
  </si>
  <si>
    <t>Site_254</t>
  </si>
  <si>
    <t>Old Yundum Tandako Station</t>
  </si>
  <si>
    <t>Site_255</t>
  </si>
  <si>
    <t>ITC HQ, Kerr Serigne</t>
  </si>
  <si>
    <t>Site_256</t>
  </si>
  <si>
    <t>Sapu- Flat</t>
  </si>
  <si>
    <t>Site_257</t>
  </si>
  <si>
    <t>Sapu- Sloped</t>
  </si>
  <si>
    <t>Site_258</t>
  </si>
  <si>
    <t>Yundum Upland</t>
  </si>
  <si>
    <t>Site_259</t>
  </si>
  <si>
    <t>CSIR-CRI- Aiyinasi Ellembelle</t>
  </si>
  <si>
    <t>Site_260</t>
  </si>
  <si>
    <t>CSIR-CRI- Ehiamadwen Jomoro</t>
  </si>
  <si>
    <t>Site_261</t>
  </si>
  <si>
    <t>University of Cape Coast</t>
  </si>
  <si>
    <t>Site_262</t>
  </si>
  <si>
    <t>Teaching and Research Farm of the School of Agriculture, University of Cape Coast</t>
  </si>
  <si>
    <t>Site_263</t>
  </si>
  <si>
    <t>Breman</t>
  </si>
  <si>
    <t>Site_264</t>
  </si>
  <si>
    <t>CSIR, Achimota</t>
  </si>
  <si>
    <t>Site_265</t>
  </si>
  <si>
    <t>University of Ghana Farm, Accra</t>
  </si>
  <si>
    <t>Site_266</t>
  </si>
  <si>
    <t>Livestock and Poultry Research Centre (LIPREC), University of Ghana</t>
  </si>
  <si>
    <t>Site_267</t>
  </si>
  <si>
    <t>Animal Production Experimental Farm, Nuclear Research Center (Egypt)</t>
  </si>
  <si>
    <t>Site_268</t>
  </si>
  <si>
    <t>Biotechnology and Nuclear Agriculture Research Insititute (BNARI) research farm</t>
  </si>
  <si>
    <t>Site_269</t>
  </si>
  <si>
    <t>Oil Palm Research Institute, Kusi</t>
  </si>
  <si>
    <t>Site_270</t>
  </si>
  <si>
    <t>Kpong</t>
  </si>
  <si>
    <t>Site_271</t>
  </si>
  <si>
    <t>University of Ghana ARC</t>
  </si>
  <si>
    <t>Site_272</t>
  </si>
  <si>
    <t>FOHCREC, Kade</t>
  </si>
  <si>
    <t>Site_273</t>
  </si>
  <si>
    <t>SIREC-UG, kpong</t>
  </si>
  <si>
    <t>Site_274</t>
  </si>
  <si>
    <t>CRIG, New Tafo, Akyem</t>
  </si>
  <si>
    <t>Site_275</t>
  </si>
  <si>
    <t>Juaso</t>
  </si>
  <si>
    <t>Site_276</t>
  </si>
  <si>
    <t>Ho Polytechnic</t>
  </si>
  <si>
    <t>Site_277</t>
  </si>
  <si>
    <t>Faculty of Renewable Natural Resources farm at KNUST, Kumasi</t>
  </si>
  <si>
    <t>Site_278</t>
  </si>
  <si>
    <t>Agricultural Research Station, Kwame Nkrumah University of Science and Technology</t>
  </si>
  <si>
    <t>Site_279</t>
  </si>
  <si>
    <t>Central Agricultural Station, Kwadaso, Kumasi</t>
  </si>
  <si>
    <t>Site_280</t>
  </si>
  <si>
    <t>KNUST, Kumasi</t>
  </si>
  <si>
    <t>Site_281</t>
  </si>
  <si>
    <t>MFA Experimental Site, Kpeve</t>
  </si>
  <si>
    <t>Site_282</t>
  </si>
  <si>
    <t>CRI Fumesua</t>
  </si>
  <si>
    <t>Site_283</t>
  </si>
  <si>
    <t>Kpeve AES</t>
  </si>
  <si>
    <t>Site_284</t>
  </si>
  <si>
    <t>Kwadaso</t>
  </si>
  <si>
    <t>Site_285</t>
  </si>
  <si>
    <t>University of Energy,Dormaa Ahenkro Campus</t>
  </si>
  <si>
    <t>Site_286</t>
  </si>
  <si>
    <t>Ejura Agricultural College</t>
  </si>
  <si>
    <t>Site_287</t>
  </si>
  <si>
    <t>Ejura</t>
  </si>
  <si>
    <t>Site_288</t>
  </si>
  <si>
    <t>Nkwanta ARS</t>
  </si>
  <si>
    <t>Site_289</t>
  </si>
  <si>
    <t>University for Development Studies, Nyankpala Campus</t>
  </si>
  <si>
    <t>Site_290</t>
  </si>
  <si>
    <t>SARI, Ghana</t>
  </si>
  <si>
    <t>Site_291</t>
  </si>
  <si>
    <t>Tamale</t>
  </si>
  <si>
    <t>Site_292</t>
  </si>
  <si>
    <t>CSIR, Nyankpala</t>
  </si>
  <si>
    <t>Site_293</t>
  </si>
  <si>
    <t>CSIR-SARI</t>
  </si>
  <si>
    <t>Site_294</t>
  </si>
  <si>
    <t>SARI, Nyankpala</t>
  </si>
  <si>
    <t>Site_295</t>
  </si>
  <si>
    <t>CSIR-SARI Wa Station</t>
  </si>
  <si>
    <t>Site_296</t>
  </si>
  <si>
    <t>Bolgatanga</t>
  </si>
  <si>
    <t>Site_297</t>
  </si>
  <si>
    <t>Bongo Irrigation Scheme</t>
  </si>
  <si>
    <t>Site_298</t>
  </si>
  <si>
    <t>Council for Scientific Research - Manga Station</t>
  </si>
  <si>
    <t>Site_299</t>
  </si>
  <si>
    <t>CRRAB Bordo, Kankan</t>
  </si>
  <si>
    <t>Site_300</t>
  </si>
  <si>
    <t>Bareng ARS</t>
  </si>
  <si>
    <t>Site_301</t>
  </si>
  <si>
    <t>Centro Universitario Regional del Litoral Atlántico (CURLA), La Ceiba</t>
  </si>
  <si>
    <t>Site_302</t>
  </si>
  <si>
    <t>India</t>
  </si>
  <si>
    <t>University of Agricultural Sciences, Bangalore</t>
  </si>
  <si>
    <t>Site_303</t>
  </si>
  <si>
    <t>Agricultural Research Station, University of Agricultural Sciences, GKVK campus, Bengaluru, Karnataka.</t>
  </si>
  <si>
    <t>Site_304</t>
  </si>
  <si>
    <t>OUAT, Bhubaneswar</t>
  </si>
  <si>
    <t>Site_305</t>
  </si>
  <si>
    <t>Central Rice Research Institute, Cuttack-Experimental Farm</t>
  </si>
  <si>
    <t>Site_306</t>
  </si>
  <si>
    <t>Dr. Pnjabrao Deshmukh Krishi Vidyapeeth Research Farm</t>
  </si>
  <si>
    <t>Site_307</t>
  </si>
  <si>
    <t>CRIJAF, Barrackpore, West Bengal</t>
  </si>
  <si>
    <t>Site_308</t>
  </si>
  <si>
    <t>JNKVV-Experimental Farm</t>
  </si>
  <si>
    <t>Site_309</t>
  </si>
  <si>
    <t>ICAR, Bhopal</t>
  </si>
  <si>
    <t>Site_310</t>
  </si>
  <si>
    <t>Dryland Research Station, Sardar Krushi Nagar, Gujarat</t>
  </si>
  <si>
    <t>Site_311</t>
  </si>
  <si>
    <t>Birsa Agricultural University</t>
  </si>
  <si>
    <t>Site_312</t>
  </si>
  <si>
    <t>Banaras Hindu University farm (BHU), Varanasi</t>
  </si>
  <si>
    <t>Site_313</t>
  </si>
  <si>
    <t>Banaras Hindu University, Varanasi</t>
  </si>
  <si>
    <t>Site_314</t>
  </si>
  <si>
    <t>Rajendra Agricultural University</t>
  </si>
  <si>
    <t>Site_315</t>
  </si>
  <si>
    <t>Indian Agricultural Research Institute, New Delhi</t>
  </si>
  <si>
    <t>Site_316</t>
  </si>
  <si>
    <t>Pant University of Agriculture and Technology</t>
  </si>
  <si>
    <t>Site_317</t>
  </si>
  <si>
    <t>Indian Institute of Farming Systems Research (IIFSR), Modipuram</t>
  </si>
  <si>
    <t>Site_318</t>
  </si>
  <si>
    <t>ICAR-Vivekananda Parvatiya Krishi Anusandhan Sansthan (VPKAS), Almora</t>
  </si>
  <si>
    <t>Site_319</t>
  </si>
  <si>
    <t>ICAR-Vivekananda Experimental Farm</t>
  </si>
  <si>
    <t>Site_320</t>
  </si>
  <si>
    <t>VPKAS Experimental Farm</t>
  </si>
  <si>
    <t>Site_321</t>
  </si>
  <si>
    <t>Vivekananda Institute of Hill Agriculture</t>
  </si>
  <si>
    <t>Site_322</t>
  </si>
  <si>
    <t>Punjab Agricultural University (PAU), Ludhiana.</t>
  </si>
  <si>
    <t>Site_323</t>
  </si>
  <si>
    <t>CSKHPKV-Experimental Farm</t>
  </si>
  <si>
    <t>Site_324</t>
  </si>
  <si>
    <t>College of Agriculture, Chaudhary Sarwan Kumar Himachal Pradesh Agricultural University, Palampur, HP,</t>
  </si>
  <si>
    <t>Site_325</t>
  </si>
  <si>
    <t xml:space="preserve">India </t>
  </si>
  <si>
    <t>RRSKA, Kandi</t>
  </si>
  <si>
    <t>Site_326</t>
  </si>
  <si>
    <t>IDESSA, Institut des Savanes</t>
  </si>
  <si>
    <t>Site_327</t>
  </si>
  <si>
    <t>Sangoué Forest Station</t>
  </si>
  <si>
    <t>Site_328</t>
  </si>
  <si>
    <t>CSRS Bringakro</t>
  </si>
  <si>
    <t>Site_329</t>
  </si>
  <si>
    <t>CNRA, Man</t>
  </si>
  <si>
    <t>Site_330</t>
  </si>
  <si>
    <t>Bouake</t>
  </si>
  <si>
    <t>Site_331</t>
  </si>
  <si>
    <t>Mbe</t>
  </si>
  <si>
    <t>Site_332</t>
  </si>
  <si>
    <t>National Polytechnic Institute Felix Houphouët Boigny (INP-HB)</t>
  </si>
  <si>
    <t>Site_333</t>
  </si>
  <si>
    <t>Ferkessedougou</t>
  </si>
  <si>
    <t>Site_334</t>
  </si>
  <si>
    <t>KARI Mtwapa</t>
  </si>
  <si>
    <t>Site_335</t>
  </si>
  <si>
    <t>Pwani University, Kilife</t>
  </si>
  <si>
    <t>Site_336</t>
  </si>
  <si>
    <t>Taita Hills</t>
  </si>
  <si>
    <t>Site_337</t>
  </si>
  <si>
    <t>KARI, Kiboko</t>
  </si>
  <si>
    <t>Site_338</t>
  </si>
  <si>
    <t>Kampi ya Mawe Agricultural Field Station</t>
  </si>
  <si>
    <t>Site_339</t>
  </si>
  <si>
    <t>KALRO, Katumani Research Centre</t>
  </si>
  <si>
    <t>Site_340</t>
  </si>
  <si>
    <t>KARI, Katumani (ICRAF Machakos)</t>
  </si>
  <si>
    <t>Site_341</t>
  </si>
  <si>
    <t>IRLI, Nairobi</t>
  </si>
  <si>
    <t>Site_342</t>
  </si>
  <si>
    <t>UoN, Kabete</t>
  </si>
  <si>
    <t>Site_343</t>
  </si>
  <si>
    <t>NARL, Kabete</t>
  </si>
  <si>
    <t>Site_344</t>
  </si>
  <si>
    <t>World Agroforestry Centre Nairobi (ICRAF)</t>
  </si>
  <si>
    <t>Site_345</t>
  </si>
  <si>
    <t>ICIPE, Kasarani, Nairobi</t>
  </si>
  <si>
    <t>Site_346</t>
  </si>
  <si>
    <t>Kenyatta University teaching and demonstration farm</t>
  </si>
  <si>
    <t>Site_347</t>
  </si>
  <si>
    <t>Coffee Research Foundation, Ruiru</t>
  </si>
  <si>
    <t>Site_348</t>
  </si>
  <si>
    <t>JKUAT, Thika</t>
  </si>
  <si>
    <t>Site_349</t>
  </si>
  <si>
    <t>JKUAT, Juja</t>
  </si>
  <si>
    <t>Site_350</t>
  </si>
  <si>
    <t>KALRO, Kandara Sub-county</t>
  </si>
  <si>
    <t>Site_351</t>
  </si>
  <si>
    <t>Machanga</t>
  </si>
  <si>
    <t>Site_352</t>
  </si>
  <si>
    <t>KALRO, Naivasha</t>
  </si>
  <si>
    <t>KALRO Naivasha</t>
  </si>
  <si>
    <t>Site_353</t>
  </si>
  <si>
    <t>KALRO, Mwea</t>
  </si>
  <si>
    <t>Site_354</t>
  </si>
  <si>
    <t>Embu District</t>
  </si>
  <si>
    <t>Site_355</t>
  </si>
  <si>
    <t>Don Bosco Boys Secondary, Embu</t>
  </si>
  <si>
    <t>Site_356</t>
  </si>
  <si>
    <t>Catholic Diocese, Homa Bay</t>
  </si>
  <si>
    <t>Site_357</t>
  </si>
  <si>
    <t>University of Embu Agricultural Demonstration Farm</t>
  </si>
  <si>
    <t>Site_358</t>
  </si>
  <si>
    <t>KARLO, Embu</t>
  </si>
  <si>
    <t>Site_359</t>
  </si>
  <si>
    <t>KARI Embu</t>
  </si>
  <si>
    <t>Site_360</t>
  </si>
  <si>
    <t>Kianjuki</t>
  </si>
  <si>
    <t>Site_361</t>
  </si>
  <si>
    <t>ICIPE Campus, Mbita Point</t>
  </si>
  <si>
    <t>Site_362</t>
  </si>
  <si>
    <t>ICIPE, Mbita Point</t>
  </si>
  <si>
    <t>Site_363</t>
  </si>
  <si>
    <t>ICIPE, Mbita Point Field Station</t>
  </si>
  <si>
    <t>Site_364</t>
  </si>
  <si>
    <t>Horticulture Research and Teaching Field</t>
  </si>
  <si>
    <t>Site_365</t>
  </si>
  <si>
    <t>Egerton University Farm, Njoro</t>
  </si>
  <si>
    <t>Site_366</t>
  </si>
  <si>
    <t>Egerton University (Tatton Agricultural Park)</t>
  </si>
  <si>
    <t>Site_367</t>
  </si>
  <si>
    <t>Egerton University Horticulture Teaching and Research Field</t>
  </si>
  <si>
    <t>Site_368</t>
  </si>
  <si>
    <t>KALRO,  Njoro</t>
  </si>
  <si>
    <t>Site_369</t>
  </si>
  <si>
    <t>KALRO/Kirege Primary School, Chuka</t>
  </si>
  <si>
    <t>Site_370</t>
  </si>
  <si>
    <t>Kangutu Primary School</t>
  </si>
  <si>
    <t>Site_371</t>
  </si>
  <si>
    <t>Kaguru Agricultural Training College</t>
  </si>
  <si>
    <t>Site_372</t>
  </si>
  <si>
    <t>Matanya, Laikipia</t>
  </si>
  <si>
    <t>Site_373</t>
  </si>
  <si>
    <t>Maseno Research Station</t>
  </si>
  <si>
    <t>Site_374</t>
  </si>
  <si>
    <t>Maseno Veterinary Farm and Agricultural Training Center</t>
  </si>
  <si>
    <t>Site_375</t>
  </si>
  <si>
    <t>Nyabeda</t>
  </si>
  <si>
    <t>Site_376</t>
  </si>
  <si>
    <t>Sidada</t>
  </si>
  <si>
    <t>Site_377</t>
  </si>
  <si>
    <t>Baringo</t>
  </si>
  <si>
    <t>Site_378</t>
  </si>
  <si>
    <t>Bukura Agricultural College</t>
  </si>
  <si>
    <t>Site_379</t>
  </si>
  <si>
    <t>KALRO, Kakamega</t>
  </si>
  <si>
    <t>Site_380</t>
  </si>
  <si>
    <t>Kakamega Agricultural Research Center</t>
  </si>
  <si>
    <t>Site_381</t>
  </si>
  <si>
    <t>KARI, Kakamega</t>
  </si>
  <si>
    <t>Site_382</t>
  </si>
  <si>
    <t>MMUST Kakamega</t>
  </si>
  <si>
    <t>Site_383</t>
  </si>
  <si>
    <t>Moi University Farm</t>
  </si>
  <si>
    <t>Site_384</t>
  </si>
  <si>
    <t>Mpala Ranch, Laikipia</t>
  </si>
  <si>
    <t>Site_385</t>
  </si>
  <si>
    <t>KARI, Alupe</t>
  </si>
  <si>
    <t>Site_386</t>
  </si>
  <si>
    <t>University of Eldoret</t>
  </si>
  <si>
    <t>Site_387</t>
  </si>
  <si>
    <t>Mabanga Farmers Training Center-Mabanga</t>
  </si>
  <si>
    <t>Site_388</t>
  </si>
  <si>
    <t>KALRO, Baringo</t>
  </si>
  <si>
    <t>Site_389</t>
  </si>
  <si>
    <t>Kaberwa Forest Station, Mount Elgon</t>
  </si>
  <si>
    <t>Site_390</t>
  </si>
  <si>
    <t>Manor House Agricultural Center (Manor House)-Trans-Nzoia</t>
  </si>
  <si>
    <t>Site_391</t>
  </si>
  <si>
    <t>Vi-Agroforestry Research and Demonstration Farm Kitale</t>
  </si>
  <si>
    <t>Site_392</t>
  </si>
  <si>
    <t>KARI, Kitale</t>
  </si>
  <si>
    <t>Site_393</t>
  </si>
  <si>
    <t>Sebha ARS</t>
  </si>
  <si>
    <t>Site_394</t>
  </si>
  <si>
    <t>NGO GRENT, Ambovombe</t>
  </si>
  <si>
    <t>Site_395</t>
  </si>
  <si>
    <t>Center for Rural Development and Applied Research</t>
  </si>
  <si>
    <t>Site_396</t>
  </si>
  <si>
    <t>TAFA Antsirabe</t>
  </si>
  <si>
    <t>Site_397</t>
  </si>
  <si>
    <t>Ivory Station</t>
  </si>
  <si>
    <t>Site_398</t>
  </si>
  <si>
    <t>CDIA Beforona</t>
  </si>
  <si>
    <t>Site_399</t>
  </si>
  <si>
    <t>National Research Center for Rural Development, FOFIFA</t>
  </si>
  <si>
    <t>Site_400</t>
  </si>
  <si>
    <t>Kasinthula ARC, Chikwawa</t>
  </si>
  <si>
    <t>Site_401</t>
  </si>
  <si>
    <t>Bvumbwe</t>
  </si>
  <si>
    <t>Site_402</t>
  </si>
  <si>
    <t>Makoka ARS, Zomba</t>
  </si>
  <si>
    <t>Site_403</t>
  </si>
  <si>
    <t>Domasi Irrigation Scheme</t>
  </si>
  <si>
    <t>Site_404</t>
  </si>
  <si>
    <t>National Aquaculture Centre, Domasi</t>
  </si>
  <si>
    <t>Site_405</t>
  </si>
  <si>
    <t>Bembeke RS</t>
  </si>
  <si>
    <t>Site_406</t>
  </si>
  <si>
    <t>LUANAR Bunda College</t>
  </si>
  <si>
    <t>LUANAR Bunda College Aquaculture Ponds</t>
  </si>
  <si>
    <t>Site_407</t>
  </si>
  <si>
    <t>Chitedze ARS (LT CA Trial)</t>
  </si>
  <si>
    <t>Chitedze ARS-Candida;Chitedze ARS-Vogelii</t>
  </si>
  <si>
    <t>Site_408</t>
  </si>
  <si>
    <t>Kandiyani</t>
  </si>
  <si>
    <t>Site_409</t>
  </si>
  <si>
    <t>Chitala</t>
  </si>
  <si>
    <t>Site_410</t>
  </si>
  <si>
    <t>Lifuwu</t>
  </si>
  <si>
    <t>Site_411</t>
  </si>
  <si>
    <t>Nachisaka Extension Planning-(EPA)</t>
  </si>
  <si>
    <t>Site_412</t>
  </si>
  <si>
    <t>Mbawa</t>
  </si>
  <si>
    <t>Site_413</t>
  </si>
  <si>
    <t>Lunyangwa</t>
  </si>
  <si>
    <t>Site_414</t>
  </si>
  <si>
    <t>Finkolo</t>
  </si>
  <si>
    <t>Site_415</t>
  </si>
  <si>
    <t>ICRISAT, Samanko</t>
  </si>
  <si>
    <t>Site_416</t>
  </si>
  <si>
    <t>Ntarla ARS</t>
  </si>
  <si>
    <t>Site_417</t>
  </si>
  <si>
    <t>Sotuba Agronomic Research Station, Bamako</t>
  </si>
  <si>
    <t>Site_418</t>
  </si>
  <si>
    <t>Cinzana ARS</t>
  </si>
  <si>
    <t>Site_419</t>
  </si>
  <si>
    <t>Campus El Cerrillo Piedras Blancas</t>
  </si>
  <si>
    <t>Site_420</t>
  </si>
  <si>
    <t>Instituto Nacional de Investigaciones Forestales Agricolas y Pecuarias (INIFAP), CEVAMEX</t>
  </si>
  <si>
    <t>Site_421</t>
  </si>
  <si>
    <t>Department of Irrigation of the Chapingo Autonomous University, Experimental plot</t>
  </si>
  <si>
    <t>Site_422</t>
  </si>
  <si>
    <t>CIMMYT, El Batán Experimental Station</t>
  </si>
  <si>
    <t>El Batán Experimental Estation of CIMMYT;CIMMYT, El Batán</t>
  </si>
  <si>
    <t>Site_423</t>
  </si>
  <si>
    <t>Escuela Superior de Apan</t>
  </si>
  <si>
    <t>Site_424</t>
  </si>
  <si>
    <t>Instituto Nacional de Investigaciones Forestales Agricolas y Pecuarias (INIFAP), Celaya</t>
  </si>
  <si>
    <t>Site_425</t>
  </si>
  <si>
    <t>Ex-Hacienda El Copal, Universidad de Guanajuato in Irapuato</t>
  </si>
  <si>
    <t>Site_426</t>
  </si>
  <si>
    <t>San Luis Experiment Station, INIFAP</t>
  </si>
  <si>
    <t>Site_427</t>
  </si>
  <si>
    <t>Universidad Autonoma Agraria Antonio Narro, Saltillo</t>
  </si>
  <si>
    <t>Site_428</t>
  </si>
  <si>
    <t>La Laguna Experimental Station, INIFAP</t>
  </si>
  <si>
    <t>Site_429</t>
  </si>
  <si>
    <t>Instituto Nacional De Investigaciones Forestales, Rio Bravo experimental site</t>
  </si>
  <si>
    <t>Site_430</t>
  </si>
  <si>
    <t>CIMMYT’s Norman E. Borlaug experiment station</t>
  </si>
  <si>
    <t>Site_431</t>
  </si>
  <si>
    <t>INRA, Foum el Oued</t>
  </si>
  <si>
    <t>Site_432</t>
  </si>
  <si>
    <t>Complex of Horticulture, Agadir</t>
  </si>
  <si>
    <t>Site_433</t>
  </si>
  <si>
    <t>Tafilalet AES (SMVAT)</t>
  </si>
  <si>
    <t>Site_434</t>
  </si>
  <si>
    <t>Tessaout Research Station</t>
  </si>
  <si>
    <t>Site_435</t>
  </si>
  <si>
    <t>INRA Saada</t>
  </si>
  <si>
    <t>Site_436</t>
  </si>
  <si>
    <t>INRA, Tassout</t>
  </si>
  <si>
    <t>Site_437</t>
  </si>
  <si>
    <t>INRA, Tadla</t>
  </si>
  <si>
    <t>Site_438</t>
  </si>
  <si>
    <t>INRA, Settat</t>
  </si>
  <si>
    <t>Site_439</t>
  </si>
  <si>
    <t>INRA, Sidi El Aydi</t>
  </si>
  <si>
    <t>Site_440</t>
  </si>
  <si>
    <t>ICARDA, Sidi El Aidi</t>
  </si>
  <si>
    <t>Site_441</t>
  </si>
  <si>
    <t>INRA, Merchouch</t>
  </si>
  <si>
    <t>Site_442</t>
  </si>
  <si>
    <t>ICARDA, Merchouch</t>
  </si>
  <si>
    <t>Site_443</t>
  </si>
  <si>
    <t>NSA, Meknes</t>
  </si>
  <si>
    <t>Site_444</t>
  </si>
  <si>
    <t>IAV Hassan II Gharb Experimental Station</t>
  </si>
  <si>
    <t>Site_445</t>
  </si>
  <si>
    <t>Institut Agronomique et Vétérinaire Hassan II, Rabat</t>
  </si>
  <si>
    <t>Site_446</t>
  </si>
  <si>
    <t>INRA, Sidi Allal Tazi</t>
  </si>
  <si>
    <t>Site_447</t>
  </si>
  <si>
    <t>University Center of Changalane</t>
  </si>
  <si>
    <t>Site_448</t>
  </si>
  <si>
    <t>Umbeluzi Research Station</t>
  </si>
  <si>
    <t>Site_449</t>
  </si>
  <si>
    <t>Matola</t>
  </si>
  <si>
    <t>Site_450</t>
  </si>
  <si>
    <t>CEDAS, Sábiè Agronomic Centre</t>
  </si>
  <si>
    <t>CEDAS, Sabie</t>
  </si>
  <si>
    <t>Sábiè Agronomic Centre, CEDAS</t>
  </si>
  <si>
    <t>Site_451</t>
  </si>
  <si>
    <t>Site_452</t>
  </si>
  <si>
    <t>Agronomy and Forestry Engineering Experimental Station, Sábie Village</t>
  </si>
  <si>
    <t>Site_453</t>
  </si>
  <si>
    <t>NARI, Chokwé</t>
  </si>
  <si>
    <t>Site_454</t>
  </si>
  <si>
    <t>Nhacoongo Research Station, Agricultural Research Institute of Mozambique (IIAM)</t>
  </si>
  <si>
    <t>IIAM, Nhacoongo</t>
  </si>
  <si>
    <t>Nhacoongo Research Station experimental farm of the Agricultural Research Institute of Mozambique (IIAM)</t>
  </si>
  <si>
    <t>Site_455</t>
  </si>
  <si>
    <t>Joint Aid Management Life, Vilankulo</t>
  </si>
  <si>
    <t>JAM-Life, Vilankulo</t>
  </si>
  <si>
    <t>Joint Aid Management Life (JAM-Life), Vilankulo</t>
  </si>
  <si>
    <t>Site_456</t>
  </si>
  <si>
    <t>Sussundenga Research Station</t>
  </si>
  <si>
    <t>Site_457</t>
  </si>
  <si>
    <t>ISPM, Manica</t>
  </si>
  <si>
    <t>Site_458</t>
  </si>
  <si>
    <t xml:space="preserve">Experimental Field  of University of Namibia, Ogongo Campus </t>
  </si>
  <si>
    <t>Site_459</t>
  </si>
  <si>
    <t xml:space="preserve">Namibia </t>
  </si>
  <si>
    <t>John Pandeni Research Station</t>
  </si>
  <si>
    <t>Site_460</t>
  </si>
  <si>
    <t>Nepal</t>
  </si>
  <si>
    <t>Regional Agricultural Research Station, Parwanipur, Nepal.</t>
  </si>
  <si>
    <t>Site_461</t>
  </si>
  <si>
    <t>National Wheat Research Program, Bhairahawa</t>
  </si>
  <si>
    <t>Site_462</t>
  </si>
  <si>
    <t>La Compañía experimental station</t>
  </si>
  <si>
    <t>Site_463</t>
  </si>
  <si>
    <t>Gaya Station</t>
  </si>
  <si>
    <t>Site_464</t>
  </si>
  <si>
    <t>CERRA, Maradi</t>
  </si>
  <si>
    <t>Site_465</t>
  </si>
  <si>
    <t>Kalapate ARS</t>
  </si>
  <si>
    <t>Site_466</t>
  </si>
  <si>
    <t>Breeding Centre of Ibecetan</t>
  </si>
  <si>
    <t>Site_467</t>
  </si>
  <si>
    <t>ICRISAT Sahelian Centre, Sadore</t>
  </si>
  <si>
    <t>Site_468</t>
  </si>
  <si>
    <t>ICRISAT, Sadore</t>
  </si>
  <si>
    <t>Site_469</t>
  </si>
  <si>
    <t>CNRA, Niger</t>
  </si>
  <si>
    <t>Site_470</t>
  </si>
  <si>
    <t>ICRISAT, Niamey</t>
  </si>
  <si>
    <t>Site_471</t>
  </si>
  <si>
    <t>INRAN N'Dounga</t>
  </si>
  <si>
    <t>Site_472</t>
  </si>
  <si>
    <t>INRAN, Konni</t>
  </si>
  <si>
    <t>Site_473</t>
  </si>
  <si>
    <t>INRAN, Maradi</t>
  </si>
  <si>
    <t>Site_474</t>
  </si>
  <si>
    <t>Birni N'Konni</t>
  </si>
  <si>
    <t>Site_475</t>
  </si>
  <si>
    <t>Ouallam</t>
  </si>
  <si>
    <t>Site_476</t>
  </si>
  <si>
    <t>Teaching and Research Farm of Federal Polytechnic, Bali B ward</t>
  </si>
  <si>
    <t>Site_477</t>
  </si>
  <si>
    <t>Teaching and Research Farm, Faculty of Agriculture, Kaduna State University, Nigeria</t>
  </si>
  <si>
    <t>Site_478</t>
  </si>
  <si>
    <t>IITA, Onne</t>
  </si>
  <si>
    <t>Site_479</t>
  </si>
  <si>
    <t>Site_480</t>
  </si>
  <si>
    <t>Teaching and Research Farms, University of Uyo</t>
  </si>
  <si>
    <t>Site_481</t>
  </si>
  <si>
    <t>RSU Teaching &amp; Research Farm, Port Harcourt</t>
  </si>
  <si>
    <t>Site_482</t>
  </si>
  <si>
    <t>University of Port-Harcourt, Teaching and Research Farm</t>
  </si>
  <si>
    <t>Site_483</t>
  </si>
  <si>
    <t>Nnamdi Azikiwe University, Awka, Anambra State</t>
  </si>
  <si>
    <t>Site_484</t>
  </si>
  <si>
    <t>Ministry of Agriculture Demonstration Farm, Yenagoa</t>
  </si>
  <si>
    <t>Site_485</t>
  </si>
  <si>
    <t>University of Calabar</t>
  </si>
  <si>
    <t>Site_486</t>
  </si>
  <si>
    <t>FATR Farm, University of Calabar</t>
  </si>
  <si>
    <t>University of Calabar Teaching &amp; Research Farm;University of Calabar Teaching and Research Farm</t>
  </si>
  <si>
    <t>Site_487</t>
  </si>
  <si>
    <t>Federal University, Gashua</t>
  </si>
  <si>
    <t>Site_488</t>
  </si>
  <si>
    <t>Akwa Ibom State University, Obio Akpa Campus</t>
  </si>
  <si>
    <t>Site_489</t>
  </si>
  <si>
    <t>FUT Teaching and Research Farm, Owerri</t>
  </si>
  <si>
    <t>Site_490</t>
  </si>
  <si>
    <t>FUTO Teaching and Research Farm, Owerri</t>
  </si>
  <si>
    <t>Site_491</t>
  </si>
  <si>
    <t>MOUAU Teaching and Research Farm</t>
  </si>
  <si>
    <t>Site_492</t>
  </si>
  <si>
    <t>MOUA Goat and Sheep Research Unit, Umudike</t>
  </si>
  <si>
    <t>Site_493</t>
  </si>
  <si>
    <t>MOUA Fish Farm, Umudike</t>
  </si>
  <si>
    <t>Site_494</t>
  </si>
  <si>
    <t>Forest Research Institute of Nigeria, Umuahai</t>
  </si>
  <si>
    <t>Site_495</t>
  </si>
  <si>
    <t>Kebbi State University of Science and Technology, Aliero</t>
  </si>
  <si>
    <t>Site_496</t>
  </si>
  <si>
    <t>Agricultural Science Education Unit, DSU, Abraka</t>
  </si>
  <si>
    <t>Site_497</t>
  </si>
  <si>
    <t>NRCRI Research Farm, Umudike</t>
  </si>
  <si>
    <t>Site_498</t>
  </si>
  <si>
    <t>FCA Research Farm, Ishiagu</t>
  </si>
  <si>
    <t>Site_499</t>
  </si>
  <si>
    <t>Cross River State University Agriculture Campus, Obubra</t>
  </si>
  <si>
    <t>Site_500</t>
  </si>
  <si>
    <t>FRIN, Sabopa</t>
  </si>
  <si>
    <t>Site_501</t>
  </si>
  <si>
    <t>Idemili North LGA, Anambara State</t>
  </si>
  <si>
    <t>Site_502</t>
  </si>
  <si>
    <t>Rubber Research Institute,Iyanomo</t>
  </si>
  <si>
    <t>Site_503</t>
  </si>
  <si>
    <t>FRIN, Ikom</t>
  </si>
  <si>
    <t>Site_504</t>
  </si>
  <si>
    <t>Teaching and Research Farm, Enugu-Agbani Campus, ESUT</t>
  </si>
  <si>
    <t>Site_505</t>
  </si>
  <si>
    <t>Enugu State University</t>
  </si>
  <si>
    <t>Site_506</t>
  </si>
  <si>
    <t>Edo State Development Programme Farm, Irrua</t>
  </si>
  <si>
    <t>Site_507</t>
  </si>
  <si>
    <t>Abakaliki</t>
  </si>
  <si>
    <t>Site_508</t>
  </si>
  <si>
    <t>Igbariam</t>
  </si>
  <si>
    <t>Site_509</t>
  </si>
  <si>
    <t>Imo State Polytechnic, Umuagwo</t>
  </si>
  <si>
    <t>Site_510</t>
  </si>
  <si>
    <t>University of Benin Teaching and Research Farm</t>
  </si>
  <si>
    <t>Site_511</t>
  </si>
  <si>
    <t>University of Benin Horticultural Garden</t>
  </si>
  <si>
    <t>Site_512</t>
  </si>
  <si>
    <t>University of Benin Research Farm</t>
  </si>
  <si>
    <t>Site_513</t>
  </si>
  <si>
    <t>LSU, Ojo, Lagos</t>
  </si>
  <si>
    <t>Site_514</t>
  </si>
  <si>
    <t>University of Lagos, Akoka, Lagos</t>
  </si>
  <si>
    <t>Site_515</t>
  </si>
  <si>
    <t>Small Ruminant Research Farm, Yaba College</t>
  </si>
  <si>
    <t>Site_516</t>
  </si>
  <si>
    <t>Federal College of Education (Technical), Bichi, Kano</t>
  </si>
  <si>
    <t>Site_517</t>
  </si>
  <si>
    <t>Teaching and Research Farm, Ambrose Alli University, Ekpoma</t>
  </si>
  <si>
    <t>Site_518</t>
  </si>
  <si>
    <t>FRIN, Ore</t>
  </si>
  <si>
    <t>Site_519</t>
  </si>
  <si>
    <t>Animal Science Unit in Department of Agricultural Science, of Tai Solarin University of Education, Ijagun.</t>
  </si>
  <si>
    <t>Site_520</t>
  </si>
  <si>
    <t>Gambari</t>
  </si>
  <si>
    <t>Site_521</t>
  </si>
  <si>
    <t>FRIN, Gambari</t>
  </si>
  <si>
    <t>Site_522</t>
  </si>
  <si>
    <t>Department of Animal Science, Federal University Gashua, Yobe State</t>
  </si>
  <si>
    <t>Site_523</t>
  </si>
  <si>
    <t>IITA, Ikenne</t>
  </si>
  <si>
    <t>Site_524</t>
  </si>
  <si>
    <t>IAR&amp;T, Ikenne</t>
  </si>
  <si>
    <t>Site_525</t>
  </si>
  <si>
    <t>Animal Sciences Farm, UN, Nsukka</t>
  </si>
  <si>
    <t>Site_526</t>
  </si>
  <si>
    <t>Institute for Agricultural Research, Ikenne</t>
  </si>
  <si>
    <t>Site_527</t>
  </si>
  <si>
    <t>Agricultural Sciences Farm, UN, Nsukka</t>
  </si>
  <si>
    <t>Site_528</t>
  </si>
  <si>
    <t>University of Nigeria, Nsukka</t>
  </si>
  <si>
    <t>Site_529</t>
  </si>
  <si>
    <t>Teaching and Research Farm of University of Nigeria, Nsukka</t>
  </si>
  <si>
    <t>Site_530</t>
  </si>
  <si>
    <t>Agricultural Research Farm, Adeyemi College, Ondo</t>
  </si>
  <si>
    <t>Site_531</t>
  </si>
  <si>
    <t>Abeokuta</t>
  </si>
  <si>
    <t>Site_532</t>
  </si>
  <si>
    <t>Rufus Giwa Polytechnic Teaching and Research Farm, Owo</t>
  </si>
  <si>
    <t>Site_533</t>
  </si>
  <si>
    <t>Institute of Food Security, Environmental Resources and Agricultural Research</t>
  </si>
  <si>
    <t>Site_534</t>
  </si>
  <si>
    <t>OOU College of Agricultural Science Teaching &amp; Reseach Farm, Ayetoro</t>
  </si>
  <si>
    <t>Site_535</t>
  </si>
  <si>
    <t>FUNAAB, Abeokuta</t>
  </si>
  <si>
    <t>Site_536</t>
  </si>
  <si>
    <t>STEP-B, FUT, Akure</t>
  </si>
  <si>
    <t>Site_537</t>
  </si>
  <si>
    <t>FUT, Akure</t>
  </si>
  <si>
    <t>Site_538</t>
  </si>
  <si>
    <t>Teaching &amp; Research Farm, FUT, Akure</t>
  </si>
  <si>
    <t>Site_539</t>
  </si>
  <si>
    <t>Durante Fish Industries Limited, Ibadan</t>
  </si>
  <si>
    <t>Site_540</t>
  </si>
  <si>
    <t>FCAHPT, Ibadan</t>
  </si>
  <si>
    <t>Site_541</t>
  </si>
  <si>
    <t>IAR&amp;T, Ibadan</t>
  </si>
  <si>
    <t>Site_542</t>
  </si>
  <si>
    <t>NHRI, Ibadan</t>
  </si>
  <si>
    <t>Site_543</t>
  </si>
  <si>
    <t>Ibadan</t>
  </si>
  <si>
    <t>Site_544</t>
  </si>
  <si>
    <t>Idi-Ishin</t>
  </si>
  <si>
    <t>Site_545</t>
  </si>
  <si>
    <t>National Horticultural Research Institute (NIHORT)</t>
  </si>
  <si>
    <t>Site_546</t>
  </si>
  <si>
    <t>University of Ibadan Campus</t>
  </si>
  <si>
    <t>University of Ibadan;University of Ibadan, Ibadan</t>
  </si>
  <si>
    <t>Site_547</t>
  </si>
  <si>
    <t>University of Ibadan Research Farm</t>
  </si>
  <si>
    <t>Site_548</t>
  </si>
  <si>
    <t>Olusegun Obasanjo Centre for Organic Agricultural Research and Development (OOCORD), Ibadan</t>
  </si>
  <si>
    <t>Site_549</t>
  </si>
  <si>
    <t>Small Ruminants Unit of the Livestock Teaching and Research Farm, KSU,  Anyigba</t>
  </si>
  <si>
    <t>Site_550</t>
  </si>
  <si>
    <t>Site_551</t>
  </si>
  <si>
    <t>A</t>
  </si>
  <si>
    <t>OAU Teaching &amp; Research Farm, Ile-Ife</t>
  </si>
  <si>
    <t>Site_552</t>
  </si>
  <si>
    <t>Ado Ekiti</t>
  </si>
  <si>
    <t>Site_553</t>
  </si>
  <si>
    <t>Ekiti State University</t>
  </si>
  <si>
    <t>Site_554</t>
  </si>
  <si>
    <t>FUAM, Makurdi</t>
  </si>
  <si>
    <t>Site_555</t>
  </si>
  <si>
    <t>Federal University, Oye-Ekiti</t>
  </si>
  <si>
    <t>Site_556</t>
  </si>
  <si>
    <t>FUAM Research Farm, Makurdi</t>
  </si>
  <si>
    <t>Site_557</t>
  </si>
  <si>
    <t>Federal University Wukari, Taraba State, Nigeria.</t>
  </si>
  <si>
    <t>Site_558</t>
  </si>
  <si>
    <t>Teaching and Research Farms, Osun State University, Ejigbo</t>
  </si>
  <si>
    <t>Site_559</t>
  </si>
  <si>
    <t>College Research Farm, Ila-Orangun</t>
  </si>
  <si>
    <t>Site_560</t>
  </si>
  <si>
    <t>Landmark University</t>
  </si>
  <si>
    <t>Site_561</t>
  </si>
  <si>
    <t>Teaching and Research Farm of Landmark University Omu-Aran, Kwara State</t>
  </si>
  <si>
    <t>Site_562</t>
  </si>
  <si>
    <t>LAUTECH Farm, Ogbomoso</t>
  </si>
  <si>
    <t>Site_563</t>
  </si>
  <si>
    <t>University of Ilorin Teaching and Research Farm</t>
  </si>
  <si>
    <t>Site_564</t>
  </si>
  <si>
    <t>University of Llorin Teaching &amp; Research Farm</t>
  </si>
  <si>
    <t>Site_565</t>
  </si>
  <si>
    <t>Kwara State University, Malete</t>
  </si>
  <si>
    <t>Site_566</t>
  </si>
  <si>
    <t>Federal Polytechnic Bida Experimental Farm</t>
  </si>
  <si>
    <t>Site_567</t>
  </si>
  <si>
    <t>NCRI Badeggi Farm</t>
  </si>
  <si>
    <t>Site_568</t>
  </si>
  <si>
    <t>FUT, Minna</t>
  </si>
  <si>
    <t>Site_569</t>
  </si>
  <si>
    <t>Gidan Kaura</t>
  </si>
  <si>
    <t>Site_570</t>
  </si>
  <si>
    <t>Authority Irrigation Site, Wushishi</t>
  </si>
  <si>
    <t>Site_571</t>
  </si>
  <si>
    <t>NVRI, Vom</t>
  </si>
  <si>
    <t>Site_572</t>
  </si>
  <si>
    <t>NIFF, New-Bussa</t>
  </si>
  <si>
    <t>Site_573</t>
  </si>
  <si>
    <t>FCWM Teaching and Research Farm, New-Bussa</t>
  </si>
  <si>
    <t>Site_574</t>
  </si>
  <si>
    <t>University of Jos, Jos</t>
  </si>
  <si>
    <t>Site_575</t>
  </si>
  <si>
    <t>ILCA, Kachia Grazing Reserve</t>
  </si>
  <si>
    <t>Site_576</t>
  </si>
  <si>
    <t>Teaching and Research Farm, Adamawa State University, Mubi</t>
  </si>
  <si>
    <t>Site_577</t>
  </si>
  <si>
    <t>Funafuna Cattle Multiplication Ranch</t>
  </si>
  <si>
    <t>Site_578</t>
  </si>
  <si>
    <t>ATBU, Bauchi</t>
  </si>
  <si>
    <t>Site_579</t>
  </si>
  <si>
    <t>FCH Farm, Dadin Kowa</t>
  </si>
  <si>
    <t>Site_580</t>
  </si>
  <si>
    <t>Kurmin Biri</t>
  </si>
  <si>
    <t>Site_581</t>
  </si>
  <si>
    <t>Adamawa</t>
  </si>
  <si>
    <t>Site_582</t>
  </si>
  <si>
    <t>Samaru</t>
  </si>
  <si>
    <t>Site_583</t>
  </si>
  <si>
    <t>IAR/Amadu Bello University, Shika Farm</t>
  </si>
  <si>
    <t>Site_584</t>
  </si>
  <si>
    <t>IAR Farm, Ahmadu Bello University, Samaru</t>
  </si>
  <si>
    <t>Site_585</t>
  </si>
  <si>
    <t>Ahmadu Bello University, Zaria</t>
  </si>
  <si>
    <t>Site_586</t>
  </si>
  <si>
    <t>Experimental Farms of the Institute of Agricultural Research (IAR), Zaria</t>
  </si>
  <si>
    <t>Site_587</t>
  </si>
  <si>
    <t>National Animal Production Research Institute, Shika</t>
  </si>
  <si>
    <t>Site_588</t>
  </si>
  <si>
    <t>NAPRI, Shika</t>
  </si>
  <si>
    <t>Site_589</t>
  </si>
  <si>
    <t>Irrigation Research Station, Kadawa</t>
  </si>
  <si>
    <t>Site_590</t>
  </si>
  <si>
    <t>Teaching and Research Farm, Federal University Dutse</t>
  </si>
  <si>
    <t>Site_591</t>
  </si>
  <si>
    <t>Ramat Polytechnic Teaching and Research Farm</t>
  </si>
  <si>
    <t>Site_592</t>
  </si>
  <si>
    <t>University of Maiduguri</t>
  </si>
  <si>
    <t>Site_593</t>
  </si>
  <si>
    <t>UNIMAID Research Farm</t>
  </si>
  <si>
    <t>Site_594</t>
  </si>
  <si>
    <t>BUK</t>
  </si>
  <si>
    <t>Site_595</t>
  </si>
  <si>
    <t>Kano</t>
  </si>
  <si>
    <t>Site_596</t>
  </si>
  <si>
    <t>IITA, Minjibir</t>
  </si>
  <si>
    <t>Site_597</t>
  </si>
  <si>
    <t>IAR, Minjibir</t>
  </si>
  <si>
    <t>Site_598</t>
  </si>
  <si>
    <t>Sokoto Teaching and Research Dry Land Farm, Dundaye</t>
  </si>
  <si>
    <t>Site_599</t>
  </si>
  <si>
    <t>ISAR, Butare</t>
  </si>
  <si>
    <t>Site_600</t>
  </si>
  <si>
    <t>Cyili Sub-catchment</t>
  </si>
  <si>
    <t>Site_601</t>
  </si>
  <si>
    <t>RAB Rubona</t>
  </si>
  <si>
    <t>Site_602</t>
  </si>
  <si>
    <t>RAB Songa</t>
  </si>
  <si>
    <t>Site_603</t>
  </si>
  <si>
    <t>Gakuta, ARS</t>
  </si>
  <si>
    <t>Site_604</t>
  </si>
  <si>
    <t>Buberuka (highlands &amp; central plateau)</t>
  </si>
  <si>
    <t>Site_605</t>
  </si>
  <si>
    <t>Rwerere</t>
  </si>
  <si>
    <t>Site_606</t>
  </si>
  <si>
    <t>ISAR, Buberuka</t>
  </si>
  <si>
    <t>Site_607</t>
  </si>
  <si>
    <t>Musanze</t>
  </si>
  <si>
    <t>Site_608</t>
  </si>
  <si>
    <t>API Farm, Gabiro</t>
  </si>
  <si>
    <t>Site_609</t>
  </si>
  <si>
    <t>ISRA, Nioro du Rip</t>
  </si>
  <si>
    <t>Site_610</t>
  </si>
  <si>
    <t>Nioro</t>
  </si>
  <si>
    <t>Site_611</t>
  </si>
  <si>
    <t>ISRA, Sinthiou Maleme</t>
  </si>
  <si>
    <t>Site_612</t>
  </si>
  <si>
    <t>ISRA/CNRA, Bambey</t>
  </si>
  <si>
    <t>Site_613</t>
  </si>
  <si>
    <t>ENSA, Thies</t>
  </si>
  <si>
    <t>Site_614</t>
  </si>
  <si>
    <t>Niayes</t>
  </si>
  <si>
    <t>Site_615</t>
  </si>
  <si>
    <t>Thilmakha</t>
  </si>
  <si>
    <t>Site_616</t>
  </si>
  <si>
    <t>Louga</t>
  </si>
  <si>
    <t>Site_617</t>
  </si>
  <si>
    <t>Africa Rice Sahel Regional Station</t>
  </si>
  <si>
    <t>Site_618</t>
  </si>
  <si>
    <t>Africa Rice, Ndiaye</t>
  </si>
  <si>
    <t>Site_619</t>
  </si>
  <si>
    <t>Thiagar</t>
  </si>
  <si>
    <t>Site_620</t>
  </si>
  <si>
    <t>Africa Rice, Fanaye</t>
  </si>
  <si>
    <t>Site_621</t>
  </si>
  <si>
    <t>Agronomy Experimental Farm, NCU, Njala</t>
  </si>
  <si>
    <t>Site_622</t>
  </si>
  <si>
    <t>Rice Research Station, Rokupr</t>
  </si>
  <si>
    <t>Site_623</t>
  </si>
  <si>
    <t>Roodebloem</t>
  </si>
  <si>
    <t>Site_624</t>
  </si>
  <si>
    <t>Outeniqua Research Farm</t>
  </si>
  <si>
    <t>Site_625</t>
  </si>
  <si>
    <t>WCDA Outeniqua Research Farm</t>
  </si>
  <si>
    <t>Site_626</t>
  </si>
  <si>
    <t>Nelson Mandela Metropolitan University’s George Campus</t>
  </si>
  <si>
    <t>Site_627</t>
  </si>
  <si>
    <t>Welgevallen Experimental Farm, Stellenbosch</t>
  </si>
  <si>
    <t>Site_628</t>
  </si>
  <si>
    <t>ARC, Nietvoorbij</t>
  </si>
  <si>
    <t>Site_629</t>
  </si>
  <si>
    <t>WCDA Elsenburg Research Farm</t>
  </si>
  <si>
    <t>Site_630</t>
  </si>
  <si>
    <t>Langgewens Research Farm</t>
  </si>
  <si>
    <t>Langgewens Experimental Farm</t>
  </si>
  <si>
    <t>Site_631</t>
  </si>
  <si>
    <t>University of Fort Hare Research Farm</t>
  </si>
  <si>
    <t>Site_632</t>
  </si>
  <si>
    <t>Fort Hare</t>
  </si>
  <si>
    <t>Site_633</t>
  </si>
  <si>
    <t>Honeydale Reseach Farm, Fort Hare University</t>
  </si>
  <si>
    <t>Site_634</t>
  </si>
  <si>
    <t>Wild Coast Abalone</t>
  </si>
  <si>
    <t>Site_635</t>
  </si>
  <si>
    <t>Fort Cox College</t>
  </si>
  <si>
    <t>Site_636</t>
  </si>
  <si>
    <t>North West University Agricultural Research Farm, Molelwane</t>
  </si>
  <si>
    <t>Site_637</t>
  </si>
  <si>
    <t>Nietvoorbij Research Farm Lutzville</t>
  </si>
  <si>
    <t>Site_638</t>
  </si>
  <si>
    <t>Grootfontein Agricultural Research Institute</t>
  </si>
  <si>
    <t>Site_639</t>
  </si>
  <si>
    <t>Paddock</t>
  </si>
  <si>
    <t>Site_640</t>
  </si>
  <si>
    <t>SASRI, Mount Edgecombe</t>
  </si>
  <si>
    <t>Site_641</t>
  </si>
  <si>
    <t>KZNU Research &amp; Training Farm, Ukulinga</t>
  </si>
  <si>
    <t>Site_642</t>
  </si>
  <si>
    <t>UKZN Ukilinga Research Farm, Pietermaritzburg</t>
  </si>
  <si>
    <t>Site_643</t>
  </si>
  <si>
    <t>Cedara Research Station</t>
  </si>
  <si>
    <t>Cedara Research Institute</t>
  </si>
  <si>
    <t>Site_644</t>
  </si>
  <si>
    <t>Fountainhill Estate Farm</t>
  </si>
  <si>
    <t>Fountainhill Estate</t>
  </si>
  <si>
    <t>Site_645</t>
  </si>
  <si>
    <t>SASRI, Temperate-Cooler Midland Region</t>
  </si>
  <si>
    <t>Site_646</t>
  </si>
  <si>
    <t>Parady</t>
  </si>
  <si>
    <t>Site_647</t>
  </si>
  <si>
    <t>Bloemfontein</t>
  </si>
  <si>
    <t>Site_648</t>
  </si>
  <si>
    <t>University of the Free State, Bloemfontein</t>
  </si>
  <si>
    <t>Site_649</t>
  </si>
  <si>
    <t>Kenilworth Experimental Farm</t>
  </si>
  <si>
    <t>Site_650</t>
  </si>
  <si>
    <t>ARC Poultry Unit, Glen</t>
  </si>
  <si>
    <t>Site_651</t>
  </si>
  <si>
    <t>Glen Agricultural College</t>
  </si>
  <si>
    <t>Site_652</t>
  </si>
  <si>
    <t>KZNU Research &amp; Training Farm (Grouton Farm), Wintertone Bergille</t>
  </si>
  <si>
    <t>Site_653</t>
  </si>
  <si>
    <t>Nkwaleni</t>
  </si>
  <si>
    <t>Site_654</t>
  </si>
  <si>
    <t>SASRI, Coastal Rainfed Region</t>
  </si>
  <si>
    <t>Site_655</t>
  </si>
  <si>
    <t>SASRI, Empangeni</t>
  </si>
  <si>
    <t>Site_656</t>
  </si>
  <si>
    <t>ARC Small Grain, Bethlehem</t>
  </si>
  <si>
    <t>Site_657</t>
  </si>
  <si>
    <t>Taung Agriculture Experiment Station</t>
  </si>
  <si>
    <t>Site_658</t>
  </si>
  <si>
    <t>SASRI, Pongola</t>
  </si>
  <si>
    <t>Site_659</t>
  </si>
  <si>
    <t>ARC-Grain Crops Institute, Potchefstroom</t>
  </si>
  <si>
    <t>Site_660</t>
  </si>
  <si>
    <t>Roodeplaat</t>
  </si>
  <si>
    <t>Site_661</t>
  </si>
  <si>
    <t>ARC Animal Production- Irene</t>
  </si>
  <si>
    <t>Site_662</t>
  </si>
  <si>
    <t>ARC Irene</t>
  </si>
  <si>
    <t>Site_663</t>
  </si>
  <si>
    <t>ARC-API, Centurion</t>
  </si>
  <si>
    <t>Site_664</t>
  </si>
  <si>
    <t>Irene</t>
  </si>
  <si>
    <t>Site_665</t>
  </si>
  <si>
    <t>NWU Experimental Farm, Molelwane</t>
  </si>
  <si>
    <t>Site_666</t>
  </si>
  <si>
    <t>UP Hatfield Experimental Farm, Pretoria</t>
  </si>
  <si>
    <t>Site_667</t>
  </si>
  <si>
    <t>Zeekoegat</t>
  </si>
  <si>
    <t>Site_668</t>
  </si>
  <si>
    <t>Agricultural Research Council, Roodeplaat</t>
  </si>
  <si>
    <t>Site_669</t>
  </si>
  <si>
    <t>SASRI, Komatipoort</t>
  </si>
  <si>
    <t>Site_670</t>
  </si>
  <si>
    <t>Sugarcane Research Institute, Komatipoort</t>
  </si>
  <si>
    <t>Site_671</t>
  </si>
  <si>
    <t>ARC Tropical and Subtropical Crops, Nelspruit</t>
  </si>
  <si>
    <t>Site_672</t>
  </si>
  <si>
    <t>south Africa</t>
  </si>
  <si>
    <t>Ukulima Farm Research Center in Limpopo</t>
  </si>
  <si>
    <t>Site_673</t>
  </si>
  <si>
    <t>Limpopo University</t>
  </si>
  <si>
    <t>Site_674</t>
  </si>
  <si>
    <t>Syferkuil Experimental Farm, Limpopo University,</t>
  </si>
  <si>
    <t>Site_675</t>
  </si>
  <si>
    <t>Venda Experimental Farm, Thohoyandou</t>
  </si>
  <si>
    <t>Site_676</t>
  </si>
  <si>
    <t>Ad-Damazin ARS</t>
  </si>
  <si>
    <t>Site_677</t>
  </si>
  <si>
    <t>Nabag</t>
  </si>
  <si>
    <t>Site_678</t>
  </si>
  <si>
    <t>El Obied</t>
  </si>
  <si>
    <t>Site_679</t>
  </si>
  <si>
    <t>El Obied- Station</t>
  </si>
  <si>
    <t>Site_680</t>
  </si>
  <si>
    <t>Elobeid Research Station Farm</t>
  </si>
  <si>
    <t>Site_681</t>
  </si>
  <si>
    <t>Eldemokeya Forest Reserve</t>
  </si>
  <si>
    <t>Site_682</t>
  </si>
  <si>
    <t>Rahad Research Station, El Fau</t>
  </si>
  <si>
    <t>Site_683</t>
  </si>
  <si>
    <t>Maatug Research Substation, Gezira Scheme</t>
  </si>
  <si>
    <t>Site_684</t>
  </si>
  <si>
    <t>University of Gezira, RDEC</t>
  </si>
  <si>
    <t>Site_685</t>
  </si>
  <si>
    <t>Gezira Research Farm, Wad Medani</t>
  </si>
  <si>
    <t>Gezira Research Station, Wad Medani</t>
  </si>
  <si>
    <t>Site_686</t>
  </si>
  <si>
    <t>Omdurman</t>
  </si>
  <si>
    <t>Site_687</t>
  </si>
  <si>
    <t>Khartoum</t>
  </si>
  <si>
    <t>Site_688</t>
  </si>
  <si>
    <t>Hillat Kuku</t>
  </si>
  <si>
    <t>Site_689</t>
  </si>
  <si>
    <t>NIPHE, Research Farm, Hantoub</t>
  </si>
  <si>
    <t>Site_690</t>
  </si>
  <si>
    <t>Malkerns Research Station</t>
  </si>
  <si>
    <t>Site_691</t>
  </si>
  <si>
    <t>Mhlume</t>
  </si>
  <si>
    <t>Site_692</t>
  </si>
  <si>
    <t>Suluti</t>
  </si>
  <si>
    <t>Site_693</t>
  </si>
  <si>
    <t>Lubonde</t>
  </si>
  <si>
    <t>Site_694</t>
  </si>
  <si>
    <t>Sasanda</t>
  </si>
  <si>
    <t>Site_695</t>
  </si>
  <si>
    <t>Ilonga</t>
  </si>
  <si>
    <t>Site_696</t>
  </si>
  <si>
    <t>Agricultural Research Institute, Ilonga</t>
  </si>
  <si>
    <t>Site_697</t>
  </si>
  <si>
    <t>Uyole</t>
  </si>
  <si>
    <t>Site_698</t>
  </si>
  <si>
    <t>Mpangala</t>
  </si>
  <si>
    <t>Site_699</t>
  </si>
  <si>
    <t>Igurusi IZTIS</t>
  </si>
  <si>
    <t>Site_700</t>
  </si>
  <si>
    <t>Ngwazi, Mufindi</t>
  </si>
  <si>
    <t>Site_701</t>
  </si>
  <si>
    <t>Nkundi</t>
  </si>
  <si>
    <t>Site_702</t>
  </si>
  <si>
    <t>Msimba</t>
  </si>
  <si>
    <t>Site_703</t>
  </si>
  <si>
    <t>Magadu Research Farm, University of Sokoine</t>
  </si>
  <si>
    <t>Site_704</t>
  </si>
  <si>
    <t>SUA Farm, Morogoro</t>
  </si>
  <si>
    <t>Site_705</t>
  </si>
  <si>
    <t>Mafiga</t>
  </si>
  <si>
    <t>Site_706</t>
  </si>
  <si>
    <t>SUA Solomon Mahlangu Campus, Mazimbu</t>
  </si>
  <si>
    <t>Site_707</t>
  </si>
  <si>
    <t>ARTI Ilonga</t>
  </si>
  <si>
    <t>Site_708</t>
  </si>
  <si>
    <t>SEDC, Dar es Salaam</t>
  </si>
  <si>
    <t>Site_709</t>
  </si>
  <si>
    <t>Rudewa Experimental site</t>
  </si>
  <si>
    <t>Site_710</t>
  </si>
  <si>
    <t>Bagamoyo Irrigation Development Project</t>
  </si>
  <si>
    <t>Site_711</t>
  </si>
  <si>
    <t>LPRI Mpwapwa</t>
  </si>
  <si>
    <t>Livestock Production Research Institute, Mpwapwa</t>
  </si>
  <si>
    <t>Site_712</t>
  </si>
  <si>
    <t xml:space="preserve">TALIRI, Kongwa </t>
  </si>
  <si>
    <t>Site_713</t>
  </si>
  <si>
    <t>Tanzania Livestock Research Institute (TALIRI)</t>
  </si>
  <si>
    <t>TALIRI, Mpwapwa</t>
  </si>
  <si>
    <t>Site_714</t>
  </si>
  <si>
    <t>TARI, Makutupora</t>
  </si>
  <si>
    <t>Site_715</t>
  </si>
  <si>
    <t>ARI Hombolo</t>
  </si>
  <si>
    <t>Site_716</t>
  </si>
  <si>
    <t>TARI, Mlingano</t>
  </si>
  <si>
    <t>Site_717</t>
  </si>
  <si>
    <t>Tanga</t>
  </si>
  <si>
    <t>Site_718</t>
  </si>
  <si>
    <t>Tumbi</t>
  </si>
  <si>
    <t>Site_719</t>
  </si>
  <si>
    <t>Makanya Catchment</t>
  </si>
  <si>
    <t>Site_720</t>
  </si>
  <si>
    <t>BioRe Tanzania farm</t>
  </si>
  <si>
    <t>Site_721</t>
  </si>
  <si>
    <t>ICRAF, Meatu</t>
  </si>
  <si>
    <t>Site_722</t>
  </si>
  <si>
    <t>KATC</t>
  </si>
  <si>
    <t>Site_723</t>
  </si>
  <si>
    <t>Tropical Pesticides Research Institute (TPRI) research farm, Miwaleni</t>
  </si>
  <si>
    <t>Site_724</t>
  </si>
  <si>
    <t xml:space="preserve">Nelson Mandela African Institution of Science and Technology land, Tengeru
</t>
  </si>
  <si>
    <t>Site_725</t>
  </si>
  <si>
    <t>Tanzania Agricultural Research Institute Selian Centre (SARI), Arusha</t>
  </si>
  <si>
    <t>Site_726</t>
  </si>
  <si>
    <t>Selian</t>
  </si>
  <si>
    <t>Site_727</t>
  </si>
  <si>
    <t>Tanzania Coffee Research Institute (TaCRI)</t>
  </si>
  <si>
    <t>Site_728</t>
  </si>
  <si>
    <t>LZARDI, Ukiriguru</t>
  </si>
  <si>
    <t>Site_729</t>
  </si>
  <si>
    <t>Nyashimba</t>
  </si>
  <si>
    <t>Site_730</t>
  </si>
  <si>
    <t>Igabiro</t>
  </si>
  <si>
    <t>Site_731</t>
  </si>
  <si>
    <t>University of Lome Research Farm</t>
  </si>
  <si>
    <t>Site_732</t>
  </si>
  <si>
    <t>Glidji</t>
  </si>
  <si>
    <t>Site_733</t>
  </si>
  <si>
    <t>Amoutchou</t>
  </si>
  <si>
    <t>Site_734</t>
  </si>
  <si>
    <t>Sarakawa</t>
  </si>
  <si>
    <t>Site_735</t>
  </si>
  <si>
    <t>IDRA, Médenine</t>
  </si>
  <si>
    <t>Site_736</t>
  </si>
  <si>
    <t>Arid Areas Institute</t>
  </si>
  <si>
    <t>Site_737</t>
  </si>
  <si>
    <t>INSTM, Bechima, Gabes</t>
  </si>
  <si>
    <t>Site_738</t>
  </si>
  <si>
    <t>Bou Hedma National Park</t>
  </si>
  <si>
    <t>Site_739</t>
  </si>
  <si>
    <t>Tauoses Research Station</t>
  </si>
  <si>
    <t>Site_740</t>
  </si>
  <si>
    <t>Institute De L'olivier Taous Experimental Station, Sfax</t>
  </si>
  <si>
    <t>Site_741</t>
  </si>
  <si>
    <t>OEP Experimental Farm, Jebibina</t>
  </si>
  <si>
    <t>Site_742</t>
  </si>
  <si>
    <t>Pasture and Livestock Agency Farm,  Saouef</t>
  </si>
  <si>
    <t>Site_743</t>
  </si>
  <si>
    <t>Le Fahs</t>
  </si>
  <si>
    <t>Site_744</t>
  </si>
  <si>
    <t>INRAT Bourbia</t>
  </si>
  <si>
    <t>Site_745</t>
  </si>
  <si>
    <t>INRAT, Mornag</t>
  </si>
  <si>
    <t>Site_746</t>
  </si>
  <si>
    <t>Beja</t>
  </si>
  <si>
    <t>Site_747</t>
  </si>
  <si>
    <t>INRAT Dairy Experimental Farm, Lafereg, Beja</t>
  </si>
  <si>
    <t>Site_748</t>
  </si>
  <si>
    <t>Site_749</t>
  </si>
  <si>
    <t>Mannouba Support Research Station</t>
  </si>
  <si>
    <t>Site_750</t>
  </si>
  <si>
    <t>INRAT, Ariana</t>
  </si>
  <si>
    <t>Site_751</t>
  </si>
  <si>
    <t>Animal Experimental Station Lafareg</t>
  </si>
  <si>
    <t>Site_752</t>
  </si>
  <si>
    <t>Kigezi High School, Kabale</t>
  </si>
  <si>
    <t>Site_753</t>
  </si>
  <si>
    <t>Kachwekano District Farm Institute</t>
  </si>
  <si>
    <t>Site_754</t>
  </si>
  <si>
    <t>Karengyere</t>
  </si>
  <si>
    <t>Site_755</t>
  </si>
  <si>
    <t>Masaka</t>
  </si>
  <si>
    <t>Site_756</t>
  </si>
  <si>
    <t>Kawanda ARS</t>
  </si>
  <si>
    <t>Site_757</t>
  </si>
  <si>
    <t>NaFORRI, Kifu</t>
  </si>
  <si>
    <t>Site_758</t>
  </si>
  <si>
    <t>Makerere University Agricultural Research Institute, Kabanyolo</t>
  </si>
  <si>
    <t>Makerere University ARI, Kabanyolo</t>
  </si>
  <si>
    <t>Site_759</t>
  </si>
  <si>
    <t>NARO/NLRRI Namulonge</t>
  </si>
  <si>
    <t>Site_760</t>
  </si>
  <si>
    <t>IITA, Sendusu NaCRRI, Namulonge</t>
  </si>
  <si>
    <t>IITA, Sendusu;NaCRRI, Namulonge</t>
  </si>
  <si>
    <t>IITA, Sendusu (NaCRRI, Namulonge)</t>
  </si>
  <si>
    <t>Site_761</t>
  </si>
  <si>
    <t>Mbarara</t>
  </si>
  <si>
    <t>Site_762</t>
  </si>
  <si>
    <t>District Agricultural Training Centre</t>
  </si>
  <si>
    <t>Site_763</t>
  </si>
  <si>
    <t>Ikilki DATIC</t>
  </si>
  <si>
    <t>Site_764</t>
  </si>
  <si>
    <t>Kibale Technology Verification Centre</t>
  </si>
  <si>
    <t>Kibale TVC</t>
  </si>
  <si>
    <t>Kibale Technology Verification Centre (TVC)</t>
  </si>
  <si>
    <t>Site_765</t>
  </si>
  <si>
    <t>Bulegeni Agricultural Research and Development Center</t>
  </si>
  <si>
    <t>Bulegeni ARDC</t>
  </si>
  <si>
    <t>Site_766</t>
  </si>
  <si>
    <t>Bukkedea Technology Verification Centre</t>
  </si>
  <si>
    <t>Technology Verification Centre (TVC) in Bukkedea</t>
  </si>
  <si>
    <t>Site_767</t>
  </si>
  <si>
    <t>Bulindi Zonal Agriculture Research and Development Institute</t>
  </si>
  <si>
    <t>Site_768</t>
  </si>
  <si>
    <t>Serere Research Centre</t>
  </si>
  <si>
    <t>Site_769</t>
  </si>
  <si>
    <t>Arapia, Soroti</t>
  </si>
  <si>
    <t>Site_770</t>
  </si>
  <si>
    <t>Busitema University Farm, Arapai</t>
  </si>
  <si>
    <t>Site_771</t>
  </si>
  <si>
    <t>ZARDI, Ngetta</t>
  </si>
  <si>
    <t>Site_772</t>
  </si>
  <si>
    <t>Mochipapa</t>
  </si>
  <si>
    <t>Site_773</t>
  </si>
  <si>
    <t>Monze Farmer Training Centre</t>
  </si>
  <si>
    <t>Site_774</t>
  </si>
  <si>
    <t>Monze FTC</t>
  </si>
  <si>
    <t>Site_775</t>
  </si>
  <si>
    <t>Makulu</t>
  </si>
  <si>
    <t>Site_776</t>
  </si>
  <si>
    <t>University of Zambia</t>
  </si>
  <si>
    <t>Site_777</t>
  </si>
  <si>
    <t>IITA, Kabangwe Station</t>
  </si>
  <si>
    <t>Site_778</t>
  </si>
  <si>
    <t>Kasisi Agricultural Training Center</t>
  </si>
  <si>
    <t>Site_779</t>
  </si>
  <si>
    <t>Golden Valley Agricultural Trust-Chisamba</t>
  </si>
  <si>
    <t>Site_780</t>
  </si>
  <si>
    <t>German-Zambian Agricultural Knowledge and Training Centre (AKTC), Chisamba</t>
  </si>
  <si>
    <t>Site_781</t>
  </si>
  <si>
    <t>GART, Chimbombo</t>
  </si>
  <si>
    <t>Site_782</t>
  </si>
  <si>
    <t>Msekera RS</t>
  </si>
  <si>
    <t>Site_783</t>
  </si>
  <si>
    <t>Msekera</t>
  </si>
  <si>
    <t>Site_784</t>
  </si>
  <si>
    <t>Eastern Province</t>
  </si>
  <si>
    <t>Site_785</t>
  </si>
  <si>
    <t>Zambia Agricultural Research Institute (ZARI), Mansa, Luapula Province.</t>
  </si>
  <si>
    <t>Site_786</t>
  </si>
  <si>
    <t>Mansa TAS</t>
  </si>
  <si>
    <t>Site_787</t>
  </si>
  <si>
    <t>Misamfu ARS</t>
  </si>
  <si>
    <t>Site_788</t>
  </si>
  <si>
    <t>Chiredzi RS</t>
  </si>
  <si>
    <t>Site_789</t>
  </si>
  <si>
    <t>Mahuwe Rural Service Centre</t>
  </si>
  <si>
    <t>Site_790</t>
  </si>
  <si>
    <t>Lucydale</t>
  </si>
  <si>
    <t>Site_791</t>
  </si>
  <si>
    <t>Matopos RS</t>
  </si>
  <si>
    <t>Site_792</t>
  </si>
  <si>
    <t>Save Valley Experimental Station</t>
  </si>
  <si>
    <t>Site_793</t>
  </si>
  <si>
    <t>Makoholi Research Station</t>
  </si>
  <si>
    <t>Site_794</t>
  </si>
  <si>
    <t>Midlands State University, Gweru</t>
  </si>
  <si>
    <t>Site_795</t>
  </si>
  <si>
    <t>Marondera University of Agricultural Sciences and Technology</t>
  </si>
  <si>
    <t>Site_796</t>
  </si>
  <si>
    <t>CRI, Kadoma</t>
  </si>
  <si>
    <t>Site_797</t>
  </si>
  <si>
    <t>Women’s University in Africa (WUA) farm, Marondera</t>
  </si>
  <si>
    <t>Site_798</t>
  </si>
  <si>
    <t>Grasslands RS, Marondera</t>
  </si>
  <si>
    <t>Site_799</t>
  </si>
  <si>
    <t>Grasslands Research Station, Marondera</t>
  </si>
  <si>
    <t>Site_800</t>
  </si>
  <si>
    <t>Domboshava</t>
  </si>
  <si>
    <t>Site_801</t>
  </si>
  <si>
    <t>Chibero College of Agriculture</t>
  </si>
  <si>
    <t>Site_802</t>
  </si>
  <si>
    <t>University of Zimbabwe Farm</t>
  </si>
  <si>
    <t>Site_803</t>
  </si>
  <si>
    <t>IAE, Harare</t>
  </si>
  <si>
    <t>Site_804</t>
  </si>
  <si>
    <t>Scientific and Industrial Research and Development Centre (SIRDC), Harare</t>
  </si>
  <si>
    <t>Site_805</t>
  </si>
  <si>
    <t>Domboshawa Training Centre</t>
  </si>
  <si>
    <t>Site_806</t>
  </si>
  <si>
    <t>Henderson RS</t>
  </si>
  <si>
    <t>Site_807</t>
  </si>
  <si>
    <t>Chinhoyi University of Technology Farm</t>
  </si>
  <si>
    <t>Site_808</t>
  </si>
  <si>
    <t>Bindura University Nursery</t>
  </si>
  <si>
    <t>M.Material.Original</t>
  </si>
  <si>
    <t>Grass</t>
  </si>
  <si>
    <t>Groundnut Shells</t>
  </si>
  <si>
    <t>Banana Leaves</t>
  </si>
  <si>
    <t>Panicum maximum Grass</t>
  </si>
  <si>
    <t>Stylosanthes hamata and Millet Stem</t>
  </si>
  <si>
    <t>Millet Stem</t>
  </si>
  <si>
    <t>Nappier Grass</t>
  </si>
  <si>
    <t>Banana Leaves and Stems</t>
  </si>
  <si>
    <t xml:space="preserve">Plastic Sheet </t>
  </si>
  <si>
    <t>Plastic Sheet</t>
  </si>
  <si>
    <t>Straw (Unspecified)</t>
  </si>
  <si>
    <t>Sesame Straw</t>
  </si>
  <si>
    <t>Sudan Grass</t>
  </si>
  <si>
    <t>Black Polyethene</t>
  </si>
  <si>
    <t>Silver Polyethene</t>
  </si>
  <si>
    <t>Clear Polythene</t>
  </si>
  <si>
    <t>Transparent Polyethylene</t>
  </si>
  <si>
    <t>Hyparrhenia Grass Species</t>
  </si>
  <si>
    <t>Pigeon Pea Stalks</t>
  </si>
  <si>
    <t>Sugarcane</t>
  </si>
  <si>
    <t>Thatch Grass</t>
  </si>
  <si>
    <t>Tropical Kudzu</t>
  </si>
  <si>
    <t>Elephant Grass</t>
  </si>
  <si>
    <t>Mucuna</t>
  </si>
  <si>
    <t>Millet Straw</t>
  </si>
  <si>
    <t>Lablab Residue</t>
  </si>
  <si>
    <t>Penisetum purpurem and M. pudica</t>
  </si>
  <si>
    <t>Mimosa pudica</t>
  </si>
  <si>
    <t>Penisetum purpurem</t>
  </si>
  <si>
    <t>Woodland Leaf Litter</t>
  </si>
  <si>
    <t>Teff Straw</t>
  </si>
  <si>
    <t>Dry Grass Mulch</t>
  </si>
  <si>
    <t>Cympobogon spp Grass</t>
  </si>
  <si>
    <t>Panicum spp Grass</t>
  </si>
  <si>
    <t>Panicum spp.</t>
  </si>
  <si>
    <t>Cympobogon spp. Mixed with Panicum spp Grass</t>
  </si>
  <si>
    <t xml:space="preserve">Cympobogon spp. </t>
  </si>
  <si>
    <t>sorghum thatch, maize and beans residues,</t>
  </si>
  <si>
    <t>Sorghum Thatch</t>
  </si>
  <si>
    <t>Maize Residue</t>
  </si>
  <si>
    <t>Bean Residue</t>
  </si>
  <si>
    <t>banana leaves, eucalyptus leaves and branches, Panicum spp., sugar cane</t>
  </si>
  <si>
    <t>Eucalyptus Leaves and Branches</t>
  </si>
  <si>
    <t>Black Plastic</t>
  </si>
  <si>
    <t>Grass Straw</t>
  </si>
  <si>
    <t>Cane Crop Residue</t>
  </si>
  <si>
    <t>Pennisetum purpurem Grass</t>
  </si>
  <si>
    <t>Cowpea Residue</t>
  </si>
  <si>
    <t>Mucuna Residue</t>
  </si>
  <si>
    <t>Castor Seed Mill Wastes</t>
  </si>
  <si>
    <t>Cress Seed Mill Wastes</t>
  </si>
  <si>
    <t>Linseed Mill Wastes</t>
  </si>
  <si>
    <t>Eleusine indica</t>
  </si>
  <si>
    <t>Stylosanthes gracilis</t>
  </si>
  <si>
    <t>Rice Husk Ashes</t>
  </si>
  <si>
    <t>Gravel</t>
  </si>
  <si>
    <t>Hyparrhenia spp</t>
  </si>
  <si>
    <t>Hyparrhenia filipendula</t>
  </si>
  <si>
    <t>Miscanthidium violaceum</t>
  </si>
  <si>
    <t>V.Var1</t>
  </si>
  <si>
    <t>V.Species1</t>
  </si>
  <si>
    <t>V.Subspecies1</t>
  </si>
  <si>
    <t>V.Accession</t>
  </si>
  <si>
    <t>Akidi</t>
  </si>
  <si>
    <t>ABT805</t>
  </si>
  <si>
    <t>Improved Variety (Trait Unknown)</t>
  </si>
  <si>
    <t>Africaine</t>
  </si>
  <si>
    <t>Ameristand 801S</t>
  </si>
  <si>
    <t>Coussouls</t>
  </si>
  <si>
    <t>Demnat203</t>
  </si>
  <si>
    <t>Ecotipo Siciliano</t>
  </si>
  <si>
    <t>Erfoud</t>
  </si>
  <si>
    <t>Gabes 2355</t>
  </si>
  <si>
    <t>Magali</t>
  </si>
  <si>
    <t>Mamutanas</t>
  </si>
  <si>
    <t>Melissa</t>
  </si>
  <si>
    <t>Prosementi</t>
  </si>
  <si>
    <t>Rich 2</t>
  </si>
  <si>
    <t>Sardi 10</t>
  </si>
  <si>
    <t>Siriver</t>
  </si>
  <si>
    <t>Other Improved Variety (Traits Known)</t>
  </si>
  <si>
    <t>Pest And Disease Resistance</t>
  </si>
  <si>
    <t>Tamantit</t>
  </si>
  <si>
    <t>Corne 1 AAB</t>
  </si>
  <si>
    <t>Local cultivar</t>
  </si>
  <si>
    <t>Dwarf Cavendish</t>
  </si>
  <si>
    <t>FHIA21 AAAB</t>
  </si>
  <si>
    <t>Figue Sucree AA</t>
  </si>
  <si>
    <t>Grand Nain 1824</t>
  </si>
  <si>
    <t>Musa AAA</t>
  </si>
  <si>
    <t>Musa AAA cv Nakyetengu</t>
  </si>
  <si>
    <t>Orishele AAB</t>
  </si>
  <si>
    <t>PITA 3 AAAB</t>
  </si>
  <si>
    <t>William´s Hybrid 172</t>
  </si>
  <si>
    <t>Adrar</t>
  </si>
  <si>
    <t>Amalou</t>
  </si>
  <si>
    <t>Amira</t>
  </si>
  <si>
    <t>BRS Brau</t>
  </si>
  <si>
    <t>BRS Campeiro</t>
  </si>
  <si>
    <t>BRS Caue</t>
  </si>
  <si>
    <t>Cross41/98</t>
  </si>
  <si>
    <t>EH-1307</t>
  </si>
  <si>
    <t>El-Arich</t>
  </si>
  <si>
    <t>Esperanza</t>
  </si>
  <si>
    <t>Firdaws</t>
  </si>
  <si>
    <t>Giza 123</t>
  </si>
  <si>
    <t>Giza 124</t>
  </si>
  <si>
    <t>Giza 125</t>
  </si>
  <si>
    <t>Giza 126</t>
  </si>
  <si>
    <t>Giza 127</t>
  </si>
  <si>
    <t>Giza 130</t>
  </si>
  <si>
    <t>Giza 131</t>
  </si>
  <si>
    <t>Giza 200</t>
  </si>
  <si>
    <t>Giza 2000</t>
  </si>
  <si>
    <t>Hagere</t>
  </si>
  <si>
    <t>HB 1307</t>
  </si>
  <si>
    <t>HB-1307</t>
  </si>
  <si>
    <t>HB 42</t>
  </si>
  <si>
    <t>Holker</t>
  </si>
  <si>
    <t>Kairouan</t>
  </si>
  <si>
    <t>Kebili 1</t>
  </si>
  <si>
    <t>Kebili 3</t>
  </si>
  <si>
    <t>Ksar</t>
  </si>
  <si>
    <t>Ksar-Megrine</t>
  </si>
  <si>
    <t>Laanaceur</t>
  </si>
  <si>
    <t>Lemsi</t>
  </si>
  <si>
    <t>Local Variety</t>
  </si>
  <si>
    <t>Manel</t>
  </si>
  <si>
    <t>Massine</t>
  </si>
  <si>
    <t>Miscal-21</t>
  </si>
  <si>
    <t>Naïlia</t>
  </si>
  <si>
    <t>Oussama</t>
  </si>
  <si>
    <t>Prunella</t>
  </si>
  <si>
    <t>Raihane</t>
  </si>
  <si>
    <t>Ras El-Mouche</t>
  </si>
  <si>
    <t>Sabra</t>
  </si>
  <si>
    <t>Saida</t>
  </si>
  <si>
    <t>Sedi Mahdi</t>
  </si>
  <si>
    <t>Sidi-Bou</t>
  </si>
  <si>
    <t>SVG 13</t>
  </si>
  <si>
    <t>Taffa</t>
  </si>
  <si>
    <t>Tamellalet</t>
  </si>
  <si>
    <t>Techedrett</t>
  </si>
  <si>
    <t>Temacine</t>
  </si>
  <si>
    <t>Tombari</t>
  </si>
  <si>
    <t>Tozeur -2</t>
  </si>
  <si>
    <t>Basil</t>
  </si>
  <si>
    <t>Bonanza</t>
  </si>
  <si>
    <t>Cool conditions</t>
  </si>
  <si>
    <t>Strong smell</t>
  </si>
  <si>
    <t>Bell pepper</t>
  </si>
  <si>
    <t>Salvador</t>
  </si>
  <si>
    <t>Black Oats</t>
  </si>
  <si>
    <t>IAPAR 61</t>
  </si>
  <si>
    <t>BRS Ipyporã</t>
  </si>
  <si>
    <t>High yield</t>
  </si>
  <si>
    <t>BRS Paiaguás</t>
  </si>
  <si>
    <t>Marandu</t>
  </si>
  <si>
    <t>MG4</t>
  </si>
  <si>
    <t>Piata</t>
  </si>
  <si>
    <t>Xaraes</t>
  </si>
  <si>
    <t>Basilisk</t>
  </si>
  <si>
    <t>Basilik</t>
  </si>
  <si>
    <t>Llanero</t>
  </si>
  <si>
    <t>Mulato</t>
  </si>
  <si>
    <t>Mulato II</t>
  </si>
  <si>
    <t>Egyptian Buffalo</t>
  </si>
  <si>
    <t>Andean IV</t>
  </si>
  <si>
    <t>Local landrace</t>
  </si>
  <si>
    <t>Local Landrace</t>
  </si>
  <si>
    <t>ARS-957-BGJ-171-15-D-B</t>
  </si>
  <si>
    <t>Astrus Plus</t>
  </si>
  <si>
    <t>Benelli</t>
  </si>
  <si>
    <t>capitata</t>
  </si>
  <si>
    <t>Capitata</t>
  </si>
  <si>
    <t>Copenhagen market</t>
  </si>
  <si>
    <t>Copenhagen Market</t>
  </si>
  <si>
    <t>Gloria F1</t>
  </si>
  <si>
    <t>Grandslam</t>
  </si>
  <si>
    <t>Oxylus</t>
  </si>
  <si>
    <t>Riana F1</t>
  </si>
  <si>
    <t>Triperio F1</t>
  </si>
  <si>
    <t>Landrace</t>
  </si>
  <si>
    <t>Tower</t>
  </si>
  <si>
    <t>BRS Tico Embrapa</t>
  </si>
  <si>
    <t>California wonder</t>
  </si>
  <si>
    <t>California Wonder</t>
  </si>
  <si>
    <t>Dahra RX Sakata</t>
  </si>
  <si>
    <t>F101</t>
  </si>
  <si>
    <t>F102</t>
  </si>
  <si>
    <t>F103</t>
  </si>
  <si>
    <t>F104</t>
  </si>
  <si>
    <t>F105</t>
  </si>
  <si>
    <t>F106</t>
  </si>
  <si>
    <t>F107</t>
  </si>
  <si>
    <t>Hot Pepper Grisu F1</t>
  </si>
  <si>
    <t>Magali R. Sakata</t>
  </si>
  <si>
    <t>Magda Embrapa</t>
  </si>
  <si>
    <t>Margadeth Embrapa</t>
  </si>
  <si>
    <t>NHVI-A</t>
  </si>
  <si>
    <t>NHVI-AB</t>
  </si>
  <si>
    <t>NHVI-RB</t>
  </si>
  <si>
    <t>NHVI-RC</t>
  </si>
  <si>
    <t>NHVI-RH</t>
  </si>
  <si>
    <t>NHVI-RL</t>
  </si>
  <si>
    <t>Pepper Eppo S7G</t>
  </si>
  <si>
    <t>Pimenta BRS Mari</t>
  </si>
  <si>
    <t>Pimenta BRS Seriema</t>
  </si>
  <si>
    <t>Pimenta Moema</t>
  </si>
  <si>
    <t>Pimentao IMPACTO</t>
  </si>
  <si>
    <t>Pimentao magna super</t>
  </si>
  <si>
    <t>Pimentao Magna Super</t>
  </si>
  <si>
    <t>Rubia R Sakata</t>
  </si>
  <si>
    <t>Nantaise</t>
  </si>
  <si>
    <t>Carrot &amp; Parsnip</t>
  </si>
  <si>
    <t>AUA-108</t>
  </si>
  <si>
    <t>Brazilia</t>
  </si>
  <si>
    <t>Deep Red</t>
  </si>
  <si>
    <t>DZARC-1</t>
  </si>
  <si>
    <t>DZARC-10</t>
  </si>
  <si>
    <t>DZARC-2</t>
  </si>
  <si>
    <t>DZARC-3</t>
  </si>
  <si>
    <t>DZARC-4</t>
  </si>
  <si>
    <t>DZARC-5</t>
  </si>
  <si>
    <t>DZARC-6</t>
  </si>
  <si>
    <t>DZARC-7</t>
  </si>
  <si>
    <t>DZARC-8</t>
  </si>
  <si>
    <t>DZARC-9</t>
  </si>
  <si>
    <t>Long Beauty</t>
  </si>
  <si>
    <t>Nantes</t>
  </si>
  <si>
    <t>Touchon</t>
  </si>
  <si>
    <t>01/1316</t>
  </si>
  <si>
    <t>91/02324</t>
  </si>
  <si>
    <t>96/1632</t>
  </si>
  <si>
    <t>96/1708</t>
  </si>
  <si>
    <t>97/0162</t>
  </si>
  <si>
    <t>97/3200</t>
  </si>
  <si>
    <t>97/4763</t>
  </si>
  <si>
    <t>97/4769</t>
  </si>
  <si>
    <t>97/4779</t>
  </si>
  <si>
    <t>98/0002</t>
  </si>
  <si>
    <t>98/0505</t>
  </si>
  <si>
    <t>98/0510</t>
  </si>
  <si>
    <t>98/0581</t>
  </si>
  <si>
    <t>98/2101</t>
  </si>
  <si>
    <t>98/2132</t>
  </si>
  <si>
    <t>Aciolina</t>
  </si>
  <si>
    <t>Afisiafi</t>
  </si>
  <si>
    <t>Agritec</t>
  </si>
  <si>
    <t>AGRIC Local</t>
  </si>
  <si>
    <t>Akena TMS192/0067</t>
  </si>
  <si>
    <t>Ampong</t>
  </si>
  <si>
    <t>Ankra</t>
  </si>
  <si>
    <t>Automatic</t>
  </si>
  <si>
    <t>Bankyehemaa</t>
  </si>
  <si>
    <t>Beatrice</t>
  </si>
  <si>
    <t>BEN 86052</t>
  </si>
  <si>
    <t>Bocou</t>
  </si>
  <si>
    <t>Late maturing</t>
  </si>
  <si>
    <t>Bocou 1</t>
  </si>
  <si>
    <t>Bukalasa 11</t>
  </si>
  <si>
    <t>CMD Resistance</t>
  </si>
  <si>
    <t>CBB Resistance</t>
  </si>
  <si>
    <t>CGM Resistance</t>
  </si>
  <si>
    <t>Cacau-UFV</t>
  </si>
  <si>
    <t>Capevars bankye</t>
  </si>
  <si>
    <t>Chamandanda</t>
  </si>
  <si>
    <t>CIAT</t>
  </si>
  <si>
    <t>Cranz</t>
  </si>
  <si>
    <t>CRI Agbelifia</t>
  </si>
  <si>
    <t>CT1 FS37-4</t>
  </si>
  <si>
    <t>CT1 x Bukalasa 11</t>
  </si>
  <si>
    <t>CT1***Bukalasa 11</t>
  </si>
  <si>
    <t>CT1 x Nyaraboke</t>
  </si>
  <si>
    <t>CT1***Nyaraboke</t>
  </si>
  <si>
    <t>CT2 FS25-5</t>
  </si>
  <si>
    <t>CT2 x Bukalasa 11</t>
  </si>
  <si>
    <t>CT2***Bukalasa 11</t>
  </si>
  <si>
    <t>CT2 x CT1</t>
  </si>
  <si>
    <t>CT2***CT1</t>
  </si>
  <si>
    <t>CT2 x Nyaraboke</t>
  </si>
  <si>
    <t>CT2***Nyaraboke</t>
  </si>
  <si>
    <t>CT3 FS7-18</t>
  </si>
  <si>
    <t>CT3 x Bukalasa 11</t>
  </si>
  <si>
    <t>CT3***Bukalasa 11</t>
  </si>
  <si>
    <t>CT3 x CT1</t>
  </si>
  <si>
    <t>CT3***CT1</t>
  </si>
  <si>
    <t>CT3 x CT2</t>
  </si>
  <si>
    <t>CT3***CT2</t>
  </si>
  <si>
    <t>CT3 x Nyaraboke</t>
  </si>
  <si>
    <t>CT3***Nyaraboke</t>
  </si>
  <si>
    <t>CT4 FS27-15</t>
  </si>
  <si>
    <t>CT4 x Bukalasa 11</t>
  </si>
  <si>
    <t>CT4***Bukalasa 11</t>
  </si>
  <si>
    <t>CT4 x CT1</t>
  </si>
  <si>
    <t>CT4***CT1</t>
  </si>
  <si>
    <t>CT4 x CT2</t>
  </si>
  <si>
    <t>CT4***CT2</t>
  </si>
  <si>
    <t>CT4 x Nyaraboke</t>
  </si>
  <si>
    <t>CT4***Nyaraboke</t>
  </si>
  <si>
    <t>CT4 x TME14</t>
  </si>
  <si>
    <t>CT4***TME14</t>
  </si>
  <si>
    <t>CT5 FS1-4</t>
  </si>
  <si>
    <t>CT5 x Bukalasa 11</t>
  </si>
  <si>
    <t>CT5***Bukalasa 11</t>
  </si>
  <si>
    <t>CT5 x CT1</t>
  </si>
  <si>
    <t>CT5***CT1</t>
  </si>
  <si>
    <t>CT5 x CT2</t>
  </si>
  <si>
    <t>CT5***CT2</t>
  </si>
  <si>
    <t>CT5 x CT3</t>
  </si>
  <si>
    <t>CT5***CT3</t>
  </si>
  <si>
    <t>CT5 x CT4</t>
  </si>
  <si>
    <t>CT5***CT4</t>
  </si>
  <si>
    <t>CT5 x Nyaraboke</t>
  </si>
  <si>
    <t>CT5***Nyaraboke</t>
  </si>
  <si>
    <t>CT5 x TME14</t>
  </si>
  <si>
    <t>CT5***TME14</t>
  </si>
  <si>
    <t>Fumba chai</t>
  </si>
  <si>
    <t>Gbelemoduade</t>
  </si>
  <si>
    <t>IIT 427</t>
  </si>
  <si>
    <t>IAC-12</t>
  </si>
  <si>
    <t>Idileru</t>
  </si>
  <si>
    <t>profuse branching</t>
  </si>
  <si>
    <t>dense canopy</t>
  </si>
  <si>
    <t>IITA</t>
  </si>
  <si>
    <t>Kalawe</t>
  </si>
  <si>
    <t>Kiroba</t>
  </si>
  <si>
    <t>Liyayi</t>
  </si>
  <si>
    <t>Manyakola</t>
  </si>
  <si>
    <t>Maunjili</t>
  </si>
  <si>
    <t>Mbundumali</t>
  </si>
  <si>
    <t>Minjera</t>
  </si>
  <si>
    <t>MK05/0297</t>
  </si>
  <si>
    <t>Mkombozi</t>
  </si>
  <si>
    <t>MM 96/4884</t>
  </si>
  <si>
    <t>MM96/4884</t>
  </si>
  <si>
    <t>MM 96/5280</t>
  </si>
  <si>
    <t>MM98/3567</t>
  </si>
  <si>
    <t>MM 98/3567</t>
  </si>
  <si>
    <t>Mpale</t>
  </si>
  <si>
    <t>Mulola</t>
  </si>
  <si>
    <t>Mwanaminzi</t>
  </si>
  <si>
    <t>Mweru</t>
  </si>
  <si>
    <t>MYD x VTT</t>
  </si>
  <si>
    <t>MYD***VTT</t>
  </si>
  <si>
    <t>Mzao</t>
  </si>
  <si>
    <t>nA</t>
  </si>
  <si>
    <t>Nase 3</t>
  </si>
  <si>
    <t>NASE14 MM96/4271</t>
  </si>
  <si>
    <t>NASE3 TMS30572</t>
  </si>
  <si>
    <t>NASE3 x Bukalasa 11</t>
  </si>
  <si>
    <t>NASE3***Bukalasa 11</t>
  </si>
  <si>
    <t>NASE3 x CT1</t>
  </si>
  <si>
    <t>NASE3***CT1</t>
  </si>
  <si>
    <t>NASE3 x CT2</t>
  </si>
  <si>
    <t>NASE3***CT2</t>
  </si>
  <si>
    <t>NASE3 x CT3</t>
  </si>
  <si>
    <t>NASE3***CT3</t>
  </si>
  <si>
    <t>NASE3 x CT4</t>
  </si>
  <si>
    <t>NASE3***CT4</t>
  </si>
  <si>
    <t>NASE3 x CT5</t>
  </si>
  <si>
    <t>NASE3***CT5</t>
  </si>
  <si>
    <t>NASE3 x Nyaraboke</t>
  </si>
  <si>
    <t>NASE3***Nyaraboke</t>
  </si>
  <si>
    <t>NASE3 x TME14</t>
  </si>
  <si>
    <t>NASE3***TME14</t>
  </si>
  <si>
    <t>NASE4 SS4</t>
  </si>
  <si>
    <t>NR 8082</t>
  </si>
  <si>
    <t>Nyaraboke</t>
  </si>
  <si>
    <t>Nyaraboke x Bukalasa11</t>
  </si>
  <si>
    <t>Nyaraboke***Bukalasa11</t>
  </si>
  <si>
    <t>Odongbo</t>
  </si>
  <si>
    <t>Late maturity</t>
  </si>
  <si>
    <t>Few/no branches</t>
  </si>
  <si>
    <t>Sparse canopy</t>
  </si>
  <si>
    <t>Okoyawo</t>
  </si>
  <si>
    <t>Phoso</t>
  </si>
  <si>
    <t>RAV4</t>
  </si>
  <si>
    <t>Sauti</t>
  </si>
  <si>
    <t>Sawasawa</t>
  </si>
  <si>
    <t>resistant to cassava mosaic disease</t>
  </si>
  <si>
    <t>TME14</t>
  </si>
  <si>
    <t>TME 14</t>
  </si>
  <si>
    <t>TME14 x Bukalasa 11</t>
  </si>
  <si>
    <t>TME 14***Bukalasa 11</t>
  </si>
  <si>
    <t>TME14 x CT1</t>
  </si>
  <si>
    <t>TME 14***CT1</t>
  </si>
  <si>
    <t>TME14 x CT2</t>
  </si>
  <si>
    <t>TME 14***CT2</t>
  </si>
  <si>
    <t>TME14 x CT3</t>
  </si>
  <si>
    <t>TME 14***CT3</t>
  </si>
  <si>
    <t>TME14 x Nyaraboke</t>
  </si>
  <si>
    <t>TME 14***Nyaraboke</t>
  </si>
  <si>
    <t>TME 419</t>
  </si>
  <si>
    <t>TME 7</t>
  </si>
  <si>
    <t>TMS 0505</t>
  </si>
  <si>
    <t>TMS 30395</t>
  </si>
  <si>
    <t>TMS 30555</t>
  </si>
  <si>
    <t>TMS 30572</t>
  </si>
  <si>
    <t>TMS30572</t>
  </si>
  <si>
    <t>TMS 4(2)1425</t>
  </si>
  <si>
    <t>TMS4(2)1425</t>
  </si>
  <si>
    <t>TMS 9193</t>
  </si>
  <si>
    <t>TMS 91934</t>
  </si>
  <si>
    <t>TMS 98/0581</t>
  </si>
  <si>
    <t>TMS I 92/0067</t>
  </si>
  <si>
    <t>Unspecified Improved Variety</t>
  </si>
  <si>
    <t>Yace</t>
  </si>
  <si>
    <t>Yavo</t>
  </si>
  <si>
    <t>Yizaso</t>
  </si>
  <si>
    <t>Zibo Castor No5</t>
  </si>
  <si>
    <t>Afrikaner</t>
  </si>
  <si>
    <t>Africander Steer</t>
  </si>
  <si>
    <t>Afrikaner Cross</t>
  </si>
  <si>
    <t>Africander Steer Crosses</t>
  </si>
  <si>
    <t>Ankole Longhorn x Holstein Friesian</t>
  </si>
  <si>
    <t>Ankole Longhorn***Holstein Friesian</t>
  </si>
  <si>
    <t>Ankole x Friesian</t>
  </si>
  <si>
    <t>Ankole***Friesian</t>
  </si>
  <si>
    <t>Ankole x Holstein Friesian</t>
  </si>
  <si>
    <t>Ankole***Holstein Friesian</t>
  </si>
  <si>
    <t>Ankole x Holstein Friesian x Boran x Bonsmara</t>
  </si>
  <si>
    <t>Ankole***Holstein Friesian***Boran***Bonsmara</t>
  </si>
  <si>
    <t>Ankole x Jersey</t>
  </si>
  <si>
    <t>Ankole***Jersey</t>
  </si>
  <si>
    <t>Arsi</t>
  </si>
  <si>
    <t>Ayrshire</t>
  </si>
  <si>
    <t>Ayrshire x Friesian</t>
  </si>
  <si>
    <t>Ayrshire***Friesian</t>
  </si>
  <si>
    <t>Begait cattle</t>
  </si>
  <si>
    <t>Begait Cattle</t>
  </si>
  <si>
    <t>Boer x Arsi-Bale</t>
  </si>
  <si>
    <t>Boer***Arsi-Bale</t>
  </si>
  <si>
    <t>Boran</t>
  </si>
  <si>
    <t>Bos indicus x Bos taurus</t>
  </si>
  <si>
    <t>Bos indicus***Bos taurus</t>
  </si>
  <si>
    <t>Bos taurus x Bos indicus</t>
  </si>
  <si>
    <t>Bos taurus***Bos indicus</t>
  </si>
  <si>
    <t>Bos taurus x indigenous breed</t>
  </si>
  <si>
    <t>Bos taurus***Indigenous Breed</t>
  </si>
  <si>
    <t>Bos taurus x Mpwapwa</t>
  </si>
  <si>
    <t>Bos taurus***Mpwapwa</t>
  </si>
  <si>
    <t>Bos taurus x Tanzanian zebu</t>
  </si>
  <si>
    <t>Bos taurus***Tanzanian zebu</t>
  </si>
  <si>
    <t>B. taurus × Bos indicus</t>
  </si>
  <si>
    <t>Bos taurust taurus***Bos indicus</t>
  </si>
  <si>
    <t>B. t. taurus x Indigenous zebu</t>
  </si>
  <si>
    <t>Bos taurust taurus***Indigenous zebu</t>
  </si>
  <si>
    <t>Brown Swiss</t>
  </si>
  <si>
    <t>Bunaji</t>
  </si>
  <si>
    <t>Bunjai</t>
  </si>
  <si>
    <t>Dutch friesian</t>
  </si>
  <si>
    <t>Dutch Friesian</t>
  </si>
  <si>
    <t>Egyptian buffalo x Italian buffalo</t>
  </si>
  <si>
    <t>Egyptian Buffalo***Italian Buffalo</t>
  </si>
  <si>
    <t>Fogera</t>
  </si>
  <si>
    <t>Fogera x Holstein Friesian</t>
  </si>
  <si>
    <t>Fogera***Holstein Friesian</t>
  </si>
  <si>
    <t>Freisian x Ayrshire x Jersey</t>
  </si>
  <si>
    <t>Freisian***Ayrshire***Jersey</t>
  </si>
  <si>
    <t>Friesian</t>
  </si>
  <si>
    <t>Crossbreed friesian</t>
  </si>
  <si>
    <t>Friesian Crossbreed</t>
  </si>
  <si>
    <t>Friesian x Arsi</t>
  </si>
  <si>
    <t>Friesian***Arsi</t>
  </si>
  <si>
    <t>Friesian x Ayrshire</t>
  </si>
  <si>
    <t>Friesian***Ayrshire</t>
  </si>
  <si>
    <t>Friesian x Boran</t>
  </si>
  <si>
    <t>Friesian***Boran</t>
  </si>
  <si>
    <t>Friesian x Boran dairy</t>
  </si>
  <si>
    <t>Friesian***Boran dairy</t>
  </si>
  <si>
    <t>FriesianxBunaji</t>
  </si>
  <si>
    <t>Friesian***Bunaji</t>
  </si>
  <si>
    <t>Friesian x Zebu</t>
  </si>
  <si>
    <t>Friesian***Zebu</t>
  </si>
  <si>
    <t>Fulani Zebu</t>
  </si>
  <si>
    <t>Guernsey</t>
  </si>
  <si>
    <t>Hereford x Sussex</t>
  </si>
  <si>
    <t>Hereford***Sussex</t>
  </si>
  <si>
    <t>High B.t.taurus</t>
  </si>
  <si>
    <t>High Bos taurus taurus</t>
  </si>
  <si>
    <t>Holstein</t>
  </si>
  <si>
    <t>Holstein x Brown Swiss</t>
  </si>
  <si>
    <t>Holstein***Brown Swiss</t>
  </si>
  <si>
    <t>Holstein x Friesian</t>
  </si>
  <si>
    <t>Holstein***Friesian</t>
  </si>
  <si>
    <t>Holstein-Friesianx Zebu</t>
  </si>
  <si>
    <t>Holstein***Friesian***Zebu</t>
  </si>
  <si>
    <t>Holstein x Native brown of atlas</t>
  </si>
  <si>
    <t>Holstein***Native Brown of Atlas</t>
  </si>
  <si>
    <t>Indigenous breed</t>
  </si>
  <si>
    <t>Indigenous Breed</t>
  </si>
  <si>
    <t>Indigenous x Holstein-Friesian</t>
  </si>
  <si>
    <t>Indigenous***Holstein-Friesian</t>
  </si>
  <si>
    <t>SimGoud (Italian Simmental x Zebu)</t>
  </si>
  <si>
    <t>Italian Simmental***Zebu</t>
  </si>
  <si>
    <t>Jersey</t>
  </si>
  <si>
    <t>Landim</t>
  </si>
  <si>
    <t>Loca breeds Unspecified</t>
  </si>
  <si>
    <t>Local Breeds Unspecified</t>
  </si>
  <si>
    <t>Mashona</t>
  </si>
  <si>
    <t>Mashona crossbred</t>
  </si>
  <si>
    <t>Mashona Crossbred</t>
  </si>
  <si>
    <t>Mashona-Brahman</t>
  </si>
  <si>
    <t>Mashona***Brahman</t>
  </si>
  <si>
    <t>Mashona x Jersey x Red dane</t>
  </si>
  <si>
    <t>Mashona***Jersey***Red Dane</t>
  </si>
  <si>
    <t>Mpwapwa</t>
  </si>
  <si>
    <t>Multiparous Jersey</t>
  </si>
  <si>
    <t>Muturu</t>
  </si>
  <si>
    <t>Crossbred - N’Dama x Fulani Zebu</t>
  </si>
  <si>
    <t>N’Dama***Fulani Zebu</t>
  </si>
  <si>
    <t>Mixed - N’Dama and Fulani Zebu</t>
  </si>
  <si>
    <t>N'Dama</t>
  </si>
  <si>
    <t>N'Dama x Holstein-Freiseian</t>
  </si>
  <si>
    <t>N'Dama***Holstein-Freiseian</t>
  </si>
  <si>
    <t>N'Dama x Jersey</t>
  </si>
  <si>
    <t>N'Dama***Jersey</t>
  </si>
  <si>
    <t>Nguni</t>
  </si>
  <si>
    <t>NgunixLandim</t>
  </si>
  <si>
    <t>Nguni***Landim</t>
  </si>
  <si>
    <t>Nkone</t>
  </si>
  <si>
    <t>Nkone x Jersey</t>
  </si>
  <si>
    <t>Nkone***Jersey</t>
  </si>
  <si>
    <t>Pokot</t>
  </si>
  <si>
    <t>Primiparous boran</t>
  </si>
  <si>
    <t>Primiparous Boran</t>
  </si>
  <si>
    <t>Pure Boran</t>
  </si>
  <si>
    <t>Pure-bred Friesian</t>
  </si>
  <si>
    <t>Purebred Friesian</t>
  </si>
  <si>
    <t>Purebred friesian</t>
  </si>
  <si>
    <t>Red dane</t>
  </si>
  <si>
    <t>Red Dane</t>
  </si>
  <si>
    <t>Sahiwal</t>
  </si>
  <si>
    <t>Sanga</t>
  </si>
  <si>
    <t>SangaxGudali</t>
  </si>
  <si>
    <t>Sanga***Gudali</t>
  </si>
  <si>
    <t>Short-horn zebu steers</t>
  </si>
  <si>
    <t>Short-Horn Zebu Steers</t>
  </si>
  <si>
    <t>Sokoto Gudali</t>
  </si>
  <si>
    <t>Sudan Baggara</t>
  </si>
  <si>
    <t>Tanzania shorthorn zebu</t>
  </si>
  <si>
    <t>Tanzania Shorthorn Zebu</t>
  </si>
  <si>
    <t>Tswana</t>
  </si>
  <si>
    <t>Tuarine x zebu</t>
  </si>
  <si>
    <t>Tuarine***Zebu</t>
  </si>
  <si>
    <t>Tuli</t>
  </si>
  <si>
    <t>Tuli x Jersey</t>
  </si>
  <si>
    <t>Tuli***Jersey</t>
  </si>
  <si>
    <t>Crossbreed</t>
  </si>
  <si>
    <t>Unspecified Crossbreed</t>
  </si>
  <si>
    <t>West African shorthorn</t>
  </si>
  <si>
    <t>West African Shorthorn</t>
  </si>
  <si>
    <t>White fulani</t>
  </si>
  <si>
    <t>White Fulani</t>
  </si>
  <si>
    <t>Zebu</t>
  </si>
  <si>
    <t>Zebu x Guzerat</t>
  </si>
  <si>
    <t>Zebu***Guzerat</t>
  </si>
  <si>
    <t>Green valient</t>
  </si>
  <si>
    <t>Green Valient</t>
  </si>
  <si>
    <t>AF Bosbek</t>
  </si>
  <si>
    <t>Afrabo</t>
  </si>
  <si>
    <t>Anak</t>
  </si>
  <si>
    <t>Anak 2000</t>
  </si>
  <si>
    <t>Arbor acre</t>
  </si>
  <si>
    <t>Arbor Acre</t>
  </si>
  <si>
    <t>Black australorp</t>
  </si>
  <si>
    <t>Black Australorp</t>
  </si>
  <si>
    <t>Bosbek broiler</t>
  </si>
  <si>
    <t>Bosbek Broiler</t>
  </si>
  <si>
    <t>Broiler</t>
  </si>
  <si>
    <t>Brungus</t>
  </si>
  <si>
    <t>Cobb 500 broiler</t>
  </si>
  <si>
    <t>Cobb 500 Broiler</t>
  </si>
  <si>
    <t>Cobb broiler</t>
  </si>
  <si>
    <t>Cobb Broiler</t>
  </si>
  <si>
    <t>crested free-range chicken</t>
  </si>
  <si>
    <t>Crested Free-Range Chicken</t>
  </si>
  <si>
    <t>feathered tarsus free-range chicken</t>
  </si>
  <si>
    <t>Feathered Tarsus Free-Range Chicken</t>
  </si>
  <si>
    <t>Hacco black</t>
  </si>
  <si>
    <t>Harco</t>
  </si>
  <si>
    <t>Hubbard</t>
  </si>
  <si>
    <t>Hy-line</t>
  </si>
  <si>
    <t>Hy-line brown</t>
  </si>
  <si>
    <t>Hy-line Brown</t>
  </si>
  <si>
    <t>Hy-line silver-brown</t>
  </si>
  <si>
    <t>Hy-line Silver-Brown</t>
  </si>
  <si>
    <t>Hy-line W-98</t>
  </si>
  <si>
    <t>ISA brown</t>
  </si>
  <si>
    <t>ISA Brown</t>
  </si>
  <si>
    <t>ISA brown layer</t>
  </si>
  <si>
    <t>Kabir</t>
  </si>
  <si>
    <t>KARLO improved chicken KIC</t>
  </si>
  <si>
    <t>KARLO KIC</t>
  </si>
  <si>
    <t>Koekoek</t>
  </si>
  <si>
    <t>Leghorn</t>
  </si>
  <si>
    <t>Lohmann brown</t>
  </si>
  <si>
    <t>Lohmann brown layers x Villave naked neck males</t>
  </si>
  <si>
    <t>Lohmann brown layers***Villave naked neck males</t>
  </si>
  <si>
    <t>Lohmann brown layers x Villave naked neck males x Lohmann brown x Village nacked neck</t>
  </si>
  <si>
    <t>Lohmann brown layers***Villave naked neck males***Lohmann brown***Village nacked neck</t>
  </si>
  <si>
    <t>normal plumage free-range chicken</t>
  </si>
  <si>
    <t>Normal Plumage Free-Range Chicken</t>
  </si>
  <si>
    <t>Ovambo</t>
  </si>
  <si>
    <t>Potchefstroom koekoec</t>
  </si>
  <si>
    <t>Rhode Island red</t>
  </si>
  <si>
    <t>Rhode Island Red</t>
  </si>
  <si>
    <t>Ross</t>
  </si>
  <si>
    <t>Ross 308</t>
  </si>
  <si>
    <t>Ross broilers</t>
  </si>
  <si>
    <t>Ross Broilers</t>
  </si>
  <si>
    <t>Ross white</t>
  </si>
  <si>
    <t>Ross White</t>
  </si>
  <si>
    <t>Starbro</t>
  </si>
  <si>
    <t>White Ross</t>
  </si>
  <si>
    <t>Yaffa</t>
  </si>
  <si>
    <t>Arerti</t>
  </si>
  <si>
    <t>Giza 195</t>
  </si>
  <si>
    <t>Giza 3</t>
  </si>
  <si>
    <t>Habru</t>
  </si>
  <si>
    <t>ICCV3110</t>
  </si>
  <si>
    <t>ICCV4306</t>
  </si>
  <si>
    <t>ICCV7307</t>
  </si>
  <si>
    <t>ICCV924</t>
  </si>
  <si>
    <t>ICCV92944</t>
  </si>
  <si>
    <t>ICCV95423</t>
  </si>
  <si>
    <t>Kutaye</t>
  </si>
  <si>
    <t>Local desitype chickpea</t>
  </si>
  <si>
    <t>Local Desitype Chickpea</t>
  </si>
  <si>
    <t>Local djigourti sorghum</t>
  </si>
  <si>
    <t>Local Djigourti</t>
  </si>
  <si>
    <t>Moubarak</t>
  </si>
  <si>
    <t>Natoli</t>
  </si>
  <si>
    <t>Angel F1</t>
  </si>
  <si>
    <t>Bako</t>
  </si>
  <si>
    <t>KAT R3</t>
  </si>
  <si>
    <t>Amelonadox West African Trinitario</t>
  </si>
  <si>
    <t>Basketed Amazon Pa7 x Na32</t>
  </si>
  <si>
    <t>Basketed Amazon Pa7***Na32</t>
  </si>
  <si>
    <t>Cacao hybrid</t>
  </si>
  <si>
    <t>Cacao Hybrid</t>
  </si>
  <si>
    <t>H109</t>
  </si>
  <si>
    <t>H117</t>
  </si>
  <si>
    <t>H125</t>
  </si>
  <si>
    <t>H140</t>
  </si>
  <si>
    <t>Arabica 74110</t>
  </si>
  <si>
    <t>Arabica 74-4</t>
  </si>
  <si>
    <t>Arabica 74-40</t>
  </si>
  <si>
    <t>Arabica 75227</t>
  </si>
  <si>
    <t>Arabica F-59</t>
  </si>
  <si>
    <t>Bourbon</t>
  </si>
  <si>
    <t>Cataí</t>
  </si>
  <si>
    <t>Catimor</t>
  </si>
  <si>
    <t>Catuai</t>
  </si>
  <si>
    <t>Caturra</t>
  </si>
  <si>
    <t>CNRA 461xCNRA477xCNRA197xCNRA505XCNRA182</t>
  </si>
  <si>
    <t>Coffee canephora</t>
  </si>
  <si>
    <t>Conilon - BRS Ouro Preto</t>
  </si>
  <si>
    <t>Costa Rica 95</t>
  </si>
  <si>
    <t>Dwarf</t>
  </si>
  <si>
    <t>Obatá-IAC 1669-20</t>
  </si>
  <si>
    <t>Qeiras</t>
  </si>
  <si>
    <t>S.L.28</t>
  </si>
  <si>
    <t>A-197</t>
  </si>
  <si>
    <t>ALB 121</t>
  </si>
  <si>
    <t>Alessa</t>
  </si>
  <si>
    <t>Amarelo Cela</t>
  </si>
  <si>
    <t>Amy</t>
  </si>
  <si>
    <t>Awasha1</t>
  </si>
  <si>
    <t>Ayenew</t>
  </si>
  <si>
    <t>Bataaf</t>
  </si>
  <si>
    <t>Batu</t>
  </si>
  <si>
    <t>BCM-B2</t>
  </si>
  <si>
    <t>BFS 10</t>
  </si>
  <si>
    <t>Blanco Fanesquero</t>
  </si>
  <si>
    <t>Bronco</t>
  </si>
  <si>
    <t>BRS Estilo</t>
  </si>
  <si>
    <t>BRS Neutrino</t>
  </si>
  <si>
    <t>BRSMG Majestoso</t>
  </si>
  <si>
    <t>CAL143</t>
  </si>
  <si>
    <t>Calima</t>
  </si>
  <si>
    <t>Early Maturity/Short Season Variety</t>
  </si>
  <si>
    <t>Canadian wonder</t>
  </si>
  <si>
    <t>Carioca</t>
  </si>
  <si>
    <t>Carioquinha</t>
  </si>
  <si>
    <t>Cebo Cela</t>
  </si>
  <si>
    <t>Charlevoix</t>
  </si>
  <si>
    <t>Chijar</t>
  </si>
  <si>
    <t>Chore</t>
  </si>
  <si>
    <t>Chorie</t>
  </si>
  <si>
    <t>CODMLB001</t>
  </si>
  <si>
    <t>Curaneteño</t>
  </si>
  <si>
    <t>Dark Red</t>
  </si>
  <si>
    <t>DBS 360</t>
  </si>
  <si>
    <t>Dinkinesh</t>
  </si>
  <si>
    <t>Dor-446</t>
  </si>
  <si>
    <t>DRK57</t>
  </si>
  <si>
    <t>DRK 57</t>
  </si>
  <si>
    <t>Dursitu</t>
  </si>
  <si>
    <t>ECAPAN21</t>
  </si>
  <si>
    <t>Eldorado IPR</t>
  </si>
  <si>
    <t>Embean-14</t>
  </si>
  <si>
    <t>Ervilha</t>
  </si>
  <si>
    <t>Estilo</t>
  </si>
  <si>
    <t>Gloria</t>
  </si>
  <si>
    <t>Determinate</t>
  </si>
  <si>
    <t>Gloria+NUA 45</t>
  </si>
  <si>
    <t>Gloria***NUA 45</t>
  </si>
  <si>
    <t>GLP 1004</t>
  </si>
  <si>
    <t>GLP 190</t>
  </si>
  <si>
    <t>GLP 2</t>
  </si>
  <si>
    <t>GLP 92</t>
  </si>
  <si>
    <t>Gofta</t>
  </si>
  <si>
    <t>Hav-14</t>
  </si>
  <si>
    <t>Awassa dume</t>
  </si>
  <si>
    <t>Hawassa dume</t>
  </si>
  <si>
    <t>Hawassa Dume</t>
  </si>
  <si>
    <t>HM-21</t>
  </si>
  <si>
    <t>High yielding</t>
  </si>
  <si>
    <t>IAC Imperador</t>
  </si>
  <si>
    <t>Ibbado</t>
  </si>
  <si>
    <t>Igitsiri</t>
  </si>
  <si>
    <t>Inyumba 3</t>
  </si>
  <si>
    <t>IPR 139</t>
  </si>
  <si>
    <t>IPR Campos Gerais</t>
  </si>
  <si>
    <t>IPR Uirapuru</t>
  </si>
  <si>
    <t>IZ-301-1</t>
  </si>
  <si>
    <t>Jesca</t>
  </si>
  <si>
    <t>Jessica</t>
  </si>
  <si>
    <t>K 132</t>
  </si>
  <si>
    <t>RR Resistance</t>
  </si>
  <si>
    <t>K31</t>
  </si>
  <si>
    <t>K 31</t>
  </si>
  <si>
    <t>Kalima</t>
  </si>
  <si>
    <t>KAT X56</t>
  </si>
  <si>
    <t>Short season</t>
  </si>
  <si>
    <t>Kenya tamu</t>
  </si>
  <si>
    <t>Kenya Tamu</t>
  </si>
  <si>
    <t>Khulophete</t>
  </si>
  <si>
    <t>Kidungu</t>
  </si>
  <si>
    <t>Kilombero</t>
  </si>
  <si>
    <t>KK22</t>
  </si>
  <si>
    <t>KK8</t>
  </si>
  <si>
    <t>Kufanzihki</t>
  </si>
  <si>
    <t>Local Nyayo</t>
  </si>
  <si>
    <t>Lukupa</t>
  </si>
  <si>
    <t>Lyamungu 90</t>
  </si>
  <si>
    <t>M’Sole</t>
  </si>
  <si>
    <t>Maalasa</t>
  </si>
  <si>
    <t>MAC44</t>
  </si>
  <si>
    <t>MAM-25</t>
  </si>
  <si>
    <t>Masindi yellow</t>
  </si>
  <si>
    <t>Meia Noite</t>
  </si>
  <si>
    <t>Mkanamna</t>
  </si>
  <si>
    <t>MLB 49</t>
  </si>
  <si>
    <t>Mwezi moja</t>
  </si>
  <si>
    <t>Mwezi Moja</t>
  </si>
  <si>
    <t>NABE 10C</t>
  </si>
  <si>
    <t>NABE 12C</t>
  </si>
  <si>
    <t>NABE 15</t>
  </si>
  <si>
    <t>Anthracnose Resistance</t>
  </si>
  <si>
    <t>NABE 4</t>
  </si>
  <si>
    <t>NABE 8C</t>
  </si>
  <si>
    <t>Nambale</t>
  </si>
  <si>
    <t>Nanyati</t>
  </si>
  <si>
    <t>Nasaka</t>
  </si>
  <si>
    <t>Nassir</t>
  </si>
  <si>
    <t>Nebraska</t>
  </si>
  <si>
    <t>Nitu</t>
  </si>
  <si>
    <t>NUA 45</t>
  </si>
  <si>
    <t>Nyayo</t>
  </si>
  <si>
    <t>Omo-95</t>
  </si>
  <si>
    <t>OMO-95</t>
  </si>
  <si>
    <t>PAN148</t>
  </si>
  <si>
    <t>PAN 148</t>
  </si>
  <si>
    <t>Perola</t>
  </si>
  <si>
    <t>PI527538</t>
  </si>
  <si>
    <t>PR0737-1</t>
  </si>
  <si>
    <t>RAO55</t>
  </si>
  <si>
    <t>Red woloyatta</t>
  </si>
  <si>
    <t>Red Woloyatta</t>
  </si>
  <si>
    <t>RI-5-2</t>
  </si>
  <si>
    <t>Rio Tibagi</t>
  </si>
  <si>
    <t>Roba</t>
  </si>
  <si>
    <t>Roba-1</t>
  </si>
  <si>
    <t>Rosecoco</t>
  </si>
  <si>
    <t>Rosecoco GLP92</t>
  </si>
  <si>
    <t>Rubi</t>
  </si>
  <si>
    <t>Rubona-5</t>
  </si>
  <si>
    <t>RWR221</t>
  </si>
  <si>
    <t>RWR2245</t>
  </si>
  <si>
    <t>RWR 2245</t>
  </si>
  <si>
    <t>RWV1129</t>
  </si>
  <si>
    <t>SAB 736</t>
  </si>
  <si>
    <t>Sacramento</t>
  </si>
  <si>
    <t>Selian 97</t>
  </si>
  <si>
    <t>SER119</t>
  </si>
  <si>
    <t>SER45</t>
  </si>
  <si>
    <t>SER83</t>
  </si>
  <si>
    <t>Disease resistant</t>
  </si>
  <si>
    <t>Small red</t>
  </si>
  <si>
    <t>TY3396-12</t>
  </si>
  <si>
    <t>TY 3396-12</t>
  </si>
  <si>
    <t>UBR Fofifa Ramjonoby</t>
  </si>
  <si>
    <t>Uyole 96</t>
  </si>
  <si>
    <t>Var G 2333</t>
  </si>
  <si>
    <t>Vazon 7</t>
  </si>
  <si>
    <t>VTTT</t>
  </si>
  <si>
    <t>Wodo</t>
  </si>
  <si>
    <t>Yellow bean</t>
  </si>
  <si>
    <t>Yellow Bean</t>
  </si>
  <si>
    <t>Comum</t>
  </si>
  <si>
    <t>AAB</t>
  </si>
  <si>
    <t>Agbagba</t>
  </si>
  <si>
    <t>Apantu</t>
  </si>
  <si>
    <t>BITA3</t>
  </si>
  <si>
    <t>Ebang</t>
  </si>
  <si>
    <t>Essong</t>
  </si>
  <si>
    <t>False horn plantain apantu pa</t>
  </si>
  <si>
    <t>False Horn Plantain apantu pa</t>
  </si>
  <si>
    <t>Kisansa</t>
  </si>
  <si>
    <t>Mbwazirume</t>
  </si>
  <si>
    <t>Mchare AA</t>
  </si>
  <si>
    <t>Mpologoma</t>
  </si>
  <si>
    <t>Musa acuminata x Musa Balbisiana</t>
  </si>
  <si>
    <t>Musa acuminata***Musa Balbisiana</t>
  </si>
  <si>
    <t>Nabusa</t>
  </si>
  <si>
    <t>PITA14</t>
  </si>
  <si>
    <t>PITA 14</t>
  </si>
  <si>
    <t>PITA 23</t>
  </si>
  <si>
    <t>Albar SZ9134</t>
  </si>
  <si>
    <t>ANG 956</t>
  </si>
  <si>
    <t>Barakat</t>
  </si>
  <si>
    <t>BJA 592</t>
  </si>
  <si>
    <t>F135</t>
  </si>
  <si>
    <t>FK37</t>
  </si>
  <si>
    <t>Non-transgenic</t>
  </si>
  <si>
    <t>Giza 89</t>
  </si>
  <si>
    <t>H-279-1</t>
  </si>
  <si>
    <t>H 279-1</t>
  </si>
  <si>
    <t>IAN338</t>
  </si>
  <si>
    <t>early maturing</t>
  </si>
  <si>
    <t>moderate fibre %</t>
  </si>
  <si>
    <t>IAN 338</t>
  </si>
  <si>
    <t>IL74</t>
  </si>
  <si>
    <t>Irma A1239</t>
  </si>
  <si>
    <t>Irma BLT-PF</t>
  </si>
  <si>
    <t>L457</t>
  </si>
  <si>
    <t>tall and vegetative</t>
  </si>
  <si>
    <t>high fibre %</t>
  </si>
  <si>
    <t>L484</t>
  </si>
  <si>
    <t>Ogosta</t>
  </si>
  <si>
    <t>low fibre %</t>
  </si>
  <si>
    <t>OKP 768</t>
  </si>
  <si>
    <t>Sam 71</t>
  </si>
  <si>
    <t>Samaru 72</t>
  </si>
  <si>
    <t>SM 67</t>
  </si>
  <si>
    <t>STAM 129A</t>
  </si>
  <si>
    <t>STAM 279A</t>
  </si>
  <si>
    <t>Stam59A</t>
  </si>
  <si>
    <t>UK48</t>
  </si>
  <si>
    <t>UK51</t>
  </si>
  <si>
    <t>UK53</t>
  </si>
  <si>
    <t>UK55</t>
  </si>
  <si>
    <t>UK58</t>
  </si>
  <si>
    <t>UKA67</t>
  </si>
  <si>
    <t>UKA 67</t>
  </si>
  <si>
    <t>UKA G2-1</t>
  </si>
  <si>
    <t>Prostrate</t>
  </si>
  <si>
    <t>Erect</t>
  </si>
  <si>
    <t>TM 578</t>
  </si>
  <si>
    <t xml:space="preserve"> TM 578</t>
  </si>
  <si>
    <t>86D719</t>
  </si>
  <si>
    <t>ACC004</t>
  </si>
  <si>
    <t>Accession 20</t>
  </si>
  <si>
    <t>Accession 25</t>
  </si>
  <si>
    <t>Accession 6</t>
  </si>
  <si>
    <t>Achishuru2</t>
  </si>
  <si>
    <t>Adom</t>
  </si>
  <si>
    <t>Agrinawa</t>
  </si>
  <si>
    <t>Ainelgazal</t>
  </si>
  <si>
    <t>Apaagbala ITXP-148-1</t>
  </si>
  <si>
    <t>Apagbala</t>
  </si>
  <si>
    <t>Asonten</t>
  </si>
  <si>
    <t>Asuntem</t>
  </si>
  <si>
    <t>Ayiyi</t>
  </si>
  <si>
    <t>B111-2</t>
  </si>
  <si>
    <t>Bambey 21</t>
  </si>
  <si>
    <t>Bawutawuta</t>
  </si>
  <si>
    <t>Bechuana white</t>
  </si>
  <si>
    <t>Bechuana White</t>
  </si>
  <si>
    <t>Bekur</t>
  </si>
  <si>
    <t xml:space="preserve">Bekur </t>
  </si>
  <si>
    <t>Bengpla</t>
  </si>
  <si>
    <t>Bengsogla</t>
  </si>
  <si>
    <t>Black eye bean</t>
  </si>
  <si>
    <t>Black eye</t>
  </si>
  <si>
    <t>Blackeye</t>
  </si>
  <si>
    <t>Blll-2</t>
  </si>
  <si>
    <t>Brown IT 124</t>
  </si>
  <si>
    <t>BRS Pujante</t>
  </si>
  <si>
    <t>California Blackeye 5</t>
  </si>
  <si>
    <t>Capstone seeds</t>
  </si>
  <si>
    <t>Drought Tolerant Variety</t>
  </si>
  <si>
    <t>Capstone Seeds</t>
  </si>
  <si>
    <t>CBC 1</t>
  </si>
  <si>
    <t>CBC 2</t>
  </si>
  <si>
    <t>CBC2</t>
  </si>
  <si>
    <t>Chappy</t>
  </si>
  <si>
    <t>CP 21</t>
  </si>
  <si>
    <t>CPI</t>
  </si>
  <si>
    <t>Cream</t>
  </si>
  <si>
    <t>Dakawa</t>
  </si>
  <si>
    <t>Dan-illia</t>
  </si>
  <si>
    <t>David</t>
  </si>
  <si>
    <t xml:space="preserve">Short cycle </t>
  </si>
  <si>
    <t>Dinawa</t>
  </si>
  <si>
    <t>Dounanfana</t>
  </si>
  <si>
    <t>Dr Saunders</t>
  </si>
  <si>
    <t>EASEED</t>
  </si>
  <si>
    <t>Ebelat</t>
  </si>
  <si>
    <t>EinElgazal</t>
  </si>
  <si>
    <t>Embu buff</t>
  </si>
  <si>
    <t>Semi-erect</t>
  </si>
  <si>
    <t>Embu Buff</t>
  </si>
  <si>
    <t>EPACE 10</t>
  </si>
  <si>
    <t>Ex-Iseke</t>
  </si>
  <si>
    <t>Fadhari</t>
  </si>
  <si>
    <t>Fahari</t>
  </si>
  <si>
    <t>Farimaso</t>
  </si>
  <si>
    <t>Foumbot local</t>
  </si>
  <si>
    <t>Foumbot Local</t>
  </si>
  <si>
    <t>FS1</t>
  </si>
  <si>
    <t>FS68</t>
  </si>
  <si>
    <t>GKK-CP-2</t>
  </si>
  <si>
    <t>GKK-CP-3</t>
  </si>
  <si>
    <t>Glenda</t>
  </si>
  <si>
    <t>Hewale</t>
  </si>
  <si>
    <t>IAR-00-1074</t>
  </si>
  <si>
    <t>IAR-007-1050</t>
  </si>
  <si>
    <t>IAR-48</t>
  </si>
  <si>
    <t>IAR48</t>
  </si>
  <si>
    <t>Icirikukwai</t>
  </si>
  <si>
    <t>ICV2</t>
  </si>
  <si>
    <t>ICV 2</t>
  </si>
  <si>
    <t>IFE BPC</t>
  </si>
  <si>
    <t>Ife brown</t>
  </si>
  <si>
    <t>Ife Brown</t>
  </si>
  <si>
    <t>ILRI 11114</t>
  </si>
  <si>
    <t>ILRI 12688</t>
  </si>
  <si>
    <t>ILRI 12713</t>
  </si>
  <si>
    <t>ILRI 15742</t>
  </si>
  <si>
    <t>ILRI 9333</t>
  </si>
  <si>
    <t>IT 04K-321 -2</t>
  </si>
  <si>
    <t>IT-1263</t>
  </si>
  <si>
    <t>IT 1263</t>
  </si>
  <si>
    <t>IT 16</t>
  </si>
  <si>
    <t>IT 18</t>
  </si>
  <si>
    <t>IT-18</t>
  </si>
  <si>
    <t>IT18</t>
  </si>
  <si>
    <t>IT82 E16</t>
  </si>
  <si>
    <t>IT 82 E16</t>
  </si>
  <si>
    <t>IT 82D-716</t>
  </si>
  <si>
    <t>IT 82D-849</t>
  </si>
  <si>
    <t>IT 82E-9</t>
  </si>
  <si>
    <t>IT82E-9</t>
  </si>
  <si>
    <t>IT 84D449</t>
  </si>
  <si>
    <t>IT 84E-124</t>
  </si>
  <si>
    <t>IT84E-124</t>
  </si>
  <si>
    <t>IT84S-2246</t>
  </si>
  <si>
    <t>IT 84S-2246</t>
  </si>
  <si>
    <t>IT 84S-2246-4</t>
  </si>
  <si>
    <t>IT 85S-2246-4</t>
  </si>
  <si>
    <t>IT 86D-1177</t>
  </si>
  <si>
    <t>IT 86D-716</t>
  </si>
  <si>
    <t>IT86D-719</t>
  </si>
  <si>
    <t>IT 86D-719</t>
  </si>
  <si>
    <t>IT 87D-611-3</t>
  </si>
  <si>
    <t>IT 89KD-288</t>
  </si>
  <si>
    <t>IT89KD-288</t>
  </si>
  <si>
    <t>IT89KD-349</t>
  </si>
  <si>
    <t>IT 89KD-349</t>
  </si>
  <si>
    <t>IT89KD-391</t>
  </si>
  <si>
    <t>Medium maturity</t>
  </si>
  <si>
    <t>IT 89KD-391</t>
  </si>
  <si>
    <t>IT 89KDD-391</t>
  </si>
  <si>
    <t>IT 90K-284-2</t>
  </si>
  <si>
    <t>IT90K-59</t>
  </si>
  <si>
    <t>IT 90K-59</t>
  </si>
  <si>
    <t>IT93K129-4</t>
  </si>
  <si>
    <t>IT 93K-129-4</t>
  </si>
  <si>
    <t>IT 93K-2045-29</t>
  </si>
  <si>
    <t>IT 93K-452-1</t>
  </si>
  <si>
    <t>IT93K452-1</t>
  </si>
  <si>
    <t>IT 93KZ45615</t>
  </si>
  <si>
    <t>IT96D602</t>
  </si>
  <si>
    <t>IT 96D-602</t>
  </si>
  <si>
    <t>IT96D-610</t>
  </si>
  <si>
    <t>IT 96D-610</t>
  </si>
  <si>
    <t>IT 96D-724</t>
  </si>
  <si>
    <t>IT97-131-2</t>
  </si>
  <si>
    <t>IT 97-131-2</t>
  </si>
  <si>
    <t>IT 97K-390-2</t>
  </si>
  <si>
    <t>IT 97K-499-35</t>
  </si>
  <si>
    <t>IT97K-568-18</t>
  </si>
  <si>
    <t>IT 97K-568-18</t>
  </si>
  <si>
    <t>IT98K-205-8</t>
  </si>
  <si>
    <t>IT 98K-205-8</t>
  </si>
  <si>
    <t>IT98KD-391</t>
  </si>
  <si>
    <t>IT 98KD-391</t>
  </si>
  <si>
    <t>IT99K-1122</t>
  </si>
  <si>
    <t>IT 99K-1122</t>
  </si>
  <si>
    <t>IT 99K-241-2</t>
  </si>
  <si>
    <t>IT99K-241-2</t>
  </si>
  <si>
    <t>IT99K-573-1-1</t>
  </si>
  <si>
    <t>Drougth tolerance</t>
  </si>
  <si>
    <t>IT 99K-573-1-1</t>
  </si>
  <si>
    <t>IT00K-1263</t>
  </si>
  <si>
    <t>IT04K-227-4</t>
  </si>
  <si>
    <t>IT04K-332-1</t>
  </si>
  <si>
    <t>IT06K-141</t>
  </si>
  <si>
    <t>IT07K-211-1-8</t>
  </si>
  <si>
    <t>IT07K-243-1-2</t>
  </si>
  <si>
    <t>IT07K-274-2-9</t>
  </si>
  <si>
    <t>IT07K-297-13</t>
  </si>
  <si>
    <t>IT07K-297-3</t>
  </si>
  <si>
    <t>IT07K-299-6</t>
  </si>
  <si>
    <t>IT08K-125-107</t>
  </si>
  <si>
    <t>IT08K-126-19</t>
  </si>
  <si>
    <t>IT08K-180-11</t>
  </si>
  <si>
    <t>IT08K-193-15</t>
  </si>
  <si>
    <t>IT10K-832-3</t>
  </si>
  <si>
    <t>IT10K-836-2</t>
  </si>
  <si>
    <t>IT10K-836-4</t>
  </si>
  <si>
    <t>IT10K-837-1</t>
  </si>
  <si>
    <t>IT10K-843</t>
  </si>
  <si>
    <t>IT10K-866-1</t>
  </si>
  <si>
    <t>IT11K-61-82</t>
  </si>
  <si>
    <t>IT90K 372-1-2</t>
  </si>
  <si>
    <t>IT90K-277-2</t>
  </si>
  <si>
    <t>IT92KD258-9</t>
  </si>
  <si>
    <t>IT98D-1399</t>
  </si>
  <si>
    <t>IT99K-494-6</t>
  </si>
  <si>
    <t>IT99K-573-3-2-1</t>
  </si>
  <si>
    <t>ITH 98-46</t>
  </si>
  <si>
    <t>K 80</t>
  </si>
  <si>
    <t>K80</t>
  </si>
  <si>
    <t>Kafanji</t>
  </si>
  <si>
    <t>Kananndo</t>
  </si>
  <si>
    <t>KATX69</t>
  </si>
  <si>
    <t>Kenkety</t>
  </si>
  <si>
    <t>Kisumu mix</t>
  </si>
  <si>
    <t>Kisumu Mix</t>
  </si>
  <si>
    <t>KVU-419</t>
  </si>
  <si>
    <t>KVX 30-309-6G</t>
  </si>
  <si>
    <t>KVX 396-4-5-2D</t>
  </si>
  <si>
    <t>KVx 421 2J</t>
  </si>
  <si>
    <t>KVX61-1</t>
  </si>
  <si>
    <t>KVX 61-1</t>
  </si>
  <si>
    <t>KVX611</t>
  </si>
  <si>
    <t>KVx-449</t>
  </si>
  <si>
    <t>KVx771 10</t>
  </si>
  <si>
    <t>KVx775 33-2</t>
  </si>
  <si>
    <t>Landrace 1</t>
  </si>
  <si>
    <t>Landrace 2</t>
  </si>
  <si>
    <t>Landrace 3</t>
  </si>
  <si>
    <t>Landrace 4</t>
  </si>
  <si>
    <t>Landrace 5</t>
  </si>
  <si>
    <t>Landrace 6</t>
  </si>
  <si>
    <t>Landrace 7</t>
  </si>
  <si>
    <t>Landrace 8</t>
  </si>
  <si>
    <t>Landrace 9</t>
  </si>
  <si>
    <t>Landrace 10</t>
  </si>
  <si>
    <t>Landrace 11</t>
  </si>
  <si>
    <t>Legon prolific</t>
  </si>
  <si>
    <t>Local variety</t>
  </si>
  <si>
    <t>Lutembwe</t>
  </si>
  <si>
    <t>M217</t>
  </si>
  <si>
    <t>M346</t>
  </si>
  <si>
    <t>M66</t>
  </si>
  <si>
    <t>MA1</t>
  </si>
  <si>
    <t>MA2</t>
  </si>
  <si>
    <t>Makatini</t>
  </si>
  <si>
    <t>MBR II</t>
  </si>
  <si>
    <t>Melakh</t>
  </si>
  <si>
    <t>Moh Quali</t>
  </si>
  <si>
    <t>Mougne</t>
  </si>
  <si>
    <t>Moussa</t>
  </si>
  <si>
    <t>Mtilane</t>
  </si>
  <si>
    <t>Nakare</t>
  </si>
  <si>
    <t>Nandam-baya</t>
  </si>
  <si>
    <t>Nandambaya</t>
  </si>
  <si>
    <t>N'diambour</t>
  </si>
  <si>
    <t>Ngoji</t>
  </si>
  <si>
    <t>Nhyira</t>
  </si>
  <si>
    <t>Omondaw</t>
  </si>
  <si>
    <t>Oukawa</t>
  </si>
  <si>
    <t>Padi-Tuya SARC 3-122-2</t>
  </si>
  <si>
    <t>Padi-tuya SARC 3–122-2</t>
  </si>
  <si>
    <t>Padi-tuya: SARC 3-122-2</t>
  </si>
  <si>
    <t>Prima</t>
  </si>
  <si>
    <t>RW-CP-7</t>
  </si>
  <si>
    <t>SAMPEA-7</t>
  </si>
  <si>
    <t>Sadore local</t>
  </si>
  <si>
    <t>Sanzie</t>
  </si>
  <si>
    <t>Secow 12</t>
  </si>
  <si>
    <t>Simlaw</t>
  </si>
  <si>
    <t>SK27</t>
  </si>
  <si>
    <t>Songotra</t>
  </si>
  <si>
    <t>Weed resistance</t>
  </si>
  <si>
    <t>Soronko</t>
  </si>
  <si>
    <t>Sudan 1</t>
  </si>
  <si>
    <t>Suvita</t>
  </si>
  <si>
    <t>Suvita 2</t>
  </si>
  <si>
    <t>T84S-2246</t>
  </si>
  <si>
    <t>T97K-499-35</t>
  </si>
  <si>
    <t>Tatro mix</t>
  </si>
  <si>
    <t>Tatro Mix</t>
  </si>
  <si>
    <t>Temne</t>
  </si>
  <si>
    <t>Titinwa</t>
  </si>
  <si>
    <t>TN 5-78</t>
  </si>
  <si>
    <t>TN5-78</t>
  </si>
  <si>
    <t>TN88-63</t>
  </si>
  <si>
    <t>Tumaini</t>
  </si>
  <si>
    <t>TVu14632</t>
  </si>
  <si>
    <t>TVU 14632</t>
  </si>
  <si>
    <t>TVU 1509</t>
  </si>
  <si>
    <t>TVU 2246</t>
  </si>
  <si>
    <t>TVu4607</t>
  </si>
  <si>
    <t>TVU 4607</t>
  </si>
  <si>
    <t>TVU7778</t>
  </si>
  <si>
    <t>TVU 7778</t>
  </si>
  <si>
    <t>TVX 3236</t>
  </si>
  <si>
    <t>Tvx3236</t>
  </si>
  <si>
    <t>TVX 4659-03E</t>
  </si>
  <si>
    <t>TYu1509</t>
  </si>
  <si>
    <t>TYU1509</t>
  </si>
  <si>
    <t>UAM09-1055-6</t>
  </si>
  <si>
    <t>UFRR grao verde</t>
  </si>
  <si>
    <t>UG-CP-10</t>
  </si>
  <si>
    <t>UG-CP-4</t>
  </si>
  <si>
    <t>UG-CP-9</t>
  </si>
  <si>
    <t>Ukaluleni</t>
  </si>
  <si>
    <t>Unspecified Mixed variety</t>
  </si>
  <si>
    <t>var 355</t>
  </si>
  <si>
    <t>Var 355</t>
  </si>
  <si>
    <t>Veg cowpea 1</t>
  </si>
  <si>
    <t>Veg Cowpea 1</t>
  </si>
  <si>
    <t>Veg cowpea 2</t>
  </si>
  <si>
    <t>Veg Cowpea 2</t>
  </si>
  <si>
    <t>Veg cowpea DC</t>
  </si>
  <si>
    <t>Veg Cowpea DC</t>
  </si>
  <si>
    <t>Veg cowpea DR</t>
  </si>
  <si>
    <t>Veg Cowpea DR</t>
  </si>
  <si>
    <t>Veg cowpea3</t>
  </si>
  <si>
    <t>Veg Cowpea3</t>
  </si>
  <si>
    <t>Vigna Onb</t>
  </si>
  <si>
    <t>VITA</t>
  </si>
  <si>
    <t>VITA 5</t>
  </si>
  <si>
    <t>VITA 6</t>
  </si>
  <si>
    <t>VITA-1</t>
  </si>
  <si>
    <t>Vuli</t>
  </si>
  <si>
    <t>Vuli-1</t>
  </si>
  <si>
    <t>Wulibali</t>
  </si>
  <si>
    <t>Yacine</t>
  </si>
  <si>
    <t>Yar Itas</t>
  </si>
  <si>
    <t>Zimbabwe Red</t>
  </si>
  <si>
    <t>Danish seed</t>
  </si>
  <si>
    <t>Danish Seed</t>
  </si>
  <si>
    <t>Barhi</t>
  </si>
  <si>
    <t>Sewey</t>
  </si>
  <si>
    <t>Pekin</t>
  </si>
  <si>
    <t>Bayoreca Oro</t>
  </si>
  <si>
    <t>Improved cultivars</t>
  </si>
  <si>
    <t>Improved Cultivars</t>
  </si>
  <si>
    <t>landraces</t>
  </si>
  <si>
    <t>Landraces</t>
  </si>
  <si>
    <t>Movas C2009</t>
  </si>
  <si>
    <t>Unspecified hybrid</t>
  </si>
  <si>
    <t>Kalenda</t>
  </si>
  <si>
    <t>Marvel</t>
  </si>
  <si>
    <t>Egyptian clover berseem</t>
  </si>
  <si>
    <t>Egyptian Clover Berseem</t>
  </si>
  <si>
    <t>Fahl</t>
  </si>
  <si>
    <t>Tul</t>
  </si>
  <si>
    <t>Badï</t>
  </si>
  <si>
    <t>Small-seeded</t>
  </si>
  <si>
    <t>Baraca</t>
  </si>
  <si>
    <t>BPL 710</t>
  </si>
  <si>
    <t>Bulga-70</t>
  </si>
  <si>
    <t>CS-20 DK</t>
  </si>
  <si>
    <t>CS 20 DK</t>
  </si>
  <si>
    <t>Degaga</t>
  </si>
  <si>
    <t>Dosha</t>
  </si>
  <si>
    <t>FBColl-local landraces</t>
  </si>
  <si>
    <t>FBColl-Local landraces</t>
  </si>
  <si>
    <t>G461</t>
  </si>
  <si>
    <t>Gabalcho</t>
  </si>
  <si>
    <t>Gabelcho</t>
  </si>
  <si>
    <t>Gebelcho</t>
  </si>
  <si>
    <t>Giza 461</t>
  </si>
  <si>
    <t>Giza 716</t>
  </si>
  <si>
    <t>Giza 843</t>
  </si>
  <si>
    <t>Gora</t>
  </si>
  <si>
    <t>Hachalu</t>
  </si>
  <si>
    <t>ILB 4726</t>
  </si>
  <si>
    <t>ILB4726</t>
  </si>
  <si>
    <t>ILB 938</t>
  </si>
  <si>
    <t>ILB938</t>
  </si>
  <si>
    <t>Kasa</t>
  </si>
  <si>
    <t>Messay</t>
  </si>
  <si>
    <t>Moti</t>
  </si>
  <si>
    <t>Najeh</t>
  </si>
  <si>
    <t>NC-58</t>
  </si>
  <si>
    <t>NC 58</t>
  </si>
  <si>
    <t>Nubaria 1</t>
  </si>
  <si>
    <t>Nubaria 2</t>
  </si>
  <si>
    <t>Obse</t>
  </si>
  <si>
    <t>Sakha 1</t>
  </si>
  <si>
    <t>Sakha 3</t>
  </si>
  <si>
    <t>Sakha 4</t>
  </si>
  <si>
    <t>San Pedro Tlaltizapan</t>
  </si>
  <si>
    <t>Shallo</t>
  </si>
  <si>
    <t>Tesfa</t>
  </si>
  <si>
    <t>XAR-VF00.12-12-3-1-3-1</t>
  </si>
  <si>
    <t>XAR-VF00.13-8-3-1-1-1-1</t>
  </si>
  <si>
    <t>XAR-VF00.13-89-2-1-1-1-1</t>
  </si>
  <si>
    <t>XBJ90.04-2-3-1-1-1-2A</t>
  </si>
  <si>
    <t>XBJ90.04-6-2-1-1-4-C</t>
  </si>
  <si>
    <t>XBJ92.10-27-1-1-1-1-1</t>
  </si>
  <si>
    <t>XBJ92-10-46-1-3-1-2-1-1-1-6-A</t>
  </si>
  <si>
    <t>Rapeceum F1 Hybrid</t>
  </si>
  <si>
    <t>Giza 30</t>
  </si>
  <si>
    <t xml:space="preserve">Bako-09
</t>
  </si>
  <si>
    <t>Coracana</t>
  </si>
  <si>
    <t>GPU 28</t>
  </si>
  <si>
    <t>Gute</t>
  </si>
  <si>
    <t>Gweza</t>
  </si>
  <si>
    <t>ISMI-9507</t>
  </si>
  <si>
    <t>Okoshana</t>
  </si>
  <si>
    <t>PR 202</t>
  </si>
  <si>
    <t>Seremi</t>
  </si>
  <si>
    <t>Common Unspecified</t>
  </si>
  <si>
    <t>Unspecified Unimproved Variety</t>
  </si>
  <si>
    <t>African catfish</t>
  </si>
  <si>
    <t>Clarias gariepinus</t>
  </si>
  <si>
    <t>African Catfish</t>
  </si>
  <si>
    <t>Heterobranchus longifilis</t>
  </si>
  <si>
    <t>Oreochromis niloticus</t>
  </si>
  <si>
    <t>Giza 9</t>
  </si>
  <si>
    <t>Locale de Niatia</t>
  </si>
  <si>
    <t>Aiat ‘clone 1’</t>
  </si>
  <si>
    <t>Balady</t>
  </si>
  <si>
    <t>Bani Ghany</t>
  </si>
  <si>
    <t>Clone 10</t>
  </si>
  <si>
    <t>Clone 18</t>
  </si>
  <si>
    <t>Clone 21</t>
  </si>
  <si>
    <t>Clone 22C</t>
  </si>
  <si>
    <t>Clone 22W</t>
  </si>
  <si>
    <t>Clone 24</t>
  </si>
  <si>
    <t>Clone 25</t>
  </si>
  <si>
    <t>Clone 5</t>
  </si>
  <si>
    <t>Egaseed 1</t>
  </si>
  <si>
    <t>Egaseed 2</t>
  </si>
  <si>
    <t>Egaseed clone</t>
  </si>
  <si>
    <t>Egyptian</t>
  </si>
  <si>
    <t>Elwady</t>
  </si>
  <si>
    <t>Grower’s Clone</t>
  </si>
  <si>
    <t>Line A</t>
  </si>
  <si>
    <t>Line B</t>
  </si>
  <si>
    <t>Line C</t>
  </si>
  <si>
    <t>Line D</t>
  </si>
  <si>
    <t>Line E</t>
  </si>
  <si>
    <t>Line F</t>
  </si>
  <si>
    <t>Owainat</t>
  </si>
  <si>
    <t>Rie</t>
  </si>
  <si>
    <t>Salaqus-3C</t>
  </si>
  <si>
    <t>Salaqus-3W</t>
  </si>
  <si>
    <t>Sids 40</t>
  </si>
  <si>
    <t>Sids 40 “Aiat”</t>
  </si>
  <si>
    <t>Sids 40 “Station”</t>
  </si>
  <si>
    <t>55% Kamorai x 30% Boer x 15% East African indigenous</t>
  </si>
  <si>
    <t>55% Kamorai***30% Boer***15% East African indigenous</t>
  </si>
  <si>
    <t>Abergelle</t>
  </si>
  <si>
    <t>Anglo-Nubian</t>
  </si>
  <si>
    <t>Anglo***Nubian</t>
  </si>
  <si>
    <t>Baladi</t>
  </si>
  <si>
    <t>Boer</t>
  </si>
  <si>
    <t>Boer South African indigenous</t>
  </si>
  <si>
    <t>Boer South African Indigenous</t>
  </si>
  <si>
    <t>Boer x Galla</t>
  </si>
  <si>
    <t>Boer***Galla</t>
  </si>
  <si>
    <t>Boer x Kamorai x Tanzania indigenous goat</t>
  </si>
  <si>
    <t>Boer***Kamorai***Tanzania Indigenous Goat</t>
  </si>
  <si>
    <t>Central highland</t>
  </si>
  <si>
    <t>Central Highland</t>
  </si>
  <si>
    <t>Damascus</t>
  </si>
  <si>
    <t>Demeshgi</t>
  </si>
  <si>
    <t>East African</t>
  </si>
  <si>
    <t>Ethiopian local</t>
  </si>
  <si>
    <t>Ethiopian Local</t>
  </si>
  <si>
    <t>German alpine x Small East African</t>
  </si>
  <si>
    <t>German Alpine***Small East African</t>
  </si>
  <si>
    <t>Hararghe highland</t>
  </si>
  <si>
    <t>Hararghe Highland</t>
  </si>
  <si>
    <t>Mashona does</t>
  </si>
  <si>
    <t>Mashona Does</t>
  </si>
  <si>
    <t>Maure</t>
  </si>
  <si>
    <t>Mixed East African</t>
  </si>
  <si>
    <t>Mubende</t>
  </si>
  <si>
    <t>Mubende-boer</t>
  </si>
  <si>
    <t>Mubende***Boer</t>
  </si>
  <si>
    <t>Mubende local</t>
  </si>
  <si>
    <t>Mubende Local</t>
  </si>
  <si>
    <t>Non-descript</t>
  </si>
  <si>
    <t>Norwegian landrace x Local Tanzania cross breed</t>
  </si>
  <si>
    <t>Norwegian landrace***Local Tanzania cross breed</t>
  </si>
  <si>
    <t>Norwegian x Saanen x Tanzania local</t>
  </si>
  <si>
    <t>Norwegian***Saanen***Tanzania local</t>
  </si>
  <si>
    <t>Nubian</t>
  </si>
  <si>
    <t>Pare White</t>
  </si>
  <si>
    <t>Red sokoto</t>
  </si>
  <si>
    <t>Red Sokoto</t>
  </si>
  <si>
    <t>Saanen</t>
  </si>
  <si>
    <t>Sidama</t>
  </si>
  <si>
    <t>Small East African</t>
  </si>
  <si>
    <t>Small East African x Norwegian</t>
  </si>
  <si>
    <t>Small East African***Norwegian</t>
  </si>
  <si>
    <t>Sokoto</t>
  </si>
  <si>
    <t>Somali</t>
  </si>
  <si>
    <t>Sonjo Red</t>
  </si>
  <si>
    <t>Toggenburg x Saanen</t>
  </si>
  <si>
    <t>Toggenburg***Saanen</t>
  </si>
  <si>
    <t>West African dwarf</t>
  </si>
  <si>
    <t>West African Dwarf</t>
  </si>
  <si>
    <t>West African long-legged</t>
  </si>
  <si>
    <t>West African Long-legged</t>
  </si>
  <si>
    <t>Woyto-Guji</t>
  </si>
  <si>
    <t>110R rootstock</t>
  </si>
  <si>
    <t>Chardonnay 99 richter</t>
  </si>
  <si>
    <t>Danlas vines</t>
  </si>
  <si>
    <t>Danlas Vines</t>
  </si>
  <si>
    <t>Isabel-Precoce</t>
  </si>
  <si>
    <t>Green gram</t>
  </si>
  <si>
    <t>N/26</t>
  </si>
  <si>
    <t>28-206</t>
  </si>
  <si>
    <t>55-37</t>
  </si>
  <si>
    <t>55-437</t>
  </si>
  <si>
    <t>56-160</t>
  </si>
  <si>
    <t>77-33</t>
  </si>
  <si>
    <t>A-26</t>
  </si>
  <si>
    <t>ACC-IC-GV-91278</t>
  </si>
  <si>
    <t>Aflatoxin resistance</t>
  </si>
  <si>
    <t>ACC-IC-GV-91279</t>
  </si>
  <si>
    <t>ACC-IC-GV91284</t>
  </si>
  <si>
    <t>ACC-IC-GV-91284</t>
  </si>
  <si>
    <t>ACC-IC-GV-91317</t>
  </si>
  <si>
    <t>ACC-IC-GV-93305</t>
  </si>
  <si>
    <t>ACC-IC-GV-94379</t>
  </si>
  <si>
    <t>ACC-IV-91324</t>
  </si>
  <si>
    <t>ACC-IV-GV-91315</t>
  </si>
  <si>
    <t>Azivivi</t>
  </si>
  <si>
    <t>Barbeton</t>
  </si>
  <si>
    <t>Bebiano Vermelho</t>
  </si>
  <si>
    <t>Bunyakiri</t>
  </si>
  <si>
    <t>Burre</t>
  </si>
  <si>
    <t>CG7</t>
  </si>
  <si>
    <t>long duration</t>
  </si>
  <si>
    <t>Chinese</t>
  </si>
  <si>
    <t>CHINESE</t>
  </si>
  <si>
    <t>CRG-AP x AZ-10-13</t>
  </si>
  <si>
    <t>CRG-AP x AZ-11-13</t>
  </si>
  <si>
    <t>CRG-AP x AZ-1-13</t>
  </si>
  <si>
    <t>CRG-AP x AZ-12-13</t>
  </si>
  <si>
    <t>CRG-AP x AZ-13-13</t>
  </si>
  <si>
    <t>CRG-AP x AZ-14-13</t>
  </si>
  <si>
    <t>CRG-AP x AZ-15-13</t>
  </si>
  <si>
    <t>CRG-AP x AZ-16-13</t>
  </si>
  <si>
    <t>CRG-AP x AZ-2-13</t>
  </si>
  <si>
    <t>CRG-AP x AZ-3-13</t>
  </si>
  <si>
    <t>CRG-AP x AZ-4-13</t>
  </si>
  <si>
    <t>CRG-AP x AZ-5-13</t>
  </si>
  <si>
    <t>CRG-AP x AZ-6-13</t>
  </si>
  <si>
    <t>CRG-AP x AZ-7-13</t>
  </si>
  <si>
    <t>CRG-AP x AZ-8-13</t>
  </si>
  <si>
    <t>CRG-AP x AZ-9-13</t>
  </si>
  <si>
    <t>CRG-AP x NK-10-13</t>
  </si>
  <si>
    <t>CRG-AP x NK-11-13</t>
  </si>
  <si>
    <t>CRG-AP x NK-1-13</t>
  </si>
  <si>
    <t>CRG-AP x NK-12-13</t>
  </si>
  <si>
    <t>CRG-AP x NK-2-13</t>
  </si>
  <si>
    <t>CRG-AP x NK-3-13</t>
  </si>
  <si>
    <t>CRG-AP x NK-4-13</t>
  </si>
  <si>
    <t>CRG-AP x NK-5-13</t>
  </si>
  <si>
    <t>CRG-AP x NK-6-13</t>
  </si>
  <si>
    <t>CRG-AP x NK-8-13</t>
  </si>
  <si>
    <t>CRG-AP x NK-9-13</t>
  </si>
  <si>
    <t>CRG-NP x NK-2-13</t>
  </si>
  <si>
    <t>CRG-NP x NK-3-13</t>
  </si>
  <si>
    <t>CRG-NP x NK-7-13</t>
  </si>
  <si>
    <t>CRG-SH x AZ-1-13</t>
  </si>
  <si>
    <t>CRG-SH x AZ-2-13</t>
  </si>
  <si>
    <t>CRG-SH x AZ-3-13</t>
  </si>
  <si>
    <t>CRG-SH x AZ-4-13</t>
  </si>
  <si>
    <t>CRG-SH x AZ-5-13</t>
  </si>
  <si>
    <t>CRG-SH x AZ-6-13</t>
  </si>
  <si>
    <t>CRG-SH x AZ-7-13</t>
  </si>
  <si>
    <t>CRG-SH x NK-1-13</t>
  </si>
  <si>
    <t>CRG-SH x NK-2-13</t>
  </si>
  <si>
    <t>Erudurudu</t>
  </si>
  <si>
    <t>Falcon</t>
  </si>
  <si>
    <t>Na</t>
  </si>
  <si>
    <t>Farmer Variety</t>
  </si>
  <si>
    <t>GAF 1665</t>
  </si>
  <si>
    <t>GAF 1723</t>
  </si>
  <si>
    <t>Giza 6</t>
  </si>
  <si>
    <t>GK 7</t>
  </si>
  <si>
    <t>GK-7</t>
  </si>
  <si>
    <t>GL24</t>
  </si>
  <si>
    <t>Gomb</t>
  </si>
  <si>
    <t>Gubeish</t>
  </si>
  <si>
    <t>Homabay</t>
  </si>
  <si>
    <t>IAC 7</t>
  </si>
  <si>
    <t xml:space="preserve">IAC 7 </t>
  </si>
  <si>
    <t>IAC 886</t>
  </si>
  <si>
    <t>ICG 1260</t>
  </si>
  <si>
    <t>ICG 2140</t>
  </si>
  <si>
    <t>ICG 2229</t>
  </si>
  <si>
    <t>ICG 2327</t>
  </si>
  <si>
    <t>ICG 8361</t>
  </si>
  <si>
    <t>ICGM 197</t>
  </si>
  <si>
    <t>ICGM 336</t>
  </si>
  <si>
    <t>ICGM 614</t>
  </si>
  <si>
    <t>ICGM 623</t>
  </si>
  <si>
    <t>ICGM 631</t>
  </si>
  <si>
    <t>ICGV 00064</t>
  </si>
  <si>
    <t>ICGV12991</t>
  </si>
  <si>
    <t>ICGV 12991</t>
  </si>
  <si>
    <t>ICGV 86024</t>
  </si>
  <si>
    <t>ICGV 86124</t>
  </si>
  <si>
    <t xml:space="preserve">Drought tolerance </t>
  </si>
  <si>
    <t>ICGV 86168</t>
  </si>
  <si>
    <t>ICGV 86548</t>
  </si>
  <si>
    <t>ICGV 87078</t>
  </si>
  <si>
    <t>ICGV 87086</t>
  </si>
  <si>
    <t>ICGV 87087</t>
  </si>
  <si>
    <t>ICGV 87156</t>
  </si>
  <si>
    <t>ICGV 87157</t>
  </si>
  <si>
    <t>ICGV 87160</t>
  </si>
  <si>
    <t>ICGV 87185</t>
  </si>
  <si>
    <t>ICGV 907048SM</t>
  </si>
  <si>
    <t>ICGV 91279</t>
  </si>
  <si>
    <t>ICGV 91315</t>
  </si>
  <si>
    <t>ICGV-IS 08837</t>
  </si>
  <si>
    <t>ICGV IS 08837</t>
  </si>
  <si>
    <t>ICGV-IS 13002</t>
  </si>
  <si>
    <t>ICGV IS 13002</t>
  </si>
  <si>
    <t>ICGV-IS 13015</t>
  </si>
  <si>
    <t>ICGV IS 13015</t>
  </si>
  <si>
    <t>ICGV-IS 13041</t>
  </si>
  <si>
    <t>ICGV IS 13041</t>
  </si>
  <si>
    <t>ICGV-IS 13045</t>
  </si>
  <si>
    <t>ICGV IS 13045</t>
  </si>
  <si>
    <t>ICGV-IS 13052</t>
  </si>
  <si>
    <t>ICGV IS 13052</t>
  </si>
  <si>
    <t>ICGV-IS 13066</t>
  </si>
  <si>
    <t>ICGV IS 13066</t>
  </si>
  <si>
    <t>ICGV-IS 13068</t>
  </si>
  <si>
    <t>ICGV IS 13068</t>
  </si>
  <si>
    <t>ICGV-IS 13071</t>
  </si>
  <si>
    <t>ICGV IS 13071</t>
  </si>
  <si>
    <t>ICGV-IS 13075</t>
  </si>
  <si>
    <t>ICGV IS 13075</t>
  </si>
  <si>
    <t>ICGV-IS 13078</t>
  </si>
  <si>
    <t>ICGV IS 13078</t>
  </si>
  <si>
    <t>ICGV-IS 13079</t>
  </si>
  <si>
    <t>ICGV IS 13079</t>
  </si>
  <si>
    <t>ICGV-IS 13081</t>
  </si>
  <si>
    <t>ICGV IS 13081</t>
  </si>
  <si>
    <t>ICGV-IS 13086</t>
  </si>
  <si>
    <t>ICGV IS 13086</t>
  </si>
  <si>
    <t>ICGV-IS 13097</t>
  </si>
  <si>
    <t>ICGV IS 13097</t>
  </si>
  <si>
    <t>ICGV-IS 13106</t>
  </si>
  <si>
    <t>ICGV IS 13106</t>
  </si>
  <si>
    <t>ICGV-IS 13110</t>
  </si>
  <si>
    <t>ICGV IS 13110</t>
  </si>
  <si>
    <t>ICGV-IS 13113</t>
  </si>
  <si>
    <t>ICGV IS 13113</t>
  </si>
  <si>
    <t>ICGV-IS 13114</t>
  </si>
  <si>
    <t>ICGV IS 13114</t>
  </si>
  <si>
    <t>ICGV-IS 13998</t>
  </si>
  <si>
    <t>ICGV IS 13998</t>
  </si>
  <si>
    <t>ICGV SM 83005</t>
  </si>
  <si>
    <t>ICGVSM 83011</t>
  </si>
  <si>
    <t>ICGV SM 83011</t>
  </si>
  <si>
    <t>ICGV SM 83701</t>
  </si>
  <si>
    <t>ICGV SM 83709</t>
  </si>
  <si>
    <t>ICGV SM 85002</t>
  </si>
  <si>
    <t>ICGV SM 85039</t>
  </si>
  <si>
    <t>ICGV SM 85043</t>
  </si>
  <si>
    <t>ICGV SM 85764</t>
  </si>
  <si>
    <t>ICGV SM 86051</t>
  </si>
  <si>
    <t>ICGV SM 86052</t>
  </si>
  <si>
    <t>ICGV SM 86066</t>
  </si>
  <si>
    <t>ICGV SM 86725</t>
  </si>
  <si>
    <t>Igola 1</t>
  </si>
  <si>
    <t>Ismailia1</t>
  </si>
  <si>
    <t>Jenkaar</t>
  </si>
  <si>
    <t>JL24</t>
  </si>
  <si>
    <t>Kampiani</t>
  </si>
  <si>
    <t>Kumawu</t>
  </si>
  <si>
    <t>M572-801</t>
  </si>
  <si>
    <t>Marabe</t>
  </si>
  <si>
    <t>MH 383</t>
  </si>
  <si>
    <t>NKATIESARI</t>
  </si>
  <si>
    <t>Nkatie-SARI</t>
  </si>
  <si>
    <t>Nkosour</t>
  </si>
  <si>
    <t>Nsinjiro</t>
  </si>
  <si>
    <t>Nwakara</t>
  </si>
  <si>
    <t>Obolo</t>
  </si>
  <si>
    <t>Oboshie</t>
  </si>
  <si>
    <t>Otuhia</t>
  </si>
  <si>
    <t>RMP12</t>
  </si>
  <si>
    <t>S-61</t>
  </si>
  <si>
    <t>Samaru 61</t>
  </si>
  <si>
    <t>Samnut 22</t>
  </si>
  <si>
    <t>SAMNUT 22</t>
  </si>
  <si>
    <t>SAMNUT 23</t>
  </si>
  <si>
    <t>Shitaochi</t>
  </si>
  <si>
    <t>Sodari</t>
  </si>
  <si>
    <t>Spanish</t>
  </si>
  <si>
    <t>TMV-2</t>
  </si>
  <si>
    <t>TS 32-1.796</t>
  </si>
  <si>
    <t>Virginia variegated</t>
  </si>
  <si>
    <t>Virginia Variegated</t>
  </si>
  <si>
    <t>Yenyawoso</t>
  </si>
  <si>
    <t>HF G75</t>
  </si>
  <si>
    <t>Aries</t>
  </si>
  <si>
    <t>Aruana</t>
  </si>
  <si>
    <t>Maasai</t>
  </si>
  <si>
    <t>Mombasa</t>
  </si>
  <si>
    <t>mombasa</t>
  </si>
  <si>
    <t>Ntchisi</t>
  </si>
  <si>
    <t>Acc. No. 2490</t>
  </si>
  <si>
    <t>Adaptation to high moisture-prone black soils</t>
  </si>
  <si>
    <t>Acc. No. 2742</t>
  </si>
  <si>
    <t>Max</t>
  </si>
  <si>
    <t>SS Esmeralda</t>
  </si>
  <si>
    <t>Bissap</t>
  </si>
  <si>
    <t>Samadah</t>
  </si>
  <si>
    <t>Victor</t>
  </si>
  <si>
    <t>comum</t>
  </si>
  <si>
    <t>Seb</t>
  </si>
  <si>
    <t>Jute mallow</t>
  </si>
  <si>
    <t>Eleti choro</t>
  </si>
  <si>
    <t>JRO 524</t>
  </si>
  <si>
    <t>Acephala</t>
  </si>
  <si>
    <t>Pure Kikuyu Sward</t>
  </si>
  <si>
    <t>CIAT 22759</t>
  </si>
  <si>
    <t>DL1001</t>
  </si>
  <si>
    <t>DL1002</t>
  </si>
  <si>
    <t>Echo Cream</t>
  </si>
  <si>
    <t>Highworth</t>
  </si>
  <si>
    <t>ILRI 13700</t>
  </si>
  <si>
    <t>ILRI 14437</t>
  </si>
  <si>
    <t>ILRI147</t>
  </si>
  <si>
    <t>ILRI 147</t>
  </si>
  <si>
    <t>ILRI 6930</t>
  </si>
  <si>
    <t>Karamoja Red</t>
  </si>
  <si>
    <t>PI 195851</t>
  </si>
  <si>
    <t>Q 6880B</t>
  </si>
  <si>
    <t>Rongai</t>
  </si>
  <si>
    <t>SARI Nyeupe</t>
  </si>
  <si>
    <t>SARI Rongai</t>
  </si>
  <si>
    <t>Selian-Rongai</t>
  </si>
  <si>
    <t>Uncinatus</t>
  </si>
  <si>
    <t>Alemaya</t>
  </si>
  <si>
    <t>Bakria</t>
  </si>
  <si>
    <t>Bakriya</t>
  </si>
  <si>
    <t>Denbi</t>
  </si>
  <si>
    <t>HUL-11</t>
  </si>
  <si>
    <t>HUL-57</t>
  </si>
  <si>
    <t>Pant-2019</t>
  </si>
  <si>
    <t>R-186</t>
  </si>
  <si>
    <t>Cunningham</t>
  </si>
  <si>
    <t>Hawaiian giant</t>
  </si>
  <si>
    <t>K-26</t>
  </si>
  <si>
    <t>K28</t>
  </si>
  <si>
    <t>K8</t>
  </si>
  <si>
    <t>Kibwezi provenance</t>
  </si>
  <si>
    <t>Giza 1</t>
  </si>
  <si>
    <t>Sanabor</t>
  </si>
  <si>
    <t>Aloha IAC 10-14</t>
  </si>
  <si>
    <t>HAES 344</t>
  </si>
  <si>
    <t>HAES 660</t>
  </si>
  <si>
    <t>HAES 816</t>
  </si>
  <si>
    <t>IAC 4-12B</t>
  </si>
  <si>
    <t>IAC 4-20</t>
  </si>
  <si>
    <t>IAC 9-20</t>
  </si>
  <si>
    <t>IAC 9-20-Aloha IAC 10-14</t>
  </si>
  <si>
    <t>Graft</t>
  </si>
  <si>
    <t>14 variedes</t>
  </si>
  <si>
    <t>Mid early maturity</t>
  </si>
  <si>
    <t xml:space="preserve"> Arica 3</t>
  </si>
  <si>
    <t xml:space="preserve"> Milyang23</t>
  </si>
  <si>
    <t>2000 SYN EE</t>
  </si>
  <si>
    <t>Striga tolerant</t>
  </si>
  <si>
    <t>2000-SYN-EE</t>
  </si>
  <si>
    <t>2000 Syn WEC</t>
  </si>
  <si>
    <t>2000 SYN WEC</t>
  </si>
  <si>
    <t>2009TZEE W</t>
  </si>
  <si>
    <t>2061Y</t>
  </si>
  <si>
    <t>2B 688 HR</t>
  </si>
  <si>
    <t>2B-433</t>
  </si>
  <si>
    <t>2B433PW</t>
  </si>
  <si>
    <t>2B570</t>
  </si>
  <si>
    <t>2B587 PW</t>
  </si>
  <si>
    <t>2B647PW</t>
  </si>
  <si>
    <t>2B655Hx</t>
  </si>
  <si>
    <t>30F45</t>
  </si>
  <si>
    <t>30F90</t>
  </si>
  <si>
    <t xml:space="preserve">Late maturity </t>
  </si>
  <si>
    <t>30G19</t>
  </si>
  <si>
    <t>32R21</t>
  </si>
  <si>
    <t>34ESWYT_20</t>
  </si>
  <si>
    <t>34ESWYT_21</t>
  </si>
  <si>
    <t>34ESWYT_22</t>
  </si>
  <si>
    <t>34ESWYT_23</t>
  </si>
  <si>
    <t>34ESWYT_24</t>
  </si>
  <si>
    <t>34ESWYT_25</t>
  </si>
  <si>
    <t>34ESWYT_26</t>
  </si>
  <si>
    <t>34ESWYT_27</t>
  </si>
  <si>
    <t>34ESWYT_28</t>
  </si>
  <si>
    <t>34ESWYT_29</t>
  </si>
  <si>
    <t>8644-27</t>
  </si>
  <si>
    <t>9011-30</t>
  </si>
  <si>
    <t>9134-14</t>
  </si>
  <si>
    <t>95TZEE Y1</t>
  </si>
  <si>
    <t>98 Syn WEC STRCo</t>
  </si>
  <si>
    <t>99 Syn WEC</t>
  </si>
  <si>
    <t>A-791</t>
  </si>
  <si>
    <t>Abeleehi</t>
  </si>
  <si>
    <t>Drought Resistance</t>
  </si>
  <si>
    <t>Abontem</t>
  </si>
  <si>
    <t xml:space="preserve">Abontem </t>
  </si>
  <si>
    <t>Very Early maturity</t>
  </si>
  <si>
    <t>Aburohemaa</t>
  </si>
  <si>
    <t>AC 95 TZECOMP4 C3F3</t>
  </si>
  <si>
    <t>Accession 15/84</t>
  </si>
  <si>
    <t>ACR8328</t>
  </si>
  <si>
    <t>ACR 8328</t>
  </si>
  <si>
    <t>Across 86 Pool 16</t>
  </si>
  <si>
    <t>ACR 86 POOL 16</t>
  </si>
  <si>
    <t>ACR91SU</t>
  </si>
  <si>
    <t>ACR 91 SU</t>
  </si>
  <si>
    <t>ACR 94 POOL 16DT STR</t>
  </si>
  <si>
    <t>ACR 94 TZE COMP5-W</t>
  </si>
  <si>
    <t>Across 94 TZE Comp5-W</t>
  </si>
  <si>
    <t>ACR 94 TZE COMP5-Y</t>
  </si>
  <si>
    <t>Across 95 TZEE Comp4-C3</t>
  </si>
  <si>
    <t>ACR 95 TZEE COMP4-C3</t>
  </si>
  <si>
    <t>ACR 97 TZE COMP3X4</t>
  </si>
  <si>
    <t>Across 97 TZL Comp1-W</t>
  </si>
  <si>
    <t>ACR 97 TZL COMP1-W</t>
  </si>
  <si>
    <t>Across 97TZL Comp1-W</t>
  </si>
  <si>
    <t>AG 1045</t>
  </si>
  <si>
    <t>AG 1051</t>
  </si>
  <si>
    <t>AG 177</t>
  </si>
  <si>
    <t>AG 6018</t>
  </si>
  <si>
    <t>AG 6080</t>
  </si>
  <si>
    <t>AG 7098</t>
  </si>
  <si>
    <t>AG 8061 PRO</t>
  </si>
  <si>
    <t>AG8061PRO2</t>
  </si>
  <si>
    <t>AG 8061 PRO2</t>
  </si>
  <si>
    <t>AG8088Pro2</t>
  </si>
  <si>
    <t>AG 8088 Pro2</t>
  </si>
  <si>
    <t>AG 8088YG</t>
  </si>
  <si>
    <t>AG 8780</t>
  </si>
  <si>
    <t>AG 9010</t>
  </si>
  <si>
    <t>Very early maturity</t>
  </si>
  <si>
    <t>AG 9025</t>
  </si>
  <si>
    <t>AG 9030</t>
  </si>
  <si>
    <t>AG 9045</t>
  </si>
  <si>
    <t>AG 9045 PRO2</t>
  </si>
  <si>
    <t>AG 9090</t>
  </si>
  <si>
    <t>AG9025 PRO3</t>
  </si>
  <si>
    <t>Ahomatea</t>
  </si>
  <si>
    <t>AK 9331-DMRSR</t>
  </si>
  <si>
    <t>Akposoe</t>
  </si>
  <si>
    <t>AL 30</t>
  </si>
  <si>
    <t>AL-25</t>
  </si>
  <si>
    <t>Ama TZBR-W</t>
  </si>
  <si>
    <t>Amarelao</t>
  </si>
  <si>
    <t>Amarelao 2</t>
  </si>
  <si>
    <t>ART/98-SW1</t>
  </si>
  <si>
    <t>AS 1572</t>
  </si>
  <si>
    <t>AS1598PRO</t>
  </si>
  <si>
    <t>Aspros 823</t>
  </si>
  <si>
    <t>ATP-SR-Y</t>
  </si>
  <si>
    <t>Atubi</t>
  </si>
  <si>
    <t>Aztecao</t>
  </si>
  <si>
    <t>Babungo</t>
  </si>
  <si>
    <t>Teosinte</t>
  </si>
  <si>
    <t>Bambou</t>
  </si>
  <si>
    <t>BG7049</t>
  </si>
  <si>
    <t>BG 7049</t>
  </si>
  <si>
    <t>BG 5685R</t>
  </si>
  <si>
    <t>BG5685 R</t>
  </si>
  <si>
    <t>BG5785 BR</t>
  </si>
  <si>
    <t>Bgogbui</t>
  </si>
  <si>
    <t>BH140</t>
  </si>
  <si>
    <t>BH540</t>
  </si>
  <si>
    <t>BH-540</t>
  </si>
  <si>
    <t>BH543</t>
  </si>
  <si>
    <t>BH546</t>
  </si>
  <si>
    <t>BH547</t>
  </si>
  <si>
    <t>BH 660</t>
  </si>
  <si>
    <t>BH660</t>
  </si>
  <si>
    <t>BH 661</t>
  </si>
  <si>
    <t>BH661</t>
  </si>
  <si>
    <t>Biomatrix 3061</t>
  </si>
  <si>
    <t>Bondofa</t>
  </si>
  <si>
    <t>Border King</t>
  </si>
  <si>
    <t>Borno-Acc-10</t>
  </si>
  <si>
    <t>BR 145</t>
  </si>
  <si>
    <t>BR 205</t>
  </si>
  <si>
    <t>BR 260</t>
  </si>
  <si>
    <t>BR 5011</t>
  </si>
  <si>
    <t>BR-9928</t>
  </si>
  <si>
    <t>BR 9928</t>
  </si>
  <si>
    <t>Branco Antigo</t>
  </si>
  <si>
    <t>Branco Gelinski</t>
  </si>
  <si>
    <t>BRS 1010</t>
  </si>
  <si>
    <t>Bt Feroz</t>
  </si>
  <si>
    <t>Bui yellow x C 10</t>
  </si>
  <si>
    <t>Bui Yellow***C 10</t>
  </si>
  <si>
    <t>Caatingueiro</t>
  </si>
  <si>
    <t>Caiano</t>
  </si>
  <si>
    <t>Caiano 2</t>
  </si>
  <si>
    <t>Cargill 111</t>
  </si>
  <si>
    <t>Caribu-Asgrow</t>
  </si>
  <si>
    <t>CD 384 HX</t>
  </si>
  <si>
    <t>CEAP00068</t>
  </si>
  <si>
    <t>Cecilia</t>
  </si>
  <si>
    <t>CIAT18744</t>
  </si>
  <si>
    <t>CIRNO-C-2008</t>
  </si>
  <si>
    <t>CIRNO C2008</t>
  </si>
  <si>
    <t>CKDH160004</t>
  </si>
  <si>
    <t>Early Maturity</t>
  </si>
  <si>
    <t>CKDHH170002</t>
  </si>
  <si>
    <t>CKDHH170008</t>
  </si>
  <si>
    <t>CKDHH170011</t>
  </si>
  <si>
    <t>CKDHH170013</t>
  </si>
  <si>
    <t>CKDHH170018</t>
  </si>
  <si>
    <t>CKDHH170021</t>
  </si>
  <si>
    <t>CKDHH170027</t>
  </si>
  <si>
    <t>CKDHH170028</t>
  </si>
  <si>
    <t>CKDHH170029</t>
  </si>
  <si>
    <t>CKDHH170032</t>
  </si>
  <si>
    <t>CKDHH170048</t>
  </si>
  <si>
    <t>CKDHH170049</t>
  </si>
  <si>
    <t>CKDHH170054</t>
  </si>
  <si>
    <t>CKDHH170059</t>
  </si>
  <si>
    <t>CKDHH170071</t>
  </si>
  <si>
    <t>CKDHH170075</t>
  </si>
  <si>
    <t>CKDHH170145</t>
  </si>
  <si>
    <t>CKDHH170146</t>
  </si>
  <si>
    <t>CKDHH170148</t>
  </si>
  <si>
    <t>CKDHH170149</t>
  </si>
  <si>
    <t>CKDHH170150</t>
  </si>
  <si>
    <t>CKH08051</t>
  </si>
  <si>
    <t>Drought tolerant</t>
  </si>
  <si>
    <t>CKH10077</t>
  </si>
  <si>
    <t>CKH10080</t>
  </si>
  <si>
    <t>CKH10085</t>
  </si>
  <si>
    <t>CKH10717</t>
  </si>
  <si>
    <t>CKH160101</t>
  </si>
  <si>
    <t>CKH160125</t>
  </si>
  <si>
    <t>CKL05005</t>
  </si>
  <si>
    <t>CLTHW15002</t>
  </si>
  <si>
    <t>CLTHW 15002</t>
  </si>
  <si>
    <t>CML334</t>
  </si>
  <si>
    <t>CML334/ EBL1738809</t>
  </si>
  <si>
    <t>CML334/CML548-B</t>
  </si>
  <si>
    <t>CML334/CZL16095</t>
  </si>
  <si>
    <t>CML334/EBL173782</t>
  </si>
  <si>
    <t>CML334/TL13905</t>
  </si>
  <si>
    <t>CML334/TL173</t>
  </si>
  <si>
    <t>CML346</t>
  </si>
  <si>
    <t>CML346/CZL1310c</t>
  </si>
  <si>
    <t>CML346/T151847</t>
  </si>
  <si>
    <t>CML346/VL050120</t>
  </si>
  <si>
    <t>CML545-B</t>
  </si>
  <si>
    <t>CML545-B/ EBL16469</t>
  </si>
  <si>
    <t>CML545-B/ EBL169550</t>
  </si>
  <si>
    <t>CMS 8501</t>
  </si>
  <si>
    <t>CMS 8507</t>
  </si>
  <si>
    <t>CMS 8703</t>
  </si>
  <si>
    <t>CMS 8704</t>
  </si>
  <si>
    <t>CMS8704</t>
  </si>
  <si>
    <t>CMS 8705</t>
  </si>
  <si>
    <t>Coast composite</t>
  </si>
  <si>
    <t>Coast Composite</t>
  </si>
  <si>
    <t>Coca</t>
  </si>
  <si>
    <t>Comayagua 8528</t>
  </si>
  <si>
    <t>Comp 1 SYN</t>
  </si>
  <si>
    <t>Composite 2</t>
  </si>
  <si>
    <t>Composite 4</t>
  </si>
  <si>
    <t>Criollo Blanco</t>
  </si>
  <si>
    <t>CRN 3505</t>
  </si>
  <si>
    <t>CSH 9</t>
  </si>
  <si>
    <t>CSIR-Omankwa</t>
  </si>
  <si>
    <t>Resistant to Striga hermonthica</t>
  </si>
  <si>
    <t>CSTHW140001</t>
  </si>
  <si>
    <t>Cunha</t>
  </si>
  <si>
    <t>CZL1310c</t>
  </si>
  <si>
    <t>DA 2A120</t>
  </si>
  <si>
    <t>Damot</t>
  </si>
  <si>
    <t>Dapango</t>
  </si>
  <si>
    <t>DAS C032</t>
  </si>
  <si>
    <t>Dekalb 8031</t>
  </si>
  <si>
    <t>Dembanyuma</t>
  </si>
  <si>
    <t>DH02</t>
  </si>
  <si>
    <t>DH04</t>
  </si>
  <si>
    <t>DH4</t>
  </si>
  <si>
    <t>DH540</t>
  </si>
  <si>
    <t>DK 8031</t>
  </si>
  <si>
    <t>DK8031</t>
  </si>
  <si>
    <t>DK8033</t>
  </si>
  <si>
    <t>DK 8033</t>
  </si>
  <si>
    <t>DK 8053</t>
  </si>
  <si>
    <t>DK 9089</t>
  </si>
  <si>
    <t>DKB 215</t>
  </si>
  <si>
    <t>DKB 230</t>
  </si>
  <si>
    <t>DKB 240</t>
  </si>
  <si>
    <t>DKB 245</t>
  </si>
  <si>
    <t>DKB 290</t>
  </si>
  <si>
    <t xml:space="preserve">DKB 333B </t>
  </si>
  <si>
    <t>DKB 350 VT PRO</t>
  </si>
  <si>
    <t>DKB 390 PRO</t>
  </si>
  <si>
    <t>DKB 390 VTPRO2</t>
  </si>
  <si>
    <t>DKB 390 YGhybrid</t>
  </si>
  <si>
    <t>DKB 390 Y</t>
  </si>
  <si>
    <t>DKB 390 YG</t>
  </si>
  <si>
    <t>DKC 8033</t>
  </si>
  <si>
    <t>DKC8033</t>
  </si>
  <si>
    <t>DKC 8053</t>
  </si>
  <si>
    <t>DKC9089</t>
  </si>
  <si>
    <t>DKC 9089</t>
  </si>
  <si>
    <t>DMR</t>
  </si>
  <si>
    <t>DMR-ESR-W</t>
  </si>
  <si>
    <t>DMR-ESR-Y</t>
  </si>
  <si>
    <t>DMR-LSR-W</t>
  </si>
  <si>
    <t>DMR-SR-W</t>
  </si>
  <si>
    <t>DMR-SR-W TZ8843</t>
  </si>
  <si>
    <t>DMR-SR-Y</t>
  </si>
  <si>
    <t>DMRY</t>
  </si>
  <si>
    <t>DMSER- W</t>
  </si>
  <si>
    <t>Dorke</t>
  </si>
  <si>
    <t>Dorke SR</t>
  </si>
  <si>
    <t>Dormabin</t>
  </si>
  <si>
    <t>DOW 2B710 PW</t>
  </si>
  <si>
    <t>DOW 2B810 PW</t>
  </si>
  <si>
    <t>DTSR-WC0</t>
  </si>
  <si>
    <t>DT SR-W C0</t>
  </si>
  <si>
    <t>DT-SR-W C2</t>
  </si>
  <si>
    <t>DT SR-W C2</t>
  </si>
  <si>
    <t>DT STR SYN-W</t>
  </si>
  <si>
    <t>Striga hermonthica resistant</t>
  </si>
  <si>
    <t>DT STR SYN-W/IWD C3 SYN</t>
  </si>
  <si>
    <t>DT-SY-1-W</t>
  </si>
  <si>
    <t>DT-SYN-1-W</t>
  </si>
  <si>
    <t>DT SYN-1-W</t>
  </si>
  <si>
    <t>DTSR-Y</t>
  </si>
  <si>
    <t>DT-STR-W C2</t>
  </si>
  <si>
    <t>Duma</t>
  </si>
  <si>
    <t>DUMA</t>
  </si>
  <si>
    <t>Duma 43</t>
  </si>
  <si>
    <t>Duma23</t>
  </si>
  <si>
    <t>Dzinu-Eve</t>
  </si>
  <si>
    <t>EAH-75</t>
  </si>
  <si>
    <t>EBL1611480</t>
  </si>
  <si>
    <t>EBL1738809</t>
  </si>
  <si>
    <t>Ekona 83 TZSR-4-1</t>
  </si>
  <si>
    <t>Ekona mixed color (EMC)</t>
  </si>
  <si>
    <t>Ekona Mixed Color (EMC)</t>
  </si>
  <si>
    <t>Elite line</t>
  </si>
  <si>
    <t>Elite</t>
  </si>
  <si>
    <t>Elite Line</t>
  </si>
  <si>
    <t>Emap11</t>
  </si>
  <si>
    <t>Enibi</t>
  </si>
  <si>
    <t>Eruwa Local (Check)</t>
  </si>
  <si>
    <t>Etubi</t>
  </si>
  <si>
    <t>EVDT</t>
  </si>
  <si>
    <t>EV DT</t>
  </si>
  <si>
    <t>EVDT-97 STR</t>
  </si>
  <si>
    <t>EV DT-97 STR</t>
  </si>
  <si>
    <t>EV DT-97 STRC1</t>
  </si>
  <si>
    <t>EV DT-97 STRC4</t>
  </si>
  <si>
    <t>EV DT-W 2000 STR Co</t>
  </si>
  <si>
    <t>EVDT-W99 STR</t>
  </si>
  <si>
    <t>EV DT-W99 STR</t>
  </si>
  <si>
    <t>EV DT-Y 2000 STR C1</t>
  </si>
  <si>
    <t>EV DT-Y 99 STR Co</t>
  </si>
  <si>
    <t>EV FN 9190 DWDP</t>
  </si>
  <si>
    <t>EVDT 97 STRW</t>
  </si>
  <si>
    <t>EVDT W STR</t>
  </si>
  <si>
    <t>EVDT-Y 2000 STR C4</t>
  </si>
  <si>
    <t>Exceler</t>
  </si>
  <si>
    <t>F7928</t>
  </si>
  <si>
    <t>F9572A</t>
  </si>
  <si>
    <t>Farmers choice</t>
  </si>
  <si>
    <t>Farmers’ preferred</t>
  </si>
  <si>
    <t>FARTZ 7</t>
  </si>
  <si>
    <t>FARZ 27</t>
  </si>
  <si>
    <t>FARZ 34</t>
  </si>
  <si>
    <t>FARZ 34 (TZB)</t>
  </si>
  <si>
    <t>Ferke 81-28</t>
  </si>
  <si>
    <t>FN1</t>
  </si>
  <si>
    <t>Ganga 5</t>
  </si>
  <si>
    <t>Garañon</t>
  </si>
  <si>
    <t>Garanon</t>
  </si>
  <si>
    <t>Gbadfe</t>
  </si>
  <si>
    <t>Gbogbe</t>
  </si>
  <si>
    <t>Gemmeiza10</t>
  </si>
  <si>
    <t>Gemmeiza11</t>
  </si>
  <si>
    <t>Gemmeiza12</t>
  </si>
  <si>
    <t>Gemmeiza7</t>
  </si>
  <si>
    <t>Gemmeiza9</t>
  </si>
  <si>
    <t>GH120 DYF/D POP</t>
  </si>
  <si>
    <t>Gibe-2</t>
  </si>
  <si>
    <t>Giza-155</t>
  </si>
  <si>
    <t>Giza 155</t>
  </si>
  <si>
    <t>Giza 310</t>
  </si>
  <si>
    <t>Giza 352</t>
  </si>
  <si>
    <t>Giza168</t>
  </si>
  <si>
    <t>Gopane</t>
  </si>
  <si>
    <t>H01</t>
  </si>
  <si>
    <t>H 01</t>
  </si>
  <si>
    <t>H02</t>
  </si>
  <si>
    <t>H 02</t>
  </si>
  <si>
    <t>H03</t>
  </si>
  <si>
    <t>H 03</t>
  </si>
  <si>
    <t>H09</t>
  </si>
  <si>
    <t>H 09</t>
  </si>
  <si>
    <t>H10</t>
  </si>
  <si>
    <t>H 10</t>
  </si>
  <si>
    <t>H11</t>
  </si>
  <si>
    <t>H 11</t>
  </si>
  <si>
    <t>H12</t>
  </si>
  <si>
    <t>Herbicide-resistant</t>
  </si>
  <si>
    <t>H 12</t>
  </si>
  <si>
    <t>H14</t>
  </si>
  <si>
    <t>H 14</t>
  </si>
  <si>
    <t>H15</t>
  </si>
  <si>
    <t>H 15</t>
  </si>
  <si>
    <t>H18</t>
  </si>
  <si>
    <t>H 18</t>
  </si>
  <si>
    <t>H20</t>
  </si>
  <si>
    <t>H 20</t>
  </si>
  <si>
    <t>H21</t>
  </si>
  <si>
    <t>H 21</t>
  </si>
  <si>
    <t>H22</t>
  </si>
  <si>
    <t>H 22</t>
  </si>
  <si>
    <t>H23</t>
  </si>
  <si>
    <t>H 23</t>
  </si>
  <si>
    <t>H24</t>
  </si>
  <si>
    <t>H 24</t>
  </si>
  <si>
    <t>H25</t>
  </si>
  <si>
    <t>H 25</t>
  </si>
  <si>
    <t>H26</t>
  </si>
  <si>
    <t>H 26</t>
  </si>
  <si>
    <t>H27</t>
  </si>
  <si>
    <t>H 27</t>
  </si>
  <si>
    <t>H28</t>
  </si>
  <si>
    <t>H 28</t>
  </si>
  <si>
    <t>H30</t>
  </si>
  <si>
    <t>H 30</t>
  </si>
  <si>
    <t>H-311</t>
  </si>
  <si>
    <t>H 311</t>
  </si>
  <si>
    <t>H-40 INIFAP</t>
  </si>
  <si>
    <t>H 40</t>
  </si>
  <si>
    <t>H 502</t>
  </si>
  <si>
    <t>H 505</t>
  </si>
  <si>
    <t>H 507</t>
  </si>
  <si>
    <t>H 511</t>
  </si>
  <si>
    <t>H 512</t>
  </si>
  <si>
    <t>H-512</t>
  </si>
  <si>
    <t>H513</t>
  </si>
  <si>
    <t>H 513</t>
  </si>
  <si>
    <t>H515</t>
  </si>
  <si>
    <t>H 515</t>
  </si>
  <si>
    <t>H 516</t>
  </si>
  <si>
    <t>H 612</t>
  </si>
  <si>
    <t>H 614</t>
  </si>
  <si>
    <t>H614</t>
  </si>
  <si>
    <t>H 614/H 625</t>
  </si>
  <si>
    <t>H 614***H 625</t>
  </si>
  <si>
    <t>H 614D</t>
  </si>
  <si>
    <t>H614D</t>
  </si>
  <si>
    <t>H 622</t>
  </si>
  <si>
    <t>H 622/H 614</t>
  </si>
  <si>
    <t>H 622***H 614</t>
  </si>
  <si>
    <t>H 624</t>
  </si>
  <si>
    <t>H 627</t>
  </si>
  <si>
    <t>H 628</t>
  </si>
  <si>
    <t>H 6304</t>
  </si>
  <si>
    <t>H5-G</t>
  </si>
  <si>
    <t>H6213</t>
  </si>
  <si>
    <t>HB</t>
  </si>
  <si>
    <t>HB 512</t>
  </si>
  <si>
    <t>HB 513</t>
  </si>
  <si>
    <t>HB 520</t>
  </si>
  <si>
    <t>HB 614D</t>
  </si>
  <si>
    <t>HC 4141</t>
  </si>
  <si>
    <t>Honampa</t>
  </si>
  <si>
    <t>HP97 TZE COMP3X4</t>
  </si>
  <si>
    <t>HQPM1</t>
  </si>
  <si>
    <t>Hybrid 614</t>
  </si>
  <si>
    <t>Hybrid cultivar 312</t>
  </si>
  <si>
    <t>Hybrid Cultivar 312</t>
  </si>
  <si>
    <t>Hybrid PB-8</t>
  </si>
  <si>
    <t>IB</t>
  </si>
  <si>
    <t>IBL1</t>
  </si>
  <si>
    <t>IBL 1</t>
  </si>
  <si>
    <t>IBL15</t>
  </si>
  <si>
    <t>IBL 15</t>
  </si>
  <si>
    <t>IBL17</t>
  </si>
  <si>
    <t>IBL 17</t>
  </si>
  <si>
    <t>IBL18</t>
  </si>
  <si>
    <t>IBL 18</t>
  </si>
  <si>
    <t>IBL2</t>
  </si>
  <si>
    <t>IBL 2</t>
  </si>
  <si>
    <t>IBL21</t>
  </si>
  <si>
    <t>IBL 21</t>
  </si>
  <si>
    <t>IBL22</t>
  </si>
  <si>
    <t>IBL 22</t>
  </si>
  <si>
    <t>IBL6</t>
  </si>
  <si>
    <t>IBL 6</t>
  </si>
  <si>
    <t>IBL7</t>
  </si>
  <si>
    <t>IBL 7</t>
  </si>
  <si>
    <t>ICA V109</t>
  </si>
  <si>
    <t>Ikenne</t>
  </si>
  <si>
    <t>Ikenne 81-49-SR</t>
  </si>
  <si>
    <t>Ikom White</t>
  </si>
  <si>
    <t>ILE-1-OB</t>
  </si>
  <si>
    <t>Ilonga composite</t>
  </si>
  <si>
    <t>Ilonga Composite</t>
  </si>
  <si>
    <t>ILT</t>
  </si>
  <si>
    <t>Impact</t>
  </si>
  <si>
    <t>IR</t>
  </si>
  <si>
    <t>IR-CIMMYT</t>
  </si>
  <si>
    <t>IR CIMMYT</t>
  </si>
  <si>
    <t>IRAT171</t>
  </si>
  <si>
    <t>IRAT 171</t>
  </si>
  <si>
    <t>IRAT 200</t>
  </si>
  <si>
    <t>ISARM081</t>
  </si>
  <si>
    <t>ISARM 081</t>
  </si>
  <si>
    <t>ISARM101</t>
  </si>
  <si>
    <t>ISARM 101</t>
  </si>
  <si>
    <t>IWD C3 SYN</t>
  </si>
  <si>
    <t>Striga hermonthica tolerant</t>
  </si>
  <si>
    <t>IWD C3 SYN/DT-SYN-1-W</t>
  </si>
  <si>
    <t>IWD-C2-Syn-F2</t>
  </si>
  <si>
    <t>Low N Tolerance</t>
  </si>
  <si>
    <t>IWD-C3-SYN-F2</t>
  </si>
  <si>
    <t>IyFD-C0</t>
  </si>
  <si>
    <t>Jaune Flint de Saria</t>
  </si>
  <si>
    <t>Jeka</t>
  </si>
  <si>
    <t>JH3459</t>
  </si>
  <si>
    <t>JK3</t>
  </si>
  <si>
    <t>Mid-maturing</t>
  </si>
  <si>
    <t>Jubilee Golden</t>
  </si>
  <si>
    <t>K-28</t>
  </si>
  <si>
    <t>K 28</t>
  </si>
  <si>
    <t>Kamboinse 88 Pool 16 DT</t>
  </si>
  <si>
    <t>Kanchan Gold</t>
  </si>
  <si>
    <t>Kanjerenjere</t>
  </si>
  <si>
    <t>Katsina-AccNo1</t>
  </si>
  <si>
    <t>Katsina-Cae-1</t>
  </si>
  <si>
    <t>Katumani B</t>
  </si>
  <si>
    <t>Katumani composite</t>
  </si>
  <si>
    <t>Katumani Composite</t>
  </si>
  <si>
    <t>Katumani composite B</t>
  </si>
  <si>
    <t>Katumani Composite B</t>
  </si>
  <si>
    <t>KDVI</t>
  </si>
  <si>
    <t>Keta 60</t>
  </si>
  <si>
    <t>Kilima</t>
  </si>
  <si>
    <t>KilimaI</t>
  </si>
  <si>
    <t>Kito</t>
  </si>
  <si>
    <t>KK501</t>
  </si>
  <si>
    <t>KK 501</t>
  </si>
  <si>
    <t>KRN-1</t>
  </si>
  <si>
    <t>KSTP 94</t>
  </si>
  <si>
    <t>KSTP94</t>
  </si>
  <si>
    <t>Ktio</t>
  </si>
  <si>
    <t>Large Pearl Shaped</t>
  </si>
  <si>
    <t>Leopard</t>
  </si>
  <si>
    <t>Lkenne</t>
  </si>
  <si>
    <t>LNE-DMRSR-W-Syn</t>
  </si>
  <si>
    <t>LN-E-DMRSR-Y-Syn</t>
  </si>
  <si>
    <t>LNPC1</t>
  </si>
  <si>
    <t>LNPC 1</t>
  </si>
  <si>
    <t>LNPC2</t>
  </si>
  <si>
    <t>LNPC 2</t>
  </si>
  <si>
    <t>LNPC3</t>
  </si>
  <si>
    <t>LNPC 3</t>
  </si>
  <si>
    <t>LNP-Syn-W</t>
  </si>
  <si>
    <t>LNP-Syn-Y</t>
  </si>
  <si>
    <t>LNTP</t>
  </si>
  <si>
    <t>Local landraces</t>
  </si>
  <si>
    <t>Local check</t>
  </si>
  <si>
    <t>Local varieties</t>
  </si>
  <si>
    <t>Local white</t>
  </si>
  <si>
    <t>Local White</t>
  </si>
  <si>
    <t>Longe 1</t>
  </si>
  <si>
    <t>MSV Resistance</t>
  </si>
  <si>
    <t>Longe 10H</t>
  </si>
  <si>
    <t>Longe 4</t>
  </si>
  <si>
    <t>Longe5</t>
  </si>
  <si>
    <t>Longe 5</t>
  </si>
  <si>
    <t>Longe 7H</t>
  </si>
  <si>
    <t>Longe 9H</t>
  </si>
  <si>
    <t>M081</t>
  </si>
  <si>
    <t>Macheke</t>
  </si>
  <si>
    <t>Unimproved variety</t>
  </si>
  <si>
    <t>Maia</t>
  </si>
  <si>
    <t>Mamaba</t>
  </si>
  <si>
    <t>Maseno double cobber</t>
  </si>
  <si>
    <t>Maseno Double Cobber</t>
  </si>
  <si>
    <t>Matuba</t>
  </si>
  <si>
    <t>Megha</t>
  </si>
  <si>
    <t>melkassa II</t>
  </si>
  <si>
    <t>Melkasa 2</t>
  </si>
  <si>
    <t>Melkasa-2</t>
  </si>
  <si>
    <t>Melkassa-II</t>
  </si>
  <si>
    <t>Melkassa-2</t>
  </si>
  <si>
    <t>Melkasa 4</t>
  </si>
  <si>
    <t>Melkasa-4</t>
  </si>
  <si>
    <t>Melkasa-6Q</t>
  </si>
  <si>
    <t>Melkasa 6Q</t>
  </si>
  <si>
    <t>Melkassa</t>
  </si>
  <si>
    <t>Meru H513</t>
  </si>
  <si>
    <t>Low N tolerance</t>
  </si>
  <si>
    <t>Meru H515</t>
  </si>
  <si>
    <t>Meru H913</t>
  </si>
  <si>
    <t>Mexican17</t>
  </si>
  <si>
    <t>MH130</t>
  </si>
  <si>
    <t>MH 130</t>
  </si>
  <si>
    <t>MH140</t>
  </si>
  <si>
    <t>MH 140</t>
  </si>
  <si>
    <t>MH 1410</t>
  </si>
  <si>
    <t>MH 1416</t>
  </si>
  <si>
    <t>MH 1429</t>
  </si>
  <si>
    <t>MH 17</t>
  </si>
  <si>
    <t>Taller, longer duration hybrid</t>
  </si>
  <si>
    <t>MH 18</t>
  </si>
  <si>
    <t>Shorter duration hybrid</t>
  </si>
  <si>
    <t>MH26</t>
  </si>
  <si>
    <t>MH 26</t>
  </si>
  <si>
    <t>MH27</t>
  </si>
  <si>
    <t>MH 27</t>
  </si>
  <si>
    <t>MH30</t>
  </si>
  <si>
    <t>MH 30</t>
  </si>
  <si>
    <t>MH 41</t>
  </si>
  <si>
    <t>MH138Q</t>
  </si>
  <si>
    <t>MH138 Q</t>
  </si>
  <si>
    <t>MH31</t>
  </si>
  <si>
    <t>Mhara 1</t>
  </si>
  <si>
    <t>M-II</t>
  </si>
  <si>
    <t>Misr2</t>
  </si>
  <si>
    <t>MM501</t>
  </si>
  <si>
    <t>MM 501</t>
  </si>
  <si>
    <t>MM502</t>
  </si>
  <si>
    <t>MM 502</t>
  </si>
  <si>
    <t>MM 603</t>
  </si>
  <si>
    <t>MM 604</t>
  </si>
  <si>
    <t>MM 612</t>
  </si>
  <si>
    <t>MM 752</t>
  </si>
  <si>
    <t>MMV 400</t>
  </si>
  <si>
    <t>MOK TRZ 87</t>
  </si>
  <si>
    <t>MQ623</t>
  </si>
  <si>
    <t>MRI 514</t>
  </si>
  <si>
    <t>MRI 594</t>
  </si>
  <si>
    <t>MRI 624</t>
  </si>
  <si>
    <t>Medium maturing</t>
  </si>
  <si>
    <t>MRI 634</t>
  </si>
  <si>
    <t>Mus 1</t>
  </si>
  <si>
    <t>Nahuatl F2000</t>
  </si>
  <si>
    <t>NATA H105</t>
  </si>
  <si>
    <t>Naudi</t>
  </si>
  <si>
    <t>NCSM 41</t>
  </si>
  <si>
    <t>NCSM 51</t>
  </si>
  <si>
    <t>Nerica 1</t>
  </si>
  <si>
    <t>Nerica 7</t>
  </si>
  <si>
    <t>NEWSTY</t>
  </si>
  <si>
    <t>New Kaduma</t>
  </si>
  <si>
    <t>NH1</t>
  </si>
  <si>
    <t>NSCM 41</t>
  </si>
  <si>
    <t>Nyamula</t>
  </si>
  <si>
    <t>OBA1</t>
  </si>
  <si>
    <t>Oba 1</t>
  </si>
  <si>
    <t>OBA2</t>
  </si>
  <si>
    <t>Oba 2</t>
  </si>
  <si>
    <t>Oba 98</t>
  </si>
  <si>
    <t>OBA SUP-9</t>
  </si>
  <si>
    <t>Oba supper</t>
  </si>
  <si>
    <t xml:space="preserve">Oba super </t>
  </si>
  <si>
    <t>OBA SUP-1</t>
  </si>
  <si>
    <t>Oba super 1</t>
  </si>
  <si>
    <t>Oba Super I</t>
  </si>
  <si>
    <t>Oba Super 1</t>
  </si>
  <si>
    <t>Oba Super 2</t>
  </si>
  <si>
    <t>Oba Super 9</t>
  </si>
  <si>
    <t>Obatampa</t>
  </si>
  <si>
    <t>Obatanpa</t>
  </si>
  <si>
    <t>Obatanpa GH83-63SR</t>
  </si>
  <si>
    <t>Obatanpa: GH83-63SR</t>
  </si>
  <si>
    <t>Ocelote-Asgrow</t>
  </si>
  <si>
    <t>Ohori</t>
  </si>
  <si>
    <t>Okomasa</t>
  </si>
  <si>
    <t>Omankwa</t>
  </si>
  <si>
    <t>OPV ZM421</t>
  </si>
  <si>
    <t>OPV5195</t>
  </si>
  <si>
    <t>P 1630</t>
  </si>
  <si>
    <t>P 30F53</t>
  </si>
  <si>
    <t>P 30F53H</t>
  </si>
  <si>
    <t>P 30F53YH</t>
  </si>
  <si>
    <t>P 30P34</t>
  </si>
  <si>
    <t>P 30R50</t>
  </si>
  <si>
    <t>P4082W</t>
  </si>
  <si>
    <t>P 4082W</t>
  </si>
  <si>
    <t>P1630 Hx</t>
  </si>
  <si>
    <t>P1680YH</t>
  </si>
  <si>
    <t>P3 Kollo</t>
  </si>
  <si>
    <t>P30F53 VYH</t>
  </si>
  <si>
    <t>P30F53YH</t>
  </si>
  <si>
    <t>P30G19</t>
  </si>
  <si>
    <t>Medium maturation</t>
  </si>
  <si>
    <t>P3132H</t>
  </si>
  <si>
    <t>Palha Roxa</t>
  </si>
  <si>
    <t>PAN 11</t>
  </si>
  <si>
    <t>Pannar 12</t>
  </si>
  <si>
    <t>PAN 12</t>
  </si>
  <si>
    <t>PAN 127</t>
  </si>
  <si>
    <t>PAN 413</t>
  </si>
  <si>
    <t>PAN 419</t>
  </si>
  <si>
    <t>PAN4M21</t>
  </si>
  <si>
    <t>PAN 4M21</t>
  </si>
  <si>
    <t>PAN 5195</t>
  </si>
  <si>
    <t>Pan 53</t>
  </si>
  <si>
    <t>PAN 53</t>
  </si>
  <si>
    <t>PAN53</t>
  </si>
  <si>
    <t>PAN 5Q 649R</t>
  </si>
  <si>
    <t>PAN5Q-649R</t>
  </si>
  <si>
    <t>PAN 5Q-649R</t>
  </si>
  <si>
    <t>Pannar 6 P/110</t>
  </si>
  <si>
    <t>PAN 6 P/110</t>
  </si>
  <si>
    <t>PAN 6 P-563R</t>
  </si>
  <si>
    <t>PAN 6236 B</t>
  </si>
  <si>
    <t>PAN 6479</t>
  </si>
  <si>
    <t>PAN 67</t>
  </si>
  <si>
    <t>PAN67</t>
  </si>
  <si>
    <t>Pannar67</t>
  </si>
  <si>
    <t>PAN 6710</t>
  </si>
  <si>
    <t>PAN 691</t>
  </si>
  <si>
    <t>PAN 6Q-521R</t>
  </si>
  <si>
    <t>PAN4M-19</t>
  </si>
  <si>
    <t>Partap</t>
  </si>
  <si>
    <t>PGS61</t>
  </si>
  <si>
    <t>PGSG3</t>
  </si>
  <si>
    <t>PH04</t>
  </si>
  <si>
    <t>PH5052</t>
  </si>
  <si>
    <t>PHB 30G19</t>
  </si>
  <si>
    <t>PHB30G19</t>
  </si>
  <si>
    <t>PHB3253</t>
  </si>
  <si>
    <t>PHB3394</t>
  </si>
  <si>
    <t>PhB3442</t>
  </si>
  <si>
    <t>PHB3442</t>
  </si>
  <si>
    <t>Pioneer</t>
  </si>
  <si>
    <t>Pioneer 2859</t>
  </si>
  <si>
    <t>Pioneer 3025</t>
  </si>
  <si>
    <t>Pioneer 3041</t>
  </si>
  <si>
    <t xml:space="preserve">Pioneer 30F35 HR </t>
  </si>
  <si>
    <t>Pioneer 30F53H</t>
  </si>
  <si>
    <t>Pioneer 30F53YH</t>
  </si>
  <si>
    <t>Pioneer 30G19</t>
  </si>
  <si>
    <t>Pioneer 30K75</t>
  </si>
  <si>
    <t>Pioneer 30Y87</t>
  </si>
  <si>
    <t>Pioneer 327</t>
  </si>
  <si>
    <t>Pioneer 3452</t>
  </si>
  <si>
    <t>Pioneer 4082w</t>
  </si>
  <si>
    <t>Pioneer 4082W</t>
  </si>
  <si>
    <t>P4063W-Pioneer</t>
  </si>
  <si>
    <t>Pioneer P4063W</t>
  </si>
  <si>
    <t>WP4082-Pioneer</t>
  </si>
  <si>
    <t>Pioneer WP4082</t>
  </si>
  <si>
    <t>Planalto</t>
  </si>
  <si>
    <t>PMH1</t>
  </si>
  <si>
    <t>Pool 16</t>
  </si>
  <si>
    <t>Pool 16-DT</t>
  </si>
  <si>
    <t>Pool32</t>
  </si>
  <si>
    <t>Pool 32</t>
  </si>
  <si>
    <t>Pool 9</t>
  </si>
  <si>
    <t>Pool9A</t>
  </si>
  <si>
    <t>Pool 9A</t>
  </si>
  <si>
    <t>Pool16/EBL1611480</t>
  </si>
  <si>
    <t>Pool16/EBL173782</t>
  </si>
  <si>
    <t>Pool16/TL13905</t>
  </si>
  <si>
    <t>Popcorn- 18-Y</t>
  </si>
  <si>
    <t>Popcorn 20-Y</t>
  </si>
  <si>
    <t>Popcorn 2-SO</t>
  </si>
  <si>
    <t>Popcorn 32-Y</t>
  </si>
  <si>
    <t>Popcorn 33-1-Y</t>
  </si>
  <si>
    <t>Popcorn 34-Y</t>
  </si>
  <si>
    <t>Popcorn 36-Y</t>
  </si>
  <si>
    <t>Popcorn 37-Y</t>
  </si>
  <si>
    <t>Popcorn 3-Y</t>
  </si>
  <si>
    <t>Popcorn 40-Y</t>
  </si>
  <si>
    <t>Popcorn 44-Y</t>
  </si>
  <si>
    <t>Popcorn 4-Y</t>
  </si>
  <si>
    <t>Popcorn 52-Y</t>
  </si>
  <si>
    <t>Popcorn 66-Y</t>
  </si>
  <si>
    <t>Popcorn 9-Y</t>
  </si>
  <si>
    <t>Popcorn-6-Y</t>
  </si>
  <si>
    <t>Poza rica</t>
  </si>
  <si>
    <t>Poza Rica</t>
  </si>
  <si>
    <t>Premium Flex</t>
  </si>
  <si>
    <t>Pris601</t>
  </si>
  <si>
    <t>Pristine601</t>
  </si>
  <si>
    <t>Pristine 601</t>
  </si>
  <si>
    <t>QSW10</t>
  </si>
  <si>
    <t>QSW 10</t>
  </si>
  <si>
    <t>QSW12</t>
  </si>
  <si>
    <t>QSW 12</t>
  </si>
  <si>
    <t>QSW13</t>
  </si>
  <si>
    <t>QSW 13</t>
  </si>
  <si>
    <t>QSW14</t>
  </si>
  <si>
    <t>QSW 14</t>
  </si>
  <si>
    <t>QSW15</t>
  </si>
  <si>
    <t>QSW 15</t>
  </si>
  <si>
    <t>QSW16</t>
  </si>
  <si>
    <t>QSW 16</t>
  </si>
  <si>
    <t>QSW17</t>
  </si>
  <si>
    <t>QSW 17</t>
  </si>
  <si>
    <t>QSW18</t>
  </si>
  <si>
    <t>QSW 18</t>
  </si>
  <si>
    <t>QSW2</t>
  </si>
  <si>
    <t>QSW 2</t>
  </si>
  <si>
    <t>QSW20</t>
  </si>
  <si>
    <t>QSW 20</t>
  </si>
  <si>
    <t>QSW21</t>
  </si>
  <si>
    <t>QSW 21</t>
  </si>
  <si>
    <t>QSW22</t>
  </si>
  <si>
    <t>QSW 22</t>
  </si>
  <si>
    <t>QSW23</t>
  </si>
  <si>
    <t>QSW 23</t>
  </si>
  <si>
    <t>QSW25</t>
  </si>
  <si>
    <t>QSW 25</t>
  </si>
  <si>
    <t>QSW28</t>
  </si>
  <si>
    <t>QSW 28</t>
  </si>
  <si>
    <t>QSW29</t>
  </si>
  <si>
    <t>QSW 29</t>
  </si>
  <si>
    <t>QSW3</t>
  </si>
  <si>
    <t>QSW32</t>
  </si>
  <si>
    <t>QSW4</t>
  </si>
  <si>
    <t>QSW5</t>
  </si>
  <si>
    <t>QSW6</t>
  </si>
  <si>
    <t>QSW7</t>
  </si>
  <si>
    <t>QSW8</t>
  </si>
  <si>
    <t>R201</t>
  </si>
  <si>
    <t>R205</t>
  </si>
  <si>
    <t>R215</t>
  </si>
  <si>
    <t>RB 9110 PRO</t>
  </si>
  <si>
    <t>Rerre-1</t>
  </si>
  <si>
    <t>Retained seed</t>
  </si>
  <si>
    <t>Retained Seed</t>
  </si>
  <si>
    <t>RH-240</t>
  </si>
  <si>
    <t>S-123B1210:B1230</t>
  </si>
  <si>
    <t>SAFITA-2</t>
  </si>
  <si>
    <t>Safita2</t>
  </si>
  <si>
    <t>Sahel 134</t>
  </si>
  <si>
    <t>Sahel 210</t>
  </si>
  <si>
    <t>SAMMAZ 12</t>
  </si>
  <si>
    <t>SAMMAZ 14</t>
  </si>
  <si>
    <t>SAMMAZ-15</t>
  </si>
  <si>
    <t>SAMMAZ 15</t>
  </si>
  <si>
    <t>SAMMAZ 27</t>
  </si>
  <si>
    <t>SAMMAZ 35</t>
  </si>
  <si>
    <t>2011-TZE-W DT STR Synthetic</t>
  </si>
  <si>
    <t>SAMMAZ 48</t>
  </si>
  <si>
    <t>San Miguelito</t>
  </si>
  <si>
    <t>Sansal Sima</t>
  </si>
  <si>
    <t>Sanzal Sima</t>
  </si>
  <si>
    <t>Sao Jose</t>
  </si>
  <si>
    <t>Sao Vicente</t>
  </si>
  <si>
    <t>SC 128</t>
  </si>
  <si>
    <t>SC-13</t>
  </si>
  <si>
    <t>SC 13</t>
  </si>
  <si>
    <t>SC130</t>
  </si>
  <si>
    <t>SC 130</t>
  </si>
  <si>
    <t>SC 131</t>
  </si>
  <si>
    <t>SC401</t>
  </si>
  <si>
    <t>SC 401</t>
  </si>
  <si>
    <t>SC402</t>
  </si>
  <si>
    <t>SC 402</t>
  </si>
  <si>
    <t>SC403</t>
  </si>
  <si>
    <t>Short duration</t>
  </si>
  <si>
    <t>SC 403</t>
  </si>
  <si>
    <t>SC501</t>
  </si>
  <si>
    <t>SC 501</t>
  </si>
  <si>
    <t>SC 513</t>
  </si>
  <si>
    <t>SC513</t>
  </si>
  <si>
    <t>SEEDCO 513</t>
  </si>
  <si>
    <t>SC525</t>
  </si>
  <si>
    <t>SC 525</t>
  </si>
  <si>
    <t>SC 527</t>
  </si>
  <si>
    <t>SC 535</t>
  </si>
  <si>
    <t>SC621</t>
  </si>
  <si>
    <t>SC 621</t>
  </si>
  <si>
    <t>SC627</t>
  </si>
  <si>
    <t>SC 627</t>
  </si>
  <si>
    <t>SC6325</t>
  </si>
  <si>
    <t>SC 6325</t>
  </si>
  <si>
    <t>SC635</t>
  </si>
  <si>
    <t>SC 635</t>
  </si>
  <si>
    <t>SC637</t>
  </si>
  <si>
    <t>improved yield</t>
  </si>
  <si>
    <t>SC 637</t>
  </si>
  <si>
    <t>SC 643</t>
  </si>
  <si>
    <t>SC 672</t>
  </si>
  <si>
    <t>SC 701</t>
  </si>
  <si>
    <t>Long season</t>
  </si>
  <si>
    <t>SC701</t>
  </si>
  <si>
    <t>SC719</t>
  </si>
  <si>
    <t>SC 719</t>
  </si>
  <si>
    <t>SC P34444</t>
  </si>
  <si>
    <t>SC608</t>
  </si>
  <si>
    <t>SeedCo 633</t>
  </si>
  <si>
    <t>Shoka</t>
  </si>
  <si>
    <t>Shone</t>
  </si>
  <si>
    <t>Sids12</t>
  </si>
  <si>
    <t>Sids13</t>
  </si>
  <si>
    <t>Silver King</t>
  </si>
  <si>
    <t>Single cross 10</t>
  </si>
  <si>
    <t>Single cross 168</t>
  </si>
  <si>
    <t>Single Hybrid H10</t>
  </si>
  <si>
    <t>Sirda 113</t>
  </si>
  <si>
    <t>Situka</t>
  </si>
  <si>
    <t>Situka 1</t>
  </si>
  <si>
    <t>Small Pearl Shaped</t>
  </si>
  <si>
    <t>SNK 2147</t>
  </si>
  <si>
    <t>SNK 2244</t>
  </si>
  <si>
    <t>SNK 2340</t>
  </si>
  <si>
    <t>SR21</t>
  </si>
  <si>
    <t>SR52</t>
  </si>
  <si>
    <t>SR-Y</t>
  </si>
  <si>
    <t>Ssalongo</t>
  </si>
  <si>
    <t>ST10W</t>
  </si>
  <si>
    <t>ST 10W</t>
  </si>
  <si>
    <t>ST0504</t>
  </si>
  <si>
    <t>ST1309</t>
  </si>
  <si>
    <t>ST2109</t>
  </si>
  <si>
    <t>Stah</t>
  </si>
  <si>
    <t>Staha</t>
  </si>
  <si>
    <t>StahaI</t>
  </si>
  <si>
    <t>STO509</t>
  </si>
  <si>
    <t>STR-EV-IWD</t>
  </si>
  <si>
    <t>STRI-EVIWD</t>
  </si>
  <si>
    <t>Stuka 1</t>
  </si>
  <si>
    <t>SUWAN 1</t>
  </si>
  <si>
    <t>SUWAN-1-SR-Y</t>
  </si>
  <si>
    <t>Suwan-1-Y</t>
  </si>
  <si>
    <t>SUWAN-1-Y</t>
  </si>
  <si>
    <t>Suwan-ISR-Y</t>
  </si>
  <si>
    <t>SUWAN-ISR-Y</t>
  </si>
  <si>
    <t>SV4</t>
  </si>
  <si>
    <t>Swam 1</t>
  </si>
  <si>
    <t>SYN522 VIP3</t>
  </si>
  <si>
    <t>Syngenta 624</t>
  </si>
  <si>
    <t>Tan250</t>
  </si>
  <si>
    <t>tintim</t>
  </si>
  <si>
    <t>TL1512847</t>
  </si>
  <si>
    <t>TL173</t>
  </si>
  <si>
    <t>TMV-1</t>
  </si>
  <si>
    <t>TMV 1 ST</t>
  </si>
  <si>
    <t>TMV-1 ST</t>
  </si>
  <si>
    <t>TMV-2+145</t>
  </si>
  <si>
    <t>Tribal hybrid 352</t>
  </si>
  <si>
    <t>Tsangano</t>
  </si>
  <si>
    <t>Tuxpeño</t>
  </si>
  <si>
    <t>Tuxpeno Sequia</t>
  </si>
  <si>
    <t>TWC 324</t>
  </si>
  <si>
    <t>TZ</t>
  </si>
  <si>
    <t>TZB</t>
  </si>
  <si>
    <t>TZB Composite</t>
  </si>
  <si>
    <t>TZB S C2</t>
  </si>
  <si>
    <t>TZB-SR</t>
  </si>
  <si>
    <t>Steak-resistant</t>
  </si>
  <si>
    <t>TZB SR</t>
  </si>
  <si>
    <t>TZBR</t>
  </si>
  <si>
    <t>TZBR Eldana 3</t>
  </si>
  <si>
    <t>TZBSR</t>
  </si>
  <si>
    <t>TZE</t>
  </si>
  <si>
    <t>TZE Comp 1</t>
  </si>
  <si>
    <t>TZE Comp 3</t>
  </si>
  <si>
    <t>TZE Composite 3 C1</t>
  </si>
  <si>
    <t>TZE Comp 3 C1</t>
  </si>
  <si>
    <t>TZE Comp 311</t>
  </si>
  <si>
    <t>TZE comp311</t>
  </si>
  <si>
    <t>TZE Comp 3x4</t>
  </si>
  <si>
    <t>TZE Comp 5</t>
  </si>
  <si>
    <t>TZE COMP.5W</t>
  </si>
  <si>
    <t>TZE Comp 5W</t>
  </si>
  <si>
    <t>TZE-COMP.5-W</t>
  </si>
  <si>
    <t>TZE Comp.5-W</t>
  </si>
  <si>
    <t>TZE31-DMRSR-LN-Syn</t>
  </si>
  <si>
    <t>TZE3-DTC2-LN-Syn</t>
  </si>
  <si>
    <t xml:space="preserve">TZEE1 14 X TZEE1 57 X TZEE1 12
</t>
  </si>
  <si>
    <t>TZEE-W</t>
  </si>
  <si>
    <t>TZER</t>
  </si>
  <si>
    <t>TZE-W-DTSTR-C4</t>
  </si>
  <si>
    <t>TZER-W</t>
  </si>
  <si>
    <t>TZESR</t>
  </si>
  <si>
    <t>TZE-W POP DT STR C3</t>
  </si>
  <si>
    <t>TZE-W POPX1368 STR C1</t>
  </si>
  <si>
    <t>TZE-W POPX1368 STR S6F2</t>
  </si>
  <si>
    <t>TZE-Y POP DT STR C3</t>
  </si>
  <si>
    <t>TZL Comp 1</t>
  </si>
  <si>
    <t>TZLcomp.3DTF2</t>
  </si>
  <si>
    <t>TZL Comp 3 3DTF2</t>
  </si>
  <si>
    <t>TZL Comp 4</t>
  </si>
  <si>
    <t>TZL COMP.1SYN</t>
  </si>
  <si>
    <t>Striga resistant</t>
  </si>
  <si>
    <t>TZL1-C6-LN-Syn</t>
  </si>
  <si>
    <t>TZL-LN-CI</t>
  </si>
  <si>
    <t>TZPB</t>
  </si>
  <si>
    <t>TZPB-LN-Syn</t>
  </si>
  <si>
    <t>TZPBSR-W</t>
  </si>
  <si>
    <t>TZPB-SRW</t>
  </si>
  <si>
    <t>TZR-EW</t>
  </si>
  <si>
    <t>TZSR</t>
  </si>
  <si>
    <t>TZSR composite</t>
  </si>
  <si>
    <t>TZSR Composite</t>
  </si>
  <si>
    <t>TZSR yellow</t>
  </si>
  <si>
    <t>TZSR Yellow</t>
  </si>
  <si>
    <t>TZSR-E</t>
  </si>
  <si>
    <t>TZSR-W</t>
  </si>
  <si>
    <t>TZSR-Y</t>
  </si>
  <si>
    <t>TZSR-Y-1</t>
  </si>
  <si>
    <t>TZUT</t>
  </si>
  <si>
    <t>Ua Kayongo I</t>
  </si>
  <si>
    <t>UH 615</t>
  </si>
  <si>
    <t>UH6303</t>
  </si>
  <si>
    <t>UH 6303</t>
  </si>
  <si>
    <t>Ukiliguru</t>
  </si>
  <si>
    <t>Ukiriguru composite A</t>
  </si>
  <si>
    <t>Ukiriguru Composite A</t>
  </si>
  <si>
    <t>Hybrid or local variety</t>
  </si>
  <si>
    <t>Unspecified Drought-tolerant Hybrid</t>
  </si>
  <si>
    <t>Unspecified Hybrid</t>
  </si>
  <si>
    <t>Improved varieties- Hybrid</t>
  </si>
  <si>
    <t>Improved varieties</t>
  </si>
  <si>
    <t>Modern varieties</t>
  </si>
  <si>
    <t>Unspecified- Improved</t>
  </si>
  <si>
    <t>Unspecified Local</t>
  </si>
  <si>
    <t>Improved varieties- OPV</t>
  </si>
  <si>
    <t>Unspecified OPV</t>
  </si>
  <si>
    <t>Open pollinated</t>
  </si>
  <si>
    <t>Unspecified- Unimproved</t>
  </si>
  <si>
    <t>V-37</t>
  </si>
  <si>
    <t>Verano</t>
  </si>
  <si>
    <t>Vonivony</t>
  </si>
  <si>
    <t>wang-dataa</t>
  </si>
  <si>
    <t>Wang-dataa</t>
  </si>
  <si>
    <t>WE1101</t>
  </si>
  <si>
    <t>WE2109</t>
  </si>
  <si>
    <t>Drought toleran</t>
  </si>
  <si>
    <t>WE3106</t>
  </si>
  <si>
    <t>Western yellow</t>
  </si>
  <si>
    <t>Western Yellow</t>
  </si>
  <si>
    <t>WH-147</t>
  </si>
  <si>
    <t>WH403</t>
  </si>
  <si>
    <t>WH502</t>
  </si>
  <si>
    <t>WH505</t>
  </si>
  <si>
    <t>WM5126</t>
  </si>
  <si>
    <t>WM5307</t>
  </si>
  <si>
    <t>WM5310</t>
  </si>
  <si>
    <t>WM5312</t>
  </si>
  <si>
    <t>WM5330</t>
  </si>
  <si>
    <t>WM5404</t>
  </si>
  <si>
    <t>WM5460</t>
  </si>
  <si>
    <t>WM5497</t>
  </si>
  <si>
    <t>WS 303</t>
  </si>
  <si>
    <t>Xifaque Xakale</t>
  </si>
  <si>
    <t>XR20A</t>
  </si>
  <si>
    <t>XR45</t>
  </si>
  <si>
    <t>XR-45</t>
  </si>
  <si>
    <t>Yuyuan7879</t>
  </si>
  <si>
    <t>Zap55</t>
  </si>
  <si>
    <t>ZAP55</t>
  </si>
  <si>
    <t>Zap61</t>
  </si>
  <si>
    <t>ZAP61</t>
  </si>
  <si>
    <t>ZM-10</t>
  </si>
  <si>
    <t>ZM10</t>
  </si>
  <si>
    <t>ZM 309</t>
  </si>
  <si>
    <t>ZM309</t>
  </si>
  <si>
    <t>ZM 401</t>
  </si>
  <si>
    <t>ZM401</t>
  </si>
  <si>
    <t>ZM 421</t>
  </si>
  <si>
    <t>ZM421</t>
  </si>
  <si>
    <t>ZM423</t>
  </si>
  <si>
    <t>ZM4236</t>
  </si>
  <si>
    <t>ZM4236/VL050120</t>
  </si>
  <si>
    <t>ZM 521</t>
  </si>
  <si>
    <t>ZM521</t>
  </si>
  <si>
    <t>ZM523</t>
  </si>
  <si>
    <t>ZM525</t>
  </si>
  <si>
    <t>ZM 607</t>
  </si>
  <si>
    <t>ZM607</t>
  </si>
  <si>
    <t>ZM621</t>
  </si>
  <si>
    <t>ZM625</t>
  </si>
  <si>
    <t>ZS 2O6</t>
  </si>
  <si>
    <t>ZS 255</t>
  </si>
  <si>
    <t>ZS255</t>
  </si>
  <si>
    <t>ZS261</t>
  </si>
  <si>
    <t>ZS 261</t>
  </si>
  <si>
    <t>Maize-Common Bean</t>
  </si>
  <si>
    <t>MH18</t>
  </si>
  <si>
    <t>Maize-Cowpea</t>
  </si>
  <si>
    <t>IT 810D-1010</t>
  </si>
  <si>
    <t>Maize-Sweet Potato</t>
  </si>
  <si>
    <t>Lagos white</t>
  </si>
  <si>
    <t>Apple Mango</t>
  </si>
  <si>
    <t>Keitt mango</t>
  </si>
  <si>
    <t>Keitt Mango</t>
  </si>
  <si>
    <t>Bara</t>
  </si>
  <si>
    <t>Egusi-bara</t>
  </si>
  <si>
    <t>Goldex</t>
  </si>
  <si>
    <t>Western local</t>
  </si>
  <si>
    <t>Western Local</t>
  </si>
  <si>
    <t>BARI Mung 5</t>
  </si>
  <si>
    <t>Berkens</t>
  </si>
  <si>
    <t>KVR 26 N26</t>
  </si>
  <si>
    <t>local</t>
  </si>
  <si>
    <t>N-26</t>
  </si>
  <si>
    <t>Slow Canopy Development</t>
  </si>
  <si>
    <t>N26</t>
  </si>
  <si>
    <t>SML 832</t>
  </si>
  <si>
    <t>Sunaina</t>
  </si>
  <si>
    <t>Wilczek</t>
  </si>
  <si>
    <t>Bana</t>
  </si>
  <si>
    <t>K48</t>
  </si>
  <si>
    <t>K 48</t>
  </si>
  <si>
    <t>Kakamega 1</t>
  </si>
  <si>
    <t>KK1</t>
  </si>
  <si>
    <t>Relaza</t>
  </si>
  <si>
    <t>Owo local</t>
  </si>
  <si>
    <t>Owo Local</t>
  </si>
  <si>
    <t>79Ab382 TX 80SA95</t>
  </si>
  <si>
    <t>79CP84 Coker SR.res80SA130</t>
  </si>
  <si>
    <t>C7512/SRCP X 80Ab 2252</t>
  </si>
  <si>
    <t>C7512/SRCP***80Ab 2252</t>
  </si>
  <si>
    <t>Chihuahua</t>
  </si>
  <si>
    <t>CO X SRCP X 80Ab2291,</t>
  </si>
  <si>
    <t>CO***SRCP***80Ab2291</t>
  </si>
  <si>
    <t>Dashen</t>
  </si>
  <si>
    <t>ET-13</t>
  </si>
  <si>
    <t>FAPA 4</t>
  </si>
  <si>
    <t>Letucana</t>
  </si>
  <si>
    <t>Overberg</t>
  </si>
  <si>
    <t>Pallinup</t>
  </si>
  <si>
    <t>Sederberg</t>
  </si>
  <si>
    <t>SRCP X 80Ab2806</t>
  </si>
  <si>
    <t>SRCP***80Ab2806</t>
  </si>
  <si>
    <t>SSH 491</t>
  </si>
  <si>
    <t>URS Corona</t>
  </si>
  <si>
    <t>URS Taura</t>
  </si>
  <si>
    <t>Calabar local dwarf</t>
  </si>
  <si>
    <t>Calabar Local Dwarf</t>
  </si>
  <si>
    <t>Clemson</t>
  </si>
  <si>
    <t>Ex Makutopora</t>
  </si>
  <si>
    <t>Ex-Makutopora</t>
  </si>
  <si>
    <t>Koni</t>
  </si>
  <si>
    <t>Lady finger</t>
  </si>
  <si>
    <t>ML OK 10</t>
  </si>
  <si>
    <t>ML OK 16</t>
  </si>
  <si>
    <t>ML OK 35</t>
  </si>
  <si>
    <t>ML OK 37</t>
  </si>
  <si>
    <t>NHAe-47-4</t>
  </si>
  <si>
    <t>NHAe47-4</t>
  </si>
  <si>
    <t>Sasilon</t>
  </si>
  <si>
    <t>TAE 38</t>
  </si>
  <si>
    <t>TZ SMN 10-3</t>
  </si>
  <si>
    <t>TZ SMN 86</t>
  </si>
  <si>
    <t>TZ SMN 98</t>
  </si>
  <si>
    <t>UM 38</t>
  </si>
  <si>
    <t>V-35</t>
  </si>
  <si>
    <t>V35</t>
  </si>
  <si>
    <t>V35+B1521B1491:BB1491:B1575</t>
  </si>
  <si>
    <t>Chemlali</t>
  </si>
  <si>
    <t>Chetoui</t>
  </si>
  <si>
    <t>Coratina</t>
  </si>
  <si>
    <t>Koroneiki</t>
  </si>
  <si>
    <t>Meski</t>
  </si>
  <si>
    <t>Picholine</t>
  </si>
  <si>
    <t>Picual</t>
  </si>
  <si>
    <t>Olive Oil</t>
  </si>
  <si>
    <t>Picholine marocaine</t>
  </si>
  <si>
    <t>Picholine Marocaine</t>
  </si>
  <si>
    <t>Adama Red</t>
  </si>
  <si>
    <t>AVON1073</t>
  </si>
  <si>
    <t>AVON1074</t>
  </si>
  <si>
    <t>AVON1308</t>
  </si>
  <si>
    <t>AVON1310</t>
  </si>
  <si>
    <t>AVON1314</t>
  </si>
  <si>
    <t>AVON1317</t>
  </si>
  <si>
    <t>AVON1323</t>
  </si>
  <si>
    <t>AVON1325</t>
  </si>
  <si>
    <t>Bombay red</t>
  </si>
  <si>
    <t>Bombay Red</t>
  </si>
  <si>
    <t>Composite IV</t>
  </si>
  <si>
    <t>Composite 5</t>
  </si>
  <si>
    <t>Dz-sht-68</t>
  </si>
  <si>
    <t>DZ-SHT-68</t>
  </si>
  <si>
    <t>Gebugo</t>
  </si>
  <si>
    <t>Giza 20</t>
  </si>
  <si>
    <t>Giza red</t>
  </si>
  <si>
    <t>Giza Red</t>
  </si>
  <si>
    <t>Huruta</t>
  </si>
  <si>
    <t>Nafis</t>
  </si>
  <si>
    <t>Improved yields</t>
  </si>
  <si>
    <t>Unspecified landlace</t>
  </si>
  <si>
    <t>Unspecified landrace</t>
  </si>
  <si>
    <t>Monarch</t>
  </si>
  <si>
    <t>Negelle</t>
  </si>
  <si>
    <t>Red creole</t>
  </si>
  <si>
    <t>Red Creole</t>
  </si>
  <si>
    <t>Agege I</t>
  </si>
  <si>
    <t>Washington navel</t>
  </si>
  <si>
    <t>Washington Navel</t>
  </si>
  <si>
    <t>Orange-Pepper-Amaranth</t>
  </si>
  <si>
    <t>Large Green</t>
  </si>
  <si>
    <t>Emena</t>
  </si>
  <si>
    <t>MG-5</t>
  </si>
  <si>
    <t>Deli O x P ex OPRC</t>
  </si>
  <si>
    <t>Deli O***P ex OPRC</t>
  </si>
  <si>
    <t>BRS Gigante Amarelo</t>
  </si>
  <si>
    <t>BRS Sol do Cerrado</t>
  </si>
  <si>
    <t>Guinezinho</t>
  </si>
  <si>
    <t>KPF-4</t>
  </si>
  <si>
    <t>Conventional genotype</t>
  </si>
  <si>
    <t>Carnival</t>
  </si>
  <si>
    <t>Early May Crest+Cadaman</t>
  </si>
  <si>
    <t>Early May Crest***Cadaman</t>
  </si>
  <si>
    <t>Early May Crest+GF677</t>
  </si>
  <si>
    <t>Early May Crest**GF677</t>
  </si>
  <si>
    <t>Early swelling</t>
  </si>
  <si>
    <t>Early Swelling</t>
  </si>
  <si>
    <t>GF677</t>
  </si>
  <si>
    <t>Royal-Glory Cadaman</t>
  </si>
  <si>
    <t>Royal-Glory-Cadaman</t>
  </si>
  <si>
    <t>Royal Glory-GF677</t>
  </si>
  <si>
    <t>Royal-Glory-GF677</t>
  </si>
  <si>
    <t>Ashana</t>
  </si>
  <si>
    <t>Borno</t>
  </si>
  <si>
    <t>BRS1501</t>
  </si>
  <si>
    <t>CIVT</t>
  </si>
  <si>
    <t>Darinkoba</t>
  </si>
  <si>
    <t>Ex-borno</t>
  </si>
  <si>
    <t>Haini Kiré</t>
  </si>
  <si>
    <t>Haini Kirey</t>
  </si>
  <si>
    <t>Haini kirey</t>
  </si>
  <si>
    <t>Haïni Kirey Précoce</t>
  </si>
  <si>
    <t>Haini Tchirey</t>
  </si>
  <si>
    <t>HKP</t>
  </si>
  <si>
    <t>ICMV 89305</t>
  </si>
  <si>
    <t>ICMVIS88102</t>
  </si>
  <si>
    <t>ICMV IS 88102</t>
  </si>
  <si>
    <t>ICMV IS 89305</t>
  </si>
  <si>
    <t>ICMV-IS 89305</t>
  </si>
  <si>
    <t>ICMV IS 94206</t>
  </si>
  <si>
    <t>ICMV IS 99001</t>
  </si>
  <si>
    <t>ICRI-TABI</t>
  </si>
  <si>
    <t>IKMP5</t>
  </si>
  <si>
    <t>IKMP8201</t>
  </si>
  <si>
    <t>Inbred lines</t>
  </si>
  <si>
    <t>Inbred Lines</t>
  </si>
  <si>
    <t>ITMV</t>
  </si>
  <si>
    <t>ITMV 8001</t>
  </si>
  <si>
    <t>jirani</t>
  </si>
  <si>
    <t>Kado Nio de Mali (PE05572)</t>
  </si>
  <si>
    <t>Mil De Siaka (PE05578-C2)</t>
  </si>
  <si>
    <t>Okoa</t>
  </si>
  <si>
    <t>Drought resistant</t>
  </si>
  <si>
    <t>Disease resistant (fungal)</t>
  </si>
  <si>
    <t>Okoshana 2</t>
  </si>
  <si>
    <t>Onkashana</t>
  </si>
  <si>
    <t>PAN 6611</t>
  </si>
  <si>
    <t>PMV 3</t>
  </si>
  <si>
    <t>SA standard</t>
  </si>
  <si>
    <t>SA Standard</t>
  </si>
  <si>
    <t>Sadore Local</t>
  </si>
  <si>
    <t>Serere 6A</t>
  </si>
  <si>
    <t>Shandaweel 1</t>
  </si>
  <si>
    <t>Shandaweel-1</t>
  </si>
  <si>
    <t>Sosap</t>
  </si>
  <si>
    <t>SOSAT-C88</t>
  </si>
  <si>
    <t>Souna</t>
  </si>
  <si>
    <t>Souna 3</t>
  </si>
  <si>
    <t>Sounamau (PE08030)</t>
  </si>
  <si>
    <t>Super SOSAT</t>
  </si>
  <si>
    <t>TCHIOUMASOUNA (F8XM1-C2)</t>
  </si>
  <si>
    <t>Testcrosses</t>
  </si>
  <si>
    <t>Toroniou</t>
  </si>
  <si>
    <t>Totoniou</t>
  </si>
  <si>
    <t>Toroniou c1</t>
  </si>
  <si>
    <t>Toroniou C1</t>
  </si>
  <si>
    <t>Zango</t>
  </si>
  <si>
    <t>Zatib</t>
  </si>
  <si>
    <t>Pearl Millet-Sorghum-Cowpea</t>
  </si>
  <si>
    <t>Gaya early</t>
  </si>
  <si>
    <t>Gaya Early</t>
  </si>
  <si>
    <t>Ater</t>
  </si>
  <si>
    <t>Dekoko</t>
  </si>
  <si>
    <t>Green feast</t>
  </si>
  <si>
    <t>Green Feast</t>
  </si>
  <si>
    <t>Kyondo</t>
  </si>
  <si>
    <t>Master B</t>
  </si>
  <si>
    <t>Tegegnech</t>
  </si>
  <si>
    <t>Atarodo</t>
  </si>
  <si>
    <t>Bako local</t>
  </si>
  <si>
    <t>Bako Local</t>
  </si>
  <si>
    <t>NHVIB</t>
  </si>
  <si>
    <t>NHVI-B</t>
  </si>
  <si>
    <t>Sombo</t>
  </si>
  <si>
    <t>Tatase</t>
  </si>
  <si>
    <t>Babati white</t>
  </si>
  <si>
    <t>Babati White</t>
  </si>
  <si>
    <t>Caqui</t>
  </si>
  <si>
    <t>Determinate dwarf</t>
  </si>
  <si>
    <t>Determinate Dwarf</t>
  </si>
  <si>
    <t>Ex Chitedze</t>
  </si>
  <si>
    <t>Ex-Chitedze</t>
  </si>
  <si>
    <t>IAPAR 43</t>
  </si>
  <si>
    <t>ICEAP00020</t>
  </si>
  <si>
    <t>ICEAP 00020</t>
  </si>
  <si>
    <t>ICEAP00040</t>
  </si>
  <si>
    <t>ICEAP 00040</t>
  </si>
  <si>
    <t>ICEAP0040</t>
  </si>
  <si>
    <t>ICEAP 0040</t>
  </si>
  <si>
    <t>ICEAP 001284</t>
  </si>
  <si>
    <t>ICEAP 00554</t>
  </si>
  <si>
    <t>ICEAP 00557</t>
  </si>
  <si>
    <t>ICEAP0057</t>
  </si>
  <si>
    <t>ICEAP 0057</t>
  </si>
  <si>
    <t>ICEAP 00604</t>
  </si>
  <si>
    <t>ICEAP 00661</t>
  </si>
  <si>
    <t>ICEAP 87091</t>
  </si>
  <si>
    <t>ICEAP01101-2</t>
  </si>
  <si>
    <t>ICP 13155</t>
  </si>
  <si>
    <t>ICP 7120</t>
  </si>
  <si>
    <t>ICP9145</t>
  </si>
  <si>
    <t>ICP 9145</t>
  </si>
  <si>
    <t>ICPL 161</t>
  </si>
  <si>
    <t>ICPL 85063</t>
  </si>
  <si>
    <t>ICPL 86015</t>
  </si>
  <si>
    <t>ICPL 87091</t>
  </si>
  <si>
    <t>ICPL 87119</t>
  </si>
  <si>
    <t>ICPL 88034</t>
  </si>
  <si>
    <t>ICPL 88039</t>
  </si>
  <si>
    <t>ICPL9145</t>
  </si>
  <si>
    <t>ICPL 9145</t>
  </si>
  <si>
    <t>Kat 50/3</t>
  </si>
  <si>
    <t>KAT 50/3</t>
  </si>
  <si>
    <t>KAT 60/8</t>
  </si>
  <si>
    <t>Kat 777</t>
  </si>
  <si>
    <t>KAT 777</t>
  </si>
  <si>
    <t>Komboa</t>
  </si>
  <si>
    <t>Kpatinga</t>
  </si>
  <si>
    <t>Mbaazi 1</t>
  </si>
  <si>
    <t>Mbaazi I</t>
  </si>
  <si>
    <t>Mbaazi II</t>
  </si>
  <si>
    <t>Long duration</t>
  </si>
  <si>
    <t>Mbaazi 2</t>
  </si>
  <si>
    <t>Mtawajuni</t>
  </si>
  <si>
    <t>Mwaiwathu alimi</t>
  </si>
  <si>
    <t>Nsukka</t>
  </si>
  <si>
    <t>QP37</t>
  </si>
  <si>
    <t>improved Variety (Trait Unknown)</t>
  </si>
  <si>
    <t>Tumia</t>
  </si>
  <si>
    <t>Berkshire</t>
  </si>
  <si>
    <t>Berkshire x Yorkshire</t>
  </si>
  <si>
    <t>Berkshire***Yorkshire</t>
  </si>
  <si>
    <t>Camborough</t>
  </si>
  <si>
    <t>Commercial crossbred</t>
  </si>
  <si>
    <t>Commercial Crossbred</t>
  </si>
  <si>
    <t>Crossbreed grower</t>
  </si>
  <si>
    <t>Crossbreed Grower</t>
  </si>
  <si>
    <t>Crossbreed grower (Boar)</t>
  </si>
  <si>
    <t>Crossbreed Grower (Boar)</t>
  </si>
  <si>
    <t>Crossbreed grower (Gilt)</t>
  </si>
  <si>
    <t>Crossbreed Grower (Gilt)</t>
  </si>
  <si>
    <t>Duroc</t>
  </si>
  <si>
    <t>Hampshire</t>
  </si>
  <si>
    <t>Landrace x Large white</t>
  </si>
  <si>
    <t>Landrace***Large white</t>
  </si>
  <si>
    <t>Landrace x Pietrain</t>
  </si>
  <si>
    <t>Landrace***Pietrain</t>
  </si>
  <si>
    <t>Large white</t>
  </si>
  <si>
    <t>Large White</t>
  </si>
  <si>
    <t>Large white x Duroc</t>
  </si>
  <si>
    <t>Large White***Duroc</t>
  </si>
  <si>
    <t>Large white x landrace</t>
  </si>
  <si>
    <t>Large White***Landrace</t>
  </si>
  <si>
    <t>Large white x South African landrace boars</t>
  </si>
  <si>
    <t>Large White***South African Landrace Boars</t>
  </si>
  <si>
    <t>Large white x South African landrace x Duroc piglets</t>
  </si>
  <si>
    <t>Large White***South African landrace***Duroc Piglets</t>
  </si>
  <si>
    <t>Mukota</t>
  </si>
  <si>
    <t>Mukota x Large white</t>
  </si>
  <si>
    <t>Mukota***Large white</t>
  </si>
  <si>
    <t>South African Windsnyer</t>
  </si>
  <si>
    <t>Mixed breed</t>
  </si>
  <si>
    <t>Windsnyer</t>
  </si>
  <si>
    <t>Yorkshire</t>
  </si>
  <si>
    <t>Smooth cayenne</t>
  </si>
  <si>
    <t>H116</t>
  </si>
  <si>
    <t>Manfalouty</t>
  </si>
  <si>
    <t>Aba adamu</t>
  </si>
  <si>
    <t>Aba Adamu</t>
  </si>
  <si>
    <t>Anet</t>
  </si>
  <si>
    <t>Atlantic</t>
  </si>
  <si>
    <t>B3C2</t>
  </si>
  <si>
    <t>B53</t>
  </si>
  <si>
    <t>Belete</t>
  </si>
  <si>
    <t>Cara</t>
  </si>
  <si>
    <t>Caruso</t>
  </si>
  <si>
    <t>CIP 392797.22</t>
  </si>
  <si>
    <t>Condea</t>
  </si>
  <si>
    <t>Cruza</t>
  </si>
  <si>
    <t>Cruza48-Ndinamagara</t>
  </si>
  <si>
    <t>Desir'ee</t>
  </si>
  <si>
    <t>Diamond</t>
  </si>
  <si>
    <t>Gorebella</t>
  </si>
  <si>
    <t>Guasa</t>
  </si>
  <si>
    <t>Guassa</t>
  </si>
  <si>
    <t>Gudene</t>
  </si>
  <si>
    <t>Gudenie</t>
  </si>
  <si>
    <t>Hermes</t>
  </si>
  <si>
    <t>Jalene</t>
  </si>
  <si>
    <t>Jalene CIP387792.5</t>
  </si>
  <si>
    <t>Jalenie</t>
  </si>
  <si>
    <t>Jalleni</t>
  </si>
  <si>
    <t>Kachpot1</t>
  </si>
  <si>
    <t>Kenya Baraka</t>
  </si>
  <si>
    <t>Kimuri</t>
  </si>
  <si>
    <t>Kinigi</t>
  </si>
  <si>
    <t>Mabondo</t>
  </si>
  <si>
    <t>NAKPOT1</t>
  </si>
  <si>
    <t>NAKPOT 1</t>
  </si>
  <si>
    <t>NAKPOT5</t>
  </si>
  <si>
    <t>NAKPOT 5</t>
  </si>
  <si>
    <t>NKR159.41</t>
  </si>
  <si>
    <t>NKRK19.1</t>
  </si>
  <si>
    <t>NKRK19.17</t>
  </si>
  <si>
    <t>NKRN59.11</t>
  </si>
  <si>
    <t>NKRN59.124</t>
  </si>
  <si>
    <t>NKRN59.29</t>
  </si>
  <si>
    <t>NKRN59.48</t>
  </si>
  <si>
    <t>NKRN59.58</t>
  </si>
  <si>
    <t>NKRN59.61</t>
  </si>
  <si>
    <t>Petero</t>
  </si>
  <si>
    <t>Pimpernel</t>
  </si>
  <si>
    <t>Rutuku</t>
  </si>
  <si>
    <t>Rwangume</t>
  </si>
  <si>
    <t>Rwashaki</t>
  </si>
  <si>
    <t>shangi</t>
  </si>
  <si>
    <t>Shangi</t>
  </si>
  <si>
    <t>Shenkola</t>
  </si>
  <si>
    <t>Sherekea</t>
  </si>
  <si>
    <t>Spunta</t>
  </si>
  <si>
    <t>Tigoni</t>
  </si>
  <si>
    <t>Tolcha</t>
  </si>
  <si>
    <t>Utila</t>
  </si>
  <si>
    <t>Victora clone 388611.22</t>
  </si>
  <si>
    <t>Victoria</t>
  </si>
  <si>
    <t>veracruz</t>
  </si>
  <si>
    <t>EN 2000-10</t>
  </si>
  <si>
    <t>EN2000-10</t>
  </si>
  <si>
    <t>Hi Tech</t>
  </si>
  <si>
    <t>Cherry vanilla</t>
  </si>
  <si>
    <t>D0 708</t>
  </si>
  <si>
    <t>DO708</t>
  </si>
  <si>
    <t>L11</t>
  </si>
  <si>
    <t>L119</t>
  </si>
  <si>
    <t>L123</t>
  </si>
  <si>
    <t>L142</t>
  </si>
  <si>
    <t>L143</t>
  </si>
  <si>
    <t>Dutch x Zealand white</t>
  </si>
  <si>
    <t>Dutch***Zealand white</t>
  </si>
  <si>
    <t>Alia</t>
  </si>
  <si>
    <t>Adila</t>
  </si>
  <si>
    <t>Lila</t>
  </si>
  <si>
    <t>Narjisse</t>
  </si>
  <si>
    <t>Moufida</t>
  </si>
  <si>
    <t>English giant</t>
  </si>
  <si>
    <t>English Giant</t>
  </si>
  <si>
    <t>Giant</t>
  </si>
  <si>
    <t>Giant essex</t>
  </si>
  <si>
    <t>Hobson</t>
  </si>
  <si>
    <t>126-C409-8-1-2</t>
  </si>
  <si>
    <t>28 Genotypes</t>
  </si>
  <si>
    <t>Adny11</t>
  </si>
  <si>
    <t>AGRA</t>
  </si>
  <si>
    <t>Agra</t>
  </si>
  <si>
    <t>Akashi</t>
  </si>
  <si>
    <t>Amankwatia</t>
  </si>
  <si>
    <t>Apo</t>
  </si>
  <si>
    <t>AR032H</t>
  </si>
  <si>
    <t xml:space="preserve">ARICA4 </t>
  </si>
  <si>
    <t>ARICA 4</t>
  </si>
  <si>
    <t>Arize 6129 Gold</t>
  </si>
  <si>
    <t>Aromatic Short</t>
  </si>
  <si>
    <t>B 6144F-MR-6-0-0</t>
  </si>
  <si>
    <t>B22</t>
  </si>
  <si>
    <t>Barafita</t>
  </si>
  <si>
    <t>BARI dhan39</t>
  </si>
  <si>
    <t>Basmati 370</t>
  </si>
  <si>
    <t>Commercial check</t>
  </si>
  <si>
    <t>BC2F4/F5introgression lines ILs</t>
  </si>
  <si>
    <t>BC2F4/F5 Introgression Lines ILs</t>
  </si>
  <si>
    <t>BG90-2</t>
  </si>
  <si>
    <t>Bindeswari</t>
  </si>
  <si>
    <t>Bodia</t>
  </si>
  <si>
    <t>Bouakea 189</t>
  </si>
  <si>
    <t>BR11</t>
  </si>
  <si>
    <t>BR3</t>
  </si>
  <si>
    <t>BRR1 dhan31</t>
  </si>
  <si>
    <t>BRRI dhan 49</t>
  </si>
  <si>
    <t xml:space="preserve">Improved yield </t>
  </si>
  <si>
    <t>BRRI dhan29</t>
  </si>
  <si>
    <t>BRRI dhan39</t>
  </si>
  <si>
    <t>BW3110-9</t>
  </si>
  <si>
    <t>CAIAPO</t>
  </si>
  <si>
    <t>CG 14</t>
  </si>
  <si>
    <t>CG14</t>
  </si>
  <si>
    <t>CG14 x WAB56-104</t>
  </si>
  <si>
    <t>CG14***WAB56-104</t>
  </si>
  <si>
    <t>CH14</t>
  </si>
  <si>
    <t>CH45</t>
  </si>
  <si>
    <t>Chaite-4</t>
  </si>
  <si>
    <t>Chandina</t>
  </si>
  <si>
    <t>China best</t>
  </si>
  <si>
    <t>CIRAD 3941</t>
  </si>
  <si>
    <t>CIRAD 403</t>
  </si>
  <si>
    <t>CK40</t>
  </si>
  <si>
    <t>CNA</t>
  </si>
  <si>
    <t>CT6510-24-1-2</t>
  </si>
  <si>
    <t>D52</t>
  </si>
  <si>
    <t>DJ123</t>
  </si>
  <si>
    <t>Douboutou II</t>
  </si>
  <si>
    <t>Durga</t>
  </si>
  <si>
    <t>Ebonyi Local</t>
  </si>
  <si>
    <t>Edget</t>
  </si>
  <si>
    <t>Ediget</t>
  </si>
  <si>
    <t>Ex Baika</t>
  </si>
  <si>
    <t>FARO 11</t>
  </si>
  <si>
    <t>FARO 317-1-1-1</t>
  </si>
  <si>
    <t>FARO 44</t>
  </si>
  <si>
    <t>FARO 52</t>
  </si>
  <si>
    <t>FARO 66</t>
  </si>
  <si>
    <t>FARO 67</t>
  </si>
  <si>
    <t>FKR19</t>
  </si>
  <si>
    <t>FKR62N</t>
  </si>
  <si>
    <t>FOFIFA 154</t>
  </si>
  <si>
    <t>Fofifa 154</t>
  </si>
  <si>
    <t>FOFIFA 159</t>
  </si>
  <si>
    <t>Fofifa 159</t>
  </si>
  <si>
    <t>FOFIFA 161</t>
  </si>
  <si>
    <t>Fofifa 161</t>
  </si>
  <si>
    <t>Forgera-1</t>
  </si>
  <si>
    <t>Gambiaca</t>
  </si>
  <si>
    <t>Gbewaa</t>
  </si>
  <si>
    <t>Giza 177</t>
  </si>
  <si>
    <t>Giza 178</t>
  </si>
  <si>
    <t>Giza 179</t>
  </si>
  <si>
    <t>GR18</t>
  </si>
  <si>
    <t>GT 11</t>
  </si>
  <si>
    <t>GZ10101</t>
  </si>
  <si>
    <t>GZ10154</t>
  </si>
  <si>
    <t>GZ9399</t>
  </si>
  <si>
    <t>Hiber</t>
  </si>
  <si>
    <t>IAC 165</t>
  </si>
  <si>
    <t>IAC 25</t>
  </si>
  <si>
    <t>IAC 47</t>
  </si>
  <si>
    <t>IAC 202</t>
  </si>
  <si>
    <t>IDSA 10</t>
  </si>
  <si>
    <t>IDSA 6</t>
  </si>
  <si>
    <t>Igbemo red</t>
  </si>
  <si>
    <t>Igbemo Red</t>
  </si>
  <si>
    <t>Igbemo White</t>
  </si>
  <si>
    <t>IR 07F297</t>
  </si>
  <si>
    <t>IR 07F323</t>
  </si>
  <si>
    <t>IR11141-1-6-1-4</t>
  </si>
  <si>
    <t>IR 11141-1-6-1-4</t>
  </si>
  <si>
    <t>IR13240108223</t>
  </si>
  <si>
    <t>IR 13240108223</t>
  </si>
  <si>
    <t>IR 42</t>
  </si>
  <si>
    <t>IR50</t>
  </si>
  <si>
    <t>IR 50</t>
  </si>
  <si>
    <t>IR52</t>
  </si>
  <si>
    <t>IR 52</t>
  </si>
  <si>
    <t>IR 63371-38</t>
  </si>
  <si>
    <t>IR 63380-16</t>
  </si>
  <si>
    <t>IR64</t>
  </si>
  <si>
    <t>IR 64</t>
  </si>
  <si>
    <t>IR 66421-096-2-1-1</t>
  </si>
  <si>
    <t>IR67520-B-14-1-3-2-2</t>
  </si>
  <si>
    <t>IR 67520-B-14-1-3-2-2</t>
  </si>
  <si>
    <t>IR 68098-B-78-2-2-B-1</t>
  </si>
  <si>
    <t>IR 68704-145-1-1-B</t>
  </si>
  <si>
    <t>IR 70181-32-PMI-1-1-5-1</t>
  </si>
  <si>
    <t>IR 70181-3-PMI-1-UBN-1-B-1-1</t>
  </si>
  <si>
    <t>IR 70210-39-CPA-7-1-1-4-2</t>
  </si>
  <si>
    <t>IR 70213-10-CPA-4-2-2-2</t>
  </si>
  <si>
    <t>IR 70213-10-CPA-4-2-3-2</t>
  </si>
  <si>
    <t>IR 71676-90-2-2</t>
  </si>
  <si>
    <t>IR71700-247-1-1-2</t>
  </si>
  <si>
    <t>IR 71700-247-1-1-2</t>
  </si>
  <si>
    <t>IR 71726-18-2-1-2</t>
  </si>
  <si>
    <t>IR 72</t>
  </si>
  <si>
    <t>IR72431-5B-18-B-10-1</t>
  </si>
  <si>
    <t>IR 72431-5B-18-B-10-1</t>
  </si>
  <si>
    <t>IR73018-21-2-B-2-B</t>
  </si>
  <si>
    <t>IR 73018-21-2-B-2-B</t>
  </si>
  <si>
    <t>IR73020-19-2-B-3-2B</t>
  </si>
  <si>
    <t>IR 73020-19-2-B-3-2B</t>
  </si>
  <si>
    <t>IR 74371-3-1-1</t>
  </si>
  <si>
    <t>IR 74371-46-1-1</t>
  </si>
  <si>
    <t>IR 74371-54-1-1</t>
  </si>
  <si>
    <t>IR 77298-14-1-2-B-10</t>
  </si>
  <si>
    <t>IR 78878-53-2-2-2</t>
  </si>
  <si>
    <t>IR80228H</t>
  </si>
  <si>
    <t>IR 80228H</t>
  </si>
  <si>
    <t>IR80814H</t>
  </si>
  <si>
    <t>IR 80814H</t>
  </si>
  <si>
    <t>IR81950H</t>
  </si>
  <si>
    <t>IR 81950H</t>
  </si>
  <si>
    <t>IR81954H</t>
  </si>
  <si>
    <t>IR 81954H</t>
  </si>
  <si>
    <t>IR81955H</t>
  </si>
  <si>
    <t>IR 81955H</t>
  </si>
  <si>
    <t>IR82391H</t>
  </si>
  <si>
    <t>IR 82391H</t>
  </si>
  <si>
    <t>IR83212H</t>
  </si>
  <si>
    <t>IR 83212H</t>
  </si>
  <si>
    <t>IR 841</t>
  </si>
  <si>
    <t>Lowland rice</t>
  </si>
  <si>
    <t>IR-841</t>
  </si>
  <si>
    <t>IR84711H</t>
  </si>
  <si>
    <t>IR 84711H</t>
  </si>
  <si>
    <t>IR84741H</t>
  </si>
  <si>
    <t>IR 84741H</t>
  </si>
  <si>
    <t>IR85466H</t>
  </si>
  <si>
    <t>IR 85466H</t>
  </si>
  <si>
    <t>IR85471H</t>
  </si>
  <si>
    <t>IR 85471H</t>
  </si>
  <si>
    <t>IR86167H</t>
  </si>
  <si>
    <t>IR 86167H</t>
  </si>
  <si>
    <t>IRAT 109</t>
  </si>
  <si>
    <t>IRAT 112</t>
  </si>
  <si>
    <t>IRAT 133</t>
  </si>
  <si>
    <t>IRAT 257</t>
  </si>
  <si>
    <t>IRAT112</t>
  </si>
  <si>
    <t>Blast Resistance</t>
  </si>
  <si>
    <t>IRAT133</t>
  </si>
  <si>
    <t>IRBL9-W[RL]</t>
  </si>
  <si>
    <t>IRR1138</t>
  </si>
  <si>
    <t>IRR 1138</t>
  </si>
  <si>
    <t>ISDA 6</t>
  </si>
  <si>
    <t>IT A118</t>
  </si>
  <si>
    <t>IT A123</t>
  </si>
  <si>
    <t>IT A212</t>
  </si>
  <si>
    <t>IT A257</t>
  </si>
  <si>
    <t>IT A312</t>
  </si>
  <si>
    <t>ITA 117</t>
  </si>
  <si>
    <t>ITA 150</t>
  </si>
  <si>
    <t>ITA 212</t>
  </si>
  <si>
    <t>ITA 301</t>
  </si>
  <si>
    <t>ITA 2012</t>
  </si>
  <si>
    <t>Janaki</t>
  </si>
  <si>
    <t>Japonica</t>
  </si>
  <si>
    <t>Jasmine 85¢</t>
  </si>
  <si>
    <t>Jasmine 85</t>
  </si>
  <si>
    <t>Jasmine-85</t>
  </si>
  <si>
    <t>Jasmin85</t>
  </si>
  <si>
    <t>Jaya</t>
  </si>
  <si>
    <t>Khitish</t>
  </si>
  <si>
    <t>Kogoni 91-1</t>
  </si>
  <si>
    <t>Kranti</t>
  </si>
  <si>
    <t>KRC Baika</t>
  </si>
  <si>
    <t>LAC 23</t>
  </si>
  <si>
    <t>Lalat</t>
  </si>
  <si>
    <t>Lapez</t>
  </si>
  <si>
    <t>Laxmi</t>
  </si>
  <si>
    <t>M27608</t>
  </si>
  <si>
    <t>M27615</t>
  </si>
  <si>
    <t>M27628</t>
  </si>
  <si>
    <t>Macassane</t>
  </si>
  <si>
    <t>Mala Noir IV</t>
  </si>
  <si>
    <t>Mandii</t>
  </si>
  <si>
    <t>cv.MK</t>
  </si>
  <si>
    <t>MK</t>
  </si>
  <si>
    <t>N 22</t>
  </si>
  <si>
    <t>N22</t>
  </si>
  <si>
    <t>NDR-97</t>
  </si>
  <si>
    <t>NERICA</t>
  </si>
  <si>
    <t>NERICA 1</t>
  </si>
  <si>
    <t>Upland rice</t>
  </si>
  <si>
    <t>NERICA1</t>
  </si>
  <si>
    <t>NERICA 10</t>
  </si>
  <si>
    <t>NERICA 11</t>
  </si>
  <si>
    <t>NERICA 12</t>
  </si>
  <si>
    <t>NERICA 13</t>
  </si>
  <si>
    <t>NERICA 14</t>
  </si>
  <si>
    <t>NERICA 2</t>
  </si>
  <si>
    <t>NERICA2</t>
  </si>
  <si>
    <t>NERICA 3</t>
  </si>
  <si>
    <t>NERICA3</t>
  </si>
  <si>
    <t>NERICA 4</t>
  </si>
  <si>
    <t>NERICA4</t>
  </si>
  <si>
    <t>NERICA 5</t>
  </si>
  <si>
    <t>NERICA 6</t>
  </si>
  <si>
    <t>NERICA6</t>
  </si>
  <si>
    <t>NERICA 62N</t>
  </si>
  <si>
    <t>NERICA 7</t>
  </si>
  <si>
    <t>NERICA 8</t>
  </si>
  <si>
    <t>Short life cycle</t>
  </si>
  <si>
    <t>NERICA 9</t>
  </si>
  <si>
    <t>NERICA L19</t>
  </si>
  <si>
    <t>NERICA L-19</t>
  </si>
  <si>
    <t>NERICA-L-24</t>
  </si>
  <si>
    <t>NERICA L-24</t>
  </si>
  <si>
    <t>NERICA-L-26</t>
  </si>
  <si>
    <t>NERICA L-26</t>
  </si>
  <si>
    <t>NERICA-L-35</t>
  </si>
  <si>
    <t>NERICA L-35</t>
  </si>
  <si>
    <t>NERICA L-36</t>
  </si>
  <si>
    <t>NERICA L49</t>
  </si>
  <si>
    <t>NERICA L-49</t>
  </si>
  <si>
    <t>NERICA-L-54</t>
  </si>
  <si>
    <t>NERICA L-54</t>
  </si>
  <si>
    <t>NERICA-L-6</t>
  </si>
  <si>
    <t>NERICA L-6</t>
  </si>
  <si>
    <t>NERICA S-21</t>
  </si>
  <si>
    <t>NERICA S-44</t>
  </si>
  <si>
    <t>N-U-1</t>
  </si>
  <si>
    <t>Nunkile</t>
  </si>
  <si>
    <t>Nylon</t>
  </si>
  <si>
    <t>Ofada 1</t>
  </si>
  <si>
    <t>Ofada 2</t>
  </si>
  <si>
    <t>Ofada 3</t>
  </si>
  <si>
    <t>Ofada 4</t>
  </si>
  <si>
    <t>ORYLUX 3</t>
  </si>
  <si>
    <t>ORYLUX 4</t>
  </si>
  <si>
    <t>ORYLUX 6</t>
  </si>
  <si>
    <t>PCT 11/0/0/2,BO/1&gt;55-1-3-1</t>
  </si>
  <si>
    <t>PCT11 MAD2007</t>
  </si>
  <si>
    <t>PHB-71</t>
  </si>
  <si>
    <t>Pishori</t>
  </si>
  <si>
    <t>PR 113</t>
  </si>
  <si>
    <t>PR 110</t>
  </si>
  <si>
    <t>PR 111</t>
  </si>
  <si>
    <t>PR-106</t>
  </si>
  <si>
    <t>PRH-10</t>
  </si>
  <si>
    <t>PRIMAVERA</t>
  </si>
  <si>
    <t>Prima Vera</t>
  </si>
  <si>
    <t>PSBRC 80</t>
  </si>
  <si>
    <t>PSBRc 80</t>
  </si>
  <si>
    <t>PSBRc 82</t>
  </si>
  <si>
    <t>PSBRc 9</t>
  </si>
  <si>
    <t>Pusa Basmati 1</t>
  </si>
  <si>
    <t>Rajendra Mashuri</t>
  </si>
  <si>
    <t>RPKN2</t>
  </si>
  <si>
    <t>Sabitri</t>
  </si>
  <si>
    <t>Sabon daga</t>
  </si>
  <si>
    <t>Sahel 108</t>
  </si>
  <si>
    <t>SAHEL 177</t>
  </si>
  <si>
    <t>Sahel 202</t>
  </si>
  <si>
    <t>SAHEL 305</t>
  </si>
  <si>
    <t>SAHEL 317</t>
  </si>
  <si>
    <t>Sahel202 ITA306</t>
  </si>
  <si>
    <t>Sakai</t>
  </si>
  <si>
    <t>Sakha 101</t>
  </si>
  <si>
    <t>Sakha 104</t>
  </si>
  <si>
    <t>Sakha 106</t>
  </si>
  <si>
    <t>Sakha 107</t>
  </si>
  <si>
    <t>Sakha 108</t>
  </si>
  <si>
    <t>Saligbeli</t>
  </si>
  <si>
    <t>SARO5</t>
  </si>
  <si>
    <t>SARO 5 (TXD 306)</t>
  </si>
  <si>
    <t>SARO5 (TXD 306)</t>
  </si>
  <si>
    <t>SCRID195-1-5-3-1</t>
  </si>
  <si>
    <t>SEBOTA 402</t>
  </si>
  <si>
    <t>Séidou Bayebeli</t>
  </si>
  <si>
    <t>Senga</t>
  </si>
  <si>
    <t>Shwepyihtay</t>
  </si>
  <si>
    <t>Shwethweyin</t>
  </si>
  <si>
    <t>Sikamo</t>
  </si>
  <si>
    <t>Sinthuka</t>
  </si>
  <si>
    <t>Supa</t>
  </si>
  <si>
    <t>Swarna</t>
  </si>
  <si>
    <t>Theehtatyin</t>
  </si>
  <si>
    <t>TOG 6519-A</t>
  </si>
  <si>
    <t>TOG 6520</t>
  </si>
  <si>
    <t>TOG 7400</t>
  </si>
  <si>
    <t>TOG 7442-B</t>
  </si>
  <si>
    <t>TXD306</t>
  </si>
  <si>
    <t>Semi-aromatic</t>
  </si>
  <si>
    <t>TXD 306</t>
  </si>
  <si>
    <t>Improved genotypes</t>
  </si>
  <si>
    <t>UPL RI-7</t>
  </si>
  <si>
    <t>Vandana</t>
  </si>
  <si>
    <t>VI, Dhan 82</t>
  </si>
  <si>
    <t>WAB1159-2-12-11-6-10</t>
  </si>
  <si>
    <t>WAB 32</t>
  </si>
  <si>
    <t>WAB32</t>
  </si>
  <si>
    <t>WAB450-11-1-1-P3-HB</t>
  </si>
  <si>
    <t>WAB450-11-1-8-KB</t>
  </si>
  <si>
    <t>WAB450-15-3-1-P8-HB</t>
  </si>
  <si>
    <t>WAB450-24-2-1-P-5-HB</t>
  </si>
  <si>
    <t>WAB450-24-2-3-P33-HB</t>
  </si>
  <si>
    <t>WAB450-24-3-1-P135-HB</t>
  </si>
  <si>
    <t>WAB450-24-3-2-P18-HB</t>
  </si>
  <si>
    <t>WAB450-I-B-P-105-HB</t>
  </si>
  <si>
    <t>WAB450-I-B-P-106-HB</t>
  </si>
  <si>
    <t>WAB450-I-B-P-133-HB</t>
  </si>
  <si>
    <t>WAB450-I-B-P-137-HB</t>
  </si>
  <si>
    <t>WAB450-I-B-P-142-HB</t>
  </si>
  <si>
    <t>WAB450-I-B-P-147-HB</t>
  </si>
  <si>
    <t>WAB450-I-B-P-160-HB</t>
  </si>
  <si>
    <t>WAB450-I-B-P-20-HB</t>
  </si>
  <si>
    <t>WAB450-I-B-P-23-HB</t>
  </si>
  <si>
    <t>WAB450-I-B-P-28-HB</t>
  </si>
  <si>
    <t>WAB450-I-B-P-31-HB</t>
  </si>
  <si>
    <t>WAB450-I-B-P-32-HB</t>
  </si>
  <si>
    <t>WAB450-I-B-P-38-HB</t>
  </si>
  <si>
    <t>WAB450-I-B-P-62-HB</t>
  </si>
  <si>
    <t>WAB450-I-B-P-91-HB</t>
  </si>
  <si>
    <t>WAB 56-104</t>
  </si>
  <si>
    <t>WAB56-104</t>
  </si>
  <si>
    <t>WAB 56-125</t>
  </si>
  <si>
    <t>WAB56-125</t>
  </si>
  <si>
    <t>WAB 56-50</t>
  </si>
  <si>
    <t>WAB56-50</t>
  </si>
  <si>
    <t>WAB 880-1-32-1-1-P2-HB-1</t>
  </si>
  <si>
    <t>WAB880-1-32-1-1-P2-HB-1</t>
  </si>
  <si>
    <t>WAB881-10-37-18-7-P4-HB</t>
  </si>
  <si>
    <t>WABC165</t>
  </si>
  <si>
    <t>Wahiwahi</t>
  </si>
  <si>
    <t>WAS 114-B-IDSA-B-WAS-1-3</t>
  </si>
  <si>
    <t>WAS 191-10-4-FKR 1</t>
  </si>
  <si>
    <t>Wassa</t>
  </si>
  <si>
    <t>WITA4</t>
  </si>
  <si>
    <t>WITA9</t>
  </si>
  <si>
    <t>cv.X265</t>
  </si>
  <si>
    <t>X265</t>
  </si>
  <si>
    <t>cv.X265+cv.MK</t>
  </si>
  <si>
    <t>X265***MK</t>
  </si>
  <si>
    <t>X-Jigna</t>
  </si>
  <si>
    <t>Yadanatoe</t>
  </si>
  <si>
    <t>Yélé 1A</t>
  </si>
  <si>
    <t>Yumenohatamochi</t>
  </si>
  <si>
    <t>CTAS tsiasisa</t>
  </si>
  <si>
    <t>CNRA 182</t>
  </si>
  <si>
    <t>CNRA 197</t>
  </si>
  <si>
    <t>CNRA 461</t>
  </si>
  <si>
    <t>CNRA 477</t>
  </si>
  <si>
    <t>CNRA 505</t>
  </si>
  <si>
    <t>GT 1</t>
  </si>
  <si>
    <t>GT 1 clone</t>
  </si>
  <si>
    <t>GT 1 Clone</t>
  </si>
  <si>
    <t>H 109</t>
  </si>
  <si>
    <t>H 117</t>
  </si>
  <si>
    <t>H 125</t>
  </si>
  <si>
    <t>H 140</t>
  </si>
  <si>
    <t>NIG 800 series</t>
  </si>
  <si>
    <t>Ruzi grass</t>
  </si>
  <si>
    <t>BRS Paiaguas</t>
  </si>
  <si>
    <t>Caramba</t>
  </si>
  <si>
    <t>Midmar</t>
  </si>
  <si>
    <t>SSR 1</t>
  </si>
  <si>
    <t>Ryegrass Sp.</t>
  </si>
  <si>
    <t>Energa</t>
  </si>
  <si>
    <t>CIANO OL</t>
  </si>
  <si>
    <t>Abasina</t>
  </si>
  <si>
    <t>Acc -WW-001 (7)</t>
  </si>
  <si>
    <t>Adi</t>
  </si>
  <si>
    <t>Cross22XT-85(24-2)</t>
  </si>
  <si>
    <t>Cross22XT-85(32-3)-sel-4</t>
  </si>
  <si>
    <t>E-8</t>
  </si>
  <si>
    <t>El-Obeid-1</t>
  </si>
  <si>
    <t>Ex-Sudan</t>
  </si>
  <si>
    <t>Giza-32</t>
  </si>
  <si>
    <t xml:space="preserve">GojamAzene Yohannes </t>
  </si>
  <si>
    <t>GojamAzene Yohannes sel-1</t>
  </si>
  <si>
    <t xml:space="preserve">Hir hir filweha </t>
  </si>
  <si>
    <t>Hir hir filweha large seeded</t>
  </si>
  <si>
    <t xml:space="preserve">Hir hir kibebew Airless </t>
  </si>
  <si>
    <t>Hir hir kibebew Airless sel-1</t>
  </si>
  <si>
    <t>Hir hir kibebew early set-1</t>
  </si>
  <si>
    <t xml:space="preserve">Hirhir </t>
  </si>
  <si>
    <t>Kenana2</t>
  </si>
  <si>
    <t xml:space="preserve">Maru </t>
  </si>
  <si>
    <t>Maru sel-1</t>
  </si>
  <si>
    <t>NCRI-Ben001M</t>
  </si>
  <si>
    <t>NCRI-Ben002M</t>
  </si>
  <si>
    <t>NN-027</t>
  </si>
  <si>
    <t>NN-038</t>
  </si>
  <si>
    <t>Serkamo white</t>
  </si>
  <si>
    <t>Setit 1</t>
  </si>
  <si>
    <t>Shandweel 3</t>
  </si>
  <si>
    <t>Shandaweel-3</t>
  </si>
  <si>
    <t>Shandwel-1</t>
  </si>
  <si>
    <t>Sohag-1</t>
  </si>
  <si>
    <t>Tate</t>
  </si>
  <si>
    <t>Tejareb girar</t>
  </si>
  <si>
    <t>Tejareb kokit sel-3</t>
  </si>
  <si>
    <t>UCR-82-14(N) 209</t>
  </si>
  <si>
    <t>WARC -60</t>
  </si>
  <si>
    <t>50% Red Maasai x 50%Dorper</t>
  </si>
  <si>
    <t>50% Red Maasai***50%Dorper</t>
  </si>
  <si>
    <t>75% Dorper x 25% Red Maasai</t>
  </si>
  <si>
    <t>75% Dorper***25% Red Maasai</t>
  </si>
  <si>
    <t>Adilo</t>
  </si>
  <si>
    <t>Afar</t>
  </si>
  <si>
    <t>Arsi-bale</t>
  </si>
  <si>
    <t>Awassi</t>
  </si>
  <si>
    <t>Barbarine</t>
  </si>
  <si>
    <t>Barki</t>
  </si>
  <si>
    <t>Blackhead persian</t>
  </si>
  <si>
    <t>Resilient to arid and semi-arid tropical conditions</t>
  </si>
  <si>
    <t>Blackhead Persian</t>
  </si>
  <si>
    <t>Blackhead Somali sheep</t>
  </si>
  <si>
    <t>Blackhead Somali Sheep</t>
  </si>
  <si>
    <t>Bonga</t>
  </si>
  <si>
    <t>Chacha Local</t>
  </si>
  <si>
    <t>Chacha Awassi cross</t>
  </si>
  <si>
    <t>Chacha***Awassi</t>
  </si>
  <si>
    <t>Corriedale</t>
  </si>
  <si>
    <t>Djallonke</t>
  </si>
  <si>
    <t>D'man</t>
  </si>
  <si>
    <t>Dorper</t>
  </si>
  <si>
    <t>Dorper x Blackhead ogaden</t>
  </si>
  <si>
    <t>Dorper***Blackhead Ogaden</t>
  </si>
  <si>
    <t>Dorper x Hararghe highland lamb</t>
  </si>
  <si>
    <t>Dorper***Hararghe Highland Lamb</t>
  </si>
  <si>
    <t>Ethiopian highland</t>
  </si>
  <si>
    <t>Ethiopian Highland</t>
  </si>
  <si>
    <t>Ethiopian lowland</t>
  </si>
  <si>
    <t>Ethiopian Lowland</t>
  </si>
  <si>
    <t>Ethiopian menz</t>
  </si>
  <si>
    <t>Ethiopian Menz</t>
  </si>
  <si>
    <t>Farta</t>
  </si>
  <si>
    <t>Fulbe</t>
  </si>
  <si>
    <t>Hairy thin tail</t>
  </si>
  <si>
    <t>Hairy Thin Tail</t>
  </si>
  <si>
    <t>Kirdi</t>
  </si>
  <si>
    <t>Local highland</t>
  </si>
  <si>
    <t>Local Highland</t>
  </si>
  <si>
    <t>MxF1</t>
  </si>
  <si>
    <t>Meat Breed***(F1 D'man***Sardi)</t>
  </si>
  <si>
    <t>MxD</t>
  </si>
  <si>
    <t>Meat Breed***D'man</t>
  </si>
  <si>
    <t>MxS</t>
  </si>
  <si>
    <t>Meat Breed***Sardi</t>
  </si>
  <si>
    <t>Menz</t>
  </si>
  <si>
    <t>Menz highland</t>
  </si>
  <si>
    <t>Menz Highland</t>
  </si>
  <si>
    <t>Menz Local</t>
  </si>
  <si>
    <t>Menz Awassi cross</t>
  </si>
  <si>
    <t>Menz***Awassi</t>
  </si>
  <si>
    <t>Merino</t>
  </si>
  <si>
    <t>Merino ewes</t>
  </si>
  <si>
    <t>Merino Ewes</t>
  </si>
  <si>
    <t>Merino lamb</t>
  </si>
  <si>
    <t>Merino Lamb</t>
  </si>
  <si>
    <t>Mutton Merino</t>
  </si>
  <si>
    <t>Noire de tibar</t>
  </si>
  <si>
    <t>Ossimi</t>
  </si>
  <si>
    <t>Oudah bicolour</t>
  </si>
  <si>
    <t>Oudah Bicolour</t>
  </si>
  <si>
    <t>Oudah rams</t>
  </si>
  <si>
    <t>Oudah Rams</t>
  </si>
  <si>
    <t>Peul oudah</t>
  </si>
  <si>
    <t>Queue finede l'ouest</t>
  </si>
  <si>
    <t>Rahmani</t>
  </si>
  <si>
    <t>Rahmani x Barki</t>
  </si>
  <si>
    <t>Rahmani***Barki</t>
  </si>
  <si>
    <t>Red maasai</t>
  </si>
  <si>
    <t>Hardy against gastrointenstinal worms and trypanosomes</t>
  </si>
  <si>
    <t>Red Maasai</t>
  </si>
  <si>
    <t>Sardi</t>
  </si>
  <si>
    <t>Sicilo-Sarde ewes</t>
  </si>
  <si>
    <t>Sicilo-Sarde Ewes</t>
  </si>
  <si>
    <t>Simada</t>
  </si>
  <si>
    <t>South African dorper</t>
  </si>
  <si>
    <t>South African Dorper</t>
  </si>
  <si>
    <t>South African merino</t>
  </si>
  <si>
    <t>South African Merino</t>
  </si>
  <si>
    <t>South African mutton merino</t>
  </si>
  <si>
    <t>South African Mutton Merino</t>
  </si>
  <si>
    <t>South African mutton merino ewes</t>
  </si>
  <si>
    <t>South African Mutton Merino Ewe</t>
  </si>
  <si>
    <t>Southeast Nigeria dwarf</t>
  </si>
  <si>
    <t>Southeast Nigeria Dwarf</t>
  </si>
  <si>
    <t>Tigray highland</t>
  </si>
  <si>
    <t>Tigray Highland</t>
  </si>
  <si>
    <t>Timahdite</t>
  </si>
  <si>
    <t>Washera</t>
  </si>
  <si>
    <t>West African djallonke</t>
  </si>
  <si>
    <t>West African Djallonke</t>
  </si>
  <si>
    <t>West African dwarf ram</t>
  </si>
  <si>
    <t>West African dwarf x Sahelian</t>
  </si>
  <si>
    <t>West African Dwarf***Sahelian</t>
  </si>
  <si>
    <t>Wollo</t>
  </si>
  <si>
    <t>Wollo Local</t>
  </si>
  <si>
    <t>Wollo Awassi cross</t>
  </si>
  <si>
    <t>Wollo***Awassi</t>
  </si>
  <si>
    <t>Wollo Corriedale cross</t>
  </si>
  <si>
    <t>Wollo***Corriedale</t>
  </si>
  <si>
    <t>Yankasa</t>
  </si>
  <si>
    <t>Haliotis midae</t>
  </si>
  <si>
    <t>Haliotis Midae</t>
  </si>
  <si>
    <t>64 DTN</t>
  </si>
  <si>
    <t>A12-79</t>
  </si>
  <si>
    <t>A9902</t>
  </si>
  <si>
    <t>Afgat</t>
  </si>
  <si>
    <t>Andiwo</t>
  </si>
  <si>
    <t>Andiwo brown</t>
  </si>
  <si>
    <t>Andiwo Brown</t>
  </si>
  <si>
    <t>Andiwo white</t>
  </si>
  <si>
    <t>Andiwo White</t>
  </si>
  <si>
    <t>Arfaa Gadamak</t>
  </si>
  <si>
    <t>Arfa’a Gadamak</t>
  </si>
  <si>
    <t>Avenger</t>
  </si>
  <si>
    <t>Berhan</t>
  </si>
  <si>
    <t>Striga Resistance</t>
  </si>
  <si>
    <t>Big Kahuna</t>
  </si>
  <si>
    <t>Birmash</t>
  </si>
  <si>
    <t>Blackeye bean</t>
  </si>
  <si>
    <t>Blackeye Bean</t>
  </si>
  <si>
    <t>BR 700</t>
  </si>
  <si>
    <t>BRS Ponta Negra</t>
  </si>
  <si>
    <t>C2_007-03</t>
  </si>
  <si>
    <t>C2_075-15</t>
  </si>
  <si>
    <t>Chibal</t>
  </si>
  <si>
    <t>Chibedlani</t>
  </si>
  <si>
    <t>Chihumani</t>
  </si>
  <si>
    <t>Crowford</t>
  </si>
  <si>
    <t>CSM 219</t>
  </si>
  <si>
    <t>CSM 219E</t>
  </si>
  <si>
    <t>CSM 63E</t>
  </si>
  <si>
    <t>CSR01</t>
  </si>
  <si>
    <t>Dabar</t>
  </si>
  <si>
    <t>Deber</t>
  </si>
  <si>
    <t>Dorado</t>
  </si>
  <si>
    <t>Enforcer</t>
  </si>
  <si>
    <t>Epurpur</t>
  </si>
  <si>
    <t>Essete</t>
  </si>
  <si>
    <t>ETS-2752</t>
  </si>
  <si>
    <t>Fadda</t>
  </si>
  <si>
    <t>Faourou</t>
  </si>
  <si>
    <t>Fasiekh</t>
  </si>
  <si>
    <t>Gadam</t>
  </si>
  <si>
    <t>Gambella 1107</t>
  </si>
  <si>
    <t>Gamo</t>
  </si>
  <si>
    <t>Gangara</t>
  </si>
  <si>
    <t>Ganseber</t>
  </si>
  <si>
    <t>Girana 1</t>
  </si>
  <si>
    <t>Gizza-113</t>
  </si>
  <si>
    <t>Gnofing</t>
  </si>
  <si>
    <t>GRINKAN</t>
  </si>
  <si>
    <t>Grinkan</t>
  </si>
  <si>
    <t>GX 1175-3</t>
  </si>
  <si>
    <t>Hours</t>
  </si>
  <si>
    <t>Hybrid-306</t>
  </si>
  <si>
    <t>ICSV 1049</t>
  </si>
  <si>
    <t>ICSV1049</t>
  </si>
  <si>
    <t>ICSV III</t>
  </si>
  <si>
    <t>ICSV 3</t>
  </si>
  <si>
    <t>ICSV400</t>
  </si>
  <si>
    <t>ICSV 400</t>
  </si>
  <si>
    <t>IPA-2502</t>
  </si>
  <si>
    <t>IPB-81-EP</t>
  </si>
  <si>
    <t>IRAT204</t>
  </si>
  <si>
    <t>IS 2787</t>
  </si>
  <si>
    <t>Isizulu</t>
  </si>
  <si>
    <t>High tannin</t>
  </si>
  <si>
    <t>Tall-growing</t>
  </si>
  <si>
    <t>Jumbo</t>
  </si>
  <si>
    <t>Kadaga</t>
  </si>
  <si>
    <t>Kapelga</t>
  </si>
  <si>
    <t>Karura 5912</t>
  </si>
  <si>
    <t>Kaura</t>
  </si>
  <si>
    <t>KBL</t>
  </si>
  <si>
    <t>Kéninké</t>
  </si>
  <si>
    <t>Kutbie</t>
  </si>
  <si>
    <t>Lata</t>
  </si>
  <si>
    <t>L232</t>
  </si>
  <si>
    <t>L219</t>
  </si>
  <si>
    <t>L202</t>
  </si>
  <si>
    <t>L268</t>
  </si>
  <si>
    <t>L17</t>
  </si>
  <si>
    <t>L227</t>
  </si>
  <si>
    <t>L72</t>
  </si>
  <si>
    <t>L118</t>
  </si>
  <si>
    <t>L158</t>
  </si>
  <si>
    <t>L116</t>
  </si>
  <si>
    <t>L68</t>
  </si>
  <si>
    <t>L258</t>
  </si>
  <si>
    <t>L59</t>
  </si>
  <si>
    <t>L215</t>
  </si>
  <si>
    <t>L233</t>
  </si>
  <si>
    <t>L106</t>
  </si>
  <si>
    <t>L112</t>
  </si>
  <si>
    <t>L107</t>
  </si>
  <si>
    <t>L271</t>
  </si>
  <si>
    <t>L207</t>
  </si>
  <si>
    <t>L23</t>
  </si>
  <si>
    <t>L75</t>
  </si>
  <si>
    <t>L168</t>
  </si>
  <si>
    <t>L64</t>
  </si>
  <si>
    <t>L182</t>
  </si>
  <si>
    <t>L177</t>
  </si>
  <si>
    <t>L60</t>
  </si>
  <si>
    <t>L249</t>
  </si>
  <si>
    <t>L185</t>
  </si>
  <si>
    <t>L170</t>
  </si>
  <si>
    <t>L52</t>
  </si>
  <si>
    <t>L244</t>
  </si>
  <si>
    <t>L250</t>
  </si>
  <si>
    <t>L236</t>
  </si>
  <si>
    <t>L100</t>
  </si>
  <si>
    <t>L211</t>
  </si>
  <si>
    <t>L120</t>
  </si>
  <si>
    <t>L88</t>
  </si>
  <si>
    <t>L176</t>
  </si>
  <si>
    <t>L110</t>
  </si>
  <si>
    <t>L190</t>
  </si>
  <si>
    <t>L55</t>
  </si>
  <si>
    <t>L263</t>
  </si>
  <si>
    <t>L19</t>
  </si>
  <si>
    <t>L140</t>
  </si>
  <si>
    <t>L49</t>
  </si>
  <si>
    <t>L54</t>
  </si>
  <si>
    <t>L43</t>
  </si>
  <si>
    <t>L281</t>
  </si>
  <si>
    <t>L174</t>
  </si>
  <si>
    <t>L128</t>
  </si>
  <si>
    <t>L200</t>
  </si>
  <si>
    <t>L41</t>
  </si>
  <si>
    <t>L210</t>
  </si>
  <si>
    <t>L257</t>
  </si>
  <si>
    <t>L248</t>
  </si>
  <si>
    <t>L84</t>
  </si>
  <si>
    <t>L115</t>
  </si>
  <si>
    <t>L127</t>
  </si>
  <si>
    <t>L162</t>
  </si>
  <si>
    <t>L234</t>
  </si>
  <si>
    <t>L86</t>
  </si>
  <si>
    <t>L47</t>
  </si>
  <si>
    <t>L148</t>
  </si>
  <si>
    <t>L132</t>
  </si>
  <si>
    <t>L109</t>
  </si>
  <si>
    <t>L113</t>
  </si>
  <si>
    <t>L246</t>
  </si>
  <si>
    <t>L192</t>
  </si>
  <si>
    <t>L89</t>
  </si>
  <si>
    <t>L141</t>
  </si>
  <si>
    <t>L173</t>
  </si>
  <si>
    <t>L224</t>
  </si>
  <si>
    <t>LBR5</t>
  </si>
  <si>
    <t>LBR8</t>
  </si>
  <si>
    <t>Local djigourti</t>
  </si>
  <si>
    <t>LRB5</t>
  </si>
  <si>
    <t>LRB8</t>
  </si>
  <si>
    <t>Macia</t>
  </si>
  <si>
    <t>Low tannin</t>
  </si>
  <si>
    <t>Semi-dwarf</t>
  </si>
  <si>
    <t>Magaleme</t>
  </si>
  <si>
    <t>Mara</t>
  </si>
  <si>
    <t>Masia</t>
  </si>
  <si>
    <t>Massa</t>
  </si>
  <si>
    <t>Miskre</t>
  </si>
  <si>
    <t>Mona</t>
  </si>
  <si>
    <t>Mori</t>
  </si>
  <si>
    <t>NACO Mtama 1</t>
  </si>
  <si>
    <t>NS5511</t>
  </si>
  <si>
    <t>NTJ-2</t>
  </si>
  <si>
    <t>Ochuti</t>
  </si>
  <si>
    <t>P-9401 Gobye</t>
  </si>
  <si>
    <t>Pablo</t>
  </si>
  <si>
    <t>PAN 8816</t>
  </si>
  <si>
    <t>Good threshability</t>
  </si>
  <si>
    <t>Good malting</t>
  </si>
  <si>
    <t>PAN8816</t>
  </si>
  <si>
    <t>PAN 888</t>
  </si>
  <si>
    <t>Paul biya</t>
  </si>
  <si>
    <t>PP 290 shambuko</t>
  </si>
  <si>
    <t>PR 3009B</t>
  </si>
  <si>
    <t>Ranchero</t>
  </si>
  <si>
    <t>RDB-M1</t>
  </si>
  <si>
    <t>Samsorg 10</t>
  </si>
  <si>
    <t>Samsorg-10</t>
  </si>
  <si>
    <t>Samsorg-16</t>
  </si>
  <si>
    <t>Samsorg-16 (FFBL)</t>
  </si>
  <si>
    <t>Sariaso 14</t>
  </si>
  <si>
    <t>Sariasso</t>
  </si>
  <si>
    <t>Sawaba</t>
  </si>
  <si>
    <t>SC Sila</t>
  </si>
  <si>
    <t>SDS 3220</t>
  </si>
  <si>
    <t>92-1</t>
  </si>
  <si>
    <t>Sedi</t>
  </si>
  <si>
    <t>Segaolane</t>
  </si>
  <si>
    <t>Segetana</t>
  </si>
  <si>
    <t>Séguifa Malisor</t>
  </si>
  <si>
    <t>Sekedo</t>
  </si>
  <si>
    <t>Borers and Fly Tolerant</t>
  </si>
  <si>
    <t>Seredo</t>
  </si>
  <si>
    <t>Seredoa</t>
  </si>
  <si>
    <t>Seso 3</t>
  </si>
  <si>
    <t>Sewa</t>
  </si>
  <si>
    <t>Shandaweel-6</t>
  </si>
  <si>
    <t>Shokani</t>
  </si>
  <si>
    <t>Sibyan Sawa</t>
  </si>
  <si>
    <t>Sigui Kumbe</t>
  </si>
  <si>
    <t>Siriaso 2</t>
  </si>
  <si>
    <t>Soubatimi</t>
  </si>
  <si>
    <t>Soumalemba</t>
  </si>
  <si>
    <t>Soumba</t>
  </si>
  <si>
    <t>Supasweet II</t>
  </si>
  <si>
    <t>SV1</t>
  </si>
  <si>
    <t>SV2</t>
  </si>
  <si>
    <t>SW Dansadau 2007</t>
  </si>
  <si>
    <t>SW Makarfi 2006</t>
  </si>
  <si>
    <t>Tanko</t>
  </si>
  <si>
    <t>Tegemeo</t>
  </si>
  <si>
    <t>TIEBILE</t>
  </si>
  <si>
    <t>Tiebile</t>
  </si>
  <si>
    <t>Tieble</t>
  </si>
  <si>
    <t>Tiemarifying</t>
  </si>
  <si>
    <t>Titan</t>
  </si>
  <si>
    <t>Tokotigui</t>
  </si>
  <si>
    <t>TVU 1977 OD</t>
  </si>
  <si>
    <t>Ujiba</t>
  </si>
  <si>
    <t>Volumax</t>
  </si>
  <si>
    <t>Wad Ahmed</t>
  </si>
  <si>
    <t>Wanti</t>
  </si>
  <si>
    <t>wediaker</t>
  </si>
  <si>
    <t>B69</t>
  </si>
  <si>
    <t>Wediaker</t>
  </si>
  <si>
    <t>Wedzoure</t>
  </si>
  <si>
    <t>Williams</t>
  </si>
  <si>
    <t>Xicombe</t>
  </si>
  <si>
    <t>Yamba</t>
  </si>
  <si>
    <t>Yarwashsa</t>
  </si>
  <si>
    <t>Yebele</t>
  </si>
  <si>
    <t>Yeju</t>
  </si>
  <si>
    <t>Yelimane 1</t>
  </si>
  <si>
    <t>Yelimane 2</t>
  </si>
  <si>
    <t>Yelimane 3</t>
  </si>
  <si>
    <t>Yougo</t>
  </si>
  <si>
    <t>AG 900</t>
  </si>
  <si>
    <t>Ahoto</t>
  </si>
  <si>
    <t>Andiaso</t>
  </si>
  <si>
    <t>Apolo RR</t>
  </si>
  <si>
    <t>Argomulyo</t>
  </si>
  <si>
    <t>Awassa 91</t>
  </si>
  <si>
    <t>BMX Apolo RR</t>
  </si>
  <si>
    <t>Boshe</t>
  </si>
  <si>
    <t>Bossier</t>
  </si>
  <si>
    <t>Bragg</t>
  </si>
  <si>
    <t>BRS 1010 IPRO</t>
  </si>
  <si>
    <t>BRS 133</t>
  </si>
  <si>
    <t>BRS 154</t>
  </si>
  <si>
    <t>BRS 184</t>
  </si>
  <si>
    <t>BRS 284</t>
  </si>
  <si>
    <t>BRS 359 RR</t>
  </si>
  <si>
    <t>BRS 360 RR</t>
  </si>
  <si>
    <t>BRS Macota</t>
  </si>
  <si>
    <t>BRS Paraná</t>
  </si>
  <si>
    <t>Burangrang</t>
  </si>
  <si>
    <t>CD 202</t>
  </si>
  <si>
    <t>CD 206</t>
  </si>
  <si>
    <t>CD 214RR</t>
  </si>
  <si>
    <t>CD 215</t>
  </si>
  <si>
    <t>CD 2820</t>
  </si>
  <si>
    <t>Dantokpa</t>
  </si>
  <si>
    <t>Egret</t>
  </si>
  <si>
    <t>Embrapa 48</t>
  </si>
  <si>
    <t>Emgopa 313</t>
  </si>
  <si>
    <t>Essex</t>
  </si>
  <si>
    <t>Ethio ugozilavia</t>
  </si>
  <si>
    <t>FPS Urano</t>
  </si>
  <si>
    <t>FT ABYARA</t>
  </si>
  <si>
    <t>FT10</t>
  </si>
  <si>
    <t>FT5</t>
  </si>
  <si>
    <t>G175</t>
  </si>
  <si>
    <t>G196</t>
  </si>
  <si>
    <t>Gizza 22</t>
  </si>
  <si>
    <t>Highveld top</t>
  </si>
  <si>
    <t>Highveld Top</t>
  </si>
  <si>
    <t>Houla1</t>
  </si>
  <si>
    <t>Huasteca 200</t>
  </si>
  <si>
    <t>Hutchinson</t>
  </si>
  <si>
    <t>IAC 19</t>
  </si>
  <si>
    <t>Ibis</t>
  </si>
  <si>
    <t>Jenguma</t>
  </si>
  <si>
    <t>Resistant to shattering</t>
  </si>
  <si>
    <t>Jenguma: Tgx 1448-2E</t>
  </si>
  <si>
    <t>Jenguma***TGX 1448-2E</t>
  </si>
  <si>
    <t>Jenguma Tgx 1448-2E</t>
  </si>
  <si>
    <t>JS 335</t>
  </si>
  <si>
    <t>Local unspecified</t>
  </si>
  <si>
    <t>LS 555</t>
  </si>
  <si>
    <t>LS 616R</t>
  </si>
  <si>
    <t>Lukanga</t>
  </si>
  <si>
    <t>M6410IPRO</t>
  </si>
  <si>
    <t>M 6410I PRO</t>
  </si>
  <si>
    <t>Magoye</t>
  </si>
  <si>
    <t>Maksoy 3N</t>
  </si>
  <si>
    <t>Makwacha</t>
  </si>
  <si>
    <t>Malady</t>
  </si>
  <si>
    <t>Monsoy 6101</t>
  </si>
  <si>
    <t>M-SOY 7908</t>
  </si>
  <si>
    <t>MSOY 9350</t>
  </si>
  <si>
    <t>Nam 1</t>
  </si>
  <si>
    <t>Namsoy 4M</t>
  </si>
  <si>
    <t>Soybean Rust Resistance</t>
  </si>
  <si>
    <t>Nasoko</t>
  </si>
  <si>
    <t>NI 5909 RR, MG 5.9</t>
  </si>
  <si>
    <t>NI 7901 RR, MG 7.9</t>
  </si>
  <si>
    <t>Nidera 5909 RR</t>
  </si>
  <si>
    <t>Nyala</t>
  </si>
  <si>
    <t>OC11</t>
  </si>
  <si>
    <t>Palmetto</t>
  </si>
  <si>
    <t>PAN 520R</t>
  </si>
  <si>
    <t>PAN 540RG</t>
  </si>
  <si>
    <t>Produza Ipro</t>
  </si>
  <si>
    <t>Roos Camino</t>
  </si>
  <si>
    <t>Samsoy-2</t>
  </si>
  <si>
    <t>SB19</t>
  </si>
  <si>
    <t>SB20</t>
  </si>
  <si>
    <t>SB20 TGx 1448-2E</t>
  </si>
  <si>
    <t>SB 24</t>
  </si>
  <si>
    <t>SB24</t>
  </si>
  <si>
    <t>SB25</t>
  </si>
  <si>
    <t>SC Santa</t>
  </si>
  <si>
    <t>SeedCo Safari</t>
  </si>
  <si>
    <t>serenade</t>
  </si>
  <si>
    <t>SH 2</t>
  </si>
  <si>
    <t>soung-pungun</t>
  </si>
  <si>
    <t>Sudan1</t>
  </si>
  <si>
    <t>Sudan2</t>
  </si>
  <si>
    <t>TGM 7062</t>
  </si>
  <si>
    <t>TGm 062</t>
  </si>
  <si>
    <t>TGm1251</t>
  </si>
  <si>
    <t>TGm 1251</t>
  </si>
  <si>
    <t>TGm1511</t>
  </si>
  <si>
    <t>TGm 1511</t>
  </si>
  <si>
    <t>TGm1566TGm1196</t>
  </si>
  <si>
    <t>TGx 1019-2EN</t>
  </si>
  <si>
    <t>TGx 1440</t>
  </si>
  <si>
    <t>TGx 1440-1E</t>
  </si>
  <si>
    <t>TGX 1448 2E</t>
  </si>
  <si>
    <t>Promiscuously nodulating</t>
  </si>
  <si>
    <t>TGx 1448-2E</t>
  </si>
  <si>
    <t>TGX 1448-2E</t>
  </si>
  <si>
    <t>TGX 14482 E</t>
  </si>
  <si>
    <t>TGX1448-2E</t>
  </si>
  <si>
    <t>TGx 1448-2E SB20</t>
  </si>
  <si>
    <t>TGx 1485-1D</t>
  </si>
  <si>
    <t>TGX 1485-1D</t>
  </si>
  <si>
    <t>TGX 1485ID</t>
  </si>
  <si>
    <t>TGx 1740-2F</t>
  </si>
  <si>
    <t>TGX 1740-2F</t>
  </si>
  <si>
    <t>TGx1740-2F</t>
  </si>
  <si>
    <t>TGx 1740-2F SB19</t>
  </si>
  <si>
    <t>TGX 1830-20E</t>
  </si>
  <si>
    <t>TGx 1830-20E</t>
  </si>
  <si>
    <t>TGx 1835-10E</t>
  </si>
  <si>
    <t>TGx 1838-5E</t>
  </si>
  <si>
    <t>TGx 1864</t>
  </si>
  <si>
    <t>TGx 1895-33F</t>
  </si>
  <si>
    <t>TGx 1904-6F</t>
  </si>
  <si>
    <t>TGX 1910-10F</t>
  </si>
  <si>
    <t>TGx 1910-10F</t>
  </si>
  <si>
    <t>TGx 1935-3F</t>
  </si>
  <si>
    <t>TGX-1937-IF</t>
  </si>
  <si>
    <t>Long growth duration</t>
  </si>
  <si>
    <t>TGx 1937-IF</t>
  </si>
  <si>
    <t>TGx 1945-1F</t>
  </si>
  <si>
    <t>TGx 1951-3F</t>
  </si>
  <si>
    <t>TGx 1951-4F</t>
  </si>
  <si>
    <t>TGx 1955-4F</t>
  </si>
  <si>
    <t>TGx 1965-7F</t>
  </si>
  <si>
    <t>TGx 1971-1F</t>
  </si>
  <si>
    <t>TGx 1972-11F</t>
  </si>
  <si>
    <t>TGx 1977-2F</t>
  </si>
  <si>
    <t>TGx 1987-10F</t>
  </si>
  <si>
    <t>TGx 1987-62F</t>
  </si>
  <si>
    <t>TGx 1988-5F</t>
  </si>
  <si>
    <t>TGx 1989-19F</t>
  </si>
  <si>
    <t>TGx 1989-41F</t>
  </si>
  <si>
    <t>TGx 2004-13F</t>
  </si>
  <si>
    <t>TGx 2004-7F</t>
  </si>
  <si>
    <t>TGx 2007-1F</t>
  </si>
  <si>
    <t>TGx 2007-3F</t>
  </si>
  <si>
    <t>TGx 2009-14F</t>
  </si>
  <si>
    <t>TGx 2009-1F</t>
  </si>
  <si>
    <t>TGx 2010-14F</t>
  </si>
  <si>
    <t>TGx 2010-5F</t>
  </si>
  <si>
    <t>TGx 2013-2F</t>
  </si>
  <si>
    <t>TGX 2018-5E</t>
  </si>
  <si>
    <t>TGx 2023-1E</t>
  </si>
  <si>
    <t>TGx 2023-4E</t>
  </si>
  <si>
    <t>TGx 2025-16E</t>
  </si>
  <si>
    <t>TGx 2025-19E</t>
  </si>
  <si>
    <t>TGx 2027-4E</t>
  </si>
  <si>
    <t>TGx 2027-7E</t>
  </si>
  <si>
    <t>TGX 306-036C</t>
  </si>
  <si>
    <t>TGx 306-036C</t>
  </si>
  <si>
    <t>TGX 536-02D</t>
  </si>
  <si>
    <t>TGx 536-02D</t>
  </si>
  <si>
    <t>TGX536-02D</t>
  </si>
  <si>
    <t>TGX-I805-I7 F</t>
  </si>
  <si>
    <t>TGx I805-I7 F</t>
  </si>
  <si>
    <t>TGx2016-2E</t>
  </si>
  <si>
    <t>TMG 7062 IPRO</t>
  </si>
  <si>
    <t>TMG 7262</t>
  </si>
  <si>
    <t>VLS-47</t>
  </si>
  <si>
    <t>VSL 2</t>
  </si>
  <si>
    <t>Zamboane</t>
  </si>
  <si>
    <t>Swiss chard</t>
  </si>
  <si>
    <t>DZT-sht-78</t>
  </si>
  <si>
    <t>DZT-SHT-78</t>
  </si>
  <si>
    <t>Squash</t>
  </si>
  <si>
    <t>Criollo de guia</t>
  </si>
  <si>
    <t>festival</t>
  </si>
  <si>
    <t>Festival</t>
  </si>
  <si>
    <t>CIAT 184</t>
  </si>
  <si>
    <t>CIAT184</t>
  </si>
  <si>
    <t>Campeda</t>
  </si>
  <si>
    <t>Amina-V1</t>
  </si>
  <si>
    <t>Beta Poly Tery</t>
  </si>
  <si>
    <t>BTS 301-V2</t>
  </si>
  <si>
    <t>EB0809</t>
  </si>
  <si>
    <t>04G0073</t>
  </si>
  <si>
    <t>94H0049</t>
  </si>
  <si>
    <t>98F1923</t>
  </si>
  <si>
    <t>Bida local</t>
  </si>
  <si>
    <t>Bida Local</t>
  </si>
  <si>
    <t>IK776-63</t>
  </si>
  <si>
    <t>M 1176/77</t>
  </si>
  <si>
    <t>M1176/77</t>
  </si>
  <si>
    <t>M 1400/86</t>
  </si>
  <si>
    <t>M1400/86</t>
  </si>
  <si>
    <t>N12</t>
  </si>
  <si>
    <t>N14</t>
  </si>
  <si>
    <t>Fast Canopy Development</t>
  </si>
  <si>
    <t>N16</t>
  </si>
  <si>
    <t>N19</t>
  </si>
  <si>
    <t>High sucrose content</t>
  </si>
  <si>
    <t>N25</t>
  </si>
  <si>
    <t>N27</t>
  </si>
  <si>
    <t>N31</t>
  </si>
  <si>
    <t>N32</t>
  </si>
  <si>
    <t>N35</t>
  </si>
  <si>
    <t>N36</t>
  </si>
  <si>
    <t>N37</t>
  </si>
  <si>
    <t>N39</t>
  </si>
  <si>
    <t>N40</t>
  </si>
  <si>
    <t>N41</t>
  </si>
  <si>
    <t>N42</t>
  </si>
  <si>
    <t>N43</t>
  </si>
  <si>
    <t>N44</t>
  </si>
  <si>
    <t>N45</t>
  </si>
  <si>
    <t>N46</t>
  </si>
  <si>
    <t>N47</t>
  </si>
  <si>
    <t>N48</t>
  </si>
  <si>
    <t>N49</t>
  </si>
  <si>
    <t>N50</t>
  </si>
  <si>
    <t>Nco 376</t>
  </si>
  <si>
    <t>NCo 376</t>
  </si>
  <si>
    <t>NCo376</t>
  </si>
  <si>
    <t>NCS 008</t>
  </si>
  <si>
    <t>R570</t>
  </si>
  <si>
    <t>R 573</t>
  </si>
  <si>
    <t>R573</t>
  </si>
  <si>
    <t>RB92579</t>
  </si>
  <si>
    <t>AFG 5551</t>
  </si>
  <si>
    <t>AGSUN 8251</t>
  </si>
  <si>
    <t>Florasol</t>
  </si>
  <si>
    <t>Funtua</t>
  </si>
  <si>
    <t>H-8998</t>
  </si>
  <si>
    <t>Mopane</t>
  </si>
  <si>
    <t>Multissol</t>
  </si>
  <si>
    <t>Ofryfelle</t>
  </si>
  <si>
    <t>PAN 7031 CL</t>
  </si>
  <si>
    <t>PAN 7049</t>
  </si>
  <si>
    <t>PAN 7050</t>
  </si>
  <si>
    <t>PAN 7095 CL</t>
  </si>
  <si>
    <t>Sakha 53</t>
  </si>
  <si>
    <t>Vidoc hybrid</t>
  </si>
  <si>
    <t>Vidoc Hybrid</t>
  </si>
  <si>
    <t>IAC-1</t>
  </si>
  <si>
    <t>#29</t>
  </si>
  <si>
    <t>#39</t>
  </si>
  <si>
    <t>0078-ppl</t>
  </si>
  <si>
    <t>87/00/87</t>
  </si>
  <si>
    <t>93/29</t>
  </si>
  <si>
    <t>Abuket_1</t>
  </si>
  <si>
    <t>Barkume TIS-8250-2</t>
  </si>
  <si>
    <t>Beauregard</t>
  </si>
  <si>
    <t>Belela</t>
  </si>
  <si>
    <t>BF 10</t>
  </si>
  <si>
    <t>BF10</t>
  </si>
  <si>
    <t>BF 11</t>
  </si>
  <si>
    <t>BF11</t>
  </si>
  <si>
    <t>BF 138</t>
  </si>
  <si>
    <t>BF138</t>
  </si>
  <si>
    <t>BF14</t>
  </si>
  <si>
    <t>BF18</t>
  </si>
  <si>
    <t>BF-3</t>
  </si>
  <si>
    <t>BF3</t>
  </si>
  <si>
    <t>BF51</t>
  </si>
  <si>
    <t>BF 59</t>
  </si>
  <si>
    <t>BF59</t>
  </si>
  <si>
    <t>BF59xCIP-1</t>
  </si>
  <si>
    <t>BF59***CIP-1</t>
  </si>
  <si>
    <t>BF59xCIP-4</t>
  </si>
  <si>
    <t>BF59***CIP-4</t>
  </si>
  <si>
    <t>BF59x RESISTO-10</t>
  </si>
  <si>
    <t>BF59***RESISTO-10</t>
  </si>
  <si>
    <t>BF59xRESISTO-3</t>
  </si>
  <si>
    <t>BF59***RESISTO-3</t>
  </si>
  <si>
    <t>BF59xRESISTO-4</t>
  </si>
  <si>
    <t>BF59***RESISTO-4</t>
  </si>
  <si>
    <t>BF59xRESISTO-7</t>
  </si>
  <si>
    <t>BF59***RESISTO-7</t>
  </si>
  <si>
    <t>BF59xTIB-1</t>
  </si>
  <si>
    <t>BF59***TIB-1</t>
  </si>
  <si>
    <t>BF59xTIB-3</t>
  </si>
  <si>
    <t>BF59***TIB-3</t>
  </si>
  <si>
    <t>BF77xTAINUNG-10</t>
  </si>
  <si>
    <t>BF77***TAINUNG-10</t>
  </si>
  <si>
    <t>BF77xTAINUNG-2</t>
  </si>
  <si>
    <t>BF77***TAINUNG-2</t>
  </si>
  <si>
    <t>BF80-3</t>
  </si>
  <si>
    <t>BF82xTAINUNG22</t>
  </si>
  <si>
    <t>BF82***TAINUNG22</t>
  </si>
  <si>
    <t>BF92xCIP-6</t>
  </si>
  <si>
    <t>BF92***CIP-6</t>
  </si>
  <si>
    <t>Blesbok</t>
  </si>
  <si>
    <t>CAROMEX</t>
  </si>
  <si>
    <t>Carrot_C</t>
  </si>
  <si>
    <t>CIP/384321.3</t>
  </si>
  <si>
    <t>CIP 199062-1</t>
  </si>
  <si>
    <t>CIP199062-1</t>
  </si>
  <si>
    <t>Ejumula</t>
  </si>
  <si>
    <t>EJUMULA</t>
  </si>
  <si>
    <t>EJUMULA-1</t>
  </si>
  <si>
    <t>EJUMULA-2</t>
  </si>
  <si>
    <t>Excel</t>
  </si>
  <si>
    <t>Ex-Igbariam</t>
  </si>
  <si>
    <t>ibatata</t>
  </si>
  <si>
    <t>Ibatata</t>
  </si>
  <si>
    <t>Impilo</t>
  </si>
  <si>
    <t>Impilo 1998_21_1</t>
  </si>
  <si>
    <t>JEWEL</t>
  </si>
  <si>
    <t>Kakamega</t>
  </si>
  <si>
    <t>Kenya white</t>
  </si>
  <si>
    <t>Khano</t>
  </si>
  <si>
    <t>Khano 1999_6_1</t>
  </si>
  <si>
    <t>KMI61</t>
  </si>
  <si>
    <t>Lamngititi</t>
  </si>
  <si>
    <t>Ligwalagwala</t>
  </si>
  <si>
    <t>Monate</t>
  </si>
  <si>
    <t>Mugamba</t>
  </si>
  <si>
    <t>NASPOT 1</t>
  </si>
  <si>
    <t>NASPOT 11</t>
  </si>
  <si>
    <t>high biomass</t>
  </si>
  <si>
    <t>NASPOT 2</t>
  </si>
  <si>
    <t>NASPOT 5</t>
  </si>
  <si>
    <t>Naspot_5/50</t>
  </si>
  <si>
    <t>NASPOT 5/50</t>
  </si>
  <si>
    <t>NASPOT 6</t>
  </si>
  <si>
    <t>Ndou</t>
  </si>
  <si>
    <t>New-Kawogo</t>
  </si>
  <si>
    <t>Nsasagatebo</t>
  </si>
  <si>
    <t>OP113</t>
  </si>
  <si>
    <t>Osukut</t>
  </si>
  <si>
    <t>1999_1_7</t>
  </si>
  <si>
    <t>Purple Sunset 1999_1_7</t>
  </si>
  <si>
    <t>2001_5_2</t>
  </si>
  <si>
    <t>Purple Sunset 2001_5_2</t>
  </si>
  <si>
    <t>Resisto</t>
  </si>
  <si>
    <t>RESISTO</t>
  </si>
  <si>
    <t>Rusenya</t>
  </si>
  <si>
    <t>Serolane</t>
  </si>
  <si>
    <t>Serolane 1998_12_3</t>
  </si>
  <si>
    <t>SPK004/6</t>
  </si>
  <si>
    <t>SPK004/6/6</t>
  </si>
  <si>
    <t>TIB440060</t>
  </si>
  <si>
    <t>TIB 440060</t>
  </si>
  <si>
    <t>TIEBELE-2</t>
  </si>
  <si>
    <t>TIS 2532</t>
  </si>
  <si>
    <t>TIS 8164</t>
  </si>
  <si>
    <t>TIS 87/0087</t>
  </si>
  <si>
    <t>Tororo-3</t>
  </si>
  <si>
    <t>W-119</t>
  </si>
  <si>
    <t>Zambezi</t>
  </si>
  <si>
    <t>ZAPPALO-1</t>
  </si>
  <si>
    <t>ZAPPALO 1</t>
  </si>
  <si>
    <t>ZAPPALO 3-1-3</t>
  </si>
  <si>
    <t>FordHook-Giant</t>
  </si>
  <si>
    <t>Cochise</t>
  </si>
  <si>
    <t>Ede ofe</t>
  </si>
  <si>
    <t>KwaNgwanase</t>
  </si>
  <si>
    <t>NCo 001</t>
  </si>
  <si>
    <t>Nce 001</t>
  </si>
  <si>
    <t>Umbumbulu</t>
  </si>
  <si>
    <t>Umbumbulu..Dumbe Lomfula</t>
  </si>
  <si>
    <t>Umbumbulu***Dumbe Lomfula</t>
  </si>
  <si>
    <t>Clone6/7</t>
  </si>
  <si>
    <t>Clone6/8</t>
  </si>
  <si>
    <t>Manow</t>
  </si>
  <si>
    <t>PC 108</t>
  </si>
  <si>
    <t>“Quincho” [(974 × 196)-HT′-387 (RIL355)]</t>
  </si>
  <si>
    <t>Boset</t>
  </si>
  <si>
    <t>Burssa</t>
  </si>
  <si>
    <t>CR 37</t>
  </si>
  <si>
    <t>Dabo</t>
  </si>
  <si>
    <t>DZ/01/974 Dukem</t>
  </si>
  <si>
    <t>DZ-CR-37</t>
  </si>
  <si>
    <t>DZ-CR-387</t>
  </si>
  <si>
    <t>kora</t>
  </si>
  <si>
    <t>Quincho</t>
  </si>
  <si>
    <t>Quncho</t>
  </si>
  <si>
    <t>Unspecified Variety</t>
  </si>
  <si>
    <t>330 Round</t>
  </si>
  <si>
    <t>9065 Jam</t>
  </si>
  <si>
    <t>Akure local</t>
  </si>
  <si>
    <t>Akure Local</t>
  </si>
  <si>
    <t>Cal J</t>
  </si>
  <si>
    <t>Floradade</t>
  </si>
  <si>
    <t>Heinz</t>
  </si>
  <si>
    <t>HHAe-58</t>
  </si>
  <si>
    <t>Ife no. 1</t>
  </si>
  <si>
    <t>Ife No. 1</t>
  </si>
  <si>
    <t>Landrace I</t>
  </si>
  <si>
    <t>Rio grande</t>
  </si>
  <si>
    <t>Rodade</t>
  </si>
  <si>
    <t>Rodade plus</t>
  </si>
  <si>
    <t>Rodade Plus</t>
  </si>
  <si>
    <t>Roma</t>
  </si>
  <si>
    <t>Roma VF</t>
  </si>
  <si>
    <t>Roma VFN</t>
  </si>
  <si>
    <t>Rossol</t>
  </si>
  <si>
    <t>Super stain B</t>
  </si>
  <si>
    <t>Super Strain B</t>
  </si>
  <si>
    <t>UC82B</t>
  </si>
  <si>
    <t>Xina</t>
  </si>
  <si>
    <t>Zeenat</t>
  </si>
  <si>
    <t>Korog</t>
  </si>
  <si>
    <t>Aviagen</t>
  </si>
  <si>
    <t>Dame</t>
  </si>
  <si>
    <t>English giant rape</t>
  </si>
  <si>
    <t>English Giant Rape</t>
  </si>
  <si>
    <t>CTAS MUI</t>
  </si>
  <si>
    <t xml:space="preserve">Medium cycle </t>
  </si>
  <si>
    <t>ECHO-1</t>
  </si>
  <si>
    <t>Tropical</t>
  </si>
  <si>
    <t>Utilis</t>
  </si>
  <si>
    <t>Kheva Yofsuka</t>
  </si>
  <si>
    <t>1-Line 7</t>
  </si>
  <si>
    <t>2-Line 9</t>
  </si>
  <si>
    <t>3-Line 10</t>
  </si>
  <si>
    <t>4-Line 12</t>
  </si>
  <si>
    <t>5-Line 17</t>
  </si>
  <si>
    <t>6-Line 18</t>
  </si>
  <si>
    <t>7-Line 20</t>
  </si>
  <si>
    <t>8-Line 21</t>
  </si>
  <si>
    <t>9-Line 24</t>
  </si>
  <si>
    <t>Achtar</t>
  </si>
  <si>
    <t>ACSAD 65</t>
  </si>
  <si>
    <t>Agbeacon</t>
  </si>
  <si>
    <t>AKW 1071</t>
  </si>
  <si>
    <t>Arrehane</t>
  </si>
  <si>
    <t>Arrihane</t>
  </si>
  <si>
    <t>Azizi</t>
  </si>
  <si>
    <t>Bacchus</t>
  </si>
  <si>
    <t>Barcenas</t>
  </si>
  <si>
    <t>BARI Gom 24 (Prodip)</t>
  </si>
  <si>
    <t>Beta</t>
  </si>
  <si>
    <t>Betta</t>
  </si>
  <si>
    <t>Bidi</t>
  </si>
  <si>
    <t>Borlaug 100</t>
  </si>
  <si>
    <t>BRS Gralha Azul</t>
  </si>
  <si>
    <t>BRS Guamirim</t>
  </si>
  <si>
    <t>BRS Marcante</t>
  </si>
  <si>
    <t>BRS UMBU</t>
  </si>
  <si>
    <t>CD 108</t>
  </si>
  <si>
    <t>CD 104</t>
  </si>
  <si>
    <t>CD1104</t>
  </si>
  <si>
    <t>Cloc 1</t>
  </si>
  <si>
    <t>Cocorit</t>
  </si>
  <si>
    <t>Condor</t>
  </si>
  <si>
    <t>Damfi bread</t>
  </si>
  <si>
    <t>Dand'aa</t>
  </si>
  <si>
    <t>Deka</t>
  </si>
  <si>
    <t>Elands</t>
  </si>
  <si>
    <t>EN161</t>
  </si>
  <si>
    <t>Enkoy</t>
  </si>
  <si>
    <t>Gemeza 11</t>
  </si>
  <si>
    <t>Gemiza 9</t>
  </si>
  <si>
    <t>Gemmeiza 11</t>
  </si>
  <si>
    <t>Gemmeiza11 x Line1</t>
  </si>
  <si>
    <t>Gemmeiza 11***Line1</t>
  </si>
  <si>
    <t>Gemmeiza11 x Line2</t>
  </si>
  <si>
    <t>Gemmeiza 11***Line2</t>
  </si>
  <si>
    <t>Gemmeiza 9</t>
  </si>
  <si>
    <t>Local Cultivar</t>
  </si>
  <si>
    <t>Gemmeiza 9 x Gemmeiza 11</t>
  </si>
  <si>
    <t>Gemmeiza 9***Gemmeiza 11</t>
  </si>
  <si>
    <t>Gemmeiza9 x Line1</t>
  </si>
  <si>
    <t>Gemmeiza 9***Line1</t>
  </si>
  <si>
    <t>Gemmeiza9 x Line2</t>
  </si>
  <si>
    <t>Gemmeiza 9***Line2</t>
  </si>
  <si>
    <t>Gemmiza 9</t>
  </si>
  <si>
    <t xml:space="preserve">Gimeza 11
</t>
  </si>
  <si>
    <t>Giza 164</t>
  </si>
  <si>
    <t>Giza 168</t>
  </si>
  <si>
    <t>HAR-604</t>
  </si>
  <si>
    <t>HD 2329</t>
  </si>
  <si>
    <t>HD 2643</t>
  </si>
  <si>
    <t>HD 2894</t>
  </si>
  <si>
    <t>HD-2733</t>
  </si>
  <si>
    <t>HDCSW 18</t>
  </si>
  <si>
    <t>HPW-155</t>
  </si>
  <si>
    <t>Inia</t>
  </si>
  <si>
    <t>K 9107</t>
  </si>
  <si>
    <t>Karim</t>
  </si>
  <si>
    <t>Kaylan Sona</t>
  </si>
  <si>
    <t>Kekeba</t>
  </si>
  <si>
    <t>Keyperounda</t>
  </si>
  <si>
    <t>Kharouba</t>
  </si>
  <si>
    <t>Khiar</t>
  </si>
  <si>
    <t>Kilinto</t>
  </si>
  <si>
    <t>Kubsa</t>
  </si>
  <si>
    <t>Kyperounda</t>
  </si>
  <si>
    <t>LA V17</t>
  </si>
  <si>
    <t>LA V18</t>
  </si>
  <si>
    <t>Line1</t>
  </si>
  <si>
    <t>Exotic</t>
  </si>
  <si>
    <t>Line 1</t>
  </si>
  <si>
    <t>Line1 x Line2</t>
  </si>
  <si>
    <t>Line 1***Line 2</t>
  </si>
  <si>
    <t>Line2</t>
  </si>
  <si>
    <t>Line 2</t>
  </si>
  <si>
    <t>Lok 1</t>
  </si>
  <si>
    <t>Lumbini</t>
  </si>
  <si>
    <t>Mâali</t>
  </si>
  <si>
    <t>Marzak</t>
  </si>
  <si>
    <t>Mbayuwayu</t>
  </si>
  <si>
    <t>Menze HAR-3008</t>
  </si>
  <si>
    <t>Merchouch 8</t>
  </si>
  <si>
    <t>Misr 1</t>
  </si>
  <si>
    <t>Misr-1</t>
  </si>
  <si>
    <t>Misr 1 x Gemmeiza11</t>
  </si>
  <si>
    <t>Misr 1***Gemmeiza11</t>
  </si>
  <si>
    <t>Misr 1 x Gemmeiza9</t>
  </si>
  <si>
    <t>Misr 1***Gemmeiza9</t>
  </si>
  <si>
    <t>Misr1 x Line1</t>
  </si>
  <si>
    <t>Misr 1***Line 1</t>
  </si>
  <si>
    <t>Misr1 x Line2</t>
  </si>
  <si>
    <t>Misr 1***Line 2</t>
  </si>
  <si>
    <t>Misr-2</t>
  </si>
  <si>
    <t>Misr 2</t>
  </si>
  <si>
    <t>Nasr</t>
  </si>
  <si>
    <t>Nata</t>
  </si>
  <si>
    <t>Nepal-297</t>
  </si>
  <si>
    <t>Njoro BW2</t>
  </si>
  <si>
    <t>Norteno</t>
  </si>
  <si>
    <t>Om Rabia</t>
  </si>
  <si>
    <t>Omrabiaa</t>
  </si>
  <si>
    <t>OR 1</t>
  </si>
  <si>
    <t>PAN 3377</t>
  </si>
  <si>
    <t>Pardel</t>
  </si>
  <si>
    <t>PBW 12</t>
  </si>
  <si>
    <t>PBW 120</t>
  </si>
  <si>
    <t>PBW 154</t>
  </si>
  <si>
    <t>PBW 175</t>
  </si>
  <si>
    <t>PBW 343</t>
  </si>
  <si>
    <t>PBW-502</t>
  </si>
  <si>
    <t>PBW 542</t>
  </si>
  <si>
    <t>Pote</t>
  </si>
  <si>
    <t>Quartzo</t>
  </si>
  <si>
    <t>Razzak</t>
  </si>
  <si>
    <t>Rex</t>
  </si>
  <si>
    <t>Romay</t>
  </si>
  <si>
    <t>RR21</t>
  </si>
  <si>
    <t>Rugezi</t>
  </si>
  <si>
    <t>Ruya</t>
  </si>
  <si>
    <t>Sakha69</t>
  </si>
  <si>
    <t>Sakha 69</t>
  </si>
  <si>
    <t>Sakha 93</t>
  </si>
  <si>
    <t>Sakha 94</t>
  </si>
  <si>
    <t>Sakha-94</t>
  </si>
  <si>
    <t>Salim</t>
  </si>
  <si>
    <t>Shandawel-1</t>
  </si>
  <si>
    <t>Siddhartha</t>
  </si>
  <si>
    <t>Sids 1</t>
  </si>
  <si>
    <t>Slete Cerros</t>
  </si>
  <si>
    <t>Sonalika</t>
  </si>
  <si>
    <t>Sourav</t>
  </si>
  <si>
    <t>SST 015</t>
  </si>
  <si>
    <t>SST 0166</t>
  </si>
  <si>
    <t>SST 027</t>
  </si>
  <si>
    <t>Supera</t>
  </si>
  <si>
    <t>Tahent</t>
  </si>
  <si>
    <t>TBIO Sintonia</t>
  </si>
  <si>
    <t>TBIO Sinuelo</t>
  </si>
  <si>
    <t>TEC 10</t>
  </si>
  <si>
    <t>TEC Vigore</t>
  </si>
  <si>
    <t>Tilila</t>
  </si>
  <si>
    <t>Tsehay</t>
  </si>
  <si>
    <t>Ude</t>
  </si>
  <si>
    <t>UP 262</t>
  </si>
  <si>
    <t>US2007</t>
  </si>
  <si>
    <t>Utique</t>
  </si>
  <si>
    <t>VI, Wheat 804</t>
  </si>
  <si>
    <t>VL 421</t>
  </si>
  <si>
    <t>VL 616</t>
  </si>
  <si>
    <t>WL 711</t>
  </si>
  <si>
    <t>95/01942</t>
  </si>
  <si>
    <t>95/18544</t>
  </si>
  <si>
    <t>95/18922</t>
  </si>
  <si>
    <t>95/18949</t>
  </si>
  <si>
    <t>95/19156</t>
  </si>
  <si>
    <t>95/19158</t>
  </si>
  <si>
    <t>95/19177</t>
  </si>
  <si>
    <t>96/00594</t>
  </si>
  <si>
    <t>96/02025</t>
  </si>
  <si>
    <t>96/02610</t>
  </si>
  <si>
    <t>Dan onicha</t>
  </si>
  <si>
    <t>Ewuru</t>
  </si>
  <si>
    <t>Igbakumo</t>
  </si>
  <si>
    <t>Kokoro</t>
  </si>
  <si>
    <t>Laribako</t>
  </si>
  <si>
    <t>Nwopoko</t>
  </si>
  <si>
    <t>Pona</t>
  </si>
  <si>
    <t>TDa 95/00010</t>
  </si>
  <si>
    <t>TDR 131</t>
  </si>
  <si>
    <t>TDr1499</t>
  </si>
  <si>
    <t>TDr1649</t>
  </si>
  <si>
    <t>TDr1899</t>
  </si>
  <si>
    <t>TDr2029</t>
  </si>
  <si>
    <t>TDr2484</t>
  </si>
  <si>
    <t>TDr2948</t>
  </si>
  <si>
    <t>Beta-Alpha</t>
  </si>
  <si>
    <t>Iskandrini</t>
  </si>
  <si>
    <t>Round</t>
  </si>
  <si>
    <t>1;2;3</t>
  </si>
  <si>
    <t>Egyptian buffalo</t>
  </si>
  <si>
    <t>Italian Buffalo</t>
  </si>
  <si>
    <t>Africander steer</t>
  </si>
  <si>
    <t>1;2</t>
  </si>
  <si>
    <t>Afrikaner steer crosses</t>
  </si>
  <si>
    <t>Ankole</t>
  </si>
  <si>
    <t>Ankole longhorn</t>
  </si>
  <si>
    <t>Ankole Longhorn</t>
  </si>
  <si>
    <t>Ankole longhorn x HolsteinFriesian</t>
  </si>
  <si>
    <t>Ankole x Holstein  Friesian</t>
  </si>
  <si>
    <t>Azawak</t>
  </si>
  <si>
    <t>Begaria</t>
  </si>
  <si>
    <t>Boran calves</t>
  </si>
  <si>
    <t>Bos indicus</t>
  </si>
  <si>
    <t>Bos taurus</t>
  </si>
  <si>
    <t>Brahman</t>
  </si>
  <si>
    <t>Brangus Steers</t>
  </si>
  <si>
    <t>Brangus</t>
  </si>
  <si>
    <t>Friesian/Aryshire/Friesian</t>
  </si>
  <si>
    <t>Goudali</t>
  </si>
  <si>
    <t>Hereford</t>
  </si>
  <si>
    <t>Holstein-Freiseian</t>
  </si>
  <si>
    <t>HolsteinFriesian</t>
  </si>
  <si>
    <t>Holstein-Friesian</t>
  </si>
  <si>
    <t>Horro</t>
  </si>
  <si>
    <t>Indigenous</t>
  </si>
  <si>
    <t>Iringa Red</t>
  </si>
  <si>
    <t>Italian Simmental</t>
  </si>
  <si>
    <t>Malawi Zebu</t>
  </si>
  <si>
    <t>Montbeliarde</t>
  </si>
  <si>
    <t>Native Brown of Atlas</t>
  </si>
  <si>
    <t>N'Dama x Fulani Zebu</t>
  </si>
  <si>
    <t>N'Dama***Fulani Zebu</t>
  </si>
  <si>
    <t>Non-indigenous breeds</t>
  </si>
  <si>
    <t>Norwegian Red Pied</t>
  </si>
  <si>
    <t>Pedi</t>
  </si>
  <si>
    <t>Bapedi</t>
  </si>
  <si>
    <t>Rahaji</t>
  </si>
  <si>
    <t>Singida White</t>
  </si>
  <si>
    <t>Sussex</t>
  </si>
  <si>
    <t>Taurine</t>
  </si>
  <si>
    <t>Unspecified Cross Breed</t>
  </si>
  <si>
    <t>Unspecified local</t>
  </si>
  <si>
    <t>Unspecified Mature Grade Cow</t>
  </si>
  <si>
    <t>Black Harco Layers</t>
  </si>
  <si>
    <t>Hybro broiler type</t>
  </si>
  <si>
    <t>Hybro broiler</t>
  </si>
  <si>
    <t>KALRO - improved indigenous chicken</t>
  </si>
  <si>
    <t>KARLO improved chicken (KIC)</t>
  </si>
  <si>
    <t>Lohmann brown layers</t>
  </si>
  <si>
    <t xml:space="preserve">Marshal broiler </t>
  </si>
  <si>
    <t>Potchefstroom Koekoec</t>
  </si>
  <si>
    <t>Shaver Starbro</t>
  </si>
  <si>
    <t>Village nacked neck</t>
  </si>
  <si>
    <t>Village naked neck males</t>
  </si>
  <si>
    <t xml:space="preserve">Yoruba Ecotype Chicken </t>
  </si>
  <si>
    <t>Indian prawn shrimp</t>
  </si>
  <si>
    <t>Abalone</t>
  </si>
  <si>
    <t>African Sharptooth Catfish</t>
  </si>
  <si>
    <t>Common Carp</t>
  </si>
  <si>
    <t>Cyprinus carpio</t>
  </si>
  <si>
    <t>Mozambique Tilapia</t>
  </si>
  <si>
    <t>Nile Tilapia</t>
  </si>
  <si>
    <t>h55.3</t>
  </si>
  <si>
    <t>Nile tilapia</t>
  </si>
  <si>
    <t>h55.4</t>
  </si>
  <si>
    <t>h55.5</t>
  </si>
  <si>
    <t>Red Tilapia Hybrid</t>
  </si>
  <si>
    <t>Tilapia</t>
  </si>
  <si>
    <t>Victoria Labeo</t>
  </si>
  <si>
    <t>Labeo victorianus</t>
  </si>
  <si>
    <t>Anglo</t>
  </si>
  <si>
    <t>Arsi-Bale</t>
  </si>
  <si>
    <t>Arsi Bale</t>
  </si>
  <si>
    <t>Barka</t>
  </si>
  <si>
    <t>Borno White</t>
  </si>
  <si>
    <t>East African indigenous</t>
  </si>
  <si>
    <t>Galla</t>
  </si>
  <si>
    <t>German Alpine</t>
  </si>
  <si>
    <t>Kamorai</t>
  </si>
  <si>
    <t>Kano Brown</t>
  </si>
  <si>
    <t>Kereyu</t>
  </si>
  <si>
    <t>Local Tanzania cross breed</t>
  </si>
  <si>
    <t>Mashona Doelings</t>
  </si>
  <si>
    <t>Mubende Boer</t>
  </si>
  <si>
    <t>Norwegian</t>
  </si>
  <si>
    <t>Norwegian landrace</t>
  </si>
  <si>
    <t>Savannah Brown</t>
  </si>
  <si>
    <t>Short-eared Somali</t>
  </si>
  <si>
    <t>South African Indigenous Goat</t>
  </si>
  <si>
    <t>South African</t>
  </si>
  <si>
    <t>Toggenburg</t>
  </si>
  <si>
    <t>Tunisian Native</t>
  </si>
  <si>
    <t>Zaraibi</t>
  </si>
  <si>
    <t>Xhosa</t>
  </si>
  <si>
    <t>English Guinea</t>
  </si>
  <si>
    <t>Crossbreed(exotic**Local Breed)</t>
  </si>
  <si>
    <t>Local Breed (LB)</t>
  </si>
  <si>
    <t>Local Breed</t>
  </si>
  <si>
    <t>Pietrain</t>
  </si>
  <si>
    <t>South African Landrace</t>
  </si>
  <si>
    <t>South African Landrace Boars</t>
  </si>
  <si>
    <t>Weaner pigs</t>
  </si>
  <si>
    <t>Japanese</t>
  </si>
  <si>
    <t xml:space="preserve">American chinchilla </t>
  </si>
  <si>
    <t>Dutch</t>
  </si>
  <si>
    <t>Unspecified mixed-breed</t>
  </si>
  <si>
    <t>Zealand white</t>
  </si>
  <si>
    <t>Arab</t>
  </si>
  <si>
    <t>Blackhead Ogaden</t>
  </si>
  <si>
    <t>Damara</t>
  </si>
  <si>
    <t>Dohne Merino</t>
  </si>
  <si>
    <t>Doyogena</t>
  </si>
  <si>
    <t>Ethiopian Highland(Arsi)</t>
  </si>
  <si>
    <t>Frafra</t>
  </si>
  <si>
    <t>From West Africa</t>
  </si>
  <si>
    <t>Farafra</t>
  </si>
  <si>
    <t>From Egypt</t>
  </si>
  <si>
    <t>Finn</t>
  </si>
  <si>
    <t>Finn***Ossimi</t>
  </si>
  <si>
    <t>Gumuz</t>
  </si>
  <si>
    <t>Haraghe Highland</t>
  </si>
  <si>
    <t>Hararghe Highland Lamb</t>
  </si>
  <si>
    <t>Highland</t>
  </si>
  <si>
    <t>Kirdi (West African Dwarf)</t>
  </si>
  <si>
    <t>Koraro</t>
  </si>
  <si>
    <t>Mossi</t>
  </si>
  <si>
    <t>Sicilo-Sarde</t>
  </si>
  <si>
    <t>Sudan Desert Sheep</t>
  </si>
  <si>
    <t>Sudan Desert</t>
  </si>
  <si>
    <t>Unspecified breed</t>
  </si>
  <si>
    <t>Wolaita Highland</t>
  </si>
  <si>
    <t>Wogera</t>
  </si>
  <si>
    <t>B.U.T</t>
  </si>
  <si>
    <t>V.Trait</t>
  </si>
  <si>
    <t>Adaptation to high moisture soils</t>
  </si>
  <si>
    <t>High Moisture Soils</t>
  </si>
  <si>
    <t>High-moisture Black Soil Tolerant</t>
  </si>
  <si>
    <t>Aflatoxin Resistance</t>
  </si>
  <si>
    <t>Cool Climate</t>
  </si>
  <si>
    <t>Dense Canopy</t>
  </si>
  <si>
    <t>determinate</t>
  </si>
  <si>
    <t>Disease Resistance</t>
  </si>
  <si>
    <t>Drought sensitive</t>
  </si>
  <si>
    <t>Drought Sensitive</t>
  </si>
  <si>
    <t>Drought Tolerant</t>
  </si>
  <si>
    <t>Early-maturing</t>
  </si>
  <si>
    <t>Extra-early maturing</t>
  </si>
  <si>
    <t>Extra-early Maturity</t>
  </si>
  <si>
    <t>Fast Growing</t>
  </si>
  <si>
    <t>few/no branches</t>
  </si>
  <si>
    <t>Few Branches</t>
  </si>
  <si>
    <t>Good Malting</t>
  </si>
  <si>
    <t>Good Threshability</t>
  </si>
  <si>
    <t>Parasitic Worm Resistance</t>
  </si>
  <si>
    <t>Herbicide Resistance</t>
  </si>
  <si>
    <t>High Biomass</t>
  </si>
  <si>
    <t>High Fibre</t>
  </si>
  <si>
    <t>High Sucrose</t>
  </si>
  <si>
    <t>High Tannin</t>
  </si>
  <si>
    <t>High Yielding</t>
  </si>
  <si>
    <t>Long duration maturity</t>
  </si>
  <si>
    <t>Low Fibre</t>
  </si>
  <si>
    <t>Low Tannin</t>
  </si>
  <si>
    <t>Lowland Rice</t>
  </si>
  <si>
    <t>Moderate Fibre</t>
  </si>
  <si>
    <t>Moderately tolerant to Sweet Potato weevil</t>
  </si>
  <si>
    <t>Sweet Potato Weevil Resistance</t>
  </si>
  <si>
    <t>Open-pollinated</t>
  </si>
  <si>
    <t>Pest and Disease resistance</t>
  </si>
  <si>
    <t>Pest &amp; Disease Resistance</t>
  </si>
  <si>
    <t>promiscuously nodulating</t>
  </si>
  <si>
    <t>Promiscuous Nodulation</t>
  </si>
  <si>
    <t>Tropical Conditions Resilience</t>
  </si>
  <si>
    <t>Resistant to anthracnose</t>
  </si>
  <si>
    <t>Resistant to blast</t>
  </si>
  <si>
    <t>Resistant to Cassava Bacterial Blight</t>
  </si>
  <si>
    <t>Cassava Bacterial Blight Resistance</t>
  </si>
  <si>
    <t>Resistant to Cassava Green Mite</t>
  </si>
  <si>
    <t>Cassava Green Mite Resistance</t>
  </si>
  <si>
    <t>Cassava Mosaic Resistance</t>
  </si>
  <si>
    <t>Resistant to Cassava Mosaic Disease</t>
  </si>
  <si>
    <t>Resistant to Maize Streak Virus</t>
  </si>
  <si>
    <t>Resistant to Root Rot</t>
  </si>
  <si>
    <t>Root Rot Resistance</t>
  </si>
  <si>
    <t>Shatter Resistance</t>
  </si>
  <si>
    <t>Resistant to Soybean rust</t>
  </si>
  <si>
    <t>Round shape</t>
  </si>
  <si>
    <t>Round Shape</t>
  </si>
  <si>
    <t>Slow Growing</t>
  </si>
  <si>
    <t>sparse canopy</t>
  </si>
  <si>
    <t>Sparse Canopy</t>
  </si>
  <si>
    <t>Streak Resistance</t>
  </si>
  <si>
    <t>Striga Tolerant</t>
  </si>
  <si>
    <t>Strong Smell</t>
  </si>
  <si>
    <t>Tolerant to stem borers and shoot fly</t>
  </si>
  <si>
    <t>Borer &amp; Fly Resistance</t>
  </si>
  <si>
    <t>Upland Rice</t>
  </si>
  <si>
    <t>Rust Resistance</t>
  </si>
  <si>
    <t>Cassava Mosaic Disease Resistance</t>
  </si>
  <si>
    <t>1. Description</t>
  </si>
  <si>
    <t>This dataset provides a standardized terminology and hierarchical classification system specifically designed for livestock research publications. The terminology has been constructed through data extraction from past publications, aiming to facilitate systematic tagging, categorization, and harmonization of terms used in livestock studies.
This is a content work-in-progress dataset, regularly updated as new literature is analyzed.</t>
  </si>
  <si>
    <t xml:space="preserve">Definitions </t>
  </si>
  <si>
    <t>Hierarchical categorization of farming system</t>
  </si>
  <si>
    <t>Unique identifier code</t>
  </si>
  <si>
    <t>L1-L10</t>
  </si>
  <si>
    <t>Classification levels providing increasingly detailed classification information. Levels range from general ("Farming System") to specific categories</t>
  </si>
  <si>
    <t>Edge Value</t>
  </si>
  <si>
    <t>Value from the most precise level. This is used as a reference value for the following columns.</t>
  </si>
  <si>
    <t xml:space="preserve">Diet item can have various common names. Synonyms are listed here. </t>
  </si>
  <si>
    <t>Description of Edge value</t>
  </si>
  <si>
    <t>Links Edge value to Agrovoc</t>
  </si>
  <si>
    <t xml:space="preserve">Scientific Name </t>
  </si>
  <si>
    <t>Edge Value Scientific Name</t>
  </si>
  <si>
    <t>Links Feedipedia and Edge Value</t>
  </si>
  <si>
    <t>Link to the Ani diet dataset which records all ingredient items extracted. It keeps track of all items names before harmonization</t>
  </si>
  <si>
    <t>ilri_feedsdb_name</t>
  </si>
  <si>
    <t>2. Harmonization choices and implications for feed ingredients</t>
  </si>
  <si>
    <t>2.1 Terminology for processes</t>
  </si>
  <si>
    <t>type</t>
  </si>
  <si>
    <t>relevance</t>
  </si>
  <si>
    <t>mechanical</t>
  </si>
  <si>
    <t>major</t>
  </si>
  <si>
    <t>Roasted</t>
  </si>
  <si>
    <t>Toasted</t>
  </si>
  <si>
    <t>Heated</t>
  </si>
  <si>
    <t>Cooked</t>
  </si>
  <si>
    <t>Boiled</t>
  </si>
  <si>
    <t>Grounded</t>
  </si>
  <si>
    <t>Meal;Milled</t>
  </si>
  <si>
    <t>Crushed</t>
  </si>
  <si>
    <t>Pounded</t>
  </si>
  <si>
    <t>Grated</t>
  </si>
  <si>
    <t>Dried</t>
  </si>
  <si>
    <t>Wilted</t>
  </si>
  <si>
    <t>Hay</t>
  </si>
  <si>
    <t>Autoclaved</t>
  </si>
  <si>
    <t>Blended</t>
  </si>
  <si>
    <t>minor</t>
  </si>
  <si>
    <t>Soaked</t>
  </si>
  <si>
    <t>Baled</t>
  </si>
  <si>
    <t>Sieved</t>
  </si>
  <si>
    <t>Pressed</t>
  </si>
  <si>
    <t>Cake;Oil cake</t>
  </si>
  <si>
    <t>chemical</t>
  </si>
  <si>
    <t>Urea Treated</t>
  </si>
  <si>
    <t>biological</t>
  </si>
  <si>
    <t>Ensiled</t>
  </si>
  <si>
    <t>Silage</t>
  </si>
  <si>
    <t>Fermented</t>
  </si>
  <si>
    <t>Enzyme Treated</t>
  </si>
  <si>
    <t>2.2 Species terminology</t>
  </si>
  <si>
    <t>Terminology harmonization involved selecting the most widely recognized names for clarity and accessibility. Scientific names were consistently used for grasses and trees, while common names were preferred for all other categories.</t>
  </si>
  <si>
    <t>2.3 Component terminology</t>
  </si>
  <si>
    <t>When harmonizing terminology, we prioritized processes over components whenever the component implicitly referred to a processing method. For example, we standardized terms like "dried" as a process synonym of "hay" (depending on the category and component), and similarly, "flour" was harmonized as a synonym of "ground". However, the term "cake" was retained explicitly as a component, with the corresponding process ("pressed") included only in the synonyms.
In short, we replaced components mentioning a process with the relevant process name, except for "cake," which was explicitly preserved as a component due to its common usage in livestock terminology.</t>
  </si>
  <si>
    <t>2.4 Links with other feed datasets</t>
  </si>
  <si>
    <t>2.4.1 Feedipedia</t>
  </si>
  <si>
    <t>2.4.2 ILRI feed database</t>
  </si>
  <si>
    <t>≠</t>
  </si>
  <si>
    <t>All ingredients are dried before measures</t>
  </si>
  <si>
    <t>CPC_Code_Product_Match</t>
  </si>
  <si>
    <t>CPC_Code_Component_Match</t>
  </si>
  <si>
    <t>ilri_code</t>
  </si>
  <si>
    <t>Column1</t>
  </si>
  <si>
    <t>Column2</t>
  </si>
  <si>
    <t>Column3</t>
  </si>
  <si>
    <t>AOM_000846</t>
  </si>
  <si>
    <t>Farming System</t>
  </si>
  <si>
    <t>AOM_000847</t>
  </si>
  <si>
    <t>livestock system</t>
  </si>
  <si>
    <t>AOM_000864</t>
  </si>
  <si>
    <t>aquatic</t>
  </si>
  <si>
    <t>production orientation</t>
  </si>
  <si>
    <t>reproducers</t>
  </si>
  <si>
    <t>wild caught reproducers</t>
  </si>
  <si>
    <t>system of production dedicated to the production of mature animal using immature or submature animals coming from the natural environment.This system may be composed of one or several rearing stage unit</t>
  </si>
  <si>
    <t>http://opendata.inra.fr/EOL/EOL_0001581</t>
  </si>
  <si>
    <t>AOM_000849</t>
  </si>
  <si>
    <t>aquatic system</t>
  </si>
  <si>
    <t>AOM_000885</t>
  </si>
  <si>
    <t>living environment</t>
  </si>
  <si>
    <t>AOM_000886</t>
  </si>
  <si>
    <t>closed water</t>
  </si>
  <si>
    <t>an aquaculture system where water is supplied only for filling the structure and to replace evaporation and accumulating salts</t>
  </si>
  <si>
    <t>http://opendata.inra.fr/EOL/EOL_0001570</t>
  </si>
  <si>
    <t>AOM_000888</t>
  </si>
  <si>
    <t>pond</t>
  </si>
  <si>
    <t>pond aquaculture</t>
  </si>
  <si>
    <t>an aquaculture system where animals are reared in a pond</t>
  </si>
  <si>
    <t>http://opendata.inra.fr/EOL/EOL_0001521</t>
  </si>
  <si>
    <t>AOM_000887</t>
  </si>
  <si>
    <t>tank</t>
  </si>
  <si>
    <t>mesocosm</t>
  </si>
  <si>
    <t>artificial culture systems for fish larvae with a limited volume of water where many species grow such as phytoplankton, zooplankton and predators (fish larvae)</t>
  </si>
  <si>
    <t>http://opendata.inra.fr/EOL/EOL_0001528</t>
  </si>
  <si>
    <t>AOM_000889</t>
  </si>
  <si>
    <t>open water</t>
  </si>
  <si>
    <t>aquaculture system based on existing water resources without management of water use</t>
  </si>
  <si>
    <t>http://opendata.inra.fr/EOL/EOL_0001500</t>
  </si>
  <si>
    <t>AOM_000890</t>
  </si>
  <si>
    <t>cage</t>
  </si>
  <si>
    <t>netcage aquaculture system;pen aquaculture system;cage aquaculture</t>
  </si>
  <si>
    <t>raising fish in a submerged or floating netcage in water (lake, sea, ...)</t>
  </si>
  <si>
    <t>http://opendata.inra.fr/EOL/EOL_0001509</t>
  </si>
  <si>
    <t>AOM_000891</t>
  </si>
  <si>
    <t>floating cage</t>
  </si>
  <si>
    <t>aquaculture system using a cage floating or maintained at the surface of the water</t>
  </si>
  <si>
    <t>http://opendata.inra.fr/EOL/EOL_0001505</t>
  </si>
  <si>
    <t>AOM_000892</t>
  </si>
  <si>
    <t>submerged cage</t>
  </si>
  <si>
    <t>aquaculture system using a cage totally immersed in the water body</t>
  </si>
  <si>
    <t>http://opendata.inra.fr/EOL/EOL_0001518</t>
  </si>
  <si>
    <t>AOM_000855</t>
  </si>
  <si>
    <t>AOM_000856</t>
  </si>
  <si>
    <t>caviar</t>
  </si>
  <si>
    <t>system dedicated to the production of fish mature oocytes whose purpose is for human consumption.This system may be composed of one or several rearing stage unit</t>
  </si>
  <si>
    <t>http://opendata.inra.fr/EOL/EOL_0001718</t>
  </si>
  <si>
    <t>AOM_000857</t>
  </si>
  <si>
    <t>eggs</t>
  </si>
  <si>
    <t>rearing system mainly dedicated to the egg production which may be composed of one or several rearing stage unit</t>
  </si>
  <si>
    <t>http://opendata.inra.fr/EOL/EOL_0001711</t>
  </si>
  <si>
    <t>AOM_000858</t>
  </si>
  <si>
    <t>larvae</t>
  </si>
  <si>
    <t>system of production dedicated to eggs, larvae and fry which come from the wild or be produced on a farm.This system may be composed of one or several rearing stage unit</t>
  </si>
  <si>
    <t>http://opendata.inra.fr/EOL/EOL_0001573</t>
  </si>
  <si>
    <t>AOM_000859</t>
  </si>
  <si>
    <t>domesticated larvae</t>
  </si>
  <si>
    <t>system of production of larvae in a farm from a genitor born in a farm.This system may be composed of one or several rearing stage unit</t>
  </si>
  <si>
    <t>http://opendata.inra.fr/EOL/EOL_0001583</t>
  </si>
  <si>
    <t>AOM_000860</t>
  </si>
  <si>
    <t>wild caught larvae</t>
  </si>
  <si>
    <t>system of production dedicated to the production of larvae and fry coming from the natural environment.This system may be composed of one or several rearing stage unit</t>
  </si>
  <si>
    <t>http://opendata.inra.fr/EOL/EOL_0001580</t>
  </si>
  <si>
    <t>AOM_000861</t>
  </si>
  <si>
    <t>meat</t>
  </si>
  <si>
    <t>rearing system mainly dedicated to the meat or flesh production which may be composed of one or several rearing stage unit</t>
  </si>
  <si>
    <t>http://opendata.inra.fr/EOL/EOL_0001575</t>
  </si>
  <si>
    <t>AOM_000862</t>
  </si>
  <si>
    <t>system of production dedicated to the production of mature animal to broadcast semen or genitor (animal could come from the natural environment or be produced in a farm).This system may be composed of one or several rearing stage unit</t>
  </si>
  <si>
    <t>http://opendata.inra.fr/EOL/EOL_0001576</t>
  </si>
  <si>
    <t>AOM_000863</t>
  </si>
  <si>
    <t>domesticated reproducers</t>
  </si>
  <si>
    <t>system of production dedicated to the production of sexually mature animal using juvenile that come from a farm.This system may be composed of one or several rearing stage unit</t>
  </si>
  <si>
    <t>http://opendata.inra.fr/EOL/EOL_0001585</t>
  </si>
  <si>
    <t>AOM_000865</t>
  </si>
  <si>
    <t>rearing stage</t>
  </si>
  <si>
    <t>any characteristic of terrestrial unit of production related to a specific life stage rearing</t>
  </si>
  <si>
    <t>http://opendata.inra.fr/EOL/EOL_0001709</t>
  </si>
  <si>
    <t>AOM_000866</t>
  </si>
  <si>
    <t>broodstock</t>
  </si>
  <si>
    <t>reproducer production unit</t>
  </si>
  <si>
    <t>unit dedicated to the production of mature animal to produce semen or reproducers (animal could come from the natural environment or produced in a farm)</t>
  </si>
  <si>
    <t>http://opendata.inra.fr/EOL/EOL_0001717</t>
  </si>
  <si>
    <t>AOM_000867</t>
  </si>
  <si>
    <t>growing</t>
  </si>
  <si>
    <t>growing-out rearing unit;animal grower production unit;fattening rearing unit;ongrowing rearing unit;grower rearing unit</t>
  </si>
  <si>
    <t>unit dedicated to the production of animal in growing phase coming from juvenile stage or pregrowing stage. The animal comes from the natural environment or produced in a farm. Newborn-&gt;Juvenile-&gt;Pregrowout-&gt;Grower-&gt;Finisher.</t>
  </si>
  <si>
    <t>http://opendata.inra.fr/EOL/EOL_0001710</t>
  </si>
  <si>
    <t>AOM_000868</t>
  </si>
  <si>
    <t>grower-finisher</t>
  </si>
  <si>
    <t>growing-finishing housing system;fattening housing system;broiler housing system</t>
  </si>
  <si>
    <t>unit dedicated to the production of animal in growing-finishing phase until the slaughtering, which come from the natural environment or produced in a farm.Newborn-&gt;Juvenile-&gt;Pregrowout-&gt;Grower-&gt;Finisher</t>
  </si>
  <si>
    <t>http://opendata.inra.fr/EOL/EOL_0001632</t>
  </si>
  <si>
    <t>AOM_000869</t>
  </si>
  <si>
    <t>juvenile</t>
  </si>
  <si>
    <t>juvenile production unit;weaned animal rearing unit;fingerling production;fry production</t>
  </si>
  <si>
    <t>unit dedicated to the production of young animal feeding by himself (weaned animal or yolk sac resorption stage) and which can be transfered in pregrowing unit or growing unit. The animal comes from the natural environment or produced in a farm.Newborn-&gt;Juvenile-&gt;Pregrowout-&gt;Grower-&gt;Finisher</t>
  </si>
  <si>
    <t>http://opendata.inra.fr/EOL/EOL_0001574</t>
  </si>
  <si>
    <t>AOM_000870</t>
  </si>
  <si>
    <t>domesticated juvenile</t>
  </si>
  <si>
    <t>domesticated fingerling production</t>
  </si>
  <si>
    <t>unit dedicated to the production of young animal feeding by himself (weaned animal or yolk sac resorption stage) and which can be transfered in pregrowing unit or growing unit. The animal is initially produced on a farm.Newborn-&gt;Juvenile-&gt;Pregrowout-&gt;Grower-&gt;Finisher</t>
  </si>
  <si>
    <t>http://opendata.inra.fr/EOL/EOL_0001584</t>
  </si>
  <si>
    <t>AOM_000871</t>
  </si>
  <si>
    <t>wild caught juvenile</t>
  </si>
  <si>
    <t>Wild caught fingerling production system</t>
  </si>
  <si>
    <t>unit dedicated to the production of young animal feeding by himself (weaned animal or yolk sac resorption stage) and which can be transfered in pregrowing unit or growing unit. The animal is originating from the natural environment.Newborn-&gt;Juvenile-&gt;Pregrowout-&gt;Grower-&gt;Finisher</t>
  </si>
  <si>
    <t>http://opendata.inra.fr/EOL/EOL_0001582</t>
  </si>
  <si>
    <t>AOM_000872</t>
  </si>
  <si>
    <t>newborn</t>
  </si>
  <si>
    <t>fish fry production unit</t>
  </si>
  <si>
    <t>unit dedicated to the production of newborn animal before weaning (mammal) or until hatching (fish, chicken).Newborn-&gt;Juvenile-&gt;Pregrowout-&gt;Grower-&gt;Finisher</t>
  </si>
  <si>
    <t>http://opendata.inra.fr/EOL/EOL_0001716</t>
  </si>
  <si>
    <t>AOM_000873</t>
  </si>
  <si>
    <t>pre-growout</t>
  </si>
  <si>
    <t>pre-fattening rearing unit;pregrowing rearing unit;on-growing rearing unit</t>
  </si>
  <si>
    <t>unit dedicated to the production of a sexually immature animal and which comes from the natural environment or is produced in a farm (juvenile animal) and can be transfered in growing unit.Newborn-&gt;Juvenile-&gt;Pregrowout-&gt;Grower-&gt;Finisher</t>
  </si>
  <si>
    <t>http://opendata.inra.fr/EOL/EOL_0001725</t>
  </si>
  <si>
    <t>AOM_000893</t>
  </si>
  <si>
    <t>species associations</t>
  </si>
  <si>
    <t>AOM_000894</t>
  </si>
  <si>
    <t>mono-species</t>
  </si>
  <si>
    <t>mono-species breeding system;monoculture rearing system</t>
  </si>
  <si>
    <t>system of farming which rears only one type of animal species in the same production unit</t>
  </si>
  <si>
    <t>http://opendata.inra.fr/EOL/EOL_0001507</t>
  </si>
  <si>
    <t>AOM_000895</t>
  </si>
  <si>
    <t>group-housing</t>
  </si>
  <si>
    <t>system of farming where animals are housed in a mono-species group</t>
  </si>
  <si>
    <t>http://opendata.inra.fr/EOL/EOL_0001608</t>
  </si>
  <si>
    <t>AOM_000896</t>
  </si>
  <si>
    <t>individual housing</t>
  </si>
  <si>
    <t>system of farming where the animal is housed alone</t>
  </si>
  <si>
    <t>http://opendata.inra.fr/EOL/EOL_0001634</t>
  </si>
  <si>
    <t>AOM_000897</t>
  </si>
  <si>
    <t>multi-species</t>
  </si>
  <si>
    <t>poly-species rearing system;polyculture rearing system</t>
  </si>
  <si>
    <t>system of farming which uses multiple species in the same rearing structure occupying different ecological niches of the medium to optimize production, with or without trophic interrelationship</t>
  </si>
  <si>
    <t>http://opendata.inra.fr/EOL/EOL_0001506</t>
  </si>
  <si>
    <t>AOM_000898</t>
  </si>
  <si>
    <t>integrated system</t>
  </si>
  <si>
    <t>IMTA; Integrated multi-trophic aquaculture</t>
  </si>
  <si>
    <t>system of farming which provides the by-products (including waste) from one animal species (aquatic or terrestrial) as inputs for another species (animal, plant or aquatic) in the same production unit</t>
  </si>
  <si>
    <t>http://opendata.inra.fr/EOL/EOL_0001516</t>
  </si>
  <si>
    <t>AOM_000899</t>
  </si>
  <si>
    <t>aquaponic system_x000D_</t>
  </si>
  <si>
    <t>production system that combines a traditional aquaculture with hydroponics (use the water of aquaculture system to cultivate plants) in the same production unit</t>
  </si>
  <si>
    <t>http://opendata.inra.fr/EOL/EOL_0001520</t>
  </si>
  <si>
    <t>AOM_003052</t>
  </si>
  <si>
    <t>AOM_000928</t>
  </si>
  <si>
    <t>precision livestock farming</t>
  </si>
  <si>
    <t>any characteristic related to the general description of experimental farming system</t>
  </si>
  <si>
    <t>http://opendata.inra.fr/EOL/EOL_0002013</t>
  </si>
  <si>
    <t>AOM_000929</t>
  </si>
  <si>
    <t>animal device</t>
  </si>
  <si>
    <t>any technological device positioned on the animal (external, internal) to collect biology data (temperature, blood pressure, ph, physical activity ...), geographical location (outdoor, indoor) or identification information</t>
  </si>
  <si>
    <t>http://opendata.inra.fr/EOL/EOL_0001956</t>
  </si>
  <si>
    <t>AOM_000930</t>
  </si>
  <si>
    <t>identification device</t>
  </si>
  <si>
    <t>any device positioned on the animal (external, internal) allowing its identification visually or automatically</t>
  </si>
  <si>
    <t>http://opendata.inra.fr/EOL/EOL_0001958</t>
  </si>
  <si>
    <t>AOM_000931</t>
  </si>
  <si>
    <t>sensor</t>
  </si>
  <si>
    <t>an external or internal electronic device to record biological data or geographical localisation of an animal</t>
  </si>
  <si>
    <t>http://opendata.inra.fr/EOL/EOL_0001961</t>
  </si>
  <si>
    <t>AOM_000848</t>
  </si>
  <si>
    <t>terrestrial system</t>
  </si>
  <si>
    <t>AOM_000932</t>
  </si>
  <si>
    <t>grazing</t>
  </si>
  <si>
    <t>pasture system</t>
  </si>
  <si>
    <t>outdoor housing systems designed to help match the nutritional demands through pasture of the livestock with eventual supply of complementary forage.</t>
  </si>
  <si>
    <t>http://opendata.inra.fr/EOL/EOL_0001706</t>
  </si>
  <si>
    <t>AOM_000933</t>
  </si>
  <si>
    <t>paddocks</t>
  </si>
  <si>
    <t>paddock grazing system</t>
  </si>
  <si>
    <t>field pasture system</t>
  </si>
  <si>
    <t>http://opendata.inra.fr/EOL/EOL_0001944</t>
  </si>
  <si>
    <t>AOM_000934</t>
  </si>
  <si>
    <t>set stocking</t>
  </si>
  <si>
    <t>continuous grazing system with a fixed number of animals</t>
  </si>
  <si>
    <t>http://opendata.inra.fr/EOL/EOL_0001943</t>
  </si>
  <si>
    <t>AOM_000935</t>
  </si>
  <si>
    <t>strip grazing</t>
  </si>
  <si>
    <t>rationed grazing</t>
  </si>
  <si>
    <t>rationed pasture system</t>
  </si>
  <si>
    <t>http://opendata.inra.fr/EOL/EOL_0001945</t>
  </si>
  <si>
    <t>AOM_000900</t>
  </si>
  <si>
    <t>AOM_003029</t>
  </si>
  <si>
    <t>rearing or housing structure</t>
  </si>
  <si>
    <t>production unit structure</t>
  </si>
  <si>
    <t>indoor rearing structure</t>
  </si>
  <si>
    <t>barn</t>
  </si>
  <si>
    <t>a farm building used for housing livestock, storing machinery or crops etc</t>
  </si>
  <si>
    <t>http://opendata.inra.fr/EOL/EOL_0001898</t>
  </si>
  <si>
    <t>AOM_000912</t>
  </si>
  <si>
    <t>larger space</t>
  </si>
  <si>
    <t>barn rearing system</t>
  </si>
  <si>
    <t>cubicle house</t>
  </si>
  <si>
    <t>building divided into rows of individual stalls or cubicles in which animals lay when at rest but are not restrained.</t>
  </si>
  <si>
    <t>http://opendata.inra.fr/EOL/EOL_0001907</t>
  </si>
  <si>
    <t>AOM_003028</t>
  </si>
  <si>
    <t>pen</t>
  </si>
  <si>
    <t>small enclosure for livestock, within a house</t>
  </si>
  <si>
    <t>http://opendata.inra.fr/EOL/EOL_0001902</t>
  </si>
  <si>
    <t>AOM_003200</t>
  </si>
  <si>
    <t>shed</t>
  </si>
  <si>
    <t>AOM_000905</t>
  </si>
  <si>
    <t>stall</t>
  </si>
  <si>
    <t>crate</t>
  </si>
  <si>
    <t>closed housing system where the crates has a standard size and the rear end can be equipped with concrete slats over a deep pit in which slurry and cleaning waters are stored. Feeding systems and drinkers are placed at the front end. A housing design in which animal have restricted freedom of movement except when the animal are released to walk to a milking parlour or to be fed. Often most of the feed is served in front of the stalls.</t>
  </si>
  <si>
    <t>http://opendata.inra.fr/EOL/EOL_0001638; http://opendata.inra.fr/EOL/EOL_0001906</t>
  </si>
  <si>
    <t>AOM_000908</t>
  </si>
  <si>
    <t>digestibility stall</t>
  </si>
  <si>
    <t>digestibility crate</t>
  </si>
  <si>
    <t>an experimental crate system where urine and feces can be collected and quantified separately</t>
  </si>
  <si>
    <t>http://opendata.inra.fr/EOL/EOL_0001698</t>
  </si>
  <si>
    <t>AOM_000906</t>
  </si>
  <si>
    <t>semi-tied stall</t>
  </si>
  <si>
    <t>housing design in which animal have restricted freedom of movement except when the animal are released to walk to a milking parlour or to be fed. Often most of the feed is served in front of the stalls</t>
  </si>
  <si>
    <t>http://opendata.inra.fr/EOL/EOL_0001906</t>
  </si>
  <si>
    <t>AOM_000907</t>
  </si>
  <si>
    <t>tied stall</t>
  </si>
  <si>
    <t>crate; tether stall</t>
  </si>
  <si>
    <t>housing design in which livestock are permanently restrained in a stall whilst they are kept in the house and so have restricted freedom of movement.</t>
  </si>
  <si>
    <t>http://opendata.inra.fr/EOL/EOL_0001905</t>
  </si>
  <si>
    <t>AOM_003027</t>
  </si>
  <si>
    <t>structure on concrete, wood, etc... with natural light or windowless with a light system, thermally insulated and ventilated or constructed with open sidewalls (windows with jalousie-type curtains)</t>
  </si>
  <si>
    <t>http://opendata.inra.fr/EOL/EOL_0001600</t>
  </si>
  <si>
    <t>AOM_003030</t>
  </si>
  <si>
    <t>loafing area</t>
  </si>
  <si>
    <t>resting area</t>
  </si>
  <si>
    <t>area where animals are resting, with or without partitions (stalls), mattress or straw bedding</t>
  </si>
  <si>
    <t>http://opendata.inra.fr/EOL/EOL_0001972</t>
  </si>
  <si>
    <t>AOM_000914</t>
  </si>
  <si>
    <t>open housing</t>
  </si>
  <si>
    <t>open building</t>
  </si>
  <si>
    <t>housing structure with partial or total access to outdoors, an area with natural light (courtyard, pasture)</t>
  </si>
  <si>
    <t>http://opendata.inra.fr/EOL/EOL_0001648</t>
  </si>
  <si>
    <t>AOM_003031</t>
  </si>
  <si>
    <t>outdoor rearing structure</t>
  </si>
  <si>
    <t>outdoor</t>
  </si>
  <si>
    <t>rearing structure where animals are free of its movements outdoors, providing great space but physically delimited (electric or virtual fence) and subject to climatic conditions, providing potentially shelters and plenty of grass</t>
  </si>
  <si>
    <t>http://opendata.inra.fr/EOL/EOL_0001647</t>
  </si>
  <si>
    <t>AOM_003032</t>
  </si>
  <si>
    <t>terrestrial cage</t>
  </si>
  <si>
    <t>a rearing structure made with wire mesh adapted to the animal size</t>
  </si>
  <si>
    <t>http://opendata.inra.fr/EOL/EOL_0001652</t>
  </si>
  <si>
    <t>AOM_003051</t>
  </si>
  <si>
    <t>AOM_003026</t>
  </si>
  <si>
    <t>AOM_000901</t>
  </si>
  <si>
    <t>rearing or housing system</t>
  </si>
  <si>
    <t>free-range system</t>
  </si>
  <si>
    <t>free-range rearing system</t>
  </si>
  <si>
    <t>Free range denotes a method of farming husbandry where the animals, for at least part of the day, can roam freely outdoors, rather than being confined in an enclosure for 24 hours each day. On many farms, the outdoors ranging area is fenced, thereby technically making this an enclosure, however, free range systems usually offer the opportunity for the extensive locomotion and sunlight that is otherwise prevented by indoor housing systems. Free range may apply to meat, eggs or dairy farming. [https://en.wikipedia.org/wiki/Free_range]</t>
  </si>
  <si>
    <t>http://opendata.inra.fr/EOL/EOL_0001619</t>
  </si>
  <si>
    <t>AOM_000902</t>
  </si>
  <si>
    <t>indoor rearing system</t>
  </si>
  <si>
    <t>closed building construction system;closed terrestrial system</t>
  </si>
  <si>
    <t>closed housing system, in thermally insulated buildings with or without forced ventilation</t>
  </si>
  <si>
    <t>http://opendata.inra.fr/EOL/EOL_0001606;http://opendata.inra.fr/EOL/EOL_0001600</t>
  </si>
  <si>
    <t>AOM_000903</t>
  </si>
  <si>
    <t>battery cage system</t>
  </si>
  <si>
    <t>cage system</t>
  </si>
  <si>
    <t>closed housing system including building construction and cage design and placement. The cages can be assembled together. Structure on concrete, wood, etc... with natural light or windowless with a light system, thermally insulated and ventilated or constructed with open sidewalls (windows with jalousie-type curtains)</t>
  </si>
  <si>
    <t>http://opendata.inra.fr/EOL/EOL_0001620</t>
  </si>
  <si>
    <t>AOM_000904</t>
  </si>
  <si>
    <t>enriched cage system</t>
  </si>
  <si>
    <t>housing system where each cage is equipped with perches, laying nest and a sand bath (or equivalent) with litter material.</t>
  </si>
  <si>
    <t>http://opendata.inra.fr/EOL/EOL_0001624</t>
  </si>
  <si>
    <t>AOM_003024</t>
  </si>
  <si>
    <t>crate system</t>
  </si>
  <si>
    <t>digestibility crate system</t>
  </si>
  <si>
    <t>AOM_003023</t>
  </si>
  <si>
    <t>stall system</t>
  </si>
  <si>
    <t>closed housing system where the crates has a standard size and the rear end can be equipped with concrete slats over a deep pit in which slurry and cleaning waters are stored. Feeding systems and drinkers are placed at the front end.</t>
  </si>
  <si>
    <t>http://opendata.inra.fr/EOL/EOL_0001638</t>
  </si>
  <si>
    <t>AOM_000909</t>
  </si>
  <si>
    <t>housing systems where animals have more space (than a cage, stall or crate) or can move around more freely within the building.</t>
  </si>
  <si>
    <t>http://opendata.inra.fr/EOL/EOL_0001625</t>
  </si>
  <si>
    <t>AOM_000910</t>
  </si>
  <si>
    <t>aviary system</t>
  </si>
  <si>
    <t>perchery system</t>
  </si>
  <si>
    <t>housing space is subdivided into different functional areas: feeding and drinking, sleeping and resting, scratch area, egg laying area. The birds can use several house levels.</t>
  </si>
  <si>
    <t>http://opendata.inra.fr/EOL/EOL_0000325</t>
  </si>
  <si>
    <t>AOM_000911</t>
  </si>
  <si>
    <t>shed; free stall system; broiler house;duck house;loose housing;poultry house;shed;turkey house</t>
  </si>
  <si>
    <t>A large closed housing system without partitions and in which animal are allowed to move freely. A farm building used for housing livestock, storing machinery or crops etc.</t>
  </si>
  <si>
    <t>http://opendata.inra.fr/EOL/EOL_0000306;http://opendata.inra.fr/EOL/EOL_0001907</t>
  </si>
  <si>
    <t>AOM_000913</t>
  </si>
  <si>
    <t xml:space="preserve">pen rearing system </t>
  </si>
  <si>
    <t>housing system resulting of subdivisions by partitions or barriers in a building. The pens in this system could have various sizes and contain various number of animals. A small enclosure for livestock, within a house.</t>
  </si>
  <si>
    <t>http://opendata.inra.fr/EOL/EOL_0001636; http://opendata.inra.fr/EOL/EOL_0001902</t>
  </si>
  <si>
    <t>AOM_003025</t>
  </si>
  <si>
    <t>non-cage housing system</t>
  </si>
  <si>
    <t>housing systems where animals have more space or can move around more freely within the building.</t>
  </si>
  <si>
    <t>AOM_000915</t>
  </si>
  <si>
    <t xml:space="preserve">migratory herding system </t>
  </si>
  <si>
    <t>seasonal movement of herds using different remote ecosystem supports (e.g. pasture ground for cattle)</t>
  </si>
  <si>
    <t>http://opendata.inra.fr/EOL/EOL_0001726</t>
  </si>
  <si>
    <t>AOM_000917</t>
  </si>
  <si>
    <t>pastoral nomadism system</t>
  </si>
  <si>
    <t>system where livestock are herded in order to find fresh pastures on which to graze following an irregular pattern of movement</t>
  </si>
  <si>
    <t>http://opendata.inra.fr/EOL/EOL_0001727</t>
  </si>
  <si>
    <t>AOM_000916</t>
  </si>
  <si>
    <t>pastoralism system</t>
  </si>
  <si>
    <t>system where herds are moving in search of fresh pasture and water</t>
  </si>
  <si>
    <t>http://opendata.inra.fr/EOL/EOL_0001728</t>
  </si>
  <si>
    <t>AOM_000918</t>
  </si>
  <si>
    <t>mixed indoor-outdoor</t>
  </si>
  <si>
    <t>daily or seasonal alternation imposed to the animal between the indoor system and the outdoor system</t>
  </si>
  <si>
    <t>http://opendata.inra.fr/EOL/EOL_0001697</t>
  </si>
  <si>
    <t>AOM_003085</t>
  </si>
  <si>
    <t>semi-roofed yard</t>
  </si>
  <si>
    <t>AOM_000919</t>
  </si>
  <si>
    <t>open-front housing system</t>
  </si>
  <si>
    <t>housing system using shed with wind barrier used for insulation and protection against the wind and rain</t>
  </si>
  <si>
    <t>http://opendata.inra.fr/EOL/EOL_0001635</t>
  </si>
  <si>
    <t>AOM_000920</t>
  </si>
  <si>
    <t>outdoor rearing system</t>
  </si>
  <si>
    <t>outside rearing system in fields. Animals are possibly provided with food, water and shelter and have a generous minimum space allowances. Animals are free to move outdoors, there is space but it is physically limited (electric or virtual fence) and subject to climatic conditions.</t>
  </si>
  <si>
    <t>http://opendata.inra.fr/EOL/EOL_0001607;http://opendata.inra.fr/EOL/EOL_0001647</t>
  </si>
  <si>
    <t>AOM_000921</t>
  </si>
  <si>
    <t>feedlot system</t>
  </si>
  <si>
    <t>feed lot system;feed yard system;zero-grazing</t>
  </si>
  <si>
    <t>housing system composed by a confined yard area with watering and feeding facilities where cattle are fed for the purpose of production. They may contain thousands of animals in an array of pens. The soil of this system consists only of land.</t>
  </si>
  <si>
    <t>http://opendata.inra.fr/EOL/EOL_0001707</t>
  </si>
  <si>
    <t>AOM_003050</t>
  </si>
  <si>
    <t>AOM_003022</t>
  </si>
  <si>
    <t>AOM_000850</t>
  </si>
  <si>
    <t>AOM_000851</t>
  </si>
  <si>
    <t>egg production rearing system</t>
  </si>
  <si>
    <t>AOM_000852</t>
  </si>
  <si>
    <t>meat production rearing system</t>
  </si>
  <si>
    <t>AOM_000853</t>
  </si>
  <si>
    <t>milk production rearing system</t>
  </si>
  <si>
    <t>rearing system mainly dedicated to the milk production which may be composed of one or several rearing stage unit</t>
  </si>
  <si>
    <t>http://opendata.inra.fr/EOL/EOL_0001712</t>
  </si>
  <si>
    <t>AOM_000854</t>
  </si>
  <si>
    <t>reproducers production rearing system</t>
  </si>
  <si>
    <t>domesticated reproducers production rearing system</t>
  </si>
  <si>
    <t>domesticated broodstock production</t>
  </si>
  <si>
    <t>system of production dedicated to the production of sexually mature animal using juvenile that come from a farm. This system may be composed of one or several rearing stage unit</t>
  </si>
  <si>
    <t>AOM_000874</t>
  </si>
  <si>
    <t>AOM_000875</t>
  </si>
  <si>
    <t>gestating</t>
  </si>
  <si>
    <t>pregnant females</t>
  </si>
  <si>
    <t>unit of production dedicated to animal in gestating phase which come from the natural environment or produced in a farm</t>
  </si>
  <si>
    <t>http://opendata.inra.fr/EOL/EOL_0001630</t>
  </si>
  <si>
    <t>AOM_000876</t>
  </si>
  <si>
    <t>unit dedicated to the production of animal in growing phase coming from juvenile stage or pregrowing stage. The animal comes from the natural environment or produced in a farm</t>
  </si>
  <si>
    <t>AOM_000877</t>
  </si>
  <si>
    <t>unit dedicated to the production of animal in growing-finishing phase until the slaughtering which come from the natural environment or produced in a farm.</t>
  </si>
  <si>
    <t>AOM_000878</t>
  </si>
  <si>
    <t>unit dedicated to the production of young animal feeding by himself (weaned animal or yolk sac resorption stage) and which can be transfered in pregrowing unit or growing unit. The animal comes from the natural environment or produced in a farm</t>
  </si>
  <si>
    <t>AOM_000879</t>
  </si>
  <si>
    <t>unit dedicated to the production of young animal feeding by himself (weaned animal or yolk sac resorption stage) and which can be transfered in pregrowing unit or growing unit. The animal is initially produced on a farm</t>
  </si>
  <si>
    <t>AOM_000880</t>
  </si>
  <si>
    <t>Wild caugth fingerling production system</t>
  </si>
  <si>
    <t>unit dedicated to the production of young animal feeding by himself (weaned animal or yolk sac resorption stage) and which can be transfered in pregrowing unit or growing unit. The animal is originating from the natural environment</t>
  </si>
  <si>
    <t>AOM_000881</t>
  </si>
  <si>
    <t>lactating</t>
  </si>
  <si>
    <t>unit of production dedicated to milk production</t>
  </si>
  <si>
    <t>http://opendata.inra.fr/EOL/EOL_0001633</t>
  </si>
  <si>
    <t>AOM_000882</t>
  </si>
  <si>
    <t>laying hens</t>
  </si>
  <si>
    <t>unit of production dedicated to hens which produced eggs</t>
  </si>
  <si>
    <t>http://opendata.inra.fr/EOL/EOL_0001641</t>
  </si>
  <si>
    <t>AOM_000883</t>
  </si>
  <si>
    <t>goatling production unit;duckling production unit;larval production unit;chick production unit;calf production system;fish fry production unit;piglet production unit;lamb production unit</t>
  </si>
  <si>
    <t>unit dedicated to the production of newborn animal before weaning (mammal) or until hatching (fish, chicken)</t>
  </si>
  <si>
    <t>AOM_000884</t>
  </si>
  <si>
    <t>pre-growout rearing unit</t>
  </si>
  <si>
    <t>AOM_000922</t>
  </si>
  <si>
    <t>housing structure with partially or totally access to outdoors, an area with natural light (courtyard, pasture)</t>
  </si>
  <si>
    <t>AOM_000923</t>
  </si>
  <si>
    <t>AOM_000924</t>
  </si>
  <si>
    <t>AOM_000925</t>
  </si>
  <si>
    <t>AOM_000926</t>
  </si>
  <si>
    <t>AOM_000927</t>
  </si>
  <si>
    <t>AOM_000106</t>
  </si>
  <si>
    <t>Management</t>
  </si>
  <si>
    <t>AOM_000107</t>
  </si>
  <si>
    <t>Livestock Management</t>
  </si>
  <si>
    <t>Livestock management refers to the comprehensive set of practices and procedures employed in the care, breeding, feeding, and overall well-being of domesticated animals raised for agricultural purposes. (HV GPT4)</t>
  </si>
  <si>
    <t>ERA</t>
  </si>
  <si>
    <t>AOM_000356</t>
  </si>
  <si>
    <t>Animal Growth Promotant</t>
  </si>
  <si>
    <t>Substances that are administered to farmed animals to improve productivity by promoting weight gain, increasing muscle mass, limiting fat deposition, reducing feed consumption, and reducing waste production.</t>
  </si>
  <si>
    <t>http://purl.obolibrary.org/obo/CHEBI_82655</t>
  </si>
  <si>
    <t>AOM_000170</t>
  </si>
  <si>
    <t>Experimental Practice</t>
  </si>
  <si>
    <t>AOM_000328</t>
  </si>
  <si>
    <t>Feed Characteristic</t>
  </si>
  <si>
    <t>any measurable, observable or declared characteristic related to elements or set of elements, with nutritional purposes</t>
  </si>
  <si>
    <t>http://opendata.inra.fr/EOL/EOL_0000065</t>
  </si>
  <si>
    <t>AOM_000196</t>
  </si>
  <si>
    <t>Feed Chemical Composition</t>
  </si>
  <si>
    <t>Any measurable characteristics related to the proportion of chemical components in feed.</t>
  </si>
  <si>
    <t>http://opendata.inra.fr/EOL/EOL_0000066</t>
  </si>
  <si>
    <t>AOM_000197</t>
  </si>
  <si>
    <t>Acid Detergent Fibre (ADF)</t>
  </si>
  <si>
    <t>Any measurable characteristic related to the concentration of lignocellulosic fraction of vegetal cell wall components in food (EOL).</t>
  </si>
  <si>
    <t>http:/opendata.inra.fr/EOL/EOL_0000115</t>
  </si>
  <si>
    <t>http://aims.fao.org/aos/agrovoc/c_7fb85d63</t>
  </si>
  <si>
    <t>DC.ADF</t>
  </si>
  <si>
    <t>http://opendata.inra.fr/EOL/EOL_0000115</t>
  </si>
  <si>
    <t>AOM_000198</t>
  </si>
  <si>
    <t>Acid Detergent Lignin (ADL)</t>
  </si>
  <si>
    <t>Any measurable characteristic related to the concentration of food lignin of vegetal cell wall components. Source: EOL</t>
  </si>
  <si>
    <t>http:/opendata.inra.fr/EOL/EOL_0000116</t>
  </si>
  <si>
    <t>DC.ADL</t>
  </si>
  <si>
    <t>http://opendata.inra.fr/EOL/EOL_0000116</t>
  </si>
  <si>
    <t>AOM_000199</t>
  </si>
  <si>
    <t>Amino Acids</t>
  </si>
  <si>
    <t>any measurable characteristic related to the concentration of amino acids (CHEBI:33709) in food.</t>
  </si>
  <si>
    <t>AOM_000200</t>
  </si>
  <si>
    <t>alanine</t>
  </si>
  <si>
    <t>any measurable characteristic related to the concentration of alanine (CHEBI:16449) in food. It could be declared by the manufacturer</t>
  </si>
  <si>
    <t>http:/opendata.inra.fr/EOL/EOL_0000145</t>
  </si>
  <si>
    <t>AOM_000201</t>
  </si>
  <si>
    <t>arginine</t>
  </si>
  <si>
    <t>any measurable characteristic related to the concentration of arginine (CHEBI:29016) in feed. It could be declared by the manufacturer</t>
  </si>
  <si>
    <t>http:/opendata.inra.fr/EOL/EOL_0000146</t>
  </si>
  <si>
    <t>AOM_000202</t>
  </si>
  <si>
    <t>asparagine</t>
  </si>
  <si>
    <t>any measurable characteristic related to the concentration of asparagine (CHEBI:22653) in feed. It could be declared by the manufacturer</t>
  </si>
  <si>
    <t>http:/opendata.inra.fr/EOL/EOL_0000143</t>
  </si>
  <si>
    <t>AOM_000203</t>
  </si>
  <si>
    <t>aspartate</t>
  </si>
  <si>
    <t>any measurable characteristic related to the concentration of aspartic acid (CHEBI:22660) in feed. It could be declared by the manufacturer</t>
  </si>
  <si>
    <t>http:/opendata.inra.fr/EOL/EOL_0000144</t>
  </si>
  <si>
    <t>AOM_000204</t>
  </si>
  <si>
    <t>cysteine</t>
  </si>
  <si>
    <t>any measurable characteristic related to the concentration of cysteine (CHEBI:15356) in feed. It could be declared by the manufacturer</t>
  </si>
  <si>
    <t>http:/opendata.inra.fr/EOL/EOL_0000147</t>
  </si>
  <si>
    <t>AOM_000205</t>
  </si>
  <si>
    <t>essential amino acid</t>
  </si>
  <si>
    <t>any measurable characteristic related to the concentration the sum of amino acids that cannot be synthetised by the animal</t>
  </si>
  <si>
    <t>http:/opendata.inra.fr/EOL/EOL_0000130</t>
  </si>
  <si>
    <t>AOM_000206</t>
  </si>
  <si>
    <t>free amino acid</t>
  </si>
  <si>
    <t>the sum of the concentration of amino acids that are not linked together or to proteins in feed</t>
  </si>
  <si>
    <t>http:/opendata.inra.fr/EOL/EOL_0001695</t>
  </si>
  <si>
    <t>AOM_000207</t>
  </si>
  <si>
    <t>glutamate</t>
  </si>
  <si>
    <t>any measurable characteristic related to the concentration of glutamic acid (CHEBI:18237) in feed. It could be declared by the manufacturer</t>
  </si>
  <si>
    <t>http:/opendata.inra.fr/EOL/EOL_0000148</t>
  </si>
  <si>
    <t>AOM_000208</t>
  </si>
  <si>
    <t>glycine</t>
  </si>
  <si>
    <t>any measurable characteristic related to the concentration of glycine (CHEBI:15428) in feed</t>
  </si>
  <si>
    <t>http:/opendata.inra.fr/EOL/EOL_0000141</t>
  </si>
  <si>
    <t>AOM_000209</t>
  </si>
  <si>
    <t>histidine</t>
  </si>
  <si>
    <t>any measurable characteristic related to the concentration of histidine (CHEBI:27570) in feed. It could be declared by the manufacturer</t>
  </si>
  <si>
    <t>http:/opendata.inra.fr/EOL/EOL_0000140</t>
  </si>
  <si>
    <t>AOM_000210</t>
  </si>
  <si>
    <t>isoleucine</t>
  </si>
  <si>
    <t>any measurable characteristic related to the concentration of isoleucine (CHEBI:24898) in feed. It could be declared by the manufacturer</t>
  </si>
  <si>
    <t>http:/opendata.inra.fr/EOL/EOL_0000139</t>
  </si>
  <si>
    <t>AOM_000211</t>
  </si>
  <si>
    <t>leucine</t>
  </si>
  <si>
    <t>any measurable characteristic related to the concentration of leucine (CHEBI:25017) in feed. It could be declared by the manufacturer</t>
  </si>
  <si>
    <t>http:/opendata.inra.fr/EOL/EOL_0000138</t>
  </si>
  <si>
    <t>AOM_000212</t>
  </si>
  <si>
    <t>lysine</t>
  </si>
  <si>
    <t>any measurable characteristic related to the concentration of lysine (CHEBI:25094) in feed. It could be declared by the manufacturer</t>
  </si>
  <si>
    <t>http:/opendata.inra.fr/EOL/EOL_0000137</t>
  </si>
  <si>
    <t>AOM_000213</t>
  </si>
  <si>
    <t>methionine</t>
  </si>
  <si>
    <t>any measurable characteristic related to the concentration of methionine (CHEBI:16811) in feed. It could be declared by the manufacturer</t>
  </si>
  <si>
    <t>http:/opendata.inra.fr/EOL/EOL_0000136</t>
  </si>
  <si>
    <t>AOM_000214</t>
  </si>
  <si>
    <t>non essential amino acid</t>
  </si>
  <si>
    <t>any measurable characteristic related to the concentration in feed of amino acids that can be synthetised by the animal</t>
  </si>
  <si>
    <t>http:/opendata.inra.fr/EOL/EOL_0000131</t>
  </si>
  <si>
    <t>AOM_000215</t>
  </si>
  <si>
    <t>phenylalanine</t>
  </si>
  <si>
    <t>any measurable characteristic related to the concentration of phenylalanine (CHEBI:28044) in feed. It could be declared by the manufacturer</t>
  </si>
  <si>
    <t>http:/opendata.inra.fr/EOL/EOL_0000135</t>
  </si>
  <si>
    <t>AOM_000216</t>
  </si>
  <si>
    <t>proline</t>
  </si>
  <si>
    <t>any measurable characteristic related to the concentration of proline (CHEBI:26271) in feed. It could be declared by the manufacturer</t>
  </si>
  <si>
    <t>http:/opendata.inra.fr/EOL/EOL_0000134</t>
  </si>
  <si>
    <t>AOM_000217</t>
  </si>
  <si>
    <t>protein bound amino acid</t>
  </si>
  <si>
    <t>the concentration of amino acids that are linked to proteins in feed</t>
  </si>
  <si>
    <t>http:/opendata.inra.fr/EOL/EOL_0001696</t>
  </si>
  <si>
    <t>AOM_000218</t>
  </si>
  <si>
    <t>serine</t>
  </si>
  <si>
    <t>any measurable characteristic related to the concentration of serine (CHEBI:17822) in feed. It could be declared by the manufacturer</t>
  </si>
  <si>
    <t>http:/opendata.inra.fr/EOL/EOL_0000133</t>
  </si>
  <si>
    <t>AOM_000219</t>
  </si>
  <si>
    <t>threonine</t>
  </si>
  <si>
    <t>any measurable characteristic related to the concentration of threonine (CHEBI:26986) in feed. It could be declared by the manufacturer</t>
  </si>
  <si>
    <t>http:/opendata.inra.fr/EOL/EOL_0000126</t>
  </si>
  <si>
    <t>AOM_000220</t>
  </si>
  <si>
    <t>total amino acids</t>
  </si>
  <si>
    <t>any measurable characteristic related to the sum of the concentrations of amino acid (CHEBI: 33709) in feed. It could be declared by the manufacturer_x000D_</t>
  </si>
  <si>
    <t>http:/opendata.inra.fr/EOL/EOL_0000125_x000D_</t>
  </si>
  <si>
    <t>AOM_000221</t>
  </si>
  <si>
    <t>tryptophan</t>
  </si>
  <si>
    <t>any measurable characteristic related to the concentration of tryptophan (CHEBI:27897) in feed. It could be declared by the manufacturer</t>
  </si>
  <si>
    <t>http:/opendata.inra.fr/EOL/EOL_0000127</t>
  </si>
  <si>
    <t>AOM_000222</t>
  </si>
  <si>
    <t>tyrosine</t>
  </si>
  <si>
    <t>any measurable characteristic related to the concentration of tyrosine (CHEBI:18186) in feed. It could be declared by the manufacturer</t>
  </si>
  <si>
    <t>http:/opendata.inra.fr/EOL/EOL_0000128</t>
  </si>
  <si>
    <t>AOM_000223</t>
  </si>
  <si>
    <t>valine</t>
  </si>
  <si>
    <t>any measurable characteristic related to the concentration of valine (CHEBI:27266) in feed. It could be declared by the manufacturer</t>
  </si>
  <si>
    <t>http:/opendata.inra.fr/EOL/EOL_0000129</t>
  </si>
  <si>
    <t>AOM_000225</t>
  </si>
  <si>
    <t>any measurable characteristic related to the concentration of ammonia (CHEBI:16134) in feed_x000D_</t>
  </si>
  <si>
    <t>http:/opendata.inra.fr/EOL/EOL_0000150_x000D_</t>
  </si>
  <si>
    <t>AOM_000226</t>
  </si>
  <si>
    <t>Ash remaining after incineration, a rough approximation of mineral matter. Source: Feedipedia</t>
  </si>
  <si>
    <t>http:/opendata.inra.fr/EOL/EOL_0000162</t>
  </si>
  <si>
    <t>http://aims.fao.org/aos/agrovoc/c_665</t>
  </si>
  <si>
    <t>DC.Ash</t>
  </si>
  <si>
    <t>AOM_000228</t>
  </si>
  <si>
    <t>Carbohydrate</t>
  </si>
  <si>
    <t>any measurable or observable characteristics related to the concentration of carbohydrate (CHEBI:16646) in feed_x000D_</t>
  </si>
  <si>
    <t>http:/opendata.inra.fr/EOL/EOL_0000331_x000D_</t>
  </si>
  <si>
    <t>AOM_000229</t>
  </si>
  <si>
    <t>Carbon</t>
  </si>
  <si>
    <t xml:space="preserve">any measurable or observable characteristics related to the concentration of carbon in feed
</t>
  </si>
  <si>
    <t>DC.Carbon</t>
  </si>
  <si>
    <t>AOM_000230</t>
  </si>
  <si>
    <t>Carbon:Nitrogen (C/N) Ratio</t>
  </si>
  <si>
    <t>Any measurable or observable characteristic related to ratio between the content of carbon and the content of nitrogen of the soil. Source: EOL</t>
  </si>
  <si>
    <t>http://opendata.inra.fr/EOL/EOL_0001809</t>
  </si>
  <si>
    <t>DC.CN</t>
  </si>
  <si>
    <t>AOM_000231</t>
  </si>
  <si>
    <t>Celluose</t>
  </si>
  <si>
    <t>Any measurable or observable characteristics related to the concentration of cellulose (NCIT:C68491) in feed. Cellulose is a complex carbohydrate and the primary structural component of plant cell walls. In animal feeds, cellulose serves as a source of dietary fiber and is particularly important for ruminants, as it is broken down by microbial fermentation in the rumen, providing energy to the animal. (HV GPT4)</t>
  </si>
  <si>
    <t>DC.Cellu</t>
  </si>
  <si>
    <t>AOM_000232</t>
  </si>
  <si>
    <t>Chlore</t>
  </si>
  <si>
    <t>Chlorine</t>
  </si>
  <si>
    <t xml:space="preserve">any measurable characteristic related to the concentration of chlore (CHEBI:23116) in feed
</t>
  </si>
  <si>
    <t>http:/opendata.inra.fr/EOL/EOL_0001694</t>
  </si>
  <si>
    <t>AOM_000233</t>
  </si>
  <si>
    <t>Choline</t>
  </si>
  <si>
    <t>any measurable characteristics related to the concentration of choline (CHEBI:15354) in feed</t>
  </si>
  <si>
    <t>http:/opendata.inra.fr/EOL/EOL_0000362_x000D_</t>
  </si>
  <si>
    <t>AOM_000235</t>
  </si>
  <si>
    <t>Condensed Tannins</t>
  </si>
  <si>
    <t>Proanthocyanidins</t>
  </si>
  <si>
    <t>Condensed tannins, also known as proanthocyanidins (CHEBI:26267), are a group of naturally occurring polyphenolic compounds found in various plant-based feed ingredients. They can form complexes with proteins, carbohydrates, and other dietary components, influencing the palatability, digestibility, and overall nutritional value of animal feeds. While moderate levels of condensed tannins may have beneficial effects, such as reducing gastrointestinal parasites or improving protein utilization, excessive amounts can negatively impact feed intake, nutrient absorption, and animal performance. (HV GPT4)</t>
  </si>
  <si>
    <t>AOM_000237</t>
  </si>
  <si>
    <t>Crude Fat</t>
  </si>
  <si>
    <t>Crude Lipid;Total Extractable Lipids;Total Extractable Fat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</si>
  <si>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
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</si>
  <si>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http://aims.fao.org/aos/agrovoc/c_32416</t>
  </si>
  <si>
    <t>DC.Cfat</t>
  </si>
  <si>
    <t>AOM_000238</t>
  </si>
  <si>
    <t>Crude Fibre</t>
  </si>
  <si>
    <t>A measurement of fibre content. Also known as Weende cellulose, crude fibre is the insoluble residue of an acid hydrolysis followed by an alkaline one. This residue contains true cellulose and insoluble lignin. It is also used to assess hair, hoof or feather residues in animal by-products. Even though the more accurate Van Soest analysis has superseded it since the 1970s, the analysis of crude fibre remains common in feed laboratories. Source: Feedipedia</t>
  </si>
  <si>
    <t>http://opendata.inra.fr/EOL/EOL_0000117</t>
  </si>
  <si>
    <t>http://aims.fao.org/aos/agrovoc/c_330618</t>
  </si>
  <si>
    <t>DC.CFibre</t>
  </si>
  <si>
    <t>https://www.feedipedia.org/node/8330</t>
  </si>
  <si>
    <t>AOM_000239</t>
  </si>
  <si>
    <t>Crude Protein</t>
  </si>
  <si>
    <t>A measurement of protein content. In animal feeds, crude protein is calculated as mineral nitrogen x 6.25 (the assumption is that proteins of typical animal feeds contain 16% nitrogen in average). The mineral nitrogen value is obtained by the Kjeldahl method, or by a method giving similar results after correction, such as the Dumas method. Source: Feedipedia</t>
  </si>
  <si>
    <t>http://www.cropontology.org/rdf/CO_345:0000016</t>
  </si>
  <si>
    <t>http://aims.fao.org/aos/agrovoc/c_330614</t>
  </si>
  <si>
    <t>DC.CP</t>
  </si>
  <si>
    <t>https://www.feedipedia.org/node/8329</t>
  </si>
  <si>
    <t>AOM_000240</t>
  </si>
  <si>
    <t>http:/opendata.inra.fr/EOL/EOL_0000067</t>
  </si>
  <si>
    <t>DC.DM</t>
  </si>
  <si>
    <t>https://www.feedipedia.org/node/8331</t>
  </si>
  <si>
    <t>AOM_000244</t>
  </si>
  <si>
    <t>Energy Content</t>
  </si>
  <si>
    <t>Higher Level</t>
  </si>
  <si>
    <t>AOM_000241</t>
  </si>
  <si>
    <t>Gross Energy (GE)</t>
  </si>
  <si>
    <t>any measurable characteristic related to the amount of heat produced after complete combustion of feed</t>
  </si>
  <si>
    <t>http:/opendata.inra.fr/EOL/EOL_0000164_x000D_</t>
  </si>
  <si>
    <t>DC.GE</t>
  </si>
  <si>
    <t>AOM_000242</t>
  </si>
  <si>
    <t>Metabolizable Energy (ME)</t>
  </si>
  <si>
    <t>Metabolizable energy. Difference between the gross energy in the feed and the gross energy in the faeces, urines and gasses, not corrected for N retention. Source: Feedipedia</t>
  </si>
  <si>
    <t>http:/opendata.inra.fr/EOL/EOL_0001934</t>
  </si>
  <si>
    <t>http://aims.fao.org/aos/agrovoc/c_10613</t>
  </si>
  <si>
    <t>DC.ME</t>
  </si>
  <si>
    <t>https://www.feedipedia.org/node/8729</t>
  </si>
  <si>
    <t>AOM_000243</t>
  </si>
  <si>
    <t>Net Energy (NE)</t>
  </si>
  <si>
    <t>any measurable or observable characteristics related to feed net energy content</t>
  </si>
  <si>
    <t>http:/opendata.inra.fr/EOL/EOL_0001935</t>
  </si>
  <si>
    <t>DC.NE</t>
  </si>
  <si>
    <t>AOM_000245</t>
  </si>
  <si>
    <t>Ether Extract (EE)</t>
  </si>
  <si>
    <t>Crude fat, extracted by diethyl ether or petroleum ether, usually without prior hydrolysis. Source: Feedipedia</t>
  </si>
  <si>
    <t>https://www.feedipedia.org/node/8332</t>
  </si>
  <si>
    <t>DC.EE</t>
  </si>
  <si>
    <t>AOM_000246</t>
  </si>
  <si>
    <t>Fatty Acids (FA)</t>
  </si>
  <si>
    <t>any measurable characteristic related to the concentration of fatty acid (CHEBI:35366) in feed. It could be declared by the manufacturer_x000D_</t>
  </si>
  <si>
    <t>http:/opendata.inra.fr/EOL/EOL_0001454_x000D_</t>
  </si>
  <si>
    <t>DC.FatAcid</t>
  </si>
  <si>
    <t>AOM_000247</t>
  </si>
  <si>
    <t>Feed Lactate</t>
  </si>
  <si>
    <t>any measurable characteristics related to the concentration of lactate (CHEBI:24996) in feed_x000D_</t>
  </si>
  <si>
    <t>http:/opendata.inra.fr/EOL/EOL_0000363_x000D_</t>
  </si>
  <si>
    <t>AOM_000248</t>
  </si>
  <si>
    <t>Hemicellulose</t>
  </si>
  <si>
    <t>Any measurable or observable characteristics related to the concentration of hemicellulose (CHEBI:61266) in feed. Hemicellulose is a heterogeneous group of polysaccharides found in plant cell walls. In animal feeds, hemicellulose contributes to dietary fiber and is more easily broken down than cellulose, making it a source of fermentable carbohydrates for ruminants and other animals with specialized digestive systems. (HV GPT4)</t>
  </si>
  <si>
    <t>DC.Hemicell</t>
  </si>
  <si>
    <t>AOM_000249</t>
  </si>
  <si>
    <t>Insoluble Fibre</t>
  </si>
  <si>
    <t>any measurable characteristics related to food fibre insoluble in water_x000D_</t>
  </si>
  <si>
    <t>http:/opendata.inra.fr/EOL/EOL_0001479_x000D_</t>
  </si>
  <si>
    <t>AOM_000252</t>
  </si>
  <si>
    <t>Lignin</t>
  </si>
  <si>
    <t>Any measurable or observable characteristics related to the concentration of lignin (CHEBI:6457) in feed. Lignin is a complex organic polymer and a major structural component of plant cell walls. It provides rigidity and strength to plants, but in animal feeds, it is considered an anti-nutritional factor due to its indigestibility, reducing overall feed quality and nutrient availability. (HV GPT4)</t>
  </si>
  <si>
    <t>DC.Lignin</t>
  </si>
  <si>
    <t>AOM_000190</t>
  </si>
  <si>
    <t>Measurement Method</t>
  </si>
  <si>
    <t>AOM_000187</t>
  </si>
  <si>
    <t>AOM_000188</t>
  </si>
  <si>
    <t>AOM_000189</t>
  </si>
  <si>
    <t>AOM_000255</t>
  </si>
  <si>
    <t>Microbial Nitrogen</t>
  </si>
  <si>
    <t>any measurable characteristic related to the concentration of nitrogen (CHEBI:29351)originating from microbs in feed. It could be declared by the manufacturer_x000D_</t>
  </si>
  <si>
    <t>https:/opendata.inra.fr/EOL/page/EOL_0000149_x000D_</t>
  </si>
  <si>
    <t>AOM_000227</t>
  </si>
  <si>
    <t>Minerals</t>
  </si>
  <si>
    <t>Any measurable characteristic related to the concentration of calcium in feed. Source: EOL</t>
  </si>
  <si>
    <t>http://opendata.inra.fr/EOL/EOL_0000162</t>
  </si>
  <si>
    <t>https://agrovoc.fao.org/browse/agrovoc/en/page/c_4848</t>
  </si>
  <si>
    <t>DC.Calcium</t>
  </si>
  <si>
    <t>AOM_000234</t>
  </si>
  <si>
    <t>any measurable characteristic related to the concentration of cobalt (CHEBI:27638) in feed_x000D_</t>
  </si>
  <si>
    <t>http:/opendata.inra.fr/EOL/EOL_0000153_x000D_</t>
  </si>
  <si>
    <t>AOM_000236</t>
  </si>
  <si>
    <t>any measurable characteristic related to the concentration of copper (CHEBI:28694) in food</t>
  </si>
  <si>
    <t>http:/opendata.inra.fr/EOL/EOL_0000158</t>
  </si>
  <si>
    <t>DC.Ctannins</t>
  </si>
  <si>
    <t>AOM_000250</t>
  </si>
  <si>
    <t>Iodine</t>
  </si>
  <si>
    <t xml:space="preserve">any measurable characteristic related to the concentration of iodine (CHEBI:24859) in fee_x000D_
</t>
  </si>
  <si>
    <t>http:/opendata.inra.fr/EOL/EOL_0000155</t>
  </si>
  <si>
    <t>AOM_000251</t>
  </si>
  <si>
    <t>any measurable characteristic related to the concentration of iron (CHEBI:18248) in feed</t>
  </si>
  <si>
    <t>http:/opendata.inra.fr/EOL/EOL_0000157_x000D_</t>
  </si>
  <si>
    <t>AOM_002210</t>
  </si>
  <si>
    <t>Lead</t>
  </si>
  <si>
    <t>AOM_000253</t>
  </si>
  <si>
    <t xml:space="preserve">any measurable characteristic related to the concentration of magnesium (CHEBI:33974) in feeds
</t>
  </si>
  <si>
    <t xml:space="preserve">http:/opendata.inra.fr/EOL/EOL_000169_x000D_
</t>
  </si>
  <si>
    <t>AOM_000254</t>
  </si>
  <si>
    <t>any measurable characteristic related to the concentration of manganese (CHEBI:18291) in feed_x000D_</t>
  </si>
  <si>
    <t>http:/opendata.inra.fr/EOL/EOL_0000154_x000D_</t>
  </si>
  <si>
    <t>AOM_000264</t>
  </si>
  <si>
    <t>Phosphorus</t>
  </si>
  <si>
    <t>Any measurable characteristic related to the concentration of phosphorus in feed. Source: EOL</t>
  </si>
  <si>
    <t>http://opendata.inra.fr/EOL/EOL_0000161</t>
  </si>
  <si>
    <t>DC.Phos</t>
  </si>
  <si>
    <t>AOM_000265</t>
  </si>
  <si>
    <t>Potassium</t>
  </si>
  <si>
    <t>any measurable characteristic related to the concentration of potassium (CHEBI:26216) in feed</t>
  </si>
  <si>
    <t xml:space="preserve">http:/opendata.inra.fr/EOL/EOL_0001693_x000D_
</t>
  </si>
  <si>
    <t>AOM_000266</t>
  </si>
  <si>
    <t>Selenium</t>
  </si>
  <si>
    <t xml:space="preserve">any measurable characteristic related to the concentration of selenium (CHEBI:27568) in feed_x000D_
</t>
  </si>
  <si>
    <t>http:/opendata.inra.fr/EOL/EOL_0000159</t>
  </si>
  <si>
    <t>AOM_002299</t>
  </si>
  <si>
    <t>Sodium</t>
  </si>
  <si>
    <t xml:space="preserve">any measurable characteristic related to the concentration of sodium  in feed
</t>
  </si>
  <si>
    <t>AOM_000284</t>
  </si>
  <si>
    <t>any measurable characteristic related to the concentration of zinc (CHEBI:27363) in feed</t>
  </si>
  <si>
    <t>http:/opendata.inra.fr/EOL/EOL_0000156</t>
  </si>
  <si>
    <t>AOM_000256</t>
  </si>
  <si>
    <t>Moisture</t>
  </si>
  <si>
    <t>Water Content</t>
  </si>
  <si>
    <t>any measurable characteristic related to the concentration of water (CHEBI:15377) in feed_x000D_</t>
  </si>
  <si>
    <t>http:/opendata.inra.fr/EOL/EOL_0000163</t>
  </si>
  <si>
    <t>http://aims.fao.org/aos/agrovoc/c_4886</t>
  </si>
  <si>
    <t>DC.Moisture</t>
  </si>
  <si>
    <t>AOM_000257</t>
  </si>
  <si>
    <t>Neutral Detergent Fibre (NDF)</t>
  </si>
  <si>
    <t>Any measurable characteristic related to the concentration of cellulosic, hemicellulosic and lignin fractions of vegetal cell wall components in food. It could be declared by the manufacturer. Source: EOL</t>
  </si>
  <si>
    <t>http://opendata.inra.fr/EOL/EOL_0000172</t>
  </si>
  <si>
    <t>http://aims.fao.org/aos/agrovoc/c_806be3ed</t>
  </si>
  <si>
    <t>DC.NDF</t>
  </si>
  <si>
    <t>AOM_000258</t>
  </si>
  <si>
    <t>Neutral Detergent Solubles (NDS)</t>
  </si>
  <si>
    <t>NDS refers to the soluble components of animal feeds that are extracted using a neutral detergent solution. These solubles include proteins, sugars, starches, and lipids, representing the more readily digestible and available nutrients in the feed.  (HV GPT4)</t>
  </si>
  <si>
    <t>DC.NDS</t>
  </si>
  <si>
    <t>AOM_000259</t>
  </si>
  <si>
    <t>Nitrogen</t>
  </si>
  <si>
    <t>Any measurable characteristic related to the concentration of nitrogen in feed. It could be declared by the manufacturer. Source: EOL</t>
  </si>
  <si>
    <t>http://opendata.inra.fr/EOL/EOL_0000149</t>
  </si>
  <si>
    <t>DC.N</t>
  </si>
  <si>
    <t>AOM_000260</t>
  </si>
  <si>
    <t>Nitrogen Free Extracts (NFE)</t>
  </si>
  <si>
    <t>Nitrogen Free Extracts (NFE) is an estimate of the readily available carbohydrate content of animal feeds, calculated by subtracting the percentages of crude protein, crude fat, crude fiber, and ash from 100. NFE primarily includes sugars and starches, which provide energy for animal metabolism. (HV GPT4)</t>
  </si>
  <si>
    <t>DC.NFE</t>
  </si>
  <si>
    <t>AOM_002555</t>
  </si>
  <si>
    <t>Non-Fibrous Carbohydrates (NFC)</t>
  </si>
  <si>
    <t>AOM_000261</t>
  </si>
  <si>
    <t>Organic Matter</t>
  </si>
  <si>
    <t xml:space="preserve">any measurable characteristic related to the concentration of dry matter minus ash in food. It could be declared by the manufacture_x000D_
</t>
  </si>
  <si>
    <t>http:/opendata.inra.fr/EOL/EOL_0000068</t>
  </si>
  <si>
    <t>DC.OM</t>
  </si>
  <si>
    <t>AOM_002211</t>
  </si>
  <si>
    <t>Oxalate</t>
  </si>
  <si>
    <t>AOM_000262</t>
  </si>
  <si>
    <t>Pectin</t>
  </si>
  <si>
    <t xml:space="preserve">any measurable characteristic related to the concentration of pectin (CHEBI:17309) in food_x000D_
</t>
  </si>
  <si>
    <t>http:/opendata.inra.fr/EOL/EOL_0000121_x000D_</t>
  </si>
  <si>
    <t>AOM_000263</t>
  </si>
  <si>
    <t>Phospholipid</t>
  </si>
  <si>
    <t>any measurable characteristic related to the concentration of phospholipid (CHEBI:16247) in feed. It could be declared by the manufacturer_x000D_</t>
  </si>
  <si>
    <t>http:/opendata.inra.fr/EOL/EOL_0000083_x000D_</t>
  </si>
  <si>
    <t>AOM_002214</t>
  </si>
  <si>
    <t>Phytate</t>
  </si>
  <si>
    <t>AOM_002212</t>
  </si>
  <si>
    <t>Saponin</t>
  </si>
  <si>
    <t>AOM_000267</t>
  </si>
  <si>
    <t>Soluable Fibre</t>
  </si>
  <si>
    <t xml:space="preserve">any measurable characteristics related to food fibre soluble in water
</t>
  </si>
  <si>
    <t>http:/opendata.inra.fr/EOL/EOL_0001478_x000D_</t>
  </si>
  <si>
    <t>AOM_000268</t>
  </si>
  <si>
    <t>Tannins</t>
  </si>
  <si>
    <t>Any measurable characteristics related to tannins (CHEBI:26848) in feed. Tannins are a diverse group of water-soluble polyphenolic compounds found in various plant-based feed materials. They can bind to proteins, carbohydrates, and other dietary components, impacting feed palatability, digestibility, and nutrient availability. While moderate levels of tannins can have beneficial effects, excessive amounts can negatively affect animal health and performance. (HV GPT4)</t>
  </si>
  <si>
    <t>DC.Tannins</t>
  </si>
  <si>
    <t>AOM_000269</t>
  </si>
  <si>
    <t>Total Lipid</t>
  </si>
  <si>
    <t xml:space="preserve">any measurable characteristic related to the concentration of total lipid (CHEBI:18059) in feed: cholesterol, fatty acids, phospholipids, triglycerides. It could be declared by the manufacturer
</t>
  </si>
  <si>
    <t>http:/opendata.inra.fr/EOL/EOL_0000082_x000D_</t>
  </si>
  <si>
    <t>AOM_000270</t>
  </si>
  <si>
    <t>Total Phenols</t>
  </si>
  <si>
    <t>Any measurable characteristic related to the sum of phenols (CHEBI:15882) in feed. Total phenols represent the collective amount of phenolic compounds, including tannins, present in animal feeds. Phenolic compounds are secondary metabolites in plants and may possess antioxidant properties. The total phenol content can influence the nutritional quality, palatability, and digestibility of feedstuffs, as well as potentially exerting various physiological effects on the animals consuming th</t>
  </si>
  <si>
    <t>DC.Phenol</t>
  </si>
  <si>
    <t>AOM_000271</t>
  </si>
  <si>
    <t>Triglyceride</t>
  </si>
  <si>
    <t>any measurable characteristic related to the concentration of tryglyceride (CHEBI:17855) in feed. It could be declared by the manufacturer_x000D_</t>
  </si>
  <si>
    <t>http:/opendata.inra.fr/EOL/EOL_0000085_x000D_</t>
  </si>
  <si>
    <t>AOM_000283</t>
  </si>
  <si>
    <t>Vitamins</t>
  </si>
  <si>
    <t>any measurable characteristic related to the concentration of vitamin (CHEBI:33229) in feed</t>
  </si>
  <si>
    <t>http:/opendata.inra.fr/EOL/EOL_0000069</t>
  </si>
  <si>
    <t>AOM_000272</t>
  </si>
  <si>
    <t>Vitamin A</t>
  </si>
  <si>
    <t>any measurable characteristic related to the concentration of retinol (CHEBI:50211) in food</t>
  </si>
  <si>
    <t>http:/opendata.inra.fr/EOL/EOL_0000070</t>
  </si>
  <si>
    <t>AOM_000273</t>
  </si>
  <si>
    <t>Vitamin B1</t>
  </si>
  <si>
    <t>any measurable characteristic related to the concentration of thiamine (CHEBI:26948) in food</t>
  </si>
  <si>
    <t>http:/opendata.inra.fr/EOL/EOL_0000076</t>
  </si>
  <si>
    <t>AOM_000274</t>
  </si>
  <si>
    <t>Vitamin B12</t>
  </si>
  <si>
    <t>any measurable characteristic related to the concentration of cobalamin (CHEBI:30411) in food</t>
  </si>
  <si>
    <t>http:/opendata.inra.fr/EOL/EOL_0000075</t>
  </si>
  <si>
    <t>AOM_000275</t>
  </si>
  <si>
    <t>Vitamin B2</t>
  </si>
  <si>
    <t>any measurable characteristic related to the concentration of riboflavin (CHEBI:17015) in food</t>
  </si>
  <si>
    <t>http:/opendata.inra.fr/EOL/EOL_0000079</t>
  </si>
  <si>
    <t>AOM_002213</t>
  </si>
  <si>
    <t>AOM_000276</t>
  </si>
  <si>
    <t>Vitamin B6</t>
  </si>
  <si>
    <t>any measurable characteristic related to the concentration of B6 vitamin (CHEBI:27306) in food</t>
  </si>
  <si>
    <t>http:/opendata.inra.fr/EOL/EOL_0000078</t>
  </si>
  <si>
    <t>AOM_000277</t>
  </si>
  <si>
    <t>Vitamin B8</t>
  </si>
  <si>
    <t>any measurable characteristic related to the concentration of biotin (CHEBI:15956 ) in food</t>
  </si>
  <si>
    <t>http:/opendata.inra.fr/EOL/EOL_0000073</t>
  </si>
  <si>
    <t>AOM_000278</t>
  </si>
  <si>
    <t>Vitamin B9</t>
  </si>
  <si>
    <t>any measurable characteristic related to the concentration of the folic acid (CHEBI:27470, C19H19N7O6 (isomeres)) in food</t>
  </si>
  <si>
    <t>http:/opendata.inra.fr/EOL/EOL_0000072</t>
  </si>
  <si>
    <t>AOM_000279</t>
  </si>
  <si>
    <t>Vitamin C</t>
  </si>
  <si>
    <t>any measurable characteristic related to the concentration of the C vitamin (CHEBI:21241) in food</t>
  </si>
  <si>
    <t>http:/opendata.inra.fr/EOL/EOL_0000080</t>
  </si>
  <si>
    <t>AOM_000280</t>
  </si>
  <si>
    <t>Vitamin D</t>
  </si>
  <si>
    <t>any measurable characteristic related to the concentration of D vitamin (CHEBI:27300) in food</t>
  </si>
  <si>
    <t>http:/opendata.inra.fr/EOL/EOL_0000071</t>
  </si>
  <si>
    <t>AOM_000281</t>
  </si>
  <si>
    <t>Vitamin E</t>
  </si>
  <si>
    <t>any measurable characteristic related to the concentration of tocopherols (CHEBI:27013) and tocotrienols (CHEBI:33235) in food</t>
  </si>
  <si>
    <t>http:/opendata.inra.fr/EOL/EOL_0000077</t>
  </si>
  <si>
    <t>AOM_000282</t>
  </si>
  <si>
    <t>Vitamin PP</t>
  </si>
  <si>
    <t>any measurable characteristic related to the concentration of niacine (nicotinic acid, CHEBI:15940) and its amide (nicotinamide, CHEBI:17154) in feed</t>
  </si>
  <si>
    <t>http:/opendata.inra.fr/EOL/EOL_0000074</t>
  </si>
  <si>
    <t>AOM_000559</t>
  </si>
  <si>
    <t>Feed Composition</t>
  </si>
  <si>
    <t>Feed Ingredient</t>
  </si>
  <si>
    <t>metazoans;multicellular animals</t>
  </si>
  <si>
    <t>AOM_001616</t>
  </si>
  <si>
    <t>Blood</t>
  </si>
  <si>
    <t>https://www.feedipedia.org/node/11574</t>
  </si>
  <si>
    <t>Raw offal, inedible</t>
  </si>
  <si>
    <t>AOM_000537</t>
  </si>
  <si>
    <t>Blood Dried Ground Heated</t>
  </si>
  <si>
    <t>Blood Dried Meal Heated; Blood Dried Milled Heated</t>
  </si>
  <si>
    <t>AOM_000536</t>
  </si>
  <si>
    <t>Blood Ground</t>
  </si>
  <si>
    <t>Hemoglobin powder; Blood Meal; Blood Milled</t>
  </si>
  <si>
    <t>http://aims.fao.org/aos/agrovoc/c_966</t>
  </si>
  <si>
    <t>AOM_000542</t>
  </si>
  <si>
    <t>https://www.feedipedia.org/node/8215</t>
  </si>
  <si>
    <t>043</t>
  </si>
  <si>
    <t>Crustaceans, live, fresh or chilled</t>
  </si>
  <si>
    <t>AOM_001112</t>
  </si>
  <si>
    <t xml:space="preserve">Shrimp </t>
  </si>
  <si>
    <t>Shrimp Ground</t>
  </si>
  <si>
    <t>Shrimp Meal; Shrimp Milled</t>
  </si>
  <si>
    <t>https://www.feedipedia.org/node/11585</t>
  </si>
  <si>
    <t>0435</t>
  </si>
  <si>
    <t>Cold-water shrimps and prawns</t>
  </si>
  <si>
    <t>AOM_001924</t>
  </si>
  <si>
    <t>Shrimp Heads</t>
  </si>
  <si>
    <t>Shrimp Heads Ground</t>
  </si>
  <si>
    <t>Shrimp Heads Meal; Shrimp Heads Milled</t>
  </si>
  <si>
    <t>https://www.feedipedia.org/node/11582</t>
  </si>
  <si>
    <t>AOM_001923</t>
  </si>
  <si>
    <t>AOM_000549</t>
  </si>
  <si>
    <t>https://www.feedipedia.org/node/11685</t>
  </si>
  <si>
    <t>041</t>
  </si>
  <si>
    <t>Fish, live, not for human consumption</t>
  </si>
  <si>
    <t>FEED0546</t>
  </si>
  <si>
    <t>AOM_002240</t>
  </si>
  <si>
    <t>Brown Fish</t>
  </si>
  <si>
    <t>Brown Fish Ground</t>
  </si>
  <si>
    <t>Brown Fish Meal; Brown Fish Milled</t>
  </si>
  <si>
    <t>AOM_001878</t>
  </si>
  <si>
    <t>Clupeid Fish</t>
  </si>
  <si>
    <t>Clupeid Fish Ground</t>
  </si>
  <si>
    <t>Clupeid Fish Meal; Clupeid Fish Milled</t>
  </si>
  <si>
    <t>AOM_001877</t>
  </si>
  <si>
    <t>AOM_001880</t>
  </si>
  <si>
    <t>Cod</t>
  </si>
  <si>
    <t>Cod Liver Oil</t>
  </si>
  <si>
    <t>AOM_001879</t>
  </si>
  <si>
    <t>AOM_002005</t>
  </si>
  <si>
    <t>Danish Fish</t>
  </si>
  <si>
    <t>Danish Fish Ground</t>
  </si>
  <si>
    <t>Danish Fish Meal; Danish Fish Milled</t>
  </si>
  <si>
    <t>AOM_001925</t>
  </si>
  <si>
    <t>Fish Boiled Dried Ground</t>
  </si>
  <si>
    <t>Fish Boiled Broken Dried Meal; Fish Boiled Broken Dried Milled</t>
  </si>
  <si>
    <t>AOM_001098</t>
  </si>
  <si>
    <t>Fish Boiled Ground</t>
  </si>
  <si>
    <t>Fish Boiled Meal; Fish Boiled Milled;Fish Meal Boiled</t>
  </si>
  <si>
    <t>AOM_001103</t>
  </si>
  <si>
    <t>Fish Dried</t>
  </si>
  <si>
    <t>AOM_001101</t>
  </si>
  <si>
    <t>Fish Dried Ground</t>
  </si>
  <si>
    <t>Fish Dried Meal; Fish Dried Milled</t>
  </si>
  <si>
    <t>AOM_001658</t>
  </si>
  <si>
    <t>Fish Dried Ground Heated</t>
  </si>
  <si>
    <t>Fish Dried Meal Heated; Fish Dried Milled Heated</t>
  </si>
  <si>
    <t>AOM_002006</t>
  </si>
  <si>
    <t>Fish Ensiled</t>
  </si>
  <si>
    <t>Fish Silage</t>
  </si>
  <si>
    <t>https://www.feedipedia.org/node/12096</t>
  </si>
  <si>
    <t>AOM_000543</t>
  </si>
  <si>
    <t>Fish Ground</t>
  </si>
  <si>
    <t>Fish Meal; Fish Milled</t>
  </si>
  <si>
    <t>http://aims.fao.org/aos/agrovoc/c_2925</t>
  </si>
  <si>
    <t>Fish, dried, whether or not salted, or in brine;
smoked incl. fillets; edible fish meal</t>
  </si>
  <si>
    <t>AOM_001100</t>
  </si>
  <si>
    <t>Fish Ground Roasted</t>
  </si>
  <si>
    <t>Fish Meal Roasted; Fish Milled Roasted</t>
  </si>
  <si>
    <t>AOM_000544</t>
  </si>
  <si>
    <t>Fish Oil</t>
  </si>
  <si>
    <t>http://aims.fao.org/aos/agrovoc/c_2926</t>
  </si>
  <si>
    <t>https://www.feedipedia.org/node/12094</t>
  </si>
  <si>
    <t>Fats and oils and their fractions, of fish, other than
liver oils</t>
  </si>
  <si>
    <t>AOM_002008</t>
  </si>
  <si>
    <t>Fish Oil Dried Ground Heated</t>
  </si>
  <si>
    <t>Fish Oil Dried Meal Heated; Fish Oil Dried Milled Heated</t>
  </si>
  <si>
    <t>AOM_002007</t>
  </si>
  <si>
    <t>Fish Oil Heated</t>
  </si>
  <si>
    <t>AOM_001881</t>
  </si>
  <si>
    <t>Herring</t>
  </si>
  <si>
    <t>Herring Ground</t>
  </si>
  <si>
    <t>Herring Meal; Herring Milled</t>
  </si>
  <si>
    <t>FEED0547</t>
  </si>
  <si>
    <t>AOM_001882</t>
  </si>
  <si>
    <t>AOM_001926</t>
  </si>
  <si>
    <t>Menhaden</t>
  </si>
  <si>
    <t>Menhaden Ground</t>
  </si>
  <si>
    <t>Menhaden Meal; Menhaden Milled</t>
  </si>
  <si>
    <t>Brevoortia</t>
  </si>
  <si>
    <t xml:space="preserve">http://purl.obolibrary.org/obo/NCBITaxon_55119 </t>
  </si>
  <si>
    <t>wfo-4000005407</t>
  </si>
  <si>
    <t>AOM_000547</t>
  </si>
  <si>
    <t>Nile Perch Fish Oil</t>
  </si>
  <si>
    <t>Labrus niloticus;Centropomus niloticus; African snook; Goliath perch; African barramundi; Goliath barramundi; Giant lates ; Victoria perch</t>
  </si>
  <si>
    <t>Lates niloticus</t>
  </si>
  <si>
    <t>http://purl.obolibrary.org/obo/NCBITaxon_29147</t>
  </si>
  <si>
    <t>AOM_002242</t>
  </si>
  <si>
    <t>Rainbow Trout</t>
  </si>
  <si>
    <t>Rainbow Trout Oil</t>
  </si>
  <si>
    <t>Rainbow Trout Oil Ensiled</t>
  </si>
  <si>
    <t>Rainbow Trout Oil Silage</t>
  </si>
  <si>
    <t>Oncorhynchus mykiss</t>
  </si>
  <si>
    <t>http://purl.obolibrary.org/obo/NCBITaxon_8022</t>
  </si>
  <si>
    <t>AOM_002241</t>
  </si>
  <si>
    <t>AOM_001928</t>
  </si>
  <si>
    <t>Rainbow Trout Viscera</t>
  </si>
  <si>
    <t>Rainbow Trout Viscera De-oiled Ensiled</t>
  </si>
  <si>
    <t>Rainbow Trout Viscera De-oiled Silage</t>
  </si>
  <si>
    <t>AOM_001927</t>
  </si>
  <si>
    <t>AOM_001110</t>
  </si>
  <si>
    <t>Rastrineobola argentea</t>
  </si>
  <si>
    <t>http://purl.obolibrary.org/obo/NCBITaxon_1108697</t>
  </si>
  <si>
    <t>AOM_001929</t>
  </si>
  <si>
    <t>Sardine</t>
  </si>
  <si>
    <t>Sardine Ground</t>
  </si>
  <si>
    <t>Sardine Meal; Sardine Milled</t>
  </si>
  <si>
    <t>Sardina pilchardus</t>
  </si>
  <si>
    <t xml:space="preserve">http://purl.obolibrary.org/obo/NCBITaxon_27697 </t>
  </si>
  <si>
    <t>AOM_002243</t>
  </si>
  <si>
    <t>AOM_001115</t>
  </si>
  <si>
    <t>Trout</t>
  </si>
  <si>
    <t>AOM_002244</t>
  </si>
  <si>
    <t xml:space="preserve">Trout </t>
  </si>
  <si>
    <t>Trout Ensiled</t>
  </si>
  <si>
    <t>Trout Silage</t>
  </si>
  <si>
    <t>AOM_002245</t>
  </si>
  <si>
    <t>Trout Oil</t>
  </si>
  <si>
    <t>Trout Oil Ensiled</t>
  </si>
  <si>
    <t>AOM_001930</t>
  </si>
  <si>
    <t>Trout Oil Silage</t>
  </si>
  <si>
    <t>AOM_001931</t>
  </si>
  <si>
    <t>Tuna</t>
  </si>
  <si>
    <t>Tuna Ground</t>
  </si>
  <si>
    <t>Tuna Meal; Tuna Milled</t>
  </si>
  <si>
    <t>AOM_001116</t>
  </si>
  <si>
    <t>Tuna Waste Ground</t>
  </si>
  <si>
    <t>Tuna Waste Meal; Tuna Waste Milled</t>
  </si>
  <si>
    <t>AOM_002246</t>
  </si>
  <si>
    <t>AOM_000554</t>
  </si>
  <si>
    <t>Insect</t>
  </si>
  <si>
    <t>http://purl.obolibrary.org/obo/NCBITaxon_50557</t>
  </si>
  <si>
    <t>02199</t>
  </si>
  <si>
    <t>Other live animals</t>
  </si>
  <si>
    <t>AOM_001805</t>
  </si>
  <si>
    <t>African Palm Larvae</t>
  </si>
  <si>
    <t>African palm weevil larvae</t>
  </si>
  <si>
    <t>Rhynchophorus phoenicisis</t>
  </si>
  <si>
    <t>AOM_001605</t>
  </si>
  <si>
    <t>African Palm Larvae Dried Ground</t>
  </si>
  <si>
    <t>African palm weevil larvae Dried Milled; African Palm Larvae Dried Meal</t>
  </si>
  <si>
    <t>AOM_000550</t>
  </si>
  <si>
    <t>African Palm Larvae Ground</t>
  </si>
  <si>
    <t>African palm weevil larvae Meal; African Palm Larvae Milled</t>
  </si>
  <si>
    <t>AOM_006043</t>
  </si>
  <si>
    <t>Black Soldier Fly Larvae</t>
  </si>
  <si>
    <t>http://aims.fao.org/aos/agrovoc/c_6d9f26e7; https://agrovoc.fao.org/browse/agrovoc/en/page/c_1387360728114</t>
  </si>
  <si>
    <t>Hermetia illucens</t>
  </si>
  <si>
    <t>http://purl.obolibrary.org/obo/NCBITaxon_343691</t>
  </si>
  <si>
    <t>https://www.feedipedia.org/node/17132</t>
  </si>
  <si>
    <t>AOM_000551</t>
  </si>
  <si>
    <t>Black Soldier Fly Larvae Dried Ground</t>
  </si>
  <si>
    <t>AOM_000552</t>
  </si>
  <si>
    <t>Grasshopper</t>
  </si>
  <si>
    <t>Grasshopper Ground</t>
  </si>
  <si>
    <t>Grasshopper Meal; Grasshopper Milled</t>
  </si>
  <si>
    <t>http://aims.fao.org/aos/agrovoc/c_331384</t>
  </si>
  <si>
    <t>https://www.feedipedia.org/node/12266</t>
  </si>
  <si>
    <t>AOM_002247</t>
  </si>
  <si>
    <t>AOM_001932</t>
  </si>
  <si>
    <t>Housefly Maggot</t>
  </si>
  <si>
    <t>Housefly Maggot Dried Ground</t>
  </si>
  <si>
    <t>Housefly Maggot Dried Meal; Housefly Maggot Dried Milled</t>
  </si>
  <si>
    <t>Musca domestica</t>
  </si>
  <si>
    <t xml:space="preserve">http://purl.obolibrary.org/obo/NCBITaxon_7370 </t>
  </si>
  <si>
    <t>https://www.feedipedia.org/node/12278</t>
  </si>
  <si>
    <t>AOM_001108</t>
  </si>
  <si>
    <t>Oryctes rhinoceros</t>
  </si>
  <si>
    <t>Oryctes rhinoceros Ground</t>
  </si>
  <si>
    <t>Oryctes rhinoceros Meal; Oryctes rhinoceros Milled</t>
  </si>
  <si>
    <t xml:space="preserve">http://purl.obolibrary.org/obo/NCBITaxon_72550 </t>
  </si>
  <si>
    <t>AOM_001933</t>
  </si>
  <si>
    <t xml:space="preserve">Termite </t>
  </si>
  <si>
    <t>Termite Dried Ground</t>
  </si>
  <si>
    <t>Termite Dried Meal; Termite Dried Milled</t>
  </si>
  <si>
    <t>AOM_001111</t>
  </si>
  <si>
    <t>Termite Ground</t>
  </si>
  <si>
    <t>Termite Meal; Termite Milled</t>
  </si>
  <si>
    <t>AOM_001934</t>
  </si>
  <si>
    <t>Winged Termite Dried Ground</t>
  </si>
  <si>
    <t>Winged Termite Dried Meal; Winged Termite Dried Milled</t>
  </si>
  <si>
    <t>Macrotermes bellicosus</t>
  </si>
  <si>
    <t>http://purl.obolibrary.org/obo/NCBITaxon_201577</t>
  </si>
  <si>
    <t>AOM_000553</t>
  </si>
  <si>
    <t>Winged Termite Ground</t>
  </si>
  <si>
    <t>Winged Termite Meal; Winged Termite Milled</t>
  </si>
  <si>
    <t>AOM_002248</t>
  </si>
  <si>
    <t>AOM_000556</t>
  </si>
  <si>
    <t>prickly pear fruit</t>
  </si>
  <si>
    <t>022</t>
  </si>
  <si>
    <t>Raw milk</t>
  </si>
  <si>
    <t>AOM_003980</t>
  </si>
  <si>
    <t>Colostrum</t>
  </si>
  <si>
    <t>AOM_002077</t>
  </si>
  <si>
    <t>Skimmed Milk Powder</t>
  </si>
  <si>
    <t>022212</t>
  </si>
  <si>
    <t>Skim milk and whey powder</t>
  </si>
  <si>
    <t>AOM_001935</t>
  </si>
  <si>
    <t>Suckled milk</t>
  </si>
  <si>
    <t>AOM_000555</t>
  </si>
  <si>
    <t>Whole Milk</t>
  </si>
  <si>
    <t>022211</t>
  </si>
  <si>
    <t>Whole milk powder</t>
  </si>
  <si>
    <t>AOM_001937</t>
  </si>
  <si>
    <t>Mollusk</t>
  </si>
  <si>
    <t>Giant Snail</t>
  </si>
  <si>
    <t>Giant Snail Boiled Dried Ground</t>
  </si>
  <si>
    <t>Giant Snail Boiled Dried Meal; Giant Snail Boiled Dried Milled</t>
  </si>
  <si>
    <t>Theba pisana</t>
  </si>
  <si>
    <t>http://purl.obolibrary.org/obo/NCBITaxon_2315439</t>
  </si>
  <si>
    <t>AOM_001113</t>
  </si>
  <si>
    <t>Giant Snail Ground</t>
  </si>
  <si>
    <t>Giant African Snail Ground; Giant Snail Meal; Giant Snail Milled</t>
  </si>
  <si>
    <t>AOM_001936</t>
  </si>
  <si>
    <t>Giant African Snail</t>
  </si>
  <si>
    <t>AOM_001114</t>
  </si>
  <si>
    <t>http://purl.obolibrary.org/obo/NCBITaxon_6447</t>
  </si>
  <si>
    <t>AOM_001938</t>
  </si>
  <si>
    <t>Chicken Offal</t>
  </si>
  <si>
    <t>Chicken Offal Dried Ground</t>
  </si>
  <si>
    <t>Chicken Viscera Dried Ground; Chicken Offal Dried Meal; Chicken Offal Dried Milled</t>
  </si>
  <si>
    <t xml:space="preserve">http://purl.obolibrary.org/obo/NCBITaxon_9031 </t>
  </si>
  <si>
    <t>https://www.feedipedia.org/node/12474</t>
  </si>
  <si>
    <t>Edible offal of poultry</t>
  </si>
  <si>
    <t>AOM_001096</t>
  </si>
  <si>
    <t xml:space="preserve">Chicken </t>
  </si>
  <si>
    <t>Chicken Ground</t>
  </si>
  <si>
    <t>Chicken Meal; Chicken Milled</t>
  </si>
  <si>
    <t>http://purl.obolibrary.org/obo/NCBITaxon_9031 </t>
  </si>
  <si>
    <t>Flours, meals and pellets of meat or meat offal,
inedible; greave</t>
  </si>
  <si>
    <t>AOM_000540</t>
  </si>
  <si>
    <t>Animal Byproduct</t>
  </si>
  <si>
    <t>Bone</t>
  </si>
  <si>
    <t>https://www.feedipedia.org/node/11876</t>
  </si>
  <si>
    <t xml:space="preserve">Raw offal, inedible </t>
  </si>
  <si>
    <t>FEED0006</t>
  </si>
  <si>
    <t>AOM_000538</t>
  </si>
  <si>
    <t>Bone Ash</t>
  </si>
  <si>
    <t>http://aims.fao.org/aos/agrovoc/c_1000</t>
  </si>
  <si>
    <t>Management/Livestock Management/Feed Characteristic/Feed Composition/Feed Ingredient/Animal Byproduct/Bone/Bone Ash</t>
  </si>
  <si>
    <t>AOM_006363</t>
  </si>
  <si>
    <t>Bone Crushed</t>
  </si>
  <si>
    <t>AOM_000539</t>
  </si>
  <si>
    <t>Bone Ground</t>
  </si>
  <si>
    <t>Bone Meal; Bone Milled</t>
  </si>
  <si>
    <t>AOM_001939</t>
  </si>
  <si>
    <t>Digestive ByProduct</t>
  </si>
  <si>
    <t>Rumen Contents</t>
  </si>
  <si>
    <t>Rumen Contents Dried Ground</t>
  </si>
  <si>
    <t>Rumen Contents Dried Meal; Rumen Contents Dried Milled</t>
  </si>
  <si>
    <t>https://www.feedipedia.org/node/12538</t>
  </si>
  <si>
    <t>AOM_001811</t>
  </si>
  <si>
    <t>AOM_002079</t>
  </si>
  <si>
    <t>Egg Boiled Dried Ground</t>
  </si>
  <si>
    <t>Egg Boiled Dried Meal; Egg Boiled Dried Milled</t>
  </si>
  <si>
    <t>AOM_002078</t>
  </si>
  <si>
    <t>Hatchery Eggs</t>
  </si>
  <si>
    <t>023</t>
  </si>
  <si>
    <t>Eggs of hens or other birds in shell</t>
  </si>
  <si>
    <t>AOM_002080</t>
  </si>
  <si>
    <t>Fat</t>
  </si>
  <si>
    <t>Lard</t>
  </si>
  <si>
    <t>Pig fat, rendered</t>
  </si>
  <si>
    <t>AOM_002009</t>
  </si>
  <si>
    <t>Feather</t>
  </si>
  <si>
    <t>Feather Boiled Dried Ground</t>
  </si>
  <si>
    <t>Feather Meal Boiled Milled; Feather Boiled Dried Meal; Feather Boiled Dried Milled</t>
  </si>
  <si>
    <t>AOM_001099</t>
  </si>
  <si>
    <t>Feather Ground</t>
  </si>
  <si>
    <t>Feather Meal; Feather Milled</t>
  </si>
  <si>
    <t>https://www.feedipedia.org/node/11704</t>
  </si>
  <si>
    <t>AOM_006100</t>
  </si>
  <si>
    <t>Fish Offal</t>
  </si>
  <si>
    <t>Fish Offal Ground</t>
  </si>
  <si>
    <t xml:space="preserve">http://purl.obolibrary.org/obo/NCBITaxon_7898 </t>
  </si>
  <si>
    <t xml:space="preserve">Edible fish offal </t>
  </si>
  <si>
    <t>AOM_002192</t>
  </si>
  <si>
    <t>AOM_000545</t>
  </si>
  <si>
    <t>Fish Processing Waste</t>
  </si>
  <si>
    <t>Fish Waste</t>
  </si>
  <si>
    <t>AOM_001104</t>
  </si>
  <si>
    <t>Fish Processing Waste Dried</t>
  </si>
  <si>
    <t>Fish Waste Dried</t>
  </si>
  <si>
    <t>Management/Livestock Management/Feed Characteristic/Feed Composition/Feed Ingredient/Animal Byproduct/Fish/Fish Processing Waste</t>
  </si>
  <si>
    <t>AOM_006167</t>
  </si>
  <si>
    <t>Fish Processing Waste Ground</t>
  </si>
  <si>
    <t>Fish Waste Meal</t>
  </si>
  <si>
    <t>AOM_002081</t>
  </si>
  <si>
    <t>Hydrolysate</t>
  </si>
  <si>
    <t>Mixed Marine Hydrolysate</t>
  </si>
  <si>
    <t>AOM_002082</t>
  </si>
  <si>
    <t>Shrimp Hydrolysate</t>
  </si>
  <si>
    <t xml:space="preserve">http://purl.obolibrary.org/obo/NCBITaxon_397977 </t>
  </si>
  <si>
    <t>AOM_001107</t>
  </si>
  <si>
    <t>Meat and Bone</t>
  </si>
  <si>
    <t>Meat and Bone Ground</t>
  </si>
  <si>
    <t>Meat and Bone Meal; Meat and Bone Milled</t>
  </si>
  <si>
    <t>https://www.feedipedia.org/node/12323</t>
  </si>
  <si>
    <t>FEED0005</t>
  </si>
  <si>
    <t>AOM_001106</t>
  </si>
  <si>
    <t>AOM_003206</t>
  </si>
  <si>
    <t>Poultry byproduct</t>
  </si>
  <si>
    <t>Poultry by-product meal; poultry by-products; poultry offal meal; poultry meal; poultry offals; poultry viscera meal; poultry slaughterhouse waste; chicken offal; chicken by-product meal</t>
  </si>
  <si>
    <t>https://www.feedipedia.org/node/12911</t>
  </si>
  <si>
    <t>AOM_000558</t>
  </si>
  <si>
    <t>Shell</t>
  </si>
  <si>
    <t>https://www.feedipedia.org/node/736</t>
  </si>
  <si>
    <t>FEED0559</t>
  </si>
  <si>
    <t>AOM_001105</t>
  </si>
  <si>
    <t>Lake Shells</t>
  </si>
  <si>
    <t>AOM_000557</t>
  </si>
  <si>
    <t>Ostreidae</t>
  </si>
  <si>
    <t>http://purl.obolibrary.org/obo/NCBITaxon_6563</t>
  </si>
  <si>
    <t>AOM_001610</t>
  </si>
  <si>
    <t>Oyster Shells Ground</t>
  </si>
  <si>
    <t>Oyster Shells Meal; Oyster Shells Milled</t>
  </si>
  <si>
    <t>Management/Livestock Management/Feed Characteristic/Feed Composition/Feed Ingredient/Animal Byproduct/Shell</t>
  </si>
  <si>
    <t>AOM_006194</t>
  </si>
  <si>
    <t>Shell Ground</t>
  </si>
  <si>
    <t>Shell powder; Shell milled,Shell Meal</t>
  </si>
  <si>
    <t>AOM_000561</t>
  </si>
  <si>
    <t>Animal Manures</t>
  </si>
  <si>
    <t xml:space="preserve">Excreta of animals </t>
  </si>
  <si>
    <t>FEED0001</t>
  </si>
  <si>
    <t>AOM_001095</t>
  </si>
  <si>
    <t>https://www.feedipedia.org/node/11953</t>
  </si>
  <si>
    <t>FEED0539</t>
  </si>
  <si>
    <t>AOM_001094</t>
  </si>
  <si>
    <t>Chicken Manure Dried</t>
  </si>
  <si>
    <t>Chicken Litter Dried;Chicken Waste Dried</t>
  </si>
  <si>
    <t>https://www.feedipedia.org/node/12473</t>
  </si>
  <si>
    <t>AOM_001940</t>
  </si>
  <si>
    <t>Chicken Manure Dried Ground</t>
  </si>
  <si>
    <t>Chicken Litter Dried Meal;Chicken Waste Dried Meal;Chicken Litter Dried Milled;Chicken Waste Dried Milled</t>
  </si>
  <si>
    <t>AOM_006008</t>
  </si>
  <si>
    <t>Chicken Litter;Chicken Waste</t>
  </si>
  <si>
    <t>AOM_001097</t>
  </si>
  <si>
    <t xml:space="preserve">Pig </t>
  </si>
  <si>
    <t>AOM_002120</t>
  </si>
  <si>
    <t>Poultry Litter</t>
  </si>
  <si>
    <t>Poultry Litter Deep Stacked</t>
  </si>
  <si>
    <t>Poultry Manure Deep Stacked;Poultry Wsste Deep Stacked</t>
  </si>
  <si>
    <t>FEED0030</t>
  </si>
  <si>
    <t>AOM_002123</t>
  </si>
  <si>
    <t>Poultry Litter Deep Stacked Dried</t>
  </si>
  <si>
    <t>Poultry Manure Deep Stacked Dried</t>
  </si>
  <si>
    <t>AOM_001109</t>
  </si>
  <si>
    <t>Poultry Litter Dried</t>
  </si>
  <si>
    <t>Poultry Manure Dried;Poultry Manure Dehydrated;Poultry Litter Dehydrated;Poultry Waste Dried;Poultry Waste Dehydrated</t>
  </si>
  <si>
    <t>AOM_001941</t>
  </si>
  <si>
    <t>Poultry Litter Dried Ground</t>
  </si>
  <si>
    <t>Poultry Litter Dried Meal; Poultry Litter Dried Milled;Poultry Manure Dried Ground; Poultry Manure Dried Meal; Poultry Manure Dried Milled;Poultry Waste Dried Meal; Poultry Waste Dried Milledl; Poultry Waste Dried Ground</t>
  </si>
  <si>
    <t>Management/Livestock Management/Feed Characteristic/Feed Composition/Feed Ingredient/Animal Manures/Poultry/Poultry Litter/Poultry Litter Dried Ground</t>
  </si>
  <si>
    <t>AOM_003690</t>
  </si>
  <si>
    <t>Poultry Litter Ground</t>
  </si>
  <si>
    <t>Poultry Litter Meal; Poultry Litter Milled</t>
  </si>
  <si>
    <t>AOM_001146</t>
  </si>
  <si>
    <t>Poultry Manure;Poultry Waste;Poultry Excreta</t>
  </si>
  <si>
    <t>AOM_003894</t>
  </si>
  <si>
    <t>Crop Byproduct</t>
  </si>
  <si>
    <t>Cash Crops ByProducts</t>
  </si>
  <si>
    <t>Carob</t>
  </si>
  <si>
    <t>Carob Ground</t>
  </si>
  <si>
    <t>Ceratonia siliqua</t>
  </si>
  <si>
    <t xml:space="preserve">http://purl.obolibrary.org/obo/NCBITaxon_56521 </t>
  </si>
  <si>
    <t>wfo-0000165151</t>
  </si>
  <si>
    <t>https://www.feedipedia.org/node/11933</t>
  </si>
  <si>
    <t>AOM_002011</t>
  </si>
  <si>
    <t>Cocoa Bean Shell</t>
  </si>
  <si>
    <t>Cocoa Bean Shell Dried Ground</t>
  </si>
  <si>
    <t>Cocoa Bean Shell Dried Meal; Cocoa Bean Shell Dried Milled</t>
  </si>
  <si>
    <t>http://aims.fao.org/aos/agrovoc/c_24831</t>
  </si>
  <si>
    <t>http://purl.obolibrary.org/obo/NCBITaxon_3641</t>
  </si>
  <si>
    <t>https://www.feedipedia.org/node/11692</t>
  </si>
  <si>
    <t>AOM_000617</t>
  </si>
  <si>
    <t>AOM_002012</t>
  </si>
  <si>
    <t>Cocoa Pods Husk</t>
  </si>
  <si>
    <t>Cocoa Pods Husk Boiled Dried Ground</t>
  </si>
  <si>
    <t>Cocoa Pods Husk Boiled Dried Meal; Cocoa Pods Husk Boiled Dried Milled</t>
  </si>
  <si>
    <t>AOM_006067</t>
  </si>
  <si>
    <t>Cocoa Pods Husk Ensiled Dried Urea Treated</t>
  </si>
  <si>
    <t>AOM_001184</t>
  </si>
  <si>
    <t>Cocoa Pods Husk Ground</t>
  </si>
  <si>
    <t>Cocoa Pods Husk Meal;Cocoa Pods Husk Milled</t>
  </si>
  <si>
    <t>https://www.feedipedia.org/node/15454</t>
  </si>
  <si>
    <t>AOM_001183</t>
  </si>
  <si>
    <t>AOM_006068</t>
  </si>
  <si>
    <t>Coffee Leaves</t>
  </si>
  <si>
    <t>Coffee Leaves Dried</t>
  </si>
  <si>
    <t>Coffea</t>
  </si>
  <si>
    <t>http://purl.obolibrary.org/obo/NCBITaxon_169640</t>
  </si>
  <si>
    <t>https://www.feedipedia.org/node/11594</t>
  </si>
  <si>
    <t>01610</t>
  </si>
  <si>
    <t>Coffee, green</t>
  </si>
  <si>
    <t>FEED0620</t>
  </si>
  <si>
    <t>AOM_001186</t>
  </si>
  <si>
    <t>AOM_003546</t>
  </si>
  <si>
    <t>https://www.feedipedia.org/node/11613</t>
  </si>
  <si>
    <t>Management/Livestock Management/Feed Characteristic/Feed Composition/Feed Ingredient/Crop Byproduct/Cash Crops ByProducts/Khat/Khat Leftover</t>
  </si>
  <si>
    <t>AOM_006201</t>
  </si>
  <si>
    <t>Khat Leftover</t>
  </si>
  <si>
    <t>Khat Leftover Crushed Dried</t>
  </si>
  <si>
    <t>FEED0611</t>
  </si>
  <si>
    <t>AOM_003646</t>
  </si>
  <si>
    <t>AOM_000594</t>
  </si>
  <si>
    <t>Cereal ByProducts</t>
  </si>
  <si>
    <t>AOM_006023</t>
  </si>
  <si>
    <t>Atella</t>
  </si>
  <si>
    <t>Atella Dried</t>
  </si>
  <si>
    <t>http://aims.fao.org/aos/agrovoc/c_1084</t>
  </si>
  <si>
    <t>https://www.feedipedia.org/node/22524</t>
  </si>
  <si>
    <t>AOM_001611</t>
  </si>
  <si>
    <t>Atella Fermented</t>
  </si>
  <si>
    <t>http://aims.fao.org/aos/agrovoc/c_1085</t>
  </si>
  <si>
    <t>AOM_001876</t>
  </si>
  <si>
    <t>Management/Livestock Management/Feed Characteristic/Feed Composition/Feed Ingredient/Crop Byproduct/Cereal ByProducts/Baby Corn/Baby Corn Stalk/Baby Corn Stalk Dried Wilted</t>
  </si>
  <si>
    <t>AOM_001843</t>
  </si>
  <si>
    <t>Baby Corn</t>
  </si>
  <si>
    <t>Baby Corn Stalk</t>
  </si>
  <si>
    <t>Baby Corn Stalk Dried Wilted</t>
  </si>
  <si>
    <t>http://aims.fao.org/aos/agrovoc/c_d859f064</t>
  </si>
  <si>
    <t>Zea mays (baby)</t>
  </si>
  <si>
    <t>http://purl.obolibrary.org/obo/NCBITaxon_4577</t>
  </si>
  <si>
    <t>Balanites aegyptiaca Stalk</t>
  </si>
  <si>
    <t>AOM_006361</t>
  </si>
  <si>
    <t>Baby Corn Stalk Ensiled</t>
  </si>
  <si>
    <t>AOM_001675</t>
  </si>
  <si>
    <t>AOM_001806</t>
  </si>
  <si>
    <t>Barley Bran</t>
  </si>
  <si>
    <t>http://aims.fao.org/aos/agrovoc/c_16066;http://aims.fao.org/aos/agrovoc/c_15941</t>
  </si>
  <si>
    <t xml:space="preserve">http://purl.obolibrary.org/obo/NCBITaxon_4513 </t>
  </si>
  <si>
    <t>0115</t>
  </si>
  <si>
    <t>Bran and other residues from the working of cereals or legumes</t>
  </si>
  <si>
    <t>FEED0003</t>
  </si>
  <si>
    <t>AOM_001178</t>
  </si>
  <si>
    <t>Barley Dried</t>
  </si>
  <si>
    <t>Barley Hay</t>
  </si>
  <si>
    <t>https://www.feedipedia.org/node/11705</t>
  </si>
  <si>
    <t>01919.9</t>
  </si>
  <si>
    <t>Other forage products</t>
  </si>
  <si>
    <t>FEED0004</t>
  </si>
  <si>
    <t>AOM_002013</t>
  </si>
  <si>
    <t>Barley Dried Ground</t>
  </si>
  <si>
    <t>Barley Dried Meal; Barley Dried Milled</t>
  </si>
  <si>
    <t>or oils</t>
  </si>
  <si>
    <t>AOM_006040</t>
  </si>
  <si>
    <t>Barley Straw</t>
  </si>
  <si>
    <t>Barley Straw Dried</t>
  </si>
  <si>
    <t>Barley Straw Hay</t>
  </si>
  <si>
    <t>https://www.feedipedia.org/node/11830</t>
  </si>
  <si>
    <t>01913</t>
  </si>
  <si>
    <t>Cereal straw, husks, unprepared, ground, pressed, or in the form of pellets</t>
  </si>
  <si>
    <t>FEED0404</t>
  </si>
  <si>
    <t>AOM_006035</t>
  </si>
  <si>
    <t>Barley Straw Fermented</t>
  </si>
  <si>
    <t>AOM_000584</t>
  </si>
  <si>
    <t>Management/Livestock Management/Feed Characteristic/Feed Composition/Feed Ingredient/Crop Byproduct/Cereal ByProducts/Brewers Grain</t>
  </si>
  <si>
    <t>AOM_006161</t>
  </si>
  <si>
    <t>Brewers By-Product</t>
  </si>
  <si>
    <t>Brewers By-Product Dried Ground</t>
  </si>
  <si>
    <t>https://www.feedipedia.org/node/11893</t>
  </si>
  <si>
    <t>FEED0002</t>
  </si>
  <si>
    <t>AOM_006160</t>
  </si>
  <si>
    <t>AOM_000564</t>
  </si>
  <si>
    <t>Brewers Grain</t>
  </si>
  <si>
    <t>Brewers Grain Dried; Brewers By-Product Dried; Distillers Grains Dried</t>
  </si>
  <si>
    <t>AOM_001884</t>
  </si>
  <si>
    <t>Brewers By-Product; Distillers Grains</t>
  </si>
  <si>
    <t>AOM_000565</t>
  </si>
  <si>
    <t>Brewers Spent Grain</t>
  </si>
  <si>
    <t>Brewers Grain; Brewer By-Product; Brewers Residue; Brewers Mash; Brewers Feed</t>
  </si>
  <si>
    <t>AOM_006064</t>
  </si>
  <si>
    <t>Cereal Spent Grain</t>
  </si>
  <si>
    <t>Cereal Spent Grain Ground</t>
  </si>
  <si>
    <t>AOM_003565</t>
  </si>
  <si>
    <t>https://www.feedipedia.org/node/12282</t>
  </si>
  <si>
    <t>AOM_003567</t>
  </si>
  <si>
    <t>Cheka</t>
  </si>
  <si>
    <t>Cheka Residue</t>
  </si>
  <si>
    <t>Management/Livestock Management/Feed Characteristic/Feed Composition/Feed Ingredient/Crop Byproduct/Cereal ByProducts/Cheka/Cheka Residue</t>
  </si>
  <si>
    <t>AOM_006220</t>
  </si>
  <si>
    <t>Distillers Grain</t>
  </si>
  <si>
    <t>Distillers Grain Dried</t>
  </si>
  <si>
    <t>Management/Livestock Management/Feed Characteristic/Feed Composition/Feed Ingredient/Crop Byproduct/Cereal ByProducts/Finger Millet/Finger Millet Straw</t>
  </si>
  <si>
    <t>AOM_006374</t>
  </si>
  <si>
    <t>Finger Millet Straw</t>
  </si>
  <si>
    <t>Finger Millet Straw Ensiled Urea Treated</t>
  </si>
  <si>
    <t>AOM_004005</t>
  </si>
  <si>
    <t>FEED0464</t>
  </si>
  <si>
    <t>AOM_000567</t>
  </si>
  <si>
    <t>Hominy</t>
  </si>
  <si>
    <t>Hominy Ground</t>
  </si>
  <si>
    <t>Hominy Meal; Hominy Milled; Nixtamalized Maize Meal; Alkaline-treated Maize Meal; Nixtamalized Maize Milled; Alkaline-treated Maize Milled</t>
  </si>
  <si>
    <t>https://www.feedipedia.org/node/12290</t>
  </si>
  <si>
    <t>AOM_001434</t>
  </si>
  <si>
    <t>Nixtamalized Maize; Alkaline-treated Maize</t>
  </si>
  <si>
    <t>Management/Livestock Management/Feed Characteristic/Feed Composition/Feed Ingredient/Crop Byproduct/Cereal ByProducts/Maize/Maize Bran/Maize Bran Dried</t>
  </si>
  <si>
    <t>AOM_006226</t>
  </si>
  <si>
    <t>Maize Bran Alkali Treated Ground</t>
  </si>
  <si>
    <t>Corn Bran Alkali Treated Ground</t>
  </si>
  <si>
    <t>0112</t>
  </si>
  <si>
    <t>AOM_006126</t>
  </si>
  <si>
    <t>Maize Bran Dried</t>
  </si>
  <si>
    <t>Corn Bran Dried</t>
  </si>
  <si>
    <t>https://www.feedipedia.org/node/12280</t>
  </si>
  <si>
    <t>FEED0021</t>
  </si>
  <si>
    <t>AOM_002016</t>
  </si>
  <si>
    <t>Maize Bran Dried Ground</t>
  </si>
  <si>
    <t>Maize Bran Dried Meal; Maize Bran Dried Milled</t>
  </si>
  <si>
    <t>AOM_001844</t>
  </si>
  <si>
    <t>Maize Bran Ground</t>
  </si>
  <si>
    <t>Maize Bran Meal; Maize Bran Milled; Corn Bran Ground; Corn Bran Meal</t>
  </si>
  <si>
    <t>AOM_001614</t>
  </si>
  <si>
    <t>Corn Bran</t>
  </si>
  <si>
    <t>AOM_001943</t>
  </si>
  <si>
    <t>Maize Cob Ensiled</t>
  </si>
  <si>
    <t>Maize Cob Silage</t>
  </si>
  <si>
    <t>FEED0352</t>
  </si>
  <si>
    <t>AOM_002083</t>
  </si>
  <si>
    <t>Maize Cob Ensiled Urea Treated</t>
  </si>
  <si>
    <t>Management/Livestock Management/Feed Characteristic/Feed Composition/Feed Ingredient/Crop Byproduct/Cereal ByProducts/Maize/Maize Cob/Maize Cob Ensiled</t>
  </si>
  <si>
    <t>AOM_006218</t>
  </si>
  <si>
    <t>Maize Cob Enzyme Treated Ground</t>
  </si>
  <si>
    <t>AOM_006071</t>
  </si>
  <si>
    <t>Maize Cob Ground</t>
  </si>
  <si>
    <t>Maize Cob Meal</t>
  </si>
  <si>
    <t>FEED0349</t>
  </si>
  <si>
    <t>AOM_000569</t>
  </si>
  <si>
    <t>Corn Cob</t>
  </si>
  <si>
    <t>https://www.feedipedia.org/node/12875</t>
  </si>
  <si>
    <t>AOM_001295</t>
  </si>
  <si>
    <t>Maize Germ</t>
  </si>
  <si>
    <t>Maize Germ Ground</t>
  </si>
  <si>
    <t>Maize Germ Meal; Maize Germ Milled; Corn Germ Ground; Corn Germ Meal</t>
  </si>
  <si>
    <t>https://www.feedipedia.org/node/12286</t>
  </si>
  <si>
    <t>FEED0421</t>
  </si>
  <si>
    <t>AOM_001294</t>
  </si>
  <si>
    <t>Corn Germ</t>
  </si>
  <si>
    <t>AOM_001293</t>
  </si>
  <si>
    <t>Maize Gluten</t>
  </si>
  <si>
    <t>Maize Gluten Ground</t>
  </si>
  <si>
    <t>Maize Gluten Meal; Maize Gluten Milled; Corn Gluten Ground; Corn Gluten Meal</t>
  </si>
  <si>
    <t>https://www.feedipedia.org/node/12288</t>
  </si>
  <si>
    <t>2322</t>
  </si>
  <si>
    <t>Starches; inulin; wheat gluten; dextrins and other
modified starches</t>
  </si>
  <si>
    <t>FEED0022</t>
  </si>
  <si>
    <t>AOM_001292</t>
  </si>
  <si>
    <t>Corn Gluten</t>
  </si>
  <si>
    <t>AOM_001942</t>
  </si>
  <si>
    <t>Maize Husk</t>
  </si>
  <si>
    <t>Maize Husk Dried Ground</t>
  </si>
  <si>
    <t>Maize Chaff Dried Meal; Maize Chaff Dried Milled</t>
  </si>
  <si>
    <t>FEED0350</t>
  </si>
  <si>
    <t>AOM_001299</t>
  </si>
  <si>
    <t>Corn Chaff;Maize Chaff</t>
  </si>
  <si>
    <t>AOM_001944</t>
  </si>
  <si>
    <t>Maize Leaves</t>
  </si>
  <si>
    <t>Maize Leaves Dried</t>
  </si>
  <si>
    <t>Corn Leaves Hay</t>
  </si>
  <si>
    <t>01911</t>
  </si>
  <si>
    <t>maize for forage/silage</t>
  </si>
  <si>
    <t>FEED0348</t>
  </si>
  <si>
    <t>AOM_001298</t>
  </si>
  <si>
    <t>Corn Leaves</t>
  </si>
  <si>
    <t>https://www.feedipedia.org/node/22237</t>
  </si>
  <si>
    <t>AOM_006127</t>
  </si>
  <si>
    <t>Maize Offal</t>
  </si>
  <si>
    <t>Maize Offal Dried</t>
  </si>
  <si>
    <t>Corn Offal Dried</t>
  </si>
  <si>
    <t>AOM_006129</t>
  </si>
  <si>
    <t>Maize Offal Dried Ground</t>
  </si>
  <si>
    <t>Corn Offal Dried Ground;Maize Offal Dried Meal; Corn offal Dried Meal</t>
  </si>
  <si>
    <t>AOM_006128</t>
  </si>
  <si>
    <t>Maize Offal Ground</t>
  </si>
  <si>
    <t>Corn Offal Ground;Maize Offal Meal; Corn offal Meal</t>
  </si>
  <si>
    <t>AOM_000571</t>
  </si>
  <si>
    <t>Corn Offal</t>
  </si>
  <si>
    <t>AOM_001615</t>
  </si>
  <si>
    <t>Maize Sheath</t>
  </si>
  <si>
    <t>Maize Sheath Ground</t>
  </si>
  <si>
    <t>Maize Sheath Meal; Maize Sheath Milled; Corn Sheath Ground; Corn Sheath Meal</t>
  </si>
  <si>
    <t>http://aims.fao.org/aos/agrovoc/c_a40b4471</t>
  </si>
  <si>
    <t>AOM_001297</t>
  </si>
  <si>
    <t>Corn Sheath</t>
  </si>
  <si>
    <t>AOM_003297</t>
  </si>
  <si>
    <t>Maize Steep Liquor</t>
  </si>
  <si>
    <t>Corn Steep Liquor</t>
  </si>
  <si>
    <t>AOM_006076</t>
  </si>
  <si>
    <t>Maize Stover Ensiled</t>
  </si>
  <si>
    <t>Corn Stover Silage</t>
  </si>
  <si>
    <t>FEED0334</t>
  </si>
  <si>
    <t>AOM_006002</t>
  </si>
  <si>
    <t>Maize Stover Urea Treated</t>
  </si>
  <si>
    <t>Corn Stover Urea Treated</t>
  </si>
  <si>
    <t>AOM_006001</t>
  </si>
  <si>
    <t>Maize Stover; Corn Stover</t>
  </si>
  <si>
    <t>https://www.feedipedia.org/node/12873</t>
  </si>
  <si>
    <t>FEED0423</t>
  </si>
  <si>
    <t>AOM_001686</t>
  </si>
  <si>
    <t>Maize Straw</t>
  </si>
  <si>
    <t>Maize Straw Dried</t>
  </si>
  <si>
    <t>Corn Straw Dried</t>
  </si>
  <si>
    <t>https://www.feedipedia.org/node/12874</t>
  </si>
  <si>
    <t>AOM_001684</t>
  </si>
  <si>
    <t>Maize Straw Dried Ensiled Ground Urea Treated</t>
  </si>
  <si>
    <t>Corn Straw Dried Ensiled Ground Urea Treated</t>
  </si>
  <si>
    <t>AOM_001617</t>
  </si>
  <si>
    <t>Maize Straw Dried Ground</t>
  </si>
  <si>
    <t>Corn Straw Dried Milled; Corn Straw Dried Meal</t>
  </si>
  <si>
    <t>FEED0347</t>
  </si>
  <si>
    <t>Management/Livestock Management/Feed Characteristic/Feed Composition/Feed Ingredient/Crop Byproduct/Cereal ByProducts/Maize/Maize Straw/Maize Straw Ensiled Urea Treated</t>
  </si>
  <si>
    <t>AOM_006175</t>
  </si>
  <si>
    <t>Maize Straw Ensiled Fermented</t>
  </si>
  <si>
    <t>Corn Straw Ensiled Fermented</t>
  </si>
  <si>
    <t>AOM_001885</t>
  </si>
  <si>
    <t>Maize Straw Ensiled Urea Treated</t>
  </si>
  <si>
    <t>Corn Straw Ensiled Urea Treated</t>
  </si>
  <si>
    <t>Management/Livestock Management/Feed Characteristic/Feed Composition/Feed Ingredient/Crop Byproduct/Cereal ByProducts/Maize/Maize Straw/Maize Straw Dried Ensiled Ground Urea Treated</t>
  </si>
  <si>
    <t>AOM_006165</t>
  </si>
  <si>
    <t>Maize Straw Ensiled Urea Treated Wilted</t>
  </si>
  <si>
    <t>Corn Straw Ensiled Urea Treated Wilted</t>
  </si>
  <si>
    <t>AOM_001682</t>
  </si>
  <si>
    <t>Maize Straw Ground</t>
  </si>
  <si>
    <t>Corn Straw Ground; Corn Straw Meal</t>
  </si>
  <si>
    <t>AOM_001688</t>
  </si>
  <si>
    <t>Maize Straw Ground Urea Treated</t>
  </si>
  <si>
    <t>Corn Straw Milled Urea Treated; Corn Straw Meal Urea Treated</t>
  </si>
  <si>
    <t>AOM_006397</t>
  </si>
  <si>
    <t>Maize Straw Molasses Treated Urea Treated</t>
  </si>
  <si>
    <t>Zea mays Straw</t>
  </si>
  <si>
    <t>AOM_001687</t>
  </si>
  <si>
    <t>Maize Straw Urea Treated</t>
  </si>
  <si>
    <t>Coren Straw Urea Treated</t>
  </si>
  <si>
    <t>AOM_000572</t>
  </si>
  <si>
    <t>Corn Straw</t>
  </si>
  <si>
    <t>AOM_001845</t>
  </si>
  <si>
    <t>Malt Sprout</t>
  </si>
  <si>
    <t>https://www.feedipedia.org/node/11829</t>
  </si>
  <si>
    <t>FEED0355</t>
  </si>
  <si>
    <t>AOM_001290</t>
  </si>
  <si>
    <t>Millet</t>
  </si>
  <si>
    <t>Millet Bran</t>
  </si>
  <si>
    <t>https://www.feedipedia.org/node/11690</t>
  </si>
  <si>
    <t>0118</t>
  </si>
  <si>
    <t>AOM_006133</t>
  </si>
  <si>
    <t>Millet Straw Ensiled Urea Treated</t>
  </si>
  <si>
    <t>Miller</t>
  </si>
  <si>
    <t>AOM_001291</t>
  </si>
  <si>
    <t>https://www.feedipedia.org/node/12091</t>
  </si>
  <si>
    <t>AOM_006143</t>
  </si>
  <si>
    <t>Oat Dried</t>
  </si>
  <si>
    <t>http://aims.fao.org/aos/agrovoc/c_34065</t>
  </si>
  <si>
    <t>http://purl.obolibrary.org/obo/NCBITaxon_4498</t>
  </si>
  <si>
    <t>0117</t>
  </si>
  <si>
    <t>FEED0336</t>
  </si>
  <si>
    <t>AOM_001618</t>
  </si>
  <si>
    <t>Oat Fodder</t>
  </si>
  <si>
    <t>http://aims.fao.org/aos/agrovoc/c_c0e6f391;http://aims.fao.org/aos/agrovoc/c_34065</t>
  </si>
  <si>
    <t xml:space="preserve">Avena sativa </t>
  </si>
  <si>
    <t>https://www.feedipedia.org/node/12390</t>
  </si>
  <si>
    <t>FEED0399</t>
  </si>
  <si>
    <t>AOM_000574</t>
  </si>
  <si>
    <t>Oat Leaves</t>
  </si>
  <si>
    <t>Oat Leaves Dried</t>
  </si>
  <si>
    <t>Oat Hay</t>
  </si>
  <si>
    <t>AOM_001702</t>
  </si>
  <si>
    <t>Oat Leaves Dried Ground</t>
  </si>
  <si>
    <t>Oat Dried Meal;Oat Dried Milled;Oat Hay Meal;Oat Hay Milled</t>
  </si>
  <si>
    <t>AOM_006142</t>
  </si>
  <si>
    <t>Oat Straw</t>
  </si>
  <si>
    <t>Oat Straw Dried</t>
  </si>
  <si>
    <t>Oat Stover Hay; Oat Stubble Hay</t>
  </si>
  <si>
    <t>https://www.feedipedia.org/node/12389</t>
  </si>
  <si>
    <t>FEED0424</t>
  </si>
  <si>
    <t>AOM_001835</t>
  </si>
  <si>
    <t>Oat Stover; Oat Stubble</t>
  </si>
  <si>
    <t>AOM_001846</t>
  </si>
  <si>
    <t>Pollard</t>
  </si>
  <si>
    <t>AOM_002114</t>
  </si>
  <si>
    <t>Rice Bran Solvent</t>
  </si>
  <si>
    <t>Extracted Rice Bran Solvent</t>
  </si>
  <si>
    <t>http://aims.fao.org/aos/agrovoc/c_77d35680;http://aims.fao.org/aos/agrovoc/c_3349</t>
  </si>
  <si>
    <t xml:space="preserve">Oryza sativa </t>
  </si>
  <si>
    <t>http://purl.obolibrary.org/obo/NCBITaxon_4530</t>
  </si>
  <si>
    <t>0113</t>
  </si>
  <si>
    <t>AOM_000575</t>
  </si>
  <si>
    <t>https://www.feedipedia.org/node/11637</t>
  </si>
  <si>
    <t>FEED0032</t>
  </si>
  <si>
    <t>AOM_001280</t>
  </si>
  <si>
    <t>Rice Hull</t>
  </si>
  <si>
    <t>http://aims.fao.org/aos/agrovoc/c_24892</t>
  </si>
  <si>
    <t>https://www.feedipedia.org/node/11643</t>
  </si>
  <si>
    <t>AOM_001619</t>
  </si>
  <si>
    <t>Rice Husk</t>
  </si>
  <si>
    <t>Rice Husk Dried Urea Treated</t>
  </si>
  <si>
    <t>Management/Livestock Management/Feed Characteristic/Feed Composition/Feed Ingredient/Crop Byproduct/Cereal ByProducts/Rice/Rice Husk/Rice Husk Dried Urea Treated</t>
  </si>
  <si>
    <t>AOM_006187</t>
  </si>
  <si>
    <t>Rice Husk Ensiled</t>
  </si>
  <si>
    <t>AOM_006299</t>
  </si>
  <si>
    <t>Rice Husk Enzyme Treated</t>
  </si>
  <si>
    <t>AOM_006188</t>
  </si>
  <si>
    <t>Rice Husk Fermented</t>
  </si>
  <si>
    <t>AOM_000576</t>
  </si>
  <si>
    <t>23162</t>
  </si>
  <si>
    <t>Husked rice</t>
  </si>
  <si>
    <t>AOM_003854</t>
  </si>
  <si>
    <t>Rice Milling Waste</t>
  </si>
  <si>
    <t>Management/Livestock Management/Feed Characteristic/Feed Composition/Feed Ingredient/Crop Byproduct/Cereal ByProducts/Rice/Rice Offal</t>
  </si>
  <si>
    <t>AOM_006335</t>
  </si>
  <si>
    <t>Rice Offal</t>
  </si>
  <si>
    <t>Rice Offal Dried</t>
  </si>
  <si>
    <t>AOM_006300</t>
  </si>
  <si>
    <t>Rice Offal Ground</t>
  </si>
  <si>
    <t>AOM_000577</t>
  </si>
  <si>
    <t>AOM_000578</t>
  </si>
  <si>
    <t>Rice Polish</t>
  </si>
  <si>
    <t>http://aims.fao.org/aos/agrovoc/c_32539</t>
  </si>
  <si>
    <t>https://www.feedipedia.org/node/12526</t>
  </si>
  <si>
    <t>Management/Livestock Management/Feed Characteristic/Feed Composition/Feed Ingredient/Crop Byproduct/Cereal ByProducts/Rice/Rice Straw</t>
  </si>
  <si>
    <t>AOM_006191</t>
  </si>
  <si>
    <t>Rice Straw Dried</t>
  </si>
  <si>
    <t>http://aims.fao.org/aos/agrovoc/c_16032</t>
  </si>
  <si>
    <t>https://www.feedipedia.org/node/11646</t>
  </si>
  <si>
    <t>FEED0429</t>
  </si>
  <si>
    <t>AOM_006192</t>
  </si>
  <si>
    <t>Rice Straw Dried Ensiled Urea Treated</t>
  </si>
  <si>
    <t>AOM_006337</t>
  </si>
  <si>
    <t>Rice Straw Dried Fermented Ground</t>
  </si>
  <si>
    <t>AOM_006336</t>
  </si>
  <si>
    <t>Rice Straw Dried Ground</t>
  </si>
  <si>
    <t>AOM_006303</t>
  </si>
  <si>
    <t>Rice Straw Dried Urea Treated</t>
  </si>
  <si>
    <t>AOM_006413</t>
  </si>
  <si>
    <t>Rice Straw Ensiled</t>
  </si>
  <si>
    <t>Oryza sativa  Straw</t>
  </si>
  <si>
    <t>AOM_006301</t>
  </si>
  <si>
    <t>Rice Straw Ensiled Urea Treated</t>
  </si>
  <si>
    <t>AOM_006304</t>
  </si>
  <si>
    <t>Rice Straw Fermented Ground</t>
  </si>
  <si>
    <t>AOM_006190</t>
  </si>
  <si>
    <t>Rice Straw Ground</t>
  </si>
  <si>
    <t>AOM_003692</t>
  </si>
  <si>
    <t>Rice Straw Molasses Treated</t>
  </si>
  <si>
    <t>AOM_006302</t>
  </si>
  <si>
    <t>Rice Straw Urea Treated</t>
  </si>
  <si>
    <t>AOM_002084</t>
  </si>
  <si>
    <t>Spent Rice Straw</t>
  </si>
  <si>
    <t>AOM_000579</t>
  </si>
  <si>
    <t>AOM_000580</t>
  </si>
  <si>
    <t>Rye Bran</t>
  </si>
  <si>
    <t>http://aims.fao.org/aos/agrovoc/c_5ee1eecb</t>
  </si>
  <si>
    <t xml:space="preserve">Secale cereale </t>
  </si>
  <si>
    <t>http://purl.obolibrary.org/obo/NCBITaxon_4550</t>
  </si>
  <si>
    <t>https://www.feedipedia.org/node/12541</t>
  </si>
  <si>
    <t>0116</t>
  </si>
  <si>
    <t>Management/Livestock Management/Feed Characteristic/Feed Composition/Feed Ingredient/Crop Byproduct/Cereal ByProducts/Sorghum/Sorghum Bran</t>
  </si>
  <si>
    <t>AOM_001772</t>
  </si>
  <si>
    <t>Sorghum Bran</t>
  </si>
  <si>
    <t>Milo Bran; Broomcorn Bran</t>
  </si>
  <si>
    <t>http://purl.obolibrary.org/obo/NCBITaxon_4558</t>
  </si>
  <si>
    <t>wfo-0001278196</t>
  </si>
  <si>
    <t>https://www.feedipedia.org/node/12611</t>
  </si>
  <si>
    <t>0114</t>
  </si>
  <si>
    <t>FEED0034</t>
  </si>
  <si>
    <t>AOM_001814</t>
  </si>
  <si>
    <t>Sorghum Brewers Grain</t>
  </si>
  <si>
    <t>Sorghum Brewers Grain Dried</t>
  </si>
  <si>
    <t>Milo Brewers Grain Dried; Broomcorn Brewers Grain Dried;Sorghum Spent Dried</t>
  </si>
  <si>
    <t>https://www.feedipedia.org/node/15783</t>
  </si>
  <si>
    <t>AOM_001945</t>
  </si>
  <si>
    <t>Sorghum Brewers Grain Dried Refermented</t>
  </si>
  <si>
    <t>Sorghum Spent Dried Refermented</t>
  </si>
  <si>
    <t>AOM_006005</t>
  </si>
  <si>
    <t>Sorghum Brewers Grain Refermented</t>
  </si>
  <si>
    <t>Sorghum Spent Refermented</t>
  </si>
  <si>
    <t>AOM_001813</t>
  </si>
  <si>
    <t>Milo Brewers Grain; Broomcorn Brewers Grain;Sorghum Spent</t>
  </si>
  <si>
    <t>AOM_006316</t>
  </si>
  <si>
    <t>Sorghum Dried</t>
  </si>
  <si>
    <t>Milo Hay; Broomcorn Hay</t>
  </si>
  <si>
    <t>AOM_001276</t>
  </si>
  <si>
    <t>Sorghum Ground</t>
  </si>
  <si>
    <t>Milo Ground; Broomcorn Ground; Sorghum Meal; Milo Meal; Broomcorn Meal</t>
  </si>
  <si>
    <t>https://www.feedipedia.org/node/11655</t>
  </si>
  <si>
    <t>FEED0035</t>
  </si>
  <si>
    <t>Management/Livestock Management/Feed Characteristic/Feed Composition/Feed Ingredient/Crop Byproduct/Cereal ByProducts/Sorghum/Sorghum Husk</t>
  </si>
  <si>
    <t>AOM_006312</t>
  </si>
  <si>
    <t>Sorghum Husk</t>
  </si>
  <si>
    <t>Sorghum Husk Urea Treated</t>
  </si>
  <si>
    <t>Milo Husk Urea Treated; Broomcorn Husk Urea Treated</t>
  </si>
  <si>
    <t>NoNo matchmatch</t>
  </si>
  <si>
    <t>AOM_002339</t>
  </si>
  <si>
    <t>Milo Husk; Broomcorn Husk</t>
  </si>
  <si>
    <t>AOM_002086</t>
  </si>
  <si>
    <t>Sorghum Sprout</t>
  </si>
  <si>
    <t>Sorghum Sprout Dried Ground</t>
  </si>
  <si>
    <t>Malted Sorghum Sprout Dried Milled; Malted Sorghum Sprout Dried Meal</t>
  </si>
  <si>
    <t>https://www.feedipedia.org/node/15784</t>
  </si>
  <si>
    <t>AOM_002117</t>
  </si>
  <si>
    <t>Sorghum Straw Alkali Treated Dried</t>
  </si>
  <si>
    <t>Management/Livestock Management/Feed Characteristic/Feed Composition/Feed Ingredient/Crop Byproduct/Cereal ByProducts/Sorghum/Sorghum Straw/Sorghum Straw Alkali Treated Dried</t>
  </si>
  <si>
    <t>AOM_006313</t>
  </si>
  <si>
    <t>Sorghum Straw Crushed</t>
  </si>
  <si>
    <t>AOM_006314</t>
  </si>
  <si>
    <t>Sorghum Straw Crushed Dried Fermented</t>
  </si>
  <si>
    <t>AOM_006328</t>
  </si>
  <si>
    <t>Sorghum Straw Dried Ground</t>
  </si>
  <si>
    <t>AOM_000581</t>
  </si>
  <si>
    <t>Milo Straw; Broomcorn Straw; Sorghum Threshed Tops</t>
  </si>
  <si>
    <t>https://www.feedipedia.org/node/12618</t>
  </si>
  <si>
    <t>FEED0427</t>
  </si>
  <si>
    <t>AOM_001892</t>
  </si>
  <si>
    <t>Sorghum Threshed Top</t>
  </si>
  <si>
    <t>http://purl.obolibrary.org/obo/NCBITaxon_3847</t>
  </si>
  <si>
    <t>https://www.feedipedia.org/node/12624</t>
  </si>
  <si>
    <t>AOM_001621</t>
  </si>
  <si>
    <t>Tata</t>
  </si>
  <si>
    <t>Tata Dried</t>
  </si>
  <si>
    <t>AOM_006006</t>
  </si>
  <si>
    <t>AOM_006095</t>
  </si>
  <si>
    <t>Teff Ground</t>
  </si>
  <si>
    <t>http://purl.obolibrary.org/obo/NCBITaxon_110835</t>
  </si>
  <si>
    <t>01199.01</t>
  </si>
  <si>
    <t>FEED0042</t>
  </si>
  <si>
    <t>AOM_001197</t>
  </si>
  <si>
    <t>Teff Straw Crushed</t>
  </si>
  <si>
    <t>https://www.feedipedia.org/node/12694</t>
  </si>
  <si>
    <t>FEED0440</t>
  </si>
  <si>
    <t>Management/Livestock Management/Feed Characteristic/Feed Composition/Feed Ingredient/Crop Byproduct/Cereal ByProducts/Teff/Teff Straw/Teff Straw Crushed</t>
  </si>
  <si>
    <t>AOM_006260</t>
  </si>
  <si>
    <t>Teff Straw Dried</t>
  </si>
  <si>
    <t>AOM_006259</t>
  </si>
  <si>
    <t>Teff Straw Ensiled Fermented Urea Treated</t>
  </si>
  <si>
    <t>AOM_003102</t>
  </si>
  <si>
    <t>https://www.feedipedia.org/node/22526</t>
  </si>
  <si>
    <t>Management/Livestock Management/Feed Characteristic/Feed Composition/Feed Ingredient/Crop Byproduct/Cereal ByProducts/Tata</t>
  </si>
  <si>
    <t>AOM_006199</t>
  </si>
  <si>
    <t>AOM_000563</t>
  </si>
  <si>
    <t>Unspecified Bran</t>
  </si>
  <si>
    <t>AOM_002015</t>
  </si>
  <si>
    <t>Unspecified Bran Dried Ground</t>
  </si>
  <si>
    <t>Unspecified Bran Dried Meal; Unspecified Bran Dried Milled</t>
  </si>
  <si>
    <t>AOM_001883</t>
  </si>
  <si>
    <t>Unspecified Bran Ground</t>
  </si>
  <si>
    <t>Unspecified Bran Meal; Unspecified Bran Milled</t>
  </si>
  <si>
    <t>Management/Livestock Management/Feed Characteristic/Feed Composition/Feed Ingredient/Crop Byproduct/Cereal ByProducts/Unspecified Silage</t>
  </si>
  <si>
    <t>AOM_006222</t>
  </si>
  <si>
    <t>Unspecified Forage</t>
  </si>
  <si>
    <t>AOM_001807</t>
  </si>
  <si>
    <t>Unspecified Silage</t>
  </si>
  <si>
    <t>AOM_000582</t>
  </si>
  <si>
    <t>Unspecified Straw</t>
  </si>
  <si>
    <t>http://aims.fao.org/aos/agrovoc/c_7441</t>
  </si>
  <si>
    <t>AOM_006244</t>
  </si>
  <si>
    <t>Unspecified Straw Ground</t>
  </si>
  <si>
    <t>AOM_001622</t>
  </si>
  <si>
    <t>Wheat Bran Ground</t>
  </si>
  <si>
    <t>Wheat Bran Meal; Wheat Bran Milled</t>
  </si>
  <si>
    <t>http://aims.fao.org/aos/agrovoc/c_019ee1cc</t>
  </si>
  <si>
    <t>http://purl.obolibrary.org/obo/NCBITaxon_4565</t>
  </si>
  <si>
    <t>https://www.feedipedia.org/node/12751</t>
  </si>
  <si>
    <t>0111</t>
  </si>
  <si>
    <t>FEED0044</t>
  </si>
  <si>
    <t>AOM_000586</t>
  </si>
  <si>
    <t>Wheat Bran Remoulage</t>
  </si>
  <si>
    <t>AOM_000585</t>
  </si>
  <si>
    <t>Wheat Pollard</t>
  </si>
  <si>
    <t>AOM_000587</t>
  </si>
  <si>
    <t>Wheat Dried</t>
  </si>
  <si>
    <t>Wheat Hay</t>
  </si>
  <si>
    <t>http://aims.fao.org/aos/agrovoc/c_16066</t>
  </si>
  <si>
    <t>FEED0345</t>
  </si>
  <si>
    <t>AOM_001261</t>
  </si>
  <si>
    <t>Wheat Ground</t>
  </si>
  <si>
    <t>Wheat Ground Remoulage</t>
  </si>
  <si>
    <t>Wheat Meal Remoulage; Wheat Milled Remoulage</t>
  </si>
  <si>
    <t>except those of mustard</t>
  </si>
  <si>
    <t>AOM_001623</t>
  </si>
  <si>
    <t>Wheat Offal</t>
  </si>
  <si>
    <t>Wheat Offal Ground</t>
  </si>
  <si>
    <t>Wheat Offal Meal; Wheat Offal Milled</t>
  </si>
  <si>
    <t>AOM_000589</t>
  </si>
  <si>
    <t>AOM_000591</t>
  </si>
  <si>
    <t>Wheat Shorts</t>
  </si>
  <si>
    <t>AOM_001262</t>
  </si>
  <si>
    <t>Wheat Straw Dried Urea Treated</t>
  </si>
  <si>
    <t>Management/Livestock Management/Feed Characteristic/Feed Composition/Feed Ingredient/Crop Byproduct/Cereal ByProducts/Wheat/Wheat Straw/Wheat Straw Urea Treated</t>
  </si>
  <si>
    <t>AOM_006181</t>
  </si>
  <si>
    <t>Wheat Straw Ensiled</t>
  </si>
  <si>
    <t>AOM_006206</t>
  </si>
  <si>
    <t>Wheat Straw Ensiled Fermented</t>
  </si>
  <si>
    <t>AOM_001750</t>
  </si>
  <si>
    <t>Wheat Straw Ground</t>
  </si>
  <si>
    <t>Wheat Stover; Wheat Straw Meal; Wheat Straw Milled</t>
  </si>
  <si>
    <t>https://www.feedipedia.org/node/12755</t>
  </si>
  <si>
    <t>FEED0448</t>
  </si>
  <si>
    <t>AOM_001624</t>
  </si>
  <si>
    <t>Wheat Straw Lime Treated Urea Treated</t>
  </si>
  <si>
    <t>AOM_001751</t>
  </si>
  <si>
    <t>Wheat Straw Urea Treated</t>
  </si>
  <si>
    <t>AOM_001887</t>
  </si>
  <si>
    <t>https://www.feedipedia.org/node/12758</t>
  </si>
  <si>
    <t>AOM_002017</t>
  </si>
  <si>
    <t>Cereal Products</t>
  </si>
  <si>
    <t>Wheat Grain</t>
  </si>
  <si>
    <t>Wheat Grain Ground</t>
  </si>
  <si>
    <t>Wheat Grain Meal; Wheat Grain Milled</t>
  </si>
  <si>
    <t>https://www.feedipedia.org/node/12754</t>
  </si>
  <si>
    <t>FEED0046</t>
  </si>
  <si>
    <t>AOM_001318</t>
  </si>
  <si>
    <t>AOM_006032</t>
  </si>
  <si>
    <t>Fruit ByProducts</t>
  </si>
  <si>
    <t>Banana</t>
  </si>
  <si>
    <t>Banana Leaves Dried</t>
  </si>
  <si>
    <t>http://aims.fao.org/aos/agrovoc/c_6670;http://aims.fao.org/aos/agrovoc/c_806</t>
  </si>
  <si>
    <t xml:space="preserve">Musa </t>
  </si>
  <si>
    <t>http://purl.obolibrary.org/obo/NCBITaxon_4640</t>
  </si>
  <si>
    <t>01312</t>
  </si>
  <si>
    <t>Bananas</t>
  </si>
  <si>
    <t>FEED0519</t>
  </si>
  <si>
    <t>AOM_000595</t>
  </si>
  <si>
    <t>https://www.feedipedia.org/node/12458</t>
  </si>
  <si>
    <t>AOM_001176</t>
  </si>
  <si>
    <t>Banana Peel</t>
  </si>
  <si>
    <t>https://www.feedipedia.org/node/11815</t>
  </si>
  <si>
    <t>FEED0499</t>
  </si>
  <si>
    <t>AOM_001177</t>
  </si>
  <si>
    <t>Banana Pseudo-stem</t>
  </si>
  <si>
    <t>https://www.feedipedia.org/node/12462</t>
  </si>
  <si>
    <t>FEED0518</t>
  </si>
  <si>
    <t>Management/Livestock Management/Feed Characteristic/Feed Composition/Feed Ingredient/Crop Byproduct/Fruit ByProducts/Citurs/Citrus Pulp</t>
  </si>
  <si>
    <t>AOM_006217</t>
  </si>
  <si>
    <t>Citrus</t>
  </si>
  <si>
    <t>Citrus Pulp</t>
  </si>
  <si>
    <t>Citrus Pulp Alkali Treated Dried Fermented</t>
  </si>
  <si>
    <t xml:space="preserve">Citrus </t>
  </si>
  <si>
    <t xml:space="preserve">http://purl.obolibrary.org/obo/NCBITaxon_2706 </t>
  </si>
  <si>
    <t>wfo-4000008411</t>
  </si>
  <si>
    <t>https://www.feedipedia.org/node/12840</t>
  </si>
  <si>
    <t>01322</t>
  </si>
  <si>
    <t>Lemons and Limes</t>
  </si>
  <si>
    <t>AOM_006178</t>
  </si>
  <si>
    <t>Citrus Pulp Ensiled</t>
  </si>
  <si>
    <t>Lemon Pulp Ensiled;Citrus Pulp Silage, Lemon Pulp Silage</t>
  </si>
  <si>
    <t>AOM_003885</t>
  </si>
  <si>
    <t>Lemon Pulp</t>
  </si>
  <si>
    <t>AOM_001816</t>
  </si>
  <si>
    <t>Date Cull</t>
  </si>
  <si>
    <t>Date Cull Dried Ground</t>
  </si>
  <si>
    <t>Date Cull Meal; Date Cull Milled</t>
  </si>
  <si>
    <t>http://purl.obolibrary.org/obo/NCBITaxon_42345</t>
  </si>
  <si>
    <t>01314</t>
  </si>
  <si>
    <t>Dates</t>
  </si>
  <si>
    <t>FEED0480</t>
  </si>
  <si>
    <t>AOM_001815</t>
  </si>
  <si>
    <t>AOM_003815</t>
  </si>
  <si>
    <t>Date Discarded</t>
  </si>
  <si>
    <t>Date Discarded Ground</t>
  </si>
  <si>
    <t>AOM_006086</t>
  </si>
  <si>
    <t>Date Discards</t>
  </si>
  <si>
    <t>Management/Livestock Management/Feed Characteristic/Feed Composition/Feed Ingredient/Crop Byproduct/Fruit ByProducts/Date/Date Leaves</t>
  </si>
  <si>
    <t>AOM_006281</t>
  </si>
  <si>
    <t>Date Leaves</t>
  </si>
  <si>
    <t>Date Leaves Dried</t>
  </si>
  <si>
    <t>https://www.feedipedia.org/node/8012</t>
  </si>
  <si>
    <t>https://www.feedipedia.org/node/12859</t>
  </si>
  <si>
    <t>AOM_006284</t>
  </si>
  <si>
    <t>Date Leaves Dried Enzyme Treated</t>
  </si>
  <si>
    <t>AOM_006285</t>
  </si>
  <si>
    <t>Date Leaves Ensiled Sprouted Wilted</t>
  </si>
  <si>
    <t>AOM_006283</t>
  </si>
  <si>
    <t>Date Leaves Ensiled Wilted</t>
  </si>
  <si>
    <t>AOM_006282</t>
  </si>
  <si>
    <t>Date Leaves Wilted</t>
  </si>
  <si>
    <t>AOM_002348</t>
  </si>
  <si>
    <t>Date palm leaves</t>
  </si>
  <si>
    <t>AOM_006080</t>
  </si>
  <si>
    <t>Date Palm Fronds</t>
  </si>
  <si>
    <t>Date Palm Fronds Ground</t>
  </si>
  <si>
    <t>AOM_000596</t>
  </si>
  <si>
    <t>Date Seed Ground</t>
  </si>
  <si>
    <t>Date Seed Meal; Date Seed Milled</t>
  </si>
  <si>
    <t>https://www.feedipedia.org/node/12050</t>
  </si>
  <si>
    <t>AOM_003596</t>
  </si>
  <si>
    <t>Grape Seeds</t>
  </si>
  <si>
    <t>Vitis vinifera</t>
  </si>
  <si>
    <t>http://purl.obolibrary.org/obo/NCBITaxon_29760</t>
  </si>
  <si>
    <t>wfo-0000421791</t>
  </si>
  <si>
    <t>https://www.feedipedia.org/node/23047</t>
  </si>
  <si>
    <t>01330</t>
  </si>
  <si>
    <t>Grapes</t>
  </si>
  <si>
    <t>Management/Livestock Management/Feed Characteristic/Feed Composition/Feed Ingredient/Crop Byproduct/Fruit ByProducts/Grape/Grape Seeds</t>
  </si>
  <si>
    <t>AOM_006172</t>
  </si>
  <si>
    <t>Jackfruit</t>
  </si>
  <si>
    <t>Jackfruit Seed Dried Fermented Ground</t>
  </si>
  <si>
    <t>https://www.feedipedia.org/node/27583</t>
  </si>
  <si>
    <t>AOM_006171</t>
  </si>
  <si>
    <t>Jackfruit Seed Dried Ground</t>
  </si>
  <si>
    <t>AOM_001195</t>
  </si>
  <si>
    <t>Mango Peel Dried</t>
  </si>
  <si>
    <t xml:space="preserve">http://purl.obolibrary.org/obo/NCBITaxon_29780 </t>
  </si>
  <si>
    <t>https://www.feedipedia.org/node/12815</t>
  </si>
  <si>
    <t>01316.01</t>
  </si>
  <si>
    <t>Mangoes</t>
  </si>
  <si>
    <t>Management/Livestock Management/Feed Characteristic/Feed Composition/Feed Ingredient/Crop Byproduct/Fruit ByProducts/Mango/Mango Seed/Mango Seed Dried Ground</t>
  </si>
  <si>
    <t>AOM_006176</t>
  </si>
  <si>
    <t>Mango Seed</t>
  </si>
  <si>
    <t>Mango Seed Crushed Dried</t>
  </si>
  <si>
    <t>AOM_001693</t>
  </si>
  <si>
    <t>Mango Seed Dried Ground</t>
  </si>
  <si>
    <t>Mango Seed Meal; Mango Seed Milled</t>
  </si>
  <si>
    <t>AOM_001625</t>
  </si>
  <si>
    <t>Mango Seed Kernel</t>
  </si>
  <si>
    <t>https://www.feedipedia.org/node/12305</t>
  </si>
  <si>
    <t>AOM_001888</t>
  </si>
  <si>
    <t>Mango Seed Kernel Ground</t>
  </si>
  <si>
    <t>Mango Seed Kernel Meal; Mango Seed Kernel Milled</t>
  </si>
  <si>
    <t>https://www.feedipedia.org/node/12817</t>
  </si>
  <si>
    <t>AOM_001196</t>
  </si>
  <si>
    <t>AOM_001695</t>
  </si>
  <si>
    <t>Mango Seed Kernel Crushed Dried</t>
  </si>
  <si>
    <t>AOM_001694</t>
  </si>
  <si>
    <t>Mango Seed Kernel Dried Ground</t>
  </si>
  <si>
    <t>Mango Seed Kernel Dried Meal; Mango Seed Kernel Dried Milled</t>
  </si>
  <si>
    <t>AOM_006346</t>
  </si>
  <si>
    <t>Marula</t>
  </si>
  <si>
    <t>Marula Kernel</t>
  </si>
  <si>
    <t>Marula Kernel Cake</t>
  </si>
  <si>
    <t>AOM_006347</t>
  </si>
  <si>
    <t>Marula Seed</t>
  </si>
  <si>
    <t>Marula Seed Cake Ground</t>
  </si>
  <si>
    <t>AOM_006130</t>
  </si>
  <si>
    <t>Melon Seed Husk</t>
  </si>
  <si>
    <t>Melon Seed Husk Ground</t>
  </si>
  <si>
    <t>0122</t>
  </si>
  <si>
    <t>Melons</t>
  </si>
  <si>
    <t>AOM_002233</t>
  </si>
  <si>
    <t>AOM_001745</t>
  </si>
  <si>
    <t>Orange Dried</t>
  </si>
  <si>
    <t>Valencia Orange Dried; Naranja Dried; Navel Orange Dried; Apfelsine Dried</t>
  </si>
  <si>
    <t>http://purl.obolibrary.org/obo/NCBITaxon_2711</t>
  </si>
  <si>
    <t>01323</t>
  </si>
  <si>
    <t>Oranges</t>
  </si>
  <si>
    <t>AOM_001947</t>
  </si>
  <si>
    <t>Orange Peels</t>
  </si>
  <si>
    <t>Orange Peels Dried Fermented Ground</t>
  </si>
  <si>
    <t>Sweet Orange Peels Dried Fermented Meal; Sweet Orange Peels Dried Fermented Milled</t>
  </si>
  <si>
    <t>AOM_006148</t>
  </si>
  <si>
    <t>Orange Peels Fermented</t>
  </si>
  <si>
    <t>AOM_001889</t>
  </si>
  <si>
    <t>https://www.feedipedia.org/node/12415</t>
  </si>
  <si>
    <t>AOM_003891</t>
  </si>
  <si>
    <t>Orange Pulp</t>
  </si>
  <si>
    <t>Management/Livestock Management/Feed Characteristic/Feed Composition/Feed Ingredient/Crop Byproduct/Fruit ByProducts/Orange/Orange Pulp</t>
  </si>
  <si>
    <t>AOM_006348</t>
  </si>
  <si>
    <t>Orange Waste</t>
  </si>
  <si>
    <t>Orange Waste Ensiled</t>
  </si>
  <si>
    <t>AOM_001286</t>
  </si>
  <si>
    <t>http://purl.obolibrary.org/obo/NCBITaxon_3649</t>
  </si>
  <si>
    <t>https://www.feedipedia.org/node/11551</t>
  </si>
  <si>
    <t>01317</t>
  </si>
  <si>
    <t>Papayas</t>
  </si>
  <si>
    <t>AOM_001946</t>
  </si>
  <si>
    <t>Plantain</t>
  </si>
  <si>
    <t>Plantain Peel</t>
  </si>
  <si>
    <t>Plantain Peel Dried Ground</t>
  </si>
  <si>
    <t>Plantain Peel Meal; Plantain Peel Milled</t>
  </si>
  <si>
    <t>Musa paradisiaca</t>
  </si>
  <si>
    <t>http://purl.obolibrary.org/obo/NCBITaxon_89151</t>
  </si>
  <si>
    <t>wfo-0000474656</t>
  </si>
  <si>
    <t>01313.01</t>
  </si>
  <si>
    <t>Plantains</t>
  </si>
  <si>
    <t>AOM_001283</t>
  </si>
  <si>
    <t>https://www.feedipedia.org/node/12460</t>
  </si>
  <si>
    <t>AOM_000600</t>
  </si>
  <si>
    <t>Watermelon Seed Ground</t>
  </si>
  <si>
    <t>Watermelon Seed Meal; Citrullus vulgaris Seed Meal; Watermelon Seed Milled; Citrullus vulgaris Seed Milled</t>
  </si>
  <si>
    <t xml:space="preserve">http://purl.obolibrary.org/obo/NCBITaxon_3654 </t>
  </si>
  <si>
    <t>wfo-0000629047</t>
  </si>
  <si>
    <t>https://www.feedipedia.org/node/12745</t>
  </si>
  <si>
    <t>01221</t>
  </si>
  <si>
    <t>Watermelons</t>
  </si>
  <si>
    <t>Management/Livestock Management/Feed Characteristic/Feed Composition/Feed Ingredient/Crop Byproduct/Fruit ByProducts/Watermelon/Watermelon Vine</t>
  </si>
  <si>
    <t>AOM_006182</t>
  </si>
  <si>
    <t>Watermelon Vine</t>
  </si>
  <si>
    <t>Watermelon Vine Dried</t>
  </si>
  <si>
    <t>AOM_006183</t>
  </si>
  <si>
    <t>Watermelon Vine Dried Fermented</t>
  </si>
  <si>
    <t>AOM_003933</t>
  </si>
  <si>
    <t>AOM_001311</t>
  </si>
  <si>
    <t>Fruit Product</t>
  </si>
  <si>
    <t>https://www.feedipedia.org/node/12049</t>
  </si>
  <si>
    <t>AOM_000615</t>
  </si>
  <si>
    <t>Legume ByProducts</t>
  </si>
  <si>
    <t>http://purl.obolibrary.org/obo/NCBITaxon_3803</t>
  </si>
  <si>
    <t>https://www.feedipedia.org/node/13596</t>
  </si>
  <si>
    <t>AOM_006027</t>
  </si>
  <si>
    <t>Bambara Groundnut</t>
  </si>
  <si>
    <t>Bambara Groundnut Offal</t>
  </si>
  <si>
    <t>Bambara Groundnut Offal Ground</t>
  </si>
  <si>
    <t>http://purl.obolibrary.org/obo/NCBITaxon_115715</t>
  </si>
  <si>
    <t>https://www.feedipedia.org/node/11559</t>
  </si>
  <si>
    <t>01708</t>
  </si>
  <si>
    <t>Bambara beans, dry</t>
  </si>
  <si>
    <t>AOM_003208</t>
  </si>
  <si>
    <t>AOM_003207</t>
  </si>
  <si>
    <t>https://www.feedipedia.org/node/11555</t>
  </si>
  <si>
    <t>FEED0436</t>
  </si>
  <si>
    <t>AOM_001181</t>
  </si>
  <si>
    <t>Chickpea Haulm</t>
  </si>
  <si>
    <t>http://purl.obolibrary.org/obo/NCBITaxon_3917</t>
  </si>
  <si>
    <t>01249</t>
  </si>
  <si>
    <t>FEED0406</t>
  </si>
  <si>
    <t>AOM_001948</t>
  </si>
  <si>
    <t xml:space="preserve">Common Bean </t>
  </si>
  <si>
    <t>Common Bean Haulm</t>
  </si>
  <si>
    <t>Common Bean Haulm Dried</t>
  </si>
  <si>
    <t xml:space="preserve">http://purl.obolibrary.org/obo/NCBITaxon_3885 </t>
  </si>
  <si>
    <t>wfo-0000207144</t>
  </si>
  <si>
    <t>01701</t>
  </si>
  <si>
    <t>Beans</t>
  </si>
  <si>
    <t>FEED0405</t>
  </si>
  <si>
    <t>AOM_001258</t>
  </si>
  <si>
    <t>AOM_001179</t>
  </si>
  <si>
    <t>Common Bean Straw</t>
  </si>
  <si>
    <t>https://www.feedipedia.org/node/12006</t>
  </si>
  <si>
    <t>AOM_001180</t>
  </si>
  <si>
    <t>Common Bean Tops</t>
  </si>
  <si>
    <t>AOM_001646</t>
  </si>
  <si>
    <t>Cowpea Dried</t>
  </si>
  <si>
    <t>Cowpea Hay</t>
  </si>
  <si>
    <t>https://www.feedipedia.org/node/12026</t>
  </si>
  <si>
    <t>FEED0327</t>
  </si>
  <si>
    <t>AOM_006078</t>
  </si>
  <si>
    <t>Cowpea Haulm</t>
  </si>
  <si>
    <t>Cowpea Haulm Crushed</t>
  </si>
  <si>
    <t>FEED0428</t>
  </si>
  <si>
    <t>AOM_001754</t>
  </si>
  <si>
    <t>Cowpea Haulm Dried</t>
  </si>
  <si>
    <t>https://www.feedipedia.org/node/17446</t>
  </si>
  <si>
    <t>AOM_002018</t>
  </si>
  <si>
    <t>Cowpea Haulm Dried Ground</t>
  </si>
  <si>
    <t>Cowpea Haulm Dried Meal; Cowpea Haulm Dried Milled</t>
  </si>
  <si>
    <t>AOM_000601</t>
  </si>
  <si>
    <t>AOM_006079</t>
  </si>
  <si>
    <t>Cowpea Husk</t>
  </si>
  <si>
    <t>Cowpea Husk Crushed</t>
  </si>
  <si>
    <t>https://www.feedipedia.org/node/17447</t>
  </si>
  <si>
    <t>AOM_002019</t>
  </si>
  <si>
    <t>Cowpea Husk Ground</t>
  </si>
  <si>
    <t>Cowpea Husk Meal; Cowpea Husk Milled</t>
  </si>
  <si>
    <t>AOM_000602</t>
  </si>
  <si>
    <t>AOM_001263</t>
  </si>
  <si>
    <t>Cowpea Leaves</t>
  </si>
  <si>
    <t>FEED0354</t>
  </si>
  <si>
    <t>AOM_003927</t>
  </si>
  <si>
    <t>FEED0326</t>
  </si>
  <si>
    <t>AOM_001189</t>
  </si>
  <si>
    <t>Cowpea Vine</t>
  </si>
  <si>
    <t>AOM_000603</t>
  </si>
  <si>
    <t>Fava Bean Haulm</t>
  </si>
  <si>
    <t xml:space="preserve">http://purl.obolibrary.org/obo/NCBITaxon_3906 </t>
  </si>
  <si>
    <t>https://www.feedipedia.org/node/19702</t>
  </si>
  <si>
    <t>FEED0417</t>
  </si>
  <si>
    <t>AOM_003210</t>
  </si>
  <si>
    <t>Grass Pea</t>
  </si>
  <si>
    <t>Grass Pea Haulm</t>
  </si>
  <si>
    <t>Indian Pea Haulm</t>
  </si>
  <si>
    <t xml:space="preserve">http://purl.obolibrary.org/obo/NCBITaxon_3860 </t>
  </si>
  <si>
    <t>AOM_003209</t>
  </si>
  <si>
    <t xml:space="preserve">Indian Pea </t>
  </si>
  <si>
    <t>https://www.feedipedia.org/node/11970</t>
  </si>
  <si>
    <t>FEED0684</t>
  </si>
  <si>
    <t>AOM_006108</t>
  </si>
  <si>
    <t xml:space="preserve">Green Bean </t>
  </si>
  <si>
    <t>Green Bean Vine</t>
  </si>
  <si>
    <t>Green Bean Vine Dried</t>
  </si>
  <si>
    <t>01241</t>
  </si>
  <si>
    <t>Beans, green</t>
  </si>
  <si>
    <t>AOM_003960</t>
  </si>
  <si>
    <t>AOM_001660</t>
  </si>
  <si>
    <t>Groundnut Cake</t>
  </si>
  <si>
    <t>Groundnut Cake Ground</t>
  </si>
  <si>
    <t>Groundnut Cake Meal; Peanut Cake Meal</t>
  </si>
  <si>
    <t>http://purl.obolibrary.org/obo/NCBITaxon_3818</t>
  </si>
  <si>
    <t>wfo-0000174378</t>
  </si>
  <si>
    <t>0142</t>
  </si>
  <si>
    <t>Groundnuts</t>
  </si>
  <si>
    <t>Oil-cake and other solid residues, of vegetable fats</t>
  </si>
  <si>
    <t>FEED0018</t>
  </si>
  <si>
    <t>AOM_001254</t>
  </si>
  <si>
    <t>Peanut Cake; Goober Cake</t>
  </si>
  <si>
    <t>http://aims.fao.org/aos/agrovoc/c_35679</t>
  </si>
  <si>
    <t>AOM_006110</t>
  </si>
  <si>
    <t>Groundnut Haulm</t>
  </si>
  <si>
    <t>Groundnut Haulm Crushed</t>
  </si>
  <si>
    <t>Peanut Haulms Crushed; Goober Haulms Crushed</t>
  </si>
  <si>
    <t>FEED0415</t>
  </si>
  <si>
    <t>AOM_006111</t>
  </si>
  <si>
    <t>Groundnut Haulm Dried</t>
  </si>
  <si>
    <t>Peanut Haulms Dried; Goober Haulms Dried</t>
  </si>
  <si>
    <t>AOM_006112</t>
  </si>
  <si>
    <t>Groundnut Haulm Ensiled</t>
  </si>
  <si>
    <t>Peanut Haulms Silage; Goober Haulms Silage</t>
  </si>
  <si>
    <t>AOM_000604</t>
  </si>
  <si>
    <t>Peanut Haulms; Goober Haulms</t>
  </si>
  <si>
    <t>AOM_006113</t>
  </si>
  <si>
    <t>Groundnut Hull</t>
  </si>
  <si>
    <t>Groundnut Hull Crushed Dried</t>
  </si>
  <si>
    <t>Peanut Hull Crushed Dried; Goober Hull Crushed Dried</t>
  </si>
  <si>
    <t>FEED0433</t>
  </si>
  <si>
    <t>AOM_000605</t>
  </si>
  <si>
    <t>Peanut Hulls; Goober Hulls</t>
  </si>
  <si>
    <t>https://www.feedipedia.org/node/12155</t>
  </si>
  <si>
    <t>AOM_000606</t>
  </si>
  <si>
    <t>Groundnut Husk</t>
  </si>
  <si>
    <t>Groundnut Husk Ground</t>
  </si>
  <si>
    <t>Peanut Husk Powder; Goober Husk Powder</t>
  </si>
  <si>
    <t>Management/Livestock Management/Feed Characteristic/Feed Composition/Feed Ingredient/Crop Byproduct/Legume ByProducts/Groundnut/Groundnut Straw</t>
  </si>
  <si>
    <t>AOM_006169</t>
  </si>
  <si>
    <t>Groundnut Residue</t>
  </si>
  <si>
    <t>AOM_002249</t>
  </si>
  <si>
    <t>Groundnut Shell</t>
  </si>
  <si>
    <t>AOM_001890</t>
  </si>
  <si>
    <t>Groundnut Straw</t>
  </si>
  <si>
    <t>Peanut Straw; Goober Straw</t>
  </si>
  <si>
    <t>Management/Livestock Management/Feed Characteristic/Feed Composition/Feed Ingredient/Crop Byproduct/Legume ByProducts/Groundnut/Groundnut Veins</t>
  </si>
  <si>
    <t>AOM_006278</t>
  </si>
  <si>
    <t>Groundnut Veins</t>
  </si>
  <si>
    <t>Groundnut Veins Dried</t>
  </si>
  <si>
    <t>Peanut Veins Dried</t>
  </si>
  <si>
    <t>AOM_003858</t>
  </si>
  <si>
    <t>Peanut Veins</t>
  </si>
  <si>
    <t>AOM_001366</t>
  </si>
  <si>
    <t>Guar Bean</t>
  </si>
  <si>
    <t>Guar Gum Ground</t>
  </si>
  <si>
    <t>Guar Bean Gum Meal; Guar Bean Gum Milled</t>
  </si>
  <si>
    <t>http://purl.obolibrary.org/obo/NCBITaxon_3832</t>
  </si>
  <si>
    <t>https://www.feedipedia.org/node/11697</t>
  </si>
  <si>
    <t>AOM_004000</t>
  </si>
  <si>
    <t>Haricot Bean</t>
  </si>
  <si>
    <t>Haricot Bean Vine</t>
  </si>
  <si>
    <t>AOM_004111</t>
  </si>
  <si>
    <t>Lentil Screening</t>
  </si>
  <si>
    <t xml:space="preserve">http://purl.obolibrary.org/obo/NCBITaxon_3864 </t>
  </si>
  <si>
    <t>https://www.feedipedia.org/node/12249</t>
  </si>
  <si>
    <t>Management/Livestock Management/Feed Characteristic/Feed Composition/Feed Ingredient/Crop Byproduct/Legume ByProducts/Lima Bean/Lima Bean Vein</t>
  </si>
  <si>
    <t>AOM_006224</t>
  </si>
  <si>
    <t>Lima Bean</t>
  </si>
  <si>
    <t>Lima Bean Vein</t>
  </si>
  <si>
    <t>Lima Bean Vein Dried</t>
  </si>
  <si>
    <t xml:space="preserve">http://purl.obolibrary.org/obo/NCBITaxon_3884 </t>
  </si>
  <si>
    <t>AOM_003929</t>
  </si>
  <si>
    <t>AOM_002218</t>
  </si>
  <si>
    <t>Mung Bean Haulm</t>
  </si>
  <si>
    <t>http://purl.obolibrary.org/obo/NCBITaxon_157791</t>
  </si>
  <si>
    <t>https://www.feedipedia.org/node/12351</t>
  </si>
  <si>
    <t>AOM_002217</t>
  </si>
  <si>
    <t>https://www.feedipedia.org/node/12355</t>
  </si>
  <si>
    <t>AOM_000608</t>
  </si>
  <si>
    <t>Pea Seed Hull</t>
  </si>
  <si>
    <t>Garden Pea Seed Hulls</t>
  </si>
  <si>
    <t>http://purl.obolibrary.org/obo/NCBITaxon_3888</t>
  </si>
  <si>
    <t>01705</t>
  </si>
  <si>
    <t>Peas, dry</t>
  </si>
  <si>
    <t>FEED0458</t>
  </si>
  <si>
    <t>AOM_001285</t>
  </si>
  <si>
    <t>Pea Straw</t>
  </si>
  <si>
    <t>Garden Pea Straw</t>
  </si>
  <si>
    <t>https://www.feedipedia.org/node/12929</t>
  </si>
  <si>
    <t>FEED0411</t>
  </si>
  <si>
    <t>AOM_001629</t>
  </si>
  <si>
    <t>Pigeon Pea Leaves</t>
  </si>
  <si>
    <t>Pigeon Pea Leaves Dried</t>
  </si>
  <si>
    <t>http://aims.fao.org/aos/agrovoc/c_13356</t>
  </si>
  <si>
    <t>http://purl.obolibrary.org/obo/NCBITaxon_3821</t>
  </si>
  <si>
    <t>wfo-0000203743</t>
  </si>
  <si>
    <t>01707</t>
  </si>
  <si>
    <t>Pigeon peas</t>
  </si>
  <si>
    <t>AOM_000609</t>
  </si>
  <si>
    <t>FEED0441</t>
  </si>
  <si>
    <t>AOM_000610</t>
  </si>
  <si>
    <t>Soybean Cake</t>
  </si>
  <si>
    <t>http://aims.fao.org/aos/agrovoc/c_16043</t>
  </si>
  <si>
    <t>0141</t>
  </si>
  <si>
    <t>FEED0368</t>
  </si>
  <si>
    <t>AOM_002021</t>
  </si>
  <si>
    <t>Soybean Cake Ground</t>
  </si>
  <si>
    <t>Soybean Oil Cake Meal; Soybean Oil Cake; Soybean Cake; Soybean Cake Milled</t>
  </si>
  <si>
    <t>Management/Livestock Management/Feed Characteristic/Feed Composition/Feed Ingredient/Crop Byproduct/Legume ByProducts/Soybean/Soybean Cheese Waste</t>
  </si>
  <si>
    <t>AOM_006317</t>
  </si>
  <si>
    <t>Soybean Cheese Waste</t>
  </si>
  <si>
    <t>Soybean Cheese Waste Crushed Ensiled</t>
  </si>
  <si>
    <t>AOM_003930</t>
  </si>
  <si>
    <t>Soybean Cheese Residue</t>
  </si>
  <si>
    <t>AOM_000612</t>
  </si>
  <si>
    <t>Soybean Dried</t>
  </si>
  <si>
    <t>Soybean Hay</t>
  </si>
  <si>
    <t>FEED0367</t>
  </si>
  <si>
    <t>AOM_002020</t>
  </si>
  <si>
    <t>Soybean Dried Fermented</t>
  </si>
  <si>
    <t>AOM_002122</t>
  </si>
  <si>
    <t>Soybean Flakes Defatted</t>
  </si>
  <si>
    <t>Soybean Flakes Defatted Crushed Dehulled Dried Extruded Heated Ground</t>
  </si>
  <si>
    <t>Soybean Flakes Defatted Crushed Dehulled Dried</t>
  </si>
  <si>
    <t>AOM_002121</t>
  </si>
  <si>
    <t>Soybean Flakes Defatted Crushed Dehulled Heated</t>
  </si>
  <si>
    <t>Soybean Flakes Defatted Crushed Dehulled Dried Extruded Heated Meal; Soybean Flakes Defatted Crushed Dehulled Dried Extruded Heated Milled</t>
  </si>
  <si>
    <t>AOM_001949</t>
  </si>
  <si>
    <t>Soybean Flakes Defatted Dried Ground</t>
  </si>
  <si>
    <t>Soybean Flakes Defatted Dried Meal; Soybean Flakes Defatted Dried Milled</t>
  </si>
  <si>
    <t>AOM_001362</t>
  </si>
  <si>
    <t>Soybean Flakes Defatted Extruded</t>
  </si>
  <si>
    <t>AOM_001361</t>
  </si>
  <si>
    <t>AOM_000611</t>
  </si>
  <si>
    <t>Soybean Full Fat Cake</t>
  </si>
  <si>
    <t>Soybean Oil Cake Full Fat</t>
  </si>
  <si>
    <t>AOM_00205</t>
  </si>
  <si>
    <t>Soybean Haulm</t>
  </si>
  <si>
    <t>FEED0463</t>
  </si>
  <si>
    <t>AOM_001891</t>
  </si>
  <si>
    <t>Soybean Hull</t>
  </si>
  <si>
    <t>https://www.feedipedia.org/node/12623</t>
  </si>
  <si>
    <t>FEED0037</t>
  </si>
  <si>
    <t>Management/Livestock Management/Feed Characteristic/Feed Composition/Feed Ingredient/Crop Byproduct/Legume ByProducts/Soybean/Soybean Residue</t>
  </si>
  <si>
    <t>AOM_006329</t>
  </si>
  <si>
    <t>Soybean Residue</t>
  </si>
  <si>
    <t>Soybean Residue Dried</t>
  </si>
  <si>
    <t>AOM_000614</t>
  </si>
  <si>
    <t>AOM_001272</t>
  </si>
  <si>
    <t>Soybean Shell</t>
  </si>
  <si>
    <t>Management/Livestock Management/Feed Characteristic/Feed Composition/Feed Ingredient/Crop Byproduct/Legume ByProducts/Soybean/Soybean Straw</t>
  </si>
  <si>
    <t>AOM_006319</t>
  </si>
  <si>
    <t>Soybean Straw Dried</t>
  </si>
  <si>
    <t>Soybean Stover Dried</t>
  </si>
  <si>
    <t>https://www.feedipedia.org/node/19916</t>
  </si>
  <si>
    <t>AOM_006396</t>
  </si>
  <si>
    <t>Soybean Straw Dried Molasses Treated Urea Treated</t>
  </si>
  <si>
    <t>Glycine max Straw</t>
  </si>
  <si>
    <t>AOM_006345</t>
  </si>
  <si>
    <t>Soybean Straw Dried Urea Treated</t>
  </si>
  <si>
    <t>AOM_001271</t>
  </si>
  <si>
    <t>Soybean Stover</t>
  </si>
  <si>
    <t>AOM_001817</t>
  </si>
  <si>
    <t>Legume Products</t>
  </si>
  <si>
    <t>Legume Residue</t>
  </si>
  <si>
    <t>AOM_001632</t>
  </si>
  <si>
    <t>Pigeon Pea Dried</t>
  </si>
  <si>
    <t>https://www.feedipedia.org/node/11910</t>
  </si>
  <si>
    <t>FEED0324</t>
  </si>
  <si>
    <t>AOM_001314</t>
  </si>
  <si>
    <t>AOM_000628</t>
  </si>
  <si>
    <t>Oil Plant ByProducts</t>
  </si>
  <si>
    <t>https://www.feedipedia.org/content/feeds?category=13598</t>
  </si>
  <si>
    <t>AOM_003892</t>
  </si>
  <si>
    <t>Argan</t>
  </si>
  <si>
    <t>Argan Pulp</t>
  </si>
  <si>
    <t xml:space="preserve">Argania spinosa </t>
  </si>
  <si>
    <t>wfo-0000264280</t>
  </si>
  <si>
    <t>https://www.feedipedia.org/node/11775</t>
  </si>
  <si>
    <t>AOM_003890</t>
  </si>
  <si>
    <t>Argan Seed</t>
  </si>
  <si>
    <t>Argan Seed Cake</t>
  </si>
  <si>
    <t>Argan  Seed Oil Cake</t>
  </si>
  <si>
    <t>https://www.feedipedia.org/node/11774</t>
  </si>
  <si>
    <t>AOM_000616</t>
  </si>
  <si>
    <t>Canola Cake</t>
  </si>
  <si>
    <t>Rape Oil Cake;OilSeed Rape Cake;Rapeseed Cake;Canola Oil Cake</t>
  </si>
  <si>
    <t>http://aims.fao.org/aos/agrovoc/c_16027</t>
  </si>
  <si>
    <t>http://purl.obolibrary.org/obo/NCBITaxon_3708</t>
  </si>
  <si>
    <t>FEED0031</t>
  </si>
  <si>
    <t>AOM_001307</t>
  </si>
  <si>
    <t>Canola Ground</t>
  </si>
  <si>
    <t>Canola Meal;Rapeseed Meal</t>
  </si>
  <si>
    <t>http://aims.fao.org/aos/agrovoc/c_5514</t>
  </si>
  <si>
    <t>http://purl.obolibrary.org/obo/NCBITaxon_4710</t>
  </si>
  <si>
    <t>https://www.feedipedia.org/node/12502</t>
  </si>
  <si>
    <t>AOM_006052</t>
  </si>
  <si>
    <t>Cashew</t>
  </si>
  <si>
    <t>Cashew Shell</t>
  </si>
  <si>
    <t>Cashew Shell Boiled Crushed</t>
  </si>
  <si>
    <t xml:space="preserve">http://purl.obolibrary.org/obo/NCBITaxon_171929 </t>
  </si>
  <si>
    <t>AOM_006049</t>
  </si>
  <si>
    <t>Cashew Shell Crushed Dried</t>
  </si>
  <si>
    <t>AOM_006050</t>
  </si>
  <si>
    <t>Cashew Shell Ground</t>
  </si>
  <si>
    <t>AOM_002225</t>
  </si>
  <si>
    <t>AOM_002103</t>
  </si>
  <si>
    <t>Coconut Cake</t>
  </si>
  <si>
    <t>Coconut Cake Ground</t>
  </si>
  <si>
    <t>Copra Cake Meal;Coconut Cake Meal;Copra Meal;Copra Cake Milled;Coconut Cake Milled;Copra Milled</t>
  </si>
  <si>
    <t>http://purl.obolibrary.org/obo/NCBITaxon_13894</t>
  </si>
  <si>
    <t>0146</t>
  </si>
  <si>
    <t>Coconuts</t>
  </si>
  <si>
    <t>FEED0008</t>
  </si>
  <si>
    <t>AOM_002102</t>
  </si>
  <si>
    <t>Copra;Copra Oil Cake;Copra Cake;Coconut Oil Cake</t>
  </si>
  <si>
    <t>AOM_001306</t>
  </si>
  <si>
    <t>Coconut Ground</t>
  </si>
  <si>
    <t>Coconut Meal;Coconut Palm Oil Meal</t>
  </si>
  <si>
    <t>Flours and meals of oil seeds or oleaginous fruits,</t>
  </si>
  <si>
    <t>AOM_000620</t>
  </si>
  <si>
    <t>Cotton Seed</t>
  </si>
  <si>
    <t>Cotton Seed Cake</t>
  </si>
  <si>
    <t>http://aims.fao.org/aos/agrovoc/c_5336;http://aims.fao.org/aos/agrovoc/c_35678</t>
  </si>
  <si>
    <t>Gossypium</t>
  </si>
  <si>
    <t>http://purl.obolibrary.org/obo/NCBITaxon_3633</t>
  </si>
  <si>
    <t>https://www.feedipedia.org/node/12022</t>
  </si>
  <si>
    <t>01921.01</t>
  </si>
  <si>
    <t>FEED0010</t>
  </si>
  <si>
    <t>AOM_006073</t>
  </si>
  <si>
    <t>Cotton Seed Cake Decorticated</t>
  </si>
  <si>
    <t xml:space="preserve">http://purl.obolibrary.org/obo/NCBITaxon_3633 </t>
  </si>
  <si>
    <t>AOM_001641</t>
  </si>
  <si>
    <t>Cotton Seed Cake Dried</t>
  </si>
  <si>
    <t>AOM_001253</t>
  </si>
  <si>
    <t>Cotton Seed Cake Dried Ground</t>
  </si>
  <si>
    <t>AOM_001644</t>
  </si>
  <si>
    <t>Cotton Seed Cake Ground</t>
  </si>
  <si>
    <t>Management/Livestock Management/Feed Characteristic/Feed Composition/Feed Ingredient/Crop Byproduct/Oil Plant ByProducts/Cotton/Cotton Seed/Cotton Seed Decorticated Ground</t>
  </si>
  <si>
    <t>AOM_006166</t>
  </si>
  <si>
    <t>Cotton Seed Decorticated Dried</t>
  </si>
  <si>
    <t>AOM_001642</t>
  </si>
  <si>
    <t>Cotton Seed Decorticated Ground</t>
  </si>
  <si>
    <t>Cotton Seed Decorticated Meal</t>
  </si>
  <si>
    <t>https://www.feedipedia.org/node/16307</t>
  </si>
  <si>
    <t>AOM_001643</t>
  </si>
  <si>
    <t>Cotton Seed Ground</t>
  </si>
  <si>
    <t>Cotton Seed Meal</t>
  </si>
  <si>
    <t>AOM_001187</t>
  </si>
  <si>
    <t>Cotton Seed Hull</t>
  </si>
  <si>
    <t>https://www.feedipedia.org/node/12020</t>
  </si>
  <si>
    <t>FEED0012</t>
  </si>
  <si>
    <t>AOM_003973</t>
  </si>
  <si>
    <t>Whole Cotton Seed;Uncorticated Cotton Seed</t>
  </si>
  <si>
    <t>https://www.feedipedia.org/node/12024</t>
  </si>
  <si>
    <t>Management/Livestock Management/Feed Characteristic/Feed Composition/Feed Ingredient/Crop Byproduct/Oil Plant ByProducts/Flaxseed/Flaxseed Oil</t>
  </si>
  <si>
    <t>AOM_006325</t>
  </si>
  <si>
    <t>Flaxseed</t>
  </si>
  <si>
    <t>Flaxseed Oil</t>
  </si>
  <si>
    <t>Flaxseed Oil Cold pressed</t>
  </si>
  <si>
    <t xml:space="preserve">http://purl.obolibrary.org/obo/NCBITaxon_4006 </t>
  </si>
  <si>
    <t>AOM_001255</t>
  </si>
  <si>
    <t>AOM_004255</t>
  </si>
  <si>
    <t>https://www.feedipedia.org/node/12262</t>
  </si>
  <si>
    <t>Management/Livestock Management/Feed Characteristic/Feed Composition/Feed Ingredient/Crop Byproduct/Oil Plant ByProducts/Hibiscus/Hibiscus Seed</t>
  </si>
  <si>
    <t>AOM_006173</t>
  </si>
  <si>
    <t>Hibiscus Seed</t>
  </si>
  <si>
    <t>Hibiscus Seed Ground</t>
  </si>
  <si>
    <t>Kenaf seed ground; Kenaf seed meal</t>
  </si>
  <si>
    <t xml:space="preserve">Hibiscus </t>
  </si>
  <si>
    <t xml:space="preserve">http://purl.obolibrary.org/obo/NCBITaxon_47605 </t>
  </si>
  <si>
    <t>AOM_001893</t>
  </si>
  <si>
    <t>Kenaf seed</t>
  </si>
  <si>
    <t>https://www.feedipedia.org/node/12228</t>
  </si>
  <si>
    <t>Management/Livestock Management/Feed Characteristic/Feed Composition/Feed Ingredient/Crop Byproduct/Oil Plant ByProducts/Jojoba/Jojoba Ground</t>
  </si>
  <si>
    <t>AOM_006380</t>
  </si>
  <si>
    <t>Jojoba Enzyme Treated Ground</t>
  </si>
  <si>
    <t xml:space="preserve">http://purl.obolibrary.org/obo/NCBITaxon_3999 </t>
  </si>
  <si>
    <t>https://www.feedipedia.org/node/20056</t>
  </si>
  <si>
    <t>01499.03</t>
  </si>
  <si>
    <t>Jojoba seeds</t>
  </si>
  <si>
    <t>AOM_003897</t>
  </si>
  <si>
    <t>Jojoba Ground</t>
  </si>
  <si>
    <t>Jojoba Meal</t>
  </si>
  <si>
    <t>AOM_002136</t>
  </si>
  <si>
    <t>Linseed Cake</t>
  </si>
  <si>
    <t>http://purl.obolibrary.org/obo/NCBITaxon_180498</t>
  </si>
  <si>
    <t>01441</t>
  </si>
  <si>
    <t>FEED0020</t>
  </si>
  <si>
    <t>AOM_001301</t>
  </si>
  <si>
    <t>Linseed Cake Ground</t>
  </si>
  <si>
    <t>Linseed Cake Meal;Linseed Cake Milled</t>
  </si>
  <si>
    <t>Management/Livestock Management/Feed Characteristic/Feed Composition/Feed Ingredient/Crop Byproduct/Oil Plant ByProducts/Linseed/Linseed Cake</t>
  </si>
  <si>
    <t>AOM_006408</t>
  </si>
  <si>
    <t>Linseed Ground</t>
  </si>
  <si>
    <t>Linum usitatissimum Cake</t>
  </si>
  <si>
    <t>AOM_001303</t>
  </si>
  <si>
    <t>Macadamia Cake</t>
  </si>
  <si>
    <t>http://aims.fao.org/aos/agrovoc/c_12827</t>
  </si>
  <si>
    <t>http://purl.obolibrary.org/obo/NCBITaxon_4230</t>
  </si>
  <si>
    <t>https://www.feedipedia.org/node/27587</t>
  </si>
  <si>
    <t>Management/Livestock Management/Feed Characteristic/Feed Composition/Feed Ingredient/Crop Byproduct/Oil Plant ByProducts/Noug/Noug Cake</t>
  </si>
  <si>
    <t>AOM_006170</t>
  </si>
  <si>
    <t>Noug</t>
  </si>
  <si>
    <t>Noug Dried</t>
  </si>
  <si>
    <t xml:space="preserve">http://purl.obolibrary.org/obo/NCBITaxon_4146 </t>
  </si>
  <si>
    <t>AOM_001304</t>
  </si>
  <si>
    <t>Noug Ground</t>
  </si>
  <si>
    <t>Niger Meal;Niger Seed Meal;Ramtil Seed Meal;Ramtilla Seed Meal;Werinnua Seed Meal</t>
  </si>
  <si>
    <t>https://www.feedipedia.org/node/12376</t>
  </si>
  <si>
    <t>AOM_002000</t>
  </si>
  <si>
    <t>Noug Seed Cake</t>
  </si>
  <si>
    <t>https://www.feedipedia.org/node/12373</t>
  </si>
  <si>
    <t>FEED0025</t>
  </si>
  <si>
    <t>AOM_001191</t>
  </si>
  <si>
    <t>Noug Seed Ground</t>
  </si>
  <si>
    <t>Noug Seed Meal;Noug Seed Milled</t>
  </si>
  <si>
    <t>AOM_001190</t>
  </si>
  <si>
    <t>AOM_006145</t>
  </si>
  <si>
    <t>Olive Cake</t>
  </si>
  <si>
    <t>Olive Cake Dried</t>
  </si>
  <si>
    <t>Olea sativa Cake Dried</t>
  </si>
  <si>
    <t>https://www.feedipedia.org/node/12886</t>
  </si>
  <si>
    <t>AOM_006146</t>
  </si>
  <si>
    <t>Olive Cake Ensiled</t>
  </si>
  <si>
    <t>Olea sativa Cake Silage</t>
  </si>
  <si>
    <t>AOM_006237</t>
  </si>
  <si>
    <t>Olive Cake Ensiled Enzyme Treated</t>
  </si>
  <si>
    <t>AOM_001192</t>
  </si>
  <si>
    <t>Olea sativa Cake</t>
  </si>
  <si>
    <t>AOM_001638</t>
  </si>
  <si>
    <t>Palmae Kernel Cake</t>
  </si>
  <si>
    <t>http://aims.fao.org/aos/agrovoc/c_36344</t>
  </si>
  <si>
    <t>Arecaceae</t>
  </si>
  <si>
    <t>wfo-7000000046</t>
  </si>
  <si>
    <t>https://www.feedipedia.org/node/12420</t>
  </si>
  <si>
    <t>01491.02</t>
  </si>
  <si>
    <t>Palm kernels</t>
  </si>
  <si>
    <t>FEED0028</t>
  </si>
  <si>
    <t>Management/Livestock Management/Feed Characteristic/Feed Composition/Feed Ingredient/Crop Byproduct/Oil Plant ByProducts/Palm/Palm Kernel/Palm Kernel Cake Ground</t>
  </si>
  <si>
    <t>AOM_006411</t>
  </si>
  <si>
    <t>Palm Kernel Cake Dried</t>
  </si>
  <si>
    <t>Arecaceae Kernel Cake</t>
  </si>
  <si>
    <t>AOM_002105</t>
  </si>
  <si>
    <t>Palm Kernel Cake Dried Fermented Ground</t>
  </si>
  <si>
    <t>Palm Kernel Cake Dried Fermented Meal;Palm Kernel Cake Dried Fermented Milled</t>
  </si>
  <si>
    <t>AOM_006151</t>
  </si>
  <si>
    <t>Palm Kernel Cake Dried Ground</t>
  </si>
  <si>
    <t>Palm Kernel Cake Dried Meal;Palm Kernel Cake Dried Milled</t>
  </si>
  <si>
    <t>AOM_002104</t>
  </si>
  <si>
    <t>Palm Kernel Cake Ground</t>
  </si>
  <si>
    <t>Palm Kernel Cake Meal;Palm Kernel Cake Milled</t>
  </si>
  <si>
    <t>AOM_001708</t>
  </si>
  <si>
    <t>Palm Kernel Dried Ground</t>
  </si>
  <si>
    <t>AOM_000625</t>
  </si>
  <si>
    <t>Palm Kernel Ground</t>
  </si>
  <si>
    <t>Palmae Kernel Meal</t>
  </si>
  <si>
    <t>AOM_001776</t>
  </si>
  <si>
    <t>Sesame Fermented</t>
  </si>
  <si>
    <t xml:space="preserve">http://purl.obolibrary.org/obo/NCBITaxon_4182 </t>
  </si>
  <si>
    <t>01444</t>
  </si>
  <si>
    <t>AOM_001335</t>
  </si>
  <si>
    <t>Sesame Ground</t>
  </si>
  <si>
    <t>Sesame Meal;Sesame Milled</t>
  </si>
  <si>
    <t>https://www.feedipedia.org/node/12577</t>
  </si>
  <si>
    <t>FEED0488</t>
  </si>
  <si>
    <t>AOM_003928</t>
  </si>
  <si>
    <t>Sesame Residue</t>
  </si>
  <si>
    <t>AOM_001277</t>
  </si>
  <si>
    <t>Sesame Seed Cake</t>
  </si>
  <si>
    <t>FEED0033</t>
  </si>
  <si>
    <t>AOM_001951</t>
  </si>
  <si>
    <t>Sesame Seed Cake Autoclaved Dried Ground</t>
  </si>
  <si>
    <t>Sesame Seed Cake Autoclaved Dried Milled;Sesame Seed Cake Autoclaved Dried Meal</t>
  </si>
  <si>
    <t>Management/Livestock Management/Feed Characteristic/Feed Composition/Feed Ingredient/Crop Byproduct/Oil Plant ByProducts/Sesame/Sesame Seed/Sesame Seed Cake</t>
  </si>
  <si>
    <t>AOM_006307</t>
  </si>
  <si>
    <t>Sesame Seed Cake Ground</t>
  </si>
  <si>
    <t>AOM_001279</t>
  </si>
  <si>
    <t>Sesame Seed Cake Ground Roasted</t>
  </si>
  <si>
    <t>Sesame Seed Cake Meal Roasted;Sesame Seed Cake Milled Roasted</t>
  </si>
  <si>
    <t>AOM_002128</t>
  </si>
  <si>
    <t>Sesame Seed Dried Ground Soaked</t>
  </si>
  <si>
    <t>Sesame Seed Dried Milled Soaked;Sesame Seed Dried Meal Soaked</t>
  </si>
  <si>
    <t>AOM_001336</t>
  </si>
  <si>
    <t>Sesame Seed Ground</t>
  </si>
  <si>
    <t>Sesame Seed Meal;Sesame Seed Milled</t>
  </si>
  <si>
    <t>https://www.feedipedia.org/node/12579</t>
  </si>
  <si>
    <t>AOM_001440</t>
  </si>
  <si>
    <t>Management/Livestock Management/Feed Characteristic/Feed Composition/Feed Ingredient/Crop Byproduct/Oil Plant ByProducts/Sheanut/Sheanut Cake</t>
  </si>
  <si>
    <t>AOM_006311</t>
  </si>
  <si>
    <t>Sheanut</t>
  </si>
  <si>
    <t>Sheanut Cake</t>
  </si>
  <si>
    <t>Sheanut Cake Ground</t>
  </si>
  <si>
    <t>http://aims.fao.org/aos/agrovoc/c_35709</t>
  </si>
  <si>
    <t>http://purl.obolibrary.org/obo/NCBITaxon_4232</t>
  </si>
  <si>
    <t>https://www.feedipedia.org/node/11599</t>
  </si>
  <si>
    <t>AOM_001278</t>
  </si>
  <si>
    <t>AOM_001645</t>
  </si>
  <si>
    <t>Sheanut Cake Boiled Dried</t>
  </si>
  <si>
    <t>AOM_001337</t>
  </si>
  <si>
    <t>Sunflower Ground</t>
  </si>
  <si>
    <t>Common Sunflower Meal;Sunflower Meal</t>
  </si>
  <si>
    <t>http://aims.fao.org/aos/agrovoc/c_aad037e4</t>
  </si>
  <si>
    <t>https://www.feedipedia.org/node/12666</t>
  </si>
  <si>
    <t>01445</t>
  </si>
  <si>
    <t>FEED0385</t>
  </si>
  <si>
    <t>AOM_001338</t>
  </si>
  <si>
    <t>Sunflower Seed</t>
  </si>
  <si>
    <t>Sunflower Seed Cake</t>
  </si>
  <si>
    <t>Common Sunflower Seed Cake</t>
  </si>
  <si>
    <t>https://www.feedipedia.org/node/12664</t>
  </si>
  <si>
    <t>FEED0039</t>
  </si>
  <si>
    <t>AOM_001894</t>
  </si>
  <si>
    <t>Sunflower Seed Cake Ground</t>
  </si>
  <si>
    <t>AOM_002093</t>
  </si>
  <si>
    <t>Walnut Leaves</t>
  </si>
  <si>
    <t>Walnut Leaves Dried Ethanol Treated Ground</t>
  </si>
  <si>
    <t>Juglans regia</t>
  </si>
  <si>
    <t xml:space="preserve">http://purl.obolibrary.org/obo/NCBITaxon_51240 </t>
  </si>
  <si>
    <t>wfo-0000355051</t>
  </si>
  <si>
    <t>AOM_002092</t>
  </si>
  <si>
    <t>AOM_001312</t>
  </si>
  <si>
    <t>Oil Plant Products</t>
  </si>
  <si>
    <t>http://aims.fao.org/aos/agrovoc/c_35678</t>
  </si>
  <si>
    <t>01431</t>
  </si>
  <si>
    <t>AOM_000632</t>
  </si>
  <si>
    <t>Other Plant ByProducts</t>
  </si>
  <si>
    <t>Spent hops</t>
  </si>
  <si>
    <t xml:space="preserve">http://purl.obolibrary.org/obo/NCBITaxon_3486 </t>
  </si>
  <si>
    <t>https://www.feedipedia.org/node/12633</t>
  </si>
  <si>
    <t>AOM_000641</t>
  </si>
  <si>
    <t>Roots and Tuber ByProducts</t>
  </si>
  <si>
    <t>https://www.feedipedia.org/content/feeds?category=13602</t>
  </si>
  <si>
    <t>Management/Livestock Management/Feed Characteristic/Feed Composition/Feed Ingredient/Crop Byproduct/Roots and Tuber ByProducts/African Yam Bean/African Yam Bean Ground</t>
  </si>
  <si>
    <t>AOM_006320</t>
  </si>
  <si>
    <t>African Yam Bean Dried Ground</t>
  </si>
  <si>
    <t>African Yam Bean Dried Meal</t>
  </si>
  <si>
    <t>01550</t>
  </si>
  <si>
    <t>AOM_003918</t>
  </si>
  <si>
    <t>African Yam Bean Ground</t>
  </si>
  <si>
    <t>African Yam Bean Meal</t>
  </si>
  <si>
    <t>Management/Livestock Management/Feed Characteristic/Feed Composition/Feed Ingredient/Crop Byproduct/Roots and Tuber ByProducts/Beet/Beet Pulp/Beet Pulp Dried</t>
  </si>
  <si>
    <t>AOM_006221</t>
  </si>
  <si>
    <t>Beet</t>
  </si>
  <si>
    <t>Beet Fodder</t>
  </si>
  <si>
    <t>Beet Fodder Ensiled</t>
  </si>
  <si>
    <t>Beet Fodder Silage</t>
  </si>
  <si>
    <t>http://aims.fao.org/aos/agrovoc/c_27459</t>
  </si>
  <si>
    <t>http://purl.obolibrary.org/obo/NCBITaxon_161934</t>
  </si>
  <si>
    <t>01801</t>
  </si>
  <si>
    <t>Sugar beet</t>
  </si>
  <si>
    <t>AOM_000633</t>
  </si>
  <si>
    <t>Beet Pulp</t>
  </si>
  <si>
    <t>Beet Pulp Dried</t>
  </si>
  <si>
    <t>https://www.feedipedia.org/node/11838</t>
  </si>
  <si>
    <t>AOM_001836</t>
  </si>
  <si>
    <t>https://www.feedipedia.org/node/11840</t>
  </si>
  <si>
    <t>AOM_001952</t>
  </si>
  <si>
    <t>Beetroot Discards</t>
  </si>
  <si>
    <t>Beetroot Discards Dried</t>
  </si>
  <si>
    <t>Beet Discards Dried</t>
  </si>
  <si>
    <t>AOM_001439</t>
  </si>
  <si>
    <t>Beet Discards</t>
  </si>
  <si>
    <t>AOM_000634</t>
  </si>
  <si>
    <t>Cassava Bran</t>
  </si>
  <si>
    <t>Yuca Bran;Tapioca Bran;Manioc Bran</t>
  </si>
  <si>
    <t xml:space="preserve">http://purl.obolibrary.org/obo/NCBITaxon_3983 </t>
  </si>
  <si>
    <t>https://www.feedipedia.org/node/14534</t>
  </si>
  <si>
    <t>01520</t>
  </si>
  <si>
    <t>AOM_001626</t>
  </si>
  <si>
    <t>Cassava Leaves</t>
  </si>
  <si>
    <t>Cassava Leaves Dried</t>
  </si>
  <si>
    <t>https://www.feedipedia.org/node/11680</t>
  </si>
  <si>
    <t>01219.01</t>
  </si>
  <si>
    <t>Cassava leaves</t>
  </si>
  <si>
    <t>FEED0522</t>
  </si>
  <si>
    <t>AOM_001647</t>
  </si>
  <si>
    <t>Cassava Leaves Dried Ground</t>
  </si>
  <si>
    <t>AOM_002026</t>
  </si>
  <si>
    <t>Cassava Leaves Ground</t>
  </si>
  <si>
    <t>Yuca Leaves Meal;Tapioca Leaves Meal;Manioc Leaves Meal</t>
  </si>
  <si>
    <t>AOM_000635</t>
  </si>
  <si>
    <t>Yuca Leaves;Tapioca Leaves;Manioc Leaves</t>
  </si>
  <si>
    <t>https://www.feedipedia.org/node/11678</t>
  </si>
  <si>
    <t>AOM_006053</t>
  </si>
  <si>
    <t>Cassava Leaves and Twigs</t>
  </si>
  <si>
    <t>Cassava Leaves and Twigs Dried</t>
  </si>
  <si>
    <t>FEED0532</t>
  </si>
  <si>
    <t>AOM_003972</t>
  </si>
  <si>
    <t>AOM_006352</t>
  </si>
  <si>
    <t>Cassava Peel</t>
  </si>
  <si>
    <t>Cassava Peel Crushed</t>
  </si>
  <si>
    <t>AOM_006055</t>
  </si>
  <si>
    <t>Cassava Peel Crushed Dried</t>
  </si>
  <si>
    <t>https://www.feedipedia.org/node/12805</t>
  </si>
  <si>
    <t>FEED0502</t>
  </si>
  <si>
    <t>AOM_006353</t>
  </si>
  <si>
    <t>Cassava Peel Crushed Urea Treated</t>
  </si>
  <si>
    <t>AOM_001627</t>
  </si>
  <si>
    <t>Cassava Peel Dried</t>
  </si>
  <si>
    <t>AOM_006058</t>
  </si>
  <si>
    <t>Cassava Peel Dried Ensiled Wilted</t>
  </si>
  <si>
    <t>AOM_001803</t>
  </si>
  <si>
    <t>Cassava Peel Dried Ground</t>
  </si>
  <si>
    <t>Cassava Peal Dried Meal;Cassava Peel Dried Milled</t>
  </si>
  <si>
    <t>AOM_006056</t>
  </si>
  <si>
    <t>Cassava Peel Dried Wilted</t>
  </si>
  <si>
    <t>AOM_006054</t>
  </si>
  <si>
    <t>Cassava Peel Ensiled</t>
  </si>
  <si>
    <t>Management/Livestock Management/Feed Characteristic/Feed Composition/Feed Ingredient/Crop Byproduct/Roots and Tuber ByProducts/Cassava/Cassava Peel/Cassava Peel Urea Treated</t>
  </si>
  <si>
    <t>AOM_006215</t>
  </si>
  <si>
    <t>Cassava Peel Enzyme Treated Ground</t>
  </si>
  <si>
    <t>AOM_006057</t>
  </si>
  <si>
    <t>Cassava Peel Grated Pressed</t>
  </si>
  <si>
    <t>AOM_006214</t>
  </si>
  <si>
    <t>Cassava Peel Grated Pressed Urea Treated</t>
  </si>
  <si>
    <t>AOM_002027</t>
  </si>
  <si>
    <t>Cassava Peel Ground</t>
  </si>
  <si>
    <t>AOM_006216</t>
  </si>
  <si>
    <t>Cassava Peel Urea Treated</t>
  </si>
  <si>
    <t>AOM_002112</t>
  </si>
  <si>
    <t>Yuca Peel;Tapioca Peel;Manioc Peel</t>
  </si>
  <si>
    <t>AOM_002029</t>
  </si>
  <si>
    <t>Cassava Shaft</t>
  </si>
  <si>
    <t>Cassava Shaft Ground</t>
  </si>
  <si>
    <t>AOM_000638</t>
  </si>
  <si>
    <t>Yuca Shaft;Tapioca Shaft;Manioc Shaft</t>
  </si>
  <si>
    <t>Management/Livestock Management/Feed Characteristic/Feed Composition/Feed Ingredient/Crop Byproduct/Roots and Tuber ByProducts/Cassava/Cassava Sieviate/Cassava Sieviate Dried Ground</t>
  </si>
  <si>
    <t>AOM_006162</t>
  </si>
  <si>
    <t>Cassava Sieviate</t>
  </si>
  <si>
    <t>Cassava Sieviate Dried Fermented Ground</t>
  </si>
  <si>
    <t>https://www.feedipedia.org/node/14530</t>
  </si>
  <si>
    <t>Manihot esculenta Sieviate</t>
  </si>
  <si>
    <t>AOM_006404</t>
  </si>
  <si>
    <t>Cassava Sieviate Dried Ground</t>
  </si>
  <si>
    <t>AOM_003911</t>
  </si>
  <si>
    <t>Management/Livestock Management/Feed Characteristic/Feed Composition/Feed Ingredient/Crop Byproduct/Roots and Tuber ByProducts/Cassava/Cassava Starch Residue</t>
  </si>
  <si>
    <t>AOM_006163</t>
  </si>
  <si>
    <t>Cassava Starch Residue</t>
  </si>
  <si>
    <t>Cassava Starch Residue Dried Fermented Ground</t>
  </si>
  <si>
    <t>AOM_003978</t>
  </si>
  <si>
    <t>AOM_006059</t>
  </si>
  <si>
    <t>Cassava Tuber</t>
  </si>
  <si>
    <t>Cassava Tuber Dried Ground</t>
  </si>
  <si>
    <t>Yuca Root Dried Meal;Tapioca Root Dried Meal;Manioc Root Dried Meal;Cassava Root Dried Meal</t>
  </si>
  <si>
    <t>https://www.feedipedia.org/node/12798</t>
  </si>
  <si>
    <t>AOM_003917</t>
  </si>
  <si>
    <t>Cassava Vinasse</t>
  </si>
  <si>
    <t>Cassava Vinasse Meal; Cassava Wastewater</t>
  </si>
  <si>
    <t>Management/Livestock Management/Feed Characteristic/Feed Composition/Feed Ingredient/Crop Byproduct/Roots and Tuber ByProducts/Cassava/Cassava Waste</t>
  </si>
  <si>
    <t>AOM_006402</t>
  </si>
  <si>
    <t>Cassava Waste</t>
  </si>
  <si>
    <t>Cassava Waste Dried Fermented</t>
  </si>
  <si>
    <t>Manihot esculenta Waste</t>
  </si>
  <si>
    <t>AOM_001251</t>
  </si>
  <si>
    <t>AOM_000639</t>
  </si>
  <si>
    <t>Concentrate Cassava Bran Fish Waste</t>
  </si>
  <si>
    <t>Concentrate Yuca Bran Fish Waste;Concentrate Tapioca Bran Fish Waste;Concentrate Manioc Bran Fish Waste</t>
  </si>
  <si>
    <t>AOM_001953</t>
  </si>
  <si>
    <t>Potato Hash</t>
  </si>
  <si>
    <t>Potato Hash Ensiled</t>
  </si>
  <si>
    <t xml:space="preserve">http://purl.obolibrary.org/obo/NCBITaxon_4113 </t>
  </si>
  <si>
    <t>01510</t>
  </si>
  <si>
    <t>Potatoes</t>
  </si>
  <si>
    <t>AOM_001281</t>
  </si>
  <si>
    <t>AOM_001777</t>
  </si>
  <si>
    <t>Potato Processing Waste</t>
  </si>
  <si>
    <t>Management/Livestock Management/Feed Characteristic/Feed Composition/Feed Ingredient/Crop Byproduct/Roots and Tuber ByProducts/Sweet Potato/Sweet Potato Peels</t>
  </si>
  <si>
    <t>AOM_006263</t>
  </si>
  <si>
    <t>Sweet Potato Peels</t>
  </si>
  <si>
    <t>Sweet Potato Peels Dried</t>
  </si>
  <si>
    <t xml:space="preserve">http://purl.obolibrary.org/obo/NCBITaxon_4120 </t>
  </si>
  <si>
    <t>https://www.feedipedia.org/node/26513</t>
  </si>
  <si>
    <t>01530</t>
  </si>
  <si>
    <t>Sweet potatoes</t>
  </si>
  <si>
    <t>AOM_002101</t>
  </si>
  <si>
    <t>AOM_003853</t>
  </si>
  <si>
    <t>Sweet Potato Vine</t>
  </si>
  <si>
    <t>Sweet Potato Vine Dried</t>
  </si>
  <si>
    <t>https://www.feedipedia.org/node/12808</t>
  </si>
  <si>
    <t>FEED0507</t>
  </si>
  <si>
    <t>Management/Livestock Management/Feed Characteristic/Feed Composition/Feed Ingredient/Crop Byproduct/Roots and Tuber ByProducts/Sweet Potato/Sweet Potato Vine/Sweet Potato Vine Ensiled Wilted</t>
  </si>
  <si>
    <t>AOM_001954</t>
  </si>
  <si>
    <t>Sweet Potato Vine Ensiled</t>
  </si>
  <si>
    <t>Ipomoea batatas Vine</t>
  </si>
  <si>
    <t>AOM_006403</t>
  </si>
  <si>
    <t>Sweet Potato Vine Ensiled Wilted</t>
  </si>
  <si>
    <t>AOM_001268</t>
  </si>
  <si>
    <t>Sweet Potato Vine Wilted</t>
  </si>
  <si>
    <t>AOM_001267</t>
  </si>
  <si>
    <t>https://www.feedipedia.org/node/12682</t>
  </si>
  <si>
    <t>AOM_001650</t>
  </si>
  <si>
    <t>Taro Leaves</t>
  </si>
  <si>
    <t>Taro Leaves Boiled Dried</t>
  </si>
  <si>
    <t xml:space="preserve">http://purl.obolibrary.org/obo/NCBITaxon_4460 </t>
  </si>
  <si>
    <t>AOM_001266</t>
  </si>
  <si>
    <t>https://www.feedipedia.org/node/12689</t>
  </si>
  <si>
    <t>Management/Livestock Management/Feed Characteristic/Feed Composition/Feed Ingredient/Crop Byproduct/Roots and Tuber ByProducts/Taro/Taro Root</t>
  </si>
  <si>
    <t>AOM_006262</t>
  </si>
  <si>
    <t>Taro Root</t>
  </si>
  <si>
    <t>Taro Root Dried Ground</t>
  </si>
  <si>
    <t>https://www.feedipedia.org/node/17276</t>
  </si>
  <si>
    <t>AOM_003266</t>
  </si>
  <si>
    <t>AOM_001651</t>
  </si>
  <si>
    <t>Yam Peels</t>
  </si>
  <si>
    <t>Yam Peels Dried</t>
  </si>
  <si>
    <t>Dioscorea</t>
  </si>
  <si>
    <t>http://purl.obolibrary.org/obo/NCBITaxon_4672</t>
  </si>
  <si>
    <t>wfo-7000000192</t>
  </si>
  <si>
    <t>01540</t>
  </si>
  <si>
    <t>Yams</t>
  </si>
  <si>
    <t>FEED0530</t>
  </si>
  <si>
    <t>AOM_002030</t>
  </si>
  <si>
    <t>Yam Peels Dried Ground</t>
  </si>
  <si>
    <t>AOM_000640</t>
  </si>
  <si>
    <t>Nanarepenta Peels;Epipetrum Peels;Borderea Peels;Tamus Peels</t>
  </si>
  <si>
    <t>AOM_000644</t>
  </si>
  <si>
    <t>Sugar Processing ByProducts</t>
  </si>
  <si>
    <t>https://www.feedipedia.org/content/feeds?category=13603</t>
  </si>
  <si>
    <t>Management/Livestock Management/Feed Characteristic/Feed Composition/Feed Ingredient/Crop Byproduct/Sugar Processing ByProducts/Sugar Beet/Sugar Beet</t>
  </si>
  <si>
    <t>AOM_006270</t>
  </si>
  <si>
    <t>Sugar Beet Crushed</t>
  </si>
  <si>
    <t>Beta vulgaris subsp. vulgaris</t>
  </si>
  <si>
    <t>http://purl.obolibrary.org/obo/NCBITaxon_3555</t>
  </si>
  <si>
    <t>https://www.feedipedia.org/node/11843</t>
  </si>
  <si>
    <t>AOM_003482</t>
  </si>
  <si>
    <t>Management/Livestock Management/Feed Characteristic/Feed Composition/Feed Ingredient/Crop Byproduct/Sugar Processing ByProducts/Sugar Beet/Sugar Beet Leaves</t>
  </si>
  <si>
    <t>AOM_00672</t>
  </si>
  <si>
    <t>Sugar Beet Leaves</t>
  </si>
  <si>
    <t>Sugar Beet Leaves Ensiled Wilted</t>
  </si>
  <si>
    <t>https://www.feedipedia.org/node/11836</t>
  </si>
  <si>
    <t>AOM_003492</t>
  </si>
  <si>
    <t>AOM_001482</t>
  </si>
  <si>
    <t>Sugar Beet Molasses</t>
  </si>
  <si>
    <t>http://aims.fao.org/aos/agrovoc/c_4889</t>
  </si>
  <si>
    <t>https://www.feedipedia.org/node/12340</t>
  </si>
  <si>
    <t>235</t>
  </si>
  <si>
    <t>Molasse</t>
  </si>
  <si>
    <t>Management/Livestock Management/Feed Characteristic/Feed Composition/Feed Ingredient/Crop Byproduct/Sugar Processing ByProducts/Sugar Beet/Sugar Beet Pulp</t>
  </si>
  <si>
    <t>AOM_006271</t>
  </si>
  <si>
    <t>Sugar Beet Pulp</t>
  </si>
  <si>
    <t>Sugar Beet Pulp Dried</t>
  </si>
  <si>
    <t>AOM_001483</t>
  </si>
  <si>
    <t>Management/Livestock Management/Feed Characteristic/Feed Composition/Feed Ingredient/Crop Byproduct/Sugar Processing ByProducts/Sugarcane/Sugarcane Bagasse</t>
  </si>
  <si>
    <t>AOM_006266</t>
  </si>
  <si>
    <t>Sugarcane Bagasse</t>
  </si>
  <si>
    <t>Sugarcane Bagasse Ensiled</t>
  </si>
  <si>
    <t>http://purl.obolibrary.org/obo/NCBITaxon_4547</t>
  </si>
  <si>
    <t>https://www.feedipedia.org/node/11673</t>
  </si>
  <si>
    <t>01802</t>
  </si>
  <si>
    <t>39141</t>
  </si>
  <si>
    <t>AOM_006267</t>
  </si>
  <si>
    <t>Sugarcane Bagasse Enzyme Treated</t>
  </si>
  <si>
    <t>AOM_006268</t>
  </si>
  <si>
    <t>Sugarcane Bagasse Fermented</t>
  </si>
  <si>
    <t>AOM_006269</t>
  </si>
  <si>
    <t>Sugarcane Bagasse Ground</t>
  </si>
  <si>
    <t>AOM_002166</t>
  </si>
  <si>
    <t>AOM_000642</t>
  </si>
  <si>
    <t>Sugarcane Molasses</t>
  </si>
  <si>
    <t>Noble Cane Molasses;Sugarcane Molasses Powder;Sugarcane Molasses Ground;Sugarcane Molasses Block;Sugarcane Molasses Meal;Noble Cane Molasses Meal</t>
  </si>
  <si>
    <t>https://www.feedipedia.org/node/12341</t>
  </si>
  <si>
    <t>FEED0024</t>
  </si>
  <si>
    <t>Management/Livestock Management/Feed Characteristic/Feed Composition/Feed Ingredient/Crop Byproduct/Sugar Processing ByProducts/Sugarcane/Sugarcane Peel</t>
  </si>
  <si>
    <t>AOM_006264</t>
  </si>
  <si>
    <t>Sugarcane Peel</t>
  </si>
  <si>
    <t>Sugarcane Peel Dried Ground</t>
  </si>
  <si>
    <t>AOM_002344</t>
  </si>
  <si>
    <t>AOM_006004</t>
  </si>
  <si>
    <t>Molasses</t>
  </si>
  <si>
    <t>Molasses Ground</t>
  </si>
  <si>
    <t>Molasses Meal;Molasses Ground</t>
  </si>
  <si>
    <t>AOM_006003</t>
  </si>
  <si>
    <t>AOM_001274</t>
  </si>
  <si>
    <t>Unspecified Crop Bran</t>
  </si>
  <si>
    <t>AOM_001273</t>
  </si>
  <si>
    <t>Unspecified Crop Residue</t>
  </si>
  <si>
    <t>Unspecified Residue</t>
  </si>
  <si>
    <t>AOM_001300</t>
  </si>
  <si>
    <t>Vegetable ByProducts</t>
  </si>
  <si>
    <t>Arugula</t>
  </si>
  <si>
    <t>Arugula Seed Ground</t>
  </si>
  <si>
    <t>Arugula Seed Meal;Eruca sativa Seed Meal;Arugula Seed Milled;Eruca sativa Seed Milled</t>
  </si>
  <si>
    <t>Eruca sativa</t>
  </si>
  <si>
    <t xml:space="preserve">http://purl.obolibrary.org/obo/NCBITaxon_29727 </t>
  </si>
  <si>
    <t>wfo-0000677401</t>
  </si>
  <si>
    <t>AOM_001955</t>
  </si>
  <si>
    <t>Cabbage Discards</t>
  </si>
  <si>
    <t>Cabbage Discards Dried</t>
  </si>
  <si>
    <t>FEED0495</t>
  </si>
  <si>
    <t>AOM_001842</t>
  </si>
  <si>
    <t>AOM_002167</t>
  </si>
  <si>
    <t>Carrot Waste</t>
  </si>
  <si>
    <t xml:space="preserve">http://purl.obolibrary.org/obo/NCBITaxon_4039 </t>
  </si>
  <si>
    <t>wfo-0000638442.</t>
  </si>
  <si>
    <t>AOM_001436</t>
  </si>
  <si>
    <t>Tomato Skin Seed</t>
  </si>
  <si>
    <t>http://purl.obolibrary.org/obo/NCBITaxon_4081</t>
  </si>
  <si>
    <t>https://www.feedipedia.org/node/15608</t>
  </si>
  <si>
    <t>AOM_001957</t>
  </si>
  <si>
    <t>Tomato Waste</t>
  </si>
  <si>
    <t>Tomato Waste Dried</t>
  </si>
  <si>
    <t>AOM_001956</t>
  </si>
  <si>
    <t>AOM_001916</t>
  </si>
  <si>
    <t>AOM_002107</t>
  </si>
  <si>
    <t>Crop Product</t>
  </si>
  <si>
    <t>Cash Crops Products</t>
  </si>
  <si>
    <t>Cocoa Bean</t>
  </si>
  <si>
    <t>https://www.feedipedia.org/node/11693</t>
  </si>
  <si>
    <t>0164</t>
  </si>
  <si>
    <t>Cocoa bean</t>
  </si>
  <si>
    <t>AOM_002106</t>
  </si>
  <si>
    <t>Cocoa Bean Cake</t>
  </si>
  <si>
    <t>AOM_001323</t>
  </si>
  <si>
    <t>Coffee Ground Roasted</t>
  </si>
  <si>
    <t>23911</t>
  </si>
  <si>
    <t>Coffee, decaffeinated or roasted</t>
  </si>
  <si>
    <t>AOM_003323</t>
  </si>
  <si>
    <t>https://www.feedipedia.org/node/12650</t>
  </si>
  <si>
    <t>Sugar and molasses</t>
  </si>
  <si>
    <t>AOM_000662</t>
  </si>
  <si>
    <t>011</t>
  </si>
  <si>
    <t>AOM_000647</t>
  </si>
  <si>
    <t>Barley Grain</t>
  </si>
  <si>
    <t>Barley Grain Crushed</t>
  </si>
  <si>
    <t>http://aims.fao.org/aos/agrovoc/c_e4483107</t>
  </si>
  <si>
    <t>http://purl.obolibrary.org/obo/NCBITaxon_4513</t>
  </si>
  <si>
    <t>AOM_006033</t>
  </si>
  <si>
    <t>AOM_001613</t>
  </si>
  <si>
    <t>Barley Ground</t>
  </si>
  <si>
    <t>Barley Ground;Barley Milled</t>
  </si>
  <si>
    <t>AOM_006034</t>
  </si>
  <si>
    <t>Barley Sprouted Grain</t>
  </si>
  <si>
    <t>AOM_001202</t>
  </si>
  <si>
    <t>AOM_000648</t>
  </si>
  <si>
    <t>Corn;Snap Corn</t>
  </si>
  <si>
    <t>http://aims.fao.org/aos/agrovoc/c_12332</t>
  </si>
  <si>
    <t>https://www.feedipedia.org/node/11662</t>
  </si>
  <si>
    <t>FEED0023</t>
  </si>
  <si>
    <t>AOM_002108</t>
  </si>
  <si>
    <t>Maize Cracked</t>
  </si>
  <si>
    <t>Corn Cracked;Corn Broken;Maize Broken</t>
  </si>
  <si>
    <t>AOM_002119</t>
  </si>
  <si>
    <t>Maize Crushed</t>
  </si>
  <si>
    <t>Corn Crushed</t>
  </si>
  <si>
    <t>AOM_001326</t>
  </si>
  <si>
    <t>Maize Ensiled</t>
  </si>
  <si>
    <t>Corn Ensiled;Corn Silage;Maize Silage</t>
  </si>
  <si>
    <t>https://www.feedipedia.org/node/13883</t>
  </si>
  <si>
    <t>AOM_000570</t>
  </si>
  <si>
    <t>Maize Extruded</t>
  </si>
  <si>
    <t>Corn Extruded</t>
  </si>
  <si>
    <t>AOM_001656</t>
  </si>
  <si>
    <t>Maize Grain</t>
  </si>
  <si>
    <t>Maize Dried Ground</t>
  </si>
  <si>
    <t>Corn Dried Milled;Corn Dried Milled</t>
  </si>
  <si>
    <t>FEED0422</t>
  </si>
  <si>
    <t>AOM_002031</t>
  </si>
  <si>
    <t>Maize Dried Ground Heated</t>
  </si>
  <si>
    <t>Management/Livestock Management/Feed Characteristic/Feed Composition/Feed Ingredient/Crop Product/Cereal Products/Maize/Maize Grain</t>
  </si>
  <si>
    <t>AOM_006164</t>
  </si>
  <si>
    <t>Maize Grain Crushed</t>
  </si>
  <si>
    <t>Corn Grain Crushed</t>
  </si>
  <si>
    <t>AOM_001679</t>
  </si>
  <si>
    <t>Maize Grain Ground</t>
  </si>
  <si>
    <t>Corn Grain Meal;Corn Grain Milled</t>
  </si>
  <si>
    <t>AOM_000649</t>
  </si>
  <si>
    <t>Corn Grain</t>
  </si>
  <si>
    <t>AOM_001674</t>
  </si>
  <si>
    <t>Maize Ground</t>
  </si>
  <si>
    <t>Corn Meal;Corn Milled;Maize Meal</t>
  </si>
  <si>
    <t>AOM_000651</t>
  </si>
  <si>
    <t>Maize Oil</t>
  </si>
  <si>
    <t>Corn Oil</t>
  </si>
  <si>
    <t>http://aims.fao.org/aos/agrovoc/c_29474</t>
  </si>
  <si>
    <t>AOM_001289</t>
  </si>
  <si>
    <t>Maize Starch</t>
  </si>
  <si>
    <t>Corn Starch</t>
  </si>
  <si>
    <t>https://www.feedipedia.org/node/12641</t>
  </si>
  <si>
    <t>AOM_006072</t>
  </si>
  <si>
    <t>Maize Whole</t>
  </si>
  <si>
    <t>Maize Whole Ensiled</t>
  </si>
  <si>
    <t>Maize Whole Silage</t>
  </si>
  <si>
    <t>AOM_001324</t>
  </si>
  <si>
    <t>Maize Whole Ground</t>
  </si>
  <si>
    <t>Corn Whole Meal;Corn Whole Ground;Maize Whole Meal;Corn Whole Milled;MaizeWhole Milled</t>
  </si>
  <si>
    <t>FEED0391</t>
  </si>
  <si>
    <t>AOM_001313</t>
  </si>
  <si>
    <t>Corn Whole</t>
  </si>
  <si>
    <t>AOM_004003</t>
  </si>
  <si>
    <t>Maize Yellow</t>
  </si>
  <si>
    <t>Maize Yellow Grain</t>
  </si>
  <si>
    <t>https://www.feedipedia.org/node/11668</t>
  </si>
  <si>
    <t>AOM_004002</t>
  </si>
  <si>
    <t>Yellow Corn</t>
  </si>
  <si>
    <t>https://www.feedipedia.org/node/11628</t>
  </si>
  <si>
    <t>AOM_000654</t>
  </si>
  <si>
    <t>http://aims.fao.org/aos/agrovoc/c_4838</t>
  </si>
  <si>
    <t>http://purl.obolibrary.org/obo/NCBITaxon_4543</t>
  </si>
  <si>
    <t>https://www.feedipedia.org/node/11688</t>
  </si>
  <si>
    <t>AOM_001355</t>
  </si>
  <si>
    <t>Oat Ensiled</t>
  </si>
  <si>
    <t>Oat Silage</t>
  </si>
  <si>
    <t>https://www.feedipedia.org/node/12388</t>
  </si>
  <si>
    <t>FEED0340</t>
  </si>
  <si>
    <t>AOM_001959</t>
  </si>
  <si>
    <t>Oat Grain</t>
  </si>
  <si>
    <t>Oat Grain Dried Wilted</t>
  </si>
  <si>
    <t>FEED0027</t>
  </si>
  <si>
    <t>AOM_001331</t>
  </si>
  <si>
    <t>https://www.feedipedia.org/node/12391</t>
  </si>
  <si>
    <t>AOM_001332</t>
  </si>
  <si>
    <t>Oat Ground</t>
  </si>
  <si>
    <t>Oat Meal;Oat Milled</t>
  </si>
  <si>
    <t>AOM_001895</t>
  </si>
  <si>
    <t>AOM_001334</t>
  </si>
  <si>
    <t>AOM_006156</t>
  </si>
  <si>
    <t>Rice Grain</t>
  </si>
  <si>
    <t>Rice Grain Ground</t>
  </si>
  <si>
    <t>http://aims.fao.org/aos/agrovoc/c_6599</t>
  </si>
  <si>
    <t>AOM_000655</t>
  </si>
  <si>
    <t>AOM_000656</t>
  </si>
  <si>
    <t>Whole Rice Ground</t>
  </si>
  <si>
    <t>Whole Rice Milled;Whole Rice Meal</t>
  </si>
  <si>
    <t>http://aims.fao.org/aos/agrovoc/c_25500</t>
  </si>
  <si>
    <t>AOM_001339</t>
  </si>
  <si>
    <t>Sorghum Ensiled</t>
  </si>
  <si>
    <t>Sorghum Silage</t>
  </si>
  <si>
    <t>FEED0344</t>
  </si>
  <si>
    <t>AOM_000657</t>
  </si>
  <si>
    <t>Sorghum Grain</t>
  </si>
  <si>
    <t>Sorghum Seed</t>
  </si>
  <si>
    <t>http://aims.fao.org/aos/agrovoc/c_7244;http://aims.fao.org/aos/agrovoc/c_7249</t>
  </si>
  <si>
    <t>AOM_001365</t>
  </si>
  <si>
    <t>AOM_001316</t>
  </si>
  <si>
    <t>AOM_002124</t>
  </si>
  <si>
    <t>Wheat Crushed</t>
  </si>
  <si>
    <t>Wheat Rolled</t>
  </si>
  <si>
    <t>AOM_001346</t>
  </si>
  <si>
    <t>Wheat Meal;Wheat Milled</t>
  </si>
  <si>
    <t>AOM_000660</t>
  </si>
  <si>
    <t>Wheat Whole Ground</t>
  </si>
  <si>
    <t>http://aims.fao.org/aos/agrovoc/c_25511</t>
  </si>
  <si>
    <t>AOM_001319</t>
  </si>
  <si>
    <t>AOM_000665</t>
  </si>
  <si>
    <t>013</t>
  </si>
  <si>
    <t>Fruits and nuts</t>
  </si>
  <si>
    <t>AOM_000664</t>
  </si>
  <si>
    <t>Ripe Avocado</t>
  </si>
  <si>
    <t>http://aims.fao.org/aos/agrovoc/c_9022;http://aims.fao.org/aos/agrovoc/c_4656</t>
  </si>
  <si>
    <t>http://purl.obolibrary.org/obo/NCBITaxon_3435</t>
  </si>
  <si>
    <t>01311</t>
  </si>
  <si>
    <t>Avocados</t>
  </si>
  <si>
    <t>AOM_001201</t>
  </si>
  <si>
    <t>FEED0491</t>
  </si>
  <si>
    <t>AOM_002032</t>
  </si>
  <si>
    <t>Breadfruit</t>
  </si>
  <si>
    <t>Breadfruit Dried Ground</t>
  </si>
  <si>
    <t>wfo-0000550500</t>
  </si>
  <si>
    <t>https://www.feedipedia.org/node/11888</t>
  </si>
  <si>
    <t>01319</t>
  </si>
  <si>
    <t>Other tropical and subtropical fruits</t>
  </si>
  <si>
    <t>AOM_001200</t>
  </si>
  <si>
    <t>Breadfruit Ground</t>
  </si>
  <si>
    <t>Breadfruit Meal;Breadfruit Milled</t>
  </si>
  <si>
    <t>AOM_001199</t>
  </si>
  <si>
    <t>https://www.feedipedia.org/node/11886</t>
  </si>
  <si>
    <t>AOM_002353</t>
  </si>
  <si>
    <t>Date Ground</t>
  </si>
  <si>
    <t>AOM_001847</t>
  </si>
  <si>
    <t>Fruit Products</t>
  </si>
  <si>
    <t xml:space="preserve">http://purl.obolibrary.org/obo/NCBITaxon_100575 </t>
  </si>
  <si>
    <t>01315</t>
  </si>
  <si>
    <t>Figs</t>
  </si>
  <si>
    <t>FEED0247</t>
  </si>
  <si>
    <t>AOM_006099</t>
  </si>
  <si>
    <t>Ficus sur Fruits</t>
  </si>
  <si>
    <t>Ficus sur Fruits Crushed Dried</t>
  </si>
  <si>
    <t>AOM_001849</t>
  </si>
  <si>
    <t>Ficus sur Fruits Dried Ground</t>
  </si>
  <si>
    <t>Ficus sur Fruits Dried Milled; Ficus sur Fruits Dried Meal</t>
  </si>
  <si>
    <t>AOM_001848</t>
  </si>
  <si>
    <t>AOM_000663</t>
  </si>
  <si>
    <t>http://aims.fao.org/aos/agrovoc/c_649;http://aims.fao.org/aos/agrovoc/c_11864</t>
  </si>
  <si>
    <t>Artocarpus heterophylla</t>
  </si>
  <si>
    <t>http://purl.obolibrary.org/obo/NCBITaxon_3489</t>
  </si>
  <si>
    <t>https://www.feedipedia.org/node/27584</t>
  </si>
  <si>
    <t>AOM_001259</t>
  </si>
  <si>
    <t>Lemon Peel Essential Oil</t>
  </si>
  <si>
    <t xml:space="preserve">http://purl.obolibrary.org/obo/NCBITaxon_2708 </t>
  </si>
  <si>
    <t>wfo-0001133139</t>
  </si>
  <si>
    <t>Lemons and limes</t>
  </si>
  <si>
    <t>AOM_001435</t>
  </si>
  <si>
    <t>http://purl.obolibrary.org/obo/NCBITaxon_29780</t>
  </si>
  <si>
    <t>https://www.feedipedia.org/node/12304</t>
  </si>
  <si>
    <t>01316</t>
  </si>
  <si>
    <t>FEED0259</t>
  </si>
  <si>
    <t>AOM_002137</t>
  </si>
  <si>
    <t>Tomato Pulp</t>
  </si>
  <si>
    <t>AOM_001265</t>
  </si>
  <si>
    <t>Ziziphus mauritiania</t>
  </si>
  <si>
    <t>http://purl.obolibrary.org/obo/NCBITaxon_157914</t>
  </si>
  <si>
    <t>https://www.feedipedia.org/node/12199</t>
  </si>
  <si>
    <t>FEED0169</t>
  </si>
  <si>
    <t>AOM_000667</t>
  </si>
  <si>
    <t>AOM_001351</t>
  </si>
  <si>
    <t>http://aims.fao.org/aos/agrovoc/c_14477</t>
  </si>
  <si>
    <t>https://www.feedipedia.org/node/12271</t>
  </si>
  <si>
    <t>01709.02</t>
  </si>
  <si>
    <t>Lupins</t>
  </si>
  <si>
    <t>Management/Livestock Management/Feed Characteristic/Feed Composition/Feed Ingredient/Crop Product/Legume Products/Blue Lupin/Blue Lupin Grain</t>
  </si>
  <si>
    <t>AOM_001117</t>
  </si>
  <si>
    <t>Blue Lupin Dried</t>
  </si>
  <si>
    <t>AOM_001907</t>
  </si>
  <si>
    <t>Blue Lupin Grain</t>
  </si>
  <si>
    <t>Blue Lupin Grain Dried</t>
  </si>
  <si>
    <t>AOM_001906</t>
  </si>
  <si>
    <t>Blue Lupin Grain Roasted</t>
  </si>
  <si>
    <t>AOM_001896</t>
  </si>
  <si>
    <t>Blue Lupin Seed</t>
  </si>
  <si>
    <t>AOM_001320</t>
  </si>
  <si>
    <t>Common Bean Crushed</t>
  </si>
  <si>
    <t>https://www.feedipedia.org/node/12005</t>
  </si>
  <si>
    <t>FEED0466</t>
  </si>
  <si>
    <t>AOM_002228</t>
  </si>
  <si>
    <t>FEED0409</t>
  </si>
  <si>
    <t>AOM_000607</t>
  </si>
  <si>
    <t>Groundnut Ground</t>
  </si>
  <si>
    <t>Peanut Meal;Goober Meal;Peanut Milled;Goober Milled</t>
  </si>
  <si>
    <t>https://www.feedipedia.org/node/12165</t>
  </si>
  <si>
    <t>FEED0467</t>
  </si>
  <si>
    <t>AOM_001193</t>
  </si>
  <si>
    <t>Groundnut Oil</t>
  </si>
  <si>
    <t xml:space="preserve">Groundnut oil </t>
  </si>
  <si>
    <t>AOM_003072</t>
  </si>
  <si>
    <t>AOM_002226</t>
  </si>
  <si>
    <t xml:space="preserve">http://purl.obolibrary.org/obo/NCBITaxon_3888 </t>
  </si>
  <si>
    <t>https://www.feedipedia.org/node/12434</t>
  </si>
  <si>
    <t>01242</t>
  </si>
  <si>
    <t>Peas, green</t>
  </si>
  <si>
    <t>FEED0029</t>
  </si>
  <si>
    <t>AOM_001582</t>
  </si>
  <si>
    <t>https://www.feedipedia.org/node/12625</t>
  </si>
  <si>
    <t>Soybeans</t>
  </si>
  <si>
    <t>AOM_001583</t>
  </si>
  <si>
    <t>Soybean Autoclaved Ground</t>
  </si>
  <si>
    <t>Soybean Autoclaved Meal;Soybean Autoclaved Milled</t>
  </si>
  <si>
    <t>AOM_002129</t>
  </si>
  <si>
    <t>Soybean Dehulled Ground</t>
  </si>
  <si>
    <t>Soybean Dehulled Milled;Soybean Dehulled Milled</t>
  </si>
  <si>
    <t>https://www.feedipedia.org/node/12626</t>
  </si>
  <si>
    <t>AOM_002033</t>
  </si>
  <si>
    <t>Soybean Full Fat</t>
  </si>
  <si>
    <t>Soybean Full Fat Ground</t>
  </si>
  <si>
    <t>Soybean Full Fat Meal;Soybean Full Fat Milled</t>
  </si>
  <si>
    <t>FEED0379</t>
  </si>
  <si>
    <t>AOM_001317</t>
  </si>
  <si>
    <t>AOM_001960</t>
  </si>
  <si>
    <t>Soybean Full Fat Heated</t>
  </si>
  <si>
    <t>FEED0382</t>
  </si>
  <si>
    <t>AOM_001364</t>
  </si>
  <si>
    <t>Soybean Full Fat Roasted</t>
  </si>
  <si>
    <t>https://www.feedipedia.org/node/12627</t>
  </si>
  <si>
    <t>AOM_000613</t>
  </si>
  <si>
    <t>Soybean Ground</t>
  </si>
  <si>
    <t>Soybean Meal;Soybean Milled</t>
  </si>
  <si>
    <t>https://www.feedipedia.org/node/11683</t>
  </si>
  <si>
    <t>FEED0369</t>
  </si>
  <si>
    <t>AOM_000668</t>
  </si>
  <si>
    <t>Soybean Ground Roasted</t>
  </si>
  <si>
    <t>Soybean Meal Roasted;Soyben Milled Roasted</t>
  </si>
  <si>
    <t>AOM_001586</t>
  </si>
  <si>
    <t>Soybean Oil</t>
  </si>
  <si>
    <t>Soybean Oil Cold Pressed</t>
  </si>
  <si>
    <t>http://aims.fao.org/aos/agrovoc/c_16508</t>
  </si>
  <si>
    <t>AOM_001779</t>
  </si>
  <si>
    <t>Soybean Pulp</t>
  </si>
  <si>
    <t>Soybean Pulp Ground</t>
  </si>
  <si>
    <t>Okara Meal;Soybean Lees Meal;Soybena Pulp Milled</t>
  </si>
  <si>
    <t>AOM_001778</t>
  </si>
  <si>
    <t>Okara;Soybean Lees</t>
  </si>
  <si>
    <t>AOM_000670</t>
  </si>
  <si>
    <t>Soybean Roasted</t>
  </si>
  <si>
    <t>http://aims.fao.org/aos/agrovoc/c_14477;http://aims.fao.org/aos/agrovoc/c_6623</t>
  </si>
  <si>
    <t>Management/Livestock Management/Feed Characteristic/Feed Composition/Feed Ingredient/Crop Product/Legume Products/Tamarind</t>
  </si>
  <si>
    <t>AOM_002219</t>
  </si>
  <si>
    <t>Tamarind Wilted</t>
  </si>
  <si>
    <t>http://purl.obolibrary.org/obo/NCBITaxon_58860</t>
  </si>
  <si>
    <t>01359</t>
  </si>
  <si>
    <t>Other fruits</t>
  </si>
  <si>
    <t>AOM_006180</t>
  </si>
  <si>
    <t>https://www.feedipedia.org/node/11570</t>
  </si>
  <si>
    <t>FEED0307</t>
  </si>
  <si>
    <t>AOM_002125</t>
  </si>
  <si>
    <t>White Lupin</t>
  </si>
  <si>
    <t>White Lupin Grain</t>
  </si>
  <si>
    <t>White Lupin Grain Dehulled Dried Soaked</t>
  </si>
  <si>
    <t>Field Lupine Grain Dehulled Dried Soaked;Sweet Lupin Grain Dehulled Dried Soaked</t>
  </si>
  <si>
    <t>Lupinus albus</t>
  </si>
  <si>
    <t>http://purl.obolibrary.org/obo/NCBITaxon_3870</t>
  </si>
  <si>
    <t>wfo-0000213483</t>
  </si>
  <si>
    <t>AOM_002126</t>
  </si>
  <si>
    <t>White Lupin Grain Dried Soaked</t>
  </si>
  <si>
    <t>Management/Livestock Management/Feed Characteristic/Feed Composition/Feed Ingredient/Crop Product/Legume Products/White Lupin/White Lupin Grain</t>
  </si>
  <si>
    <t>AOM_012120</t>
  </si>
  <si>
    <t>White Lupin Grain Roasted</t>
  </si>
  <si>
    <t>Field Lupine Grain Roasted;Sweet Lupin Grain Roasted;Field Lupine Seed Roasted;Sweet Lupin Seed Roasted;White Lupin Seed Roasted</t>
  </si>
  <si>
    <t xml:space="preserve">http://purl.obolibrary.org/obo/NCBITaxon_3870 </t>
  </si>
  <si>
    <t>AOM_002116</t>
  </si>
  <si>
    <t>Field Lupine Grain;Sweet Lupin Grain;Field Lupine Seed;Sweet Lupin Seed;White Lupin Seed</t>
  </si>
  <si>
    <t>https://www.feedipedia.org/node/12275</t>
  </si>
  <si>
    <t>FEED0980</t>
  </si>
  <si>
    <t>AOM_002115</t>
  </si>
  <si>
    <t>Field Lupine;Sweet Lupin</t>
  </si>
  <si>
    <t>AOM_001347</t>
  </si>
  <si>
    <t>Winged Bean</t>
  </si>
  <si>
    <t>Winged Bean Ground</t>
  </si>
  <si>
    <t>Winged Bean Autoclaved Ground</t>
  </si>
  <si>
    <t>Winged Bean Meal Autoclaved;Winged Bean Autoclaved Milled</t>
  </si>
  <si>
    <t>Psophocarpus tetragonolobus</t>
  </si>
  <si>
    <t>wfo-0000193476</t>
  </si>
  <si>
    <t>AOM_001348</t>
  </si>
  <si>
    <t>Winged Bean Ground Roasted</t>
  </si>
  <si>
    <t>Winged Bean Meal Roasted;Winged Bean Milled Roasted</t>
  </si>
  <si>
    <t>AOM_001752</t>
  </si>
  <si>
    <t>Winged Bean Meal;Winged Bean Milled</t>
  </si>
  <si>
    <t>https://www.feedipedia.org/node/637</t>
  </si>
  <si>
    <t>AOM_000677</t>
  </si>
  <si>
    <t>AOM_001309</t>
  </si>
  <si>
    <t>Rapeseed</t>
  </si>
  <si>
    <t>AOM_001308</t>
  </si>
  <si>
    <t>Canola Oil</t>
  </si>
  <si>
    <t>Rapeseed Oil</t>
  </si>
  <si>
    <t>AOM_003700</t>
  </si>
  <si>
    <t>Coconut Oil</t>
  </si>
  <si>
    <t>AOM_001185</t>
  </si>
  <si>
    <t>AOM_001700</t>
  </si>
  <si>
    <t>Noug Cake Ground</t>
  </si>
  <si>
    <t>Noug Ground Pressed;Noug Meal Cake;Noug Milled Cake</t>
  </si>
  <si>
    <t>AOM_001333</t>
  </si>
  <si>
    <t>AOM_000671</t>
  </si>
  <si>
    <t>Palmae Oil</t>
  </si>
  <si>
    <t>https://www.feedipedia.org/node/15497</t>
  </si>
  <si>
    <t>AOM_001961</t>
  </si>
  <si>
    <t>Palm Oil Crude</t>
  </si>
  <si>
    <t>Palm Oil Crude Ground</t>
  </si>
  <si>
    <t>Palm Oil Crude Meal;Palm Oil Crude Milled</t>
  </si>
  <si>
    <t xml:space="preserve">Palm oil </t>
  </si>
  <si>
    <t>AOM_000672</t>
  </si>
  <si>
    <t>Palm oil crude</t>
  </si>
  <si>
    <t>AOM_001837</t>
  </si>
  <si>
    <t>Palm Oil Sludge</t>
  </si>
  <si>
    <t>AOM_001321</t>
  </si>
  <si>
    <t>Safflower Ground</t>
  </si>
  <si>
    <t>Safflower Meal;Safflower Milled</t>
  </si>
  <si>
    <t xml:space="preserve">http://purl.obolibrary.org/obo/NCBITaxon_4222 </t>
  </si>
  <si>
    <t>https://www.feedipedia.org/node/12554</t>
  </si>
  <si>
    <t>01446</t>
  </si>
  <si>
    <t>Safflower seeds</t>
  </si>
  <si>
    <t>AOM_002209</t>
  </si>
  <si>
    <t>1446</t>
  </si>
  <si>
    <t>AOM_001897</t>
  </si>
  <si>
    <t xml:space="preserve">http://purl.obolibrary.org/obo/NCBITaxon_292385 </t>
  </si>
  <si>
    <t>1499.01</t>
  </si>
  <si>
    <t>Karite nuts (sheanuts)</t>
  </si>
  <si>
    <t>AOM_000673</t>
  </si>
  <si>
    <t>Common Sunflower</t>
  </si>
  <si>
    <t>https://www.feedipedia.org/node/6225</t>
  </si>
  <si>
    <t>AOM_000674</t>
  </si>
  <si>
    <t>Sunflower Oil</t>
  </si>
  <si>
    <t>Common Sunflower Oil</t>
  </si>
  <si>
    <t>http://aims.fao.org/aos/agrovoc/c_25506</t>
  </si>
  <si>
    <t>Sunflower oil</t>
  </si>
  <si>
    <t>AOM_000675</t>
  </si>
  <si>
    <t>Sunflower Seed Ground</t>
  </si>
  <si>
    <t>Common Sunflower Seed Milled;Common Sunflower Seed Meal</t>
  </si>
  <si>
    <t>http://aims.fao.org/aos/agrovoc/c_25507;http://aims.fao.org/aos/agrovoc/c_35709</t>
  </si>
  <si>
    <t>AOM_002208</t>
  </si>
  <si>
    <t xml:space="preserve">Common Sunflower Seed ;Common Sunflower Seed </t>
  </si>
  <si>
    <t>Sunflower seeds</t>
  </si>
  <si>
    <t>AOM_000676</t>
  </si>
  <si>
    <t>Vegetable Oil</t>
  </si>
  <si>
    <t>http://aims.fao.org/aos/agrovoc/c_8170</t>
  </si>
  <si>
    <t>AOM_000681</t>
  </si>
  <si>
    <t>Roots and Tuber Products</t>
  </si>
  <si>
    <t>015</t>
  </si>
  <si>
    <t>Edible roots and tubers with high starch or inulin content</t>
  </si>
  <si>
    <t>AOM_001322</t>
  </si>
  <si>
    <t>Cassava Ground</t>
  </si>
  <si>
    <t>Yuca Flour;Tapioca Flour;Manioc Flour;Cassava Flour;Cassava Milled</t>
  </si>
  <si>
    <t>http://aims.fao.org/aos/agrovoc/c_9649</t>
  </si>
  <si>
    <t>FEED0500</t>
  </si>
  <si>
    <t>AOM_000678</t>
  </si>
  <si>
    <t>Cassava Starch</t>
  </si>
  <si>
    <t>Yuca Starch;Tapioca Starch;Manioc Starch</t>
  </si>
  <si>
    <t>http://aims.fao.org/aos/agrovoc/c_15525</t>
  </si>
  <si>
    <t>https://www.feedipedia.org/node/14602</t>
  </si>
  <si>
    <t>88162</t>
  </si>
  <si>
    <t>AOM_002035</t>
  </si>
  <si>
    <t>Cassava Tuber Boiled Dried Ground</t>
  </si>
  <si>
    <t>Cassava Tuber Boiled Dried Milled;Cassaba Tuber Boiled Dried Meal</t>
  </si>
  <si>
    <t>AOM_002034</t>
  </si>
  <si>
    <t>Cassava Tuber Dried Grated Fermented Peeled</t>
  </si>
  <si>
    <t>AOM_006060</t>
  </si>
  <si>
    <t>Cassava Tuber Ground</t>
  </si>
  <si>
    <t>AOM_000679</t>
  </si>
  <si>
    <t>Yuca Tuber;Tapioca Tuber;Manioc Tuber</t>
  </si>
  <si>
    <t>https://www.feedipedia.org/node/11946</t>
  </si>
  <si>
    <t>FEED0525</t>
  </si>
  <si>
    <t>AOM_001282</t>
  </si>
  <si>
    <t xml:space="preserve">http://purl.obolibrary.org/obo/NCBITaxon_4639 </t>
  </si>
  <si>
    <t>wfo-0000407924</t>
  </si>
  <si>
    <t>https://www.feedipedia.org/node/22889</t>
  </si>
  <si>
    <t>FEED0503</t>
  </si>
  <si>
    <t>AOM_001819</t>
  </si>
  <si>
    <t>Ensete ventricosum Leaves</t>
  </si>
  <si>
    <t>https://www.feedipedia.org/node/22891</t>
  </si>
  <si>
    <t>FEED0509</t>
  </si>
  <si>
    <t>AOM_001820</t>
  </si>
  <si>
    <t>Potato Starch</t>
  </si>
  <si>
    <t>http://purl.obolibrary.org/obo/NCBITaxon_4113</t>
  </si>
  <si>
    <t>AOM_000680</t>
  </si>
  <si>
    <t>Batate</t>
  </si>
  <si>
    <t>http://aims.fao.org/aos/agrovoc/c_3937</t>
  </si>
  <si>
    <t>http://purl.obolibrary.org/obo/NCBITaxon_4120</t>
  </si>
  <si>
    <t>https://www.feedipedia.org/node/12680</t>
  </si>
  <si>
    <t>FEED0506</t>
  </si>
  <si>
    <t>AOM_001840</t>
  </si>
  <si>
    <t>Sweet Potato Tuber</t>
  </si>
  <si>
    <t>Batate Tuber</t>
  </si>
  <si>
    <t>FEED0528</t>
  </si>
  <si>
    <t>AOM_001818</t>
  </si>
  <si>
    <t>Sweet potato tubers, fresh | Feedipedia</t>
  </si>
  <si>
    <t>Ensete ventricosum Corm</t>
  </si>
  <si>
    <t>FEED0512</t>
  </si>
  <si>
    <t>AOM_002215</t>
  </si>
  <si>
    <t>Spices ByProducts</t>
  </si>
  <si>
    <t>Black Cumin</t>
  </si>
  <si>
    <t>Black Cumin Seed</t>
  </si>
  <si>
    <t>Black Cumin Seed Cake</t>
  </si>
  <si>
    <t>Nigella sativa</t>
  </si>
  <si>
    <t xml:space="preserve">http://purl.obolibrary.org/obo/NCBITaxon_555479 </t>
  </si>
  <si>
    <t>wfo-0000380671</t>
  </si>
  <si>
    <t>AOM_006158</t>
  </si>
  <si>
    <t>Black Cumin Seed Cake Crushed Dried</t>
  </si>
  <si>
    <t>AOM_001358</t>
  </si>
  <si>
    <t>Spices Products</t>
  </si>
  <si>
    <t>Black Cumin Ground</t>
  </si>
  <si>
    <t>Black Cumin Meal;Black Cumin Milled</t>
  </si>
  <si>
    <t>http://purl.obolibrary.org/obo/NCBITaxon_555479</t>
  </si>
  <si>
    <t>AOM_001909</t>
  </si>
  <si>
    <t>Black Cumin Seed Ground</t>
  </si>
  <si>
    <t>Black Cumin Seed Meal;Black Cumin Seed Milled</t>
  </si>
  <si>
    <t>AOM_001357</t>
  </si>
  <si>
    <t>AOM_001782</t>
  </si>
  <si>
    <t>Lippia javanica Leaves</t>
  </si>
  <si>
    <t>Lippia javanica Leaves Dried Ground</t>
  </si>
  <si>
    <t>Lippia javanica Leaves Dried Meal</t>
  </si>
  <si>
    <t>AOM_001781</t>
  </si>
  <si>
    <t>AOM_001780</t>
  </si>
  <si>
    <t>AOM_001345</t>
  </si>
  <si>
    <t>Rosemary</t>
  </si>
  <si>
    <t>Rosemary Leaves</t>
  </si>
  <si>
    <t xml:space="preserve">http://purl.obolibrary.org/obo/NCBITaxon_39367 </t>
  </si>
  <si>
    <t>AOM_001344</t>
  </si>
  <si>
    <t>Rosemary Oil</t>
  </si>
  <si>
    <t>Management/Livestock Management/Feed Characteristic/Feed Composition/Feed Ingredient/Crop Product/Spices Products/Rosemary/Rosemary Residues</t>
  </si>
  <si>
    <t>AOM_006327</t>
  </si>
  <si>
    <t>Rosemary Residues</t>
  </si>
  <si>
    <t>Rosemary Residues Dried Ground</t>
  </si>
  <si>
    <t>AOM_003887</t>
  </si>
  <si>
    <t>AOM_001354</t>
  </si>
  <si>
    <t>http://purl.obolibrary.org/obo/NCBITaxon_136217</t>
  </si>
  <si>
    <t>01699</t>
  </si>
  <si>
    <t>Other stimulant, spice and aromatic crop</t>
  </si>
  <si>
    <t>AOM_003066</t>
  </si>
  <si>
    <t>Vegetable Products</t>
  </si>
  <si>
    <t>Alternanthera sessilis</t>
  </si>
  <si>
    <t>Sisso Spinach;Brazilian Spinach;Dwarf Copperleaf</t>
  </si>
  <si>
    <t>http://purl.obolibrary.org/obo/NCBITaxon_221762</t>
  </si>
  <si>
    <t>wfo-0000528825</t>
  </si>
  <si>
    <t>FEED0748</t>
  </si>
  <si>
    <t>AOM_001850</t>
  </si>
  <si>
    <t xml:space="preserve">http://purl.obolibrary.org/obo/NCBITaxon_3712 </t>
  </si>
  <si>
    <t>AOM_002036</t>
  </si>
  <si>
    <t>Fluted Pumpkin Leaves</t>
  </si>
  <si>
    <t>Fluted Pumpkin Leaves Dried Ground</t>
  </si>
  <si>
    <t>Fluted Pumpkin Leaves Dried Milled;Fluted Pumpkin Leaves Dried Meal</t>
  </si>
  <si>
    <t xml:space="preserve">http://purl.obolibrary.org/obo/NCBITaxon_383670 </t>
  </si>
  <si>
    <t>AOM_001270</t>
  </si>
  <si>
    <t>Fluted Pumpkin Leaves Extract</t>
  </si>
  <si>
    <t>AOM_001257</t>
  </si>
  <si>
    <t>Fluted Pumpkin Leaves Ground</t>
  </si>
  <si>
    <t>Fluted Pumpkin Leaves Powder</t>
  </si>
  <si>
    <t>AOM_001256</t>
  </si>
  <si>
    <t>Management/Livestock Management/Feed Characteristic/Feed Composition/Feed Ingredient/Crop Product/Vegetable Products/Fluted Pumpkin/Fluted Pumpkin Leaves</t>
  </si>
  <si>
    <t>AOM_006200</t>
  </si>
  <si>
    <t>Garlic Oil</t>
  </si>
  <si>
    <t>AOM_001661</t>
  </si>
  <si>
    <t>Onion Bulb</t>
  </si>
  <si>
    <t>Onion Bulb Dried Ethanol Treated Blended</t>
  </si>
  <si>
    <t xml:space="preserve">http://purl.obolibrary.org/obo/NCBITaxon_4679 </t>
  </si>
  <si>
    <t>01253</t>
  </si>
  <si>
    <t>Onions</t>
  </si>
  <si>
    <t>AOM_001359</t>
  </si>
  <si>
    <t>AOM_006238</t>
  </si>
  <si>
    <t>Onion Veins</t>
  </si>
  <si>
    <t>Onion Veins Ensiled</t>
  </si>
  <si>
    <t>Onion Veins Silage</t>
  </si>
  <si>
    <t>AOM_003359</t>
  </si>
  <si>
    <t>AOM_001784</t>
  </si>
  <si>
    <t>Scarlet Eggplant</t>
  </si>
  <si>
    <t>Scarlet Eggplant Market Waste</t>
  </si>
  <si>
    <t>Scarlet Eggplant Market Waste Wilted</t>
  </si>
  <si>
    <t xml:space="preserve">http://purl.obolibrary.org/obo/NCBITaxon_205524 </t>
  </si>
  <si>
    <t>AOM_001783</t>
  </si>
  <si>
    <t>AOM_001662</t>
  </si>
  <si>
    <t>Scarlet Eggplant Wilted</t>
  </si>
  <si>
    <t>AOM_001360</t>
  </si>
  <si>
    <t>Ethiopian Eggplant;Garden Egg;Gilo</t>
  </si>
  <si>
    <t>AOM_003070</t>
  </si>
  <si>
    <t>Waterleaf; Ceylon spinach; Philippine spinach; Florida spinach; potherb fameflower; Lagos bologi; sweetheart;Kutu bata</t>
  </si>
  <si>
    <t xml:space="preserve">http://purl.obolibrary.org/obo/NCBITaxon_110664 </t>
  </si>
  <si>
    <t>https://www.feedipedia.org/node/12740</t>
  </si>
  <si>
    <t>AOM_000809</t>
  </si>
  <si>
    <t>Essential Fatty Acid</t>
  </si>
  <si>
    <t>AOM_000735</t>
  </si>
  <si>
    <t>Forage Plants</t>
  </si>
  <si>
    <t>https://www.feedipedia.org/content/feeds?category=15965</t>
  </si>
  <si>
    <t>AOM_000683</t>
  </si>
  <si>
    <t>Aquatic Plants</t>
  </si>
  <si>
    <t>https://www.feedipedia.org/content/feeds?category=13587</t>
  </si>
  <si>
    <t>AOM_002037</t>
  </si>
  <si>
    <t>Lemna</t>
  </si>
  <si>
    <t>Lemna Dried</t>
  </si>
  <si>
    <t>Duckweed Dried</t>
  </si>
  <si>
    <t xml:space="preserve">http://purl.obolibrary.org/obo/NCBITaxon_4469 </t>
  </si>
  <si>
    <t>wfo-4000043199</t>
  </si>
  <si>
    <t>AOM_001556</t>
  </si>
  <si>
    <t>Duckweed; common duckweed; lesser duckweed</t>
  </si>
  <si>
    <t>AOM_001557</t>
  </si>
  <si>
    <t>Lemna minor</t>
  </si>
  <si>
    <t xml:space="preserve">http://purl.obolibrary.org/obo/NCBITaxon_4472 </t>
  </si>
  <si>
    <t>wfo-0000224440</t>
  </si>
  <si>
    <t>AOM_001962</t>
  </si>
  <si>
    <t>Potamogeton lucens</t>
  </si>
  <si>
    <t>Potamogeton lucens Leaves</t>
  </si>
  <si>
    <t>Potamogeton lucens Leaves Dried</t>
  </si>
  <si>
    <t>http://purl.obolibrary.org/obo/NCBITaxon_189327</t>
  </si>
  <si>
    <t>wfo-0000769883</t>
  </si>
  <si>
    <t>AOM_001559</t>
  </si>
  <si>
    <t>AOM_001963</t>
  </si>
  <si>
    <t>Potamogeton lucens Pods</t>
  </si>
  <si>
    <t>Potamogeton lucens Pods Dried</t>
  </si>
  <si>
    <t>AOM_001560</t>
  </si>
  <si>
    <t>AOM_001558</t>
  </si>
  <si>
    <t>AOM_001851</t>
  </si>
  <si>
    <t>Spirulina</t>
  </si>
  <si>
    <t>Arthrospir platensis</t>
  </si>
  <si>
    <t>https://www.feedipedia.org/node/22607</t>
  </si>
  <si>
    <t>AOM_001964</t>
  </si>
  <si>
    <t>Spirulina Dried</t>
  </si>
  <si>
    <t>AOM_006022</t>
  </si>
  <si>
    <t>Spirulina Ground</t>
  </si>
  <si>
    <t>AOM_001562</t>
  </si>
  <si>
    <t>Ulva armoricana</t>
  </si>
  <si>
    <t>http://purl.obolibrary.org/obo/NCBITaxon_216035 </t>
  </si>
  <si>
    <t>0493</t>
  </si>
  <si>
    <t>Seaweeds and other algae</t>
  </si>
  <si>
    <t>AOM_001561</t>
  </si>
  <si>
    <t>Ulva lactuca</t>
  </si>
  <si>
    <t>Sea Lettuce</t>
  </si>
  <si>
    <t>http://purl.obolibrary.org/obo/NCBITaxon_63410</t>
  </si>
  <si>
    <t>AOM_001664</t>
  </si>
  <si>
    <t>Ulva rigida</t>
  </si>
  <si>
    <t>Ulva rigida Dried Ground</t>
  </si>
  <si>
    <t>Ulva rigida Dried Meal;Ulva rigida Dried Milled</t>
  </si>
  <si>
    <t xml:space="preserve">http://purl.obolibrary.org/obo/NCBITaxon_75689 </t>
  </si>
  <si>
    <t>https://www.feedipedia.org/node/19253</t>
  </si>
  <si>
    <t>AOM_001564</t>
  </si>
  <si>
    <t>Ulva rigida Ground</t>
  </si>
  <si>
    <t>Ulva rigida Meal;Ulva rigida Milled</t>
  </si>
  <si>
    <t>AOM_001563</t>
  </si>
  <si>
    <t>AOM_001565</t>
  </si>
  <si>
    <t>Vallisneria aethiopica</t>
  </si>
  <si>
    <t>wfo-0000770228</t>
  </si>
  <si>
    <t>AOM_000682</t>
  </si>
  <si>
    <t>http://aims.fao.org/aos/agrovoc/c_33694</t>
  </si>
  <si>
    <t>Eichhornia crassipes</t>
  </si>
  <si>
    <t>http://purl.obolibrary.org/obo/NCBITaxon_44947</t>
  </si>
  <si>
    <t>wfo-0000401771</t>
  </si>
  <si>
    <t>https://www.feedipedia.org/node/12735</t>
  </si>
  <si>
    <t>AOM_002131</t>
  </si>
  <si>
    <t>Water Hyacinth Dried Fermented Ground</t>
  </si>
  <si>
    <t>AOM_001852</t>
  </si>
  <si>
    <t>Water Hyacinth Dried Ground</t>
  </si>
  <si>
    <t>Water Hyacinth Dried Milled;Water Hyacinth Dried Meal</t>
  </si>
  <si>
    <t>https://www.feedipedia.org/node/12733</t>
  </si>
  <si>
    <t>AOM_001552</t>
  </si>
  <si>
    <t>Water Hyacinth Fermented</t>
  </si>
  <si>
    <t>AOM_001554</t>
  </si>
  <si>
    <t>Water Hyacinth Molasses Fermented</t>
  </si>
  <si>
    <t>https://www.feedipedia.org/node/12734</t>
  </si>
  <si>
    <t>AOM_001555</t>
  </si>
  <si>
    <t>Water Hyacinth Yeast Fermented</t>
  </si>
  <si>
    <t>AOM_000701</t>
  </si>
  <si>
    <t>Cereal and Grass Forages</t>
  </si>
  <si>
    <t>https://www.feedipedia.org/content/feeds?category=13593</t>
  </si>
  <si>
    <t>AOM_006039</t>
  </si>
  <si>
    <t>Andropogon</t>
  </si>
  <si>
    <t>Andropogon Dried</t>
  </si>
  <si>
    <t xml:space="preserve">Andropogon </t>
  </si>
  <si>
    <t xml:space="preserve">http://purl.obolibrary.org/obo/NCBITaxon_15314 </t>
  </si>
  <si>
    <t>wfo-4000002006</t>
  </si>
  <si>
    <t>FEED0736</t>
  </si>
  <si>
    <t>AOM_001379</t>
  </si>
  <si>
    <t>AOM_001382</t>
  </si>
  <si>
    <t>Andropogon abyssinica</t>
  </si>
  <si>
    <t xml:space="preserve">http://purl.obolibrary.org/obo/NCBITaxon_2003509 </t>
  </si>
  <si>
    <t>FEED0861</t>
  </si>
  <si>
    <t>AOM_002216</t>
  </si>
  <si>
    <t>Andropogon appendiculatus</t>
  </si>
  <si>
    <t xml:space="preserve">http://purl.obolibrary.org/obo/NCBITaxon_2491204 </t>
  </si>
  <si>
    <t>wfo-0000846116</t>
  </si>
  <si>
    <t>AOM_001581</t>
  </si>
  <si>
    <t>Andropogon gayanus Dried</t>
  </si>
  <si>
    <t>Gamba grass Hay;Bluestem;Andropogon gayanus Hay</t>
  </si>
  <si>
    <t xml:space="preserve">http://purl.obolibrary.org/obo/NCBITaxon_1092577 </t>
  </si>
  <si>
    <t>https://www.feedipedia.org/node/12116</t>
  </si>
  <si>
    <t>FEED0683</t>
  </si>
  <si>
    <t>AOM_001381</t>
  </si>
  <si>
    <t>Andropogon gayanus Ensiled</t>
  </si>
  <si>
    <t>Andropogon gayanus Silage;Gamba grass Silage</t>
  </si>
  <si>
    <t>https://www.feedipedia.org/node/12117</t>
  </si>
  <si>
    <t>Management/Livestock Management/Feed Characteristic/Feed Composition/Feed Ingredient/Forage Plants/Cereal and Grass Forages/Andropogon gayanus/Andropogon gayanus Ensiled</t>
  </si>
  <si>
    <t>AOM_006103</t>
  </si>
  <si>
    <t>Andropogon gayanus Ensiled Wilted</t>
  </si>
  <si>
    <t>Gamba grass Ensiled Wilted</t>
  </si>
  <si>
    <t>AOM_001380</t>
  </si>
  <si>
    <t>Gamba grass;Bluestem</t>
  </si>
  <si>
    <t>https://www.feedipedia.org/node/12114</t>
  </si>
  <si>
    <t>AOM_001383</t>
  </si>
  <si>
    <t>Andropogon guianensis</t>
  </si>
  <si>
    <t>wfo-0000846700</t>
  </si>
  <si>
    <t>AOM_006021</t>
  </si>
  <si>
    <t>Andropogon tectorum</t>
  </si>
  <si>
    <t>AOM_001456</t>
  </si>
  <si>
    <t>Aristida</t>
  </si>
  <si>
    <t xml:space="preserve">Aristida </t>
  </si>
  <si>
    <t xml:space="preserve">http://purl.obolibrary.org/obo/NCBITaxon_121766 </t>
  </si>
  <si>
    <t>wfo-4000003057</t>
  </si>
  <si>
    <t>AOM_001457</t>
  </si>
  <si>
    <t>Aristida adscensionis</t>
  </si>
  <si>
    <t>Common needle grass</t>
  </si>
  <si>
    <t>wfo-0000848473</t>
  </si>
  <si>
    <t>https://www.feedipedia.org/node/12011</t>
  </si>
  <si>
    <t>AOM_001459</t>
  </si>
  <si>
    <t>Bothriochloa</t>
  </si>
  <si>
    <t>Bothriochloa Dried</t>
  </si>
  <si>
    <t xml:space="preserve">Bothriochloa </t>
  </si>
  <si>
    <t>http://purl.obolibrary.org/obo/NCBITaxon_79826</t>
  </si>
  <si>
    <t>wfo-4000005074</t>
  </si>
  <si>
    <t>AOM_001458</t>
  </si>
  <si>
    <t>https://www.feedipedia.org/node/11880</t>
  </si>
  <si>
    <t>AOM_001460</t>
  </si>
  <si>
    <t>Bothriochloa insculpta</t>
  </si>
  <si>
    <t>Creeping bluegrass</t>
  </si>
  <si>
    <t>wfo-0000853792</t>
  </si>
  <si>
    <t>https://www.feedipedia.org/node/12030</t>
  </si>
  <si>
    <t>AOM_001898</t>
  </si>
  <si>
    <t>Bothriocloa</t>
  </si>
  <si>
    <t>Bothriocloa Dried</t>
  </si>
  <si>
    <t>AOM_001396</t>
  </si>
  <si>
    <t>Bracharia</t>
  </si>
  <si>
    <t>Bracharia Dried</t>
  </si>
  <si>
    <t>Bracharia Hay</t>
  </si>
  <si>
    <t>Brachiaria</t>
  </si>
  <si>
    <t>http://purl.obolibrary.org/obo/NCBITaxon_240448</t>
  </si>
  <si>
    <t>wfo-4000005174</t>
  </si>
  <si>
    <t>FEED0813</t>
  </si>
  <si>
    <t>AOM_006045</t>
  </si>
  <si>
    <t>Bracharia Dried Ground</t>
  </si>
  <si>
    <t>Bracharia Hay Meal</t>
  </si>
  <si>
    <t>AOM_001395</t>
  </si>
  <si>
    <t>AOM_006044</t>
  </si>
  <si>
    <t>Bracharia decumbens</t>
  </si>
  <si>
    <t>Bracharia decumbens Dried</t>
  </si>
  <si>
    <t>Bracharia decumbens Hay</t>
  </si>
  <si>
    <t>FEED0637</t>
  </si>
  <si>
    <t>AOM_001620</t>
  </si>
  <si>
    <t>Bracharia decumbens Ensiled</t>
  </si>
  <si>
    <t>Bracharia decumbens Silage</t>
  </si>
  <si>
    <t>AOM_001397</t>
  </si>
  <si>
    <t>https://www.feedipedia.org/node/12597</t>
  </si>
  <si>
    <t>AOM_006046</t>
  </si>
  <si>
    <t>Brachiaria brizantha Dried</t>
  </si>
  <si>
    <t>Bread Grass Hay;Palisade Grass Hay;Braquiaria Hay;Urochloa brizantha Hay</t>
  </si>
  <si>
    <t>https://agrovoc.fao.org/browse/agrovoc/en/page/c_1043;http://aims.fao.org/aos/agrovoc/c_2832</t>
  </si>
  <si>
    <t>https://www.feedipedia.org/node/11884</t>
  </si>
  <si>
    <t>FEED0636</t>
  </si>
  <si>
    <t>AOM_001385</t>
  </si>
  <si>
    <t>Bread Grass;Palisade Grass;Braquiaria;Urochloa brizantha</t>
  </si>
  <si>
    <t>AOM_006159</t>
  </si>
  <si>
    <t xml:space="preserve">Brachiaria hybrid </t>
  </si>
  <si>
    <t>Brachiaria hybrid Dried</t>
  </si>
  <si>
    <t xml:space="preserve">http://purl.obolibrary.org/obo/NCBITaxon_680201 </t>
  </si>
  <si>
    <t>FEED0807</t>
  </si>
  <si>
    <t>AOM_003385</t>
  </si>
  <si>
    <t>AOM_006047</t>
  </si>
  <si>
    <t>Brachiaria ruziziensis Dried</t>
  </si>
  <si>
    <t>Congo grass Hay</t>
  </si>
  <si>
    <t>https://www.feedipedia.org/node/12015</t>
  </si>
  <si>
    <t>FEED0640</t>
  </si>
  <si>
    <t>AOM_001398</t>
  </si>
  <si>
    <t>Congo grass</t>
  </si>
  <si>
    <t>AOM_001399</t>
  </si>
  <si>
    <t>Brachiaria serrata</t>
  </si>
  <si>
    <t>wfo-0000854245</t>
  </si>
  <si>
    <t>AOM_000686</t>
  </si>
  <si>
    <t>Buffel grass</t>
  </si>
  <si>
    <t>http://aims.fao.org/aos/agrovoc/c_1428</t>
  </si>
  <si>
    <t>http://purl.obolibrary.org/obo/NCBITaxon_35872</t>
  </si>
  <si>
    <t>https://www.feedipedia.org/node/11899</t>
  </si>
  <si>
    <t>FEED0643</t>
  </si>
  <si>
    <t>AOM_001400</t>
  </si>
  <si>
    <t>Cenchrus ciliaris Dried</t>
  </si>
  <si>
    <t>Cenchrus ciliaris Hay</t>
  </si>
  <si>
    <t>https://www.feedipedia.org/node/11900</t>
  </si>
  <si>
    <t>AOM_001401</t>
  </si>
  <si>
    <t>Chloris</t>
  </si>
  <si>
    <t>http://purl.obolibrary.org/obo/NCBITaxon_66011</t>
  </si>
  <si>
    <t>wfo-4000007992</t>
  </si>
  <si>
    <t>AOM_006065</t>
  </si>
  <si>
    <t>Chloris gayana Crushed Dried</t>
  </si>
  <si>
    <t>Katambora Crushed Dried</t>
  </si>
  <si>
    <t>http://purl.obolibrary.org/obo/NCBITaxon_110876</t>
  </si>
  <si>
    <t>FEED0806</t>
  </si>
  <si>
    <t>AOM_001635</t>
  </si>
  <si>
    <t>Chloris gayana Dried</t>
  </si>
  <si>
    <t>Chloris gayana Dried Ground</t>
  </si>
  <si>
    <t>Katambora Dried Meal;Katambora Dried Ground;Katambora Hay Meal</t>
  </si>
  <si>
    <t>https://www.feedipedia.org/node/12519</t>
  </si>
  <si>
    <t>AOM_001633</t>
  </si>
  <si>
    <t>Chloris gayana Hay;Katambora Hay</t>
  </si>
  <si>
    <t>AOM_001634</t>
  </si>
  <si>
    <t>Chloris gayana Dried Wilted</t>
  </si>
  <si>
    <t>Katambora Dried Wilted</t>
  </si>
  <si>
    <t>AOM_001402</t>
  </si>
  <si>
    <t>Katambora</t>
  </si>
  <si>
    <t>Rhodes grass (Chloris gayana Kunth) is an important tropical grass widespread in tropical and subtropical countries. It is a useful forage for pasture and hay, drought-resistant and very productive, of high quality when young. [Feedipedia]</t>
  </si>
  <si>
    <t>https://www.feedipedia.org/node/12518</t>
  </si>
  <si>
    <t>AOM_002038</t>
  </si>
  <si>
    <t>Combretum aculeatum</t>
  </si>
  <si>
    <t>wfo-0000616040</t>
  </si>
  <si>
    <t>https://www.feedipedia.org/node/11632</t>
  </si>
  <si>
    <t>AOM_001649</t>
  </si>
  <si>
    <t>Cynadon dactylon</t>
  </si>
  <si>
    <t>Cynadon dactylon Dried</t>
  </si>
  <si>
    <t>Cynadon dactylon Hay</t>
  </si>
  <si>
    <t>wfo-0000861178</t>
  </si>
  <si>
    <t>https://www.feedipedia.org/node/11850</t>
  </si>
  <si>
    <t>FEED0954</t>
  </si>
  <si>
    <t>AOM_001462</t>
  </si>
  <si>
    <t>https://www.feedipedia.org/node/11847</t>
  </si>
  <si>
    <t>FEED0785</t>
  </si>
  <si>
    <t>AOM_001464</t>
  </si>
  <si>
    <t>Cynadon plectostachyus</t>
  </si>
  <si>
    <t>wfo-0000861260</t>
  </si>
  <si>
    <t>FEED0673</t>
  </si>
  <si>
    <t>AOM_006075</t>
  </si>
  <si>
    <t>Cynodon</t>
  </si>
  <si>
    <t>Cynodon Dried</t>
  </si>
  <si>
    <t>Cynodon Hay</t>
  </si>
  <si>
    <t>wfo-4000010411</t>
  </si>
  <si>
    <t>AOM_001461</t>
  </si>
  <si>
    <t>FEED0761</t>
  </si>
  <si>
    <t>AOM_006074</t>
  </si>
  <si>
    <t>Cynodon nlemfuensis</t>
  </si>
  <si>
    <t>Cynodon nlemfuensis Dried</t>
  </si>
  <si>
    <t>Star grass Hay</t>
  </si>
  <si>
    <t>wfo-0000861248</t>
  </si>
  <si>
    <t>https://www.feedipedia.org/node/602</t>
  </si>
  <si>
    <t>FEED0952</t>
  </si>
  <si>
    <t>AOM_001465</t>
  </si>
  <si>
    <t>Star grass</t>
  </si>
  <si>
    <t>AOM_003103</t>
  </si>
  <si>
    <t>Dactyloctenium aegyptium</t>
  </si>
  <si>
    <t>Egyptian crowfoot grass</t>
  </si>
  <si>
    <t>http://purl.obolibrary.org/obo/NCBITaxon_270102</t>
  </si>
  <si>
    <t>wfo-0000861704</t>
  </si>
  <si>
    <t>https://www.feedipedia.org/node/12067</t>
  </si>
  <si>
    <t>FEED0729</t>
  </si>
  <si>
    <t>AOM_000687</t>
  </si>
  <si>
    <t>Desho Grass Hay</t>
  </si>
  <si>
    <t>Nigeria Grass Hay;Cenchrus pedicellatus;Pennisetum pedicillatum</t>
  </si>
  <si>
    <t>http://aims.fao.org/aos/agrovoc/c_5676</t>
  </si>
  <si>
    <t>http://purl.obolibrary.org/obo/NCBITaxon_281133</t>
  </si>
  <si>
    <t>https://www.feedipedia.org/node/12377</t>
  </si>
  <si>
    <t>FEED0805</t>
  </si>
  <si>
    <t>AOM_002229</t>
  </si>
  <si>
    <t>http://purl.obolibrary.org/obo/NCBITaxon_225101</t>
  </si>
  <si>
    <t>https://www.feedipedia.org/node/12601</t>
  </si>
  <si>
    <t>FEED0799</t>
  </si>
  <si>
    <t>AOM_000688</t>
  </si>
  <si>
    <t>Digitaria</t>
  </si>
  <si>
    <t>Digitaria Dried</t>
  </si>
  <si>
    <t>Digitaria Hay</t>
  </si>
  <si>
    <t>http://aims.fao.org/aos/agrovoc/c_2278</t>
  </si>
  <si>
    <t xml:space="preserve">Digitaria </t>
  </si>
  <si>
    <t>http://purl.obolibrary.org/obo/NCBITaxon_66017</t>
  </si>
  <si>
    <t>https://www.feedipedia.org/node/12054</t>
  </si>
  <si>
    <t>AOM_003916</t>
  </si>
  <si>
    <t>https://www.feedipedia.org/node/12053</t>
  </si>
  <si>
    <t>AOM_001388</t>
  </si>
  <si>
    <t>Digitaria abyssinica</t>
  </si>
  <si>
    <t>African couch grass</t>
  </si>
  <si>
    <t>wfo-0000863676</t>
  </si>
  <si>
    <t>https://www.feedipedia.org/node/11725</t>
  </si>
  <si>
    <t>FEED0676</t>
  </si>
  <si>
    <t>AOM_001389</t>
  </si>
  <si>
    <t>Digitaria decumbens</t>
  </si>
  <si>
    <t>Signal grass</t>
  </si>
  <si>
    <t>wfo-0000863870</t>
  </si>
  <si>
    <t>AOM_001390</t>
  </si>
  <si>
    <t>Digitaria nodosa</t>
  </si>
  <si>
    <t>wfo-0000864208</t>
  </si>
  <si>
    <t>AOM_006092</t>
  </si>
  <si>
    <t>Digitaria smutsii</t>
  </si>
  <si>
    <t>Digitaria smutsii Dried</t>
  </si>
  <si>
    <t>Digitaria smutsii Hay</t>
  </si>
  <si>
    <t>wfo-0000864420</t>
  </si>
  <si>
    <t>AOM_001391</t>
  </si>
  <si>
    <t>AOM_001392</t>
  </si>
  <si>
    <t>Digitaria ternota</t>
  </si>
  <si>
    <t>Digitaria ternata</t>
  </si>
  <si>
    <t>wfo-0000864460</t>
  </si>
  <si>
    <t>AOM_001466</t>
  </si>
  <si>
    <t>Diheteropogon amplectens</t>
  </si>
  <si>
    <t xml:space="preserve">http://purl.obolibrary.org/obo/NCBITaxon_8233 </t>
  </si>
  <si>
    <t>wfo-0000864548</t>
  </si>
  <si>
    <t>AOM_006088</t>
  </si>
  <si>
    <t>Eclipta alba</t>
  </si>
  <si>
    <t>Eclipta alba Leaves Dried</t>
  </si>
  <si>
    <t xml:space="preserve">http://purl.obolibrary.org/obo/NCBITaxon_2448053 </t>
  </si>
  <si>
    <t>wfo-0000030563</t>
  </si>
  <si>
    <t>AOM_002238</t>
  </si>
  <si>
    <t>AOM_001467</t>
  </si>
  <si>
    <t>Eleusine floccifolia</t>
  </si>
  <si>
    <t>http://purl.obolibrary.org/obo/NCBITaxon_268724</t>
  </si>
  <si>
    <t>wfo-0000865709</t>
  </si>
  <si>
    <t>FEED0777</t>
  </si>
  <si>
    <t>AOM_001785</t>
  </si>
  <si>
    <t>Elionurus muticus</t>
  </si>
  <si>
    <t>lemon grass</t>
  </si>
  <si>
    <t xml:space="preserve">http://purl.obolibrary.org/obo/NCBITaxon_91514 </t>
  </si>
  <si>
    <t>wfo-0000865842</t>
  </si>
  <si>
    <t>https://www.feedipedia.org/node/11772</t>
  </si>
  <si>
    <t>FEED0979</t>
  </si>
  <si>
    <t>AOM_006091</t>
  </si>
  <si>
    <t>Eragotris tremula</t>
  </si>
  <si>
    <t>Eragotris tremula Dried</t>
  </si>
  <si>
    <t>Eragrostis tremula Hay</t>
  </si>
  <si>
    <t>Eragostris tremula</t>
  </si>
  <si>
    <t>wfo-0000868553</t>
  </si>
  <si>
    <t>FEED0718</t>
  </si>
  <si>
    <t>AOM_001786</t>
  </si>
  <si>
    <t>AOM_001468</t>
  </si>
  <si>
    <t>Eragrostis capensis</t>
  </si>
  <si>
    <t xml:space="preserve">http://purl.obolibrary.org/obo/NCBITaxon_42051 </t>
  </si>
  <si>
    <t>wfo-0000867505</t>
  </si>
  <si>
    <t>AOM_001787</t>
  </si>
  <si>
    <t>Eragrostis curvula</t>
  </si>
  <si>
    <t>Eragrostis curvula Dried</t>
  </si>
  <si>
    <t>Eragrostis curvula Hay</t>
  </si>
  <si>
    <t>http://purl.obolibrary.org/obo/NCBITaxon_38414</t>
  </si>
  <si>
    <t>wfo-0000867617</t>
  </si>
  <si>
    <t>https://www.feedipedia.org/node/12747</t>
  </si>
  <si>
    <t>AOM_006368</t>
  </si>
  <si>
    <t>Eragrostis curvula Dried Ground</t>
  </si>
  <si>
    <t>Eragrostis curvula Dried  Meal;Eragostris curvula dried milled</t>
  </si>
  <si>
    <t>AOM_006093</t>
  </si>
  <si>
    <t>Eragrostis curvula Ground</t>
  </si>
  <si>
    <t>Eragrostis curvula Meal;Eragostris curvula milled</t>
  </si>
  <si>
    <t>AOM_001393</t>
  </si>
  <si>
    <t>Weeping love grass</t>
  </si>
  <si>
    <t>https://www.feedipedia.org/node/12746</t>
  </si>
  <si>
    <t>FEED0947</t>
  </si>
  <si>
    <t>AOM_001469</t>
  </si>
  <si>
    <t>Eragrostis papposa</t>
  </si>
  <si>
    <t>Thalia Lovegrass;Eragrostis atrovirens Lange</t>
  </si>
  <si>
    <t xml:space="preserve">http://purl.obolibrary.org/obo/NCBITaxon_208284 </t>
  </si>
  <si>
    <t>wfo-0000868171</t>
  </si>
  <si>
    <t>FEED0705</t>
  </si>
  <si>
    <t>AOM_006094</t>
  </si>
  <si>
    <t>Eragrostis racemosa</t>
  </si>
  <si>
    <t>AOM_001470</t>
  </si>
  <si>
    <t>Eragrostis rigidior</t>
  </si>
  <si>
    <t>http://purl.obolibrary.org/obo/NCBITaxon_208287</t>
  </si>
  <si>
    <t>wfo-0000868361</t>
  </si>
  <si>
    <t>AOM_006097</t>
  </si>
  <si>
    <t>Festuca ovina</t>
  </si>
  <si>
    <t>AOM_003907</t>
  </si>
  <si>
    <t>Forest Pasture</t>
  </si>
  <si>
    <t>FEED0712</t>
  </si>
  <si>
    <t>AOM_001965</t>
  </si>
  <si>
    <t>Grass Dried</t>
  </si>
  <si>
    <t>Grass Dried Ensiled</t>
  </si>
  <si>
    <t>Hay Silage;Grass Hay Ensiled</t>
  </si>
  <si>
    <t>AOM_000692</t>
  </si>
  <si>
    <t>Grass Dried Ground</t>
  </si>
  <si>
    <t>Grass Hay Ground;Grass Hay Meal;Grass Hay Milled</t>
  </si>
  <si>
    <t>FEED0838</t>
  </si>
  <si>
    <t>AOM_001809</t>
  </si>
  <si>
    <t>Grass Hay</t>
  </si>
  <si>
    <t>0324</t>
  </si>
  <si>
    <t>Parts of plants, without flowers or flower buds, and grasses, mosses and lichens</t>
  </si>
  <si>
    <t>AOM_000693</t>
  </si>
  <si>
    <t>Grass Local</t>
  </si>
  <si>
    <t>AOM_001471</t>
  </si>
  <si>
    <t>Harpachne schimperi</t>
  </si>
  <si>
    <t>wfo-0000873744</t>
  </si>
  <si>
    <t>AOM_006117</t>
  </si>
  <si>
    <t>Heteropogon contortus</t>
  </si>
  <si>
    <t>Heteropogon contortus Ground</t>
  </si>
  <si>
    <t>Spear grass Ground</t>
  </si>
  <si>
    <t>http://purl.obolibrary.org/obo/NCBITaxon_79849</t>
  </si>
  <si>
    <t>wfo-0000874166</t>
  </si>
  <si>
    <t>FEED0764</t>
  </si>
  <si>
    <t>AOM_001472</t>
  </si>
  <si>
    <t>Spear grass</t>
  </si>
  <si>
    <t>https://www.feedipedia.org/node/12630</t>
  </si>
  <si>
    <t>AOM_001386</t>
  </si>
  <si>
    <t>Hordeum vulgare Dried</t>
  </si>
  <si>
    <t>Barely Hay;Hordeum vulgare Hay</t>
  </si>
  <si>
    <t>https://www.feedipedia.org/node/17326</t>
  </si>
  <si>
    <t>Management/Livestock Management/Feed Characteristic/Feed Composition/Feed Ingredient/Forage Plants/Cereal and Grass Forages/Hyparrhenia</t>
  </si>
  <si>
    <t>AOM_001404</t>
  </si>
  <si>
    <t>Hyparrhenia</t>
  </si>
  <si>
    <t>Hyparrhenia Dried</t>
  </si>
  <si>
    <t>Hyparrhenia Hay</t>
  </si>
  <si>
    <t xml:space="preserve">Hyparrhenia </t>
  </si>
  <si>
    <t xml:space="preserve">http://purl.obolibrary.org/obo/NCBITaxon_42078 </t>
  </si>
  <si>
    <t>wfo-4000018737</t>
  </si>
  <si>
    <t>FEED0762</t>
  </si>
  <si>
    <t>AOM_006369</t>
  </si>
  <si>
    <t>https://www.feedipedia.org/node/26001</t>
  </si>
  <si>
    <t>AOM_001473</t>
  </si>
  <si>
    <t>Fine thatching grass</t>
  </si>
  <si>
    <t>http://purl.obolibrary.org/obo/NCBITaxon_106890</t>
  </si>
  <si>
    <t>wfo-0000875247</t>
  </si>
  <si>
    <t>https://www.feedipedia.org/node/12087</t>
  </si>
  <si>
    <t>AOM_006119</t>
  </si>
  <si>
    <t>Hyparrhenia hirta</t>
  </si>
  <si>
    <t>AOM_001663</t>
  </si>
  <si>
    <t>Hyparrhenia rufa</t>
  </si>
  <si>
    <t>Hyparrhenia rufa Dried</t>
  </si>
  <si>
    <t>Hyparrhenia rufa Hay</t>
  </si>
  <si>
    <t>http://purl.obolibrary.org/obo/NCBITaxon_167342</t>
  </si>
  <si>
    <t>wfo-0000875326</t>
  </si>
  <si>
    <t>https://www.feedipedia.org/node/12212</t>
  </si>
  <si>
    <t>FEED0694</t>
  </si>
  <si>
    <t>AOM_001405</t>
  </si>
  <si>
    <t>Jaragua</t>
  </si>
  <si>
    <t>https://www.feedipedia.org/node/12210</t>
  </si>
  <si>
    <t>AOM_001474</t>
  </si>
  <si>
    <t>Hyperthelia dissoluta</t>
  </si>
  <si>
    <t>Yellow Thatching grass</t>
  </si>
  <si>
    <t xml:space="preserve">http://purl.obolibrary.org/obo/NCBITaxon_330566 </t>
  </si>
  <si>
    <t>wfo-0000875363</t>
  </si>
  <si>
    <t>https://www.feedipedia.org/node/12792</t>
  </si>
  <si>
    <t>FEED0692</t>
  </si>
  <si>
    <t>AOM_001788</t>
  </si>
  <si>
    <t>Jardinea congoensis</t>
  </si>
  <si>
    <t>http://purl.obolibrary.org/obo/NCBITaxon_2837565</t>
  </si>
  <si>
    <t>wfo-0000876598</t>
  </si>
  <si>
    <t>AOM_001853</t>
  </si>
  <si>
    <t>Juncaceae</t>
  </si>
  <si>
    <t>http://purl.obolibrary.org/obo/NCBITaxon_14101</t>
  </si>
  <si>
    <t>wfo-7000000310</t>
  </si>
  <si>
    <t>AOM_002234</t>
  </si>
  <si>
    <t>Kochia scoparia</t>
  </si>
  <si>
    <t>http://purl.obolibrary.org/obo/NCBITaxon_83154</t>
  </si>
  <si>
    <t>wfo-0000356305</t>
  </si>
  <si>
    <t>AOM_001475</t>
  </si>
  <si>
    <t>Lolium</t>
  </si>
  <si>
    <t>Ryegrass</t>
  </si>
  <si>
    <t xml:space="preserve">http://purl.obolibrary.org/obo/NCBITaxon_40666 </t>
  </si>
  <si>
    <t>https://www.feedipedia.org/node/625</t>
  </si>
  <si>
    <t>01919.02</t>
  </si>
  <si>
    <t>Rye grass, for forage</t>
  </si>
  <si>
    <t>FEED0738</t>
  </si>
  <si>
    <t>AOM_001476</t>
  </si>
  <si>
    <t>Lolium multiflorum</t>
  </si>
  <si>
    <t xml:space="preserve">http://purl.obolibrary.org/obo/NCBITaxon_4521 </t>
  </si>
  <si>
    <t>https://www.feedipedia.org/node/12543</t>
  </si>
  <si>
    <t>AOM_001477</t>
  </si>
  <si>
    <t>Loudetia simplex</t>
  </si>
  <si>
    <t xml:space="preserve">http://purl.obolibrary.org/obo/NCBITaxon_318917 </t>
  </si>
  <si>
    <t>wfo-0000878679</t>
  </si>
  <si>
    <t>FEED0704</t>
  </si>
  <si>
    <t>AOM_001478</t>
  </si>
  <si>
    <t>Loudetia togoensis</t>
  </si>
  <si>
    <t>wfo-0000878686</t>
  </si>
  <si>
    <t>AOM_000695</t>
  </si>
  <si>
    <t>Luscious Pasture</t>
  </si>
  <si>
    <t>AOM_002039</t>
  </si>
  <si>
    <t>Megathyrsus maximus Bran</t>
  </si>
  <si>
    <t xml:space="preserve">http://purl.obolibrary.org/obo/NCBITaxon_59788 </t>
  </si>
  <si>
    <t>3912</t>
  </si>
  <si>
    <t>Bran and other residues from the working of cereals or legume</t>
  </si>
  <si>
    <t>AOM_001676</t>
  </si>
  <si>
    <t>Megathyrsus maximus Dried</t>
  </si>
  <si>
    <t>Guinea Grass Hay;Megathyrsus maximus Hay</t>
  </si>
  <si>
    <t>https://www.feedipedia.org/node/11522</t>
  </si>
  <si>
    <t>FEED0903</t>
  </si>
  <si>
    <t>AOM_003912</t>
  </si>
  <si>
    <t>Megathyrsus maximus Leaves</t>
  </si>
  <si>
    <t>https://www.feedipedia.org/node/11521</t>
  </si>
  <si>
    <t>AOM_006115</t>
  </si>
  <si>
    <t>Megathyrsus maximus Wilted</t>
  </si>
  <si>
    <t>Guinea Grass Wilted</t>
  </si>
  <si>
    <t>AOM_001479</t>
  </si>
  <si>
    <t>Guinea Grass;Tanganyika grass;Buffalograss;Megathyrsus maximus</t>
  </si>
  <si>
    <t>AOM_001481</t>
  </si>
  <si>
    <t>Melinis repens</t>
  </si>
  <si>
    <t>Natal grass</t>
  </si>
  <si>
    <t xml:space="preserve">http://purl.obolibrary.org/obo/NCBITaxon_29709 </t>
  </si>
  <si>
    <t>wfo-0000879582</t>
  </si>
  <si>
    <t>https://www.feedipedia.org/node/12371</t>
  </si>
  <si>
    <t>FEED0906</t>
  </si>
  <si>
    <t>AOM_001513</t>
  </si>
  <si>
    <t>Microchloa caffra</t>
  </si>
  <si>
    <t>http://purl.obolibrary.org/obo/NCBITaxon_121779</t>
  </si>
  <si>
    <t>wfo-0000879878</t>
  </si>
  <si>
    <t>Management/Livestock Management/Feed Characteristic/Feed Composition/Feed Ingredient/Forage Plants/Cereal and Grass Forages/Panicum</t>
  </si>
  <si>
    <t>AOM_006236</t>
  </si>
  <si>
    <t>Nassella Trichotoma</t>
  </si>
  <si>
    <t>AOM_006277</t>
  </si>
  <si>
    <t>Panicum</t>
  </si>
  <si>
    <t>Panicum Dried</t>
  </si>
  <si>
    <t xml:space="preserve">http://purl.obolibrary.org/obo/NCBITaxon_4539 </t>
  </si>
  <si>
    <t>wfo-4000027882</t>
  </si>
  <si>
    <t>FEED0759</t>
  </si>
  <si>
    <t>AOM_003677</t>
  </si>
  <si>
    <t>AOM_006275</t>
  </si>
  <si>
    <t>Panicum antidotale Dried</t>
  </si>
  <si>
    <t>Panicum antidotale hay</t>
  </si>
  <si>
    <t>Panicum maximum</t>
  </si>
  <si>
    <t>Panicum maximum Dried</t>
  </si>
  <si>
    <t>Panicum maximum hay</t>
  </si>
  <si>
    <t>FEED0685</t>
  </si>
  <si>
    <t>AOM_001677</t>
  </si>
  <si>
    <t>Panicum maximum Ensiled</t>
  </si>
  <si>
    <t>Panicum maximum Silage</t>
  </si>
  <si>
    <t>Management/Livestock Management/Feed Characteristic/Feed Composition/Feed Ingredient/Forage Plants/Cereal and Grass Forages/Panicum maximum/Panicum maximum Wilted</t>
  </si>
  <si>
    <t>AOM_006276</t>
  </si>
  <si>
    <t>Panicum maximum Ensiled Wilted</t>
  </si>
  <si>
    <t>AOM_001408</t>
  </si>
  <si>
    <t>Panicum maximum Straw</t>
  </si>
  <si>
    <t>https://www.feedipedia.org/node/11523</t>
  </si>
  <si>
    <t>AOM_001709</t>
  </si>
  <si>
    <t>Panicum maximum Wilted</t>
  </si>
  <si>
    <t>AOM_001407</t>
  </si>
  <si>
    <t>AOM_000697</t>
  </si>
  <si>
    <t>Pasture</t>
  </si>
  <si>
    <t>Natural Pasture</t>
  </si>
  <si>
    <t>AOM_000698</t>
  </si>
  <si>
    <t>Natural Pasture Dried</t>
  </si>
  <si>
    <t>Natural Grass Hay</t>
  </si>
  <si>
    <t>AOM_001789</t>
  </si>
  <si>
    <t>Management/Livestock Management/Feed Characteristic/Feed Composition/Feed Ingredient/Forage Plants/Cereal and Grass Forages/Pennisetum</t>
  </si>
  <si>
    <t>AOM_006280</t>
  </si>
  <si>
    <t>Pennisetum</t>
  </si>
  <si>
    <t>Pennisetum Dried</t>
  </si>
  <si>
    <t xml:space="preserve">Pennisetum </t>
  </si>
  <si>
    <t>http://purl.obolibrary.org/obo/NCBITaxon_4541</t>
  </si>
  <si>
    <t>wfo-4000028547</t>
  </si>
  <si>
    <t>FEED0780</t>
  </si>
  <si>
    <t>AOM_001443</t>
  </si>
  <si>
    <t>AOM_001713</t>
  </si>
  <si>
    <t>Pennisetum clandestinum Dried</t>
  </si>
  <si>
    <t>Pennisetum clandestinum Hay</t>
  </si>
  <si>
    <t>http://purl.obolibrary.org/obo/NCBITaxon_173850</t>
  </si>
  <si>
    <t>https://www.feedipedia.org/node/12233</t>
  </si>
  <si>
    <t>FEED0699</t>
  </si>
  <si>
    <t>AOM_001714</t>
  </si>
  <si>
    <t>Pennisetum clandestinum Dried Ground</t>
  </si>
  <si>
    <t>Pennisetum clandestinum Hay Milled;Pennisetum clandestinum Hay Meal</t>
  </si>
  <si>
    <t>AOM_001410</t>
  </si>
  <si>
    <t>Pennisetum clandestinum Ensiled</t>
  </si>
  <si>
    <t>Pennisetum clandestinum Silage</t>
  </si>
  <si>
    <t>AOM_001411</t>
  </si>
  <si>
    <t>Pennisetum clandestinum Ground</t>
  </si>
  <si>
    <t>Pennisetum clandestinum Meal;Pennisetum clandestinum Milled</t>
  </si>
  <si>
    <t>AOM_001966</t>
  </si>
  <si>
    <t>Pennisetum clandestinum Leaves</t>
  </si>
  <si>
    <t>Pennisetum clandestinum Leaves Dried Ground</t>
  </si>
  <si>
    <t>Kikuyu Leaves Dried Milled;Kikuyu Leaves Dried Meal</t>
  </si>
  <si>
    <t>AOM_002040</t>
  </si>
  <si>
    <t>https://www.feedipedia.org/node/12232</t>
  </si>
  <si>
    <t>AOM_001409</t>
  </si>
  <si>
    <t>Kikuyu</t>
  </si>
  <si>
    <t>AOM_001412</t>
  </si>
  <si>
    <t>Pennisetum mezianum</t>
  </si>
  <si>
    <t>http://purl.obolibrary.org/obo/NCBITaxon_281128</t>
  </si>
  <si>
    <t>wfo-0000888986</t>
  </si>
  <si>
    <t>AOM_001717</t>
  </si>
  <si>
    <t>Pennisetum pedicellatum Dried</t>
  </si>
  <si>
    <t>Pennisetum pedicellatum Hay</t>
  </si>
  <si>
    <t xml:space="preserve">http://purl.obolibrary.org/obo/NCBITaxon_281133 </t>
  </si>
  <si>
    <t>https://www.feedipedia.org/node/12865</t>
  </si>
  <si>
    <t>AOM_001718</t>
  </si>
  <si>
    <t>Pennisetum pedicellatum Dried Ground</t>
  </si>
  <si>
    <t>Pennisetum pedicellatum Hay Milled;Pennisetum pedicellatum Hay Meal</t>
  </si>
  <si>
    <t>AOM_001413</t>
  </si>
  <si>
    <t>Nigeria grass</t>
  </si>
  <si>
    <t>AOM_001441</t>
  </si>
  <si>
    <t>Pennisetum petiolar</t>
  </si>
  <si>
    <t>Pennisetum petiolare</t>
  </si>
  <si>
    <t>wfo-0000889056</t>
  </si>
  <si>
    <t>AOM_000689</t>
  </si>
  <si>
    <t>Napier Grass;Elephant Grass;Bana Grass</t>
  </si>
  <si>
    <t>http://aims.fao.org/aos/agrovoc/c_5677</t>
  </si>
  <si>
    <t>http://purl.obolibrary.org/obo/NCBITaxon_154765</t>
  </si>
  <si>
    <t>https://www.feedipedia.org/node/12365</t>
  </si>
  <si>
    <t>FEED0709</t>
  </si>
  <si>
    <t>AOM_001721</t>
  </si>
  <si>
    <t>Pennisetum purpureum Dried</t>
  </si>
  <si>
    <t>Pennisetum purpureum Hay;Napier Grass Hay;Elephant Grass Hay;Bana Grass Hay</t>
  </si>
  <si>
    <t>https://www.feedipedia.org/node/12366</t>
  </si>
  <si>
    <t>AOM_001681</t>
  </si>
  <si>
    <t>Pennisetum purpureum Dried Ground</t>
  </si>
  <si>
    <t>Pennisetum purpureum Hay Meal;Pennisetum purpureum Hay Milled</t>
  </si>
  <si>
    <t>Management/Livestock Management/Feed Characteristic/Feed Composition/Feed Ingredient/Forage Plants/Cereal and Grass Forages/Pennisetum purpureum/Pennisetum purpureum Dried</t>
  </si>
  <si>
    <t>AOM_006279</t>
  </si>
  <si>
    <t>Pennisetum purpureum Ensiled</t>
  </si>
  <si>
    <t>Pennisetum purpureum Silage;Napier Grass Silage;Elephant Grass Silage;Bana Grass Silage</t>
  </si>
  <si>
    <t>AOM_001720</t>
  </si>
  <si>
    <t>Pennisetum purpureum Ground</t>
  </si>
  <si>
    <t>Pennisetum purpureum Meal;Pennisetum purpureum Milled</t>
  </si>
  <si>
    <t>AOM_006141</t>
  </si>
  <si>
    <t>Pennisetum purpureum Wilted</t>
  </si>
  <si>
    <t>Napier Grass Wilted;Elephant Grass Wilted;Bana Grass Wilted</t>
  </si>
  <si>
    <t>AOM_001444</t>
  </si>
  <si>
    <t>Pennisetum villosum</t>
  </si>
  <si>
    <t>Cenchrus longisetus</t>
  </si>
  <si>
    <t>http://purl.obolibrary.org/obo/NCBITaxon_29694</t>
  </si>
  <si>
    <t>wfo-0000858643</t>
  </si>
  <si>
    <t>FEED0866</t>
  </si>
  <si>
    <t>AOM_001445</t>
  </si>
  <si>
    <t>Phalaris aquatica</t>
  </si>
  <si>
    <t>Bulbous canary grass</t>
  </si>
  <si>
    <t>http://purl.obolibrary.org/obo/NCBITaxon_28479</t>
  </si>
  <si>
    <t>wfo-0000889598</t>
  </si>
  <si>
    <t>https://www.feedipedia.org/node/11901</t>
  </si>
  <si>
    <t>AOM_001854</t>
  </si>
  <si>
    <t>Plantago albicans</t>
  </si>
  <si>
    <t xml:space="preserve">http://purl.obolibrary.org/obo/NCBITaxon_197790 </t>
  </si>
  <si>
    <t>wfo-1200039623</t>
  </si>
  <si>
    <t>AOM_001855</t>
  </si>
  <si>
    <t>Poaceae</t>
  </si>
  <si>
    <t>http://purl.obolibrary.org/obo/NCBITaxon_4479</t>
  </si>
  <si>
    <t>wfo-7000000483</t>
  </si>
  <si>
    <t>AOM_001514</t>
  </si>
  <si>
    <t>http://purl.obolibrary.org/obo/NCBITaxon_269603</t>
  </si>
  <si>
    <t>AOM_002132</t>
  </si>
  <si>
    <t>Rottboellia cochinchinensis</t>
  </si>
  <si>
    <t>Rottboellia exaltata;Itchgrass</t>
  </si>
  <si>
    <t xml:space="preserve">http://purl.obolibrary.org/obo/NCBITaxon_300125 </t>
  </si>
  <si>
    <t>wfo-0000896247</t>
  </si>
  <si>
    <t>https://www.feedipedia.org/node/11528</t>
  </si>
  <si>
    <t>FEED0745</t>
  </si>
  <si>
    <t>AOM_001689</t>
  </si>
  <si>
    <t>Schizachyrium exile</t>
  </si>
  <si>
    <t>Schizachyrium exile Urea Treated</t>
  </si>
  <si>
    <t>http://purl.obolibrary.org/obo/NCBITaxon_1564046</t>
  </si>
  <si>
    <t>wfo-0000898090</t>
  </si>
  <si>
    <t>AOM_001516</t>
  </si>
  <si>
    <t>FEED0924</t>
  </si>
  <si>
    <t>AOM_001517</t>
  </si>
  <si>
    <t>Schizachyrium jeffreysii</t>
  </si>
  <si>
    <t>http://purl.obolibrary.org/obo/NCBITaxon_2851936</t>
  </si>
  <si>
    <t>wfo-0000898117</t>
  </si>
  <si>
    <t>AOM_001692</t>
  </si>
  <si>
    <t>Schoenefeldia gracilis</t>
  </si>
  <si>
    <t>Schoenefeldia gracilis Dried</t>
  </si>
  <si>
    <t>Schoenefeldia gracilis Hay</t>
  </si>
  <si>
    <t xml:space="preserve">http://purl.obolibrary.org/obo/NCBITaxon_751703 </t>
  </si>
  <si>
    <t>wfo-0000898380</t>
  </si>
  <si>
    <t>AOM_001518</t>
  </si>
  <si>
    <t>http://purl.obolibrary.org/obo/NCBITaxon_751703 </t>
  </si>
  <si>
    <t>Management/Livestock Management/Feed Characteristic/Feed Composition/Feed Ingredient/Forage Plants/Cereal and Grass Forages/Sorghum sudanense</t>
  </si>
  <si>
    <t>AOM_006315</t>
  </si>
  <si>
    <t>Sorghum sudanense Dried</t>
  </si>
  <si>
    <t>http://purl.obolibrary.org/obo/NCBITaxon_171959</t>
  </si>
  <si>
    <t>https://www.feedipedia.org/node/11534</t>
  </si>
  <si>
    <t>FEED0714</t>
  </si>
  <si>
    <t>AOM_001446</t>
  </si>
  <si>
    <t>Management/Livestock Management/Feed Characteristic/Feed Composition/Feed Ingredient/Forage Plants/Cereal and Grass Forages/Sporobolus natalensis</t>
  </si>
  <si>
    <t>AOM_006272</t>
  </si>
  <si>
    <t>Sporobolus natalensis</t>
  </si>
  <si>
    <t>Sporobolus natalensis Dried</t>
  </si>
  <si>
    <t xml:space="preserve">http://purl.obolibrary.org/obo/NCBITaxon_523336 </t>
  </si>
  <si>
    <t>wfo-0000901353</t>
  </si>
  <si>
    <t>FEED0930</t>
  </si>
  <si>
    <t>AOM_001448</t>
  </si>
  <si>
    <t>AOM_001449</t>
  </si>
  <si>
    <t>Sporobolus panicoides</t>
  </si>
  <si>
    <t xml:space="preserve">http://purl.obolibrary.org/obo/NCBITaxon_1629783 </t>
  </si>
  <si>
    <t>wfo-0000901376</t>
  </si>
  <si>
    <t>AOM_001900</t>
  </si>
  <si>
    <t>Stereochlaena cameronii</t>
  </si>
  <si>
    <t xml:space="preserve">http://purl.obolibrary.org/obo/NCBITaxon_1133591 </t>
  </si>
  <si>
    <t>wfo-0000901648</t>
  </si>
  <si>
    <t>AOM_001520</t>
  </si>
  <si>
    <t>Stipa parviflora</t>
  </si>
  <si>
    <t>http://purl.obolibrary.org/obo/NCBITaxon_52162</t>
  </si>
  <si>
    <t>wfo-0000902569</t>
  </si>
  <si>
    <t>AOM_001743</t>
  </si>
  <si>
    <t>Stipa tenacissima</t>
  </si>
  <si>
    <t>Stipa tenacissima Dried</t>
  </si>
  <si>
    <t>Stipa tenacissima Hay</t>
  </si>
  <si>
    <t>http://purl.obolibrary.org/obo/NCBITaxon_666013 </t>
  </si>
  <si>
    <t>wfo-0000902920</t>
  </si>
  <si>
    <t>AOM_001521</t>
  </si>
  <si>
    <t>Management/Livestock Management/Feed Characteristic/Feed Composition/Feed Ingredient/Forage Plants/Cereal and Grass Forages/Themeda triandra</t>
  </si>
  <si>
    <t>AOM_006257</t>
  </si>
  <si>
    <t>Themeda triandra Dried Ground</t>
  </si>
  <si>
    <t>Red oat grass Dried Ground</t>
  </si>
  <si>
    <t xml:space="preserve">http://purl.obolibrary.org/obo/NCBITaxon_106636 </t>
  </si>
  <si>
    <t>https://www.feedipedia.org/node/12881</t>
  </si>
  <si>
    <t>FEED0917</t>
  </si>
  <si>
    <t>AOM_006256</t>
  </si>
  <si>
    <t>Themeda triandra Ground</t>
  </si>
  <si>
    <t>Red oat grass Meal</t>
  </si>
  <si>
    <t>AOM_001450</t>
  </si>
  <si>
    <t>Red oat grass</t>
  </si>
  <si>
    <t>AOM_001522</t>
  </si>
  <si>
    <t>Tripsacum</t>
  </si>
  <si>
    <t xml:space="preserve">Tripsacum </t>
  </si>
  <si>
    <t xml:space="preserve">http://purl.obolibrary.org/obo/NCBITaxon_4562 </t>
  </si>
  <si>
    <t>wfo-4000039309</t>
  </si>
  <si>
    <t>FEED0982</t>
  </si>
  <si>
    <t>AOM_001523</t>
  </si>
  <si>
    <t>Tripsacum laxum</t>
  </si>
  <si>
    <t>wfo-0000904833</t>
  </si>
  <si>
    <t>https://www.feedipedia.org/node/12169</t>
  </si>
  <si>
    <t>FEED0981</t>
  </si>
  <si>
    <t>Management/Livestock Management/Feed Characteristic/Feed Composition/Feed Ingredient/Forage Plants/Cereal and Grass Forages/Tristachya leucothrix</t>
  </si>
  <si>
    <t>AOM_006251</t>
  </si>
  <si>
    <t>Tristachya leucothrix</t>
  </si>
  <si>
    <t>Tristachya leucothrix Ground</t>
  </si>
  <si>
    <t>http://purl.obolibrary.org/obo/NCBITaxon_221759</t>
  </si>
  <si>
    <t>wfo-0000905585</t>
  </si>
  <si>
    <t>AOM_003104</t>
  </si>
  <si>
    <t>AOM_001452</t>
  </si>
  <si>
    <t xml:space="preserve">http://purl.obolibrary.org/obo/NCBITaxon_49317 </t>
  </si>
  <si>
    <t>wfo-4000039395</t>
  </si>
  <si>
    <t>https://www.feedipedia.org/node/12800</t>
  </si>
  <si>
    <t>FEED0398</t>
  </si>
  <si>
    <t>AOM_001455</t>
  </si>
  <si>
    <t>Triticum</t>
  </si>
  <si>
    <t>http://purl.obolibrary.org/obo/NCBITaxon_4564</t>
  </si>
  <si>
    <t>wfo-4000039397</t>
  </si>
  <si>
    <t>https://www.feedipedia.org/node/12761</t>
  </si>
  <si>
    <t>Management/Livestock Management/Feed Characteristic/Feed Composition/Feed Ingredient/Forage Plants/Cereal and Grass Forages/Typha domingensis</t>
  </si>
  <si>
    <t>AOM_006250</t>
  </si>
  <si>
    <t>Typha domingensis</t>
  </si>
  <si>
    <t>Typha domingensis Ensiled Wilted</t>
  </si>
  <si>
    <t xml:space="preserve">http://purl.obolibrary.org/obo/NCBITaxon_189386 </t>
  </si>
  <si>
    <t>wfo-0000594910</t>
  </si>
  <si>
    <t>AOM_003931</t>
  </si>
  <si>
    <t>Typha grass</t>
  </si>
  <si>
    <t>AOM_001912</t>
  </si>
  <si>
    <t>Unspecified Grass</t>
  </si>
  <si>
    <t>AOM_001911</t>
  </si>
  <si>
    <t>Unspecified Grass Dried</t>
  </si>
  <si>
    <t>AOM_001910</t>
  </si>
  <si>
    <t>Unspecified Grass Dried Ground</t>
  </si>
  <si>
    <t>Unspecified Hay Meal;Unspecified Hay Milled;Unspecified Grass Dried Meal</t>
  </si>
  <si>
    <t>Management/Livestock Management/Feed Characteristic/Feed Composition/Feed Ingredient/Forage Plants/Cereal and Grass Forages/Unspecified Grass/Unspecified Grass Dried</t>
  </si>
  <si>
    <t>AOM_006242</t>
  </si>
  <si>
    <t>Unspecified Grass Urea Treated</t>
  </si>
  <si>
    <t>AOM_006252</t>
  </si>
  <si>
    <t>Unspecified Grass Urea Treated Dried</t>
  </si>
  <si>
    <t>AOM_000700</t>
  </si>
  <si>
    <t>Unspecified Grazing</t>
  </si>
  <si>
    <t>AOM_001454</t>
  </si>
  <si>
    <t>Urochloa mosambicensis</t>
  </si>
  <si>
    <t>Urochloa mosambicensis Dried</t>
  </si>
  <si>
    <t>Urochloa mosambicensis Hay</t>
  </si>
  <si>
    <t>http://purl.obolibrary.org/obo/NCBITaxon_240432</t>
  </si>
  <si>
    <t>wfo-0000906861</t>
  </si>
  <si>
    <t>https://www.feedipedia.org/node/12545</t>
  </si>
  <si>
    <t>AOM_001453</t>
  </si>
  <si>
    <t>Sabi grass</t>
  </si>
  <si>
    <t>https://www.feedipedia.org/node/12544</t>
  </si>
  <si>
    <t>AOM_000718</t>
  </si>
  <si>
    <t>Forage Trees</t>
  </si>
  <si>
    <t>AOM_002207</t>
  </si>
  <si>
    <t>Acacia Albida</t>
  </si>
  <si>
    <t>Acacia Albida Leaves</t>
  </si>
  <si>
    <t xml:space="preserve">http://purl.obolibrary.org/obo/NCBITaxon_138055 </t>
  </si>
  <si>
    <t>wfo-1200021924</t>
  </si>
  <si>
    <t>https://www.feedipedia.org/node/11538</t>
  </si>
  <si>
    <t>FEED0127</t>
  </si>
  <si>
    <t>AOM_002206</t>
  </si>
  <si>
    <t>https://www.feedipedia.org/node/11539</t>
  </si>
  <si>
    <t>AOM_001590</t>
  </si>
  <si>
    <t>Acacia angustissima Dried</t>
  </si>
  <si>
    <t>Acacia angustissima Hay</t>
  </si>
  <si>
    <t>http://purl.obolibrary.org/obo/NCBITaxon_468212</t>
  </si>
  <si>
    <t>FEED0049</t>
  </si>
  <si>
    <t>AOM_001592</t>
  </si>
  <si>
    <t>Acacia angustissima Leaves</t>
  </si>
  <si>
    <t>Acacia angusitissima Leaves Dried Ensiled</t>
  </si>
  <si>
    <t>Acacia angustissima Leaves Hay Silage</t>
  </si>
  <si>
    <t>AOM_001591</t>
  </si>
  <si>
    <t>AOM_000703</t>
  </si>
  <si>
    <t>AOM_006016</t>
  </si>
  <si>
    <t>Acacia auriculiformis Leaves</t>
  </si>
  <si>
    <t>Acacia auriculiformis Leaves Dried Ground</t>
  </si>
  <si>
    <t>http://purl.obolibrary.org/obo/NCBITaxon_205028</t>
  </si>
  <si>
    <t>wfo-0000173755</t>
  </si>
  <si>
    <t>AOM_003703</t>
  </si>
  <si>
    <t xml:space="preserve">http://purl.obolibrary.org/obo/NCBITaxon_205027 </t>
  </si>
  <si>
    <t>AOM_001755</t>
  </si>
  <si>
    <t>http://aims.fao.org/aos/agrovoc/c_1323858907498</t>
  </si>
  <si>
    <t>http://purl.obolibrary.org/obo/NCBITaxon_546664</t>
  </si>
  <si>
    <t>https://www.feedipedia.org/node/11707</t>
  </si>
  <si>
    <t>FEED0176</t>
  </si>
  <si>
    <t>AOM_006017</t>
  </si>
  <si>
    <t>Acacia brevispica Leaves</t>
  </si>
  <si>
    <t>Acacia brevispica Leaves Crushed Dried</t>
  </si>
  <si>
    <t>AOM_001757</t>
  </si>
  <si>
    <t>Acacia brevispica Leaves Dried</t>
  </si>
  <si>
    <t>Acacia brevispica Leaves Hay</t>
  </si>
  <si>
    <t>AOM_001756</t>
  </si>
  <si>
    <t>https://www.feedipedia.org/node/11706</t>
  </si>
  <si>
    <t>AOM_001759</t>
  </si>
  <si>
    <t>Acacia brevispica Pods</t>
  </si>
  <si>
    <t>Acacia brevispica Pods Dried</t>
  </si>
  <si>
    <t>AOM_001758</t>
  </si>
  <si>
    <t>AOM_001118</t>
  </si>
  <si>
    <t>http://purl.obolibrary.org/obo/NCBITaxon_420411</t>
  </si>
  <si>
    <t>AOM_002202</t>
  </si>
  <si>
    <t>Acacia dealbata</t>
  </si>
  <si>
    <t>Acacia dealbata Leaves</t>
  </si>
  <si>
    <t>http://purl.obolibrary.org/obo/NCBITaxon_205042</t>
  </si>
  <si>
    <t>wfo-0000201296</t>
  </si>
  <si>
    <t>FEED0160</t>
  </si>
  <si>
    <t>AOM_002201</t>
  </si>
  <si>
    <t>AOM_001762</t>
  </si>
  <si>
    <t>Acacia etbaica</t>
  </si>
  <si>
    <t>Acacia etbaica Fruits</t>
  </si>
  <si>
    <t>Acacia etbaica Fruits Dried</t>
  </si>
  <si>
    <t>wfo-0000195087</t>
  </si>
  <si>
    <t>FEED0135</t>
  </si>
  <si>
    <t>AOM_001761</t>
  </si>
  <si>
    <t>AOM_001760</t>
  </si>
  <si>
    <t>AOM_006018</t>
  </si>
  <si>
    <t>Acacia karroo Leaves</t>
  </si>
  <si>
    <t>Acacia karroo Leaves Dried</t>
  </si>
  <si>
    <t>FEED0182</t>
  </si>
  <si>
    <t>AOM_001765</t>
  </si>
  <si>
    <t>Acacia karroo Leaves Dried Ground</t>
  </si>
  <si>
    <t>Acacia karroo Leaves Dried Meal;Acacia karroo Leaves Dried Milled</t>
  </si>
  <si>
    <t>AOM_001764</t>
  </si>
  <si>
    <t>AOM_001763</t>
  </si>
  <si>
    <t>Sweet thorn</t>
  </si>
  <si>
    <t>https://www.feedipedia.org/node/12684</t>
  </si>
  <si>
    <t xml:space="preserve">Management/Livestock Management/Feed Characteristic/Feed Composition/Feed Ingredient/Forage Plants/Forage Trees/Acacia mearnsii </t>
  </si>
  <si>
    <t>AOM_006356</t>
  </si>
  <si>
    <t>Acacia mearnsii Dried</t>
  </si>
  <si>
    <t>Black Wattle Dried</t>
  </si>
  <si>
    <t xml:space="preserve">Acacia mearnsii </t>
  </si>
  <si>
    <t xml:space="preserve">http://purl.obolibrary.org/obo/NCBITaxon_139012 </t>
  </si>
  <si>
    <t>AOM_006357</t>
  </si>
  <si>
    <t>Acacia mearnsii Dried Ground</t>
  </si>
  <si>
    <t>Black Wattle Dried Ground</t>
  </si>
  <si>
    <t>AOM_003105</t>
  </si>
  <si>
    <t>Black Wattle</t>
  </si>
  <si>
    <t>AOM_003106</t>
  </si>
  <si>
    <t>Acacia mearnsii Leaves</t>
  </si>
  <si>
    <t>Black Wattle Leaves</t>
  </si>
  <si>
    <t>http://purl.obolibrary.org/obo/NCBITaxon_139012 </t>
  </si>
  <si>
    <t>AOM_000704</t>
  </si>
  <si>
    <t>Babul</t>
  </si>
  <si>
    <t>http://aims.fao.org/aos/agrovoc/c_45</t>
  </si>
  <si>
    <t>Vachellia nilotica</t>
  </si>
  <si>
    <t>http://purl.obolibrary.org/obo/NCBITaxon_138033</t>
  </si>
  <si>
    <t>wfo-0001284776</t>
  </si>
  <si>
    <t>https://www.feedipedia.org/node/11794</t>
  </si>
  <si>
    <t>FEED0054</t>
  </si>
  <si>
    <t>AOM_001594</t>
  </si>
  <si>
    <t>Acacia nilotica Leaves</t>
  </si>
  <si>
    <t>Acacia nilotica Leaves Dried</t>
  </si>
  <si>
    <t>Acacia nilotica Leaves Hay</t>
  </si>
  <si>
    <t>AOM_001804</t>
  </si>
  <si>
    <t>Acacia nilotica Leaves Dried Ground</t>
  </si>
  <si>
    <t>Acacia nilotica Leaves Dried Meal;Acacia nilotica Leaves Dried Milled</t>
  </si>
  <si>
    <t>AOM_001593</t>
  </si>
  <si>
    <t>https://www.feedipedia.org/node/11793</t>
  </si>
  <si>
    <t>AOM_001596</t>
  </si>
  <si>
    <t>Acacia nilotica Pods</t>
  </si>
  <si>
    <t>Acacia nilotica Pods Dried</t>
  </si>
  <si>
    <t>AOM_001595</t>
  </si>
  <si>
    <t>https://www.feedipedia.org/node/11795</t>
  </si>
  <si>
    <t>AOM_001767</t>
  </si>
  <si>
    <t>Acacia polyacantha Leaves</t>
  </si>
  <si>
    <t>FEED0190</t>
  </si>
  <si>
    <t>AOM_001768</t>
  </si>
  <si>
    <t xml:space="preserve">Acacia polyacantha Leaves </t>
  </si>
  <si>
    <t>Acacia polyacantha Leaves Dried Ground</t>
  </si>
  <si>
    <t>Acacia polyacantha Leaves Dried Meal;Acacia polyacantha Leaves Dried Milled</t>
  </si>
  <si>
    <t>AOM_001766</t>
  </si>
  <si>
    <t>AOM_001857</t>
  </si>
  <si>
    <t>Acacia saligna Dried</t>
  </si>
  <si>
    <t>Blue Wattle Dried</t>
  </si>
  <si>
    <t xml:space="preserve">http://purl.obolibrary.org/obo/NCBITaxon_420411 </t>
  </si>
  <si>
    <t>wfo-0001054072</t>
  </si>
  <si>
    <t>FEED0053</t>
  </si>
  <si>
    <t>Management/Livestock Management/Feed Characteristic/Feed Composition/Feed Ingredient/Forage Plants/Forage Trees/Acacia saligna/Acacia saligna Leaves and Soft Twig</t>
  </si>
  <si>
    <t>AOM_006358</t>
  </si>
  <si>
    <t>Acacia saligna Leaves and Soft Twig</t>
  </si>
  <si>
    <t>Acacia saligna Leaves and Soft Twig Dried</t>
  </si>
  <si>
    <t>Blue Wattle Leaves and Soft Twigs Dried</t>
  </si>
  <si>
    <t>AOM_001120</t>
  </si>
  <si>
    <t>Blue Wattle Leaves and Soft Twigs</t>
  </si>
  <si>
    <t>AOM_001119</t>
  </si>
  <si>
    <t>Blue Wattle</t>
  </si>
  <si>
    <t>AOM_001597</t>
  </si>
  <si>
    <t>Acacia senegal Leaves</t>
  </si>
  <si>
    <t>Acacia senegal Leaves Dried</t>
  </si>
  <si>
    <t xml:space="preserve">http://purl.obolibrary.org/obo/NCBITaxon_138043 </t>
  </si>
  <si>
    <t>FEED0101</t>
  </si>
  <si>
    <t>AOM_006036</t>
  </si>
  <si>
    <t>Acacia senegal Leaves Wilted</t>
  </si>
  <si>
    <t>AOM_001123</t>
  </si>
  <si>
    <t>https://www.feedipedia.org/node/12173</t>
  </si>
  <si>
    <t>AOM_001598</t>
  </si>
  <si>
    <t>Acacia senegal Pods</t>
  </si>
  <si>
    <t>Acacia senegal Pods Dried</t>
  </si>
  <si>
    <t>https://www.feedipedia.org/node/12174</t>
  </si>
  <si>
    <t>AOM_001122</t>
  </si>
  <si>
    <t>AOM_001121</t>
  </si>
  <si>
    <t>Gum arabic tree</t>
  </si>
  <si>
    <t>AOM_006037</t>
  </si>
  <si>
    <t>Acacia Seyal</t>
  </si>
  <si>
    <t>Acacia seyal Wilted</t>
  </si>
  <si>
    <t>http://purl.obolibrary.org/obo/NCBITaxon_138044</t>
  </si>
  <si>
    <t>wfo-0000210994</t>
  </si>
  <si>
    <t>FEED0055</t>
  </si>
  <si>
    <t>AOM_003908</t>
  </si>
  <si>
    <t>https://www.feedipedia.org/node/13004</t>
  </si>
  <si>
    <t>AOM_000705</t>
  </si>
  <si>
    <t>Paperback thorn</t>
  </si>
  <si>
    <t>Vachellia sieberiana</t>
  </si>
  <si>
    <t>wfo-0001356425</t>
  </si>
  <si>
    <t>https://www.feedipedia.org/node/12426</t>
  </si>
  <si>
    <t>FEED0056</t>
  </si>
  <si>
    <t>AOM_001599</t>
  </si>
  <si>
    <t>Acacia sieberiana Dried Ensiled Ground</t>
  </si>
  <si>
    <t>Acacia sieberiana Dried Ensiled Meal;Acacia sieberiana Dried Silage Meal</t>
  </si>
  <si>
    <t>AOM_002042</t>
  </si>
  <si>
    <t>Acacia sieberiana Pods</t>
  </si>
  <si>
    <t>Acacia sieberiana Pods Dried</t>
  </si>
  <si>
    <t>AOM_002043</t>
  </si>
  <si>
    <t>Acacia sieberiana Pods Dried Ground</t>
  </si>
  <si>
    <t>Acacia sieberiana Pods Dried Meal;Acacia sieberiana Pods Dried Milled</t>
  </si>
  <si>
    <t>AOM_002041</t>
  </si>
  <si>
    <t>AOM_000706</t>
  </si>
  <si>
    <t>Umbrella thorn</t>
  </si>
  <si>
    <t>http://aims.fao.org/aos/agrovoc/c_50</t>
  </si>
  <si>
    <t>Vachellia tortilis</t>
  </si>
  <si>
    <t>http://purl.obolibrary.org/obo/NCBITaxon_138046</t>
  </si>
  <si>
    <t>wfo-0001428832</t>
  </si>
  <si>
    <t>https://www.feedipedia.org/node/12810</t>
  </si>
  <si>
    <t>FEED0194</t>
  </si>
  <si>
    <t>AOM_001604</t>
  </si>
  <si>
    <t>Acacia tortilis Fruits</t>
  </si>
  <si>
    <t>Acacia tortilis Fruits Dried</t>
  </si>
  <si>
    <t>AOM_001603</t>
  </si>
  <si>
    <t>AOM_002044</t>
  </si>
  <si>
    <t>Acacia tortilis Leaves</t>
  </si>
  <si>
    <t>Acacia tortilis Leaves Dried Ground</t>
  </si>
  <si>
    <t>Acacia tortilis Leaves Dried Meal;Acacia tortilis Leaves Dried Milled</t>
  </si>
  <si>
    <t>AOM_006038</t>
  </si>
  <si>
    <t>Acacia tortilis Leaves Wilted</t>
  </si>
  <si>
    <t>AOM_001125</t>
  </si>
  <si>
    <t>https://www.feedipedia.org/node/11512</t>
  </si>
  <si>
    <t>AOM_001602</t>
  </si>
  <si>
    <t>Acacia tortilis Pods</t>
  </si>
  <si>
    <t>Acacia tortilis Pods Dried</t>
  </si>
  <si>
    <t>https://www.feedipedia.org/node/11513</t>
  </si>
  <si>
    <t>AOM_001601</t>
  </si>
  <si>
    <t>Acacia tortilis Pods Ground</t>
  </si>
  <si>
    <t>Acacia tortilis Pods Meal;Acacia tortilis Pods Milled</t>
  </si>
  <si>
    <t>AOM_003961</t>
  </si>
  <si>
    <t>https://www.feedipedia.org/node/12809</t>
  </si>
  <si>
    <t>AOM_003558</t>
  </si>
  <si>
    <t xml:space="preserve">Acioa barteri </t>
  </si>
  <si>
    <t>Acioa barteri Leaves and Twigs</t>
  </si>
  <si>
    <t>wfo-0000822482</t>
  </si>
  <si>
    <t>Management/Livestock Management/Feed Characteristic/Feed Composition/Feed Ingredient/Forage Plants/Forage Trees/Adansonia digitata/Adansonia digitata Seed/Adansonia digitata Seed Cake Ground</t>
  </si>
  <si>
    <t>AOM_006196</t>
  </si>
  <si>
    <t>Adansonia digitata Seed</t>
  </si>
  <si>
    <t>Adansonia digitata Seed Cake Decorticated Ground</t>
  </si>
  <si>
    <t>African Baobab Seed Oilcake Decorticated Ground;Adansonia digitata Seed Cake Decorticated Meal;Adansonia digitata Seed Cake Decorticated Milled</t>
  </si>
  <si>
    <t xml:space="preserve">http://purl.obolibrary.org/obo/NCBITaxon_69109 </t>
  </si>
  <si>
    <t>AOM_003970</t>
  </si>
  <si>
    <t>Adansonia digitata Seed Cake Ground</t>
  </si>
  <si>
    <t>African Baobab Seed Oilcake Ground;Adansonia digitata Seed Cake Meal;Adansonia digitata Seed Cake Milled</t>
  </si>
  <si>
    <t>AOM_006019</t>
  </si>
  <si>
    <t>Adansonia digitata Seed Dried Fermented Ground</t>
  </si>
  <si>
    <t>African Baobab Seed Dried Fermented Ground</t>
  </si>
  <si>
    <t>AOM_002346</t>
  </si>
  <si>
    <t>Adansonia digitata Seed Ground</t>
  </si>
  <si>
    <t>African Baobab Seed Ground;Adansonia digitata Seed Meal;Adansonia digitata Seed Milled</t>
  </si>
  <si>
    <t>AOM_001790</t>
  </si>
  <si>
    <t>African Baobab Seed</t>
  </si>
  <si>
    <t>https://www.feedipedia.org/node/11824</t>
  </si>
  <si>
    <t>AOM_001568</t>
  </si>
  <si>
    <t>Adansonia digitata Seed Cake</t>
  </si>
  <si>
    <t>African Baobab Seed Oilcake</t>
  </si>
  <si>
    <t>AOM_001567</t>
  </si>
  <si>
    <t>African Baobab</t>
  </si>
  <si>
    <t>https://www.feedipedia.org/node/11821</t>
  </si>
  <si>
    <t>AOM_002046</t>
  </si>
  <si>
    <t>Afzelia africana Dried</t>
  </si>
  <si>
    <t>http://purl.obolibrary.org/obo/NCBITaxon_162641</t>
  </si>
  <si>
    <t>AOM_001127</t>
  </si>
  <si>
    <t>Afzelia africana Leaves</t>
  </si>
  <si>
    <t>Afzelia africana Leaves Wilted</t>
  </si>
  <si>
    <t>AOM_001699</t>
  </si>
  <si>
    <t>Management/Livestock Management/Feed Characteristic/Feed Composition/Feed Ingredient/Forage Plants/Forage Trees/Afzelia africana/Afzelia africana Leaves</t>
  </si>
  <si>
    <t>AOM_006359</t>
  </si>
  <si>
    <t>Afzelia africana Leaves and Twigs</t>
  </si>
  <si>
    <t>AOM_001126</t>
  </si>
  <si>
    <t>AOM_002062</t>
  </si>
  <si>
    <t>Albizia gummifera Dried</t>
  </si>
  <si>
    <t>http://purl.obolibrary.org/obo/NCBITaxon_1561840</t>
  </si>
  <si>
    <t>FEED0108</t>
  </si>
  <si>
    <t>AOM_002061</t>
  </si>
  <si>
    <t>AOM_001794</t>
  </si>
  <si>
    <t>Albizia harveyi Dried</t>
  </si>
  <si>
    <t>http://purl.obolibrary.org/obo/NCBITaxon_199155</t>
  </si>
  <si>
    <t>AOM_001793</t>
  </si>
  <si>
    <t>AOM_002065</t>
  </si>
  <si>
    <t>Albizia lebbeck Leaves</t>
  </si>
  <si>
    <t>Albizia lebbeck Leaves Ground</t>
  </si>
  <si>
    <t>Albizia lebbeck Leaves Meal;Albizia lebbeck Leaves Milled</t>
  </si>
  <si>
    <t>http://purl.obolibrary.org/obo/NCBITaxon_371650</t>
  </si>
  <si>
    <t>https://www.feedipedia.org/node/12242</t>
  </si>
  <si>
    <t>FEED0068</t>
  </si>
  <si>
    <t>AOM_002064</t>
  </si>
  <si>
    <t>https://www.feedipedia.org/node/12243</t>
  </si>
  <si>
    <t>AOM_002063</t>
  </si>
  <si>
    <t>AOM_006020</t>
  </si>
  <si>
    <t>AOM_003082</t>
  </si>
  <si>
    <t>Anacardium occidentale Leaves</t>
  </si>
  <si>
    <t>http://purl.obolibrary.org/obo/NCBITaxon_171929</t>
  </si>
  <si>
    <t>AOM_003582</t>
  </si>
  <si>
    <t>Anacardium occidentale Leaves and Twigs</t>
  </si>
  <si>
    <t>AOM_003081</t>
  </si>
  <si>
    <t>AOM_001609</t>
  </si>
  <si>
    <t>Annona senegalensis</t>
  </si>
  <si>
    <t>Annona senegalensis Leaves</t>
  </si>
  <si>
    <t>Annona senegalensis Leaves Wilted</t>
  </si>
  <si>
    <t xml:space="preserve">http://purl.obolibrary.org/obo/NCBITaxon_306945 </t>
  </si>
  <si>
    <t>wfo-0000537928</t>
  </si>
  <si>
    <t>FEED0314</t>
  </si>
  <si>
    <t>AOM_001129</t>
  </si>
  <si>
    <t>Management/Livestock Management/Feed Characteristic/Feed Composition/Feed Ingredient/Forage Plants/Forage Trees/Annona senegalensis/Annona senegalensis Leaves</t>
  </si>
  <si>
    <t>AOM_006360</t>
  </si>
  <si>
    <t>Annona senegalensis Leaves and Twigs</t>
  </si>
  <si>
    <t>Annona senegalensis Leaves and Twigs Wilted</t>
  </si>
  <si>
    <t>AOM_001128</t>
  </si>
  <si>
    <t>AOM_006024</t>
  </si>
  <si>
    <t>Atriplex halimus</t>
  </si>
  <si>
    <t>Atriplex halimus Ensiled</t>
  </si>
  <si>
    <t>Saltbush Ensiled</t>
  </si>
  <si>
    <t>http://purl.obolibrary.org/obo/NCBITaxon_240028</t>
  </si>
  <si>
    <t>wfo-0000556105</t>
  </si>
  <si>
    <t>FEED0105</t>
  </si>
  <si>
    <t>AOM_002347</t>
  </si>
  <si>
    <t>Atriplex halimus Leaves and Twigs</t>
  </si>
  <si>
    <t>Saltbush</t>
  </si>
  <si>
    <t>https://www.feedipedia.org/node/22432</t>
  </si>
  <si>
    <t>AOM_001859</t>
  </si>
  <si>
    <t>Atriplex nummularia Dried</t>
  </si>
  <si>
    <t>Oldman Saltbush Dried</t>
  </si>
  <si>
    <t>http://aims.fao.org/aos/agrovoc/c_6670;http://aims.fao.org/aos/agrovoc/c_24321</t>
  </si>
  <si>
    <t>http://purl.obolibrary.org/obo/NCBITaxon_3553</t>
  </si>
  <si>
    <t>AOM_002047</t>
  </si>
  <si>
    <t>Atriplex nummularia Dried Ground</t>
  </si>
  <si>
    <t>Oldman Saltbush Dried Meal;Oldman Saltbush Dried Milled</t>
  </si>
  <si>
    <t>AOM_001858</t>
  </si>
  <si>
    <t>Atriplex nummularia Leaves</t>
  </si>
  <si>
    <t>Oldman Saltbush Leaves</t>
  </si>
  <si>
    <t>AOM_002345</t>
  </si>
  <si>
    <t>Atriplex nummularia Leaves and Twigs</t>
  </si>
  <si>
    <t>Oldman Saltbush Leaves and Twigs</t>
  </si>
  <si>
    <t>AOM_001901</t>
  </si>
  <si>
    <t>Oldman Saltbush</t>
  </si>
  <si>
    <t>AOM_001612</t>
  </si>
  <si>
    <t>Azadirachta indica Leaves</t>
  </si>
  <si>
    <t>Azadirachta indica Leaves Dried</t>
  </si>
  <si>
    <t>http://purl.obolibrary.org/obo/NCBITaxon_124943</t>
  </si>
  <si>
    <t>FEED0065</t>
  </si>
  <si>
    <t>AOM_006025</t>
  </si>
  <si>
    <t>Azadirachta indica Leaves Wilted</t>
  </si>
  <si>
    <t>Neem</t>
  </si>
  <si>
    <t>AOM_001132</t>
  </si>
  <si>
    <t>https://www.feedipedia.org/node/12312</t>
  </si>
  <si>
    <t>AOM_001131</t>
  </si>
  <si>
    <t>Management/Livestock Management/Feed Characteristic/Feed Composition/Feed Ingredient/Forage Plants/Forage Trees/Balanites aegyptiaca</t>
  </si>
  <si>
    <t>AOM_006362</t>
  </si>
  <si>
    <t>Balanites aegyptiaca</t>
  </si>
  <si>
    <t>Balanites aegyptiaca Dried</t>
  </si>
  <si>
    <t>Desert date Dried</t>
  </si>
  <si>
    <t xml:space="preserve">http://purl.obolibrary.org/obo/NCBITaxon_886265 </t>
  </si>
  <si>
    <t>wfo-0000313273</t>
  </si>
  <si>
    <t>FEED0203</t>
  </si>
  <si>
    <t>AOM_006026</t>
  </si>
  <si>
    <t>Balanites aegyptiaca Leaves</t>
  </si>
  <si>
    <t>Balanites aegyptiaca Leaves Ground</t>
  </si>
  <si>
    <t>AOM_003275</t>
  </si>
  <si>
    <t>https://www.feedipedia.org/node/11591</t>
  </si>
  <si>
    <t>AOM_003075</t>
  </si>
  <si>
    <t>Desert date</t>
  </si>
  <si>
    <t>AOM_006041</t>
  </si>
  <si>
    <t>Berchemia discolor Leaves</t>
  </si>
  <si>
    <t>Berchemia discolor Leaves Crushed Dried</t>
  </si>
  <si>
    <t xml:space="preserve">http://purl.obolibrary.org/obo/NCBITaxon_3103836 </t>
  </si>
  <si>
    <t>AOM_001862</t>
  </si>
  <si>
    <t>Berchemia discolor Leaves Dried</t>
  </si>
  <si>
    <t>AOM_001861</t>
  </si>
  <si>
    <t>AOM_001860</t>
  </si>
  <si>
    <t>AOM_003913</t>
  </si>
  <si>
    <t>Bridelia ferruginea</t>
  </si>
  <si>
    <t>Bridelia ferruginea Leaves</t>
  </si>
  <si>
    <t xml:space="preserve">http://purl.obolibrary.org/obo/NCBITaxon_319147 </t>
  </si>
  <si>
    <t>wfo-0000418247</t>
  </si>
  <si>
    <t>FEED0211</t>
  </si>
  <si>
    <t>AOM_006048</t>
  </si>
  <si>
    <t>Calliandra calothyrsus Leaves</t>
  </si>
  <si>
    <t>Calliandra calothyrsus Leaves Dried</t>
  </si>
  <si>
    <t xml:space="preserve">http://purl.obolibrary.org/obo/NCBITaxon_560018 </t>
  </si>
  <si>
    <t>wfo-0000182109</t>
  </si>
  <si>
    <t>FEED0112</t>
  </si>
  <si>
    <t>AOM_002048</t>
  </si>
  <si>
    <t>Calliandra calothyrsus Leaves Dried Ensiled</t>
  </si>
  <si>
    <t>Calliandra calothyrsus Leaves Dried Silage</t>
  </si>
  <si>
    <t>AOM_001701</t>
  </si>
  <si>
    <t>Calliandra calothyrsus Leaves Dried Ground</t>
  </si>
  <si>
    <t>Calliandra calothyrsus Leaves Dried Milled;Calliandra calothyrsus Leaves Dried Meal</t>
  </si>
  <si>
    <t>AOM_001134</t>
  </si>
  <si>
    <t>AOM_001133</t>
  </si>
  <si>
    <t>https://www.feedipedia.org/node/22184</t>
  </si>
  <si>
    <t>AOM_001135</t>
  </si>
  <si>
    <t>Calycotome villosa</t>
  </si>
  <si>
    <t>AOM_001136</t>
  </si>
  <si>
    <t>Carissa edulis</t>
  </si>
  <si>
    <t xml:space="preserve">http://purl.obolibrary.org/obo/NCBITaxon_992661 </t>
  </si>
  <si>
    <t>wfo-0000803249</t>
  </si>
  <si>
    <t>AOM_006063</t>
  </si>
  <si>
    <t>Ceratonia siliqua Ground</t>
  </si>
  <si>
    <t>AOM_001703</t>
  </si>
  <si>
    <t>Chamaecytisus palmensis Dried</t>
  </si>
  <si>
    <t>Chamaecytisus palmensis Hay;Tagasaste;tree lucerne</t>
  </si>
  <si>
    <t>wfo-0000186655</t>
  </si>
  <si>
    <t>FEED0074</t>
  </si>
  <si>
    <t>AOM_001631</t>
  </si>
  <si>
    <t>Chamaecytisus palmensis Leaves</t>
  </si>
  <si>
    <t>Chamaecytisus palmensis Leaves Dried</t>
  </si>
  <si>
    <t>Chamaecytisus palmensis Leaves Hay</t>
  </si>
  <si>
    <t>AOM_001630</t>
  </si>
  <si>
    <t>AOM_001137</t>
  </si>
  <si>
    <t>AOM_006066</t>
  </si>
  <si>
    <t>Citrus aurantifolia</t>
  </si>
  <si>
    <t>Citrus aurantifolia Dried Ground</t>
  </si>
  <si>
    <t>http://purl.obolibrary.org/obo/NCBITaxon_159033</t>
  </si>
  <si>
    <t>wfo-0001242548</t>
  </si>
  <si>
    <t>AOM_003900</t>
  </si>
  <si>
    <t>Citrus aurantifolia Leaves</t>
  </si>
  <si>
    <t>Management/Livestock Management/Feed Characteristic/Feed Composition/Feed Ingredient/Forage Plants/Forage Trees/Citrus aurantifolia/Citrus aurantifolia Leaves</t>
  </si>
  <si>
    <t>AOM_006406</t>
  </si>
  <si>
    <t>AOM_001138</t>
  </si>
  <si>
    <t>red bush willow</t>
  </si>
  <si>
    <t>http://purl.obolibrary.org/obo/NCBITaxon_493957</t>
  </si>
  <si>
    <t>https://www.feedipedia.org/node/12507</t>
  </si>
  <si>
    <t>FEED0285</t>
  </si>
  <si>
    <t>AOM_006077</t>
  </si>
  <si>
    <t>Daniellia oliveri</t>
  </si>
  <si>
    <t>Daniellia oliveri Leaves</t>
  </si>
  <si>
    <t>Daniellia oliveri Leaves Dried Ground</t>
  </si>
  <si>
    <t xml:space="preserve">http://purl.obolibrary.org/obo/NCBITaxon_162735 </t>
  </si>
  <si>
    <t>wfo-0000166281</t>
  </si>
  <si>
    <t>FEED0196</t>
  </si>
  <si>
    <t>AOM_001704</t>
  </si>
  <si>
    <t>Daniellia oliveri Leaves Wilted</t>
  </si>
  <si>
    <t>AOM_001140</t>
  </si>
  <si>
    <t>AOM_001139</t>
  </si>
  <si>
    <t>AOM_002067</t>
  </si>
  <si>
    <t>Delonix elata</t>
  </si>
  <si>
    <t>Delonix elata Dried</t>
  </si>
  <si>
    <t>http://purl.obolibrary.org/obo/NCBITaxon_162737</t>
  </si>
  <si>
    <t>wfo-0000166378</t>
  </si>
  <si>
    <t>Management/Livestock Management/Feed Characteristic/Feed Composition/Feed Ingredient/Forage Plants/Forage Trees/Delonix regia/Delonix regia Seed/Delonix regia Seed Dried Ground Roasted</t>
  </si>
  <si>
    <t>AOM_006219</t>
  </si>
  <si>
    <t>Delonix regia</t>
  </si>
  <si>
    <t>Delonix regia Seed</t>
  </si>
  <si>
    <t>Delonix regia Seed Alkali Treated Dried Fermented Ground</t>
  </si>
  <si>
    <t xml:space="preserve">Royal poinciana Seed Alkali Treated Dried Meal Fermented
</t>
  </si>
  <si>
    <t xml:space="preserve">http://purl.obolibrary.org/obo/NCBITaxon_72433 </t>
  </si>
  <si>
    <t>wfo-0000166389</t>
  </si>
  <si>
    <t>AOM_006083</t>
  </si>
  <si>
    <t>Delonix regia Seed Dried Ground Roasted</t>
  </si>
  <si>
    <t xml:space="preserve">Royal poinciana Seed Dried Meal Roasted
</t>
  </si>
  <si>
    <t>https://www.feedipedia.org/node/12100</t>
  </si>
  <si>
    <t>AOM_006081</t>
  </si>
  <si>
    <t>Delonix regia Seed Ground</t>
  </si>
  <si>
    <t xml:space="preserve">Royal poinciana Seed Meal
</t>
  </si>
  <si>
    <t>AOM_006082</t>
  </si>
  <si>
    <t>Delonix regia Seed Ground Roasted</t>
  </si>
  <si>
    <t xml:space="preserve">Royal poinciana Seed Meal Roasted
</t>
  </si>
  <si>
    <t>AOM_003919</t>
  </si>
  <si>
    <t xml:space="preserve">Royal poinciana Seed
</t>
  </si>
  <si>
    <t>AOM_006366</t>
  </si>
  <si>
    <t>Dichrostachys cinerea</t>
  </si>
  <si>
    <t>Dichrostachys cinerea Dried Ground</t>
  </si>
  <si>
    <t xml:space="preserve">http://purl.obolibrary.org/obo/NCBITaxon_196665 </t>
  </si>
  <si>
    <t>wfo-0000195972</t>
  </si>
  <si>
    <t>FEED0103</t>
  </si>
  <si>
    <t>AOM_001655</t>
  </si>
  <si>
    <t>Dichrostachys cinerea Fruits</t>
  </si>
  <si>
    <t>Dichrostachys cinerea Fruits Dried</t>
  </si>
  <si>
    <t>Management/Livestock Management/Feed Characteristic/Feed Composition/Feed Ingredient/Forage Plants/Forage Trees/Dichrostachys cinerea/Dichrostachys cinerea Fruits</t>
  </si>
  <si>
    <t>AOM_001654</t>
  </si>
  <si>
    <t>AOM_001141</t>
  </si>
  <si>
    <t>Sicklebush</t>
  </si>
  <si>
    <t>https://www.feedipedia.org/node/20078</t>
  </si>
  <si>
    <t>AOM_006090</t>
  </si>
  <si>
    <t>Enterolobium cyclocarpum</t>
  </si>
  <si>
    <t>Enterolobium cyclocarpum Crushed Wilted</t>
  </si>
  <si>
    <t>http://purl.obolibrary.org/obo/NCBITaxon_54878</t>
  </si>
  <si>
    <t>wfo-0000194821</t>
  </si>
  <si>
    <t>AOM_006015</t>
  </si>
  <si>
    <t>Enterolobium cyclocarpum Leaves</t>
  </si>
  <si>
    <t>Management/Livestock Management/Feed Characteristic/Feed Composition/Feed Ingredient/Forage Plants/Forage Trees/Enterolobium cyclocarpum/Enterolobium cyclocarpum Leaves</t>
  </si>
  <si>
    <t>AOM_006407</t>
  </si>
  <si>
    <t>AOM_001796</t>
  </si>
  <si>
    <t>Erythrina abyssinica Wilted</t>
  </si>
  <si>
    <t>http://purl.obolibrary.org/obo/NCBITaxon_1237573</t>
  </si>
  <si>
    <t>AOM_001795</t>
  </si>
  <si>
    <t>FEED0239</t>
  </si>
  <si>
    <t>AOM_001705</t>
  </si>
  <si>
    <t>Erythrina brucei</t>
  </si>
  <si>
    <t>Erythrina brucei Leaves</t>
  </si>
  <si>
    <t>Erythrina brucei Leaves Dried</t>
  </si>
  <si>
    <t xml:space="preserve">http://purl.obolibrary.org/obo/NCBITaxon_1232591 </t>
  </si>
  <si>
    <t>wfo-0000180564</t>
  </si>
  <si>
    <t>AOM_001143</t>
  </si>
  <si>
    <t>FEED0130</t>
  </si>
  <si>
    <t>AOM_001142</t>
  </si>
  <si>
    <t>AOM_002224</t>
  </si>
  <si>
    <t>Euclea crispa</t>
  </si>
  <si>
    <t>http://purl.obolibrary.org/obo/NCBITaxon_384959</t>
  </si>
  <si>
    <t>wfo-0000681074</t>
  </si>
  <si>
    <t>AOM_001144</t>
  </si>
  <si>
    <t>http://purl.obolibrary.org/obo/NCBITaxon_570501</t>
  </si>
  <si>
    <t>wfo-0000681132</t>
  </si>
  <si>
    <t>Management/Livestock Management/Feed Characteristic/Feed Composition/Feed Ingredient/Forage Plants/Forage Trees/Faidherbia albida</t>
  </si>
  <si>
    <t>AOM_006371</t>
  </si>
  <si>
    <t>Faidherbia albida Dried</t>
  </si>
  <si>
    <t>White Acacia;Acacia albida</t>
  </si>
  <si>
    <t>AOM_002051</t>
  </si>
  <si>
    <t>Faidherbia albida Pods</t>
  </si>
  <si>
    <t>Faidherbia albida Pods Dried Ground Soaked</t>
  </si>
  <si>
    <t>FEED0139</t>
  </si>
  <si>
    <t>AOM_002050</t>
  </si>
  <si>
    <t>Faidherbia albida Pods Ground</t>
  </si>
  <si>
    <t>Faidherbia albida Pods Meal;Faidherbia albida Pods Milled;Acacia albida Pods Meal;Acacia albida Pods Milled;White Acacia Pods Meal;White Acacia Pods Milled</t>
  </si>
  <si>
    <t>https://www.feedipedia.org/node/11540</t>
  </si>
  <si>
    <t>AOM_002049</t>
  </si>
  <si>
    <t>White Acacia Pods;Acacia albida Pods</t>
  </si>
  <si>
    <t>AOM_001145</t>
  </si>
  <si>
    <t>AOM_001588</t>
  </si>
  <si>
    <t>Ficus</t>
  </si>
  <si>
    <t>http://purl.obolibrary.org/obo/NCBITaxon_319808</t>
  </si>
  <si>
    <t>AOM_006098</t>
  </si>
  <si>
    <t>Ficus exasperata</t>
  </si>
  <si>
    <t>Ficus exasperata Dried Ground</t>
  </si>
  <si>
    <t>http://purl.obolibrary.org/obo/NCBITaxon_459060</t>
  </si>
  <si>
    <t>wfo-0000688290</t>
  </si>
  <si>
    <t>AOM_003898</t>
  </si>
  <si>
    <t>FEED0134</t>
  </si>
  <si>
    <t>Management/Livestock Management/Feed Characteristic/Feed Composition/Feed Ingredient/Forage Plants/Forage Trees/Ficus exasperata/Ficus exasperata Dried Ground</t>
  </si>
  <si>
    <t>AOM_006373</t>
  </si>
  <si>
    <t>Ficus gnaphalocarpa</t>
  </si>
  <si>
    <t>Ficus gnaphalocarpa Leaves and Twigs</t>
  </si>
  <si>
    <t>AOM_002052</t>
  </si>
  <si>
    <t xml:space="preserve">http://purl.obolibrary.org/obo/NCBITaxon_309307 </t>
  </si>
  <si>
    <t>AOM_002053</t>
  </si>
  <si>
    <t>Ficus natalensis Leaves</t>
  </si>
  <si>
    <t>AOM_002054</t>
  </si>
  <si>
    <t xml:space="preserve">http://purl.obolibrary.org/obo/NCBITaxon_378027 </t>
  </si>
  <si>
    <t>AOM_000708</t>
  </si>
  <si>
    <t>Ficus thonningii Leaves</t>
  </si>
  <si>
    <t>Ficus thonningii Leaves Dried</t>
  </si>
  <si>
    <t>http://aims.fao.org/aos/agrovoc/c_2891</t>
  </si>
  <si>
    <t>http://purl.obolibrary.org/obo/NCBITaxon_309310</t>
  </si>
  <si>
    <t>AOM_001657</t>
  </si>
  <si>
    <t>Ficus thonningii Leaves Ground</t>
  </si>
  <si>
    <t>Ficus thonningii Leaves Meal;Ficus thonningii Leaves Milled;Ficus burkei Leaves Meal;Ficus burkei Leaves Milled</t>
  </si>
  <si>
    <t>FEED0104</t>
  </si>
  <si>
    <t>AOM_001147</t>
  </si>
  <si>
    <t>AOM_001148</t>
  </si>
  <si>
    <t xml:space="preserve">Ficus thonningii </t>
  </si>
  <si>
    <t>AOM_006104</t>
  </si>
  <si>
    <t>Garcinia kola</t>
  </si>
  <si>
    <t>Garcinia kola Seed</t>
  </si>
  <si>
    <t>Garcinia kola Seeds Dried Ground</t>
  </si>
  <si>
    <t>AOM_001799</t>
  </si>
  <si>
    <t>Gliciridia sepium</t>
  </si>
  <si>
    <t>Gliciridia sepium Ground</t>
  </si>
  <si>
    <t>Gliciridia sepium Meal;Gliciridia sepium Milled</t>
  </si>
  <si>
    <t>http://purl.obolibrary.org/obo/NCBITaxon_167663</t>
  </si>
  <si>
    <t>AOM_001801</t>
  </si>
  <si>
    <t>Gliciridia sepium Leaves</t>
  </si>
  <si>
    <t>Gliciridia sepium Leaves Dried</t>
  </si>
  <si>
    <t>FEED0058</t>
  </si>
  <si>
    <t>AOM_001986</t>
  </si>
  <si>
    <t>Gliciridia sepium Leaves Dried Ground</t>
  </si>
  <si>
    <t>Gliciridia sepium Leaves Dried Meal;Gliciridia sepium Leaves Dried Milled</t>
  </si>
  <si>
    <t>AOM_001988</t>
  </si>
  <si>
    <t>Gliciridia sepium Leaves Ground</t>
  </si>
  <si>
    <t>Gliciridia sepium Leaves Meal;Gliciridia sepium Leaves Milled</t>
  </si>
  <si>
    <t>Management/Livestock Management/Feed Characteristic/Feed Composition/Feed Ingredient/Forage Plants/Forage Trees/Gliciridia sepium/Gliciridia sepium Leaves</t>
  </si>
  <si>
    <t>AOM_006376</t>
  </si>
  <si>
    <t>Gliciridia sepium Leaves Wilted</t>
  </si>
  <si>
    <t>https://www.feedipedia.org/node/11617</t>
  </si>
  <si>
    <t>AOM_001800</t>
  </si>
  <si>
    <t>AOM_001798</t>
  </si>
  <si>
    <t>Gliciridia sepium Wilted</t>
  </si>
  <si>
    <t>AOM_001797</t>
  </si>
  <si>
    <t>AOM_001150</t>
  </si>
  <si>
    <t>Gliricidia sepium Leaves and Soft Twig</t>
  </si>
  <si>
    <t>https://www.feedipedia.org/node/11618</t>
  </si>
  <si>
    <t>AOM_001149</t>
  </si>
  <si>
    <t>AOM_006107</t>
  </si>
  <si>
    <t>Gmelina arborea Dried</t>
  </si>
  <si>
    <t>http://purl.obolibrary.org/obo/NCBITaxon_201509</t>
  </si>
  <si>
    <t>wfo-0001144396</t>
  </si>
  <si>
    <t>FEED0252</t>
  </si>
  <si>
    <t>AOM_006105</t>
  </si>
  <si>
    <t>Gmelina arborea Leaves</t>
  </si>
  <si>
    <t>Gmelina arborea Leaves Dried Ground</t>
  </si>
  <si>
    <t>http://aims.fao.org/aos/agrovoc/c_3317</t>
  </si>
  <si>
    <t>AOM_000709</t>
  </si>
  <si>
    <t>Gmelina arborea Leaves Ground</t>
  </si>
  <si>
    <t>Gmelina arborea Leaves Meal;Gmelina arborea Leaves Milled</t>
  </si>
  <si>
    <t>AOM_006106</t>
  </si>
  <si>
    <t>Gmelina arborea Leaves Wilted</t>
  </si>
  <si>
    <t>AOM_003083</t>
  </si>
  <si>
    <t>AOM_001151</t>
  </si>
  <si>
    <t>https://www.feedipedia.org/node/616</t>
  </si>
  <si>
    <t>AOM_001968</t>
  </si>
  <si>
    <t>Grewia similis</t>
  </si>
  <si>
    <t>Grewia similis Dried</t>
  </si>
  <si>
    <t xml:space="preserve">http://purl.obolibrary.org/obo/NCBITaxon_1670854 </t>
  </si>
  <si>
    <t>wfo-0000710313</t>
  </si>
  <si>
    <t>AOM_006109</t>
  </si>
  <si>
    <t>Grewia spp.</t>
  </si>
  <si>
    <t>Grewia spp. Dried</t>
  </si>
  <si>
    <t>Grewia spp. Hay</t>
  </si>
  <si>
    <t>Grewia</t>
  </si>
  <si>
    <t>http://purl.obolibrary.org/obo/NCBITaxon_82407</t>
  </si>
  <si>
    <t>wfo-4000016210</t>
  </si>
  <si>
    <t>AOM_001967</t>
  </si>
  <si>
    <t>https://www.feedipedia.org/node/12149</t>
  </si>
  <si>
    <t>AOM_002090</t>
  </si>
  <si>
    <t>Harissonia abyssinica</t>
  </si>
  <si>
    <t>Harissonia abyssinica Leaves</t>
  </si>
  <si>
    <t>AOM_006116</t>
  </si>
  <si>
    <t>Hermosa sidoides</t>
  </si>
  <si>
    <t>Hermosa sidoides Dried</t>
  </si>
  <si>
    <t>Hermosa sidoides Hay</t>
  </si>
  <si>
    <t>AOM_003921</t>
  </si>
  <si>
    <t>Qaxxee</t>
  </si>
  <si>
    <t>FEED0210</t>
  </si>
  <si>
    <t>AOM_003920</t>
  </si>
  <si>
    <t>Hevea brasiliensis Seed</t>
  </si>
  <si>
    <t>Hevea brasiliensis Seed Cake Boiled Dried Ground</t>
  </si>
  <si>
    <t xml:space="preserve">http://purl.obolibrary.org/obo/NCBITaxon_3981 </t>
  </si>
  <si>
    <t>https://www.feedipedia.org/node/11604</t>
  </si>
  <si>
    <t>FEED0260</t>
  </si>
  <si>
    <t>AOM_006118</t>
  </si>
  <si>
    <t>AOM_001153</t>
  </si>
  <si>
    <t>Hoodia gordonii</t>
  </si>
  <si>
    <t>http://purl.obolibrary.org/obo/NCBITaxon_197266</t>
  </si>
  <si>
    <t>wfo-0001104548</t>
  </si>
  <si>
    <t>AOM_001970</t>
  </si>
  <si>
    <t>Jatropha curcas Cake</t>
  </si>
  <si>
    <t>Jatropha curcas Cake Defatted Dried Ground</t>
  </si>
  <si>
    <t>Jatropha curcas Cake Seed Meal;Jatropha curcas Cake Seed Milled</t>
  </si>
  <si>
    <t>AOM_002133</t>
  </si>
  <si>
    <t>Jatropha curcas Cake Defatted Ground</t>
  </si>
  <si>
    <t>Jatropha curcas Seed De-oiled Meal</t>
  </si>
  <si>
    <t>https://www.feedipedia.org/node/18969</t>
  </si>
  <si>
    <t>219</t>
  </si>
  <si>
    <t>Oil-cake and other residues resulting from the extraction of vegetable fats or oil</t>
  </si>
  <si>
    <t>AOM_002055</t>
  </si>
  <si>
    <t>Jatropha curcas Cake Dried Ground</t>
  </si>
  <si>
    <t>Jatropha curcas Kernel Cake Dried Meal;Jatropha curcas Kernel Cake Dried Milled</t>
  </si>
  <si>
    <t>AOM_002130</t>
  </si>
  <si>
    <t>Jatropha curcas Cake Ground</t>
  </si>
  <si>
    <t>Jatropha curcas Kernel Cake Meal;Jatropha curcas Kernel Cake Milled</t>
  </si>
  <si>
    <t>AOM_001969</t>
  </si>
  <si>
    <t>Jatropha curcas Kernel</t>
  </si>
  <si>
    <t>Jatropha curcas Kernel Dried Ground</t>
  </si>
  <si>
    <t>Jatropha curcas Kernel Dried Meal;Jatropha curcas Kernel Dried Milled</t>
  </si>
  <si>
    <t>https://www.feedipedia.org/node/18970</t>
  </si>
  <si>
    <t>AOM_001155</t>
  </si>
  <si>
    <t>Jatropha curcas Kernel Ground</t>
  </si>
  <si>
    <t>Jatropha curcas Kernel Meal;Jatropha curcas Kernel Milled</t>
  </si>
  <si>
    <t>AOM_001154</t>
  </si>
  <si>
    <t>AOM_006121</t>
  </si>
  <si>
    <t>Jatropha curcas Leaves</t>
  </si>
  <si>
    <t>Jatropha curcas Leaves Dried Ground</t>
  </si>
  <si>
    <t>AOM_003954</t>
  </si>
  <si>
    <t>Jatropha curcas  leaf</t>
  </si>
  <si>
    <t>https://www.feedipedia.org/node/18972</t>
  </si>
  <si>
    <t>AOM_001971</t>
  </si>
  <si>
    <t>Jatropha curcas Seed</t>
  </si>
  <si>
    <t>Jatropha curcas Seed Defatted Fermented Ground</t>
  </si>
  <si>
    <t>Jatropha curcas De-oiled Seed Meal fermented</t>
  </si>
  <si>
    <t>AOM_001157</t>
  </si>
  <si>
    <t>Jatropha curcas Seed Ground</t>
  </si>
  <si>
    <t>Jatropha curcas Seed Meal;Jatropha curcas Seed Milled</t>
  </si>
  <si>
    <t>AOM_001156</t>
  </si>
  <si>
    <t>AOM_001158</t>
  </si>
  <si>
    <t>Khaya senegalensis Dried</t>
  </si>
  <si>
    <t>Khaya senegalensis Hay</t>
  </si>
  <si>
    <t>http://purl.obolibrary.org/obo/NCBITaxon_587579</t>
  </si>
  <si>
    <t>AOM_002100</t>
  </si>
  <si>
    <t>Khaya senegalensis Leaves</t>
  </si>
  <si>
    <t>Savannah Mahogany Leaves</t>
  </si>
  <si>
    <t>FEED0120</t>
  </si>
  <si>
    <t>AOM_006007</t>
  </si>
  <si>
    <t>Khaya senegalensis Leaves Dried</t>
  </si>
  <si>
    <t>Savannah Mahogany Leaves Dried</t>
  </si>
  <si>
    <t>AOM_001810</t>
  </si>
  <si>
    <t>AOM_001919</t>
  </si>
  <si>
    <t>Leucaena</t>
  </si>
  <si>
    <t>Leucaena Leaves</t>
  </si>
  <si>
    <t>Leucaena Leaves Dried</t>
  </si>
  <si>
    <t>http://purl.obolibrary.org/obo/NCBITaxon_3865</t>
  </si>
  <si>
    <t>wfo-4000021482</t>
  </si>
  <si>
    <t>AOM_000710</t>
  </si>
  <si>
    <t>Leucaena glauca</t>
  </si>
  <si>
    <t>http://aims.fao.org/aos/agrovoc/c_15843</t>
  </si>
  <si>
    <t>http://purl.obolibrary.org/obo/NCBITaxon_3866</t>
  </si>
  <si>
    <t>https://www.feedipedia.org/node/11650</t>
  </si>
  <si>
    <t>FEED0159</t>
  </si>
  <si>
    <t>Leucaena leucocephala </t>
  </si>
  <si>
    <t>AOM_001667</t>
  </si>
  <si>
    <t>Leucaena leucocephala Dried</t>
  </si>
  <si>
    <t>Leucaena leucocephala  Hay;Leucaena glauca Hay</t>
  </si>
  <si>
    <t>FEED0062</t>
  </si>
  <si>
    <t>AOM_001669</t>
  </si>
  <si>
    <t>Leucaena leucocephala Dried Ground</t>
  </si>
  <si>
    <t>Leucaena leucocephala Dried Meal;Leucaena leucocephala Dried Milled;Leucaena glauca Dried Meal;Leucaena glauca Dried Milled</t>
  </si>
  <si>
    <t>AOM_001710</t>
  </si>
  <si>
    <t>Leucaena leucocephala Leaves</t>
  </si>
  <si>
    <t>Leucaena leucocephala Leaves Dried</t>
  </si>
  <si>
    <t>AOM_001671</t>
  </si>
  <si>
    <t>Leucaena leucocephala Leaves Dried Ensiled</t>
  </si>
  <si>
    <t>Leucaena leucocephala Leaves Dried Silage;Leucaena glauca Leaves Dried Silage</t>
  </si>
  <si>
    <t>AOM_001974</t>
  </si>
  <si>
    <t>Leucaena leucocephala Leaves Dried Ground</t>
  </si>
  <si>
    <t>Leucaena leucocephala Leaves Dried Meal;Leucaena leucocephala Leaves Dried Milled;Leucaena glauca Leaves Dried Meal;Leucaena glauca Leaves Dried Milled</t>
  </si>
  <si>
    <t>AOM_001973</t>
  </si>
  <si>
    <t>Leucaena leucocephala Leaves Ground</t>
  </si>
  <si>
    <t>Leucaena leucocephala Leaves Meal;Leucaena leucocephala Leaves Milled;Leucaena glauca Leaves Meal;Leucaena glauca Leaves Milled</t>
  </si>
  <si>
    <t>Management/Livestock Management/Feed Characteristic/Feed Composition/Feed Ingredient/Forage Plants/Forage Trees/Leucaena leucocephala/Leucaena leucocephala Leaves/Leucaena leucocephala Leaves Ground</t>
  </si>
  <si>
    <t>AOM_006381</t>
  </si>
  <si>
    <t>Leucaena leucocephala Leaves Wilted</t>
  </si>
  <si>
    <t>AOM_001672</t>
  </si>
  <si>
    <t>AOM_001668</t>
  </si>
  <si>
    <t>Leucaena leucocephala Wilted</t>
  </si>
  <si>
    <t>Leucaena glauca Wilted</t>
  </si>
  <si>
    <t>AOM_001771</t>
  </si>
  <si>
    <t xml:space="preserve">http://purl.obolibrary.org/obo/NCBITaxon_190754 </t>
  </si>
  <si>
    <t>AOM_001775</t>
  </si>
  <si>
    <t>Leucaena pallida Dried</t>
  </si>
  <si>
    <t>FEED0061</t>
  </si>
  <si>
    <t>AOM_001770</t>
  </si>
  <si>
    <t>Leucaena pallida Leaves</t>
  </si>
  <si>
    <t>Leucaena pallida Leaves Dried</t>
  </si>
  <si>
    <t>AOM_001769</t>
  </si>
  <si>
    <t>AOM_006135</t>
  </si>
  <si>
    <t>Millettia ferruginea Wilted</t>
  </si>
  <si>
    <t>Birrbirra Wilted; Derassana Wilted</t>
  </si>
  <si>
    <t xml:space="preserve">
Millettia ferruginea</t>
  </si>
  <si>
    <t>http://purl.obolibrary.org/obo/NCBITaxon_3735</t>
  </si>
  <si>
    <t>AOM_003909</t>
  </si>
  <si>
    <t>Birrbirra; Derassana</t>
  </si>
  <si>
    <t>AOM_001696</t>
  </si>
  <si>
    <t>Moringa oleifera Dried</t>
  </si>
  <si>
    <t>AOM_001976</t>
  </si>
  <si>
    <t>Moringa oleifera Dried Ground</t>
  </si>
  <si>
    <t>Moringa oleifera Dried Meal;Moringa oleifera Dried Milled</t>
  </si>
  <si>
    <t>FEED0047</t>
  </si>
  <si>
    <t>AOM_001711</t>
  </si>
  <si>
    <t>Moringa oleifera Ensiled</t>
  </si>
  <si>
    <t>Moringa oleifera Silage</t>
  </si>
  <si>
    <t>Management/Livestock Management/Feed Characteristic/Feed Composition/Feed Ingredient/Forage Plants/Forage Trees/Moringa oleifera/Moringa oleifera Dried</t>
  </si>
  <si>
    <t>AOM_006204</t>
  </si>
  <si>
    <t>Moringa oleifera Ground</t>
  </si>
  <si>
    <t>AOM_003903</t>
  </si>
  <si>
    <t>Moringa oleifera Leaves</t>
  </si>
  <si>
    <t>https://www.feedipedia.org/node/12344</t>
  </si>
  <si>
    <t>AOM_001913</t>
  </si>
  <si>
    <t xml:space="preserve">Moringa oleifera Leaves </t>
  </si>
  <si>
    <t>Moringa oleifera Leaves Dried Ground</t>
  </si>
  <si>
    <t>Moringa oleifera Leaves Dried Meal;Moringa oleifera Leaves Dried Milled;Moringa pterygosperma Leaves Dried Meal;Moringa pterygosperma Leaves Dried Milled</t>
  </si>
  <si>
    <t>https://www.feedipedia.org/node/124</t>
  </si>
  <si>
    <t>Moringa oleifera Leaves Meal</t>
  </si>
  <si>
    <t xml:space="preserve">http://purl.obolibrary.org/obo/NCBITaxon_3735 </t>
  </si>
  <si>
    <t>https://www.feedipedia.org/node/19833</t>
  </si>
  <si>
    <t>FEED0132</t>
  </si>
  <si>
    <t>AOM_000711</t>
  </si>
  <si>
    <t>Moringa oleifera Leaves Ground</t>
  </si>
  <si>
    <t>Moringa oleifera Leaves Meal;Moringa oleifera Leaves Milled;Moringa pterygosperma Leaves Meal;Moringa pterygosperma Leaves Milled</t>
  </si>
  <si>
    <t>http://aims.fao.org/aos/agrovoc/c_24664</t>
  </si>
  <si>
    <t>FEED0172</t>
  </si>
  <si>
    <t>Management/Livestock Management/Feed Characteristic/Feed Composition/Feed Ingredient/Forage Plants/Forage Trees/Moringa oleifera/Moringa oleifera Leaves Extract</t>
  </si>
  <si>
    <t>AOM_006227</t>
  </si>
  <si>
    <t>Moringa oleifera Leaves Extract</t>
  </si>
  <si>
    <t>Moringa oleifera Leaves Extract Dried Ground</t>
  </si>
  <si>
    <t>AOM_001979</t>
  </si>
  <si>
    <t>AOM_001978</t>
  </si>
  <si>
    <t>Moringa oleifera Root Bark</t>
  </si>
  <si>
    <t>Moringa oleifera Root Bark Dried Ground</t>
  </si>
  <si>
    <t>Moringa oleifera Root Bark Dried Meal;Moringa oleifera Root Bark Dried Milled;Moringa pterygosperma Root Bark Dried Meal;Moringa pterygosperma Root Bark Dried Milled</t>
  </si>
  <si>
    <t>Management/Livestock Management/Feed Characteristic/Feed Composition/Feed Ingredient/Forage Plants/Forage Trees/Moringa oleifera/Moringa oleifera Seed/Moringa oleifera Seed Dried Ground</t>
  </si>
  <si>
    <t>AOM_006343</t>
  </si>
  <si>
    <t>Moringa oleifera Seed</t>
  </si>
  <si>
    <t>Moringa oleifera Seed Cake Ground</t>
  </si>
  <si>
    <t>AOM_006136</t>
  </si>
  <si>
    <t>Moringa oleifera Seed Dried Ground</t>
  </si>
  <si>
    <t>Management/Livestock Management/Feed Characteristic/Feed Composition/Feed Ingredient/Forage Plants/Forage Trees/Moringa oleifera/Moringa oleifera Stalks/Moringa oleifera Stalks Dried Ground</t>
  </si>
  <si>
    <t>AOM_006341</t>
  </si>
  <si>
    <t>Moringa oleifera Seed Oil</t>
  </si>
  <si>
    <t>AOM_003971</t>
  </si>
  <si>
    <t>AOM_001977</t>
  </si>
  <si>
    <t>Moringa oleifera Stalks</t>
  </si>
  <si>
    <t>Moringa oleifera Stalks Dried Ground</t>
  </si>
  <si>
    <t>Moringa oleifera Stalks Dried Meal;Moringa oleifera Stalks Dried Milled;Moringa pterygosperma Stalks Dried Meal;Moringa pterygosperma Stalks Dried Milled</t>
  </si>
  <si>
    <t>AOM_001152</t>
  </si>
  <si>
    <t>AOM_001792</t>
  </si>
  <si>
    <t>Moringa stenopetala Dried</t>
  </si>
  <si>
    <t>http://purl.obolibrary.org/obo/NCBITaxon_161034</t>
  </si>
  <si>
    <t>AOM_006137</t>
  </si>
  <si>
    <t>Moringa stenopetala Leaves</t>
  </si>
  <si>
    <t>Moringa stenopetala Leaves Dried</t>
  </si>
  <si>
    <t>FEED0048</t>
  </si>
  <si>
    <t>AOM_001980</t>
  </si>
  <si>
    <t>Moringa stenopetala Leaves Dried Ground</t>
  </si>
  <si>
    <t>Moringa stenopetala Leaves Dried Meal;Moringa stenopetala Leaves Dried Milled</t>
  </si>
  <si>
    <t>AOM_001791</t>
  </si>
  <si>
    <t>AOM_006138</t>
  </si>
  <si>
    <t>Morus alba</t>
  </si>
  <si>
    <t>Morus alba Leaves</t>
  </si>
  <si>
    <t>Morus alba Leaves Crushed Dried</t>
  </si>
  <si>
    <t>http://purl.obolibrary.org/obo/NCBITaxon_3498</t>
  </si>
  <si>
    <t>wfo-0000447905</t>
  </si>
  <si>
    <t>https://www.feedipedia.org/node/26049</t>
  </si>
  <si>
    <t>AOM_002251</t>
  </si>
  <si>
    <t>AOM_002250</t>
  </si>
  <si>
    <t>https://www.feedipedia.org/node/12764</t>
  </si>
  <si>
    <t>AOM_006139</t>
  </si>
  <si>
    <t>Morus indica</t>
  </si>
  <si>
    <t>Morus indica Leaves</t>
  </si>
  <si>
    <t>Morus indica Leaves Crushed Dried</t>
  </si>
  <si>
    <t xml:space="preserve">http://purl.obolibrary.org/obo/NCBITaxon_248361 </t>
  </si>
  <si>
    <t>wfo-0000447884</t>
  </si>
  <si>
    <t>AOM_002236</t>
  </si>
  <si>
    <t>AOM_006140</t>
  </si>
  <si>
    <t>Myrtus communis</t>
  </si>
  <si>
    <t>Myrtus communis Leaves</t>
  </si>
  <si>
    <t>Myrtus communis Leaves Dried Ground</t>
  </si>
  <si>
    <t>Common myrtle Leaves Dried Ground</t>
  </si>
  <si>
    <t>http://purl.obolibrary.org/obo/NCBITaxon_119949</t>
  </si>
  <si>
    <t>wfo-0000248712</t>
  </si>
  <si>
    <t>AOM_003989</t>
  </si>
  <si>
    <t>Common myrtle Leaves</t>
  </si>
  <si>
    <t>AOM_006144</t>
  </si>
  <si>
    <t>Occicum gatissimum</t>
  </si>
  <si>
    <t>Occicum gatissimum Dried Ground</t>
  </si>
  <si>
    <t>African Basil Dried Ground</t>
  </si>
  <si>
    <t>http://purl.obolibrary.org/obo/NCBITaxon_204144</t>
  </si>
  <si>
    <t>AOM_003901</t>
  </si>
  <si>
    <t>Occicum gatissimum Leaves</t>
  </si>
  <si>
    <t>Management/Livestock Management/Feed Characteristic/Feed Composition/Feed Ingredient/Forage Plants/Forage Trees/Occicum gatissimum/Occicum gatissimum Leaves</t>
  </si>
  <si>
    <t>AOM_006410</t>
  </si>
  <si>
    <t>African Basil</t>
  </si>
  <si>
    <t>AOM_001706</t>
  </si>
  <si>
    <t>Olive Leaves</t>
  </si>
  <si>
    <t>Olive Leaves Dried</t>
  </si>
  <si>
    <t>Olea sativa Leaves Dried</t>
  </si>
  <si>
    <t>AOM_000730</t>
  </si>
  <si>
    <t>Common Olive Leaves;Olea sativa Leaves</t>
  </si>
  <si>
    <t>https://www.feedipedia.org/node/12407</t>
  </si>
  <si>
    <t>FEED0276</t>
  </si>
  <si>
    <t>Management/Livestock Management/Feed Characteristic/Feed Composition/Feed Ingredient/Forage Plants/Forage Trees/Opuntia ficus indica/Opuntia ficus indica Cladode/Opuntia ficus indica Cladode Ground</t>
  </si>
  <si>
    <t>AOM_006205</t>
  </si>
  <si>
    <t>Opuntia ficus indica</t>
  </si>
  <si>
    <t>Opuntia ficus indica Cladode</t>
  </si>
  <si>
    <t>Opuntia ficus indica Cladode Crushed</t>
  </si>
  <si>
    <t>http://purl.obolibrary.org/obo/NCBITaxon_371859</t>
  </si>
  <si>
    <t>AOM_001715</t>
  </si>
  <si>
    <t>Opuntia ficus indica Cladode Dried</t>
  </si>
  <si>
    <t>AOM_002057</t>
  </si>
  <si>
    <t>Opuntia ficus indica Cladode Dried Ground</t>
  </si>
  <si>
    <t>Opuntia ficus indica Cladode Dried Meal;Opuntia ficus indica Cladode Dried Milled</t>
  </si>
  <si>
    <t>FEED0615</t>
  </si>
  <si>
    <t>AOM_001915</t>
  </si>
  <si>
    <t>Opuntia ficus indica Cladode Ensiled</t>
  </si>
  <si>
    <t>Cactus Cladode Dried Ensiled;Cactus Cladode Dried Silage</t>
  </si>
  <si>
    <t>AOM_002118</t>
  </si>
  <si>
    <t>Opuntia ficus indica Cladode Ensiled Singed</t>
  </si>
  <si>
    <t>Cactus Cladode Dried Ensiled Singed;Cactus Cladode Dried Silage Singed</t>
  </si>
  <si>
    <t>AOM_002056</t>
  </si>
  <si>
    <t>Opuntia ficus indica Cladode Ground</t>
  </si>
  <si>
    <t>Opuntia ficus indica Cladode Meal;Opuntia ficus indica Cladode Milled</t>
  </si>
  <si>
    <t>AOM_001914</t>
  </si>
  <si>
    <t>https://www.feedipedia.org/node/11595</t>
  </si>
  <si>
    <t>AOM_001981</t>
  </si>
  <si>
    <t>Opuntia ficus indica Dried Ground</t>
  </si>
  <si>
    <t>Opuntia ficus indica Dried Meal;Opuntia ficus indica Dried Milled</t>
  </si>
  <si>
    <t>AOM_006147</t>
  </si>
  <si>
    <t>Opuntia ficus indica Fruits</t>
  </si>
  <si>
    <t>Opuntia ficus indica Fruits Dried Ground</t>
  </si>
  <si>
    <t>Opuntia ficus indica Fruits Dried Meal;Opuntia ficus indica Fruits Dried Milled</t>
  </si>
  <si>
    <t>AOM_002111</t>
  </si>
  <si>
    <t>AOM_001168</t>
  </si>
  <si>
    <t>Opuntia ficus indica Ground</t>
  </si>
  <si>
    <t>Opuntia ficus indica Meal;Opuntia ficus indica Milled</t>
  </si>
  <si>
    <t>AOM_001167</t>
  </si>
  <si>
    <t>Opuntia ficus indica Juice</t>
  </si>
  <si>
    <t>Management/Livestock Management/Feed Characteristic/Feed Composition/Feed Ingredient/Forage Plants/Forage Trees/Opuntia ficus indica/Opuntia ficus indica Dried Ground</t>
  </si>
  <si>
    <t>AOM_006203</t>
  </si>
  <si>
    <t>Opuntia ficus indica Peel</t>
  </si>
  <si>
    <t>AOM_001166</t>
  </si>
  <si>
    <t>AOM_002154</t>
  </si>
  <si>
    <t>Opuntia stricta Cladode</t>
  </si>
  <si>
    <t>http://purl.obolibrary.org/obo/NCBITaxon_701516 </t>
  </si>
  <si>
    <t>AOM_002153</t>
  </si>
  <si>
    <t>AOM_006149</t>
  </si>
  <si>
    <t>Oxytenanthera abyssinica</t>
  </si>
  <si>
    <t>Oxytenanthera abyssinica Leaves</t>
  </si>
  <si>
    <t>Oxytenanthera abyssinica Leaves Dried</t>
  </si>
  <si>
    <t>Holy Venda bamboo Leaves Dried</t>
  </si>
  <si>
    <t xml:space="preserve">http://purl.obolibrary.org/obo/NCBITaxon_323893 </t>
  </si>
  <si>
    <t>wfo-0000882687</t>
  </si>
  <si>
    <t>AOM_003915</t>
  </si>
  <si>
    <t>Holy Venda bamboo Leaves</t>
  </si>
  <si>
    <t>Management/Livestock Management/Feed Characteristic/Feed Composition/Feed Ingredient/Forage Plants/Forage Trees/Pericopis laxiflora</t>
  </si>
  <si>
    <t>AOM_006385</t>
  </si>
  <si>
    <t>Pericopis laxiflora</t>
  </si>
  <si>
    <t>Pericopis laxiflora Leaves and Twigs</t>
  </si>
  <si>
    <t>wfo-0000212085</t>
  </si>
  <si>
    <t>AOM_003987</t>
  </si>
  <si>
    <t>Management/Livestock Management/Feed Characteristic/Feed Composition/Feed Ingredient/Forage Plants/Forage Trees/Piliostigma reticulatum/Piliostigma reticulatum pods</t>
  </si>
  <si>
    <t>AOM_006326</t>
  </si>
  <si>
    <t>Piliostigma reticulatum pods</t>
  </si>
  <si>
    <t>Piliostigma reticulatum pods Crushed Dried</t>
  </si>
  <si>
    <t xml:space="preserve">http://purl.obolibrary.org/obo/NCBITaxon_228531 </t>
  </si>
  <si>
    <t>wfo-0000170391</t>
  </si>
  <si>
    <t>AOM_002151</t>
  </si>
  <si>
    <t>AOM_002150</t>
  </si>
  <si>
    <t>FEED0128</t>
  </si>
  <si>
    <t>AOM_001719</t>
  </si>
  <si>
    <t>Piliostigma thonningii</t>
  </si>
  <si>
    <t>Piliostigma thonningii Leaves</t>
  </si>
  <si>
    <t>Piliostigma thonningii Leaves Wilted</t>
  </si>
  <si>
    <t xml:space="preserve">http://purl.obolibrary.org/obo/NCBITaxon_653098 </t>
  </si>
  <si>
    <t>wfo-0000170413</t>
  </si>
  <si>
    <t>AOM_001525</t>
  </si>
  <si>
    <t>https://www.feedipedia.org/node/11644</t>
  </si>
  <si>
    <t>Management/Livestock Management/Feed Characteristic/Feed Composition/Feed Ingredient/Forage Plants/Forage Trees/Piliostigma thonningii/Piliostigma thonningii pods</t>
  </si>
  <si>
    <t>AOM_006292</t>
  </si>
  <si>
    <t>Piliostigma thonningii pods</t>
  </si>
  <si>
    <t>Piliostigma thonningii pods Crushed</t>
  </si>
  <si>
    <t>https://www.feedipedia.org/node/11645</t>
  </si>
  <si>
    <t>AOM_002203</t>
  </si>
  <si>
    <t>AOM_001524</t>
  </si>
  <si>
    <t>FEED0122</t>
  </si>
  <si>
    <t>AOM_001722</t>
  </si>
  <si>
    <t>Pithecellobium dulce Leaves</t>
  </si>
  <si>
    <t>Pithecellobium dulce Leaves Dried</t>
  </si>
  <si>
    <t xml:space="preserve">http://purl.obolibrary.org/obo/NCBITaxon_404691 </t>
  </si>
  <si>
    <t>FEED0284</t>
  </si>
  <si>
    <t>AOM_001170</t>
  </si>
  <si>
    <t>https://www.feedipedia.org/node/12310</t>
  </si>
  <si>
    <t>AOM_001169</t>
  </si>
  <si>
    <t>Management/Livestock Management/Feed Characteristic/Feed Composition/Feed Ingredient/Forage Plants/Forage Trees/Polyalthia longifolia</t>
  </si>
  <si>
    <t>AOM_006293</t>
  </si>
  <si>
    <t>Polyalthia longifolia</t>
  </si>
  <si>
    <t>Polyalthia longifolia Leaves</t>
  </si>
  <si>
    <t>Polyalthia longifolia Leaves Dried</t>
  </si>
  <si>
    <t>AOM_002239</t>
  </si>
  <si>
    <t>AOM_002087</t>
  </si>
  <si>
    <t>Prosopis</t>
  </si>
  <si>
    <t>Prosopis Pods</t>
  </si>
  <si>
    <t>Prosopis Pods Ground</t>
  </si>
  <si>
    <t>Prosopis Pods Meal;Prosopis Pods Milled</t>
  </si>
  <si>
    <t>http://purl.obolibrary.org/obo/NCBITaxon_35715</t>
  </si>
  <si>
    <t>wfo-4000031235</t>
  </si>
  <si>
    <t>AOM_001983</t>
  </si>
  <si>
    <t>Prosopis africana Seed</t>
  </si>
  <si>
    <t>Prosopis africana Seed Ground</t>
  </si>
  <si>
    <t>Prosopis africana Seed Meal;Prosopis africana Seed Milled</t>
  </si>
  <si>
    <t>http://purl.obolibrary.org/obo/NCBITaxon_433926</t>
  </si>
  <si>
    <t>AOM_001982</t>
  </si>
  <si>
    <t>FEED0113</t>
  </si>
  <si>
    <t>AOM_001171</t>
  </si>
  <si>
    <t>AOM_000712</t>
  </si>
  <si>
    <t>Ironwood;Algorrobo</t>
  </si>
  <si>
    <t>http://aims.fao.org/aos/agrovoc/c_15891</t>
  </si>
  <si>
    <t>http://purl.obolibrary.org/obo/NCBITaxon_13230</t>
  </si>
  <si>
    <t>https://www.feedipedia.org/node/12329</t>
  </si>
  <si>
    <t>Management/Livestock Management/Feed Characteristic/Feed Composition/Feed Ingredient/Forage Plants/Forage Trees/Prosopis juliflora/Prosopis juliflora Pods</t>
  </si>
  <si>
    <t>AOM_006297</t>
  </si>
  <si>
    <t>Prosopis juliflora Dried</t>
  </si>
  <si>
    <t>AOM_000714</t>
  </si>
  <si>
    <t>Prosopis juliflora Dried Ground</t>
  </si>
  <si>
    <t>Ironwood Dried Ground;Algorrobo Dried Ground</t>
  </si>
  <si>
    <t>FEED0271</t>
  </si>
  <si>
    <t>AOM_006296</t>
  </si>
  <si>
    <t>Prosopis juliflora Pods</t>
  </si>
  <si>
    <t>Prosopis juliflora Pods Dried Fermented Ground</t>
  </si>
  <si>
    <t>AOM_006295</t>
  </si>
  <si>
    <t>Prosopis juliflora Pods Dried Ground</t>
  </si>
  <si>
    <t>AOM_001730</t>
  </si>
  <si>
    <t>Prosopis juliflora Pods Ground</t>
  </si>
  <si>
    <t>Ironwood Pods Ground;Algorrobo Pods Ground</t>
  </si>
  <si>
    <t>https://www.feedipedia.org/node/12330</t>
  </si>
  <si>
    <t>AOM_000713</t>
  </si>
  <si>
    <t>AOM_003071</t>
  </si>
  <si>
    <t xml:space="preserve">http://purl.obolibrary.org/obo/NCBITaxon_379279 </t>
  </si>
  <si>
    <t>AOM_001723</t>
  </si>
  <si>
    <t>Psophocarpus scandens</t>
  </si>
  <si>
    <t>Psophocarpus scandens Leaves</t>
  </si>
  <si>
    <t>Psophocarpus scandens Leaves Wilted</t>
  </si>
  <si>
    <t xml:space="preserve">http://purl.obolibrary.org/obo/NCBITaxon_47247 </t>
  </si>
  <si>
    <t>wfo-0000183752</t>
  </si>
  <si>
    <t>FEED0072</t>
  </si>
  <si>
    <t>AOM_001992</t>
  </si>
  <si>
    <t>Pterocarpus erinaceus Leaves</t>
  </si>
  <si>
    <t>Pterocarpus erinaceus Leaves Dried</t>
  </si>
  <si>
    <t xml:space="preserve">http://purl.obolibrary.org/obo/NCBITaxon_1071183 </t>
  </si>
  <si>
    <t>wfo-1200021865</t>
  </si>
  <si>
    <t>Management/Livestock Management/Feed Characteristic/Feed Composition/Feed Ingredient/Forage Plants/Forage Trees/Pterocarpus erinaceus/Pterocarpus erinaceus Leaves/Pterocarpus erinaceus Leaves Dried</t>
  </si>
  <si>
    <t>AOM_003691</t>
  </si>
  <si>
    <t>Pterocarpus erinaceus Leaves and Twigs</t>
  </si>
  <si>
    <t>AOM_001802</t>
  </si>
  <si>
    <t>Barwood</t>
  </si>
  <si>
    <t>https://www.feedipedia.org/node/25057</t>
  </si>
  <si>
    <t>AOM_006010</t>
  </si>
  <si>
    <t>Pterocarpus lucens Leaves</t>
  </si>
  <si>
    <t>Pterocarpus lucens Leaves Dried</t>
  </si>
  <si>
    <t>http://purl.obolibrary.org/obo/NCBITaxon_1071184</t>
  </si>
  <si>
    <t>wfo-0001061029</t>
  </si>
  <si>
    <t>AOM_006009</t>
  </si>
  <si>
    <t>FEED0171</t>
  </si>
  <si>
    <t>AOM_006012</t>
  </si>
  <si>
    <t>Pterocarpus lucens Pods</t>
  </si>
  <si>
    <t>Pterocarpus lucens Pods Dried</t>
  </si>
  <si>
    <t>AOM_006011</t>
  </si>
  <si>
    <t>AOM_006013</t>
  </si>
  <si>
    <t>AOM_003906</t>
  </si>
  <si>
    <t>Quercus ilex</t>
  </si>
  <si>
    <t>Quercus ilex Nut</t>
  </si>
  <si>
    <t>Acorn nut</t>
  </si>
  <si>
    <t xml:space="preserve">Quercus ilex </t>
  </si>
  <si>
    <t xml:space="preserve">http://purl.obolibrary.org/obo/NCBITaxon_58334 </t>
  </si>
  <si>
    <t>wfo-0000291203</t>
  </si>
  <si>
    <t>AOM_006155</t>
  </si>
  <si>
    <t>Management/Livestock Management/Feed Characteristic/Feed Composition/Feed Ingredient/Forage Plants/Forage Trees/Samanea saman</t>
  </si>
  <si>
    <t>AOM_006305</t>
  </si>
  <si>
    <t>Samanea saman Dried Ground</t>
  </si>
  <si>
    <t>Rain tree Dried Ground</t>
  </si>
  <si>
    <t xml:space="preserve">http://purl.obolibrary.org/obo/NCBITaxon_76910 </t>
  </si>
  <si>
    <t>AOM_006306</t>
  </si>
  <si>
    <t>Samanea saman Wilted</t>
  </si>
  <si>
    <t>Rain tree Wilted</t>
  </si>
  <si>
    <t>AOM_002230</t>
  </si>
  <si>
    <t>Rain tree</t>
  </si>
  <si>
    <t>https://www.feedipedia.org/node/12563</t>
  </si>
  <si>
    <t>AOM_002221</t>
  </si>
  <si>
    <t>Searsia lancea</t>
  </si>
  <si>
    <t xml:space="preserve">http://purl.obolibrary.org/obo/NCBITaxon_298678 </t>
  </si>
  <si>
    <t>wfo-0000434904</t>
  </si>
  <si>
    <t>FEED0059</t>
  </si>
  <si>
    <t>AOM_002222</t>
  </si>
  <si>
    <t>Searsia pyroides</t>
  </si>
  <si>
    <t>http://purl.obolibrary.org/obo/NCBITaxon_298680 </t>
  </si>
  <si>
    <t>wfo-0000510287</t>
  </si>
  <si>
    <t>FEED0286</t>
  </si>
  <si>
    <t>AOM_001918</t>
  </si>
  <si>
    <t>Sesbania</t>
  </si>
  <si>
    <t>Sesbania Dried</t>
  </si>
  <si>
    <t>Sesbania sp</t>
  </si>
  <si>
    <t>http://purl.obolibrary.org/obo/NCBITaxon_2684522</t>
  </si>
  <si>
    <t>wfo-4000035181</t>
  </si>
  <si>
    <t>FEED0063</t>
  </si>
  <si>
    <t>AOM_001725</t>
  </si>
  <si>
    <t>Sesbania goetzei Dried</t>
  </si>
  <si>
    <t>http://purl.obolibrary.org/obo/NCBITaxon_1332686</t>
  </si>
  <si>
    <t>AOM_001739</t>
  </si>
  <si>
    <t>Sesbania goetzei Leaves</t>
  </si>
  <si>
    <t>Sesbania goetzei Leaves Dried</t>
  </si>
  <si>
    <t>AOM_001174</t>
  </si>
  <si>
    <t>AOM_001229</t>
  </si>
  <si>
    <t>Sesbania sesban Dried</t>
  </si>
  <si>
    <t>http://purl.obolibrary.org/obo/NCBITaxon_76396</t>
  </si>
  <si>
    <t>Management/Livestock Management/Feed Characteristic/Feed Composition/Feed Ingredient/Forage Plants/Forage Trees/Sesbania sesban/Sesbania sesban Stalks/Sesbania sesban Stalks Wilted</t>
  </si>
  <si>
    <t>AOM_006310</t>
  </si>
  <si>
    <t>Sesbania sesban Ensiled</t>
  </si>
  <si>
    <t>AOM_001902</t>
  </si>
  <si>
    <t>Sesbania sesban Leaves</t>
  </si>
  <si>
    <t>Sesbania sesban Leaves Dried</t>
  </si>
  <si>
    <t>https://www.feedipedia.org/node/12581</t>
  </si>
  <si>
    <t>Management/Livestock Management/Feed Characteristic/Feed Composition/Feed Ingredient/Forage Plants/Forage Trees/Sesbania sesban/Sesbania sesban Leaves/Sesbania sesban Leaves Dried</t>
  </si>
  <si>
    <t>AOM_006308</t>
  </si>
  <si>
    <t>Sesbania sesban Leaves Dried Ground</t>
  </si>
  <si>
    <t>AOM_001724</t>
  </si>
  <si>
    <t>Sesbania sesban Leaves Wilted</t>
  </si>
  <si>
    <t>AOM_001740</t>
  </si>
  <si>
    <t>AOM_001984</t>
  </si>
  <si>
    <t>Sesbania sesban Leaves and Twigs</t>
  </si>
  <si>
    <t>Sesbania sesban Leaves and Twigs Dried</t>
  </si>
  <si>
    <t>AOM_001230</t>
  </si>
  <si>
    <t>https://www.feedipedia.org/node/12582</t>
  </si>
  <si>
    <t>Management/Livestock Management/Feed Characteristic/Feed Composition/Feed Ingredient/Forage Plants/Forage Trees/Sesbania sesban/Sesbania sesban Seed</t>
  </si>
  <si>
    <t>AOM_006309</t>
  </si>
  <si>
    <t>Sesbania sesban Seed</t>
  </si>
  <si>
    <t>Sesbania sesban Seed Roasted</t>
  </si>
  <si>
    <t>https://www.feedipedia.org/node/12584</t>
  </si>
  <si>
    <t>AOM_003080</t>
  </si>
  <si>
    <t>AOM_001985</t>
  </si>
  <si>
    <t>Sesbania sesban Stalks</t>
  </si>
  <si>
    <t>Sesbania sesban Stalks Wilted</t>
  </si>
  <si>
    <t>AOM_003079</t>
  </si>
  <si>
    <t>AOM_002168</t>
  </si>
  <si>
    <t>Spondias mombin</t>
  </si>
  <si>
    <t>Spondias mombin Leaves</t>
  </si>
  <si>
    <t>http://purl.obolibrary.org/obo/NCBITaxon_80338</t>
  </si>
  <si>
    <t>wfo-0000435470</t>
  </si>
  <si>
    <t>AOM_003899</t>
  </si>
  <si>
    <t>Yellow mombin; jobo; hog plum</t>
  </si>
  <si>
    <t xml:space="preserve">https://feedipedia.org/node/653 </t>
  </si>
  <si>
    <t>AOM_002058</t>
  </si>
  <si>
    <t>Stereospermum kunthianum</t>
  </si>
  <si>
    <t>http://purl.obolibrary.org/obo/NCBITaxon_1237820</t>
  </si>
  <si>
    <t>wfo-0000779673</t>
  </si>
  <si>
    <t>Management/Livestock Management/Feed Characteristic/Feed Composition/Feed Ingredient/Forage Plants/Forage Trees/Tectona grandis/Tectona grandis Leaves</t>
  </si>
  <si>
    <t>AOM_006261</t>
  </si>
  <si>
    <t>Tectona grandis Leaves</t>
  </si>
  <si>
    <t>Tectona grandis Leaves Wilted</t>
  </si>
  <si>
    <t>http://purl.obolibrary.org/obo/NCBITaxon_41396</t>
  </si>
  <si>
    <t>FEED0096</t>
  </si>
  <si>
    <t>AOM_002232</t>
  </si>
  <si>
    <t>Management/Livestock Management/Feed Characteristic/Feed Composition/Feed Ingredient/Forage Plants/Forage Trees/Tectona grandis</t>
  </si>
  <si>
    <t>AOM_006395</t>
  </si>
  <si>
    <t>Tectona grandis Wilted</t>
  </si>
  <si>
    <t>FEED0116</t>
  </si>
  <si>
    <t>AOM_002220</t>
  </si>
  <si>
    <t>AOM_001821</t>
  </si>
  <si>
    <t>http://aims.fao.org/aos/agrovoc/c_32258</t>
  </si>
  <si>
    <t>http://purl.obolibrary.org/obo/NCBITaxon_684020</t>
  </si>
  <si>
    <t>https://www.feedipedia.org/node/812699</t>
  </si>
  <si>
    <t>AOM_001823</t>
  </si>
  <si>
    <t>Terminalia brownii Leaves</t>
  </si>
  <si>
    <t>Terminalia brownii Leaves Dried</t>
  </si>
  <si>
    <t>AOM_001822</t>
  </si>
  <si>
    <t>AOM_002059</t>
  </si>
  <si>
    <t xml:space="preserve">http://purl.obolibrary.org/obo/NCBITaxon_459862 </t>
  </si>
  <si>
    <t>wfo-1200025213</t>
  </si>
  <si>
    <t>AOM_000716</t>
  </si>
  <si>
    <t>Mexican sunflower</t>
  </si>
  <si>
    <t>https://www.feedipedia.org/node/19894</t>
  </si>
  <si>
    <t>AOM_001726</t>
  </si>
  <si>
    <t>Tithonia diversifolia Dried</t>
  </si>
  <si>
    <t>Management/Livestock Management/Feed Characteristic/Feed Composition/Feed Ingredient/Forage Plants/Forage Trees/Tithonia diversifolia/Tithonia diversifolia Dried</t>
  </si>
  <si>
    <t>AOM_006255</t>
  </si>
  <si>
    <t>Tithonia diversifolia Ensiled Wilted</t>
  </si>
  <si>
    <t>AOM_001175</t>
  </si>
  <si>
    <t>Unspecified Indigenous Trees</t>
  </si>
  <si>
    <t>Management/Livestock Management/Feed Characteristic/Feed Composition/Feed Ingredient/Forage Plants/Forage Trees/Vachellia polyacantha/Vachellia polyacantha Leaves</t>
  </si>
  <si>
    <t>AOM_003694</t>
  </si>
  <si>
    <t>Vachellia erioloba</t>
  </si>
  <si>
    <t>Vachellia polyacantha  Leaves</t>
  </si>
  <si>
    <t>AOM_006212</t>
  </si>
  <si>
    <t>Vachellia polyacantha</t>
  </si>
  <si>
    <t>Vachellia polyacantha Leaves</t>
  </si>
  <si>
    <t>Vachellia polyacantha Leaves Ground</t>
  </si>
  <si>
    <t xml:space="preserve">Vachellia polyacantha </t>
  </si>
  <si>
    <t>AOM_001600</t>
  </si>
  <si>
    <t>white thorn tree leaves</t>
  </si>
  <si>
    <t>AOM_003693</t>
  </si>
  <si>
    <t>white thorn tree</t>
  </si>
  <si>
    <t>Management/Livestock Management/Feed Characteristic/Feed Composition/Feed Ingredient/Forage Plants/Forage Trees/Vernonia amygdalina/Vernonia amygdalina Leaves</t>
  </si>
  <si>
    <t>AOM_006208</t>
  </si>
  <si>
    <t>Vernonia amygdalina</t>
  </si>
  <si>
    <t>Vernonia amygdalina Dried Ground</t>
  </si>
  <si>
    <t>http://purl.obolibrary.org/obo/NCBITaxon_82755</t>
  </si>
  <si>
    <t>wfo-0000055628</t>
  </si>
  <si>
    <t>AOM_006207</t>
  </si>
  <si>
    <t>Vernonia amygdalina Ground</t>
  </si>
  <si>
    <t>AOM_006210</t>
  </si>
  <si>
    <t>Vernonia amygdalina Leaves</t>
  </si>
  <si>
    <t>Vernonia amygdalina Leaves Crushed Dried</t>
  </si>
  <si>
    <t>AOM_006209</t>
  </si>
  <si>
    <t>Vernonia amygdalina Leaves Dried</t>
  </si>
  <si>
    <t>AOM_003902</t>
  </si>
  <si>
    <t>AOM_006211</t>
  </si>
  <si>
    <t>Vernonia amygdalina Wilted</t>
  </si>
  <si>
    <t>AOM_004614</t>
  </si>
  <si>
    <t>Management/Livestock Management/Feed Characteristic/Feed Composition/Feed Ingredient/Forage Plants/Forage Trees/Viscum album</t>
  </si>
  <si>
    <t>AOM_006186</t>
  </si>
  <si>
    <t>Viscum album</t>
  </si>
  <si>
    <t>Viscum album Dried Ground</t>
  </si>
  <si>
    <t>http://purl.obolibrary.org/obo/NCBITaxon_3972</t>
  </si>
  <si>
    <t>wfo-0000424722</t>
  </si>
  <si>
    <t>FEED0129</t>
  </si>
  <si>
    <t>AOM_003999</t>
  </si>
  <si>
    <t>Viscum album Leaves</t>
  </si>
  <si>
    <t>AOM_003984</t>
  </si>
  <si>
    <t>Mistletoe</t>
  </si>
  <si>
    <t>AOM_006184</t>
  </si>
  <si>
    <t>Vitex doniana</t>
  </si>
  <si>
    <t>Vitex doniana Ground Wilted</t>
  </si>
  <si>
    <t xml:space="preserve">http://purl.obolibrary.org/obo/NCBITaxon_479623 </t>
  </si>
  <si>
    <t>wfo-0000333061</t>
  </si>
  <si>
    <t>FEED0313</t>
  </si>
  <si>
    <t>Management/Livestock Management/Feed Characteristic/Feed Composition/Feed Ingredient/Forage Plants/Forage Trees/Vitex doniana/Vitex doniana Leaves</t>
  </si>
  <si>
    <t>AOM_006185</t>
  </si>
  <si>
    <t>Vitex doniana Leaves</t>
  </si>
  <si>
    <t>Vitex doniana Leaves Dried Ground</t>
  </si>
  <si>
    <t>AOM_003950</t>
  </si>
  <si>
    <t>Vitex doniana Leaves Ground</t>
  </si>
  <si>
    <t>Black plum leaf meal; Vitex doniana Leaves Meal</t>
  </si>
  <si>
    <t>AOM_003926</t>
  </si>
  <si>
    <t>AOM_002060</t>
  </si>
  <si>
    <t>Vitex simplex</t>
  </si>
  <si>
    <t>Management/Livestock Management/Feed Characteristic/Feed Composition/Feed Ingredient/Forage Plants/Forage Trees/Ziziphus jujube/Ziziphus jujube Leaves</t>
  </si>
  <si>
    <t>AOM_006177</t>
  </si>
  <si>
    <t>Ziziphus jujube</t>
  </si>
  <si>
    <t>Ziziphus jujube Leaves</t>
  </si>
  <si>
    <t>Ziziphus jujube Leaves Dried</t>
  </si>
  <si>
    <t xml:space="preserve">http://purl.obolibrary.org/obo/NCBITaxon_326968 </t>
  </si>
  <si>
    <t>AOM_003981</t>
  </si>
  <si>
    <t>AOM_000726</t>
  </si>
  <si>
    <t>Legume Forages</t>
  </si>
  <si>
    <t>Fabaceae</t>
  </si>
  <si>
    <t>wfo-7000000323</t>
  </si>
  <si>
    <t>AOM_001205</t>
  </si>
  <si>
    <t>http://purl.obolibrary.org/obo/NCBITaxon_561487</t>
  </si>
  <si>
    <t>AOM_001203</t>
  </si>
  <si>
    <t>Alfalfa Dried</t>
  </si>
  <si>
    <t>Alfafa Hay;Lucerne Hay;Lucerne Dried</t>
  </si>
  <si>
    <t>http://purl.obolibrary.org/obo/NCBITaxon_3879</t>
  </si>
  <si>
    <t>https://www.feedipedia.org/node/11744</t>
  </si>
  <si>
    <t>FEED0625</t>
  </si>
  <si>
    <t>AOM_001774</t>
  </si>
  <si>
    <t>Alfalfa Dried Ground</t>
  </si>
  <si>
    <t>Alfalfa Dried Meal;Alfalfa Dried Milled</t>
  </si>
  <si>
    <t>AOM_002134</t>
  </si>
  <si>
    <t>Alfalfa Ground</t>
  </si>
  <si>
    <t>Alfafa Meal;Lucerne Meal;Alfafa Milled;Lucerne Milled</t>
  </si>
  <si>
    <t>AOM_002089</t>
  </si>
  <si>
    <t>Alfalfa Pods</t>
  </si>
  <si>
    <t>Alfalfa Pods Dried</t>
  </si>
  <si>
    <t>Lucerne Pods Dried</t>
  </si>
  <si>
    <t>http://aims.fao.org/aos/agrovoc/c_4687;http://aims.fao.org/aos/agrovoc/c_2834</t>
  </si>
  <si>
    <t>AOM_002088</t>
  </si>
  <si>
    <t>Lucerne Pods</t>
  </si>
  <si>
    <t>AOM_000719</t>
  </si>
  <si>
    <t>Lucerne</t>
  </si>
  <si>
    <t>https://www.feedipedia.org/node/11745</t>
  </si>
  <si>
    <t>AOM_001206</t>
  </si>
  <si>
    <t>Anthyllis tetraphylla</t>
  </si>
  <si>
    <t xml:space="preserve">http://purl.obolibrary.org/obo/NCBITaxon_118890 </t>
  </si>
  <si>
    <t>wfo-0000205978</t>
  </si>
  <si>
    <t>AOM_001207</t>
  </si>
  <si>
    <t>Canavalia gladiata</t>
  </si>
  <si>
    <t>Sword bean</t>
  </si>
  <si>
    <t>http://purl.obolibrary.org/obo/NCBITaxon_3824</t>
  </si>
  <si>
    <t>wfo-0000189826</t>
  </si>
  <si>
    <t>https://www.feedipedia.org/node/12685</t>
  </si>
  <si>
    <t>AOM_001528</t>
  </si>
  <si>
    <t>Centrosema molle</t>
  </si>
  <si>
    <t>Centrosema molle Leaves</t>
  </si>
  <si>
    <t xml:space="preserve">http://purl.obolibrary.org/obo/NCBITaxon_1300970 </t>
  </si>
  <si>
    <t>wfo-0000166036</t>
  </si>
  <si>
    <t>AOM_001527</t>
  </si>
  <si>
    <t>https://www.feedipedia.org/node/11544</t>
  </si>
  <si>
    <t>AOM_002066</t>
  </si>
  <si>
    <t>Centrosema pubescens Dried Ground</t>
  </si>
  <si>
    <t>Centrosema pubescens Dried Meal;Centrosema pubescens Dried Milled</t>
  </si>
  <si>
    <t>http://purl.obolibrary.org/obo/NCBITaxon_185703</t>
  </si>
  <si>
    <t>AOM_001727</t>
  </si>
  <si>
    <t>Centrosema pubescens Ensiled</t>
  </si>
  <si>
    <t>FEED0650</t>
  </si>
  <si>
    <t>AOM_006062</t>
  </si>
  <si>
    <t>Centrosema pubescens Leaves</t>
  </si>
  <si>
    <t>Centrosema pubescens Dried</t>
  </si>
  <si>
    <t>AOM_006061</t>
  </si>
  <si>
    <t>Centrosema pubescens Leaves Dried Ground</t>
  </si>
  <si>
    <t>AOM_003549</t>
  </si>
  <si>
    <t>AOM_001208</t>
  </si>
  <si>
    <t>Centro;Butterfly Pea</t>
  </si>
  <si>
    <t>AOM_001728</t>
  </si>
  <si>
    <t>Crotalaria ochroleuca Dried</t>
  </si>
  <si>
    <t>Crotalaria ochroleuca Hay</t>
  </si>
  <si>
    <t>http://purl.obolibrary.org/obo/NCBITaxon_165772</t>
  </si>
  <si>
    <t>AOM_001575</t>
  </si>
  <si>
    <t>AOM_001210</t>
  </si>
  <si>
    <t>Desmodium</t>
  </si>
  <si>
    <t>Desmodium Dried</t>
  </si>
  <si>
    <t>Desmodium Hay</t>
  </si>
  <si>
    <t xml:space="preserve">Desmodium </t>
  </si>
  <si>
    <t xml:space="preserve">http://purl.obolibrary.org/obo/NCBITaxon_53866 </t>
  </si>
  <si>
    <t>AOM_001209</t>
  </si>
  <si>
    <t>FEED0771</t>
  </si>
  <si>
    <t>AOM_001211</t>
  </si>
  <si>
    <t>Desmodium distortum</t>
  </si>
  <si>
    <t xml:space="preserve">http://purl.obolibrary.org/obo/NCBITaxon_1125888 </t>
  </si>
  <si>
    <t>wfo-0000177100</t>
  </si>
  <si>
    <t>AOM_001729</t>
  </si>
  <si>
    <t>Desmodium intortum Dried</t>
  </si>
  <si>
    <t>Desmodium intortum Hay</t>
  </si>
  <si>
    <t xml:space="preserve">http://purl.obolibrary.org/obo/NCBITaxon_556506 </t>
  </si>
  <si>
    <t>https://www.feedipedia.org/node/19048</t>
  </si>
  <si>
    <t>AOM_001212</t>
  </si>
  <si>
    <t>Green leaf desmodium</t>
  </si>
  <si>
    <t>FEED0730</t>
  </si>
  <si>
    <t>AOM_006085</t>
  </si>
  <si>
    <t>Desmodium tortuosom</t>
  </si>
  <si>
    <t>Desmodium tortuosom Dried</t>
  </si>
  <si>
    <t>Desmodium tortuosom Hay</t>
  </si>
  <si>
    <t>Desmodium tortousom</t>
  </si>
  <si>
    <t>wfo-1200022682</t>
  </si>
  <si>
    <t>AOM_003962</t>
  </si>
  <si>
    <t>AOM_006120</t>
  </si>
  <si>
    <t>Indigofera atriceps</t>
  </si>
  <si>
    <t>Indigofera atriceps Dried</t>
  </si>
  <si>
    <t>http://purl.obolibrary.org/obo/NCBITaxon_539024</t>
  </si>
  <si>
    <t>wfo-0000190543</t>
  </si>
  <si>
    <t>AOM_003216</t>
  </si>
  <si>
    <t>AOM_001216</t>
  </si>
  <si>
    <t>Indigofera indica</t>
  </si>
  <si>
    <t>wfo-0000206278</t>
  </si>
  <si>
    <t>https://www.feedipedia.org/node/12179</t>
  </si>
  <si>
    <t>AOM_001666</t>
  </si>
  <si>
    <t>Lablab purpureus Crushed Dried</t>
  </si>
  <si>
    <t>Dolichos lablab Crushed Dried;Lablab Crushed Dried</t>
  </si>
  <si>
    <t>http://purl.obolibrary.org/obo/NCBITaxon_35936</t>
  </si>
  <si>
    <t>AOM_001732</t>
  </si>
  <si>
    <t>Lablab purpureus Dried</t>
  </si>
  <si>
    <t>Lablab purpureus Hay;Dolichos lablab Hay;Dolichos lablab Dried;Lablab Hay;Lablab Dried</t>
  </si>
  <si>
    <t>https://www.feedipedia.org/node/12193</t>
  </si>
  <si>
    <t>FEED0702</t>
  </si>
  <si>
    <t>Management/Livestock Management/Feed Characteristic/Feed Composition/Feed Ingredient/Forage Plants/Legume Forages/Lablab purpureus/Lablab purpureus Dried</t>
  </si>
  <si>
    <t>AOM_006174</t>
  </si>
  <si>
    <t>Lablab purpureus Dried Ground</t>
  </si>
  <si>
    <t>Lablab purpureus Hay Meal;Dolichos lablab Hay Meal;Dolichos lablab Dried Ground;Lablab Hay Ground;Lablab Dried Ground</t>
  </si>
  <si>
    <t>AOM_001665</t>
  </si>
  <si>
    <t>Lablab purpureus Dried Wilted</t>
  </si>
  <si>
    <t>Lablab purpureus Hay Wilted;Dolichos lablab Hay Wilted;Dolichos lablab Dried Wilted;Lablab Hay;Lablab Dried Wilted</t>
  </si>
  <si>
    <t>AOM_006087</t>
  </si>
  <si>
    <t>Lablab purpureus Ensiled</t>
  </si>
  <si>
    <t>Lablab purpureus Silage;Dolichos lablab Silage;Dolichos lablab Ensiled;Lablab Silage;Lablab Ensiled</t>
  </si>
  <si>
    <t>AOM_006223</t>
  </si>
  <si>
    <t>Lablab purpureus Haulm</t>
  </si>
  <si>
    <t>Lablab purpureus Haulm Dried</t>
  </si>
  <si>
    <t>Dolichos lablab Dried Haulm;Lablab Dried Haulm</t>
  </si>
  <si>
    <t>AOM_001731</t>
  </si>
  <si>
    <t>Lablab purpureus Leaves</t>
  </si>
  <si>
    <t>Lablab purpureus Leaves Dried</t>
  </si>
  <si>
    <t>Lablab Leaves Dried;Dolichos lablab Leaves Dried</t>
  </si>
  <si>
    <t xml:space="preserve">Dolichos lablab </t>
  </si>
  <si>
    <t>wfo-0000181632</t>
  </si>
  <si>
    <t>AOM_001215</t>
  </si>
  <si>
    <t>Lablab Leaves;Dolichos lablab Leaves</t>
  </si>
  <si>
    <t>https://www.feedipedia.org/node/12192</t>
  </si>
  <si>
    <t>FEED0795</t>
  </si>
  <si>
    <t>AOM_001219</t>
  </si>
  <si>
    <t>Lablab purpureus Stover</t>
  </si>
  <si>
    <t>Dolichos lablab Stover;Lablab Stover</t>
  </si>
  <si>
    <t>AOM_002204</t>
  </si>
  <si>
    <t>Lablab ;Dolichos lablab</t>
  </si>
  <si>
    <t>AOM_003910</t>
  </si>
  <si>
    <t>Legume Mixtures Weeds</t>
  </si>
  <si>
    <t>Bush Clover</t>
  </si>
  <si>
    <t>Lespedeza thunbergii</t>
  </si>
  <si>
    <t>ttp://purl.obolibrary.org/obo/NCBITaxon_556517</t>
  </si>
  <si>
    <t>wfo-0000185059</t>
  </si>
  <si>
    <t>AOM_001526</t>
  </si>
  <si>
    <t>Lotus corniculatus</t>
  </si>
  <si>
    <t>Birdsfoot Trefoil</t>
  </si>
  <si>
    <t>http://purl.obolibrary.org/obo/NCBITaxon_47247 </t>
  </si>
  <si>
    <t>wfo-0000212180</t>
  </si>
  <si>
    <t>https://www.feedipedia.org/node/219966</t>
  </si>
  <si>
    <t>AOM_001991</t>
  </si>
  <si>
    <t>Macroptilium atropurpureum</t>
  </si>
  <si>
    <t>Macroptilium atropurpureum Dried</t>
  </si>
  <si>
    <t>Siratro Hay</t>
  </si>
  <si>
    <t>http://purl.obolibrary.org/obo/NCBITaxon_90550</t>
  </si>
  <si>
    <t>wfo-0000181719</t>
  </si>
  <si>
    <t>AOM_001734</t>
  </si>
  <si>
    <t>Macroptilium atropurpureum Dried Ground</t>
  </si>
  <si>
    <t>Macroptilium atropurpureum Dried Milled;Macroptilium atropurpureum Dried Meal</t>
  </si>
  <si>
    <t>FEED0707</t>
  </si>
  <si>
    <t>AOM_001990</t>
  </si>
  <si>
    <t>Macroptilium atropurpureum Leaves</t>
  </si>
  <si>
    <t>Macroptilium atropurpureum Leaves Dried Ensiled</t>
  </si>
  <si>
    <t>Macroptilium atropurpureum Leaves Dried Silage</t>
  </si>
  <si>
    <t>https://www.feedipedia.org/node/16631</t>
  </si>
  <si>
    <t>AOM_001221</t>
  </si>
  <si>
    <t>Siratro</t>
  </si>
  <si>
    <t>https://www.feedipedia.org/node/15457</t>
  </si>
  <si>
    <t>AOM_001735</t>
  </si>
  <si>
    <t>Macrotyloma axillare</t>
  </si>
  <si>
    <t>Macrotyloma axillare Dried</t>
  </si>
  <si>
    <t>Macrotyloma axillare Hay</t>
  </si>
  <si>
    <t>http://purl.obolibrary.org/obo/NCBITaxon_3876</t>
  </si>
  <si>
    <t>wfo-0000181770</t>
  </si>
  <si>
    <t>AOM_001222</t>
  </si>
  <si>
    <t>AOM_001225</t>
  </si>
  <si>
    <t>Medicago</t>
  </si>
  <si>
    <t>Medicago Pods</t>
  </si>
  <si>
    <t>http://purl.obolibrary.org/obo/NCBITaxon_3877</t>
  </si>
  <si>
    <t>wfo-4000023435</t>
  </si>
  <si>
    <t>AOM_001224</t>
  </si>
  <si>
    <t>AOM_001226</t>
  </si>
  <si>
    <t>Medicago arborea</t>
  </si>
  <si>
    <t xml:space="preserve">ttp://purl.obolibrary.org/obo/NCBITaxon_66807 </t>
  </si>
  <si>
    <t>wfo-0000213419</t>
  </si>
  <si>
    <t>AOM_001697</t>
  </si>
  <si>
    <t>Mucuna pruriens Dried</t>
  </si>
  <si>
    <t>Mucuna pruriens Hay</t>
  </si>
  <si>
    <t>http://purl.obolibrary.org/obo/NCBITaxon_157652</t>
  </si>
  <si>
    <t>https://www.feedipedia.org/node/12716</t>
  </si>
  <si>
    <t>Management/Livestock Management/Feed Characteristic/Feed Composition/Feed Ingredient/Forage Plants/Forage Trees/Mucuna pruriens/Mucuna pruriens Seed</t>
  </si>
  <si>
    <t>AOM_006234</t>
  </si>
  <si>
    <t>Mucuna pruriens Ground</t>
  </si>
  <si>
    <t>Mucuna pruriens Meal</t>
  </si>
  <si>
    <t>https://www.feedipedia.org/node/12719</t>
  </si>
  <si>
    <t>FEED0973</t>
  </si>
  <si>
    <t>AOM_003697</t>
  </si>
  <si>
    <t>Mucuna pruriens Protein</t>
  </si>
  <si>
    <t>Mucuna pruriens Protein Isolate</t>
  </si>
  <si>
    <t>Management/Livestock Management/Feed Characteristic/Feed Composition/Feed Ingredient/Forage Plants/Forage Trees/Mucuna pruriens/Mucuna pruriens Protein/Mucuna pruriens Protein Isolate</t>
  </si>
  <si>
    <t>AOM_006400</t>
  </si>
  <si>
    <t>Mucuna pruriens Protein Isolate Alkali Treated Boiled Decorticated Ground</t>
  </si>
  <si>
    <t>AOM_006232</t>
  </si>
  <si>
    <t>Mucuna pruriens Protein Isolate Alkali Treated Boiled Ground</t>
  </si>
  <si>
    <t>AOM_006233</t>
  </si>
  <si>
    <t>Mucuna pruriens Protein Isolate Alkali Treated Dried Ground</t>
  </si>
  <si>
    <t>Management/Livestock Management/Feed Characteristic/Feed Composition/Feed Ingredient/Forage Plants/Forage Trees/Mucuna pruriens/Mucuna pruriens Seed/Mucuna pruriens Seed Alkali Treated Boiled Dried Ground</t>
  </si>
  <si>
    <t>AOM_006230</t>
  </si>
  <si>
    <t>Mucuna pruriens Seed</t>
  </si>
  <si>
    <t>Mucuna pruriens Seed Alkali Treated Boiled Decorticated Dried Ground</t>
  </si>
  <si>
    <t>AOM_006399</t>
  </si>
  <si>
    <t>Mucuna pruriens Seed Alkali Treated Boiled Dried Ground</t>
  </si>
  <si>
    <t>AOM_006229</t>
  </si>
  <si>
    <t>Mucuna pruriens Seed Alkali Treated Boiled Ground</t>
  </si>
  <si>
    <t>AOM_006500</t>
  </si>
  <si>
    <t>Mucuna pruriens Seed Boiled Decorticated Dried Ground Soaked</t>
  </si>
  <si>
    <t>Mucuna pruriens Seed Boiled Dried Ground</t>
  </si>
  <si>
    <t>AOM_006231</t>
  </si>
  <si>
    <t>AOM_001698</t>
  </si>
  <si>
    <t>Mucuna pruriens Seed Crushed</t>
  </si>
  <si>
    <t>Mucuna pruriens Beans Crushed</t>
  </si>
  <si>
    <t>AOM_001164</t>
  </si>
  <si>
    <t>Mucuna pruriens Beans</t>
  </si>
  <si>
    <t>AOM_001227</t>
  </si>
  <si>
    <t>AOM_001531</t>
  </si>
  <si>
    <t>AOM_001530</t>
  </si>
  <si>
    <t>AOM_001232</t>
  </si>
  <si>
    <t>Pueraria phaseoloides Leaves</t>
  </si>
  <si>
    <t>http://purl.obolibrary.org/obo/NCBITaxon_109224</t>
  </si>
  <si>
    <t>AOM_001231</t>
  </si>
  <si>
    <t>tropical kudzu</t>
  </si>
  <si>
    <t>https://www.feedipedia.org/node/12709</t>
  </si>
  <si>
    <t>AOM_001532</t>
  </si>
  <si>
    <t>Spermacoce stachydea</t>
  </si>
  <si>
    <t>wfo-0000312764</t>
  </si>
  <si>
    <t>AOM_001744</t>
  </si>
  <si>
    <t>Stylosanthes guianensis Dried</t>
  </si>
  <si>
    <t>Stylosanthes guianensis Hay</t>
  </si>
  <si>
    <t>http://purl.obolibrary.org/obo/NCBITaxon_62615</t>
  </si>
  <si>
    <t>https://www.feedipedia.org/node/12644</t>
  </si>
  <si>
    <t>AOM_001736</t>
  </si>
  <si>
    <t>Stylosanthes guianensis Dried Ground</t>
  </si>
  <si>
    <t>Stylosanthes guianensis Dried Meal;Stylosanthes guianensis Dried Milled</t>
  </si>
  <si>
    <t>FEED0934</t>
  </si>
  <si>
    <t>AOM_001235</t>
  </si>
  <si>
    <t>Stylosanthes guianensis Leaves</t>
  </si>
  <si>
    <t>https://www.feedipedia.org/node/12643</t>
  </si>
  <si>
    <t>AOM_001233</t>
  </si>
  <si>
    <t>AOM_001737</t>
  </si>
  <si>
    <t>Stylosanthes hamata Cake Ground Roasted</t>
  </si>
  <si>
    <t>Stylosanthes hamata Roasted Cake Meal;Stylosanthes hamata Roasted Cake Milled</t>
  </si>
  <si>
    <t>http://purl.obolibrary.org/obo/NCBITaxon_37660</t>
  </si>
  <si>
    <t>AOM_001236</t>
  </si>
  <si>
    <t>Caribbean stylo</t>
  </si>
  <si>
    <t>https://www.feedipedia.org/node/14271</t>
  </si>
  <si>
    <t>FEED0935</t>
  </si>
  <si>
    <t>AOM_001238</t>
  </si>
  <si>
    <t>Stylosanthes scabra</t>
  </si>
  <si>
    <t>Stylosanthes scabra Dried</t>
  </si>
  <si>
    <t>Stylosanthes scabra Hay</t>
  </si>
  <si>
    <t>http://purl.obolibrary.org/obo/NCBITaxon_79078</t>
  </si>
  <si>
    <t>wfo-0000174281</t>
  </si>
  <si>
    <t>AOM_001237</t>
  </si>
  <si>
    <t>FEED0845</t>
  </si>
  <si>
    <t>AOM_002231</t>
  </si>
  <si>
    <t>Tamarind Leaves</t>
  </si>
  <si>
    <t>https://www.feedipedia.org/node/11569</t>
  </si>
  <si>
    <t>AOM_001239</t>
  </si>
  <si>
    <t>Tephrosia bracteolata</t>
  </si>
  <si>
    <t>http://purl.obolibrary.org/obo/NCBITaxon_1628388</t>
  </si>
  <si>
    <t>wfo-0000201770</t>
  </si>
  <si>
    <t>Management/Livestock Management/Feed Characteristic/Feed Composition/Feed Ingredient/Forage Plants/Legume Forages/Tephrosia polystachyum</t>
  </si>
  <si>
    <t>AOM_006258</t>
  </si>
  <si>
    <t>Tephrosia polystachyum</t>
  </si>
  <si>
    <t>Tephrosia polystachyum Dried</t>
  </si>
  <si>
    <t>wfo-0001427474</t>
  </si>
  <si>
    <t>FEED0971</t>
  </si>
  <si>
    <t>AOM_003239</t>
  </si>
  <si>
    <t>AOM_003069</t>
  </si>
  <si>
    <t>Tephrosia purpurea</t>
  </si>
  <si>
    <t>ahuhu</t>
  </si>
  <si>
    <t>wfo-0000203860</t>
  </si>
  <si>
    <t>https://www.feedipedia.org/node/12897</t>
  </si>
  <si>
    <t>Management/Livestock Management/Feed Characteristic/Feed Composition/Feed Ingredient/Forage Plants/Legume Forages/Trifolium/Trifolium Ground</t>
  </si>
  <si>
    <t>AOM_006253</t>
  </si>
  <si>
    <t>Trifolium</t>
  </si>
  <si>
    <t>Trifolium Dried</t>
  </si>
  <si>
    <t>http://purl.obolibrary.org/obo/NCBITaxon_3898</t>
  </si>
  <si>
    <t>wfo-4000039133</t>
  </si>
  <si>
    <t>AOM_001841</t>
  </si>
  <si>
    <t>Trifolium Ground</t>
  </si>
  <si>
    <t>AOM_001529</t>
  </si>
  <si>
    <t>FEED0858</t>
  </si>
  <si>
    <t>AOM_001738</t>
  </si>
  <si>
    <t>Trifolium alexandrinum Dried</t>
  </si>
  <si>
    <t>Berseem Hay;Trifolium alexandrinum Hay</t>
  </si>
  <si>
    <t>http://aims.fao.org/aos/agrovoc/c_7911;http://aims.fao.org/aos/agrovoc/c_3508;http://aims.fao.org/aos/agrovoc/c_2834</t>
  </si>
  <si>
    <t>http://purl.obolibrary.org/obo/NCBITaxon_97006</t>
  </si>
  <si>
    <t>https://www.feedipedia.org/node/11852</t>
  </si>
  <si>
    <t>AOM_006089</t>
  </si>
  <si>
    <t>Trifolium alexandrinum Ensiled</t>
  </si>
  <si>
    <t>Berseem Silage;Egyptian Berseem Clover Silage</t>
  </si>
  <si>
    <t>AOM_006042</t>
  </si>
  <si>
    <t>Trifolium alexandrinum Straw</t>
  </si>
  <si>
    <t>Trifolium alexandrinum Straw Dried</t>
  </si>
  <si>
    <t>Berseem Straw Hay</t>
  </si>
  <si>
    <t>Management/Livestock Management/Feed Characteristic/Feed Composition/Feed Ingredient/Forage Plants/Legume Forages/Trifolium alexandrinum/Trifolium alexandrinum Straw</t>
  </si>
  <si>
    <t>AOM_006321</t>
  </si>
  <si>
    <t>Trifolium alexandrinum Straw Urea Treated</t>
  </si>
  <si>
    <t>AOM_001241</t>
  </si>
  <si>
    <t>Berseem Straw</t>
  </si>
  <si>
    <t>AOM_001240</t>
  </si>
  <si>
    <t>Berseem Clover;Egyptian Berseem Clover</t>
  </si>
  <si>
    <t>Management/Livestock Management/Feed Characteristic/Feed Composition/Feed Ingredient/Forage Plants/Legume Forages/Trifolium alexandrinum</t>
  </si>
  <si>
    <t>AOM_006344</t>
  </si>
  <si>
    <t>Trifolium quartinianum Dried</t>
  </si>
  <si>
    <t>Management/Livestock Management/Feed Characteristic/Feed Composition/Feed Ingredient/Forage Plants/Legume Forages/Trifolium repens</t>
  </si>
  <si>
    <t>AOM_006254</t>
  </si>
  <si>
    <t>Trifolium repens</t>
  </si>
  <si>
    <t>Trifolium repens Dried</t>
  </si>
  <si>
    <t>white clover Hay</t>
  </si>
  <si>
    <t xml:space="preserve">http://purl.obolibrary.org/obo/NCBITaxon_3899 </t>
  </si>
  <si>
    <t>wfo-0000213062</t>
  </si>
  <si>
    <t>https://www.feedipedia.org/node/12763</t>
  </si>
  <si>
    <t>AOM_001548</t>
  </si>
  <si>
    <t>white clover</t>
  </si>
  <si>
    <t>AOM_000725</t>
  </si>
  <si>
    <t>Vicia</t>
  </si>
  <si>
    <t>Vicia Dried</t>
  </si>
  <si>
    <t>Vetch Hay;Vicia Hay</t>
  </si>
  <si>
    <t>http://purl.obolibrary.org/obo/NCBITaxon_3904</t>
  </si>
  <si>
    <t>wfo-4000040234</t>
  </si>
  <si>
    <t>https://www.feedipedia.org/node/12013</t>
  </si>
  <si>
    <t>AOM_001993</t>
  </si>
  <si>
    <t>Vicia Dried Wilted</t>
  </si>
  <si>
    <t>FEED0739</t>
  </si>
  <si>
    <t>AOM_001242</t>
  </si>
  <si>
    <t>Vetch</t>
  </si>
  <si>
    <t>AOM_001243</t>
  </si>
  <si>
    <t xml:space="preserve">http://purl.obolibrary.org/obo/NCBITaxon_2684522 </t>
  </si>
  <si>
    <t>AOM_000734</t>
  </si>
  <si>
    <t>Other Forage Plants</t>
  </si>
  <si>
    <t>AOM_003063</t>
  </si>
  <si>
    <t>Acalypha fimbriata</t>
  </si>
  <si>
    <t xml:space="preserve">http://purl.obolibrary.org/obo/NCBITaxon_2665451 </t>
  </si>
  <si>
    <t>wfo-0000936700</t>
  </si>
  <si>
    <t>AOM_001534</t>
  </si>
  <si>
    <t>Amaranthus cruentus</t>
  </si>
  <si>
    <t xml:space="preserve">Amaranthus cruentus Leaves </t>
  </si>
  <si>
    <t>Amaranthus cruentus Leaves Ground</t>
  </si>
  <si>
    <t>Amaranthus cruentus Leaves Meal;Amaranthus cruentus Leaves Milled</t>
  </si>
  <si>
    <t xml:space="preserve">http://purl.obolibrary.org/obo/NCBITaxon_117272 </t>
  </si>
  <si>
    <t>wfo-0000530168</t>
  </si>
  <si>
    <t>AOM_001533</t>
  </si>
  <si>
    <t>FEED0492</t>
  </si>
  <si>
    <t>AOM_003545</t>
  </si>
  <si>
    <t>Aspilia africana</t>
  </si>
  <si>
    <t>Aspilia africana Leaves and Twigs</t>
  </si>
  <si>
    <t>wfo-0000122653</t>
  </si>
  <si>
    <t>https://www.feedipedia.org/node/13056</t>
  </si>
  <si>
    <t>FEED0200</t>
  </si>
  <si>
    <t>AOM_003064</t>
  </si>
  <si>
    <t>https://www.feedipedia.org/node/579</t>
  </si>
  <si>
    <t>AOM_001569</t>
  </si>
  <si>
    <t>Asteriscus maritimus</t>
  </si>
  <si>
    <t>Pallenis maritima</t>
  </si>
  <si>
    <t>http://purl.obolibrary.org/obo/NCBITaxon_56521</t>
  </si>
  <si>
    <t>wfo-0000131556</t>
  </si>
  <si>
    <t>AOM_001570</t>
  </si>
  <si>
    <t>Atractylis cancellata</t>
  </si>
  <si>
    <t>http://purl.obolibrary.org/obo/NCBITaxon_143173</t>
  </si>
  <si>
    <t>wfo-0000046461</t>
  </si>
  <si>
    <t>AOM_001535</t>
  </si>
  <si>
    <t>https://www.feedipedia.org/node/25283</t>
  </si>
  <si>
    <t>AOM_006028</t>
  </si>
  <si>
    <t>Bamboo Leaves</t>
  </si>
  <si>
    <t>Bamboo Leaves Dried</t>
  </si>
  <si>
    <t>Bambusa vulgaris</t>
  </si>
  <si>
    <t>http://purl.obolibrary.org/obo/NCBITaxon_58168</t>
  </si>
  <si>
    <t>wfo-0000853560</t>
  </si>
  <si>
    <t>FEED0202</t>
  </si>
  <si>
    <t>Management/Livestock Management/Feed Characteristic/Feed Composition/Feed Ingredient/Forage Plants/Other Forage Plants/Bamboo/Bamboo Leaves/Bamboo Leaves Wilted</t>
  </si>
  <si>
    <t>AOM_006213</t>
  </si>
  <si>
    <t>Bamboo Leaves Dried Ensiled Molasse Treated Urea Treated</t>
  </si>
  <si>
    <t>AOM_006029</t>
  </si>
  <si>
    <t>Bamboo Leaves Wilted</t>
  </si>
  <si>
    <t>AOM_002169</t>
  </si>
  <si>
    <t>https://www.feedipedia.org/node/12081</t>
  </si>
  <si>
    <t>AOM_006030</t>
  </si>
  <si>
    <t>Bambusa balcooa</t>
  </si>
  <si>
    <t>Bambusa balcooa Leaves</t>
  </si>
  <si>
    <t>Bambusa balcooa Leaves Dried</t>
  </si>
  <si>
    <t>AOM_003914</t>
  </si>
  <si>
    <t>FEED0273</t>
  </si>
  <si>
    <t>AOM_003893</t>
  </si>
  <si>
    <t>https://www.feedipedia.org/node/11799</t>
  </si>
  <si>
    <t>Management/Livestock Management/Feed Characteristic/Feed Composition/Feed Ingredient/Forage Plants/Other Forage Plants/Bambusa balcooa/Bambusa balcooa Leaves/Bambusa balcooa Leaves Dried</t>
  </si>
  <si>
    <t>AOM_006350</t>
  </si>
  <si>
    <t>Bambusa bambos</t>
  </si>
  <si>
    <t>AOM_006351</t>
  </si>
  <si>
    <t>Bambusa tulda</t>
  </si>
  <si>
    <t>AOM_003895</t>
  </si>
  <si>
    <t>Bambusa vulgaris Leaves</t>
  </si>
  <si>
    <t>AOM_006031</t>
  </si>
  <si>
    <t>AOM_002305</t>
  </si>
  <si>
    <t>Mangelwurzel;Fodder beet</t>
  </si>
  <si>
    <t xml:space="preserve">http://purl.obolibrary.org/obo/NCBITaxon_161934 </t>
  </si>
  <si>
    <t>AOM_003062</t>
  </si>
  <si>
    <t>Bidens diffusa</t>
  </si>
  <si>
    <t>FEED0796</t>
  </si>
  <si>
    <t>AOM_001628</t>
  </si>
  <si>
    <t>Catha edulis Residue</t>
  </si>
  <si>
    <t>Catha edulis Residue Dried</t>
  </si>
  <si>
    <t>http://purl.obolibrary.org/obo/NCBITaxon_123405</t>
  </si>
  <si>
    <t>FEED0610</t>
  </si>
  <si>
    <t>AOM_001741</t>
  </si>
  <si>
    <t>Catha edulis Residue Ensiled</t>
  </si>
  <si>
    <t>Catha edulis Residue Silage</t>
  </si>
  <si>
    <t>AOM_001574</t>
  </si>
  <si>
    <t>AOM_001573</t>
  </si>
  <si>
    <t>AOM_001637</t>
  </si>
  <si>
    <t>Chromolaena odorata Leaves Dried Ground</t>
  </si>
  <si>
    <t>Chromolaena odorata Leaves Dried Meal;Chromolaena odorata Leaves Dried Milled</t>
  </si>
  <si>
    <t xml:space="preserve">http://purl.obolibrary.org/obo/NCBITaxon_103745 </t>
  </si>
  <si>
    <t>AOM_001863</t>
  </si>
  <si>
    <t>Chromolaena odorata Leaves Ground</t>
  </si>
  <si>
    <t>Chromolaena odorata Leaves Meal;Chromolaena odorata Leaves Milled</t>
  </si>
  <si>
    <t>AOM_001636</t>
  </si>
  <si>
    <t>AOM_001536</t>
  </si>
  <si>
    <t>https://www.feedipedia.org/node/611</t>
  </si>
  <si>
    <t>AOM_006198</t>
  </si>
  <si>
    <t>Cochlospermum planchonii</t>
  </si>
  <si>
    <t>Cochlospermum planchonii Rhizomes</t>
  </si>
  <si>
    <t>Cochlospermum planchonii Rhizomes Dried Ground</t>
  </si>
  <si>
    <t>Cochlospermum planchoni</t>
  </si>
  <si>
    <t>http://purl.obolibrary.org/obo/NCBITaxon_2086535</t>
  </si>
  <si>
    <t>wfo-0000902538</t>
  </si>
  <si>
    <t>AOM_003879</t>
  </si>
  <si>
    <t>AOM_006069</t>
  </si>
  <si>
    <t>Commelina benghalensis</t>
  </si>
  <si>
    <t>Commelina benghalensis Dried</t>
  </si>
  <si>
    <t>http://purl.obolibrary.org/obo/NCBITaxon_34173</t>
  </si>
  <si>
    <t>wfo-0000358148</t>
  </si>
  <si>
    <t>FEED0221</t>
  </si>
  <si>
    <t>AOM_001537</t>
  </si>
  <si>
    <t>AOM_006070</t>
  </si>
  <si>
    <t>Commelina imberbis</t>
  </si>
  <si>
    <t>Commelina imberbis Dried</t>
  </si>
  <si>
    <t>http://purl.obolibrary.org/obo/NCBITaxon_428232</t>
  </si>
  <si>
    <t>wfo-0000359473</t>
  </si>
  <si>
    <t>FEED0723</t>
  </si>
  <si>
    <t>AOM_003077</t>
  </si>
  <si>
    <t>AOM_001538</t>
  </si>
  <si>
    <t>Crossopterix febrifuga</t>
  </si>
  <si>
    <t>AOM_001539</t>
  </si>
  <si>
    <t>Cyperaceae</t>
  </si>
  <si>
    <t>http://purl.obolibrary.org/obo/NCBITaxon_4609</t>
  </si>
  <si>
    <t>wfo-7000000170</t>
  </si>
  <si>
    <t>AOM_001540</t>
  </si>
  <si>
    <t>Cyperus elegantulus</t>
  </si>
  <si>
    <t xml:space="preserve">http://purl.obolibrary.org/obo/NCBITaxon_1234201 </t>
  </si>
  <si>
    <t>wfo-0000372553</t>
  </si>
  <si>
    <t>FEED0859</t>
  </si>
  <si>
    <t>AOM_001541</t>
  </si>
  <si>
    <t>Cyperus rotundus</t>
  </si>
  <si>
    <t>http://purl.obolibrary.org/obo/NCBITaxon_512623</t>
  </si>
  <si>
    <t>wfo-0000381487</t>
  </si>
  <si>
    <t xml:space="preserve">Management/Livestock Management/Feed Characteristic/Feed Composition/Feed Ingredient/Forage Plants/Other Forage Plants/Dendrocalamus giganteus </t>
  </si>
  <si>
    <t>AOM_006354</t>
  </si>
  <si>
    <t>Dendrocalamus asper</t>
  </si>
  <si>
    <t xml:space="preserve">http://purl.obolibrary.org/obo/NCBITaxon_29671 </t>
  </si>
  <si>
    <t>wfo-0000862329</t>
  </si>
  <si>
    <t>AOM_006084</t>
  </si>
  <si>
    <t>Dendrocalamus giganteus</t>
  </si>
  <si>
    <t xml:space="preserve">Dendrocalamus giganteus </t>
  </si>
  <si>
    <t>AOM_003896</t>
  </si>
  <si>
    <t>Dendrocalamus giganteus Leaves</t>
  </si>
  <si>
    <t>AOM_006355</t>
  </si>
  <si>
    <t>Dendrocalamus strictus</t>
  </si>
  <si>
    <t>AOM_002069</t>
  </si>
  <si>
    <t>http://purl.obolibrary.org/obo/NCBITaxon_183808</t>
  </si>
  <si>
    <t>AOM_006096</t>
  </si>
  <si>
    <t>Euphorbia heterophylla</t>
  </si>
  <si>
    <t>Euphorbia heterophylla Dried</t>
  </si>
  <si>
    <t>Euphorbia heterophylla Hay</t>
  </si>
  <si>
    <t>http://purl.obolibrary.org/obo/NCBITaxon_212910</t>
  </si>
  <si>
    <t>wfo-0000962516</t>
  </si>
  <si>
    <t>AOM_001542</t>
  </si>
  <si>
    <t>AOM_006370</t>
  </si>
  <si>
    <t>Euphorbia hirta</t>
  </si>
  <si>
    <t>AOM_001543</t>
  </si>
  <si>
    <t>AOM_001864</t>
  </si>
  <si>
    <t>Forb</t>
  </si>
  <si>
    <t>Management/Livestock Management/Feed Characteristic/Feed Composition/Feed Ingredient/Forage Plants/Other Forage Plants/Forb</t>
  </si>
  <si>
    <t>AOM_006375</t>
  </si>
  <si>
    <t>Gigantochloa pseudoarundinacea</t>
  </si>
  <si>
    <t>AOM_003061</t>
  </si>
  <si>
    <t>Ipomoea triloba</t>
  </si>
  <si>
    <t>http://purl.obolibrary.org/obo/NCBITaxon_35885</t>
  </si>
  <si>
    <t>wfo-0001297271</t>
  </si>
  <si>
    <t>AOM_006122</t>
  </si>
  <si>
    <t>Lantana camara Leaves</t>
  </si>
  <si>
    <t>Lantana camara Leaves Dried Ground</t>
  </si>
  <si>
    <t xml:space="preserve">http://purl.obolibrary.org/obo/NCBITaxon_126435 </t>
  </si>
  <si>
    <t>wfo-0000223016</t>
  </si>
  <si>
    <t>AOM_002190</t>
  </si>
  <si>
    <t>AOM_003683</t>
  </si>
  <si>
    <t>Mangifera indica Leaves</t>
  </si>
  <si>
    <t>Mango Leaves</t>
  </si>
  <si>
    <t>FEED0494</t>
  </si>
  <si>
    <t>AOM_003553</t>
  </si>
  <si>
    <t>Mangifera indica Leaves and Twigs</t>
  </si>
  <si>
    <t>Mango Leaves and Twings</t>
  </si>
  <si>
    <t>Management/Livestock Management/Feed Characteristic/Feed Composition/Feed Ingredient/Forage Plants/Other Forage Plants/Phyllanthus amarus</t>
  </si>
  <si>
    <t>AOM_006290</t>
  </si>
  <si>
    <t>Phyllanthus amarus</t>
  </si>
  <si>
    <t>Phyllanthus amarus Dried Ground</t>
  </si>
  <si>
    <t>http://purl.obolibrary.org/obo/NCBITaxon_293060</t>
  </si>
  <si>
    <t>wfo-0000270441</t>
  </si>
  <si>
    <t>AOM_003668</t>
  </si>
  <si>
    <t>Phyllanthus amarus Leaves</t>
  </si>
  <si>
    <t>AOM_003068</t>
  </si>
  <si>
    <t>AOM_006387</t>
  </si>
  <si>
    <t>Phyllostachys aurea</t>
  </si>
  <si>
    <t>AOM_000733</t>
  </si>
  <si>
    <t>Siam Weed Leaves Ground</t>
  </si>
  <si>
    <t>Siam Weed Leaves Meal;Siam Weed Leaves Milled</t>
  </si>
  <si>
    <t>Eupatorium odoratum</t>
  </si>
  <si>
    <t>http://purl.obolibrary.org/obo/NCBITaxon_103745</t>
  </si>
  <si>
    <t>wfo-0000135453</t>
  </si>
  <si>
    <t>AOM_003067</t>
  </si>
  <si>
    <t>Sida acuta</t>
  </si>
  <si>
    <t xml:space="preserve">http://purl.obolibrary.org/obo/NCBITaxon_108357 </t>
  </si>
  <si>
    <t>wfo-0000496936</t>
  </si>
  <si>
    <t>AOM_003065</t>
  </si>
  <si>
    <t>Sida cordifolia</t>
  </si>
  <si>
    <t xml:space="preserve">http://purl.obolibrary.org/obo/NCBITaxon_108362 </t>
  </si>
  <si>
    <t>wfo-0000501705</t>
  </si>
  <si>
    <t>FEED0751</t>
  </si>
  <si>
    <t>AOM_001550</t>
  </si>
  <si>
    <t>Talinium triangulare</t>
  </si>
  <si>
    <t>Talinium triangulare Leaves</t>
  </si>
  <si>
    <t>AOM_001549</t>
  </si>
  <si>
    <t>AOM_003905</t>
  </si>
  <si>
    <t>Trachyspermum ammi</t>
  </si>
  <si>
    <t>Trachyspermum ammi Seed</t>
  </si>
  <si>
    <t>Ajwan Seed</t>
  </si>
  <si>
    <t xml:space="preserve">Trachyspermum ammi </t>
  </si>
  <si>
    <t>http://purl.obolibrary.org/obo/NCBITaxon_52570</t>
  </si>
  <si>
    <t>wfo-0000411397</t>
  </si>
  <si>
    <t>AOM_001551</t>
  </si>
  <si>
    <t>Tribulus terrestris</t>
  </si>
  <si>
    <t xml:space="preserve">http://purl.obolibrary.org/obo/NCBITaxon_210369 </t>
  </si>
  <si>
    <t>wfo-0000457857</t>
  </si>
  <si>
    <t>AOM_003977</t>
  </si>
  <si>
    <t>Tridax procumbens</t>
  </si>
  <si>
    <t>coatbuttons; tridax daisy;  widespread weed; pest plant</t>
  </si>
  <si>
    <t xml:space="preserve">http://purl.obolibrary.org/obo/NCBITaxon_318066 </t>
  </si>
  <si>
    <t>wfo-0000086034</t>
  </si>
  <si>
    <t>https://www.feedipedia.org/node/659</t>
  </si>
  <si>
    <t>FEED0726</t>
  </si>
  <si>
    <t>AOM_003100</t>
  </si>
  <si>
    <t>AOM_000811</t>
  </si>
  <si>
    <t>Herb or Extract</t>
  </si>
  <si>
    <t>AOM_000531</t>
  </si>
  <si>
    <t>Ingredient name</t>
  </si>
  <si>
    <t>Raw material name</t>
  </si>
  <si>
    <t>any characteristics related to food raw material name- e.g. wheat flour, soybean meal</t>
  </si>
  <si>
    <t>http:/opendata.inra.fr/EOL/EOL_0000351</t>
  </si>
  <si>
    <t>AOM_000532</t>
  </si>
  <si>
    <t>Ingredient part</t>
  </si>
  <si>
    <t>Raw material part</t>
  </si>
  <si>
    <t>any measurable or observable characteristics related to the part of the food raw material entering in the composition of animal diet- e.g. bran, starch, beet…</t>
  </si>
  <si>
    <t>http:/opendata.inra.fr/EOL/EOL_0000354</t>
  </si>
  <si>
    <t>AOM_000534</t>
  </si>
  <si>
    <t>Ingredient proportion</t>
  </si>
  <si>
    <t>Raw material proportion</t>
  </si>
  <si>
    <t>any measurable or declared characteristics related to the proportion of food raw material in animal diet- e.g. 0.6 corn grain</t>
  </si>
  <si>
    <t>http:/opendata.inra.fr/EOL/EOL_0000350</t>
  </si>
  <si>
    <t>AOM_000535</t>
  </si>
  <si>
    <t>Ingredient source</t>
  </si>
  <si>
    <t>Raw material source</t>
  </si>
  <si>
    <t>AOM_000533</t>
  </si>
  <si>
    <t>Ingredient species</t>
  </si>
  <si>
    <t>Raw material species</t>
  </si>
  <si>
    <t>any characteristics related to the botanical species of food raw material e.g. maize (Zea mays), peruvian anchoveta (Engraulis ringens), etc</t>
  </si>
  <si>
    <t>http:/opendata.inra.fr/EOL/EOL_0000353</t>
  </si>
  <si>
    <t>AOM_000808</t>
  </si>
  <si>
    <t>Organic Acid</t>
  </si>
  <si>
    <t>Fumaric Acid</t>
  </si>
  <si>
    <t>AOM_006389</t>
  </si>
  <si>
    <t>AOM_000781</t>
  </si>
  <si>
    <t>Other Ingredients</t>
  </si>
  <si>
    <t>AOM_000782</t>
  </si>
  <si>
    <t>Antitoxins</t>
  </si>
  <si>
    <t>AOM_000753</t>
  </si>
  <si>
    <t>Bicarbonate of Soda</t>
  </si>
  <si>
    <t>Baking Soda;Bicarbonate of Soda;Koek Soda</t>
  </si>
  <si>
    <t>AOM_000745</t>
  </si>
  <si>
    <t>AOM_001423</t>
  </si>
  <si>
    <t xml:space="preserve">Bentonite </t>
  </si>
  <si>
    <t>AOM_000743</t>
  </si>
  <si>
    <t>Carboxymethyl Cellulose</t>
  </si>
  <si>
    <t>sodium carboxymethyl cellulose</t>
  </si>
  <si>
    <t>AOM_001994</t>
  </si>
  <si>
    <t>Carboxymethyl Cellulose Dried Ground Heated</t>
  </si>
  <si>
    <t>Carboxymethyl Cellulose Dried Heated Meal</t>
  </si>
  <si>
    <t>AOM_002091</t>
  </si>
  <si>
    <t>Cassava Binder</t>
  </si>
  <si>
    <t>AOM_001373</t>
  </si>
  <si>
    <t>Cellulose</t>
  </si>
  <si>
    <t>https://www.feedipedia.org/node/12423</t>
  </si>
  <si>
    <t>AOM_002071</t>
  </si>
  <si>
    <t>Cellulose Dried Ground Heated</t>
  </si>
  <si>
    <t>Cellulose Dried Heated Meal</t>
  </si>
  <si>
    <t>AOM_002070</t>
  </si>
  <si>
    <t>Cellulose Ground</t>
  </si>
  <si>
    <t>Cellulose Meal;Cellulose Milled</t>
  </si>
  <si>
    <t>AOM_000744</t>
  </si>
  <si>
    <t>Cement</t>
  </si>
  <si>
    <t>Articles of concrete, cement and plaster</t>
  </si>
  <si>
    <t>AOM_001826</t>
  </si>
  <si>
    <t>ChemBind</t>
  </si>
  <si>
    <t>AOM_001374</t>
  </si>
  <si>
    <t>Gelatin</t>
  </si>
  <si>
    <t>Glues and gelatine</t>
  </si>
  <si>
    <t>AOM_001486</t>
  </si>
  <si>
    <t>Lignobond</t>
  </si>
  <si>
    <t>AOM_001503</t>
  </si>
  <si>
    <t>Polyethylene</t>
  </si>
  <si>
    <t>AOM_001504</t>
  </si>
  <si>
    <t xml:space="preserve">Polyethylene glycol </t>
  </si>
  <si>
    <t>AOM_001490</t>
  </si>
  <si>
    <t>Trimethyl Cellulose</t>
  </si>
  <si>
    <t>AOM_000747</t>
  </si>
  <si>
    <t>Digestibility Marker</t>
  </si>
  <si>
    <t>AOM_000746</t>
  </si>
  <si>
    <t>Chromium Oxide</t>
  </si>
  <si>
    <t>Chromic Oxide</t>
  </si>
  <si>
    <t>Chromium oxides</t>
  </si>
  <si>
    <t>AOM_002072</t>
  </si>
  <si>
    <t>Chromium Oxide Ground</t>
  </si>
  <si>
    <t>Chromium Oxide Meal;Chromium Oxide Milled</t>
  </si>
  <si>
    <t>AOM_006101</t>
  </si>
  <si>
    <t>Food Byproducts</t>
  </si>
  <si>
    <t>Food Waste</t>
  </si>
  <si>
    <t>Food Waste Dried</t>
  </si>
  <si>
    <t>391</t>
  </si>
  <si>
    <t>Wastes from food and tobacco industry</t>
  </si>
  <si>
    <t>AOM_003172</t>
  </si>
  <si>
    <t>https://www.feedipedia.org/node/614</t>
  </si>
  <si>
    <t>AOM_002191</t>
  </si>
  <si>
    <t>Fossil Shell</t>
  </si>
  <si>
    <t>Fossil Shell Ground</t>
  </si>
  <si>
    <t>Fossil Shell Flour</t>
  </si>
  <si>
    <t>AOM_001865</t>
  </si>
  <si>
    <t>Free Gossypol</t>
  </si>
  <si>
    <t>AOM_001866</t>
  </si>
  <si>
    <t>Glycerol</t>
  </si>
  <si>
    <t>Glycerin</t>
  </si>
  <si>
    <t>AOM_000780</t>
  </si>
  <si>
    <t>Lecithin</t>
  </si>
  <si>
    <t>Lysine and its esters and salts thereof; glutamic acid and its salts; quaternary ammonium salts
and hydroxides; lecithins and other phosphoaminolipids; acyclic amides and their derivatives
and salts thereof; cyclic amides (except ureines) and their derivatives and salt</t>
  </si>
  <si>
    <t>AOM_003084</t>
  </si>
  <si>
    <t>Mineral</t>
  </si>
  <si>
    <t>Salt</t>
  </si>
  <si>
    <t xml:space="preserve">Phosphate Salt Lick </t>
  </si>
  <si>
    <t>AOM_003201</t>
  </si>
  <si>
    <t>Urea Block Salt Lick</t>
  </si>
  <si>
    <t>AOM_000772</t>
  </si>
  <si>
    <t>Salt Ground;Salt Dried Ground;Salt Block;Salt Course;Salt Lick</t>
  </si>
  <si>
    <t>Salt and pure sodium chloride; sea water</t>
  </si>
  <si>
    <t>AOM_000783</t>
  </si>
  <si>
    <t>Molasses &amp; Urea Block</t>
  </si>
  <si>
    <t>Urea Molasses Multi-nutrient Block</t>
  </si>
  <si>
    <t>https://www.feedipedia.org/node/564</t>
  </si>
  <si>
    <t>AOM_001825</t>
  </si>
  <si>
    <t>Management/Livestock Management/Feed Characteristic/Feed Composition/Feed Ingredient/Other Ingredients/Olaquindox</t>
  </si>
  <si>
    <t>AOM_006349</t>
  </si>
  <si>
    <t>Pleurotus ostreatus</t>
  </si>
  <si>
    <t>AOM_001838</t>
  </si>
  <si>
    <t>Processed Food Byproducts</t>
  </si>
  <si>
    <t>Biscuit Waste</t>
  </si>
  <si>
    <t>AOM_001830</t>
  </si>
  <si>
    <t>Biscuit Waste Dried Ground</t>
  </si>
  <si>
    <t>Biscuit Waste Dried Milled;Biscuit Waste Dried Meal</t>
  </si>
  <si>
    <t>AOM_001829</t>
  </si>
  <si>
    <t>Biscuit Waste Ground</t>
  </si>
  <si>
    <t>Biscuit Waste Meal;Biscuit Waste Milled</t>
  </si>
  <si>
    <t>AOM_006364</t>
  </si>
  <si>
    <t>Bread Waste</t>
  </si>
  <si>
    <t>Bread Waste Dried</t>
  </si>
  <si>
    <t>Management/Livestock Management/Feed Characteristic/Feed Composition/Feed Ingredient/Other Ingredients/Processed Food Byproducts/Bread Waste</t>
  </si>
  <si>
    <t>AOM_003829</t>
  </si>
  <si>
    <t>AOM_001827</t>
  </si>
  <si>
    <t>Popcorn Waste</t>
  </si>
  <si>
    <t>AOM_001831</t>
  </si>
  <si>
    <t>Vitalite</t>
  </si>
  <si>
    <t>AOM_001867</t>
  </si>
  <si>
    <t>153</t>
  </si>
  <si>
    <t>Sands, pebbles, gravel, broken or crushed stone,natural bitumen and asphal</t>
  </si>
  <si>
    <t>AOM_001832</t>
  </si>
  <si>
    <t>Starch</t>
  </si>
  <si>
    <t>AOM_001868</t>
  </si>
  <si>
    <t>AOM_001997</t>
  </si>
  <si>
    <t>Toxynil Ground</t>
  </si>
  <si>
    <t>Toxynil Meal;Toxynil Milled</t>
  </si>
  <si>
    <t>AOM_001507</t>
  </si>
  <si>
    <t>AOM_001917</t>
  </si>
  <si>
    <t>Unspecified Filler</t>
  </si>
  <si>
    <t>Management/Livestock Management/Feed Characteristic/Feed Composition/Feed Ingredient/Other Ingredients/Unspecified</t>
  </si>
  <si>
    <t>AOM_006241</t>
  </si>
  <si>
    <t>Unspecified Yeast</t>
  </si>
  <si>
    <t>AOM_006240</t>
  </si>
  <si>
    <t>Untreated Organic Waste</t>
  </si>
  <si>
    <t>Untreated Organic Waste Dried Fermented Ground</t>
  </si>
  <si>
    <t>AOM_006239</t>
  </si>
  <si>
    <t>Untreated Organic Waste Ground</t>
  </si>
  <si>
    <t>AOM_001921</t>
  </si>
  <si>
    <t>Vitalyte</t>
  </si>
  <si>
    <t>AOM_001869</t>
  </si>
  <si>
    <t>Waste Activated Sludge</t>
  </si>
  <si>
    <t>AOM_001922</t>
  </si>
  <si>
    <t>Management/Livestock Management/Feed Characteristic/Feed Composition/Feed Ingredient/Other Ingredients/Wood Ash</t>
  </si>
  <si>
    <t>AOM_006179</t>
  </si>
  <si>
    <t>Wood Ash Ground</t>
  </si>
  <si>
    <t>AOM_003203</t>
  </si>
  <si>
    <t>AOM_001824</t>
  </si>
  <si>
    <t>Wood Charcoal</t>
  </si>
  <si>
    <t>AOM_000807</t>
  </si>
  <si>
    <t>Prebiotic</t>
  </si>
  <si>
    <t>AOM_001508</t>
  </si>
  <si>
    <t>Lactobacillus plantarum</t>
  </si>
  <si>
    <t>Lactobacillus plantarium</t>
  </si>
  <si>
    <t>AOM_001500</t>
  </si>
  <si>
    <t>Preformulated Feed</t>
  </si>
  <si>
    <t>ACTIPAL HP 1</t>
  </si>
  <si>
    <t>AOM_001501</t>
  </si>
  <si>
    <t>AquaNutro Abalone Grower</t>
  </si>
  <si>
    <t>AOM_000798</t>
  </si>
  <si>
    <t>Beef Survival Meal</t>
  </si>
  <si>
    <t>AOM_002110</t>
  </si>
  <si>
    <t>Chick Mash</t>
  </si>
  <si>
    <t>AOM_000799</t>
  </si>
  <si>
    <t>Commercial Feed</t>
  </si>
  <si>
    <t>Industrial Commercial Feed</t>
  </si>
  <si>
    <t>AOM_000800</t>
  </si>
  <si>
    <t>Concentrate</t>
  </si>
  <si>
    <t>AOM_001493</t>
  </si>
  <si>
    <t>Growers Concentrate</t>
  </si>
  <si>
    <t>AOM_000805</t>
  </si>
  <si>
    <t>Imported Concentrate</t>
  </si>
  <si>
    <t>AOM_000803</t>
  </si>
  <si>
    <t>Layer Concentrate</t>
  </si>
  <si>
    <t>AOM_001492</t>
  </si>
  <si>
    <t>Protein-Mineral Concentrate</t>
  </si>
  <si>
    <t>AOM_000801</t>
  </si>
  <si>
    <t>Dairy Meal</t>
  </si>
  <si>
    <t>AOM_001579</t>
  </si>
  <si>
    <t>Elancoban</t>
  </si>
  <si>
    <t>AOM_001494</t>
  </si>
  <si>
    <t>Finisher Diet</t>
  </si>
  <si>
    <t>AOM_002097</t>
  </si>
  <si>
    <t>Fish Mix</t>
  </si>
  <si>
    <t>AOM_001495</t>
  </si>
  <si>
    <t>Growers Diet</t>
  </si>
  <si>
    <t>AOM_003495</t>
  </si>
  <si>
    <t>Growers Premix</t>
  </si>
  <si>
    <t>AOM_003995</t>
  </si>
  <si>
    <t>Lamb and Ewe Pellet</t>
  </si>
  <si>
    <t>AOM_002109</t>
  </si>
  <si>
    <t>Layer's Meal</t>
  </si>
  <si>
    <t>AOM_001497</t>
  </si>
  <si>
    <t>Megalac</t>
  </si>
  <si>
    <t>AOM_002098</t>
  </si>
  <si>
    <t>Poultry Feed</t>
  </si>
  <si>
    <t>AOM_001870</t>
  </si>
  <si>
    <t>Prime Gluten 60</t>
  </si>
  <si>
    <t>AOM_006154</t>
  </si>
  <si>
    <t>Prime Gluten 60 Ground</t>
  </si>
  <si>
    <t>AOM_003870</t>
  </si>
  <si>
    <t>Rabbit Pellet</t>
  </si>
  <si>
    <t>02191</t>
  </si>
  <si>
    <t>Rabbits and hares</t>
  </si>
  <si>
    <t>FEED0363</t>
  </si>
  <si>
    <t>AOM_003991</t>
  </si>
  <si>
    <t>Ruminant Premix</t>
  </si>
  <si>
    <t>AOM_001498</t>
  </si>
  <si>
    <t>Sheep Meal</t>
  </si>
  <si>
    <t>Meat of sheep, fresh or chilled</t>
  </si>
  <si>
    <t>AOM_001496</t>
  </si>
  <si>
    <t>Starter Diet</t>
  </si>
  <si>
    <t>AOM_001502</t>
  </si>
  <si>
    <t>Swine Mix</t>
  </si>
  <si>
    <t>AOM_000804</t>
  </si>
  <si>
    <t>Total Mixed Ration</t>
  </si>
  <si>
    <t>AOM_001491</t>
  </si>
  <si>
    <t>AOM_006340</t>
  </si>
  <si>
    <t>Probiotic</t>
  </si>
  <si>
    <t>Propionibacterium freudenreinchi</t>
  </si>
  <si>
    <t>AOM_001420</t>
  </si>
  <si>
    <t>Saccharomyces cerevisiae</t>
  </si>
  <si>
    <t>Brewers Yeast;Spent Yeast; Baker's yeast</t>
  </si>
  <si>
    <t xml:space="preserve">http://purl.obolibrary.org/obo/NCBITaxon_4932 </t>
  </si>
  <si>
    <t>AOM_001419</t>
  </si>
  <si>
    <t>Saccharomyces cerevisiae Dried</t>
  </si>
  <si>
    <t>Brewers Yeast Dried</t>
  </si>
  <si>
    <t>AOM_001421</t>
  </si>
  <si>
    <t>Saccharomyces cerevisiae Slurry</t>
  </si>
  <si>
    <t>Brewers Yeast Slurry</t>
  </si>
  <si>
    <t>AOM_001422</t>
  </si>
  <si>
    <t>Spent Yeast</t>
  </si>
  <si>
    <t>Management/Livestock Management/Feed Characteristic/Feed Composition/Feed Ingredient/Probiotic/Propionibacterium freudenreinchi</t>
  </si>
  <si>
    <t>AOM_003076</t>
  </si>
  <si>
    <t>AOM_000736</t>
  </si>
  <si>
    <t>AOM_000737</t>
  </si>
  <si>
    <t>AOM_003878</t>
  </si>
  <si>
    <t>L-Tryptophan</t>
  </si>
  <si>
    <t>AOM_000739</t>
  </si>
  <si>
    <t>Lysine</t>
  </si>
  <si>
    <t>L-Lysine;L-Lysine Synthetic</t>
  </si>
  <si>
    <t>(S)-2,6-diaminohexanoic acid</t>
  </si>
  <si>
    <t>AOM_000740</t>
  </si>
  <si>
    <t>Lysine - HCl</t>
  </si>
  <si>
    <t>Lysine Hydrochloride;L-Lysine Hydrochloride;Biolysine</t>
  </si>
  <si>
    <t>(S)-2,6-diaminohexanoic acid hydrochloride</t>
  </si>
  <si>
    <t>AOM_001377</t>
  </si>
  <si>
    <t>Methionine</t>
  </si>
  <si>
    <t>DL-Methionine;L-Methionine</t>
  </si>
  <si>
    <t>2-amino-4-(methylthio)butanoic acid</t>
  </si>
  <si>
    <t>AOM_000738</t>
  </si>
  <si>
    <t>Threonine</t>
  </si>
  <si>
    <t>L-Threonine</t>
  </si>
  <si>
    <t>(2S,3R)-2-Amino-3-hydroxybutanoic acid</t>
  </si>
  <si>
    <t>AOM_001433</t>
  </si>
  <si>
    <t>Tryptophan</t>
  </si>
  <si>
    <t>2-amino-3-(1H-indol-3-yl)propanoic acid</t>
  </si>
  <si>
    <t>Management/Livestock Management/Feed Characteristic/Feed Composition/Feed Ingredient/Supplement/Anti-coccidia</t>
  </si>
  <si>
    <t>AOM_006339</t>
  </si>
  <si>
    <t>Anti fungi</t>
  </si>
  <si>
    <t>AOM_004433</t>
  </si>
  <si>
    <t xml:space="preserve">Anti-coccidia </t>
  </si>
  <si>
    <t>AOM_001091</t>
  </si>
  <si>
    <t>Anti-mycotoxin</t>
  </si>
  <si>
    <t>Anti-aflatoxin</t>
  </si>
  <si>
    <t>AOM_003889</t>
  </si>
  <si>
    <t>Bole Soil</t>
  </si>
  <si>
    <t>AOM_001578</t>
  </si>
  <si>
    <t>Dextrin</t>
  </si>
  <si>
    <t>FEED0538</t>
  </si>
  <si>
    <t>AOM_001577</t>
  </si>
  <si>
    <t>AOM_003577</t>
  </si>
  <si>
    <t>Commercial Protein Supplement</t>
  </si>
  <si>
    <t>AOM_000751</t>
  </si>
  <si>
    <t>Enzyme</t>
  </si>
  <si>
    <t>Enzyme supplements that are activated in the digestive system of an animal after ingestion. Enzymes that are involved in the pre-treatment of raw feed materials (which aims to enhance nutrient availability and digestibility before consumption by animals) should not be classified as supplements as they are a form of biological feed processing.</t>
  </si>
  <si>
    <t>AOM_000748</t>
  </si>
  <si>
    <t>Asperozym (Fibrolytic Enzymes)</t>
  </si>
  <si>
    <t>Asperozym Fibrolytic</t>
  </si>
  <si>
    <t>AOM_000749</t>
  </si>
  <si>
    <t>Axtra Phy Broiler</t>
  </si>
  <si>
    <t>AOM_003747</t>
  </si>
  <si>
    <t>Axtra XAP</t>
  </si>
  <si>
    <t>AOM_003749</t>
  </si>
  <si>
    <t>Natuzyme</t>
  </si>
  <si>
    <t>AOM_000750</t>
  </si>
  <si>
    <t>Phytase</t>
  </si>
  <si>
    <t>Myo-inositol hexakisphosphate phosphohydrolase</t>
  </si>
  <si>
    <t>AOM_006114</t>
  </si>
  <si>
    <t>Phytase Ground</t>
  </si>
  <si>
    <t>AOM_003994</t>
  </si>
  <si>
    <t>Poly-enzyme</t>
  </si>
  <si>
    <t>AOM_001903</t>
  </si>
  <si>
    <t>Asteraceae</t>
  </si>
  <si>
    <t>http://purl.obolibrary.org/obo/NCBITaxon_4210</t>
  </si>
  <si>
    <t>wfo-7000000146</t>
  </si>
  <si>
    <t>Management/Livestock Management/Feed Characteristic/Feed Composition/Feed Ingredient/Supplement/Herb or Extract/Chamomile/Chamomile Flower</t>
  </si>
  <si>
    <t>AOM_006323</t>
  </si>
  <si>
    <t>Chamomile Flower</t>
  </si>
  <si>
    <t>Chamomile Flower By Product</t>
  </si>
  <si>
    <t>Chamaemelum nobile</t>
  </si>
  <si>
    <t>http://purl.obolibrary.org/obo/NCBITaxon_99037</t>
  </si>
  <si>
    <t>wfo-0000005006</t>
  </si>
  <si>
    <t>AOM_000752</t>
  </si>
  <si>
    <t>AOM_003997</t>
  </si>
  <si>
    <t>Clove Basil Leaves Extract</t>
  </si>
  <si>
    <t>Thai Basil Leaves Extract;Ocimum viridiflorum Leaves Extract;Ocimum suave Leaves Extract;Ocimum viride Leaves Extract</t>
  </si>
  <si>
    <t>Ocimum gratissimum</t>
  </si>
  <si>
    <t>AOM_002001</t>
  </si>
  <si>
    <t>Clove Basil Leaves Extract Dried Ethanol Treated Ground</t>
  </si>
  <si>
    <t>Clove Basil Leaves Extract Dried Ethanol Treated Meal</t>
  </si>
  <si>
    <t xml:space="preserve">http://purl.obolibrary.org/obo/NCBITaxon_204144 </t>
  </si>
  <si>
    <t>wfo-0000253343</t>
  </si>
  <si>
    <t xml:space="preserve">Management/Livestock Management/Feed Characteristic/Feed Composition/Feed Ingredient/Supplement/Herb or Extract/Sweet Basil </t>
  </si>
  <si>
    <t>AOM_006338</t>
  </si>
  <si>
    <t xml:space="preserve">Sweet Basil </t>
  </si>
  <si>
    <t>Sweet Basil By Product</t>
  </si>
  <si>
    <t>great basil by product</t>
  </si>
  <si>
    <t>Ocimum basilicum</t>
  </si>
  <si>
    <t xml:space="preserve">http://purl.obolibrary.org/obo/NCBITaxon_39350 </t>
  </si>
  <si>
    <t>wfo-0000253230</t>
  </si>
  <si>
    <t>AOM_003996</t>
  </si>
  <si>
    <t>great basil</t>
  </si>
  <si>
    <t>AOM_001871</t>
  </si>
  <si>
    <t>Urtica dioica</t>
  </si>
  <si>
    <t>Stinging Nettle</t>
  </si>
  <si>
    <t>http://purl.obolibrary.org/obo/NCBITaxon_3501</t>
  </si>
  <si>
    <t>wfo-0000416616</t>
  </si>
  <si>
    <t>AOM_002002</t>
  </si>
  <si>
    <t>Urtica dioica Dried Ground</t>
  </si>
  <si>
    <t>Stinging Nettle Dried Milled;Urtica dioica Dried Meal</t>
  </si>
  <si>
    <t>AOM_002200</t>
  </si>
  <si>
    <t>Microalgae</t>
  </si>
  <si>
    <t>Chlorella vulgaris</t>
  </si>
  <si>
    <t xml:space="preserve">http://purl.obolibrary.org/obo/NCBITaxon_3077 </t>
  </si>
  <si>
    <t>AOM_000779</t>
  </si>
  <si>
    <t>Management/Livestock Management/Feed Characteristic/Feed Composition/Feed Ingredient/Supplement/Mineral</t>
  </si>
  <si>
    <t>AOM_006331</t>
  </si>
  <si>
    <t>Agrivate</t>
  </si>
  <si>
    <t>AOM_001872</t>
  </si>
  <si>
    <t>Alkali</t>
  </si>
  <si>
    <t>AOM_001367</t>
  </si>
  <si>
    <t>Ammonium Chloride</t>
  </si>
  <si>
    <t>AOM_001368</t>
  </si>
  <si>
    <t>AOM_000754</t>
  </si>
  <si>
    <t>Natural calcium phosphates, natural aluminium calcium phosphates and phosphatic chalk</t>
  </si>
  <si>
    <t>AOM_001369</t>
  </si>
  <si>
    <t>Calcium Bicarbonate</t>
  </si>
  <si>
    <t>AOM_001370</t>
  </si>
  <si>
    <t>AOM_006124</t>
  </si>
  <si>
    <t>Calcium Carbonate Ground</t>
  </si>
  <si>
    <t>AOM_001371</t>
  </si>
  <si>
    <t>Calcium Oxide</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</si>
  <si>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</si>
  <si>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AOM_001372</t>
  </si>
  <si>
    <t>AOM_000755</t>
  </si>
  <si>
    <t>AOM_001066</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</si>
  <si>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</si>
  <si>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AOM_000756</t>
  </si>
  <si>
    <t>Copper, nickel, aluminium, alumina, lead, zinc and tin, unwrought</t>
  </si>
  <si>
    <t>AOM_001067</t>
  </si>
  <si>
    <t>Copper Sulfate Anhydrous</t>
  </si>
  <si>
    <t>Copper Sulphate;Cupric Sulfate;Cupric Sulphate Anhydrous</t>
  </si>
  <si>
    <t>AOM_000757</t>
  </si>
  <si>
    <t>Dicalcium Phosphate</t>
  </si>
  <si>
    <t>AOM_001746</t>
  </si>
  <si>
    <t>Dicalcium Phosphate Dried Ground</t>
  </si>
  <si>
    <t>Dicalcium Phosphate Dried Meal;Dicalcium Phosphate Dried Milled</t>
  </si>
  <si>
    <t>AOM_002074</t>
  </si>
  <si>
    <t>Dicalcium Phosphate Ground</t>
  </si>
  <si>
    <t>Dicalcium Phosphate Milled;Dicalcium Phosphate Meal</t>
  </si>
  <si>
    <t>AOM_000758</t>
  </si>
  <si>
    <t>Iodated Salt</t>
  </si>
  <si>
    <t>Iodized Salt</t>
  </si>
  <si>
    <t>AOM_000759</t>
  </si>
  <si>
    <t>AOM_001506</t>
  </si>
  <si>
    <t>Kanwa-Potassium Salt</t>
  </si>
  <si>
    <t>Sodium Sesquicarbonate</t>
  </si>
  <si>
    <t>AOM_003760</t>
  </si>
  <si>
    <t>Lime</t>
  </si>
  <si>
    <t>Lime Slaked</t>
  </si>
  <si>
    <t>15200</t>
  </si>
  <si>
    <t>Gypsum; anhydrite; limestone flux; limestone and
other calcareous stone, of a kind used for the
manufacture of lime or cement</t>
  </si>
  <si>
    <t>FEED0541</t>
  </si>
  <si>
    <t>AOM_000760</t>
  </si>
  <si>
    <t>Feed Lime;Quicklime;Limestone;Unslacked Lime</t>
  </si>
  <si>
    <t xml:space="preserve">FEED0541           </t>
  </si>
  <si>
    <t>AOM_001378</t>
  </si>
  <si>
    <t>AOM_006125</t>
  </si>
  <si>
    <t>Magnesium Sulfate</t>
  </si>
  <si>
    <t>AOM_000763</t>
  </si>
  <si>
    <t>AOM_000764</t>
  </si>
  <si>
    <t>Mineral Block</t>
  </si>
  <si>
    <t>AOM_000765</t>
  </si>
  <si>
    <t>Maclik</t>
  </si>
  <si>
    <t>FEED0542</t>
  </si>
  <si>
    <t>AOM_000766</t>
  </si>
  <si>
    <t>Mineral Lick</t>
  </si>
  <si>
    <t>AOM_001773</t>
  </si>
  <si>
    <t>Mineral Mix</t>
  </si>
  <si>
    <t>Trace-elements Mix</t>
  </si>
  <si>
    <t>AOM_001415</t>
  </si>
  <si>
    <t>AOM_000768</t>
  </si>
  <si>
    <t>AOM_000770</t>
  </si>
  <si>
    <t>AOM_001427</t>
  </si>
  <si>
    <t>AOM_001509</t>
  </si>
  <si>
    <t>AOM_000774</t>
  </si>
  <si>
    <t>AOM_001487</t>
  </si>
  <si>
    <t>AOM_000776</t>
  </si>
  <si>
    <t>AOM_000777</t>
  </si>
  <si>
    <t>Tricalcium Phosphate</t>
  </si>
  <si>
    <t>AOM_000778</t>
  </si>
  <si>
    <t>AOM_001417</t>
  </si>
  <si>
    <t>Zinc Manganese</t>
  </si>
  <si>
    <t>AOM_001418</t>
  </si>
  <si>
    <t>AOM_000795</t>
  </si>
  <si>
    <t>Mixture</t>
  </si>
  <si>
    <t>AOM_001428</t>
  </si>
  <si>
    <t>Minerals and Salt</t>
  </si>
  <si>
    <t>Minerals and Salt Lick;Minerals and Salt Block;Minerals and Salt Mix</t>
  </si>
  <si>
    <t>AOM_001431</t>
  </si>
  <si>
    <t>Minerals and Urea Mix</t>
  </si>
  <si>
    <t>Minerals and Urea Lick</t>
  </si>
  <si>
    <t>AOM_000794</t>
  </si>
  <si>
    <t>Minerals and Vitamins Mix</t>
  </si>
  <si>
    <t>Minerals and Vitamins Premix</t>
  </si>
  <si>
    <t>Management/Livestock Management/Feed Characteristic/Feed Composition/Feed Ingredient/Supplement/Mixture/Minerals and Vitamins Mix</t>
  </si>
  <si>
    <t>AOM_006334</t>
  </si>
  <si>
    <t>Protected Fat</t>
  </si>
  <si>
    <t>AOM_001572</t>
  </si>
  <si>
    <t>Protein</t>
  </si>
  <si>
    <t>Casein</t>
  </si>
  <si>
    <t>AOM_001571</t>
  </si>
  <si>
    <t>AOM_001068</t>
  </si>
  <si>
    <t>Pseudovitamin</t>
  </si>
  <si>
    <t>AOM_001069</t>
  </si>
  <si>
    <t>Inositol</t>
  </si>
  <si>
    <t>Cyclohexanehexol;Inositolmyo-Inositol;Myoinositol</t>
  </si>
  <si>
    <t>A natural sugar found in cell membrane phospholipids, plasma lipoproteins, and (as the phosphate form) in the nucleus with potential chemopreventive properties. As one of a number of intracellular phosphate compounds, inositol is involved in cell signaling and may stimulate tumor cell differentiation. (NCI04).Cyclohexane-1,2,3,4,5,6-hexol</t>
  </si>
  <si>
    <t>http://purl.obolibrary.org/obo/NCIT_C28163</t>
  </si>
  <si>
    <t>AOM_001749</t>
  </si>
  <si>
    <t>Carbamide;Urea Block;urea Dried Ground</t>
  </si>
  <si>
    <t>AOM_000793</t>
  </si>
  <si>
    <t>Provitamins, vitamins and hormones; glycosides and vegetable alkaloids and their salts, ethers,
esters and other derivatives; antibiotics</t>
  </si>
  <si>
    <t>AOM_000787</t>
  </si>
  <si>
    <t>Choline Cloride</t>
  </si>
  <si>
    <t>2-hydroxy-N,N,N-trimethylethanaminium</t>
  </si>
  <si>
    <t>AOM_001375</t>
  </si>
  <si>
    <t>Choline Cloride Ground</t>
  </si>
  <si>
    <t>Choline Cloride Powder</t>
  </si>
  <si>
    <t>AOM_001376</t>
  </si>
  <si>
    <t>Dexapanthenol</t>
  </si>
  <si>
    <t>AOM_001505</t>
  </si>
  <si>
    <t>Polyvitamins</t>
  </si>
  <si>
    <t>AOM_001839</t>
  </si>
  <si>
    <t>Vitamin AD3E</t>
  </si>
  <si>
    <t>AOM_000788</t>
  </si>
  <si>
    <t>Cobalamin</t>
  </si>
  <si>
    <t>AOM_000789</t>
  </si>
  <si>
    <t>AOM_001834</t>
  </si>
  <si>
    <t>Vitamin D3</t>
  </si>
  <si>
    <t>AOM_000790</t>
  </si>
  <si>
    <t>Tocopherol</t>
  </si>
  <si>
    <t>AOM_000791</t>
  </si>
  <si>
    <t>Vitamin Mix</t>
  </si>
  <si>
    <t>AOM_001062</t>
  </si>
  <si>
    <t>Feed Digestibility</t>
  </si>
  <si>
    <t>Feed digestibility is a quantitative measure of the proportion of nutrients in a livestock feed that can be effectively broken down and absorbed by an animal's digestive system. It reflects the efficiency of nutrient utilization from the consumed feed, accounting for factors such as feed composition  and processing. (HV GPT4)</t>
  </si>
  <si>
    <t>AOM_000300</t>
  </si>
  <si>
    <t>Digestibility Measurement Method</t>
  </si>
  <si>
    <t>A digestibility measurement method is a systematic, scientifically-based approach used to assess the proportion of nutrients in a livestock feed that can be effectively broken down and absorbed by an animal's digestive system. These methods typically involve the collection and analysis of feed and fecal samples, and may include in vivo techniques, such as direct or indirect digestibility assays, or in vitro techniques, such as enzyme or microbial-based assays. The objective is to evaluate the efficiency of nutrient utilization from the feed, informing decisions on optimizing animal nutrition strategies. (HV GPT4)</t>
  </si>
  <si>
    <t>AOM_004006</t>
  </si>
  <si>
    <t>AOAC (1970)</t>
  </si>
  <si>
    <t>AOM_000287</t>
  </si>
  <si>
    <t>AOAC (1990)</t>
  </si>
  <si>
    <t xml:space="preserve">The methodological description only indicates that digestibility is assessed according to the standardized protocols established by the Association of Official Analytical Chemists (AOAC) in 1990. While the AOAC methods encompass a wide range of analytical techniques for determining the composition and quality of feedstuffs, they do not represent a single specific method for measuring animal diet digestibility. Instead, the digestibility of different nutrients in animal feeds can be determined using various in vivo, in vitro, and in situ techniques (HV GPT4). When reporting how dietary digestibility is measured it better to report the specific method used rather than just AOAC protocols were applied. </t>
  </si>
  <si>
    <t>AOM_004007</t>
  </si>
  <si>
    <t>AOAC (2000)</t>
  </si>
  <si>
    <t>AOM_004008</t>
  </si>
  <si>
    <t>AOAC (2005)</t>
  </si>
  <si>
    <t>AOM_004009</t>
  </si>
  <si>
    <t>AOAC (2007)</t>
  </si>
  <si>
    <t>AOM_000289</t>
  </si>
  <si>
    <t>Digestibility is estimated using secondary data sources. For example the author may reference values from another publucation or a database.</t>
  </si>
  <si>
    <t>AOM_000290</t>
  </si>
  <si>
    <t>In sacco</t>
  </si>
  <si>
    <t>Nylon Bag Technique;Dacron Bag Technique</t>
  </si>
  <si>
    <t>In sacco is a term used specifically for the nylon or Dacron bag technique, which involves placing a feed sample in a porous bag and incubating it in the animal's rumen. It is a hybrid approach, as the experiment takes place within the live animal (like in vivo) but uses an artificial containment system (like in vitro).  In the context of feed digestibility, in situ is often used interchangeably with in sacco, as both terms describe the nylon or Dacron bag technique. However, in situ can also refer to other experimental approaches, not just the nylon bag technique, that are performed in their natural environment or location. (HV GPT4).</t>
  </si>
  <si>
    <t>AOM_001063</t>
  </si>
  <si>
    <t>In vitro</t>
  </si>
  <si>
    <t>In vitro refers to experiments performed outside the living organism, usually in a controlled laboratory environment. For feed digestibility, in vitro methods simulate the animal's digestive process using rumen fluid, fecal inoculum, or enzymes in a test tube or other container.</t>
  </si>
  <si>
    <t>AOM_000292</t>
  </si>
  <si>
    <t>Dry Matter Disappearance</t>
  </si>
  <si>
    <t>The Dry Matter Disappearance Method is a technique used to evaluate livestock feed digestibility by measuring the decrease in dry matter content of a feed sample after a specific period of exposure to the animal's digestive system or an in vitro simulation. The method quantifies the proportion of the feed's dry matter that is broken down and absorbed by the animal or in vitro system, providing an estimate of feed quality and nutrient availability. (HV GPT4)</t>
  </si>
  <si>
    <t>AOM_004010</t>
  </si>
  <si>
    <t>Goering and Van Soest (1970)</t>
  </si>
  <si>
    <t xml:space="preserve">The Goering and Van Soest (1970) method is a technique used to determine the fiber content of plant matter, particularly in ruminant feeds, and to assess the digestibility of that fiber. This method utilizes a detergent-based system to separate plant cell components into different fractions, allowing for estimations of neutral detergent fiber (NDF), acid detergent fiber (ADF), and other fiber components. </t>
  </si>
  <si>
    <t>AOM_000291</t>
  </si>
  <si>
    <t>Tilley &amp; Terry</t>
  </si>
  <si>
    <t>The methodological description indicates that digestibility is assessed according to the protocols of Tilley &amp; Terry.</t>
  </si>
  <si>
    <t>AOM_000294</t>
  </si>
  <si>
    <t xml:space="preserve">In vitro </t>
  </si>
  <si>
    <t>Gas Production Technique</t>
  </si>
  <si>
    <t>The Gas Production Technique estimates feed digestibility through the measurement of cumulative gas production, resulting from microbial fermentation of feed samples in vitro. This method relies on the correlation between gas production and substrate degradation, enabling the assessment of feed quality and nutrient availability. (HV GPT4)</t>
  </si>
  <si>
    <t>AOM_000299</t>
  </si>
  <si>
    <t>Van Soest and Robertson (1985)</t>
  </si>
  <si>
    <t>Detergent Fiber Analysis;Van Soest Method</t>
  </si>
  <si>
    <t>The Van Soest and Robertson (1985) method, also known as the detergent fiber analysis or the Van Soest method, is an in vitro technique for determining the digestibility of nutrients in animal feeds, particularly for ruminants. This method involves the sequential extraction of feed samples with neutral detergent solution and acid detergent solution to separate feed components into fractions: neutral detergent fiber (NDF), acid detergent fiber (ADF), and acid detergent lignin (ADL).
The NDF fraction primarily contains cellulose, hemicellulose, and lignin, representing the insoluble fiber content of the feed, while the ADF fraction consists of cellulose and lignin, indicating the less digestible portion. The difference between NDF and ADF gives an estimate of hemicellulose content. By analyzing these fractions, the Van Soest method provides an estimation of feed digestibility and helps in evaluating the quality and nutritional value of forages and other roughages for ruminant animals. (HV GPT4)</t>
  </si>
  <si>
    <t>AOM_001064</t>
  </si>
  <si>
    <t>In vivo</t>
  </si>
  <si>
    <t>In vivo refers to experiments conducted within living organisms. In the context of feed digestibility, in vivo methods involve measuring nutrient utilization and digestion directly within the animal. (HV GPT4)</t>
  </si>
  <si>
    <t>AOM_000288</t>
  </si>
  <si>
    <t>Difference Technique</t>
  </si>
  <si>
    <t>The Difference Technique is a method for estimating livestock feed digestibility without the need to collect and weigh total feces. This approach uses an indigestible reference substance, either naturally present in the feed (internal indicator) or added to it (external indicator). Commonly used indicators include ferric oxide, chromic oxide, lignin, silica, chromogen, acid-insoluble ash, or indigestible acid detergent fiber. Digestibility is determined by comparing the relationship between nutrients and the indicator substance in both feed and feces.
The digestion coefficient of a nutrient can be calculated using the following formula:
Digestion coefficient of a nutrient = 100 - (100 * ((% Indicator in feed * % Nutrient in feces) / (% Indicator in feces * % Nutrient in feed)))
This method enables the evaluation of nutrient digestibility by analyzing the chemical composition of feed and fecal samples, without the need to measure feed intake or feces output.</t>
  </si>
  <si>
    <t>AOM_000295</t>
  </si>
  <si>
    <t>Marker Technique</t>
  </si>
  <si>
    <t>The Marker Technique is a method used to estimate livestock feed digestibility in live animals by incorporating an indigestible marker substance into the feed. This marker, either a naturally occurring feed constituent (internal marker) or an added substance (external marker), allows for the tracking of feed intake and fecal output. By analyzing the marker's concentration in both the feed and feces, the digestibility of nutrients can be calculated without the need for total feces collection or direct measurement of feed intake.</t>
  </si>
  <si>
    <t>AOM_000298</t>
  </si>
  <si>
    <t>Total Collection Technique</t>
  </si>
  <si>
    <t>The Total Collection Method is an accurate approach for measuring feed digestibility, where feed intake and fecal output are recorded over a specified period. Despite being labor-intensive and time-consuming, it is considered highly reliable.
To calculate nutrient digestibility in a test diet, it is assumed that the digestibility of a mixed diet equals the sum of the proportions supplied by each ingredient when fed individually. The digestibility of a nutrient in the experimental feed, when part of a mixed diet, is calculated using the following formula:
Digestibility of nutrient in test feed (%) = (A - (100 * B * C)) / D
Where:
A = Nutrient digestibility in the total diet
B = Nutrient digestibility in the basal diet (previously determined when fed alone)
C = Proportion of the total nutrient in the diet supplied by the basal diet
D = Proportion of the total nutrient in the diet supplied by the test feed</t>
  </si>
  <si>
    <t>AOM_000296</t>
  </si>
  <si>
    <t>Total Collection Technique (Apparent)</t>
  </si>
  <si>
    <t>Apparent Digestibility is based solely on the difference between the amount of a nutrient ingested in the diet and the amount excreted in the feces. Apparent digestibility does not account for the endogenous losses of nutrients and may overestimate or underestimate the actual nutrient utilization by the animal. (HV GPT4)</t>
  </si>
  <si>
    <t>AOM_000297</t>
  </si>
  <si>
    <t>Total Collection Technique (True)</t>
  </si>
  <si>
    <t>True Digestibility takes into account the endogenous losses of nutrients, which are the nutrients excreted by the animal from sources other than the diet, such as metabolic processes and secretions from the digestive system. By correcting for these endogenous losses, true digestibility provides a more accurate representation of the actual utilization of the feed's nutrients by the animal. (HV GPT4)</t>
  </si>
  <si>
    <t>AOM_001065</t>
  </si>
  <si>
    <t>Digestibility Measurement Metric</t>
  </si>
  <si>
    <t>AOM_000285</t>
  </si>
  <si>
    <t>Apparent digestibility coefficient (ADC)</t>
  </si>
  <si>
    <t>The Apparent Digestibility Coefficient is a metric used to estimate the proportion of a nutrient in livestock feed that is absorbed and utilized by the animal. It is calculated by comparing the nutrient content in the ingested feed to the nutrient content in the feces. The ADC represents the difference between the nutrient intake and nutrient excretion, accounting for both the absorption and metabolic losses in the digestive process. However, the ADC does not consider endogenous losses of nutrients or any potential microbial contributions, and therefore, it may not accurately reflect the true digestibility of the nutrient. (HV GPT4)</t>
  </si>
  <si>
    <t>AOM_000302</t>
  </si>
  <si>
    <t>Digestible  Acid Detergent Lignin (ADL)</t>
  </si>
  <si>
    <t>any measurable or observable characteristics related to feed Digestible  Acid Detergent Lignin (ADL) content</t>
  </si>
  <si>
    <t>DD.ADL</t>
  </si>
  <si>
    <t>AOM_000301</t>
  </si>
  <si>
    <t>Digestible Acid Detergent Fibre (ADF)</t>
  </si>
  <si>
    <t>any measurable or observable characteristics related to feed Digestible Acid Detergent Fibre (ADF) content</t>
  </si>
  <si>
    <t>DD.ADF</t>
  </si>
  <si>
    <t>AOM_002557</t>
  </si>
  <si>
    <t>Digestible Ash</t>
  </si>
  <si>
    <t>AOM_000303</t>
  </si>
  <si>
    <t>Digestible Carbohydrate</t>
  </si>
  <si>
    <t>any measurable or observable characteristics related to feed Digestible Carbohydrate content</t>
  </si>
  <si>
    <t>DD.Carbo</t>
  </si>
  <si>
    <t>AOM_000304</t>
  </si>
  <si>
    <t>Digestible Celluose</t>
  </si>
  <si>
    <t>any measurable or observable characteristics related to feed Digestible Celluose content</t>
  </si>
  <si>
    <t>DD.Cellu</t>
  </si>
  <si>
    <t>AOM_000305</t>
  </si>
  <si>
    <t>Digestible Crude Fat</t>
  </si>
  <si>
    <t>Digestible Crude Lipid</t>
  </si>
  <si>
    <t>any measurable or observable characteristics related to feed Digestible Crude Fat or Crude Lipid content</t>
  </si>
  <si>
    <t>DD.Cfat</t>
  </si>
  <si>
    <t>AOM_000306</t>
  </si>
  <si>
    <t>Digestible Crude Fibre</t>
  </si>
  <si>
    <t>any measurable or observable characteristics related to feed Digestible Crude Fibre content</t>
  </si>
  <si>
    <t>DD.CFibre</t>
  </si>
  <si>
    <t>AOM_000307</t>
  </si>
  <si>
    <t>Digestible Crude Protein</t>
  </si>
  <si>
    <t>any measurable or observable characteristics related to feed Digestible Crude Protein content</t>
  </si>
  <si>
    <t>DD.CP</t>
  </si>
  <si>
    <t>AOM_000308</t>
  </si>
  <si>
    <t>Digestible Dry Matter</t>
  </si>
  <si>
    <t>any measurable or observable characteristics related to feed Digestible Dry Matter content</t>
  </si>
  <si>
    <t>DD.DM</t>
  </si>
  <si>
    <t>AOM_000309</t>
  </si>
  <si>
    <t>Digestible Energy (DE)</t>
  </si>
  <si>
    <t xml:space="preserve">any measurable or observable characteristics related to feed digestible energy content
</t>
  </si>
  <si>
    <t>http:/opendata.inra.fr/EOL/EOL_0001933_x000D_</t>
  </si>
  <si>
    <t>DC.DE</t>
  </si>
  <si>
    <t>AOM_000318</t>
  </si>
  <si>
    <t>Digestible Ether Extract (EE)</t>
  </si>
  <si>
    <t>any measurable or observable characteristics related to feed Digestible Ether Extract (EE) content</t>
  </si>
  <si>
    <t>AOM_000310</t>
  </si>
  <si>
    <t>Digestible Fat or Lipid</t>
  </si>
  <si>
    <t>any measurable or observable characteristics related to feed Digestible Fat or Lipid content</t>
  </si>
  <si>
    <t>DD.Fat</t>
  </si>
  <si>
    <t>AOM_000311</t>
  </si>
  <si>
    <t>Digestible Fibre</t>
  </si>
  <si>
    <t>any measurable or observable characteristics related to feed Digestible Fibre content</t>
  </si>
  <si>
    <t>DD.Fibre</t>
  </si>
  <si>
    <t>AOM_000312</t>
  </si>
  <si>
    <t>Digestible Hemicellulose</t>
  </si>
  <si>
    <t>any measurable or observable characteristics related to feed Digestible Hemicellulose content</t>
  </si>
  <si>
    <t>DD.Hemicell</t>
  </si>
  <si>
    <t>AOM_000313</t>
  </si>
  <si>
    <t>Digestible Lignin</t>
  </si>
  <si>
    <t>any measurable or observable characteristics related to feed Digestible Lignin content</t>
  </si>
  <si>
    <t>DD.Lignin</t>
  </si>
  <si>
    <t>AOM_000314</t>
  </si>
  <si>
    <t>Digestible Neutral Detergent Fibre (NDF)</t>
  </si>
  <si>
    <t>any measurable or observable characteristics related to feed Digestible Neutral Detergent Fibre (NDF) content</t>
  </si>
  <si>
    <t>DD.NDF</t>
  </si>
  <si>
    <t>AOM_000315</t>
  </si>
  <si>
    <t>Digestible Nitrogen</t>
  </si>
  <si>
    <t>any measurable or observable characteristics related to feed Digestible Nitrogen content</t>
  </si>
  <si>
    <t>DD.Nitro</t>
  </si>
  <si>
    <t>AOM_000319</t>
  </si>
  <si>
    <t>Digestible Nitrogen Free Extracts (NFE)</t>
  </si>
  <si>
    <t>any measurable or observable characteristics related to feed Digestible Nitrogen Free Extracts (NFE) content</t>
  </si>
  <si>
    <t>AOM_002556</t>
  </si>
  <si>
    <t>Digestible Non-Fibrous Carbohydrates (NFCs)</t>
  </si>
  <si>
    <t>AOM_000316</t>
  </si>
  <si>
    <t>Digestible Organic Matter</t>
  </si>
  <si>
    <t>any measurable or observable characteristics related to feed Digestible Organic Matter content</t>
  </si>
  <si>
    <t>DD.OM</t>
  </si>
  <si>
    <t>AOM_000317</t>
  </si>
  <si>
    <t>Digestible Protein</t>
  </si>
  <si>
    <t>any measurable or observable characteristics related to feed Digestible Protein content</t>
  </si>
  <si>
    <t>DD.Protein</t>
  </si>
  <si>
    <t>AOM_000320</t>
  </si>
  <si>
    <t>Measured (Unspecified)</t>
  </si>
  <si>
    <t>any measurable or observable characteristics related to feed  content</t>
  </si>
  <si>
    <t>AOM_000321</t>
  </si>
  <si>
    <t>Feed pH</t>
  </si>
  <si>
    <t xml:space="preserve">any measurable characteristic related to the negative logarithm10 of H+ concentration in feed_x000D_
</t>
  </si>
  <si>
    <t>http:/opendata.inra.fr/EOL/EOL_0000169</t>
  </si>
  <si>
    <t>AOM_000326</t>
  </si>
  <si>
    <t>Feed Physical Characteristic</t>
  </si>
  <si>
    <t>any measurable characteristic related to the physical properties of feed (or diet) e.g. density, floatability, breakability,etc.</t>
  </si>
  <si>
    <t>http://opendata.inra.fr/EOL/EOL_0000200</t>
  </si>
  <si>
    <t>AOM_000322</t>
  </si>
  <si>
    <t>floatability</t>
  </si>
  <si>
    <t>any measurable or observable characteristic related to the sinking or floating comportement of a pellet in water</t>
  </si>
  <si>
    <t>http:/opendata.inra.fr/EOL/EOL_0001681</t>
  </si>
  <si>
    <t>AOM_000323</t>
  </si>
  <si>
    <t>particle size</t>
  </si>
  <si>
    <t>any measurable or observable characteristic related to the size of food (or diet) physical elements</t>
  </si>
  <si>
    <t>http:/opendata.inra.fr/EOL/EOL_0000166</t>
  </si>
  <si>
    <t>AOM_000324</t>
  </si>
  <si>
    <t>physical form</t>
  </si>
  <si>
    <t>any measurable or observable characteristic related to the physical form under which food (or diet) is given to the animal e.g. dry, wet, moist pellets, paste.</t>
  </si>
  <si>
    <t>http:/opendata.inra.fr/EOL/EOL_0000168</t>
  </si>
  <si>
    <t>AOM_000325</t>
  </si>
  <si>
    <t>water retention capacity</t>
  </si>
  <si>
    <t>any measurable or observable characteristic related to the capacity of food (or diet) to retain water</t>
  </si>
  <si>
    <t>http:/opendata.inra.fr/EOL/EOL_0000167</t>
  </si>
  <si>
    <t>AOM_000327</t>
  </si>
  <si>
    <t>feed preservative content_x000D_</t>
  </si>
  <si>
    <t>any measurable characteristic related to the content of preservative in feed to improve feed conservation_x000D_</t>
  </si>
  <si>
    <t>http:/opendata.inra.fr/EOL/EOL_0000199_x000D_</t>
  </si>
  <si>
    <t>AOM_000845</t>
  </si>
  <si>
    <t>Feed Process</t>
  </si>
  <si>
    <t>A livestock feed process is a specific technique or method applied to raw feed materials to alter their physical, chemical, or biological properties, with the goal of improving palatability, nutrient availability, and overall feed quality for animals. (HV GPT4)</t>
  </si>
  <si>
    <t>AOM_000820</t>
  </si>
  <si>
    <t>Biological Process</t>
  </si>
  <si>
    <t>Enzyme Treatment</t>
  </si>
  <si>
    <t>Enzyme treatment is a biological feed processing technique that involves incorporating biologically derived catalysts, such as proteases, amylases, or cellulases, into raw feed materials before consumption by animals. These enzymes, typically produced by microorganisms or sourced from plants, act on specific substrates to break down complex molecules into simpler, more digestible components, enhancing nutrient availability and overall feed quality. This process is distinct from enzyme supplementation, where enzymes are added to the feed and act within the animal's digestive system after ingestion. (HV GPT4)</t>
  </si>
  <si>
    <t>Enzyme Treated_major</t>
  </si>
  <si>
    <t>AOM_006824</t>
  </si>
  <si>
    <t>Fibrolytic Treatment</t>
  </si>
  <si>
    <t>A broad class of enzymes that catalyze the breakdown of complex fibrous components of plant cell walls, including cellulose, hemicellulose, and pectin. Fibrolytic enzymes include cellulases (which target cellulose), xylanases (which target hemicellulose), and other related hydrolases, and are critical in both natural and applied processes such as rumen digestion, silage treatment, and biomass degradation for biofuels.</t>
  </si>
  <si>
    <t>Fibrolytic Treated_major</t>
  </si>
  <si>
    <t>AOM_000824</t>
  </si>
  <si>
    <t>Amylase Treatment</t>
  </si>
  <si>
    <t>Amylase treatment: Amylase treatment is a feed processing approach that involves adding amylase enzymes to raw feed materials before animal consumption. Amylases break down complex carbohydrates, such as starch, into simpler sugars, which enhances energy availability and overall feed efficiency. (HV GPT4)</t>
  </si>
  <si>
    <t>Amylase Treated_major</t>
  </si>
  <si>
    <t>AOM_000821</t>
  </si>
  <si>
    <t>Cellulase Treatment</t>
  </si>
  <si>
    <t>Cellulase treatment is a feed processing method that involves applying cellulase enzymes to raw feed materials before animal consumption. This enzymatic process breaks down cellulose present in plant-based feeds into simpler, more digestible components, thereby improving nutrient availability and overall feed quality. (HV GPT4)</t>
  </si>
  <si>
    <t>Cellulase Treated_major</t>
  </si>
  <si>
    <t>AOM_000822</t>
  </si>
  <si>
    <t>Hemicellulase Treatment</t>
  </si>
  <si>
    <t>Hemicellulase treatment: Hemicellulase treatment is a feed processing technique that incorporates hemicellulase enzymes into raw feed materials prior to ingestion by animals. These enzymes target hemicellulose, a complex carbohydrate present in plant cell walls, breaking it down into simpler components to enhance nutrient absorption and feed value. (HV GPT4)</t>
  </si>
  <si>
    <t>Hemicellulase Treated_major</t>
  </si>
  <si>
    <t>AOM_000825</t>
  </si>
  <si>
    <t>Phytase Treatment</t>
  </si>
  <si>
    <t>Phytase treatment: Phytase treatment is a feed processing technique that incorporates phytase enzymes into raw feed materials prior to animal ingestion. Phytases target phytic acid, an anti-nutritional factor present in plant-based feeds, releasing bound phosphorus and other minerals for improved bioavailability, enhancing the nutritional value of the feed. (HV GPT4)</t>
  </si>
  <si>
    <t>Phytase Treated_major</t>
  </si>
  <si>
    <t>AOM_000823</t>
  </si>
  <si>
    <t>Protease Treatment</t>
  </si>
  <si>
    <t>Protease treatment: Protease treatment is a method of feed processing that utilizes protease enzymes to act on raw feed materials before they are consumed by animals. Proteases target protein molecules, breaking them into smaller peptides and amino acids, which increases protein digestibility and nutritional value of the feed. (HV GPT4)</t>
  </si>
  <si>
    <t>Protease Treated_major</t>
  </si>
  <si>
    <t>AOM_000830</t>
  </si>
  <si>
    <t>Fermentation</t>
  </si>
  <si>
    <t>Feed fermentation is a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</si>
  <si>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Fermented_major</t>
  </si>
  <si>
    <t>AOM_000831</t>
  </si>
  <si>
    <t>Ensilation</t>
  </si>
  <si>
    <t>Silage Process; Ensiled</t>
  </si>
  <si>
    <t>Ensilation is a specific form of fermentation to preserve forage by packing it tightly into a silo or other airtight container and allowing it to ferment. This fermentation process creates an anaerobic environment that preserves the feed and enhances its nutritional quality by increasing the concentration of organic acids and decreasing the pH. The resulting ensiled feed can be stored for extended periods of time and used as a source of nutrition for livestock. (human validated chatGPT)</t>
  </si>
  <si>
    <t>Ensiled_major</t>
  </si>
  <si>
    <t>AOM_004500</t>
  </si>
  <si>
    <t>Inoculation</t>
  </si>
  <si>
    <t>A biological treatment in which specific microorganisms (e.g., lactic acid bacteria, fungi, or enzymes) are intentionally introduced to feed materials to improve fermentation, preservation, or nutrient availability. Commonly used in silage production, composting, or enhancing digestibility of fibrous feeds.</t>
  </si>
  <si>
    <t>Inoculated_major</t>
  </si>
  <si>
    <t>AOM_003098</t>
  </si>
  <si>
    <t>Sprouted</t>
  </si>
  <si>
    <t>A process in which grains or seeds are soaked and germinated under controlled moisture and temperature conditions to initiate sprouting. This enhances enzymatic activity, reduces anti-nutritional factors, and increases the bioavailability of certain nutrients, making the feed more digestible and nutritionally beneficial for livestock.</t>
  </si>
  <si>
    <t>Sprouted_major</t>
  </si>
  <si>
    <t>AOM_000818</t>
  </si>
  <si>
    <t>Chemical Process</t>
  </si>
  <si>
    <t>Acid Treatment</t>
  </si>
  <si>
    <t>Acid treatment is a feed processing technique that involves the application of acidic substances to raw feed materials, aiming to improve nutrient availability, digestibility, and preservation properties. This process typically uses organic or inorganic acids, such as phosphoric, sulfuric, or citric acid, which can break down complex molecules, lower pH, and inhibit microbial growth. (HV GPT4)</t>
  </si>
  <si>
    <t>Acid Treated_major</t>
  </si>
  <si>
    <t>AOM_000819</t>
  </si>
  <si>
    <t>Alkali Treatment</t>
  </si>
  <si>
    <t>Alkali treatment is an feed processing technique that involves the application of alkaline substances to raw feed materials, primarily to enhance the digestibility of fibrous components. This process typically uses alkaline agents, such as sodium hydroxide, potassium hydroxide, or ammonia, which can solubilize hemicellulose, lignin, and other complex carbohydrates, improving the overall nutritional value of fibrous feedstuffs. (HV GPT4)</t>
  </si>
  <si>
    <t>Alkali Treated_major</t>
  </si>
  <si>
    <t>AOM_000817</t>
  </si>
  <si>
    <t>Ammonia Treatment</t>
  </si>
  <si>
    <t>Ammonia treatment is a feed processing technique that involves the application of ammonia (NH3) or ammonium hydroxide (NH4OH) to raw feed materials, primarily to enhance the digestibility of fibrous components and provide an additional source of non-protein nitrogen for ruminant animals. By solubilizing hemicellulose, lignin, and other complex carbohydrates, this alkaline treatment improves the overall nutritional value of fibrous feedstuffs. Furthermore, rumen microbes can utilize the non-protein nitrogen to synthesize microbial protein, contributing to the nutritional benefits of ammonia-treated feeds. (HV GPT4)</t>
  </si>
  <si>
    <t>Ammonia Treated_major</t>
  </si>
  <si>
    <t>AOM_100848</t>
  </si>
  <si>
    <t>Urea Treatment</t>
  </si>
  <si>
    <t>Urea treatment is a form of alkali processing in which urea is applied to low-quality fibrous feeds—such as straw or crop residues—to improve digestibility. Through enzymatic hydrolysis by urease, urea is converted into ammonia, which breaks lignocellulosic bonds and increases the nitrogen content of the feed. This method is commonly used in smallholder and mixed crop-livestock systems due to its low cost, ease of application, and dual benefit of improving both physical structure and crude protein value of the treated material.</t>
  </si>
  <si>
    <t>Urea Treated_major</t>
  </si>
  <si>
    <t>AOM_003202</t>
  </si>
  <si>
    <t>Molasses Treatment</t>
  </si>
  <si>
    <t>Molasses treatment involves applying molasses to fibrous feeds such as straw, stover, or hay to enhance palatability, increase energy content, and reduce dustiness. While it does not chemically alter fiber structure like alkali treatments, molasses provides readily fermentable carbohydrates that improve feed intake and support rumen microbial activity. It is often used as a carrier for urea or minerals in treated feeds and is widely adopted in both smallholder and commercial livestock systems for its ease of use and positive impact on voluntary intake.</t>
  </si>
  <si>
    <t>Molasses Treated_major</t>
  </si>
  <si>
    <t>AOM_000842</t>
  </si>
  <si>
    <t>Dehydration Process</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</si>
  <si>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methods.(HV GPT4)</t>
  </si>
  <si>
    <t>AOM_000843</t>
  </si>
  <si>
    <t>Drying</t>
  </si>
  <si>
    <t>Drying is a feed processing technique that involves the removal of moisture from raw feed materials to enhance preservation, handling, and storage properties. Drying can be achieved through natural methods, such as sun or air drying, or artificial methods, including oven or forced-air drying. (HV GPT4)</t>
  </si>
  <si>
    <t>Dried_major</t>
  </si>
  <si>
    <t>AOM_001510</t>
  </si>
  <si>
    <t>Fresh</t>
  </si>
  <si>
    <t>Fresh leaves were fed to livestock</t>
  </si>
  <si>
    <t>Fresh_minor</t>
  </si>
  <si>
    <t>AOM_000844</t>
  </si>
  <si>
    <t>Wilting</t>
  </si>
  <si>
    <t>Wilting is a feed processing technique that involves partial dehydration of raw feed materials, typically through natural methods like sun or air exposure. The process reduces moisture content, which can improve preservation, handling, and storage properties, particularly for forage or silage production. (HV GPT4)</t>
  </si>
  <si>
    <t>Wilted_major</t>
  </si>
  <si>
    <t>AOM_000837</t>
  </si>
  <si>
    <t>Mechanical Process</t>
  </si>
  <si>
    <t>A mechanical process refers to the physical manipulation of raw feed materials using machinery in order to improve digestibility, nutrient availability, and feed handling properties, ultimately enhancing the overall efficiency of animal production systems. Key processes include grinding, mixing, pelleting, and extrusion, which alter particle size, texture, and shape to optimize feed intake and nutrient utilization by animals. (HV GPT4)</t>
  </si>
  <si>
    <t>AOM_000834</t>
  </si>
  <si>
    <t>Chopping</t>
  </si>
  <si>
    <t>Chopping is a feed processing technique that involves the mechanical cutting or shearing of raw feed materials into smaller, uniform pieces. This process often employs choppers, knives, or cutting mills to facilitate improved handling, mixing, and feed intake characteristics. (HV GPT4)</t>
  </si>
  <si>
    <t>Chopped_minor</t>
  </si>
  <si>
    <t>AOM_000835</t>
  </si>
  <si>
    <t>Crushing</t>
  </si>
  <si>
    <t>Crushing is a feed processing technique that involves the mechanical reduction of particle size in raw feed materials through the application of compressive force. This process typically uses crushers or roller mills, resulting in the rupture of cell structures and the release of nutrients, facilitating improved digestibility and nutrient availability. (HV GPT4)</t>
  </si>
  <si>
    <t>Crushed_major</t>
  </si>
  <si>
    <t>AOM_003097</t>
  </si>
  <si>
    <t>Decorticated</t>
  </si>
  <si>
    <t>Decortication is a mechanical process in which the outer hull, husk, or shell of seeds or grains is removed to reduce fiber content and improve the digestibility and nutritional quality of livestock feed. It is commonly applied to oilseeds such as cottonseed, groundnut, and sunflower before or after oil extraction.</t>
  </si>
  <si>
    <t>Decorticated_major</t>
  </si>
  <si>
    <t>AOM_000841</t>
  </si>
  <si>
    <t>Extrusion</t>
  </si>
  <si>
    <t>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t>
  </si>
  <si>
    <t>Extruded_major</t>
  </si>
  <si>
    <t>AOM_000836</t>
  </si>
  <si>
    <t>Grinding</t>
  </si>
  <si>
    <t>Grinding, usually involves the use of abrasive surfaces, such as grinding wheels or hammer mills, to reduce the size of feed particles through friction and impact. Grinding generally results in a more consistent and fine particle size compared to milling. (HV GPT4)</t>
  </si>
  <si>
    <t>Ground_major</t>
  </si>
  <si>
    <t>AOM_000839</t>
  </si>
  <si>
    <t>Hammer Milling</t>
  </si>
  <si>
    <t>Hammer milling is a mechanical feed processing technique that involves the use of rotating hammers to grind, crush, or pulverize raw feed materials into smaller particles. The process employs a high-speed rotor equipped with a series of hammers that impact the feed materials, breaking them apart and reducing their size. Hammer milling improves feed handling, mixing, and digestibility, while promoting uniform particle size distribution. (HV GPT4)</t>
  </si>
  <si>
    <t>AOM_000838</t>
  </si>
  <si>
    <t>Milling</t>
  </si>
  <si>
    <t>Milling typically refers to the process of using rotary cutters or millstones to grind, crush, or shear feed materials into smaller particles. Milling can produce a wide range of particle sizes and is often used for producing flour or meal from grains and other feedstuffs.  (HV GPT4)</t>
  </si>
  <si>
    <t>AOM_000840</t>
  </si>
  <si>
    <t>Pelleting</t>
  </si>
  <si>
    <t>Pelleting is a feed processing technique that involves the compression of raw feed materials into small, dense, cylindrical shapes called pellets. This process typically involves a combination of grinding, mixing, and conditioning, followed by the use of a pellet mill to create uniform pellets. Pelleting can improve feed handling, storage, and intake, while reducing waste and enhancing nutrient utilization. (HV GPT4)</t>
  </si>
  <si>
    <t>Pelleted_minor</t>
  </si>
  <si>
    <t>AOM_000826</t>
  </si>
  <si>
    <t>Thermal Process</t>
  </si>
  <si>
    <t>Feed Heating</t>
  </si>
  <si>
    <t>The process of applying heat to animal feed, typically through steam or direct heating, to improve its digestibility, increase nutrient availability, and reduce the presence of harmful microorganisms. This process may involve the use of various equipment, such as ovens, boilers, heaters, and dryers, and is often used in commercial feed production. (human validated chatGPT)</t>
  </si>
  <si>
    <t>AOM_000827</t>
  </si>
  <si>
    <t>Boiling</t>
  </si>
  <si>
    <t>Feed boiling refers to the process of heating animal feed in water or steam for a specific period of time to improve its digestibility and nutritional value by reducing anti-nutritional factors, such as toxins and enzyme inhibitors, and by increasing the availability of nutrients to the animal. (Human validated chatGPT).</t>
  </si>
  <si>
    <t>Boiled_major</t>
  </si>
  <si>
    <t>AOM_000828</t>
  </si>
  <si>
    <t>Direct Boiling</t>
  </si>
  <si>
    <t>Direct boiling involves placing the feed directly in boiling water for a certain period of time to improve its digestibility and reduce anti-nutritional factors. This process is typically used for small-scale feed processing, such as for backyard poultry or pigs. (Human validated chatGPT).</t>
  </si>
  <si>
    <t>AOM_000829</t>
  </si>
  <si>
    <t>Indirect Boiling</t>
  </si>
  <si>
    <t>Steaming; Steamed Feed</t>
  </si>
  <si>
    <t>Indirect boiling involves using steam to indirectly heat the feed, either in a steam chamber or through the use of a steam jacketed kettle or cooker. Indirect boiling is typically used for larger-scale feed processing, such as in commercial feed mills. The steam provides gentle heating to the feed, improving its digestibility and reducing the risk of overcooking or damaging the feed. (Human validated chatGPT)</t>
  </si>
  <si>
    <t>AOM_000833</t>
  </si>
  <si>
    <t xml:space="preserve">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 </t>
  </si>
  <si>
    <t>AOM_000832</t>
  </si>
  <si>
    <t>Roasting</t>
  </si>
  <si>
    <t>Roasting refers to the process of heating animal feed to high temperatures, typically in a dry heat environment. The heat causes chemical reactions that break down complex carbohydrates and proteins, making them more easily digestible by the animal. Roasting may also reduce the presence of anti-nutritional factors and harmful microorganisms in the feed. (human validated chatGPT)</t>
  </si>
  <si>
    <t>Roasted_major</t>
  </si>
  <si>
    <t>AOM_000108</t>
  </si>
  <si>
    <t>Feed Management</t>
  </si>
  <si>
    <t>Livestock feed management is the science and practice of designing and implementing feeding strategies for agricultural animals, ensuring the provision of nutritionally balanced diets that meet their physiological and production requirements. (HV GPT4)</t>
  </si>
  <si>
    <t>AOM_000109</t>
  </si>
  <si>
    <t>Diet Change</t>
  </si>
  <si>
    <t>Diet change refers to the comparison of a modified or experimental animal diet to a reference or control diet, which represents the standard or baseline nutritional plan. The modified diet may involve variations in the types, proportions, or nutrient levels of feed ingredients. (HV GPT4)</t>
  </si>
  <si>
    <t>http:/opendata.inra.fr/EOL/EOL_0001932</t>
  </si>
  <si>
    <t>AOM_000135</t>
  </si>
  <si>
    <t>Addition</t>
  </si>
  <si>
    <t>A diet is modified by adding new ingredients to a control diet.   A simple case is grazing only compared to grazing plus additional feed.  Another case is adding a new ingredient to a control feed which is not already included in that control.  In experiments where feed provision is limited the total amount of feed provided to an animal should increase as a result of feed addition. In experiments where feed is provided ad libitum or to satiation the proximate composition the changed diet should show the proportion of ingredients all decline the same amount relative to the control. For example, a control diet is 2 kg hay (proportion = 0.66) and 1 kg maize (0.33) and an experimental diet adds 3 kg of cotton seed cake (3/6 = 0.5) so hay becomes (2/6= 0.33), maize becomes (1/6 =0.167), in this case the control ingredients have decreased the same relative amount (50%). If some diet items decrease relatively more than others, this may indicate substitution.</t>
  </si>
  <si>
    <t xml:space="preserve">It can be difficult to tell addition from substitution if looking only at proximate diet composition tables, we must also consider how much of the diet is being fed (and not just in terms of weight, between treatments diets could be fed to provide a similar amount of energy or protein, or to cost the same). 
We can consider the following case likely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We should think of addition and substitution as a continuum and not a binary classification.  </t>
  </si>
  <si>
    <t>AOM_000140</t>
  </si>
  <si>
    <t>Control</t>
  </si>
  <si>
    <t>A control or reference diet serves as the standard or baseline nutritional plan against which the effects of modified or experimental diets are compared. This diet typically reflects the current or commonly used feeding practices for a specific animal species, growth stage, or production goal. (HV GPT4)</t>
  </si>
  <si>
    <t>AOM_000138</t>
  </si>
  <si>
    <t>Fed Same Energy</t>
  </si>
  <si>
    <t xml:space="preserve">The diets being compared are designed to fed to provide a similar amount of energy. </t>
  </si>
  <si>
    <t>AOM_000139</t>
  </si>
  <si>
    <t>Fed Same Protein</t>
  </si>
  <si>
    <t xml:space="preserve">The diets being compared are fed to provide a similar amount of protein. </t>
  </si>
  <si>
    <t>AOM_000137</t>
  </si>
  <si>
    <t>Fed Same Weight</t>
  </si>
  <si>
    <t xml:space="preserve">The diets being compared are fed at the same rate (for example both control and experimental diets are fed at 1 kg/animal/day). </t>
  </si>
  <si>
    <t>AOM_000143</t>
  </si>
  <si>
    <t>The application of feed transformation techniques, such as grinding, pelleting, extrusion, or ensiling, to modify the physical or chemical properties of raw feed materials in a diet. (HV GPT4)</t>
  </si>
  <si>
    <t>AOM_000145</t>
  </si>
  <si>
    <t>Biological Processing</t>
  </si>
  <si>
    <t>Biological processing refers to the utilization of microorganisms, such as bacteria or fungi, to break down and transform feed materials, enhancing their nutritional value, digestibility, and preservation properties. Biological processes, including fermentation, rely on the metabolic activities of microorganisms to produce organic acids, enzymes, or other bioactive compounds that modify feed composition and characteristics, distinguishing biological processing from mechanical, chemical, or thermal methods.</t>
  </si>
  <si>
    <t>AOM_000146</t>
  </si>
  <si>
    <t>AOM_000147</t>
  </si>
  <si>
    <t>Feed fermentation is a biological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</si>
  <si>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AOM_000149</t>
  </si>
  <si>
    <t>Chemical Processing</t>
  </si>
  <si>
    <t>Chemical processing refers to the deliberate application of chemical agents or reactions to raw feed materials in order to enhance nutrient availability, digestibility, and safety for animal consumption. These processes include, but are not limited to, acid or alkali treatment, and ammoniation, which modify the chemical composition, molecular structure, or preservation properties of feedstuffs, ultimately improving the overall efficiency of animal production systems. Chemical processing does not include enzymes, these are considered to  be biological processing. (HV GPT4)</t>
  </si>
  <si>
    <t>AOM_000144</t>
  </si>
  <si>
    <t>Dehydration Processing</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</si>
  <si>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 (HC GPT4)</t>
  </si>
  <si>
    <t>AOM_000150</t>
  </si>
  <si>
    <t>Mechanical Processing</t>
  </si>
  <si>
    <t>Mechnical processing manipulates the physical structure of raw feed materials in order to improve digestibility, nutrient availability, and feed handling properties. Key processes include grinding, mixing, pelleting, and extrusion, which alter particle size, texture, and shape to optimize feed intake and nutrient utilization by animals. (HV GPT4)</t>
  </si>
  <si>
    <t>AOM_000148</t>
  </si>
  <si>
    <t>Thermal Processing</t>
  </si>
  <si>
    <t>Livestock feed thermal processing refers to the application of heat to raw feed materials in order to alter properties such as nutrient availability, digestibility, and safety for animal consumption. Methods include roasting, steam treatment, and extrusion, where heat exposure drives the changes in feed properties, distinguishing thermal processing from mechanical, chemical, or biological methods. (HV GPT4)</t>
  </si>
  <si>
    <t>AOM_000112</t>
  </si>
  <si>
    <t>Increased Digestibility</t>
  </si>
  <si>
    <t>A feed or diet has been modified (relative to a control) to increase it's digestibility.</t>
  </si>
  <si>
    <t>AOM_000110</t>
  </si>
  <si>
    <t>Increased Energy</t>
  </si>
  <si>
    <t>A feed or diet has been modified (relative to a control) to increase it's energy content.</t>
  </si>
  <si>
    <t>AOM_000111</t>
  </si>
  <si>
    <t>Increased Protein</t>
  </si>
  <si>
    <t>A feed or diet has been modified (relative to a control) to increase it's protein content.</t>
  </si>
  <si>
    <t>AOM_000113</t>
  </si>
  <si>
    <t>Reduced Costs</t>
  </si>
  <si>
    <t>A feed or diet has been modified (relative to a control) to reduce it's cost.</t>
  </si>
  <si>
    <t>AOM_000136</t>
  </si>
  <si>
    <t>Substitution</t>
  </si>
  <si>
    <t>In substitution-based experiments, certain ingredients in a control diet are replaced with different ingredients in an experimental diet. Typically, both the control and experimental diets are provided in equal weights or with equivalent amounts of energy and/or protein.</t>
  </si>
  <si>
    <t xml:space="preserve">The assigment of control vs treatment in substitution comparisons is subjective, therefore the substitution should be described according to their experimental framing by the authors.
When looking at proximate diet composition tables it can be difficult to tell addition from substitution. We can consider the following case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One should think of addition and substitution as a continuum and not a binary classification.  </t>
  </si>
  <si>
    <t>AOM_000114</t>
  </si>
  <si>
    <t>Use of Byproducts</t>
  </si>
  <si>
    <t>An experimental diet contains more byproduct than a control diet.</t>
  </si>
  <si>
    <t>AOM_000116</t>
  </si>
  <si>
    <t>Animal Byproducts</t>
  </si>
  <si>
    <t>An experimental diet contains more animal byproduct than a control diet.</t>
  </si>
  <si>
    <t>AOM_000115</t>
  </si>
  <si>
    <t>Crop Byproducts</t>
  </si>
  <si>
    <t>An experimental diet contains more crop byproduct than a control diet.</t>
  </si>
  <si>
    <t>AOM_000118</t>
  </si>
  <si>
    <t>Use of Insects</t>
  </si>
  <si>
    <t>An experimental diet contains more fodders derived from insects than a control diet. This does not include the byproducts from processing insect products.</t>
  </si>
  <si>
    <t>AOM_000119</t>
  </si>
  <si>
    <t>Use of Manure</t>
  </si>
  <si>
    <t>An experimental diet contains more manure than a control diet.</t>
  </si>
  <si>
    <t>AOM_000120</t>
  </si>
  <si>
    <t>Use of Supplements</t>
  </si>
  <si>
    <t>use of dietary supplements;use of nutritional supplements;nutritional supplementation;dietary supplementation</t>
  </si>
  <si>
    <t>An experimental diet contains more dietary supplements (NCIT_C1505) than a control diet. According to the NCIT ontology these are "Oral preparations containing dietary ingredient(s) intended to supplement the diet. Dietary ingredients include vitamins, minerals, herbs, amino acids, extracts and metabolites". Supplements do not form a large proportion of the diet, their addition should have a minimal impact on the ratios of other ingredients in the diet and it's overall energy, protein and fibre content. The following are not supplements: 1) ingredients or products intended to treat diseases or medical conditions (e.g. drugs, vaccine or ectoparasite sprays); 2) growth promotors; and 3) immunomodulators.</t>
  </si>
  <si>
    <t>http://purl.obolibrary.org/obo/MAXO_0000106</t>
  </si>
  <si>
    <t>AOM_000124</t>
  </si>
  <si>
    <t>amino acid supplementation</t>
  </si>
  <si>
    <t>An experimental diet contains more amino acid (CHEBI_33709) supplements than a control diet.</t>
  </si>
  <si>
    <t>Management/Livestock Management/Feed Characteristic/Feed Chemical Composition/Minerals/Amino Acids</t>
  </si>
  <si>
    <t>http://purl.obolibrary.org/obo/MAXO_0010020</t>
  </si>
  <si>
    <t>AOM_000125</t>
  </si>
  <si>
    <t>enzyme supplementation</t>
  </si>
  <si>
    <t>An experimental diet contains more enzyme supplements than a control diet. These are plant or animal enzymes used to facilitate the digestive process.</t>
  </si>
  <si>
    <t>http://purl.obolibrary.org/obo/FOODON_03401311</t>
  </si>
  <si>
    <t>AOM_000127</t>
  </si>
  <si>
    <t>carbohydrase supplementation</t>
  </si>
  <si>
    <t xml:space="preserve">An experimental diet contains more carbohydrases enzyme supplements than a control diet. Carbohydrases are enzymes that break down complex carbohydrates such as starches, cellulose, and hemicellulose into simpler sugars such as glucose, which can be used for energy by the animal (human validated ChatGPT). Carbohydrases are commonly used in to improve feed efficiency and reduce the amount of undigested feed in manure (human validated ChatGPT). </t>
  </si>
  <si>
    <t>AOM_000129</t>
  </si>
  <si>
    <t>lipase supplementation</t>
  </si>
  <si>
    <t>An experimental diet contains more lipase enzyme (TXPO_0002283) supplements than a control diet. Lipases are enzymes that break down fats and oils into fatty acids and glycerol, which can be used for energy by the animal (human validated ChatGPT). Lipases are commonly used in poultry and swine diets to improve fat digestion and utilization (human validated ChatGPT).</t>
  </si>
  <si>
    <t>AOM_000128</t>
  </si>
  <si>
    <t>phytase supplementation</t>
  </si>
  <si>
    <t>An experimental diet contains more phytase enzyme supplements than a control diet. Phytases are enzymes that break down phytic acid, a form of phosphorus that is bound to plant proteins and unavailable to the animal (human validated ChatGPT). By breaking down phytic acid, phytases release more available phosphorus for absorption by the animal (human validated ChatGPT). Phytases are commonly used to improve phosphorus utilization and reduce phosphorus excretion into the environment (human validated ChatGPT).</t>
  </si>
  <si>
    <t>AOM_000126</t>
  </si>
  <si>
    <t>protease supplementation</t>
  </si>
  <si>
    <t>An experimental diet contains more protease enzyme (BAO_0000652) supplements than a control diet. Proteases are enzymes that break down proteins into smaller peptides and amino acids, which are more easily absorbed and utilized by the animal. Proteases are commonly used in to improve protein digestion and utilization (human validated ChatGPT).</t>
  </si>
  <si>
    <t>AOM_000132</t>
  </si>
  <si>
    <t>essential fatty acid supplementation</t>
  </si>
  <si>
    <t>An experimental diet contains more essential fatty acid supplements than a control diet. Essential fatty acids include omega-3 (CHEBI_25681) amd omega-6 (CHEBI_36009).</t>
  </si>
  <si>
    <t>http://purl.obolibrary.org/obo/MAXO_0010024</t>
  </si>
  <si>
    <t>AOM_000123</t>
  </si>
  <si>
    <t>herb or extract supplementation</t>
  </si>
  <si>
    <t>An experimental diet contains more herb or herb extract (FOODON_03420228) supplements than a control diet. Herb or extract supplements are natural products derived from plants that are added to livestock feed to provide specific health benefits (human validated ChatGPT). These supplements can be in the form of dried or fresh herbs, as well as concentrated extracts, tinctures, or essential oils (human validated ChatGPT). Garlic, oregano, thyme, rosemary, and echinacea extracts are common herb supplements used in livestock (human validated ChatGPT).</t>
  </si>
  <si>
    <t>AOM_000122</t>
  </si>
  <si>
    <t>mineral supplementation</t>
  </si>
  <si>
    <t>An experimental diet contains more mineral supplements than a control diet.</t>
  </si>
  <si>
    <t>Management/Livestock Management/Feed Characteristic/Feed Chemical Composition/Minerals</t>
  </si>
  <si>
    <t>AOM_000133</t>
  </si>
  <si>
    <t>organic acid supplementation</t>
  </si>
  <si>
    <t>An experimental diet contains more organic acid supplements than a control diet. Organic acids work in livestock feeds by reducing the pH of the gut, which creates an environment that is less hospitable to harmful bacteria (human validated ChatGPT). In addition to reducing pH, organic acids can also disrupt the cell membranes of bacteria, causing them to leak and die (human validated ChatGPT).</t>
  </si>
  <si>
    <t>AOM_000131</t>
  </si>
  <si>
    <t>prebiotic supplementation</t>
  </si>
  <si>
    <t>An experimental diet contains more prebiotic supplements than a control diet. Prebiotics are non-digestible fibers that promote the growth of beneficial bacteria in the gut, helping to improve digestion and immune function (human validated ChatGPT).</t>
  </si>
  <si>
    <t>AOM_000130</t>
  </si>
  <si>
    <t>probiotic supplementation</t>
  </si>
  <si>
    <t>probiotic or bacteria supplement_x000D_</t>
  </si>
  <si>
    <t>An experimental diet contains more probiotic supplements than a control diet. Probiotics are live microorganisms thought to be healthy for the host organism. According to the currently adopted definition by FAO/WHO, probiotics are selected "live microorganisms which when administered in adequate amounts confer a health benefit on the host".[FAO/WHO (2001) Health and Nutritional Properties of Probiotics in Food including Powder Milk with Live Lactic Acid Bacteria. Report of a Joint FAO/WHO Expert Consultation on Evaluation of Health and Nutritional Properties of Probiotics in Food Including Powder Milk with Live Lactic Acid Bacteria] Lactic acid bacteria (LAB) and bifidobacteria are the most common types of microbes used as probiotics; but also certain yeasts and bacilli are available. [http://en.wikipedia.org/wiki/Probiotics]</t>
  </si>
  <si>
    <t>http://purl.obolibrary.org/obo/FOODON_03401308</t>
  </si>
  <si>
    <t>AOM_000134</t>
  </si>
  <si>
    <t>urea supplementation</t>
  </si>
  <si>
    <t>An experimental diet contains more urea supplement than a control diet.  Urea is a high-nitrogen compound that can be converted by rumen microbes into usable protein for the animal. Urea treatment is a cost-effective way to increase the protein content of low-quality forage and other feed sources, particularly in areas where high-quality protein supplements are not readily available (human validated ChatGPT).</t>
  </si>
  <si>
    <t>AOM_000121</t>
  </si>
  <si>
    <t>vitamin supplementation</t>
  </si>
  <si>
    <t>An experimental diet contains more vitamin (NCIT_C944) supplements than a control diet.</t>
  </si>
  <si>
    <t>Management/Livestock Management/Feed Characteristic/Feed Chemical Composition/Vitamins</t>
  </si>
  <si>
    <t>http://purl.obolibrary.org/obo/MAXO_0001129</t>
  </si>
  <si>
    <t>AOM_000117</t>
  </si>
  <si>
    <t>Use of Tree Fodders</t>
  </si>
  <si>
    <t>An experimental diet contains more fodders derived from trees than a control diet. This does not include the byproducts from processing tree crop products.</t>
  </si>
  <si>
    <t>AOM_000141</t>
  </si>
  <si>
    <t>Diet Source</t>
  </si>
  <si>
    <t>A diet or ingredient produced on-farm refers to feed materials that are cultivated, harvested, or otherwise obtained within the same agricultural system where the livestock consuming them are raised.</t>
  </si>
  <si>
    <t>AOM_000142</t>
  </si>
  <si>
    <t>Purchased feeds refer to diets or ingredients that are obtained from external sources rather than being produced on-farm. These feed materials are typically bought from suppliers or manufacturers and are used to supplement or provide nutrition to livestock in the absence of sufficient on-farm feed resources.</t>
  </si>
  <si>
    <t>AOM_000950</t>
  </si>
  <si>
    <t>Grazing Management</t>
  </si>
  <si>
    <t>Cycle length</t>
  </si>
  <si>
    <t>AOM_000948</t>
  </si>
  <si>
    <t>Division Size</t>
  </si>
  <si>
    <t>The area of a subdivision within an field/plot/pasture. Subdivisions are typically to constrain the movement and grazing of livestock with in the field.</t>
  </si>
  <si>
    <t>AOM_000947</t>
  </si>
  <si>
    <t>Field Size</t>
  </si>
  <si>
    <t>plot size, pasture size</t>
  </si>
  <si>
    <t>The size of an area of pasture under homogenous management analagous to the size of the experimental replicate. This area may or may not be subdivided to control the movements of livestock.</t>
  </si>
  <si>
    <t>AOM_000936</t>
  </si>
  <si>
    <t>Grazing Intensity</t>
  </si>
  <si>
    <t>used to record qualitative assessments of grazing intensity or pressure (e.g. low, medium or high)</t>
  </si>
  <si>
    <t>AOM_000953</t>
  </si>
  <si>
    <t>Grazing time</t>
  </si>
  <si>
    <t>per cycle</t>
  </si>
  <si>
    <t>AOM_000952</t>
  </si>
  <si>
    <t>per year</t>
  </si>
  <si>
    <t>time duration and/or seasonal period of grazing system</t>
  </si>
  <si>
    <t>http://opendata.inra.fr/EOL/EOL_0001946</t>
  </si>
  <si>
    <t>AOM_000946</t>
  </si>
  <si>
    <t>Max sward height</t>
  </si>
  <si>
    <t>post-stocking</t>
  </si>
  <si>
    <t>AOM_000954</t>
  </si>
  <si>
    <t>Number of animals</t>
  </si>
  <si>
    <t>AOM_000944</t>
  </si>
  <si>
    <t>Number of fields per unit</t>
  </si>
  <si>
    <t>AOM_000951</t>
  </si>
  <si>
    <t>Rest period</t>
  </si>
  <si>
    <t>AOM_000949</t>
  </si>
  <si>
    <t>Strip grazing</t>
  </si>
  <si>
    <t>AOM_000945</t>
  </si>
  <si>
    <t>Target sward height</t>
  </si>
  <si>
    <t>In the context of pasture management, sward height refers to the average height of the vegetation (e.g., grasses and legumes) in a pasture.</t>
  </si>
  <si>
    <t>AOM_000943</t>
  </si>
  <si>
    <t>Group Structure</t>
  </si>
  <si>
    <t>genetic group structure</t>
  </si>
  <si>
    <t>composition of an animal group in term of genetic lines or breed</t>
  </si>
  <si>
    <t>http://opendata.inra.fr/EOL/EOL_0002001</t>
  </si>
  <si>
    <t>AOM_000941</t>
  </si>
  <si>
    <t>rearing stage group structure</t>
  </si>
  <si>
    <t>number or proportion of animal in various stages of development in the group. A group may be homogeneous (only one rearing stage) or heterogeneous (several rearing stages).</t>
  </si>
  <si>
    <t>http://opendata.inra.fr/EOL/EOL_0001704</t>
  </si>
  <si>
    <t>AOM_000942</t>
  </si>
  <si>
    <t>sex group structure</t>
  </si>
  <si>
    <t>number or proportion of animal of different sexes in the group. A group may be homogeneous (only one sex) or heterogeneous (male and female).</t>
  </si>
  <si>
    <t>http://opendata.inra.fr/EOL/EOL_0001705</t>
  </si>
  <si>
    <t>AOM_000151</t>
  </si>
  <si>
    <t>Herd Management</t>
  </si>
  <si>
    <t>Management practices that oversee the health and breeding of domesticated animals (human validated BARD).</t>
  </si>
  <si>
    <t>AOM_000173</t>
  </si>
  <si>
    <t>Animal Health</t>
  </si>
  <si>
    <t>Disease Prevention</t>
  </si>
  <si>
    <t>AOM_000177</t>
  </si>
  <si>
    <t>Antibiotics</t>
  </si>
  <si>
    <t>AOM_000176</t>
  </si>
  <si>
    <t>Antiparasitics</t>
  </si>
  <si>
    <t>AOM_000174</t>
  </si>
  <si>
    <t>Immunomodulators</t>
  </si>
  <si>
    <t>The goal of immunomodulation in food-producing animals is to regulate immunity for the benefit of the animal and production efficiency. Immunomodulators (CHEBI_50846) are substances that exert this control and include cytokines, pharmaceuticals, microbial products, nutraceuticals, and traditional medicinal plants (https://doi.org/10.1016/S0749-0720(15)30010-4).</t>
  </si>
  <si>
    <t>AOM_000175</t>
  </si>
  <si>
    <t>Vaccinations</t>
  </si>
  <si>
    <t>AOM_000180</t>
  </si>
  <si>
    <t>Monitoring</t>
  </si>
  <si>
    <t>AOM_000178</t>
  </si>
  <si>
    <t>AOM_000152</t>
  </si>
  <si>
    <t>Herd Improvement</t>
  </si>
  <si>
    <t>The selection and/or breeding of animals with desirable traits to improve outcomes.</t>
  </si>
  <si>
    <t>http://aims.fao.org/aos/agrovoc/c_d25514a9</t>
  </si>
  <si>
    <t>AOM_000155</t>
  </si>
  <si>
    <t>The use of animal cross breeds produced by the mating (hybridization) of individuals of different breeds, varieties, species, or genera. [http://purl.obolibrary.org/obo/NCIT_C128790]</t>
  </si>
  <si>
    <t>http://aims.fao.org/aos/agrovoc/c_3706</t>
  </si>
  <si>
    <t>AOM_000154</t>
  </si>
  <si>
    <t>AOM_000156</t>
  </si>
  <si>
    <t>The use of improved animal breeds bred for heat tolerance.</t>
  </si>
  <si>
    <t>AOM_000153</t>
  </si>
  <si>
    <t xml:space="preserve">A local or otherwise unimproved animal breed. </t>
  </si>
  <si>
    <t>Control Practice</t>
  </si>
  <si>
    <t>AOM_000937</t>
  </si>
  <si>
    <t>Livestock Abundance</t>
  </si>
  <si>
    <t>animal biomass</t>
  </si>
  <si>
    <t>total mass of animals in a rearing unit</t>
  </si>
  <si>
    <t>http://opendata.inra.fr/EOL/EOL_0000334</t>
  </si>
  <si>
    <t>AOM_000940</t>
  </si>
  <si>
    <t>animal density</t>
  </si>
  <si>
    <t>total number of animals in a rearing unit</t>
  </si>
  <si>
    <t>http://opendata.inra.fr/EOL/EOL_0000333</t>
  </si>
  <si>
    <t>AOM_000938</t>
  </si>
  <si>
    <t>stocking rate</t>
  </si>
  <si>
    <t>animal biomass density</t>
  </si>
  <si>
    <t>mass of animals per area or volume</t>
  </si>
  <si>
    <t>http://opendata.inra.fr/EOL/EOL_0000043</t>
  </si>
  <si>
    <t>AOM_000939</t>
  </si>
  <si>
    <t>stocking rate as livestock units</t>
  </si>
  <si>
    <t>The livestock unit, abbreviated as LSU (or sometimes as LU), is a reference unit which facilitates the aggregation of livestock from various species and age as per convention, via the use of specific coefficients established initially on the basis of the nutritional or feed requirement of each type of animal. The reference unit used for the calculation of livestock units (=1 LSU) is the grazing equivalent of one adult dairy cow producing 3 000 kg of milk annually, without additional concentrated foodstuffs. Holdings with livestock can have zero livestock units as LSU is only calculated for bovine animals, goats, sheep, equidae, pigs, poultry, and female breeding rabbits. Holdings with livestock and no LSU are holdings which have beehives or other livestock not elsewhere classified.</t>
  </si>
  <si>
    <t>https://ec.europa.eu/eurostat/statistics-explained/index.php?title=Glossary:Livestock_unit_(LSU)</t>
  </si>
  <si>
    <t>AOM_000157</t>
  </si>
  <si>
    <t>Livestock manure management is the collection, storage, treatment, and utilization of animal waste  (human validated BARD).</t>
  </si>
  <si>
    <t>AOM_000158</t>
  </si>
  <si>
    <t>Conventional Manure handling (farmer practice)</t>
  </si>
  <si>
    <t>AOM_000159</t>
  </si>
  <si>
    <t>Techniques to collect manure, e.g, frequency.</t>
  </si>
  <si>
    <t>AOM_000160</t>
  </si>
  <si>
    <t>Techniques to store manure, e.g. heaps or pits.</t>
  </si>
  <si>
    <t>AOM_000161</t>
  </si>
  <si>
    <t>AOM_002504</t>
  </si>
  <si>
    <t xml:space="preserve">Parity </t>
  </si>
  <si>
    <t>First trimester</t>
  </si>
  <si>
    <t>The second stage of pregnancy, often associated with increased nutritional requirements as the fetus grows.</t>
  </si>
  <si>
    <t>AOM_002507</t>
  </si>
  <si>
    <t>Forth trimester</t>
  </si>
  <si>
    <t>AOM_002503</t>
  </si>
  <si>
    <t>Refers to the first stage (trimester) of pregnancy in animals.</t>
  </si>
  <si>
    <t>AOM_002502</t>
  </si>
  <si>
    <t>Refers to a female animal that has been pregnant or has given birth more than once.</t>
  </si>
  <si>
    <t>AOM_002501</t>
  </si>
  <si>
    <t>Refers to a female animal that is pregnant or has given birth for the first time.</t>
  </si>
  <si>
    <t>AOM_002505</t>
  </si>
  <si>
    <t>Second trimester</t>
  </si>
  <si>
    <t>Refers to the final stage of pregnancy, where the focus is on ensuring adequate nutrition to support both the mother and the developing fetus as it approaches birth.</t>
  </si>
  <si>
    <t>AOM_002506</t>
  </si>
  <si>
    <t>Third trimester</t>
  </si>
  <si>
    <t>Refers to the period immediately following birth</t>
  </si>
  <si>
    <t>AOM_000168</t>
  </si>
  <si>
    <t>AOM_000163</t>
  </si>
  <si>
    <t>AOM_000162</t>
  </si>
  <si>
    <t>This could be the traditional or farmer practice or a practice the authors state as an unimproved control practice.</t>
  </si>
  <si>
    <t>AOM_000169</t>
  </si>
  <si>
    <t xml:space="preserve">Cut and Carry </t>
  </si>
  <si>
    <t>Zero Grazing</t>
  </si>
  <si>
    <t>Within a farm livestock are confined and not allowed to graze pasture, instead fodder grown on the farm is cut and taken to the animals.</t>
  </si>
  <si>
    <t>AOM_000181</t>
  </si>
  <si>
    <t>Fodder Storage</t>
  </si>
  <si>
    <t>Fodder Banks</t>
  </si>
  <si>
    <t>Control is a farmer not storing fodder for the dry seasons and either having to buy in fodder or try and subsist on whatever is available in the environment.</t>
  </si>
  <si>
    <t>AOM_000182</t>
  </si>
  <si>
    <t>AOM_000183</t>
  </si>
  <si>
    <t>AOM_000164</t>
  </si>
  <si>
    <t>Improved Pasture</t>
  </si>
  <si>
    <t>AOM_000166</t>
  </si>
  <si>
    <t>Improved Pasture- Grasses</t>
  </si>
  <si>
    <t>AOM_000167</t>
  </si>
  <si>
    <t>Improved Pasture- Grasses &amp; Legumes</t>
  </si>
  <si>
    <t>The planting of pastures with mixtures of grasses and leguminous forages.</t>
  </si>
  <si>
    <t>AOM_000165</t>
  </si>
  <si>
    <t>Improved Pasture- Legumes</t>
  </si>
  <si>
    <t>AOM_000179</t>
  </si>
  <si>
    <t>N-inhibitors</t>
  </si>
  <si>
    <t>AOM_000171</t>
  </si>
  <si>
    <t>Optimization of Stocking Density</t>
  </si>
  <si>
    <t>AOM_000172</t>
  </si>
  <si>
    <t>Shade Trees</t>
  </si>
  <si>
    <t>Shade provision using trees (silvopastoralism)</t>
  </si>
  <si>
    <t>AOM_000329</t>
  </si>
  <si>
    <t>Pest and Disease Management</t>
  </si>
  <si>
    <t>Animal pest and disease management refers to the systematic implementation of preventive, monitoring, and control measures aimed at minimizing the incidence, spread, and impact of pests, parasites, and diseases in livestock populations. (HV GPT4)</t>
  </si>
  <si>
    <t>AOM_000346</t>
  </si>
  <si>
    <t>A substance that kills or slows the growth of microorganisms, including bacteria, viruses, fungi and protozoans.</t>
  </si>
  <si>
    <t>http://purl.obolibrary.org/obo/CHEBI_33281</t>
  </si>
  <si>
    <t>AOM_000347</t>
  </si>
  <si>
    <t>Antibacterial</t>
  </si>
  <si>
    <t>A drug used to treat or prevent bacterial infections.</t>
  </si>
  <si>
    <t>http://purl.obolibrary.org/obo/CHEBI_36047</t>
  </si>
  <si>
    <t>AOM_000348</t>
  </si>
  <si>
    <t>Antifungal</t>
  </si>
  <si>
    <t>Any antifungal agent used to prevent or treat fungal infections in humans or animals.</t>
  </si>
  <si>
    <t>http://purl.obolibrary.org/obo/CHEBI_86327</t>
  </si>
  <si>
    <t>AOM_000350</t>
  </si>
  <si>
    <t>Any antimicrobial drug which is used to treat or prevent protozoal infections.</t>
  </si>
  <si>
    <t>http://purl.obolibrary.org/obo/CHEBI_35820</t>
  </si>
  <si>
    <t>AOM_000351</t>
  </si>
  <si>
    <t>Antiplasmodial</t>
  </si>
  <si>
    <t>An antiparasitic drug which is effective against Apicomplexan parasites in the genus Plasmodium. The genus contains over 200 species and includes those responsible for malaria.</t>
  </si>
  <si>
    <t>http://purl.obolibrary.org/obo/CHEBI_64915</t>
  </si>
  <si>
    <t>AOM_000352</t>
  </si>
  <si>
    <t>Antitrichomonal</t>
  </si>
  <si>
    <t>A drug used to treat trichomonas infections.</t>
  </si>
  <si>
    <t>http://purl.obolibrary.org/obo/CHEBI_50685</t>
  </si>
  <si>
    <t>AOM_000353</t>
  </si>
  <si>
    <t>Coccidiostat</t>
  </si>
  <si>
    <t>An agent useful in the treatment or prevention of coccidiosis in man or animals.</t>
  </si>
  <si>
    <t>http://purl.obolibrary.org/obo/CHEBI_35818</t>
  </si>
  <si>
    <t>AOM_000354</t>
  </si>
  <si>
    <t>Trypanocidal</t>
  </si>
  <si>
    <t>A drug used to treat or prevent infections caused by protozoal organisms belonging to the suborder Trypanosomatida.</t>
  </si>
  <si>
    <t>http://purl.obolibrary.org/obo/CHEBI_36335</t>
  </si>
  <si>
    <t>AOM_000349</t>
  </si>
  <si>
    <t>Antiviral</t>
  </si>
  <si>
    <t>A substance used in the prophylaxis or therapy of virus diseases.</t>
  </si>
  <si>
    <t>http://purl.obolibrary.org/obo/CHEBI_36044</t>
  </si>
  <si>
    <t>AOM_000330</t>
  </si>
  <si>
    <t>Pesticide</t>
  </si>
  <si>
    <t>Strictly, a substance intended to kill pests. In common usage, any substance used for controlling, preventing, or destroying animal, microbiological or plant pests.</t>
  </si>
  <si>
    <t>http://purl.obolibrary.org/obo/CHEBI_25944</t>
  </si>
  <si>
    <t>AOM_000331</t>
  </si>
  <si>
    <t>A substance used to treat or prevent parasitic infections.</t>
  </si>
  <si>
    <t>http://purl.obolibrary.org/obo/CHEBI_35442</t>
  </si>
  <si>
    <t>AOM_000336</t>
  </si>
  <si>
    <t>Antiamoebic</t>
  </si>
  <si>
    <t>An antiparasitic agent which is effective against amoeba, a genus of single-celled amoeboids in the family Amoebidae.</t>
  </si>
  <si>
    <t>http://purl.obolibrary.org/obo/CHEBI_171664</t>
  </si>
  <si>
    <t>AOM_000333</t>
  </si>
  <si>
    <t>Dewormer</t>
  </si>
  <si>
    <t>Substance intended to kill parasitic worms (helminths).</t>
  </si>
  <si>
    <t>http://purl.obolibrary.org/obo/CHEBI_35443</t>
  </si>
  <si>
    <t>AOM_000334</t>
  </si>
  <si>
    <t>Antinematodal</t>
  </si>
  <si>
    <t>A substance used in the treatment or control of nematode infestations.</t>
  </si>
  <si>
    <t>http://purl.obolibrary.org/obo/CHEBI_35444</t>
  </si>
  <si>
    <t>AOM_000335</t>
  </si>
  <si>
    <t>Antiplatyhelmintic</t>
  </si>
  <si>
    <t>An agent used to treat cestode, trematode, or other flatworm infestations in man or animals.</t>
  </si>
  <si>
    <t>http://purl.obolibrary.org/obo/CHEBI_35684</t>
  </si>
  <si>
    <t>AOM_000338</t>
  </si>
  <si>
    <t>AOM_000339</t>
  </si>
  <si>
    <t>AOM_000340</t>
  </si>
  <si>
    <t>AOM_000341</t>
  </si>
  <si>
    <t>AOM_000342</t>
  </si>
  <si>
    <t>AOM_000343</t>
  </si>
  <si>
    <t>Ectoparasiticide</t>
  </si>
  <si>
    <t>An ectoparasiticide is a chemical agent or substance used to control, repel, or kill ectoparasites, which are external parasites that infest the skin or outer surfaces of their host animals. Examples of ectoparasites include ticks, mites, fleas, and lice. Ectoparasiticides are commonly used in livestock production to maintain animal health, prevent the spread of diseases, and improve overall productivity. (HV GPT4)</t>
  </si>
  <si>
    <t>http://purl.obolibrary.org/obo/CHEBI_38956</t>
  </si>
  <si>
    <t>AOM_000345</t>
  </si>
  <si>
    <t>A substance used to destroy pests of the subclass Acari (mites and ticks).</t>
  </si>
  <si>
    <t>http://purl.obolibrary.org/obo/CHEBI_22153</t>
  </si>
  <si>
    <t>AOM_000344</t>
  </si>
  <si>
    <t>Strictly, a substance intended to kill members of the class Insecta. In common usage, any substance used for preventing, destroying, repelling or controlling insects.</t>
  </si>
  <si>
    <t>http://purl.obolibrary.org/obo/CHEBI_24852</t>
  </si>
  <si>
    <t>AOM_000355</t>
  </si>
  <si>
    <t>A vaccine is a processed material with the function that when administered, it prevents or ameliorates a disorder in a target organism by inducing or modifying adaptive immune responses specific to the antigens in the vaccine.</t>
  </si>
  <si>
    <t>http://purl.obolibrary.org/obo/VO_0000001</t>
  </si>
  <si>
    <t>AOM_000955</t>
  </si>
  <si>
    <t>Rearing Stage</t>
  </si>
  <si>
    <t>Cattle;Buffalo</t>
  </si>
  <si>
    <t>AOM_000956</t>
  </si>
  <si>
    <t>Adult</t>
  </si>
  <si>
    <t>Not calf, heifer, grower, finisher, steer etc.  Could be a female that has given birth or is older than 2 years. A bull that is over 2 years old.</t>
  </si>
  <si>
    <t>AOM_000957</t>
  </si>
  <si>
    <t>Adult Female</t>
  </si>
  <si>
    <t>Cow</t>
  </si>
  <si>
    <t>A female that has given birth.</t>
  </si>
  <si>
    <t>AOM_000958</t>
  </si>
  <si>
    <t>Gestating Female</t>
  </si>
  <si>
    <t>Pregnant Female;Pregnant Cow</t>
  </si>
  <si>
    <t>AOM_002510</t>
  </si>
  <si>
    <t>Prepartum Female</t>
  </si>
  <si>
    <t>The period leading up to the birth of the calf, typically the last 3-4 weeks of gestation.</t>
  </si>
  <si>
    <t>AOM_000959</t>
  </si>
  <si>
    <t>Lactating Female</t>
  </si>
  <si>
    <t>Nursing Female; Suckling Female;Nursing Cow; Suckling Cow</t>
  </si>
  <si>
    <t>AOM_002511</t>
  </si>
  <si>
    <t>Postpartum Female</t>
  </si>
  <si>
    <t>The period after the cow gives birth, typically up to 3-4 weeks post-calving.</t>
  </si>
  <si>
    <t>AOM_000960</t>
  </si>
  <si>
    <t>Adult Male</t>
  </si>
  <si>
    <t>Bull</t>
  </si>
  <si>
    <t>Reproductive male, typically 2 years or older.</t>
  </si>
  <si>
    <t>AOM_000961</t>
  </si>
  <si>
    <t>Young</t>
  </si>
  <si>
    <t>A female that has not given birth and is less than 2 years. A male less than 2 years old. A calf, heifer, grower, finisher, steer etc.</t>
  </si>
  <si>
    <t>AOM_000976</t>
  </si>
  <si>
    <t>Calf</t>
  </si>
  <si>
    <t>A cattle calf is typically less than a year old.</t>
  </si>
  <si>
    <t>AOM_000980</t>
  </si>
  <si>
    <t>Calf Female</t>
  </si>
  <si>
    <t>AOM_000981</t>
  </si>
  <si>
    <t>Suckling Calf Female</t>
  </si>
  <si>
    <t>A calf that is nursing from its mother's udder to consume milk.</t>
  </si>
  <si>
    <t>AOM_000982</t>
  </si>
  <si>
    <t>Weaned Calf Female</t>
  </si>
  <si>
    <t>A weaned calf  considered to be independent and no longer relies on its mother's milk for nutrition. Weaning is typically done when the calf is between 6-8 months of age, although the exact age can vary depending on the management practices and the nutritional status of the calf.</t>
  </si>
  <si>
    <t>AOM_000977</t>
  </si>
  <si>
    <t>Calf Male</t>
  </si>
  <si>
    <t>AOM_000978</t>
  </si>
  <si>
    <t>Suckling Calf Male</t>
  </si>
  <si>
    <t>AOM_000979</t>
  </si>
  <si>
    <t>Weaned Calf Male</t>
  </si>
  <si>
    <t>AOM_002500</t>
  </si>
  <si>
    <t>Suckling Calf</t>
  </si>
  <si>
    <t>AOM_003060</t>
  </si>
  <si>
    <t>Weaned Calf</t>
  </si>
  <si>
    <t>AOM_000963</t>
  </si>
  <si>
    <t>AOM_000966</t>
  </si>
  <si>
    <t>Finisher Female</t>
  </si>
  <si>
    <t>Finsisher Heifer</t>
  </si>
  <si>
    <t>A heifer is a female that has not had any offspring. The term usually refers to immature females.</t>
  </si>
  <si>
    <t>AOM_000975</t>
  </si>
  <si>
    <t>Finisher Male</t>
  </si>
  <si>
    <t>AOM_000973</t>
  </si>
  <si>
    <t xml:space="preserve">Castrate Finisher Male </t>
  </si>
  <si>
    <t>Bullock Finisher;Steer Finisher</t>
  </si>
  <si>
    <t>AOM_000970</t>
  </si>
  <si>
    <t>Intact Finisher Male</t>
  </si>
  <si>
    <t>Finisher Bull</t>
  </si>
  <si>
    <t>AOM_000962</t>
  </si>
  <si>
    <t>Grower</t>
  </si>
  <si>
    <t>AOM_000965</t>
  </si>
  <si>
    <t>Grower Female</t>
  </si>
  <si>
    <t>Grower Heifer</t>
  </si>
  <si>
    <t>AOM_000974</t>
  </si>
  <si>
    <t>Grower Male</t>
  </si>
  <si>
    <t>AOM_000972</t>
  </si>
  <si>
    <t xml:space="preserve">Castrate Grower Male </t>
  </si>
  <si>
    <t>Stocker Bullock; Backgrounder Bullock;Stocker Steer; Backgrounder Steer</t>
  </si>
  <si>
    <t>AOM_000969</t>
  </si>
  <si>
    <t>Intact Grower Male</t>
  </si>
  <si>
    <t>Stocker Bull; Backgrounder Bull</t>
  </si>
  <si>
    <t>AOM_000964</t>
  </si>
  <si>
    <t>Young Female</t>
  </si>
  <si>
    <t>Heifer</t>
  </si>
  <si>
    <t>AOM_000967</t>
  </si>
  <si>
    <t>Young Male</t>
  </si>
  <si>
    <t>AOM_000971</t>
  </si>
  <si>
    <t>Castrate</t>
  </si>
  <si>
    <t>Bullock;Steer</t>
  </si>
  <si>
    <t>A castrated male</t>
  </si>
  <si>
    <t>AOM_000968</t>
  </si>
  <si>
    <t>Young Intact Male</t>
  </si>
  <si>
    <t>Young Bull</t>
  </si>
  <si>
    <t>An intact (non-castrated) male</t>
  </si>
  <si>
    <t>AOM_001039</t>
  </si>
  <si>
    <t>AOM_001044</t>
  </si>
  <si>
    <t>AOM_001045</t>
  </si>
  <si>
    <t>Hen</t>
  </si>
  <si>
    <t xml:space="preserve">A mature female chicken (usually more than 10 months of age) </t>
  </si>
  <si>
    <t>http://purl.obolibrary.org/obo/FOODON_03411713</t>
  </si>
  <si>
    <t>AOM_001046</t>
  </si>
  <si>
    <t>Laying Female</t>
  </si>
  <si>
    <t>Laying Hen</t>
  </si>
  <si>
    <t>AOM_001047</t>
  </si>
  <si>
    <t>Rooster; Cock</t>
  </si>
  <si>
    <t>A male chicken, typically over one year old. Also know as a rooster or cock.</t>
  </si>
  <si>
    <t>AOM_002509</t>
  </si>
  <si>
    <t>AOM_002508</t>
  </si>
  <si>
    <t>AOM_001040</t>
  </si>
  <si>
    <t>Chicks are typically less than one week old.</t>
  </si>
  <si>
    <t>AOM_001041</t>
  </si>
  <si>
    <t>Pullet</t>
  </si>
  <si>
    <t xml:space="preserve">A pullet is a female chicken that is less than one year old and has not yet reached sexual maturity. The term is typically used to refer to female chickens that are between the ages of one week and six months. </t>
  </si>
  <si>
    <t>AOM_001042</t>
  </si>
  <si>
    <t>Cockerel</t>
  </si>
  <si>
    <t>A cockerel is a male chicken that has not yet reached sexual maturity. The term is typically used to refer to male chickens that are less than one year old.</t>
  </si>
  <si>
    <t>AOM_001043</t>
  </si>
  <si>
    <t>Castrate Young Male</t>
  </si>
  <si>
    <t>Capon</t>
  </si>
  <si>
    <t>A surgically neutered male chicken younger than four months old (previously younger than eight months).</t>
  </si>
  <si>
    <t>http://purl.obolibrary.org/obo/FOODON_03411711</t>
  </si>
  <si>
    <t>AOM_001048</t>
  </si>
  <si>
    <t>AOM_001059</t>
  </si>
  <si>
    <t>Adults are fully grown fish that have reached sexual maturity. They are typically over three years old and are typically 20 cm or more in length.</t>
  </si>
  <si>
    <t>AOM_001061</t>
  </si>
  <si>
    <t>AOM_001060</t>
  </si>
  <si>
    <t>AOM_001050</t>
  </si>
  <si>
    <t>Fingerling</t>
  </si>
  <si>
    <t>Fingerlings are small fish that are between the ages of one month and one year. They are typically between 2-5 cm in length.</t>
  </si>
  <si>
    <t>AOM_001056</t>
  </si>
  <si>
    <t>Female Fingerling</t>
  </si>
  <si>
    <t>AOM_001053</t>
  </si>
  <si>
    <t>Male Fingerling</t>
  </si>
  <si>
    <t>AOM_001049</t>
  </si>
  <si>
    <t>Fry</t>
  </si>
  <si>
    <t>This is the initial stage of fish development, when a fish hatches from an egg. Fry are typically less than one month old.</t>
  </si>
  <si>
    <t>AOM_001051</t>
  </si>
  <si>
    <t>Juvenile</t>
  </si>
  <si>
    <t>Juveniles are fish that are between the ages of one year and two years. They are typically between 5-10 cm in length.</t>
  </si>
  <si>
    <t>AOM_001057</t>
  </si>
  <si>
    <t>Female Juvenile</t>
  </si>
  <si>
    <t>AOM_001054</t>
  </si>
  <si>
    <t>Male Juvenile</t>
  </si>
  <si>
    <t>AOM_001052</t>
  </si>
  <si>
    <t>Sub-adult</t>
  </si>
  <si>
    <t>Sub-adults are fish that are between the ages of two years and three years. They are typically between 10-20 cm in length.</t>
  </si>
  <si>
    <t>AOM_001058</t>
  </si>
  <si>
    <t>Female Sub-adult</t>
  </si>
  <si>
    <t>AOM_001055</t>
  </si>
  <si>
    <t>Male Sub-adult</t>
  </si>
  <si>
    <t>AOM_001000</t>
  </si>
  <si>
    <t>AOM_001001</t>
  </si>
  <si>
    <t>AOM_001002</t>
  </si>
  <si>
    <t>AOM_001003</t>
  </si>
  <si>
    <t>AOM_001004</t>
  </si>
  <si>
    <t>AOM_001005</t>
  </si>
  <si>
    <t>Buck</t>
  </si>
  <si>
    <t>AOM_001006</t>
  </si>
  <si>
    <t>AOM_001007</t>
  </si>
  <si>
    <t>Kid</t>
  </si>
  <si>
    <t>AOM_001008</t>
  </si>
  <si>
    <t>Kid Female</t>
  </si>
  <si>
    <t>AOM_001009</t>
  </si>
  <si>
    <t>Kid Male</t>
  </si>
  <si>
    <t>AOM_001011</t>
  </si>
  <si>
    <t>Castrate Kid Male</t>
  </si>
  <si>
    <t>AOM_001010</t>
  </si>
  <si>
    <t>Intact Kid Male</t>
  </si>
  <si>
    <t>AOM_001012</t>
  </si>
  <si>
    <t>Yearling</t>
  </si>
  <si>
    <t>A yearling is an animal between 1 and 2 years of age that may or may not have produced offspring.</t>
  </si>
  <si>
    <t>AOM_001013</t>
  </si>
  <si>
    <t>Yearling Female</t>
  </si>
  <si>
    <t>AOM_001014</t>
  </si>
  <si>
    <t>Yearling Male</t>
  </si>
  <si>
    <t>AOM_001016</t>
  </si>
  <si>
    <t>Castrate Yearling Male</t>
  </si>
  <si>
    <t>AOM_001015</t>
  </si>
  <si>
    <t>Intact Yearling Male</t>
  </si>
  <si>
    <t>AOM_001017</t>
  </si>
  <si>
    <t>AOM_001018</t>
  </si>
  <si>
    <t>AOM_001019</t>
  </si>
  <si>
    <t>Sow</t>
  </si>
  <si>
    <t>An adult female pig that has farrowed a litter of piglets.</t>
  </si>
  <si>
    <t>AOM_001020</t>
  </si>
  <si>
    <t>Pregnant Female;Pregnant Sow</t>
  </si>
  <si>
    <t>AOM_001021</t>
  </si>
  <si>
    <t>Nursing Female; Suckling Female;Nursing Sow; Suckling Sow</t>
  </si>
  <si>
    <t>AOM_001022</t>
  </si>
  <si>
    <t>Boar</t>
  </si>
  <si>
    <t>A male pig over 6 months of age that can be used for breeding. Technically this is called a boar, but the term boar is more generically applied to younger non-castrated male pigs.</t>
  </si>
  <si>
    <t>AOM_001023</t>
  </si>
  <si>
    <t>Castrate Adult Male</t>
  </si>
  <si>
    <t>Stag</t>
  </si>
  <si>
    <t>A male pig that was castrated after reaching sexual maturity.</t>
  </si>
  <si>
    <t>AOM_001024</t>
  </si>
  <si>
    <t>AOM_001026</t>
  </si>
  <si>
    <t>AOM_001035</t>
  </si>
  <si>
    <t>Female Finisher</t>
  </si>
  <si>
    <t>Gilt Finisher</t>
  </si>
  <si>
    <t>A young female pig that has never given birth.</t>
  </si>
  <si>
    <t>AOM_001030</t>
  </si>
  <si>
    <t>Boar Finisher</t>
  </si>
  <si>
    <t xml:space="preserve">A male pig under 6 months of age. Technically this is not called a boar, but the term boar is generically applied to younger non-castrated male pigs in the literature. </t>
  </si>
  <si>
    <t>AOM_001032</t>
  </si>
  <si>
    <t>Barrow Finisher</t>
  </si>
  <si>
    <t>A male pig that was castrated before reaching sexual maturity.</t>
  </si>
  <si>
    <t>AOM_001025</t>
  </si>
  <si>
    <t>AOM_001034</t>
  </si>
  <si>
    <t>Female Grower</t>
  </si>
  <si>
    <t>Gilt Grower</t>
  </si>
  <si>
    <t>AOM_001029</t>
  </si>
  <si>
    <t>Boar Grower</t>
  </si>
  <si>
    <t>AOM_001031</t>
  </si>
  <si>
    <t>Barrow Grower</t>
  </si>
  <si>
    <t>AOM_001036</t>
  </si>
  <si>
    <t>Suckling</t>
  </si>
  <si>
    <t>Piglet; Shoat; Shote</t>
  </si>
  <si>
    <t>Unweaned young pig</t>
  </si>
  <si>
    <t>AOM_001037</t>
  </si>
  <si>
    <t>Suckling Female</t>
  </si>
  <si>
    <t>Piglet Female; Shoat Female; Shote Female</t>
  </si>
  <si>
    <t>AOM_001038</t>
  </si>
  <si>
    <t>Suckling Male</t>
  </si>
  <si>
    <t>Piglet Male; Shoat Male; Shote Male</t>
  </si>
  <si>
    <t>AOM_001033</t>
  </si>
  <si>
    <t>Gilt</t>
  </si>
  <si>
    <t>AOM_001027</t>
  </si>
  <si>
    <t>Young Boar</t>
  </si>
  <si>
    <t>AOM_001028</t>
  </si>
  <si>
    <t>Barrow</t>
  </si>
  <si>
    <t>AOM_000983</t>
  </si>
  <si>
    <t>AOM_000984</t>
  </si>
  <si>
    <t>AOM_000985</t>
  </si>
  <si>
    <t>Ewe</t>
  </si>
  <si>
    <t>AOM_000986</t>
  </si>
  <si>
    <t>Pregnant Female;Pregnant Ewe</t>
  </si>
  <si>
    <t>AOM_000987</t>
  </si>
  <si>
    <t>Nursing Female; Suckling Female;Nursing Ewe; Suckling Ewe</t>
  </si>
  <si>
    <t>AOM_000988</t>
  </si>
  <si>
    <t>AOM_000989</t>
  </si>
  <si>
    <t>AOM_000990</t>
  </si>
  <si>
    <t>Lamb</t>
  </si>
  <si>
    <t>Lambs are less than one year of age. They have usually not produced offspring.</t>
  </si>
  <si>
    <t>AOM_000991</t>
  </si>
  <si>
    <t>Lamb Female</t>
  </si>
  <si>
    <t>Lamb Ewe</t>
  </si>
  <si>
    <t>AOM_000992</t>
  </si>
  <si>
    <t>Lamb Male</t>
  </si>
  <si>
    <t>AOM_000994</t>
  </si>
  <si>
    <t>Castrate Lamb Male</t>
  </si>
  <si>
    <t>Wether</t>
  </si>
  <si>
    <t>AOM_000993</t>
  </si>
  <si>
    <t>Intact Lamb Male</t>
  </si>
  <si>
    <t>Lamb Ram</t>
  </si>
  <si>
    <t>AOM_000995</t>
  </si>
  <si>
    <t>AOM_000996</t>
  </si>
  <si>
    <t>Yearling Ewe</t>
  </si>
  <si>
    <t>AOM_000997</t>
  </si>
  <si>
    <t>AOM_000999</t>
  </si>
  <si>
    <t>Yearling Wether</t>
  </si>
  <si>
    <t>AOM_000998</t>
  </si>
  <si>
    <t>Yearling Ram</t>
  </si>
  <si>
    <t>AOM_003021</t>
  </si>
  <si>
    <t>Livestock Practices</t>
  </si>
  <si>
    <t>Non-forage feeds rich in energy and protein. Concentrates include feeds such as maize bran, cotton seed cake, molasses, fish meal and bean cake. Non-forage feeds may use energy or protein rich part plants such as Seed,  whereas forage feeds are mainly plant leaves and stems.</t>
  </si>
  <si>
    <t>AOM_003003</t>
  </si>
  <si>
    <t>AOM_003006</t>
  </si>
  <si>
    <t>Agroforestry Fodders</t>
  </si>
  <si>
    <t xml:space="preserve">Feeds are added compared to a control practice (basal diet) that does not contain items which would gain the same ERA classfication. Control diets are often hay ad libitum or hay ad libitum + maize stover. </t>
  </si>
  <si>
    <t>AOM_003008</t>
  </si>
  <si>
    <t>Animal Derived Fodders</t>
  </si>
  <si>
    <t>Feeds added to animal diets that are derived from animals, e.g. blood meal, fish meal, bone meal, fish oil, offals, etc.</t>
  </si>
  <si>
    <t>AOM_003009</t>
  </si>
  <si>
    <t>Insect Fodders</t>
  </si>
  <si>
    <t>Feeds added to animal diets that are derived from insects.</t>
  </si>
  <si>
    <t>AOM_003007</t>
  </si>
  <si>
    <t>AOM_003004</t>
  </si>
  <si>
    <t>Crop Fodders</t>
  </si>
  <si>
    <t>Feeds added to animal diets that come from non-woody crops usually grown for human consumption. These can be crop grain, field residues (for example maize stalks left over once the grain component has been harvested), or processing residues (for example the maize bran produced as a byproduct of milling flour). Soyabeans fit in this category as they are grown for human consumption and livestock feed.</t>
  </si>
  <si>
    <t>AOM_003005</t>
  </si>
  <si>
    <t>Non Crop Fodders</t>
  </si>
  <si>
    <t>Feeds added to animal diets that are derived from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t>
  </si>
  <si>
    <t>AOM_003010</t>
  </si>
  <si>
    <t>Other Feed</t>
  </si>
  <si>
    <t xml:space="preserve">Feeds added to animal diets that are non-plant, non-animal or non-manure based materials. </t>
  </si>
  <si>
    <t>Split</t>
  </si>
  <si>
    <t>AOM_003011</t>
  </si>
  <si>
    <t>AOM_003016</t>
  </si>
  <si>
    <t>AOM_003018</t>
  </si>
  <si>
    <t>Components of a basal diet fully or partially substituted for feeds derived from animals, e.g. blood meal, fish meal, bone meal, fish oil, offals, etc.</t>
  </si>
  <si>
    <t>AOM_003019</t>
  </si>
  <si>
    <t>Insect Derived Fodders</t>
  </si>
  <si>
    <t>Components of a basal diet fully or partially substituted for insect based feed.</t>
  </si>
  <si>
    <t>AOM_003017</t>
  </si>
  <si>
    <t>AOM_003012</t>
  </si>
  <si>
    <t>AOM_003013</t>
  </si>
  <si>
    <t xml:space="preserve">Supplement given to animals by the farmer or deemed control by author and is </t>
  </si>
  <si>
    <t>AOM_003014</t>
  </si>
  <si>
    <t>AOM_003015</t>
  </si>
  <si>
    <t>Components of a basal diet fully or partially substituted for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</si>
  <si>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AOM_003020</t>
  </si>
  <si>
    <t>Components of a basal diet fully or partially substituted with non-plant, non-animal and non-manure based materials. These typically include materials for the by-product of animal processing (e.g., bone meal or fish meal).</t>
  </si>
  <si>
    <t>AOM_000358</t>
  </si>
  <si>
    <t>Outcomes</t>
  </si>
  <si>
    <t>The result of an action.</t>
  </si>
  <si>
    <t>http://purl.obolibrary.org/obo/NCIT_C20200</t>
  </si>
  <si>
    <t>AOM_000499</t>
  </si>
  <si>
    <t>AOM_000512</t>
  </si>
  <si>
    <t>Feed Efficiency</t>
  </si>
  <si>
    <t xml:space="preserve">Higher Level </t>
  </si>
  <si>
    <t>AOM_001089</t>
  </si>
  <si>
    <t>Feed Conversion Ratio</t>
  </si>
  <si>
    <t>AOM_000514</t>
  </si>
  <si>
    <t>267.1</t>
  </si>
  <si>
    <t>AOM_000513</t>
  </si>
  <si>
    <t>267</t>
  </si>
  <si>
    <t>AOM_003107</t>
  </si>
  <si>
    <t>Nitrogen Apparent Efficiency</t>
  </si>
  <si>
    <t xml:space="preserve">Nitrogen retained by the animal's body over the total nitrogen consumed in the diet </t>
  </si>
  <si>
    <t>AOM_000509</t>
  </si>
  <si>
    <t>Nitrogen Use Efficiency</t>
  </si>
  <si>
    <t>Apparent N Efficiency</t>
  </si>
  <si>
    <t>238</t>
  </si>
  <si>
    <t>AOM_001090</t>
  </si>
  <si>
    <t>Protein Conversion Ratio</t>
  </si>
  <si>
    <t>AOM_000516</t>
  </si>
  <si>
    <t>265.1</t>
  </si>
  <si>
    <t>AOM_000515</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</si>
  <si>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</si>
  <si>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265</t>
  </si>
  <si>
    <t>AOM_000501</t>
  </si>
  <si>
    <t>Fertilizer Use Efficiency</t>
  </si>
  <si>
    <t>AOM_000502</t>
  </si>
  <si>
    <t>AOM_000503</t>
  </si>
  <si>
    <t>Isotopic N</t>
  </si>
  <si>
    <t>AOM_000505</t>
  </si>
  <si>
    <t>Isotopic N-Above-ground Biomass</t>
  </si>
  <si>
    <t>AOM_000504</t>
  </si>
  <si>
    <t>Isotopic N-Product</t>
  </si>
  <si>
    <t>AOM_000506</t>
  </si>
  <si>
    <t>Partial N Balance</t>
  </si>
  <si>
    <t>AOM_000508</t>
  </si>
  <si>
    <t>Partial N Balance-Above-ground Biomass</t>
  </si>
  <si>
    <t>Partial nitrogen balance for crop aboveground biomass (the whole plant, grain + biomass). Formula = N.product/N.input.</t>
  </si>
  <si>
    <t>AOM_000507</t>
  </si>
  <si>
    <t>Partial N Balance-Product</t>
  </si>
  <si>
    <t>AOM_000510</t>
  </si>
  <si>
    <t>Phosphorus Use Efficiency</t>
  </si>
  <si>
    <t>AOM_000511</t>
  </si>
  <si>
    <t>Weight of output (kg) per quantity of input (kg). Can be any input and any output (other than N, P &amp; K).</t>
  </si>
  <si>
    <t>257</t>
  </si>
  <si>
    <t>AOM_000500</t>
  </si>
  <si>
    <t>Water used to produce crops (e.g., per unit product or unit land).</t>
  </si>
  <si>
    <t>232.2</t>
  </si>
  <si>
    <t>AOM_000475</t>
  </si>
  <si>
    <t>Environment</t>
  </si>
  <si>
    <t>AOM_000476</t>
  </si>
  <si>
    <t>Biological</t>
  </si>
  <si>
    <t>AOM_000478</t>
  </si>
  <si>
    <t>Biodiversity-Beneficial Organisms</t>
  </si>
  <si>
    <t>268</t>
  </si>
  <si>
    <t>AOM_000477</t>
  </si>
  <si>
    <t>203</t>
  </si>
  <si>
    <t>AOM_000479</t>
  </si>
  <si>
    <t>AOM_000480</t>
  </si>
  <si>
    <t>AOM_000495</t>
  </si>
  <si>
    <t>Bulk Density</t>
  </si>
  <si>
    <t>AOM_000493</t>
  </si>
  <si>
    <t>228</t>
  </si>
  <si>
    <t>AOM_000494</t>
  </si>
  <si>
    <t>228.1</t>
  </si>
  <si>
    <t>AOM_000481</t>
  </si>
  <si>
    <t>217</t>
  </si>
  <si>
    <t>AOM_000492</t>
  </si>
  <si>
    <t>221</t>
  </si>
  <si>
    <t>AOM_000482</t>
  </si>
  <si>
    <t>218</t>
  </si>
  <si>
    <t>AOM_000488</t>
  </si>
  <si>
    <t>226.2</t>
  </si>
  <si>
    <t>AOM_000491</t>
  </si>
  <si>
    <t>231</t>
  </si>
  <si>
    <t>AOM_000490</t>
  </si>
  <si>
    <t>226.4</t>
  </si>
  <si>
    <t>AOM_000486</t>
  </si>
  <si>
    <t>226</t>
  </si>
  <si>
    <t>AOM_000489</t>
  </si>
  <si>
    <t>226.3</t>
  </si>
  <si>
    <t>AOM_000484</t>
  </si>
  <si>
    <t>224</t>
  </si>
  <si>
    <t>AOM_000485</t>
  </si>
  <si>
    <t xml:space="preserve">Change in soil organic carbon (SOC) over time compared to a baseline condition at the beginning of the experiment. </t>
  </si>
  <si>
    <t>All treatments should have the same baseline conditions, if the baseline is more complex than this then contact Pete.</t>
  </si>
  <si>
    <t>224.1</t>
  </si>
  <si>
    <t>AOM_000483</t>
  </si>
  <si>
    <t>223</t>
  </si>
  <si>
    <t>AOM_000487</t>
  </si>
  <si>
    <t>226.1</t>
  </si>
  <si>
    <t>AOM_000359</t>
  </si>
  <si>
    <t xml:space="preserve">The amount of a feed or feed ingredient consumed by an animal. </t>
  </si>
  <si>
    <t>http://purl.obolibrary.org/obo/CMO_0000427</t>
  </si>
  <si>
    <t>400</t>
  </si>
  <si>
    <t>AOM_000519</t>
  </si>
  <si>
    <t>AOM_000526</t>
  </si>
  <si>
    <t>AOM_000529</t>
  </si>
  <si>
    <t>Please standardize area denominators to ha where possible.</t>
  </si>
  <si>
    <t>309</t>
  </si>
  <si>
    <t>AOM_000530</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</si>
  <si>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</si>
  <si>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301</t>
  </si>
  <si>
    <t>AOM_000527</t>
  </si>
  <si>
    <t>Quantity in carbon pool or stock (as total carbon or organic carbon) and reported on soil profiles of at least 30cm or more.</t>
  </si>
  <si>
    <t>308</t>
  </si>
  <si>
    <t>AOM_000528</t>
  </si>
  <si>
    <t>Total Biomass</t>
  </si>
  <si>
    <t>AOM_000520</t>
  </si>
  <si>
    <t>AOM_000524</t>
  </si>
  <si>
    <t>307</t>
  </si>
  <si>
    <t>AOM_000521</t>
  </si>
  <si>
    <t>304</t>
  </si>
  <si>
    <t>AOM_000525</t>
  </si>
  <si>
    <t>311</t>
  </si>
  <si>
    <t>AOM_000522</t>
  </si>
  <si>
    <t>305</t>
  </si>
  <si>
    <t>AOM_000523</t>
  </si>
  <si>
    <t>306</t>
  </si>
  <si>
    <t>AOM_000360</t>
  </si>
  <si>
    <t>AOM_001088</t>
  </si>
  <si>
    <t>Animal Survival and Mortality</t>
  </si>
  <si>
    <t>AOM_000498</t>
  </si>
  <si>
    <t>236.2</t>
  </si>
  <si>
    <t>AOM_000497</t>
  </si>
  <si>
    <t xml:space="preserve">Animal offspring that survive to production. </t>
  </si>
  <si>
    <t>236.1</t>
  </si>
  <si>
    <t>AOM_000397</t>
  </si>
  <si>
    <t>AOM_000403</t>
  </si>
  <si>
    <t>AOM_000408</t>
  </si>
  <si>
    <t>151</t>
  </si>
  <si>
    <t>AOM_000409</t>
  </si>
  <si>
    <t>Fixed Cost-Animal housing</t>
  </si>
  <si>
    <t>Fixed costs associated with animal housing can refer to either the depreciation over time or the initial cost of purchasing the land or buildings.</t>
  </si>
  <si>
    <t>AOM_000412</t>
  </si>
  <si>
    <t>Fixed Cost-Animals Purchase</t>
  </si>
  <si>
    <t>AOM_000411</t>
  </si>
  <si>
    <t>Fixed Cost-Equipment</t>
  </si>
  <si>
    <t>Machinery</t>
  </si>
  <si>
    <t>Fixed costs associated with machinery or equipment may refer to either the depreciation over time or the initial cost of purchasing them.</t>
  </si>
  <si>
    <t>AOM_000410</t>
  </si>
  <si>
    <t>Fixed Cost-Land</t>
  </si>
  <si>
    <t>Fixed costs related to land or buildings (excluding animal housing) may refer to either the depreciation value over time or the initial cost of purchase.</t>
  </si>
  <si>
    <t>AOM_000413</t>
  </si>
  <si>
    <t>Fixed Cost-Loans</t>
  </si>
  <si>
    <t>Interest Expense Fixed Cost</t>
  </si>
  <si>
    <t>When a loan is taken out to purchase a fixed asset (e.g. animal housing or equipment), the interest expense may be considered a fixed cost.</t>
  </si>
  <si>
    <t>AOM_000449</t>
  </si>
  <si>
    <t>AOM_000448</t>
  </si>
  <si>
    <t>AOM_000450</t>
  </si>
  <si>
    <t>AOM_000404</t>
  </si>
  <si>
    <t>Total production costs per, for example, unit land or unit product.</t>
  </si>
  <si>
    <t>150</t>
  </si>
  <si>
    <t>AOM_000405</t>
  </si>
  <si>
    <t>Total Cost per Animal</t>
  </si>
  <si>
    <t>AOM_000406</t>
  </si>
  <si>
    <t>Total Cost per Area</t>
  </si>
  <si>
    <t>AOM_000407</t>
  </si>
  <si>
    <t>Total Cost Efficiency</t>
  </si>
  <si>
    <t>Total Cost per Unit Production</t>
  </si>
  <si>
    <t>150.1</t>
  </si>
  <si>
    <t>AOM_000415</t>
  </si>
  <si>
    <t>Inputs</t>
  </si>
  <si>
    <t>Variable Costs-Nutrients</t>
  </si>
  <si>
    <t>Variable Costs- Fertilizers</t>
  </si>
  <si>
    <t>Cost of fertilizer.</t>
  </si>
  <si>
    <t>The total variable cost can include labour, but record the individual cost of labour using the "Labour Cost" subindicator.</t>
  </si>
  <si>
    <t>152.3</t>
  </si>
  <si>
    <t>AOM_003090</t>
  </si>
  <si>
    <t>AOM_000426</t>
  </si>
  <si>
    <t>Variable Costs-Pest Control</t>
  </si>
  <si>
    <t>Variable Costs-Biological Control</t>
  </si>
  <si>
    <t>AOM_000425</t>
  </si>
  <si>
    <t>Variable Costs-Pesticides</t>
  </si>
  <si>
    <t>Cost of fungicides.</t>
  </si>
  <si>
    <t>AOM_000424</t>
  </si>
  <si>
    <t>Cost of insecticides.</t>
  </si>
  <si>
    <t>AOM_000427</t>
  </si>
  <si>
    <t>Variable Costs-Seed or Planting Material</t>
  </si>
  <si>
    <t>Cost of planting materials, such as  Seed or seedlings.</t>
  </si>
  <si>
    <t>AOM_000429</t>
  </si>
  <si>
    <t>Variable Costs-Saplings</t>
  </si>
  <si>
    <t>AOM_000428</t>
  </si>
  <si>
    <t>Variable Costs-Seed</t>
  </si>
  <si>
    <t>Cost of Seed.</t>
  </si>
  <si>
    <t>AOM_000418</t>
  </si>
  <si>
    <t xml:space="preserve">Inputs </t>
  </si>
  <si>
    <t>Variable Costs-Mulch</t>
  </si>
  <si>
    <t>AOM_000419</t>
  </si>
  <si>
    <t>Variable Costs-Organic Mulch</t>
  </si>
  <si>
    <t>USD/kg grain</t>
  </si>
  <si>
    <t>AOM_000421</t>
  </si>
  <si>
    <t>Variable Costs-Plastic Mulch</t>
  </si>
  <si>
    <t>AOM_000416</t>
  </si>
  <si>
    <t xml:space="preserve">Variable Costs- Inorganic Fertilizer </t>
  </si>
  <si>
    <t>Cost of inorganic fertilizer.</t>
  </si>
  <si>
    <t>AOM_000417</t>
  </si>
  <si>
    <t>Variable Costs- Organic Fertilizer</t>
  </si>
  <si>
    <t>Cost of organic fertilizer.</t>
  </si>
  <si>
    <t>AOM_000420</t>
  </si>
  <si>
    <t>Variable Costs-Biochar</t>
  </si>
  <si>
    <t>Cost of biochar.</t>
  </si>
  <si>
    <t>AOM_000422</t>
  </si>
  <si>
    <t>AOM_000423</t>
  </si>
  <si>
    <t>Cost of herbicides.</t>
  </si>
  <si>
    <t>AOM_000439</t>
  </si>
  <si>
    <t>AOM_000440</t>
  </si>
  <si>
    <t>Family</t>
  </si>
  <si>
    <t>Labor input per activity, if not specified whether hired workers or family. If specified  use "Family labor input" or "Hired labor input". Family labor, usuall unpaid working days or hours. Hired labor, workers that are paid for working time.</t>
  </si>
  <si>
    <t>AOM_000442</t>
  </si>
  <si>
    <t xml:space="preserve">Family Labor Cost </t>
  </si>
  <si>
    <t>Family  Labor Cost (Female)</t>
  </si>
  <si>
    <t>AOM_000441</t>
  </si>
  <si>
    <t>Family  Labor Cost (Male)</t>
  </si>
  <si>
    <t>AOM_000443</t>
  </si>
  <si>
    <t>AOM_000444</t>
  </si>
  <si>
    <t>Land rent</t>
  </si>
  <si>
    <t>AOM_000446</t>
  </si>
  <si>
    <t>Other variable cost</t>
  </si>
  <si>
    <t>Unspecified variable costs, slaughter fee, "regulatory expenses".</t>
  </si>
  <si>
    <t>AOM_000445</t>
  </si>
  <si>
    <t>AOM_000447</t>
  </si>
  <si>
    <t>AOM_000432</t>
  </si>
  <si>
    <t>Variable Cost-Animal Care</t>
  </si>
  <si>
    <t>Variable Costs-Veterinary</t>
  </si>
  <si>
    <t>Cost of animal care, are variable costs of drugs, vaccines, medication, vet charges, ect.</t>
  </si>
  <si>
    <t>AOM_000433</t>
  </si>
  <si>
    <t>Variable Costs-Animal Feed</t>
  </si>
  <si>
    <t>Cost of animal feed</t>
  </si>
  <si>
    <t>AOM_001072</t>
  </si>
  <si>
    <t>Variable Costs-Electricity</t>
  </si>
  <si>
    <t>AOM_000437</t>
  </si>
  <si>
    <t>Variable Costs-Equipment</t>
  </si>
  <si>
    <t>AOM_000438</t>
  </si>
  <si>
    <t>Variable Costs-Fuel</t>
  </si>
  <si>
    <t>AOM_001073</t>
  </si>
  <si>
    <t>Variable Costs-Irrigation</t>
  </si>
  <si>
    <t>AOM_000436</t>
  </si>
  <si>
    <t>Variable Costs-Transport</t>
  </si>
  <si>
    <t>AOM_003110</t>
  </si>
  <si>
    <t>AOM_000464</t>
  </si>
  <si>
    <t>AOM_003101</t>
  </si>
  <si>
    <t>The ratio of gross margins to variable costs (gross margins/variable costs).</t>
  </si>
  <si>
    <t>AOM_000465</t>
  </si>
  <si>
    <t>The ratio of gross returns to total costs (gross returns/total costs).</t>
  </si>
  <si>
    <t>125</t>
  </si>
  <si>
    <t>AOM_000466</t>
  </si>
  <si>
    <t>125.1</t>
  </si>
  <si>
    <t>AOM_000467</t>
  </si>
  <si>
    <t>125.4</t>
  </si>
  <si>
    <t>AOM_000468</t>
  </si>
  <si>
    <t>126</t>
  </si>
  <si>
    <t>AOM_000469</t>
  </si>
  <si>
    <t>The ratio of variable costs to gross returns (variable costs/gross returns).</t>
  </si>
  <si>
    <t>126.1</t>
  </si>
  <si>
    <t>AOM_000473</t>
  </si>
  <si>
    <t>137</t>
  </si>
  <si>
    <t>AOM_000474</t>
  </si>
  <si>
    <t>137.1</t>
  </si>
  <si>
    <t>AOM_000470</t>
  </si>
  <si>
    <t xml:space="preserve">Net Present Value = the value in the present of a sum of money, in contrast to some future value it will have when it has been invested at compound interest. </t>
  </si>
  <si>
    <t>130</t>
  </si>
  <si>
    <t>AOM_000471</t>
  </si>
  <si>
    <t>131</t>
  </si>
  <si>
    <t>AOM_000472</t>
  </si>
  <si>
    <t>134</t>
  </si>
  <si>
    <t>AOM_000398</t>
  </si>
  <si>
    <t>AOM_000401</t>
  </si>
  <si>
    <t>124.1</t>
  </si>
  <si>
    <t>AOM_000399</t>
  </si>
  <si>
    <t>Please standardize area denominators to ha where possible..</t>
  </si>
  <si>
    <t>120</t>
  </si>
  <si>
    <t>AOM_000400</t>
  </si>
  <si>
    <t>124</t>
  </si>
  <si>
    <t>AOM_000402</t>
  </si>
  <si>
    <t>Return per Unit Production</t>
  </si>
  <si>
    <t>AOM_000453</t>
  </si>
  <si>
    <t>Monetary Private Benefits</t>
  </si>
  <si>
    <t>Monetary Private Benefits-Income</t>
  </si>
  <si>
    <t>Monetary Private Benefits-Animal rent</t>
  </si>
  <si>
    <t>E.g. draught labour</t>
  </si>
  <si>
    <t>AOM_000452</t>
  </si>
  <si>
    <t>Monetary Private Benefits-Sale of manure</t>
  </si>
  <si>
    <t>AOM_000451</t>
  </si>
  <si>
    <t>Monetary Private Benefits-Sale of produce</t>
  </si>
  <si>
    <t>AOM_000456</t>
  </si>
  <si>
    <t>Non-Monetary Private Benefits</t>
  </si>
  <si>
    <t>Non-Monetary Private Benefits-Animal labour</t>
  </si>
  <si>
    <t>AOM_000454</t>
  </si>
  <si>
    <t>Non-Monetary Private Benefits-Consumption</t>
  </si>
  <si>
    <t>AOM_000455</t>
  </si>
  <si>
    <t>Non-Monetary Private Benefits-Nutrient/Soil management</t>
  </si>
  <si>
    <t>AOM_000457</t>
  </si>
  <si>
    <t>AOM_000458</t>
  </si>
  <si>
    <t>AOM_001074</t>
  </si>
  <si>
    <t xml:space="preserve">Value </t>
  </si>
  <si>
    <t>AOM_001076</t>
  </si>
  <si>
    <t>Animal Value</t>
  </si>
  <si>
    <t>AOM_001075</t>
  </si>
  <si>
    <t>Crop Value</t>
  </si>
  <si>
    <t>AOM_001087</t>
  </si>
  <si>
    <t>AOM_001085</t>
  </si>
  <si>
    <t>Variable Cost-Biopesticides</t>
  </si>
  <si>
    <t>AOM_001084</t>
  </si>
  <si>
    <t>Variable Cost-Innoculants</t>
  </si>
  <si>
    <t>AOM_001086</t>
  </si>
  <si>
    <t>Variable Cost-Soil Amendments</t>
  </si>
  <si>
    <t>AOM_001079</t>
  </si>
  <si>
    <t>Management Activities</t>
  </si>
  <si>
    <t>Variable Cost-Erosion Control Structures</t>
  </si>
  <si>
    <t>AOM_000461</t>
  </si>
  <si>
    <t>Variable Cost-Harvesting</t>
  </si>
  <si>
    <t>AOM_000463</t>
  </si>
  <si>
    <t>Variable Cost-Planting</t>
  </si>
  <si>
    <t>AOM_001082</t>
  </si>
  <si>
    <t>Variable Cost-Preparing Beds</t>
  </si>
  <si>
    <t>AOM_001083</t>
  </si>
  <si>
    <t>Variable Cost-Pruning</t>
  </si>
  <si>
    <t>AOM_001080</t>
  </si>
  <si>
    <t>Variable Cost-Spraying</t>
  </si>
  <si>
    <t>AOM_001081</t>
  </si>
  <si>
    <t>Variable Cost-Spreading</t>
  </si>
  <si>
    <t>AOM_000462</t>
  </si>
  <si>
    <t>Variable Cost-Threshing</t>
  </si>
  <si>
    <t>AOM_000459</t>
  </si>
  <si>
    <t>Variable Cost-Tillage</t>
  </si>
  <si>
    <t>AOM_001077</t>
  </si>
  <si>
    <t>Variable Cost-Transplanting</t>
  </si>
  <si>
    <t>AOM_001078</t>
  </si>
  <si>
    <t>Variable Cost-Water Harvesting Structures</t>
  </si>
  <si>
    <t>AOM_000460</t>
  </si>
  <si>
    <t>Variable Cost-Weeding</t>
  </si>
  <si>
    <t>AOM_000393</t>
  </si>
  <si>
    <t>Labour-Time</t>
  </si>
  <si>
    <t>AOM_000395</t>
  </si>
  <si>
    <t>Labour Time-Female</t>
  </si>
  <si>
    <t>242</t>
  </si>
  <si>
    <t>AOM_000394</t>
  </si>
  <si>
    <t>Labour Time-Male</t>
  </si>
  <si>
    <t>243</t>
  </si>
  <si>
    <t>AOM_000396</t>
  </si>
  <si>
    <t>133</t>
  </si>
  <si>
    <t>AOM_000361</t>
  </si>
  <si>
    <t>AOM_000362</t>
  </si>
  <si>
    <t>AOM_000366</t>
  </si>
  <si>
    <t>AOM_003095</t>
  </si>
  <si>
    <t>Daily Average Weight Gain</t>
  </si>
  <si>
    <t>AOM_000383</t>
  </si>
  <si>
    <t>119.3</t>
  </si>
  <si>
    <t>AOM_000369</t>
  </si>
  <si>
    <t xml:space="preserve">The total weight of the animal or meat parts of it. </t>
  </si>
  <si>
    <t>For meat yield of offspring (e.g. offtake of lambs in a ewe-lamb pastture system, use the reproductive yield/offspring meat yield outcome)</t>
  </si>
  <si>
    <t>119.1</t>
  </si>
  <si>
    <t>AOM_000370</t>
  </si>
  <si>
    <t>Meat Yield- Carcass</t>
  </si>
  <si>
    <t>AOM_000371</t>
  </si>
  <si>
    <t>Meat Yield- Carcass Defeathered</t>
  </si>
  <si>
    <t>AOM_000372</t>
  </si>
  <si>
    <t>Meat Yield-Cold Carcass</t>
  </si>
  <si>
    <t>AOM_000373</t>
  </si>
  <si>
    <t>Meat Yield-Dressed</t>
  </si>
  <si>
    <t>AOM_000374</t>
  </si>
  <si>
    <t>Meat Yield-Empty Carcass Meat Yield</t>
  </si>
  <si>
    <t>AOM_000375</t>
  </si>
  <si>
    <t>Meat Yield-Eviscerated</t>
  </si>
  <si>
    <t>AOM_000376</t>
  </si>
  <si>
    <t>Meat Yield-Final Body Weight</t>
  </si>
  <si>
    <t>AOM_000377</t>
  </si>
  <si>
    <t>Meat Yield-Hot Carcass</t>
  </si>
  <si>
    <t>AOM_000378</t>
  </si>
  <si>
    <t>Meat Yield-Non-carcass</t>
  </si>
  <si>
    <t>AOM_000379</t>
  </si>
  <si>
    <t xml:space="preserve">Meat Yield-Slaughter Body </t>
  </si>
  <si>
    <t>AOM_001070</t>
  </si>
  <si>
    <t>Milk Days</t>
  </si>
  <si>
    <t xml:space="preserve"> lactation period</t>
  </si>
  <si>
    <t xml:space="preserve">Milk days refer to the length of the period during which a female animal produces milk after giving birth. </t>
  </si>
  <si>
    <t>AOM_000382</t>
  </si>
  <si>
    <t>Milk Fat</t>
  </si>
  <si>
    <t>Milk Fat Content</t>
  </si>
  <si>
    <t>The percentage or proportion of  milk that is fat.</t>
  </si>
  <si>
    <t>AOM_000381</t>
  </si>
  <si>
    <t>Milk Fat Yield</t>
  </si>
  <si>
    <t>Amount of fat produced. Provide the actual quantity of fat produced instead of expressing it as a percentage or proportion of the milk.</t>
  </si>
  <si>
    <t>AOM_000380</t>
  </si>
  <si>
    <t>Amount of milk produced. Please provide the amount of milk produced, rather than expressing the change in milk yield relative to a reference value.</t>
  </si>
  <si>
    <t>119.2</t>
  </si>
  <si>
    <t>AOM_000385</t>
  </si>
  <si>
    <t>119.4</t>
  </si>
  <si>
    <t>AOM_000386</t>
  </si>
  <si>
    <t>Livestock reproductive yield is a metric used to evaluate the efficiency of reproduction in livestock. It measures the percentage of successful pregnancies or offspring produced per female animal. A higher reproductive yield indicates better reproductive performance and more efficient breeding practices (human validated chatGPT).</t>
  </si>
  <si>
    <t>199.5</t>
  </si>
  <si>
    <t>AOM_000388</t>
  </si>
  <si>
    <t>Offspring Body Weight</t>
  </si>
  <si>
    <t>The body weight of offspring.</t>
  </si>
  <si>
    <t>AOM_000389</t>
  </si>
  <si>
    <t>Offspring Body Weight-Birth Weight</t>
  </si>
  <si>
    <t>Birth weight refers to the body weight of an offspring at the time of delivery.</t>
  </si>
  <si>
    <t>http://purl.obolibrary.org/obo/OPMI_0000161</t>
  </si>
  <si>
    <t>AOM_000390</t>
  </si>
  <si>
    <t>Offspring Body Weight-Weaning Weight</t>
  </si>
  <si>
    <t>Weaning weight refers to the body weight of an offspring at the time of weaning.</t>
  </si>
  <si>
    <t>AOM_000387</t>
  </si>
  <si>
    <t>Reproductive Rate</t>
  </si>
  <si>
    <t>Reproductive rate in livestock refers to the rate at which female animals are able to conceive and produce offspring within a given time period. It is calculated as the number of successful pregnancies or offspring produced per female animal.</t>
  </si>
  <si>
    <t>AOM_000391</t>
  </si>
  <si>
    <t>Specific Growth Rate of Nursing Offspring</t>
  </si>
  <si>
    <t xml:space="preserve">The rate of weight gain per day for young animals that are still nursing from their mothers. It is used as a metric to evaluate the growth and development of these animals during the suckling period. </t>
  </si>
  <si>
    <t>AOM_000392</t>
  </si>
  <si>
    <t>Weaning Liveweight</t>
  </si>
  <si>
    <t>AOM_000368</t>
  </si>
  <si>
    <t>Specific Growth Rate</t>
  </si>
  <si>
    <t>Specific Growth Rate (SGR) is typically measured as the change in body weight of an animal over a specified time period, divided by the number of days in that period. For example, if an animal weighed 100 kg at the beginning of a 30-day period and weighed 120 kg at the end of that period, the SGR would be calculated as follows: SGR = (120 kg - 100 kg) ÷ 30 days = 0.67 kg/day.  This indicates that the animal gained an average of 0.67 kg per day during the 30-day period.  (human validated chatGPT)</t>
  </si>
  <si>
    <t>AOM_000367</t>
  </si>
  <si>
    <t>Total Weight Gain</t>
  </si>
  <si>
    <t>Total change in animal weight for the entire experimental period.</t>
  </si>
  <si>
    <t>118</t>
  </si>
  <si>
    <t>AOM_000384</t>
  </si>
  <si>
    <t>Wool Yield</t>
  </si>
  <si>
    <t>AOM_000365</t>
  </si>
  <si>
    <t xml:space="preserve">The land equivalent ratio describes the relative land area required under sole cropping (monoculture) to produce the same yield as under intercropping (polyculture). </t>
  </si>
  <si>
    <t>103</t>
  </si>
  <si>
    <t>AOM_000363</t>
  </si>
  <si>
    <t>AOM_000364</t>
  </si>
  <si>
    <t xml:space="preserve">Pasture biomass produced per unit area land. </t>
  </si>
  <si>
    <t>AOM_000496</t>
  </si>
  <si>
    <t>270</t>
  </si>
  <si>
    <t>AOM_000517</t>
  </si>
  <si>
    <t>AOM_000518</t>
  </si>
  <si>
    <t>AOM_000001</t>
  </si>
  <si>
    <t>A species is a group of organisms that can interbreed and produce fertile offspring.</t>
  </si>
  <si>
    <t>http://purl.obolibrary.org/obo/NCBITaxon_species</t>
  </si>
  <si>
    <t>http://aims.fao.org/aos/agrovoc/c_7280</t>
  </si>
  <si>
    <t xml:space="preserve">http://purl.obolibrary.org/obo/NCBITaxon_228354 </t>
  </si>
  <si>
    <t>AOM_000002</t>
  </si>
  <si>
    <t>A multicellular eukaryotic heterotrophic organism within the kingdom Animalia.</t>
  </si>
  <si>
    <t>http://purl.obolibrary.org/obo/FOODON_00003004</t>
  </si>
  <si>
    <t>AOM_000032</t>
  </si>
  <si>
    <t>Aquatic</t>
  </si>
  <si>
    <t>A seafood product is a vertebrate or invertibrate organism from an aquatic environment.</t>
  </si>
  <si>
    <t>http://purl.obolibrary.org/obo/FOODON_00001046</t>
  </si>
  <si>
    <t>a23;a24;a25;a26</t>
  </si>
  <si>
    <t>AOM_000034</t>
  </si>
  <si>
    <t>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t>
  </si>
  <si>
    <t>http://purl.obolibrary.org/obo/FOODON_03411222</t>
  </si>
  <si>
    <t>AOM_000048</t>
  </si>
  <si>
    <t>African Carp</t>
  </si>
  <si>
    <t>http://purl.obolibrary.org/obo/NCBITaxon_198507</t>
  </si>
  <si>
    <t>Labeo senegalensis</t>
  </si>
  <si>
    <t>NO CODE</t>
  </si>
  <si>
    <t>AOM_000050</t>
  </si>
  <si>
    <t>http://purl.obolibrary.org/obo/NCBITaxon_103210</t>
  </si>
  <si>
    <t>Heterobranchus bidorsalis</t>
  </si>
  <si>
    <t>AOM_000041</t>
  </si>
  <si>
    <t>Sharptooth Catfish;North African Catfish</t>
  </si>
  <si>
    <t>A species of catfish of the family Clariidae, the airbreathing catfishes. The African sharptooth catfish was introduced all over the world in the early 1980s for aquaculture purposes, so is found in countries far outside its natural habitat, such as Brazil, Vietnam, Indonesia, and India.</t>
  </si>
  <si>
    <t>http://purl.obolibrary.org/obo/NCBITaxon_13013</t>
  </si>
  <si>
    <t>AOM_000052</t>
  </si>
  <si>
    <t>African Sharptooth x African Catfish Hybrid</t>
  </si>
  <si>
    <t>Clarias gariepinus x Heterobranchus bidorsalis</t>
  </si>
  <si>
    <t>AOM_000040</t>
  </si>
  <si>
    <t>Mirror Carp;Carp;Koi;Fancy Carp</t>
  </si>
  <si>
    <t>The common carp or European carp (*Cyprinus carpio*) is a widespread freshwater fish of eutrophic waters in lakes and large rivers in Europe and Asia. It gives its name to the carp family *Cyprinidae. Cyprinus carpio* is the number 3 fish of aquaculture after Grass carp and Silver carp.</t>
  </si>
  <si>
    <t>http://purl.obolibrary.org/obo/NCBITaxon_7962</t>
  </si>
  <si>
    <t>AOM_000051</t>
  </si>
  <si>
    <t>Dwarf African Mud Catfish</t>
  </si>
  <si>
    <t>Clarias isheriensis</t>
  </si>
  <si>
    <t>http://purl.obolibrary.org/obo/NCBITaxon_121725</t>
  </si>
  <si>
    <t>Clarias agboyiensis</t>
  </si>
  <si>
    <t>AOM_000045</t>
  </si>
  <si>
    <t>Largemouth Tilapia;Mozambique Tilapia;Java Tilapia;Mozambique Cichlid;Tilapia mossambica</t>
  </si>
  <si>
    <t xml:space="preserve">http://purl.obolibrary.org/obo/NCBITaxon_8127 </t>
  </si>
  <si>
    <t>Oreochromis mossambicus</t>
  </si>
  <si>
    <t>http://purl.obolibrary.org/obo/NCBITaxon_8127</t>
  </si>
  <si>
    <t>AOM_000044</t>
  </si>
  <si>
    <t>Mozambique x Nile Hybrid Tilapia</t>
  </si>
  <si>
    <t>http://purl.obolibrary.org/obo/NCBITaxon_1344354</t>
  </si>
  <si>
    <t>Oreochromis niloticus x Oreochromis mossambicus</t>
  </si>
  <si>
    <t>AOM_000042</t>
  </si>
  <si>
    <t>Tilapia nilotica</t>
  </si>
  <si>
    <t>http://purl.obolibrary.org/obo/NCBITaxon_8128</t>
  </si>
  <si>
    <t>AOM_000047</t>
  </si>
  <si>
    <t>Ningu</t>
  </si>
  <si>
    <t>http://purl.obolibrary.org/obo/NCBITaxon_317926</t>
  </si>
  <si>
    <t>AOM_000043</t>
  </si>
  <si>
    <t>Redbreast Tilapia</t>
  </si>
  <si>
    <t>Redbreast Tilapia;Chromis rendalli;Tilapia rendalli</t>
  </si>
  <si>
    <t>http://purl.obolibrary.org/obo/NCBITaxon_8129</t>
  </si>
  <si>
    <t>Coptodon rendalli</t>
  </si>
  <si>
    <t xml:space="preserve">http://purl.obolibrary.org/obo/NCBITaxon_8129 </t>
  </si>
  <si>
    <t>AOM_000046</t>
  </si>
  <si>
    <t>Shire Tilapia</t>
  </si>
  <si>
    <t xml:space="preserve">http://purl.obolibrary.org/obo/NCBITaxon_1448876 </t>
  </si>
  <si>
    <t>Oreochromis shiranus</t>
  </si>
  <si>
    <t>http://purl.obolibrary.org/obo/NCBITaxon_1448876</t>
  </si>
  <si>
    <t>AOM_000049</t>
  </si>
  <si>
    <t>Vundu Catfish</t>
  </si>
  <si>
    <t>http://purl.obolibrary.org/obo/NCBITaxon_103213</t>
  </si>
  <si>
    <t>AOM_000035</t>
  </si>
  <si>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</si>
  <si>
    <t>http://purl.obolibrary.org/obo/FOODON_03411433</t>
  </si>
  <si>
    <t>AOM_000033</t>
  </si>
  <si>
    <t>Crustaceans form a large, diverse arthropod taxon which includes such familiar animals as crabs, lobsters, crayfish, shrimp, krill, woodlice, and barnacles.</t>
  </si>
  <si>
    <t>http://purl.obolibrary.org/obo/FOODON_03411374</t>
  </si>
  <si>
    <t>http://purl.obolibrary.org/obo/NCBITaxon_6657</t>
  </si>
  <si>
    <t>AOM_000053</t>
  </si>
  <si>
    <t>Indian Prawn</t>
  </si>
  <si>
    <t>Penaeus indicus</t>
  </si>
  <si>
    <t>http://purl.obolibrary.org/obo/NCBITaxon_29960</t>
  </si>
  <si>
    <t>Fenneropenaeus indicus</t>
  </si>
  <si>
    <t>AOM_000037</t>
  </si>
  <si>
    <t>Mollusc</t>
  </si>
  <si>
    <t>Mollusca is a large phylum of invertebrate animals whose members are known as molluscs or mollusks. Molluscs are the largest marine phylum, comprising about 23% of all the named marine organisms. Numerous molluscs also live in freshwater and terrestrial habitats. [https://en.wikipedia.org/wiki/Mollusca]</t>
  </si>
  <si>
    <t>http://purl.obolibrary.org/obo/FOODON_03412112</t>
  </si>
  <si>
    <t>AOM_000039</t>
  </si>
  <si>
    <t>Cephalopod</t>
  </si>
  <si>
    <t>A cephalopod is any member of the molluscan class Cephalopoda such as a squid, octopus or nautilus. These exclusively marine animals are characterized by bilateral body symmetry, a prominent head, and a set of arms or tentacles modified from the primitive molluscan foot. Fishermen sometimes call them inkfish, referring to their common ability to squirt ink. [https://en.wikipedia.org/wiki/Cephalopod]</t>
  </si>
  <si>
    <t>http://purl.obolibrary.org/obo/FOODON_03412116</t>
  </si>
  <si>
    <t>http://purl.obolibrary.org/obo/NCBITaxon_6605</t>
  </si>
  <si>
    <t>AOM_000038</t>
  </si>
  <si>
    <t>The Gastropoda or gastropods, more commonly known as snails and slugs, are a large taxonomic class within the phylum Mollusca. Gastropoda (previously known as univalves and sometimes spelled "Gasteropoda") are a major part of the phylum Mollusca, and are the most highly diversified class in the phylum, with 65,000 to 80,000 living snail and slug species. [https://en.wikipedia.org/wiki/Gastropoda] The taxonomic class *Gastropoda* also includes snails that live in different habitats, such as land snails, marine and freshwater snails.</t>
  </si>
  <si>
    <t>http://purl.obolibrary.org/obo/FOODON_03412111</t>
  </si>
  <si>
    <t>http://purl.obolibrary.org/obo/NCBITaxon_6448</t>
  </si>
  <si>
    <t>AOM_000054</t>
  </si>
  <si>
    <t>South African Abalone</t>
  </si>
  <si>
    <t>http://purl.obolibrary.org/obo/FOODON_03413533</t>
  </si>
  <si>
    <t>http://purl.obolibrary.org/obo/NCBITaxon_36098</t>
  </si>
  <si>
    <t>AOM_000036</t>
  </si>
  <si>
    <t>Urchins</t>
  </si>
  <si>
    <t>Hawaiian Sea Urchin</t>
  </si>
  <si>
    <t>http://purl.obolibrary.org/obo/NCBITaxon_7673</t>
  </si>
  <si>
    <t>AOM_000003</t>
  </si>
  <si>
    <t>Terrestrial</t>
  </si>
  <si>
    <t>Land Animals</t>
  </si>
  <si>
    <t>A terrestrial animal species is a group of animals that can interbreed and produce fertile offspring and predominantly inhabit the land.</t>
  </si>
  <si>
    <t>Used LLM BARD</t>
  </si>
  <si>
    <t>AOM_000004</t>
  </si>
  <si>
    <t>Mammal</t>
  </si>
  <si>
    <t>Mammals (from Latin mamma "breast") are vertebrate animals constituting the class Mammalia, and characterized by the presence of mammary glands which in females produce milk for feeding (nursing) their young, a neocortex (a region of the brain), fur or hair, and three middle ear bones.</t>
  </si>
  <si>
    <t>http://purl.obolibrary.org/obo/FOODON_03411134</t>
  </si>
  <si>
    <t>http://purl.obolibrary.org/obo/NCBITaxon_40674</t>
  </si>
  <si>
    <t>AOM_000005</t>
  </si>
  <si>
    <t>The biological subfamily *Bovinae* includes a diverse group of 10 genera of medium- to large-sized ungulates, including domestic cattle, the bison, African buffalo, the water buffalo, the yak, and the four-horned and spiral-horned antelopes. The evolutionary relationship between the members of the group is obscure, and their classification into loose tribes rather than formal subgroups reflects this uncertainty. General characteristics include cloven hoofs and usually at least one of the sexes of a species having true horns.</t>
  </si>
  <si>
    <t>http://purl.obolibrary.org/obo/FOODON_03414374</t>
  </si>
  <si>
    <t>http://purl.obolibrary.org/obo/NCBITaxon_9913</t>
  </si>
  <si>
    <t>a8;a8.1;a5</t>
  </si>
  <si>
    <t>AOM_000009</t>
  </si>
  <si>
    <t>Bubalus</t>
  </si>
  <si>
    <t>http://purl.obolibrary.org/obo/FOODON_03411476</t>
  </si>
  <si>
    <t>http://purl.obolibrary.org/obo/NCBITaxon_89462</t>
  </si>
  <si>
    <t>AOM_000015</t>
  </si>
  <si>
    <t>Bos primigenius taurus;Bos bovis</t>
  </si>
  <si>
    <t>Cattle (colloquially cows) are the most common type of large domesticated ungulates. They are a prominent modern member of the subfamily *Bovinae*.</t>
  </si>
  <si>
    <t>http://purl.obolibrary.org/obo/NCIT_C161014</t>
  </si>
  <si>
    <t>Bos taurus;Bos indicus</t>
  </si>
  <si>
    <t>a8;a8.1</t>
  </si>
  <si>
    <t>AOM_000014</t>
  </si>
  <si>
    <t>Taurine Cattle</t>
  </si>
  <si>
    <t>Taurine cattle (Bos taurus taurus), also called European cattle, are a subspecies of domesticated cattle originating in the Near East. Both taurine cattle and indicine cattle (zebus) are descended from the aurochs. Taurine cattle were originally considered a distinct species, but are now typically grouped with zebus and aurochs into one species, Bos taurus. Most modern breeds of cattle are taurine cattle.</t>
  </si>
  <si>
    <t>http://purl.obolibrary.org/obo/FOODON_00002507</t>
  </si>
  <si>
    <t>http://purl.obolibrary.org/obo/NCBITaxon_99133</t>
  </si>
  <si>
    <t>AOM_000012</t>
  </si>
  <si>
    <t>Taurine x Zebu Hybrid Cattle</t>
  </si>
  <si>
    <t>Bos taurus X Bos indicus</t>
  </si>
  <si>
    <t>http://snomed.info/id/125094007</t>
  </si>
  <si>
    <t>http://purl.obolibrary.org/obo/NCBITaxon_30522</t>
  </si>
  <si>
    <t>AOM_000013</t>
  </si>
  <si>
    <t>Zebu Cattle</t>
  </si>
  <si>
    <t>Bos taurus indicus;Indicine cattle</t>
  </si>
  <si>
    <t>Zebus (*Bos indicus* or *Bos taurus indicus*), sometimes known as 'nothing cattle', are better-adapted to tropical environments than other domestic cattle. Their scientific name was originally *Bos indicus*, but this name is now deemed invalid by ITIS, who classify the zebu under *Bos taurus* along with all other domestic cattle, and their aurochs ancestors, domesticated in India about 10,000 years ago. However, In 2011, Colin Groves and Peter Grubb classified it as a distinct species again and the American Society of Mammalogists also considers it to be a species. The ancient species of *Bos nomadicus* cattle or even gaur may have contributed to the development of the zebus. There are some 75 known breeds, split about evenly between African breeds and South Asian ones. The major Zebu cattle breeds of the world include Gyr, Guzerat, Indu-Brazilian, Nellore, Ongole and Brahman. Zebu have humps, large dewlaps and ears. They have more sweat glands than European cattle (*Bos taurus*). They handle hot, humid climates well and have pest resistances not seen in European cattle.</t>
  </si>
  <si>
    <t>http://purl.obolibrary.org/obo/FOODON_03413367</t>
  </si>
  <si>
    <t>http://purl.obolibrary.org/obo/NCBITaxon_9915</t>
  </si>
  <si>
    <t>AOM_000011</t>
  </si>
  <si>
    <t>Camelids are members of the biological family Camelidae, the only currently living family in the suborder Tylopoda. The extant members of this group are: dromedary camels, Bactrian camels, wild Bactrian camels, llamas, alpacas, vicuñas, and guanacos.</t>
  </si>
  <si>
    <t>http://purl.obolibrary.org/obo/FOODON_03412103</t>
  </si>
  <si>
    <t>http://purl.obolibrary.org/obo/NCBITaxon_9835</t>
  </si>
  <si>
    <t>a6;a6.1</t>
  </si>
  <si>
    <t>AOM_000010</t>
  </si>
  <si>
    <t>Dromedary</t>
  </si>
  <si>
    <t>Arabian Camel</t>
  </si>
  <si>
    <t>The dromedary camel or Arabian camel (*Camelus dromedarius*) is a large, even-toed ungulate with one hump on its back. It was first described by Carl Linnaeus in 1758. The dromedary camel is the second largest member of the camel family after the larger Bactrian camel.</t>
  </si>
  <si>
    <t>http://purl.obolibrary.org/obo/NCBITaxon_9838</t>
  </si>
  <si>
    <t>AOM_000006</t>
  </si>
  <si>
    <t>Goats and Sheep</t>
  </si>
  <si>
    <t>Any of various hollow-horned, bearded ruminant mammals of the genus Capra, originally of mountainous areas of the Old World, especially any of the domesticated forms of C. hircus, raised for wool, milk, and meat. (from American Heritage Dictionary on line) [Definition Source: NCI]</t>
  </si>
  <si>
    <t xml:space="preserve">http://purl.obolibrary.org/obo/NCIT_C14210 </t>
  </si>
  <si>
    <t>http://purl.obolibrary.org/obo/NCBITaxon_9963</t>
  </si>
  <si>
    <t>a13;a13.1;a20;a20.1;a20.2</t>
  </si>
  <si>
    <t>AOM_000016</t>
  </si>
  <si>
    <t>Capra hircus</t>
  </si>
  <si>
    <t>The domesticated goat species, Capra hircus. [Definition Source: NCI]</t>
  </si>
  <si>
    <t>http://purl.obolibrary.org/obo/NCIT_C161015</t>
  </si>
  <si>
    <t>http://purl.obolibrary.org/obo/NCBITaxon_9925</t>
  </si>
  <si>
    <t>a13;a13.1</t>
  </si>
  <si>
    <t>AOM_000019</t>
  </si>
  <si>
    <t>Domestic Sheep;Lamb;Ovis ovis;Ovis ammon aries;Ovis orientalis aries</t>
  </si>
  <si>
    <t>The domesticated sheep species, Ovis aries. [Definition Source: NCI]</t>
  </si>
  <si>
    <t>http://purl.obolibrary.org/obo/NCIT_C161044</t>
  </si>
  <si>
    <t>http://purl.obolibrary.org/obo/NCBITaxon_9940</t>
  </si>
  <si>
    <t>a20;a20.1;a20.2</t>
  </si>
  <si>
    <t>AOM_000008</t>
  </si>
  <si>
    <t>The domestic horse, Equus caballus. [Definition Source: NCI]</t>
  </si>
  <si>
    <t>http://purl.obolibrary.org/obo/NCIT_C14222</t>
  </si>
  <si>
    <t>http://purl.obolibrary.org/obo/NCBITaxon_9788</t>
  </si>
  <si>
    <t>a14;a15</t>
  </si>
  <si>
    <t>AOM_000021</t>
  </si>
  <si>
    <t>Equus asinus;domestic donkey;Equus asinus;ass;burro</t>
  </si>
  <si>
    <t>http://purl.obolibrary.org/obo/FOODON_03412096</t>
  </si>
  <si>
    <t>Equus asinus africanus</t>
  </si>
  <si>
    <t>http://purl.obolibrary.org/obo/NCBITaxon_582580</t>
  </si>
  <si>
    <t>AOM_000020</t>
  </si>
  <si>
    <t>Equus ferus caballus;Domestic Horse</t>
  </si>
  <si>
    <t>Equus caballus</t>
  </si>
  <si>
    <t>http://purl.obolibrary.org/obo/NCBITaxon_9796</t>
  </si>
  <si>
    <t>AOM_000022</t>
  </si>
  <si>
    <t>Mule</t>
  </si>
  <si>
    <t>Equus asinus x Equus caballus</t>
  </si>
  <si>
    <t>A mule is the offspring of a male donkey and a female horse. Horses and donkeys are different species, with different numbers of chromosomes. Of the two F1 hybrids between these two species, a mule is easier to obtain than a hinny (the offspring of a male horse and a female donkey). All male mules and most female mules are infertile</t>
  </si>
  <si>
    <t>http://purl.obolibrary.org/obo/FOODON_03412093</t>
  </si>
  <si>
    <t>http://aims.fao.org/aos/agrovoc/c_4979</t>
  </si>
  <si>
    <t>Equus africanus asinus × Equus ferus caballus</t>
  </si>
  <si>
    <t>AOM_000017</t>
  </si>
  <si>
    <t>Boars;Sus scrofa;Sus domesticus</t>
  </si>
  <si>
    <t>Suidae is a family of artiodactyl mammals which are commonly called pigs, hogs or boars. In addition to numerous fossil species, 17 extant species are currently recognized (or 18 counting domestic pigs and wild boars separately), classified into between four and eight genera. The family includes the domestic pig, Sus scrofa domesticus or Sus domesticus, in addition to numerous species of wild pig, such as babirusas and warthogs. All suids, or swine, are native to the Old World, ranging from Asia to Europe and Africa. [Wikipedia]</t>
  </si>
  <si>
    <t>http://purl.obolibrary.org/obo/FOODON_03411136</t>
  </si>
  <si>
    <t>http://purl.obolibrary.org/obo/NCBITaxon_9821</t>
  </si>
  <si>
    <t>AOM_000007</t>
  </si>
  <si>
    <t>The taxonomic order of mammals that includes mice, rats, guinea pigs, squirrels, beavers, and many others.</t>
  </si>
  <si>
    <t>http://purl.obolibrary.org/obo/NCIT_C14270</t>
  </si>
  <si>
    <t>http://purl.obolibrary.org/obo/NCBITaxon_9989</t>
  </si>
  <si>
    <t>a18;a35</t>
  </si>
  <si>
    <t>AOM_000023</t>
  </si>
  <si>
    <t>The domesticated guinea pig, Cavia porcellus. [Definition Source: NCI]</t>
  </si>
  <si>
    <t>http://purl.obolibrary.org/obo/NCIT_C14211</t>
  </si>
  <si>
    <t>http://purl.obolibrary.org/obo/NCBITaxon_10141</t>
  </si>
  <si>
    <t>AOM_000018</t>
  </si>
  <si>
    <t>Domestic Rabbit;European Rabbit</t>
  </si>
  <si>
    <t>http://purl.obolibrary.org/obo/FOODON_03411323</t>
  </si>
  <si>
    <t>http://purl.obolibrary.org/obo/NCBITaxon_9986</t>
  </si>
  <si>
    <t>AOM_000024</t>
  </si>
  <si>
    <t>Poultry or Game Bird</t>
  </si>
  <si>
    <t>Game Birds;Fowl</t>
  </si>
  <si>
    <t>Poultry are domesticated birds kept by humans for their eggs, their meat or their feathers. These birds are most typically members of the superorder Galloanserae (fowl), especially the order Galliformes (which includes chickens, quails, and turkeys). The term also includes birds that are killed for their meat, such as the young of pigeons (known as squabs). Game birds are similar wild birds hunted for sport or food [https://en.wikipedia.org/wiki/Poultry].</t>
  </si>
  <si>
    <t>http://purl.obolibrary.org/obo/FOODON_03411563</t>
  </si>
  <si>
    <t>http://purl.obolibrary.org/obo/NCBITaxon_8782</t>
  </si>
  <si>
    <t>a7;a7.1;a9;a12;a22;a4;a34;a36;a36.1;a38</t>
  </si>
  <si>
    <t>AOM_000025</t>
  </si>
  <si>
    <t>Bantam;Gallus domesticus;Gallus gallus</t>
  </si>
  <si>
    <t>The common domestic fowl, Gallus gallus. [Definition Source: NCI]</t>
  </si>
  <si>
    <t>http://purl.obolibrary.org/obo/FOODON_03411457</t>
  </si>
  <si>
    <t>http://purl.obolibrary.org/obo/NCBITaxon_9031</t>
  </si>
  <si>
    <t>a7;a7.1</t>
  </si>
  <si>
    <t>AOM_003002</t>
  </si>
  <si>
    <t xml:space="preserve">Broiler chickens are raised commercially for their meat and will grow to be 3-6 pounds by 8 weeks of age but tend to be afflicted by health problems related to this fast growth, including skeletal weakness, congestive heart failure, and a decrease in fertility. Derived from a cross between a white cornish male and a barred rock female in the 1930s, modern broilers are an F2 hybrid of broiler breeds characterized by high fecundity and fast growth. </t>
  </si>
  <si>
    <t>http://purl.obolibrary.org/obo/FOODON_03411198</t>
  </si>
  <si>
    <t>AOM_003001</t>
  </si>
  <si>
    <t>Dual purpose</t>
  </si>
  <si>
    <t>AOM_003000</t>
  </si>
  <si>
    <t>Layer</t>
  </si>
  <si>
    <t>A layer chicken is a type of poultry that is raised specifically for egg production. These chickens are may be kept in large commercial facilities and are fed a specialized diet to optimize egg production.</t>
  </si>
  <si>
    <t>AOM_000026</t>
  </si>
  <si>
    <t>Mallard;Domestic Duck</t>
  </si>
  <si>
    <t>http://purl.obolibrary.org/obo/FOODON_03411316</t>
  </si>
  <si>
    <t>http://purl.obolibrary.org/obo/NCBITaxon_8839</t>
  </si>
  <si>
    <t>AOM_000027</t>
  </si>
  <si>
    <t>Domestic Goose;Greylag Goose</t>
  </si>
  <si>
    <t>http://purl.obolibrary.org/obo/FOODON_03411253</t>
  </si>
  <si>
    <t>http://purl.obolibrary.org/obo/NCBITaxon_8843</t>
  </si>
  <si>
    <t>AOM_000029</t>
  </si>
  <si>
    <t>Helmeted Guineafowl</t>
  </si>
  <si>
    <t>Guineafowl are birds of the family Numididae in the order Galliformes. They are endemic to Africa and rank among the oldest of the gallinaceous birds</t>
  </si>
  <si>
    <t>http://purl.obolibrary.org/obo/FOODON_03411125</t>
  </si>
  <si>
    <t>http://purl.obolibrary.org/obo/NCBITaxon_8996</t>
  </si>
  <si>
    <t>AOM_000031</t>
  </si>
  <si>
    <t>A species of Old World quail found in East Asia. First considered a subspecies of the common quail, it was distinguished as its own species in 1983. As the Japanese quail is easily managed, fast growing, small in size, and can produce eggs at a high rate, it has been farmed in large quantities across the globe.</t>
  </si>
  <si>
    <t>http://purl.obolibrary.org/obo/FOODON_03411346</t>
  </si>
  <si>
    <t>Cortunix japonica</t>
  </si>
  <si>
    <t>http://purl.obolibrary.org/obo/NCBITaxon_93934</t>
  </si>
  <si>
    <t>AOM_000030</t>
  </si>
  <si>
    <t>African Ostrich</t>
  </si>
  <si>
    <t>The Ostrich, or Common Ostrich (*Struthio camelus*), is one or two species of large flightless birds native to Africa, the only living member(s) of the genus *Struthio* that is in the ratite family. Some analyses indicate that the Somali Ostrich may be better considered a full species apart from the Common Ostrich, but most taxonomists consider it to be a subspecies.</t>
  </si>
  <si>
    <t>http://purl.obolibrary.org/obo/NCBITaxon_8801</t>
  </si>
  <si>
    <t>a36;a36.1</t>
  </si>
  <si>
    <t>AOM_000028</t>
  </si>
  <si>
    <t>Wild Turkey;Common Turkey</t>
  </si>
  <si>
    <t>A large fowl, one of the two species in the genus Meleagris and the same as the wild turkey. [...] all of the main domestic turkey varieties today descend from the turkey raised in central Mexico that was subsequently imported into Europe by the Spanish in the 16th century.</t>
  </si>
  <si>
    <t>http://purl.obolibrary.org/obo/FOODON_03414166</t>
  </si>
  <si>
    <t>http://purl.obolibrary.org/obo/NCBITaxon_9103</t>
  </si>
  <si>
    <t>AOM_000055</t>
  </si>
  <si>
    <t>AOM_000056</t>
  </si>
  <si>
    <t>Pasture Fodder</t>
  </si>
  <si>
    <t>Fodder, a type of animal feed, is any agricultural foodstuff used specifically to feed domesticated livestock, such as cattle, rabbits, sheep, horses, chickens and pigs. "Fodder" refers particularly to food given to the animals (including plants cut and carried to them), rather than that which they forage for themselves (called forage).</t>
  </si>
  <si>
    <t>http://purl.obolibrary.org/obo/FOODON_03301293</t>
  </si>
  <si>
    <t>AOM_000062</t>
  </si>
  <si>
    <t>Brassica</t>
  </si>
  <si>
    <t>http://purl.obolibrary.org/obo/FOODON_03413372</t>
  </si>
  <si>
    <t>http://purl.obolibrary.org/obo/NCBITaxon_3705</t>
  </si>
  <si>
    <t>wfo-4000005345</t>
  </si>
  <si>
    <t>https://www.feedipedia.org/node/12361</t>
  </si>
  <si>
    <t>AOM_000078</t>
  </si>
  <si>
    <t>http://purl.obolibrary.org/obo/NCBITaxon_3726</t>
  </si>
  <si>
    <t>AOM_000058</t>
  </si>
  <si>
    <t>FOODON term: Grass (animal feed)</t>
  </si>
  <si>
    <t>http://purl.obolibrary.org/obo/FOODON_03301761</t>
  </si>
  <si>
    <t>AOM_001875</t>
  </si>
  <si>
    <t>Gamba Grass Dried;Bluestem Dried;Rhodesian Andropogon Dried;Rhodesian Blue Grass Dried;Onaga Grass Dried;Tambuki Grass Dried;Andropogon bisquamulatus Dried;Andropogon squamulatus Dried;Gamba Grass Hay;Bluestem Hay;Rhodesian Andropogon Hay;Rhodesian Blue Grass Hay;Onaga Grass Hay;Tambuki Grass Hay;Andropogon bisquamulatus Dried;Andropogon squamulatus Hay;</t>
  </si>
  <si>
    <t>Gamba grass (Andropogon gayanus Kunth) is a perennial leafy grass of tropical Africa. Highly productive, drought- and fire-resistant grass, it forms dense stands used for pastures, hay and cut-and-carry systems. It is relished by livestock when young (before heading) and loses its nutritional value when it matures. [Feedipedia]</t>
  </si>
  <si>
    <t>http://purl.obolibrary.org/obo/NCBITaxon_1092577</t>
  </si>
  <si>
    <t>AOM_000104</t>
  </si>
  <si>
    <t xml:space="preserve">Gamba Grass;Bluestem;Rhodesian Andropogon;Rhodesian Blue Grass;Onaga Grass;Tambuki Grass;Andropogon bisquamulatus;Andropogon squamulatus </t>
  </si>
  <si>
    <t>AOM_000066</t>
  </si>
  <si>
    <t>Bread Grass;Ceylon Sheep Grass;Palisade Grass;Palisade Signal Grass;St. Lucia Grass;Panicum brizanthum;Urochloa brizantha</t>
  </si>
  <si>
    <t>Bread grass (Brachiaria brizantha (Hochst. ex A. Rich.) Stapf) is a tufted perennial grass, usually 60-120 cm high (up to 200 cm), with deep roots (down to 2 m) and short rhizomes. It has stout, erect or slightly decumbent culms and bright green leaves. Inflorescence is a panicle consisting of 2-16 racemes, 4-20 cm long. Spikelets are usually on a single row, elliptical, 4-6 mm long with a sub-apical fringe of long purplish hairs. Brachiaria brizantha is very variable in habit, leafiness, hairiness and yield. It is similar to Brachiaria decumbens, though a little more tufted and with slightly different spikelets and shorter roots (Cook et al., 2005; FAO, 2010; Göhl, 1982; Husson et al., 2008). Brachiaria decumbens cv. Basilisk is now considered to be Brachiaria brizantha (FAO, 2016).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[Feedipedia]</t>
  </si>
  <si>
    <t>http://purl.obolibrary.org/obo/NCBITaxon_59786</t>
  </si>
  <si>
    <t>AOM_000064</t>
  </si>
  <si>
    <t>Signal Grass;Kenya Sheep Grass;Suriname Grass;Urochloa decumbens;Brachiaria bequaertii;Brachiaria brizantha sensu Senaratna;Brachiaria eminii;Panicum eminii;Urochloa eminii</t>
  </si>
  <si>
    <t>Signal grass (Brachiaria decumbens Stapf or Urochloa decumbens (Stapf) R. D. Webster) is a tropical and subtropical grass widely cultivated for forage. [Feedipedia]</t>
  </si>
  <si>
    <t>AOM_000065</t>
  </si>
  <si>
    <t xml:space="preserve">Koronivia Grass;Amazonian Kikuyu Grass;Coronivia Grass;Creeping Signal Grass;False Creeping Paspalum;Brachiaria dictyoneura;Brachiaria rautanenii;Panicum dictyoneurum;Panicum golae;Panicum humidicola;Panicum rautanenii;Panicum vexillare;Urochloa dictyoneura;Urochloa humidicola </t>
  </si>
  <si>
    <t>Koronivia grass (Brachiaria humidicola (Rendle) Schweick) is a tropical grass from East and South-East Africa and was introduced to Australia, the Pacific Islands and South America. It is an important pasture in the humid tropics (Cook et al., 2005; Schultze-Kraft et al., 1992). [Feedipedia]</t>
  </si>
  <si>
    <t>https://www.feedipedia.org/node/15276</t>
  </si>
  <si>
    <t>AOM_000067</t>
  </si>
  <si>
    <t>http://purl.obolibrary.org/obo/NCBITaxon_680201</t>
  </si>
  <si>
    <t>AOM_000090</t>
  </si>
  <si>
    <t>Buffel Grass;African Foxtail Grass;Foxtail Buffalo Grass;Blue Buffalo Grass;Rhodesian Foxtail;Cenchrus glaucus;Pennisetum ciliare;Pennisetum cenchroides;Pennisetum incomptum</t>
  </si>
  <si>
    <t>Buffel grass (Cenchrus ciliaris L.) is a valuable tropical grass cultivated in Africa, Australia, and India. [Feedipedia]</t>
  </si>
  <si>
    <t>AOM_000068</t>
  </si>
  <si>
    <t>Rhodes Grass;Abyssinian Rhodes Grass;Callide Rhodes Grass;Common Rhodes Grass;Chloris abyssinica</t>
  </si>
  <si>
    <t>AOM_000069</t>
  </si>
  <si>
    <t>Cocksfoot;Cockspur</t>
  </si>
  <si>
    <t>Cocksfoot (Dactylis glomerata L.) is a strongly tufted, deep-rooted, long-lived perennial reaching a height of 60-150 cm. Culms are erect and glabrous. Leaf blades are 30-60 cm long and 5-10 mm broad. Inflorescences are erect panicles, 8-20 cm long, bearing spikelets in dense one-sided clusters. Cocksfoot produces a continuous growth of young leaves and can withstand heavy grazing (Göhl, 1982). It is used for pasture, hay and silage (Ecoport, 2010; Ecocrop, 2010). The main advantage of cocksfoot is greater forage production during summer compared to other forage grasses: it stays green after most prairy grasses have dried (USDA, 2010). Because of its shade tolerance cocksfoot is also used in Europe to establish vegetation cover in vineyards or orchards (Sanada et al., 2010). Numerous cultivars of cocksfoot have been developed for late maturing, higher leafiness, higher productivity, better disease resistance, wider adaptability and nutritive value (Hannaway et al., 1999). [Feedipedia]</t>
  </si>
  <si>
    <t>http://purl.obolibrary.org/obo/NCIT_C72299</t>
  </si>
  <si>
    <t>http://purl.obolibrary.org/obo/NCBITaxon_4509</t>
  </si>
  <si>
    <t>https://www.feedipedia.org/node/11991</t>
  </si>
  <si>
    <t>AOM_000089</t>
  </si>
  <si>
    <t>Congo Signal Grass;Kennedy Ruzigrass;Prostrate Signal Grass;Ruzi Grass;Urochloa ruziziensis;Brachiaria decumbens var. ruziziensis</t>
  </si>
  <si>
    <t>Congo grass (Brachiaria ruziziensis Germ. &amp; Evrard or Urochloa ruziziensis (R. Germ. &amp; C.M. Evrard) Crins) is an important tropical forage grass. [Feedipedia]</t>
  </si>
  <si>
    <t>http://purl.obolibrary.org/obo/NCBITaxon_240450</t>
  </si>
  <si>
    <t>AOM_000086</t>
  </si>
  <si>
    <t>Pennisetum pedicillatum;Nigeria Grass;Deenanath Grass;Dinanath Grass;Hairy Fountain Grass;Kayasuwa Grass</t>
  </si>
  <si>
    <t>Nigeria grass (Pennisetum pedicellatum Trin.) is a many-branched leafy annual grass up to 1 m high. The culms are erect and branching, and the leaves are 15-25 cm long and 4-10 mm wide, flat and glabrous. The inflorescence is a pink to purple, dense flowered, cylindrical panicle. The spikelets are 4 mm long, usually solitary (Wipff, 2010; Ecocrop, 2010; FAO, 2010). It is used as fodder. In India, it is considered to be a very palatable species to cattle, but its palatability has been reported as average in the Sahel (FAO, 2010). It provides high yields of green herbage ranging from 30 to 109 t/ha (Ecocrop, 2010), comparing favourably with Sorghum bicolor or other Pennisetum species (Schmelzer, 1996). It responds well to fertilizer and can be combined with fodder legumes, either in mixtures or in rotation cropping (Skerman et al., 1990). In short rotation with maize or groundnuts it yields better than traditional forage grasses, especially with adequate fertilizer, while the roots and stubbles also contribute to soil fertility (Schmelzer, 1996; Chatterjee et al., 1974). To obtain the highest yield, Nigeria grass should be cut 4 months after sowing at 8 cm from ground level (Göhl, 1982). Nigeria grass is used in temporary pastures or in cut-and-carry systems since it provides huge quantities of good quality green forage and can stand several cuts per year. Nigeria grass is also useful for hay and silage (Ecocrop, 2010; Bartha, 1970). [Feedipedia]</t>
  </si>
  <si>
    <t>AOM_000091</t>
  </si>
  <si>
    <t>wfo-0000867188;wfo-0000867193</t>
  </si>
  <si>
    <t>AOM_000092</t>
  </si>
  <si>
    <t>Veld Love Grass;Masai Love Grass;Sawtooth Love Grass;Wilmann Love Grass</t>
  </si>
  <si>
    <t>Tufted perennial, 30-75 cm high, common in arid and semiarid areas. Also used for reseeding denuded land in dry areas. [Feedipedia]</t>
  </si>
  <si>
    <t>http://purl.obolibrary.org/obo/NCBITaxon_391786</t>
  </si>
  <si>
    <t>https://www.feedipedia.org/node/12317</t>
  </si>
  <si>
    <t>AOM_000085</t>
  </si>
  <si>
    <t>Panicum maximum;Urochloa maxima;Guinea Grass;Tanganyika Grass;Buffalo Grass;Panicum maximum var. coloratum;Panicum maximum var. hirsutissimum;Panicum maximum var. pubiglume;Panicum maximum var. trichoglume;Panicum hirsutissimum</t>
  </si>
  <si>
    <t>Guinea grass (Megathyrsus maximus (Jacq.) B. K. Simon &amp; S. W. L. Jacobs) is a major pantropical grass used throughout the tropics for pasture, cut-and-carry, silage and hay. It is a fast growing and leafy grass, which is palatable to livestock with a good nutritional value. However, it is generally recommended to supplement it with sources of protein in order to meet nutritional requirements or improve animal performance. [Feedipedia]</t>
  </si>
  <si>
    <t>http://purl.obolibrary.org/obo/NCBITaxon_59788</t>
  </si>
  <si>
    <t>AOM_000071</t>
  </si>
  <si>
    <t>West African Pennisetum;Pennisetum inclusum;Pennisetum longistylum var. clandestinum;Kikuyuochloa clandestina</t>
  </si>
  <si>
    <t>Kikuyu (Pennisetum clandestinum Hochst. ex Chiov) is a tropical grass from Eastern Africa that has been introduced in other tropical and subtropical areas. It is palatable, resistant to heavy grazing and mostly used for pasture. [Feedipedia]</t>
  </si>
  <si>
    <t>AOM_000063</t>
  </si>
  <si>
    <t>Elephant Grass;Uganda Grass;Napier;Bana Grass;Barner Grass</t>
  </si>
  <si>
    <t>Elephant grass (Pennisetum purpureum Schumach.) is a major tropical grass. It is one of the highest yielding tropical grasses. It is a very versatile species that can be grown under a wide range of conditions and systems: dry or wet conditions, smallholder or larger scale agriculture. It is a valuable forage and very popular throughout the tropics, notably in cut-and-carry systems (Mannetje, 1992; FAO, 2015). [Feedipedia]</t>
  </si>
  <si>
    <t>Higher level 'Brachiaria' available in OLS</t>
  </si>
  <si>
    <t>AOM_000075</t>
  </si>
  <si>
    <t>Lolium;Italian Ryegrass;Perennial Ryegrass</t>
  </si>
  <si>
    <t>The most important cultivated temperate grasses. Also grown in subtropical areas of Australia, S America and S Africa; in the tropics, ryegrass is grown to a limited extent at high altitudes, e.g. in Colombia or Kenya, ryegrass is grown above 2400-2500 m alt. Often sown in mixtures with white clover. L. multiflorum is less persistent, dying out after 2-3 years of productive growth. It withstands drier and hotter conditions better than L. perenne and in the tropics it can be grown at somewhat lower altitudes than the latter. [Feedipedia]</t>
  </si>
  <si>
    <t>http://purl.obolibrary.org/obo/FOODON_03413386</t>
  </si>
  <si>
    <t>http://purl.obolibrary.org/obo/NCBITaxon_4520</t>
  </si>
  <si>
    <t>Cow grass</t>
  </si>
  <si>
    <t>AOM_000082</t>
  </si>
  <si>
    <t>Poa squarrosa</t>
  </si>
  <si>
    <t>AOM_000073</t>
  </si>
  <si>
    <t>Pangola grass;Common Finger Grass;Digit Grass;Woolly Finger Grass;Smuts Finger Grass;Digitaria decumbens;Digitaria eriantha subsp. eriantha;Digitaria eriantha subsp. pentzii;Digitaria eriantha subsp. stolonifera;Digitaria eriantha var. stolonifera;Digitaria geniculata;Digitaria glauca;Digitaria pentzii;Digitaria pentzii var. minor;Digitaria pentzii var. stolonifera;Digitaria polevansii;Digitaria seriata;Digitaria setivalva;Digitaria smutsii;Digitaria stentiana;Digitaria valida;Syntherisma eriantha</t>
  </si>
  <si>
    <t>Pangola grass (Digitaria eriantha Steud) is a tropical grass widespread in many humid tropical and subtropical regions, used extensively for grazing, hay and silage. It is often considered to be one of the higher quality tropical grasses (Cook et al., 2005). [Feedipedia]</t>
  </si>
  <si>
    <t>http://purl.obolibrary.org/obo/NCBITaxon_661175</t>
  </si>
  <si>
    <t>https://www.feedipedia.org/node/11653</t>
  </si>
  <si>
    <t>AOM_000080</t>
  </si>
  <si>
    <t>http://purl.obolibrary.org/obo/NCBITaxon_348286</t>
  </si>
  <si>
    <t>AOM_000070</t>
  </si>
  <si>
    <t>Tall Fescue;Fescue;Schedonorus arundinaceus;Festuca elatior;Festuca arundinacea;Schedonorus phoenix</t>
  </si>
  <si>
    <t>http://purl.obolibrary.org/obo/FOODON_03309700</t>
  </si>
  <si>
    <t>http://purl.obolibrary.org/obo/NCBITaxon_4606</t>
  </si>
  <si>
    <t>AOM_000081</t>
  </si>
  <si>
    <t>http://purl.obolibrary.org/obo/NCBITaxon_41982</t>
  </si>
  <si>
    <t>AOM_000096</t>
  </si>
  <si>
    <t>Red Oat Grass;Kangaroo Grass;Anthistiria australis;Anthistiria imberbis;Themeda australis;Themeda forskalii;Themeda imberbis</t>
  </si>
  <si>
    <t>Red oat grass (Themeda triandra Forssk.) is a tufted perennial grass of highly variable size, 30-180 cm tall with tussocks up to 0.5 m wide (Ecocrop, 2011; FAO, 2011; Liles, 2004). The culms are slender, erect and many-branched (Quattrocchi, 2006). The tussocks may be more or less leafy. The leaves, 10-50 cm long and 2-5 mm wide, are initially green to grey, and become a characteristic orange-brown in summer (Quattrocchi, 2006; Liles, 2004). The inflorescence is a narrow panicle up to 45 cm long that bears several pendulous racemes with large red-brown spikelets. Each raceme is surrounded by a leaf-like spathe (SANBI, 2011). The 4-7 cm long black awns remain with the seed when it falls (Liles, 2004). Red oat grass tends to be shorter and dark purple at higher altitudes and often lighter coloured and flushed only with purple at lower altitudes (SANBI, 2011). Red oat grass is mainly used as fodder, but the grain can be eaten by people, particularly during times of famine (NRC, 1996). Red oat grass stems and leaves are used for pig bedding, and provide fibres for paper, basketry and thatching (Quattrocchi, 2006). Due to its colour and texture, it is an ornamental species in Australia (SANBI, 2011; Liles, 2004). Red oat grass is an important grazing grass for domestic livestock and wildlife, and is part of the natural savannah pastures. It is highly palatable to livestock, especially when young (SANBI, 2011; Tothill, 1992). In Australia, it is grazed by kangaroos, rabbits and deer (Cole, 2003). Red oat grass is best grazed when 70% of the grass is green, about six weeks after the grass start its growth, for a 4-week period during short rains and for a 6-week period during the long rains (FAO, 2011). Red oat grass is susceptible to heavy grazing and it may suffer a greater risk from overgrazing when other species have declined (Tothill, 1992). Reducing stocking rates may not allow Themeda populations to recover fast enough due its palatability (Ash et al., 1998). Rotational grazing is recommended. In southern Africa, an early summer (rather than late summer) rest period gives the highest dry matter and crude protein yields, root growth reserves and flowering culms (FAO, 2011). Red oat grass cut for hay should be harvested at the end of the growing season. Dry matter yields are usually between 0.5 and 5 t/ha. Frequent cuttings should be avoided since they shorten the life of the stand (Ecocrop, 2011). An eight-week cut provides maximum DM yield, and this cutting interval increases DM yield by 60% compared to a two-week interval (Coughenour et al., 1985). Red oat grass can be combined with other forage species such as Heteropogon contortus, Digitaria spp., Cymbopogon pospischilii, Dichanthium insculptum and Pennisetum mezianum (Kinyamario et al., 1992; Denny et al., 1980). [Feedipedia]</t>
  </si>
  <si>
    <t>http://purl.obolibrary.org/obo/NCBITaxon_106636</t>
  </si>
  <si>
    <t>https://www.feedipedia.org/node/12513</t>
  </si>
  <si>
    <t>AOM_000079</t>
  </si>
  <si>
    <t>Khus-khus;Cuscus grass;Vetiveria zizanioides</t>
  </si>
  <si>
    <t>http://purl.obolibrary.org/obo/NCBITaxon_167337</t>
  </si>
  <si>
    <t>AOM_000072</t>
  </si>
  <si>
    <t>Annual Ryegrass</t>
  </si>
  <si>
    <t xml:space="preserve">https://www.feedipedia.org/node/625 </t>
  </si>
  <si>
    <t>AOM_000059</t>
  </si>
  <si>
    <t>Legume</t>
  </si>
  <si>
    <t>http://purl.obolibrary.org/obo/FOODON_03413377</t>
  </si>
  <si>
    <t>AOM_000100</t>
  </si>
  <si>
    <t>http://purl.obolibrary.org/obo/NCBITaxon_552031</t>
  </si>
  <si>
    <t>AOM_000087</t>
  </si>
  <si>
    <t>Lucerne;Medicago polia;Medicago praesativa;Medicago orientalis;Trigonella upendrae;Medicago mesopotamica;Medicago sogdiana;Medicago grandiflora;Medicago ladak;Medicago afganica</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</si>
  <si>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World production of alfalfa was around 436 million tons in 2006 (FAO, 2006). [Feedipedia]</t>
  </si>
  <si>
    <t>http://purl.obolibrary.org/obo/NCIT_C72038</t>
  </si>
  <si>
    <t>AOM_000076</t>
  </si>
  <si>
    <t>blue lupine;European blue lupine;narrow leaf lupin;narrow leafed lupin;narrow leaved lupin;narrow-leaf lupin;narrowleaf lupin;narrowleaf lupine;narrow-leafed lupin;narrow-leaved blue lupin;narrow-leaved lupin;New Zealand blue lupin;sweet lupinseed</t>
  </si>
  <si>
    <t>Blue lupin (Lupinus angustifolius L.) is a legume crop used for seed and fodder. This species is the main lupin species used for forage. It is grazed green or as stubble or cut and made into hay or silage. Like other lupin species, blue lupin Seed are a potential alternative to soybeans. [Feedipedia]</t>
  </si>
  <si>
    <t>http://purl.obolibrary.org/obo/NCBITaxon_3871</t>
  </si>
  <si>
    <t>https://www.feedipedia.org/node/25373</t>
  </si>
  <si>
    <t>AOM_000098</t>
  </si>
  <si>
    <t>http://purl.obolibrary.org/obo/NCBITaxon_1129165</t>
  </si>
  <si>
    <t>AOM_000084</t>
  </si>
  <si>
    <t>http://purl.obolibrary.org/obo/NCBITaxon_1983288</t>
  </si>
  <si>
    <t>AOM_000097</t>
  </si>
  <si>
    <t>Cassia Rotundifolia;Round Leaf Cassia;Cassia bauhiniifolia;Cassia bifoliolata;Cassia rotundifolia;Cassia rotundifolia var. grandiflora;Chamaecrista bauhiniifolia</t>
  </si>
  <si>
    <t>http://purl.obolibrary.org/obo/NCBITaxon_279218</t>
  </si>
  <si>
    <t>https://www.feedipedia.org/node/589</t>
  </si>
  <si>
    <t>AOM_000101</t>
  </si>
  <si>
    <t>AOM_000105</t>
  </si>
  <si>
    <t>Berseem Clover</t>
  </si>
  <si>
    <t>Berseem (Trifolium alexandrinum L.) is one of the most important leguminous forages in the Mediterranean region and in the Middle-East. Berseem is an annual, sparsely hairy, erect forage legume, 30 to 80 cm high (Hackney et al., 2007; Hannaway et al., 2004; Suttie, 1999). Berseem has a shallow taproot. Its stems are hollow, branching at the base, with alternate leaves bearing 4-5 cm long x 2-3 cm broad leaflets. Flowers are yellowish-white and form dense, elliptical clustered heads about 2 cm in diameter. The flowers must be cross-pollinated by honey bees to produce Seed. The fruit is a pod containing one single white to purplish-red seed (Smoliak et al., 2006). Berseem is a variable species that can be classified into four cultivars groups according to their branching behaviour and subsequent productivity. Highly branching and productive types are Miscawi and Kahdrawi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[Feedipedia]</t>
  </si>
  <si>
    <t>https://www.feedipedia.org/node/11851</t>
  </si>
  <si>
    <t>AOM_000074</t>
  </si>
  <si>
    <t>Winter Vetch;Sand Vetch;Woolly-pod Vetch;Woolly Vetch;Cardyne Vetch;Corbière Hairy Vetch;Fodder Vetch;Lana Vetch;Smooth Vetch;Thick-fruited Vetch</t>
  </si>
  <si>
    <t>Hairy vetch (Vicia villosa Roth) is an annual or biannual viny legume with a woolly appearance due to long soft hairs borne on the stems and leaves (FAO, 2014; Cook et al., 2005; Undersander et al., 1990). It remains green longer than the common vetch (Vicia sativa). It flowers and Seed late in the season and often survives the dry season, regenerating to almost full strength during the next rainy season (Göhl, 1982). [Feedipedia]</t>
  </si>
  <si>
    <t>http://purl.obolibrary.org/obo/NCBITaxon_3911</t>
  </si>
  <si>
    <t>https://www.feedipedia.org/node/12787</t>
  </si>
  <si>
    <t>AOM_000077</t>
  </si>
  <si>
    <t>AOM_000099</t>
  </si>
  <si>
    <t>Tropical Kudzu;Dolichos phaseoloides;Neustanthus javanicus;Pueraria javanica;Neustanthus sericans;Pachyrhizus mollis</t>
  </si>
  <si>
    <t>Tropical kudzu (Pueraria phaseoloides (Roxb.) Benth.) is a vigorous, dense-growing vine cultivated in tropical countries as a cover crop, green manure and fodder for livestock. [Feedipedia]</t>
  </si>
  <si>
    <t>AOM_000083</t>
  </si>
  <si>
    <t>Spanish Tick Clover</t>
  </si>
  <si>
    <t>Silverleaf Desmodium;Silverleaf Spanish Clover;Hedysarum uncinatum;Meibomia uncinata</t>
  </si>
  <si>
    <t>Silverleaf desmodium (Desmodium uncinatum (Jacq.) DC.) is a trailing perennial legume that may grow up to several meters long over surrounding vegetation. It has a large but shallow root system. Its stems are cylindrical or angular, densely hairy, and may root at the node in wet conditions. The leaves are trifoliate, borne on 2-7 cm long petioles. The leaflets are ovate, 3-6 cm long, 1.5-3 cm broad, dark green with a silvery midrib at the upper side. The lower side of the leaflet is covered with whitish hairs. Silverleaf desmodium flowers are 1 cm long, pink to bluish in colour as they mature, borne on long paired racemes. The fruits are light brown hairy pods that break readily into 4 to 8 segments at maturity, and tend to stick to animals and clothing. The Seed are olive-green in colour, triangle or oval shaped, 3 mm long x 2 mm wide. [Feedipedia]</t>
  </si>
  <si>
    <t>AOM_000094</t>
  </si>
  <si>
    <t xml:space="preserve">Brazilian Stylo;Brazilian Lucerne;Common Stylo;Fine Stem Stylo </t>
  </si>
  <si>
    <t>Stylo (Stylosanthes guianensis (Aublet) Sw.) is a tropical legume shrub widely grown for forage throughout the tropics and subtropics.</t>
  </si>
  <si>
    <t>AOM_000093</t>
  </si>
  <si>
    <t>Caribbean Stylo Grass;Verano Stylo Grass;Hedysarum hamatum;Stylosanthes eriocarpa;Stylosanthes procumbens</t>
  </si>
  <si>
    <t>The Caribbean stylo (Stylosanthes hamata (L.)Taub.) is a semi-erect, annual or short-lived perennial tropical legume, up to 75 cm high. Its stems are slender, multi-branched, non-determinate and pubescent on one side but without bristles, unlike the Townsville stylo, Stylosanthes humilis, which has many bristles. The leaves are trifoliate with shiny, lanceolate leaflets, 19-37 mm long and 3-6 mm broad. The inflorescence is a compact oblong spike bearing 8 to 14 small, yellow, hairy and papillonaceous flowers. The single-seeded pods are erect and segmented. The upper segment is glabrous and hooked, 6-7 mm long including the length of the hook (Cameron, 2010; Cook et al., 2005). The Seed are kidney-shaped, dark brown, mottled and 2-2.5 mm long. There is a wide range of Caribbean stylo genotypes, differing in their ploidy. Diploid types are adapted to a wider range of latitudes, altitudes and rainfall ranges than tetraploid types (FAO, 2012; Cameron, 2010; Edye et al., 1992). In Australia, two tetraploid cultivars (Verano in 1973 and Amiga in 1988) have been released as pasture legumes. Amiga produces more perennial plants and more Seed than Verano, in drier and cooler environments (Cameron, 2010; Edye, 1997). Diploids are generally not sown for pastures (Edye et al., 1992). Stylosanthes hamata is widely used to improve the flora of natural pastures and leys and for the creation of forage banks (Coulibaly et al., 1996). The Caribbean stylo is relished by all classes of livestock (Cook et al., 2005). It is mainly used as permanent pasture but is also cut to be fed fresh in cut-and-carry systems. It may be used for hay provided it is cut before the plant sheds its leaves in the dry season. It can be easily oversown in pastures and is a valuable ley-legume. It can be used as mulch once killed by herbicides (McCown, 1987). [Feedipedia]</t>
  </si>
  <si>
    <t>AOM_000088</t>
  </si>
  <si>
    <t>Subclover;Subterraneum Trefoil;Trifolium brachycalycinum</t>
  </si>
  <si>
    <t>Subclover (Trifolium subterraneum L.) is a much valued annual legume forage used in ruminant production systems, particularly in drylands. It is particularly suited to grazing and can be cut for silage and hay. [Feedipedia]</t>
  </si>
  <si>
    <t>http://purl.obolibrary.org/obo/NCBITaxon_3900</t>
  </si>
  <si>
    <t>https://www.feedipedia.org/node/12645</t>
  </si>
  <si>
    <t>AOM_000095</t>
  </si>
  <si>
    <t>Indian Hemp;Benares Hemp;Madras Hemp;Sunn Crotalaria;Crotalaria benghalensis;Crotalaria fenestrata;Crotalaria porrecta;Crotalaria sericea;Crotalaria tenuifolia;Crotalaria viminea</t>
  </si>
  <si>
    <t>Sunn hemp (Crotalaria juncea L.) is a multipurpose tropical and subtropical legume grown in many countries, notably India, mainly for its high quality fibre. The crop is grown for green manure, as a soil improver and as a disease break in cereal or other crop rotations (Tripathi et al., 2013). Sunn hemp is locally used as fodder (Sarkar et al., 2015). [Feedipedia]</t>
  </si>
  <si>
    <t>http://purl.obolibrary.org/obo/NCBITaxon_3829</t>
  </si>
  <si>
    <t>https://www.feedipedia.org/node/12669</t>
  </si>
  <si>
    <t>AOM_000102</t>
  </si>
  <si>
    <t>quarin clover</t>
  </si>
  <si>
    <t>http://purl.obolibrary.org/obo/NCBITaxon_361975</t>
  </si>
  <si>
    <t>AOM_000103</t>
  </si>
  <si>
    <t>http://purl.obolibrary.org/obo/NCBITaxon_361988</t>
  </si>
  <si>
    <t>AOM_000061</t>
  </si>
  <si>
    <t>Natural Vegetation</t>
  </si>
  <si>
    <t>AOM_000057</t>
  </si>
  <si>
    <t>AOM_000060</t>
  </si>
  <si>
    <t>D.Process.Correct</t>
  </si>
  <si>
    <t>D.Process.Type</t>
  </si>
  <si>
    <t>D.Item.Proc_Major_unique</t>
  </si>
  <si>
    <t>D.Item.Proc_Minor_unique</t>
  </si>
  <si>
    <t>5% Alkali treatment(Water can Sprayed)</t>
  </si>
  <si>
    <t>Alkali Treated</t>
  </si>
  <si>
    <t>Chemical</t>
  </si>
  <si>
    <t>Aerated(20-24 hrs)</t>
  </si>
  <si>
    <t>Aerated</t>
  </si>
  <si>
    <t>Air Dried (Shade)</t>
  </si>
  <si>
    <t>Dried (Air)</t>
  </si>
  <si>
    <t>Air-cooled</t>
  </si>
  <si>
    <t>1|2</t>
  </si>
  <si>
    <t>Ammonia treated</t>
  </si>
  <si>
    <t>Ammonia Treated</t>
  </si>
  <si>
    <t>Mechanical</t>
  </si>
  <si>
    <t>boiled</t>
  </si>
  <si>
    <t>Boiled (Direct 30mins)</t>
  </si>
  <si>
    <t>Boiled (Direct)</t>
  </si>
  <si>
    <t>Boiled (Direct 60mins)</t>
  </si>
  <si>
    <t>Boiled (Direct 90mins)</t>
  </si>
  <si>
    <t>Boiled(water 20mins)</t>
  </si>
  <si>
    <t>Boilled</t>
  </si>
  <si>
    <t>Broken</t>
  </si>
  <si>
    <t>CaO Treated</t>
  </si>
  <si>
    <t>Calcium Oxide Treated</t>
  </si>
  <si>
    <t>Chaffed</t>
  </si>
  <si>
    <t>Chopped(Hammer Mill)</t>
  </si>
  <si>
    <t>Hammer Milled</t>
  </si>
  <si>
    <t>Cold-Pelleted</t>
  </si>
  <si>
    <t>Pelleted (Cold)</t>
  </si>
  <si>
    <t>Coocked</t>
  </si>
  <si>
    <t>Cooked Under Steam(120°C)</t>
  </si>
  <si>
    <t>Steamed</t>
  </si>
  <si>
    <t>Cracked</t>
  </si>
  <si>
    <t>Crumbled</t>
  </si>
  <si>
    <t>Crushed(ram press)</t>
  </si>
  <si>
    <t>Ram Pressed</t>
  </si>
  <si>
    <t>Cut</t>
  </si>
  <si>
    <t>Cut(Chopper)</t>
  </si>
  <si>
    <t>Cut(hand shears)</t>
  </si>
  <si>
    <t>Cut [Hand Shears]</t>
  </si>
  <si>
    <t>Deep stacked</t>
  </si>
  <si>
    <t>Deep Stacked</t>
  </si>
  <si>
    <t>Deep Stacked(3 months)</t>
  </si>
  <si>
    <t>Deep Stacked &lt;3mo&gt;</t>
  </si>
  <si>
    <t>Deep Stacking (silo pits for at least 1 month)</t>
  </si>
  <si>
    <t>Deep Stacked &lt;1mo&gt;</t>
  </si>
  <si>
    <t>Defatted (Hexane solvent)</t>
  </si>
  <si>
    <t>Defatted [Hexane Solvent]</t>
  </si>
  <si>
    <t>Deffatted</t>
  </si>
  <si>
    <t>Defatted</t>
  </si>
  <si>
    <t>Dehulled</t>
  </si>
  <si>
    <t>De-oiled</t>
  </si>
  <si>
    <t>Dissolved</t>
  </si>
  <si>
    <t>Dissolved in 500ml water</t>
  </si>
  <si>
    <t>Dissolved in water</t>
  </si>
  <si>
    <t>Dissolved in water(Homogeniety)</t>
  </si>
  <si>
    <t>Dissolved urea applied</t>
  </si>
  <si>
    <t>Drained</t>
  </si>
  <si>
    <t>Dried (Air) - 4-5d</t>
  </si>
  <si>
    <t>Dried (Air, Shade)</t>
  </si>
  <si>
    <t>Dried (Air-shade)</t>
  </si>
  <si>
    <t>Dried (anhydrous sodium sulfate, 5mg per 10mL)</t>
  </si>
  <si>
    <t>Dried (Oven)</t>
  </si>
  <si>
    <t>Dried (Shade)</t>
  </si>
  <si>
    <t xml:space="preserve">Dried (Shade) </t>
  </si>
  <si>
    <t>Dried (shade)</t>
  </si>
  <si>
    <t>Dried (Solar)</t>
  </si>
  <si>
    <t xml:space="preserve">Dried (Sun) </t>
  </si>
  <si>
    <t>Dried (Sun - 2 days)</t>
  </si>
  <si>
    <t>Dried (Sun)</t>
  </si>
  <si>
    <t>Dried(24hrs)</t>
  </si>
  <si>
    <t>Dried(30 min in a steam-jacketed vessel)</t>
  </si>
  <si>
    <t>Dried (Steam-Jacketed Vessel)</t>
  </si>
  <si>
    <t>Dried(3d)</t>
  </si>
  <si>
    <t xml:space="preserve">Dried </t>
  </si>
  <si>
    <t>Dried(Air - Shade 1 wk)</t>
  </si>
  <si>
    <t>Dried(Air)</t>
  </si>
  <si>
    <t>Dried(Air-oven(40C) 4h))</t>
  </si>
  <si>
    <t>Dried (Air, Oven)</t>
  </si>
  <si>
    <t>Dried(barn)</t>
  </si>
  <si>
    <t>Dried(Oven)</t>
  </si>
  <si>
    <t>Dried(Oven, 60ºC 48h)</t>
  </si>
  <si>
    <t>Dried(Shade 1 wk)</t>
  </si>
  <si>
    <t>Dried(Shade)</t>
  </si>
  <si>
    <t>Dried(shade)</t>
  </si>
  <si>
    <t>Dried(Sun)</t>
  </si>
  <si>
    <t>Dried(sun)</t>
  </si>
  <si>
    <t>Dried(Sun-24-48h)</t>
  </si>
  <si>
    <t>Ensiled for 1 week</t>
  </si>
  <si>
    <t>Ensiled &lt;1wk&gt;</t>
  </si>
  <si>
    <t>Ensiled(3 wks)</t>
  </si>
  <si>
    <t>Ensiled &lt;3wks&gt;</t>
  </si>
  <si>
    <t>Ensiled(6wks)</t>
  </si>
  <si>
    <t>Ensiled &lt;6wks&gt;</t>
  </si>
  <si>
    <t>Extracted</t>
  </si>
  <si>
    <t>Extruded</t>
  </si>
  <si>
    <t>Fermented(24h water soaked)</t>
  </si>
  <si>
    <t>Filtered</t>
  </si>
  <si>
    <t>Flaked</t>
  </si>
  <si>
    <t>Grinded</t>
  </si>
  <si>
    <t>Ground to paste</t>
  </si>
  <si>
    <t>Ground(Hammer Mill)</t>
  </si>
  <si>
    <t>Ground(hammer mill)</t>
  </si>
  <si>
    <t>Ground(heavy rotation hammer mill)</t>
  </si>
  <si>
    <t>Ground(Mill)</t>
  </si>
  <si>
    <t>Milled</t>
  </si>
  <si>
    <t>Hammer mill</t>
  </si>
  <si>
    <t>Hammermilled</t>
  </si>
  <si>
    <t>Heated (60º, 30 mins)</t>
  </si>
  <si>
    <t>Heating</t>
  </si>
  <si>
    <t>Homogenized</t>
  </si>
  <si>
    <t>Homogenized(blender)</t>
  </si>
  <si>
    <t>Hydro Distillation</t>
  </si>
  <si>
    <t>Hydro-Distilled</t>
  </si>
  <si>
    <t>Hydro-distillation</t>
  </si>
  <si>
    <t>Indirect boiling</t>
  </si>
  <si>
    <t>Boiled (Indirect)</t>
  </si>
  <si>
    <t>Kernels heated</t>
  </si>
  <si>
    <t>Lime Treated</t>
  </si>
  <si>
    <t>Lime treated</t>
  </si>
  <si>
    <t>Mechanically extracted</t>
  </si>
  <si>
    <t>Methanol treated</t>
  </si>
  <si>
    <t>Methanol Treated</t>
  </si>
  <si>
    <t>milled</t>
  </si>
  <si>
    <t>Milled (2mm sieve)</t>
  </si>
  <si>
    <t>Milled (dough form)</t>
  </si>
  <si>
    <t>Milled (Hammer)</t>
  </si>
  <si>
    <t>Milled(Hammer)</t>
  </si>
  <si>
    <t>Milled(Split-disc grinder)</t>
  </si>
  <si>
    <t>Minced</t>
  </si>
  <si>
    <t>Mixed with Water</t>
  </si>
  <si>
    <t>Mixed(On-farm)</t>
  </si>
  <si>
    <t>Moistened</t>
  </si>
  <si>
    <t xml:space="preserve">Moistened </t>
  </si>
  <si>
    <t>Molasses Added(5%)</t>
  </si>
  <si>
    <t>Oil Extracted</t>
  </si>
  <si>
    <t>Oil separated</t>
  </si>
  <si>
    <t>Oven Dried</t>
  </si>
  <si>
    <t>Oven -Dried(70 degrees celsius - 1hr)</t>
  </si>
  <si>
    <t>OvenDried</t>
  </si>
  <si>
    <t>Oven-Dried</t>
  </si>
  <si>
    <t>Overnight softening with water</t>
  </si>
  <si>
    <t>Palleted</t>
  </si>
  <si>
    <t>Parboiled</t>
  </si>
  <si>
    <t>Partially Dried</t>
  </si>
  <si>
    <t>Peeled</t>
  </si>
  <si>
    <t>Pulverized</t>
  </si>
  <si>
    <t>Residues Dried(Sun)</t>
  </si>
  <si>
    <t>Rolled</t>
  </si>
  <si>
    <t>Rotary - Evaporator(30-35 degrees Celsius)</t>
  </si>
  <si>
    <t>Rotary Evaporated</t>
  </si>
  <si>
    <t>sieved</t>
  </si>
  <si>
    <t>Singed(Open Fire remove spines)</t>
  </si>
  <si>
    <t>Singed</t>
  </si>
  <si>
    <t>Sliced</t>
  </si>
  <si>
    <t>Soaked (24h)</t>
  </si>
  <si>
    <t>Soaked in petroleum ether (1:1 vol)</t>
  </si>
  <si>
    <t>Soaked (Petrolium Ether)</t>
  </si>
  <si>
    <t>Soaked in water(24hrs)</t>
  </si>
  <si>
    <t>Soaked (Water)</t>
  </si>
  <si>
    <t>Soaked(running water (river) for 4 days)</t>
  </si>
  <si>
    <t>Soaked(water and fruit juice mixture)</t>
  </si>
  <si>
    <t>Soaked (Water-Juice Mixture)</t>
  </si>
  <si>
    <t>Solvent Extratcted</t>
  </si>
  <si>
    <t>Solvent Extracted</t>
  </si>
  <si>
    <t>Sprayed</t>
  </si>
  <si>
    <t>Squeezed</t>
  </si>
  <si>
    <t>Sun dried</t>
  </si>
  <si>
    <t>Sun-bathed</t>
  </si>
  <si>
    <t>Sun-dried</t>
  </si>
  <si>
    <t>sun-dried</t>
  </si>
  <si>
    <t>Sun-Dried</t>
  </si>
  <si>
    <t>Treated for Pleurotus ostreatus basidiomycete production</t>
  </si>
  <si>
    <t>Treated</t>
  </si>
  <si>
    <t>Unspecified Chemical</t>
  </si>
  <si>
    <t>Chemical (Unspecified)</t>
  </si>
  <si>
    <t>Unspecified Mechanical</t>
  </si>
  <si>
    <t>Urea treated</t>
  </si>
  <si>
    <t>Urea Treated(30d covered)</t>
  </si>
  <si>
    <t>Urea-treated</t>
  </si>
  <si>
    <t>Urea-treated(urea:maize cob(4:100) on air DM basis))</t>
  </si>
  <si>
    <t>Warm Water Added50:50</t>
  </si>
  <si>
    <t>Washed</t>
  </si>
  <si>
    <t>Water Added</t>
  </si>
  <si>
    <t>Wilted(1 day in the field)</t>
  </si>
  <si>
    <t>Wilted(4d in the field)</t>
  </si>
  <si>
    <t>Wilted(Sun)</t>
  </si>
  <si>
    <t>Cyperaceae and Juncaceae</t>
  </si>
  <si>
    <t>AOM_001853;AOM_001539</t>
  </si>
  <si>
    <t>Mixed Pasture (B.ruziziensis and P.purpureum)</t>
  </si>
  <si>
    <t>AOM_001398;AOM_000689</t>
  </si>
  <si>
    <t>Acacia Albida leaves</t>
  </si>
  <si>
    <t>Acacia angusitissima leaves||Dried(Shade 1 wk)/Ensiled</t>
  </si>
  <si>
    <t>Acacia angusitissima</t>
  </si>
  <si>
    <t>Dried;Ensiled</t>
  </si>
  <si>
    <t>A. angustissima 15132</t>
  </si>
  <si>
    <t>Acacia angustissima Hay||Dried (Air);Acacia angustissima||Dried (Air)</t>
  </si>
  <si>
    <t>Hay;Dried(Air)</t>
  </si>
  <si>
    <t>Acacia auriculiformis Leaves||Hammer Milling||Drying</t>
  </si>
  <si>
    <t>Dried;Ground</t>
  </si>
  <si>
    <t>Acacia brevispica Leaves||Crushing||Drying</t>
  </si>
  <si>
    <t>Crushed;Dried</t>
  </si>
  <si>
    <t>Acacia brevispica Leaves||Dried (Air)</t>
  </si>
  <si>
    <t>Acacia brevispica pods||Dried (Sun - 2 days)</t>
  </si>
  <si>
    <t>Acacia etbaica Fruits||Dried(Shade)</t>
  </si>
  <si>
    <t>Acacia karroo Leaves||Chopping||Drying</t>
  </si>
  <si>
    <t>Chopped;Dried</t>
  </si>
  <si>
    <t>Acacia  karroo Leaf Meal||Dried (Sun)</t>
  </si>
  <si>
    <t>Acacia mearnsii||Drying||wood chipper millig</t>
  </si>
  <si>
    <t>Acacia mearnsii||Milling||Drying||wood chipper millig</t>
  </si>
  <si>
    <t>Acacia nilotica Leaves Dried;Acacia nilotica Leaves||Drying</t>
  </si>
  <si>
    <t>Acacia nilotica Leaf Meal||Dried (Shade)/Milled</t>
  </si>
  <si>
    <t>Dried(Shade);Meal;Milled</t>
  </si>
  <si>
    <t>Acacia nilotica Pods||Dried (Sun - 2 days)</t>
  </si>
  <si>
    <t>Acacia polyacantha Leaf Meal||Dried (Shade)/Milled</t>
  </si>
  <si>
    <t>Acacia saligna forage||Dried (Sun)/Chopped;Acacia saligna||Chopping||Drying||A. saligna prunnings used as sprouting media for barley grains</t>
  </si>
  <si>
    <t>Blue wattle||Dried (Sun)</t>
  </si>
  <si>
    <t>Green Acacia (Acacia saligna) leaves and soft twigs</t>
  </si>
  <si>
    <t>Leaves and Soft Twig</t>
  </si>
  <si>
    <t>Acacia saligna Leaves and Soft Twig||Chopping||Drying</t>
  </si>
  <si>
    <t>Acacia (Acacia senegal) leaves</t>
  </si>
  <si>
    <t>Acacia (Acacia senegal) leaves||Dried (Shade)</t>
  </si>
  <si>
    <t>Acacia senegal Leaves||Wilting</t>
  </si>
  <si>
    <t>A. senegal Pods</t>
  </si>
  <si>
    <t>A. senegal Pods||Dried (Sun)</t>
  </si>
  <si>
    <t>Acacia seyal||Wilting</t>
  </si>
  <si>
    <t>Acacia sieberiana Silage||Dried(Sun)/Ground/Ensiled</t>
  </si>
  <si>
    <t>Acacia Sieberiana</t>
  </si>
  <si>
    <t>Dried(Sun);Ground;Ensiled</t>
  </si>
  <si>
    <t>Dried;Ensiled;Ground</t>
  </si>
  <si>
    <t>Acacia sieberiana Pods||Dried</t>
  </si>
  <si>
    <t>Acacia sieberiana Pods||Dried(Sun)/Ground</t>
  </si>
  <si>
    <t>Acacia tortilis Fruits||Dried (Air)</t>
  </si>
  <si>
    <t>Acacia tortilis Leaf Meal||Dried (Air, Shade);Acacia tortilis Leaf||Dried (Air, Shade)/Ground;Acacia tortilis pods||Ground/Soaked in water(24hrs)/Dried(Sun);Acacia tortilis Leaf||Dried (Air, Shade)/Milled (2mm sieve)</t>
  </si>
  <si>
    <t>Acacia tortilis Leaves||Wilting</t>
  </si>
  <si>
    <t>Acacia tortilis Pods||Dried (Sun - 2 days)</t>
  </si>
  <si>
    <t>Acacia tortilis Pods||Ground</t>
  </si>
  <si>
    <t>Acalypha fimbriata;Acalypa fimbriata</t>
  </si>
  <si>
    <t>Leaves and Twigs</t>
  </si>
  <si>
    <t>Baobab (Adansonia digitata L.) seed Cake;African Baobab Seed Oilcake</t>
  </si>
  <si>
    <t>Seed Cake</t>
  </si>
  <si>
    <t>African Baobab Seed Oilcake||Decorticated--Screw press--Grinding</t>
  </si>
  <si>
    <t>Decorticated;Oilcake;Ground</t>
  </si>
  <si>
    <t>Decorticated;Ground</t>
  </si>
  <si>
    <t>Adansonia digitata Seed Cake||Milling||Fermentation||Drying||palm wine fermented;Adansonia digitata Seed Cake||Milling||Fermentation||Drying||water fermented</t>
  </si>
  <si>
    <t>Dried;Fermented;Ground</t>
  </si>
  <si>
    <t>Baobab Seed Oilcake||Ground;Baobao Seed Oilcake||Ground</t>
  </si>
  <si>
    <t>Oilcake;Ground</t>
  </si>
  <si>
    <t>Baobab seed meal||Fermentation||Drying;Baobab seed meal||Fermentation||Drying||Soaked in Palm wine</t>
  </si>
  <si>
    <t>Adansonia digitata Seed Ground;Baobab Seed Meal</t>
  </si>
  <si>
    <t>Insect meal APLM</t>
  </si>
  <si>
    <t>d22.3-d18.5</t>
  </si>
  <si>
    <t>d22.3-d17.5</t>
  </si>
  <si>
    <t>Insect Meal APLM(African Palm Larvae)||Dried(Oven)/Milled</t>
  </si>
  <si>
    <t>Meal;Dried(Oven);Ground</t>
  </si>
  <si>
    <t>Insect Meal APLM(African Palm Larvae)</t>
  </si>
  <si>
    <t>Meal</t>
  </si>
  <si>
    <t>Sphenostylis stenocarpa||Milling--Undecorticated||Drying;Sphenostylis stenocarpa||Milling||Undecorticated||Drying</t>
  </si>
  <si>
    <t>African Yam Bean;sphenostylis stenocarpa</t>
  </si>
  <si>
    <t>Afzelia africana Sm.(African Mahogany) Foliage||Dried (Sun)/Dried (Air)</t>
  </si>
  <si>
    <t>Afzelia africana Sm.(African Mahogany) Foliage;Afzelia africana (AA) foliage</t>
  </si>
  <si>
    <t>Afzelia africana  Leaves and Twigs</t>
  </si>
  <si>
    <t>Afzelia africana (AA) foliage||Wilted;Afzelia africana foliage||Wilted</t>
  </si>
  <si>
    <t>Albizia gummifera||Dried</t>
  </si>
  <si>
    <t>Albizia harveyi||Dried (Air)</t>
  </si>
  <si>
    <t>Albizia lebbeck;Albizzia lebbek</t>
  </si>
  <si>
    <t>Albizia lebbeck leaf meal</t>
  </si>
  <si>
    <t>Alfalfa;Medicago sativa;Lucerne</t>
  </si>
  <si>
    <t>Lucerne (variety Hunter River)</t>
  </si>
  <si>
    <t>Hunter River</t>
  </si>
  <si>
    <t>Alfafa Hay</t>
  </si>
  <si>
    <t>Alfafa Hay||Dried (Sun)/Chopped;Lucerne Hay;Lucerne Hay||Chopped(Hammer Mill);Alfafa Hay||Dried (Sun)/Baled/Chopped;Alfalfa||Chopping||Drying||harvested at 50% flowering</t>
  </si>
  <si>
    <t>Hay;Dried (Sun);Chopped</t>
  </si>
  <si>
    <t>Lucerne (variety Hunter River)||Dried (Sun)/Chopped</t>
  </si>
  <si>
    <t>Dried(Sun);Chopped</t>
  </si>
  <si>
    <t>Lucerne Hay||Chopped</t>
  </si>
  <si>
    <t>Hay;Chopped</t>
  </si>
  <si>
    <t>Alfafa Hay||Milled;Lucerne Hay||Ground;Lucerne Hay||Milled</t>
  </si>
  <si>
    <t>Hay;Ground</t>
  </si>
  <si>
    <t>Alfalfa Meal;Lucerne Meal</t>
  </si>
  <si>
    <t>d22.2-d18.2</t>
  </si>
  <si>
    <t>d22.2-d17.2</t>
  </si>
  <si>
    <t>Medic pods||Dried (Sun)</t>
  </si>
  <si>
    <t>Amaranthus cruentus Leaf meal;Amaranthus cruentus leaf meal||Milled</t>
  </si>
  <si>
    <t>Ammonium sukphate;Ammonium sulphate;Ammonium Sulphate</t>
  </si>
  <si>
    <t>Anacardium occidentale Leaves and Twigs;Anacardium occidentale  Leaves and Twigs||Fresh</t>
  </si>
  <si>
    <t>Andropogon L.</t>
  </si>
  <si>
    <t>Andropogon||Chopping||Drying</t>
  </si>
  <si>
    <t>Andropogon gayanus;Gamba grass;Gamba Grass (Andropogon gayanus)</t>
  </si>
  <si>
    <t>Gamba Grass (Andropogon gayanus)||Chopped</t>
  </si>
  <si>
    <t>Andropogon gayanus Kunth Hay;Andropogen gayanus Hay</t>
  </si>
  <si>
    <t>Andropogon gayanus Kunth Hay||Dried (Sun)/Dried (Air)/Chopped</t>
  </si>
  <si>
    <t>Andropogon gayanus||Chopped/Ensiled</t>
  </si>
  <si>
    <t>Chopped;Ensiled</t>
  </si>
  <si>
    <t>Gamba grass||Chopping||Ensilation||Wilting</t>
  </si>
  <si>
    <t>Chopped;Ensiled;Wilted</t>
  </si>
  <si>
    <t>Ensiled;Wilted</t>
  </si>
  <si>
    <t>Andropogon guyanensis</t>
  </si>
  <si>
    <t>Annona senegalensis (AS) foliage</t>
  </si>
  <si>
    <t>Annual Ryegrass/oats</t>
  </si>
  <si>
    <t>AOM_001475;AOM_001895</t>
  </si>
  <si>
    <t>Anti-fungi;Unspecified Anti-fungi</t>
  </si>
  <si>
    <t>Anti-mycotoxin;Anti-mycotoxins</t>
  </si>
  <si>
    <t>Argan Pulp;Argania spinosa pulp</t>
  </si>
  <si>
    <t>Pulp</t>
  </si>
  <si>
    <t>Argan Seed Cake;Argania spinosa oil cake</t>
  </si>
  <si>
    <t>Aristida spp;Aristida spp.</t>
  </si>
  <si>
    <t>Eruca sativa Seed Meal;Eruca sativa Seed Meal||Mechanically extracted</t>
  </si>
  <si>
    <t>Asperozym Fibrolytic Enzymes;Asperozym (Fibrolytic Enzymes)</t>
  </si>
  <si>
    <t>Asteraceae;asteraceae spp.</t>
  </si>
  <si>
    <t>Atella;Atella (Fermented Cereal Residue)</t>
  </si>
  <si>
    <t>d22.3-d22.1-d18.1</t>
  </si>
  <si>
    <t>d22.3-d22.1-d17.1</t>
  </si>
  <si>
    <t>Atella||Drying</t>
  </si>
  <si>
    <t>Atella||Fermented</t>
  </si>
  <si>
    <t>Atriplex halimus||Chopping||Ensilation</t>
  </si>
  <si>
    <t>Atriplex nummularia forage||Dried (Sun)/Chopped</t>
  </si>
  <si>
    <t>Oldman saltbush||Dried (Sun)</t>
  </si>
  <si>
    <t>Atriplex nummularia||Dried (Air-shade)/Ground(hammer mill)</t>
  </si>
  <si>
    <t>Atriplex nummularia L. foliage (leaves and twigs)</t>
  </si>
  <si>
    <t>Ripe avocado</t>
  </si>
  <si>
    <t>Ripe</t>
  </si>
  <si>
    <t>Neem (Azadirachta indica) leaves</t>
  </si>
  <si>
    <t>Neem (Azadirachta indica) leaves||Dried (Shade)</t>
  </si>
  <si>
    <t>Azadirachta indica Leaves||Wilting</t>
  </si>
  <si>
    <t>Baby Corn Stalks (Zea Mays var Pacific 421)</t>
  </si>
  <si>
    <t>Pacific 421</t>
  </si>
  <si>
    <t>Stalk</t>
  </si>
  <si>
    <t>Baby Corn Stalks (Zea Mays var Pacific 421)||Cut/Wilted/Dried(Sun)/Chopped</t>
  </si>
  <si>
    <t>Pacific 422</t>
  </si>
  <si>
    <t>Cut;Wilted;Dried(Sun);Chopped</t>
  </si>
  <si>
    <t>Dried;Wilted</t>
  </si>
  <si>
    <t>Baby Corn Stalk||Ensilation</t>
  </si>
  <si>
    <t>Balanites aegyptiaca||Drying</t>
  </si>
  <si>
    <t>Balanites aegyptiaca Leaves;balanite eagyptiaca leaves</t>
  </si>
  <si>
    <t>Balanites aegyptiaca Leaves;Balanite eagyptiaca Leaves||Grinding</t>
  </si>
  <si>
    <t>Bambara Groundnut Offal;Bambara nut offal;Bambara nuts offal;bambara  nut offal</t>
  </si>
  <si>
    <t>Offal</t>
  </si>
  <si>
    <t>Bambara  nut offal||Grinding;Bambara Groundnut Offal||Grinding</t>
  </si>
  <si>
    <t>bamboo leaves</t>
  </si>
  <si>
    <t>Bamboo Leaves||Chopping||Drying</t>
  </si>
  <si>
    <t>Bamboo Leaves||Chopping||Urea Treatment||Molasses Treatment||Ensilation||Drying</t>
  </si>
  <si>
    <t>Chopped;Dried;Ensiled;Molasse Treated;Urea Treated</t>
  </si>
  <si>
    <t>Dried;Ensiled;Molasse Treated;Urea Treated</t>
  </si>
  <si>
    <t>Bamboo leaves||Wilting;Bamboo leaves||Wilting</t>
  </si>
  <si>
    <t>Bambusa balcooa;bombusa balcooa</t>
  </si>
  <si>
    <t>Bombusa balcooa||Chopping</t>
  </si>
  <si>
    <t>Bambusa balcooa Leaves||Chopping||Drying</t>
  </si>
  <si>
    <t>Bambusa bambos||Chopping</t>
  </si>
  <si>
    <t>Bambusa tulda||Chopping</t>
  </si>
  <si>
    <t>Bambusa vulgaris||Chopping</t>
  </si>
  <si>
    <t>Banana Leaves;Banana Leaf;Banana leaf</t>
  </si>
  <si>
    <t>Banana Leaves||Chopping||Drying</t>
  </si>
  <si>
    <t>Banana Peel;Banana Peels;Banana Peal</t>
  </si>
  <si>
    <t>Peel</t>
  </si>
  <si>
    <t>Banana pseudo-stems</t>
  </si>
  <si>
    <t>Pseudo-stem</t>
  </si>
  <si>
    <t>d22.3-d18.1</t>
  </si>
  <si>
    <t>d22.3-d17.1</t>
  </si>
  <si>
    <t>Bran</t>
  </si>
  <si>
    <t>Barley||Dried/Milled</t>
  </si>
  <si>
    <t>barley grain</t>
  </si>
  <si>
    <t>Grain</t>
  </si>
  <si>
    <t xml:space="preserve"> s</t>
  </si>
  <si>
    <t>Barley Grain||Sprouted||Sprouted barley grains on Acacia saligna prunnings;Barley Grain||Sprouted||Sprouted barley grains on barley straw</t>
  </si>
  <si>
    <t>d22.3-d18.3</t>
  </si>
  <si>
    <t>Barley Grain||Crushing</t>
  </si>
  <si>
    <t>d22.3-d18.2</t>
  </si>
  <si>
    <t>Barley||Ground;Barley||Milled (Hammer)</t>
  </si>
  <si>
    <t>Barley straw (Rihane variety)</t>
  </si>
  <si>
    <t>Barley Straw||Chopping</t>
  </si>
  <si>
    <t>Barley Straw||Drying||sprouting media for barley grains</t>
  </si>
  <si>
    <t>Barley Straw||Chopping||Fermentation||Effective Microorganisms;Barley Straw||Chopping||Fermentation||Treated with effective microorganism (EM)</t>
  </si>
  <si>
    <t>Chopped;Fermented</t>
  </si>
  <si>
    <t>Beef Survival Meal;Beef Survival Meal||Concentrated</t>
  </si>
  <si>
    <t>Beef Survival</t>
  </si>
  <si>
    <t>Fodder beet||Ensilation</t>
  </si>
  <si>
    <t>Fodder</t>
  </si>
  <si>
    <t>Beet Pulp Dry;Beet Pulp Dry||Soaked(water and fruit juice mixture);dry beet pulp</t>
  </si>
  <si>
    <t>Discarded Beetroot</t>
  </si>
  <si>
    <t>Discards</t>
  </si>
  <si>
    <t>Discarded Beetroot||Chopped/Sun-Dried</t>
  </si>
  <si>
    <t>Benzonite</t>
  </si>
  <si>
    <t>Berchemia discolor Leaves||Crushing||Drying</t>
  </si>
  <si>
    <t>Berchemia discolor leaves||Dried (Sun - 2 days)</t>
  </si>
  <si>
    <t>Koek soda;Sodium bicarbonate;Sodium Bicarbonate;Baking Soda</t>
  </si>
  <si>
    <t>Biscuit waste meal||Dried (Sun)</t>
  </si>
  <si>
    <t>Meal;Dried(Sun)</t>
  </si>
  <si>
    <t>Biscuit waste meal</t>
  </si>
  <si>
    <t>Nigella sativa Seed</t>
  </si>
  <si>
    <t>Black Cumin Seed Cake||Crushing||Drying</t>
  </si>
  <si>
    <t>Nigella sativa Seed Meal</t>
  </si>
  <si>
    <t>Black Soldier Fly</t>
  </si>
  <si>
    <t>Larvae</t>
  </si>
  <si>
    <t>Black Soldier Fly Larvae||Grinding||Drying</t>
  </si>
  <si>
    <t>d18.6</t>
  </si>
  <si>
    <t>d17.6</t>
  </si>
  <si>
    <t>d22.3-d18.6</t>
  </si>
  <si>
    <t>d22.3-d17.6</t>
  </si>
  <si>
    <t>Blood Meal||Cooked/Dried (Sun)/Ground;Blood Meal||Heated (60º, 30 mins)/Dried (Solar)/Ground;Blood Meal||Heated/Dried(Sun);Blood Meal||Heating/Dried(Sun)</t>
  </si>
  <si>
    <t>Meal;Cooked;Dried (Sun);Ground</t>
  </si>
  <si>
    <t>Dried;Ground;Heated</t>
  </si>
  <si>
    <t>Blood meal</t>
  </si>
  <si>
    <t>Lupins;Sweet blue lupin (Lupinus angustifolius L.);Blue Lupin</t>
  </si>
  <si>
    <t>Lupinus angustifolius Dried</t>
  </si>
  <si>
    <t>Lupin seeds</t>
  </si>
  <si>
    <t>AOM_001353</t>
  </si>
  <si>
    <t>Lupinus angustifolius Roasted</t>
  </si>
  <si>
    <t>Bone||Crushing</t>
  </si>
  <si>
    <t>bone meal;Fixed Ingridients,Bone Meal;Bone meal</t>
  </si>
  <si>
    <t>Bone Meal||Milled</t>
  </si>
  <si>
    <t>Bothriochloa species;Bothrocloa spp</t>
  </si>
  <si>
    <t>Brachairia hybrid cultivar Mulato II</t>
  </si>
  <si>
    <t>Brachairia hybrid cultivar Mulato II||Chopped</t>
  </si>
  <si>
    <t>Bracharia spp;Bracharia spp.;Brachiaria species</t>
  </si>
  <si>
    <t>Grass Hay (Bracharia &amp; Bothriocloa)||Chopped</t>
  </si>
  <si>
    <t>Bracharia &amp; Bothriocloa</t>
  </si>
  <si>
    <t>Grass Hay (Bracharia &amp;amp; Bothriocloa)</t>
  </si>
  <si>
    <t>Bracharia decumbens||Chopping</t>
  </si>
  <si>
    <t>Bracharia decumbens||Drying||harvested at booting stage</t>
  </si>
  <si>
    <t>Bracharia decumbens||Chopped/Ensiled</t>
  </si>
  <si>
    <t>Bracharia Dried;Bracharia||Drying</t>
  </si>
  <si>
    <t>Bracharia||Grinding||Drying</t>
  </si>
  <si>
    <t>Brachiaria  brizantha</t>
  </si>
  <si>
    <t>Brachiaria brizantha||Chopped</t>
  </si>
  <si>
    <t>Brachiaria brizantha||Chopping||Drying||cv. PiatÃ£</t>
  </si>
  <si>
    <t>Brachiaria hybrid||Chopping||Drying||(CIAT 36087) Mulato II grasses</t>
  </si>
  <si>
    <t>Brachiaria ruziziensis (dry season)</t>
  </si>
  <si>
    <t>dry season</t>
  </si>
  <si>
    <t>Brachiaria ruziziensis (rainy season)</t>
  </si>
  <si>
    <t>rainy season</t>
  </si>
  <si>
    <t>Brachiaria ruziziensis||Drying</t>
  </si>
  <si>
    <t>Brassica oleracea||Chopped</t>
  </si>
  <si>
    <t>Bread Waste||Drying</t>
  </si>
  <si>
    <t>Artocarpus incisus meal||Chopped/Dried(Sun)/Milled(hammer)</t>
  </si>
  <si>
    <t>Artocarpus incisus meal</t>
  </si>
  <si>
    <t>d22.3-d22.1-d18.2</t>
  </si>
  <si>
    <t>d22.3-d22.1-d17.2</t>
  </si>
  <si>
    <t>Brewers By-Product||Milling||Drying</t>
  </si>
  <si>
    <t>d22.3-d22.1-d18.3</t>
  </si>
  <si>
    <t>d22.3-d22.1-d17.3</t>
  </si>
  <si>
    <t>Brewers spent grain;Spent Grain;Brewers Spent Grain;Brewer's dried grain;Brewer's dry gain;Dried Brewers Grain;Dried Brewer's Grain;Dry Brewer's Grain;Brewers Dry Grain;Brewer's Dry Grain</t>
  </si>
  <si>
    <t xml:space="preserve">Bridelia ferruginea  Leaves </t>
  </si>
  <si>
    <t>Brown Fish Meal</t>
  </si>
  <si>
    <t>Discarded Cabbage</t>
  </si>
  <si>
    <t>Cabbage Discards||Chopping</t>
  </si>
  <si>
    <t>Discarded Cabbage||Cut/Dried (Sun)</t>
  </si>
  <si>
    <t>Calcium Carbonate;Limestone(Calcium Carbonate)</t>
  </si>
  <si>
    <t>Limestone||Grinding</t>
  </si>
  <si>
    <t xml:space="preserve">Calliandra (Calliandra calothyrsus Meissner);Calliandra Calothyrsus </t>
  </si>
  <si>
    <t>Calliandra calothyrsus (dry season)</t>
  </si>
  <si>
    <t>Calliandra calothyrsus (rainy season)</t>
  </si>
  <si>
    <t>Calliandra (Calliandra calothyrsus) Leaves;Calliandra calothyrsus foliage</t>
  </si>
  <si>
    <t>Calliandra calothyrsus Leaves||Drying||The air-dried Calliandra material used in this study was composed of secondary leaflets in the pinnae. (air-dried)</t>
  </si>
  <si>
    <t>Calliandra calothyrsus leaves||Dried(Shade 1 wk)/Ensiled</t>
  </si>
  <si>
    <t>Calliandra Calothyrsus</t>
  </si>
  <si>
    <t>Calliandra (Calliandra calothyrsus) Leaves||Air Dried (Shade)/Milled;Calliandra (Calliandra calothyrsus) Leaf||Air Dried (Shade)/Milled;Calliandra calothyrsus||Grinding||Drying;calliandra calothyrsus leaves dried(air,shade) ground</t>
  </si>
  <si>
    <t>Dried(Air,Shade);Ground</t>
  </si>
  <si>
    <t>Conola</t>
  </si>
  <si>
    <t>Canola oilCake;Canola OilCake(HEX)</t>
  </si>
  <si>
    <t>Cake</t>
  </si>
  <si>
    <t>Canola Oil;Conola  Oil</t>
  </si>
  <si>
    <t>Binder(Carboxymethyl Cellulose);Binder(CMC);Binder(Carboxymethyl cellulose (CMC));Carboxyl Methyl Cellulose;Carboxymethyl cellulose;Carboxymethyl Cellulose;Carboxymethyl Cellulose Binder;Carboxymethylcellulose;Carboxy-methyl-cellulose;Binder (Carboxymethyl Cellulose);Binder (CMC)</t>
  </si>
  <si>
    <t>Carboxymethylcellulose||Cooked/Dried (Sun)/Ground</t>
  </si>
  <si>
    <t>carrot waste</t>
  </si>
  <si>
    <t>Waste</t>
  </si>
  <si>
    <t>Carrot Waste||Chopping</t>
  </si>
  <si>
    <t>Cashew Shell;raw cashew nut shell</t>
  </si>
  <si>
    <t>Cashew Shell||Crushing||Indirect Boiling</t>
  </si>
  <si>
    <t>Boiled;Crushed</t>
  </si>
  <si>
    <t>Cashew Shell||Crushing||Drying;Raw Cashew Nut Shell||Crushing||Drying</t>
  </si>
  <si>
    <t>Cashew Shell||Grinding;Cashew Shell||Pounding--Grinding</t>
  </si>
  <si>
    <t>Cassava Binders</t>
  </si>
  <si>
    <t>Cassava bran</t>
  </si>
  <si>
    <t>Cassava flour;Cassava Flour</t>
  </si>
  <si>
    <t>Cassava Meal</t>
  </si>
  <si>
    <t>Cassava Leaves;Cassava Leaves Top;Cassava Leaf Top;Cassava foliage;Cassava Foliage (leaves+petiole);Cassava Leaf</t>
  </si>
  <si>
    <t>Cassava Leaves and Twigs||Chopping||Drying</t>
  </si>
  <si>
    <t>Cassava Foliage (leaves+petiole)||Dried (Sun)</t>
  </si>
  <si>
    <t>Cassava foliage||Chopped/Dried(Sun);Cassava Leaves||Chopping||Drying||Variety TMS 30572</t>
  </si>
  <si>
    <t>Chopped;Dried(Sun)</t>
  </si>
  <si>
    <t>Cassava Leaves||Dried (Sun)/Ground</t>
  </si>
  <si>
    <t>Dried (Sun);Ground</t>
  </si>
  <si>
    <t>Cassava Leaf Meal</t>
  </si>
  <si>
    <t>Cassava Peel;Cassava Peel;Cassava Yellow Root Peels;yellow root cassava peels</t>
  </si>
  <si>
    <t>Cassava Peel||Crushing||Chopping;Cassava Peel||Crushing||Chopping||Fresh</t>
  </si>
  <si>
    <t>Chopped;Crushed</t>
  </si>
  <si>
    <t>Cassava Peel||Crushing||Drying</t>
  </si>
  <si>
    <t>Cassava Peel||Crushing||Chopping||Urea Treatment||Fresh</t>
  </si>
  <si>
    <t>Chopped;Crushed;Urea Treated</t>
  </si>
  <si>
    <t>Crushed;Urea Treated</t>
  </si>
  <si>
    <t>Cassava Peel||Dried;Cassava Peel||Dried (Air)/Dried (Sun);Cassava Peel||Dried (Sun)</t>
  </si>
  <si>
    <t>Cassava Peel||Ensilation||Wilting--Drying;Cassava Peel||Ensilation||Wilting||Drying</t>
  </si>
  <si>
    <t>Dried;Ensiled;Wilted</t>
  </si>
  <si>
    <t>Cassava Peel||Dried (Sun)/Ground;Cassava Peel||Dried(sun)/Ground;Yellow Root Cassava Peels||Milling||Drying||TMS011368, TMS011412 and TMS1371 varieties</t>
  </si>
  <si>
    <t>Cassava Peel||Dried(Oven, 60ºC 48h)/Milled(Split-disc grinder)</t>
  </si>
  <si>
    <t>Yellow Root Cassava Peels||Milling||Drying||TMS011368, TMS011412 and TMS1371 varieties</t>
  </si>
  <si>
    <t>Yellow</t>
  </si>
  <si>
    <t>Cassava Peel||Wilting--Drying;Cassava Peel||Wilting||Drying</t>
  </si>
  <si>
    <t>Cassava Peel||Chopping||Ensilation</t>
  </si>
  <si>
    <t>Cassava Peel||Grinding||Enzyme Treatment</t>
  </si>
  <si>
    <t>Enzyme Treated;Ground</t>
  </si>
  <si>
    <t>Cassava Peel||Grated--Pressed||Fresh;Cassava Peel||Grated--Pressed</t>
  </si>
  <si>
    <t>Grated;Pressed</t>
  </si>
  <si>
    <t>Cassava Peel||Grated--Pressed||Urea Treated||Fresh</t>
  </si>
  <si>
    <t>Grated;Pressed;Urea Treated</t>
  </si>
  <si>
    <t>Cassava peels meal;Cassava Peel Meal</t>
  </si>
  <si>
    <t>Cassava Peel||Urea Treated;Cassava Peel||Urea Treatment</t>
  </si>
  <si>
    <t>Shaft</t>
  </si>
  <si>
    <t>Cassava shaft||Milled</t>
  </si>
  <si>
    <t>Cassava Sieviate;Cassava Root Sieviate;cassava root sievate</t>
  </si>
  <si>
    <t>Sieviate</t>
  </si>
  <si>
    <t>Cassava Root Sievate||Hammer Milling||Fermentation||Drying;Cassava Root Sieviate||Hammer Milling||Fermentation||Drying</t>
  </si>
  <si>
    <t>Cassava Sieviate||Milling||Drying||Variety TMS 30572</t>
  </si>
  <si>
    <t>Cassava starch;Cassava Starch Binder</t>
  </si>
  <si>
    <t>Cassava starch||Chopped</t>
  </si>
  <si>
    <t>Starch Residue</t>
  </si>
  <si>
    <t>Cassava Starch Residue||Milling||Fermentation||Drying</t>
  </si>
  <si>
    <t>Cassava;Cassava tuber;Cassava Root</t>
  </si>
  <si>
    <t>Tuber</t>
  </si>
  <si>
    <t>Cassava tuber||Boilled/Chopped/Dried (Air)/Milled</t>
  </si>
  <si>
    <t>Boiled;Dried;Ground</t>
  </si>
  <si>
    <t>Cassava Tuber||Grinding;Cassava Root Meal</t>
  </si>
  <si>
    <t>Dried;Grated;Fermented;Peeled</t>
  </si>
  <si>
    <t>Cassava Root||Milling||Drying</t>
  </si>
  <si>
    <t>Cassava Root Meal</t>
  </si>
  <si>
    <t>Cassava Wastes (CW)</t>
  </si>
  <si>
    <t>Cassava Waste||Fermentation||Drying</t>
  </si>
  <si>
    <t>Dried;Fermented</t>
  </si>
  <si>
    <t>Leftover Khat (Catha edulis)</t>
  </si>
  <si>
    <t>Residue</t>
  </si>
  <si>
    <t>Leftover Khat (Catha edulis)||Dried (Sun)</t>
  </si>
  <si>
    <t>Leftover Khat (Catha edulis)||Ensiled/Chopped</t>
  </si>
  <si>
    <t>Ensiled;Chopped</t>
  </si>
  <si>
    <t>Cellulose;Cellulose (binder)</t>
  </si>
  <si>
    <t>Cellulose||Cooked/Dried (Sun)/Ground</t>
  </si>
  <si>
    <t>Cellulose||Ground</t>
  </si>
  <si>
    <t>Cenchrus ciliaris;Cenchrus ciliaris L. (Buffel Grass);Cenchrus spp;C. ciliaris</t>
  </si>
  <si>
    <t>Cenchrus ciliaris||Chopping</t>
  </si>
  <si>
    <t>Cenchrus ciliaris hay</t>
  </si>
  <si>
    <t>Cenchrus ciliaris||Chopping||Drying</t>
  </si>
  <si>
    <t>Fresh centrosema (Centrosema molle) leaves</t>
  </si>
  <si>
    <t>Centro (Centorsema pubescens);Centrosema pubescens</t>
  </si>
  <si>
    <t>Centro (Centorsema pubescens)||Chopped</t>
  </si>
  <si>
    <t>Centrosema pubescens||Drying</t>
  </si>
  <si>
    <t>Centro (Centrosema pubescens)||Dried/Milled (Hammer)</t>
  </si>
  <si>
    <t>Centrosema pubescens||Chopped/Ensiled</t>
  </si>
  <si>
    <t>Centrosema pubescens Leaves||Milling||Drying</t>
  </si>
  <si>
    <t>Ceratonia siliqua||Grinding</t>
  </si>
  <si>
    <t>Cereal Spent Grain;Cereal Spent Grains</t>
  </si>
  <si>
    <t>Cereal Spent Grains||Grinding</t>
  </si>
  <si>
    <t>Tagasaste (Chamaecytisus palmensis)</t>
  </si>
  <si>
    <t>Tagasaste (Chamaecytisus palmensis)||Dried (Air)</t>
  </si>
  <si>
    <t>Chamaecytisus palmensis leaves||Dried (Air)</t>
  </si>
  <si>
    <t>Chamomile flower by-product</t>
  </si>
  <si>
    <t>Flower By Product</t>
  </si>
  <si>
    <t>Binder(ChemBind)</t>
  </si>
  <si>
    <t>Commercial Chick Mash</t>
  </si>
  <si>
    <t>Poultry Byproduct Meal;Poultry by-product meal;Chicken offal meal</t>
  </si>
  <si>
    <t>Poultry byproduct meal||Pelleted</t>
  </si>
  <si>
    <t>Ground;Pelleted</t>
  </si>
  <si>
    <t>Dehydrated Chicken Manure;Dried Broiler Litter (DBL)</t>
  </si>
  <si>
    <t>Chicken Manure||Dried (Sun)/Milled(Hammer);Dehydrated Chicken Manure||Dried (Oven)/Ground</t>
  </si>
  <si>
    <t>Chicken Offal Meal||Parboiled/Oven Dried/Ground;Chicken Viscera Meal||Cooked/Dried (Sun)/Ground</t>
  </si>
  <si>
    <t>Chloris spp;chloris spp.</t>
  </si>
  <si>
    <t>Chloris gayana;Katambora</t>
  </si>
  <si>
    <t>Chloris gayana||Crushing||Drying</t>
  </si>
  <si>
    <t>Chloris gayana Hay;Chloris gayana hay;Katambora hay;Rhodes grass (Chloris gayana) hay;Rhodes Grass(Chloris gayana) Hay;Katambora||Drying</t>
  </si>
  <si>
    <t>Chloris gayana Hay||Chopped;Katambora hay||Chopped;Rhodes grass (Chloris gayana) hay||Chopped;Chloris gayana||Chopped;Chloris gayana||Chopping||Drying;Chloris gayana||Chopping||Drying||Massaba variety, 50% flowering stage;Chloris gayana||Chopping||Drying||massaba variety, harvested at 50% flowering stage</t>
  </si>
  <si>
    <t>Rhodes Grass (Chloris gayana) Hay||Ground;Katambora hay||Ground</t>
  </si>
  <si>
    <t>Chloris gayana hay||Cut(Chopper)/Wilted(Sun)/Dried(barn)</t>
  </si>
  <si>
    <t>Hay;Cut(Chopper);Wilted(Sun);Dried(barn)</t>
  </si>
  <si>
    <t>Choline chloride</t>
  </si>
  <si>
    <t>Choline powder;Choline Chloride||Grinding</t>
  </si>
  <si>
    <t>Chromic Oxide;Chromium oxide</t>
  </si>
  <si>
    <t>Chromium Oxide||Ground</t>
  </si>
  <si>
    <t>Chromolaena odorata leaf powder extract||Dried (Air)/Milled</t>
  </si>
  <si>
    <t>Powder;Dried(Air);Ground</t>
  </si>
  <si>
    <t>Chromolaena odorata leaf powder extract</t>
  </si>
  <si>
    <t>Citrus aurantifolia||Milling||Drying</t>
  </si>
  <si>
    <t>Citrus Pulp||Alkali Treatment||Fermentation||Drying||Saccharomyces cerevisiae</t>
  </si>
  <si>
    <t>Alkali Treated;Dried;Fermented</t>
  </si>
  <si>
    <t>lemon pulp||Ensilation</t>
  </si>
  <si>
    <t>Clove basil Leaf extract</t>
  </si>
  <si>
    <t>Clove Basil</t>
  </si>
  <si>
    <t>Extract</t>
  </si>
  <si>
    <t>Leaves Extract</t>
  </si>
  <si>
    <t>Clove basil leaf extract||Dried (Air)/Ground(Mill)/Ethanol-Treated(6 hrs)/Rotary - Evaporator(30-35 degrees Celsius)/Dried(Air)</t>
  </si>
  <si>
    <t>Dried;Ethanol Treated;Ground</t>
  </si>
  <si>
    <t>Clupeid Fish Meal</t>
  </si>
  <si>
    <t>Rhizomes</t>
  </si>
  <si>
    <t>Cochlospermum planchonii Rhizomes||Hammer Milling||Drying</t>
  </si>
  <si>
    <t>Bean Cake</t>
  </si>
  <si>
    <t>Cocoa bean shell</t>
  </si>
  <si>
    <t>Bean Shell</t>
  </si>
  <si>
    <t>Cocoa Bean Shell||Dried (Sun)/Ground(Hammer Mill)</t>
  </si>
  <si>
    <t>Cocoa Pods Husk;Cocoa Pod Husk</t>
  </si>
  <si>
    <t>Pods Husk</t>
  </si>
  <si>
    <t>Cacao Pod Husk Meal||Minced/Sun-dried/Milled/Sieved/Boiled</t>
  </si>
  <si>
    <t>Chopped;Sieved</t>
  </si>
  <si>
    <t>Cocoa Pods Husk||Milling||Urea Treated||Ensilation</t>
  </si>
  <si>
    <t>Ensiled;Dried;Urea Treated</t>
  </si>
  <si>
    <t>Cacao Pods Husk Meal</t>
  </si>
  <si>
    <t>Coconut oil Cake</t>
  </si>
  <si>
    <t>Coconut Oil Cake||Ground(Hammer Mill)</t>
  </si>
  <si>
    <t>Copra Cake</t>
  </si>
  <si>
    <t>Cocconut Oil</t>
  </si>
  <si>
    <t>Cod Liver Oil(Fish oil- seven pure cod liver oil);Cod Liver Oil;Cod-liver oil</t>
  </si>
  <si>
    <t>Cod Liver</t>
  </si>
  <si>
    <t>Roasted Coffee Powder</t>
  </si>
  <si>
    <t>Roasted;Powder</t>
  </si>
  <si>
    <t>Ground;Roasted</t>
  </si>
  <si>
    <t>Coffee Leaves||Chopping||Drying</t>
  </si>
  <si>
    <t>Commelina benghalensis||Drying</t>
  </si>
  <si>
    <t>Commelina imberbis||Drying</t>
  </si>
  <si>
    <t>Commercial Feed;Industrial commercial feed</t>
  </si>
  <si>
    <t>Bean Mash</t>
  </si>
  <si>
    <t>Mashed</t>
  </si>
  <si>
    <t>Green Bean Haulms (Vigna spp. Var Amy and Tanya)</t>
  </si>
  <si>
    <t>Var Amy and Tanya</t>
  </si>
  <si>
    <t>Green Bean Haulms (Vigna spp. Var Amy and Tanya)||Dried (Sun)/Chopped</t>
  </si>
  <si>
    <t>Bean Straw</t>
  </si>
  <si>
    <t>Bean tops</t>
  </si>
  <si>
    <t>Concentrate;Concentrate diet;Concentrate mixture;Concentrates;Commercial Concentrate;Beef Concentrate||Chopped;Home Made Concentrate;Commercial Feed||Concentrated;Concentrate||Dried (Air);Concentrate Feed Mixture;Concentrate Mix;Concentrate feed</t>
  </si>
  <si>
    <t>Cotton Seed Undecorticated;Undecorticated Cotton Seed</t>
  </si>
  <si>
    <t>Undercorticated</t>
  </si>
  <si>
    <t>Cotton Seed;Cotton seed;Cotton seed||Concentrated;Whole Cottonseed;Cotton Seeds</t>
  </si>
  <si>
    <t>cotton sead Cake;Cotton Seed Cake (CSC);Cotton Seed Cake CSC;cotton seed Cake;Cotton seed Cake;Cotton seed oil Cake;Cotton Oil Cake;Cotton Seed Cake (CSC)||Mixed(On-farm);Cotton Seed Cake||Undecorticated</t>
  </si>
  <si>
    <t>Cotton Seed Cake||Decorticated</t>
  </si>
  <si>
    <t>Cotton Seed Cake||Dried (Sun)</t>
  </si>
  <si>
    <t>Cotton Seed Oil Cake||Dried/Milled</t>
  </si>
  <si>
    <t>Cotton Seed Cake||Ground;Cotton Seed Oil Cake Meal;Cotton Seed Oil Cake||Ground(Hammer Mill);Cotton Seed Cake||Milling||Undecorticated;Cotton Seed Cake||Undecorticated--Milling;Cotton Seed Cake||Undecorticated||Milling</t>
  </si>
  <si>
    <t>Cotton Seed||Decorticated||Drying</t>
  </si>
  <si>
    <t>Dried;Decorticated</t>
  </si>
  <si>
    <t>Decorticated;Dried</t>
  </si>
  <si>
    <t>Cotton Seed Meal||Decorticated</t>
  </si>
  <si>
    <t>Meal;Decorticated</t>
  </si>
  <si>
    <t>Cotton seed meal;cotton seed meal;Cotton Seed Meal||Ground;Undecorticated Cotton Seed Meal;Undercorticated cotton Seed Meal;Undercorticated Cotton Seed Meal;Cotton Seed||Grinding--Undecorticated;Cotton Seed||Milling--Undecorticated;Cotton Seed||Undecorticated--Grinding;Cotton Seed||Grinding--Undecorticated;Uncorticated Cotton Seed||Grinding;Uncorticated Cotton Seed||Milling;Undecorticated Cotton Seed||Grinding;Cotton Seed||Milling||Undecorticated;Cotton Seed||Undecorticated||Grinding;Cotton Seed||Grinding||Undecorticated;Cotton Seed||Undecorticated||Milling</t>
  </si>
  <si>
    <t>Cotton Seed Hulls</t>
  </si>
  <si>
    <t>Seed Hull</t>
  </si>
  <si>
    <t>cowpea;vigna unguiculata</t>
  </si>
  <si>
    <t>Cowpea Hay||Dried (Air)/Chopped;Cowpea hay||Dried/Chopped;Cowpea||Chopping||Drying;Cowpea||Chopping||Drying||dried under shade;Vigna unguiculata||Chopping||Drying||Sewinet variety, harvested at 50% flowering;Vigna unguiculata||Chopping||Drying||Sewinet variety</t>
  </si>
  <si>
    <t>Hay;Dried (Air);Chopped</t>
  </si>
  <si>
    <t>cowpea haulm;vigna unguiculata haulm</t>
  </si>
  <si>
    <t>Cowpea Haulm||Crushing</t>
  </si>
  <si>
    <t>Vigna unguiculata Haulm||Drying;Vigna unguiculata Haulm||Drying</t>
  </si>
  <si>
    <t>Cowpea Haulm||Chopping||Drying</t>
  </si>
  <si>
    <t>Dual-purpose Cowpea Haulm||Dried/Chopped;Forage Cowpea Haulm||Dried/Chopped;Dual-purpose Cowpea Haulm</t>
  </si>
  <si>
    <t>Dual-purpose</t>
  </si>
  <si>
    <t>Dried;Chopped</t>
  </si>
  <si>
    <t>Cowpea Haulm||Dried (Sun)/Ground</t>
  </si>
  <si>
    <t>Husk</t>
  </si>
  <si>
    <t>Cowpea Husk||Crushing</t>
  </si>
  <si>
    <t>Cowpea Husk||Milled</t>
  </si>
  <si>
    <t>Vigna unguiculata Fresh Leaves</t>
  </si>
  <si>
    <t>Vigna unguiculata Fresh Leaves||Chopped</t>
  </si>
  <si>
    <t>Cowpea Residue;Cowpea Residues</t>
  </si>
  <si>
    <t>Cowpea vines</t>
  </si>
  <si>
    <t>Vine</t>
  </si>
  <si>
    <t>Cowpea vines||Chopped</t>
  </si>
  <si>
    <t>Unspecified Crop Byproducts</t>
  </si>
  <si>
    <t>Marejea (Crotalaria ochroleuca) hay;Marejea (Crotalaria ochroleuca) hay||Dried (Air-shade);Marejea (Crotalaria ochroleuca) Hay||Dried (Air, Shade)</t>
  </si>
  <si>
    <t>Marajea</t>
  </si>
  <si>
    <t>Cynadon dactylon;Cynodon dactylon</t>
  </si>
  <si>
    <t>Cynadon dactylon||Chopping</t>
  </si>
  <si>
    <t>Cynodon dactylon Hay;Cynodon dactylon Hay||Dried (Sun)</t>
  </si>
  <si>
    <t>Cynadon dactylon||Chopping||Drying</t>
  </si>
  <si>
    <t>Cynodon spp</t>
  </si>
  <si>
    <t>Cynodon||Chopping||Drying</t>
  </si>
  <si>
    <t>Cynodon nlemfuensis||Drying;Cynodon nlemfuensis||Drying||harvested at booting stage</t>
  </si>
  <si>
    <t>Dactyloctenium aegyptium;Dactylotenium aegyptium</t>
  </si>
  <si>
    <t>Commercial Dairy Meal;Dairy meal</t>
  </si>
  <si>
    <t>Daniellia oliveri (DO) foliage</t>
  </si>
  <si>
    <t>Daniellia oliveri Leaves||Hammer Milling--Decorticated||Roasting||Drying</t>
  </si>
  <si>
    <t>Decorticated;Dried;Ground;Roasted</t>
  </si>
  <si>
    <t>Daniellia oliveri Leaves||Milling||Drying</t>
  </si>
  <si>
    <t>Daniellia oliveri (DO) foliage||Wilted</t>
  </si>
  <si>
    <t>Danish Fish Meal</t>
  </si>
  <si>
    <t>Date Discarded;Discarded Date Palm</t>
  </si>
  <si>
    <t>Discarded</t>
  </si>
  <si>
    <t>Dates;phoenix dactylifera</t>
  </si>
  <si>
    <t>Cull Date</t>
  </si>
  <si>
    <t>Cull Date||Ground/Dried</t>
  </si>
  <si>
    <t>Ground;Dried</t>
  </si>
  <si>
    <t>Date||Grinding||Discarded</t>
  </si>
  <si>
    <t>Discarded Dates</t>
  </si>
  <si>
    <t>Date||Grinding</t>
  </si>
  <si>
    <t>Date Leaves;date palm fronds;phoenix dactylifera leaves</t>
  </si>
  <si>
    <t>Phoenix dactylifera Leaves||Chopping||Drying</t>
  </si>
  <si>
    <t>Phoenix dactylifera Leaves||Chopping||Enzyme Treatment||Drying||cellulase;Phoenix dactylifera Leaves||Chopping||Enzyme Treatment||Drying||cellulase and fybrolytic;Phoenix dactylifera Leaves||Chopping||Enzyme Treatment||Drying||fybrolytic</t>
  </si>
  <si>
    <t>Chopped;Dried;Enzyme Treated</t>
  </si>
  <si>
    <t>Dried;Enzyme Treated</t>
  </si>
  <si>
    <t>Phoenix dactylifera Leaves||Chopping||Sprouted--Ensilation||Wilting||Cellulomonas cellulasea bacteria;Phoenix dactylifera Leaves||Chopping||Sprouted||Ensilation||Wilting</t>
  </si>
  <si>
    <t>Chopped;Ensiled;Sprouted;Wilted</t>
  </si>
  <si>
    <t>Ensiled;Sprouted;Wilted</t>
  </si>
  <si>
    <t>Phoenix dactylifera Leaves||Chopping||Ensilation||Wilting</t>
  </si>
  <si>
    <t>Phoenix dactylifera Leaves||Chopping||Wilting</t>
  </si>
  <si>
    <t>Chopped;Wilted</t>
  </si>
  <si>
    <t>Date Palm Fronds||Grinding</t>
  </si>
  <si>
    <t>Palm Fronds</t>
  </si>
  <si>
    <t>Date seed powder;Date Seed Powder||Dried (Sun)/Ground(heavy rotation hammer mill)</t>
  </si>
  <si>
    <t>d22.2-d18.1</t>
  </si>
  <si>
    <t>d22.2-d17.1</t>
  </si>
  <si>
    <t>Delonix elata||Dried (Air)</t>
  </si>
  <si>
    <t>Delonix regia Seeds</t>
  </si>
  <si>
    <t>Delonix regia seeds||Hammer Milling||Alkali Treatment||Fermentation||Drying</t>
  </si>
  <si>
    <t>Alkali Treated;Dried;Fermented;Ground</t>
  </si>
  <si>
    <t>Delonix regia seeds||Milling||Roasting||Drying</t>
  </si>
  <si>
    <t>Dried;Ground;Roasted</t>
  </si>
  <si>
    <t>Delonix regia seeds||Milling</t>
  </si>
  <si>
    <t>Delonix regia seeds||Milling||Roasting</t>
  </si>
  <si>
    <t>Dendrocalamus asper||Chopping</t>
  </si>
  <si>
    <t>Dendrocalamus giganteus||Chopping</t>
  </si>
  <si>
    <t>Dendrocalamus giganteus  Leaves</t>
  </si>
  <si>
    <t>Dendrocalamus strictus||Chopping</t>
  </si>
  <si>
    <t>Desmodium distortum||Chopped</t>
  </si>
  <si>
    <t>Desmodium Hay||Chopped;Desmodium||Chopping||Drying</t>
  </si>
  <si>
    <t>Desmodium intortum hay</t>
  </si>
  <si>
    <t>Desmodium intortum hay||Chopped;Desmodium intortum||Sun-Dried/Chopped</t>
  </si>
  <si>
    <t>Desmodium tortuosom;desmodium tortuosum</t>
  </si>
  <si>
    <t>Desmodium tortuosum||Drying</t>
  </si>
  <si>
    <t>DCP;DCP-dicalcium phosphate;Di calcium phosphate (DCP);Dicalcium phosphate;Di-calcium phosphate;Dicalcium Phosphate (CaHPO4)</t>
  </si>
  <si>
    <t>Dicalcium Phosphate||Dried/Milled</t>
  </si>
  <si>
    <t>Dicalcium Phosphate||Ground</t>
  </si>
  <si>
    <t>Dichrostachys cinerea||Milling||Drying</t>
  </si>
  <si>
    <t>Dichroststrachys cinerea Fruits||Dried(Shade)</t>
  </si>
  <si>
    <t>Digitaria ;digitaria spp</t>
  </si>
  <si>
    <t>Digitaria spp||Chopping||Drying;Digitaria||Chopping||Drying</t>
  </si>
  <si>
    <t>Digitaria smutsii;Wooly Finger Grass (Digitaria smustsii)</t>
  </si>
  <si>
    <t>Digitaria smutsii||Drying;Digitaria smutsii||Drying||Stent</t>
  </si>
  <si>
    <t>Distillers Grains||Drying</t>
  </si>
  <si>
    <t>Distillers</t>
  </si>
  <si>
    <t>Eclipta alba foliage||Drying</t>
  </si>
  <si>
    <t>Hatchery Incubator Eggs</t>
  </si>
  <si>
    <t>Hatchery Incubator Eggs||Boiled (Direct)/Dried(Sun)/Ground</t>
  </si>
  <si>
    <t>Enset (Ensete ventricosum) Corm</t>
  </si>
  <si>
    <t>Enset (Ensete ventricosum) Leaves</t>
  </si>
  <si>
    <t>Enset (Ensete ventricosum) Leaves||Chopped;Enset (Ensete ventricosum) leaf||Chopped</t>
  </si>
  <si>
    <t>Enterolobium cyclocarpum||Crushing||Wilting</t>
  </si>
  <si>
    <t>Crushed;Wilted</t>
  </si>
  <si>
    <t>Enzyme;Poly-enzyme</t>
  </si>
  <si>
    <t>Enzyme||Milled</t>
  </si>
  <si>
    <t>Eragotris tremula||Chopping||Drying</t>
  </si>
  <si>
    <t>E.curvula</t>
  </si>
  <si>
    <t>Eragrostis curvula Hay;Eragrostis Hay</t>
  </si>
  <si>
    <t>Eragrostis hay||Chopped(Hammer Mill)</t>
  </si>
  <si>
    <t>Hay;Chopped(Hammer Mill)</t>
  </si>
  <si>
    <t>Eragrostis curvula||Hammer Milling||Chopping||Drying</t>
  </si>
  <si>
    <t>Chopped;Dried;Ground</t>
  </si>
  <si>
    <t>Eragrostis curvula||Hammer Milling||ground using a hammer mill fitted with a 30 mm sieve;</t>
  </si>
  <si>
    <t>Erythrina abyssinica||Chopped/Wilted</t>
  </si>
  <si>
    <t>Erythrina brucei Leaves||Dried (Shade)</t>
  </si>
  <si>
    <t>Euphorbia heterophylla||Drying</t>
  </si>
  <si>
    <t>Fabaceae;fabaceae spp.</t>
  </si>
  <si>
    <t>Faidherbia albida;Acacia albida</t>
  </si>
  <si>
    <t>Faidherbia albida||Drying</t>
  </si>
  <si>
    <t>Faidherbia albida pods||Ground/Soaked in water(24hrs)/Dried(Sun)</t>
  </si>
  <si>
    <t>Dried;Ground;Soaked</t>
  </si>
  <si>
    <t>Faidherbia albida pods||Ground</t>
  </si>
  <si>
    <t>Fava Bean;Vicia faba</t>
  </si>
  <si>
    <t>Faba Bean Haulm</t>
  </si>
  <si>
    <t>Faba Bean Haulm||Chopped</t>
  </si>
  <si>
    <t>Feather Meal||Boiled/Oven Dried/Milled</t>
  </si>
  <si>
    <t>Hydrolysed feather meal</t>
  </si>
  <si>
    <t>Hydrolysed</t>
  </si>
  <si>
    <t>Ficus spp.;ficus spp</t>
  </si>
  <si>
    <t>Ficus exasperata||Hammer Milling||Drying</t>
  </si>
  <si>
    <t>Ficus gnaphalocarpa  Leaves and Twigs</t>
  </si>
  <si>
    <t>Ficus natalensis leaves</t>
  </si>
  <si>
    <t>Ficus sur fruits||Crushing||Drying</t>
  </si>
  <si>
    <t>Ficus sur Fruits||Dried (Sun)/Ground</t>
  </si>
  <si>
    <t>Dried(Sun);Ground</t>
  </si>
  <si>
    <t>FT Leaves;Fucus thonningii (Chibha) Leaves</t>
  </si>
  <si>
    <t>Fucus thonningii (Chibha) Leaves||Dried (Shade);Ficus thonningii Leaves||Drying</t>
  </si>
  <si>
    <t>Ficus thonningii (FT) Leaf meal</t>
  </si>
  <si>
    <t>Ensiled;Urea Treated</t>
  </si>
  <si>
    <t>Finisher Diet;Finisher Diet||Pelleted</t>
  </si>
  <si>
    <t>Fish Meal||Boiled(water 20mins)/Broken/Oven -Dried(70 degrees celsius - 1hr)/Milled</t>
  </si>
  <si>
    <t>Boiled;Broken;Dried;Ground</t>
  </si>
  <si>
    <t>Directly Boiled Fish Meal;Indirectly Boiled Fish Meal;Directly Boiled Fish Meal||Boiled (Direct)/Ground;Indirectly Boiled Fish Meal||Boiled (Indirect)/Ground</t>
  </si>
  <si>
    <t>Meal;Boiled</t>
  </si>
  <si>
    <t>Boiled;Ground</t>
  </si>
  <si>
    <t>sun dried fish</t>
  </si>
  <si>
    <t>Sun-Dried Fish Meal;Sun-Dried Fish Meal||Dried (Sun)/Ground;Fish (Sun-dried)||Ground</t>
  </si>
  <si>
    <t>Fish Meal||Cooked/Dried (Sun)/Ground</t>
  </si>
  <si>
    <t>Fish Meal;Fish Meal(LT94);Fish mean;Fishmeal;Fish Meal||Ground</t>
  </si>
  <si>
    <t>Fish Meal||Ground/Sieved</t>
  </si>
  <si>
    <t>Meal;Ground;Sieved</t>
  </si>
  <si>
    <t>Fish Meal||Pelleted</t>
  </si>
  <si>
    <t>Meal;Pelleted</t>
  </si>
  <si>
    <t>Roasted Fish Meal;Roasted Fish Meal||Roasted/Ground</t>
  </si>
  <si>
    <t>Meal;Roasted</t>
  </si>
  <si>
    <t>Fish premix</t>
  </si>
  <si>
    <t>Fish offal</t>
  </si>
  <si>
    <t>Fish Offal||Grinding;Fish offal||Grinding</t>
  </si>
  <si>
    <t>Fish oil;Fish oil Nile perch</t>
  </si>
  <si>
    <t>Fish Oil||Pelleted</t>
  </si>
  <si>
    <t>Fish Oil||Cooked/Dried (Sun)/Ground</t>
  </si>
  <si>
    <t>Fish Oil||Cooked</t>
  </si>
  <si>
    <t>Fish processing waste;Fish Waste</t>
  </si>
  <si>
    <t>Processing Waste</t>
  </si>
  <si>
    <t>Dried fish waste;Fish Waste||Drying</t>
  </si>
  <si>
    <t>Fish Waste||Milling;Fish Waste||milling</t>
  </si>
  <si>
    <t>Flaxseed Oil||Cold pressed</t>
  </si>
  <si>
    <t>Cold pressed</t>
  </si>
  <si>
    <t>Fluted Pumpkin Leaves||Shredded/Dried (Sun)/Milled</t>
  </si>
  <si>
    <t>Telfaria occidentalis (Fluted Pumpkin) Leaves Extract</t>
  </si>
  <si>
    <t>Telfaria occidentalis (Fluted Pumpkin) Leaves Extract||Chopped/Pounded/Squeezed/Filtered</t>
  </si>
  <si>
    <t>Chopped;Filtered</t>
  </si>
  <si>
    <t>Fluted pumpkin (Telfairia occidentalis) Leaves powder;Fluted pumpkin (Telfairia occidentalis) leaf powder</t>
  </si>
  <si>
    <t>Food Waste||Drying</t>
  </si>
  <si>
    <t>Forbs</t>
  </si>
  <si>
    <t>Fossil shell ground;Fossil Shell Flour||Milling</t>
  </si>
  <si>
    <t>Fossil</t>
  </si>
  <si>
    <t>Garcinia kola seed||Chopping--Milling||Drying;Garcinia kola seed||Chopping||Milling||Drying</t>
  </si>
  <si>
    <t>Giant Snail Meal (Theba pisana)||Boiled/Sun-Dried/Ground</t>
  </si>
  <si>
    <t>Giant Snail Meal (Theba pisana)</t>
  </si>
  <si>
    <t>Gigantochloa pseudoarundinacea||Chopping</t>
  </si>
  <si>
    <t>Gliricidia sepium||Milled</t>
  </si>
  <si>
    <t>Gliricidia Sepium forage;Gliricidia sepium leaves</t>
  </si>
  <si>
    <t>Gliricidia Leaves||Wilted(1 day in the field)/Dried (shade)</t>
  </si>
  <si>
    <t>Wilted(1 day in the field);Dried (shade)</t>
  </si>
  <si>
    <t>Gliricidia sepium (leaves and soft twigs)||Dried/Milled;Gliricidia sepium meal||Dried (Sun)</t>
  </si>
  <si>
    <t>Gliricidia sepium leaf meal</t>
  </si>
  <si>
    <t>Gliciridia sepium Leaves||Wilting</t>
  </si>
  <si>
    <t>Gliricidia sepium||Wilted</t>
  </si>
  <si>
    <t>Gliricidia sepium Leaves and Soft Twig||Chopping</t>
  </si>
  <si>
    <t>Gliricidia sepium (leaves and soft twigs)</t>
  </si>
  <si>
    <t>Crude Glycerol</t>
  </si>
  <si>
    <t>Gmelina arborea||Drying</t>
  </si>
  <si>
    <t>Gmelina arborea Leaves;Gmelina leaves</t>
  </si>
  <si>
    <t>Gmelina arborea Leaves||Milling||Drying;Gmelina arborea Leaves||Milling||Drying||The leaves were air dried in batches to about 10% moisture before passing through a 10 mm hammer mill</t>
  </si>
  <si>
    <t>d22.2-d18.4</t>
  </si>
  <si>
    <t>d22.2-d17.4</t>
  </si>
  <si>
    <t>Gmelina arborea Leaf meal</t>
  </si>
  <si>
    <t>d22.2-d18.3</t>
  </si>
  <si>
    <t>d22.2-d17.3</t>
  </si>
  <si>
    <t>Gmelina arborea Leaves||Wilting</t>
  </si>
  <si>
    <t>Grass Hay||Chopped</t>
  </si>
  <si>
    <t>Grasses Local</t>
  </si>
  <si>
    <t>Grass Hay||Ensiled</t>
  </si>
  <si>
    <t>Grasshopper meal</t>
  </si>
  <si>
    <t>Green Bean</t>
  </si>
  <si>
    <t>Green Bean Vine||Drying</t>
  </si>
  <si>
    <t>Grewia similis||Dried (Air)</t>
  </si>
  <si>
    <t>Grewia spp.||Drying</t>
  </si>
  <si>
    <t>Groundnut (Arachis hypogea) OilCake;Groundnut Cake;Groundnut (Arachis hypogea) Oilcake||Cooked/Dried (Sun)/Ground;Peanut Seed Cake;Peanut Cake</t>
  </si>
  <si>
    <t>Peanut Seed Cake||Ground</t>
  </si>
  <si>
    <t>Cake;Ground</t>
  </si>
  <si>
    <t>Peanut meal</t>
  </si>
  <si>
    <t>groundnut haulm;Groundnut haulms</t>
  </si>
  <si>
    <t>Groundnut Haulm||Crushing</t>
  </si>
  <si>
    <t>Groundnut Haulm||Drying</t>
  </si>
  <si>
    <t>Groundnut Haulm||Ensilation</t>
  </si>
  <si>
    <t>Groundnut hulls;Groundnut Shells;Peanut shells;Groundnut Shells||Crushed</t>
  </si>
  <si>
    <t>Hull</t>
  </si>
  <si>
    <t>Groundnut Hull||Crushing||Drying</t>
  </si>
  <si>
    <t>Groundnut husk powder</t>
  </si>
  <si>
    <t>Powder</t>
  </si>
  <si>
    <t>Peanut oil</t>
  </si>
  <si>
    <t>Groundnut Residues</t>
  </si>
  <si>
    <t>Groundnut Stover</t>
  </si>
  <si>
    <t>Veins</t>
  </si>
  <si>
    <t>Peanut veins||Drying</t>
  </si>
  <si>
    <t>Grower Diet</t>
  </si>
  <si>
    <t>Grower Diet||Pelleted</t>
  </si>
  <si>
    <t>Guar Meal</t>
  </si>
  <si>
    <t>Haricot Bean Vein</t>
  </si>
  <si>
    <t>Harissonia abyssinica leaves</t>
  </si>
  <si>
    <t>Hermosa sidoides||Drying</t>
  </si>
  <si>
    <t>Herring Fish Meal</t>
  </si>
  <si>
    <t>Heteropogon contortus||Hammer Milling||ground using a hammer mill fitted with a 30 mm sieve</t>
  </si>
  <si>
    <t>Hevea brasiliensis Seed Cake||Undecorticated--Milling||Direct Boiling||Drying;Hevea brasiliensis Seed Cake||Undecorticated||Milling||Direct Boiling||Drying</t>
  </si>
  <si>
    <t>Hibiscus seeds</t>
  </si>
  <si>
    <t>Kenaf Seed||Grinding</t>
  </si>
  <si>
    <t>Hominy feed;maize hominy</t>
  </si>
  <si>
    <t>d22.1-d18.1</t>
  </si>
  <si>
    <t>d22.1-d17.1</t>
  </si>
  <si>
    <t>Maize Hominy||Chopping</t>
  </si>
  <si>
    <t>d22.1-d18.2</t>
  </si>
  <si>
    <t>d22.1-d17.2</t>
  </si>
  <si>
    <t>Hominy chop SA;Hominy meal;Hominy Chop</t>
  </si>
  <si>
    <t>Coarse Ground</t>
  </si>
  <si>
    <t>Housefly Maggot Meal||Washed/OvenDried/Milled</t>
  </si>
  <si>
    <t>Hyparrhenia Fourn;Hyparrhenia spp.;Hyparrhenia species</t>
  </si>
  <si>
    <t>Hyparrhenia||Chopping||Drying</t>
  </si>
  <si>
    <t>Hyparrhenia fdipendula</t>
  </si>
  <si>
    <t>Hyparrhenia rufa;Hyparrhenia rufa (hyparrhenia grass)</t>
  </si>
  <si>
    <t>Hyparrhenia rufa Hay||Chopped</t>
  </si>
  <si>
    <t>Imported concentrates</t>
  </si>
  <si>
    <t>Indigofera atriceps||Chopping||Drying</t>
  </si>
  <si>
    <t>Iodated salt</t>
  </si>
  <si>
    <t>Jackfruit seed||Milling||Fermentation||Drying||Plain water fermented;Jackfruit seed||Milling||Fermentation||Drying||Rumen digesta filtrate fermented;Jackfruit seed||Milling||Fermentation||Drying||maize-cob ash fermeted</t>
  </si>
  <si>
    <t>Jackfruit seed||Milling||Drying</t>
  </si>
  <si>
    <t>Jardinia congoensis</t>
  </si>
  <si>
    <t>Jatropha kernel meal||Deffatted/Dried(Oven)</t>
  </si>
  <si>
    <t>Defatted;Dried;Ground</t>
  </si>
  <si>
    <t>Jatropha curcas De-oiled seed meal (JSM);Jatropha kernel meal||Deffatted</t>
  </si>
  <si>
    <t>Defatted;Ground</t>
  </si>
  <si>
    <t>Jatropha curcas Kernel||Ground to paste/Soaked in petroleum ether (1:1 vol)/Pressed/Dried</t>
  </si>
  <si>
    <t>Jatropha curcas seed||Oil Extracted/Milled</t>
  </si>
  <si>
    <t>Kernel</t>
  </si>
  <si>
    <t>Jatropha kernel meal</t>
  </si>
  <si>
    <t>Jatropha curcas Leaves||Chopping--Hammer Milling||Drying</t>
  </si>
  <si>
    <t>Jatropha curcas seed</t>
  </si>
  <si>
    <t>Jatropha curcas De-oiled seed meal (JSM)||Fermented</t>
  </si>
  <si>
    <t>Defatted;Fermented;Ground</t>
  </si>
  <si>
    <t>Jatropha curcas Seed Ground;Jatropha Seed Meal</t>
  </si>
  <si>
    <t>Jojoba meal||Enzyme Treatment</t>
  </si>
  <si>
    <t>Jojoba Ground;Jojoba meal;Jojoba meal||Aspergllus orgyzae Fk-923 treatment</t>
  </si>
  <si>
    <t>Juncaceae spp.</t>
  </si>
  <si>
    <t>Traditional Cattle Salt ('Kanwa')</t>
  </si>
  <si>
    <t>Leftover</t>
  </si>
  <si>
    <t>Khat Leftover||Crushing||Drying||Air dried for five to six days under shade by spreading on plastic sheets, crushed and woody parts were removed.</t>
  </si>
  <si>
    <t>Khaya senegalensis(Desv) A.Juss (Savannah Mahogany) Foliage</t>
  </si>
  <si>
    <t>Khaya senegalensis(Desv) A.Juss (Savannah Mahogany) Foliage||Dried (Sun)/Dried (Air)</t>
  </si>
  <si>
    <t>Dried (Sun)/Dried (Air)</t>
  </si>
  <si>
    <t>Lablab purpureus Forage||Chopped</t>
  </si>
  <si>
    <t>Lablab purpureus;Lablab(Lablab purpureus);lablab [Lablab purpureus L. (Sweet)];Lablab purpureus Forage;Lablab</t>
  </si>
  <si>
    <t>Lablab Hay||Crushed</t>
  </si>
  <si>
    <t>Hay;Crushed</t>
  </si>
  <si>
    <t>lablab [Lablab purpureus L. (Sweet)]||Cut(hand shears)/Dried(Sun-24-48h)/Dried(shade)/Dried(Air)/Chopped;Lablab purpureus||Dried</t>
  </si>
  <si>
    <t>Cut(hand shears);Dried(Sun-24-48h);Dried(shade);Dried(Air);Chopped</t>
  </si>
  <si>
    <t>Lablab Hay;Lablab||Drying</t>
  </si>
  <si>
    <t>Lablab Hay||Dried/Chopped;Lablab purpureus||Chopping||Drying;Lablab purpureus||Chopping||Drying||dried under shade</t>
  </si>
  <si>
    <t>Lablab purpureus||Hammer Milling||Drying||at seeding stage</t>
  </si>
  <si>
    <t>Lablab(Lablab purpureus)||Chopped/Dried(Sun)/Wilted</t>
  </si>
  <si>
    <t>Chopped;Dried(Sun);Wilted</t>
  </si>
  <si>
    <t>Dolichos lablab||Chopping||Ensilation||harvested at 50% blooming stage;Dolichos lablab||Chopping||Ensilation</t>
  </si>
  <si>
    <t>Lablab haulm||Chopping||Drying</t>
  </si>
  <si>
    <t>lablab (Dolichos lablab) leaves</t>
  </si>
  <si>
    <t>lablab (Dolichos lablab) leaves||Dried (Air)</t>
  </si>
  <si>
    <t>Lablab Stover</t>
  </si>
  <si>
    <t>Lamb and Ewe Pellet;Lamb and  ewe pellets||Pelleting</t>
  </si>
  <si>
    <t>Lantana camara leaves||Grinding||Drying</t>
  </si>
  <si>
    <t>Layer concentrate</t>
  </si>
  <si>
    <t>Commercial Layer's Meal</t>
  </si>
  <si>
    <t>Forages</t>
  </si>
  <si>
    <t>Weed Legume Mixtures;Lespedeza thunbergii</t>
  </si>
  <si>
    <t>Legume Mixtures</t>
  </si>
  <si>
    <t>Weeds</t>
  </si>
  <si>
    <t>Legume Residues</t>
  </si>
  <si>
    <t>Duckweed</t>
  </si>
  <si>
    <t>Duckweed||Dried (Sun)</t>
  </si>
  <si>
    <t>Lemna minor||Chopped</t>
  </si>
  <si>
    <t>Citrus Limon Peel Essential Oil;Citrus Limon Peel Essential Oil||Ground</t>
  </si>
  <si>
    <t>Peel Essential Oil</t>
  </si>
  <si>
    <t>Screening</t>
  </si>
  <si>
    <t>Leucaena Leaves hay||Dried (Sun);Leucaena (Leucaena leucocephala leaves||Dried (Sun)</t>
  </si>
  <si>
    <t>Hay;Dried(Sun)</t>
  </si>
  <si>
    <t>Leucaena leucocephala Leaves||Chopping||Drying</t>
  </si>
  <si>
    <t>Leucaena leucocephala (rainy season);Leucaena leucocephala(rainy season)</t>
  </si>
  <si>
    <t>Rainy Season</t>
  </si>
  <si>
    <t>Leucaena leucocephala cv. Cunningham</t>
  </si>
  <si>
    <t>Leucaena leucocephala(dry season);Leucaena leucocephala (dry season)</t>
  </si>
  <si>
    <t>Dry Season</t>
  </si>
  <si>
    <t>leucaena(Leucaena leucocephala);Leucaena leucocephala;Leucena leucocephala</t>
  </si>
  <si>
    <t>leucaena(Leucaena leucocephala)||Dried(Air);Leucaena leucocephala||Dried;Leucaena leucocephala||Dried(Air);Leucaena leucocephala||Dried(Sun);Leucaena leucocephala||Dried (Sun);leucaena (Leucaena leucocephala)||Dried (Air);Leucaena leucocephala||Dried (Air)</t>
  </si>
  <si>
    <t>Leucaena||Chopped/Dried(Sun)</t>
  </si>
  <si>
    <t>Leucaena leucocephala meal||Dried (Sun)</t>
  </si>
  <si>
    <t>Leucaena leucocephala||Dried (Air)/Milled(hammer)</t>
  </si>
  <si>
    <t>Dried(Air);Ground(hammer)</t>
  </si>
  <si>
    <t>Leucaena (Leucaena leucocephala leaves;Leucaena leucocephala forage;LLM Leucaena leucocephala(leaves and soft twigs)</t>
  </si>
  <si>
    <t>Leucaena leucocephala vr. Cunningham (Leucena) Leaves + stalk</t>
  </si>
  <si>
    <t>Leucaena leucocephala vr. Cunningham (Leucena) Leaves + stalk||Chopped;Leucaena leucocephala vr. Cunningham (Leucena) leaf + stalk||Chopped;Leucaena leucocephala Leaves||Chopping</t>
  </si>
  <si>
    <t>L. leucocephala leaf hay;Leucaena leaf hay||Dried (Sun);Leucaena leucocephala Hay||Dried (Air);Leucaena leucocephala Leaf||Dried (Air);L.leucocephala Leaves hay;Leucaena(Leucaena leucocephala leaves||Dried(Sun);Leucaena leucocephala leaves||Dried(Air);Leucaena leucocephala leaves||Dried (Air)</t>
  </si>
  <si>
    <t>Leucaena leucocephala leaves||Dried(Shade 1 wk)/Ensiled</t>
  </si>
  <si>
    <t>Dried(Shade 1 wk);Ensiled</t>
  </si>
  <si>
    <t>Leucaena leucocephala Leaf Meal||Dried (Shade)/Milled;Leucaena leucocephala leaves &amp; soft twigs||Dried (Sun)/Milled;LLM Leucaena leucocephala(leaves and soft twigs)||Dried (Sun)/Milled</t>
  </si>
  <si>
    <t>Leucaena leucocephala leaf meal</t>
  </si>
  <si>
    <t>Leucaena leucocephala Leaves||Wilting</t>
  </si>
  <si>
    <t>Leucaena leucocephala||Wilted</t>
  </si>
  <si>
    <t>Leucaena leucocephala||Chopping||Wilting</t>
  </si>
  <si>
    <t>Leucaena pallida 14203</t>
  </si>
  <si>
    <t>Leucaena pallida 14203||Dried</t>
  </si>
  <si>
    <t>Leucaena pallida||Dried (Air)</t>
  </si>
  <si>
    <t>Leucaena pallida leaves||Dried (Air)</t>
  </si>
  <si>
    <t>Vein</t>
  </si>
  <si>
    <t>Lima Bean Vein||Drying</t>
  </si>
  <si>
    <t>Feed Lime;Feedlime;Lime;Lime||Dried/Milled;Limestone;Limestone powder;Limestone Powder-Fine;Limestone||Ground;Limestone Powder||Crushed;Quicklime;Unslaked Lime</t>
  </si>
  <si>
    <t>Slaked</t>
  </si>
  <si>
    <t>linseed</t>
  </si>
  <si>
    <t>Linseed Cake||Grinding</t>
  </si>
  <si>
    <t>Linseed Meal;Linseed||Grinding</t>
  </si>
  <si>
    <t>Lippia javanica Leaf Meal||Dried (Air)/Ground</t>
  </si>
  <si>
    <t>Meal;Dried(Air);Ground</t>
  </si>
  <si>
    <t>Lolium spp;Rye grass</t>
  </si>
  <si>
    <t>Westerworld ryegrass (Lolium multiflorum)</t>
  </si>
  <si>
    <t>Perennial Ryegrass/Clover</t>
  </si>
  <si>
    <t>Lolium perenne &amp; Clover</t>
  </si>
  <si>
    <t>AOM_001475;AOM_001548</t>
  </si>
  <si>
    <t>Trefoil;Trefoil drees</t>
  </si>
  <si>
    <t>Loudelia simplex</t>
  </si>
  <si>
    <t>Lupinus Pasture</t>
  </si>
  <si>
    <t>Lupinus</t>
  </si>
  <si>
    <t>Lysine;L-Lysine;Lysine||Ground;Lysine||Milled;Bio-lysine</t>
  </si>
  <si>
    <t>Synthetic Lysine</t>
  </si>
  <si>
    <t>Synthetic</t>
  </si>
  <si>
    <t>L-Lysine - HCl;L-Lysine HCL;L-Lysine-HCL;Lysine - HCl</t>
  </si>
  <si>
    <t>Macadamia Oil Cake;Macadamia integrifolia Cake</t>
  </si>
  <si>
    <t>Macroptilium atropurpureum;Siratro (Macroptilium atropurpureum)</t>
  </si>
  <si>
    <t>Mactroptilium atropurpuriem Hay||Dried (Air)</t>
  </si>
  <si>
    <t>Macroptilium atropurpureum||Dried (Air)/Milled(hammer);Siratro (Macroptilium atropurpureum)||Dried/Milled (Hammer)</t>
  </si>
  <si>
    <t>Macroptilium atropurpureum leaves||Dried(Shade 1 wk)/Ensiled</t>
  </si>
  <si>
    <t>Macrotyloma axillare hay</t>
  </si>
  <si>
    <t>Macrotyloma axillare hay||Chopped</t>
  </si>
  <si>
    <t>Magnesium Oxide;MgO</t>
  </si>
  <si>
    <t>Broken Yellow Maize;Maize Yellow (Broken)</t>
  </si>
  <si>
    <t>Corn;Maize;White Maize;Zea mays</t>
  </si>
  <si>
    <t>Maize bran and Mineral Mixture</t>
  </si>
  <si>
    <t>Maize Steep Liquor;Corn Steep Liquor</t>
  </si>
  <si>
    <t>Steep Liqour</t>
  </si>
  <si>
    <t>Maize(White maize Local Variety)</t>
  </si>
  <si>
    <t>White Local</t>
  </si>
  <si>
    <t>Snap Corn</t>
  </si>
  <si>
    <t>Yellow corn;Yellow Corn;Yellow maize;Yellow maize;Maize Yellow;Maize Yellow</t>
  </si>
  <si>
    <t>Maize-lablab Hay||Dried/Chopped</t>
  </si>
  <si>
    <t>Maize &amp; Dolichos lablab</t>
  </si>
  <si>
    <t>AOM_001296;AOM_001731</t>
  </si>
  <si>
    <t>Wheat and Maize Bran</t>
  </si>
  <si>
    <t>Maize &amp; Wheat</t>
  </si>
  <si>
    <t>AOM_001614;AOM_000585</t>
  </si>
  <si>
    <t>Corn bran;maize bran||Mixed(On-farm);Maize bran;Corn Bran;zea mays bran</t>
  </si>
  <si>
    <t>Zea mays Bran||Chopping</t>
  </si>
  <si>
    <t>Maize Bran||Grinding||Alkali Treatment</t>
  </si>
  <si>
    <t>Alkali Treated;Ground</t>
  </si>
  <si>
    <t>d22.3-d17.2</t>
  </si>
  <si>
    <t>Maize Bran||Drying</t>
  </si>
  <si>
    <t>Corn Bran||Dried (Sun)/Ground(Hammer Mill)</t>
  </si>
  <si>
    <t>Maize Bran||Milled (dough form)</t>
  </si>
  <si>
    <t>Milled(dough form)</t>
  </si>
  <si>
    <t>Corn Bran||Decorticated||Milling||Grinding</t>
  </si>
  <si>
    <t>Corncob;Maize cob</t>
  </si>
  <si>
    <t>Cob</t>
  </si>
  <si>
    <t>Corncob||Ensiled;Maize Cob||Ensiled</t>
  </si>
  <si>
    <t>Maize cob||Chopped/Urea-treated(urea:maize cob(4:100) on air DM basis))/Ensiled(3 wks)/Aerated(20-24 hrs)</t>
  </si>
  <si>
    <t>Corn Cob||Grinding||Enzyme Treatment</t>
  </si>
  <si>
    <t>Enzyme Treated Ground</t>
  </si>
  <si>
    <t>Corn Cob||Grinding</t>
  </si>
  <si>
    <t>Maize Yellow Cracked</t>
  </si>
  <si>
    <t>Maize(White maize Local Variety)||Cracked</t>
  </si>
  <si>
    <t>Maize||Cracked</t>
  </si>
  <si>
    <t>Maize||Rolled</t>
  </si>
  <si>
    <t>Yellow Maize||Crushed;Maize Yellow||Crushed;Maize Yellow Crushed</t>
  </si>
  <si>
    <t>Maize||Dried/Milled</t>
  </si>
  <si>
    <t>Whole Maize (Zea maize) Meal||Cooked/Dried (Sun)/Ground</t>
  </si>
  <si>
    <t>Maize Silage;</t>
  </si>
  <si>
    <t>Corn||Chopping||Ensilation</t>
  </si>
  <si>
    <t>Maize Silage||Fermented</t>
  </si>
  <si>
    <t>Maize extruded</t>
  </si>
  <si>
    <t>Germ</t>
  </si>
  <si>
    <t>Maize Germ Meal</t>
  </si>
  <si>
    <t>Gluten 60</t>
  </si>
  <si>
    <t>Gluten</t>
  </si>
  <si>
    <t>Maize Gluten;Corn Gluten</t>
  </si>
  <si>
    <t>Corn Gluten Meal</t>
  </si>
  <si>
    <t>Corn Grains;Maize Grain;White Maize Grain;Corn Grain;Zea mays Grain</t>
  </si>
  <si>
    <t>Yellow Corn Grains;Corn Grain||Yellow;Corn Grain||yellow;Maize Grain Yellow</t>
  </si>
  <si>
    <t>Corn Grain||Crushing</t>
  </si>
  <si>
    <t>Maize Grain||Ground;Corn Grain||Milling--Grinding||Yellow</t>
  </si>
  <si>
    <t>Maize Grain||Milled (Hammer)</t>
  </si>
  <si>
    <t>Ground(Hammer)</t>
  </si>
  <si>
    <t>Corn Flour;Fine Maize;Maize Flour;Maize||Milled;Snap Corn||Milled (Hammer)</t>
  </si>
  <si>
    <t>Corn meal;Corn Meal||Ground;Ground Maize;Maize Meal;Maize Meal||Ground;Maize||Ground;White Maize||Ground</t>
  </si>
  <si>
    <t>Maize Meal (White Grade 2)</t>
  </si>
  <si>
    <t>White Grade 2</t>
  </si>
  <si>
    <t>Maize Meal(White Grade 2)</t>
  </si>
  <si>
    <t>Maize Meal||Pelleted</t>
  </si>
  <si>
    <t>Maize Yellow||Ground/Sieved</t>
  </si>
  <si>
    <t>Ground;Sieved</t>
  </si>
  <si>
    <t>Yellow Corn||Ground;Maize Yellow Ground;Maize Grain Yellow||Milling||Grinding</t>
  </si>
  <si>
    <t>Yellow Maize - Fine</t>
  </si>
  <si>
    <t>Fine Ground</t>
  </si>
  <si>
    <t>Yellow Maize (Coarse);Yellow Maize Meal;Yellow Maize||Ground;Yellow Maize||Grinding</t>
  </si>
  <si>
    <t>Maize Chaff</t>
  </si>
  <si>
    <t>Maize Chaff||Dried(Oven, 60ºC 48h)/Milled(Split-disc grinder)</t>
  </si>
  <si>
    <t>Maize leaves</t>
  </si>
  <si>
    <t>Maize leaves||Dried;Maize Hay</t>
  </si>
  <si>
    <t>corn offal;Maize Offal</t>
  </si>
  <si>
    <t>Maize Offal||Drying</t>
  </si>
  <si>
    <t>Maize Offal||Milling||Drying</t>
  </si>
  <si>
    <t>d22.3-d18.4</t>
  </si>
  <si>
    <t>d22.3-d17.4</t>
  </si>
  <si>
    <t>Maize Offal||Grinding</t>
  </si>
  <si>
    <t>d22.3-d17.3</t>
  </si>
  <si>
    <t>Corn Oil;Corn Oil (Mazola- pure corn oil);Maize Oil</t>
  </si>
  <si>
    <t>Maize Oil||Pelleted</t>
  </si>
  <si>
    <t>Maize Sheaths</t>
  </si>
  <si>
    <t>Sheath</t>
  </si>
  <si>
    <t>Maize Sheaths||Ground</t>
  </si>
  <si>
    <t>Corn Starch;Corn starch</t>
  </si>
  <si>
    <t>Corn stover;Maize Stover;Maize Straw;Maize strover</t>
  </si>
  <si>
    <t>No Match in AOM</t>
  </si>
  <si>
    <t>Maize Stover(Kenyan variety H-625)</t>
  </si>
  <si>
    <t>Kenyan H-625</t>
  </si>
  <si>
    <t>Maize Stover(Kenyan variety H-625)||Chopped;Maize Stover (Kenyan variety H-625)||Chopped</t>
  </si>
  <si>
    <t>Maize Stover(Pwani hybrid)</t>
  </si>
  <si>
    <t>Pwani hybrid</t>
  </si>
  <si>
    <t>Maize Stover(Pwani hybrid)||Chopped;Maize Stover (Pwani hybrid)||Chopped;Maize Stover (Pwani hybrid )||Chopped</t>
  </si>
  <si>
    <t>Maize Stover||Chopped/Overnight softening with water</t>
  </si>
  <si>
    <t>Chopped;Soaked</t>
  </si>
  <si>
    <t>Maize Stover/Legume Residues</t>
  </si>
  <si>
    <t>Maize Stover &amp; Legume</t>
  </si>
  <si>
    <t>AOM_006001;AOM_001817</t>
  </si>
  <si>
    <t>Corn Stover||Chopping||Ensilation;Corn Stover||Chopping||Ensilation||Fresh;Corn Straw||Chopping||Ensilation</t>
  </si>
  <si>
    <t>AOM_000573</t>
  </si>
  <si>
    <t>Maize Stover||Urea Treated</t>
  </si>
  <si>
    <t>Maize Stover||Chopped;Maize Straw||Chopped;Maize Stover||Chopping;Maize Straw||Chopping||green maize</t>
  </si>
  <si>
    <t>Maize Stover||Chopping||Ensilation--Fermentation</t>
  </si>
  <si>
    <t>Maize Stover||Sun-Dried/Chopped</t>
  </si>
  <si>
    <t>Maize Stover||Milled/Urea Treated/Ensiled(6wks)/Dried(Sun)</t>
  </si>
  <si>
    <t>Ground;Urea Treated;Ensiled(6wks);Dried(Sun)</t>
  </si>
  <si>
    <t>Dried;Ensiled;Ground;Urea Treated</t>
  </si>
  <si>
    <t>Maize Stover||Dried (Air)/Chopped/Milled (Hammer);Maize Stover||Hammer Milling||Drying||at maturity stage;Maize Stover||Hammer Milling||Drying</t>
  </si>
  <si>
    <t>Dried (Air);Ground(Hammer)</t>
  </si>
  <si>
    <t>Chopped;Ensiled;Fermented</t>
  </si>
  <si>
    <t>Ensiled;Fermented</t>
  </si>
  <si>
    <t>Maize Stover||Chopped/Urea-treated/Ensiled/Molasses Added(5%)</t>
  </si>
  <si>
    <t>Chopped;Urea-treated;Ensiled;Molasses Added(5%)</t>
  </si>
  <si>
    <t>Corn Straw||Chopping||Urea Treatment||Ensilation||Wilting</t>
  </si>
  <si>
    <t>Chopped;Ensiled;Urea Treated;Wilted</t>
  </si>
  <si>
    <t>Ensiled;Urea Treated;Wilted</t>
  </si>
  <si>
    <t>Maize Stover||Ground</t>
  </si>
  <si>
    <t>Maize Stover||Milled(Hammer)/Urea Treated</t>
  </si>
  <si>
    <t>Ground(Hammer);Urea Treated</t>
  </si>
  <si>
    <t>Ground;Urea Treated</t>
  </si>
  <si>
    <t>Maize Stover||Chopping||Urea Treatment||Molasses Treatment||4% urea and 10 lit/100kg molasses</t>
  </si>
  <si>
    <t>Molasses Treated;Urea Treated</t>
  </si>
  <si>
    <t>Maize Stover||Urea Treated/chopped;Maize Stover||Chopping||Urea Treatment||4% urea;Maize Stover||Chopping||Urea Treatment||4% urea and 10 lit/100kg molasses</t>
  </si>
  <si>
    <t>Urea Treated;Chopped</t>
  </si>
  <si>
    <t>Maize Straw||Chopped/Dissolved urea applied</t>
  </si>
  <si>
    <t>Chopped;Dissolved urea applied</t>
  </si>
  <si>
    <t>Whole Maize;Corn Whole</t>
  </si>
  <si>
    <t>Whole</t>
  </si>
  <si>
    <t>Corn Whole||Ensilation</t>
  </si>
  <si>
    <t>Maize Whole||Chopping||Ensilation||Silage</t>
  </si>
  <si>
    <t>Whole Maize (Zea maize) Meal</t>
  </si>
  <si>
    <t>Malt</t>
  </si>
  <si>
    <t>Sprout</t>
  </si>
  <si>
    <t>Mangifera Indica leaves</t>
  </si>
  <si>
    <t>Mango;Mango||Pelleting</t>
  </si>
  <si>
    <t>Dried Mango Peel</t>
  </si>
  <si>
    <t>Mango Seed||Crushing||Drying</t>
  </si>
  <si>
    <t>Mango Seed||Sliced/Dried (Oven)/Milled</t>
  </si>
  <si>
    <t>Sliced;Dried (Oven);Ground</t>
  </si>
  <si>
    <t>Seed Kernel</t>
  </si>
  <si>
    <t>Mango Seed Kernel||Pounded/Dried</t>
  </si>
  <si>
    <t>Pounded;Dried</t>
  </si>
  <si>
    <t>Mango Seed Kernel Meal||Dried (Sun)/Ground</t>
  </si>
  <si>
    <t>Meal;Dried (Sun);Ground</t>
  </si>
  <si>
    <t>Mango Seed Kernel||Chopping--Hammer Milling||Drying</t>
  </si>
  <si>
    <t>Mango Seed Kernel Meal</t>
  </si>
  <si>
    <t>Morula kernel cake</t>
  </si>
  <si>
    <t>Kernel Cake</t>
  </si>
  <si>
    <t>Sclerocarya birrea seed cake Ground</t>
  </si>
  <si>
    <t>Meat and Bone Meal;Meat - Bone Meal (MBM)</t>
  </si>
  <si>
    <t>Medic Pods</t>
  </si>
  <si>
    <t>guinea grass;Guineagrass (Panicum maximum cv Nitchisi);Guinnea Grass (Panicum maximum);Guinea Grass</t>
  </si>
  <si>
    <t>Guinea Maize Bran;Guinea-Corn Bran</t>
  </si>
  <si>
    <t>Guinea Grass Hay;Guineagrass (Panicum maximum cv Nitchisi)||Dried (Sun)/Chopped;Panicum maximum||Drying;Panicum maximum||Drying||Orstom G23 variety</t>
  </si>
  <si>
    <t>Guinea Grass||Wilting</t>
  </si>
  <si>
    <t>Seed Husk</t>
  </si>
  <si>
    <t>Melon Seed Husk||Milling</t>
  </si>
  <si>
    <t>Menhaden Fish Meal</t>
  </si>
  <si>
    <t>Menhaden fish meal||Pelleted</t>
  </si>
  <si>
    <t>Methionine;Synthetic Methionine;Methionine||Milled;D/L-Methionine;D-/L-Methionine;DL-Methionine;Methionine DL</t>
  </si>
  <si>
    <t>Fresh Milk</t>
  </si>
  <si>
    <t>Millet stover</t>
  </si>
  <si>
    <t>Millet stover||Chopped;Millet Straw||Chopping</t>
  </si>
  <si>
    <t>Millet Straw||Chopping||Urea Treatment||Ensilation</t>
  </si>
  <si>
    <t>Chopped,Ensiled;Urea Treated</t>
  </si>
  <si>
    <t>Millettia ferruginea||Wilting</t>
  </si>
  <si>
    <t>Industrial Mineral Block;Mineral block;Mineral blocks;Multi-Mineral Block;Mineral Block (Maclik)</t>
  </si>
  <si>
    <t>Block</t>
  </si>
  <si>
    <t>Dairy mineral lick;Maclic Super;Maclik;Maclik mineral block;Mineral Licks;Mineral Lick;Licks</t>
  </si>
  <si>
    <t>Lick</t>
  </si>
  <si>
    <t>mineral mix;Mineral mixture;Mineral Supplement;Mineral premixes;Premix Finisher;Mineral Premix;Mineral Premix||Cooked/Dried (Sun)/Ground;Mineral Mix||Ground;Mineral Mix||Grinding</t>
  </si>
  <si>
    <t>Mix</t>
  </si>
  <si>
    <t>Urea-Mineral Lick</t>
  </si>
  <si>
    <t>Minerals and Urea</t>
  </si>
  <si>
    <t>Vitamin+Mineral;MineralVitaminMix;MineralandVitaminMixture;Mineralandvitaminsupplement;MineralVitaminSupplement;Mineral/Vitamin;Vitaminandmineralpremix;Vitaminmineralmix;Vitamin/MineralBlock;Vitamin/MineralPremix;Vitamin-mineralpremix;Vitamin-mineralSupplement;Vitamin-MineralMix;Vitamin-MineralMix||Chopped;mineralandvitaminmix;Minerals-vitaminpremix;Vitandminpremix;Vit/Minpremix;vitamin&amp;mineralpremix;Vitaminandmineralmix;Vitamin-MineralSuppliment;Vitamin-MineralPremix||Dried/Milled;Vitamin-MineralPremix||Ground;Vitamin-MineralPremix||Ground(HammerMill);Mineral and vitamin supplement;Vitamin mineral mix;Vitamin-Mineral Premix;Vitamin-Mineral Mix;Mineral and Vitamin Mixture;Mineral Vitamin Mix;Mineral Vitamin Supplement;Vitamin-Mineral Mix;Vitamin-Mineral Mix||Chopped;Vitamin-Mineral Premix||Dried/Milled;Vitamin-Mineral Premix||Ground;Vitamin-Mineral Premix||Dried/Milled;Vitamin-Mineral Premix;Vitamin-Mineral Premix||Ground(Hamm;er Mill);Vitamin-Mineral Premix||Ground;Vitamin-Mineral Suppliment;Vitamin-mineral Supplement;Vitamin mineral mix;Vitamin/Mineral Block;Vitamin + Mineral;Vitamin-Mineral Premix||Ground(Hammer Mill);Minerals and Vitamins Premix;Mineral Nitrogen and Vitamin Complex</t>
  </si>
  <si>
    <t>Minerals and Vitamins</t>
  </si>
  <si>
    <t>Hydrolysate - Mixed Marine By-products</t>
  </si>
  <si>
    <t>Mixed Marine</t>
  </si>
  <si>
    <t>Premix;Premix B;Premix||Milled</t>
  </si>
  <si>
    <t>Molasses;Molasses Block;Molasses||Concentrated;Molasses (Sugarcane);Molasses||Mixed(On-farm)</t>
  </si>
  <si>
    <t>Urea Molasses Multi-Nutrient Block UMMB;Urea-Molasses Supplement blocks;Urea Molasses Block;Urea Molasses Multi-nutrient Block;Urea Molasses Block||Drying</t>
  </si>
  <si>
    <t>Molasses Meal;Molasses powder</t>
  </si>
  <si>
    <t>MCP/mono cal KK;Monocalcium phosphate;MonoCAP;Monocalcium</t>
  </si>
  <si>
    <t>Moringa Oleifera - Fresh</t>
  </si>
  <si>
    <t>Moringa Oleifera - Hay||Dried (Air)</t>
  </si>
  <si>
    <t>Moringa oleifera||Dried (Shade)/Ground</t>
  </si>
  <si>
    <t>Moringa Oleifera - Silage||Ensiled</t>
  </si>
  <si>
    <t>Silage;Ensiled</t>
  </si>
  <si>
    <t>Moringa oleifera||Milling</t>
  </si>
  <si>
    <t>Moringa oleifera Leaves ;moringa oleifera leaf</t>
  </si>
  <si>
    <t>Moringa Leaf||Dried (Shade)/Milled(hammer);Moringa oleifera Leaf Meal||Dried (Air)/Milled;Moringa oleifera Leaf||Dried (Air)/Milled;Moringa oleifera Leaf Meal||Dried (Air)/Ground;Moringa oleifera Leaflets||Dried (Air)/Ground;Moringa oleifera Leaves||Dried (Air)/Ground;Moringa oleifera Leaf Dried Ground;Moringa oleifera leaf||Grinding--Milling||Drying;Moringa oleifera leaf||Grinding||Drying;Moringa Leaves||Dried (Shade)/Milled (Hammer);Moringa oleifera Leaf||Hammer Milling||Drying;Moringa oleifera leaf||Grinding||Milling||Drying;moringa oleifera leaves dried (shade) ground (hammer)</t>
  </si>
  <si>
    <t>Moringa oleifera leaf extract||Chopped/Extracted</t>
  </si>
  <si>
    <t>Moringa oleifera Leaves Extract||Milling||Drying</t>
  </si>
  <si>
    <t>Moringa oleifera Leaf meal;Moringa oleifera Leaf||Grinding;Moringa oleifera Leaf||Hammer Milling;Moringa oleifera leaf||Grinding</t>
  </si>
  <si>
    <t>Moringa oleifera Root Bark||Dried/Milled</t>
  </si>
  <si>
    <t>Root Bark</t>
  </si>
  <si>
    <t>Moringa oleifera Seed;moringa oleifera seeds</t>
  </si>
  <si>
    <t>dehulled moringa seed cake Ground;Moringa Seed Cake||Undecorticated|| Grinding</t>
  </si>
  <si>
    <t>Moringa oleifera Seed||Milling||Drying;Moringa oleifera seeds||Grinding||Drying</t>
  </si>
  <si>
    <t>Moringa oleifera seed oil||Extrusion</t>
  </si>
  <si>
    <t>Seed Oil</t>
  </si>
  <si>
    <t>Moringa oleifera Stalks||Dried (Air)/Ground</t>
  </si>
  <si>
    <t>Moringa stenopetala||Dried (Air)</t>
  </si>
  <si>
    <t>Moringa stenopetala Leaves||Drying||dried under shade</t>
  </si>
  <si>
    <t>Moringa stenopetala Leaf||Dried (Shade)/Milled (Hammer)</t>
  </si>
  <si>
    <t>Morus alba Leaves||Crushing||Drying</t>
  </si>
  <si>
    <t>Morus indica Leaves||Crushing||Drying;Morus indica Leaves||Crushing||Drying||Dried under shed and crushed with hands</t>
  </si>
  <si>
    <t>Mucuna pruriens;[Mucuna pruriens var. utilis (L.) DC (Wright) Burck]</t>
  </si>
  <si>
    <t>[Mucuna pruriens var. utilis (L.) DC (Wright) Burck]||Cut(hand shears)/Dried(Sun-24-48h)/Dried(shade)/Dried(Air)/Chopped</t>
  </si>
  <si>
    <t>Mucana Hay</t>
  </si>
  <si>
    <t>Mucana Hay||Chopped;Mucuna pruriens||Chopping||Drying||dried under shade;Mucuna pruriens||Chopping||Drying||dried under the shade to prevent nutrient loss</t>
  </si>
  <si>
    <t>Mucuna pruriens||Milling;Velvet bean (Mucuna pruriens L. DC. var. utilis) meal (VBM);Velvet bean meal;Raw Velvet Bean (Macuna pruriens) Seed Meal;Processed Velvet Bean (Macuna pruriens) Seed Meal</t>
  </si>
  <si>
    <t>Isolate</t>
  </si>
  <si>
    <t>Mucuna pruriens Protein Isolate||Grinding||Decorticated||Alkali Treatment||Boiling||Cochinchinensis variety, protein isolate</t>
  </si>
  <si>
    <t>Isolate;Alkali Treated;Boiled;Decorticated;Ground</t>
  </si>
  <si>
    <t>Mucuna pruriens Protein Alkali Treated Boiled Decorticated Ground</t>
  </si>
  <si>
    <t>Isolate;Alkali Treated;Boiled;Ground</t>
  </si>
  <si>
    <t>Mucuna pruriens Protein Acid Treated Alkali Treated Dried Ground water Rinsed Water soaking</t>
  </si>
  <si>
    <t>Alkali Treated;Dried;Ground;Soaked</t>
  </si>
  <si>
    <t>Alkali Treated;Dried;Ground</t>
  </si>
  <si>
    <t>Protein Isolate</t>
  </si>
  <si>
    <t>Mucana Bean</t>
  </si>
  <si>
    <t>Mucuna pruriens Beans||Decorticated||Milling||Grinding||Alkali Treatment||Direct Boiling||Drying</t>
  </si>
  <si>
    <t>Alkali Treated;Boiled;Decorticated;Dried;Ground</t>
  </si>
  <si>
    <t>Mucuna pruriens Beans||Water soaking--Dehulled--Milling--Ground||Alkali Treatment||Direct Boiling||Drying||Cochinchinensis</t>
  </si>
  <si>
    <t>Alkali Treated;Boiled;Dehulled;Dried Ground;Soaked</t>
  </si>
  <si>
    <t>Alkali Treated;Boiled;Dried Ground</t>
  </si>
  <si>
    <t>Mucuna pruriens Beans||Grinding--Decorticated||Alkali Treatment||Boiling||var. Cochinchinensis;Mucuna pruriens Beans||Grinding||Decorticated||Alkali Treatment||Boiling||Cochinchinensis variety</t>
  </si>
  <si>
    <t>Alkali Treated;Boiled;Decorticated;Ground</t>
  </si>
  <si>
    <t>Alkali Treated;Boiled;Ground</t>
  </si>
  <si>
    <t>Processed Velvet Bean (Macuna pruriens) Seed Meal||Soaked (24h)/Decorticated/Boiled/Dried (Sun)/Dried (Oven)</t>
  </si>
  <si>
    <t>Boiled;Decorticated;Dried;Ground;Soaked</t>
  </si>
  <si>
    <t>Mucuna pruriens Beans||Grinding||Boiling||Drying</t>
  </si>
  <si>
    <t>Mucana Bean||Crushed</t>
  </si>
  <si>
    <t>Mung Bean Haulm;Vigna radiata Haulm</t>
  </si>
  <si>
    <t>Myrtus communis L. Leaves</t>
  </si>
  <si>
    <t>Myrtus communis L. Leaves||Grinding--Pelleting||Drying</t>
  </si>
  <si>
    <t>Nassella trichotoma</t>
  </si>
  <si>
    <t>Natural grasslands;Natural pasture;Naturally Grazed Pasture</t>
  </si>
  <si>
    <t>Natural Pasture||Chopping</t>
  </si>
  <si>
    <t>Native Pasture Hay||Dried (Sun);Natural pasture hay;Natural pasture hay||Dried;Native Pasture Hay;Native hay||Drying;Native Grass||Chopping||Drying;Pasture||Drying</t>
  </si>
  <si>
    <t>Natural Grass Hay||Chopped;Natural Pasture Hay||Chopped;Natural Pasture||Chopping||Drying;Natural Pasture||Chopping||Drying||harvested at 50% flowering, treated with molasses</t>
  </si>
  <si>
    <t>Chopped;Hay</t>
  </si>
  <si>
    <t>Perch Oil</t>
  </si>
  <si>
    <t>Nile Perch Fish</t>
  </si>
  <si>
    <t>Noug Cake (Guizotia abyssinica)||Ground;Noug Seed Cake||Ground</t>
  </si>
  <si>
    <t>Guizotia abyssinica||Drying</t>
  </si>
  <si>
    <t>Noug Meal</t>
  </si>
  <si>
    <t>Neug Cake;Noug(Guizotia abyssinica) Seed Cake;Noug Cake;Noug Cake(Guizotia abyssinica);Noug Seed Cake;Noug SeedCake;Nougseed Cake;Nug seedCake;Noug  (Guizotia abyssinica) Seed Cake;Noug  Cake;Noug Cake (Guizotia abyssinica);Guizotia abyssinica Cake;Noug Seed  Cake</t>
  </si>
  <si>
    <t>Noug Seed Meal;Noug Seed Meal (NSM);Guizotia abyssinica Seed Meal</t>
  </si>
  <si>
    <t>Oat;avena sativa</t>
  </si>
  <si>
    <t>Oat-Vetch hay;Oat-Vetch hay||Dried/Baled;Mixed Oats-vetch||Drying;Oat-Vetch||Chopping||Drying</t>
  </si>
  <si>
    <t>Oat &amp; Vetch</t>
  </si>
  <si>
    <t>AOM_000574;AOM_000725</t>
  </si>
  <si>
    <t>Oat Hay;Oat Hay(Avenna spp);Avena sativa||Drying;Oat Fodder||Drying;oat leaves hay</t>
  </si>
  <si>
    <t>Oat||Chopping||Drying</t>
  </si>
  <si>
    <t>Oat||Drying</t>
  </si>
  <si>
    <t>Silage (Oat-Avenna spp )</t>
  </si>
  <si>
    <t>Silage (Oat-Avenna spp )||Chopped/Ensiled</t>
  </si>
  <si>
    <t>Fodder Oat</t>
  </si>
  <si>
    <t>Oats Grain (Milk Stage)</t>
  </si>
  <si>
    <t>Milk Stage</t>
  </si>
  <si>
    <t>Oats Grain (Milk Stage)||Dried(Sun)/Wilted</t>
  </si>
  <si>
    <t>Oat Meal</t>
  </si>
  <si>
    <t>Oat Hay||Milled</t>
  </si>
  <si>
    <t>Oat Stubble</t>
  </si>
  <si>
    <t>Oat Straw||Drying</t>
  </si>
  <si>
    <t>Oat Straw||Chopping||Drying</t>
  </si>
  <si>
    <t>Occicum gatissimum||Milling||Drying;Occicumgatissimum||Milling||Drying</t>
  </si>
  <si>
    <t>Olive Cake||Drying</t>
  </si>
  <si>
    <t>Olive Cake||Ensilation||Silage</t>
  </si>
  <si>
    <t>Olive Cake||Enzyme Treatment--Ensilation||fibrolytic enzymes</t>
  </si>
  <si>
    <t>Ensiled;Enzyme Treated</t>
  </si>
  <si>
    <t>Olive leaves</t>
  </si>
  <si>
    <t>Olive leaves||Dried</t>
  </si>
  <si>
    <t>Onion Bulbs(Allium cepa)</t>
  </si>
  <si>
    <t>Onion Bulbs(Allium cepa)||Dried (Air)/Blended/Ethanol treated</t>
  </si>
  <si>
    <t>Dried (Air);Blended;Ethanol treated</t>
  </si>
  <si>
    <t>Dried;Ethanol Treated;Blended</t>
  </si>
  <si>
    <t>Onion veins||Chopping||Ensilation</t>
  </si>
  <si>
    <t>Cactus (Opuntia ficus indica f.inermis);Opuntia ficus indica f. inermis</t>
  </si>
  <si>
    <t>Cactus (Opuntia ficus indica f.inermis)||Chopped;Opuntia ficus-indica Pear||Chopped</t>
  </si>
  <si>
    <t>Fresh Cactus (Opuntia ficus indica) Cladodes</t>
  </si>
  <si>
    <t>Cladode</t>
  </si>
  <si>
    <t>O. ficus indica f. inermis pads||Chopped;Opuntia ficus indica f. inermis pads||Chopped</t>
  </si>
  <si>
    <t>Opuntia stricta Cladode||Crushing||crushed with a specially designed machine;Opuntia stricta Cladode||Crushing</t>
  </si>
  <si>
    <t>Fresh Cactus (Opuntia ficus indica) Cladodes||Chopped/Dried (Shade)</t>
  </si>
  <si>
    <t>Chopped;Dried(Shade)</t>
  </si>
  <si>
    <t>Cactus Pads Meal||Chopped/Dried/Ground</t>
  </si>
  <si>
    <t>Opuntia ficus indica Cladode||Chopping||Ensilation</t>
  </si>
  <si>
    <t>Cactus Cladodes||Singed(Open Fire remove spines)/Chopped/Ensiled</t>
  </si>
  <si>
    <t>Singed(Open Fire remove spines);Chopped;Ensiled</t>
  </si>
  <si>
    <t>Ensiled;Singed</t>
  </si>
  <si>
    <t>Cactus Pads Meal||Chopped</t>
  </si>
  <si>
    <t>Opuntia ficus-indica var. Algerian (Cactus pear)||Dried (Sun)/Ground</t>
  </si>
  <si>
    <t>Opuntia ficus-indica Pear</t>
  </si>
  <si>
    <t>Opuntia ficus-indica var. Algerian (Cactus pear)</t>
  </si>
  <si>
    <t>var algerian</t>
  </si>
  <si>
    <t>Opuntia ficus indica Fruits||Grinding||Drying</t>
  </si>
  <si>
    <t>cactus pads meal</t>
  </si>
  <si>
    <t>Cactus Fruit Juice||Crushed;cactus fruit juice</t>
  </si>
  <si>
    <t>Sweet orange peels||Dried (Sun)</t>
  </si>
  <si>
    <t>Sweet orange peels</t>
  </si>
  <si>
    <t>Peels</t>
  </si>
  <si>
    <t>Sweet orange peels||Fermented(24h water soaked)/Drained/Dried(Sun)/Ground</t>
  </si>
  <si>
    <t>Drained;Dried;Fermented;Ground</t>
  </si>
  <si>
    <t>Orange Peels||Fermentation</t>
  </si>
  <si>
    <t>Orange waste||Ensilation</t>
  </si>
  <si>
    <t>Palm Grub (Oryctes rhinoceros) Meal;Palm Grub (Oryctes rhinoceros) Meal||Ground</t>
  </si>
  <si>
    <t>Oxytenanthera abyssinica Leaves||Chopping</t>
  </si>
  <si>
    <t>Oxytenanthera abyssinica Leaves||Chopping||Drying</t>
  </si>
  <si>
    <t>Oyster shell;Oyster shells;Oystarshell</t>
  </si>
  <si>
    <t>Oyster Shells||Ground</t>
  </si>
  <si>
    <t>Oyster</t>
  </si>
  <si>
    <t>Palm Cakes;Palm Kernal Cake;Palm Kernel Cake;Palmae Kernel Cake</t>
  </si>
  <si>
    <t>Palm Kernel Cake||Drying</t>
  </si>
  <si>
    <t>Palm Kernel Cake||Dried (Sun)/Fermented/Pulverized</t>
  </si>
  <si>
    <t>Dried;Fermented;Pulverized</t>
  </si>
  <si>
    <t>Palm Kernel Cake||Milling||Drying;Palm Kernel Cake||Kernels heated/Milled (Hammer)/Mixed with Water/Oil separated/Residues Dried(Sun)</t>
  </si>
  <si>
    <t>Palm Kernel Cake||Milled</t>
  </si>
  <si>
    <t>Palm Kernel Meal||Sliced/Dried (Oven)/Milled</t>
  </si>
  <si>
    <t>Meal;Sliced;Dried (Oven);Ground</t>
  </si>
  <si>
    <t>Palm kernel meal</t>
  </si>
  <si>
    <t>Palm Oil;Palm tree oilCake</t>
  </si>
  <si>
    <t>Crude</t>
  </si>
  <si>
    <t>Crude palm oil||Ground(Hammer Mill)</t>
  </si>
  <si>
    <t>Oil Crude</t>
  </si>
  <si>
    <t>Sludge</t>
  </si>
  <si>
    <t>Panicum;panicum spp</t>
  </si>
  <si>
    <t>Panicum antidotale||Drying</t>
  </si>
  <si>
    <t>Panicum spp||Chopping||Drying</t>
  </si>
  <si>
    <t>Guinnea Grass (Panicum maximum)||Chopped;Panicum maximum (Guinea Grass)||Chopped;Panicum maximum||Chopped</t>
  </si>
  <si>
    <t>Panicum maximum;Panicum maximum (Guinea Grass)</t>
  </si>
  <si>
    <t>Panicum maximum||Chopping||Drying</t>
  </si>
  <si>
    <t>Panicum maximum||Chopped/Ensiled;Panicum maximum||Chopping||Ensilation</t>
  </si>
  <si>
    <t>Panicum maximum||Chopping||Ensilation||Wilting</t>
  </si>
  <si>
    <t>Panicum maximum Straw||Chopped</t>
  </si>
  <si>
    <t>Panicum maximum||Chopping||Wilting</t>
  </si>
  <si>
    <t>Panicum maximum||Wilted</t>
  </si>
  <si>
    <t>papaya Leaves;Papaya Leaf</t>
  </si>
  <si>
    <t>Improved pastures;Luscious pasture;Other Pastures;Unspecified Pasture</t>
  </si>
  <si>
    <t>Improved</t>
  </si>
  <si>
    <t>Range</t>
  </si>
  <si>
    <t>Pea;Pisum sativum</t>
  </si>
  <si>
    <t>Pea seed hulls</t>
  </si>
  <si>
    <t>Millet Forage (Pearl millet, Pennisetum typhoides);Pennisetum glaucum</t>
  </si>
  <si>
    <t>Pennisetum sp.;pennisetum spp</t>
  </si>
  <si>
    <t>Kikuyu;Kikuyu (Pennisetum clandestinum) pasture;Kikuyu Grass;Kikuyu Pasture;Kikuyu pasture (Pennisetum clandestinum);Pennisetum clandestinum</t>
  </si>
  <si>
    <t>Pennisetum clandestinum||Chopped</t>
  </si>
  <si>
    <t>Kikuyu x Ryegrass</t>
  </si>
  <si>
    <t>Pennisetum clandestinum &amp; Lolium</t>
  </si>
  <si>
    <t>AOM_001409;AOM_001475</t>
  </si>
  <si>
    <t>Kikuyu Grass Meal||Dried/Milled (Hammer)/Sieved</t>
  </si>
  <si>
    <t>Meal;Dried;Ground (Hammer);Sieved</t>
  </si>
  <si>
    <t>Kikuyu Grass||Dried (Shade)/Milled (Hammer)</t>
  </si>
  <si>
    <t>Meal;Dried;Ground (Hammer)</t>
  </si>
  <si>
    <t>Kikuyu Silage;Kikuyu Silage||Ensiled</t>
  </si>
  <si>
    <t>Kikuyu Grass Meal</t>
  </si>
  <si>
    <t>Kikuyu Leaves</t>
  </si>
  <si>
    <t>Kikuyu Leaf||Dried (Shade)/Milled(hammer)</t>
  </si>
  <si>
    <t>Pennisetum spp||Chopping||Drying</t>
  </si>
  <si>
    <t>Pennisetum mezianum;Pennisetum mezianum Leeke range</t>
  </si>
  <si>
    <t>Pennisetum pedicellatum||Chopping||Fresh</t>
  </si>
  <si>
    <t>Desho grass hay;Desho grass hay||Dried;Desho Grass Hay</t>
  </si>
  <si>
    <t>Pennisetum pedicellatum||Chopping||Drying</t>
  </si>
  <si>
    <t>Elephant grass;Elephant Grass (Pennisetum purpureum);Napier;Napier grass;Napier Grass (pennisetum purpureum);;Napier Grass(Bana);Napier grass(Pennisetum purpureum);Nappier grass;Pennisetum purpureum;Pennisetum purpureum Forage;Pennisetum purpurreum</t>
  </si>
  <si>
    <t>Elephant Grass||Chopped;Napier grass(Pennisetum purpureum)||Chopped;Napier Grass||Chopped;Nappier grass||Chopped;Pennisetum purpureum Forage||Chopped;Pennisetum purpureum||Chopped;Napier Grass (pennisetum purpureum)||Chopped;Napier Grass (Pennisetum purpureum)||Chopped;Pennisetum purpureum||Chopping;Pennisetum purpureum||Chopping||Fresh;pennisetum purpureum bana;12 weeks chopped</t>
  </si>
  <si>
    <t>Medium Stage Nappier Grass</t>
  </si>
  <si>
    <t>Medium Stage</t>
  </si>
  <si>
    <t>Medium Stage Nappier Grass||Chopped</t>
  </si>
  <si>
    <t>Napier Grass (Pennisetum purpureum (Schum.) cv. Bana)</t>
  </si>
  <si>
    <t>Napier Grass (Variety Bana) - 12 weeks old</t>
  </si>
  <si>
    <t>Bana;12 weeks</t>
  </si>
  <si>
    <t>Napier Grass (Variety Bana) - 6 weeks old</t>
  </si>
  <si>
    <t>Bana;6 weeks</t>
  </si>
  <si>
    <t>Napier Grass(Pennisetum purpureum (Schum.) cv. Bana)||Chopped;Napier Grass(Bana)||Chopped;Napier Grass (Pennisetum purpureum (Schum.) cv. Bana)||Chopped</t>
  </si>
  <si>
    <t>Napier Grass(Variety Bana) - 12 weeks old||Chopped;Napier Grass (Variety Bana) - 12 weeks old||Chopped</t>
  </si>
  <si>
    <t>Napier Grass(Variety Bana) - 6 weeks old||Chopped;Napier Grass (Variety Bana) - 6 weeks old||Chopped;pennisetum purpureum bana;6 weeks chopped</t>
  </si>
  <si>
    <t>Old stage Nappier Grass</t>
  </si>
  <si>
    <t>Old Stage</t>
  </si>
  <si>
    <t>Old stage Nappier Grass||Chopped</t>
  </si>
  <si>
    <t>Pennisetum purpureum (dry season)</t>
  </si>
  <si>
    <t>Pennisetum purpureum (rainy season)</t>
  </si>
  <si>
    <t>Wild Napier Grass</t>
  </si>
  <si>
    <t>Wild</t>
  </si>
  <si>
    <t>Wild Napier Grass||Chopped</t>
  </si>
  <si>
    <t>Bana Grass (Pennisetum purpureum) Hay</t>
  </si>
  <si>
    <t>Elephant Grass||Wilted(4d in the field)/Chopped/Dried(Shade)</t>
  </si>
  <si>
    <t>Wilted(4d in the field);Chopped;Dried(Shade)</t>
  </si>
  <si>
    <t>Pennisetum purpureum||Chopping||Drying</t>
  </si>
  <si>
    <t>Bana Grass (Pennisetum purpureum) Hay||Chopped/Dried (Air, Shade)/Milled;Pennisetum purpureum||Chopped/Dried(Air - Shade 1 wk)/Milled(Hammer);pennisetum purpureum chopped dried (air, shade) milled</t>
  </si>
  <si>
    <t>Chopped;Dried (Air, Shade);Milled</t>
  </si>
  <si>
    <t>Pennisetum purpureum||Chopping||Ensilation||harvested after eight weeks of re-growth at a height of 1m</t>
  </si>
  <si>
    <t>Napier Grass||Ground</t>
  </si>
  <si>
    <t>Napier Grass||Chopping||Wilting;Pennisetum purpureum||Wilting</t>
  </si>
  <si>
    <t>Pericopis laxiflora;Pericopsis laxiflora</t>
  </si>
  <si>
    <t>Pericopsis laxiflora  Leaves and Twigs</t>
  </si>
  <si>
    <t>Phalaris aquatic</t>
  </si>
  <si>
    <t>Phyllanthus amarus||Milling||Drying</t>
  </si>
  <si>
    <t>Phyllostachys aurea||Chopping</t>
  </si>
  <si>
    <t>Phytase;AxtraPhy</t>
  </si>
  <si>
    <t>Grower Phytase||Grinding</t>
  </si>
  <si>
    <t>Pigeon Pea||Chopped/Dried(Sun);Pigeon Pea||Chopping||Drying</t>
  </si>
  <si>
    <t>pigeon pea leaves;cajanus cajan leaves</t>
  </si>
  <si>
    <t>pigeon pea leaves||Dried(Shade);Cajanus cajan Leaves||Drying</t>
  </si>
  <si>
    <t>Piliostigma reticulatum pods||Crushing||Drying</t>
  </si>
  <si>
    <t>Piliostigma thonningii (PT) foliage</t>
  </si>
  <si>
    <t>Piliostigma thonningii (PT) foliage||Wilted</t>
  </si>
  <si>
    <t>Piliostigma thonningii Pods</t>
  </si>
  <si>
    <t>Piliostigma thonningii pods||Crushing</t>
  </si>
  <si>
    <t>Madras thorn (Pithecellobium dulce) leaves</t>
  </si>
  <si>
    <t>Madras thorn (Pithecellobium dulce) leaves||Dried (Sun)</t>
  </si>
  <si>
    <t>Plaintain Peel</t>
  </si>
  <si>
    <t>Plaintain Peel||Dried(Oven, 60ºC 48h)/Milled(Split-disc grinder)</t>
  </si>
  <si>
    <t>Polyalthia longifolia foliage||Drying</t>
  </si>
  <si>
    <t>Polyethylene glycol PEG)</t>
  </si>
  <si>
    <t>Polyvitamins;Polyvitamins||Dissolved in water</t>
  </si>
  <si>
    <t>Popcorn</t>
  </si>
  <si>
    <t>Potassium humate</t>
  </si>
  <si>
    <t>Potato Hash||Ensiled</t>
  </si>
  <si>
    <t>Hash</t>
  </si>
  <si>
    <t>Byproduct</t>
  </si>
  <si>
    <t>Commercial Poultry Feed</t>
  </si>
  <si>
    <t>Poultry litter;Poultry Litter (FYM);Poultry Litter FYM;Poultry Manure;Dried Poultry Waste;Hatchery Waste;Poultry Waste</t>
  </si>
  <si>
    <t>Deep Stacked Broiler Litter;Deep Stacked Broiler Litter||Deep Stacking (silo pits for at least 1 month)</t>
  </si>
  <si>
    <t>Dry Poultry Waste||Deep stacked/Dried (Sun)</t>
  </si>
  <si>
    <t>Dried(Sun) Deep Stacked</t>
  </si>
  <si>
    <t>Deep Stacked;Dried</t>
  </si>
  <si>
    <t>Poultry Litter (FYM)||Sun-bathed/Deep Stacked(3 months)</t>
  </si>
  <si>
    <t>Dried Poultry Waste||Dried (Sun);Dry Poultry Waste</t>
  </si>
  <si>
    <t>Oven Dried Poultry Excreta;Solar Dried Poultry Excreta</t>
  </si>
  <si>
    <t>Oven-dried</t>
  </si>
  <si>
    <t>Poultry Litter (FYM)||Dried (Sun);Poultry Waste||Dried;Poultry Manure||Dried;Oven Dried Poultry Excreta||Dried (Oven);Solar Dried Poultry Excreta||Dried (Sun)</t>
  </si>
  <si>
    <t>Poultry Litter (FYM)||Chopped/Dried (Air)</t>
  </si>
  <si>
    <t>Poultry Manure||Milling</t>
  </si>
  <si>
    <t>Prime Gluten 60;Prime Gluten 60(Yellow)</t>
  </si>
  <si>
    <t>Prime gluten 60||Grinding</t>
  </si>
  <si>
    <t>Propionibacterium freudenreinchi;Propionibacteria freudenreichii</t>
  </si>
  <si>
    <t>Raw Prosopis africana Seed Meal||Milled;Teated Prosopis africana Seed Meal||Milled/Fermented/Dried (Sun)</t>
  </si>
  <si>
    <t>Prosopis juliflora||Chopping||Drying</t>
  </si>
  <si>
    <t>Prosopis juliflora||Dried(Air)/Ground</t>
  </si>
  <si>
    <t>Dried(Air);Ground</t>
  </si>
  <si>
    <t>Prosopis Juliflora Pods;Prosopis Pods</t>
  </si>
  <si>
    <t>Prosopis juliflora Pods||Grinding--Milling||Fermentation||Drying||Dry ripened</t>
  </si>
  <si>
    <t>Prosopis juliflora Pods||Grinding--Milling||Drying||Dry ripened</t>
  </si>
  <si>
    <t>ground Prosopis juliflora Pods GPJP||Ground;ground Prosopis juliflora Pods GPJP;Prosopis Juliflora Pods||Ground;Prosopis pods||Ground</t>
  </si>
  <si>
    <t>Psophocarpus scandens Fresh Leaves;Pterocarpus erinaceus (PE) foliage;Pterocarpus erinaceus Poir (African Rosewood) Foliage</t>
  </si>
  <si>
    <t>Psophocarpus scandens Fresh Leaves||Chopped</t>
  </si>
  <si>
    <t>Pterocarpus erinaceus (PE) foliage||Wilted</t>
  </si>
  <si>
    <t>Pterocarpus erinaceus||Chopped</t>
  </si>
  <si>
    <t>Pterocarpus erinaceus  Leaves and Twigs</t>
  </si>
  <si>
    <t>Pterocarpus erinaceus Poir (African Rosewood) Foliage||Dried (Sun)/Dried (Air)</t>
  </si>
  <si>
    <t>P. lucens leaves</t>
  </si>
  <si>
    <t>P. lucens leaves||Dried (Sun)</t>
  </si>
  <si>
    <t>P. lucens Pods</t>
  </si>
  <si>
    <t>P. lucens pods||Dried (Sun)</t>
  </si>
  <si>
    <t>Fresh pueraria (Pueraria phaseoloides) leaves</t>
  </si>
  <si>
    <t>Rainbow Trout Silage Oil||Ensiled</t>
  </si>
  <si>
    <t>Rainbow Trout Viscera Silage||De-oiled</t>
  </si>
  <si>
    <t>De-oiled;Ensiled</t>
  </si>
  <si>
    <t>Viscera</t>
  </si>
  <si>
    <t>Mukene Rastrineobola argentea</t>
  </si>
  <si>
    <t>Rice bran</t>
  </si>
  <si>
    <t>Extracted Rice Brane Solvent</t>
  </si>
  <si>
    <t>Solvent Extraction</t>
  </si>
  <si>
    <t>Rice Grain||Milling</t>
  </si>
  <si>
    <t>Rice husk</t>
  </si>
  <si>
    <t>Rice Husk||Urea Treated(30d covered)/Dried(3d)</t>
  </si>
  <si>
    <t>Urea Treated(30d covered);Dried(3d)</t>
  </si>
  <si>
    <t>Dried;Urea Treated</t>
  </si>
  <si>
    <t>Rice Husk||Ensilation||Trichoderma viride;Rice Husk||Ensilation||effective microorganism</t>
  </si>
  <si>
    <t>Rice Husk||Enzyme Treatment||Effective micro-organism (EM-1)</t>
  </si>
  <si>
    <t>Rice Husk||Fermentation||Trichodermaviride (Tv)</t>
  </si>
  <si>
    <t>Rice Milling Wastes;Rice mill waste</t>
  </si>
  <si>
    <t>Milling Waste</t>
  </si>
  <si>
    <t>Rice offal</t>
  </si>
  <si>
    <t>Rice Offal||Inoculated||Drying||pleurotus tuber â€“regium</t>
  </si>
  <si>
    <t>Rice Offal||Grinding</t>
  </si>
  <si>
    <t>Rice polish;Rice polishing</t>
  </si>
  <si>
    <t>Polish</t>
  </si>
  <si>
    <t>Rice straw;Rice Straw (Oryza sativa);Rice straw residue</t>
  </si>
  <si>
    <t>Rice Straw||Chopping;Rice Straw||Chopping||Jasmine variety;Rice Straw||Chopping||Molasses treated</t>
  </si>
  <si>
    <t>Rice Straw||Drying</t>
  </si>
  <si>
    <t>Rice Straw||Chopping||Drying||NERICA 3</t>
  </si>
  <si>
    <t>Rice Straw||Chopping||Urea Treatment||Ensilation||Drying||Jasmine variety</t>
  </si>
  <si>
    <t>Dried;Ensiled;Urea Treated</t>
  </si>
  <si>
    <t>d18.7</t>
  </si>
  <si>
    <t>d17.7</t>
  </si>
  <si>
    <t>d22.3-d18.7</t>
  </si>
  <si>
    <t>d22.3-d17.7</t>
  </si>
  <si>
    <t>Rice Straw||Milling||Fermentation--Inoculation||Drying||Pleurotus tuberregium</t>
  </si>
  <si>
    <t>d18.13</t>
  </si>
  <si>
    <t>d17.13</t>
  </si>
  <si>
    <t>d22.3-d18.13</t>
  </si>
  <si>
    <t>d22.3-d17.13</t>
  </si>
  <si>
    <t>Rice Straw Composted Dried Ground inoculation</t>
  </si>
  <si>
    <t>Rice Straw||Chopping||Urea Treatment||Drying||NERICA3;Rice Straw||Chopping||Urea Treatment||Inoculated||Drying;Rice Straw||Chopping||Urea Treatment||Drying||NERICA3 variety</t>
  </si>
  <si>
    <t>Chopped;Dried;Urea Treated</t>
  </si>
  <si>
    <t>d18.10</t>
  </si>
  <si>
    <t>d17.10</t>
  </si>
  <si>
    <t>d22.3-d18.10</t>
  </si>
  <si>
    <t>d22.3-d17.10</t>
  </si>
  <si>
    <t>Rice Straw||Ensilation||CSL;Rice Straw||Ensilation||Urea</t>
  </si>
  <si>
    <t>Rice Straw||Chopping||Urea Treatmeant||Ensilation;Rice Straw||Chopping||Urea Treatment||Ensilation</t>
  </si>
  <si>
    <t>Chopped;Ensiled;Urea Treated</t>
  </si>
  <si>
    <t>d18.8</t>
  </si>
  <si>
    <t>d17.8</t>
  </si>
  <si>
    <t>d22.3-d18.8</t>
  </si>
  <si>
    <t>d22.3-d17.8</t>
  </si>
  <si>
    <t>Rice Straw||Milling||Fermentation</t>
  </si>
  <si>
    <t>Fermented;Ground</t>
  </si>
  <si>
    <t>d18.12</t>
  </si>
  <si>
    <t>d17.12</t>
  </si>
  <si>
    <t>d22.3-d18.12</t>
  </si>
  <si>
    <t>d22.3-d17.12</t>
  </si>
  <si>
    <t>Rice Straw||Milling</t>
  </si>
  <si>
    <t>Rice Straw||Chopping||Molasses Treatment</t>
  </si>
  <si>
    <t>Chopped;Molasses Treated</t>
  </si>
  <si>
    <t>Molasses Treated</t>
  </si>
  <si>
    <t>Rice Straw||Chopping||Urea Treatment</t>
  </si>
  <si>
    <t>Chopped;Urea Treated</t>
  </si>
  <si>
    <t>d18.9</t>
  </si>
  <si>
    <t>d17.9</t>
  </si>
  <si>
    <t>d22.3-d18.9</t>
  </si>
  <si>
    <t>d22.3-d17.9</t>
  </si>
  <si>
    <t>Rosemary (Rosmarinus officinalis) Leaves</t>
  </si>
  <si>
    <t>Rosemary (Rosmarinus officinalis) essential oil||Hydro Distillation/Dried (anhydrous sodium sulfate, 5mg per 10mL);Rosemary (Rosmarinus officinalis) Essential Oil||Hydro-distillation;Rosemary (Rosmarinus officinalis) Essential Oil;Rosemary (Rosmarinus officinalis) essential oil</t>
  </si>
  <si>
    <t>Rosemary Residues||Grinding||Drying</t>
  </si>
  <si>
    <t>Roettboellia exaltata;Rottboellia exaltata;Rottiboeria exeltata</t>
  </si>
  <si>
    <t>Rumen Contents||Dried (Sun)/Milled</t>
  </si>
  <si>
    <t>Rye bran</t>
  </si>
  <si>
    <t>Baker’s yeast (Saccharomyces cerevisiae);Brewer's Yeast (Saccharomyces cerevisiae) Slurry;Spent Yeast</t>
  </si>
  <si>
    <t>Brewers Yeast (Carlsberg variety)||Dried;Brewer's Yeast (Saccharomyces cerevisiae) Slurry||Dried;Dried Saccharomyces cerevisiae;Commercial Dry Yeast;Brewers Yeast;Brewers Yeast;Brewers Yeast Slurry||Drying</t>
  </si>
  <si>
    <t>Brewers Yeast (Carlsberg variety)</t>
  </si>
  <si>
    <t>Carlsberg</t>
  </si>
  <si>
    <t>Slurry</t>
  </si>
  <si>
    <t>Carthamus tinctorius Seed Meal</t>
  </si>
  <si>
    <t>Common Salt Block Lick;Common Salt Lick;Salt Lick (41% NaCl);Salt licks;Salt Lick;Salt||Concentrated;Salt Block;Common Salt Block</t>
  </si>
  <si>
    <t>Salt NaCl||Ground;Salt||Ground;Salt||Ground(Hammer Mill);Salt||Dried/Milled;Salt||Milled;Commercial salt;Coarse Salt;Common Salt;Common salt (NaCl);Fine salt;NaCl;Rock salt;Rock Salt;Salt;Salt (fine);Salt (NaCl);Salts;Sodium Chloride;Table Salt;Salt NaCl;Salt-Mineral Mix;Mineral Salt Block;Common salt and calcium carbonate Mixture;Mineral Salt;Salt||Grinding</t>
  </si>
  <si>
    <t>Samanea saman||Hammer Milling||Drying</t>
  </si>
  <si>
    <t>Samanea||Chopping||Wilting</t>
  </si>
  <si>
    <t>Sand;Sand||Washed</t>
  </si>
  <si>
    <t>Sardine Fish Meal</t>
  </si>
  <si>
    <t>Scarlet Egg plant</t>
  </si>
  <si>
    <t>Solanum aethiopicum Market Waste</t>
  </si>
  <si>
    <t>Market Waste</t>
  </si>
  <si>
    <t>Solanum aethiopicum Market Waste||Wilted</t>
  </si>
  <si>
    <t>Scarlet Egg plant||Wilted/Chopped</t>
  </si>
  <si>
    <t>Wilted;Chopped</t>
  </si>
  <si>
    <t>Schizachyrium exile||Urea Treated</t>
  </si>
  <si>
    <t>Schoenefeldia gracilis Kunth Hay;Schoenefeldia gracilis Kunth Hay||Dried (Air)</t>
  </si>
  <si>
    <t>Fermented Sesame</t>
  </si>
  <si>
    <t>Sesame Meal;Seseame Meal</t>
  </si>
  <si>
    <t>Sesame seeds</t>
  </si>
  <si>
    <t>Sesame Cake;Sesame Seed Cake;Beniseed (Sesamum indicum) Cake</t>
  </si>
  <si>
    <t>Sesame seeds||Soaked/Autoclaved/Dried/Milled (Hammer)/Pressed;Sesame Seed Autoclaved||Soaked/Autoclaved/Dried/Milled (Hammer)</t>
  </si>
  <si>
    <t>Autoclaved;Dried;Ground</t>
  </si>
  <si>
    <t>Sesame Seed Cake||Grinding</t>
  </si>
  <si>
    <t>Beniseed (Sesamum indicum) Cake||Toasted/Ground/Pressed</t>
  </si>
  <si>
    <t>Toasted;Ground</t>
  </si>
  <si>
    <t>Sesame seeds||Soaked/Dried/Milled (Hammer)</t>
  </si>
  <si>
    <t>Sesame Seed Meal</t>
  </si>
  <si>
    <t>Sesame Seed Meal||Milled</t>
  </si>
  <si>
    <t>Sesbania||Chopped/Dried(Sun)</t>
  </si>
  <si>
    <t>Goetzei (Sesbania goetzei)</t>
  </si>
  <si>
    <t>Goetzei (Sesbania goetzei)||Dried (Air)</t>
  </si>
  <si>
    <t>Sesbania sesban 1198;Sesbania sesban 1198</t>
  </si>
  <si>
    <t>Sesbania sesban 15019;Sesbania sesban 15019</t>
  </si>
  <si>
    <t>S. Sesban-10865||Dried (Air)</t>
  </si>
  <si>
    <t>S. Sesban-1190||Dried (Air)</t>
  </si>
  <si>
    <t>S. Sesban-1198||Dried (Air);Sesbania sesban 1198||Dried</t>
  </si>
  <si>
    <t>S. Sesban-15019||Dried (Air)</t>
  </si>
  <si>
    <t>S. Sesban-15036||Dried (Air)</t>
  </si>
  <si>
    <t>S. Sesban-2024||Dried (Air)</t>
  </si>
  <si>
    <t>Sesbania Sesban||Dried;Sesbania sesban||Dried (Air);Sesbania sesban||Dried (Sun)</t>
  </si>
  <si>
    <t>Sesbania sesban||Ensilation</t>
  </si>
  <si>
    <t>Sesbania (Sesbania sesban) leaves</t>
  </si>
  <si>
    <t>Sesbania Sesban(Leaves and edible twigs);Sesbania (Sesbania sesban) leaves||Dried (Sun)</t>
  </si>
  <si>
    <t>Sesbania Sesban(leaf and edible twigs)||Dried(shade)</t>
  </si>
  <si>
    <t>Sesbania sesban leaves||Dried (Air)</t>
  </si>
  <si>
    <t>Sesbania sesban Leaves||Grinding||Drying</t>
  </si>
  <si>
    <t>Sesbania sesbans leaves||Wilted</t>
  </si>
  <si>
    <t>Sesbania sesban Seeds;Sesbania sesban Seed</t>
  </si>
  <si>
    <t>Sesbania sesban Seed||Roasting</t>
  </si>
  <si>
    <t>Sesbania sesbans stalks||Wilted</t>
  </si>
  <si>
    <t>Sheanut Cake (SHC)</t>
  </si>
  <si>
    <t>Sheanut Cake (SHC)||Boiled (Direct 30mins)/Dried(Sun)/Dried(30 min in a steam-jacketed vessel);Sheanut Cake (SHC)||Boiled (Direct 60mins)/Dried(Sun)/Dried(30 min in a steam-jacketed vessel);Sheanut Cake (SHC)||Boiled (Direct 90mins)/Dried(Sun)/Dried(30 min in a steam-jacketed vessel)</t>
  </si>
  <si>
    <t>Boiled;Dried</t>
  </si>
  <si>
    <t>Sheanut Cake||Milling</t>
  </si>
  <si>
    <t>Commercial Sheep Meal</t>
  </si>
  <si>
    <t>Shell||Grinding;Shell||Milling||Powder</t>
  </si>
  <si>
    <t>Fresh water shrimp meal;Shrimp Meal</t>
  </si>
  <si>
    <t>Shrimp</t>
  </si>
  <si>
    <t>Heads</t>
  </si>
  <si>
    <t>Shrimp Head Meal</t>
  </si>
  <si>
    <t>Hydrolysate - Shrimp By-product</t>
  </si>
  <si>
    <t>Siam weed leafmeal (SWLM)||Dried(Shade)/Milled(Hammer);Siam weed Leavesmeal;Siam weed Leavesmeal (SWLM)</t>
  </si>
  <si>
    <t>Siam Weed</t>
  </si>
  <si>
    <t>Skimmed milk powder</t>
  </si>
  <si>
    <t>Skimmed Milk</t>
  </si>
  <si>
    <t>Sodium sulfate</t>
  </si>
  <si>
    <t>Red Swazi A (RSA) Sorghum</t>
  </si>
  <si>
    <t>Red Swazi</t>
  </si>
  <si>
    <t>Dried Sorghum Brewer's Grain(DSBG)</t>
  </si>
  <si>
    <t>Re-fermented Spent Sorghum(FSS)||Fermented/Dried (Air)</t>
  </si>
  <si>
    <t>Dried;Refermented</t>
  </si>
  <si>
    <t>Re-fermented Spent Sorghum(FSS)</t>
  </si>
  <si>
    <t>Re-fermented</t>
  </si>
  <si>
    <t>Refermented</t>
  </si>
  <si>
    <t>Sorghum||Chopping||Drying</t>
  </si>
  <si>
    <t>Sorghum Grain;Sorghum grains;Sorghum Seed</t>
  </si>
  <si>
    <t>Red Swazi A (RSA) Sorghum||Ground</t>
  </si>
  <si>
    <t>Sorghum meal-High Tannin</t>
  </si>
  <si>
    <t>High Tanin</t>
  </si>
  <si>
    <t>Sorghum meal-Low Tannin;Sorghum Meal (Low Tannin)</t>
  </si>
  <si>
    <t>Low Tanin</t>
  </si>
  <si>
    <t>Sorghum Husk||Urea Treatment</t>
  </si>
  <si>
    <t>Malted Sorghum Sprout</t>
  </si>
  <si>
    <t>Malted Sorghum Sprout||Dried/Ground</t>
  </si>
  <si>
    <t>Sorghum Stover;Sorghum straw;sorghum bicolor straw</t>
  </si>
  <si>
    <t>Sorghum Stover||Chopped;Sorghum Straw||Chopped</t>
  </si>
  <si>
    <t>Sorghum Stover||5% Alkali treatment(Water can Sprayed)/Dried(24hrs)</t>
  </si>
  <si>
    <t>5% Alkali treatment(Water can Sprayed)/Dried(24hrs)</t>
  </si>
  <si>
    <t>Alkali Treated;Dried</t>
  </si>
  <si>
    <t>Sorghum Straw||Crushing</t>
  </si>
  <si>
    <t>Sorghum Straw||Crushing||Fermentation||Drying</t>
  </si>
  <si>
    <t>Crushed;Dried;Fermented</t>
  </si>
  <si>
    <t>Sorghum bicolor Straw||Hammer Milling||Drying||at maturity stage;Sorghum bicolor Straw||Hammer Milling||Drying</t>
  </si>
  <si>
    <t>Sorghum sudanensis;Sorghum sudanese;Sorghum Forage (Sorghum Sudanese);Sudan Grass</t>
  </si>
  <si>
    <t>Sorghum sudanense||Chopping||Drying;Sorghum sudanense||Chopping||Drying||dried under shade;Sorghum sudanense||Chopping||Drying||dried under the shade to prevent nutrient loss</t>
  </si>
  <si>
    <t>Threshed Sorghum Top(TST);Sorghum Threshed Tops</t>
  </si>
  <si>
    <t>Threshed Top</t>
  </si>
  <si>
    <t>Threshed Sorghum Top(TST)||Chopped</t>
  </si>
  <si>
    <t>soybean;soya</t>
  </si>
  <si>
    <t>Soybean 44</t>
  </si>
  <si>
    <t>Soybean 48</t>
  </si>
  <si>
    <t>Soybean Meal||Autoclaved</t>
  </si>
  <si>
    <t>Autoclaved;Meal</t>
  </si>
  <si>
    <t>Autoclaved;Ground</t>
  </si>
  <si>
    <t>Soybean (Glycine max) Oil Cake||Cooked/Dried (Sun)/Ground;Soybean Cake;Soya bean Cake;Soya OilCake;Soybean (Glycine max) Oil Cake;Soybean oil Cake;Soybean oilCake</t>
  </si>
  <si>
    <t>Soybean Oil Cake Meal;Soybean oilCake meal;Soybean Oil Cake||Ground(Hammer Mill)</t>
  </si>
  <si>
    <t>Soybean Cheese</t>
  </si>
  <si>
    <t>Soybean Cheese Waste||Crushing||Ensilation</t>
  </si>
  <si>
    <t>Crushed;Ensiled</t>
  </si>
  <si>
    <t>Soybean Meal||Dehulled/Solvent Extratcted/Ground</t>
  </si>
  <si>
    <t>Dehulled;Ground</t>
  </si>
  <si>
    <t>Soybean hay</t>
  </si>
  <si>
    <t>Soybean Meal||Fermented/Dried</t>
  </si>
  <si>
    <t>Defatted Soybean Flakes</t>
  </si>
  <si>
    <t>Flakes Defatted</t>
  </si>
  <si>
    <t>Defatted Soybean Flakes||Crushed/Dehulled/Heated/Flaked/Defatted (Hexane solvent)/Ground/Extruded/Milled/Dried</t>
  </si>
  <si>
    <t>Crushed;Dehulled;Heated;Flaked;Defatted (Hexane solvent);Ground;Extruded;Ground;Dried</t>
  </si>
  <si>
    <t>Crushed;Dehulled;Dried;Extruded;Heated;Ground</t>
  </si>
  <si>
    <t>Defatted Soybean Flakes||Crushed/Dehulled/Heated/Flaked/Defatted (Hexane solvent)</t>
  </si>
  <si>
    <t>Crushed;Dehulled;Heated;Flaked;Defatted (Hexane solvent)</t>
  </si>
  <si>
    <t>Crushed;Dehulled;Heated</t>
  </si>
  <si>
    <t>Defatted Soybean Flakes (Extruded)</t>
  </si>
  <si>
    <t>Flakes</t>
  </si>
  <si>
    <t>Full Fat Soya Bean;Full-fat Soya;Soya Full Fat;Coocked Full-fat Soya bean;Soybean Full Fat</t>
  </si>
  <si>
    <t>Full Fat</t>
  </si>
  <si>
    <t>Full fat soybean Cake;Soybean Oil Cake Full Fat</t>
  </si>
  <si>
    <t>Full Fat Cake</t>
  </si>
  <si>
    <t>Full Fat Soya Meal;Full-fat Soya Meal;Soya Full Fat||Milled;Soybean Full Fat Ground</t>
  </si>
  <si>
    <t>Coocked Full-fat Soya bean||Coocked</t>
  </si>
  <si>
    <t>Roasted Full-fat Soya bean||Roasted;Full fat soya roast</t>
  </si>
  <si>
    <t>Commercially Defatted Soybean Meal;Commercially Defatted Soybean Meal||Ground</t>
  </si>
  <si>
    <t>Meal;Defatted</t>
  </si>
  <si>
    <t>Soy Meal;Soya Meal;Soyabean Meal;Soybean Meal;Soybean Meal||Ground;Okara Meal;Soya||Grinding</t>
  </si>
  <si>
    <t>Soybean Flour;Soybean Flour||Dehulled/Hexane Extracted</t>
  </si>
  <si>
    <t>Soybean Meal||Ground/Sieved;Soya||Grinding;Soya bean meal</t>
  </si>
  <si>
    <t>Soybean Meal||Pelleted</t>
  </si>
  <si>
    <t>Soybean Meal Roasted;Soybean Meal Roasted||Ground;Soybean||Roasted/Ground</t>
  </si>
  <si>
    <t>Soybean Meal||Toasted/Milled</t>
  </si>
  <si>
    <t>Ground;Toasted</t>
  </si>
  <si>
    <t>Soybean Haulm;Soybean Haulms</t>
  </si>
  <si>
    <t>Soy Hulls</t>
  </si>
  <si>
    <t>Cold Press Soyabean Oil Cake(CPSBOC)</t>
  </si>
  <si>
    <t>Cold Pressed</t>
  </si>
  <si>
    <t>Soya Oil;Soybean oil;Soybean Oil||Ground(Hammer Mill);Soybean Oil||Ground(Hammer Mill)</t>
  </si>
  <si>
    <t>Earn</t>
  </si>
  <si>
    <t>Soybean Residue||Drying</t>
  </si>
  <si>
    <t>Roasted soy;Toasted Soybean;Roasted Full-fat Soya bean</t>
  </si>
  <si>
    <t>Soybean shells</t>
  </si>
  <si>
    <t>Soybean Straw||Drying</t>
  </si>
  <si>
    <t>Soybean Straw||Urea Treatment||Molasses Treatment||Drying</t>
  </si>
  <si>
    <t>Dried;Molasses Treated;Urea Treated</t>
  </si>
  <si>
    <t>Soybean Straw||Urea+molasses treatment||Drying;Soybean Straw||Urea+molasses+baker's yeast treated||Drying</t>
  </si>
  <si>
    <t>Spent rice straw;Spent rice straw||Treated for Pleurotus ostreatus basidiomycete production</t>
  </si>
  <si>
    <t>Spent Rice</t>
  </si>
  <si>
    <t>Spermacoa stachydea</t>
  </si>
  <si>
    <t>Spirulina (Arthrospir platensis);Arthrospir platensis</t>
  </si>
  <si>
    <t>Spirulina (Arthrospir platensis)||Dried (Oven)</t>
  </si>
  <si>
    <t>Arthrospir platensis||Grinding</t>
  </si>
  <si>
    <t>Sporobolus natalensis||Chopping||Drying</t>
  </si>
  <si>
    <t>Starch;Starch, Raw</t>
  </si>
  <si>
    <t>Starter Diet;Starter Diet||Pelleted</t>
  </si>
  <si>
    <t>S. tenacissima</t>
  </si>
  <si>
    <t>S. tenacissima||Dried (Air)</t>
  </si>
  <si>
    <t>Stylo (Stylosanthes guianensis);Stylosanthes guianensis</t>
  </si>
  <si>
    <t>Stylosanthes guianensis hay</t>
  </si>
  <si>
    <t>Stylosanthes guianensis hay||Chopped</t>
  </si>
  <si>
    <t>Stylo (Stylosanthes guianensis)||Dried/Milled (Hammer)</t>
  </si>
  <si>
    <t>Dried;Ground (Hammer)</t>
  </si>
  <si>
    <t>Stylosanthes guianensis Fresh Leaves</t>
  </si>
  <si>
    <t>Stylosanthes guianensis Fresh Leaves||Chopped</t>
  </si>
  <si>
    <t>Stylosanthes scabra hay</t>
  </si>
  <si>
    <t>Stylosanthes scabra hay||Dried(Shade)/Chopped(Hammer Mill)</t>
  </si>
  <si>
    <t>Dried;Ground (Hammer Mill)</t>
  </si>
  <si>
    <t>Suckled Milk</t>
  </si>
  <si>
    <t>Sugar Beet||Crushing</t>
  </si>
  <si>
    <t>Sugar Beet Leaves||Chopping||Ensilation||Wilting</t>
  </si>
  <si>
    <t>Sugar Beet Molasses;Sugarcane Molasses Block</t>
  </si>
  <si>
    <t>Sugar Beet Pulp (SBP)</t>
  </si>
  <si>
    <t>Sugar Beet Pulp||Drying</t>
  </si>
  <si>
    <t>sugarcane bagasse</t>
  </si>
  <si>
    <t>Sugarcane Bagasse||Ensilation||effective microorganism;Sugarcane Bagasse||Ensilation||Trichoderma viride</t>
  </si>
  <si>
    <t>Sugarcane Bagasse||Enzyme Treatment||Effective micro-organism (EM-1)</t>
  </si>
  <si>
    <t>Sugarcane Bagasse||Fermentation||Trichodermaviride (Tv)</t>
  </si>
  <si>
    <t>Sugarcane Bagasse||Grinding</t>
  </si>
  <si>
    <t>Molasses Sugarcane;Sugar cane molasses</t>
  </si>
  <si>
    <t>Sugarcane Peel||Milling||Drying</t>
  </si>
  <si>
    <t>Sulphur;Sulphur||Grinding</t>
  </si>
  <si>
    <t>Sunflower 33</t>
  </si>
  <si>
    <t>Sunflower Meal</t>
  </si>
  <si>
    <t>Sunflower Seed Meal;Sunflower Seed Meal||Milled</t>
  </si>
  <si>
    <t>Sunflower (Helianthus annuus) Oil||Cooked/Dried (Sun)/Ground;Sunflower oil;Sunflower (Helianthus annuus) Oil</t>
  </si>
  <si>
    <t>Sunflower (Helianthus annuus) Oilcake||Cooked/Dried (Sun)/Ground;Sunflower Cake||Crushed(ram press);Sunflower Cake;Sunflower (Helianthus annuus) OilCake;Sunflower OC;Sunflower Oil Cake;Sunflower OilCake;Sunflower Seed Cake</t>
  </si>
  <si>
    <t>Sunflower Oil Cake Meal;Sunflower Seed Cake||Milling--Undecorticated;Sunflower Seed Cake||Milling||Undecorticated</t>
  </si>
  <si>
    <t>Ground sunflower seed||Ground</t>
  </si>
  <si>
    <t>Sunflower  seed meal;Ground sunflower seed</t>
  </si>
  <si>
    <t>Sweet Basil by-product</t>
  </si>
  <si>
    <t>Sweet Basil</t>
  </si>
  <si>
    <t>By Product</t>
  </si>
  <si>
    <t>Sweet potato;Ipomea batatas</t>
  </si>
  <si>
    <t>Sweet Potato Peels||Drying</t>
  </si>
  <si>
    <t>sweet potato vine and tuber</t>
  </si>
  <si>
    <t>Tuber;Vine</t>
  </si>
  <si>
    <t>AOM_001267;AOM_001840</t>
  </si>
  <si>
    <t>Ipomea batatas vines||Chopped</t>
  </si>
  <si>
    <t>Sweet Potato Vines;Swet potato vine;Sweet Potato Vine;Ipomea batatas vines</t>
  </si>
  <si>
    <t>Sweet Potato Vine||Partially Dried/Dried (Air)/Chopped</t>
  </si>
  <si>
    <t>Sweet Potato Vine||Ensilation</t>
  </si>
  <si>
    <t>Sweet Potato Vine Wilted||Ensiled;Sweet Potato Vine||Chopping||Ensilation||Wilting||molasses added</t>
  </si>
  <si>
    <t>Sweet Potato Vine Wilted;Sweet Potato Vine||Wilted;wilted sweet potapo vine;Sweet Potato Vine Wilted||Wilted;Sweet Potato Vines||Wilted</t>
  </si>
  <si>
    <t>Swine Premix</t>
  </si>
  <si>
    <t>Fresh waterleaf (Talinium triangulare) leaves</t>
  </si>
  <si>
    <t>Tamarind;tamarindus indica</t>
  </si>
  <si>
    <t>tamarind||Wilting;Tamarindus indica||Wilting</t>
  </si>
  <si>
    <t>Taro leaves</t>
  </si>
  <si>
    <t>Taro leaves||Chopped/Boiled/Sun-Dried</t>
  </si>
  <si>
    <t>Chopped;Boiled;Dried(Sun)</t>
  </si>
  <si>
    <t>Root</t>
  </si>
  <si>
    <t>Taro Root||Chopping--Milling||Drying||Boloso-I</t>
  </si>
  <si>
    <t>Tata||Fermented/Dried(Sun)</t>
  </si>
  <si>
    <t>Tectona grandis leaves||Wilting</t>
  </si>
  <si>
    <t>Tectona grandis||Wilting</t>
  </si>
  <si>
    <t>Eragrostis;Eragrostis tef;erogrotis teff</t>
  </si>
  <si>
    <t>Eragrostis tef||Milling;Erogrotis teff||Milling</t>
  </si>
  <si>
    <t>Tef  Straw;Tef Straw;Teff (Eragrostis tef) Straw;Teff Straw (Eragrostis tef);Teff(Eragrostis tef) straw;Eragrostis tef Straw;Eragrostis tef Straw;Eragotris Spp. Straw||Teff straw (Unspecified Eragrostis spp.)</t>
  </si>
  <si>
    <t>Tef Straw||Chopped</t>
  </si>
  <si>
    <t>Teff Straw||Crushed</t>
  </si>
  <si>
    <t>Teff Straw||Drying</t>
  </si>
  <si>
    <t>Teff Straw||Urea Treatment||Fermentation--Ensilation;Teff Straw||Urea Treatment||Fermentation||Ensilation</t>
  </si>
  <si>
    <t>Ensiled;Fermented;Urea Treated</t>
  </si>
  <si>
    <t>Tephrosia polystachyum||Chopping||Drying</t>
  </si>
  <si>
    <t>Terminalia brownii leaves||Dried (Sun - 2 days)</t>
  </si>
  <si>
    <t>Terminalia brownii Leaves||Chopping||Drying</t>
  </si>
  <si>
    <t>Terminalia serecia</t>
  </si>
  <si>
    <t>Termite (Macrotermes subhyalinus) Meal||Oven-Dried/Milled</t>
  </si>
  <si>
    <t>Termite</t>
  </si>
  <si>
    <t>Termite (Macrotermes subhyalinus) Meal</t>
  </si>
  <si>
    <t>Themeda triandra||Hammer Milling||Drying</t>
  </si>
  <si>
    <t>Themeda triandra||Hammer Milling;Themeda triandra||Hammer Milling||ground using a hammer mill fitted with a 30 mm sieve</t>
  </si>
  <si>
    <t>Synthetic Treonine;Threonine;Treonine;L-Threonine</t>
  </si>
  <si>
    <t>Tithonia diversifolia||Dried (Air)</t>
  </si>
  <si>
    <t>Tithonia diversifolia||Chopping||Ensilation||Wilting</t>
  </si>
  <si>
    <t>Tomato Waste (Skin &amp;amp; Seeds)</t>
  </si>
  <si>
    <t>Skin;Seed</t>
  </si>
  <si>
    <t>Tomato Waste (Skin &amp; Seeds)||Dried (Sun)</t>
  </si>
  <si>
    <t xml:space="preserve">Total mixed ration </t>
  </si>
  <si>
    <t>Toxynil||Milled</t>
  </si>
  <si>
    <t>Tribulus terestris</t>
  </si>
  <si>
    <t>Tricalcium phosphate</t>
  </si>
  <si>
    <t>Trifolium;trifolium spp</t>
  </si>
  <si>
    <t>Egyptian Berseem clover (Trifolium alexandrinum);Green Berseem Trifolium alexandrinum;Trifolium alexandrinum;Berseem Clover;Egyptian Berseem Clover</t>
  </si>
  <si>
    <t>Berseem Clover  hay (Trifolium alexandrinum);Berseem Hay;Berseem (Trifolium alexandrinum) hay;Berseem hay (Trifolium alexandrinum);Berseem Clover||Drying</t>
  </si>
  <si>
    <t>Trifolium alexandrinum Hay||Chopped;Trifolium alexandrinum||Chopping||Drying</t>
  </si>
  <si>
    <t>Egyptian Berseem Clover||Chopping||Ensilation;Egyptian Berseem Clover||Chopping||Ensilation||3% Mollases treated;Trifolium alexandrinum||Ensilation</t>
  </si>
  <si>
    <t>Berseem Straw;Berseem Stray</t>
  </si>
  <si>
    <t>Berseem Straw||Chopping||Drying</t>
  </si>
  <si>
    <t>Berseem Straw||Drying;Trifolium alexandrinum Straw||Drying</t>
  </si>
  <si>
    <t>Trifolium alexandrinum Straw||Urea Treatment||4% urea, 10% molasses and 100 liters water per 100kg of air-dried straw;Trifolium alexandrinum Straw||Urea Treatment</t>
  </si>
  <si>
    <t>Trifolium spp||Chopping||Drying</t>
  </si>
  <si>
    <t>Trifolium Crushed</t>
  </si>
  <si>
    <t>Trifolium quartinianum||Chopping||Drying</t>
  </si>
  <si>
    <t>Green Clover;white clover</t>
  </si>
  <si>
    <t>Trifolium repens||Drying</t>
  </si>
  <si>
    <t>Trimethylcellulose</t>
  </si>
  <si>
    <t>Trypsacum Grass;tripsacum grass</t>
  </si>
  <si>
    <t>Tripsacum laxum||Chopped</t>
  </si>
  <si>
    <t>Trypsacum laxum (dry season)</t>
  </si>
  <si>
    <t>Trypsacum laxum (rainy season)</t>
  </si>
  <si>
    <t>Rainy season</t>
  </si>
  <si>
    <t>Tristachya leucothrix||Hammer Milling||ground using a hammer mill fitted with a 30 mm sieve, Unspecified</t>
  </si>
  <si>
    <t>Triticale (Usgen 19 cultivar)</t>
  </si>
  <si>
    <t>Usgen 19</t>
  </si>
  <si>
    <t>Trout Silage (Wet)</t>
  </si>
  <si>
    <t>Trout Silage Oil;Trout Silage Oil||Ensiled</t>
  </si>
  <si>
    <t>Tryptophan;Synthetic Tryptophan</t>
  </si>
  <si>
    <t>Tuna by-product meal||Pelleted</t>
  </si>
  <si>
    <t>Tuna by-product meal</t>
  </si>
  <si>
    <t>Curcumin (Curcuma longa L.</t>
  </si>
  <si>
    <t>Typha domingensis||Chopping||Ensilation||Wilting</t>
  </si>
  <si>
    <t>Fresh ulva</t>
  </si>
  <si>
    <t>Ulva Rigida Meal||Dried (Sun)</t>
  </si>
  <si>
    <t>Ulva Rigida Meal</t>
  </si>
  <si>
    <t>Bran||Dried/Milled</t>
  </si>
  <si>
    <t>Fine Bran</t>
  </si>
  <si>
    <t>Unspecified Crop</t>
  </si>
  <si>
    <t>Unspecified Crop Residues;Unspecified residue</t>
  </si>
  <si>
    <t>Filler</t>
  </si>
  <si>
    <t>Forage</t>
  </si>
  <si>
    <t>Local Grasses Unspecified</t>
  </si>
  <si>
    <t>Sward;Varied Grass Species</t>
  </si>
  <si>
    <t>Hay;Natural Grass Hay</t>
  </si>
  <si>
    <t>Hay||Chopped</t>
  </si>
  <si>
    <t>Unspecified Grass||Chopping||Drying</t>
  </si>
  <si>
    <t>Ground Hay</t>
  </si>
  <si>
    <t>Unspecified Grass||Urea Treatment</t>
  </si>
  <si>
    <t>Unspecified Grass||Urea Treatment||Drying</t>
  </si>
  <si>
    <t>Urea Treated;Dried</t>
  </si>
  <si>
    <t>Indigenous trees</t>
  </si>
  <si>
    <t>chopped straw;straw||Chopped;Chopped Straw||Chopped</t>
  </si>
  <si>
    <t>straw</t>
  </si>
  <si>
    <t>Unspecified Straw||Grinding</t>
  </si>
  <si>
    <t>Untreated Municipal Organic Waste||Milling||Fermentation||Drying</t>
  </si>
  <si>
    <t>Untreated Municipal Organic Waste Ground;Untreated Municipal Organic Waste||Milling</t>
  </si>
  <si>
    <t>Urea||Dissolved;Urea||Dissolved in 500ml water;Urea||Dissolved in water(Homogeniety);Urea Block;Urea;Feed Grade Urea;Urea||Dried/Milled</t>
  </si>
  <si>
    <t>Veldt Grass (Urochloa mosambicensis)</t>
  </si>
  <si>
    <t>Grass Hay(Urochloa mosambicensis);Urochloa hybrid Mulato II||Drying||under shade</t>
  </si>
  <si>
    <t>Urtica dioica||Cut/Dried (Air)/Ground</t>
  </si>
  <si>
    <t>Vachellia erioloba||Milling||Drying</t>
  </si>
  <si>
    <t>Vachellia polyacantha Leaves||Grinding||harvested at the leaf maturity stage</t>
  </si>
  <si>
    <t>Vegetable oil;vegetable oils</t>
  </si>
  <si>
    <t>Vernonia amygdalina;vernonia amygadalina</t>
  </si>
  <si>
    <t>Vernonia amygdalina||Milling||Drying</t>
  </si>
  <si>
    <t>AOM_003904</t>
  </si>
  <si>
    <t>Vernonia amygdalina||Milling</t>
  </si>
  <si>
    <t>Vernonia amygdalina Leaves||Crushing||Drying;Vernonia amygdalina leaves||Crushing||Drying</t>
  </si>
  <si>
    <t>Vernonia amygdalina Leaves||Chopping||Drying||Dried under shed and crushed with hands</t>
  </si>
  <si>
    <t>Vernonia amygadalina||Wilting</t>
  </si>
  <si>
    <t>Vicia;Vetch spp.</t>
  </si>
  <si>
    <t>Vetch (Vicia dasycarpa) flowering stage</t>
  </si>
  <si>
    <t>Flowering</t>
  </si>
  <si>
    <t>Vetch Hay;Vetch spp.||Drying</t>
  </si>
  <si>
    <t>Vetch (Vicia dasycarpa) flowering stage||Dried(Sun)/Wilted</t>
  </si>
  <si>
    <t>Viscum album||Milling||Drying</t>
  </si>
  <si>
    <t>A-D3-E Vitamin</t>
  </si>
  <si>
    <t>Vitamin C;Vitamon C;Ascorbic acid</t>
  </si>
  <si>
    <t>Vitamin;Vitamin mix;Vitamin Mixture;Vitamin Mix||Ground;Vitamin Premix||Cooked/Dried (Sun)/Ground;Vitamin Premix;Vitamins</t>
  </si>
  <si>
    <t>vitex doniana</t>
  </si>
  <si>
    <t>Vitex doniana||Hammer Milling||Wilting</t>
  </si>
  <si>
    <t>Ground;Wilted</t>
  </si>
  <si>
    <t xml:space="preserve">Vitex doniana Leaves </t>
  </si>
  <si>
    <t>Vitex doniana leaves||Chopping--Grinding||Drying</t>
  </si>
  <si>
    <t>Walnut Leaf||Dried (Air)/Milled(Hammer)/Methanol treated</t>
  </si>
  <si>
    <t>Water;Water||Crushing;Water||Drying</t>
  </si>
  <si>
    <t>Water Hyacinth- Cow Rumen Fermented</t>
  </si>
  <si>
    <t>Cow Rumen Fermented</t>
  </si>
  <si>
    <t>water hyacinth;Water Hyacinth- Fresh;Eichhornia crassipes</t>
  </si>
  <si>
    <t>Water Hyacinth- Cow Rumen Fermented||Chopped/Dried(Sun)/Fermented/Dried(Oven)/Ground</t>
  </si>
  <si>
    <t>Cow Rumen Fermented;Chopped;Dried Ground</t>
  </si>
  <si>
    <t>Water Hyacinth- Molasses Fermented||Chopped/Dried(Sun)/Fermented/Dried(Oven)/Ground</t>
  </si>
  <si>
    <t>Molasses Fermented;Chopped;Dried Ground</t>
  </si>
  <si>
    <t>Water Hyacinth- Yeast Fermented||Chopped/Dried(Sun)/Fermented/Dried(Oven)/Ground</t>
  </si>
  <si>
    <t>Yeast Fermented;Chopped;Dried Ground</t>
  </si>
  <si>
    <t>Water Hyacinth- Fresh||Chopped/Dried(Oven)/Ground</t>
  </si>
  <si>
    <t>Chopped;Dried(Oven);Ground</t>
  </si>
  <si>
    <t>Water Hyacinth- Molasses Fermented;Water Hyacinth Molasses Fermented</t>
  </si>
  <si>
    <t>Molasses Fermented</t>
  </si>
  <si>
    <t>Water Hyacinth- Yeast Fermented;Water Hyacinth Yeast Fermented</t>
  </si>
  <si>
    <t>Yeast Fermented</t>
  </si>
  <si>
    <t>Water Melon (Citrullus vulgaris) Seed Meal</t>
  </si>
  <si>
    <t>Watermelon Vine||Chopping||Drying</t>
  </si>
  <si>
    <t>Watermelon Vine||Chopping||Fermentation||Drying||Penicillium oxalicum</t>
  </si>
  <si>
    <t>Chopped;Dried;Fermented</t>
  </si>
  <si>
    <t>Wheat;Triticum aestivum</t>
  </si>
  <si>
    <t>Wheat and Barley straw</t>
  </si>
  <si>
    <t>Wheat &amp; Barley</t>
  </si>
  <si>
    <t>AOM_001887;AOM_000584</t>
  </si>
  <si>
    <t>Wheat-Trifolium||Crushed</t>
  </si>
  <si>
    <t>Wheat &amp; Clover</t>
  </si>
  <si>
    <t>AOM_001529;AOM_001319</t>
  </si>
  <si>
    <t>Wheat Bran/Pollard;Wheat Bran;Wheat Pollard;Wheaten Bran</t>
  </si>
  <si>
    <t>Wheat Bran||Ground</t>
  </si>
  <si>
    <t>Wheat Bran||Ground/Sieved</t>
  </si>
  <si>
    <t>Bran Remoulage</t>
  </si>
  <si>
    <t>Wheat||Rolled</t>
  </si>
  <si>
    <t>Wheat hay</t>
  </si>
  <si>
    <t>Wheat Grain;Wheat Grains</t>
  </si>
  <si>
    <t>Wheat Grain||Milled (Hammer)</t>
  </si>
  <si>
    <t>Wheat Meal;Wheat meal</t>
  </si>
  <si>
    <t>Wheat Middling||Crushed</t>
  </si>
  <si>
    <t>Ground;Crushed</t>
  </si>
  <si>
    <t>Wheat middlings;Wheat Middlings;Wheat Middling;Wheat Flour;Wheat flour residue;Wheat Whole Milled;Wheat Flour||Ground;Wheat middlings||Ground;Wheat||Milled (Hammer)</t>
  </si>
  <si>
    <t>Remoulage wheat bran</t>
  </si>
  <si>
    <t>Meal;Remoulage</t>
  </si>
  <si>
    <t>Ground;Remoulage</t>
  </si>
  <si>
    <t>wheat offal;Wheat Offal;Wheat offal</t>
  </si>
  <si>
    <t>Wheat Offal||Milled</t>
  </si>
  <si>
    <t>Wheat short</t>
  </si>
  <si>
    <t>Shorts</t>
  </si>
  <si>
    <t>Wheat Straw||Ammonia;Wheat (Triticum aestivum L.) Straw;Wheat straw;Wheat straws</t>
  </si>
  <si>
    <t>Wheat Straw||Chopped;Wheat (Triticum aestivum L.) Straw||Chaffed;Wheat Straw||Chopping;Wheat Straw||Chopping||Dandea Variety</t>
  </si>
  <si>
    <t>Wheat Straw||Urea Treated/Dried (Sun)</t>
  </si>
  <si>
    <t>Urea Treated;Dried(Sun)</t>
  </si>
  <si>
    <t>Wheat Straw||Chopping||Ensilation||2.5% urea, 2.5% quick lime,  Dandea Variety;Wheat Straw||Chopping||Ensilation||5% urea, 10% molasses, Dandea Variety</t>
  </si>
  <si>
    <t>Wheat Straw Chopped Ensiled Fermented</t>
  </si>
  <si>
    <t>Wheat Straw||Milled</t>
  </si>
  <si>
    <t>Wheat Straw||Hammer Milling--Chopping</t>
  </si>
  <si>
    <t>Chopped;Ground</t>
  </si>
  <si>
    <t>Wheat Straw||Chopped/Urea treated/Lime treated</t>
  </si>
  <si>
    <t>Lime Treated;Urea Treated</t>
  </si>
  <si>
    <t>Urea- Treated Wheat Straw||Chopped/Urea Treated/Lime Treated</t>
  </si>
  <si>
    <t>Chopped;Urea Treated;Lime Treated</t>
  </si>
  <si>
    <t>Wheat Straw Urea Treated;Urea- Treated Wheat Straw;Wheat Straw Urea Treated||Chopped/Urea Treated/CaO Treated</t>
  </si>
  <si>
    <t>Wheat Whole Milled||Ground/Sieved</t>
  </si>
  <si>
    <t>Whole milled wheat</t>
  </si>
  <si>
    <t>Sweet Lupin</t>
  </si>
  <si>
    <t>White Lupin Grain;Sweet Lupin (Lupinus albus L.) Seeds;Lupinus albus Seed</t>
  </si>
  <si>
    <t>White</t>
  </si>
  <si>
    <t>White Lupin Grain||Dehulled/Soaked(running water (river) for 4 days)/Dried(Air)</t>
  </si>
  <si>
    <t>Dehulled;Soaked(running water (river) for 4 days);Dried(Air)</t>
  </si>
  <si>
    <t>Dehulled;Dried;Soaked</t>
  </si>
  <si>
    <t>White Lupin Grain||Soaked(running water (river) for 4 days)/Dried(Air)</t>
  </si>
  <si>
    <t>Soaked(running water (river) for 4 days);Dried(Air)</t>
  </si>
  <si>
    <t>Dried;Soaked</t>
  </si>
  <si>
    <t>White Lupin Grain||Roasted/Air-cooled</t>
  </si>
  <si>
    <t>Roasted;Air-cooled</t>
  </si>
  <si>
    <t>Whole milk</t>
  </si>
  <si>
    <t>Whole milled rice</t>
  </si>
  <si>
    <t>Whole Rice</t>
  </si>
  <si>
    <t>Autoclaved Winged Bean Meal</t>
  </si>
  <si>
    <t>Meal;Autoclaved</t>
  </si>
  <si>
    <t>Autoclaved Winged Bean Meal||Autoclaved</t>
  </si>
  <si>
    <t>Winged bean meal</t>
  </si>
  <si>
    <t>Winged bean meal||Pelleted</t>
  </si>
  <si>
    <t>Roasted Winged Bean Meal;Roasted Winged Bean Meal||Roasted</t>
  </si>
  <si>
    <t>Insect Meal WTM(Winged Termite)||Dried(Oven)/Milled</t>
  </si>
  <si>
    <t>Winged Termite</t>
  </si>
  <si>
    <t>Insect Meal WTM(Winged Termite);Insect meal WTM</t>
  </si>
  <si>
    <t>Wood Ash||Grinding</t>
  </si>
  <si>
    <t>Yam peels</t>
  </si>
  <si>
    <t>Yam Peels||Milled</t>
  </si>
  <si>
    <t>Yam Peels||Dried(Oven, 60ºC 48h)/Milled(Split-disc grinder)</t>
  </si>
  <si>
    <t>Ziziphus jujube leaves||Drying</t>
  </si>
  <si>
    <t>Ziziphus Mauritiania;Ziziphus mauritiana</t>
  </si>
  <si>
    <t>aom_code</t>
  </si>
  <si>
    <t>AOM_EDGE_VALUE</t>
  </si>
  <si>
    <t>aom_path</t>
  </si>
  <si>
    <t>ilri_feedname</t>
  </si>
  <si>
    <t>ilri_feedname_synonym</t>
  </si>
  <si>
    <t>ilri_feedtype</t>
  </si>
  <si>
    <t>ilri_feedcode</t>
  </si>
  <si>
    <t>ilri_feedcode_synonym</t>
  </si>
  <si>
    <t>P</t>
  </si>
  <si>
    <t>NEl</t>
  </si>
  <si>
    <t>ME</t>
  </si>
  <si>
    <t>NEg</t>
  </si>
  <si>
    <t>NEm</t>
  </si>
  <si>
    <t>IVDMD</t>
  </si>
  <si>
    <t>K</t>
  </si>
  <si>
    <t>CP</t>
  </si>
  <si>
    <t>ADL</t>
  </si>
  <si>
    <t>NDF</t>
  </si>
  <si>
    <t>ADF</t>
  </si>
  <si>
    <t>DM</t>
  </si>
  <si>
    <t>concentrate_feeds_and_agro_industrial_by_products</t>
  </si>
  <si>
    <t>FEED0752</t>
  </si>
  <si>
    <t>Brewer's spent grain</t>
  </si>
  <si>
    <t>FEED0728</t>
  </si>
  <si>
    <t>Barley bran</t>
  </si>
  <si>
    <t>Alfalfa;Alfalfa (ILRI 6984) ;Alfalfa (inter crop)</t>
  </si>
  <si>
    <t>FEED0624;FEED0851;FEED0823</t>
  </si>
  <si>
    <t>Barley grain</t>
  </si>
  <si>
    <t>FEED0626</t>
  </si>
  <si>
    <t>Coconut copra/cake</t>
  </si>
  <si>
    <t>FEED0468</t>
  </si>
  <si>
    <t>FEED0009</t>
  </si>
  <si>
    <t>Cotton husk</t>
  </si>
  <si>
    <t>FEED0469</t>
  </si>
  <si>
    <t>Cottonseed cake</t>
  </si>
  <si>
    <t>FEED0470</t>
  </si>
  <si>
    <t>FEED0011</t>
  </si>
  <si>
    <t>Cottonseed cake (solvent extracted)</t>
  </si>
  <si>
    <t>FEED0627</t>
  </si>
  <si>
    <t>Cottonseed hull</t>
  </si>
  <si>
    <t>FEED0875</t>
  </si>
  <si>
    <t>FEED0013</t>
  </si>
  <si>
    <t>Wheat grain (Dashen)</t>
  </si>
  <si>
    <t>FEED0874</t>
  </si>
  <si>
    <t>FEED0014</t>
  </si>
  <si>
    <t>Echinochloa colona</t>
  </si>
  <si>
    <t>FEED0015</t>
  </si>
  <si>
    <t>Wheat grain (Enkoy)</t>
  </si>
  <si>
    <t>FEED0016</t>
  </si>
  <si>
    <t>Finger millet grain</t>
  </si>
  <si>
    <t>FEED0628</t>
  </si>
  <si>
    <t>FEED0017</t>
  </si>
  <si>
    <t>Fish bone meal</t>
  </si>
  <si>
    <t>FEED0778</t>
  </si>
  <si>
    <t>Groundnut cake</t>
  </si>
  <si>
    <t>FEED0629</t>
  </si>
  <si>
    <t>FEED0019</t>
  </si>
  <si>
    <t>Wheat grain (Israel)</t>
  </si>
  <si>
    <t>Linseed cake</t>
  </si>
  <si>
    <t>FEED0630</t>
  </si>
  <si>
    <t>Maize bran</t>
  </si>
  <si>
    <t>FEED0965</t>
  </si>
  <si>
    <t>Maize gluten meal</t>
  </si>
  <si>
    <t>FEED0631</t>
  </si>
  <si>
    <t>food_crops_cereals_legumes_residues</t>
  </si>
  <si>
    <t>FEED0632</t>
  </si>
  <si>
    <t xml:space="preserve">Maize </t>
  </si>
  <si>
    <t>FEED0633</t>
  </si>
  <si>
    <t>Maize grain</t>
  </si>
  <si>
    <t>FEED0535</t>
  </si>
  <si>
    <t>food_crops_cereals_legumes_green</t>
  </si>
  <si>
    <t>FEED0471</t>
  </si>
  <si>
    <t>FEED0472</t>
  </si>
  <si>
    <t>Noug cake</t>
  </si>
  <si>
    <t>FEED0026</t>
  </si>
  <si>
    <t>Oats bran</t>
  </si>
  <si>
    <t>FEED0496</t>
  </si>
  <si>
    <t>Oats grain</t>
  </si>
  <si>
    <t>FEED0498</t>
  </si>
  <si>
    <t>Oil palm cake</t>
  </si>
  <si>
    <t>FEED0755</t>
  </si>
  <si>
    <t>Pea seed</t>
  </si>
  <si>
    <t>Poultry litter</t>
  </si>
  <si>
    <t>FEED0434</t>
  </si>
  <si>
    <t>Rapeseed cake</t>
  </si>
  <si>
    <t>FEED0432</t>
  </si>
  <si>
    <t>FEED0964</t>
  </si>
  <si>
    <t>Banana fruit</t>
  </si>
  <si>
    <t>FEED0520</t>
  </si>
  <si>
    <t>FEED0536</t>
  </si>
  <si>
    <t>Sesame cake</t>
  </si>
  <si>
    <t>Sorghum bran</t>
  </si>
  <si>
    <t>Sorghum grain</t>
  </si>
  <si>
    <t>FEED0036</t>
  </si>
  <si>
    <t>Soyabean cake</t>
  </si>
  <si>
    <t>FEED0521</t>
  </si>
  <si>
    <t>FEED0038</t>
  </si>
  <si>
    <t>Soyabean meal</t>
  </si>
  <si>
    <t>Sunflower cake</t>
  </si>
  <si>
    <t>FEED0322</t>
  </si>
  <si>
    <t>FEED0040</t>
  </si>
  <si>
    <t>Sunflower hull</t>
  </si>
  <si>
    <t>FEED0041</t>
  </si>
  <si>
    <t>Teff bran</t>
  </si>
  <si>
    <t>FEED0460</t>
  </si>
  <si>
    <t>Teff grain</t>
  </si>
  <si>
    <t>FEED0323</t>
  </si>
  <si>
    <t>FEED0043</t>
  </si>
  <si>
    <t>Urea + molasses</t>
  </si>
  <si>
    <t>Wheat bran</t>
  </si>
  <si>
    <t>FEED0435</t>
  </si>
  <si>
    <t>FEED0045</t>
  </si>
  <si>
    <t>Wheat cake</t>
  </si>
  <si>
    <t>FEED0634</t>
  </si>
  <si>
    <t>Wheat grain</t>
  </si>
  <si>
    <t>Bean  hull with fine grain (Duka)
Bean hull (unroasted)</t>
  </si>
  <si>
    <t>FEED0459</t>
  </si>
  <si>
    <t>FEED0450</t>
  </si>
  <si>
    <t>Herbaceous forages-all data</t>
  </si>
  <si>
    <t>FEED0454</t>
  </si>
  <si>
    <t>Tagasaste (tree lucerne)</t>
  </si>
  <si>
    <t>FEED0461</t>
  </si>
  <si>
    <t>other_less_common</t>
  </si>
  <si>
    <t>Bermuda grass</t>
  </si>
  <si>
    <t>FEED0635</t>
  </si>
  <si>
    <t>FEED0986</t>
  </si>
  <si>
    <t>FEED0131</t>
  </si>
  <si>
    <t>Sesbania leaf</t>
  </si>
  <si>
    <t>FEED0756</t>
  </si>
  <si>
    <t>Barley forage</t>
  </si>
  <si>
    <t>FEED0623</t>
  </si>
  <si>
    <t>Barley husk</t>
  </si>
  <si>
    <t>FEED0770</t>
  </si>
  <si>
    <t>FEED0325</t>
  </si>
  <si>
    <t>Chickpea forage</t>
  </si>
  <si>
    <t>Cowpea forage</t>
  </si>
  <si>
    <t>FEED0847</t>
  </si>
  <si>
    <t>Cowpea hay</t>
  </si>
  <si>
    <t>FEED0891</t>
  </si>
  <si>
    <t>FEED0638</t>
  </si>
  <si>
    <t>FEED0328</t>
  </si>
  <si>
    <t>Cowpea seed</t>
  </si>
  <si>
    <t>FEED0716</t>
  </si>
  <si>
    <t>FEED0329</t>
  </si>
  <si>
    <t>Foxtail millet forage</t>
  </si>
  <si>
    <t>FEED0844</t>
  </si>
  <si>
    <t>FEED0330</t>
  </si>
  <si>
    <t>Oats (green)</t>
  </si>
  <si>
    <t>FEED0641</t>
  </si>
  <si>
    <t>FEED0331</t>
  </si>
  <si>
    <t>Groundnut hay</t>
  </si>
  <si>
    <t>FEED0332</t>
  </si>
  <si>
    <t>Lentil husk</t>
  </si>
  <si>
    <t>FEED0642</t>
  </si>
  <si>
    <t>FEED0333</t>
  </si>
  <si>
    <t>Maize forage</t>
  </si>
  <si>
    <t>FEED0400</t>
  </si>
  <si>
    <t>Maize silage</t>
  </si>
  <si>
    <t>FEED0335</t>
  </si>
  <si>
    <t>Oats forage</t>
  </si>
  <si>
    <t>FEED0830</t>
  </si>
  <si>
    <t>Oats hay</t>
  </si>
  <si>
    <t>FEED0578</t>
  </si>
  <si>
    <t>FEED0337</t>
  </si>
  <si>
    <t>Oats husk</t>
  </si>
  <si>
    <t>FEED0644</t>
  </si>
  <si>
    <t>FEED0338</t>
  </si>
  <si>
    <t>Oats 'Lampton'</t>
  </si>
  <si>
    <t>FEED0339</t>
  </si>
  <si>
    <t>Oats roasted</t>
  </si>
  <si>
    <t>FEED0645</t>
  </si>
  <si>
    <t>Oats silage</t>
  </si>
  <si>
    <t>FEED0646</t>
  </si>
  <si>
    <t>FEED0341</t>
  </si>
  <si>
    <t>Pigeonpea hay</t>
  </si>
  <si>
    <t>FEED0717</t>
  </si>
  <si>
    <t>FEED0342</t>
  </si>
  <si>
    <t>Rye forage</t>
  </si>
  <si>
    <t>FEED0969</t>
  </si>
  <si>
    <t>FEED0343</t>
  </si>
  <si>
    <t>Sorghum forage</t>
  </si>
  <si>
    <t>FEED0833</t>
  </si>
  <si>
    <t>Sorghum silage</t>
  </si>
  <si>
    <t>FEED0529</t>
  </si>
  <si>
    <t xml:space="preserve">Sorghum </t>
  </si>
  <si>
    <t>Wheat forage</t>
  </si>
  <si>
    <t>FEED0501</t>
  </si>
  <si>
    <t>FEED0346</t>
  </si>
  <si>
    <t>Wheat grain, dough</t>
  </si>
  <si>
    <t>Maize stem</t>
  </si>
  <si>
    <t>Maize leaf</t>
  </si>
  <si>
    <t>Maize cob</t>
  </si>
  <si>
    <t>FEED0897</t>
  </si>
  <si>
    <t>FEED0901</t>
  </si>
  <si>
    <t>Maize husk</t>
  </si>
  <si>
    <t>FEED0647</t>
  </si>
  <si>
    <t>FEED0779</t>
  </si>
  <si>
    <t>FEED0351</t>
  </si>
  <si>
    <t>Maize tassel</t>
  </si>
  <si>
    <t>FEED0757</t>
  </si>
  <si>
    <t>Maize cob silage</t>
  </si>
  <si>
    <t>FEED0747</t>
  </si>
  <si>
    <t>FEED0353</t>
  </si>
  <si>
    <t>Maize husk silage</t>
  </si>
  <si>
    <t>FEED0765</t>
  </si>
  <si>
    <t>Cowpea leaf</t>
  </si>
  <si>
    <t>FEED0783</t>
  </si>
  <si>
    <t>Barley shoot</t>
  </si>
  <si>
    <t>FEED0916</t>
  </si>
  <si>
    <t>FEED0356</t>
  </si>
  <si>
    <t>MixedFEED ( Layers Mash)</t>
  </si>
  <si>
    <t>FEED0651</t>
  </si>
  <si>
    <t>FEED0357</t>
  </si>
  <si>
    <t>Pellet Broiler Starter  (Intraco)</t>
  </si>
  <si>
    <t>FEED0648</t>
  </si>
  <si>
    <t>FEED0358</t>
  </si>
  <si>
    <t>Pellet Starter</t>
  </si>
  <si>
    <t>FEED0649</t>
  </si>
  <si>
    <t>FEED0359</t>
  </si>
  <si>
    <t>Pelleted Broiler Grower</t>
  </si>
  <si>
    <t>FEED0360</t>
  </si>
  <si>
    <t>Pelleted Broiler Starter</t>
  </si>
  <si>
    <t>FEED0956</t>
  </si>
  <si>
    <t>FEED0361</t>
  </si>
  <si>
    <t>PigFEED For All - General</t>
  </si>
  <si>
    <t>FEED0792</t>
  </si>
  <si>
    <t>FEED0362</t>
  </si>
  <si>
    <t>Pre Starter Pellet</t>
  </si>
  <si>
    <t>FEED0652</t>
  </si>
  <si>
    <t>Rabbit Pellets</t>
  </si>
  <si>
    <t>FEED0484</t>
  </si>
  <si>
    <t>FEED0364</t>
  </si>
  <si>
    <t>Sow And Weaner Mash</t>
  </si>
  <si>
    <t>FEED0365</t>
  </si>
  <si>
    <t>Sow And Weaner Meal</t>
  </si>
  <si>
    <t>FEED0366</t>
  </si>
  <si>
    <t>Sow And Weaner Meal _Pigs</t>
  </si>
  <si>
    <t>FEED0703</t>
  </si>
  <si>
    <t>Soya Bean</t>
  </si>
  <si>
    <t>FEED0773</t>
  </si>
  <si>
    <t>Soya Bean Cake</t>
  </si>
  <si>
    <t>FEED0654</t>
  </si>
  <si>
    <t>Soya Bean Meal</t>
  </si>
  <si>
    <t>FEED0655</t>
  </si>
  <si>
    <t>FEED0370</t>
  </si>
  <si>
    <t>Soya Bean Meal  (Oiled)</t>
  </si>
  <si>
    <t>FEED0987</t>
  </si>
  <si>
    <t>FEED0371</t>
  </si>
  <si>
    <t>Soya Bean Meal Deoiled _ Meru</t>
  </si>
  <si>
    <t>FEED0372</t>
  </si>
  <si>
    <t>Soya Bean Meal Oiled</t>
  </si>
  <si>
    <t>FEED0991</t>
  </si>
  <si>
    <t>FEED0373</t>
  </si>
  <si>
    <t>Soya Bean Seed</t>
  </si>
  <si>
    <t>FEED0656</t>
  </si>
  <si>
    <t>FEED0374</t>
  </si>
  <si>
    <t>Soya Bean Seeds</t>
  </si>
  <si>
    <t>FEED0975</t>
  </si>
  <si>
    <t>FEED0375</t>
  </si>
  <si>
    <t>Soya Bean Whole Fried</t>
  </si>
  <si>
    <t>FEED0788</t>
  </si>
  <si>
    <t>FEED0376</t>
  </si>
  <si>
    <t>Soya Cake</t>
  </si>
  <si>
    <t>FEED0657</t>
  </si>
  <si>
    <t>FEED0377</t>
  </si>
  <si>
    <t>Soya Cake   ( Deoiled)</t>
  </si>
  <si>
    <t>FEED0658</t>
  </si>
  <si>
    <t>FEED0378</t>
  </si>
  <si>
    <t>Soya Deoiled Cake</t>
  </si>
  <si>
    <t>FEED0789</t>
  </si>
  <si>
    <t>Soya Full Fat</t>
  </si>
  <si>
    <t>FEED0659</t>
  </si>
  <si>
    <t>FEED0380</t>
  </si>
  <si>
    <t>Soya Meal</t>
  </si>
  <si>
    <t>FEED0661</t>
  </si>
  <si>
    <t>FEED0381</t>
  </si>
  <si>
    <t>Soya Meal Dry And Fried</t>
  </si>
  <si>
    <t>FEED0790</t>
  </si>
  <si>
    <t>Soyabean Seed Roasted</t>
  </si>
  <si>
    <t>FEED0737</t>
  </si>
  <si>
    <t>FEED0383</t>
  </si>
  <si>
    <t>Sun Flower</t>
  </si>
  <si>
    <t>FEED0489</t>
  </si>
  <si>
    <t>FEED0384</t>
  </si>
  <si>
    <t>Sunflower  Meal</t>
  </si>
  <si>
    <t>FEED0621</t>
  </si>
  <si>
    <t>FEED0622</t>
  </si>
  <si>
    <t>FEED0386</t>
  </si>
  <si>
    <t>Sunflower Cake</t>
  </si>
  <si>
    <t>FEED0613</t>
  </si>
  <si>
    <t>FEED0387</t>
  </si>
  <si>
    <t>Sunflower Cake _ Milled</t>
  </si>
  <si>
    <t>FEED0388</t>
  </si>
  <si>
    <t>Sunflower Cake Milled</t>
  </si>
  <si>
    <t>FEED0812</t>
  </si>
  <si>
    <t>FEED0390</t>
  </si>
  <si>
    <t>FEED0766</t>
  </si>
  <si>
    <t>Whole Grain Maize</t>
  </si>
  <si>
    <t>FEED0392</t>
  </si>
  <si>
    <t>Whole Maize Floor</t>
  </si>
  <si>
    <t>FEED0394</t>
  </si>
  <si>
    <t>Whole Soya Beah Roasted</t>
  </si>
  <si>
    <t>FEED0836</t>
  </si>
  <si>
    <t>Whole Soya Bean Roasted</t>
  </si>
  <si>
    <t>FEED0722</t>
  </si>
  <si>
    <t>FEED0395</t>
  </si>
  <si>
    <t xml:space="preserve">Fresh maize </t>
  </si>
  <si>
    <t>FEED0396</t>
  </si>
  <si>
    <t>food oats</t>
  </si>
  <si>
    <t>FEED0619</t>
  </si>
  <si>
    <t xml:space="preserve">Food oats </t>
  </si>
  <si>
    <t xml:space="preserve">Food oats  </t>
  </si>
  <si>
    <t>FEED0397</t>
  </si>
  <si>
    <t>Forage oats</t>
  </si>
  <si>
    <t> </t>
  </si>
  <si>
    <t xml:space="preserve">Forage oats </t>
  </si>
  <si>
    <t xml:space="preserve">fodder oats </t>
  </si>
  <si>
    <t>Broken lentil</t>
  </si>
  <si>
    <t>FEED0401</t>
  </si>
  <si>
    <t>FEED0431</t>
  </si>
  <si>
    <t>FEED0402</t>
  </si>
  <si>
    <t>Food oats 1</t>
  </si>
  <si>
    <t>FEED0403</t>
  </si>
  <si>
    <t>Food oats 2</t>
  </si>
  <si>
    <t>FEED0668</t>
  </si>
  <si>
    <t>Barley straw</t>
  </si>
  <si>
    <t>FEED0669</t>
  </si>
  <si>
    <t>Common bean straw</t>
  </si>
  <si>
    <t>FEED0972</t>
  </si>
  <si>
    <t>Chickpea straw</t>
  </si>
  <si>
    <t>FEED0889</t>
  </si>
  <si>
    <t>FEED0407</t>
  </si>
  <si>
    <t>Kodo millet stover</t>
  </si>
  <si>
    <t>FEED0880</t>
  </si>
  <si>
    <t>FEED0408</t>
  </si>
  <si>
    <t>Durum wheat straw</t>
  </si>
  <si>
    <t>FEED0883</t>
  </si>
  <si>
    <t>Faba bean</t>
  </si>
  <si>
    <t>FEED0884</t>
  </si>
  <si>
    <t>FEED0410</t>
  </si>
  <si>
    <t>Field pea</t>
  </si>
  <si>
    <t>FEED0881</t>
  </si>
  <si>
    <t>Field pea straw</t>
  </si>
  <si>
    <t>FEED0670</t>
  </si>
  <si>
    <t>FEED0412</t>
  </si>
  <si>
    <t>Finger millet stover</t>
  </si>
  <si>
    <t>FEED0671</t>
  </si>
  <si>
    <t>FEED0413</t>
  </si>
  <si>
    <t>Foxtail millet stover</t>
  </si>
  <si>
    <t>FEED0794</t>
  </si>
  <si>
    <t>FEED0414</t>
  </si>
  <si>
    <t>Golden millet stover</t>
  </si>
  <si>
    <t>FEED0672</t>
  </si>
  <si>
    <t>Groundnut haulm</t>
  </si>
  <si>
    <t>FEED0416</t>
  </si>
  <si>
    <t>Faba bean bran</t>
  </si>
  <si>
    <t>FEED0958</t>
  </si>
  <si>
    <t>Faba bean straw</t>
  </si>
  <si>
    <t>FEED0418</t>
  </si>
  <si>
    <t>Jackbean straw</t>
  </si>
  <si>
    <t>FEED0419</t>
  </si>
  <si>
    <t>Lentil hulls</t>
  </si>
  <si>
    <t>FEED0420</t>
  </si>
  <si>
    <t>Lentil straw</t>
  </si>
  <si>
    <t>Maize germ</t>
  </si>
  <si>
    <t>FEED0474</t>
  </si>
  <si>
    <t>Maize meal</t>
  </si>
  <si>
    <t>FEED0985</t>
  </si>
  <si>
    <t>Maize stover</t>
  </si>
  <si>
    <t>FEED0962</t>
  </si>
  <si>
    <t>Oats straw</t>
  </si>
  <si>
    <t>FEED0974</t>
  </si>
  <si>
    <t>FEED0425</t>
  </si>
  <si>
    <t>Proso millet</t>
  </si>
  <si>
    <t>FEED0725</t>
  </si>
  <si>
    <t>FEED0426</t>
  </si>
  <si>
    <t>Pearl millet stover</t>
  </si>
  <si>
    <t>FEED0791</t>
  </si>
  <si>
    <t>Sorghum stover</t>
  </si>
  <si>
    <t>Cowpea haulms</t>
  </si>
  <si>
    <t>FEED0832</t>
  </si>
  <si>
    <t>Rice straw</t>
  </si>
  <si>
    <t>Desho-vetch</t>
  </si>
  <si>
    <t>FEED0828</t>
  </si>
  <si>
    <t>FEED0853</t>
  </si>
  <si>
    <t>FEED0430</t>
  </si>
  <si>
    <t>Pigeonpea leaf + pod</t>
  </si>
  <si>
    <t>Cowpea pod</t>
  </si>
  <si>
    <t>FEED0978</t>
  </si>
  <si>
    <t>Bambara groundnut pods</t>
  </si>
  <si>
    <t>FEED0877</t>
  </si>
  <si>
    <t>Groundnut hull</t>
  </si>
  <si>
    <t>Bambara groundnut hay</t>
  </si>
  <si>
    <t>FEED0840</t>
  </si>
  <si>
    <t>Barley stover</t>
  </si>
  <si>
    <t>FEED0679</t>
  </si>
  <si>
    <t>Bambara groundnut</t>
  </si>
  <si>
    <t>FEED0680</t>
  </si>
  <si>
    <t>FEED0437</t>
  </si>
  <si>
    <t>Faba bean leaf</t>
  </si>
  <si>
    <t>FEED0438</t>
  </si>
  <si>
    <t>Faba bean stem</t>
  </si>
  <si>
    <t>FEED0439</t>
  </si>
  <si>
    <t>Faba bean pod</t>
  </si>
  <si>
    <t>Teff straw</t>
  </si>
  <si>
    <t>FEED0475</t>
  </si>
  <si>
    <t>Pigeonpea leaf</t>
  </si>
  <si>
    <t>FEED0865</t>
  </si>
  <si>
    <t>FEED0442</t>
  </si>
  <si>
    <t>Pigeonpea stem</t>
  </si>
  <si>
    <t>FEED0443</t>
  </si>
  <si>
    <t>Pigeonpea edible twigs</t>
  </si>
  <si>
    <t>FEED0753</t>
  </si>
  <si>
    <t>FEED0444</t>
  </si>
  <si>
    <t>Sweeping  ( Residue Collected Off Mill)</t>
  </si>
  <si>
    <t>FEED0951</t>
  </si>
  <si>
    <t>FEED0445</t>
  </si>
  <si>
    <t>Sweeping ( Collected Off Milling Machine)</t>
  </si>
  <si>
    <t>FEED0775</t>
  </si>
  <si>
    <t>FEED0446</t>
  </si>
  <si>
    <t xml:space="preserve">Sugar cane </t>
  </si>
  <si>
    <t>Bean hull (unroasted)</t>
  </si>
  <si>
    <t>FEED0453</t>
  </si>
  <si>
    <t>Pea hull ( roasted)</t>
  </si>
  <si>
    <t>FEED0515</t>
  </si>
  <si>
    <t>Pea hull (roasted)</t>
  </si>
  <si>
    <t>FEED0537</t>
  </si>
  <si>
    <t>Bean hull (roasted)</t>
  </si>
  <si>
    <t>FEED0513</t>
  </si>
  <si>
    <t>FEED0455</t>
  </si>
  <si>
    <t>Lentil hull with fine grain (Shana)</t>
  </si>
  <si>
    <t>FEED0782</t>
  </si>
  <si>
    <t>FEED0457</t>
  </si>
  <si>
    <t>Pea hull (unroasted)</t>
  </si>
  <si>
    <t>FEED0681</t>
  </si>
  <si>
    <t>Pea hull with fine  grain (unroasted)(Duka)</t>
  </si>
  <si>
    <t>FEED0961</t>
  </si>
  <si>
    <t>Pea hull</t>
  </si>
  <si>
    <t>FEED0869</t>
  </si>
  <si>
    <t>Bean hull</t>
  </si>
  <si>
    <t>FEED0787</t>
  </si>
  <si>
    <t>Barley hull (unroasted)</t>
  </si>
  <si>
    <t>bean straw</t>
  </si>
  <si>
    <t>FEED0990</t>
  </si>
  <si>
    <t>FEED0462</t>
  </si>
  <si>
    <t>vetch straw</t>
  </si>
  <si>
    <t>FEED0577</t>
  </si>
  <si>
    <t>Vetch straw</t>
  </si>
  <si>
    <t>Soyabean straw</t>
  </si>
  <si>
    <t>Finger millet straw</t>
  </si>
  <si>
    <t>FEED0465</t>
  </si>
  <si>
    <t>Pearl millet straw</t>
  </si>
  <si>
    <t>Common bean</t>
  </si>
  <si>
    <t>Aloe marlothii residue</t>
  </si>
  <si>
    <t>food_crop_others</t>
  </si>
  <si>
    <t>FEED0837</t>
  </si>
  <si>
    <t>Aloe rubrolutea leaf</t>
  </si>
  <si>
    <t>FEED0576</t>
  </si>
  <si>
    <t>Aloe transvaalensis leaf</t>
  </si>
  <si>
    <t>FEED0476</t>
  </si>
  <si>
    <t>Asparagus aspergillus residue</t>
  </si>
  <si>
    <t>Asparagus flagellaris residue</t>
  </si>
  <si>
    <t>FEED0473</t>
  </si>
  <si>
    <t>Shea butter tree residue</t>
  </si>
  <si>
    <t>Cyperus amabilis residue</t>
  </si>
  <si>
    <t>Elephantorrhiza residue</t>
  </si>
  <si>
    <t>Fenugreek residue</t>
  </si>
  <si>
    <t>FEED0477</t>
  </si>
  <si>
    <t>Hibiscus asper residue</t>
  </si>
  <si>
    <t xml:space="preserve">FEED0546           </t>
  </si>
  <si>
    <t>FEED0478</t>
  </si>
  <si>
    <t>Roselle residue</t>
  </si>
  <si>
    <t xml:space="preserve">FEED0555           </t>
  </si>
  <si>
    <t>FEED0479</t>
  </si>
  <si>
    <t>Pappea capensis residue</t>
  </si>
  <si>
    <t xml:space="preserve">FEED0556           </t>
  </si>
  <si>
    <t>Paroquet bur residue</t>
  </si>
  <si>
    <t xml:space="preserve">FEED0557           </t>
  </si>
  <si>
    <t>FEED0481</t>
  </si>
  <si>
    <t>Sphenostylis residue</t>
  </si>
  <si>
    <t>FEED0612</t>
  </si>
  <si>
    <t>FEED0482</t>
  </si>
  <si>
    <t>Sugar cane stalks</t>
  </si>
  <si>
    <t>FEED0483</t>
  </si>
  <si>
    <t>Sugar cane tops</t>
  </si>
  <si>
    <t>FEED0682</t>
  </si>
  <si>
    <t>Chenopodium sp. ("tukur amed mado")</t>
  </si>
  <si>
    <t>FEED0485</t>
  </si>
  <si>
    <t>FEED0486</t>
  </si>
  <si>
    <t>Sesame stem</t>
  </si>
  <si>
    <t>FEED0487</t>
  </si>
  <si>
    <t>Sesame pod</t>
  </si>
  <si>
    <t>FEED0863</t>
  </si>
  <si>
    <t>Coccinia abyssinica</t>
  </si>
  <si>
    <t>FEED0490</t>
  </si>
  <si>
    <t>Sugar cane leaves + tops</t>
  </si>
  <si>
    <t>Avocado fruit</t>
  </si>
  <si>
    <t>FEED0579</t>
  </si>
  <si>
    <t>FEED0493</t>
  </si>
  <si>
    <t>Sugar cane leaves</t>
  </si>
  <si>
    <t>FEED0740</t>
  </si>
  <si>
    <t>Mango leaf</t>
  </si>
  <si>
    <t>FEED0763</t>
  </si>
  <si>
    <t>Avocado leaf</t>
  </si>
  <si>
    <t>FEED0580</t>
  </si>
  <si>
    <t>FEED0497</t>
  </si>
  <si>
    <t>Sugar cane stem</t>
  </si>
  <si>
    <t>FEED0919</t>
  </si>
  <si>
    <t>Avocado leaf + twig</t>
  </si>
  <si>
    <t>FEED0769</t>
  </si>
  <si>
    <t>Banana peel</t>
  </si>
  <si>
    <t>food_crops_roots_tubers</t>
  </si>
  <si>
    <t>FEED0581</t>
  </si>
  <si>
    <t>Cassava chips</t>
  </si>
  <si>
    <t>FEED0856</t>
  </si>
  <si>
    <t>Cassava peelings</t>
  </si>
  <si>
    <t>FEED0937</t>
  </si>
  <si>
    <t>FEED0938</t>
  </si>
  <si>
    <t>FEED0504</t>
  </si>
  <si>
    <t>Ipomoea eriocarpa vines</t>
  </si>
  <si>
    <t>FEED0855</t>
  </si>
  <si>
    <t>FEED0505</t>
  </si>
  <si>
    <t>Ipomoea heterotricha vines</t>
  </si>
  <si>
    <t>FEED0857</t>
  </si>
  <si>
    <t>Sweet potato</t>
  </si>
  <si>
    <t>Sweet potato vines</t>
  </si>
  <si>
    <t>FEED0967</t>
  </si>
  <si>
    <t>Enset leaf</t>
  </si>
  <si>
    <t>FEED0510</t>
  </si>
  <si>
    <t>Potato leaf</t>
  </si>
  <si>
    <t>FEED0511</t>
  </si>
  <si>
    <t>Potato tuber</t>
  </si>
  <si>
    <t>Enset corm</t>
  </si>
  <si>
    <t>Enset stem</t>
  </si>
  <si>
    <t>FEED0758</t>
  </si>
  <si>
    <t>FEED0514</t>
  </si>
  <si>
    <t>Potato haulms</t>
  </si>
  <si>
    <t>AOM_006275
AOM_006276
AOM_001408
AOM_001709
AOM_001407</t>
  </si>
  <si>
    <t>Panicum maximum Dried
Panicum maximum Ensiled Wilted
Panicum maximum Straw
Panicum maximum Wilted
Panicum maximum</t>
  </si>
  <si>
    <t>Forage Plants/Cereal and Grass Forages/Panicum
Forage Plants/Cereal and Grass Forages/Panicum maximum/Panicum maximum Wilted
Forage Plants/Cereal and Grass Forages/Panicum maximum/Panicum maximum Straw
Forage Plants/Cereal and Grass Forages/Panicum maximum/Panicum maximum Wilted
Forage Plants/Cereal and Grass Forages/Panicum maximum</t>
  </si>
  <si>
    <t>Guinea grass
Guines grass</t>
  </si>
  <si>
    <t>Guinea grass (ILRI 144)
Guinea grass (inter crop)
Guinea grass (Massai)
Guinea grass (Mombassa)
Guinea grass (Tanzania)
Guinea grass:legume
Guinea grass/vetch</t>
  </si>
  <si>
    <t>Herbaceous forages-all data
Herbaceous forages-all data</t>
  </si>
  <si>
    <t>FEED0685
FEED0846
FEED0822
FEED0850
FEED0849
FEED0852
FEED0890
FEED0825</t>
  </si>
  <si>
    <t>Enset midrib</t>
  </si>
  <si>
    <t>FEED0742</t>
  </si>
  <si>
    <t>FEED0516</t>
  </si>
  <si>
    <t>Sweet potato stem</t>
  </si>
  <si>
    <t>FEED0686</t>
  </si>
  <si>
    <t>FEED0517</t>
  </si>
  <si>
    <t>Sweet potato leaf + petiole</t>
  </si>
  <si>
    <t>FEED0687</t>
  </si>
  <si>
    <t>Banana stem</t>
  </si>
  <si>
    <t>FEED0774</t>
  </si>
  <si>
    <t>Banana leaf</t>
  </si>
  <si>
    <t>FEED0786</t>
  </si>
  <si>
    <t>Banana leaves</t>
  </si>
  <si>
    <t>FEED0583</t>
  </si>
  <si>
    <t>Banana stem + leaves</t>
  </si>
  <si>
    <t>FEED0582</t>
  </si>
  <si>
    <t>FEED0688</t>
  </si>
  <si>
    <t>FEED0523</t>
  </si>
  <si>
    <t>Sweet potato root</t>
  </si>
  <si>
    <t>FEED0584</t>
  </si>
  <si>
    <t>FEED0524</t>
  </si>
  <si>
    <t>Sweet potato stem + vines</t>
  </si>
  <si>
    <t>FEED0689</t>
  </si>
  <si>
    <t>Cassava tuber</t>
  </si>
  <si>
    <t>FEED0690</t>
  </si>
  <si>
    <t>FEED0526</t>
  </si>
  <si>
    <t>Sweet potato leaf</t>
  </si>
  <si>
    <t>FEED0691</t>
  </si>
  <si>
    <t>FEED0527</t>
  </si>
  <si>
    <t>Sweet potato vines + tuber</t>
  </si>
  <si>
    <t>FEED0872</t>
  </si>
  <si>
    <t>Sweet potato tuber</t>
  </si>
  <si>
    <t>FEED0693</t>
  </si>
  <si>
    <t>Carrot leaf</t>
  </si>
  <si>
    <t>Yam peel</t>
  </si>
  <si>
    <t>FEED0695</t>
  </si>
  <si>
    <t>FEED0531</t>
  </si>
  <si>
    <t>Sweet potato vine silage</t>
  </si>
  <si>
    <t>Cassava leaf + stem</t>
  </si>
  <si>
    <t>FEED0696</t>
  </si>
  <si>
    <t>Arrowroot</t>
  </si>
  <si>
    <t>FEED0585</t>
  </si>
  <si>
    <t>FEED0835</t>
  </si>
  <si>
    <t>Enset roots</t>
  </si>
  <si>
    <t>FEED0886</t>
  </si>
  <si>
    <t>Mineral soil ('bole')</t>
  </si>
  <si>
    <t>mineral_supplements</t>
  </si>
  <si>
    <t>FEED0885</t>
  </si>
  <si>
    <t>Manure (cattle)</t>
  </si>
  <si>
    <t>FEED0720</t>
  </si>
  <si>
    <t>FEED0540</t>
  </si>
  <si>
    <t>FEED0767</t>
  </si>
  <si>
    <t>Manure (equines)</t>
  </si>
  <si>
    <t>Mineral block</t>
  </si>
  <si>
    <t>FEED0697</t>
  </si>
  <si>
    <t>FEED0543</t>
  </si>
  <si>
    <t>Mineral soil</t>
  </si>
  <si>
    <t>FEED0873</t>
  </si>
  <si>
    <t>FEED0544</t>
  </si>
  <si>
    <t>Manure (donkey)</t>
  </si>
  <si>
    <t>FEED0698</t>
  </si>
  <si>
    <t>Manure (shoats)</t>
  </si>
  <si>
    <t>Fish Meal</t>
  </si>
  <si>
    <t>Fish Nkejje</t>
  </si>
  <si>
    <t>Fish Nkejje  Lake Albert Type</t>
  </si>
  <si>
    <t>Fish Nkejje Tanzania</t>
  </si>
  <si>
    <t>FEED0700</t>
  </si>
  <si>
    <t xml:space="preserve">FEED0559           </t>
  </si>
  <si>
    <t xml:space="preserve">FEED0560           </t>
  </si>
  <si>
    <t>Silver Fish</t>
  </si>
  <si>
    <t>FEED0701</t>
  </si>
  <si>
    <t xml:space="preserve">FEED0561           </t>
  </si>
  <si>
    <t>Silver Fish  ( L.Albert)</t>
  </si>
  <si>
    <t>Silver Fish  (L.Albert)</t>
  </si>
  <si>
    <t xml:space="preserve">FEED0562           </t>
  </si>
  <si>
    <t>Silver Fish  Mukene (L. Victoria)</t>
  </si>
  <si>
    <t>FEED0586</t>
  </si>
  <si>
    <t xml:space="preserve">FEED0563           </t>
  </si>
  <si>
    <t>Silver Fish Mukene</t>
  </si>
  <si>
    <t>FEED0977</t>
  </si>
  <si>
    <t xml:space="preserve">FEED0564           </t>
  </si>
  <si>
    <t>Whole Fish</t>
  </si>
  <si>
    <t xml:space="preserve">FEED0565           </t>
  </si>
  <si>
    <t>Milled Fish ( Nkejje)</t>
  </si>
  <si>
    <t>Whole Fish  (Nkejje)</t>
  </si>
  <si>
    <t xml:space="preserve">FEED0566           </t>
  </si>
  <si>
    <t>Whole Fish  Mukene  ( L. Victoria)</t>
  </si>
  <si>
    <t xml:space="preserve">FEED0567           </t>
  </si>
  <si>
    <t>Whole Fish Albert</t>
  </si>
  <si>
    <t>FEED0587</t>
  </si>
  <si>
    <t xml:space="preserve">FEED0568           </t>
  </si>
  <si>
    <t>Whole Fish Mukene</t>
  </si>
  <si>
    <t>FEED0588</t>
  </si>
  <si>
    <t xml:space="preserve">FEED0569           </t>
  </si>
  <si>
    <t>Whole Fish Mukene L. Victoria</t>
  </si>
  <si>
    <t xml:space="preserve">FEED0570           </t>
  </si>
  <si>
    <t>Whole Fish Nkejje</t>
  </si>
  <si>
    <t xml:space="preserve">FEED0571           </t>
  </si>
  <si>
    <t>Whole Fish Nkejje  ( L Victoria)</t>
  </si>
  <si>
    <t xml:space="preserve">FEED0572           </t>
  </si>
  <si>
    <t>Whole Fish Nkejje  L. Albert</t>
  </si>
  <si>
    <t>FEED0590</t>
  </si>
  <si>
    <t xml:space="preserve">FEED0573           </t>
  </si>
  <si>
    <t>Whole Fish Nkejje ( Tanzania)</t>
  </si>
  <si>
    <t xml:space="preserve">FEED0574           </t>
  </si>
  <si>
    <t>Whole Fish Victoria</t>
  </si>
  <si>
    <t>FEED0887</t>
  </si>
  <si>
    <t xml:space="preserve">FEED0575           </t>
  </si>
  <si>
    <t>Whole Silver Fish</t>
  </si>
  <si>
    <t>False sesame</t>
  </si>
  <si>
    <t>Eustachys paspaloides</t>
  </si>
  <si>
    <t>Bulbostylis hispidula</t>
  </si>
  <si>
    <t>FEED0589</t>
  </si>
  <si>
    <t>Fuirena ochreata</t>
  </si>
  <si>
    <t>Glyphaea brevis</t>
  </si>
  <si>
    <t>Gomphocarpus rostratus</t>
  </si>
  <si>
    <t>Homalium aylmeri</t>
  </si>
  <si>
    <t>Hexalobus monopetalus</t>
  </si>
  <si>
    <t>Hygrophila auriculata</t>
  </si>
  <si>
    <t>Impatiens tinctoria</t>
  </si>
  <si>
    <t>Landolphia rubber</t>
  </si>
  <si>
    <t>Lepidagathis sericea</t>
  </si>
  <si>
    <t>Leptothrium senegalense</t>
  </si>
  <si>
    <t>Lycium europaeum</t>
  </si>
  <si>
    <t>Linseed straw</t>
  </si>
  <si>
    <t>FEED0591</t>
  </si>
  <si>
    <t>Mitracarpus villosus</t>
  </si>
  <si>
    <t>FEED0592</t>
  </si>
  <si>
    <t>Monocymbium ceresiiforme</t>
  </si>
  <si>
    <t>FEED0593</t>
  </si>
  <si>
    <t>Nelsonia canescens</t>
  </si>
  <si>
    <t>FEED0594</t>
  </si>
  <si>
    <t>Nesaea radicans</t>
  </si>
  <si>
    <t>FEED0595</t>
  </si>
  <si>
    <t>Setaria obtusifolia</t>
  </si>
  <si>
    <t>FEED0596</t>
  </si>
  <si>
    <t>Psorospermum corymbiferum</t>
  </si>
  <si>
    <t>FEED0597</t>
  </si>
  <si>
    <t>Psorospermum febrifugum</t>
  </si>
  <si>
    <t>FEED0598</t>
  </si>
  <si>
    <t>Sacciolepis curvata</t>
  </si>
  <si>
    <t>FEED0599</t>
  </si>
  <si>
    <t>Sansevieria aethiopica</t>
  </si>
  <si>
    <t>FEED0708</t>
  </si>
  <si>
    <t>FEED0600</t>
  </si>
  <si>
    <t>Schrebera alata</t>
  </si>
  <si>
    <t>FEED0601</t>
  </si>
  <si>
    <t>Scleria racemosa</t>
  </si>
  <si>
    <t>FEED0735</t>
  </si>
  <si>
    <t>FEED0602</t>
  </si>
  <si>
    <t>Stachytarpheta angustifolia</t>
  </si>
  <si>
    <t>FEED0910</t>
  </si>
  <si>
    <t>FEED0603</t>
  </si>
  <si>
    <t>Synedrella nodiflora</t>
  </si>
  <si>
    <t>FEED0963</t>
  </si>
  <si>
    <t>FEED0604</t>
  </si>
  <si>
    <t>Trianthema portulacastrum</t>
  </si>
  <si>
    <t>FEED0605</t>
  </si>
  <si>
    <t>Urena lobata</t>
  </si>
  <si>
    <t>FEED0606</t>
  </si>
  <si>
    <t>Uapaca togoensis</t>
  </si>
  <si>
    <t>FEED0607</t>
  </si>
  <si>
    <t>Zaleya pentandra</t>
  </si>
  <si>
    <t>FEED0608</t>
  </si>
  <si>
    <t>XerophytaÂ retinervis</t>
  </si>
  <si>
    <t>FEED0609</t>
  </si>
  <si>
    <t>Prickly pear, offered</t>
  </si>
  <si>
    <t>FEED0834</t>
  </si>
  <si>
    <t>Khat by-product</t>
  </si>
  <si>
    <t>Flax straw</t>
  </si>
  <si>
    <t>FEED0893</t>
  </si>
  <si>
    <t>FEED0899</t>
  </si>
  <si>
    <t>FEED0614</t>
  </si>
  <si>
    <t>FEED0898</t>
  </si>
  <si>
    <t>Prickly pear</t>
  </si>
  <si>
    <t>FEED0902</t>
  </si>
  <si>
    <t>FEED0616</t>
  </si>
  <si>
    <t>Parthenium sp.</t>
  </si>
  <si>
    <t>FEED0894</t>
  </si>
  <si>
    <t>FEED0617</t>
  </si>
  <si>
    <t>FEED0900</t>
  </si>
  <si>
    <t>FEED0618</t>
  </si>
  <si>
    <t>Cotton straw</t>
  </si>
  <si>
    <t>Coffee leaves</t>
  </si>
  <si>
    <t>FEED0772</t>
  </si>
  <si>
    <t>FEED0814</t>
  </si>
  <si>
    <t>Coffee berries</t>
  </si>
  <si>
    <t>FEED0829</t>
  </si>
  <si>
    <t>Bottle gourd straw</t>
  </si>
  <si>
    <t>FEED0624</t>
  </si>
  <si>
    <t>FEED0968</t>
  </si>
  <si>
    <t>Alfalfa hay</t>
  </si>
  <si>
    <t>No AOM Match</t>
  </si>
  <si>
    <t xml:space="preserve">Napier (inter crop) </t>
  </si>
  <si>
    <t>Napier grass  cv 'Ouma'
Napier grass  ILRI 16835
"Napier grass (16819)
Napier grass (ILRI 16819)"
Napier grass (green)
Napier grass (ILRI 14984)    
Napier grass (ILRI 16791)
Napier grass (ILRI 16803)</t>
  </si>
  <si>
    <t>FEED0827</t>
  </si>
  <si>
    <t>FEED0809
FEED0810
FEED0842
FEED0744
FEED0854
FEED0843
FEED0848</t>
  </si>
  <si>
    <t>Alfalfa silage</t>
  </si>
  <si>
    <t>FEED0710</t>
  </si>
  <si>
    <t>Alyce clover</t>
  </si>
  <si>
    <t>FEED0711</t>
  </si>
  <si>
    <t>Andropogon abyssinicus</t>
  </si>
  <si>
    <t>FEED0743</t>
  </si>
  <si>
    <t>Andropogon chinensis</t>
  </si>
  <si>
    <t>FEED0821</t>
  </si>
  <si>
    <t>Archer' axillaris</t>
  </si>
  <si>
    <t>Natural grass
Natural grass hay
Natural pasture (dry season)
Natural pasture (wet season)
Natural pasture hay</t>
  </si>
  <si>
    <t>FEED0819
FEED0801
FEED0804
FEED0803
FEED0731</t>
  </si>
  <si>
    <t>Aristida barbicollis</t>
  </si>
  <si>
    <t>FEED0983</t>
  </si>
  <si>
    <t>Aristida kenyensis</t>
  </si>
  <si>
    <t>FEED0888</t>
  </si>
  <si>
    <t>Barrel medic</t>
  </si>
  <si>
    <t>Bermuda grass hay</t>
  </si>
  <si>
    <t>Urochloa brizantha</t>
  </si>
  <si>
    <t>Brachiaria jubata</t>
  </si>
  <si>
    <t>FEED0639</t>
  </si>
  <si>
    <t>Urochloa ramosa</t>
  </si>
  <si>
    <t>Urochloa ruziziensis</t>
  </si>
  <si>
    <t>Brachiaria stigmatisata</t>
  </si>
  <si>
    <t>Bristly foxtail</t>
  </si>
  <si>
    <t>Butterfly pea</t>
  </si>
  <si>
    <t>Calopo</t>
  </si>
  <si>
    <t>Canary grass</t>
  </si>
  <si>
    <t>Cenchrus biflorus</t>
  </si>
  <si>
    <t>Centrosema acutifolium</t>
  </si>
  <si>
    <t>FEED0909</t>
  </si>
  <si>
    <t>Centro</t>
  </si>
  <si>
    <t>FEED0959</t>
  </si>
  <si>
    <t>FEED0911</t>
  </si>
  <si>
    <t>FEED0653</t>
  </si>
  <si>
    <t>Tetrapogon roxburghiana</t>
  </si>
  <si>
    <t>FEED0912</t>
  </si>
  <si>
    <t>Chrysopogon aucheri</t>
  </si>
  <si>
    <t>FEED0913</t>
  </si>
  <si>
    <t>Chrysopogon plumulosus</t>
  </si>
  <si>
    <t>FEED0914</t>
  </si>
  <si>
    <t>Clover (T. bilineatum)</t>
  </si>
  <si>
    <t>Trifolium bilineatum</t>
  </si>
  <si>
    <t>Clover (T. decorum)</t>
  </si>
  <si>
    <t>Trifolium decorum</t>
  </si>
  <si>
    <t>Clover (T. fragiferum)</t>
  </si>
  <si>
    <t>Clover (T. quartinianum)</t>
  </si>
  <si>
    <t>FEED0660</t>
  </si>
  <si>
    <t>Persian clover</t>
  </si>
  <si>
    <t>Clover (T. rueppellianum)</t>
  </si>
  <si>
    <t>Crotalaria goodiiformis</t>
  </si>
  <si>
    <t>Crotalaria goreensis</t>
  </si>
  <si>
    <t>Crowfoot grass</t>
  </si>
  <si>
    <t>Ctenium newtonii</t>
  </si>
  <si>
    <t>FEED0868</t>
  </si>
  <si>
    <t>Cymbopogon caesiusÂ subsp.Â giganteus</t>
  </si>
  <si>
    <t>FEED0879</t>
  </si>
  <si>
    <t>FEED0862</t>
  </si>
  <si>
    <t>Digitaria macroblephara</t>
  </si>
  <si>
    <t>FEED0915</t>
  </si>
  <si>
    <t>Digitaria milanjiana</t>
  </si>
  <si>
    <t>Eragrostis cilianensis</t>
  </si>
  <si>
    <t>FEED0867</t>
  </si>
  <si>
    <t>Fonio straw</t>
  </si>
  <si>
    <t>FEED0860</t>
  </si>
  <si>
    <t>Gamba grass</t>
  </si>
  <si>
    <t>Grasspea</t>
  </si>
  <si>
    <t>Guinea grass</t>
  </si>
  <si>
    <t>FEED0734</t>
  </si>
  <si>
    <t>Guines grass</t>
  </si>
  <si>
    <t>FEED0831</t>
  </si>
  <si>
    <t>Guria grass</t>
  </si>
  <si>
    <t>Hairy herringbone grass</t>
  </si>
  <si>
    <t>Hurricane grass</t>
  </si>
  <si>
    <t>Hyparrhenia anthistirioides</t>
  </si>
  <si>
    <t>Hyparrhenia bagirmica</t>
  </si>
  <si>
    <t>Hyparrhenia cyanescens</t>
  </si>
  <si>
    <t>FEED0784</t>
  </si>
  <si>
    <t>FEED0741</t>
  </si>
  <si>
    <t>Hyparrhenia schimperi</t>
  </si>
  <si>
    <t>Hyparrhenia subplumosa</t>
  </si>
  <si>
    <t>Ischaemum aristatum</t>
  </si>
  <si>
    <t>Ischaemum rugosum</t>
  </si>
  <si>
    <t>Kikuyu grass</t>
  </si>
  <si>
    <t>Kleingrass</t>
  </si>
  <si>
    <t>Kudzu</t>
  </si>
  <si>
    <t>Chloris nutans</t>
  </si>
  <si>
    <t>Love grass</t>
  </si>
  <si>
    <t>FEED0706</t>
  </si>
  <si>
    <t>Macroptilium lathyroides</t>
  </si>
  <si>
    <t>Marvel grass</t>
  </si>
  <si>
    <t>FEED0815</t>
  </si>
  <si>
    <t>Elephant grass</t>
  </si>
  <si>
    <t>"Rhodes grass
Rhodes grass ('Boma')"</t>
  </si>
  <si>
    <t>FEED0713</t>
  </si>
  <si>
    <t>Napier grass</t>
  </si>
  <si>
    <t>FEED0715</t>
  </si>
  <si>
    <t>Napier grass leaf</t>
  </si>
  <si>
    <t>FEED0918</t>
  </si>
  <si>
    <t>Napier grass leaf + stem</t>
  </si>
  <si>
    <t>Natural pasture</t>
  </si>
  <si>
    <t xml:space="preserve">Natural Pasture </t>
  </si>
  <si>
    <t>Rhodes grass ('Boma')</t>
  </si>
  <si>
    <t>FEED0750</t>
  </si>
  <si>
    <t>FEED0920</t>
  </si>
  <si>
    <t>Rhodes grass leaf</t>
  </si>
  <si>
    <t>FEED0921</t>
  </si>
  <si>
    <t>Brachiaria leaf +stem</t>
  </si>
  <si>
    <t>Canavalia brasiliensis</t>
  </si>
  <si>
    <t>FEED0922</t>
  </si>
  <si>
    <t>Eragrostis tremula</t>
  </si>
  <si>
    <t>FEED0719</t>
  </si>
  <si>
    <t>Desho grass</t>
  </si>
  <si>
    <t>FEED0923</t>
  </si>
  <si>
    <t xml:space="preserve">Desho Grass                                  </t>
  </si>
  <si>
    <t>Desho grass (Pennisetum glaucifolium)</t>
  </si>
  <si>
    <t xml:space="preserve">Desho grass (Pennisetum glaucifolium) </t>
  </si>
  <si>
    <t>Ipomoea asarifolia</t>
  </si>
  <si>
    <t>FEED0721</t>
  </si>
  <si>
    <t>Xenostegia tridentata</t>
  </si>
  <si>
    <t>FEED0776</t>
  </si>
  <si>
    <t>Corchorus tridens</t>
  </si>
  <si>
    <t>FEED0864</t>
  </si>
  <si>
    <t>Boerhavia erecta</t>
  </si>
  <si>
    <t>Cyperus pulchellus</t>
  </si>
  <si>
    <t>FEED0727</t>
  </si>
  <si>
    <t>Sporobolus festivus</t>
  </si>
  <si>
    <t>Achyranthes asperaÂ var.Â sicula</t>
  </si>
  <si>
    <t xml:space="preserve">Dactyloctenium aegyptium </t>
  </si>
  <si>
    <t>FEED0802</t>
  </si>
  <si>
    <t>FEED0925</t>
  </si>
  <si>
    <t xml:space="preserve">intortum </t>
  </si>
  <si>
    <t>FEED0926</t>
  </si>
  <si>
    <t>FEED0731</t>
  </si>
  <si>
    <t>Natural pasture hay</t>
  </si>
  <si>
    <t>FEED0960</t>
  </si>
  <si>
    <t>FEED0732</t>
  </si>
  <si>
    <t>Wild oats</t>
  </si>
  <si>
    <t>FEED0733</t>
  </si>
  <si>
    <t>Setaria sp.</t>
  </si>
  <si>
    <t>FEED0927</t>
  </si>
  <si>
    <t>Phalaris sp.</t>
  </si>
  <si>
    <t>Medicago polymorpha</t>
  </si>
  <si>
    <t>FEED0878</t>
  </si>
  <si>
    <t>Andropogon sp.</t>
  </si>
  <si>
    <t>Clover (T. sp.)</t>
  </si>
  <si>
    <t>Lolium sp.</t>
  </si>
  <si>
    <t>FEED0816</t>
  </si>
  <si>
    <t>Galinsoga sp.</t>
  </si>
  <si>
    <t>Polygonum sp.</t>
  </si>
  <si>
    <t>Guizotia scabra</t>
  </si>
  <si>
    <t>Napier grass stem</t>
  </si>
  <si>
    <t>FEED0744</t>
  </si>
  <si>
    <t>Napier grass (green)</t>
  </si>
  <si>
    <t>FEED0870</t>
  </si>
  <si>
    <t>FEED0746</t>
  </si>
  <si>
    <t>SorghumÂ bicolorÂ subsp.Â arundinaceum</t>
  </si>
  <si>
    <t>Cenchrus setaceus</t>
  </si>
  <si>
    <t>Rottboellia cochinchinensis leaf</t>
  </si>
  <si>
    <t>Sida acuta leaf</t>
  </si>
  <si>
    <t>Acanthospermum hispidum</t>
  </si>
  <si>
    <t>FEED0754</t>
  </si>
  <si>
    <t>Spiny amaranth</t>
  </si>
  <si>
    <t>Axonopus compresus</t>
  </si>
  <si>
    <t>Boerhavia sp.</t>
  </si>
  <si>
    <t>Cenchrus hay</t>
  </si>
  <si>
    <t>Guatemala grass</t>
  </si>
  <si>
    <t>Soya Cake
Soyabean cake</t>
  </si>
  <si>
    <t>FEED0376
FEED0036</t>
  </si>
  <si>
    <t>Soya Meal
Soya Bean Meal Oiled
Soyabean meal
Soya Bean Meal  (Oiled)</t>
  </si>
  <si>
    <t>FEED0380
FEED0372
FEED0038
FEED0370</t>
  </si>
  <si>
    <t>Panicum sp.</t>
  </si>
  <si>
    <t>FEED0760</t>
  </si>
  <si>
    <t>Cynodon sp.</t>
  </si>
  <si>
    <t>Hyparrhenia sp.</t>
  </si>
  <si>
    <t>Giant setaria leaf</t>
  </si>
  <si>
    <t>Cenchrus sp.</t>
  </si>
  <si>
    <t>Commelina sp.</t>
  </si>
  <si>
    <t>FEED0928</t>
  </si>
  <si>
    <t>Ipomoea carnea</t>
  </si>
  <si>
    <t>FEED0768</t>
  </si>
  <si>
    <t>Sweet lupin forage</t>
  </si>
  <si>
    <t>Golden millet 'Nandi'</t>
  </si>
  <si>
    <t>Brachiaria ('Mulato II')</t>
  </si>
  <si>
    <t>FEED0871</t>
  </si>
  <si>
    <t xml:space="preserve">Mulato II </t>
  </si>
  <si>
    <t>Sporobolus indicus
Sporobolus indicusÂ var.Â pyramidalis</t>
  </si>
  <si>
    <t>FEED0929</t>
  </si>
  <si>
    <t>FEED0781</t>
  </si>
  <si>
    <t>Desmodium sp.</t>
  </si>
  <si>
    <t>FEED0904</t>
  </si>
  <si>
    <t>Mucuna sp.</t>
  </si>
  <si>
    <t>Chrozophora senegalensis</t>
  </si>
  <si>
    <t>Hairy vetch</t>
  </si>
  <si>
    <t>FEED0811</t>
  </si>
  <si>
    <t>Elionurus elegans</t>
  </si>
  <si>
    <t>Stylo leaf 'Cook'</t>
  </si>
  <si>
    <t>FEED0988</t>
  </si>
  <si>
    <t>FEED0989</t>
  </si>
  <si>
    <t>Scleria sphaerocarpa</t>
  </si>
  <si>
    <t>FEED0892</t>
  </si>
  <si>
    <t>FEED0933</t>
  </si>
  <si>
    <t>Andropogon amethystinus</t>
  </si>
  <si>
    <t>Cenchrus geniculatus</t>
  </si>
  <si>
    <t>Pennisetum sp.</t>
  </si>
  <si>
    <t>FEED0955</t>
  </si>
  <si>
    <t>Sporobolus indicus</t>
  </si>
  <si>
    <t>FEED0936</t>
  </si>
  <si>
    <t>Sporobolus indicusÂ var.Â pyramidalis</t>
  </si>
  <si>
    <t>Eragrostis botryodes</t>
  </si>
  <si>
    <t>Cenchrus sphacelatus</t>
  </si>
  <si>
    <t>Poa leptoclada</t>
  </si>
  <si>
    <t>Cynodon dactylon</t>
  </si>
  <si>
    <t>Helictotrichon elongatum</t>
  </si>
  <si>
    <t>Eragrostis tenuifolia</t>
  </si>
  <si>
    <t>Clover (T. cryptopodium)</t>
  </si>
  <si>
    <t>Clover (T. mattirolianum)</t>
  </si>
  <si>
    <t>Clover (T. simense)</t>
  </si>
  <si>
    <t>Trifolium simense</t>
  </si>
  <si>
    <t>Cyperus rigidifolius</t>
  </si>
  <si>
    <t>Cerastium octandrum</t>
  </si>
  <si>
    <t>FEED0793</t>
  </si>
  <si>
    <t>Uebelinia abyssinica</t>
  </si>
  <si>
    <t>Cyanotis barbata</t>
  </si>
  <si>
    <t>Lablab leaf</t>
  </si>
  <si>
    <t>FEED0939</t>
  </si>
  <si>
    <t>Brachiaria ('Mulato')</t>
  </si>
  <si>
    <t>Fodder beet</t>
  </si>
  <si>
    <t>Sesbania leaf + twig</t>
  </si>
  <si>
    <t>Rhodes grass hay</t>
  </si>
  <si>
    <t>Urochloa hybrid 'Cayman'</t>
  </si>
  <si>
    <t>FEED0809</t>
  </si>
  <si>
    <t>Napier grass  cv 'Ouma'</t>
  </si>
  <si>
    <t>Stylo</t>
  </si>
  <si>
    <t>Coloured Guinea grass</t>
  </si>
  <si>
    <t>FEED0940</t>
  </si>
  <si>
    <t>FEED0941</t>
  </si>
  <si>
    <t>reed canary grass</t>
  </si>
  <si>
    <t>shrubby stylo</t>
  </si>
  <si>
    <t>FEED0817</t>
  </si>
  <si>
    <t>Vetch/P.max</t>
  </si>
  <si>
    <t>FEED0818</t>
  </si>
  <si>
    <t>FEED0970</t>
  </si>
  <si>
    <t>Napier grass/desmodium</t>
  </si>
  <si>
    <t>FEED0966</t>
  </si>
  <si>
    <t>FEED0822</t>
  </si>
  <si>
    <t>Guinea grass (inter crop)</t>
  </si>
  <si>
    <t>FEED0942</t>
  </si>
  <si>
    <t>FEED0823</t>
  </si>
  <si>
    <t>Alfalfa (inter crop)</t>
  </si>
  <si>
    <t>FEED0876</t>
  </si>
  <si>
    <t>FEED0824</t>
  </si>
  <si>
    <t>Vetch (inter crop)</t>
  </si>
  <si>
    <t>FEED0943</t>
  </si>
  <si>
    <t>FEED0825</t>
  </si>
  <si>
    <t>Guinea grass/vetch</t>
  </si>
  <si>
    <t>FEED0957</t>
  </si>
  <si>
    <t>Desho/vetch</t>
  </si>
  <si>
    <t>Mulato I</t>
  </si>
  <si>
    <t>FEED0944</t>
  </si>
  <si>
    <t>Buffel/alfalfa</t>
  </si>
  <si>
    <t>Phalaris/scarba</t>
  </si>
  <si>
    <t>Desho/tree lucerne</t>
  </si>
  <si>
    <t>FEED0882</t>
  </si>
  <si>
    <t>FEED0984</t>
  </si>
  <si>
    <t xml:space="preserve">Caribbean stylo </t>
  </si>
  <si>
    <t>Mixture from local forage; concentrate</t>
  </si>
  <si>
    <t>Indigenous forage</t>
  </si>
  <si>
    <t>Composite grass</t>
  </si>
  <si>
    <t>Fallow land grass</t>
  </si>
  <si>
    <t>Grass hay</t>
  </si>
  <si>
    <t>Desmodium mixed with native grass (wet)</t>
  </si>
  <si>
    <t>FEED0976</t>
  </si>
  <si>
    <t>Brachiaria mutica (ILRI 18659)</t>
  </si>
  <si>
    <t xml:space="preserve"> Shrubby stylo (ILRI 140)</t>
  </si>
  <si>
    <t>FEED0846</t>
  </si>
  <si>
    <t>Guinea grass (ILRI 144)</t>
  </si>
  <si>
    <t>FEED0945</t>
  </si>
  <si>
    <t>Brachiaria (Basilisk (ILRI 10871))</t>
  </si>
  <si>
    <t>Caribbean stylo (ILRI 75)</t>
  </si>
  <si>
    <t>FEED0848</t>
  </si>
  <si>
    <t>Napier grass (ILRI 16803)</t>
  </si>
  <si>
    <t>FEED0849</t>
  </si>
  <si>
    <t>Guinea grass (Mombassa)</t>
  </si>
  <si>
    <t>FEED0932</t>
  </si>
  <si>
    <t>FEED0850</t>
  </si>
  <si>
    <t>Guinea grass (Massai)</t>
  </si>
  <si>
    <t>FEED0953</t>
  </si>
  <si>
    <t>FEED0851</t>
  </si>
  <si>
    <t xml:space="preserve">Alfalfa (ILRI 6984) </t>
  </si>
  <si>
    <t>FEED0852</t>
  </si>
  <si>
    <t>Guinea grass (Tanzania)</t>
  </si>
  <si>
    <t>FEED0854</t>
  </si>
  <si>
    <t xml:space="preserve">Napier grass (ILRI 14984)    </t>
  </si>
  <si>
    <t>Grass:legume</t>
  </si>
  <si>
    <t>Wheat grain (Dashen)
Wheat grain (Enkoy)
Wheat grain (Israel)</t>
  </si>
  <si>
    <t>FEED0013
FEED0015
FEED0019</t>
  </si>
  <si>
    <t>Grasses</t>
  </si>
  <si>
    <t>FEED0948</t>
  </si>
  <si>
    <t>Stylosanthes scabra 140</t>
  </si>
  <si>
    <t>clover</t>
  </si>
  <si>
    <t>cyperus</t>
  </si>
  <si>
    <t>Pennisetum thunbergii</t>
  </si>
  <si>
    <t>Pennisetum riparium</t>
  </si>
  <si>
    <t>forb</t>
  </si>
  <si>
    <t>Sedge</t>
  </si>
  <si>
    <t>Eleusine ficifolia</t>
  </si>
  <si>
    <t>Pennisetum sphacelatum</t>
  </si>
  <si>
    <t>Pennisetum longistylum</t>
  </si>
  <si>
    <t>Eragrostis sp.</t>
  </si>
  <si>
    <t>Snowdenia polystachya</t>
  </si>
  <si>
    <t>Sporobolus africanus</t>
  </si>
  <si>
    <t>Hyparrhenia dregeana</t>
  </si>
  <si>
    <t>FEED0946</t>
  </si>
  <si>
    <t>Ischaemum fasciculatum</t>
  </si>
  <si>
    <t>Alysicarpus rugosus</t>
  </si>
  <si>
    <t>Alysicarpus glumaceus</t>
  </si>
  <si>
    <t>Tephrosia pumila</t>
  </si>
  <si>
    <t>FEED0949</t>
  </si>
  <si>
    <t>Desmodium dichotomum</t>
  </si>
  <si>
    <t>Setaria verticillata</t>
  </si>
  <si>
    <t>FEED0950</t>
  </si>
  <si>
    <t>Pennisetum polystachion</t>
  </si>
  <si>
    <t>FEED0321</t>
  </si>
  <si>
    <t>Crotalaria pallida</t>
  </si>
  <si>
    <t>FEED0826</t>
  </si>
  <si>
    <t>Crotalaria spinosa</t>
  </si>
  <si>
    <t>Trifolium pichisermollii</t>
  </si>
  <si>
    <t>FEED0533</t>
  </si>
  <si>
    <t>Crotalaria plowdenii</t>
  </si>
  <si>
    <t>Crotalaria pycnostachya</t>
  </si>
  <si>
    <t>Indigofera zavattarii</t>
  </si>
  <si>
    <t>FEED0905</t>
  </si>
  <si>
    <t>Indigofera spicata</t>
  </si>
  <si>
    <t>FEED0896</t>
  </si>
  <si>
    <t>Lotus sp.</t>
  </si>
  <si>
    <t>FEED0007</t>
  </si>
  <si>
    <t>Neonotonia wightii</t>
  </si>
  <si>
    <t>FEED0662</t>
  </si>
  <si>
    <t>Crotalaria lachnocarpoides</t>
  </si>
  <si>
    <t>FEED0663</t>
  </si>
  <si>
    <t>FEED0890</t>
  </si>
  <si>
    <t>Guinea grass:legume</t>
  </si>
  <si>
    <t>FEED0665</t>
  </si>
  <si>
    <t>Brachiaria grass:legume</t>
  </si>
  <si>
    <t>FEED0664</t>
  </si>
  <si>
    <t>Stylo:Desmodium</t>
  </si>
  <si>
    <t>FEED0666</t>
  </si>
  <si>
    <t>Mombassa:Cayman</t>
  </si>
  <si>
    <t>FEED0667</t>
  </si>
  <si>
    <t>Mombassa:Stylo</t>
  </si>
  <si>
    <t>FEED0674</t>
  </si>
  <si>
    <t>Cayman:Desmodium</t>
  </si>
  <si>
    <t>Desho (Areka DZF590)
Desho (inter crop with siral)
Desho grass
Desho Grass                                  
Desho grass (Pennisetum glaucifolium)
Desho grass (Pennisetum glaucifolium)</t>
  </si>
  <si>
    <t>FEED0841
FEED0820
FEED0719</t>
  </si>
  <si>
    <t>Mombassa:Cayman:Stylo</t>
  </si>
  <si>
    <t>FEED0675</t>
  </si>
  <si>
    <t>Mombassa:Cayman:Desmodium</t>
  </si>
  <si>
    <t>Mombassa:Stylo:Desmodium</t>
  </si>
  <si>
    <t>FEED0677</t>
  </si>
  <si>
    <t>Cayman:Stylo:Desmodium</t>
  </si>
  <si>
    <t>FEED0678</t>
  </si>
  <si>
    <t>Mombassa:Cayman:Stylo:Desmodium</t>
  </si>
  <si>
    <t>FEED0534</t>
  </si>
  <si>
    <t>maximus</t>
  </si>
  <si>
    <t xml:space="preserve">FEED0547           </t>
  </si>
  <si>
    <t>spp. hybrid</t>
  </si>
  <si>
    <t xml:space="preserve">FEED0548           </t>
  </si>
  <si>
    <t xml:space="preserve">FEED0549           </t>
  </si>
  <si>
    <t>Pangola grass</t>
  </si>
  <si>
    <t xml:space="preserve">FEED0550           </t>
  </si>
  <si>
    <t>Megathyrsus infestus</t>
  </si>
  <si>
    <t xml:space="preserve">FEED0551           </t>
  </si>
  <si>
    <t>Panicum laetum</t>
  </si>
  <si>
    <t xml:space="preserve">FEED0552           </t>
  </si>
  <si>
    <t>Panicum phragmitoides</t>
  </si>
  <si>
    <t xml:space="preserve">FEED0553           </t>
  </si>
  <si>
    <t>Panicum subalbidum</t>
  </si>
  <si>
    <t xml:space="preserve">FEED0554           </t>
  </si>
  <si>
    <t>Panicum turgidum seed</t>
  </si>
  <si>
    <t>FEED0800</t>
  </si>
  <si>
    <t>Pennisetum schimperi</t>
  </si>
  <si>
    <t>FEED0447</t>
  </si>
  <si>
    <t>Cenchrus stramineus</t>
  </si>
  <si>
    <t>FEED0749</t>
  </si>
  <si>
    <t>FEED0449</t>
  </si>
  <si>
    <t>Rhodes grass silage</t>
  </si>
  <si>
    <t>FEED0839</t>
  </si>
  <si>
    <t>Golden millet</t>
  </si>
  <si>
    <t>Rough pea</t>
  </si>
  <si>
    <t>FEED0895</t>
  </si>
  <si>
    <t>Rough pea straw</t>
  </si>
  <si>
    <t>FEED0907</t>
  </si>
  <si>
    <t>Sain grass</t>
  </si>
  <si>
    <t>FEED0908</t>
  </si>
  <si>
    <t>Schizachyrium brevifolium</t>
  </si>
  <si>
    <t>FEED0452</t>
  </si>
  <si>
    <t>Setaria acromelaena</t>
  </si>
  <si>
    <t>Setaria barbata</t>
  </si>
  <si>
    <t>FEED0508</t>
  </si>
  <si>
    <t>Setaria pumila subsp.Â subtesselata</t>
  </si>
  <si>
    <t>Spanish tickclover</t>
  </si>
  <si>
    <t>Sporobolus indicusÂ var.Â capensis</t>
  </si>
  <si>
    <t>FEED0797</t>
  </si>
  <si>
    <t>FEED0808</t>
  </si>
  <si>
    <t>Sporobolus pellucidus</t>
  </si>
  <si>
    <t>FEED0798</t>
  </si>
  <si>
    <t>Vetiveria nigritana</t>
  </si>
  <si>
    <t>Stylosanthes fruticosa</t>
  </si>
  <si>
    <t>Stylosanthes viscosa</t>
  </si>
  <si>
    <t>Grass hay (Sululta)</t>
  </si>
  <si>
    <t>Grass hay (Sululta) + urea</t>
  </si>
  <si>
    <t>Sweet clover</t>
  </si>
  <si>
    <t>Tall fescue</t>
  </si>
  <si>
    <t>Tanglehead grass</t>
  </si>
  <si>
    <t>Tephrosia linearis</t>
  </si>
  <si>
    <t>Toothed medic</t>
  </si>
  <si>
    <t>Veld love grass</t>
  </si>
  <si>
    <t>Winter vetch</t>
  </si>
  <si>
    <t>Whiteweed</t>
  </si>
  <si>
    <t>Yellow sweet clover</t>
  </si>
  <si>
    <t>Zornia glochidiata</t>
  </si>
  <si>
    <t>Eleusine jaegeri</t>
  </si>
  <si>
    <t>Cynodon nlemfuensisÂ </t>
  </si>
  <si>
    <t>Vicia benghalensis</t>
  </si>
  <si>
    <t>Cynodon hay</t>
  </si>
  <si>
    <t>Stylosanthes sp.</t>
  </si>
  <si>
    <t>Centrosema sp.</t>
  </si>
  <si>
    <t>Tetrapogon cenchriformis</t>
  </si>
  <si>
    <t>Cynodon aethiopicus</t>
  </si>
  <si>
    <t>Setaria incrassata</t>
  </si>
  <si>
    <t>Eragrostis pilosa</t>
  </si>
  <si>
    <t>Cyperus obtusifolius</t>
  </si>
  <si>
    <t>Melilotus albus</t>
  </si>
  <si>
    <t>Bana grass</t>
  </si>
  <si>
    <t>Argyrolobium schimperianum</t>
  </si>
  <si>
    <t>Tephrosia interrupta</t>
  </si>
  <si>
    <t>Grona barbata</t>
  </si>
  <si>
    <t>Myrsine africana</t>
  </si>
  <si>
    <t>Cyperus papyrus</t>
  </si>
  <si>
    <t>Clover (T. burchellianum)</t>
  </si>
  <si>
    <t>Urochloa mutica</t>
  </si>
  <si>
    <t>Leersia oryzoides</t>
  </si>
  <si>
    <t>Desmodium cinereum</t>
  </si>
  <si>
    <t>Tripsacum sp.</t>
  </si>
  <si>
    <t>Natural pasture root</t>
  </si>
  <si>
    <t>Tripsacum andersonii</t>
  </si>
  <si>
    <t>Cyperus aucheri</t>
  </si>
  <si>
    <t>Stylo leaf</t>
  </si>
  <si>
    <t>Erlangea sp.</t>
  </si>
  <si>
    <t>Clover (T. baccarinii)</t>
  </si>
  <si>
    <t>Edge_value</t>
  </si>
  <si>
    <t>Synonyms_x_Scientific</t>
  </si>
  <si>
    <t>Heirarchy</t>
  </si>
  <si>
    <t>Heirarchy_sub1</t>
  </si>
  <si>
    <t>Heirarchy_sub2</t>
  </si>
  <si>
    <t>n_delim</t>
  </si>
  <si>
    <t>edge_removed</t>
  </si>
  <si>
    <t>aom_x_edge_and_synonyms</t>
  </si>
  <si>
    <t>aom_x_edge_and_synonyms_long</t>
  </si>
  <si>
    <t>diet_item_full</t>
  </si>
  <si>
    <t>diet_item_l1</t>
  </si>
  <si>
    <t>diet_item_l2</t>
  </si>
  <si>
    <t>diet_item_l3</t>
  </si>
  <si>
    <t>Out.Unit.Correct</t>
  </si>
  <si>
    <t>$</t>
  </si>
  <si>
    <t>$/100kg</t>
  </si>
  <si>
    <t>USD/100kg</t>
  </si>
  <si>
    <t>$/animal</t>
  </si>
  <si>
    <t>USD/individual</t>
  </si>
  <si>
    <t>$/day</t>
  </si>
  <si>
    <t>USD/d</t>
  </si>
  <si>
    <t>$/ha</t>
  </si>
  <si>
    <t>$/kg</t>
  </si>
  <si>
    <t>USD/kg</t>
  </si>
  <si>
    <t>% (0 MPa)</t>
  </si>
  <si>
    <t>% (0.003MPa)</t>
  </si>
  <si>
    <t>% (0.003 MPa)</t>
  </si>
  <si>
    <t>% (0.006MPa)</t>
  </si>
  <si>
    <t>% (0.006 MPa)</t>
  </si>
  <si>
    <t>% (0.01MPa)</t>
  </si>
  <si>
    <t>% (0.01 MPa)</t>
  </si>
  <si>
    <t>% (0.03 MPa)</t>
  </si>
  <si>
    <t>% (0.1 MPa)</t>
  </si>
  <si>
    <t>% (0.1MPa)</t>
  </si>
  <si>
    <t>% (0.3 bar)</t>
  </si>
  <si>
    <t>% (0.5 MPa)</t>
  </si>
  <si>
    <t>% (0.5MPa)</t>
  </si>
  <si>
    <t>% (0MPa)</t>
  </si>
  <si>
    <t>% (1.5 MPa)</t>
  </si>
  <si>
    <t>% (1.5MPa)</t>
  </si>
  <si>
    <t>% (15bar)</t>
  </si>
  <si>
    <t>% (15 bar)</t>
  </si>
  <si>
    <t>% (3WAS)</t>
  </si>
  <si>
    <t>% (3 WAS)</t>
  </si>
  <si>
    <t>% (5 WAS)</t>
  </si>
  <si>
    <t>% (5-1500kPa)</t>
  </si>
  <si>
    <t>% (5-1500 kPa)</t>
  </si>
  <si>
    <t>% (5-33kPa)</t>
  </si>
  <si>
    <t>% (5-33 kPa)</t>
  </si>
  <si>
    <t>% (7WAS)</t>
  </si>
  <si>
    <t>% (7 WAS)</t>
  </si>
  <si>
    <t>% (9WAS)</t>
  </si>
  <si>
    <t>% (9 WAS)</t>
  </si>
  <si>
    <t>% (beyond 33kPa)</t>
  </si>
  <si>
    <t>% (v/v 0 bars)</t>
  </si>
  <si>
    <t>% (v/v 0.01 bars)</t>
  </si>
  <si>
    <t>% (v/v 0.1 bars)</t>
  </si>
  <si>
    <t>% (v/v 0.5 bars)</t>
  </si>
  <si>
    <t>% (v/v 1 bars)</t>
  </si>
  <si>
    <t>% (v/v 15 bars)</t>
  </si>
  <si>
    <t>% (v/v 5 bars)</t>
  </si>
  <si>
    <t>% (v/v)</t>
  </si>
  <si>
    <t>% (w/w 0 MPa)</t>
  </si>
  <si>
    <t>% (w/w 0.003 MPa)</t>
  </si>
  <si>
    <t>% (w/w 0.01 MPa)</t>
  </si>
  <si>
    <t>% (w/w 0.05 MPa)</t>
  </si>
  <si>
    <t>% (w/w 0.1 MPa)</t>
  </si>
  <si>
    <t>% (w/w 0.5 MPa)</t>
  </si>
  <si>
    <t>% (w/w 1.5 MPa)</t>
  </si>
  <si>
    <t>% (w/w)</t>
  </si>
  <si>
    <t>% annual</t>
  </si>
  <si>
    <t>% area covered fusarium spp.</t>
  </si>
  <si>
    <t>% Aspergiilus candidus fungi</t>
  </si>
  <si>
    <t>% Aspergillus candidus</t>
  </si>
  <si>
    <t>% Aspergillus clavatus fungi</t>
  </si>
  <si>
    <t>% Aspergillus clavatus</t>
  </si>
  <si>
    <t>% Aspergillus flavus fungi</t>
  </si>
  <si>
    <t>% Aspergillus flavus</t>
  </si>
  <si>
    <t>% Aspergillus glaucus fungi</t>
  </si>
  <si>
    <t>% Aspergillus glaucus</t>
  </si>
  <si>
    <t>% Aspergillus niger fungi</t>
  </si>
  <si>
    <t>% Aspergillus niger</t>
  </si>
  <si>
    <t>% Aspergillus ochraceus fungi</t>
  </si>
  <si>
    <t>% Aspergillus ochraceus</t>
  </si>
  <si>
    <t>% aspergillus spp.</t>
  </si>
  <si>
    <t>% Aspergillus spp.</t>
  </si>
  <si>
    <t>% Aspergillus terreus fungi</t>
  </si>
  <si>
    <t>% Aspergillus terreus</t>
  </si>
  <si>
    <t>% Blosyrus damaged</t>
  </si>
  <si>
    <t>% damage (Blosyrus)</t>
  </si>
  <si>
    <t>% broken grains</t>
  </si>
  <si>
    <t>% Callosobruchus maculatus survival</t>
  </si>
  <si>
    <t>% change</t>
  </si>
  <si>
    <t>% Cylas damaged</t>
  </si>
  <si>
    <t>% damage (Cylas)</t>
  </si>
  <si>
    <t>% damage by  Acanthoscelides obtectus</t>
  </si>
  <si>
    <t>% damage (Acanthoscelides obtectus)</t>
  </si>
  <si>
    <t>% damage by  Callosobruchus maculatus</t>
  </si>
  <si>
    <t>% damage (Callosobruchus maculatus)</t>
  </si>
  <si>
    <t>% damage by Callosobruchus maculatus</t>
  </si>
  <si>
    <t>% decay</t>
  </si>
  <si>
    <t>% dry weight loss</t>
  </si>
  <si>
    <t>% from mold</t>
  </si>
  <si>
    <t>% fruit decay</t>
  </si>
  <si>
    <t>% fruit rot</t>
  </si>
  <si>
    <t>% Fruit rot</t>
  </si>
  <si>
    <t>% fusarium spp</t>
  </si>
  <si>
    <t>% Fusarium spp</t>
  </si>
  <si>
    <t>% grain damage by Penicillium</t>
  </si>
  <si>
    <t>% grain damage (Penicillium)</t>
  </si>
  <si>
    <t>% grain damage of grains</t>
  </si>
  <si>
    <t xml:space="preserve">% grain damage </t>
  </si>
  <si>
    <t>% grain damaged</t>
  </si>
  <si>
    <t>% grain damage</t>
  </si>
  <si>
    <t>% grain perforation</t>
  </si>
  <si>
    <t>% hen-day production</t>
  </si>
  <si>
    <t>% hen-d production</t>
  </si>
  <si>
    <t>% insect</t>
  </si>
  <si>
    <t>% live birth rate</t>
  </si>
  <si>
    <t>% loss</t>
  </si>
  <si>
    <t>% mean weight loss</t>
  </si>
  <si>
    <t>% millepede damaged</t>
  </si>
  <si>
    <t>% damage (millepede)</t>
  </si>
  <si>
    <t>% monthly</t>
  </si>
  <si>
    <t>% nematode damaged</t>
  </si>
  <si>
    <t>% damage (nematode)</t>
  </si>
  <si>
    <t>% of Aspergillus</t>
  </si>
  <si>
    <t>% Aspergillus</t>
  </si>
  <si>
    <t>% of Fusarium</t>
  </si>
  <si>
    <t>% Fusarium</t>
  </si>
  <si>
    <t>% of seeds</t>
  </si>
  <si>
    <t>% seed</t>
  </si>
  <si>
    <t>% of total bacteria</t>
  </si>
  <si>
    <t>% total bacteria</t>
  </si>
  <si>
    <t>% penicillium spp.</t>
  </si>
  <si>
    <t>% production</t>
  </si>
  <si>
    <t>% rainfall</t>
  </si>
  <si>
    <t>% rot severity</t>
  </si>
  <si>
    <t>% Seed damage</t>
  </si>
  <si>
    <t>% seed damage</t>
  </si>
  <si>
    <t>% weight damaged</t>
  </si>
  <si>
    <t>% weight gain/day</t>
  </si>
  <si>
    <t>% weight gain/d</t>
  </si>
  <si>
    <t>% weight loss</t>
  </si>
  <si>
    <t>% WFPS</t>
  </si>
  <si>
    <t>%, w/w</t>
  </si>
  <si>
    <t>%/1000kg</t>
  </si>
  <si>
    <t>%/t</t>
  </si>
  <si>
    <t>%/animal</t>
  </si>
  <si>
    <t>%/d/individual</t>
  </si>
  <si>
    <t>%/day</t>
  </si>
  <si>
    <t>%/d</t>
  </si>
  <si>
    <t>%/day/individual</t>
  </si>
  <si>
    <t>%/individual/day</t>
  </si>
  <si>
    <t>%v/v</t>
  </si>
  <si>
    <t>(d)</t>
  </si>
  <si>
    <t>(g/g)</t>
  </si>
  <si>
    <t>g/g</t>
  </si>
  <si>
    <t>(g/kg)/individual</t>
  </si>
  <si>
    <t>g/kg/individual</t>
  </si>
  <si>
    <t>(H’)</t>
  </si>
  <si>
    <t>Shannon-Weaver Index (H')</t>
  </si>
  <si>
    <t>(J’)</t>
  </si>
  <si>
    <t>Pielou Evenness Index (J’)</t>
  </si>
  <si>
    <t>(kg grain/mm rainfall)/ha</t>
  </si>
  <si>
    <t>kg/mm/ha</t>
  </si>
  <si>
    <t>(kg/ha)/mm</t>
  </si>
  <si>
    <t>kg/ha/mm</t>
  </si>
  <si>
    <t>(kg/kg)/year</t>
  </si>
  <si>
    <t>kg/kg/yr</t>
  </si>
  <si>
    <t>(ml/cm3)/hour</t>
  </si>
  <si>
    <t>ml/cm3/h</t>
  </si>
  <si>
    <t>(S)</t>
  </si>
  <si>
    <t>Species Richness (S)</t>
  </si>
  <si>
    <t>/individual/day</t>
  </si>
  <si>
    <t>`kg/ha</t>
  </si>
  <si>
    <t>€/ha</t>
  </si>
  <si>
    <t>EUR/ha</t>
  </si>
  <si>
    <t>µg /m3 (black carbon)</t>
  </si>
  <si>
    <t>µg black carbon/m3</t>
  </si>
  <si>
    <t>µg /m3 (Particulate matter 2.5)</t>
  </si>
  <si>
    <t>µg PM2.5/m3</t>
  </si>
  <si>
    <t>µg 15 N/m2/d</t>
  </si>
  <si>
    <t>µg CO2/g soil microbes</t>
  </si>
  <si>
    <t>µg CO2-C/g</t>
  </si>
  <si>
    <t>µg CO2-C/g/h</t>
  </si>
  <si>
    <t>µg CO2-C/g/hr</t>
  </si>
  <si>
    <t>µg N2O-N/g/hr</t>
  </si>
  <si>
    <t>µg/g</t>
  </si>
  <si>
    <t>µg/g(mineral)</t>
  </si>
  <si>
    <t>µg/g(NH4)</t>
  </si>
  <si>
    <t>µg/g(NO3)</t>
  </si>
  <si>
    <t>µg/kg</t>
  </si>
  <si>
    <t>µg/kg(mineral)</t>
  </si>
  <si>
    <t>µg/kg(NH4)</t>
  </si>
  <si>
    <t>µg/kg(NO3)</t>
  </si>
  <si>
    <t>µm/s</t>
  </si>
  <si>
    <t>100/g</t>
  </si>
  <si>
    <t>1000 grain mass g</t>
  </si>
  <si>
    <t>1000 seed weight g</t>
  </si>
  <si>
    <t>1000 XOF</t>
  </si>
  <si>
    <t>100cm2/individual/day</t>
  </si>
  <si>
    <t>100cm2/d/individual</t>
  </si>
  <si>
    <t>3k/NGN/individual</t>
  </si>
  <si>
    <t>6hour day</t>
  </si>
  <si>
    <t>6h/d</t>
  </si>
  <si>
    <t>Abacetus spp log(x+1.5)</t>
  </si>
  <si>
    <t>Abundance (no m−2)</t>
  </si>
  <si>
    <t>n/m2</t>
  </si>
  <si>
    <t>Actinomycetes CFU/g soil</t>
  </si>
  <si>
    <t>AEP</t>
  </si>
  <si>
    <t>Anchophthalmus oncotipes log(x+1.5)</t>
  </si>
  <si>
    <t>animals</t>
  </si>
  <si>
    <t>Bacteria CFU/g soil</t>
  </si>
  <si>
    <t>cacteria CFU/g soil</t>
  </si>
  <si>
    <t>bacteria cfu/ml at 08.00hrs</t>
  </si>
  <si>
    <t>bacteria CFU/ml</t>
  </si>
  <si>
    <t>bacteria cfu/ml at 18.00hrs</t>
  </si>
  <si>
    <t>bags</t>
  </si>
  <si>
    <t>bags/ha</t>
  </si>
  <si>
    <t>baskets/ha</t>
  </si>
  <si>
    <t>BIF/ha</t>
  </si>
  <si>
    <t>BIF/ha (Discount rate= 20%)</t>
  </si>
  <si>
    <t>BIF/ha (discount rate= 20%)</t>
  </si>
  <si>
    <t>Biomass Carbon</t>
  </si>
  <si>
    <t>Birr/year</t>
  </si>
  <si>
    <t>ETB/yr</t>
  </si>
  <si>
    <t>body</t>
  </si>
  <si>
    <t>born/doe</t>
  </si>
  <si>
    <t>offspring/female</t>
  </si>
  <si>
    <t>born/does</t>
  </si>
  <si>
    <t>BRL/ha</t>
  </si>
  <si>
    <t>bunch/ha</t>
  </si>
  <si>
    <t>bundles/month</t>
  </si>
  <si>
    <t>BW</t>
  </si>
  <si>
    <t>BWP/ha</t>
  </si>
  <si>
    <t>c molc/kg soil</t>
  </si>
  <si>
    <t>Calving</t>
  </si>
  <si>
    <t>carbonecous particles</t>
  </si>
  <si>
    <t>Carcass %</t>
  </si>
  <si>
    <t>% carcass</t>
  </si>
  <si>
    <t>CCO2 kg/ha/year</t>
  </si>
  <si>
    <t>CO2-C kg/ha/year</t>
  </si>
  <si>
    <t>CFU</t>
  </si>
  <si>
    <t>CH4 g C/ha</t>
  </si>
  <si>
    <t>g CH4-C/ha</t>
  </si>
  <si>
    <t>CH4 microg C/(m2 h)</t>
  </si>
  <si>
    <t>CH4 microganism C/m2/h</t>
  </si>
  <si>
    <t>clean</t>
  </si>
  <si>
    <t>cm</t>
  </si>
  <si>
    <t>cm/10 min</t>
  </si>
  <si>
    <t>cm/150 min</t>
  </si>
  <si>
    <t>cm/15cm</t>
  </si>
  <si>
    <t>cm/15 cm</t>
  </si>
  <si>
    <t>cm/160 min</t>
  </si>
  <si>
    <t>cm/180 min</t>
  </si>
  <si>
    <t>cm/3 hr</t>
  </si>
  <si>
    <t>cm/5 min</t>
  </si>
  <si>
    <t>cm/50 min</t>
  </si>
  <si>
    <t>cm/90 min</t>
  </si>
  <si>
    <t>cm/cm</t>
  </si>
  <si>
    <t>cm/day</t>
  </si>
  <si>
    <t>cm/d</t>
  </si>
  <si>
    <t>cm/h</t>
  </si>
  <si>
    <t>cm/hour</t>
  </si>
  <si>
    <t>cm/hr</t>
  </si>
  <si>
    <t>cm/m</t>
  </si>
  <si>
    <t>cm/min</t>
  </si>
  <si>
    <t>cm/s</t>
  </si>
  <si>
    <t>cm/yr</t>
  </si>
  <si>
    <t>cm²/individual/day</t>
  </si>
  <si>
    <t>cm2/d/individual</t>
  </si>
  <si>
    <t>cm3/cm2</t>
  </si>
  <si>
    <t>cm3/cm3</t>
  </si>
  <si>
    <t>cm3/cm3 (available)</t>
  </si>
  <si>
    <t>cmol</t>
  </si>
  <si>
    <t>cmol (p+) /kg</t>
  </si>
  <si>
    <t>cmol / kg</t>
  </si>
  <si>
    <t>cmol /kg</t>
  </si>
  <si>
    <t>cmol c/kg</t>
  </si>
  <si>
    <t>cmol(+)/kg</t>
  </si>
  <si>
    <t>cmol(p)/kg</t>
  </si>
  <si>
    <t>cmol(P+)/kg</t>
  </si>
  <si>
    <t>cmol/ kg</t>
  </si>
  <si>
    <t>cmol/100g</t>
  </si>
  <si>
    <t>cmol/100 g</t>
  </si>
  <si>
    <t>cmol/dm3</t>
  </si>
  <si>
    <t>cmol/ka</t>
  </si>
  <si>
    <t>cmol+/ kg</t>
  </si>
  <si>
    <t>cmolc dm-3</t>
  </si>
  <si>
    <t>cmolc kg-1</t>
  </si>
  <si>
    <t>cmolc/ kg</t>
  </si>
  <si>
    <t>cmole/kg</t>
  </si>
  <si>
    <t>CO (ppm)</t>
  </si>
  <si>
    <t>CO2/g soil/hr</t>
  </si>
  <si>
    <t>CO2-C mg/kg/day</t>
  </si>
  <si>
    <t>CO2-C mg/kg/d</t>
  </si>
  <si>
    <t>CO2-C/MBC/hr</t>
  </si>
  <si>
    <t>Cold carcass %</t>
  </si>
  <si>
    <t>% cold carcass</t>
  </si>
  <si>
    <t>Cold carcass g/kg body weight</t>
  </si>
  <si>
    <t>g cold carcass/kg body weight</t>
  </si>
  <si>
    <t>colonies Atta cephalotes/ha</t>
  </si>
  <si>
    <t>Atta cephalotes colonies/ha</t>
  </si>
  <si>
    <t>concentrate</t>
  </si>
  <si>
    <t>count</t>
  </si>
  <si>
    <t>count/Kg</t>
  </si>
  <si>
    <t>n/kg</t>
  </si>
  <si>
    <t>counts/kg</t>
  </si>
  <si>
    <t>counts/m2</t>
  </si>
  <si>
    <t>day/ha</t>
  </si>
  <si>
    <t>d/ha</t>
  </si>
  <si>
    <t>days/ha</t>
  </si>
  <si>
    <t>days/year</t>
  </si>
  <si>
    <t>d/yr</t>
  </si>
  <si>
    <t>degraded</t>
  </si>
  <si>
    <t>DM/day</t>
  </si>
  <si>
    <t>DM/ha</t>
  </si>
  <si>
    <t>Dressing %</t>
  </si>
  <si>
    <t>% dressing</t>
  </si>
  <si>
    <t>Dromica limpompoipana log(x+1.5)</t>
  </si>
  <si>
    <t>dS/m</t>
  </si>
  <si>
    <t>Earthworm toxonomic richness (S)</t>
  </si>
  <si>
    <t>earthworm toxonomic richness (S)</t>
  </si>
  <si>
    <t>EBT/ha</t>
  </si>
  <si>
    <t>egg/hen</t>
  </si>
  <si>
    <t>eggs/individual</t>
  </si>
  <si>
    <t>egg/individual/day</t>
  </si>
  <si>
    <t>eggs/d/individual</t>
  </si>
  <si>
    <t>Eggs/Hen/Day</t>
  </si>
  <si>
    <t>eggs/individual.day</t>
  </si>
  <si>
    <t>eggs/individual/day</t>
  </si>
  <si>
    <t>EGP/day</t>
  </si>
  <si>
    <t>EGP/d</t>
  </si>
  <si>
    <t>EGP/goat</t>
  </si>
  <si>
    <t>EGP/ha</t>
  </si>
  <si>
    <t>EGP/individual</t>
  </si>
  <si>
    <t>EGP/individual/day</t>
  </si>
  <si>
    <t>EGP/d/individual</t>
  </si>
  <si>
    <t>EGP/kg</t>
  </si>
  <si>
    <t>EGP/m3</t>
  </si>
  <si>
    <t>EGP/replicate</t>
  </si>
  <si>
    <t>ETA/ha</t>
  </si>
  <si>
    <t>ETB</t>
  </si>
  <si>
    <t>ETB/day</t>
  </si>
  <si>
    <t>ETB/d</t>
  </si>
  <si>
    <t>ETB/ha</t>
  </si>
  <si>
    <t>ETB/head</t>
  </si>
  <si>
    <t>ETB/individual</t>
  </si>
  <si>
    <t>ETB/individual/day</t>
  </si>
  <si>
    <t>ETB/d/individual</t>
  </si>
  <si>
    <t>ETB/sheep</t>
  </si>
  <si>
    <t>ETD/head</t>
  </si>
  <si>
    <t>ETH/ha</t>
  </si>
  <si>
    <t>Evenness</t>
  </si>
  <si>
    <t>Evenness Index</t>
  </si>
  <si>
    <t>Eviscerated %</t>
  </si>
  <si>
    <t>excreta</t>
  </si>
  <si>
    <t>F CFA/kg</t>
  </si>
  <si>
    <t>XOF/kg</t>
  </si>
  <si>
    <t>FCFA</t>
  </si>
  <si>
    <t>XOF</t>
  </si>
  <si>
    <t>FCFA/kg live weight gain</t>
  </si>
  <si>
    <t>XOF/kg live weight gain</t>
  </si>
  <si>
    <t>FCM</t>
  </si>
  <si>
    <t>Fecundity</t>
  </si>
  <si>
    <t>feed</t>
  </si>
  <si>
    <t>forage</t>
  </si>
  <si>
    <t>FRF/ha</t>
  </si>
  <si>
    <t>Fruits/plant</t>
  </si>
  <si>
    <t>fruits/plant</t>
  </si>
  <si>
    <t>Fungi CFU/g soil</t>
  </si>
  <si>
    <t>fungi CFU/g soil</t>
  </si>
  <si>
    <t>g  /kg</t>
  </si>
  <si>
    <t>g /individual/day</t>
  </si>
  <si>
    <t>g/d/individual</t>
  </si>
  <si>
    <t>g /kg</t>
  </si>
  <si>
    <t>g biomass /kg</t>
  </si>
  <si>
    <t>g biomass/kg</t>
  </si>
  <si>
    <t>g biomass/kg transpired</t>
  </si>
  <si>
    <t>g C/(ha d)</t>
  </si>
  <si>
    <t>g C/kg</t>
  </si>
  <si>
    <t>g Carcass</t>
  </si>
  <si>
    <t>g carcass</t>
  </si>
  <si>
    <t>g C-CO2m2/day</t>
  </si>
  <si>
    <t>g CO2-C/m2/d</t>
  </si>
  <si>
    <t>g CH4-C/ha total over 14 days</t>
  </si>
  <si>
    <t>g CH4-C/ha/14 d</t>
  </si>
  <si>
    <t>g CO2-C/day</t>
  </si>
  <si>
    <t>g CO2-C/d</t>
  </si>
  <si>
    <t>g CO2-C/g C</t>
  </si>
  <si>
    <t>g CO2-C/ha</t>
  </si>
  <si>
    <t>g CO2-C/ha total over 14 days</t>
  </si>
  <si>
    <t>g CO2-C/ha/14 d</t>
  </si>
  <si>
    <t>g CO2-C/m2/day</t>
  </si>
  <si>
    <t>g CO-C/m2/day</t>
  </si>
  <si>
    <t>g CO-C/m2/d</t>
  </si>
  <si>
    <t>g Cold Carcass</t>
  </si>
  <si>
    <t>g cold carcass</t>
  </si>
  <si>
    <t>g Defeathered</t>
  </si>
  <si>
    <t>g defeathered</t>
  </si>
  <si>
    <t>g DM  per square m</t>
  </si>
  <si>
    <t>g DM/m2</t>
  </si>
  <si>
    <t>g dm-3</t>
  </si>
  <si>
    <t>d/dm3</t>
  </si>
  <si>
    <t>g Dressed</t>
  </si>
  <si>
    <t>g dressed</t>
  </si>
  <si>
    <t>g dry matter/kg transpired</t>
  </si>
  <si>
    <t>g DM/kg transpired</t>
  </si>
  <si>
    <t>g firewood/g ingredient</t>
  </si>
  <si>
    <t>g g/N</t>
  </si>
  <si>
    <t>g Hot Carcass</t>
  </si>
  <si>
    <t>g hot carcass</t>
  </si>
  <si>
    <t>g kg-3</t>
  </si>
  <si>
    <t>g N/(ha d)</t>
  </si>
  <si>
    <t>g N/ha/d</t>
  </si>
  <si>
    <t>g N2O-N/ha</t>
  </si>
  <si>
    <t>g N2O-N/ha total over 14 days</t>
  </si>
  <si>
    <t>g N2O-N/ha/14 d</t>
  </si>
  <si>
    <t>g N2O-N/ha/day</t>
  </si>
  <si>
    <t>g N2O-N/ha/d</t>
  </si>
  <si>
    <t>g N2O-N/ha/year</t>
  </si>
  <si>
    <t>g N2O-N/ha/yr</t>
  </si>
  <si>
    <t>g N2O-N/kg</t>
  </si>
  <si>
    <t>g N-N2O/ha</t>
  </si>
  <si>
    <t>g of C /day</t>
  </si>
  <si>
    <t>g C/d</t>
  </si>
  <si>
    <t>g of C in CO2 equiv/day</t>
  </si>
  <si>
    <t>g CO2-C eq/d</t>
  </si>
  <si>
    <t>g of C/day</t>
  </si>
  <si>
    <t>g of CO/day</t>
  </si>
  <si>
    <t>g CO/d</t>
  </si>
  <si>
    <t>g Slaughter Carcass</t>
  </si>
  <si>
    <t>g slaughter carcass</t>
  </si>
  <si>
    <t>g water/g dry soil</t>
  </si>
  <si>
    <t>g.kg</t>
  </si>
  <si>
    <t>g/ individual/day</t>
  </si>
  <si>
    <t>g/(m2 mm)</t>
  </si>
  <si>
    <t>g/m2/mm</t>
  </si>
  <si>
    <t>g/2.5l</t>
  </si>
  <si>
    <t>g/2.5 l</t>
  </si>
  <si>
    <t>g/21days</t>
  </si>
  <si>
    <t>g/21 d</t>
  </si>
  <si>
    <t>g/234</t>
  </si>
  <si>
    <t>g/3 plants</t>
  </si>
  <si>
    <t>g/cm</t>
  </si>
  <si>
    <t>g/cob</t>
  </si>
  <si>
    <t>g/day</t>
  </si>
  <si>
    <t>g/d</t>
  </si>
  <si>
    <t>g/day/animal</t>
  </si>
  <si>
    <t>g/day/fish</t>
  </si>
  <si>
    <t>g/day/individual</t>
  </si>
  <si>
    <t>g/dindividual/day</t>
  </si>
  <si>
    <t>g/dozen</t>
  </si>
  <si>
    <t>g/fish</t>
  </si>
  <si>
    <t>g/individual</t>
  </si>
  <si>
    <t>g/g N</t>
  </si>
  <si>
    <t>g/goat/day</t>
  </si>
  <si>
    <t>g/d/goat</t>
  </si>
  <si>
    <t>g/ha/day</t>
  </si>
  <si>
    <t>g/ha/d</t>
  </si>
  <si>
    <t>g/head/day</t>
  </si>
  <si>
    <t>g/Individual</t>
  </si>
  <si>
    <t>g/individual.day</t>
  </si>
  <si>
    <t>g/individual/d</t>
  </si>
  <si>
    <t>g/Individual/day</t>
  </si>
  <si>
    <t>g/indivividual/day</t>
  </si>
  <si>
    <t>g/ka</t>
  </si>
  <si>
    <t>g/Kg</t>
  </si>
  <si>
    <t>g/kg fuel</t>
  </si>
  <si>
    <t>g/l charcoal</t>
  </si>
  <si>
    <t>g/l firewood</t>
  </si>
  <si>
    <t>g/m/s</t>
  </si>
  <si>
    <t>g/m2 DM</t>
  </si>
  <si>
    <t>g/m3</t>
  </si>
  <si>
    <t>g/m3/day</t>
  </si>
  <si>
    <t>g/m3/d</t>
  </si>
  <si>
    <t>g/MJ</t>
  </si>
  <si>
    <t>g/mm</t>
  </si>
  <si>
    <t>g/ndividual/day</t>
  </si>
  <si>
    <t>g/piece</t>
  </si>
  <si>
    <t>g/tree/year</t>
  </si>
  <si>
    <t>g/vine</t>
  </si>
  <si>
    <t>g/week</t>
  </si>
  <si>
    <t>g/year</t>
  </si>
  <si>
    <t>gain/feed</t>
  </si>
  <si>
    <t>gain/protein</t>
  </si>
  <si>
    <t>gained</t>
  </si>
  <si>
    <t>GHC</t>
  </si>
  <si>
    <t>GHC/ha</t>
  </si>
  <si>
    <t>GHS/ha</t>
  </si>
  <si>
    <t>GHC/person-day</t>
  </si>
  <si>
    <t>GHS</t>
  </si>
  <si>
    <t>GHS/acre</t>
  </si>
  <si>
    <t>GMD/ha</t>
  </si>
  <si>
    <t>group richness</t>
  </si>
  <si>
    <t>H</t>
  </si>
  <si>
    <t>H'</t>
  </si>
  <si>
    <t>hr/d</t>
  </si>
  <si>
    <t>h/year</t>
  </si>
  <si>
    <t>hr/yr</t>
  </si>
  <si>
    <t>H’</t>
  </si>
  <si>
    <t>H′</t>
  </si>
  <si>
    <t>ha/h</t>
  </si>
  <si>
    <t>ha/hr</t>
  </si>
  <si>
    <t>hg/ha</t>
  </si>
  <si>
    <t>Hot carcass %</t>
  </si>
  <si>
    <t>hot carcass %</t>
  </si>
  <si>
    <t>Hot carcass g/kg body weight</t>
  </si>
  <si>
    <t>hot carcass g/kg body weight</t>
  </si>
  <si>
    <t>hrs</t>
  </si>
  <si>
    <t>hours (collecting firewood)</t>
  </si>
  <si>
    <t>hrs (collecting firewood)</t>
  </si>
  <si>
    <t>hours/ha</t>
  </si>
  <si>
    <t>hr/ha</t>
  </si>
  <si>
    <t>hours/week (cooking)</t>
  </si>
  <si>
    <t>hr/week (cooking)</t>
  </si>
  <si>
    <t>hours/week (firewood preparation)</t>
  </si>
  <si>
    <t>hr/week (firewood preparation)</t>
  </si>
  <si>
    <t>hours/week (fuel collection)</t>
  </si>
  <si>
    <t>hr/week (fuel collection)</t>
  </si>
  <si>
    <t>IBW/individual</t>
  </si>
  <si>
    <t>in</t>
  </si>
  <si>
    <t>Individuals</t>
  </si>
  <si>
    <t>individuals/100g dry soil</t>
  </si>
  <si>
    <t>n/100 g dry soil</t>
  </si>
  <si>
    <t>Individuals/m2</t>
  </si>
  <si>
    <t>INR/ha</t>
  </si>
  <si>
    <t>insects/100g</t>
  </si>
  <si>
    <t>n/100 g</t>
  </si>
  <si>
    <t>insects/500g</t>
  </si>
  <si>
    <t>n/500 g</t>
  </si>
  <si>
    <t>intake</t>
  </si>
  <si>
    <t>KES</t>
  </si>
  <si>
    <t>KES/100kg</t>
  </si>
  <si>
    <t>KES/100 kg</t>
  </si>
  <si>
    <t>KES/ha</t>
  </si>
  <si>
    <t>KES/kg</t>
  </si>
  <si>
    <t>Kg</t>
  </si>
  <si>
    <t>kg /ha</t>
  </si>
  <si>
    <t>kg /ha/mm</t>
  </si>
  <si>
    <t>kg attacked</t>
  </si>
  <si>
    <t>kg biomass/(ha/mm rainfall)</t>
  </si>
  <si>
    <t>kg biomass/ha/mm</t>
  </si>
  <si>
    <t>kg biomass/kg P applied</t>
  </si>
  <si>
    <t>kg biomass/kg P</t>
  </si>
  <si>
    <t>kg biomass/mm</t>
  </si>
  <si>
    <t>kg C /ha/ yr</t>
  </si>
  <si>
    <t>kg C/ha/yr</t>
  </si>
  <si>
    <t>kg C/(ha d)</t>
  </si>
  <si>
    <t>kg C/ha/d</t>
  </si>
  <si>
    <t>kg C/m3</t>
  </si>
  <si>
    <t>kg Carcass</t>
  </si>
  <si>
    <t>kg carcass</t>
  </si>
  <si>
    <t>kg CH4 C /ha/yr</t>
  </si>
  <si>
    <t>kg CH4-C/ha/yr</t>
  </si>
  <si>
    <t>kg CH4-C/ha</t>
  </si>
  <si>
    <t>kg clean wool</t>
  </si>
  <si>
    <t>kg CO2eq/kg</t>
  </si>
  <si>
    <t>kg Cold carcass</t>
  </si>
  <si>
    <t>kg cold carcass</t>
  </si>
  <si>
    <t>kg DM/ha</t>
  </si>
  <si>
    <t>kg DM/ha/mm</t>
  </si>
  <si>
    <t>kg Dressed</t>
  </si>
  <si>
    <t>kg dressed</t>
  </si>
  <si>
    <t>kg dry matter/(ha mm)</t>
  </si>
  <si>
    <t>kg dry matter/ha/mm</t>
  </si>
  <si>
    <t>kg dry matter/kg N</t>
  </si>
  <si>
    <t>kg DM/kg N</t>
  </si>
  <si>
    <t>kg dry matter/m3</t>
  </si>
  <si>
    <t>kg DM/m3</t>
  </si>
  <si>
    <t>kg DW/mm</t>
  </si>
  <si>
    <t>kg eq/MJ</t>
  </si>
  <si>
    <t>kg equivalent yield/kg N applied</t>
  </si>
  <si>
    <t>kg equivalent yield/kg N</t>
  </si>
  <si>
    <t>kg equivalent yield/kg P applied</t>
  </si>
  <si>
    <t>kg equivalent yield/kg P</t>
  </si>
  <si>
    <t>kg Eviscerated</t>
  </si>
  <si>
    <t>kg eviscerated</t>
  </si>
  <si>
    <t>kg fuelwood/kg cooked food</t>
  </si>
  <si>
    <t>kg fuelwood/kg food cooked</t>
  </si>
  <si>
    <t>kg gain/m3 precipitation</t>
  </si>
  <si>
    <t>kg grain/m3 rain</t>
  </si>
  <si>
    <t>kg garin/ kg k applied</t>
  </si>
  <si>
    <t>kg garin/ kg P applied</t>
  </si>
  <si>
    <t>kg grain /m3</t>
  </si>
  <si>
    <t>kg grain/m3</t>
  </si>
  <si>
    <t>Kg grain kg/N applied</t>
  </si>
  <si>
    <t>kg grain per kg N applied</t>
  </si>
  <si>
    <t>kg grain/kg</t>
  </si>
  <si>
    <t>kg grain/kg N applied</t>
  </si>
  <si>
    <t>kg grain/kg NPK</t>
  </si>
  <si>
    <t>kg grain/kg of N</t>
  </si>
  <si>
    <t>kg grain/kg P applied</t>
  </si>
  <si>
    <t>kg grain/kg P ha applied</t>
  </si>
  <si>
    <t>kg grain/kg P/ha</t>
  </si>
  <si>
    <t>kg grain/kgN</t>
  </si>
  <si>
    <t>kg grain/N applied</t>
  </si>
  <si>
    <t>Kg grains/kg</t>
  </si>
  <si>
    <t>kg greasy wool/year</t>
  </si>
  <si>
    <t>kg greasy wool/yr</t>
  </si>
  <si>
    <t>kg Hot carcass</t>
  </si>
  <si>
    <t>kg hot carcass</t>
  </si>
  <si>
    <t>kg K uptake/kg K applied</t>
  </si>
  <si>
    <t>kg K uptake/kg K</t>
  </si>
  <si>
    <t>kg K used/kg K applied</t>
  </si>
  <si>
    <t>kg K used/kg K</t>
  </si>
  <si>
    <t>kg marketable yield/ha/cm</t>
  </si>
  <si>
    <t>kg N uptake/ kg N applied</t>
  </si>
  <si>
    <t>kg N uptake/kg N</t>
  </si>
  <si>
    <t>kg N uptake/kg N applied</t>
  </si>
  <si>
    <t>kg N used/kg N applied</t>
  </si>
  <si>
    <t>kg N used/kg N</t>
  </si>
  <si>
    <t>kg N/ ha/yr</t>
  </si>
  <si>
    <t>kg N/ha/yr</t>
  </si>
  <si>
    <t>kg N/ha</t>
  </si>
  <si>
    <t>Kg N/kg grain</t>
  </si>
  <si>
    <t>kg N/kg grain</t>
  </si>
  <si>
    <t>kg N/kg N</t>
  </si>
  <si>
    <t>kg N/kg N applied</t>
  </si>
  <si>
    <t>kg N15/ha</t>
  </si>
  <si>
    <t>kg N2O-N/ha</t>
  </si>
  <si>
    <t>kg N2O‐Nha‐1</t>
  </si>
  <si>
    <t>kg N-uptake/kg N applied</t>
  </si>
  <si>
    <t>Kg of Grain/Kg N</t>
  </si>
  <si>
    <t>kg P uptake/kg P applied</t>
  </si>
  <si>
    <t>kg P uptake/kg P</t>
  </si>
  <si>
    <t>kg P used/kg P applied</t>
  </si>
  <si>
    <t>kg P/kg P applied</t>
  </si>
  <si>
    <t>kg P/kg P</t>
  </si>
  <si>
    <t>kg person/day</t>
  </si>
  <si>
    <t>kg person/d</t>
  </si>
  <si>
    <t>kg Slaughter</t>
  </si>
  <si>
    <t>kg slaughter</t>
  </si>
  <si>
    <t>kg tuber yield/ha/mm</t>
  </si>
  <si>
    <t>kg yield/ha/cm</t>
  </si>
  <si>
    <t>kg/ha/cm</t>
  </si>
  <si>
    <t>kg yield/ha/m3</t>
  </si>
  <si>
    <t>kg/ha/m3</t>
  </si>
  <si>
    <t>kg yield/ha/mm</t>
  </si>
  <si>
    <t>kg yield/ha/mm irrigation</t>
  </si>
  <si>
    <t>kg yield/kg</t>
  </si>
  <si>
    <t>kg yield/kg fertilizer</t>
  </si>
  <si>
    <t>kg yield/kg N</t>
  </si>
  <si>
    <t>kg/kg N</t>
  </si>
  <si>
    <t>kg yield/m3</t>
  </si>
  <si>
    <t>kg yield/mm</t>
  </si>
  <si>
    <t>kg/mm</t>
  </si>
  <si>
    <t>kg/ N2ON/ ha</t>
  </si>
  <si>
    <t>kg/(ha d)</t>
  </si>
  <si>
    <t>kg/ha/d</t>
  </si>
  <si>
    <t>kg/(ha mm)</t>
  </si>
  <si>
    <t>kg/10 days</t>
  </si>
  <si>
    <t>kg/10 d</t>
  </si>
  <si>
    <t>kg/48 hours</t>
  </si>
  <si>
    <t>kg/48 hr</t>
  </si>
  <si>
    <t>kg/4m2</t>
  </si>
  <si>
    <t>kg/4 m2</t>
  </si>
  <si>
    <t>kg/5days</t>
  </si>
  <si>
    <t>kg/5 d</t>
  </si>
  <si>
    <t>kg/a</t>
  </si>
  <si>
    <t>Kg/acre</t>
  </si>
  <si>
    <t>kg/acre</t>
  </si>
  <si>
    <t>kg/capita/day</t>
  </si>
  <si>
    <t>kg/capita/d</t>
  </si>
  <si>
    <t>kg/capita/year</t>
  </si>
  <si>
    <t>kg/capita/yr</t>
  </si>
  <si>
    <t>kg/d</t>
  </si>
  <si>
    <t>kg/d/individual</t>
  </si>
  <si>
    <t>kg/day</t>
  </si>
  <si>
    <t>kg/day/cow</t>
  </si>
  <si>
    <t>kg/day/individual</t>
  </si>
  <si>
    <t>kg/DM/m3</t>
  </si>
  <si>
    <t>kg/fed</t>
  </si>
  <si>
    <t>kg/fedan</t>
  </si>
  <si>
    <t>Kg/ha</t>
  </si>
  <si>
    <t>kg/ha DM</t>
  </si>
  <si>
    <t>kg/ha mm</t>
  </si>
  <si>
    <t>kg/ha(mineral)</t>
  </si>
  <si>
    <t>kg/ha(NH4)</t>
  </si>
  <si>
    <t>kg/ha(NO3)</t>
  </si>
  <si>
    <t>kg/ha/cm2</t>
  </si>
  <si>
    <t>kg/ha/day</t>
  </si>
  <si>
    <t>kg/ha/mm transpired</t>
  </si>
  <si>
    <t>kg/ha/rain</t>
  </si>
  <si>
    <t>kg/ha/year</t>
  </si>
  <si>
    <t>kg/ha/yr</t>
  </si>
  <si>
    <t>kg/household/day</t>
  </si>
  <si>
    <t>kg/d/household</t>
  </si>
  <si>
    <t>kg/Individual</t>
  </si>
  <si>
    <t xml:space="preserve">kg/individual/d  </t>
  </si>
  <si>
    <t>kg/individual/year</t>
  </si>
  <si>
    <t>kg/yr/individual</t>
  </si>
  <si>
    <t>kg/indivual/day</t>
  </si>
  <si>
    <t>Kg/Kg</t>
  </si>
  <si>
    <t>kg/kg K</t>
  </si>
  <si>
    <t>kg/kg N applied</t>
  </si>
  <si>
    <t>kg/kg P</t>
  </si>
  <si>
    <t>kg/kg P2O5</t>
  </si>
  <si>
    <t>kg/KgN</t>
  </si>
  <si>
    <t>kg/litre</t>
  </si>
  <si>
    <t>kg/l</t>
  </si>
  <si>
    <t>Kg/m2</t>
  </si>
  <si>
    <t>kg/m2</t>
  </si>
  <si>
    <t>kg/m3/ha</t>
  </si>
  <si>
    <t>kg/person</t>
  </si>
  <si>
    <t>kg/person/day</t>
  </si>
  <si>
    <t>kg/person/d</t>
  </si>
  <si>
    <t>kg/plant</t>
  </si>
  <si>
    <t>kg/tree</t>
  </si>
  <si>
    <t>kg/week</t>
  </si>
  <si>
    <t>kg/year</t>
  </si>
  <si>
    <t>kg/yr</t>
  </si>
  <si>
    <t>kg/yr (production)</t>
  </si>
  <si>
    <t>kg/yr (use)</t>
  </si>
  <si>
    <t>kgDW/kgN</t>
  </si>
  <si>
    <t>kgN.ha-1</t>
  </si>
  <si>
    <t>kgN20-N/ha</t>
  </si>
  <si>
    <t>kgt/individual</t>
  </si>
  <si>
    <t>kgyield/ha</t>
  </si>
  <si>
    <t>kidding</t>
  </si>
  <si>
    <t>kids</t>
  </si>
  <si>
    <t>kids/all</t>
  </si>
  <si>
    <t>KSH</t>
  </si>
  <si>
    <t>KSH/day</t>
  </si>
  <si>
    <t>KES/d</t>
  </si>
  <si>
    <t>KSH/ha</t>
  </si>
  <si>
    <t>KSH/ha/2year</t>
  </si>
  <si>
    <t>KES/ha/2 yr</t>
  </si>
  <si>
    <t>KSH/ha/year</t>
  </si>
  <si>
    <t>KES/ha/yr</t>
  </si>
  <si>
    <t>KSH/kg</t>
  </si>
  <si>
    <t>Ksh/kg</t>
  </si>
  <si>
    <t>l/cow/day</t>
  </si>
  <si>
    <t>l/d/individual</t>
  </si>
  <si>
    <t>l/d</t>
  </si>
  <si>
    <t>l/day</t>
  </si>
  <si>
    <t>L/day/individual</t>
  </si>
  <si>
    <t>l/Iindividual/day</t>
  </si>
  <si>
    <t>l/kg</t>
  </si>
  <si>
    <t>L/kg daily gain</t>
  </si>
  <si>
    <t>l/kg daily gain</t>
  </si>
  <si>
    <t>L/kg digestible organic matter</t>
  </si>
  <si>
    <t>l/kg digestible organic matter</t>
  </si>
  <si>
    <t>L/m2</t>
  </si>
  <si>
    <t>l/tree</t>
  </si>
  <si>
    <t>L/year</t>
  </si>
  <si>
    <t>l/yr</t>
  </si>
  <si>
    <t>labour days/ha</t>
  </si>
  <si>
    <t>labour d/ha</t>
  </si>
  <si>
    <t>labour hours/ha/season</t>
  </si>
  <si>
    <t>labour hr/ha/season</t>
  </si>
  <si>
    <t>lambs/ewe/year</t>
  </si>
  <si>
    <t>offspring/individual/yr</t>
  </si>
  <si>
    <t>larval/100 seeds</t>
  </si>
  <si>
    <t>individuals/100 seed</t>
  </si>
  <si>
    <t>LE pounds</t>
  </si>
  <si>
    <t>EGP</t>
  </si>
  <si>
    <t>Litre</t>
  </si>
  <si>
    <t>Litre/Cow/day</t>
  </si>
  <si>
    <t>litres</t>
  </si>
  <si>
    <t>litres/individual/day</t>
  </si>
  <si>
    <t>litres/kg</t>
  </si>
  <si>
    <t>Live</t>
  </si>
  <si>
    <t>living adults/ 500g seed</t>
  </si>
  <si>
    <t>living adults/500g seed</t>
  </si>
  <si>
    <t>Log (CFU/g dry soil)</t>
  </si>
  <si>
    <t>log (CFU/g dru soil)</t>
  </si>
  <si>
    <t>log 16S copies/g</t>
  </si>
  <si>
    <t>log(16S copies/g)</t>
  </si>
  <si>
    <t>log ammonia oxidizing archaea copies/g</t>
  </si>
  <si>
    <t>log(ammonia oxidizing Archaea copies/g)</t>
  </si>
  <si>
    <t>log ammonia oxidizing bacteria copies/g</t>
  </si>
  <si>
    <t>log(ammonia oxidizing Bacteria copies/g)</t>
  </si>
  <si>
    <t>log Nxra copies/g</t>
  </si>
  <si>
    <t>log(nxra copies/g)</t>
  </si>
  <si>
    <t>m/day</t>
  </si>
  <si>
    <t>m/d</t>
  </si>
  <si>
    <t>m/g  truly degraded organic matter (24hrs)</t>
  </si>
  <si>
    <t>m/g truly degraded organic matter (d)</t>
  </si>
  <si>
    <t>m3</t>
  </si>
  <si>
    <t>m3/cm3</t>
  </si>
  <si>
    <t>m3/cm3 (1.3 kPa)</t>
  </si>
  <si>
    <t>m3/cm3 (1.52 kPa)</t>
  </si>
  <si>
    <t>m3/cm3 (1.6 kPa)</t>
  </si>
  <si>
    <t>m3/cm3 (1.78 kPa)</t>
  </si>
  <si>
    <t>m3/cm3 (1kPa)</t>
  </si>
  <si>
    <t>m3/cm3 (1 kPa)</t>
  </si>
  <si>
    <t>m3/cm3 (2 kPa)</t>
  </si>
  <si>
    <t>m3/cm3 (2.18 kPa)</t>
  </si>
  <si>
    <t>m3/cm3 (2.3 kPa)</t>
  </si>
  <si>
    <t>m3/cm3 (2.48 kPa)</t>
  </si>
  <si>
    <t>m3/cm3 (2.7 kPa)</t>
  </si>
  <si>
    <t>m3/cm3 (2.85 kPa)</t>
  </si>
  <si>
    <t>m3/cm3 (3 kPa)</t>
  </si>
  <si>
    <t>m3/cm3 (3.18 kPa)</t>
  </si>
  <si>
    <t>m3/fed</t>
  </si>
  <si>
    <t>m3/ha/year</t>
  </si>
  <si>
    <t>m3/ha/yr</t>
  </si>
  <si>
    <t>m3/kg</t>
  </si>
  <si>
    <t>m3/m3</t>
  </si>
  <si>
    <t>m3/m3 (0 kpa)</t>
  </si>
  <si>
    <t>m3/m3 (0.01 MPa)</t>
  </si>
  <si>
    <t>m3/m3 (-1 kpa)</t>
  </si>
  <si>
    <t>m3/m3 (1.5 MPa)</t>
  </si>
  <si>
    <t>m3/m3 (-10 kpa)</t>
  </si>
  <si>
    <t>m3/m3 (-100 kpa)</t>
  </si>
  <si>
    <t>m3/m3 (-1000 kpa)</t>
  </si>
  <si>
    <t>m3/m3 (-10000 kpa)</t>
  </si>
  <si>
    <t>m3/m4</t>
  </si>
  <si>
    <t>m3/m5</t>
  </si>
  <si>
    <t>m3/m6</t>
  </si>
  <si>
    <t>m3/m7</t>
  </si>
  <si>
    <t>m3/m8</t>
  </si>
  <si>
    <t>m3/m9</t>
  </si>
  <si>
    <t>Macrofauna group No.</t>
  </si>
  <si>
    <t>MAD/ha</t>
  </si>
  <si>
    <t>MAD/ha/year</t>
  </si>
  <si>
    <t>MAD/ha/yr</t>
  </si>
  <si>
    <t>male days/ha</t>
  </si>
  <si>
    <t>person-d/ha</t>
  </si>
  <si>
    <t>man days/ha</t>
  </si>
  <si>
    <t>man hours/ha</t>
  </si>
  <si>
    <t>person-hr/ha</t>
  </si>
  <si>
    <t>man-days</t>
  </si>
  <si>
    <t>person-d</t>
  </si>
  <si>
    <t>manure/day</t>
  </si>
  <si>
    <t>matter/day</t>
  </si>
  <si>
    <t>mean number of individual/m2</t>
  </si>
  <si>
    <t>mean total insect/ kg sample</t>
  </si>
  <si>
    <t>meq</t>
  </si>
  <si>
    <t>mEq</t>
  </si>
  <si>
    <t>meq 100 g−1</t>
  </si>
  <si>
    <t>mEq/100 g</t>
  </si>
  <si>
    <t>meq/100 g</t>
  </si>
  <si>
    <t>meq/100 g soil</t>
  </si>
  <si>
    <t>meq/g</t>
  </si>
  <si>
    <t>mEq/g</t>
  </si>
  <si>
    <t>Mesofauna group No.</t>
  </si>
  <si>
    <t>metabolic</t>
  </si>
  <si>
    <t>mg C / ha</t>
  </si>
  <si>
    <t>mg C /g</t>
  </si>
  <si>
    <t>mg C/g</t>
  </si>
  <si>
    <t>Mg C /ha</t>
  </si>
  <si>
    <t>Mg C/ha</t>
  </si>
  <si>
    <t>mg C /kg</t>
  </si>
  <si>
    <t>mg C g/soil</t>
  </si>
  <si>
    <t>mg C/g soil</t>
  </si>
  <si>
    <t>mg CO2 eq/ha</t>
  </si>
  <si>
    <t>mg CO2/ha</t>
  </si>
  <si>
    <t>mg CO2-C/g Corg</t>
  </si>
  <si>
    <t>Mg CO2-C/ha</t>
  </si>
  <si>
    <t>mg CO2-C/ha/yr</t>
  </si>
  <si>
    <t>mg CO2-C/kg</t>
  </si>
  <si>
    <t>mg CO2-C/m2/hr</t>
  </si>
  <si>
    <t>mg CO2-C/m2/h</t>
  </si>
  <si>
    <t>Mg DM/ha</t>
  </si>
  <si>
    <t>Mg Dry matter/ha</t>
  </si>
  <si>
    <t>mg g/ soil</t>
  </si>
  <si>
    <t>Mg ha−1</t>
  </si>
  <si>
    <t>mg N m-2 /ha</t>
  </si>
  <si>
    <t>mg N/m2/ha</t>
  </si>
  <si>
    <t>mg N/g</t>
  </si>
  <si>
    <t>mg N/g soil</t>
  </si>
  <si>
    <t>mg N/kg</t>
  </si>
  <si>
    <t>mg N/kg soil</t>
  </si>
  <si>
    <t>mg N/m2/h</t>
  </si>
  <si>
    <t>mg N2O-N/kg soil</t>
  </si>
  <si>
    <t>mg/100</t>
  </si>
  <si>
    <t>mg/100 cm2/day</t>
  </si>
  <si>
    <t>mg/100 cm2/d</t>
  </si>
  <si>
    <t>Mg/100g</t>
  </si>
  <si>
    <t>Mg/100 g</t>
  </si>
  <si>
    <t>mg/234</t>
  </si>
  <si>
    <t>mg/animal/day</t>
  </si>
  <si>
    <t>mg/d/individual</t>
  </si>
  <si>
    <t>mg/day</t>
  </si>
  <si>
    <t>mg/d</t>
  </si>
  <si>
    <t>Mg/fed</t>
  </si>
  <si>
    <t>Mg/ha DM</t>
  </si>
  <si>
    <t>Mg/ha/year</t>
  </si>
  <si>
    <t>Mg/ha/yr</t>
  </si>
  <si>
    <t>Mg/kg</t>
  </si>
  <si>
    <t>mg/kg(mineral)</t>
  </si>
  <si>
    <t>mg/kg(NH4)</t>
  </si>
  <si>
    <t>mg/kg NH4</t>
  </si>
  <si>
    <t>mg/kg(NO3)</t>
  </si>
  <si>
    <t>mg/kg NO3</t>
  </si>
  <si>
    <t>mg/m3</t>
  </si>
  <si>
    <t>mg/m3 (Particle matter)</t>
  </si>
  <si>
    <t>mg/m3 (particulate matter)</t>
  </si>
  <si>
    <t>mg/m3 particulate matter</t>
  </si>
  <si>
    <t>mg/mg</t>
  </si>
  <si>
    <t>mg/min</t>
  </si>
  <si>
    <t>mg/N/m2/d</t>
  </si>
  <si>
    <t>mg N/m2/d</t>
  </si>
  <si>
    <t>mg/plant</t>
  </si>
  <si>
    <t>mgC/g</t>
  </si>
  <si>
    <t>MgC/ha</t>
  </si>
  <si>
    <t>mgC/kg/day</t>
  </si>
  <si>
    <t>mg C/kg/d</t>
  </si>
  <si>
    <t>mgC-CO2/g/day</t>
  </si>
  <si>
    <t>mg C-CO2/g/d</t>
  </si>
  <si>
    <t>mgN/g</t>
  </si>
  <si>
    <t>mgN/kg/day</t>
  </si>
  <si>
    <t>mg N/kg/d</t>
  </si>
  <si>
    <t>mgNH4-N /g soil</t>
  </si>
  <si>
    <t>mg NH4-N/g</t>
  </si>
  <si>
    <t>mgNO3-N /g soil</t>
  </si>
  <si>
    <t>mg NO3-N/g</t>
  </si>
  <si>
    <t>Microfauna Abundance</t>
  </si>
  <si>
    <t>microg/m2/h</t>
  </si>
  <si>
    <t>microrganisms/m2/h</t>
  </si>
  <si>
    <t>milk</t>
  </si>
  <si>
    <t>min/day</t>
  </si>
  <si>
    <t>min/d</t>
  </si>
  <si>
    <t>min/day/household (collecting conventional fuel)</t>
  </si>
  <si>
    <t>min/d/household (collecting conventional fuel)</t>
  </si>
  <si>
    <t>min/day/household (feeding bio-digester)</t>
  </si>
  <si>
    <t>min/d/household (feeding bio-digester)</t>
  </si>
  <si>
    <t>min/day/household (manure management)</t>
  </si>
  <si>
    <t>min/d/household (manure management)</t>
  </si>
  <si>
    <t>min/day/household (preparing conventioanl fuel)</t>
  </si>
  <si>
    <t>min/d/household (preparing conventional fuel)</t>
  </si>
  <si>
    <t>min/m2</t>
  </si>
  <si>
    <t>Minutes</t>
  </si>
  <si>
    <t>min</t>
  </si>
  <si>
    <t>Mj/capita</t>
  </si>
  <si>
    <t>Mj/day</t>
  </si>
  <si>
    <t>Mj/d</t>
  </si>
  <si>
    <t>MJ/min/l</t>
  </si>
  <si>
    <t>Ml</t>
  </si>
  <si>
    <t>ml/day</t>
  </si>
  <si>
    <t>ml/d</t>
  </si>
  <si>
    <t>ml/g</t>
  </si>
  <si>
    <t>ml/g Dry matter</t>
  </si>
  <si>
    <t>ml/g DM</t>
  </si>
  <si>
    <t>ml/d/individual</t>
  </si>
  <si>
    <t>ml/plant</t>
  </si>
  <si>
    <t>mm (available)</t>
  </si>
  <si>
    <t>mm applied</t>
  </si>
  <si>
    <t>mm/150mm</t>
  </si>
  <si>
    <t>mm/150 mm</t>
  </si>
  <si>
    <t>mm/2 hr</t>
  </si>
  <si>
    <t>mm/3 hr</t>
  </si>
  <si>
    <t>mm/30 min</t>
  </si>
  <si>
    <t>mm/d</t>
  </si>
  <si>
    <t>mm/event</t>
  </si>
  <si>
    <t>mm/ha</t>
  </si>
  <si>
    <t>mm/ha/year</t>
  </si>
  <si>
    <t>mm/ha/yr</t>
  </si>
  <si>
    <t>mm/hr</t>
  </si>
  <si>
    <t>mm/kg feddan</t>
  </si>
  <si>
    <t>mm/kg/fed</t>
  </si>
  <si>
    <t>mm/m</t>
  </si>
  <si>
    <t>mm/min</t>
  </si>
  <si>
    <t>mm/mm</t>
  </si>
  <si>
    <t>mm/s</t>
  </si>
  <si>
    <t>mm/year</t>
  </si>
  <si>
    <t>mm/yr</t>
  </si>
  <si>
    <t>mm3/mm3 (0 kpa)</t>
  </si>
  <si>
    <t>mm3/mm3 (-100 kpa)</t>
  </si>
  <si>
    <t>mm3/mm3 (-1500 kpa)</t>
  </si>
  <si>
    <t>mm3/mm3(-10 kpa)</t>
  </si>
  <si>
    <t>mmol/l</t>
  </si>
  <si>
    <t>mmolc dm-3</t>
  </si>
  <si>
    <t>mmolc/dm3</t>
  </si>
  <si>
    <t>mmolc/kg</t>
  </si>
  <si>
    <t>mol c /kg</t>
  </si>
  <si>
    <t>mol C/kg</t>
  </si>
  <si>
    <t>mol co2/mol water</t>
  </si>
  <si>
    <t>mol CO2/mol H2O</t>
  </si>
  <si>
    <t>Mortality</t>
  </si>
  <si>
    <t>ms/cm</t>
  </si>
  <si>
    <t>Mt/ha</t>
  </si>
  <si>
    <t>MWK</t>
  </si>
  <si>
    <t>MWK/ha</t>
  </si>
  <si>
    <t>MWK/ha/year</t>
  </si>
  <si>
    <t>MWK/ha/yr</t>
  </si>
  <si>
    <t>MXN/ha</t>
  </si>
  <si>
    <t>MZN/ha</t>
  </si>
  <si>
    <t>N (C. quadricollis)</t>
  </si>
  <si>
    <t>n C.quadricollis</t>
  </si>
  <si>
    <t>N (S. zeamais)</t>
  </si>
  <si>
    <t>n S.zeamais</t>
  </si>
  <si>
    <t>N (T. confusum)</t>
  </si>
  <si>
    <t>n T.confusum</t>
  </si>
  <si>
    <t>N (weevils)</t>
  </si>
  <si>
    <t>n weevils</t>
  </si>
  <si>
    <t>N /100g (holes)</t>
  </si>
  <si>
    <t>n holes/100 grains</t>
  </si>
  <si>
    <t>N A.obtectus adults</t>
  </si>
  <si>
    <t>n A.obtectus adults</t>
  </si>
  <si>
    <t>N ants/m2</t>
  </si>
  <si>
    <t>n ants/m2</t>
  </si>
  <si>
    <t>N araneae/m2</t>
  </si>
  <si>
    <t>n araneae/m2</t>
  </si>
  <si>
    <t>N bacterial-feeding nematodes/100 kg soil</t>
  </si>
  <si>
    <t>n bacterial-feeding nematodes/100 kg soil</t>
  </si>
  <si>
    <t>N beetle/m2</t>
  </si>
  <si>
    <t>n beetle/m2</t>
  </si>
  <si>
    <t>N C. maculatus adults/500g</t>
  </si>
  <si>
    <t>n Callosobruchus maculatus adults/500 g</t>
  </si>
  <si>
    <t>N C. maculatus alive</t>
  </si>
  <si>
    <t>n Callosobruchus maculatus alive</t>
  </si>
  <si>
    <t>N C. maculatus layers</t>
  </si>
  <si>
    <t>n Callosobruchus maculatus layers</t>
  </si>
  <si>
    <t>N C. quadricollis</t>
  </si>
  <si>
    <t>N Callosobruchus maculatus</t>
  </si>
  <si>
    <t>n Callosobruchus maculatus</t>
  </si>
  <si>
    <t>N Callosobruchus maculatus eggs</t>
  </si>
  <si>
    <t>n Callosobruchus maculatus eggs</t>
  </si>
  <si>
    <t>N carabidae/m2</t>
  </si>
  <si>
    <t>n Carabidae/m2</t>
  </si>
  <si>
    <t>N Carpophilus sp</t>
  </si>
  <si>
    <t>n Carpophilus sp</t>
  </si>
  <si>
    <t>N centipedes/m2</t>
  </si>
  <si>
    <t>n centipedes/m2</t>
  </si>
  <si>
    <t>N coleoptera larvae/m2</t>
  </si>
  <si>
    <t>n Coleoptera larvae/m2</t>
  </si>
  <si>
    <t>N cryptolestes ferrugineous insects/kg</t>
  </si>
  <si>
    <t>n Cryptolestes ferrugineous/kg</t>
  </si>
  <si>
    <t>N Earthworm/m2</t>
  </si>
  <si>
    <t>n earthworm/m2</t>
  </si>
  <si>
    <t>N Formicidae/m2</t>
  </si>
  <si>
    <t>n Formicidae/m2</t>
  </si>
  <si>
    <t>N fungal-feeding nematodes/100 kg soil</t>
  </si>
  <si>
    <t>n fungal feeding nematodes/100 kg soil</t>
  </si>
  <si>
    <t>N Grass species</t>
  </si>
  <si>
    <t>n grass species</t>
  </si>
  <si>
    <t>N infected(P. truncatus.S. zeamais)</t>
  </si>
  <si>
    <t>n infected (P. truncatus, S. zeamais)</t>
  </si>
  <si>
    <t>N Japygidae/m2</t>
  </si>
  <si>
    <t>n Japygidae/m2</t>
  </si>
  <si>
    <t>N Julidae/m2</t>
  </si>
  <si>
    <t>n Julidae/m2</t>
  </si>
  <si>
    <t>N Larger grain borer/450g</t>
  </si>
  <si>
    <t>n large grain borer/450 g</t>
  </si>
  <si>
    <t>N Lepismatidae/m2</t>
  </si>
  <si>
    <t>n Lepismatidae/m2</t>
  </si>
  <si>
    <t>N live births</t>
  </si>
  <si>
    <t>n live births</t>
  </si>
  <si>
    <t>N Lumbricidae/m2</t>
  </si>
  <si>
    <t>n Lumbricidae/m2</t>
  </si>
  <si>
    <t>N macrofauna/m2</t>
  </si>
  <si>
    <t>n macrofauna/m2</t>
  </si>
  <si>
    <t>N mg/kg</t>
  </si>
  <si>
    <t>n mg/kg</t>
  </si>
  <si>
    <t>N mussidia nigrivenella</t>
  </si>
  <si>
    <t>n mussidia nigrivenella</t>
  </si>
  <si>
    <t>N non-C. maculatus alive</t>
  </si>
  <si>
    <t>n non-Callosobruchus maculatus alive</t>
  </si>
  <si>
    <t>N non-S. oryzae</t>
  </si>
  <si>
    <t>n non-S.oryzae</t>
  </si>
  <si>
    <t>N of live weevils/450g</t>
  </si>
  <si>
    <t>n live weevils/450g</t>
  </si>
  <si>
    <t>N of species macrofauna</t>
  </si>
  <si>
    <t>n macrofauna species</t>
  </si>
  <si>
    <t>N of species tree/shrub</t>
  </si>
  <si>
    <t>n tree/shrub species</t>
  </si>
  <si>
    <t>N other organisms/m2</t>
  </si>
  <si>
    <t>n other organisms/m2</t>
  </si>
  <si>
    <t>N P.truncatus</t>
  </si>
  <si>
    <t>n Prostephanus truncatus</t>
  </si>
  <si>
    <t>N Polydesmidae/m2</t>
  </si>
  <si>
    <t>n Polydesmidae/m2</t>
  </si>
  <si>
    <t>N Porcellionidae/m2</t>
  </si>
  <si>
    <t>n Porcellionidae/m2</t>
  </si>
  <si>
    <t>N Prostephanus truncatus</t>
  </si>
  <si>
    <t>N Pyrrhocoridae/m2</t>
  </si>
  <si>
    <t>n Pyrrhocoridae/m2</t>
  </si>
  <si>
    <t>N Rhyzopertha dominica insects/kg</t>
  </si>
  <si>
    <t>n Rhyzopertha dominica insects/kg</t>
  </si>
  <si>
    <t>N S. oryzae</t>
  </si>
  <si>
    <t>n S.oryzae</t>
  </si>
  <si>
    <t>N S. zeamais</t>
  </si>
  <si>
    <t>N S.zeamais</t>
  </si>
  <si>
    <t>N Scolopendridae/m2</t>
  </si>
  <si>
    <t>n Scolopendridae/m2</t>
  </si>
  <si>
    <t>N Sitophilus grananus insects/kg</t>
  </si>
  <si>
    <t>n Sitophilus grananus insects/kg</t>
  </si>
  <si>
    <t>N soil macrofauna/0.0156 m3 of soil</t>
  </si>
  <si>
    <t>n soil macrofauna/0.0156 m3 soil</t>
  </si>
  <si>
    <t>N species</t>
  </si>
  <si>
    <t>species richness (S)</t>
  </si>
  <si>
    <t>N Staphylinidae/m2</t>
  </si>
  <si>
    <t>n Staphylinidae/m2</t>
  </si>
  <si>
    <t>N T. nigrescens</t>
  </si>
  <si>
    <t>n T.nigrescens</t>
  </si>
  <si>
    <t>N T.nigrescents</t>
  </si>
  <si>
    <t>N termites/m2</t>
  </si>
  <si>
    <t>n termites/m2</t>
  </si>
  <si>
    <t>N tribolium castenoum insects/kg</t>
  </si>
  <si>
    <t>n Tribolium casteneum/kg</t>
  </si>
  <si>
    <t>N Woody species</t>
  </si>
  <si>
    <t>n woody species</t>
  </si>
  <si>
    <t>N/10 bird/day</t>
  </si>
  <si>
    <t>n/10 birds/d</t>
  </si>
  <si>
    <t>N/100 cows</t>
  </si>
  <si>
    <t>n/100 cows</t>
  </si>
  <si>
    <t>N/100g</t>
  </si>
  <si>
    <t>N/200g soil</t>
  </si>
  <si>
    <t>n/200 g soil</t>
  </si>
  <si>
    <t>N/A</t>
  </si>
  <si>
    <t>N/kg feed</t>
  </si>
  <si>
    <t>N/kg soil</t>
  </si>
  <si>
    <t>N/m2</t>
  </si>
  <si>
    <t>N/plant</t>
  </si>
  <si>
    <t>N/week</t>
  </si>
  <si>
    <t>n/week</t>
  </si>
  <si>
    <t>N2O-N kg/ha</t>
  </si>
  <si>
    <t>Naira/day</t>
  </si>
  <si>
    <t>NGN/d</t>
  </si>
  <si>
    <t>new colonies Atta cephalotes/ha</t>
  </si>
  <si>
    <t>NGN</t>
  </si>
  <si>
    <t>NGN/100g</t>
  </si>
  <si>
    <t>NGN/100 g</t>
  </si>
  <si>
    <t>NGN/100kg</t>
  </si>
  <si>
    <t>NGN/100 kg</t>
  </si>
  <si>
    <t>NGN/bird</t>
  </si>
  <si>
    <t>NGN/day</t>
  </si>
  <si>
    <t>NGN/ha</t>
  </si>
  <si>
    <t>NGN/ha(Discount rate=22.8%)</t>
  </si>
  <si>
    <t>NGN/ha(discount rate=22.8%)</t>
  </si>
  <si>
    <t>NGN/head</t>
  </si>
  <si>
    <t>NGN/individual</t>
  </si>
  <si>
    <t>NGN/kg</t>
  </si>
  <si>
    <t>NGN/Litre</t>
  </si>
  <si>
    <t>NGN/l</t>
  </si>
  <si>
    <t>NGN/NGN</t>
  </si>
  <si>
    <t>nmol/g/hr</t>
  </si>
  <si>
    <t>No.</t>
  </si>
  <si>
    <t>no/day</t>
  </si>
  <si>
    <t>n/d</t>
  </si>
  <si>
    <t>Nod/plant</t>
  </si>
  <si>
    <t>nodules/plant</t>
  </si>
  <si>
    <t>Nodules/plant</t>
  </si>
  <si>
    <t>Number</t>
  </si>
  <si>
    <t>Number casts/3m2</t>
  </si>
  <si>
    <t>casts/3 m2</t>
  </si>
  <si>
    <t>Number damaged seeds per 100g</t>
  </si>
  <si>
    <t>n damaged seed/100g</t>
  </si>
  <si>
    <t>number of users</t>
  </si>
  <si>
    <t>n users</t>
  </si>
  <si>
    <t>number/100 grains</t>
  </si>
  <si>
    <t>n/100 grains</t>
  </si>
  <si>
    <t>number/125g</t>
  </si>
  <si>
    <t>n/125 g</t>
  </si>
  <si>
    <t>number/500g</t>
  </si>
  <si>
    <t>number/50kg</t>
  </si>
  <si>
    <t>n/50 kg</t>
  </si>
  <si>
    <t>number/individual/day</t>
  </si>
  <si>
    <t>n/d/individual</t>
  </si>
  <si>
    <t>number/m2</t>
  </si>
  <si>
    <t>number/plant</t>
  </si>
  <si>
    <t>n/plant</t>
  </si>
  <si>
    <t>of</t>
  </si>
  <si>
    <t>organic</t>
  </si>
  <si>
    <t>per USD</t>
  </si>
  <si>
    <t>person days</t>
  </si>
  <si>
    <t>person days/ha</t>
  </si>
  <si>
    <t>person-day/ha</t>
  </si>
  <si>
    <t>person-day/ha/year</t>
  </si>
  <si>
    <t>person-d/ha/yr</t>
  </si>
  <si>
    <t>person-days/ha</t>
  </si>
  <si>
    <t>person-hours/ha</t>
  </si>
  <si>
    <t>pods/plant</t>
  </si>
  <si>
    <t>population density/100cm3 soil</t>
  </si>
  <si>
    <t>n/100cm3 soil</t>
  </si>
  <si>
    <t>ppm(NH4)</t>
  </si>
  <si>
    <t>ppm(NO3)</t>
  </si>
  <si>
    <t>production</t>
  </si>
  <si>
    <t>Prolificacy</t>
  </si>
  <si>
    <t>pt/cm3 (Particle matter)</t>
  </si>
  <si>
    <t>pt/cm3 (particulate matter)</t>
  </si>
  <si>
    <t>PUE</t>
  </si>
  <si>
    <t>q/ha</t>
  </si>
  <si>
    <t>quintal/ha</t>
  </si>
  <si>
    <t>R$</t>
  </si>
  <si>
    <t>rate</t>
  </si>
  <si>
    <t>Rate</t>
  </si>
  <si>
    <t>ratio</t>
  </si>
  <si>
    <t>Relative land equivalent ratio</t>
  </si>
  <si>
    <t>RLER</t>
  </si>
  <si>
    <t>Relative soil flux %</t>
  </si>
  <si>
    <t>% relative soil flux</t>
  </si>
  <si>
    <t>Renatiella reculata log(x+1.5)</t>
  </si>
  <si>
    <t>replicate</t>
  </si>
  <si>
    <t>Rhizobia CFU/g soil</t>
  </si>
  <si>
    <t>Rhizosphere bacteria CFU/g</t>
  </si>
  <si>
    <t>Richness</t>
  </si>
  <si>
    <t>RMB/ha</t>
  </si>
  <si>
    <t>roots/plant</t>
  </si>
  <si>
    <t>s</t>
  </si>
  <si>
    <t>SDG</t>
  </si>
  <si>
    <t>SDG/ha</t>
  </si>
  <si>
    <t>SDP</t>
  </si>
  <si>
    <t>SDP/ha</t>
  </si>
  <si>
    <t>seeds with living N C. maculatus/100g</t>
  </si>
  <si>
    <t>n C. maculatus adults/100g seed</t>
  </si>
  <si>
    <t>seeds with N C. maculatus eggs/100g</t>
  </si>
  <si>
    <t>n C. maculatus eggs/100g seed</t>
  </si>
  <si>
    <t>seeds with N C. maculatus larvae/100g</t>
  </si>
  <si>
    <t>n C. maculatus larvae/100g seed</t>
  </si>
  <si>
    <t>SGR</t>
  </si>
  <si>
    <t>SGR %/individual/day</t>
  </si>
  <si>
    <t>% SGR/d/individual</t>
  </si>
  <si>
    <t>SGR(%/individual/day)</t>
  </si>
  <si>
    <t>Shannon</t>
  </si>
  <si>
    <t>Shannon diversity index</t>
  </si>
  <si>
    <t>Shannon H'</t>
  </si>
  <si>
    <t>Shannon Index</t>
  </si>
  <si>
    <t>Shannon index (Microbial Diversity)</t>
  </si>
  <si>
    <t>Shannon-Weaver Index (H') - Microbial Diversity</t>
  </si>
  <si>
    <t>Shannon index macrofauna</t>
  </si>
  <si>
    <t>Shannon-Weaver Index (H') - Macrofauna</t>
  </si>
  <si>
    <t>Shannon index tree/shrub</t>
  </si>
  <si>
    <t>Shannon-Weaver Index (H') - Trees and Shrubs</t>
  </si>
  <si>
    <t>Shannon's entropy</t>
  </si>
  <si>
    <t>Shannon-Weaver Index</t>
  </si>
  <si>
    <t>Shannon-Weaver Index (bacterial (16S rDNA DGGE) communities)</t>
  </si>
  <si>
    <t>Shannon-Weaver Index (H')- Bacterial (16S rDNA DGGE) communities</t>
  </si>
  <si>
    <t>Shannon-Weaver Index (fungal (ITS))
DGGE) communities</t>
  </si>
  <si>
    <t>Shannon-Weaver Index (H') - Fungal (ITS DGGE) communities</t>
  </si>
  <si>
    <t>Shannon-Weiner</t>
  </si>
  <si>
    <t>Shannon–Weiner index</t>
  </si>
  <si>
    <t>Shannon–Wiener Index</t>
  </si>
  <si>
    <t>Shanon index</t>
  </si>
  <si>
    <t>Simpson's diversity index</t>
  </si>
  <si>
    <t>species/50 g of soil</t>
  </si>
  <si>
    <t>species/50 g soil</t>
  </si>
  <si>
    <t>spore abundance/100g of dry spoil</t>
  </si>
  <si>
    <t>spores/100 g dry soil</t>
  </si>
  <si>
    <t>spore/kg of soil</t>
  </si>
  <si>
    <t>spores/kg soil</t>
  </si>
  <si>
    <t>stalk/ha</t>
  </si>
  <si>
    <t>stalks/ha</t>
  </si>
  <si>
    <t>survival</t>
  </si>
  <si>
    <t>SZL/ha</t>
  </si>
  <si>
    <t>t</t>
  </si>
  <si>
    <t>t /ha</t>
  </si>
  <si>
    <t>t C/ha</t>
  </si>
  <si>
    <t>t C/ha/yr</t>
  </si>
  <si>
    <t>Mg C/ha/yr</t>
  </si>
  <si>
    <t>Mg CO2 eq/t grain/yr</t>
  </si>
  <si>
    <t>t DM/ha</t>
  </si>
  <si>
    <t>t fresh yield/ha</t>
  </si>
  <si>
    <t>Mg fresh/ha</t>
  </si>
  <si>
    <t>t N/ha</t>
  </si>
  <si>
    <t>Mg N/ha</t>
  </si>
  <si>
    <t>t yield/ha/cm</t>
  </si>
  <si>
    <t>Mg/ha/cm</t>
  </si>
  <si>
    <t>t yield/ha/mm</t>
  </si>
  <si>
    <t>Mg/ha/mm</t>
  </si>
  <si>
    <t>t.ha</t>
  </si>
  <si>
    <t>t/ ha</t>
  </si>
  <si>
    <t>t/(ha day)</t>
  </si>
  <si>
    <t>Mg/ha/d</t>
  </si>
  <si>
    <t>t/acre</t>
  </si>
  <si>
    <t>Mg/acre</t>
  </si>
  <si>
    <t>t/fad</t>
  </si>
  <si>
    <t>t/fd</t>
  </si>
  <si>
    <t>t/fed</t>
  </si>
  <si>
    <t>t/fedan</t>
  </si>
  <si>
    <t>t/ha DM</t>
  </si>
  <si>
    <t>t/ha dry matter</t>
  </si>
  <si>
    <t>t/ha FM</t>
  </si>
  <si>
    <t>t/ha freshh matter</t>
  </si>
  <si>
    <t>t/ha/mm</t>
  </si>
  <si>
    <t>t/ha/season</t>
  </si>
  <si>
    <t>Mg/ha/season</t>
  </si>
  <si>
    <t>t/ha/year</t>
  </si>
  <si>
    <t>t/ha/yr</t>
  </si>
  <si>
    <t>t/t</t>
  </si>
  <si>
    <t>Mg/Mg</t>
  </si>
  <si>
    <t>t/year</t>
  </si>
  <si>
    <t>Mg/yr</t>
  </si>
  <si>
    <t>t\ha</t>
  </si>
  <si>
    <t>Taxonomic richness (S)</t>
  </si>
  <si>
    <t>taxonomic richness (S)</t>
  </si>
  <si>
    <t>tC/ha</t>
  </si>
  <si>
    <t>tDM/ha</t>
  </si>
  <si>
    <t>the</t>
  </si>
  <si>
    <t>tn/ha</t>
  </si>
  <si>
    <t>TND/ha</t>
  </si>
  <si>
    <t>ton/feddan</t>
  </si>
  <si>
    <t>ton/ha</t>
  </si>
  <si>
    <t>ton/ha/season</t>
  </si>
  <si>
    <t>ton/m3</t>
  </si>
  <si>
    <t>tons/ha</t>
  </si>
  <si>
    <t>total insects/kg of grain</t>
  </si>
  <si>
    <t>n/kg grain</t>
  </si>
  <si>
    <t>truly</t>
  </si>
  <si>
    <t>TZS</t>
  </si>
  <si>
    <t>TZS/day</t>
  </si>
  <si>
    <t>TZS/d</t>
  </si>
  <si>
    <t>TZS/individual</t>
  </si>
  <si>
    <t>TZS/individual/day</t>
  </si>
  <si>
    <t>TZS/d/individual</t>
  </si>
  <si>
    <t>TZS/month</t>
  </si>
  <si>
    <t>ug N/g</t>
  </si>
  <si>
    <t>ug/m2/h</t>
  </si>
  <si>
    <t>µg/m2/h</t>
  </si>
  <si>
    <t>UGX/ha</t>
  </si>
  <si>
    <t>urine/day</t>
  </si>
  <si>
    <t>US$</t>
  </si>
  <si>
    <t>US$/ha</t>
  </si>
  <si>
    <t>USD /ha</t>
  </si>
  <si>
    <t>USD(15% discount rate)</t>
  </si>
  <si>
    <t>USD/ha (discount rate = 15%)</t>
  </si>
  <si>
    <t>USD(35% discount rate)</t>
  </si>
  <si>
    <t>USD/ha (discount rate = 35%)</t>
  </si>
  <si>
    <t>USD/(man day)</t>
  </si>
  <si>
    <t>USD/person-d</t>
  </si>
  <si>
    <t>USD/100 kg</t>
  </si>
  <si>
    <t>USD/90 kg</t>
  </si>
  <si>
    <t>USD/acre</t>
  </si>
  <si>
    <t>USD/acre/cow</t>
  </si>
  <si>
    <t>USD/acre/individual</t>
  </si>
  <si>
    <t>USD/animal</t>
  </si>
  <si>
    <t>USD/bird</t>
  </si>
  <si>
    <t>USD/cow</t>
  </si>
  <si>
    <t>USD/crib</t>
  </si>
  <si>
    <t>USD/day</t>
  </si>
  <si>
    <t>USD/day/ha</t>
  </si>
  <si>
    <t>USD/ha/d</t>
  </si>
  <si>
    <t>USD/fed</t>
  </si>
  <si>
    <t>USD/fish</t>
  </si>
  <si>
    <t>USD/goat</t>
  </si>
  <si>
    <t>USD/ha (discount rate= 15%)</t>
  </si>
  <si>
    <t>USD/ha (discount rate= 20%)</t>
  </si>
  <si>
    <t>USD/ha (discount rate = 20%)</t>
  </si>
  <si>
    <t>USD/ha (discount rate= 30%)</t>
  </si>
  <si>
    <t>USD/ha (discount rate = 30%)</t>
  </si>
  <si>
    <t>USD/ha (discount rate=10%)</t>
  </si>
  <si>
    <t>USD/ha (discount rate = 10%)</t>
  </si>
  <si>
    <t>USD/ha (discount rate=5%)</t>
  </si>
  <si>
    <t>USD/ha (discount rate = 5%)</t>
  </si>
  <si>
    <t>USD/ha (Discount rate=8%)</t>
  </si>
  <si>
    <t>USD/ha (discount rate = 8%)</t>
  </si>
  <si>
    <t>USD/ha(10% discount rate)</t>
  </si>
  <si>
    <t>USD/ha)</t>
  </si>
  <si>
    <t>USD/ha/labour</t>
  </si>
  <si>
    <t>USD/ha/year</t>
  </si>
  <si>
    <t>USD/ha/yr</t>
  </si>
  <si>
    <t>USD/head/day</t>
  </si>
  <si>
    <t>USD/head/d</t>
  </si>
  <si>
    <t>USD/head/month</t>
  </si>
  <si>
    <t>USD/individual/day</t>
  </si>
  <si>
    <t>USD/d/individual</t>
  </si>
  <si>
    <t>USD/kg of P</t>
  </si>
  <si>
    <t>USD/kg/d</t>
  </si>
  <si>
    <t>USD/kg/day</t>
  </si>
  <si>
    <t>USD/l</t>
  </si>
  <si>
    <t>USD/L</t>
  </si>
  <si>
    <t>USD/labor-hour</t>
  </si>
  <si>
    <t>USD/hr labor</t>
  </si>
  <si>
    <t>USD/litre</t>
  </si>
  <si>
    <t>USD/man/day</t>
  </si>
  <si>
    <t>USD/man/d</t>
  </si>
  <si>
    <t>USD/person/day</t>
  </si>
  <si>
    <t>USD/person/d</t>
  </si>
  <si>
    <t>USD/person-day</t>
  </si>
  <si>
    <t>USD/person d</t>
  </si>
  <si>
    <t>USD/plot</t>
  </si>
  <si>
    <t>USD/sack</t>
  </si>
  <si>
    <t>USD/t</t>
  </si>
  <si>
    <t>USD/tonne</t>
  </si>
  <si>
    <t>USD/USD</t>
  </si>
  <si>
    <t>USD/USD (discount rate= 15%)</t>
  </si>
  <si>
    <t>USD/USD (discount rate= 30%)</t>
  </si>
  <si>
    <t>USD/year</t>
  </si>
  <si>
    <t>USD/yr</t>
  </si>
  <si>
    <t>USD/yr/cattle unit</t>
  </si>
  <si>
    <t>USD/yr/individual</t>
  </si>
  <si>
    <t>USD/yr/farm</t>
  </si>
  <si>
    <t>USD/yr/Farm</t>
  </si>
  <si>
    <t>USH</t>
  </si>
  <si>
    <t>UGX</t>
  </si>
  <si>
    <t>v/v</t>
  </si>
  <si>
    <t>v:v</t>
  </si>
  <si>
    <t>volume/volume</t>
  </si>
  <si>
    <t>w/w</t>
  </si>
  <si>
    <t>weight</t>
  </si>
  <si>
    <t>wool</t>
  </si>
  <si>
    <t>work days/ha</t>
  </si>
  <si>
    <t>working days/ha</t>
  </si>
  <si>
    <t>XAF</t>
  </si>
  <si>
    <t>XAF/egg</t>
  </si>
  <si>
    <t>XAF/individual</t>
  </si>
  <si>
    <t>XAF/kg</t>
  </si>
  <si>
    <t>XAF/pig</t>
  </si>
  <si>
    <t>XAF/sheep</t>
  </si>
  <si>
    <t>XOF/cattle</t>
  </si>
  <si>
    <t>XOF/individual</t>
  </si>
  <si>
    <t>XOF/ha</t>
  </si>
  <si>
    <t>XOF/kg/ha</t>
  </si>
  <si>
    <t>XOF/XOF</t>
  </si>
  <si>
    <t>year</t>
  </si>
  <si>
    <t>yr</t>
  </si>
  <si>
    <t>year(15% discount rate)</t>
  </si>
  <si>
    <t>yr(15% discount rate)</t>
  </si>
  <si>
    <t>year(35% discount rate)</t>
  </si>
  <si>
    <t>yr(35% discount rate)</t>
  </si>
  <si>
    <t>years</t>
  </si>
  <si>
    <t>ZAR</t>
  </si>
  <si>
    <t>ZAR/ha</t>
  </si>
  <si>
    <t>ZAR/kg</t>
  </si>
  <si>
    <t>ZMK</t>
  </si>
  <si>
    <t>ZMK/ha</t>
  </si>
  <si>
    <t>ZMW/ha</t>
  </si>
  <si>
    <t>ZMK/kg N</t>
  </si>
  <si>
    <t>ZMK/person-day</t>
  </si>
  <si>
    <t>ZMK/person-d</t>
  </si>
  <si>
    <t>ZMW</t>
  </si>
  <si>
    <t>ZWD/ha</t>
  </si>
  <si>
    <t>ZWD/ha(d.r. y1 = 1, y2 = 1/1.23)</t>
  </si>
  <si>
    <t>ZWL/ha</t>
  </si>
  <si>
    <t>μg C/(m*s)</t>
  </si>
  <si>
    <t>μg N/(m*s)</t>
  </si>
  <si>
    <t>Existing_Dois</t>
  </si>
  <si>
    <t>10.1023/a:;1009784812549</t>
  </si>
  <si>
    <t>10.1017/s0014479709990421</t>
  </si>
  <si>
    <t>10.1007/s00374-003-0718-y</t>
  </si>
  <si>
    <t>10.1016/s0301-6226(02)00029-5</t>
  </si>
  <si>
    <t>10.1080/03650340.2011.606216</t>
  </si>
  <si>
    <t>10.1016/s0377-8401(96)01132-7</t>
  </si>
  <si>
    <t>10.1023/a:;1009780703738</t>
  </si>
  <si>
    <t>10.1023/A:1018301721981</t>
  </si>
  <si>
    <t>10.1023/a:;1023976600760</t>
  </si>
  <si>
    <t>10.1016/s0378-4290(00)00074-5</t>
  </si>
  <si>
    <t>10.1017/s0014479702000285</t>
  </si>
  <si>
    <t>10.1002/ldr.464</t>
  </si>
  <si>
    <t>10.1016/s0167-1987(00)00180-x</t>
  </si>
  <si>
    <t>10.1016/j.agee.2004.10.015</t>
  </si>
  <si>
    <t>10.1016/0021-8634(90)80049-z</t>
  </si>
  <si>
    <t>10.1051/agro:;19980302</t>
  </si>
  <si>
    <t>10.1016/j.anifeedsci.2011.07.002</t>
  </si>
  <si>
    <t>10.1007/s11250-007-9009-1</t>
  </si>
  <si>
    <t>10.1007/bf01050874</t>
  </si>
  <si>
    <t>10.1016/j.jspr.2012.01.003</t>
  </si>
  <si>
    <t>10.1007/bf00750571</t>
  </si>
  <si>
    <t>10.1017/s0021859699007650</t>
  </si>
  <si>
    <t>10.1016/s0378-4290(97)00136-6</t>
  </si>
  <si>
    <t>10.1017/s0014479797003074</t>
  </si>
  <si>
    <t>10.1017/s0014479700026429</t>
  </si>
  <si>
    <t>10.1016/j.agee.2003.12.019</t>
  </si>
  <si>
    <t>10.1016/j.agee.2003.12.020</t>
  </si>
  <si>
    <t>10.1016/s0301-6226(98)00130-4</t>
  </si>
  <si>
    <t>10.1007/s10705-005-6209-9</t>
  </si>
  <si>
    <t>10.1007/s10705-007-9146-y</t>
  </si>
  <si>
    <t>10.1007/bf00007952</t>
  </si>
  <si>
    <t>10.1016/s0167-8809(02)00035-x</t>
  </si>
  <si>
    <t>10.1007/s11104-010-0558-0</t>
  </si>
  <si>
    <t>10.2136/sssaj1992.03615995005600010027x</t>
  </si>
  <si>
    <t>10.1023/a:;1004876032203</t>
  </si>
  <si>
    <t>10.1007/bf01064229</t>
  </si>
  <si>
    <t>10.1017/s0014479799354053</t>
  </si>
  <si>
    <t>10.1023/a:;1015199114833</t>
  </si>
  <si>
    <t>10.1023/a:;1011820412140</t>
  </si>
  <si>
    <t>10.1017/s0014479705002899</t>
  </si>
  <si>
    <t>10.1016/0378-4290(94)00094-s</t>
  </si>
  <si>
    <t>10.1016/0378-4290(94)00095-t</t>
  </si>
  <si>
    <t>10.1017/S0021859600074529</t>
  </si>
  <si>
    <t>10.1016/s0378-3774(00)00073-1</t>
  </si>
  <si>
    <t>10.1016/s0378-3774(00)00074-3</t>
  </si>
  <si>
    <t>10.2136/sssaj1999.634972x</t>
  </si>
  <si>
    <t>10.1016/0378-4290(92)90017-4</t>
  </si>
  <si>
    <t>10.1023/a:;1004233303066</t>
  </si>
  <si>
    <t>10.1023/a:;1021237626450</t>
  </si>
  <si>
    <t>10.1023/a:;1025875714804</t>
  </si>
  <si>
    <t>10.2136/sssaj1997.03615995006100030028x</t>
  </si>
  <si>
    <t>10.1007/bf01050875</t>
  </si>
  <si>
    <t>10.1016/s0167-1987(99)00008-2</t>
  </si>
  <si>
    <t>10.1016/s0378-4290(02)00008-4</t>
  </si>
  <si>
    <t>10.1017/s0014479700002106</t>
  </si>
  <si>
    <t>10.1007/s10705-010-9402-4</t>
  </si>
  <si>
    <t>10.1007/bf00779184</t>
  </si>
  <si>
    <t>10.1017/s0014479798343069</t>
  </si>
  <si>
    <t>10.1016/s0167-8809(01)00344-9</t>
  </si>
  <si>
    <t>10.1016/0167-8809(95)00585-g</t>
  </si>
  <si>
    <t>10.1016/0167-8809(94)00545-p</t>
  </si>
  <si>
    <t>10.1023/a:;1006124317003</t>
  </si>
  <si>
    <t>10.1016/j.fcr.2005.08.004</t>
  </si>
  <si>
    <t>10.2134/agronj2005.0025</t>
  </si>
  <si>
    <t>10.1016/j.smallrumres.2005.05.010</t>
  </si>
  <si>
    <t>10.1016/j.anifeedsci.2007.09.019</t>
  </si>
  <si>
    <t>10.1016/j.flora.2007.02.002</t>
  </si>
  <si>
    <t>10.1016/j.smallrumres.2009.09.004</t>
  </si>
  <si>
    <t>10.1016/j.meatsci.2005.11.018</t>
  </si>
  <si>
    <t>10.1111/j.1439-0426.2007.01017.x</t>
  </si>
  <si>
    <t>10.1016/j.scienta.2007.03.020</t>
  </si>
  <si>
    <t>10.1017?S0021859601001770</t>
  </si>
  <si>
    <t>10.1023/a:;1026451206625</t>
  </si>
  <si>
    <t>10.1016/j.jcs.2013.11.003</t>
  </si>
  <si>
    <t>10.1080/01448765.2013.750077</t>
  </si>
  <si>
    <t>10.1016/j.livsci.2011.01.018</t>
  </si>
  <si>
    <t>10.1100/2012/321567</t>
  </si>
  <si>
    <t>10.1016/j.anifeedsci.2010.12.005</t>
  </si>
  <si>
    <t>10.1016/j.livsci.2012.04.001</t>
  </si>
  <si>
    <t>10.1016/j.agwat.2009.11.004</t>
  </si>
  <si>
    <t>10.1080/10440040903073800</t>
  </si>
  <si>
    <t>10.1111/j.1365-2109.2010.02594.x</t>
  </si>
  <si>
    <t>10.1080/15324982.2012.680653</t>
  </si>
  <si>
    <t>10.1016/j.anifeedsci.2005.05.024</t>
  </si>
  <si>
    <t>10.1017/s0014479705003376</t>
  </si>
  <si>
    <t>10.1002/jsfa.2740310718</t>
  </si>
  <si>
    <t>10.5897/AJB10.1539</t>
  </si>
  <si>
    <t>10.1007/s11250-007-9070-9</t>
  </si>
  <si>
    <t>10.1111/j.1365-2095.1995.tb00047.x</t>
  </si>
  <si>
    <t>10.1046/j.1365-2109.1999.00321.x</t>
  </si>
  <si>
    <t>10.1016/s0044-8486(98)00409-8</t>
  </si>
  <si>
    <t>10.1111/j.1365-2109.2004.01070.x</t>
  </si>
  <si>
    <t>10.1016/0960-8524(91)90192-m</t>
  </si>
  <si>
    <t>10.1007/s003740050392</t>
  </si>
  <si>
    <t>10.1046/j.1365-2109.1999.00318.x</t>
  </si>
  <si>
    <t>10.1007/bf00141083</t>
  </si>
  <si>
    <t>10.1016/0378-3774(94)90056-6</t>
  </si>
  <si>
    <t>10.1300/J064v21n02_05</t>
  </si>
  <si>
    <t>10.1016/0378-4290(87)90049-9</t>
  </si>
  <si>
    <t>10.1016/0167-1987(90)90009-3</t>
  </si>
  <si>
    <t>10.1017/s001447970001824x</t>
  </si>
  <si>
    <t>10.1016/j.agwat.2012.03.006</t>
  </si>
  <si>
    <t>10.5897/AJB10.967</t>
  </si>
  <si>
    <t>10.1080/01448765.1991.9754577</t>
  </si>
  <si>
    <t>10.1016/s0377-8401(98)00213-2</t>
  </si>
  <si>
    <t>10.1016/j.fcr.2008.06.003</t>
  </si>
  <si>
    <t>10.1016/j.fcr.2012.07.014</t>
  </si>
  <si>
    <t>10.1007/s10333-010-0229-z</t>
  </si>
  <si>
    <t>10.1016/j.soilbio.2009.05.015</t>
  </si>
  <si>
    <t>10.1016/j.agsy.2009.01.001</t>
  </si>
  <si>
    <t>10.1017/S0014479799001040</t>
  </si>
  <si>
    <t>10.1023/a:;1006345920266</t>
  </si>
  <si>
    <t>10.1016/0167-1987(86)90329-6</t>
  </si>
  <si>
    <t>10.1080/00288233.1999.9513396</t>
  </si>
  <si>
    <t>10.1016/0377-8401(94)00748-x</t>
  </si>
  <si>
    <t>10.1016/j.agee.2012.06.008</t>
  </si>
  <si>
    <t>10.1046/j.1365-2389.2002.00472.x</t>
  </si>
  <si>
    <t>10.1007/s00374-005-0830-2</t>
  </si>
  <si>
    <t>10.1016/j.smallrumres.2003.11.014</t>
  </si>
  <si>
    <t>10.1016/j.pce.2007.07.027</t>
  </si>
  <si>
    <t>10.1007/s10705-012-9529-6</t>
  </si>
  <si>
    <t>10.1007/BF03179985</t>
  </si>
  <si>
    <t>10.2136/sssaj2010.0359</t>
  </si>
  <si>
    <t>10.1081/css-200043234</t>
  </si>
  <si>
    <t>10.1016/j.pce.2011.07.069</t>
  </si>
  <si>
    <t>10.1016/j.agwat.2011.06.003</t>
  </si>
  <si>
    <t>10.1016/j.agee.2007.08.005</t>
  </si>
  <si>
    <t>10.1016/s0301-6226(02)00035-0</t>
  </si>
  <si>
    <t>10.4314/sajas.v40i2.57283</t>
  </si>
  <si>
    <t>10.3923/javaa.2010.853.856</t>
  </si>
  <si>
    <t>10.4314/wsa.v33i3.49117</t>
  </si>
  <si>
    <t>10.1016/j.apsoil.2007.12.012</t>
  </si>
  <si>
    <t>10.1016/0377-8401(92)90062-b</t>
  </si>
  <si>
    <t>10.1017/s1751731108001912</t>
  </si>
  <si>
    <t>10.1017/S1357729800050657</t>
  </si>
  <si>
    <t>10.1007/bf00705245</t>
  </si>
  <si>
    <t>10.1007/s003740050482</t>
  </si>
  <si>
    <t>10.1007/s003740050483</t>
  </si>
  <si>
    <t>10.1016/j.still.2007.08.002</t>
  </si>
  <si>
    <t>10.1016/j.livprodsci.2004.01.003</t>
  </si>
  <si>
    <t>10.1016/j.anifeedsci.2003.11.003</t>
  </si>
  <si>
    <t>10.1016/j.livsci.2013.08.012</t>
  </si>
  <si>
    <t>10.1007/s11250-008-9215-5</t>
  </si>
  <si>
    <t>10.1016/0377-8401(95)00941-8</t>
  </si>
  <si>
    <t>10.1016/s0377-8401(96)01048-6</t>
  </si>
  <si>
    <t>10.1007/s11250-009-9491-8</t>
  </si>
  <si>
    <t>10.1016/j.livsci.2008.08.005</t>
  </si>
  <si>
    <t>10.1007/s11250-013-0527-8</t>
  </si>
  <si>
    <t>10.1016/j.still.2009.12.004</t>
  </si>
  <si>
    <t>10.1017/S1357729800016295</t>
  </si>
  <si>
    <t>10.1007/bf00141545</t>
  </si>
  <si>
    <t>10.1111/j.1439-037X.2004.00126.x</t>
  </si>
  <si>
    <t>10.1111/j.1439-037X.2004.00125.x</t>
  </si>
  <si>
    <t>10.1016/j.livsci.2008.03.011</t>
  </si>
  <si>
    <t>10.1007/s11250-009-9475-8</t>
  </si>
  <si>
    <t>10.1046/j.1439-037x.1999.00343.x</t>
  </si>
  <si>
    <t>10.1017/S0021859600068544</t>
  </si>
  <si>
    <t>10.1016/j.smallrumres.2006.10.004</t>
  </si>
  <si>
    <t>10.1007/s10705-006-9020-3</t>
  </si>
  <si>
    <t>10.1016/j.still.2008.10.026</t>
  </si>
  <si>
    <t>10.2989/10220119.2010.530460</t>
  </si>
  <si>
    <t>10.1007/s11250-013-0532-y</t>
  </si>
  <si>
    <t>10.1016/s0377-8401(00)00135-8</t>
  </si>
  <si>
    <t>10.1002/jpln.200521781</t>
  </si>
  <si>
    <t>10.1016/0921-4488(95)00686-f</t>
  </si>
  <si>
    <t>10.1080/09712119.1997.9706177</t>
  </si>
  <si>
    <t>10.1016/0377-8401(93)90160-l</t>
  </si>
  <si>
    <t>10.1016/j.smallrumres.2011.07.014</t>
  </si>
  <si>
    <t>10.21273/HORTSCI.38.2.217</t>
  </si>
  <si>
    <t>10.1016/j.livsci.2008.02.007</t>
  </si>
  <si>
    <t>10.1007/s11250-011-0066-0</t>
  </si>
  <si>
    <t>10.1046/j.1439-037X.2003.00595.x</t>
  </si>
  <si>
    <t>10.1007/s11250-011-9916-z</t>
  </si>
  <si>
    <t>10.1080/00103629909370272</t>
  </si>
  <si>
    <t>10.1016/s0341-8162(99)00004-1</t>
  </si>
  <si>
    <t>10.4314/wsa.v35i5.49189</t>
  </si>
  <si>
    <t>10.1023/a:;1009764702808</t>
  </si>
  <si>
    <t>10.1017/s0014479706003814</t>
  </si>
  <si>
    <t>10.1111/j.1365-2109.2006.01569.x</t>
  </si>
  <si>
    <t>10.1023/a:;1009749124197</t>
  </si>
  <si>
    <t>10.1016/s0044-8486(96)01341-5</t>
  </si>
  <si>
    <t>10.1007/s11104-007-9247-z</t>
  </si>
  <si>
    <t>10.1007/bf00704831</t>
  </si>
  <si>
    <t>10.1659/0276-4741(2003)023[0156:EOMOGL]2.0.CO;2</t>
  </si>
  <si>
    <t>10.5713/ajas.2006.992</t>
  </si>
  <si>
    <t>10.1300/J064v29n03_11</t>
  </si>
  <si>
    <t>10.1023/b:;verc.0000026670.64936.18</t>
  </si>
  <si>
    <t>10.1515/1556-3758.2323</t>
  </si>
  <si>
    <t>10.1017/s0014479706004121</t>
  </si>
  <si>
    <t>10.1016/j.still.2011.08.010</t>
  </si>
  <si>
    <t>10.1016/j.agsy.2004.04.002</t>
  </si>
  <si>
    <t>10.1080/00103629909370270</t>
  </si>
  <si>
    <t>10.1016/j.agee.2010.11.021</t>
  </si>
  <si>
    <t>10.1016/s0378-4290(96)01062-3</t>
  </si>
  <si>
    <t>10.1111/j.1439-0523.2005.01149.x</t>
  </si>
  <si>
    <t>10.1016/j.esd.2010.07.003</t>
  </si>
  <si>
    <t>10.1002/jpln.200900292</t>
  </si>
  <si>
    <t>10.1016/S1573-5214(07)80005-4</t>
  </si>
  <si>
    <t>10.1023/b:;fres.0000012233.27360.60</t>
  </si>
  <si>
    <t>10.1016/j.agsy.2005.06.003</t>
  </si>
  <si>
    <t>10.2134/agronj2006.0238</t>
  </si>
  <si>
    <t>10.1016/j.agee.2005.12.008</t>
  </si>
  <si>
    <t>10.1007/s11250-009-9357-0</t>
  </si>
  <si>
    <t>10.1007/s11250-008-9193-7</t>
  </si>
  <si>
    <t>10.1007/s13593-012-0097-6</t>
  </si>
  <si>
    <t>10.1023/a:;1006097902270</t>
  </si>
  <si>
    <t>10.1016/s0301-6226(02)00176-8</t>
  </si>
  <si>
    <t>10.1016/s0301-6226(02)00178-1</t>
  </si>
  <si>
    <t>10.1007/s11250-012-0237-7</t>
  </si>
  <si>
    <t>10.1080/00128325.1976.11662803</t>
  </si>
  <si>
    <t>10.1007/s10457-009-9215-0</t>
  </si>
  <si>
    <t>10.1016/s0167-8809(97)00022-4</t>
  </si>
  <si>
    <t>10.1023/a:;1014462923539</t>
  </si>
  <si>
    <t>10.1023/b:;fres.0000025294.96933.78</t>
  </si>
  <si>
    <t>10.1023/a:;1022184927506</t>
  </si>
  <si>
    <t>10.1007/s10457-011-9448-6</t>
  </si>
  <si>
    <t>10.1080/10440046.2010.493368</t>
  </si>
  <si>
    <t>10.1007/s10705-009-9278-3</t>
  </si>
  <si>
    <t>10.1007/s11250-013-0481-5</t>
  </si>
  <si>
    <t>10.1007/s11250-010-9656-5</t>
  </si>
  <si>
    <t>10.1007/bf02345328</t>
  </si>
  <si>
    <t>10.1016/j.pce.2005.08.021</t>
  </si>
  <si>
    <t>10.1007/s11104-007-9304-7</t>
  </si>
  <si>
    <t>10.1017/s0014479712001020</t>
  </si>
  <si>
    <t>10.1016/j.agsy.2009.02.002</t>
  </si>
  <si>
    <t>10.1016/j.pce.2013.09.008</t>
  </si>
  <si>
    <t>10.1016/j.pce.2004.08.008</t>
  </si>
  <si>
    <t>10.1007/bf00711210</t>
  </si>
  <si>
    <t>10.1016/j.agsy.2010.06.002</t>
  </si>
  <si>
    <t>10.1017/s0376892998000150</t>
  </si>
  <si>
    <t>10.1186/s13705-017-0124-1</t>
  </si>
  <si>
    <t>10.2989/10220119.2016.1207706</t>
  </si>
  <si>
    <t>10.1016/j.smallrumres.2017.11.008</t>
  </si>
  <si>
    <t>10.5713/ajas.16.0334</t>
  </si>
  <si>
    <t>10.4314/sajas.v43i2.6</t>
  </si>
  <si>
    <t>10.1016/j.fcr.2016.09.004</t>
  </si>
  <si>
    <t>10.2166/wst.2014.012</t>
  </si>
  <si>
    <t>10.4314/sajas.v48i2.9</t>
  </si>
  <si>
    <t>10.1007/s11250-017-1457-7</t>
  </si>
  <si>
    <t>10.1021/acs.est.7b02436</t>
  </si>
  <si>
    <t>10.1016/j.socscimed.2017.04.017</t>
  </si>
  <si>
    <t>10.1080/09712119.2016.1233108</t>
  </si>
  <si>
    <t>10.17017/jfish.v3i1.2015.58</t>
  </si>
  <si>
    <t>10.1371/journal.pone.0157089</t>
  </si>
  <si>
    <t>10.1016/j.esd.2018.02.002</t>
  </si>
  <si>
    <t>10.1016/j.smallrumres.2013.05.010</t>
  </si>
  <si>
    <t>10.1016/j.biombioe.2012.03.013</t>
  </si>
  <si>
    <t>10.39231jfas.2013.101.107</t>
  </si>
  <si>
    <t>10.1590/1413-70542017412005917</t>
  </si>
  <si>
    <t>10.1016/j.livsci.2015.03.021</t>
  </si>
  <si>
    <t>10.1016/j.biombioe.2015.01.007</t>
  </si>
  <si>
    <t>10.1007/s12600-016-0532-3</t>
  </si>
  <si>
    <t>10.1016/j.aquaculture.2014.03.040</t>
  </si>
  <si>
    <t>10.1016/j.aquaculture.2014.03.018</t>
  </si>
  <si>
    <t>10.1007/s10499-014-9873-4</t>
  </si>
  <si>
    <t>10.1016/j.anifeedsci.2013.10.019</t>
  </si>
  <si>
    <t>10.1371/journal.pone.0132603</t>
  </si>
  <si>
    <t>10.1016/j.seta.2016.01.004</t>
  </si>
  <si>
    <t>10.1007/s11250-014-0605-6</t>
  </si>
  <si>
    <t>10.1080/00103624.2013.769563</t>
  </si>
  <si>
    <t>10.1016/j.cropro.2012.10.018</t>
  </si>
  <si>
    <t>10.1017/S0014479713000525</t>
  </si>
  <si>
    <t>10.1016/j.geoderma.2016.02.010</t>
  </si>
  <si>
    <t>10.1016/j.eja.2016.11.005</t>
  </si>
  <si>
    <t>10.1080/03650340.2010.522994</t>
  </si>
  <si>
    <t>10.1007/s11250-016-1070-1</t>
  </si>
  <si>
    <t>10.1111/anu.12424</t>
  </si>
  <si>
    <t>10.111/aanu.12385</t>
  </si>
  <si>
    <t>10.1111/sum.12042</t>
  </si>
  <si>
    <t>10.1016/j.anifeedsci.2016.04.012</t>
  </si>
  <si>
    <t>10.1016/j.smallrumres.2015.05.007</t>
  </si>
  <si>
    <t>10.1111/anu.12536</t>
  </si>
  <si>
    <t>10.5713/ajas.2013.13405</t>
  </si>
  <si>
    <t>10.1515/aoas-2016-0030</t>
  </si>
  <si>
    <t>10.1021/acs.jafc.6b02625</t>
  </si>
  <si>
    <t>10.1016/j.aquaculture.2017.03.043</t>
  </si>
  <si>
    <t>10.1016/j.smallrumres.2017.10.014</t>
  </si>
  <si>
    <t>10.1016/j.anifeedsci.2015.01.007</t>
  </si>
  <si>
    <t>10.1111/rda.12881</t>
  </si>
  <si>
    <t>10.1007/s11250-015-0953-x</t>
  </si>
  <si>
    <t>10.1080/10549811.2016.1175950</t>
  </si>
  <si>
    <t>10.1007/s11250-011-0056-2</t>
  </si>
  <si>
    <t>10.1007/s11250-012-0264-4</t>
  </si>
  <si>
    <t>10.1071/RJ12054</t>
  </si>
  <si>
    <t>10.1007/s11250-014-0583-8</t>
  </si>
  <si>
    <t>10.1093/jee/tov197</t>
  </si>
  <si>
    <t>10.1016/j.jspr.2014.03.004</t>
  </si>
  <si>
    <t>10.1016/j.aquaculture.2012.05.002</t>
  </si>
  <si>
    <t>10.1007/s10705-014-9636-7</t>
  </si>
  <si>
    <t>10.1093/jee/tow134</t>
  </si>
  <si>
    <t>10.1016/j.fsi.2015.03.025</t>
  </si>
  <si>
    <t>10.1111/are.13062</t>
  </si>
  <si>
    <t>10.1016/j.agrformet.2017.01.014</t>
  </si>
  <si>
    <t>10.1016/j.apsoil.2013.12.011</t>
  </si>
  <si>
    <t>10.1016/j.eja.2016.07.005</t>
  </si>
  <si>
    <t>10.1007/s10457-016-9924-0</t>
  </si>
  <si>
    <t>10.1111/sum.12139</t>
  </si>
  <si>
    <t>10.1016/j.esd.2017.08.007</t>
  </si>
  <si>
    <t>10.1007/s12155-016-9767-6</t>
  </si>
  <si>
    <t>10.1007/s10705-015-9752-z</t>
  </si>
  <si>
    <t>10.1080/01448765.2016.1152507</t>
  </si>
  <si>
    <t>10.1016/j.eja.2017.03.004</t>
  </si>
  <si>
    <t>10.1007/s11250-016-1019-4</t>
  </si>
  <si>
    <t>10.1007/s11250-017-1446-x</t>
  </si>
  <si>
    <t>10.1111/j.1600-0668.2012.00786.x</t>
  </si>
  <si>
    <t>10.1080/15324980490245031</t>
  </si>
  <si>
    <t>10.1080/15324980701784191</t>
  </si>
  <si>
    <t>10.1080/01448765.2008.9755066</t>
  </si>
  <si>
    <t>10.1002/1522-2624(200202)165:;1&lt;101:;:;aid-jpln101&gt;3.0.co;2-f</t>
  </si>
  <si>
    <t>10.1016/j.jspr.2006.06.005</t>
  </si>
  <si>
    <t>10.1007/bf01066606</t>
  </si>
  <si>
    <t>10.1023/b:;trop.0000016828.48326.59</t>
  </si>
  <si>
    <t>10.1080/01448765.2002.9754964</t>
  </si>
  <si>
    <t>10.1023/a:;1013789929102</t>
  </si>
  <si>
    <t>10.1007/bf02632304</t>
  </si>
  <si>
    <t>10.1016/s0921-4488(03)00010-5</t>
  </si>
  <si>
    <t>10.1080/00103629909370183</t>
  </si>
  <si>
    <t>10.1023/a:;1009898521268</t>
  </si>
  <si>
    <t>10.1016/j.smallrumres.2005.05.023</t>
  </si>
  <si>
    <t>10.1016/j.smallrumres.2005.02.011</t>
  </si>
  <si>
    <t>10.1007/bf00704760</t>
  </si>
  <si>
    <t>10.1016/j.still.2011.07.004</t>
  </si>
  <si>
    <t>10.1016/j.still.2012.10.003</t>
  </si>
  <si>
    <t>10.1016/j.renene.2012.04.008</t>
  </si>
  <si>
    <t>10.1080/00103629909370278</t>
  </si>
  <si>
    <t>10.1081/css-120019105</t>
  </si>
  <si>
    <t>10.2134/agronj2011.0387</t>
  </si>
  <si>
    <t>10.1080/03650340.2013.836595</t>
  </si>
  <si>
    <t>10.1016/s0378-4290(98)00123-3</t>
  </si>
  <si>
    <t>10.1002/jsfa.2740440102</t>
  </si>
  <si>
    <t>10.1002/jsfa.2740610304</t>
  </si>
  <si>
    <t>10.1017/S0021859600064558</t>
  </si>
  <si>
    <t>10.1080/03650340701398452</t>
  </si>
  <si>
    <t>10.1007/bf02374595</t>
  </si>
  <si>
    <t>10.1007/bf01073180</t>
  </si>
  <si>
    <t>10.1007/bf01050199</t>
  </si>
  <si>
    <t>10.1002/jsfa.2740371202</t>
  </si>
  <si>
    <t>10.1002/jsfa.2740371004</t>
  </si>
  <si>
    <t>10.1016/0167-1987(86)90012-7</t>
  </si>
  <si>
    <t>10.1016/0167-1987(91)90029-w</t>
  </si>
  <si>
    <t>10.1080/03650340.2010.512723</t>
  </si>
  <si>
    <t>10.1080/03650340.2011.638289</t>
  </si>
  <si>
    <t>10.1017/s0014479799001106</t>
  </si>
  <si>
    <t>10.1016/0016-7061(76)90001-x</t>
  </si>
  <si>
    <t>10.1016/0167-1987(86)90333-8</t>
  </si>
  <si>
    <t>10.1007/bf00159066</t>
  </si>
  <si>
    <t>10.1300/J064v05n04_07</t>
  </si>
  <si>
    <t>10.1016/0167-1987(82)90031-9</t>
  </si>
  <si>
    <t>10.1016/0378-4290(81)90052-6</t>
  </si>
  <si>
    <t>10.1002/jsfa.2740520309</t>
  </si>
  <si>
    <t>10.1016/0960-8524(92)90074-8</t>
  </si>
  <si>
    <t>10.1016/j.agwat.2006.02.001</t>
  </si>
  <si>
    <t>10.1017/s0014479702001072</t>
  </si>
  <si>
    <t>10.1007/BF00261013</t>
  </si>
  <si>
    <t>10.1017/s0014479710000967</t>
  </si>
  <si>
    <t>10.1007/bf01048990</t>
  </si>
  <si>
    <t>10.1016/0168-1923(90)90091-j</t>
  </si>
  <si>
    <t>10.1016/s0377-8401(96)01138-8</t>
  </si>
  <si>
    <t>10.1007/bf02236887</t>
  </si>
  <si>
    <t>10.1007/bf00053138</t>
  </si>
  <si>
    <t>10.1017/s0014479700020883</t>
  </si>
  <si>
    <t>10.1002/1099-145x(200007/08)11:4&lt;383::aid-ldr393&gt;3.0.co;2-6 </t>
  </si>
  <si>
    <t>10.1002/(sici)1099-145x(199805/06)9:;3&lt;259:;:;aid-ldr290&gt;3.0.co;2-v</t>
  </si>
  <si>
    <t>10.1080/02571862.2012.716457</t>
  </si>
  <si>
    <t>10.1080/02571862.1987.10634231</t>
  </si>
  <si>
    <t>10.1080/02571862.1988.10634253</t>
  </si>
  <si>
    <t>10.1071/ea98100</t>
  </si>
  <si>
    <t>10.1080/00288233.2001.9513459</t>
  </si>
  <si>
    <t>10.1002/jsfa.2740660205</t>
  </si>
  <si>
    <t>10.1016/s0167-1987(01)00227-6</t>
  </si>
  <si>
    <t>10.3923/ajava.2011.1001.1009</t>
  </si>
  <si>
    <t>10.3923/ajava.2011.1076.1083</t>
  </si>
  <si>
    <t>10.1016/j.livsci.2009.07.001</t>
  </si>
  <si>
    <t>10.4314/sajas.v36i2.3992</t>
  </si>
  <si>
    <t>10.1007/s11250-009-9351-6</t>
  </si>
  <si>
    <t>10.4314/sajas.v30i1.3878</t>
  </si>
  <si>
    <t>10.1017/s0014479709007868</t>
  </si>
  <si>
    <t>10.4314/sajas.v30i1.3877</t>
  </si>
  <si>
    <t>10.4314/wsa.v38i1.10</t>
  </si>
  <si>
    <t>10.4314/sajas.v39i1.61178</t>
  </si>
  <si>
    <t>10.1080/02571862.1993.10634647</t>
  </si>
  <si>
    <t>10.1016/j.still.2013.04.001</t>
  </si>
  <si>
    <t>10.1002/ird.1692</t>
  </si>
  <si>
    <t>10.1016/j.soilbio.2005.04.011</t>
  </si>
  <si>
    <t>10.1017/S1357729800015265</t>
  </si>
  <si>
    <t>10.1016/s0301-6226(97)00018-3</t>
  </si>
  <si>
    <t>10.1016/j.esd.2010.07.002</t>
  </si>
  <si>
    <t>10.1016/s0167-8809(01)00268-7</t>
  </si>
  <si>
    <t>10.1007/s10705-008-9210-2</t>
  </si>
  <si>
    <t>10.1021/es026058q</t>
  </si>
  <si>
    <t>10.1023/a:1026091921043</t>
  </si>
  <si>
    <t>10.1017/s0014479700005743</t>
  </si>
  <si>
    <t>10.1016/s0167-5877(01)00243-4</t>
  </si>
  <si>
    <t>10.1016/j.smallrumres.2005.12.008</t>
  </si>
  <si>
    <t>10.1016/s0301-6226(99)00035-4</t>
  </si>
  <si>
    <t>10.1007/s10021-008-9154-z</t>
  </si>
  <si>
    <t>10.2307/3673448</t>
  </si>
  <si>
    <t>10.1007/s10457-008-9164-z</t>
  </si>
  <si>
    <t>10.1007/bf00115735</t>
  </si>
  <si>
    <t>10.1023/a:;1006451129811</t>
  </si>
  <si>
    <t>10.1007/bf00712078</t>
  </si>
  <si>
    <t>10.1016/j.fcr.2011.03.002</t>
  </si>
  <si>
    <t>10.1007/s10705-008-9216-9</t>
  </si>
  <si>
    <t>10.1007/s11104-010-0360-z</t>
  </si>
  <si>
    <t>10.1080/01448765.2002.9754936</t>
  </si>
  <si>
    <t>10.1023/a:;1006123404071</t>
  </si>
  <si>
    <t>10.1016/j.agwat.2004.11.002</t>
  </si>
  <si>
    <t>10.1023/a:;1026472410031</t>
  </si>
  <si>
    <t>10.1080/09670870400028292</t>
  </si>
  <si>
    <t>10.1007/s11104-010-0587-8</t>
  </si>
  <si>
    <t>10.2134/agronj2008.0188x</t>
  </si>
  <si>
    <t>10.1300/J064v27n03_06</t>
  </si>
  <si>
    <t>10.1016/j.fcr.2012.08.007</t>
  </si>
  <si>
    <t>10.1007/s10705-011-9423-7</t>
  </si>
  <si>
    <t>10.1017/s0014479711000895</t>
  </si>
  <si>
    <t>10.1016/s0167-1987(03)00161-2</t>
  </si>
  <si>
    <t>10.1890/09-2325.1</t>
  </si>
  <si>
    <t>10.1016/s0167-8809(02)00167-6</t>
  </si>
  <si>
    <t>10.1080/15324980601074545</t>
  </si>
  <si>
    <t>10.1023/a:;1004698403770</t>
  </si>
  <si>
    <t>10.1016/s0378-1127(99)00091-2</t>
  </si>
  <si>
    <t>10.2134/agronj1996.00021962008800040003x</t>
  </si>
  <si>
    <t>10.1023/a:;1006352623333</t>
  </si>
  <si>
    <t>10.1006/jare.2002.1080</t>
  </si>
  <si>
    <t>10.2134/agronj2009.0145</t>
  </si>
  <si>
    <t>10.1016/s0378-1127(99)00096-1</t>
  </si>
  <si>
    <t>10.1016/j.agrformet.2009.02.002</t>
  </si>
  <si>
    <t>10.1016/j.agwat.2012.09.002</t>
  </si>
  <si>
    <t>10.1007/s10457-006-9027-4</t>
  </si>
  <si>
    <t>10.1111/j.1475-2743.2009.00244.x</t>
  </si>
  <si>
    <t>10.1017/s0014479708007084</t>
  </si>
  <si>
    <t>10.1016/s0301-6226(00)00192-5</t>
  </si>
  <si>
    <t>10.1007/bf02236519</t>
  </si>
  <si>
    <t>10.1017/S1357729800008080</t>
  </si>
  <si>
    <t>10.1007/bf00712055</t>
  </si>
  <si>
    <t>10.1300/J064v25n04_06</t>
  </si>
  <si>
    <t>10.1016/j.foreco.2005.02.059</t>
  </si>
  <si>
    <t>10.1017/s0014479706003565</t>
  </si>
  <si>
    <t>10.1016/j.pce.2005.08.020</t>
  </si>
  <si>
    <t>10.1016/s0301-6226(03)00094-0</t>
  </si>
  <si>
    <t>10.1080/09670879309371787</t>
  </si>
  <si>
    <t>10.1007/s003740000256</t>
  </si>
  <si>
    <t>10.1023/a:;1020540411245</t>
  </si>
  <si>
    <t>10.1016/j.biombioe.2013.07.017</t>
  </si>
  <si>
    <t>10.1007/s10705-006-9060-8</t>
  </si>
  <si>
    <t>10.1007/s11104-007-9207-7</t>
  </si>
  <si>
    <t>10.1016/s0301-6226(99)00004-4</t>
  </si>
  <si>
    <t>10.3763/ijas.2008.0267</t>
  </si>
  <si>
    <t>10.1017/s0014479707005315</t>
  </si>
  <si>
    <t>10.1007/s10705-009-9294-3</t>
  </si>
  <si>
    <t>10.1016/j.fcr.2012.10.003</t>
  </si>
  <si>
    <t>10.1016/j.still.2005.05.007</t>
  </si>
  <si>
    <t>10.1023/a:;1005119808090</t>
  </si>
  <si>
    <t>10.1023/a:;1005293019581</t>
  </si>
  <si>
    <t>10.3390/ijerph9051566</t>
  </si>
  <si>
    <t>10.1016/s0167-8809(99)00125-5</t>
  </si>
  <si>
    <t>10.1017/s0014479797000203</t>
  </si>
  <si>
    <t>10.1016/s0921-4488(97)00059-x</t>
  </si>
  <si>
    <t>10.1017/s0014479797000082</t>
  </si>
  <si>
    <t>10.1016/j.still.2008.05.016</t>
  </si>
  <si>
    <t>10.1016/0167-8809(92)90113-p</t>
  </si>
  <si>
    <t>10.1016/j.agee.2006.03.018</t>
  </si>
  <si>
    <t>10.1007/s10705-005-8314-1</t>
  </si>
  <si>
    <t>10.1017/s0014479703001248</t>
  </si>
  <si>
    <t>10.5897/AJAR10.540</t>
  </si>
  <si>
    <t>10.1016/0377-8401(92)90123-n</t>
  </si>
  <si>
    <t>10.1016/s0378-4290(97)00067-1</t>
  </si>
  <si>
    <t>10.1016/s0378-1127(00)00267-x</t>
  </si>
  <si>
    <t>10.5713/ajas.2000.1249</t>
  </si>
  <si>
    <t>10.1007/s10457-013-9619-8</t>
  </si>
  <si>
    <t>10.1080/00103620802432816</t>
  </si>
  <si>
    <t>10.1016/j.agwat.2013.04.007</t>
  </si>
  <si>
    <t>10.1016/j.jspr.2013.01.001</t>
  </si>
  <si>
    <t>10.1111/j.1574-0862.2010.00459.x</t>
  </si>
  <si>
    <t>10.1007/s11250-012-0275-1</t>
  </si>
  <si>
    <t>10.1016/j.livsci.2013.06.024</t>
  </si>
  <si>
    <t>10.1080/1828051X.2017.1326855</t>
  </si>
  <si>
    <t>10.1007/s11250-014-0615-4</t>
  </si>
  <si>
    <t>10.1007/s11250-012-0227-9</t>
  </si>
  <si>
    <t>10.1007/s11250-015-0901-9</t>
  </si>
  <si>
    <t>10.1016/j.smallrumres.2013.07.003</t>
  </si>
  <si>
    <t>10.1080/02757540.2013.770480</t>
  </si>
  <si>
    <t>10.2134/agronj2011.0219</t>
  </si>
  <si>
    <t>10.3923/pjbs.2013.1138.1144</t>
  </si>
  <si>
    <t>10.1016/j.agrformet.2017.10.013</t>
  </si>
  <si>
    <t>10.1080/02723646.2013.832098</t>
  </si>
  <si>
    <t>10.5829/idosi.wasj.2013.21.5.2890</t>
  </si>
  <si>
    <t>10.1080/01448765.2014.890543</t>
  </si>
  <si>
    <t>10.1080/01448765.2013.845113</t>
  </si>
  <si>
    <t>10.1016/j.anifeedsci.2015.12.009</t>
  </si>
  <si>
    <t>10.1016/j.anifeedsci.2017.11.021</t>
  </si>
  <si>
    <t>10.1007/s10499-012-9559-8</t>
  </si>
  <si>
    <t>10.1016/j.agwat.2016.01.001</t>
  </si>
  <si>
    <t>10.1016/j.aninu.2016.09.001</t>
  </si>
  <si>
    <t>10.1097/SS.0b013e318298bdd1</t>
  </si>
  <si>
    <t>10.1080/21683565.2012.762439</t>
  </si>
  <si>
    <t>10.4314/sajas.v48i1.10</t>
  </si>
  <si>
    <t>10.1016/j.still.2012.11.002</t>
  </si>
  <si>
    <t>10.1080/02571862.2013.777131</t>
  </si>
  <si>
    <t>10.1007/s11250-015-0876-6</t>
  </si>
  <si>
    <t>10.1080/01904167.2016.1143488</t>
  </si>
  <si>
    <t>10.1017/s0014479715000228</t>
  </si>
  <si>
    <t>10.1080/02571862.2013.867459</t>
  </si>
  <si>
    <t>10.4194/1303-2712-v14_3_22</t>
  </si>
  <si>
    <t>10.1016/j.livsci.2015.04.019</t>
  </si>
  <si>
    <t>10.1007/s11250-016-1058-x</t>
  </si>
  <si>
    <t>10.1007/s11104-015-2625-z</t>
  </si>
  <si>
    <t>10.4314/sajas.v43i5.21</t>
  </si>
  <si>
    <t>10.2298/HEL1358101S</t>
  </si>
  <si>
    <t>10.1127/0372-8854/2013/0102</t>
  </si>
  <si>
    <t>10.1111/aje.12153</t>
  </si>
  <si>
    <t>10.1007/s11250-015-0827-2</t>
  </si>
  <si>
    <t>10.1080/03650340.2014.890707</t>
  </si>
  <si>
    <t>10.1016/j.smallrumres.2015.02.018</t>
  </si>
  <si>
    <t>10.1016/j.anifeedsci.2015.04.017</t>
  </si>
  <si>
    <t>10.1155/2017/8936060</t>
  </si>
  <si>
    <t>10.1111/j.1475-2743.2008.00163.x</t>
  </si>
  <si>
    <t>10.5897/AJAR10.711</t>
  </si>
  <si>
    <t>10.2136/sssaj2000.641346x</t>
  </si>
  <si>
    <t>10.1080/17450399109428459</t>
  </si>
  <si>
    <t>10.1111/j.1439-0396.2010.01040.x</t>
  </si>
  <si>
    <t>10.1016/j.biortech.2004.02.001</t>
  </si>
  <si>
    <t>10.1016/0921-4488(91)90032-l</t>
  </si>
  <si>
    <t>10.1080/00103620500403465</t>
  </si>
  <si>
    <t>10.1016/0921-4488(94)90071-x</t>
  </si>
  <si>
    <t>10.1016/0167-1987(90)90093-s</t>
  </si>
  <si>
    <t>10.2989/ajas.2009.34.2.3.890</t>
  </si>
  <si>
    <t>10.1016/j.biortech.2004.05.001</t>
  </si>
  <si>
    <t>10.1016/0378-1127(85)90101-x</t>
  </si>
  <si>
    <t>10.1016/0378-1127(87)90085-5</t>
  </si>
  <si>
    <t>10.1016/j.still.2010.06.003</t>
  </si>
  <si>
    <t>10.1016/j.still.2008.12.014</t>
  </si>
  <si>
    <t>10.1017/s0021859699006942</t>
  </si>
  <si>
    <t>10.1017/s0021859699007273</t>
  </si>
  <si>
    <t>10.1111/j.1740-0929.2008.00579.x</t>
  </si>
  <si>
    <t>10.1007/s11250-012-0273-3</t>
  </si>
  <si>
    <t>10.1016/0960-8524(92)90200-h</t>
  </si>
  <si>
    <t>10.5713/ajas.2003.384</t>
  </si>
  <si>
    <t>10.1023/a:;1024809608788</t>
  </si>
  <si>
    <t>10.1016/0304-4238(91)90090-l</t>
  </si>
  <si>
    <t>10.1016/0377-8401(90)90015-z</t>
  </si>
  <si>
    <t>10.5424/sjar/2008064-362</t>
  </si>
  <si>
    <t>10.1080/01448765.2001.9754894</t>
  </si>
  <si>
    <t>10.1016/j.agwat.2009.06.005</t>
  </si>
  <si>
    <t>10.1080/03650340.2011.575065</t>
  </si>
  <si>
    <t>10.1016/0378-3774(82)90042-7</t>
  </si>
  <si>
    <t>10.1016/0960-8524(94)00103-8</t>
  </si>
  <si>
    <t>10.1016/0167-1987(88)90057-8</t>
  </si>
  <si>
    <t>10.1080/01904169509365099</t>
  </si>
  <si>
    <t>10.1080/03650340.2012.695865</t>
  </si>
  <si>
    <t>10.2307/3451490</t>
  </si>
  <si>
    <t>10.17221/45/2009-SWR</t>
  </si>
  <si>
    <t>10.1023/b:;trop.0000048455.96694.85</t>
  </si>
  <si>
    <t>10.1080/09712119.1995.9706063</t>
  </si>
  <si>
    <t>10.1300/J064v22n01_08</t>
  </si>
  <si>
    <t>10.1080/09670878009414920</t>
  </si>
  <si>
    <t>10.1016/s0378-3774(01)00135-4</t>
  </si>
  <si>
    <t>10.1016/0167-1987(86)90030-9</t>
  </si>
  <si>
    <t>10.1016/0167-1987(86)90457-5</t>
  </si>
  <si>
    <t>10.1080/03650340802360484</t>
  </si>
  <si>
    <t>10.1016/0167-1987(86)90016-4</t>
  </si>
  <si>
    <t>10.1016/0167-1987(90)90083-p</t>
  </si>
  <si>
    <t>10.1016/s0167-1987(99)00018-5</t>
  </si>
  <si>
    <t>10.1007/bf02250877</t>
  </si>
  <si>
    <t>10.4314/gjas.v39i1.2124</t>
  </si>
  <si>
    <t>10.1007/s10705-006-9021-2</t>
  </si>
  <si>
    <t>10.1007/s11250-009-9312-0</t>
  </si>
  <si>
    <t>10.1016/s0167-1987(01)00261-6</t>
  </si>
  <si>
    <t>10.1017/s0021859699007054</t>
  </si>
  <si>
    <t>10.1016/0167-8809(96)01019-5</t>
  </si>
  <si>
    <t>10.1016/0378-4290(94)90009-4</t>
  </si>
  <si>
    <t>10.1017/s0014479706004200</t>
  </si>
  <si>
    <t>10.1016/s0378-3774(02)00008-2</t>
  </si>
  <si>
    <t>10.1046/j.1365-2109.2001.00575.x</t>
  </si>
  <si>
    <t>10.1016/0167-1987(89)90025-1</t>
  </si>
  <si>
    <t>10.1016/0377-8401(86)90110-0</t>
  </si>
  <si>
    <t>10.1002/jpln.19861490210</t>
  </si>
  <si>
    <t>10.1016/0167-1987(87)90072-9</t>
  </si>
  <si>
    <t>10.1016/0167-1987(87)90071-7</t>
  </si>
  <si>
    <t>10.1016/0167-1987(84)90033-3</t>
  </si>
  <si>
    <t>10.1016/j.smallrumres.2010.11.004</t>
  </si>
  <si>
    <t>10.1017/s0014479700014009</t>
  </si>
  <si>
    <t>10.1016/s0378-3774(99)00104-3</t>
  </si>
  <si>
    <t>10.1016/0167-1987(92)90006-w</t>
  </si>
  <si>
    <t>10.1300/J064v28n02_05</t>
  </si>
  <si>
    <t>10.1007/bf01049417</t>
  </si>
  <si>
    <t>10.1111/j.1439-037X.1996.tb00238.x</t>
  </si>
  <si>
    <t>10.1017/s0014479700014381</t>
  </si>
  <si>
    <t>10.1007/s10661-004-4018-2</t>
  </si>
  <si>
    <t>10.1016/s0038-0717(00)00149-8</t>
  </si>
  <si>
    <t>10.1016/s0038-0717(00)00150-4</t>
  </si>
  <si>
    <t>10.5897/AJAR10.762</t>
  </si>
  <si>
    <t>10.1002/jsfa.2740660407</t>
  </si>
  <si>
    <t>10.1016/0167-8809(86)90139-8</t>
  </si>
  <si>
    <t>10.1007/bf02028359</t>
  </si>
  <si>
    <t>10.1007/s10705-008-9232-9</t>
  </si>
  <si>
    <t>10.1071/sr07035</t>
  </si>
  <si>
    <t>10.1080/03650340.2012.696776</t>
  </si>
  <si>
    <t>10.1016/0377-8401(91)90067-3</t>
  </si>
  <si>
    <t>10.1017/s0021859698005516</t>
  </si>
  <si>
    <t>10.1016/j.foodchem.2005.10.002</t>
  </si>
  <si>
    <t>10.1007/s11104-005-3828-5</t>
  </si>
  <si>
    <t>10.1016/0960-8524(94)00145-q</t>
  </si>
  <si>
    <t>10.1016/0304-4238(94)90071-x</t>
  </si>
  <si>
    <t>10.1007/BF01986274</t>
  </si>
  <si>
    <t>10.1016/j.still.2007.12.003</t>
  </si>
  <si>
    <t>10.1007/s10705-004-7306-x</t>
  </si>
  <si>
    <t>10.1007/BF01985720</t>
  </si>
  <si>
    <t>10.1081/pln-120020367</t>
  </si>
  <si>
    <t>10.5897/AJB2007.000-2278</t>
  </si>
  <si>
    <t>10.1016/j.still.2007.02.008</t>
  </si>
  <si>
    <t>10.1023/a:;1017578628062</t>
  </si>
  <si>
    <t>10.1017/si742170507001779</t>
  </si>
  <si>
    <t>10.1016/0960-8524(91)90183-k</t>
  </si>
  <si>
    <t>10.1007/s10705-008-9174-2</t>
  </si>
  <si>
    <t>10.1016/j.still.2013.09.012</t>
  </si>
  <si>
    <t>10.1016/0167-1987(94)90043-4</t>
  </si>
  <si>
    <t>10.1007/bf00010278</t>
  </si>
  <si>
    <t>10.1007/bf00011514</t>
  </si>
  <si>
    <t>10.1051/rnd:;2004022</t>
  </si>
  <si>
    <t>10.1002/jsfa.2740540408</t>
  </si>
  <si>
    <t>10.5897/AJAR09.746</t>
  </si>
  <si>
    <t>10.1016/j.biortech.2006.03.007</t>
  </si>
  <si>
    <t>10.1300/J064v08n01_04</t>
  </si>
  <si>
    <t>10.1081/pln-200042152</t>
  </si>
  <si>
    <t>10.1016/j.livsci.2009.12.007</t>
  </si>
  <si>
    <t>10.1016/j.still.2006.06.005</t>
  </si>
  <si>
    <t>10.1007/bf00115737</t>
  </si>
  <si>
    <t>10.1007/bf00012990</t>
  </si>
  <si>
    <t>10.1023/a:;1015590823039</t>
  </si>
  <si>
    <t>10.1007/bf02181763</t>
  </si>
  <si>
    <t>10.1023/a:;1006058427012</t>
  </si>
  <si>
    <t>10.1017/s001447970400211x</t>
  </si>
  <si>
    <t>10.1017/s0014479708006443</t>
  </si>
  <si>
    <t>10.1007/bf02139634</t>
  </si>
  <si>
    <t>10.1016/j.agee.2010.04.008</t>
  </si>
  <si>
    <t>10.1023/B:;AGFO.0000005227.69260.f9</t>
  </si>
  <si>
    <t>10.1007/s10457-005-0949-z</t>
  </si>
  <si>
    <t>10.1007/s10457-006-9016-7</t>
  </si>
  <si>
    <t>10.1007/s10457-004-2370-4</t>
  </si>
  <si>
    <t>10.1007/bf00055428</t>
  </si>
  <si>
    <t>10.1017/s0014479709990469</t>
  </si>
  <si>
    <t>10.1016/j.agee.2006.03.012</t>
  </si>
  <si>
    <t>10.1111/j.1365-2109.2007.01754.x</t>
  </si>
  <si>
    <t>10.1016/s0167-1987(96)01086-0</t>
  </si>
  <si>
    <t>10.1016/j.fcr.2011.12.014</t>
  </si>
  <si>
    <t>10.1017/s1742170512000257</t>
  </si>
  <si>
    <t>10.1017/s0014479713000306</t>
  </si>
  <si>
    <t>10.1023/a:;1006263312685</t>
  </si>
  <si>
    <t>10.1080/01448765.2003.9755257</t>
  </si>
  <si>
    <t>10.3763/ijas.2010.0471</t>
  </si>
  <si>
    <t>10.1080/01904169809365528</t>
  </si>
  <si>
    <t>10.1016/s0378-4290(98)00100-2</t>
  </si>
  <si>
    <t>10.1073/pnas.1007199107</t>
  </si>
  <si>
    <t>10.1016/j.fcr.2012.11.010</t>
  </si>
  <si>
    <t>10.1007/s10705-012-9492-2</t>
  </si>
  <si>
    <t>10.1007/bf00148160</t>
  </si>
  <si>
    <t>10.1111/j.1365-2109.2007.01658.x</t>
  </si>
  <si>
    <t>10.1017/s0014479700020123</t>
  </si>
  <si>
    <t>10.1080/01448765.1991.9754556</t>
  </si>
  <si>
    <t>10.1016/j.eja.2013.02.005</t>
  </si>
  <si>
    <t>10.1111/j.1365-2095.2009.00658.x</t>
  </si>
  <si>
    <t>10.1007/bf00115365</t>
  </si>
  <si>
    <t>10.1016/s0301-6226(98)00206-1</t>
  </si>
  <si>
    <t>10.1016/j.still.2003.09.002</t>
  </si>
  <si>
    <t>10.1080/03031853.2009.9523827</t>
  </si>
  <si>
    <t>10.1016/0167-1987(92)90088-s</t>
  </si>
  <si>
    <t>10.1007/bf00053119</t>
  </si>
  <si>
    <t>10.1023/B:;AGFO.0000005220.67024.2c</t>
  </si>
  <si>
    <t>10.1016/s0378-4290(97)00063-4</t>
  </si>
  <si>
    <t>10.1007/bf02361192</t>
  </si>
  <si>
    <t>10.1017/S0014479701003027</t>
  </si>
  <si>
    <t>10.1016/j.still.2012.09.002</t>
  </si>
  <si>
    <t>10.1017/s001447971000030x</t>
  </si>
  <si>
    <t>10.1080/14735903.2013.764222</t>
  </si>
  <si>
    <t>10.1080/14735903.2012.703894</t>
  </si>
  <si>
    <t>10.1080/01448765.1990.11978493</t>
  </si>
  <si>
    <t>10.1080/10440046.2012.661700</t>
  </si>
  <si>
    <t>10.1016/s0921-4488(01)00175-4</t>
  </si>
  <si>
    <t>10.2134/agronj2012.0063</t>
  </si>
  <si>
    <t>10.1016/0378-1127(94)90294-1</t>
  </si>
  <si>
    <t>10.1080/02566702.1991.9648285</t>
  </si>
  <si>
    <t>10.1023/b:;plso.0000037053.05902.60</t>
  </si>
  <si>
    <t>10.1016/j.agee.2003.08.009</t>
  </si>
  <si>
    <t>10.1016/j.still.2006.08.006</t>
  </si>
  <si>
    <t>10.1111/j.1475-2743.2012.00394.x</t>
  </si>
  <si>
    <t>10.1136/vr.156.1.18</t>
  </si>
  <si>
    <t>10.5897/AJAR09.334</t>
  </si>
  <si>
    <t>10.1007/s11104-005-4182-3</t>
  </si>
  <si>
    <t>10.1016/s0378-3774(00)00084-6</t>
  </si>
  <si>
    <t>10.1081/css-120002752</t>
  </si>
  <si>
    <t>10.1016/j.still.2006.04.007</t>
  </si>
  <si>
    <t>10.1007/BF03179982</t>
  </si>
  <si>
    <t>10.1016/j.geoderma.2013.06.025</t>
  </si>
  <si>
    <t>10.1016/j.pce.2007.07.033</t>
  </si>
  <si>
    <t>10.1016/j.pce.2007.07.030</t>
  </si>
  <si>
    <t>10.1016/j.pce,2008.06.049</t>
  </si>
  <si>
    <t>10.1016/j.fcr.2012.02.020</t>
  </si>
  <si>
    <t>10.1016/j.jaridenv.2012.11.007</t>
  </si>
  <si>
    <t>10.1016/j.anifeedsci.2005.02.033</t>
  </si>
  <si>
    <t>10.1007/s10705-006-9045-7</t>
  </si>
  <si>
    <t>10.1007/s11250-007-9018-0</t>
  </si>
  <si>
    <t>10.1300/J064v07n04_04</t>
  </si>
  <si>
    <t>10.1300/J064v10n02_10</t>
  </si>
  <si>
    <t>10.1300/J064v17n02_07</t>
  </si>
  <si>
    <t>10.1016/j.still.2007.06.008</t>
  </si>
  <si>
    <t>10.1007/s10705-007-9154-y</t>
  </si>
  <si>
    <t>10.4314/wsa.v38i2.8</t>
  </si>
  <si>
    <t>10.2134/jeq2003.0599</t>
  </si>
  <si>
    <t>10.1016/s0167-1987(01)00215-x</t>
  </si>
  <si>
    <t>10.1080/02571862.2005.10634682</t>
  </si>
  <si>
    <t>10.1007/s10705-009-9282-7</t>
  </si>
  <si>
    <t>10.1007/s11104-006-9080-9</t>
  </si>
  <si>
    <t>10.1017/s0014479700020159</t>
  </si>
  <si>
    <t>10.1080/00103629309368835</t>
  </si>
  <si>
    <t>10.1007/s10705-008-9200-4</t>
  </si>
  <si>
    <t>10.1017/s001447970002384x</t>
  </si>
  <si>
    <t>10.1017/s001447970100103x</t>
  </si>
  <si>
    <t>10.1017/s0014479707003303</t>
  </si>
  <si>
    <t>10.1007/s10705-007-9142-2</t>
  </si>
  <si>
    <t>10.1023/a:;1024887225450</t>
  </si>
  <si>
    <t>10.1007/s10705-005-4988-7</t>
  </si>
  <si>
    <t>10.1111/j.1475-2743.2012.00406.x</t>
  </si>
  <si>
    <t>10.1071/sr07115</t>
  </si>
  <si>
    <t>10.1016/j.fcr.2006.09.003</t>
  </si>
  <si>
    <t>10.1007/s10705-007-9117-3</t>
  </si>
  <si>
    <t>10.3390/agronomy7030046</t>
  </si>
  <si>
    <t>10.4314/sajas.v47i5.9</t>
  </si>
  <si>
    <t>10.4314/sajas.v44i4.9</t>
  </si>
  <si>
    <t>10.1017/S0014479716000107</t>
  </si>
  <si>
    <t>10.1007/s10705-016-9776-z</t>
  </si>
  <si>
    <t>10.1071/AN15182</t>
  </si>
  <si>
    <t>10.1007/s10499-013-9744-4</t>
  </si>
  <si>
    <t>10.1007/s11250-017-1410-9</t>
  </si>
  <si>
    <t>10.4314/sajas.v44i3.9</t>
  </si>
  <si>
    <t>10.1016/j.livsci.2014.04.016</t>
  </si>
  <si>
    <t>10.4314/sajas.v46i1.5</t>
  </si>
  <si>
    <t>10.1016/j.livsci.2015.10.003</t>
  </si>
  <si>
    <t>10.2989/16085914.2014.958049</t>
  </si>
  <si>
    <t>10.21273/HORTSCI.48.4.444</t>
  </si>
  <si>
    <t>10.1016/j.foodchem.2013.07.059</t>
  </si>
  <si>
    <t>10.1088/1748-9326/aa9da3</t>
  </si>
  <si>
    <t>10.1007/s11250-013-0436-x</t>
  </si>
  <si>
    <t>10.1399/eps.2017.213</t>
  </si>
  <si>
    <t>10.1016/j.smallrumres.2016.10.028</t>
  </si>
  <si>
    <t>10.1111/anu.12537</t>
  </si>
  <si>
    <t>10.1016/j.smallrumres.2017.06.014</t>
  </si>
  <si>
    <t>10.1016/j.cropro.2016.01.004</t>
  </si>
  <si>
    <t>10.1080/14735903.2013.859836</t>
  </si>
  <si>
    <t>10.1007/s10457-011-9453-9</t>
  </si>
  <si>
    <t>10.1007/s11250-014-0578-5</t>
  </si>
  <si>
    <t>10.1023/a:;1026589528352</t>
  </si>
  <si>
    <t>10.1016/j.jspr.2009.10.004</t>
  </si>
  <si>
    <t>10.1023/a:;1006114116095</t>
  </si>
  <si>
    <t>10.1007/bf00129628</t>
  </si>
  <si>
    <t>10.1023/a:;1005863818511</t>
  </si>
  <si>
    <t>10.1023/a:;1014218223075</t>
  </si>
  <si>
    <t>10.1016/s0167-8809(03)00192-0</t>
  </si>
  <si>
    <t>10.1007/s10705-004-1803-9</t>
  </si>
  <si>
    <t>10.1080/03650340.2010.489554</t>
  </si>
  <si>
    <t>10.2135/cropsci2009.05.0245</t>
  </si>
  <si>
    <t>10.1016/j.still.2010.03.001</t>
  </si>
  <si>
    <t>10.1080/01904161003729766</t>
  </si>
  <si>
    <t>10.1590/S1982-56762012000100003</t>
  </si>
  <si>
    <t>10.2134/agronj2001.1191</t>
  </si>
  <si>
    <t>10.1046/j.0032-0862.2004.01056.x</t>
  </si>
  <si>
    <t>10.1007/s10705-004-5084-0</t>
  </si>
  <si>
    <t>10.1023/a:;1006128401073</t>
  </si>
  <si>
    <t>10.1007/s00374-006-0076-7</t>
  </si>
  <si>
    <t>10.1080/00103621003646055</t>
  </si>
  <si>
    <t>10.1023/a:;1016058906682</t>
  </si>
  <si>
    <t>10.1080/15324980390191636</t>
  </si>
  <si>
    <t>10.1023/a:;1006389828259</t>
  </si>
  <si>
    <t>10.1007/s10457-013-9651-8</t>
  </si>
  <si>
    <t>10.1016/s1464-1909(00)00017-4</t>
  </si>
  <si>
    <t>10.1016/s0378-3774(03)00008-8</t>
  </si>
  <si>
    <t>10.1016/0167-8809(89)90062-5</t>
  </si>
  <si>
    <t>10.1016/j.still.2006.03.020</t>
  </si>
  <si>
    <t>10.1017/s0014479799001039</t>
  </si>
  <si>
    <t>10.1007/bf00053116</t>
  </si>
  <si>
    <t>10.1079/sum2005339</t>
  </si>
  <si>
    <t>10.1079/sum2005287</t>
  </si>
  <si>
    <t>10.1016/j.still.2004.03.002</t>
  </si>
  <si>
    <t>10.1016/0167-1987(94)90014-0</t>
  </si>
  <si>
    <t>10.5897/AJAR10.1117</t>
  </si>
  <si>
    <t>10.1016/s0167-8809(00)00246-2</t>
  </si>
  <si>
    <t>10.1007/s00374-007-0211-0</t>
  </si>
  <si>
    <t>10.1016/j.still.2006.07.001</t>
  </si>
  <si>
    <t>10.1007/s10705-006-9063-5</t>
  </si>
  <si>
    <t>10.1007/s11250-009-9307-x</t>
  </si>
  <si>
    <t>10.1016/j.livsci.2007.12.011</t>
  </si>
  <si>
    <t>10.1016/j.jspr.2011.02.003</t>
  </si>
  <si>
    <t>10.1007/s10457-011-9405-4</t>
  </si>
  <si>
    <t>10.1017/s0014479712000014</t>
  </si>
  <si>
    <t>10.1007/bf00705627</t>
  </si>
  <si>
    <t>10.1007/bf00705220</t>
  </si>
  <si>
    <t>10.1023/a:;1004263930096</t>
  </si>
  <si>
    <t>10.1007/s00374-010-0471-y</t>
  </si>
  <si>
    <t>10.1080/08903060050136441</t>
  </si>
  <si>
    <t>10.1007/s10705-004-0533-3</t>
  </si>
  <si>
    <t>10.1016/j.fcr.2004.03.006</t>
  </si>
  <si>
    <t>10.1016/s0378-4290(98)00153-1</t>
  </si>
  <si>
    <t>10.1007/s11104-009-9964-6</t>
  </si>
  <si>
    <t>10.1016/s0378-4290(01)00166-6</t>
  </si>
  <si>
    <t>10.1016/s0301-6226(02)00175-6</t>
  </si>
  <si>
    <t>10.1007/bf00705226</t>
  </si>
  <si>
    <t>10.1007/bf00705225</t>
  </si>
  <si>
    <t>10.1007/bf02361198</t>
  </si>
  <si>
    <t>10.1017/s0014479700018998</t>
  </si>
  <si>
    <t>10.1017/s001447970001872x</t>
  </si>
  <si>
    <t>10.1016/j.fcr.2007.05.001</t>
  </si>
  <si>
    <t>10.1017/s0014479700001101</t>
  </si>
  <si>
    <t>10.1017/s0014479797000215</t>
  </si>
  <si>
    <t>10.1111/j.1365-2028.2009.01112.x</t>
  </si>
  <si>
    <t>10.22358/jafs/67816/2002</t>
  </si>
  <si>
    <t>10.1023/a:;1006335710243</t>
  </si>
  <si>
    <t>10.22358/jafs/67953/2001</t>
  </si>
  <si>
    <t>10.1016/s0377-8401(99)00069-3</t>
  </si>
  <si>
    <t>10.1007/s10705-012-9539-4</t>
  </si>
  <si>
    <t>10.1007/s10705-011-9461-1</t>
  </si>
  <si>
    <t>10.1007/bf00010143</t>
  </si>
  <si>
    <t>10.1007/s10705-006-9081-3</t>
  </si>
  <si>
    <t>10.1080/00380768.2003.10410036</t>
  </si>
  <si>
    <t>10.1016/j.jspr.2005.11.003</t>
  </si>
  <si>
    <t>10.1016/j.fcr.2009.04.006</t>
  </si>
  <si>
    <t>10.3382/ps.0661870</t>
  </si>
  <si>
    <t>10.1023/a:;1005181401254</t>
  </si>
  <si>
    <t>10.1007/bf02633020</t>
  </si>
  <si>
    <t>10.1007/bf01050371</t>
  </si>
  <si>
    <t>10.1080/01448765.2001.9754926</t>
  </si>
  <si>
    <t>10.1016/j.fcr.2012.02.003</t>
  </si>
  <si>
    <t>10.1007/s10705-010-9355-7</t>
  </si>
  <si>
    <t>10.1016/j.fcr.2009.12.006</t>
  </si>
  <si>
    <t>10.1016/s0378-4290(03)00153-9</t>
  </si>
  <si>
    <t>10.1080/01448765.2000.9754853</t>
  </si>
  <si>
    <t>10.1016/0378-4290(93)90081-w</t>
  </si>
  <si>
    <t>10.1080/01448765.2002.9754955</t>
  </si>
  <si>
    <t>10.1016/j.agwat.2011.03.003</t>
  </si>
  <si>
    <t>10.2134/agronj2009.0112</t>
  </si>
  <si>
    <t>10.1016/j.aquaculture.2011.08.015</t>
  </si>
  <si>
    <t>10.3989/gya.032508</t>
  </si>
  <si>
    <t>10.1023/a:;1010337628292</t>
  </si>
  <si>
    <t>10.1051/agro:;2001141&gt;. &lt;hal-00886143</t>
  </si>
  <si>
    <t>10.5897/ajb11.1595</t>
  </si>
  <si>
    <t>10.1016/j.agwat.2012.06.017</t>
  </si>
  <si>
    <t>10.1046/j.1365-2095.2003.00234.x</t>
  </si>
  <si>
    <t>10.1007/s11250-010-9696-x</t>
  </si>
  <si>
    <t>10.1111/j.1365-2109.2009.02195.x</t>
  </si>
  <si>
    <t>10.1046/j.1355-557x.2001.00053.x</t>
  </si>
  <si>
    <t>10.1016/j.aquaculture.2011.01.030</t>
  </si>
  <si>
    <t>10.1007/s003740000212</t>
  </si>
  <si>
    <t>10.4067/s0718-95162013005000003</t>
  </si>
  <si>
    <t>10.1007/s00271-007-0095-7</t>
  </si>
  <si>
    <t>10.1111/j.1365-2095.2010.00810.x</t>
  </si>
  <si>
    <t>10.1111/j.1365-2109.2010.02629.x</t>
  </si>
  <si>
    <t>10.1046/j.1365-2109.1998.00199.x</t>
  </si>
  <si>
    <t>10.1016/s0044-8486(02)00252-1</t>
  </si>
  <si>
    <t>10.1111/j.1439-0396.1996.tb00682.x</t>
  </si>
  <si>
    <t>10.1007/s11250-010-9548-8</t>
  </si>
  <si>
    <t>10.1016/0167-8809(91)90038-y</t>
  </si>
  <si>
    <t>10.22358/jafs/68032/2000</t>
  </si>
  <si>
    <t>10.1017/s0014479711000056</t>
  </si>
  <si>
    <t>10.1016/S0167-1987(00)00112-4</t>
  </si>
  <si>
    <t>10.1007/s11676-012-0319-4</t>
  </si>
  <si>
    <t>10.1016/j.biombioe.2008.05.015</t>
  </si>
  <si>
    <t>10.1016/j.agwat.2008.02.008</t>
  </si>
  <si>
    <t>10.1016/j.agwat.2012.03.008</t>
  </si>
  <si>
    <t>10.1016/s0167-1987(97)00016-0</t>
  </si>
  <si>
    <t>10.1017/s0014479711000068</t>
  </si>
  <si>
    <t>10.1080/03650340.2012.709622</t>
  </si>
  <si>
    <t>10.1080/03650340.2012.709623</t>
  </si>
  <si>
    <t>10.1016/s0167-1987(98)00032-4</t>
  </si>
  <si>
    <t>10.1016/0167-1987(92)90100-p</t>
  </si>
  <si>
    <t>10.1023/a:;1006025005441</t>
  </si>
  <si>
    <t>10.1016/s0301-6226(96)01399-1</t>
  </si>
  <si>
    <t>10.1007/s00271-008-0117-0</t>
  </si>
  <si>
    <t>10.1007/s10705-006-9007-0</t>
  </si>
  <si>
    <t>10.1016/j.pce.2004.08.010</t>
  </si>
  <si>
    <t>10.1023/a:;1010642531865</t>
  </si>
  <si>
    <t>10.1023/a:;1005859617603</t>
  </si>
  <si>
    <t>10.1016/j.agee.2007.11.007</t>
  </si>
  <si>
    <t>10.1016/j.agee.2009.06.002</t>
  </si>
  <si>
    <t>10.1016/j.esd.2013.02.001</t>
  </si>
  <si>
    <t>10.1017/s0014479700005421</t>
  </si>
  <si>
    <t>10.2134/agronj2005.0191</t>
  </si>
  <si>
    <t>10.1016/0378-1127(87)90075-2</t>
  </si>
  <si>
    <t>10.1016/j.pce.2008.04.003</t>
  </si>
  <si>
    <t>10.1080/09670874.2012.744495</t>
  </si>
  <si>
    <t>10.1016/0377-8401(93)90048-o</t>
  </si>
  <si>
    <t>10.1016/j.pce.2010.07.036</t>
  </si>
  <si>
    <t>10.1023/B:;TROP.0000045962.48326.cc</t>
  </si>
  <si>
    <t>10.1007/s10705-005-6081-7</t>
  </si>
  <si>
    <t>10.1016/0921-4488(90)90026-3</t>
  </si>
  <si>
    <t>10.1016/j.livsci.2009.01.012</t>
  </si>
  <si>
    <t>10.1016/j.rser.2007.04.013</t>
  </si>
  <si>
    <t>10.1007/s10457-005-2648-1</t>
  </si>
  <si>
    <t>10.1016/s0377-8401(98)00139-4</t>
  </si>
  <si>
    <t>10.1016/0378-1127(94)90292-5</t>
  </si>
  <si>
    <t>10.1016/j.agwat.2009.11.009</t>
  </si>
  <si>
    <t>10.5713/ajas.1999.735</t>
  </si>
  <si>
    <t>10.1016/j.agwat.2007.01.005</t>
  </si>
  <si>
    <t>10.1007/s00267-004-0269-5</t>
  </si>
  <si>
    <t>10.1007/s10457-009-9210-5</t>
  </si>
  <si>
    <t>10.1007/s10457-005-0503-z</t>
  </si>
  <si>
    <t>10.1016/j.smallrumres.2006.02.008</t>
  </si>
  <si>
    <t>10.1007/s11250-010-9658-3</t>
  </si>
  <si>
    <t>10.1016/j.livsci.2010.07.003</t>
  </si>
  <si>
    <t>10.1016/0377-8401(90)90067-i</t>
  </si>
  <si>
    <t>10.1016/0921-4488(92)90063-a</t>
  </si>
  <si>
    <t>10.1023/a:;1021396629613</t>
  </si>
  <si>
    <t>10.1023/a:;1025454425048</t>
  </si>
  <si>
    <t>10.1016/s0377-8401(03)00167-6</t>
  </si>
  <si>
    <t>10.1080/15324980902817121</t>
  </si>
  <si>
    <t>10.1016/j.agwat.2009.01.007</t>
  </si>
  <si>
    <t>10.1017/s0014479700018822</t>
  </si>
  <si>
    <t>10.1017/s0014479700018834</t>
  </si>
  <si>
    <t>10.1111/j.1747-0765.2009.00428.x</t>
  </si>
  <si>
    <t>10.1016/j.soilbio.2011.10.013</t>
  </si>
  <si>
    <t>10.1007/s10705-006-9064-4</t>
  </si>
  <si>
    <t>10.1007/s10705-007-9121-7</t>
  </si>
  <si>
    <t>10.1016/j.catena.2014.01.013</t>
  </si>
  <si>
    <t>10.1016/j.still.2008.09.013</t>
  </si>
  <si>
    <t>10.5713/ajas.2000.1127</t>
  </si>
  <si>
    <t>10.1016/0378-4290(92)90059-i</t>
  </si>
  <si>
    <t>10.1007/s002710050005</t>
  </si>
  <si>
    <t>10.1023/a:;1005203806867</t>
  </si>
  <si>
    <t>10.4314/sajas.v32i1.3786</t>
  </si>
  <si>
    <t>10.1007/bf02297380</t>
  </si>
  <si>
    <t>10.1007/bf00122885</t>
  </si>
  <si>
    <t>10.1017/s0014479799003063</t>
  </si>
  <si>
    <t>10.1017/s0014479710000335</t>
  </si>
  <si>
    <t>10.1007/s11250-008-9227-1</t>
  </si>
  <si>
    <t>10.1017/S0308229600019401</t>
  </si>
  <si>
    <t>10.1016/j.agwat.2012.10.026</t>
  </si>
  <si>
    <t>10.1300/J064v26n02_04</t>
  </si>
  <si>
    <t>10.1007/s11250-009-9466-9</t>
  </si>
  <si>
    <t>10.1007/s003740000258</t>
  </si>
  <si>
    <t>10.1016/j.agwat.2010.01.012</t>
  </si>
  <si>
    <t>10.1007/s11250-010-9591-5</t>
  </si>
  <si>
    <t>10.1016/0378-3774(95)01131-2</t>
  </si>
  <si>
    <t>10.1016/s0378-3774(98)00029-8</t>
  </si>
  <si>
    <t>10.1016/s0167-8809(02)00225-6</t>
  </si>
  <si>
    <t>10.1017/s0014479704002029</t>
  </si>
  <si>
    <t>10.5897/AJAR09.118</t>
  </si>
  <si>
    <t>10.4067/s0718-95162012005000007</t>
  </si>
  <si>
    <t>10.1007/bf00750570</t>
  </si>
  <si>
    <t>10.1016/j.agwat.2007.01.002</t>
  </si>
  <si>
    <t>10.1080/02571862.1998.10635130</t>
  </si>
  <si>
    <t>10.1007/s11250-008-9281-8</t>
  </si>
  <si>
    <t>10.1007/s11250-008-9138-1</t>
  </si>
  <si>
    <t>10.1017/S0003356100007728</t>
  </si>
  <si>
    <t>10.1007/bf00712077</t>
  </si>
  <si>
    <t>10.2134/agronj2005-0148</t>
  </si>
  <si>
    <t>10.2307/4002969</t>
  </si>
  <si>
    <t>10.2307/4003682</t>
  </si>
  <si>
    <t>10.1016/s0301-6226(00)00154-8</t>
  </si>
  <si>
    <t>10.1016/j.anifeedsci.2008.03.014</t>
  </si>
  <si>
    <t>10.1007/s11250-009-9496-3</t>
  </si>
  <si>
    <t>10.1016/j.still.2005.01.009</t>
  </si>
  <si>
    <t>10.1016/j.agwat.2009.07.004</t>
  </si>
  <si>
    <t>10.1007/s11250-011-9927-9</t>
  </si>
  <si>
    <t>10.1023/a:;1009721411173</t>
  </si>
  <si>
    <t>10.1016/0377-8401(94)90068-x</t>
  </si>
  <si>
    <t>10.1080/00103629509369391</t>
  </si>
  <si>
    <t>10.1007/s10705-006-9028-8</t>
  </si>
  <si>
    <t>10.1007/s11250-008-9230-6</t>
  </si>
  <si>
    <t>10.1080/01904169809365540</t>
  </si>
  <si>
    <t>10.1016/s0301-6226(97)00152-8</t>
  </si>
  <si>
    <t>10.1023/a:;1005952801489</t>
  </si>
  <si>
    <t>10.1016/s0377-8401(97)00159-4</t>
  </si>
  <si>
    <t>10.1007/s11250-014-0695-1</t>
  </si>
  <si>
    <t>10.1007/s11250-014-0725-z</t>
  </si>
  <si>
    <t>10.1016/j.aquaculture.2015.06.010</t>
  </si>
  <si>
    <t>10.1002/jpln.201600485</t>
  </si>
  <si>
    <t>10.1111/jpn.12250</t>
  </si>
  <si>
    <t>10.2134/agronj2012.0432</t>
  </si>
  <si>
    <t>10.1016/j.smallrumres.2015.07.019</t>
  </si>
  <si>
    <t>10.1111/gcb.13885</t>
  </si>
  <si>
    <t>10.5713/ajas.2013.13644</t>
  </si>
  <si>
    <t>10.1016/j.anifeedsci.2017.09.011</t>
  </si>
  <si>
    <t>10.1007/s11250-017-1250-7</t>
  </si>
  <si>
    <t>10.1007/s10705-016-9786-x</t>
  </si>
  <si>
    <t>10.1016/j.iswcr.2017.04.006</t>
  </si>
  <si>
    <t>10.1080/00071668.2014.960805 ·</t>
  </si>
  <si>
    <t>10.1080/03650340.2012.683423</t>
  </si>
  <si>
    <t>10.1007/s11250-012-0327-6</t>
  </si>
  <si>
    <t>10.1007/s11250-013-0413-4</t>
  </si>
  <si>
    <t>10.1016/j.agee.2017.04.007</t>
  </si>
  <si>
    <t>10.4314/sajas.v43i5.24</t>
  </si>
  <si>
    <t>10.1016/j.agwat.2009.11.002</t>
  </si>
  <si>
    <t>10.1016/j.livprodsci.2003.07.010</t>
  </si>
  <si>
    <t>10.1017/S0021859600052072</t>
  </si>
  <si>
    <t>10.2134/jeq2016.02.0050</t>
  </si>
  <si>
    <t>10.1371/journal.pone.0165529</t>
  </si>
  <si>
    <t>10.1016/j.envint.2016.11.015.</t>
  </si>
  <si>
    <t>10.1002/jpln.201300032</t>
  </si>
  <si>
    <t>10.1007/s10457-016-9978-z</t>
  </si>
  <si>
    <t>10.1016/S2095-6339(15)30032-0</t>
  </si>
  <si>
    <t>10.2134/agronj2015.0375</t>
  </si>
  <si>
    <t>10.1016/j.agee.2017.03.004</t>
  </si>
  <si>
    <t>10.3923/ijss.2013.47.57</t>
  </si>
  <si>
    <t>10.1080/19315260.2012.705233</t>
  </si>
  <si>
    <t>10.1111/jpn.12597</t>
  </si>
  <si>
    <t>10.4067/S0718-58392017000400365</t>
  </si>
  <si>
    <t>10.1016/j.anifeedsci.2013.05.014</t>
  </si>
  <si>
    <t>10.1007/s11250-014-0590-9</t>
  </si>
  <si>
    <t>10.1007/s11250-015-0935-z</t>
  </si>
  <si>
    <t>10.1088/1748-9326/aa88d5</t>
  </si>
  <si>
    <t>10.1007/s11250-014-0721-3</t>
  </si>
  <si>
    <t>10.1111/asj.12352</t>
  </si>
  <si>
    <t>10.1016/j.agee.2015.09.037</t>
  </si>
  <si>
    <t>10.1016/j.fcr.2013.03.014</t>
  </si>
  <si>
    <t>10.1016/j.plantsci.2010.06.006</t>
  </si>
  <si>
    <t>10.1016/s0167-8809(03)00184-1</t>
  </si>
  <si>
    <t>10.1080/15324980390169118</t>
  </si>
  <si>
    <t>10.1017/s0014479700016239</t>
  </si>
  <si>
    <t>10.1080/15324980802599142</t>
  </si>
  <si>
    <t>10.1016/s0921-4488(03)00108-1</t>
  </si>
  <si>
    <t>10.1007/s10705-007-9133-3</t>
  </si>
  <si>
    <t>10.1016/j.soilbio.2008.05.018</t>
  </si>
  <si>
    <t>10.1017/s0021859607006776</t>
  </si>
  <si>
    <t>10.1016/j.apsoil.2009.10.003</t>
  </si>
  <si>
    <t>10.4194/1303-2712-v14_2_18</t>
  </si>
  <si>
    <t>10.1007/s11250-015-0897-1</t>
  </si>
  <si>
    <t>10.1111/aje.12185</t>
  </si>
  <si>
    <t>10.1016/0167-1987(82)90012-5</t>
  </si>
  <si>
    <t>10.1300/J064v23n03_04</t>
  </si>
  <si>
    <t>10.5897/AJB10.2336</t>
  </si>
  <si>
    <t>10.1017/S0021859600076450</t>
  </si>
  <si>
    <t>10.1017/s0014479700021128</t>
  </si>
  <si>
    <t>10.1071/AN14917</t>
  </si>
  <si>
    <t>10.1016/0378-4290(94)90060-4</t>
  </si>
  <si>
    <t>10.1007/BF00750250</t>
  </si>
  <si>
    <t>10.3923/ajcs.2012.12.22</t>
  </si>
  <si>
    <t>10.1023/a:;1017585328904</t>
  </si>
  <si>
    <t>10.1016/j.jhealeco.2015.03.006</t>
  </si>
  <si>
    <t>10.1007/s10705-013-9570-0</t>
  </si>
  <si>
    <t>10.1016/s0167-8809(98)00109-1</t>
  </si>
  <si>
    <t>10.3923/ijps.2013.401.405</t>
  </si>
  <si>
    <t>10.1016/0167-8809(95)00648-6</t>
  </si>
  <si>
    <t>10.1080/00103620009370507</t>
  </si>
  <si>
    <t>10.1006/jare.1998.0475</t>
  </si>
  <si>
    <t>10.1111/j.1365-2109.2005.01231.x</t>
  </si>
  <si>
    <t>10.1007/s00271-012-0333-5</t>
  </si>
  <si>
    <t>10.1007/s10457-011-9411-6</t>
  </si>
  <si>
    <t>10.1016/j.agwat.2013.04.012</t>
  </si>
  <si>
    <t>10.1080/09712119.1994.9706031</t>
  </si>
  <si>
    <t>10.1016/s0921-4488(03)00186-x</t>
  </si>
  <si>
    <t>10.2136/sssaj1976.03615995004000050039x</t>
  </si>
  <si>
    <t>10.1016/s0921-4488(96)00998-4</t>
  </si>
  <si>
    <t>10.2134/agronj2009.0238</t>
  </si>
  <si>
    <t>10.2306/scienceasia1513-1874.2009.35.227</t>
  </si>
  <si>
    <t>10.1002/(sici)1099-145x(199709)8:;3&lt;201:;:;aid-ldr253&gt;3.0.co;2-u</t>
  </si>
  <si>
    <t>10.1016/j.aquaculture.2007.03.017</t>
  </si>
  <si>
    <t>10.2134/agronj2007.0212</t>
  </si>
  <si>
    <t>10.1016/j.agwat.2013.03.007</t>
  </si>
  <si>
    <t>10.2134/agronj1981.00021962007300020001x</t>
  </si>
  <si>
    <t>10.1007/BF00749875</t>
  </si>
  <si>
    <t>10.1007/s10705-005-3108-z</t>
  </si>
  <si>
    <t>10.2134/agronj2003.1172</t>
  </si>
  <si>
    <t>10.1023/a:;1009757830508</t>
  </si>
  <si>
    <t>10.3934/agrfood.2016.2.239</t>
  </si>
  <si>
    <t>10.1007/s00374-002-0484-2</t>
  </si>
  <si>
    <t>10.1016/s0167-1987(97)00006-8</t>
  </si>
  <si>
    <t>10.1016/s0167-1987(97)00007-x</t>
  </si>
  <si>
    <t>10.1016/0167-1987(89)90046-9</t>
  </si>
  <si>
    <t>10.1016/j.agwat.2005.12.001</t>
  </si>
  <si>
    <t>10.1080/01904169409364776</t>
  </si>
  <si>
    <t>10.1017/S0021859600071227</t>
  </si>
  <si>
    <t>10.1017/s0014479700023863</t>
  </si>
  <si>
    <t>10.1017/s0014479700022997</t>
  </si>
  <si>
    <t>10.1016/0378-4290(93)90149-h</t>
  </si>
  <si>
    <t>10.1017/s001447970002113x</t>
  </si>
  <si>
    <t>10.1023/a:;1014957605852</t>
  </si>
  <si>
    <t>10.1023/b:;fres.0000019457.43677.08</t>
  </si>
  <si>
    <t>10.1016/j.still.2009.10.009</t>
  </si>
  <si>
    <t>10.1007/bf00120186</t>
  </si>
  <si>
    <t>10.1111/j.1475-2743.1994.tb00453.x</t>
  </si>
  <si>
    <t>10.2134/agronj1986.00021962007800010019x</t>
  </si>
  <si>
    <t>10.1016/0167-1987(86)90460-5</t>
  </si>
  <si>
    <t>10.1016/s0378-4290(02)00135-1</t>
  </si>
  <si>
    <t>10.1016/j.geoderma.2008.11.015</t>
  </si>
  <si>
    <t>10.1016/j.still.2007.10.012</t>
  </si>
  <si>
    <t>10.1016/j.fcr.2012.09.011</t>
  </si>
  <si>
    <t>10.1017/s0014479700026119</t>
  </si>
  <si>
    <t>10.1016/j.still.2012.02.008</t>
  </si>
  <si>
    <t>10.1016/j.still.2010.11.005</t>
  </si>
  <si>
    <t>10.5897/ajar11.507</t>
  </si>
  <si>
    <t>10.1016/0378-4290(93)90082-x</t>
  </si>
  <si>
    <t>10.2134/agronj2010.0493</t>
  </si>
  <si>
    <t>10.1007/s11104-006-9006-6</t>
  </si>
  <si>
    <t>10.3923/ajps.2007.749.756</t>
  </si>
  <si>
    <t>10.1080/00103624.2011.609260</t>
  </si>
  <si>
    <t>10.1111/j.1574-0862.2008.00303.x</t>
  </si>
  <si>
    <t>10.1007/s10457-012-9520-x</t>
  </si>
  <si>
    <t>10.1023/a:;1013776514526</t>
  </si>
  <si>
    <t>10.1016/s0378-4290(00)00113-1</t>
  </si>
  <si>
    <t>10.1007/s10705-008-9211-1</t>
  </si>
  <si>
    <t>10.1016/s0378-4290(98)00150-6</t>
  </si>
  <si>
    <t>10.1023/a:;1006234523163</t>
  </si>
  <si>
    <t>10.1016/j.agsy.2010.12.004</t>
  </si>
  <si>
    <t>10.1080/10440046.2011.646352</t>
  </si>
  <si>
    <t>10.1016/j.cropro.2015.02.013</t>
  </si>
  <si>
    <t>10.1016/s0167-8809(00)00292-9</t>
  </si>
  <si>
    <t>10.1016/j.still.2007.09.006</t>
  </si>
  <si>
    <t>10.1023/a:;1006394608271</t>
  </si>
  <si>
    <t>10.1023/a:;1006351025490</t>
  </si>
  <si>
    <t>10.1080/01448765.2002.9754968</t>
  </si>
  <si>
    <t>10.1080/00379271.2006.10697481</t>
  </si>
  <si>
    <t>10.1007/bf00705234</t>
  </si>
  <si>
    <t>10.1016/j.still.2010.03.002</t>
  </si>
  <si>
    <t>10.1016/0167-8809(95)00634-6</t>
  </si>
  <si>
    <t>10.1007/bf00704883</t>
  </si>
  <si>
    <t>10.1007/bf00711714</t>
  </si>
  <si>
    <t>10.1007/s11104-006-0052-x</t>
  </si>
  <si>
    <t>10.1023/a:;1002969932224</t>
  </si>
  <si>
    <t>10.1016/j.fcr.2010.09.004</t>
  </si>
  <si>
    <t>10.1023/a:;1025591719556</t>
  </si>
  <si>
    <t>10.1016/s0378-4290(96)01028-3</t>
  </si>
  <si>
    <t>10.1017/s0014479700006050</t>
  </si>
  <si>
    <t>10.5897/AJAR10.344</t>
  </si>
  <si>
    <t>10.1007/bf02139631</t>
  </si>
  <si>
    <t>10.1007/bf00123116</t>
  </si>
  <si>
    <t>10.1002/(sici)1099-145x(199709)8:;3&lt;221:;:;aid-ldr254&gt;3.0.co;2-p</t>
  </si>
  <si>
    <t>10.1016/0167-1987(86)90331-4</t>
  </si>
  <si>
    <t>10.2134/agronj1981.00021962007300020026x</t>
  </si>
  <si>
    <t>10.1017/s0014479703001467</t>
  </si>
  <si>
    <t>10.4314/wsa.v29i4.5038</t>
  </si>
  <si>
    <t>10.1007/s11104-006-0053-9</t>
  </si>
  <si>
    <t>10.1016/j.apsoil.2011.02.001</t>
  </si>
  <si>
    <t>10.1071/ea06146</t>
  </si>
  <si>
    <t>10.1007/bf00129615</t>
  </si>
  <si>
    <t>10.2135/cropsci2006.07.0487</t>
  </si>
  <si>
    <t>10.1016/s0038-0717(99)00088-7</t>
  </si>
  <si>
    <t>10.1016/j.cropro.2008.01.005</t>
  </si>
  <si>
    <t>10.1017/s0014479709990810</t>
  </si>
  <si>
    <t>10.1016/s0933-3630(96)00010-4</t>
  </si>
  <si>
    <t>10.1016/j.fcr.2011.10.014</t>
  </si>
  <si>
    <t>10.1007/s00374-011-0539-3</t>
  </si>
  <si>
    <t>10.1016/s0016-7061(00)00072-0</t>
  </si>
  <si>
    <t>10.1016/j.fcr.2007.12.002</t>
  </si>
  <si>
    <t>10.1080/01448765.2009.9755092</t>
  </si>
  <si>
    <t>10.1016/j.fcr.2009.10.013</t>
  </si>
  <si>
    <t>10.1023/a:;1021366911279</t>
  </si>
  <si>
    <t>10.1300/J064v28n01_09</t>
  </si>
  <si>
    <t>10.1017/s0014479797000094</t>
  </si>
  <si>
    <t>10.1007/bf00123474</t>
  </si>
  <si>
    <t>10.1016/s0261-2194(00)00063-6</t>
  </si>
  <si>
    <t>10.1016/j.agee.2012.10.003</t>
  </si>
  <si>
    <t>10.1007/s10705-014-9605-1</t>
  </si>
  <si>
    <t>10.1016/s0167-8809(00)00144-4</t>
  </si>
  <si>
    <t>10.1007/s003740050444</t>
  </si>
  <si>
    <t>10.1016/j.actao.2015.01.002</t>
  </si>
  <si>
    <t>10.1007/s11676-014-0483-9</t>
  </si>
  <si>
    <t>10.1016/j.catena.2012.10.019</t>
  </si>
  <si>
    <t>10.1007/s11104-005-0194-2</t>
  </si>
  <si>
    <t>10.1007/s00374-002-0573-2</t>
  </si>
  <si>
    <t>10.1080/14620316.2001.11511375</t>
  </si>
  <si>
    <t>10.1080/01448765.2001.9754895</t>
  </si>
  <si>
    <t>10.1016/j.cropro.2007.11.019</t>
  </si>
  <si>
    <t>10.1017/s0014479700015349</t>
  </si>
  <si>
    <t>10.1016/s0167-8809(96)01123-1</t>
  </si>
  <si>
    <t>10.1081/pln-120038542</t>
  </si>
  <si>
    <t>10.1300/J064v20n01_04</t>
  </si>
  <si>
    <t>10.1016/0308-521x(86)90127-7</t>
  </si>
  <si>
    <t>10.1017/s0021859698005711</t>
  </si>
  <si>
    <t>10.1016/s0167-1987(98)00192-5</t>
  </si>
  <si>
    <t>10.1017/s0021859601008656</t>
  </si>
  <si>
    <t>10.1300/J064v22n02_02</t>
  </si>
  <si>
    <t>10.1081/pln-120030368</t>
  </si>
  <si>
    <t>10.1016/0167-1987(82)90013-7</t>
  </si>
  <si>
    <t>10.1016/j.agee.2008.10.007</t>
  </si>
  <si>
    <t>10.1016/0378-4290(92)90016-3</t>
  </si>
  <si>
    <t>10.1007/s10705-011-9432-6</t>
  </si>
  <si>
    <t>10.1023/a:;1009856032418</t>
  </si>
  <si>
    <t>10.1016/j.soilbio.2004.04.031</t>
  </si>
  <si>
    <t>10.1023/B:;PLSO.0000047730.58844.b5</t>
  </si>
  <si>
    <t>10.1080/01904160500474082</t>
  </si>
  <si>
    <t>10.1080/01448765.2007.9755036</t>
  </si>
  <si>
    <t>10.1017/s0021859603002946</t>
  </si>
  <si>
    <t>10.1016/j.still.2005.07.010</t>
  </si>
  <si>
    <t>10.1023/a:;1004873206350</t>
  </si>
  <si>
    <t>10.1097/00010694-200109000-00005</t>
  </si>
  <si>
    <t>10.1080/01448765.2011.9756645</t>
  </si>
  <si>
    <t>10.1007/s00271-010-0260-2</t>
  </si>
  <si>
    <t>10.1016/s0167-8809(01)00238-9</t>
  </si>
  <si>
    <t>10.1080/01448765.1991.9754573</t>
  </si>
  <si>
    <t>10.1007/bf00705224</t>
  </si>
  <si>
    <t>10.1016/j.agee.2013.08.006</t>
  </si>
  <si>
    <t>10.1046/j.1439-037X.2001.00482.x</t>
  </si>
  <si>
    <t>10.1017/S0014479701003039</t>
  </si>
  <si>
    <t>10.1007/bf00054150</t>
  </si>
  <si>
    <t>10.1016/j.fcr.2011.09.008</t>
  </si>
  <si>
    <t>10.1023/B:;PLSO.0000020977.28048.fd</t>
  </si>
  <si>
    <t>10.1007/s11104-007-9330-5</t>
  </si>
  <si>
    <t>10.17138/tgft(1)212-214</t>
  </si>
  <si>
    <t>10.1007/bf00705149</t>
  </si>
  <si>
    <t>10.1016/j.agwat.2012.12.012</t>
  </si>
  <si>
    <t>10.1007/bf00122773</t>
  </si>
  <si>
    <t>10.1007/s10705-011-9468-7</t>
  </si>
  <si>
    <t>10.1007/s10705-008-9185-z</t>
  </si>
  <si>
    <t>10.1080/15324980500546007</t>
  </si>
  <si>
    <t>10.1002/ldr.672</t>
  </si>
  <si>
    <t>10.1017/s002185960900851x</t>
  </si>
  <si>
    <t>10.1007/s11104-008-9652-y</t>
  </si>
  <si>
    <t>10.1023/a:;1016087905272</t>
  </si>
  <si>
    <t>10.1007/bf00705215</t>
  </si>
  <si>
    <t>10.1017/s0021859602002770</t>
  </si>
  <si>
    <t>10.1017/s0014479700025497</t>
  </si>
  <si>
    <t>10.1080/14735903.2011.583480</t>
  </si>
  <si>
    <t>10.1017/s0014479707005005</t>
  </si>
  <si>
    <t>10.1016/0378-4290(94)00115-s</t>
  </si>
  <si>
    <t>10.1046/j.1439-037x.2000.00368.x</t>
  </si>
  <si>
    <t>10.1016/0167-1987(92)90049-h</t>
  </si>
  <si>
    <t>10.1016/j.agwat.2006.06.001</t>
  </si>
  <si>
    <t>10.1016/j.agwat.2010.02.013</t>
  </si>
  <si>
    <t>10.1111/j.1475-2743.1998.tb00627.x</t>
  </si>
  <si>
    <t>10.1017/s0014479700026132</t>
  </si>
  <si>
    <t>10.1016/j.apgeog.2005.08.003</t>
  </si>
  <si>
    <t>10.1007/bf00712073</t>
  </si>
  <si>
    <t>10.1007/bf00010282</t>
  </si>
  <si>
    <t>10.1111/j.1475-2743.2011.00347.x</t>
  </si>
  <si>
    <t>10.1016/j.fcr.2011.12.009</t>
  </si>
  <si>
    <t>10.1016/0378-3774(91)90015-b</t>
  </si>
  <si>
    <t>10.1079/sum2005319</t>
  </si>
  <si>
    <t>10.1017/s0014479700019359</t>
  </si>
  <si>
    <t>10.1007/s10668-016-9800-0</t>
  </si>
  <si>
    <t>10.1016/j.agee.2017.03.007</t>
  </si>
  <si>
    <t>10.1016/j.still.2012.07.008</t>
  </si>
  <si>
    <t>10.1016/j.ecohyd.2013.02.001</t>
  </si>
  <si>
    <t>10.1007/s10457-013-9632-y</t>
  </si>
  <si>
    <t>10.1016/j.jaridenv.2016.01.010</t>
  </si>
  <si>
    <t>10.1080/21683565.2017.1279252</t>
  </si>
  <si>
    <t>10.5367/oa.2012.0094</t>
  </si>
  <si>
    <t>10.1080/01448765.2004.9754990</t>
  </si>
  <si>
    <t>10.17660/ActaHortic.2013.1007.62</t>
  </si>
  <si>
    <t>10.1080/03650340802279619</t>
  </si>
  <si>
    <t>10.1080/01448765.2006.9755026</t>
  </si>
  <si>
    <t>10.1080/01448765.2008.9755063</t>
  </si>
  <si>
    <t>10.1017/S002185960006737X</t>
  </si>
  <si>
    <t>10.1016/j.indcrop.2012.07.053</t>
  </si>
  <si>
    <t>10.21608/agro.2018.2660.1091</t>
  </si>
  <si>
    <t>10.3390/agronomy5040476</t>
  </si>
  <si>
    <t>https://www.researchgate.net/publication/332553583</t>
  </si>
  <si>
    <t>10.1515/johr-2017-0009</t>
  </si>
  <si>
    <t>10.1080/01904167.2016.1263330</t>
  </si>
  <si>
    <t>10.1155/2017/9840130</t>
  </si>
  <si>
    <t>10.1186/s40538-017-0091-y</t>
  </si>
  <si>
    <t>10.18006/2017.5(4).515.524</t>
  </si>
  <si>
    <t>10.1007/s40093-017-0166-6</t>
  </si>
  <si>
    <t>10.1016/j.aoas.2018.05.001</t>
  </si>
  <si>
    <t>10.4067/S0718-95162014005000042Â </t>
  </si>
  <si>
    <t>https://www.researchgate.net/publication/287529073</t>
  </si>
  <si>
    <t>10.1080/03650340.2013.780127</t>
  </si>
  <si>
    <t>10.1007/s12892-015-0095-8a</t>
  </si>
  <si>
    <t>10.4314/as.v10i3.1</t>
  </si>
  <si>
    <t>10.1080/01904167.2016.1262414</t>
  </si>
  <si>
    <t>https://www.researchgate.net/publication/301678717</t>
  </si>
  <si>
    <t>10.1002/ldr.2182</t>
  </si>
  <si>
    <t>10.1038/s41598-017-10185-5</t>
  </si>
  <si>
    <t>10.1155/2017/6827323</t>
  </si>
  <si>
    <t>10.1371/journal.pone.0134244</t>
  </si>
  <si>
    <t>10.3390/agriculture8040045</t>
  </si>
  <si>
    <t>10.1186/s40066-018-0242-9</t>
  </si>
  <si>
    <t>10.1111/wbm.12158</t>
  </si>
  <si>
    <t>agronomyjournal.usamv.ro/index.php/scientific-papers/past-issues?id=790</t>
  </si>
  <si>
    <t>10.1016/j.heliyon.2018.e00759</t>
  </si>
  <si>
    <t>10.1016/j.jspr.2018.02.002</t>
  </si>
  <si>
    <t>www.researchgate.net/publication/284886891</t>
  </si>
  <si>
    <t>10.17957/IJAB/15.0287</t>
  </si>
  <si>
    <t>www.pakjas.com.pk</t>
  </si>
  <si>
    <t>10.1016/j.agsy.2016.03.008</t>
  </si>
  <si>
    <t>10.1007/s11104-018-3602-0</t>
  </si>
  <si>
    <t>10.1080/09064710.2015.1052547</t>
  </si>
  <si>
    <t>10.1016/j.still.2018.05.016</t>
  </si>
  <si>
    <t>10.1016/j.geoderma.2014.01.016</t>
  </si>
  <si>
    <t>10.2134/agronj2015.0422</t>
  </si>
  <si>
    <t>10.1007/s00374-015-1061-9</t>
  </si>
  <si>
    <t>www.researchgate.net/publication/286125672</t>
  </si>
  <si>
    <t>10.1016/j.agee.2016.02.009</t>
  </si>
  <si>
    <t>10.1016/j.still.2014.10.015</t>
  </si>
  <si>
    <t>10.1017/S1742170515000332</t>
  </si>
  <si>
    <t>10.4067/S0718-58392015000100004</t>
  </si>
  <si>
    <t>10.2135/cropsci2015.10.0612</t>
  </si>
  <si>
    <t>10.1007/s10705-017-9872-8</t>
  </si>
  <si>
    <t>10.1002/ldr.2814</t>
  </si>
  <si>
    <t>10.1080/09064710.2017.1414871</t>
  </si>
  <si>
    <t>www.researchgate.net/publication/263587202</t>
  </si>
  <si>
    <t>10.1016/j.still.2014.12.001</t>
  </si>
  <si>
    <t>10.1016/j.agsy.2018.01.012</t>
  </si>
  <si>
    <t>10.1017/S0014479715000125</t>
  </si>
  <si>
    <t>10.1016/j.fcr.2018.02.016</t>
  </si>
  <si>
    <t>10.1080/02571862.2015.1057772</t>
  </si>
  <si>
    <t>10.1016/j.agee.2018.01.035</t>
  </si>
  <si>
    <t>10.1007/s10705-016-9760-7</t>
  </si>
  <si>
    <t>10.1002/ldr.2416</t>
  </si>
  <si>
    <t>10.2135/cropsci2017.04.0255</t>
  </si>
  <si>
    <t>10.1016/j.soilbio.2013.05.007</t>
  </si>
  <si>
    <t>10.1111/1365-2664.12416</t>
  </si>
  <si>
    <t>10.1017/S0014479714000325</t>
  </si>
  <si>
    <t>https://www.researchgate.net/publication/312605095</t>
  </si>
  <si>
    <t>10.1016/j.livsci.2018.01.013</t>
  </si>
  <si>
    <t>10.1016/j.scienta.2016.05.011</t>
  </si>
  <si>
    <t>10.1016/j.fcr.2017.06.030</t>
  </si>
  <si>
    <t>10.1016/j.fcr.2017.08.003</t>
  </si>
  <si>
    <t>10.1007/s12517-017-3088-8</t>
  </si>
  <si>
    <t>10.1007/s12355-015-0374-1</t>
  </si>
  <si>
    <t>10.1016/j.fcr.2014.04.004</t>
  </si>
  <si>
    <t>10.1016/j.agee.2015.07.011</t>
  </si>
  <si>
    <t>10.1016/j.agwat.2014.10.004</t>
  </si>
  <si>
    <t>10.1016/j.agwat.2014.11.014</t>
  </si>
  <si>
    <t>10.1016/j.fcr.2014.07.006</t>
  </si>
  <si>
    <t>10.1017/S0014479716000430</t>
  </si>
  <si>
    <t>10.1016/j.jaridenv.2015.10.017</t>
  </si>
  <si>
    <t>10.1016/j.fcr.2016.07.001</t>
  </si>
  <si>
    <t>10.1016/j.soilbio.2017.08.035</t>
  </si>
  <si>
    <t>10.1177/0030727016665034</t>
  </si>
  <si>
    <t>10.1016/j.aoas.2015.10.012</t>
  </si>
  <si>
    <t>https://www.researchgate.net/publication/308655933</t>
  </si>
  <si>
    <t>10.1186/s40066-015-0030-8</t>
  </si>
  <si>
    <t>10.14393/BJ-v33n4a2017-33954</t>
  </si>
  <si>
    <t>10.1007/s10705-015-9693-6</t>
  </si>
  <si>
    <t>10.1007/s10584-017-2096-8</t>
  </si>
  <si>
    <t>10.1017/S0014479715000265</t>
  </si>
  <si>
    <t>10.1021/acs.est.6b05557</t>
  </si>
  <si>
    <t>10.3390/agronomy7020042</t>
  </si>
  <si>
    <t>10.1080/03650340.2013.823478</t>
  </si>
  <si>
    <t>10.1016/j.heliyon.2018.</t>
  </si>
  <si>
    <t>0.1007/s40093-017-0192-4</t>
  </si>
  <si>
    <t>10.3923/ja.2015.152.157</t>
  </si>
  <si>
    <t>www.researchgate.net/publication/288615840_Variability_of_soil_erodibility_factor_with_some_soil_management_practices_in_a_semi-arid_agroecological_condition_Nigeria</t>
  </si>
  <si>
    <t>10.3923/ajcs.2014.254.261</t>
  </si>
  <si>
    <t>10.1515/opag-2017-0022</t>
  </si>
  <si>
    <t>10.3923/je.2014.225.237</t>
  </si>
  <si>
    <t>10.1002/ece3.3104</t>
  </si>
  <si>
    <t>10.3390/rs10020349</t>
  </si>
  <si>
    <t>https://www.researchgate.net/publication/332138711_Impact_of_organic_fertilizer_and_bio-stimulating_substances_in_maximizing_productivity_and_fruit_quality_of_cv_Cyprus_olive_trees</t>
  </si>
  <si>
    <t>10.1016/j.iswcr.2017.06.005</t>
  </si>
  <si>
    <t>10.3390/su10051430</t>
  </si>
  <si>
    <t>10.3923/ijss.2015.186.194</t>
  </si>
  <si>
    <t>10.1007/s40093-015-0108-0</t>
  </si>
  <si>
    <t>10.1007/s12571-016-0582-x</t>
  </si>
  <si>
    <t>10.3390/su6031153</t>
  </si>
  <si>
    <t>10.1007/s40003-014-0147-1</t>
  </si>
  <si>
    <t>10.18697/AJFAND.83.18015</t>
  </si>
  <si>
    <t>www.researchgate.net/publication/331648273_Beneficial_effects_of_Bio-Organic_fertilizers_as_a_partial_replacement_of_chemical_fertilizers_on_productivity_and_fruit_quality_of_Pomegranate_trees</t>
  </si>
  <si>
    <t>10.3389/fpls.2017.00219</t>
  </si>
  <si>
    <t>www.researchgate.net/publication/282936486_Effect_of_liquid_poultry_manure_application_rate_and_injection_depth_on_growth_and_yield_of_maize_ZeamaysL_in_a_sandy_loam_soil/link/570e5aaf08aed4bec6fdd73c/download</t>
  </si>
  <si>
    <t>10.3923/ja.2018.188.197</t>
  </si>
  <si>
    <t>Research Journal of Pharmaceutical, Biological and Chemical Sciences</t>
  </si>
  <si>
    <t>http://www.cropj.com/omindi_8_8_2014_1140_1146.pdf</t>
  </si>
  <si>
    <t>10.1007/s40093-016-0123-9</t>
  </si>
  <si>
    <t>10.1155/2017/4767509</t>
  </si>
  <si>
    <t>10.1002/fes3.111</t>
  </si>
  <si>
    <t>10.3923/je.2017.136.147</t>
  </si>
  <si>
    <t>10.15414/jmbfs.2018.7.6.555-561</t>
  </si>
  <si>
    <t>10.3934/agrfood.2016.1.85</t>
  </si>
  <si>
    <t>10.1016/j.iswcr.2018.03.002</t>
  </si>
  <si>
    <t>10.1080/17583004.2018.1443641</t>
  </si>
  <si>
    <t>www.researchgate.net/publication/326413813</t>
  </si>
  <si>
    <t>www.researchgate.net/publication/290518884_Influence_of_water_stress_on_yield_technological_and_rheological_characteristics_of_some_new_wheat_lines</t>
  </si>
  <si>
    <t>10.3389/fpls.2016.01435</t>
  </si>
  <si>
    <t>10.3923/ja.2016.151.164</t>
  </si>
  <si>
    <t>10.17957/ijab/17.3.14.282</t>
  </si>
  <si>
    <t>10.1080/20964129.2018.1463146</t>
  </si>
  <si>
    <t>10.1038/s41598-017-03372-x</t>
  </si>
  <si>
    <t>www.researchgate.net/publication/309073355_Calibrating_and_validating_AquaCrop_model_for_maize_crop_in_northern_zone_of_Nigeria</t>
  </si>
  <si>
    <t>10.1371/journal.pone.0182840</t>
  </si>
  <si>
    <t>10.1186/s13021-016-0045-x</t>
  </si>
  <si>
    <t>10.3390/su9071084</t>
  </si>
  <si>
    <t>10.1186/s40066-016-0067-3</t>
  </si>
  <si>
    <t>10.3923/pjbs.2013.1605.1608</t>
  </si>
  <si>
    <t>10.3389/fpls.2017.00996</t>
  </si>
  <si>
    <t>10.3923/ijss.2013.68.77</t>
  </si>
  <si>
    <t>10.1016/j.cj.2014.04.008</t>
  </si>
  <si>
    <t>10.9734/ARRB/2017/32099</t>
  </si>
  <si>
    <t>10.9787/PBB.2018.6.2.95</t>
  </si>
  <si>
    <t>10.1155/2017/7479309</t>
  </si>
  <si>
    <t>10.3390/environments2030317</t>
  </si>
  <si>
    <t>10.3390/agronomy6030042</t>
  </si>
  <si>
    <t>10.4314/jfas.v9i3.15</t>
  </si>
  <si>
    <t>www.isisn.org/BR15(4)2018/4203-4214-15(4)2018BR18-624.pdf</t>
  </si>
  <si>
    <t>10.1007/s12571-014-0404-y</t>
  </si>
  <si>
    <t>10.3923/ja.2018.123.135</t>
  </si>
  <si>
    <t>10.3389/fpls.2017.00699</t>
  </si>
  <si>
    <t>www.sphinxsai.com/2016/ch_vol9_no9/1/(10-19)V9N9CT.pdf</t>
  </si>
  <si>
    <t>10.3390/w10081018</t>
  </si>
  <si>
    <t>10.1007/s40899-018-0238-4</t>
  </si>
  <si>
    <t>10.13140/RG.2.1.2753.3520</t>
  </si>
  <si>
    <t>www.sphinxsai.com/2015/ch_vol8_no12/1/(142-150)V8N12CT.pdf</t>
  </si>
  <si>
    <t>10.1155/2018/5084056</t>
  </si>
  <si>
    <t>10.21660/2014.14.140531</t>
  </si>
  <si>
    <t>www.sphinxsai.com/2016/ph_vol9_no3/1/(86-102)V9N3PT.pdf</t>
  </si>
  <si>
    <t>10.3390/agriculture6030027</t>
  </si>
  <si>
    <t>10.1504/IJARGE.2018.093994</t>
  </si>
  <si>
    <t>10.3390/w10060711</t>
  </si>
  <si>
    <t>10.1080/23311932.2017.1312046</t>
  </si>
  <si>
    <t>10.1626/pps.18.365</t>
  </si>
  <si>
    <t>10.1007/s12571-016-0567-9</t>
  </si>
  <si>
    <t>10.9734/ARRB/2016/25739</t>
  </si>
  <si>
    <t>10.3390/w10050624</t>
  </si>
  <si>
    <t>10.3390/land3031137</t>
  </si>
  <si>
    <t>www.researchgate.net/publication/320410741_Growing_corn_and_soybean_in_solid_and_intercroppinig_systems_under_different_levels_of_irrigation_water</t>
  </si>
  <si>
    <t>10.4314/mejs.v10i2.4</t>
  </si>
  <si>
    <t>www.rericjournal.ait.ac.th/index.php/reric/article/view/1717/677</t>
  </si>
  <si>
    <t>10.2174/1874331501509010021</t>
  </si>
  <si>
    <t>10.17957/ijab/17.3.14.233</t>
  </si>
  <si>
    <t>10.17660/ActaHortic.2017.1160.56</t>
  </si>
  <si>
    <t>10.1016/j.agwat.2016.06.019</t>
  </si>
  <si>
    <t>10.1016/j.agee.2015.04.001</t>
  </si>
  <si>
    <t>cigrjournal.org/index.php/Ejounral/article/download/4440/2659</t>
  </si>
  <si>
    <t>10.1016/j.fcr.2017.06.001</t>
  </si>
  <si>
    <t>10.1007/s10705-017-9898-y</t>
  </si>
  <si>
    <t>10.1016/j.still.2014.05.003</t>
  </si>
  <si>
    <t>10.1016/j.geoderma.2014.10.006</t>
  </si>
  <si>
    <t>1007/s11104-015-2533-2</t>
  </si>
  <si>
    <t>10.1093/jee/toy217</t>
  </si>
  <si>
    <t>10.1016/j.agee.2015.02.001</t>
  </si>
  <si>
    <t>doi.org/10.1016/j.agee.2018.08.010</t>
  </si>
  <si>
    <t>10.1017/S0021859616000095</t>
  </si>
  <si>
    <t>10.1016/j.agee.2013.11.015</t>
  </si>
  <si>
    <t>https://nmbu.brage.unit.no/nmbu-xmlui/bitstream/handle/11250/2577490/Groundnuts%2BKordofan.pdf?sequence=2</t>
  </si>
  <si>
    <t>10.1016/j.scienta.2017.01.053</t>
  </si>
  <si>
    <t>10.1016/j.scitotenv.2016.05.033</t>
  </si>
  <si>
    <t>10.1016/j.still.2016.02.003</t>
  </si>
  <si>
    <t>10.1155/2018/7676058</t>
  </si>
  <si>
    <t>10.1017/S0021859617000193</t>
  </si>
  <si>
    <t>10.1016/j.fcr.2016.08.029</t>
  </si>
  <si>
    <t>10.1007/s10705-018-9910-1</t>
  </si>
  <si>
    <t>10.1016/j.fcr.2017.05.013</t>
  </si>
  <si>
    <t>10.2134/agronj2017.09.0512</t>
  </si>
  <si>
    <t>10.1016/j.still.2016.08.012</t>
  </si>
  <si>
    <t>10.1016/j.fcr.2015.04.022</t>
  </si>
  <si>
    <t>10.1007/s10705-018-9928-4</t>
  </si>
  <si>
    <t>10.1016/j.fcr.2018.03.019</t>
  </si>
  <si>
    <t>/10.1016/j.still.2013.09.012</t>
  </si>
  <si>
    <t>10.1016/j.fcr.2018.03.003</t>
  </si>
  <si>
    <t>10.1016/j.fcr.2018.01.014</t>
  </si>
  <si>
    <t>10.1016/j.fcr.2017.08.010</t>
  </si>
  <si>
    <t>10.1016/j.fcr.2018.07.007</t>
  </si>
  <si>
    <t>10.1016/j.fcr.2015.12.017</t>
  </si>
  <si>
    <t>10.1111/jph.12514</t>
  </si>
  <si>
    <t>10.1017/S0021859614001075</t>
  </si>
  <si>
    <t>10.17660/ActaHortic.2018.1225.65</t>
  </si>
  <si>
    <t>10.1002/jpln.201700139</t>
  </si>
  <si>
    <t>10.1016/j.still.2015.10.011</t>
  </si>
  <si>
    <t>10.1016/j.agwat.2017.08.009</t>
  </si>
  <si>
    <t>10.1007/s10705-018-9915-9</t>
  </si>
  <si>
    <t>10.1111/aab.12262</t>
  </si>
  <si>
    <t>10.1016/j.still.2015.10.001</t>
  </si>
  <si>
    <t>10.1016/j.still.2016.05.019</t>
  </si>
  <si>
    <t>10.1016/j.still.2018.08.009</t>
  </si>
  <si>
    <t>10.1002/jpln.201600209</t>
  </si>
  <si>
    <t>10.1016/j.agee.2014.06.017</t>
  </si>
  <si>
    <t>10.1002/jpln.201600343</t>
  </si>
  <si>
    <t>10.1007/s10681-018-2210-7</t>
  </si>
  <si>
    <t>10.1016/j.fcr.2014.10.008</t>
  </si>
  <si>
    <t>10.1016/j.fcr.2017.01.024</t>
  </si>
  <si>
    <t>10.1016/j.still.2015.09.018</t>
  </si>
  <si>
    <t>10.1016/j.fcr.2018.02.018</t>
  </si>
  <si>
    <t>10.1016/j.fcr.2015.12.015</t>
  </si>
  <si>
    <t>ir.jkuat.ac.ke/bitstream/handle/123456789/3575/JAST_Volume%2019_Issue%206_Pages%201345-1354.pdf?sequence=1&amp;isAllowed=y</t>
  </si>
  <si>
    <t>10.1016/j.scienta.2015.08.009</t>
  </si>
  <si>
    <t>10.1016/j.still.2017.04.001</t>
  </si>
  <si>
    <t>10.1016/j.catena.2016.08.034</t>
  </si>
  <si>
    <t>cigrjournal.org/index.php/Ejounral/article/view/3926/2511</t>
  </si>
  <si>
    <t>10.1016/j.agee.2017.08.015</t>
  </si>
  <si>
    <t>10.1016/j.fcr.2017.07.008</t>
  </si>
  <si>
    <t>10.1016/j.agee.2017.08.028</t>
  </si>
  <si>
    <t>10.1016/j.fcr.2013.05.025</t>
  </si>
  <si>
    <t>10.1016/j.agee.2016.05.012</t>
  </si>
  <si>
    <t>10.1007/s10681-016-1777-0</t>
  </si>
  <si>
    <t>10.1016/j.fcr.2017.11.027</t>
  </si>
  <si>
    <t>10.1016/j.fcr.2017.07.023</t>
  </si>
  <si>
    <t>10.1016/j.agee.2016.03.033</t>
  </si>
  <si>
    <t>10.2134/agronj2017.03.0139</t>
  </si>
  <si>
    <t>10.17660/ActaHortic.2015.1076.11</t>
  </si>
  <si>
    <t>10.1016/j.fcr.2014.08.004</t>
  </si>
  <si>
    <t>10.2134/agronj2017.07.0384</t>
  </si>
  <si>
    <t>10.1155/2017/4270284</t>
  </si>
  <si>
    <t>10.1016/j.jenvman.2017.11.044</t>
  </si>
  <si>
    <t>10.1016/j.fcr.2014.03.019</t>
  </si>
  <si>
    <t>10.2134/agronj14.0466</t>
  </si>
  <si>
    <t>10.1016/j.fcr.2016.12.025</t>
  </si>
  <si>
    <t>10.1016/j.agee.2013.08.020</t>
  </si>
  <si>
    <t>10.1007/s10705-018-9912-z</t>
  </si>
  <si>
    <t>10.1016/j.cropro.2018.01.016</t>
  </si>
  <si>
    <t>10.1155/2014/902820</t>
  </si>
  <si>
    <t>10.2134/agronj2017.06.0329</t>
  </si>
  <si>
    <t>10.1016/j.agee.2017.07.030</t>
  </si>
  <si>
    <t>10.1016/j.still.2013.01.008</t>
  </si>
  <si>
    <t>10.1002/jpln.201300590</t>
  </si>
  <si>
    <t>10.2113/gssajg.119.1.25</t>
  </si>
  <si>
    <t>10.1016/j.agsy.2013.09.003</t>
  </si>
  <si>
    <t>10.1016/j.still.2016.12.007</t>
  </si>
  <si>
    <t>10.1016/j.fcr.2017.04.016</t>
  </si>
  <si>
    <t>10.1016/j.agwat.2016.11.005</t>
  </si>
  <si>
    <t>10.1016/j.catena.2018.05.035</t>
  </si>
  <si>
    <t>10.1007/s11104-014-2305-4</t>
  </si>
  <si>
    <t>10.1016/j.scienta.2017.08.003</t>
  </si>
  <si>
    <t>10.1017/s0021859616000927</t>
  </si>
  <si>
    <t>10.1016/j.fcr.2013.09.012</t>
  </si>
  <si>
    <t>10.1016/j.agwat.2018.05.002</t>
  </si>
  <si>
    <t>10.1016/j.agwat.2017.08.022</t>
  </si>
  <si>
    <t>10.1016/j.fcr.2017.09.018</t>
  </si>
  <si>
    <t>10.1016/j.agee.2016.04.002</t>
  </si>
  <si>
    <t>10.1017/s0021859615000520</t>
  </si>
  <si>
    <t>10.1016/j.agwat.2016.04.025</t>
  </si>
  <si>
    <t>10.1016/j.scienta.2017.07.007</t>
  </si>
  <si>
    <t>10.1016/j.agwat.2014.01.012</t>
  </si>
  <si>
    <t>10.1016/j.plantsci.2016.07.005</t>
  </si>
  <si>
    <t>10.1016/j.agwat.2016.02.004</t>
  </si>
  <si>
    <t>10.1016/j.catena.2014.05.026</t>
  </si>
  <si>
    <t>10.2134/agronj2017.01.0037</t>
  </si>
  <si>
    <t>10.2134/agronj2015.0608</t>
  </si>
  <si>
    <t>10.1111/jen.12404</t>
  </si>
  <si>
    <t>10.1016/j.still.2016.06.008</t>
  </si>
  <si>
    <t>10.1016/j.agee.2017.09.023</t>
  </si>
  <si>
    <t>10.1016/j.agwat.2016.10.012</t>
  </si>
  <si>
    <t>10.1016/j.ecolecon.2015.09.004</t>
  </si>
  <si>
    <t>10.1080/11263504.2013.850121</t>
  </si>
  <si>
    <t>10.1016/j.still.2012.09.003</t>
  </si>
  <si>
    <t>10.1016/j.fcr.2017.12.017</t>
  </si>
  <si>
    <t>10.1016/j.fcr.2018.05.003</t>
  </si>
  <si>
    <t>10.1016/j.fcr.2013.11.014</t>
  </si>
  <si>
    <t>10.1016/j.fcr.2017.05.015</t>
  </si>
  <si>
    <t>10.1016/j.geoderma.2016.03.022</t>
  </si>
  <si>
    <t>10.1016/j.scitotenv.2017.12.247</t>
  </si>
  <si>
    <t>10.1016/j.fcr.2016.12.001</t>
  </si>
  <si>
    <t>10.1007/s11368-017-1901-3</t>
  </si>
  <si>
    <t>10.1017/s0014479710000803</t>
  </si>
  <si>
    <t>10.5897/AJAR10.599</t>
  </si>
  <si>
    <t>10.5829/idosi.wasj.2014.30.07.1</t>
  </si>
  <si>
    <t>https://www.researchgate.net/publication/276393544_Yield_and_yield_attributes_of_extra-early_maize_Zea_mays_l_as_affected_by_rates_of_NPK_fertilizer_succeeding_chilli_pepper_Capsicum_frutescens_supplied_with_different_rates_sheep_manure</t>
  </si>
  <si>
    <t>10.1080/03650340.2013.829565</t>
  </si>
  <si>
    <t>10.1080/03650340.2013.775422</t>
  </si>
  <si>
    <t>10.1080/01904167.2018.1458870</t>
  </si>
  <si>
    <t>10.21608/agro.2018.2869.1093</t>
  </si>
  <si>
    <t>www.researchgate.net/publication/267037942_Changes_in_growth_and_yield_attributes_of_two_selected_maize_varieties_as_influenced_by_application_of_chemical_NPK_and_organic_bat's_manure_fertilizers_in_pala_Chad_grown_field</t>
  </si>
  <si>
    <t>10.1111/sum.12152</t>
  </si>
  <si>
    <t>10.5958/0976-0571.2015.00071.5</t>
  </si>
  <si>
    <t>10.1080/03650340.2013.783204</t>
  </si>
  <si>
    <t>10.1007/s11027-014-9560-9</t>
  </si>
  <si>
    <t>10.1080/02571862.2014.907451</t>
  </si>
  <si>
    <t>10.1080/02571862.2015.1053156</t>
  </si>
  <si>
    <t>10.1002/ldr.2603</t>
  </si>
  <si>
    <t>10.1080/02571862.2017.1411536</t>
  </si>
  <si>
    <t>10.1080/03650340.2014.939958</t>
  </si>
  <si>
    <t>10.1080/02571862.2018.1438673</t>
  </si>
  <si>
    <t>10.1111/sum.12338</t>
  </si>
  <si>
    <t>10.1080/21683565.2017.1393649</t>
  </si>
  <si>
    <t>10.1080/19440049.2015.1112038</t>
  </si>
  <si>
    <t>https://www.researchgate.net/publication/262180940_Effects_of_Tillage_on_Soil_Moisture_Content_Okra_Abelmosehus_Esculentus_Emergence_and_Yields</t>
  </si>
  <si>
    <t>10.1080/02571862.2016.1148787</t>
  </si>
  <si>
    <t>https://www.researchgate.net/publication/310460036_EFFECTS_OF_BRACHIARIA_GRASSES_ON_SOIL_MICROBIAL_BIOMASS_CARBON_NITROGEN_AND_PHOSPHORUS_IN_SOILS_OF_THE_SEMI_ARID_TROPICS_OF_KENYA_EFECTO_DE_LOS_PASTOS_BRACHIARIA_SOBRE_EL_CARBONO_DE_LA_BIOMASA_MICROBI</t>
  </si>
  <si>
    <t>10.1080/03650340.2014.924620</t>
  </si>
  <si>
    <t>https://www.researchgate.net/publication/325533941_Organic_soil_amendments_Implications_on_fresh_tomato_Solanum_Lycopesicum_yield_weed_density_and_biomass</t>
  </si>
  <si>
    <t>10.1080/00380768.2016.1194169</t>
  </si>
  <si>
    <t>10.1080/03650340.2014.928409</t>
  </si>
  <si>
    <t>10.1080/00380768.2016.1206833</t>
  </si>
  <si>
    <t>10.9755/ejfa.v27il.17971</t>
  </si>
  <si>
    <t>10.1080/02723646.2017.1302869</t>
  </si>
  <si>
    <t>10.1111/sum.12154</t>
  </si>
  <si>
    <t>10.1016/j.aoas.2015.03.003</t>
  </si>
  <si>
    <t>10.1016/j.rsci.2018.08.003</t>
  </si>
  <si>
    <t>10.1080/02571862.2014.885597</t>
  </si>
  <si>
    <t>www.lrrd.org/lrrd27/10/mose27190.html</t>
  </si>
  <si>
    <t>10.1080/21683565.2016.1209610</t>
  </si>
  <si>
    <t>10.1080/00103624.2013.867060</t>
  </si>
  <si>
    <t>www.lrrd.org/lrrd27/6/befe27114.html</t>
  </si>
  <si>
    <t>10.1080/00103624.2013.813529</t>
  </si>
  <si>
    <t>10.1002/ldr.3109</t>
  </si>
  <si>
    <t>10.1080/02571862.2016.1213322</t>
  </si>
  <si>
    <t>10.1080/00103624.2016.1166242</t>
  </si>
  <si>
    <t>10.1002/ldr.2261</t>
  </si>
  <si>
    <t>10.1080/03650340.2015.1040399</t>
  </si>
  <si>
    <t>10.1017/s1742170513000446</t>
  </si>
  <si>
    <t>10.1080/03235408.2013.816081</t>
  </si>
  <si>
    <t>www.ajol.info/index.php/wajae/article/view/107993</t>
  </si>
  <si>
    <t>10.4314/jae.v20i1.1</t>
  </si>
  <si>
    <t>10.1080/03650340.2013.878456</t>
  </si>
  <si>
    <t>www.lrrd.org/lrrd26/1/rahe26003.htm</t>
  </si>
  <si>
    <t>10.5958/0976-0571.2015.00131.9</t>
  </si>
  <si>
    <t>10.1177/0734242x14559594</t>
  </si>
  <si>
    <t>10.1080/03650340.2015.1104414</t>
  </si>
  <si>
    <t>www.researchgate.net/publication/323153143_The_Interaction_Effect_of_Biofertilization_and_Nitrogen_Fertilization_Level_on_Growth_and_Yield_Attributes_of_Rice</t>
  </si>
  <si>
    <t>10.4314/wsa.v43i1.12</t>
  </si>
  <si>
    <t>10.1080/02571862.2017.1370561</t>
  </si>
  <si>
    <t>10.18805/lr.v39i3.10753</t>
  </si>
  <si>
    <t>10.21608/agro.2018.2168.1087</t>
  </si>
  <si>
    <t>10.1111/agec.12251</t>
  </si>
  <si>
    <t>10.21608/agro.2018.6277.1134</t>
  </si>
  <si>
    <t>10.1002/ldr.2332</t>
  </si>
  <si>
    <t>10.1111/jfpp.12605</t>
  </si>
  <si>
    <t>www.researchgate.net/publication/316987933_Comparative_efficacy_of_three_botanicals_against_callosobruchus_maculatus_fabricius_Coleoptera_Chrysomelidae_Bruchinae_in_stored_cowpea_seeds</t>
  </si>
  <si>
    <t>10.1002/ldr.3033</t>
  </si>
  <si>
    <t>10.1093/jae/ejx002</t>
  </si>
  <si>
    <t>10.1515/agri-2015-0007</t>
  </si>
  <si>
    <t>10.4314/wsa.v43i2.06</t>
  </si>
  <si>
    <t>www.researchgate.net/publication/310036988_Simulation_of_Wheat_Yield_Using_the_RZWQM_as_Affected_by_Supplemental_Irrigation_in_the_North_Western_Coast_of_Egypt</t>
  </si>
  <si>
    <t>popups.uliege.be/2295-8010/index.php?id=512&amp;lang=en</t>
  </si>
  <si>
    <t>10.1080/02571862.2015.1014435</t>
  </si>
  <si>
    <t>10.1016/j.rsci.2015.05.008</t>
  </si>
  <si>
    <t>10.19199/2016.3.2038-5625.043</t>
  </si>
  <si>
    <t>www.semanticscholar.org/paper/T-Effect-of-Sowing-Methods-and-Microelements-Foliar-Said-Ameen/a846ddc5a7ded1ce00ae0604fb226cd591e6a1ba</t>
  </si>
  <si>
    <t>10.21608/agro.2017.1388.1069</t>
  </si>
  <si>
    <t>10.1080/02571862.2015.1075231</t>
  </si>
  <si>
    <t>10.4314/wsa.v43i1.08</t>
  </si>
  <si>
    <t>10.1080/15324982.2014.944245</t>
  </si>
  <si>
    <t>10.1002/9781118497869.ch3</t>
  </si>
  <si>
    <t>10.1002/ep.12815</t>
  </si>
  <si>
    <t>10.1016/j.serj.2017.09.003</t>
  </si>
  <si>
    <t>10.1016/j.seta.2017.02.017</t>
  </si>
  <si>
    <t>10.1016/j.esd.2018.06.009</t>
  </si>
  <si>
    <t>10.17660/ActaHortic.2017.1150.45</t>
  </si>
  <si>
    <t>10.21608/agro.2019.5676.1118</t>
  </si>
  <si>
    <t>10.1016/j.agwat.2014.01.014</t>
  </si>
  <si>
    <t>www.researchgate.net/publication/277012331_Effects_of_Tithonia_diversifolia_farmyard_manure_and_urea_and_phosphate_fertiliser_application_methods_on_maize_yields_in_Western_Kenya</t>
  </si>
  <si>
    <t>10.1016/j.agwat.2016.09.002</t>
  </si>
  <si>
    <t>10.1016/j.agwat.2014.04.010</t>
  </si>
  <si>
    <t>10.1016/j.fcr.2015.02.013</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</si>
  <si>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</si>
  <si>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10.1016/j.jspr.2018.03.002</t>
  </si>
  <si>
    <t>10.1080/09670874.2017.1335913</t>
  </si>
  <si>
    <t>10.1007/s10705-016-9779-9</t>
  </si>
  <si>
    <t>https://www.scopus.com/inward/record.uri?eid=2-s2.0-85062683122&amp;partnerID=40&amp;md5=183ae92c8e125106f52edc59b08766da</t>
  </si>
  <si>
    <t>https://www.researchgate.net/publication/279320109_Impact_of_different_water_harvesting_techniques_on_soil_moisture_content_and_yield_components_of_sorghum</t>
  </si>
  <si>
    <t>10.1016/j.jspr.2014.06.007</t>
  </si>
  <si>
    <t>10.1017/S0014479715000253</t>
  </si>
  <si>
    <t>10.1080/14620316.2015.11513148</t>
  </si>
  <si>
    <t>10.1080/00103624.2017.1395443</t>
  </si>
  <si>
    <t>10.1080/09064710.2016.1255349</t>
  </si>
  <si>
    <t>10.1016/j.jspr.2016.04.006</t>
  </si>
  <si>
    <t>10.1016/j.jspr.2014.03.001</t>
  </si>
  <si>
    <t>10.21608/ejss.2018.5616</t>
  </si>
  <si>
    <t>10.1007/s10457-014-9743-0</t>
  </si>
  <si>
    <t>10.1016/j.jspr.2012.12.004</t>
  </si>
  <si>
    <t>10.1016/j.jspr.2016.08.004</t>
  </si>
  <si>
    <t>10.1016/j.eja.2018.08.001</t>
  </si>
  <si>
    <t>10.2134/agronj15.0051</t>
  </si>
  <si>
    <t>www.researchgate.net/publication/260980852_Soil_test_Phosphorus_calibration_for_malting_barley_Hordeum_vulgare_L_production_on_Nitisols_of_Ethiopian_highlands/link/54c89f5c0cf289f0ced08386/download</t>
  </si>
  <si>
    <t>10.1016/j.pedobi.2013.12.004</t>
  </si>
  <si>
    <t>10.1016/j.ejsobi.2013.04.003</t>
  </si>
  <si>
    <t>10.1007/s10705-014-9653-6</t>
  </si>
  <si>
    <t>https://www.scopus.com/inward/record.uri?eid=2-s2.0-85019651157&amp;partnerID=40&amp;md5=e03692c3a35b629ee721dbcf48cb8bee</t>
  </si>
  <si>
    <t>10.1007/s10457-016-0048-3</t>
  </si>
  <si>
    <t>10.1016/j.cropro.2017.04.001</t>
  </si>
  <si>
    <t>10.1016/j.jspr.2018.01.009</t>
  </si>
  <si>
    <t>10.1590/0034-737X201764060007</t>
  </si>
  <si>
    <t>10.1071/sr15074</t>
  </si>
  <si>
    <t>10.18805/IJARe.A-345</t>
  </si>
  <si>
    <t>10.18052/www.scipress.com/ILNS.51.36</t>
  </si>
  <si>
    <t>10.1007/s10705-015-9675-8</t>
  </si>
  <si>
    <t>10.3368/le.90.1.26</t>
  </si>
  <si>
    <t>10.1016/j.eja.2013.12.009</t>
  </si>
  <si>
    <t>http://jtropag.kau.in/index.php/ojs2/article/viewFile/314/315</t>
  </si>
  <si>
    <t>10.1080/03650340.2016.1218477</t>
  </si>
  <si>
    <t>10.1080/00380768.2018.1525573</t>
  </si>
  <si>
    <t>10.1080/09064710.2015.1090624</t>
  </si>
  <si>
    <t>10.1007/s10705-015-9701-x</t>
  </si>
  <si>
    <t>10.21307/jofnem-2018-033</t>
  </si>
  <si>
    <t>10.1080/00380768.2017.1422393</t>
  </si>
  <si>
    <t>10.1080/03650340.2012.684877</t>
  </si>
  <si>
    <t>10.1017/s0014479715000241</t>
  </si>
  <si>
    <t>10.18805/ijare.v51i03.7912</t>
  </si>
  <si>
    <t>10.1016/j.njas.2016.05.001</t>
  </si>
  <si>
    <t>10.2135/cropsci2014.11.0796</t>
  </si>
  <si>
    <t>10.1007/s10493-015-9979-z</t>
  </si>
  <si>
    <t>https://www.scopus.com/inward/record.uri?eid=2-s2.0-84934291397&amp;partnerID=40&amp;md5=1b569a40d80f02bf0318833c97e3dd35</t>
  </si>
  <si>
    <t>10.21608/ejss.2018.2356.1148</t>
  </si>
  <si>
    <t>10.1128/AEM.04122-14</t>
  </si>
  <si>
    <t>10.1080/03235408.2018.1482648</t>
  </si>
  <si>
    <t>10.2489/jswc.72.5.480</t>
  </si>
  <si>
    <t>10.1016/j.worlddev.2014.01.023</t>
  </si>
  <si>
    <t>10.1007/s10705-016-9788-8</t>
  </si>
  <si>
    <t>10.1007/s10705-014-9661-6</t>
  </si>
  <si>
    <t>10.2135/cropsci2014.04.0277</t>
  </si>
  <si>
    <t>10.1071/sr16162</t>
  </si>
  <si>
    <t>10.1017/wsc.2018.4</t>
  </si>
  <si>
    <t>10.1071/SR18050</t>
  </si>
  <si>
    <t>10.1016/j.worlddev.2014.09.008</t>
  </si>
  <si>
    <t>10.1080/00380768.2017.1332454</t>
  </si>
  <si>
    <t>10.2136/sssaj2016.03.0065</t>
  </si>
  <si>
    <t>10.1007/s10457-016-0035-8</t>
  </si>
  <si>
    <t>10.1017/S0014479713000513</t>
  </si>
  <si>
    <t>10.1007/s10705-015-9733-2</t>
  </si>
  <si>
    <t>10.2135/cropsci2013.03.0182</t>
  </si>
  <si>
    <t>10.1111/1477-9552.12221</t>
  </si>
  <si>
    <t>10.1007/s10705-015-9673-x</t>
  </si>
  <si>
    <t>10.1016/j.eja.2015.11.014</t>
  </si>
  <si>
    <t>10.1016/j.cropro.2017.06.023</t>
  </si>
  <si>
    <t>10.1007/s10705-015-9671-z</t>
  </si>
  <si>
    <t>10.1017/s001447971400009x</t>
  </si>
  <si>
    <t>10.1080/19443994.2013.777944</t>
  </si>
  <si>
    <t>10.1002/jsfa.7047</t>
  </si>
  <si>
    <t>10.4067/S0718-58392013000200014</t>
  </si>
  <si>
    <t>10.1002/ird.2271</t>
  </si>
  <si>
    <t>10.1017/s0014479714000556</t>
  </si>
  <si>
    <t>10.1080/19443994.2013.804452</t>
  </si>
  <si>
    <t>10.1002/ird.1987</t>
  </si>
  <si>
    <t>10.1002/ird.2116</t>
  </si>
  <si>
    <t>10.1080/03650340.2011.627681</t>
  </si>
  <si>
    <t>10.1002/ird.2249</t>
  </si>
  <si>
    <t>10.1002/ird.2258</t>
  </si>
  <si>
    <t>10.1017/s001447971400060x</t>
  </si>
  <si>
    <t>10.1111/1477-9552.12107</t>
  </si>
  <si>
    <t>10.1071/sr16098</t>
  </si>
  <si>
    <t>10.1017/s0014479716000041</t>
  </si>
  <si>
    <t>10.1017/s0014479716000387</t>
  </si>
  <si>
    <t>10.1007/s13595-017-0676-4</t>
  </si>
  <si>
    <t>10.1080/00103624.2018.1547392</t>
  </si>
  <si>
    <t>10.1017/s0014479714000416</t>
  </si>
  <si>
    <t>10.1080/03031853.2017.1312467</t>
  </si>
  <si>
    <t>10.1007/s00248-016-0807-8</t>
  </si>
  <si>
    <t>10.1007/s10705-014-9609-x</t>
  </si>
  <si>
    <t>10.2136/sssaj2018.02.0066</t>
  </si>
  <si>
    <t>10.1017/s0014479717000163</t>
  </si>
  <si>
    <t>10.1007/s12665-018-7528-x</t>
  </si>
  <si>
    <t>https://cigrjournal.org/index.php/Ejounral/article/viewFile/4726/2875</t>
  </si>
  <si>
    <t>10.1016/j.soilbio.2016.06.027</t>
  </si>
  <si>
    <t>10.1111/agec.12408</t>
  </si>
  <si>
    <t>10.1007/s10705-015-9695-4</t>
  </si>
  <si>
    <t>10.1007/s10705-014-9634-9</t>
  </si>
  <si>
    <t>10.1186/s40490-018-0110-1</t>
  </si>
  <si>
    <t>10.1016/j.landusepol.2017.04.052</t>
  </si>
  <si>
    <t>10.21608/ejss.2017.1609.1123</t>
  </si>
  <si>
    <t>10.3368/le.89.4.676</t>
  </si>
  <si>
    <t>10.1016/j.reseneeco.2018.01.006</t>
  </si>
  <si>
    <t>10.1002/ird.1886</t>
  </si>
  <si>
    <t>10.1016/j.agwat.2015.11.014</t>
  </si>
  <si>
    <t>10.1111/jac.12073</t>
  </si>
  <si>
    <t>10.1016/j.agwat.2016.01.003</t>
  </si>
  <si>
    <t>10.1017/S0021859616000897</t>
  </si>
  <si>
    <t>10.1016/j.fcr.2015.02.010</t>
  </si>
  <si>
    <t>10.1155/2014/515629</t>
  </si>
  <si>
    <t>10.1016/j.scitotenv.2016.10.233</t>
  </si>
  <si>
    <t>10.1016/j.still.2017.03.009</t>
  </si>
  <si>
    <t>10.1016/j.agee.2013.10.005</t>
  </si>
  <si>
    <t>10.1016/j.fcr.2017.09.026</t>
  </si>
  <si>
    <t>10.1016/j.fcr.2014.10.006</t>
  </si>
  <si>
    <t>10.1007/s10705-017-9889-z</t>
  </si>
  <si>
    <t>10.1016/j.fcr.2015.10.023</t>
  </si>
  <si>
    <t>10.1016/j.still.2018.06.008</t>
  </si>
  <si>
    <t>10.1016/j.atmosenv.2018.06.041</t>
  </si>
  <si>
    <t>10.1080/21683565.2013.763889</t>
  </si>
  <si>
    <t>10.1016/j.fcr.2012.08.017</t>
  </si>
  <si>
    <t>10.1007/s10705-015-9711-8</t>
  </si>
  <si>
    <t>www.ajol.info/index.php/ajb/article/view/137899</t>
  </si>
  <si>
    <t>10.1002/jsfa.2740570405</t>
  </si>
  <si>
    <t>10.3923/ajar.2016.38.46</t>
  </si>
  <si>
    <t>10.1080/19315260.2014.895790</t>
  </si>
  <si>
    <t>10.3923/ajcs.2014.273.280</t>
  </si>
  <si>
    <t>10.1016/j.iswcr.2018.06.001</t>
  </si>
  <si>
    <t>10.3923/ja.2013.146.152</t>
  </si>
  <si>
    <t>10.1515/opag-2018-0055</t>
  </si>
  <si>
    <t>10.1080/14735903.2015.1011393</t>
  </si>
  <si>
    <t>10.1515/opag-2017-0019</t>
  </si>
  <si>
    <t>10.3390/agronomy8070120</t>
  </si>
  <si>
    <t>10.3389/fpls.2017.00646</t>
  </si>
  <si>
    <t>10.1016/j.geodrs.2018.e00193</t>
  </si>
  <si>
    <t>10.3923/ja.2014.29.34</t>
  </si>
  <si>
    <t>10.1038/s41598-017-10718-y</t>
  </si>
  <si>
    <t>10.1155/2014/932759</t>
  </si>
  <si>
    <t>10.17660/ActaHortic.2018.1225.19</t>
  </si>
  <si>
    <t>10.1016/j.fcr.2018.09.002</t>
  </si>
  <si>
    <t>10.17660/ActaHortic.2018.1225.18</t>
  </si>
  <si>
    <t>10.17503/agrivita.v39i1.690</t>
  </si>
  <si>
    <t>10.1111/sum.12084</t>
  </si>
  <si>
    <t>10.5829/idosi.mejsr.2013.16.04.11733</t>
  </si>
  <si>
    <t>10.1007/s10457-016-9914-2</t>
  </si>
  <si>
    <t>10.1080/03650340.2017.1407027</t>
  </si>
  <si>
    <t>10.1016/j.cropro.2015.08.017</t>
  </si>
  <si>
    <t>10.1016/j.eja.2018.01.011</t>
  </si>
  <si>
    <t>10.1111/gfs.12241</t>
  </si>
  <si>
    <t>10.1007/s10705-015-9744-z</t>
  </si>
  <si>
    <t>10.1002/ps.4636</t>
  </si>
  <si>
    <t>10.14720/aas.2017.109.2.21</t>
  </si>
  <si>
    <t>10.4314/mejs.v10i1.9</t>
  </si>
  <si>
    <t>10.24057/2071-9388-2018-11-3-111-125</t>
  </si>
  <si>
    <t>10.12895/jaeid.20181.702</t>
  </si>
  <si>
    <t>10.1016/j.still.2018.05.010</t>
  </si>
  <si>
    <t>10.1016/j.apsoil.2018.08.003</t>
  </si>
  <si>
    <t>10.1080/02723646.2016.1251734</t>
  </si>
  <si>
    <t>10.1080/15427528.2017.1376239</t>
  </si>
  <si>
    <t>jurnal.ugm.ac.id/ijg/article/view/9263</t>
  </si>
  <si>
    <t>www.researchgate.net/publication/286648400_Evaluation_of_Indigenous_Fynbos_and_Renosterveld_Species_for_Cover_Crop_Management_in_the_Vineyards_of_the_Coastal_Wine_Grape_Region_South_Africa</t>
  </si>
  <si>
    <t>10.1002/ldr.3001</t>
  </si>
  <si>
    <t>10.1016/j.ecoser.2018.03.004</t>
  </si>
  <si>
    <t>dspace.knust.edu.gh/xmlui/bitstream/handle/123456789/11531/287-300-1-PB.pdf?sequence=1</t>
  </si>
  <si>
    <t>http://biblio1.iita.org/handle/20.500.12478/1032</t>
  </si>
  <si>
    <t>10.1016/j.still.2014.11.009</t>
  </si>
  <si>
    <t>10.1016/j.still.2016.05.011</t>
  </si>
  <si>
    <t>10.1155/2014/654796</t>
  </si>
  <si>
    <t>10.1016/j.still.2016.09.003</t>
  </si>
  <si>
    <t>10.1155/2016/6345765</t>
  </si>
  <si>
    <t>10.1016/j.jenvman.2015.06.017</t>
  </si>
  <si>
    <t>10.1017/s1742170516000041</t>
  </si>
  <si>
    <t>10.1080/02571862.2016.1163424</t>
  </si>
  <si>
    <t>10.1007/s00374-017-1226-9</t>
  </si>
  <si>
    <t>10.17170/kobra-2018112824</t>
  </si>
  <si>
    <t>10.1016/j.agee.2015.11.024</t>
  </si>
  <si>
    <t>http://www.rangeland.ir/article_538257.html</t>
  </si>
  <si>
    <t>www.lrrd.org/lrrd30/3/dest30050.html</t>
  </si>
  <si>
    <t>http://www.lrrd.org/lrrd30/8/desta30149.html</t>
  </si>
  <si>
    <t>https://pdfs.semanticscholar.org/085f/cbe290d2edec655ea106f6ba39ef4e6a3673.pdf</t>
  </si>
  <si>
    <t>10.3923/jfas.2015.45.53</t>
  </si>
  <si>
    <t>10.1016/j.livsci.2014.09.010</t>
  </si>
  <si>
    <t>10.1016/s0301-6226(03)00037-x</t>
  </si>
  <si>
    <t>agris.fao.org/agris-search/search.do?recordID=TH2016003270</t>
  </si>
  <si>
    <t>www.lrrd.org/lrrd28/11/gush28206.html</t>
  </si>
  <si>
    <t>www.lrrd.org/lrrd29/4/atta29077.html</t>
  </si>
  <si>
    <t>www.lrrd.org/lrrd26/12/kaij26220.html</t>
  </si>
  <si>
    <t>www.lrrd.org/lrrd25/8/noum25145.htm</t>
  </si>
  <si>
    <t>www.lrrd.org/lrrd27/3/syom27050.html</t>
  </si>
  <si>
    <t>10.1071/AN15900</t>
  </si>
  <si>
    <t>10.1111/jpn.12303</t>
  </si>
  <si>
    <t>10.1007/s11250-018-1544-4</t>
  </si>
  <si>
    <t>10.1016/j.rama.2018.04.007</t>
  </si>
  <si>
    <t>10.3923/ajava.2016.725.731</t>
  </si>
  <si>
    <t>10.3920/JIFF2017.0078</t>
  </si>
  <si>
    <t>10.1007/s11250-013-0368-5</t>
  </si>
  <si>
    <t>10.3923/ijds.2017.266.274</t>
  </si>
  <si>
    <t>www.lrrd.org/lrrd30/4/dunc30063.html</t>
  </si>
  <si>
    <t>10.3390/su6020652</t>
  </si>
  <si>
    <t>10.3923/pjn.2018.374.378</t>
  </si>
  <si>
    <t>10.3923/jfas.2015.569.574</t>
  </si>
  <si>
    <t>10.1016/j.aninu.2018.01.006</t>
  </si>
  <si>
    <t>www.researchgate.net/publication/309072353_Replacing_maize_with_cassava_peels_in_diets_of_oreochromis_niloticus_Evaluation_of_feed_performance_and_meta-analysis</t>
  </si>
  <si>
    <t>ijas.iaurasht.ac.ir/article_526675_5a54a101dcda6f6b70eab2d3cf7f4c40.pdf</t>
  </si>
  <si>
    <t>www.sphinxsai.com/2016/ch_vol9_no10/1/(20-30)V9N10CT.pdf</t>
  </si>
  <si>
    <t>10.17660/actahortic.2013.995.38</t>
  </si>
  <si>
    <t>10.1017/S0003356100005225</t>
  </si>
  <si>
    <t>www.researchgate.net/publication/287247528_Evaluation_of_production_efficiency_of_nile_tilapia_oreochromis_niloticus_l_fed_diets_containing_crop_residues_in_combination_with_cocoa_bean_shell_and_coconut_oil_cake_in_cote_d'ivoire</t>
  </si>
  <si>
    <t>0.1007/s11250-014-0582-9</t>
  </si>
  <si>
    <t>www.lrrd.org/lrrd25/6/meka25104.htm</t>
  </si>
  <si>
    <t>http://www.revista.ccba.uady.mx/ojs/index.php/TSA/article/view/2224</t>
  </si>
  <si>
    <t>www.researchgate.net/publication/316188390</t>
  </si>
  <si>
    <t>www.researchgate.net/publication/272563247</t>
  </si>
  <si>
    <t>www.lrrd.org/lrrd27/9/kida27180.html</t>
  </si>
  <si>
    <t>www.researchgate.net/publication/320435263_Effects_of_defatting_combined_or_not_to_heating_of_Jatropha_curcas_kernel_meal_on_feed_intake_and_growth_performance_in_broiler_chickens_and_chicks_in_Senegal</t>
  </si>
  <si>
    <t>10.1016/j.fsi.2018.04.057</t>
  </si>
  <si>
    <t>10.1007/s11250-016-1031-8</t>
  </si>
  <si>
    <t>10.1071/AN14879</t>
  </si>
  <si>
    <t>10.3382/ps/pey047</t>
  </si>
  <si>
    <t>10.1007/s11250-018-1577-8</t>
  </si>
  <si>
    <t>10.1007/s11250-018-1559-x</t>
  </si>
  <si>
    <t>10.2527/jas.2014-8067</t>
  </si>
  <si>
    <t>10.1007/s11250-018-1519-5</t>
  </si>
  <si>
    <t>10.1016/j.livsci.2013.05.024</t>
  </si>
  <si>
    <t>10.1023/a:;1004324616942</t>
  </si>
  <si>
    <t>10.1016/j.still.2012.07.018</t>
  </si>
  <si>
    <t>10.1016/0378-3774(91)90041-g</t>
  </si>
  <si>
    <t>10.1016/j.livsci.2015.06.019</t>
  </si>
  <si>
    <t>10.1016/j.smallrumres.2015.05.004</t>
  </si>
  <si>
    <t>AEZ5.Value</t>
  </si>
  <si>
    <t>AEZ5.Name</t>
  </si>
  <si>
    <t>AEZ5.Colour</t>
  </si>
  <si>
    <t>AEZ16.Value</t>
  </si>
  <si>
    <t>AEZ16.Name</t>
  </si>
  <si>
    <t>AEZ16.Climate.Value</t>
  </si>
  <si>
    <t>AEZ16.Climate.Name</t>
  </si>
  <si>
    <t>AEZ16.Temp.Value</t>
  </si>
  <si>
    <t>AEZ16.Temp.Name</t>
  </si>
  <si>
    <t>AEZ16.Humidity.Value</t>
  </si>
  <si>
    <t>AEZ16.Humidity.Name</t>
  </si>
  <si>
    <t>AEZ.TempHumid.Value</t>
  </si>
  <si>
    <t>AEZ.TempHumid.Name</t>
  </si>
  <si>
    <t>AEZ16.Colour</t>
  </si>
  <si>
    <t>Humid</t>
  </si>
  <si>
    <t>palegreen4</t>
  </si>
  <si>
    <t>Subtropic - warm/arid</t>
  </si>
  <si>
    <t>Subtropic</t>
  </si>
  <si>
    <t>Warm/Lowland</t>
  </si>
  <si>
    <t>Arid</t>
  </si>
  <si>
    <t>Warm.Arid</t>
  </si>
  <si>
    <t>orangered</t>
  </si>
  <si>
    <t>Sub-Humid</t>
  </si>
  <si>
    <t>palegreen2</t>
  </si>
  <si>
    <t>Subtropic - warm/semiarid</t>
  </si>
  <si>
    <t>Semiarid</t>
  </si>
  <si>
    <t>khaki1</t>
  </si>
  <si>
    <t>Subtropic - warm/subhumid</t>
  </si>
  <si>
    <t>Subhumid</t>
  </si>
  <si>
    <t>Warm.Subhumid</t>
  </si>
  <si>
    <t>chartreuse1</t>
  </si>
  <si>
    <t>orange1</t>
  </si>
  <si>
    <t>Subtropic - warm/humid</t>
  </si>
  <si>
    <t>Warm.Humid</t>
  </si>
  <si>
    <t>darkorchid1</t>
  </si>
  <si>
    <t>Tropical Highlands</t>
  </si>
  <si>
    <t>mediumturquoise</t>
  </si>
  <si>
    <t>Subtropic - cool/arid</t>
  </si>
  <si>
    <t>Cool/Highland</t>
  </si>
  <si>
    <t>Cool.Arid</t>
  </si>
  <si>
    <t>salmon</t>
  </si>
  <si>
    <t>Sub-Tropical</t>
  </si>
  <si>
    <t>grey</t>
  </si>
  <si>
    <t>Subtropic - cool/semiarid</t>
  </si>
  <si>
    <t>Cool.Semiarid</t>
  </si>
  <si>
    <t>khaki</t>
  </si>
  <si>
    <t>Subtropic - cool/subhumid</t>
  </si>
  <si>
    <t>Cool.Subhumid</t>
  </si>
  <si>
    <t>aquamarine1</t>
  </si>
  <si>
    <t>Subtropic - cool/humid</t>
  </si>
  <si>
    <t>Cool.Humid</t>
  </si>
  <si>
    <t>royalblue</t>
  </si>
  <si>
    <t>Tropic - warm/arid</t>
  </si>
  <si>
    <t>Tropic</t>
  </si>
  <si>
    <t>Tropic - warm/subhumid</t>
  </si>
  <si>
    <t>Tropic - warm/humid</t>
  </si>
  <si>
    <t>Tropic - cool/arid</t>
  </si>
  <si>
    <t>Tropic - cool/semiarid</t>
  </si>
  <si>
    <t>Tropic - cool/subhumid</t>
  </si>
  <si>
    <t>Tropic - cool/humid</t>
  </si>
  <si>
    <t>B.Code1</t>
  </si>
  <si>
    <t>B.Code2</t>
  </si>
  <si>
    <t>NotDuplicate</t>
  </si>
  <si>
    <t>CompleteDuplicate</t>
  </si>
  <si>
    <t>DataLoc1</t>
  </si>
  <si>
    <t>DataLoc2</t>
  </si>
  <si>
    <t>AN0019</t>
  </si>
  <si>
    <t>HK0024</t>
  </si>
  <si>
    <t>"Evaluation of organic mulch on the growth and yield of sugarcane (Saccharum officinarum l.) in a Southern Guinea savannah of Nigeria"</t>
  </si>
  <si>
    <t>AN0021</t>
  </si>
  <si>
    <t>HK0031</t>
  </si>
  <si>
    <t>"Effects of urea-treated fibrous diets on nutrient intake, digestibility, performance and haematological parameters of Yankasa rams": 10.1007/s11250-013-0368-5"</t>
  </si>
  <si>
    <t>LM0055</t>
  </si>
  <si>
    <t>LM0054</t>
  </si>
  <si>
    <t>Tab 2</t>
  </si>
  <si>
    <t>Tab 5</t>
  </si>
  <si>
    <t>Table 2 presented results for 2011 and 2012. Tab5 aggregated results over 2 years</t>
  </si>
  <si>
    <t>AN0023</t>
  </si>
  <si>
    <t>JS0335</t>
  </si>
  <si>
    <t>AN0035</t>
  </si>
  <si>
    <t>DK0049</t>
  </si>
  <si>
    <t>NJ0133</t>
  </si>
  <si>
    <t>LM0255</t>
  </si>
  <si>
    <t>JS0151.1</t>
  </si>
  <si>
    <t>JS0151.2</t>
  </si>
  <si>
    <t>LM0176.3</t>
  </si>
  <si>
    <t>LM0176.2</t>
  </si>
  <si>
    <t>NN0162.2</t>
  </si>
  <si>
    <t>NN0162.1</t>
  </si>
  <si>
    <t>HK0337</t>
  </si>
  <si>
    <t>HK0336</t>
  </si>
  <si>
    <t>AG0117</t>
  </si>
  <si>
    <t>EO0007</t>
  </si>
  <si>
    <t>AG0035</t>
  </si>
  <si>
    <t>NJ0080</t>
  </si>
  <si>
    <t>DK0117</t>
  </si>
  <si>
    <t>LM0221</t>
  </si>
  <si>
    <t>LM0242</t>
  </si>
  <si>
    <t>LM0243</t>
  </si>
  <si>
    <t>HK0071</t>
  </si>
  <si>
    <t>HK0179</t>
  </si>
  <si>
    <t>LM0253</t>
  </si>
  <si>
    <t>LM0254</t>
  </si>
  <si>
    <t>JS0045.1</t>
  </si>
  <si>
    <t>JS0045.3</t>
  </si>
  <si>
    <t>JS0213.1</t>
  </si>
  <si>
    <t>JS0213.2</t>
  </si>
  <si>
    <t>AN0098</t>
  </si>
  <si>
    <t>JS0101</t>
  </si>
  <si>
    <t>JS0360</t>
  </si>
  <si>
    <t>JS0056.3</t>
  </si>
  <si>
    <t>JS0253</t>
  </si>
  <si>
    <t>JS0254</t>
  </si>
  <si>
    <t>HK0202.1</t>
  </si>
  <si>
    <t>HK0202.2</t>
  </si>
  <si>
    <t>Tab 1</t>
  </si>
  <si>
    <t>NJ0028</t>
  </si>
  <si>
    <t>HK0269</t>
  </si>
  <si>
    <t>Tab 3</t>
  </si>
  <si>
    <t>NN0009.1</t>
  </si>
  <si>
    <t>NN0009.3</t>
  </si>
  <si>
    <t>Tab 7</t>
  </si>
  <si>
    <t>Tab 4a</t>
  </si>
  <si>
    <t>HK0278</t>
  </si>
  <si>
    <t>HK0279</t>
  </si>
  <si>
    <t>NN0351</t>
  </si>
  <si>
    <t>LM0236</t>
  </si>
  <si>
    <t>Tab 4</t>
  </si>
  <si>
    <t>Fig 4</t>
  </si>
  <si>
    <t>HK0292</t>
  </si>
  <si>
    <t>HK0293</t>
  </si>
  <si>
    <t>HK0062</t>
  </si>
  <si>
    <t>HK0178</t>
  </si>
  <si>
    <t>JS0409</t>
  </si>
  <si>
    <t>LM0031.2</t>
  </si>
  <si>
    <t>HK0255.2</t>
  </si>
  <si>
    <t>HK0254</t>
  </si>
  <si>
    <t>HK0314</t>
  </si>
  <si>
    <t>HK0313</t>
  </si>
  <si>
    <t>Tab 6</t>
  </si>
  <si>
    <t>HK0306.2</t>
  </si>
  <si>
    <t>HK0306.1</t>
  </si>
  <si>
    <t>Fig 1a</t>
  </si>
  <si>
    <t>Fig 1</t>
  </si>
  <si>
    <t>DK0054</t>
  </si>
  <si>
    <t>JS0247</t>
  </si>
  <si>
    <t>Fig 8a</t>
  </si>
  <si>
    <t>Fig 8b</t>
  </si>
  <si>
    <t>DK0044</t>
  </si>
  <si>
    <t>NJ0117</t>
  </si>
  <si>
    <t>NJ0025</t>
  </si>
  <si>
    <t>AG0018</t>
  </si>
  <si>
    <t>Both experiments were done at slightly different times and seem to use different sets of calves/hiefers- producing different sets of results</t>
  </si>
  <si>
    <t>AG0148</t>
  </si>
  <si>
    <t>NJ0103</t>
  </si>
  <si>
    <t>Author, date, and crop were all the same but experiments were done in different locations</t>
  </si>
  <si>
    <t>AN0117</t>
  </si>
  <si>
    <t>AG0090</t>
  </si>
  <si>
    <t>Author, date, and crop were all the same but experiments were done on different varieties</t>
  </si>
  <si>
    <t>DK0144</t>
  </si>
  <si>
    <t>NJ0158</t>
  </si>
  <si>
    <t>Author, date, and crop were all the same but experiments were done with different fertilizers</t>
  </si>
  <si>
    <t>EO0014</t>
  </si>
  <si>
    <t>NJ0053</t>
  </si>
  <si>
    <t>Author, date, and crop were all the same but experiments had different treatments</t>
  </si>
  <si>
    <t>HK0074</t>
  </si>
  <si>
    <t>HK0075</t>
  </si>
  <si>
    <t>JS0134</t>
  </si>
  <si>
    <t>JS0135</t>
  </si>
  <si>
    <t>Different treatments</t>
  </si>
  <si>
    <t>JS0290</t>
  </si>
  <si>
    <t>JS0291</t>
  </si>
  <si>
    <t>JS0410</t>
  </si>
  <si>
    <t>JS0423</t>
  </si>
  <si>
    <t>Different fish</t>
  </si>
  <si>
    <t>NJ0099</t>
  </si>
  <si>
    <t>NJ0102</t>
  </si>
  <si>
    <t>Two parts of a paper</t>
  </si>
  <si>
    <t>NN0014.1</t>
  </si>
  <si>
    <t>NN0014.2</t>
  </si>
  <si>
    <t>NN0024</t>
  </si>
  <si>
    <t>NN0023</t>
  </si>
  <si>
    <t>Different locations</t>
  </si>
  <si>
    <t>NN0108.1</t>
  </si>
  <si>
    <t>NN0108.2</t>
  </si>
  <si>
    <t>Different trts</t>
  </si>
  <si>
    <t>NN0184.2</t>
  </si>
  <si>
    <t>NN0184.3</t>
  </si>
  <si>
    <t>NN0205</t>
  </si>
  <si>
    <t>NN0377</t>
  </si>
  <si>
    <t>NN0280.1</t>
  </si>
  <si>
    <t>NN0280.2</t>
  </si>
  <si>
    <t>Different times</t>
  </si>
  <si>
    <t>NN0326</t>
  </si>
  <si>
    <t>AG0050</t>
  </si>
  <si>
    <t>Different trts and fish</t>
  </si>
  <si>
    <t>NN0337.1</t>
  </si>
  <si>
    <t>NN0337.2</t>
  </si>
  <si>
    <t>Same trts looking at different fungi</t>
  </si>
  <si>
    <t>NN0393</t>
  </si>
  <si>
    <t>DK0025</t>
  </si>
  <si>
    <t>JS0392</t>
  </si>
  <si>
    <t>LM0283</t>
  </si>
  <si>
    <t>EO0008</t>
  </si>
  <si>
    <t>EO0008- 2002/2003; NJ0028- 2008/2009</t>
  </si>
  <si>
    <t>HK0160</t>
  </si>
  <si>
    <t>NN0115</t>
  </si>
  <si>
    <t>JS0022</t>
  </si>
  <si>
    <t>NN0074</t>
  </si>
  <si>
    <t>JS0022- across 2 sites; NN0074- across 1 site</t>
  </si>
  <si>
    <t>HK0161</t>
  </si>
  <si>
    <t>HK0198</t>
  </si>
  <si>
    <t>JS0407</t>
  </si>
  <si>
    <t>JS0406</t>
  </si>
  <si>
    <t>2004 vs 1998</t>
  </si>
  <si>
    <t>JS0033</t>
  </si>
  <si>
    <t>LM0012</t>
  </si>
  <si>
    <t>1980s vs 1990s</t>
  </si>
  <si>
    <t>NN0268</t>
  </si>
  <si>
    <t>NN0269</t>
  </si>
  <si>
    <t>JS0433</t>
  </si>
  <si>
    <t>LM0060</t>
  </si>
  <si>
    <t>1979 vs 1992</t>
  </si>
  <si>
    <t>LM0061</t>
  </si>
  <si>
    <t>1992 vs 1983/2/1</t>
  </si>
  <si>
    <t>LM0164</t>
  </si>
  <si>
    <t>NN0255</t>
  </si>
  <si>
    <t>1995 vs 1997</t>
  </si>
  <si>
    <t>JS0420</t>
  </si>
  <si>
    <t>LM0078.1</t>
  </si>
  <si>
    <t>LM0075.1</t>
  </si>
  <si>
    <t>HK0168</t>
  </si>
  <si>
    <t>1971/2 vs 1980-1987</t>
  </si>
  <si>
    <t>LM0108</t>
  </si>
  <si>
    <t>1971/2 vs 1984-1987</t>
  </si>
  <si>
    <t>1971/2 vs 1982</t>
  </si>
  <si>
    <t>LM0075.3</t>
  </si>
  <si>
    <t>1979- 1987 vs 1980- 1987</t>
  </si>
  <si>
    <t>LM0078.2</t>
  </si>
  <si>
    <t>Similar results, but different trts</t>
  </si>
  <si>
    <t>LM0420</t>
  </si>
  <si>
    <t>LM0081</t>
  </si>
  <si>
    <t>LM107</t>
  </si>
  <si>
    <t>HK0170</t>
  </si>
  <si>
    <t>LM0094</t>
  </si>
  <si>
    <t>NN0385</t>
  </si>
  <si>
    <t>NN0388</t>
  </si>
  <si>
    <t>mulch+ fert vs mulch</t>
  </si>
  <si>
    <t>AG0072</t>
  </si>
  <si>
    <t>NN0012</t>
  </si>
  <si>
    <t>NN0013</t>
  </si>
  <si>
    <t>HK0280</t>
  </si>
  <si>
    <t>HK0283</t>
  </si>
  <si>
    <t>LM0252</t>
  </si>
  <si>
    <t>EO0146</t>
  </si>
  <si>
    <t>Results for gy are similar however siaya district vs kakamega and Nyabeda</t>
  </si>
  <si>
    <t>NJ0113</t>
  </si>
  <si>
    <t>Bukura and Kakamega vs Bukura</t>
  </si>
  <si>
    <t>LM0317</t>
  </si>
  <si>
    <t>LM0318</t>
  </si>
  <si>
    <t>Couldnt find the figures in both papers ??</t>
  </si>
  <si>
    <t>JS0355</t>
  </si>
  <si>
    <t>NN0142</t>
  </si>
  <si>
    <t>NJ0160</t>
  </si>
  <si>
    <t>2002/03 plus 9 seasons vs 2009/10/11</t>
  </si>
  <si>
    <t>DK0148</t>
  </si>
  <si>
    <t>ARI Ilonga vs Ruaca and Vunduzi</t>
  </si>
  <si>
    <t>AG0094</t>
  </si>
  <si>
    <t>AN0132</t>
  </si>
  <si>
    <t>Mwansambo vs Zidyana</t>
  </si>
  <si>
    <t>HK0253</t>
  </si>
  <si>
    <t>LM0352</t>
  </si>
  <si>
    <t>LM0353</t>
  </si>
  <si>
    <t>JS0019</t>
  </si>
  <si>
    <t>LM0321</t>
  </si>
  <si>
    <t>Ibdan vs Bouake,Glodji,Sekou,Zaria</t>
  </si>
  <si>
    <t>DK0140</t>
  </si>
  <si>
    <t>HK0140</t>
  </si>
  <si>
    <t>D.Process.Code</t>
  </si>
  <si>
    <t>D.Ref.Source</t>
  </si>
  <si>
    <t>D.Ref.Name</t>
  </si>
  <si>
    <t>D.Ref.Link</t>
  </si>
  <si>
    <t>D.Description</t>
  </si>
  <si>
    <t>D.Ref_Source</t>
  </si>
  <si>
    <t>D.Ref_Name</t>
  </si>
  <si>
    <t>D.Ref_Link</t>
  </si>
  <si>
    <t>D.Ref_Match</t>
  </si>
  <si>
    <t>D.Ref_Notes</t>
  </si>
  <si>
    <t>D.Ref2_Source</t>
  </si>
  <si>
    <t>D.Ref2_Name</t>
  </si>
  <si>
    <t>D.Ref2_Link</t>
  </si>
  <si>
    <t>D.Ref2_Match</t>
  </si>
  <si>
    <t>D.Ref2_Notes</t>
  </si>
  <si>
    <t>D.Other2_Links</t>
  </si>
  <si>
    <t>D.Ref3_Source</t>
  </si>
  <si>
    <t>D.Ref3_Name</t>
  </si>
  <si>
    <t>D.Ref3_Link</t>
  </si>
  <si>
    <t>D.Ref3_FairScribe</t>
  </si>
  <si>
    <t>D.Ref3_Match</t>
  </si>
  <si>
    <t>D.Ref3_Notes</t>
  </si>
  <si>
    <t>D.Other_Links</t>
  </si>
  <si>
    <t xml:space="preserve">Fish meal is obtained by cooking, pressing, drying and milling fresh raw fish or fish trimmings (IFFOO, 2006). There are several types of fish meal in the market depending on the source of fish or fishery by-products used and on the processing technology involved. Fish meal is a more or less coarse brown flour. Source: Feedipedia
</t>
  </si>
  <si>
    <t>fishmeal</t>
  </si>
  <si>
    <t>products &gt; processed products &gt; processed animal products &gt; animal meals &gt; fishmeal
products &gt; processed products &gt; processed animal products &gt; fish products &gt; fishmeal
products &gt; feeds &gt; feeds of animal origin</t>
  </si>
  <si>
    <t>Fish meal</t>
  </si>
  <si>
    <t>https://www.feedipedia.org/node/208</t>
  </si>
  <si>
    <t>fish meal (fish blood and bone)</t>
  </si>
  <si>
    <t>http://purl.obolibrary.org/obo/AGRO_00000083</t>
  </si>
  <si>
    <t>An animal manure obtained by drying and grinding or otherwise treating fish or fish waste to which no other matter has been added.</t>
  </si>
  <si>
    <t>Does not appear to present in Agrovoc (e.g. products &gt; feeds &gt; roughage)</t>
  </si>
  <si>
    <t>Herbaceous Fodders</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</si>
  <si>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Source: Feedipedia</t>
  </si>
  <si>
    <t>Medicago sativa
hay
feed legumes</t>
  </si>
  <si>
    <t>http://aims.fao.org/aos/agrovoc/c_4687
http://aims.fao.org/aos/agrovoc/c_3508
http://aims.fao.org/aos/agrovoc/c_2834</t>
  </si>
  <si>
    <t>products &gt; feeds &gt; feed legumes
products &gt; plant products &gt; legumes &gt; feed legumes
organisms &gt; Eukaryota &gt; Plantae &gt; Embryophyta &gt; Tracheophyta &gt; Spermatophyta &gt; Magnoliophyta &gt; Magnoliopsida &gt; Fabales &gt; Fabaceae &gt; Papilionoideae &gt; Medicago &gt; Medicago sativa</t>
  </si>
  <si>
    <t>https://www.feedipedia.org/node/11743</t>
  </si>
  <si>
    <t>Medicago sativa
feed legumes</t>
  </si>
  <si>
    <t>http://aims.fao.org/aos/agrovoc/c_4687
http://aims.fao.org/aos/agrovoc/c_2834</t>
  </si>
  <si>
    <t>Alfalfa (Medicago sativa)</t>
  </si>
  <si>
    <t>https://www.feedipedia.org/node/275</t>
  </si>
  <si>
    <t>Alfalfa Meal</t>
  </si>
  <si>
    <t>lucerne meal</t>
  </si>
  <si>
    <t>http://aims.fao.org/aos/agrovoc/c_25483</t>
  </si>
  <si>
    <t>products &gt; feeds &gt; feed meals &gt; lucerne meal</t>
  </si>
  <si>
    <t>Alfalfa, dehydrated</t>
  </si>
  <si>
    <t>Not entirely sure Alfalfa dry is equivocal to Alfalfa meal</t>
  </si>
  <si>
    <t>Non-ERA Feed</t>
  </si>
  <si>
    <t>A water-soluble vitamin present naturally in some plants, and also synthetically produced. Aside from its role as a vitamin, it is used as an antioxidant in plant tissue culture; and included in disinfection solutions. Source: AGROVOC</t>
  </si>
  <si>
    <t>ascorbic acid</t>
  </si>
  <si>
    <t>http://aims.fao.org/aos/agrovoc/c_661</t>
  </si>
  <si>
    <t>substances &gt; chemical compounds &gt; biochemical compounds &gt; vitamins &gt; ascorbic acid</t>
  </si>
  <si>
    <t>cellulase</t>
  </si>
  <si>
    <t>http://aims.fao.org/aos/agrovoc/c_1419</t>
  </si>
  <si>
    <t>... &gt; catalysts &gt; enzymes &gt; hydrolases &gt; glycosidases &gt; cellulase
... &gt; proteins &gt; enzymes &gt; hydrolases &gt; glycosidases &gt; cellulase</t>
  </si>
  <si>
    <t>Atella (Fermented Cereal Residue)</t>
  </si>
  <si>
    <t>Atella is an Ethiopian by-product, resulting from the production of tella (beer) or katikala (liquor) (Solomon Demeke, 2007). The tella production process is very similar to that of beer. It consists in the fermentation of cereals (mostly barley but wheat, maize, sorghum and tef are used depending on the region) with Saccharomyces cerevisiae. To this is added malt and gesho (Rhamnus prinoides) as substitutes for hops (Mooha Lee et al., 2015). Katikala (also called araqé, areki, araki or arakie) is produced by distillation of the same ingredients as for tella production, and is somewhat similar to whisky.   Tella-atella, the by-product of tella production, is a kind of brewers grains that has a high moisture content, and relatively high protein content but lower fibre content than most brewers grains. Atella is a variable by-product whose composition and nutritional value depend on the grain used and on the process (temperature, fermentation time, etc.). Katikala-atella, the by-product of katikala production, is close to distillers grains (K4Health, 2011). It has been less studied than tella-atella. Source: Feedipedia</t>
  </si>
  <si>
    <t>brewers grains</t>
  </si>
  <si>
    <t>products &gt; by-products &gt; brewery by-products &gt; brewers grains
products &gt; plant products &gt; grain &gt; brewers grains</t>
  </si>
  <si>
    <t>https://www.feedipedia.org/node/21255</t>
  </si>
  <si>
    <t>Old man saltbush (Atriplex nummularia Lindl.) is a halophyte species and one of the most important forage shrubs suited to alkaline and saline lowlands (DAF, 2011; Emms, 2008). It is a very hardy species, able to thrive under harsh conditions (Le Houérou, 1992). It is considered a drought reserve (DAF, 2011; Emms, 2008). Atriplex nummularia is much valued for its ability to provide all-year grazing of green feed by extending feed availability into dry periods (NSW, 2010). Source: Feedipedia</t>
  </si>
  <si>
    <t>roughage
Atriplex nummularia</t>
  </si>
  <si>
    <t>http://aims.fao.org/aos/agrovoc/c_6670
http://aims.fao.org/aos/agrovoc/c_24321</t>
  </si>
  <si>
    <t>products &gt; feeds &gt; roughage
... &gt; Magnoliopsida &gt; Caryophyllales &gt; Chenopodiaceae &gt; Atriplex &gt; Atriplex nummularia</t>
  </si>
  <si>
    <t>Old man saltbush</t>
  </si>
  <si>
    <t>https://www.feedipedia.org/node/184</t>
  </si>
  <si>
    <t>A Dupont enzyme combination to improve the performance of modern diets. A combination of xylanase, amylase and protease. Source: Manufacturer</t>
  </si>
  <si>
    <t>amylases
proteases</t>
  </si>
  <si>
    <t>http://aims.fao.org/aos/agrovoc/c_369
https://agrovoc.fao.org/browse/agrovoc/en/page/c_6242</t>
  </si>
  <si>
    <t>No (Xylanases are missing)</t>
  </si>
  <si>
    <t>... &gt; catalysts &gt; enzymes &gt; hydrolases &gt; glycosidases &gt; amylases
... &gt; proteins &gt; enzymes &gt; hydrolases &gt; glycosidases &gt; amylases
... &gt; agents &gt; catalysts &gt; enzymes &gt; hydrolases &gt; proteases
... &gt; organic compounds &gt; proteins &gt; enzymes &gt; hydrolases &gt; proteases</t>
  </si>
  <si>
    <t>http://animalnutrition.dupont.com/fileadmin/user_upload/live/animal_nutrition/documents/open/Feed_-enzyme-carbohydrase-protease-_Axtra-XAP-TPT-Danisco-Animal-_Nutrition.pdf</t>
  </si>
  <si>
    <t>Banana Leaf</t>
  </si>
  <si>
    <t>While banana production is a fruit crop, it generates large amounts of forage material that can be used to feed livestock. Banana leaves, which grow continuously from the center of the stem, are broad blades, 1-4 m long x 0.7-1 m wide, with a pronounced supporting midrib. Banana leaves and petioles are sometimes called banana tops. Source: Feedipedia</t>
  </si>
  <si>
    <t>roughage
bananas</t>
  </si>
  <si>
    <t>http://aims.fao.org/aos/agrovoc/c_6670
http://aims.fao.org/aos/agrovoc/c_806</t>
  </si>
  <si>
    <t>products &gt; feeds &gt; roughage
products &gt; plant products &gt; fruits &gt; bananas</t>
  </si>
  <si>
    <t>Banana leaves and pseudostems</t>
  </si>
  <si>
    <t>https://www.feedipedia.org/node/686</t>
  </si>
  <si>
    <t>Barley is an annual, erect and tufted grass, up to 50 to 120 cm high. It has a strong fibrous root system, with seminal roots that grow as deep as 1.8-2.1 m and anchor the plant, and adventitious roots that explore the upper soil for moisture and nutrients (Ecocrop, 2011; UC SAREP, 2006). Barley is of utmost importance for livestock feeding, which accounts for about 85% of barley production. Six-row barleys, which have higher protein content, are a valuable feed ingredient (OECD, 2004). Barley is a hard grain that should be crushed or ground, otherwise it will pass undigested through the alimentary tract. Feed efficiency improves with the removal of hulls, grinding, or the breaking of the bran layer. Common processes include rolling (dry or steam rolling), flaking, grinding, and pelleting (OSU, 2006). Ground barley can be sifted into a finer fraction containing less than 3% fibre and a coarser one containing about 11% fibre. Source: Feedipedia</t>
  </si>
  <si>
    <t>feed barley</t>
  </si>
  <si>
    <t>products &gt; plant products &gt; cereals &gt; barley &gt; feed barley
products &gt; feeds &gt; feed cereals &gt; feed barley
products &gt; plant products &gt; cereals &gt; feed cereals &gt; feed barley</t>
  </si>
  <si>
    <t>Cannot be matched as description is too vague</t>
  </si>
  <si>
    <t>https://www.feedipedia.org/node/227</t>
  </si>
  <si>
    <t>A ration  formulated as a maintenance meal for animals during times of excessive feed stress such as drought or extremely dry areas during the winter months. It is a high fibre, cost-effective feed that will nourish ruminants to minimize the stress during the harsher periods. Source: manufacturer</t>
  </si>
  <si>
    <t>maintenance rations
livestock feed</t>
  </si>
  <si>
    <t>http://aims.fao.org/aos/agrovoc/c_12331
http://aims.fao.org/aos/agrovoc/c_12213</t>
  </si>
  <si>
    <t>measure &gt; rations &gt; maintenance rations
products &gt; feeds &gt; livestock feed</t>
  </si>
  <si>
    <t>https://www.nfstockfeeds.co.zw/cattle.html</t>
  </si>
  <si>
    <t>Berseem Hay</t>
  </si>
  <si>
    <t>Berseem (Trifolium alexandrinum L.) is one of the most important leguminous forages in the Mediterranean region and in the Middle-East. Berseem is an annual, sparsely hairy, erect forage legume, 30 to 80 cm high (Hackney et al., 2007;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seeds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Source: Feedipedia</t>
  </si>
  <si>
    <t>Trifolium alexandrinum
hay
feed legumes</t>
  </si>
  <si>
    <t>http://aims.fao.org/aos/agrovoc/c_7911
http://aims.fao.org/aos/agrovoc/c_3508
http://aims.fao.org/aos/agrovoc/c_2834</t>
  </si>
  <si>
    <t>... &gt; Fabales &gt; Fabaceae &gt; Papilionoideae &gt; Trifolium &gt; Trifolium alexandrinum
products &gt; feeds &gt; roughage &gt; hay
products &gt; feeds &gt; feed legumes
products &gt; plant products &gt; legumes &gt; feed legumes</t>
  </si>
  <si>
    <t>Berseem (Trifolium alexandrinum), hay</t>
  </si>
  <si>
    <t>The black soldier fly (Hermetia illucens Linnaeus 1758) is a fly (Diptera) of the Stratiomyidae family. The larvae can feed quickly, from 25 to 500 mg of fresh matter per larva per day, and with minimal disturbance on a wide range of decaying organic materials, such as rotting fruits and vegetables, coffee bean pulp, distillers' grains, fish offal, corpses (they are used for forensic purposes), and particularly animal manure and human excreta (van Huis et al., 2013; Diener et al., 2011; Hardouin et al., 2003).  Black soldier fly larvae are used live, chopped or dried and ground. There have been attempts to create a defatted meal by cutting the larvae to enable the leakage of intracellular fat and then transferring the material to a tincture press (Kroeckel et al., 2012).</t>
  </si>
  <si>
    <t>Hermetia illucens
insects as feed</t>
  </si>
  <si>
    <t>http://aims.fao.org/aos/agrovoc/c_6d9f26e7
https://agrovoc.fao.org/browse/agrovoc/en/page/c_1387360728114</t>
  </si>
  <si>
    <t>Insecta &gt; Diptera &gt; Stratiomyidae &gt; Hermetia &gt; Hermetia illucens
products &gt; feeds &gt; feeds of animal origin &gt; insects as feed</t>
  </si>
  <si>
    <t>Black soldier fly larvae (Hermetia illucens)</t>
  </si>
  <si>
    <t>https://www.feedipedia.org/node/16388</t>
  </si>
  <si>
    <t>Blood Meal</t>
  </si>
  <si>
    <t>Blood can be collected during the slaughter of various livestock species (cattle, pigs, chickens, etc.) under a wide range of conditions. It is usually dried and made into blood meal so that it can be handled and incorporated into rations more easily. Other feed products derived from blood include fresh blood, hemoglobin and plasma. Blood meal contains mostly protein and is used to supplement diets based on cereal grains, plant by-products and forages. It has been shown to be a satisfactory replacement for other protein sources in various animal production diets for dairy cattle, beef cattle, sheep, pigs, poultry, various fish species and silkworms. However blood meal is not very palatable and its amino acid content is imbalanced (see Nutritional attributes on the "Nutritional aspects" tab). It is not advisable to include high rates of blood meal in livestock diets. Blood is a highly perishable product and must be processed as soon as possible after slaughter. Blood meal can be prepared by a small-scale operation. Blood meal is hydroscopic and needs to be dried to less than 10-12% moisture and stored in a dry place in order for it not to deteriorate. Source: Feedipedia</t>
  </si>
  <si>
    <t>blood meal</t>
  </si>
  <si>
    <t>products &gt; processed products &gt; processed animal products &gt; animal meals &gt; blood meal</t>
  </si>
  <si>
    <t>https://www.feedipedia.org/node/221</t>
  </si>
  <si>
    <t>Bone meal is a by-product of the slaughtering of livestock and rendering of dead animals. Often the sketetal system (bones) is separated from meat during the processing of meat. These bones can then be converted into bone meal using several different methods. Source: Feedipedia</t>
  </si>
  <si>
    <t>bone meal</t>
  </si>
  <si>
    <t>products &gt; processed products &gt; processed animal products &gt; animal meals &gt; bone meal</t>
  </si>
  <si>
    <t>Bone meal</t>
  </si>
  <si>
    <t>https://www.feedipedia.org/node/219</t>
  </si>
  <si>
    <t>Bone Meal</t>
  </si>
  <si>
    <t>Bread grass (Brachiaria brizantha (Hochst. ex A. Rich.) Stapf) is a tufted perennial grass, usually 60-120 cm high (up to 200 cm), with deep roots (down to 2 m) and short rhizomes.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Source: Feedipedia</t>
  </si>
  <si>
    <t>Brachiaria brizantha
feed grasses</t>
  </si>
  <si>
    <t>https://agrovoc.fao.org/browse/agrovoc/en/page/c_1043
http://aims.fao.org/aos/agrovoc/c_2832</t>
  </si>
  <si>
    <t>... &gt; Liliopsida &gt; Poales &gt; Poaceae &gt; Brachiaria &gt; Brachiaria brizantha
products &gt; feeds &gt; feed grasses
organisms &gt; plants &gt; grasses &gt; feed grasses</t>
  </si>
  <si>
    <t>Bread grass (Brachiaria brizantha)</t>
  </si>
  <si>
    <t>https://www.feedipedia.org/node/490</t>
  </si>
  <si>
    <t>Bran is the hard outer layers of cereal grain. It consists of the combined aleurone and pericarp. Source: AGROVOC</t>
  </si>
  <si>
    <t>bran
grain feed</t>
  </si>
  <si>
    <t>http://aims.fao.org/aos/agrovoc/c_1056
http://aims.fao.org/aos/agrovoc/c_3349</t>
  </si>
  <si>
    <t>products &gt; by-products &gt; milling by-products &gt; bran
products &gt; feeds &gt; grain feed</t>
  </si>
  <si>
    <t>Rice bran is the most important rice by-product. The bran fraction contains 14-18% oil. Rice bran that has not been defatted is a useful binder in mixed feeds. Defatted rice bran can be used at higher levels than ordinary rice bran. Rice bran is often adulterated with rice hulls, as it should have a crude fibre content of 10-15%. Source: Feedipedia</t>
  </si>
  <si>
    <t>rice bran
grain feed</t>
  </si>
  <si>
    <t>http://aims.fao.org/aos/agrovoc/c_77d35680
http://aims.fao.org/aos/agrovoc/c_3349</t>
  </si>
  <si>
    <t>products &gt; by-products &gt; milling by-products &gt; bran &gt; rice bran
products &gt; feeds &gt; grain feed</t>
  </si>
  <si>
    <t>Rice bran and other rice by-products</t>
  </si>
  <si>
    <t>https://www.feedipedia.org/node/750</t>
  </si>
  <si>
    <t>Broken Yellow Maize</t>
  </si>
  <si>
    <t>Maize grain is a major feed grain and a standard component of livestock diets where it is used as a source of energy. Other grains are typically compared to maize when their nutritional value is estimated.  "Dent corn" maize is the most widely grown type of maize and the one typically used for feed. Other types (flint corn, popcorn, sweet corn, flour corn) are more intended for food uses. Some varieties have been created to improve the industrial or nutritional value: high lysine, high tryptophan, high oil, high amylose, low phytate, etc. Brown midrib maize has a lower lignin content resulting in an increased digestibility in livestock. Maize grain is fed as dry maize grain (less than 15% moisture) or high-moisture maize grain (22 to 28% moisture). Dry or high-moisture maize grain can be available as: unprocessed = whole grain, shelled; finely ground = fine meal; cracked = medium particle size; steam-rolled = moistened and flattened grains; steam-flaked = heated, moistened and pressured grains (flakes). Each form has its advantages and disadvantages when feeding livestock (Blezinger, 2005). Souce: Feedipedia</t>
  </si>
  <si>
    <t>maize
feed cereals</t>
  </si>
  <si>
    <t>https://agrovoc.fao.org/browse/agrovoc/en/page/c_2187
http://aims.fao.org/aos/agrovoc/c_2828</t>
  </si>
  <si>
    <t>products &gt; plant products &gt; cereals &gt; maize &gt; dent maize
products &gt; feeds &gt; feed cereals
products &gt; plant products &gt; cereals &gt; feed cereals</t>
  </si>
  <si>
    <t>Maize grain, yellow</t>
  </si>
  <si>
    <t>Brewers Dry Grain</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</si>
  <si>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When brewers grains are intended for long storage, it is necessary to dry them so that they don't contain more than 10% water (Boessinger et al., 2005). Dried brewers grains can be mixed with spent hops and dried brewers yeast to improve their nutritive value (Göhl, 1982). Source: Feedipedia</t>
  </si>
  <si>
    <t>Brewers grains, dehydrated</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</si>
  <si>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Source: Feedipedia</t>
  </si>
  <si>
    <t>Brewers grains</t>
  </si>
  <si>
    <t>https://www.feedipedia.org/node/74</t>
  </si>
  <si>
    <t>Cactus Fruit Juice</t>
  </si>
  <si>
    <t>Cactus Pads Meal</t>
  </si>
  <si>
    <t>A major mineral (symbol Ca) essential for living organisms, in particular in cell physiology and for the mineralization of bone, teeth and shells. Source: Feedipedia</t>
  </si>
  <si>
    <t>calcium
mineral supplements
feed supplements</t>
  </si>
  <si>
    <t>http://aims.fao.org/aos/agrovoc/c_1196
http://aims.fao.org/aos/agrovoc/c_12599
http://aims.fao.org/aos/agrovoc/c_2837</t>
  </si>
  <si>
    <t xml:space="preserve">substances &gt; elements &gt; metallic elements &gt; alkaline earth metals &gt; calcium
substances &gt; supplements &gt; mineral supplements
substances &gt; supplements &gt; feed supplements
</t>
  </si>
  <si>
    <t>https://www.feedipedia.org/node/8365</t>
  </si>
  <si>
    <t xml:space="preserve">Canola Oil Cake </t>
  </si>
  <si>
    <t>Rapeseed meal, called canola meal in North America, Australia and some other countries, is the by-product of the extraction of oil from rapeseed (Brassica napus L., Brassica rapa L. and Brassica juncea L., and their crosses). It is a protein-rich ingredient that is widely used to feed all classes of livestock.</t>
  </si>
  <si>
    <t>rapeseed meal</t>
  </si>
  <si>
    <t>products &gt; by-products &gt; oil mill by-products &gt; oilseed cakes &gt; rapeseed meal</t>
  </si>
  <si>
    <t>Rapeseed meal</t>
  </si>
  <si>
    <t>https://www.feedipedia.org/node/52</t>
  </si>
  <si>
    <t>carboxymethylcellulose</t>
  </si>
  <si>
    <t>http://aims.fao.org/aos/agrovoc/c_1309</t>
  </si>
  <si>
    <t>products &gt; plant products &gt; cellulose products &gt; carboxymethylcellulose</t>
  </si>
  <si>
    <t>products &gt; plant products &gt; vegetables &gt; cassava</t>
  </si>
  <si>
    <t>Cassava roots</t>
  </si>
  <si>
    <t>https://www.feedipedia.org/node/527</t>
  </si>
  <si>
    <t xml:space="preserve">No (Only cassava and cassava starch available) </t>
  </si>
  <si>
    <t>Cassava peels, cassava pomace and other cassava by-products</t>
  </si>
  <si>
    <t>https://www.feedipedia.org/node/526</t>
  </si>
  <si>
    <t>Cassava Leaf</t>
  </si>
  <si>
    <t>Cassava leaves and foliage</t>
  </si>
  <si>
    <t>https://www.feedipedia.org/node/528</t>
  </si>
  <si>
    <t>Cassava Peel Meal</t>
  </si>
  <si>
    <t>tapioca</t>
  </si>
  <si>
    <t>products &gt; processed products &gt; processed plant products &gt; starch products &gt; tapioca</t>
  </si>
  <si>
    <t xml:space="preserve">Cenchrus ciliaris </t>
  </si>
  <si>
    <t>organisms &gt; Eukaryota &gt; Plantae &gt; Embryophyta &gt; Tracheophyta &gt; Spermatophyta &gt; Magnoliophyta &gt; Liliopsida &gt; Poales &gt; Poaceae &gt; Cenchrus &gt; Cenchrus ciliaris</t>
  </si>
  <si>
    <t xml:space="preserve"> 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</si>
  <si>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t>
  </si>
  <si>
    <t>http://aims.fao.org/aos/agrovoc/c_4342</t>
  </si>
  <si>
    <t>substances &gt; rock &gt; limestone</t>
  </si>
  <si>
    <t>https://www.feedipedia.org/node/59</t>
  </si>
  <si>
    <t>Choline Powder</t>
  </si>
  <si>
    <t>Choline is a family of water-soluble quaternary ammonium compounds. Choline is an essential nutrient for humans and many other animals.(</t>
  </si>
  <si>
    <t>choline</t>
  </si>
  <si>
    <t>http://aims.fao.org/aos/agrovoc/c_1584</t>
  </si>
  <si>
    <t>substances &gt; chemical compounds &gt; nitrogen compounds &gt; ammonium compounds &gt; quaternary ammonium compounds &gt; choline
substances &gt; chemical compounds &gt; organic compounds &gt; organic nitrogen compounds &gt; amino compounds &gt; amines &gt; biogenic amines &gt; choline
substances &gt; chemical compounds &gt; nitrogen compounds &gt; organic nitrogen compounds &gt; amino compounds &gt; amines &gt; biogenic amines &gt; choline</t>
  </si>
  <si>
    <t>Chopped Straw</t>
  </si>
  <si>
    <t>The stems and leaves of mature fine cereals such as rice, wheat, barley, oats and rye(en)</t>
  </si>
  <si>
    <t>substances &gt; wastes &gt; organic wastes &gt; agricultural wastes &gt; crop residues &gt; straw</t>
  </si>
  <si>
    <t>Straws</t>
  </si>
  <si>
    <t>https://www.feedipedia.org/node/60</t>
  </si>
  <si>
    <t xml:space="preserve">chromium </t>
  </si>
  <si>
    <t>http://aims.fao.org/aos/agrovoc/c_1595</t>
  </si>
  <si>
    <t>substances &gt; elements &gt; metallic elements &gt; transition elements &gt; chromium</t>
  </si>
  <si>
    <t>Clove Basil Leaf Extract</t>
  </si>
  <si>
    <t>Syzygium aromaticum
clove oil</t>
  </si>
  <si>
    <t>http://aims.fao.org/aos/agrovoc/c_14762
http://aims.fao.org/aos/agrovoc/c_3bb977bb</t>
  </si>
  <si>
    <t>... &gt;Magnoliopsida &gt; Myrtales &gt; Myrtaceae &gt; Syzygium &gt; Syzygium aromaticum
products &gt; processed products &gt; processed plant products &gt; plant oils &gt; clove oil
substances &gt; oils &gt; plant oils &gt; clove oil</t>
  </si>
  <si>
    <t>cocoa husks</t>
  </si>
  <si>
    <t>products &gt; by-products &gt; cocoa husks
... &gt; organic wastes &gt; agricultural wastes &gt; crop residues &gt; husks &gt; cocoa husks</t>
  </si>
  <si>
    <t>Cocoa (Theobroma cacao) beans and by-products</t>
  </si>
  <si>
    <t>https://www.feedipedia.org/node/23</t>
  </si>
  <si>
    <t>Coconut Oil Cake</t>
  </si>
  <si>
    <t>copper</t>
  </si>
  <si>
    <t>http://aims.fao.org/aos/agrovoc/c_1868</t>
  </si>
  <si>
    <t>substances &gt; elements &gt; metallic elements &gt; transition elements &gt; copper</t>
  </si>
  <si>
    <t>copra meal</t>
  </si>
  <si>
    <t>http://aims.fao.org/aos/agrovoc/c_29441</t>
  </si>
  <si>
    <t>products &gt; by-products &gt; oil mill by-products &gt; oilseed cakes &gt; copra meal</t>
  </si>
  <si>
    <t>Copra meal and coconut by-products</t>
  </si>
  <si>
    <t>https://www.feedipedia.org/node/46</t>
  </si>
  <si>
    <t>products &gt; plant products &gt; cereals &gt; maize</t>
  </si>
  <si>
    <t>https://www.feedipedia.org/node/556</t>
  </si>
  <si>
    <t>A by-product of the milling of shelled maize.</t>
  </si>
  <si>
    <t>maize bran</t>
  </si>
  <si>
    <t>products &gt; by-products &gt; milling by-products &gt; bran &gt; maize bran</t>
  </si>
  <si>
    <t>Maize bran and hominy feed</t>
  </si>
  <si>
    <t>https://www.feedipedia.org/node/712</t>
  </si>
  <si>
    <t>Maize Meal</t>
  </si>
  <si>
    <t>Maize germ meal and maize germ</t>
  </si>
  <si>
    <t>https://www.feedipedia.org/node/716</t>
  </si>
  <si>
    <t xml:space="preserve">Maize Meal </t>
  </si>
  <si>
    <t>Extracted from the germ by pressure or by solvents, maize oil is very rich in polyunsaturated fatty acids. It is derived from maize germ (the embryos of Zea mays L.)</t>
  </si>
  <si>
    <t>maize oil</t>
  </si>
  <si>
    <t>... &gt; processed products &gt; processed plant products &gt; plant oils &gt; seed oils &gt; maize oil
substances &gt; oils &gt; plant oils &gt; seed oils &gt; maize oil</t>
  </si>
  <si>
    <t>It is a medium-good quality product containing 4-4.5% crude protein and around 33% crude fiber, obtained as a result of grinding the stalks and leaves of the mature corn plant after drying, after drying, with a straw machine or flail machine, and which can be fed as supplementary feed to ruminants and horses. a roughage that has as much feed value as a dry meadow grass and is more valuable than other straw.</t>
  </si>
  <si>
    <t>maize straw</t>
  </si>
  <si>
    <t>... &gt; organic wastes &gt; agricultural wastes &gt; crop residues &gt; straw &gt; maize straw</t>
  </si>
  <si>
    <t>https://www.feedipedia.org/node/16072</t>
  </si>
  <si>
    <t>Maize cobs</t>
  </si>
  <si>
    <t>https://www.feedipedia.org/node/718</t>
  </si>
  <si>
    <t>Any of various varieties of animal feed manufactured from the meal remaining after vegetable oil has been extracted from seeds such as cottonseed and groundnut(en)
-An oil meal that contains crushed cotton seeds from which oil has been removed</t>
  </si>
  <si>
    <t>oilseed cakes
cottonseed meal</t>
  </si>
  <si>
    <t>http://aims.fao.org/aos/agrovoc/c_5336
http://aims.fao.org/aos/agrovoc/c_35678</t>
  </si>
  <si>
    <t>products &gt; by-products &gt; oil mill by-products &gt; oilseed cakes
products &gt; by-products &gt; oil mill by-products &gt; oilseed cakes &gt; cottonseed meal</t>
  </si>
  <si>
    <t>Cottonseed meal</t>
  </si>
  <si>
    <t>https://www.feedipedia.org/node/550</t>
  </si>
  <si>
    <t xml:space="preserve">Cotton Seed Cake </t>
  </si>
  <si>
    <t>An oil meal that contains crushed cotton seeds from which oil has been removed</t>
  </si>
  <si>
    <t>cottonseed meal</t>
  </si>
  <si>
    <t>products &gt; by-products &gt; oil mill by-products &gt; oilseed cakes &gt; cottonseed meal</t>
  </si>
  <si>
    <t>Cotton Seed Oil Cake</t>
  </si>
  <si>
    <t>Cowpea (Vigna unguiculata) forage</t>
  </si>
  <si>
    <t>https://www.feedipedia.org/node/233</t>
  </si>
  <si>
    <t>Palm oil is an edible vegetable oil extracted from the pericarp (from the fleshy part) of the fruits of the oil palm (Elaeis guineensis).</t>
  </si>
  <si>
    <t>palm oils</t>
  </si>
  <si>
    <t>products &gt; processed products &gt; processed plant products &gt; plant oils &gt; palm oils
substances &gt; oils &gt; plant oils &gt; palm oils</t>
  </si>
  <si>
    <t>Only palm oil sludge is available (Palm oil mill effluent)</t>
  </si>
  <si>
    <t>Date Seed Powder</t>
  </si>
  <si>
    <t>Date palm seeds</t>
  </si>
  <si>
    <t>https://www.feedipedia.org/node/687</t>
  </si>
  <si>
    <t>dicalcium phosphate</t>
  </si>
  <si>
    <t>http://aims.fao.org/aos/agrovoc/c_2247</t>
  </si>
  <si>
    <t>... &gt; salts &gt; inorganic acid salts &gt; phosphates (salts) &gt; calcium phosphates &gt; dicalcium phosphate
... &gt; inorganic compounds &gt; inorganic acid salts &gt; phosphates (salts) &gt; calcium phosphates &gt; dicalcium phosphate
... &gt; inorganic compounds &gt; phosphates &gt; phosphates (salts) &gt; calcium phosphates &gt; dicalcium phosphate</t>
  </si>
  <si>
    <t xml:space="preserve">Desho Grass Hay </t>
  </si>
  <si>
    <t>... &gt; Liliopsida &gt; Poales &gt; Poaceae &gt; Pennisetum &gt; Pennisetum pedicellatum</t>
  </si>
  <si>
    <t>Nigeria grass (Pennisetum pedicellatum)</t>
  </si>
  <si>
    <t>https://www.feedipedia.org/node/396</t>
  </si>
  <si>
    <t xml:space="preserve">Beet Pulp Dry </t>
  </si>
  <si>
    <t>Beet pulp is a byproduct from the processing of sugar beet which is used as fodder for horses and other livestock. Beet pulp is the fibrous material left over after the sugar is extracted from sugar beets.(en)</t>
  </si>
  <si>
    <t>beet pulp</t>
  </si>
  <si>
    <t>products &gt; by-products &gt; sugar by-products &gt; sugar-beet byproducts &gt; beet pulp</t>
  </si>
  <si>
    <t>Beet molasses</t>
  </si>
  <si>
    <t>https://www.feedipedia.org/node/711</t>
  </si>
  <si>
    <t>Earn (Soybean Residue)</t>
  </si>
  <si>
    <t>No (soybean oil is available)</t>
  </si>
  <si>
    <t>Soybean forage</t>
  </si>
  <si>
    <t>https://www.feedipedia.org/node/294</t>
  </si>
  <si>
    <t>Soybean forage, forage soybean, soybean hay, soybean straw</t>
  </si>
  <si>
    <t>... &gt; monocotyledons &gt; Liliales &gt; Pontederiaceae &gt; Eichhornia &gt; Eichhornia crassipes</t>
  </si>
  <si>
    <t>... &gt; Liliopsida &gt; Poales &gt; Poaceae &gt; Pennisetum &gt; Pennisetum purpureum</t>
  </si>
  <si>
    <t>Elephant grass (Pennisetum purpureum)</t>
  </si>
  <si>
    <t>https://www.feedipedia.org/node/395</t>
  </si>
  <si>
    <t xml:space="preserve">No (only Euphorbia/ Euphorbia antisyphilitica/characias/esula/lathyris/oulcherrima are available) </t>
  </si>
  <si>
    <t>No (Onlu Euphorbia coerulescens is available)</t>
  </si>
  <si>
    <t xml:space="preserve">Fish Meal </t>
  </si>
  <si>
    <t>fish oils</t>
  </si>
  <si>
    <t>products &gt; processed products &gt; processed animal products &gt; fish products &gt; fish oils
substances &gt; oils &gt; animal oils &gt; fish oils</t>
  </si>
  <si>
    <t>https://www.feedipedia.org/node/205</t>
  </si>
  <si>
    <t>Fish Oil Nile Perch</t>
  </si>
  <si>
    <t>No (Only tuna oil available)</t>
  </si>
  <si>
    <t>Fish Premix</t>
  </si>
  <si>
    <t>Fish silage</t>
  </si>
  <si>
    <t>https://www.feedipedia.org/node/203</t>
  </si>
  <si>
    <t>oat husks
oat straw</t>
  </si>
  <si>
    <t>http://aims.fao.org/aos/agrovoc/c_c0e6f391
http://aims.fao.org/aos/agrovoc/c_34065</t>
  </si>
  <si>
    <t>... &gt; organic wastes &gt; agricultural wastes &gt; crop residues &gt; husks &gt; oat husks
... &gt; organic wastes &gt; agricultural wastes &gt; crop residues &gt; straw &gt; oat straw</t>
  </si>
  <si>
    <t>Oat forage</t>
  </si>
  <si>
    <t>https://www.feedipedia.org/node/500</t>
  </si>
  <si>
    <t>Product names: oat forage, whole crop green oats, fodder oat</t>
  </si>
  <si>
    <t xml:space="preserve">Ulva Fresh </t>
  </si>
  <si>
    <t>Fresh Water Shrimp Meal</t>
  </si>
  <si>
    <t>Shrimp meal</t>
  </si>
  <si>
    <t>https://www.feedipedia.org/node/202</t>
  </si>
  <si>
    <t>Ficus thonningii Leaf</t>
  </si>
  <si>
    <t>... &gt; dicotyledons &gt; Urticales &gt; Moraceae &gt; Ficus &gt; Ficus thonningii</t>
  </si>
  <si>
    <t>Soybean meal is the by-product of the extraction of soybean oil. Several processes exist, resulting in different products. Soybean meal is usually classified for marketing by its crude protein content. There are two main categories of soybean meal, the “high-protein” soybean meal with 47-49% protein and 3% crude fiber, obtained from dehulled seeds, and the “conventional" soybean meal, with 43-44% protein, that contain the hulls.</t>
  </si>
  <si>
    <t>soybean meal</t>
  </si>
  <si>
    <t>products &gt; by-products &gt; oil mill by-products &gt; oilseed cakes &gt; soybean meal
products &gt; processed products &gt; processed plant products &gt; soybean products &gt; soybean meal</t>
  </si>
  <si>
    <t>Soybean meal</t>
  </si>
  <si>
    <t>https://www.feedipedia.org/node/674</t>
  </si>
  <si>
    <t xml:space="preserve">Soya Full Fat </t>
  </si>
  <si>
    <t>Gamba Grass</t>
  </si>
  <si>
    <t>http://aims.fao.org/aos/agrovoc/c_409</t>
  </si>
  <si>
    <t>Gluten 60 Yellow</t>
  </si>
  <si>
    <t>Gmelina arborea Leaf Meal</t>
  </si>
  <si>
    <t>... &gt; Magnoliopsida &gt; Lamiales &gt; Verbenaceae &gt; Gmelina &gt; Gmelina arborea</t>
  </si>
  <si>
    <t>Gmelina (Gmelina arborea)</t>
  </si>
  <si>
    <t>http://aims.fao.org/aos/agrovoc/c_3508</t>
  </si>
  <si>
    <t>products &gt; feeds &gt; roughage &gt; hay</t>
  </si>
  <si>
    <t>Grasshopper Meal</t>
  </si>
  <si>
    <t>Caelifera</t>
  </si>
  <si>
    <t>... &gt; Arthropoda &gt; Hexapoda &gt; Insecta &gt; Orthoptera &gt; Caelifera</t>
  </si>
  <si>
    <t>Locust meal, locusts, grasshoppers and crickets</t>
  </si>
  <si>
    <t>https://www.feedipedia.org/node/198</t>
  </si>
  <si>
    <t>http://aims.fao.org/aos/agrovoc/c_7911</t>
  </si>
  <si>
    <t>... &gt; Fabales &gt; Fabaceae &gt; Papilionoideae &gt; Trifolium &gt; Trifolium alexandrinum</t>
  </si>
  <si>
    <t xml:space="preserve">Prosopis juliflora Pods Ground </t>
  </si>
  <si>
    <t>... &gt; Fabales &gt; Fabaceae &gt; Mimosoideae &gt; Prosopis &gt; Prosopis juliflora</t>
  </si>
  <si>
    <t xml:space="preserve">Sunflower Seed Ground </t>
  </si>
  <si>
    <t>sunflower seed
sunflower meal</t>
  </si>
  <si>
    <t>http://aims.fao.org/aos/agrovoc/c_25507
http://aims.fao.org/aos/agrovoc/c_35709</t>
  </si>
  <si>
    <t>products &gt; plant products &gt; oilseeds &gt; sunflower seed
products &gt; by-products &gt; oil mill by-products &gt; oilseed cakes &gt; sunflower meal</t>
  </si>
  <si>
    <t>https://www.feedipedia.org/node/40</t>
  </si>
  <si>
    <t>The biological value of the protein is generally low in methionine and lysine, which remains after the oil is removed from the seed, whose shell, membrane and embryo are separated, the nutrient composition changes according to the place where it is produced, whether it is shelled or unshelled, and the oil extraction method, contains around 32-50% crude protein. Residue of oil industry, which is low for monogastrics, rich in phosphorus, iron and cobalt, medium in zinc, copper and iodine, and poor in calcium, which can adversely affect the flavor of milk and butter's properties when consumed in excess, and is recommended to be used in the diet of more ruminant animals.</t>
  </si>
  <si>
    <t>groundnut meal</t>
  </si>
  <si>
    <t>products &gt; by-products &gt; oil mill by-products &gt; oilseed cakes &gt; groundnut meal</t>
  </si>
  <si>
    <t>https://www.feedipedia.org/node/699</t>
  </si>
  <si>
    <t>Groundnut Haulms</t>
  </si>
  <si>
    <t>Peanut forage</t>
  </si>
  <si>
    <t>https://www.feedipedia.org/node/695</t>
  </si>
  <si>
    <t>Groundnut Hulls</t>
  </si>
  <si>
    <t>Peanut hulls</t>
  </si>
  <si>
    <t>https://www.feedipedia.org/node/696</t>
  </si>
  <si>
    <t>Groundnut Husk Powder</t>
  </si>
  <si>
    <t>http://aims.fao.org/aos/agrovoc/c_5537</t>
  </si>
  <si>
    <t>Guinea grass (Megathyrsus maximus)</t>
  </si>
  <si>
    <t>https://www.feedipedia.org/node/416</t>
  </si>
  <si>
    <t>Hibiscus Seeds</t>
  </si>
  <si>
    <t>http://aims.fao.org/aos/agrovoc/c_3593</t>
  </si>
  <si>
    <t>... &gt; Magnoliophyta &gt; Magnoliopsida &gt; Malvales &gt; Malvaceae &gt; Hibiscus</t>
  </si>
  <si>
    <t>Hibiscus (Hibiscus asper)
Hibiscus (Hibiscus lunariifolius)</t>
  </si>
  <si>
    <t>https://www.feedipedia.org/node/142
https://www.feedipedia.org/node/140</t>
  </si>
  <si>
    <t>Hominy Feed</t>
  </si>
  <si>
    <t>Indigenous Trees</t>
  </si>
  <si>
    <t>industrial products</t>
  </si>
  <si>
    <t>http://aims.fao.org/aos/agrovoc/c_06d978c8</t>
  </si>
  <si>
    <t>products &gt; industrial products</t>
  </si>
  <si>
    <t>Insect Meal APLM</t>
  </si>
  <si>
    <t>insects as feed</t>
  </si>
  <si>
    <t>http://aims.fao.org/aos/agrovoc/c_1387360728114</t>
  </si>
  <si>
    <t>products &gt; feeds &gt; feeds of animal origin &gt; insects as feed</t>
  </si>
  <si>
    <t>Insect Meal WTM</t>
  </si>
  <si>
    <t>salt-licks</t>
  </si>
  <si>
    <t>http://aims.fao.org/aos/agrovoc/c_26818</t>
  </si>
  <si>
    <t>substances &gt; supplements &gt; feed supplements &gt; feed blocks &gt; salt-licks</t>
  </si>
  <si>
    <t>iodine</t>
  </si>
  <si>
    <t>http://aims.fao.org/aos/agrovoc/c_3932</t>
  </si>
  <si>
    <t>substances &gt; elements &gt; nonmetals &gt; halogens &gt; iodine</t>
  </si>
  <si>
    <t>Artocarpus heterophyllus
jack fruit</t>
  </si>
  <si>
    <t>http://aims.fao.org/aos/agrovoc/c_649
http://aims.fao.org/aos/agrovoc/c_11864</t>
  </si>
  <si>
    <t>... &gt; dicotyledons &gt; Urticales &gt; Moraceae &gt; Artocarpus &gt; Artocarpus heterophyllus
products &gt; plant products &gt; fruits &gt; jack fruit</t>
  </si>
  <si>
    <t>Jackfruit (Artocarpus heterophyllus)</t>
  </si>
  <si>
    <t>https://www.feedipedia.org/node/185</t>
  </si>
  <si>
    <t>Jatropha Kernel Meal</t>
  </si>
  <si>
    <t>Jatropha (Jatropha sp.) kernel meal and other jatropha products</t>
  </si>
  <si>
    <t>https://www.feedipedia.org/node/620</t>
  </si>
  <si>
    <t>Koek Soda</t>
  </si>
  <si>
    <t>http://aims.fao.org/aos/agrovoc/c_7737</t>
  </si>
  <si>
    <t>... &gt; chemical compounds &gt; organic compounds &gt; organic acids &gt; amino acids &gt; threonine
... &gt; chemical compounds &gt; acids &gt; organic acids &gt; amino acids &gt; threonine
... &gt; chemical compounds &gt; organic compounds &gt; organic nitrogen compounds &gt; amino acids &gt; threonine
... &gt; chemical compounds &gt; nitrogen compounds &gt; organic nitrogen compounds &gt; amino acids &gt; threonine</t>
  </si>
  <si>
    <t>Lecithin designates any group of yellow-brownish fatty substances occurring in animal and plant tissues which are amphiphilic – they attract both water and fatty substances, and are used for smoothing food textures, emulsifying, homogenizing liquid mixtures, and repelling sticking materials. Lecithins are mixtures of glycerophospholipids including phosphatidylcholine, phosphatidylethanolamine, phosphatidylinositol, phosphatidylserine, and phosphatidic acid.</t>
  </si>
  <si>
    <t>lecithins</t>
  </si>
  <si>
    <t>http://aims.fao.org/aos/agrovoc/c_4246</t>
  </si>
  <si>
    <t>... &gt; chemical compounds &gt; organic compounds &gt; lipids &gt; phospholipids &gt; lecithins</t>
  </si>
  <si>
    <t>... &gt; Fabales &gt; Fabaceae &gt; Mimosoideae &gt; Leucaena &gt; Leucaena leucocephala</t>
  </si>
  <si>
    <t>Leucaena (Leucaena leucocephala)</t>
  </si>
  <si>
    <t>https://www.feedipedia.org/node/282</t>
  </si>
  <si>
    <t>lime (amendment)</t>
  </si>
  <si>
    <t>http://aims.fao.org/aos/agrovoc/c_36454</t>
  </si>
  <si>
    <t>substances &gt; soil amendments &gt; liming materials &gt; lime (amendment)</t>
  </si>
  <si>
    <t>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</si>
  <si>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 Powder</t>
  </si>
  <si>
    <t xml:space="preserve">Grasses Local </t>
  </si>
  <si>
    <t>http://aims.fao.org/aos/agrovoc/c_4487</t>
  </si>
  <si>
    <t>... &gt; chemical compounds &gt; organic compounds &gt; organic acids &gt; amino acids &gt; lysine
... &gt; chemical compounds &gt; acids &gt; organic acids &gt; amino acids &gt; lysine
... &gt; chemical compounds &gt; organic compounds &gt; organic nitrogen compounds &gt; amino acids &gt; lysine
... &gt; chemical compounds &gt; nitrogen compounds &gt; organic nitrogen compounds &gt; amino acids &gt; lysine</t>
  </si>
  <si>
    <t>Mineral Block (Maclik)</t>
  </si>
  <si>
    <t>http://aims.fao.org/aos/agrovoc/c_4501</t>
  </si>
  <si>
    <t>... &gt; Fabales &gt; Fabaceae &gt; Papilionoideae &gt; Macroptilium &gt; Macroptilium</t>
  </si>
  <si>
    <t>Siratro (Macroptilium atropurpureum)</t>
  </si>
  <si>
    <t>https://www.feedipedia.org/node/278</t>
  </si>
  <si>
    <t>http://aims.fao.org/aos/agrovoc/c_4570</t>
  </si>
  <si>
    <t>substances &gt; elements &gt; metallic elements &gt; transition elements &gt; manganese</t>
  </si>
  <si>
    <t>MCP/Mono Cal KK</t>
  </si>
  <si>
    <t>monocalcium phosphate</t>
  </si>
  <si>
    <t>http://aims.fao.org/aos/agrovoc/c_35362</t>
  </si>
  <si>
    <t>... &gt; salts &gt; inorganic acid salts &gt; phosphates (salts) &gt; calcium phosphates &gt; monocalcium phosphate
... &gt; inorganic compounds &gt; inorganic acid salts &gt; phosphates (salts) &gt; calcium phosphates &gt; monocalcium phosphate
... &gt; inorganic compounds &gt; phosphates &gt; phosphates (salts) &gt; calcium phosphates &gt; monocalcium phosphate</t>
  </si>
  <si>
    <t>http://aims.fao.org/aos/agrovoc/c_4787</t>
  </si>
  <si>
    <t>... &gt; organic compounds &gt; organic acids &gt; amino acids &gt; sulfur amino acids &gt; methionine
... &gt; acids &gt; organic acids &gt; amino acids &gt; sulfur amino acids &gt; methionine
... &gt; organic compounds &gt; organic nitrogen compounds &gt; amino acids &gt; sulfur amino acids &gt; methionine
... &gt; nitrogen compounds &gt; organic nitrogen compounds &gt; amino acids &gt; sulfur amino acids &gt; methionine</t>
  </si>
  <si>
    <t>millets</t>
  </si>
  <si>
    <t>products &gt; plant products &gt; cereals &gt; millets</t>
  </si>
  <si>
    <t>Yes- depending on the type- Finger/Foxtail/Pearl/Proso/Armgrass millet available</t>
  </si>
  <si>
    <t>Vitamin-Mineral Mix</t>
  </si>
  <si>
    <t>mineral nutrients
mineral supplements</t>
  </si>
  <si>
    <t>http://aims.fao.org/aos/agrovoc/c_34864
http://aims.fao.org/aos/agrovoc/c_12599</t>
  </si>
  <si>
    <t>substances &gt; chemical compounds &gt; biochemical compounds &gt; nutrients &gt; mineral nutrients
substances &gt; supplements &gt; mineral supplements</t>
  </si>
  <si>
    <t>Mineral Premix</t>
  </si>
  <si>
    <t>Vitamin-Mineral Premix</t>
  </si>
  <si>
    <t>molasses</t>
  </si>
  <si>
    <t>products &gt; processed products &gt; processed plant products &gt; sugar &gt; molasses</t>
  </si>
  <si>
    <t>Molasses/urea blocks
Molasses grass (Melinis minutiflora)</t>
  </si>
  <si>
    <t>https://www.feedipedia.org/node/564
https://www.feedipedia.org/node/414</t>
  </si>
  <si>
    <t>Molasses Powder</t>
  </si>
  <si>
    <t>Molasses (Sugarcane)</t>
  </si>
  <si>
    <t>Sugarcane molasses</t>
  </si>
  <si>
    <t>https://www.feedipedia.org/node/561</t>
  </si>
  <si>
    <t>Moringa oleifera Leaf Meal</t>
  </si>
  <si>
    <t>... &gt; Magnoliopsida &gt; Brassicales &gt; Moringaceae &gt; Moringa &gt; Moringa oleifera</t>
  </si>
  <si>
    <t>Moringa (Moringa oleifera)</t>
  </si>
  <si>
    <t xml:space="preserve">Moringa oleifera Leaf Meal is listed as a product </t>
  </si>
  <si>
    <t>http://aims.fao.org/aos/agrovoc/c_40255</t>
  </si>
  <si>
    <t>... &gt; Vertebrata &gt; Pisces &gt; Cypriniformes &gt; Cyprinidae &gt; Rastrineobola argentea</t>
  </si>
  <si>
    <t xml:space="preserve">Natural Pasture Hay </t>
  </si>
  <si>
    <t>salt-licks
salts</t>
  </si>
  <si>
    <t>http://aims.fao.org/aos/agrovoc/c_26818
http://aims.fao.org/aos/agrovoc/c_33129</t>
  </si>
  <si>
    <t>substances &gt; supplements &gt; feed supplements &gt; feed blocks &gt; salt-licks
substances &gt; chemical compounds &gt; salts</t>
  </si>
  <si>
    <t>products &gt; plant products &gt; oilseeds &gt; niger seed</t>
  </si>
  <si>
    <t>Niger (Guizotia abyssinica)</t>
  </si>
  <si>
    <t>https://www.feedipedia.org/node/41</t>
  </si>
  <si>
    <t xml:space="preserve">Partial </t>
  </si>
  <si>
    <t>Listed under products</t>
  </si>
  <si>
    <t>oat straw</t>
  </si>
  <si>
    <t>... &gt; organic wastes &gt; agricultural wastes &gt; crop residues &gt; straw &gt; oat straw</t>
  </si>
  <si>
    <t>Oat forage
Oat hulls and oat mill feed</t>
  </si>
  <si>
    <t>https://www.feedipedia.org/node/500
https://www.feedipedia.org/node/707</t>
  </si>
  <si>
    <t>Olive forage</t>
  </si>
  <si>
    <t>https://www.feedipedia.org/node/121</t>
  </si>
  <si>
    <t>Seashells and coral</t>
  </si>
  <si>
    <t>palm kernel cake</t>
  </si>
  <si>
    <t>products &gt; by-products &gt; oil mill by-products &gt; oilseed cakes &gt; palm kernel cake</t>
  </si>
  <si>
    <t>https://www.feedipedia.org/node/43</t>
  </si>
  <si>
    <t>Palm Kernel Meal</t>
  </si>
  <si>
    <t>Palm oil mill effluent</t>
  </si>
  <si>
    <t>https://www.feedipedia.org/node/15395</t>
  </si>
  <si>
    <t>... &gt; Liliopsida &gt; Poales &gt; Poaceae &gt; Panicum &gt; Panicum maximum</t>
  </si>
  <si>
    <t>Panicum maximum is listed as a synonym</t>
  </si>
  <si>
    <t>Papaya Leaf</t>
  </si>
  <si>
    <t>http://aims.fao.org/aos/agrovoc/c_1323</t>
  </si>
  <si>
    <t>... &gt; Magnoliopsida &gt; Violales &gt; Caricaceae &gt; Carica &gt; Carica papaya</t>
  </si>
  <si>
    <t>Papaya (Carica papaya) fruits, leaves and by-products</t>
  </si>
  <si>
    <t>https://www.feedipedia.org/node/522</t>
  </si>
  <si>
    <t>Pea Seed Hulls</t>
  </si>
  <si>
    <t>Pea seeds</t>
  </si>
  <si>
    <t>https://www.feedipedia.org/node/264</t>
  </si>
  <si>
    <t>Groundnut Meal</t>
  </si>
  <si>
    <t>Peanut meal is the by-product obtained after the extraction of oil from peanut seeds (also called peanuts) (Arachis hypogaea L.). It is a protein-rich ingredient that is widely used to feed all classes of livestock. Peanut meal is produced by mechanical extraction only (expeller) or by mechanical followed by solvent extraction.(en)</t>
  </si>
  <si>
    <t>groundnut oil</t>
  </si>
  <si>
    <t>http://aims.fao.org/aos/agrovoc/c_25477</t>
  </si>
  <si>
    <t>... &gt; processed products &gt; processed plant products &gt; plant oils &gt; seed oils &gt; groundnut oil
substances &gt; oils &gt; plant oils &gt; seed oils &gt; groundnut oil</t>
  </si>
  <si>
    <t>http://aims.fao.org/aos/agrovoc/c_5804</t>
  </si>
  <si>
    <t>pigeon peas</t>
  </si>
  <si>
    <t>products &gt; plant products &gt; legumes &gt; grain legumes &gt; pigeon peas</t>
  </si>
  <si>
    <t>Pigeon pea (Cajanus cajan) forage</t>
  </si>
  <si>
    <t>https://www.feedipedia.org/node/22444</t>
  </si>
  <si>
    <t>Litter or bedding, in ethology and animal husbandry, is material, usually organic, used by animals to support their bodies when resting or otherwise stationary. May include straw, wood shavings, sawdust and such.(en)</t>
  </si>
  <si>
    <t>litter for animals</t>
  </si>
  <si>
    <t>http://aims.fao.org/aos/agrovoc/c_434</t>
  </si>
  <si>
    <t>substances &gt; materials &gt; litter for animals</t>
  </si>
  <si>
    <t xml:space="preserve">Poultry Litter </t>
  </si>
  <si>
    <t>Premix</t>
  </si>
  <si>
    <t>which Prosopis?</t>
  </si>
  <si>
    <t>PX P2 Br Gr with Phytase</t>
  </si>
  <si>
    <t>PX P3 Br Gr with Phytase</t>
  </si>
  <si>
    <t xml:space="preserve">Wheat Bran Remoulage </t>
  </si>
  <si>
    <t>Defined broadly to include sharps and other residue from the milling, sifting or other working of the grain. It contains a little flour.(en)</t>
  </si>
  <si>
    <t>wheat bran</t>
  </si>
  <si>
    <t>products &gt; by-products &gt; milling by-products &gt; bran &gt; wheat bran</t>
  </si>
  <si>
    <t>https://www.feedipedia.org/node/726</t>
  </si>
  <si>
    <t>products &gt; plant products &gt; cereals &gt; rice</t>
  </si>
  <si>
    <t>Broken rice and polished rice</t>
  </si>
  <si>
    <t>https://www.feedipedia.org/node/748</t>
  </si>
  <si>
    <t xml:space="preserve">This is a product of rice grain- which is not available  </t>
  </si>
  <si>
    <t>rice husks</t>
  </si>
  <si>
    <t>products &gt; by-products &gt; milling by-products &gt; cereal by-products &gt; rice husks
... &gt; organic wastes &gt; agricultural wastes &gt; crop residues &gt; husks &gt; rice husks</t>
  </si>
  <si>
    <t>Rice hulls</t>
  </si>
  <si>
    <t>https://www.feedipedia.org/node/749</t>
  </si>
  <si>
    <t xml:space="preserve">Rice Offal </t>
  </si>
  <si>
    <t>rice polishings</t>
  </si>
  <si>
    <t>products &gt; by-products &gt; milling by-products &gt; cereal by-products &gt; rice polishings</t>
  </si>
  <si>
    <t xml:space="preserve">Rice polishingings is listed as a common name </t>
  </si>
  <si>
    <t>rice straw</t>
  </si>
  <si>
    <t>... &gt; organic wastes &gt; agricultural wastes &gt; crop residues &gt; straw &gt; rice straw</t>
  </si>
  <si>
    <t>https://www.feedipedia.org/node/557</t>
  </si>
  <si>
    <t xml:space="preserve">Rice Straw </t>
  </si>
  <si>
    <t>http://aims.fao.org/aos/agrovoc/c_16033</t>
  </si>
  <si>
    <t>avocados
maturity</t>
  </si>
  <si>
    <t>http://aims.fao.org/aos/agrovoc/c_9022
http://aims.fao.org/aos/agrovoc/c_4656</t>
  </si>
  <si>
    <t>products &gt; plant products &gt; fruits &gt; avocados
stages &gt; developmental stages &gt; maturity</t>
  </si>
  <si>
    <t xml:space="preserve">Soybean Roasted </t>
  </si>
  <si>
    <t>soybeans
roasting</t>
  </si>
  <si>
    <t>http://aims.fao.org/aos/agrovoc/c_14477
http://aims.fao.org/aos/agrovoc/c_6623</t>
  </si>
  <si>
    <t>products &gt; plant products &gt; vegetables &gt; soybeans
methods &gt; cooking methods &gt; roasting</t>
  </si>
  <si>
    <t>Remains of flour industry obtained while making flour from rye grain or seed</t>
  </si>
  <si>
    <t>rye bran</t>
  </si>
  <si>
    <t>products &gt; by-products &gt; milling by-products &gt; bran &gt; rye bran</t>
  </si>
  <si>
    <t>Rye grain and by-products</t>
  </si>
  <si>
    <t>https://www.feedipedia.org/node/225</t>
  </si>
  <si>
    <t>http://aims.fao.org/aos/agrovoc/c_7418</t>
  </si>
  <si>
    <t>... &gt; Liliopsida &gt; Poales &gt; Poaceae &gt; Stipa &gt; Stipa tenacissima</t>
  </si>
  <si>
    <t>Salt Lick</t>
  </si>
  <si>
    <t>salts
sodium chloride</t>
  </si>
  <si>
    <t>http://aims.fao.org/aos/agrovoc/c_33129
http://aims.fao.org/aos/agrovoc/c_7146</t>
  </si>
  <si>
    <t>substances &gt; chemical compounds &gt; salts
... &gt; chemical compounds &gt; salts &gt; inorganic acid salts &gt; chlorides &gt; sodium chloride
... &gt; chemical compounds &gt; inorganic compounds &gt; inorganic acid salts &gt; chlorides &gt; sodium chloride</t>
  </si>
  <si>
    <t>Salt NaCl</t>
  </si>
  <si>
    <t>selenium</t>
  </si>
  <si>
    <t>http://aims.fao.org/aos/agrovoc/c_6953</t>
  </si>
  <si>
    <t>substances &gt; elements &gt; semimetals &gt; selenium</t>
  </si>
  <si>
    <t>Siam Weed Leaf Meal</t>
  </si>
  <si>
    <t>Siam weed (Eupatorium odoratum)</t>
  </si>
  <si>
    <t>Silage refers to feed preserved by an anaerobic fermentation process in which lactic acid and volatile fatty acids (produced by fermentation) lower the pH of the silage.</t>
  </si>
  <si>
    <t>silage</t>
  </si>
  <si>
    <t>http://aims.fao.org/aos/agrovoc/c_7060</t>
  </si>
  <si>
    <t>products &gt; feeds &gt; silage
products &gt; processed products &gt; fermented products &gt; silage</t>
  </si>
  <si>
    <t>Sodium Chloride</t>
  </si>
  <si>
    <t xml:space="preserve">Sodium Chloride </t>
  </si>
  <si>
    <t>Sorghum grain: Whole or decorticated grains obtained from species of Sorghum bicolor (L.) Moench. They may be suitably dried if necessary.(en)</t>
  </si>
  <si>
    <t>Sorghum
sorghum grain</t>
  </si>
  <si>
    <t>http://aims.fao.org/aos/agrovoc/c_7244
http://aims.fao.org/aos/agrovoc/c_7249</t>
  </si>
  <si>
    <t>... &gt; Magnoliophyta &gt; Liliopsida &gt; Poales &gt; Poaceae &gt; Sorghum
products &gt; plant products &gt; cereals &gt; sorghum grain</t>
  </si>
  <si>
    <t>https://www.feedipedia.org/node/224</t>
  </si>
  <si>
    <t>Sorghum Meal (High Tannin)</t>
  </si>
  <si>
    <t>Sorghum by-products</t>
  </si>
  <si>
    <t>https://www.feedipedia.org/node/752</t>
  </si>
  <si>
    <t>Sorghum gluten meal, Sorghum germ meal, sorghum germ cake</t>
  </si>
  <si>
    <t>Sorghum Meal (Low Tannin)</t>
  </si>
  <si>
    <t>https://www.feedipedia.org/node/379</t>
  </si>
  <si>
    <t>Sorghum sudanensis</t>
  </si>
  <si>
    <t>Sudan grass (Sorghum × drummondii)</t>
  </si>
  <si>
    <t>https://www.feedipedia.org/node/375</t>
  </si>
  <si>
    <t>Synonyms : Sorghum sudanense (Piper) Stapf</t>
  </si>
  <si>
    <t>Soybean Meal</t>
  </si>
  <si>
    <t>soybeans</t>
  </si>
  <si>
    <t>products &gt; plant products &gt; vegetables &gt; soybeans</t>
  </si>
  <si>
    <t>Soybean seeds</t>
  </si>
  <si>
    <t>https://www.feedipedia.org/node/42</t>
  </si>
  <si>
    <t>Soybean oil is a vegetable oil extracted from the seeds of the soybean (Glycine max). It is one of the most widely consumed cooking oils. As a drying oil, processed soybean oil is also used as a base for printing inks (soy ink) and oil paints.(e</t>
  </si>
  <si>
    <t>soybean oil</t>
  </si>
  <si>
    <t>products &gt; processed products &gt; processed plant products &gt; soybean products &gt; soybean oil
... &gt; processed products &gt; processed plant products &gt; plant oils &gt; seed oils &gt; soybean oil
substances &gt; oils &gt; plant oils &gt; seed oils &gt; soybean oil</t>
  </si>
  <si>
    <t xml:space="preserve">Soybean Oil </t>
  </si>
  <si>
    <t>Soybean Oil Cake</t>
  </si>
  <si>
    <t>Soybean Oil Cake Meal</t>
  </si>
  <si>
    <t>starch</t>
  </si>
  <si>
    <t>http://aims.fao.org/aos/agrovoc/c_7369</t>
  </si>
  <si>
    <t>... &gt; organic compounds &gt; carbohydrates &gt; polysaccharides &gt; glucans &gt; starch</t>
  </si>
  <si>
    <t>Starches</t>
  </si>
  <si>
    <t>https://www.feedipedia.org/node/717</t>
  </si>
  <si>
    <t>The stems and leaves of mature fine cereals such as rice, wheat, barley, oats and rye</t>
  </si>
  <si>
    <t>... &gt; wastes &gt; organic wastes &gt; agricultural wastes &gt; crop residues &gt; straw</t>
  </si>
  <si>
    <t>sulfur</t>
  </si>
  <si>
    <t>http://aims.fao.org/aos/agrovoc/c_7514</t>
  </si>
  <si>
    <t>substances &gt; elements &gt; nonmetals &gt; sulfur</t>
  </si>
  <si>
    <t>Fish (Sun-dried)</t>
  </si>
  <si>
    <t>fish
solar drying</t>
  </si>
  <si>
    <t>http://aims.fao.org/aos/agrovoc/c_15903
http://aims.fao.org/aos/agrovoc/c_14413</t>
  </si>
  <si>
    <t>products &gt; animal products &gt; fishery products &gt; fish
activities &gt; processing &gt; drying &gt; natural drying &gt; solar drying</t>
  </si>
  <si>
    <t>sunflowers</t>
  </si>
  <si>
    <t>organisms &gt; plants &gt; crops &gt; oil crops &gt; sunflowers</t>
  </si>
  <si>
    <t>Sunflower (general)</t>
  </si>
  <si>
    <t>Sunflower Seed Meal</t>
  </si>
  <si>
    <t>Sunflower meal is the by-product of the extraction of oil from sunflower seeds. A wide variety of products are available on the market, from low-quality straw-like meals to high-quality flours. Sunflower meals can be made from whole or decorticated seeds, and can be mechanically and/or solvent-extracted.</t>
  </si>
  <si>
    <t>sunflower meal</t>
  </si>
  <si>
    <t>products &gt; by-products &gt; oil mill by-products &gt; oilseed cakes &gt; sunflower meal</t>
  </si>
  <si>
    <t>Sunflower meal</t>
  </si>
  <si>
    <t>https://www.feedipedia.org/node/732</t>
  </si>
  <si>
    <t>sunflower oil</t>
  </si>
  <si>
    <t>... &gt; processed products &gt; processed plant products &gt; plant oils &gt; seed oils &gt; sunflower oil
substances &gt; oils &gt; plant oils &gt; seed oils &gt; sunflower oil</t>
  </si>
  <si>
    <t>Sweet Orange Peels</t>
  </si>
  <si>
    <t>Citrus pulp, fresh</t>
  </si>
  <si>
    <t>https://www.feedipedia.org/node/679</t>
  </si>
  <si>
    <t>Common names include fresh citrus peels</t>
  </si>
  <si>
    <t>Sweet potato (Ipomoea batatas (L.) Lam.) is a plant grown for its tuberous roots in tropical, subtropical and warm-temperate regions. While the tubers are the main agricultural product derived from the sweet potato crop, the vegetative parts are a very valuable feed for livestock. Sweet potato vines and foliage can be fed to cattle, sheep, goats, pigs and rabbits.</t>
  </si>
  <si>
    <t>... &gt; Magnoliopsida &gt; Solanales &gt; Convolvulaceae &gt; Ipomoea &gt; Ipomoea batatas</t>
  </si>
  <si>
    <t>Sweet potato (Ipomoea batatas) tubers</t>
  </si>
  <si>
    <t>https://www.feedipedia.org/node/745</t>
  </si>
  <si>
    <t>Sweet Potato Vine and Tuber</t>
  </si>
  <si>
    <t>No vine</t>
  </si>
  <si>
    <t>Tata (Fermented Cereal Residue)</t>
  </si>
  <si>
    <t>... &gt; Magnoliopsida &gt; Asterales &gt; Asteraceae &gt; Tithonia &gt; Tithonia diversifolia</t>
  </si>
  <si>
    <t xml:space="preserve">Soybean Roasted  </t>
  </si>
  <si>
    <t xml:space="preserve">Total Mixed Ration </t>
  </si>
  <si>
    <t>Trefoil</t>
  </si>
  <si>
    <t>http://aims.fao.org/aos/agrovoc/c_7910</t>
  </si>
  <si>
    <t>... &gt; Magnoliopsida &gt; Fabales &gt; Fabaceae &gt; Papilionoideae &gt; Trifolium</t>
  </si>
  <si>
    <t xml:space="preserve">Trefoil </t>
  </si>
  <si>
    <t>Unspecified Crop Residues</t>
  </si>
  <si>
    <t>urea</t>
  </si>
  <si>
    <t>http://aims.fao.org/aos/agrovoc/c_8090</t>
  </si>
  <si>
    <t>... &gt; chemical compounds &gt; organic compounds &gt; organic nitrogen compounds &gt; amides &gt; urea
... &gt; chemical compounds &gt; nitrogen compounds &gt; organic nitrogen compounds &gt; amides &gt; urea</t>
  </si>
  <si>
    <t>Molasses/urea blocks</t>
  </si>
  <si>
    <t xml:space="preserve">Urea Molasses Multi-Nutrient Block </t>
  </si>
  <si>
    <t>Molasses is the by-product of the process used to extract sugar from sugar cane or beet. The sugar cane juice is boiled and sugar crystallized from it. The syrup that is left over is molasses.(en)</t>
  </si>
  <si>
    <t>urea
molasses</t>
  </si>
  <si>
    <t>http://aims.fao.org/aos/agrovoc/c_8090
http://aims.fao.org/aos/agrovoc/c_4889</t>
  </si>
  <si>
    <t>... &gt; chemical compounds &gt; organic compounds &gt; organic nitrogen compounds &gt; amides &gt; urea
... &gt; chemical compounds &gt; nitrogen compounds &gt; organic nitrogen compounds &gt; amides &gt; urea
products &gt; processed products &gt; processed plant products &gt; sugar &gt; molasses</t>
  </si>
  <si>
    <t>Urea-Molasses Supplement Blocks</t>
  </si>
  <si>
    <t>plant oils</t>
  </si>
  <si>
    <t>products &gt; processed products &gt; processed plant products &gt; plant oils
substances &gt; oils &gt; plant oils</t>
  </si>
  <si>
    <t xml:space="preserve">Vetch Hay </t>
  </si>
  <si>
    <t>vitamins</t>
  </si>
  <si>
    <t>http://aims.fao.org/aos/agrovoc/c_8274</t>
  </si>
  <si>
    <t>substances &gt; chemical compounds &gt; biochemical compounds &gt; vitamins</t>
  </si>
  <si>
    <t>http://aims.fao.org/aos/agrovoc/c_8269</t>
  </si>
  <si>
    <t>... &gt; chemical compounds &gt; biochemical compounds &gt; vitamins &gt; vitamin B complex &gt; vitamin B12</t>
  </si>
  <si>
    <t>http://aims.fao.org/aos/agrovoc/c_15230</t>
  </si>
  <si>
    <t>substances &gt; chemical compounds &gt; biochemical compounds &gt; vitamins &gt; vitamin E</t>
  </si>
  <si>
    <t>Vitamin Premix</t>
  </si>
  <si>
    <t>Eichhornia</t>
  </si>
  <si>
    <t>http://aims.fao.org/aos/agrovoc/c_2505</t>
  </si>
  <si>
    <t>... &gt; angiosperms &gt; monocotyledons &gt; Liliales &gt; Pontederiaceae &gt; Eichhornia</t>
  </si>
  <si>
    <t>Water hyacinth (Eichhornia crassipes)</t>
  </si>
  <si>
    <t>https://www.feedipedia.org/node/160</t>
  </si>
  <si>
    <t>Wheat and Barley Straw</t>
  </si>
  <si>
    <t>wheat straw
barley straw</t>
  </si>
  <si>
    <t>http://aims.fao.org/aos/agrovoc/c_16066
http://aims.fao.org/aos/agrovoc/c_15941</t>
  </si>
  <si>
    <t>... &gt; organic wastes &gt; agricultural wastes &gt; crop residues &gt; straw &gt; wheat straw
... &gt; organic wastes &gt; agricultural wastes &gt; crop residues &gt; straw &gt; barley straw</t>
  </si>
  <si>
    <t>wheat straw</t>
  </si>
  <si>
    <t>... &gt; organic wastes &gt; agricultural wastes &gt; crop residues &gt; straw &gt; wheat straw</t>
  </si>
  <si>
    <t>https://www.feedipedia.org/node/363</t>
  </si>
  <si>
    <t>Wheat Middling</t>
  </si>
  <si>
    <t>Wheat Short</t>
  </si>
  <si>
    <t>whole milk</t>
  </si>
  <si>
    <t>http://aims.fao.org/aos/agrovoc/c_15364</t>
  </si>
  <si>
    <t>products &gt; processed products &gt; processed animal products &gt; milk products &gt; whole milk</t>
  </si>
  <si>
    <t xml:space="preserve">Rice Whole Milled </t>
  </si>
  <si>
    <t>rice flour</t>
  </si>
  <si>
    <t>... &gt; processed products &gt; processed plant products &gt; cereal products &gt; cereal flours &gt; rice flour
... &gt; processed products &gt; processed plant products &gt; flours &gt; cereal flours &gt; rice flour</t>
  </si>
  <si>
    <t xml:space="preserve">Wheat Whole Milled </t>
  </si>
  <si>
    <t>wheat flour</t>
  </si>
  <si>
    <t>... &gt; processed products &gt; processed plant products &gt; cereal products &gt; cereal flours &gt; wheat flour
... &gt; processed products &gt; processed plant products &gt; flours &gt; cereal flours &gt; wheat flour</t>
  </si>
  <si>
    <t xml:space="preserve">Sweet Potato Vine Wilted </t>
  </si>
  <si>
    <t xml:space="preserve">Maize Yellow </t>
  </si>
  <si>
    <t>A brittle bluish-white metallic element that becomes coated with a corrosion-resistant layer in moist air and occurs chiefly in sphalerite and smithsonite. It is a constituent of several alloys, especially brass and nickel-silver, and is used in die-casting, galvanizing metals, and in battery electrodes.(en)</t>
  </si>
  <si>
    <t>zinc</t>
  </si>
  <si>
    <t>http://aims.fao.org/aos/agrovoc/c_8517</t>
  </si>
  <si>
    <t>substances &gt; elements &gt; metallic elements &gt; transition elements &gt; zinc</t>
  </si>
  <si>
    <t>Maize Yellow (Broken)</t>
  </si>
  <si>
    <t>... &gt; Magnoliophyta &gt; Liliopsida &gt; Poales &gt; Poaceae &gt; Digitaria</t>
  </si>
  <si>
    <t>... &gt; Fabales &gt; Fabaceae &gt; Mimosoideae &gt; Acacia &gt; Acacia tortilis</t>
  </si>
  <si>
    <t>http://aims.fao.org/aos/agrovoc/c_10734</t>
  </si>
  <si>
    <t>... &gt; Fabales &gt; Fabaceae &gt; Mimosoideae &gt; Faidherbia &gt; Faidherbia albida</t>
  </si>
  <si>
    <t>... &gt; Fabales &gt; Fabaceae &gt; Mimosoideae &gt; Acacia &gt; Acacia nilotica</t>
  </si>
  <si>
    <t>... &gt; Fabales &gt; Fabaceae &gt; Mimosoideae &gt; Acacia &gt; Acacia sieberiana</t>
  </si>
  <si>
    <r>
      <t>This tab is to capture basic information from the article you are screening. A critical field is the article doi please check the instructions for how to enter this correctly.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https://onlinelibrary.wiley.com/doi/full/10.1002/jrsm.1563</t>
    </r>
    <r>
      <rPr>
        <sz val="10"/>
        <color rgb="FF000000"/>
        <rFont val="Helvetica Neue"/>
        <family val="2"/>
      </rPr>
      <t>”.</t>
    </r>
  </si>
  <si>
    <t>A unique publication code should be automatically assigned.</t>
  </si>
  <si>
    <t>Integer  (YYYY)</t>
  </si>
  <si>
    <t>FIELD NOT REQUIRED</t>
  </si>
  <si>
    <t>B.New</t>
  </si>
  <si>
    <t>New Journal Name Used?</t>
  </si>
  <si>
    <t>No longer revelant</t>
  </si>
  <si>
    <t>This is flag to indicate if a journal name has been entered that is not in a lookup table</t>
  </si>
  <si>
    <r>
      <t xml:space="preserve">Digital object identifier (DOI) for the publication (e.g. 10.1080/03650340.2017.1411589). Do not include </t>
    </r>
    <r>
      <rPr>
        <u/>
        <sz val="10"/>
        <color rgb="FF000000"/>
        <rFont val="Helvetica Neue"/>
        <family val="2"/>
      </rPr>
      <t>https://doi.org/</t>
    </r>
    <r>
      <rPr>
        <sz val="10"/>
        <color rgb="FF000000"/>
        <rFont val="Helvetica Neue"/>
        <family val="2"/>
      </rPr>
      <t xml:space="preserve"> when entering this.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https://doi.org/10.1002/jrsm.1563</t>
    </r>
    <r>
      <rPr>
        <sz val="10"/>
        <color rgb="FF000000"/>
        <rFont val="Helvetica Neue"/>
        <family val="2"/>
      </rPr>
      <t>”.</t>
    </r>
  </si>
  <si>
    <t>If there is no DOI for a publication then report the https address of the article.</t>
  </si>
  <si>
    <t>z</t>
  </si>
  <si>
    <t>Here we record the geographic co-ordinates of where an experiment has taken place and the uncertainty associated with this. You can record multiple locations. </t>
  </si>
  <si>
    <t>This describes the nature of the field and who is managing it</t>
  </si>
  <si>
    <t>For each site you can also capture general biophysical information about the site and the starting conditions that describe the soils of the site.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</si>
  <si>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</si>
  <si>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A qualitative measure of how accurate you think the location reporting is. If the study is at a research station, but we only know the location of the city where the station is,  we record "City". If we know the exact location of the station record "Facility".</t>
  </si>
  <si>
    <t>Site.Loc.Type</t>
  </si>
  <si>
    <t>Was Location Incorrect?</t>
  </si>
  <si>
    <t>Using GoogleMaps (a link is generated) or  Google Earth, please check the lat/long co-ordinates reported in the publication match the site names given and that they are in a sensible place, correct published values as needed. Publication locations are often inaccurate or totally wrong!, if it seems reasonable select "Yes", if it looks wrong choose "No" if they didn't give a location choose "Unspecified".</t>
  </si>
  <si>
    <t>A Lot, Somewhat, A Little, No, Unspecified,Used Existing ERA Location</t>
  </si>
  <si>
    <t>Site.Loc.Fixed</t>
  </si>
  <si>
    <t>Location Corrected If Incorrect/Unspecified?</t>
  </si>
  <si>
    <t>If you manage to find a better location then please record this below and choose "Yes" here. If you can't find a better location then record the location as per the publication recording "No" here.</t>
  </si>
  <si>
    <t>Required if Site.Loc.Type!="No"</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</si>
  <si>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</si>
  <si>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Rainy  Season 1 Length (days)</t>
  </si>
  <si>
    <t>Mean Annual Temperature (°C)</t>
  </si>
  <si>
    <t>Range  -200 to 5000. Warning on values not in range  to 5 to 3500.</t>
  </si>
  <si>
    <t>Depth (cm) Upper</t>
  </si>
  <si>
    <t>Depth (cm) Lower</t>
  </si>
  <si>
    <t>Soil pH</t>
  </si>
  <si>
    <t>Content or amount of calcium carbonate (CaCO3) in soil.</t>
  </si>
  <si>
    <t>Ammonium</t>
  </si>
  <si>
    <t>(NH4+) Unit</t>
  </si>
  <si>
    <t>Nitrate</t>
  </si>
  <si>
    <t>(NO3-) Unit</t>
  </si>
  <si>
    <t>Texture.Total</t>
  </si>
  <si>
    <t>NOT REQUIRED</t>
  </si>
  <si>
    <t>SND+SLT+CLY</t>
  </si>
  <si>
    <t>Soil texture classified according to the USDA soil texture triangle.</t>
  </si>
  <si>
    <t>To convert % sand, silt and clay values into a class we use the Soiltexture::TT.points.in.classes R function  https://www.rdocumentation.org/packages/soiltexture/versions/1.5.1/topics/TT.points.in.classes. This is done automatically and not by the data extractor.</t>
  </si>
  <si>
    <t>Select all products for which outcomes are reported in the experiment and any crops in rotation (inc. green manure or improved fallow) or intercropping plots (inc. green manure). If outcomes are reported averaged across products, record all individual products here and create a combined product below or in the EnterData Tab.</t>
  </si>
  <si>
    <t>P.Product.Subtype</t>
  </si>
  <si>
    <t>Product subtype</t>
  </si>
  <si>
    <t>EU$Product.Subtype</t>
  </si>
  <si>
    <t>EU[EU$Product.Subtype==P.Product.Subtype,Product.Simple]</t>
  </si>
  <si>
    <t>P.New</t>
  </si>
  <si>
    <t>If a value is entered that is not in EU$Product.Simple, then this field should be set to Yes.</t>
  </si>
  <si>
    <t>P.New.Name</t>
  </si>
  <si>
    <t>Scientific name of the product species</t>
  </si>
  <si>
    <t>P.New.Nfix</t>
  </si>
  <si>
    <t>P.New.Tree</t>
  </si>
  <si>
    <t>P.Aggregated</t>
  </si>
  <si>
    <t>Is the product a combination of more than one crop or animal?</t>
  </si>
  <si>
    <t>If P.Product contains a ".." delimiter then set to Yes, otherwise No.</t>
  </si>
  <si>
    <t>P.Mulched</t>
  </si>
  <si>
    <t>The ERA practice code used when this crop is mulched.</t>
  </si>
  <si>
    <t>EU[EU$Product.Simple==P.Product,Mulched]</t>
  </si>
  <si>
    <t>P.Incorp</t>
  </si>
  <si>
    <t>The ERA practice code used when this crop is incorporated.</t>
  </si>
  <si>
    <t>EU[EU$Product.Simple==P.Product,Incorp]</t>
  </si>
  <si>
    <t>P.Unknown.Fate</t>
  </si>
  <si>
    <t>The ERA practice code used when the residues of this crop are retained, but their fate is unknown.</t>
  </si>
  <si>
    <t>EU[EU$Product.Simple==P.Product,Unknown.Fate]</t>
  </si>
  <si>
    <t>Crop, Tree or Animal Varieties, Species &amp; Subspecies</t>
  </si>
  <si>
    <t>Record tree or shrub varieties in the "AgF_GreenM_Fallow" tab.</t>
  </si>
  <si>
    <t>V.Base</t>
  </si>
  <si>
    <t>Base Practice?</t>
  </si>
  <si>
    <t>Is this variety used in all experimental and control treatments?</t>
  </si>
  <si>
    <t>Record details of tillage (or no tillage) here.</t>
  </si>
  <si>
    <t>If you have a base practice of conventional tillage you cannot have reduced or no-tillage as an experimental practices and vice-versa.</t>
  </si>
  <si>
    <t>Ridge &amp; Furrow is "Conventional" if there is no comparison to pratice with more intensive tillage (e.g. mouldboard plough), if it is compared to a more intensive tillage practice then it is recorded "Reduced".</t>
  </si>
  <si>
    <t>How many times was the land tilled during one experimental season</t>
  </si>
  <si>
    <t>Tillage  Mechanization</t>
  </si>
  <si>
    <t>The crop to which the planting methods applies.</t>
  </si>
  <si>
    <t>Planting density refers to the number of plants or seedlings that are planted per unit area, such as per square meter or per hectare.</t>
  </si>
  <si>
    <t>Use previous cols to record spacing within paired rows. Record  spacing between paired rows here. Do not use for intercrops (unless an intercrop is planted within a block containing multiple paired rows of that intercrop).</t>
  </si>
  <si>
    <t>Paired Rows: Number of "Paired" Rows</t>
  </si>
  <si>
    <t>If Plant.Out$Plant.Intercrop=="Block Planting" then one of Plant.Out$Plant.Block.Rows,  Plant.Out$Plant.Block.Perc, and Plant.Out$Plant.Block.Width must be completed</t>
  </si>
  <si>
    <t>Total elemental nitrogen applied  from organic sources (e.g., compost, manure, biosolid).</t>
  </si>
  <si>
    <t>Total Inorganic  Elemental P</t>
  </si>
  <si>
    <t>Total Organic  Elemental P2O5</t>
  </si>
  <si>
    <t>F.NI.Code</t>
  </si>
  <si>
    <t>Practices[Subpractice == "Inorganic N Inputs",Code]</t>
  </si>
  <si>
    <t>F.PI.Code</t>
  </si>
  <si>
    <t>Practices[Subpractice == "Inorganic P Inputs",Code]</t>
  </si>
  <si>
    <t>F.KI.Code</t>
  </si>
  <si>
    <t>Practices[Subpractice == "Inorganic K Inputs",Code]</t>
  </si>
  <si>
    <t>F.Urea</t>
  </si>
  <si>
    <t>Practices[Subpractice == "Urea",Code]</t>
  </si>
  <si>
    <t>F.Compost</t>
  </si>
  <si>
    <t>Practices[Subpractice == "Compost",Code]</t>
  </si>
  <si>
    <t>F.Manure</t>
  </si>
  <si>
    <t>Practices[Subpractice == "Manure",Code]</t>
  </si>
  <si>
    <t>F.Biosolid</t>
  </si>
  <si>
    <t>Practices[Subpractice == "Biosolids",Code]</t>
  </si>
  <si>
    <t>F.MicroN</t>
  </si>
  <si>
    <t>Practices[Subpractice == "Inorganic Micronutrients Inputs",Code]</t>
  </si>
  <si>
    <t>Concatenation of all fertilizer code fields in this table.</t>
  </si>
  <si>
    <t>F.Biochar</t>
  </si>
  <si>
    <t>Practices[Subpractice == "Biochar",Code]</t>
  </si>
  <si>
    <t>F.Codes2</t>
  </si>
  <si>
    <t>Concatenation of all fertilizer codes derived from Fert.Method table Fert.Method[F.Level.Name == Fert.Out.F.Level.Name]</t>
  </si>
  <si>
    <t>F.Level.Name2</t>
  </si>
  <si>
    <t>An alternative practice name field generated by an R function in the excel import script, probably not required. I think it was created to link Fert.Out and Fert.Methods tables as some sort of harmonization/QC process.</t>
  </si>
  <si>
    <t>Each row of this table represents a fertilizer application</t>
  </si>
  <si>
    <t>Enter days before planting as a minus number.</t>
  </si>
  <si>
    <t>If activity is done at planting then enter "0".</t>
  </si>
  <si>
    <t>Enter days before emergence as a minus number.</t>
  </si>
  <si>
    <t>If activity is done at emergence then enter "0".</t>
  </si>
  <si>
    <t>Fertilizer[F.Type==Fert.Method$F.Type,Fert.Code1]</t>
  </si>
  <si>
    <t>Fertilizer[F.Type==Fert.Method$F.Type,Fert.Code2]</t>
  </si>
  <si>
    <t>Fertilizer[F.Type==Fert.Method$F.Type,Fert.Code3]</t>
  </si>
  <si>
    <t>Fert.Out[F.Level.Name==Fert.Method$F.Level.Name,F.Level.Name2]</t>
  </si>
  <si>
    <t>Please use active ingredient name over trade-name of product, unless the  product contains multiple active ingredients then it is acceptible to use the product name.</t>
  </si>
  <si>
    <t>C.IUPAC</t>
  </si>
  <si>
    <t>Chemicals[C.Name==Chems.Out$C.Name,C.IUPAC] &amp; Free Text</t>
  </si>
  <si>
    <t>C.Code</t>
  </si>
  <si>
    <t>Adds an ERA code for herbicide use, "h66.1"</t>
  </si>
  <si>
    <t>Chems.Out[C.Type=="Herbicide",C.Code:="h66.1"]</t>
  </si>
  <si>
    <t>Is this a practice not in  Levels[["W.Type"]]?</t>
  </si>
  <si>
    <t>This tab is primarily for the addition of non-composted organic materials that DO NOT come from experimental crops, use the crop residue column in the Make.Trt, Intercrop or Rotation tabs to record residues from a preceeding season.</t>
  </si>
  <si>
    <t>Record mulching of compost or manure in the Nutrients practice tab.</t>
  </si>
  <si>
    <t>!any(Res.Out$P3  %in% Res.Out[,c("P1","P2")])</t>
  </si>
  <si>
    <t>!any(Res.Out$P4  %in% Res.Out[,c("P1","P2","P3")])</t>
  </si>
  <si>
    <t>Total amount of elemental N (Nitrogen) from  addition of  non-composted organic materials</t>
  </si>
  <si>
    <t>Total amount of elemental P (Phosphorus) from addition of  non-composted organic materials</t>
  </si>
  <si>
    <t>Total amount of elemental K (Potassium) from  addition of  non-composted organic materials</t>
  </si>
  <si>
    <t>In-field: From inside the experimental field</t>
  </si>
  <si>
    <t>On-farm: From outside the experimental field within the same landholding.</t>
  </si>
  <si>
    <t>Off-farm: From outside the farm</t>
  </si>
  <si>
    <t>M.New.Tree</t>
  </si>
  <si>
    <t>M.New.Material</t>
  </si>
  <si>
    <t>M.Material.Type</t>
  </si>
  <si>
    <t>M.Material.Type,New</t>
  </si>
  <si>
    <t>ERA pH  Practice</t>
  </si>
  <si>
    <t>I.New.Unit</t>
  </si>
  <si>
    <t>I.New.Type</t>
  </si>
  <si>
    <t>!any(WH.Out$P3  %in% WH.Out[,c("P1","P2")])</t>
  </si>
  <si>
    <t>!any(WH.Out$P4  %in% WH.Out[,c("P1","P2","P3")])</t>
  </si>
  <si>
    <t>!any(E.Out$P3  %in% E.Out[,c("P1","P2")])</t>
  </si>
  <si>
    <t>The ERA practices present in each experimental practice</t>
  </si>
  <si>
    <t>Description of animal diet</t>
  </si>
  <si>
    <t>The name of the diet item.</t>
  </si>
  <si>
    <t>Animal.Diet.Items[D.Type==Animal.Diet$D.Type,D.Item]</t>
  </si>
  <si>
    <t>The unit for the amount of the diet item (e.g. g/kg,kg or %, note that  kg/kg, g/kg, %, etc. do not require time or animal units as it is assumed that they are a proportion or percentage of the total diet).</t>
  </si>
  <si>
    <t>D.New.Item</t>
  </si>
  <si>
    <t>If the diet item is not our existing database then it is flagged</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</si>
  <si>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</si>
  <si>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Composition of diet or diet constituents</t>
  </si>
  <si>
    <t>A diet or diet constituent</t>
  </si>
  <si>
    <t>c(Animal.Diet.Items[D.Type==Animal.Diet$D.Type,D.Item], Animals.Out$A.Level.Name)</t>
  </si>
  <si>
    <t>any measurable or observable characteristics related to the concentration of carbon in feed</t>
  </si>
  <si>
    <t>NDS refers to the soluble components of animal feeds that are extracted using a neutral detergent solution. These solubles include proteins, sugars, starches, and lipids, representing the more readily digestible and available nutrients in the feed. (HV GPT4)</t>
  </si>
  <si>
    <t>any measurable characteristic related to the concentration of water (CHEBI:15377) in feed</t>
  </si>
  <si>
    <t>any measurable or observable characteristics related to feed digestible energy content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</si>
  <si>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t>
  </si>
  <si>
    <t>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</si>
  <si>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any measurable characteristic related to the concentration of dry matter minus ash in food. It could be declared by the manufacture </t>
  </si>
  <si>
    <t>any measurable characteristic related to the concentration of fatty acid (CHEBI:35366) in feed. It could be declared by the manufacturer</t>
  </si>
  <si>
    <t>DC.DM.Unit</t>
  </si>
  <si>
    <t>Unit of measurement for Dry Matter</t>
  </si>
  <si>
    <t>lookup_levels$Diet.Unit</t>
  </si>
  <si>
    <t>Needs to be filled if a corresponding value exists for this compositional variable.</t>
  </si>
  <si>
    <t>DC.CP.Unit</t>
  </si>
  <si>
    <t>Crude Protein Unit</t>
  </si>
  <si>
    <t>Unit of measurement for Crude Protein</t>
  </si>
  <si>
    <t>DC.N.Unit</t>
  </si>
  <si>
    <t>Nitrogen Unit</t>
  </si>
  <si>
    <t>Unit of measurement for Nitrogen</t>
  </si>
  <si>
    <t>DC.Carbon.Unit</t>
  </si>
  <si>
    <t>Carbon Unit</t>
  </si>
  <si>
    <t>Unit of measurement for Carbon</t>
  </si>
  <si>
    <t>DC.Phos.Unit</t>
  </si>
  <si>
    <t>Phosphorus Unit</t>
  </si>
  <si>
    <t>Unit of measurement for Phosphorus</t>
  </si>
  <si>
    <t>DC.Calcium.Unit</t>
  </si>
  <si>
    <t>Calcium Unit</t>
  </si>
  <si>
    <t>Unit of measurement for Calcium</t>
  </si>
  <si>
    <t>DC.CFibre.Unit</t>
  </si>
  <si>
    <t>Crude Fibre Unit</t>
  </si>
  <si>
    <t>Unit of measurement for Crude Fibre</t>
  </si>
  <si>
    <t>DC.NDF.Unit</t>
  </si>
  <si>
    <t>Neutral Detergent Fibre (NDF) Unit</t>
  </si>
  <si>
    <t>Unit of measurement for Neutral Detergent Fibre (NDF)</t>
  </si>
  <si>
    <t>DC.ADF.Unit</t>
  </si>
  <si>
    <t>Acid Detergent Fibre (ADF) Unit</t>
  </si>
  <si>
    <t>Unit of measurement for Acid Detergent Fibre (ADF)</t>
  </si>
  <si>
    <t>DC.ADL.Unit</t>
  </si>
  <si>
    <t>Acid Detergent Lignin (ADL) Unit</t>
  </si>
  <si>
    <t>Unit of measurement for Acid Detergent Lignin (ADL)</t>
  </si>
  <si>
    <t>DC.Ash.Unit</t>
  </si>
  <si>
    <t>Ash Unit</t>
  </si>
  <si>
    <t>Unit of measurement for Ash</t>
  </si>
  <si>
    <t>DC.EE.Unit</t>
  </si>
  <si>
    <t>Ether Extract (EE) Unit</t>
  </si>
  <si>
    <t>Unit of measurement for Ether Extract (EE)</t>
  </si>
  <si>
    <t>DC.NFE.Unit</t>
  </si>
  <si>
    <t>Nitrogen Free Extracts (NFE) Unit</t>
  </si>
  <si>
    <t>Unit of measurement for Nitrogen Free Extracts (NFE)</t>
  </si>
  <si>
    <t>DC.NDS.Unit</t>
  </si>
  <si>
    <t>Neutral Detergent Solubles (NDS) Unit</t>
  </si>
  <si>
    <t>Unit of measurement for Neutral Detergent Solubles (NDS)</t>
  </si>
  <si>
    <t>DC.Moisture.Unit</t>
  </si>
  <si>
    <t>Moisture Unit</t>
  </si>
  <si>
    <t>Unit of measurement for Moisture</t>
  </si>
  <si>
    <t>DC.ME.Unit</t>
  </si>
  <si>
    <t>Metabolizable Energy (ME) Unit</t>
  </si>
  <si>
    <t>Unit of measurement for Metabolizable Energy (ME)</t>
  </si>
  <si>
    <t>DC.DE.Unit</t>
  </si>
  <si>
    <t>Digestible Energy (DE) Unit</t>
  </si>
  <si>
    <t>Unit of measurement for Digestible Energy (DE)</t>
  </si>
  <si>
    <t>DC.NE.Unit</t>
  </si>
  <si>
    <t>Net Energy (NE) Unit</t>
  </si>
  <si>
    <t>Unit of measurement for Net Energy (NE)</t>
  </si>
  <si>
    <t>DC.GE.Unit</t>
  </si>
  <si>
    <t>Gross Energy (GE) Unit</t>
  </si>
  <si>
    <t>Unit of measurement for Gross Energy (GE)</t>
  </si>
  <si>
    <t>DC.Cfat.Unit</t>
  </si>
  <si>
    <t>Crude Fat Unit</t>
  </si>
  <si>
    <t>Unit of measurement for Crude Fat</t>
  </si>
  <si>
    <t>DC.Cellu.Unit</t>
  </si>
  <si>
    <t>Celluose Unit</t>
  </si>
  <si>
    <t>Unit of measurement for Celluose</t>
  </si>
  <si>
    <t>DC.Hemicell.Unit</t>
  </si>
  <si>
    <t>Hemicellulose Unit</t>
  </si>
  <si>
    <t>Unit of measurement for Hemicellulose</t>
  </si>
  <si>
    <t>DC.Lignin.Unit</t>
  </si>
  <si>
    <t>Lignin Unit</t>
  </si>
  <si>
    <t>Unit of measurement for Lignin</t>
  </si>
  <si>
    <t>DC.OM.Unit</t>
  </si>
  <si>
    <t>Organic Matter Unit</t>
  </si>
  <si>
    <t>Unit of measurement for Organic Matter</t>
  </si>
  <si>
    <t>DC.Phenol.Unit</t>
  </si>
  <si>
    <t>Total Phenols Unit</t>
  </si>
  <si>
    <t>Unit of measurement for Total Phenols</t>
  </si>
  <si>
    <t>DC.Ctannins.Unit</t>
  </si>
  <si>
    <t>Copper Unit</t>
  </si>
  <si>
    <t>Unit of measurement for Copper</t>
  </si>
  <si>
    <t>DC.Tannins.Unit</t>
  </si>
  <si>
    <t>Tannins Unit</t>
  </si>
  <si>
    <t>Unit of measurement for Tannins</t>
  </si>
  <si>
    <t>DC.FatAcid.Unit</t>
  </si>
  <si>
    <t>Fatty Acids (FA) Unit</t>
  </si>
  <si>
    <t>Unit of measurement for Fatty Acids (FA)</t>
  </si>
  <si>
    <t>DC.DM.Method</t>
  </si>
  <si>
    <t>Dry Matter Method</t>
  </si>
  <si>
    <t>Is Dry Matter measured or estimated?</t>
  </si>
  <si>
    <t>Measured;Estimated</t>
  </si>
  <si>
    <t>DC.CP.Method</t>
  </si>
  <si>
    <t>Crude Protein Method</t>
  </si>
  <si>
    <t>Is Crude Protein measured or estimated?</t>
  </si>
  <si>
    <t>DC.N.Method</t>
  </si>
  <si>
    <t>Nitrogen Method</t>
  </si>
  <si>
    <t>Is Nitrogen measured or estimated?</t>
  </si>
  <si>
    <t>DC.Carbon.Method</t>
  </si>
  <si>
    <t>Carbon Method</t>
  </si>
  <si>
    <t>Is Carbon measured or estimated?</t>
  </si>
  <si>
    <t>DC.CN.Method</t>
  </si>
  <si>
    <t>Carbon:Nitrogen (C/N) Ratio Method</t>
  </si>
  <si>
    <t>Is Carbon:Nitrogen (C/N) Ratio measured or estimated?</t>
  </si>
  <si>
    <t>DC.Phos.Method</t>
  </si>
  <si>
    <t>Phosphorus Method</t>
  </si>
  <si>
    <t>Is Phosphorus measured or estimated?</t>
  </si>
  <si>
    <t>DC.Calcium.Method</t>
  </si>
  <si>
    <t>Calcium Method</t>
  </si>
  <si>
    <t>Is Calcium measured or estimated?</t>
  </si>
  <si>
    <t>DC.CFibre.Method</t>
  </si>
  <si>
    <t>Crude Fibre Method</t>
  </si>
  <si>
    <t>Is Crude Fibre measured or estimated?</t>
  </si>
  <si>
    <t>DC.NDF.Method</t>
  </si>
  <si>
    <t>Neutral Detergent Fibre (NDF) Method</t>
  </si>
  <si>
    <t>Is Neutral Detergent Fibre (NDF) measured or estimated?</t>
  </si>
  <si>
    <t>DC.ADF.Method</t>
  </si>
  <si>
    <t>Acid Detergent Fibre (ADF) Method</t>
  </si>
  <si>
    <t>Is Acid Detergent Fibre (ADF) measured or estimated?</t>
  </si>
  <si>
    <t>DC.ADL.Method</t>
  </si>
  <si>
    <t>Acid Detergent Lignin (ADL) Method</t>
  </si>
  <si>
    <t>Is Acid Detergent Lignin (ADL) measured or estimated?</t>
  </si>
  <si>
    <t>DC.Ash.Method</t>
  </si>
  <si>
    <t>Ash Method</t>
  </si>
  <si>
    <t>Is Ash measured or estimated?</t>
  </si>
  <si>
    <t>DC.EE.Method</t>
  </si>
  <si>
    <t>Ether Extract (EE) Method</t>
  </si>
  <si>
    <t>Is Ether Extract (EE) measured or estimated?</t>
  </si>
  <si>
    <t>DC.NFE.Method</t>
  </si>
  <si>
    <t>Nitrogen Free Extracts (NFE) Method</t>
  </si>
  <si>
    <t>Is Nitrogen Free Extracts (NFE) measured or estimated?</t>
  </si>
  <si>
    <t>DC.NDS.Method</t>
  </si>
  <si>
    <t>Neutral Detergent Solubles (NDS) Method</t>
  </si>
  <si>
    <t>Is Neutral Detergent Solubles (NDS) measured or estimated?</t>
  </si>
  <si>
    <t>DC.Moisture.Method</t>
  </si>
  <si>
    <t>Moisture Method</t>
  </si>
  <si>
    <t>Is Moisture measured or estimated?</t>
  </si>
  <si>
    <t>DC.ME.Method</t>
  </si>
  <si>
    <t>Metabolizable Energy (ME) Method</t>
  </si>
  <si>
    <t>Is Metabolizable Energy (ME) measured or estimated?</t>
  </si>
  <si>
    <t>DC.DE.Method</t>
  </si>
  <si>
    <t>Digestible Energy (DE) Method</t>
  </si>
  <si>
    <t>Is Digestible Energy (DE) measured or estimated?</t>
  </si>
  <si>
    <t>DC.NE.Method</t>
  </si>
  <si>
    <t>Net Energy (NE) Method</t>
  </si>
  <si>
    <t>Is Net Energy (NE) measured or estimated?</t>
  </si>
  <si>
    <t>DC.GE.Method</t>
  </si>
  <si>
    <t>Gross Energy (GE) Method</t>
  </si>
  <si>
    <t>Is Gross Energy (GE) measured or estimated?</t>
  </si>
  <si>
    <t>DC.Cfat.Method</t>
  </si>
  <si>
    <t>Crude Fat Method</t>
  </si>
  <si>
    <t>Is Crude Fat measured or estimated?</t>
  </si>
  <si>
    <t>DC.Cellu.Method</t>
  </si>
  <si>
    <t>Celluose Method</t>
  </si>
  <si>
    <t>Is Celluose measured or estimated?</t>
  </si>
  <si>
    <t>DC.Hemicell.Method</t>
  </si>
  <si>
    <t>Hemicellulose Method</t>
  </si>
  <si>
    <t>Is Hemicellulose measured or estimated?</t>
  </si>
  <si>
    <t>DC.Lignin.Method</t>
  </si>
  <si>
    <t>Lignin Method</t>
  </si>
  <si>
    <t>Is Lignin measured or estimated?</t>
  </si>
  <si>
    <t>DC.OM.Method</t>
  </si>
  <si>
    <t>Organic Matter Method</t>
  </si>
  <si>
    <t>Is Organic Matter measured or estimated?</t>
  </si>
  <si>
    <t>DC.Phenol.Method</t>
  </si>
  <si>
    <t>Total Phenols Method</t>
  </si>
  <si>
    <t>Are Total Phenols measured or estimated?</t>
  </si>
  <si>
    <t>DC.Ctannins.Method</t>
  </si>
  <si>
    <t>Copper Method</t>
  </si>
  <si>
    <t>Is Copper measured or estimated?</t>
  </si>
  <si>
    <t>DC.Tannins.Method</t>
  </si>
  <si>
    <t>Tannins Method</t>
  </si>
  <si>
    <t>Are Tannins measured or estimated?</t>
  </si>
  <si>
    <t>DC.FatAcid.Method</t>
  </si>
  <si>
    <t>Fatty Acids (FA) Method</t>
  </si>
  <si>
    <t>Are Fatty Acids (FA) measured or estimated?</t>
  </si>
  <si>
    <t>Digestible Dry Matter content</t>
  </si>
  <si>
    <t>Digestible Organic Matter content</t>
  </si>
  <si>
    <t>Digestible Crude Protein content</t>
  </si>
  <si>
    <t>Digestible Protein content</t>
  </si>
  <si>
    <t>Digestible Crude Fibre content</t>
  </si>
  <si>
    <t>Digestible Fibre content</t>
  </si>
  <si>
    <t>Digestible Neutral Detergent Fibre (NDF) content</t>
  </si>
  <si>
    <t>Digestible Acid Detergent Fibre (ADF) content</t>
  </si>
  <si>
    <t>Digestible Acid Detergent Lignin (ADL)</t>
  </si>
  <si>
    <t>Digestible Acid Detergent Lignin (ADL) content</t>
  </si>
  <si>
    <t>Digestible Celluose content</t>
  </si>
  <si>
    <t>Digestible Hemicellulose content</t>
  </si>
  <si>
    <t>Digestible Lignin content</t>
  </si>
  <si>
    <t>Digestible Crude Fat or Crude Lipid content</t>
  </si>
  <si>
    <t>Digestible Fat or Lipid content</t>
  </si>
  <si>
    <t>Digestible Carbohydrate content</t>
  </si>
  <si>
    <t>Digestible Nitrogen content</t>
  </si>
  <si>
    <t>DD.ADC</t>
  </si>
  <si>
    <t>DD.Carbs</t>
  </si>
  <si>
    <t>Digestibility of Carbohydrate, this is used in instance where</t>
  </si>
  <si>
    <t>DD.Invitro</t>
  </si>
  <si>
    <t>Digestibility (in vitro)</t>
  </si>
  <si>
    <t>In vitro digestibility of item</t>
  </si>
  <si>
    <t>DD.DM.Unit</t>
  </si>
  <si>
    <t>Digestible Dry Matter Unit</t>
  </si>
  <si>
    <t>Unit of measurement for Digestible Dry Matter</t>
  </si>
  <si>
    <t>Needs to be filled if a corresponding value exists for this digestibility variable.</t>
  </si>
  <si>
    <t>DD.OM.Unit</t>
  </si>
  <si>
    <t>Digestible Organic Matter Unit</t>
  </si>
  <si>
    <t>Unit of measurement for Digestible Organic Matter</t>
  </si>
  <si>
    <t>DD.CP.Unit</t>
  </si>
  <si>
    <t>Digestible Crude Protein Unit</t>
  </si>
  <si>
    <t>Unit of measurement for Digestible Crude Protein</t>
  </si>
  <si>
    <t>DD.Protein.Unit</t>
  </si>
  <si>
    <t>Digestible Protein Unit</t>
  </si>
  <si>
    <t>Unit of measurement for Digestible Protein</t>
  </si>
  <si>
    <t>DD.CFibre.Unit</t>
  </si>
  <si>
    <t>Digestible Crude Fibre Unit</t>
  </si>
  <si>
    <t>Unit of measurement for Digestible Crude Fibre</t>
  </si>
  <si>
    <t>DD.Fibre.Unit</t>
  </si>
  <si>
    <t>Digestible Fibre Unit</t>
  </si>
  <si>
    <t>Unit of measurement for Digestible Fibre</t>
  </si>
  <si>
    <t>DD.NDF.Unit</t>
  </si>
  <si>
    <t>Digestible Neutral Detergent Fibre (NDF) Unit</t>
  </si>
  <si>
    <t>Unit of measurement for Digestible Neutral Detergent Fibre (NDF)</t>
  </si>
  <si>
    <t>DD.ADF.Unit</t>
  </si>
  <si>
    <t>Digestible Acid Detergent Fibre (ADF) Unit</t>
  </si>
  <si>
    <t>Unit of measurement for Digestible Acid Detergent Fibre (ADF)</t>
  </si>
  <si>
    <t>DD.ADL.Unit</t>
  </si>
  <si>
    <t>Digestible Acid Detergent Lignin (ADL) Unit</t>
  </si>
  <si>
    <t>Unit of measurement for Digestible Acid Detergent Lignin (ADL)</t>
  </si>
  <si>
    <t>DD.Cellu.Unit</t>
  </si>
  <si>
    <t>Digestible Celluose Unit</t>
  </si>
  <si>
    <t>Unit of measurement for Digestible Celluose</t>
  </si>
  <si>
    <t>DD.Hemicell.Unit</t>
  </si>
  <si>
    <t>Digestible Hemicellulose Unit</t>
  </si>
  <si>
    <t>Unit of measurement for Digestible Hemicellulose</t>
  </si>
  <si>
    <t>DD.Lignin.Unit</t>
  </si>
  <si>
    <t>Digestible Lignin Unit</t>
  </si>
  <si>
    <t>Unit of measurement for Digestible Lignin</t>
  </si>
  <si>
    <t>DD.Cfat.Unit</t>
  </si>
  <si>
    <t>Digestible Crude Fat Unit</t>
  </si>
  <si>
    <t>Unit of measurement for Digestible Crude Fat</t>
  </si>
  <si>
    <t>DD.Fat.Unit</t>
  </si>
  <si>
    <t>Digestible Fat or Lipid Unit</t>
  </si>
  <si>
    <t>Unit of measurement for Digestible Fat or Lipid</t>
  </si>
  <si>
    <t>DD.Carbo.Unit</t>
  </si>
  <si>
    <t>Digestible Carbohydrate Unit</t>
  </si>
  <si>
    <t>Unit of measurement for Digestible Carbohydrate</t>
  </si>
  <si>
    <t>DD.Nitro.Unit</t>
  </si>
  <si>
    <t>Digestible Nitrogen Unit</t>
  </si>
  <si>
    <t>Unit of measurement for Digestible Nitrogen</t>
  </si>
  <si>
    <t>DD.ADC.Unit</t>
  </si>
  <si>
    <t>Apparent digestibility coefficient (ADC)  Unit</t>
  </si>
  <si>
    <t>Unit of measurement for Apparent digestibility coefficient (ADC)</t>
  </si>
  <si>
    <t>DD.Carbs.Unit</t>
  </si>
  <si>
    <t>Carbohydrate Unit</t>
  </si>
  <si>
    <t>Unit of measurement for Carbohydrate</t>
  </si>
  <si>
    <t>DD.Invitro.Unit</t>
  </si>
  <si>
    <t>Digestibility (in vitro) Unit</t>
  </si>
  <si>
    <t>Unit of measurement for Digestibility (in vitro)</t>
  </si>
  <si>
    <t>DD.DM.DorV</t>
  </si>
  <si>
    <t>Digestible Dry Matter - Diet/Item or Nutrient is the Focus?</t>
  </si>
  <si>
    <t>Is digestibility recorded relative to the diet or ingredient or the chemical/compositional variable?</t>
  </si>
  <si>
    <t>Diet or Item;Nutrient</t>
  </si>
  <si>
    <t>Diet/Item = relative to the diet item, e.g. 450 g/kg or 20% of the *diet/diet item* is digestible organic matter.</t>
  </si>
  <si>
    <t>Nutrient = relative to the composition variable, e.g. 52% of the *organic matter* in the diet/diet item is digestible.</t>
  </si>
  <si>
    <t>DD.OM.DorV</t>
  </si>
  <si>
    <t>Digestible Organic Matter - Diet/Item or Nutrient is the Focus?</t>
  </si>
  <si>
    <t>DD.CP.DorV</t>
  </si>
  <si>
    <t>Digestible Crude Protein - Diet/Item or Nutrient is the Focus?</t>
  </si>
  <si>
    <t>DD.Protein.DorV</t>
  </si>
  <si>
    <t>Digestible Protein - Diet/Item or Nutrient is the Focus?</t>
  </si>
  <si>
    <t>DD.CFibre.DorV</t>
  </si>
  <si>
    <t>Digestible Crude Fibre - Diet/Item or Nutrient is the Focus?</t>
  </si>
  <si>
    <t>DD.Fibre.DorV</t>
  </si>
  <si>
    <t>Digestible Fibre - Diet/Item or Nutrient is the Focus?</t>
  </si>
  <si>
    <t>DD.NDF.DorV</t>
  </si>
  <si>
    <t>Digestible Neutral Detergent Fibre (NDF) - Diet/Item or Nutrient is the Focus?</t>
  </si>
  <si>
    <t>DD.ADF.DorV</t>
  </si>
  <si>
    <t>Digestible Acid Detergent Fibre (ADF) - Diet/Item or Nutrient is the Focus?</t>
  </si>
  <si>
    <t>DD.ADL.DorV</t>
  </si>
  <si>
    <t>Digestible Acid Detergent Lignin (ADL) - Diet/Item or Nutrient is the Focus?</t>
  </si>
  <si>
    <t>DD.Cellu.DorV</t>
  </si>
  <si>
    <t>Digestible Celluose - Diet/Item or Nutrient is the Focus?</t>
  </si>
  <si>
    <t>DD.Hemicell.DorV</t>
  </si>
  <si>
    <t>Digestible Hemicellulose - Diet/Item or Nutrient is the Focus?</t>
  </si>
  <si>
    <t>DD.Lignin.DorV</t>
  </si>
  <si>
    <t>Digestible Lignin - Diet/Item or Nutrient is the Focus?</t>
  </si>
  <si>
    <t>DD.Cfat.DorV</t>
  </si>
  <si>
    <t>Digestible Crude Fat - Diet/Item or Nutrient is the Focus?</t>
  </si>
  <si>
    <t>DD.Fat.DorV</t>
  </si>
  <si>
    <t>Digestible Fat or Lipid - Diet/Item or Nutrient is the Focus?</t>
  </si>
  <si>
    <t>DD.Carbo.DorV</t>
  </si>
  <si>
    <t>Digestible Carbohydrate - Diet/Item or Nutrient is the Focus?</t>
  </si>
  <si>
    <t>DD.Nitro.DorV</t>
  </si>
  <si>
    <t>Digestible Nitrogen - Diet/Item or Nutrient is the Focus?</t>
  </si>
  <si>
    <t>DD.ADC.DorV</t>
  </si>
  <si>
    <t>Apparent digestibility coefficient (ADC)  - Diet/Item or Nutrient is the Focus?</t>
  </si>
  <si>
    <t>DD.Carbs.DorV</t>
  </si>
  <si>
    <t>Carbohydrate - Diet/Item or Nutrient is the Focus?</t>
  </si>
  <si>
    <t>DD.Invitro.DorV</t>
  </si>
  <si>
    <t>Digestibility (in vitro) - Diet/Item or Nutrient is the Focus?</t>
  </si>
  <si>
    <t>DD.DM.Method</t>
  </si>
  <si>
    <t>Digestible Dry Matter Method</t>
  </si>
  <si>
    <t>Method of measurement for Digestible Dry Matter</t>
  </si>
  <si>
    <t>lookup_levels$Digestibility.Method</t>
  </si>
  <si>
    <t>DD.OM.Method</t>
  </si>
  <si>
    <t>Digestible Organic Matter Method</t>
  </si>
  <si>
    <t>Method of measurement for Digestible Organic Matter</t>
  </si>
  <si>
    <t>DD.CP.Method</t>
  </si>
  <si>
    <t>Digestible Crude Protein Method</t>
  </si>
  <si>
    <t>Method of measurement for Digestible Crude Protein</t>
  </si>
  <si>
    <t>DD.Protein.Method</t>
  </si>
  <si>
    <t>Digestible Protein Method</t>
  </si>
  <si>
    <t>Method of measurement for Digestible Protein</t>
  </si>
  <si>
    <t>DD.CFibre.Method</t>
  </si>
  <si>
    <t>Digestible Crude Fibre Method</t>
  </si>
  <si>
    <t>Method of measurement for Digestible Crude Fibre</t>
  </si>
  <si>
    <t>DD.Fibre.Method</t>
  </si>
  <si>
    <t>Digestible Fibre Method</t>
  </si>
  <si>
    <t>Method of measurement for Digestible Fibre</t>
  </si>
  <si>
    <t>DD.NDF.Method</t>
  </si>
  <si>
    <t>Digestible Neutral Detergent Fibre (NDF) Method</t>
  </si>
  <si>
    <t>Method of measurement for Digestible Neutral Detergent Fibre (NDF)</t>
  </si>
  <si>
    <t>DD.ADF.Method</t>
  </si>
  <si>
    <t>Digestible Acid Detergent Fibre (ADF) Method</t>
  </si>
  <si>
    <t>Method of measurement for Digestible Acid Detergent Fibre (ADF)</t>
  </si>
  <si>
    <t>DD.ADL.Method</t>
  </si>
  <si>
    <t>Digestible Acid Detergent Lignin (ADL) Method</t>
  </si>
  <si>
    <t>Method of measurement for Digestible Acid Detergent Lignin (ADL)</t>
  </si>
  <si>
    <t>DD.Cellu.Method</t>
  </si>
  <si>
    <t>Digestible Celluose Method</t>
  </si>
  <si>
    <t>Method of measurement for Digestible Celluose</t>
  </si>
  <si>
    <t>DD.Hemicell.Method</t>
  </si>
  <si>
    <t>Digestible Hemicellulose Method</t>
  </si>
  <si>
    <t>Method of measurement for Digestible Hemicellulose</t>
  </si>
  <si>
    <t>DD.Lignin.Method</t>
  </si>
  <si>
    <t>Digestible Lignin Method</t>
  </si>
  <si>
    <t>Method of measurement for Digestible Lignin</t>
  </si>
  <si>
    <t>DD.Cfat.Method</t>
  </si>
  <si>
    <t>Digestible Crude Fat Method</t>
  </si>
  <si>
    <t>Method of measurement for Digestible Crude Fat</t>
  </si>
  <si>
    <t>DD.Fat.Method</t>
  </si>
  <si>
    <t>Digestible Fat or Lipid Method</t>
  </si>
  <si>
    <t>Method of measurement for Digestible Fat or Lipid</t>
  </si>
  <si>
    <t>DD.Carbo.Method</t>
  </si>
  <si>
    <t>Digestible Carbohydrate Method</t>
  </si>
  <si>
    <t>Method of measurement for Digestible Carbohydrate</t>
  </si>
  <si>
    <t>DD.Nitro.Method</t>
  </si>
  <si>
    <t>Digestible Nitrogen Method</t>
  </si>
  <si>
    <t>Method of measurement for Digestible Nitrogen</t>
  </si>
  <si>
    <t>DD.ADC.Method</t>
  </si>
  <si>
    <t>Apparent digestibility coefficient (ADC)  Method</t>
  </si>
  <si>
    <t>Method of measurement for Apparent digestibility coefficient (ADC)</t>
  </si>
  <si>
    <t>DD.Carbs.Method</t>
  </si>
  <si>
    <t>Carbohydrate Method</t>
  </si>
  <si>
    <t>Method of measurement for Carbohydrate</t>
  </si>
  <si>
    <t>DD.Invitro.Method</t>
  </si>
  <si>
    <t>Digestibility (in vitro) Method</t>
  </si>
  <si>
    <t>Method of measurement for Digestibility (in vitro)</t>
  </si>
  <si>
    <t>Within a treatment the base codes are derived from all of the ERA codes for practices where _.Level.Name is "Base"</t>
  </si>
  <si>
    <t>MT.Out2</t>
  </si>
  <si>
    <t>Field will be calculated from the data model</t>
  </si>
  <si>
    <t>This is a concatenation of all the practice codes for all of the selected practices that comprise each treatment</t>
  </si>
  <si>
    <t>T.Structure</t>
  </si>
  <si>
    <t>This is a flag set to "Yes" if any of these fields: Chems.Out$C.Structure,  Plant.Out$Structure, Other.Out$O.Structure, Weed.Out$W.Structure are "Yes"</t>
  </si>
  <si>
    <t>Yes, blank</t>
  </si>
  <si>
    <t>AF.Notes</t>
  </si>
  <si>
    <t>AF.Subspecies</t>
  </si>
  <si>
    <t>AF.Var</t>
  </si>
  <si>
    <t>AF.New.Tree</t>
  </si>
  <si>
    <t>AF.New.Subsp</t>
  </si>
  <si>
    <t>AF.New.Var</t>
  </si>
  <si>
    <t>H.Codes</t>
  </si>
  <si>
    <t>I.Method</t>
  </si>
  <si>
    <t>I.Strategy</t>
  </si>
  <si>
    <t>I.Codes</t>
  </si>
  <si>
    <t>I.Notes</t>
  </si>
  <si>
    <t>Till.Codes</t>
  </si>
  <si>
    <t>O.Notes</t>
  </si>
  <si>
    <t>W.Structure</t>
  </si>
  <si>
    <t>b28.Code</t>
  </si>
  <si>
    <t>b16.Code</t>
  </si>
  <si>
    <t>b17.Code</t>
  </si>
  <si>
    <t>b21.Code</t>
  </si>
  <si>
    <t>b64.Code</t>
  </si>
  <si>
    <t>b23.Code</t>
  </si>
  <si>
    <t>b29.Code</t>
  </si>
  <si>
    <t>b30.Code</t>
  </si>
  <si>
    <t>b75.Code</t>
  </si>
  <si>
    <t>b73.Code</t>
  </si>
  <si>
    <t>b74.Code</t>
  </si>
  <si>
    <t>b67.Code</t>
  </si>
  <si>
    <t>Weed.Code</t>
  </si>
  <si>
    <t>T.Agg.Levels2</t>
  </si>
  <si>
    <t>T.Agg.Levels3</t>
  </si>
  <si>
    <t>N2</t>
  </si>
  <si>
    <t>T.ID</t>
  </si>
  <si>
    <t>NA (but see field description)</t>
  </si>
  <si>
    <t>In the excel the user can choose one agroforestry practice and/or one non-agroforestry ERA practice, the corresponding subpratice names are joined with a ".." delimiter. </t>
  </si>
  <si>
    <t>See field description</t>
  </si>
  <si>
    <t>Non-agroforestry = Practices[Practice == "Intercropping" | (Practice == "Green Manure" &amp; grepl("Space",Subpractice)) , Subpractice]</t>
  </si>
  <si>
    <t>Agroforestry = Practices[Practice %in% c("Alleycropping","FNMR","Parklands","Multistrata Agroforestry","Other Agroforestry") , Subpractice]</t>
  </si>
  <si>
    <t>IN.Comp1</t>
  </si>
  <si>
    <t>Intercropping Treatment 1</t>
  </si>
  <si>
    <t>Choose a treatment from the treatments tab to combine with another treatment to create an intercrop</t>
  </si>
  <si>
    <t>IN.Comp2</t>
  </si>
  <si>
    <t>Intercropping Treatment 2</t>
  </si>
  <si>
    <t>IN.Comp3</t>
  </si>
  <si>
    <t>Intercropping Treatment 3</t>
  </si>
  <si>
    <t>IN.Comp4</t>
  </si>
  <si>
    <t>Intercropping Treatment 4</t>
  </si>
  <si>
    <t>IN.Comp.N</t>
  </si>
  <si>
    <t>The number of treatments selected to build the intercrop.</t>
  </si>
  <si>
    <t>IN.Residue.Fate</t>
  </si>
  <si>
    <t>Levels[["M.Fate"]]</t>
  </si>
  <si>
    <t>IN.Reps</t>
  </si>
  <si>
    <t>IN.Control</t>
  </si>
  <si>
    <t>IN.Start.Year</t>
  </si>
  <si>
    <t>IN.Start.Season</t>
  </si>
  <si>
    <t>IN.Residue.Code</t>
  </si>
  <si>
    <t>IN.T.Structure</t>
  </si>
  <si>
    <t>IN.Prod1</t>
  </si>
  <si>
    <t>IN.Prod2</t>
  </si>
  <si>
    <t>IN.Prod3</t>
  </si>
  <si>
    <t>IN.Prod4</t>
  </si>
  <si>
    <t>IN.Res1</t>
  </si>
  <si>
    <t>IN.Res2</t>
  </si>
  <si>
    <t>IN.Res3</t>
  </si>
  <si>
    <t>IN.Res4</t>
  </si>
  <si>
    <t>IN.Prods.All</t>
  </si>
  <si>
    <t>IN.R.Codes.Shared</t>
  </si>
  <si>
    <t>IN.R.Codes.Diff</t>
  </si>
  <si>
    <t>IN.Comp1.T.Codes</t>
  </si>
  <si>
    <t>IN.Comp2.T.Codes</t>
  </si>
  <si>
    <t>IN.Comp3.T.Codes</t>
  </si>
  <si>
    <t>IN.Comp4.T.Codes</t>
  </si>
  <si>
    <t>IN.Prod</t>
  </si>
  <si>
    <t>IN.Level.Name2</t>
  </si>
  <si>
    <t>IN.Structure</t>
  </si>
  <si>
    <t>IN.Res.System</t>
  </si>
  <si>
    <t>IN.ID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</si>
  <si>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t>
  </si>
  <si>
    <t>YYYY | YYYY.N |  YYYY-5</t>
  </si>
  <si>
    <t>For PostHarvest storage outcomes, use planting date to indicate when a product was stored and harvest date to indicate when losses/pest numbers were assessed.</t>
  </si>
  <si>
    <t>Site</t>
  </si>
  <si>
    <t>Planting Date Start (dd/mm/yy)</t>
  </si>
  <si>
    <t>(Storage Date Start for Postharvest)</t>
  </si>
  <si>
    <t>Planting Date End (dd/mm/yy)</t>
  </si>
  <si>
    <t>(Storage Date End for Postharvest)</t>
  </si>
  <si>
    <t>Harvest Date Start (dd/mm/yy)</t>
  </si>
  <si>
    <t>(Sampling Date Start for Postharvest)</t>
  </si>
  <si>
    <t>Harvest Date End (dd/mm/yy)</t>
  </si>
  <si>
    <t>(Sampling Date End for Postharvest)</t>
  </si>
  <si>
    <t>Harvest Days After Planting</t>
  </si>
  <si>
    <t>(Days after Storage for Postharvest)</t>
  </si>
  <si>
    <t>R.User.Code</t>
  </si>
  <si>
    <t>Choose rotation ERA practice</t>
  </si>
  <si>
    <t>c(Practices[Practice %in% c("Rotation","Agroforestry Fallow","Improved Fallow") | (Practice == "Green Manure" &amp; grepl("Time",Subpractice)), Subpractice], "Other Temporal Sequence")</t>
  </si>
  <si>
    <t>Rotation Treatment Name</t>
  </si>
  <si>
    <t>Choose a easy to recognize name for the treatment, you will use this name to reference it when building treatments later in the extraction process. Avoid using special characters.</t>
  </si>
  <si>
    <t>R.Reps</t>
  </si>
  <si>
    <t>R.Control</t>
  </si>
  <si>
    <t>R.Phases</t>
  </si>
  <si>
    <t>All Phases Present?</t>
  </si>
  <si>
    <t>Are all phases of the rotation present at any one point in time? For example in a maize-bean rotation,  phase 1 is maize in time 1 then beans in time 2, and phase is beans in time 1 and maize in time. If you answer "yes" then all treatments (e.g. crops) are represented in temporal repeat (season) of an experiment</t>
  </si>
  <si>
    <t>YEs</t>
  </si>
  <si>
    <t>R.Start.Year</t>
  </si>
  <si>
    <t>Note the start year of the rotation practice. This is often going to be the same as the first year of the sequence but please enter this information anyway so we can identify cases where it is not.</t>
  </si>
  <si>
    <t>R.Start.Season</t>
  </si>
  <si>
    <t>List the starting season of an rotation treatment in systems with &gt;1 growing seasons. If a region has unimodal rainfall or if seasonality is unspecified please leave this field blank.</t>
  </si>
  <si>
    <t>R.Code</t>
  </si>
  <si>
    <t>Practices[Practice==Rot.Out$R.User.Code,Code]</t>
  </si>
  <si>
    <t>R.T.Level.Names.All</t>
  </si>
  <si>
    <t>R.T.Codes.All</t>
  </si>
  <si>
    <t>R.Residue.Codes.All</t>
  </si>
  <si>
    <t>R.All.Products</t>
  </si>
  <si>
    <t>R.All.Structure</t>
  </si>
  <si>
    <t>R.Prod.Seq</t>
  </si>
  <si>
    <t>R.Residues.All2</t>
  </si>
  <si>
    <t>R.ID</t>
  </si>
  <si>
    <t>R.T.Level.Names.All2</t>
  </si>
  <si>
    <t>R.T.Codes.Sys</t>
  </si>
  <si>
    <t>R.Res.Codes.Sys</t>
  </si>
  <si>
    <t>R.IN.Codes.Sys</t>
  </si>
  <si>
    <t>Rotation Treatment</t>
  </si>
  <si>
    <t>Rotation Name</t>
  </si>
  <si>
    <t>Choose your named rotation treatment</t>
  </si>
  <si>
    <t>Choose the time period for the rotation sequence</t>
  </si>
  <si>
    <t>Rotation Component</t>
  </si>
  <si>
    <t>Choose the treatment that occurred during in this time period.</t>
  </si>
  <si>
    <t>c(MT.Out2$T.Name,Int.Out$IN.Level.Name)</t>
  </si>
  <si>
    <t>R.Resid.Fate</t>
  </si>
  <si>
    <t>R.T.Codes</t>
  </si>
  <si>
    <t>R.Structure</t>
  </si>
  <si>
    <t>R.Intercrop</t>
  </si>
  <si>
    <t>R.Prod1</t>
  </si>
  <si>
    <t>R.Prod2</t>
  </si>
  <si>
    <t>R.Prod3</t>
  </si>
  <si>
    <t>R.Prod4</t>
  </si>
  <si>
    <t>R.Res1</t>
  </si>
  <si>
    <t>R.Res2</t>
  </si>
  <si>
    <t>R.Res3</t>
  </si>
  <si>
    <t>R.Res4</t>
  </si>
  <si>
    <t>R.Prod</t>
  </si>
  <si>
    <t>R.IN.Codes</t>
  </si>
  <si>
    <t>Year</t>
  </si>
  <si>
    <t>Season</t>
  </si>
  <si>
    <t>Full.Seq</t>
  </si>
  <si>
    <t>Min.Year</t>
  </si>
  <si>
    <t>Seq.Ordered</t>
  </si>
  <si>
    <t>R.Prod.Prev</t>
  </si>
  <si>
    <t>R.Prod.Prev.1</t>
  </si>
  <si>
    <t>R.Prod.Prev.2</t>
  </si>
  <si>
    <t>R.Prod.Prev.3</t>
  </si>
  <si>
    <t>R.Prod.Prev.4</t>
  </si>
  <si>
    <t>R.Res.Prev1</t>
  </si>
  <si>
    <t>R.Res.Prev2</t>
  </si>
  <si>
    <t>R.Res.Prev3</t>
  </si>
  <si>
    <t>R.Res.Prev4</t>
  </si>
  <si>
    <t>Prod.Switch</t>
  </si>
  <si>
    <t>Prod.Switch.All.F</t>
  </si>
  <si>
    <t>Rot.Seq.Summ</t>
  </si>
  <si>
    <t>Seq</t>
  </si>
  <si>
    <t>This needs to be added, it can be derived from a lookup of the existing values for an outcome in ERA.</t>
  </si>
  <si>
    <t>Always use a "/" separator to indicate "unit x" per "unit y". Refer to number of animals as "individuals" in units. Only capitalize units that require a capital letter, such as megagrams "Mg".</t>
  </si>
  <si>
    <t>Use the "Species/Item/Group" column to indicate anything that qualifies an outcome, for example if you had numbers of beneficial "Insect A" per plant as an outcome, you'd record "individuals/plant" as the unit and "Insect A" in the "Species/Item/Group" column.</t>
  </si>
  <si>
    <t>Out.WG.Start</t>
  </si>
  <si>
    <t>None,  but should be limited to units of mass (e.g. g, kg)</t>
  </si>
  <si>
    <t>No, Only relevant when  Out.Out$Subindicator %in% Outcomes[Subpillar=="Economics",Subindicator]</t>
  </si>
  <si>
    <t>When entering a species, please check  that the scientific name has not changed (especially for older papers) using wikipedia.</t>
  </si>
  <si>
    <t>Multiple values can be entered for this field and should be concantenated with a ".." delimiter.</t>
  </si>
  <si>
    <t>Subspecies</t>
  </si>
  <si>
    <t>Free Text or Trees[Tree.Latin.Name %In% AF.Out$AF.Tree,Tree.Subspecies]</t>
  </si>
  <si>
    <t>ED.Ratio.Control</t>
  </si>
  <si>
    <t>Study Title</t>
  </si>
  <si>
    <t>Study ID</t>
  </si>
  <si>
    <t>Field Name</t>
  </si>
  <si>
    <t>Field ID</t>
  </si>
  <si>
    <t>Custom Term Value</t>
  </si>
  <si>
    <t>Approved</t>
  </si>
  <si>
    <t>Nitrogen and phosphorous uptake by potato (Solanum tuberosum L.) and their use efficiency under potato-legume intercropping systems</t>
  </si>
  <si>
    <t>ERA-0264c7f6-f6f2-478e-95fc-edb5ac4ccf74</t>
  </si>
  <si>
    <t>b128c1b8-5094-4347-bef5-5f192685dbb8</t>
  </si>
  <si>
    <t>Field Crops Research 222 (2018) 78–84</t>
  </si>
  <si>
    <t>Climate Change and Seed System Interventions Impact on Food Security and Incomes in East Africa</t>
  </si>
  <si>
    <t>ERA-252f1d68-9951-485a-bae7-a7f9ba92846f</t>
  </si>
  <si>
    <t>Conservation agriculture systems for Malawian smallholder farmers: long-term effects on crop productivity, profitability and soil quality</t>
  </si>
  <si>
    <t>ERA-a920a9e0-2766-4de8-810f-6d6356368317</t>
  </si>
  <si>
    <t>RENEWABLE AGRICULTURE AND FOOD SYSTEMS</t>
  </si>
  <si>
    <t>Exploring optimal soil mulching to enhance maize yield and water use efficiency in dryland areas in China</t>
  </si>
  <si>
    <t>ERA-73de68b8-8738-479c-a43b-6252ee47d758</t>
  </si>
  <si>
    <t>ACTA AGRICULTURAE SCANDINAVICA SECTION B-SOIL AND PLANT SCIENCE</t>
  </si>
  <si>
    <t>Reduced Tillage and Intercropping as a Means to Increase Yield and Financial Return in the Drylands of Tigray, northern Ethiopia: A Case Study under Rainfed and Irrigation Conditions</t>
  </si>
  <si>
    <t>ERA-f160cbb5-805c-4392-b880-82caa8f76d11</t>
  </si>
  <si>
    <t>MOMONA ETHIOPIAN JOURNAL OF SCIENCE</t>
  </si>
  <si>
    <t>Field efficacy of insecticides for management of invasive fall armyworm, Spodoptera frugiperda (J. E. Smith) (Lepidoptera: Noctuidae) on maize in India</t>
  </si>
  <si>
    <t>ERA-9c8558f9-4528-4358-9197-39131a0ff85e</t>
  </si>
  <si>
    <t>FLORIDA ENTOMOLOGIST</t>
  </si>
  <si>
    <t>Conventional versus agro-ecological intensification: assessing the effect of conservation agriculture in maize cropping systems with the DSSAT model in Cote d'Ivoire (West Africa)</t>
  </si>
  <si>
    <t>ERA-a4cf9103-623b-4965-9003-a7b933c7b091</t>
  </si>
  <si>
    <t>REGIONAL ENVIRONMENTAL CHANGE</t>
  </si>
  <si>
    <t>Assessment of maize yield-increasing potential and optimum N level under mulched drip irrigation in the Northeast of China</t>
  </si>
  <si>
    <t>ERA-648a2e76-36fe-4ac6-b0fe-7c0de973e289</t>
  </si>
  <si>
    <t>FIELD CROPS RESEARCH</t>
  </si>
  <si>
    <t>Effects of rainfall harvesting and mulching technologies on water use efficiency and crop yield in the semi-arid Loess Plateau, China</t>
  </si>
  <si>
    <t>ERA-faabb6f0-d236-4b02-9c37-46c552f108d7</t>
  </si>
  <si>
    <t>AGRICULTURAL WATER MANAGEMENT</t>
  </si>
  <si>
    <t>Maize-soybean intercropping effect on yield productivity, weed control and diversity in northern Ghana</t>
  </si>
  <si>
    <t>ERA-36e7824a-5cab-4dfe-a0ae-61bc7249dc41</t>
  </si>
  <si>
    <t>WEED BIOLOGY AND MANAGEMENT</t>
  </si>
  <si>
    <t>Agronomic and economic evaluation of permanent raised beds, no tillage and straw mulching for an irrigated maize-wheat system in northwest India</t>
  </si>
  <si>
    <t>ERA-def93a9e-992c-4db9-9e23-eaff0af51264</t>
  </si>
  <si>
    <t>f24bc945-67b9-4d8d-a517-c9ddb1b9806d</t>
  </si>
  <si>
    <t>b6f2545f-c745-4902-a3e5-852f775a9190</t>
  </si>
  <si>
    <t>PAU Farm</t>
  </si>
  <si>
    <t>bdacfbe9-1412-476c-9b03-359e70957794</t>
  </si>
  <si>
    <t>Effects of rainfall harvesting and mulching technologies on soil water, temperature, and maize yield in Loess Plateau region of China</t>
  </si>
  <si>
    <t>ERA-fa081e54-941f-4ae4-b5c6-1536cfcfc729</t>
  </si>
  <si>
    <t>SOIL RESEARCH</t>
  </si>
  <si>
    <t>Crop response to manure and fertilizer in Burkina Faso and Niger</t>
  </si>
  <si>
    <t>ERA-12da8131-8f6a-4129-a756-4e2013cc7b26</t>
  </si>
  <si>
    <t>NUTRIENT CYCLING IN AGROECOSYSTEMS</t>
  </si>
  <si>
    <t>Effects of Nitrogen Application and Weed Interference on Performance of Some Tropical Maize Genotypes in Nigeria</t>
  </si>
  <si>
    <t>ERA-a4d3b8b1-5aac-450f-8d4f-776912d80409</t>
  </si>
  <si>
    <t>Effects of row spacing and intercrop on maize grain yield and forage production of palisade grass</t>
  </si>
  <si>
    <t>ERA-7d6198e5-8d2e-48c1-b149-d749cdb378cc</t>
  </si>
  <si>
    <t>CROP &amp; PASTURE SCIENCE</t>
  </si>
  <si>
    <t>Maize-grain legume intercropping for enhanced resource use efficiency and crop productivity in the Guinea savanna of northern Ghana</t>
  </si>
  <si>
    <t>ERA-7917519f-3e9d-48bc-8d22-6ba9a2c08c8b</t>
  </si>
  <si>
    <t>Titulo de prueba</t>
  </si>
  <si>
    <t>ERA-dd6dfaaa-74fc-4ea5-8af8-58f4e8b10393</t>
  </si>
  <si>
    <t>CIAT-Research complex</t>
  </si>
  <si>
    <t>Journal de Prueba</t>
  </si>
  <si>
    <t>Effects of Maize-Soybean Intercropping on Nitrous Oxide Emissions from a Silt Loam Soil in the North China Plain</t>
  </si>
  <si>
    <t>ERA-99977b53-2dbb-44f8-9870-795e0f6df1df</t>
  </si>
  <si>
    <t>Agronomic and economic benefits of coffee-banana intercropping in Uganda's smallholder farming systems</t>
  </si>
  <si>
    <t>ERA-e404012b-182e-4524-a404-a3de1aacfb5c</t>
  </si>
  <si>
    <t>AGRICULTURAL SYSTEMS</t>
  </si>
  <si>
    <t>Plastic Mulch and Plant Density Influencing Soil Water Content and Yield of Rainfed Maize in North-Eastern China</t>
  </si>
  <si>
    <t>ERA-3db14aa2-27d7-4402-8106-a8640d59f34d</t>
  </si>
  <si>
    <t>IRRIGATION AND DRAINAGE</t>
  </si>
  <si>
    <t>Productivity of Newly Released Common Bean (Phaseolus vulgaris L.) Varieties Under Sole Cropping and Intercropping With Maize (Zea mays L.)</t>
  </si>
  <si>
    <t>ERA-be0d2cc2-af02-4212-be6a-8ce971ca7d43</t>
  </si>
  <si>
    <t>FRONTIERS IN SUSTAINABLE FOOD SYSTEMS</t>
  </si>
  <si>
    <t>Applying partial root drying drip irrigation in the presence of organic mulching. Is that the best irrigation practice for arid regions? Field and modelling study using the saltmed model</t>
  </si>
  <si>
    <t>ERA-23331dc4-5aa2-4f60-a027-5b8198bbdd7d</t>
  </si>
  <si>
    <t>e8e3a0a5-67fa-4d54-a706-ec821f717cf1</t>
  </si>
  <si>
    <t>c05b1c75-7adf-4eef-809c-bdf9db5ec0b1</t>
  </si>
  <si>
    <t>Surface</t>
  </si>
  <si>
    <t>Biyala</t>
  </si>
  <si>
    <t>What happens to the crop residues from this treatment?</t>
  </si>
  <si>
    <t>89b621ed-0d50-4ba6-8fc1-d83ea7b50d10</t>
  </si>
  <si>
    <t>Potential of the APSIM model to simulate impacts of shading on maize productivity</t>
  </si>
  <si>
    <t>ERA-0ede4996-41dc-438f-9f9e-9bc67363285f</t>
  </si>
  <si>
    <t>AGROFORESTRY SYSTEMS</t>
  </si>
  <si>
    <t>MECHANISED MINIMUM SOIL DISTURBANCE ESTABLISHMENT AND YIELD OF DIVERSE CROPS IN PADDY FIELDS USING A TWO-WHEEL TRACTOR-MOUNTED PLANTER SUITABLE FOR SMALLHOLDER CROPPING</t>
  </si>
  <si>
    <t>ERA-b89aadd2-cfff-4fec-a954-a90a8d69428b</t>
  </si>
  <si>
    <t>EXPERIMENTAL AGRICULTURE</t>
  </si>
  <si>
    <t>Integrated Nutrient Management Studies for Higher Productivity of French Bean (Phaseolus vulgaris L.) in Calcareous Soil of Bihar, India</t>
  </si>
  <si>
    <t>ERA-7197f303-f4ed-490d-91e8-80bc49a7f6ca</t>
  </si>
  <si>
    <t>LEGUME RESEARCH</t>
  </si>
  <si>
    <t>Maize (Zea mays L.) yield response to the effect of blended fertilizer and varieties under supplemental irrigation at Hadero Zuria Kebele, southern Ethiopia</t>
  </si>
  <si>
    <t>ERA-86b6e966-6874-45ab-8a6f-2a3ce5049f54</t>
  </si>
  <si>
    <t>Maize Water Productivity and Its Relationship to Soil Properties under Integrated Cattle Manure and Mineral-Nitrogen Fertilizer in a Smallholder Cropping System</t>
  </si>
  <si>
    <t>ERA-90429ce0-cedd-449a-96cc-22c07a3c03c5</t>
  </si>
  <si>
    <t>AGRONOMY JOURNAL</t>
  </si>
  <si>
    <t>Legume/Maize Intercropping and N Application for Improved Yield, Quality, Water and N Utilization for Forage Production</t>
  </si>
  <si>
    <t>ERA-bcaea4f3-68be-4120-bcf4-5c58a13e0d08</t>
  </si>
  <si>
    <t>AGRONOMY-BASEL</t>
  </si>
  <si>
    <t>How Does Maize-Cowpea Intercropping Maximize Land Use and Economic Return? A Field Trial in Bangladesh</t>
  </si>
  <si>
    <t>ERA-4d6e80c0-6235-4e02-9155-a1505b5ebad8</t>
  </si>
  <si>
    <t>Pertinence of exotic and local green manures for sustainable maize polyculture in Oaxaca, Mexico</t>
  </si>
  <si>
    <t>ERA-af9e5670-fa94-4119-b2c1-766b7079a2d6</t>
  </si>
  <si>
    <t>PHYSIOLOGICAL AND MICROCLIMATIC EFFECTS OF DIFFERENT AGRICULTURAL MANAGEMENT PRACTICES WITH MAIZE</t>
  </si>
  <si>
    <t>ERA-1314910a-233a-4a42-8dd2-1f7b66d3db31</t>
  </si>
  <si>
    <t>BOTANICAL SCIENCES</t>
  </si>
  <si>
    <t>Effects of tillage systems and mulch on soil physical quality parameters and maize (Zea mays L.) yield in semi-arid Pakistan</t>
  </si>
  <si>
    <t>ERA-36164a74-6b9c-48b7-b0fa-8672341ed84f</t>
  </si>
  <si>
    <t>BIOLOGICAL AGRICULTURE &amp; HORTICULTURE</t>
  </si>
  <si>
    <t>IMPACT OF IRRIGATION MANAGEMENT PRACTICES AND WATER QUALITY ON MAIZE PRODUCTION AND WATER USE EFFICIENCY</t>
  </si>
  <si>
    <t>ERA-5264aacb-8f07-462a-aaf0-7fded695cb1e</t>
  </si>
  <si>
    <t>JOURNAL OF ANIMAL AND PLANT SCIENCES</t>
  </si>
  <si>
    <t>ON-FARM EXPERIMENTATION ON CONSERVATION AGRICULTURE IN MAIZE-LEGUME BASED CROPPING SYSTEMS IN KENYA: WATER USE EFFICIENCY AND ECONOMIC IMPACTS</t>
  </si>
  <si>
    <t>ERA-0cc86a62-b9d4-4d9b-8478-4cfeaf21e8f5</t>
  </si>
  <si>
    <t>Comparison of Energy Used and Effects on Bulk Density and Yield by Tillage Systems in a Semiarid Condition of Mexico</t>
  </si>
  <si>
    <t>ERA-bac82a1f-aa88-4f61-aad2-378d55f376a5</t>
  </si>
  <si>
    <t>Optimizing Shade Cultivation Method and Irrigation Amount to Improve Photosynthetic Characteristics, Bean Yield, and Quality of Coffee in a Subtropical Monsoon Climate</t>
  </si>
  <si>
    <t>ERA-3b5d73f6-a261-40d6-8581-95ab1a36c78e</t>
  </si>
  <si>
    <t>FRONTIERS IN PLANT SCIENCE</t>
  </si>
  <si>
    <t>Fertilizer recommendations for maize production in the South Sudan and Sudano-Guinean zones of Benin</t>
  </si>
  <si>
    <t>ERA-ae3e1a81-a543-4e90-8960-e46a0c763ed4</t>
  </si>
  <si>
    <t>NEMATODE MANAGEMENT IN RAIN-FED SMALLHOLDER MAIZE PRODUCTION SYSTEMS UNDER CONSERVATION AGRICULTURE IN ZIMBABWE</t>
  </si>
  <si>
    <t>ERA-e3e5bec6-303b-4d8e-918a-6ef164f43efb</t>
  </si>
  <si>
    <t>Phosphorus and Compost Management Influence Maize (Zea mays) Productivity Under Semiarid Condition with and without Phosphate Solubilizing Bacteria</t>
  </si>
  <si>
    <t>ERA-97d4f0a2-86c3-4425-828a-431c666d5695</t>
  </si>
  <si>
    <t>Maize Sole Crop and Intercrop Response to Fertilizer in Mali and Niger</t>
  </si>
  <si>
    <t>ERA-3e09762a-4964-4b18-a4fa-82ce8a7ca94b</t>
  </si>
  <si>
    <t>1The harm of residual plastic film and its accumulation driving factors in northwest China</t>
  </si>
  <si>
    <t>ERA-20ff5b32-c06c-47ba-ba0d-11d916af358a</t>
  </si>
  <si>
    <t>China</t>
  </si>
  <si>
    <t>Gansú-The Hexi Corridor</t>
  </si>
  <si>
    <t>Environmental Pollution 318 (2023) 120910</t>
  </si>
  <si>
    <t>Ningxia - The Hexi corridor</t>
  </si>
  <si>
    <t>18-year grass hedge effect on soil water loss and soil productivity on sloping cropland</t>
  </si>
  <si>
    <t>ERA-de85bd0f-d1a7-4a98-b728-027c20a27e89</t>
  </si>
  <si>
    <t>Soil and Tillage research</t>
  </si>
  <si>
    <t>The Tuo River</t>
  </si>
  <si>
    <t>Entisol</t>
  </si>
  <si>
    <t>24a3e408-fa98-4dd0-b418-dc3c02a25267</t>
  </si>
  <si>
    <t>Cassava-maize intercropping systems in southern Nigeria: Radiation use efficiency, soil moisture dynamics, and yields of component crops</t>
  </si>
  <si>
    <t>ERA-219fc4aa-5ce2-46b3-9f9f-22eb0dce8236</t>
  </si>
  <si>
    <t>Otukpo18</t>
  </si>
  <si>
    <t>Ikom17</t>
  </si>
  <si>
    <t>Sandy loam</t>
  </si>
  <si>
    <t>Omogho18</t>
  </si>
  <si>
    <t>Loamy sand</t>
  </si>
  <si>
    <t>Omogho17</t>
  </si>
  <si>
    <t>Igbariam18</t>
  </si>
  <si>
    <t>Ikom18</t>
  </si>
  <si>
    <t>Igbariam17</t>
  </si>
  <si>
    <t>Sandy clay</t>
  </si>
  <si>
    <t>Name</t>
  </si>
  <si>
    <t>5a6a7582-3bb0-43bb-9398-43dbec4f545a</t>
  </si>
  <si>
    <t>Otukpo17</t>
  </si>
  <si>
    <t>Can the drip irrigation under film mulch reduce crop evapotranspiration and save water under the sufficient irrigation condition?</t>
  </si>
  <si>
    <t>ERA-29da6a6e-3897-4388-9905-06397dcb04be</t>
  </si>
  <si>
    <t>Silty loam</t>
  </si>
  <si>
    <t>Shiyanghe Experimental Station of China Agricultural University</t>
  </si>
  <si>
    <t>Agricultural Water Management 177 (2016) 128–137</t>
  </si>
  <si>
    <t>No rain but bumper harvest: the magic of pigeonpea in semi-arid Kenya</t>
  </si>
  <si>
    <t>ERA-a4964748-84cc-45c9-95db-dc674037eaa8</t>
  </si>
  <si>
    <t>Katumani Research Centre in Machakos County</t>
  </si>
  <si>
    <t>Variety/Cultivar</t>
  </si>
  <si>
    <t>588cb6dd-7384-406f-9583-d47dcdd242fb</t>
  </si>
  <si>
    <t>Conservation agriculture with trees amplifies negative effects of reduced tillage on maize performance in East Africa</t>
  </si>
  <si>
    <t>ERA-076ef0b7-adb0-42c4-8c15-e5a63273bc4f</t>
  </si>
  <si>
    <t>Andosols</t>
  </si>
  <si>
    <t>Meki</t>
  </si>
  <si>
    <t>Bugesera</t>
  </si>
  <si>
    <t>Humic and haplic ferralsols</t>
  </si>
  <si>
    <t>Diversification of maize-based intercropping systems in tropical rainforest agroecosystem of Nigeria: productivity, profitability and soil fertility</t>
  </si>
  <si>
    <t>ERA-fdbd238f-87d9-4beb-8c02-aa4298b58c63</t>
  </si>
  <si>
    <t>Trait1</t>
  </si>
  <si>
    <t>9cfe8485-757e-48ef-be73-f9ccaa3f9d7d</t>
  </si>
  <si>
    <t>Variable Category</t>
  </si>
  <si>
    <t>ec18e0ee-a184-4fa8-8ae4-fde8bf0aa6c0</t>
  </si>
  <si>
    <t xml:space="preserve">Local </t>
  </si>
  <si>
    <t>255fb141-ee7b-4571-bc55-b75a00f3e899</t>
  </si>
  <si>
    <t>{"id":"OQWrL","val":"The tropical rainforest of Nigeria"}</t>
  </si>
  <si>
    <t>3bcef50b-bc7d-40a1-8785-ab1ad30bb4e4</t>
  </si>
  <si>
    <t>Adaptation</t>
  </si>
  <si>
    <t>Product Component</t>
  </si>
  <si>
    <t>50c0f85e-5fbf-4d75-b8ba-012a869bba23</t>
  </si>
  <si>
    <t>Pod/Tuber</t>
  </si>
  <si>
    <t>The tropical rainforest of Nigeria</t>
  </si>
  <si>
    <t>Tillage Method of Implement</t>
  </si>
  <si>
    <t>6829b6f3-aac6-4abb-92f8-77862b4ba395</t>
  </si>
  <si>
    <t>Plough</t>
  </si>
  <si>
    <t>bdd1b82f-9327-424a-9904-c418329e8aa4</t>
  </si>
  <si>
    <t>Timeframe</t>
  </si>
  <si>
    <t>302f1628-7f00-4bd4-a0ac-7fa7960855c9</t>
  </si>
  <si>
    <t>2017-2018</t>
  </si>
  <si>
    <t>FUTURE OF FOOD-JOURNAL ON FOOD AGRICULTURE AND SOCIETY</t>
  </si>
  <si>
    <t>Ultisol</t>
  </si>
  <si>
    <t>Effect of Maize-Legume Intercropping on Maize Physio-Agronomic Parameters and Beneficial Insect Abundance</t>
  </si>
  <si>
    <t>ERA-d8147e20-d1f5-4c6a-9260-5801deb1d5a2</t>
  </si>
  <si>
    <t>Predators</t>
  </si>
  <si>
    <t>Parasitoids</t>
  </si>
  <si>
    <t>Type of Intercropping</t>
  </si>
  <si>
    <t>66531c4d-909d-4c0e-909e-dbdba2e27140</t>
  </si>
  <si>
    <t>Additive intercropping</t>
  </si>
  <si>
    <t>Punch stroke</t>
  </si>
  <si>
    <t>Small-scale maize farm Becal, Campeche, Mexico</t>
  </si>
  <si>
    <t>Effects of Different Mulching Materials on the Grain Yield and Water Use Efficiency of Maize in the North China Plain</t>
  </si>
  <si>
    <t>ERA-dd807329-a47c-4ae6-b9f9-7bb8dff0ebda</t>
  </si>
  <si>
    <t>AGRICULTURE-BASEL</t>
  </si>
  <si>
    <t>The Agricultural Water Conservation Irrigation Experiment Station -Beijing</t>
  </si>
  <si>
    <t>Straw mulching</t>
  </si>
  <si>
    <t>JiYuan168</t>
  </si>
  <si>
    <t>Transparent film mulch</t>
  </si>
  <si>
    <t>Loamy</t>
  </si>
  <si>
    <t>XunTian 1102</t>
  </si>
  <si>
    <t>Black film mulching</t>
  </si>
  <si>
    <t>Impact of conservation agriculture on maize yield and food security: Evidence from smallholder farmers in Zimbabwe</t>
  </si>
  <si>
    <t>ERA-056ebc1f-ba72-4ac2-b2d6-177e36892438</t>
  </si>
  <si>
    <t>Wedza</t>
  </si>
  <si>
    <t>AFRICAN JOURNAL OF AGRICULTURAL AND RESOURCE ECONOMICS-AFJARE</t>
  </si>
  <si>
    <t>Masvingo</t>
  </si>
  <si>
    <t>Shamva</t>
  </si>
  <si>
    <t>Welfare impacts of conservation agriculture adoption on smallholder maize farmers in South Africa</t>
  </si>
  <si>
    <t>ERA-1a2608a3-51c4-4995-b661-4eae170a3721</t>
  </si>
  <si>
    <t xml:space="preserve">The Gert Sibande District Municipality - Mpumalanga Province </t>
  </si>
  <si>
    <t>Water use and productivity of a sorghum–cowpea–bottle gourd intercrop system</t>
  </si>
  <si>
    <t>ERA-5edf6c32-f18b-4a56-a02f-426efb306b94</t>
  </si>
  <si>
    <t xml:space="preserve">Agricultural Water Management </t>
  </si>
  <si>
    <t>Test</t>
  </si>
  <si>
    <t>ERA-81212402-64bd-4125-9f5d-fe8d061ecc74</t>
  </si>
  <si>
    <t>test</t>
  </si>
  <si>
    <t>Conservation Agriculture Affects Grain and Nutrient Yields of Maize (Zea Mays L.) and Can Impact Food and Nutrition Security in Sub-Saharan Africa</t>
  </si>
  <si>
    <t>ERA-dc1b16c8-a0bd-4f92-b216-971bba335ee9</t>
  </si>
  <si>
    <t>Cost and Benefit Analysis of Organic Mulching and Intercropping in Maize Cultivation</t>
  </si>
  <si>
    <t>ERA-ea868d36-6b6f-49f3-9df6-f570f300dba2</t>
  </si>
  <si>
    <t>Jilin Agricultural University</t>
  </si>
  <si>
    <t xml:space="preserve">Nwabiagya District </t>
  </si>
  <si>
    <t>Ji nong yu 885</t>
  </si>
  <si>
    <t>Can minimum tillage enhance productivity? Evidence from smallholder farmers in Kenya</t>
  </si>
  <si>
    <t>ERA-26f269df-dd0f-466f-8fa5-39660eb5003c</t>
  </si>
  <si>
    <t>{"id":"ulexr","val":"Embu County"}</t>
  </si>
  <si>
    <t>Embu County</t>
  </si>
  <si>
    <t>Reduced Water Use in Barley and Maize Production Through Conservation Agriculture and Drip Irrigation</t>
  </si>
  <si>
    <t>ERA-a6bed403-a995-46a6-baaa-7e6736b0ebd5</t>
  </si>
  <si>
    <t>Universidad de Guanajuato</t>
  </si>
  <si>
    <t>7de6ae92-85a4-4b89-9066-4b29e65f83a0</t>
  </si>
  <si>
    <t>Prosulfuron</t>
  </si>
  <si>
    <t>XR20A (Ceres)</t>
  </si>
  <si>
    <t>Mezotrione</t>
  </si>
  <si>
    <t>Pirimicarb</t>
  </si>
  <si>
    <t>Spinetoram</t>
  </si>
  <si>
    <t>Raised bed</t>
  </si>
  <si>
    <t>Vertisol</t>
  </si>
  <si>
    <t>Assessing yield and efficiency implications of relying on parasitoids for control of cereal stemborers: The case of small-scale maize farmers in Kenya</t>
  </si>
  <si>
    <t>ERA-1ab6e407-1dd0-4397-983f-34b9851591ef</t>
  </si>
  <si>
    <t>Kilifi</t>
  </si>
  <si>
    <t>Kwale</t>
  </si>
  <si>
    <t>Biological control with Trichogramma pretiosum increases organic maize productivity by 19.4%</t>
  </si>
  <si>
    <t>ERA-39147c43-b03a-4d46-84a6-4dbece7eb7d7</t>
  </si>
  <si>
    <t>Cultivar BR 106</t>
  </si>
  <si>
    <t xml:space="preserve"> Embrapa Maize and Sorghum</t>
  </si>
  <si>
    <t>Does Conservation Agriculture Change Labour Requirements? Evidence of Sustainable Intensification in Sub-Saharan Africa</t>
  </si>
  <si>
    <t>ERA-1df35c3f-f74d-4a5d-a629-742dd0a3e42a</t>
  </si>
  <si>
    <t>Effect of Mulching and Permanent Planting Basin Dimensions on Maize (Zea mays L.) Production in a Sub-Humid Climate</t>
  </si>
  <si>
    <t>ERA-bcb4ce97-d39c-436c-b18c-47f1209836d1</t>
  </si>
  <si>
    <t>Bulindi ZARDI</t>
  </si>
  <si>
    <t>Dry grass</t>
  </si>
  <si>
    <t>Effect of phosphorus on yield and economics of maize (Zea mays) under semi-arid conditions of Afghanistan</t>
  </si>
  <si>
    <t>ERA-072c3394-15e3-4f06-86fd-25ec1926e3e4</t>
  </si>
  <si>
    <t>Afghanistan</t>
  </si>
  <si>
    <t>ANASTU Kandahar</t>
  </si>
  <si>
    <t>Indian Journal of Agricultural Sciences</t>
  </si>
  <si>
    <t>{"id":"156PQ","val":"ANASTU Kandahar"}</t>
  </si>
  <si>
    <t xml:space="preserve">Sandy clay loam </t>
  </si>
  <si>
    <t>Performance of Maize-Soybean Intercropping under Various N Application Rates and Soil Moisture Conditions in Northern Mozambique</t>
  </si>
  <si>
    <t>ERA-6763a3d0-f0b5-4fbe-a1ef-83d028388c93</t>
  </si>
  <si>
    <t>Nampula</t>
  </si>
  <si>
    <t>Lichinga</t>
  </si>
  <si>
    <t>Gurue</t>
  </si>
  <si>
    <t>Clayey</t>
  </si>
  <si>
    <t>TGX-1937-1F</t>
  </si>
  <si>
    <t>Sandy</t>
  </si>
  <si>
    <t>Effects of cattle manure on selected soil physical properties of smallholder farms on two soils of Murewa, Zimbabwe</t>
  </si>
  <si>
    <t>ERA-ca3d272c-c8a0-4c2b-a389-bba872dd04b0</t>
  </si>
  <si>
    <t>HF Clay (Murewa)</t>
  </si>
  <si>
    <t>OF Clay (Murewa)</t>
  </si>
  <si>
    <t>HF Sandy (Murewa)</t>
  </si>
  <si>
    <t>OF Sandy (Murewa)</t>
  </si>
  <si>
    <t>Intercropping Maize With Legumes for Sustainable Highland Maize Production</t>
  </si>
  <si>
    <t>ERA-f97376be-88b3-4220-a165-6816a6341641</t>
  </si>
  <si>
    <t>Sandy clay loam</t>
  </si>
  <si>
    <t>Loeng Khod</t>
  </si>
  <si>
    <t>Thailand</t>
  </si>
  <si>
    <t>Pang Daeng Nai</t>
  </si>
  <si>
    <t>Ammonium phosphate</t>
  </si>
  <si>
    <t>Pang Da</t>
  </si>
  <si>
    <t>Maize plant density affects yield, growth and source-sink relationship of crops in maize/peanut intercropping</t>
  </si>
  <si>
    <t>ERA-b0f10002-43cb-462f-8ae3-cf048092e327</t>
  </si>
  <si>
    <t>ZD958</t>
  </si>
  <si>
    <t>SOES Fuxin</t>
  </si>
  <si>
    <t>BS1016</t>
  </si>
  <si>
    <t>Maize-legume strip cropping effect on productivity, income, and income risk of farmers in northern Ghana</t>
  </si>
  <si>
    <t>ERA-df84f79f-be0b-494c-8f76-9c36576a6d2a</t>
  </si>
  <si>
    <t>Cymetox super</t>
  </si>
  <si>
    <t>c9a5bdbe-044d-40fd-9b46-4cee6d2b9256</t>
  </si>
  <si>
    <t>Northern</t>
  </si>
  <si>
    <t>Lambda cyhalothrin</t>
  </si>
  <si>
    <t>Loam–sandy loam</t>
  </si>
  <si>
    <t>Upper West</t>
  </si>
  <si>
    <t>Optimizing interaction between crop residues and inorganic N under zero tillage systems in sub-humid region of Kenya</t>
  </si>
  <si>
    <t>ERA-8e8c8392-0cae-44e9-850f-df4c242407da</t>
  </si>
  <si>
    <t>Maize crop residues</t>
  </si>
  <si>
    <t>2, 4 D-Amine</t>
  </si>
  <si>
    <t>Weedall 480 SL</t>
  </si>
  <si>
    <t>KALRO</t>
  </si>
  <si>
    <t>The competitive ability of maize (Zea mays L.)-common bean (Phaseolus vulgaris L.) intercrops against weeds</t>
  </si>
  <si>
    <t>ERA-c9d4dc22-ca42-40bd-8675-89584093eb4d</t>
  </si>
  <si>
    <t>Revista de la Facultad de Agronomia de la Universidad del Zulia</t>
  </si>
  <si>
    <t>Effects of inorganic and organic fertilizers on the growth and development of component crops in maize/bean intercrop in Eastern Cape of South Africa</t>
  </si>
  <si>
    <t>ERA-79d9437b-0b77-44b6-871a-4d66610f47ab</t>
  </si>
  <si>
    <t>JOURNAL OF FOOD AGRICULTURE &amp; ENVIRONMENT</t>
  </si>
  <si>
    <t>Assessment of small mammal diversity in coffee agroforestry in the Western Ghats, India</t>
  </si>
  <si>
    <t>ERA-aea9e74f-0984-43db-bd20-e14223f5d2ef</t>
  </si>
  <si>
    <t>Drip irrigation incorporating water conservation measures: Effects on soil water-nitrogen utilization, root traits and grain production of spring maize in semi-arid areas</t>
  </si>
  <si>
    <t>ERA-40371f9f-ceac-4299-9ead-6fdfe1e85fe5</t>
  </si>
  <si>
    <t>Phosphorus pentoxide</t>
  </si>
  <si>
    <t>Potassium oxide</t>
  </si>
  <si>
    <t>Maize straw</t>
  </si>
  <si>
    <t>JOURNAL OF INTEGRATIVE AGRICULTURE</t>
  </si>
  <si>
    <t>The farm research station of Jilin Academy of Agricultural Sciences - Jilin Province</t>
  </si>
  <si>
    <t>Clay loam</t>
  </si>
  <si>
    <t>Fumin 985</t>
  </si>
  <si>
    <t>On-farm Participatory Evaluation of Technologies for Soil Fertility Man- agement in the Sahel, West Africa</t>
  </si>
  <si>
    <t>ERA-089de532-3657-4311-82a5-466739a335fd</t>
  </si>
  <si>
    <t>Tropical Agriculture Research Front</t>
  </si>
  <si>
    <t>Run-off water harvesting for dry spell mitigation in maize (Zea mays L.): results from on-farm research in semi-arid Kenya</t>
  </si>
  <si>
    <t>ERA-86e14013-9c64-4325-8c71-293c11752177</t>
  </si>
  <si>
    <t xml:space="preserve">Mwala town-Machakos District </t>
  </si>
  <si>
    <t>945395a9-8eaa-4cd2-8b68-64885645f082</t>
  </si>
  <si>
    <t>Response of intercropping coffee (Coffea arabica L.) with banana (Musa spp.) on yield, yield components, and quality of coffee</t>
  </si>
  <si>
    <t>ERA-dd0feebd-aa74-41b5-80c4-d785ae818427</t>
  </si>
  <si>
    <t>CROP SCIENCE</t>
  </si>
  <si>
    <t>Kalu</t>
  </si>
  <si>
    <t>Productivity and profitability of maize-legume cropping systems under conservation agriculture among smallholder farmers in Malawi</t>
  </si>
  <si>
    <t>ERA-8681a384-828a-450b-a958-ed6ccfcb979e</t>
  </si>
  <si>
    <t>Improving nitrogen contribution in maize post-tasseling using optimum management under mulch drip irrigation in the semiarid region of Northeast China</t>
  </si>
  <si>
    <t>ERA-454b0ea2-1856-40e0-ab62-4adfbe67a6ab</t>
  </si>
  <si>
    <t>Managing Tephrosia mulch and fertilizer to enhance coffee productivity on smallholder farms in the Eastern African Highlands</t>
  </si>
  <si>
    <t>ERA-8b0b93f9-f093-4921-8cd1-e3fac95a036f</t>
  </si>
  <si>
    <t>EUROPEAN JOURNAL OF AGRONOMY</t>
  </si>
  <si>
    <t>Conservation agriculture for improving water productivity in Vertisols of semi-arid tropics</t>
  </si>
  <si>
    <t>ERA-98c0c8a4-5555-437d-a840-f5e7aba53fb7</t>
  </si>
  <si>
    <t>CURRENT SCIENCE</t>
  </si>
  <si>
    <t>Effect of crop diversification and mulching on termite damage to maize in western Ethiopia</t>
  </si>
  <si>
    <t>ERA-3f6a24fc-46e4-4e5d-9ae5-92bb168f4208</t>
  </si>
  <si>
    <t>CROP PROTECTION</t>
  </si>
  <si>
    <t>ERA-bff62629-e471-4d38-b255-16c1d5d4b19e</t>
  </si>
  <si>
    <t>Kpataribogu - Karaga District</t>
  </si>
  <si>
    <t>Bundunia - Northern Ghana.</t>
  </si>
  <si>
    <t>NORMALIZED WATER PRODUCTIVITY FOR MAIZE CULTIVATION (Zea mays) IN CHAPINGO, MEXICO</t>
  </si>
  <si>
    <t>ERA-e0743725-725a-4e5d-a4f0-ef50bfbcf792</t>
  </si>
  <si>
    <t>Modelling maize yield response to plant density and water and nitrogen supply in a semi-arid region</t>
  </si>
  <si>
    <t>ERA-71900620-2e56-4c83-8a1e-3cb15d2da307</t>
  </si>
  <si>
    <t>Evaluating manual conservation agriculture systems in southern Africa</t>
  </si>
  <si>
    <t>ERA-c12c59eb-8692-4ac6-bdf5-d8b3167c96b5</t>
  </si>
  <si>
    <t>AGRICULTURE ECOSYSTEMS &amp; ENVIRONMENT</t>
  </si>
  <si>
    <t>Evaluation of subsurface, mulched and non-mulched surface drip irrigation for maize production and economic benefits in northeast China</t>
  </si>
  <si>
    <t>ERA-9f89a29f-e03f-45e7-9d00-93c78e3fd268</t>
  </si>
  <si>
    <t>IRRIGATION SCIENCE</t>
  </si>
  <si>
    <t>Forage legumes exhibit a differential potential to compete against maize and weeds and to restore soil fertility in a maize-forage legume intercrop</t>
  </si>
  <si>
    <t>ERA-cc9453a6-c0e0-4e31-b95a-72a3ff312de1</t>
  </si>
  <si>
    <t>Impact Assessment of Biological Control-Based Integrated Pest Management in Rice and Maize in the Greater Mekong Subregion</t>
  </si>
  <si>
    <t>ERA-59ea9696-515e-4eae-af9e-e44dc35e3bdb</t>
  </si>
  <si>
    <t>Intensification of conservation agriculture systems for increased livestock feed and maize production in Zimbabwe</t>
  </si>
  <si>
    <t>ERA-44660061-48ec-437c-b15c-dcddff306510</t>
  </si>
  <si>
    <t>INTERNATIONAL JOURNAL OF AGRICULTURAL SUSTAINABILITY</t>
  </si>
  <si>
    <t>A Combined Ridging and Cover Crop Tillage System for Sustainable Coffee Plantation in Kenya</t>
  </si>
  <si>
    <t>ERA-62c9c400-8a77-420f-8606-14511cd56862</t>
  </si>
  <si>
    <t>Alfalfa (Medicago sativa L.)/Maize (Zea mays L.) Intercropping Provides a Feasible Way to Improve Yield and Economic Incomes in Farming and Pastoral Areas of Northeast China</t>
  </si>
  <si>
    <t>ERA-0524ea8e-3730-4bb7-b090-19fc1a531590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</si>
</sst>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u/>
      <sz val="11"/>
      <color theme="10"/>
      <name val="Calibri"/>
      <family val="2"/>
      <scheme val="minor"/>
    </font>
    <font>
      <strike/>
      <sz val="11"/>
      <color theme="1"/>
      <name val="Calibri"/>
      <family val="2"/>
      <scheme val="minor"/>
    </font>
    <font>
      <strike/>
      <u/>
      <sz val="11"/>
      <color theme="10"/>
      <name val="Calibri"/>
      <family val="2"/>
      <scheme val="minor"/>
    </font>
    <font>
      <sz val="10"/>
      <color rgb="FF474B4F"/>
      <name val="Fira Sans"/>
      <family val="2"/>
    </font>
    <font>
      <sz val="11"/>
      <color rgb="FF000000"/>
      <name val="Calibri"/>
      <family val="2"/>
    </font>
    <font>
      <sz val="11"/>
      <color theme="1"/>
      <name val="Calibri"/>
      <family val="2"/>
      <scheme val="minor"/>
    </font>
    <font>
      <b/>
      <sz val="9"/>
      <color indexed="81"/>
      <name val="Tahoma"/>
      <family val="2"/>
    </font>
    <font>
      <sz val="9"/>
      <color indexed="81"/>
      <name val="Tahoma"/>
      <family val="2"/>
    </font>
    <font>
      <strike/>
      <sz val="11"/>
      <color theme="1"/>
      <name val="Calibri"/>
      <family val="2"/>
    </font>
    <font>
      <b/>
      <sz val="10"/>
      <color theme="1"/>
      <name val="Arial"/>
      <family val="2"/>
    </font>
    <font>
      <sz val="10"/>
      <color theme="1"/>
      <name val="Arial"/>
      <family val="2"/>
    </font>
    <font>
      <sz val="8"/>
      <name val="Calibri"/>
      <family val="2"/>
      <scheme val="minor"/>
    </font>
    <font>
      <b/>
      <sz val="8"/>
      <color theme="1"/>
      <name val="Calibri"/>
      <family val="2"/>
      <scheme val="minor"/>
    </font>
    <font>
      <sz val="8"/>
      <color theme="1"/>
      <name val="Calibri"/>
      <family val="2"/>
      <scheme val="minor"/>
    </font>
    <font>
      <vertAlign val="subscript"/>
      <sz val="11"/>
      <color theme="1"/>
      <name val="Calibri"/>
      <family val="2"/>
    </font>
    <font>
      <b/>
      <sz val="11"/>
      <color rgb="FF000000"/>
      <name val="Calibri"/>
      <family val="2"/>
    </font>
    <font>
      <sz val="12"/>
      <color theme="1"/>
      <name val="Calibri"/>
      <family val="2"/>
    </font>
    <font>
      <sz val="11"/>
      <color theme="1"/>
      <name val="Arial"/>
      <family val="2"/>
    </font>
    <font>
      <sz val="11"/>
      <color theme="1"/>
      <name val="Aptos Narrow"/>
      <family val="2"/>
    </font>
    <font>
      <sz val="11"/>
      <color rgb="FF000000"/>
      <name val="Calibri"/>
      <family val="2"/>
      <scheme val="minor"/>
    </font>
    <font>
      <sz val="11"/>
      <color rgb="FF444444"/>
      <name val="Aptos Narrow"/>
      <family val="2"/>
    </font>
    <font>
      <b/>
      <sz val="8"/>
      <color rgb="FF000000"/>
      <name val="Calibri"/>
      <family val="2"/>
      <scheme val="minor"/>
    </font>
    <font>
      <sz val="8"/>
      <color rgb="FF202124"/>
      <name val="Calibri"/>
      <family val="2"/>
      <scheme val="minor"/>
    </font>
    <font>
      <sz val="8"/>
      <color rgb="FF1F1F1F"/>
      <name val="Calibri"/>
      <family val="2"/>
      <scheme val="minor"/>
    </font>
    <font>
      <b/>
      <sz val="11"/>
      <color theme="0"/>
      <name val="Calibri"/>
      <family val="2"/>
      <scheme val="minor"/>
    </font>
    <font>
      <sz val="11"/>
      <color theme="0"/>
      <name val="Calibri"/>
      <family val="2"/>
      <scheme val="minor"/>
    </font>
    <font>
      <sz val="11"/>
      <color rgb="FF242424"/>
      <name val="Aptos Narrow"/>
      <family val="2"/>
    </font>
    <font>
      <sz val="8"/>
      <color rgb="FF000000"/>
      <name val="Calibri"/>
      <family val="2"/>
      <scheme val="minor"/>
    </font>
    <font>
      <i/>
      <sz val="11"/>
      <color rgb="FF000000"/>
      <name val="Calibri"/>
      <family val="2"/>
      <scheme val="minor"/>
    </font>
    <font>
      <sz val="10"/>
      <color rgb="FF000000"/>
      <name val="Tahoma"/>
      <family val="2"/>
    </font>
    <font>
      <b/>
      <sz val="10"/>
      <color rgb="FF000000"/>
      <name val="Tahoma"/>
      <family val="2"/>
    </font>
    <font>
      <b/>
      <sz val="9"/>
      <color rgb="FF000000"/>
      <name val="Tahoma"/>
      <family val="2"/>
    </font>
    <font>
      <sz val="8"/>
      <color rgb="FF000000"/>
      <name val="Calibri"/>
      <family val="2"/>
    </font>
    <font>
      <sz val="11"/>
      <color theme="1"/>
      <name val="Courier New"/>
      <family val="1"/>
    </font>
    <font>
      <sz val="9"/>
      <color rgb="FF000000"/>
      <name val="Tahoma"/>
      <family val="2"/>
    </font>
    <font>
      <sz val="11"/>
      <color rgb="FF000000"/>
      <name val="Aptos Narrow"/>
      <family val="2"/>
    </font>
    <font>
      <sz val="10"/>
      <color rgb="FF000000"/>
      <name val="Helvetica Neue"/>
      <family val="2"/>
    </font>
    <font>
      <b/>
      <sz val="10"/>
      <color rgb="FF000000"/>
      <name val="Helvetica Neue"/>
      <family val="2"/>
    </font>
    <font>
      <u/>
      <sz val="10"/>
      <color rgb="FF000000"/>
      <name val="Helvetica Neue"/>
      <family val="2"/>
    </font>
    <font>
      <sz val="12"/>
      <color theme="1"/>
      <name val="Helvetica"/>
      <family val="2"/>
    </font>
    <font>
      <b/>
      <sz val="11"/>
      <name val="Calibri"/>
      <family val="2"/>
      <scheme val="minor"/>
    </font>
  </fonts>
  <fills count="4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4B084"/>
        <bgColor indexed="64"/>
      </patternFill>
    </fill>
    <fill>
      <patternFill patternType="solid">
        <fgColor rgb="FFFCE4D6"/>
        <bgColor indexed="64"/>
      </patternFill>
    </fill>
    <fill>
      <patternFill patternType="solid">
        <fgColor rgb="FFFCE4D6"/>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FF9999"/>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79998168889431442"/>
        <bgColor theme="9" tint="0.79998168889431442"/>
      </patternFill>
    </fill>
    <fill>
      <patternFill patternType="solid">
        <fgColor theme="4"/>
        <bgColor theme="4"/>
      </patternFill>
    </fill>
    <fill>
      <patternFill patternType="solid">
        <fgColor rgb="FFFF7E79"/>
        <bgColor indexed="64"/>
      </patternFill>
    </fill>
    <fill>
      <patternFill patternType="solid">
        <fgColor rgb="FFFFD579"/>
        <bgColor indexed="64"/>
      </patternFill>
    </fill>
    <fill>
      <patternFill patternType="solid">
        <fgColor rgb="FFFFFD78"/>
        <bgColor indexed="64"/>
      </patternFill>
    </fill>
    <fill>
      <patternFill patternType="solid">
        <fgColor rgb="FFD5FC79"/>
        <bgColor indexed="64"/>
      </patternFill>
    </fill>
    <fill>
      <patternFill patternType="solid">
        <fgColor rgb="FF73FB79"/>
        <bgColor indexed="64"/>
      </patternFill>
    </fill>
    <fill>
      <patternFill patternType="solid">
        <fgColor rgb="FF73FDD6"/>
        <bgColor indexed="64"/>
      </patternFill>
    </fill>
    <fill>
      <patternFill patternType="solid">
        <fgColor rgb="FF73FEFF"/>
        <bgColor indexed="64"/>
      </patternFill>
    </fill>
    <fill>
      <patternFill patternType="solid">
        <fgColor rgb="FF76D6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rgb="FFFF8AD8"/>
        <bgColor indexed="64"/>
      </patternFill>
    </fill>
    <fill>
      <patternFill patternType="solid">
        <fgColor rgb="FF00B050"/>
        <bgColor indexed="64"/>
      </patternFill>
    </fill>
    <fill>
      <patternFill patternType="solid">
        <fgColor theme="4"/>
        <bgColor indexed="64"/>
      </patternFill>
    </fill>
    <fill>
      <patternFill patternType="solid">
        <fgColor theme="4" tint="-0.249977111117893"/>
        <bgColor indexed="64"/>
      </patternFill>
    </fill>
    <fill>
      <patternFill patternType="solid">
        <fgColor rgb="FFF0C3FF"/>
        <bgColor indexed="64"/>
      </patternFill>
    </fill>
    <fill>
      <patternFill patternType="solid">
        <fgColor rgb="FFFFFD78"/>
        <bgColor rgb="FF000000"/>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rgb="FF000000"/>
      </patternFill>
    </fill>
    <fill>
      <patternFill patternType="solid">
        <fgColor theme="9" tint="0.59999389629810485"/>
        <bgColor indexed="64"/>
      </patternFill>
    </fill>
    <fill>
      <patternFill patternType="solid">
        <fgColor theme="8" tint="-0.249977111117893"/>
        <bgColor indexed="64"/>
      </patternFill>
    </fill>
    <fill>
      <patternFill patternType="solid">
        <fgColor rgb="FFD12E9B"/>
        <bgColor indexed="64"/>
      </patternFill>
    </fill>
  </fills>
  <borders count="13">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style="thin">
        <color theme="9"/>
      </left>
      <right/>
      <top style="medium">
        <color theme="9"/>
      </top>
      <bottom/>
      <diagonal/>
    </border>
    <border>
      <left/>
      <right/>
      <top style="thin">
        <color theme="9" tint="0.39997558519241921"/>
      </top>
      <bottom style="thin">
        <color theme="9" tint="0.39997558519241921"/>
      </bottom>
      <diagonal/>
    </border>
    <border>
      <left/>
      <right/>
      <top style="thin">
        <color rgb="FFA9D08E"/>
      </top>
      <bottom style="thin">
        <color rgb="FFA9D08E"/>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80">
    <xf numFmtId="0" fontId="0" fillId="0" borderId="0" xfId="0"/>
    <xf numFmtId="0" fontId="41" fillId="0" borderId="0" xfId="0" applyFont="1"/>
    <xf numFmtId="0" fontId="1" fillId="0" borderId="0" xfId="0" applyFont="1"/>
    <xf numFmtId="0" fontId="3" fillId="4" borderId="0" xfId="0" applyFont="1" applyFill="1"/>
    <xf numFmtId="0" fontId="1" fillId="0" borderId="1" xfId="0" applyFont="1" applyBorder="1"/>
    <xf numFmtId="0" fontId="3" fillId="6" borderId="1" xfId="0" applyFont="1" applyFill="1" applyBorder="1"/>
    <xf numFmtId="0" fontId="4" fillId="6" borderId="0" xfId="0" applyFont="1" applyFill="1"/>
    <xf numFmtId="0" fontId="3" fillId="3" borderId="0" xfId="0" applyFont="1" applyFill="1"/>
    <xf numFmtId="0" fontId="3" fillId="6" borderId="0" xfId="0" applyFont="1" applyFill="1"/>
    <xf numFmtId="0" fontId="4" fillId="0" borderId="0" xfId="0" applyFont="1"/>
    <xf numFmtId="0" fontId="3" fillId="9" borderId="0" xfId="0" applyFont="1" applyFill="1"/>
    <xf numFmtId="0" fontId="3" fillId="0" borderId="0" xfId="0" applyFont="1" applyAlignment="1">
      <alignment wrapText="1"/>
    </xf>
    <xf numFmtId="0" fontId="7" fillId="0" borderId="0" xfId="0" applyFont="1"/>
    <xf numFmtId="0" fontId="4" fillId="0" borderId="0" xfId="0" applyFont="1" applyAlignment="1">
      <alignment wrapText="1"/>
    </xf>
    <xf numFmtId="0" fontId="3" fillId="6" borderId="0" xfId="0" applyFont="1" applyFill="1" applyAlignment="1">
      <alignment wrapText="1"/>
    </xf>
    <xf numFmtId="0" fontId="3" fillId="8" borderId="0" xfId="0" applyFont="1" applyFill="1"/>
    <xf numFmtId="0" fontId="3" fillId="0" borderId="1" xfId="0" applyFont="1" applyBorder="1"/>
    <xf numFmtId="49" fontId="3" fillId="0" borderId="0" xfId="0" applyNumberFormat="1" applyFont="1"/>
    <xf numFmtId="0" fontId="8" fillId="0" borderId="0" xfId="0" applyFont="1" applyAlignment="1">
      <alignment wrapText="1"/>
    </xf>
    <xf numFmtId="0" fontId="8" fillId="0" borderId="0" xfId="0" applyFont="1"/>
    <xf numFmtId="0" fontId="3" fillId="0" borderId="0" xfId="0" applyFont="1" applyAlignment="1">
      <alignment vertical="top" wrapText="1"/>
    </xf>
    <xf numFmtId="0" fontId="8" fillId="10" borderId="0" xfId="0" applyFont="1" applyFill="1"/>
    <xf numFmtId="0" fontId="9" fillId="0" borderId="0" xfId="0" applyFont="1" applyAlignment="1">
      <alignment wrapText="1"/>
    </xf>
    <xf numFmtId="0" fontId="9" fillId="0" borderId="0" xfId="0" applyFont="1"/>
    <xf numFmtId="0" fontId="9" fillId="6" borderId="0" xfId="0" applyFont="1" applyFill="1"/>
    <xf numFmtId="0" fontId="9" fillId="6" borderId="0" xfId="0" applyFont="1" applyFill="1" applyAlignment="1">
      <alignment wrapText="1"/>
    </xf>
    <xf numFmtId="0" fontId="1" fillId="0" borderId="2" xfId="0" applyFont="1" applyBorder="1"/>
    <xf numFmtId="0" fontId="1" fillId="0" borderId="3" xfId="0" applyFont="1" applyBorder="1"/>
    <xf numFmtId="0" fontId="0" fillId="5" borderId="0" xfId="0" applyFill="1"/>
    <xf numFmtId="0" fontId="5" fillId="0" borderId="0" xfId="0" applyFont="1"/>
    <xf numFmtId="0" fontId="0" fillId="2" borderId="0" xfId="0" applyFill="1"/>
    <xf numFmtId="0" fontId="0" fillId="0" borderId="0" xfId="0" applyAlignment="1">
      <alignment wrapText="1"/>
    </xf>
    <xf numFmtId="0" fontId="0" fillId="3" borderId="0" xfId="0" applyFill="1"/>
    <xf numFmtId="0" fontId="14" fillId="0" borderId="0" xfId="0" applyFont="1" applyAlignment="1">
      <alignment vertical="center"/>
    </xf>
    <xf numFmtId="0" fontId="13" fillId="0" borderId="0" xfId="0" applyFont="1"/>
    <xf numFmtId="0" fontId="14" fillId="0" borderId="0" xfId="0" applyFont="1"/>
    <xf numFmtId="0" fontId="16" fillId="0" borderId="0" xfId="0" applyFont="1"/>
    <xf numFmtId="0" fontId="17" fillId="0" borderId="0" xfId="0" applyFont="1"/>
    <xf numFmtId="49" fontId="16" fillId="0" borderId="0" xfId="0" applyNumberFormat="1" applyFont="1"/>
    <xf numFmtId="0" fontId="17" fillId="3" borderId="0" xfId="0" applyFont="1" applyFill="1"/>
    <xf numFmtId="49" fontId="17" fillId="0" borderId="0" xfId="0" applyNumberFormat="1" applyFont="1"/>
    <xf numFmtId="0" fontId="17" fillId="11" borderId="0" xfId="0" applyFont="1" applyFill="1"/>
    <xf numFmtId="0" fontId="17" fillId="12" borderId="0" xfId="0" applyFont="1" applyFill="1"/>
    <xf numFmtId="49" fontId="17" fillId="3" borderId="0" xfId="0" applyNumberFormat="1" applyFont="1" applyFill="1"/>
    <xf numFmtId="0" fontId="17" fillId="0" borderId="0" xfId="0" applyFont="1" applyAlignment="1">
      <alignment wrapText="1"/>
    </xf>
    <xf numFmtId="0" fontId="14" fillId="0" borderId="0" xfId="0" applyFont="1" applyAlignment="1">
      <alignment wrapText="1"/>
    </xf>
    <xf numFmtId="0" fontId="19" fillId="0" borderId="0" xfId="0" applyFont="1"/>
    <xf numFmtId="0" fontId="20" fillId="0" borderId="0" xfId="0" applyFont="1"/>
    <xf numFmtId="0" fontId="3" fillId="0" borderId="0" xfId="0" applyFont="1"/>
    <xf numFmtId="0" fontId="21" fillId="0" borderId="0" xfId="0" applyFont="1"/>
    <xf numFmtId="0" fontId="21" fillId="0" borderId="0" xfId="0" applyFont="1" applyAlignment="1">
      <alignment wrapText="1"/>
    </xf>
    <xf numFmtId="0" fontId="14" fillId="0" borderId="0" xfId="0" applyFont="1" applyAlignment="1">
      <alignment readingOrder="1"/>
    </xf>
    <xf numFmtId="0" fontId="0" fillId="0" borderId="4" xfId="0" applyBorder="1"/>
    <xf numFmtId="0" fontId="22" fillId="0" borderId="0" xfId="0" applyFont="1" applyAlignment="1">
      <alignment readingOrder="1"/>
    </xf>
    <xf numFmtId="0" fontId="0" fillId="0" borderId="5" xfId="0" applyBorder="1"/>
    <xf numFmtId="0" fontId="0" fillId="2" borderId="6" xfId="0" applyFill="1" applyBorder="1"/>
    <xf numFmtId="0" fontId="0" fillId="7" borderId="6" xfId="0" applyFill="1" applyBorder="1"/>
    <xf numFmtId="0" fontId="0" fillId="0" borderId="0" xfId="0" applyAlignment="1">
      <alignment justifyLastLine="1"/>
    </xf>
    <xf numFmtId="0" fontId="0" fillId="3" borderId="0" xfId="0" applyFill="1" applyAlignment="1">
      <alignment justifyLastLine="1"/>
    </xf>
    <xf numFmtId="0" fontId="0" fillId="0" borderId="0" xfId="0" applyAlignment="1">
      <alignment wrapText="1" justifyLastLine="1"/>
    </xf>
    <xf numFmtId="0" fontId="23" fillId="0" borderId="0" xfId="0" applyFont="1"/>
    <xf numFmtId="0" fontId="0" fillId="16" borderId="0" xfId="0" applyFill="1"/>
    <xf numFmtId="0" fontId="23" fillId="2" borderId="0" xfId="0" applyFont="1" applyFill="1"/>
    <xf numFmtId="0" fontId="23" fillId="7" borderId="0" xfId="0" applyFont="1" applyFill="1"/>
    <xf numFmtId="0" fontId="23" fillId="15" borderId="0" xfId="0" applyFont="1" applyFill="1"/>
    <xf numFmtId="0" fontId="25" fillId="13" borderId="0" xfId="0" applyFont="1" applyFill="1"/>
    <xf numFmtId="0" fontId="17" fillId="0" borderId="0" xfId="0" applyFont="1" applyAlignment="1">
      <alignment vertical="center"/>
    </xf>
    <xf numFmtId="0" fontId="26" fillId="0" borderId="0" xfId="0" applyFont="1" applyAlignment="1">
      <alignment horizontal="left" vertical="center" wrapText="1"/>
    </xf>
    <xf numFmtId="0" fontId="27" fillId="0" borderId="0" xfId="0" applyFont="1"/>
    <xf numFmtId="0" fontId="17" fillId="17" borderId="0" xfId="0" applyFont="1" applyFill="1"/>
    <xf numFmtId="0" fontId="16" fillId="17" borderId="0" xfId="0" applyFont="1" applyFill="1"/>
    <xf numFmtId="0" fontId="17" fillId="0" borderId="0" xfId="0" applyFont="1" applyAlignment="1">
      <alignment wrapText="1" justifyLastLine="1"/>
    </xf>
    <xf numFmtId="0" fontId="17" fillId="0" borderId="0" xfId="0" applyFont="1" applyAlignment="1">
      <alignment justifyLastLine="1"/>
    </xf>
    <xf numFmtId="0" fontId="1" fillId="0" borderId="7" xfId="0" applyFont="1" applyBorder="1"/>
    <xf numFmtId="0" fontId="0" fillId="18" borderId="8" xfId="0" applyFill="1" applyBorder="1"/>
    <xf numFmtId="0" fontId="0" fillId="0" borderId="7" xfId="0" applyBorder="1"/>
    <xf numFmtId="0" fontId="0" fillId="18" borderId="7" xfId="0" applyFill="1" applyBorder="1"/>
    <xf numFmtId="0" fontId="28" fillId="19" borderId="7" xfId="0" applyFont="1" applyFill="1" applyBorder="1"/>
    <xf numFmtId="0" fontId="29" fillId="19" borderId="7" xfId="0" applyFont="1" applyFill="1" applyBorder="1"/>
    <xf numFmtId="0" fontId="31" fillId="0" borderId="0" xfId="0" applyFont="1"/>
    <xf numFmtId="0" fontId="32" fillId="0" borderId="0" xfId="0" applyFont="1"/>
    <xf numFmtId="0" fontId="5" fillId="0" borderId="1" xfId="0" applyFont="1" applyBorder="1"/>
    <xf numFmtId="0" fontId="1" fillId="0" borderId="0" xfId="0" applyFont="1" applyAlignment="1">
      <alignment wrapText="1"/>
    </xf>
    <xf numFmtId="0" fontId="3" fillId="20" borderId="0" xfId="0" applyFont="1" applyFill="1"/>
    <xf numFmtId="0" fontId="0" fillId="20" borderId="0" xfId="0" applyFill="1"/>
    <xf numFmtId="0" fontId="3" fillId="20" borderId="0" xfId="0" applyFont="1" applyFill="1" applyAlignment="1">
      <alignment wrapText="1"/>
    </xf>
    <xf numFmtId="0" fontId="3" fillId="20" borderId="1" xfId="0" applyFont="1" applyFill="1" applyBorder="1"/>
    <xf numFmtId="0" fontId="2" fillId="20" borderId="0" xfId="0" applyFont="1" applyFill="1"/>
    <xf numFmtId="0" fontId="0" fillId="20" borderId="0" xfId="0" applyFill="1" applyAlignment="1">
      <alignment wrapText="1"/>
    </xf>
    <xf numFmtId="0" fontId="3" fillId="21" borderId="0" xfId="0" applyFont="1" applyFill="1"/>
    <xf numFmtId="0" fontId="0" fillId="21" borderId="0" xfId="0" applyFill="1"/>
    <xf numFmtId="0" fontId="0" fillId="21" borderId="0" xfId="0" applyFill="1" applyAlignment="1">
      <alignment wrapText="1"/>
    </xf>
    <xf numFmtId="0" fontId="3" fillId="21" borderId="1" xfId="0" applyFont="1" applyFill="1" applyBorder="1"/>
    <xf numFmtId="0" fontId="3" fillId="21" borderId="0" xfId="0" applyFont="1" applyFill="1" applyAlignment="1">
      <alignment wrapText="1"/>
    </xf>
    <xf numFmtId="0" fontId="3" fillId="22" borderId="0" xfId="0" applyFont="1" applyFill="1"/>
    <xf numFmtId="0" fontId="0" fillId="22" borderId="0" xfId="0" applyFill="1"/>
    <xf numFmtId="0" fontId="3" fillId="22" borderId="0" xfId="0" applyFont="1" applyFill="1" applyAlignment="1">
      <alignment wrapText="1"/>
    </xf>
    <xf numFmtId="0" fontId="3" fillId="22" borderId="1" xfId="0" applyFont="1" applyFill="1" applyBorder="1"/>
    <xf numFmtId="0" fontId="4" fillId="22" borderId="0" xfId="0" applyFont="1" applyFill="1"/>
    <xf numFmtId="0" fontId="4" fillId="22" borderId="0" xfId="1" applyFill="1"/>
    <xf numFmtId="0" fontId="0" fillId="22" borderId="0" xfId="0" applyFill="1" applyAlignment="1">
      <alignment wrapText="1"/>
    </xf>
    <xf numFmtId="0" fontId="3" fillId="23" borderId="0" xfId="0" applyFont="1" applyFill="1"/>
    <xf numFmtId="0" fontId="0" fillId="23" borderId="0" xfId="0" applyFill="1"/>
    <xf numFmtId="0" fontId="3" fillId="23" borderId="0" xfId="0" applyFont="1" applyFill="1" applyAlignment="1">
      <alignment wrapText="1"/>
    </xf>
    <xf numFmtId="0" fontId="3" fillId="23" borderId="1" xfId="0" applyFont="1" applyFill="1" applyBorder="1"/>
    <xf numFmtId="0" fontId="4" fillId="23" borderId="0" xfId="0" applyFont="1" applyFill="1"/>
    <xf numFmtId="0" fontId="0" fillId="23" borderId="0" xfId="0" applyFill="1" applyAlignment="1">
      <alignment wrapText="1"/>
    </xf>
    <xf numFmtId="0" fontId="3" fillId="24" borderId="0" xfId="0" applyFont="1" applyFill="1"/>
    <xf numFmtId="0" fontId="0" fillId="24" borderId="0" xfId="0" applyFill="1"/>
    <xf numFmtId="0" fontId="0" fillId="24" borderId="0" xfId="0" applyFill="1" applyAlignment="1">
      <alignment wrapText="1"/>
    </xf>
    <xf numFmtId="0" fontId="3" fillId="24" borderId="1" xfId="0" applyFont="1" applyFill="1" applyBorder="1"/>
    <xf numFmtId="0" fontId="3" fillId="25" borderId="0" xfId="0" applyFont="1" applyFill="1"/>
    <xf numFmtId="0" fontId="0" fillId="25" borderId="0" xfId="0" applyFill="1"/>
    <xf numFmtId="0" fontId="0" fillId="25" borderId="0" xfId="0" applyFill="1" applyAlignment="1">
      <alignment wrapText="1"/>
    </xf>
    <xf numFmtId="0" fontId="3" fillId="25" borderId="1" xfId="0" applyFont="1" applyFill="1" applyBorder="1"/>
    <xf numFmtId="0" fontId="3" fillId="26" borderId="0" xfId="0" applyFont="1" applyFill="1"/>
    <xf numFmtId="0" fontId="0" fillId="26" borderId="0" xfId="0" applyFill="1"/>
    <xf numFmtId="0" fontId="0" fillId="26" borderId="0" xfId="0" applyFill="1" applyAlignment="1">
      <alignment wrapText="1"/>
    </xf>
    <xf numFmtId="0" fontId="3" fillId="26" borderId="1" xfId="0" applyFont="1" applyFill="1" applyBorder="1"/>
    <xf numFmtId="0" fontId="3" fillId="26" borderId="0" xfId="0" applyFont="1" applyFill="1" applyAlignment="1">
      <alignment wrapText="1"/>
    </xf>
    <xf numFmtId="0" fontId="4" fillId="26" borderId="0" xfId="0" applyFont="1" applyFill="1"/>
    <xf numFmtId="0" fontId="3" fillId="27" borderId="0" xfId="0" applyFont="1" applyFill="1"/>
    <xf numFmtId="0" fontId="0" fillId="27" borderId="0" xfId="0" applyFill="1"/>
    <xf numFmtId="0" fontId="3" fillId="27" borderId="0" xfId="0" applyFont="1" applyFill="1" applyAlignment="1">
      <alignment wrapText="1"/>
    </xf>
    <xf numFmtId="0" fontId="3" fillId="27" borderId="1" xfId="0" applyFont="1" applyFill="1" applyBorder="1"/>
    <xf numFmtId="0" fontId="0" fillId="27" borderId="0" xfId="0" applyFill="1" applyAlignment="1">
      <alignment wrapText="1"/>
    </xf>
    <xf numFmtId="0" fontId="4" fillId="27" borderId="0" xfId="0" applyFont="1" applyFill="1"/>
    <xf numFmtId="0" fontId="3" fillId="28" borderId="0" xfId="0" applyFont="1" applyFill="1"/>
    <xf numFmtId="0" fontId="0" fillId="28" borderId="0" xfId="0" applyFill="1"/>
    <xf numFmtId="0" fontId="3" fillId="28" borderId="0" xfId="0" applyFont="1" applyFill="1" applyAlignment="1">
      <alignment wrapText="1"/>
    </xf>
    <xf numFmtId="0" fontId="3" fillId="28" borderId="1" xfId="0" applyFont="1" applyFill="1" applyBorder="1"/>
    <xf numFmtId="0" fontId="0" fillId="28" borderId="0" xfId="0" applyFill="1" applyAlignment="1">
      <alignment wrapText="1"/>
    </xf>
    <xf numFmtId="0" fontId="4" fillId="28" borderId="0" xfId="0" applyFont="1" applyFill="1"/>
    <xf numFmtId="0" fontId="3" fillId="29" borderId="0" xfId="0" applyFont="1" applyFill="1"/>
    <xf numFmtId="0" fontId="0" fillId="29" borderId="0" xfId="0" applyFill="1"/>
    <xf numFmtId="0" fontId="0" fillId="29" borderId="0" xfId="0" applyFill="1" applyAlignment="1">
      <alignment wrapText="1"/>
    </xf>
    <xf numFmtId="0" fontId="3" fillId="29" borderId="1" xfId="0" applyFont="1" applyFill="1" applyBorder="1"/>
    <xf numFmtId="0" fontId="3" fillId="30" borderId="0" xfId="0" applyFont="1" applyFill="1"/>
    <xf numFmtId="0" fontId="0" fillId="30" borderId="0" xfId="0" applyFill="1"/>
    <xf numFmtId="0" fontId="3" fillId="30" borderId="0" xfId="0" applyFont="1" applyFill="1" applyAlignment="1">
      <alignment wrapText="1"/>
    </xf>
    <xf numFmtId="0" fontId="3" fillId="30" borderId="1" xfId="0" applyFont="1" applyFill="1" applyBorder="1"/>
    <xf numFmtId="0" fontId="4" fillId="30" borderId="0" xfId="0" applyFont="1" applyFill="1"/>
    <xf numFmtId="0" fontId="0" fillId="30" borderId="0" xfId="0" applyFill="1" applyAlignment="1">
      <alignment wrapText="1"/>
    </xf>
    <xf numFmtId="0" fontId="3" fillId="31" borderId="0" xfId="0" applyFont="1" applyFill="1"/>
    <xf numFmtId="0" fontId="0" fillId="31" borderId="0" xfId="0" applyFill="1"/>
    <xf numFmtId="0" fontId="0" fillId="31" borderId="0" xfId="0" applyFill="1" applyAlignment="1">
      <alignment wrapText="1"/>
    </xf>
    <xf numFmtId="0" fontId="3" fillId="31" borderId="1" xfId="0" applyFont="1" applyFill="1" applyBorder="1"/>
    <xf numFmtId="0" fontId="4" fillId="31" borderId="0" xfId="0" applyFont="1" applyFill="1"/>
    <xf numFmtId="0" fontId="3" fillId="31" borderId="0" xfId="0" applyFont="1" applyFill="1" applyAlignment="1">
      <alignment wrapText="1"/>
    </xf>
    <xf numFmtId="0" fontId="4" fillId="31" borderId="0" xfId="1" applyFill="1"/>
    <xf numFmtId="0" fontId="5" fillId="31" borderId="0" xfId="0" applyFont="1" applyFill="1"/>
    <xf numFmtId="0" fontId="5" fillId="31" borderId="0" xfId="0" applyFont="1" applyFill="1" applyAlignment="1">
      <alignment wrapText="1"/>
    </xf>
    <xf numFmtId="0" fontId="5" fillId="31" borderId="1" xfId="0" applyFont="1" applyFill="1" applyBorder="1"/>
    <xf numFmtId="0" fontId="4" fillId="20" borderId="0" xfId="0" applyFont="1" applyFill="1"/>
    <xf numFmtId="0" fontId="5" fillId="20" borderId="0" xfId="0" applyFont="1" applyFill="1"/>
    <xf numFmtId="0" fontId="12" fillId="20" borderId="0" xfId="0" applyFont="1" applyFill="1"/>
    <xf numFmtId="0" fontId="5" fillId="20" borderId="0" xfId="0" applyFont="1" applyFill="1" applyAlignment="1">
      <alignment wrapText="1"/>
    </xf>
    <xf numFmtId="0" fontId="12" fillId="20" borderId="1" xfId="0" applyFont="1" applyFill="1" applyBorder="1"/>
    <xf numFmtId="0" fontId="6" fillId="20" borderId="0" xfId="0" applyFont="1" applyFill="1"/>
    <xf numFmtId="0" fontId="4" fillId="21" borderId="0" xfId="0" applyFont="1" applyFill="1"/>
    <xf numFmtId="0" fontId="3" fillId="24" borderId="0" xfId="0" applyFont="1" applyFill="1" applyAlignment="1">
      <alignment wrapText="1"/>
    </xf>
    <xf numFmtId="0" fontId="4" fillId="24" borderId="0" xfId="0" applyFont="1" applyFill="1"/>
    <xf numFmtId="0" fontId="3" fillId="25" borderId="0" xfId="0" applyFont="1" applyFill="1" applyAlignment="1">
      <alignment wrapText="1"/>
    </xf>
    <xf numFmtId="0" fontId="3" fillId="29" borderId="0" xfId="0" applyFont="1" applyFill="1" applyAlignment="1">
      <alignment wrapText="1"/>
    </xf>
    <xf numFmtId="0" fontId="4" fillId="29" borderId="0" xfId="0" applyFont="1" applyFill="1"/>
    <xf numFmtId="0" fontId="4" fillId="25" borderId="0" xfId="0" applyFont="1" applyFill="1"/>
    <xf numFmtId="0" fontId="5" fillId="29" borderId="0" xfId="0" applyFont="1" applyFill="1"/>
    <xf numFmtId="0" fontId="5" fillId="29" borderId="1" xfId="0" applyFont="1" applyFill="1" applyBorder="1"/>
    <xf numFmtId="0" fontId="3" fillId="30" borderId="1" xfId="0" applyFont="1" applyFill="1" applyBorder="1" applyAlignment="1">
      <alignment wrapText="1"/>
    </xf>
    <xf numFmtId="0" fontId="1" fillId="0" borderId="1" xfId="0" applyFont="1" applyBorder="1" applyAlignment="1">
      <alignment wrapText="1"/>
    </xf>
    <xf numFmtId="0" fontId="0" fillId="23" borderId="1" xfId="0" applyFill="1" applyBorder="1"/>
    <xf numFmtId="0" fontId="0" fillId="25" borderId="1" xfId="0" applyFill="1" applyBorder="1"/>
    <xf numFmtId="0" fontId="0" fillId="0" borderId="1" xfId="0" applyBorder="1"/>
    <xf numFmtId="0" fontId="3" fillId="32" borderId="0" xfId="0" applyFont="1" applyFill="1"/>
    <xf numFmtId="0" fontId="0" fillId="32" borderId="0" xfId="0" applyFill="1"/>
    <xf numFmtId="0" fontId="0" fillId="32" borderId="0" xfId="0" applyFill="1" applyAlignment="1">
      <alignment wrapText="1"/>
    </xf>
    <xf numFmtId="0" fontId="3" fillId="32" borderId="1" xfId="0" applyFont="1" applyFill="1" applyBorder="1"/>
    <xf numFmtId="0" fontId="3" fillId="33" borderId="0" xfId="0" applyFont="1" applyFill="1"/>
    <xf numFmtId="0" fontId="0" fillId="33" borderId="0" xfId="0" applyFill="1"/>
    <xf numFmtId="0" fontId="0" fillId="33" borderId="0" xfId="0" applyFill="1" applyAlignment="1">
      <alignment wrapText="1"/>
    </xf>
    <xf numFmtId="0" fontId="3" fillId="33" borderId="1" xfId="0" applyFont="1" applyFill="1" applyBorder="1"/>
    <xf numFmtId="0" fontId="3" fillId="34" borderId="0" xfId="0" applyFont="1" applyFill="1"/>
    <xf numFmtId="0" fontId="0" fillId="34" borderId="0" xfId="0" applyFill="1"/>
    <xf numFmtId="0" fontId="0" fillId="34" borderId="0" xfId="0" applyFill="1" applyAlignment="1">
      <alignment wrapText="1"/>
    </xf>
    <xf numFmtId="0" fontId="3" fillId="34" borderId="1" xfId="0" applyFont="1" applyFill="1" applyBorder="1"/>
    <xf numFmtId="0" fontId="0" fillId="18" borderId="0" xfId="0" applyFill="1"/>
    <xf numFmtId="0" fontId="0" fillId="2" borderId="9" xfId="0" applyFill="1" applyBorder="1"/>
    <xf numFmtId="0" fontId="0" fillId="0" borderId="6" xfId="0" applyBorder="1"/>
    <xf numFmtId="0" fontId="0" fillId="18" borderId="6" xfId="0" applyFill="1" applyBorder="1"/>
    <xf numFmtId="0" fontId="37" fillId="0" borderId="0" xfId="0" applyFont="1"/>
    <xf numFmtId="0" fontId="37" fillId="3" borderId="0" xfId="0" applyFont="1" applyFill="1"/>
    <xf numFmtId="0" fontId="37" fillId="0" borderId="0" xfId="0" applyFont="1" applyAlignment="1">
      <alignment wrapText="1"/>
    </xf>
    <xf numFmtId="49" fontId="0" fillId="0" borderId="0" xfId="0" applyNumberFormat="1"/>
    <xf numFmtId="9" fontId="37" fillId="3" borderId="0" xfId="0" applyNumberFormat="1" applyFont="1" applyFill="1"/>
    <xf numFmtId="0" fontId="36" fillId="0" borderId="0" xfId="0" applyFont="1" applyAlignment="1">
      <alignment wrapText="1"/>
    </xf>
    <xf numFmtId="0" fontId="17" fillId="0" borderId="6" xfId="0" applyFont="1" applyBorder="1"/>
    <xf numFmtId="0" fontId="36" fillId="0" borderId="0" xfId="0" applyFont="1"/>
    <xf numFmtId="0" fontId="0" fillId="21" borderId="1" xfId="0" applyFill="1" applyBorder="1"/>
    <xf numFmtId="0" fontId="0" fillId="35" borderId="0" xfId="0" applyFill="1"/>
    <xf numFmtId="0" fontId="0" fillId="35" borderId="0" xfId="0" applyFill="1" applyAlignment="1">
      <alignment wrapText="1"/>
    </xf>
    <xf numFmtId="0" fontId="0" fillId="35" borderId="1" xfId="0" applyFill="1" applyBorder="1"/>
    <xf numFmtId="0" fontId="0" fillId="14" borderId="0" xfId="0" applyFill="1" applyAlignment="1">
      <alignment wrapText="1"/>
    </xf>
    <xf numFmtId="0" fontId="23" fillId="36" borderId="0" xfId="0" applyFont="1" applyFill="1"/>
    <xf numFmtId="0" fontId="0" fillId="14" borderId="0" xfId="0" applyFill="1"/>
    <xf numFmtId="0" fontId="0" fillId="37" borderId="0" xfId="0" applyFill="1"/>
    <xf numFmtId="0" fontId="4" fillId="3" borderId="0" xfId="1" applyFill="1" applyAlignment="1"/>
    <xf numFmtId="0" fontId="4" fillId="37" borderId="0" xfId="1" applyFill="1" applyAlignment="1"/>
    <xf numFmtId="0" fontId="0" fillId="0" borderId="0" xfId="0" applyProtection="1">
      <protection locked="0"/>
    </xf>
    <xf numFmtId="0" fontId="23" fillId="0" borderId="0" xfId="0" applyFont="1" applyProtection="1">
      <protection locked="0"/>
    </xf>
    <xf numFmtId="0" fontId="0" fillId="37" borderId="0" xfId="0" applyFill="1" applyProtection="1">
      <protection locked="0"/>
    </xf>
    <xf numFmtId="49" fontId="0" fillId="0" borderId="0" xfId="0" applyNumberFormat="1" applyProtection="1">
      <protection locked="0"/>
    </xf>
    <xf numFmtId="0" fontId="4" fillId="37" borderId="0" xfId="1" applyFill="1" applyAlignment="1" applyProtection="1">
      <protection locked="0"/>
    </xf>
    <xf numFmtId="0" fontId="4" fillId="37" borderId="0" xfId="1" applyNumberFormat="1" applyFill="1" applyAlignment="1" applyProtection="1">
      <protection locked="0"/>
    </xf>
    <xf numFmtId="49" fontId="4" fillId="0" borderId="0" xfId="1" applyNumberFormat="1" applyAlignment="1" applyProtection="1">
      <protection locked="0"/>
    </xf>
    <xf numFmtId="0" fontId="0" fillId="3" borderId="0" xfId="0" applyFill="1" applyProtection="1">
      <protection locked="0"/>
    </xf>
    <xf numFmtId="0" fontId="0" fillId="38" borderId="0" xfId="0" applyFill="1" applyProtection="1">
      <protection locked="0"/>
    </xf>
    <xf numFmtId="0" fontId="4" fillId="0" borderId="0" xfId="1" applyAlignment="1"/>
    <xf numFmtId="0" fontId="0" fillId="0" borderId="10" xfId="0" applyBorder="1" applyProtection="1">
      <protection locked="0"/>
    </xf>
    <xf numFmtId="0" fontId="30" fillId="0" borderId="0" xfId="0" applyFont="1"/>
    <xf numFmtId="0" fontId="24" fillId="0" borderId="0" xfId="0" applyFont="1" applyProtection="1">
      <protection locked="0"/>
    </xf>
    <xf numFmtId="0" fontId="39" fillId="0" borderId="0" xfId="0" applyFont="1"/>
    <xf numFmtId="0" fontId="4" fillId="3" borderId="0" xfId="1" applyFill="1" applyAlignment="1" applyProtection="1">
      <protection locked="0"/>
    </xf>
    <xf numFmtId="0" fontId="4" fillId="37" borderId="0" xfId="1" applyNumberFormat="1" applyFill="1" applyAlignment="1"/>
    <xf numFmtId="0" fontId="23" fillId="37" borderId="0" xfId="0" applyFont="1" applyFill="1" applyProtection="1">
      <protection locked="0"/>
    </xf>
    <xf numFmtId="49" fontId="23" fillId="0" borderId="0" xfId="0" applyNumberFormat="1" applyFont="1" applyProtection="1">
      <protection locked="0"/>
    </xf>
    <xf numFmtId="0" fontId="4" fillId="37" borderId="0" xfId="1" applyFill="1" applyProtection="1">
      <protection locked="0"/>
    </xf>
    <xf numFmtId="0" fontId="0" fillId="0" borderId="0" xfId="0" applyAlignment="1">
      <alignment horizontal="left"/>
    </xf>
    <xf numFmtId="0" fontId="0" fillId="0" borderId="0" xfId="0" applyAlignment="1">
      <alignment horizontal="left" vertical="top" wrapText="1"/>
    </xf>
    <xf numFmtId="0" fontId="0" fillId="0" borderId="0" xfId="0" applyAlignment="1" applyProtection="1">
      <alignment wrapText="1"/>
      <protection locked="0"/>
    </xf>
    <xf numFmtId="0" fontId="3" fillId="39" borderId="0" xfId="0" applyFont="1" applyFill="1"/>
    <xf numFmtId="0" fontId="23" fillId="40" borderId="0" xfId="0" applyFont="1" applyFill="1"/>
    <xf numFmtId="0" fontId="40" fillId="0" borderId="0" xfId="0" applyFont="1"/>
    <xf numFmtId="0" fontId="43" fillId="0" borderId="0" xfId="0" applyFont="1"/>
    <xf numFmtId="0" fontId="4" fillId="0" borderId="0" xfId="1"/>
    <xf numFmtId="0" fontId="3" fillId="41" borderId="0" xfId="0" applyFont="1" applyFill="1"/>
    <xf numFmtId="0" fontId="0" fillId="41" borderId="0" xfId="0" applyFill="1"/>
    <xf numFmtId="0" fontId="0" fillId="41" borderId="0" xfId="0" applyFill="1" applyAlignment="1">
      <alignment wrapText="1"/>
    </xf>
    <xf numFmtId="0" fontId="3" fillId="41" borderId="1" xfId="0" applyFont="1" applyFill="1" applyBorder="1"/>
    <xf numFmtId="0" fontId="3" fillId="42" borderId="0" xfId="0" applyFont="1" applyFill="1"/>
    <xf numFmtId="0" fontId="0" fillId="42" borderId="0" xfId="0" applyFill="1"/>
    <xf numFmtId="0" fontId="0" fillId="42" borderId="0" xfId="0" applyFill="1" applyAlignment="1">
      <alignment wrapText="1"/>
    </xf>
    <xf numFmtId="0" fontId="3" fillId="42" borderId="1" xfId="0" applyFont="1" applyFill="1" applyBorder="1"/>
    <xf numFmtId="0" fontId="4" fillId="42" borderId="0" xfId="0" applyFont="1" applyFill="1"/>
    <xf numFmtId="0" fontId="3" fillId="42" borderId="0" xfId="0" applyFont="1" applyFill="1" applyAlignment="1">
      <alignment wrapText="1"/>
    </xf>
    <xf numFmtId="0" fontId="3" fillId="14" borderId="0" xfId="0" applyFont="1" applyFill="1"/>
    <xf numFmtId="0" fontId="3" fillId="14" borderId="1" xfId="0" applyFont="1" applyFill="1" applyBorder="1"/>
    <xf numFmtId="0" fontId="3" fillId="43" borderId="0" xfId="0" applyFont="1" applyFill="1"/>
    <xf numFmtId="0" fontId="0" fillId="43" borderId="0" xfId="0" applyFill="1"/>
    <xf numFmtId="0" fontId="5" fillId="43" borderId="0" xfId="0" applyFont="1" applyFill="1"/>
    <xf numFmtId="0" fontId="5" fillId="43" borderId="0" xfId="0" applyFont="1" applyFill="1" applyAlignment="1">
      <alignment wrapText="1"/>
    </xf>
    <xf numFmtId="0" fontId="5" fillId="43" borderId="1" xfId="0" applyFont="1" applyFill="1" applyBorder="1"/>
    <xf numFmtId="0" fontId="1" fillId="2" borderId="0" xfId="0" applyFont="1" applyFill="1"/>
    <xf numFmtId="0" fontId="1" fillId="2" borderId="6" xfId="0" applyFont="1" applyFill="1" applyBorder="1"/>
    <xf numFmtId="0" fontId="1" fillId="7" borderId="6" xfId="0" applyFont="1" applyFill="1" applyBorder="1"/>
    <xf numFmtId="0" fontId="44" fillId="0" borderId="0" xfId="0" applyFont="1"/>
    <xf numFmtId="0" fontId="36" fillId="0" borderId="6" xfId="0" applyFont="1" applyBorder="1" applyAlignment="1">
      <alignment wrapText="1"/>
    </xf>
    <xf numFmtId="0" fontId="0" fillId="2" borderId="0" xfId="0" applyFill="1" applyAlignment="1">
      <alignment wrapText="1"/>
    </xf>
    <xf numFmtId="0" fontId="4" fillId="0" borderId="0" xfId="1" applyAlignment="1">
      <alignment wrapText="1"/>
    </xf>
    <xf numFmtId="0" fontId="41" fillId="0" borderId="0" xfId="0" applyFont="1" applyAlignment="1">
      <alignment wrapText="1"/>
    </xf>
    <xf numFmtId="0" fontId="40" fillId="0" borderId="0" xfId="0" applyFont="1" applyAlignment="1">
      <alignment wrapText="1"/>
    </xf>
    <xf numFmtId="0" fontId="0" fillId="2" borderId="6" xfId="0" applyFill="1" applyBorder="1" applyAlignment="1">
      <alignment wrapText="1"/>
    </xf>
    <xf numFmtId="0" fontId="0" fillId="0" borderId="6" xfId="0" applyBorder="1" applyAlignment="1" applyProtection="1">
      <alignment wrapText="1"/>
      <protection locked="0"/>
    </xf>
    <xf numFmtId="0" fontId="0" fillId="0" borderId="6" xfId="0" applyBorder="1" applyProtection="1">
      <protection locked="0"/>
    </xf>
    <xf numFmtId="0" fontId="0" fillId="38" borderId="6" xfId="0" applyFill="1" applyBorder="1" applyAlignment="1" applyProtection="1">
      <alignment wrapText="1"/>
      <protection locked="0"/>
    </xf>
    <xf numFmtId="0" fontId="0" fillId="38" borderId="0" xfId="0" applyFill="1" applyAlignment="1" applyProtection="1">
      <alignment wrapText="1"/>
      <protection locked="0"/>
    </xf>
    <xf numFmtId="0" fontId="0" fillId="0" borderId="12" xfId="0" applyBorder="1" applyAlignment="1" applyProtection="1">
      <alignment wrapText="1"/>
      <protection locked="0"/>
    </xf>
    <xf numFmtId="0" fontId="4" fillId="37" borderId="9" xfId="1" applyFill="1" applyBorder="1"/>
    <xf numFmtId="0" fontId="4" fillId="37" borderId="0" xfId="1" applyFill="1" applyAlignment="1" applyProtection="1">
      <alignment wrapText="1"/>
      <protection locked="0"/>
    </xf>
    <xf numFmtId="0" fontId="0" fillId="3" borderId="6" xfId="0" applyFill="1" applyBorder="1" applyAlignment="1" applyProtection="1">
      <alignment wrapText="1"/>
      <protection locked="0"/>
    </xf>
    <xf numFmtId="0" fontId="0" fillId="3" borderId="0" xfId="0" applyFill="1" applyAlignment="1" applyProtection="1">
      <alignment wrapText="1"/>
      <protection locked="0"/>
    </xf>
    <xf numFmtId="2" fontId="0" fillId="0" borderId="0" xfId="0" applyNumberFormat="1" applyProtection="1">
      <protection locked="0"/>
    </xf>
    <xf numFmtId="49" fontId="0" fillId="0" borderId="0" xfId="0" applyNumberFormat="1" applyAlignment="1" applyProtection="1">
      <alignment wrapText="1"/>
      <protection locked="0"/>
    </xf>
    <xf numFmtId="0" fontId="0" fillId="0" borderId="11" xfId="0" applyBorder="1" applyAlignment="1" applyProtection="1">
      <alignment wrapText="1"/>
      <protection locked="0"/>
    </xf>
    <xf numFmtId="0" fontId="40" fillId="0" borderId="0" xfId="0" applyFont="1" applyAlignment="1">
      <alignment wrapText="1"/>
    </xf>
    <xf numFmtId="0" fontId="4" fillId="0" borderId="0" xfId="1" applyAlignment="1">
      <alignment wrapText="1"/>
    </xf>
    <xf numFmtId="0" fontId="4" fillId="0" borderId="0" xfId="1" applyAlignment="1"/>
    <xf numFmtId="0" fontId="41" fillId="0" borderId="0" xfId="0" applyFont="1" applyAlignment="1"/>
    <xf numFmtId="0" fontId="40" fillId="0" borderId="0" xfId="0" applyFont="1" applyAlignment="1"/>
    <xf numFmtId="0" fontId="43" fillId="0" borderId="0" xfId="0" applyFont="1" applyAlignment="1"/>
    <xf numFmtId="0" fontId="23" fillId="0" borderId="0" xfId="0" applyFont="1" applyAlignment="1"/>
  </cellXfs>
  <cellStyles count="2">
    <cellStyle name="Hyperlink" xfId="1" xr:uid="{00000000-000B-0000-0000-000008000000}"/>
    <cellStyle name="Normal" xfId="0" builtinId="0"/>
  </cellStyles>
  <dxfs count="92">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000000"/>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rgb="FFFFFF00"/>
        </patternFill>
      </fill>
    </dxf>
    <dxf>
      <fill>
        <patternFill>
          <bgColor rgb="FFFFFF00"/>
        </patternFill>
      </fill>
    </dxf>
    <dxf>
      <fill>
        <patternFill>
          <bgColor rgb="FFFFFF00"/>
        </patternFill>
      </fill>
    </dxf>
    <dxf>
      <fill>
        <patternFill>
          <bgColor rgb="FFFF9999"/>
        </patternFill>
      </fill>
    </dxf>
    <dxf>
      <fill>
        <patternFill>
          <bgColor rgb="FFFF99FF"/>
        </patternFill>
      </fill>
    </dxf>
    <dxf>
      <fill>
        <patternFill>
          <bgColor rgb="FFFF9999"/>
        </patternFill>
      </fill>
    </dxf>
    <dxf>
      <fill>
        <patternFill>
          <bgColor rgb="FFFFFF00"/>
        </patternFill>
      </fill>
    </dxf>
    <dxf>
      <fill>
        <patternFill>
          <bgColor rgb="FFFF9999"/>
        </patternFill>
      </fill>
    </dxf>
    <dxf>
      <fill>
        <patternFill>
          <bgColor rgb="FFFFFF00"/>
        </patternFill>
      </fill>
    </dxf>
    <dxf>
      <fill>
        <patternFill>
          <bgColor rgb="FFFFFF00"/>
        </patternFill>
      </fill>
    </dxf>
    <dxf>
      <fill>
        <patternFill>
          <bgColor rgb="FFFFFF00"/>
        </patternFill>
      </fill>
    </dxf>
    <dxf>
      <fill>
        <patternFill>
          <bgColor rgb="FFFF7C80"/>
        </patternFill>
      </fill>
    </dxf>
    <dxf>
      <fill>
        <patternFill>
          <bgColor rgb="FFFF9999"/>
        </patternFill>
      </fill>
    </dxf>
    <dxf>
      <font>
        <color rgb="FF9C0006"/>
      </font>
      <fill>
        <patternFill>
          <bgColor rgb="FFFFC7CE"/>
        </patternFill>
      </fill>
    </dxf>
    <dxf>
      <fill>
        <patternFill>
          <bgColor rgb="FFFF9999"/>
        </patternFill>
      </fill>
    </dxf>
    <dxf>
      <fill>
        <patternFill>
          <bgColor rgb="FFFF7C80"/>
        </patternFill>
      </fill>
    </dxf>
    <dxf>
      <fill>
        <patternFill>
          <bgColor rgb="FFFF7C80"/>
        </patternFill>
      </fill>
    </dxf>
    <dxf>
      <fill>
        <patternFill>
          <bgColor rgb="FFFF7C80"/>
        </patternFill>
      </fill>
    </dxf>
    <dxf>
      <fill>
        <patternFill>
          <bgColor rgb="FFFF9999"/>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FF00"/>
        </patternFill>
      </fill>
    </dxf>
  </dxfs>
  <tableStyles count="0" defaultTableStyle="TableStyleMedium2" defaultPivotStyle="PivotStyleLight16"/>
  <colors>
    <mruColors>
      <color rgb="FFD12E9B"/>
      <color rgb="FFFFFD78"/>
      <color rgb="FFD5FC79"/>
      <color rgb="FFFFD579"/>
      <color rgb="FFFF7E79"/>
      <color rgb="FFF0C3FF"/>
      <color rgb="FFFF8AD8"/>
      <color rgb="FF73FDD6"/>
      <color rgb="FF73FB79"/>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theme" Target="theme/theme1.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documenttasks/documenttask1.xml><?xml version="1.0" encoding="utf-8"?>
<Tasks xmlns="http://schemas.microsoft.com/office/tasks/2019/documenttasks">
  <Task id="{7C3FD0CD-A301-6146-9249-C61ABEF0DE8C}">
    <Anchor>
      <Comment id="{32A924D5-4A89-4839-99BA-F5AEC7367A7E}"/>
    </Anchor>
    <History>
      <Event time="2024-11-13T13:27:03.95" id="{69AA639C-34B4-AD45-A513-771F298B74E5}">
        <Attribution userId="S::P.Steward@cgiar.org::b79973a1-2c9c-4c98-a9fe-229ee0f9f780" userName="Steward, Peter (Alliance Bioversity-CIAT)" userProvider="AD"/>
        <Anchor>
          <Comment id="{753881F8-D90A-3C48-9D53-5400AB161579}"/>
        </Anchor>
        <Create/>
      </Event>
      <Event time="2024-11-13T13:27:03.95" id="{B7F836C7-8690-6F4A-8F33-1DC70AEF944F}">
        <Attribution userId="S::P.Steward@cgiar.org::b79973a1-2c9c-4c98-a9fe-229ee0f9f780" userName="Steward, Peter (Alliance Bioversity-CIAT)" userProvider="AD"/>
        <Anchor>
          <Comment id="{753881F8-D90A-3C48-9D53-5400AB161579}"/>
        </Anchor>
        <Assign userId="S::N.Joshi@cgiar.org::84b53782-ce08-4f2d-9fbe-52db36640e1f" userName="Joshi, Namita (Alliance Bioversity-CIAT)" userProvider="AD"/>
      </Event>
      <Event time="2024-11-13T13:27:03.95" id="{25F5DE3C-9367-FA49-9D16-F8EC943756DB}">
        <Attribution userId="S::P.Steward@cgiar.org::b79973a1-2c9c-4c98-a9fe-229ee0f9f780" userName="Steward, Peter (Alliance Bioversity-CIAT)" userProvider="AD"/>
        <Anchor>
          <Comment id="{753881F8-D90A-3C48-9D53-5400AB161579}"/>
        </Anchor>
        <SetTitle title="@Joshi, Namita (Alliance Bioversity-CIAT) please update the text accordingly"/>
      </Event>
    </History>
  </Task>
</Tasks>
</file>

<file path=xl/documenttasks/documenttask2.xml><?xml version="1.0" encoding="utf-8"?>
<Tasks xmlns="http://schemas.microsoft.com/office/tasks/2019/documenttasks">
  <Task id="{54DA9978-9B43-5E4B-A592-006C0B8F5301}">
    <Anchor>
      <Comment id="{EC7168DA-0B72-8A4C-B262-72B9A952B535}"/>
    </Anchor>
    <History>
      <Event time="2024-11-29T07:58:50.68" id="{545B95A2-36E5-3846-AC51-1866F49624E9}">
        <Attribution userId="S::P.Steward@cgiar.org::b79973a1-2c9c-4c98-a9fe-229ee0f9f780" userName="Steward, Peter (Alliance Bioversity-CIAT)" userProvider="AD"/>
        <Anchor>
          <Comment id="{EC7168DA-0B72-8A4C-B262-72B9A952B535}"/>
        </Anchor>
        <Create/>
      </Event>
      <Event time="2024-11-29T07:58:50.68" id="{8CAFEF2A-CFF6-FB46-BB36-26A1AF972ECE}">
        <Attribution userId="S::P.Steward@cgiar.org::b79973a1-2c9c-4c98-a9fe-229ee0f9f780" userName="Steward, Peter (Alliance Bioversity-CIAT)" userProvider="AD"/>
        <Anchor>
          <Comment id="{EC7168DA-0B72-8A4C-B262-72B9A952B535}"/>
        </Anchor>
        <Assign userId="S::N.Joshi@cgiar.org::84b53782-ce08-4f2d-9fbe-52db36640e1f" userName="Joshi, Namita (Alliance Bioversity-CIAT)" userProvider="AD"/>
      </Event>
      <Event time="2024-11-29T07:58:50.68" id="{FD42564F-EFC1-1C43-9189-C0B2EEC8FE3B}">
        <Attribution userId="S::P.Steward@cgiar.org::b79973a1-2c9c-4c98-a9fe-229ee0f9f780" userName="Steward, Peter (Alliance Bioversity-CIAT)" userProvider="AD"/>
        <Anchor>
          <Comment id="{EC7168DA-0B72-8A4C-B262-72B9A952B535}"/>
        </Anchor>
        <SetTitle title="@Joshi, Namita (Alliance Bioversity-CIAT) this unit seems weird can you investigate?"/>
      </Event>
    </History>
  </Task>
</Tasks>
</file>

<file path=xl/drawings/drawing1.xml><?xml version="1.0" encoding="utf-8"?>
<xdr:wsDr xmlns:xdr="http://schemas.openxmlformats.org/drawingml/2006/spreadsheetDrawing" xmlns:a="http://schemas.openxmlformats.org/drawingml/2006/main">
  <xdr:twoCellAnchor editAs="absolute">
    <xdr:from>
      <xdr:col>10</xdr:col>
      <xdr:colOff>457200</xdr:colOff>
      <xdr:row>0</xdr:row>
      <xdr:rowOff>0</xdr:rowOff>
    </xdr:from>
    <xdr:to>
      <xdr:col>10</xdr:col>
      <xdr:colOff>2520950</xdr:colOff>
      <xdr:row>1</xdr:row>
      <xdr:rowOff>0</xdr:rowOff>
    </xdr:to>
    <xdr:sp macro="" textlink="">
      <xdr:nvSpPr>
        <xdr:cNvPr id="3075" name="_x0000_s-1" hidden="1">
          <a:extLst>
            <a:ext uri="{FF2B5EF4-FFF2-40B4-BE49-F238E27FC236}">
              <a16:creationId xmlns:a16="http://schemas.microsoft.com/office/drawing/2014/main" id="{9EF174CF-D259-5E3B-8C02-7588E93F2F84}"/>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4" name="_x0000_s0" hidden="1">
          <a:extLst>
            <a:ext uri="{FF2B5EF4-FFF2-40B4-BE49-F238E27FC236}">
              <a16:creationId xmlns:a16="http://schemas.microsoft.com/office/drawing/2014/main" id="{AA4DD06E-6DFE-9FA0-80A5-4427B6BD5EED}"/>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3" name="Text Box 1025" hidden="1">
          <a:extLst>
            <a:ext uri="{FF2B5EF4-FFF2-40B4-BE49-F238E27FC236}">
              <a16:creationId xmlns:a16="http://schemas.microsoft.com/office/drawing/2014/main" id="{A2A810E2-3A75-BAF8-66F4-AC41C91FB4AE}"/>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457200</xdr:colOff>
      <xdr:row>0</xdr:row>
      <xdr:rowOff>0</xdr:rowOff>
    </xdr:from>
    <xdr:to>
      <xdr:col>10</xdr:col>
      <xdr:colOff>2520950</xdr:colOff>
      <xdr:row>1</xdr:row>
      <xdr:rowOff>0</xdr:rowOff>
    </xdr:to>
    <xdr:sp macro="" textlink="">
      <xdr:nvSpPr>
        <xdr:cNvPr id="3078" name="Text Box 1030" hidden="1">
          <a:extLst>
            <a:ext uri="{FF2B5EF4-FFF2-40B4-BE49-F238E27FC236}">
              <a16:creationId xmlns:a16="http://schemas.microsoft.com/office/drawing/2014/main" id="{23FC420E-FBCA-C44D-8751-00BA92360E1A}"/>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7" name="Text Box 1029" hidden="1">
          <a:extLst>
            <a:ext uri="{FF2B5EF4-FFF2-40B4-BE49-F238E27FC236}">
              <a16:creationId xmlns:a16="http://schemas.microsoft.com/office/drawing/2014/main" id="{41AB0F24-6757-E7D7-FABC-B36A4DBC71CE}"/>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6" name="Text Box 1028" hidden="1">
          <a:extLst>
            <a:ext uri="{FF2B5EF4-FFF2-40B4-BE49-F238E27FC236}">
              <a16:creationId xmlns:a16="http://schemas.microsoft.com/office/drawing/2014/main" id="{3A5AC379-BB05-530C-A77E-F85D3DEC41F6}"/>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114300</xdr:colOff>
      <xdr:row>0</xdr:row>
      <xdr:rowOff>0</xdr:rowOff>
    </xdr:from>
    <xdr:to>
      <xdr:col>6</xdr:col>
      <xdr:colOff>152400</xdr:colOff>
      <xdr:row>4</xdr:row>
      <xdr:rowOff>38100</xdr:rowOff>
    </xdr:to>
    <xdr:sp macro="" textlink="">
      <xdr:nvSpPr>
        <xdr:cNvPr id="5123" name="Text Box 3" hidden="1">
          <a:extLst>
            <a:ext uri="{FF2B5EF4-FFF2-40B4-BE49-F238E27FC236}">
              <a16:creationId xmlns:a16="http://schemas.microsoft.com/office/drawing/2014/main" id="{C7DF2BA0-A718-9FF4-BAF6-1E8047664B11}"/>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2" name="Text Box 2" hidden="1">
          <a:extLst>
            <a:ext uri="{FF2B5EF4-FFF2-40B4-BE49-F238E27FC236}">
              <a16:creationId xmlns:a16="http://schemas.microsoft.com/office/drawing/2014/main" id="{D7F2DDE9-7648-A2F0-36BA-CF4783DF19BE}"/>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1" name="Text Box 1" hidden="1">
          <a:extLst>
            <a:ext uri="{FF2B5EF4-FFF2-40B4-BE49-F238E27FC236}">
              <a16:creationId xmlns:a16="http://schemas.microsoft.com/office/drawing/2014/main" id="{3A51B143-1D2D-E0BE-FCFE-2D49F740AECD}"/>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0</xdr:row>
      <xdr:rowOff>0</xdr:rowOff>
    </xdr:from>
    <xdr:to>
      <xdr:col>6</xdr:col>
      <xdr:colOff>152400</xdr:colOff>
      <xdr:row>4</xdr:row>
      <xdr:rowOff>38100</xdr:rowOff>
    </xdr:to>
    <xdr:sp macro="" textlink="">
      <xdr:nvSpPr>
        <xdr:cNvPr id="5126" name="Text Box 6" hidden="1">
          <a:extLst>
            <a:ext uri="{FF2B5EF4-FFF2-40B4-BE49-F238E27FC236}">
              <a16:creationId xmlns:a16="http://schemas.microsoft.com/office/drawing/2014/main" id="{8C25BA62-002F-90A3-A99D-C7CD28F9D57F}"/>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5" name="Text Box 5" hidden="1">
          <a:extLst>
            <a:ext uri="{FF2B5EF4-FFF2-40B4-BE49-F238E27FC236}">
              <a16:creationId xmlns:a16="http://schemas.microsoft.com/office/drawing/2014/main" id="{4FDDE6C5-E304-B0B7-EC36-12ACE514AA58}"/>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4" name="Text Box 4" hidden="1">
          <a:extLst>
            <a:ext uri="{FF2B5EF4-FFF2-40B4-BE49-F238E27FC236}">
              <a16:creationId xmlns:a16="http://schemas.microsoft.com/office/drawing/2014/main" id="{11F6F5B0-A673-4B5A-5F70-289EC918027A}"/>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3619500</xdr:colOff>
      <xdr:row>0</xdr:row>
      <xdr:rowOff>0</xdr:rowOff>
    </xdr:from>
    <xdr:to>
      <xdr:col>15</xdr:col>
      <xdr:colOff>190500</xdr:colOff>
      <xdr:row>2</xdr:row>
      <xdr:rowOff>152400</xdr:rowOff>
    </xdr:to>
    <xdr:sp macro="" textlink="">
      <xdr:nvSpPr>
        <xdr:cNvPr id="4145" name="Text Box 49" hidden="1">
          <a:extLst>
            <a:ext uri="{FF2B5EF4-FFF2-40B4-BE49-F238E27FC236}">
              <a16:creationId xmlns:a16="http://schemas.microsoft.com/office/drawing/2014/main" id="{8F6B1598-BB20-5015-0ABA-28A6CBE9579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44" name="Text Box 48" hidden="1">
          <a:extLst>
            <a:ext uri="{FF2B5EF4-FFF2-40B4-BE49-F238E27FC236}">
              <a16:creationId xmlns:a16="http://schemas.microsoft.com/office/drawing/2014/main" id="{156326D1-FE5B-2CA4-892E-E9804582D8DC}"/>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43" name="Text Box 47" hidden="1">
          <a:extLst>
            <a:ext uri="{FF2B5EF4-FFF2-40B4-BE49-F238E27FC236}">
              <a16:creationId xmlns:a16="http://schemas.microsoft.com/office/drawing/2014/main" id="{EF82577A-0C56-A800-8696-5D8BF7F1B7D4}"/>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42" name="Text Box 46" hidden="1">
          <a:extLst>
            <a:ext uri="{FF2B5EF4-FFF2-40B4-BE49-F238E27FC236}">
              <a16:creationId xmlns:a16="http://schemas.microsoft.com/office/drawing/2014/main" id="{2AB5FD5C-0F8E-7E93-B4A7-4F92AE9B9FF7}"/>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41" name="Text Box 45" hidden="1">
          <a:extLst>
            <a:ext uri="{FF2B5EF4-FFF2-40B4-BE49-F238E27FC236}">
              <a16:creationId xmlns:a16="http://schemas.microsoft.com/office/drawing/2014/main" id="{7FA72461-5669-9C8A-4CB7-31B36895D075}"/>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40" name="Text Box 44" hidden="1">
          <a:extLst>
            <a:ext uri="{FF2B5EF4-FFF2-40B4-BE49-F238E27FC236}">
              <a16:creationId xmlns:a16="http://schemas.microsoft.com/office/drawing/2014/main" id="{BE2A2D2C-6E16-7481-0BD5-E3B9BB4EA088}"/>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39" name="Text Box 43" hidden="1">
          <a:extLst>
            <a:ext uri="{FF2B5EF4-FFF2-40B4-BE49-F238E27FC236}">
              <a16:creationId xmlns:a16="http://schemas.microsoft.com/office/drawing/2014/main" id="{73D29FA8-E4E3-EF5A-ED36-0F6C2FAF3A40}"/>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38" name="Text Box 42" hidden="1">
          <a:extLst>
            <a:ext uri="{FF2B5EF4-FFF2-40B4-BE49-F238E27FC236}">
              <a16:creationId xmlns:a16="http://schemas.microsoft.com/office/drawing/2014/main" id="{5123A22D-2123-AFDB-0CA1-8F91FAC9BCD5}"/>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37" name="Text Box 41" hidden="1">
          <a:extLst>
            <a:ext uri="{FF2B5EF4-FFF2-40B4-BE49-F238E27FC236}">
              <a16:creationId xmlns:a16="http://schemas.microsoft.com/office/drawing/2014/main" id="{53F2936F-59BD-1E26-5319-81B214D9D6E5}"/>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36" name="Text Box 40" hidden="1">
          <a:extLst>
            <a:ext uri="{FF2B5EF4-FFF2-40B4-BE49-F238E27FC236}">
              <a16:creationId xmlns:a16="http://schemas.microsoft.com/office/drawing/2014/main" id="{3D9E4F8C-8724-3F7F-0393-EAA5A9AA3A81}"/>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35" name="Text Box 39" hidden="1">
          <a:extLst>
            <a:ext uri="{FF2B5EF4-FFF2-40B4-BE49-F238E27FC236}">
              <a16:creationId xmlns:a16="http://schemas.microsoft.com/office/drawing/2014/main" id="{0547AB13-C172-FF84-A23D-BEB5D9CB41EA}"/>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34" name="Text Box 38" hidden="1">
          <a:extLst>
            <a:ext uri="{FF2B5EF4-FFF2-40B4-BE49-F238E27FC236}">
              <a16:creationId xmlns:a16="http://schemas.microsoft.com/office/drawing/2014/main" id="{893D88DF-D6A4-FEDF-683D-5CC9EE493EB0}"/>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33" name="Text Box 37" hidden="1">
          <a:extLst>
            <a:ext uri="{FF2B5EF4-FFF2-40B4-BE49-F238E27FC236}">
              <a16:creationId xmlns:a16="http://schemas.microsoft.com/office/drawing/2014/main" id="{30858E11-64C4-1A17-66D6-6641D5A1FB2C}"/>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32" name="Text Box 36" hidden="1">
          <a:extLst>
            <a:ext uri="{FF2B5EF4-FFF2-40B4-BE49-F238E27FC236}">
              <a16:creationId xmlns:a16="http://schemas.microsoft.com/office/drawing/2014/main" id="{64215E36-DC5B-0677-1897-DB28CA18BB69}"/>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31" name="Text Box 35" hidden="1">
          <a:extLst>
            <a:ext uri="{FF2B5EF4-FFF2-40B4-BE49-F238E27FC236}">
              <a16:creationId xmlns:a16="http://schemas.microsoft.com/office/drawing/2014/main" id="{B6325C27-0671-4D09-1451-5E9C7F596BFA}"/>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30" name="Text Box 34" hidden="1">
          <a:extLst>
            <a:ext uri="{FF2B5EF4-FFF2-40B4-BE49-F238E27FC236}">
              <a16:creationId xmlns:a16="http://schemas.microsoft.com/office/drawing/2014/main" id="{CBA56ADC-FEA6-FB7B-DB81-9C5230B1EC5C}"/>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29" name="Text Box 33" hidden="1">
          <a:extLst>
            <a:ext uri="{FF2B5EF4-FFF2-40B4-BE49-F238E27FC236}">
              <a16:creationId xmlns:a16="http://schemas.microsoft.com/office/drawing/2014/main" id="{49B5607A-A541-147A-8254-F86B2C4C9FC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28" name="Text Box 32" hidden="1">
          <a:extLst>
            <a:ext uri="{FF2B5EF4-FFF2-40B4-BE49-F238E27FC236}">
              <a16:creationId xmlns:a16="http://schemas.microsoft.com/office/drawing/2014/main" id="{A92B60F2-5E91-F468-279B-4A262C494AFE}"/>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27" name="Text Box 31" hidden="1">
          <a:extLst>
            <a:ext uri="{FF2B5EF4-FFF2-40B4-BE49-F238E27FC236}">
              <a16:creationId xmlns:a16="http://schemas.microsoft.com/office/drawing/2014/main" id="{EE052E7D-C621-4507-0610-1DACA7A1CD72}"/>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26" name="Text Box 30" hidden="1">
          <a:extLst>
            <a:ext uri="{FF2B5EF4-FFF2-40B4-BE49-F238E27FC236}">
              <a16:creationId xmlns:a16="http://schemas.microsoft.com/office/drawing/2014/main" id="{3C10F8F2-BDD9-840C-A5DA-DBA5B1CA7753}"/>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25" name="Text Box 29" hidden="1">
          <a:extLst>
            <a:ext uri="{FF2B5EF4-FFF2-40B4-BE49-F238E27FC236}">
              <a16:creationId xmlns:a16="http://schemas.microsoft.com/office/drawing/2014/main" id="{8F91F517-0487-D2A4-8C32-A65B5F664C09}"/>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24" name="Text Box 28" hidden="1">
          <a:extLst>
            <a:ext uri="{FF2B5EF4-FFF2-40B4-BE49-F238E27FC236}">
              <a16:creationId xmlns:a16="http://schemas.microsoft.com/office/drawing/2014/main" id="{7A808E0B-6512-760B-953D-1FFE097C8D82}"/>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23" name="Text Box 27" hidden="1">
          <a:extLst>
            <a:ext uri="{FF2B5EF4-FFF2-40B4-BE49-F238E27FC236}">
              <a16:creationId xmlns:a16="http://schemas.microsoft.com/office/drawing/2014/main" id="{4AB608C8-652A-7706-4138-554750C3FC0E}"/>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22" name="Text Box 26" hidden="1">
          <a:extLst>
            <a:ext uri="{FF2B5EF4-FFF2-40B4-BE49-F238E27FC236}">
              <a16:creationId xmlns:a16="http://schemas.microsoft.com/office/drawing/2014/main" id="{A75F5CBA-783F-9913-A486-663A5522B855}"/>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21" name="Text Box 25" hidden="1">
          <a:extLst>
            <a:ext uri="{FF2B5EF4-FFF2-40B4-BE49-F238E27FC236}">
              <a16:creationId xmlns:a16="http://schemas.microsoft.com/office/drawing/2014/main" id="{CBB08DAA-16DE-4BB9-DC4E-D17DEEB769FF}"/>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20" name="Text Box 24" hidden="1">
          <a:extLst>
            <a:ext uri="{FF2B5EF4-FFF2-40B4-BE49-F238E27FC236}">
              <a16:creationId xmlns:a16="http://schemas.microsoft.com/office/drawing/2014/main" id="{4636AF98-C608-94C5-64E7-63C437792C37}"/>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19" name="Text Box 23" hidden="1">
          <a:extLst>
            <a:ext uri="{FF2B5EF4-FFF2-40B4-BE49-F238E27FC236}">
              <a16:creationId xmlns:a16="http://schemas.microsoft.com/office/drawing/2014/main" id="{7449403D-4D1C-9AAE-68DD-6A2F28C95BB4}"/>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18" name="Text Box 22" hidden="1">
          <a:extLst>
            <a:ext uri="{FF2B5EF4-FFF2-40B4-BE49-F238E27FC236}">
              <a16:creationId xmlns:a16="http://schemas.microsoft.com/office/drawing/2014/main" id="{C820C78A-0345-4CE0-C46E-E8B5B4415617}"/>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17" name="Text Box 21" hidden="1">
          <a:extLst>
            <a:ext uri="{FF2B5EF4-FFF2-40B4-BE49-F238E27FC236}">
              <a16:creationId xmlns:a16="http://schemas.microsoft.com/office/drawing/2014/main" id="{D3790EA1-C754-DABD-BCF0-342CC92C759C}"/>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16" name="Text Box 20" hidden="1">
          <a:extLst>
            <a:ext uri="{FF2B5EF4-FFF2-40B4-BE49-F238E27FC236}">
              <a16:creationId xmlns:a16="http://schemas.microsoft.com/office/drawing/2014/main" id="{9B76E750-29CC-3A87-71AD-B4C196A82A44}"/>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15" name="Text Box 19" hidden="1">
          <a:extLst>
            <a:ext uri="{FF2B5EF4-FFF2-40B4-BE49-F238E27FC236}">
              <a16:creationId xmlns:a16="http://schemas.microsoft.com/office/drawing/2014/main" id="{E34ED584-BDDA-384F-31B3-D7BA8E2EA867}"/>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14" name="Text Box 18" hidden="1">
          <a:extLst>
            <a:ext uri="{FF2B5EF4-FFF2-40B4-BE49-F238E27FC236}">
              <a16:creationId xmlns:a16="http://schemas.microsoft.com/office/drawing/2014/main" id="{26D118D1-A9D9-9E9A-7443-E83F44C354BC}"/>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13" name="Text Box 17" hidden="1">
          <a:extLst>
            <a:ext uri="{FF2B5EF4-FFF2-40B4-BE49-F238E27FC236}">
              <a16:creationId xmlns:a16="http://schemas.microsoft.com/office/drawing/2014/main" id="{A02F25A5-A5D2-D546-BD7F-9C37C6F6A41F}"/>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12" name="Text Box 16" hidden="1">
          <a:extLst>
            <a:ext uri="{FF2B5EF4-FFF2-40B4-BE49-F238E27FC236}">
              <a16:creationId xmlns:a16="http://schemas.microsoft.com/office/drawing/2014/main" id="{29F97543-4AFA-39FB-F529-B1DBC8845564}"/>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11" name="Text Box 15" hidden="1">
          <a:extLst>
            <a:ext uri="{FF2B5EF4-FFF2-40B4-BE49-F238E27FC236}">
              <a16:creationId xmlns:a16="http://schemas.microsoft.com/office/drawing/2014/main" id="{9C0BF105-73ED-6EAB-E0C7-21D79FEFFE1D}"/>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10" name="Text Box 14" hidden="1">
          <a:extLst>
            <a:ext uri="{FF2B5EF4-FFF2-40B4-BE49-F238E27FC236}">
              <a16:creationId xmlns:a16="http://schemas.microsoft.com/office/drawing/2014/main" id="{135D29DF-4BE0-98D8-2F68-47A1FC4C77A7}"/>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09" name="Text Box 13" hidden="1">
          <a:extLst>
            <a:ext uri="{FF2B5EF4-FFF2-40B4-BE49-F238E27FC236}">
              <a16:creationId xmlns:a16="http://schemas.microsoft.com/office/drawing/2014/main" id="{36A52EE9-6958-737F-C5EA-72028B4F320E}"/>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08" name="Text Box 12" hidden="1">
          <a:extLst>
            <a:ext uri="{FF2B5EF4-FFF2-40B4-BE49-F238E27FC236}">
              <a16:creationId xmlns:a16="http://schemas.microsoft.com/office/drawing/2014/main" id="{7FC8EAA2-9795-FBD9-0DDC-3068F262D8E9}"/>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07" name="Text Box 11" hidden="1">
          <a:extLst>
            <a:ext uri="{FF2B5EF4-FFF2-40B4-BE49-F238E27FC236}">
              <a16:creationId xmlns:a16="http://schemas.microsoft.com/office/drawing/2014/main" id="{0ED1D3C9-5639-8958-B1F5-AABFFF4EE9A5}"/>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06" name="Text Box 10" hidden="1">
          <a:extLst>
            <a:ext uri="{FF2B5EF4-FFF2-40B4-BE49-F238E27FC236}">
              <a16:creationId xmlns:a16="http://schemas.microsoft.com/office/drawing/2014/main" id="{1F840582-4C88-E88B-36D0-908932C3B4E1}"/>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05" name="Text Box 9" hidden="1">
          <a:extLst>
            <a:ext uri="{FF2B5EF4-FFF2-40B4-BE49-F238E27FC236}">
              <a16:creationId xmlns:a16="http://schemas.microsoft.com/office/drawing/2014/main" id="{D3B9FD11-2F76-EFD3-06DD-BFF1F58973EF}"/>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04" name="Text Box 8" hidden="1">
          <a:extLst>
            <a:ext uri="{FF2B5EF4-FFF2-40B4-BE49-F238E27FC236}">
              <a16:creationId xmlns:a16="http://schemas.microsoft.com/office/drawing/2014/main" id="{A1557B11-E8F9-1183-9B45-0CB7B894483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03" name="Text Box 7" hidden="1">
          <a:extLst>
            <a:ext uri="{FF2B5EF4-FFF2-40B4-BE49-F238E27FC236}">
              <a16:creationId xmlns:a16="http://schemas.microsoft.com/office/drawing/2014/main" id="{D41F4369-48BD-23D0-6CF5-1677C7C0D92B}"/>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02" name="Text Box 6" hidden="1">
          <a:extLst>
            <a:ext uri="{FF2B5EF4-FFF2-40B4-BE49-F238E27FC236}">
              <a16:creationId xmlns:a16="http://schemas.microsoft.com/office/drawing/2014/main" id="{E9B54496-29C0-7251-747B-045071E4F7C3}"/>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01" name="Text Box 5" hidden="1">
          <a:extLst>
            <a:ext uri="{FF2B5EF4-FFF2-40B4-BE49-F238E27FC236}">
              <a16:creationId xmlns:a16="http://schemas.microsoft.com/office/drawing/2014/main" id="{56CD0194-2BFB-8B7E-8A5D-041D6C70D3C7}"/>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00" name="Text Box 4" hidden="1">
          <a:extLst>
            <a:ext uri="{FF2B5EF4-FFF2-40B4-BE49-F238E27FC236}">
              <a16:creationId xmlns:a16="http://schemas.microsoft.com/office/drawing/2014/main" id="{B4F44449-91C9-E93A-90EA-910A15F4F7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099" name="Text Box 3" hidden="1">
          <a:extLst>
            <a:ext uri="{FF2B5EF4-FFF2-40B4-BE49-F238E27FC236}">
              <a16:creationId xmlns:a16="http://schemas.microsoft.com/office/drawing/2014/main" id="{0A5D53C1-FE88-D749-6FBD-9E8E01BCC27E}"/>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098" name="Text Box 2" hidden="1">
          <a:extLst>
            <a:ext uri="{FF2B5EF4-FFF2-40B4-BE49-F238E27FC236}">
              <a16:creationId xmlns:a16="http://schemas.microsoft.com/office/drawing/2014/main" id="{72F8E3B1-3949-FFC2-042C-360488407A61}"/>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097" name="Text Box 1" hidden="1">
          <a:extLst>
            <a:ext uri="{FF2B5EF4-FFF2-40B4-BE49-F238E27FC236}">
              <a16:creationId xmlns:a16="http://schemas.microsoft.com/office/drawing/2014/main" id="{6169F14E-A020-25D9-A188-71524F2D736C}"/>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4" name="Text Box 98" hidden="1">
          <a:extLst>
            <a:ext uri="{FF2B5EF4-FFF2-40B4-BE49-F238E27FC236}">
              <a16:creationId xmlns:a16="http://schemas.microsoft.com/office/drawing/2014/main" id="{62AEC028-62F9-5A02-6F93-624E402D970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93" name="Text Box 97" hidden="1">
          <a:extLst>
            <a:ext uri="{FF2B5EF4-FFF2-40B4-BE49-F238E27FC236}">
              <a16:creationId xmlns:a16="http://schemas.microsoft.com/office/drawing/2014/main" id="{B4421A2B-70C7-F198-DF46-60C394925054}"/>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2" name="Text Box 96" hidden="1">
          <a:extLst>
            <a:ext uri="{FF2B5EF4-FFF2-40B4-BE49-F238E27FC236}">
              <a16:creationId xmlns:a16="http://schemas.microsoft.com/office/drawing/2014/main" id="{F3E4F9E1-550E-C683-7702-4998452A3740}"/>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91" name="Text Box 95" hidden="1">
          <a:extLst>
            <a:ext uri="{FF2B5EF4-FFF2-40B4-BE49-F238E27FC236}">
              <a16:creationId xmlns:a16="http://schemas.microsoft.com/office/drawing/2014/main" id="{C9326D9B-7180-D813-F9DD-F6711C887433}"/>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90" name="Text Box 94" hidden="1">
          <a:extLst>
            <a:ext uri="{FF2B5EF4-FFF2-40B4-BE49-F238E27FC236}">
              <a16:creationId xmlns:a16="http://schemas.microsoft.com/office/drawing/2014/main" id="{351D6839-3D6B-4266-6EDE-BC8BBDF94542}"/>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89" name="Text Box 93" hidden="1">
          <a:extLst>
            <a:ext uri="{FF2B5EF4-FFF2-40B4-BE49-F238E27FC236}">
              <a16:creationId xmlns:a16="http://schemas.microsoft.com/office/drawing/2014/main" id="{64345E17-170B-38EF-74A5-3B30AEA837D5}"/>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88" name="Text Box 92" hidden="1">
          <a:extLst>
            <a:ext uri="{FF2B5EF4-FFF2-40B4-BE49-F238E27FC236}">
              <a16:creationId xmlns:a16="http://schemas.microsoft.com/office/drawing/2014/main" id="{517501CF-3865-7A71-76EA-5A51577B836D}"/>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87" name="Text Box 91" hidden="1">
          <a:extLst>
            <a:ext uri="{FF2B5EF4-FFF2-40B4-BE49-F238E27FC236}">
              <a16:creationId xmlns:a16="http://schemas.microsoft.com/office/drawing/2014/main" id="{65512A4C-78C0-198B-C506-014B177E2FF2}"/>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86" name="Text Box 90" hidden="1">
          <a:extLst>
            <a:ext uri="{FF2B5EF4-FFF2-40B4-BE49-F238E27FC236}">
              <a16:creationId xmlns:a16="http://schemas.microsoft.com/office/drawing/2014/main" id="{F26E1187-6BA7-0CF4-0D98-6BBF42905C9D}"/>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85" name="Text Box 89" hidden="1">
          <a:extLst>
            <a:ext uri="{FF2B5EF4-FFF2-40B4-BE49-F238E27FC236}">
              <a16:creationId xmlns:a16="http://schemas.microsoft.com/office/drawing/2014/main" id="{8D80A866-8090-71A8-C0D0-4F7550FAC900}"/>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84" name="Text Box 88" hidden="1">
          <a:extLst>
            <a:ext uri="{FF2B5EF4-FFF2-40B4-BE49-F238E27FC236}">
              <a16:creationId xmlns:a16="http://schemas.microsoft.com/office/drawing/2014/main" id="{464A01B8-53BD-6972-5619-6A2A03E24EA6}"/>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83" name="Text Box 87" hidden="1">
          <a:extLst>
            <a:ext uri="{FF2B5EF4-FFF2-40B4-BE49-F238E27FC236}">
              <a16:creationId xmlns:a16="http://schemas.microsoft.com/office/drawing/2014/main" id="{AA0F248D-7E3E-8675-CF05-3C848DB34D7A}"/>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82" name="Text Box 86" hidden="1">
          <a:extLst>
            <a:ext uri="{FF2B5EF4-FFF2-40B4-BE49-F238E27FC236}">
              <a16:creationId xmlns:a16="http://schemas.microsoft.com/office/drawing/2014/main" id="{C62E03AF-A09B-75D8-B6E2-1CB6AC72304A}"/>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81" name="Text Box 85" hidden="1">
          <a:extLst>
            <a:ext uri="{FF2B5EF4-FFF2-40B4-BE49-F238E27FC236}">
              <a16:creationId xmlns:a16="http://schemas.microsoft.com/office/drawing/2014/main" id="{20A0238A-5C09-42DC-F10A-5187C8398E37}"/>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80" name="Text Box 84" hidden="1">
          <a:extLst>
            <a:ext uri="{FF2B5EF4-FFF2-40B4-BE49-F238E27FC236}">
              <a16:creationId xmlns:a16="http://schemas.microsoft.com/office/drawing/2014/main" id="{4DBD2F1E-D91C-F005-5234-DF8F4DA27C66}"/>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79" name="Text Box 83" hidden="1">
          <a:extLst>
            <a:ext uri="{FF2B5EF4-FFF2-40B4-BE49-F238E27FC236}">
              <a16:creationId xmlns:a16="http://schemas.microsoft.com/office/drawing/2014/main" id="{37129BDA-62C1-55D3-4EB0-FFAEE16C8E62}"/>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78" name="Text Box 82" hidden="1">
          <a:extLst>
            <a:ext uri="{FF2B5EF4-FFF2-40B4-BE49-F238E27FC236}">
              <a16:creationId xmlns:a16="http://schemas.microsoft.com/office/drawing/2014/main" id="{D2236177-03C3-8C43-1ADF-1F695F9888A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77" name="Text Box 81" hidden="1">
          <a:extLst>
            <a:ext uri="{FF2B5EF4-FFF2-40B4-BE49-F238E27FC236}">
              <a16:creationId xmlns:a16="http://schemas.microsoft.com/office/drawing/2014/main" id="{6055352D-D490-003C-69E0-72A537158D3D}"/>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76" name="Text Box 80" hidden="1">
          <a:extLst>
            <a:ext uri="{FF2B5EF4-FFF2-40B4-BE49-F238E27FC236}">
              <a16:creationId xmlns:a16="http://schemas.microsoft.com/office/drawing/2014/main" id="{9DE549D9-2775-D533-AC74-A8CC6E9695F5}"/>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75" name="Text Box 79" hidden="1">
          <a:extLst>
            <a:ext uri="{FF2B5EF4-FFF2-40B4-BE49-F238E27FC236}">
              <a16:creationId xmlns:a16="http://schemas.microsoft.com/office/drawing/2014/main" id="{A8AF535A-4F50-DC9C-9A57-AE5AE05C22D2}"/>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74" name="Text Box 78" hidden="1">
          <a:extLst>
            <a:ext uri="{FF2B5EF4-FFF2-40B4-BE49-F238E27FC236}">
              <a16:creationId xmlns:a16="http://schemas.microsoft.com/office/drawing/2014/main" id="{84FF515C-4D1C-AC0F-E0FC-C1EDB47EFE26}"/>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73" name="Text Box 77" hidden="1">
          <a:extLst>
            <a:ext uri="{FF2B5EF4-FFF2-40B4-BE49-F238E27FC236}">
              <a16:creationId xmlns:a16="http://schemas.microsoft.com/office/drawing/2014/main" id="{C3928847-D156-4FFA-A061-07EF4E51105B}"/>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72" name="Text Box 76" hidden="1">
          <a:extLst>
            <a:ext uri="{FF2B5EF4-FFF2-40B4-BE49-F238E27FC236}">
              <a16:creationId xmlns:a16="http://schemas.microsoft.com/office/drawing/2014/main" id="{F21B00AB-39A6-5142-9B5C-0FC49E2B69FA}"/>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71" name="Text Box 75" hidden="1">
          <a:extLst>
            <a:ext uri="{FF2B5EF4-FFF2-40B4-BE49-F238E27FC236}">
              <a16:creationId xmlns:a16="http://schemas.microsoft.com/office/drawing/2014/main" id="{A35CA6C1-67E3-E248-65BC-AAA61D30E27B}"/>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70" name="Text Box 74" hidden="1">
          <a:extLst>
            <a:ext uri="{FF2B5EF4-FFF2-40B4-BE49-F238E27FC236}">
              <a16:creationId xmlns:a16="http://schemas.microsoft.com/office/drawing/2014/main" id="{31A0232E-0A4E-EAC4-C152-2CFFAB97D403}"/>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69" name="Text Box 73" hidden="1">
          <a:extLst>
            <a:ext uri="{FF2B5EF4-FFF2-40B4-BE49-F238E27FC236}">
              <a16:creationId xmlns:a16="http://schemas.microsoft.com/office/drawing/2014/main" id="{DA1B7AB5-EE52-3CCE-5D9D-4FE4B1F4B84D}"/>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68" name="Text Box 72" hidden="1">
          <a:extLst>
            <a:ext uri="{FF2B5EF4-FFF2-40B4-BE49-F238E27FC236}">
              <a16:creationId xmlns:a16="http://schemas.microsoft.com/office/drawing/2014/main" id="{87D1175C-C865-D861-87EA-C6D651E7FE97}"/>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67" name="Text Box 71" hidden="1">
          <a:extLst>
            <a:ext uri="{FF2B5EF4-FFF2-40B4-BE49-F238E27FC236}">
              <a16:creationId xmlns:a16="http://schemas.microsoft.com/office/drawing/2014/main" id="{CCCD9328-6963-2263-9EAA-08B5DFEE2828}"/>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66" name="Text Box 70" hidden="1">
          <a:extLst>
            <a:ext uri="{FF2B5EF4-FFF2-40B4-BE49-F238E27FC236}">
              <a16:creationId xmlns:a16="http://schemas.microsoft.com/office/drawing/2014/main" id="{AAA38183-7901-0B53-6E20-D110C940EEA7}"/>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65" name="Text Box 69" hidden="1">
          <a:extLst>
            <a:ext uri="{FF2B5EF4-FFF2-40B4-BE49-F238E27FC236}">
              <a16:creationId xmlns:a16="http://schemas.microsoft.com/office/drawing/2014/main" id="{F0A8F753-0548-09AA-2E3D-8A5603A999BE}"/>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64" name="Text Box 68" hidden="1">
          <a:extLst>
            <a:ext uri="{FF2B5EF4-FFF2-40B4-BE49-F238E27FC236}">
              <a16:creationId xmlns:a16="http://schemas.microsoft.com/office/drawing/2014/main" id="{5FC3D720-B8D2-A3D5-4C68-B756C4B4C576}"/>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63" name="Text Box 67" hidden="1">
          <a:extLst>
            <a:ext uri="{FF2B5EF4-FFF2-40B4-BE49-F238E27FC236}">
              <a16:creationId xmlns:a16="http://schemas.microsoft.com/office/drawing/2014/main" id="{ADB84392-254D-07C4-EA49-B23458697047}"/>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62" name="Text Box 66" hidden="1">
          <a:extLst>
            <a:ext uri="{FF2B5EF4-FFF2-40B4-BE49-F238E27FC236}">
              <a16:creationId xmlns:a16="http://schemas.microsoft.com/office/drawing/2014/main" id="{1FED0BCA-D26D-C8BC-DF28-A16F6ABF1144}"/>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61" name="Text Box 65" hidden="1">
          <a:extLst>
            <a:ext uri="{FF2B5EF4-FFF2-40B4-BE49-F238E27FC236}">
              <a16:creationId xmlns:a16="http://schemas.microsoft.com/office/drawing/2014/main" id="{2D1E62E1-3D36-827E-7877-5F631D01B616}"/>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60" name="Text Box 64" hidden="1">
          <a:extLst>
            <a:ext uri="{FF2B5EF4-FFF2-40B4-BE49-F238E27FC236}">
              <a16:creationId xmlns:a16="http://schemas.microsoft.com/office/drawing/2014/main" id="{271E85BC-1880-3CC1-9001-6B163AB32309}"/>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59" name="Text Box 63" hidden="1">
          <a:extLst>
            <a:ext uri="{FF2B5EF4-FFF2-40B4-BE49-F238E27FC236}">
              <a16:creationId xmlns:a16="http://schemas.microsoft.com/office/drawing/2014/main" id="{A48D138E-3C70-59C2-F69B-6F91036D630C}"/>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58" name="Text Box 62" hidden="1">
          <a:extLst>
            <a:ext uri="{FF2B5EF4-FFF2-40B4-BE49-F238E27FC236}">
              <a16:creationId xmlns:a16="http://schemas.microsoft.com/office/drawing/2014/main" id="{C1AFE5E6-4078-AC92-0D7F-9570B818777F}"/>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57" name="Text Box 61" hidden="1">
          <a:extLst>
            <a:ext uri="{FF2B5EF4-FFF2-40B4-BE49-F238E27FC236}">
              <a16:creationId xmlns:a16="http://schemas.microsoft.com/office/drawing/2014/main" id="{7A52A001-DF73-4C70-6A0D-20A38CD2BD5A}"/>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56" name="Text Box 60" hidden="1">
          <a:extLst>
            <a:ext uri="{FF2B5EF4-FFF2-40B4-BE49-F238E27FC236}">
              <a16:creationId xmlns:a16="http://schemas.microsoft.com/office/drawing/2014/main" id="{10E07A74-1C5B-DCBA-317E-4B99992BBFE1}"/>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55" name="Text Box 59" hidden="1">
          <a:extLst>
            <a:ext uri="{FF2B5EF4-FFF2-40B4-BE49-F238E27FC236}">
              <a16:creationId xmlns:a16="http://schemas.microsoft.com/office/drawing/2014/main" id="{7C4DC2A2-39C0-A651-C13E-E3FCE085C330}"/>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54" name="Text Box 58" hidden="1">
          <a:extLst>
            <a:ext uri="{FF2B5EF4-FFF2-40B4-BE49-F238E27FC236}">
              <a16:creationId xmlns:a16="http://schemas.microsoft.com/office/drawing/2014/main" id="{0DA26E16-D4C0-722A-4F6C-620DCA6245AD}"/>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53" name="Text Box 57" hidden="1">
          <a:extLst>
            <a:ext uri="{FF2B5EF4-FFF2-40B4-BE49-F238E27FC236}">
              <a16:creationId xmlns:a16="http://schemas.microsoft.com/office/drawing/2014/main" id="{691D7332-774D-6E99-7DF0-DDAEA8D9697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52" name="Text Box 56" hidden="1">
          <a:extLst>
            <a:ext uri="{FF2B5EF4-FFF2-40B4-BE49-F238E27FC236}">
              <a16:creationId xmlns:a16="http://schemas.microsoft.com/office/drawing/2014/main" id="{A93C7F42-B35E-1C0D-1107-EC37481410BE}"/>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51" name="Text Box 55" hidden="1">
          <a:extLst>
            <a:ext uri="{FF2B5EF4-FFF2-40B4-BE49-F238E27FC236}">
              <a16:creationId xmlns:a16="http://schemas.microsoft.com/office/drawing/2014/main" id="{F5CA630C-4558-D89D-7016-E5E726418C52}"/>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50" name="Text Box 54" hidden="1">
          <a:extLst>
            <a:ext uri="{FF2B5EF4-FFF2-40B4-BE49-F238E27FC236}">
              <a16:creationId xmlns:a16="http://schemas.microsoft.com/office/drawing/2014/main" id="{1E021BF1-E026-A509-5DB0-8DF523B6F521}"/>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49" name="Text Box 53" hidden="1">
          <a:extLst>
            <a:ext uri="{FF2B5EF4-FFF2-40B4-BE49-F238E27FC236}">
              <a16:creationId xmlns:a16="http://schemas.microsoft.com/office/drawing/2014/main" id="{EB4CF4D9-BC6C-F0EA-EA21-9CCBB77C4F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148" name="Text Box 52" hidden="1">
          <a:extLst>
            <a:ext uri="{FF2B5EF4-FFF2-40B4-BE49-F238E27FC236}">
              <a16:creationId xmlns:a16="http://schemas.microsoft.com/office/drawing/2014/main" id="{D8BF6CA4-44ED-41CE-C78E-A627162ED9E4}"/>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147" name="Text Box 51" hidden="1">
          <a:extLst>
            <a:ext uri="{FF2B5EF4-FFF2-40B4-BE49-F238E27FC236}">
              <a16:creationId xmlns:a16="http://schemas.microsoft.com/office/drawing/2014/main" id="{E0315258-F527-5617-26DA-BBBD85832EF5}"/>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146" name="Text Box 50" hidden="1">
          <a:extLst>
            <a:ext uri="{FF2B5EF4-FFF2-40B4-BE49-F238E27FC236}">
              <a16:creationId xmlns:a16="http://schemas.microsoft.com/office/drawing/2014/main" id="{F28F947F-CD73-3166-B49A-7BBF9FF9373D}"/>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E429D7-C9A9-9345-9656-125C95EFDE10}">
    <nsvFilter filterId="{DEAB3084-665F-4CAB-87CA-1F810B42B410}" ref="A1:AL2504" tableId="2"/>
  </namedSheetView>
</namedSheetViews>
</file>

<file path=xl/persons/person.xml><?xml version="1.0" encoding="utf-8"?>
<personList xmlns="http://schemas.microsoft.com/office/spreadsheetml/2018/threadedcomments" xmlns:x="http://schemas.openxmlformats.org/spreadsheetml/2006/main">
  <person displayName="Peter Steward" id="{F7E1E859-C48C-4B55-A2EA-9A06BC33D0E8}" userId="Peter Steward" providerId="None"/>
  <person displayName="Joshi, Namita (Alliance Bioversity-CIAT)" id="{61BC66EF-B143-485C-B788-93AF58FBB542}" userId="N.Joshi@cgiar.org" providerId="PeoplePicker"/>
  <person displayName="Steward, Peter (Alliance Bioversity-CIAT)" id="{D153DEB7-0056-4473-8E84-3883E9656984}" userId="Steward, Peter (Alliance Bioversity-CIAT)" providerId="None"/>
  <person displayName="Joshi, Namita (Alliance Bioversity-CIAT)" id="{FAD410FE-3313-45FB-91B2-D6C1D060C87D}" userId="S::n.joshi@cgiar.org::84b53782-ce08-4f2d-9fbe-52db36640e1f" providerId="AD"/>
  <person displayName="Steward, Peter (Alliance Bioversity-CIAT)" id="{5F5898E3-44F8-4862-9933-5D8E36759E68}" userId="S::P.Steward@cgiar.org::b79973a1-2c9c-4c98-a9fe-229ee0f9f780" providerId="AD"/>
  <person displayName="Guest User" id="{E3D695D8-A16A-43F8-91B9-5A943D907C46}" userId="S::urn:spo:anon#8a6e6473ddc525af274e1bcdb79fdec4c92a90b89d1c1f85cda06ef987bf49d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EDED66-2019-4F0F-8E91-A018C061BFAD}" autoFormatId="16" applyNumberFormats="0" applyBorderFormats="0" applyFontFormats="0" applyPatternFormats="0" applyAlignmentFormats="0" applyWidthHeightFormats="0">
  <queryTableRefresh nextId="69" unboundColumnsRight="10">
    <queryTableFields count="38">
      <queryTableField id="29" name="Path" tableColumnId="29"/>
      <queryTableField id="30" name="AOM" tableColumnId="30"/>
      <queryTableField id="31" name="L1" tableColumnId="31"/>
      <queryTableField id="32" name="L2" tableColumnId="32"/>
      <queryTableField id="33" name="L3" tableColumnId="33"/>
      <queryTableField id="34" name="L4" tableColumnId="34"/>
      <queryTableField id="35" name="L5" tableColumnId="35"/>
      <queryTableField id="36" name="L6" tableColumnId="36"/>
      <queryTableField id="37" name="L7" tableColumnId="37"/>
      <queryTableField id="38" name="L8" tableColumnId="38"/>
      <queryTableField id="39" name="L9" tableColumnId="39"/>
      <queryTableField id="57" dataBound="0" tableColumnId="1"/>
      <queryTableField id="40" name="Edge_Value" tableColumnId="40"/>
      <queryTableField id="41" name="Synonym" tableColumnId="41"/>
      <queryTableField id="42" name="Description" tableColumnId="42"/>
      <queryTableField id="43" name="Notes" tableColumnId="43"/>
      <queryTableField id="44" name="Example Units" tableColumnId="44"/>
      <queryTableField id="45" name="Ontology" tableColumnId="45"/>
      <queryTableField id="46" name="Agrovoc" tableColumnId="46"/>
      <queryTableField id="47" name="Group" tableColumnId="47"/>
      <queryTableField id="48" name="Scientific Name" tableColumnId="48"/>
      <queryTableField id="49" name="NCBI" tableColumnId="49"/>
      <queryTableField id="50" name="Sex" tableColumnId="50"/>
      <queryTableField id="51" name="ERA.Field" tableColumnId="51"/>
      <queryTableField id="52" name="ERA_Code" tableColumnId="52"/>
      <queryTableField id="53" name="C or E" tableColumnId="53"/>
      <queryTableField id="54" name="WFO" tableColumnId="54"/>
      <queryTableField id="55" name="Feedipedia" tableColumnId="55"/>
      <queryTableField id="61" dataBound="0" tableColumnId="4"/>
      <queryTableField id="62" dataBound="0" tableColumnId="5"/>
      <queryTableField id="64" dataBound="0" tableColumnId="7"/>
      <queryTableField id="63" dataBound="0" tableColumnId="6"/>
      <queryTableField id="60" dataBound="0" tableColumnId="3"/>
      <queryTableField id="58" dataBound="0" tableColumnId="2"/>
      <queryTableField id="65" dataBound="0" tableColumnId="9"/>
      <queryTableField id="66" dataBound="0" tableColumnId="8"/>
      <queryTableField id="67" dataBound="0" tableColumnId="10"/>
      <queryTableField id="68" dataBound="0" tableColumnId="11"/>
    </queryTableFields>
    <queryTableDeletedFields count="1">
      <deletedField name="Old Value"/>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8</v>
    <v>1</v>
    <v>1</v>
  </rv>
  <rv s="1">
    <v>13</v>
    <v>3</v>
  </rv>
  <rv s="2">
    <v>8</v>
    <v>1</v>
  </rv>
</rvData>
</file>

<file path=xl/richData/rdrichvaluestructure.xml><?xml version="1.0" encoding="utf-8"?>
<rvStructures xmlns="http://schemas.microsoft.com/office/spreadsheetml/2017/richdata" count="3">
  <s t="_error">
    <k n="colOffset" t="i"/>
    <k n="errorType" t="i"/>
    <k n="rwOffset" t="i"/>
    <k n="subType" t="i"/>
  </s>
  <s t="_error">
    <k n="errorType" t="i"/>
    <k n="subType" t="i"/>
  </s>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B3084-665F-4CAB-87CA-1F810B42B410}" name="AOM" displayName="AOM" ref="A1:AL2504" tableType="queryTable" totalsRowShown="0" dataDxfId="45">
  <autoFilter ref="A1:AL2504" xr:uid="{DEAB3084-665F-4CAB-87CA-1F810B42B410}"/>
  <tableColumns count="38">
    <tableColumn id="29" xr3:uid="{632513EF-61C6-4061-93AF-239585E3BC06}" uniqueName="29" name="Path" queryTableFieldId="29" dataDxfId="44"/>
    <tableColumn id="30" xr3:uid="{306384AD-260A-4778-B45C-B726A7B89E16}" uniqueName="30" name="AOM" queryTableFieldId="30" dataDxfId="43"/>
    <tableColumn id="31" xr3:uid="{7576AB72-CDB9-4E66-BA5E-744B3D314490}" uniqueName="31" name="L1" queryTableFieldId="31" dataDxfId="42"/>
    <tableColumn id="32" xr3:uid="{6D664CB8-4A63-4C9D-A801-05AFA791CFF4}" uniqueName="32" name="L2" queryTableFieldId="32" dataDxfId="41"/>
    <tableColumn id="33" xr3:uid="{983AEAA3-778C-40D9-9EC7-5A8D9C9EC566}" uniqueName="33" name="L3" queryTableFieldId="33" dataDxfId="40"/>
    <tableColumn id="34" xr3:uid="{422C5D81-269C-4AF7-9570-0D18F9B4D9EB}" uniqueName="34" name="L4" queryTableFieldId="34" dataDxfId="39"/>
    <tableColumn id="35" xr3:uid="{907D00D9-D160-4CA1-92B0-7D0B716FD6D1}" uniqueName="35" name="L5" queryTableFieldId="35" dataDxfId="38"/>
    <tableColumn id="36" xr3:uid="{9B9E3D19-DF84-40B8-A8D8-EF4C09DE27E9}" uniqueName="36" name="L6" queryTableFieldId="36" dataDxfId="37"/>
    <tableColumn id="37" xr3:uid="{D96041F9-86A4-48EB-B01B-1BD384F29C03}" uniqueName="37" name="L7" queryTableFieldId="37" dataDxfId="36"/>
    <tableColumn id="38" xr3:uid="{E314C6BE-30F2-460D-B5D3-34A8535D6C7F}" uniqueName="38" name="L8" queryTableFieldId="38" dataDxfId="35"/>
    <tableColumn id="39" xr3:uid="{BDB6BEA9-EE52-4837-BDF5-D776A4100DB9}" uniqueName="39" name="L9" queryTableFieldId="39" dataDxfId="34"/>
    <tableColumn id="1" xr3:uid="{243F28B2-3790-4A12-8140-6E15CC53C659}" uniqueName="1" name="L10" queryTableFieldId="57" dataDxfId="33"/>
    <tableColumn id="40" xr3:uid="{E71134AF-353D-4348-9372-9CB90210709A}" uniqueName="40" name="Edge_Value" queryTableFieldId="40" dataDxfId="32"/>
    <tableColumn id="41" xr3:uid="{95293E09-DA38-4820-878E-A8D91AF358AC}" uniqueName="41" name="Synonym" queryTableFieldId="41" dataDxfId="31"/>
    <tableColumn id="42" xr3:uid="{68FEBEF4-EF78-4EF8-B39D-C7B9FF1425C0}" uniqueName="42" name="Description" queryTableFieldId="42" dataDxfId="30"/>
    <tableColumn id="43" xr3:uid="{55812FF1-3BFB-49B1-B945-9D4D66B8E91A}" uniqueName="43" name="Notes" queryTableFieldId="43" dataDxfId="29"/>
    <tableColumn id="44" xr3:uid="{E9E742FE-B749-4BF9-8038-5A9846A478F5}" uniqueName="44" name="Example Units" queryTableFieldId="44" dataDxfId="28"/>
    <tableColumn id="45" xr3:uid="{4C12AC9D-D234-4BD0-AB95-A7FE9A745CA9}" uniqueName="45" name="Ontology" queryTableFieldId="45" dataDxfId="27"/>
    <tableColumn id="46" xr3:uid="{5AB6625A-A4A8-4955-90CC-07A2862BE4B6}" uniqueName="46" name="Agrovoc" queryTableFieldId="46" dataDxfId="26"/>
    <tableColumn id="47" xr3:uid="{1F2C472B-218F-410A-98CA-5B4B2FAFBAEF}" uniqueName="47" name="Group" queryTableFieldId="47" dataDxfId="25"/>
    <tableColumn id="48" xr3:uid="{5B71FD65-022D-4F5E-92EE-C3A626F8EB91}" uniqueName="48" name="Scientific Name" queryTableFieldId="48" dataDxfId="24"/>
    <tableColumn id="49" xr3:uid="{297C272C-530D-447E-BD2C-A5E9A7D91AB6}" uniqueName="49" name="NCBI" queryTableFieldId="49" dataDxfId="23"/>
    <tableColumn id="50" xr3:uid="{20DE2BFA-3E38-4E65-9ADA-0AA5EA15A9B8}" uniqueName="50" name="Sex" queryTableFieldId="50" dataDxfId="22"/>
    <tableColumn id="51" xr3:uid="{582798A2-395E-4B3B-B415-545BE062599A}" uniqueName="51" name="ERA.Field" queryTableFieldId="51" dataDxfId="21"/>
    <tableColumn id="52" xr3:uid="{D77043BB-1E04-4AD3-841C-AFA174BB2DC4}" uniqueName="52" name="ERA_Code" queryTableFieldId="52" dataDxfId="20"/>
    <tableColumn id="53" xr3:uid="{66F3B3BE-B469-4C0E-A8F8-2396DCE20ED7}" uniqueName="53" name="C or E" queryTableFieldId="53" dataDxfId="19"/>
    <tableColumn id="54" xr3:uid="{AEA5A80F-AB22-4A6A-8A98-504E1B3A816C}" uniqueName="54" name="WFO" queryTableFieldId="54" dataDxfId="18"/>
    <tableColumn id="55" xr3:uid="{F3FBB4D4-493C-42C4-AA3A-371A6C1C8171}" uniqueName="55" name="Feedipedia" queryTableFieldId="55" dataDxfId="17"/>
    <tableColumn id="4" xr3:uid="{E7EBC42F-45E1-49C3-9562-7F22C2101040}" uniqueName="4" name="CPC_Code_Product" queryTableFieldId="61" dataDxfId="16"/>
    <tableColumn id="5" xr3:uid="{912BA120-7322-4C8F-8B92-16176D4EAA93}" uniqueName="5" name="CPC_Code_Component" queryTableFieldId="62" dataDxfId="15"/>
    <tableColumn id="7" xr3:uid="{743573C7-42D6-4ABD-808F-4AD6F354F726}" uniqueName="7" name="CPC_Code_Product_Match" queryTableFieldId="64" dataDxfId="14"/>
    <tableColumn id="6" xr3:uid="{A4E532FF-EB55-4ACD-A9F7-383026560502}" uniqueName="6" name="CPC_Code_Component_Match" queryTableFieldId="63" dataDxfId="13"/>
    <tableColumn id="3" xr3:uid="{55B5A77C-EB6F-4213-B72D-09877E2AFB6E}" uniqueName="3" name="Ani_Diet_Spp_Syn" queryTableFieldId="60" dataDxfId="12">
      <calculatedColumnFormula>IFERROR(IF(COUNTIF(C2:L2,"Feed Ingredient")&gt;0,INDEX(ani_diet!T:T,MATCH(M2,ani_diet!D:D,0)),""),"")</calculatedColumnFormula>
    </tableColumn>
    <tableColumn id="2" xr3:uid="{B4DB328C-F3B3-4FC5-B0E0-A1A309770208}" uniqueName="2" name="Is_Ani_Diet_Ingredient" queryTableFieldId="58" dataDxfId="11">
      <calculatedColumnFormula>IF(IFERROR(IF(MATCH("Feed Ingredient", AOM[[#This Row],[L1]:[L10]],0)&gt;0, TRUE, FALSE), FALSE)=TRUE,IFERROR(VLOOKUP(M2, ani_diet!C:C, 1, FALSE), "No Match"),FALSE)</calculatedColumnFormula>
    </tableColumn>
    <tableColumn id="9" xr3:uid="{5B9CA5AE-712F-2047-A7FD-01A7FFC4F060}" uniqueName="9" name="ilri_code" queryTableFieldId="65" dataDxfId="10"/>
    <tableColumn id="8" xr3:uid="{8BB0CD21-5960-4C04-B112-93DD28828F26}" uniqueName="8" name="Column1" queryTableFieldId="66" dataDxfId="9"/>
    <tableColumn id="10" xr3:uid="{BC353D2F-8562-4E7A-B706-ED231F9F7EAA}" uniqueName="10" name="Column2" queryTableFieldId="67" dataDxfId="8"/>
    <tableColumn id="11" xr3:uid="{A3616D06-12C0-497D-89C7-438C90BD2B49}" uniqueName="11" name="Column3" queryTableFieldId="68" dataDxfId="7">
      <calculatedColumnFormula>IFERROR(IF(COUNTIF(C2:L2,"Feed Ingredient")&gt;0,INDEX(ani_diet!T:T,MATCH(M2,ani_diet!D:D,0)),""),"")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0" dT="2022-07-01T06:31:57.17" personId="{D153DEB7-0056-4473-8E84-3883E9656984}" id="{32A924D5-4A89-4839-99BA-F5AEC7367A7E}">
    <text>@Joshi, Namita (Alliance Bioversity-CIAT) see text that needs your input</text>
    <mentions>
      <mention mentionpersonId="{61BC66EF-B143-485C-B788-93AF58FBB542}" mentionId="{AA2AB3A1-3686-42A8-9926-BB09652E1E78}" startIndex="0" length="41"/>
    </mentions>
  </threadedComment>
  <threadedComment ref="N20" dT="2022-07-01T06:38:11.96" personId="{FAD410FE-3313-45FB-91B2-D6C1D060C87D}" id="{96E70E19-0613-43E4-A6DB-EF86EB83AD86}" parentId="{32A924D5-4A89-4839-99BA-F5AEC7367A7E}">
    <text xml:space="preserve">since it is the radius- it is half the height </text>
  </threadedComment>
  <threadedComment ref="N20" dT="2024-11-13T13:27:04.05" personId="{5F5898E3-44F8-4862-9933-5D8E36759E68}" id="{753881F8-D90A-3C48-9D53-5400AB161579}" parentId="{32A924D5-4A89-4839-99BA-F5AEC7367A7E}">
    <text>@Joshi, Namita (Alliance Bioversity-CIAT) please update the text accordingly</text>
    <mentions>
      <mention mentionpersonId="{61BC66EF-B143-485C-B788-93AF58FBB542}" mentionId="{E0C9B20C-DE12-584E-8089-CCA788D310C5}" startIndex="0" length="41"/>
    </mentions>
  </threadedComment>
  <threadedComment ref="N22" dT="2022-07-01T06:31:57.17" personId="{D153DEB7-0056-4473-8E84-3883E9656984}" id="{DF6D5152-9F23-47B3-B71E-07CD1E2B3B21}">
    <text>@Joshi, Namita (Alliance Bioversity-CIAT) see text that needs your input</text>
    <mentions>
      <mention mentionpersonId="{61BC66EF-B143-485C-B788-93AF58FBB542}" mentionId="{7CBA6FB3-EE2A-457A-BB8E-C02E0A903703}" startIndex="0" length="41"/>
    </mentions>
  </threadedComment>
  <threadedComment ref="N23" dT="2022-07-01T06:31:57.17" personId="{D153DEB7-0056-4473-8E84-3883E9656984}" id="{4DC6DE27-CCDD-463E-B50B-9DB6F725D4E2}">
    <text>@Joshi, Namita (Alliance Bioversity-CIAT) see text that needs your input</text>
    <mentions>
      <mention mentionpersonId="{61BC66EF-B143-485C-B788-93AF58FBB542}" mentionId="{A7C22D32-94D1-4166-B095-C0967BE6C88D}" startIndex="0" length="41"/>
    </mentions>
  </threadedComment>
  <threadedComment ref="AD162" dT="2022-07-08T07:35:32.75" personId="{D153DEB7-0056-4473-8E84-3883E9656984}" id="{D5D712CA-0069-42DF-8952-CB86BA2DF099}">
    <text>I think this is a good match, but not sure what computation refers to</text>
  </threadedComment>
  <threadedComment ref="B166" dT="2022-07-08T06:54:20.05" personId="{D153DEB7-0056-4473-8E84-3883E9656984}" id="{4D3A2149-072B-499C-9F7E-25DB683D1B29}">
    <text>@Joshi, Namita (Alliance Bioversity-CIAT) what did we decide about ridge-and-furow and water harvesting?</text>
    <mentions>
      <mention mentionpersonId="{61BC66EF-B143-485C-B788-93AF58FBB542}" mentionId="{B0ADAE1C-6EFD-4751-8AEC-9AF5820F2138}" startIndex="0" length="41"/>
    </mentions>
  </threadedComment>
  <threadedComment ref="B166" dT="2022-07-08T06:56:30.55" personId="{FAD410FE-3313-45FB-91B2-D6C1D060C87D}" id="{55423FBA-512B-4FC2-A99D-181078D5E6B9}" parentId="{4D3A2149-072B-499C-9F7E-25DB683D1B29}">
    <text xml:space="preserve">I think we decided to put it in both tabs 
</text>
  </threadedComment>
  <threadedComment ref="B186" dT="2022-07-08T06:54:20.05" personId="{D153DEB7-0056-4473-8E84-3883E9656984}" id="{9A2C04B7-54BB-48DD-9BE6-6B8437B50A33}">
    <text>@Joshi, Namita (Alliance Bioversity-CIAT) what did we decide about ridge-and-furow and water harvesting?</text>
    <mentions>
      <mention mentionpersonId="{61BC66EF-B143-485C-B788-93AF58FBB542}" mentionId="{95DDA87C-3C23-467E-A757-D60196044007}" startIndex="0" length="41"/>
    </mentions>
  </threadedComment>
  <threadedComment ref="B186" dT="2022-07-08T06:56:30.55" personId="{FAD410FE-3313-45FB-91B2-D6C1D060C87D}" id="{39D9A822-2F17-4584-8226-7FE0D92F5358}" parentId="{9A2C04B7-54BB-48DD-9BE6-6B8437B50A33}">
    <text xml:space="preserve">I think we decided to put it in both tabs 
</text>
  </threadedComment>
  <threadedComment ref="L568" dT="2022-10-19T09:47:45.23" personId="{F7E1E859-C48C-4B55-A2EA-9A06BC33D0E8}" id="{EAC45E2B-5F80-4526-8388-B4E92A25C44C}">
    <text>This is perhaps better recorded in the Animal tab</text>
  </threadedComment>
</ThreadedComments>
</file>

<file path=xl/threadedComments/threadedComment2.xml><?xml version="1.0" encoding="utf-8"?>
<ThreadedComments xmlns="http://schemas.microsoft.com/office/spreadsheetml/2018/threadedcomments" xmlns:x="http://schemas.openxmlformats.org/spreadsheetml/2006/main">
  <threadedComment ref="E160" dT="2023-04-19T09:49:45.95" personId="{E3D695D8-A16A-43F8-91B9-5A943D907C46}" id="{E6B7AE92-ABCF-4F5E-B8F7-66EBA6253DAC}">
    <text>days?</text>
  </threadedComment>
  <threadedComment ref="E327" dT="2023-04-18T14:10:57.07" personId="{E3D695D8-A16A-43F8-91B9-5A943D907C46}" id="{DB2D2D3D-3A16-4C3D-A454-1B5717EF0927}">
    <text xml:space="preserve">Differentiate more with Farm &amp; Station mixed?
</text>
  </threadedComment>
  <threadedComment ref="E358" dT="2023-04-18T14:45:50.36" personId="{E3D695D8-A16A-43F8-91B9-5A943D907C46}" id="{1F0C647A-5701-43E8-A8C0-24F0CC0B5847}">
    <text xml:space="preserve">Unsure
</text>
  </threadedComment>
  <threadedComment ref="D664" dT="2024-11-29T07:58:50.75" personId="{5F5898E3-44F8-4862-9933-5D8E36759E68}" id="{EC7168DA-0B72-8A4C-B262-72B9A952B535}">
    <text>@Joshi, Namita (Alliance Bioversity-CIAT) this unit seems weird can you investigate?</text>
    <mentions>
      <mention mentionpersonId="{61BC66EF-B143-485C-B788-93AF58FBB542}" mentionId="{7E7443D8-0353-E949-A95D-33E8B2E4E0FE}" startIndex="0" length="4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08-23T12:28:40.70" personId="{5F5898E3-44F8-4862-9933-5D8E36759E68}" id="{07E2E823-62B3-4D37-9F10-C38003D2DA64}">
    <text>Bioamss?</text>
  </threadedComment>
</ThreadedComments>
</file>

<file path=xl/threadedComments/threadedComment4.xml><?xml version="1.0" encoding="utf-8"?>
<ThreadedComments xmlns="http://schemas.microsoft.com/office/spreadsheetml/2018/threadedcomments" xmlns:x="http://schemas.openxmlformats.org/spreadsheetml/2006/main">
  <threadedComment ref="D173" dT="2023-04-05T14:34:07.39" personId="{5F5898E3-44F8-4862-9933-5D8E36759E68}" id="{91956C9C-2B71-43E2-94ED-F490BC1C52A1}">
    <text>@Joshi, Namita (Alliance Bioversity-CIAT) should this be unspecified?</text>
    <mentions>
      <mention mentionpersonId="{61BC66EF-B143-485C-B788-93AF58FBB542}" mentionId="{1495444E-3D0D-4852-8540-6CBB53E4F0AD}" startIndex="0" length="41"/>
    </mentions>
  </threadedComment>
  <threadedComment ref="D173" dT="2023-04-05T14:34:22.48" personId="{5F5898E3-44F8-4862-9933-5D8E36759E68}" id="{E3897D40-C830-41D1-B03D-D70A131B91EA}" parentId="{91956C9C-2B71-43E2-94ED-F490BC1C52A1}">
    <text>Or is it an oversight on our part?</text>
  </threadedComment>
</ThreadedComments>
</file>

<file path=xl/threadedComments/threadedComment5.xml><?xml version="1.0" encoding="utf-8"?>
<ThreadedComments xmlns="http://schemas.microsoft.com/office/spreadsheetml/2018/threadedcomments" xmlns:x="http://schemas.openxmlformats.org/spreadsheetml/2006/main">
  <threadedComment ref="A667" dT="2024-08-22T10:46:30.72" personId="{5F5898E3-44F8-4862-9933-5D8E36759E68}" id="{A6541F31-8BC4-4D88-A079-D0510F257DCC}">
    <text>@Joshi, Namita (Alliance Bioversity-CIAT)  should this be Mg?</text>
    <mentions>
      <mention mentionpersonId="{61BC66EF-B143-485C-B788-93AF58FBB542}" mentionId="{9C3ED92E-BF34-4F5F-8D98-91B9942B5DFA}" startIndex="0" length="41"/>
    </mentions>
  </threadedComment>
  <threadedComment ref="B715" dT="2024-08-22T10:50:08.58" personId="{5F5898E3-44F8-4862-9933-5D8E36759E68}" id="{5EC77702-800E-4779-839E-CF17D84964FC}">
    <text>@Joshi, Namita (Alliance Bioversity-CIAT) should this be mg N/m2/d?</text>
    <mentions>
      <mention mentionpersonId="{61BC66EF-B143-485C-B788-93AF58FBB542}" mentionId="{97F75CAF-E232-41A7-8A65-14B9413AF252}" startIndex="0" length="41"/>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2-06-30T11:46:44.68" personId="{D153DEB7-0056-4473-8E84-3883E9656984}" id="{7E376EE8-29C2-44CC-A368-57468D1AE086}">
    <text>Is this forage or grain?</text>
  </threadedComment>
  <threadedComment ref="B27" dT="2022-06-30T13:49:59.83" personId="{D153DEB7-0056-4473-8E84-3883E9656984}" id="{AF8B0EB5-8630-4727-8D03-85E3CD1E7A50}">
    <text>Find paper Is this wet, ensiled or dehydrated?</text>
  </threadedComment>
  <threadedComment ref="B28" dT="2022-06-30T13:49:12.49" personId="{D153DEB7-0056-4473-8E84-3883E9656984}" id="{A827DBFC-34BF-44AD-9BC4-EE6B8D98CE93}">
    <text>Find paper and figure out what this is</text>
  </threadedComment>
  <threadedComment ref="B29" dT="2022-06-30T13:49:35.46" personId="{D153DEB7-0056-4473-8E84-3883E9656984}" id="{4E2DDC41-483E-4CCA-B24F-C5115DC68655}">
    <text>Find paper and see if species of cactus available</text>
  </threadedComment>
  <threadedComment ref="B30" dT="2022-06-30T13:49:41.46" personId="{D153DEB7-0056-4473-8E84-3883E9656984}" id="{8227DAF6-992B-4C0B-9057-299CA56B220F}">
    <text>Find paper and see if species of cactus available</text>
  </threadedComment>
  <threadedComment ref="J33" dT="2022-07-04T07:43:02.71" personId="{FAD410FE-3313-45FB-91B2-D6C1D060C87D}" id="{5D1B6FC2-0C50-4207-8D0B-47A2DABD0F8C}">
    <text>No description in AGROVOC</text>
  </threadedComment>
  <threadedComment ref="J34" dT="2022-07-04T07:53:59.48" personId="{FAD410FE-3313-45FB-91B2-D6C1D060C87D}" id="{0CB756B1-FAFE-4A31-9A71-76D950BDDA7C}">
    <text xml:space="preserve">No description in AGROVOC
</text>
  </threadedComment>
  <threadedComment ref="J40" dT="2022-07-04T08:03:58.04" personId="{FAD410FE-3313-45FB-91B2-D6C1D060C87D}" id="{1573A218-1D74-47D1-99CC-10B6B77EC963}">
    <text xml:space="preserve">No description in AGROVOC
</text>
  </threadedComment>
  <threadedComment ref="J41" dT="2022-07-04T07:53:59.48" personId="{FAD410FE-3313-45FB-91B2-D6C1D060C87D}" id="{78950E6A-451D-48E4-B04E-83C932B089CF}">
    <text xml:space="preserve">No description in AGROVOC
</text>
  </threadedComment>
  <threadedComment ref="B42" dT="2022-07-04T08:30:16.65" personId="{FAD410FE-3313-45FB-91B2-D6C1D060C87D}" id="{7EAC3931-93A5-4A99-B8F1-6FC29D805C5E}">
    <text>Find paper and figure out what this is. Construction material?</text>
  </threadedComment>
  <threadedComment ref="B50" dT="2022-07-05T07:26:29.01" personId="{FAD410FE-3313-45FB-91B2-D6C1D060C87D}" id="{1116245A-A08A-4573-A196-D6F663F5A0F7}">
    <text>not in agrovoc or feedipedia</text>
  </threadedComment>
  <threadedComment ref="B53" dT="2022-07-05T07:29:45.08" personId="{FAD410FE-3313-45FB-91B2-D6C1D060C87D}" id="{10B946AD-7AA6-4D93-A82E-CE14E1C0C6DD}">
    <text>seems like a combination of cassava bran and fish waste?</text>
  </threadedComment>
  <threadedComment ref="B58" dT="2022-07-05T08:42:20.17" personId="{FAD410FE-3313-45FB-91B2-D6C1D060C87D}" id="{BDEE481E-469B-4C51-B6E2-0988199DACC1}">
    <text>Duplicate</text>
  </threadedComment>
  <threadedComment ref="J62" dT="2022-07-05T08:03:39.28" personId="{FAD410FE-3313-45FB-91B2-D6C1D060C87D}" id="{9FB5A50D-6224-414B-B0F6-41D5E6D2F14E}">
    <text xml:space="preserve">This was only available in Turkish. I translated to English using google translate </text>
  </threadedComment>
  <threadedComment ref="B64" dT="2022-07-06T05:54:38.24" personId="{FAD410FE-3313-45FB-91B2-D6C1D060C87D}" id="{2719939E-64AC-4C2D-9B79-747923CCACB7}">
    <text>Duplicate</text>
  </threadedComment>
  <threadedComment ref="L64" dT="2022-07-06T05:53:43.52" personId="{FAD410FE-3313-45FB-91B2-D6C1D060C87D}" id="{625B5C85-3424-45DC-8E45-73B329A673E1}">
    <text>Broader concept: oilseed cakes, Narrower concept: cotton seed meal</text>
  </threadedComment>
  <threadedComment ref="L65" dT="2022-07-06T05:53:43.52" personId="{FAD410FE-3313-45FB-91B2-D6C1D060C87D}" id="{F65DB4B0-B937-4D51-AC79-FFA2827D9ABA}">
    <text>Broader concept: oilseed cakes, Narrower concept: cotton seed meal</text>
  </threadedComment>
  <threadedComment ref="L67" dT="2022-07-06T05:53:43.52" personId="{FAD410FE-3313-45FB-91B2-D6C1D060C87D}" id="{D76A8CC0-BA59-4B38-8801-A04566C929B3}">
    <text>Broader concept: oilseed cakes, Narrower concept: cotton seed meal</text>
  </threadedComment>
  <threadedComment ref="J69" dT="2022-07-06T06:01:17.27" personId="{FAD410FE-3313-45FB-91B2-D6C1D060C87D}" id="{6DBE0DD0-3096-4D6E-B62C-2CD144B33C81}">
    <text xml:space="preserve">Description was only available in Ukrainian. I used google translate to translate to English </text>
  </threadedComment>
  <threadedComment ref="B70" dT="2022-07-06T06:05:54.60" personId="{FAD410FE-3313-45FB-91B2-D6C1D060C87D}" id="{5D361588-B6A7-4347-B54B-522623C3159F}">
    <text xml:space="preserve">Not available in agrovoc or feedipedia </text>
  </threadedComment>
  <threadedComment ref="J73" dT="2022-07-06T06:09:51.86" personId="{FAD410FE-3313-45FB-91B2-D6C1D060C87D}" id="{D816E162-0F4D-4E08-BF63-C858D7F58B35}">
    <text>No description in AGROVOC</text>
  </threadedComment>
  <threadedComment ref="B80" dT="2022-07-06T07:12:54.72" personId="{FAD410FE-3313-45FB-91B2-D6C1D060C87D}" id="{43A3683E-DA3E-407A-9429-5348B93071FC}">
    <text xml:space="preserve">Enzyme activators? </text>
  </threadedComment>
  <threadedComment ref="Q83" dT="2022-07-06T07:25:35.71" personId="{FAD410FE-3313-45FB-91B2-D6C1D060C87D}" id="{C3CBC3C7-9FD3-42CA-8897-FA6D4182179C}">
    <text>IMPORTANT INFORMATION: This datasheet is pending revision and updating; its contents are currently derived from FAO's Animal Feed Resources Information System (1991-2002) and from Bo Göhl's Tropical Feeds (1976-1982).</text>
  </threadedComment>
  <threadedComment ref="B85" dT="2022-07-06T07:28:23.42" personId="{FAD410FE-3313-45FB-91B2-D6C1D060C87D}" id="{377929CF-4AB3-4910-AB8A-9F0BE9E2BC4D}">
    <text>Not available in AGROVOC or feedipedia</text>
  </threadedComment>
  <threadedComment ref="Q86" dT="2022-07-06T07:31:33.41" personId="{FAD410FE-3313-45FB-91B2-D6C1D060C87D}" id="{BBF7BEC9-43DF-4A63-B456-0AACEB75D67C}">
    <text>IMPORTANT INFORMATION: This datasheet is pending revision and updating; its contents are currently derived from FAO's Animal Feed Resources Information System (1991-2002) and from Bo Göhl's Tropical Feeds (1976-1982).</text>
  </threadedComment>
  <threadedComment ref="B88" dT="2022-07-06T07:40:58.74" personId="{FAD410FE-3313-45FB-91B2-D6C1D060C87D}" id="{B42CC97E-B9F7-4607-8F63-20FFC7F8E322}">
    <text>which species of ulva?</text>
  </threadedComment>
  <threadedComment ref="B91" dT="2022-07-06T07:53:04.06" personId="{FAD410FE-3313-45FB-91B2-D6C1D060C87D}" id="{790556EC-E91E-4617-91A9-104A1C7FC8F6}">
    <text xml:space="preserve">Full fat composition may be different from what AGROVOC and feedipedia are describing </text>
  </threadedComment>
  <threadedComment ref="N91" dT="2022-07-06T07:51:56.74" personId="{FAD410FE-3313-45FB-91B2-D6C1D060C87D}" id="{06A4D251-2104-4F49-A38C-BD6636AC146E}">
    <text>Oil seed cake &gt; soybean meal</text>
  </threadedComment>
  <threadedComment ref="B94" dT="2022-07-18T09:47:54.80" personId="{FAD410FE-3313-45FB-91B2-D6C1D060C87D}" id="{7DD3162A-C5A6-4531-BBE0-166AC3F3A2D3}">
    <text>What is this?</text>
  </threadedComment>
  <threadedComment ref="B96" dT="2022-07-18T12:08:10.04" personId="{FAD410FE-3313-45FB-91B2-D6C1D060C87D}" id="{E98A6B1C-2FE7-429B-9CDB-8FD1DC04CE6E}">
    <text>hay? which grass?</text>
  </threadedComment>
  <threadedComment ref="J102" dT="2022-07-18T12:56:43.51" personId="{FAD410FE-3313-45FB-91B2-D6C1D060C87D}" id="{C391D43D-7EF9-4F3F-AB59-CBC72C5D8429}">
    <text xml:space="preserve">Description was only available in Turkish. I used google translate </text>
  </threadedComment>
  <threadedComment ref="B137" dT="2022-07-27T06:12:33.15" personId="{FAD410FE-3313-45FB-91B2-D6C1D060C87D}" id="{7C03D04C-4F42-4D8B-B9CA-B643979E0DEF}">
    <text>Which millet?</text>
  </threadedComment>
  <threadedComment ref="B146" dT="2022-08-16T08:35:09.25" personId="{FAD410FE-3313-45FB-91B2-D6C1D060C87D}" id="{90393C2C-47A6-49CB-AE16-40880AD624A2}">
    <text>duplicate of Mono Cal KK</text>
  </threadedComment>
  <threadedComment ref="J160" dT="2022-08-22T12:56:20.74" personId="{FAD410FE-3313-45FB-91B2-D6C1D060C87D}" id="{447404FF-A1E4-4A5A-B0E8-56BBA6A29001}">
    <text>Translated from Ukrainian</text>
  </threadedComment>
  <threadedComment ref="B171" dT="2022-08-22T13:09:14.04" personId="{FAD410FE-3313-45FB-91B2-D6C1D060C87D}" id="{481447EB-3911-418C-B17A-0678FE616FF5}">
    <text>Duplicate of row 170</text>
  </threadedComment>
  <threadedComment ref="B174" dT="2022-07-27T07:25:29.88" personId="{FAD410FE-3313-45FB-91B2-D6C1D060C87D}" id="{D9E34AE3-E3DC-4991-8760-66BAB8C78F4B}">
    <text>Prosopis chilensis/juliflora/cineraria/farcta?</text>
  </threadedComment>
  <threadedComment ref="B183" dT="2022-08-22T13:24:51.57" personId="{FAD410FE-3313-45FB-91B2-D6C1D060C87D}" id="{447BF1A4-B6E7-4B06-95C5-865E36B4460B}">
    <text>Duplicate of row 182</text>
  </threadedComment>
  <threadedComment ref="B185" dT="2022-07-27T07:39:43.63" personId="{FAD410FE-3313-45FB-91B2-D6C1D060C87D}" id="{B500334C-39C7-4996-B6FC-F970CE0FCA43}">
    <text>Roasting is a process?</text>
  </threadedComment>
  <threadedComment ref="J186" dT="2022-08-22T13:30:29.71" personId="{FAD410FE-3313-45FB-91B2-D6C1D060C87D}" id="{ED513670-FC27-467F-A35C-4757910C8682}">
    <text xml:space="preserve">Translated from Turkish </text>
  </threadedComment>
  <threadedComment ref="B193" dT="2022-07-27T07:48:06.67" personId="{FAD410FE-3313-45FB-91B2-D6C1D060C87D}" id="{460887AF-D1E7-4C0C-9B2D-8D8440D09B65}">
    <text xml:space="preserve">very generic. no crop </text>
  </threadedComment>
  <threadedComment ref="B223" dT="2022-07-27T08:16:48.80" personId="{FAD410FE-3313-45FB-91B2-D6C1D060C87D}" id="{B7B96649-9B79-4BCC-8856-0F8D3C9AAEB1}">
    <text>Duplicated. D193</text>
  </threadedComment>
  <threadedComment ref="B225" dT="2022-07-27T08:38:58.96" personId="{FAD410FE-3313-45FB-91B2-D6C1D060C87D}" id="{503FC74D-3B78-4A0B-B108-6DE9A9D60869}">
    <text>Birds foot trefoil?</text>
  </threadedComment>
  <threadedComment ref="B238" dT="2022-07-27T08:43:59.69" personId="{FAD410FE-3313-45FB-91B2-D6C1D060C87D}" id="{928924CB-8B63-4B30-8413-2DA212B9EC8C}">
    <text>Which vetch? hairy/narbon/purple/common?</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379E98-4562-4B59-8072-FEC23C03C786}">
  <we:reference id="wa200005502" version="1.0.0.11" store="en-US" storeType="OMEX"/>
  <we:alternateReferences>
    <we:reference id="WA200005502" version="1.0.0.11" store="" storeType="OMEX"/>
  </we:alternateReferences>
  <we:properties>
    <we:property name="docId" value="&quot;nSvOuwnOyLMKdVP3xo8x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E153022-13BE-4301-B1E6-12477131D7A6}">
  <we:reference id="wa200006230" version="1.0.0.0" store="en-US" storeType="OMEX"/>
  <we:alternateReferences>
    <we:reference id="WA200006230" version="1.0.0.0" store="WA20000623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hyperlink" Target="https://www.nrcs.usda.gov/wps/portal/nrcs/detail/soils/survey/?cid=nrcs142p2_054167" TargetMode="External"/><Relationship Id="rId1" Type="http://schemas.openxmlformats.org/officeDocument/2006/relationships/hyperlink" Target="https://images.webofknowledge.com/images/help/WOS/A_abrvjt.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aims.fao.org/aos/agrovoc/c_2843" TargetMode="External"/><Relationship Id="rId21" Type="http://schemas.openxmlformats.org/officeDocument/2006/relationships/hyperlink" Target="http://aims.fao.org/aos/agrovoc/c_5991" TargetMode="External"/><Relationship Id="rId42" Type="http://schemas.openxmlformats.org/officeDocument/2006/relationships/hyperlink" Target="http://aims.fao.org/aos/agrovoc/c_5192" TargetMode="External"/><Relationship Id="rId63" Type="http://schemas.openxmlformats.org/officeDocument/2006/relationships/hyperlink" Target="http://aims.fao.org/aos/agrovoc/c_24430" TargetMode="External"/><Relationship Id="rId84" Type="http://schemas.openxmlformats.org/officeDocument/2006/relationships/hyperlink" Target="http://purl.obolibrary.org/obo/AGRO_00000092" TargetMode="External"/><Relationship Id="rId138" Type="http://schemas.openxmlformats.org/officeDocument/2006/relationships/hyperlink" Target="http://aims.fao.org/aos/agrovoc/c_25305" TargetMode="External"/><Relationship Id="rId159" Type="http://schemas.openxmlformats.org/officeDocument/2006/relationships/hyperlink" Target="http://aims.fao.org/aos/agrovoc/c_15846" TargetMode="External"/><Relationship Id="rId170" Type="http://schemas.openxmlformats.org/officeDocument/2006/relationships/hyperlink" Target="http://aims.fao.org/aos/agrovoc/c_27921" TargetMode="External"/><Relationship Id="rId191" Type="http://schemas.openxmlformats.org/officeDocument/2006/relationships/hyperlink" Target="http://purl.obolibrary.org/obo/AGRO_00000593" TargetMode="External"/><Relationship Id="rId107" Type="http://schemas.openxmlformats.org/officeDocument/2006/relationships/hyperlink" Target="http://aims.fao.org/aos/agrovoc/c_3364" TargetMode="External"/><Relationship Id="rId11" Type="http://schemas.openxmlformats.org/officeDocument/2006/relationships/hyperlink" Target="http://aims.fao.org/aos/agrovoc/c_bdc779f4" TargetMode="External"/><Relationship Id="rId32" Type="http://schemas.openxmlformats.org/officeDocument/2006/relationships/hyperlink" Target="http://aims.fao.org/aos/agrovoc/c_7272" TargetMode="External"/><Relationship Id="rId53" Type="http://schemas.openxmlformats.org/officeDocument/2006/relationships/hyperlink" Target="http://aims.fao.org/aos/agrovoc/c_27921" TargetMode="External"/><Relationship Id="rId74" Type="http://schemas.openxmlformats.org/officeDocument/2006/relationships/hyperlink" Target="http://purl.obolibrary.org/obo/AGRO_00010133" TargetMode="External"/><Relationship Id="rId128" Type="http://schemas.openxmlformats.org/officeDocument/2006/relationships/hyperlink" Target="http://purl.obolibrary.org/obo/ENVO_00000266" TargetMode="External"/><Relationship Id="rId149" Type="http://schemas.openxmlformats.org/officeDocument/2006/relationships/hyperlink" Target="http://aims.fao.org/aos/agrovoc/c_6161" TargetMode="External"/><Relationship Id="rId5" Type="http://schemas.openxmlformats.org/officeDocument/2006/relationships/hyperlink" Target="http://aims.fao.org/aos/agrovoc/c_389fe908" TargetMode="External"/><Relationship Id="rId95" Type="http://schemas.openxmlformats.org/officeDocument/2006/relationships/hyperlink" Target="http://aims.fao.org/aos/agrovoc/c_1197" TargetMode="External"/><Relationship Id="rId160" Type="http://schemas.openxmlformats.org/officeDocument/2006/relationships/hyperlink" Target="http://aims.fao.org/aos/agrovoc/c_15846" TargetMode="External"/><Relationship Id="rId181" Type="http://schemas.openxmlformats.org/officeDocument/2006/relationships/hyperlink" Target="http://aims.fao.org/aos/agrovoc/c_2867" TargetMode="External"/><Relationship Id="rId22" Type="http://schemas.openxmlformats.org/officeDocument/2006/relationships/hyperlink" Target="http://aims.fao.org/aos/agrovoc/c_7272" TargetMode="External"/><Relationship Id="rId43" Type="http://schemas.openxmlformats.org/officeDocument/2006/relationships/hyperlink" Target="http://aims.fao.org/aos/agrovoc/c_5192" TargetMode="External"/><Relationship Id="rId64" Type="http://schemas.openxmlformats.org/officeDocument/2006/relationships/hyperlink" Target="http://purl.obolibrary.org/obo/CHEBI_33286" TargetMode="External"/><Relationship Id="rId118" Type="http://schemas.openxmlformats.org/officeDocument/2006/relationships/hyperlink" Target="http://purl.obolibrary.org/obo/ENVO_02000047" TargetMode="External"/><Relationship Id="rId139" Type="http://schemas.openxmlformats.org/officeDocument/2006/relationships/hyperlink" Target="http://aims.fao.org/aos/agrovoc/c_25305" TargetMode="External"/><Relationship Id="rId85" Type="http://schemas.openxmlformats.org/officeDocument/2006/relationships/hyperlink" Target="http://purl.obolibrary.org/obo/AGRO_00000439" TargetMode="External"/><Relationship Id="rId150" Type="http://schemas.openxmlformats.org/officeDocument/2006/relationships/hyperlink" Target="http://aims.fao.org/aos/agrovoc/c_6161" TargetMode="External"/><Relationship Id="rId171" Type="http://schemas.openxmlformats.org/officeDocument/2006/relationships/hyperlink" Target="http://aims.fao.org/aos/agrovoc/c_27921" TargetMode="External"/><Relationship Id="rId192" Type="http://schemas.openxmlformats.org/officeDocument/2006/relationships/hyperlink" Target="http://purl.obolibrary.org/obo/AGRO_00000593" TargetMode="External"/><Relationship Id="rId12" Type="http://schemas.openxmlformats.org/officeDocument/2006/relationships/hyperlink" Target="http://aims.fao.org/aos/agrovoc/c_37457" TargetMode="External"/><Relationship Id="rId33" Type="http://schemas.openxmlformats.org/officeDocument/2006/relationships/hyperlink" Target="http://purl.obolibrary.org/obo/AGRO_00000230" TargetMode="External"/><Relationship Id="rId108" Type="http://schemas.openxmlformats.org/officeDocument/2006/relationships/hyperlink" Target="http://aims.fao.org/aos/agrovoc/c_3367" TargetMode="External"/><Relationship Id="rId129" Type="http://schemas.openxmlformats.org/officeDocument/2006/relationships/hyperlink" Target="http://purl.obolibrary.org/obo/AGRO_00000005" TargetMode="External"/><Relationship Id="rId54" Type="http://schemas.openxmlformats.org/officeDocument/2006/relationships/hyperlink" Target="http://aims.fao.org/aos/agrovoc/c_27921" TargetMode="External"/><Relationship Id="rId75" Type="http://schemas.openxmlformats.org/officeDocument/2006/relationships/hyperlink" Target="https://agrovoc.fao.org/browse/agrovoc/en/page/c_16113" TargetMode="External"/><Relationship Id="rId96" Type="http://schemas.openxmlformats.org/officeDocument/2006/relationships/hyperlink" Target="http://aims.fao.org/aos/agrovoc/c_1197" TargetMode="External"/><Relationship Id="rId140" Type="http://schemas.openxmlformats.org/officeDocument/2006/relationships/hyperlink" Target="http://aims.fao.org/aos/agrovoc/c_25305" TargetMode="External"/><Relationship Id="rId161" Type="http://schemas.openxmlformats.org/officeDocument/2006/relationships/hyperlink" Target="http://purl.obolibrary.org/obo/UO_0000002" TargetMode="External"/><Relationship Id="rId182" Type="http://schemas.openxmlformats.org/officeDocument/2006/relationships/hyperlink" Target="http://purl.obolibrary.org/obo/AGRO_00010017" TargetMode="External"/><Relationship Id="rId6" Type="http://schemas.openxmlformats.org/officeDocument/2006/relationships/hyperlink" Target="http://aims.fao.org/aos/agrovoc/c_35657" TargetMode="External"/><Relationship Id="rId23" Type="http://schemas.openxmlformats.org/officeDocument/2006/relationships/hyperlink" Target="http://aims.fao.org/aos/agrovoc/c_7272" TargetMode="External"/><Relationship Id="rId119" Type="http://schemas.openxmlformats.org/officeDocument/2006/relationships/hyperlink" Target="http://purl.obolibrary.org/obo/ENVO_02000047" TargetMode="External"/><Relationship Id="rId44" Type="http://schemas.openxmlformats.org/officeDocument/2006/relationships/hyperlink" Target="http://purl.obolibrary.org/obo/CHEBI_33267" TargetMode="External"/><Relationship Id="rId65" Type="http://schemas.openxmlformats.org/officeDocument/2006/relationships/hyperlink" Target="http://aims.fao.org/aos/agrovoc/c_24430" TargetMode="External"/><Relationship Id="rId86" Type="http://schemas.openxmlformats.org/officeDocument/2006/relationships/hyperlink" Target="http://purl.obolibrary.org/obo/AGRO_00010013" TargetMode="External"/><Relationship Id="rId130" Type="http://schemas.openxmlformats.org/officeDocument/2006/relationships/hyperlink" Target="http://purl.obolibrary.org/obo/AGRO_00000005" TargetMode="External"/><Relationship Id="rId151" Type="http://schemas.openxmlformats.org/officeDocument/2006/relationships/hyperlink" Target="http://aims.fao.org/aos/agrovoc/c_6161" TargetMode="External"/><Relationship Id="rId172" Type="http://schemas.openxmlformats.org/officeDocument/2006/relationships/hyperlink" Target="http://aims.fao.org/aos/agrovoc/c_39f65d19" TargetMode="External"/><Relationship Id="rId193" Type="http://schemas.openxmlformats.org/officeDocument/2006/relationships/hyperlink" Target="http://purl.obolibrary.org/obo/AGRO_00000593" TargetMode="External"/><Relationship Id="rId13" Type="http://schemas.openxmlformats.org/officeDocument/2006/relationships/hyperlink" Target="http://aims.fao.org/aos/agrovoc/c_0e5d9815" TargetMode="External"/><Relationship Id="rId109" Type="http://schemas.openxmlformats.org/officeDocument/2006/relationships/hyperlink" Target="http://aims.fao.org/aos/agrovoc/c_6670" TargetMode="External"/><Relationship Id="rId34" Type="http://schemas.openxmlformats.org/officeDocument/2006/relationships/hyperlink" Target="http://purl.obolibrary.org/obo/CHEBI_33267" TargetMode="External"/><Relationship Id="rId55" Type="http://schemas.openxmlformats.org/officeDocument/2006/relationships/hyperlink" Target="http://aims.fao.org/aos/agrovoc/c_27921" TargetMode="External"/><Relationship Id="rId76" Type="http://schemas.openxmlformats.org/officeDocument/2006/relationships/hyperlink" Target="http://purl.obolibrary.org/obo/AGRO_00002054" TargetMode="External"/><Relationship Id="rId97" Type="http://schemas.openxmlformats.org/officeDocument/2006/relationships/hyperlink" Target="http://aims.fao.org/aos/agrovoc/c_1197" TargetMode="External"/><Relationship Id="rId120" Type="http://schemas.openxmlformats.org/officeDocument/2006/relationships/hyperlink" Target="http://purl.obolibrary.org/obo/ENVO_02000047" TargetMode="External"/><Relationship Id="rId141" Type="http://schemas.openxmlformats.org/officeDocument/2006/relationships/hyperlink" Target="http://purl.obolibrary.org/obo/AGRO_00000589" TargetMode="External"/><Relationship Id="rId7" Type="http://schemas.openxmlformats.org/officeDocument/2006/relationships/hyperlink" Target="http://aims.fao.org/aos/agrovoc/c_34901" TargetMode="External"/><Relationship Id="rId162" Type="http://schemas.openxmlformats.org/officeDocument/2006/relationships/hyperlink" Target="http://aims.fao.org/aos/agrovoc/c_2412" TargetMode="External"/><Relationship Id="rId183" Type="http://schemas.openxmlformats.org/officeDocument/2006/relationships/hyperlink" Target="http://aims.fao.org/aos/agrovoc/c_10795" TargetMode="External"/><Relationship Id="rId2" Type="http://schemas.openxmlformats.org/officeDocument/2006/relationships/hyperlink" Target="http://aims.fao.org/aos/agrovoc/c_7190" TargetMode="External"/><Relationship Id="rId29" Type="http://schemas.openxmlformats.org/officeDocument/2006/relationships/hyperlink" Target="http://aims.fao.org/aos/agrovoc/c_1971" TargetMode="External"/><Relationship Id="rId24" Type="http://schemas.openxmlformats.org/officeDocument/2006/relationships/hyperlink" Target="http://aims.fao.org/aos/agrovoc/c_7272" TargetMode="External"/><Relationship Id="rId40" Type="http://schemas.openxmlformats.org/officeDocument/2006/relationships/hyperlink" Target="http://purl.obolibrary.org/obo/IAO_0000003" TargetMode="External"/><Relationship Id="rId45" Type="http://schemas.openxmlformats.org/officeDocument/2006/relationships/hyperlink" Target="http://aims.fao.org/aos/agrovoc/c_5192" TargetMode="External"/><Relationship Id="rId66" Type="http://schemas.openxmlformats.org/officeDocument/2006/relationships/hyperlink" Target="http://purl.obolibrary.org/obo/CHEBI_33286" TargetMode="External"/><Relationship Id="rId87" Type="http://schemas.openxmlformats.org/officeDocument/2006/relationships/hyperlink" Target="http://aims.fao.org/aos/agrovoc/c_2f82b0a2" TargetMode="External"/><Relationship Id="rId110" Type="http://schemas.openxmlformats.org/officeDocument/2006/relationships/hyperlink" Target="http://purl.obolibrary.org/obo/ENVO_00000266" TargetMode="External"/><Relationship Id="rId115" Type="http://schemas.openxmlformats.org/officeDocument/2006/relationships/hyperlink" Target="http://aims.fao.org/aos/agrovoc/c_2843" TargetMode="External"/><Relationship Id="rId131" Type="http://schemas.openxmlformats.org/officeDocument/2006/relationships/hyperlink" Target="http://purl.obolibrary.org/obo/AGRO_00000005" TargetMode="External"/><Relationship Id="rId136" Type="http://schemas.openxmlformats.org/officeDocument/2006/relationships/hyperlink" Target="http://aims.fao.org/aos/agrovoc/c_16118" TargetMode="External"/><Relationship Id="rId157" Type="http://schemas.openxmlformats.org/officeDocument/2006/relationships/hyperlink" Target="http://aims.fao.org/aos/agrovoc/c_2190" TargetMode="External"/><Relationship Id="rId178" Type="http://schemas.openxmlformats.org/officeDocument/2006/relationships/hyperlink" Target="http://aims.fao.org/aos/agrovoc/c_25768" TargetMode="External"/><Relationship Id="rId61" Type="http://schemas.openxmlformats.org/officeDocument/2006/relationships/hyperlink" Target="http://purl.obolibrary.org/obo/AGRO_00000593" TargetMode="External"/><Relationship Id="rId82" Type="http://schemas.openxmlformats.org/officeDocument/2006/relationships/hyperlink" Target="http://aims.fao.org/aos/agrovoc/c_4977" TargetMode="External"/><Relationship Id="rId152" Type="http://schemas.openxmlformats.org/officeDocument/2006/relationships/hyperlink" Target="http://aims.fao.org/aos/agrovoc/c_24065" TargetMode="External"/><Relationship Id="rId173" Type="http://schemas.openxmlformats.org/officeDocument/2006/relationships/hyperlink" Target="http://aims.fao.org/aos/agrovoc/c_39f65d19" TargetMode="External"/><Relationship Id="rId194" Type="http://schemas.openxmlformats.org/officeDocument/2006/relationships/hyperlink" Target="http://purl.obolibrary.org/obo/AGRO_00000593" TargetMode="External"/><Relationship Id="rId199" Type="http://schemas.openxmlformats.org/officeDocument/2006/relationships/hyperlink" Target="http://aims.fao.org/aos/agrovoc/c_27921" TargetMode="External"/><Relationship Id="rId203" Type="http://schemas.microsoft.com/office/2019/04/relationships/documenttask" Target="../documenttasks/documenttask1.xml"/><Relationship Id="rId19" Type="http://schemas.openxmlformats.org/officeDocument/2006/relationships/hyperlink" Target="http://www.cropontology.org/rdf/CO_322:0000237" TargetMode="External"/><Relationship Id="rId14" Type="http://schemas.openxmlformats.org/officeDocument/2006/relationships/hyperlink" Target="http://aims.fao.org/aos/agrovoc/c_05f1777f" TargetMode="External"/><Relationship Id="rId30" Type="http://schemas.openxmlformats.org/officeDocument/2006/relationships/hyperlink" Target="http://aims.fao.org/aos/agrovoc/c_7272" TargetMode="External"/><Relationship Id="rId35" Type="http://schemas.openxmlformats.org/officeDocument/2006/relationships/hyperlink" Target="http://aims.fao.org/aos/agrovoc/c_5192" TargetMode="External"/><Relationship Id="rId56" Type="http://schemas.openxmlformats.org/officeDocument/2006/relationships/hyperlink" Target="http://aims.fao.org/aos/agrovoc/c_27921" TargetMode="External"/><Relationship Id="rId77" Type="http://schemas.openxmlformats.org/officeDocument/2006/relationships/hyperlink" Target="http://aims.fao.org/aos/agrovoc/c_24200" TargetMode="External"/><Relationship Id="rId100" Type="http://schemas.openxmlformats.org/officeDocument/2006/relationships/hyperlink" Target="http://purl.obolibrary.org/obo/CHEBI_3311" TargetMode="External"/><Relationship Id="rId105" Type="http://schemas.openxmlformats.org/officeDocument/2006/relationships/hyperlink" Target="http://purl.obolibrary.org/obo/AGRO_00000009" TargetMode="External"/><Relationship Id="rId126" Type="http://schemas.openxmlformats.org/officeDocument/2006/relationships/hyperlink" Target="http://purl.obolibrary.org/obo/ENVO_02000047" TargetMode="External"/><Relationship Id="rId147" Type="http://schemas.openxmlformats.org/officeDocument/2006/relationships/hyperlink" Target="http://aims.fao.org/aos/agrovoc/c_7778" TargetMode="External"/><Relationship Id="rId168" Type="http://schemas.openxmlformats.org/officeDocument/2006/relationships/hyperlink" Target="http://purl.obolibrary.org/obo/AGRO_00010143" TargetMode="External"/><Relationship Id="rId8" Type="http://schemas.openxmlformats.org/officeDocument/2006/relationships/hyperlink" Target="http://aims.fao.org/aos/agrovoc/c_24981" TargetMode="External"/><Relationship Id="rId51" Type="http://schemas.openxmlformats.org/officeDocument/2006/relationships/hyperlink" Target="http://aims.fao.org/aos/agrovoc/c_10795" TargetMode="External"/><Relationship Id="rId72" Type="http://schemas.openxmlformats.org/officeDocument/2006/relationships/hyperlink" Target="http://aims.fao.org/aos/agrovoc/c_27921" TargetMode="External"/><Relationship Id="rId93" Type="http://schemas.openxmlformats.org/officeDocument/2006/relationships/hyperlink" Target="http://purl.obolibrary.org/obo/AGRO_00000197" TargetMode="External"/><Relationship Id="rId98" Type="http://schemas.openxmlformats.org/officeDocument/2006/relationships/hyperlink" Target="http://purl.obolibrary.org/obo/CHEBI_3311" TargetMode="External"/><Relationship Id="rId121" Type="http://schemas.openxmlformats.org/officeDocument/2006/relationships/hyperlink" Target="http://purl.obolibrary.org/obo/ENVO_02000047" TargetMode="External"/><Relationship Id="rId142" Type="http://schemas.openxmlformats.org/officeDocument/2006/relationships/hyperlink" Target="http://purl.obolibrary.org/obo/AGRO_00000589" TargetMode="External"/><Relationship Id="rId163" Type="http://schemas.openxmlformats.org/officeDocument/2006/relationships/hyperlink" Target="http://aims.fao.org/aos/agrovoc/c_2412" TargetMode="External"/><Relationship Id="rId184" Type="http://schemas.openxmlformats.org/officeDocument/2006/relationships/hyperlink" Target="http://purl.obolibrary.org/obo/AGRO_00000036" TargetMode="External"/><Relationship Id="rId189" Type="http://schemas.openxmlformats.org/officeDocument/2006/relationships/hyperlink" Target="http://aims.fao.org/aos/agrovoc/c_27921" TargetMode="External"/><Relationship Id="rId3" Type="http://schemas.openxmlformats.org/officeDocument/2006/relationships/hyperlink" Target="http://aims.fao.org/aos/agrovoc/c_7190" TargetMode="External"/><Relationship Id="rId25" Type="http://schemas.openxmlformats.org/officeDocument/2006/relationships/hyperlink" Target="http://aims.fao.org/aos/agrovoc/c_6944" TargetMode="External"/><Relationship Id="rId46" Type="http://schemas.openxmlformats.org/officeDocument/2006/relationships/hyperlink" Target="http://purl.obolibrary.org/obo/CHEBI_33267" TargetMode="External"/><Relationship Id="rId67" Type="http://schemas.openxmlformats.org/officeDocument/2006/relationships/hyperlink" Target="http://aims.fao.org/aos/agrovoc/c_27921" TargetMode="External"/><Relationship Id="rId116" Type="http://schemas.openxmlformats.org/officeDocument/2006/relationships/hyperlink" Target="http://aims.fao.org/aos/agrovoc/c_2843" TargetMode="External"/><Relationship Id="rId137" Type="http://schemas.openxmlformats.org/officeDocument/2006/relationships/hyperlink" Target="http://aims.fao.org/aos/agrovoc/c_25305" TargetMode="External"/><Relationship Id="rId158" Type="http://schemas.openxmlformats.org/officeDocument/2006/relationships/hyperlink" Target="http://aims.fao.org/aos/agrovoc/c_2190" TargetMode="External"/><Relationship Id="rId20" Type="http://schemas.openxmlformats.org/officeDocument/2006/relationships/hyperlink" Target="http://aims.fao.org/aos/agrovoc/c_210" TargetMode="External"/><Relationship Id="rId41" Type="http://schemas.openxmlformats.org/officeDocument/2006/relationships/hyperlink" Target="http://purl.obolibrary.org/obo/CHEBI_33267" TargetMode="External"/><Relationship Id="rId62" Type="http://schemas.openxmlformats.org/officeDocument/2006/relationships/hyperlink" Target="http://purl.obolibrary.org/obo/AGRO_00000593" TargetMode="External"/><Relationship Id="rId83" Type="http://schemas.openxmlformats.org/officeDocument/2006/relationships/hyperlink" Target="http://purl.obolibrary.org/obo/PPO_0001001" TargetMode="External"/><Relationship Id="rId88" Type="http://schemas.openxmlformats.org/officeDocument/2006/relationships/hyperlink" Target="http://aims.fao.org/aos/agrovoc/c_5193" TargetMode="External"/><Relationship Id="rId111" Type="http://schemas.openxmlformats.org/officeDocument/2006/relationships/hyperlink" Target="http://purl.obolibrary.org/obo/ENVO_00002869" TargetMode="External"/><Relationship Id="rId132" Type="http://schemas.openxmlformats.org/officeDocument/2006/relationships/hyperlink" Target="http://purl.obolibrary.org/obo/AGRO_00000005" TargetMode="External"/><Relationship Id="rId153" Type="http://schemas.openxmlformats.org/officeDocument/2006/relationships/hyperlink" Target="http://aims.fao.org/aos/agrovoc/c_24065" TargetMode="External"/><Relationship Id="rId174" Type="http://schemas.openxmlformats.org/officeDocument/2006/relationships/hyperlink" Target="http://aims.fao.org/aos/agrovoc/c_39f65d19" TargetMode="External"/><Relationship Id="rId179" Type="http://schemas.openxmlformats.org/officeDocument/2006/relationships/hyperlink" Target="http://aims.fao.org/aos/agrovoc/c_39f65d19" TargetMode="External"/><Relationship Id="rId195" Type="http://schemas.openxmlformats.org/officeDocument/2006/relationships/hyperlink" Target="http://aims.fao.org/aos/agrovoc/c_39f65d19" TargetMode="External"/><Relationship Id="rId190" Type="http://schemas.openxmlformats.org/officeDocument/2006/relationships/hyperlink" Target="http://purl.obolibrary.org/obo/AGRO_00000593" TargetMode="External"/><Relationship Id="rId15" Type="http://schemas.openxmlformats.org/officeDocument/2006/relationships/hyperlink" Target="http://aims.fao.org/aos/agrovoc/c_7199" TargetMode="External"/><Relationship Id="rId36" Type="http://schemas.openxmlformats.org/officeDocument/2006/relationships/hyperlink" Target="http://aims.fao.org/aos/agrovoc/c_5192" TargetMode="External"/><Relationship Id="rId57" Type="http://schemas.openxmlformats.org/officeDocument/2006/relationships/hyperlink" Target="http://aims.fao.org/aos/agrovoc/c_27921" TargetMode="External"/><Relationship Id="rId106" Type="http://schemas.openxmlformats.org/officeDocument/2006/relationships/hyperlink" Target="http://aims.fao.org/aos/agrovoc/c_2ed1deb4" TargetMode="External"/><Relationship Id="rId127" Type="http://schemas.openxmlformats.org/officeDocument/2006/relationships/hyperlink" Target="http://purl.obolibrary.org/obo/AGRO_00000079" TargetMode="External"/><Relationship Id="rId10" Type="http://schemas.openxmlformats.org/officeDocument/2006/relationships/hyperlink" Target="http://aims.fao.org/aos/agrovoc/c_25304" TargetMode="External"/><Relationship Id="rId31" Type="http://schemas.openxmlformats.org/officeDocument/2006/relationships/hyperlink" Target="http://aims.fao.org/aos/agrovoc/c_7272" TargetMode="External"/><Relationship Id="rId52" Type="http://schemas.openxmlformats.org/officeDocument/2006/relationships/hyperlink" Target="http://purl.obolibrary.org/obo/AGRO_00000036" TargetMode="External"/><Relationship Id="rId73" Type="http://schemas.openxmlformats.org/officeDocument/2006/relationships/hyperlink" Target="http://purl.obolibrary.org/obo/AGRO_00010133" TargetMode="External"/><Relationship Id="rId78" Type="http://schemas.openxmlformats.org/officeDocument/2006/relationships/hyperlink" Target="http://purl.obolibrary.org/obo/AGRO_00010018" TargetMode="External"/><Relationship Id="rId94" Type="http://schemas.openxmlformats.org/officeDocument/2006/relationships/hyperlink" Target="http://aims.fao.org/aos/agrovoc/c_200" TargetMode="External"/><Relationship Id="rId99" Type="http://schemas.openxmlformats.org/officeDocument/2006/relationships/hyperlink" Target="http://purl.obolibrary.org/obo/CHEBI_3311" TargetMode="External"/><Relationship Id="rId101" Type="http://schemas.openxmlformats.org/officeDocument/2006/relationships/hyperlink" Target="http://purl.obolibrary.org/obo/CHEBI_31793" TargetMode="External"/><Relationship Id="rId122" Type="http://schemas.openxmlformats.org/officeDocument/2006/relationships/hyperlink" Target="http://purl.obolibrary.org/obo/ENVO_02000047" TargetMode="External"/><Relationship Id="rId143" Type="http://schemas.openxmlformats.org/officeDocument/2006/relationships/hyperlink" Target="http://purl.obolibrary.org/obo/AGRO_00000589" TargetMode="External"/><Relationship Id="rId148" Type="http://schemas.openxmlformats.org/officeDocument/2006/relationships/hyperlink" Target="http://aims.fao.org/aos/agrovoc/c_7778" TargetMode="External"/><Relationship Id="rId164" Type="http://schemas.openxmlformats.org/officeDocument/2006/relationships/hyperlink" Target="http://aims.fao.org/aos/agrovoc/c_331243" TargetMode="External"/><Relationship Id="rId169" Type="http://schemas.openxmlformats.org/officeDocument/2006/relationships/hyperlink" Target="http://purl.obolibrary.org/obo/AGRO_00010143" TargetMode="External"/><Relationship Id="rId185" Type="http://schemas.openxmlformats.org/officeDocument/2006/relationships/hyperlink" Target="http://aims.fao.org/aos/agrovoc/c_27921" TargetMode="External"/><Relationship Id="rId4" Type="http://schemas.openxmlformats.org/officeDocument/2006/relationships/hyperlink" Target="http://aims.fao.org/aos/agrovoc/c_7167" TargetMode="External"/><Relationship Id="rId9" Type="http://schemas.openxmlformats.org/officeDocument/2006/relationships/hyperlink" Target="http://aims.fao.org/aos/agrovoc/c_24022" TargetMode="External"/><Relationship Id="rId180" Type="http://schemas.openxmlformats.org/officeDocument/2006/relationships/hyperlink" Target="http://aims.fao.org/aos/agrovoc/c_2867" TargetMode="External"/><Relationship Id="rId26" Type="http://schemas.openxmlformats.org/officeDocument/2006/relationships/hyperlink" Target="http://aims.fao.org/aos/agrovoc/c_6944" TargetMode="External"/><Relationship Id="rId47" Type="http://schemas.openxmlformats.org/officeDocument/2006/relationships/hyperlink" Target="http://purl.obolibrary.org/obo/IAO_0000003" TargetMode="External"/><Relationship Id="rId68" Type="http://schemas.openxmlformats.org/officeDocument/2006/relationships/hyperlink" Target="http://aims.fao.org/aos/agrovoc/c_27921" TargetMode="External"/><Relationship Id="rId89" Type="http://schemas.openxmlformats.org/officeDocument/2006/relationships/hyperlink" Target="http://aims.fao.org/aos/agrovoc/c_05f1777f" TargetMode="External"/><Relationship Id="rId112" Type="http://schemas.openxmlformats.org/officeDocument/2006/relationships/hyperlink" Target="http://aims.fao.org/aos/agrovoc/c_2843" TargetMode="External"/><Relationship Id="rId133" Type="http://schemas.openxmlformats.org/officeDocument/2006/relationships/hyperlink" Target="http://aims.fao.org/aos/agrovoc/c_16118" TargetMode="External"/><Relationship Id="rId154" Type="http://schemas.openxmlformats.org/officeDocument/2006/relationships/hyperlink" Target="http://aims.fao.org/aos/agrovoc/c_29464" TargetMode="External"/><Relationship Id="rId175" Type="http://schemas.openxmlformats.org/officeDocument/2006/relationships/hyperlink" Target="http://aims.fao.org/aos/agrovoc/c_eb7b4957" TargetMode="External"/><Relationship Id="rId196" Type="http://schemas.openxmlformats.org/officeDocument/2006/relationships/hyperlink" Target="http://purl.obolibrary.org/obo/AGRO_00010143" TargetMode="External"/><Relationship Id="rId200" Type="http://schemas.openxmlformats.org/officeDocument/2006/relationships/vmlDrawing" Target="../drawings/vmlDrawing1.vml"/><Relationship Id="rId16" Type="http://schemas.openxmlformats.org/officeDocument/2006/relationships/hyperlink" Target="http://purl.obolibrary.org/obo/AGRO_00000343" TargetMode="External"/><Relationship Id="rId37" Type="http://schemas.openxmlformats.org/officeDocument/2006/relationships/hyperlink" Target="http://aims.fao.org/aos/agrovoc/c_5192" TargetMode="External"/><Relationship Id="rId58" Type="http://schemas.openxmlformats.org/officeDocument/2006/relationships/hyperlink" Target="http://purl.obolibrary.org/obo/AGRO_00000593" TargetMode="External"/><Relationship Id="rId79" Type="http://schemas.openxmlformats.org/officeDocument/2006/relationships/hyperlink" Target="http://aims.fao.org/aos/agrovoc/c_5804" TargetMode="External"/><Relationship Id="rId102" Type="http://schemas.openxmlformats.org/officeDocument/2006/relationships/hyperlink" Target="http://aims.fao.org/aos/agrovoc/c_25319" TargetMode="External"/><Relationship Id="rId123" Type="http://schemas.openxmlformats.org/officeDocument/2006/relationships/hyperlink" Target="http://purl.obolibrary.org/obo/ENVO_02000047" TargetMode="External"/><Relationship Id="rId144" Type="http://schemas.openxmlformats.org/officeDocument/2006/relationships/hyperlink" Target="http://purl.obolibrary.org/obo/AGRO_00000589" TargetMode="External"/><Relationship Id="rId90" Type="http://schemas.openxmlformats.org/officeDocument/2006/relationships/hyperlink" Target="http://aims.fao.org/aos/agrovoc/c_5753" TargetMode="External"/><Relationship Id="rId165" Type="http://schemas.openxmlformats.org/officeDocument/2006/relationships/hyperlink" Target="http://aims.fao.org/aos/agrovoc/c_331243" TargetMode="External"/><Relationship Id="rId186" Type="http://schemas.openxmlformats.org/officeDocument/2006/relationships/hyperlink" Target="http://aims.fao.org/aos/agrovoc/c_27921" TargetMode="External"/><Relationship Id="rId27" Type="http://schemas.openxmlformats.org/officeDocument/2006/relationships/hyperlink" Target="http://aims.fao.org/aos/agrovoc/c_7272" TargetMode="External"/><Relationship Id="rId48" Type="http://schemas.openxmlformats.org/officeDocument/2006/relationships/hyperlink" Target="http://aims.fao.org/aos/agrovoc/c_2867" TargetMode="External"/><Relationship Id="rId69" Type="http://schemas.openxmlformats.org/officeDocument/2006/relationships/hyperlink" Target="http://aims.fao.org/aos/agrovoc/c_27921" TargetMode="External"/><Relationship Id="rId113" Type="http://schemas.openxmlformats.org/officeDocument/2006/relationships/hyperlink" Target="http://aims.fao.org/aos/agrovoc/c_2843" TargetMode="External"/><Relationship Id="rId134" Type="http://schemas.openxmlformats.org/officeDocument/2006/relationships/hyperlink" Target="http://aims.fao.org/aos/agrovoc/c_16118" TargetMode="External"/><Relationship Id="rId80" Type="http://schemas.openxmlformats.org/officeDocument/2006/relationships/hyperlink" Target="http://aims.fao.org/aos/agrovoc/c_6139" TargetMode="External"/><Relationship Id="rId155" Type="http://schemas.openxmlformats.org/officeDocument/2006/relationships/hyperlink" Target="http://aims.fao.org/aos/agrovoc/c_29464" TargetMode="External"/><Relationship Id="rId176" Type="http://schemas.openxmlformats.org/officeDocument/2006/relationships/hyperlink" Target="http://aims.fao.org/aos/agrovoc/c_ac4b3c22" TargetMode="External"/><Relationship Id="rId197" Type="http://schemas.openxmlformats.org/officeDocument/2006/relationships/hyperlink" Target="http://purl.obolibrary.org/obo/AGRO_00010143" TargetMode="External"/><Relationship Id="rId201" Type="http://schemas.openxmlformats.org/officeDocument/2006/relationships/comments" Target="../comments1.xml"/><Relationship Id="rId17" Type="http://schemas.openxmlformats.org/officeDocument/2006/relationships/hyperlink" Target="http://aims.fao.org/aos/agrovoc/c_29466" TargetMode="External"/><Relationship Id="rId38" Type="http://schemas.openxmlformats.org/officeDocument/2006/relationships/hyperlink" Target="http://purl.obolibrary.org/obo/CHEBI_33267" TargetMode="External"/><Relationship Id="rId59" Type="http://schemas.openxmlformats.org/officeDocument/2006/relationships/hyperlink" Target="http://purl.obolibrary.org/obo/AGRO_00000593" TargetMode="External"/><Relationship Id="rId103" Type="http://schemas.openxmlformats.org/officeDocument/2006/relationships/hyperlink" Target="http://purl.obolibrary.org/obo/AGRO_00000010" TargetMode="External"/><Relationship Id="rId124" Type="http://schemas.openxmlformats.org/officeDocument/2006/relationships/hyperlink" Target="http://purl.obolibrary.org/obo/ENVO_02000047" TargetMode="External"/><Relationship Id="rId70" Type="http://schemas.openxmlformats.org/officeDocument/2006/relationships/hyperlink" Target="http://purl.obolibrary.org/obo/AGRO_00010133" TargetMode="External"/><Relationship Id="rId91" Type="http://schemas.openxmlformats.org/officeDocument/2006/relationships/hyperlink" Target="http://aims.fao.org/aos/agrovoc/c_25206" TargetMode="External"/><Relationship Id="rId145" Type="http://schemas.openxmlformats.org/officeDocument/2006/relationships/hyperlink" Target="http://aims.fao.org/aos/agrovoc/c_0fd72019" TargetMode="External"/><Relationship Id="rId166" Type="http://schemas.openxmlformats.org/officeDocument/2006/relationships/hyperlink" Target="http://aims.fao.org/aos/agrovoc/c_1197" TargetMode="External"/><Relationship Id="rId187" Type="http://schemas.openxmlformats.org/officeDocument/2006/relationships/hyperlink" Target="http://aims.fao.org/aos/agrovoc/c_27921" TargetMode="External"/><Relationship Id="rId1" Type="http://schemas.openxmlformats.org/officeDocument/2006/relationships/hyperlink" Target="http://aims.fao.org/aos/agrovoc/c_15619" TargetMode="External"/><Relationship Id="rId28" Type="http://schemas.openxmlformats.org/officeDocument/2006/relationships/hyperlink" Target="http://aims.fao.org/aos/agrovoc/c_7272" TargetMode="External"/><Relationship Id="rId49" Type="http://schemas.openxmlformats.org/officeDocument/2006/relationships/hyperlink" Target="http://aims.fao.org/aos/agrovoc/c_2867" TargetMode="External"/><Relationship Id="rId114" Type="http://schemas.openxmlformats.org/officeDocument/2006/relationships/hyperlink" Target="http://aims.fao.org/aos/agrovoc/c_2843" TargetMode="External"/><Relationship Id="rId60" Type="http://schemas.openxmlformats.org/officeDocument/2006/relationships/hyperlink" Target="http://purl.obolibrary.org/obo/AGRO_00000593" TargetMode="External"/><Relationship Id="rId81" Type="http://schemas.openxmlformats.org/officeDocument/2006/relationships/hyperlink" Target="http://aims.fao.org/aos/agrovoc/c_26837" TargetMode="External"/><Relationship Id="rId135" Type="http://schemas.openxmlformats.org/officeDocument/2006/relationships/hyperlink" Target="http://aims.fao.org/aos/agrovoc/c_16118" TargetMode="External"/><Relationship Id="rId156" Type="http://schemas.openxmlformats.org/officeDocument/2006/relationships/hyperlink" Target="http://aims.fao.org/aos/agrovoc/c_29464" TargetMode="External"/><Relationship Id="rId177" Type="http://schemas.openxmlformats.org/officeDocument/2006/relationships/hyperlink" Target="http://aims.fao.org/aos/agrovoc/c_7199" TargetMode="External"/><Relationship Id="rId198" Type="http://schemas.openxmlformats.org/officeDocument/2006/relationships/hyperlink" Target="http://aims.fao.org/aos/agrovoc/c_27921" TargetMode="External"/><Relationship Id="rId202" Type="http://schemas.microsoft.com/office/2017/10/relationships/threadedComment" Target="../threadedComments/threadedComment1.xml"/><Relationship Id="rId18" Type="http://schemas.openxmlformats.org/officeDocument/2006/relationships/hyperlink" Target="http://aims.fao.org/aos/agrovoc/c_25768" TargetMode="External"/><Relationship Id="rId39" Type="http://schemas.openxmlformats.org/officeDocument/2006/relationships/hyperlink" Target="http://purl.obolibrary.org/obo/CHEBI_33267" TargetMode="External"/><Relationship Id="rId50" Type="http://schemas.openxmlformats.org/officeDocument/2006/relationships/hyperlink" Target="http://purl.obolibrary.org/obo/AGRO_00010017" TargetMode="External"/><Relationship Id="rId104" Type="http://schemas.openxmlformats.org/officeDocument/2006/relationships/hyperlink" Target="http://aims.fao.org/aos/agrovoc/c_3958" TargetMode="External"/><Relationship Id="rId125" Type="http://schemas.openxmlformats.org/officeDocument/2006/relationships/hyperlink" Target="http://purl.obolibrary.org/obo/ENVO_02000047" TargetMode="External"/><Relationship Id="rId146" Type="http://schemas.openxmlformats.org/officeDocument/2006/relationships/hyperlink" Target="http://aims.fao.org/aos/agrovoc/c_0fd72019" TargetMode="External"/><Relationship Id="rId167" Type="http://schemas.openxmlformats.org/officeDocument/2006/relationships/hyperlink" Target="http://aims.fao.org/aos/agrovoc/c_39f65d19" TargetMode="External"/><Relationship Id="rId188" Type="http://schemas.openxmlformats.org/officeDocument/2006/relationships/hyperlink" Target="http://aims.fao.org/aos/agrovoc/c_27921" TargetMode="External"/><Relationship Id="rId71" Type="http://schemas.openxmlformats.org/officeDocument/2006/relationships/hyperlink" Target="http://purl.obolibrary.org/obo/AGRO_00000593" TargetMode="External"/><Relationship Id="rId92" Type="http://schemas.openxmlformats.org/officeDocument/2006/relationships/hyperlink" Target="http://purl.obolibrary.org/obo/AGRO_0000011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1" Type="http://schemas.openxmlformats.org/officeDocument/2006/relationships/hyperlink" Target="https://www.feedipedia.org/node/12526" TargetMode="External"/><Relationship Id="rId170" Type="http://schemas.openxmlformats.org/officeDocument/2006/relationships/hyperlink" Target="http://purl.obolibrary.org/obo/NCBITaxon_3555" TargetMode="External"/><Relationship Id="rId268" Type="http://schemas.openxmlformats.org/officeDocument/2006/relationships/hyperlink" Target="http://purl.obolibrary.org/obo/NCBITaxon_205042" TargetMode="External"/><Relationship Id="rId475" Type="http://schemas.openxmlformats.org/officeDocument/2006/relationships/hyperlink" Target="http://purl.obolibrary.org/obo/NCBITaxon_35936" TargetMode="External"/><Relationship Id="rId682" Type="http://schemas.openxmlformats.org/officeDocument/2006/relationships/hyperlink" Target="http://purl.obolibrary.org/obo/NCBITaxon_539024" TargetMode="External"/><Relationship Id="rId128" Type="http://schemas.openxmlformats.org/officeDocument/2006/relationships/hyperlink" Target="http://purl.obolibrary.org/obo/NCBITaxon_3885" TargetMode="External"/><Relationship Id="rId335" Type="http://schemas.openxmlformats.org/officeDocument/2006/relationships/hyperlink" Target="http://purl.obolibrary.org/obo/NCBITaxon_138055" TargetMode="External"/><Relationship Id="rId542" Type="http://schemas.openxmlformats.org/officeDocument/2006/relationships/hyperlink" Target="http://purl.obolibrary.org/obo/NCBITaxon_76396" TargetMode="External"/><Relationship Id="rId987" Type="http://schemas.openxmlformats.org/officeDocument/2006/relationships/hyperlink" Target="https://www.feedipedia.org/node/12282" TargetMode="External"/><Relationship Id="rId1172" Type="http://schemas.openxmlformats.org/officeDocument/2006/relationships/hyperlink" Target="https://www.feedipedia.org/node/11599" TargetMode="External"/><Relationship Id="rId402" Type="http://schemas.openxmlformats.org/officeDocument/2006/relationships/hyperlink" Target="http://purl.obolibrary.org/obo/NCBITaxon_4521" TargetMode="External"/><Relationship Id="rId847" Type="http://schemas.openxmlformats.org/officeDocument/2006/relationships/hyperlink" Target="https://www.feedipedia.org/node/12682" TargetMode="External"/><Relationship Id="rId1032" Type="http://schemas.openxmlformats.org/officeDocument/2006/relationships/hyperlink" Target="https://www.feedipedia.org/node/495" TargetMode="External"/><Relationship Id="rId707" Type="http://schemas.openxmlformats.org/officeDocument/2006/relationships/hyperlink" Target="https://www.feedipedia.org/node/11582" TargetMode="External"/><Relationship Id="rId914" Type="http://schemas.openxmlformats.org/officeDocument/2006/relationships/hyperlink" Target="https://www.feedipedia.org/node/12666" TargetMode="External"/><Relationship Id="rId43" Type="http://schemas.openxmlformats.org/officeDocument/2006/relationships/hyperlink" Target="https://www.feedipedia.org/node/602" TargetMode="External"/><Relationship Id="rId192" Type="http://schemas.openxmlformats.org/officeDocument/2006/relationships/hyperlink" Target="http://purl.obolibrary.org/obo/NCBITaxon_292385" TargetMode="External"/><Relationship Id="rId497" Type="http://schemas.openxmlformats.org/officeDocument/2006/relationships/hyperlink" Target="http://purl.obolibrary.org/obo/NCBITaxon_653098" TargetMode="External"/><Relationship Id="rId357" Type="http://schemas.openxmlformats.org/officeDocument/2006/relationships/hyperlink" Target="http://purl.obolibrary.org/obo/NCBITaxon_8022" TargetMode="External"/><Relationship Id="rId1194" Type="http://schemas.openxmlformats.org/officeDocument/2006/relationships/hyperlink" Target="https://www.feedipedia.org/node/12243" TargetMode="External"/><Relationship Id="rId217" Type="http://schemas.openxmlformats.org/officeDocument/2006/relationships/hyperlink" Target="http://purl.obolibrary.org/obo/NCBITaxon_1092577" TargetMode="External"/><Relationship Id="rId564" Type="http://schemas.openxmlformats.org/officeDocument/2006/relationships/hyperlink" Target="http://purl.obolibrary.org/obo/NCBITaxon_3972" TargetMode="External"/><Relationship Id="rId771" Type="http://schemas.openxmlformats.org/officeDocument/2006/relationships/hyperlink" Target="https://www.feedipedia.org/node/11976" TargetMode="External"/><Relationship Id="rId869" Type="http://schemas.openxmlformats.org/officeDocument/2006/relationships/hyperlink" Target="https://www.feedipedia.org/node/11795" TargetMode="External"/><Relationship Id="rId424" Type="http://schemas.openxmlformats.org/officeDocument/2006/relationships/hyperlink" Target="http://purl.obolibrary.org/obo/NCBITaxon_190754" TargetMode="External"/><Relationship Id="rId631" Type="http://schemas.openxmlformats.org/officeDocument/2006/relationships/hyperlink" Target="http://purl.obolibrary.org/obo/NCBITaxon_103745" TargetMode="External"/><Relationship Id="rId729" Type="http://schemas.openxmlformats.org/officeDocument/2006/relationships/hyperlink" Target="https://www.feedipedia.org/node/12280" TargetMode="External"/><Relationship Id="rId1054" Type="http://schemas.openxmlformats.org/officeDocument/2006/relationships/hyperlink" Target="https://www.feedipedia.org/node/11976" TargetMode="External"/><Relationship Id="rId936" Type="http://schemas.openxmlformats.org/officeDocument/2006/relationships/hyperlink" Target="https://www.feedipedia.org/node/12754" TargetMode="External"/><Relationship Id="rId1121" Type="http://schemas.openxmlformats.org/officeDocument/2006/relationships/hyperlink" Target="http://purl.obolibrary.org/obo/NCBITaxon_161034" TargetMode="External"/><Relationship Id="rId1219" Type="http://schemas.openxmlformats.org/officeDocument/2006/relationships/printerSettings" Target="../printerSettings/printerSettings15.bin"/><Relationship Id="rId65" Type="http://schemas.openxmlformats.org/officeDocument/2006/relationships/hyperlink" Target="https://www.feedipedia.org/node/12426" TargetMode="External"/><Relationship Id="rId281" Type="http://schemas.openxmlformats.org/officeDocument/2006/relationships/hyperlink" Target="http://purl.obolibrary.org/obo/NCBITaxon_69109" TargetMode="External"/><Relationship Id="rId141" Type="http://schemas.openxmlformats.org/officeDocument/2006/relationships/hyperlink" Target="http://purl.obolibrary.org/obo/NCBITaxon_3633" TargetMode="External"/><Relationship Id="rId379" Type="http://schemas.openxmlformats.org/officeDocument/2006/relationships/hyperlink" Target="http://purl.obolibrary.org/obo/NCBITaxon_189327" TargetMode="External"/><Relationship Id="rId586" Type="http://schemas.openxmlformats.org/officeDocument/2006/relationships/hyperlink" Target="https://www.feedipedia.org/node/11599" TargetMode="External"/><Relationship Id="rId793" Type="http://schemas.openxmlformats.org/officeDocument/2006/relationships/hyperlink" Target="https://www.feedipedia.org/node/11976" TargetMode="External"/><Relationship Id="rId7" Type="http://schemas.openxmlformats.org/officeDocument/2006/relationships/hyperlink" Target="https://www.feedipedia.org/node/11705" TargetMode="External"/><Relationship Id="rId239" Type="http://schemas.openxmlformats.org/officeDocument/2006/relationships/hyperlink" Target="http://purl.obolibrary.org/obo/NCBITaxon_4541" TargetMode="External"/><Relationship Id="rId446" Type="http://schemas.openxmlformats.org/officeDocument/2006/relationships/hyperlink" Target="http://purl.obolibrary.org/obo/NCBITaxon_3824" TargetMode="External"/><Relationship Id="rId653" Type="http://schemas.openxmlformats.org/officeDocument/2006/relationships/hyperlink" Target="http://purl.obolibrary.org/obo/NCBITaxon_3885" TargetMode="External"/><Relationship Id="rId1076" Type="http://schemas.openxmlformats.org/officeDocument/2006/relationships/hyperlink" Target="https://www.feedipedia.org/node/602" TargetMode="External"/><Relationship Id="rId306" Type="http://schemas.openxmlformats.org/officeDocument/2006/relationships/hyperlink" Target="http://purl.obolibrary.org/obo/NCBITaxon_3103836" TargetMode="External"/><Relationship Id="rId860" Type="http://schemas.openxmlformats.org/officeDocument/2006/relationships/hyperlink" Target="https://www.feedipedia.org/node/12243" TargetMode="External"/><Relationship Id="rId958" Type="http://schemas.openxmlformats.org/officeDocument/2006/relationships/hyperlink" Target="https://www.feedipedia.org/node/18970" TargetMode="External"/><Relationship Id="rId1143" Type="http://schemas.openxmlformats.org/officeDocument/2006/relationships/hyperlink" Target="https://www.feedipedia.org/node/12805" TargetMode="External"/><Relationship Id="rId87" Type="http://schemas.openxmlformats.org/officeDocument/2006/relationships/hyperlink" Target="https://www.feedipedia.org/node/12644" TargetMode="External"/><Relationship Id="rId513" Type="http://schemas.openxmlformats.org/officeDocument/2006/relationships/hyperlink" Target="http://purl.obolibrary.org/obo/NCBITaxon_371859" TargetMode="External"/><Relationship Id="rId720" Type="http://schemas.openxmlformats.org/officeDocument/2006/relationships/hyperlink" Target="https://www.feedipedia.org/node/11953" TargetMode="External"/><Relationship Id="rId818" Type="http://schemas.openxmlformats.org/officeDocument/2006/relationships/hyperlink" Target="https://www.feedipedia.org/node/12262" TargetMode="External"/><Relationship Id="rId1003" Type="http://schemas.openxmlformats.org/officeDocument/2006/relationships/hyperlink" Target="https://www.feedipedia.org/node/11880" TargetMode="External"/><Relationship Id="rId1210" Type="http://schemas.openxmlformats.org/officeDocument/2006/relationships/hyperlink" Target="https://www.feedipedia.org/node/12193" TargetMode="External"/><Relationship Id="rId14" Type="http://schemas.openxmlformats.org/officeDocument/2006/relationships/hyperlink" Target="https://www.feedipedia.org/node/12388" TargetMode="External"/><Relationship Id="rId163" Type="http://schemas.openxmlformats.org/officeDocument/2006/relationships/hyperlink" Target="http://purl.obolibrary.org/obo/NCBITaxon_4120" TargetMode="External"/><Relationship Id="rId370" Type="http://schemas.openxmlformats.org/officeDocument/2006/relationships/hyperlink" Target="http://purl.obolibrary.org/obo/NCBITaxon_383670" TargetMode="External"/><Relationship Id="rId230" Type="http://schemas.openxmlformats.org/officeDocument/2006/relationships/hyperlink" Target="http://purl.obolibrary.org/obo/NCBITaxon_173850" TargetMode="External"/><Relationship Id="rId468" Type="http://schemas.openxmlformats.org/officeDocument/2006/relationships/hyperlink" Target="http://purl.obolibrary.org/obo/NCBITaxon_35936" TargetMode="External"/><Relationship Id="rId675" Type="http://schemas.openxmlformats.org/officeDocument/2006/relationships/hyperlink" Target="http://purl.obolibrary.org/obo/NCBITaxon_2706" TargetMode="External"/><Relationship Id="rId882" Type="http://schemas.openxmlformats.org/officeDocument/2006/relationships/hyperlink" Target="https://www.feedipedia.org/node/12233" TargetMode="External"/><Relationship Id="rId1098" Type="http://schemas.openxmlformats.org/officeDocument/2006/relationships/hyperlink" Target="https://list.worldfloraonline.org/wfo-0001144396" TargetMode="External"/><Relationship Id="rId328" Type="http://schemas.openxmlformats.org/officeDocument/2006/relationships/hyperlink" Target="http://purl.obolibrary.org/obo/NCBITaxon_1232591" TargetMode="External"/><Relationship Id="rId535" Type="http://schemas.openxmlformats.org/officeDocument/2006/relationships/hyperlink" Target="http://purl.obolibrary.org/obo/NCBITaxon_1332686" TargetMode="External"/><Relationship Id="rId742" Type="http://schemas.openxmlformats.org/officeDocument/2006/relationships/hyperlink" Target="https://www.feedipedia.org/node/12390" TargetMode="External"/><Relationship Id="rId1165" Type="http://schemas.openxmlformats.org/officeDocument/2006/relationships/hyperlink" Target="https://www.feedipedia.org/node/12286" TargetMode="External"/><Relationship Id="rId602" Type="http://schemas.openxmlformats.org/officeDocument/2006/relationships/hyperlink" Target="https://worldfloraonline.org/taxon/wfo-4000005407" TargetMode="External"/><Relationship Id="rId1025" Type="http://schemas.openxmlformats.org/officeDocument/2006/relationships/hyperlink" Target="https://www.feedipedia.org/node/11591" TargetMode="External"/><Relationship Id="rId907" Type="http://schemas.openxmlformats.org/officeDocument/2006/relationships/hyperlink" Target="https://www.feedipedia.org/node/12680" TargetMode="External"/><Relationship Id="rId36" Type="http://schemas.openxmlformats.org/officeDocument/2006/relationships/hyperlink" Target="https://www.feedipedia.org/node/12740" TargetMode="External"/><Relationship Id="rId185" Type="http://schemas.openxmlformats.org/officeDocument/2006/relationships/hyperlink" Target="http://purl.obolibrary.org/obo/NCBITaxon_3888" TargetMode="External"/><Relationship Id="rId392" Type="http://schemas.openxmlformats.org/officeDocument/2006/relationships/hyperlink" Target="http://purl.obolibrary.org/obo/NCBITaxon_3735" TargetMode="External"/><Relationship Id="rId697" Type="http://schemas.openxmlformats.org/officeDocument/2006/relationships/hyperlink" Target="https://www.feedipedia.org/node/12249" TargetMode="External"/><Relationship Id="rId252" Type="http://schemas.openxmlformats.org/officeDocument/2006/relationships/hyperlink" Target="http://purl.obolibrary.org/obo/NCBITaxon_1133591" TargetMode="External"/><Relationship Id="rId1187" Type="http://schemas.openxmlformats.org/officeDocument/2006/relationships/hyperlink" Target="https://www.feedipedia.org/node/11522" TargetMode="External"/><Relationship Id="rId112" Type="http://schemas.openxmlformats.org/officeDocument/2006/relationships/hyperlink" Target="http://purl.obolibrary.org/obo/NCBITaxon_29780" TargetMode="External"/><Relationship Id="rId557" Type="http://schemas.openxmlformats.org/officeDocument/2006/relationships/hyperlink" Target="http://purl.obolibrary.org/obo/NCBITaxon_2684522" TargetMode="External"/><Relationship Id="rId764" Type="http://schemas.openxmlformats.org/officeDocument/2006/relationships/hyperlink" Target="https://www.feedipedia.org/node/12817" TargetMode="External"/><Relationship Id="rId971" Type="http://schemas.openxmlformats.org/officeDocument/2006/relationships/hyperlink" Target="https://www.feedipedia.org/node/11744" TargetMode="External"/><Relationship Id="rId417" Type="http://schemas.openxmlformats.org/officeDocument/2006/relationships/hyperlink" Target="http://purl.obolibrary.org/obo/NCBITaxon_49317" TargetMode="External"/><Relationship Id="rId624" Type="http://schemas.openxmlformats.org/officeDocument/2006/relationships/hyperlink" Target="https://list.worldfloraonline.org/wfo-0000181632" TargetMode="External"/><Relationship Id="rId831" Type="http://schemas.openxmlformats.org/officeDocument/2006/relationships/hyperlink" Target="https://www.feedipedia.org/node/12579" TargetMode="External"/><Relationship Id="rId1047" Type="http://schemas.openxmlformats.org/officeDocument/2006/relationships/hyperlink" Target="https://www.feedipedia.org/node/11830" TargetMode="External"/><Relationship Id="rId929" Type="http://schemas.openxmlformats.org/officeDocument/2006/relationships/hyperlink" Target="https://www.feedipedia.org/node/12271" TargetMode="External"/><Relationship Id="rId1114" Type="http://schemas.openxmlformats.org/officeDocument/2006/relationships/hyperlink" Target="https://www.feedipedia.org/node/26001" TargetMode="External"/><Relationship Id="rId58" Type="http://schemas.openxmlformats.org/officeDocument/2006/relationships/hyperlink" Target="https://www.feedipedia.org/node/11528" TargetMode="External"/><Relationship Id="rId274" Type="http://schemas.openxmlformats.org/officeDocument/2006/relationships/hyperlink" Target="http://purl.obolibrary.org/obo/NCBITaxon_420411" TargetMode="External"/><Relationship Id="rId481" Type="http://schemas.openxmlformats.org/officeDocument/2006/relationships/hyperlink" Target="http://purl.obolibrary.org/obo/NCBITaxon_90550" TargetMode="External"/><Relationship Id="rId134" Type="http://schemas.openxmlformats.org/officeDocument/2006/relationships/hyperlink" Target="http://purl.obolibrary.org/obo/NCBITaxon_3832" TargetMode="External"/><Relationship Id="rId579" Type="http://schemas.openxmlformats.org/officeDocument/2006/relationships/hyperlink" Target="https://www.feedipedia.org/node/11774" TargetMode="External"/><Relationship Id="rId786" Type="http://schemas.openxmlformats.org/officeDocument/2006/relationships/hyperlink" Target="https://www.feedipedia.org/node/11976" TargetMode="External"/><Relationship Id="rId993" Type="http://schemas.openxmlformats.org/officeDocument/2006/relationships/hyperlink" Target="https://www.feedipedia.org/node/11693" TargetMode="External"/><Relationship Id="rId341" Type="http://schemas.openxmlformats.org/officeDocument/2006/relationships/hyperlink" Target="http://purl.obolibrary.org/obo/NCBITaxon_459060" TargetMode="External"/><Relationship Id="rId439" Type="http://schemas.openxmlformats.org/officeDocument/2006/relationships/hyperlink" Target="http://purl.obolibrary.org/obo/NCBITaxon_1300970" TargetMode="External"/><Relationship Id="rId646" Type="http://schemas.openxmlformats.org/officeDocument/2006/relationships/hyperlink" Target="http://purl.obolibrary.org/obo/NCBITaxon_35885" TargetMode="External"/><Relationship Id="rId1069" Type="http://schemas.openxmlformats.org/officeDocument/2006/relationships/hyperlink" Target="https://www.feedipedia.org/node/11594" TargetMode="External"/><Relationship Id="rId201" Type="http://schemas.openxmlformats.org/officeDocument/2006/relationships/hyperlink" Target="http://purl.obolibrary.org/obo/NCBITaxon_39367" TargetMode="External"/><Relationship Id="rId506" Type="http://schemas.openxmlformats.org/officeDocument/2006/relationships/hyperlink" Target="http://purl.obolibrary.org/obo/NCBITaxon_47247" TargetMode="External"/><Relationship Id="rId853" Type="http://schemas.openxmlformats.org/officeDocument/2006/relationships/hyperlink" Target="https://www.feedipedia.org/node/11617" TargetMode="External"/><Relationship Id="rId1136" Type="http://schemas.openxmlformats.org/officeDocument/2006/relationships/hyperlink" Target="https://www.feedipedia.org/node/14530" TargetMode="External"/><Relationship Id="rId713" Type="http://schemas.openxmlformats.org/officeDocument/2006/relationships/hyperlink" Target="https://www.feedipedia.org/node/11876" TargetMode="External"/><Relationship Id="rId920" Type="http://schemas.openxmlformats.org/officeDocument/2006/relationships/hyperlink" Target="https://www.feedipedia.org/node/12626" TargetMode="External"/><Relationship Id="rId1203" Type="http://schemas.openxmlformats.org/officeDocument/2006/relationships/hyperlink" Target="https://www.feedipedia.org/node/11645" TargetMode="External"/><Relationship Id="rId296" Type="http://schemas.openxmlformats.org/officeDocument/2006/relationships/hyperlink" Target="http://purl.obolibrary.org/obo/NCBITaxon_371650" TargetMode="External"/><Relationship Id="rId156" Type="http://schemas.openxmlformats.org/officeDocument/2006/relationships/hyperlink" Target="http://purl.obolibrary.org/obo/NCBITaxon_3486" TargetMode="External"/><Relationship Id="rId363" Type="http://schemas.openxmlformats.org/officeDocument/2006/relationships/hyperlink" Target="http://purl.obolibrary.org/obo/NCBITaxon_100575" TargetMode="External"/><Relationship Id="rId570" Type="http://schemas.openxmlformats.org/officeDocument/2006/relationships/hyperlink" Target="https://www.feedipedia.org/node/11976" TargetMode="External"/><Relationship Id="rId223" Type="http://schemas.openxmlformats.org/officeDocument/2006/relationships/hyperlink" Target="http://purl.obolibrary.org/obo/NCBITaxon_79826" TargetMode="External"/><Relationship Id="rId430" Type="http://schemas.openxmlformats.org/officeDocument/2006/relationships/hyperlink" Target="http://purl.obolibrary.org/obo/NCBITaxon_157652" TargetMode="External"/><Relationship Id="rId668" Type="http://schemas.openxmlformats.org/officeDocument/2006/relationships/hyperlink" Target="https://www.feedipedia.org/node/12199" TargetMode="External"/><Relationship Id="rId875" Type="http://schemas.openxmlformats.org/officeDocument/2006/relationships/hyperlink" Target="https://www.feedipedia.org/node/11538" TargetMode="External"/><Relationship Id="rId1060" Type="http://schemas.openxmlformats.org/officeDocument/2006/relationships/hyperlink" Target="https://www.feedipedia.org/node/12805" TargetMode="External"/><Relationship Id="rId528" Type="http://schemas.openxmlformats.org/officeDocument/2006/relationships/hyperlink" Target="http://purl.obolibrary.org/obo/NCBITaxon_1071184" TargetMode="External"/><Relationship Id="rId735" Type="http://schemas.openxmlformats.org/officeDocument/2006/relationships/hyperlink" Target="https://www.feedipedia.org/node/12874" TargetMode="External"/><Relationship Id="rId942" Type="http://schemas.openxmlformats.org/officeDocument/2006/relationships/hyperlink" Target="https://www.feedipedia.org/node/11688" TargetMode="External"/><Relationship Id="rId1158" Type="http://schemas.openxmlformats.org/officeDocument/2006/relationships/hyperlink" Target="https://www.feedipedia.org/node/11685" TargetMode="External"/><Relationship Id="rId1018" Type="http://schemas.openxmlformats.org/officeDocument/2006/relationships/hyperlink" Target="https://www.feedipedia.org/node/334" TargetMode="External"/><Relationship Id="rId71" Type="http://schemas.openxmlformats.org/officeDocument/2006/relationships/hyperlink" Target="https://www.feedipedia.org/node/20078" TargetMode="External"/><Relationship Id="rId234" Type="http://schemas.openxmlformats.org/officeDocument/2006/relationships/hyperlink" Target="http://purl.obolibrary.org/obo/NCBITaxon_281133" TargetMode="External"/><Relationship Id="rId679" Type="http://schemas.openxmlformats.org/officeDocument/2006/relationships/hyperlink" Target="http://purl.obolibrary.org/obo/NCBITaxon_3972" TargetMode="External"/><Relationship Id="rId802" Type="http://schemas.openxmlformats.org/officeDocument/2006/relationships/hyperlink" Target="https://www.feedipedia.org/node/11976" TargetMode="External"/><Relationship Id="rId886" Type="http://schemas.openxmlformats.org/officeDocument/2006/relationships/hyperlink" Target="https://www.feedipedia.org/node/12232" TargetMode="External"/><Relationship Id="rId2" Type="http://schemas.openxmlformats.org/officeDocument/2006/relationships/hyperlink" Target="https://www.feedipedia.org/node/12745" TargetMode="External"/><Relationship Id="rId29" Type="http://schemas.openxmlformats.org/officeDocument/2006/relationships/hyperlink" Target="https://www.feedipedia.org/node/12355" TargetMode="External"/><Relationship Id="rId441" Type="http://schemas.openxmlformats.org/officeDocument/2006/relationships/hyperlink" Target="http://purl.obolibrary.org/obo/NCBITaxon_56521" TargetMode="External"/><Relationship Id="rId539" Type="http://schemas.openxmlformats.org/officeDocument/2006/relationships/hyperlink" Target="http://purl.obolibrary.org/obo/NCBITaxon_76396" TargetMode="External"/><Relationship Id="rId746" Type="http://schemas.openxmlformats.org/officeDocument/2006/relationships/hyperlink" Target="https://www.feedipedia.org/node/12611" TargetMode="External"/><Relationship Id="rId1071" Type="http://schemas.openxmlformats.org/officeDocument/2006/relationships/hyperlink" Target="http://purl.obolibrary.org/obo/NCBITaxon_34173" TargetMode="External"/><Relationship Id="rId1169" Type="http://schemas.openxmlformats.org/officeDocument/2006/relationships/hyperlink" Target="https://www.feedipedia.org/node/12859" TargetMode="External"/><Relationship Id="rId178" Type="http://schemas.openxmlformats.org/officeDocument/2006/relationships/hyperlink" Target="http://purl.obolibrary.org/obo/NCBITaxon_29780" TargetMode="External"/><Relationship Id="rId301" Type="http://schemas.openxmlformats.org/officeDocument/2006/relationships/hyperlink" Target="http://purl.obolibrary.org/obo/NCBITaxon_306945" TargetMode="External"/><Relationship Id="rId953" Type="http://schemas.openxmlformats.org/officeDocument/2006/relationships/hyperlink" Target="https://www.feedipedia.org/node/12116" TargetMode="External"/><Relationship Id="rId1029" Type="http://schemas.openxmlformats.org/officeDocument/2006/relationships/hyperlink" Target="https://www.feedipedia.org/node/495" TargetMode="External"/><Relationship Id="rId82" Type="http://schemas.openxmlformats.org/officeDocument/2006/relationships/hyperlink" Target="https://www.feedipedia.org/node/12193" TargetMode="External"/><Relationship Id="rId385" Type="http://schemas.openxmlformats.org/officeDocument/2006/relationships/hyperlink" Target="http://purl.obolibrary.org/obo/NCBITaxon_8233" TargetMode="External"/><Relationship Id="rId592" Type="http://schemas.openxmlformats.org/officeDocument/2006/relationships/hyperlink" Target="https://www.feedipedia.org/node/12081" TargetMode="External"/><Relationship Id="rId606" Type="http://schemas.openxmlformats.org/officeDocument/2006/relationships/hyperlink" Target="https://list.worldfloraonline.org/wfo-0000550500" TargetMode="External"/><Relationship Id="rId813" Type="http://schemas.openxmlformats.org/officeDocument/2006/relationships/hyperlink" Target="https://www.feedipedia.org/node/16307" TargetMode="External"/><Relationship Id="rId245" Type="http://schemas.openxmlformats.org/officeDocument/2006/relationships/hyperlink" Target="http://purl.obolibrary.org/obo/NCBITaxon_1564046" TargetMode="External"/><Relationship Id="rId452" Type="http://schemas.openxmlformats.org/officeDocument/2006/relationships/hyperlink" Target="http://purl.obolibrary.org/obo/NCBITaxon_185703" TargetMode="External"/><Relationship Id="rId897" Type="http://schemas.openxmlformats.org/officeDocument/2006/relationships/hyperlink" Target="https://www.feedipedia.org/node/11884" TargetMode="External"/><Relationship Id="rId1082" Type="http://schemas.openxmlformats.org/officeDocument/2006/relationships/hyperlink" Target="http://purl.obolibrary.org/obo/NCBITaxon_72433" TargetMode="External"/><Relationship Id="rId105" Type="http://schemas.openxmlformats.org/officeDocument/2006/relationships/hyperlink" Target="http://purl.obolibrary.org/obo/NCBITaxon_397977" TargetMode="External"/><Relationship Id="rId312" Type="http://schemas.openxmlformats.org/officeDocument/2006/relationships/hyperlink" Target="http://purl.obolibrary.org/obo/NCBITaxon_560018" TargetMode="External"/><Relationship Id="rId757" Type="http://schemas.openxmlformats.org/officeDocument/2006/relationships/hyperlink" Target="https://www.feedipedia.org/node/12754" TargetMode="External"/><Relationship Id="rId964" Type="http://schemas.openxmlformats.org/officeDocument/2006/relationships/hyperlink" Target="https://www.feedipedia.org/node/11645" TargetMode="External"/><Relationship Id="rId93" Type="http://schemas.openxmlformats.org/officeDocument/2006/relationships/hyperlink" Target="https://www.feedipedia.org/node/8012" TargetMode="External"/><Relationship Id="rId189" Type="http://schemas.openxmlformats.org/officeDocument/2006/relationships/hyperlink" Target="http://purl.obolibrary.org/obo/NCBITaxon_58860" TargetMode="External"/><Relationship Id="rId396" Type="http://schemas.openxmlformats.org/officeDocument/2006/relationships/hyperlink" Target="http://purl.obolibrary.org/obo/NCBITaxon_29709" TargetMode="External"/><Relationship Id="rId617" Type="http://schemas.openxmlformats.org/officeDocument/2006/relationships/hyperlink" Target="https://list.worldfloraonline.org/wfo-0001144396" TargetMode="External"/><Relationship Id="rId824" Type="http://schemas.openxmlformats.org/officeDocument/2006/relationships/hyperlink" Target="https://www.feedipedia.org/node/12420" TargetMode="External"/><Relationship Id="rId256" Type="http://schemas.openxmlformats.org/officeDocument/2006/relationships/hyperlink" Target="http://purl.obolibrary.org/obo/NCBITaxon_1629783" TargetMode="External"/><Relationship Id="rId463" Type="http://schemas.openxmlformats.org/officeDocument/2006/relationships/hyperlink" Target="http://purl.obolibrary.org/obo/NCBITaxon_53866" TargetMode="External"/><Relationship Id="rId670" Type="http://schemas.openxmlformats.org/officeDocument/2006/relationships/hyperlink" Target="https://www.feedipedia.org/node/18972" TargetMode="External"/><Relationship Id="rId1093" Type="http://schemas.openxmlformats.org/officeDocument/2006/relationships/hyperlink" Target="http://purl.obolibrary.org/obo/NCBITaxon_459060" TargetMode="External"/><Relationship Id="rId1107" Type="http://schemas.openxmlformats.org/officeDocument/2006/relationships/hyperlink" Target="https://www.feedipedia.org/node/11976" TargetMode="External"/><Relationship Id="rId116" Type="http://schemas.openxmlformats.org/officeDocument/2006/relationships/hyperlink" Target="http://purl.obolibrary.org/obo/NCBITaxon_29780" TargetMode="External"/><Relationship Id="rId323" Type="http://schemas.openxmlformats.org/officeDocument/2006/relationships/hyperlink" Target="http://purl.obolibrary.org/obo/NCBITaxon_196665" TargetMode="External"/><Relationship Id="rId530" Type="http://schemas.openxmlformats.org/officeDocument/2006/relationships/hyperlink" Target="http://purl.obolibrary.org/obo/NCBITaxon_58334" TargetMode="External"/><Relationship Id="rId768" Type="http://schemas.openxmlformats.org/officeDocument/2006/relationships/hyperlink" Target="https://www.feedipedia.org/node/11551" TargetMode="External"/><Relationship Id="rId975" Type="http://schemas.openxmlformats.org/officeDocument/2006/relationships/hyperlink" Target="https://www.feedipedia.org/node/12179" TargetMode="External"/><Relationship Id="rId1160" Type="http://schemas.openxmlformats.org/officeDocument/2006/relationships/hyperlink" Target="https://www.feedipedia.org/node/17132" TargetMode="External"/><Relationship Id="rId20" Type="http://schemas.openxmlformats.org/officeDocument/2006/relationships/hyperlink" Target="http://purl.obolibrary.org/obo/NCBITaxon_204144" TargetMode="External"/><Relationship Id="rId628" Type="http://schemas.openxmlformats.org/officeDocument/2006/relationships/hyperlink" Target="http://purl.obolibrary.org/obo/NCBITaxon_103745" TargetMode="External"/><Relationship Id="rId835" Type="http://schemas.openxmlformats.org/officeDocument/2006/relationships/hyperlink" Target="https://www.feedipedia.org/node/12666" TargetMode="External"/><Relationship Id="rId267" Type="http://schemas.openxmlformats.org/officeDocument/2006/relationships/hyperlink" Target="http://purl.obolibrary.org/obo/NCBITaxon_420411" TargetMode="External"/><Relationship Id="rId474" Type="http://schemas.openxmlformats.org/officeDocument/2006/relationships/hyperlink" Target="http://purl.obolibrary.org/obo/NCBITaxon_35936" TargetMode="External"/><Relationship Id="rId1020" Type="http://schemas.openxmlformats.org/officeDocument/2006/relationships/hyperlink" Target="https://www.feedipedia.org/node/22607" TargetMode="External"/><Relationship Id="rId1118" Type="http://schemas.openxmlformats.org/officeDocument/2006/relationships/hyperlink" Target="http://purl.obolibrary.org/obo/NCBITaxon_126435" TargetMode="External"/><Relationship Id="rId127" Type="http://schemas.openxmlformats.org/officeDocument/2006/relationships/hyperlink" Target="http://purl.obolibrary.org/obo/NCBITaxon_3885" TargetMode="External"/><Relationship Id="rId681" Type="http://schemas.openxmlformats.org/officeDocument/2006/relationships/hyperlink" Target="http://purl.obolibrary.org/obo/NCBITaxon_4006" TargetMode="External"/><Relationship Id="rId779" Type="http://schemas.openxmlformats.org/officeDocument/2006/relationships/hyperlink" Target="https://www.feedipedia.org/node/11976" TargetMode="External"/><Relationship Id="rId902" Type="http://schemas.openxmlformats.org/officeDocument/2006/relationships/hyperlink" Target="https://www.feedipedia.org/node/19253" TargetMode="External"/><Relationship Id="rId986" Type="http://schemas.openxmlformats.org/officeDocument/2006/relationships/hyperlink" Target="https://www.feedipedia.org/node/12473" TargetMode="External"/><Relationship Id="rId31" Type="http://schemas.openxmlformats.org/officeDocument/2006/relationships/hyperlink" Target="https://www.feedipedia.org/node/11838" TargetMode="External"/><Relationship Id="rId334" Type="http://schemas.openxmlformats.org/officeDocument/2006/relationships/hyperlink" Target="http://purl.obolibrary.org/obo/NCBITaxon_138055" TargetMode="External"/><Relationship Id="rId541" Type="http://schemas.openxmlformats.org/officeDocument/2006/relationships/hyperlink" Target="http://purl.obolibrary.org/obo/NCBITaxon_76396" TargetMode="External"/><Relationship Id="rId639" Type="http://schemas.openxmlformats.org/officeDocument/2006/relationships/hyperlink" Target="http://purl.obolibrary.org/obo/NCBITaxon_298678" TargetMode="External"/><Relationship Id="rId1171" Type="http://schemas.openxmlformats.org/officeDocument/2006/relationships/hyperlink" Target="https://www.feedipedia.org/node/12022" TargetMode="External"/><Relationship Id="rId180" Type="http://schemas.openxmlformats.org/officeDocument/2006/relationships/hyperlink" Target="http://purl.obolibrary.org/obo/NCBITaxon_157914" TargetMode="External"/><Relationship Id="rId278" Type="http://schemas.openxmlformats.org/officeDocument/2006/relationships/hyperlink" Target="http://purl.obolibrary.org/obo/NCBITaxon_138043" TargetMode="External"/><Relationship Id="rId401" Type="http://schemas.openxmlformats.org/officeDocument/2006/relationships/hyperlink" Target="http://purl.obolibrary.org/obo/NCBITaxon_318917" TargetMode="External"/><Relationship Id="rId846" Type="http://schemas.openxmlformats.org/officeDocument/2006/relationships/hyperlink" Target="https://www.feedipedia.org/node/12808" TargetMode="External"/><Relationship Id="rId1031" Type="http://schemas.openxmlformats.org/officeDocument/2006/relationships/hyperlink" Target="https://www.feedipedia.org/node/11799" TargetMode="External"/><Relationship Id="rId1129" Type="http://schemas.openxmlformats.org/officeDocument/2006/relationships/hyperlink" Target="https://www.feedipedia.org/node/12886" TargetMode="External"/><Relationship Id="rId485" Type="http://schemas.openxmlformats.org/officeDocument/2006/relationships/hyperlink" Target="http://purl.obolibrary.org/obo/NCBITaxon_3803" TargetMode="External"/><Relationship Id="rId692" Type="http://schemas.openxmlformats.org/officeDocument/2006/relationships/hyperlink" Target="http://purl.obolibrary.org/obo/NCBITaxon_4679" TargetMode="External"/><Relationship Id="rId706" Type="http://schemas.openxmlformats.org/officeDocument/2006/relationships/hyperlink" Target="https://www.feedipedia.org/node/11582" TargetMode="External"/><Relationship Id="rId913" Type="http://schemas.openxmlformats.org/officeDocument/2006/relationships/hyperlink" Target="https://www.feedipedia.org/node/12666" TargetMode="External"/><Relationship Id="rId42" Type="http://schemas.openxmlformats.org/officeDocument/2006/relationships/hyperlink" Target="https://www.feedipedia.org/node/11632" TargetMode="External"/><Relationship Id="rId138" Type="http://schemas.openxmlformats.org/officeDocument/2006/relationships/hyperlink" Target="http://purl.obolibrary.org/obo/NCBITaxon_3633" TargetMode="External"/><Relationship Id="rId345" Type="http://schemas.openxmlformats.org/officeDocument/2006/relationships/hyperlink" Target="http://purl.obolibrary.org/obo/NCBITaxon_3981" TargetMode="External"/><Relationship Id="rId552" Type="http://schemas.openxmlformats.org/officeDocument/2006/relationships/hyperlink" Target="http://purl.obolibrary.org/obo/NCBITaxon_459862" TargetMode="External"/><Relationship Id="rId997" Type="http://schemas.openxmlformats.org/officeDocument/2006/relationships/hyperlink" Target="https://www.feedipedia.org/node/12275" TargetMode="External"/><Relationship Id="rId1182" Type="http://schemas.openxmlformats.org/officeDocument/2006/relationships/hyperlink" Target="https://www.feedipedia.org/node/11683" TargetMode="External"/><Relationship Id="rId191" Type="http://schemas.openxmlformats.org/officeDocument/2006/relationships/hyperlink" Target="http://purl.obolibrary.org/obo/NCBITaxon_4222" TargetMode="External"/><Relationship Id="rId205" Type="http://schemas.openxmlformats.org/officeDocument/2006/relationships/hyperlink" Target="http://purl.obolibrary.org/obo/NCBITaxon_205524" TargetMode="External"/><Relationship Id="rId412" Type="http://schemas.openxmlformats.org/officeDocument/2006/relationships/hyperlink" Target="http://purl.obolibrary.org/obo/NCBITaxon_38414" TargetMode="External"/><Relationship Id="rId857" Type="http://schemas.openxmlformats.org/officeDocument/2006/relationships/hyperlink" Target="https://www.feedipedia.org/node/22432" TargetMode="External"/><Relationship Id="rId1042" Type="http://schemas.openxmlformats.org/officeDocument/2006/relationships/hyperlink" Target="http://purl.obolibrary.org/obo/NCBITaxon_138044" TargetMode="External"/><Relationship Id="rId289" Type="http://schemas.openxmlformats.org/officeDocument/2006/relationships/hyperlink" Target="http://purl.obolibrary.org/obo/NCBITaxon_162641" TargetMode="External"/><Relationship Id="rId496" Type="http://schemas.openxmlformats.org/officeDocument/2006/relationships/hyperlink" Target="http://purl.obolibrary.org/obo/NCBITaxon_653098" TargetMode="External"/><Relationship Id="rId717" Type="http://schemas.openxmlformats.org/officeDocument/2006/relationships/hyperlink" Target="https://www.feedipedia.org/node/12911" TargetMode="External"/><Relationship Id="rId924" Type="http://schemas.openxmlformats.org/officeDocument/2006/relationships/hyperlink" Target="https://www.feedipedia.org/node/12627" TargetMode="External"/><Relationship Id="rId53" Type="http://schemas.openxmlformats.org/officeDocument/2006/relationships/hyperlink" Target="https://www.feedipedia.org/node/625" TargetMode="External"/><Relationship Id="rId149" Type="http://schemas.openxmlformats.org/officeDocument/2006/relationships/hyperlink" Target="http://purl.obolibrary.org/obo/NCBITaxon_4182" TargetMode="External"/><Relationship Id="rId356" Type="http://schemas.openxmlformats.org/officeDocument/2006/relationships/hyperlink" Target="http://purl.obolibrary.org/obo/NCBITaxon_180498" TargetMode="External"/><Relationship Id="rId563" Type="http://schemas.openxmlformats.org/officeDocument/2006/relationships/hyperlink" Target="http://purl.obolibrary.org/obo/NCBITaxon_2684522" TargetMode="External"/><Relationship Id="rId770" Type="http://schemas.openxmlformats.org/officeDocument/2006/relationships/hyperlink" Target="https://www.feedipedia.org/node/11976" TargetMode="External"/><Relationship Id="rId1193" Type="http://schemas.openxmlformats.org/officeDocument/2006/relationships/hyperlink" Target="https://www.feedipedia.org/node/12810" TargetMode="External"/><Relationship Id="rId1207" Type="http://schemas.openxmlformats.org/officeDocument/2006/relationships/hyperlink" Target="https://www.feedipedia.org/node/19048" TargetMode="External"/><Relationship Id="rId216" Type="http://schemas.openxmlformats.org/officeDocument/2006/relationships/hyperlink" Target="http://purl.obolibrary.org/obo/NCBITaxon_1092577" TargetMode="External"/><Relationship Id="rId423" Type="http://schemas.openxmlformats.org/officeDocument/2006/relationships/hyperlink" Target="http://purl.obolibrary.org/obo/NCBITaxon_190754" TargetMode="External"/><Relationship Id="rId868" Type="http://schemas.openxmlformats.org/officeDocument/2006/relationships/hyperlink" Target="https://www.feedipedia.org/node/12173" TargetMode="External"/><Relationship Id="rId1053" Type="http://schemas.openxmlformats.org/officeDocument/2006/relationships/hyperlink" Target="http://purl.obolibrary.org/obo/NCBITaxon_171929" TargetMode="External"/><Relationship Id="rId630" Type="http://schemas.openxmlformats.org/officeDocument/2006/relationships/hyperlink" Target="http://purl.obolibrary.org/obo/NCBITaxon_103745" TargetMode="External"/><Relationship Id="rId728" Type="http://schemas.openxmlformats.org/officeDocument/2006/relationships/hyperlink" Target="https://www.feedipedia.org/node/12280" TargetMode="External"/><Relationship Id="rId935" Type="http://schemas.openxmlformats.org/officeDocument/2006/relationships/hyperlink" Target="https://www.feedipedia.org/node/11886" TargetMode="External"/><Relationship Id="rId64" Type="http://schemas.openxmlformats.org/officeDocument/2006/relationships/hyperlink" Target="https://www.feedipedia.org/node/12174" TargetMode="External"/><Relationship Id="rId367" Type="http://schemas.openxmlformats.org/officeDocument/2006/relationships/hyperlink" Target="http://purl.obolibrary.org/obo/NCBITaxon_110664" TargetMode="External"/><Relationship Id="rId574" Type="http://schemas.openxmlformats.org/officeDocument/2006/relationships/hyperlink" Target="https://www.feedipedia.org/node/17447" TargetMode="External"/><Relationship Id="rId1120" Type="http://schemas.openxmlformats.org/officeDocument/2006/relationships/hyperlink" Target="https://www.feedipedia.org/node/12091" TargetMode="External"/><Relationship Id="rId1218" Type="http://schemas.openxmlformats.org/officeDocument/2006/relationships/hyperlink" Target="https://www.feedipedia.org/node/12100" TargetMode="External"/><Relationship Id="rId227" Type="http://schemas.openxmlformats.org/officeDocument/2006/relationships/hyperlink" Target="http://purl.obolibrary.org/obo/NCBITaxon_173850" TargetMode="External"/><Relationship Id="rId781" Type="http://schemas.openxmlformats.org/officeDocument/2006/relationships/hyperlink" Target="https://www.feedipedia.org/node/12155" TargetMode="External"/><Relationship Id="rId879" Type="http://schemas.openxmlformats.org/officeDocument/2006/relationships/hyperlink" Target="https://www.feedipedia.org/node/12366" TargetMode="External"/><Relationship Id="rId434" Type="http://schemas.openxmlformats.org/officeDocument/2006/relationships/hyperlink" Target="http://purl.obolibrary.org/obo/NCBITaxon_3498" TargetMode="External"/><Relationship Id="rId641" Type="http://schemas.openxmlformats.org/officeDocument/2006/relationships/hyperlink" Target="http://purl.obolibrary.org/obo/NCBITaxon_41396" TargetMode="External"/><Relationship Id="rId739" Type="http://schemas.openxmlformats.org/officeDocument/2006/relationships/hyperlink" Target="https://www.feedipedia.org/node/12091" TargetMode="External"/><Relationship Id="rId1064" Type="http://schemas.openxmlformats.org/officeDocument/2006/relationships/hyperlink" Target="https://www.feedipedia.org/node/12805" TargetMode="External"/><Relationship Id="rId280" Type="http://schemas.openxmlformats.org/officeDocument/2006/relationships/hyperlink" Target="http://purl.obolibrary.org/obo/NCBITaxon_138044" TargetMode="External"/><Relationship Id="rId501" Type="http://schemas.openxmlformats.org/officeDocument/2006/relationships/hyperlink" Target="http://purl.obolibrary.org/obo/NCBITaxon_404691" TargetMode="External"/><Relationship Id="rId946" Type="http://schemas.openxmlformats.org/officeDocument/2006/relationships/hyperlink" Target="https://www.feedipedia.org/node/12641" TargetMode="External"/><Relationship Id="rId1131" Type="http://schemas.openxmlformats.org/officeDocument/2006/relationships/hyperlink" Target="http://purl.obolibrary.org/obo/NCBITaxon_323893" TargetMode="External"/><Relationship Id="rId75" Type="http://schemas.openxmlformats.org/officeDocument/2006/relationships/hyperlink" Target="https://www.feedipedia.org/node/11595" TargetMode="External"/><Relationship Id="rId140" Type="http://schemas.openxmlformats.org/officeDocument/2006/relationships/hyperlink" Target="http://purl.obolibrary.org/obo/NCBITaxon_3633" TargetMode="External"/><Relationship Id="rId378" Type="http://schemas.openxmlformats.org/officeDocument/2006/relationships/hyperlink" Target="http://purl.obolibrary.org/obo/NCBITaxon_189327" TargetMode="External"/><Relationship Id="rId585" Type="http://schemas.openxmlformats.org/officeDocument/2006/relationships/hyperlink" Target="https://www.feedipedia.org/node/12420" TargetMode="External"/><Relationship Id="rId792" Type="http://schemas.openxmlformats.org/officeDocument/2006/relationships/hyperlink" Target="https://www.feedipedia.org/node/11976" TargetMode="External"/><Relationship Id="rId806" Type="http://schemas.openxmlformats.org/officeDocument/2006/relationships/hyperlink" Target="https://www.feedipedia.org/node/11976" TargetMode="External"/><Relationship Id="rId6" Type="http://schemas.openxmlformats.org/officeDocument/2006/relationships/hyperlink" Target="https://www.feedipedia.org/node/11815" TargetMode="External"/><Relationship Id="rId238" Type="http://schemas.openxmlformats.org/officeDocument/2006/relationships/hyperlink" Target="http://purl.obolibrary.org/obo/NCBITaxon_281128" TargetMode="External"/><Relationship Id="rId445" Type="http://schemas.openxmlformats.org/officeDocument/2006/relationships/hyperlink" Target="http://purl.obolibrary.org/obo/NCBITaxon_55119" TargetMode="External"/><Relationship Id="rId652" Type="http://schemas.openxmlformats.org/officeDocument/2006/relationships/hyperlink" Target="http://purl.obolibrary.org/obo/NCBITaxon_204144" TargetMode="External"/><Relationship Id="rId1075" Type="http://schemas.openxmlformats.org/officeDocument/2006/relationships/hyperlink" Target="https://www.feedipedia.org/node/550" TargetMode="External"/><Relationship Id="rId291" Type="http://schemas.openxmlformats.org/officeDocument/2006/relationships/hyperlink" Target="http://purl.obolibrary.org/obo/NCBITaxon_199155" TargetMode="External"/><Relationship Id="rId305" Type="http://schemas.openxmlformats.org/officeDocument/2006/relationships/hyperlink" Target="http://purl.obolibrary.org/obo/NCBITaxon_124943" TargetMode="External"/><Relationship Id="rId512" Type="http://schemas.openxmlformats.org/officeDocument/2006/relationships/hyperlink" Target="http://purl.obolibrary.org/obo/NCBITaxon_371859" TargetMode="External"/><Relationship Id="rId957" Type="http://schemas.openxmlformats.org/officeDocument/2006/relationships/hyperlink" Target="https://www.feedipedia.org/node/18970" TargetMode="External"/><Relationship Id="rId1142" Type="http://schemas.openxmlformats.org/officeDocument/2006/relationships/hyperlink" Target="https://www.feedipedia.org/node/496" TargetMode="External"/><Relationship Id="rId86" Type="http://schemas.openxmlformats.org/officeDocument/2006/relationships/hyperlink" Target="https://www.feedipedia.org/node/12709" TargetMode="External"/><Relationship Id="rId151" Type="http://schemas.openxmlformats.org/officeDocument/2006/relationships/hyperlink" Target="http://purl.obolibrary.org/obo/NCBITaxon_4182" TargetMode="External"/><Relationship Id="rId389" Type="http://schemas.openxmlformats.org/officeDocument/2006/relationships/hyperlink" Target="http://purl.obolibrary.org/obo/NCBITaxon_59788" TargetMode="External"/><Relationship Id="rId596" Type="http://schemas.openxmlformats.org/officeDocument/2006/relationships/hyperlink" Target="https://www.feedipedia.org/node/12100" TargetMode="External"/><Relationship Id="rId817" Type="http://schemas.openxmlformats.org/officeDocument/2006/relationships/hyperlink" Target="https://www.feedipedia.org/node/11976" TargetMode="External"/><Relationship Id="rId1002" Type="http://schemas.openxmlformats.org/officeDocument/2006/relationships/hyperlink" Target="https://www.feedipedia.org/node/12114" TargetMode="External"/><Relationship Id="rId249" Type="http://schemas.openxmlformats.org/officeDocument/2006/relationships/hyperlink" Target="http://purl.obolibrary.org/obo/NCBITaxon_52162" TargetMode="External"/><Relationship Id="rId456" Type="http://schemas.openxmlformats.org/officeDocument/2006/relationships/hyperlink" Target="http://purl.obolibrary.org/obo/NCBITaxon_4609" TargetMode="External"/><Relationship Id="rId663" Type="http://schemas.openxmlformats.org/officeDocument/2006/relationships/hyperlink" Target="http://purl.obolibrary.org/obo/NCBITaxon_169640" TargetMode="External"/><Relationship Id="rId870" Type="http://schemas.openxmlformats.org/officeDocument/2006/relationships/hyperlink" Target="https://www.feedipedia.org/node/11794" TargetMode="External"/><Relationship Id="rId1086" Type="http://schemas.openxmlformats.org/officeDocument/2006/relationships/hyperlink" Target="http://purl.obolibrary.org/obo/NCBITaxon_2448053" TargetMode="External"/><Relationship Id="rId13" Type="http://schemas.openxmlformats.org/officeDocument/2006/relationships/hyperlink" Target="https://www.feedipedia.org/node/12798" TargetMode="External"/><Relationship Id="rId109" Type="http://schemas.openxmlformats.org/officeDocument/2006/relationships/hyperlink" Target="http://purl.obolibrary.org/obo/NCBITaxon_4513" TargetMode="External"/><Relationship Id="rId316" Type="http://schemas.openxmlformats.org/officeDocument/2006/relationships/hyperlink" Target="http://purl.obolibrary.org/obo/NCBITaxon_886265" TargetMode="External"/><Relationship Id="rId523" Type="http://schemas.openxmlformats.org/officeDocument/2006/relationships/hyperlink" Target="http://purl.obolibrary.org/obo/NCBITaxon_3877" TargetMode="External"/><Relationship Id="rId968" Type="http://schemas.openxmlformats.org/officeDocument/2006/relationships/hyperlink" Target="https://www.feedipedia.org/node/12581" TargetMode="External"/><Relationship Id="rId1153" Type="http://schemas.openxmlformats.org/officeDocument/2006/relationships/hyperlink" Target="https://www.feedipedia.org/node/12751" TargetMode="External"/><Relationship Id="rId97" Type="http://schemas.openxmlformats.org/officeDocument/2006/relationships/hyperlink" Target="http://purl.obolibrary.org/obo/NCBITaxon_2315439" TargetMode="External"/><Relationship Id="rId730" Type="http://schemas.openxmlformats.org/officeDocument/2006/relationships/hyperlink" Target="https://www.feedipedia.org/node/12875" TargetMode="External"/><Relationship Id="rId828" Type="http://schemas.openxmlformats.org/officeDocument/2006/relationships/hyperlink" Target="https://www.feedipedia.org/node/11976" TargetMode="External"/><Relationship Id="rId1013" Type="http://schemas.openxmlformats.org/officeDocument/2006/relationships/hyperlink" Target="https://www.feedipedia.org/node/12169" TargetMode="External"/><Relationship Id="rId162" Type="http://schemas.openxmlformats.org/officeDocument/2006/relationships/hyperlink" Target="http://purl.obolibrary.org/obo/NCBITaxon_4120" TargetMode="External"/><Relationship Id="rId467" Type="http://schemas.openxmlformats.org/officeDocument/2006/relationships/hyperlink" Target="http://purl.obolibrary.org/obo/NCBITaxon_35936" TargetMode="External"/><Relationship Id="rId1097" Type="http://schemas.openxmlformats.org/officeDocument/2006/relationships/hyperlink" Target="https://list.worldfloraonline.org/wfo-0001144396" TargetMode="External"/><Relationship Id="rId1220" Type="http://schemas.openxmlformats.org/officeDocument/2006/relationships/vmlDrawing" Target="../drawings/vmlDrawing10.vml"/><Relationship Id="rId674" Type="http://schemas.openxmlformats.org/officeDocument/2006/relationships/hyperlink" Target="https://www.feedipedia.org/node/12840" TargetMode="External"/><Relationship Id="rId881" Type="http://schemas.openxmlformats.org/officeDocument/2006/relationships/hyperlink" Target="https://www.feedipedia.org/node/12366" TargetMode="External"/><Relationship Id="rId979" Type="http://schemas.openxmlformats.org/officeDocument/2006/relationships/hyperlink" Target="https://www.feedipedia.org/node/12013" TargetMode="External"/><Relationship Id="rId24" Type="http://schemas.openxmlformats.org/officeDocument/2006/relationships/hyperlink" Target="https://www.feedipedia.org/node/11704" TargetMode="External"/><Relationship Id="rId327" Type="http://schemas.openxmlformats.org/officeDocument/2006/relationships/hyperlink" Target="http://purl.obolibrary.org/obo/NCBITaxon_570501" TargetMode="External"/><Relationship Id="rId534" Type="http://schemas.openxmlformats.org/officeDocument/2006/relationships/hyperlink" Target="http://purl.obolibrary.org/obo/NCBITaxon_1332686" TargetMode="External"/><Relationship Id="rId741" Type="http://schemas.openxmlformats.org/officeDocument/2006/relationships/hyperlink" Target="https://www.feedipedia.org/node/12389" TargetMode="External"/><Relationship Id="rId839" Type="http://schemas.openxmlformats.org/officeDocument/2006/relationships/hyperlink" Target="https://www.feedipedia.org/node/11680" TargetMode="External"/><Relationship Id="rId1164" Type="http://schemas.openxmlformats.org/officeDocument/2006/relationships/hyperlink" Target="https://www.feedipedia.org/node/12286" TargetMode="External"/><Relationship Id="rId173" Type="http://schemas.openxmlformats.org/officeDocument/2006/relationships/hyperlink" Target="http://purl.obolibrary.org/obo/NCBITaxon_4081" TargetMode="External"/><Relationship Id="rId380" Type="http://schemas.openxmlformats.org/officeDocument/2006/relationships/hyperlink" Target="http://purl.obolibrary.org/obo/NCBITaxon_189327" TargetMode="External"/><Relationship Id="rId601" Type="http://schemas.openxmlformats.org/officeDocument/2006/relationships/hyperlink" Target="https://www.feedipedia.org/node/19833" TargetMode="External"/><Relationship Id="rId1024" Type="http://schemas.openxmlformats.org/officeDocument/2006/relationships/hyperlink" Target="http://purl.obolibrary.org/obo/NCBITaxon_124943" TargetMode="External"/><Relationship Id="rId240" Type="http://schemas.openxmlformats.org/officeDocument/2006/relationships/hyperlink" Target="http://purl.obolibrary.org/obo/NCBITaxon_28479" TargetMode="External"/><Relationship Id="rId478" Type="http://schemas.openxmlformats.org/officeDocument/2006/relationships/hyperlink" Target="http://purl.obolibrary.org/obo/NCBITaxon_3865" TargetMode="External"/><Relationship Id="rId685" Type="http://schemas.openxmlformats.org/officeDocument/2006/relationships/hyperlink" Target="http://purl.obolibrary.org/obo/NCBITaxon_4460" TargetMode="External"/><Relationship Id="rId892" Type="http://schemas.openxmlformats.org/officeDocument/2006/relationships/hyperlink" Target="https://www.feedipedia.org/node/11847" TargetMode="External"/><Relationship Id="rId906" Type="http://schemas.openxmlformats.org/officeDocument/2006/relationships/hyperlink" Target="https://www.feedipedia.org/content/feeds?category=15965" TargetMode="External"/><Relationship Id="rId35" Type="http://schemas.openxmlformats.org/officeDocument/2006/relationships/hyperlink" Target="https://www.feedipedia.org/node/11570" TargetMode="External"/><Relationship Id="rId100" Type="http://schemas.openxmlformats.org/officeDocument/2006/relationships/hyperlink" Target="http://purl.obolibrary.org/obo/NCBITaxon_9031" TargetMode="External"/><Relationship Id="rId338" Type="http://schemas.openxmlformats.org/officeDocument/2006/relationships/hyperlink" Target="http://purl.obolibrary.org/obo/NCBITaxon_309307" TargetMode="External"/><Relationship Id="rId545" Type="http://schemas.openxmlformats.org/officeDocument/2006/relationships/hyperlink" Target="http://purl.obolibrary.org/obo/NCBITaxon_76396" TargetMode="External"/><Relationship Id="rId752" Type="http://schemas.openxmlformats.org/officeDocument/2006/relationships/hyperlink" Target="https://www.feedipedia.org/node/12751" TargetMode="External"/><Relationship Id="rId1175" Type="http://schemas.openxmlformats.org/officeDocument/2006/relationships/hyperlink" Target="https://www.feedipedia.org/node/11662" TargetMode="External"/><Relationship Id="rId184" Type="http://schemas.openxmlformats.org/officeDocument/2006/relationships/hyperlink" Target="http://purl.obolibrary.org/obo/NCBITaxon_3906" TargetMode="External"/><Relationship Id="rId391" Type="http://schemas.openxmlformats.org/officeDocument/2006/relationships/hyperlink" Target="http://purl.obolibrary.org/obo/NCBITaxon_59788" TargetMode="External"/><Relationship Id="rId405" Type="http://schemas.openxmlformats.org/officeDocument/2006/relationships/hyperlink" Target="http://purl.obolibrary.org/obo/NCBITaxon_330566" TargetMode="External"/><Relationship Id="rId612" Type="http://schemas.openxmlformats.org/officeDocument/2006/relationships/hyperlink" Target="https://list.worldfloraonline.org/wfo-0000902569" TargetMode="External"/><Relationship Id="rId1035" Type="http://schemas.openxmlformats.org/officeDocument/2006/relationships/hyperlink" Target="http://purl.obolibrary.org/obo/NCBITaxon_58168" TargetMode="External"/><Relationship Id="rId251" Type="http://schemas.openxmlformats.org/officeDocument/2006/relationships/hyperlink" Target="http://purl.obolibrary.org/obo/NCBITaxon_1564046" TargetMode="External"/><Relationship Id="rId489" Type="http://schemas.openxmlformats.org/officeDocument/2006/relationships/hyperlink" Target="http://purl.obolibrary.org/obo/NCBITaxon_7370" TargetMode="External"/><Relationship Id="rId696" Type="http://schemas.openxmlformats.org/officeDocument/2006/relationships/hyperlink" Target="https://www.feedipedia.org/node/11836" TargetMode="External"/><Relationship Id="rId917" Type="http://schemas.openxmlformats.org/officeDocument/2006/relationships/hyperlink" Target="https://www.feedipedia.org/node/12554" TargetMode="External"/><Relationship Id="rId1102" Type="http://schemas.openxmlformats.org/officeDocument/2006/relationships/hyperlink" Target="https://www.feedipedia.org/node/11976" TargetMode="External"/><Relationship Id="rId46" Type="http://schemas.openxmlformats.org/officeDocument/2006/relationships/hyperlink" Target="https://www.feedipedia.org/node/12597" TargetMode="External"/><Relationship Id="rId349" Type="http://schemas.openxmlformats.org/officeDocument/2006/relationships/hyperlink" Target="http://purl.obolibrary.org/obo/NCBITaxon_167663" TargetMode="External"/><Relationship Id="rId556" Type="http://schemas.openxmlformats.org/officeDocument/2006/relationships/hyperlink" Target="http://purl.obolibrary.org/obo/NCBITaxon_40666" TargetMode="External"/><Relationship Id="rId763" Type="http://schemas.openxmlformats.org/officeDocument/2006/relationships/hyperlink" Target="https://www.feedipedia.org/node/12815" TargetMode="External"/><Relationship Id="rId1186" Type="http://schemas.openxmlformats.org/officeDocument/2006/relationships/hyperlink" Target="https://www.feedipedia.org/node/11521" TargetMode="External"/><Relationship Id="rId111" Type="http://schemas.openxmlformats.org/officeDocument/2006/relationships/hyperlink" Target="http://purl.obolibrary.org/obo/NCBITaxon_110835" TargetMode="External"/><Relationship Id="rId195" Type="http://schemas.openxmlformats.org/officeDocument/2006/relationships/hyperlink" Target="http://purl.obolibrary.org/obo/NCBITaxon_4639" TargetMode="External"/><Relationship Id="rId209" Type="http://schemas.openxmlformats.org/officeDocument/2006/relationships/hyperlink" Target="http://purl.obolibrary.org/obo/NCBITaxon_216035" TargetMode="External"/><Relationship Id="rId416" Type="http://schemas.openxmlformats.org/officeDocument/2006/relationships/hyperlink" Target="http://purl.obolibrary.org/obo/NCBITaxon_221759" TargetMode="External"/><Relationship Id="rId970" Type="http://schemas.openxmlformats.org/officeDocument/2006/relationships/hyperlink" Target="https://www.feedipedia.org/node/12582" TargetMode="External"/><Relationship Id="rId1046" Type="http://schemas.openxmlformats.org/officeDocument/2006/relationships/hyperlink" Target="http://purl.obolibrary.org/obo/NCBITaxon_4513" TargetMode="External"/><Relationship Id="rId623" Type="http://schemas.openxmlformats.org/officeDocument/2006/relationships/hyperlink" Target="https://list.worldfloraonline.org/wfo-0000181632" TargetMode="External"/><Relationship Id="rId830" Type="http://schemas.openxmlformats.org/officeDocument/2006/relationships/hyperlink" Target="https://www.feedipedia.org/node/12579" TargetMode="External"/><Relationship Id="rId928" Type="http://schemas.openxmlformats.org/officeDocument/2006/relationships/hyperlink" Target="https://www.feedipedia.org/node/12005" TargetMode="External"/><Relationship Id="rId57" Type="http://schemas.openxmlformats.org/officeDocument/2006/relationships/hyperlink" Target="https://www.feedipedia.org/node/11901" TargetMode="External"/><Relationship Id="rId262" Type="http://schemas.openxmlformats.org/officeDocument/2006/relationships/hyperlink" Target="http://purl.obolibrary.org/obo/NCBITaxon_189386" TargetMode="External"/><Relationship Id="rId567" Type="http://schemas.openxmlformats.org/officeDocument/2006/relationships/hyperlink" Target="https://www.feedipedia.org/node/22526" TargetMode="External"/><Relationship Id="rId1113" Type="http://schemas.openxmlformats.org/officeDocument/2006/relationships/hyperlink" Target="https://www.feedipedia.org/node/11604" TargetMode="External"/><Relationship Id="rId1197" Type="http://schemas.openxmlformats.org/officeDocument/2006/relationships/hyperlink" Target="https://www.feedipedia.org/node/11591" TargetMode="External"/><Relationship Id="rId122" Type="http://schemas.openxmlformats.org/officeDocument/2006/relationships/hyperlink" Target="http://purl.obolibrary.org/obo/NCBITaxon_3654" TargetMode="External"/><Relationship Id="rId774" Type="http://schemas.openxmlformats.org/officeDocument/2006/relationships/hyperlink" Target="https://www.feedipedia.org/node/11976" TargetMode="External"/><Relationship Id="rId981" Type="http://schemas.openxmlformats.org/officeDocument/2006/relationships/hyperlink" Target="https://www.feedipedia.org/node/611" TargetMode="External"/><Relationship Id="rId1057" Type="http://schemas.openxmlformats.org/officeDocument/2006/relationships/hyperlink" Target="http://purl.obolibrary.org/obo/NCBITaxon_171929" TargetMode="External"/><Relationship Id="rId427" Type="http://schemas.openxmlformats.org/officeDocument/2006/relationships/hyperlink" Target="http://purl.obolibrary.org/obo/NCBITaxon_161034" TargetMode="External"/><Relationship Id="rId634" Type="http://schemas.openxmlformats.org/officeDocument/2006/relationships/hyperlink" Target="http://purl.obolibrary.org/obo/NCBITaxon_479623" TargetMode="External"/><Relationship Id="rId841" Type="http://schemas.openxmlformats.org/officeDocument/2006/relationships/hyperlink" Target="https://www.feedipedia.org/node/11680" TargetMode="External"/><Relationship Id="rId273" Type="http://schemas.openxmlformats.org/officeDocument/2006/relationships/hyperlink" Target="http://purl.obolibrary.org/obo/NCBITaxon_420411" TargetMode="External"/><Relationship Id="rId480" Type="http://schemas.openxmlformats.org/officeDocument/2006/relationships/hyperlink" Target="http://purl.obolibrary.org/obo/NCBITaxon_90550" TargetMode="External"/><Relationship Id="rId701" Type="http://schemas.openxmlformats.org/officeDocument/2006/relationships/hyperlink" Target="https://www.feedipedia.org/node/8330" TargetMode="External"/><Relationship Id="rId939" Type="http://schemas.openxmlformats.org/officeDocument/2006/relationships/hyperlink" Target="https://www.feedipedia.org/node/11655" TargetMode="External"/><Relationship Id="rId1124" Type="http://schemas.openxmlformats.org/officeDocument/2006/relationships/hyperlink" Target="http://purl.obolibrary.org/obo/NCBITaxon_119949" TargetMode="External"/><Relationship Id="rId68" Type="http://schemas.openxmlformats.org/officeDocument/2006/relationships/hyperlink" Target="https://www.feedipedia.org/node/56" TargetMode="External"/><Relationship Id="rId133" Type="http://schemas.openxmlformats.org/officeDocument/2006/relationships/hyperlink" Target="http://purl.obolibrary.org/obo/NCBITaxon_3860" TargetMode="External"/><Relationship Id="rId340" Type="http://schemas.openxmlformats.org/officeDocument/2006/relationships/hyperlink" Target="http://purl.obolibrary.org/obo/NCBITaxon_384959" TargetMode="External"/><Relationship Id="rId578" Type="http://schemas.openxmlformats.org/officeDocument/2006/relationships/hyperlink" Target="https://www.feedipedia.org/node/19916" TargetMode="External"/><Relationship Id="rId785" Type="http://schemas.openxmlformats.org/officeDocument/2006/relationships/hyperlink" Target="https://www.feedipedia.org/node/11976" TargetMode="External"/><Relationship Id="rId992" Type="http://schemas.openxmlformats.org/officeDocument/2006/relationships/hyperlink" Target="https://www.feedipedia.org/node/11693" TargetMode="External"/><Relationship Id="rId200" Type="http://schemas.openxmlformats.org/officeDocument/2006/relationships/hyperlink" Target="http://purl.obolibrary.org/obo/NCBITaxon_39367" TargetMode="External"/><Relationship Id="rId438" Type="http://schemas.openxmlformats.org/officeDocument/2006/relationships/hyperlink" Target="http://purl.obolibrary.org/obo/NCBITaxon_1300970" TargetMode="External"/><Relationship Id="rId645" Type="http://schemas.openxmlformats.org/officeDocument/2006/relationships/hyperlink" Target="http://purl.obolibrary.org/obo/NCBITaxon_428232" TargetMode="External"/><Relationship Id="rId852" Type="http://schemas.openxmlformats.org/officeDocument/2006/relationships/hyperlink" Target="https://www.feedipedia.org/node/11617" TargetMode="External"/><Relationship Id="rId1068" Type="http://schemas.openxmlformats.org/officeDocument/2006/relationships/hyperlink" Target="https://www.feedipedia.org/node/15454" TargetMode="External"/><Relationship Id="rId284" Type="http://schemas.openxmlformats.org/officeDocument/2006/relationships/hyperlink" Target="http://purl.obolibrary.org/obo/NCBITaxon_69109" TargetMode="External"/><Relationship Id="rId491" Type="http://schemas.openxmlformats.org/officeDocument/2006/relationships/hyperlink" Target="http://purl.obolibrary.org/obo/NCBITaxon_701516" TargetMode="External"/><Relationship Id="rId505" Type="http://schemas.openxmlformats.org/officeDocument/2006/relationships/hyperlink" Target="http://purl.obolibrary.org/obo/NCBITaxon_433926" TargetMode="External"/><Relationship Id="rId712" Type="http://schemas.openxmlformats.org/officeDocument/2006/relationships/hyperlink" Target="https://www.feedipedia.org/node/12266" TargetMode="External"/><Relationship Id="rId1135" Type="http://schemas.openxmlformats.org/officeDocument/2006/relationships/hyperlink" Target="http://purl.obolibrary.org/obo/NCBITaxon_680201" TargetMode="External"/><Relationship Id="rId79" Type="http://schemas.openxmlformats.org/officeDocument/2006/relationships/hyperlink" Target="https://www.feedipedia.org/node/19894" TargetMode="External"/><Relationship Id="rId144" Type="http://schemas.openxmlformats.org/officeDocument/2006/relationships/hyperlink" Target="http://purl.obolibrary.org/obo/NCBITaxon_3999" TargetMode="External"/><Relationship Id="rId589" Type="http://schemas.openxmlformats.org/officeDocument/2006/relationships/hyperlink" Target="https://www.feedipedia.org/node/12361" TargetMode="External"/><Relationship Id="rId796" Type="http://schemas.openxmlformats.org/officeDocument/2006/relationships/hyperlink" Target="https://www.feedipedia.org/node/11976" TargetMode="External"/><Relationship Id="rId1202" Type="http://schemas.openxmlformats.org/officeDocument/2006/relationships/hyperlink" Target="https://www.feedipedia.org/node/11595" TargetMode="External"/><Relationship Id="rId351" Type="http://schemas.openxmlformats.org/officeDocument/2006/relationships/hyperlink" Target="http://purl.obolibrary.org/obo/NCBITaxon_167663" TargetMode="External"/><Relationship Id="rId449" Type="http://schemas.openxmlformats.org/officeDocument/2006/relationships/hyperlink" Target="http://purl.obolibrary.org/obo/NCBITaxon_123405" TargetMode="External"/><Relationship Id="rId656" Type="http://schemas.openxmlformats.org/officeDocument/2006/relationships/hyperlink" Target="http://purl.obolibrary.org/obo/NCBITaxon_4120" TargetMode="External"/><Relationship Id="rId863" Type="http://schemas.openxmlformats.org/officeDocument/2006/relationships/hyperlink" Target="https://www.feedipedia.org/node/12809" TargetMode="External"/><Relationship Id="rId1079" Type="http://schemas.openxmlformats.org/officeDocument/2006/relationships/hyperlink" Target="https://www.feedipedia.org/node/17447" TargetMode="External"/><Relationship Id="rId211" Type="http://schemas.openxmlformats.org/officeDocument/2006/relationships/hyperlink" Target="http://purl.obolibrary.org/obo/NCBITaxon_75689" TargetMode="External"/><Relationship Id="rId295" Type="http://schemas.openxmlformats.org/officeDocument/2006/relationships/hyperlink" Target="http://purl.obolibrary.org/obo/NCBITaxon_371650" TargetMode="External"/><Relationship Id="rId309" Type="http://schemas.openxmlformats.org/officeDocument/2006/relationships/hyperlink" Target="http://purl.obolibrary.org/obo/NCBITaxon_560018" TargetMode="External"/><Relationship Id="rId516" Type="http://schemas.openxmlformats.org/officeDocument/2006/relationships/hyperlink" Target="http://purl.obolibrary.org/obo/NCBITaxon_371859" TargetMode="External"/><Relationship Id="rId1146" Type="http://schemas.openxmlformats.org/officeDocument/2006/relationships/hyperlink" Target="https://www.feedipedia.org/node/11886" TargetMode="External"/><Relationship Id="rId723" Type="http://schemas.openxmlformats.org/officeDocument/2006/relationships/hyperlink" Target="https://www.feedipedia.org/node/11692" TargetMode="External"/><Relationship Id="rId930" Type="http://schemas.openxmlformats.org/officeDocument/2006/relationships/hyperlink" Target="https://www.feedipedia.org/node/12271" TargetMode="External"/><Relationship Id="rId1006" Type="http://schemas.openxmlformats.org/officeDocument/2006/relationships/hyperlink" Target="https://www.feedipedia.org/node/17326" TargetMode="External"/><Relationship Id="rId155" Type="http://schemas.openxmlformats.org/officeDocument/2006/relationships/hyperlink" Target="http://purl.obolibrary.org/obo/NCBITaxon_51240" TargetMode="External"/><Relationship Id="rId362" Type="http://schemas.openxmlformats.org/officeDocument/2006/relationships/hyperlink" Target="http://purl.obolibrary.org/obo/NCBITaxon_100575" TargetMode="External"/><Relationship Id="rId1213" Type="http://schemas.openxmlformats.org/officeDocument/2006/relationships/hyperlink" Target="https://www.feedipedia.org/node/12643" TargetMode="External"/><Relationship Id="rId222" Type="http://schemas.openxmlformats.org/officeDocument/2006/relationships/hyperlink" Target="http://purl.obolibrary.org/obo/NCBITaxon_121766" TargetMode="External"/><Relationship Id="rId667" Type="http://schemas.openxmlformats.org/officeDocument/2006/relationships/hyperlink" Target="http://purl.obolibrary.org/obo/NCBITaxon_99037" TargetMode="External"/><Relationship Id="rId874" Type="http://schemas.openxmlformats.org/officeDocument/2006/relationships/hyperlink" Target="https://www.feedipedia.org/node/11539" TargetMode="External"/><Relationship Id="rId17" Type="http://schemas.openxmlformats.org/officeDocument/2006/relationships/hyperlink" Target="http://purl.obolibrary.org/obo/NCBITaxon_29147" TargetMode="External"/><Relationship Id="rId527" Type="http://schemas.openxmlformats.org/officeDocument/2006/relationships/hyperlink" Target="http://purl.obolibrary.org/obo/NCBITaxon_1071184" TargetMode="External"/><Relationship Id="rId734" Type="http://schemas.openxmlformats.org/officeDocument/2006/relationships/hyperlink" Target="https://www.feedipedia.org/node/12874" TargetMode="External"/><Relationship Id="rId941" Type="http://schemas.openxmlformats.org/officeDocument/2006/relationships/hyperlink" Target="https://www.feedipedia.org/node/12526" TargetMode="External"/><Relationship Id="rId1157" Type="http://schemas.openxmlformats.org/officeDocument/2006/relationships/hyperlink" Target="https://www.feedipedia.org/node/11685" TargetMode="External"/><Relationship Id="rId70" Type="http://schemas.openxmlformats.org/officeDocument/2006/relationships/hyperlink" Target="https://www.feedipedia.org/node/12507" TargetMode="External"/><Relationship Id="rId166" Type="http://schemas.openxmlformats.org/officeDocument/2006/relationships/hyperlink" Target="http://purl.obolibrary.org/obo/NCBITaxon_555479" TargetMode="External"/><Relationship Id="rId373" Type="http://schemas.openxmlformats.org/officeDocument/2006/relationships/hyperlink" Target="http://purl.obolibrary.org/obo/NCBITaxon_4469" TargetMode="External"/><Relationship Id="rId580" Type="http://schemas.openxmlformats.org/officeDocument/2006/relationships/hyperlink" Target="https://www.feedipedia.org/node/11775" TargetMode="External"/><Relationship Id="rId801" Type="http://schemas.openxmlformats.org/officeDocument/2006/relationships/hyperlink" Target="https://www.feedipedia.org/node/11976" TargetMode="External"/><Relationship Id="rId1017" Type="http://schemas.openxmlformats.org/officeDocument/2006/relationships/hyperlink" Target="http://purl.obolibrary.org/obo/NCBITaxon_69109" TargetMode="External"/><Relationship Id="rId1" Type="http://schemas.openxmlformats.org/officeDocument/2006/relationships/hyperlink" Target="https://www.feedipedia.org/node/12808" TargetMode="External"/><Relationship Id="rId233" Type="http://schemas.openxmlformats.org/officeDocument/2006/relationships/hyperlink" Target="http://purl.obolibrary.org/obo/NCBITaxon_173850" TargetMode="External"/><Relationship Id="rId440" Type="http://schemas.openxmlformats.org/officeDocument/2006/relationships/hyperlink" Target="http://purl.obolibrary.org/obo/NCBITaxon_118890" TargetMode="External"/><Relationship Id="rId678" Type="http://schemas.openxmlformats.org/officeDocument/2006/relationships/hyperlink" Target="http://purl.obolibrary.org/obo/NCBITaxon_293060" TargetMode="External"/><Relationship Id="rId885" Type="http://schemas.openxmlformats.org/officeDocument/2006/relationships/hyperlink" Target="https://www.feedipedia.org/node/12233" TargetMode="External"/><Relationship Id="rId1070" Type="http://schemas.openxmlformats.org/officeDocument/2006/relationships/hyperlink" Target="http://purl.obolibrary.org/obo/NCBITaxon_169640" TargetMode="External"/><Relationship Id="rId28" Type="http://schemas.openxmlformats.org/officeDocument/2006/relationships/hyperlink" Target="https://www.feedipedia.org/node/11970" TargetMode="External"/><Relationship Id="rId300" Type="http://schemas.openxmlformats.org/officeDocument/2006/relationships/hyperlink" Target="http://purl.obolibrary.org/obo/NCBITaxon_306945" TargetMode="External"/><Relationship Id="rId538" Type="http://schemas.openxmlformats.org/officeDocument/2006/relationships/hyperlink" Target="http://purl.obolibrary.org/obo/NCBITaxon_76396" TargetMode="External"/><Relationship Id="rId745" Type="http://schemas.openxmlformats.org/officeDocument/2006/relationships/hyperlink" Target="https://www.feedipedia.org/node/11646" TargetMode="External"/><Relationship Id="rId952" Type="http://schemas.openxmlformats.org/officeDocument/2006/relationships/hyperlink" Target="https://www.feedipedia.org/node/15608" TargetMode="External"/><Relationship Id="rId1168" Type="http://schemas.openxmlformats.org/officeDocument/2006/relationships/hyperlink" Target="https://www.feedipedia.org/node/11637" TargetMode="External"/><Relationship Id="rId81" Type="http://schemas.openxmlformats.org/officeDocument/2006/relationships/hyperlink" Target="https://www.feedipedia.org/node/11544" TargetMode="External"/><Relationship Id="rId177" Type="http://schemas.openxmlformats.org/officeDocument/2006/relationships/hyperlink" Target="http://purl.obolibrary.org/obo/NCBITaxon_2708" TargetMode="External"/><Relationship Id="rId384" Type="http://schemas.openxmlformats.org/officeDocument/2006/relationships/hyperlink" Target="http://purl.obolibrary.org/obo/NCBITaxon_2448053" TargetMode="External"/><Relationship Id="rId591" Type="http://schemas.openxmlformats.org/officeDocument/2006/relationships/hyperlink" Target="https://www.feedipedia.org/node/12081" TargetMode="External"/><Relationship Id="rId605" Type="http://schemas.openxmlformats.org/officeDocument/2006/relationships/hyperlink" Target="https://list.worldfloraonline.org/wfo-0000550500" TargetMode="External"/><Relationship Id="rId812" Type="http://schemas.openxmlformats.org/officeDocument/2006/relationships/hyperlink" Target="https://www.feedipedia.org/node/11976" TargetMode="External"/><Relationship Id="rId1028" Type="http://schemas.openxmlformats.org/officeDocument/2006/relationships/hyperlink" Target="http://purl.obolibrary.org/obo/NCBITaxon_115715" TargetMode="External"/><Relationship Id="rId244" Type="http://schemas.openxmlformats.org/officeDocument/2006/relationships/hyperlink" Target="http://purl.obolibrary.org/obo/NCBITaxon_269603" TargetMode="External"/><Relationship Id="rId689" Type="http://schemas.openxmlformats.org/officeDocument/2006/relationships/hyperlink" Target="http://purl.obolibrary.org/obo/NCBITaxon_886265" TargetMode="External"/><Relationship Id="rId896" Type="http://schemas.openxmlformats.org/officeDocument/2006/relationships/hyperlink" Target="https://www.feedipedia.org/node/11900" TargetMode="External"/><Relationship Id="rId1081" Type="http://schemas.openxmlformats.org/officeDocument/2006/relationships/hyperlink" Target="http://purl.obolibrary.org/obo/NCBITaxon_72433" TargetMode="External"/><Relationship Id="rId39" Type="http://schemas.openxmlformats.org/officeDocument/2006/relationships/hyperlink" Target="https://www.feedipedia.org/node/12030" TargetMode="External"/><Relationship Id="rId451" Type="http://schemas.openxmlformats.org/officeDocument/2006/relationships/hyperlink" Target="http://purl.obolibrary.org/obo/NCBITaxon_185703" TargetMode="External"/><Relationship Id="rId549" Type="http://schemas.openxmlformats.org/officeDocument/2006/relationships/hyperlink" Target="http://purl.obolibrary.org/obo/NCBITaxon_79078" TargetMode="External"/><Relationship Id="rId756" Type="http://schemas.openxmlformats.org/officeDocument/2006/relationships/hyperlink" Target="https://www.feedipedia.org/node/12754" TargetMode="External"/><Relationship Id="rId1179" Type="http://schemas.openxmlformats.org/officeDocument/2006/relationships/hyperlink" Target="https://www.feedipedia.org/node/11668" TargetMode="External"/><Relationship Id="rId104" Type="http://schemas.openxmlformats.org/officeDocument/2006/relationships/hyperlink" Target="http://purl.obolibrary.org/obo/NCBITaxon_7898" TargetMode="External"/><Relationship Id="rId188" Type="http://schemas.openxmlformats.org/officeDocument/2006/relationships/hyperlink" Target="http://purl.obolibrary.org/obo/NCBITaxon_3870" TargetMode="External"/><Relationship Id="rId311" Type="http://schemas.openxmlformats.org/officeDocument/2006/relationships/hyperlink" Target="http://purl.obolibrary.org/obo/NCBITaxon_560018" TargetMode="External"/><Relationship Id="rId395" Type="http://schemas.openxmlformats.org/officeDocument/2006/relationships/hyperlink" Target="http://purl.obolibrary.org/obo/NCBITaxon_121779" TargetMode="External"/><Relationship Id="rId409" Type="http://schemas.openxmlformats.org/officeDocument/2006/relationships/hyperlink" Target="http://purl.obolibrary.org/obo/NCBITaxon_79849" TargetMode="External"/><Relationship Id="rId963" Type="http://schemas.openxmlformats.org/officeDocument/2006/relationships/hyperlink" Target="https://www.feedipedia.org/node/11644" TargetMode="External"/><Relationship Id="rId1039" Type="http://schemas.openxmlformats.org/officeDocument/2006/relationships/hyperlink" Target="http://purl.obolibrary.org/obo/NCBITaxon_4513" TargetMode="External"/><Relationship Id="rId92" Type="http://schemas.openxmlformats.org/officeDocument/2006/relationships/hyperlink" Target="https://www.feedipedia.org/node/11673" TargetMode="External"/><Relationship Id="rId616" Type="http://schemas.openxmlformats.org/officeDocument/2006/relationships/hyperlink" Target="https://list.worldfloraonline.org/wfo-0001144396" TargetMode="External"/><Relationship Id="rId823" Type="http://schemas.openxmlformats.org/officeDocument/2006/relationships/hyperlink" Target="https://www.feedipedia.org/node/11976" TargetMode="External"/><Relationship Id="rId255" Type="http://schemas.openxmlformats.org/officeDocument/2006/relationships/hyperlink" Target="http://purl.obolibrary.org/obo/NCBITaxon_666013" TargetMode="External"/><Relationship Id="rId462" Type="http://schemas.openxmlformats.org/officeDocument/2006/relationships/hyperlink" Target="http://purl.obolibrary.org/obo/NCBITaxon_53866" TargetMode="External"/><Relationship Id="rId1092" Type="http://schemas.openxmlformats.org/officeDocument/2006/relationships/hyperlink" Target="http://purl.obolibrary.org/obo/NCBITaxon_212910" TargetMode="External"/><Relationship Id="rId1106" Type="http://schemas.openxmlformats.org/officeDocument/2006/relationships/hyperlink" Target="https://www.feedipedia.org/node/11976" TargetMode="External"/><Relationship Id="rId115" Type="http://schemas.openxmlformats.org/officeDocument/2006/relationships/hyperlink" Target="http://purl.obolibrary.org/obo/NCBITaxon_29780" TargetMode="External"/><Relationship Id="rId322" Type="http://schemas.openxmlformats.org/officeDocument/2006/relationships/hyperlink" Target="http://purl.obolibrary.org/obo/NCBITaxon_319147" TargetMode="External"/><Relationship Id="rId767" Type="http://schemas.openxmlformats.org/officeDocument/2006/relationships/hyperlink" Target="https://www.feedipedia.org/node/12305" TargetMode="External"/><Relationship Id="rId974" Type="http://schemas.openxmlformats.org/officeDocument/2006/relationships/hyperlink" Target="https://www.feedipedia.org/node/19048" TargetMode="External"/><Relationship Id="rId199" Type="http://schemas.openxmlformats.org/officeDocument/2006/relationships/hyperlink" Target="http://purl.obolibrary.org/obo/NCBITaxon_555479" TargetMode="External"/><Relationship Id="rId627" Type="http://schemas.openxmlformats.org/officeDocument/2006/relationships/hyperlink" Target="http://purl.obolibrary.org/obo/NCBITaxon_228354" TargetMode="External"/><Relationship Id="rId834" Type="http://schemas.openxmlformats.org/officeDocument/2006/relationships/hyperlink" Target="https://www.feedipedia.org/node/12664" TargetMode="External"/><Relationship Id="rId266" Type="http://schemas.openxmlformats.org/officeDocument/2006/relationships/hyperlink" Target="http://purl.obolibrary.org/obo/NCBITaxon_138055" TargetMode="External"/><Relationship Id="rId473" Type="http://schemas.openxmlformats.org/officeDocument/2006/relationships/hyperlink" Target="http://purl.obolibrary.org/obo/NCBITaxon_35936" TargetMode="External"/><Relationship Id="rId680" Type="http://schemas.openxmlformats.org/officeDocument/2006/relationships/hyperlink" Target="http://purl.obolibrary.org/obo/NCBITaxon_29760" TargetMode="External"/><Relationship Id="rId901" Type="http://schemas.openxmlformats.org/officeDocument/2006/relationships/hyperlink" Target="https://www.feedipedia.org/node/12734" TargetMode="External"/><Relationship Id="rId1117" Type="http://schemas.openxmlformats.org/officeDocument/2006/relationships/hyperlink" Target="https://www.feedipedia.org/node/18972" TargetMode="External"/><Relationship Id="rId30" Type="http://schemas.openxmlformats.org/officeDocument/2006/relationships/hyperlink" Target="https://www.feedipedia.org/node/12623" TargetMode="External"/><Relationship Id="rId126" Type="http://schemas.openxmlformats.org/officeDocument/2006/relationships/hyperlink" Target="http://purl.obolibrary.org/obo/NCBITaxon_3884" TargetMode="External"/><Relationship Id="rId333" Type="http://schemas.openxmlformats.org/officeDocument/2006/relationships/hyperlink" Target="http://purl.obolibrary.org/obo/NCBITaxon_138055" TargetMode="External"/><Relationship Id="rId540" Type="http://schemas.openxmlformats.org/officeDocument/2006/relationships/hyperlink" Target="http://purl.obolibrary.org/obo/NCBITaxon_76396" TargetMode="External"/><Relationship Id="rId778" Type="http://schemas.openxmlformats.org/officeDocument/2006/relationships/hyperlink" Target="https://www.feedipedia.org/node/11976" TargetMode="External"/><Relationship Id="rId985" Type="http://schemas.openxmlformats.org/officeDocument/2006/relationships/hyperlink" Target="https://www.feedipedia.org/node/12323" TargetMode="External"/><Relationship Id="rId1170" Type="http://schemas.openxmlformats.org/officeDocument/2006/relationships/hyperlink" Target="https://www.feedipedia.org/node/12022" TargetMode="External"/><Relationship Id="rId638" Type="http://schemas.openxmlformats.org/officeDocument/2006/relationships/hyperlink" Target="http://purl.obolibrary.org/obo/NCBITaxon_76910" TargetMode="External"/><Relationship Id="rId845" Type="http://schemas.openxmlformats.org/officeDocument/2006/relationships/hyperlink" Target="https://www.feedipedia.org/node/12805" TargetMode="External"/><Relationship Id="rId1030" Type="http://schemas.openxmlformats.org/officeDocument/2006/relationships/hyperlink" Target="http://purl.obolibrary.org/obo/NCBITaxon_58168" TargetMode="External"/><Relationship Id="rId277" Type="http://schemas.openxmlformats.org/officeDocument/2006/relationships/hyperlink" Target="http://purl.obolibrary.org/obo/NCBITaxon_138043" TargetMode="External"/><Relationship Id="rId400" Type="http://schemas.openxmlformats.org/officeDocument/2006/relationships/hyperlink" Target="http://purl.obolibrary.org/obo/NCBITaxon_59788" TargetMode="External"/><Relationship Id="rId484" Type="http://schemas.openxmlformats.org/officeDocument/2006/relationships/hyperlink" Target="http://purl.obolibrary.org/obo/NCBITaxon_3803" TargetMode="External"/><Relationship Id="rId705" Type="http://schemas.openxmlformats.org/officeDocument/2006/relationships/hyperlink" Target="https://www.feedipedia.org/node/11585" TargetMode="External"/><Relationship Id="rId1128" Type="http://schemas.openxmlformats.org/officeDocument/2006/relationships/hyperlink" Target="https://www.feedipedia.org/node/12886" TargetMode="External"/><Relationship Id="rId137" Type="http://schemas.openxmlformats.org/officeDocument/2006/relationships/hyperlink" Target="http://purl.obolibrary.org/obo/NCBITaxon_3633" TargetMode="External"/><Relationship Id="rId344" Type="http://schemas.openxmlformats.org/officeDocument/2006/relationships/hyperlink" Target="http://purl.obolibrary.org/obo/NCBITaxon_197266" TargetMode="External"/><Relationship Id="rId691" Type="http://schemas.openxmlformats.org/officeDocument/2006/relationships/hyperlink" Target="http://purl.obolibrary.org/obo/NCBITaxon_680201" TargetMode="External"/><Relationship Id="rId789" Type="http://schemas.openxmlformats.org/officeDocument/2006/relationships/hyperlink" Target="https://www.feedipedia.org/node/11976" TargetMode="External"/><Relationship Id="rId912" Type="http://schemas.openxmlformats.org/officeDocument/2006/relationships/hyperlink" Target="https://www.feedipedia.org/content/feeds?category=13602" TargetMode="External"/><Relationship Id="rId996" Type="http://schemas.openxmlformats.org/officeDocument/2006/relationships/hyperlink" Target="https://www.feedipedia.org/node/12165" TargetMode="External"/><Relationship Id="rId41" Type="http://schemas.openxmlformats.org/officeDocument/2006/relationships/hyperlink" Target="https://www.feedipedia.org/node/11899" TargetMode="External"/><Relationship Id="rId551" Type="http://schemas.openxmlformats.org/officeDocument/2006/relationships/hyperlink" Target="http://purl.obolibrary.org/obo/NCBITaxon_1628388" TargetMode="External"/><Relationship Id="rId649" Type="http://schemas.openxmlformats.org/officeDocument/2006/relationships/hyperlink" Target="http://purl.obolibrary.org/obo/NCBITaxon_108357" TargetMode="External"/><Relationship Id="rId856" Type="http://schemas.openxmlformats.org/officeDocument/2006/relationships/hyperlink" Target="https://www.feedipedia.org/node/12312" TargetMode="External"/><Relationship Id="rId1181" Type="http://schemas.openxmlformats.org/officeDocument/2006/relationships/hyperlink" Target="https://www.feedipedia.org/node/12271" TargetMode="External"/><Relationship Id="rId190" Type="http://schemas.openxmlformats.org/officeDocument/2006/relationships/hyperlink" Target="http://purl.obolibrary.org/obo/NCBITaxon_4222" TargetMode="External"/><Relationship Id="rId204" Type="http://schemas.openxmlformats.org/officeDocument/2006/relationships/hyperlink" Target="http://purl.obolibrary.org/obo/NCBITaxon_4679" TargetMode="External"/><Relationship Id="rId288" Type="http://schemas.openxmlformats.org/officeDocument/2006/relationships/hyperlink" Target="http://purl.obolibrary.org/obo/NCBITaxon_162641" TargetMode="External"/><Relationship Id="rId411" Type="http://schemas.openxmlformats.org/officeDocument/2006/relationships/hyperlink" Target="http://purl.obolibrary.org/obo/NCBITaxon_208287" TargetMode="External"/><Relationship Id="rId509" Type="http://schemas.openxmlformats.org/officeDocument/2006/relationships/hyperlink" Target="http://purl.obolibrary.org/obo/NCBITaxon_1071183" TargetMode="External"/><Relationship Id="rId1041" Type="http://schemas.openxmlformats.org/officeDocument/2006/relationships/hyperlink" Target="http://purl.obolibrary.org/obo/NCBITaxon_138043" TargetMode="External"/><Relationship Id="rId1139" Type="http://schemas.openxmlformats.org/officeDocument/2006/relationships/hyperlink" Target="http://purl.obolibrary.org/obo/NCBITaxon_2086535" TargetMode="External"/><Relationship Id="rId495" Type="http://schemas.openxmlformats.org/officeDocument/2006/relationships/hyperlink" Target="http://purl.obolibrary.org/obo/NCBITaxon_653098" TargetMode="External"/><Relationship Id="rId716" Type="http://schemas.openxmlformats.org/officeDocument/2006/relationships/hyperlink" Target="https://www.feedipedia.org/node/12323" TargetMode="External"/><Relationship Id="rId923" Type="http://schemas.openxmlformats.org/officeDocument/2006/relationships/hyperlink" Target="https://www.feedipedia.org/node/12625" TargetMode="External"/><Relationship Id="rId52" Type="http://schemas.openxmlformats.org/officeDocument/2006/relationships/hyperlink" Target="https://www.feedipedia.org/node/12792" TargetMode="External"/><Relationship Id="rId148" Type="http://schemas.openxmlformats.org/officeDocument/2006/relationships/hyperlink" Target="http://purl.obolibrary.org/obo/NCBITaxon_4182" TargetMode="External"/><Relationship Id="rId355" Type="http://schemas.openxmlformats.org/officeDocument/2006/relationships/hyperlink" Target="http://purl.obolibrary.org/obo/NCBITaxon_82407" TargetMode="External"/><Relationship Id="rId562" Type="http://schemas.openxmlformats.org/officeDocument/2006/relationships/hyperlink" Target="http://purl.obolibrary.org/obo/NCBITaxon_82755" TargetMode="External"/><Relationship Id="rId1192" Type="http://schemas.openxmlformats.org/officeDocument/2006/relationships/hyperlink" Target="https://www.feedipedia.org/node/12426" TargetMode="External"/><Relationship Id="rId1206" Type="http://schemas.openxmlformats.org/officeDocument/2006/relationships/hyperlink" Target="https://www.feedipedia.org/node/11544" TargetMode="External"/><Relationship Id="rId215" Type="http://schemas.openxmlformats.org/officeDocument/2006/relationships/hyperlink" Target="http://purl.obolibrary.org/obo/NCBITaxon_2491204" TargetMode="External"/><Relationship Id="rId422" Type="http://schemas.openxmlformats.org/officeDocument/2006/relationships/hyperlink" Target="http://purl.obolibrary.org/obo/NCBITaxon_190754" TargetMode="External"/><Relationship Id="rId867" Type="http://schemas.openxmlformats.org/officeDocument/2006/relationships/hyperlink" Target="https://www.feedipedia.org/node/12174" TargetMode="External"/><Relationship Id="rId1052" Type="http://schemas.openxmlformats.org/officeDocument/2006/relationships/hyperlink" Target="http://purl.obolibrary.org/obo/NCBITaxon_560018" TargetMode="External"/><Relationship Id="rId299" Type="http://schemas.openxmlformats.org/officeDocument/2006/relationships/hyperlink" Target="http://purl.obolibrary.org/obo/NCBITaxon_306945" TargetMode="External"/><Relationship Id="rId727" Type="http://schemas.openxmlformats.org/officeDocument/2006/relationships/hyperlink" Target="https://www.feedipedia.org/node/12280" TargetMode="External"/><Relationship Id="rId934" Type="http://schemas.openxmlformats.org/officeDocument/2006/relationships/hyperlink" Target="https://www.feedipedia.org/node/11888" TargetMode="External"/><Relationship Id="rId63" Type="http://schemas.openxmlformats.org/officeDocument/2006/relationships/hyperlink" Target="https://www.feedipedia.org/node/11794" TargetMode="External"/><Relationship Id="rId159" Type="http://schemas.openxmlformats.org/officeDocument/2006/relationships/hyperlink" Target="http://purl.obolibrary.org/obo/NCBITaxon_4113" TargetMode="External"/><Relationship Id="rId366" Type="http://schemas.openxmlformats.org/officeDocument/2006/relationships/hyperlink" Target="http://purl.obolibrary.org/obo/NCBITaxon_27697" TargetMode="External"/><Relationship Id="rId573" Type="http://schemas.openxmlformats.org/officeDocument/2006/relationships/hyperlink" Target="https://www.feedipedia.org/node/17446" TargetMode="External"/><Relationship Id="rId780" Type="http://schemas.openxmlformats.org/officeDocument/2006/relationships/hyperlink" Target="https://www.feedipedia.org/node/12155" TargetMode="External"/><Relationship Id="rId1217" Type="http://schemas.openxmlformats.org/officeDocument/2006/relationships/hyperlink" Target="https://www.feedipedia.org/node/12081" TargetMode="External"/><Relationship Id="rId226" Type="http://schemas.openxmlformats.org/officeDocument/2006/relationships/hyperlink" Target="http://purl.obolibrary.org/obo/NCBITaxon_79826" TargetMode="External"/><Relationship Id="rId433" Type="http://schemas.openxmlformats.org/officeDocument/2006/relationships/hyperlink" Target="http://purl.obolibrary.org/obo/NCBITaxon_3498" TargetMode="External"/><Relationship Id="rId878" Type="http://schemas.openxmlformats.org/officeDocument/2006/relationships/hyperlink" Target="https://www.feedipedia.org/node/12365" TargetMode="External"/><Relationship Id="rId1063" Type="http://schemas.openxmlformats.org/officeDocument/2006/relationships/hyperlink" Target="https://www.feedipedia.org/node/12805" TargetMode="External"/><Relationship Id="rId640" Type="http://schemas.openxmlformats.org/officeDocument/2006/relationships/hyperlink" Target="http://purl.obolibrary.org/obo/NCBITaxon_298680" TargetMode="External"/><Relationship Id="rId738" Type="http://schemas.openxmlformats.org/officeDocument/2006/relationships/hyperlink" Target="https://www.feedipedia.org/node/12873" TargetMode="External"/><Relationship Id="rId945" Type="http://schemas.openxmlformats.org/officeDocument/2006/relationships/hyperlink" Target="https://www.feedipedia.org/node/12391" TargetMode="External"/><Relationship Id="rId74" Type="http://schemas.openxmlformats.org/officeDocument/2006/relationships/hyperlink" Target="https://www.feedipedia.org/node/12764" TargetMode="External"/><Relationship Id="rId377" Type="http://schemas.openxmlformats.org/officeDocument/2006/relationships/hyperlink" Target="http://purl.obolibrary.org/obo/NCBITaxon_189327" TargetMode="External"/><Relationship Id="rId500" Type="http://schemas.openxmlformats.org/officeDocument/2006/relationships/hyperlink" Target="http://purl.obolibrary.org/obo/NCBITaxon_404691" TargetMode="External"/><Relationship Id="rId584" Type="http://schemas.openxmlformats.org/officeDocument/2006/relationships/hyperlink" Target="https://www.feedipedia.org/node/12376" TargetMode="External"/><Relationship Id="rId805" Type="http://schemas.openxmlformats.org/officeDocument/2006/relationships/hyperlink" Target="https://www.feedipedia.org/node/11910" TargetMode="External"/><Relationship Id="rId1130" Type="http://schemas.openxmlformats.org/officeDocument/2006/relationships/hyperlink" Target="http://purl.obolibrary.org/obo/NCBITaxon_371859" TargetMode="External"/><Relationship Id="rId5" Type="http://schemas.openxmlformats.org/officeDocument/2006/relationships/hyperlink" Target="https://www.feedipedia.org/node/11838" TargetMode="External"/><Relationship Id="rId237" Type="http://schemas.openxmlformats.org/officeDocument/2006/relationships/hyperlink" Target="http://purl.obolibrary.org/obo/NCBITaxon_4541" TargetMode="External"/><Relationship Id="rId791" Type="http://schemas.openxmlformats.org/officeDocument/2006/relationships/hyperlink" Target="https://www.feedipedia.org/node/674" TargetMode="External"/><Relationship Id="rId889" Type="http://schemas.openxmlformats.org/officeDocument/2006/relationships/hyperlink" Target="https://www.feedipedia.org/node/12747" TargetMode="External"/><Relationship Id="rId1074" Type="http://schemas.openxmlformats.org/officeDocument/2006/relationships/hyperlink" Target="http://purl.obolibrary.org/obo/NCBITaxon_3633" TargetMode="External"/><Relationship Id="rId444" Type="http://schemas.openxmlformats.org/officeDocument/2006/relationships/hyperlink" Target="http://purl.obolibrary.org/obo/NCBITaxon_58168" TargetMode="External"/><Relationship Id="rId651" Type="http://schemas.openxmlformats.org/officeDocument/2006/relationships/hyperlink" Target="http://purl.obolibrary.org/obo/NCBITaxon_4210" TargetMode="External"/><Relationship Id="rId749" Type="http://schemas.openxmlformats.org/officeDocument/2006/relationships/hyperlink" Target="https://www.feedipedia.org/node/15784" TargetMode="External"/><Relationship Id="rId290" Type="http://schemas.openxmlformats.org/officeDocument/2006/relationships/hyperlink" Target="http://purl.obolibrary.org/obo/NCBITaxon_199155" TargetMode="External"/><Relationship Id="rId304" Type="http://schemas.openxmlformats.org/officeDocument/2006/relationships/hyperlink" Target="http://purl.obolibrary.org/obo/NCBITaxon_124943" TargetMode="External"/><Relationship Id="rId388" Type="http://schemas.openxmlformats.org/officeDocument/2006/relationships/hyperlink" Target="http://purl.obolibrary.org/obo/NCBITaxon_59788" TargetMode="External"/><Relationship Id="rId511" Type="http://schemas.openxmlformats.org/officeDocument/2006/relationships/hyperlink" Target="http://purl.obolibrary.org/obo/NCBITaxon_371859" TargetMode="External"/><Relationship Id="rId609" Type="http://schemas.openxmlformats.org/officeDocument/2006/relationships/hyperlink" Target="http://purl.obolibrary.org/obo/NCBITaxon_58168" TargetMode="External"/><Relationship Id="rId956" Type="http://schemas.openxmlformats.org/officeDocument/2006/relationships/hyperlink" Target="https://www.feedipedia.org/node/18970" TargetMode="External"/><Relationship Id="rId1141" Type="http://schemas.openxmlformats.org/officeDocument/2006/relationships/hyperlink" Target="http://purl.obolibrary.org/obo/NCBITaxon_4679" TargetMode="External"/><Relationship Id="rId85" Type="http://schemas.openxmlformats.org/officeDocument/2006/relationships/hyperlink" Target="https://www.feedipedia.org/node/12716" TargetMode="External"/><Relationship Id="rId150" Type="http://schemas.openxmlformats.org/officeDocument/2006/relationships/hyperlink" Target="http://purl.obolibrary.org/obo/NCBITaxon_4182" TargetMode="External"/><Relationship Id="rId595" Type="http://schemas.openxmlformats.org/officeDocument/2006/relationships/hyperlink" Target="https://www.feedipedia.org/node/8012" TargetMode="External"/><Relationship Id="rId816" Type="http://schemas.openxmlformats.org/officeDocument/2006/relationships/hyperlink" Target="https://www.feedipedia.org/node/12228" TargetMode="External"/><Relationship Id="rId1001" Type="http://schemas.openxmlformats.org/officeDocument/2006/relationships/hyperlink" Target="https://www.feedipedia.org/node/12116" TargetMode="External"/><Relationship Id="rId248" Type="http://schemas.openxmlformats.org/officeDocument/2006/relationships/hyperlink" Target="http://purl.obolibrary.org/obo/NCBITaxon_751703" TargetMode="External"/><Relationship Id="rId455" Type="http://schemas.openxmlformats.org/officeDocument/2006/relationships/hyperlink" Target="http://purl.obolibrary.org/obo/NCBITaxon_3077" TargetMode="External"/><Relationship Id="rId662" Type="http://schemas.openxmlformats.org/officeDocument/2006/relationships/hyperlink" Target="http://purl.obolibrary.org/obo/NCBITaxon_169640" TargetMode="External"/><Relationship Id="rId1085" Type="http://schemas.openxmlformats.org/officeDocument/2006/relationships/hyperlink" Target="http://purl.obolibrary.org/obo/NCBITaxon_35936" TargetMode="External"/><Relationship Id="rId12" Type="http://schemas.openxmlformats.org/officeDocument/2006/relationships/hyperlink" Target="https://www.feedipedia.org/node/12024" TargetMode="External"/><Relationship Id="rId108" Type="http://schemas.openxmlformats.org/officeDocument/2006/relationships/hyperlink" Target="http://purl.obolibrary.org/obo/NCBITaxon_4513" TargetMode="External"/><Relationship Id="rId315" Type="http://schemas.openxmlformats.org/officeDocument/2006/relationships/hyperlink" Target="http://purl.obolibrary.org/obo/NCBITaxon_162737" TargetMode="External"/><Relationship Id="rId522" Type="http://schemas.openxmlformats.org/officeDocument/2006/relationships/hyperlink" Target="http://purl.obolibrary.org/obo/NCBITaxon_3877" TargetMode="External"/><Relationship Id="rId967" Type="http://schemas.openxmlformats.org/officeDocument/2006/relationships/hyperlink" Target="https://www.feedipedia.org/node/12329" TargetMode="External"/><Relationship Id="rId1152" Type="http://schemas.openxmlformats.org/officeDocument/2006/relationships/hyperlink" Target="https://www.feedipedia.org/node/12751" TargetMode="External"/><Relationship Id="rId96" Type="http://schemas.openxmlformats.org/officeDocument/2006/relationships/hyperlink" Target="http://purl.obolibrary.org/obo/NCBITaxon_2315439" TargetMode="External"/><Relationship Id="rId161" Type="http://schemas.openxmlformats.org/officeDocument/2006/relationships/hyperlink" Target="http://purl.obolibrary.org/obo/NCBITaxon_4120" TargetMode="External"/><Relationship Id="rId399" Type="http://schemas.openxmlformats.org/officeDocument/2006/relationships/hyperlink" Target="http://purl.obolibrary.org/obo/NCBITaxon_59788" TargetMode="External"/><Relationship Id="rId827" Type="http://schemas.openxmlformats.org/officeDocument/2006/relationships/hyperlink" Target="https://www.feedipedia.org/node/11976" TargetMode="External"/><Relationship Id="rId1012" Type="http://schemas.openxmlformats.org/officeDocument/2006/relationships/hyperlink" Target="https://www.feedipedia.org/node/12865" TargetMode="External"/><Relationship Id="rId259" Type="http://schemas.openxmlformats.org/officeDocument/2006/relationships/hyperlink" Target="http://purl.obolibrary.org/obo/NCBITaxon_4564" TargetMode="External"/><Relationship Id="rId466" Type="http://schemas.openxmlformats.org/officeDocument/2006/relationships/hyperlink" Target="http://purl.obolibrary.org/obo/NCBITaxon_35936" TargetMode="External"/><Relationship Id="rId673" Type="http://schemas.openxmlformats.org/officeDocument/2006/relationships/hyperlink" Target="http://purl.obolibrary.org/obo/NCBITaxon_39367" TargetMode="External"/><Relationship Id="rId880" Type="http://schemas.openxmlformats.org/officeDocument/2006/relationships/hyperlink" Target="https://www.feedipedia.org/node/12366" TargetMode="External"/><Relationship Id="rId1096" Type="http://schemas.openxmlformats.org/officeDocument/2006/relationships/hyperlink" Target="https://www.feedipedia.org/node/614" TargetMode="External"/><Relationship Id="rId23" Type="http://schemas.openxmlformats.org/officeDocument/2006/relationships/hyperlink" Target="https://www.feedipedia.org/node/11876" TargetMode="External"/><Relationship Id="rId119" Type="http://schemas.openxmlformats.org/officeDocument/2006/relationships/hyperlink" Target="http://purl.obolibrary.org/obo/NCBITaxon_3649" TargetMode="External"/><Relationship Id="rId326" Type="http://schemas.openxmlformats.org/officeDocument/2006/relationships/hyperlink" Target="http://purl.obolibrary.org/obo/NCBITaxon_54878" TargetMode="External"/><Relationship Id="rId533" Type="http://schemas.openxmlformats.org/officeDocument/2006/relationships/hyperlink" Target="http://purl.obolibrary.org/obo/NCBITaxon_4932" TargetMode="External"/><Relationship Id="rId978" Type="http://schemas.openxmlformats.org/officeDocument/2006/relationships/hyperlink" Target="https://www.feedipedia.org/node/11569" TargetMode="External"/><Relationship Id="rId1163" Type="http://schemas.openxmlformats.org/officeDocument/2006/relationships/hyperlink" Target="https://www.feedipedia.org/node/22524" TargetMode="External"/><Relationship Id="rId740" Type="http://schemas.openxmlformats.org/officeDocument/2006/relationships/hyperlink" Target="https://www.feedipedia.org/node/11690" TargetMode="External"/><Relationship Id="rId838" Type="http://schemas.openxmlformats.org/officeDocument/2006/relationships/hyperlink" Target="https://www.feedipedia.org/node/11680" TargetMode="External"/><Relationship Id="rId1023" Type="http://schemas.openxmlformats.org/officeDocument/2006/relationships/hyperlink" Target="https://www.feedipedia.org/node/22432" TargetMode="External"/><Relationship Id="rId172" Type="http://schemas.openxmlformats.org/officeDocument/2006/relationships/hyperlink" Target="http://purl.obolibrary.org/obo/NCBITaxon_29727" TargetMode="External"/><Relationship Id="rId477" Type="http://schemas.openxmlformats.org/officeDocument/2006/relationships/hyperlink" Target="http://purl.obolibrary.org/obo/NCBITaxon_126435" TargetMode="External"/><Relationship Id="rId600" Type="http://schemas.openxmlformats.org/officeDocument/2006/relationships/hyperlink" Target="https://www.feedipedia.org/node/11521" TargetMode="External"/><Relationship Id="rId684" Type="http://schemas.openxmlformats.org/officeDocument/2006/relationships/hyperlink" Target="https://www.feedipedia.org/node/11843" TargetMode="External"/><Relationship Id="rId337" Type="http://schemas.openxmlformats.org/officeDocument/2006/relationships/hyperlink" Target="http://purl.obolibrary.org/obo/NCBITaxon_42345" TargetMode="External"/><Relationship Id="rId891" Type="http://schemas.openxmlformats.org/officeDocument/2006/relationships/hyperlink" Target="https://www.feedipedia.org/node/12377" TargetMode="External"/><Relationship Id="rId905" Type="http://schemas.openxmlformats.org/officeDocument/2006/relationships/hyperlink" Target="https://www.feedipedia.org/content/feeds?category=13587" TargetMode="External"/><Relationship Id="rId989" Type="http://schemas.openxmlformats.org/officeDocument/2006/relationships/hyperlink" Target="https://www.feedipedia.org/node/11643" TargetMode="External"/><Relationship Id="rId34" Type="http://schemas.openxmlformats.org/officeDocument/2006/relationships/hyperlink" Target="https://www.feedipedia.org/node/12625" TargetMode="External"/><Relationship Id="rId544" Type="http://schemas.openxmlformats.org/officeDocument/2006/relationships/hyperlink" Target="http://purl.obolibrary.org/obo/NCBITaxon_76396" TargetMode="External"/><Relationship Id="rId751" Type="http://schemas.openxmlformats.org/officeDocument/2006/relationships/hyperlink" Target="https://www.feedipedia.org/node/11655" TargetMode="External"/><Relationship Id="rId849" Type="http://schemas.openxmlformats.org/officeDocument/2006/relationships/hyperlink" Target="https://www.feedipedia.org/content/feeds?category=13603" TargetMode="External"/><Relationship Id="rId1174" Type="http://schemas.openxmlformats.org/officeDocument/2006/relationships/hyperlink" Target="https://www.feedipedia.org/node/11662" TargetMode="External"/><Relationship Id="rId183" Type="http://schemas.openxmlformats.org/officeDocument/2006/relationships/hyperlink" Target="http://purl.obolibrary.org/obo/NCBITaxon_3870" TargetMode="External"/><Relationship Id="rId390" Type="http://schemas.openxmlformats.org/officeDocument/2006/relationships/hyperlink" Target="http://purl.obolibrary.org/obo/NCBITaxon_59788" TargetMode="External"/><Relationship Id="rId404" Type="http://schemas.openxmlformats.org/officeDocument/2006/relationships/hyperlink" Target="http://purl.obolibrary.org/obo/NCBITaxon_2837565" TargetMode="External"/><Relationship Id="rId611" Type="http://schemas.openxmlformats.org/officeDocument/2006/relationships/hyperlink" Target="https://list.worldfloraonline.org/wfo-0000901648" TargetMode="External"/><Relationship Id="rId1034" Type="http://schemas.openxmlformats.org/officeDocument/2006/relationships/hyperlink" Target="http://purl.obolibrary.org/obo/NCBITaxon_58168" TargetMode="External"/><Relationship Id="rId250" Type="http://schemas.openxmlformats.org/officeDocument/2006/relationships/hyperlink" Target="http://purl.obolibrary.org/obo/NCBITaxon_300125" TargetMode="External"/><Relationship Id="rId488" Type="http://schemas.openxmlformats.org/officeDocument/2006/relationships/hyperlink" Target="http://purl.obolibrary.org/obo/NCBITaxon_119949" TargetMode="External"/><Relationship Id="rId695" Type="http://schemas.openxmlformats.org/officeDocument/2006/relationships/hyperlink" Target="http://purl.obolibrary.org/obo/NCBITaxon_3555" TargetMode="External"/><Relationship Id="rId709" Type="http://schemas.openxmlformats.org/officeDocument/2006/relationships/hyperlink" Target="https://www.feedipedia.org/node/11685" TargetMode="External"/><Relationship Id="rId916" Type="http://schemas.openxmlformats.org/officeDocument/2006/relationships/hyperlink" Target="https://www.feedipedia.org/node/51" TargetMode="External"/><Relationship Id="rId1101" Type="http://schemas.openxmlformats.org/officeDocument/2006/relationships/hyperlink" Target="http://purl.obolibrary.org/obo/NCBITaxon_3885" TargetMode="External"/><Relationship Id="rId45" Type="http://schemas.openxmlformats.org/officeDocument/2006/relationships/hyperlink" Target="https://www.feedipedia.org/node/11725" TargetMode="External"/><Relationship Id="rId110" Type="http://schemas.openxmlformats.org/officeDocument/2006/relationships/hyperlink" Target="http://purl.obolibrary.org/obo/NCBITaxon_110835" TargetMode="External"/><Relationship Id="rId348" Type="http://schemas.openxmlformats.org/officeDocument/2006/relationships/hyperlink" Target="http://purl.obolibrary.org/obo/NCBITaxon_167663" TargetMode="External"/><Relationship Id="rId555" Type="http://schemas.openxmlformats.org/officeDocument/2006/relationships/hyperlink" Target="http://purl.obolibrary.org/obo/NCBITaxon_3899" TargetMode="External"/><Relationship Id="rId762" Type="http://schemas.openxmlformats.org/officeDocument/2006/relationships/hyperlink" Target="https://www.feedipedia.org/node/12815" TargetMode="External"/><Relationship Id="rId1185" Type="http://schemas.openxmlformats.org/officeDocument/2006/relationships/hyperlink" Target="https://www.feedipedia.org/node/12680" TargetMode="External"/><Relationship Id="rId194" Type="http://schemas.openxmlformats.org/officeDocument/2006/relationships/hyperlink" Target="http://purl.obolibrary.org/obo/NCBITaxon_4639" TargetMode="External"/><Relationship Id="rId208" Type="http://schemas.openxmlformats.org/officeDocument/2006/relationships/hyperlink" Target="http://purl.obolibrary.org/obo/NCBITaxon_205524" TargetMode="External"/><Relationship Id="rId415" Type="http://schemas.openxmlformats.org/officeDocument/2006/relationships/hyperlink" Target="http://purl.obolibrary.org/obo/NCBITaxon_42051" TargetMode="External"/><Relationship Id="rId622" Type="http://schemas.openxmlformats.org/officeDocument/2006/relationships/hyperlink" Target="https://list.worldfloraonline.org/wfo-0000181632" TargetMode="External"/><Relationship Id="rId1045" Type="http://schemas.openxmlformats.org/officeDocument/2006/relationships/hyperlink" Target="http://purl.obolibrary.org/obo/NCBITaxon_15314" TargetMode="External"/><Relationship Id="rId261" Type="http://schemas.openxmlformats.org/officeDocument/2006/relationships/hyperlink" Target="http://purl.obolibrary.org/obo/NCBITaxon_2851936" TargetMode="External"/><Relationship Id="rId499" Type="http://schemas.openxmlformats.org/officeDocument/2006/relationships/hyperlink" Target="http://purl.obolibrary.org/obo/NCBITaxon_404691" TargetMode="External"/><Relationship Id="rId927" Type="http://schemas.openxmlformats.org/officeDocument/2006/relationships/hyperlink" Target="https://www.feedipedia.org/node/12165" TargetMode="External"/><Relationship Id="rId1112" Type="http://schemas.openxmlformats.org/officeDocument/2006/relationships/hyperlink" Target="http://purl.obolibrary.org/obo/NCBITaxon_3981" TargetMode="External"/><Relationship Id="rId56" Type="http://schemas.openxmlformats.org/officeDocument/2006/relationships/hyperlink" Target="https://www.feedipedia.org/node/12377" TargetMode="External"/><Relationship Id="rId359" Type="http://schemas.openxmlformats.org/officeDocument/2006/relationships/hyperlink" Target="http://purl.obolibrary.org/obo/NCBITaxon_8022" TargetMode="External"/><Relationship Id="rId566" Type="http://schemas.openxmlformats.org/officeDocument/2006/relationships/hyperlink" Target="https://www.feedipedia.org/node/625" TargetMode="External"/><Relationship Id="rId773" Type="http://schemas.openxmlformats.org/officeDocument/2006/relationships/hyperlink" Target="https://www.feedipedia.org/node/11976" TargetMode="External"/><Relationship Id="rId1196" Type="http://schemas.openxmlformats.org/officeDocument/2006/relationships/hyperlink" Target="https://www.feedipedia.org/node/12312" TargetMode="External"/><Relationship Id="rId121" Type="http://schemas.openxmlformats.org/officeDocument/2006/relationships/hyperlink" Target="http://purl.obolibrary.org/obo/NCBITaxon_89151" TargetMode="External"/><Relationship Id="rId219" Type="http://schemas.openxmlformats.org/officeDocument/2006/relationships/hyperlink" Target="http://purl.obolibrary.org/obo/NCBITaxon_2003509" TargetMode="External"/><Relationship Id="rId426" Type="http://schemas.openxmlformats.org/officeDocument/2006/relationships/hyperlink" Target="http://purl.obolibrary.org/obo/NCBITaxon_161034" TargetMode="External"/><Relationship Id="rId633" Type="http://schemas.openxmlformats.org/officeDocument/2006/relationships/hyperlink" Target="http://purl.obolibrary.org/obo/NCBITaxon_318066" TargetMode="External"/><Relationship Id="rId980" Type="http://schemas.openxmlformats.org/officeDocument/2006/relationships/hyperlink" Target="https://www.feedipedia.org/node/12013" TargetMode="External"/><Relationship Id="rId1056" Type="http://schemas.openxmlformats.org/officeDocument/2006/relationships/hyperlink" Target="https://www.feedipedia.org/node/11976" TargetMode="External"/><Relationship Id="rId840" Type="http://schemas.openxmlformats.org/officeDocument/2006/relationships/hyperlink" Target="https://www.feedipedia.org/node/11680" TargetMode="External"/><Relationship Id="rId938" Type="http://schemas.openxmlformats.org/officeDocument/2006/relationships/hyperlink" Target="https://www.feedipedia.org/node/12754" TargetMode="External"/><Relationship Id="rId67" Type="http://schemas.openxmlformats.org/officeDocument/2006/relationships/hyperlink" Target="https://www.feedipedia.org/node/24689" TargetMode="External"/><Relationship Id="rId272" Type="http://schemas.openxmlformats.org/officeDocument/2006/relationships/hyperlink" Target="http://purl.obolibrary.org/obo/NCBITaxon_420411" TargetMode="External"/><Relationship Id="rId577" Type="http://schemas.openxmlformats.org/officeDocument/2006/relationships/hyperlink" Target="https://www.feedipedia.org/node/12351" TargetMode="External"/><Relationship Id="rId700" Type="http://schemas.openxmlformats.org/officeDocument/2006/relationships/hyperlink" Target="http://opendata.inra.fr/EOL/EOL_0000115" TargetMode="External"/><Relationship Id="rId1123" Type="http://schemas.openxmlformats.org/officeDocument/2006/relationships/hyperlink" Target="http://purl.obolibrary.org/obo/NCBITaxon_248361" TargetMode="External"/><Relationship Id="rId132" Type="http://schemas.openxmlformats.org/officeDocument/2006/relationships/hyperlink" Target="http://purl.obolibrary.org/obo/NCBITaxon_3860" TargetMode="External"/><Relationship Id="rId784" Type="http://schemas.openxmlformats.org/officeDocument/2006/relationships/hyperlink" Target="https://www.feedipedia.org/node/11697" TargetMode="External"/><Relationship Id="rId991" Type="http://schemas.openxmlformats.org/officeDocument/2006/relationships/hyperlink" Target="https://www.feedipedia.org/node/14534" TargetMode="External"/><Relationship Id="rId1067" Type="http://schemas.openxmlformats.org/officeDocument/2006/relationships/hyperlink" Target="http://purl.obolibrary.org/obo/NCBITaxon_159033" TargetMode="External"/><Relationship Id="rId437" Type="http://schemas.openxmlformats.org/officeDocument/2006/relationships/hyperlink" Target="http://purl.obolibrary.org/obo/NCBITaxon_117272" TargetMode="External"/><Relationship Id="rId644" Type="http://schemas.openxmlformats.org/officeDocument/2006/relationships/hyperlink" Target="http://purl.obolibrary.org/obo/NCBITaxon_34173" TargetMode="External"/><Relationship Id="rId851" Type="http://schemas.openxmlformats.org/officeDocument/2006/relationships/hyperlink" Target="https://www.feedipedia.org/node/11618" TargetMode="External"/><Relationship Id="rId283" Type="http://schemas.openxmlformats.org/officeDocument/2006/relationships/hyperlink" Target="http://purl.obolibrary.org/obo/NCBITaxon_69109" TargetMode="External"/><Relationship Id="rId490" Type="http://schemas.openxmlformats.org/officeDocument/2006/relationships/hyperlink" Target="http://purl.obolibrary.org/obo/NCBITaxon_701516" TargetMode="External"/><Relationship Id="rId504" Type="http://schemas.openxmlformats.org/officeDocument/2006/relationships/hyperlink" Target="http://purl.obolibrary.org/obo/NCBITaxon_433926" TargetMode="External"/><Relationship Id="rId711" Type="http://schemas.openxmlformats.org/officeDocument/2006/relationships/hyperlink" Target="https://www.feedipedia.org/node/12278" TargetMode="External"/><Relationship Id="rId949" Type="http://schemas.openxmlformats.org/officeDocument/2006/relationships/hyperlink" Target="https://www.feedipedia.org/node/11705" TargetMode="External"/><Relationship Id="rId1134" Type="http://schemas.openxmlformats.org/officeDocument/2006/relationships/hyperlink" Target="http://purl.obolibrary.org/obo/NCBITaxon_555479" TargetMode="External"/><Relationship Id="rId78" Type="http://schemas.openxmlformats.org/officeDocument/2006/relationships/hyperlink" Target="https://www.feedipedia.org/node/812699" TargetMode="External"/><Relationship Id="rId143" Type="http://schemas.openxmlformats.org/officeDocument/2006/relationships/hyperlink" Target="http://purl.obolibrary.org/obo/NCBITaxon_4006" TargetMode="External"/><Relationship Id="rId350" Type="http://schemas.openxmlformats.org/officeDocument/2006/relationships/hyperlink" Target="http://purl.obolibrary.org/obo/NCBITaxon_167663" TargetMode="External"/><Relationship Id="rId588" Type="http://schemas.openxmlformats.org/officeDocument/2006/relationships/hyperlink" Target="https://www.feedipedia.org/node/14530" TargetMode="External"/><Relationship Id="rId795" Type="http://schemas.openxmlformats.org/officeDocument/2006/relationships/hyperlink" Target="https://www.feedipedia.org/node/11976" TargetMode="External"/><Relationship Id="rId809" Type="http://schemas.openxmlformats.org/officeDocument/2006/relationships/hyperlink" Target="https://www.feedipedia.org/node/11976" TargetMode="External"/><Relationship Id="rId1201" Type="http://schemas.openxmlformats.org/officeDocument/2006/relationships/hyperlink" Target="https://www.feedipedia.org/node/26049" TargetMode="External"/><Relationship Id="rId9" Type="http://schemas.openxmlformats.org/officeDocument/2006/relationships/hyperlink" Target="https://www.feedipedia.org/node/12460" TargetMode="External"/><Relationship Id="rId210" Type="http://schemas.openxmlformats.org/officeDocument/2006/relationships/hyperlink" Target="http://purl.obolibrary.org/obo/NCBITaxon_63410" TargetMode="External"/><Relationship Id="rId448" Type="http://schemas.openxmlformats.org/officeDocument/2006/relationships/hyperlink" Target="http://purl.obolibrary.org/obo/NCBITaxon_123405" TargetMode="External"/><Relationship Id="rId655" Type="http://schemas.openxmlformats.org/officeDocument/2006/relationships/hyperlink" Target="http://purl.obolibrary.org/obo/NCBITaxon_8839" TargetMode="External"/><Relationship Id="rId862" Type="http://schemas.openxmlformats.org/officeDocument/2006/relationships/hyperlink" Target="https://www.feedipedia.org/node/11513" TargetMode="External"/><Relationship Id="rId1078" Type="http://schemas.openxmlformats.org/officeDocument/2006/relationships/hyperlink" Target="https://www.feedipedia.org/node/17446" TargetMode="External"/><Relationship Id="rId294" Type="http://schemas.openxmlformats.org/officeDocument/2006/relationships/hyperlink" Target="http://purl.obolibrary.org/obo/NCBITaxon_371650" TargetMode="External"/><Relationship Id="rId308" Type="http://schemas.openxmlformats.org/officeDocument/2006/relationships/hyperlink" Target="http://purl.obolibrary.org/obo/NCBITaxon_3103836" TargetMode="External"/><Relationship Id="rId515" Type="http://schemas.openxmlformats.org/officeDocument/2006/relationships/hyperlink" Target="http://purl.obolibrary.org/obo/NCBITaxon_371859" TargetMode="External"/><Relationship Id="rId722" Type="http://schemas.openxmlformats.org/officeDocument/2006/relationships/hyperlink" Target="https://www.feedipedia.org/node/15454" TargetMode="External"/><Relationship Id="rId1145" Type="http://schemas.openxmlformats.org/officeDocument/2006/relationships/hyperlink" Target="https://list.worldfloraonline.org/wfo-0000550500" TargetMode="External"/><Relationship Id="rId89" Type="http://schemas.openxmlformats.org/officeDocument/2006/relationships/hyperlink" Target="https://www.feedipedia.org/node/12897" TargetMode="External"/><Relationship Id="rId154" Type="http://schemas.openxmlformats.org/officeDocument/2006/relationships/hyperlink" Target="http://purl.obolibrary.org/obo/NCBITaxon_51240" TargetMode="External"/><Relationship Id="rId361" Type="http://schemas.openxmlformats.org/officeDocument/2006/relationships/hyperlink" Target="http://purl.obolibrary.org/obo/NCBITaxon_100575" TargetMode="External"/><Relationship Id="rId599" Type="http://schemas.openxmlformats.org/officeDocument/2006/relationships/hyperlink" Target="https://www.feedipedia.org/node/12053" TargetMode="External"/><Relationship Id="rId1005" Type="http://schemas.openxmlformats.org/officeDocument/2006/relationships/hyperlink" Target="https://www.feedipedia.org/node/12054" TargetMode="External"/><Relationship Id="rId1212" Type="http://schemas.openxmlformats.org/officeDocument/2006/relationships/hyperlink" Target="https://www.feedipedia.org/node/12716" TargetMode="External"/><Relationship Id="rId459" Type="http://schemas.openxmlformats.org/officeDocument/2006/relationships/hyperlink" Target="http://purl.obolibrary.org/obo/NCBITaxon_8129" TargetMode="External"/><Relationship Id="rId666" Type="http://schemas.openxmlformats.org/officeDocument/2006/relationships/hyperlink" Target="http://purl.obolibrary.org/obo/NCBITaxon_39350" TargetMode="External"/><Relationship Id="rId873" Type="http://schemas.openxmlformats.org/officeDocument/2006/relationships/hyperlink" Target="https://www.feedipedia.org/node/11707" TargetMode="External"/><Relationship Id="rId1089" Type="http://schemas.openxmlformats.org/officeDocument/2006/relationships/hyperlink" Target="https://www.feedipedia.org/node/12747" TargetMode="External"/><Relationship Id="rId16" Type="http://schemas.openxmlformats.org/officeDocument/2006/relationships/hyperlink" Target="http://purl.obolibrary.org/obo/NCBITaxon_8129" TargetMode="External"/><Relationship Id="rId221" Type="http://schemas.openxmlformats.org/officeDocument/2006/relationships/hyperlink" Target="http://purl.obolibrary.org/obo/NCBITaxon_121766" TargetMode="External"/><Relationship Id="rId319" Type="http://schemas.openxmlformats.org/officeDocument/2006/relationships/hyperlink" Target="http://purl.obolibrary.org/obo/NCBITaxon_162735" TargetMode="External"/><Relationship Id="rId526" Type="http://schemas.openxmlformats.org/officeDocument/2006/relationships/hyperlink" Target="http://purl.obolibrary.org/obo/NCBITaxon_1071184" TargetMode="External"/><Relationship Id="rId1156" Type="http://schemas.openxmlformats.org/officeDocument/2006/relationships/hyperlink" Target="https://www.feedipedia.org/node/11685" TargetMode="External"/><Relationship Id="rId733" Type="http://schemas.openxmlformats.org/officeDocument/2006/relationships/hyperlink" Target="https://www.feedipedia.org/node/22237" TargetMode="External"/><Relationship Id="rId940" Type="http://schemas.openxmlformats.org/officeDocument/2006/relationships/hyperlink" Target="https://www.feedipedia.org/node/11655" TargetMode="External"/><Relationship Id="rId1016" Type="http://schemas.openxmlformats.org/officeDocument/2006/relationships/hyperlink" Target="https://www.feedipedia.org/node/11706" TargetMode="External"/><Relationship Id="rId165" Type="http://schemas.openxmlformats.org/officeDocument/2006/relationships/hyperlink" Target="http://purl.obolibrary.org/obo/NCBITaxon_4460" TargetMode="External"/><Relationship Id="rId372" Type="http://schemas.openxmlformats.org/officeDocument/2006/relationships/hyperlink" Target="http://purl.obolibrary.org/obo/NCBITaxon_221762" TargetMode="External"/><Relationship Id="rId677" Type="http://schemas.openxmlformats.org/officeDocument/2006/relationships/hyperlink" Target="http://purl.obolibrary.org/obo/NCBITaxon_2086535" TargetMode="External"/><Relationship Id="rId800" Type="http://schemas.openxmlformats.org/officeDocument/2006/relationships/hyperlink" Target="https://www.feedipedia.org/node/11976" TargetMode="External"/><Relationship Id="rId1223" Type="http://schemas.microsoft.com/office/2019/04/relationships/namedSheetView" Target="../namedSheetViews/namedSheetView1.xml"/><Relationship Id="rId232" Type="http://schemas.openxmlformats.org/officeDocument/2006/relationships/hyperlink" Target="http://purl.obolibrary.org/obo/NCBITaxon_173850" TargetMode="External"/><Relationship Id="rId884" Type="http://schemas.openxmlformats.org/officeDocument/2006/relationships/hyperlink" Target="https://www.feedipedia.org/node/12233" TargetMode="External"/><Relationship Id="rId27" Type="http://schemas.openxmlformats.org/officeDocument/2006/relationships/hyperlink" Target="https://www.feedipedia.org/node/12006" TargetMode="External"/><Relationship Id="rId537" Type="http://schemas.openxmlformats.org/officeDocument/2006/relationships/hyperlink" Target="http://purl.obolibrary.org/obo/NCBITaxon_76396" TargetMode="External"/><Relationship Id="rId744" Type="http://schemas.openxmlformats.org/officeDocument/2006/relationships/hyperlink" Target="https://www.feedipedia.org/node/12541" TargetMode="External"/><Relationship Id="rId951" Type="http://schemas.openxmlformats.org/officeDocument/2006/relationships/hyperlink" Target="https://www.feedipedia.org/node/12650" TargetMode="External"/><Relationship Id="rId1167" Type="http://schemas.openxmlformats.org/officeDocument/2006/relationships/hyperlink" Target="https://www.feedipedia.org/node/11637" TargetMode="External"/><Relationship Id="rId80" Type="http://schemas.openxmlformats.org/officeDocument/2006/relationships/hyperlink" Target="https://www.feedipedia.org/node/12685" TargetMode="External"/><Relationship Id="rId176" Type="http://schemas.openxmlformats.org/officeDocument/2006/relationships/hyperlink" Target="http://purl.obolibrary.org/obo/NCBITaxon_4039" TargetMode="External"/><Relationship Id="rId383" Type="http://schemas.openxmlformats.org/officeDocument/2006/relationships/hyperlink" Target="http://purl.obolibrary.org/obo/NCBITaxon_225101" TargetMode="External"/><Relationship Id="rId590" Type="http://schemas.openxmlformats.org/officeDocument/2006/relationships/hyperlink" Target="https://www.feedipedia.org/node/659" TargetMode="External"/><Relationship Id="rId604" Type="http://schemas.openxmlformats.org/officeDocument/2006/relationships/hyperlink" Target="https://list.worldfloraonline.org/wfo-0000550500" TargetMode="External"/><Relationship Id="rId811" Type="http://schemas.openxmlformats.org/officeDocument/2006/relationships/hyperlink" Target="https://www.feedipedia.org/node/11976" TargetMode="External"/><Relationship Id="rId1027" Type="http://schemas.openxmlformats.org/officeDocument/2006/relationships/hyperlink" Target="https://www.feedipedia.org/node/11559" TargetMode="External"/><Relationship Id="rId243" Type="http://schemas.openxmlformats.org/officeDocument/2006/relationships/hyperlink" Target="http://purl.obolibrary.org/obo/NCBITaxon_4479" TargetMode="External"/><Relationship Id="rId450" Type="http://schemas.openxmlformats.org/officeDocument/2006/relationships/hyperlink" Target="http://purl.obolibrary.org/obo/NCBITaxon_123405" TargetMode="External"/><Relationship Id="rId688" Type="http://schemas.openxmlformats.org/officeDocument/2006/relationships/hyperlink" Target="https://www.feedipedia.org/node/11591" TargetMode="External"/><Relationship Id="rId895" Type="http://schemas.openxmlformats.org/officeDocument/2006/relationships/hyperlink" Target="https://www.feedipedia.org/node/12519" TargetMode="External"/><Relationship Id="rId909" Type="http://schemas.openxmlformats.org/officeDocument/2006/relationships/hyperlink" Target="https://www.feedipedia.org/node/22889" TargetMode="External"/><Relationship Id="rId1080" Type="http://schemas.openxmlformats.org/officeDocument/2006/relationships/hyperlink" Target="http://purl.obolibrary.org/obo/NCBITaxon_72433" TargetMode="External"/><Relationship Id="rId38" Type="http://schemas.openxmlformats.org/officeDocument/2006/relationships/hyperlink" Target="https://www.feedipedia.org/node/12011" TargetMode="External"/><Relationship Id="rId103" Type="http://schemas.openxmlformats.org/officeDocument/2006/relationships/hyperlink" Target="http://purl.obolibrary.org/obo/NCBITaxon_7898" TargetMode="External"/><Relationship Id="rId310" Type="http://schemas.openxmlformats.org/officeDocument/2006/relationships/hyperlink" Target="http://purl.obolibrary.org/obo/NCBITaxon_560018" TargetMode="External"/><Relationship Id="rId548" Type="http://schemas.openxmlformats.org/officeDocument/2006/relationships/hyperlink" Target="http://purl.obolibrary.org/obo/NCBITaxon_1237820" TargetMode="External"/><Relationship Id="rId755" Type="http://schemas.openxmlformats.org/officeDocument/2006/relationships/hyperlink" Target="https://www.feedipedia.org/node/12758" TargetMode="External"/><Relationship Id="rId962" Type="http://schemas.openxmlformats.org/officeDocument/2006/relationships/hyperlink" Target="https://www.feedipedia.org/node/12407" TargetMode="External"/><Relationship Id="rId1178" Type="http://schemas.openxmlformats.org/officeDocument/2006/relationships/hyperlink" Target="https://www.feedipedia.org/node/11662" TargetMode="External"/><Relationship Id="rId91" Type="http://schemas.openxmlformats.org/officeDocument/2006/relationships/hyperlink" Target="https://www.feedipedia.org/node/579" TargetMode="External"/><Relationship Id="rId187" Type="http://schemas.openxmlformats.org/officeDocument/2006/relationships/hyperlink" Target="http://purl.obolibrary.org/obo/NCBITaxon_3870" TargetMode="External"/><Relationship Id="rId394" Type="http://schemas.openxmlformats.org/officeDocument/2006/relationships/hyperlink" Target="http://purl.obolibrary.org/obo/NCBITaxon_4513" TargetMode="External"/><Relationship Id="rId408" Type="http://schemas.openxmlformats.org/officeDocument/2006/relationships/hyperlink" Target="http://purl.obolibrary.org/obo/NCBITaxon_42078" TargetMode="External"/><Relationship Id="rId615" Type="http://schemas.openxmlformats.org/officeDocument/2006/relationships/hyperlink" Target="https://list.worldfloraonline.org/wfo-0001144396" TargetMode="External"/><Relationship Id="rId822" Type="http://schemas.openxmlformats.org/officeDocument/2006/relationships/hyperlink" Target="https://www.feedipedia.org/node/12886" TargetMode="External"/><Relationship Id="rId1038" Type="http://schemas.openxmlformats.org/officeDocument/2006/relationships/hyperlink" Target="https://www.feedipedia.org/node/11705" TargetMode="External"/><Relationship Id="rId254" Type="http://schemas.openxmlformats.org/officeDocument/2006/relationships/hyperlink" Target="http://purl.obolibrary.org/obo/NCBITaxon_666013" TargetMode="External"/><Relationship Id="rId699" Type="http://schemas.openxmlformats.org/officeDocument/2006/relationships/hyperlink" Target="http://purl.obolibrary.org/obo/NCBITaxon_157791" TargetMode="External"/><Relationship Id="rId1091" Type="http://schemas.openxmlformats.org/officeDocument/2006/relationships/hyperlink" Target="https://www.feedipedia.org/node/22526" TargetMode="External"/><Relationship Id="rId1105" Type="http://schemas.openxmlformats.org/officeDocument/2006/relationships/hyperlink" Target="https://www.feedipedia.org/node/11976" TargetMode="External"/><Relationship Id="rId49" Type="http://schemas.openxmlformats.org/officeDocument/2006/relationships/hyperlink" Target="https://www.feedipedia.org/node/12630" TargetMode="External"/><Relationship Id="rId114" Type="http://schemas.openxmlformats.org/officeDocument/2006/relationships/hyperlink" Target="http://purl.obolibrary.org/obo/NCBITaxon_29780" TargetMode="External"/><Relationship Id="rId461" Type="http://schemas.openxmlformats.org/officeDocument/2006/relationships/hyperlink" Target="http://purl.obolibrary.org/obo/NCBITaxon_1125888" TargetMode="External"/><Relationship Id="rId559" Type="http://schemas.openxmlformats.org/officeDocument/2006/relationships/hyperlink" Target="http://purl.obolibrary.org/obo/NCBITaxon_3898" TargetMode="External"/><Relationship Id="rId766" Type="http://schemas.openxmlformats.org/officeDocument/2006/relationships/hyperlink" Target="https://www.feedipedia.org/node/12305" TargetMode="External"/><Relationship Id="rId1189" Type="http://schemas.openxmlformats.org/officeDocument/2006/relationships/hyperlink" Target="https://www.feedipedia.org/node/11522" TargetMode="External"/><Relationship Id="rId198" Type="http://schemas.openxmlformats.org/officeDocument/2006/relationships/hyperlink" Target="http://purl.obolibrary.org/obo/NCBITaxon_555479" TargetMode="External"/><Relationship Id="rId321" Type="http://schemas.openxmlformats.org/officeDocument/2006/relationships/hyperlink" Target="http://purl.obolibrary.org/obo/NCBITaxon_162735" TargetMode="External"/><Relationship Id="rId419" Type="http://schemas.openxmlformats.org/officeDocument/2006/relationships/hyperlink" Target="http://purl.obolibrary.org/obo/NCBITaxon_587579" TargetMode="External"/><Relationship Id="rId626" Type="http://schemas.openxmlformats.org/officeDocument/2006/relationships/hyperlink" Target="https://list.worldfloraonline.org/wfo-4000005174" TargetMode="External"/><Relationship Id="rId973" Type="http://schemas.openxmlformats.org/officeDocument/2006/relationships/hyperlink" Target="https://www.feedipedia.org/node/11745" TargetMode="External"/><Relationship Id="rId1049" Type="http://schemas.openxmlformats.org/officeDocument/2006/relationships/hyperlink" Target="https://www.feedipedia.org/node/17132" TargetMode="External"/><Relationship Id="rId833" Type="http://schemas.openxmlformats.org/officeDocument/2006/relationships/hyperlink" Target="https://www.feedipedia.org/node/12664" TargetMode="External"/><Relationship Id="rId1116" Type="http://schemas.openxmlformats.org/officeDocument/2006/relationships/hyperlink" Target="http://purl.obolibrary.org/obo/NCBITaxon_539024" TargetMode="External"/><Relationship Id="rId265" Type="http://schemas.openxmlformats.org/officeDocument/2006/relationships/hyperlink" Target="http://purl.obolibrary.org/obo/NCBITaxon_138055" TargetMode="External"/><Relationship Id="rId472" Type="http://schemas.openxmlformats.org/officeDocument/2006/relationships/hyperlink" Target="http://purl.obolibrary.org/obo/NCBITaxon_212910" TargetMode="External"/><Relationship Id="rId900" Type="http://schemas.openxmlformats.org/officeDocument/2006/relationships/hyperlink" Target="https://www.feedipedia.org/node/12733" TargetMode="External"/><Relationship Id="rId125" Type="http://schemas.openxmlformats.org/officeDocument/2006/relationships/hyperlink" Target="http://purl.obolibrary.org/obo/NCBITaxon_115715" TargetMode="External"/><Relationship Id="rId332" Type="http://schemas.openxmlformats.org/officeDocument/2006/relationships/hyperlink" Target="http://purl.obolibrary.org/obo/NCBITaxon_1237573" TargetMode="External"/><Relationship Id="rId777" Type="http://schemas.openxmlformats.org/officeDocument/2006/relationships/hyperlink" Target="https://www.feedipedia.org/node/11976" TargetMode="External"/><Relationship Id="rId984" Type="http://schemas.openxmlformats.org/officeDocument/2006/relationships/hyperlink" Target="https://www.feedipedia.org/node/11650" TargetMode="External"/><Relationship Id="rId637" Type="http://schemas.openxmlformats.org/officeDocument/2006/relationships/hyperlink" Target="http://purl.obolibrary.org/obo/NCBITaxon_379279" TargetMode="External"/><Relationship Id="rId844" Type="http://schemas.openxmlformats.org/officeDocument/2006/relationships/hyperlink" Target="https://www.feedipedia.org/node/12805" TargetMode="External"/><Relationship Id="rId276" Type="http://schemas.openxmlformats.org/officeDocument/2006/relationships/hyperlink" Target="http://purl.obolibrary.org/obo/NCBITaxon_138043" TargetMode="External"/><Relationship Id="rId483" Type="http://schemas.openxmlformats.org/officeDocument/2006/relationships/hyperlink" Target="http://purl.obolibrary.org/obo/NCBITaxon_90550" TargetMode="External"/><Relationship Id="rId690" Type="http://schemas.openxmlformats.org/officeDocument/2006/relationships/hyperlink" Target="http://purl.obolibrary.org/obo/NCBITaxon_205027" TargetMode="External"/><Relationship Id="rId704" Type="http://schemas.openxmlformats.org/officeDocument/2006/relationships/hyperlink" Target="https://www.feedipedia.org/node/8215" TargetMode="External"/><Relationship Id="rId911" Type="http://schemas.openxmlformats.org/officeDocument/2006/relationships/hyperlink" Target="https://www.feedipedia.org/node/11946" TargetMode="External"/><Relationship Id="rId1127" Type="http://schemas.openxmlformats.org/officeDocument/2006/relationships/hyperlink" Target="http://purl.obolibrary.org/obo/NCBITaxon_204144" TargetMode="External"/><Relationship Id="rId40" Type="http://schemas.openxmlformats.org/officeDocument/2006/relationships/hyperlink" Target="https://www.feedipedia.org/node/12015" TargetMode="External"/><Relationship Id="rId136" Type="http://schemas.openxmlformats.org/officeDocument/2006/relationships/hyperlink" Target="http://purl.obolibrary.org/obo/NCBITaxon_171929" TargetMode="External"/><Relationship Id="rId343" Type="http://schemas.openxmlformats.org/officeDocument/2006/relationships/hyperlink" Target="http://purl.obolibrary.org/obo/NCBITaxon_1670854" TargetMode="External"/><Relationship Id="rId550" Type="http://schemas.openxmlformats.org/officeDocument/2006/relationships/hyperlink" Target="http://purl.obolibrary.org/obo/NCBITaxon_79078" TargetMode="External"/><Relationship Id="rId788" Type="http://schemas.openxmlformats.org/officeDocument/2006/relationships/hyperlink" Target="https://www.feedipedia.org/node/11976" TargetMode="External"/><Relationship Id="rId995" Type="http://schemas.openxmlformats.org/officeDocument/2006/relationships/hyperlink" Target="https://www.feedipedia.org/node/15784" TargetMode="External"/><Relationship Id="rId1180" Type="http://schemas.openxmlformats.org/officeDocument/2006/relationships/hyperlink" Target="https://www.feedipedia.org/node/11628" TargetMode="External"/><Relationship Id="rId203" Type="http://schemas.openxmlformats.org/officeDocument/2006/relationships/hyperlink" Target="http://purl.obolibrary.org/obo/NCBITaxon_3712" TargetMode="External"/><Relationship Id="rId648" Type="http://schemas.openxmlformats.org/officeDocument/2006/relationships/hyperlink" Target="http://purl.obolibrary.org/obo/NCBITaxon_108362" TargetMode="External"/><Relationship Id="rId855" Type="http://schemas.openxmlformats.org/officeDocument/2006/relationships/hyperlink" Target="https://www.feedipedia.org/node/11540" TargetMode="External"/><Relationship Id="rId1040" Type="http://schemas.openxmlformats.org/officeDocument/2006/relationships/hyperlink" Target="https://www.feedipedia.org/node/11830" TargetMode="External"/><Relationship Id="rId287" Type="http://schemas.openxmlformats.org/officeDocument/2006/relationships/hyperlink" Target="http://purl.obolibrary.org/obo/NCBITaxon_162641" TargetMode="External"/><Relationship Id="rId410" Type="http://schemas.openxmlformats.org/officeDocument/2006/relationships/hyperlink" Target="http://purl.obolibrary.org/obo/NCBITaxon_4513" TargetMode="External"/><Relationship Id="rId494" Type="http://schemas.openxmlformats.org/officeDocument/2006/relationships/hyperlink" Target="http://purl.obolibrary.org/obo/NCBITaxon_228531" TargetMode="External"/><Relationship Id="rId508" Type="http://schemas.openxmlformats.org/officeDocument/2006/relationships/hyperlink" Target="http://purl.obolibrary.org/obo/NCBITaxon_47247" TargetMode="External"/><Relationship Id="rId715" Type="http://schemas.openxmlformats.org/officeDocument/2006/relationships/hyperlink" Target="https://www.feedipedia.org/node/12538" TargetMode="External"/><Relationship Id="rId922" Type="http://schemas.openxmlformats.org/officeDocument/2006/relationships/hyperlink" Target="https://www.feedipedia.org/node/12625" TargetMode="External"/><Relationship Id="rId1138" Type="http://schemas.openxmlformats.org/officeDocument/2006/relationships/hyperlink" Target="https://www.feedipedia.org/node/27583" TargetMode="External"/><Relationship Id="rId147" Type="http://schemas.openxmlformats.org/officeDocument/2006/relationships/hyperlink" Target="http://purl.obolibrary.org/obo/NCBITaxon_4182" TargetMode="External"/><Relationship Id="rId354" Type="http://schemas.openxmlformats.org/officeDocument/2006/relationships/hyperlink" Target="http://purl.obolibrary.org/obo/NCBITaxon_167663" TargetMode="External"/><Relationship Id="rId799" Type="http://schemas.openxmlformats.org/officeDocument/2006/relationships/hyperlink" Target="https://www.feedipedia.org/node/11976" TargetMode="External"/><Relationship Id="rId1191" Type="http://schemas.openxmlformats.org/officeDocument/2006/relationships/hyperlink" Target="https://www.feedipedia.org/node/12881" TargetMode="External"/><Relationship Id="rId1205" Type="http://schemas.openxmlformats.org/officeDocument/2006/relationships/hyperlink" Target="https://www.feedipedia.org/node/19894" TargetMode="External"/><Relationship Id="rId51" Type="http://schemas.openxmlformats.org/officeDocument/2006/relationships/hyperlink" Target="https://www.feedipedia.org/node/12210" TargetMode="External"/><Relationship Id="rId561" Type="http://schemas.openxmlformats.org/officeDocument/2006/relationships/hyperlink" Target="http://purl.obolibrary.org/obo/NCBITaxon_210369" TargetMode="External"/><Relationship Id="rId659" Type="http://schemas.openxmlformats.org/officeDocument/2006/relationships/hyperlink" Target="http://purl.obolibrary.org/obo/NCBITaxon_29780" TargetMode="External"/><Relationship Id="rId866" Type="http://schemas.openxmlformats.org/officeDocument/2006/relationships/hyperlink" Target="https://www.feedipedia.org/node/12426" TargetMode="External"/><Relationship Id="rId214" Type="http://schemas.openxmlformats.org/officeDocument/2006/relationships/hyperlink" Target="http://purl.obolibrary.org/obo/NCBITaxon_15314" TargetMode="External"/><Relationship Id="rId298" Type="http://schemas.openxmlformats.org/officeDocument/2006/relationships/hyperlink" Target="http://purl.obolibrary.org/obo/NCBITaxon_171929" TargetMode="External"/><Relationship Id="rId421" Type="http://schemas.openxmlformats.org/officeDocument/2006/relationships/hyperlink" Target="http://purl.obolibrary.org/obo/NCBITaxon_190754" TargetMode="External"/><Relationship Id="rId519" Type="http://schemas.openxmlformats.org/officeDocument/2006/relationships/hyperlink" Target="http://purl.obolibrary.org/obo/NCBITaxon_371859" TargetMode="External"/><Relationship Id="rId1051" Type="http://schemas.openxmlformats.org/officeDocument/2006/relationships/hyperlink" Target="https://www.feedipedia.org/node/12015" TargetMode="External"/><Relationship Id="rId1149" Type="http://schemas.openxmlformats.org/officeDocument/2006/relationships/hyperlink" Target="http://purl.obolibrary.org/obo/NCBITaxon_212910" TargetMode="External"/><Relationship Id="rId158" Type="http://schemas.openxmlformats.org/officeDocument/2006/relationships/hyperlink" Target="http://purl.obolibrary.org/obo/NCBITaxon_4113" TargetMode="External"/><Relationship Id="rId726" Type="http://schemas.openxmlformats.org/officeDocument/2006/relationships/hyperlink" Target="https://www.feedipedia.org/node/11830" TargetMode="External"/><Relationship Id="rId933" Type="http://schemas.openxmlformats.org/officeDocument/2006/relationships/hyperlink" Target="https://www.feedipedia.org/node/11888" TargetMode="External"/><Relationship Id="rId1009" Type="http://schemas.openxmlformats.org/officeDocument/2006/relationships/hyperlink" Target="https://www.feedipedia.org/node/11523" TargetMode="External"/><Relationship Id="rId62" Type="http://schemas.openxmlformats.org/officeDocument/2006/relationships/hyperlink" Target="https://www.feedipedia.org/node/12684" TargetMode="External"/><Relationship Id="rId365" Type="http://schemas.openxmlformats.org/officeDocument/2006/relationships/hyperlink" Target="http://purl.obolibrary.org/obo/NCBITaxon_27697" TargetMode="External"/><Relationship Id="rId572" Type="http://schemas.openxmlformats.org/officeDocument/2006/relationships/hyperlink" Target="https://www.feedipedia.org/node/17446" TargetMode="External"/><Relationship Id="rId1216" Type="http://schemas.openxmlformats.org/officeDocument/2006/relationships/hyperlink" Target="https://www.feedipedia.org/node/12081" TargetMode="External"/><Relationship Id="rId225" Type="http://schemas.openxmlformats.org/officeDocument/2006/relationships/hyperlink" Target="http://purl.obolibrary.org/obo/NCBITaxon_79826" TargetMode="External"/><Relationship Id="rId432" Type="http://schemas.openxmlformats.org/officeDocument/2006/relationships/hyperlink" Target="http://purl.obolibrary.org/obo/NCBITaxon_204144" TargetMode="External"/><Relationship Id="rId877" Type="http://schemas.openxmlformats.org/officeDocument/2006/relationships/hyperlink" Target="https://www.feedipedia.org/node/11534" TargetMode="External"/><Relationship Id="rId1062" Type="http://schemas.openxmlformats.org/officeDocument/2006/relationships/hyperlink" Target="https://www.feedipedia.org/node/12805" TargetMode="External"/><Relationship Id="rId737" Type="http://schemas.openxmlformats.org/officeDocument/2006/relationships/hyperlink" Target="https://www.feedipedia.org/node/12873" TargetMode="External"/><Relationship Id="rId944" Type="http://schemas.openxmlformats.org/officeDocument/2006/relationships/hyperlink" Target="https://www.feedipedia.org/node/12391" TargetMode="External"/><Relationship Id="rId73" Type="http://schemas.openxmlformats.org/officeDocument/2006/relationships/hyperlink" Target="https://www.feedipedia.org/node/616" TargetMode="External"/><Relationship Id="rId169" Type="http://schemas.openxmlformats.org/officeDocument/2006/relationships/hyperlink" Target="http://purl.obolibrary.org/obo/NCBITaxon_4547" TargetMode="External"/><Relationship Id="rId376" Type="http://schemas.openxmlformats.org/officeDocument/2006/relationships/hyperlink" Target="http://purl.obolibrary.org/obo/NCBITaxon_189327" TargetMode="External"/><Relationship Id="rId583" Type="http://schemas.openxmlformats.org/officeDocument/2006/relationships/hyperlink" Target="https://www.feedipedia.org/node/12376" TargetMode="External"/><Relationship Id="rId790" Type="http://schemas.openxmlformats.org/officeDocument/2006/relationships/hyperlink" Target="https://www.feedipedia.org/node/674" TargetMode="External"/><Relationship Id="rId804" Type="http://schemas.openxmlformats.org/officeDocument/2006/relationships/hyperlink" Target="https://www.feedipedia.org/node/11976" TargetMode="External"/><Relationship Id="rId4" Type="http://schemas.openxmlformats.org/officeDocument/2006/relationships/hyperlink" Target="https://www.feedipedia.org/node/13596" TargetMode="External"/><Relationship Id="rId236" Type="http://schemas.openxmlformats.org/officeDocument/2006/relationships/hyperlink" Target="http://purl.obolibrary.org/obo/NCBITaxon_281133" TargetMode="External"/><Relationship Id="rId443" Type="http://schemas.openxmlformats.org/officeDocument/2006/relationships/hyperlink" Target="http://purl.obolibrary.org/obo/NCBITaxon_240028" TargetMode="External"/><Relationship Id="rId650" Type="http://schemas.openxmlformats.org/officeDocument/2006/relationships/hyperlink" Target="http://purl.obolibrary.org/obo/NCBITaxon_293060" TargetMode="External"/><Relationship Id="rId888" Type="http://schemas.openxmlformats.org/officeDocument/2006/relationships/hyperlink" Target="https://www.feedipedia.org/node/12212" TargetMode="External"/><Relationship Id="rId1073" Type="http://schemas.openxmlformats.org/officeDocument/2006/relationships/hyperlink" Target="https://www.feedipedia.org/node/556" TargetMode="External"/><Relationship Id="rId303" Type="http://schemas.openxmlformats.org/officeDocument/2006/relationships/hyperlink" Target="http://purl.obolibrary.org/obo/NCBITaxon_124943" TargetMode="External"/><Relationship Id="rId748" Type="http://schemas.openxmlformats.org/officeDocument/2006/relationships/hyperlink" Target="https://www.feedipedia.org/node/15783" TargetMode="External"/><Relationship Id="rId955" Type="http://schemas.openxmlformats.org/officeDocument/2006/relationships/hyperlink" Target="https://www.feedipedia.org/node/18969" TargetMode="External"/><Relationship Id="rId1140" Type="http://schemas.openxmlformats.org/officeDocument/2006/relationships/hyperlink" Target="https://www.feedipedia.org/node/12886" TargetMode="External"/><Relationship Id="rId84" Type="http://schemas.openxmlformats.org/officeDocument/2006/relationships/hyperlink" Target="https://www.feedipedia.org/node/15457" TargetMode="External"/><Relationship Id="rId387" Type="http://schemas.openxmlformats.org/officeDocument/2006/relationships/hyperlink" Target="http://purl.obolibrary.org/obo/NCBITaxon_91514" TargetMode="External"/><Relationship Id="rId510" Type="http://schemas.openxmlformats.org/officeDocument/2006/relationships/hyperlink" Target="http://purl.obolibrary.org/obo/NCBITaxon_1071183" TargetMode="External"/><Relationship Id="rId594" Type="http://schemas.openxmlformats.org/officeDocument/2006/relationships/hyperlink" Target="https://www.feedipedia.org/node/12344" TargetMode="External"/><Relationship Id="rId608" Type="http://schemas.openxmlformats.org/officeDocument/2006/relationships/hyperlink" Target="http://purl.obolibrary.org/obo/NCBITaxon_58168" TargetMode="External"/><Relationship Id="rId815" Type="http://schemas.openxmlformats.org/officeDocument/2006/relationships/hyperlink" Target="https://www.feedipedia.org/node/12262" TargetMode="External"/><Relationship Id="rId247" Type="http://schemas.openxmlformats.org/officeDocument/2006/relationships/hyperlink" Target="http://purl.obolibrary.org/obo/NCBITaxon_751703" TargetMode="External"/><Relationship Id="rId899" Type="http://schemas.openxmlformats.org/officeDocument/2006/relationships/hyperlink" Target="https://www.feedipedia.org/node/12735" TargetMode="External"/><Relationship Id="rId1000" Type="http://schemas.openxmlformats.org/officeDocument/2006/relationships/hyperlink" Target="https://www.feedipedia.org/node/12117" TargetMode="External"/><Relationship Id="rId1084" Type="http://schemas.openxmlformats.org/officeDocument/2006/relationships/hyperlink" Target="http://purl.obolibrary.org/obo/NCBITaxon_29671" TargetMode="External"/><Relationship Id="rId107" Type="http://schemas.openxmlformats.org/officeDocument/2006/relationships/hyperlink" Target="http://purl.obolibrary.org/obo/NCBITaxon_4513" TargetMode="External"/><Relationship Id="rId454" Type="http://schemas.openxmlformats.org/officeDocument/2006/relationships/hyperlink" Target="http://purl.obolibrary.org/obo/NCBITaxon_56521" TargetMode="External"/><Relationship Id="rId661" Type="http://schemas.openxmlformats.org/officeDocument/2006/relationships/hyperlink" Target="https://www.feedipedia.org/node/11594" TargetMode="External"/><Relationship Id="rId759" Type="http://schemas.openxmlformats.org/officeDocument/2006/relationships/hyperlink" Target="https://www.feedipedia.org/node/12462" TargetMode="External"/><Relationship Id="rId966" Type="http://schemas.openxmlformats.org/officeDocument/2006/relationships/hyperlink" Target="https://www.feedipedia.org/node/12330" TargetMode="External"/><Relationship Id="rId11" Type="http://schemas.openxmlformats.org/officeDocument/2006/relationships/hyperlink" Target="https://www.feedipedia.org/node/12049" TargetMode="External"/><Relationship Id="rId314" Type="http://schemas.openxmlformats.org/officeDocument/2006/relationships/hyperlink" Target="http://purl.obolibrary.org/obo/NCBITaxon_992661" TargetMode="External"/><Relationship Id="rId398" Type="http://schemas.openxmlformats.org/officeDocument/2006/relationships/hyperlink" Target="http://purl.obolibrary.org/obo/NCBITaxon_59788" TargetMode="External"/><Relationship Id="rId521" Type="http://schemas.openxmlformats.org/officeDocument/2006/relationships/hyperlink" Target="http://purl.obolibrary.org/obo/NCBITaxon_371859" TargetMode="External"/><Relationship Id="rId619" Type="http://schemas.openxmlformats.org/officeDocument/2006/relationships/hyperlink" Target="https://list.worldfloraonline.org/wfo-0000201296" TargetMode="External"/><Relationship Id="rId1151" Type="http://schemas.openxmlformats.org/officeDocument/2006/relationships/hyperlink" Target="https://www.feedipedia.org/node/12798" TargetMode="External"/><Relationship Id="rId95" Type="http://schemas.openxmlformats.org/officeDocument/2006/relationships/hyperlink" Target="http://purl.obolibrary.org/obo/NCBITaxon_4565" TargetMode="External"/><Relationship Id="rId160" Type="http://schemas.openxmlformats.org/officeDocument/2006/relationships/hyperlink" Target="http://purl.obolibrary.org/obo/NCBITaxon_4120" TargetMode="External"/><Relationship Id="rId826" Type="http://schemas.openxmlformats.org/officeDocument/2006/relationships/hyperlink" Target="https://www.feedipedia.org/node/12420" TargetMode="External"/><Relationship Id="rId1011" Type="http://schemas.openxmlformats.org/officeDocument/2006/relationships/hyperlink" Target="https://www.feedipedia.org/node/12865" TargetMode="External"/><Relationship Id="rId1109" Type="http://schemas.openxmlformats.org/officeDocument/2006/relationships/hyperlink" Target="https://www.feedipedia.org/node/11522" TargetMode="External"/><Relationship Id="rId258" Type="http://schemas.openxmlformats.org/officeDocument/2006/relationships/hyperlink" Target="http://purl.obolibrary.org/obo/NCBITaxon_106636" TargetMode="External"/><Relationship Id="rId465" Type="http://schemas.openxmlformats.org/officeDocument/2006/relationships/hyperlink" Target="http://purl.obolibrary.org/obo/NCBITaxon_556506" TargetMode="External"/><Relationship Id="rId672" Type="http://schemas.openxmlformats.org/officeDocument/2006/relationships/hyperlink" Target="http://purl.obolibrary.org/obo/NCBITaxon_58168" TargetMode="External"/><Relationship Id="rId1095" Type="http://schemas.openxmlformats.org/officeDocument/2006/relationships/hyperlink" Target="http://purl.obolibrary.org/obo/NCBITaxon_7898" TargetMode="External"/><Relationship Id="rId22" Type="http://schemas.openxmlformats.org/officeDocument/2006/relationships/hyperlink" Target="https://www.feedipedia.org/node/12474" TargetMode="External"/><Relationship Id="rId118" Type="http://schemas.openxmlformats.org/officeDocument/2006/relationships/hyperlink" Target="http://purl.obolibrary.org/obo/NCBITaxon_29780" TargetMode="External"/><Relationship Id="rId325" Type="http://schemas.openxmlformats.org/officeDocument/2006/relationships/hyperlink" Target="http://purl.obolibrary.org/obo/NCBITaxon_196665" TargetMode="External"/><Relationship Id="rId532" Type="http://schemas.openxmlformats.org/officeDocument/2006/relationships/hyperlink" Target="http://purl.obolibrary.org/obo/NCBITaxon_4932" TargetMode="External"/><Relationship Id="rId977" Type="http://schemas.openxmlformats.org/officeDocument/2006/relationships/hyperlink" Target="https://www.feedipedia.org/node/14271" TargetMode="External"/><Relationship Id="rId1162" Type="http://schemas.openxmlformats.org/officeDocument/2006/relationships/hyperlink" Target="https://www.feedipedia.org/node/22524" TargetMode="External"/><Relationship Id="rId171" Type="http://schemas.openxmlformats.org/officeDocument/2006/relationships/hyperlink" Target="http://purl.obolibrary.org/obo/NCBITaxon_3555" TargetMode="External"/><Relationship Id="rId837" Type="http://schemas.openxmlformats.org/officeDocument/2006/relationships/hyperlink" Target="https://www.feedipedia.org/node/11678" TargetMode="External"/><Relationship Id="rId1022" Type="http://schemas.openxmlformats.org/officeDocument/2006/relationships/hyperlink" Target="https://list.worldfloraonline.org/wfo-0000556105" TargetMode="External"/><Relationship Id="rId269" Type="http://schemas.openxmlformats.org/officeDocument/2006/relationships/hyperlink" Target="http://purl.obolibrary.org/obo/NCBITaxon_205042" TargetMode="External"/><Relationship Id="rId476" Type="http://schemas.openxmlformats.org/officeDocument/2006/relationships/hyperlink" Target="http://purl.obolibrary.org/obo/NCBITaxon_35936" TargetMode="External"/><Relationship Id="rId683" Type="http://schemas.openxmlformats.org/officeDocument/2006/relationships/hyperlink" Target="http://purl.obolibrary.org/obo/NCBITaxon_4539" TargetMode="External"/><Relationship Id="rId890" Type="http://schemas.openxmlformats.org/officeDocument/2006/relationships/hyperlink" Target="https://www.feedipedia.org/node/12601" TargetMode="External"/><Relationship Id="rId904" Type="http://schemas.openxmlformats.org/officeDocument/2006/relationships/hyperlink" Target="https://www.feedipedia.org/node/22607" TargetMode="External"/><Relationship Id="rId33" Type="http://schemas.openxmlformats.org/officeDocument/2006/relationships/hyperlink" Target="https://www.feedipedia.org/node/12754" TargetMode="External"/><Relationship Id="rId129" Type="http://schemas.openxmlformats.org/officeDocument/2006/relationships/hyperlink" Target="http://purl.obolibrary.org/obo/NCBITaxon_3885" TargetMode="External"/><Relationship Id="rId336" Type="http://schemas.openxmlformats.org/officeDocument/2006/relationships/hyperlink" Target="http://purl.obolibrary.org/obo/NCBITaxon_138055" TargetMode="External"/><Relationship Id="rId543" Type="http://schemas.openxmlformats.org/officeDocument/2006/relationships/hyperlink" Target="http://purl.obolibrary.org/obo/NCBITaxon_76396" TargetMode="External"/><Relationship Id="rId988" Type="http://schemas.openxmlformats.org/officeDocument/2006/relationships/hyperlink" Target="https://www.feedipedia.org/node/11829" TargetMode="External"/><Relationship Id="rId1173" Type="http://schemas.openxmlformats.org/officeDocument/2006/relationships/hyperlink" Target="https://www.feedipedia.org/node/11838" TargetMode="External"/><Relationship Id="rId182" Type="http://schemas.openxmlformats.org/officeDocument/2006/relationships/hyperlink" Target="http://purl.obolibrary.org/obo/NCBITaxon_3870" TargetMode="External"/><Relationship Id="rId403" Type="http://schemas.openxmlformats.org/officeDocument/2006/relationships/hyperlink" Target="http://purl.obolibrary.org/obo/NCBITaxon_14101" TargetMode="External"/><Relationship Id="rId750" Type="http://schemas.openxmlformats.org/officeDocument/2006/relationships/hyperlink" Target="https://www.feedipedia.org/node/12618" TargetMode="External"/><Relationship Id="rId848" Type="http://schemas.openxmlformats.org/officeDocument/2006/relationships/hyperlink" Target="https://www.feedipedia.org/node/12689" TargetMode="External"/><Relationship Id="rId1033" Type="http://schemas.openxmlformats.org/officeDocument/2006/relationships/hyperlink" Target="http://purl.obolibrary.org/obo/NCBITaxon_58168" TargetMode="External"/><Relationship Id="rId487" Type="http://schemas.openxmlformats.org/officeDocument/2006/relationships/hyperlink" Target="http://purl.obolibrary.org/obo/NCBITaxon_3876" TargetMode="External"/><Relationship Id="rId610" Type="http://schemas.openxmlformats.org/officeDocument/2006/relationships/hyperlink" Target="https://list.worldfloraonline.org/wfo-0000430322" TargetMode="External"/><Relationship Id="rId694" Type="http://schemas.openxmlformats.org/officeDocument/2006/relationships/hyperlink" Target="http://purl.obolibrary.org/obo/NCBITaxon_3555" TargetMode="External"/><Relationship Id="rId708" Type="http://schemas.openxmlformats.org/officeDocument/2006/relationships/hyperlink" Target="https://www.feedipedia.org/node/12096" TargetMode="External"/><Relationship Id="rId915" Type="http://schemas.openxmlformats.org/officeDocument/2006/relationships/hyperlink" Target="https://www.feedipedia.org/node/6225" TargetMode="External"/><Relationship Id="rId347" Type="http://schemas.openxmlformats.org/officeDocument/2006/relationships/hyperlink" Target="http://purl.obolibrary.org/obo/NCBITaxon_167663" TargetMode="External"/><Relationship Id="rId999" Type="http://schemas.openxmlformats.org/officeDocument/2006/relationships/hyperlink" Target="https://www.feedipedia.org/node/19253" TargetMode="External"/><Relationship Id="rId1100" Type="http://schemas.openxmlformats.org/officeDocument/2006/relationships/hyperlink" Target="https://list.worldfloraonline.org/wfo-0001144396" TargetMode="External"/><Relationship Id="rId1184" Type="http://schemas.openxmlformats.org/officeDocument/2006/relationships/hyperlink" Target="https://www.feedipedia.org/node/15497" TargetMode="External"/><Relationship Id="rId44" Type="http://schemas.openxmlformats.org/officeDocument/2006/relationships/hyperlink" Target="https://www.feedipedia.org/node/12067" TargetMode="External"/><Relationship Id="rId554" Type="http://schemas.openxmlformats.org/officeDocument/2006/relationships/hyperlink" Target="http://purl.obolibrary.org/obo/NCBITaxon_3501" TargetMode="External"/><Relationship Id="rId761" Type="http://schemas.openxmlformats.org/officeDocument/2006/relationships/hyperlink" Target="https://www.feedipedia.org/node/23047" TargetMode="External"/><Relationship Id="rId859" Type="http://schemas.openxmlformats.org/officeDocument/2006/relationships/hyperlink" Target="https://www.feedipedia.org/node/12242" TargetMode="External"/><Relationship Id="rId193" Type="http://schemas.openxmlformats.org/officeDocument/2006/relationships/hyperlink" Target="http://purl.obolibrary.org/obo/NCBITaxon_4639" TargetMode="External"/><Relationship Id="rId207" Type="http://schemas.openxmlformats.org/officeDocument/2006/relationships/hyperlink" Target="http://purl.obolibrary.org/obo/NCBITaxon_205524" TargetMode="External"/><Relationship Id="rId414" Type="http://schemas.openxmlformats.org/officeDocument/2006/relationships/hyperlink" Target="http://purl.obolibrary.org/obo/NCBITaxon_208284" TargetMode="External"/><Relationship Id="rId498" Type="http://schemas.openxmlformats.org/officeDocument/2006/relationships/hyperlink" Target="http://purl.obolibrary.org/obo/NCBITaxon_653098" TargetMode="External"/><Relationship Id="rId621" Type="http://schemas.openxmlformats.org/officeDocument/2006/relationships/hyperlink" Target="https://www.feedipedia.org/node/11824" TargetMode="External"/><Relationship Id="rId1044" Type="http://schemas.openxmlformats.org/officeDocument/2006/relationships/hyperlink" Target="https://www.feedipedia.org/node/11512" TargetMode="External"/><Relationship Id="rId260" Type="http://schemas.openxmlformats.org/officeDocument/2006/relationships/hyperlink" Target="http://purl.obolibrary.org/obo/NCBITaxon_4562" TargetMode="External"/><Relationship Id="rId719" Type="http://schemas.openxmlformats.org/officeDocument/2006/relationships/hyperlink" Target="https://www.feedipedia.org/node/12473" TargetMode="External"/><Relationship Id="rId926" Type="http://schemas.openxmlformats.org/officeDocument/2006/relationships/hyperlink" Target="https://www.feedipedia.org/node/12434" TargetMode="External"/><Relationship Id="rId1111" Type="http://schemas.openxmlformats.org/officeDocument/2006/relationships/hyperlink" Target="http://purl.obolibrary.org/obo/NCBITaxon_79849" TargetMode="External"/><Relationship Id="rId55" Type="http://schemas.openxmlformats.org/officeDocument/2006/relationships/hyperlink" Target="https://www.feedipedia.org/node/12233" TargetMode="External"/><Relationship Id="rId120" Type="http://schemas.openxmlformats.org/officeDocument/2006/relationships/hyperlink" Target="http://purl.obolibrary.org/obo/NCBITaxon_89151" TargetMode="External"/><Relationship Id="rId358" Type="http://schemas.openxmlformats.org/officeDocument/2006/relationships/hyperlink" Target="http://purl.obolibrary.org/obo/NCBITaxon_8022" TargetMode="External"/><Relationship Id="rId565" Type="http://schemas.openxmlformats.org/officeDocument/2006/relationships/hyperlink" Target="http://purl.obolibrary.org/obo/NCBITaxon_4530" TargetMode="External"/><Relationship Id="rId772" Type="http://schemas.openxmlformats.org/officeDocument/2006/relationships/hyperlink" Target="https://www.feedipedia.org/node/11976" TargetMode="External"/><Relationship Id="rId1195" Type="http://schemas.openxmlformats.org/officeDocument/2006/relationships/hyperlink" Target="https://www.feedipedia.org/node/22432" TargetMode="External"/><Relationship Id="rId1209" Type="http://schemas.openxmlformats.org/officeDocument/2006/relationships/hyperlink" Target="https://www.feedipedia.org/node/12193" TargetMode="External"/><Relationship Id="rId218" Type="http://schemas.openxmlformats.org/officeDocument/2006/relationships/hyperlink" Target="http://purl.obolibrary.org/obo/NCBITaxon_1092577" TargetMode="External"/><Relationship Id="rId425" Type="http://schemas.openxmlformats.org/officeDocument/2006/relationships/hyperlink" Target="http://purl.obolibrary.org/obo/NCBITaxon_161034" TargetMode="External"/><Relationship Id="rId632" Type="http://schemas.openxmlformats.org/officeDocument/2006/relationships/hyperlink" Target="http://purl.obolibrary.org/obo/NCBITaxon_323893" TargetMode="External"/><Relationship Id="rId1055" Type="http://schemas.openxmlformats.org/officeDocument/2006/relationships/hyperlink" Target="http://purl.obolibrary.org/obo/NCBITaxon_171929" TargetMode="External"/><Relationship Id="rId271" Type="http://schemas.openxmlformats.org/officeDocument/2006/relationships/hyperlink" Target="http://purl.obolibrary.org/obo/NCBITaxon_139012" TargetMode="External"/><Relationship Id="rId937" Type="http://schemas.openxmlformats.org/officeDocument/2006/relationships/hyperlink" Target="https://www.feedipedia.org/node/12754" TargetMode="External"/><Relationship Id="rId1122" Type="http://schemas.openxmlformats.org/officeDocument/2006/relationships/hyperlink" Target="http://purl.obolibrary.org/obo/NCBITaxon_3498" TargetMode="External"/><Relationship Id="rId66" Type="http://schemas.openxmlformats.org/officeDocument/2006/relationships/hyperlink" Target="https://www.feedipedia.org/node/11821" TargetMode="External"/><Relationship Id="rId131" Type="http://schemas.openxmlformats.org/officeDocument/2006/relationships/hyperlink" Target="http://purl.obolibrary.org/obo/NCBITaxon_3906" TargetMode="External"/><Relationship Id="rId369" Type="http://schemas.openxmlformats.org/officeDocument/2006/relationships/hyperlink" Target="http://purl.obolibrary.org/obo/NCBITaxon_383670" TargetMode="External"/><Relationship Id="rId576" Type="http://schemas.openxmlformats.org/officeDocument/2006/relationships/hyperlink" Target="https://www.feedipedia.org/node/19702" TargetMode="External"/><Relationship Id="rId783" Type="http://schemas.openxmlformats.org/officeDocument/2006/relationships/hyperlink" Target="https://www.feedipedia.org/node/11976" TargetMode="External"/><Relationship Id="rId990" Type="http://schemas.openxmlformats.org/officeDocument/2006/relationships/hyperlink" Target="https://www.feedipedia.org/node/12817" TargetMode="External"/><Relationship Id="rId229" Type="http://schemas.openxmlformats.org/officeDocument/2006/relationships/hyperlink" Target="http://purl.obolibrary.org/obo/NCBITaxon_173850" TargetMode="External"/><Relationship Id="rId436" Type="http://schemas.openxmlformats.org/officeDocument/2006/relationships/hyperlink" Target="http://purl.obolibrary.org/obo/NCBITaxon_117272" TargetMode="External"/><Relationship Id="rId643" Type="http://schemas.openxmlformats.org/officeDocument/2006/relationships/hyperlink" Target="http://purl.obolibrary.org/obo/NCBITaxon_161934" TargetMode="External"/><Relationship Id="rId1066" Type="http://schemas.openxmlformats.org/officeDocument/2006/relationships/hyperlink" Target="http://purl.obolibrary.org/obo/NCBITaxon_185703" TargetMode="External"/><Relationship Id="rId850" Type="http://schemas.openxmlformats.org/officeDocument/2006/relationships/hyperlink" Target="https://www.feedipedia.org/node/12341" TargetMode="External"/><Relationship Id="rId948" Type="http://schemas.openxmlformats.org/officeDocument/2006/relationships/hyperlink" Target="https://www.feedipedia.org/node/11705" TargetMode="External"/><Relationship Id="rId1133" Type="http://schemas.openxmlformats.org/officeDocument/2006/relationships/hyperlink" Target="https://www.feedipedia.org/node/12526" TargetMode="External"/><Relationship Id="rId77" Type="http://schemas.openxmlformats.org/officeDocument/2006/relationships/hyperlink" Target="https://www.feedipedia.org/node/12563" TargetMode="External"/><Relationship Id="rId282" Type="http://schemas.openxmlformats.org/officeDocument/2006/relationships/hyperlink" Target="http://purl.obolibrary.org/obo/NCBITaxon_69109" TargetMode="External"/><Relationship Id="rId503" Type="http://schemas.openxmlformats.org/officeDocument/2006/relationships/hyperlink" Target="http://purl.obolibrary.org/obo/NCBITaxon_433926" TargetMode="External"/><Relationship Id="rId587" Type="http://schemas.openxmlformats.org/officeDocument/2006/relationships/hyperlink" Target="https://www.feedipedia.org/node/12633" TargetMode="External"/><Relationship Id="rId710" Type="http://schemas.openxmlformats.org/officeDocument/2006/relationships/hyperlink" Target="https://www.feedipedia.org/node/12266" TargetMode="External"/><Relationship Id="rId808" Type="http://schemas.openxmlformats.org/officeDocument/2006/relationships/hyperlink" Target="https://www.feedipedia.org/node/11976" TargetMode="External"/><Relationship Id="rId8" Type="http://schemas.openxmlformats.org/officeDocument/2006/relationships/hyperlink" Target="https://www.feedipedia.org/node/22889" TargetMode="External"/><Relationship Id="rId142" Type="http://schemas.openxmlformats.org/officeDocument/2006/relationships/hyperlink" Target="http://purl.obolibrary.org/obo/NCBITaxon_47605" TargetMode="External"/><Relationship Id="rId447" Type="http://schemas.openxmlformats.org/officeDocument/2006/relationships/hyperlink" Target="http://purl.obolibrary.org/obo/NCBITaxon_123405" TargetMode="External"/><Relationship Id="rId794" Type="http://schemas.openxmlformats.org/officeDocument/2006/relationships/hyperlink" Target="https://www.feedipedia.org/node/11976" TargetMode="External"/><Relationship Id="rId1077" Type="http://schemas.openxmlformats.org/officeDocument/2006/relationships/hyperlink" Target="http://purl.obolibrary.org/obo/NCBITaxon_162735" TargetMode="External"/><Relationship Id="rId1200" Type="http://schemas.openxmlformats.org/officeDocument/2006/relationships/hyperlink" Target="https://www.feedipedia.org/node/12344" TargetMode="External"/><Relationship Id="rId654" Type="http://schemas.openxmlformats.org/officeDocument/2006/relationships/hyperlink" Target="http://purl.obolibrary.org/obo/NCBITaxon_3885" TargetMode="External"/><Relationship Id="rId861" Type="http://schemas.openxmlformats.org/officeDocument/2006/relationships/hyperlink" Target="https://www.feedipedia.org/node/11513" TargetMode="External"/><Relationship Id="rId959" Type="http://schemas.openxmlformats.org/officeDocument/2006/relationships/hyperlink" Target="https://www.feedipedia.org/node/19833" TargetMode="External"/><Relationship Id="rId293" Type="http://schemas.openxmlformats.org/officeDocument/2006/relationships/hyperlink" Target="http://purl.obolibrary.org/obo/NCBITaxon_1561840" TargetMode="External"/><Relationship Id="rId307" Type="http://schemas.openxmlformats.org/officeDocument/2006/relationships/hyperlink" Target="http://purl.obolibrary.org/obo/NCBITaxon_3103836" TargetMode="External"/><Relationship Id="rId514" Type="http://schemas.openxmlformats.org/officeDocument/2006/relationships/hyperlink" Target="http://purl.obolibrary.org/obo/NCBITaxon_371859" TargetMode="External"/><Relationship Id="rId721" Type="http://schemas.openxmlformats.org/officeDocument/2006/relationships/hyperlink" Target="https://www.feedipedia.org/node/15454" TargetMode="External"/><Relationship Id="rId1144" Type="http://schemas.openxmlformats.org/officeDocument/2006/relationships/hyperlink" Target="https://www.feedipedia.org/node/12805" TargetMode="External"/><Relationship Id="rId88" Type="http://schemas.openxmlformats.org/officeDocument/2006/relationships/hyperlink" Target="https://www.feedipedia.org/node/12763" TargetMode="External"/><Relationship Id="rId153" Type="http://schemas.openxmlformats.org/officeDocument/2006/relationships/hyperlink" Target="http://purl.obolibrary.org/obo/NCBITaxon_4182" TargetMode="External"/><Relationship Id="rId360" Type="http://schemas.openxmlformats.org/officeDocument/2006/relationships/hyperlink" Target="http://purl.obolibrary.org/obo/NCBITaxon_8022" TargetMode="External"/><Relationship Id="rId598" Type="http://schemas.openxmlformats.org/officeDocument/2006/relationships/hyperlink" Target="https://www.feedipedia.org/node/11933" TargetMode="External"/><Relationship Id="rId819" Type="http://schemas.openxmlformats.org/officeDocument/2006/relationships/hyperlink" Target="https://www.feedipedia.org/node/12262" TargetMode="External"/><Relationship Id="rId1004" Type="http://schemas.openxmlformats.org/officeDocument/2006/relationships/hyperlink" Target="https://www.feedipedia.org/node/12597" TargetMode="External"/><Relationship Id="rId1211" Type="http://schemas.openxmlformats.org/officeDocument/2006/relationships/hyperlink" Target="https://www.feedipedia.org/node/12193" TargetMode="External"/><Relationship Id="rId220" Type="http://schemas.openxmlformats.org/officeDocument/2006/relationships/hyperlink" Target="http://purl.obolibrary.org/obo/NCBITaxon_15314" TargetMode="External"/><Relationship Id="rId458" Type="http://schemas.openxmlformats.org/officeDocument/2006/relationships/hyperlink" Target="http://purl.obolibrary.org/obo/NCBITaxon_512623" TargetMode="External"/><Relationship Id="rId665" Type="http://schemas.openxmlformats.org/officeDocument/2006/relationships/hyperlink" Target="https://www.feedipedia.org/node/321" TargetMode="External"/><Relationship Id="rId872" Type="http://schemas.openxmlformats.org/officeDocument/2006/relationships/hyperlink" Target="https://www.feedipedia.org/node/11706" TargetMode="External"/><Relationship Id="rId1088" Type="http://schemas.openxmlformats.org/officeDocument/2006/relationships/hyperlink" Target="http://purl.obolibrary.org/obo/NCBITaxon_38414" TargetMode="External"/><Relationship Id="rId15" Type="http://schemas.openxmlformats.org/officeDocument/2006/relationships/hyperlink" Target="https://www.feedipedia.org/node/11840" TargetMode="External"/><Relationship Id="rId318" Type="http://schemas.openxmlformats.org/officeDocument/2006/relationships/hyperlink" Target="http://purl.obolibrary.org/obo/NCBITaxon_72433" TargetMode="External"/><Relationship Id="rId525" Type="http://schemas.openxmlformats.org/officeDocument/2006/relationships/hyperlink" Target="http://purl.obolibrary.org/obo/NCBITaxon_1071184" TargetMode="External"/><Relationship Id="rId732" Type="http://schemas.openxmlformats.org/officeDocument/2006/relationships/hyperlink" Target="https://www.feedipedia.org/node/12288" TargetMode="External"/><Relationship Id="rId1155" Type="http://schemas.openxmlformats.org/officeDocument/2006/relationships/hyperlink" Target="https://www.feedipedia.org/node/11685" TargetMode="External"/><Relationship Id="rId99" Type="http://schemas.openxmlformats.org/officeDocument/2006/relationships/hyperlink" Target="http://purl.obolibrary.org/obo/NCBITaxon_6447" TargetMode="External"/><Relationship Id="rId164" Type="http://schemas.openxmlformats.org/officeDocument/2006/relationships/hyperlink" Target="http://purl.obolibrary.org/obo/NCBITaxon_4460" TargetMode="External"/><Relationship Id="rId371" Type="http://schemas.openxmlformats.org/officeDocument/2006/relationships/hyperlink" Target="http://purl.obolibrary.org/obo/NCBITaxon_383670" TargetMode="External"/><Relationship Id="rId1015" Type="http://schemas.openxmlformats.org/officeDocument/2006/relationships/hyperlink" Target="http://purl.obolibrary.org/obo/NCBITaxon_205027" TargetMode="External"/><Relationship Id="rId1222" Type="http://schemas.openxmlformats.org/officeDocument/2006/relationships/comments" Target="../comments10.xml"/><Relationship Id="rId469" Type="http://schemas.openxmlformats.org/officeDocument/2006/relationships/hyperlink" Target="http://purl.obolibrary.org/obo/NCBITaxon_587579" TargetMode="External"/><Relationship Id="rId676" Type="http://schemas.openxmlformats.org/officeDocument/2006/relationships/hyperlink" Target="http://purl.obolibrary.org/obo/NCBITaxon_157652" TargetMode="External"/><Relationship Id="rId883" Type="http://schemas.openxmlformats.org/officeDocument/2006/relationships/hyperlink" Target="https://www.feedipedia.org/node/12233" TargetMode="External"/><Relationship Id="rId1099" Type="http://schemas.openxmlformats.org/officeDocument/2006/relationships/hyperlink" Target="https://www.feedipedia.org/node/616" TargetMode="External"/><Relationship Id="rId26" Type="http://schemas.openxmlformats.org/officeDocument/2006/relationships/hyperlink" Target="https://www.feedipedia.org/node/11559" TargetMode="External"/><Relationship Id="rId231" Type="http://schemas.openxmlformats.org/officeDocument/2006/relationships/hyperlink" Target="http://purl.obolibrary.org/obo/NCBITaxon_173850" TargetMode="External"/><Relationship Id="rId329" Type="http://schemas.openxmlformats.org/officeDocument/2006/relationships/hyperlink" Target="http://purl.obolibrary.org/obo/NCBITaxon_1232591" TargetMode="External"/><Relationship Id="rId536" Type="http://schemas.openxmlformats.org/officeDocument/2006/relationships/hyperlink" Target="http://purl.obolibrary.org/obo/NCBITaxon_1332686" TargetMode="External"/><Relationship Id="rId1166" Type="http://schemas.openxmlformats.org/officeDocument/2006/relationships/hyperlink" Target="https://www.feedipedia.org/node/11637" TargetMode="External"/><Relationship Id="rId175" Type="http://schemas.openxmlformats.org/officeDocument/2006/relationships/hyperlink" Target="http://purl.obolibrary.org/obo/NCBITaxon_4081" TargetMode="External"/><Relationship Id="rId743" Type="http://schemas.openxmlformats.org/officeDocument/2006/relationships/hyperlink" Target="https://www.feedipedia.org/node/11643" TargetMode="External"/><Relationship Id="rId950" Type="http://schemas.openxmlformats.org/officeDocument/2006/relationships/hyperlink" Target="https://www.feedipedia.org/node/11705" TargetMode="External"/><Relationship Id="rId1026" Type="http://schemas.openxmlformats.org/officeDocument/2006/relationships/hyperlink" Target="http://purl.obolibrary.org/obo/NCBITaxon_886265" TargetMode="External"/><Relationship Id="rId382" Type="http://schemas.openxmlformats.org/officeDocument/2006/relationships/hyperlink" Target="http://purl.obolibrary.org/obo/NCBITaxon_270102" TargetMode="External"/><Relationship Id="rId603" Type="http://schemas.openxmlformats.org/officeDocument/2006/relationships/hyperlink" Target="https://list.worldfloraonline.org/wfo-0000556105" TargetMode="External"/><Relationship Id="rId687" Type="http://schemas.openxmlformats.org/officeDocument/2006/relationships/hyperlink" Target="https://www.feedipedia.org/node/614" TargetMode="External"/><Relationship Id="rId810" Type="http://schemas.openxmlformats.org/officeDocument/2006/relationships/hyperlink" Target="https://www.feedipedia.org/node/11976" TargetMode="External"/><Relationship Id="rId908" Type="http://schemas.openxmlformats.org/officeDocument/2006/relationships/hyperlink" Target="https://www.feedipedia.org/node/12681" TargetMode="External"/><Relationship Id="rId242" Type="http://schemas.openxmlformats.org/officeDocument/2006/relationships/hyperlink" Target="http://purl.obolibrary.org/obo/NCBITaxon_197790" TargetMode="External"/><Relationship Id="rId894" Type="http://schemas.openxmlformats.org/officeDocument/2006/relationships/hyperlink" Target="https://www.feedipedia.org/node/12519" TargetMode="External"/><Relationship Id="rId1177" Type="http://schemas.openxmlformats.org/officeDocument/2006/relationships/hyperlink" Target="https://www.feedipedia.org/node/11662" TargetMode="External"/><Relationship Id="rId37" Type="http://schemas.openxmlformats.org/officeDocument/2006/relationships/hyperlink" Target="https://www.feedipedia.org/node/12114" TargetMode="External"/><Relationship Id="rId102" Type="http://schemas.openxmlformats.org/officeDocument/2006/relationships/hyperlink" Target="http://purl.obolibrary.org/obo/NCBITaxon_7898" TargetMode="External"/><Relationship Id="rId547" Type="http://schemas.openxmlformats.org/officeDocument/2006/relationships/hyperlink" Target="http://purl.obolibrary.org/obo/NCBITaxon_80338" TargetMode="External"/><Relationship Id="rId754" Type="http://schemas.openxmlformats.org/officeDocument/2006/relationships/hyperlink" Target="https://www.feedipedia.org/node/12755" TargetMode="External"/><Relationship Id="rId961" Type="http://schemas.openxmlformats.org/officeDocument/2006/relationships/hyperlink" Target="https://www.feedipedia.org/node/12719" TargetMode="External"/><Relationship Id="rId90" Type="http://schemas.openxmlformats.org/officeDocument/2006/relationships/hyperlink" Target="https://www.feedipedia.org/node/25283" TargetMode="External"/><Relationship Id="rId186" Type="http://schemas.openxmlformats.org/officeDocument/2006/relationships/hyperlink" Target="http://purl.obolibrary.org/obo/NCBITaxon_3870" TargetMode="External"/><Relationship Id="rId393" Type="http://schemas.openxmlformats.org/officeDocument/2006/relationships/hyperlink" Target="http://purl.obolibrary.org/obo/NCBITaxon_106890" TargetMode="External"/><Relationship Id="rId407" Type="http://schemas.openxmlformats.org/officeDocument/2006/relationships/hyperlink" Target="http://purl.obolibrary.org/obo/NCBITaxon_167342" TargetMode="External"/><Relationship Id="rId614" Type="http://schemas.openxmlformats.org/officeDocument/2006/relationships/hyperlink" Target="https://list.worldfloraonline.org/wfo-0000213468" TargetMode="External"/><Relationship Id="rId821" Type="http://schemas.openxmlformats.org/officeDocument/2006/relationships/hyperlink" Target="https://www.feedipedia.org/node/12373" TargetMode="External"/><Relationship Id="rId1037" Type="http://schemas.openxmlformats.org/officeDocument/2006/relationships/hyperlink" Target="https://www.feedipedia.org/node/11705" TargetMode="External"/><Relationship Id="rId253" Type="http://schemas.openxmlformats.org/officeDocument/2006/relationships/hyperlink" Target="http://purl.obolibrary.org/obo/NCBITaxon_523336" TargetMode="External"/><Relationship Id="rId460" Type="http://schemas.openxmlformats.org/officeDocument/2006/relationships/hyperlink" Target="http://purl.obolibrary.org/obo/NCBITaxon_29671" TargetMode="External"/><Relationship Id="rId698" Type="http://schemas.openxmlformats.org/officeDocument/2006/relationships/hyperlink" Target="http://purl.obolibrary.org/obo/NCBITaxon_3864" TargetMode="External"/><Relationship Id="rId919" Type="http://schemas.openxmlformats.org/officeDocument/2006/relationships/hyperlink" Target="https://www.feedipedia.org/node/15497" TargetMode="External"/><Relationship Id="rId1090" Type="http://schemas.openxmlformats.org/officeDocument/2006/relationships/hyperlink" Target="http://purl.obolibrary.org/obo/NCBITaxon_110835" TargetMode="External"/><Relationship Id="rId1104" Type="http://schemas.openxmlformats.org/officeDocument/2006/relationships/hyperlink" Target="https://www.feedipedia.org/node/11976" TargetMode="External"/><Relationship Id="rId48" Type="http://schemas.openxmlformats.org/officeDocument/2006/relationships/hyperlink" Target="https://www.feedipedia.org/node/12746" TargetMode="External"/><Relationship Id="rId113" Type="http://schemas.openxmlformats.org/officeDocument/2006/relationships/hyperlink" Target="http://purl.obolibrary.org/obo/NCBITaxon_29780" TargetMode="External"/><Relationship Id="rId320" Type="http://schemas.openxmlformats.org/officeDocument/2006/relationships/hyperlink" Target="http://purl.obolibrary.org/obo/NCBITaxon_162735" TargetMode="External"/><Relationship Id="rId558" Type="http://schemas.openxmlformats.org/officeDocument/2006/relationships/hyperlink" Target="http://purl.obolibrary.org/obo/NCBITaxon_3898" TargetMode="External"/><Relationship Id="rId765" Type="http://schemas.openxmlformats.org/officeDocument/2006/relationships/hyperlink" Target="https://www.feedipedia.org/node/12817" TargetMode="External"/><Relationship Id="rId972" Type="http://schemas.openxmlformats.org/officeDocument/2006/relationships/hyperlink" Target="https://www.feedipedia.org/node/11744" TargetMode="External"/><Relationship Id="rId1188" Type="http://schemas.openxmlformats.org/officeDocument/2006/relationships/hyperlink" Target="https://www.feedipedia.org/node/11522" TargetMode="External"/><Relationship Id="rId197" Type="http://schemas.openxmlformats.org/officeDocument/2006/relationships/hyperlink" Target="http://purl.obolibrary.org/obo/NCBITaxon_555479" TargetMode="External"/><Relationship Id="rId418" Type="http://schemas.openxmlformats.org/officeDocument/2006/relationships/hyperlink" Target="http://purl.obolibrary.org/obo/NCBITaxon_378027" TargetMode="External"/><Relationship Id="rId625" Type="http://schemas.openxmlformats.org/officeDocument/2006/relationships/hyperlink" Target="https://list.worldfloraonline.org/wfo-0000166378" TargetMode="External"/><Relationship Id="rId832" Type="http://schemas.openxmlformats.org/officeDocument/2006/relationships/hyperlink" Target="https://www.feedipedia.org/node/12577" TargetMode="External"/><Relationship Id="rId1048" Type="http://schemas.openxmlformats.org/officeDocument/2006/relationships/hyperlink" Target="http://purl.obolibrary.org/obo/NCBITaxon_3103836" TargetMode="External"/><Relationship Id="rId264" Type="http://schemas.openxmlformats.org/officeDocument/2006/relationships/hyperlink" Target="http://purl.obolibrary.org/obo/NCBITaxon_240432" TargetMode="External"/><Relationship Id="rId471" Type="http://schemas.openxmlformats.org/officeDocument/2006/relationships/hyperlink" Target="http://purl.obolibrary.org/obo/NCBITaxon_183808" TargetMode="External"/><Relationship Id="rId1115" Type="http://schemas.openxmlformats.org/officeDocument/2006/relationships/hyperlink" Target="http://purl.obolibrary.org/obo/NCBITaxon_106890" TargetMode="External"/><Relationship Id="rId59" Type="http://schemas.openxmlformats.org/officeDocument/2006/relationships/hyperlink" Target="https://www.feedipedia.org/node/12800" TargetMode="External"/><Relationship Id="rId124" Type="http://schemas.openxmlformats.org/officeDocument/2006/relationships/hyperlink" Target="http://purl.obolibrary.org/obo/NCBITaxon_115715" TargetMode="External"/><Relationship Id="rId569" Type="http://schemas.openxmlformats.org/officeDocument/2006/relationships/hyperlink" Target="https://www.feedipedia.org/node/11555" TargetMode="External"/><Relationship Id="rId776" Type="http://schemas.openxmlformats.org/officeDocument/2006/relationships/hyperlink" Target="https://www.feedipedia.org/node/11976" TargetMode="External"/><Relationship Id="rId983" Type="http://schemas.openxmlformats.org/officeDocument/2006/relationships/hyperlink" Target="https://www.feedipedia.org/node/564" TargetMode="External"/><Relationship Id="rId1199" Type="http://schemas.openxmlformats.org/officeDocument/2006/relationships/hyperlink" Target="https://www.feedipedia.org/node/11617" TargetMode="External"/><Relationship Id="rId331" Type="http://schemas.openxmlformats.org/officeDocument/2006/relationships/hyperlink" Target="http://purl.obolibrary.org/obo/NCBITaxon_1237573" TargetMode="External"/><Relationship Id="rId429" Type="http://schemas.openxmlformats.org/officeDocument/2006/relationships/hyperlink" Target="http://purl.obolibrary.org/obo/NCBITaxon_157652" TargetMode="External"/><Relationship Id="rId636" Type="http://schemas.openxmlformats.org/officeDocument/2006/relationships/hyperlink" Target="http://purl.obolibrary.org/obo/NCBITaxon_83154" TargetMode="External"/><Relationship Id="rId1059" Type="http://schemas.openxmlformats.org/officeDocument/2006/relationships/hyperlink" Target="https://www.feedipedia.org/node/11680" TargetMode="External"/><Relationship Id="rId843" Type="http://schemas.openxmlformats.org/officeDocument/2006/relationships/hyperlink" Target="https://www.feedipedia.org/node/12805" TargetMode="External"/><Relationship Id="rId1126" Type="http://schemas.openxmlformats.org/officeDocument/2006/relationships/hyperlink" Target="https://www.feedipedia.org/node/12389" TargetMode="External"/><Relationship Id="rId275" Type="http://schemas.openxmlformats.org/officeDocument/2006/relationships/hyperlink" Target="http://purl.obolibrary.org/obo/NCBITaxon_138043" TargetMode="External"/><Relationship Id="rId482" Type="http://schemas.openxmlformats.org/officeDocument/2006/relationships/hyperlink" Target="http://purl.obolibrary.org/obo/NCBITaxon_90550" TargetMode="External"/><Relationship Id="rId703" Type="http://schemas.openxmlformats.org/officeDocument/2006/relationships/hyperlink" Target="https://www.feedipedia.org/node/11574" TargetMode="External"/><Relationship Id="rId910" Type="http://schemas.openxmlformats.org/officeDocument/2006/relationships/hyperlink" Target="https://www.feedipedia.org/node/22891" TargetMode="External"/><Relationship Id="rId135" Type="http://schemas.openxmlformats.org/officeDocument/2006/relationships/hyperlink" Target="http://purl.obolibrary.org/obo/NCBITaxon_157791" TargetMode="External"/><Relationship Id="rId342" Type="http://schemas.openxmlformats.org/officeDocument/2006/relationships/hyperlink" Target="http://purl.obolibrary.org/obo/NCBITaxon_319808" TargetMode="External"/><Relationship Id="rId787" Type="http://schemas.openxmlformats.org/officeDocument/2006/relationships/hyperlink" Target="https://www.feedipedia.org/node/11976" TargetMode="External"/><Relationship Id="rId994" Type="http://schemas.openxmlformats.org/officeDocument/2006/relationships/hyperlink" Target="https://www.feedipedia.org/node/11688" TargetMode="External"/><Relationship Id="rId202" Type="http://schemas.openxmlformats.org/officeDocument/2006/relationships/hyperlink" Target="http://purl.obolibrary.org/obo/NCBITaxon_136217" TargetMode="External"/><Relationship Id="rId647" Type="http://schemas.openxmlformats.org/officeDocument/2006/relationships/hyperlink" Target="http://purl.obolibrary.org/obo/NCBITaxon_2665451" TargetMode="External"/><Relationship Id="rId854" Type="http://schemas.openxmlformats.org/officeDocument/2006/relationships/hyperlink" Target="https://www.feedipedia.org/node/11540" TargetMode="External"/><Relationship Id="rId286" Type="http://schemas.openxmlformats.org/officeDocument/2006/relationships/hyperlink" Target="http://purl.obolibrary.org/obo/NCBITaxon_162641" TargetMode="External"/><Relationship Id="rId493" Type="http://schemas.openxmlformats.org/officeDocument/2006/relationships/hyperlink" Target="http://purl.obolibrary.org/obo/NCBITaxon_228531" TargetMode="External"/><Relationship Id="rId507" Type="http://schemas.openxmlformats.org/officeDocument/2006/relationships/hyperlink" Target="http://purl.obolibrary.org/obo/NCBITaxon_47247" TargetMode="External"/><Relationship Id="rId714" Type="http://schemas.openxmlformats.org/officeDocument/2006/relationships/hyperlink" Target="https://www.feedipedia.org/node/11876" TargetMode="External"/><Relationship Id="rId921" Type="http://schemas.openxmlformats.org/officeDocument/2006/relationships/hyperlink" Target="https://www.feedipedia.org/node/12627" TargetMode="External"/><Relationship Id="rId1137" Type="http://schemas.openxmlformats.org/officeDocument/2006/relationships/hyperlink" Target="https://www.feedipedia.org/node/27583" TargetMode="External"/><Relationship Id="rId50" Type="http://schemas.openxmlformats.org/officeDocument/2006/relationships/hyperlink" Target="https://www.feedipedia.org/node/12087" TargetMode="External"/><Relationship Id="rId146" Type="http://schemas.openxmlformats.org/officeDocument/2006/relationships/hyperlink" Target="http://purl.obolibrary.org/obo/NCBITaxon_4182" TargetMode="External"/><Relationship Id="rId353" Type="http://schemas.openxmlformats.org/officeDocument/2006/relationships/hyperlink" Target="http://purl.obolibrary.org/obo/NCBITaxon_167663" TargetMode="External"/><Relationship Id="rId560" Type="http://schemas.openxmlformats.org/officeDocument/2006/relationships/hyperlink" Target="http://purl.obolibrary.org/obo/NCBITaxon_52570" TargetMode="External"/><Relationship Id="rId798" Type="http://schemas.openxmlformats.org/officeDocument/2006/relationships/hyperlink" Target="https://www.feedipedia.org/node/11976" TargetMode="External"/><Relationship Id="rId1190" Type="http://schemas.openxmlformats.org/officeDocument/2006/relationships/hyperlink" Target="https://www.feedipedia.org/node/12881" TargetMode="External"/><Relationship Id="rId1204" Type="http://schemas.openxmlformats.org/officeDocument/2006/relationships/hyperlink" Target="https://www.feedipedia.org/node/12310" TargetMode="External"/><Relationship Id="rId213" Type="http://schemas.openxmlformats.org/officeDocument/2006/relationships/hyperlink" Target="http://purl.obolibrary.org/obo/NCBITaxon_75689" TargetMode="External"/><Relationship Id="rId420" Type="http://schemas.openxmlformats.org/officeDocument/2006/relationships/hyperlink" Target="http://purl.obolibrary.org/obo/NCBITaxon_587579" TargetMode="External"/><Relationship Id="rId658" Type="http://schemas.openxmlformats.org/officeDocument/2006/relationships/hyperlink" Target="http://purl.obolibrary.org/obo/NCBITaxon_171929" TargetMode="External"/><Relationship Id="rId865" Type="http://schemas.openxmlformats.org/officeDocument/2006/relationships/hyperlink" Target="https://www.feedipedia.org/node/12810" TargetMode="External"/><Relationship Id="rId1050" Type="http://schemas.openxmlformats.org/officeDocument/2006/relationships/hyperlink" Target="https://www.feedipedia.org/node/11884" TargetMode="External"/><Relationship Id="rId297" Type="http://schemas.openxmlformats.org/officeDocument/2006/relationships/hyperlink" Target="http://purl.obolibrary.org/obo/NCBITaxon_171929" TargetMode="External"/><Relationship Id="rId518" Type="http://schemas.openxmlformats.org/officeDocument/2006/relationships/hyperlink" Target="http://purl.obolibrary.org/obo/NCBITaxon_371859" TargetMode="External"/><Relationship Id="rId725" Type="http://schemas.openxmlformats.org/officeDocument/2006/relationships/hyperlink" Target="https://www.feedipedia.org/node/11613" TargetMode="External"/><Relationship Id="rId932" Type="http://schemas.openxmlformats.org/officeDocument/2006/relationships/hyperlink" Target="https://www.feedipedia.org/node/12304" TargetMode="External"/><Relationship Id="rId1148" Type="http://schemas.openxmlformats.org/officeDocument/2006/relationships/hyperlink" Target="https://www.feedipedia.org/node/12747" TargetMode="External"/><Relationship Id="rId157" Type="http://schemas.openxmlformats.org/officeDocument/2006/relationships/hyperlink" Target="http://purl.obolibrary.org/obo/NCBITaxon_4113" TargetMode="External"/><Relationship Id="rId364" Type="http://schemas.openxmlformats.org/officeDocument/2006/relationships/hyperlink" Target="http://purl.obolibrary.org/obo/NCBITaxon_1108697" TargetMode="External"/><Relationship Id="rId1008" Type="http://schemas.openxmlformats.org/officeDocument/2006/relationships/hyperlink" Target="https://www.feedipedia.org/node/12543" TargetMode="External"/><Relationship Id="rId1215" Type="http://schemas.openxmlformats.org/officeDocument/2006/relationships/hyperlink" Target="https://www.feedipedia.org/node/12763" TargetMode="External"/><Relationship Id="rId61" Type="http://schemas.openxmlformats.org/officeDocument/2006/relationships/hyperlink" Target="https://www.feedipedia.org/node/11707" TargetMode="External"/><Relationship Id="rId571" Type="http://schemas.openxmlformats.org/officeDocument/2006/relationships/hyperlink" Target="https://www.feedipedia.org/node/17446" TargetMode="External"/><Relationship Id="rId669" Type="http://schemas.openxmlformats.org/officeDocument/2006/relationships/hyperlink" Target="http://purl.obolibrary.org/obo/NCBITaxon_326968" TargetMode="External"/><Relationship Id="rId876" Type="http://schemas.openxmlformats.org/officeDocument/2006/relationships/hyperlink" Target="https://www.feedipedia.org/node/12545" TargetMode="External"/><Relationship Id="rId19" Type="http://schemas.openxmlformats.org/officeDocument/2006/relationships/hyperlink" Target="http://purl.obolibrary.org/obo/NCBITaxon_4146" TargetMode="External"/><Relationship Id="rId224" Type="http://schemas.openxmlformats.org/officeDocument/2006/relationships/hyperlink" Target="http://purl.obolibrary.org/obo/NCBITaxon_79826" TargetMode="External"/><Relationship Id="rId431" Type="http://schemas.openxmlformats.org/officeDocument/2006/relationships/hyperlink" Target="http://purl.obolibrary.org/obo/NCBITaxon_157652" TargetMode="External"/><Relationship Id="rId529" Type="http://schemas.openxmlformats.org/officeDocument/2006/relationships/hyperlink" Target="http://purl.obolibrary.org/obo/NCBITaxon_58860" TargetMode="External"/><Relationship Id="rId736" Type="http://schemas.openxmlformats.org/officeDocument/2006/relationships/hyperlink" Target="https://www.feedipedia.org/node/12874" TargetMode="External"/><Relationship Id="rId1061" Type="http://schemas.openxmlformats.org/officeDocument/2006/relationships/hyperlink" Target="https://www.feedipedia.org/node/12805" TargetMode="External"/><Relationship Id="rId1159" Type="http://schemas.openxmlformats.org/officeDocument/2006/relationships/hyperlink" Target="https://www.feedipedia.org/node/12094" TargetMode="External"/><Relationship Id="rId168" Type="http://schemas.openxmlformats.org/officeDocument/2006/relationships/hyperlink" Target="http://purl.obolibrary.org/obo/NCBITaxon_4547" TargetMode="External"/><Relationship Id="rId943" Type="http://schemas.openxmlformats.org/officeDocument/2006/relationships/hyperlink" Target="https://www.feedipedia.org/node/12391" TargetMode="External"/><Relationship Id="rId1019" Type="http://schemas.openxmlformats.org/officeDocument/2006/relationships/hyperlink" Target="https://www.feedipedia.org/node/12114" TargetMode="External"/><Relationship Id="rId72" Type="http://schemas.openxmlformats.org/officeDocument/2006/relationships/hyperlink" Target="https://www.feedipedia.org/node/11539" TargetMode="External"/><Relationship Id="rId375" Type="http://schemas.openxmlformats.org/officeDocument/2006/relationships/hyperlink" Target="http://purl.obolibrary.org/obo/NCBITaxon_4472" TargetMode="External"/><Relationship Id="rId582" Type="http://schemas.openxmlformats.org/officeDocument/2006/relationships/hyperlink" Target="https://www.feedipedia.org/node/20056" TargetMode="External"/><Relationship Id="rId803" Type="http://schemas.openxmlformats.org/officeDocument/2006/relationships/hyperlink" Target="https://www.feedipedia.org/node/11976" TargetMode="External"/><Relationship Id="rId3" Type="http://schemas.openxmlformats.org/officeDocument/2006/relationships/hyperlink" Target="https://www.feedipedia.org/node/12155" TargetMode="External"/><Relationship Id="rId235" Type="http://schemas.openxmlformats.org/officeDocument/2006/relationships/hyperlink" Target="http://purl.obolibrary.org/obo/NCBITaxon_281133" TargetMode="External"/><Relationship Id="rId442" Type="http://schemas.openxmlformats.org/officeDocument/2006/relationships/hyperlink" Target="http://purl.obolibrary.org/obo/NCBITaxon_143173" TargetMode="External"/><Relationship Id="rId887" Type="http://schemas.openxmlformats.org/officeDocument/2006/relationships/hyperlink" Target="https://www.feedipedia.org/node/11522" TargetMode="External"/><Relationship Id="rId1072" Type="http://schemas.openxmlformats.org/officeDocument/2006/relationships/hyperlink" Target="http://purl.obolibrary.org/obo/NCBITaxon_428232" TargetMode="External"/><Relationship Id="rId302" Type="http://schemas.openxmlformats.org/officeDocument/2006/relationships/hyperlink" Target="http://purl.obolibrary.org/obo/NCBITaxon_240028" TargetMode="External"/><Relationship Id="rId747" Type="http://schemas.openxmlformats.org/officeDocument/2006/relationships/hyperlink" Target="https://www.feedipedia.org/node/15783" TargetMode="External"/><Relationship Id="rId954" Type="http://schemas.openxmlformats.org/officeDocument/2006/relationships/hyperlink" Target="https://www.feedipedia.org/node/12149" TargetMode="External"/><Relationship Id="rId83" Type="http://schemas.openxmlformats.org/officeDocument/2006/relationships/hyperlink" Target="https://www.feedipedia.org/node/219966" TargetMode="External"/><Relationship Id="rId179" Type="http://schemas.openxmlformats.org/officeDocument/2006/relationships/hyperlink" Target="http://purl.obolibrary.org/obo/NCBITaxon_4081" TargetMode="External"/><Relationship Id="rId386" Type="http://schemas.openxmlformats.org/officeDocument/2006/relationships/hyperlink" Target="http://purl.obolibrary.org/obo/NCBITaxon_268724" TargetMode="External"/><Relationship Id="rId593" Type="http://schemas.openxmlformats.org/officeDocument/2006/relationships/hyperlink" Target="https://feedipedia.org/node/653" TargetMode="External"/><Relationship Id="rId607" Type="http://schemas.openxmlformats.org/officeDocument/2006/relationships/hyperlink" Target="https://list.worldfloraonline.org/wfo-0000848473" TargetMode="External"/><Relationship Id="rId814" Type="http://schemas.openxmlformats.org/officeDocument/2006/relationships/hyperlink" Target="https://www.feedipedia.org/node/12022" TargetMode="External"/><Relationship Id="rId246" Type="http://schemas.openxmlformats.org/officeDocument/2006/relationships/hyperlink" Target="http://purl.obolibrary.org/obo/NCBITaxon_171959" TargetMode="External"/><Relationship Id="rId453" Type="http://schemas.openxmlformats.org/officeDocument/2006/relationships/hyperlink" Target="http://purl.obolibrary.org/obo/NCBITaxon_185703" TargetMode="External"/><Relationship Id="rId660" Type="http://schemas.openxmlformats.org/officeDocument/2006/relationships/hyperlink" Target="https://www.feedipedia.org/node/13056" TargetMode="External"/><Relationship Id="rId898" Type="http://schemas.openxmlformats.org/officeDocument/2006/relationships/hyperlink" Target="https://www.feedipedia.org/content/feeds?category=13593" TargetMode="External"/><Relationship Id="rId1083" Type="http://schemas.openxmlformats.org/officeDocument/2006/relationships/hyperlink" Target="https://www.feedipedia.org/node/12100" TargetMode="External"/><Relationship Id="rId106" Type="http://schemas.openxmlformats.org/officeDocument/2006/relationships/hyperlink" Target="http://purl.obolibrary.org/obo/NCBITaxon_4513" TargetMode="External"/><Relationship Id="rId313" Type="http://schemas.openxmlformats.org/officeDocument/2006/relationships/hyperlink" Target="http://purl.obolibrary.org/obo/NCBITaxon_493957" TargetMode="External"/><Relationship Id="rId758" Type="http://schemas.openxmlformats.org/officeDocument/2006/relationships/hyperlink" Target="https://www.feedipedia.org/node/12458" TargetMode="External"/><Relationship Id="rId965" Type="http://schemas.openxmlformats.org/officeDocument/2006/relationships/hyperlink" Target="https://www.feedipedia.org/node/12310" TargetMode="External"/><Relationship Id="rId1150" Type="http://schemas.openxmlformats.org/officeDocument/2006/relationships/hyperlink" Target="http://purl.obolibrary.org/obo/NCBITaxon_29780" TargetMode="External"/><Relationship Id="rId10" Type="http://schemas.openxmlformats.org/officeDocument/2006/relationships/hyperlink" Target="https://www.feedipedia.org/node/12502" TargetMode="External"/><Relationship Id="rId94" Type="http://schemas.openxmlformats.org/officeDocument/2006/relationships/hyperlink" Target="http://purl.obolibrary.org/obo/NCBITaxon_3641" TargetMode="External"/><Relationship Id="rId397" Type="http://schemas.openxmlformats.org/officeDocument/2006/relationships/hyperlink" Target="http://purl.obolibrary.org/obo/NCBITaxon_59788" TargetMode="External"/><Relationship Id="rId520" Type="http://schemas.openxmlformats.org/officeDocument/2006/relationships/hyperlink" Target="http://purl.obolibrary.org/obo/NCBITaxon_371859" TargetMode="External"/><Relationship Id="rId618" Type="http://schemas.openxmlformats.org/officeDocument/2006/relationships/hyperlink" Target="https://list.worldfloraonline.org/wfo-0000867617" TargetMode="External"/><Relationship Id="rId825" Type="http://schemas.openxmlformats.org/officeDocument/2006/relationships/hyperlink" Target="https://www.feedipedia.org/node/12420" TargetMode="External"/><Relationship Id="rId257" Type="http://schemas.openxmlformats.org/officeDocument/2006/relationships/hyperlink" Target="http://purl.obolibrary.org/obo/NCBITaxon_2851936" TargetMode="External"/><Relationship Id="rId464" Type="http://schemas.openxmlformats.org/officeDocument/2006/relationships/hyperlink" Target="http://purl.obolibrary.org/obo/NCBITaxon_556506" TargetMode="External"/><Relationship Id="rId1010" Type="http://schemas.openxmlformats.org/officeDocument/2006/relationships/hyperlink" Target="https://www.feedipedia.org/node/11522" TargetMode="External"/><Relationship Id="rId1094" Type="http://schemas.openxmlformats.org/officeDocument/2006/relationships/hyperlink" Target="http://purl.obolibrary.org/obo/NCBITaxon_100575" TargetMode="External"/><Relationship Id="rId1108" Type="http://schemas.openxmlformats.org/officeDocument/2006/relationships/hyperlink" Target="http://purl.obolibrary.org/obo/NCBITaxon_59788" TargetMode="External"/><Relationship Id="rId117" Type="http://schemas.openxmlformats.org/officeDocument/2006/relationships/hyperlink" Target="http://purl.obolibrary.org/obo/NCBITaxon_29780" TargetMode="External"/><Relationship Id="rId671" Type="http://schemas.openxmlformats.org/officeDocument/2006/relationships/hyperlink" Target="https://www.feedipedia.org/node/12024" TargetMode="External"/><Relationship Id="rId769" Type="http://schemas.openxmlformats.org/officeDocument/2006/relationships/hyperlink" Target="https://www.feedipedia.org/node/11976" TargetMode="External"/><Relationship Id="rId976" Type="http://schemas.openxmlformats.org/officeDocument/2006/relationships/hyperlink" Target="https://www.feedipedia.org/node/16631" TargetMode="External"/><Relationship Id="rId324" Type="http://schemas.openxmlformats.org/officeDocument/2006/relationships/hyperlink" Target="http://purl.obolibrary.org/obo/NCBITaxon_196665" TargetMode="External"/><Relationship Id="rId531" Type="http://schemas.openxmlformats.org/officeDocument/2006/relationships/hyperlink" Target="http://purl.obolibrary.org/obo/NCBITaxon_4932" TargetMode="External"/><Relationship Id="rId629" Type="http://schemas.openxmlformats.org/officeDocument/2006/relationships/hyperlink" Target="http://purl.obolibrary.org/obo/NCBITaxon_103745" TargetMode="External"/><Relationship Id="rId1161" Type="http://schemas.openxmlformats.org/officeDocument/2006/relationships/hyperlink" Target="https://www.feedipedia.org/node/12538" TargetMode="External"/><Relationship Id="rId836" Type="http://schemas.openxmlformats.org/officeDocument/2006/relationships/hyperlink" Target="https://www.feedipedia.org/content/feeds?category=13602" TargetMode="External"/><Relationship Id="rId1021" Type="http://schemas.openxmlformats.org/officeDocument/2006/relationships/hyperlink" Target="http://purl.obolibrary.org/obo/NCBITaxon_240028" TargetMode="External"/><Relationship Id="rId1119" Type="http://schemas.openxmlformats.org/officeDocument/2006/relationships/hyperlink" Target="https://www.feedipedia.org/node/12280" TargetMode="External"/><Relationship Id="rId903" Type="http://schemas.openxmlformats.org/officeDocument/2006/relationships/hyperlink" Target="https://www.feedipedia.org/node/19253" TargetMode="External"/><Relationship Id="rId32" Type="http://schemas.openxmlformats.org/officeDocument/2006/relationships/hyperlink" Target="https://www.feedipedia.org/node/12340" TargetMode="External"/><Relationship Id="rId181" Type="http://schemas.openxmlformats.org/officeDocument/2006/relationships/hyperlink" Target="http://purl.obolibrary.org/obo/NCBITaxon_3885" TargetMode="External"/><Relationship Id="rId279" Type="http://schemas.openxmlformats.org/officeDocument/2006/relationships/hyperlink" Target="http://purl.obolibrary.org/obo/NCBITaxon_138043" TargetMode="External"/><Relationship Id="rId486" Type="http://schemas.openxmlformats.org/officeDocument/2006/relationships/hyperlink" Target="http://purl.obolibrary.org/obo/NCBITaxon_3876" TargetMode="External"/><Relationship Id="rId693" Type="http://schemas.openxmlformats.org/officeDocument/2006/relationships/hyperlink" Target="http://purl.obolibrary.org/obo/NCBITaxon_4679" TargetMode="External"/><Relationship Id="rId139" Type="http://schemas.openxmlformats.org/officeDocument/2006/relationships/hyperlink" Target="http://purl.obolibrary.org/obo/NCBITaxon_3633" TargetMode="External"/><Relationship Id="rId346" Type="http://schemas.openxmlformats.org/officeDocument/2006/relationships/hyperlink" Target="http://purl.obolibrary.org/obo/NCBITaxon_167663" TargetMode="External"/><Relationship Id="rId553" Type="http://schemas.openxmlformats.org/officeDocument/2006/relationships/hyperlink" Target="http://purl.obolibrary.org/obo/NCBITaxon_3501" TargetMode="External"/><Relationship Id="rId760" Type="http://schemas.openxmlformats.org/officeDocument/2006/relationships/hyperlink" Target="https://www.feedipedia.org/node/12050" TargetMode="External"/><Relationship Id="rId998" Type="http://schemas.openxmlformats.org/officeDocument/2006/relationships/hyperlink" Target="https://www.feedipedia.org/node/22607" TargetMode="External"/><Relationship Id="rId1183" Type="http://schemas.openxmlformats.org/officeDocument/2006/relationships/hyperlink" Target="https://www.feedipedia.org/node/12275" TargetMode="External"/><Relationship Id="rId206" Type="http://schemas.openxmlformats.org/officeDocument/2006/relationships/hyperlink" Target="http://purl.obolibrary.org/obo/NCBITaxon_205524" TargetMode="External"/><Relationship Id="rId413" Type="http://schemas.openxmlformats.org/officeDocument/2006/relationships/hyperlink" Target="http://purl.obolibrary.org/obo/NCBITaxon_38414" TargetMode="External"/><Relationship Id="rId858" Type="http://schemas.openxmlformats.org/officeDocument/2006/relationships/hyperlink" Target="https://www.feedipedia.org/node/22432" TargetMode="External"/><Relationship Id="rId1043" Type="http://schemas.openxmlformats.org/officeDocument/2006/relationships/hyperlink" Target="https://www.feedipedia.org/node/13004" TargetMode="External"/><Relationship Id="rId620" Type="http://schemas.openxmlformats.org/officeDocument/2006/relationships/hyperlink" Target="https://list.worldfloraonline.org/wfo-0000201296" TargetMode="External"/><Relationship Id="rId718" Type="http://schemas.openxmlformats.org/officeDocument/2006/relationships/hyperlink" Target="https://www.feedipedia.org/node/12473" TargetMode="External"/><Relationship Id="rId925" Type="http://schemas.openxmlformats.org/officeDocument/2006/relationships/hyperlink" Target="https://www.feedipedia.org/node/12627" TargetMode="External"/><Relationship Id="rId1110" Type="http://schemas.openxmlformats.org/officeDocument/2006/relationships/hyperlink" Target="https://www.feedipedia.org/node/12630" TargetMode="External"/><Relationship Id="rId1208" Type="http://schemas.openxmlformats.org/officeDocument/2006/relationships/hyperlink" Target="https://www.feedipedia.org/node/12192" TargetMode="External"/><Relationship Id="rId54" Type="http://schemas.openxmlformats.org/officeDocument/2006/relationships/hyperlink" Target="https://www.feedipedia.org/node/12371" TargetMode="External"/><Relationship Id="rId270" Type="http://schemas.openxmlformats.org/officeDocument/2006/relationships/hyperlink" Target="http://purl.obolibrary.org/obo/NCBITaxon_139012" TargetMode="External"/><Relationship Id="rId130" Type="http://schemas.openxmlformats.org/officeDocument/2006/relationships/hyperlink" Target="http://purl.obolibrary.org/obo/NCBITaxon_3885" TargetMode="External"/><Relationship Id="rId368" Type="http://schemas.openxmlformats.org/officeDocument/2006/relationships/hyperlink" Target="http://purl.obolibrary.org/obo/NCBITaxon_383670" TargetMode="External"/><Relationship Id="rId575" Type="http://schemas.openxmlformats.org/officeDocument/2006/relationships/hyperlink" Target="https://www.feedipedia.org/node/17447" TargetMode="External"/><Relationship Id="rId782" Type="http://schemas.openxmlformats.org/officeDocument/2006/relationships/hyperlink" Target="https://www.feedipedia.org/node/11976" TargetMode="External"/><Relationship Id="rId228" Type="http://schemas.openxmlformats.org/officeDocument/2006/relationships/hyperlink" Target="http://purl.obolibrary.org/obo/NCBITaxon_173850" TargetMode="External"/><Relationship Id="rId435" Type="http://schemas.openxmlformats.org/officeDocument/2006/relationships/hyperlink" Target="http://purl.obolibrary.org/obo/NCBITaxon_248361" TargetMode="External"/><Relationship Id="rId642" Type="http://schemas.openxmlformats.org/officeDocument/2006/relationships/hyperlink" Target="http://purl.obolibrary.org/obo/NCBITaxon_41396" TargetMode="External"/><Relationship Id="rId1065" Type="http://schemas.openxmlformats.org/officeDocument/2006/relationships/hyperlink" Target="http://purl.obolibrary.org/obo/NCBITaxon_185703" TargetMode="External"/><Relationship Id="rId502" Type="http://schemas.openxmlformats.org/officeDocument/2006/relationships/hyperlink" Target="http://purl.obolibrary.org/obo/NCBITaxon_35715" TargetMode="External"/><Relationship Id="rId947" Type="http://schemas.openxmlformats.org/officeDocument/2006/relationships/hyperlink" Target="https://www.feedipedia.org/node/14602" TargetMode="External"/><Relationship Id="rId1132" Type="http://schemas.openxmlformats.org/officeDocument/2006/relationships/hyperlink" Target="http://purl.obolibrary.org/obo/NCBITaxon_58334" TargetMode="External"/><Relationship Id="rId76" Type="http://schemas.openxmlformats.org/officeDocument/2006/relationships/hyperlink" Target="https://www.feedipedia.org/node/25057" TargetMode="External"/><Relationship Id="rId807" Type="http://schemas.openxmlformats.org/officeDocument/2006/relationships/hyperlink" Target="https://www.feedipedia.org/content/feeds?category=13598" TargetMode="External"/><Relationship Id="rId292" Type="http://schemas.openxmlformats.org/officeDocument/2006/relationships/hyperlink" Target="http://purl.obolibrary.org/obo/NCBITaxon_1561840" TargetMode="External"/><Relationship Id="rId597" Type="http://schemas.openxmlformats.org/officeDocument/2006/relationships/hyperlink" Target="https://www.feedipedia.org/node/13004" TargetMode="External"/><Relationship Id="rId152" Type="http://schemas.openxmlformats.org/officeDocument/2006/relationships/hyperlink" Target="http://purl.obolibrary.org/obo/NCBITaxon_4182" TargetMode="External"/><Relationship Id="rId457" Type="http://schemas.openxmlformats.org/officeDocument/2006/relationships/hyperlink" Target="http://purl.obolibrary.org/obo/NCBITaxon_1234201" TargetMode="External"/><Relationship Id="rId1087" Type="http://schemas.openxmlformats.org/officeDocument/2006/relationships/hyperlink" Target="http://purl.obolibrary.org/obo/NCBITaxon_54878" TargetMode="External"/><Relationship Id="rId664" Type="http://schemas.openxmlformats.org/officeDocument/2006/relationships/hyperlink" Target="http://purl.obolibrary.org/obo/NCBITaxon_185703" TargetMode="External"/><Relationship Id="rId871" Type="http://schemas.openxmlformats.org/officeDocument/2006/relationships/hyperlink" Target="https://www.feedipedia.org/node/11793" TargetMode="External"/><Relationship Id="rId969" Type="http://schemas.openxmlformats.org/officeDocument/2006/relationships/hyperlink" Target="https://www.feedipedia.org/node/12584" TargetMode="External"/><Relationship Id="rId317" Type="http://schemas.openxmlformats.org/officeDocument/2006/relationships/hyperlink" Target="http://purl.obolibrary.org/obo/NCBITaxon_159033" TargetMode="External"/><Relationship Id="rId524" Type="http://schemas.openxmlformats.org/officeDocument/2006/relationships/hyperlink" Target="http://purl.obolibrary.org/obo/NCBITaxon_1071184" TargetMode="External"/><Relationship Id="rId731" Type="http://schemas.openxmlformats.org/officeDocument/2006/relationships/hyperlink" Target="https://www.feedipedia.org/node/12288" TargetMode="External"/><Relationship Id="rId1154" Type="http://schemas.openxmlformats.org/officeDocument/2006/relationships/hyperlink" Target="https://www.feedipedia.org/node/529" TargetMode="External"/><Relationship Id="rId98" Type="http://schemas.openxmlformats.org/officeDocument/2006/relationships/hyperlink" Target="http://purl.obolibrary.org/obo/NCBITaxon_2315439" TargetMode="External"/><Relationship Id="rId829" Type="http://schemas.openxmlformats.org/officeDocument/2006/relationships/hyperlink" Target="https://www.feedipedia.org/node/12577" TargetMode="External"/><Relationship Id="rId1014" Type="http://schemas.openxmlformats.org/officeDocument/2006/relationships/hyperlink" Target="https://www.feedipedia.org/node/12761" TargetMode="External"/><Relationship Id="rId1221" Type="http://schemas.openxmlformats.org/officeDocument/2006/relationships/table" Target="../tables/table1.xml"/><Relationship Id="rId25" Type="http://schemas.openxmlformats.org/officeDocument/2006/relationships/hyperlink" Target="https://www.feedipedia.org/node/12415" TargetMode="External"/><Relationship Id="rId174" Type="http://schemas.openxmlformats.org/officeDocument/2006/relationships/hyperlink" Target="http://purl.obolibrary.org/obo/NCBITaxon_4081" TargetMode="External"/><Relationship Id="rId381" Type="http://schemas.openxmlformats.org/officeDocument/2006/relationships/hyperlink" Target="http://purl.obolibrary.org/obo/NCBITaxon_66011" TargetMode="External"/><Relationship Id="rId241" Type="http://schemas.openxmlformats.org/officeDocument/2006/relationships/hyperlink" Target="http://purl.obolibrary.org/obo/NCBITaxon_29694" TargetMode="External"/><Relationship Id="rId479" Type="http://schemas.openxmlformats.org/officeDocument/2006/relationships/hyperlink" Target="http://purl.obolibrary.org/obo/NCBITaxon_47247" TargetMode="External"/><Relationship Id="rId686" Type="http://schemas.openxmlformats.org/officeDocument/2006/relationships/hyperlink" Target="https://www.feedipedia.org/node/17276" TargetMode="External"/><Relationship Id="rId893" Type="http://schemas.openxmlformats.org/officeDocument/2006/relationships/hyperlink" Target="https://www.feedipedia.org/node/11850" TargetMode="External"/><Relationship Id="rId339" Type="http://schemas.openxmlformats.org/officeDocument/2006/relationships/hyperlink" Target="http://purl.obolibrary.org/obo/NCBITaxon_309307" TargetMode="External"/><Relationship Id="rId546" Type="http://schemas.openxmlformats.org/officeDocument/2006/relationships/hyperlink" Target="http://purl.obolibrary.org/obo/NCBITaxon_80338" TargetMode="External"/><Relationship Id="rId753" Type="http://schemas.openxmlformats.org/officeDocument/2006/relationships/hyperlink" Target="https://www.feedipedia.org/node/12751" TargetMode="External"/><Relationship Id="rId1176" Type="http://schemas.openxmlformats.org/officeDocument/2006/relationships/hyperlink" Target="https://www.feedipedia.org/node/11662" TargetMode="External"/><Relationship Id="rId101" Type="http://schemas.openxmlformats.org/officeDocument/2006/relationships/hyperlink" Target="http://purl.obolibrary.org/obo/NCBITaxon_9031" TargetMode="External"/><Relationship Id="rId406" Type="http://schemas.openxmlformats.org/officeDocument/2006/relationships/hyperlink" Target="http://purl.obolibrary.org/obo/NCBITaxon_167342" TargetMode="External"/><Relationship Id="rId960" Type="http://schemas.openxmlformats.org/officeDocument/2006/relationships/hyperlink" Target="https://www.feedipedia.org/node/12719" TargetMode="External"/><Relationship Id="rId1036" Type="http://schemas.openxmlformats.org/officeDocument/2006/relationships/hyperlink" Target="https://www.feedipedia.org/node/12458" TargetMode="External"/><Relationship Id="rId613" Type="http://schemas.openxmlformats.org/officeDocument/2006/relationships/hyperlink" Target="https://list.worldfloraonline.org/wfo-0000896247" TargetMode="External"/><Relationship Id="rId820" Type="http://schemas.openxmlformats.org/officeDocument/2006/relationships/hyperlink" Target="https://www.feedipedia.org/node/12373" TargetMode="External"/><Relationship Id="rId918" Type="http://schemas.openxmlformats.org/officeDocument/2006/relationships/hyperlink" Target="https://www.feedipedia.org/node/12554" TargetMode="External"/><Relationship Id="rId1103" Type="http://schemas.openxmlformats.org/officeDocument/2006/relationships/hyperlink" Target="http://purl.obolibrary.org/obo/NCBITaxon_82407" TargetMode="External"/><Relationship Id="rId47" Type="http://schemas.openxmlformats.org/officeDocument/2006/relationships/hyperlink" Target="https://www.feedipedia.org/node/11772" TargetMode="External"/><Relationship Id="rId196" Type="http://schemas.openxmlformats.org/officeDocument/2006/relationships/hyperlink" Target="http://purl.obolibrary.org/obo/NCBITaxon_4113" TargetMode="External"/><Relationship Id="rId263" Type="http://schemas.openxmlformats.org/officeDocument/2006/relationships/hyperlink" Target="http://purl.obolibrary.org/obo/NCBITaxon_240432" TargetMode="External"/><Relationship Id="rId470" Type="http://schemas.openxmlformats.org/officeDocument/2006/relationships/hyperlink" Target="http://purl.obolibrary.org/obo/NCBITaxon_587579" TargetMode="External"/><Relationship Id="rId123" Type="http://schemas.openxmlformats.org/officeDocument/2006/relationships/hyperlink" Target="http://purl.obolibrary.org/obo/NCBITaxon_3654" TargetMode="External"/><Relationship Id="rId330" Type="http://schemas.openxmlformats.org/officeDocument/2006/relationships/hyperlink" Target="http://purl.obolibrary.org/obo/NCBITaxon_1232591" TargetMode="External"/><Relationship Id="rId568" Type="http://schemas.openxmlformats.org/officeDocument/2006/relationships/hyperlink" Target="https://www.feedipedia.org/node/12694" TargetMode="External"/><Relationship Id="rId775" Type="http://schemas.openxmlformats.org/officeDocument/2006/relationships/hyperlink" Target="https://www.feedipedia.org/node/11976" TargetMode="External"/><Relationship Id="rId982" Type="http://schemas.openxmlformats.org/officeDocument/2006/relationships/hyperlink" Target="https://www.feedipedia.org/node/12423" TargetMode="External"/><Relationship Id="rId1198" Type="http://schemas.openxmlformats.org/officeDocument/2006/relationships/hyperlink" Target="https://www.feedipedia.org/node/11539" TargetMode="External"/><Relationship Id="rId428" Type="http://schemas.openxmlformats.org/officeDocument/2006/relationships/hyperlink" Target="http://purl.obolibrary.org/obo/NCBITaxon_157652" TargetMode="External"/><Relationship Id="rId635" Type="http://schemas.openxmlformats.org/officeDocument/2006/relationships/hyperlink" Target="http://purl.obolibrary.org/obo/NCBITaxon_479623" TargetMode="External"/><Relationship Id="rId842" Type="http://schemas.openxmlformats.org/officeDocument/2006/relationships/hyperlink" Target="https://www.feedipedia.org/node/12805" TargetMode="External"/><Relationship Id="rId1058" Type="http://schemas.openxmlformats.org/officeDocument/2006/relationships/hyperlink" Target="https://www.feedipedia.org/node/11976" TargetMode="External"/><Relationship Id="rId702" Type="http://schemas.openxmlformats.org/officeDocument/2006/relationships/hyperlink" Target="https://www.feedipedia.org/node/11574" TargetMode="External"/><Relationship Id="rId1125" Type="http://schemas.openxmlformats.org/officeDocument/2006/relationships/hyperlink" Target="https://www.feedipedia.org/node/12366" TargetMode="External"/><Relationship Id="rId69" Type="http://schemas.openxmlformats.org/officeDocument/2006/relationships/hyperlink" Target="https://www.feedipedia.org/node/22184" TargetMode="External"/><Relationship Id="rId285" Type="http://schemas.openxmlformats.org/officeDocument/2006/relationships/hyperlink" Target="http://purl.obolibrary.org/obo/NCBITaxon_69109" TargetMode="External"/><Relationship Id="rId492" Type="http://schemas.openxmlformats.org/officeDocument/2006/relationships/hyperlink" Target="http://purl.obolibrary.org/obo/NCBITaxon_72550" TargetMode="External"/><Relationship Id="rId797" Type="http://schemas.openxmlformats.org/officeDocument/2006/relationships/hyperlink" Target="https://www.feedipedia.org/node/11976" TargetMode="External"/><Relationship Id="rId145" Type="http://schemas.openxmlformats.org/officeDocument/2006/relationships/hyperlink" Target="http://purl.obolibrary.org/obo/NCBITaxon_4182" TargetMode="External"/><Relationship Id="rId352" Type="http://schemas.openxmlformats.org/officeDocument/2006/relationships/hyperlink" Target="http://purl.obolibrary.org/obo/NCBITaxon_167663" TargetMode="External"/><Relationship Id="rId212" Type="http://schemas.openxmlformats.org/officeDocument/2006/relationships/hyperlink" Target="http://purl.obolibrary.org/obo/NCBITaxon_75689" TargetMode="External"/><Relationship Id="rId657" Type="http://schemas.openxmlformats.org/officeDocument/2006/relationships/hyperlink" Target="https://www.feedipedia.org/node/26513" TargetMode="External"/><Relationship Id="rId864" Type="http://schemas.openxmlformats.org/officeDocument/2006/relationships/hyperlink" Target="https://www.feedipedia.org/node/11512" TargetMode="External"/><Relationship Id="rId517" Type="http://schemas.openxmlformats.org/officeDocument/2006/relationships/hyperlink" Target="http://purl.obolibrary.org/obo/NCBITaxon_371859" TargetMode="External"/><Relationship Id="rId724" Type="http://schemas.openxmlformats.org/officeDocument/2006/relationships/hyperlink" Target="https://www.feedipedia.org/node/11692" TargetMode="External"/><Relationship Id="rId931" Type="http://schemas.openxmlformats.org/officeDocument/2006/relationships/hyperlink" Target="https://www.feedipedia.org/node/12271" TargetMode="External"/><Relationship Id="rId1147" Type="http://schemas.openxmlformats.org/officeDocument/2006/relationships/hyperlink" Target="http://purl.obolibrary.org/obo/NCBITaxon_38414" TargetMode="External"/><Relationship Id="rId60" Type="http://schemas.openxmlformats.org/officeDocument/2006/relationships/hyperlink" Target="https://www.feedipedia.org/node/12544" TargetMode="External"/><Relationship Id="rId1007" Type="http://schemas.openxmlformats.org/officeDocument/2006/relationships/hyperlink" Target="https://www.feedipedia.org/node/26001" TargetMode="External"/><Relationship Id="rId1214" Type="http://schemas.openxmlformats.org/officeDocument/2006/relationships/hyperlink" Target="https://www.feedipedia.org/node/12644" TargetMode="External"/><Relationship Id="rId18" Type="http://schemas.openxmlformats.org/officeDocument/2006/relationships/hyperlink" Target="http://purl.obolibrary.org/obo/NCBITaxon_3866" TargetMode="External"/><Relationship Id="rId167" Type="http://schemas.openxmlformats.org/officeDocument/2006/relationships/hyperlink" Target="http://purl.obolibrary.org/obo/NCBITaxon_4547" TargetMode="External"/><Relationship Id="rId374" Type="http://schemas.openxmlformats.org/officeDocument/2006/relationships/hyperlink" Target="http://purl.obolibrary.org/obo/NCBITaxon_4469" TargetMode="External"/><Relationship Id="rId581" Type="http://schemas.openxmlformats.org/officeDocument/2006/relationships/hyperlink" Target="https://www.feedipedia.org/node/12020"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117" Type="http://schemas.openxmlformats.org/officeDocument/2006/relationships/hyperlink" Target="https://www.feedipedia.org/node/416" TargetMode="External"/><Relationship Id="rId21" Type="http://schemas.openxmlformats.org/officeDocument/2006/relationships/hyperlink" Target="http://aims.fao.org/aos/agrovoc/c_1000" TargetMode="External"/><Relationship Id="rId63" Type="http://schemas.openxmlformats.org/officeDocument/2006/relationships/hyperlink" Target="http://aims.fao.org/aos/agrovoc/c_12332" TargetMode="External"/><Relationship Id="rId159" Type="http://schemas.openxmlformats.org/officeDocument/2006/relationships/hyperlink" Target="https://www.feedipedia.org/node/749" TargetMode="External"/><Relationship Id="rId170" Type="http://schemas.openxmlformats.org/officeDocument/2006/relationships/hyperlink" Target="https://www.feedipedia.org/node/674" TargetMode="External"/><Relationship Id="rId226" Type="http://schemas.openxmlformats.org/officeDocument/2006/relationships/hyperlink" Target="http://aims.fao.org/aos/agrovoc/c_5ee1eecb" TargetMode="External"/><Relationship Id="rId268" Type="http://schemas.openxmlformats.org/officeDocument/2006/relationships/hyperlink" Target="http://aims.fao.org/aos/agrovoc/c_2278" TargetMode="External"/><Relationship Id="rId32" Type="http://schemas.openxmlformats.org/officeDocument/2006/relationships/hyperlink" Target="http://aims.fao.org/aos/agrovoc/c_1085" TargetMode="External"/><Relationship Id="rId74" Type="http://schemas.openxmlformats.org/officeDocument/2006/relationships/hyperlink" Target="http://aims.fao.org/aos/agrovoc/c_35678" TargetMode="External"/><Relationship Id="rId128" Type="http://schemas.openxmlformats.org/officeDocument/2006/relationships/hyperlink" Target="http://aims.fao.org/aos/agrovoc/c_26818" TargetMode="External"/><Relationship Id="rId5" Type="http://schemas.openxmlformats.org/officeDocument/2006/relationships/hyperlink" Target="http://aims.fao.org/aos/agrovoc/c_24321" TargetMode="External"/><Relationship Id="rId181" Type="http://schemas.openxmlformats.org/officeDocument/2006/relationships/hyperlink" Target="https://www.feedipedia.org/node/745" TargetMode="External"/><Relationship Id="rId237" Type="http://schemas.openxmlformats.org/officeDocument/2006/relationships/hyperlink" Target="http://aims.fao.org/aos/agrovoc/c_16508" TargetMode="External"/><Relationship Id="rId258" Type="http://schemas.openxmlformats.org/officeDocument/2006/relationships/hyperlink" Target="http://aims.fao.org/aos/agrovoc/c_15230" TargetMode="External"/><Relationship Id="rId22" Type="http://schemas.openxmlformats.org/officeDocument/2006/relationships/hyperlink" Target="http://aims.fao.org/aos/agrovoc/c_1000" TargetMode="External"/><Relationship Id="rId43" Type="http://schemas.openxmlformats.org/officeDocument/2006/relationships/hyperlink" Target="https://www.feedipedia.org/node/527" TargetMode="External"/><Relationship Id="rId64" Type="http://schemas.openxmlformats.org/officeDocument/2006/relationships/hyperlink" Target="http://aims.fao.org/aos/agrovoc/c_d859f064" TargetMode="External"/><Relationship Id="rId118" Type="http://schemas.openxmlformats.org/officeDocument/2006/relationships/hyperlink" Target="https://www.feedipedia.org/node/185" TargetMode="External"/><Relationship Id="rId139" Type="http://schemas.openxmlformats.org/officeDocument/2006/relationships/hyperlink" Target="http://aims.fao.org/aos/agrovoc/c_12332" TargetMode="External"/><Relationship Id="rId85" Type="http://schemas.openxmlformats.org/officeDocument/2006/relationships/hyperlink" Target="http://aims.fao.org/aos/agrovoc/c_27459" TargetMode="External"/><Relationship Id="rId150" Type="http://schemas.openxmlformats.org/officeDocument/2006/relationships/hyperlink" Target="https://www.feedipedia.org/node/416" TargetMode="External"/><Relationship Id="rId171" Type="http://schemas.openxmlformats.org/officeDocument/2006/relationships/hyperlink" Target="https://www.feedipedia.org/node/674" TargetMode="External"/><Relationship Id="rId192" Type="http://schemas.openxmlformats.org/officeDocument/2006/relationships/hyperlink" Target="https://www.feedipedia.org/node/41" TargetMode="External"/><Relationship Id="rId206" Type="http://schemas.openxmlformats.org/officeDocument/2006/relationships/hyperlink" Target="http://aims.fao.org/aos/agrovoc/c_36344" TargetMode="External"/><Relationship Id="rId227" Type="http://schemas.openxmlformats.org/officeDocument/2006/relationships/hyperlink" Target="http://aims.fao.org/aos/agrovoc/c_7418" TargetMode="External"/><Relationship Id="rId248" Type="http://schemas.openxmlformats.org/officeDocument/2006/relationships/hyperlink" Target="http://aims.fao.org/aos/agrovoc/c_3937" TargetMode="External"/><Relationship Id="rId269" Type="http://schemas.openxmlformats.org/officeDocument/2006/relationships/hyperlink" Target="http://aims.fao.org/aos/agrovoc/c_12827" TargetMode="External"/><Relationship Id="rId12" Type="http://schemas.openxmlformats.org/officeDocument/2006/relationships/hyperlink" Target="https://www.nfstockfeeds.co.zw/cattle.html" TargetMode="External"/><Relationship Id="rId33" Type="http://schemas.openxmlformats.org/officeDocument/2006/relationships/hyperlink" Target="http://aims.fao.org/aos/agrovoc/c_1085" TargetMode="External"/><Relationship Id="rId108" Type="http://schemas.openxmlformats.org/officeDocument/2006/relationships/hyperlink" Target="http://aims.fao.org/aos/agrovoc/c_15891" TargetMode="External"/><Relationship Id="rId129" Type="http://schemas.openxmlformats.org/officeDocument/2006/relationships/hyperlink" Target="http://aims.fao.org/aos/agrovoc/c_3932" TargetMode="External"/><Relationship Id="rId54" Type="http://schemas.openxmlformats.org/officeDocument/2006/relationships/hyperlink" Target="http://aims.fao.org/aos/agrovoc/c_7441" TargetMode="External"/><Relationship Id="rId75" Type="http://schemas.openxmlformats.org/officeDocument/2006/relationships/hyperlink" Target="https://www.feedipedia.org/node/550" TargetMode="External"/><Relationship Id="rId96" Type="http://schemas.openxmlformats.org/officeDocument/2006/relationships/hyperlink" Target="https://www.feedipedia.org/node/202" TargetMode="External"/><Relationship Id="rId140" Type="http://schemas.openxmlformats.org/officeDocument/2006/relationships/hyperlink" Target="https://www.feedipedia.org/node/556" TargetMode="External"/><Relationship Id="rId161" Type="http://schemas.openxmlformats.org/officeDocument/2006/relationships/hyperlink" Target="https://www.feedipedia.org/node/225" TargetMode="External"/><Relationship Id="rId182" Type="http://schemas.openxmlformats.org/officeDocument/2006/relationships/hyperlink" Target="https://www.feedipedia.org/node/745" TargetMode="External"/><Relationship Id="rId217" Type="http://schemas.openxmlformats.org/officeDocument/2006/relationships/hyperlink" Target="http://aims.fao.org/aos/agrovoc/c_15891" TargetMode="External"/><Relationship Id="rId6" Type="http://schemas.openxmlformats.org/officeDocument/2006/relationships/hyperlink" Target="http://aims.fao.org/aos/agrovoc/c_369https:/agrovoc.fao.org/browse/agrovoc/en/page/c_6242" TargetMode="External"/><Relationship Id="rId238" Type="http://schemas.openxmlformats.org/officeDocument/2006/relationships/hyperlink" Target="http://aims.fao.org/aos/agrovoc/c_16508" TargetMode="External"/><Relationship Id="rId259" Type="http://schemas.openxmlformats.org/officeDocument/2006/relationships/hyperlink" Target="http://aims.fao.org/aos/agrovoc/c_2505" TargetMode="External"/><Relationship Id="rId23" Type="http://schemas.openxmlformats.org/officeDocument/2006/relationships/hyperlink" Target="https://www.feedipedia.org/node/490" TargetMode="External"/><Relationship Id="rId119" Type="http://schemas.openxmlformats.org/officeDocument/2006/relationships/hyperlink" Target="https://www.feedipedia.org/node/620" TargetMode="External"/><Relationship Id="rId270" Type="http://schemas.openxmlformats.org/officeDocument/2006/relationships/hyperlink" Target="http://aims.fao.org/aos/agrovoc/c_50" TargetMode="External"/><Relationship Id="rId44" Type="http://schemas.openxmlformats.org/officeDocument/2006/relationships/hyperlink" Target="http://aims.fao.org/aos/agrovoc/c_15525" TargetMode="External"/><Relationship Id="rId65" Type="http://schemas.openxmlformats.org/officeDocument/2006/relationships/hyperlink" Target="http://aims.fao.org/aos/agrovoc/c_29474" TargetMode="External"/><Relationship Id="rId86" Type="http://schemas.openxmlformats.org/officeDocument/2006/relationships/hyperlink" Target="https://www.feedipedia.org/node/711" TargetMode="External"/><Relationship Id="rId130" Type="http://schemas.openxmlformats.org/officeDocument/2006/relationships/hyperlink" Target="http://aims.fao.org/aos/agrovoc/c_7737" TargetMode="External"/><Relationship Id="rId151" Type="http://schemas.openxmlformats.org/officeDocument/2006/relationships/hyperlink" Target="https://www.feedipedia.org/node/522" TargetMode="External"/><Relationship Id="rId172" Type="http://schemas.openxmlformats.org/officeDocument/2006/relationships/hyperlink" Target="https://www.feedipedia.org/node/674" TargetMode="External"/><Relationship Id="rId193" Type="http://schemas.openxmlformats.org/officeDocument/2006/relationships/hyperlink" Target="http://aims.fao.org/aos/agrovoc/c_4570" TargetMode="External"/><Relationship Id="rId207" Type="http://schemas.openxmlformats.org/officeDocument/2006/relationships/hyperlink" Target="http://aims.fao.org/aos/agrovoc/c_36344" TargetMode="External"/><Relationship Id="rId228" Type="http://schemas.openxmlformats.org/officeDocument/2006/relationships/hyperlink" Target="http://aims.fao.org/aos/agrovoc/c_33129" TargetMode="External"/><Relationship Id="rId249" Type="http://schemas.openxmlformats.org/officeDocument/2006/relationships/hyperlink" Target="http://aims.fao.org/aos/agrovoc/c_32258" TargetMode="External"/><Relationship Id="rId13" Type="http://schemas.openxmlformats.org/officeDocument/2006/relationships/hyperlink" Target="http://animalnutrition.dupont.com/fileadmin/user_upload/live/animal_nutrition/documents/open/Feed_-enzyme-carbohydrase-protease-_Axtra-XAP-TPT-Danisco-Animal-_Nutrition.pdf" TargetMode="External"/><Relationship Id="rId109" Type="http://schemas.openxmlformats.org/officeDocument/2006/relationships/hyperlink" Target="http://aims.fao.org/aos/agrovoc/c_25507" TargetMode="External"/><Relationship Id="rId260" Type="http://schemas.openxmlformats.org/officeDocument/2006/relationships/hyperlink" Target="http://aims.fao.org/aos/agrovoc/c_019ee1cc" TargetMode="External"/><Relationship Id="rId34" Type="http://schemas.openxmlformats.org/officeDocument/2006/relationships/hyperlink" Target="http://aims.fao.org/aos/agrovoc/c_1085" TargetMode="External"/><Relationship Id="rId55" Type="http://schemas.openxmlformats.org/officeDocument/2006/relationships/hyperlink" Target="https://www.feedipedia.org/node/60" TargetMode="External"/><Relationship Id="rId76" Type="http://schemas.openxmlformats.org/officeDocument/2006/relationships/hyperlink" Target="http://purl.obolibrary.org/obo/AGRO_00000083" TargetMode="External"/><Relationship Id="rId97" Type="http://schemas.openxmlformats.org/officeDocument/2006/relationships/hyperlink" Target="http://aims.fao.org/aos/agrovoc/c_2891" TargetMode="External"/><Relationship Id="rId120" Type="http://schemas.openxmlformats.org/officeDocument/2006/relationships/hyperlink" Target="https://www.feedipedia.org/node/59" TargetMode="External"/><Relationship Id="rId141" Type="http://schemas.openxmlformats.org/officeDocument/2006/relationships/hyperlink" Target="https://www.feedipedia.org/node/561" TargetMode="External"/><Relationship Id="rId7" Type="http://schemas.openxmlformats.org/officeDocument/2006/relationships/hyperlink" Target="https://www.feedipedia.org/node/208" TargetMode="External"/><Relationship Id="rId162" Type="http://schemas.openxmlformats.org/officeDocument/2006/relationships/hyperlink" Target="https://www.feedipedia.org/node/736" TargetMode="External"/><Relationship Id="rId183" Type="http://schemas.openxmlformats.org/officeDocument/2006/relationships/hyperlink" Target="https://www.feedipedia.org/node/564" TargetMode="External"/><Relationship Id="rId218" Type="http://schemas.openxmlformats.org/officeDocument/2006/relationships/hyperlink" Target="http://aims.fao.org/aos/agrovoc/c_019ee1cc" TargetMode="External"/><Relationship Id="rId239" Type="http://schemas.openxmlformats.org/officeDocument/2006/relationships/hyperlink" Target="http://aims.fao.org/aos/agrovoc/c_16043" TargetMode="External"/><Relationship Id="rId250" Type="http://schemas.openxmlformats.org/officeDocument/2006/relationships/hyperlink" Target="http://aims.fao.org/aos/agrovoc/c_7910" TargetMode="External"/><Relationship Id="rId271" Type="http://schemas.openxmlformats.org/officeDocument/2006/relationships/hyperlink" Target="http://aims.fao.org/aos/agrovoc/c_10734" TargetMode="External"/><Relationship Id="rId24" Type="http://schemas.openxmlformats.org/officeDocument/2006/relationships/hyperlink" Target="https://agrovoc.fao.org/browse/agrovoc/en/page/c_1043" TargetMode="External"/><Relationship Id="rId45" Type="http://schemas.openxmlformats.org/officeDocument/2006/relationships/hyperlink" Target="https://www.feedipedia.org/node/526" TargetMode="External"/><Relationship Id="rId66" Type="http://schemas.openxmlformats.org/officeDocument/2006/relationships/hyperlink" Target="http://aims.fao.org/aos/agrovoc/c_a40b4471" TargetMode="External"/><Relationship Id="rId87" Type="http://schemas.openxmlformats.org/officeDocument/2006/relationships/hyperlink" Target="https://www.feedipedia.org/node/294" TargetMode="External"/><Relationship Id="rId110" Type="http://schemas.openxmlformats.org/officeDocument/2006/relationships/hyperlink" Target="https://www.feedipedia.org/node/40" TargetMode="External"/><Relationship Id="rId131" Type="http://schemas.openxmlformats.org/officeDocument/2006/relationships/hyperlink" Target="http://aims.fao.org/aos/agrovoc/c_4246" TargetMode="External"/><Relationship Id="rId152" Type="http://schemas.openxmlformats.org/officeDocument/2006/relationships/hyperlink" Target="https://www.feedipedia.org/node/264" TargetMode="External"/><Relationship Id="rId173" Type="http://schemas.openxmlformats.org/officeDocument/2006/relationships/hyperlink" Target="https://www.feedipedia.org/node/42" TargetMode="External"/><Relationship Id="rId194" Type="http://schemas.openxmlformats.org/officeDocument/2006/relationships/hyperlink" Target="http://aims.fao.org/aos/agrovoc/c_35362" TargetMode="External"/><Relationship Id="rId208" Type="http://schemas.openxmlformats.org/officeDocument/2006/relationships/hyperlink" Target="http://aims.fao.org/aos/agrovoc/c_5514" TargetMode="External"/><Relationship Id="rId229" Type="http://schemas.openxmlformats.org/officeDocument/2006/relationships/hyperlink" Target="http://aims.fao.org/aos/agrovoc/c_33129" TargetMode="External"/><Relationship Id="rId240" Type="http://schemas.openxmlformats.org/officeDocument/2006/relationships/hyperlink" Target="http://aims.fao.org/aos/agrovoc/c_16043" TargetMode="External"/><Relationship Id="rId261" Type="http://schemas.openxmlformats.org/officeDocument/2006/relationships/hyperlink" Target="http://aims.fao.org/aos/agrovoc/c_16066" TargetMode="External"/><Relationship Id="rId14" Type="http://schemas.openxmlformats.org/officeDocument/2006/relationships/hyperlink" Target="http://aims.fao.org/aos/agrovoc/c_12331" TargetMode="External"/><Relationship Id="rId35" Type="http://schemas.openxmlformats.org/officeDocument/2006/relationships/hyperlink" Target="https://www.feedipedia.org/node/11893" TargetMode="External"/><Relationship Id="rId56" Type="http://schemas.openxmlformats.org/officeDocument/2006/relationships/hyperlink" Target="http://aims.fao.org/aos/agrovoc/c_1595" TargetMode="External"/><Relationship Id="rId77" Type="http://schemas.openxmlformats.org/officeDocument/2006/relationships/hyperlink" Target="https://www.feedipedia.org/node/550" TargetMode="External"/><Relationship Id="rId100" Type="http://schemas.openxmlformats.org/officeDocument/2006/relationships/hyperlink" Target="http://aims.fao.org/aos/agrovoc/c_409" TargetMode="External"/><Relationship Id="rId8" Type="http://schemas.openxmlformats.org/officeDocument/2006/relationships/hyperlink" Target="http://aims.fao.org/aos/agrovoc/c_24321" TargetMode="External"/><Relationship Id="rId98" Type="http://schemas.openxmlformats.org/officeDocument/2006/relationships/hyperlink" Target="http://aims.fao.org/aos/agrovoc/c_16043" TargetMode="External"/><Relationship Id="rId121" Type="http://schemas.openxmlformats.org/officeDocument/2006/relationships/hyperlink" Target="https://www.feedipedia.org/node/282" TargetMode="External"/><Relationship Id="rId142" Type="http://schemas.openxmlformats.org/officeDocument/2006/relationships/hyperlink" Target="https://www.feedipedia.org/node/124" TargetMode="External"/><Relationship Id="rId163" Type="http://schemas.openxmlformats.org/officeDocument/2006/relationships/hyperlink" Target="https://www.feedipedia.org/node/611" TargetMode="External"/><Relationship Id="rId184" Type="http://schemas.openxmlformats.org/officeDocument/2006/relationships/hyperlink" Target="https://www.feedipedia.org/node/564" TargetMode="External"/><Relationship Id="rId219" Type="http://schemas.openxmlformats.org/officeDocument/2006/relationships/hyperlink" Target="http://aims.fao.org/aos/agrovoc/c_6599" TargetMode="External"/><Relationship Id="rId230" Type="http://schemas.openxmlformats.org/officeDocument/2006/relationships/hyperlink" Target="http://aims.fao.org/aos/agrovoc/c_6953" TargetMode="External"/><Relationship Id="rId251" Type="http://schemas.openxmlformats.org/officeDocument/2006/relationships/hyperlink" Target="http://aims.fao.org/aos/agrovoc/c_7910" TargetMode="External"/><Relationship Id="rId25" Type="http://schemas.openxmlformats.org/officeDocument/2006/relationships/hyperlink" Target="http://aims.fao.org/aos/agrovoc/c_1056" TargetMode="External"/><Relationship Id="rId46" Type="http://schemas.openxmlformats.org/officeDocument/2006/relationships/hyperlink" Target="https://www.feedipedia.org/node/526" TargetMode="External"/><Relationship Id="rId67" Type="http://schemas.openxmlformats.org/officeDocument/2006/relationships/hyperlink" Target="https://www.feedipedia.org/node/718" TargetMode="External"/><Relationship Id="rId272" Type="http://schemas.openxmlformats.org/officeDocument/2006/relationships/hyperlink" Target="http://aims.fao.org/aos/agrovoc/c_45" TargetMode="External"/><Relationship Id="rId88" Type="http://schemas.openxmlformats.org/officeDocument/2006/relationships/hyperlink" Target="http://aims.fao.org/aos/agrovoc/c_33694" TargetMode="External"/><Relationship Id="rId111" Type="http://schemas.openxmlformats.org/officeDocument/2006/relationships/hyperlink" Target="https://www.feedipedia.org/node/699" TargetMode="External"/><Relationship Id="rId132" Type="http://schemas.openxmlformats.org/officeDocument/2006/relationships/hyperlink" Target="http://aims.fao.org/aos/agrovoc/c_15843" TargetMode="External"/><Relationship Id="rId153" Type="http://schemas.openxmlformats.org/officeDocument/2006/relationships/hyperlink" Target="https://www.feedipedia.org/node/699" TargetMode="External"/><Relationship Id="rId174" Type="http://schemas.openxmlformats.org/officeDocument/2006/relationships/hyperlink" Target="https://www.feedipedia.org/node/294" TargetMode="External"/><Relationship Id="rId195" Type="http://schemas.openxmlformats.org/officeDocument/2006/relationships/hyperlink" Target="http://aims.fao.org/aos/agrovoc/c_4787" TargetMode="External"/><Relationship Id="rId209" Type="http://schemas.openxmlformats.org/officeDocument/2006/relationships/hyperlink" Target="http://aims.fao.org/aos/agrovoc/c_5537" TargetMode="External"/><Relationship Id="rId220" Type="http://schemas.openxmlformats.org/officeDocument/2006/relationships/hyperlink" Target="http://aims.fao.org/aos/agrovoc/c_24892" TargetMode="External"/><Relationship Id="rId241" Type="http://schemas.openxmlformats.org/officeDocument/2006/relationships/hyperlink" Target="http://aims.fao.org/aos/agrovoc/c_7369" TargetMode="External"/><Relationship Id="rId15" Type="http://schemas.openxmlformats.org/officeDocument/2006/relationships/hyperlink" Target="https://www.feedipedia.org/node/11852" TargetMode="External"/><Relationship Id="rId36" Type="http://schemas.openxmlformats.org/officeDocument/2006/relationships/hyperlink" Target="https://www.feedipedia.org/node/74" TargetMode="External"/><Relationship Id="rId57" Type="http://schemas.openxmlformats.org/officeDocument/2006/relationships/hyperlink" Target="http://aims.fao.org/aos/agrovoc/c_14762" TargetMode="External"/><Relationship Id="rId262" Type="http://schemas.openxmlformats.org/officeDocument/2006/relationships/hyperlink" Target="http://aims.fao.org/aos/agrovoc/c_16066" TargetMode="External"/><Relationship Id="rId78" Type="http://schemas.openxmlformats.org/officeDocument/2006/relationships/hyperlink" Target="https://www.feedipedia.org/node/550" TargetMode="External"/><Relationship Id="rId99" Type="http://schemas.openxmlformats.org/officeDocument/2006/relationships/hyperlink" Target="https://www.feedipedia.org/node/674" TargetMode="External"/><Relationship Id="rId101" Type="http://schemas.openxmlformats.org/officeDocument/2006/relationships/hyperlink" Target="http://aims.fao.org/aos/agrovoc/c_3317" TargetMode="External"/><Relationship Id="rId122" Type="http://schemas.openxmlformats.org/officeDocument/2006/relationships/hyperlink" Target="https://www.feedipedia.org/node/59" TargetMode="External"/><Relationship Id="rId143" Type="http://schemas.openxmlformats.org/officeDocument/2006/relationships/hyperlink" Target="https://www.feedipedia.org/node/395" TargetMode="External"/><Relationship Id="rId164" Type="http://schemas.openxmlformats.org/officeDocument/2006/relationships/hyperlink" Target="https://www.feedipedia.org/node/224" TargetMode="External"/><Relationship Id="rId185" Type="http://schemas.openxmlformats.org/officeDocument/2006/relationships/hyperlink" Target="https://www.feedipedia.org/node/564" TargetMode="External"/><Relationship Id="rId9" Type="http://schemas.openxmlformats.org/officeDocument/2006/relationships/hyperlink" Target="http://aims.fao.org/aos/agrovoc/c_e4483107" TargetMode="External"/><Relationship Id="rId210" Type="http://schemas.openxmlformats.org/officeDocument/2006/relationships/hyperlink" Target="http://aims.fao.org/aos/agrovoc/c_1323" TargetMode="External"/><Relationship Id="rId26" Type="http://schemas.openxmlformats.org/officeDocument/2006/relationships/hyperlink" Target="https://www.feedipedia.org/node/11743" TargetMode="External"/><Relationship Id="rId231" Type="http://schemas.openxmlformats.org/officeDocument/2006/relationships/hyperlink" Target="http://aims.fao.org/aos/agrovoc/c_7060" TargetMode="External"/><Relationship Id="rId252" Type="http://schemas.openxmlformats.org/officeDocument/2006/relationships/hyperlink" Target="http://aims.fao.org/aos/agrovoc/c_8090" TargetMode="External"/><Relationship Id="rId273" Type="http://schemas.openxmlformats.org/officeDocument/2006/relationships/hyperlink" Target="http://aims.fao.org/aos/agrovoc/c_1323858907498" TargetMode="External"/><Relationship Id="rId47" Type="http://schemas.openxmlformats.org/officeDocument/2006/relationships/hyperlink" Target="https://www.feedipedia.org/node/528" TargetMode="External"/><Relationship Id="rId68" Type="http://schemas.openxmlformats.org/officeDocument/2006/relationships/hyperlink" Target="https://www.feedipedia.org/node/712" TargetMode="External"/><Relationship Id="rId89" Type="http://schemas.openxmlformats.org/officeDocument/2006/relationships/hyperlink" Target="https://www.feedipedia.org/node/395" TargetMode="External"/><Relationship Id="rId112" Type="http://schemas.openxmlformats.org/officeDocument/2006/relationships/hyperlink" Target="http://aims.fao.org/aos/agrovoc/c_35679" TargetMode="External"/><Relationship Id="rId133" Type="http://schemas.openxmlformats.org/officeDocument/2006/relationships/hyperlink" Target="http://aims.fao.org/aos/agrovoc/c_36454" TargetMode="External"/><Relationship Id="rId154" Type="http://schemas.openxmlformats.org/officeDocument/2006/relationships/hyperlink" Target="https://www.feedipedia.org/node/22444" TargetMode="External"/><Relationship Id="rId175" Type="http://schemas.openxmlformats.org/officeDocument/2006/relationships/hyperlink" Target="https://www.feedipedia.org/node/717" TargetMode="External"/><Relationship Id="rId196" Type="http://schemas.openxmlformats.org/officeDocument/2006/relationships/hyperlink" Target="http://aims.fao.org/aos/agrovoc/c_4838" TargetMode="External"/><Relationship Id="rId200" Type="http://schemas.openxmlformats.org/officeDocument/2006/relationships/hyperlink" Target="http://aims.fao.org/aos/agrovoc/c_40255" TargetMode="External"/><Relationship Id="rId16" Type="http://schemas.openxmlformats.org/officeDocument/2006/relationships/hyperlink" Target="http://aims.fao.org/aos/agrovoc/c_7911" TargetMode="External"/><Relationship Id="rId221" Type="http://schemas.openxmlformats.org/officeDocument/2006/relationships/hyperlink" Target="http://aims.fao.org/aos/agrovoc/c_32539" TargetMode="External"/><Relationship Id="rId242" Type="http://schemas.openxmlformats.org/officeDocument/2006/relationships/hyperlink" Target="http://aims.fao.org/aos/agrovoc/c_7441" TargetMode="External"/><Relationship Id="rId263" Type="http://schemas.openxmlformats.org/officeDocument/2006/relationships/hyperlink" Target="http://aims.fao.org/aos/agrovoc/c_16066" TargetMode="External"/><Relationship Id="rId37" Type="http://schemas.openxmlformats.org/officeDocument/2006/relationships/hyperlink" Target="http://aims.fao.org/aos/agrovoc/c_1196http:/aims.fao.org/aos/agrovoc/c_12599" TargetMode="External"/><Relationship Id="rId58" Type="http://schemas.openxmlformats.org/officeDocument/2006/relationships/hyperlink" Target="https://www.feedipedia.org/node/23" TargetMode="External"/><Relationship Id="rId79" Type="http://schemas.openxmlformats.org/officeDocument/2006/relationships/hyperlink" Target="https://www.feedipedia.org/node/233" TargetMode="External"/><Relationship Id="rId102" Type="http://schemas.openxmlformats.org/officeDocument/2006/relationships/hyperlink" Target="https://www.feedipedia.org/node/616" TargetMode="External"/><Relationship Id="rId123" Type="http://schemas.openxmlformats.org/officeDocument/2006/relationships/hyperlink" Target="https://www.feedipedia.org/node/278" TargetMode="External"/><Relationship Id="rId144" Type="http://schemas.openxmlformats.org/officeDocument/2006/relationships/hyperlink" Target="https://www.feedipedia.org/node/395" TargetMode="External"/><Relationship Id="rId90" Type="http://schemas.openxmlformats.org/officeDocument/2006/relationships/hyperlink" Target="http://aims.fao.org/aos/agrovoc/c_5677" TargetMode="External"/><Relationship Id="rId165" Type="http://schemas.openxmlformats.org/officeDocument/2006/relationships/hyperlink" Target="https://www.feedipedia.org/node/752" TargetMode="External"/><Relationship Id="rId186" Type="http://schemas.openxmlformats.org/officeDocument/2006/relationships/hyperlink" Target="https://www.feedipedia.org/node/160" TargetMode="External"/><Relationship Id="rId211" Type="http://schemas.openxmlformats.org/officeDocument/2006/relationships/hyperlink" Target="http://aims.fao.org/aos/agrovoc/c_35679" TargetMode="External"/><Relationship Id="rId232" Type="http://schemas.openxmlformats.org/officeDocument/2006/relationships/hyperlink" Target="http://aims.fao.org/aos/agrovoc/c_33129" TargetMode="External"/><Relationship Id="rId253" Type="http://schemas.openxmlformats.org/officeDocument/2006/relationships/hyperlink" Target="http://aims.fao.org/aos/agrovoc/c_8090" TargetMode="External"/><Relationship Id="rId274" Type="http://schemas.openxmlformats.org/officeDocument/2006/relationships/printerSettings" Target="../printerSettings/printerSettings19.bin"/><Relationship Id="rId27" Type="http://schemas.openxmlformats.org/officeDocument/2006/relationships/hyperlink" Target="https://www.feedipedia.org/node/184" TargetMode="External"/><Relationship Id="rId48" Type="http://schemas.openxmlformats.org/officeDocument/2006/relationships/hyperlink" Target="https://www.feedipedia.org/node/527" TargetMode="External"/><Relationship Id="rId69" Type="http://schemas.openxmlformats.org/officeDocument/2006/relationships/hyperlink" Target="https://www.feedipedia.org/node/556" TargetMode="External"/><Relationship Id="rId113" Type="http://schemas.openxmlformats.org/officeDocument/2006/relationships/hyperlink" Target="https://www.feedipedia.org/node/695" TargetMode="External"/><Relationship Id="rId134" Type="http://schemas.openxmlformats.org/officeDocument/2006/relationships/hyperlink" Target="http://aims.fao.org/aos/agrovoc/c_4342" TargetMode="External"/><Relationship Id="rId80" Type="http://schemas.openxmlformats.org/officeDocument/2006/relationships/hyperlink" Target="http://aims.fao.org/aos/agrovoc/c_5514" TargetMode="External"/><Relationship Id="rId155" Type="http://schemas.openxmlformats.org/officeDocument/2006/relationships/hyperlink" Target="https://www.feedipedia.org/node/726" TargetMode="External"/><Relationship Id="rId176" Type="http://schemas.openxmlformats.org/officeDocument/2006/relationships/hyperlink" Target="https://www.feedipedia.org/node/60" TargetMode="External"/><Relationship Id="rId197" Type="http://schemas.openxmlformats.org/officeDocument/2006/relationships/hyperlink" Target="http://aims.fao.org/aos/agrovoc/c_34864" TargetMode="External"/><Relationship Id="rId201" Type="http://schemas.openxmlformats.org/officeDocument/2006/relationships/hyperlink" Target="http://aims.fao.org/aos/agrovoc/c_5677" TargetMode="External"/><Relationship Id="rId222" Type="http://schemas.openxmlformats.org/officeDocument/2006/relationships/hyperlink" Target="http://aims.fao.org/aos/agrovoc/c_16032" TargetMode="External"/><Relationship Id="rId243" Type="http://schemas.openxmlformats.org/officeDocument/2006/relationships/hyperlink" Target="http://aims.fao.org/aos/agrovoc/c_7514" TargetMode="External"/><Relationship Id="rId264" Type="http://schemas.openxmlformats.org/officeDocument/2006/relationships/hyperlink" Target="http://aims.fao.org/aos/agrovoc/c_15364" TargetMode="External"/><Relationship Id="rId17" Type="http://schemas.openxmlformats.org/officeDocument/2006/relationships/hyperlink" Target="https://www.feedipedia.org/node/16388" TargetMode="External"/><Relationship Id="rId38" Type="http://schemas.openxmlformats.org/officeDocument/2006/relationships/hyperlink" Target="https://www.feedipedia.org/node/8365" TargetMode="External"/><Relationship Id="rId59" Type="http://schemas.openxmlformats.org/officeDocument/2006/relationships/hyperlink" Target="http://aims.fao.org/aos/agrovoc/c_24831" TargetMode="External"/><Relationship Id="rId103" Type="http://schemas.openxmlformats.org/officeDocument/2006/relationships/hyperlink" Target="https://www.feedipedia.org/node/198" TargetMode="External"/><Relationship Id="rId124" Type="http://schemas.openxmlformats.org/officeDocument/2006/relationships/hyperlink" Target="http://aims.fao.org/aos/agrovoc/c_3593" TargetMode="External"/><Relationship Id="rId70" Type="http://schemas.openxmlformats.org/officeDocument/2006/relationships/hyperlink" Target="https://www.feedipedia.org/node/16072" TargetMode="External"/><Relationship Id="rId91" Type="http://schemas.openxmlformats.org/officeDocument/2006/relationships/hyperlink" Target="http://aims.fao.org/aos/agrovoc/c_2926" TargetMode="External"/><Relationship Id="rId145" Type="http://schemas.openxmlformats.org/officeDocument/2006/relationships/hyperlink" Target="https://www.feedipedia.org/node/121" TargetMode="External"/><Relationship Id="rId166" Type="http://schemas.openxmlformats.org/officeDocument/2006/relationships/hyperlink" Target="https://www.feedipedia.org/node/752" TargetMode="External"/><Relationship Id="rId187" Type="http://schemas.openxmlformats.org/officeDocument/2006/relationships/hyperlink" Target="https://www.feedipedia.org/node/363" TargetMode="External"/><Relationship Id="rId1" Type="http://schemas.openxmlformats.org/officeDocument/2006/relationships/hyperlink" Target="http://aims.fao.org/aos/agrovoc/c_25483" TargetMode="External"/><Relationship Id="rId212" Type="http://schemas.openxmlformats.org/officeDocument/2006/relationships/hyperlink" Target="http://aims.fao.org/aos/agrovoc/c_25477" TargetMode="External"/><Relationship Id="rId233" Type="http://schemas.openxmlformats.org/officeDocument/2006/relationships/hyperlink" Target="http://aims.fao.org/aos/agrovoc/c_7244" TargetMode="External"/><Relationship Id="rId254" Type="http://schemas.openxmlformats.org/officeDocument/2006/relationships/hyperlink" Target="http://aims.fao.org/aos/agrovoc/c_8090" TargetMode="External"/><Relationship Id="rId28" Type="http://schemas.openxmlformats.org/officeDocument/2006/relationships/hyperlink" Target="https://www.feedipedia.org/node/219" TargetMode="External"/><Relationship Id="rId49" Type="http://schemas.openxmlformats.org/officeDocument/2006/relationships/hyperlink" Target="http://aims.fao.org/aos/agrovoc/c_9649" TargetMode="External"/><Relationship Id="rId114" Type="http://schemas.openxmlformats.org/officeDocument/2006/relationships/hyperlink" Target="https://www.feedipedia.org/node/696" TargetMode="External"/><Relationship Id="rId275" Type="http://schemas.openxmlformats.org/officeDocument/2006/relationships/drawing" Target="../drawings/drawing3.xml"/><Relationship Id="rId60" Type="http://schemas.openxmlformats.org/officeDocument/2006/relationships/hyperlink" Target="http://aims.fao.org/aos/agrovoc/c_1868" TargetMode="External"/><Relationship Id="rId81" Type="http://schemas.openxmlformats.org/officeDocument/2006/relationships/hyperlink" Target="https://www.feedipedia.org/node/687" TargetMode="External"/><Relationship Id="rId135" Type="http://schemas.openxmlformats.org/officeDocument/2006/relationships/hyperlink" Target="http://aims.fao.org/aos/agrovoc/c_4342" TargetMode="External"/><Relationship Id="rId156" Type="http://schemas.openxmlformats.org/officeDocument/2006/relationships/hyperlink" Target="https://www.feedipedia.org/node/748" TargetMode="External"/><Relationship Id="rId177" Type="http://schemas.openxmlformats.org/officeDocument/2006/relationships/hyperlink" Target="https://www.feedipedia.org/node/6225" TargetMode="External"/><Relationship Id="rId198" Type="http://schemas.openxmlformats.org/officeDocument/2006/relationships/hyperlink" Target="http://aims.fao.org/aos/agrovoc/c_4889" TargetMode="External"/><Relationship Id="rId202" Type="http://schemas.openxmlformats.org/officeDocument/2006/relationships/hyperlink" Target="http://aims.fao.org/aos/agrovoc/c_5677" TargetMode="External"/><Relationship Id="rId223" Type="http://schemas.openxmlformats.org/officeDocument/2006/relationships/hyperlink" Target="http://aims.fao.org/aos/agrovoc/c_16032" TargetMode="External"/><Relationship Id="rId244" Type="http://schemas.openxmlformats.org/officeDocument/2006/relationships/hyperlink" Target="http://aims.fao.org/aos/agrovoc/c_aad037e4" TargetMode="External"/><Relationship Id="rId18" Type="http://schemas.openxmlformats.org/officeDocument/2006/relationships/hyperlink" Target="http://aims.fao.org/aos/agrovoc/c_6d9f26e7" TargetMode="External"/><Relationship Id="rId39" Type="http://schemas.openxmlformats.org/officeDocument/2006/relationships/hyperlink" Target="https://www.feedipedia.org/node/52" TargetMode="External"/><Relationship Id="rId265" Type="http://schemas.openxmlformats.org/officeDocument/2006/relationships/hyperlink" Target="http://aims.fao.org/aos/agrovoc/c_25500" TargetMode="External"/><Relationship Id="rId50" Type="http://schemas.openxmlformats.org/officeDocument/2006/relationships/hyperlink" Target="http://aims.fao.org/aos/agrovoc/c_1428" TargetMode="External"/><Relationship Id="rId104" Type="http://schemas.openxmlformats.org/officeDocument/2006/relationships/hyperlink" Target="http://aims.fao.org/aos/agrovoc/c_331384" TargetMode="External"/><Relationship Id="rId125" Type="http://schemas.openxmlformats.org/officeDocument/2006/relationships/hyperlink" Target="http://aims.fao.org/aos/agrovoc/c_06d978c8" TargetMode="External"/><Relationship Id="rId146" Type="http://schemas.openxmlformats.org/officeDocument/2006/relationships/hyperlink" Target="https://www.feedipedia.org/node/736" TargetMode="External"/><Relationship Id="rId167" Type="http://schemas.openxmlformats.org/officeDocument/2006/relationships/hyperlink" Target="https://www.feedipedia.org/node/379" TargetMode="External"/><Relationship Id="rId188" Type="http://schemas.openxmlformats.org/officeDocument/2006/relationships/hyperlink" Target="https://www.feedipedia.org/node/60" TargetMode="External"/><Relationship Id="rId71" Type="http://schemas.openxmlformats.org/officeDocument/2006/relationships/hyperlink" Target="https://www.feedipedia.org/node/716" TargetMode="External"/><Relationship Id="rId92" Type="http://schemas.openxmlformats.org/officeDocument/2006/relationships/hyperlink" Target="https://www.feedipedia.org/node/205" TargetMode="External"/><Relationship Id="rId213" Type="http://schemas.openxmlformats.org/officeDocument/2006/relationships/hyperlink" Target="http://aims.fao.org/aos/agrovoc/c_5804" TargetMode="External"/><Relationship Id="rId234" Type="http://schemas.openxmlformats.org/officeDocument/2006/relationships/hyperlink" Target="http://aims.fao.org/aos/agrovoc/c_16043" TargetMode="External"/><Relationship Id="rId2" Type="http://schemas.openxmlformats.org/officeDocument/2006/relationships/hyperlink" Target="http://aims.fao.org/aos/agrovoc/c_1419" TargetMode="External"/><Relationship Id="rId29" Type="http://schemas.openxmlformats.org/officeDocument/2006/relationships/hyperlink" Target="http://aims.fao.org/aos/agrovoc/c_77d35680" TargetMode="External"/><Relationship Id="rId255" Type="http://schemas.openxmlformats.org/officeDocument/2006/relationships/hyperlink" Target="http://aims.fao.org/aos/agrovoc/c_8170" TargetMode="External"/><Relationship Id="rId276" Type="http://schemas.openxmlformats.org/officeDocument/2006/relationships/vmlDrawing" Target="../drawings/vmlDrawing15.vml"/><Relationship Id="rId40" Type="http://schemas.openxmlformats.org/officeDocument/2006/relationships/hyperlink" Target="http://aims.fao.org/aos/agrovoc/c_16027" TargetMode="External"/><Relationship Id="rId115" Type="http://schemas.openxmlformats.org/officeDocument/2006/relationships/hyperlink" Target="http://aims.fao.org/aos/agrovoc/c_5537" TargetMode="External"/><Relationship Id="rId136" Type="http://schemas.openxmlformats.org/officeDocument/2006/relationships/hyperlink" Target="http://aims.fao.org/aos/agrovoc/c_4487" TargetMode="External"/><Relationship Id="rId157" Type="http://schemas.openxmlformats.org/officeDocument/2006/relationships/hyperlink" Target="https://www.feedipedia.org/node/557" TargetMode="External"/><Relationship Id="rId178" Type="http://schemas.openxmlformats.org/officeDocument/2006/relationships/hyperlink" Target="https://www.feedipedia.org/node/732" TargetMode="External"/><Relationship Id="rId61" Type="http://schemas.openxmlformats.org/officeDocument/2006/relationships/hyperlink" Target="http://aims.fao.org/aos/agrovoc/c_29441" TargetMode="External"/><Relationship Id="rId82" Type="http://schemas.openxmlformats.org/officeDocument/2006/relationships/hyperlink" Target="http://aims.fao.org/aos/agrovoc/c_2247" TargetMode="External"/><Relationship Id="rId199" Type="http://schemas.openxmlformats.org/officeDocument/2006/relationships/hyperlink" Target="http://aims.fao.org/aos/agrovoc/c_24664" TargetMode="External"/><Relationship Id="rId203" Type="http://schemas.openxmlformats.org/officeDocument/2006/relationships/hyperlink" Target="http://aims.fao.org/aos/agrovoc/c_26818" TargetMode="External"/><Relationship Id="rId19" Type="http://schemas.openxmlformats.org/officeDocument/2006/relationships/hyperlink" Target="https://www.feedipedia.org/node/221" TargetMode="External"/><Relationship Id="rId224" Type="http://schemas.openxmlformats.org/officeDocument/2006/relationships/hyperlink" Target="http://aims.fao.org/aos/agrovoc/c_9022" TargetMode="External"/><Relationship Id="rId245" Type="http://schemas.openxmlformats.org/officeDocument/2006/relationships/hyperlink" Target="http://aims.fao.org/aos/agrovoc/c_35709" TargetMode="External"/><Relationship Id="rId266" Type="http://schemas.openxmlformats.org/officeDocument/2006/relationships/hyperlink" Target="http://aims.fao.org/aos/agrovoc/c_25511" TargetMode="External"/><Relationship Id="rId30" Type="http://schemas.openxmlformats.org/officeDocument/2006/relationships/hyperlink" Target="https://www.feedipedia.org/node/750" TargetMode="External"/><Relationship Id="rId105" Type="http://schemas.openxmlformats.org/officeDocument/2006/relationships/hyperlink" Target="http://aims.fao.org/aos/agrovoc/c_7911" TargetMode="External"/><Relationship Id="rId126" Type="http://schemas.openxmlformats.org/officeDocument/2006/relationships/hyperlink" Target="http://aims.fao.org/aos/agrovoc/c_1387360728114" TargetMode="External"/><Relationship Id="rId147" Type="http://schemas.openxmlformats.org/officeDocument/2006/relationships/hyperlink" Target="https://www.feedipedia.org/node/43" TargetMode="External"/><Relationship Id="rId168" Type="http://schemas.openxmlformats.org/officeDocument/2006/relationships/hyperlink" Target="https://www.feedipedia.org/node/375" TargetMode="External"/><Relationship Id="rId51" Type="http://schemas.openxmlformats.org/officeDocument/2006/relationships/hyperlink" Target="http://aims.fao.org/aos/agrovoc/c_4342" TargetMode="External"/><Relationship Id="rId72" Type="http://schemas.openxmlformats.org/officeDocument/2006/relationships/hyperlink" Target="https://www.feedipedia.org/node/716" TargetMode="External"/><Relationship Id="rId93" Type="http://schemas.openxmlformats.org/officeDocument/2006/relationships/hyperlink" Target="https://www.feedipedia.org/node/203" TargetMode="External"/><Relationship Id="rId189" Type="http://schemas.openxmlformats.org/officeDocument/2006/relationships/hyperlink" Target="https://www.feedipedia.org/node/60" TargetMode="External"/><Relationship Id="rId3" Type="http://schemas.openxmlformats.org/officeDocument/2006/relationships/hyperlink" Target="https://www.feedipedia.org/node/21255" TargetMode="External"/><Relationship Id="rId214" Type="http://schemas.openxmlformats.org/officeDocument/2006/relationships/hyperlink" Target="http://aims.fao.org/aos/agrovoc/c_13356" TargetMode="External"/><Relationship Id="rId235" Type="http://schemas.openxmlformats.org/officeDocument/2006/relationships/hyperlink" Target="http://aims.fao.org/aos/agrovoc/c_16043" TargetMode="External"/><Relationship Id="rId256" Type="http://schemas.openxmlformats.org/officeDocument/2006/relationships/hyperlink" Target="http://aims.fao.org/aos/agrovoc/c_8274" TargetMode="External"/><Relationship Id="rId277" Type="http://schemas.openxmlformats.org/officeDocument/2006/relationships/comments" Target="../comments15.xml"/><Relationship Id="rId116" Type="http://schemas.openxmlformats.org/officeDocument/2006/relationships/hyperlink" Target="https://www.feedipedia.org/node/142" TargetMode="External"/><Relationship Id="rId137" Type="http://schemas.openxmlformats.org/officeDocument/2006/relationships/hyperlink" Target="http://aims.fao.org/aos/agrovoc/c_4487" TargetMode="External"/><Relationship Id="rId158" Type="http://schemas.openxmlformats.org/officeDocument/2006/relationships/hyperlink" Target="https://www.feedipedia.org/node/557" TargetMode="External"/><Relationship Id="rId20" Type="http://schemas.openxmlformats.org/officeDocument/2006/relationships/hyperlink" Target="http://aims.fao.org/aos/agrovoc/c_966" TargetMode="External"/><Relationship Id="rId41" Type="http://schemas.openxmlformats.org/officeDocument/2006/relationships/hyperlink" Target="http://aims.fao.org/aos/agrovoc/c_1309" TargetMode="External"/><Relationship Id="rId62" Type="http://schemas.openxmlformats.org/officeDocument/2006/relationships/hyperlink" Target="https://www.feedipedia.org/node/46" TargetMode="External"/><Relationship Id="rId83" Type="http://schemas.openxmlformats.org/officeDocument/2006/relationships/hyperlink" Target="http://aims.fao.org/aos/agrovoc/c_5676" TargetMode="External"/><Relationship Id="rId179" Type="http://schemas.openxmlformats.org/officeDocument/2006/relationships/hyperlink" Target="https://www.feedipedia.org/node/732" TargetMode="External"/><Relationship Id="rId190" Type="http://schemas.openxmlformats.org/officeDocument/2006/relationships/hyperlink" Target="https://www.feedipedia.org/node/726" TargetMode="External"/><Relationship Id="rId204" Type="http://schemas.openxmlformats.org/officeDocument/2006/relationships/hyperlink" Target="http://aims.fao.org/aos/agrovoc/c_12827" TargetMode="External"/><Relationship Id="rId225" Type="http://schemas.openxmlformats.org/officeDocument/2006/relationships/hyperlink" Target="http://aims.fao.org/aos/agrovoc/c_14477" TargetMode="External"/><Relationship Id="rId246" Type="http://schemas.openxmlformats.org/officeDocument/2006/relationships/hyperlink" Target="http://aims.fao.org/aos/agrovoc/c_35709" TargetMode="External"/><Relationship Id="rId267" Type="http://schemas.openxmlformats.org/officeDocument/2006/relationships/hyperlink" Target="http://aims.fao.org/aos/agrovoc/c_8517" TargetMode="External"/><Relationship Id="rId106" Type="http://schemas.openxmlformats.org/officeDocument/2006/relationships/hyperlink" Target="http://aims.fao.org/aos/agrovoc/c_3508" TargetMode="External"/><Relationship Id="rId127" Type="http://schemas.openxmlformats.org/officeDocument/2006/relationships/hyperlink" Target="http://aims.fao.org/aos/agrovoc/c_1387360728114" TargetMode="External"/><Relationship Id="rId10" Type="http://schemas.openxmlformats.org/officeDocument/2006/relationships/hyperlink" Target="http://aims.fao.org/aos/agrovoc/c_e4483107" TargetMode="External"/><Relationship Id="rId31" Type="http://schemas.openxmlformats.org/officeDocument/2006/relationships/hyperlink" Target="https://agrovoc.fao.org/browse/agrovoc/en/page/c_2187" TargetMode="External"/><Relationship Id="rId52" Type="http://schemas.openxmlformats.org/officeDocument/2006/relationships/hyperlink" Target="https://www.feedipedia.org/node/59" TargetMode="External"/><Relationship Id="rId73" Type="http://schemas.openxmlformats.org/officeDocument/2006/relationships/hyperlink" Target="https://www.feedipedia.org/node/716" TargetMode="External"/><Relationship Id="rId94" Type="http://schemas.openxmlformats.org/officeDocument/2006/relationships/hyperlink" Target="http://aims.fao.org/aos/agrovoc/c_34065" TargetMode="External"/><Relationship Id="rId148" Type="http://schemas.openxmlformats.org/officeDocument/2006/relationships/hyperlink" Target="https://www.feedipedia.org/node/43" TargetMode="External"/><Relationship Id="rId169" Type="http://schemas.openxmlformats.org/officeDocument/2006/relationships/hyperlink" Target="https://www.feedipedia.org/node/674" TargetMode="External"/><Relationship Id="rId4" Type="http://schemas.openxmlformats.org/officeDocument/2006/relationships/hyperlink" Target="https://www.feedipedia.org/node/11744" TargetMode="External"/><Relationship Id="rId180" Type="http://schemas.openxmlformats.org/officeDocument/2006/relationships/hyperlink" Target="https://www.feedipedia.org/node/679" TargetMode="External"/><Relationship Id="rId215" Type="http://schemas.openxmlformats.org/officeDocument/2006/relationships/hyperlink" Target="http://aims.fao.org/aos/agrovoc/c_434" TargetMode="External"/><Relationship Id="rId236" Type="http://schemas.openxmlformats.org/officeDocument/2006/relationships/hyperlink" Target="http://aims.fao.org/aos/agrovoc/c_14477" TargetMode="External"/><Relationship Id="rId257" Type="http://schemas.openxmlformats.org/officeDocument/2006/relationships/hyperlink" Target="http://aims.fao.org/aos/agrovoc/c_8269" TargetMode="External"/><Relationship Id="rId278" Type="http://schemas.microsoft.com/office/2017/10/relationships/threadedComment" Target="../threadedComments/threadedComment6.xml"/><Relationship Id="rId42" Type="http://schemas.openxmlformats.org/officeDocument/2006/relationships/hyperlink" Target="http://aims.fao.org/aos/agrovoc/c_9649" TargetMode="External"/><Relationship Id="rId84" Type="http://schemas.openxmlformats.org/officeDocument/2006/relationships/hyperlink" Target="https://www.feedipedia.org/node/396" TargetMode="External"/><Relationship Id="rId138" Type="http://schemas.openxmlformats.org/officeDocument/2006/relationships/hyperlink" Target="http://aims.fao.org/aos/agrovoc/c_4501" TargetMode="External"/><Relationship Id="rId191" Type="http://schemas.openxmlformats.org/officeDocument/2006/relationships/hyperlink" Target="https://www.feedipedia.org/node/41" TargetMode="External"/><Relationship Id="rId205" Type="http://schemas.openxmlformats.org/officeDocument/2006/relationships/hyperlink" Target="http://aims.fao.org/aos/agrovoc/c_34065" TargetMode="External"/><Relationship Id="rId247" Type="http://schemas.openxmlformats.org/officeDocument/2006/relationships/hyperlink" Target="http://aims.fao.org/aos/agrovoc/c_25506" TargetMode="External"/><Relationship Id="rId107" Type="http://schemas.openxmlformats.org/officeDocument/2006/relationships/hyperlink" Target="http://aims.fao.org/aos/agrovoc/c_3508" TargetMode="External"/><Relationship Id="rId11" Type="http://schemas.openxmlformats.org/officeDocument/2006/relationships/hyperlink" Target="https://www.feedipedia.org/node/227" TargetMode="External"/><Relationship Id="rId53" Type="http://schemas.openxmlformats.org/officeDocument/2006/relationships/hyperlink" Target="http://aims.fao.org/aos/agrovoc/c_1585" TargetMode="External"/><Relationship Id="rId149" Type="http://schemas.openxmlformats.org/officeDocument/2006/relationships/hyperlink" Target="https://www.feedipedia.org/node/15395" TargetMode="External"/><Relationship Id="rId95" Type="http://schemas.openxmlformats.org/officeDocument/2006/relationships/hyperlink" Target="https://www.feedipedia.org/node/500" TargetMode="External"/><Relationship Id="rId160" Type="http://schemas.openxmlformats.org/officeDocument/2006/relationships/hyperlink" Target="https://www.feedipedia.org/node/750" TargetMode="External"/><Relationship Id="rId216" Type="http://schemas.openxmlformats.org/officeDocument/2006/relationships/hyperlink" Target="http://aims.fao.org/aos/agrovoc/c_434"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agrovoc.fao.org/browse/agrovoc/en/page/c_10795" TargetMode="External"/><Relationship Id="rId13" Type="http://schemas.openxmlformats.org/officeDocument/2006/relationships/hyperlink" Target="https://agrovoc.fao.org/browse/agrovoc/en/page/c_10795" TargetMode="External"/><Relationship Id="rId18" Type="http://schemas.openxmlformats.org/officeDocument/2006/relationships/hyperlink" Target="https://agrovoc.fao.org/browse/agrovoc/en/page/c_10795" TargetMode="External"/><Relationship Id="rId3" Type="http://schemas.openxmlformats.org/officeDocument/2006/relationships/hyperlink" Target="https://agrovoc.fao.org/browse/agrovoc/en/page/c_10795" TargetMode="External"/><Relationship Id="rId7" Type="http://schemas.openxmlformats.org/officeDocument/2006/relationships/hyperlink" Target="https://agrovoc.fao.org/browse/agrovoc/en/page/c_10795" TargetMode="External"/><Relationship Id="rId12" Type="http://schemas.openxmlformats.org/officeDocument/2006/relationships/hyperlink" Target="https://agrovoc.fao.org/browse/agrovoc/en/page/c_10795" TargetMode="External"/><Relationship Id="rId17" Type="http://schemas.openxmlformats.org/officeDocument/2006/relationships/hyperlink" Target="https://agrovoc.fao.org/browse/agrovoc/en/page/c_10795" TargetMode="External"/><Relationship Id="rId2" Type="http://schemas.openxmlformats.org/officeDocument/2006/relationships/hyperlink" Target="https://agrovoc.fao.org/browse/agrovoc/en/page/c_10795" TargetMode="External"/><Relationship Id="rId16" Type="http://schemas.openxmlformats.org/officeDocument/2006/relationships/hyperlink" Target="https://agrovoc.fao.org/browse/agrovoc/en/page/c_10795" TargetMode="External"/><Relationship Id="rId20" Type="http://schemas.openxmlformats.org/officeDocument/2006/relationships/hyperlink" Target="https://agrovoc.fao.org/browse/agrovoc/en/page/c_10795" TargetMode="External"/><Relationship Id="rId1" Type="http://schemas.openxmlformats.org/officeDocument/2006/relationships/hyperlink" Target="https://www.rdocumentation.org/packages/soiltexture/versions/1.5.1/topics/TT.points.in.classes" TargetMode="External"/><Relationship Id="rId6" Type="http://schemas.openxmlformats.org/officeDocument/2006/relationships/hyperlink" Target="https://agrovoc.fao.org/browse/agrovoc/en/page/c_10795" TargetMode="External"/><Relationship Id="rId11" Type="http://schemas.openxmlformats.org/officeDocument/2006/relationships/hyperlink" Target="https://agrovoc.fao.org/browse/agrovoc/en/page/c_10795" TargetMode="External"/><Relationship Id="rId5" Type="http://schemas.openxmlformats.org/officeDocument/2006/relationships/hyperlink" Target="https://agrovoc.fao.org/browse/agrovoc/en/page/c_10795" TargetMode="External"/><Relationship Id="rId15" Type="http://schemas.openxmlformats.org/officeDocument/2006/relationships/hyperlink" Target="https://agrovoc.fao.org/browse/agrovoc/en/page/c_10795" TargetMode="External"/><Relationship Id="rId10" Type="http://schemas.openxmlformats.org/officeDocument/2006/relationships/hyperlink" Target="https://agrovoc.fao.org/browse/agrovoc/en/page/c_10795" TargetMode="External"/><Relationship Id="rId19" Type="http://schemas.openxmlformats.org/officeDocument/2006/relationships/hyperlink" Target="https://agrovoc.fao.org/browse/agrovoc/en/page/c_10795" TargetMode="External"/><Relationship Id="rId4" Type="http://schemas.openxmlformats.org/officeDocument/2006/relationships/hyperlink" Target="https://agrovoc.fao.org/browse/agrovoc/en/page/c_10795" TargetMode="External"/><Relationship Id="rId9" Type="http://schemas.openxmlformats.org/officeDocument/2006/relationships/hyperlink" Target="https://agrovoc.fao.org/browse/agrovoc/en/page/c_10795" TargetMode="External"/><Relationship Id="rId14" Type="http://schemas.openxmlformats.org/officeDocument/2006/relationships/hyperlink" Target="https://agrovoc.fao.org/browse/agrovoc/en/page/c_10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8695-5438-9043-A570-3EE16A8D4AF6}">
  <sheetPr codeName="Sheet20"/>
  <dimension ref="A1"/>
  <sheetViews>
    <sheetView workbookViewId="0">
      <selection activeCell="D82" sqref="D82"/>
    </sheetView>
  </sheetViews>
  <sheetFormatPr defaultColWidth="11.42578125"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4428-DE87-5A42-AF8F-9C75999431F8}">
  <sheetPr codeName="Sheet6"/>
  <dimension ref="A1:D137"/>
  <sheetViews>
    <sheetView workbookViewId="0">
      <selection activeCell="C20" sqref="C19:C20"/>
    </sheetView>
  </sheetViews>
  <sheetFormatPr defaultColWidth="8.85546875" defaultRowHeight="15"/>
  <cols>
    <col min="1" max="1" width="21.28515625" bestFit="1" customWidth="1"/>
    <col min="2" max="2" width="14" bestFit="1" customWidth="1"/>
    <col min="3" max="3" width="121.85546875" style="31" customWidth="1"/>
  </cols>
  <sheetData>
    <row r="1" spans="1:4">
      <c r="A1" s="1" t="s">
        <v>0</v>
      </c>
      <c r="B1" s="1" t="s">
        <v>1</v>
      </c>
      <c r="C1" s="258" t="s">
        <v>2</v>
      </c>
      <c r="D1" s="1" t="s">
        <v>3</v>
      </c>
    </row>
    <row r="2" spans="1:4" ht="15.95">
      <c r="A2" s="1" t="s">
        <v>4</v>
      </c>
      <c r="B2" s="231" t="s">
        <v>5</v>
      </c>
      <c r="C2" s="259" t="s">
        <v>6</v>
      </c>
      <c r="D2" s="232"/>
    </row>
    <row r="3" spans="1:4">
      <c r="A3" s="276" t="s">
        <v>7</v>
      </c>
      <c r="B3" s="277" t="s">
        <v>8</v>
      </c>
      <c r="C3" s="273" t="s">
        <v>9</v>
      </c>
      <c r="D3" s="231" t="s">
        <v>10</v>
      </c>
    </row>
    <row r="4" spans="1:4">
      <c r="A4" s="276"/>
      <c r="B4" s="277"/>
      <c r="C4" s="273"/>
      <c r="D4" s="231" t="s">
        <v>11</v>
      </c>
    </row>
    <row r="5" spans="1:4">
      <c r="A5" s="276" t="s">
        <v>12</v>
      </c>
      <c r="B5" s="277" t="s">
        <v>8</v>
      </c>
      <c r="C5" s="273" t="s">
        <v>13</v>
      </c>
      <c r="D5" s="231" t="s">
        <v>14</v>
      </c>
    </row>
    <row r="6" spans="1:4">
      <c r="A6" s="276"/>
      <c r="B6" s="277"/>
      <c r="C6" s="273"/>
      <c r="D6" s="231" t="s">
        <v>15</v>
      </c>
    </row>
    <row r="7" spans="1:4" ht="15.95">
      <c r="A7" s="1" t="s">
        <v>16</v>
      </c>
      <c r="B7" s="231" t="s">
        <v>17</v>
      </c>
      <c r="C7" s="259" t="s">
        <v>18</v>
      </c>
      <c r="D7" s="232"/>
    </row>
    <row r="8" spans="1:4" ht="15.95">
      <c r="A8" s="276" t="s">
        <v>19</v>
      </c>
      <c r="B8" s="277" t="s">
        <v>8</v>
      </c>
      <c r="C8" s="257" t="s">
        <v>20</v>
      </c>
      <c r="D8" s="231" t="s">
        <v>21</v>
      </c>
    </row>
    <row r="9" spans="1:4">
      <c r="A9" s="276"/>
      <c r="B9" s="277"/>
      <c r="C9" s="259" t="s">
        <v>22</v>
      </c>
      <c r="D9" s="231" t="s">
        <v>23</v>
      </c>
    </row>
    <row r="10" spans="1:4" ht="15.95">
      <c r="A10" s="1" t="s">
        <v>24</v>
      </c>
      <c r="B10" s="231" t="s">
        <v>8</v>
      </c>
      <c r="C10" s="259" t="s">
        <v>25</v>
      </c>
      <c r="D10" s="232"/>
    </row>
    <row r="11" spans="1:4">
      <c r="A11" s="1" t="s">
        <v>26</v>
      </c>
      <c r="B11" s="231" t="s">
        <v>27</v>
      </c>
      <c r="C11" s="259" t="s">
        <v>28</v>
      </c>
      <c r="D11" s="231">
        <v>875</v>
      </c>
    </row>
    <row r="12" spans="1:4">
      <c r="A12" s="276" t="s">
        <v>29</v>
      </c>
      <c r="B12" s="277" t="s">
        <v>8</v>
      </c>
      <c r="C12" s="273" t="s">
        <v>30</v>
      </c>
      <c r="D12" s="231" t="s">
        <v>31</v>
      </c>
    </row>
    <row r="13" spans="1:4">
      <c r="A13" s="276"/>
      <c r="B13" s="277"/>
      <c r="C13" s="273"/>
      <c r="D13" s="231" t="s">
        <v>32</v>
      </c>
    </row>
    <row r="14" spans="1:4">
      <c r="A14" s="276" t="s">
        <v>33</v>
      </c>
      <c r="B14" s="277" t="s">
        <v>8</v>
      </c>
      <c r="C14" s="273" t="s">
        <v>34</v>
      </c>
      <c r="D14" s="231" t="s">
        <v>35</v>
      </c>
    </row>
    <row r="15" spans="1:4">
      <c r="A15" s="276"/>
      <c r="B15" s="277"/>
      <c r="C15" s="273"/>
      <c r="D15" s="231" t="s">
        <v>36</v>
      </c>
    </row>
    <row r="16" spans="1:4" ht="84.95">
      <c r="A16" s="1" t="s">
        <v>37</v>
      </c>
      <c r="B16" s="231" t="s">
        <v>8</v>
      </c>
      <c r="C16" s="259" t="s">
        <v>38</v>
      </c>
      <c r="D16" s="231" t="s">
        <v>39</v>
      </c>
    </row>
    <row r="17" spans="1:4">
      <c r="A17" s="276" t="s">
        <v>40</v>
      </c>
      <c r="B17" s="277" t="s">
        <v>8</v>
      </c>
      <c r="C17" s="273" t="s">
        <v>41</v>
      </c>
      <c r="D17" s="231" t="s">
        <v>42</v>
      </c>
    </row>
    <row r="18" spans="1:4">
      <c r="A18" s="276"/>
      <c r="B18" s="277"/>
      <c r="C18" s="273"/>
      <c r="D18" s="231" t="s">
        <v>43</v>
      </c>
    </row>
    <row r="19" spans="1:4" ht="29.1">
      <c r="A19" s="1" t="s">
        <v>44</v>
      </c>
      <c r="B19" s="231" t="s">
        <v>5</v>
      </c>
      <c r="C19" s="259" t="s">
        <v>45</v>
      </c>
      <c r="D19" s="232"/>
    </row>
    <row r="20" spans="1:4" ht="15.95">
      <c r="A20" s="1" t="s">
        <v>46</v>
      </c>
      <c r="B20" s="231" t="s">
        <v>5</v>
      </c>
      <c r="C20" s="259" t="s">
        <v>47</v>
      </c>
      <c r="D20" s="232"/>
    </row>
    <row r="21" spans="1:4" ht="15.95">
      <c r="A21" s="1" t="s">
        <v>48</v>
      </c>
      <c r="B21" s="231" t="s">
        <v>5</v>
      </c>
      <c r="C21" s="259" t="s">
        <v>49</v>
      </c>
      <c r="D21" s="232"/>
    </row>
    <row r="22" spans="1:4" ht="29.1">
      <c r="A22" s="1" t="s">
        <v>50</v>
      </c>
      <c r="B22" s="231" t="s">
        <v>5</v>
      </c>
      <c r="C22" s="259" t="s">
        <v>51</v>
      </c>
      <c r="D22" s="232"/>
    </row>
    <row r="23" spans="1:4" ht="15.95">
      <c r="A23" s="1" t="s">
        <v>52</v>
      </c>
      <c r="B23" s="231" t="s">
        <v>5</v>
      </c>
      <c r="C23" s="259" t="s">
        <v>53</v>
      </c>
      <c r="D23" s="232"/>
    </row>
    <row r="24" spans="1:4">
      <c r="A24" s="276" t="s">
        <v>54</v>
      </c>
      <c r="B24" s="277" t="s">
        <v>8</v>
      </c>
      <c r="C24" s="273" t="s">
        <v>55</v>
      </c>
      <c r="D24" s="231" t="s">
        <v>56</v>
      </c>
    </row>
    <row r="25" spans="1:4">
      <c r="A25" s="276"/>
      <c r="B25" s="277"/>
      <c r="C25" s="273"/>
      <c r="D25" s="231" t="s">
        <v>57</v>
      </c>
    </row>
    <row r="26" spans="1:4">
      <c r="A26" s="1" t="s">
        <v>58</v>
      </c>
      <c r="B26" s="231" t="s">
        <v>8</v>
      </c>
      <c r="C26" s="259" t="s">
        <v>59</v>
      </c>
      <c r="D26" s="231" t="s">
        <v>60</v>
      </c>
    </row>
    <row r="27" spans="1:4">
      <c r="A27" s="276" t="s">
        <v>61</v>
      </c>
      <c r="B27" s="277" t="s">
        <v>8</v>
      </c>
      <c r="C27" s="274" t="s">
        <v>62</v>
      </c>
      <c r="D27" s="231" t="s">
        <v>63</v>
      </c>
    </row>
    <row r="28" spans="1:4">
      <c r="A28" s="276"/>
      <c r="B28" s="277"/>
      <c r="C28" s="274"/>
      <c r="D28" s="231" t="s">
        <v>64</v>
      </c>
    </row>
    <row r="29" spans="1:4">
      <c r="A29" s="276" t="s">
        <v>65</v>
      </c>
      <c r="B29" s="277" t="s">
        <v>5</v>
      </c>
      <c r="C29" s="273" t="s">
        <v>66</v>
      </c>
      <c r="D29" s="231">
        <v>3.4</v>
      </c>
    </row>
    <row r="30" spans="1:4">
      <c r="A30" s="276"/>
      <c r="B30" s="277"/>
      <c r="C30" s="273"/>
      <c r="D30" s="231">
        <v>0.54</v>
      </c>
    </row>
    <row r="31" spans="1:4">
      <c r="A31" s="1" t="s">
        <v>67</v>
      </c>
      <c r="B31" s="231" t="s">
        <v>8</v>
      </c>
      <c r="C31" s="259" t="s">
        <v>68</v>
      </c>
      <c r="D31" s="231" t="s">
        <v>69</v>
      </c>
    </row>
    <row r="32" spans="1:4">
      <c r="A32" s="276" t="s">
        <v>70</v>
      </c>
      <c r="B32" s="277" t="s">
        <v>8</v>
      </c>
      <c r="C32" s="273" t="s">
        <v>71</v>
      </c>
      <c r="D32" s="231">
        <v>10</v>
      </c>
    </row>
    <row r="33" spans="1:4">
      <c r="A33" s="276"/>
      <c r="B33" s="277"/>
      <c r="C33" s="273"/>
      <c r="D33" s="231">
        <v>20</v>
      </c>
    </row>
    <row r="34" spans="1:4">
      <c r="A34" s="1" t="s">
        <v>72</v>
      </c>
      <c r="B34" s="231" t="s">
        <v>17</v>
      </c>
      <c r="C34" s="259" t="s">
        <v>73</v>
      </c>
      <c r="D34" s="231">
        <v>5.9</v>
      </c>
    </row>
    <row r="35" spans="1:4">
      <c r="A35" s="1" t="s">
        <v>74</v>
      </c>
      <c r="B35" s="231" t="s">
        <v>8</v>
      </c>
      <c r="C35" s="259" t="s">
        <v>75</v>
      </c>
      <c r="D35" s="231" t="s">
        <v>76</v>
      </c>
    </row>
    <row r="36" spans="1:4">
      <c r="A36" s="1" t="s">
        <v>77</v>
      </c>
      <c r="B36" s="231" t="s">
        <v>16</v>
      </c>
      <c r="C36" s="259" t="s">
        <v>78</v>
      </c>
      <c r="D36" s="231" t="s">
        <v>79</v>
      </c>
    </row>
    <row r="37" spans="1:4">
      <c r="A37" s="1" t="s">
        <v>80</v>
      </c>
      <c r="B37" s="231" t="s">
        <v>16</v>
      </c>
      <c r="C37" s="259" t="s">
        <v>81</v>
      </c>
      <c r="D37" s="231" t="s">
        <v>82</v>
      </c>
    </row>
    <row r="38" spans="1:4">
      <c r="A38" s="1" t="s">
        <v>83</v>
      </c>
      <c r="B38" s="231" t="s">
        <v>16</v>
      </c>
      <c r="C38" s="259" t="s">
        <v>84</v>
      </c>
      <c r="D38" s="231" t="s">
        <v>85</v>
      </c>
    </row>
    <row r="39" spans="1:4">
      <c r="A39" s="1" t="s">
        <v>86</v>
      </c>
      <c r="B39" s="231" t="s">
        <v>16</v>
      </c>
      <c r="C39" s="259" t="s">
        <v>87</v>
      </c>
      <c r="D39" s="231" t="s">
        <v>88</v>
      </c>
    </row>
    <row r="40" spans="1:4">
      <c r="A40" s="1" t="s">
        <v>89</v>
      </c>
      <c r="B40" s="231" t="s">
        <v>17</v>
      </c>
      <c r="C40" s="259" t="s">
        <v>90</v>
      </c>
      <c r="D40" s="231">
        <v>4</v>
      </c>
    </row>
    <row r="41" spans="1:4" ht="29.1">
      <c r="A41" s="1" t="s">
        <v>91</v>
      </c>
      <c r="B41" s="231" t="s">
        <v>17</v>
      </c>
      <c r="C41" s="259" t="s">
        <v>92</v>
      </c>
      <c r="D41" s="231">
        <v>10</v>
      </c>
    </row>
    <row r="42" spans="1:4">
      <c r="A42" s="276" t="s">
        <v>93</v>
      </c>
      <c r="B42" s="277" t="s">
        <v>8</v>
      </c>
      <c r="C42" s="273" t="s">
        <v>94</v>
      </c>
      <c r="D42" s="231" t="s">
        <v>95</v>
      </c>
    </row>
    <row r="43" spans="1:4">
      <c r="A43" s="276"/>
      <c r="B43" s="277"/>
      <c r="C43" s="273"/>
      <c r="D43" s="231" t="s">
        <v>96</v>
      </c>
    </row>
    <row r="44" spans="1:4">
      <c r="A44" s="1" t="s">
        <v>97</v>
      </c>
      <c r="B44" s="231" t="s">
        <v>8</v>
      </c>
      <c r="C44" s="259" t="s">
        <v>98</v>
      </c>
      <c r="D44" s="231" t="s">
        <v>99</v>
      </c>
    </row>
    <row r="45" spans="1:4">
      <c r="A45" s="1" t="s">
        <v>100</v>
      </c>
      <c r="B45" s="231" t="s">
        <v>8</v>
      </c>
      <c r="C45" s="259" t="s">
        <v>101</v>
      </c>
      <c r="D45" s="231">
        <v>20</v>
      </c>
    </row>
    <row r="46" spans="1:4">
      <c r="A46" s="276" t="s">
        <v>102</v>
      </c>
      <c r="B46" s="277" t="s">
        <v>8</v>
      </c>
      <c r="C46" s="273" t="s">
        <v>103</v>
      </c>
      <c r="D46" s="231">
        <v>40</v>
      </c>
    </row>
    <row r="47" spans="1:4">
      <c r="A47" s="276"/>
      <c r="B47" s="277"/>
      <c r="C47" s="273"/>
      <c r="D47" s="231" t="s">
        <v>104</v>
      </c>
    </row>
    <row r="48" spans="1:4">
      <c r="A48" s="276" t="s">
        <v>105</v>
      </c>
      <c r="B48" s="277" t="s">
        <v>8</v>
      </c>
      <c r="C48" s="273" t="s">
        <v>106</v>
      </c>
      <c r="D48" s="231" t="s">
        <v>107</v>
      </c>
    </row>
    <row r="49" spans="1:4">
      <c r="A49" s="276"/>
      <c r="B49" s="277"/>
      <c r="C49" s="273"/>
      <c r="D49" s="231" t="s">
        <v>108</v>
      </c>
    </row>
    <row r="50" spans="1:4">
      <c r="A50" s="1" t="s">
        <v>109</v>
      </c>
      <c r="B50" s="231" t="s">
        <v>8</v>
      </c>
      <c r="C50" s="259" t="s">
        <v>110</v>
      </c>
      <c r="D50" s="231" t="s">
        <v>111</v>
      </c>
    </row>
    <row r="51" spans="1:4">
      <c r="A51" s="1" t="s">
        <v>112</v>
      </c>
      <c r="B51" s="231" t="s">
        <v>5</v>
      </c>
      <c r="C51" s="259" t="s">
        <v>113</v>
      </c>
      <c r="D51" s="231">
        <v>80</v>
      </c>
    </row>
    <row r="52" spans="1:4">
      <c r="A52" s="276" t="s">
        <v>114</v>
      </c>
      <c r="B52" s="277" t="s">
        <v>5</v>
      </c>
      <c r="C52" s="273" t="s">
        <v>115</v>
      </c>
      <c r="D52" s="231">
        <v>40</v>
      </c>
    </row>
    <row r="53" spans="1:4">
      <c r="A53" s="276"/>
      <c r="B53" s="277"/>
      <c r="C53" s="273"/>
      <c r="D53" s="231" t="s">
        <v>104</v>
      </c>
    </row>
    <row r="54" spans="1:4">
      <c r="A54" s="276" t="s">
        <v>116</v>
      </c>
      <c r="B54" s="277" t="s">
        <v>8</v>
      </c>
      <c r="C54" s="273" t="s">
        <v>117</v>
      </c>
      <c r="D54" s="231" t="s">
        <v>118</v>
      </c>
    </row>
    <row r="55" spans="1:4">
      <c r="A55" s="276"/>
      <c r="B55" s="277"/>
      <c r="C55" s="273"/>
      <c r="D55" s="231" t="s">
        <v>119</v>
      </c>
    </row>
    <row r="56" spans="1:4">
      <c r="A56" s="276" t="s">
        <v>120</v>
      </c>
      <c r="B56" s="277" t="s">
        <v>8</v>
      </c>
      <c r="C56" s="273" t="s">
        <v>121</v>
      </c>
      <c r="D56" s="231" t="s">
        <v>122</v>
      </c>
    </row>
    <row r="57" spans="1:4">
      <c r="A57" s="276"/>
      <c r="B57" s="277"/>
      <c r="C57" s="273"/>
      <c r="D57" s="231" t="s">
        <v>123</v>
      </c>
    </row>
    <row r="58" spans="1:4">
      <c r="A58" s="276" t="s">
        <v>124</v>
      </c>
      <c r="B58" s="277" t="s">
        <v>8</v>
      </c>
      <c r="C58" s="273" t="s">
        <v>125</v>
      </c>
      <c r="D58" s="231" t="s">
        <v>126</v>
      </c>
    </row>
    <row r="59" spans="1:4">
      <c r="A59" s="276"/>
      <c r="B59" s="277"/>
      <c r="C59" s="273"/>
      <c r="D59" s="231" t="s">
        <v>127</v>
      </c>
    </row>
    <row r="60" spans="1:4">
      <c r="A60" s="276" t="s">
        <v>128</v>
      </c>
      <c r="B60" s="277" t="s">
        <v>5</v>
      </c>
      <c r="C60" s="273" t="s">
        <v>129</v>
      </c>
      <c r="D60" s="231">
        <v>0.5</v>
      </c>
    </row>
    <row r="61" spans="1:4">
      <c r="A61" s="276"/>
      <c r="B61" s="277"/>
      <c r="C61" s="273"/>
      <c r="D61" s="231">
        <v>1</v>
      </c>
    </row>
    <row r="62" spans="1:4">
      <c r="A62" s="276"/>
      <c r="B62" s="277"/>
      <c r="C62" s="273"/>
      <c r="D62" s="231">
        <v>5</v>
      </c>
    </row>
    <row r="63" spans="1:4">
      <c r="A63" s="276" t="s">
        <v>130</v>
      </c>
      <c r="B63" s="277" t="s">
        <v>8</v>
      </c>
      <c r="C63" s="273" t="s">
        <v>131</v>
      </c>
      <c r="D63" s="231" t="s">
        <v>132</v>
      </c>
    </row>
    <row r="64" spans="1:4">
      <c r="A64" s="276"/>
      <c r="B64" s="277"/>
      <c r="C64" s="273"/>
      <c r="D64" s="231">
        <v>2002.2</v>
      </c>
    </row>
    <row r="65" spans="1:4">
      <c r="A65" s="276"/>
      <c r="B65" s="277"/>
      <c r="C65" s="273"/>
      <c r="D65" s="231">
        <v>1999.2003999999999</v>
      </c>
    </row>
    <row r="66" spans="1:4" ht="29.1">
      <c r="A66" s="1" t="s">
        <v>133</v>
      </c>
      <c r="B66" s="231" t="s">
        <v>134</v>
      </c>
      <c r="C66" s="259" t="s">
        <v>135</v>
      </c>
      <c r="D66" s="232"/>
    </row>
    <row r="67" spans="1:4" ht="29.1">
      <c r="A67" s="1" t="s">
        <v>136</v>
      </c>
      <c r="B67" s="231" t="s">
        <v>134</v>
      </c>
      <c r="C67" s="259" t="s">
        <v>137</v>
      </c>
      <c r="D67" s="232"/>
    </row>
    <row r="68" spans="1:4" ht="15" customHeight="1">
      <c r="A68" s="276" t="s">
        <v>138</v>
      </c>
      <c r="B68" s="277" t="s">
        <v>134</v>
      </c>
      <c r="C68" s="259" t="s">
        <v>139</v>
      </c>
      <c r="D68" s="278"/>
    </row>
    <row r="69" spans="1:4">
      <c r="A69" s="276"/>
      <c r="B69" s="277"/>
      <c r="C69" s="259" t="s">
        <v>140</v>
      </c>
      <c r="D69" s="278"/>
    </row>
    <row r="70" spans="1:4" ht="29.1">
      <c r="A70" s="276"/>
      <c r="B70" s="277"/>
      <c r="C70" s="259" t="s">
        <v>141</v>
      </c>
      <c r="D70" s="278"/>
    </row>
    <row r="71" spans="1:4" ht="42.95">
      <c r="A71" s="1" t="s">
        <v>142</v>
      </c>
      <c r="B71" s="231" t="s">
        <v>134</v>
      </c>
      <c r="C71" s="259" t="s">
        <v>143</v>
      </c>
      <c r="D71" s="232"/>
    </row>
    <row r="72" spans="1:4" ht="42.95">
      <c r="A72" s="1" t="s">
        <v>144</v>
      </c>
      <c r="B72" s="231" t="s">
        <v>8</v>
      </c>
      <c r="C72" s="259" t="s">
        <v>145</v>
      </c>
      <c r="D72" s="232"/>
    </row>
    <row r="73" spans="1:4">
      <c r="A73" s="276" t="s">
        <v>146</v>
      </c>
      <c r="B73" s="277" t="s">
        <v>8</v>
      </c>
      <c r="C73" s="273" t="s">
        <v>147</v>
      </c>
      <c r="D73" s="231" t="s">
        <v>148</v>
      </c>
    </row>
    <row r="74" spans="1:4">
      <c r="A74" s="276"/>
      <c r="B74" s="277"/>
      <c r="C74" s="273"/>
      <c r="D74" s="231">
        <v>267</v>
      </c>
    </row>
    <row r="75" spans="1:4">
      <c r="A75" s="1" t="s">
        <v>149</v>
      </c>
      <c r="B75" s="231" t="s">
        <v>8</v>
      </c>
      <c r="C75" s="259" t="s">
        <v>150</v>
      </c>
      <c r="D75" s="231" t="s">
        <v>151</v>
      </c>
    </row>
    <row r="76" spans="1:4" ht="29.1">
      <c r="A76" s="1" t="s">
        <v>152</v>
      </c>
      <c r="B76" s="231" t="s">
        <v>5</v>
      </c>
      <c r="C76" s="259" t="s">
        <v>153</v>
      </c>
      <c r="D76" s="231">
        <v>1.5</v>
      </c>
    </row>
    <row r="77" spans="1:4" ht="29.1">
      <c r="A77" s="1" t="s">
        <v>154</v>
      </c>
      <c r="B77" s="231" t="s">
        <v>5</v>
      </c>
      <c r="C77" s="259" t="s">
        <v>155</v>
      </c>
      <c r="D77" s="231">
        <v>3.7</v>
      </c>
    </row>
    <row r="78" spans="1:4" ht="29.1">
      <c r="A78" s="1" t="s">
        <v>156</v>
      </c>
      <c r="B78" s="231" t="s">
        <v>5</v>
      </c>
      <c r="C78" s="259" t="s">
        <v>157</v>
      </c>
      <c r="D78" s="231">
        <v>0</v>
      </c>
    </row>
    <row r="79" spans="1:4" ht="29.1">
      <c r="A79" s="1" t="s">
        <v>158</v>
      </c>
      <c r="B79" s="231" t="s">
        <v>5</v>
      </c>
      <c r="C79" s="259" t="s">
        <v>159</v>
      </c>
      <c r="D79" s="231">
        <v>10</v>
      </c>
    </row>
    <row r="80" spans="1:4">
      <c r="A80" s="276" t="s">
        <v>160</v>
      </c>
      <c r="B80" s="277" t="s">
        <v>8</v>
      </c>
      <c r="C80" s="273" t="s">
        <v>161</v>
      </c>
      <c r="D80" s="231" t="s">
        <v>162</v>
      </c>
    </row>
    <row r="81" spans="1:4">
      <c r="A81" s="276"/>
      <c r="B81" s="277"/>
      <c r="C81" s="273"/>
      <c r="D81" s="231" t="s">
        <v>163</v>
      </c>
    </row>
    <row r="82" spans="1:4">
      <c r="A82" s="1" t="s">
        <v>164</v>
      </c>
      <c r="B82" s="231" t="s">
        <v>5</v>
      </c>
      <c r="C82" s="259" t="s">
        <v>165</v>
      </c>
      <c r="D82" s="231">
        <v>100</v>
      </c>
    </row>
    <row r="83" spans="1:4">
      <c r="A83" s="1" t="s">
        <v>166</v>
      </c>
      <c r="B83" s="231" t="s">
        <v>5</v>
      </c>
      <c r="C83" s="259" t="s">
        <v>165</v>
      </c>
      <c r="D83" s="231">
        <v>100</v>
      </c>
    </row>
    <row r="84" spans="1:4" ht="29.1">
      <c r="A84" s="1" t="s">
        <v>167</v>
      </c>
      <c r="B84" s="231" t="s">
        <v>8</v>
      </c>
      <c r="C84" s="259" t="s">
        <v>168</v>
      </c>
      <c r="D84" s="231" t="s">
        <v>169</v>
      </c>
    </row>
    <row r="85" spans="1:4">
      <c r="A85" s="276" t="s">
        <v>170</v>
      </c>
      <c r="B85" s="277" t="s">
        <v>8</v>
      </c>
      <c r="C85" s="273" t="s">
        <v>171</v>
      </c>
      <c r="D85" s="231" t="s">
        <v>172</v>
      </c>
    </row>
    <row r="86" spans="1:4">
      <c r="A86" s="276"/>
      <c r="B86" s="277"/>
      <c r="C86" s="273"/>
      <c r="D86" s="231" t="s">
        <v>173</v>
      </c>
    </row>
    <row r="87" spans="1:4">
      <c r="A87" s="276"/>
      <c r="B87" s="277"/>
      <c r="C87" s="273"/>
      <c r="D87" s="231" t="s">
        <v>174</v>
      </c>
    </row>
    <row r="88" spans="1:4">
      <c r="A88" s="276" t="s">
        <v>175</v>
      </c>
      <c r="B88" s="277" t="s">
        <v>8</v>
      </c>
      <c r="C88" s="273" t="s">
        <v>176</v>
      </c>
      <c r="D88" s="231" t="s">
        <v>172</v>
      </c>
    </row>
    <row r="89" spans="1:4">
      <c r="A89" s="276"/>
      <c r="B89" s="277"/>
      <c r="C89" s="273"/>
      <c r="D89" s="231" t="s">
        <v>173</v>
      </c>
    </row>
    <row r="90" spans="1:4">
      <c r="A90" s="276"/>
      <c r="B90" s="277"/>
      <c r="C90" s="273"/>
      <c r="D90" s="231" t="s">
        <v>174</v>
      </c>
    </row>
    <row r="91" spans="1:4" ht="15.95">
      <c r="A91" s="1" t="s">
        <v>177</v>
      </c>
      <c r="B91" s="231" t="s">
        <v>8</v>
      </c>
      <c r="C91" s="259" t="s">
        <v>178</v>
      </c>
      <c r="D91" s="232"/>
    </row>
    <row r="92" spans="1:4" ht="15.95">
      <c r="A92" s="1" t="s">
        <v>179</v>
      </c>
      <c r="B92" s="231" t="s">
        <v>8</v>
      </c>
      <c r="C92" s="259" t="s">
        <v>180</v>
      </c>
      <c r="D92" s="232"/>
    </row>
    <row r="93" spans="1:4" ht="15.95">
      <c r="A93" s="1" t="s">
        <v>181</v>
      </c>
      <c r="B93" s="231" t="s">
        <v>8</v>
      </c>
      <c r="C93" s="259" t="s">
        <v>182</v>
      </c>
      <c r="D93" s="232"/>
    </row>
    <row r="94" spans="1:4" ht="15.95">
      <c r="A94" s="1" t="s">
        <v>183</v>
      </c>
      <c r="B94" s="231" t="s">
        <v>5</v>
      </c>
      <c r="C94" s="259" t="s">
        <v>184</v>
      </c>
      <c r="D94" s="232"/>
    </row>
    <row r="95" spans="1:4" ht="15.95">
      <c r="A95" s="1" t="s">
        <v>185</v>
      </c>
      <c r="B95" s="231" t="s">
        <v>186</v>
      </c>
      <c r="C95" s="259" t="s">
        <v>187</v>
      </c>
      <c r="D95" s="232"/>
    </row>
    <row r="96" spans="1:4" ht="15.95">
      <c r="A96" s="1" t="s">
        <v>188</v>
      </c>
      <c r="B96" s="231" t="s">
        <v>186</v>
      </c>
      <c r="C96" s="259" t="s">
        <v>189</v>
      </c>
      <c r="D96" s="232"/>
    </row>
    <row r="97" spans="1:4" ht="15.95">
      <c r="A97" s="1" t="s">
        <v>190</v>
      </c>
      <c r="B97" s="231" t="s">
        <v>8</v>
      </c>
      <c r="C97" s="259" t="s">
        <v>191</v>
      </c>
      <c r="D97" s="232"/>
    </row>
    <row r="98" spans="1:4" ht="15.95">
      <c r="A98" s="1" t="s">
        <v>192</v>
      </c>
      <c r="B98" s="231" t="s">
        <v>8</v>
      </c>
      <c r="C98" s="259" t="s">
        <v>193</v>
      </c>
      <c r="D98" s="232"/>
    </row>
    <row r="99" spans="1:4" ht="29.1">
      <c r="A99" s="1" t="s">
        <v>194</v>
      </c>
      <c r="B99" s="231" t="s">
        <v>8</v>
      </c>
      <c r="C99" s="259" t="s">
        <v>195</v>
      </c>
      <c r="D99" s="231" t="s">
        <v>196</v>
      </c>
    </row>
    <row r="100" spans="1:4">
      <c r="A100" s="276" t="s">
        <v>197</v>
      </c>
      <c r="B100" s="277" t="s">
        <v>8</v>
      </c>
      <c r="C100" s="273" t="s">
        <v>198</v>
      </c>
      <c r="D100" s="231" t="s">
        <v>199</v>
      </c>
    </row>
    <row r="101" spans="1:4">
      <c r="A101" s="276"/>
      <c r="B101" s="277"/>
      <c r="C101" s="273"/>
      <c r="D101" s="231" t="s">
        <v>200</v>
      </c>
    </row>
    <row r="102" spans="1:4" ht="15.95">
      <c r="A102" s="1" t="s">
        <v>201</v>
      </c>
      <c r="B102" s="231" t="s">
        <v>5</v>
      </c>
      <c r="C102" s="259" t="s">
        <v>202</v>
      </c>
      <c r="D102" s="232"/>
    </row>
    <row r="103" spans="1:4" ht="15.95">
      <c r="A103" s="1" t="s">
        <v>203</v>
      </c>
      <c r="B103" s="231" t="s">
        <v>134</v>
      </c>
      <c r="C103" s="259" t="s">
        <v>204</v>
      </c>
      <c r="D103" s="232"/>
    </row>
    <row r="104" spans="1:4" ht="15.95">
      <c r="A104" s="1" t="s">
        <v>205</v>
      </c>
      <c r="B104" s="231" t="s">
        <v>134</v>
      </c>
      <c r="C104" s="259" t="s">
        <v>206</v>
      </c>
      <c r="D104" s="232"/>
    </row>
    <row r="105" spans="1:4" ht="29.1">
      <c r="A105" s="1" t="s">
        <v>207</v>
      </c>
      <c r="B105" s="231" t="s">
        <v>5</v>
      </c>
      <c r="C105" s="259" t="s">
        <v>208</v>
      </c>
      <c r="D105" s="232"/>
    </row>
    <row r="106" spans="1:4" ht="29.1">
      <c r="A106" s="1" t="s">
        <v>209</v>
      </c>
      <c r="B106" s="231" t="s">
        <v>5</v>
      </c>
      <c r="C106" s="259" t="s">
        <v>210</v>
      </c>
      <c r="D106" s="232"/>
    </row>
    <row r="107" spans="1:4" ht="15.95">
      <c r="A107" s="1" t="s">
        <v>211</v>
      </c>
      <c r="B107" s="231" t="s">
        <v>5</v>
      </c>
      <c r="C107" s="259" t="s">
        <v>212</v>
      </c>
      <c r="D107" s="232"/>
    </row>
    <row r="108" spans="1:4" ht="15.95">
      <c r="A108" s="1" t="s">
        <v>213</v>
      </c>
      <c r="B108" s="231" t="s">
        <v>5</v>
      </c>
      <c r="C108" s="259" t="s">
        <v>214</v>
      </c>
      <c r="D108" s="232"/>
    </row>
    <row r="109" spans="1:4" ht="15.95">
      <c r="A109" s="1" t="s">
        <v>215</v>
      </c>
      <c r="B109" s="231" t="s">
        <v>8</v>
      </c>
      <c r="C109" s="259" t="s">
        <v>216</v>
      </c>
      <c r="D109" s="232"/>
    </row>
    <row r="110" spans="1:4" ht="15.95">
      <c r="A110" s="1" t="s">
        <v>217</v>
      </c>
      <c r="B110" s="231" t="s">
        <v>8</v>
      </c>
      <c r="C110" s="259" t="s">
        <v>218</v>
      </c>
      <c r="D110" s="232"/>
    </row>
    <row r="111" spans="1:4">
      <c r="A111" s="1" t="s">
        <v>219</v>
      </c>
      <c r="B111" s="231" t="s">
        <v>8</v>
      </c>
      <c r="C111" s="259" t="s">
        <v>220</v>
      </c>
      <c r="D111" s="231" t="s">
        <v>221</v>
      </c>
    </row>
    <row r="112" spans="1:4">
      <c r="A112" s="1" t="s">
        <v>222</v>
      </c>
      <c r="B112" s="231" t="s">
        <v>8</v>
      </c>
      <c r="C112" s="259" t="s">
        <v>223</v>
      </c>
      <c r="D112" s="231" t="s">
        <v>224</v>
      </c>
    </row>
    <row r="113" spans="1:4">
      <c r="A113" s="1" t="s">
        <v>225</v>
      </c>
      <c r="B113" s="231" t="s">
        <v>8</v>
      </c>
      <c r="C113" s="259" t="s">
        <v>226</v>
      </c>
      <c r="D113" s="231" t="s">
        <v>227</v>
      </c>
    </row>
    <row r="114" spans="1:4">
      <c r="A114" s="1" t="s">
        <v>228</v>
      </c>
      <c r="B114" s="231" t="s">
        <v>8</v>
      </c>
      <c r="C114" s="259" t="s">
        <v>229</v>
      </c>
      <c r="D114" s="231" t="s">
        <v>230</v>
      </c>
    </row>
    <row r="115" spans="1:4">
      <c r="A115" s="1" t="s">
        <v>231</v>
      </c>
      <c r="B115" s="231" t="s">
        <v>8</v>
      </c>
      <c r="C115" s="259" t="s">
        <v>232</v>
      </c>
      <c r="D115" s="231" t="s">
        <v>233</v>
      </c>
    </row>
    <row r="116" spans="1:4">
      <c r="A116" s="1" t="s">
        <v>234</v>
      </c>
      <c r="B116" s="231" t="s">
        <v>8</v>
      </c>
      <c r="C116" s="259" t="s">
        <v>235</v>
      </c>
      <c r="D116" s="231" t="s">
        <v>236</v>
      </c>
    </row>
    <row r="117" spans="1:4">
      <c r="A117" s="1" t="s">
        <v>237</v>
      </c>
      <c r="B117" s="231" t="s">
        <v>8</v>
      </c>
      <c r="C117" s="259" t="s">
        <v>238</v>
      </c>
      <c r="D117" s="231" t="s">
        <v>239</v>
      </c>
    </row>
    <row r="118" spans="1:4">
      <c r="A118" s="1" t="s">
        <v>240</v>
      </c>
      <c r="B118" s="231" t="s">
        <v>8</v>
      </c>
      <c r="C118" s="259" t="s">
        <v>241</v>
      </c>
      <c r="D118" s="231" t="s">
        <v>242</v>
      </c>
    </row>
    <row r="119" spans="1:4" ht="15.95">
      <c r="A119" s="1" t="s">
        <v>243</v>
      </c>
      <c r="B119" s="231" t="s">
        <v>8</v>
      </c>
      <c r="C119" s="259" t="s">
        <v>244</v>
      </c>
      <c r="D119" s="232"/>
    </row>
    <row r="120" spans="1:4" ht="15.95">
      <c r="A120" s="1" t="s">
        <v>245</v>
      </c>
      <c r="B120" s="231" t="s">
        <v>8</v>
      </c>
      <c r="C120" s="259" t="s">
        <v>246</v>
      </c>
      <c r="D120" s="232"/>
    </row>
    <row r="121" spans="1:4" ht="15.95">
      <c r="A121" s="1" t="s">
        <v>247</v>
      </c>
      <c r="B121" s="231" t="s">
        <v>8</v>
      </c>
      <c r="C121" s="259" t="s">
        <v>248</v>
      </c>
      <c r="D121" s="232"/>
    </row>
    <row r="122" spans="1:4">
      <c r="A122" s="1" t="s">
        <v>249</v>
      </c>
      <c r="B122" s="231" t="s">
        <v>8</v>
      </c>
      <c r="C122" s="259" t="s">
        <v>250</v>
      </c>
      <c r="D122" s="231" t="s">
        <v>251</v>
      </c>
    </row>
    <row r="123" spans="1:4">
      <c r="A123" s="1" t="s">
        <v>252</v>
      </c>
      <c r="B123" s="231" t="s">
        <v>8</v>
      </c>
      <c r="C123" s="259" t="s">
        <v>253</v>
      </c>
      <c r="D123" s="231" t="s">
        <v>254</v>
      </c>
    </row>
    <row r="124" spans="1:4">
      <c r="A124" s="1" t="s">
        <v>255</v>
      </c>
      <c r="B124" s="231" t="s">
        <v>8</v>
      </c>
      <c r="C124" s="259" t="s">
        <v>256</v>
      </c>
      <c r="D124" s="231" t="s">
        <v>257</v>
      </c>
    </row>
    <row r="125" spans="1:4">
      <c r="A125" s="1" t="s">
        <v>258</v>
      </c>
      <c r="B125" s="231" t="s">
        <v>8</v>
      </c>
      <c r="C125" s="259" t="s">
        <v>259</v>
      </c>
      <c r="D125" s="231" t="s">
        <v>251</v>
      </c>
    </row>
    <row r="126" spans="1:4" ht="15.95">
      <c r="A126" s="1" t="s">
        <v>260</v>
      </c>
      <c r="B126" s="231" t="s">
        <v>5</v>
      </c>
      <c r="C126" s="259" t="s">
        <v>261</v>
      </c>
      <c r="D126" s="232"/>
    </row>
    <row r="127" spans="1:4" ht="15.95">
      <c r="A127" s="1" t="s">
        <v>262</v>
      </c>
      <c r="B127" s="231" t="s">
        <v>5</v>
      </c>
      <c r="C127" s="259" t="s">
        <v>263</v>
      </c>
      <c r="D127" s="232"/>
    </row>
    <row r="128" spans="1:4" ht="29.1">
      <c r="A128" s="1" t="s">
        <v>264</v>
      </c>
      <c r="B128" s="231" t="s">
        <v>8</v>
      </c>
      <c r="C128" s="259" t="s">
        <v>265</v>
      </c>
      <c r="D128" s="232"/>
    </row>
    <row r="129" spans="1:4">
      <c r="A129" s="1" t="s">
        <v>266</v>
      </c>
      <c r="B129" s="231" t="s">
        <v>8</v>
      </c>
      <c r="C129" s="259" t="s">
        <v>267</v>
      </c>
      <c r="D129" s="231" t="s">
        <v>268</v>
      </c>
    </row>
    <row r="130" spans="1:4">
      <c r="A130" s="1" t="s">
        <v>269</v>
      </c>
      <c r="B130" s="231" t="s">
        <v>8</v>
      </c>
      <c r="C130" s="259" t="s">
        <v>270</v>
      </c>
      <c r="D130" s="231" t="s">
        <v>271</v>
      </c>
    </row>
    <row r="131" spans="1:4">
      <c r="A131" s="1" t="s">
        <v>272</v>
      </c>
      <c r="B131" s="231" t="s">
        <v>8</v>
      </c>
      <c r="C131" s="259" t="s">
        <v>273</v>
      </c>
      <c r="D131" s="231" t="s">
        <v>274</v>
      </c>
    </row>
    <row r="132" spans="1:4">
      <c r="A132" s="1" t="s">
        <v>275</v>
      </c>
      <c r="B132" s="231" t="s">
        <v>8</v>
      </c>
      <c r="C132" s="259" t="s">
        <v>276</v>
      </c>
      <c r="D132" s="231" t="s">
        <v>277</v>
      </c>
    </row>
    <row r="133" spans="1:4" ht="15.95">
      <c r="A133" s="1" t="s">
        <v>278</v>
      </c>
      <c r="B133" s="231" t="s">
        <v>5</v>
      </c>
      <c r="C133" s="259" t="s">
        <v>279</v>
      </c>
      <c r="D133" s="232"/>
    </row>
    <row r="134" spans="1:4" ht="15.95">
      <c r="A134" s="1" t="s">
        <v>280</v>
      </c>
      <c r="B134" s="231" t="s">
        <v>5</v>
      </c>
      <c r="C134" s="259" t="s">
        <v>281</v>
      </c>
      <c r="D134" s="232"/>
    </row>
    <row r="135" spans="1:4" ht="15.95">
      <c r="A135" s="1" t="s">
        <v>282</v>
      </c>
      <c r="B135" s="231" t="s">
        <v>5</v>
      </c>
      <c r="C135" s="259" t="s">
        <v>283</v>
      </c>
      <c r="D135" s="232"/>
    </row>
    <row r="136" spans="1:4" ht="15.95">
      <c r="A136" s="1" t="s">
        <v>284</v>
      </c>
      <c r="B136" s="231" t="s">
        <v>5</v>
      </c>
      <c r="C136" s="259" t="s">
        <v>285</v>
      </c>
      <c r="D136" s="232"/>
    </row>
    <row r="137" spans="1:4" ht="15.95">
      <c r="A137" s="1" t="s">
        <v>286</v>
      </c>
      <c r="B137" s="231" t="s">
        <v>5</v>
      </c>
      <c r="C137" s="259" t="s">
        <v>287</v>
      </c>
      <c r="D137" s="232"/>
    </row>
  </sheetData>
  <autoFilter ref="A1:D137" xr:uid="{BE7B4428-DE87-5A42-AF8F-9C75999431F8}"/>
  <mergeCells count="74">
    <mergeCell ref="A88:A90"/>
    <mergeCell ref="B88:B90"/>
    <mergeCell ref="C88:C90"/>
    <mergeCell ref="A100:A101"/>
    <mergeCell ref="B100:B101"/>
    <mergeCell ref="C100:C101"/>
    <mergeCell ref="A80:A81"/>
    <mergeCell ref="B80:B81"/>
    <mergeCell ref="C80:C81"/>
    <mergeCell ref="A85:A87"/>
    <mergeCell ref="B85:B87"/>
    <mergeCell ref="C85:C87"/>
    <mergeCell ref="A68:A70"/>
    <mergeCell ref="B68:B70"/>
    <mergeCell ref="D68:D70"/>
    <mergeCell ref="A73:A74"/>
    <mergeCell ref="B73:B74"/>
    <mergeCell ref="C73:C74"/>
    <mergeCell ref="A60:A62"/>
    <mergeCell ref="B60:B62"/>
    <mergeCell ref="C60:C62"/>
    <mergeCell ref="A63:A65"/>
    <mergeCell ref="B63:B65"/>
    <mergeCell ref="C63:C65"/>
    <mergeCell ref="A56:A57"/>
    <mergeCell ref="B56:B57"/>
    <mergeCell ref="C56:C57"/>
    <mergeCell ref="A58:A59"/>
    <mergeCell ref="B58:B59"/>
    <mergeCell ref="C58:C59"/>
    <mergeCell ref="A52:A53"/>
    <mergeCell ref="B52:B53"/>
    <mergeCell ref="C52:C53"/>
    <mergeCell ref="A54:A55"/>
    <mergeCell ref="B54:B55"/>
    <mergeCell ref="C54:C55"/>
    <mergeCell ref="A46:A47"/>
    <mergeCell ref="B46:B47"/>
    <mergeCell ref="C46:C47"/>
    <mergeCell ref="A48:A49"/>
    <mergeCell ref="B48:B49"/>
    <mergeCell ref="C48:C49"/>
    <mergeCell ref="A32:A33"/>
    <mergeCell ref="B32:B33"/>
    <mergeCell ref="C32:C33"/>
    <mergeCell ref="A42:A43"/>
    <mergeCell ref="B42:B43"/>
    <mergeCell ref="C42:C43"/>
    <mergeCell ref="A27:A28"/>
    <mergeCell ref="B27:B28"/>
    <mergeCell ref="C27:C28"/>
    <mergeCell ref="A29:A30"/>
    <mergeCell ref="B29:B30"/>
    <mergeCell ref="C29:C30"/>
    <mergeCell ref="A24:A25"/>
    <mergeCell ref="B24:B25"/>
    <mergeCell ref="C24:C25"/>
    <mergeCell ref="A8:A9"/>
    <mergeCell ref="B8:B9"/>
    <mergeCell ref="A12:A13"/>
    <mergeCell ref="B12:B13"/>
    <mergeCell ref="C12:C13"/>
    <mergeCell ref="A14:A15"/>
    <mergeCell ref="B14:B15"/>
    <mergeCell ref="C14:C15"/>
    <mergeCell ref="A17:A18"/>
    <mergeCell ref="B17:B18"/>
    <mergeCell ref="C17:C18"/>
    <mergeCell ref="A3:A4"/>
    <mergeCell ref="B3:B4"/>
    <mergeCell ref="C3:C4"/>
    <mergeCell ref="A5:A6"/>
    <mergeCell ref="B5:B6"/>
    <mergeCell ref="C5:C6"/>
  </mergeCells>
  <hyperlinks>
    <hyperlink ref="C8" r:id="rId1" xr:uid="{4C27389F-CDA1-C245-AE57-2DD7FC05356C}"/>
    <hyperlink ref="C27" r:id="rId2" xr:uid="{30B8C452-C4B4-6E42-BBC8-CE0DCA1531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6926-A5AB-44C5-B04F-F583F39B1D1C}">
  <sheetPr codeName="Sheet31"/>
  <dimension ref="A1:AQ755"/>
  <sheetViews>
    <sheetView zoomScale="157" workbookViewId="0">
      <pane ySplit="1" topLeftCell="A97" activePane="bottomLeft" state="frozen"/>
      <selection pane="bottomLeft" activeCell="L56" sqref="L56"/>
    </sheetView>
  </sheetViews>
  <sheetFormatPr defaultColWidth="8.85546875" defaultRowHeight="15"/>
  <cols>
    <col min="1" max="1" width="17" customWidth="1"/>
    <col min="2" max="2" width="14" customWidth="1"/>
    <col min="3" max="3" width="22.140625" bestFit="1" customWidth="1"/>
    <col min="4" max="4" width="12.140625" customWidth="1"/>
    <col min="5" max="5" width="14.85546875" customWidth="1"/>
    <col min="6" max="8" width="8.140625" customWidth="1"/>
    <col min="9" max="10" width="12.7109375" customWidth="1"/>
    <col min="11" max="11" width="10.42578125" customWidth="1"/>
    <col min="12" max="12" width="31.140625" customWidth="1"/>
    <col min="14" max="14" width="90.140625" style="31" customWidth="1"/>
    <col min="19" max="19" width="8.85546875" style="172"/>
    <col min="26" max="26" width="8.85546875" style="172"/>
    <col min="32" max="32" width="8.85546875" style="172"/>
  </cols>
  <sheetData>
    <row r="1" spans="1:32" s="31" customFormat="1" ht="63.95">
      <c r="A1" s="82" t="s">
        <v>288</v>
      </c>
      <c r="B1" s="82" t="s">
        <v>289</v>
      </c>
      <c r="C1" s="82" t="s">
        <v>290</v>
      </c>
      <c r="D1" s="169" t="s">
        <v>291</v>
      </c>
      <c r="E1" s="169" t="s">
        <v>292</v>
      </c>
      <c r="F1" s="169" t="s">
        <v>293</v>
      </c>
      <c r="G1" s="82" t="s">
        <v>294</v>
      </c>
      <c r="H1" s="82" t="s">
        <v>295</v>
      </c>
      <c r="I1" s="82" t="s">
        <v>296</v>
      </c>
      <c r="J1" s="82" t="s">
        <v>297</v>
      </c>
      <c r="K1" s="82" t="s">
        <v>298</v>
      </c>
      <c r="L1" s="82" t="s">
        <v>299</v>
      </c>
      <c r="M1" s="82" t="s">
        <v>300</v>
      </c>
      <c r="N1" s="82" t="s">
        <v>301</v>
      </c>
      <c r="O1" s="82" t="s">
        <v>302</v>
      </c>
      <c r="P1" s="82" t="s">
        <v>303</v>
      </c>
      <c r="Q1" s="82" t="s">
        <v>304</v>
      </c>
      <c r="R1" s="82" t="s">
        <v>305</v>
      </c>
      <c r="S1" s="169" t="s">
        <v>306</v>
      </c>
      <c r="T1" s="82" t="s">
        <v>307</v>
      </c>
      <c r="U1" s="82" t="s">
        <v>308</v>
      </c>
      <c r="V1" s="82" t="s">
        <v>309</v>
      </c>
      <c r="W1" s="82" t="s">
        <v>310</v>
      </c>
      <c r="X1" s="82" t="s">
        <v>311</v>
      </c>
      <c r="Y1" s="82" t="s">
        <v>312</v>
      </c>
      <c r="Z1" s="169" t="s">
        <v>313</v>
      </c>
      <c r="AA1" s="82" t="s">
        <v>314</v>
      </c>
      <c r="AB1" s="82" t="s">
        <v>315</v>
      </c>
      <c r="AC1" s="82" t="s">
        <v>316</v>
      </c>
      <c r="AD1" s="82" t="s">
        <v>317</v>
      </c>
      <c r="AE1" s="82" t="s">
        <v>318</v>
      </c>
      <c r="AF1" s="169" t="s">
        <v>319</v>
      </c>
    </row>
    <row r="2" spans="1:32" s="84" customFormat="1" ht="32.1">
      <c r="A2" s="83" t="s">
        <v>320</v>
      </c>
      <c r="B2" s="83" t="s">
        <v>321</v>
      </c>
      <c r="C2" s="83" t="s">
        <v>322</v>
      </c>
      <c r="D2" s="84" t="b">
        <v>1</v>
      </c>
      <c r="E2" s="84" t="b">
        <v>1</v>
      </c>
      <c r="F2" s="84" t="b">
        <v>1</v>
      </c>
      <c r="G2" s="84" t="b">
        <v>1</v>
      </c>
      <c r="H2" s="84" t="s">
        <v>323</v>
      </c>
      <c r="K2" s="83" t="s">
        <v>324</v>
      </c>
      <c r="L2" s="83" t="s">
        <v>325</v>
      </c>
      <c r="M2" s="83" t="s">
        <v>8</v>
      </c>
      <c r="N2" s="85" t="s">
        <v>326</v>
      </c>
      <c r="P2" s="83" t="s">
        <v>327</v>
      </c>
      <c r="Q2" s="83" t="s">
        <v>328</v>
      </c>
      <c r="R2" s="83" t="s">
        <v>328</v>
      </c>
      <c r="S2" s="86" t="s">
        <v>328</v>
      </c>
      <c r="T2" s="84" t="s">
        <v>328</v>
      </c>
      <c r="U2" s="84" t="s">
        <v>328</v>
      </c>
      <c r="V2" s="84" t="s">
        <v>328</v>
      </c>
      <c r="W2" s="84" t="s">
        <v>328</v>
      </c>
      <c r="Z2" s="86" t="s">
        <v>328</v>
      </c>
      <c r="AA2" s="84" t="s">
        <v>328</v>
      </c>
      <c r="AB2" s="84" t="s">
        <v>328</v>
      </c>
      <c r="AC2" s="84" t="s">
        <v>328</v>
      </c>
      <c r="AD2" s="84" t="s">
        <v>328</v>
      </c>
      <c r="AE2" s="84" t="s">
        <v>328</v>
      </c>
      <c r="AF2" s="86" t="s">
        <v>328</v>
      </c>
    </row>
    <row r="3" spans="1:32" s="84" customFormat="1" ht="15.95">
      <c r="A3" s="83" t="s">
        <v>320</v>
      </c>
      <c r="B3" s="83" t="str">
        <f>B2</f>
        <v>This table captures bibliographic information. Each publication is assigned a unique code in the B.Code field that acts a key field in all other extraction template tables.</v>
      </c>
      <c r="C3" s="83" t="s">
        <v>329</v>
      </c>
      <c r="D3" s="84" t="b">
        <v>1</v>
      </c>
      <c r="E3" s="84" t="b">
        <v>1</v>
      </c>
      <c r="F3" s="84" t="b">
        <v>1</v>
      </c>
      <c r="G3" s="84" t="b">
        <v>1</v>
      </c>
      <c r="K3" s="83" t="s">
        <v>330</v>
      </c>
      <c r="L3" s="83" t="s">
        <v>331</v>
      </c>
      <c r="M3" s="83" t="s">
        <v>8</v>
      </c>
      <c r="N3" s="85" t="s">
        <v>332</v>
      </c>
      <c r="P3" s="83" t="s">
        <v>333</v>
      </c>
      <c r="Q3" s="83" t="s">
        <v>328</v>
      </c>
      <c r="R3" s="83" t="s">
        <v>328</v>
      </c>
      <c r="S3" s="86"/>
      <c r="Z3" s="86"/>
      <c r="AF3" s="86"/>
    </row>
    <row r="4" spans="1:32" s="84" customFormat="1" ht="15.95">
      <c r="A4" s="83" t="s">
        <v>320</v>
      </c>
      <c r="B4" s="83" t="str">
        <f t="shared" ref="B4:B12" si="0">B3</f>
        <v>This table captures bibliographic information. Each publication is assigned a unique code in the B.Code field that acts a key field in all other extraction template tables.</v>
      </c>
      <c r="C4" s="83" t="s">
        <v>334</v>
      </c>
      <c r="D4" s="84" t="b">
        <v>1</v>
      </c>
      <c r="E4" s="84" t="b">
        <v>1</v>
      </c>
      <c r="F4" s="84" t="b">
        <v>1</v>
      </c>
      <c r="G4" s="84" t="b">
        <v>1</v>
      </c>
      <c r="K4" s="83" t="s">
        <v>330</v>
      </c>
      <c r="L4" s="83" t="s">
        <v>335</v>
      </c>
      <c r="M4" s="83" t="s">
        <v>336</v>
      </c>
      <c r="N4" s="85" t="s">
        <v>18</v>
      </c>
      <c r="P4" s="83" t="s">
        <v>328</v>
      </c>
      <c r="Q4" s="83" t="s">
        <v>337</v>
      </c>
      <c r="R4" s="83" t="s">
        <v>324</v>
      </c>
      <c r="S4" s="86"/>
      <c r="Z4" s="86"/>
      <c r="AF4" s="86"/>
    </row>
    <row r="5" spans="1:32" s="84" customFormat="1" ht="15.95">
      <c r="A5" s="83" t="s">
        <v>320</v>
      </c>
      <c r="B5" s="83" t="str">
        <f t="shared" si="0"/>
        <v>This table captures bibliographic information. Each publication is assigned a unique code in the B.Code field that acts a key field in all other extraction template tables.</v>
      </c>
      <c r="C5" s="83" t="s">
        <v>338</v>
      </c>
      <c r="D5" s="84" t="b">
        <v>1</v>
      </c>
      <c r="E5" s="84" t="b">
        <v>1</v>
      </c>
      <c r="F5" s="84" t="b">
        <v>1</v>
      </c>
      <c r="G5" s="84" t="b">
        <v>1</v>
      </c>
      <c r="K5" s="83" t="s">
        <v>330</v>
      </c>
      <c r="L5" s="83" t="s">
        <v>19</v>
      </c>
      <c r="M5" s="83" t="s">
        <v>8</v>
      </c>
      <c r="N5" s="85" t="s">
        <v>339</v>
      </c>
      <c r="P5" s="87" t="s">
        <v>340</v>
      </c>
      <c r="Q5" s="83" t="s">
        <v>328</v>
      </c>
      <c r="R5" s="83" t="s">
        <v>324</v>
      </c>
      <c r="S5" s="86"/>
      <c r="Z5" s="86"/>
      <c r="AF5" s="86"/>
    </row>
    <row r="6" spans="1:32" s="84" customFormat="1" ht="63.95">
      <c r="A6" s="83" t="s">
        <v>320</v>
      </c>
      <c r="B6" s="83" t="str">
        <f t="shared" si="0"/>
        <v>This table captures bibliographic information. Each publication is assigned a unique code in the B.Code field that acts a key field in all other extraction template tables.</v>
      </c>
      <c r="C6" s="83" t="s">
        <v>341</v>
      </c>
      <c r="D6" s="84" t="b">
        <v>1</v>
      </c>
      <c r="E6" s="84" t="b">
        <v>1</v>
      </c>
      <c r="F6" s="84" t="b">
        <v>1</v>
      </c>
      <c r="G6" s="84" t="b">
        <v>1</v>
      </c>
      <c r="K6" s="83" t="s">
        <v>330</v>
      </c>
      <c r="L6" s="83" t="s">
        <v>24</v>
      </c>
      <c r="M6" s="83" t="s">
        <v>8</v>
      </c>
      <c r="N6" s="85" t="s">
        <v>342</v>
      </c>
      <c r="P6" s="87" t="s">
        <v>333</v>
      </c>
      <c r="Q6" s="83" t="s">
        <v>343</v>
      </c>
      <c r="R6" s="83" t="s">
        <v>344</v>
      </c>
      <c r="S6" s="86"/>
      <c r="Z6" s="86"/>
      <c r="AF6" s="86"/>
    </row>
    <row r="7" spans="1:32" s="84" customFormat="1" ht="15.95">
      <c r="A7" s="83" t="s">
        <v>320</v>
      </c>
      <c r="B7" s="83" t="str">
        <f t="shared" si="0"/>
        <v>This table captures bibliographic information. Each publication is assigned a unique code in the B.Code field that acts a key field in all other extraction template tables.</v>
      </c>
      <c r="C7" s="83" t="s">
        <v>345</v>
      </c>
      <c r="D7" s="84" t="b">
        <v>1</v>
      </c>
      <c r="E7" s="84" t="b">
        <v>1</v>
      </c>
      <c r="F7" s="84" t="b">
        <v>1</v>
      </c>
      <c r="G7" s="84" t="b">
        <v>1</v>
      </c>
      <c r="K7" s="83" t="s">
        <v>330</v>
      </c>
      <c r="L7" s="83" t="s">
        <v>346</v>
      </c>
      <c r="M7" s="83" t="s">
        <v>8</v>
      </c>
      <c r="N7" s="85" t="s">
        <v>347</v>
      </c>
      <c r="O7" s="83" t="s">
        <v>348</v>
      </c>
      <c r="P7" s="83" t="s">
        <v>333</v>
      </c>
      <c r="Q7" s="83" t="s">
        <v>349</v>
      </c>
      <c r="R7" s="83" t="s">
        <v>344</v>
      </c>
      <c r="S7" s="86"/>
      <c r="Z7" s="86"/>
      <c r="AF7" s="86"/>
    </row>
    <row r="8" spans="1:32" s="84" customFormat="1" ht="15.95">
      <c r="A8" s="83" t="s">
        <v>320</v>
      </c>
      <c r="B8" s="83" t="str">
        <f t="shared" si="0"/>
        <v>This table captures bibliographic information. Each publication is assigned a unique code in the B.Code field that acts a key field in all other extraction template tables.</v>
      </c>
      <c r="C8" s="83" t="s">
        <v>350</v>
      </c>
      <c r="D8" s="84" t="b">
        <v>1</v>
      </c>
      <c r="E8" s="84" t="b">
        <v>1</v>
      </c>
      <c r="F8" s="84" t="b">
        <v>1</v>
      </c>
      <c r="G8" s="84" t="b">
        <v>1</v>
      </c>
      <c r="K8" s="83" t="s">
        <v>330</v>
      </c>
      <c r="L8" s="83" t="s">
        <v>351</v>
      </c>
      <c r="M8" s="83" t="s">
        <v>8</v>
      </c>
      <c r="N8" s="88" t="s">
        <v>352</v>
      </c>
      <c r="P8" s="87" t="s">
        <v>353</v>
      </c>
      <c r="Q8" s="83" t="s">
        <v>328</v>
      </c>
      <c r="R8" s="83" t="s">
        <v>324</v>
      </c>
      <c r="S8" s="86"/>
      <c r="Z8" s="86"/>
      <c r="AF8" s="86"/>
    </row>
    <row r="9" spans="1:32" s="84" customFormat="1" ht="15.95">
      <c r="A9" s="83" t="s">
        <v>320</v>
      </c>
      <c r="B9" s="83" t="str">
        <f t="shared" si="0"/>
        <v>This table captures bibliographic information. Each publication is assigned a unique code in the B.Code field that acts a key field in all other extraction template tables.</v>
      </c>
      <c r="C9" s="83" t="s">
        <v>354</v>
      </c>
      <c r="D9" s="84" t="b">
        <v>1</v>
      </c>
      <c r="E9" s="84" t="b">
        <v>1</v>
      </c>
      <c r="F9" s="84" t="b">
        <v>1</v>
      </c>
      <c r="G9" s="84" t="b">
        <v>1</v>
      </c>
      <c r="K9" s="83" t="s">
        <v>330</v>
      </c>
      <c r="L9" s="83" t="s">
        <v>355</v>
      </c>
      <c r="M9" s="83" t="s">
        <v>8</v>
      </c>
      <c r="N9" s="85" t="s">
        <v>356</v>
      </c>
      <c r="P9" s="83" t="s">
        <v>333</v>
      </c>
      <c r="Q9" s="83" t="s">
        <v>357</v>
      </c>
      <c r="R9" s="83" t="s">
        <v>330</v>
      </c>
      <c r="S9" s="86"/>
      <c r="Z9" s="86"/>
      <c r="AF9" s="86"/>
    </row>
    <row r="10" spans="1:32" s="84" customFormat="1" ht="15.95">
      <c r="A10" s="83" t="s">
        <v>320</v>
      </c>
      <c r="B10" s="83" t="str">
        <f t="shared" si="0"/>
        <v>This table captures bibliographic information. Each publication is assigned a unique code in the B.Code field that acts a key field in all other extraction template tables.</v>
      </c>
      <c r="C10" s="83" t="s">
        <v>358</v>
      </c>
      <c r="D10" s="84" t="b">
        <v>1</v>
      </c>
      <c r="E10" s="84" t="b">
        <v>1</v>
      </c>
      <c r="F10" s="84" t="b">
        <v>1</v>
      </c>
      <c r="G10" s="84" t="b">
        <v>1</v>
      </c>
      <c r="K10" s="83" t="s">
        <v>330</v>
      </c>
      <c r="L10" s="83" t="s">
        <v>359</v>
      </c>
      <c r="M10" s="83" t="s">
        <v>8</v>
      </c>
      <c r="N10" s="85" t="s">
        <v>356</v>
      </c>
      <c r="P10" s="83" t="s">
        <v>333</v>
      </c>
      <c r="Q10" s="83" t="s">
        <v>357</v>
      </c>
      <c r="R10" s="83" t="s">
        <v>330</v>
      </c>
      <c r="S10" s="86"/>
      <c r="Z10" s="86"/>
      <c r="AF10" s="86"/>
    </row>
    <row r="11" spans="1:32" s="84" customFormat="1" ht="15.95">
      <c r="A11" s="83" t="s">
        <v>320</v>
      </c>
      <c r="B11" s="83" t="str">
        <f t="shared" si="0"/>
        <v>This table captures bibliographic information. Each publication is assigned a unique code in the B.Code field that acts a key field in all other extraction template tables.</v>
      </c>
      <c r="C11" s="83" t="s">
        <v>360</v>
      </c>
      <c r="D11" s="84" t="b">
        <v>1</v>
      </c>
      <c r="E11" s="84" t="b">
        <v>1</v>
      </c>
      <c r="F11" s="84" t="b">
        <v>1</v>
      </c>
      <c r="G11" s="84" t="b">
        <v>1</v>
      </c>
      <c r="K11" s="83" t="s">
        <v>330</v>
      </c>
      <c r="L11" s="83" t="s">
        <v>361</v>
      </c>
      <c r="M11" s="83" t="s">
        <v>8</v>
      </c>
      <c r="N11" s="85" t="s">
        <v>356</v>
      </c>
      <c r="P11" s="83" t="s">
        <v>333</v>
      </c>
      <c r="Q11" s="83" t="s">
        <v>357</v>
      </c>
      <c r="R11" s="83" t="s">
        <v>330</v>
      </c>
      <c r="S11" s="86"/>
      <c r="Z11" s="86"/>
      <c r="AF11" s="86"/>
    </row>
    <row r="12" spans="1:32" s="84" customFormat="1" ht="15.95">
      <c r="A12" s="83" t="s">
        <v>320</v>
      </c>
      <c r="B12" s="83" t="str">
        <f t="shared" si="0"/>
        <v>This table captures bibliographic information. Each publication is assigned a unique code in the B.Code field that acts a key field in all other extraction template tables.</v>
      </c>
      <c r="C12" s="83" t="s">
        <v>362</v>
      </c>
      <c r="D12" s="84" t="b">
        <v>1</v>
      </c>
      <c r="E12" s="84" t="b">
        <v>1</v>
      </c>
      <c r="F12" s="84" t="b">
        <v>1</v>
      </c>
      <c r="G12" s="84" t="b">
        <v>1</v>
      </c>
      <c r="K12" s="83" t="s">
        <v>330</v>
      </c>
      <c r="L12" s="83" t="s">
        <v>363</v>
      </c>
      <c r="M12" s="83" t="s">
        <v>8</v>
      </c>
      <c r="N12" s="85" t="s">
        <v>356</v>
      </c>
      <c r="P12" s="83" t="s">
        <v>333</v>
      </c>
      <c r="Q12" s="83" t="s">
        <v>357</v>
      </c>
      <c r="R12" s="83" t="s">
        <v>330</v>
      </c>
      <c r="S12" s="86"/>
      <c r="Z12" s="86"/>
      <c r="AF12" s="86"/>
    </row>
    <row r="13" spans="1:32" s="90" customFormat="1" ht="15.95">
      <c r="A13" s="89" t="s">
        <v>364</v>
      </c>
      <c r="B13" s="89" t="s">
        <v>365</v>
      </c>
      <c r="C13" s="89" t="s">
        <v>37</v>
      </c>
      <c r="D13" s="90" t="b">
        <v>1</v>
      </c>
      <c r="E13" s="90" t="b">
        <v>1</v>
      </c>
      <c r="F13" s="90" t="b">
        <v>1</v>
      </c>
      <c r="G13" s="90" t="b">
        <v>1</v>
      </c>
      <c r="K13" s="89" t="s">
        <v>330</v>
      </c>
      <c r="L13" s="89" t="s">
        <v>366</v>
      </c>
      <c r="M13" s="89" t="s">
        <v>8</v>
      </c>
      <c r="N13" s="91" t="s">
        <v>367</v>
      </c>
      <c r="P13" s="89" t="s">
        <v>368</v>
      </c>
      <c r="Q13" s="89" t="s">
        <v>328</v>
      </c>
      <c r="R13" s="89" t="s">
        <v>324</v>
      </c>
      <c r="S13" s="92"/>
      <c r="Z13" s="92"/>
      <c r="AF13" s="92"/>
    </row>
    <row r="14" spans="1:32" s="90" customFormat="1" ht="15.95">
      <c r="A14" s="89" t="s">
        <v>364</v>
      </c>
      <c r="B14" s="89" t="s">
        <v>365</v>
      </c>
      <c r="C14" s="89" t="s">
        <v>29</v>
      </c>
      <c r="D14" s="90" t="b">
        <v>1</v>
      </c>
      <c r="E14" s="90" t="b">
        <v>1</v>
      </c>
      <c r="F14" s="90" t="b">
        <v>1</v>
      </c>
      <c r="G14" s="90" t="b">
        <v>1</v>
      </c>
      <c r="K14" s="89" t="s">
        <v>330</v>
      </c>
      <c r="L14" s="89" t="s">
        <v>29</v>
      </c>
      <c r="M14" s="89" t="s">
        <v>8</v>
      </c>
      <c r="N14" s="91" t="s">
        <v>369</v>
      </c>
      <c r="P14" s="89" t="s">
        <v>370</v>
      </c>
      <c r="Q14" s="89" t="s">
        <v>328</v>
      </c>
      <c r="R14" s="89" t="s">
        <v>324</v>
      </c>
      <c r="S14" s="92"/>
      <c r="Z14" s="92"/>
      <c r="AF14" s="92"/>
    </row>
    <row r="15" spans="1:32" s="90" customFormat="1" ht="48">
      <c r="A15" s="89" t="s">
        <v>364</v>
      </c>
      <c r="B15" s="89" t="s">
        <v>365</v>
      </c>
      <c r="C15" s="89" t="s">
        <v>40</v>
      </c>
      <c r="D15" s="90" t="b">
        <v>1</v>
      </c>
      <c r="E15" s="90" t="b">
        <v>1</v>
      </c>
      <c r="F15" s="90" t="b">
        <v>1</v>
      </c>
      <c r="G15" s="90" t="b">
        <v>1</v>
      </c>
      <c r="H15" s="90" t="s">
        <v>323</v>
      </c>
      <c r="K15" s="89" t="s">
        <v>330</v>
      </c>
      <c r="L15" s="89" t="s">
        <v>371</v>
      </c>
      <c r="M15" s="89" t="s">
        <v>8</v>
      </c>
      <c r="N15" s="93" t="s">
        <v>372</v>
      </c>
      <c r="P15" s="89" t="s">
        <v>373</v>
      </c>
      <c r="Q15" s="89" t="s">
        <v>374</v>
      </c>
      <c r="R15" s="89" t="s">
        <v>324</v>
      </c>
      <c r="S15" s="92"/>
      <c r="Z15" s="92"/>
      <c r="AF15" s="92"/>
    </row>
    <row r="16" spans="1:32" s="90" customFormat="1" ht="48">
      <c r="A16" s="89" t="s">
        <v>364</v>
      </c>
      <c r="B16" s="89" t="s">
        <v>365</v>
      </c>
      <c r="C16" s="89" t="s">
        <v>375</v>
      </c>
      <c r="D16" s="90" t="b">
        <v>1</v>
      </c>
      <c r="E16" s="90" t="b">
        <v>1</v>
      </c>
      <c r="F16" s="90" t="b">
        <v>1</v>
      </c>
      <c r="G16" s="90" t="b">
        <v>1</v>
      </c>
      <c r="K16" s="89" t="s">
        <v>330</v>
      </c>
      <c r="L16" s="89" t="s">
        <v>376</v>
      </c>
      <c r="M16" s="89" t="s">
        <v>8</v>
      </c>
      <c r="N16" s="93" t="s">
        <v>377</v>
      </c>
      <c r="P16" s="89" t="s">
        <v>378</v>
      </c>
      <c r="Q16" s="89" t="s">
        <v>328</v>
      </c>
      <c r="R16" s="89" t="s">
        <v>324</v>
      </c>
      <c r="S16" s="92"/>
      <c r="Z16" s="92"/>
      <c r="AF16" s="92"/>
    </row>
    <row r="17" spans="1:32" s="90" customFormat="1" ht="80.099999999999994">
      <c r="A17" s="89" t="s">
        <v>364</v>
      </c>
      <c r="B17" s="89" t="s">
        <v>365</v>
      </c>
      <c r="C17" s="89" t="s">
        <v>379</v>
      </c>
      <c r="D17" s="90" t="b">
        <v>1</v>
      </c>
      <c r="E17" s="90" t="b">
        <v>1</v>
      </c>
      <c r="F17" s="90" t="b">
        <v>1</v>
      </c>
      <c r="G17" s="90" t="b">
        <v>1</v>
      </c>
      <c r="K17" s="89" t="s">
        <v>330</v>
      </c>
      <c r="L17" s="89" t="s">
        <v>380</v>
      </c>
      <c r="M17" s="89" t="s">
        <v>8</v>
      </c>
      <c r="N17" s="93" t="s">
        <v>381</v>
      </c>
      <c r="P17" s="89" t="s">
        <v>382</v>
      </c>
      <c r="Q17" s="89" t="s">
        <v>328</v>
      </c>
      <c r="R17" s="89" t="s">
        <v>324</v>
      </c>
      <c r="S17" s="92"/>
      <c r="Z17" s="92"/>
      <c r="AF17" s="92"/>
    </row>
    <row r="18" spans="1:32" s="90" customFormat="1" ht="15.95">
      <c r="A18" s="89" t="s">
        <v>364</v>
      </c>
      <c r="B18" s="89" t="s">
        <v>365</v>
      </c>
      <c r="C18" s="89" t="s">
        <v>383</v>
      </c>
      <c r="D18" s="90" t="b">
        <v>0</v>
      </c>
      <c r="E18" s="90" t="b">
        <v>1</v>
      </c>
      <c r="F18" s="90" t="b">
        <v>1</v>
      </c>
      <c r="G18" s="90" t="b">
        <v>1</v>
      </c>
      <c r="K18" s="89" t="s">
        <v>330</v>
      </c>
      <c r="L18" s="89" t="s">
        <v>384</v>
      </c>
      <c r="M18" s="89" t="s">
        <v>8</v>
      </c>
      <c r="N18" s="93" t="s">
        <v>385</v>
      </c>
      <c r="O18" s="90" t="s">
        <v>386</v>
      </c>
      <c r="P18" s="89"/>
      <c r="Q18" s="89" t="s">
        <v>328</v>
      </c>
      <c r="R18" s="89" t="s">
        <v>330</v>
      </c>
      <c r="S18" s="92"/>
      <c r="Z18" s="92"/>
      <c r="AF18" s="92"/>
    </row>
    <row r="19" spans="1:32" s="90" customFormat="1" ht="32.1">
      <c r="A19" s="89" t="s">
        <v>364</v>
      </c>
      <c r="B19" s="89" t="s">
        <v>365</v>
      </c>
      <c r="C19" s="89" t="s">
        <v>387</v>
      </c>
      <c r="D19" s="90" t="b">
        <v>1</v>
      </c>
      <c r="E19" s="90" t="b">
        <v>1</v>
      </c>
      <c r="F19" s="90" t="b">
        <v>1</v>
      </c>
      <c r="G19" s="90" t="b">
        <v>1</v>
      </c>
      <c r="K19" s="89" t="s">
        <v>330</v>
      </c>
      <c r="L19" s="89" t="s">
        <v>388</v>
      </c>
      <c r="M19" s="89" t="s">
        <v>5</v>
      </c>
      <c r="N19" s="93" t="s">
        <v>389</v>
      </c>
      <c r="P19" s="89" t="s">
        <v>328</v>
      </c>
      <c r="Q19" s="89" t="s">
        <v>390</v>
      </c>
      <c r="R19" s="89" t="s">
        <v>324</v>
      </c>
      <c r="S19" s="92"/>
      <c r="Z19" s="92"/>
      <c r="AF19" s="92"/>
    </row>
    <row r="20" spans="1:32" s="90" customFormat="1" ht="48">
      <c r="A20" s="89" t="s">
        <v>364</v>
      </c>
      <c r="B20" s="89" t="s">
        <v>365</v>
      </c>
      <c r="C20" s="89" t="s">
        <v>391</v>
      </c>
      <c r="D20" s="90" t="b">
        <v>1</v>
      </c>
      <c r="E20" s="90" t="b">
        <v>1</v>
      </c>
      <c r="F20" s="90" t="b">
        <v>1</v>
      </c>
      <c r="G20" s="90" t="b">
        <v>1</v>
      </c>
      <c r="K20" s="89" t="s">
        <v>330</v>
      </c>
      <c r="L20" s="89" t="s">
        <v>392</v>
      </c>
      <c r="M20" s="89" t="s">
        <v>5</v>
      </c>
      <c r="N20" s="93" t="s">
        <v>393</v>
      </c>
      <c r="P20" s="89" t="s">
        <v>328</v>
      </c>
      <c r="Q20" s="89" t="s">
        <v>394</v>
      </c>
      <c r="R20" s="89" t="s">
        <v>395</v>
      </c>
      <c r="S20" s="92"/>
      <c r="Z20" s="92"/>
      <c r="AF20" s="92"/>
    </row>
    <row r="21" spans="1:32" s="90" customFormat="1" ht="32.1">
      <c r="A21" s="89" t="s">
        <v>364</v>
      </c>
      <c r="B21" s="89" t="s">
        <v>365</v>
      </c>
      <c r="C21" s="89" t="s">
        <v>396</v>
      </c>
      <c r="D21" s="90" t="b">
        <v>1</v>
      </c>
      <c r="E21" s="90" t="b">
        <v>1</v>
      </c>
      <c r="F21" s="90" t="b">
        <v>1</v>
      </c>
      <c r="G21" s="90" t="b">
        <v>1</v>
      </c>
      <c r="K21" s="89" t="s">
        <v>330</v>
      </c>
      <c r="L21" s="89" t="s">
        <v>397</v>
      </c>
      <c r="M21" s="89" t="s">
        <v>5</v>
      </c>
      <c r="N21" s="93" t="s">
        <v>389</v>
      </c>
      <c r="P21" s="89" t="s">
        <v>328</v>
      </c>
      <c r="Q21" s="89" t="s">
        <v>390</v>
      </c>
      <c r="R21" s="89" t="s">
        <v>324</v>
      </c>
      <c r="S21" s="92"/>
      <c r="Z21" s="92"/>
      <c r="AF21" s="92"/>
    </row>
    <row r="22" spans="1:32" s="90" customFormat="1" ht="48">
      <c r="A22" s="89" t="s">
        <v>364</v>
      </c>
      <c r="B22" s="89" t="s">
        <v>365</v>
      </c>
      <c r="C22" s="89" t="s">
        <v>398</v>
      </c>
      <c r="D22" s="90" t="b">
        <v>1</v>
      </c>
      <c r="E22" s="90" t="b">
        <v>1</v>
      </c>
      <c r="F22" s="90" t="b">
        <v>1</v>
      </c>
      <c r="G22" s="90" t="b">
        <v>1</v>
      </c>
      <c r="K22" s="89" t="s">
        <v>330</v>
      </c>
      <c r="L22" s="89" t="s">
        <v>399</v>
      </c>
      <c r="M22" s="89" t="s">
        <v>5</v>
      </c>
      <c r="N22" s="93" t="s">
        <v>400</v>
      </c>
      <c r="Q22" s="89" t="s">
        <v>394</v>
      </c>
      <c r="R22" s="89" t="s">
        <v>401</v>
      </c>
      <c r="S22" s="92"/>
      <c r="Z22" s="92"/>
      <c r="AF22" s="92"/>
    </row>
    <row r="23" spans="1:32" s="90" customFormat="1" ht="63.95">
      <c r="A23" s="89" t="s">
        <v>364</v>
      </c>
      <c r="B23" s="89" t="s">
        <v>365</v>
      </c>
      <c r="C23" s="89" t="s">
        <v>402</v>
      </c>
      <c r="D23" s="90" t="b">
        <v>1</v>
      </c>
      <c r="E23" s="90" t="b">
        <v>1</v>
      </c>
      <c r="F23" s="90" t="b">
        <v>1</v>
      </c>
      <c r="G23" s="90" t="b">
        <v>1</v>
      </c>
      <c r="K23" s="89" t="s">
        <v>330</v>
      </c>
      <c r="L23" s="89" t="s">
        <v>403</v>
      </c>
      <c r="M23" s="89" t="s">
        <v>5</v>
      </c>
      <c r="N23" s="93" t="s">
        <v>404</v>
      </c>
      <c r="Q23" s="89" t="s">
        <v>394</v>
      </c>
      <c r="R23" s="89" t="s">
        <v>405</v>
      </c>
      <c r="S23" s="92"/>
      <c r="Z23" s="92"/>
      <c r="AF23" s="92"/>
    </row>
    <row r="24" spans="1:32" s="90" customFormat="1" ht="15.95">
      <c r="A24" s="89" t="s">
        <v>364</v>
      </c>
      <c r="B24" s="89" t="s">
        <v>365</v>
      </c>
      <c r="C24" s="89" t="s">
        <v>406</v>
      </c>
      <c r="D24" s="90" t="b">
        <v>1</v>
      </c>
      <c r="E24" s="90" t="b">
        <v>1</v>
      </c>
      <c r="F24" s="90" t="b">
        <v>1</v>
      </c>
      <c r="G24" s="90" t="b">
        <v>1</v>
      </c>
      <c r="K24" s="89" t="s">
        <v>330</v>
      </c>
      <c r="L24" s="89" t="s">
        <v>407</v>
      </c>
      <c r="M24" s="89" t="s">
        <v>27</v>
      </c>
      <c r="N24" s="91" t="s">
        <v>408</v>
      </c>
      <c r="P24" s="89" t="s">
        <v>409</v>
      </c>
      <c r="Q24" s="89" t="s">
        <v>328</v>
      </c>
      <c r="R24" s="89" t="s">
        <v>324</v>
      </c>
      <c r="S24" s="92"/>
      <c r="Z24" s="92"/>
      <c r="AF24" s="92"/>
    </row>
    <row r="25" spans="1:32" s="90" customFormat="1" ht="15.95">
      <c r="A25" s="89" t="s">
        <v>364</v>
      </c>
      <c r="B25" s="89" t="s">
        <v>365</v>
      </c>
      <c r="C25" s="89" t="s">
        <v>410</v>
      </c>
      <c r="D25" s="90" t="b">
        <v>1</v>
      </c>
      <c r="E25" s="90" t="b">
        <v>1</v>
      </c>
      <c r="F25" s="90" t="b">
        <v>1</v>
      </c>
      <c r="G25" s="90" t="b">
        <v>1</v>
      </c>
      <c r="K25" s="89" t="s">
        <v>330</v>
      </c>
      <c r="L25" s="89" t="s">
        <v>411</v>
      </c>
      <c r="M25" s="89" t="s">
        <v>8</v>
      </c>
      <c r="N25" s="91" t="s">
        <v>412</v>
      </c>
      <c r="P25" s="89" t="s">
        <v>413</v>
      </c>
      <c r="Q25" s="89" t="s">
        <v>328</v>
      </c>
      <c r="R25" s="89" t="s">
        <v>330</v>
      </c>
      <c r="S25" s="92"/>
      <c r="Z25" s="92"/>
      <c r="AF25" s="92"/>
    </row>
    <row r="26" spans="1:32" s="90" customFormat="1" ht="15.95">
      <c r="A26" s="89" t="s">
        <v>364</v>
      </c>
      <c r="B26" s="89" t="s">
        <v>365</v>
      </c>
      <c r="C26" s="89" t="s">
        <v>414</v>
      </c>
      <c r="D26" s="90" t="b">
        <v>1</v>
      </c>
      <c r="E26" s="90" t="b">
        <v>1</v>
      </c>
      <c r="F26" s="90" t="b">
        <v>1</v>
      </c>
      <c r="G26" s="90" t="b">
        <v>1</v>
      </c>
      <c r="K26" s="89" t="s">
        <v>330</v>
      </c>
      <c r="L26" s="89" t="s">
        <v>415</v>
      </c>
      <c r="M26" s="89" t="s">
        <v>8</v>
      </c>
      <c r="N26" s="91" t="s">
        <v>416</v>
      </c>
      <c r="P26" s="89" t="s">
        <v>413</v>
      </c>
      <c r="Q26" s="89" t="s">
        <v>328</v>
      </c>
      <c r="R26" s="89" t="s">
        <v>330</v>
      </c>
      <c r="S26" s="92"/>
      <c r="Z26" s="92"/>
      <c r="AF26" s="92"/>
    </row>
    <row r="27" spans="1:32" s="90" customFormat="1" ht="15.95">
      <c r="A27" s="89" t="s">
        <v>364</v>
      </c>
      <c r="B27" s="89" t="s">
        <v>365</v>
      </c>
      <c r="C27" s="89" t="s">
        <v>417</v>
      </c>
      <c r="D27" s="90" t="b">
        <v>1</v>
      </c>
      <c r="E27" s="90" t="b">
        <v>1</v>
      </c>
      <c r="F27" s="90" t="b">
        <v>1</v>
      </c>
      <c r="G27" s="90" t="b">
        <v>1</v>
      </c>
      <c r="K27" s="89" t="s">
        <v>330</v>
      </c>
      <c r="L27" s="89" t="s">
        <v>418</v>
      </c>
      <c r="M27" s="89" t="s">
        <v>27</v>
      </c>
      <c r="N27" s="91" t="s">
        <v>419</v>
      </c>
      <c r="P27" s="89" t="s">
        <v>328</v>
      </c>
      <c r="Q27" s="89" t="s">
        <v>420</v>
      </c>
      <c r="R27" s="89" t="s">
        <v>330</v>
      </c>
      <c r="S27" s="92"/>
      <c r="Z27" s="92"/>
      <c r="AF27" s="92"/>
    </row>
    <row r="28" spans="1:32" s="90" customFormat="1" ht="15.95">
      <c r="A28" s="89" t="s">
        <v>364</v>
      </c>
      <c r="B28" s="89" t="s">
        <v>365</v>
      </c>
      <c r="C28" s="89" t="s">
        <v>421</v>
      </c>
      <c r="D28" s="90" t="b">
        <v>1</v>
      </c>
      <c r="E28" s="90" t="b">
        <v>1</v>
      </c>
      <c r="F28" s="90" t="b">
        <v>1</v>
      </c>
      <c r="G28" s="90" t="b">
        <v>1</v>
      </c>
      <c r="K28" s="89" t="s">
        <v>330</v>
      </c>
      <c r="L28" s="89" t="s">
        <v>422</v>
      </c>
      <c r="M28" s="89" t="s">
        <v>8</v>
      </c>
      <c r="N28" s="91" t="s">
        <v>423</v>
      </c>
      <c r="P28" s="89" t="s">
        <v>413</v>
      </c>
      <c r="Q28" s="89" t="s">
        <v>328</v>
      </c>
      <c r="R28" s="89" t="s">
        <v>330</v>
      </c>
      <c r="S28" s="92"/>
      <c r="Z28" s="92"/>
      <c r="AF28" s="92"/>
    </row>
    <row r="29" spans="1:32" s="90" customFormat="1" ht="15.95">
      <c r="A29" s="89" t="s">
        <v>364</v>
      </c>
      <c r="B29" s="89" t="s">
        <v>365</v>
      </c>
      <c r="C29" s="89" t="s">
        <v>424</v>
      </c>
      <c r="D29" s="90" t="b">
        <v>1</v>
      </c>
      <c r="E29" s="90" t="b">
        <v>1</v>
      </c>
      <c r="F29" s="90" t="b">
        <v>1</v>
      </c>
      <c r="G29" s="90" t="b">
        <v>1</v>
      </c>
      <c r="K29" s="89" t="s">
        <v>330</v>
      </c>
      <c r="L29" s="89" t="s">
        <v>425</v>
      </c>
      <c r="M29" s="89" t="s">
        <v>8</v>
      </c>
      <c r="N29" s="91" t="s">
        <v>426</v>
      </c>
      <c r="P29" s="89" t="s">
        <v>413</v>
      </c>
      <c r="Q29" s="89" t="s">
        <v>328</v>
      </c>
      <c r="R29" s="89" t="s">
        <v>330</v>
      </c>
      <c r="S29" s="92"/>
      <c r="Z29" s="92"/>
      <c r="AF29" s="92"/>
    </row>
    <row r="30" spans="1:32" s="90" customFormat="1" ht="15.95">
      <c r="A30" s="89" t="s">
        <v>364</v>
      </c>
      <c r="B30" s="89" t="s">
        <v>365</v>
      </c>
      <c r="C30" s="89" t="s">
        <v>427</v>
      </c>
      <c r="D30" s="90" t="b">
        <v>1</v>
      </c>
      <c r="E30" s="90" t="b">
        <v>1</v>
      </c>
      <c r="F30" s="90" t="b">
        <v>1</v>
      </c>
      <c r="G30" s="90" t="b">
        <v>1</v>
      </c>
      <c r="K30" s="89" t="s">
        <v>330</v>
      </c>
      <c r="L30" s="89" t="s">
        <v>428</v>
      </c>
      <c r="M30" s="89" t="s">
        <v>27</v>
      </c>
      <c r="N30" s="91" t="s">
        <v>429</v>
      </c>
      <c r="P30" s="89" t="s">
        <v>328</v>
      </c>
      <c r="Q30" s="89" t="s">
        <v>430</v>
      </c>
      <c r="R30" s="89" t="s">
        <v>330</v>
      </c>
      <c r="S30" s="92"/>
      <c r="Z30" s="92"/>
      <c r="AF30" s="92"/>
    </row>
    <row r="31" spans="1:32" s="90" customFormat="1" ht="15.95">
      <c r="A31" s="89" t="s">
        <v>364</v>
      </c>
      <c r="B31" s="89" t="s">
        <v>365</v>
      </c>
      <c r="C31" s="89" t="s">
        <v>431</v>
      </c>
      <c r="D31" s="90" t="b">
        <v>1</v>
      </c>
      <c r="E31" s="90" t="b">
        <v>1</v>
      </c>
      <c r="F31" s="90" t="b">
        <v>1</v>
      </c>
      <c r="G31" s="90" t="b">
        <v>1</v>
      </c>
      <c r="K31" s="89" t="s">
        <v>330</v>
      </c>
      <c r="L31" s="89" t="s">
        <v>432</v>
      </c>
      <c r="M31" s="89" t="s">
        <v>27</v>
      </c>
      <c r="N31" s="91" t="s">
        <v>433</v>
      </c>
      <c r="P31" s="89" t="s">
        <v>328</v>
      </c>
      <c r="Q31" s="89" t="s">
        <v>434</v>
      </c>
      <c r="R31" s="89" t="s">
        <v>330</v>
      </c>
      <c r="S31" s="92"/>
      <c r="Z31" s="92"/>
      <c r="AF31" s="92"/>
    </row>
    <row r="32" spans="1:32" s="90" customFormat="1" ht="15.95">
      <c r="A32" s="89" t="s">
        <v>364</v>
      </c>
      <c r="B32" s="89" t="s">
        <v>365</v>
      </c>
      <c r="C32" s="89" t="s">
        <v>435</v>
      </c>
      <c r="D32" s="90" t="b">
        <v>1</v>
      </c>
      <c r="E32" s="90" t="b">
        <v>1</v>
      </c>
      <c r="F32" s="90" t="b">
        <v>1</v>
      </c>
      <c r="G32" s="90" t="b">
        <v>1</v>
      </c>
      <c r="K32" s="89" t="s">
        <v>330</v>
      </c>
      <c r="L32" s="89" t="s">
        <v>436</v>
      </c>
      <c r="M32" s="89" t="s">
        <v>27</v>
      </c>
      <c r="N32" s="91" t="s">
        <v>437</v>
      </c>
      <c r="P32" s="89" t="s">
        <v>328</v>
      </c>
      <c r="Q32" s="89" t="s">
        <v>434</v>
      </c>
      <c r="R32" s="89" t="s">
        <v>330</v>
      </c>
      <c r="S32" s="92"/>
      <c r="Z32" s="92"/>
      <c r="AF32" s="92"/>
    </row>
    <row r="33" spans="1:32" s="90" customFormat="1" ht="32.1">
      <c r="A33" s="89" t="s">
        <v>364</v>
      </c>
      <c r="B33" s="89" t="s">
        <v>365</v>
      </c>
      <c r="C33" s="89" t="s">
        <v>438</v>
      </c>
      <c r="D33" s="90" t="b">
        <v>1</v>
      </c>
      <c r="E33" s="90" t="b">
        <v>1</v>
      </c>
      <c r="F33" s="90" t="b">
        <v>1</v>
      </c>
      <c r="G33" s="90" t="b">
        <v>1</v>
      </c>
      <c r="K33" s="89" t="s">
        <v>330</v>
      </c>
      <c r="L33" s="89" t="s">
        <v>439</v>
      </c>
      <c r="M33" s="89" t="s">
        <v>27</v>
      </c>
      <c r="N33" s="91" t="s">
        <v>440</v>
      </c>
      <c r="P33" s="89" t="s">
        <v>328</v>
      </c>
      <c r="Q33" s="89" t="s">
        <v>434</v>
      </c>
      <c r="R33" s="89" t="s">
        <v>330</v>
      </c>
      <c r="S33" s="92"/>
      <c r="Z33" s="92"/>
      <c r="AF33" s="92"/>
    </row>
    <row r="34" spans="1:32" s="90" customFormat="1" ht="32.1">
      <c r="A34" s="89" t="s">
        <v>364</v>
      </c>
      <c r="B34" s="89" t="s">
        <v>365</v>
      </c>
      <c r="C34" s="89" t="s">
        <v>441</v>
      </c>
      <c r="D34" s="90" t="b">
        <v>1</v>
      </c>
      <c r="E34" s="90" t="b">
        <v>1</v>
      </c>
      <c r="F34" s="90" t="b">
        <v>1</v>
      </c>
      <c r="G34" s="90" t="b">
        <v>1</v>
      </c>
      <c r="K34" s="89" t="s">
        <v>330</v>
      </c>
      <c r="L34" s="89" t="s">
        <v>442</v>
      </c>
      <c r="M34" s="89" t="s">
        <v>27</v>
      </c>
      <c r="N34" s="91" t="s">
        <v>443</v>
      </c>
      <c r="P34" s="89" t="s">
        <v>328</v>
      </c>
      <c r="Q34" s="89" t="s">
        <v>444</v>
      </c>
      <c r="R34" s="89" t="s">
        <v>330</v>
      </c>
      <c r="S34" s="92"/>
      <c r="Z34" s="92"/>
      <c r="AF34" s="92"/>
    </row>
    <row r="35" spans="1:32" s="90" customFormat="1" ht="15.95">
      <c r="A35" s="89" t="s">
        <v>364</v>
      </c>
      <c r="B35" s="89" t="s">
        <v>365</v>
      </c>
      <c r="C35" s="89" t="s">
        <v>445</v>
      </c>
      <c r="D35" s="90" t="b">
        <v>1</v>
      </c>
      <c r="E35" s="90" t="b">
        <v>1</v>
      </c>
      <c r="F35" s="90" t="b">
        <v>1</v>
      </c>
      <c r="G35" s="90" t="b">
        <v>1</v>
      </c>
      <c r="K35" s="89" t="s">
        <v>330</v>
      </c>
      <c r="L35" s="89" t="s">
        <v>446</v>
      </c>
      <c r="M35" s="89" t="s">
        <v>27</v>
      </c>
      <c r="N35" s="91" t="s">
        <v>447</v>
      </c>
      <c r="P35" s="89" t="s">
        <v>328</v>
      </c>
      <c r="Q35" s="89" t="s">
        <v>448</v>
      </c>
      <c r="R35" s="89" t="s">
        <v>330</v>
      </c>
      <c r="S35" s="92"/>
      <c r="Z35" s="92"/>
      <c r="AF35" s="92"/>
    </row>
    <row r="36" spans="1:32" s="90" customFormat="1" ht="15.95">
      <c r="A36" s="89" t="s">
        <v>364</v>
      </c>
      <c r="B36" s="89" t="s">
        <v>365</v>
      </c>
      <c r="C36" s="89" t="s">
        <v>449</v>
      </c>
      <c r="D36" s="90" t="b">
        <v>1</v>
      </c>
      <c r="E36" s="90" t="b">
        <v>1</v>
      </c>
      <c r="F36" s="90" t="b">
        <v>1</v>
      </c>
      <c r="G36" s="90" t="b">
        <v>1</v>
      </c>
      <c r="K36" s="89" t="s">
        <v>330</v>
      </c>
      <c r="L36" s="89" t="s">
        <v>450</v>
      </c>
      <c r="M36" s="89" t="s">
        <v>5</v>
      </c>
      <c r="N36" s="91" t="s">
        <v>451</v>
      </c>
      <c r="P36" s="89" t="s">
        <v>328</v>
      </c>
      <c r="Q36" s="89" t="s">
        <v>452</v>
      </c>
      <c r="R36" s="89" t="s">
        <v>330</v>
      </c>
      <c r="S36" s="92"/>
      <c r="Z36" s="92"/>
      <c r="AF36" s="92"/>
    </row>
    <row r="37" spans="1:32" s="90" customFormat="1" ht="15.95">
      <c r="A37" s="89" t="s">
        <v>364</v>
      </c>
      <c r="B37" s="89" t="s">
        <v>365</v>
      </c>
      <c r="C37" s="89" t="s">
        <v>453</v>
      </c>
      <c r="D37" s="90" t="b">
        <v>1</v>
      </c>
      <c r="E37" s="90" t="b">
        <v>1</v>
      </c>
      <c r="F37" s="90" t="b">
        <v>1</v>
      </c>
      <c r="G37" s="90" t="b">
        <v>1</v>
      </c>
      <c r="K37" s="89" t="s">
        <v>330</v>
      </c>
      <c r="L37" s="89" t="s">
        <v>454</v>
      </c>
      <c r="M37" s="89" t="s">
        <v>5</v>
      </c>
      <c r="N37" s="91" t="s">
        <v>455</v>
      </c>
      <c r="P37" s="89" t="s">
        <v>328</v>
      </c>
      <c r="Q37" s="89" t="s">
        <v>456</v>
      </c>
      <c r="R37" s="89" t="s">
        <v>330</v>
      </c>
      <c r="S37" s="92"/>
      <c r="Z37" s="92"/>
      <c r="AF37" s="92"/>
    </row>
    <row r="38" spans="1:32" s="90" customFormat="1" ht="15.95">
      <c r="A38" s="89" t="s">
        <v>364</v>
      </c>
      <c r="B38" s="89" t="s">
        <v>365</v>
      </c>
      <c r="C38" s="89" t="s">
        <v>457</v>
      </c>
      <c r="D38" s="90" t="b">
        <v>1</v>
      </c>
      <c r="E38" s="90" t="b">
        <v>1</v>
      </c>
      <c r="F38" s="90" t="b">
        <v>1</v>
      </c>
      <c r="G38" s="90" t="b">
        <v>1</v>
      </c>
      <c r="K38" s="89" t="s">
        <v>330</v>
      </c>
      <c r="L38" s="89" t="s">
        <v>458</v>
      </c>
      <c r="M38" s="89" t="s">
        <v>8</v>
      </c>
      <c r="N38" s="91" t="s">
        <v>459</v>
      </c>
      <c r="P38" s="89" t="s">
        <v>460</v>
      </c>
      <c r="Q38" s="89" t="s">
        <v>328</v>
      </c>
      <c r="R38" s="89" t="s">
        <v>330</v>
      </c>
      <c r="S38" s="92"/>
      <c r="Z38" s="92"/>
      <c r="AF38" s="92"/>
    </row>
    <row r="39" spans="1:32" s="90" customFormat="1">
      <c r="A39" s="89" t="s">
        <v>364</v>
      </c>
      <c r="B39" s="89" t="s">
        <v>365</v>
      </c>
      <c r="C39" s="89" t="s">
        <v>461</v>
      </c>
      <c r="D39" s="90" t="b">
        <v>1</v>
      </c>
      <c r="E39" s="90" t="b">
        <v>1</v>
      </c>
      <c r="F39" s="90" t="b">
        <v>1</v>
      </c>
      <c r="G39" s="90" t="b">
        <v>1</v>
      </c>
      <c r="K39" s="89" t="s">
        <v>330</v>
      </c>
      <c r="L39" s="89" t="s">
        <v>461</v>
      </c>
      <c r="M39" s="89" t="s">
        <v>8</v>
      </c>
      <c r="N39" s="91"/>
      <c r="P39" s="89" t="s">
        <v>333</v>
      </c>
      <c r="Q39" s="89" t="s">
        <v>328</v>
      </c>
      <c r="R39" s="89" t="s">
        <v>330</v>
      </c>
      <c r="S39" s="92"/>
      <c r="Z39" s="92"/>
      <c r="AF39" s="92"/>
    </row>
    <row r="40" spans="1:32" s="90" customFormat="1" ht="32.1">
      <c r="A40" s="89" t="s">
        <v>364</v>
      </c>
      <c r="B40" s="89" t="s">
        <v>365</v>
      </c>
      <c r="C40" s="89" t="s">
        <v>322</v>
      </c>
      <c r="D40" s="90" t="b">
        <v>1</v>
      </c>
      <c r="E40" s="90" t="b">
        <v>1</v>
      </c>
      <c r="F40" s="90" t="b">
        <v>1</v>
      </c>
      <c r="G40" s="90" t="b">
        <v>1</v>
      </c>
      <c r="H40" s="90" t="s">
        <v>462</v>
      </c>
      <c r="I40" s="90" t="s">
        <v>320</v>
      </c>
      <c r="K40" s="89" t="s">
        <v>324</v>
      </c>
      <c r="L40" s="89" t="s">
        <v>328</v>
      </c>
      <c r="M40" s="89" t="s">
        <v>8</v>
      </c>
      <c r="N40" s="91" t="str">
        <f>N$2</f>
        <v>A unique code that identifies an extracted publication in the ERA dataset. This code is present in all the tables of era extraction data models.</v>
      </c>
      <c r="P40" s="89" t="s">
        <v>463</v>
      </c>
      <c r="Q40" s="89" t="s">
        <v>328</v>
      </c>
      <c r="R40" s="89" t="s">
        <v>328</v>
      </c>
      <c r="S40" s="92" t="s">
        <v>328</v>
      </c>
      <c r="T40" s="89" t="s">
        <v>328</v>
      </c>
      <c r="U40" s="89" t="s">
        <v>328</v>
      </c>
      <c r="V40" s="89" t="s">
        <v>328</v>
      </c>
      <c r="W40" s="89" t="s">
        <v>328</v>
      </c>
      <c r="Z40" s="92" t="s">
        <v>328</v>
      </c>
      <c r="AA40" s="90" t="s">
        <v>328</v>
      </c>
      <c r="AB40" s="90" t="s">
        <v>328</v>
      </c>
      <c r="AC40" s="90" t="s">
        <v>328</v>
      </c>
      <c r="AD40" s="90" t="s">
        <v>328</v>
      </c>
      <c r="AE40" s="90" t="s">
        <v>328</v>
      </c>
      <c r="AF40" s="92" t="s">
        <v>328</v>
      </c>
    </row>
    <row r="41" spans="1:32" s="95" customFormat="1" ht="48">
      <c r="A41" s="94" t="s">
        <v>464</v>
      </c>
      <c r="B41" s="94" t="s">
        <v>465</v>
      </c>
      <c r="C41" s="94" t="s">
        <v>40</v>
      </c>
      <c r="D41" s="95" t="b">
        <v>1</v>
      </c>
      <c r="E41" s="95" t="b">
        <v>1</v>
      </c>
      <c r="F41" s="95" t="b">
        <v>1</v>
      </c>
      <c r="G41" s="95" t="b">
        <v>1</v>
      </c>
      <c r="H41" s="95" t="s">
        <v>462</v>
      </c>
      <c r="I41" s="95" t="s">
        <v>364</v>
      </c>
      <c r="K41" s="94" t="s">
        <v>330</v>
      </c>
      <c r="L41" s="94" t="s">
        <v>371</v>
      </c>
      <c r="M41" s="94" t="s">
        <v>8</v>
      </c>
      <c r="N41" s="96" t="s">
        <v>466</v>
      </c>
      <c r="O41" s="94"/>
      <c r="P41" s="94" t="s">
        <v>373</v>
      </c>
      <c r="Q41" s="94" t="s">
        <v>374</v>
      </c>
      <c r="R41" s="94" t="s">
        <v>324</v>
      </c>
      <c r="S41" s="97" t="s">
        <v>328</v>
      </c>
      <c r="T41" s="94" t="s">
        <v>328</v>
      </c>
      <c r="U41" s="94" t="s">
        <v>328</v>
      </c>
      <c r="V41" s="94" t="s">
        <v>328</v>
      </c>
      <c r="W41" s="94" t="s">
        <v>328</v>
      </c>
      <c r="X41" s="94" t="s">
        <v>467</v>
      </c>
      <c r="Y41" s="94" t="s">
        <v>468</v>
      </c>
      <c r="Z41" s="97"/>
      <c r="AF41" s="97"/>
    </row>
    <row r="42" spans="1:32" s="95" customFormat="1">
      <c r="A42" s="94"/>
      <c r="B42" s="94"/>
      <c r="C42" s="94"/>
      <c r="K42" s="94"/>
      <c r="L42" s="94"/>
      <c r="M42" s="94"/>
      <c r="N42" s="96"/>
      <c r="O42" s="94"/>
      <c r="P42" s="94"/>
      <c r="Q42" s="94"/>
      <c r="R42" s="94"/>
      <c r="S42" s="97"/>
      <c r="T42" s="94"/>
      <c r="U42" s="94"/>
      <c r="V42" s="94"/>
      <c r="W42" s="94"/>
      <c r="X42" s="94"/>
      <c r="Y42" s="94"/>
      <c r="Z42" s="97"/>
      <c r="AF42" s="97"/>
    </row>
    <row r="43" spans="1:32" s="95" customFormat="1" ht="32.1">
      <c r="A43" s="94" t="s">
        <v>464</v>
      </c>
      <c r="B43" s="94" t="s">
        <v>465</v>
      </c>
      <c r="C43" s="94" t="s">
        <v>469</v>
      </c>
      <c r="D43" s="95" t="b">
        <v>1</v>
      </c>
      <c r="E43" s="95" t="b">
        <v>1</v>
      </c>
      <c r="F43" s="95" t="b">
        <v>1</v>
      </c>
      <c r="G43" s="95" t="b">
        <v>1</v>
      </c>
      <c r="K43" s="94" t="s">
        <v>330</v>
      </c>
      <c r="L43" s="94" t="s">
        <v>470</v>
      </c>
      <c r="M43" s="94" t="s">
        <v>5</v>
      </c>
      <c r="N43" s="96" t="s">
        <v>471</v>
      </c>
      <c r="O43" s="94"/>
      <c r="P43" s="94" t="s">
        <v>328</v>
      </c>
      <c r="Q43" s="94" t="s">
        <v>472</v>
      </c>
      <c r="R43" s="94" t="s">
        <v>324</v>
      </c>
      <c r="S43" s="97" t="s">
        <v>473</v>
      </c>
      <c r="T43" s="94" t="s">
        <v>474</v>
      </c>
      <c r="U43" s="98" t="s">
        <v>475</v>
      </c>
      <c r="V43" s="94" t="s">
        <v>476</v>
      </c>
      <c r="W43" s="94" t="s">
        <v>477</v>
      </c>
      <c r="X43" s="94" t="s">
        <v>467</v>
      </c>
      <c r="Y43" s="94" t="s">
        <v>478</v>
      </c>
      <c r="Z43" s="97"/>
      <c r="AA43" s="94"/>
      <c r="AB43" s="94"/>
      <c r="AC43" s="98"/>
      <c r="AD43" s="94"/>
      <c r="AE43" s="94"/>
      <c r="AF43" s="97"/>
    </row>
    <row r="44" spans="1:32" s="95" customFormat="1" ht="32.1">
      <c r="A44" s="94" t="s">
        <v>464</v>
      </c>
      <c r="B44" s="94" t="s">
        <v>465</v>
      </c>
      <c r="C44" s="94" t="s">
        <v>479</v>
      </c>
      <c r="D44" s="95" t="b">
        <v>1</v>
      </c>
      <c r="E44" s="95" t="b">
        <v>1</v>
      </c>
      <c r="F44" s="95" t="b">
        <v>1</v>
      </c>
      <c r="G44" s="95" t="b">
        <v>1</v>
      </c>
      <c r="K44" s="94" t="s">
        <v>330</v>
      </c>
      <c r="L44" s="94" t="s">
        <v>480</v>
      </c>
      <c r="M44" s="94" t="s">
        <v>5</v>
      </c>
      <c r="N44" s="96" t="s">
        <v>481</v>
      </c>
      <c r="P44" s="94" t="s">
        <v>328</v>
      </c>
      <c r="Q44" s="94" t="s">
        <v>482</v>
      </c>
      <c r="R44" s="94" t="s">
        <v>324</v>
      </c>
      <c r="S44" s="97" t="s">
        <v>473</v>
      </c>
      <c r="T44" s="94" t="s">
        <v>474</v>
      </c>
      <c r="U44" s="98" t="s">
        <v>475</v>
      </c>
      <c r="V44" s="94" t="s">
        <v>476</v>
      </c>
      <c r="W44" s="94" t="s">
        <v>477</v>
      </c>
      <c r="X44" s="94" t="s">
        <v>467</v>
      </c>
      <c r="Y44" s="94" t="s">
        <v>478</v>
      </c>
      <c r="Z44" s="97"/>
      <c r="AA44" s="94"/>
      <c r="AB44" s="94"/>
      <c r="AC44" s="98"/>
      <c r="AD44" s="94"/>
      <c r="AE44" s="94"/>
      <c r="AF44" s="97"/>
    </row>
    <row r="45" spans="1:32" s="95" customFormat="1" ht="15.95">
      <c r="A45" s="94" t="s">
        <v>464</v>
      </c>
      <c r="B45" s="94" t="s">
        <v>465</v>
      </c>
      <c r="C45" s="94" t="s">
        <v>483</v>
      </c>
      <c r="D45" s="95" t="b">
        <v>0</v>
      </c>
      <c r="E45" s="95" t="b">
        <v>1</v>
      </c>
      <c r="F45" s="95" t="b">
        <v>1</v>
      </c>
      <c r="G45" s="95" t="b">
        <v>0</v>
      </c>
      <c r="K45" s="94" t="s">
        <v>330</v>
      </c>
      <c r="L45" s="94" t="s">
        <v>484</v>
      </c>
      <c r="M45" s="94" t="s">
        <v>8</v>
      </c>
      <c r="N45" s="96" t="s">
        <v>485</v>
      </c>
      <c r="P45" s="94" t="s">
        <v>333</v>
      </c>
      <c r="Q45" s="94"/>
      <c r="R45" s="94"/>
      <c r="S45" s="97"/>
      <c r="T45" s="94"/>
      <c r="U45" s="98"/>
      <c r="V45" s="94"/>
      <c r="W45" s="94"/>
      <c r="X45" s="94"/>
      <c r="Y45" s="94"/>
      <c r="Z45" s="97"/>
      <c r="AA45" s="94"/>
      <c r="AB45" s="94"/>
      <c r="AC45" s="98"/>
      <c r="AD45" s="94"/>
      <c r="AE45" s="94"/>
      <c r="AF45" s="97"/>
    </row>
    <row r="46" spans="1:32" s="95" customFormat="1" ht="15.95">
      <c r="A46" s="94" t="s">
        <v>464</v>
      </c>
      <c r="B46" s="94" t="s">
        <v>465</v>
      </c>
      <c r="C46" s="94" t="s">
        <v>486</v>
      </c>
      <c r="D46" s="95" t="b">
        <v>0</v>
      </c>
      <c r="E46" s="95" t="b">
        <v>1</v>
      </c>
      <c r="F46" s="95" t="b">
        <v>1</v>
      </c>
      <c r="G46" s="95" t="b">
        <v>0</v>
      </c>
      <c r="K46" s="94" t="s">
        <v>330</v>
      </c>
      <c r="L46" s="94" t="s">
        <v>487</v>
      </c>
      <c r="M46" s="94" t="s">
        <v>5</v>
      </c>
      <c r="N46" s="96" t="s">
        <v>488</v>
      </c>
      <c r="P46" s="94" t="s">
        <v>489</v>
      </c>
      <c r="Q46" s="94"/>
      <c r="R46" s="94"/>
      <c r="S46" s="97"/>
      <c r="T46" s="94"/>
      <c r="U46" s="98"/>
      <c r="V46" s="94"/>
      <c r="W46" s="94"/>
      <c r="X46" s="94"/>
      <c r="Y46" s="94"/>
      <c r="Z46" s="97"/>
      <c r="AA46" s="94"/>
      <c r="AB46" s="94"/>
      <c r="AC46" s="98"/>
      <c r="AD46" s="94"/>
      <c r="AE46" s="94"/>
      <c r="AF46" s="97"/>
    </row>
    <row r="47" spans="1:32" s="95" customFormat="1" ht="15.95">
      <c r="A47" s="94" t="s">
        <v>464</v>
      </c>
      <c r="B47" s="94" t="s">
        <v>465</v>
      </c>
      <c r="C47" s="94" t="s">
        <v>490</v>
      </c>
      <c r="D47" s="95" t="b">
        <v>0</v>
      </c>
      <c r="E47" s="95" t="b">
        <v>1</v>
      </c>
      <c r="F47" s="95" t="b">
        <v>1</v>
      </c>
      <c r="G47" s="95" t="b">
        <v>0</v>
      </c>
      <c r="K47" s="94" t="s">
        <v>330</v>
      </c>
      <c r="L47" s="94" t="s">
        <v>491</v>
      </c>
      <c r="M47" s="94" t="s">
        <v>8</v>
      </c>
      <c r="N47" s="96" t="s">
        <v>492</v>
      </c>
      <c r="P47" s="94" t="s">
        <v>493</v>
      </c>
      <c r="Q47" s="94"/>
      <c r="R47" s="94"/>
      <c r="S47" s="97"/>
      <c r="T47" s="94"/>
      <c r="U47" s="98"/>
      <c r="V47" s="94"/>
      <c r="W47" s="94"/>
      <c r="X47" s="94"/>
      <c r="Y47" s="94"/>
      <c r="Z47" s="97"/>
      <c r="AA47" s="94"/>
      <c r="AB47" s="94"/>
      <c r="AC47" s="98"/>
      <c r="AD47" s="94"/>
      <c r="AE47" s="94"/>
      <c r="AF47" s="97"/>
    </row>
    <row r="48" spans="1:32" s="95" customFormat="1" ht="15.95">
      <c r="A48" s="94" t="s">
        <v>464</v>
      </c>
      <c r="B48" s="94" t="s">
        <v>465</v>
      </c>
      <c r="C48" s="94" t="s">
        <v>494</v>
      </c>
      <c r="D48" s="95" t="b">
        <v>0</v>
      </c>
      <c r="E48" s="95" t="b">
        <v>1</v>
      </c>
      <c r="F48" s="95" t="b">
        <v>1</v>
      </c>
      <c r="G48" s="95" t="b">
        <v>0</v>
      </c>
      <c r="K48" s="94" t="s">
        <v>330</v>
      </c>
      <c r="L48" s="94" t="s">
        <v>495</v>
      </c>
      <c r="M48" s="94" t="s">
        <v>8</v>
      </c>
      <c r="N48" s="96" t="s">
        <v>496</v>
      </c>
      <c r="P48" s="94" t="s">
        <v>493</v>
      </c>
      <c r="Q48" s="94"/>
      <c r="R48" s="94"/>
      <c r="S48" s="97"/>
      <c r="T48" s="94"/>
      <c r="U48" s="98"/>
      <c r="V48" s="94"/>
      <c r="W48" s="94"/>
      <c r="X48" s="94"/>
      <c r="Y48" s="94"/>
      <c r="Z48" s="97"/>
      <c r="AA48" s="94"/>
      <c r="AB48" s="94"/>
      <c r="AC48" s="98"/>
      <c r="AD48" s="94"/>
      <c r="AE48" s="94"/>
      <c r="AF48" s="97"/>
    </row>
    <row r="49" spans="1:33" s="95" customFormat="1" ht="32.1">
      <c r="A49" s="94" t="s">
        <v>464</v>
      </c>
      <c r="B49" s="94" t="s">
        <v>465</v>
      </c>
      <c r="C49" s="94" t="s">
        <v>286</v>
      </c>
      <c r="D49" s="95" t="b">
        <v>1</v>
      </c>
      <c r="E49" s="95" t="b">
        <v>1</v>
      </c>
      <c r="F49" s="95" t="b">
        <v>0</v>
      </c>
      <c r="G49" s="95" t="b">
        <v>1</v>
      </c>
      <c r="K49" s="94" t="s">
        <v>330</v>
      </c>
      <c r="L49" s="94" t="s">
        <v>497</v>
      </c>
      <c r="M49" s="94" t="s">
        <v>5</v>
      </c>
      <c r="N49" s="96" t="s">
        <v>498</v>
      </c>
      <c r="P49" s="94" t="s">
        <v>328</v>
      </c>
      <c r="Q49" s="94" t="s">
        <v>499</v>
      </c>
      <c r="R49" s="94" t="s">
        <v>330</v>
      </c>
      <c r="S49" s="97" t="s">
        <v>473</v>
      </c>
      <c r="T49" s="94" t="s">
        <v>500</v>
      </c>
      <c r="U49" s="98" t="s">
        <v>501</v>
      </c>
      <c r="V49" s="94" t="s">
        <v>476</v>
      </c>
      <c r="W49" s="94" t="s">
        <v>502</v>
      </c>
      <c r="X49" s="94" t="s">
        <v>467</v>
      </c>
      <c r="Y49" s="94" t="s">
        <v>503</v>
      </c>
      <c r="Z49" s="97"/>
      <c r="AF49" s="97"/>
    </row>
    <row r="50" spans="1:33" s="95" customFormat="1" ht="32.1">
      <c r="A50" s="94" t="s">
        <v>464</v>
      </c>
      <c r="B50" s="94" t="s">
        <v>465</v>
      </c>
      <c r="C50" s="94" t="s">
        <v>284</v>
      </c>
      <c r="D50" s="95" t="b">
        <v>1</v>
      </c>
      <c r="E50" s="95" t="b">
        <v>1</v>
      </c>
      <c r="F50" s="95" t="b">
        <v>0</v>
      </c>
      <c r="G50" s="95" t="b">
        <v>1</v>
      </c>
      <c r="K50" s="94" t="s">
        <v>330</v>
      </c>
      <c r="L50" s="94" t="s">
        <v>504</v>
      </c>
      <c r="M50" s="94" t="s">
        <v>5</v>
      </c>
      <c r="N50" s="96" t="s">
        <v>505</v>
      </c>
      <c r="P50" s="94" t="s">
        <v>328</v>
      </c>
      <c r="Q50" s="94" t="s">
        <v>506</v>
      </c>
      <c r="R50" s="94" t="s">
        <v>330</v>
      </c>
      <c r="S50" s="97" t="s">
        <v>473</v>
      </c>
      <c r="T50" s="94" t="s">
        <v>507</v>
      </c>
      <c r="U50" s="98" t="s">
        <v>508</v>
      </c>
      <c r="V50" s="94" t="s">
        <v>476</v>
      </c>
      <c r="W50" s="94" t="s">
        <v>509</v>
      </c>
      <c r="X50" s="94" t="s">
        <v>467</v>
      </c>
      <c r="Y50" s="94" t="s">
        <v>510</v>
      </c>
      <c r="Z50" s="97"/>
      <c r="AF50" s="97"/>
    </row>
    <row r="51" spans="1:33" s="95" customFormat="1" ht="15.95">
      <c r="A51" s="94" t="s">
        <v>464</v>
      </c>
      <c r="B51" s="94" t="s">
        <v>465</v>
      </c>
      <c r="C51" s="94" t="s">
        <v>282</v>
      </c>
      <c r="D51" s="95" t="b">
        <v>1</v>
      </c>
      <c r="E51" s="95" t="b">
        <v>1</v>
      </c>
      <c r="F51" s="95" t="b">
        <v>0</v>
      </c>
      <c r="G51" s="95" t="b">
        <v>1</v>
      </c>
      <c r="K51" s="94" t="s">
        <v>330</v>
      </c>
      <c r="L51" s="94" t="s">
        <v>511</v>
      </c>
      <c r="M51" s="94" t="s">
        <v>5</v>
      </c>
      <c r="N51" s="96" t="s">
        <v>512</v>
      </c>
      <c r="P51" s="94" t="s">
        <v>328</v>
      </c>
      <c r="Q51" s="94" t="s">
        <v>513</v>
      </c>
      <c r="R51" s="94" t="s">
        <v>330</v>
      </c>
      <c r="S51" s="97" t="s">
        <v>473</v>
      </c>
      <c r="T51" s="94" t="s">
        <v>64</v>
      </c>
      <c r="U51" s="98" t="s">
        <v>514</v>
      </c>
      <c r="V51" s="94" t="s">
        <v>324</v>
      </c>
      <c r="W51" s="94" t="s">
        <v>515</v>
      </c>
      <c r="X51" s="94" t="s">
        <v>467</v>
      </c>
      <c r="Y51" s="94" t="s">
        <v>516</v>
      </c>
      <c r="Z51" s="97"/>
      <c r="AF51" s="97"/>
    </row>
    <row r="52" spans="1:33" s="95" customFormat="1" ht="32.1">
      <c r="A52" s="94" t="s">
        <v>464</v>
      </c>
      <c r="B52" s="94" t="s">
        <v>465</v>
      </c>
      <c r="C52" s="94" t="s">
        <v>517</v>
      </c>
      <c r="D52" s="95" t="b">
        <v>1</v>
      </c>
      <c r="E52" s="95" t="b">
        <v>1</v>
      </c>
      <c r="F52" s="95" t="b">
        <v>0</v>
      </c>
      <c r="G52" s="95" t="b">
        <v>0</v>
      </c>
      <c r="K52" s="94" t="s">
        <v>330</v>
      </c>
      <c r="L52" s="94" t="s">
        <v>518</v>
      </c>
      <c r="M52" s="94" t="s">
        <v>5</v>
      </c>
      <c r="N52" s="96" t="s">
        <v>519</v>
      </c>
      <c r="P52" s="94" t="s">
        <v>328</v>
      </c>
      <c r="Q52" s="94" t="s">
        <v>520</v>
      </c>
      <c r="R52" s="94" t="s">
        <v>330</v>
      </c>
      <c r="S52" s="97" t="s">
        <v>473</v>
      </c>
      <c r="T52" s="94" t="s">
        <v>521</v>
      </c>
      <c r="U52" s="98" t="s">
        <v>522</v>
      </c>
      <c r="V52" s="94" t="s">
        <v>324</v>
      </c>
      <c r="W52" s="94" t="s">
        <v>523</v>
      </c>
      <c r="X52" s="94" t="s">
        <v>467</v>
      </c>
      <c r="Y52" s="94" t="s">
        <v>524</v>
      </c>
      <c r="Z52" s="97"/>
      <c r="AF52" s="97"/>
    </row>
    <row r="53" spans="1:33" s="95" customFormat="1" ht="15.95">
      <c r="A53" s="94" t="s">
        <v>464</v>
      </c>
      <c r="B53" s="94" t="s">
        <v>465</v>
      </c>
      <c r="C53" s="94" t="s">
        <v>525</v>
      </c>
      <c r="D53" s="95" t="b">
        <v>1</v>
      </c>
      <c r="E53" s="95" t="b">
        <v>1</v>
      </c>
      <c r="F53" s="95" t="b">
        <v>0</v>
      </c>
      <c r="G53" s="95" t="b">
        <v>0</v>
      </c>
      <c r="K53" s="94" t="s">
        <v>330</v>
      </c>
      <c r="L53" s="94" t="s">
        <v>526</v>
      </c>
      <c r="M53" s="94" t="s">
        <v>5</v>
      </c>
      <c r="N53" s="96" t="s">
        <v>527</v>
      </c>
      <c r="P53" s="94" t="s">
        <v>328</v>
      </c>
      <c r="Q53" s="94" t="s">
        <v>520</v>
      </c>
      <c r="R53" s="94" t="s">
        <v>330</v>
      </c>
      <c r="S53" s="97" t="s">
        <v>473</v>
      </c>
      <c r="T53" s="94" t="s">
        <v>528</v>
      </c>
      <c r="U53" s="94" t="s">
        <v>529</v>
      </c>
      <c r="V53" s="94" t="s">
        <v>324</v>
      </c>
      <c r="W53" s="94" t="s">
        <v>530</v>
      </c>
      <c r="X53" s="94" t="s">
        <v>467</v>
      </c>
      <c r="Y53" s="94" t="s">
        <v>531</v>
      </c>
      <c r="Z53" s="97"/>
      <c r="AF53" s="97"/>
    </row>
    <row r="54" spans="1:33" s="95" customFormat="1" ht="80.099999999999994">
      <c r="A54" s="94" t="s">
        <v>464</v>
      </c>
      <c r="B54" s="94" t="s">
        <v>465</v>
      </c>
      <c r="C54" s="94" t="s">
        <v>532</v>
      </c>
      <c r="D54" s="95" t="b">
        <v>1</v>
      </c>
      <c r="E54" s="95" t="b">
        <v>1</v>
      </c>
      <c r="F54" s="95" t="b">
        <v>0</v>
      </c>
      <c r="G54" s="95" t="b">
        <v>0</v>
      </c>
      <c r="K54" s="94" t="s">
        <v>330</v>
      </c>
      <c r="L54" s="94" t="s">
        <v>533</v>
      </c>
      <c r="M54" s="94" t="s">
        <v>5</v>
      </c>
      <c r="N54" s="96" t="s">
        <v>534</v>
      </c>
      <c r="P54" s="94" t="s">
        <v>328</v>
      </c>
      <c r="Q54" s="94" t="s">
        <v>520</v>
      </c>
      <c r="R54" s="94" t="s">
        <v>330</v>
      </c>
      <c r="S54" s="97" t="s">
        <v>473</v>
      </c>
      <c r="T54" s="94" t="s">
        <v>535</v>
      </c>
      <c r="U54" s="98" t="s">
        <v>536</v>
      </c>
      <c r="V54" s="94" t="s">
        <v>324</v>
      </c>
      <c r="W54" s="94" t="s">
        <v>537</v>
      </c>
      <c r="X54" s="94" t="s">
        <v>467</v>
      </c>
      <c r="Y54" s="94" t="s">
        <v>538</v>
      </c>
      <c r="Z54" s="97"/>
      <c r="AF54" s="97"/>
    </row>
    <row r="55" spans="1:33" s="95" customFormat="1" ht="80.099999999999994">
      <c r="A55" s="94" t="s">
        <v>464</v>
      </c>
      <c r="B55" s="94" t="s">
        <v>465</v>
      </c>
      <c r="C55" s="94" t="s">
        <v>539</v>
      </c>
      <c r="D55" s="95" t="b">
        <v>1</v>
      </c>
      <c r="E55" s="95" t="b">
        <v>1</v>
      </c>
      <c r="F55" s="95" t="b">
        <v>0</v>
      </c>
      <c r="G55" s="95" t="b">
        <v>0</v>
      </c>
      <c r="K55" s="94" t="s">
        <v>330</v>
      </c>
      <c r="L55" s="94" t="s">
        <v>540</v>
      </c>
      <c r="M55" s="94" t="s">
        <v>5</v>
      </c>
      <c r="N55" s="96" t="s">
        <v>541</v>
      </c>
      <c r="P55" s="94" t="s">
        <v>328</v>
      </c>
      <c r="Q55" s="94" t="s">
        <v>520</v>
      </c>
      <c r="R55" s="94" t="s">
        <v>330</v>
      </c>
      <c r="S55" s="97" t="s">
        <v>473</v>
      </c>
      <c r="T55" s="94" t="s">
        <v>542</v>
      </c>
      <c r="U55" s="98" t="s">
        <v>543</v>
      </c>
      <c r="V55" s="94" t="s">
        <v>324</v>
      </c>
      <c r="W55" s="94" t="s">
        <v>544</v>
      </c>
      <c r="X55" s="94" t="s">
        <v>467</v>
      </c>
      <c r="Y55" s="94" t="s">
        <v>545</v>
      </c>
      <c r="Z55" s="97"/>
      <c r="AF55" s="97"/>
    </row>
    <row r="56" spans="1:33" s="95" customFormat="1" ht="63.95">
      <c r="A56" s="94" t="s">
        <v>464</v>
      </c>
      <c r="B56" s="94" t="s">
        <v>465</v>
      </c>
      <c r="C56" s="94" t="s">
        <v>72</v>
      </c>
      <c r="D56" s="95" t="b">
        <v>1</v>
      </c>
      <c r="E56" s="95" t="b">
        <v>1</v>
      </c>
      <c r="F56" s="95" t="b">
        <v>0</v>
      </c>
      <c r="G56" s="95" t="b">
        <v>1</v>
      </c>
      <c r="K56" s="94" t="s">
        <v>330</v>
      </c>
      <c r="L56" s="94" t="s">
        <v>546</v>
      </c>
      <c r="M56" s="94" t="s">
        <v>5</v>
      </c>
      <c r="N56" s="96" t="s">
        <v>547</v>
      </c>
      <c r="P56" s="94" t="s">
        <v>328</v>
      </c>
      <c r="Q56" s="94" t="s">
        <v>548</v>
      </c>
      <c r="R56" s="94" t="s">
        <v>330</v>
      </c>
      <c r="S56" s="97" t="s">
        <v>473</v>
      </c>
      <c r="T56" s="94" t="s">
        <v>549</v>
      </c>
      <c r="U56" s="98" t="s">
        <v>550</v>
      </c>
      <c r="V56" s="94" t="s">
        <v>324</v>
      </c>
      <c r="W56" s="94" t="s">
        <v>551</v>
      </c>
      <c r="X56" s="94" t="s">
        <v>467</v>
      </c>
      <c r="Y56" s="94" t="s">
        <v>552</v>
      </c>
      <c r="Z56" s="97"/>
      <c r="AF56" s="97"/>
    </row>
    <row r="57" spans="1:33" s="95" customFormat="1" ht="80.099999999999994">
      <c r="A57" s="94" t="s">
        <v>464</v>
      </c>
      <c r="B57" s="94" t="s">
        <v>465</v>
      </c>
      <c r="C57" s="94" t="s">
        <v>553</v>
      </c>
      <c r="D57" s="95" t="b">
        <v>1</v>
      </c>
      <c r="E57" s="95" t="b">
        <v>1</v>
      </c>
      <c r="F57" s="95" t="b">
        <v>0</v>
      </c>
      <c r="G57" s="95" t="b">
        <v>0</v>
      </c>
      <c r="K57" s="94" t="s">
        <v>330</v>
      </c>
      <c r="L57" s="94" t="s">
        <v>554</v>
      </c>
      <c r="M57" s="94" t="s">
        <v>5</v>
      </c>
      <c r="N57" s="96" t="s">
        <v>555</v>
      </c>
      <c r="P57" s="94" t="s">
        <v>328</v>
      </c>
      <c r="Q57" s="94" t="s">
        <v>520</v>
      </c>
      <c r="R57" s="94" t="s">
        <v>330</v>
      </c>
      <c r="S57" s="97" t="s">
        <v>473</v>
      </c>
      <c r="T57" s="94" t="s">
        <v>556</v>
      </c>
      <c r="U57" s="98" t="s">
        <v>557</v>
      </c>
      <c r="V57" s="94" t="s">
        <v>324</v>
      </c>
      <c r="W57" s="94" t="s">
        <v>558</v>
      </c>
      <c r="X57" s="94" t="s">
        <v>467</v>
      </c>
      <c r="Y57" s="94" t="s">
        <v>559</v>
      </c>
      <c r="Z57" s="97"/>
      <c r="AF57" s="97"/>
    </row>
    <row r="58" spans="1:33" s="95" customFormat="1" ht="80.099999999999994">
      <c r="A58" s="94" t="s">
        <v>464</v>
      </c>
      <c r="B58" s="94" t="s">
        <v>465</v>
      </c>
      <c r="C58" s="94" t="s">
        <v>560</v>
      </c>
      <c r="D58" s="95" t="b">
        <v>1</v>
      </c>
      <c r="E58" s="95" t="b">
        <v>1</v>
      </c>
      <c r="F58" s="95" t="b">
        <v>0</v>
      </c>
      <c r="G58" s="95" t="b">
        <v>0</v>
      </c>
      <c r="K58" s="94" t="s">
        <v>330</v>
      </c>
      <c r="L58" s="94" t="s">
        <v>561</v>
      </c>
      <c r="M58" s="94" t="s">
        <v>5</v>
      </c>
      <c r="N58" s="96" t="s">
        <v>562</v>
      </c>
      <c r="P58" s="94" t="s">
        <v>328</v>
      </c>
      <c r="Q58" s="94" t="s">
        <v>520</v>
      </c>
      <c r="R58" s="94" t="s">
        <v>330</v>
      </c>
      <c r="S58" s="97" t="s">
        <v>473</v>
      </c>
      <c r="T58" s="94" t="s">
        <v>563</v>
      </c>
      <c r="U58" s="98" t="s">
        <v>564</v>
      </c>
      <c r="V58" s="94" t="s">
        <v>324</v>
      </c>
      <c r="W58" s="94" t="s">
        <v>565</v>
      </c>
      <c r="X58" s="94" t="s">
        <v>467</v>
      </c>
      <c r="Y58" s="94" t="s">
        <v>566</v>
      </c>
      <c r="Z58" s="97"/>
      <c r="AF58" s="97"/>
    </row>
    <row r="59" spans="1:33" s="95" customFormat="1" ht="63.95">
      <c r="A59" s="94" t="s">
        <v>464</v>
      </c>
      <c r="B59" s="94" t="s">
        <v>465</v>
      </c>
      <c r="C59" s="94" t="s">
        <v>567</v>
      </c>
      <c r="D59" s="95" t="b">
        <v>1</v>
      </c>
      <c r="E59" s="95" t="b">
        <v>1</v>
      </c>
      <c r="F59" s="95" t="b">
        <v>0</v>
      </c>
      <c r="G59" s="95" t="b">
        <v>0</v>
      </c>
      <c r="K59" s="94" t="s">
        <v>330</v>
      </c>
      <c r="L59" s="94" t="s">
        <v>568</v>
      </c>
      <c r="M59" s="94" t="s">
        <v>5</v>
      </c>
      <c r="N59" s="96" t="s">
        <v>569</v>
      </c>
      <c r="P59" s="94" t="s">
        <v>328</v>
      </c>
      <c r="Q59" s="94" t="s">
        <v>520</v>
      </c>
      <c r="R59" s="94" t="s">
        <v>330</v>
      </c>
      <c r="S59" s="97" t="s">
        <v>473</v>
      </c>
      <c r="T59" s="94" t="s">
        <v>570</v>
      </c>
      <c r="U59" s="99" t="s">
        <v>571</v>
      </c>
      <c r="V59" s="94" t="s">
        <v>324</v>
      </c>
      <c r="W59" s="94" t="s">
        <v>572</v>
      </c>
      <c r="X59" s="94" t="s">
        <v>467</v>
      </c>
      <c r="Y59" s="94" t="s">
        <v>573</v>
      </c>
      <c r="Z59" s="97"/>
      <c r="AF59" s="97"/>
    </row>
    <row r="60" spans="1:33" s="95" customFormat="1" ht="15.95">
      <c r="A60" s="94" t="s">
        <v>464</v>
      </c>
      <c r="B60" s="94" t="s">
        <v>465</v>
      </c>
      <c r="C60" s="94" t="s">
        <v>574</v>
      </c>
      <c r="D60" s="95" t="b">
        <v>1</v>
      </c>
      <c r="E60" s="95" t="b">
        <v>1</v>
      </c>
      <c r="F60" s="95" t="b">
        <v>0</v>
      </c>
      <c r="G60" s="95" t="b">
        <v>0</v>
      </c>
      <c r="K60" s="94" t="s">
        <v>330</v>
      </c>
      <c r="L60" s="94" t="s">
        <v>575</v>
      </c>
      <c r="M60" s="94" t="s">
        <v>5</v>
      </c>
      <c r="N60" s="96" t="s">
        <v>576</v>
      </c>
      <c r="P60" s="94" t="s">
        <v>328</v>
      </c>
      <c r="Q60" s="94" t="s">
        <v>520</v>
      </c>
      <c r="R60" s="94" t="s">
        <v>330</v>
      </c>
      <c r="S60" s="97" t="s">
        <v>473</v>
      </c>
      <c r="T60" s="94" t="s">
        <v>577</v>
      </c>
      <c r="U60" s="98" t="s">
        <v>578</v>
      </c>
      <c r="V60" s="94" t="s">
        <v>324</v>
      </c>
      <c r="W60" s="94" t="s">
        <v>579</v>
      </c>
      <c r="X60" s="94" t="s">
        <v>467</v>
      </c>
      <c r="Y60" s="94" t="s">
        <v>580</v>
      </c>
      <c r="Z60" s="97"/>
      <c r="AF60" s="97"/>
    </row>
    <row r="61" spans="1:33" s="95" customFormat="1" ht="15.95">
      <c r="A61" s="94" t="s">
        <v>464</v>
      </c>
      <c r="B61" s="94" t="s">
        <v>465</v>
      </c>
      <c r="C61" s="94" t="s">
        <v>581</v>
      </c>
      <c r="D61" s="95" t="b">
        <v>1</v>
      </c>
      <c r="E61" s="95" t="b">
        <v>1</v>
      </c>
      <c r="F61" s="95" t="b">
        <v>0</v>
      </c>
      <c r="G61" s="95" t="b">
        <v>0</v>
      </c>
      <c r="K61" s="94" t="s">
        <v>330</v>
      </c>
      <c r="L61" s="94" t="s">
        <v>582</v>
      </c>
      <c r="M61" s="94" t="s">
        <v>5</v>
      </c>
      <c r="N61" s="96" t="s">
        <v>583</v>
      </c>
      <c r="P61" s="94" t="s">
        <v>328</v>
      </c>
      <c r="Q61" s="94" t="s">
        <v>520</v>
      </c>
      <c r="R61" s="94" t="s">
        <v>330</v>
      </c>
      <c r="S61" s="97" t="s">
        <v>473</v>
      </c>
      <c r="T61" s="94" t="s">
        <v>584</v>
      </c>
      <c r="U61" s="98" t="s">
        <v>585</v>
      </c>
      <c r="V61" s="94" t="s">
        <v>324</v>
      </c>
      <c r="W61" s="94" t="s">
        <v>586</v>
      </c>
      <c r="X61" s="94" t="s">
        <v>467</v>
      </c>
      <c r="Y61" s="94" t="s">
        <v>587</v>
      </c>
      <c r="Z61" s="97"/>
      <c r="AF61" s="97"/>
    </row>
    <row r="62" spans="1:33" s="95" customFormat="1" ht="15.95">
      <c r="A62" s="94" t="s">
        <v>464</v>
      </c>
      <c r="B62" s="94" t="s">
        <v>465</v>
      </c>
      <c r="C62" s="94" t="s">
        <v>588</v>
      </c>
      <c r="D62" s="95" t="b">
        <v>1</v>
      </c>
      <c r="E62" s="95" t="b">
        <v>1</v>
      </c>
      <c r="F62" s="95" t="b">
        <v>0</v>
      </c>
      <c r="G62" s="95" t="b">
        <v>0</v>
      </c>
      <c r="K62" s="94" t="s">
        <v>330</v>
      </c>
      <c r="L62" s="94" t="s">
        <v>589</v>
      </c>
      <c r="M62" s="94" t="s">
        <v>5</v>
      </c>
      <c r="N62" s="96" t="s">
        <v>590</v>
      </c>
      <c r="P62" s="94" t="s">
        <v>328</v>
      </c>
      <c r="Q62" s="94" t="s">
        <v>520</v>
      </c>
      <c r="R62" s="94" t="s">
        <v>330</v>
      </c>
      <c r="S62" s="97" t="s">
        <v>473</v>
      </c>
      <c r="T62" s="94" t="s">
        <v>591</v>
      </c>
      <c r="U62" s="98" t="s">
        <v>592</v>
      </c>
      <c r="V62" s="94" t="s">
        <v>324</v>
      </c>
      <c r="W62" s="94" t="s">
        <v>593</v>
      </c>
      <c r="X62" s="94" t="s">
        <v>467</v>
      </c>
      <c r="Y62" s="94" t="s">
        <v>594</v>
      </c>
      <c r="Z62" s="97"/>
      <c r="AF62" s="97"/>
    </row>
    <row r="63" spans="1:33" s="95" customFormat="1" ht="15.95">
      <c r="A63" s="94" t="s">
        <v>464</v>
      </c>
      <c r="B63" s="94" t="s">
        <v>465</v>
      </c>
      <c r="C63" s="94" t="s">
        <v>595</v>
      </c>
      <c r="D63" s="95" t="b">
        <v>1</v>
      </c>
      <c r="E63" s="95" t="b">
        <v>1</v>
      </c>
      <c r="F63" s="95" t="b">
        <v>0</v>
      </c>
      <c r="G63" s="95" t="b">
        <v>0</v>
      </c>
      <c r="K63" s="94" t="s">
        <v>330</v>
      </c>
      <c r="L63" s="94" t="s">
        <v>596</v>
      </c>
      <c r="M63" s="94" t="s">
        <v>5</v>
      </c>
      <c r="N63" s="96" t="s">
        <v>597</v>
      </c>
      <c r="P63" s="94" t="s">
        <v>328</v>
      </c>
      <c r="Q63" s="94" t="s">
        <v>520</v>
      </c>
      <c r="R63" s="94" t="s">
        <v>330</v>
      </c>
      <c r="S63" s="97" t="s">
        <v>473</v>
      </c>
      <c r="T63" s="95" t="s">
        <v>598</v>
      </c>
      <c r="U63" s="95" t="s">
        <v>599</v>
      </c>
      <c r="V63" s="94" t="s">
        <v>324</v>
      </c>
      <c r="W63" s="95" t="s">
        <v>600</v>
      </c>
      <c r="X63" s="94" t="s">
        <v>467</v>
      </c>
      <c r="Y63" s="94" t="s">
        <v>601</v>
      </c>
      <c r="Z63" s="97"/>
      <c r="AA63" s="94"/>
      <c r="AB63" s="94"/>
      <c r="AC63" s="94"/>
      <c r="AD63" s="94"/>
      <c r="AF63" s="97"/>
    </row>
    <row r="64" spans="1:33" s="95" customFormat="1" ht="15.95">
      <c r="A64" s="94" t="s">
        <v>464</v>
      </c>
      <c r="B64" s="94" t="s">
        <v>465</v>
      </c>
      <c r="C64" s="94" t="s">
        <v>602</v>
      </c>
      <c r="D64" s="95" t="b">
        <v>1</v>
      </c>
      <c r="E64" s="95" t="b">
        <v>1</v>
      </c>
      <c r="F64" s="95" t="b">
        <v>0</v>
      </c>
      <c r="G64" s="95" t="b">
        <v>0</v>
      </c>
      <c r="K64" s="94" t="s">
        <v>330</v>
      </c>
      <c r="L64" s="94" t="s">
        <v>603</v>
      </c>
      <c r="M64" s="94" t="s">
        <v>5</v>
      </c>
      <c r="N64" s="96" t="s">
        <v>604</v>
      </c>
      <c r="P64" s="94" t="s">
        <v>328</v>
      </c>
      <c r="Q64" s="94" t="s">
        <v>520</v>
      </c>
      <c r="R64" s="94" t="s">
        <v>330</v>
      </c>
      <c r="S64" s="97" t="s">
        <v>473</v>
      </c>
      <c r="T64" s="95" t="s">
        <v>605</v>
      </c>
      <c r="U64" s="95" t="s">
        <v>606</v>
      </c>
      <c r="V64" s="94" t="s">
        <v>324</v>
      </c>
      <c r="W64" s="95" t="s">
        <v>607</v>
      </c>
      <c r="X64" s="94"/>
      <c r="Y64" s="94"/>
      <c r="Z64" s="97"/>
      <c r="AA64" s="94"/>
      <c r="AB64" s="94"/>
      <c r="AC64" s="94"/>
      <c r="AD64" s="94"/>
      <c r="AF64" s="97"/>
      <c r="AG64" s="94"/>
    </row>
    <row r="65" spans="1:33" s="95" customFormat="1" ht="15.95">
      <c r="A65" s="94" t="s">
        <v>464</v>
      </c>
      <c r="B65" s="94" t="s">
        <v>465</v>
      </c>
      <c r="C65" s="94" t="s">
        <v>608</v>
      </c>
      <c r="D65" s="95" t="b">
        <v>1</v>
      </c>
      <c r="E65" s="95" t="b">
        <v>1</v>
      </c>
      <c r="F65" s="95" t="b">
        <v>0</v>
      </c>
      <c r="G65" s="95" t="b">
        <v>0</v>
      </c>
      <c r="K65" s="94" t="s">
        <v>330</v>
      </c>
      <c r="L65" s="94" t="s">
        <v>609</v>
      </c>
      <c r="M65" s="94" t="s">
        <v>5</v>
      </c>
      <c r="N65" s="96" t="s">
        <v>610</v>
      </c>
      <c r="P65" s="94" t="s">
        <v>328</v>
      </c>
      <c r="Q65" s="94" t="s">
        <v>520</v>
      </c>
      <c r="R65" s="94" t="s">
        <v>330</v>
      </c>
      <c r="S65" s="97" t="s">
        <v>473</v>
      </c>
      <c r="T65" s="95" t="s">
        <v>611</v>
      </c>
      <c r="U65" s="95" t="s">
        <v>612</v>
      </c>
      <c r="V65" s="94" t="s">
        <v>324</v>
      </c>
      <c r="W65" s="95" t="s">
        <v>613</v>
      </c>
      <c r="X65" s="94"/>
      <c r="Y65" s="94"/>
      <c r="Z65" s="97"/>
      <c r="AA65" s="94"/>
      <c r="AB65" s="94"/>
      <c r="AC65" s="94"/>
      <c r="AD65" s="94"/>
      <c r="AF65" s="97"/>
      <c r="AG65" s="94"/>
    </row>
    <row r="66" spans="1:33" s="95" customFormat="1" ht="18">
      <c r="A66" s="94" t="s">
        <v>464</v>
      </c>
      <c r="B66" s="94" t="s">
        <v>465</v>
      </c>
      <c r="C66" s="94" t="s">
        <v>614</v>
      </c>
      <c r="D66" s="95" t="b">
        <v>1</v>
      </c>
      <c r="E66" s="95" t="b">
        <v>1</v>
      </c>
      <c r="F66" s="95" t="b">
        <v>0</v>
      </c>
      <c r="G66" s="95" t="b">
        <v>0</v>
      </c>
      <c r="K66" s="94" t="s">
        <v>330</v>
      </c>
      <c r="L66" s="94" t="s">
        <v>615</v>
      </c>
      <c r="M66" s="94" t="s">
        <v>5</v>
      </c>
      <c r="N66" s="96" t="s">
        <v>616</v>
      </c>
      <c r="P66" s="94" t="s">
        <v>328</v>
      </c>
      <c r="Q66" s="94" t="s">
        <v>520</v>
      </c>
      <c r="R66" s="94" t="s">
        <v>330</v>
      </c>
      <c r="S66" s="97" t="s">
        <v>473</v>
      </c>
      <c r="T66" s="95" t="s">
        <v>617</v>
      </c>
      <c r="U66" s="95" t="s">
        <v>618</v>
      </c>
      <c r="V66" s="94" t="s">
        <v>476</v>
      </c>
      <c r="W66" s="95" t="s">
        <v>619</v>
      </c>
      <c r="X66" s="94"/>
      <c r="Y66" s="94"/>
      <c r="Z66" s="97"/>
      <c r="AA66" s="94"/>
      <c r="AB66" s="94"/>
      <c r="AC66" s="94"/>
      <c r="AD66" s="94"/>
      <c r="AF66" s="97"/>
      <c r="AG66" s="94"/>
    </row>
    <row r="67" spans="1:33" s="95" customFormat="1" ht="15.95">
      <c r="A67" s="94" t="s">
        <v>464</v>
      </c>
      <c r="B67" s="94" t="s">
        <v>465</v>
      </c>
      <c r="C67" s="94" t="s">
        <v>620</v>
      </c>
      <c r="D67" s="95" t="b">
        <v>1</v>
      </c>
      <c r="E67" s="95" t="b">
        <v>1</v>
      </c>
      <c r="F67" s="95" t="b">
        <v>0</v>
      </c>
      <c r="G67" s="95" t="b">
        <v>1</v>
      </c>
      <c r="K67" s="94" t="s">
        <v>324</v>
      </c>
      <c r="L67" s="94" t="s">
        <v>621</v>
      </c>
      <c r="M67" s="94" t="s">
        <v>8</v>
      </c>
      <c r="N67" s="96" t="s">
        <v>622</v>
      </c>
      <c r="P67" s="94" t="s">
        <v>69</v>
      </c>
      <c r="Q67" s="94" t="s">
        <v>623</v>
      </c>
      <c r="R67" s="94" t="s">
        <v>328</v>
      </c>
      <c r="S67" s="97" t="s">
        <v>473</v>
      </c>
      <c r="V67" s="94" t="s">
        <v>330</v>
      </c>
      <c r="X67" s="94" t="s">
        <v>467</v>
      </c>
      <c r="Y67" s="94" t="s">
        <v>503</v>
      </c>
      <c r="Z67" s="97" t="s">
        <v>330</v>
      </c>
      <c r="AA67" s="94" t="s">
        <v>624</v>
      </c>
      <c r="AB67" s="94" t="s">
        <v>625</v>
      </c>
      <c r="AC67" s="94" t="s">
        <v>626</v>
      </c>
      <c r="AD67" s="94" t="s">
        <v>324</v>
      </c>
      <c r="AF67" s="97"/>
    </row>
    <row r="68" spans="1:33" s="95" customFormat="1" ht="15.95">
      <c r="A68" s="94" t="s">
        <v>464</v>
      </c>
      <c r="B68" s="94" t="s">
        <v>465</v>
      </c>
      <c r="C68" s="94" t="s">
        <v>627</v>
      </c>
      <c r="D68" s="95" t="b">
        <v>1</v>
      </c>
      <c r="E68" s="95" t="b">
        <v>1</v>
      </c>
      <c r="F68" s="95" t="b">
        <v>0</v>
      </c>
      <c r="G68" s="95" t="b">
        <v>1</v>
      </c>
      <c r="K68" s="94" t="s">
        <v>324</v>
      </c>
      <c r="L68" s="94" t="s">
        <v>628</v>
      </c>
      <c r="M68" s="94" t="s">
        <v>8</v>
      </c>
      <c r="N68" s="96" t="s">
        <v>622</v>
      </c>
      <c r="P68" s="94" t="s">
        <v>69</v>
      </c>
      <c r="Q68" s="94" t="s">
        <v>629</v>
      </c>
      <c r="R68" s="94" t="s">
        <v>328</v>
      </c>
      <c r="S68" s="97" t="s">
        <v>473</v>
      </c>
      <c r="V68" s="94" t="s">
        <v>330</v>
      </c>
      <c r="X68" s="94" t="s">
        <v>467</v>
      </c>
      <c r="Y68" s="94" t="s">
        <v>510</v>
      </c>
      <c r="Z68" s="97" t="s">
        <v>330</v>
      </c>
      <c r="AA68" s="94" t="s">
        <v>624</v>
      </c>
      <c r="AB68" s="94" t="s">
        <v>625</v>
      </c>
      <c r="AC68" s="94" t="s">
        <v>626</v>
      </c>
      <c r="AD68" s="94" t="s">
        <v>324</v>
      </c>
      <c r="AF68" s="97"/>
    </row>
    <row r="69" spans="1:33" s="95" customFormat="1" ht="15.95">
      <c r="A69" s="94" t="s">
        <v>464</v>
      </c>
      <c r="B69" s="94" t="s">
        <v>465</v>
      </c>
      <c r="C69" s="94" t="s">
        <v>630</v>
      </c>
      <c r="D69" s="95" t="b">
        <v>1</v>
      </c>
      <c r="E69" s="95" t="b">
        <v>1</v>
      </c>
      <c r="F69" s="95" t="b">
        <v>0</v>
      </c>
      <c r="G69" s="95" t="b">
        <v>1</v>
      </c>
      <c r="K69" s="94" t="s">
        <v>324</v>
      </c>
      <c r="L69" s="94" t="s">
        <v>631</v>
      </c>
      <c r="M69" s="94" t="s">
        <v>8</v>
      </c>
      <c r="N69" s="96" t="s">
        <v>622</v>
      </c>
      <c r="P69" s="94" t="s">
        <v>69</v>
      </c>
      <c r="Q69" s="94" t="s">
        <v>632</v>
      </c>
      <c r="R69" s="94" t="s">
        <v>328</v>
      </c>
      <c r="S69" s="97" t="s">
        <v>473</v>
      </c>
      <c r="V69" s="94" t="s">
        <v>330</v>
      </c>
      <c r="X69" s="94" t="s">
        <v>467</v>
      </c>
      <c r="Y69" s="94" t="s">
        <v>516</v>
      </c>
      <c r="Z69" s="97" t="s">
        <v>330</v>
      </c>
      <c r="AA69" s="94" t="s">
        <v>624</v>
      </c>
      <c r="AB69" s="94" t="s">
        <v>625</v>
      </c>
      <c r="AC69" s="94" t="s">
        <v>626</v>
      </c>
      <c r="AD69" s="94" t="s">
        <v>324</v>
      </c>
      <c r="AF69" s="97"/>
    </row>
    <row r="70" spans="1:33" s="95" customFormat="1" ht="15.95">
      <c r="A70" s="94" t="s">
        <v>464</v>
      </c>
      <c r="B70" s="94" t="s">
        <v>465</v>
      </c>
      <c r="C70" s="94" t="s">
        <v>633</v>
      </c>
      <c r="D70" s="95" t="b">
        <v>1</v>
      </c>
      <c r="E70" s="95" t="b">
        <v>1</v>
      </c>
      <c r="F70" s="95" t="b">
        <v>0</v>
      </c>
      <c r="G70" s="95" t="b">
        <v>0</v>
      </c>
      <c r="K70" s="94" t="s">
        <v>330</v>
      </c>
      <c r="L70" s="94" t="s">
        <v>634</v>
      </c>
      <c r="M70" s="94" t="s">
        <v>8</v>
      </c>
      <c r="N70" s="96" t="s">
        <v>635</v>
      </c>
      <c r="P70" s="94" t="s">
        <v>636</v>
      </c>
      <c r="Q70" s="94" t="s">
        <v>328</v>
      </c>
      <c r="R70" s="94" t="s">
        <v>637</v>
      </c>
      <c r="S70" s="97" t="s">
        <v>328</v>
      </c>
      <c r="T70" s="94" t="s">
        <v>328</v>
      </c>
      <c r="U70" s="94" t="s">
        <v>328</v>
      </c>
      <c r="V70" s="94" t="s">
        <v>328</v>
      </c>
      <c r="W70" s="94" t="s">
        <v>328</v>
      </c>
      <c r="X70" s="94" t="s">
        <v>467</v>
      </c>
      <c r="Y70" s="94" t="s">
        <v>524</v>
      </c>
      <c r="Z70" s="97" t="s">
        <v>324</v>
      </c>
      <c r="AA70" s="94" t="s">
        <v>638</v>
      </c>
      <c r="AB70" s="94" t="s">
        <v>639</v>
      </c>
      <c r="AC70" s="94" t="s">
        <v>640</v>
      </c>
      <c r="AD70" s="94" t="s">
        <v>641</v>
      </c>
      <c r="AE70" s="94" t="s">
        <v>642</v>
      </c>
      <c r="AF70" s="97"/>
    </row>
    <row r="71" spans="1:33" s="95" customFormat="1" ht="15.95">
      <c r="A71" s="94" t="s">
        <v>464</v>
      </c>
      <c r="B71" s="94" t="s">
        <v>465</v>
      </c>
      <c r="C71" s="94" t="s">
        <v>643</v>
      </c>
      <c r="D71" s="95" t="b">
        <v>1</v>
      </c>
      <c r="E71" s="95" t="b">
        <v>1</v>
      </c>
      <c r="F71" s="95" t="b">
        <v>0</v>
      </c>
      <c r="G71" s="95" t="b">
        <v>0</v>
      </c>
      <c r="K71" s="94" t="s">
        <v>330</v>
      </c>
      <c r="L71" s="94" t="s">
        <v>644</v>
      </c>
      <c r="M71" s="94" t="s">
        <v>8</v>
      </c>
      <c r="N71" s="96" t="s">
        <v>645</v>
      </c>
      <c r="P71" s="94" t="s">
        <v>646</v>
      </c>
      <c r="Q71" s="94" t="s">
        <v>328</v>
      </c>
      <c r="R71" s="94" t="s">
        <v>637</v>
      </c>
      <c r="S71" s="97" t="s">
        <v>328</v>
      </c>
      <c r="T71" s="94" t="s">
        <v>328</v>
      </c>
      <c r="U71" s="94" t="s">
        <v>328</v>
      </c>
      <c r="V71" s="94" t="s">
        <v>328</v>
      </c>
      <c r="W71" s="94" t="s">
        <v>328</v>
      </c>
      <c r="X71" s="94" t="s">
        <v>467</v>
      </c>
      <c r="Y71" s="94" t="s">
        <v>531</v>
      </c>
      <c r="Z71" s="97" t="s">
        <v>324</v>
      </c>
      <c r="AA71" s="94" t="s">
        <v>638</v>
      </c>
      <c r="AB71" s="94" t="s">
        <v>639</v>
      </c>
      <c r="AC71" s="94" t="s">
        <v>640</v>
      </c>
      <c r="AD71" s="94" t="s">
        <v>641</v>
      </c>
      <c r="AE71" s="94" t="s">
        <v>642</v>
      </c>
      <c r="AF71" s="97"/>
    </row>
    <row r="72" spans="1:33" s="95" customFormat="1" ht="15.95">
      <c r="A72" s="94" t="s">
        <v>464</v>
      </c>
      <c r="B72" s="94" t="s">
        <v>465</v>
      </c>
      <c r="C72" s="94" t="s">
        <v>647</v>
      </c>
      <c r="D72" s="95" t="b">
        <v>1</v>
      </c>
      <c r="E72" s="95" t="b">
        <v>1</v>
      </c>
      <c r="F72" s="95" t="b">
        <v>0</v>
      </c>
      <c r="G72" s="95" t="b">
        <v>0</v>
      </c>
      <c r="K72" s="94" t="s">
        <v>330</v>
      </c>
      <c r="L72" s="94" t="s">
        <v>648</v>
      </c>
      <c r="M72" s="94" t="s">
        <v>8</v>
      </c>
      <c r="N72" s="96" t="s">
        <v>649</v>
      </c>
      <c r="P72" s="94" t="s">
        <v>646</v>
      </c>
      <c r="Q72" s="94" t="s">
        <v>328</v>
      </c>
      <c r="R72" s="94" t="s">
        <v>637</v>
      </c>
      <c r="S72" s="97" t="s">
        <v>328</v>
      </c>
      <c r="T72" s="94" t="s">
        <v>328</v>
      </c>
      <c r="U72" s="94" t="s">
        <v>328</v>
      </c>
      <c r="V72" s="94" t="s">
        <v>328</v>
      </c>
      <c r="W72" s="94" t="s">
        <v>328</v>
      </c>
      <c r="X72" s="94" t="s">
        <v>467</v>
      </c>
      <c r="Y72" s="94" t="s">
        <v>650</v>
      </c>
      <c r="Z72" s="97" t="s">
        <v>324</v>
      </c>
      <c r="AA72" s="94" t="s">
        <v>638</v>
      </c>
      <c r="AB72" s="94" t="s">
        <v>639</v>
      </c>
      <c r="AC72" s="94" t="s">
        <v>640</v>
      </c>
      <c r="AD72" s="94" t="s">
        <v>641</v>
      </c>
      <c r="AE72" s="94" t="s">
        <v>642</v>
      </c>
      <c r="AF72" s="97"/>
    </row>
    <row r="73" spans="1:33" s="95" customFormat="1" ht="15.95">
      <c r="A73" s="94" t="s">
        <v>464</v>
      </c>
      <c r="B73" s="94" t="s">
        <v>465</v>
      </c>
      <c r="C73" s="94" t="s">
        <v>651</v>
      </c>
      <c r="D73" s="95" t="b">
        <v>1</v>
      </c>
      <c r="E73" s="95" t="b">
        <v>1</v>
      </c>
      <c r="F73" s="95" t="b">
        <v>0</v>
      </c>
      <c r="G73" s="95" t="b">
        <v>0</v>
      </c>
      <c r="K73" s="94" t="s">
        <v>330</v>
      </c>
      <c r="L73" s="94" t="s">
        <v>652</v>
      </c>
      <c r="M73" s="94" t="s">
        <v>8</v>
      </c>
      <c r="N73" s="96" t="s">
        <v>653</v>
      </c>
      <c r="P73" s="94" t="s">
        <v>646</v>
      </c>
      <c r="Q73" s="94" t="s">
        <v>328</v>
      </c>
      <c r="R73" s="94" t="s">
        <v>637</v>
      </c>
      <c r="S73" s="97" t="s">
        <v>328</v>
      </c>
      <c r="T73" s="94" t="s">
        <v>328</v>
      </c>
      <c r="U73" s="94" t="s">
        <v>328</v>
      </c>
      <c r="V73" s="94" t="s">
        <v>328</v>
      </c>
      <c r="W73" s="94" t="s">
        <v>328</v>
      </c>
      <c r="X73" s="94" t="s">
        <v>467</v>
      </c>
      <c r="Y73" s="94" t="s">
        <v>654</v>
      </c>
      <c r="Z73" s="97" t="s">
        <v>324</v>
      </c>
      <c r="AA73" s="94" t="s">
        <v>638</v>
      </c>
      <c r="AB73" s="94" t="s">
        <v>639</v>
      </c>
      <c r="AC73" s="94" t="s">
        <v>640</v>
      </c>
      <c r="AD73" s="94" t="s">
        <v>641</v>
      </c>
      <c r="AE73" s="94" t="s">
        <v>642</v>
      </c>
      <c r="AF73" s="97"/>
    </row>
    <row r="74" spans="1:33" s="95" customFormat="1" ht="15.95">
      <c r="A74" s="94" t="s">
        <v>464</v>
      </c>
      <c r="B74" s="94" t="s">
        <v>465</v>
      </c>
      <c r="C74" s="94" t="s">
        <v>655</v>
      </c>
      <c r="D74" s="95" t="b">
        <v>1</v>
      </c>
      <c r="E74" s="95" t="b">
        <v>1</v>
      </c>
      <c r="F74" s="95" t="b">
        <v>0</v>
      </c>
      <c r="G74" s="95" t="b">
        <v>0</v>
      </c>
      <c r="K74" s="94" t="s">
        <v>330</v>
      </c>
      <c r="L74" s="94" t="s">
        <v>656</v>
      </c>
      <c r="M74" s="94" t="s">
        <v>8</v>
      </c>
      <c r="N74" s="96" t="s">
        <v>657</v>
      </c>
      <c r="P74" s="94" t="s">
        <v>658</v>
      </c>
      <c r="Q74" s="94" t="s">
        <v>328</v>
      </c>
      <c r="R74" s="94" t="s">
        <v>637</v>
      </c>
      <c r="S74" s="97" t="s">
        <v>328</v>
      </c>
      <c r="T74" s="94" t="s">
        <v>328</v>
      </c>
      <c r="U74" s="94" t="s">
        <v>328</v>
      </c>
      <c r="V74" s="94" t="s">
        <v>328</v>
      </c>
      <c r="W74" s="94" t="s">
        <v>328</v>
      </c>
      <c r="X74" s="94" t="s">
        <v>467</v>
      </c>
      <c r="Y74" s="94" t="s">
        <v>559</v>
      </c>
      <c r="Z74" s="97" t="s">
        <v>324</v>
      </c>
      <c r="AA74" s="94" t="s">
        <v>638</v>
      </c>
      <c r="AB74" s="94" t="s">
        <v>639</v>
      </c>
      <c r="AC74" s="94" t="s">
        <v>640</v>
      </c>
      <c r="AD74" s="94" t="s">
        <v>641</v>
      </c>
      <c r="AE74" s="94" t="s">
        <v>642</v>
      </c>
      <c r="AF74" s="97"/>
    </row>
    <row r="75" spans="1:33" s="95" customFormat="1" ht="15.95">
      <c r="A75" s="94" t="s">
        <v>464</v>
      </c>
      <c r="B75" s="94" t="s">
        <v>465</v>
      </c>
      <c r="C75" s="94" t="s">
        <v>659</v>
      </c>
      <c r="D75" s="95" t="b">
        <v>1</v>
      </c>
      <c r="E75" s="95" t="b">
        <v>1</v>
      </c>
      <c r="F75" s="95" t="b">
        <v>0</v>
      </c>
      <c r="G75" s="95" t="b">
        <v>0</v>
      </c>
      <c r="K75" s="94" t="s">
        <v>330</v>
      </c>
      <c r="L75" s="94" t="s">
        <v>660</v>
      </c>
      <c r="M75" s="94" t="s">
        <v>8</v>
      </c>
      <c r="N75" s="96" t="s">
        <v>661</v>
      </c>
      <c r="P75" s="94" t="s">
        <v>658</v>
      </c>
      <c r="Q75" s="94" t="s">
        <v>328</v>
      </c>
      <c r="R75" s="94" t="s">
        <v>637</v>
      </c>
      <c r="S75" s="97" t="s">
        <v>328</v>
      </c>
      <c r="T75" s="94" t="s">
        <v>328</v>
      </c>
      <c r="U75" s="94" t="s">
        <v>328</v>
      </c>
      <c r="V75" s="94" t="s">
        <v>328</v>
      </c>
      <c r="W75" s="94" t="s">
        <v>328</v>
      </c>
      <c r="X75" s="94" t="s">
        <v>467</v>
      </c>
      <c r="Y75" s="94" t="s">
        <v>566</v>
      </c>
      <c r="Z75" s="97" t="s">
        <v>324</v>
      </c>
      <c r="AA75" s="94" t="s">
        <v>638</v>
      </c>
      <c r="AB75" s="94" t="s">
        <v>639</v>
      </c>
      <c r="AC75" s="94" t="s">
        <v>640</v>
      </c>
      <c r="AD75" s="94" t="s">
        <v>641</v>
      </c>
      <c r="AE75" s="94" t="s">
        <v>642</v>
      </c>
      <c r="AF75" s="97"/>
    </row>
    <row r="76" spans="1:33" s="95" customFormat="1" ht="15.95">
      <c r="A76" s="94" t="s">
        <v>464</v>
      </c>
      <c r="B76" s="94" t="s">
        <v>465</v>
      </c>
      <c r="C76" s="94" t="s">
        <v>662</v>
      </c>
      <c r="D76" s="95" t="b">
        <v>1</v>
      </c>
      <c r="E76" s="95" t="b">
        <v>1</v>
      </c>
      <c r="F76" s="95" t="b">
        <v>0</v>
      </c>
      <c r="G76" s="95" t="b">
        <v>0</v>
      </c>
      <c r="K76" s="94" t="s">
        <v>330</v>
      </c>
      <c r="L76" s="94" t="s">
        <v>663</v>
      </c>
      <c r="M76" s="94" t="s">
        <v>8</v>
      </c>
      <c r="N76" s="96" t="s">
        <v>664</v>
      </c>
      <c r="P76" s="94" t="s">
        <v>665</v>
      </c>
      <c r="Q76" s="94" t="s">
        <v>328</v>
      </c>
      <c r="R76" s="94" t="s">
        <v>637</v>
      </c>
      <c r="S76" s="97" t="s">
        <v>328</v>
      </c>
      <c r="T76" s="94" t="s">
        <v>328</v>
      </c>
      <c r="U76" s="94" t="s">
        <v>328</v>
      </c>
      <c r="V76" s="94" t="s">
        <v>328</v>
      </c>
      <c r="W76" s="94" t="s">
        <v>328</v>
      </c>
      <c r="X76" s="94" t="s">
        <v>467</v>
      </c>
      <c r="Y76" s="94" t="s">
        <v>666</v>
      </c>
      <c r="Z76" s="97" t="s">
        <v>324</v>
      </c>
      <c r="AA76" s="94" t="s">
        <v>638</v>
      </c>
      <c r="AB76" s="94" t="s">
        <v>639</v>
      </c>
      <c r="AC76" s="94" t="s">
        <v>640</v>
      </c>
      <c r="AD76" s="94" t="s">
        <v>641</v>
      </c>
      <c r="AE76" s="94" t="s">
        <v>642</v>
      </c>
      <c r="AF76" s="97"/>
    </row>
    <row r="77" spans="1:33" s="95" customFormat="1" ht="15.95">
      <c r="A77" s="94" t="s">
        <v>464</v>
      </c>
      <c r="B77" s="94" t="s">
        <v>465</v>
      </c>
      <c r="C77" s="94" t="s">
        <v>667</v>
      </c>
      <c r="D77" s="95" t="b">
        <v>1</v>
      </c>
      <c r="E77" s="95" t="b">
        <v>1</v>
      </c>
      <c r="F77" s="95" t="b">
        <v>0</v>
      </c>
      <c r="G77" s="95" t="b">
        <v>0</v>
      </c>
      <c r="K77" s="94" t="s">
        <v>330</v>
      </c>
      <c r="L77" s="94" t="s">
        <v>668</v>
      </c>
      <c r="M77" s="94" t="s">
        <v>8</v>
      </c>
      <c r="N77" s="96" t="s">
        <v>669</v>
      </c>
      <c r="P77" s="94" t="s">
        <v>670</v>
      </c>
      <c r="Q77" s="94" t="s">
        <v>328</v>
      </c>
      <c r="R77" s="94" t="s">
        <v>637</v>
      </c>
      <c r="S77" s="97" t="s">
        <v>328</v>
      </c>
      <c r="T77" s="94" t="s">
        <v>328</v>
      </c>
      <c r="U77" s="94" t="s">
        <v>328</v>
      </c>
      <c r="V77" s="94" t="s">
        <v>328</v>
      </c>
      <c r="W77" s="94" t="s">
        <v>328</v>
      </c>
      <c r="X77" s="94" t="s">
        <v>467</v>
      </c>
      <c r="Y77" s="94" t="s">
        <v>580</v>
      </c>
      <c r="Z77" s="97" t="s">
        <v>324</v>
      </c>
      <c r="AA77" s="94" t="s">
        <v>638</v>
      </c>
      <c r="AB77" s="94" t="s">
        <v>639</v>
      </c>
      <c r="AC77" s="94" t="s">
        <v>640</v>
      </c>
      <c r="AD77" s="94" t="s">
        <v>641</v>
      </c>
      <c r="AE77" s="94" t="s">
        <v>642</v>
      </c>
      <c r="AF77" s="97"/>
    </row>
    <row r="78" spans="1:33" s="95" customFormat="1" ht="15.95">
      <c r="A78" s="94" t="s">
        <v>464</v>
      </c>
      <c r="B78" s="94" t="s">
        <v>465</v>
      </c>
      <c r="C78" s="94" t="s">
        <v>671</v>
      </c>
      <c r="D78" s="95" t="b">
        <v>1</v>
      </c>
      <c r="E78" s="95" t="b">
        <v>1</v>
      </c>
      <c r="F78" s="95" t="b">
        <v>0</v>
      </c>
      <c r="G78" s="95" t="b">
        <v>0</v>
      </c>
      <c r="K78" s="94" t="s">
        <v>330</v>
      </c>
      <c r="L78" s="94" t="s">
        <v>672</v>
      </c>
      <c r="M78" s="94" t="s">
        <v>8</v>
      </c>
      <c r="N78" s="96" t="s">
        <v>673</v>
      </c>
      <c r="P78" s="94" t="s">
        <v>670</v>
      </c>
      <c r="Q78" s="94" t="s">
        <v>328</v>
      </c>
      <c r="R78" s="94" t="s">
        <v>637</v>
      </c>
      <c r="S78" s="97" t="s">
        <v>328</v>
      </c>
      <c r="T78" s="94" t="s">
        <v>328</v>
      </c>
      <c r="U78" s="94" t="s">
        <v>328</v>
      </c>
      <c r="V78" s="94" t="s">
        <v>328</v>
      </c>
      <c r="W78" s="94" t="s">
        <v>328</v>
      </c>
      <c r="X78" s="94" t="s">
        <v>467</v>
      </c>
      <c r="Y78" s="94" t="s">
        <v>587</v>
      </c>
      <c r="Z78" s="97" t="s">
        <v>324</v>
      </c>
      <c r="AA78" s="94" t="s">
        <v>638</v>
      </c>
      <c r="AB78" s="94" t="s">
        <v>639</v>
      </c>
      <c r="AC78" s="94" t="s">
        <v>640</v>
      </c>
      <c r="AD78" s="94" t="s">
        <v>641</v>
      </c>
      <c r="AE78" s="94" t="s">
        <v>642</v>
      </c>
      <c r="AF78" s="97"/>
    </row>
    <row r="79" spans="1:33" s="95" customFormat="1" ht="15.95">
      <c r="A79" s="94" t="s">
        <v>464</v>
      </c>
      <c r="B79" s="94" t="s">
        <v>465</v>
      </c>
      <c r="C79" s="94" t="s">
        <v>674</v>
      </c>
      <c r="D79" s="95" t="b">
        <v>1</v>
      </c>
      <c r="E79" s="95" t="b">
        <v>1</v>
      </c>
      <c r="F79" s="95" t="b">
        <v>0</v>
      </c>
      <c r="G79" s="95" t="b">
        <v>0</v>
      </c>
      <c r="K79" s="94" t="s">
        <v>330</v>
      </c>
      <c r="L79" s="94" t="s">
        <v>675</v>
      </c>
      <c r="M79" s="94" t="s">
        <v>8</v>
      </c>
      <c r="N79" s="96" t="s">
        <v>676</v>
      </c>
      <c r="P79" s="94" t="s">
        <v>670</v>
      </c>
      <c r="Q79" s="94" t="s">
        <v>328</v>
      </c>
      <c r="R79" s="94" t="s">
        <v>637</v>
      </c>
      <c r="S79" s="97" t="s">
        <v>328</v>
      </c>
      <c r="T79" s="94" t="s">
        <v>328</v>
      </c>
      <c r="U79" s="94" t="s">
        <v>328</v>
      </c>
      <c r="V79" s="94" t="s">
        <v>328</v>
      </c>
      <c r="W79" s="94" t="s">
        <v>328</v>
      </c>
      <c r="X79" s="94" t="s">
        <v>467</v>
      </c>
      <c r="Y79" s="94" t="s">
        <v>594</v>
      </c>
      <c r="Z79" s="97" t="s">
        <v>324</v>
      </c>
      <c r="AA79" s="94" t="s">
        <v>638</v>
      </c>
      <c r="AB79" s="94" t="s">
        <v>639</v>
      </c>
      <c r="AC79" s="94" t="s">
        <v>640</v>
      </c>
      <c r="AD79" s="94" t="s">
        <v>641</v>
      </c>
      <c r="AE79" s="94" t="s">
        <v>642</v>
      </c>
      <c r="AF79" s="97"/>
    </row>
    <row r="80" spans="1:33" s="95" customFormat="1" ht="15.95">
      <c r="A80" s="94" t="s">
        <v>464</v>
      </c>
      <c r="B80" s="94" t="s">
        <v>465</v>
      </c>
      <c r="C80" s="94" t="s">
        <v>677</v>
      </c>
      <c r="D80" s="95" t="b">
        <v>1</v>
      </c>
      <c r="E80" s="95" t="b">
        <v>1</v>
      </c>
      <c r="F80" s="95" t="b">
        <v>0</v>
      </c>
      <c r="G80" s="95" t="b">
        <v>0</v>
      </c>
      <c r="K80" s="94" t="s">
        <v>330</v>
      </c>
      <c r="L80" s="94" t="s">
        <v>678</v>
      </c>
      <c r="M80" s="94" t="s">
        <v>8</v>
      </c>
      <c r="N80" s="96" t="s">
        <v>679</v>
      </c>
      <c r="P80" s="94" t="s">
        <v>670</v>
      </c>
      <c r="Q80" s="94" t="s">
        <v>328</v>
      </c>
      <c r="R80" s="94" t="s">
        <v>637</v>
      </c>
      <c r="S80" s="97" t="s">
        <v>328</v>
      </c>
      <c r="T80" s="94" t="s">
        <v>328</v>
      </c>
      <c r="U80" s="94" t="s">
        <v>328</v>
      </c>
      <c r="V80" s="94" t="s">
        <v>328</v>
      </c>
      <c r="W80" s="94" t="s">
        <v>328</v>
      </c>
      <c r="X80" s="94" t="s">
        <v>467</v>
      </c>
      <c r="Y80" s="94" t="s">
        <v>601</v>
      </c>
      <c r="Z80" s="97" t="s">
        <v>324</v>
      </c>
      <c r="AA80" s="94" t="s">
        <v>638</v>
      </c>
      <c r="AB80" s="94" t="s">
        <v>639</v>
      </c>
      <c r="AC80" s="94" t="s">
        <v>640</v>
      </c>
      <c r="AD80" s="94" t="s">
        <v>641</v>
      </c>
      <c r="AE80" s="94" t="s">
        <v>642</v>
      </c>
      <c r="AF80" s="97"/>
    </row>
    <row r="81" spans="1:32" s="95" customFormat="1" ht="15.95">
      <c r="A81" s="94" t="s">
        <v>464</v>
      </c>
      <c r="B81" s="94" t="s">
        <v>465</v>
      </c>
      <c r="C81" s="94" t="s">
        <v>680</v>
      </c>
      <c r="G81" s="95" t="b">
        <v>1</v>
      </c>
      <c r="K81" s="94" t="s">
        <v>330</v>
      </c>
      <c r="L81" s="94" t="s">
        <v>681</v>
      </c>
      <c r="M81" s="94" t="s">
        <v>8</v>
      </c>
      <c r="N81" s="96" t="s">
        <v>682</v>
      </c>
      <c r="P81" s="94" t="s">
        <v>670</v>
      </c>
      <c r="Q81" s="94" t="s">
        <v>328</v>
      </c>
      <c r="R81" s="94" t="s">
        <v>637</v>
      </c>
      <c r="S81" s="97" t="s">
        <v>328</v>
      </c>
      <c r="T81" s="94" t="s">
        <v>328</v>
      </c>
      <c r="U81" s="94" t="s">
        <v>328</v>
      </c>
      <c r="V81" s="94" t="s">
        <v>328</v>
      </c>
      <c r="W81" s="94" t="s">
        <v>328</v>
      </c>
      <c r="X81" s="94"/>
      <c r="Y81" s="94"/>
      <c r="Z81" s="97" t="s">
        <v>324</v>
      </c>
      <c r="AA81" s="94" t="s">
        <v>638</v>
      </c>
      <c r="AB81" s="94" t="s">
        <v>639</v>
      </c>
      <c r="AC81" s="94" t="s">
        <v>640</v>
      </c>
      <c r="AD81" s="94" t="s">
        <v>641</v>
      </c>
      <c r="AE81" s="94" t="s">
        <v>642</v>
      </c>
      <c r="AF81" s="97"/>
    </row>
    <row r="82" spans="1:32" s="95" customFormat="1" ht="15.95">
      <c r="A82" s="94" t="s">
        <v>464</v>
      </c>
      <c r="B82" s="94" t="s">
        <v>465</v>
      </c>
      <c r="C82" s="94" t="s">
        <v>683</v>
      </c>
      <c r="D82" s="95" t="b">
        <v>1</v>
      </c>
      <c r="E82" s="95" t="b">
        <v>1</v>
      </c>
      <c r="F82" s="95" t="b">
        <v>0</v>
      </c>
      <c r="G82" s="95" t="b">
        <v>0</v>
      </c>
      <c r="K82" s="94" t="s">
        <v>330</v>
      </c>
      <c r="L82" s="94" t="s">
        <v>681</v>
      </c>
      <c r="M82" s="94" t="s">
        <v>8</v>
      </c>
      <c r="N82" s="96" t="s">
        <v>682</v>
      </c>
      <c r="P82" s="94" t="s">
        <v>670</v>
      </c>
      <c r="Q82" s="94" t="s">
        <v>328</v>
      </c>
      <c r="R82" s="94" t="s">
        <v>637</v>
      </c>
      <c r="S82" s="97" t="s">
        <v>328</v>
      </c>
      <c r="T82" s="94" t="s">
        <v>328</v>
      </c>
      <c r="U82" s="94" t="s">
        <v>328</v>
      </c>
      <c r="V82" s="94" t="s">
        <v>328</v>
      </c>
      <c r="W82" s="94" t="s">
        <v>328</v>
      </c>
      <c r="X82" s="94"/>
      <c r="Y82" s="94"/>
      <c r="Z82" s="97" t="s">
        <v>324</v>
      </c>
      <c r="AA82" s="94" t="s">
        <v>638</v>
      </c>
      <c r="AB82" s="94" t="s">
        <v>639</v>
      </c>
      <c r="AC82" s="94" t="s">
        <v>640</v>
      </c>
      <c r="AD82" s="94" t="s">
        <v>641</v>
      </c>
      <c r="AE82" s="94" t="s">
        <v>642</v>
      </c>
      <c r="AF82" s="97"/>
    </row>
    <row r="83" spans="1:32" s="95" customFormat="1" ht="15.95">
      <c r="A83" s="94" t="s">
        <v>464</v>
      </c>
      <c r="B83" s="94" t="s">
        <v>465</v>
      </c>
      <c r="C83" s="94" t="s">
        <v>684</v>
      </c>
      <c r="D83" s="95" t="b">
        <v>1</v>
      </c>
      <c r="E83" s="95" t="b">
        <v>1</v>
      </c>
      <c r="F83" s="95" t="b">
        <v>0</v>
      </c>
      <c r="G83" s="95" t="b">
        <v>0</v>
      </c>
      <c r="K83" s="94" t="s">
        <v>330</v>
      </c>
      <c r="L83" s="94" t="s">
        <v>685</v>
      </c>
      <c r="M83" s="94" t="s">
        <v>8</v>
      </c>
      <c r="N83" s="96" t="s">
        <v>686</v>
      </c>
      <c r="P83" s="94" t="s">
        <v>670</v>
      </c>
      <c r="Q83" s="94" t="s">
        <v>328</v>
      </c>
      <c r="R83" s="94" t="s">
        <v>637</v>
      </c>
      <c r="S83" s="97" t="s">
        <v>328</v>
      </c>
      <c r="T83" s="94" t="s">
        <v>328</v>
      </c>
      <c r="U83" s="94" t="s">
        <v>328</v>
      </c>
      <c r="V83" s="94" t="s">
        <v>328</v>
      </c>
      <c r="W83" s="94" t="s">
        <v>328</v>
      </c>
      <c r="X83" s="94"/>
      <c r="Y83" s="94"/>
      <c r="Z83" s="97" t="s">
        <v>324</v>
      </c>
      <c r="AA83" s="94" t="s">
        <v>638</v>
      </c>
      <c r="AB83" s="94" t="s">
        <v>639</v>
      </c>
      <c r="AC83" s="94" t="s">
        <v>640</v>
      </c>
      <c r="AD83" s="94" t="s">
        <v>641</v>
      </c>
      <c r="AE83" s="94" t="s">
        <v>642</v>
      </c>
      <c r="AF83" s="97"/>
    </row>
    <row r="84" spans="1:32" s="95" customFormat="1" ht="15.95">
      <c r="A84" s="94" t="s">
        <v>464</v>
      </c>
      <c r="B84" s="94" t="s">
        <v>465</v>
      </c>
      <c r="C84" s="94" t="s">
        <v>687</v>
      </c>
      <c r="D84" s="95" t="b">
        <v>1</v>
      </c>
      <c r="E84" s="95" t="b">
        <v>1</v>
      </c>
      <c r="F84" s="95" t="b">
        <v>0</v>
      </c>
      <c r="G84" s="95" t="b">
        <v>0</v>
      </c>
      <c r="K84" s="94" t="s">
        <v>330</v>
      </c>
      <c r="L84" s="94" t="s">
        <v>688</v>
      </c>
      <c r="M84" s="94" t="s">
        <v>8</v>
      </c>
      <c r="N84" s="96" t="s">
        <v>689</v>
      </c>
      <c r="P84" s="94" t="s">
        <v>646</v>
      </c>
      <c r="Q84" s="94" t="s">
        <v>328</v>
      </c>
      <c r="R84" s="94" t="s">
        <v>637</v>
      </c>
      <c r="S84" s="97" t="s">
        <v>328</v>
      </c>
      <c r="T84" s="94" t="s">
        <v>328</v>
      </c>
      <c r="U84" s="94" t="s">
        <v>328</v>
      </c>
      <c r="V84" s="94" t="s">
        <v>328</v>
      </c>
      <c r="W84" s="94" t="s">
        <v>328</v>
      </c>
      <c r="X84" s="94"/>
      <c r="Y84" s="94"/>
      <c r="Z84" s="97" t="s">
        <v>324</v>
      </c>
      <c r="AA84" s="94" t="s">
        <v>638</v>
      </c>
      <c r="AB84" s="94" t="s">
        <v>639</v>
      </c>
      <c r="AC84" s="94" t="s">
        <v>640</v>
      </c>
      <c r="AD84" s="94" t="s">
        <v>641</v>
      </c>
      <c r="AE84" s="94" t="s">
        <v>642</v>
      </c>
      <c r="AF84" s="97"/>
    </row>
    <row r="85" spans="1:32" s="95" customFormat="1" ht="15.95">
      <c r="A85" s="94" t="s">
        <v>464</v>
      </c>
      <c r="B85" s="94" t="s">
        <v>465</v>
      </c>
      <c r="C85" s="94" t="s">
        <v>690</v>
      </c>
      <c r="D85" s="95" t="b">
        <v>1</v>
      </c>
      <c r="E85" s="95" t="b">
        <v>1</v>
      </c>
      <c r="F85" s="95" t="b">
        <v>0</v>
      </c>
      <c r="G85" s="95" t="b">
        <v>0</v>
      </c>
      <c r="K85" s="94" t="s">
        <v>330</v>
      </c>
      <c r="L85" s="94" t="s">
        <v>691</v>
      </c>
      <c r="M85" s="94" t="s">
        <v>8</v>
      </c>
      <c r="N85" s="96" t="s">
        <v>692</v>
      </c>
      <c r="P85" s="94" t="s">
        <v>693</v>
      </c>
      <c r="Q85" s="94" t="s">
        <v>328</v>
      </c>
      <c r="R85" s="94" t="s">
        <v>637</v>
      </c>
      <c r="S85" s="97" t="s">
        <v>328</v>
      </c>
      <c r="T85" s="94" t="s">
        <v>328</v>
      </c>
      <c r="U85" s="94" t="s">
        <v>328</v>
      </c>
      <c r="V85" s="94" t="s">
        <v>328</v>
      </c>
      <c r="W85" s="94" t="s">
        <v>328</v>
      </c>
      <c r="X85" s="94"/>
      <c r="Y85" s="94"/>
      <c r="Z85" s="97"/>
      <c r="AA85" s="94"/>
      <c r="AB85" s="94"/>
      <c r="AC85" s="94"/>
      <c r="AD85" s="94"/>
      <c r="AE85" s="94"/>
      <c r="AF85" s="97"/>
    </row>
    <row r="86" spans="1:32" s="95" customFormat="1" ht="15.95">
      <c r="A86" s="94" t="s">
        <v>464</v>
      </c>
      <c r="B86" s="94" t="s">
        <v>465</v>
      </c>
      <c r="C86" s="94" t="s">
        <v>694</v>
      </c>
      <c r="D86" s="95" t="b">
        <v>1</v>
      </c>
      <c r="E86" s="95" t="b">
        <v>1</v>
      </c>
      <c r="F86" s="95" t="b">
        <v>0</v>
      </c>
      <c r="G86" s="95" t="b">
        <v>0</v>
      </c>
      <c r="K86" s="94" t="s">
        <v>330</v>
      </c>
      <c r="L86" s="94" t="s">
        <v>695</v>
      </c>
      <c r="M86" s="94" t="s">
        <v>8</v>
      </c>
      <c r="N86" s="96" t="s">
        <v>696</v>
      </c>
      <c r="P86" s="94" t="s">
        <v>697</v>
      </c>
      <c r="Q86" s="94" t="s">
        <v>328</v>
      </c>
      <c r="R86" s="94" t="s">
        <v>637</v>
      </c>
      <c r="S86" s="97" t="s">
        <v>328</v>
      </c>
      <c r="T86" s="94" t="s">
        <v>328</v>
      </c>
      <c r="U86" s="94" t="s">
        <v>328</v>
      </c>
      <c r="V86" s="94" t="s">
        <v>328</v>
      </c>
      <c r="W86" s="94" t="s">
        <v>328</v>
      </c>
      <c r="X86" s="94"/>
      <c r="Y86" s="94"/>
      <c r="Z86" s="97"/>
      <c r="AA86" s="94"/>
      <c r="AB86" s="94"/>
      <c r="AC86" s="94"/>
      <c r="AD86" s="94"/>
      <c r="AE86" s="94"/>
      <c r="AF86" s="97"/>
    </row>
    <row r="87" spans="1:32" s="95" customFormat="1" ht="15.95">
      <c r="A87" s="94" t="s">
        <v>464</v>
      </c>
      <c r="B87" s="94" t="s">
        <v>465</v>
      </c>
      <c r="C87" s="94" t="s">
        <v>698</v>
      </c>
      <c r="D87" s="95" t="b">
        <v>1</v>
      </c>
      <c r="E87" s="95" t="b">
        <v>1</v>
      </c>
      <c r="F87" s="95" t="b">
        <v>0</v>
      </c>
      <c r="G87" s="95" t="b">
        <v>0</v>
      </c>
      <c r="K87" s="94" t="s">
        <v>330</v>
      </c>
      <c r="L87" s="94" t="s">
        <v>699</v>
      </c>
      <c r="M87" s="94" t="s">
        <v>8</v>
      </c>
      <c r="N87" s="96" t="s">
        <v>700</v>
      </c>
      <c r="P87" s="94" t="s">
        <v>701</v>
      </c>
      <c r="Q87" s="94" t="s">
        <v>328</v>
      </c>
      <c r="R87" s="94" t="s">
        <v>637</v>
      </c>
      <c r="S87" s="97" t="s">
        <v>328</v>
      </c>
      <c r="T87" s="94" t="s">
        <v>328</v>
      </c>
      <c r="U87" s="94" t="s">
        <v>328</v>
      </c>
      <c r="V87" s="94" t="s">
        <v>328</v>
      </c>
      <c r="W87" s="94" t="s">
        <v>328</v>
      </c>
      <c r="X87" s="94" t="s">
        <v>467</v>
      </c>
      <c r="Y87" s="94" t="s">
        <v>702</v>
      </c>
      <c r="Z87" s="97"/>
      <c r="AF87" s="97"/>
    </row>
    <row r="88" spans="1:32" s="95" customFormat="1" ht="15.95">
      <c r="A88" s="94" t="s">
        <v>464</v>
      </c>
      <c r="B88" s="94" t="s">
        <v>465</v>
      </c>
      <c r="C88" s="94" t="s">
        <v>703</v>
      </c>
      <c r="D88" s="95" t="b">
        <v>1</v>
      </c>
      <c r="E88" s="95" t="b">
        <v>1</v>
      </c>
      <c r="F88" s="95" t="b">
        <v>0</v>
      </c>
      <c r="G88" s="95" t="b">
        <v>0</v>
      </c>
      <c r="K88" s="94" t="s">
        <v>330</v>
      </c>
      <c r="L88" s="94" t="s">
        <v>704</v>
      </c>
      <c r="M88" s="94" t="s">
        <v>8</v>
      </c>
      <c r="N88" s="96" t="s">
        <v>705</v>
      </c>
      <c r="P88" s="94" t="s">
        <v>706</v>
      </c>
      <c r="Q88" s="94" t="s">
        <v>328</v>
      </c>
      <c r="R88" s="94" t="s">
        <v>637</v>
      </c>
      <c r="S88" s="97" t="s">
        <v>328</v>
      </c>
      <c r="T88" s="94" t="s">
        <v>328</v>
      </c>
      <c r="U88" s="94" t="s">
        <v>328</v>
      </c>
      <c r="V88" s="94" t="s">
        <v>328</v>
      </c>
      <c r="W88" s="94" t="s">
        <v>328</v>
      </c>
      <c r="X88" s="94" t="s">
        <v>467</v>
      </c>
      <c r="Y88" s="94" t="s">
        <v>707</v>
      </c>
      <c r="Z88" s="97"/>
      <c r="AF88" s="97"/>
    </row>
    <row r="89" spans="1:32" s="95" customFormat="1" ht="15.95">
      <c r="A89" s="94" t="s">
        <v>464</v>
      </c>
      <c r="B89" s="94" t="s">
        <v>465</v>
      </c>
      <c r="C89" s="94" t="s">
        <v>74</v>
      </c>
      <c r="D89" s="95" t="b">
        <v>1</v>
      </c>
      <c r="E89" s="95" t="b">
        <v>1</v>
      </c>
      <c r="F89" s="95" t="b">
        <v>0</v>
      </c>
      <c r="G89" s="95" t="b">
        <v>0</v>
      </c>
      <c r="K89" s="94" t="s">
        <v>330</v>
      </c>
      <c r="L89" s="94" t="s">
        <v>708</v>
      </c>
      <c r="M89" s="94" t="s">
        <v>8</v>
      </c>
      <c r="N89" s="96" t="s">
        <v>709</v>
      </c>
      <c r="P89" s="94" t="s">
        <v>710</v>
      </c>
      <c r="Q89" s="94" t="s">
        <v>328</v>
      </c>
      <c r="R89" s="94" t="s">
        <v>637</v>
      </c>
      <c r="S89" s="97" t="s">
        <v>328</v>
      </c>
      <c r="T89" s="94" t="s">
        <v>328</v>
      </c>
      <c r="U89" s="94" t="s">
        <v>328</v>
      </c>
      <c r="V89" s="94" t="s">
        <v>328</v>
      </c>
      <c r="W89" s="94" t="s">
        <v>328</v>
      </c>
      <c r="X89" s="94" t="s">
        <v>467</v>
      </c>
      <c r="Y89" s="94" t="s">
        <v>711</v>
      </c>
      <c r="Z89" s="97"/>
      <c r="AF89" s="97"/>
    </row>
    <row r="90" spans="1:32" s="95" customFormat="1" ht="32.1">
      <c r="A90" s="94" t="s">
        <v>464</v>
      </c>
      <c r="B90" s="94" t="s">
        <v>465</v>
      </c>
      <c r="C90" s="94" t="s">
        <v>322</v>
      </c>
      <c r="D90" s="95" t="b">
        <v>1</v>
      </c>
      <c r="E90" s="95" t="b">
        <v>1</v>
      </c>
      <c r="F90" s="95" t="b">
        <v>0</v>
      </c>
      <c r="G90" s="95" t="b">
        <v>1</v>
      </c>
      <c r="H90" s="95" t="s">
        <v>462</v>
      </c>
      <c r="I90" s="95" t="s">
        <v>320</v>
      </c>
      <c r="K90" s="94" t="s">
        <v>324</v>
      </c>
      <c r="L90" s="94" t="s">
        <v>328</v>
      </c>
      <c r="M90" s="94" t="s">
        <v>8</v>
      </c>
      <c r="N90" s="100" t="str">
        <f>N$2</f>
        <v>A unique code that identifies an extracted publication in the ERA dataset. This code is present in all the tables of era extraction data models.</v>
      </c>
      <c r="P90" s="94" t="s">
        <v>463</v>
      </c>
      <c r="Q90" s="94" t="s">
        <v>328</v>
      </c>
      <c r="R90" s="94" t="s">
        <v>328</v>
      </c>
      <c r="S90" s="97" t="s">
        <v>328</v>
      </c>
      <c r="T90" s="94" t="s">
        <v>328</v>
      </c>
      <c r="U90" s="94" t="s">
        <v>328</v>
      </c>
      <c r="V90" s="94" t="s">
        <v>328</v>
      </c>
      <c r="W90" s="94" t="s">
        <v>328</v>
      </c>
      <c r="Z90" s="97" t="s">
        <v>328</v>
      </c>
      <c r="AA90" s="95" t="s">
        <v>328</v>
      </c>
      <c r="AB90" s="95" t="s">
        <v>328</v>
      </c>
      <c r="AC90" s="95" t="s">
        <v>328</v>
      </c>
      <c r="AD90" s="95" t="s">
        <v>328</v>
      </c>
      <c r="AE90" s="95" t="s">
        <v>328</v>
      </c>
      <c r="AF90" s="97" t="s">
        <v>328</v>
      </c>
    </row>
    <row r="91" spans="1:32" s="95" customFormat="1" ht="15.95">
      <c r="A91" s="94" t="s">
        <v>464</v>
      </c>
      <c r="C91" s="94" t="s">
        <v>712</v>
      </c>
      <c r="D91" s="95" t="b">
        <v>1</v>
      </c>
      <c r="E91" s="95" t="b">
        <v>1</v>
      </c>
      <c r="F91" s="95" t="b">
        <v>0</v>
      </c>
      <c r="G91" s="95" t="b">
        <v>0</v>
      </c>
      <c r="K91" s="94" t="s">
        <v>324</v>
      </c>
      <c r="L91" s="94" t="s">
        <v>713</v>
      </c>
      <c r="M91" s="94" t="s">
        <v>8</v>
      </c>
      <c r="N91" s="96" t="s">
        <v>714</v>
      </c>
      <c r="O91" s="94" t="s">
        <v>715</v>
      </c>
      <c r="P91" s="94" t="s">
        <v>716</v>
      </c>
      <c r="Q91" s="94" t="s">
        <v>328</v>
      </c>
      <c r="R91" s="94" t="s">
        <v>328</v>
      </c>
      <c r="S91" s="97" t="s">
        <v>473</v>
      </c>
      <c r="T91" s="94" t="s">
        <v>717</v>
      </c>
      <c r="U91" s="98" t="s">
        <v>718</v>
      </c>
      <c r="V91" s="94" t="s">
        <v>476</v>
      </c>
      <c r="W91" s="94" t="s">
        <v>719</v>
      </c>
      <c r="X91" s="94" t="s">
        <v>467</v>
      </c>
      <c r="Y91" s="94" t="s">
        <v>720</v>
      </c>
      <c r="Z91" s="97"/>
      <c r="AF91" s="97"/>
    </row>
    <row r="92" spans="1:32" s="95" customFormat="1" ht="15.95">
      <c r="A92" s="94" t="s">
        <v>464</v>
      </c>
      <c r="C92" s="94" t="s">
        <v>457</v>
      </c>
      <c r="G92" s="95" t="b">
        <v>1</v>
      </c>
      <c r="I92" s="95" t="s">
        <v>364</v>
      </c>
      <c r="K92" s="94" t="s">
        <v>324</v>
      </c>
      <c r="L92" s="94" t="s">
        <v>713</v>
      </c>
      <c r="M92" s="94" t="s">
        <v>8</v>
      </c>
      <c r="N92" s="96" t="s">
        <v>714</v>
      </c>
      <c r="O92" s="94" t="s">
        <v>715</v>
      </c>
      <c r="P92" s="94" t="s">
        <v>716</v>
      </c>
      <c r="Q92" s="94" t="s">
        <v>328</v>
      </c>
      <c r="R92" s="94" t="s">
        <v>328</v>
      </c>
      <c r="S92" s="97" t="s">
        <v>473</v>
      </c>
      <c r="T92" s="94" t="s">
        <v>717</v>
      </c>
      <c r="U92" s="98" t="s">
        <v>718</v>
      </c>
      <c r="V92" s="94" t="s">
        <v>476</v>
      </c>
      <c r="W92" s="94" t="s">
        <v>719</v>
      </c>
      <c r="X92" s="94" t="s">
        <v>467</v>
      </c>
      <c r="Y92" s="94" t="s">
        <v>720</v>
      </c>
      <c r="Z92" s="97"/>
      <c r="AF92" s="97"/>
    </row>
    <row r="93" spans="1:32" s="102" customFormat="1" ht="32.1">
      <c r="A93" s="101" t="s">
        <v>721</v>
      </c>
      <c r="B93" s="101" t="s">
        <v>722</v>
      </c>
      <c r="C93" s="101" t="s">
        <v>723</v>
      </c>
      <c r="D93" s="102" t="b">
        <v>1</v>
      </c>
      <c r="E93" s="102" t="b">
        <v>1</v>
      </c>
      <c r="F93" s="102" t="b">
        <v>1</v>
      </c>
      <c r="G93" s="102" t="b">
        <v>1</v>
      </c>
      <c r="K93" s="101" t="s">
        <v>330</v>
      </c>
      <c r="L93" s="101" t="s">
        <v>724</v>
      </c>
      <c r="M93" s="101" t="s">
        <v>8</v>
      </c>
      <c r="N93" s="103" t="s">
        <v>725</v>
      </c>
      <c r="P93" s="101" t="s">
        <v>333</v>
      </c>
      <c r="Q93" s="101" t="s">
        <v>726</v>
      </c>
      <c r="S93" s="104" t="s">
        <v>473</v>
      </c>
      <c r="T93" s="101" t="s">
        <v>727</v>
      </c>
      <c r="U93" s="105" t="s">
        <v>728</v>
      </c>
      <c r="V93" s="101" t="s">
        <v>324</v>
      </c>
      <c r="W93" s="101" t="s">
        <v>729</v>
      </c>
      <c r="X93" s="101" t="s">
        <v>467</v>
      </c>
      <c r="Y93" s="101" t="s">
        <v>730</v>
      </c>
      <c r="Z93" s="104" t="s">
        <v>324</v>
      </c>
      <c r="AA93" s="101" t="s">
        <v>731</v>
      </c>
      <c r="AB93" s="101" t="s">
        <v>732</v>
      </c>
      <c r="AC93" s="105" t="s">
        <v>733</v>
      </c>
      <c r="AD93" s="101" t="s">
        <v>324</v>
      </c>
      <c r="AF93" s="104"/>
    </row>
    <row r="94" spans="1:32" s="102" customFormat="1" ht="15.95">
      <c r="A94" s="101" t="s">
        <v>721</v>
      </c>
      <c r="C94" s="101" t="s">
        <v>734</v>
      </c>
      <c r="D94" s="102" t="b">
        <v>1</v>
      </c>
      <c r="E94" s="102" t="b">
        <v>1</v>
      </c>
      <c r="F94" s="102" t="b">
        <v>1</v>
      </c>
      <c r="G94" s="102" t="b">
        <v>0</v>
      </c>
      <c r="K94" s="101" t="s">
        <v>330</v>
      </c>
      <c r="L94" s="101" t="s">
        <v>735</v>
      </c>
      <c r="M94" s="101" t="s">
        <v>5</v>
      </c>
      <c r="N94" s="103" t="s">
        <v>736</v>
      </c>
      <c r="P94" s="101" t="s">
        <v>328</v>
      </c>
      <c r="Q94" s="101" t="s">
        <v>737</v>
      </c>
      <c r="S94" s="104"/>
      <c r="Z94" s="104"/>
      <c r="AF94" s="104"/>
    </row>
    <row r="95" spans="1:32" s="102" customFormat="1" ht="32.1">
      <c r="A95" s="101" t="s">
        <v>721</v>
      </c>
      <c r="C95" s="101" t="s">
        <v>738</v>
      </c>
      <c r="D95" s="102" t="b">
        <v>1</v>
      </c>
      <c r="E95" s="102" t="b">
        <v>1</v>
      </c>
      <c r="F95" s="102" t="b">
        <v>1</v>
      </c>
      <c r="G95" s="102" t="b">
        <v>0</v>
      </c>
      <c r="K95" s="101" t="s">
        <v>330</v>
      </c>
      <c r="L95" s="101" t="s">
        <v>739</v>
      </c>
      <c r="M95" s="101" t="s">
        <v>5</v>
      </c>
      <c r="N95" s="103" t="s">
        <v>740</v>
      </c>
      <c r="P95" s="101" t="s">
        <v>328</v>
      </c>
      <c r="Q95" s="101" t="s">
        <v>741</v>
      </c>
      <c r="S95" s="104"/>
      <c r="Z95" s="104"/>
      <c r="AF95" s="104"/>
    </row>
    <row r="96" spans="1:32" s="102" customFormat="1" ht="32.1">
      <c r="A96" s="101" t="s">
        <v>721</v>
      </c>
      <c r="C96" s="101" t="s">
        <v>742</v>
      </c>
      <c r="D96" s="102" t="b">
        <v>1</v>
      </c>
      <c r="E96" s="102" t="b">
        <v>1</v>
      </c>
      <c r="F96" s="102" t="b">
        <v>1</v>
      </c>
      <c r="G96" s="102" t="b">
        <v>1</v>
      </c>
      <c r="K96" s="101" t="s">
        <v>330</v>
      </c>
      <c r="L96" s="101" t="s">
        <v>743</v>
      </c>
      <c r="M96" s="101" t="s">
        <v>8</v>
      </c>
      <c r="N96" s="103" t="s">
        <v>744</v>
      </c>
      <c r="P96" s="101" t="s">
        <v>333</v>
      </c>
      <c r="Q96" s="101" t="s">
        <v>328</v>
      </c>
      <c r="S96" s="104" t="s">
        <v>328</v>
      </c>
      <c r="T96" s="101" t="s">
        <v>328</v>
      </c>
      <c r="U96" s="101" t="s">
        <v>328</v>
      </c>
      <c r="V96" s="101" t="s">
        <v>328</v>
      </c>
      <c r="W96" s="101" t="s">
        <v>328</v>
      </c>
      <c r="Z96" s="104"/>
      <c r="AF96" s="104"/>
    </row>
    <row r="97" spans="1:32" s="102" customFormat="1">
      <c r="A97" s="101" t="s">
        <v>721</v>
      </c>
      <c r="C97" s="101" t="s">
        <v>745</v>
      </c>
      <c r="D97" s="102" t="b">
        <v>0</v>
      </c>
      <c r="E97" s="102" t="b">
        <v>0</v>
      </c>
      <c r="F97" s="102" t="b">
        <v>0</v>
      </c>
      <c r="G97" s="102" t="b">
        <v>1</v>
      </c>
      <c r="K97" s="101" t="s">
        <v>330</v>
      </c>
      <c r="L97" s="101" t="s">
        <v>746</v>
      </c>
      <c r="M97" s="101" t="s">
        <v>5</v>
      </c>
      <c r="N97" s="103"/>
      <c r="P97" s="101"/>
      <c r="Q97" s="101"/>
      <c r="S97" s="104"/>
      <c r="T97" s="101"/>
      <c r="U97" s="101"/>
      <c r="V97" s="101"/>
      <c r="W97" s="101"/>
      <c r="Z97" s="104"/>
      <c r="AF97" s="104"/>
    </row>
    <row r="98" spans="1:32" s="102" customFormat="1" ht="32.1">
      <c r="A98" s="101" t="s">
        <v>721</v>
      </c>
      <c r="C98" s="101" t="s">
        <v>322</v>
      </c>
      <c r="D98" s="102" t="b">
        <v>1</v>
      </c>
      <c r="E98" s="102" t="b">
        <v>1</v>
      </c>
      <c r="F98" s="102" t="b">
        <v>1</v>
      </c>
      <c r="G98" s="102" t="b">
        <v>1</v>
      </c>
      <c r="H98" s="102" t="s">
        <v>462</v>
      </c>
      <c r="I98" s="102" t="s">
        <v>320</v>
      </c>
      <c r="K98" s="101" t="s">
        <v>324</v>
      </c>
      <c r="L98" s="101" t="s">
        <v>328</v>
      </c>
      <c r="M98" s="101" t="s">
        <v>8</v>
      </c>
      <c r="N98" s="106" t="str">
        <f>N$2</f>
        <v>A unique code that identifies an extracted publication in the ERA dataset. This code is present in all the tables of era extraction data models.</v>
      </c>
      <c r="P98" s="101" t="s">
        <v>463</v>
      </c>
      <c r="Q98" s="101" t="s">
        <v>328</v>
      </c>
      <c r="R98" s="101" t="s">
        <v>328</v>
      </c>
      <c r="S98" s="104" t="s">
        <v>328</v>
      </c>
      <c r="T98" s="101" t="s">
        <v>328</v>
      </c>
      <c r="U98" s="101" t="s">
        <v>328</v>
      </c>
      <c r="V98" s="101" t="s">
        <v>328</v>
      </c>
      <c r="W98" s="101" t="s">
        <v>328</v>
      </c>
      <c r="Z98" s="104" t="s">
        <v>328</v>
      </c>
      <c r="AA98" s="102" t="s">
        <v>328</v>
      </c>
      <c r="AB98" s="102" t="s">
        <v>328</v>
      </c>
      <c r="AC98" s="102" t="s">
        <v>328</v>
      </c>
      <c r="AD98" s="102" t="s">
        <v>328</v>
      </c>
      <c r="AE98" s="102" t="s">
        <v>328</v>
      </c>
      <c r="AF98" s="104" t="s">
        <v>328</v>
      </c>
    </row>
    <row r="99" spans="1:32" s="174" customFormat="1" ht="32.1">
      <c r="A99" s="173" t="s">
        <v>747</v>
      </c>
      <c r="C99" s="173" t="s">
        <v>322</v>
      </c>
      <c r="D99" s="174" t="b">
        <v>0</v>
      </c>
      <c r="E99" s="174" t="b">
        <v>0</v>
      </c>
      <c r="F99" s="174" t="b">
        <v>1</v>
      </c>
      <c r="G99" s="174" t="b">
        <v>1</v>
      </c>
      <c r="H99" s="174" t="s">
        <v>462</v>
      </c>
      <c r="I99" s="174" t="s">
        <v>320</v>
      </c>
      <c r="K99" s="173" t="s">
        <v>324</v>
      </c>
      <c r="L99" s="173" t="s">
        <v>328</v>
      </c>
      <c r="M99" s="173" t="s">
        <v>8</v>
      </c>
      <c r="N99" s="175" t="str">
        <f>N$2</f>
        <v>A unique code that identifies an extracted publication in the ERA dataset. This code is present in all the tables of era extraction data models.</v>
      </c>
      <c r="P99" s="173" t="s">
        <v>463</v>
      </c>
      <c r="Q99" s="173"/>
      <c r="R99" s="173" t="s">
        <v>328</v>
      </c>
      <c r="S99" s="176" t="s">
        <v>328</v>
      </c>
      <c r="T99" s="173" t="s">
        <v>328</v>
      </c>
      <c r="U99" s="173" t="s">
        <v>328</v>
      </c>
      <c r="V99" s="173" t="s">
        <v>328</v>
      </c>
      <c r="W99" s="173" t="s">
        <v>328</v>
      </c>
      <c r="Z99" s="176" t="s">
        <v>328</v>
      </c>
      <c r="AA99" s="174" t="s">
        <v>328</v>
      </c>
      <c r="AB99" s="174" t="s">
        <v>328</v>
      </c>
      <c r="AC99" s="174" t="s">
        <v>328</v>
      </c>
      <c r="AD99" s="174" t="s">
        <v>328</v>
      </c>
      <c r="AE99" s="174" t="s">
        <v>328</v>
      </c>
      <c r="AF99" s="176" t="s">
        <v>328</v>
      </c>
    </row>
    <row r="100" spans="1:32" s="174" customFormat="1">
      <c r="A100" s="173" t="s">
        <v>747</v>
      </c>
      <c r="C100" s="173" t="s">
        <v>748</v>
      </c>
      <c r="D100" s="174" t="b">
        <v>0</v>
      </c>
      <c r="E100" s="174" t="b">
        <v>0</v>
      </c>
      <c r="F100" s="174" t="b">
        <v>1</v>
      </c>
      <c r="G100" s="174" t="b">
        <v>1</v>
      </c>
      <c r="H100" s="174" t="s">
        <v>323</v>
      </c>
      <c r="K100" s="173" t="s">
        <v>330</v>
      </c>
      <c r="L100" s="173" t="s">
        <v>749</v>
      </c>
      <c r="M100" s="173" t="s">
        <v>8</v>
      </c>
      <c r="N100" s="175"/>
      <c r="P100" s="173"/>
      <c r="Q100" s="173"/>
      <c r="R100" s="173"/>
      <c r="S100" s="176"/>
      <c r="T100" s="173"/>
      <c r="U100" s="173"/>
      <c r="V100" s="173"/>
      <c r="W100" s="173"/>
      <c r="Z100" s="176"/>
      <c r="AF100" s="176"/>
    </row>
    <row r="101" spans="1:32" s="174" customFormat="1">
      <c r="A101" s="173" t="s">
        <v>747</v>
      </c>
      <c r="C101" s="173" t="s">
        <v>750</v>
      </c>
      <c r="D101" s="174" t="b">
        <v>0</v>
      </c>
      <c r="E101" s="174" t="b">
        <v>0</v>
      </c>
      <c r="F101" s="174" t="b">
        <v>0</v>
      </c>
      <c r="G101" s="174" t="b">
        <v>1</v>
      </c>
      <c r="K101" s="173"/>
      <c r="L101" s="173"/>
      <c r="M101" s="173"/>
      <c r="N101" s="175"/>
      <c r="P101" s="173"/>
      <c r="Q101" s="173"/>
      <c r="R101" s="173"/>
      <c r="S101" s="176"/>
      <c r="T101" s="173"/>
      <c r="U101" s="173"/>
      <c r="V101" s="173"/>
      <c r="W101" s="173"/>
      <c r="Z101" s="176"/>
      <c r="AF101" s="176"/>
    </row>
    <row r="102" spans="1:32" s="174" customFormat="1">
      <c r="A102" s="173" t="s">
        <v>747</v>
      </c>
      <c r="C102" s="173" t="s">
        <v>751</v>
      </c>
      <c r="D102" s="174" t="b">
        <v>0</v>
      </c>
      <c r="E102" s="174" t="b">
        <v>0</v>
      </c>
      <c r="F102" s="174" t="b">
        <v>0</v>
      </c>
      <c r="G102" s="174" t="b">
        <v>1</v>
      </c>
      <c r="K102" s="173"/>
      <c r="L102" s="173"/>
      <c r="M102" s="173"/>
      <c r="N102" s="175"/>
      <c r="P102" s="173"/>
      <c r="Q102" s="173"/>
      <c r="R102" s="173"/>
      <c r="S102" s="176"/>
      <c r="T102" s="173"/>
      <c r="U102" s="173"/>
      <c r="V102" s="173"/>
      <c r="W102" s="173"/>
      <c r="Z102" s="176"/>
      <c r="AF102" s="176"/>
    </row>
    <row r="103" spans="1:32" s="174" customFormat="1" ht="15.95">
      <c r="A103" s="173" t="s">
        <v>747</v>
      </c>
      <c r="C103" s="173" t="s">
        <v>752</v>
      </c>
      <c r="D103" s="174" t="b">
        <v>0</v>
      </c>
      <c r="E103" s="174" t="b">
        <v>0</v>
      </c>
      <c r="F103" s="174" t="b">
        <v>1</v>
      </c>
      <c r="G103" s="174" t="b">
        <v>1</v>
      </c>
      <c r="K103" s="173"/>
      <c r="L103" s="173" t="s">
        <v>753</v>
      </c>
      <c r="M103" s="173" t="s">
        <v>5</v>
      </c>
      <c r="N103" s="175" t="s">
        <v>754</v>
      </c>
      <c r="P103" s="173"/>
      <c r="Q103" s="173"/>
      <c r="R103" s="173"/>
      <c r="S103" s="176"/>
      <c r="T103" s="173"/>
      <c r="U103" s="173"/>
      <c r="V103" s="173"/>
      <c r="W103" s="173"/>
      <c r="Z103" s="176"/>
      <c r="AF103" s="176"/>
    </row>
    <row r="104" spans="1:32" s="174" customFormat="1">
      <c r="A104" s="173" t="s">
        <v>747</v>
      </c>
      <c r="C104" s="173" t="s">
        <v>755</v>
      </c>
      <c r="D104" s="174" t="b">
        <v>0</v>
      </c>
      <c r="E104" s="174" t="b">
        <v>0</v>
      </c>
      <c r="F104" s="174" t="b">
        <v>0</v>
      </c>
      <c r="G104" s="174" t="b">
        <v>1</v>
      </c>
      <c r="K104" s="173"/>
      <c r="L104" s="173"/>
      <c r="M104" s="173"/>
      <c r="N104" s="175"/>
      <c r="P104" s="173"/>
      <c r="Q104" s="173"/>
      <c r="R104" s="173"/>
      <c r="S104" s="176"/>
      <c r="T104" s="173"/>
      <c r="U104" s="173"/>
      <c r="V104" s="173"/>
      <c r="W104" s="173"/>
      <c r="Z104" s="176"/>
      <c r="AF104" s="176"/>
    </row>
    <row r="105" spans="1:32" s="174" customFormat="1">
      <c r="A105" s="173" t="s">
        <v>747</v>
      </c>
      <c r="C105" s="173" t="s">
        <v>756</v>
      </c>
      <c r="D105" s="174" t="b">
        <v>0</v>
      </c>
      <c r="E105" s="174" t="b">
        <v>0</v>
      </c>
      <c r="F105" s="174" t="b">
        <v>0</v>
      </c>
      <c r="G105" s="174" t="b">
        <v>1</v>
      </c>
      <c r="K105" s="173"/>
      <c r="L105" s="173"/>
      <c r="M105" s="173"/>
      <c r="N105" s="175"/>
      <c r="P105" s="173"/>
      <c r="Q105" s="173"/>
      <c r="R105" s="173"/>
      <c r="S105" s="176"/>
      <c r="T105" s="173"/>
      <c r="U105" s="173"/>
      <c r="V105" s="173"/>
      <c r="W105" s="173"/>
      <c r="Z105" s="176"/>
      <c r="AF105" s="176"/>
    </row>
    <row r="106" spans="1:32" s="174" customFormat="1" ht="15.95">
      <c r="A106" s="173" t="s">
        <v>747</v>
      </c>
      <c r="C106" s="173" t="s">
        <v>757</v>
      </c>
      <c r="D106" s="174" t="b">
        <v>0</v>
      </c>
      <c r="E106" s="174" t="b">
        <v>0</v>
      </c>
      <c r="F106" s="174" t="b">
        <v>1</v>
      </c>
      <c r="G106" s="174" t="b">
        <v>1</v>
      </c>
      <c r="K106" s="173"/>
      <c r="L106" s="173" t="s">
        <v>753</v>
      </c>
      <c r="M106" s="173" t="s">
        <v>5</v>
      </c>
      <c r="N106" s="175" t="s">
        <v>758</v>
      </c>
      <c r="P106" s="173"/>
      <c r="Q106" s="173"/>
      <c r="R106" s="173"/>
      <c r="S106" s="176"/>
      <c r="T106" s="173"/>
      <c r="U106" s="173"/>
      <c r="V106" s="173"/>
      <c r="W106" s="173"/>
      <c r="Z106" s="176"/>
      <c r="AF106" s="176"/>
    </row>
    <row r="107" spans="1:32" s="174" customFormat="1">
      <c r="A107" s="173" t="s">
        <v>747</v>
      </c>
      <c r="C107" s="173" t="s">
        <v>759</v>
      </c>
      <c r="D107" s="174" t="b">
        <v>0</v>
      </c>
      <c r="E107" s="174" t="b">
        <v>0</v>
      </c>
      <c r="F107" s="174" t="b">
        <v>1</v>
      </c>
      <c r="G107" s="174" t="b">
        <v>1</v>
      </c>
      <c r="K107" s="173"/>
      <c r="L107" s="173" t="s">
        <v>760</v>
      </c>
      <c r="M107" s="173" t="s">
        <v>8</v>
      </c>
      <c r="N107" s="175"/>
      <c r="P107" s="173"/>
      <c r="Q107" s="173"/>
      <c r="R107" s="173"/>
      <c r="S107" s="176"/>
      <c r="T107" s="173"/>
      <c r="U107" s="173"/>
      <c r="V107" s="173"/>
      <c r="W107" s="173"/>
      <c r="Z107" s="176"/>
      <c r="AF107" s="176"/>
    </row>
    <row r="108" spans="1:32" s="174" customFormat="1">
      <c r="A108" s="173" t="s">
        <v>747</v>
      </c>
      <c r="C108" s="173" t="s">
        <v>761</v>
      </c>
      <c r="D108" s="174" t="b">
        <v>0</v>
      </c>
      <c r="E108" s="174" t="b">
        <v>0</v>
      </c>
      <c r="F108" s="174" t="b">
        <v>0</v>
      </c>
      <c r="G108" s="174" t="b">
        <v>1</v>
      </c>
      <c r="K108" s="173"/>
      <c r="L108" s="173"/>
      <c r="M108" s="173"/>
      <c r="N108" s="175"/>
      <c r="P108" s="173"/>
      <c r="Q108" s="173"/>
      <c r="R108" s="173"/>
      <c r="S108" s="176"/>
      <c r="T108" s="173"/>
      <c r="U108" s="173"/>
      <c r="V108" s="173"/>
      <c r="W108" s="173"/>
      <c r="Z108" s="176"/>
      <c r="AF108" s="176"/>
    </row>
    <row r="109" spans="1:32" s="122" customFormat="1" ht="144">
      <c r="A109" s="121" t="s">
        <v>762</v>
      </c>
      <c r="C109" s="121" t="s">
        <v>748</v>
      </c>
      <c r="D109" s="122" t="b">
        <v>1</v>
      </c>
      <c r="E109" s="122" t="b">
        <v>1</v>
      </c>
      <c r="F109" s="122" t="b">
        <v>0</v>
      </c>
      <c r="G109" s="122" t="b">
        <v>0</v>
      </c>
      <c r="H109" s="122" t="s">
        <v>462</v>
      </c>
      <c r="I109" s="122" t="s">
        <v>747</v>
      </c>
      <c r="K109" s="121" t="s">
        <v>330</v>
      </c>
      <c r="L109" s="121" t="s">
        <v>763</v>
      </c>
      <c r="M109" s="121" t="s">
        <v>8</v>
      </c>
      <c r="N109" s="123" t="s">
        <v>764</v>
      </c>
      <c r="P109" s="121" t="s">
        <v>765</v>
      </c>
      <c r="Q109" s="121" t="s">
        <v>766</v>
      </c>
      <c r="R109" s="121" t="s">
        <v>324</v>
      </c>
      <c r="S109" s="124" t="s">
        <v>473</v>
      </c>
      <c r="T109" s="121" t="s">
        <v>767</v>
      </c>
      <c r="U109" s="126" t="s">
        <v>768</v>
      </c>
      <c r="V109" s="121" t="s">
        <v>476</v>
      </c>
      <c r="W109" s="121" t="s">
        <v>767</v>
      </c>
      <c r="X109" s="121" t="s">
        <v>467</v>
      </c>
      <c r="Y109" s="121" t="s">
        <v>769</v>
      </c>
      <c r="Z109" s="124" t="s">
        <v>324</v>
      </c>
      <c r="AA109" s="121" t="s">
        <v>473</v>
      </c>
      <c r="AB109" s="121" t="s">
        <v>767</v>
      </c>
      <c r="AC109" s="126" t="s">
        <v>768</v>
      </c>
      <c r="AD109" s="121" t="s">
        <v>476</v>
      </c>
      <c r="AE109" s="121" t="s">
        <v>770</v>
      </c>
      <c r="AF109" s="124"/>
    </row>
    <row r="110" spans="1:32" s="122" customFormat="1">
      <c r="A110" s="121" t="s">
        <v>762</v>
      </c>
      <c r="C110" s="121" t="s">
        <v>40</v>
      </c>
      <c r="D110" s="122" t="b">
        <v>1</v>
      </c>
      <c r="E110" s="122" t="b">
        <v>1</v>
      </c>
      <c r="F110" s="122" t="b">
        <v>0</v>
      </c>
      <c r="G110" s="122" t="b">
        <v>0</v>
      </c>
      <c r="H110" s="122" t="s">
        <v>462</v>
      </c>
      <c r="I110" s="122" t="s">
        <v>364</v>
      </c>
      <c r="K110" s="121" t="s">
        <v>330</v>
      </c>
      <c r="L110" s="121" t="s">
        <v>371</v>
      </c>
      <c r="M110" s="121" t="s">
        <v>8</v>
      </c>
      <c r="N110" s="125"/>
      <c r="P110" s="121" t="s">
        <v>771</v>
      </c>
      <c r="Q110" s="121" t="s">
        <v>328</v>
      </c>
      <c r="R110" s="121" t="s">
        <v>324</v>
      </c>
      <c r="S110" s="124" t="s">
        <v>328</v>
      </c>
      <c r="T110" s="121" t="s">
        <v>328</v>
      </c>
      <c r="U110" s="121" t="s">
        <v>328</v>
      </c>
      <c r="V110" s="121" t="s">
        <v>328</v>
      </c>
      <c r="W110" s="121" t="s">
        <v>328</v>
      </c>
      <c r="Z110" s="124" t="s">
        <v>328</v>
      </c>
      <c r="AA110" s="121" t="s">
        <v>328</v>
      </c>
      <c r="AB110" s="121" t="s">
        <v>328</v>
      </c>
      <c r="AC110" s="121" t="s">
        <v>328</v>
      </c>
      <c r="AD110" s="121" t="s">
        <v>328</v>
      </c>
      <c r="AE110" s="121" t="s">
        <v>328</v>
      </c>
      <c r="AF110" s="124" t="s">
        <v>328</v>
      </c>
    </row>
    <row r="111" spans="1:32" s="122" customFormat="1" ht="48">
      <c r="A111" s="121" t="s">
        <v>762</v>
      </c>
      <c r="C111" s="121" t="s">
        <v>52</v>
      </c>
      <c r="D111" s="122" t="b">
        <v>1</v>
      </c>
      <c r="E111" s="122" t="b">
        <v>1</v>
      </c>
      <c r="F111" s="122" t="b">
        <v>0</v>
      </c>
      <c r="G111" s="122" t="b">
        <v>0</v>
      </c>
      <c r="K111" s="121" t="s">
        <v>330</v>
      </c>
      <c r="L111" s="121" t="s">
        <v>772</v>
      </c>
      <c r="M111" s="121" t="s">
        <v>27</v>
      </c>
      <c r="N111" s="125"/>
      <c r="P111" s="121" t="s">
        <v>328</v>
      </c>
      <c r="Q111" s="121" t="s">
        <v>773</v>
      </c>
      <c r="R111" s="121" t="s">
        <v>330</v>
      </c>
      <c r="S111" s="124" t="s">
        <v>473</v>
      </c>
      <c r="T111" s="123" t="s">
        <v>774</v>
      </c>
      <c r="U111" s="126" t="s">
        <v>775</v>
      </c>
      <c r="V111" s="121" t="s">
        <v>476</v>
      </c>
      <c r="W111" s="121" t="s">
        <v>776</v>
      </c>
      <c r="X111" s="121" t="s">
        <v>467</v>
      </c>
      <c r="Y111" s="121" t="s">
        <v>777</v>
      </c>
      <c r="Z111" s="124" t="s">
        <v>324</v>
      </c>
      <c r="AA111" s="121" t="s">
        <v>473</v>
      </c>
      <c r="AB111" s="121" t="s">
        <v>774</v>
      </c>
      <c r="AC111" s="121" t="s">
        <v>775</v>
      </c>
      <c r="AD111" s="121" t="s">
        <v>476</v>
      </c>
      <c r="AF111" s="124"/>
    </row>
    <row r="112" spans="1:32" s="122" customFormat="1" ht="32.1">
      <c r="A112" s="121" t="s">
        <v>762</v>
      </c>
      <c r="C112" s="121" t="s">
        <v>48</v>
      </c>
      <c r="D112" s="122" t="b">
        <v>1</v>
      </c>
      <c r="E112" s="122" t="b">
        <v>1</v>
      </c>
      <c r="F112" s="122" t="b">
        <v>0</v>
      </c>
      <c r="G112" s="122" t="b">
        <v>0</v>
      </c>
      <c r="K112" s="121" t="s">
        <v>330</v>
      </c>
      <c r="L112" s="121" t="s">
        <v>778</v>
      </c>
      <c r="M112" s="121" t="s">
        <v>27</v>
      </c>
      <c r="N112" s="125"/>
      <c r="P112" s="121" t="s">
        <v>328</v>
      </c>
      <c r="Q112" s="121" t="s">
        <v>779</v>
      </c>
      <c r="R112" s="121" t="s">
        <v>330</v>
      </c>
      <c r="S112" s="124" t="s">
        <v>473</v>
      </c>
      <c r="T112" s="123" t="s">
        <v>780</v>
      </c>
      <c r="U112" s="126" t="s">
        <v>781</v>
      </c>
      <c r="V112" s="121" t="s">
        <v>476</v>
      </c>
      <c r="W112" s="121" t="s">
        <v>782</v>
      </c>
      <c r="X112" s="121" t="s">
        <v>467</v>
      </c>
      <c r="Y112" s="121" t="s">
        <v>783</v>
      </c>
      <c r="Z112" s="124" t="s">
        <v>324</v>
      </c>
      <c r="AA112" s="121" t="s">
        <v>473</v>
      </c>
      <c r="AB112" s="123" t="s">
        <v>780</v>
      </c>
      <c r="AC112" s="126" t="s">
        <v>781</v>
      </c>
      <c r="AD112" s="121" t="s">
        <v>476</v>
      </c>
      <c r="AF112" s="124"/>
    </row>
    <row r="113" spans="1:32" s="122" customFormat="1" ht="32.1">
      <c r="A113" s="121" t="s">
        <v>762</v>
      </c>
      <c r="C113" s="121" t="s">
        <v>77</v>
      </c>
      <c r="D113" s="122" t="b">
        <v>1</v>
      </c>
      <c r="E113" s="122" t="b">
        <v>1</v>
      </c>
      <c r="F113" s="122" t="b">
        <v>0</v>
      </c>
      <c r="G113" s="122" t="b">
        <v>0</v>
      </c>
      <c r="K113" s="121" t="s">
        <v>330</v>
      </c>
      <c r="L113" s="123" t="s">
        <v>784</v>
      </c>
      <c r="M113" s="121" t="s">
        <v>16</v>
      </c>
      <c r="N113" s="125"/>
      <c r="P113" s="121" t="s">
        <v>328</v>
      </c>
      <c r="Q113" s="121" t="s">
        <v>785</v>
      </c>
      <c r="R113" s="121" t="s">
        <v>786</v>
      </c>
      <c r="S113" s="124" t="s">
        <v>473</v>
      </c>
      <c r="T113" s="121" t="s">
        <v>787</v>
      </c>
      <c r="U113" s="126" t="s">
        <v>788</v>
      </c>
      <c r="V113" s="121" t="s">
        <v>324</v>
      </c>
      <c r="W113" s="121" t="s">
        <v>789</v>
      </c>
      <c r="X113" s="121" t="s">
        <v>467</v>
      </c>
      <c r="Y113" s="121" t="s">
        <v>790</v>
      </c>
      <c r="Z113" s="124" t="s">
        <v>324</v>
      </c>
      <c r="AA113" s="121" t="s">
        <v>473</v>
      </c>
      <c r="AB113" s="121" t="s">
        <v>787</v>
      </c>
      <c r="AC113" s="121" t="s">
        <v>788</v>
      </c>
      <c r="AD113" s="121" t="s">
        <v>324</v>
      </c>
      <c r="AF113" s="124"/>
    </row>
    <row r="114" spans="1:32" s="122" customFormat="1" ht="32.1">
      <c r="A114" s="121" t="s">
        <v>762</v>
      </c>
      <c r="C114" s="121" t="s">
        <v>80</v>
      </c>
      <c r="D114" s="122" t="b">
        <v>1</v>
      </c>
      <c r="E114" s="122" t="b">
        <v>1</v>
      </c>
      <c r="F114" s="122" t="b">
        <v>0</v>
      </c>
      <c r="G114" s="122" t="b">
        <v>0</v>
      </c>
      <c r="K114" s="121" t="s">
        <v>330</v>
      </c>
      <c r="L114" s="123" t="s">
        <v>791</v>
      </c>
      <c r="M114" s="121" t="s">
        <v>16</v>
      </c>
      <c r="N114" s="125"/>
      <c r="P114" s="121" t="s">
        <v>328</v>
      </c>
      <c r="Q114" s="121" t="s">
        <v>792</v>
      </c>
      <c r="R114" s="121" t="s">
        <v>786</v>
      </c>
      <c r="S114" s="124" t="s">
        <v>473</v>
      </c>
      <c r="T114" s="121" t="s">
        <v>787</v>
      </c>
      <c r="U114" s="126" t="s">
        <v>788</v>
      </c>
      <c r="V114" s="121" t="s">
        <v>324</v>
      </c>
      <c r="W114" s="121" t="s">
        <v>789</v>
      </c>
      <c r="X114" s="121" t="s">
        <v>467</v>
      </c>
      <c r="Y114" s="121" t="s">
        <v>793</v>
      </c>
      <c r="Z114" s="124" t="s">
        <v>324</v>
      </c>
      <c r="AA114" s="121" t="s">
        <v>473</v>
      </c>
      <c r="AB114" s="121" t="s">
        <v>787</v>
      </c>
      <c r="AC114" s="121" t="s">
        <v>788</v>
      </c>
      <c r="AD114" s="121" t="s">
        <v>324</v>
      </c>
      <c r="AF114" s="124"/>
    </row>
    <row r="115" spans="1:32" s="122" customFormat="1" ht="15.95">
      <c r="A115" s="121" t="s">
        <v>762</v>
      </c>
      <c r="C115" s="121" t="s">
        <v>794</v>
      </c>
      <c r="D115" s="122" t="b">
        <v>1</v>
      </c>
      <c r="E115" s="122" t="b">
        <v>1</v>
      </c>
      <c r="F115" s="122" t="b">
        <v>0</v>
      </c>
      <c r="G115" s="122" t="b">
        <v>0</v>
      </c>
      <c r="K115" s="121" t="s">
        <v>330</v>
      </c>
      <c r="L115" s="123" t="s">
        <v>795</v>
      </c>
      <c r="M115" s="121" t="s">
        <v>5</v>
      </c>
      <c r="N115" s="125"/>
      <c r="P115" s="121" t="s">
        <v>328</v>
      </c>
      <c r="Q115" s="121"/>
      <c r="R115" s="121" t="s">
        <v>330</v>
      </c>
      <c r="S115" s="124"/>
      <c r="T115" s="121"/>
      <c r="U115" s="126"/>
      <c r="V115" s="121"/>
      <c r="W115" s="121"/>
      <c r="X115" s="121"/>
      <c r="Y115" s="121"/>
      <c r="Z115" s="124"/>
      <c r="AA115" s="121"/>
      <c r="AB115" s="121"/>
      <c r="AC115" s="121"/>
      <c r="AD115" s="121"/>
      <c r="AF115" s="124"/>
    </row>
    <row r="116" spans="1:32" s="122" customFormat="1" ht="15.95">
      <c r="A116" s="121" t="s">
        <v>762</v>
      </c>
      <c r="C116" s="121" t="s">
        <v>796</v>
      </c>
      <c r="D116" s="122" t="b">
        <v>1</v>
      </c>
      <c r="E116" s="122" t="b">
        <v>1</v>
      </c>
      <c r="F116" s="122" t="b">
        <v>0</v>
      </c>
      <c r="G116" s="122" t="b">
        <v>0</v>
      </c>
      <c r="K116" s="121" t="s">
        <v>330</v>
      </c>
      <c r="L116" s="123" t="s">
        <v>797</v>
      </c>
      <c r="M116" s="121" t="s">
        <v>5</v>
      </c>
      <c r="N116" s="125"/>
      <c r="P116" s="121" t="s">
        <v>328</v>
      </c>
      <c r="Q116" s="121"/>
      <c r="R116" s="121" t="s">
        <v>330</v>
      </c>
      <c r="S116" s="124"/>
      <c r="T116" s="121"/>
      <c r="U116" s="126"/>
      <c r="V116" s="121"/>
      <c r="W116" s="121"/>
      <c r="X116" s="121"/>
      <c r="Y116" s="121"/>
      <c r="Z116" s="124"/>
      <c r="AA116" s="121"/>
      <c r="AB116" s="121"/>
      <c r="AC116" s="121"/>
      <c r="AD116" s="121"/>
      <c r="AF116" s="124"/>
    </row>
    <row r="117" spans="1:32" s="122" customFormat="1" ht="15.95">
      <c r="A117" s="121" t="s">
        <v>762</v>
      </c>
      <c r="C117" s="121" t="s">
        <v>798</v>
      </c>
      <c r="D117" s="122" t="b">
        <v>1</v>
      </c>
      <c r="E117" s="122" t="b">
        <v>1</v>
      </c>
      <c r="F117" s="122" t="b">
        <v>0</v>
      </c>
      <c r="G117" s="122" t="b">
        <v>0</v>
      </c>
      <c r="K117" s="121" t="s">
        <v>330</v>
      </c>
      <c r="L117" s="123" t="s">
        <v>799</v>
      </c>
      <c r="M117" s="121" t="s">
        <v>5</v>
      </c>
      <c r="N117" s="125"/>
      <c r="P117" s="121" t="s">
        <v>328</v>
      </c>
      <c r="Q117" s="121"/>
      <c r="R117" s="121" t="s">
        <v>330</v>
      </c>
      <c r="S117" s="124"/>
      <c r="T117" s="121"/>
      <c r="U117" s="126"/>
      <c r="V117" s="121"/>
      <c r="W117" s="121"/>
      <c r="X117" s="121"/>
      <c r="Y117" s="121"/>
      <c r="Z117" s="124"/>
      <c r="AA117" s="121"/>
      <c r="AB117" s="121"/>
      <c r="AC117" s="121"/>
      <c r="AD117" s="121"/>
      <c r="AF117" s="124"/>
    </row>
    <row r="118" spans="1:32" s="122" customFormat="1" ht="32.1">
      <c r="A118" s="121" t="s">
        <v>762</v>
      </c>
      <c r="C118" s="121" t="s">
        <v>83</v>
      </c>
      <c r="D118" s="122" t="b">
        <v>1</v>
      </c>
      <c r="E118" s="122" t="b">
        <v>1</v>
      </c>
      <c r="F118" s="122" t="b">
        <v>0</v>
      </c>
      <c r="G118" s="122" t="b">
        <v>0</v>
      </c>
      <c r="K118" s="121" t="s">
        <v>330</v>
      </c>
      <c r="L118" s="123" t="s">
        <v>800</v>
      </c>
      <c r="M118" s="121" t="s">
        <v>16</v>
      </c>
      <c r="N118" s="125"/>
      <c r="P118" s="121" t="s">
        <v>328</v>
      </c>
      <c r="Q118" s="121" t="s">
        <v>801</v>
      </c>
      <c r="R118" s="121" t="s">
        <v>330</v>
      </c>
      <c r="S118" s="124" t="s">
        <v>473</v>
      </c>
      <c r="T118" s="121" t="s">
        <v>802</v>
      </c>
      <c r="U118" s="126" t="s">
        <v>803</v>
      </c>
      <c r="V118" s="121" t="s">
        <v>324</v>
      </c>
      <c r="W118" s="121" t="s">
        <v>804</v>
      </c>
      <c r="X118" s="121" t="s">
        <v>467</v>
      </c>
      <c r="Y118" s="121" t="s">
        <v>805</v>
      </c>
      <c r="Z118" s="124" t="s">
        <v>324</v>
      </c>
      <c r="AA118" s="121" t="s">
        <v>473</v>
      </c>
      <c r="AB118" s="121" t="s">
        <v>802</v>
      </c>
      <c r="AC118" s="121" t="s">
        <v>803</v>
      </c>
      <c r="AD118" s="121" t="s">
        <v>324</v>
      </c>
      <c r="AF118" s="124"/>
    </row>
    <row r="119" spans="1:32" s="122" customFormat="1" ht="32.1">
      <c r="A119" s="121" t="s">
        <v>762</v>
      </c>
      <c r="C119" s="121" t="s">
        <v>86</v>
      </c>
      <c r="D119" s="122" t="b">
        <v>1</v>
      </c>
      <c r="E119" s="122" t="b">
        <v>1</v>
      </c>
      <c r="F119" s="122" t="b">
        <v>0</v>
      </c>
      <c r="G119" s="122" t="b">
        <v>0</v>
      </c>
      <c r="K119" s="121" t="s">
        <v>330</v>
      </c>
      <c r="L119" s="123" t="s">
        <v>806</v>
      </c>
      <c r="M119" s="121" t="s">
        <v>16</v>
      </c>
      <c r="N119" s="125"/>
      <c r="P119" s="121" t="s">
        <v>328</v>
      </c>
      <c r="Q119" s="121" t="s">
        <v>807</v>
      </c>
      <c r="R119" s="121" t="s">
        <v>330</v>
      </c>
      <c r="S119" s="124" t="s">
        <v>473</v>
      </c>
      <c r="T119" s="121" t="s">
        <v>802</v>
      </c>
      <c r="U119" s="126" t="s">
        <v>803</v>
      </c>
      <c r="V119" s="121" t="s">
        <v>324</v>
      </c>
      <c r="W119" s="121" t="s">
        <v>804</v>
      </c>
      <c r="X119" s="121" t="s">
        <v>467</v>
      </c>
      <c r="Y119" s="121" t="s">
        <v>808</v>
      </c>
      <c r="Z119" s="124" t="s">
        <v>324</v>
      </c>
      <c r="AA119" s="121" t="s">
        <v>473</v>
      </c>
      <c r="AB119" s="121" t="s">
        <v>802</v>
      </c>
      <c r="AC119" s="121" t="s">
        <v>803</v>
      </c>
      <c r="AD119" s="121" t="s">
        <v>324</v>
      </c>
      <c r="AF119" s="124"/>
    </row>
    <row r="120" spans="1:32" s="122" customFormat="1" ht="32.1">
      <c r="A120" s="121" t="s">
        <v>762</v>
      </c>
      <c r="C120" s="121" t="s">
        <v>809</v>
      </c>
      <c r="D120" s="122" t="b">
        <v>1</v>
      </c>
      <c r="E120" s="122" t="b">
        <v>1</v>
      </c>
      <c r="F120" s="122" t="b">
        <v>0</v>
      </c>
      <c r="G120" s="122" t="b">
        <v>0</v>
      </c>
      <c r="K120" s="121" t="s">
        <v>330</v>
      </c>
      <c r="L120" s="123" t="s">
        <v>810</v>
      </c>
      <c r="M120" s="121" t="s">
        <v>27</v>
      </c>
      <c r="N120" s="125"/>
      <c r="P120" s="121" t="s">
        <v>328</v>
      </c>
      <c r="Q120" s="121" t="s">
        <v>811</v>
      </c>
      <c r="R120" s="121" t="s">
        <v>330</v>
      </c>
      <c r="S120" s="124" t="s">
        <v>473</v>
      </c>
      <c r="T120" s="121" t="s">
        <v>802</v>
      </c>
      <c r="U120" s="126" t="s">
        <v>803</v>
      </c>
      <c r="V120" s="121" t="s">
        <v>476</v>
      </c>
      <c r="W120" s="121" t="s">
        <v>804</v>
      </c>
      <c r="X120" s="121" t="s">
        <v>467</v>
      </c>
      <c r="Y120" s="121" t="s">
        <v>812</v>
      </c>
      <c r="Z120" s="124" t="s">
        <v>324</v>
      </c>
      <c r="AA120" s="121" t="s">
        <v>473</v>
      </c>
      <c r="AB120" s="121" t="s">
        <v>476</v>
      </c>
      <c r="AC120" s="121" t="s">
        <v>803</v>
      </c>
      <c r="AD120" s="121" t="s">
        <v>324</v>
      </c>
      <c r="AF120" s="124"/>
    </row>
    <row r="121" spans="1:32" s="122" customFormat="1" ht="15.95">
      <c r="A121" s="121" t="s">
        <v>762</v>
      </c>
      <c r="C121" s="121" t="s">
        <v>813</v>
      </c>
      <c r="D121" s="122" t="b">
        <v>1</v>
      </c>
      <c r="E121" s="122" t="b">
        <v>1</v>
      </c>
      <c r="F121" s="122" t="b">
        <v>0</v>
      </c>
      <c r="G121" s="122" t="b">
        <v>0</v>
      </c>
      <c r="K121" s="121"/>
      <c r="L121" s="123" t="s">
        <v>302</v>
      </c>
      <c r="M121" s="121" t="s">
        <v>8</v>
      </c>
      <c r="N121" s="125"/>
      <c r="P121" s="121"/>
      <c r="Q121" s="121"/>
      <c r="R121" s="121"/>
      <c r="S121" s="124"/>
      <c r="T121" s="121"/>
      <c r="U121" s="126"/>
      <c r="V121" s="121"/>
      <c r="W121" s="121"/>
      <c r="X121" s="121"/>
      <c r="Y121" s="121"/>
      <c r="Z121" s="124"/>
      <c r="AA121" s="121"/>
      <c r="AB121" s="121"/>
      <c r="AC121" s="121"/>
      <c r="AD121" s="121"/>
      <c r="AF121" s="124"/>
    </row>
    <row r="122" spans="1:32" s="122" customFormat="1" ht="32.1">
      <c r="A122" s="121" t="s">
        <v>762</v>
      </c>
      <c r="C122" s="121" t="s">
        <v>322</v>
      </c>
      <c r="D122" s="122" t="b">
        <v>1</v>
      </c>
      <c r="E122" s="122" t="b">
        <v>1</v>
      </c>
      <c r="F122" s="122" t="b">
        <v>0</v>
      </c>
      <c r="G122" s="122" t="b">
        <v>0</v>
      </c>
      <c r="H122" s="122" t="s">
        <v>462</v>
      </c>
      <c r="I122" s="122" t="s">
        <v>320</v>
      </c>
      <c r="K122" s="121" t="s">
        <v>324</v>
      </c>
      <c r="L122" s="121" t="s">
        <v>328</v>
      </c>
      <c r="M122" s="121" t="s">
        <v>8</v>
      </c>
      <c r="N122" s="125" t="str">
        <f>N$2</f>
        <v>A unique code that identifies an extracted publication in the ERA dataset. This code is present in all the tables of era extraction data models.</v>
      </c>
      <c r="P122" s="121" t="s">
        <v>463</v>
      </c>
      <c r="Q122" s="121" t="s">
        <v>328</v>
      </c>
      <c r="R122" s="122" t="s">
        <v>328</v>
      </c>
      <c r="S122" s="124" t="s">
        <v>328</v>
      </c>
      <c r="T122" s="121" t="s">
        <v>328</v>
      </c>
      <c r="U122" s="121" t="s">
        <v>328</v>
      </c>
      <c r="V122" s="121" t="s">
        <v>328</v>
      </c>
      <c r="W122" s="121" t="s">
        <v>328</v>
      </c>
      <c r="Z122" s="124" t="s">
        <v>328</v>
      </c>
      <c r="AA122" s="122" t="s">
        <v>328</v>
      </c>
      <c r="AB122" s="122" t="s">
        <v>328</v>
      </c>
      <c r="AC122" s="122" t="s">
        <v>328</v>
      </c>
      <c r="AD122" s="122" t="s">
        <v>328</v>
      </c>
      <c r="AE122" s="122" t="s">
        <v>328</v>
      </c>
      <c r="AF122" s="124" t="s">
        <v>328</v>
      </c>
    </row>
    <row r="123" spans="1:32" s="108" customFormat="1" ht="32.1">
      <c r="A123" s="107" t="s">
        <v>814</v>
      </c>
      <c r="C123" s="107" t="s">
        <v>322</v>
      </c>
      <c r="D123" s="108" t="b">
        <v>0</v>
      </c>
      <c r="E123" s="108" t="b">
        <v>0</v>
      </c>
      <c r="F123" s="108" t="b">
        <v>1</v>
      </c>
      <c r="G123" s="108" t="b">
        <v>0</v>
      </c>
      <c r="H123" s="108" t="s">
        <v>462</v>
      </c>
      <c r="I123" s="108" t="s">
        <v>320</v>
      </c>
      <c r="K123" s="107" t="s">
        <v>324</v>
      </c>
      <c r="L123" s="107" t="s">
        <v>328</v>
      </c>
      <c r="M123" s="107" t="s">
        <v>8</v>
      </c>
      <c r="N123" s="109" t="str">
        <f>N$2</f>
        <v>A unique code that identifies an extracted publication in the ERA dataset. This code is present in all the tables of era extraction data models.</v>
      </c>
      <c r="P123" s="107" t="s">
        <v>463</v>
      </c>
      <c r="Q123" s="107"/>
      <c r="R123" s="107" t="s">
        <v>328</v>
      </c>
      <c r="S123" s="110" t="s">
        <v>328</v>
      </c>
      <c r="T123" s="107" t="s">
        <v>328</v>
      </c>
      <c r="U123" s="107" t="s">
        <v>328</v>
      </c>
      <c r="V123" s="107" t="s">
        <v>328</v>
      </c>
      <c r="W123" s="107" t="s">
        <v>328</v>
      </c>
      <c r="Z123" s="110" t="s">
        <v>328</v>
      </c>
      <c r="AA123" s="108" t="s">
        <v>328</v>
      </c>
      <c r="AB123" s="108" t="s">
        <v>328</v>
      </c>
      <c r="AC123" s="108" t="s">
        <v>328</v>
      </c>
      <c r="AD123" s="108" t="s">
        <v>328</v>
      </c>
      <c r="AE123" s="108" t="s">
        <v>328</v>
      </c>
      <c r="AF123" s="110" t="s">
        <v>328</v>
      </c>
    </row>
    <row r="124" spans="1:32" s="108" customFormat="1">
      <c r="A124" s="107" t="s">
        <v>814</v>
      </c>
      <c r="C124" s="107" t="s">
        <v>40</v>
      </c>
      <c r="D124" s="108" t="b">
        <v>0</v>
      </c>
      <c r="E124" s="108" t="b">
        <v>0</v>
      </c>
      <c r="F124" s="108" t="b">
        <v>1</v>
      </c>
      <c r="G124" s="108" t="b">
        <v>0</v>
      </c>
      <c r="H124" s="108" t="s">
        <v>462</v>
      </c>
      <c r="I124" s="108" t="s">
        <v>364</v>
      </c>
      <c r="K124" s="107" t="s">
        <v>330</v>
      </c>
      <c r="L124" s="107" t="s">
        <v>371</v>
      </c>
      <c r="M124" s="107" t="s">
        <v>8</v>
      </c>
      <c r="N124" s="109"/>
      <c r="P124" s="107"/>
      <c r="Q124" s="107"/>
      <c r="R124" s="107"/>
      <c r="S124" s="110"/>
      <c r="T124" s="107"/>
      <c r="U124" s="107"/>
      <c r="V124" s="107"/>
      <c r="W124" s="107"/>
      <c r="Z124" s="110"/>
      <c r="AF124" s="110"/>
    </row>
    <row r="125" spans="1:32" s="108" customFormat="1">
      <c r="A125" s="107" t="s">
        <v>814</v>
      </c>
      <c r="C125" s="107" t="s">
        <v>748</v>
      </c>
      <c r="D125" s="108" t="b">
        <v>0</v>
      </c>
      <c r="E125" s="108" t="b">
        <v>0</v>
      </c>
      <c r="F125" s="108" t="b">
        <v>1</v>
      </c>
      <c r="G125" s="108" t="b">
        <v>0</v>
      </c>
      <c r="H125" s="108" t="s">
        <v>462</v>
      </c>
      <c r="I125" s="108" t="s">
        <v>747</v>
      </c>
      <c r="K125" s="107" t="s">
        <v>330</v>
      </c>
      <c r="L125" s="107" t="s">
        <v>749</v>
      </c>
      <c r="M125" s="107" t="s">
        <v>8</v>
      </c>
      <c r="N125" s="109"/>
      <c r="P125" s="107"/>
      <c r="Q125" s="107"/>
      <c r="R125" s="107"/>
      <c r="S125" s="110"/>
      <c r="T125" s="107"/>
      <c r="U125" s="107"/>
      <c r="V125" s="107"/>
      <c r="W125" s="107"/>
      <c r="Z125" s="110"/>
      <c r="AF125" s="110"/>
    </row>
    <row r="126" spans="1:32" s="108" customFormat="1" ht="15.95">
      <c r="A126" s="107" t="s">
        <v>814</v>
      </c>
      <c r="C126" s="107" t="s">
        <v>815</v>
      </c>
      <c r="D126" s="108" t="b">
        <v>0</v>
      </c>
      <c r="E126" s="108" t="b">
        <v>0</v>
      </c>
      <c r="F126" s="108" t="b">
        <v>1</v>
      </c>
      <c r="G126" s="108" t="b">
        <v>0</v>
      </c>
      <c r="K126" s="107"/>
      <c r="L126" s="107" t="s">
        <v>816</v>
      </c>
      <c r="M126" s="107" t="s">
        <v>5</v>
      </c>
      <c r="N126" s="109" t="s">
        <v>817</v>
      </c>
      <c r="P126" s="107"/>
      <c r="Q126" s="107"/>
      <c r="R126" s="107"/>
      <c r="S126" s="110"/>
      <c r="T126" s="107"/>
      <c r="U126" s="107"/>
      <c r="V126" s="107"/>
      <c r="W126" s="107"/>
      <c r="Z126" s="110"/>
      <c r="AF126" s="110"/>
    </row>
    <row r="127" spans="1:32" s="108" customFormat="1" ht="15.95">
      <c r="A127" s="107" t="s">
        <v>814</v>
      </c>
      <c r="C127" s="107" t="s">
        <v>818</v>
      </c>
      <c r="D127" s="108" t="b">
        <v>0</v>
      </c>
      <c r="E127" s="108" t="b">
        <v>0</v>
      </c>
      <c r="F127" s="108" t="b">
        <v>1</v>
      </c>
      <c r="G127" s="108" t="b">
        <v>0</v>
      </c>
      <c r="K127" s="107"/>
      <c r="L127" s="107" t="s">
        <v>819</v>
      </c>
      <c r="M127" s="107" t="s">
        <v>5</v>
      </c>
      <c r="N127" s="109" t="s">
        <v>820</v>
      </c>
      <c r="P127" s="107"/>
      <c r="Q127" s="107"/>
      <c r="R127" s="107"/>
      <c r="S127" s="110"/>
      <c r="T127" s="107"/>
      <c r="U127" s="107"/>
      <c r="V127" s="107"/>
      <c r="W127" s="107"/>
      <c r="Z127" s="110"/>
      <c r="AF127" s="110"/>
    </row>
    <row r="128" spans="1:32" s="108" customFormat="1" ht="15.95">
      <c r="A128" s="107" t="s">
        <v>814</v>
      </c>
      <c r="C128" s="107" t="s">
        <v>821</v>
      </c>
      <c r="D128" s="108" t="b">
        <v>0</v>
      </c>
      <c r="E128" s="108" t="b">
        <v>0</v>
      </c>
      <c r="F128" s="108" t="b">
        <v>1</v>
      </c>
      <c r="G128" s="108" t="b">
        <v>0</v>
      </c>
      <c r="K128" s="107"/>
      <c r="L128" s="107" t="s">
        <v>822</v>
      </c>
      <c r="M128" s="107" t="s">
        <v>5</v>
      </c>
      <c r="N128" s="109" t="s">
        <v>823</v>
      </c>
      <c r="P128" s="107"/>
      <c r="Q128" s="107"/>
      <c r="R128" s="107"/>
      <c r="S128" s="110"/>
      <c r="T128" s="107"/>
      <c r="U128" s="107"/>
      <c r="V128" s="107"/>
      <c r="W128" s="107"/>
      <c r="Z128" s="110"/>
      <c r="AF128" s="110"/>
    </row>
    <row r="129" spans="1:32" s="235" customFormat="1">
      <c r="A129" s="234" t="s">
        <v>824</v>
      </c>
      <c r="C129" s="234" t="s">
        <v>825</v>
      </c>
      <c r="D129" s="235" t="b">
        <v>0</v>
      </c>
      <c r="E129" s="235" t="b">
        <v>0</v>
      </c>
      <c r="F129" s="235" t="b">
        <v>0</v>
      </c>
      <c r="G129" s="235" t="b">
        <v>1</v>
      </c>
      <c r="K129" s="234"/>
      <c r="L129" s="234"/>
      <c r="M129" s="234"/>
      <c r="N129" s="236"/>
      <c r="P129" s="234"/>
      <c r="Q129" s="234"/>
      <c r="R129" s="234"/>
      <c r="S129" s="237"/>
      <c r="T129" s="234"/>
      <c r="U129" s="234"/>
      <c r="V129" s="234"/>
      <c r="W129" s="234"/>
      <c r="Z129" s="237"/>
      <c r="AF129" s="237"/>
    </row>
    <row r="130" spans="1:32" s="235" customFormat="1">
      <c r="A130" s="234" t="s">
        <v>824</v>
      </c>
      <c r="C130" s="234" t="s">
        <v>826</v>
      </c>
      <c r="D130" s="235" t="b">
        <v>0</v>
      </c>
      <c r="E130" s="235" t="b">
        <v>0</v>
      </c>
      <c r="F130" s="235" t="b">
        <v>0</v>
      </c>
      <c r="G130" s="235" t="b">
        <v>1</v>
      </c>
      <c r="K130" s="234"/>
      <c r="L130" s="234"/>
      <c r="M130" s="234"/>
      <c r="N130" s="236"/>
      <c r="P130" s="234"/>
      <c r="Q130" s="234"/>
      <c r="R130" s="234"/>
      <c r="S130" s="237"/>
      <c r="T130" s="234"/>
      <c r="U130" s="234"/>
      <c r="V130" s="234"/>
      <c r="W130" s="234"/>
      <c r="Z130" s="237"/>
      <c r="AF130" s="237"/>
    </row>
    <row r="131" spans="1:32" s="235" customFormat="1">
      <c r="A131" s="234" t="s">
        <v>824</v>
      </c>
      <c r="C131" s="234" t="s">
        <v>827</v>
      </c>
      <c r="D131" s="235" t="b">
        <v>0</v>
      </c>
      <c r="E131" s="235" t="b">
        <v>0</v>
      </c>
      <c r="F131" s="235" t="b">
        <v>0</v>
      </c>
      <c r="G131" s="235" t="b">
        <v>1</v>
      </c>
      <c r="K131" s="234"/>
      <c r="L131" s="234"/>
      <c r="M131" s="234"/>
      <c r="N131" s="236"/>
      <c r="P131" s="234"/>
      <c r="Q131" s="234"/>
      <c r="R131" s="234"/>
      <c r="S131" s="237"/>
      <c r="T131" s="234"/>
      <c r="U131" s="234"/>
      <c r="V131" s="234"/>
      <c r="W131" s="234"/>
      <c r="Z131" s="237"/>
      <c r="AF131" s="237"/>
    </row>
    <row r="132" spans="1:32" s="235" customFormat="1">
      <c r="A132" s="234" t="s">
        <v>824</v>
      </c>
      <c r="C132" s="234" t="s">
        <v>828</v>
      </c>
      <c r="D132" s="235" t="b">
        <v>0</v>
      </c>
      <c r="E132" s="235" t="b">
        <v>0</v>
      </c>
      <c r="F132" s="235" t="b">
        <v>0</v>
      </c>
      <c r="G132" s="235" t="b">
        <v>1</v>
      </c>
      <c r="K132" s="234"/>
      <c r="L132" s="234"/>
      <c r="M132" s="234"/>
      <c r="N132" s="236"/>
      <c r="P132" s="234"/>
      <c r="Q132" s="234"/>
      <c r="R132" s="234"/>
      <c r="S132" s="237"/>
      <c r="T132" s="234"/>
      <c r="U132" s="234"/>
      <c r="V132" s="234"/>
      <c r="W132" s="234"/>
      <c r="Z132" s="237"/>
      <c r="AF132" s="237"/>
    </row>
    <row r="133" spans="1:32" s="235" customFormat="1">
      <c r="A133" s="234" t="s">
        <v>824</v>
      </c>
      <c r="C133" s="234" t="s">
        <v>829</v>
      </c>
      <c r="D133" s="235" t="b">
        <v>0</v>
      </c>
      <c r="E133" s="235" t="b">
        <v>0</v>
      </c>
      <c r="F133" s="235" t="b">
        <v>0</v>
      </c>
      <c r="G133" s="235" t="b">
        <v>1</v>
      </c>
      <c r="K133" s="234"/>
      <c r="L133" s="234"/>
      <c r="M133" s="234"/>
      <c r="N133" s="236"/>
      <c r="P133" s="234"/>
      <c r="Q133" s="234"/>
      <c r="R133" s="234"/>
      <c r="S133" s="237"/>
      <c r="T133" s="234"/>
      <c r="U133" s="234"/>
      <c r="V133" s="234"/>
      <c r="W133" s="234"/>
      <c r="Z133" s="237"/>
      <c r="AF133" s="237"/>
    </row>
    <row r="134" spans="1:32" s="235" customFormat="1">
      <c r="A134" s="234" t="s">
        <v>824</v>
      </c>
      <c r="C134" s="234" t="s">
        <v>748</v>
      </c>
      <c r="D134" s="235" t="b">
        <v>0</v>
      </c>
      <c r="E134" s="235" t="b">
        <v>0</v>
      </c>
      <c r="F134" s="235" t="b">
        <v>0</v>
      </c>
      <c r="G134" s="235" t="b">
        <v>1</v>
      </c>
      <c r="K134" s="234"/>
      <c r="L134" s="234"/>
      <c r="M134" s="234"/>
      <c r="N134" s="236"/>
      <c r="P134" s="234"/>
      <c r="Q134" s="234"/>
      <c r="R134" s="234"/>
      <c r="S134" s="237"/>
      <c r="T134" s="234"/>
      <c r="U134" s="234"/>
      <c r="V134" s="234"/>
      <c r="W134" s="234"/>
      <c r="Z134" s="237"/>
      <c r="AF134" s="237"/>
    </row>
    <row r="135" spans="1:32" s="235" customFormat="1">
      <c r="A135" s="234" t="s">
        <v>824</v>
      </c>
      <c r="C135" s="234" t="s">
        <v>830</v>
      </c>
      <c r="D135" s="235" t="b">
        <v>0</v>
      </c>
      <c r="E135" s="235" t="b">
        <v>0</v>
      </c>
      <c r="F135" s="235" t="b">
        <v>0</v>
      </c>
      <c r="G135" s="235" t="b">
        <v>1</v>
      </c>
      <c r="K135" s="234"/>
      <c r="L135" s="234"/>
      <c r="M135" s="234"/>
      <c r="N135" s="236"/>
      <c r="P135" s="234"/>
      <c r="Q135" s="234"/>
      <c r="R135" s="234"/>
      <c r="S135" s="237"/>
      <c r="T135" s="234"/>
      <c r="U135" s="234"/>
      <c r="V135" s="234"/>
      <c r="W135" s="234"/>
      <c r="Z135" s="237"/>
      <c r="AF135" s="237"/>
    </row>
    <row r="136" spans="1:32" s="235" customFormat="1">
      <c r="A136" s="234" t="s">
        <v>824</v>
      </c>
      <c r="C136" s="234" t="s">
        <v>831</v>
      </c>
      <c r="D136" s="235" t="b">
        <v>0</v>
      </c>
      <c r="E136" s="235" t="b">
        <v>0</v>
      </c>
      <c r="F136" s="235" t="b">
        <v>0</v>
      </c>
      <c r="G136" s="235" t="b">
        <v>1</v>
      </c>
      <c r="K136" s="234"/>
      <c r="L136" s="234"/>
      <c r="M136" s="234"/>
      <c r="N136" s="236"/>
      <c r="P136" s="234"/>
      <c r="Q136" s="234"/>
      <c r="R136" s="234"/>
      <c r="S136" s="237"/>
      <c r="T136" s="234"/>
      <c r="U136" s="234"/>
      <c r="V136" s="234"/>
      <c r="W136" s="234"/>
      <c r="Z136" s="237"/>
      <c r="AF136" s="237"/>
    </row>
    <row r="137" spans="1:32" s="235" customFormat="1">
      <c r="A137" s="234" t="s">
        <v>824</v>
      </c>
      <c r="C137" s="234" t="s">
        <v>832</v>
      </c>
      <c r="D137" s="235" t="b">
        <v>0</v>
      </c>
      <c r="E137" s="235" t="b">
        <v>0</v>
      </c>
      <c r="F137" s="235" t="b">
        <v>0</v>
      </c>
      <c r="G137" s="235" t="b">
        <v>1</v>
      </c>
      <c r="K137" s="234"/>
      <c r="L137" s="234"/>
      <c r="M137" s="234"/>
      <c r="N137" s="236"/>
      <c r="P137" s="234"/>
      <c r="Q137" s="234"/>
      <c r="R137" s="234"/>
      <c r="S137" s="237"/>
      <c r="T137" s="234"/>
      <c r="U137" s="234"/>
      <c r="V137" s="234"/>
      <c r="W137" s="234"/>
      <c r="Z137" s="237"/>
      <c r="AF137" s="237"/>
    </row>
    <row r="138" spans="1:32" s="235" customFormat="1">
      <c r="A138" s="234" t="s">
        <v>824</v>
      </c>
      <c r="C138" s="234" t="s">
        <v>833</v>
      </c>
      <c r="D138" s="235" t="b">
        <v>0</v>
      </c>
      <c r="E138" s="235" t="b">
        <v>0</v>
      </c>
      <c r="F138" s="235" t="b">
        <v>0</v>
      </c>
      <c r="G138" s="235" t="b">
        <v>1</v>
      </c>
      <c r="K138" s="234"/>
      <c r="L138" s="234"/>
      <c r="M138" s="234"/>
      <c r="N138" s="236"/>
      <c r="P138" s="234"/>
      <c r="Q138" s="234"/>
      <c r="R138" s="234"/>
      <c r="S138" s="237"/>
      <c r="T138" s="234"/>
      <c r="U138" s="234"/>
      <c r="V138" s="234"/>
      <c r="W138" s="234"/>
      <c r="Z138" s="237"/>
      <c r="AF138" s="237"/>
    </row>
    <row r="139" spans="1:32" s="235" customFormat="1">
      <c r="A139" s="234" t="s">
        <v>824</v>
      </c>
      <c r="C139" s="234" t="s">
        <v>834</v>
      </c>
      <c r="D139" s="235" t="b">
        <v>0</v>
      </c>
      <c r="E139" s="235" t="b">
        <v>0</v>
      </c>
      <c r="F139" s="235" t="b">
        <v>0</v>
      </c>
      <c r="G139" s="235" t="b">
        <v>1</v>
      </c>
      <c r="K139" s="234"/>
      <c r="L139" s="234"/>
      <c r="M139" s="234"/>
      <c r="N139" s="236"/>
      <c r="P139" s="234"/>
      <c r="Q139" s="234"/>
      <c r="R139" s="234"/>
      <c r="S139" s="237"/>
      <c r="T139" s="234"/>
      <c r="U139" s="234"/>
      <c r="V139" s="234"/>
      <c r="W139" s="234"/>
      <c r="Z139" s="237"/>
      <c r="AF139" s="237"/>
    </row>
    <row r="140" spans="1:32" s="235" customFormat="1">
      <c r="A140" s="234" t="s">
        <v>824</v>
      </c>
      <c r="C140" s="234" t="s">
        <v>835</v>
      </c>
      <c r="D140" s="235" t="b">
        <v>0</v>
      </c>
      <c r="E140" s="235" t="b">
        <v>0</v>
      </c>
      <c r="F140" s="235" t="b">
        <v>0</v>
      </c>
      <c r="G140" s="235" t="b">
        <v>1</v>
      </c>
      <c r="K140" s="234"/>
      <c r="L140" s="234"/>
      <c r="M140" s="234"/>
      <c r="N140" s="236"/>
      <c r="P140" s="234"/>
      <c r="Q140" s="234"/>
      <c r="R140" s="234"/>
      <c r="S140" s="237"/>
      <c r="T140" s="234"/>
      <c r="U140" s="234"/>
      <c r="V140" s="234"/>
      <c r="W140" s="234"/>
      <c r="Z140" s="237"/>
      <c r="AF140" s="237"/>
    </row>
    <row r="141" spans="1:32" s="235" customFormat="1">
      <c r="A141" s="234" t="s">
        <v>824</v>
      </c>
      <c r="C141" s="234" t="s">
        <v>836</v>
      </c>
      <c r="D141" s="235" t="b">
        <v>0</v>
      </c>
      <c r="E141" s="235" t="b">
        <v>0</v>
      </c>
      <c r="F141" s="235" t="b">
        <v>0</v>
      </c>
      <c r="G141" s="235" t="b">
        <v>1</v>
      </c>
      <c r="K141" s="234"/>
      <c r="L141" s="234"/>
      <c r="M141" s="234"/>
      <c r="N141" s="236"/>
      <c r="P141" s="234"/>
      <c r="Q141" s="234"/>
      <c r="R141" s="234"/>
      <c r="S141" s="237"/>
      <c r="T141" s="234"/>
      <c r="U141" s="234"/>
      <c r="V141" s="234"/>
      <c r="W141" s="234"/>
      <c r="Z141" s="237"/>
      <c r="AF141" s="237"/>
    </row>
    <row r="142" spans="1:32" s="235" customFormat="1">
      <c r="A142" s="234" t="s">
        <v>824</v>
      </c>
      <c r="C142" s="234" t="s">
        <v>837</v>
      </c>
      <c r="D142" s="235" t="b">
        <v>0</v>
      </c>
      <c r="E142" s="235" t="b">
        <v>0</v>
      </c>
      <c r="F142" s="235" t="b">
        <v>0</v>
      </c>
      <c r="G142" s="235" t="b">
        <v>1</v>
      </c>
      <c r="K142" s="234"/>
      <c r="L142" s="234"/>
      <c r="M142" s="234"/>
      <c r="N142" s="236"/>
      <c r="P142" s="234"/>
      <c r="Q142" s="234"/>
      <c r="R142" s="234"/>
      <c r="S142" s="237"/>
      <c r="T142" s="234"/>
      <c r="U142" s="234"/>
      <c r="V142" s="234"/>
      <c r="W142" s="234"/>
      <c r="Z142" s="237"/>
      <c r="AF142" s="237"/>
    </row>
    <row r="143" spans="1:32" s="235" customFormat="1">
      <c r="A143" s="234" t="s">
        <v>824</v>
      </c>
      <c r="C143" s="234" t="s">
        <v>838</v>
      </c>
      <c r="D143" s="235" t="b">
        <v>0</v>
      </c>
      <c r="E143" s="235" t="b">
        <v>0</v>
      </c>
      <c r="F143" s="235" t="b">
        <v>0</v>
      </c>
      <c r="G143" s="235" t="b">
        <v>1</v>
      </c>
      <c r="K143" s="234"/>
      <c r="L143" s="234"/>
      <c r="M143" s="234"/>
      <c r="N143" s="236"/>
      <c r="P143" s="234"/>
      <c r="Q143" s="234"/>
      <c r="R143" s="234"/>
      <c r="S143" s="237"/>
      <c r="T143" s="234"/>
      <c r="U143" s="234"/>
      <c r="V143" s="234"/>
      <c r="W143" s="234"/>
      <c r="Z143" s="237"/>
      <c r="AF143" s="237"/>
    </row>
    <row r="144" spans="1:32" s="235" customFormat="1">
      <c r="A144" s="234" t="s">
        <v>824</v>
      </c>
      <c r="C144" s="234" t="s">
        <v>839</v>
      </c>
      <c r="D144" s="235" t="b">
        <v>0</v>
      </c>
      <c r="E144" s="235" t="b">
        <v>0</v>
      </c>
      <c r="F144" s="235" t="b">
        <v>0</v>
      </c>
      <c r="G144" s="235" t="b">
        <v>1</v>
      </c>
      <c r="K144" s="234"/>
      <c r="L144" s="234"/>
      <c r="M144" s="234"/>
      <c r="N144" s="236"/>
      <c r="P144" s="234"/>
      <c r="Q144" s="234"/>
      <c r="R144" s="234"/>
      <c r="S144" s="237"/>
      <c r="T144" s="234"/>
      <c r="U144" s="234"/>
      <c r="V144" s="234"/>
      <c r="W144" s="234"/>
      <c r="Z144" s="237"/>
      <c r="AF144" s="237"/>
    </row>
    <row r="145" spans="1:32" s="235" customFormat="1">
      <c r="A145" s="234" t="s">
        <v>824</v>
      </c>
      <c r="C145" s="234" t="s">
        <v>840</v>
      </c>
      <c r="D145" s="235" t="b">
        <v>0</v>
      </c>
      <c r="E145" s="235" t="b">
        <v>0</v>
      </c>
      <c r="F145" s="235" t="b">
        <v>0</v>
      </c>
      <c r="G145" s="235" t="b">
        <v>1</v>
      </c>
      <c r="K145" s="234"/>
      <c r="L145" s="234"/>
      <c r="M145" s="234"/>
      <c r="N145" s="236"/>
      <c r="P145" s="234"/>
      <c r="Q145" s="234"/>
      <c r="R145" s="234"/>
      <c r="S145" s="237"/>
      <c r="T145" s="234"/>
      <c r="U145" s="234"/>
      <c r="V145" s="234"/>
      <c r="W145" s="234"/>
      <c r="Z145" s="237"/>
      <c r="AF145" s="237"/>
    </row>
    <row r="146" spans="1:32" s="235" customFormat="1">
      <c r="A146" s="234" t="s">
        <v>824</v>
      </c>
      <c r="C146" s="234" t="s">
        <v>841</v>
      </c>
      <c r="D146" s="235" t="b">
        <v>0</v>
      </c>
      <c r="E146" s="235" t="b">
        <v>0</v>
      </c>
      <c r="F146" s="235" t="b">
        <v>0</v>
      </c>
      <c r="G146" s="235" t="b">
        <v>1</v>
      </c>
      <c r="K146" s="234"/>
      <c r="L146" s="234"/>
      <c r="M146" s="234"/>
      <c r="N146" s="236"/>
      <c r="P146" s="234"/>
      <c r="Q146" s="234"/>
      <c r="R146" s="234"/>
      <c r="S146" s="237"/>
      <c r="T146" s="234"/>
      <c r="U146" s="234"/>
      <c r="V146" s="234"/>
      <c r="W146" s="234"/>
      <c r="Z146" s="237"/>
      <c r="AF146" s="237"/>
    </row>
    <row r="147" spans="1:32" s="235" customFormat="1">
      <c r="A147" s="234" t="s">
        <v>824</v>
      </c>
      <c r="C147" s="234" t="s">
        <v>842</v>
      </c>
      <c r="D147" s="235" t="b">
        <v>0</v>
      </c>
      <c r="E147" s="235" t="b">
        <v>0</v>
      </c>
      <c r="F147" s="235" t="b">
        <v>0</v>
      </c>
      <c r="G147" s="235" t="b">
        <v>1</v>
      </c>
      <c r="K147" s="234"/>
      <c r="L147" s="234"/>
      <c r="M147" s="234"/>
      <c r="N147" s="236"/>
      <c r="P147" s="234"/>
      <c r="Q147" s="234"/>
      <c r="R147" s="234"/>
      <c r="S147" s="237"/>
      <c r="T147" s="234"/>
      <c r="U147" s="234"/>
      <c r="V147" s="234"/>
      <c r="W147" s="234"/>
      <c r="Z147" s="237"/>
      <c r="AF147" s="237"/>
    </row>
    <row r="148" spans="1:32" s="235" customFormat="1">
      <c r="A148" s="234" t="s">
        <v>824</v>
      </c>
      <c r="C148" s="234" t="s">
        <v>843</v>
      </c>
      <c r="D148" s="235" t="b">
        <v>0</v>
      </c>
      <c r="E148" s="235" t="b">
        <v>0</v>
      </c>
      <c r="F148" s="235" t="b">
        <v>0</v>
      </c>
      <c r="G148" s="235" t="b">
        <v>1</v>
      </c>
      <c r="K148" s="234"/>
      <c r="L148" s="234"/>
      <c r="M148" s="234"/>
      <c r="N148" s="236"/>
      <c r="P148" s="234"/>
      <c r="Q148" s="234"/>
      <c r="R148" s="234"/>
      <c r="S148" s="237"/>
      <c r="T148" s="234"/>
      <c r="U148" s="234"/>
      <c r="V148" s="234"/>
      <c r="W148" s="234"/>
      <c r="Z148" s="237"/>
      <c r="AF148" s="237"/>
    </row>
    <row r="149" spans="1:32" s="235" customFormat="1">
      <c r="A149" s="234" t="s">
        <v>824</v>
      </c>
      <c r="C149" s="234" t="s">
        <v>322</v>
      </c>
      <c r="D149" s="235" t="b">
        <v>0</v>
      </c>
      <c r="E149" s="235" t="b">
        <v>0</v>
      </c>
      <c r="F149" s="235" t="b">
        <v>0</v>
      </c>
      <c r="G149" s="235" t="b">
        <v>1</v>
      </c>
      <c r="K149" s="234"/>
      <c r="L149" s="234"/>
      <c r="M149" s="234"/>
      <c r="N149" s="236"/>
      <c r="P149" s="234"/>
      <c r="Q149" s="234"/>
      <c r="R149" s="234"/>
      <c r="S149" s="237"/>
      <c r="T149" s="234"/>
      <c r="U149" s="234"/>
      <c r="V149" s="234"/>
      <c r="W149" s="234"/>
      <c r="Z149" s="237"/>
      <c r="AF149" s="237"/>
    </row>
    <row r="150" spans="1:32" s="235" customFormat="1">
      <c r="A150" s="234" t="s">
        <v>824</v>
      </c>
      <c r="C150" s="234" t="s">
        <v>844</v>
      </c>
      <c r="D150" s="235" t="b">
        <v>0</v>
      </c>
      <c r="E150" s="235" t="b">
        <v>0</v>
      </c>
      <c r="F150" s="235" t="b">
        <v>0</v>
      </c>
      <c r="G150" s="235" t="b">
        <v>1</v>
      </c>
      <c r="K150" s="234"/>
      <c r="L150" s="234"/>
      <c r="M150" s="234"/>
      <c r="N150" s="236"/>
      <c r="P150" s="234"/>
      <c r="Q150" s="234"/>
      <c r="R150" s="234"/>
      <c r="S150" s="237"/>
      <c r="T150" s="234"/>
      <c r="U150" s="234"/>
      <c r="V150" s="234"/>
      <c r="W150" s="234"/>
      <c r="Z150" s="237"/>
      <c r="AF150" s="237"/>
    </row>
    <row r="151" spans="1:32" s="235" customFormat="1">
      <c r="A151" s="234" t="s">
        <v>824</v>
      </c>
      <c r="C151" s="234" t="s">
        <v>845</v>
      </c>
      <c r="D151" s="235" t="b">
        <v>0</v>
      </c>
      <c r="E151" s="235" t="b">
        <v>0</v>
      </c>
      <c r="F151" s="235" t="b">
        <v>0</v>
      </c>
      <c r="G151" s="235" t="b">
        <v>1</v>
      </c>
      <c r="K151" s="234"/>
      <c r="L151" s="234"/>
      <c r="M151" s="234"/>
      <c r="N151" s="236"/>
      <c r="P151" s="234"/>
      <c r="Q151" s="234"/>
      <c r="R151" s="234"/>
      <c r="S151" s="237"/>
      <c r="T151" s="234"/>
      <c r="U151" s="234"/>
      <c r="V151" s="234"/>
      <c r="W151" s="234"/>
      <c r="Z151" s="237"/>
      <c r="AF151" s="237"/>
    </row>
    <row r="152" spans="1:32" s="116" customFormat="1" ht="15.95">
      <c r="A152" s="115" t="s">
        <v>846</v>
      </c>
      <c r="C152" s="115" t="s">
        <v>825</v>
      </c>
      <c r="D152" s="116" t="b">
        <v>1</v>
      </c>
      <c r="E152" s="116" t="b">
        <v>1</v>
      </c>
      <c r="F152" s="116" t="b">
        <v>1</v>
      </c>
      <c r="G152" s="116" t="b">
        <v>0</v>
      </c>
      <c r="H152" s="116" t="s">
        <v>462</v>
      </c>
      <c r="I152" s="116" t="s">
        <v>847</v>
      </c>
      <c r="K152" s="115" t="s">
        <v>330</v>
      </c>
      <c r="L152" s="115" t="s">
        <v>249</v>
      </c>
      <c r="M152" s="115" t="s">
        <v>8</v>
      </c>
      <c r="N152" s="117" t="s">
        <v>848</v>
      </c>
      <c r="P152" s="115" t="s">
        <v>849</v>
      </c>
      <c r="Q152" s="115" t="s">
        <v>328</v>
      </c>
      <c r="R152" s="115" t="s">
        <v>328</v>
      </c>
      <c r="S152" s="118"/>
      <c r="Z152" s="118"/>
      <c r="AF152" s="118"/>
    </row>
    <row r="153" spans="1:32" s="116" customFormat="1" ht="15.95">
      <c r="A153" s="115" t="s">
        <v>846</v>
      </c>
      <c r="C153" s="115" t="s">
        <v>826</v>
      </c>
      <c r="D153" s="116" t="b">
        <v>1</v>
      </c>
      <c r="E153" s="116" t="b">
        <v>1</v>
      </c>
      <c r="F153" s="116" t="b">
        <v>1</v>
      </c>
      <c r="G153" s="116" t="b">
        <v>0</v>
      </c>
      <c r="K153" s="115" t="s">
        <v>330</v>
      </c>
      <c r="L153" s="115" t="s">
        <v>850</v>
      </c>
      <c r="M153" s="115" t="s">
        <v>8</v>
      </c>
      <c r="N153" s="117" t="s">
        <v>851</v>
      </c>
      <c r="P153" s="115" t="s">
        <v>852</v>
      </c>
      <c r="Q153" s="115" t="s">
        <v>328</v>
      </c>
      <c r="R153" s="115" t="s">
        <v>328</v>
      </c>
      <c r="S153" s="118"/>
      <c r="Z153" s="118"/>
      <c r="AF153" s="118"/>
    </row>
    <row r="154" spans="1:32" s="116" customFormat="1" ht="15.95">
      <c r="A154" s="115" t="s">
        <v>846</v>
      </c>
      <c r="C154" s="115" t="s">
        <v>853</v>
      </c>
      <c r="D154" s="116" t="b">
        <v>1</v>
      </c>
      <c r="E154" s="116" t="b">
        <v>1</v>
      </c>
      <c r="F154" s="116" t="b">
        <v>0</v>
      </c>
      <c r="G154" s="116" t="b">
        <v>0</v>
      </c>
      <c r="K154" s="115" t="s">
        <v>330</v>
      </c>
      <c r="L154" s="115" t="s">
        <v>177</v>
      </c>
      <c r="M154" s="115" t="s">
        <v>8</v>
      </c>
      <c r="N154" s="117" t="s">
        <v>854</v>
      </c>
      <c r="P154" s="115" t="s">
        <v>855</v>
      </c>
      <c r="Q154" s="115" t="s">
        <v>328</v>
      </c>
      <c r="R154" s="115" t="s">
        <v>328</v>
      </c>
      <c r="S154" s="118"/>
      <c r="Z154" s="118"/>
      <c r="AF154" s="118"/>
    </row>
    <row r="155" spans="1:32" s="116" customFormat="1" ht="15.95">
      <c r="A155" s="115" t="s">
        <v>846</v>
      </c>
      <c r="C155" s="115" t="s">
        <v>856</v>
      </c>
      <c r="D155" s="116" t="b">
        <v>1</v>
      </c>
      <c r="E155" s="116" t="b">
        <v>1</v>
      </c>
      <c r="F155" s="116" t="b">
        <v>0</v>
      </c>
      <c r="G155" s="116" t="b">
        <v>0</v>
      </c>
      <c r="K155" s="115" t="s">
        <v>330</v>
      </c>
      <c r="L155" s="115" t="s">
        <v>177</v>
      </c>
      <c r="M155" s="115" t="s">
        <v>8</v>
      </c>
      <c r="N155" s="117" t="s">
        <v>857</v>
      </c>
      <c r="P155" s="115" t="s">
        <v>858</v>
      </c>
      <c r="Q155" s="115" t="s">
        <v>328</v>
      </c>
      <c r="R155" s="115" t="s">
        <v>328</v>
      </c>
      <c r="S155" s="118"/>
      <c r="Z155" s="118"/>
      <c r="AF155" s="118"/>
    </row>
    <row r="156" spans="1:32" s="116" customFormat="1" ht="15.95">
      <c r="A156" s="115" t="s">
        <v>846</v>
      </c>
      <c r="C156" s="115" t="s">
        <v>859</v>
      </c>
      <c r="D156" s="116" t="b">
        <v>1</v>
      </c>
      <c r="E156" s="116" t="b">
        <v>0</v>
      </c>
      <c r="F156" s="116" t="b">
        <v>1</v>
      </c>
      <c r="G156" s="116" t="b">
        <v>0</v>
      </c>
      <c r="K156" s="115" t="s">
        <v>330</v>
      </c>
      <c r="L156" s="115" t="s">
        <v>860</v>
      </c>
      <c r="M156" s="115" t="s">
        <v>8</v>
      </c>
      <c r="N156" s="117" t="s">
        <v>861</v>
      </c>
      <c r="P156" s="115" t="s">
        <v>862</v>
      </c>
      <c r="Q156" s="115" t="s">
        <v>328</v>
      </c>
      <c r="R156" s="115" t="s">
        <v>328</v>
      </c>
      <c r="S156" s="118" t="s">
        <v>328</v>
      </c>
      <c r="T156" s="115" t="s">
        <v>328</v>
      </c>
      <c r="U156" s="115" t="s">
        <v>328</v>
      </c>
      <c r="V156" s="115" t="s">
        <v>328</v>
      </c>
      <c r="W156" s="115" t="s">
        <v>328</v>
      </c>
      <c r="X156" s="115" t="s">
        <v>467</v>
      </c>
      <c r="Y156" s="115" t="s">
        <v>863</v>
      </c>
      <c r="Z156" s="118"/>
      <c r="AF156" s="118"/>
    </row>
    <row r="157" spans="1:32" s="116" customFormat="1" ht="15.95">
      <c r="A157" s="115" t="s">
        <v>846</v>
      </c>
      <c r="C157" s="115" t="s">
        <v>831</v>
      </c>
      <c r="D157" s="116" t="b">
        <v>1</v>
      </c>
      <c r="E157" s="116" t="b">
        <v>1</v>
      </c>
      <c r="F157" s="116" t="b">
        <v>0</v>
      </c>
      <c r="G157" s="116" t="b">
        <v>0</v>
      </c>
      <c r="K157" s="115" t="s">
        <v>330</v>
      </c>
      <c r="L157" s="115" t="s">
        <v>864</v>
      </c>
      <c r="M157" s="115" t="s">
        <v>8</v>
      </c>
      <c r="N157" s="117" t="s">
        <v>865</v>
      </c>
      <c r="P157" s="115" t="s">
        <v>866</v>
      </c>
      <c r="Q157" s="115" t="s">
        <v>328</v>
      </c>
      <c r="R157" s="115" t="s">
        <v>328</v>
      </c>
      <c r="S157" s="118" t="s">
        <v>328</v>
      </c>
      <c r="T157" s="115" t="s">
        <v>328</v>
      </c>
      <c r="U157" s="115" t="s">
        <v>328</v>
      </c>
      <c r="V157" s="115" t="s">
        <v>328</v>
      </c>
      <c r="W157" s="115" t="s">
        <v>328</v>
      </c>
      <c r="X157" s="115" t="s">
        <v>467</v>
      </c>
      <c r="Y157" s="115" t="s">
        <v>867</v>
      </c>
      <c r="Z157" s="118"/>
      <c r="AF157" s="118"/>
    </row>
    <row r="158" spans="1:32" s="116" customFormat="1" ht="15.95">
      <c r="A158" s="115" t="s">
        <v>846</v>
      </c>
      <c r="C158" s="115" t="s">
        <v>868</v>
      </c>
      <c r="D158" s="116" t="b">
        <v>1</v>
      </c>
      <c r="E158" s="116" t="b">
        <v>1</v>
      </c>
      <c r="F158" s="116" t="b">
        <v>1</v>
      </c>
      <c r="G158" s="116" t="b">
        <v>0</v>
      </c>
      <c r="K158" s="115" t="s">
        <v>330</v>
      </c>
      <c r="L158" s="115" t="s">
        <v>869</v>
      </c>
      <c r="M158" s="115" t="s">
        <v>8</v>
      </c>
      <c r="N158" s="117" t="s">
        <v>870</v>
      </c>
      <c r="P158" s="115" t="s">
        <v>871</v>
      </c>
      <c r="Q158" s="115" t="s">
        <v>328</v>
      </c>
      <c r="R158" s="115" t="s">
        <v>328</v>
      </c>
      <c r="S158" s="118"/>
      <c r="U158" s="120"/>
      <c r="Z158" s="118"/>
      <c r="AF158" s="118"/>
    </row>
    <row r="159" spans="1:32" s="116" customFormat="1" ht="15.95">
      <c r="A159" s="115" t="s">
        <v>846</v>
      </c>
      <c r="C159" s="115" t="s">
        <v>872</v>
      </c>
      <c r="D159" s="116" t="b">
        <v>1</v>
      </c>
      <c r="E159" s="116" t="b">
        <v>1</v>
      </c>
      <c r="F159" s="116" t="b">
        <v>1</v>
      </c>
      <c r="G159" s="116" t="b">
        <v>0</v>
      </c>
      <c r="K159" s="115" t="s">
        <v>330</v>
      </c>
      <c r="L159" s="115" t="s">
        <v>873</v>
      </c>
      <c r="M159" s="115" t="s">
        <v>8</v>
      </c>
      <c r="N159" s="117" t="s">
        <v>874</v>
      </c>
      <c r="P159" s="115" t="s">
        <v>875</v>
      </c>
      <c r="Q159" s="115" t="s">
        <v>328</v>
      </c>
      <c r="R159" s="115" t="s">
        <v>328</v>
      </c>
      <c r="S159" s="118" t="s">
        <v>473</v>
      </c>
      <c r="T159" s="115" t="s">
        <v>876</v>
      </c>
      <c r="U159" s="120" t="s">
        <v>877</v>
      </c>
      <c r="V159" s="115" t="s">
        <v>324</v>
      </c>
      <c r="W159" s="115" t="s">
        <v>878</v>
      </c>
      <c r="X159" s="115" t="s">
        <v>467</v>
      </c>
      <c r="Y159" s="115" t="s">
        <v>879</v>
      </c>
      <c r="Z159" s="118"/>
      <c r="AF159" s="118"/>
    </row>
    <row r="160" spans="1:32" s="116" customFormat="1" ht="15.95">
      <c r="A160" s="115" t="s">
        <v>846</v>
      </c>
      <c r="C160" s="115" t="s">
        <v>880</v>
      </c>
      <c r="D160" s="116" t="b">
        <v>1</v>
      </c>
      <c r="E160" s="116" t="b">
        <v>1</v>
      </c>
      <c r="F160" s="116" t="b">
        <v>1</v>
      </c>
      <c r="G160" s="116" t="b">
        <v>0</v>
      </c>
      <c r="K160" s="115" t="s">
        <v>330</v>
      </c>
      <c r="L160" s="115" t="s">
        <v>881</v>
      </c>
      <c r="M160" s="115" t="s">
        <v>8</v>
      </c>
      <c r="N160" s="117" t="s">
        <v>874</v>
      </c>
      <c r="P160" s="115" t="s">
        <v>875</v>
      </c>
      <c r="Q160" s="115" t="s">
        <v>328</v>
      </c>
      <c r="R160" s="115" t="s">
        <v>328</v>
      </c>
      <c r="S160" s="118"/>
      <c r="Z160" s="118"/>
      <c r="AF160" s="118"/>
    </row>
    <row r="161" spans="1:32" s="116" customFormat="1" ht="15.95">
      <c r="A161" s="115" t="s">
        <v>846</v>
      </c>
      <c r="C161" s="115" t="s">
        <v>882</v>
      </c>
      <c r="D161" s="116" t="b">
        <v>1</v>
      </c>
      <c r="E161" s="116" t="b">
        <v>1</v>
      </c>
      <c r="F161" s="116" t="b">
        <v>1</v>
      </c>
      <c r="G161" s="116" t="b">
        <v>0</v>
      </c>
      <c r="K161" s="115" t="s">
        <v>330</v>
      </c>
      <c r="L161" s="115" t="s">
        <v>883</v>
      </c>
      <c r="M161" s="115" t="s">
        <v>8</v>
      </c>
      <c r="N161" s="117" t="s">
        <v>874</v>
      </c>
      <c r="P161" s="115" t="s">
        <v>875</v>
      </c>
      <c r="Q161" s="115" t="s">
        <v>328</v>
      </c>
      <c r="R161" s="115" t="s">
        <v>328</v>
      </c>
      <c r="S161" s="118"/>
      <c r="Z161" s="118"/>
      <c r="AF161" s="118"/>
    </row>
    <row r="162" spans="1:32" s="116" customFormat="1" ht="15.95">
      <c r="A162" s="115" t="s">
        <v>846</v>
      </c>
      <c r="C162" s="115" t="s">
        <v>884</v>
      </c>
      <c r="D162" s="116" t="b">
        <v>1</v>
      </c>
      <c r="E162" s="116" t="b">
        <v>1</v>
      </c>
      <c r="F162" s="116" t="b">
        <v>1</v>
      </c>
      <c r="G162" s="116" t="b">
        <v>0</v>
      </c>
      <c r="K162" s="115" t="s">
        <v>330</v>
      </c>
      <c r="L162" s="115" t="s">
        <v>885</v>
      </c>
      <c r="M162" s="115" t="s">
        <v>27</v>
      </c>
      <c r="N162" s="119" t="s">
        <v>886</v>
      </c>
      <c r="P162" s="115" t="s">
        <v>328</v>
      </c>
      <c r="Q162" s="115" t="s">
        <v>887</v>
      </c>
      <c r="R162" s="115" t="s">
        <v>328</v>
      </c>
      <c r="S162" s="118" t="s">
        <v>473</v>
      </c>
      <c r="V162" s="115" t="s">
        <v>330</v>
      </c>
      <c r="X162" s="115" t="s">
        <v>467</v>
      </c>
      <c r="Y162" s="115" t="s">
        <v>888</v>
      </c>
      <c r="Z162" s="118" t="s">
        <v>324</v>
      </c>
      <c r="AA162" s="115" t="s">
        <v>889</v>
      </c>
      <c r="AB162" s="115" t="s">
        <v>890</v>
      </c>
      <c r="AC162" s="120" t="s">
        <v>891</v>
      </c>
      <c r="AD162" s="115" t="s">
        <v>641</v>
      </c>
      <c r="AE162" s="115" t="s">
        <v>892</v>
      </c>
      <c r="AF162" s="118"/>
    </row>
    <row r="163" spans="1:32" s="116" customFormat="1">
      <c r="A163" s="115" t="s">
        <v>846</v>
      </c>
      <c r="C163" s="115" t="s">
        <v>893</v>
      </c>
      <c r="D163" s="116" t="b">
        <v>1</v>
      </c>
      <c r="E163" s="116" t="b">
        <v>1</v>
      </c>
      <c r="F163" s="116" t="b">
        <v>1</v>
      </c>
      <c r="G163" s="116" t="b">
        <v>0</v>
      </c>
      <c r="K163" s="115" t="s">
        <v>324</v>
      </c>
      <c r="L163" s="115" t="s">
        <v>328</v>
      </c>
      <c r="M163" s="115" t="s">
        <v>8</v>
      </c>
      <c r="N163" s="117"/>
      <c r="P163" s="115" t="s">
        <v>894</v>
      </c>
      <c r="Q163" s="115" t="s">
        <v>328</v>
      </c>
      <c r="R163" s="115" t="s">
        <v>328</v>
      </c>
      <c r="S163" s="118" t="s">
        <v>328</v>
      </c>
      <c r="T163" s="115" t="s">
        <v>328</v>
      </c>
      <c r="U163" s="115" t="s">
        <v>328</v>
      </c>
      <c r="V163" s="115" t="s">
        <v>328</v>
      </c>
      <c r="W163" s="115" t="s">
        <v>328</v>
      </c>
      <c r="Z163" s="118"/>
      <c r="AF163" s="118"/>
    </row>
    <row r="164" spans="1:32" s="116" customFormat="1">
      <c r="A164" s="115" t="s">
        <v>846</v>
      </c>
      <c r="C164" s="115" t="s">
        <v>895</v>
      </c>
      <c r="D164" s="116" t="b">
        <v>1</v>
      </c>
      <c r="E164" s="116" t="b">
        <v>1</v>
      </c>
      <c r="F164" s="116" t="b">
        <v>0</v>
      </c>
      <c r="G164" s="116" t="b">
        <v>0</v>
      </c>
      <c r="K164" s="115" t="s">
        <v>324</v>
      </c>
      <c r="L164" s="115" t="s">
        <v>328</v>
      </c>
      <c r="M164" s="115" t="s">
        <v>8</v>
      </c>
      <c r="N164" s="117"/>
      <c r="P164" s="115" t="s">
        <v>896</v>
      </c>
      <c r="Q164" s="115" t="s">
        <v>328</v>
      </c>
      <c r="R164" s="115" t="s">
        <v>328</v>
      </c>
      <c r="S164" s="118" t="s">
        <v>328</v>
      </c>
      <c r="T164" s="115" t="s">
        <v>328</v>
      </c>
      <c r="U164" s="115" t="s">
        <v>328</v>
      </c>
      <c r="V164" s="115" t="s">
        <v>328</v>
      </c>
      <c r="W164" s="115" t="s">
        <v>328</v>
      </c>
      <c r="Z164" s="118"/>
      <c r="AF164" s="118"/>
    </row>
    <row r="165" spans="1:32" s="116" customFormat="1">
      <c r="A165" s="115" t="s">
        <v>846</v>
      </c>
      <c r="C165" s="115" t="s">
        <v>897</v>
      </c>
      <c r="D165" s="116" t="b">
        <v>0</v>
      </c>
      <c r="E165" s="116" t="b">
        <v>1</v>
      </c>
      <c r="F165" s="116" t="b">
        <v>1</v>
      </c>
      <c r="G165" s="116" t="b">
        <v>0</v>
      </c>
      <c r="H165" s="116" t="s">
        <v>323</v>
      </c>
      <c r="K165" s="115" t="s">
        <v>324</v>
      </c>
      <c r="L165" s="115" t="s">
        <v>328</v>
      </c>
      <c r="M165" s="115" t="s">
        <v>8</v>
      </c>
      <c r="N165" s="117"/>
      <c r="P165" s="115"/>
      <c r="Q165" s="115"/>
      <c r="R165" s="115"/>
      <c r="S165" s="118"/>
      <c r="T165" s="115"/>
      <c r="U165" s="115"/>
      <c r="V165" s="115"/>
      <c r="W165" s="115"/>
      <c r="Z165" s="118"/>
      <c r="AF165" s="118"/>
    </row>
    <row r="166" spans="1:32" s="122" customFormat="1" ht="32.1">
      <c r="A166" s="121" t="s">
        <v>898</v>
      </c>
      <c r="B166" s="122" t="s">
        <v>899</v>
      </c>
      <c r="C166" s="121" t="s">
        <v>900</v>
      </c>
      <c r="D166" s="122" t="b">
        <v>1</v>
      </c>
      <c r="E166" s="122" t="b">
        <v>0</v>
      </c>
      <c r="F166" s="122" t="b">
        <v>1</v>
      </c>
      <c r="G166" s="122" t="b">
        <v>0</v>
      </c>
      <c r="H166" s="122" t="s">
        <v>323</v>
      </c>
      <c r="K166" s="121" t="s">
        <v>330</v>
      </c>
      <c r="L166" s="121" t="s">
        <v>901</v>
      </c>
      <c r="M166" s="121" t="s">
        <v>8</v>
      </c>
      <c r="N166" s="125" t="s">
        <v>902</v>
      </c>
      <c r="P166" s="121" t="s">
        <v>333</v>
      </c>
      <c r="Q166" s="121" t="s">
        <v>374</v>
      </c>
      <c r="R166" s="121" t="s">
        <v>324</v>
      </c>
      <c r="S166" s="124" t="s">
        <v>328</v>
      </c>
      <c r="T166" s="121" t="s">
        <v>328</v>
      </c>
      <c r="U166" s="126" t="s">
        <v>328</v>
      </c>
      <c r="V166" s="121" t="s">
        <v>328</v>
      </c>
      <c r="W166" s="121" t="s">
        <v>328</v>
      </c>
      <c r="X166" s="121" t="s">
        <v>467</v>
      </c>
      <c r="Y166" s="121" t="s">
        <v>903</v>
      </c>
      <c r="Z166" s="124"/>
      <c r="AF166" s="124"/>
    </row>
    <row r="167" spans="1:32" s="122" customFormat="1" ht="15.95">
      <c r="A167" s="121" t="s">
        <v>898</v>
      </c>
      <c r="C167" s="121" t="s">
        <v>904</v>
      </c>
      <c r="D167" s="122" t="b">
        <v>1</v>
      </c>
      <c r="E167" s="122" t="b">
        <v>0</v>
      </c>
      <c r="F167" s="122" t="b">
        <v>1</v>
      </c>
      <c r="G167" s="122" t="b">
        <v>0</v>
      </c>
      <c r="K167" s="121" t="s">
        <v>330</v>
      </c>
      <c r="L167" s="121" t="s">
        <v>905</v>
      </c>
      <c r="M167" s="121" t="s">
        <v>8</v>
      </c>
      <c r="N167" s="125" t="s">
        <v>906</v>
      </c>
      <c r="P167" s="121" t="s">
        <v>907</v>
      </c>
      <c r="Q167" s="121" t="s">
        <v>328</v>
      </c>
      <c r="R167" s="121" t="s">
        <v>330</v>
      </c>
      <c r="S167" s="124" t="s">
        <v>473</v>
      </c>
      <c r="T167" s="121" t="s">
        <v>908</v>
      </c>
      <c r="U167" s="126" t="s">
        <v>909</v>
      </c>
      <c r="V167" s="121" t="s">
        <v>324</v>
      </c>
      <c r="W167" s="121" t="s">
        <v>910</v>
      </c>
      <c r="X167" s="121" t="s">
        <v>467</v>
      </c>
      <c r="Y167" s="121" t="s">
        <v>911</v>
      </c>
      <c r="Z167" s="124"/>
      <c r="AF167" s="124"/>
    </row>
    <row r="168" spans="1:32" s="122" customFormat="1">
      <c r="A168" s="121" t="s">
        <v>898</v>
      </c>
      <c r="C168" s="121" t="s">
        <v>912</v>
      </c>
      <c r="D168" s="122" t="b">
        <v>1</v>
      </c>
      <c r="E168" s="122" t="b">
        <v>0</v>
      </c>
      <c r="F168" s="122" t="b">
        <v>0</v>
      </c>
      <c r="G168" s="122" t="b">
        <v>0</v>
      </c>
      <c r="K168" s="121" t="s">
        <v>330</v>
      </c>
      <c r="L168" s="121" t="s">
        <v>913</v>
      </c>
      <c r="M168" s="121" t="s">
        <v>8</v>
      </c>
      <c r="N168" s="125"/>
      <c r="P168" s="121" t="s">
        <v>914</v>
      </c>
      <c r="Q168" s="121" t="s">
        <v>328</v>
      </c>
      <c r="R168" s="121" t="s">
        <v>330</v>
      </c>
      <c r="S168" s="124" t="s">
        <v>915</v>
      </c>
      <c r="Z168" s="124"/>
      <c r="AF168" s="124"/>
    </row>
    <row r="169" spans="1:32" s="122" customFormat="1">
      <c r="A169" s="121" t="s">
        <v>898</v>
      </c>
      <c r="C169" s="121" t="s">
        <v>916</v>
      </c>
      <c r="D169" s="122" t="b">
        <v>0</v>
      </c>
      <c r="E169" s="122" t="b">
        <v>0</v>
      </c>
      <c r="F169" s="122" t="b">
        <v>1</v>
      </c>
      <c r="G169" s="122" t="b">
        <v>0</v>
      </c>
      <c r="K169" s="121" t="s">
        <v>330</v>
      </c>
      <c r="L169" s="121" t="s">
        <v>913</v>
      </c>
      <c r="M169" s="121" t="s">
        <v>8</v>
      </c>
      <c r="N169" s="123"/>
      <c r="P169" s="121"/>
      <c r="Q169" s="121"/>
      <c r="R169" s="121"/>
      <c r="S169" s="124"/>
      <c r="Z169" s="124"/>
      <c r="AF169" s="124"/>
    </row>
    <row r="170" spans="1:32" s="122" customFormat="1" ht="15.95">
      <c r="A170" s="121" t="s">
        <v>898</v>
      </c>
      <c r="C170" s="121" t="s">
        <v>917</v>
      </c>
      <c r="D170" s="122" t="b">
        <v>1</v>
      </c>
      <c r="E170" s="122" t="b">
        <v>0</v>
      </c>
      <c r="F170" s="122" t="b">
        <v>1</v>
      </c>
      <c r="G170" s="122" t="b">
        <v>0</v>
      </c>
      <c r="K170" s="121" t="s">
        <v>330</v>
      </c>
      <c r="L170" s="121" t="s">
        <v>918</v>
      </c>
      <c r="M170" s="121" t="s">
        <v>27</v>
      </c>
      <c r="N170" s="123" t="s">
        <v>919</v>
      </c>
      <c r="P170" s="121" t="s">
        <v>328</v>
      </c>
      <c r="Q170" s="121" t="s">
        <v>920</v>
      </c>
      <c r="R170" s="121" t="s">
        <v>330</v>
      </c>
      <c r="S170" s="124" t="s">
        <v>473</v>
      </c>
      <c r="T170" s="121" t="s">
        <v>921</v>
      </c>
      <c r="U170" s="121" t="s">
        <v>922</v>
      </c>
      <c r="V170" s="121" t="s">
        <v>324</v>
      </c>
      <c r="W170" s="121" t="s">
        <v>923</v>
      </c>
      <c r="X170" s="121" t="s">
        <v>467</v>
      </c>
      <c r="Y170" s="121" t="s">
        <v>924</v>
      </c>
      <c r="Z170" s="124"/>
      <c r="AF170" s="124"/>
    </row>
    <row r="171" spans="1:32" s="122" customFormat="1" ht="15.95">
      <c r="A171" s="121" t="s">
        <v>898</v>
      </c>
      <c r="C171" s="121" t="s">
        <v>925</v>
      </c>
      <c r="D171" s="122" t="b">
        <v>1</v>
      </c>
      <c r="E171" s="122" t="b">
        <v>0</v>
      </c>
      <c r="F171" s="122" t="b">
        <v>1</v>
      </c>
      <c r="G171" s="122" t="b">
        <v>0</v>
      </c>
      <c r="K171" s="121" t="s">
        <v>330</v>
      </c>
      <c r="L171" s="121" t="s">
        <v>926</v>
      </c>
      <c r="M171" s="121" t="s">
        <v>8</v>
      </c>
      <c r="N171" s="125" t="s">
        <v>927</v>
      </c>
      <c r="P171" s="121" t="s">
        <v>333</v>
      </c>
      <c r="Q171" s="121" t="s">
        <v>928</v>
      </c>
      <c r="R171" s="121" t="s">
        <v>330</v>
      </c>
      <c r="S171" s="124"/>
      <c r="Z171" s="124"/>
      <c r="AF171" s="124"/>
    </row>
    <row r="172" spans="1:32" s="122" customFormat="1" ht="15.95">
      <c r="A172" s="121" t="s">
        <v>898</v>
      </c>
      <c r="C172" s="121" t="s">
        <v>929</v>
      </c>
      <c r="D172" s="122" t="b">
        <v>1</v>
      </c>
      <c r="E172" s="122" t="b">
        <v>0</v>
      </c>
      <c r="F172" s="122" t="b">
        <v>1</v>
      </c>
      <c r="G172" s="122" t="b">
        <v>0</v>
      </c>
      <c r="K172" s="121" t="s">
        <v>330</v>
      </c>
      <c r="L172" s="121" t="s">
        <v>930</v>
      </c>
      <c r="M172" s="121" t="s">
        <v>5</v>
      </c>
      <c r="N172" s="125" t="s">
        <v>931</v>
      </c>
      <c r="P172" s="121" t="s">
        <v>328</v>
      </c>
      <c r="Q172" s="121" t="s">
        <v>932</v>
      </c>
      <c r="R172" s="121" t="s">
        <v>330</v>
      </c>
      <c r="S172" s="124"/>
      <c r="Z172" s="124"/>
      <c r="AB172" s="122" t="s">
        <v>933</v>
      </c>
      <c r="AF172" s="124"/>
    </row>
    <row r="173" spans="1:32" s="122" customFormat="1" ht="15.95">
      <c r="A173" s="121" t="s">
        <v>898</v>
      </c>
      <c r="C173" s="121" t="s">
        <v>934</v>
      </c>
      <c r="D173" s="122" t="b">
        <v>1</v>
      </c>
      <c r="E173" s="122" t="b">
        <v>0</v>
      </c>
      <c r="F173" s="122" t="b">
        <v>1</v>
      </c>
      <c r="G173" s="122" t="b">
        <v>0</v>
      </c>
      <c r="K173" s="121" t="s">
        <v>330</v>
      </c>
      <c r="L173" s="121" t="s">
        <v>935</v>
      </c>
      <c r="M173" s="121" t="s">
        <v>27</v>
      </c>
      <c r="N173" s="125" t="s">
        <v>936</v>
      </c>
      <c r="P173" s="121" t="s">
        <v>328</v>
      </c>
      <c r="Q173" s="121" t="s">
        <v>374</v>
      </c>
      <c r="R173" s="121" t="s">
        <v>330</v>
      </c>
      <c r="S173" s="124"/>
      <c r="Z173" s="124"/>
      <c r="AF173" s="124"/>
    </row>
    <row r="174" spans="1:32" s="122" customFormat="1" ht="15.95">
      <c r="A174" s="121" t="s">
        <v>898</v>
      </c>
      <c r="C174" s="121" t="s">
        <v>937</v>
      </c>
      <c r="D174" s="122" t="b">
        <v>1</v>
      </c>
      <c r="E174" s="122" t="b">
        <v>0</v>
      </c>
      <c r="F174" s="122" t="b">
        <v>1</v>
      </c>
      <c r="G174" s="122" t="b">
        <v>0</v>
      </c>
      <c r="K174" s="121" t="s">
        <v>330</v>
      </c>
      <c r="L174" s="121" t="s">
        <v>938</v>
      </c>
      <c r="M174" s="121" t="s">
        <v>27</v>
      </c>
      <c r="N174" s="125" t="s">
        <v>939</v>
      </c>
      <c r="P174" s="121" t="s">
        <v>328</v>
      </c>
      <c r="Q174" s="121" t="s">
        <v>374</v>
      </c>
      <c r="R174" s="121" t="s">
        <v>330</v>
      </c>
      <c r="S174" s="124"/>
      <c r="Z174" s="124"/>
      <c r="AF174" s="124"/>
    </row>
    <row r="175" spans="1:32" s="122" customFormat="1" ht="15.95">
      <c r="A175" s="121" t="s">
        <v>898</v>
      </c>
      <c r="C175" s="121" t="s">
        <v>940</v>
      </c>
      <c r="D175" s="122" t="b">
        <v>1</v>
      </c>
      <c r="E175" s="122" t="b">
        <v>0</v>
      </c>
      <c r="F175" s="122" t="b">
        <v>1</v>
      </c>
      <c r="G175" s="122" t="b">
        <v>0</v>
      </c>
      <c r="K175" s="121" t="s">
        <v>330</v>
      </c>
      <c r="L175" s="121" t="s">
        <v>941</v>
      </c>
      <c r="M175" s="121" t="s">
        <v>8</v>
      </c>
      <c r="N175" s="125" t="s">
        <v>942</v>
      </c>
      <c r="P175" s="121" t="s">
        <v>943</v>
      </c>
      <c r="Q175" s="121" t="s">
        <v>328</v>
      </c>
      <c r="R175" s="121" t="s">
        <v>330</v>
      </c>
      <c r="S175" s="124" t="s">
        <v>473</v>
      </c>
      <c r="T175" s="122" t="s">
        <v>944</v>
      </c>
      <c r="U175" s="122" t="s">
        <v>945</v>
      </c>
      <c r="V175" s="122" t="s">
        <v>324</v>
      </c>
      <c r="W175" s="122" t="s">
        <v>946</v>
      </c>
      <c r="Z175" s="124"/>
      <c r="AF175" s="124"/>
    </row>
    <row r="176" spans="1:32" s="122" customFormat="1" ht="32.1">
      <c r="A176" s="121" t="s">
        <v>898</v>
      </c>
      <c r="C176" s="121" t="s">
        <v>322</v>
      </c>
      <c r="D176" s="122" t="b">
        <v>1</v>
      </c>
      <c r="E176" s="122" t="b">
        <v>0</v>
      </c>
      <c r="F176" s="122" t="b">
        <v>1</v>
      </c>
      <c r="G176" s="122" t="b">
        <v>1</v>
      </c>
      <c r="H176" s="122" t="s">
        <v>462</v>
      </c>
      <c r="I176" s="122" t="s">
        <v>320</v>
      </c>
      <c r="K176" s="121" t="s">
        <v>324</v>
      </c>
      <c r="L176" s="121" t="s">
        <v>328</v>
      </c>
      <c r="M176" s="121" t="s">
        <v>8</v>
      </c>
      <c r="N176" s="125" t="str">
        <f>N$2</f>
        <v>A unique code that identifies an extracted publication in the ERA dataset. This code is present in all the tables of era extraction data models.</v>
      </c>
      <c r="P176" s="121" t="s">
        <v>463</v>
      </c>
      <c r="Q176" s="121" t="s">
        <v>328</v>
      </c>
      <c r="R176" s="121" t="s">
        <v>328</v>
      </c>
      <c r="S176" s="124" t="s">
        <v>328</v>
      </c>
      <c r="T176" s="121" t="s">
        <v>328</v>
      </c>
      <c r="U176" s="121" t="s">
        <v>328</v>
      </c>
      <c r="V176" s="121" t="s">
        <v>328</v>
      </c>
      <c r="W176" s="121" t="s">
        <v>328</v>
      </c>
      <c r="Z176" s="124" t="s">
        <v>328</v>
      </c>
      <c r="AA176" s="122" t="s">
        <v>328</v>
      </c>
      <c r="AB176" s="122" t="s">
        <v>328</v>
      </c>
      <c r="AC176" s="122" t="s">
        <v>328</v>
      </c>
      <c r="AD176" s="122" t="s">
        <v>328</v>
      </c>
      <c r="AE176" s="122" t="s">
        <v>328</v>
      </c>
      <c r="AF176" s="124" t="s">
        <v>328</v>
      </c>
    </row>
    <row r="177" spans="1:32" s="122" customFormat="1" ht="15.95">
      <c r="A177" s="121" t="s">
        <v>898</v>
      </c>
      <c r="C177" s="121" t="s">
        <v>947</v>
      </c>
      <c r="D177" s="122" t="b">
        <v>1</v>
      </c>
      <c r="E177" s="122" t="b">
        <v>0</v>
      </c>
      <c r="F177" s="122" t="b">
        <v>0</v>
      </c>
      <c r="G177" s="122" t="b">
        <v>0</v>
      </c>
      <c r="K177" s="121" t="s">
        <v>948</v>
      </c>
      <c r="L177" s="121" t="s">
        <v>905</v>
      </c>
      <c r="M177" s="121" t="s">
        <v>8</v>
      </c>
      <c r="N177" s="125" t="s">
        <v>906</v>
      </c>
      <c r="P177" s="121" t="s">
        <v>907</v>
      </c>
      <c r="Q177" s="121" t="s">
        <v>328</v>
      </c>
      <c r="R177" s="121" t="s">
        <v>330</v>
      </c>
      <c r="S177" s="124" t="s">
        <v>473</v>
      </c>
      <c r="T177" s="121" t="s">
        <v>908</v>
      </c>
      <c r="U177" s="121" t="s">
        <v>909</v>
      </c>
      <c r="V177" s="121" t="s">
        <v>324</v>
      </c>
      <c r="W177" s="121" t="s">
        <v>910</v>
      </c>
      <c r="X177" s="121" t="s">
        <v>467</v>
      </c>
      <c r="Y177" s="121" t="s">
        <v>911</v>
      </c>
      <c r="Z177" s="124"/>
      <c r="AF177" s="124"/>
    </row>
    <row r="178" spans="1:32" s="122" customFormat="1">
      <c r="A178" s="121" t="s">
        <v>898</v>
      </c>
      <c r="C178" s="121" t="s">
        <v>748</v>
      </c>
      <c r="D178" s="122" t="b">
        <v>0</v>
      </c>
      <c r="E178" s="122" t="b">
        <v>0</v>
      </c>
      <c r="F178" s="122" t="b">
        <v>1</v>
      </c>
      <c r="G178" s="122" t="b">
        <v>0</v>
      </c>
      <c r="H178" s="122" t="s">
        <v>462</v>
      </c>
      <c r="I178" s="122" t="s">
        <v>747</v>
      </c>
      <c r="K178" s="121" t="s">
        <v>330</v>
      </c>
      <c r="L178" s="121" t="s">
        <v>763</v>
      </c>
      <c r="M178" s="121" t="s">
        <v>8</v>
      </c>
      <c r="N178" s="125"/>
      <c r="P178" s="121"/>
      <c r="Q178" s="121"/>
      <c r="R178" s="121"/>
      <c r="S178" s="124"/>
      <c r="T178" s="121"/>
      <c r="U178" s="121"/>
      <c r="V178" s="121"/>
      <c r="W178" s="121"/>
      <c r="X178" s="121"/>
      <c r="Y178" s="121"/>
      <c r="Z178" s="124"/>
      <c r="AF178" s="124"/>
    </row>
    <row r="179" spans="1:32" s="122" customFormat="1" ht="15.95">
      <c r="A179" s="121" t="s">
        <v>898</v>
      </c>
      <c r="C179" s="121" t="s">
        <v>949</v>
      </c>
      <c r="D179" s="122" t="b">
        <v>0</v>
      </c>
      <c r="E179" s="122" t="b">
        <v>0</v>
      </c>
      <c r="F179" s="122" t="b">
        <v>1</v>
      </c>
      <c r="G179" s="122" t="b">
        <v>0</v>
      </c>
      <c r="K179" s="121"/>
      <c r="L179" s="121" t="s">
        <v>950</v>
      </c>
      <c r="M179" s="121" t="s">
        <v>951</v>
      </c>
      <c r="N179" s="125" t="s">
        <v>952</v>
      </c>
      <c r="P179" s="121"/>
      <c r="Q179" s="121"/>
      <c r="R179" s="121"/>
      <c r="S179" s="124"/>
      <c r="T179" s="121"/>
      <c r="U179" s="121"/>
      <c r="V179" s="121"/>
      <c r="W179" s="121"/>
      <c r="X179" s="121"/>
      <c r="Y179" s="121"/>
      <c r="Z179" s="124"/>
      <c r="AF179" s="124"/>
    </row>
    <row r="180" spans="1:32" s="122" customFormat="1" ht="15.95">
      <c r="A180" s="121" t="s">
        <v>898</v>
      </c>
      <c r="C180" s="121" t="s">
        <v>953</v>
      </c>
      <c r="D180" s="122" t="b">
        <v>0</v>
      </c>
      <c r="E180" s="122" t="b">
        <v>0</v>
      </c>
      <c r="F180" s="122" t="b">
        <v>1</v>
      </c>
      <c r="G180" s="122" t="b">
        <v>0</v>
      </c>
      <c r="K180" s="121"/>
      <c r="L180" s="121" t="s">
        <v>954</v>
      </c>
      <c r="M180" s="121" t="s">
        <v>951</v>
      </c>
      <c r="N180" s="125" t="s">
        <v>955</v>
      </c>
      <c r="P180" s="121"/>
      <c r="Q180" s="121"/>
      <c r="R180" s="121"/>
      <c r="S180" s="124"/>
      <c r="T180" s="121"/>
      <c r="U180" s="121"/>
      <c r="V180" s="121"/>
      <c r="W180" s="121"/>
      <c r="X180" s="121"/>
      <c r="Y180" s="121"/>
      <c r="Z180" s="124"/>
      <c r="AF180" s="124"/>
    </row>
    <row r="181" spans="1:32" s="122" customFormat="1">
      <c r="A181" s="121" t="s">
        <v>898</v>
      </c>
      <c r="C181" s="121" t="s">
        <v>956</v>
      </c>
      <c r="D181" s="122" t="b">
        <v>0</v>
      </c>
      <c r="E181" s="122" t="b">
        <v>0</v>
      </c>
      <c r="F181" s="122" t="b">
        <v>0</v>
      </c>
      <c r="G181" s="122" t="b">
        <v>1</v>
      </c>
      <c r="K181" s="121"/>
      <c r="L181" s="121"/>
      <c r="M181" s="121"/>
      <c r="N181" s="125"/>
      <c r="P181" s="121"/>
      <c r="Q181" s="121"/>
      <c r="R181" s="121"/>
      <c r="S181" s="124"/>
      <c r="T181" s="121"/>
      <c r="U181" s="121"/>
      <c r="V181" s="121"/>
      <c r="W181" s="121"/>
      <c r="X181" s="121"/>
      <c r="Y181" s="121"/>
      <c r="Z181" s="124"/>
      <c r="AF181" s="124"/>
    </row>
    <row r="182" spans="1:32" s="122" customFormat="1">
      <c r="A182" s="121" t="s">
        <v>898</v>
      </c>
      <c r="C182" s="121" t="s">
        <v>957</v>
      </c>
      <c r="D182" s="122" t="b">
        <v>0</v>
      </c>
      <c r="E182" s="122" t="b">
        <v>0</v>
      </c>
      <c r="F182" s="122" t="b">
        <v>0</v>
      </c>
      <c r="G182" s="122" t="b">
        <v>1</v>
      </c>
      <c r="K182" s="121"/>
      <c r="L182" s="121"/>
      <c r="M182" s="121"/>
      <c r="N182" s="125"/>
      <c r="P182" s="121"/>
      <c r="Q182" s="121"/>
      <c r="R182" s="121"/>
      <c r="S182" s="124"/>
      <c r="T182" s="121"/>
      <c r="U182" s="121"/>
      <c r="V182" s="121"/>
      <c r="W182" s="121"/>
      <c r="X182" s="121"/>
      <c r="Y182" s="121"/>
      <c r="Z182" s="124"/>
      <c r="AF182" s="124"/>
    </row>
    <row r="183" spans="1:32" s="122" customFormat="1">
      <c r="A183" s="121" t="s">
        <v>898</v>
      </c>
      <c r="C183" s="121" t="s">
        <v>958</v>
      </c>
      <c r="D183" s="122" t="b">
        <v>0</v>
      </c>
      <c r="E183" s="122" t="b">
        <v>0</v>
      </c>
      <c r="F183" s="122" t="b">
        <v>0</v>
      </c>
      <c r="G183" s="122" t="b">
        <v>1</v>
      </c>
      <c r="K183" s="121"/>
      <c r="L183" s="121"/>
      <c r="M183" s="121"/>
      <c r="N183" s="125"/>
      <c r="P183" s="121"/>
      <c r="Q183" s="121"/>
      <c r="R183" s="121"/>
      <c r="S183" s="124"/>
      <c r="T183" s="121"/>
      <c r="U183" s="121"/>
      <c r="V183" s="121"/>
      <c r="W183" s="121"/>
      <c r="X183" s="121"/>
      <c r="Y183" s="121"/>
      <c r="Z183" s="124"/>
      <c r="AF183" s="124"/>
    </row>
    <row r="184" spans="1:32" s="122" customFormat="1">
      <c r="A184" s="121" t="s">
        <v>898</v>
      </c>
      <c r="C184" s="121" t="s">
        <v>959</v>
      </c>
      <c r="D184" s="122" t="b">
        <v>0</v>
      </c>
      <c r="E184" s="122" t="b">
        <v>0</v>
      </c>
      <c r="F184" s="122" t="b">
        <v>0</v>
      </c>
      <c r="G184" s="122" t="b">
        <v>1</v>
      </c>
      <c r="K184" s="121"/>
      <c r="L184" s="121"/>
      <c r="M184" s="121"/>
      <c r="N184" s="125"/>
      <c r="P184" s="121"/>
      <c r="Q184" s="121"/>
      <c r="R184" s="121"/>
      <c r="S184" s="124"/>
      <c r="T184" s="121"/>
      <c r="U184" s="121"/>
      <c r="V184" s="121"/>
      <c r="W184" s="121"/>
      <c r="X184" s="121"/>
      <c r="Y184" s="121"/>
      <c r="Z184" s="124"/>
      <c r="AF184" s="124"/>
    </row>
    <row r="185" spans="1:32" s="122" customFormat="1">
      <c r="A185" s="121" t="s">
        <v>898</v>
      </c>
      <c r="C185" s="121" t="s">
        <v>40</v>
      </c>
      <c r="D185" s="122" t="b">
        <v>0</v>
      </c>
      <c r="E185" s="122" t="b">
        <v>0</v>
      </c>
      <c r="F185" s="122" t="b">
        <v>1</v>
      </c>
      <c r="G185" s="122" t="b">
        <v>0</v>
      </c>
      <c r="H185" s="122" t="s">
        <v>462</v>
      </c>
      <c r="I185" s="122" t="s">
        <v>364</v>
      </c>
      <c r="K185" s="121" t="s">
        <v>330</v>
      </c>
      <c r="L185" s="121" t="s">
        <v>371</v>
      </c>
      <c r="M185" s="121" t="s">
        <v>8</v>
      </c>
      <c r="N185" s="125"/>
      <c r="P185" s="121"/>
      <c r="Q185" s="121"/>
      <c r="R185" s="121"/>
      <c r="S185" s="124"/>
      <c r="T185" s="121"/>
      <c r="U185" s="121"/>
      <c r="V185" s="121"/>
      <c r="W185" s="121"/>
      <c r="X185" s="121"/>
      <c r="Y185" s="121"/>
      <c r="Z185" s="124"/>
      <c r="AF185" s="124"/>
    </row>
    <row r="186" spans="1:32" s="239" customFormat="1" ht="32.1">
      <c r="A186" s="238" t="s">
        <v>898</v>
      </c>
      <c r="C186" s="238" t="s">
        <v>900</v>
      </c>
      <c r="D186" s="239" t="b">
        <v>0</v>
      </c>
      <c r="E186" s="239" t="b">
        <v>0</v>
      </c>
      <c r="F186" s="239" t="b">
        <v>0</v>
      </c>
      <c r="G186" s="239" t="b">
        <v>1</v>
      </c>
      <c r="H186" s="239" t="s">
        <v>323</v>
      </c>
      <c r="K186" s="238" t="s">
        <v>330</v>
      </c>
      <c r="L186" s="238" t="s">
        <v>901</v>
      </c>
      <c r="M186" s="238" t="s">
        <v>8</v>
      </c>
      <c r="N186" s="240" t="s">
        <v>902</v>
      </c>
      <c r="P186" s="238" t="s">
        <v>333</v>
      </c>
      <c r="Q186" s="238" t="s">
        <v>374</v>
      </c>
      <c r="R186" s="238" t="s">
        <v>324</v>
      </c>
      <c r="S186" s="241" t="s">
        <v>328</v>
      </c>
      <c r="T186" s="238" t="s">
        <v>328</v>
      </c>
      <c r="U186" s="242" t="s">
        <v>328</v>
      </c>
      <c r="V186" s="238" t="s">
        <v>328</v>
      </c>
      <c r="W186" s="238" t="s">
        <v>328</v>
      </c>
      <c r="X186" s="238" t="s">
        <v>467</v>
      </c>
      <c r="Y186" s="238" t="s">
        <v>903</v>
      </c>
      <c r="Z186" s="241"/>
      <c r="AF186" s="241"/>
    </row>
    <row r="187" spans="1:32" s="239" customFormat="1" ht="15.95">
      <c r="A187" s="238" t="s">
        <v>898</v>
      </c>
      <c r="C187" s="238" t="s">
        <v>904</v>
      </c>
      <c r="D187" s="239" t="b">
        <v>0</v>
      </c>
      <c r="E187" s="239" t="b">
        <v>0</v>
      </c>
      <c r="F187" s="239" t="b">
        <v>0</v>
      </c>
      <c r="G187" s="239" t="b">
        <v>1</v>
      </c>
      <c r="K187" s="238" t="s">
        <v>330</v>
      </c>
      <c r="L187" s="238" t="s">
        <v>905</v>
      </c>
      <c r="M187" s="238" t="s">
        <v>8</v>
      </c>
      <c r="N187" s="240" t="s">
        <v>906</v>
      </c>
      <c r="P187" s="238" t="s">
        <v>907</v>
      </c>
      <c r="Q187" s="238" t="s">
        <v>328</v>
      </c>
      <c r="R187" s="238" t="s">
        <v>330</v>
      </c>
      <c r="S187" s="241" t="s">
        <v>473</v>
      </c>
      <c r="T187" s="238" t="s">
        <v>908</v>
      </c>
      <c r="U187" s="242" t="s">
        <v>909</v>
      </c>
      <c r="V187" s="238" t="s">
        <v>324</v>
      </c>
      <c r="W187" s="238" t="s">
        <v>910</v>
      </c>
      <c r="X187" s="238" t="s">
        <v>467</v>
      </c>
      <c r="Y187" s="238" t="s">
        <v>911</v>
      </c>
      <c r="Z187" s="241"/>
      <c r="AF187" s="241"/>
    </row>
    <row r="188" spans="1:32" s="239" customFormat="1">
      <c r="A188" s="238" t="s">
        <v>898</v>
      </c>
      <c r="C188" s="238" t="s">
        <v>912</v>
      </c>
      <c r="D188" s="239" t="b">
        <v>0</v>
      </c>
      <c r="E188" s="239" t="b">
        <v>0</v>
      </c>
      <c r="F188" s="239" t="b">
        <v>0</v>
      </c>
      <c r="G188" s="239" t="b">
        <v>1</v>
      </c>
      <c r="K188" s="238" t="s">
        <v>330</v>
      </c>
      <c r="L188" s="238" t="s">
        <v>913</v>
      </c>
      <c r="M188" s="238" t="s">
        <v>8</v>
      </c>
      <c r="N188" s="240"/>
      <c r="P188" s="238" t="s">
        <v>914</v>
      </c>
      <c r="Q188" s="238" t="s">
        <v>328</v>
      </c>
      <c r="R188" s="238" t="s">
        <v>330</v>
      </c>
      <c r="S188" s="241" t="s">
        <v>915</v>
      </c>
      <c r="Z188" s="241"/>
      <c r="AF188" s="241"/>
    </row>
    <row r="189" spans="1:32" s="239" customFormat="1" ht="15.95">
      <c r="A189" s="238" t="s">
        <v>898</v>
      </c>
      <c r="C189" s="238" t="s">
        <v>917</v>
      </c>
      <c r="D189" s="239" t="b">
        <v>0</v>
      </c>
      <c r="E189" s="239" t="b">
        <v>0</v>
      </c>
      <c r="F189" s="239" t="b">
        <v>0</v>
      </c>
      <c r="G189" s="239" t="b">
        <v>1</v>
      </c>
      <c r="K189" s="238" t="s">
        <v>330</v>
      </c>
      <c r="L189" s="238" t="s">
        <v>918</v>
      </c>
      <c r="M189" s="238" t="s">
        <v>27</v>
      </c>
      <c r="N189" s="243" t="s">
        <v>919</v>
      </c>
      <c r="P189" s="238" t="s">
        <v>328</v>
      </c>
      <c r="Q189" s="238" t="s">
        <v>920</v>
      </c>
      <c r="R189" s="238" t="s">
        <v>330</v>
      </c>
      <c r="S189" s="241" t="s">
        <v>473</v>
      </c>
      <c r="T189" s="238" t="s">
        <v>921</v>
      </c>
      <c r="U189" s="238" t="s">
        <v>922</v>
      </c>
      <c r="V189" s="238" t="s">
        <v>324</v>
      </c>
      <c r="W189" s="238" t="s">
        <v>923</v>
      </c>
      <c r="X189" s="238" t="s">
        <v>467</v>
      </c>
      <c r="Y189" s="238" t="s">
        <v>924</v>
      </c>
      <c r="Z189" s="241"/>
      <c r="AF189" s="241"/>
    </row>
    <row r="190" spans="1:32" s="239" customFormat="1" ht="15.95">
      <c r="A190" s="238" t="s">
        <v>898</v>
      </c>
      <c r="C190" s="238" t="s">
        <v>925</v>
      </c>
      <c r="D190" s="239" t="b">
        <v>0</v>
      </c>
      <c r="E190" s="239" t="b">
        <v>0</v>
      </c>
      <c r="F190" s="239" t="b">
        <v>0</v>
      </c>
      <c r="G190" s="239" t="b">
        <v>1</v>
      </c>
      <c r="K190" s="238" t="s">
        <v>330</v>
      </c>
      <c r="L190" s="238" t="s">
        <v>926</v>
      </c>
      <c r="M190" s="238" t="s">
        <v>8</v>
      </c>
      <c r="N190" s="240" t="s">
        <v>927</v>
      </c>
      <c r="P190" s="238" t="s">
        <v>333</v>
      </c>
      <c r="Q190" s="238" t="s">
        <v>928</v>
      </c>
      <c r="R190" s="238" t="s">
        <v>330</v>
      </c>
      <c r="S190" s="241"/>
      <c r="Z190" s="241"/>
      <c r="AF190" s="241"/>
    </row>
    <row r="191" spans="1:32" s="239" customFormat="1" ht="15.95">
      <c r="A191" s="238" t="s">
        <v>898</v>
      </c>
      <c r="C191" s="238" t="s">
        <v>929</v>
      </c>
      <c r="D191" s="239" t="b">
        <v>0</v>
      </c>
      <c r="E191" s="239" t="b">
        <v>0</v>
      </c>
      <c r="F191" s="239" t="b">
        <v>0</v>
      </c>
      <c r="G191" s="239" t="b">
        <v>1</v>
      </c>
      <c r="K191" s="238" t="s">
        <v>330</v>
      </c>
      <c r="L191" s="238" t="s">
        <v>930</v>
      </c>
      <c r="M191" s="238" t="s">
        <v>5</v>
      </c>
      <c r="N191" s="240" t="s">
        <v>931</v>
      </c>
      <c r="P191" s="238" t="s">
        <v>328</v>
      </c>
      <c r="Q191" s="238" t="s">
        <v>932</v>
      </c>
      <c r="R191" s="238" t="s">
        <v>330</v>
      </c>
      <c r="S191" s="241"/>
      <c r="Z191" s="241"/>
      <c r="AB191" s="239" t="s">
        <v>933</v>
      </c>
      <c r="AF191" s="241"/>
    </row>
    <row r="192" spans="1:32" s="239" customFormat="1" ht="15.95">
      <c r="A192" s="238" t="s">
        <v>898</v>
      </c>
      <c r="C192" s="238" t="s">
        <v>934</v>
      </c>
      <c r="D192" s="239" t="b">
        <v>0</v>
      </c>
      <c r="E192" s="239" t="b">
        <v>0</v>
      </c>
      <c r="F192" s="239" t="b">
        <v>0</v>
      </c>
      <c r="G192" s="239" t="b">
        <v>1</v>
      </c>
      <c r="K192" s="238" t="s">
        <v>330</v>
      </c>
      <c r="L192" s="238" t="s">
        <v>935</v>
      </c>
      <c r="M192" s="238" t="s">
        <v>27</v>
      </c>
      <c r="N192" s="240" t="s">
        <v>936</v>
      </c>
      <c r="P192" s="238" t="s">
        <v>328</v>
      </c>
      <c r="Q192" s="238" t="s">
        <v>374</v>
      </c>
      <c r="R192" s="238" t="s">
        <v>330</v>
      </c>
      <c r="S192" s="241"/>
      <c r="Z192" s="241"/>
      <c r="AF192" s="241"/>
    </row>
    <row r="193" spans="1:32" s="239" customFormat="1" ht="15.95">
      <c r="A193" s="238" t="s">
        <v>898</v>
      </c>
      <c r="C193" s="238" t="s">
        <v>937</v>
      </c>
      <c r="D193" s="239" t="b">
        <v>0</v>
      </c>
      <c r="E193" s="239" t="b">
        <v>0</v>
      </c>
      <c r="F193" s="239" t="b">
        <v>0</v>
      </c>
      <c r="G193" s="239" t="b">
        <v>1</v>
      </c>
      <c r="K193" s="238" t="s">
        <v>330</v>
      </c>
      <c r="L193" s="238" t="s">
        <v>938</v>
      </c>
      <c r="M193" s="238" t="s">
        <v>27</v>
      </c>
      <c r="N193" s="240" t="s">
        <v>939</v>
      </c>
      <c r="P193" s="238" t="s">
        <v>328</v>
      </c>
      <c r="Q193" s="238" t="s">
        <v>374</v>
      </c>
      <c r="R193" s="238" t="s">
        <v>330</v>
      </c>
      <c r="S193" s="241"/>
      <c r="Z193" s="241"/>
      <c r="AF193" s="241"/>
    </row>
    <row r="194" spans="1:32" s="239" customFormat="1" ht="15.95">
      <c r="A194" s="238" t="s">
        <v>898</v>
      </c>
      <c r="C194" s="238" t="s">
        <v>960</v>
      </c>
      <c r="D194" s="239" t="b">
        <v>0</v>
      </c>
      <c r="E194" s="239" t="b">
        <v>0</v>
      </c>
      <c r="F194" s="239" t="b">
        <v>0</v>
      </c>
      <c r="G194" s="239" t="b">
        <v>1</v>
      </c>
      <c r="K194" s="238" t="s">
        <v>330</v>
      </c>
      <c r="L194" s="238" t="s">
        <v>941</v>
      </c>
      <c r="M194" s="238" t="s">
        <v>8</v>
      </c>
      <c r="N194" s="240" t="s">
        <v>942</v>
      </c>
      <c r="P194" s="238" t="s">
        <v>943</v>
      </c>
      <c r="Q194" s="238" t="s">
        <v>328</v>
      </c>
      <c r="R194" s="238" t="s">
        <v>330</v>
      </c>
      <c r="S194" s="241" t="s">
        <v>473</v>
      </c>
      <c r="T194" s="239" t="s">
        <v>944</v>
      </c>
      <c r="U194" s="239" t="s">
        <v>945</v>
      </c>
      <c r="V194" s="239" t="s">
        <v>324</v>
      </c>
      <c r="W194" s="239" t="s">
        <v>946</v>
      </c>
      <c r="Z194" s="241"/>
      <c r="AF194" s="241"/>
    </row>
    <row r="195" spans="1:32" s="239" customFormat="1" ht="32.1">
      <c r="A195" s="238" t="s">
        <v>898</v>
      </c>
      <c r="C195" s="238" t="s">
        <v>322</v>
      </c>
      <c r="D195" s="239" t="b">
        <v>0</v>
      </c>
      <c r="E195" s="239" t="b">
        <v>0</v>
      </c>
      <c r="F195" s="239" t="b">
        <v>0</v>
      </c>
      <c r="G195" s="239" t="b">
        <v>1</v>
      </c>
      <c r="H195" s="239" t="s">
        <v>462</v>
      </c>
      <c r="I195" s="239" t="s">
        <v>320</v>
      </c>
      <c r="K195" s="238" t="s">
        <v>324</v>
      </c>
      <c r="L195" s="238" t="s">
        <v>328</v>
      </c>
      <c r="M195" s="238" t="s">
        <v>8</v>
      </c>
      <c r="N195" s="240" t="str">
        <f>N$2</f>
        <v>A unique code that identifies an extracted publication in the ERA dataset. This code is present in all the tables of era extraction data models.</v>
      </c>
      <c r="P195" s="238" t="s">
        <v>463</v>
      </c>
      <c r="Q195" s="238" t="s">
        <v>328</v>
      </c>
      <c r="R195" s="238" t="s">
        <v>328</v>
      </c>
      <c r="S195" s="241" t="s">
        <v>328</v>
      </c>
      <c r="T195" s="238" t="s">
        <v>328</v>
      </c>
      <c r="U195" s="238" t="s">
        <v>328</v>
      </c>
      <c r="V195" s="238" t="s">
        <v>328</v>
      </c>
      <c r="W195" s="238" t="s">
        <v>328</v>
      </c>
      <c r="Z195" s="241" t="s">
        <v>328</v>
      </c>
      <c r="AA195" s="239" t="s">
        <v>328</v>
      </c>
      <c r="AB195" s="239" t="s">
        <v>328</v>
      </c>
      <c r="AC195" s="239" t="s">
        <v>328</v>
      </c>
      <c r="AD195" s="239" t="s">
        <v>328</v>
      </c>
      <c r="AE195" s="239" t="s">
        <v>328</v>
      </c>
      <c r="AF195" s="241" t="s">
        <v>328</v>
      </c>
    </row>
    <row r="196" spans="1:32" s="239" customFormat="1">
      <c r="A196" s="238" t="s">
        <v>898</v>
      </c>
      <c r="C196" s="238" t="s">
        <v>748</v>
      </c>
      <c r="D196" s="239" t="b">
        <v>0</v>
      </c>
      <c r="E196" s="239" t="b">
        <v>0</v>
      </c>
      <c r="F196" s="239" t="b">
        <v>0</v>
      </c>
      <c r="G196" s="239" t="b">
        <v>1</v>
      </c>
      <c r="H196" s="239" t="s">
        <v>462</v>
      </c>
      <c r="I196" s="239" t="s">
        <v>747</v>
      </c>
      <c r="K196" s="238" t="s">
        <v>330</v>
      </c>
      <c r="L196" s="238" t="s">
        <v>763</v>
      </c>
      <c r="M196" s="238" t="s">
        <v>8</v>
      </c>
      <c r="N196" s="240"/>
      <c r="P196" s="238"/>
      <c r="Q196" s="238"/>
      <c r="R196" s="238"/>
      <c r="S196" s="241"/>
      <c r="T196" s="238"/>
      <c r="U196" s="238"/>
      <c r="V196" s="238"/>
      <c r="W196" s="238"/>
      <c r="X196" s="238"/>
      <c r="Y196" s="238"/>
      <c r="Z196" s="241"/>
      <c r="AF196" s="241"/>
    </row>
    <row r="197" spans="1:32" s="239" customFormat="1" ht="15.95">
      <c r="A197" s="238" t="s">
        <v>898</v>
      </c>
      <c r="C197" s="238" t="s">
        <v>949</v>
      </c>
      <c r="D197" s="239" t="b">
        <v>0</v>
      </c>
      <c r="E197" s="239" t="b">
        <v>0</v>
      </c>
      <c r="F197" s="239" t="b">
        <v>0</v>
      </c>
      <c r="G197" s="239" t="b">
        <v>1</v>
      </c>
      <c r="K197" s="238"/>
      <c r="L197" s="238" t="s">
        <v>950</v>
      </c>
      <c r="M197" s="238" t="s">
        <v>951</v>
      </c>
      <c r="N197" s="240" t="s">
        <v>952</v>
      </c>
      <c r="P197" s="238"/>
      <c r="Q197" s="238"/>
      <c r="R197" s="238"/>
      <c r="S197" s="241"/>
      <c r="T197" s="238"/>
      <c r="U197" s="238"/>
      <c r="V197" s="238"/>
      <c r="W197" s="238"/>
      <c r="X197" s="238"/>
      <c r="Y197" s="238"/>
      <c r="Z197" s="241"/>
      <c r="AF197" s="241"/>
    </row>
    <row r="198" spans="1:32" s="239" customFormat="1" ht="15.95">
      <c r="A198" s="238" t="s">
        <v>898</v>
      </c>
      <c r="C198" s="238" t="s">
        <v>953</v>
      </c>
      <c r="D198" s="239" t="b">
        <v>0</v>
      </c>
      <c r="E198" s="239" t="b">
        <v>0</v>
      </c>
      <c r="F198" s="239" t="b">
        <v>0</v>
      </c>
      <c r="G198" s="239" t="b">
        <v>1</v>
      </c>
      <c r="K198" s="238"/>
      <c r="L198" s="238" t="s">
        <v>954</v>
      </c>
      <c r="M198" s="238" t="s">
        <v>951</v>
      </c>
      <c r="N198" s="240" t="s">
        <v>955</v>
      </c>
      <c r="P198" s="238"/>
      <c r="Q198" s="238"/>
      <c r="R198" s="238"/>
      <c r="S198" s="241"/>
      <c r="T198" s="238"/>
      <c r="U198" s="238"/>
      <c r="V198" s="238"/>
      <c r="W198" s="238"/>
      <c r="X198" s="238"/>
      <c r="Y198" s="238"/>
      <c r="Z198" s="241"/>
      <c r="AF198" s="241"/>
    </row>
    <row r="199" spans="1:32" s="239" customFormat="1">
      <c r="A199" s="238" t="s">
        <v>898</v>
      </c>
      <c r="C199" s="238" t="s">
        <v>40</v>
      </c>
      <c r="D199" s="239" t="b">
        <v>0</v>
      </c>
      <c r="E199" s="239" t="b">
        <v>0</v>
      </c>
      <c r="F199" s="239" t="b">
        <v>0</v>
      </c>
      <c r="G199" s="239" t="b">
        <v>1</v>
      </c>
      <c r="H199" s="239" t="s">
        <v>462</v>
      </c>
      <c r="I199" s="239" t="s">
        <v>364</v>
      </c>
      <c r="K199" s="238" t="s">
        <v>330</v>
      </c>
      <c r="L199" s="238" t="s">
        <v>371</v>
      </c>
      <c r="M199" s="238" t="s">
        <v>8</v>
      </c>
      <c r="N199" s="240"/>
      <c r="P199" s="238"/>
      <c r="Q199" s="238"/>
      <c r="R199" s="238"/>
      <c r="S199" s="241"/>
      <c r="T199" s="238"/>
      <c r="U199" s="238"/>
      <c r="V199" s="238"/>
      <c r="W199" s="238"/>
      <c r="X199" s="238"/>
      <c r="Y199" s="238"/>
      <c r="Z199" s="241"/>
      <c r="AF199" s="241"/>
    </row>
    <row r="200" spans="1:32" s="128" customFormat="1" ht="15.95">
      <c r="A200" s="127" t="s">
        <v>961</v>
      </c>
      <c r="B200" s="127" t="s">
        <v>962</v>
      </c>
      <c r="C200" s="127" t="s">
        <v>963</v>
      </c>
      <c r="D200" s="128" t="b">
        <v>1</v>
      </c>
      <c r="E200" s="128" t="b">
        <v>0</v>
      </c>
      <c r="F200" s="128" t="b">
        <v>1</v>
      </c>
      <c r="G200" s="128" t="b">
        <v>0</v>
      </c>
      <c r="H200" s="128" t="s">
        <v>462</v>
      </c>
      <c r="I200" s="128" t="s">
        <v>847</v>
      </c>
      <c r="K200" s="127" t="s">
        <v>330</v>
      </c>
      <c r="L200" s="127" t="s">
        <v>964</v>
      </c>
      <c r="M200" s="127" t="s">
        <v>8</v>
      </c>
      <c r="N200" s="129" t="s">
        <v>965</v>
      </c>
      <c r="P200" s="127" t="s">
        <v>966</v>
      </c>
      <c r="Q200" s="127" t="s">
        <v>328</v>
      </c>
      <c r="R200" s="127" t="s">
        <v>324</v>
      </c>
      <c r="S200" s="130" t="s">
        <v>328</v>
      </c>
      <c r="T200" s="127" t="s">
        <v>328</v>
      </c>
      <c r="U200" s="127" t="s">
        <v>328</v>
      </c>
      <c r="V200" s="127" t="s">
        <v>328</v>
      </c>
      <c r="W200" s="127" t="s">
        <v>328</v>
      </c>
      <c r="Z200" s="130"/>
      <c r="AF200" s="130"/>
    </row>
    <row r="201" spans="1:32" s="128" customFormat="1" ht="32.1">
      <c r="A201" s="127" t="s">
        <v>961</v>
      </c>
      <c r="C201" s="127" t="s">
        <v>967</v>
      </c>
      <c r="D201" s="128" t="b">
        <v>1</v>
      </c>
      <c r="E201" s="128" t="b">
        <v>0</v>
      </c>
      <c r="F201" s="128" t="b">
        <v>1</v>
      </c>
      <c r="G201" s="128" t="b">
        <v>0</v>
      </c>
      <c r="H201" s="128" t="s">
        <v>323</v>
      </c>
      <c r="K201" s="127" t="s">
        <v>330</v>
      </c>
      <c r="L201" s="127" t="s">
        <v>968</v>
      </c>
      <c r="M201" s="127" t="s">
        <v>8</v>
      </c>
      <c r="N201" s="129" t="s">
        <v>969</v>
      </c>
      <c r="P201" s="127" t="s">
        <v>333</v>
      </c>
      <c r="Q201" s="127" t="s">
        <v>328</v>
      </c>
      <c r="R201" s="127" t="s">
        <v>324</v>
      </c>
      <c r="S201" s="130" t="s">
        <v>328</v>
      </c>
      <c r="T201" s="127" t="s">
        <v>328</v>
      </c>
      <c r="U201" s="127" t="s">
        <v>328</v>
      </c>
      <c r="V201" s="127" t="s">
        <v>328</v>
      </c>
      <c r="W201" s="127" t="s">
        <v>328</v>
      </c>
      <c r="X201" s="127" t="s">
        <v>467</v>
      </c>
      <c r="Y201" s="127" t="s">
        <v>970</v>
      </c>
      <c r="Z201" s="130"/>
      <c r="AF201" s="130"/>
    </row>
    <row r="202" spans="1:32" s="128" customFormat="1" ht="48">
      <c r="A202" s="127" t="s">
        <v>961</v>
      </c>
      <c r="C202" s="127" t="s">
        <v>971</v>
      </c>
      <c r="D202" s="128" t="b">
        <v>1</v>
      </c>
      <c r="E202" s="128" t="b">
        <v>0</v>
      </c>
      <c r="F202" s="128" t="b">
        <v>1</v>
      </c>
      <c r="G202" s="128" t="b">
        <v>0</v>
      </c>
      <c r="K202" s="127" t="s">
        <v>330</v>
      </c>
      <c r="L202" s="127" t="s">
        <v>972</v>
      </c>
      <c r="M202" s="127" t="s">
        <v>8</v>
      </c>
      <c r="N202" s="129" t="s">
        <v>973</v>
      </c>
      <c r="P202" s="127" t="s">
        <v>974</v>
      </c>
      <c r="Q202" s="127" t="s">
        <v>328</v>
      </c>
      <c r="R202" s="127" t="s">
        <v>324</v>
      </c>
      <c r="S202" s="130" t="s">
        <v>328</v>
      </c>
      <c r="T202" s="127" t="s">
        <v>328</v>
      </c>
      <c r="U202" s="127" t="s">
        <v>328</v>
      </c>
      <c r="V202" s="127" t="s">
        <v>328</v>
      </c>
      <c r="W202" s="127" t="s">
        <v>328</v>
      </c>
      <c r="Z202" s="130"/>
      <c r="AF202" s="130"/>
    </row>
    <row r="203" spans="1:32" s="128" customFormat="1" ht="32.1">
      <c r="A203" s="127" t="s">
        <v>961</v>
      </c>
      <c r="C203" s="127" t="s">
        <v>975</v>
      </c>
      <c r="D203" s="128" t="b">
        <v>1</v>
      </c>
      <c r="E203" s="128" t="b">
        <v>0</v>
      </c>
      <c r="F203" s="128" t="b">
        <v>0</v>
      </c>
      <c r="G203" s="128" t="b">
        <v>0</v>
      </c>
      <c r="K203" s="127" t="s">
        <v>330</v>
      </c>
      <c r="L203" s="127" t="s">
        <v>976</v>
      </c>
      <c r="M203" s="127" t="s">
        <v>8</v>
      </c>
      <c r="N203" s="131" t="s">
        <v>976</v>
      </c>
      <c r="P203" s="127" t="s">
        <v>977</v>
      </c>
      <c r="Q203" s="127" t="s">
        <v>328</v>
      </c>
      <c r="R203" s="127" t="s">
        <v>324</v>
      </c>
      <c r="S203" s="130" t="s">
        <v>473</v>
      </c>
      <c r="T203" s="127" t="s">
        <v>978</v>
      </c>
      <c r="U203" s="132" t="s">
        <v>979</v>
      </c>
      <c r="V203" s="127" t="s">
        <v>980</v>
      </c>
      <c r="W203" s="127" t="s">
        <v>981</v>
      </c>
      <c r="X203" s="127" t="s">
        <v>467</v>
      </c>
      <c r="Y203" s="127" t="s">
        <v>970</v>
      </c>
      <c r="Z203" s="130" t="s">
        <v>324</v>
      </c>
      <c r="AA203" s="129" t="s">
        <v>982</v>
      </c>
      <c r="AB203" s="127" t="s">
        <v>983</v>
      </c>
      <c r="AC203" s="132" t="s">
        <v>984</v>
      </c>
      <c r="AD203" s="127" t="s">
        <v>980</v>
      </c>
      <c r="AE203" s="127" t="s">
        <v>985</v>
      </c>
      <c r="AF203" s="130"/>
    </row>
    <row r="204" spans="1:32" s="128" customFormat="1" ht="32.1">
      <c r="A204" s="127" t="s">
        <v>961</v>
      </c>
      <c r="C204" s="127" t="s">
        <v>986</v>
      </c>
      <c r="D204" s="128" t="b">
        <v>1</v>
      </c>
      <c r="E204" s="128" t="b">
        <v>0</v>
      </c>
      <c r="F204" s="128" t="b">
        <v>0</v>
      </c>
      <c r="G204" s="128" t="b">
        <v>0</v>
      </c>
      <c r="K204" s="127" t="s">
        <v>330</v>
      </c>
      <c r="L204" s="127" t="s">
        <v>987</v>
      </c>
      <c r="M204" s="127" t="s">
        <v>5</v>
      </c>
      <c r="N204" s="131" t="s">
        <v>988</v>
      </c>
      <c r="P204" s="127" t="s">
        <v>328</v>
      </c>
      <c r="Q204" s="127" t="s">
        <v>520</v>
      </c>
      <c r="R204" s="127" t="s">
        <v>330</v>
      </c>
      <c r="S204" s="130" t="s">
        <v>473</v>
      </c>
      <c r="T204" s="127" t="s">
        <v>989</v>
      </c>
      <c r="U204" s="132" t="s">
        <v>990</v>
      </c>
      <c r="V204" s="127" t="s">
        <v>476</v>
      </c>
      <c r="W204" s="127" t="s">
        <v>991</v>
      </c>
      <c r="X204" s="127" t="s">
        <v>467</v>
      </c>
      <c r="Y204" s="127" t="s">
        <v>992</v>
      </c>
      <c r="Z204" s="130"/>
      <c r="AF204" s="130"/>
    </row>
    <row r="205" spans="1:32" s="128" customFormat="1" ht="15.95">
      <c r="A205" s="127" t="s">
        <v>961</v>
      </c>
      <c r="C205" s="127" t="s">
        <v>993</v>
      </c>
      <c r="D205" s="128" t="b">
        <v>1</v>
      </c>
      <c r="E205" s="128" t="b">
        <v>0</v>
      </c>
      <c r="F205" s="128" t="b">
        <v>0</v>
      </c>
      <c r="G205" s="128" t="b">
        <v>0</v>
      </c>
      <c r="K205" s="127" t="s">
        <v>330</v>
      </c>
      <c r="L205" s="127" t="s">
        <v>994</v>
      </c>
      <c r="M205" s="127" t="s">
        <v>8</v>
      </c>
      <c r="N205" s="131" t="s">
        <v>995</v>
      </c>
      <c r="P205" s="127" t="s">
        <v>996</v>
      </c>
      <c r="Q205" s="127" t="s">
        <v>328</v>
      </c>
      <c r="R205" s="127" t="s">
        <v>997</v>
      </c>
      <c r="S205" s="130"/>
      <c r="Z205" s="130"/>
      <c r="AF205" s="130"/>
    </row>
    <row r="206" spans="1:32" s="128" customFormat="1" ht="15.95">
      <c r="A206" s="127" t="s">
        <v>961</v>
      </c>
      <c r="C206" s="127" t="s">
        <v>998</v>
      </c>
      <c r="D206" s="128" t="b">
        <v>1</v>
      </c>
      <c r="E206" s="128" t="b">
        <v>0</v>
      </c>
      <c r="F206" s="128" t="b">
        <v>0</v>
      </c>
      <c r="G206" s="128" t="b">
        <v>0</v>
      </c>
      <c r="K206" s="127" t="s">
        <v>330</v>
      </c>
      <c r="L206" s="127" t="s">
        <v>999</v>
      </c>
      <c r="M206" s="127" t="s">
        <v>5</v>
      </c>
      <c r="N206" s="131" t="s">
        <v>1000</v>
      </c>
      <c r="P206" s="127" t="s">
        <v>328</v>
      </c>
      <c r="Q206" s="127" t="s">
        <v>1001</v>
      </c>
      <c r="R206" s="127" t="s">
        <v>330</v>
      </c>
      <c r="S206" s="130" t="s">
        <v>473</v>
      </c>
      <c r="T206" s="127" t="s">
        <v>989</v>
      </c>
      <c r="U206" s="132" t="s">
        <v>990</v>
      </c>
      <c r="V206" s="127" t="s">
        <v>476</v>
      </c>
      <c r="W206" s="127" t="s">
        <v>991</v>
      </c>
      <c r="X206" s="127" t="s">
        <v>467</v>
      </c>
      <c r="Y206" s="127" t="s">
        <v>1002</v>
      </c>
      <c r="Z206" s="130"/>
      <c r="AF206" s="130"/>
    </row>
    <row r="207" spans="1:32" s="128" customFormat="1" ht="32.1">
      <c r="A207" s="127" t="s">
        <v>961</v>
      </c>
      <c r="C207" s="127" t="s">
        <v>1003</v>
      </c>
      <c r="D207" s="128" t="b">
        <v>1</v>
      </c>
      <c r="E207" s="128" t="b">
        <v>0</v>
      </c>
      <c r="F207" s="128" t="b">
        <v>0</v>
      </c>
      <c r="G207" s="128" t="b">
        <v>0</v>
      </c>
      <c r="K207" s="127" t="s">
        <v>330</v>
      </c>
      <c r="L207" s="127" t="s">
        <v>1004</v>
      </c>
      <c r="M207" s="127" t="s">
        <v>5</v>
      </c>
      <c r="N207" s="131" t="s">
        <v>1005</v>
      </c>
      <c r="P207" s="127" t="s">
        <v>328</v>
      </c>
      <c r="Q207" s="127" t="s">
        <v>1006</v>
      </c>
      <c r="R207" s="127" t="s">
        <v>330</v>
      </c>
      <c r="S207" s="130" t="s">
        <v>473</v>
      </c>
      <c r="T207" s="127" t="s">
        <v>989</v>
      </c>
      <c r="U207" s="132" t="s">
        <v>990</v>
      </c>
      <c r="V207" s="127" t="s">
        <v>476</v>
      </c>
      <c r="W207" s="127" t="s">
        <v>991</v>
      </c>
      <c r="X207" s="127" t="s">
        <v>467</v>
      </c>
      <c r="Z207" s="130"/>
      <c r="AF207" s="130"/>
    </row>
    <row r="208" spans="1:32" s="128" customFormat="1" ht="15.95">
      <c r="A208" s="127" t="s">
        <v>961</v>
      </c>
      <c r="C208" s="127" t="s">
        <v>1007</v>
      </c>
      <c r="D208" s="128" t="b">
        <v>1</v>
      </c>
      <c r="E208" s="128" t="b">
        <v>0</v>
      </c>
      <c r="F208" s="128" t="b">
        <v>0</v>
      </c>
      <c r="G208" s="128" t="b">
        <v>0</v>
      </c>
      <c r="K208" s="127" t="s">
        <v>330</v>
      </c>
      <c r="L208" s="127" t="s">
        <v>1008</v>
      </c>
      <c r="M208" s="127" t="s">
        <v>27</v>
      </c>
      <c r="N208" s="131" t="s">
        <v>1009</v>
      </c>
      <c r="P208" s="127" t="s">
        <v>328</v>
      </c>
      <c r="Q208" s="127" t="s">
        <v>1010</v>
      </c>
      <c r="R208" s="127" t="s">
        <v>330</v>
      </c>
      <c r="S208" s="130" t="s">
        <v>473</v>
      </c>
      <c r="T208" s="127" t="s">
        <v>1011</v>
      </c>
      <c r="U208" s="132" t="s">
        <v>1012</v>
      </c>
      <c r="V208" s="127" t="s">
        <v>476</v>
      </c>
      <c r="W208" s="127" t="s">
        <v>1013</v>
      </c>
      <c r="X208" s="127" t="s">
        <v>467</v>
      </c>
      <c r="Y208" s="127" t="s">
        <v>1014</v>
      </c>
      <c r="Z208" s="130"/>
      <c r="AF208" s="130"/>
    </row>
    <row r="209" spans="1:32" s="128" customFormat="1" ht="32.1">
      <c r="A209" s="127" t="s">
        <v>961</v>
      </c>
      <c r="C209" s="127" t="s">
        <v>1015</v>
      </c>
      <c r="D209" s="128" t="b">
        <v>1</v>
      </c>
      <c r="E209" s="128" t="b">
        <v>0</v>
      </c>
      <c r="F209" s="128" t="b">
        <v>0</v>
      </c>
      <c r="G209" s="128" t="b">
        <v>0</v>
      </c>
      <c r="K209" s="127" t="s">
        <v>330</v>
      </c>
      <c r="L209" s="127" t="s">
        <v>1016</v>
      </c>
      <c r="M209" s="127" t="s">
        <v>27</v>
      </c>
      <c r="N209" s="131" t="s">
        <v>1017</v>
      </c>
      <c r="P209" s="127" t="s">
        <v>328</v>
      </c>
      <c r="Q209" s="127" t="s">
        <v>1018</v>
      </c>
      <c r="R209" s="127" t="s">
        <v>330</v>
      </c>
      <c r="S209" s="130" t="s">
        <v>473</v>
      </c>
      <c r="T209" s="127" t="s">
        <v>1011</v>
      </c>
      <c r="U209" s="132" t="s">
        <v>1012</v>
      </c>
      <c r="V209" s="127" t="s">
        <v>476</v>
      </c>
      <c r="W209" s="127" t="s">
        <v>1013</v>
      </c>
      <c r="X209" s="127" t="s">
        <v>467</v>
      </c>
      <c r="Z209" s="130"/>
      <c r="AF209" s="130"/>
    </row>
    <row r="210" spans="1:32" s="128" customFormat="1" ht="32.1">
      <c r="A210" s="127" t="s">
        <v>961</v>
      </c>
      <c r="C210" s="127" t="s">
        <v>1019</v>
      </c>
      <c r="D210" s="128" t="b">
        <v>1</v>
      </c>
      <c r="E210" s="128" t="b">
        <v>0</v>
      </c>
      <c r="F210" s="128" t="b">
        <v>0</v>
      </c>
      <c r="G210" s="128" t="b">
        <v>0</v>
      </c>
      <c r="K210" s="127" t="s">
        <v>330</v>
      </c>
      <c r="L210" s="127" t="s">
        <v>1020</v>
      </c>
      <c r="M210" s="127" t="s">
        <v>5</v>
      </c>
      <c r="N210" s="129" t="s">
        <v>1021</v>
      </c>
      <c r="P210" s="127" t="s">
        <v>328</v>
      </c>
      <c r="Q210" s="127" t="s">
        <v>1001</v>
      </c>
      <c r="R210" s="127" t="s">
        <v>330</v>
      </c>
      <c r="S210" s="130" t="s">
        <v>473</v>
      </c>
      <c r="T210" s="127" t="s">
        <v>989</v>
      </c>
      <c r="U210" s="132" t="s">
        <v>990</v>
      </c>
      <c r="V210" s="127" t="s">
        <v>476</v>
      </c>
      <c r="W210" s="127" t="s">
        <v>991</v>
      </c>
      <c r="X210" s="127" t="s">
        <v>467</v>
      </c>
      <c r="Z210" s="130"/>
      <c r="AF210" s="130"/>
    </row>
    <row r="211" spans="1:32" s="128" customFormat="1" ht="32.1">
      <c r="A211" s="127" t="s">
        <v>961</v>
      </c>
      <c r="C211" s="127" t="s">
        <v>1022</v>
      </c>
      <c r="D211" s="128" t="b">
        <v>1</v>
      </c>
      <c r="E211" s="128" t="b">
        <v>0</v>
      </c>
      <c r="F211" s="128" t="b">
        <v>0</v>
      </c>
      <c r="G211" s="128" t="b">
        <v>0</v>
      </c>
      <c r="K211" s="127" t="s">
        <v>330</v>
      </c>
      <c r="L211" s="127" t="s">
        <v>1023</v>
      </c>
      <c r="M211" s="127" t="s">
        <v>27</v>
      </c>
      <c r="N211" s="129" t="s">
        <v>1021</v>
      </c>
      <c r="P211" s="127" t="s">
        <v>328</v>
      </c>
      <c r="Q211" s="127" t="s">
        <v>1024</v>
      </c>
      <c r="R211" s="127" t="s">
        <v>1025</v>
      </c>
      <c r="S211" s="130" t="s">
        <v>473</v>
      </c>
      <c r="T211" s="127" t="s">
        <v>989</v>
      </c>
      <c r="U211" s="132" t="s">
        <v>990</v>
      </c>
      <c r="V211" s="127" t="s">
        <v>476</v>
      </c>
      <c r="W211" s="127" t="s">
        <v>991</v>
      </c>
      <c r="X211" s="127" t="s">
        <v>467</v>
      </c>
      <c r="Z211" s="130"/>
      <c r="AF211" s="130"/>
    </row>
    <row r="212" spans="1:32" s="128" customFormat="1">
      <c r="A212" s="127" t="s">
        <v>961</v>
      </c>
      <c r="C212" s="127" t="s">
        <v>1026</v>
      </c>
      <c r="D212" s="128" t="b">
        <v>1</v>
      </c>
      <c r="E212" s="128" t="b">
        <v>0</v>
      </c>
      <c r="F212" s="128" t="b">
        <v>0</v>
      </c>
      <c r="G212" s="128" t="b">
        <v>0</v>
      </c>
      <c r="K212" s="127" t="s">
        <v>330</v>
      </c>
      <c r="L212" s="127" t="s">
        <v>1027</v>
      </c>
      <c r="M212" s="127" t="s">
        <v>8</v>
      </c>
      <c r="N212" s="127" t="s">
        <v>1028</v>
      </c>
      <c r="P212" s="127" t="s">
        <v>1029</v>
      </c>
      <c r="Q212" s="127" t="s">
        <v>328</v>
      </c>
      <c r="R212" s="127" t="s">
        <v>330</v>
      </c>
      <c r="S212" s="130" t="s">
        <v>473</v>
      </c>
      <c r="T212" s="127" t="s">
        <v>1030</v>
      </c>
      <c r="U212" s="132" t="s">
        <v>1031</v>
      </c>
      <c r="V212" s="127" t="s">
        <v>476</v>
      </c>
      <c r="W212" s="127" t="s">
        <v>1032</v>
      </c>
      <c r="X212" s="127" t="s">
        <v>467</v>
      </c>
      <c r="Y212" s="127" t="s">
        <v>1033</v>
      </c>
      <c r="Z212" s="130"/>
      <c r="AF212" s="130"/>
    </row>
    <row r="213" spans="1:32" s="128" customFormat="1" ht="15.95">
      <c r="A213" s="127" t="s">
        <v>961</v>
      </c>
      <c r="C213" s="127" t="s">
        <v>1034</v>
      </c>
      <c r="D213" s="128" t="b">
        <v>1</v>
      </c>
      <c r="E213" s="128" t="b">
        <v>0</v>
      </c>
      <c r="F213" s="128" t="b">
        <v>0</v>
      </c>
      <c r="G213" s="128" t="b">
        <v>0</v>
      </c>
      <c r="K213" s="127" t="s">
        <v>330</v>
      </c>
      <c r="L213" s="127" t="s">
        <v>1035</v>
      </c>
      <c r="M213" s="127" t="s">
        <v>27</v>
      </c>
      <c r="N213" s="131" t="s">
        <v>1036</v>
      </c>
      <c r="P213" s="127" t="s">
        <v>328</v>
      </c>
      <c r="Q213" s="127" t="s">
        <v>1024</v>
      </c>
      <c r="R213" s="127" t="s">
        <v>1037</v>
      </c>
      <c r="S213" s="130" t="s">
        <v>473</v>
      </c>
      <c r="T213" s="127" t="s">
        <v>989</v>
      </c>
      <c r="U213" s="132" t="s">
        <v>990</v>
      </c>
      <c r="V213" s="127" t="s">
        <v>476</v>
      </c>
      <c r="W213" s="127" t="s">
        <v>991</v>
      </c>
      <c r="X213" s="127" t="s">
        <v>467</v>
      </c>
      <c r="Y213" s="127" t="s">
        <v>1038</v>
      </c>
      <c r="Z213" s="130"/>
      <c r="AF213" s="130"/>
    </row>
    <row r="214" spans="1:32" s="128" customFormat="1" ht="15.95">
      <c r="A214" s="127" t="s">
        <v>961</v>
      </c>
      <c r="C214" s="127" t="s">
        <v>1039</v>
      </c>
      <c r="D214" s="128" t="b">
        <v>1</v>
      </c>
      <c r="E214" s="128" t="b">
        <v>0</v>
      </c>
      <c r="F214" s="128" t="b">
        <v>0</v>
      </c>
      <c r="G214" s="128" t="b">
        <v>0</v>
      </c>
      <c r="K214" s="127" t="s">
        <v>330</v>
      </c>
      <c r="L214" s="127" t="s">
        <v>1040</v>
      </c>
      <c r="M214" s="127" t="s">
        <v>5</v>
      </c>
      <c r="N214" s="131" t="s">
        <v>1041</v>
      </c>
      <c r="P214" s="127" t="s">
        <v>328</v>
      </c>
      <c r="Q214" s="127" t="s">
        <v>932</v>
      </c>
      <c r="R214" s="127" t="s">
        <v>1037</v>
      </c>
      <c r="S214" s="130" t="s">
        <v>473</v>
      </c>
      <c r="T214" s="127" t="s">
        <v>989</v>
      </c>
      <c r="U214" s="132" t="s">
        <v>990</v>
      </c>
      <c r="V214" s="127" t="s">
        <v>476</v>
      </c>
      <c r="W214" s="127" t="s">
        <v>991</v>
      </c>
      <c r="X214" s="127" t="s">
        <v>467</v>
      </c>
      <c r="Z214" s="130"/>
      <c r="AF214" s="130"/>
    </row>
    <row r="215" spans="1:32" s="128" customFormat="1" ht="15.95">
      <c r="A215" s="127" t="s">
        <v>961</v>
      </c>
      <c r="C215" s="127" t="s">
        <v>1042</v>
      </c>
      <c r="D215" s="128" t="b">
        <v>1</v>
      </c>
      <c r="E215" s="128" t="b">
        <v>0</v>
      </c>
      <c r="F215" s="128" t="b">
        <v>0</v>
      </c>
      <c r="G215" s="128" t="b">
        <v>0</v>
      </c>
      <c r="K215" s="127" t="s">
        <v>330</v>
      </c>
      <c r="L215" s="127" t="s">
        <v>1043</v>
      </c>
      <c r="M215" s="127" t="s">
        <v>5</v>
      </c>
      <c r="N215" s="131" t="s">
        <v>1044</v>
      </c>
      <c r="P215" s="127" t="s">
        <v>328</v>
      </c>
      <c r="Q215" s="127" t="s">
        <v>1045</v>
      </c>
      <c r="R215" s="127" t="s">
        <v>1037</v>
      </c>
      <c r="S215" s="130" t="s">
        <v>473</v>
      </c>
      <c r="T215" s="127" t="s">
        <v>989</v>
      </c>
      <c r="U215" s="132" t="s">
        <v>990</v>
      </c>
      <c r="V215" s="127" t="s">
        <v>476</v>
      </c>
      <c r="W215" s="127" t="s">
        <v>991</v>
      </c>
      <c r="X215" s="127" t="s">
        <v>467</v>
      </c>
      <c r="Z215" s="130"/>
      <c r="AF215" s="130"/>
    </row>
    <row r="216" spans="1:32" s="128" customFormat="1" ht="15.95">
      <c r="A216" s="127" t="s">
        <v>961</v>
      </c>
      <c r="C216" s="127" t="s">
        <v>1046</v>
      </c>
      <c r="D216" s="128" t="b">
        <v>1</v>
      </c>
      <c r="E216" s="128" t="b">
        <v>0</v>
      </c>
      <c r="F216" s="128" t="b">
        <v>0</v>
      </c>
      <c r="G216" s="128" t="b">
        <v>0</v>
      </c>
      <c r="K216" s="127" t="s">
        <v>330</v>
      </c>
      <c r="L216" s="127" t="s">
        <v>1047</v>
      </c>
      <c r="M216" s="127" t="s">
        <v>8</v>
      </c>
      <c r="N216" s="131" t="s">
        <v>1048</v>
      </c>
      <c r="P216" s="127" t="s">
        <v>943</v>
      </c>
      <c r="Q216" s="127" t="s">
        <v>328</v>
      </c>
      <c r="R216" s="127" t="s">
        <v>330</v>
      </c>
      <c r="S216" s="130" t="s">
        <v>473</v>
      </c>
      <c r="T216" s="127" t="s">
        <v>944</v>
      </c>
      <c r="U216" s="132" t="s">
        <v>945</v>
      </c>
      <c r="V216" s="127" t="s">
        <v>324</v>
      </c>
      <c r="W216" s="127" t="s">
        <v>946</v>
      </c>
      <c r="X216" s="127"/>
      <c r="Z216" s="130"/>
      <c r="AF216" s="130"/>
    </row>
    <row r="217" spans="1:32" s="128" customFormat="1" ht="15.95">
      <c r="A217" s="127" t="s">
        <v>961</v>
      </c>
      <c r="C217" s="127" t="s">
        <v>1049</v>
      </c>
      <c r="D217" s="128" t="b">
        <v>1</v>
      </c>
      <c r="E217" s="128" t="b">
        <v>0</v>
      </c>
      <c r="F217" s="128" t="b">
        <v>1</v>
      </c>
      <c r="G217" s="128" t="b">
        <v>0</v>
      </c>
      <c r="K217" s="127" t="s">
        <v>330</v>
      </c>
      <c r="L217" s="127" t="s">
        <v>1050</v>
      </c>
      <c r="M217" s="127" t="s">
        <v>8</v>
      </c>
      <c r="N217" s="129" t="s">
        <v>1051</v>
      </c>
      <c r="P217" s="127" t="s">
        <v>1052</v>
      </c>
      <c r="Q217" s="127"/>
      <c r="R217" s="127"/>
      <c r="S217" s="130"/>
      <c r="T217" s="127"/>
      <c r="U217" s="132"/>
      <c r="V217" s="127"/>
      <c r="W217" s="127"/>
      <c r="X217" s="127"/>
      <c r="Z217" s="130"/>
      <c r="AF217" s="130"/>
    </row>
    <row r="218" spans="1:32" s="128" customFormat="1" ht="15.95">
      <c r="A218" s="127" t="s">
        <v>961</v>
      </c>
      <c r="C218" s="127" t="s">
        <v>1053</v>
      </c>
      <c r="D218" s="128" t="b">
        <v>1</v>
      </c>
      <c r="E218" s="128" t="b">
        <v>0</v>
      </c>
      <c r="F218" s="128" t="b">
        <v>1</v>
      </c>
      <c r="G218" s="128" t="b">
        <v>0</v>
      </c>
      <c r="K218" s="127" t="s">
        <v>330</v>
      </c>
      <c r="L218" s="127" t="s">
        <v>1054</v>
      </c>
      <c r="M218" s="127" t="s">
        <v>8</v>
      </c>
      <c r="N218" s="129" t="s">
        <v>1055</v>
      </c>
      <c r="P218" s="127" t="s">
        <v>1056</v>
      </c>
      <c r="Q218" s="127"/>
      <c r="R218" s="127"/>
      <c r="S218" s="130"/>
      <c r="T218" s="127"/>
      <c r="U218" s="132"/>
      <c r="V218" s="127"/>
      <c r="W218" s="127"/>
      <c r="X218" s="127"/>
      <c r="Z218" s="130"/>
      <c r="AF218" s="130"/>
    </row>
    <row r="219" spans="1:32" s="128" customFormat="1" ht="32.1">
      <c r="A219" s="127" t="s">
        <v>961</v>
      </c>
      <c r="C219" s="127" t="s">
        <v>322</v>
      </c>
      <c r="D219" s="128" t="b">
        <v>1</v>
      </c>
      <c r="E219" s="128" t="b">
        <v>0</v>
      </c>
      <c r="F219" s="128" t="b">
        <v>1</v>
      </c>
      <c r="G219" s="128" t="b">
        <v>0</v>
      </c>
      <c r="H219" s="128" t="s">
        <v>462</v>
      </c>
      <c r="I219" s="128" t="s">
        <v>320</v>
      </c>
      <c r="K219" s="127" t="s">
        <v>324</v>
      </c>
      <c r="L219" s="127" t="s">
        <v>328</v>
      </c>
      <c r="M219" s="127" t="s">
        <v>8</v>
      </c>
      <c r="N219" s="131" t="str">
        <f>N$2</f>
        <v>A unique code that identifies an extracted publication in the ERA dataset. This code is present in all the tables of era extraction data models.</v>
      </c>
      <c r="P219" s="127" t="s">
        <v>463</v>
      </c>
      <c r="Q219" s="127" t="s">
        <v>328</v>
      </c>
      <c r="R219" s="127" t="s">
        <v>328</v>
      </c>
      <c r="S219" s="130" t="s">
        <v>328</v>
      </c>
      <c r="T219" s="127" t="s">
        <v>328</v>
      </c>
      <c r="U219" s="127" t="s">
        <v>328</v>
      </c>
      <c r="V219" s="127" t="s">
        <v>328</v>
      </c>
      <c r="W219" s="127" t="s">
        <v>328</v>
      </c>
      <c r="Z219" s="130" t="s">
        <v>328</v>
      </c>
      <c r="AA219" s="128" t="s">
        <v>328</v>
      </c>
      <c r="AB219" s="128" t="s">
        <v>328</v>
      </c>
      <c r="AC219" s="128" t="s">
        <v>328</v>
      </c>
      <c r="AD219" s="128" t="s">
        <v>328</v>
      </c>
      <c r="AE219" s="128" t="s">
        <v>328</v>
      </c>
      <c r="AF219" s="130" t="s">
        <v>328</v>
      </c>
    </row>
    <row r="220" spans="1:32" s="128" customFormat="1">
      <c r="A220" s="127" t="s">
        <v>961</v>
      </c>
      <c r="C220" s="127" t="s">
        <v>1057</v>
      </c>
      <c r="D220" s="128" t="b">
        <v>0</v>
      </c>
      <c r="E220" s="128" t="b">
        <v>0</v>
      </c>
      <c r="F220" s="128" t="b">
        <v>1</v>
      </c>
      <c r="G220" s="128" t="b">
        <v>0</v>
      </c>
      <c r="K220" s="127"/>
      <c r="L220" s="127" t="s">
        <v>302</v>
      </c>
      <c r="M220" s="127" t="s">
        <v>8</v>
      </c>
      <c r="N220" s="131"/>
      <c r="P220" s="127"/>
      <c r="Q220" s="127"/>
      <c r="R220" s="127"/>
      <c r="S220" s="130"/>
      <c r="T220" s="127"/>
      <c r="U220" s="127"/>
      <c r="V220" s="127"/>
      <c r="W220" s="127"/>
      <c r="Z220" s="130"/>
      <c r="AF220" s="130"/>
    </row>
    <row r="221" spans="1:32" s="138" customFormat="1" ht="32.1">
      <c r="A221" s="137" t="s">
        <v>1058</v>
      </c>
      <c r="C221" s="137" t="s">
        <v>1059</v>
      </c>
      <c r="D221" s="138" t="b">
        <v>1</v>
      </c>
      <c r="E221" s="138" t="b">
        <v>0</v>
      </c>
      <c r="F221" s="138" t="b">
        <v>1</v>
      </c>
      <c r="G221" s="138" t="b">
        <v>1</v>
      </c>
      <c r="H221" s="138" t="s">
        <v>323</v>
      </c>
      <c r="K221" s="137" t="s">
        <v>330</v>
      </c>
      <c r="L221" s="137" t="s">
        <v>1060</v>
      </c>
      <c r="M221" s="137" t="s">
        <v>8</v>
      </c>
      <c r="N221" s="139" t="s">
        <v>1061</v>
      </c>
      <c r="P221" s="137" t="s">
        <v>333</v>
      </c>
      <c r="Q221" s="137" t="s">
        <v>328</v>
      </c>
      <c r="R221" s="137" t="s">
        <v>324</v>
      </c>
      <c r="S221" s="140" t="s">
        <v>328</v>
      </c>
      <c r="T221" s="137" t="s">
        <v>328</v>
      </c>
      <c r="U221" s="137" t="s">
        <v>328</v>
      </c>
      <c r="V221" s="137" t="s">
        <v>328</v>
      </c>
      <c r="W221" s="137" t="s">
        <v>328</v>
      </c>
      <c r="X221" s="137" t="s">
        <v>467</v>
      </c>
      <c r="Y221" s="137" t="s">
        <v>1062</v>
      </c>
      <c r="Z221" s="140"/>
      <c r="AF221" s="140"/>
    </row>
    <row r="222" spans="1:32" s="138" customFormat="1" ht="15.95">
      <c r="A222" s="137" t="s">
        <v>1058</v>
      </c>
      <c r="C222" s="137" t="s">
        <v>1063</v>
      </c>
      <c r="D222" s="138" t="b">
        <v>1</v>
      </c>
      <c r="E222" s="138" t="b">
        <v>0</v>
      </c>
      <c r="F222" s="138" t="b">
        <v>0</v>
      </c>
      <c r="G222" s="138" t="b">
        <v>0</v>
      </c>
      <c r="K222" s="137" t="s">
        <v>330</v>
      </c>
      <c r="L222" s="137" t="s">
        <v>1064</v>
      </c>
      <c r="M222" s="137" t="s">
        <v>8</v>
      </c>
      <c r="N222" s="139" t="s">
        <v>1065</v>
      </c>
      <c r="P222" s="137" t="s">
        <v>1066</v>
      </c>
      <c r="Q222" s="137" t="s">
        <v>328</v>
      </c>
      <c r="R222" s="137" t="s">
        <v>330</v>
      </c>
      <c r="S222" s="140"/>
      <c r="T222" s="137"/>
      <c r="U222" s="137"/>
      <c r="V222" s="137"/>
      <c r="W222" s="137"/>
      <c r="X222" s="137"/>
      <c r="Y222" s="137"/>
      <c r="Z222" s="140"/>
      <c r="AF222" s="140"/>
    </row>
    <row r="223" spans="1:32" s="138" customFormat="1" ht="15.95">
      <c r="A223" s="137" t="s">
        <v>1058</v>
      </c>
      <c r="C223" s="137" t="s">
        <v>1067</v>
      </c>
      <c r="D223" s="138" t="b">
        <v>1</v>
      </c>
      <c r="E223" s="138" t="b">
        <v>0</v>
      </c>
      <c r="F223" s="138" t="b">
        <v>0</v>
      </c>
      <c r="G223" s="138" t="b">
        <v>0</v>
      </c>
      <c r="K223" s="137" t="s">
        <v>330</v>
      </c>
      <c r="L223" s="137" t="s">
        <v>1068</v>
      </c>
      <c r="M223" s="137" t="s">
        <v>8</v>
      </c>
      <c r="N223" s="139" t="s">
        <v>1069</v>
      </c>
      <c r="P223" s="137" t="s">
        <v>1070</v>
      </c>
      <c r="Q223" s="137" t="s">
        <v>328</v>
      </c>
      <c r="R223" s="137" t="s">
        <v>330</v>
      </c>
      <c r="S223" s="140"/>
      <c r="T223" s="137"/>
      <c r="U223" s="137"/>
      <c r="V223" s="137"/>
      <c r="W223" s="137"/>
      <c r="X223" s="137"/>
      <c r="Y223" s="137"/>
      <c r="Z223" s="140"/>
      <c r="AF223" s="140"/>
    </row>
    <row r="224" spans="1:32" s="138" customFormat="1" ht="15.95">
      <c r="A224" s="137" t="s">
        <v>1058</v>
      </c>
      <c r="C224" s="137" t="s">
        <v>1071</v>
      </c>
      <c r="D224" s="138" t="b">
        <v>1</v>
      </c>
      <c r="E224" s="138" t="b">
        <v>0</v>
      </c>
      <c r="F224" s="138" t="b">
        <v>0</v>
      </c>
      <c r="G224" s="138" t="b">
        <v>0</v>
      </c>
      <c r="K224" s="137" t="s">
        <v>330</v>
      </c>
      <c r="L224" s="137" t="s">
        <v>1072</v>
      </c>
      <c r="M224" s="137" t="s">
        <v>8</v>
      </c>
      <c r="N224" s="139" t="s">
        <v>1073</v>
      </c>
      <c r="P224" s="137" t="s">
        <v>1074</v>
      </c>
      <c r="Q224" s="137" t="s">
        <v>328</v>
      </c>
      <c r="R224" s="137" t="s">
        <v>330</v>
      </c>
      <c r="S224" s="140"/>
      <c r="T224" s="137"/>
      <c r="U224" s="137"/>
      <c r="V224" s="137"/>
      <c r="W224" s="137"/>
      <c r="X224" s="137"/>
      <c r="Y224" s="137"/>
      <c r="Z224" s="140"/>
      <c r="AF224" s="140"/>
    </row>
    <row r="225" spans="1:33" s="138" customFormat="1">
      <c r="A225" s="137" t="s">
        <v>1058</v>
      </c>
      <c r="C225" s="137" t="s">
        <v>1075</v>
      </c>
      <c r="D225" s="138" t="b">
        <v>1</v>
      </c>
      <c r="E225" s="138" t="b">
        <v>0</v>
      </c>
      <c r="F225" s="138" t="b">
        <v>0</v>
      </c>
      <c r="G225" s="138" t="b">
        <v>0</v>
      </c>
      <c r="K225" s="137" t="s">
        <v>330</v>
      </c>
      <c r="L225" s="137" t="s">
        <v>1076</v>
      </c>
      <c r="M225" s="137" t="s">
        <v>8</v>
      </c>
      <c r="N225" s="139"/>
      <c r="P225" s="137" t="s">
        <v>1077</v>
      </c>
      <c r="Q225" s="137" t="s">
        <v>328</v>
      </c>
      <c r="R225" s="137" t="s">
        <v>330</v>
      </c>
      <c r="S225" s="140"/>
      <c r="T225" s="137"/>
      <c r="U225" s="137"/>
      <c r="V225" s="137"/>
      <c r="W225" s="137"/>
      <c r="X225" s="137"/>
      <c r="Y225" s="137"/>
      <c r="Z225" s="140"/>
      <c r="AF225" s="140"/>
    </row>
    <row r="226" spans="1:33" s="138" customFormat="1" ht="15.95">
      <c r="A226" s="137" t="s">
        <v>1058</v>
      </c>
      <c r="C226" s="137" t="s">
        <v>1078</v>
      </c>
      <c r="D226" s="138" t="b">
        <v>0</v>
      </c>
      <c r="E226" s="138" t="b">
        <v>0</v>
      </c>
      <c r="F226" s="138" t="b">
        <v>1</v>
      </c>
      <c r="G226" s="138" t="b">
        <v>0</v>
      </c>
      <c r="K226" s="137" t="s">
        <v>330</v>
      </c>
      <c r="L226" s="137" t="s">
        <v>1064</v>
      </c>
      <c r="M226" s="137" t="s">
        <v>8</v>
      </c>
      <c r="N226" s="139" t="s">
        <v>1065</v>
      </c>
      <c r="P226" s="137" t="s">
        <v>1066</v>
      </c>
      <c r="Q226" s="137" t="s">
        <v>328</v>
      </c>
      <c r="R226" s="137" t="s">
        <v>330</v>
      </c>
      <c r="S226" s="140"/>
      <c r="T226" s="137"/>
      <c r="U226" s="137"/>
      <c r="V226" s="137"/>
      <c r="W226" s="137"/>
      <c r="X226" s="137"/>
      <c r="Y226" s="137"/>
      <c r="Z226" s="140"/>
      <c r="AF226" s="140"/>
    </row>
    <row r="227" spans="1:33" s="138" customFormat="1" ht="15.95">
      <c r="A227" s="137" t="s">
        <v>1058</v>
      </c>
      <c r="C227" s="137" t="s">
        <v>1079</v>
      </c>
      <c r="D227" s="138" t="b">
        <v>0</v>
      </c>
      <c r="E227" s="138" t="b">
        <v>0</v>
      </c>
      <c r="F227" s="138" t="b">
        <v>1</v>
      </c>
      <c r="G227" s="138" t="b">
        <v>0</v>
      </c>
      <c r="K227" s="137" t="s">
        <v>330</v>
      </c>
      <c r="L227" s="137" t="s">
        <v>1068</v>
      </c>
      <c r="M227" s="137" t="s">
        <v>8</v>
      </c>
      <c r="N227" s="139" t="s">
        <v>1069</v>
      </c>
      <c r="P227" s="137" t="s">
        <v>1070</v>
      </c>
      <c r="Q227" s="137" t="s">
        <v>328</v>
      </c>
      <c r="R227" s="137" t="s">
        <v>330</v>
      </c>
      <c r="S227" s="140"/>
      <c r="T227" s="137"/>
      <c r="U227" s="137"/>
      <c r="V227" s="137"/>
      <c r="W227" s="137"/>
      <c r="X227" s="137"/>
      <c r="Y227" s="137"/>
      <c r="Z227" s="140"/>
      <c r="AF227" s="140"/>
    </row>
    <row r="228" spans="1:33" s="138" customFormat="1" ht="15.95">
      <c r="A228" s="137" t="s">
        <v>1058</v>
      </c>
      <c r="C228" s="137" t="s">
        <v>1080</v>
      </c>
      <c r="D228" s="138" t="b">
        <v>0</v>
      </c>
      <c r="E228" s="138" t="b">
        <v>0</v>
      </c>
      <c r="F228" s="138" t="b">
        <v>1</v>
      </c>
      <c r="G228" s="138" t="b">
        <v>0</v>
      </c>
      <c r="K228" s="137" t="s">
        <v>330</v>
      </c>
      <c r="L228" s="137" t="s">
        <v>1072</v>
      </c>
      <c r="M228" s="137" t="s">
        <v>8</v>
      </c>
      <c r="N228" s="139" t="s">
        <v>1073</v>
      </c>
      <c r="P228" s="137" t="s">
        <v>1074</v>
      </c>
      <c r="Q228" s="137" t="s">
        <v>328</v>
      </c>
      <c r="R228" s="137" t="s">
        <v>330</v>
      </c>
      <c r="S228" s="140"/>
      <c r="T228" s="137"/>
      <c r="U228" s="137"/>
      <c r="V228" s="137"/>
      <c r="W228" s="137"/>
      <c r="X228" s="137"/>
      <c r="Y228" s="137"/>
      <c r="Z228" s="140"/>
      <c r="AF228" s="140"/>
    </row>
    <row r="229" spans="1:33" s="138" customFormat="1">
      <c r="A229" s="137" t="s">
        <v>1058</v>
      </c>
      <c r="C229" s="137" t="s">
        <v>1081</v>
      </c>
      <c r="D229" s="138" t="b">
        <v>0</v>
      </c>
      <c r="E229" s="138" t="b">
        <v>0</v>
      </c>
      <c r="F229" s="138" t="b">
        <v>1</v>
      </c>
      <c r="G229" s="138" t="b">
        <v>0</v>
      </c>
      <c r="K229" s="137" t="s">
        <v>330</v>
      </c>
      <c r="L229" s="137" t="s">
        <v>1076</v>
      </c>
      <c r="M229" s="137" t="s">
        <v>8</v>
      </c>
      <c r="N229" s="139"/>
      <c r="P229" s="137" t="s">
        <v>1077</v>
      </c>
      <c r="Q229" s="137" t="s">
        <v>328</v>
      </c>
      <c r="R229" s="137" t="s">
        <v>330</v>
      </c>
      <c r="S229" s="140"/>
      <c r="T229" s="137"/>
      <c r="U229" s="137"/>
      <c r="V229" s="137"/>
      <c r="W229" s="137"/>
      <c r="X229" s="137"/>
      <c r="Y229" s="137"/>
      <c r="Z229" s="140"/>
      <c r="AF229" s="140"/>
    </row>
    <row r="230" spans="1:33" s="138" customFormat="1">
      <c r="A230" s="137" t="s">
        <v>1058</v>
      </c>
      <c r="C230" s="137" t="s">
        <v>1082</v>
      </c>
      <c r="D230" s="138" t="b">
        <v>0</v>
      </c>
      <c r="E230" s="138" t="b">
        <v>0</v>
      </c>
      <c r="F230" s="138" t="b">
        <v>1</v>
      </c>
      <c r="G230" s="138" t="b">
        <v>0</v>
      </c>
      <c r="K230" s="137"/>
      <c r="L230" s="137" t="s">
        <v>1083</v>
      </c>
      <c r="M230" s="137" t="s">
        <v>8</v>
      </c>
      <c r="N230" s="139"/>
      <c r="P230" s="137"/>
      <c r="Q230" s="137"/>
      <c r="R230" s="137"/>
      <c r="S230" s="140"/>
      <c r="T230" s="137"/>
      <c r="U230" s="137"/>
      <c r="V230" s="137"/>
      <c r="W230" s="137"/>
      <c r="X230" s="137"/>
      <c r="Y230" s="137"/>
      <c r="Z230" s="140"/>
      <c r="AF230" s="140"/>
    </row>
    <row r="231" spans="1:33" s="138" customFormat="1" ht="15.95">
      <c r="A231" s="137" t="s">
        <v>1058</v>
      </c>
      <c r="C231" s="137" t="s">
        <v>1084</v>
      </c>
      <c r="D231" s="138" t="b">
        <v>1</v>
      </c>
      <c r="E231" s="138" t="b">
        <v>0</v>
      </c>
      <c r="F231" s="138" t="b">
        <v>0</v>
      </c>
      <c r="G231" s="138" t="b">
        <v>0</v>
      </c>
      <c r="K231" s="137" t="s">
        <v>330</v>
      </c>
      <c r="L231" s="137" t="s">
        <v>1085</v>
      </c>
      <c r="M231" s="137" t="s">
        <v>8</v>
      </c>
      <c r="N231" s="139" t="s">
        <v>1086</v>
      </c>
      <c r="P231" s="137" t="s">
        <v>1087</v>
      </c>
      <c r="Q231" s="137" t="s">
        <v>328</v>
      </c>
      <c r="R231" s="137" t="s">
        <v>1088</v>
      </c>
      <c r="S231" s="140" t="s">
        <v>328</v>
      </c>
      <c r="T231" s="137" t="s">
        <v>328</v>
      </c>
      <c r="U231" s="137" t="s">
        <v>328</v>
      </c>
      <c r="V231" s="137" t="s">
        <v>328</v>
      </c>
      <c r="W231" s="137" t="s">
        <v>328</v>
      </c>
      <c r="X231" s="137" t="s">
        <v>328</v>
      </c>
      <c r="Y231" s="137" t="s">
        <v>328</v>
      </c>
      <c r="Z231" s="140" t="s">
        <v>328</v>
      </c>
      <c r="AA231" s="137" t="s">
        <v>328</v>
      </c>
      <c r="AB231" s="137" t="s">
        <v>328</v>
      </c>
      <c r="AC231" s="137" t="s">
        <v>328</v>
      </c>
      <c r="AD231" s="137" t="s">
        <v>328</v>
      </c>
      <c r="AE231" s="137" t="s">
        <v>328</v>
      </c>
      <c r="AF231" s="140"/>
    </row>
    <row r="232" spans="1:33" s="138" customFormat="1" ht="32.1">
      <c r="A232" s="137" t="s">
        <v>1058</v>
      </c>
      <c r="C232" s="137" t="s">
        <v>1089</v>
      </c>
      <c r="D232" s="138" t="b">
        <v>1</v>
      </c>
      <c r="E232" s="138" t="b">
        <v>0</v>
      </c>
      <c r="F232" s="138" t="b">
        <v>1</v>
      </c>
      <c r="G232" s="138" t="b">
        <v>0</v>
      </c>
      <c r="K232" s="137" t="s">
        <v>330</v>
      </c>
      <c r="L232" s="137" t="s">
        <v>1090</v>
      </c>
      <c r="M232" s="137" t="s">
        <v>5</v>
      </c>
      <c r="N232" s="139" t="s">
        <v>1091</v>
      </c>
      <c r="P232" s="137" t="s">
        <v>328</v>
      </c>
      <c r="Q232" s="137" t="s">
        <v>520</v>
      </c>
      <c r="R232" s="137" t="s">
        <v>330</v>
      </c>
      <c r="S232" s="140" t="s">
        <v>473</v>
      </c>
      <c r="T232" s="137" t="s">
        <v>1092</v>
      </c>
      <c r="U232" s="141" t="s">
        <v>1093</v>
      </c>
      <c r="V232" s="137" t="s">
        <v>476</v>
      </c>
      <c r="W232" s="137" t="s">
        <v>1094</v>
      </c>
      <c r="X232" s="137" t="s">
        <v>467</v>
      </c>
      <c r="Y232" s="137" t="s">
        <v>1095</v>
      </c>
      <c r="Z232" s="140" t="s">
        <v>324</v>
      </c>
      <c r="AA232" s="139" t="s">
        <v>1096</v>
      </c>
      <c r="AB232" s="137" t="s">
        <v>1097</v>
      </c>
      <c r="AC232" s="141" t="s">
        <v>1098</v>
      </c>
      <c r="AD232" s="137" t="s">
        <v>476</v>
      </c>
      <c r="AE232" s="137" t="s">
        <v>1099</v>
      </c>
      <c r="AF232" s="140"/>
    </row>
    <row r="233" spans="1:33" s="138" customFormat="1" ht="32.1">
      <c r="A233" s="137" t="s">
        <v>1058</v>
      </c>
      <c r="C233" s="137" t="s">
        <v>1100</v>
      </c>
      <c r="D233" s="138" t="b">
        <v>1</v>
      </c>
      <c r="E233" s="138" t="b">
        <v>0</v>
      </c>
      <c r="F233" s="138" t="b">
        <v>1</v>
      </c>
      <c r="G233" s="138" t="b">
        <v>0</v>
      </c>
      <c r="K233" s="137" t="s">
        <v>330</v>
      </c>
      <c r="L233" s="137" t="s">
        <v>1101</v>
      </c>
      <c r="M233" s="137" t="s">
        <v>5</v>
      </c>
      <c r="N233" s="139" t="s">
        <v>1102</v>
      </c>
      <c r="P233" s="137" t="s">
        <v>328</v>
      </c>
      <c r="Q233" s="137" t="s">
        <v>520</v>
      </c>
      <c r="R233" s="137" t="s">
        <v>330</v>
      </c>
      <c r="S233" s="140" t="s">
        <v>473</v>
      </c>
      <c r="T233" s="137" t="s">
        <v>1103</v>
      </c>
      <c r="U233" s="141" t="s">
        <v>1104</v>
      </c>
      <c r="V233" s="137" t="s">
        <v>476</v>
      </c>
      <c r="W233" s="137" t="s">
        <v>1105</v>
      </c>
      <c r="X233" s="137" t="s">
        <v>467</v>
      </c>
      <c r="Y233" s="137" t="s">
        <v>1106</v>
      </c>
      <c r="Z233" s="140" t="s">
        <v>324</v>
      </c>
      <c r="AA233" s="139" t="s">
        <v>1096</v>
      </c>
      <c r="AB233" s="137" t="s">
        <v>1107</v>
      </c>
      <c r="AC233" s="141" t="s">
        <v>1108</v>
      </c>
      <c r="AD233" s="137" t="s">
        <v>476</v>
      </c>
      <c r="AE233" s="137" t="s">
        <v>1099</v>
      </c>
      <c r="AF233" s="140"/>
    </row>
    <row r="234" spans="1:33" s="138" customFormat="1" ht="32.1">
      <c r="A234" s="137" t="s">
        <v>1058</v>
      </c>
      <c r="C234" s="137" t="s">
        <v>1109</v>
      </c>
      <c r="D234" s="138" t="b">
        <v>1</v>
      </c>
      <c r="E234" s="138" t="b">
        <v>0</v>
      </c>
      <c r="F234" s="138" t="b">
        <v>1</v>
      </c>
      <c r="G234" s="138" t="b">
        <v>0</v>
      </c>
      <c r="K234" s="137" t="s">
        <v>330</v>
      </c>
      <c r="L234" s="137" t="s">
        <v>1110</v>
      </c>
      <c r="M234" s="137" t="s">
        <v>5</v>
      </c>
      <c r="N234" s="139" t="s">
        <v>1111</v>
      </c>
      <c r="P234" s="137" t="s">
        <v>328</v>
      </c>
      <c r="Q234" s="137" t="s">
        <v>520</v>
      </c>
      <c r="R234" s="137" t="s">
        <v>330</v>
      </c>
      <c r="S234" s="140" t="s">
        <v>473</v>
      </c>
      <c r="T234" s="137" t="s">
        <v>1112</v>
      </c>
      <c r="U234" s="141" t="s">
        <v>1113</v>
      </c>
      <c r="V234" s="137" t="s">
        <v>476</v>
      </c>
      <c r="W234" s="137" t="s">
        <v>1114</v>
      </c>
      <c r="X234" s="137" t="s">
        <v>467</v>
      </c>
      <c r="Y234" s="137" t="s">
        <v>1115</v>
      </c>
      <c r="Z234" s="140" t="s">
        <v>324</v>
      </c>
      <c r="AA234" s="139" t="s">
        <v>1096</v>
      </c>
      <c r="AB234" s="137" t="s">
        <v>1116</v>
      </c>
      <c r="AC234" s="141" t="s">
        <v>1117</v>
      </c>
      <c r="AD234" s="137" t="s">
        <v>476</v>
      </c>
      <c r="AE234" s="137" t="s">
        <v>1099</v>
      </c>
      <c r="AF234" s="140"/>
    </row>
    <row r="235" spans="1:33" s="138" customFormat="1" ht="32.1">
      <c r="A235" s="137" t="s">
        <v>1058</v>
      </c>
      <c r="C235" s="137" t="s">
        <v>1118</v>
      </c>
      <c r="D235" s="138" t="b">
        <v>1</v>
      </c>
      <c r="E235" s="138" t="b">
        <v>0</v>
      </c>
      <c r="F235" s="138" t="b">
        <v>1</v>
      </c>
      <c r="G235" s="138" t="b">
        <v>0</v>
      </c>
      <c r="K235" s="137" t="s">
        <v>330</v>
      </c>
      <c r="L235" s="137" t="s">
        <v>1119</v>
      </c>
      <c r="M235" s="137" t="s">
        <v>5</v>
      </c>
      <c r="N235" s="139" t="s">
        <v>1120</v>
      </c>
      <c r="P235" s="137" t="s">
        <v>328</v>
      </c>
      <c r="Q235" s="137" t="s">
        <v>520</v>
      </c>
      <c r="R235" s="137" t="s">
        <v>330</v>
      </c>
      <c r="S235" s="140" t="s">
        <v>473</v>
      </c>
      <c r="T235" s="137" t="s">
        <v>1121</v>
      </c>
      <c r="U235" s="141" t="s">
        <v>1122</v>
      </c>
      <c r="V235" s="137" t="s">
        <v>476</v>
      </c>
      <c r="W235" s="137" t="s">
        <v>1123</v>
      </c>
      <c r="X235" s="137" t="s">
        <v>467</v>
      </c>
      <c r="Y235" s="137" t="s">
        <v>1124</v>
      </c>
      <c r="Z235" s="140" t="s">
        <v>324</v>
      </c>
      <c r="AA235" s="139" t="s">
        <v>1096</v>
      </c>
      <c r="AB235" s="137" t="s">
        <v>1125</v>
      </c>
      <c r="AC235" s="141" t="s">
        <v>1126</v>
      </c>
      <c r="AD235" s="137" t="s">
        <v>476</v>
      </c>
      <c r="AE235" s="137" t="s">
        <v>1127</v>
      </c>
      <c r="AF235" s="140"/>
    </row>
    <row r="236" spans="1:33" s="138" customFormat="1" ht="32.1">
      <c r="A236" s="137" t="s">
        <v>1058</v>
      </c>
      <c r="C236" s="137" t="s">
        <v>1128</v>
      </c>
      <c r="D236" s="138" t="b">
        <v>1</v>
      </c>
      <c r="E236" s="138" t="b">
        <v>0</v>
      </c>
      <c r="F236" s="138" t="b">
        <v>1</v>
      </c>
      <c r="G236" s="138" t="b">
        <v>0</v>
      </c>
      <c r="K236" s="137" t="s">
        <v>330</v>
      </c>
      <c r="L236" s="137" t="s">
        <v>1129</v>
      </c>
      <c r="M236" s="137" t="s">
        <v>5</v>
      </c>
      <c r="N236" s="139" t="s">
        <v>1130</v>
      </c>
      <c r="P236" s="137" t="s">
        <v>328</v>
      </c>
      <c r="Q236" s="137" t="s">
        <v>520</v>
      </c>
      <c r="R236" s="137" t="s">
        <v>330</v>
      </c>
      <c r="S236" s="140" t="s">
        <v>473</v>
      </c>
      <c r="T236" s="137" t="s">
        <v>1131</v>
      </c>
      <c r="U236" s="141" t="s">
        <v>1132</v>
      </c>
      <c r="V236" s="137" t="s">
        <v>476</v>
      </c>
      <c r="W236" s="137" t="s">
        <v>1133</v>
      </c>
      <c r="X236" s="137" t="s">
        <v>467</v>
      </c>
      <c r="Y236" s="137" t="s">
        <v>1134</v>
      </c>
      <c r="Z236" s="140" t="s">
        <v>324</v>
      </c>
      <c r="AA236" s="139" t="s">
        <v>1096</v>
      </c>
      <c r="AB236" s="137" t="s">
        <v>1135</v>
      </c>
      <c r="AC236" s="141" t="s">
        <v>1136</v>
      </c>
      <c r="AD236" s="137" t="s">
        <v>476</v>
      </c>
      <c r="AE236" s="137" t="s">
        <v>1127</v>
      </c>
      <c r="AF236" s="140"/>
    </row>
    <row r="237" spans="1:33" s="138" customFormat="1" ht="32.1">
      <c r="A237" s="137" t="s">
        <v>1058</v>
      </c>
      <c r="C237" s="137" t="s">
        <v>1137</v>
      </c>
      <c r="D237" s="138" t="b">
        <v>1</v>
      </c>
      <c r="E237" s="138" t="b">
        <v>0</v>
      </c>
      <c r="F237" s="138" t="b">
        <v>1</v>
      </c>
      <c r="G237" s="138" t="b">
        <v>0</v>
      </c>
      <c r="K237" s="137" t="s">
        <v>330</v>
      </c>
      <c r="L237" s="137" t="s">
        <v>1138</v>
      </c>
      <c r="M237" s="137" t="s">
        <v>5</v>
      </c>
      <c r="N237" s="139" t="s">
        <v>1139</v>
      </c>
      <c r="P237" s="137" t="s">
        <v>328</v>
      </c>
      <c r="Q237" s="137" t="s">
        <v>520</v>
      </c>
      <c r="R237" s="137" t="s">
        <v>330</v>
      </c>
      <c r="S237" s="140" t="s">
        <v>473</v>
      </c>
      <c r="T237" s="137" t="s">
        <v>1131</v>
      </c>
      <c r="U237" s="141" t="s">
        <v>1132</v>
      </c>
      <c r="V237" s="137" t="s">
        <v>476</v>
      </c>
      <c r="W237" s="137" t="s">
        <v>1133</v>
      </c>
      <c r="X237" s="137" t="s">
        <v>467</v>
      </c>
      <c r="Y237" s="137" t="s">
        <v>1140</v>
      </c>
      <c r="Z237" s="140" t="s">
        <v>324</v>
      </c>
      <c r="AA237" s="139" t="s">
        <v>1096</v>
      </c>
      <c r="AB237" s="137" t="s">
        <v>1135</v>
      </c>
      <c r="AC237" s="141" t="s">
        <v>1136</v>
      </c>
      <c r="AD237" s="137" t="s">
        <v>476</v>
      </c>
      <c r="AE237" s="137" t="s">
        <v>1127</v>
      </c>
      <c r="AF237" s="140"/>
    </row>
    <row r="238" spans="1:33" s="138" customFormat="1" ht="15.95">
      <c r="A238" s="137" t="s">
        <v>1058</v>
      </c>
      <c r="C238" s="137" t="s">
        <v>1141</v>
      </c>
      <c r="D238" s="138" t="b">
        <v>1</v>
      </c>
      <c r="E238" s="138" t="b">
        <v>0</v>
      </c>
      <c r="F238" s="138" t="b">
        <v>1</v>
      </c>
      <c r="G238" s="138" t="b">
        <v>0</v>
      </c>
      <c r="K238" s="137" t="s">
        <v>330</v>
      </c>
      <c r="L238" s="137" t="s">
        <v>1110</v>
      </c>
      <c r="M238" s="137" t="s">
        <v>5</v>
      </c>
      <c r="N238" s="139" t="s">
        <v>1142</v>
      </c>
      <c r="P238" s="137" t="s">
        <v>328</v>
      </c>
      <c r="Q238" s="137" t="s">
        <v>520</v>
      </c>
      <c r="R238" s="137" t="s">
        <v>330</v>
      </c>
      <c r="S238" s="140" t="s">
        <v>473</v>
      </c>
      <c r="T238" s="137" t="s">
        <v>1143</v>
      </c>
      <c r="U238" s="137" t="s">
        <v>1144</v>
      </c>
      <c r="V238" s="137" t="s">
        <v>476</v>
      </c>
      <c r="W238" s="137" t="s">
        <v>1145</v>
      </c>
      <c r="X238" s="137" t="s">
        <v>467</v>
      </c>
      <c r="Y238" s="137" t="s">
        <v>1146</v>
      </c>
      <c r="Z238" s="140" t="s">
        <v>324</v>
      </c>
      <c r="AA238" s="137" t="s">
        <v>1096</v>
      </c>
      <c r="AB238" s="137" t="s">
        <v>1147</v>
      </c>
      <c r="AC238" s="137" t="s">
        <v>1148</v>
      </c>
      <c r="AD238" s="137" t="s">
        <v>476</v>
      </c>
      <c r="AE238" s="137" t="s">
        <v>1127</v>
      </c>
      <c r="AF238" s="140"/>
    </row>
    <row r="239" spans="1:33" s="138" customFormat="1" ht="15.95">
      <c r="A239" s="137" t="s">
        <v>1058</v>
      </c>
      <c r="C239" s="137" t="s">
        <v>1149</v>
      </c>
      <c r="D239" s="138" t="b">
        <v>1</v>
      </c>
      <c r="E239" s="138" t="b">
        <v>0</v>
      </c>
      <c r="F239" s="138" t="b">
        <v>1</v>
      </c>
      <c r="G239" s="138" t="b">
        <v>0</v>
      </c>
      <c r="K239" s="137" t="s">
        <v>330</v>
      </c>
      <c r="L239" s="137" t="s">
        <v>1110</v>
      </c>
      <c r="M239" s="137" t="s">
        <v>5</v>
      </c>
      <c r="N239" s="139" t="s">
        <v>1150</v>
      </c>
      <c r="P239" s="137" t="s">
        <v>328</v>
      </c>
      <c r="Q239" s="137" t="s">
        <v>520</v>
      </c>
      <c r="R239" s="137" t="s">
        <v>330</v>
      </c>
      <c r="S239" s="140" t="s">
        <v>473</v>
      </c>
      <c r="T239" s="137" t="s">
        <v>1143</v>
      </c>
      <c r="U239" s="137" t="s">
        <v>1144</v>
      </c>
      <c r="V239" s="137" t="s">
        <v>476</v>
      </c>
      <c r="W239" s="137" t="s">
        <v>1145</v>
      </c>
      <c r="X239" s="137" t="s">
        <v>467</v>
      </c>
      <c r="Y239" s="137" t="s">
        <v>1146</v>
      </c>
      <c r="Z239" s="140" t="s">
        <v>324</v>
      </c>
      <c r="AA239" s="137" t="s">
        <v>1096</v>
      </c>
      <c r="AB239" s="137" t="s">
        <v>1147</v>
      </c>
      <c r="AC239" s="137" t="s">
        <v>1148</v>
      </c>
      <c r="AD239" s="137" t="s">
        <v>476</v>
      </c>
      <c r="AE239" s="137" t="s">
        <v>1127</v>
      </c>
      <c r="AF239" s="140"/>
    </row>
    <row r="240" spans="1:33" s="138" customFormat="1">
      <c r="A240" s="137" t="s">
        <v>1058</v>
      </c>
      <c r="B240" s="137"/>
      <c r="C240" s="138" t="s">
        <v>1151</v>
      </c>
      <c r="D240" s="137" t="b">
        <v>1</v>
      </c>
      <c r="E240" s="138" t="b">
        <v>0</v>
      </c>
      <c r="F240" s="138" t="b">
        <v>1</v>
      </c>
      <c r="G240" s="138" t="b">
        <v>0</v>
      </c>
      <c r="K240" s="138" t="s">
        <v>330</v>
      </c>
      <c r="L240" s="137" t="s">
        <v>1152</v>
      </c>
      <c r="M240" s="137" t="s">
        <v>8</v>
      </c>
      <c r="N240" s="137" t="s">
        <v>1153</v>
      </c>
      <c r="O240" s="139"/>
      <c r="P240" s="138" t="s">
        <v>1154</v>
      </c>
      <c r="Q240" s="137" t="s">
        <v>328</v>
      </c>
      <c r="R240" s="137" t="s">
        <v>1155</v>
      </c>
      <c r="S240" s="137" t="s">
        <v>473</v>
      </c>
      <c r="T240" s="140"/>
      <c r="V240" s="138" t="s">
        <v>330</v>
      </c>
      <c r="W240" s="137"/>
      <c r="X240" s="138" t="s">
        <v>467</v>
      </c>
      <c r="Y240" s="137" t="s">
        <v>1156</v>
      </c>
      <c r="Z240" s="137" t="s">
        <v>324</v>
      </c>
      <c r="AA240" s="140" t="s">
        <v>638</v>
      </c>
      <c r="AB240" s="137" t="s">
        <v>639</v>
      </c>
      <c r="AC240" s="137" t="s">
        <v>640</v>
      </c>
      <c r="AD240" s="141" t="s">
        <v>641</v>
      </c>
      <c r="AE240" s="137" t="s">
        <v>642</v>
      </c>
      <c r="AF240" s="137"/>
      <c r="AG240" s="140"/>
    </row>
    <row r="241" spans="1:42" s="138" customFormat="1" ht="15.95">
      <c r="A241" s="137" t="s">
        <v>1058</v>
      </c>
      <c r="C241" s="137" t="s">
        <v>1157</v>
      </c>
      <c r="D241" s="138" t="b">
        <v>1</v>
      </c>
      <c r="E241" s="138" t="b">
        <v>0</v>
      </c>
      <c r="F241" s="138" t="b">
        <v>1</v>
      </c>
      <c r="G241" s="138" t="b">
        <v>0</v>
      </c>
      <c r="K241" s="137" t="s">
        <v>330</v>
      </c>
      <c r="L241" s="137" t="s">
        <v>1158</v>
      </c>
      <c r="M241" s="137" t="s">
        <v>8</v>
      </c>
      <c r="N241" s="139" t="s">
        <v>1153</v>
      </c>
      <c r="P241" s="137" t="s">
        <v>1154</v>
      </c>
      <c r="Q241" s="137" t="s">
        <v>328</v>
      </c>
      <c r="R241" s="137" t="s">
        <v>1159</v>
      </c>
      <c r="S241" s="140" t="s">
        <v>473</v>
      </c>
      <c r="V241" s="137" t="s">
        <v>330</v>
      </c>
      <c r="X241" s="137" t="s">
        <v>467</v>
      </c>
      <c r="Y241" s="137" t="s">
        <v>1160</v>
      </c>
      <c r="Z241" s="140" t="s">
        <v>324</v>
      </c>
      <c r="AA241" s="137" t="s">
        <v>638</v>
      </c>
      <c r="AB241" s="137" t="s">
        <v>639</v>
      </c>
      <c r="AC241" s="141" t="s">
        <v>640</v>
      </c>
      <c r="AD241" s="137" t="s">
        <v>641</v>
      </c>
      <c r="AE241" s="137" t="s">
        <v>642</v>
      </c>
      <c r="AF241" s="140"/>
    </row>
    <row r="242" spans="1:42" s="138" customFormat="1">
      <c r="A242" s="137" t="s">
        <v>1058</v>
      </c>
      <c r="C242" s="137" t="s">
        <v>1161</v>
      </c>
      <c r="D242" s="138" t="b">
        <v>0</v>
      </c>
      <c r="E242" s="138" t="b">
        <v>0</v>
      </c>
      <c r="F242" s="138" t="b">
        <v>1</v>
      </c>
      <c r="G242" s="138" t="b">
        <v>0</v>
      </c>
      <c r="K242" s="137"/>
      <c r="L242" s="137" t="s">
        <v>302</v>
      </c>
      <c r="M242" s="137" t="s">
        <v>8</v>
      </c>
      <c r="N242" s="139"/>
      <c r="P242" s="137"/>
      <c r="Q242" s="137"/>
      <c r="R242" s="137"/>
      <c r="S242" s="140"/>
      <c r="V242" s="137"/>
      <c r="X242" s="137"/>
      <c r="Y242" s="137"/>
      <c r="Z242" s="140"/>
      <c r="AA242" s="137"/>
      <c r="AB242" s="137"/>
      <c r="AC242" s="141"/>
      <c r="AD242" s="137"/>
      <c r="AE242" s="137"/>
      <c r="AF242" s="140"/>
    </row>
    <row r="243" spans="1:42" s="138" customFormat="1" ht="32.1">
      <c r="A243" s="137" t="s">
        <v>1058</v>
      </c>
      <c r="C243" s="137" t="s">
        <v>322</v>
      </c>
      <c r="D243" s="138" t="b">
        <v>1</v>
      </c>
      <c r="E243" s="138" t="b">
        <v>0</v>
      </c>
      <c r="F243" s="138" t="b">
        <v>1</v>
      </c>
      <c r="G243" s="138" t="b">
        <v>1</v>
      </c>
      <c r="H243" s="138" t="s">
        <v>462</v>
      </c>
      <c r="I243" s="138" t="s">
        <v>320</v>
      </c>
      <c r="K243" s="137" t="s">
        <v>324</v>
      </c>
      <c r="L243" s="137" t="s">
        <v>328</v>
      </c>
      <c r="M243" s="137" t="s">
        <v>8</v>
      </c>
      <c r="N243" s="139" t="str">
        <f>N$2</f>
        <v>A unique code that identifies an extracted publication in the ERA dataset. This code is present in all the tables of era extraction data models.</v>
      </c>
      <c r="P243" s="137" t="s">
        <v>463</v>
      </c>
      <c r="Q243" s="137" t="s">
        <v>328</v>
      </c>
      <c r="R243" s="137" t="s">
        <v>328</v>
      </c>
      <c r="S243" s="140" t="s">
        <v>328</v>
      </c>
      <c r="T243" s="137" t="s">
        <v>328</v>
      </c>
      <c r="U243" s="141" t="s">
        <v>328</v>
      </c>
      <c r="V243" s="137" t="s">
        <v>328</v>
      </c>
      <c r="W243" s="137" t="s">
        <v>328</v>
      </c>
      <c r="X243" s="137"/>
      <c r="Y243" s="137"/>
      <c r="Z243" s="140" t="s">
        <v>328</v>
      </c>
      <c r="AA243" s="139" t="s">
        <v>328</v>
      </c>
      <c r="AB243" s="137" t="s">
        <v>328</v>
      </c>
      <c r="AC243" s="141" t="s">
        <v>328</v>
      </c>
      <c r="AD243" s="137" t="s">
        <v>328</v>
      </c>
      <c r="AE243" s="137" t="s">
        <v>328</v>
      </c>
      <c r="AF243" s="140" t="s">
        <v>328</v>
      </c>
    </row>
    <row r="244" spans="1:42" s="144" customFormat="1" ht="15.95">
      <c r="A244" s="137" t="s">
        <v>1058</v>
      </c>
      <c r="B244" s="138" t="s">
        <v>1162</v>
      </c>
      <c r="C244" s="137" t="s">
        <v>1163</v>
      </c>
      <c r="D244" s="138" t="b">
        <v>0</v>
      </c>
      <c r="E244" s="138" t="b">
        <v>0</v>
      </c>
      <c r="F244" s="138" t="b">
        <v>0</v>
      </c>
      <c r="G244" s="138" t="b">
        <v>1</v>
      </c>
      <c r="H244" s="138"/>
      <c r="I244" s="138"/>
      <c r="J244" s="138"/>
      <c r="K244" s="137" t="s">
        <v>330</v>
      </c>
      <c r="L244" s="137" t="s">
        <v>1164</v>
      </c>
      <c r="M244" s="137" t="s">
        <v>8</v>
      </c>
      <c r="N244" s="139" t="s">
        <v>1165</v>
      </c>
      <c r="O244" s="138"/>
      <c r="P244" s="137" t="s">
        <v>1166</v>
      </c>
      <c r="Q244" s="137" t="s">
        <v>328</v>
      </c>
      <c r="R244" s="137" t="s">
        <v>324</v>
      </c>
      <c r="S244" s="140" t="s">
        <v>473</v>
      </c>
      <c r="T244" s="137" t="s">
        <v>1167</v>
      </c>
      <c r="U244" s="141" t="s">
        <v>1168</v>
      </c>
      <c r="V244" s="137" t="s">
        <v>641</v>
      </c>
      <c r="W244" s="137" t="s">
        <v>1169</v>
      </c>
      <c r="X244" s="137" t="s">
        <v>467</v>
      </c>
      <c r="Y244" s="137" t="s">
        <v>1170</v>
      </c>
      <c r="Z244" s="140" t="s">
        <v>324</v>
      </c>
      <c r="AA244" s="139" t="s">
        <v>731</v>
      </c>
      <c r="AB244" s="137" t="s">
        <v>1171</v>
      </c>
      <c r="AC244" s="141" t="s">
        <v>1172</v>
      </c>
      <c r="AD244" s="137" t="s">
        <v>641</v>
      </c>
      <c r="AE244" s="137" t="s">
        <v>1173</v>
      </c>
      <c r="AF244" s="140"/>
      <c r="AG244" s="138"/>
      <c r="AH244" s="138"/>
      <c r="AI244" s="138"/>
      <c r="AJ244" s="138"/>
      <c r="AK244" s="138"/>
      <c r="AL244" s="138"/>
      <c r="AM244" s="138"/>
      <c r="AN244" s="138"/>
      <c r="AO244" s="138"/>
      <c r="AP244" s="138"/>
    </row>
    <row r="245" spans="1:42" s="144" customFormat="1" ht="15.95">
      <c r="A245" s="137" t="s">
        <v>1058</v>
      </c>
      <c r="B245" s="138" t="s">
        <v>1162</v>
      </c>
      <c r="C245" s="137" t="s">
        <v>1174</v>
      </c>
      <c r="D245" s="138" t="b">
        <v>0</v>
      </c>
      <c r="E245" s="138" t="b">
        <v>0</v>
      </c>
      <c r="F245" s="138" t="b">
        <v>0</v>
      </c>
      <c r="G245" s="138" t="b">
        <v>1</v>
      </c>
      <c r="H245" s="138" t="s">
        <v>323</v>
      </c>
      <c r="I245" s="138"/>
      <c r="J245" s="138"/>
      <c r="K245" s="137" t="s">
        <v>330</v>
      </c>
      <c r="L245" s="137" t="s">
        <v>1175</v>
      </c>
      <c r="M245" s="137" t="s">
        <v>8</v>
      </c>
      <c r="N245" s="139" t="s">
        <v>1176</v>
      </c>
      <c r="O245" s="138"/>
      <c r="P245" s="137" t="s">
        <v>1177</v>
      </c>
      <c r="Q245" s="137" t="s">
        <v>1178</v>
      </c>
      <c r="R245" s="137" t="s">
        <v>324</v>
      </c>
      <c r="S245" s="140" t="s">
        <v>473</v>
      </c>
      <c r="T245" s="137" t="s">
        <v>1167</v>
      </c>
      <c r="U245" s="141" t="s">
        <v>1168</v>
      </c>
      <c r="V245" s="137" t="s">
        <v>641</v>
      </c>
      <c r="W245" s="137" t="s">
        <v>1169</v>
      </c>
      <c r="X245" s="137" t="s">
        <v>467</v>
      </c>
      <c r="Y245" s="137" t="s">
        <v>1179</v>
      </c>
      <c r="Z245" s="140" t="s">
        <v>324</v>
      </c>
      <c r="AA245" s="139" t="s">
        <v>731</v>
      </c>
      <c r="AB245" s="137" t="s">
        <v>1171</v>
      </c>
      <c r="AC245" s="141" t="s">
        <v>1172</v>
      </c>
      <c r="AD245" s="137" t="s">
        <v>641</v>
      </c>
      <c r="AE245" s="137" t="s">
        <v>1173</v>
      </c>
      <c r="AF245" s="140"/>
      <c r="AG245" s="138"/>
      <c r="AH245" s="138"/>
      <c r="AI245" s="138"/>
      <c r="AJ245" s="138"/>
      <c r="AK245" s="138"/>
      <c r="AL245" s="138"/>
      <c r="AM245" s="138"/>
      <c r="AN245" s="138"/>
      <c r="AO245" s="138"/>
      <c r="AP245" s="138"/>
    </row>
    <row r="246" spans="1:42" s="144" customFormat="1" ht="48">
      <c r="A246" s="137" t="s">
        <v>1058</v>
      </c>
      <c r="B246" s="138" t="s">
        <v>1162</v>
      </c>
      <c r="C246" s="137" t="s">
        <v>1180</v>
      </c>
      <c r="D246" s="138" t="b">
        <v>0</v>
      </c>
      <c r="E246" s="138" t="b">
        <v>0</v>
      </c>
      <c r="F246" s="138" t="b">
        <v>0</v>
      </c>
      <c r="G246" s="138" t="b">
        <v>1</v>
      </c>
      <c r="H246" s="138"/>
      <c r="I246" s="138"/>
      <c r="J246" s="138"/>
      <c r="K246" s="137" t="s">
        <v>330</v>
      </c>
      <c r="L246" s="137" t="s">
        <v>1181</v>
      </c>
      <c r="M246" s="137" t="s">
        <v>8</v>
      </c>
      <c r="N246" s="139" t="s">
        <v>1182</v>
      </c>
      <c r="O246" s="138"/>
      <c r="P246" s="137" t="s">
        <v>333</v>
      </c>
      <c r="Q246" s="137" t="s">
        <v>1183</v>
      </c>
      <c r="R246" s="137" t="s">
        <v>1184</v>
      </c>
      <c r="S246" s="140" t="s">
        <v>473</v>
      </c>
      <c r="T246" s="137"/>
      <c r="U246" s="141"/>
      <c r="V246" s="137" t="s">
        <v>330</v>
      </c>
      <c r="W246" s="137"/>
      <c r="X246" s="137" t="s">
        <v>467</v>
      </c>
      <c r="Y246" s="137" t="s">
        <v>1185</v>
      </c>
      <c r="Z246" s="140" t="s">
        <v>330</v>
      </c>
      <c r="AA246" s="139"/>
      <c r="AB246" s="137"/>
      <c r="AC246" s="141"/>
      <c r="AD246" s="137"/>
      <c r="AE246" s="137"/>
      <c r="AF246" s="140"/>
      <c r="AG246" s="138"/>
      <c r="AH246" s="138"/>
      <c r="AI246" s="138"/>
      <c r="AJ246" s="138"/>
      <c r="AK246" s="138"/>
      <c r="AL246" s="138"/>
      <c r="AM246" s="138"/>
      <c r="AN246" s="138"/>
      <c r="AO246" s="138"/>
      <c r="AP246" s="138"/>
    </row>
    <row r="247" spans="1:42" s="144" customFormat="1" ht="15.95">
      <c r="A247" s="137" t="s">
        <v>1058</v>
      </c>
      <c r="B247" s="138" t="s">
        <v>1162</v>
      </c>
      <c r="C247" s="137" t="s">
        <v>1186</v>
      </c>
      <c r="D247" s="138" t="b">
        <v>0</v>
      </c>
      <c r="E247" s="138" t="b">
        <v>0</v>
      </c>
      <c r="F247" s="138" t="b">
        <v>0</v>
      </c>
      <c r="G247" s="138" t="b">
        <v>1</v>
      </c>
      <c r="H247" s="138"/>
      <c r="I247" s="138"/>
      <c r="J247" s="138"/>
      <c r="K247" s="137" t="s">
        <v>330</v>
      </c>
      <c r="L247" s="137" t="s">
        <v>1187</v>
      </c>
      <c r="M247" s="137" t="s">
        <v>5</v>
      </c>
      <c r="N247" s="139" t="s">
        <v>1188</v>
      </c>
      <c r="O247" s="138"/>
      <c r="P247" s="137" t="s">
        <v>328</v>
      </c>
      <c r="Q247" s="137" t="s">
        <v>520</v>
      </c>
      <c r="R247" s="137" t="s">
        <v>324</v>
      </c>
      <c r="S247" s="140" t="s">
        <v>473</v>
      </c>
      <c r="T247" s="137"/>
      <c r="U247" s="141"/>
      <c r="V247" s="137" t="s">
        <v>330</v>
      </c>
      <c r="W247" s="137"/>
      <c r="X247" s="137" t="s">
        <v>467</v>
      </c>
      <c r="Y247" s="137" t="s">
        <v>1189</v>
      </c>
      <c r="Z247" s="140" t="s">
        <v>324</v>
      </c>
      <c r="AA247" s="139" t="s">
        <v>731</v>
      </c>
      <c r="AB247" s="137" t="s">
        <v>1190</v>
      </c>
      <c r="AC247" s="141" t="s">
        <v>1191</v>
      </c>
      <c r="AD247" s="137" t="s">
        <v>324</v>
      </c>
      <c r="AE247" s="137" t="s">
        <v>1192</v>
      </c>
      <c r="AF247" s="140"/>
      <c r="AG247" s="138"/>
      <c r="AH247" s="138"/>
      <c r="AI247" s="138"/>
      <c r="AJ247" s="138"/>
      <c r="AK247" s="138"/>
      <c r="AL247" s="138"/>
      <c r="AM247" s="138"/>
      <c r="AN247" s="138"/>
      <c r="AO247" s="138"/>
      <c r="AP247" s="138"/>
    </row>
    <row r="248" spans="1:42" s="144" customFormat="1" ht="15.95">
      <c r="A248" s="137" t="s">
        <v>1058</v>
      </c>
      <c r="B248" s="138" t="s">
        <v>1162</v>
      </c>
      <c r="C248" s="137" t="s">
        <v>1193</v>
      </c>
      <c r="D248" s="138" t="b">
        <v>0</v>
      </c>
      <c r="E248" s="138" t="b">
        <v>0</v>
      </c>
      <c r="F248" s="138" t="b">
        <v>0</v>
      </c>
      <c r="G248" s="138" t="b">
        <v>1</v>
      </c>
      <c r="H248" s="138"/>
      <c r="I248" s="138"/>
      <c r="J248" s="138"/>
      <c r="K248" s="137" t="s">
        <v>330</v>
      </c>
      <c r="L248" s="137" t="s">
        <v>1194</v>
      </c>
      <c r="M248" s="137" t="s">
        <v>8</v>
      </c>
      <c r="N248" s="139" t="s">
        <v>1195</v>
      </c>
      <c r="O248" s="138"/>
      <c r="P248" s="137" t="s">
        <v>1154</v>
      </c>
      <c r="Q248" s="137" t="s">
        <v>328</v>
      </c>
      <c r="R248" s="137" t="s">
        <v>324</v>
      </c>
      <c r="S248" s="140" t="s">
        <v>473</v>
      </c>
      <c r="T248" s="137"/>
      <c r="U248" s="141"/>
      <c r="V248" s="137" t="s">
        <v>330</v>
      </c>
      <c r="W248" s="137"/>
      <c r="X248" s="137" t="s">
        <v>467</v>
      </c>
      <c r="Y248" s="137" t="s">
        <v>1160</v>
      </c>
      <c r="Z248" s="140" t="s">
        <v>324</v>
      </c>
      <c r="AA248" s="139" t="s">
        <v>638</v>
      </c>
      <c r="AB248" s="137" t="s">
        <v>639</v>
      </c>
      <c r="AC248" s="141" t="s">
        <v>640</v>
      </c>
      <c r="AD248" s="137" t="s">
        <v>641</v>
      </c>
      <c r="AE248" s="137" t="s">
        <v>642</v>
      </c>
      <c r="AF248" s="140"/>
      <c r="AG248" s="138"/>
      <c r="AH248" s="138"/>
      <c r="AI248" s="138"/>
      <c r="AJ248" s="138"/>
      <c r="AK248" s="138"/>
      <c r="AL248" s="138"/>
      <c r="AM248" s="138"/>
      <c r="AN248" s="138"/>
      <c r="AO248" s="138"/>
      <c r="AP248" s="138"/>
    </row>
    <row r="249" spans="1:42" s="144" customFormat="1" ht="15.95">
      <c r="A249" s="137" t="s">
        <v>1058</v>
      </c>
      <c r="B249" s="138" t="s">
        <v>1162</v>
      </c>
      <c r="C249" s="137" t="s">
        <v>1196</v>
      </c>
      <c r="D249" s="138" t="b">
        <v>0</v>
      </c>
      <c r="E249" s="138" t="b">
        <v>0</v>
      </c>
      <c r="F249" s="138" t="b">
        <v>0</v>
      </c>
      <c r="G249" s="138" t="b">
        <v>1</v>
      </c>
      <c r="H249" s="138"/>
      <c r="I249" s="138"/>
      <c r="J249" s="138"/>
      <c r="K249" s="137" t="s">
        <v>330</v>
      </c>
      <c r="L249" s="137" t="s">
        <v>1197</v>
      </c>
      <c r="M249" s="137" t="s">
        <v>8</v>
      </c>
      <c r="N249" s="139" t="s">
        <v>1198</v>
      </c>
      <c r="O249" s="138"/>
      <c r="P249" s="137" t="s">
        <v>1199</v>
      </c>
      <c r="Q249" s="137" t="s">
        <v>328</v>
      </c>
      <c r="R249" s="137" t="s">
        <v>324</v>
      </c>
      <c r="S249" s="140" t="s">
        <v>473</v>
      </c>
      <c r="T249" s="137" t="s">
        <v>1200</v>
      </c>
      <c r="U249" s="141" t="s">
        <v>1201</v>
      </c>
      <c r="V249" s="137" t="s">
        <v>476</v>
      </c>
      <c r="W249" s="137" t="s">
        <v>1202</v>
      </c>
      <c r="X249" s="137" t="s">
        <v>467</v>
      </c>
      <c r="Y249" s="137" t="s">
        <v>1203</v>
      </c>
      <c r="Z249" s="140" t="s">
        <v>324</v>
      </c>
      <c r="AA249" s="139" t="s">
        <v>731</v>
      </c>
      <c r="AB249" s="137" t="s">
        <v>1204</v>
      </c>
      <c r="AC249" s="141" t="s">
        <v>1205</v>
      </c>
      <c r="AD249" s="137" t="s">
        <v>324</v>
      </c>
      <c r="AE249" s="137" t="s">
        <v>1206</v>
      </c>
      <c r="AF249" s="140"/>
      <c r="AG249" s="138"/>
      <c r="AH249" s="138"/>
      <c r="AI249" s="138"/>
      <c r="AJ249" s="138"/>
      <c r="AK249" s="138"/>
      <c r="AL249" s="138"/>
      <c r="AM249" s="138"/>
      <c r="AN249" s="138"/>
      <c r="AO249" s="138"/>
      <c r="AP249" s="138"/>
    </row>
    <row r="250" spans="1:42" s="144" customFormat="1" ht="15.95">
      <c r="A250" s="137" t="s">
        <v>1058</v>
      </c>
      <c r="B250" s="138" t="s">
        <v>1162</v>
      </c>
      <c r="C250" s="137" t="s">
        <v>1207</v>
      </c>
      <c r="D250" s="138" t="b">
        <v>0</v>
      </c>
      <c r="E250" s="138" t="b">
        <v>0</v>
      </c>
      <c r="F250" s="138" t="b">
        <v>0</v>
      </c>
      <c r="G250" s="138" t="b">
        <v>1</v>
      </c>
      <c r="H250" s="138"/>
      <c r="I250" s="138"/>
      <c r="J250" s="138"/>
      <c r="K250" s="137" t="s">
        <v>330</v>
      </c>
      <c r="L250" s="137" t="s">
        <v>1208</v>
      </c>
      <c r="M250" s="137" t="s">
        <v>8</v>
      </c>
      <c r="N250" s="139" t="s">
        <v>1209</v>
      </c>
      <c r="O250" s="138"/>
      <c r="P250" s="137" t="s">
        <v>1210</v>
      </c>
      <c r="Q250" s="137" t="s">
        <v>328</v>
      </c>
      <c r="R250" s="137" t="s">
        <v>330</v>
      </c>
      <c r="S250" s="140" t="s">
        <v>473</v>
      </c>
      <c r="T250" s="137"/>
      <c r="U250" s="141"/>
      <c r="V250" s="137" t="s">
        <v>330</v>
      </c>
      <c r="W250" s="137"/>
      <c r="X250" s="137"/>
      <c r="Y250" s="137"/>
      <c r="Z250" s="140"/>
      <c r="AA250" s="139"/>
      <c r="AB250" s="137"/>
      <c r="AC250" s="141"/>
      <c r="AD250" s="137"/>
      <c r="AE250" s="137"/>
      <c r="AF250" s="140"/>
      <c r="AG250" s="138"/>
      <c r="AH250" s="138"/>
      <c r="AI250" s="138"/>
      <c r="AJ250" s="138"/>
      <c r="AK250" s="138"/>
      <c r="AL250" s="138"/>
      <c r="AM250" s="138"/>
      <c r="AN250" s="138"/>
      <c r="AO250" s="138"/>
      <c r="AP250" s="138"/>
    </row>
    <row r="251" spans="1:42" s="144" customFormat="1" ht="15.95">
      <c r="A251" s="137" t="s">
        <v>1058</v>
      </c>
      <c r="B251" s="138" t="s">
        <v>1162</v>
      </c>
      <c r="C251" s="137" t="s">
        <v>1211</v>
      </c>
      <c r="D251" s="138" t="b">
        <v>0</v>
      </c>
      <c r="E251" s="138" t="b">
        <v>0</v>
      </c>
      <c r="F251" s="138" t="b">
        <v>0</v>
      </c>
      <c r="G251" s="138" t="b">
        <v>1</v>
      </c>
      <c r="H251" s="138"/>
      <c r="I251" s="138"/>
      <c r="J251" s="138"/>
      <c r="K251" s="137" t="s">
        <v>330</v>
      </c>
      <c r="L251" s="137" t="s">
        <v>1212</v>
      </c>
      <c r="M251" s="137" t="s">
        <v>8</v>
      </c>
      <c r="N251" s="139" t="s">
        <v>1213</v>
      </c>
      <c r="O251" s="138"/>
      <c r="P251" s="137" t="s">
        <v>943</v>
      </c>
      <c r="Q251" s="137" t="s">
        <v>328</v>
      </c>
      <c r="R251" s="137" t="s">
        <v>330</v>
      </c>
      <c r="S251" s="140" t="s">
        <v>473</v>
      </c>
      <c r="T251" s="137" t="s">
        <v>944</v>
      </c>
      <c r="U251" s="141" t="s">
        <v>945</v>
      </c>
      <c r="V251" s="137" t="s">
        <v>324</v>
      </c>
      <c r="W251" s="137" t="s">
        <v>946</v>
      </c>
      <c r="X251" s="137"/>
      <c r="Y251" s="137"/>
      <c r="Z251" s="140"/>
      <c r="AA251" s="139"/>
      <c r="AB251" s="137"/>
      <c r="AC251" s="141"/>
      <c r="AD251" s="137"/>
      <c r="AE251" s="137"/>
      <c r="AF251" s="140"/>
      <c r="AG251" s="138"/>
      <c r="AH251" s="138"/>
      <c r="AI251" s="138"/>
      <c r="AJ251" s="138"/>
      <c r="AK251" s="138"/>
      <c r="AL251" s="138"/>
      <c r="AM251" s="138"/>
      <c r="AN251" s="138"/>
      <c r="AO251" s="138"/>
      <c r="AP251" s="138"/>
    </row>
    <row r="252" spans="1:42" s="144" customFormat="1" ht="15.95">
      <c r="A252" s="137" t="s">
        <v>1058</v>
      </c>
      <c r="B252" s="138" t="s">
        <v>1162</v>
      </c>
      <c r="C252" s="137" t="s">
        <v>1214</v>
      </c>
      <c r="D252" s="138" t="b">
        <v>0</v>
      </c>
      <c r="E252" s="138" t="b">
        <v>0</v>
      </c>
      <c r="F252" s="138" t="b">
        <v>0</v>
      </c>
      <c r="G252" s="138" t="b">
        <v>1</v>
      </c>
      <c r="H252" s="138"/>
      <c r="I252" s="138"/>
      <c r="J252" s="138"/>
      <c r="K252" s="137" t="s">
        <v>330</v>
      </c>
      <c r="L252" s="137" t="s">
        <v>1215</v>
      </c>
      <c r="M252" s="137" t="s">
        <v>8</v>
      </c>
      <c r="N252" s="139" t="s">
        <v>1216</v>
      </c>
      <c r="O252" s="138"/>
      <c r="P252" s="137" t="s">
        <v>1217</v>
      </c>
      <c r="Q252" s="137" t="s">
        <v>328</v>
      </c>
      <c r="R252" s="137" t="s">
        <v>1218</v>
      </c>
      <c r="S252" s="140" t="s">
        <v>473</v>
      </c>
      <c r="T252" s="137"/>
      <c r="U252" s="141"/>
      <c r="V252" s="137" t="s">
        <v>330</v>
      </c>
      <c r="W252" s="137"/>
      <c r="X252" s="137" t="s">
        <v>467</v>
      </c>
      <c r="Y252" s="137" t="s">
        <v>1219</v>
      </c>
      <c r="Z252" s="140" t="s">
        <v>330</v>
      </c>
      <c r="AA252" s="139"/>
      <c r="AB252" s="137"/>
      <c r="AC252" s="141"/>
      <c r="AD252" s="137"/>
      <c r="AE252" s="137"/>
      <c r="AF252" s="140"/>
      <c r="AG252" s="138"/>
      <c r="AH252" s="138"/>
      <c r="AI252" s="138"/>
      <c r="AJ252" s="138"/>
      <c r="AK252" s="138"/>
      <c r="AL252" s="138"/>
      <c r="AM252" s="138"/>
      <c r="AN252" s="138"/>
      <c r="AO252" s="138"/>
      <c r="AP252" s="138"/>
    </row>
    <row r="253" spans="1:42" s="144" customFormat="1" ht="32.1">
      <c r="A253" s="137" t="s">
        <v>1058</v>
      </c>
      <c r="B253" s="138" t="s">
        <v>1162</v>
      </c>
      <c r="C253" s="137" t="s">
        <v>1220</v>
      </c>
      <c r="D253" s="138" t="b">
        <v>0</v>
      </c>
      <c r="E253" s="138" t="b">
        <v>0</v>
      </c>
      <c r="F253" s="138" t="b">
        <v>0</v>
      </c>
      <c r="G253" s="138" t="b">
        <v>1</v>
      </c>
      <c r="H253" s="138"/>
      <c r="I253" s="138"/>
      <c r="J253" s="138"/>
      <c r="K253" s="137" t="s">
        <v>330</v>
      </c>
      <c r="L253" s="137" t="s">
        <v>1221</v>
      </c>
      <c r="M253" s="137" t="s">
        <v>8</v>
      </c>
      <c r="N253" s="139" t="s">
        <v>1222</v>
      </c>
      <c r="O253" s="138"/>
      <c r="P253" s="137" t="s">
        <v>1223</v>
      </c>
      <c r="Q253" s="137" t="s">
        <v>328</v>
      </c>
      <c r="R253" s="137" t="s">
        <v>1218</v>
      </c>
      <c r="S253" s="140" t="s">
        <v>473</v>
      </c>
      <c r="T253" s="137"/>
      <c r="U253" s="141"/>
      <c r="V253" s="137" t="s">
        <v>330</v>
      </c>
      <c r="W253" s="137"/>
      <c r="X253" s="137" t="s">
        <v>467</v>
      </c>
      <c r="Y253" s="137"/>
      <c r="Z253" s="140" t="s">
        <v>330</v>
      </c>
      <c r="AA253" s="139"/>
      <c r="AB253" s="137"/>
      <c r="AC253" s="141"/>
      <c r="AD253" s="137"/>
      <c r="AE253" s="137"/>
      <c r="AF253" s="140"/>
      <c r="AG253" s="138"/>
      <c r="AH253" s="138"/>
      <c r="AI253" s="138"/>
      <c r="AJ253" s="138"/>
      <c r="AK253" s="138"/>
      <c r="AL253" s="138"/>
      <c r="AM253" s="138"/>
      <c r="AN253" s="138"/>
      <c r="AO253" s="138"/>
      <c r="AP253" s="138"/>
    </row>
    <row r="254" spans="1:42" s="144" customFormat="1" ht="15.95">
      <c r="A254" s="137" t="s">
        <v>1058</v>
      </c>
      <c r="B254" s="138" t="s">
        <v>1162</v>
      </c>
      <c r="C254" s="137" t="s">
        <v>40</v>
      </c>
      <c r="D254" s="138" t="b">
        <v>0</v>
      </c>
      <c r="E254" s="138" t="b">
        <v>0</v>
      </c>
      <c r="F254" s="138" t="b">
        <v>0</v>
      </c>
      <c r="G254" s="138" t="b">
        <v>1</v>
      </c>
      <c r="H254" s="138" t="s">
        <v>462</v>
      </c>
      <c r="I254" s="138" t="s">
        <v>364</v>
      </c>
      <c r="J254" s="138"/>
      <c r="K254" s="137" t="s">
        <v>330</v>
      </c>
      <c r="L254" s="137" t="s">
        <v>371</v>
      </c>
      <c r="M254" s="137" t="s">
        <v>8</v>
      </c>
      <c r="N254" s="139" t="s">
        <v>1224</v>
      </c>
      <c r="O254" s="138"/>
      <c r="P254" s="137" t="s">
        <v>771</v>
      </c>
      <c r="Q254" s="137"/>
      <c r="R254" s="137"/>
      <c r="S254" s="140"/>
      <c r="T254" s="137"/>
      <c r="U254" s="141"/>
      <c r="V254" s="137"/>
      <c r="W254" s="137"/>
      <c r="X254" s="137"/>
      <c r="Y254" s="137"/>
      <c r="Z254" s="140"/>
      <c r="AA254" s="139"/>
      <c r="AB254" s="137"/>
      <c r="AC254" s="141"/>
      <c r="AD254" s="137"/>
      <c r="AE254" s="137"/>
      <c r="AF254" s="140"/>
      <c r="AG254" s="138"/>
      <c r="AH254" s="138"/>
      <c r="AI254" s="138"/>
      <c r="AJ254" s="138"/>
      <c r="AK254" s="138"/>
      <c r="AL254" s="138"/>
      <c r="AM254" s="138"/>
      <c r="AN254" s="138"/>
      <c r="AO254" s="138"/>
      <c r="AP254" s="138"/>
    </row>
    <row r="255" spans="1:42" s="144" customFormat="1" ht="15.95">
      <c r="A255" s="137" t="s">
        <v>1058</v>
      </c>
      <c r="B255" s="138" t="s">
        <v>1162</v>
      </c>
      <c r="C255" s="137" t="s">
        <v>748</v>
      </c>
      <c r="D255" s="138" t="b">
        <v>0</v>
      </c>
      <c r="E255" s="138" t="b">
        <v>0</v>
      </c>
      <c r="F255" s="138" t="b">
        <v>0</v>
      </c>
      <c r="G255" s="138" t="b">
        <v>1</v>
      </c>
      <c r="H255" s="138" t="s">
        <v>462</v>
      </c>
      <c r="I255" s="138" t="s">
        <v>747</v>
      </c>
      <c r="J255" s="138"/>
      <c r="K255" s="137" t="s">
        <v>330</v>
      </c>
      <c r="L255" s="137" t="s">
        <v>763</v>
      </c>
      <c r="M255" s="137" t="s">
        <v>8</v>
      </c>
      <c r="N255" s="139" t="s">
        <v>763</v>
      </c>
      <c r="O255" s="138"/>
      <c r="P255" s="137" t="s">
        <v>1225</v>
      </c>
      <c r="Q255" s="137"/>
      <c r="R255" s="137"/>
      <c r="S255" s="140"/>
      <c r="T255" s="137"/>
      <c r="U255" s="141"/>
      <c r="V255" s="137"/>
      <c r="W255" s="137"/>
      <c r="X255" s="137"/>
      <c r="Y255" s="137"/>
      <c r="Z255" s="140"/>
      <c r="AA255" s="139"/>
      <c r="AB255" s="137"/>
      <c r="AC255" s="141"/>
      <c r="AD255" s="137"/>
      <c r="AE255" s="137"/>
      <c r="AF255" s="140"/>
      <c r="AG255" s="138"/>
      <c r="AH255" s="138"/>
      <c r="AI255" s="138"/>
      <c r="AJ255" s="138"/>
      <c r="AK255" s="138"/>
      <c r="AL255" s="138"/>
      <c r="AM255" s="138"/>
      <c r="AN255" s="138"/>
      <c r="AO255" s="138"/>
      <c r="AP255" s="138"/>
    </row>
    <row r="256" spans="1:42" s="144" customFormat="1" ht="48">
      <c r="A256" s="137" t="s">
        <v>1058</v>
      </c>
      <c r="B256" s="138" t="s">
        <v>1162</v>
      </c>
      <c r="C256" s="137" t="s">
        <v>1226</v>
      </c>
      <c r="D256" s="138" t="b">
        <v>0</v>
      </c>
      <c r="E256" s="138" t="b">
        <v>0</v>
      </c>
      <c r="F256" s="138" t="b">
        <v>0</v>
      </c>
      <c r="G256" s="138" t="b">
        <v>1</v>
      </c>
      <c r="H256" s="138"/>
      <c r="I256" s="138"/>
      <c r="J256" s="138"/>
      <c r="K256" s="137" t="s">
        <v>330</v>
      </c>
      <c r="L256" s="137" t="s">
        <v>1227</v>
      </c>
      <c r="M256" s="137" t="s">
        <v>16</v>
      </c>
      <c r="N256" s="139" t="s">
        <v>1228</v>
      </c>
      <c r="O256" s="138"/>
      <c r="P256" s="137" t="s">
        <v>328</v>
      </c>
      <c r="Q256" s="137" t="s">
        <v>1229</v>
      </c>
      <c r="R256" s="137" t="s">
        <v>330</v>
      </c>
      <c r="S256" s="140" t="s">
        <v>473</v>
      </c>
      <c r="T256" s="137" t="s">
        <v>1230</v>
      </c>
      <c r="U256" s="141" t="s">
        <v>1231</v>
      </c>
      <c r="V256" s="137" t="s">
        <v>324</v>
      </c>
      <c r="W256" s="137"/>
      <c r="X256" s="137"/>
      <c r="Y256" s="137"/>
      <c r="Z256" s="140" t="s">
        <v>324</v>
      </c>
      <c r="AA256" s="139" t="s">
        <v>731</v>
      </c>
      <c r="AB256" s="137" t="s">
        <v>1232</v>
      </c>
      <c r="AC256" s="141" t="s">
        <v>1233</v>
      </c>
      <c r="AD256" s="137" t="s">
        <v>324</v>
      </c>
      <c r="AE256" s="137" t="s">
        <v>1234</v>
      </c>
      <c r="AF256" s="140"/>
      <c r="AG256" s="138"/>
      <c r="AH256" s="138"/>
      <c r="AI256" s="138"/>
      <c r="AJ256" s="138"/>
      <c r="AK256" s="138"/>
      <c r="AL256" s="138"/>
      <c r="AM256" s="138"/>
      <c r="AN256" s="138"/>
      <c r="AO256" s="138"/>
      <c r="AP256" s="138"/>
    </row>
    <row r="257" spans="1:42" s="144" customFormat="1" ht="48">
      <c r="A257" s="137" t="s">
        <v>1058</v>
      </c>
      <c r="B257" s="138" t="s">
        <v>1162</v>
      </c>
      <c r="C257" s="137" t="s">
        <v>1235</v>
      </c>
      <c r="D257" s="138" t="b">
        <v>0</v>
      </c>
      <c r="E257" s="138" t="b">
        <v>0</v>
      </c>
      <c r="F257" s="138" t="b">
        <v>0</v>
      </c>
      <c r="G257" s="138" t="b">
        <v>1</v>
      </c>
      <c r="H257" s="138"/>
      <c r="I257" s="138"/>
      <c r="J257" s="138"/>
      <c r="K257" s="137" t="s">
        <v>330</v>
      </c>
      <c r="L257" s="137" t="s">
        <v>1236</v>
      </c>
      <c r="M257" s="137" t="s">
        <v>16</v>
      </c>
      <c r="N257" s="139" t="s">
        <v>1237</v>
      </c>
      <c r="O257" s="138"/>
      <c r="P257" s="137" t="s">
        <v>328</v>
      </c>
      <c r="Q257" s="137" t="s">
        <v>1238</v>
      </c>
      <c r="R257" s="137" t="s">
        <v>330</v>
      </c>
      <c r="S257" s="140" t="s">
        <v>473</v>
      </c>
      <c r="T257" s="137" t="s">
        <v>1230</v>
      </c>
      <c r="U257" s="141" t="s">
        <v>1231</v>
      </c>
      <c r="V257" s="137" t="s">
        <v>324</v>
      </c>
      <c r="W257" s="137"/>
      <c r="X257" s="137"/>
      <c r="Y257" s="137"/>
      <c r="Z257" s="140" t="s">
        <v>324</v>
      </c>
      <c r="AA257" s="139" t="s">
        <v>731</v>
      </c>
      <c r="AB257" s="137" t="s">
        <v>1232</v>
      </c>
      <c r="AC257" s="141" t="s">
        <v>1233</v>
      </c>
      <c r="AD257" s="137" t="s">
        <v>324</v>
      </c>
      <c r="AE257" s="137" t="s">
        <v>1234</v>
      </c>
      <c r="AF257" s="140"/>
      <c r="AG257" s="138"/>
      <c r="AH257" s="138"/>
      <c r="AI257" s="138"/>
      <c r="AJ257" s="138"/>
      <c r="AK257" s="138"/>
      <c r="AL257" s="138"/>
      <c r="AM257" s="138"/>
      <c r="AN257" s="138"/>
      <c r="AO257" s="138"/>
      <c r="AP257" s="138"/>
    </row>
    <row r="258" spans="1:42" s="144" customFormat="1" ht="15.95">
      <c r="A258" s="137" t="s">
        <v>1058</v>
      </c>
      <c r="B258" s="138" t="s">
        <v>1162</v>
      </c>
      <c r="C258" s="137" t="s">
        <v>1239</v>
      </c>
      <c r="D258" s="138" t="b">
        <v>0</v>
      </c>
      <c r="E258" s="138" t="b">
        <v>0</v>
      </c>
      <c r="F258" s="138" t="b">
        <v>0</v>
      </c>
      <c r="G258" s="138" t="b">
        <v>1</v>
      </c>
      <c r="H258" s="138"/>
      <c r="I258" s="138"/>
      <c r="J258" s="138"/>
      <c r="K258" s="137" t="s">
        <v>330</v>
      </c>
      <c r="L258" s="137" t="s">
        <v>1240</v>
      </c>
      <c r="M258" s="137" t="s">
        <v>8</v>
      </c>
      <c r="N258" s="139" t="s">
        <v>1241</v>
      </c>
      <c r="O258" s="138"/>
      <c r="P258" s="137" t="s">
        <v>328</v>
      </c>
      <c r="Q258" s="137" t="s">
        <v>1242</v>
      </c>
      <c r="R258" s="137" t="s">
        <v>330</v>
      </c>
      <c r="S258" s="140" t="s">
        <v>473</v>
      </c>
      <c r="T258" s="137" t="s">
        <v>1230</v>
      </c>
      <c r="U258" s="141" t="s">
        <v>1231</v>
      </c>
      <c r="V258" s="137" t="s">
        <v>324</v>
      </c>
      <c r="W258" s="137" t="s">
        <v>1243</v>
      </c>
      <c r="X258" s="137" t="s">
        <v>467</v>
      </c>
      <c r="Y258" s="137" t="s">
        <v>1244</v>
      </c>
      <c r="Z258" s="140" t="s">
        <v>324</v>
      </c>
      <c r="AA258" s="139" t="s">
        <v>731</v>
      </c>
      <c r="AB258" s="137" t="s">
        <v>1245</v>
      </c>
      <c r="AC258" s="141" t="s">
        <v>1246</v>
      </c>
      <c r="AD258" s="137" t="s">
        <v>324</v>
      </c>
      <c r="AE258" s="137" t="s">
        <v>1247</v>
      </c>
      <c r="AF258" s="140"/>
      <c r="AG258" s="138"/>
      <c r="AH258" s="138"/>
      <c r="AI258" s="138"/>
      <c r="AJ258" s="138"/>
      <c r="AK258" s="138"/>
      <c r="AL258" s="138"/>
      <c r="AM258" s="138"/>
      <c r="AN258" s="138"/>
      <c r="AO258" s="138"/>
      <c r="AP258" s="138"/>
    </row>
    <row r="259" spans="1:42" s="144" customFormat="1" ht="32.1">
      <c r="A259" s="137" t="s">
        <v>1058</v>
      </c>
      <c r="B259" s="138" t="s">
        <v>1162</v>
      </c>
      <c r="C259" s="137" t="s">
        <v>1248</v>
      </c>
      <c r="D259" s="138" t="b">
        <v>0</v>
      </c>
      <c r="E259" s="138" t="b">
        <v>0</v>
      </c>
      <c r="F259" s="138" t="b">
        <v>0</v>
      </c>
      <c r="G259" s="138" t="b">
        <v>1</v>
      </c>
      <c r="H259" s="138"/>
      <c r="I259" s="138"/>
      <c r="J259" s="138"/>
      <c r="K259" s="137" t="s">
        <v>330</v>
      </c>
      <c r="L259" s="137" t="s">
        <v>1249</v>
      </c>
      <c r="M259" s="137" t="s">
        <v>8</v>
      </c>
      <c r="N259" s="139" t="s">
        <v>1250</v>
      </c>
      <c r="O259" s="138"/>
      <c r="P259" s="137" t="s">
        <v>333</v>
      </c>
      <c r="Q259" s="137" t="s">
        <v>1251</v>
      </c>
      <c r="R259" s="137" t="s">
        <v>330</v>
      </c>
      <c r="S259" s="140" t="s">
        <v>473</v>
      </c>
      <c r="T259" s="137" t="s">
        <v>1252</v>
      </c>
      <c r="U259" s="141" t="s">
        <v>1253</v>
      </c>
      <c r="V259" s="137" t="s">
        <v>324</v>
      </c>
      <c r="W259" s="137" t="s">
        <v>1254</v>
      </c>
      <c r="X259" s="137" t="s">
        <v>467</v>
      </c>
      <c r="Y259" s="137" t="s">
        <v>1255</v>
      </c>
      <c r="Z259" s="140" t="s">
        <v>324</v>
      </c>
      <c r="AA259" s="139" t="s">
        <v>1256</v>
      </c>
      <c r="AB259" s="137" t="s">
        <v>1257</v>
      </c>
      <c r="AC259" s="141" t="s">
        <v>1258</v>
      </c>
      <c r="AD259" s="137" t="s">
        <v>324</v>
      </c>
      <c r="AE259" s="137" t="s">
        <v>1259</v>
      </c>
      <c r="AF259" s="140"/>
      <c r="AG259" s="138"/>
      <c r="AH259" s="138"/>
      <c r="AI259" s="138"/>
      <c r="AJ259" s="138"/>
      <c r="AK259" s="138"/>
      <c r="AL259" s="138"/>
      <c r="AM259" s="138"/>
      <c r="AN259" s="138"/>
      <c r="AO259" s="138"/>
      <c r="AP259" s="138"/>
    </row>
    <row r="260" spans="1:42" s="144" customFormat="1" ht="32.1">
      <c r="A260" s="137" t="s">
        <v>1058</v>
      </c>
      <c r="B260" s="138" t="s">
        <v>1162</v>
      </c>
      <c r="C260" s="137" t="s">
        <v>1260</v>
      </c>
      <c r="D260" s="138" t="b">
        <v>0</v>
      </c>
      <c r="E260" s="138" t="b">
        <v>0</v>
      </c>
      <c r="F260" s="138" t="b">
        <v>0</v>
      </c>
      <c r="G260" s="138" t="b">
        <v>1</v>
      </c>
      <c r="H260" s="138"/>
      <c r="I260" s="138"/>
      <c r="J260" s="138"/>
      <c r="K260" s="137" t="s">
        <v>330</v>
      </c>
      <c r="L260" s="137" t="s">
        <v>1261</v>
      </c>
      <c r="M260" s="137" t="s">
        <v>27</v>
      </c>
      <c r="N260" s="139" t="s">
        <v>1262</v>
      </c>
      <c r="O260" s="138"/>
      <c r="P260" s="137"/>
      <c r="Q260" s="137" t="s">
        <v>1263</v>
      </c>
      <c r="R260" s="137" t="s">
        <v>330</v>
      </c>
      <c r="S260" s="140" t="s">
        <v>473</v>
      </c>
      <c r="T260" s="137" t="s">
        <v>1230</v>
      </c>
      <c r="U260" s="141" t="s">
        <v>1231</v>
      </c>
      <c r="V260" s="137" t="s">
        <v>476</v>
      </c>
      <c r="W260" s="137" t="s">
        <v>1243</v>
      </c>
      <c r="X260" s="137" t="s">
        <v>467</v>
      </c>
      <c r="Y260" s="137" t="s">
        <v>1264</v>
      </c>
      <c r="Z260" s="140" t="s">
        <v>324</v>
      </c>
      <c r="AA260" s="139" t="s">
        <v>731</v>
      </c>
      <c r="AB260" s="137" t="s">
        <v>1245</v>
      </c>
      <c r="AC260" s="141" t="s">
        <v>1246</v>
      </c>
      <c r="AD260" s="137" t="s">
        <v>476</v>
      </c>
      <c r="AE260" s="137" t="s">
        <v>1247</v>
      </c>
      <c r="AF260" s="140"/>
      <c r="AG260" s="138"/>
      <c r="AH260" s="138"/>
      <c r="AI260" s="138"/>
      <c r="AJ260" s="138"/>
      <c r="AK260" s="138"/>
      <c r="AL260" s="138"/>
      <c r="AM260" s="138"/>
      <c r="AN260" s="138"/>
      <c r="AO260" s="138"/>
      <c r="AP260" s="138"/>
    </row>
    <row r="261" spans="1:42" s="144" customFormat="1" ht="32.1">
      <c r="A261" s="137" t="s">
        <v>1058</v>
      </c>
      <c r="B261" s="138" t="s">
        <v>1162</v>
      </c>
      <c r="C261" s="137" t="s">
        <v>1265</v>
      </c>
      <c r="D261" s="138" t="b">
        <v>0</v>
      </c>
      <c r="E261" s="138" t="b">
        <v>0</v>
      </c>
      <c r="F261" s="138" t="b">
        <v>0</v>
      </c>
      <c r="G261" s="138" t="b">
        <v>1</v>
      </c>
      <c r="H261" s="138"/>
      <c r="I261" s="138"/>
      <c r="J261" s="138"/>
      <c r="K261" s="137" t="s">
        <v>330</v>
      </c>
      <c r="L261" s="137" t="s">
        <v>1266</v>
      </c>
      <c r="M261" s="137" t="s">
        <v>27</v>
      </c>
      <c r="N261" s="139" t="s">
        <v>1267</v>
      </c>
      <c r="O261" s="138"/>
      <c r="P261" s="137"/>
      <c r="Q261" s="137" t="s">
        <v>1263</v>
      </c>
      <c r="R261" s="137" t="s">
        <v>330</v>
      </c>
      <c r="S261" s="140" t="s">
        <v>473</v>
      </c>
      <c r="T261" s="137" t="s">
        <v>1230</v>
      </c>
      <c r="U261" s="141" t="s">
        <v>1231</v>
      </c>
      <c r="V261" s="137" t="s">
        <v>476</v>
      </c>
      <c r="W261" s="137" t="s">
        <v>1243</v>
      </c>
      <c r="X261" s="137" t="s">
        <v>467</v>
      </c>
      <c r="Y261" s="137" t="s">
        <v>1268</v>
      </c>
      <c r="Z261" s="140" t="s">
        <v>324</v>
      </c>
      <c r="AA261" s="139" t="s">
        <v>731</v>
      </c>
      <c r="AB261" s="137" t="s">
        <v>1245</v>
      </c>
      <c r="AC261" s="141" t="s">
        <v>1246</v>
      </c>
      <c r="AD261" s="137" t="s">
        <v>476</v>
      </c>
      <c r="AE261" s="137" t="s">
        <v>1247</v>
      </c>
      <c r="AF261" s="140"/>
      <c r="AG261" s="138"/>
      <c r="AH261" s="138"/>
      <c r="AI261" s="138"/>
      <c r="AJ261" s="138"/>
      <c r="AK261" s="138"/>
      <c r="AL261" s="138"/>
      <c r="AM261" s="138"/>
      <c r="AN261" s="138"/>
      <c r="AO261" s="138"/>
      <c r="AP261" s="138"/>
    </row>
    <row r="262" spans="1:42" s="144" customFormat="1" ht="15.95">
      <c r="A262" s="137" t="s">
        <v>1058</v>
      </c>
      <c r="B262" s="138" t="s">
        <v>1162</v>
      </c>
      <c r="C262" s="137" t="s">
        <v>1269</v>
      </c>
      <c r="D262" s="138" t="b">
        <v>0</v>
      </c>
      <c r="E262" s="138" t="b">
        <v>0</v>
      </c>
      <c r="F262" s="138" t="b">
        <v>0</v>
      </c>
      <c r="G262" s="138" t="b">
        <v>1</v>
      </c>
      <c r="H262" s="138"/>
      <c r="I262" s="138"/>
      <c r="J262" s="138"/>
      <c r="K262" s="137" t="s">
        <v>330</v>
      </c>
      <c r="L262" s="137" t="s">
        <v>1270</v>
      </c>
      <c r="M262" s="137" t="s">
        <v>8</v>
      </c>
      <c r="N262" s="139" t="s">
        <v>1271</v>
      </c>
      <c r="O262" s="138"/>
      <c r="P262" s="137" t="s">
        <v>333</v>
      </c>
      <c r="Q262" s="137" t="s">
        <v>328</v>
      </c>
      <c r="R262" s="137" t="s">
        <v>330</v>
      </c>
      <c r="S262" s="140" t="s">
        <v>473</v>
      </c>
      <c r="T262" s="137" t="s">
        <v>1230</v>
      </c>
      <c r="U262" s="141" t="s">
        <v>1231</v>
      </c>
      <c r="V262" s="137" t="s">
        <v>641</v>
      </c>
      <c r="W262" s="137" t="s">
        <v>1243</v>
      </c>
      <c r="X262" s="137" t="s">
        <v>467</v>
      </c>
      <c r="Y262" s="137" t="s">
        <v>1272</v>
      </c>
      <c r="Z262" s="140" t="s">
        <v>324</v>
      </c>
      <c r="AA262" s="139" t="s">
        <v>731</v>
      </c>
      <c r="AB262" s="137" t="s">
        <v>1245</v>
      </c>
      <c r="AC262" s="141" t="s">
        <v>1246</v>
      </c>
      <c r="AD262" s="137" t="s">
        <v>641</v>
      </c>
      <c r="AE262" s="137" t="s">
        <v>1247</v>
      </c>
      <c r="AF262" s="140"/>
      <c r="AG262" s="138"/>
      <c r="AH262" s="138"/>
      <c r="AI262" s="138"/>
      <c r="AJ262" s="138"/>
      <c r="AK262" s="138"/>
      <c r="AL262" s="138"/>
      <c r="AM262" s="138"/>
      <c r="AN262" s="138"/>
      <c r="AO262" s="138"/>
      <c r="AP262" s="138"/>
    </row>
    <row r="263" spans="1:42" s="144" customFormat="1" ht="15.95">
      <c r="A263" s="143" t="s">
        <v>1273</v>
      </c>
      <c r="B263" s="143" t="s">
        <v>1162</v>
      </c>
      <c r="C263" s="143" t="s">
        <v>1163</v>
      </c>
      <c r="D263" s="144" t="b">
        <v>1</v>
      </c>
      <c r="E263" s="144" t="b">
        <v>0</v>
      </c>
      <c r="F263" s="144" t="b">
        <v>1</v>
      </c>
      <c r="G263" s="144" t="b">
        <v>1</v>
      </c>
      <c r="K263" s="143" t="s">
        <v>330</v>
      </c>
      <c r="L263" s="143" t="s">
        <v>1164</v>
      </c>
      <c r="M263" s="143" t="s">
        <v>8</v>
      </c>
      <c r="N263" s="145" t="s">
        <v>1165</v>
      </c>
      <c r="P263" s="143" t="s">
        <v>1166</v>
      </c>
      <c r="Q263" s="143" t="s">
        <v>328</v>
      </c>
      <c r="R263" s="143" t="s">
        <v>324</v>
      </c>
      <c r="S263" s="146" t="s">
        <v>473</v>
      </c>
      <c r="T263" s="143" t="s">
        <v>1167</v>
      </c>
      <c r="U263" s="147" t="s">
        <v>1168</v>
      </c>
      <c r="V263" s="143" t="s">
        <v>641</v>
      </c>
      <c r="W263" s="143" t="s">
        <v>1169</v>
      </c>
      <c r="X263" s="143" t="s">
        <v>467</v>
      </c>
      <c r="Y263" s="143" t="s">
        <v>1170</v>
      </c>
      <c r="Z263" s="146" t="s">
        <v>324</v>
      </c>
      <c r="AA263" s="143" t="s">
        <v>731</v>
      </c>
      <c r="AB263" s="143" t="s">
        <v>1171</v>
      </c>
      <c r="AC263" s="143" t="s">
        <v>1172</v>
      </c>
      <c r="AD263" s="143" t="s">
        <v>641</v>
      </c>
      <c r="AE263" s="143" t="s">
        <v>1173</v>
      </c>
      <c r="AF263" s="146"/>
    </row>
    <row r="264" spans="1:42" s="144" customFormat="1" ht="15.95">
      <c r="A264" s="143" t="s">
        <v>1273</v>
      </c>
      <c r="B264" s="143" t="s">
        <v>1162</v>
      </c>
      <c r="C264" s="143" t="s">
        <v>1174</v>
      </c>
      <c r="D264" s="144" t="b">
        <v>1</v>
      </c>
      <c r="E264" s="144" t="b">
        <v>0</v>
      </c>
      <c r="F264" s="144" t="b">
        <v>1</v>
      </c>
      <c r="G264" s="144" t="b">
        <v>1</v>
      </c>
      <c r="H264" s="144" t="s">
        <v>323</v>
      </c>
      <c r="K264" s="143" t="s">
        <v>330</v>
      </c>
      <c r="L264" s="143" t="s">
        <v>1175</v>
      </c>
      <c r="M264" s="143" t="s">
        <v>8</v>
      </c>
      <c r="N264" s="145" t="s">
        <v>1176</v>
      </c>
      <c r="P264" s="143" t="s">
        <v>1177</v>
      </c>
      <c r="Q264" s="143" t="s">
        <v>1178</v>
      </c>
      <c r="R264" s="143" t="s">
        <v>324</v>
      </c>
      <c r="S264" s="146" t="s">
        <v>473</v>
      </c>
      <c r="T264" s="143" t="s">
        <v>1167</v>
      </c>
      <c r="U264" s="147" t="s">
        <v>1168</v>
      </c>
      <c r="V264" s="143" t="s">
        <v>641</v>
      </c>
      <c r="W264" s="143" t="s">
        <v>1169</v>
      </c>
      <c r="X264" s="143" t="s">
        <v>467</v>
      </c>
      <c r="Y264" s="143" t="s">
        <v>1179</v>
      </c>
      <c r="Z264" s="146" t="s">
        <v>324</v>
      </c>
      <c r="AA264" s="143" t="s">
        <v>731</v>
      </c>
      <c r="AB264" s="143" t="s">
        <v>1171</v>
      </c>
      <c r="AC264" s="143" t="s">
        <v>1172</v>
      </c>
      <c r="AD264" s="143" t="s">
        <v>641</v>
      </c>
      <c r="AE264" s="143" t="s">
        <v>1173</v>
      </c>
      <c r="AF264" s="146"/>
    </row>
    <row r="265" spans="1:42" s="144" customFormat="1" ht="48">
      <c r="A265" s="143" t="s">
        <v>1273</v>
      </c>
      <c r="B265" s="143" t="s">
        <v>1162</v>
      </c>
      <c r="C265" s="143" t="s">
        <v>1180</v>
      </c>
      <c r="D265" s="144" t="b">
        <v>1</v>
      </c>
      <c r="E265" s="144" t="b">
        <v>0</v>
      </c>
      <c r="F265" s="144" t="b">
        <v>1</v>
      </c>
      <c r="G265" s="144" t="b">
        <v>1</v>
      </c>
      <c r="K265" s="143" t="s">
        <v>330</v>
      </c>
      <c r="L265" s="143" t="s">
        <v>1181</v>
      </c>
      <c r="M265" s="143" t="s">
        <v>8</v>
      </c>
      <c r="N265" s="148" t="s">
        <v>1182</v>
      </c>
      <c r="P265" s="143" t="s">
        <v>333</v>
      </c>
      <c r="Q265" s="143" t="s">
        <v>1183</v>
      </c>
      <c r="R265" s="143" t="s">
        <v>1184</v>
      </c>
      <c r="S265" s="146" t="s">
        <v>473</v>
      </c>
      <c r="V265" s="143" t="s">
        <v>330</v>
      </c>
      <c r="X265" s="143" t="s">
        <v>467</v>
      </c>
      <c r="Y265" s="143" t="s">
        <v>1185</v>
      </c>
      <c r="Z265" s="146" t="s">
        <v>330</v>
      </c>
      <c r="AC265" s="147"/>
      <c r="AF265" s="146"/>
    </row>
    <row r="266" spans="1:42" s="144" customFormat="1" ht="15.95">
      <c r="A266" s="143" t="s">
        <v>1273</v>
      </c>
      <c r="B266" s="143" t="s">
        <v>1162</v>
      </c>
      <c r="C266" s="143" t="s">
        <v>1186</v>
      </c>
      <c r="D266" s="144" t="b">
        <v>1</v>
      </c>
      <c r="E266" s="144" t="b">
        <v>0</v>
      </c>
      <c r="F266" s="144" t="b">
        <v>1</v>
      </c>
      <c r="G266" s="144" t="b">
        <v>1</v>
      </c>
      <c r="K266" s="143" t="s">
        <v>330</v>
      </c>
      <c r="L266" s="143" t="s">
        <v>1187</v>
      </c>
      <c r="M266" s="143" t="s">
        <v>5</v>
      </c>
      <c r="N266" s="145" t="s">
        <v>1188</v>
      </c>
      <c r="P266" s="143" t="s">
        <v>328</v>
      </c>
      <c r="Q266" s="143" t="s">
        <v>520</v>
      </c>
      <c r="R266" s="143" t="s">
        <v>324</v>
      </c>
      <c r="S266" s="146" t="s">
        <v>473</v>
      </c>
      <c r="V266" s="143" t="s">
        <v>330</v>
      </c>
      <c r="X266" s="143" t="s">
        <v>467</v>
      </c>
      <c r="Y266" s="143" t="s">
        <v>1189</v>
      </c>
      <c r="Z266" s="146" t="s">
        <v>324</v>
      </c>
      <c r="AA266" s="143" t="s">
        <v>731</v>
      </c>
      <c r="AB266" s="143" t="s">
        <v>1190</v>
      </c>
      <c r="AC266" s="147" t="s">
        <v>1191</v>
      </c>
      <c r="AD266" s="143" t="s">
        <v>324</v>
      </c>
      <c r="AE266" s="143" t="s">
        <v>1192</v>
      </c>
      <c r="AF266" s="146"/>
    </row>
    <row r="267" spans="1:42" s="144" customFormat="1" ht="15.95">
      <c r="A267" s="143" t="s">
        <v>1273</v>
      </c>
      <c r="B267" s="143" t="s">
        <v>1162</v>
      </c>
      <c r="C267" s="143" t="s">
        <v>1193</v>
      </c>
      <c r="D267" s="144" t="b">
        <v>1</v>
      </c>
      <c r="E267" s="144" t="b">
        <v>0</v>
      </c>
      <c r="F267" s="144" t="b">
        <v>1</v>
      </c>
      <c r="G267" s="144" t="b">
        <v>1</v>
      </c>
      <c r="K267" s="143" t="s">
        <v>330</v>
      </c>
      <c r="L267" s="143" t="s">
        <v>1194</v>
      </c>
      <c r="M267" s="143" t="s">
        <v>8</v>
      </c>
      <c r="N267" s="145" t="s">
        <v>1195</v>
      </c>
      <c r="P267" s="143" t="s">
        <v>1154</v>
      </c>
      <c r="Q267" s="143" t="s">
        <v>328</v>
      </c>
      <c r="R267" s="143" t="s">
        <v>324</v>
      </c>
      <c r="S267" s="146" t="s">
        <v>473</v>
      </c>
      <c r="V267" s="143" t="s">
        <v>330</v>
      </c>
      <c r="X267" s="143" t="s">
        <v>467</v>
      </c>
      <c r="Y267" s="143" t="s">
        <v>1160</v>
      </c>
      <c r="Z267" s="146" t="s">
        <v>324</v>
      </c>
      <c r="AA267" s="143" t="s">
        <v>638</v>
      </c>
      <c r="AB267" s="143" t="s">
        <v>639</v>
      </c>
      <c r="AC267" s="143" t="s">
        <v>640</v>
      </c>
      <c r="AD267" s="143" t="s">
        <v>641</v>
      </c>
      <c r="AE267" s="143" t="s">
        <v>642</v>
      </c>
      <c r="AF267" s="146"/>
    </row>
    <row r="268" spans="1:42" s="144" customFormat="1" ht="15.95">
      <c r="A268" s="143" t="s">
        <v>1273</v>
      </c>
      <c r="B268" s="143" t="s">
        <v>1162</v>
      </c>
      <c r="C268" s="143" t="s">
        <v>1196</v>
      </c>
      <c r="D268" s="144" t="b">
        <v>1</v>
      </c>
      <c r="E268" s="144" t="b">
        <v>0</v>
      </c>
      <c r="F268" s="144" t="b">
        <v>1</v>
      </c>
      <c r="G268" s="144" t="b">
        <v>1</v>
      </c>
      <c r="K268" s="143" t="s">
        <v>330</v>
      </c>
      <c r="L268" s="143" t="s">
        <v>1197</v>
      </c>
      <c r="M268" s="143" t="s">
        <v>8</v>
      </c>
      <c r="N268" s="145" t="s">
        <v>1198</v>
      </c>
      <c r="P268" s="143" t="s">
        <v>1199</v>
      </c>
      <c r="Q268" s="143" t="s">
        <v>328</v>
      </c>
      <c r="R268" s="143" t="s">
        <v>324</v>
      </c>
      <c r="S268" s="146" t="s">
        <v>473</v>
      </c>
      <c r="T268" s="143" t="s">
        <v>1200</v>
      </c>
      <c r="U268" s="147" t="s">
        <v>1201</v>
      </c>
      <c r="V268" s="143" t="s">
        <v>476</v>
      </c>
      <c r="W268" s="143" t="s">
        <v>1202</v>
      </c>
      <c r="X268" s="143" t="s">
        <v>467</v>
      </c>
      <c r="Y268" s="143" t="s">
        <v>1203</v>
      </c>
      <c r="Z268" s="146" t="s">
        <v>324</v>
      </c>
      <c r="AA268" s="143" t="s">
        <v>731</v>
      </c>
      <c r="AB268" s="143" t="s">
        <v>1204</v>
      </c>
      <c r="AC268" s="147" t="s">
        <v>1205</v>
      </c>
      <c r="AD268" s="143" t="s">
        <v>324</v>
      </c>
      <c r="AE268" s="143" t="s">
        <v>1206</v>
      </c>
      <c r="AF268" s="146"/>
    </row>
    <row r="269" spans="1:42" s="144" customFormat="1" ht="15.95">
      <c r="A269" s="143" t="s">
        <v>1273</v>
      </c>
      <c r="B269" s="143" t="s">
        <v>1162</v>
      </c>
      <c r="C269" s="143" t="s">
        <v>1207</v>
      </c>
      <c r="D269" s="144" t="b">
        <v>1</v>
      </c>
      <c r="E269" s="144" t="b">
        <v>0</v>
      </c>
      <c r="F269" s="144" t="b">
        <v>1</v>
      </c>
      <c r="G269" s="144" t="b">
        <v>1</v>
      </c>
      <c r="K269" s="143" t="s">
        <v>330</v>
      </c>
      <c r="L269" s="143" t="s">
        <v>1208</v>
      </c>
      <c r="M269" s="143" t="s">
        <v>8</v>
      </c>
      <c r="N269" s="145" t="s">
        <v>1209</v>
      </c>
      <c r="P269" s="143" t="s">
        <v>1210</v>
      </c>
      <c r="Q269" s="143" t="s">
        <v>328</v>
      </c>
      <c r="R269" s="143" t="s">
        <v>330</v>
      </c>
      <c r="S269" s="146" t="s">
        <v>473</v>
      </c>
      <c r="T269" s="143"/>
      <c r="U269" s="147"/>
      <c r="V269" s="143" t="s">
        <v>330</v>
      </c>
      <c r="W269" s="143"/>
      <c r="X269" s="143"/>
      <c r="Y269" s="143"/>
      <c r="Z269" s="146"/>
      <c r="AA269" s="143"/>
      <c r="AB269" s="143"/>
      <c r="AC269" s="147"/>
      <c r="AD269" s="143"/>
      <c r="AE269" s="143"/>
      <c r="AF269" s="146"/>
    </row>
    <row r="270" spans="1:42" s="144" customFormat="1" ht="15.95">
      <c r="A270" s="143" t="s">
        <v>1273</v>
      </c>
      <c r="B270" s="143" t="s">
        <v>1162</v>
      </c>
      <c r="C270" s="143" t="s">
        <v>1211</v>
      </c>
      <c r="D270" s="144" t="b">
        <v>1</v>
      </c>
      <c r="E270" s="144" t="b">
        <v>0</v>
      </c>
      <c r="F270" s="144" t="b">
        <v>1</v>
      </c>
      <c r="G270" s="144" t="b">
        <v>1</v>
      </c>
      <c r="K270" s="143" t="s">
        <v>330</v>
      </c>
      <c r="L270" s="143" t="s">
        <v>1212</v>
      </c>
      <c r="M270" s="143" t="s">
        <v>8</v>
      </c>
      <c r="N270" s="145" t="s">
        <v>1213</v>
      </c>
      <c r="P270" s="143" t="s">
        <v>943</v>
      </c>
      <c r="Q270" s="143" t="s">
        <v>328</v>
      </c>
      <c r="R270" s="143" t="s">
        <v>330</v>
      </c>
      <c r="S270" s="146" t="s">
        <v>473</v>
      </c>
      <c r="T270" s="143" t="s">
        <v>944</v>
      </c>
      <c r="U270" s="149" t="s">
        <v>945</v>
      </c>
      <c r="V270" s="143" t="s">
        <v>324</v>
      </c>
      <c r="W270" s="143" t="s">
        <v>946</v>
      </c>
      <c r="X270" s="143"/>
      <c r="Y270" s="143"/>
      <c r="Z270" s="146"/>
      <c r="AA270" s="143"/>
      <c r="AB270" s="143"/>
      <c r="AC270" s="147"/>
      <c r="AD270" s="143"/>
      <c r="AE270" s="143"/>
      <c r="AF270" s="146"/>
    </row>
    <row r="271" spans="1:42" s="144" customFormat="1" ht="15.95">
      <c r="A271" s="143" t="s">
        <v>1273</v>
      </c>
      <c r="B271" s="143" t="s">
        <v>1162</v>
      </c>
      <c r="C271" s="143" t="s">
        <v>1214</v>
      </c>
      <c r="D271" s="144" t="b">
        <v>1</v>
      </c>
      <c r="E271" s="144" t="b">
        <v>0</v>
      </c>
      <c r="F271" s="144" t="b">
        <v>1</v>
      </c>
      <c r="G271" s="144" t="b">
        <v>1</v>
      </c>
      <c r="K271" s="143" t="s">
        <v>330</v>
      </c>
      <c r="L271" s="143" t="s">
        <v>1215</v>
      </c>
      <c r="M271" s="143" t="s">
        <v>8</v>
      </c>
      <c r="N271" s="148" t="s">
        <v>1216</v>
      </c>
      <c r="P271" s="143" t="s">
        <v>1217</v>
      </c>
      <c r="Q271" s="143" t="s">
        <v>328</v>
      </c>
      <c r="R271" s="143" t="s">
        <v>1218</v>
      </c>
      <c r="S271" s="146" t="s">
        <v>473</v>
      </c>
      <c r="V271" s="143" t="s">
        <v>330</v>
      </c>
      <c r="X271" s="143" t="s">
        <v>467</v>
      </c>
      <c r="Y271" s="143" t="s">
        <v>1219</v>
      </c>
      <c r="Z271" s="146" t="s">
        <v>330</v>
      </c>
      <c r="AF271" s="146"/>
    </row>
    <row r="272" spans="1:42" s="144" customFormat="1" ht="32.1">
      <c r="A272" s="143" t="s">
        <v>1273</v>
      </c>
      <c r="B272" s="143" t="s">
        <v>1162</v>
      </c>
      <c r="C272" s="143" t="s">
        <v>1220</v>
      </c>
      <c r="D272" s="144" t="b">
        <v>1</v>
      </c>
      <c r="E272" s="144" t="b">
        <v>0</v>
      </c>
      <c r="F272" s="144" t="b">
        <v>1</v>
      </c>
      <c r="G272" s="144" t="b">
        <v>1</v>
      </c>
      <c r="K272" s="143" t="s">
        <v>330</v>
      </c>
      <c r="L272" s="143" t="s">
        <v>1221</v>
      </c>
      <c r="M272" s="143" t="s">
        <v>8</v>
      </c>
      <c r="N272" s="145" t="s">
        <v>1222</v>
      </c>
      <c r="P272" s="143" t="s">
        <v>1223</v>
      </c>
      <c r="Q272" s="143" t="s">
        <v>328</v>
      </c>
      <c r="R272" s="143" t="s">
        <v>1218</v>
      </c>
      <c r="S272" s="146" t="s">
        <v>473</v>
      </c>
      <c r="V272" s="143" t="s">
        <v>330</v>
      </c>
      <c r="X272" s="143" t="s">
        <v>467</v>
      </c>
      <c r="Z272" s="146" t="s">
        <v>330</v>
      </c>
      <c r="AF272" s="146"/>
    </row>
    <row r="273" spans="1:32" s="144" customFormat="1" ht="15.95">
      <c r="A273" s="143" t="s">
        <v>1273</v>
      </c>
      <c r="B273" s="143" t="s">
        <v>1162</v>
      </c>
      <c r="C273" s="143" t="s">
        <v>40</v>
      </c>
      <c r="D273" s="144" t="b">
        <v>1</v>
      </c>
      <c r="E273" s="144" t="b">
        <v>0</v>
      </c>
      <c r="F273" s="144" t="b">
        <v>1</v>
      </c>
      <c r="G273" s="144" t="b">
        <v>1</v>
      </c>
      <c r="H273" s="144" t="s">
        <v>462</v>
      </c>
      <c r="I273" s="144" t="s">
        <v>364</v>
      </c>
      <c r="K273" s="143" t="s">
        <v>330</v>
      </c>
      <c r="L273" s="143" t="s">
        <v>371</v>
      </c>
      <c r="M273" s="143" t="s">
        <v>8</v>
      </c>
      <c r="N273" s="148" t="s">
        <v>1224</v>
      </c>
      <c r="P273" s="143" t="s">
        <v>771</v>
      </c>
      <c r="Q273" s="143"/>
      <c r="R273" s="143"/>
      <c r="S273" s="146"/>
      <c r="V273" s="143"/>
      <c r="X273" s="143"/>
      <c r="Z273" s="146"/>
      <c r="AF273" s="146"/>
    </row>
    <row r="274" spans="1:32" s="144" customFormat="1" ht="15.95">
      <c r="A274" s="143" t="s">
        <v>1273</v>
      </c>
      <c r="B274" s="143" t="s">
        <v>1162</v>
      </c>
      <c r="C274" s="143" t="s">
        <v>748</v>
      </c>
      <c r="D274" s="144" t="b">
        <v>1</v>
      </c>
      <c r="E274" s="144" t="b">
        <v>0</v>
      </c>
      <c r="F274" s="144" t="b">
        <v>1</v>
      </c>
      <c r="G274" s="144" t="b">
        <v>1</v>
      </c>
      <c r="H274" s="144" t="s">
        <v>462</v>
      </c>
      <c r="I274" s="144" t="s">
        <v>747</v>
      </c>
      <c r="K274" s="143" t="s">
        <v>330</v>
      </c>
      <c r="L274" s="143" t="s">
        <v>763</v>
      </c>
      <c r="M274" s="143" t="s">
        <v>8</v>
      </c>
      <c r="N274" s="145" t="s">
        <v>763</v>
      </c>
      <c r="P274" s="143" t="s">
        <v>1225</v>
      </c>
      <c r="Q274" s="143"/>
      <c r="R274" s="143"/>
      <c r="S274" s="146"/>
      <c r="V274" s="143"/>
      <c r="X274" s="143"/>
      <c r="Z274" s="146"/>
      <c r="AF274" s="146"/>
    </row>
    <row r="275" spans="1:32" s="144" customFormat="1" ht="48">
      <c r="A275" s="143" t="s">
        <v>1273</v>
      </c>
      <c r="B275" s="143" t="s">
        <v>1162</v>
      </c>
      <c r="C275" s="143" t="s">
        <v>1226</v>
      </c>
      <c r="D275" s="144" t="b">
        <v>1</v>
      </c>
      <c r="E275" s="144" t="b">
        <v>0</v>
      </c>
      <c r="F275" s="144" t="b">
        <v>1</v>
      </c>
      <c r="G275" s="144" t="b">
        <v>1</v>
      </c>
      <c r="K275" s="143" t="s">
        <v>330</v>
      </c>
      <c r="L275" s="143" t="s">
        <v>1227</v>
      </c>
      <c r="M275" s="143" t="s">
        <v>16</v>
      </c>
      <c r="N275" s="148" t="s">
        <v>1228</v>
      </c>
      <c r="P275" s="143" t="s">
        <v>328</v>
      </c>
      <c r="Q275" s="143" t="s">
        <v>1229</v>
      </c>
      <c r="R275" s="143" t="s">
        <v>330</v>
      </c>
      <c r="S275" s="146" t="s">
        <v>473</v>
      </c>
      <c r="T275" s="144" t="s">
        <v>1230</v>
      </c>
      <c r="U275" s="144" t="s">
        <v>1231</v>
      </c>
      <c r="V275" s="143" t="s">
        <v>324</v>
      </c>
      <c r="X275" s="143"/>
      <c r="Y275" s="143"/>
      <c r="Z275" s="146" t="s">
        <v>324</v>
      </c>
      <c r="AA275" s="144" t="s">
        <v>731</v>
      </c>
      <c r="AB275" s="144" t="s">
        <v>1232</v>
      </c>
      <c r="AC275" s="144" t="s">
        <v>1233</v>
      </c>
      <c r="AD275" s="144" t="s">
        <v>324</v>
      </c>
      <c r="AE275" s="144" t="s">
        <v>1234</v>
      </c>
      <c r="AF275" s="146"/>
    </row>
    <row r="276" spans="1:32" s="144" customFormat="1" ht="48">
      <c r="A276" s="143" t="s">
        <v>1273</v>
      </c>
      <c r="B276" s="143" t="s">
        <v>1162</v>
      </c>
      <c r="C276" s="143" t="s">
        <v>1235</v>
      </c>
      <c r="D276" s="144" t="b">
        <v>1</v>
      </c>
      <c r="E276" s="144" t="b">
        <v>0</v>
      </c>
      <c r="F276" s="144" t="b">
        <v>1</v>
      </c>
      <c r="G276" s="144" t="b">
        <v>1</v>
      </c>
      <c r="K276" s="143" t="s">
        <v>330</v>
      </c>
      <c r="L276" s="143" t="s">
        <v>1236</v>
      </c>
      <c r="M276" s="143" t="s">
        <v>16</v>
      </c>
      <c r="N276" s="148" t="s">
        <v>1237</v>
      </c>
      <c r="P276" s="143" t="s">
        <v>328</v>
      </c>
      <c r="Q276" s="143" t="s">
        <v>1238</v>
      </c>
      <c r="R276" s="143" t="s">
        <v>330</v>
      </c>
      <c r="S276" s="146" t="s">
        <v>473</v>
      </c>
      <c r="T276" s="144" t="s">
        <v>1230</v>
      </c>
      <c r="U276" s="144" t="s">
        <v>1231</v>
      </c>
      <c r="V276" s="143" t="s">
        <v>324</v>
      </c>
      <c r="X276" s="143"/>
      <c r="Y276" s="143"/>
      <c r="Z276" s="146" t="s">
        <v>324</v>
      </c>
      <c r="AA276" s="144" t="s">
        <v>731</v>
      </c>
      <c r="AB276" s="144" t="s">
        <v>1232</v>
      </c>
      <c r="AC276" s="144" t="s">
        <v>1233</v>
      </c>
      <c r="AD276" s="144" t="s">
        <v>324</v>
      </c>
      <c r="AE276" s="144" t="s">
        <v>1234</v>
      </c>
      <c r="AF276" s="146"/>
    </row>
    <row r="277" spans="1:32" s="144" customFormat="1" ht="15.95">
      <c r="A277" s="143" t="s">
        <v>1273</v>
      </c>
      <c r="B277" s="143" t="s">
        <v>1162</v>
      </c>
      <c r="C277" s="143" t="s">
        <v>1239</v>
      </c>
      <c r="D277" s="144" t="b">
        <v>1</v>
      </c>
      <c r="E277" s="144" t="b">
        <v>0</v>
      </c>
      <c r="F277" s="144" t="b">
        <v>1</v>
      </c>
      <c r="G277" s="144" t="b">
        <v>1</v>
      </c>
      <c r="K277" s="143" t="s">
        <v>330</v>
      </c>
      <c r="L277" s="143" t="s">
        <v>1240</v>
      </c>
      <c r="M277" s="143" t="s">
        <v>8</v>
      </c>
      <c r="N277" s="145" t="s">
        <v>1241</v>
      </c>
      <c r="P277" s="143" t="s">
        <v>328</v>
      </c>
      <c r="Q277" s="143" t="s">
        <v>1242</v>
      </c>
      <c r="R277" s="143" t="s">
        <v>330</v>
      </c>
      <c r="S277" s="146" t="s">
        <v>473</v>
      </c>
      <c r="T277" s="143" t="s">
        <v>1230</v>
      </c>
      <c r="U277" s="147" t="s">
        <v>1231</v>
      </c>
      <c r="V277" s="143" t="s">
        <v>324</v>
      </c>
      <c r="W277" s="143" t="s">
        <v>1243</v>
      </c>
      <c r="X277" s="143" t="s">
        <v>467</v>
      </c>
      <c r="Y277" s="143" t="s">
        <v>1244</v>
      </c>
      <c r="Z277" s="146" t="s">
        <v>324</v>
      </c>
      <c r="AA277" s="143" t="s">
        <v>731</v>
      </c>
      <c r="AB277" s="143" t="s">
        <v>1245</v>
      </c>
      <c r="AC277" s="147" t="s">
        <v>1246</v>
      </c>
      <c r="AD277" s="143" t="s">
        <v>324</v>
      </c>
      <c r="AE277" s="143" t="s">
        <v>1247</v>
      </c>
      <c r="AF277" s="146"/>
    </row>
    <row r="278" spans="1:32" s="144" customFormat="1" ht="32.1">
      <c r="A278" s="143" t="s">
        <v>1273</v>
      </c>
      <c r="B278" s="143" t="s">
        <v>1162</v>
      </c>
      <c r="C278" s="143" t="s">
        <v>1248</v>
      </c>
      <c r="D278" s="144" t="b">
        <v>1</v>
      </c>
      <c r="E278" s="144" t="b">
        <v>0</v>
      </c>
      <c r="F278" s="144" t="b">
        <v>1</v>
      </c>
      <c r="G278" s="144" t="b">
        <v>1</v>
      </c>
      <c r="K278" s="143" t="s">
        <v>330</v>
      </c>
      <c r="L278" s="143" t="s">
        <v>1249</v>
      </c>
      <c r="M278" s="143" t="s">
        <v>8</v>
      </c>
      <c r="N278" s="145" t="s">
        <v>1250</v>
      </c>
      <c r="P278" s="143" t="s">
        <v>333</v>
      </c>
      <c r="Q278" s="143" t="s">
        <v>1251</v>
      </c>
      <c r="R278" s="143" t="s">
        <v>330</v>
      </c>
      <c r="S278" s="146" t="s">
        <v>473</v>
      </c>
      <c r="T278" s="143" t="s">
        <v>1252</v>
      </c>
      <c r="U278" s="147" t="s">
        <v>1253</v>
      </c>
      <c r="V278" s="143" t="s">
        <v>324</v>
      </c>
      <c r="W278" s="143" t="s">
        <v>1254</v>
      </c>
      <c r="X278" s="143" t="s">
        <v>467</v>
      </c>
      <c r="Y278" s="143" t="s">
        <v>1255</v>
      </c>
      <c r="Z278" s="146" t="s">
        <v>324</v>
      </c>
      <c r="AA278" s="148" t="s">
        <v>1256</v>
      </c>
      <c r="AB278" s="143" t="s">
        <v>1257</v>
      </c>
      <c r="AC278" s="147" t="s">
        <v>1258</v>
      </c>
      <c r="AD278" s="143" t="s">
        <v>324</v>
      </c>
      <c r="AE278" s="143" t="s">
        <v>1259</v>
      </c>
      <c r="AF278" s="146"/>
    </row>
    <row r="279" spans="1:32" s="144" customFormat="1" ht="32.1">
      <c r="A279" s="143" t="s">
        <v>1273</v>
      </c>
      <c r="B279" s="143" t="s">
        <v>1162</v>
      </c>
      <c r="C279" s="143" t="s">
        <v>1260</v>
      </c>
      <c r="D279" s="144" t="b">
        <v>1</v>
      </c>
      <c r="E279" s="144" t="b">
        <v>0</v>
      </c>
      <c r="F279" s="144" t="b">
        <v>1</v>
      </c>
      <c r="G279" s="144" t="b">
        <v>1</v>
      </c>
      <c r="K279" s="143" t="s">
        <v>330</v>
      </c>
      <c r="L279" s="143" t="s">
        <v>1261</v>
      </c>
      <c r="M279" s="143" t="s">
        <v>27</v>
      </c>
      <c r="N279" s="148" t="s">
        <v>1262</v>
      </c>
      <c r="Q279" s="143" t="s">
        <v>1263</v>
      </c>
      <c r="R279" s="143" t="s">
        <v>330</v>
      </c>
      <c r="S279" s="146" t="s">
        <v>473</v>
      </c>
      <c r="T279" s="143" t="s">
        <v>1230</v>
      </c>
      <c r="U279" s="147" t="s">
        <v>1231</v>
      </c>
      <c r="V279" s="143" t="s">
        <v>476</v>
      </c>
      <c r="W279" s="143" t="s">
        <v>1243</v>
      </c>
      <c r="X279" s="143" t="s">
        <v>467</v>
      </c>
      <c r="Y279" s="143" t="s">
        <v>1264</v>
      </c>
      <c r="Z279" s="146" t="s">
        <v>324</v>
      </c>
      <c r="AA279" s="143" t="s">
        <v>731</v>
      </c>
      <c r="AB279" s="143" t="s">
        <v>1245</v>
      </c>
      <c r="AC279" s="147" t="s">
        <v>1246</v>
      </c>
      <c r="AD279" s="143" t="s">
        <v>476</v>
      </c>
      <c r="AE279" s="143" t="s">
        <v>1247</v>
      </c>
      <c r="AF279" s="146"/>
    </row>
    <row r="280" spans="1:32" s="144" customFormat="1" ht="32.1">
      <c r="A280" s="143" t="s">
        <v>1273</v>
      </c>
      <c r="B280" s="143" t="s">
        <v>1162</v>
      </c>
      <c r="C280" s="143" t="s">
        <v>1265</v>
      </c>
      <c r="D280" s="144" t="b">
        <v>1</v>
      </c>
      <c r="E280" s="144" t="b">
        <v>0</v>
      </c>
      <c r="F280" s="144" t="b">
        <v>1</v>
      </c>
      <c r="G280" s="144" t="b">
        <v>1</v>
      </c>
      <c r="K280" s="143" t="s">
        <v>330</v>
      </c>
      <c r="L280" s="143" t="s">
        <v>1266</v>
      </c>
      <c r="M280" s="143" t="s">
        <v>27</v>
      </c>
      <c r="N280" s="148" t="s">
        <v>1267</v>
      </c>
      <c r="Q280" s="143" t="s">
        <v>1263</v>
      </c>
      <c r="R280" s="143" t="s">
        <v>330</v>
      </c>
      <c r="S280" s="146" t="s">
        <v>473</v>
      </c>
      <c r="T280" s="143" t="s">
        <v>1230</v>
      </c>
      <c r="U280" s="147" t="s">
        <v>1231</v>
      </c>
      <c r="V280" s="143" t="s">
        <v>476</v>
      </c>
      <c r="W280" s="143" t="s">
        <v>1243</v>
      </c>
      <c r="X280" s="143" t="s">
        <v>467</v>
      </c>
      <c r="Y280" s="143" t="s">
        <v>1268</v>
      </c>
      <c r="Z280" s="146" t="s">
        <v>324</v>
      </c>
      <c r="AA280" s="143" t="s">
        <v>731</v>
      </c>
      <c r="AB280" s="143" t="s">
        <v>1245</v>
      </c>
      <c r="AC280" s="147" t="s">
        <v>1246</v>
      </c>
      <c r="AD280" s="143" t="s">
        <v>476</v>
      </c>
      <c r="AE280" s="143" t="s">
        <v>1247</v>
      </c>
      <c r="AF280" s="146"/>
    </row>
    <row r="281" spans="1:32" s="144" customFormat="1" ht="15.95">
      <c r="A281" s="143" t="s">
        <v>1273</v>
      </c>
      <c r="B281" s="143" t="s">
        <v>1162</v>
      </c>
      <c r="C281" s="143" t="s">
        <v>1269</v>
      </c>
      <c r="D281" s="144" t="b">
        <v>1</v>
      </c>
      <c r="E281" s="144" t="b">
        <v>0</v>
      </c>
      <c r="F281" s="144" t="b">
        <v>1</v>
      </c>
      <c r="G281" s="144" t="b">
        <v>1</v>
      </c>
      <c r="K281" s="143" t="s">
        <v>330</v>
      </c>
      <c r="L281" s="143" t="s">
        <v>1270</v>
      </c>
      <c r="M281" s="143" t="s">
        <v>8</v>
      </c>
      <c r="N281" s="145" t="s">
        <v>1271</v>
      </c>
      <c r="P281" s="143" t="s">
        <v>333</v>
      </c>
      <c r="Q281" s="143" t="s">
        <v>328</v>
      </c>
      <c r="R281" s="143" t="s">
        <v>330</v>
      </c>
      <c r="S281" s="146" t="s">
        <v>473</v>
      </c>
      <c r="T281" s="143" t="s">
        <v>1230</v>
      </c>
      <c r="U281" s="147" t="s">
        <v>1231</v>
      </c>
      <c r="V281" s="143" t="s">
        <v>641</v>
      </c>
      <c r="W281" s="143" t="s">
        <v>1243</v>
      </c>
      <c r="X281" s="143" t="s">
        <v>467</v>
      </c>
      <c r="Y281" s="143" t="s">
        <v>1272</v>
      </c>
      <c r="Z281" s="146" t="s">
        <v>324</v>
      </c>
      <c r="AA281" s="143" t="s">
        <v>731</v>
      </c>
      <c r="AB281" s="143" t="s">
        <v>1245</v>
      </c>
      <c r="AC281" s="147" t="s">
        <v>1246</v>
      </c>
      <c r="AD281" s="143" t="s">
        <v>641</v>
      </c>
      <c r="AE281" s="143" t="s">
        <v>1247</v>
      </c>
      <c r="AF281" s="146"/>
    </row>
    <row r="282" spans="1:32" s="144" customFormat="1" ht="32.1">
      <c r="A282" s="143" t="s">
        <v>1273</v>
      </c>
      <c r="C282" s="143" t="s">
        <v>322</v>
      </c>
      <c r="D282" s="144" t="b">
        <v>1</v>
      </c>
      <c r="E282" s="144" t="b">
        <v>0</v>
      </c>
      <c r="F282" s="145" t="b">
        <v>1</v>
      </c>
      <c r="G282" s="144" t="b">
        <v>1</v>
      </c>
      <c r="H282" s="145" t="s">
        <v>462</v>
      </c>
      <c r="I282" s="145" t="s">
        <v>320</v>
      </c>
      <c r="J282" s="145"/>
      <c r="K282" s="143" t="s">
        <v>324</v>
      </c>
      <c r="L282" s="143" t="s">
        <v>328</v>
      </c>
      <c r="M282" s="143" t="s">
        <v>8</v>
      </c>
      <c r="N282" s="145" t="str">
        <f>N$2</f>
        <v>A unique code that identifies an extracted publication in the ERA dataset. This code is present in all the tables of era extraction data models.</v>
      </c>
      <c r="P282" s="143" t="s">
        <v>463</v>
      </c>
      <c r="Q282" s="143" t="s">
        <v>328</v>
      </c>
      <c r="R282" s="143" t="s">
        <v>328</v>
      </c>
      <c r="S282" s="146" t="s">
        <v>328</v>
      </c>
      <c r="T282" s="143" t="s">
        <v>328</v>
      </c>
      <c r="U282" s="143" t="s">
        <v>328</v>
      </c>
      <c r="V282" s="143" t="s">
        <v>328</v>
      </c>
      <c r="W282" s="143" t="s">
        <v>328</v>
      </c>
      <c r="Z282" s="146" t="s">
        <v>328</v>
      </c>
      <c r="AA282" s="143" t="s">
        <v>328</v>
      </c>
      <c r="AB282" s="143" t="s">
        <v>328</v>
      </c>
      <c r="AC282" s="143" t="s">
        <v>328</v>
      </c>
      <c r="AD282" s="143" t="s">
        <v>328</v>
      </c>
      <c r="AE282" s="144" t="s">
        <v>328</v>
      </c>
      <c r="AF282" s="146" t="s">
        <v>328</v>
      </c>
    </row>
    <row r="283" spans="1:32" s="144" customFormat="1">
      <c r="A283" s="143" t="s">
        <v>1273</v>
      </c>
      <c r="B283" s="143" t="s">
        <v>1162</v>
      </c>
      <c r="C283" s="143" t="s">
        <v>1084</v>
      </c>
      <c r="D283" s="144" t="b">
        <v>0</v>
      </c>
      <c r="E283" s="144" t="b">
        <v>0</v>
      </c>
      <c r="F283" s="144" t="b">
        <v>1</v>
      </c>
      <c r="G283" s="144" t="b">
        <v>0</v>
      </c>
      <c r="K283" s="150"/>
      <c r="L283" s="144" t="s">
        <v>1274</v>
      </c>
      <c r="M283" s="144" t="s">
        <v>8</v>
      </c>
      <c r="N283" s="151"/>
      <c r="P283" s="150"/>
      <c r="Q283" s="150"/>
      <c r="R283" s="150"/>
      <c r="S283" s="152"/>
      <c r="T283" s="150"/>
      <c r="U283" s="150"/>
      <c r="V283" s="150"/>
      <c r="W283" s="150"/>
      <c r="Z283" s="152"/>
      <c r="AA283" s="150"/>
      <c r="AB283" s="150"/>
      <c r="AC283" s="150"/>
      <c r="AD283" s="150"/>
      <c r="AF283" s="152"/>
    </row>
    <row r="284" spans="1:32" s="144" customFormat="1">
      <c r="A284" s="143" t="s">
        <v>1273</v>
      </c>
      <c r="B284" s="143" t="s">
        <v>1162</v>
      </c>
      <c r="C284" s="143" t="s">
        <v>1275</v>
      </c>
      <c r="D284" s="144" t="b">
        <v>0</v>
      </c>
      <c r="E284" s="144" t="b">
        <v>0</v>
      </c>
      <c r="F284" s="144" t="b">
        <v>1</v>
      </c>
      <c r="G284" s="144" t="b">
        <v>0</v>
      </c>
      <c r="K284" s="150"/>
      <c r="L284" s="150" t="s">
        <v>328</v>
      </c>
      <c r="M284" s="144" t="s">
        <v>8</v>
      </c>
      <c r="N284" s="151"/>
      <c r="P284" s="150"/>
      <c r="Q284" s="150"/>
      <c r="R284" s="150"/>
      <c r="S284" s="152"/>
      <c r="T284" s="150"/>
      <c r="U284" s="150"/>
      <c r="V284" s="150"/>
      <c r="W284" s="150"/>
      <c r="Z284" s="152"/>
      <c r="AA284" s="150"/>
      <c r="AB284" s="150"/>
      <c r="AC284" s="150"/>
      <c r="AD284" s="150"/>
      <c r="AF284" s="152"/>
    </row>
    <row r="285" spans="1:32" s="144" customFormat="1">
      <c r="A285" s="143" t="s">
        <v>1273</v>
      </c>
      <c r="B285" s="143" t="s">
        <v>1162</v>
      </c>
      <c r="C285" s="143" t="s">
        <v>1276</v>
      </c>
      <c r="D285" s="144" t="b">
        <v>0</v>
      </c>
      <c r="E285" s="144" t="b">
        <v>0</v>
      </c>
      <c r="F285" s="144" t="b">
        <v>1</v>
      </c>
      <c r="G285" s="144" t="b">
        <v>0</v>
      </c>
      <c r="K285" s="150"/>
      <c r="L285" s="150" t="s">
        <v>328</v>
      </c>
      <c r="M285" s="144" t="s">
        <v>8</v>
      </c>
      <c r="N285" s="151"/>
      <c r="P285" s="150"/>
      <c r="Q285" s="150"/>
      <c r="R285" s="150"/>
      <c r="S285" s="152"/>
      <c r="T285" s="150"/>
      <c r="U285" s="150"/>
      <c r="V285" s="150"/>
      <c r="W285" s="150"/>
      <c r="Z285" s="152"/>
      <c r="AA285" s="150"/>
      <c r="AB285" s="150"/>
      <c r="AC285" s="150"/>
      <c r="AD285" s="150"/>
      <c r="AF285" s="152"/>
    </row>
    <row r="286" spans="1:32" s="247" customFormat="1">
      <c r="A286" s="246" t="s">
        <v>1277</v>
      </c>
      <c r="B286" s="246"/>
      <c r="C286" s="246" t="s">
        <v>1278</v>
      </c>
      <c r="D286" s="247" t="b">
        <v>0</v>
      </c>
      <c r="E286" s="247" t="b">
        <v>0</v>
      </c>
      <c r="F286" s="247" t="b">
        <v>0</v>
      </c>
      <c r="G286" s="247" t="b">
        <v>1</v>
      </c>
      <c r="K286" s="248"/>
      <c r="L286" s="248"/>
      <c r="N286" s="249"/>
      <c r="P286" s="248"/>
      <c r="Q286" s="248"/>
      <c r="R286" s="248"/>
      <c r="S286" s="250"/>
      <c r="T286" s="248"/>
      <c r="U286" s="248"/>
      <c r="V286" s="248"/>
      <c r="W286" s="248"/>
      <c r="Z286" s="250"/>
      <c r="AA286" s="248"/>
      <c r="AB286" s="248"/>
      <c r="AC286" s="248"/>
      <c r="AD286" s="248"/>
      <c r="AF286" s="250"/>
    </row>
    <row r="287" spans="1:32" s="247" customFormat="1">
      <c r="A287" s="246" t="s">
        <v>1277</v>
      </c>
      <c r="B287" s="246"/>
      <c r="C287" s="246" t="s">
        <v>1279</v>
      </c>
      <c r="D287" s="247" t="b">
        <v>0</v>
      </c>
      <c r="E287" s="247" t="b">
        <v>0</v>
      </c>
      <c r="F287" s="247" t="b">
        <v>0</v>
      </c>
      <c r="G287" s="247" t="b">
        <v>1</v>
      </c>
      <c r="K287" s="248"/>
      <c r="L287" s="248"/>
      <c r="N287" s="249"/>
      <c r="P287" s="248"/>
      <c r="Q287" s="248"/>
      <c r="R287" s="248"/>
      <c r="S287" s="250"/>
      <c r="T287" s="248"/>
      <c r="U287" s="248"/>
      <c r="V287" s="248"/>
      <c r="W287" s="248"/>
      <c r="Z287" s="250"/>
      <c r="AA287" s="248"/>
      <c r="AB287" s="248"/>
      <c r="AC287" s="248"/>
      <c r="AD287" s="248"/>
      <c r="AF287" s="250"/>
    </row>
    <row r="288" spans="1:32" s="247" customFormat="1">
      <c r="A288" s="246" t="s">
        <v>1277</v>
      </c>
      <c r="B288" s="246"/>
      <c r="C288" s="246" t="s">
        <v>1280</v>
      </c>
      <c r="D288" s="247" t="b">
        <v>0</v>
      </c>
      <c r="E288" s="247" t="b">
        <v>0</v>
      </c>
      <c r="F288" s="247" t="b">
        <v>0</v>
      </c>
      <c r="G288" s="247" t="b">
        <v>1</v>
      </c>
      <c r="K288" s="248"/>
      <c r="L288" s="248"/>
      <c r="N288" s="249"/>
      <c r="P288" s="248"/>
      <c r="Q288" s="248"/>
      <c r="R288" s="248"/>
      <c r="S288" s="250"/>
      <c r="T288" s="248"/>
      <c r="U288" s="248"/>
      <c r="V288" s="248"/>
      <c r="W288" s="248"/>
      <c r="Z288" s="250"/>
      <c r="AA288" s="248"/>
      <c r="AB288" s="248"/>
      <c r="AC288" s="248"/>
      <c r="AD288" s="248"/>
      <c r="AF288" s="250"/>
    </row>
    <row r="289" spans="1:33" s="247" customFormat="1">
      <c r="A289" s="246" t="s">
        <v>1277</v>
      </c>
      <c r="B289" s="246"/>
      <c r="C289" s="246" t="s">
        <v>322</v>
      </c>
      <c r="D289" s="247" t="b">
        <v>0</v>
      </c>
      <c r="E289" s="247" t="b">
        <v>0</v>
      </c>
      <c r="F289" s="247" t="b">
        <v>0</v>
      </c>
      <c r="G289" s="247" t="b">
        <v>1</v>
      </c>
      <c r="K289" s="248"/>
      <c r="L289" s="248"/>
      <c r="N289" s="249"/>
      <c r="P289" s="248"/>
      <c r="Q289" s="248"/>
      <c r="R289" s="248"/>
      <c r="S289" s="250"/>
      <c r="T289" s="248"/>
      <c r="U289" s="248"/>
      <c r="V289" s="248"/>
      <c r="W289" s="248"/>
      <c r="Z289" s="250"/>
      <c r="AA289" s="248"/>
      <c r="AB289" s="248"/>
      <c r="AC289" s="248"/>
      <c r="AD289" s="248"/>
      <c r="AF289" s="250"/>
    </row>
    <row r="290" spans="1:33" s="84" customFormat="1" ht="48">
      <c r="A290" s="83" t="s">
        <v>1281</v>
      </c>
      <c r="C290" s="83" t="s">
        <v>1279</v>
      </c>
      <c r="D290" s="84" t="b">
        <v>1</v>
      </c>
      <c r="E290" s="84" t="b">
        <v>1</v>
      </c>
      <c r="F290" s="84" t="b">
        <v>0</v>
      </c>
      <c r="G290" s="84" t="b">
        <v>0</v>
      </c>
      <c r="K290" s="83" t="s">
        <v>330</v>
      </c>
      <c r="L290" s="83" t="s">
        <v>1282</v>
      </c>
      <c r="M290" s="83" t="s">
        <v>8</v>
      </c>
      <c r="N290" s="85" t="s">
        <v>1283</v>
      </c>
      <c r="P290" s="83" t="s">
        <v>1284</v>
      </c>
      <c r="Q290" s="83" t="s">
        <v>328</v>
      </c>
      <c r="R290" s="83" t="s">
        <v>324</v>
      </c>
      <c r="S290" s="86" t="s">
        <v>328</v>
      </c>
      <c r="T290" s="83" t="s">
        <v>328</v>
      </c>
      <c r="U290" s="83" t="s">
        <v>328</v>
      </c>
      <c r="V290" s="83" t="s">
        <v>328</v>
      </c>
      <c r="W290" s="83" t="s">
        <v>328</v>
      </c>
      <c r="Z290" s="86" t="s">
        <v>328</v>
      </c>
      <c r="AA290" s="83" t="s">
        <v>328</v>
      </c>
      <c r="AB290" s="83" t="s">
        <v>328</v>
      </c>
      <c r="AC290" s="83" t="s">
        <v>328</v>
      </c>
      <c r="AD290" s="83" t="s">
        <v>328</v>
      </c>
      <c r="AF290" s="86"/>
    </row>
    <row r="291" spans="1:33" s="84" customFormat="1" ht="32.1">
      <c r="A291" s="83" t="s">
        <v>1281</v>
      </c>
      <c r="C291" s="83" t="s">
        <v>1278</v>
      </c>
      <c r="D291" s="84" t="b">
        <v>1</v>
      </c>
      <c r="E291" s="84" t="b">
        <v>1</v>
      </c>
      <c r="F291" s="84" t="b">
        <v>1</v>
      </c>
      <c r="G291" s="84" t="b">
        <v>1</v>
      </c>
      <c r="H291" s="84" t="s">
        <v>323</v>
      </c>
      <c r="K291" s="83" t="s">
        <v>330</v>
      </c>
      <c r="L291" s="83" t="s">
        <v>1285</v>
      </c>
      <c r="M291" s="83" t="s">
        <v>8</v>
      </c>
      <c r="N291" s="85" t="s">
        <v>1286</v>
      </c>
      <c r="P291" s="83" t="s">
        <v>333</v>
      </c>
      <c r="Q291" s="83" t="s">
        <v>328</v>
      </c>
      <c r="R291" s="83" t="s">
        <v>324</v>
      </c>
      <c r="S291" s="86" t="s">
        <v>328</v>
      </c>
      <c r="T291" s="83" t="s">
        <v>328</v>
      </c>
      <c r="U291" s="83" t="s">
        <v>328</v>
      </c>
      <c r="V291" s="83" t="s">
        <v>328</v>
      </c>
      <c r="W291" s="83" t="s">
        <v>328</v>
      </c>
      <c r="Z291" s="86" t="s">
        <v>328</v>
      </c>
      <c r="AA291" s="83" t="s">
        <v>328</v>
      </c>
      <c r="AB291" s="83" t="s">
        <v>328</v>
      </c>
      <c r="AC291" s="83" t="s">
        <v>328</v>
      </c>
      <c r="AD291" s="83" t="s">
        <v>328</v>
      </c>
      <c r="AF291" s="86"/>
    </row>
    <row r="292" spans="1:33" s="84" customFormat="1" ht="15.95">
      <c r="A292" s="83" t="s">
        <v>1281</v>
      </c>
      <c r="C292" s="83" t="s">
        <v>1287</v>
      </c>
      <c r="D292" s="84" t="b">
        <v>1</v>
      </c>
      <c r="E292" s="84" t="b">
        <v>1</v>
      </c>
      <c r="F292" s="84" t="b">
        <v>1</v>
      </c>
      <c r="G292" s="84" t="b">
        <v>0</v>
      </c>
      <c r="K292" s="83" t="s">
        <v>330</v>
      </c>
      <c r="L292" s="84" t="s">
        <v>1288</v>
      </c>
      <c r="M292" s="83" t="s">
        <v>8</v>
      </c>
      <c r="N292" s="88" t="s">
        <v>1289</v>
      </c>
      <c r="P292" s="83" t="s">
        <v>1290</v>
      </c>
      <c r="Q292" s="83" t="s">
        <v>328</v>
      </c>
      <c r="R292" s="83" t="s">
        <v>324</v>
      </c>
      <c r="S292" s="86" t="s">
        <v>473</v>
      </c>
      <c r="T292" s="83" t="s">
        <v>1291</v>
      </c>
      <c r="U292" s="153" t="s">
        <v>1292</v>
      </c>
      <c r="V292" s="83" t="s">
        <v>641</v>
      </c>
      <c r="W292" s="83" t="s">
        <v>1293</v>
      </c>
      <c r="X292" s="83" t="s">
        <v>467</v>
      </c>
      <c r="Y292" s="83" t="s">
        <v>1294</v>
      </c>
      <c r="Z292" s="86" t="s">
        <v>324</v>
      </c>
      <c r="AA292" s="83" t="s">
        <v>1295</v>
      </c>
      <c r="AB292" s="83" t="s">
        <v>1296</v>
      </c>
      <c r="AC292" s="153" t="s">
        <v>1297</v>
      </c>
      <c r="AD292" s="83" t="s">
        <v>641</v>
      </c>
      <c r="AE292" s="83" t="s">
        <v>1298</v>
      </c>
      <c r="AF292" s="86"/>
    </row>
    <row r="293" spans="1:33" s="84" customFormat="1" ht="32.1">
      <c r="A293" s="83" t="s">
        <v>1281</v>
      </c>
      <c r="C293" s="83" t="s">
        <v>1299</v>
      </c>
      <c r="D293" s="84" t="b">
        <v>1</v>
      </c>
      <c r="E293" s="84" t="b">
        <v>1</v>
      </c>
      <c r="F293" s="84" t="b">
        <v>1</v>
      </c>
      <c r="G293" s="84" t="b">
        <v>1</v>
      </c>
      <c r="K293" s="83" t="s">
        <v>330</v>
      </c>
      <c r="L293" s="83" t="s">
        <v>1300</v>
      </c>
      <c r="M293" s="83" t="s">
        <v>8</v>
      </c>
      <c r="N293" s="85" t="s">
        <v>1301</v>
      </c>
      <c r="P293" s="83" t="s">
        <v>1302</v>
      </c>
      <c r="Q293" s="83" t="s">
        <v>328</v>
      </c>
      <c r="R293" s="83" t="s">
        <v>324</v>
      </c>
      <c r="S293" s="86" t="s">
        <v>473</v>
      </c>
      <c r="T293" s="83" t="s">
        <v>1291</v>
      </c>
      <c r="U293" s="153" t="s">
        <v>1292</v>
      </c>
      <c r="V293" s="83" t="s">
        <v>641</v>
      </c>
      <c r="W293" s="83" t="s">
        <v>1293</v>
      </c>
      <c r="X293" s="83" t="s">
        <v>467</v>
      </c>
      <c r="Y293" s="83" t="s">
        <v>1294</v>
      </c>
      <c r="Z293" s="86" t="s">
        <v>324</v>
      </c>
      <c r="AA293" s="83" t="s">
        <v>1295</v>
      </c>
      <c r="AB293" s="83" t="s">
        <v>1296</v>
      </c>
      <c r="AC293" s="153" t="s">
        <v>1297</v>
      </c>
      <c r="AD293" s="83" t="s">
        <v>641</v>
      </c>
      <c r="AE293" s="83" t="s">
        <v>1298</v>
      </c>
      <c r="AF293" s="86"/>
    </row>
    <row r="294" spans="1:33" s="84" customFormat="1" ht="15.95">
      <c r="A294" s="83" t="s">
        <v>1281</v>
      </c>
      <c r="C294" s="83" t="s">
        <v>1303</v>
      </c>
      <c r="D294" s="84" t="b">
        <v>0</v>
      </c>
      <c r="E294" s="84" t="b">
        <v>0</v>
      </c>
      <c r="F294" s="84" t="b">
        <v>1</v>
      </c>
      <c r="G294" s="84" t="b">
        <v>1</v>
      </c>
      <c r="K294" s="83"/>
      <c r="L294" s="83" t="s">
        <v>1304</v>
      </c>
      <c r="M294" s="83" t="s">
        <v>8</v>
      </c>
      <c r="N294" s="85" t="s">
        <v>1305</v>
      </c>
      <c r="P294" s="83"/>
      <c r="Q294" s="83"/>
      <c r="R294" s="83"/>
      <c r="S294" s="86"/>
      <c r="T294" s="83"/>
      <c r="U294" s="153"/>
      <c r="V294" s="83"/>
      <c r="W294" s="83"/>
      <c r="X294" s="83"/>
      <c r="Y294" s="83"/>
      <c r="Z294" s="86"/>
      <c r="AA294" s="83"/>
      <c r="AB294" s="83"/>
      <c r="AC294" s="153"/>
      <c r="AD294" s="83"/>
      <c r="AE294" s="83"/>
      <c r="AF294" s="86"/>
    </row>
    <row r="295" spans="1:33" s="84" customFormat="1" ht="15.95">
      <c r="A295" s="83" t="s">
        <v>1281</v>
      </c>
      <c r="B295" s="154"/>
      <c r="C295" s="83" t="s">
        <v>1306</v>
      </c>
      <c r="D295" s="84" t="b">
        <v>0</v>
      </c>
      <c r="E295" s="84" t="b">
        <v>0</v>
      </c>
      <c r="F295" s="84" t="b">
        <v>1</v>
      </c>
      <c r="G295" s="84" t="b">
        <v>1</v>
      </c>
      <c r="K295" s="155"/>
      <c r="L295" s="83" t="s">
        <v>1307</v>
      </c>
      <c r="M295" s="83" t="s">
        <v>8</v>
      </c>
      <c r="N295" s="156" t="s">
        <v>1308</v>
      </c>
      <c r="O295" s="154"/>
      <c r="P295" s="155"/>
      <c r="Q295" s="155"/>
      <c r="R295" s="155"/>
      <c r="S295" s="157"/>
      <c r="T295" s="154"/>
      <c r="U295" s="154"/>
      <c r="V295" s="155"/>
      <c r="W295" s="154"/>
      <c r="X295" s="154"/>
      <c r="Y295" s="154"/>
      <c r="Z295" s="157"/>
      <c r="AA295" s="155"/>
      <c r="AB295" s="155"/>
      <c r="AC295" s="158"/>
      <c r="AD295" s="155"/>
      <c r="AE295" s="154"/>
      <c r="AF295" s="157"/>
      <c r="AG295" s="154"/>
    </row>
    <row r="296" spans="1:33" s="84" customFormat="1" ht="15.95">
      <c r="A296" s="83" t="s">
        <v>1281</v>
      </c>
      <c r="C296" s="83" t="s">
        <v>1309</v>
      </c>
      <c r="D296" s="84" t="b">
        <v>1</v>
      </c>
      <c r="E296" s="84" t="b">
        <v>1</v>
      </c>
      <c r="F296" s="84" t="b">
        <v>0</v>
      </c>
      <c r="G296" s="84" t="b">
        <v>0</v>
      </c>
      <c r="K296" s="83" t="s">
        <v>330</v>
      </c>
      <c r="L296" s="83" t="s">
        <v>1310</v>
      </c>
      <c r="M296" s="83" t="s">
        <v>5</v>
      </c>
      <c r="N296" s="88" t="s">
        <v>1311</v>
      </c>
      <c r="P296" s="83" t="s">
        <v>328</v>
      </c>
      <c r="Q296" s="83" t="s">
        <v>520</v>
      </c>
      <c r="R296" s="83" t="s">
        <v>330</v>
      </c>
      <c r="S296" s="86" t="s">
        <v>473</v>
      </c>
      <c r="V296" s="83" t="s">
        <v>330</v>
      </c>
      <c r="Z296" s="86" t="s">
        <v>330</v>
      </c>
      <c r="AD296" s="83" t="s">
        <v>330</v>
      </c>
      <c r="AF296" s="86"/>
    </row>
    <row r="297" spans="1:33" s="84" customFormat="1" ht="15.95">
      <c r="A297" s="83" t="s">
        <v>1281</v>
      </c>
      <c r="C297" s="83" t="s">
        <v>1312</v>
      </c>
      <c r="D297" s="84" t="b">
        <v>1</v>
      </c>
      <c r="E297" s="84" t="b">
        <v>1</v>
      </c>
      <c r="F297" s="84" t="b">
        <v>0</v>
      </c>
      <c r="G297" s="84" t="s">
        <v>1313</v>
      </c>
      <c r="K297" s="83" t="s">
        <v>330</v>
      </c>
      <c r="L297" s="83" t="s">
        <v>1314</v>
      </c>
      <c r="M297" s="83" t="s">
        <v>8</v>
      </c>
      <c r="N297" s="88" t="s">
        <v>1315</v>
      </c>
      <c r="P297" s="83" t="s">
        <v>1316</v>
      </c>
      <c r="Q297" s="83" t="s">
        <v>328</v>
      </c>
      <c r="R297" s="83" t="s">
        <v>330</v>
      </c>
      <c r="S297" s="86" t="s">
        <v>473</v>
      </c>
      <c r="V297" s="83" t="s">
        <v>330</v>
      </c>
      <c r="X297" s="83" t="s">
        <v>467</v>
      </c>
      <c r="Y297" s="83" t="s">
        <v>1317</v>
      </c>
      <c r="Z297" s="86" t="s">
        <v>324</v>
      </c>
      <c r="AA297" s="83" t="s">
        <v>638</v>
      </c>
      <c r="AB297" s="83" t="s">
        <v>639</v>
      </c>
      <c r="AC297" s="83" t="s">
        <v>640</v>
      </c>
      <c r="AD297" s="83" t="s">
        <v>641</v>
      </c>
      <c r="AE297" s="83" t="s">
        <v>642</v>
      </c>
      <c r="AF297" s="86"/>
    </row>
    <row r="298" spans="1:33" s="84" customFormat="1" ht="15.95">
      <c r="A298" s="83" t="s">
        <v>1281</v>
      </c>
      <c r="C298" s="83" t="s">
        <v>1318</v>
      </c>
      <c r="D298" s="84" t="b">
        <v>1</v>
      </c>
      <c r="E298" s="84" t="b">
        <v>1</v>
      </c>
      <c r="F298" s="84" t="b">
        <v>1</v>
      </c>
      <c r="G298" s="84" t="b">
        <v>1</v>
      </c>
      <c r="K298" s="83" t="s">
        <v>330</v>
      </c>
      <c r="L298" s="83" t="s">
        <v>1319</v>
      </c>
      <c r="M298" s="83" t="s">
        <v>5</v>
      </c>
      <c r="N298" s="88" t="s">
        <v>1320</v>
      </c>
      <c r="P298" s="83" t="s">
        <v>328</v>
      </c>
      <c r="Q298" s="83" t="s">
        <v>520</v>
      </c>
      <c r="R298" s="83" t="s">
        <v>330</v>
      </c>
      <c r="S298" s="86" t="s">
        <v>473</v>
      </c>
      <c r="T298" s="83" t="s">
        <v>1321</v>
      </c>
      <c r="U298" s="153" t="s">
        <v>1322</v>
      </c>
      <c r="V298" s="83" t="s">
        <v>324</v>
      </c>
      <c r="W298" s="83" t="s">
        <v>1323</v>
      </c>
      <c r="X298" s="83" t="s">
        <v>467</v>
      </c>
      <c r="Y298" s="83" t="s">
        <v>1189</v>
      </c>
      <c r="Z298" s="86" t="s">
        <v>330</v>
      </c>
      <c r="AD298" s="83" t="s">
        <v>330</v>
      </c>
      <c r="AF298" s="86"/>
    </row>
    <row r="299" spans="1:33" s="84" customFormat="1" ht="15.95">
      <c r="A299" s="83" t="s">
        <v>1281</v>
      </c>
      <c r="C299" s="83" t="s">
        <v>1324</v>
      </c>
      <c r="D299" s="84" t="b">
        <v>1</v>
      </c>
      <c r="E299" s="84" t="b">
        <v>1</v>
      </c>
      <c r="F299" s="84" t="b">
        <v>1</v>
      </c>
      <c r="G299" s="84" t="b">
        <v>1</v>
      </c>
      <c r="K299" s="83" t="s">
        <v>330</v>
      </c>
      <c r="L299" s="83" t="s">
        <v>1325</v>
      </c>
      <c r="M299" s="83" t="s">
        <v>8</v>
      </c>
      <c r="N299" s="88" t="s">
        <v>1326</v>
      </c>
      <c r="P299" s="83" t="s">
        <v>1327</v>
      </c>
      <c r="Q299" s="83" t="s">
        <v>328</v>
      </c>
      <c r="R299" s="83" t="s">
        <v>330</v>
      </c>
      <c r="S299" s="86" t="s">
        <v>473</v>
      </c>
      <c r="V299" s="83" t="s">
        <v>330</v>
      </c>
      <c r="X299" s="83" t="s">
        <v>467</v>
      </c>
      <c r="Y299" s="83" t="s">
        <v>1328</v>
      </c>
      <c r="Z299" s="86" t="s">
        <v>324</v>
      </c>
      <c r="AA299" s="83" t="s">
        <v>638</v>
      </c>
      <c r="AB299" s="83" t="s">
        <v>639</v>
      </c>
      <c r="AC299" s="83" t="s">
        <v>640</v>
      </c>
      <c r="AD299" s="83" t="s">
        <v>641</v>
      </c>
      <c r="AE299" s="83" t="s">
        <v>642</v>
      </c>
      <c r="AF299" s="86"/>
    </row>
    <row r="300" spans="1:33" s="84" customFormat="1" ht="15.95">
      <c r="A300" s="83" t="s">
        <v>1281</v>
      </c>
      <c r="C300" s="83" t="s">
        <v>1329</v>
      </c>
      <c r="D300" s="84" t="b">
        <v>1</v>
      </c>
      <c r="E300" s="84" t="b">
        <v>1</v>
      </c>
      <c r="F300" s="84" t="b">
        <v>1</v>
      </c>
      <c r="G300" s="84" t="b">
        <v>1</v>
      </c>
      <c r="K300" s="83" t="s">
        <v>330</v>
      </c>
      <c r="L300" s="83" t="s">
        <v>1330</v>
      </c>
      <c r="M300" s="83" t="s">
        <v>27</v>
      </c>
      <c r="N300" s="85" t="s">
        <v>1331</v>
      </c>
      <c r="R300" s="83" t="s">
        <v>330</v>
      </c>
      <c r="S300" s="86" t="s">
        <v>473</v>
      </c>
      <c r="V300" s="83" t="s">
        <v>330</v>
      </c>
      <c r="X300" s="83" t="s">
        <v>467</v>
      </c>
      <c r="Y300" s="83" t="s">
        <v>1332</v>
      </c>
      <c r="Z300" s="86" t="s">
        <v>330</v>
      </c>
      <c r="AD300" s="83" t="s">
        <v>330</v>
      </c>
      <c r="AF300" s="86"/>
    </row>
    <row r="301" spans="1:33" s="84" customFormat="1">
      <c r="A301" s="83" t="s">
        <v>1281</v>
      </c>
      <c r="C301" s="83" t="s">
        <v>40</v>
      </c>
      <c r="D301" s="84" t="b">
        <v>0</v>
      </c>
      <c r="E301" s="84" t="b">
        <v>0</v>
      </c>
      <c r="F301" s="84" t="b">
        <v>1</v>
      </c>
      <c r="G301" s="84" t="b">
        <v>1</v>
      </c>
      <c r="H301" s="84" t="s">
        <v>462</v>
      </c>
      <c r="I301" s="84" t="s">
        <v>364</v>
      </c>
      <c r="K301" s="83" t="s">
        <v>330</v>
      </c>
      <c r="L301" s="83" t="s">
        <v>371</v>
      </c>
      <c r="M301" s="83" t="s">
        <v>8</v>
      </c>
      <c r="N301" s="85"/>
      <c r="R301" s="83"/>
      <c r="S301" s="86"/>
      <c r="V301" s="83"/>
      <c r="X301" s="83"/>
      <c r="Y301" s="83"/>
      <c r="Z301" s="86"/>
      <c r="AD301" s="83"/>
      <c r="AF301" s="86"/>
    </row>
    <row r="302" spans="1:33" s="84" customFormat="1">
      <c r="A302" s="83" t="s">
        <v>1281</v>
      </c>
      <c r="C302" s="143" t="s">
        <v>748</v>
      </c>
      <c r="D302" s="84" t="b">
        <v>0</v>
      </c>
      <c r="E302" s="84" t="b">
        <v>0</v>
      </c>
      <c r="F302" s="84" t="b">
        <v>1</v>
      </c>
      <c r="G302" s="84" t="b">
        <v>1</v>
      </c>
      <c r="H302" s="84" t="s">
        <v>462</v>
      </c>
      <c r="I302" s="84" t="s">
        <v>747</v>
      </c>
      <c r="K302" s="83" t="s">
        <v>330</v>
      </c>
      <c r="L302" s="83" t="s">
        <v>763</v>
      </c>
      <c r="M302" s="83" t="s">
        <v>8</v>
      </c>
      <c r="N302" s="85"/>
      <c r="R302" s="83"/>
      <c r="S302" s="86"/>
      <c r="V302" s="83"/>
      <c r="X302" s="83"/>
      <c r="Y302" s="83"/>
      <c r="Z302" s="86"/>
      <c r="AD302" s="83"/>
      <c r="AF302" s="86"/>
    </row>
    <row r="303" spans="1:33" s="84" customFormat="1" ht="15.95">
      <c r="A303" s="83" t="s">
        <v>1281</v>
      </c>
      <c r="C303" s="83" t="s">
        <v>1333</v>
      </c>
      <c r="D303" s="84" t="b">
        <v>0</v>
      </c>
      <c r="E303" s="84" t="b">
        <v>0</v>
      </c>
      <c r="F303" s="84" t="b">
        <v>1</v>
      </c>
      <c r="G303" s="84" t="b">
        <v>1</v>
      </c>
      <c r="K303" s="83"/>
      <c r="L303" s="83" t="s">
        <v>1334</v>
      </c>
      <c r="M303" s="83" t="s">
        <v>951</v>
      </c>
      <c r="N303" s="85" t="s">
        <v>1335</v>
      </c>
      <c r="R303" s="83"/>
      <c r="S303" s="86"/>
      <c r="V303" s="83"/>
      <c r="X303" s="83"/>
      <c r="Y303" s="83"/>
      <c r="Z303" s="86"/>
      <c r="AD303" s="83"/>
      <c r="AF303" s="86"/>
    </row>
    <row r="304" spans="1:33" s="84" customFormat="1" ht="15.95">
      <c r="A304" s="83" t="s">
        <v>1281</v>
      </c>
      <c r="C304" s="83" t="s">
        <v>1336</v>
      </c>
      <c r="D304" s="84" t="b">
        <v>0</v>
      </c>
      <c r="E304" s="84" t="b">
        <v>0</v>
      </c>
      <c r="F304" s="84" t="b">
        <v>1</v>
      </c>
      <c r="G304" s="84" t="b">
        <v>1</v>
      </c>
      <c r="K304" s="83"/>
      <c r="L304" s="83" t="s">
        <v>1337</v>
      </c>
      <c r="M304" s="83" t="s">
        <v>951</v>
      </c>
      <c r="N304" s="85" t="s">
        <v>1338</v>
      </c>
      <c r="R304" s="83"/>
      <c r="S304" s="86"/>
      <c r="V304" s="83"/>
      <c r="X304" s="83"/>
      <c r="Y304" s="83"/>
      <c r="Z304" s="86"/>
      <c r="AD304" s="83"/>
      <c r="AF304" s="86"/>
    </row>
    <row r="305" spans="1:32" s="84" customFormat="1" ht="15.95">
      <c r="A305" s="83" t="s">
        <v>1281</v>
      </c>
      <c r="C305" s="83" t="s">
        <v>1339</v>
      </c>
      <c r="D305" s="84" t="b">
        <v>1</v>
      </c>
      <c r="E305" s="84" t="b">
        <v>1</v>
      </c>
      <c r="F305" s="84" t="b">
        <v>1</v>
      </c>
      <c r="G305" s="84" t="b">
        <v>0</v>
      </c>
      <c r="L305" s="83" t="s">
        <v>1240</v>
      </c>
      <c r="M305" s="83" t="s">
        <v>8</v>
      </c>
      <c r="N305" s="88" t="s">
        <v>1340</v>
      </c>
      <c r="P305" s="83" t="s">
        <v>328</v>
      </c>
      <c r="Q305" s="83" t="s">
        <v>1242</v>
      </c>
      <c r="R305" s="83" t="s">
        <v>330</v>
      </c>
      <c r="S305" s="86" t="s">
        <v>473</v>
      </c>
      <c r="T305" s="83" t="s">
        <v>1230</v>
      </c>
      <c r="U305" s="153" t="s">
        <v>1231</v>
      </c>
      <c r="V305" s="83" t="s">
        <v>324</v>
      </c>
      <c r="W305" s="83" t="s">
        <v>1243</v>
      </c>
      <c r="X305" s="83" t="s">
        <v>467</v>
      </c>
      <c r="Y305" s="83" t="s">
        <v>1244</v>
      </c>
      <c r="Z305" s="86" t="s">
        <v>324</v>
      </c>
      <c r="AA305" s="83" t="s">
        <v>731</v>
      </c>
      <c r="AB305" s="83" t="s">
        <v>1230</v>
      </c>
      <c r="AC305" s="153" t="s">
        <v>1341</v>
      </c>
      <c r="AD305" s="83" t="s">
        <v>324</v>
      </c>
      <c r="AE305" s="83" t="s">
        <v>1342</v>
      </c>
      <c r="AF305" s="86"/>
    </row>
    <row r="306" spans="1:32" s="84" customFormat="1" ht="15.95">
      <c r="A306" s="83" t="s">
        <v>1281</v>
      </c>
      <c r="C306" s="83" t="s">
        <v>1343</v>
      </c>
      <c r="D306" s="84" t="b">
        <v>1</v>
      </c>
      <c r="E306" s="84" t="b">
        <v>1</v>
      </c>
      <c r="F306" s="84" t="b">
        <v>1</v>
      </c>
      <c r="G306" s="84" t="b">
        <v>0</v>
      </c>
      <c r="K306" s="84" t="s">
        <v>330</v>
      </c>
      <c r="L306" s="83" t="s">
        <v>1344</v>
      </c>
      <c r="M306" s="83" t="s">
        <v>8</v>
      </c>
      <c r="N306" s="88" t="s">
        <v>1345</v>
      </c>
      <c r="P306" s="83" t="s">
        <v>943</v>
      </c>
      <c r="Q306" s="83" t="s">
        <v>328</v>
      </c>
      <c r="R306" s="83" t="s">
        <v>330</v>
      </c>
      <c r="S306" s="86" t="s">
        <v>473</v>
      </c>
      <c r="T306" s="83" t="s">
        <v>944</v>
      </c>
      <c r="U306" s="153" t="s">
        <v>945</v>
      </c>
      <c r="V306" s="83" t="s">
        <v>324</v>
      </c>
      <c r="W306" s="83" t="s">
        <v>946</v>
      </c>
      <c r="X306" s="83"/>
      <c r="Y306" s="83"/>
      <c r="Z306" s="86"/>
      <c r="AA306" s="83"/>
      <c r="AB306" s="83"/>
      <c r="AC306" s="153"/>
      <c r="AD306" s="83"/>
      <c r="AE306" s="83"/>
      <c r="AF306" s="86"/>
    </row>
    <row r="307" spans="1:32" s="84" customFormat="1" ht="32.1">
      <c r="A307" s="83" t="s">
        <v>1281</v>
      </c>
      <c r="C307" s="83" t="s">
        <v>1346</v>
      </c>
      <c r="D307" s="84" t="b">
        <v>1</v>
      </c>
      <c r="E307" s="84" t="b">
        <v>1</v>
      </c>
      <c r="F307" s="84" t="b">
        <v>1</v>
      </c>
      <c r="G307" s="84" t="b">
        <v>1</v>
      </c>
      <c r="L307" s="83" t="s">
        <v>1249</v>
      </c>
      <c r="M307" s="83" t="s">
        <v>8</v>
      </c>
      <c r="N307" s="88" t="s">
        <v>1347</v>
      </c>
      <c r="P307" s="83" t="s">
        <v>333</v>
      </c>
      <c r="Q307" s="83" t="s">
        <v>1251</v>
      </c>
      <c r="R307" s="83" t="s">
        <v>330</v>
      </c>
      <c r="S307" s="86" t="s">
        <v>473</v>
      </c>
      <c r="T307" s="83" t="s">
        <v>1252</v>
      </c>
      <c r="U307" s="153" t="s">
        <v>1253</v>
      </c>
      <c r="V307" s="83" t="s">
        <v>324</v>
      </c>
      <c r="W307" s="83" t="s">
        <v>1254</v>
      </c>
      <c r="X307" s="83" t="s">
        <v>467</v>
      </c>
      <c r="Y307" s="83" t="s">
        <v>1348</v>
      </c>
      <c r="Z307" s="86" t="s">
        <v>324</v>
      </c>
      <c r="AA307" s="85" t="s">
        <v>1256</v>
      </c>
      <c r="AB307" s="83" t="s">
        <v>1349</v>
      </c>
      <c r="AC307" s="153" t="s">
        <v>1350</v>
      </c>
      <c r="AD307" s="83" t="s">
        <v>324</v>
      </c>
      <c r="AE307" s="83" t="s">
        <v>1351</v>
      </c>
      <c r="AF307" s="86"/>
    </row>
    <row r="308" spans="1:32" s="84" customFormat="1" ht="15.95">
      <c r="A308" s="83" t="s">
        <v>1281</v>
      </c>
      <c r="C308" s="83" t="s">
        <v>1352</v>
      </c>
      <c r="D308" s="84" t="b">
        <v>0</v>
      </c>
      <c r="E308" s="84" t="b">
        <v>0</v>
      </c>
      <c r="F308" s="84" t="b">
        <v>1</v>
      </c>
      <c r="G308" s="84" t="b">
        <v>0</v>
      </c>
      <c r="L308" s="83" t="s">
        <v>1353</v>
      </c>
      <c r="M308" s="83" t="s">
        <v>951</v>
      </c>
      <c r="N308" s="88" t="s">
        <v>1354</v>
      </c>
      <c r="P308" s="83"/>
      <c r="Q308" s="83"/>
      <c r="R308" s="83"/>
      <c r="S308" s="86"/>
      <c r="T308" s="83"/>
      <c r="U308" s="153"/>
      <c r="V308" s="83"/>
      <c r="W308" s="83"/>
      <c r="X308" s="83"/>
      <c r="Y308" s="83"/>
      <c r="Z308" s="86"/>
      <c r="AA308" s="85"/>
      <c r="AB308" s="83"/>
      <c r="AC308" s="153"/>
      <c r="AD308" s="83"/>
      <c r="AE308" s="83"/>
      <c r="AF308" s="86"/>
    </row>
    <row r="309" spans="1:32" s="84" customFormat="1" ht="32.1">
      <c r="A309" s="83" t="s">
        <v>1281</v>
      </c>
      <c r="C309" s="83" t="s">
        <v>1355</v>
      </c>
      <c r="D309" s="84" t="b">
        <v>1</v>
      </c>
      <c r="E309" s="84" t="b">
        <v>1</v>
      </c>
      <c r="F309" s="84" t="b">
        <v>1</v>
      </c>
      <c r="G309" s="84" t="b">
        <v>1</v>
      </c>
      <c r="L309" s="83" t="s">
        <v>1261</v>
      </c>
      <c r="M309" s="83" t="s">
        <v>27</v>
      </c>
      <c r="N309" s="85" t="s">
        <v>1262</v>
      </c>
      <c r="P309" s="83" t="s">
        <v>328</v>
      </c>
      <c r="Q309" s="83" t="s">
        <v>1263</v>
      </c>
      <c r="R309" s="83" t="s">
        <v>330</v>
      </c>
      <c r="S309" s="86" t="s">
        <v>473</v>
      </c>
      <c r="T309" s="83" t="s">
        <v>1230</v>
      </c>
      <c r="U309" s="153" t="s">
        <v>1231</v>
      </c>
      <c r="V309" s="83" t="s">
        <v>476</v>
      </c>
      <c r="W309" s="83" t="s">
        <v>1243</v>
      </c>
      <c r="X309" s="83" t="s">
        <v>467</v>
      </c>
      <c r="Y309" s="83" t="s">
        <v>1356</v>
      </c>
      <c r="Z309" s="86" t="s">
        <v>324</v>
      </c>
      <c r="AA309" s="83" t="s">
        <v>731</v>
      </c>
      <c r="AB309" s="83" t="s">
        <v>1230</v>
      </c>
      <c r="AC309" s="153" t="s">
        <v>1341</v>
      </c>
      <c r="AD309" s="83" t="s">
        <v>476</v>
      </c>
      <c r="AE309" s="83" t="s">
        <v>1342</v>
      </c>
      <c r="AF309" s="86"/>
    </row>
    <row r="310" spans="1:32" s="84" customFormat="1">
      <c r="A310" s="83" t="s">
        <v>1281</v>
      </c>
      <c r="C310" s="83" t="s">
        <v>1357</v>
      </c>
      <c r="D310" s="84" t="b">
        <v>1</v>
      </c>
      <c r="E310" s="84" t="b">
        <v>1</v>
      </c>
      <c r="F310" s="84" t="b">
        <v>1</v>
      </c>
      <c r="G310" s="84" t="b">
        <v>0</v>
      </c>
      <c r="L310" s="83" t="s">
        <v>1358</v>
      </c>
      <c r="M310" s="83" t="s">
        <v>8</v>
      </c>
      <c r="N310" s="88"/>
      <c r="P310" s="83" t="s">
        <v>333</v>
      </c>
      <c r="Q310" s="83" t="s">
        <v>328</v>
      </c>
      <c r="R310" s="83" t="s">
        <v>330</v>
      </c>
      <c r="S310" s="86" t="s">
        <v>473</v>
      </c>
      <c r="T310" s="83" t="s">
        <v>1230</v>
      </c>
      <c r="U310" s="153" t="s">
        <v>1231</v>
      </c>
      <c r="V310" s="83" t="s">
        <v>641</v>
      </c>
      <c r="W310" s="83" t="s">
        <v>1243</v>
      </c>
      <c r="X310" s="83" t="s">
        <v>467</v>
      </c>
      <c r="Y310" s="83" t="s">
        <v>1272</v>
      </c>
      <c r="Z310" s="86" t="s">
        <v>324</v>
      </c>
      <c r="AA310" s="83" t="s">
        <v>731</v>
      </c>
      <c r="AB310" s="83" t="s">
        <v>1230</v>
      </c>
      <c r="AC310" s="153" t="s">
        <v>1341</v>
      </c>
      <c r="AD310" s="83" t="s">
        <v>641</v>
      </c>
      <c r="AE310" s="83" t="s">
        <v>1342</v>
      </c>
      <c r="AF310" s="86"/>
    </row>
    <row r="311" spans="1:32" s="84" customFormat="1" ht="32.1">
      <c r="A311" s="83" t="s">
        <v>1281</v>
      </c>
      <c r="C311" s="83" t="s">
        <v>322</v>
      </c>
      <c r="D311" s="84" t="b">
        <v>1</v>
      </c>
      <c r="E311" s="84" t="b">
        <v>1</v>
      </c>
      <c r="F311" s="84" t="b">
        <v>1</v>
      </c>
      <c r="G311" s="84" t="b">
        <v>1</v>
      </c>
      <c r="H311" s="84" t="s">
        <v>462</v>
      </c>
      <c r="I311" s="84" t="s">
        <v>320</v>
      </c>
      <c r="K311" s="83" t="s">
        <v>324</v>
      </c>
      <c r="L311" s="83" t="s">
        <v>328</v>
      </c>
      <c r="M311" s="83" t="s">
        <v>8</v>
      </c>
      <c r="N311" s="88" t="str">
        <f>N$2</f>
        <v>A unique code that identifies an extracted publication in the ERA dataset. This code is present in all the tables of era extraction data models.</v>
      </c>
      <c r="P311" s="83" t="s">
        <v>463</v>
      </c>
      <c r="Q311" s="83" t="s">
        <v>328</v>
      </c>
      <c r="R311" s="83" t="s">
        <v>328</v>
      </c>
      <c r="S311" s="86" t="s">
        <v>328</v>
      </c>
      <c r="T311" s="83" t="s">
        <v>328</v>
      </c>
      <c r="U311" s="83" t="s">
        <v>328</v>
      </c>
      <c r="V311" s="83" t="s">
        <v>328</v>
      </c>
      <c r="W311" s="83" t="s">
        <v>328</v>
      </c>
      <c r="Z311" s="86" t="s">
        <v>328</v>
      </c>
      <c r="AA311" s="83" t="s">
        <v>328</v>
      </c>
      <c r="AB311" s="83" t="s">
        <v>328</v>
      </c>
      <c r="AC311" s="83" t="s">
        <v>328</v>
      </c>
      <c r="AD311" s="83" t="s">
        <v>328</v>
      </c>
      <c r="AE311" s="84" t="s">
        <v>328</v>
      </c>
      <c r="AF311" s="86" t="s">
        <v>328</v>
      </c>
    </row>
    <row r="312" spans="1:32" s="203" customFormat="1">
      <c r="A312" s="244" t="s">
        <v>1359</v>
      </c>
      <c r="C312" s="244" t="s">
        <v>1299</v>
      </c>
      <c r="D312" s="203" t="b">
        <v>0</v>
      </c>
      <c r="E312" s="203" t="b">
        <v>0</v>
      </c>
      <c r="F312" s="203" t="b">
        <v>0</v>
      </c>
      <c r="G312" s="203" t="b">
        <v>1</v>
      </c>
      <c r="K312" s="244"/>
      <c r="L312" s="244"/>
      <c r="M312" s="244"/>
      <c r="N312" s="201"/>
      <c r="P312" s="244"/>
      <c r="Q312" s="244"/>
      <c r="R312" s="244"/>
      <c r="S312" s="245"/>
      <c r="T312" s="244"/>
      <c r="U312" s="244"/>
      <c r="V312" s="244"/>
      <c r="W312" s="244"/>
      <c r="Z312" s="245"/>
      <c r="AA312" s="244"/>
      <c r="AB312" s="244"/>
      <c r="AC312" s="244"/>
      <c r="AD312" s="244"/>
      <c r="AF312" s="245"/>
    </row>
    <row r="313" spans="1:32" s="203" customFormat="1">
      <c r="A313" s="244" t="s">
        <v>1359</v>
      </c>
      <c r="C313" s="244" t="s">
        <v>1360</v>
      </c>
      <c r="D313" s="203" t="b">
        <v>0</v>
      </c>
      <c r="E313" s="203" t="b">
        <v>0</v>
      </c>
      <c r="F313" s="203" t="b">
        <v>0</v>
      </c>
      <c r="G313" s="203" t="b">
        <v>1</v>
      </c>
      <c r="K313" s="244"/>
      <c r="L313" s="244"/>
      <c r="M313" s="244"/>
      <c r="N313" s="201"/>
      <c r="P313" s="244"/>
      <c r="Q313" s="244"/>
      <c r="R313" s="244"/>
      <c r="S313" s="245"/>
      <c r="T313" s="244"/>
      <c r="U313" s="244"/>
      <c r="V313" s="244"/>
      <c r="W313" s="244"/>
      <c r="Z313" s="245"/>
      <c r="AA313" s="244"/>
      <c r="AB313" s="244"/>
      <c r="AC313" s="244"/>
      <c r="AD313" s="244"/>
      <c r="AF313" s="245"/>
    </row>
    <row r="314" spans="1:32" s="203" customFormat="1">
      <c r="A314" s="244" t="s">
        <v>1359</v>
      </c>
      <c r="C314" s="244" t="s">
        <v>1361</v>
      </c>
      <c r="D314" s="203" t="b">
        <v>0</v>
      </c>
      <c r="E314" s="203" t="b">
        <v>0</v>
      </c>
      <c r="F314" s="203" t="b">
        <v>0</v>
      </c>
      <c r="G314" s="203" t="b">
        <v>1</v>
      </c>
      <c r="K314" s="244"/>
      <c r="L314" s="244"/>
      <c r="M314" s="244"/>
      <c r="N314" s="201"/>
      <c r="P314" s="244"/>
      <c r="Q314" s="244"/>
      <c r="R314" s="244"/>
      <c r="S314" s="245"/>
      <c r="T314" s="244"/>
      <c r="U314" s="244"/>
      <c r="V314" s="244"/>
      <c r="W314" s="244"/>
      <c r="Z314" s="245"/>
      <c r="AA314" s="244"/>
      <c r="AB314" s="244"/>
      <c r="AC314" s="244"/>
      <c r="AD314" s="244"/>
      <c r="AF314" s="245"/>
    </row>
    <row r="315" spans="1:32" s="203" customFormat="1">
      <c r="A315" s="244" t="s">
        <v>1359</v>
      </c>
      <c r="C315" s="244" t="s">
        <v>1309</v>
      </c>
      <c r="D315" s="203" t="b">
        <v>0</v>
      </c>
      <c r="E315" s="203" t="b">
        <v>0</v>
      </c>
      <c r="F315" s="203" t="b">
        <v>0</v>
      </c>
      <c r="G315" s="203" t="b">
        <v>1</v>
      </c>
      <c r="K315" s="244"/>
      <c r="L315" s="244"/>
      <c r="M315" s="244"/>
      <c r="N315" s="201"/>
      <c r="P315" s="244"/>
      <c r="Q315" s="244"/>
      <c r="R315" s="244"/>
      <c r="S315" s="245"/>
      <c r="T315" s="244"/>
      <c r="U315" s="244"/>
      <c r="V315" s="244"/>
      <c r="W315" s="244"/>
      <c r="Z315" s="245"/>
      <c r="AA315" s="244"/>
      <c r="AB315" s="244"/>
      <c r="AC315" s="244"/>
      <c r="AD315" s="244"/>
      <c r="AF315" s="245"/>
    </row>
    <row r="316" spans="1:32" s="203" customFormat="1">
      <c r="A316" s="244" t="s">
        <v>1359</v>
      </c>
      <c r="C316" s="244" t="s">
        <v>1312</v>
      </c>
      <c r="D316" s="203" t="b">
        <v>0</v>
      </c>
      <c r="E316" s="203" t="b">
        <v>0</v>
      </c>
      <c r="F316" s="203" t="b">
        <v>0</v>
      </c>
      <c r="G316" s="203" t="b">
        <v>1</v>
      </c>
      <c r="K316" s="244"/>
      <c r="L316" s="244"/>
      <c r="M316" s="244"/>
      <c r="N316" s="201"/>
      <c r="P316" s="244"/>
      <c r="Q316" s="244"/>
      <c r="R316" s="244"/>
      <c r="S316" s="245"/>
      <c r="T316" s="244"/>
      <c r="U316" s="244"/>
      <c r="V316" s="244"/>
      <c r="W316" s="244"/>
      <c r="Z316" s="245"/>
      <c r="AA316" s="244"/>
      <c r="AB316" s="244"/>
      <c r="AC316" s="244"/>
      <c r="AD316" s="244"/>
      <c r="AF316" s="245"/>
    </row>
    <row r="317" spans="1:32" s="203" customFormat="1">
      <c r="A317" s="244" t="s">
        <v>1359</v>
      </c>
      <c r="C317" s="244" t="s">
        <v>1280</v>
      </c>
      <c r="D317" s="203" t="b">
        <v>0</v>
      </c>
      <c r="E317" s="203" t="b">
        <v>0</v>
      </c>
      <c r="F317" s="203" t="b">
        <v>0</v>
      </c>
      <c r="G317" s="203" t="b">
        <v>1</v>
      </c>
      <c r="K317" s="244"/>
      <c r="L317" s="244"/>
      <c r="M317" s="244"/>
      <c r="N317" s="201"/>
      <c r="P317" s="244"/>
      <c r="Q317" s="244"/>
      <c r="R317" s="244"/>
      <c r="S317" s="245"/>
      <c r="T317" s="244"/>
      <c r="U317" s="244"/>
      <c r="V317" s="244"/>
      <c r="W317" s="244"/>
      <c r="Z317" s="245"/>
      <c r="AA317" s="244"/>
      <c r="AB317" s="244"/>
      <c r="AC317" s="244"/>
      <c r="AD317" s="244"/>
      <c r="AF317" s="245"/>
    </row>
    <row r="318" spans="1:32" s="203" customFormat="1">
      <c r="A318" s="244" t="s">
        <v>1359</v>
      </c>
      <c r="C318" s="244" t="s">
        <v>322</v>
      </c>
      <c r="D318" s="203" t="b">
        <v>0</v>
      </c>
      <c r="E318" s="203" t="b">
        <v>0</v>
      </c>
      <c r="F318" s="203" t="b">
        <v>0</v>
      </c>
      <c r="G318" s="203" t="b">
        <v>1</v>
      </c>
      <c r="K318" s="244"/>
      <c r="L318" s="244"/>
      <c r="M318" s="244"/>
      <c r="N318" s="201"/>
      <c r="P318" s="244"/>
      <c r="Q318" s="244"/>
      <c r="R318" s="244"/>
      <c r="S318" s="245"/>
      <c r="T318" s="244"/>
      <c r="U318" s="244"/>
      <c r="V318" s="244"/>
      <c r="W318" s="244"/>
      <c r="Z318" s="245"/>
      <c r="AA318" s="244"/>
      <c r="AB318" s="244"/>
      <c r="AC318" s="244"/>
      <c r="AD318" s="244"/>
      <c r="AF318" s="245"/>
    </row>
    <row r="319" spans="1:32" s="90" customFormat="1" ht="32.1">
      <c r="A319" s="89" t="s">
        <v>1362</v>
      </c>
      <c r="B319" s="89" t="s">
        <v>1363</v>
      </c>
      <c r="C319" s="89" t="s">
        <v>1364</v>
      </c>
      <c r="D319" s="90" t="b">
        <v>1</v>
      </c>
      <c r="E319" s="90" t="b">
        <v>0</v>
      </c>
      <c r="F319" s="90" t="b">
        <v>1</v>
      </c>
      <c r="G319" s="90" t="b">
        <v>0</v>
      </c>
      <c r="H319" s="90" t="s">
        <v>323</v>
      </c>
      <c r="L319" s="89" t="s">
        <v>1365</v>
      </c>
      <c r="M319" s="89" t="s">
        <v>8</v>
      </c>
      <c r="N319" s="93" t="s">
        <v>1366</v>
      </c>
      <c r="P319" s="89" t="s">
        <v>333</v>
      </c>
      <c r="Q319" s="89" t="s">
        <v>328</v>
      </c>
      <c r="R319" s="89" t="s">
        <v>324</v>
      </c>
      <c r="S319" s="92" t="s">
        <v>328</v>
      </c>
      <c r="T319" s="89" t="s">
        <v>328</v>
      </c>
      <c r="U319" s="89" t="s">
        <v>328</v>
      </c>
      <c r="V319" s="89" t="s">
        <v>328</v>
      </c>
      <c r="W319" s="89" t="s">
        <v>328</v>
      </c>
      <c r="X319" s="89" t="s">
        <v>467</v>
      </c>
      <c r="Y319" s="89" t="s">
        <v>1367</v>
      </c>
      <c r="Z319" s="92" t="s">
        <v>328</v>
      </c>
      <c r="AA319" s="89" t="s">
        <v>328</v>
      </c>
      <c r="AB319" s="89" t="s">
        <v>328</v>
      </c>
      <c r="AC319" s="89" t="s">
        <v>328</v>
      </c>
      <c r="AD319" s="89" t="s">
        <v>328</v>
      </c>
      <c r="AF319" s="92"/>
    </row>
    <row r="320" spans="1:32" s="90" customFormat="1" ht="15.95">
      <c r="A320" s="89" t="s">
        <v>1362</v>
      </c>
      <c r="C320" s="89" t="s">
        <v>1368</v>
      </c>
      <c r="D320" s="90" t="b">
        <v>1</v>
      </c>
      <c r="E320" s="90" t="b">
        <v>0</v>
      </c>
      <c r="F320" s="90" t="b">
        <v>1</v>
      </c>
      <c r="G320" s="90" t="b">
        <v>0</v>
      </c>
      <c r="K320" s="89" t="s">
        <v>330</v>
      </c>
      <c r="L320" s="89" t="s">
        <v>1369</v>
      </c>
      <c r="M320" s="89" t="s">
        <v>8</v>
      </c>
      <c r="N320" s="91" t="s">
        <v>1370</v>
      </c>
      <c r="P320" s="89" t="s">
        <v>1371</v>
      </c>
      <c r="Q320" s="89" t="s">
        <v>328</v>
      </c>
      <c r="R320" s="89" t="s">
        <v>324</v>
      </c>
      <c r="S320" s="92" t="s">
        <v>473</v>
      </c>
      <c r="T320" s="89" t="s">
        <v>1372</v>
      </c>
      <c r="U320" s="159" t="s">
        <v>1373</v>
      </c>
      <c r="V320" s="89" t="s">
        <v>476</v>
      </c>
      <c r="W320" s="89" t="s">
        <v>1374</v>
      </c>
      <c r="X320" s="89" t="s">
        <v>467</v>
      </c>
      <c r="Y320" s="89" t="s">
        <v>1375</v>
      </c>
      <c r="Z320" s="92" t="s">
        <v>324</v>
      </c>
      <c r="AA320" s="89" t="s">
        <v>731</v>
      </c>
      <c r="AB320" s="89" t="s">
        <v>1376</v>
      </c>
      <c r="AC320" s="159" t="s">
        <v>1377</v>
      </c>
      <c r="AD320" s="89" t="s">
        <v>476</v>
      </c>
      <c r="AE320" s="89" t="s">
        <v>1378</v>
      </c>
      <c r="AF320" s="92"/>
    </row>
    <row r="321" spans="1:32" s="90" customFormat="1" ht="15.95">
      <c r="A321" s="89" t="s">
        <v>1362</v>
      </c>
      <c r="C321" s="89" t="s">
        <v>1379</v>
      </c>
      <c r="D321" s="90" t="b">
        <v>1</v>
      </c>
      <c r="E321" s="90" t="b">
        <v>0</v>
      </c>
      <c r="F321" s="90" t="b">
        <v>1</v>
      </c>
      <c r="G321" s="90" t="b">
        <v>0</v>
      </c>
      <c r="K321" s="89" t="s">
        <v>330</v>
      </c>
      <c r="L321" s="89" t="s">
        <v>1380</v>
      </c>
      <c r="M321" s="89" t="s">
        <v>8</v>
      </c>
      <c r="N321" s="91" t="s">
        <v>1381</v>
      </c>
      <c r="P321" s="89" t="s">
        <v>333</v>
      </c>
      <c r="Q321" s="89" t="s">
        <v>374</v>
      </c>
      <c r="R321" s="89" t="s">
        <v>330</v>
      </c>
      <c r="S321" s="92" t="s">
        <v>473</v>
      </c>
      <c r="V321" s="89" t="s">
        <v>330</v>
      </c>
      <c r="X321" s="89" t="s">
        <v>467</v>
      </c>
      <c r="Y321" s="89" t="s">
        <v>1382</v>
      </c>
      <c r="Z321" s="92" t="s">
        <v>324</v>
      </c>
      <c r="AA321" s="89" t="s">
        <v>731</v>
      </c>
      <c r="AB321" s="89" t="s">
        <v>1383</v>
      </c>
      <c r="AC321" s="159" t="s">
        <v>1384</v>
      </c>
      <c r="AD321" s="89" t="s">
        <v>476</v>
      </c>
      <c r="AE321" s="89" t="s">
        <v>1385</v>
      </c>
      <c r="AF321" s="92"/>
    </row>
    <row r="322" spans="1:32" s="90" customFormat="1">
      <c r="A322" s="89" t="s">
        <v>1362</v>
      </c>
      <c r="C322" s="89" t="s">
        <v>1386</v>
      </c>
      <c r="D322" s="90" t="b">
        <v>1</v>
      </c>
      <c r="E322" s="90" t="b">
        <v>0</v>
      </c>
      <c r="F322" s="90" t="b">
        <v>1</v>
      </c>
      <c r="G322" s="90" t="b">
        <v>0</v>
      </c>
      <c r="K322" s="89" t="s">
        <v>330</v>
      </c>
      <c r="L322" s="89" t="s">
        <v>1387</v>
      </c>
      <c r="M322" s="89" t="s">
        <v>8</v>
      </c>
      <c r="N322" s="91"/>
      <c r="P322" s="89" t="s">
        <v>1388</v>
      </c>
      <c r="Q322" s="89" t="s">
        <v>328</v>
      </c>
      <c r="R322" s="89" t="s">
        <v>330</v>
      </c>
      <c r="S322" s="92" t="s">
        <v>328</v>
      </c>
      <c r="T322" s="89" t="s">
        <v>328</v>
      </c>
      <c r="U322" s="89" t="s">
        <v>328</v>
      </c>
      <c r="V322" s="89" t="s">
        <v>328</v>
      </c>
      <c r="W322" s="89" t="s">
        <v>328</v>
      </c>
      <c r="X322" s="89" t="s">
        <v>467</v>
      </c>
      <c r="Y322" s="89" t="s">
        <v>1389</v>
      </c>
      <c r="Z322" s="92" t="s">
        <v>328</v>
      </c>
      <c r="AA322" s="89" t="s">
        <v>328</v>
      </c>
      <c r="AB322" s="89" t="s">
        <v>328</v>
      </c>
      <c r="AC322" s="89" t="s">
        <v>328</v>
      </c>
      <c r="AD322" s="89" t="s">
        <v>328</v>
      </c>
      <c r="AF322" s="92"/>
    </row>
    <row r="323" spans="1:32" s="90" customFormat="1" ht="15.95">
      <c r="A323" s="89" t="s">
        <v>1362</v>
      </c>
      <c r="C323" s="89" t="s">
        <v>1390</v>
      </c>
      <c r="D323" s="90" t="b">
        <v>1</v>
      </c>
      <c r="E323" s="90" t="b">
        <v>0</v>
      </c>
      <c r="F323" s="90" t="b">
        <v>0</v>
      </c>
      <c r="G323" s="90" t="b">
        <v>0</v>
      </c>
      <c r="K323" s="89" t="s">
        <v>324</v>
      </c>
      <c r="L323" s="89" t="s">
        <v>328</v>
      </c>
      <c r="M323" s="89" t="s">
        <v>8</v>
      </c>
      <c r="N323" s="93" t="s">
        <v>1391</v>
      </c>
      <c r="P323" s="89" t="s">
        <v>382</v>
      </c>
      <c r="Q323" s="89" t="s">
        <v>328</v>
      </c>
      <c r="R323" s="89" t="s">
        <v>328</v>
      </c>
      <c r="S323" s="92" t="s">
        <v>328</v>
      </c>
      <c r="T323" s="89" t="s">
        <v>328</v>
      </c>
      <c r="U323" s="89" t="s">
        <v>328</v>
      </c>
      <c r="V323" s="89" t="s">
        <v>328</v>
      </c>
      <c r="W323" s="89" t="s">
        <v>328</v>
      </c>
      <c r="Z323" s="92" t="s">
        <v>328</v>
      </c>
      <c r="AA323" s="89" t="s">
        <v>328</v>
      </c>
      <c r="AB323" s="89" t="s">
        <v>328</v>
      </c>
      <c r="AC323" s="89" t="s">
        <v>328</v>
      </c>
      <c r="AD323" s="89" t="s">
        <v>328</v>
      </c>
      <c r="AF323" s="92"/>
    </row>
    <row r="324" spans="1:32" s="90" customFormat="1" ht="15.95">
      <c r="A324" s="89" t="s">
        <v>1362</v>
      </c>
      <c r="C324" s="89" t="s">
        <v>1392</v>
      </c>
      <c r="D324" s="90" t="b">
        <v>1</v>
      </c>
      <c r="E324" s="90" t="b">
        <v>0</v>
      </c>
      <c r="F324" s="90" t="b">
        <v>1</v>
      </c>
      <c r="G324" s="90" t="b">
        <v>0</v>
      </c>
      <c r="K324" s="89" t="s">
        <v>330</v>
      </c>
      <c r="L324" s="89" t="s">
        <v>1393</v>
      </c>
      <c r="M324" s="89" t="s">
        <v>8</v>
      </c>
      <c r="N324" s="91"/>
      <c r="P324" s="89" t="s">
        <v>333</v>
      </c>
      <c r="Q324" s="89" t="s">
        <v>328</v>
      </c>
      <c r="R324" s="89" t="s">
        <v>328</v>
      </c>
      <c r="S324" s="92" t="s">
        <v>328</v>
      </c>
      <c r="T324" s="89" t="s">
        <v>328</v>
      </c>
      <c r="U324" s="89" t="s">
        <v>328</v>
      </c>
      <c r="V324" s="89" t="s">
        <v>328</v>
      </c>
      <c r="W324" s="89" t="s">
        <v>328</v>
      </c>
      <c r="Z324" s="92" t="s">
        <v>328</v>
      </c>
      <c r="AA324" s="89" t="s">
        <v>328</v>
      </c>
      <c r="AB324" s="89" t="s">
        <v>328</v>
      </c>
      <c r="AC324" s="89" t="s">
        <v>328</v>
      </c>
      <c r="AD324" s="93" t="s">
        <v>328</v>
      </c>
      <c r="AF324" s="92"/>
    </row>
    <row r="325" spans="1:32" s="90" customFormat="1" ht="32.1">
      <c r="A325" s="89" t="s">
        <v>1362</v>
      </c>
      <c r="C325" s="89" t="s">
        <v>322</v>
      </c>
      <c r="D325" s="90" t="b">
        <v>1</v>
      </c>
      <c r="E325" s="90" t="b">
        <v>0</v>
      </c>
      <c r="F325" s="90" t="b">
        <v>1</v>
      </c>
      <c r="G325" s="90" t="b">
        <v>0</v>
      </c>
      <c r="H325" s="90" t="s">
        <v>462</v>
      </c>
      <c r="I325" s="90" t="s">
        <v>320</v>
      </c>
      <c r="K325" s="89" t="s">
        <v>324</v>
      </c>
      <c r="L325" s="89" t="s">
        <v>328</v>
      </c>
      <c r="M325" s="89" t="s">
        <v>8</v>
      </c>
      <c r="N325" s="91" t="str">
        <f>N$2</f>
        <v>A unique code that identifies an extracted publication in the ERA dataset. This code is present in all the tables of era extraction data models.</v>
      </c>
      <c r="P325" s="89" t="s">
        <v>463</v>
      </c>
      <c r="Q325" s="89" t="s">
        <v>328</v>
      </c>
      <c r="R325" s="89" t="s">
        <v>328</v>
      </c>
      <c r="S325" s="92" t="s">
        <v>328</v>
      </c>
      <c r="T325" s="89" t="s">
        <v>328</v>
      </c>
      <c r="U325" s="89" t="s">
        <v>328</v>
      </c>
      <c r="V325" s="89" t="s">
        <v>328</v>
      </c>
      <c r="W325" s="89" t="s">
        <v>328</v>
      </c>
      <c r="Z325" s="92" t="s">
        <v>328</v>
      </c>
      <c r="AA325" s="89" t="s">
        <v>328</v>
      </c>
      <c r="AB325" s="89" t="s">
        <v>328</v>
      </c>
      <c r="AC325" s="89" t="s">
        <v>328</v>
      </c>
      <c r="AD325" s="89" t="s">
        <v>328</v>
      </c>
      <c r="AE325" s="90" t="s">
        <v>328</v>
      </c>
      <c r="AF325" s="92" t="s">
        <v>328</v>
      </c>
    </row>
    <row r="326" spans="1:32" s="90" customFormat="1" ht="15.95">
      <c r="A326" s="89" t="s">
        <v>1362</v>
      </c>
      <c r="C326" s="89" t="s">
        <v>1394</v>
      </c>
      <c r="D326" s="90" t="b">
        <v>1</v>
      </c>
      <c r="E326" s="90" t="b">
        <v>0</v>
      </c>
      <c r="F326" s="90" t="b">
        <v>1</v>
      </c>
      <c r="G326" s="90" t="b">
        <v>0</v>
      </c>
      <c r="K326" s="89" t="s">
        <v>324</v>
      </c>
      <c r="L326" s="89" t="s">
        <v>328</v>
      </c>
      <c r="M326" s="89" t="s">
        <v>8</v>
      </c>
      <c r="N326" s="93" t="s">
        <v>1395</v>
      </c>
      <c r="P326" s="89" t="s">
        <v>1396</v>
      </c>
      <c r="Q326" s="89" t="s">
        <v>328</v>
      </c>
      <c r="R326" s="89" t="s">
        <v>328</v>
      </c>
      <c r="S326" s="92" t="s">
        <v>328</v>
      </c>
      <c r="T326" s="89" t="s">
        <v>328</v>
      </c>
      <c r="U326" s="89" t="s">
        <v>328</v>
      </c>
      <c r="V326" s="89" t="s">
        <v>328</v>
      </c>
      <c r="W326" s="89" t="s">
        <v>328</v>
      </c>
      <c r="Z326" s="92" t="s">
        <v>328</v>
      </c>
      <c r="AA326" s="89" t="s">
        <v>328</v>
      </c>
      <c r="AB326" s="89" t="s">
        <v>328</v>
      </c>
      <c r="AC326" s="89" t="s">
        <v>328</v>
      </c>
      <c r="AD326" s="89" t="s">
        <v>328</v>
      </c>
      <c r="AF326" s="92"/>
    </row>
    <row r="327" spans="1:32" s="95" customFormat="1" ht="32.1">
      <c r="A327" s="94" t="s">
        <v>1397</v>
      </c>
      <c r="B327" s="94" t="s">
        <v>1398</v>
      </c>
      <c r="C327" s="94" t="s">
        <v>1399</v>
      </c>
      <c r="D327" s="95" t="b">
        <v>1</v>
      </c>
      <c r="E327" s="95" t="b">
        <v>0</v>
      </c>
      <c r="F327" s="95" t="b">
        <v>1</v>
      </c>
      <c r="G327" s="95" t="b">
        <v>0</v>
      </c>
      <c r="H327" s="95" t="s">
        <v>323</v>
      </c>
      <c r="K327" s="94" t="s">
        <v>330</v>
      </c>
      <c r="L327" s="94" t="s">
        <v>1400</v>
      </c>
      <c r="M327" s="94" t="s">
        <v>8</v>
      </c>
      <c r="N327" s="96" t="s">
        <v>1401</v>
      </c>
      <c r="P327" s="94" t="s">
        <v>333</v>
      </c>
      <c r="Q327" s="94" t="s">
        <v>374</v>
      </c>
      <c r="R327" s="94" t="s">
        <v>324</v>
      </c>
      <c r="S327" s="97" t="s">
        <v>328</v>
      </c>
      <c r="T327" s="94" t="s">
        <v>328</v>
      </c>
      <c r="U327" s="94" t="s">
        <v>328</v>
      </c>
      <c r="V327" s="94" t="s">
        <v>328</v>
      </c>
      <c r="W327" s="94" t="s">
        <v>328</v>
      </c>
      <c r="Z327" s="97" t="s">
        <v>328</v>
      </c>
      <c r="AA327" s="94" t="s">
        <v>328</v>
      </c>
      <c r="AB327" s="94" t="s">
        <v>328</v>
      </c>
      <c r="AC327" s="94" t="s">
        <v>328</v>
      </c>
      <c r="AD327" s="94" t="s">
        <v>328</v>
      </c>
      <c r="AF327" s="97"/>
    </row>
    <row r="328" spans="1:32" s="95" customFormat="1">
      <c r="A328" s="94" t="s">
        <v>1397</v>
      </c>
      <c r="C328" s="94" t="s">
        <v>1402</v>
      </c>
      <c r="D328" s="95" t="b">
        <v>1</v>
      </c>
      <c r="E328" s="95" t="b">
        <v>0</v>
      </c>
      <c r="F328" s="95" t="b">
        <v>1</v>
      </c>
      <c r="G328" s="95" t="b">
        <v>0</v>
      </c>
      <c r="K328" s="94" t="s">
        <v>330</v>
      </c>
      <c r="L328" s="94" t="s">
        <v>1403</v>
      </c>
      <c r="M328" s="94" t="s">
        <v>8</v>
      </c>
      <c r="N328" s="100"/>
      <c r="P328" s="94" t="s">
        <v>1404</v>
      </c>
      <c r="Q328" s="94" t="s">
        <v>328</v>
      </c>
      <c r="R328" s="94" t="s">
        <v>324</v>
      </c>
      <c r="S328" s="97" t="s">
        <v>473</v>
      </c>
      <c r="T328" s="94" t="s">
        <v>1405</v>
      </c>
      <c r="U328" s="98" t="s">
        <v>1406</v>
      </c>
      <c r="V328" s="94" t="s">
        <v>476</v>
      </c>
      <c r="W328" s="94" t="s">
        <v>1407</v>
      </c>
      <c r="X328" s="94" t="s">
        <v>467</v>
      </c>
      <c r="Y328" s="94" t="s">
        <v>1408</v>
      </c>
      <c r="Z328" s="97" t="s">
        <v>324</v>
      </c>
      <c r="AA328" s="94" t="s">
        <v>731</v>
      </c>
      <c r="AB328" s="94" t="s">
        <v>1409</v>
      </c>
      <c r="AC328" s="98" t="s">
        <v>1410</v>
      </c>
      <c r="AD328" s="94" t="s">
        <v>324</v>
      </c>
      <c r="AE328" s="94" t="s">
        <v>1411</v>
      </c>
      <c r="AF328" s="97"/>
    </row>
    <row r="329" spans="1:32" s="95" customFormat="1">
      <c r="A329" s="94" t="s">
        <v>1397</v>
      </c>
      <c r="C329" s="94" t="s">
        <v>1412</v>
      </c>
      <c r="D329" s="95" t="b">
        <v>1</v>
      </c>
      <c r="E329" s="95" t="b">
        <v>0</v>
      </c>
      <c r="F329" s="95" t="b">
        <v>1</v>
      </c>
      <c r="G329" s="95" t="b">
        <v>0</v>
      </c>
      <c r="K329" s="94" t="s">
        <v>330</v>
      </c>
      <c r="L329" s="94" t="s">
        <v>1413</v>
      </c>
      <c r="M329" s="94" t="s">
        <v>8</v>
      </c>
      <c r="N329" s="100"/>
      <c r="P329" s="94" t="s">
        <v>1404</v>
      </c>
      <c r="Q329" s="94" t="s">
        <v>1414</v>
      </c>
      <c r="R329" s="94" t="s">
        <v>330</v>
      </c>
      <c r="S329" s="97" t="s">
        <v>473</v>
      </c>
      <c r="T329" s="94" t="s">
        <v>1405</v>
      </c>
      <c r="U329" s="98" t="s">
        <v>1406</v>
      </c>
      <c r="V329" s="94" t="s">
        <v>476</v>
      </c>
      <c r="W329" s="94" t="s">
        <v>1407</v>
      </c>
      <c r="X329" s="94" t="s">
        <v>467</v>
      </c>
      <c r="Y329" s="94" t="s">
        <v>1408</v>
      </c>
      <c r="Z329" s="97" t="s">
        <v>324</v>
      </c>
      <c r="AA329" s="94" t="s">
        <v>731</v>
      </c>
      <c r="AB329" s="94" t="s">
        <v>1409</v>
      </c>
      <c r="AC329" s="98" t="s">
        <v>1410</v>
      </c>
      <c r="AD329" s="94" t="s">
        <v>324</v>
      </c>
      <c r="AE329" s="94" t="s">
        <v>1411</v>
      </c>
      <c r="AF329" s="97"/>
    </row>
    <row r="330" spans="1:32" s="95" customFormat="1">
      <c r="A330" s="94" t="s">
        <v>1397</v>
      </c>
      <c r="C330" s="94" t="s">
        <v>1415</v>
      </c>
      <c r="D330" s="95" t="b">
        <v>1</v>
      </c>
      <c r="E330" s="95" t="b">
        <v>0</v>
      </c>
      <c r="F330" s="95" t="b">
        <v>1</v>
      </c>
      <c r="G330" s="95" t="b">
        <v>0</v>
      </c>
      <c r="K330" s="94" t="s">
        <v>330</v>
      </c>
      <c r="L330" s="94" t="s">
        <v>1416</v>
      </c>
      <c r="M330" s="94" t="s">
        <v>8</v>
      </c>
      <c r="N330" s="100"/>
      <c r="P330" s="94" t="s">
        <v>1404</v>
      </c>
      <c r="Q330" s="94" t="s">
        <v>1417</v>
      </c>
      <c r="R330" s="94" t="s">
        <v>330</v>
      </c>
      <c r="S330" s="97" t="s">
        <v>473</v>
      </c>
      <c r="T330" s="94" t="s">
        <v>1405</v>
      </c>
      <c r="U330" s="98" t="s">
        <v>1406</v>
      </c>
      <c r="V330" s="94" t="s">
        <v>476</v>
      </c>
      <c r="W330" s="94" t="s">
        <v>1407</v>
      </c>
      <c r="X330" s="94" t="s">
        <v>467</v>
      </c>
      <c r="Y330" s="94" t="s">
        <v>1408</v>
      </c>
      <c r="Z330" s="97" t="s">
        <v>324</v>
      </c>
      <c r="AA330" s="94" t="s">
        <v>731</v>
      </c>
      <c r="AB330" s="94" t="s">
        <v>1409</v>
      </c>
      <c r="AC330" s="98" t="s">
        <v>1410</v>
      </c>
      <c r="AD330" s="94" t="s">
        <v>324</v>
      </c>
      <c r="AE330" s="94" t="s">
        <v>1411</v>
      </c>
      <c r="AF330" s="97"/>
    </row>
    <row r="331" spans="1:32" s="95" customFormat="1">
      <c r="A331" s="94" t="s">
        <v>1397</v>
      </c>
      <c r="C331" s="94" t="s">
        <v>1418</v>
      </c>
      <c r="D331" s="95" t="b">
        <v>1</v>
      </c>
      <c r="E331" s="95" t="b">
        <v>0</v>
      </c>
      <c r="F331" s="95" t="b">
        <v>1</v>
      </c>
      <c r="G331" s="95" t="b">
        <v>0</v>
      </c>
      <c r="K331" s="94" t="s">
        <v>330</v>
      </c>
      <c r="L331" s="94" t="s">
        <v>1419</v>
      </c>
      <c r="M331" s="94" t="s">
        <v>8</v>
      </c>
      <c r="N331" s="100"/>
      <c r="P331" s="94" t="s">
        <v>1404</v>
      </c>
      <c r="Q331" s="94" t="s">
        <v>1420</v>
      </c>
      <c r="R331" s="94" t="s">
        <v>330</v>
      </c>
      <c r="S331" s="97" t="s">
        <v>473</v>
      </c>
      <c r="T331" s="94" t="s">
        <v>1405</v>
      </c>
      <c r="U331" s="98" t="s">
        <v>1406</v>
      </c>
      <c r="V331" s="94" t="s">
        <v>476</v>
      </c>
      <c r="W331" s="94" t="s">
        <v>1407</v>
      </c>
      <c r="X331" s="94" t="s">
        <v>467</v>
      </c>
      <c r="Y331" s="94" t="s">
        <v>1408</v>
      </c>
      <c r="Z331" s="97" t="s">
        <v>324</v>
      </c>
      <c r="AA331" s="94" t="s">
        <v>731</v>
      </c>
      <c r="AB331" s="94" t="s">
        <v>1409</v>
      </c>
      <c r="AC331" s="98" t="s">
        <v>1410</v>
      </c>
      <c r="AD331" s="94" t="s">
        <v>324</v>
      </c>
      <c r="AE331" s="94" t="s">
        <v>1411</v>
      </c>
      <c r="AF331" s="97"/>
    </row>
    <row r="332" spans="1:32" s="95" customFormat="1">
      <c r="A332" s="94" t="s">
        <v>1397</v>
      </c>
      <c r="C332" s="94" t="s">
        <v>1421</v>
      </c>
      <c r="D332" s="95" t="b">
        <v>1</v>
      </c>
      <c r="E332" s="95" t="b">
        <v>0</v>
      </c>
      <c r="F332" s="95" t="b">
        <v>1</v>
      </c>
      <c r="G332" s="95" t="b">
        <v>0</v>
      </c>
      <c r="K332" s="94" t="s">
        <v>324</v>
      </c>
      <c r="L332" s="94" t="s">
        <v>328</v>
      </c>
      <c r="M332" s="94" t="s">
        <v>8</v>
      </c>
      <c r="N332" s="100"/>
      <c r="P332" s="94" t="s">
        <v>1422</v>
      </c>
      <c r="Q332" s="94" t="s">
        <v>328</v>
      </c>
      <c r="R332" s="94" t="s">
        <v>328</v>
      </c>
      <c r="S332" s="97" t="s">
        <v>328</v>
      </c>
      <c r="T332" s="94" t="s">
        <v>328</v>
      </c>
      <c r="U332" s="94" t="s">
        <v>328</v>
      </c>
      <c r="V332" s="94" t="s">
        <v>328</v>
      </c>
      <c r="W332" s="94" t="s">
        <v>328</v>
      </c>
      <c r="Z332" s="97" t="s">
        <v>328</v>
      </c>
      <c r="AA332" s="94" t="s">
        <v>328</v>
      </c>
      <c r="AB332" s="94" t="s">
        <v>328</v>
      </c>
      <c r="AC332" s="94" t="s">
        <v>328</v>
      </c>
      <c r="AD332" s="94" t="s">
        <v>328</v>
      </c>
      <c r="AF332" s="97"/>
    </row>
    <row r="333" spans="1:32" s="95" customFormat="1">
      <c r="A333" s="94" t="s">
        <v>1397</v>
      </c>
      <c r="C333" s="94" t="s">
        <v>1423</v>
      </c>
      <c r="D333" s="95" t="b">
        <v>1</v>
      </c>
      <c r="E333" s="95" t="b">
        <v>0</v>
      </c>
      <c r="F333" s="95" t="b">
        <v>1</v>
      </c>
      <c r="G333" s="95" t="b">
        <v>0</v>
      </c>
      <c r="K333" s="94" t="s">
        <v>330</v>
      </c>
      <c r="L333" s="94" t="s">
        <v>302</v>
      </c>
      <c r="M333" s="94" t="s">
        <v>8</v>
      </c>
      <c r="N333" s="100"/>
      <c r="P333" s="94" t="s">
        <v>333</v>
      </c>
      <c r="Q333" s="94" t="s">
        <v>328</v>
      </c>
      <c r="R333" s="94" t="s">
        <v>330</v>
      </c>
      <c r="S333" s="97" t="s">
        <v>328</v>
      </c>
      <c r="T333" s="94" t="s">
        <v>328</v>
      </c>
      <c r="U333" s="94" t="s">
        <v>328</v>
      </c>
      <c r="V333" s="94" t="s">
        <v>328</v>
      </c>
      <c r="W333" s="94" t="s">
        <v>328</v>
      </c>
      <c r="Z333" s="97" t="s">
        <v>328</v>
      </c>
      <c r="AA333" s="94" t="s">
        <v>328</v>
      </c>
      <c r="AB333" s="94" t="s">
        <v>328</v>
      </c>
      <c r="AC333" s="94" t="s">
        <v>328</v>
      </c>
      <c r="AD333" s="94" t="s">
        <v>328</v>
      </c>
      <c r="AF333" s="97"/>
    </row>
    <row r="334" spans="1:32" s="95" customFormat="1" ht="15.95">
      <c r="A334" s="94" t="s">
        <v>1397</v>
      </c>
      <c r="C334" s="94" t="s">
        <v>1424</v>
      </c>
      <c r="D334" s="95" t="b">
        <v>1</v>
      </c>
      <c r="E334" s="95" t="b">
        <v>0</v>
      </c>
      <c r="F334" s="95" t="b">
        <v>1</v>
      </c>
      <c r="G334" s="95" t="b">
        <v>0</v>
      </c>
      <c r="K334" s="94" t="s">
        <v>330</v>
      </c>
      <c r="L334" s="94" t="s">
        <v>1425</v>
      </c>
      <c r="M334" s="94" t="s">
        <v>5</v>
      </c>
      <c r="N334" s="100" t="s">
        <v>1426</v>
      </c>
      <c r="P334" s="94" t="s">
        <v>328</v>
      </c>
      <c r="Q334" s="94" t="s">
        <v>520</v>
      </c>
      <c r="R334" s="94" t="s">
        <v>330</v>
      </c>
      <c r="S334" s="97" t="s">
        <v>473</v>
      </c>
      <c r="T334" s="94" t="s">
        <v>1427</v>
      </c>
      <c r="U334" s="98" t="s">
        <v>1428</v>
      </c>
      <c r="V334" s="94" t="s">
        <v>980</v>
      </c>
      <c r="W334" s="94" t="s">
        <v>1429</v>
      </c>
      <c r="X334" s="94" t="s">
        <v>467</v>
      </c>
      <c r="Y334" s="94" t="s">
        <v>1430</v>
      </c>
      <c r="Z334" s="97" t="s">
        <v>324</v>
      </c>
      <c r="AA334" s="94" t="s">
        <v>1096</v>
      </c>
      <c r="AB334" s="94" t="s">
        <v>1431</v>
      </c>
      <c r="AC334" s="94" t="s">
        <v>1098</v>
      </c>
      <c r="AD334" s="94" t="s">
        <v>980</v>
      </c>
      <c r="AF334" s="97"/>
    </row>
    <row r="335" spans="1:32" s="95" customFormat="1" ht="15.95">
      <c r="A335" s="94" t="s">
        <v>1397</v>
      </c>
      <c r="C335" s="94" t="s">
        <v>1432</v>
      </c>
      <c r="D335" s="95" t="b">
        <v>1</v>
      </c>
      <c r="E335" s="95" t="b">
        <v>0</v>
      </c>
      <c r="F335" s="95" t="b">
        <v>1</v>
      </c>
      <c r="G335" s="95" t="b">
        <v>0</v>
      </c>
      <c r="K335" s="94" t="s">
        <v>330</v>
      </c>
      <c r="L335" s="94" t="s">
        <v>1433</v>
      </c>
      <c r="M335" s="94" t="s">
        <v>5</v>
      </c>
      <c r="N335" s="100" t="s">
        <v>1434</v>
      </c>
      <c r="P335" s="94" t="s">
        <v>328</v>
      </c>
      <c r="Q335" s="94" t="s">
        <v>520</v>
      </c>
      <c r="R335" s="94" t="s">
        <v>330</v>
      </c>
      <c r="S335" s="97" t="s">
        <v>473</v>
      </c>
      <c r="T335" s="94" t="s">
        <v>1435</v>
      </c>
      <c r="U335" s="98" t="s">
        <v>1436</v>
      </c>
      <c r="V335" s="94" t="s">
        <v>980</v>
      </c>
      <c r="W335" s="94" t="s">
        <v>1437</v>
      </c>
      <c r="X335" s="94" t="s">
        <v>467</v>
      </c>
      <c r="Y335" s="94" t="s">
        <v>1438</v>
      </c>
      <c r="Z335" s="97" t="s">
        <v>324</v>
      </c>
      <c r="AA335" s="94" t="s">
        <v>1096</v>
      </c>
      <c r="AB335" s="94" t="s">
        <v>1439</v>
      </c>
      <c r="AC335" s="94" t="s">
        <v>1108</v>
      </c>
      <c r="AD335" s="94" t="s">
        <v>980</v>
      </c>
      <c r="AF335" s="97"/>
    </row>
    <row r="336" spans="1:32" s="95" customFormat="1" ht="15.95">
      <c r="A336" s="94" t="s">
        <v>1397</v>
      </c>
      <c r="C336" s="94" t="s">
        <v>1440</v>
      </c>
      <c r="D336" s="95" t="b">
        <v>1</v>
      </c>
      <c r="E336" s="95" t="b">
        <v>0</v>
      </c>
      <c r="F336" s="95" t="b">
        <v>1</v>
      </c>
      <c r="G336" s="95" t="b">
        <v>0</v>
      </c>
      <c r="K336" s="94" t="s">
        <v>330</v>
      </c>
      <c r="L336" s="94" t="s">
        <v>1441</v>
      </c>
      <c r="M336" s="94" t="s">
        <v>5</v>
      </c>
      <c r="N336" s="100" t="s">
        <v>1442</v>
      </c>
      <c r="P336" s="94" t="s">
        <v>328</v>
      </c>
      <c r="Q336" s="94" t="s">
        <v>520</v>
      </c>
      <c r="R336" s="94" t="s">
        <v>330</v>
      </c>
      <c r="S336" s="97" t="s">
        <v>473</v>
      </c>
      <c r="T336" s="94" t="s">
        <v>1443</v>
      </c>
      <c r="U336" s="98" t="s">
        <v>1444</v>
      </c>
      <c r="V336" s="94" t="s">
        <v>980</v>
      </c>
      <c r="W336" s="94" t="s">
        <v>1445</v>
      </c>
      <c r="X336" s="94" t="s">
        <v>467</v>
      </c>
      <c r="Y336" s="94" t="s">
        <v>1115</v>
      </c>
      <c r="Z336" s="97" t="s">
        <v>324</v>
      </c>
      <c r="AA336" s="94" t="s">
        <v>1096</v>
      </c>
      <c r="AB336" s="94" t="s">
        <v>1446</v>
      </c>
      <c r="AC336" s="94" t="s">
        <v>1117</v>
      </c>
      <c r="AD336" s="94" t="s">
        <v>980</v>
      </c>
      <c r="AF336" s="97"/>
    </row>
    <row r="337" spans="1:32" s="95" customFormat="1" ht="15.95">
      <c r="A337" s="94" t="s">
        <v>1397</v>
      </c>
      <c r="C337" s="94" t="s">
        <v>1447</v>
      </c>
      <c r="D337" s="95" t="b">
        <v>1</v>
      </c>
      <c r="E337" s="95" t="b">
        <v>0</v>
      </c>
      <c r="F337" s="95" t="b">
        <v>1</v>
      </c>
      <c r="G337" s="95" t="b">
        <v>0</v>
      </c>
      <c r="K337" s="94" t="s">
        <v>330</v>
      </c>
      <c r="L337" s="94" t="s">
        <v>1448</v>
      </c>
      <c r="M337" s="94" t="s">
        <v>8</v>
      </c>
      <c r="N337" s="96" t="s">
        <v>1153</v>
      </c>
      <c r="P337" s="94" t="s">
        <v>1154</v>
      </c>
      <c r="Q337" s="94" t="s">
        <v>328</v>
      </c>
      <c r="R337" s="94" t="s">
        <v>1449</v>
      </c>
      <c r="S337" s="97" t="s">
        <v>473</v>
      </c>
      <c r="V337" s="94" t="s">
        <v>330</v>
      </c>
      <c r="X337" s="94" t="s">
        <v>467</v>
      </c>
      <c r="Y337" s="94" t="s">
        <v>1450</v>
      </c>
      <c r="Z337" s="97" t="s">
        <v>324</v>
      </c>
      <c r="AA337" s="94" t="s">
        <v>638</v>
      </c>
      <c r="AB337" s="94" t="s">
        <v>639</v>
      </c>
      <c r="AC337" s="94" t="s">
        <v>640</v>
      </c>
      <c r="AD337" s="94" t="s">
        <v>641</v>
      </c>
      <c r="AE337" s="94" t="s">
        <v>642</v>
      </c>
      <c r="AF337" s="97"/>
    </row>
    <row r="338" spans="1:32" s="95" customFormat="1" ht="32.1">
      <c r="A338" s="94" t="s">
        <v>1397</v>
      </c>
      <c r="C338" s="94" t="s">
        <v>322</v>
      </c>
      <c r="D338" s="95" t="b">
        <v>1</v>
      </c>
      <c r="E338" s="95" t="b">
        <v>0</v>
      </c>
      <c r="F338" s="97" t="b">
        <v>1</v>
      </c>
      <c r="G338" s="95" t="b">
        <v>0</v>
      </c>
      <c r="H338" s="94" t="s">
        <v>462</v>
      </c>
      <c r="I338" s="94" t="s">
        <v>320</v>
      </c>
      <c r="J338" s="94"/>
      <c r="K338" s="94" t="s">
        <v>324</v>
      </c>
      <c r="L338" s="94" t="s">
        <v>328</v>
      </c>
      <c r="M338" s="94" t="s">
        <v>8</v>
      </c>
      <c r="N338" s="100" t="str">
        <f>N$2</f>
        <v>A unique code that identifies an extracted publication in the ERA dataset. This code is present in all the tables of era extraction data models.</v>
      </c>
      <c r="P338" s="94" t="s">
        <v>463</v>
      </c>
      <c r="Q338" s="94" t="s">
        <v>328</v>
      </c>
      <c r="R338" s="94" t="s">
        <v>328</v>
      </c>
      <c r="S338" s="97" t="s">
        <v>328</v>
      </c>
      <c r="T338" s="94" t="s">
        <v>328</v>
      </c>
      <c r="U338" s="94" t="s">
        <v>328</v>
      </c>
      <c r="V338" s="94" t="s">
        <v>328</v>
      </c>
      <c r="W338" s="94" t="s">
        <v>328</v>
      </c>
      <c r="Z338" s="97" t="s">
        <v>328</v>
      </c>
      <c r="AA338" s="95" t="s">
        <v>328</v>
      </c>
      <c r="AB338" s="95" t="s">
        <v>328</v>
      </c>
      <c r="AC338" s="95" t="s">
        <v>328</v>
      </c>
      <c r="AD338" s="95" t="s">
        <v>328</v>
      </c>
      <c r="AE338" s="95" t="s">
        <v>328</v>
      </c>
      <c r="AF338" s="97" t="s">
        <v>328</v>
      </c>
    </row>
    <row r="339" spans="1:32" s="102" customFormat="1" ht="15.95">
      <c r="A339" s="101" t="s">
        <v>1451</v>
      </c>
      <c r="B339" s="101" t="s">
        <v>1452</v>
      </c>
      <c r="C339" s="101" t="s">
        <v>1399</v>
      </c>
      <c r="D339" s="102" t="b">
        <v>1</v>
      </c>
      <c r="E339" s="102" t="b">
        <v>0</v>
      </c>
      <c r="F339" s="102" t="b">
        <v>1</v>
      </c>
      <c r="G339" s="102" t="b">
        <v>0</v>
      </c>
      <c r="H339" s="102" t="s">
        <v>462</v>
      </c>
      <c r="I339" s="102" t="s">
        <v>1397</v>
      </c>
      <c r="K339" s="101" t="s">
        <v>330</v>
      </c>
      <c r="L339" s="101" t="s">
        <v>1400</v>
      </c>
      <c r="M339" s="101" t="s">
        <v>8</v>
      </c>
      <c r="N339" s="106" t="s">
        <v>1453</v>
      </c>
      <c r="P339" s="101" t="s">
        <v>1454</v>
      </c>
      <c r="Q339" s="101" t="s">
        <v>328</v>
      </c>
      <c r="R339" s="101" t="s">
        <v>328</v>
      </c>
      <c r="S339" s="104" t="s">
        <v>328</v>
      </c>
      <c r="T339" s="101" t="s">
        <v>328</v>
      </c>
      <c r="U339" s="101" t="s">
        <v>328</v>
      </c>
      <c r="V339" s="101" t="s">
        <v>328</v>
      </c>
      <c r="W339" s="101" t="s">
        <v>328</v>
      </c>
      <c r="X339" s="101" t="s">
        <v>467</v>
      </c>
      <c r="Y339" s="101" t="s">
        <v>1455</v>
      </c>
      <c r="Z339" s="104" t="s">
        <v>328</v>
      </c>
      <c r="AA339" s="101" t="s">
        <v>328</v>
      </c>
      <c r="AB339" s="101" t="s">
        <v>328</v>
      </c>
      <c r="AC339" s="101" t="s">
        <v>328</v>
      </c>
      <c r="AD339" s="101" t="s">
        <v>328</v>
      </c>
      <c r="AF339" s="104"/>
    </row>
    <row r="340" spans="1:32" s="102" customFormat="1" ht="15.95">
      <c r="A340" s="101" t="s">
        <v>1451</v>
      </c>
      <c r="C340" s="101" t="s">
        <v>1456</v>
      </c>
      <c r="D340" s="102" t="b">
        <v>1</v>
      </c>
      <c r="E340" s="102" t="b">
        <v>0</v>
      </c>
      <c r="F340" s="102" t="b">
        <v>1</v>
      </c>
      <c r="G340" s="102" t="b">
        <v>0</v>
      </c>
      <c r="H340" s="102" t="s">
        <v>323</v>
      </c>
      <c r="K340" s="101" t="s">
        <v>330</v>
      </c>
      <c r="L340" s="101" t="s">
        <v>1457</v>
      </c>
      <c r="M340" s="101" t="s">
        <v>8</v>
      </c>
      <c r="N340" s="103" t="s">
        <v>1458</v>
      </c>
      <c r="P340" s="101" t="s">
        <v>1459</v>
      </c>
      <c r="Q340" s="101" t="s">
        <v>328</v>
      </c>
      <c r="R340" s="101" t="s">
        <v>330</v>
      </c>
      <c r="S340" s="104" t="s">
        <v>473</v>
      </c>
      <c r="T340" s="101" t="s">
        <v>1460</v>
      </c>
      <c r="U340" s="105" t="s">
        <v>1461</v>
      </c>
      <c r="V340" s="101" t="s">
        <v>324</v>
      </c>
      <c r="W340" s="101" t="s">
        <v>1462</v>
      </c>
      <c r="X340" s="101" t="s">
        <v>467</v>
      </c>
      <c r="Y340" s="101" t="s">
        <v>1463</v>
      </c>
      <c r="Z340" s="104" t="s">
        <v>330</v>
      </c>
      <c r="AA340" s="101" t="s">
        <v>1464</v>
      </c>
      <c r="AB340" s="101" t="s">
        <v>1465</v>
      </c>
      <c r="AC340" s="105" t="s">
        <v>1466</v>
      </c>
      <c r="AD340" s="101" t="s">
        <v>324</v>
      </c>
      <c r="AF340" s="104"/>
    </row>
    <row r="341" spans="1:32" s="102" customFormat="1" ht="48">
      <c r="A341" s="101" t="s">
        <v>1451</v>
      </c>
      <c r="C341" s="101" t="s">
        <v>1467</v>
      </c>
      <c r="D341" s="102" t="b">
        <v>1</v>
      </c>
      <c r="E341" s="102" t="b">
        <v>0</v>
      </c>
      <c r="F341" s="102" t="b">
        <v>1</v>
      </c>
      <c r="G341" s="102" t="b">
        <v>0</v>
      </c>
      <c r="H341" s="102" t="s">
        <v>323</v>
      </c>
      <c r="K341" s="101" t="s">
        <v>330</v>
      </c>
      <c r="L341" s="101" t="s">
        <v>1468</v>
      </c>
      <c r="M341" s="101" t="s">
        <v>8</v>
      </c>
      <c r="N341" s="103" t="s">
        <v>1469</v>
      </c>
      <c r="P341" s="101" t="s">
        <v>1470</v>
      </c>
      <c r="Q341" s="101" t="s">
        <v>374</v>
      </c>
      <c r="R341" s="101" t="s">
        <v>324</v>
      </c>
      <c r="S341" s="104" t="s">
        <v>473</v>
      </c>
      <c r="T341" s="101" t="s">
        <v>1471</v>
      </c>
      <c r="U341" s="105" t="s">
        <v>1472</v>
      </c>
      <c r="V341" s="101" t="s">
        <v>324</v>
      </c>
      <c r="W341" s="101" t="s">
        <v>1473</v>
      </c>
      <c r="Z341" s="104" t="s">
        <v>324</v>
      </c>
      <c r="AA341" s="101" t="s">
        <v>731</v>
      </c>
      <c r="AB341" s="101" t="s">
        <v>1474</v>
      </c>
      <c r="AC341" s="105" t="s">
        <v>1475</v>
      </c>
      <c r="AD341" s="101" t="s">
        <v>324</v>
      </c>
      <c r="AF341" s="104"/>
    </row>
    <row r="342" spans="1:32" s="102" customFormat="1" ht="15.95">
      <c r="A342" s="101" t="s">
        <v>1451</v>
      </c>
      <c r="C342" s="101" t="s">
        <v>1476</v>
      </c>
      <c r="D342" s="102" t="b">
        <v>0</v>
      </c>
      <c r="E342" s="102" t="b">
        <v>0</v>
      </c>
      <c r="F342" s="102" t="b">
        <v>1</v>
      </c>
      <c r="G342" s="102" t="b">
        <v>0</v>
      </c>
      <c r="K342" s="101"/>
      <c r="L342" s="101" t="s">
        <v>1477</v>
      </c>
      <c r="M342" s="101" t="s">
        <v>8</v>
      </c>
      <c r="N342" s="103" t="s">
        <v>1478</v>
      </c>
      <c r="P342" s="101"/>
      <c r="Q342" s="101"/>
      <c r="R342" s="101"/>
      <c r="S342" s="104"/>
      <c r="T342" s="101"/>
      <c r="U342" s="105"/>
      <c r="V342" s="101"/>
      <c r="W342" s="101"/>
      <c r="Z342" s="104"/>
      <c r="AA342" s="101"/>
      <c r="AB342" s="101"/>
      <c r="AC342" s="105"/>
      <c r="AD342" s="101"/>
      <c r="AF342" s="104"/>
    </row>
    <row r="343" spans="1:32" s="102" customFormat="1" ht="48">
      <c r="A343" s="101" t="s">
        <v>1451</v>
      </c>
      <c r="C343" s="101" t="s">
        <v>1479</v>
      </c>
      <c r="D343" s="102" t="b">
        <v>1</v>
      </c>
      <c r="E343" s="102" t="b">
        <v>0</v>
      </c>
      <c r="F343" s="102" t="b">
        <v>1</v>
      </c>
      <c r="G343" s="102" t="b">
        <v>0</v>
      </c>
      <c r="K343" s="101" t="s">
        <v>330</v>
      </c>
      <c r="L343" s="101" t="s">
        <v>1480</v>
      </c>
      <c r="M343" s="101" t="s">
        <v>8</v>
      </c>
      <c r="N343" s="103" t="s">
        <v>1481</v>
      </c>
      <c r="P343" s="101" t="s">
        <v>1217</v>
      </c>
      <c r="Q343" s="101" t="s">
        <v>328</v>
      </c>
      <c r="R343" s="101" t="s">
        <v>330</v>
      </c>
      <c r="S343" s="104" t="s">
        <v>473</v>
      </c>
      <c r="V343" s="101" t="s">
        <v>330</v>
      </c>
      <c r="X343" s="101" t="s">
        <v>467</v>
      </c>
      <c r="Y343" s="101" t="s">
        <v>1482</v>
      </c>
      <c r="Z343" s="104" t="s">
        <v>330</v>
      </c>
      <c r="AD343" s="101" t="s">
        <v>330</v>
      </c>
      <c r="AF343" s="104"/>
    </row>
    <row r="344" spans="1:32" s="102" customFormat="1" ht="15.95">
      <c r="A344" s="101" t="s">
        <v>1451</v>
      </c>
      <c r="C344" s="101" t="s">
        <v>1483</v>
      </c>
      <c r="D344" s="102" t="b">
        <v>1</v>
      </c>
      <c r="E344" s="102" t="b">
        <v>0</v>
      </c>
      <c r="F344" s="102" t="b">
        <v>1</v>
      </c>
      <c r="G344" s="102" t="b">
        <v>0</v>
      </c>
      <c r="K344" s="101" t="s">
        <v>330</v>
      </c>
      <c r="L344" s="101" t="s">
        <v>1484</v>
      </c>
      <c r="M344" s="101" t="s">
        <v>5</v>
      </c>
      <c r="N344" s="106" t="s">
        <v>1485</v>
      </c>
      <c r="P344" s="101" t="s">
        <v>328</v>
      </c>
      <c r="Q344" s="101" t="s">
        <v>520</v>
      </c>
      <c r="R344" s="101" t="s">
        <v>330</v>
      </c>
      <c r="S344" s="104" t="s">
        <v>473</v>
      </c>
      <c r="V344" s="101" t="s">
        <v>330</v>
      </c>
      <c r="X344" s="101" t="s">
        <v>467</v>
      </c>
      <c r="Y344" s="101" t="s">
        <v>1486</v>
      </c>
      <c r="Z344" s="104" t="s">
        <v>324</v>
      </c>
      <c r="AA344" s="101" t="s">
        <v>731</v>
      </c>
      <c r="AB344" s="101" t="s">
        <v>1487</v>
      </c>
      <c r="AC344" s="105" t="s">
        <v>1488</v>
      </c>
      <c r="AD344" s="101" t="s">
        <v>324</v>
      </c>
      <c r="AE344" s="101" t="s">
        <v>1489</v>
      </c>
      <c r="AF344" s="104"/>
    </row>
    <row r="345" spans="1:32" s="102" customFormat="1">
      <c r="A345" s="101" t="s">
        <v>1451</v>
      </c>
      <c r="C345" s="101" t="s">
        <v>1447</v>
      </c>
      <c r="D345" s="102" t="b">
        <v>1</v>
      </c>
      <c r="E345" s="102" t="b">
        <v>0</v>
      </c>
      <c r="F345" s="102" t="b">
        <v>1</v>
      </c>
      <c r="G345" s="102" t="b">
        <v>0</v>
      </c>
      <c r="K345" s="101" t="s">
        <v>330</v>
      </c>
      <c r="L345" s="101" t="s">
        <v>1325</v>
      </c>
      <c r="M345" s="101" t="s">
        <v>8</v>
      </c>
      <c r="N345" s="106"/>
      <c r="P345" s="101" t="s">
        <v>1490</v>
      </c>
      <c r="Q345" s="101" t="s">
        <v>328</v>
      </c>
      <c r="R345" s="101" t="s">
        <v>1491</v>
      </c>
      <c r="S345" s="104" t="s">
        <v>473</v>
      </c>
      <c r="V345" s="101" t="s">
        <v>330</v>
      </c>
      <c r="X345" s="101" t="s">
        <v>467</v>
      </c>
      <c r="Y345" s="101" t="s">
        <v>1492</v>
      </c>
      <c r="Z345" s="104" t="s">
        <v>324</v>
      </c>
      <c r="AA345" s="101" t="s">
        <v>638</v>
      </c>
      <c r="AB345" s="101" t="s">
        <v>639</v>
      </c>
      <c r="AC345" s="101" t="s">
        <v>640</v>
      </c>
      <c r="AD345" s="101" t="s">
        <v>641</v>
      </c>
      <c r="AE345" s="101" t="s">
        <v>642</v>
      </c>
      <c r="AF345" s="104"/>
    </row>
    <row r="346" spans="1:32" s="102" customFormat="1" ht="32.1">
      <c r="A346" s="101" t="s">
        <v>1451</v>
      </c>
      <c r="C346" s="101" t="s">
        <v>1493</v>
      </c>
      <c r="D346" s="102" t="b">
        <v>1</v>
      </c>
      <c r="E346" s="102" t="b">
        <v>0</v>
      </c>
      <c r="F346" s="102" t="b">
        <v>1</v>
      </c>
      <c r="G346" s="102" t="b">
        <v>0</v>
      </c>
      <c r="K346" s="101" t="s">
        <v>330</v>
      </c>
      <c r="L346" s="101" t="s">
        <v>1494</v>
      </c>
      <c r="M346" s="101" t="s">
        <v>8</v>
      </c>
      <c r="N346" s="106" t="s">
        <v>1495</v>
      </c>
      <c r="P346" s="101" t="s">
        <v>1496</v>
      </c>
      <c r="Q346" s="101" t="s">
        <v>328</v>
      </c>
      <c r="R346" s="101" t="s">
        <v>324</v>
      </c>
      <c r="S346" s="104" t="s">
        <v>473</v>
      </c>
      <c r="V346" s="101" t="s">
        <v>330</v>
      </c>
      <c r="Z346" s="104" t="s">
        <v>330</v>
      </c>
      <c r="AD346" s="101" t="s">
        <v>330</v>
      </c>
      <c r="AF346" s="104"/>
    </row>
    <row r="347" spans="1:32" s="102" customFormat="1" ht="15.95">
      <c r="A347" s="101" t="s">
        <v>1451</v>
      </c>
      <c r="C347" s="101" t="s">
        <v>1497</v>
      </c>
      <c r="D347" s="102" t="b">
        <v>1</v>
      </c>
      <c r="E347" s="102" t="b">
        <v>0</v>
      </c>
      <c r="F347" s="102" t="b">
        <v>1</v>
      </c>
      <c r="G347" s="102" t="b">
        <v>0</v>
      </c>
      <c r="K347" s="101" t="s">
        <v>330</v>
      </c>
      <c r="L347" s="101" t="s">
        <v>1498</v>
      </c>
      <c r="M347" s="101" t="s">
        <v>5</v>
      </c>
      <c r="N347" s="106" t="s">
        <v>1499</v>
      </c>
      <c r="P347" s="101" t="s">
        <v>328</v>
      </c>
      <c r="Q347" s="101" t="s">
        <v>932</v>
      </c>
      <c r="R347" s="101" t="s">
        <v>330</v>
      </c>
      <c r="S347" s="104" t="s">
        <v>473</v>
      </c>
      <c r="V347" s="101" t="s">
        <v>330</v>
      </c>
      <c r="Z347" s="104" t="s">
        <v>324</v>
      </c>
      <c r="AA347" s="101" t="s">
        <v>731</v>
      </c>
      <c r="AB347" s="101" t="s">
        <v>1500</v>
      </c>
      <c r="AC347" s="105" t="s">
        <v>1501</v>
      </c>
      <c r="AD347" s="101" t="s">
        <v>324</v>
      </c>
      <c r="AE347" s="101" t="s">
        <v>1502</v>
      </c>
      <c r="AF347" s="104"/>
    </row>
    <row r="348" spans="1:32" s="102" customFormat="1">
      <c r="A348" s="101" t="s">
        <v>1451</v>
      </c>
      <c r="C348" s="101" t="s">
        <v>1503</v>
      </c>
      <c r="D348" s="102" t="b">
        <v>0</v>
      </c>
      <c r="E348" s="102" t="b">
        <v>0</v>
      </c>
      <c r="F348" s="102" t="b">
        <v>1</v>
      </c>
      <c r="G348" s="102" t="b">
        <v>0</v>
      </c>
      <c r="K348" s="101"/>
      <c r="L348" s="101" t="s">
        <v>1504</v>
      </c>
      <c r="M348" s="101" t="s">
        <v>8</v>
      </c>
      <c r="N348" s="106"/>
      <c r="P348" s="101"/>
      <c r="Q348" s="101"/>
      <c r="R348" s="101"/>
      <c r="S348" s="104"/>
      <c r="V348" s="101"/>
      <c r="Z348" s="104"/>
      <c r="AA348" s="101"/>
      <c r="AB348" s="101"/>
      <c r="AC348" s="105"/>
      <c r="AD348" s="101"/>
      <c r="AE348" s="101"/>
      <c r="AF348" s="104"/>
    </row>
    <row r="349" spans="1:32" s="102" customFormat="1">
      <c r="A349" s="101" t="s">
        <v>1451</v>
      </c>
      <c r="C349" s="101" t="s">
        <v>40</v>
      </c>
      <c r="D349" s="102" t="b">
        <v>0</v>
      </c>
      <c r="E349" s="102" t="b">
        <v>0</v>
      </c>
      <c r="F349" s="102" t="b">
        <v>1</v>
      </c>
      <c r="G349" s="102" t="b">
        <v>0</v>
      </c>
      <c r="H349" s="102" t="s">
        <v>462</v>
      </c>
      <c r="I349" s="102" t="s">
        <v>364</v>
      </c>
      <c r="K349" s="101" t="s">
        <v>330</v>
      </c>
      <c r="L349" s="101" t="s">
        <v>371</v>
      </c>
      <c r="M349" s="101" t="s">
        <v>8</v>
      </c>
      <c r="N349" s="106"/>
      <c r="P349" s="101"/>
      <c r="Q349" s="101"/>
      <c r="R349" s="101"/>
      <c r="S349" s="104"/>
      <c r="V349" s="101"/>
      <c r="Z349" s="104"/>
      <c r="AA349" s="101"/>
      <c r="AB349" s="101"/>
      <c r="AC349" s="105"/>
      <c r="AD349" s="101"/>
      <c r="AE349" s="101"/>
      <c r="AF349" s="104"/>
    </row>
    <row r="350" spans="1:32" s="102" customFormat="1">
      <c r="A350" s="101" t="s">
        <v>1451</v>
      </c>
      <c r="C350" s="143" t="s">
        <v>748</v>
      </c>
      <c r="D350" s="102" t="b">
        <v>0</v>
      </c>
      <c r="E350" s="102" t="b">
        <v>0</v>
      </c>
      <c r="F350" s="102" t="b">
        <v>1</v>
      </c>
      <c r="G350" s="102" t="b">
        <v>0</v>
      </c>
      <c r="H350" s="102" t="s">
        <v>462</v>
      </c>
      <c r="I350" s="102" t="s">
        <v>747</v>
      </c>
      <c r="K350" s="101" t="s">
        <v>330</v>
      </c>
      <c r="L350" s="101" t="s">
        <v>763</v>
      </c>
      <c r="M350" s="101" t="s">
        <v>8</v>
      </c>
      <c r="N350" s="106"/>
      <c r="P350" s="101"/>
      <c r="Q350" s="101"/>
      <c r="R350" s="101"/>
      <c r="S350" s="104"/>
      <c r="V350" s="101"/>
      <c r="Z350" s="104"/>
      <c r="AA350" s="101"/>
      <c r="AB350" s="101"/>
      <c r="AC350" s="105"/>
      <c r="AD350" s="101"/>
      <c r="AE350" s="101"/>
      <c r="AF350" s="104"/>
    </row>
    <row r="351" spans="1:32" s="102" customFormat="1" ht="15.95">
      <c r="A351" s="101" t="s">
        <v>1451</v>
      </c>
      <c r="C351" s="101" t="s">
        <v>1505</v>
      </c>
      <c r="D351" s="102" t="b">
        <v>0</v>
      </c>
      <c r="E351" s="102" t="b">
        <v>0</v>
      </c>
      <c r="F351" s="102" t="b">
        <v>1</v>
      </c>
      <c r="G351" s="102" t="b">
        <v>0</v>
      </c>
      <c r="K351" s="101"/>
      <c r="L351" s="101" t="s">
        <v>1334</v>
      </c>
      <c r="M351" s="101" t="s">
        <v>951</v>
      </c>
      <c r="N351" s="106" t="s">
        <v>1506</v>
      </c>
      <c r="P351" s="101"/>
      <c r="Q351" s="101"/>
      <c r="R351" s="101"/>
      <c r="S351" s="104"/>
      <c r="V351" s="101"/>
      <c r="Z351" s="104"/>
      <c r="AA351" s="101"/>
      <c r="AB351" s="101"/>
      <c r="AC351" s="105"/>
      <c r="AD351" s="101"/>
      <c r="AE351" s="101"/>
      <c r="AF351" s="104"/>
    </row>
    <row r="352" spans="1:32" s="102" customFormat="1" ht="15.95">
      <c r="A352" s="101" t="s">
        <v>1451</v>
      </c>
      <c r="C352" s="101" t="s">
        <v>1507</v>
      </c>
      <c r="D352" s="102" t="b">
        <v>0</v>
      </c>
      <c r="E352" s="102" t="b">
        <v>0</v>
      </c>
      <c r="F352" s="102" t="b">
        <v>1</v>
      </c>
      <c r="G352" s="102" t="b">
        <v>0</v>
      </c>
      <c r="K352" s="101"/>
      <c r="L352" s="101" t="s">
        <v>1337</v>
      </c>
      <c r="M352" s="101" t="s">
        <v>951</v>
      </c>
      <c r="N352" s="106" t="s">
        <v>1508</v>
      </c>
      <c r="P352" s="101"/>
      <c r="Q352" s="101"/>
      <c r="R352" s="101"/>
      <c r="S352" s="104"/>
      <c r="V352" s="101"/>
      <c r="Z352" s="104"/>
      <c r="AA352" s="101"/>
      <c r="AB352" s="101"/>
      <c r="AC352" s="105"/>
      <c r="AD352" s="101"/>
      <c r="AE352" s="101"/>
      <c r="AF352" s="104"/>
    </row>
    <row r="353" spans="1:32" s="102" customFormat="1">
      <c r="A353" s="101" t="s">
        <v>1451</v>
      </c>
      <c r="C353" s="101" t="s">
        <v>1509</v>
      </c>
      <c r="D353" s="102" t="b">
        <v>1</v>
      </c>
      <c r="E353" s="102" t="b">
        <v>0</v>
      </c>
      <c r="F353" s="102" t="b">
        <v>1</v>
      </c>
      <c r="G353" s="102" t="b">
        <v>0</v>
      </c>
      <c r="K353" s="101" t="s">
        <v>330</v>
      </c>
      <c r="L353" s="101" t="s">
        <v>1510</v>
      </c>
      <c r="M353" s="101" t="s">
        <v>8</v>
      </c>
      <c r="N353" s="106"/>
      <c r="P353" s="101" t="s">
        <v>328</v>
      </c>
      <c r="Q353" s="101" t="s">
        <v>1242</v>
      </c>
      <c r="R353" s="101" t="s">
        <v>330</v>
      </c>
      <c r="S353" s="104" t="s">
        <v>473</v>
      </c>
      <c r="T353" s="101" t="s">
        <v>1230</v>
      </c>
      <c r="U353" s="101" t="s">
        <v>1231</v>
      </c>
      <c r="V353" s="101" t="s">
        <v>324</v>
      </c>
      <c r="W353" s="101" t="s">
        <v>1243</v>
      </c>
      <c r="X353" s="101" t="s">
        <v>467</v>
      </c>
      <c r="Y353" s="101" t="s">
        <v>1244</v>
      </c>
      <c r="Z353" s="104" t="s">
        <v>324</v>
      </c>
      <c r="AA353" s="101" t="s">
        <v>731</v>
      </c>
      <c r="AB353" s="101" t="s">
        <v>1230</v>
      </c>
      <c r="AC353" s="101" t="s">
        <v>1341</v>
      </c>
      <c r="AD353" s="101" t="s">
        <v>324</v>
      </c>
      <c r="AE353" s="101" t="s">
        <v>1342</v>
      </c>
      <c r="AF353" s="104"/>
    </row>
    <row r="354" spans="1:32" s="102" customFormat="1" ht="15.95">
      <c r="A354" s="101" t="s">
        <v>1451</v>
      </c>
      <c r="C354" s="101" t="s">
        <v>1511</v>
      </c>
      <c r="D354" s="102" t="b">
        <v>1</v>
      </c>
      <c r="E354" s="102" t="b">
        <v>0</v>
      </c>
      <c r="F354" s="102" t="b">
        <v>1</v>
      </c>
      <c r="G354" s="102" t="b">
        <v>0</v>
      </c>
      <c r="K354" s="101" t="s">
        <v>330</v>
      </c>
      <c r="L354" s="101" t="s">
        <v>1512</v>
      </c>
      <c r="M354" s="101" t="s">
        <v>8</v>
      </c>
      <c r="N354" s="106" t="s">
        <v>1513</v>
      </c>
      <c r="P354" s="101" t="s">
        <v>333</v>
      </c>
      <c r="Q354" s="101" t="s">
        <v>1251</v>
      </c>
      <c r="R354" s="101" t="s">
        <v>330</v>
      </c>
      <c r="S354" s="104" t="s">
        <v>473</v>
      </c>
      <c r="T354" s="101" t="s">
        <v>1252</v>
      </c>
      <c r="U354" s="101" t="s">
        <v>1253</v>
      </c>
      <c r="V354" s="101" t="s">
        <v>324</v>
      </c>
      <c r="W354" s="101" t="s">
        <v>1254</v>
      </c>
      <c r="X354" s="101" t="s">
        <v>467</v>
      </c>
      <c r="Y354" s="101" t="s">
        <v>1514</v>
      </c>
      <c r="Z354" s="104" t="s">
        <v>324</v>
      </c>
      <c r="AA354" s="101" t="s">
        <v>1256</v>
      </c>
      <c r="AB354" s="101" t="s">
        <v>1349</v>
      </c>
      <c r="AC354" s="101" t="s">
        <v>1350</v>
      </c>
      <c r="AD354" s="101" t="s">
        <v>324</v>
      </c>
      <c r="AE354" s="101" t="s">
        <v>1351</v>
      </c>
      <c r="AF354" s="104"/>
    </row>
    <row r="355" spans="1:32" s="102" customFormat="1" ht="32.1">
      <c r="A355" s="101" t="s">
        <v>1451</v>
      </c>
      <c r="C355" s="101" t="s">
        <v>1515</v>
      </c>
      <c r="D355" s="102" t="b">
        <v>1</v>
      </c>
      <c r="E355" s="102" t="b">
        <v>0</v>
      </c>
      <c r="F355" s="102" t="b">
        <v>1</v>
      </c>
      <c r="G355" s="102" t="b">
        <v>0</v>
      </c>
      <c r="K355" s="101" t="s">
        <v>330</v>
      </c>
      <c r="L355" s="101" t="s">
        <v>1516</v>
      </c>
      <c r="M355" s="101" t="s">
        <v>27</v>
      </c>
      <c r="N355" s="103" t="s">
        <v>1262</v>
      </c>
      <c r="P355" s="101" t="s">
        <v>328</v>
      </c>
      <c r="Q355" s="101" t="s">
        <v>1263</v>
      </c>
      <c r="R355" s="101" t="s">
        <v>330</v>
      </c>
      <c r="S355" s="104" t="s">
        <v>473</v>
      </c>
      <c r="T355" s="101" t="s">
        <v>1230</v>
      </c>
      <c r="U355" s="101" t="s">
        <v>1231</v>
      </c>
      <c r="V355" s="101" t="s">
        <v>476</v>
      </c>
      <c r="W355" s="101" t="s">
        <v>1243</v>
      </c>
      <c r="X355" s="101" t="s">
        <v>467</v>
      </c>
      <c r="Y355" s="101" t="s">
        <v>1517</v>
      </c>
      <c r="Z355" s="104" t="s">
        <v>324</v>
      </c>
      <c r="AA355" s="101" t="s">
        <v>731</v>
      </c>
      <c r="AB355" s="101" t="s">
        <v>1230</v>
      </c>
      <c r="AC355" s="101" t="s">
        <v>1341</v>
      </c>
      <c r="AD355" s="101" t="s">
        <v>476</v>
      </c>
      <c r="AE355" s="101" t="s">
        <v>1342</v>
      </c>
      <c r="AF355" s="104"/>
    </row>
    <row r="356" spans="1:32" s="102" customFormat="1" ht="15.95">
      <c r="A356" s="101" t="s">
        <v>1451</v>
      </c>
      <c r="C356" s="101" t="s">
        <v>1518</v>
      </c>
      <c r="D356" s="102" t="b">
        <v>0</v>
      </c>
      <c r="E356" s="102" t="b">
        <v>0</v>
      </c>
      <c r="F356" s="102" t="b">
        <v>1</v>
      </c>
      <c r="G356" s="102" t="b">
        <v>0</v>
      </c>
      <c r="K356" s="101"/>
      <c r="L356" s="101" t="s">
        <v>1353</v>
      </c>
      <c r="M356" s="101" t="s">
        <v>951</v>
      </c>
      <c r="N356" s="103" t="s">
        <v>1519</v>
      </c>
      <c r="P356" s="101"/>
      <c r="Q356" s="101"/>
      <c r="R356" s="101"/>
      <c r="S356" s="104"/>
      <c r="T356" s="101"/>
      <c r="U356" s="101"/>
      <c r="V356" s="101"/>
      <c r="W356" s="101"/>
      <c r="X356" s="101"/>
      <c r="Y356" s="101"/>
      <c r="Z356" s="104"/>
      <c r="AA356" s="101"/>
      <c r="AB356" s="101"/>
      <c r="AC356" s="101"/>
      <c r="AD356" s="101"/>
      <c r="AE356" s="101"/>
      <c r="AF356" s="104"/>
    </row>
    <row r="357" spans="1:32" s="102" customFormat="1">
      <c r="A357" s="101" t="s">
        <v>1451</v>
      </c>
      <c r="C357" s="101" t="s">
        <v>1520</v>
      </c>
      <c r="D357" s="102" t="b">
        <v>1</v>
      </c>
      <c r="E357" s="102" t="b">
        <v>0</v>
      </c>
      <c r="F357" s="102" t="b">
        <v>1</v>
      </c>
      <c r="G357" s="102" t="b">
        <v>0</v>
      </c>
      <c r="K357" s="101" t="s">
        <v>330</v>
      </c>
      <c r="L357" s="101" t="s">
        <v>1521</v>
      </c>
      <c r="M357" s="101" t="s">
        <v>8</v>
      </c>
      <c r="N357" s="106"/>
      <c r="P357" s="101" t="s">
        <v>333</v>
      </c>
      <c r="Q357" s="101" t="s">
        <v>328</v>
      </c>
      <c r="R357" s="101" t="s">
        <v>330</v>
      </c>
      <c r="S357" s="104" t="s">
        <v>473</v>
      </c>
      <c r="T357" s="101" t="s">
        <v>1230</v>
      </c>
      <c r="U357" s="101" t="s">
        <v>1231</v>
      </c>
      <c r="V357" s="101" t="s">
        <v>641</v>
      </c>
      <c r="W357" s="101" t="s">
        <v>1243</v>
      </c>
      <c r="X357" s="101" t="s">
        <v>467</v>
      </c>
      <c r="Y357" s="101" t="s">
        <v>1244</v>
      </c>
      <c r="Z357" s="104" t="s">
        <v>324</v>
      </c>
      <c r="AA357" s="101" t="s">
        <v>731</v>
      </c>
      <c r="AB357" s="101" t="s">
        <v>1230</v>
      </c>
      <c r="AC357" s="101" t="s">
        <v>1341</v>
      </c>
      <c r="AD357" s="101" t="s">
        <v>641</v>
      </c>
      <c r="AE357" s="101" t="s">
        <v>1342</v>
      </c>
      <c r="AF357" s="104"/>
    </row>
    <row r="358" spans="1:32" s="102" customFormat="1" ht="32.1">
      <c r="A358" s="101" t="s">
        <v>1451</v>
      </c>
      <c r="C358" s="101" t="s">
        <v>322</v>
      </c>
      <c r="D358" s="102" t="b">
        <v>1</v>
      </c>
      <c r="E358" s="102" t="b">
        <v>0</v>
      </c>
      <c r="F358" s="102" t="b">
        <v>1</v>
      </c>
      <c r="G358" s="102" t="b">
        <v>0</v>
      </c>
      <c r="H358" s="102" t="s">
        <v>462</v>
      </c>
      <c r="I358" s="102" t="s">
        <v>320</v>
      </c>
      <c r="K358" s="101" t="s">
        <v>324</v>
      </c>
      <c r="L358" s="101" t="s">
        <v>328</v>
      </c>
      <c r="M358" s="101" t="s">
        <v>8</v>
      </c>
      <c r="N358" s="106" t="str">
        <f>N$2</f>
        <v>A unique code that identifies an extracted publication in the ERA dataset. This code is present in all the tables of era extraction data models.</v>
      </c>
      <c r="P358" s="101" t="s">
        <v>463</v>
      </c>
      <c r="Q358" s="101" t="s">
        <v>328</v>
      </c>
      <c r="R358" s="101" t="s">
        <v>328</v>
      </c>
      <c r="S358" s="104" t="s">
        <v>328</v>
      </c>
      <c r="T358" s="101" t="s">
        <v>328</v>
      </c>
      <c r="U358" s="101" t="s">
        <v>328</v>
      </c>
      <c r="V358" s="101" t="s">
        <v>328</v>
      </c>
      <c r="W358" s="101" t="s">
        <v>328</v>
      </c>
      <c r="Z358" s="104" t="s">
        <v>328</v>
      </c>
      <c r="AA358" s="101" t="s">
        <v>328</v>
      </c>
      <c r="AB358" s="101" t="s">
        <v>328</v>
      </c>
      <c r="AC358" s="101" t="s">
        <v>328</v>
      </c>
      <c r="AD358" s="103" t="s">
        <v>328</v>
      </c>
      <c r="AE358" s="101" t="s">
        <v>328</v>
      </c>
      <c r="AF358" s="104" t="s">
        <v>328</v>
      </c>
    </row>
    <row r="359" spans="1:32" s="108" customFormat="1" ht="15.95">
      <c r="A359" s="107" t="s">
        <v>1522</v>
      </c>
      <c r="B359" s="107" t="s">
        <v>1523</v>
      </c>
      <c r="C359" s="107" t="s">
        <v>1456</v>
      </c>
      <c r="D359" s="108" t="b">
        <v>1</v>
      </c>
      <c r="E359" s="108" t="b">
        <v>0</v>
      </c>
      <c r="F359" s="108" t="b">
        <v>1</v>
      </c>
      <c r="G359" s="108" t="b">
        <v>0</v>
      </c>
      <c r="H359" s="108" t="s">
        <v>462</v>
      </c>
      <c r="K359" s="107" t="s">
        <v>330</v>
      </c>
      <c r="L359" s="107" t="s">
        <v>1524</v>
      </c>
      <c r="M359" s="107" t="s">
        <v>8</v>
      </c>
      <c r="N359" s="160" t="s">
        <v>1525</v>
      </c>
      <c r="P359" s="107" t="s">
        <v>1526</v>
      </c>
      <c r="Q359" s="107" t="s">
        <v>328</v>
      </c>
      <c r="R359" s="107" t="s">
        <v>1527</v>
      </c>
      <c r="S359" s="110" t="s">
        <v>328</v>
      </c>
      <c r="T359" s="107" t="s">
        <v>328</v>
      </c>
      <c r="U359" s="107" t="s">
        <v>328</v>
      </c>
      <c r="V359" s="107" t="s">
        <v>328</v>
      </c>
      <c r="W359" s="107" t="s">
        <v>328</v>
      </c>
      <c r="Z359" s="110" t="s">
        <v>328</v>
      </c>
      <c r="AA359" s="107" t="s">
        <v>328</v>
      </c>
      <c r="AB359" s="107" t="s">
        <v>328</v>
      </c>
      <c r="AC359" s="107" t="s">
        <v>328</v>
      </c>
      <c r="AD359" s="107" t="s">
        <v>328</v>
      </c>
      <c r="AE359" s="107" t="s">
        <v>328</v>
      </c>
      <c r="AF359" s="110"/>
    </row>
    <row r="360" spans="1:32" s="108" customFormat="1" ht="15.95">
      <c r="A360" s="107" t="s">
        <v>1522</v>
      </c>
      <c r="C360" s="107" t="s">
        <v>1467</v>
      </c>
      <c r="D360" s="108" t="b">
        <v>1</v>
      </c>
      <c r="E360" s="108" t="b">
        <v>0</v>
      </c>
      <c r="F360" s="108" t="b">
        <v>1</v>
      </c>
      <c r="G360" s="108" t="b">
        <v>0</v>
      </c>
      <c r="H360" s="108" t="s">
        <v>462</v>
      </c>
      <c r="K360" s="107" t="s">
        <v>330</v>
      </c>
      <c r="L360" s="107" t="s">
        <v>1528</v>
      </c>
      <c r="M360" s="107" t="s">
        <v>8</v>
      </c>
      <c r="N360" s="160" t="s">
        <v>1525</v>
      </c>
      <c r="P360" s="107" t="s">
        <v>1529</v>
      </c>
      <c r="Q360" s="107" t="s">
        <v>328</v>
      </c>
      <c r="R360" s="107" t="s">
        <v>1527</v>
      </c>
      <c r="S360" s="110" t="s">
        <v>328</v>
      </c>
      <c r="T360" s="107" t="s">
        <v>328</v>
      </c>
      <c r="U360" s="107" t="s">
        <v>328</v>
      </c>
      <c r="V360" s="107" t="s">
        <v>328</v>
      </c>
      <c r="W360" s="107" t="s">
        <v>328</v>
      </c>
      <c r="Z360" s="110" t="s">
        <v>328</v>
      </c>
      <c r="AA360" s="107" t="s">
        <v>328</v>
      </c>
      <c r="AB360" s="107" t="s">
        <v>328</v>
      </c>
      <c r="AC360" s="107" t="s">
        <v>328</v>
      </c>
      <c r="AD360" s="107" t="s">
        <v>328</v>
      </c>
      <c r="AE360" s="107" t="s">
        <v>328</v>
      </c>
      <c r="AF360" s="110"/>
    </row>
    <row r="361" spans="1:32" s="108" customFormat="1" ht="15.95">
      <c r="A361" s="107" t="s">
        <v>1522</v>
      </c>
      <c r="C361" s="107" t="s">
        <v>1530</v>
      </c>
      <c r="D361" s="108" t="b">
        <v>1</v>
      </c>
      <c r="E361" s="108" t="b">
        <v>0</v>
      </c>
      <c r="F361" s="108" t="b">
        <v>1</v>
      </c>
      <c r="G361" s="108" t="b">
        <v>0</v>
      </c>
      <c r="K361" s="107" t="s">
        <v>330</v>
      </c>
      <c r="L361" s="107" t="s">
        <v>1531</v>
      </c>
      <c r="M361" s="107" t="s">
        <v>8</v>
      </c>
      <c r="N361" s="160" t="s">
        <v>1532</v>
      </c>
      <c r="P361" s="107" t="s">
        <v>382</v>
      </c>
      <c r="Q361" s="107" t="s">
        <v>328</v>
      </c>
      <c r="R361" s="107" t="s">
        <v>324</v>
      </c>
      <c r="S361" s="110" t="s">
        <v>473</v>
      </c>
      <c r="V361" s="107" t="s">
        <v>330</v>
      </c>
      <c r="X361" s="107" t="s">
        <v>467</v>
      </c>
      <c r="Y361" s="107" t="s">
        <v>1533</v>
      </c>
      <c r="Z361" s="110" t="s">
        <v>324</v>
      </c>
      <c r="AA361" s="107" t="s">
        <v>731</v>
      </c>
      <c r="AB361" s="107" t="s">
        <v>1534</v>
      </c>
      <c r="AC361" s="107" t="s">
        <v>1535</v>
      </c>
      <c r="AD361" s="107" t="s">
        <v>476</v>
      </c>
      <c r="AF361" s="110"/>
    </row>
    <row r="362" spans="1:32" s="108" customFormat="1" ht="48">
      <c r="A362" s="107" t="s">
        <v>1522</v>
      </c>
      <c r="C362" s="107" t="s">
        <v>1536</v>
      </c>
      <c r="D362" s="108" t="b">
        <v>1</v>
      </c>
      <c r="E362" s="108" t="b">
        <v>0</v>
      </c>
      <c r="F362" s="108" t="b">
        <v>1</v>
      </c>
      <c r="G362" s="108" t="b">
        <v>0</v>
      </c>
      <c r="K362" s="107" t="s">
        <v>330</v>
      </c>
      <c r="L362" s="107" t="s">
        <v>1537</v>
      </c>
      <c r="M362" s="107" t="s">
        <v>5</v>
      </c>
      <c r="N362" s="160" t="s">
        <v>1538</v>
      </c>
      <c r="P362" s="107" t="s">
        <v>328</v>
      </c>
      <c r="Q362" s="107" t="s">
        <v>1539</v>
      </c>
      <c r="R362" s="107" t="s">
        <v>330</v>
      </c>
      <c r="S362" s="110" t="s">
        <v>473</v>
      </c>
      <c r="T362" s="107" t="s">
        <v>1540</v>
      </c>
      <c r="U362" s="107" t="s">
        <v>1541</v>
      </c>
      <c r="V362" s="107" t="s">
        <v>324</v>
      </c>
      <c r="W362" s="107" t="s">
        <v>1542</v>
      </c>
      <c r="X362" s="107" t="s">
        <v>467</v>
      </c>
      <c r="Y362" s="107" t="s">
        <v>1533</v>
      </c>
      <c r="Z362" s="110" t="s">
        <v>324</v>
      </c>
      <c r="AA362" s="107" t="s">
        <v>731</v>
      </c>
      <c r="AD362" s="107" t="s">
        <v>330</v>
      </c>
      <c r="AF362" s="110"/>
    </row>
    <row r="363" spans="1:32" s="108" customFormat="1" ht="15.95">
      <c r="A363" s="107" t="s">
        <v>1522</v>
      </c>
      <c r="C363" s="107" t="s">
        <v>1543</v>
      </c>
      <c r="D363" s="108" t="b">
        <v>1</v>
      </c>
      <c r="E363" s="108" t="b">
        <v>0</v>
      </c>
      <c r="F363" s="108" t="b">
        <v>1</v>
      </c>
      <c r="G363" s="108" t="b">
        <v>0</v>
      </c>
      <c r="K363" s="107" t="s">
        <v>330</v>
      </c>
      <c r="L363" s="107" t="s">
        <v>1544</v>
      </c>
      <c r="M363" s="107" t="s">
        <v>5</v>
      </c>
      <c r="N363" s="160" t="s">
        <v>1544</v>
      </c>
      <c r="P363" s="107" t="s">
        <v>328</v>
      </c>
      <c r="Q363" s="107" t="s">
        <v>520</v>
      </c>
      <c r="R363" s="107" t="s">
        <v>330</v>
      </c>
      <c r="S363" s="110" t="s">
        <v>473</v>
      </c>
      <c r="T363" s="107" t="s">
        <v>1545</v>
      </c>
      <c r="U363" s="161" t="s">
        <v>1546</v>
      </c>
      <c r="V363" s="107" t="s">
        <v>476</v>
      </c>
      <c r="W363" s="107" t="s">
        <v>1547</v>
      </c>
      <c r="X363" s="107" t="s">
        <v>467</v>
      </c>
      <c r="Y363" s="107" t="s">
        <v>1548</v>
      </c>
      <c r="Z363" s="110"/>
      <c r="AA363" s="107"/>
      <c r="AB363" s="107"/>
      <c r="AC363" s="107"/>
      <c r="AD363" s="107"/>
      <c r="AE363" s="107"/>
      <c r="AF363" s="110"/>
    </row>
    <row r="364" spans="1:32" s="108" customFormat="1" ht="15.95">
      <c r="A364" s="107" t="s">
        <v>1522</v>
      </c>
      <c r="C364" s="107" t="s">
        <v>1549</v>
      </c>
      <c r="D364" s="108" t="b">
        <v>1</v>
      </c>
      <c r="E364" s="108" t="b">
        <v>0</v>
      </c>
      <c r="F364" s="108" t="b">
        <v>1</v>
      </c>
      <c r="G364" s="108" t="b">
        <v>0</v>
      </c>
      <c r="K364" s="107" t="s">
        <v>330</v>
      </c>
      <c r="L364" s="107" t="s">
        <v>1550</v>
      </c>
      <c r="M364" s="107" t="s">
        <v>5</v>
      </c>
      <c r="N364" s="160" t="s">
        <v>1550</v>
      </c>
      <c r="P364" s="107" t="s">
        <v>328</v>
      </c>
      <c r="Q364" s="107" t="s">
        <v>520</v>
      </c>
      <c r="R364" s="107" t="s">
        <v>330</v>
      </c>
      <c r="S364" s="110" t="s">
        <v>473</v>
      </c>
      <c r="T364" s="107" t="s">
        <v>1427</v>
      </c>
      <c r="U364" s="161" t="s">
        <v>1428</v>
      </c>
      <c r="V364" s="107" t="s">
        <v>324</v>
      </c>
      <c r="W364" s="107" t="s">
        <v>1551</v>
      </c>
      <c r="X364" s="107" t="s">
        <v>467</v>
      </c>
      <c r="Y364" s="107" t="s">
        <v>1430</v>
      </c>
      <c r="Z364" s="110"/>
      <c r="AA364" s="107"/>
      <c r="AB364" s="107"/>
      <c r="AC364" s="107"/>
      <c r="AD364" s="107"/>
      <c r="AE364" s="107"/>
      <c r="AF364" s="110"/>
    </row>
    <row r="365" spans="1:32" s="108" customFormat="1" ht="15.95">
      <c r="A365" s="107" t="s">
        <v>1522</v>
      </c>
      <c r="C365" s="107" t="s">
        <v>1552</v>
      </c>
      <c r="D365" s="108" t="b">
        <v>1</v>
      </c>
      <c r="E365" s="108" t="b">
        <v>0</v>
      </c>
      <c r="F365" s="108" t="b">
        <v>1</v>
      </c>
      <c r="G365" s="108" t="b">
        <v>0</v>
      </c>
      <c r="K365" s="107" t="s">
        <v>330</v>
      </c>
      <c r="L365" s="107" t="s">
        <v>575</v>
      </c>
      <c r="M365" s="107" t="s">
        <v>5</v>
      </c>
      <c r="N365" s="160" t="s">
        <v>575</v>
      </c>
      <c r="P365" s="107" t="s">
        <v>328</v>
      </c>
      <c r="Q365" s="107" t="s">
        <v>520</v>
      </c>
      <c r="R365" s="107" t="s">
        <v>330</v>
      </c>
      <c r="S365" s="110" t="s">
        <v>473</v>
      </c>
      <c r="T365" s="107" t="s">
        <v>577</v>
      </c>
      <c r="U365" s="161" t="s">
        <v>578</v>
      </c>
      <c r="V365" s="107" t="s">
        <v>324</v>
      </c>
      <c r="W365" s="107" t="s">
        <v>1553</v>
      </c>
      <c r="X365" s="107" t="s">
        <v>467</v>
      </c>
      <c r="Y365" s="107" t="s">
        <v>580</v>
      </c>
      <c r="Z365" s="110"/>
      <c r="AA365" s="107"/>
      <c r="AB365" s="107"/>
      <c r="AC365" s="107"/>
      <c r="AD365" s="107"/>
      <c r="AE365" s="107"/>
      <c r="AF365" s="110"/>
    </row>
    <row r="366" spans="1:32" s="108" customFormat="1" ht="15.95">
      <c r="A366" s="107" t="s">
        <v>1522</v>
      </c>
      <c r="C366" s="107" t="s">
        <v>1554</v>
      </c>
      <c r="D366" s="108" t="b">
        <v>1</v>
      </c>
      <c r="E366" s="108" t="b">
        <v>0</v>
      </c>
      <c r="F366" s="108" t="b">
        <v>1</v>
      </c>
      <c r="G366" s="108" t="b">
        <v>0</v>
      </c>
      <c r="K366" s="107" t="s">
        <v>330</v>
      </c>
      <c r="L366" s="107" t="s">
        <v>596</v>
      </c>
      <c r="M366" s="107" t="s">
        <v>5</v>
      </c>
      <c r="N366" s="160" t="s">
        <v>596</v>
      </c>
      <c r="P366" s="107" t="s">
        <v>328</v>
      </c>
      <c r="Q366" s="107" t="s">
        <v>520</v>
      </c>
      <c r="R366" s="107" t="s">
        <v>330</v>
      </c>
      <c r="S366" s="110" t="s">
        <v>473</v>
      </c>
      <c r="T366" s="107" t="s">
        <v>598</v>
      </c>
      <c r="U366" s="161" t="s">
        <v>599</v>
      </c>
      <c r="V366" s="107" t="s">
        <v>324</v>
      </c>
      <c r="W366" s="107" t="s">
        <v>1555</v>
      </c>
      <c r="X366" s="107" t="s">
        <v>467</v>
      </c>
      <c r="Y366" s="107" t="s">
        <v>1556</v>
      </c>
      <c r="Z366" s="110"/>
      <c r="AA366" s="107"/>
      <c r="AB366" s="107"/>
      <c r="AC366" s="107"/>
      <c r="AD366" s="107"/>
      <c r="AE366" s="107"/>
      <c r="AF366" s="110"/>
    </row>
    <row r="367" spans="1:32" s="108" customFormat="1" ht="15.95">
      <c r="A367" s="107" t="s">
        <v>1522</v>
      </c>
      <c r="C367" s="107" t="s">
        <v>1557</v>
      </c>
      <c r="D367" s="108" t="b">
        <v>1</v>
      </c>
      <c r="E367" s="108" t="b">
        <v>0</v>
      </c>
      <c r="F367" s="108" t="b">
        <v>1</v>
      </c>
      <c r="G367" s="108" t="b">
        <v>0</v>
      </c>
      <c r="K367" s="107" t="s">
        <v>330</v>
      </c>
      <c r="L367" s="107" t="s">
        <v>1558</v>
      </c>
      <c r="M367" s="107" t="s">
        <v>5</v>
      </c>
      <c r="N367" s="160" t="s">
        <v>1558</v>
      </c>
      <c r="P367" s="107" t="s">
        <v>328</v>
      </c>
      <c r="Q367" s="107" t="s">
        <v>520</v>
      </c>
      <c r="R367" s="107" t="s">
        <v>330</v>
      </c>
      <c r="S367" s="110" t="s">
        <v>473</v>
      </c>
      <c r="V367" s="107" t="s">
        <v>330</v>
      </c>
      <c r="X367" s="107" t="s">
        <v>467</v>
      </c>
      <c r="Y367" s="107" t="s">
        <v>1559</v>
      </c>
      <c r="Z367" s="110"/>
      <c r="AA367" s="107"/>
      <c r="AB367" s="107"/>
      <c r="AC367" s="107"/>
      <c r="AD367" s="107"/>
      <c r="AE367" s="107"/>
      <c r="AF367" s="110"/>
    </row>
    <row r="368" spans="1:32" s="108" customFormat="1" ht="15.95">
      <c r="A368" s="107" t="s">
        <v>1522</v>
      </c>
      <c r="C368" s="107" t="s">
        <v>1560</v>
      </c>
      <c r="D368" s="108" t="b">
        <v>1</v>
      </c>
      <c r="E368" s="108" t="b">
        <v>0</v>
      </c>
      <c r="F368" s="108" t="b">
        <v>1</v>
      </c>
      <c r="G368" s="108" t="b">
        <v>0</v>
      </c>
      <c r="K368" s="107" t="s">
        <v>330</v>
      </c>
      <c r="L368" s="107" t="s">
        <v>1561</v>
      </c>
      <c r="M368" s="107" t="s">
        <v>5</v>
      </c>
      <c r="N368" s="160" t="s">
        <v>1561</v>
      </c>
      <c r="P368" s="107" t="s">
        <v>328</v>
      </c>
      <c r="Q368" s="107" t="s">
        <v>520</v>
      </c>
      <c r="R368" s="107" t="s">
        <v>330</v>
      </c>
      <c r="S368" s="110" t="s">
        <v>473</v>
      </c>
      <c r="T368" s="107" t="s">
        <v>1435</v>
      </c>
      <c r="U368" s="107" t="s">
        <v>1436</v>
      </c>
      <c r="V368" s="107" t="s">
        <v>476</v>
      </c>
      <c r="W368" s="107" t="s">
        <v>1437</v>
      </c>
      <c r="X368" s="107" t="s">
        <v>467</v>
      </c>
      <c r="Y368" s="107" t="s">
        <v>1438</v>
      </c>
      <c r="Z368" s="110"/>
      <c r="AA368" s="107"/>
      <c r="AB368" s="107"/>
      <c r="AC368" s="107"/>
      <c r="AD368" s="107"/>
      <c r="AE368" s="107"/>
      <c r="AF368" s="110"/>
    </row>
    <row r="369" spans="1:32" s="108" customFormat="1" ht="15.95">
      <c r="A369" s="107" t="s">
        <v>1522</v>
      </c>
      <c r="C369" s="107" t="s">
        <v>1562</v>
      </c>
      <c r="D369" s="108" t="b">
        <v>1</v>
      </c>
      <c r="E369" s="108" t="b">
        <v>0</v>
      </c>
      <c r="F369" s="108" t="b">
        <v>1</v>
      </c>
      <c r="G369" s="108" t="b">
        <v>0</v>
      </c>
      <c r="K369" s="107" t="s">
        <v>330</v>
      </c>
      <c r="L369" s="107" t="s">
        <v>1563</v>
      </c>
      <c r="M369" s="107" t="s">
        <v>5</v>
      </c>
      <c r="N369" s="160" t="s">
        <v>1563</v>
      </c>
      <c r="P369" s="107" t="s">
        <v>328</v>
      </c>
      <c r="Q369" s="107" t="s">
        <v>520</v>
      </c>
      <c r="R369" s="107" t="s">
        <v>330</v>
      </c>
      <c r="S369" s="110" t="s">
        <v>473</v>
      </c>
      <c r="T369" s="107" t="s">
        <v>1435</v>
      </c>
      <c r="U369" s="107" t="s">
        <v>1436</v>
      </c>
      <c r="V369" s="107" t="s">
        <v>476</v>
      </c>
      <c r="W369" s="107" t="s">
        <v>1437</v>
      </c>
      <c r="X369" s="107" t="s">
        <v>467</v>
      </c>
      <c r="Y369" s="107" t="s">
        <v>1438</v>
      </c>
      <c r="Z369" s="110"/>
      <c r="AA369" s="107"/>
      <c r="AB369" s="107"/>
      <c r="AC369" s="107"/>
      <c r="AD369" s="107"/>
      <c r="AE369" s="107"/>
      <c r="AF369" s="110"/>
    </row>
    <row r="370" spans="1:32" s="108" customFormat="1" ht="15.95">
      <c r="A370" s="107" t="s">
        <v>1522</v>
      </c>
      <c r="C370" s="107" t="s">
        <v>1564</v>
      </c>
      <c r="D370" s="108" t="b">
        <v>1</v>
      </c>
      <c r="E370" s="108" t="b">
        <v>0</v>
      </c>
      <c r="F370" s="108" t="b">
        <v>1</v>
      </c>
      <c r="G370" s="108" t="b">
        <v>0</v>
      </c>
      <c r="K370" s="107" t="s">
        <v>330</v>
      </c>
      <c r="L370" s="107" t="s">
        <v>1565</v>
      </c>
      <c r="M370" s="107" t="s">
        <v>5</v>
      </c>
      <c r="N370" s="160" t="s">
        <v>1565</v>
      </c>
      <c r="P370" s="107" t="s">
        <v>328</v>
      </c>
      <c r="Q370" s="107" t="s">
        <v>520</v>
      </c>
      <c r="R370" s="107" t="s">
        <v>330</v>
      </c>
      <c r="S370" s="110" t="s">
        <v>473</v>
      </c>
      <c r="T370" s="107" t="s">
        <v>1435</v>
      </c>
      <c r="U370" s="107" t="s">
        <v>1436</v>
      </c>
      <c r="V370" s="107" t="s">
        <v>476</v>
      </c>
      <c r="W370" s="107" t="s">
        <v>1437</v>
      </c>
      <c r="X370" s="107" t="s">
        <v>467</v>
      </c>
      <c r="Y370" s="107" t="s">
        <v>1438</v>
      </c>
      <c r="Z370" s="110"/>
      <c r="AA370" s="107"/>
      <c r="AB370" s="107"/>
      <c r="AC370" s="107"/>
      <c r="AD370" s="107"/>
      <c r="AE370" s="107"/>
      <c r="AF370" s="110"/>
    </row>
    <row r="371" spans="1:32" s="108" customFormat="1" ht="15.95">
      <c r="A371" s="107" t="s">
        <v>1522</v>
      </c>
      <c r="C371" s="107" t="s">
        <v>1566</v>
      </c>
      <c r="D371" s="108" t="b">
        <v>1</v>
      </c>
      <c r="E371" s="108" t="b">
        <v>0</v>
      </c>
      <c r="F371" s="108" t="b">
        <v>1</v>
      </c>
      <c r="G371" s="108" t="b">
        <v>0</v>
      </c>
      <c r="K371" s="107" t="s">
        <v>330</v>
      </c>
      <c r="L371" s="107" t="s">
        <v>1567</v>
      </c>
      <c r="M371" s="107" t="s">
        <v>5</v>
      </c>
      <c r="N371" s="160" t="s">
        <v>1567</v>
      </c>
      <c r="P371" s="107" t="s">
        <v>328</v>
      </c>
      <c r="Q371" s="107" t="s">
        <v>520</v>
      </c>
      <c r="R371" s="107" t="s">
        <v>330</v>
      </c>
      <c r="S371" s="110" t="s">
        <v>473</v>
      </c>
      <c r="T371" s="107" t="s">
        <v>1443</v>
      </c>
      <c r="U371" s="107" t="s">
        <v>1444</v>
      </c>
      <c r="V371" s="107" t="s">
        <v>476</v>
      </c>
      <c r="X371" s="107" t="s">
        <v>467</v>
      </c>
      <c r="Y371" s="107" t="s">
        <v>1568</v>
      </c>
      <c r="Z371" s="110"/>
      <c r="AA371" s="107"/>
      <c r="AB371" s="107"/>
      <c r="AC371" s="107"/>
      <c r="AD371" s="107"/>
      <c r="AE371" s="107"/>
      <c r="AF371" s="110"/>
    </row>
    <row r="372" spans="1:32" s="108" customFormat="1" ht="15.95">
      <c r="A372" s="107" t="s">
        <v>1522</v>
      </c>
      <c r="C372" s="107" t="s">
        <v>1569</v>
      </c>
      <c r="D372" s="108" t="b">
        <v>1</v>
      </c>
      <c r="E372" s="108" t="b">
        <v>0</v>
      </c>
      <c r="F372" s="108" t="b">
        <v>1</v>
      </c>
      <c r="G372" s="108" t="b">
        <v>0</v>
      </c>
      <c r="K372" s="107" t="s">
        <v>330</v>
      </c>
      <c r="L372" s="107" t="s">
        <v>1570</v>
      </c>
      <c r="M372" s="107" t="s">
        <v>5</v>
      </c>
      <c r="N372" s="160" t="s">
        <v>1570</v>
      </c>
      <c r="P372" s="107" t="s">
        <v>328</v>
      </c>
      <c r="Q372" s="107" t="s">
        <v>520</v>
      </c>
      <c r="R372" s="107" t="s">
        <v>330</v>
      </c>
      <c r="S372" s="110" t="s">
        <v>473</v>
      </c>
      <c r="T372" s="107" t="s">
        <v>1570</v>
      </c>
      <c r="U372" s="161" t="s">
        <v>1571</v>
      </c>
      <c r="V372" s="107" t="s">
        <v>324</v>
      </c>
      <c r="W372" s="107" t="s">
        <v>1572</v>
      </c>
      <c r="X372" s="107" t="s">
        <v>467</v>
      </c>
      <c r="Y372" s="107" t="s">
        <v>1570</v>
      </c>
      <c r="Z372" s="110"/>
      <c r="AA372" s="107"/>
      <c r="AB372" s="107"/>
      <c r="AC372" s="107"/>
      <c r="AD372" s="107"/>
      <c r="AE372" s="107"/>
      <c r="AF372" s="110"/>
    </row>
    <row r="373" spans="1:32" s="108" customFormat="1">
      <c r="A373" s="107" t="s">
        <v>1522</v>
      </c>
      <c r="C373" s="107" t="s">
        <v>1573</v>
      </c>
      <c r="D373" s="108" t="b">
        <v>1</v>
      </c>
      <c r="E373" s="108" t="b">
        <v>0</v>
      </c>
      <c r="F373" s="108" t="b">
        <v>1</v>
      </c>
      <c r="G373" s="108" t="b">
        <v>0</v>
      </c>
      <c r="K373" s="107" t="s">
        <v>330</v>
      </c>
      <c r="L373" s="107" t="s">
        <v>1574</v>
      </c>
      <c r="M373" s="107" t="s">
        <v>8</v>
      </c>
      <c r="N373" s="109"/>
      <c r="P373" s="107" t="s">
        <v>646</v>
      </c>
      <c r="Q373" s="107" t="s">
        <v>328</v>
      </c>
      <c r="R373" s="107" t="s">
        <v>1575</v>
      </c>
      <c r="S373" s="110" t="s">
        <v>473</v>
      </c>
      <c r="V373" s="107" t="s">
        <v>330</v>
      </c>
      <c r="X373" s="107" t="s">
        <v>467</v>
      </c>
      <c r="Y373" s="107" t="s">
        <v>1576</v>
      </c>
      <c r="Z373" s="110" t="s">
        <v>324</v>
      </c>
      <c r="AA373" s="107" t="s">
        <v>638</v>
      </c>
      <c r="AB373" s="107" t="s">
        <v>639</v>
      </c>
      <c r="AC373" s="107" t="s">
        <v>640</v>
      </c>
      <c r="AD373" s="107" t="s">
        <v>641</v>
      </c>
      <c r="AE373" s="107" t="s">
        <v>642</v>
      </c>
      <c r="AF373" s="110"/>
    </row>
    <row r="374" spans="1:32" s="108" customFormat="1">
      <c r="A374" s="107" t="s">
        <v>1522</v>
      </c>
      <c r="C374" s="107" t="s">
        <v>1577</v>
      </c>
      <c r="D374" s="108" t="b">
        <v>1</v>
      </c>
      <c r="E374" s="108" t="b">
        <v>0</v>
      </c>
      <c r="F374" s="108" t="b">
        <v>1</v>
      </c>
      <c r="G374" s="108" t="b">
        <v>0</v>
      </c>
      <c r="K374" s="107" t="s">
        <v>330</v>
      </c>
      <c r="L374" s="107" t="s">
        <v>1578</v>
      </c>
      <c r="M374" s="107" t="s">
        <v>8</v>
      </c>
      <c r="N374" s="109"/>
      <c r="P374" s="107" t="s">
        <v>646</v>
      </c>
      <c r="Q374" s="107" t="s">
        <v>328</v>
      </c>
      <c r="R374" s="107" t="s">
        <v>1575</v>
      </c>
      <c r="S374" s="110" t="s">
        <v>473</v>
      </c>
      <c r="V374" s="107" t="s">
        <v>330</v>
      </c>
      <c r="X374" s="107" t="s">
        <v>467</v>
      </c>
      <c r="Y374" s="107" t="s">
        <v>1579</v>
      </c>
      <c r="Z374" s="110" t="s">
        <v>324</v>
      </c>
      <c r="AA374" s="107" t="s">
        <v>638</v>
      </c>
      <c r="AB374" s="107" t="s">
        <v>639</v>
      </c>
      <c r="AC374" s="107" t="s">
        <v>640</v>
      </c>
      <c r="AD374" s="107" t="s">
        <v>641</v>
      </c>
      <c r="AE374" s="107" t="s">
        <v>642</v>
      </c>
      <c r="AF374" s="110"/>
    </row>
    <row r="375" spans="1:32" s="108" customFormat="1">
      <c r="A375" s="107" t="s">
        <v>1522</v>
      </c>
      <c r="C375" s="107" t="s">
        <v>1580</v>
      </c>
      <c r="D375" s="108" t="b">
        <v>1</v>
      </c>
      <c r="E375" s="108" t="b">
        <v>0</v>
      </c>
      <c r="F375" s="108" t="b">
        <v>1</v>
      </c>
      <c r="G375" s="108" t="b">
        <v>0</v>
      </c>
      <c r="K375" s="107" t="s">
        <v>330</v>
      </c>
      <c r="L375" s="107" t="s">
        <v>1581</v>
      </c>
      <c r="M375" s="107" t="s">
        <v>8</v>
      </c>
      <c r="N375" s="109"/>
      <c r="P375" s="107" t="s">
        <v>670</v>
      </c>
      <c r="Q375" s="107" t="s">
        <v>328</v>
      </c>
      <c r="R375" s="107" t="s">
        <v>1575</v>
      </c>
      <c r="S375" s="110" t="s">
        <v>473</v>
      </c>
      <c r="V375" s="107" t="s">
        <v>330</v>
      </c>
      <c r="X375" s="107" t="s">
        <v>467</v>
      </c>
      <c r="Y375" s="107" t="s">
        <v>1582</v>
      </c>
      <c r="Z375" s="110" t="s">
        <v>324</v>
      </c>
      <c r="AA375" s="107" t="s">
        <v>638</v>
      </c>
      <c r="AB375" s="107" t="s">
        <v>639</v>
      </c>
      <c r="AC375" s="107" t="s">
        <v>640</v>
      </c>
      <c r="AD375" s="107" t="s">
        <v>641</v>
      </c>
      <c r="AE375" s="107" t="s">
        <v>642</v>
      </c>
      <c r="AF375" s="110"/>
    </row>
    <row r="376" spans="1:32" s="108" customFormat="1">
      <c r="A376" s="107" t="s">
        <v>1522</v>
      </c>
      <c r="C376" s="107" t="s">
        <v>1583</v>
      </c>
      <c r="D376" s="108" t="b">
        <v>1</v>
      </c>
      <c r="E376" s="108" t="b">
        <v>0</v>
      </c>
      <c r="F376" s="108" t="b">
        <v>1</v>
      </c>
      <c r="G376" s="108" t="b">
        <v>0</v>
      </c>
      <c r="K376" s="107" t="s">
        <v>330</v>
      </c>
      <c r="L376" s="107" t="s">
        <v>668</v>
      </c>
      <c r="M376" s="107" t="s">
        <v>8</v>
      </c>
      <c r="N376" s="109"/>
      <c r="P376" s="107" t="s">
        <v>670</v>
      </c>
      <c r="Q376" s="107" t="s">
        <v>328</v>
      </c>
      <c r="R376" s="107" t="s">
        <v>1575</v>
      </c>
      <c r="S376" s="110" t="s">
        <v>473</v>
      </c>
      <c r="V376" s="107" t="s">
        <v>330</v>
      </c>
      <c r="X376" s="107" t="s">
        <v>467</v>
      </c>
      <c r="Y376" s="107" t="s">
        <v>1584</v>
      </c>
      <c r="Z376" s="110" t="s">
        <v>324</v>
      </c>
      <c r="AA376" s="107" t="s">
        <v>638</v>
      </c>
      <c r="AB376" s="107" t="s">
        <v>639</v>
      </c>
      <c r="AC376" s="107" t="s">
        <v>640</v>
      </c>
      <c r="AD376" s="107" t="s">
        <v>641</v>
      </c>
      <c r="AE376" s="107" t="s">
        <v>642</v>
      </c>
      <c r="AF376" s="110"/>
    </row>
    <row r="377" spans="1:32" s="108" customFormat="1">
      <c r="A377" s="107" t="s">
        <v>1522</v>
      </c>
      <c r="C377" s="107" t="s">
        <v>1585</v>
      </c>
      <c r="D377" s="108" t="b">
        <v>1</v>
      </c>
      <c r="E377" s="108" t="b">
        <v>0</v>
      </c>
      <c r="F377" s="108" t="b">
        <v>1</v>
      </c>
      <c r="G377" s="108" t="b">
        <v>0</v>
      </c>
      <c r="K377" s="107" t="s">
        <v>330</v>
      </c>
      <c r="L377" s="107" t="s">
        <v>678</v>
      </c>
      <c r="M377" s="107" t="s">
        <v>8</v>
      </c>
      <c r="N377" s="109"/>
      <c r="P377" s="107" t="s">
        <v>670</v>
      </c>
      <c r="Q377" s="107" t="s">
        <v>328</v>
      </c>
      <c r="R377" s="107" t="s">
        <v>1575</v>
      </c>
      <c r="S377" s="110" t="s">
        <v>473</v>
      </c>
      <c r="V377" s="107" t="s">
        <v>330</v>
      </c>
      <c r="X377" s="107" t="s">
        <v>467</v>
      </c>
      <c r="Y377" s="107" t="s">
        <v>1586</v>
      </c>
      <c r="Z377" s="110" t="s">
        <v>324</v>
      </c>
      <c r="AA377" s="107" t="s">
        <v>638</v>
      </c>
      <c r="AB377" s="107" t="s">
        <v>639</v>
      </c>
      <c r="AC377" s="107" t="s">
        <v>640</v>
      </c>
      <c r="AD377" s="107" t="s">
        <v>641</v>
      </c>
      <c r="AE377" s="107" t="s">
        <v>642</v>
      </c>
      <c r="AF377" s="110"/>
    </row>
    <row r="378" spans="1:32" s="108" customFormat="1">
      <c r="A378" s="107" t="s">
        <v>1522</v>
      </c>
      <c r="C378" s="107" t="s">
        <v>1587</v>
      </c>
      <c r="D378" s="108" t="b">
        <v>1</v>
      </c>
      <c r="E378" s="108" t="b">
        <v>0</v>
      </c>
      <c r="F378" s="108" t="b">
        <v>1</v>
      </c>
      <c r="G378" s="108" t="b">
        <v>0</v>
      </c>
      <c r="K378" s="107" t="s">
        <v>330</v>
      </c>
      <c r="L378" s="107" t="s">
        <v>1588</v>
      </c>
      <c r="M378" s="107" t="s">
        <v>8</v>
      </c>
      <c r="N378" s="109"/>
      <c r="P378" s="107" t="s">
        <v>670</v>
      </c>
      <c r="Q378" s="107" t="s">
        <v>328</v>
      </c>
      <c r="R378" s="107" t="s">
        <v>1575</v>
      </c>
      <c r="S378" s="110" t="s">
        <v>473</v>
      </c>
      <c r="V378" s="107" t="s">
        <v>330</v>
      </c>
      <c r="X378" s="107" t="s">
        <v>467</v>
      </c>
      <c r="Y378" s="107" t="s">
        <v>1589</v>
      </c>
      <c r="Z378" s="110" t="s">
        <v>324</v>
      </c>
      <c r="AA378" s="107" t="s">
        <v>638</v>
      </c>
      <c r="AB378" s="107" t="s">
        <v>639</v>
      </c>
      <c r="AC378" s="107" t="s">
        <v>640</v>
      </c>
      <c r="AD378" s="107" t="s">
        <v>641</v>
      </c>
      <c r="AE378" s="107" t="s">
        <v>642</v>
      </c>
      <c r="AF378" s="110"/>
    </row>
    <row r="379" spans="1:32" s="108" customFormat="1">
      <c r="A379" s="107" t="s">
        <v>1522</v>
      </c>
      <c r="C379" s="107" t="s">
        <v>1590</v>
      </c>
      <c r="D379" s="108" t="b">
        <v>1</v>
      </c>
      <c r="E379" s="108" t="b">
        <v>0</v>
      </c>
      <c r="F379" s="108" t="b">
        <v>1</v>
      </c>
      <c r="G379" s="108" t="b">
        <v>0</v>
      </c>
      <c r="K379" s="107" t="s">
        <v>330</v>
      </c>
      <c r="L379" s="107" t="s">
        <v>1591</v>
      </c>
      <c r="M379" s="107" t="s">
        <v>8</v>
      </c>
      <c r="N379" s="109"/>
      <c r="P379" s="107" t="s">
        <v>670</v>
      </c>
      <c r="Q379" s="107" t="s">
        <v>328</v>
      </c>
      <c r="R379" s="107" t="s">
        <v>1575</v>
      </c>
      <c r="S379" s="110" t="s">
        <v>473</v>
      </c>
      <c r="V379" s="107" t="s">
        <v>330</v>
      </c>
      <c r="X379" s="107" t="s">
        <v>467</v>
      </c>
      <c r="Y379" s="107" t="s">
        <v>1592</v>
      </c>
      <c r="Z379" s="110" t="s">
        <v>324</v>
      </c>
      <c r="AA379" s="107" t="s">
        <v>638</v>
      </c>
      <c r="AB379" s="107" t="s">
        <v>639</v>
      </c>
      <c r="AC379" s="107" t="s">
        <v>640</v>
      </c>
      <c r="AD379" s="107" t="s">
        <v>641</v>
      </c>
      <c r="AE379" s="107" t="s">
        <v>642</v>
      </c>
      <c r="AF379" s="110"/>
    </row>
    <row r="380" spans="1:32" s="108" customFormat="1">
      <c r="A380" s="107" t="s">
        <v>1522</v>
      </c>
      <c r="C380" s="107" t="s">
        <v>1593</v>
      </c>
      <c r="D380" s="108" t="b">
        <v>1</v>
      </c>
      <c r="E380" s="108" t="b">
        <v>0</v>
      </c>
      <c r="F380" s="108" t="b">
        <v>1</v>
      </c>
      <c r="G380" s="108" t="b">
        <v>0</v>
      </c>
      <c r="K380" s="107" t="s">
        <v>330</v>
      </c>
      <c r="L380" s="107" t="s">
        <v>1594</v>
      </c>
      <c r="M380" s="107" t="s">
        <v>8</v>
      </c>
      <c r="N380" s="109"/>
      <c r="P380" s="107" t="s">
        <v>670</v>
      </c>
      <c r="Q380" s="107" t="s">
        <v>328</v>
      </c>
      <c r="R380" s="107" t="s">
        <v>1575</v>
      </c>
      <c r="S380" s="110" t="s">
        <v>473</v>
      </c>
      <c r="V380" s="107" t="s">
        <v>330</v>
      </c>
      <c r="X380" s="107" t="s">
        <v>467</v>
      </c>
      <c r="Y380" s="107" t="s">
        <v>1595</v>
      </c>
      <c r="Z380" s="110" t="s">
        <v>324</v>
      </c>
      <c r="AA380" s="107" t="s">
        <v>638</v>
      </c>
      <c r="AB380" s="107" t="s">
        <v>639</v>
      </c>
      <c r="AC380" s="107" t="s">
        <v>640</v>
      </c>
      <c r="AD380" s="107" t="s">
        <v>641</v>
      </c>
      <c r="AE380" s="107" t="s">
        <v>642</v>
      </c>
      <c r="AF380" s="110"/>
    </row>
    <row r="381" spans="1:32" s="108" customFormat="1">
      <c r="A381" s="107" t="s">
        <v>1522</v>
      </c>
      <c r="C381" s="107" t="s">
        <v>1596</v>
      </c>
      <c r="D381" s="108" t="b">
        <v>1</v>
      </c>
      <c r="E381" s="108" t="b">
        <v>0</v>
      </c>
      <c r="F381" s="108" t="b">
        <v>1</v>
      </c>
      <c r="G381" s="108" t="b">
        <v>0</v>
      </c>
      <c r="K381" s="107" t="s">
        <v>330</v>
      </c>
      <c r="L381" s="107" t="s">
        <v>1597</v>
      </c>
      <c r="M381" s="107" t="s">
        <v>8</v>
      </c>
      <c r="N381" s="109"/>
      <c r="P381" s="107" t="s">
        <v>670</v>
      </c>
      <c r="Q381" s="107" t="s">
        <v>328</v>
      </c>
      <c r="R381" s="107" t="s">
        <v>1575</v>
      </c>
      <c r="S381" s="110" t="s">
        <v>473</v>
      </c>
      <c r="V381" s="107" t="s">
        <v>330</v>
      </c>
      <c r="X381" s="107" t="s">
        <v>467</v>
      </c>
      <c r="Y381" s="107" t="s">
        <v>1598</v>
      </c>
      <c r="Z381" s="110" t="s">
        <v>324</v>
      </c>
      <c r="AA381" s="107" t="s">
        <v>638</v>
      </c>
      <c r="AB381" s="107" t="s">
        <v>639</v>
      </c>
      <c r="AC381" s="107" t="s">
        <v>640</v>
      </c>
      <c r="AD381" s="107" t="s">
        <v>641</v>
      </c>
      <c r="AE381" s="107" t="s">
        <v>642</v>
      </c>
      <c r="AF381" s="110"/>
    </row>
    <row r="382" spans="1:32" s="108" customFormat="1">
      <c r="A382" s="107" t="s">
        <v>1522</v>
      </c>
      <c r="C382" s="107" t="s">
        <v>1599</v>
      </c>
      <c r="D382" s="108" t="b">
        <v>1</v>
      </c>
      <c r="E382" s="108" t="b">
        <v>0</v>
      </c>
      <c r="F382" s="108" t="b">
        <v>1</v>
      </c>
      <c r="G382" s="108" t="b">
        <v>0</v>
      </c>
      <c r="K382" s="107" t="s">
        <v>330</v>
      </c>
      <c r="L382" s="107" t="s">
        <v>1600</v>
      </c>
      <c r="M382" s="107" t="s">
        <v>8</v>
      </c>
      <c r="N382" s="109"/>
      <c r="P382" s="107" t="s">
        <v>710</v>
      </c>
      <c r="Q382" s="107" t="s">
        <v>328</v>
      </c>
      <c r="R382" s="107" t="s">
        <v>1575</v>
      </c>
      <c r="S382" s="110" t="s">
        <v>473</v>
      </c>
      <c r="V382" s="107" t="s">
        <v>330</v>
      </c>
      <c r="X382" s="107" t="s">
        <v>467</v>
      </c>
      <c r="Y382" s="107" t="s">
        <v>1601</v>
      </c>
      <c r="Z382" s="110" t="s">
        <v>328</v>
      </c>
      <c r="AA382" s="107" t="s">
        <v>328</v>
      </c>
      <c r="AB382" s="107" t="s">
        <v>328</v>
      </c>
      <c r="AC382" s="107" t="s">
        <v>328</v>
      </c>
      <c r="AD382" s="107" t="s">
        <v>328</v>
      </c>
      <c r="AE382" s="107" t="s">
        <v>328</v>
      </c>
      <c r="AF382" s="110" t="s">
        <v>328</v>
      </c>
    </row>
    <row r="383" spans="1:32" s="108" customFormat="1" ht="32.1">
      <c r="A383" s="107" t="s">
        <v>1522</v>
      </c>
      <c r="C383" s="107" t="s">
        <v>322</v>
      </c>
      <c r="D383" s="108" t="b">
        <v>1</v>
      </c>
      <c r="E383" s="108" t="b">
        <v>0</v>
      </c>
      <c r="F383" s="108" t="b">
        <v>1</v>
      </c>
      <c r="G383" s="108" t="b">
        <v>0</v>
      </c>
      <c r="H383" s="108" t="s">
        <v>462</v>
      </c>
      <c r="I383" s="108" t="s">
        <v>320</v>
      </c>
      <c r="K383" s="107" t="s">
        <v>324</v>
      </c>
      <c r="L383" s="107" t="s">
        <v>328</v>
      </c>
      <c r="M383" s="107" t="s">
        <v>8</v>
      </c>
      <c r="N383" s="109" t="str">
        <f>N$2</f>
        <v>A unique code that identifies an extracted publication in the ERA dataset. This code is present in all the tables of era extraction data models.</v>
      </c>
      <c r="P383" s="107" t="s">
        <v>463</v>
      </c>
      <c r="Q383" s="107" t="s">
        <v>328</v>
      </c>
      <c r="R383" s="107" t="s">
        <v>328</v>
      </c>
      <c r="S383" s="110" t="s">
        <v>328</v>
      </c>
      <c r="T383" s="107" t="s">
        <v>328</v>
      </c>
      <c r="U383" s="107" t="s">
        <v>328</v>
      </c>
      <c r="V383" s="107" t="s">
        <v>328</v>
      </c>
      <c r="W383" s="107" t="s">
        <v>328</v>
      </c>
      <c r="Z383" s="110" t="s">
        <v>328</v>
      </c>
      <c r="AA383" s="107" t="s">
        <v>328</v>
      </c>
      <c r="AB383" s="107" t="s">
        <v>328</v>
      </c>
      <c r="AC383" s="107" t="s">
        <v>328</v>
      </c>
      <c r="AD383" s="107" t="s">
        <v>328</v>
      </c>
      <c r="AE383" s="107" t="s">
        <v>328</v>
      </c>
      <c r="AF383" s="110" t="s">
        <v>328</v>
      </c>
    </row>
    <row r="384" spans="1:32" s="112" customFormat="1" ht="32.1">
      <c r="A384" s="111" t="s">
        <v>1602</v>
      </c>
      <c r="B384" s="111" t="s">
        <v>1603</v>
      </c>
      <c r="C384" s="111" t="s">
        <v>1604</v>
      </c>
      <c r="D384" s="112" t="b">
        <v>1</v>
      </c>
      <c r="E384" s="112" t="b">
        <v>0</v>
      </c>
      <c r="F384" s="112" t="b">
        <v>1</v>
      </c>
      <c r="G384" s="112" t="b">
        <v>0</v>
      </c>
      <c r="H384" s="112" t="s">
        <v>323</v>
      </c>
      <c r="K384" s="111" t="s">
        <v>330</v>
      </c>
      <c r="L384" s="111" t="s">
        <v>1400</v>
      </c>
      <c r="M384" s="111" t="s">
        <v>8</v>
      </c>
      <c r="N384" s="162" t="s">
        <v>1401</v>
      </c>
      <c r="P384" s="111" t="s">
        <v>333</v>
      </c>
      <c r="Q384" s="111" t="s">
        <v>374</v>
      </c>
      <c r="R384" s="111" t="s">
        <v>324</v>
      </c>
      <c r="S384" s="114" t="s">
        <v>328</v>
      </c>
      <c r="T384" s="111" t="s">
        <v>328</v>
      </c>
      <c r="U384" s="111" t="s">
        <v>328</v>
      </c>
      <c r="V384" s="111" t="s">
        <v>328</v>
      </c>
      <c r="W384" s="111" t="s">
        <v>328</v>
      </c>
      <c r="Z384" s="114" t="s">
        <v>328</v>
      </c>
      <c r="AA384" s="111" t="s">
        <v>328</v>
      </c>
      <c r="AB384" s="111" t="s">
        <v>328</v>
      </c>
      <c r="AC384" s="111" t="s">
        <v>328</v>
      </c>
      <c r="AD384" s="111" t="s">
        <v>328</v>
      </c>
      <c r="AE384" s="111" t="s">
        <v>328</v>
      </c>
      <c r="AF384" s="114" t="s">
        <v>328</v>
      </c>
    </row>
    <row r="385" spans="1:32" s="112" customFormat="1" ht="15.95">
      <c r="A385" s="111" t="s">
        <v>1602</v>
      </c>
      <c r="C385" s="111" t="s">
        <v>1605</v>
      </c>
      <c r="D385" s="112" t="b">
        <v>1</v>
      </c>
      <c r="E385" s="112" t="b">
        <v>0</v>
      </c>
      <c r="F385" s="112" t="b">
        <v>1</v>
      </c>
      <c r="G385" s="112" t="b">
        <v>0</v>
      </c>
      <c r="K385" s="111" t="s">
        <v>330</v>
      </c>
      <c r="L385" s="111" t="s">
        <v>1606</v>
      </c>
      <c r="M385" s="111" t="s">
        <v>8</v>
      </c>
      <c r="N385" s="162" t="s">
        <v>1607</v>
      </c>
      <c r="P385" s="111" t="s">
        <v>1608</v>
      </c>
      <c r="Q385" s="111" t="s">
        <v>328</v>
      </c>
      <c r="R385" s="111" t="s">
        <v>324</v>
      </c>
      <c r="S385" s="114" t="s">
        <v>473</v>
      </c>
      <c r="T385" s="111" t="s">
        <v>1609</v>
      </c>
      <c r="U385" s="111" t="s">
        <v>1610</v>
      </c>
      <c r="V385" s="111" t="s">
        <v>324</v>
      </c>
      <c r="W385" s="111" t="s">
        <v>1611</v>
      </c>
      <c r="X385" s="111" t="s">
        <v>467</v>
      </c>
      <c r="Y385" s="111" t="s">
        <v>1612</v>
      </c>
      <c r="Z385" s="114" t="s">
        <v>324</v>
      </c>
      <c r="AA385" s="111" t="s">
        <v>731</v>
      </c>
      <c r="AB385" s="111" t="s">
        <v>1613</v>
      </c>
      <c r="AC385" s="111" t="s">
        <v>1614</v>
      </c>
      <c r="AD385" s="111" t="s">
        <v>324</v>
      </c>
      <c r="AE385" s="111" t="s">
        <v>1615</v>
      </c>
      <c r="AF385" s="114" t="s">
        <v>328</v>
      </c>
    </row>
    <row r="386" spans="1:32" s="112" customFormat="1">
      <c r="A386" s="111" t="s">
        <v>1602</v>
      </c>
      <c r="C386" s="111" t="s">
        <v>1616</v>
      </c>
      <c r="D386" s="112" t="b">
        <v>1</v>
      </c>
      <c r="E386" s="112" t="b">
        <v>0</v>
      </c>
      <c r="F386" s="112" t="b">
        <v>1</v>
      </c>
      <c r="G386" s="112" t="b">
        <v>0</v>
      </c>
      <c r="K386" s="111" t="s">
        <v>324</v>
      </c>
      <c r="L386" s="111" t="s">
        <v>328</v>
      </c>
      <c r="M386" s="111" t="s">
        <v>8</v>
      </c>
      <c r="N386" s="113"/>
      <c r="P386" s="111" t="s">
        <v>1617</v>
      </c>
      <c r="Q386" s="111" t="s">
        <v>328</v>
      </c>
      <c r="R386" s="111" t="s">
        <v>328</v>
      </c>
      <c r="S386" s="114" t="s">
        <v>328</v>
      </c>
      <c r="T386" s="111" t="s">
        <v>328</v>
      </c>
      <c r="U386" s="111" t="s">
        <v>328</v>
      </c>
      <c r="V386" s="111" t="s">
        <v>328</v>
      </c>
      <c r="W386" s="111" t="s">
        <v>328</v>
      </c>
      <c r="Z386" s="114" t="s">
        <v>328</v>
      </c>
      <c r="AA386" s="111" t="s">
        <v>328</v>
      </c>
      <c r="AB386" s="111" t="s">
        <v>328</v>
      </c>
      <c r="AC386" s="111" t="s">
        <v>328</v>
      </c>
      <c r="AD386" s="111" t="s">
        <v>328</v>
      </c>
      <c r="AE386" s="111" t="s">
        <v>328</v>
      </c>
      <c r="AF386" s="114" t="s">
        <v>328</v>
      </c>
    </row>
    <row r="387" spans="1:32" s="112" customFormat="1">
      <c r="A387" s="111" t="s">
        <v>1602</v>
      </c>
      <c r="C387" s="111" t="s">
        <v>1618</v>
      </c>
      <c r="D387" s="112" t="b">
        <v>1</v>
      </c>
      <c r="E387" s="112" t="b">
        <v>0</v>
      </c>
      <c r="F387" s="112" t="b">
        <v>1</v>
      </c>
      <c r="G387" s="112" t="b">
        <v>0</v>
      </c>
      <c r="K387" s="111" t="s">
        <v>330</v>
      </c>
      <c r="L387" s="111" t="s">
        <v>302</v>
      </c>
      <c r="M387" s="111" t="s">
        <v>8</v>
      </c>
      <c r="N387" s="113"/>
      <c r="P387" s="111" t="s">
        <v>333</v>
      </c>
      <c r="Q387" s="111" t="s">
        <v>328</v>
      </c>
      <c r="R387" s="111" t="s">
        <v>328</v>
      </c>
      <c r="S387" s="114" t="s">
        <v>328</v>
      </c>
      <c r="T387" s="111" t="s">
        <v>328</v>
      </c>
      <c r="U387" s="111" t="s">
        <v>328</v>
      </c>
      <c r="V387" s="111" t="s">
        <v>328</v>
      </c>
      <c r="W387" s="111" t="s">
        <v>328</v>
      </c>
      <c r="Z387" s="114" t="s">
        <v>328</v>
      </c>
      <c r="AA387" s="111" t="s">
        <v>328</v>
      </c>
      <c r="AB387" s="111" t="s">
        <v>328</v>
      </c>
      <c r="AC387" s="111" t="s">
        <v>328</v>
      </c>
      <c r="AD387" s="111" t="s">
        <v>328</v>
      </c>
      <c r="AE387" s="111" t="s">
        <v>328</v>
      </c>
      <c r="AF387" s="114" t="s">
        <v>328</v>
      </c>
    </row>
    <row r="388" spans="1:32" s="112" customFormat="1" ht="32.1">
      <c r="A388" s="111" t="s">
        <v>1602</v>
      </c>
      <c r="C388" s="111" t="s">
        <v>322</v>
      </c>
      <c r="D388" s="112" t="b">
        <v>1</v>
      </c>
      <c r="E388" s="112" t="b">
        <v>0</v>
      </c>
      <c r="F388" s="112" t="b">
        <v>1</v>
      </c>
      <c r="G388" s="112" t="b">
        <v>0</v>
      </c>
      <c r="H388" s="112" t="s">
        <v>462</v>
      </c>
      <c r="I388" s="112" t="s">
        <v>320</v>
      </c>
      <c r="K388" s="111" t="s">
        <v>324</v>
      </c>
      <c r="L388" s="111" t="s">
        <v>328</v>
      </c>
      <c r="M388" s="111" t="s">
        <v>8</v>
      </c>
      <c r="N388" s="113" t="str">
        <f>N$2</f>
        <v>A unique code that identifies an extracted publication in the ERA dataset. This code is present in all the tables of era extraction data models.</v>
      </c>
      <c r="P388" s="111" t="s">
        <v>463</v>
      </c>
      <c r="Q388" s="111" t="s">
        <v>328</v>
      </c>
      <c r="R388" s="111" t="s">
        <v>328</v>
      </c>
      <c r="S388" s="114" t="s">
        <v>328</v>
      </c>
      <c r="T388" s="111" t="s">
        <v>328</v>
      </c>
      <c r="U388" s="111" t="s">
        <v>328</v>
      </c>
      <c r="V388" s="111" t="s">
        <v>328</v>
      </c>
      <c r="W388" s="111" t="s">
        <v>328</v>
      </c>
      <c r="Z388" s="114" t="s">
        <v>328</v>
      </c>
      <c r="AA388" s="111" t="s">
        <v>328</v>
      </c>
      <c r="AB388" s="111" t="s">
        <v>328</v>
      </c>
      <c r="AC388" s="111" t="s">
        <v>328</v>
      </c>
      <c r="AD388" s="111" t="s">
        <v>328</v>
      </c>
      <c r="AE388" s="111" t="s">
        <v>328</v>
      </c>
      <c r="AF388" s="114" t="s">
        <v>328</v>
      </c>
    </row>
    <row r="389" spans="1:32" s="116" customFormat="1" ht="32.1">
      <c r="A389" s="115" t="s">
        <v>1619</v>
      </c>
      <c r="B389" s="115" t="s">
        <v>1620</v>
      </c>
      <c r="C389" s="115" t="s">
        <v>1621</v>
      </c>
      <c r="D389" s="116" t="b">
        <v>1</v>
      </c>
      <c r="E389" s="116" t="b">
        <v>0</v>
      </c>
      <c r="F389" s="116" t="b">
        <v>1</v>
      </c>
      <c r="G389" s="116" t="b">
        <v>0</v>
      </c>
      <c r="H389" s="116" t="s">
        <v>323</v>
      </c>
      <c r="K389" s="115" t="s">
        <v>330</v>
      </c>
      <c r="L389" s="115" t="s">
        <v>1400</v>
      </c>
      <c r="M389" s="115" t="s">
        <v>8</v>
      </c>
      <c r="N389" s="119" t="s">
        <v>1401</v>
      </c>
      <c r="P389" s="115" t="s">
        <v>333</v>
      </c>
      <c r="Q389" s="115" t="s">
        <v>374</v>
      </c>
      <c r="R389" s="115" t="s">
        <v>324</v>
      </c>
      <c r="S389" s="118" t="s">
        <v>328</v>
      </c>
      <c r="T389" s="115" t="s">
        <v>328</v>
      </c>
      <c r="U389" s="115" t="s">
        <v>328</v>
      </c>
      <c r="V389" s="115" t="s">
        <v>328</v>
      </c>
      <c r="W389" s="115" t="s">
        <v>328</v>
      </c>
      <c r="Z389" s="118" t="s">
        <v>328</v>
      </c>
      <c r="AA389" s="115" t="s">
        <v>328</v>
      </c>
      <c r="AB389" s="115" t="s">
        <v>328</v>
      </c>
      <c r="AC389" s="115" t="s">
        <v>328</v>
      </c>
      <c r="AD389" s="115" t="s">
        <v>328</v>
      </c>
      <c r="AE389" s="115" t="s">
        <v>328</v>
      </c>
      <c r="AF389" s="118" t="s">
        <v>328</v>
      </c>
    </row>
    <row r="390" spans="1:32" s="116" customFormat="1">
      <c r="A390" s="115" t="s">
        <v>1619</v>
      </c>
      <c r="C390" s="115" t="s">
        <v>1622</v>
      </c>
      <c r="D390" s="116" t="b">
        <v>1</v>
      </c>
      <c r="E390" s="116" t="b">
        <v>0</v>
      </c>
      <c r="F390" s="116" t="b">
        <v>1</v>
      </c>
      <c r="G390" s="116" t="b">
        <v>0</v>
      </c>
      <c r="K390" s="115" t="s">
        <v>330</v>
      </c>
      <c r="L390" s="115" t="s">
        <v>1623</v>
      </c>
      <c r="M390" s="115" t="s">
        <v>8</v>
      </c>
      <c r="N390" s="117"/>
      <c r="P390" s="115" t="s">
        <v>1624</v>
      </c>
      <c r="Q390" s="115" t="s">
        <v>328</v>
      </c>
      <c r="R390" s="115" t="s">
        <v>324</v>
      </c>
      <c r="S390" s="118" t="s">
        <v>473</v>
      </c>
      <c r="T390" s="115" t="s">
        <v>1625</v>
      </c>
      <c r="U390" s="120" t="s">
        <v>1626</v>
      </c>
      <c r="V390" s="115" t="s">
        <v>476</v>
      </c>
      <c r="W390" s="115" t="s">
        <v>1627</v>
      </c>
      <c r="Z390" s="118" t="s">
        <v>324</v>
      </c>
      <c r="AA390" s="115" t="s">
        <v>731</v>
      </c>
      <c r="AB390" s="115" t="s">
        <v>1628</v>
      </c>
      <c r="AC390" s="120" t="s">
        <v>1629</v>
      </c>
      <c r="AD390" s="115" t="s">
        <v>476</v>
      </c>
      <c r="AE390" s="115" t="s">
        <v>1630</v>
      </c>
      <c r="AF390" s="118"/>
    </row>
    <row r="391" spans="1:32" s="116" customFormat="1">
      <c r="A391" s="115" t="s">
        <v>1619</v>
      </c>
      <c r="B391" s="115" t="s">
        <v>1631</v>
      </c>
      <c r="C391" s="115" t="s">
        <v>1631</v>
      </c>
      <c r="D391" s="116" t="b">
        <v>1</v>
      </c>
      <c r="E391" s="116" t="b">
        <v>0</v>
      </c>
      <c r="F391" s="116" t="b">
        <v>1</v>
      </c>
      <c r="G391" s="116" t="b">
        <v>0</v>
      </c>
      <c r="K391" s="115" t="s">
        <v>324</v>
      </c>
      <c r="L391" s="115" t="s">
        <v>328</v>
      </c>
      <c r="M391" s="115" t="s">
        <v>8</v>
      </c>
      <c r="N391" s="117"/>
      <c r="P391" s="115" t="s">
        <v>1632</v>
      </c>
      <c r="Q391" s="115" t="s">
        <v>328</v>
      </c>
      <c r="R391" s="115" t="s">
        <v>328</v>
      </c>
      <c r="S391" s="118" t="s">
        <v>328</v>
      </c>
      <c r="T391" s="115" t="s">
        <v>328</v>
      </c>
      <c r="U391" s="115" t="s">
        <v>328</v>
      </c>
      <c r="V391" s="115" t="s">
        <v>328</v>
      </c>
      <c r="W391" s="115" t="s">
        <v>328</v>
      </c>
      <c r="Z391" s="118" t="s">
        <v>328</v>
      </c>
      <c r="AA391" s="115" t="s">
        <v>328</v>
      </c>
      <c r="AB391" s="115" t="s">
        <v>328</v>
      </c>
      <c r="AC391" s="115" t="s">
        <v>328</v>
      </c>
      <c r="AD391" s="115" t="s">
        <v>328</v>
      </c>
      <c r="AE391" s="115" t="s">
        <v>328</v>
      </c>
      <c r="AF391" s="118" t="s">
        <v>328</v>
      </c>
    </row>
    <row r="392" spans="1:32" s="116" customFormat="1">
      <c r="A392" s="115" t="s">
        <v>1619</v>
      </c>
      <c r="C392" s="115" t="s">
        <v>1633</v>
      </c>
      <c r="D392" s="116" t="b">
        <v>1</v>
      </c>
      <c r="E392" s="116" t="b">
        <v>0</v>
      </c>
      <c r="F392" s="116" t="b">
        <v>1</v>
      </c>
      <c r="G392" s="116" t="b">
        <v>0</v>
      </c>
      <c r="K392" s="115" t="s">
        <v>330</v>
      </c>
      <c r="L392" s="115" t="s">
        <v>302</v>
      </c>
      <c r="M392" s="115" t="s">
        <v>8</v>
      </c>
      <c r="N392" s="117"/>
      <c r="P392" s="115" t="s">
        <v>333</v>
      </c>
      <c r="Q392" s="115" t="s">
        <v>374</v>
      </c>
      <c r="R392" s="115" t="s">
        <v>330</v>
      </c>
      <c r="S392" s="118" t="s">
        <v>328</v>
      </c>
      <c r="T392" s="115" t="s">
        <v>328</v>
      </c>
      <c r="U392" s="115" t="s">
        <v>328</v>
      </c>
      <c r="V392" s="115" t="s">
        <v>328</v>
      </c>
      <c r="W392" s="115" t="s">
        <v>328</v>
      </c>
      <c r="Z392" s="118" t="s">
        <v>328</v>
      </c>
      <c r="AA392" s="115" t="s">
        <v>328</v>
      </c>
      <c r="AB392" s="115" t="s">
        <v>328</v>
      </c>
      <c r="AC392" s="115" t="s">
        <v>328</v>
      </c>
      <c r="AD392" s="115" t="s">
        <v>328</v>
      </c>
      <c r="AE392" s="115" t="s">
        <v>328</v>
      </c>
      <c r="AF392" s="118" t="s">
        <v>328</v>
      </c>
    </row>
    <row r="393" spans="1:32" s="116" customFormat="1" ht="32.1">
      <c r="A393" s="115" t="s">
        <v>1619</v>
      </c>
      <c r="C393" s="115" t="s">
        <v>322</v>
      </c>
      <c r="D393" s="116" t="b">
        <v>1</v>
      </c>
      <c r="E393" s="116" t="b">
        <v>0</v>
      </c>
      <c r="F393" s="116" t="b">
        <v>1</v>
      </c>
      <c r="G393" s="116" t="b">
        <v>0</v>
      </c>
      <c r="H393" s="116" t="s">
        <v>462</v>
      </c>
      <c r="I393" s="116" t="s">
        <v>320</v>
      </c>
      <c r="K393" s="115" t="s">
        <v>324</v>
      </c>
      <c r="L393" s="115" t="s">
        <v>328</v>
      </c>
      <c r="M393" s="115" t="s">
        <v>8</v>
      </c>
      <c r="N393" s="117" t="str">
        <f>N$2</f>
        <v>A unique code that identifies an extracted publication in the ERA dataset. This code is present in all the tables of era extraction data models.</v>
      </c>
      <c r="P393" s="115" t="s">
        <v>463</v>
      </c>
      <c r="Q393" s="115" t="s">
        <v>328</v>
      </c>
      <c r="R393" s="115" t="s">
        <v>328</v>
      </c>
      <c r="S393" s="118" t="s">
        <v>328</v>
      </c>
      <c r="T393" s="115" t="s">
        <v>328</v>
      </c>
      <c r="U393" s="115" t="s">
        <v>328</v>
      </c>
      <c r="V393" s="115" t="s">
        <v>328</v>
      </c>
      <c r="W393" s="115" t="s">
        <v>328</v>
      </c>
      <c r="Z393" s="118" t="s">
        <v>328</v>
      </c>
      <c r="AA393" s="115" t="s">
        <v>328</v>
      </c>
      <c r="AB393" s="115" t="s">
        <v>328</v>
      </c>
      <c r="AC393" s="115" t="s">
        <v>328</v>
      </c>
      <c r="AD393" s="115" t="s">
        <v>328</v>
      </c>
      <c r="AE393" s="115" t="s">
        <v>328</v>
      </c>
      <c r="AF393" s="118" t="s">
        <v>328</v>
      </c>
    </row>
    <row r="394" spans="1:32" s="122" customFormat="1" ht="32.1">
      <c r="A394" s="121" t="s">
        <v>1634</v>
      </c>
      <c r="C394" s="121" t="s">
        <v>1621</v>
      </c>
      <c r="D394" s="122" t="b">
        <v>1</v>
      </c>
      <c r="E394" s="122" t="b">
        <v>0</v>
      </c>
      <c r="F394" s="122" t="b">
        <v>1</v>
      </c>
      <c r="G394" s="122" t="b">
        <v>0</v>
      </c>
      <c r="H394" s="122" t="s">
        <v>323</v>
      </c>
      <c r="K394" s="121" t="s">
        <v>330</v>
      </c>
      <c r="L394" s="121" t="s">
        <v>1400</v>
      </c>
      <c r="M394" s="121" t="s">
        <v>8</v>
      </c>
      <c r="N394" s="123" t="s">
        <v>1401</v>
      </c>
      <c r="P394" s="121" t="s">
        <v>1635</v>
      </c>
      <c r="Q394" s="121" t="s">
        <v>374</v>
      </c>
      <c r="R394" s="121" t="s">
        <v>324</v>
      </c>
      <c r="S394" s="124" t="s">
        <v>328</v>
      </c>
      <c r="T394" s="121" t="s">
        <v>328</v>
      </c>
      <c r="U394" s="121" t="s">
        <v>328</v>
      </c>
      <c r="V394" s="121" t="s">
        <v>328</v>
      </c>
      <c r="W394" s="121" t="s">
        <v>328</v>
      </c>
      <c r="Z394" s="124" t="s">
        <v>328</v>
      </c>
      <c r="AA394" s="121" t="s">
        <v>328</v>
      </c>
      <c r="AB394" s="121" t="s">
        <v>328</v>
      </c>
      <c r="AC394" s="121" t="s">
        <v>328</v>
      </c>
      <c r="AD394" s="121" t="s">
        <v>328</v>
      </c>
      <c r="AE394" s="121" t="s">
        <v>328</v>
      </c>
      <c r="AF394" s="124" t="s">
        <v>328</v>
      </c>
    </row>
    <row r="395" spans="1:32" s="122" customFormat="1" ht="15.95">
      <c r="A395" s="121" t="s">
        <v>1634</v>
      </c>
      <c r="C395" s="121" t="s">
        <v>1636</v>
      </c>
      <c r="D395" s="122" t="b">
        <v>1</v>
      </c>
      <c r="E395" s="122" t="b">
        <v>0</v>
      </c>
      <c r="F395" s="122" t="b">
        <v>1</v>
      </c>
      <c r="G395" s="122" t="b">
        <v>0</v>
      </c>
      <c r="K395" s="121" t="s">
        <v>330</v>
      </c>
      <c r="L395" s="121" t="s">
        <v>1637</v>
      </c>
      <c r="M395" s="121" t="s">
        <v>8</v>
      </c>
      <c r="N395" s="125" t="s">
        <v>1638</v>
      </c>
      <c r="P395" s="121" t="s">
        <v>1639</v>
      </c>
      <c r="Q395" s="121" t="s">
        <v>374</v>
      </c>
      <c r="R395" s="121" t="s">
        <v>324</v>
      </c>
      <c r="S395" s="124" t="s">
        <v>473</v>
      </c>
      <c r="T395" s="121" t="s">
        <v>1640</v>
      </c>
      <c r="U395" s="126" t="s">
        <v>1641</v>
      </c>
      <c r="V395" s="121" t="s">
        <v>324</v>
      </c>
      <c r="W395" s="121" t="s">
        <v>1642</v>
      </c>
      <c r="Z395" s="124" t="s">
        <v>324</v>
      </c>
      <c r="AA395" s="121" t="s">
        <v>731</v>
      </c>
      <c r="AB395" s="121" t="s">
        <v>1643</v>
      </c>
      <c r="AC395" s="126" t="s">
        <v>1644</v>
      </c>
      <c r="AD395" s="121" t="s">
        <v>324</v>
      </c>
      <c r="AE395" s="121" t="s">
        <v>1645</v>
      </c>
      <c r="AF395" s="124"/>
    </row>
    <row r="396" spans="1:32" s="122" customFormat="1" ht="32.1">
      <c r="A396" s="121" t="s">
        <v>1634</v>
      </c>
      <c r="C396" s="121" t="s">
        <v>1646</v>
      </c>
      <c r="D396" s="122" t="b">
        <v>1</v>
      </c>
      <c r="E396" s="122" t="b">
        <v>0</v>
      </c>
      <c r="F396" s="122" t="b">
        <v>1</v>
      </c>
      <c r="G396" s="122" t="b">
        <v>0</v>
      </c>
      <c r="K396" s="121" t="s">
        <v>330</v>
      </c>
      <c r="L396" s="121" t="s">
        <v>1647</v>
      </c>
      <c r="M396" s="121" t="s">
        <v>5</v>
      </c>
      <c r="N396" s="125" t="s">
        <v>1648</v>
      </c>
      <c r="P396" s="121" t="s">
        <v>328</v>
      </c>
      <c r="Q396" s="121" t="s">
        <v>520</v>
      </c>
      <c r="R396" s="121" t="s">
        <v>330</v>
      </c>
      <c r="S396" s="124" t="s">
        <v>473</v>
      </c>
      <c r="T396" s="121" t="s">
        <v>617</v>
      </c>
      <c r="U396" s="126" t="s">
        <v>618</v>
      </c>
      <c r="V396" s="121" t="s">
        <v>476</v>
      </c>
      <c r="W396" s="121" t="s">
        <v>1649</v>
      </c>
      <c r="Z396" s="124" t="s">
        <v>324</v>
      </c>
      <c r="AA396" s="121" t="s">
        <v>1295</v>
      </c>
      <c r="AB396" s="121" t="s">
        <v>1650</v>
      </c>
      <c r="AC396" s="126" t="s">
        <v>1651</v>
      </c>
      <c r="AD396" s="121" t="s">
        <v>476</v>
      </c>
      <c r="AE396" s="121" t="s">
        <v>1652</v>
      </c>
      <c r="AF396" s="124"/>
    </row>
    <row r="397" spans="1:32" s="122" customFormat="1" ht="32.1">
      <c r="A397" s="121" t="s">
        <v>1634</v>
      </c>
      <c r="C397" s="121" t="s">
        <v>1653</v>
      </c>
      <c r="D397" s="122" t="b">
        <v>1</v>
      </c>
      <c r="E397" s="122" t="b">
        <v>0</v>
      </c>
      <c r="F397" s="122" t="b">
        <v>1</v>
      </c>
      <c r="G397" s="122" t="b">
        <v>0</v>
      </c>
      <c r="K397" s="121" t="s">
        <v>330</v>
      </c>
      <c r="L397" s="121" t="s">
        <v>1654</v>
      </c>
      <c r="M397" s="121" t="s">
        <v>5</v>
      </c>
      <c r="N397" s="125" t="s">
        <v>1655</v>
      </c>
      <c r="P397" s="121" t="s">
        <v>328</v>
      </c>
      <c r="Q397" s="121" t="s">
        <v>520</v>
      </c>
      <c r="R397" s="121" t="s">
        <v>330</v>
      </c>
      <c r="S397" s="124" t="s">
        <v>473</v>
      </c>
      <c r="T397" s="121" t="s">
        <v>617</v>
      </c>
      <c r="U397" s="126" t="s">
        <v>618</v>
      </c>
      <c r="V397" s="121" t="s">
        <v>476</v>
      </c>
      <c r="W397" s="121" t="s">
        <v>1649</v>
      </c>
      <c r="Z397" s="124" t="s">
        <v>324</v>
      </c>
      <c r="AA397" s="121" t="s">
        <v>1295</v>
      </c>
      <c r="AB397" s="121" t="s">
        <v>1650</v>
      </c>
      <c r="AC397" s="126" t="s">
        <v>1651</v>
      </c>
      <c r="AD397" s="121" t="s">
        <v>476</v>
      </c>
      <c r="AE397" s="121" t="s">
        <v>1652</v>
      </c>
      <c r="AF397" s="124"/>
    </row>
    <row r="398" spans="1:32" s="122" customFormat="1" ht="32.1">
      <c r="A398" s="121" t="s">
        <v>1634</v>
      </c>
      <c r="C398" s="121" t="s">
        <v>1656</v>
      </c>
      <c r="D398" s="122" t="b">
        <v>1</v>
      </c>
      <c r="E398" s="122" t="b">
        <v>0</v>
      </c>
      <c r="F398" s="122" t="b">
        <v>1</v>
      </c>
      <c r="G398" s="122" t="b">
        <v>0</v>
      </c>
      <c r="K398" s="121" t="s">
        <v>330</v>
      </c>
      <c r="L398" s="121" t="s">
        <v>1657</v>
      </c>
      <c r="M398" s="121" t="s">
        <v>5</v>
      </c>
      <c r="N398" s="125" t="s">
        <v>1658</v>
      </c>
      <c r="P398" s="121" t="s">
        <v>328</v>
      </c>
      <c r="Q398" s="121" t="s">
        <v>932</v>
      </c>
      <c r="R398" s="121" t="s">
        <v>330</v>
      </c>
      <c r="S398" s="124" t="s">
        <v>473</v>
      </c>
      <c r="T398" s="121" t="s">
        <v>617</v>
      </c>
      <c r="U398" s="126" t="s">
        <v>618</v>
      </c>
      <c r="V398" s="121" t="s">
        <v>476</v>
      </c>
      <c r="W398" s="121" t="s">
        <v>1649</v>
      </c>
      <c r="Z398" s="124" t="s">
        <v>324</v>
      </c>
      <c r="AA398" s="121" t="s">
        <v>1295</v>
      </c>
      <c r="AB398" s="121" t="s">
        <v>1650</v>
      </c>
      <c r="AC398" s="126" t="s">
        <v>1651</v>
      </c>
      <c r="AD398" s="121" t="s">
        <v>476</v>
      </c>
      <c r="AE398" s="121" t="s">
        <v>1652</v>
      </c>
      <c r="AF398" s="124"/>
    </row>
    <row r="399" spans="1:32" s="122" customFormat="1" ht="32.1">
      <c r="A399" s="121" t="s">
        <v>1634</v>
      </c>
      <c r="C399" s="121" t="s">
        <v>1659</v>
      </c>
      <c r="D399" s="122" t="b">
        <v>1</v>
      </c>
      <c r="E399" s="122" t="b">
        <v>0</v>
      </c>
      <c r="F399" s="122" t="b">
        <v>1</v>
      </c>
      <c r="G399" s="122" t="b">
        <v>0</v>
      </c>
      <c r="K399" s="121" t="s">
        <v>330</v>
      </c>
      <c r="L399" s="121" t="s">
        <v>1660</v>
      </c>
      <c r="M399" s="121" t="s">
        <v>5</v>
      </c>
      <c r="N399" s="125" t="s">
        <v>1661</v>
      </c>
      <c r="P399" s="121" t="s">
        <v>328</v>
      </c>
      <c r="Q399" s="121" t="s">
        <v>932</v>
      </c>
      <c r="R399" s="121" t="s">
        <v>330</v>
      </c>
      <c r="S399" s="124" t="s">
        <v>473</v>
      </c>
      <c r="V399" s="121" t="s">
        <v>330</v>
      </c>
      <c r="Z399" s="124" t="s">
        <v>324</v>
      </c>
      <c r="AA399" s="121" t="s">
        <v>1295</v>
      </c>
      <c r="AB399" s="121" t="s">
        <v>1662</v>
      </c>
      <c r="AC399" s="126" t="s">
        <v>1663</v>
      </c>
      <c r="AD399" s="121" t="s">
        <v>476</v>
      </c>
      <c r="AE399" s="121" t="s">
        <v>1664</v>
      </c>
      <c r="AF399" s="124"/>
    </row>
    <row r="400" spans="1:32" s="122" customFormat="1" ht="15.95">
      <c r="A400" s="121" t="s">
        <v>1634</v>
      </c>
      <c r="C400" s="121" t="s">
        <v>1665</v>
      </c>
      <c r="D400" s="122" t="b">
        <v>1</v>
      </c>
      <c r="E400" s="122" t="b">
        <v>0</v>
      </c>
      <c r="F400" s="122" t="b">
        <v>1</v>
      </c>
      <c r="G400" s="122" t="b">
        <v>0</v>
      </c>
      <c r="K400" s="121" t="s">
        <v>330</v>
      </c>
      <c r="L400" s="121" t="s">
        <v>1187</v>
      </c>
      <c r="M400" s="121" t="s">
        <v>5</v>
      </c>
      <c r="N400" s="125" t="s">
        <v>1666</v>
      </c>
      <c r="P400" s="121" t="s">
        <v>328</v>
      </c>
      <c r="Q400" s="121" t="s">
        <v>520</v>
      </c>
      <c r="R400" s="121" t="s">
        <v>330</v>
      </c>
      <c r="S400" s="124" t="s">
        <v>473</v>
      </c>
      <c r="V400" s="121" t="s">
        <v>330</v>
      </c>
      <c r="Z400" s="124" t="s">
        <v>330</v>
      </c>
      <c r="AA400" s="121" t="s">
        <v>374</v>
      </c>
      <c r="AD400" s="121" t="s">
        <v>330</v>
      </c>
      <c r="AF400" s="124"/>
    </row>
    <row r="401" spans="1:32" s="122" customFormat="1">
      <c r="A401" s="121" t="s">
        <v>1634</v>
      </c>
      <c r="C401" s="121" t="s">
        <v>1667</v>
      </c>
      <c r="D401" s="122" t="b">
        <v>1</v>
      </c>
      <c r="E401" s="122" t="b">
        <v>0</v>
      </c>
      <c r="F401" s="122" t="b">
        <v>1</v>
      </c>
      <c r="G401" s="122" t="b">
        <v>0</v>
      </c>
      <c r="K401" s="121" t="s">
        <v>330</v>
      </c>
      <c r="L401" s="121" t="s">
        <v>1325</v>
      </c>
      <c r="M401" s="121" t="s">
        <v>8</v>
      </c>
      <c r="N401" s="125"/>
      <c r="P401" s="121" t="s">
        <v>1668</v>
      </c>
      <c r="Q401" s="121" t="s">
        <v>328</v>
      </c>
      <c r="R401" s="121" t="s">
        <v>1669</v>
      </c>
      <c r="S401" s="124" t="s">
        <v>473</v>
      </c>
      <c r="V401" s="121" t="s">
        <v>330</v>
      </c>
      <c r="Z401" s="124" t="s">
        <v>324</v>
      </c>
      <c r="AA401" s="121" t="s">
        <v>638</v>
      </c>
      <c r="AB401" s="121" t="s">
        <v>639</v>
      </c>
      <c r="AC401" s="121" t="s">
        <v>640</v>
      </c>
      <c r="AD401" s="121" t="s">
        <v>641</v>
      </c>
      <c r="AE401" s="121" t="s">
        <v>642</v>
      </c>
      <c r="AF401" s="124"/>
    </row>
    <row r="402" spans="1:32" s="122" customFormat="1" ht="32.1">
      <c r="A402" s="121" t="s">
        <v>1634</v>
      </c>
      <c r="C402" s="121" t="s">
        <v>322</v>
      </c>
      <c r="D402" s="122" t="b">
        <v>1</v>
      </c>
      <c r="E402" s="122" t="b">
        <v>0</v>
      </c>
      <c r="F402" s="122" t="b">
        <v>1</v>
      </c>
      <c r="G402" s="122" t="b">
        <v>0</v>
      </c>
      <c r="H402" s="122" t="s">
        <v>462</v>
      </c>
      <c r="I402" s="122" t="s">
        <v>320</v>
      </c>
      <c r="K402" s="121" t="s">
        <v>324</v>
      </c>
      <c r="L402" s="121" t="s">
        <v>328</v>
      </c>
      <c r="M402" s="121" t="s">
        <v>8</v>
      </c>
      <c r="N402" s="125" t="str">
        <f>N$2</f>
        <v>A unique code that identifies an extracted publication in the ERA dataset. This code is present in all the tables of era extraction data models.</v>
      </c>
      <c r="P402" s="121" t="s">
        <v>463</v>
      </c>
      <c r="Q402" s="121" t="s">
        <v>328</v>
      </c>
      <c r="R402" s="121" t="s">
        <v>328</v>
      </c>
      <c r="S402" s="124" t="s">
        <v>328</v>
      </c>
      <c r="T402" s="121" t="s">
        <v>328</v>
      </c>
      <c r="U402" s="121" t="s">
        <v>328</v>
      </c>
      <c r="V402" s="121" t="s">
        <v>328</v>
      </c>
      <c r="W402" s="121" t="s">
        <v>328</v>
      </c>
      <c r="Z402" s="124" t="s">
        <v>328</v>
      </c>
      <c r="AA402" s="121" t="s">
        <v>328</v>
      </c>
      <c r="AB402" s="121" t="s">
        <v>328</v>
      </c>
      <c r="AC402" s="121" t="s">
        <v>328</v>
      </c>
      <c r="AD402" s="121" t="s">
        <v>328</v>
      </c>
      <c r="AE402" s="121" t="s">
        <v>328</v>
      </c>
      <c r="AF402" s="124" t="s">
        <v>328</v>
      </c>
    </row>
    <row r="403" spans="1:32" s="128" customFormat="1" ht="32.1">
      <c r="A403" s="127" t="s">
        <v>1670</v>
      </c>
      <c r="C403" s="229" t="s">
        <v>1671</v>
      </c>
      <c r="D403" s="128" t="b">
        <v>1</v>
      </c>
      <c r="E403" s="128" t="b">
        <v>0</v>
      </c>
      <c r="F403" s="128" t="b">
        <v>0</v>
      </c>
      <c r="G403" s="128" t="b">
        <v>0</v>
      </c>
      <c r="H403" s="128" t="s">
        <v>323</v>
      </c>
      <c r="K403" s="127" t="s">
        <v>330</v>
      </c>
      <c r="L403" s="127" t="s">
        <v>1400</v>
      </c>
      <c r="M403" s="127" t="s">
        <v>8</v>
      </c>
      <c r="N403" s="129" t="s">
        <v>1401</v>
      </c>
      <c r="P403" s="127" t="s">
        <v>333</v>
      </c>
      <c r="Q403" s="127" t="s">
        <v>374</v>
      </c>
      <c r="R403" s="127" t="s">
        <v>324</v>
      </c>
      <c r="S403" s="130" t="s">
        <v>328</v>
      </c>
      <c r="T403" s="127" t="s">
        <v>328</v>
      </c>
      <c r="U403" s="127" t="s">
        <v>328</v>
      </c>
      <c r="V403" s="127" t="s">
        <v>328</v>
      </c>
      <c r="W403" s="127" t="s">
        <v>328</v>
      </c>
      <c r="Z403" s="130" t="s">
        <v>328</v>
      </c>
      <c r="AA403" s="127" t="s">
        <v>328</v>
      </c>
      <c r="AB403" s="127" t="s">
        <v>328</v>
      </c>
      <c r="AC403" s="127" t="s">
        <v>328</v>
      </c>
      <c r="AD403" s="127" t="s">
        <v>328</v>
      </c>
      <c r="AE403" s="127" t="s">
        <v>328</v>
      </c>
      <c r="AF403" s="130" t="s">
        <v>328</v>
      </c>
    </row>
    <row r="404" spans="1:32" s="128" customFormat="1">
      <c r="A404" s="127" t="s">
        <v>1670</v>
      </c>
      <c r="C404" s="127" t="s">
        <v>1672</v>
      </c>
      <c r="D404" s="128" t="b">
        <v>1</v>
      </c>
      <c r="E404" s="128" t="b">
        <v>0</v>
      </c>
      <c r="F404" s="128" t="b">
        <v>0</v>
      </c>
      <c r="G404" s="128" t="b">
        <v>0</v>
      </c>
      <c r="K404" s="127" t="s">
        <v>330</v>
      </c>
      <c r="L404" s="127" t="s">
        <v>1673</v>
      </c>
      <c r="M404" s="127" t="s">
        <v>5</v>
      </c>
      <c r="N404" s="131"/>
      <c r="P404" s="127" t="s">
        <v>328</v>
      </c>
      <c r="Q404" s="127" t="s">
        <v>520</v>
      </c>
      <c r="R404" s="127" t="s">
        <v>330</v>
      </c>
      <c r="S404" s="130" t="s">
        <v>473</v>
      </c>
      <c r="T404" s="127" t="s">
        <v>1674</v>
      </c>
      <c r="U404" s="132" t="s">
        <v>1675</v>
      </c>
      <c r="V404" s="127" t="s">
        <v>476</v>
      </c>
      <c r="W404" s="127" t="s">
        <v>1676</v>
      </c>
      <c r="Z404" s="130" t="s">
        <v>324</v>
      </c>
      <c r="AA404" s="127" t="s">
        <v>731</v>
      </c>
      <c r="AB404" s="127" t="s">
        <v>1677</v>
      </c>
      <c r="AC404" s="132" t="s">
        <v>1678</v>
      </c>
      <c r="AD404" s="127" t="s">
        <v>324</v>
      </c>
      <c r="AE404" s="127" t="s">
        <v>1679</v>
      </c>
      <c r="AF404" s="130"/>
    </row>
    <row r="405" spans="1:32" s="128" customFormat="1">
      <c r="A405" s="127" t="s">
        <v>1670</v>
      </c>
      <c r="C405" s="127" t="s">
        <v>1680</v>
      </c>
      <c r="D405" s="128" t="b">
        <v>1</v>
      </c>
      <c r="E405" s="128" t="b">
        <v>0</v>
      </c>
      <c r="F405" s="128" t="b">
        <v>0</v>
      </c>
      <c r="G405" s="128" t="b">
        <v>0</v>
      </c>
      <c r="K405" s="127" t="s">
        <v>330</v>
      </c>
      <c r="L405" s="127" t="s">
        <v>950</v>
      </c>
      <c r="M405" s="127" t="s">
        <v>16</v>
      </c>
      <c r="N405" s="131"/>
      <c r="P405" s="127" t="s">
        <v>328</v>
      </c>
      <c r="Q405" s="127"/>
      <c r="R405" s="127" t="s">
        <v>330</v>
      </c>
      <c r="S405" s="130"/>
      <c r="T405" s="127"/>
      <c r="U405" s="132"/>
      <c r="V405" s="127"/>
      <c r="W405" s="127"/>
      <c r="Z405" s="130"/>
      <c r="AA405" s="127"/>
      <c r="AB405" s="127"/>
      <c r="AC405" s="132"/>
      <c r="AD405" s="127"/>
      <c r="AE405" s="127"/>
      <c r="AF405" s="130"/>
    </row>
    <row r="406" spans="1:32" s="128" customFormat="1">
      <c r="A406" s="127" t="s">
        <v>1670</v>
      </c>
      <c r="C406" s="127" t="s">
        <v>1680</v>
      </c>
      <c r="D406" s="128" t="b">
        <v>1</v>
      </c>
      <c r="E406" s="128" t="b">
        <v>0</v>
      </c>
      <c r="F406" s="128" t="b">
        <v>0</v>
      </c>
      <c r="G406" s="128" t="b">
        <v>0</v>
      </c>
      <c r="K406" s="127" t="s">
        <v>330</v>
      </c>
      <c r="L406" s="127" t="s">
        <v>954</v>
      </c>
      <c r="M406" s="127" t="s">
        <v>16</v>
      </c>
      <c r="N406" s="131"/>
      <c r="P406" s="127" t="s">
        <v>328</v>
      </c>
      <c r="Q406" s="127"/>
      <c r="R406" s="127" t="s">
        <v>330</v>
      </c>
      <c r="S406" s="130"/>
      <c r="T406" s="127"/>
      <c r="U406" s="132"/>
      <c r="V406" s="127"/>
      <c r="W406" s="127"/>
      <c r="Z406" s="130"/>
      <c r="AA406" s="127"/>
      <c r="AB406" s="127"/>
      <c r="AC406" s="132"/>
      <c r="AD406" s="127"/>
      <c r="AE406" s="127"/>
      <c r="AF406" s="130"/>
    </row>
    <row r="407" spans="1:32" s="128" customFormat="1">
      <c r="A407" s="127" t="s">
        <v>1670</v>
      </c>
      <c r="C407" s="127" t="s">
        <v>1681</v>
      </c>
      <c r="D407" s="128" t="b">
        <v>1</v>
      </c>
      <c r="E407" s="128" t="b">
        <v>0</v>
      </c>
      <c r="F407" s="128" t="b">
        <v>0</v>
      </c>
      <c r="G407" s="128" t="b">
        <v>0</v>
      </c>
      <c r="K407" s="127" t="s">
        <v>330</v>
      </c>
      <c r="L407" s="127" t="s">
        <v>1682</v>
      </c>
      <c r="M407" s="127" t="s">
        <v>8</v>
      </c>
      <c r="N407" s="131"/>
      <c r="P407" s="127" t="s">
        <v>1683</v>
      </c>
      <c r="Q407" s="127" t="s">
        <v>328</v>
      </c>
      <c r="R407" s="127" t="s">
        <v>1684</v>
      </c>
      <c r="S407" s="130" t="s">
        <v>473</v>
      </c>
      <c r="V407" s="127" t="s">
        <v>330</v>
      </c>
      <c r="Z407" s="130" t="s">
        <v>324</v>
      </c>
      <c r="AA407" s="127" t="s">
        <v>638</v>
      </c>
      <c r="AB407" s="127" t="s">
        <v>639</v>
      </c>
      <c r="AC407" s="127" t="s">
        <v>640</v>
      </c>
      <c r="AD407" s="127" t="s">
        <v>641</v>
      </c>
      <c r="AE407" s="127" t="s">
        <v>642</v>
      </c>
      <c r="AF407" s="130"/>
    </row>
    <row r="408" spans="1:32" s="128" customFormat="1">
      <c r="A408" s="127" t="s">
        <v>1670</v>
      </c>
      <c r="C408" s="127" t="s">
        <v>1685</v>
      </c>
      <c r="D408" s="128" t="b">
        <v>1</v>
      </c>
      <c r="E408" s="128" t="b">
        <v>0</v>
      </c>
      <c r="F408" s="128" t="b">
        <v>0</v>
      </c>
      <c r="G408" s="128" t="b">
        <v>0</v>
      </c>
      <c r="K408" s="127" t="s">
        <v>330</v>
      </c>
      <c r="L408" s="127" t="s">
        <v>1686</v>
      </c>
      <c r="M408" s="127" t="s">
        <v>8</v>
      </c>
      <c r="N408" s="131"/>
      <c r="P408" s="127" t="s">
        <v>1687</v>
      </c>
      <c r="Q408" s="127" t="s">
        <v>328</v>
      </c>
      <c r="R408" s="127" t="s">
        <v>330</v>
      </c>
      <c r="S408" s="130" t="s">
        <v>473</v>
      </c>
      <c r="T408" s="127" t="s">
        <v>1688</v>
      </c>
      <c r="U408" s="132" t="s">
        <v>1689</v>
      </c>
      <c r="V408" s="127" t="s">
        <v>476</v>
      </c>
      <c r="W408" s="127" t="s">
        <v>1690</v>
      </c>
      <c r="Z408" s="130" t="s">
        <v>324</v>
      </c>
      <c r="AA408" s="127" t="s">
        <v>731</v>
      </c>
      <c r="AB408" s="127" t="s">
        <v>1691</v>
      </c>
      <c r="AC408" s="132" t="s">
        <v>1692</v>
      </c>
      <c r="AD408" s="127" t="s">
        <v>476</v>
      </c>
      <c r="AE408" s="127" t="s">
        <v>1693</v>
      </c>
      <c r="AF408" s="130"/>
    </row>
    <row r="409" spans="1:32" s="128" customFormat="1" ht="32.1">
      <c r="A409" s="127" t="s">
        <v>1670</v>
      </c>
      <c r="C409" s="127" t="s">
        <v>322</v>
      </c>
      <c r="D409" s="128" t="b">
        <v>1</v>
      </c>
      <c r="E409" s="128" t="b">
        <v>0</v>
      </c>
      <c r="F409" s="128" t="b">
        <v>0</v>
      </c>
      <c r="G409" s="128" t="b">
        <v>0</v>
      </c>
      <c r="H409" s="128" t="s">
        <v>462</v>
      </c>
      <c r="I409" s="128" t="s">
        <v>320</v>
      </c>
      <c r="K409" s="127" t="s">
        <v>324</v>
      </c>
      <c r="L409" s="127" t="s">
        <v>328</v>
      </c>
      <c r="M409" s="127" t="s">
        <v>8</v>
      </c>
      <c r="N409" s="131" t="str">
        <f>N$2</f>
        <v>A unique code that identifies an extracted publication in the ERA dataset. This code is present in all the tables of era extraction data models.</v>
      </c>
      <c r="P409" s="127" t="s">
        <v>463</v>
      </c>
      <c r="Q409" s="127" t="s">
        <v>328</v>
      </c>
      <c r="R409" s="127" t="s">
        <v>328</v>
      </c>
      <c r="S409" s="130" t="s">
        <v>328</v>
      </c>
      <c r="T409" s="127" t="s">
        <v>328</v>
      </c>
      <c r="U409" s="127" t="s">
        <v>328</v>
      </c>
      <c r="V409" s="127" t="s">
        <v>328</v>
      </c>
      <c r="W409" s="127" t="s">
        <v>328</v>
      </c>
      <c r="Z409" s="130" t="s">
        <v>328</v>
      </c>
      <c r="AA409" s="127" t="s">
        <v>328</v>
      </c>
      <c r="AB409" s="127" t="s">
        <v>328</v>
      </c>
      <c r="AC409" s="127" t="s">
        <v>328</v>
      </c>
      <c r="AD409" s="127" t="s">
        <v>328</v>
      </c>
      <c r="AE409" s="127" t="s">
        <v>328</v>
      </c>
      <c r="AF409" s="130" t="s">
        <v>328</v>
      </c>
    </row>
    <row r="410" spans="1:32" s="178" customFormat="1">
      <c r="A410" s="177" t="s">
        <v>1694</v>
      </c>
      <c r="C410" s="177"/>
      <c r="E410" s="178" t="b">
        <v>0</v>
      </c>
      <c r="G410" s="178" t="b">
        <v>0</v>
      </c>
      <c r="K410" s="177"/>
      <c r="L410" s="177"/>
      <c r="M410" s="177"/>
      <c r="N410" s="179"/>
      <c r="P410" s="177"/>
      <c r="Q410" s="177"/>
      <c r="R410" s="177"/>
      <c r="S410" s="180"/>
      <c r="T410" s="177"/>
      <c r="U410" s="177"/>
      <c r="V410" s="177"/>
      <c r="W410" s="177"/>
      <c r="Z410" s="180"/>
      <c r="AA410" s="177"/>
      <c r="AB410" s="177"/>
      <c r="AC410" s="177"/>
      <c r="AD410" s="177"/>
      <c r="AE410" s="177"/>
      <c r="AF410" s="180"/>
    </row>
    <row r="411" spans="1:32" s="182" customFormat="1">
      <c r="A411" s="181" t="s">
        <v>1695</v>
      </c>
      <c r="C411" s="181"/>
      <c r="E411" s="182" t="b">
        <v>0</v>
      </c>
      <c r="G411" s="182" t="b">
        <v>0</v>
      </c>
      <c r="K411" s="181"/>
      <c r="L411" s="181"/>
      <c r="M411" s="181"/>
      <c r="N411" s="183"/>
      <c r="P411" s="181"/>
      <c r="Q411" s="181"/>
      <c r="R411" s="181"/>
      <c r="S411" s="184"/>
      <c r="T411" s="181"/>
      <c r="U411" s="181"/>
      <c r="V411" s="181"/>
      <c r="W411" s="181"/>
      <c r="Z411" s="184"/>
      <c r="AA411" s="181"/>
      <c r="AB411" s="181"/>
      <c r="AC411" s="181"/>
      <c r="AD411" s="181"/>
      <c r="AE411" s="181"/>
      <c r="AF411" s="184"/>
    </row>
    <row r="412" spans="1:32" s="134" customFormat="1" ht="32.1">
      <c r="A412" s="133" t="s">
        <v>1696</v>
      </c>
      <c r="C412" s="133" t="s">
        <v>1697</v>
      </c>
      <c r="D412" s="134" t="b">
        <v>1</v>
      </c>
      <c r="E412" s="134" t="b">
        <v>0</v>
      </c>
      <c r="F412" s="134" t="b">
        <v>1</v>
      </c>
      <c r="G412" s="134" t="b">
        <v>0</v>
      </c>
      <c r="H412" s="134" t="s">
        <v>323</v>
      </c>
      <c r="K412" s="133" t="s">
        <v>330</v>
      </c>
      <c r="L412" s="133" t="s">
        <v>1400</v>
      </c>
      <c r="M412" s="133" t="s">
        <v>8</v>
      </c>
      <c r="N412" s="163" t="s">
        <v>1401</v>
      </c>
      <c r="P412" s="133" t="s">
        <v>333</v>
      </c>
      <c r="Q412" s="133" t="s">
        <v>374</v>
      </c>
      <c r="R412" s="133" t="s">
        <v>324</v>
      </c>
      <c r="S412" s="136" t="s">
        <v>328</v>
      </c>
      <c r="T412" s="133" t="s">
        <v>328</v>
      </c>
      <c r="U412" s="133" t="s">
        <v>328</v>
      </c>
      <c r="V412" s="133" t="s">
        <v>328</v>
      </c>
      <c r="W412" s="133" t="s">
        <v>328</v>
      </c>
      <c r="Z412" s="136" t="s">
        <v>328</v>
      </c>
      <c r="AA412" s="133" t="s">
        <v>328</v>
      </c>
      <c r="AB412" s="133" t="s">
        <v>328</v>
      </c>
      <c r="AC412" s="133" t="s">
        <v>328</v>
      </c>
      <c r="AD412" s="133" t="s">
        <v>328</v>
      </c>
      <c r="AE412" s="133" t="s">
        <v>328</v>
      </c>
      <c r="AF412" s="136" t="s">
        <v>328</v>
      </c>
    </row>
    <row r="413" spans="1:32" s="134" customFormat="1" ht="15.95">
      <c r="A413" s="133" t="s">
        <v>1696</v>
      </c>
      <c r="C413" s="133" t="s">
        <v>1402</v>
      </c>
      <c r="D413" s="134" t="b">
        <v>1</v>
      </c>
      <c r="E413" s="134" t="b">
        <v>0</v>
      </c>
      <c r="F413" s="134" t="b">
        <v>1</v>
      </c>
      <c r="G413" s="134" t="b">
        <v>0</v>
      </c>
      <c r="K413" s="133" t="s">
        <v>330</v>
      </c>
      <c r="L413" s="133" t="s">
        <v>1403</v>
      </c>
      <c r="M413" s="133" t="s">
        <v>8</v>
      </c>
      <c r="N413" s="163" t="s">
        <v>1698</v>
      </c>
      <c r="P413" s="133" t="s">
        <v>328</v>
      </c>
      <c r="Q413" s="133" t="s">
        <v>324</v>
      </c>
      <c r="R413" s="133" t="s">
        <v>1699</v>
      </c>
      <c r="S413" s="136" t="s">
        <v>473</v>
      </c>
      <c r="T413" s="133" t="s">
        <v>1700</v>
      </c>
      <c r="U413" s="164" t="s">
        <v>1701</v>
      </c>
      <c r="V413" s="133" t="s">
        <v>324</v>
      </c>
      <c r="W413" s="133" t="s">
        <v>1702</v>
      </c>
      <c r="X413" s="133" t="s">
        <v>467</v>
      </c>
      <c r="Y413" s="133" t="s">
        <v>1703</v>
      </c>
      <c r="Z413" s="136" t="s">
        <v>324</v>
      </c>
      <c r="AA413" s="133" t="s">
        <v>731</v>
      </c>
      <c r="AB413" s="133" t="s">
        <v>1704</v>
      </c>
      <c r="AC413" s="164" t="s">
        <v>1705</v>
      </c>
      <c r="AD413" s="133" t="s">
        <v>324</v>
      </c>
      <c r="AF413" s="136"/>
    </row>
    <row r="414" spans="1:32" s="134" customFormat="1" ht="15.95">
      <c r="A414" s="133" t="s">
        <v>1696</v>
      </c>
      <c r="C414" s="133" t="s">
        <v>1412</v>
      </c>
      <c r="D414" s="134" t="b">
        <v>1</v>
      </c>
      <c r="E414" s="134" t="b">
        <v>0</v>
      </c>
      <c r="F414" s="134" t="b">
        <v>1</v>
      </c>
      <c r="G414" s="134" t="b">
        <v>0</v>
      </c>
      <c r="K414" s="133" t="s">
        <v>330</v>
      </c>
      <c r="L414" s="133" t="s">
        <v>1413</v>
      </c>
      <c r="M414" s="133" t="s">
        <v>8</v>
      </c>
      <c r="N414" s="163" t="s">
        <v>1698</v>
      </c>
      <c r="P414" s="133" t="s">
        <v>1706</v>
      </c>
      <c r="Q414" s="133" t="s">
        <v>330</v>
      </c>
      <c r="R414" s="133" t="s">
        <v>1699</v>
      </c>
      <c r="S414" s="136" t="s">
        <v>473</v>
      </c>
      <c r="T414" s="133" t="s">
        <v>1700</v>
      </c>
      <c r="U414" s="164" t="s">
        <v>1701</v>
      </c>
      <c r="V414" s="133" t="s">
        <v>324</v>
      </c>
      <c r="W414" s="133" t="s">
        <v>1702</v>
      </c>
      <c r="X414" s="133" t="s">
        <v>467</v>
      </c>
      <c r="Y414" s="133" t="s">
        <v>1703</v>
      </c>
      <c r="Z414" s="136" t="s">
        <v>324</v>
      </c>
      <c r="AA414" s="133" t="s">
        <v>731</v>
      </c>
      <c r="AB414" s="133" t="s">
        <v>1704</v>
      </c>
      <c r="AC414" s="164" t="s">
        <v>1705</v>
      </c>
      <c r="AD414" s="133" t="s">
        <v>324</v>
      </c>
      <c r="AF414" s="136"/>
    </row>
    <row r="415" spans="1:32" s="134" customFormat="1" ht="15.95">
      <c r="A415" s="133" t="s">
        <v>1696</v>
      </c>
      <c r="C415" s="133" t="s">
        <v>1415</v>
      </c>
      <c r="D415" s="134" t="b">
        <v>1</v>
      </c>
      <c r="E415" s="134" t="b">
        <v>0</v>
      </c>
      <c r="F415" s="134" t="b">
        <v>1</v>
      </c>
      <c r="G415" s="134" t="b">
        <v>0</v>
      </c>
      <c r="K415" s="133" t="s">
        <v>330</v>
      </c>
      <c r="L415" s="133" t="s">
        <v>1416</v>
      </c>
      <c r="M415" s="133" t="s">
        <v>8</v>
      </c>
      <c r="N415" s="163" t="s">
        <v>1698</v>
      </c>
      <c r="P415" s="133" t="s">
        <v>1707</v>
      </c>
      <c r="Q415" s="133" t="s">
        <v>330</v>
      </c>
      <c r="R415" s="133" t="s">
        <v>1699</v>
      </c>
      <c r="S415" s="136" t="s">
        <v>473</v>
      </c>
      <c r="T415" s="133" t="s">
        <v>1700</v>
      </c>
      <c r="U415" s="164" t="s">
        <v>1701</v>
      </c>
      <c r="V415" s="133" t="s">
        <v>324</v>
      </c>
      <c r="W415" s="133" t="s">
        <v>1702</v>
      </c>
      <c r="X415" s="133" t="s">
        <v>467</v>
      </c>
      <c r="Y415" s="133" t="s">
        <v>1703</v>
      </c>
      <c r="Z415" s="136" t="s">
        <v>324</v>
      </c>
      <c r="AA415" s="133" t="s">
        <v>731</v>
      </c>
      <c r="AB415" s="133" t="s">
        <v>1704</v>
      </c>
      <c r="AC415" s="164" t="s">
        <v>1705</v>
      </c>
      <c r="AD415" s="133" t="s">
        <v>324</v>
      </c>
      <c r="AF415" s="136"/>
    </row>
    <row r="416" spans="1:32" s="134" customFormat="1" ht="15.95">
      <c r="A416" s="133" t="s">
        <v>1696</v>
      </c>
      <c r="C416" s="133" t="s">
        <v>1418</v>
      </c>
      <c r="D416" s="134" t="b">
        <v>1</v>
      </c>
      <c r="E416" s="134" t="b">
        <v>0</v>
      </c>
      <c r="F416" s="134" t="b">
        <v>1</v>
      </c>
      <c r="G416" s="134" t="b">
        <v>0</v>
      </c>
      <c r="K416" s="133" t="s">
        <v>330</v>
      </c>
      <c r="L416" s="133" t="s">
        <v>1419</v>
      </c>
      <c r="M416" s="133" t="s">
        <v>8</v>
      </c>
      <c r="N416" s="163" t="s">
        <v>1698</v>
      </c>
      <c r="P416" s="133" t="s">
        <v>1708</v>
      </c>
      <c r="Q416" s="133" t="s">
        <v>330</v>
      </c>
      <c r="R416" s="133" t="s">
        <v>1699</v>
      </c>
      <c r="S416" s="136" t="s">
        <v>473</v>
      </c>
      <c r="T416" s="133" t="s">
        <v>1700</v>
      </c>
      <c r="U416" s="164" t="s">
        <v>1701</v>
      </c>
      <c r="V416" s="133" t="s">
        <v>324</v>
      </c>
      <c r="W416" s="133" t="s">
        <v>1702</v>
      </c>
      <c r="X416" s="133" t="s">
        <v>467</v>
      </c>
      <c r="Y416" s="133" t="s">
        <v>1703</v>
      </c>
      <c r="Z416" s="136" t="s">
        <v>324</v>
      </c>
      <c r="AA416" s="133" t="s">
        <v>731</v>
      </c>
      <c r="AB416" s="133" t="s">
        <v>1704</v>
      </c>
      <c r="AC416" s="164" t="s">
        <v>1705</v>
      </c>
      <c r="AD416" s="133" t="s">
        <v>324</v>
      </c>
      <c r="AF416" s="136"/>
    </row>
    <row r="417" spans="1:32" s="134" customFormat="1" ht="15.95">
      <c r="A417" s="133" t="s">
        <v>1696</v>
      </c>
      <c r="C417" s="133" t="s">
        <v>1709</v>
      </c>
      <c r="D417" s="134" t="b">
        <v>1</v>
      </c>
      <c r="E417" s="134" t="b">
        <v>0</v>
      </c>
      <c r="F417" s="134" t="b">
        <v>1</v>
      </c>
      <c r="G417" s="134" t="b">
        <v>0</v>
      </c>
      <c r="K417" s="133" t="s">
        <v>324</v>
      </c>
      <c r="L417" s="133" t="s">
        <v>328</v>
      </c>
      <c r="M417" s="133" t="s">
        <v>8</v>
      </c>
      <c r="N417" s="163" t="s">
        <v>1422</v>
      </c>
      <c r="P417" s="133" t="s">
        <v>328</v>
      </c>
      <c r="Q417" s="133" t="s">
        <v>328</v>
      </c>
      <c r="R417" s="133" t="s">
        <v>328</v>
      </c>
      <c r="S417" s="136" t="s">
        <v>328</v>
      </c>
      <c r="T417" s="133" t="s">
        <v>328</v>
      </c>
      <c r="U417" s="133" t="s">
        <v>328</v>
      </c>
      <c r="V417" s="133" t="s">
        <v>328</v>
      </c>
      <c r="W417" s="133" t="s">
        <v>328</v>
      </c>
      <c r="Z417" s="136" t="s">
        <v>328</v>
      </c>
      <c r="AA417" s="133" t="s">
        <v>328</v>
      </c>
      <c r="AB417" s="133" t="s">
        <v>328</v>
      </c>
      <c r="AC417" s="133" t="s">
        <v>328</v>
      </c>
      <c r="AD417" s="133" t="s">
        <v>328</v>
      </c>
      <c r="AE417" s="133" t="s">
        <v>328</v>
      </c>
      <c r="AF417" s="136" t="s">
        <v>328</v>
      </c>
    </row>
    <row r="418" spans="1:32" s="134" customFormat="1">
      <c r="A418" s="133" t="s">
        <v>1696</v>
      </c>
      <c r="C418" s="133" t="s">
        <v>1710</v>
      </c>
      <c r="D418" s="134" t="b">
        <v>1</v>
      </c>
      <c r="E418" s="134" t="b">
        <v>0</v>
      </c>
      <c r="F418" s="134" t="b">
        <v>1</v>
      </c>
      <c r="G418" s="134" t="b">
        <v>0</v>
      </c>
      <c r="K418" s="133" t="s">
        <v>330</v>
      </c>
      <c r="L418" s="133" t="s">
        <v>302</v>
      </c>
      <c r="M418" s="133" t="s">
        <v>8</v>
      </c>
      <c r="N418" s="135"/>
      <c r="P418" s="133" t="s">
        <v>333</v>
      </c>
      <c r="Q418" s="133" t="s">
        <v>328</v>
      </c>
      <c r="R418" s="133" t="s">
        <v>328</v>
      </c>
      <c r="S418" s="136" t="s">
        <v>328</v>
      </c>
      <c r="T418" s="133" t="s">
        <v>328</v>
      </c>
      <c r="U418" s="133" t="s">
        <v>328</v>
      </c>
      <c r="V418" s="133" t="s">
        <v>328</v>
      </c>
      <c r="W418" s="133" t="s">
        <v>328</v>
      </c>
      <c r="Z418" s="136" t="s">
        <v>328</v>
      </c>
      <c r="AA418" s="133" t="s">
        <v>328</v>
      </c>
      <c r="AB418" s="133" t="s">
        <v>328</v>
      </c>
      <c r="AC418" s="133" t="s">
        <v>328</v>
      </c>
      <c r="AD418" s="133" t="s">
        <v>328</v>
      </c>
      <c r="AE418" s="133" t="s">
        <v>328</v>
      </c>
      <c r="AF418" s="136" t="s">
        <v>328</v>
      </c>
    </row>
    <row r="419" spans="1:32" s="134" customFormat="1" ht="32.1">
      <c r="A419" s="133" t="s">
        <v>1696</v>
      </c>
      <c r="C419" s="133" t="s">
        <v>322</v>
      </c>
      <c r="D419" s="134" t="b">
        <v>1</v>
      </c>
      <c r="E419" s="134" t="b">
        <v>0</v>
      </c>
      <c r="F419" s="134" t="b">
        <v>1</v>
      </c>
      <c r="G419" s="134" t="b">
        <v>0</v>
      </c>
      <c r="H419" s="134" t="s">
        <v>462</v>
      </c>
      <c r="I419" s="134" t="s">
        <v>320</v>
      </c>
      <c r="K419" s="133" t="s">
        <v>324</v>
      </c>
      <c r="L419" s="133" t="s">
        <v>328</v>
      </c>
      <c r="M419" s="133" t="s">
        <v>8</v>
      </c>
      <c r="N419" s="135" t="str">
        <f>N$2</f>
        <v>A unique code that identifies an extracted publication in the ERA dataset. This code is present in all the tables of era extraction data models.</v>
      </c>
      <c r="P419" s="133" t="s">
        <v>463</v>
      </c>
      <c r="Q419" s="133" t="s">
        <v>328</v>
      </c>
      <c r="R419" s="133" t="s">
        <v>328</v>
      </c>
      <c r="S419" s="136" t="s">
        <v>328</v>
      </c>
      <c r="T419" s="133" t="s">
        <v>328</v>
      </c>
      <c r="U419" s="133" t="s">
        <v>328</v>
      </c>
      <c r="V419" s="133" t="s">
        <v>328</v>
      </c>
      <c r="W419" s="133" t="s">
        <v>328</v>
      </c>
      <c r="Z419" s="136" t="s">
        <v>328</v>
      </c>
      <c r="AA419" s="133" t="s">
        <v>328</v>
      </c>
      <c r="AB419" s="133" t="s">
        <v>328</v>
      </c>
      <c r="AC419" s="133" t="s">
        <v>328</v>
      </c>
      <c r="AD419" s="133" t="s">
        <v>328</v>
      </c>
      <c r="AE419" s="133" t="s">
        <v>328</v>
      </c>
      <c r="AF419" s="136" t="s">
        <v>328</v>
      </c>
    </row>
    <row r="420" spans="1:32" s="138" customFormat="1" ht="32.1">
      <c r="A420" s="137" t="s">
        <v>1711</v>
      </c>
      <c r="C420" s="137" t="s">
        <v>1712</v>
      </c>
      <c r="D420" s="138" t="b">
        <v>1</v>
      </c>
      <c r="E420" s="138" t="b">
        <v>0</v>
      </c>
      <c r="F420" s="138" t="b">
        <v>0</v>
      </c>
      <c r="G420" s="138" t="b">
        <v>0</v>
      </c>
      <c r="H420" s="138" t="s">
        <v>323</v>
      </c>
      <c r="K420" s="137" t="s">
        <v>330</v>
      </c>
      <c r="L420" s="137" t="s">
        <v>1400</v>
      </c>
      <c r="M420" s="137" t="s">
        <v>8</v>
      </c>
      <c r="N420" s="139" t="s">
        <v>1401</v>
      </c>
      <c r="P420" s="137" t="s">
        <v>333</v>
      </c>
      <c r="Q420" s="137" t="s">
        <v>374</v>
      </c>
      <c r="R420" s="137" t="s">
        <v>324</v>
      </c>
      <c r="S420" s="140" t="s">
        <v>328</v>
      </c>
      <c r="T420" s="137" t="s">
        <v>328</v>
      </c>
      <c r="U420" s="137" t="s">
        <v>328</v>
      </c>
      <c r="V420" s="137" t="s">
        <v>328</v>
      </c>
      <c r="W420" s="137" t="s">
        <v>328</v>
      </c>
      <c r="Z420" s="140" t="s">
        <v>328</v>
      </c>
      <c r="AA420" s="137" t="s">
        <v>328</v>
      </c>
      <c r="AB420" s="137" t="s">
        <v>328</v>
      </c>
      <c r="AC420" s="137" t="s">
        <v>328</v>
      </c>
      <c r="AD420" s="137" t="s">
        <v>328</v>
      </c>
      <c r="AE420" s="137" t="s">
        <v>328</v>
      </c>
      <c r="AF420" s="140" t="s">
        <v>328</v>
      </c>
    </row>
    <row r="421" spans="1:32" s="138" customFormat="1" ht="15.95">
      <c r="A421" s="137" t="s">
        <v>1711</v>
      </c>
      <c r="C421" s="137" t="s">
        <v>1402</v>
      </c>
      <c r="D421" s="138" t="b">
        <v>1</v>
      </c>
      <c r="E421" s="138" t="b">
        <v>0</v>
      </c>
      <c r="F421" s="138" t="b">
        <v>0</v>
      </c>
      <c r="G421" s="138" t="b">
        <v>0</v>
      </c>
      <c r="K421" s="137" t="s">
        <v>330</v>
      </c>
      <c r="L421" s="137" t="s">
        <v>1403</v>
      </c>
      <c r="M421" s="137" t="s">
        <v>8</v>
      </c>
      <c r="N421" s="139" t="s">
        <v>1713</v>
      </c>
      <c r="P421" s="137" t="s">
        <v>328</v>
      </c>
      <c r="Q421" s="137" t="s">
        <v>324</v>
      </c>
      <c r="R421" s="137" t="s">
        <v>1714</v>
      </c>
      <c r="S421" s="140"/>
      <c r="T421" s="137"/>
      <c r="U421" s="137"/>
      <c r="V421" s="137"/>
      <c r="W421" s="137"/>
      <c r="X421" s="137"/>
      <c r="Y421" s="137"/>
      <c r="Z421" s="140"/>
      <c r="AA421" s="137"/>
      <c r="AB421" s="137"/>
      <c r="AC421" s="137"/>
      <c r="AD421" s="137"/>
      <c r="AE421" s="137"/>
      <c r="AF421" s="140"/>
    </row>
    <row r="422" spans="1:32" s="138" customFormat="1" ht="15.95">
      <c r="A422" s="137" t="s">
        <v>1711</v>
      </c>
      <c r="C422" s="137" t="s">
        <v>1412</v>
      </c>
      <c r="D422" s="138" t="b">
        <v>1</v>
      </c>
      <c r="E422" s="138" t="b">
        <v>0</v>
      </c>
      <c r="F422" s="138" t="b">
        <v>0</v>
      </c>
      <c r="G422" s="138" t="b">
        <v>0</v>
      </c>
      <c r="K422" s="137" t="s">
        <v>330</v>
      </c>
      <c r="L422" s="137" t="s">
        <v>1413</v>
      </c>
      <c r="M422" s="137" t="s">
        <v>8</v>
      </c>
      <c r="N422" s="139" t="s">
        <v>1713</v>
      </c>
      <c r="P422" s="137" t="s">
        <v>1706</v>
      </c>
      <c r="Q422" s="137" t="s">
        <v>330</v>
      </c>
      <c r="R422" s="137" t="s">
        <v>1714</v>
      </c>
      <c r="S422" s="140"/>
      <c r="T422" s="137"/>
      <c r="U422" s="137"/>
      <c r="V422" s="137"/>
      <c r="W422" s="137"/>
      <c r="X422" s="137"/>
      <c r="Y422" s="137"/>
      <c r="Z422" s="140"/>
      <c r="AA422" s="137"/>
      <c r="AB422" s="137"/>
      <c r="AC422" s="137"/>
      <c r="AD422" s="137"/>
      <c r="AE422" s="137"/>
      <c r="AF422" s="140"/>
    </row>
    <row r="423" spans="1:32" s="138" customFormat="1" ht="15.95">
      <c r="A423" s="137" t="s">
        <v>1711</v>
      </c>
      <c r="C423" s="137" t="s">
        <v>1415</v>
      </c>
      <c r="D423" s="138" t="b">
        <v>1</v>
      </c>
      <c r="E423" s="138" t="b">
        <v>0</v>
      </c>
      <c r="F423" s="138" t="b">
        <v>0</v>
      </c>
      <c r="G423" s="138" t="b">
        <v>0</v>
      </c>
      <c r="K423" s="137" t="s">
        <v>330</v>
      </c>
      <c r="L423" s="137" t="s">
        <v>1416</v>
      </c>
      <c r="M423" s="137" t="s">
        <v>8</v>
      </c>
      <c r="N423" s="139" t="s">
        <v>1713</v>
      </c>
      <c r="P423" s="137" t="s">
        <v>1707</v>
      </c>
      <c r="Q423" s="137" t="s">
        <v>330</v>
      </c>
      <c r="R423" s="137" t="s">
        <v>1714</v>
      </c>
      <c r="S423" s="140"/>
      <c r="T423" s="137"/>
      <c r="U423" s="137"/>
      <c r="V423" s="137"/>
      <c r="W423" s="137"/>
      <c r="X423" s="137"/>
      <c r="Y423" s="137"/>
      <c r="Z423" s="140"/>
      <c r="AA423" s="137"/>
      <c r="AB423" s="137"/>
      <c r="AC423" s="137"/>
      <c r="AD423" s="137"/>
      <c r="AE423" s="137"/>
      <c r="AF423" s="140"/>
    </row>
    <row r="424" spans="1:32" s="138" customFormat="1" ht="15.95">
      <c r="A424" s="137" t="s">
        <v>1711</v>
      </c>
      <c r="C424" s="137" t="s">
        <v>1715</v>
      </c>
      <c r="D424" s="138" t="b">
        <v>1</v>
      </c>
      <c r="E424" s="138" t="b">
        <v>0</v>
      </c>
      <c r="F424" s="138" t="b">
        <v>0</v>
      </c>
      <c r="G424" s="138" t="b">
        <v>0</v>
      </c>
      <c r="K424" s="137" t="s">
        <v>330</v>
      </c>
      <c r="L424" s="137" t="s">
        <v>328</v>
      </c>
      <c r="M424" s="137" t="s">
        <v>8</v>
      </c>
      <c r="N424" s="139" t="s">
        <v>1422</v>
      </c>
      <c r="P424" s="137" t="s">
        <v>328</v>
      </c>
      <c r="Q424" s="137" t="s">
        <v>328</v>
      </c>
      <c r="R424" s="137" t="s">
        <v>328</v>
      </c>
      <c r="S424" s="140" t="s">
        <v>328</v>
      </c>
      <c r="T424" s="137" t="s">
        <v>328</v>
      </c>
      <c r="U424" s="137" t="s">
        <v>328</v>
      </c>
      <c r="V424" s="137" t="s">
        <v>328</v>
      </c>
      <c r="W424" s="137" t="s">
        <v>328</v>
      </c>
      <c r="Z424" s="140" t="s">
        <v>328</v>
      </c>
      <c r="AA424" s="137" t="s">
        <v>328</v>
      </c>
      <c r="AB424" s="137" t="s">
        <v>328</v>
      </c>
      <c r="AC424" s="137" t="s">
        <v>328</v>
      </c>
      <c r="AD424" s="137" t="s">
        <v>328</v>
      </c>
      <c r="AE424" s="137" t="s">
        <v>328</v>
      </c>
      <c r="AF424" s="140" t="s">
        <v>328</v>
      </c>
    </row>
    <row r="425" spans="1:32" s="138" customFormat="1">
      <c r="A425" s="137" t="s">
        <v>1711</v>
      </c>
      <c r="C425" s="137" t="s">
        <v>1716</v>
      </c>
      <c r="D425" s="138" t="b">
        <v>1</v>
      </c>
      <c r="E425" s="138" t="b">
        <v>0</v>
      </c>
      <c r="F425" s="138" t="b">
        <v>0</v>
      </c>
      <c r="G425" s="138" t="b">
        <v>0</v>
      </c>
      <c r="K425" s="137" t="s">
        <v>324</v>
      </c>
      <c r="L425" s="137" t="s">
        <v>302</v>
      </c>
      <c r="M425" s="137" t="s">
        <v>8</v>
      </c>
      <c r="N425" s="142"/>
      <c r="P425" s="137" t="s">
        <v>333</v>
      </c>
      <c r="Q425" s="137" t="s">
        <v>328</v>
      </c>
      <c r="R425" s="137" t="s">
        <v>328</v>
      </c>
      <c r="S425" s="140" t="s">
        <v>328</v>
      </c>
      <c r="T425" s="137" t="s">
        <v>328</v>
      </c>
      <c r="U425" s="137" t="s">
        <v>328</v>
      </c>
      <c r="V425" s="137" t="s">
        <v>328</v>
      </c>
      <c r="W425" s="137" t="s">
        <v>328</v>
      </c>
      <c r="Z425" s="140" t="s">
        <v>328</v>
      </c>
      <c r="AA425" s="137" t="s">
        <v>328</v>
      </c>
      <c r="AB425" s="137" t="s">
        <v>328</v>
      </c>
      <c r="AC425" s="137" t="s">
        <v>328</v>
      </c>
      <c r="AD425" s="137" t="s">
        <v>328</v>
      </c>
      <c r="AE425" s="137" t="s">
        <v>328</v>
      </c>
      <c r="AF425" s="140" t="s">
        <v>328</v>
      </c>
    </row>
    <row r="426" spans="1:32" s="138" customFormat="1" ht="15.95">
      <c r="A426" s="137" t="s">
        <v>1711</v>
      </c>
      <c r="C426" s="137" t="s">
        <v>1717</v>
      </c>
      <c r="D426" s="138" t="b">
        <v>1</v>
      </c>
      <c r="E426" s="138" t="b">
        <v>0</v>
      </c>
      <c r="F426" s="138" t="b">
        <v>0</v>
      </c>
      <c r="G426" s="138" t="b">
        <v>0</v>
      </c>
      <c r="K426" s="137" t="s">
        <v>330</v>
      </c>
      <c r="L426" s="137" t="s">
        <v>1718</v>
      </c>
      <c r="M426" s="137" t="s">
        <v>8</v>
      </c>
      <c r="N426" s="139" t="s">
        <v>1719</v>
      </c>
      <c r="P426" s="137" t="s">
        <v>1720</v>
      </c>
      <c r="Q426" s="137" t="s">
        <v>328</v>
      </c>
      <c r="R426" s="137" t="s">
        <v>328</v>
      </c>
      <c r="S426" s="140" t="s">
        <v>328</v>
      </c>
      <c r="T426" s="137" t="s">
        <v>328</v>
      </c>
      <c r="U426" s="137" t="s">
        <v>328</v>
      </c>
      <c r="V426" s="137" t="s">
        <v>328</v>
      </c>
      <c r="W426" s="137" t="s">
        <v>328</v>
      </c>
      <c r="Z426" s="140" t="s">
        <v>328</v>
      </c>
      <c r="AA426" s="137" t="s">
        <v>328</v>
      </c>
      <c r="AB426" s="137" t="s">
        <v>328</v>
      </c>
      <c r="AC426" s="137" t="s">
        <v>328</v>
      </c>
      <c r="AD426" s="137" t="s">
        <v>328</v>
      </c>
      <c r="AE426" s="137" t="s">
        <v>328</v>
      </c>
      <c r="AF426" s="140" t="s">
        <v>328</v>
      </c>
    </row>
    <row r="427" spans="1:32" s="138" customFormat="1" ht="32.1">
      <c r="A427" s="137" t="s">
        <v>1711</v>
      </c>
      <c r="C427" s="137" t="s">
        <v>322</v>
      </c>
      <c r="D427" s="138" t="b">
        <v>1</v>
      </c>
      <c r="E427" s="138" t="b">
        <v>0</v>
      </c>
      <c r="F427" s="138" t="b">
        <v>0</v>
      </c>
      <c r="G427" s="138" t="b">
        <v>0</v>
      </c>
      <c r="H427" s="138" t="s">
        <v>462</v>
      </c>
      <c r="I427" s="138" t="s">
        <v>320</v>
      </c>
      <c r="K427" s="137" t="s">
        <v>324</v>
      </c>
      <c r="L427" s="137" t="s">
        <v>328</v>
      </c>
      <c r="M427" s="137" t="s">
        <v>8</v>
      </c>
      <c r="N427" s="142" t="str">
        <f>N$2</f>
        <v>A unique code that identifies an extracted publication in the ERA dataset. This code is present in all the tables of era extraction data models.</v>
      </c>
      <c r="P427" s="137" t="s">
        <v>463</v>
      </c>
      <c r="Q427" s="137" t="s">
        <v>328</v>
      </c>
      <c r="R427" s="137" t="s">
        <v>328</v>
      </c>
      <c r="S427" s="140" t="s">
        <v>328</v>
      </c>
      <c r="T427" s="137" t="s">
        <v>328</v>
      </c>
      <c r="U427" s="137" t="s">
        <v>328</v>
      </c>
      <c r="V427" s="137" t="s">
        <v>328</v>
      </c>
      <c r="W427" s="137" t="s">
        <v>328</v>
      </c>
      <c r="Z427" s="140" t="s">
        <v>328</v>
      </c>
      <c r="AA427" s="137" t="s">
        <v>328</v>
      </c>
      <c r="AB427" s="137" t="s">
        <v>328</v>
      </c>
      <c r="AC427" s="137" t="s">
        <v>328</v>
      </c>
      <c r="AD427" s="137" t="s">
        <v>328</v>
      </c>
      <c r="AE427" s="137" t="s">
        <v>328</v>
      </c>
      <c r="AF427" s="140" t="s">
        <v>328</v>
      </c>
    </row>
    <row r="428" spans="1:32" s="144" customFormat="1" ht="32.1">
      <c r="A428" s="143" t="s">
        <v>1721</v>
      </c>
      <c r="C428" s="143" t="s">
        <v>1722</v>
      </c>
      <c r="D428" s="144" t="b">
        <v>1</v>
      </c>
      <c r="E428" s="144" t="b">
        <v>0</v>
      </c>
      <c r="F428" s="144" t="b">
        <v>0</v>
      </c>
      <c r="G428" s="144" t="b">
        <v>0</v>
      </c>
      <c r="H428" s="144" t="s">
        <v>323</v>
      </c>
      <c r="K428" s="143" t="s">
        <v>330</v>
      </c>
      <c r="L428" s="143" t="s">
        <v>1400</v>
      </c>
      <c r="M428" s="143" t="s">
        <v>8</v>
      </c>
      <c r="N428" s="148" t="s">
        <v>1401</v>
      </c>
      <c r="P428" s="143" t="s">
        <v>333</v>
      </c>
      <c r="Q428" s="143" t="s">
        <v>374</v>
      </c>
      <c r="R428" s="143" t="s">
        <v>324</v>
      </c>
      <c r="S428" s="146" t="s">
        <v>328</v>
      </c>
      <c r="T428" s="143" t="s">
        <v>328</v>
      </c>
      <c r="U428" s="143" t="s">
        <v>328</v>
      </c>
      <c r="V428" s="143" t="s">
        <v>328</v>
      </c>
      <c r="W428" s="143" t="s">
        <v>328</v>
      </c>
      <c r="Z428" s="146" t="s">
        <v>328</v>
      </c>
      <c r="AA428" s="143" t="s">
        <v>328</v>
      </c>
      <c r="AB428" s="143" t="s">
        <v>328</v>
      </c>
      <c r="AC428" s="143" t="s">
        <v>328</v>
      </c>
      <c r="AD428" s="143" t="s">
        <v>328</v>
      </c>
      <c r="AE428" s="143" t="s">
        <v>328</v>
      </c>
      <c r="AF428" s="146" t="s">
        <v>328</v>
      </c>
    </row>
    <row r="429" spans="1:32" s="144" customFormat="1" ht="15.95">
      <c r="A429" s="143" t="s">
        <v>1721</v>
      </c>
      <c r="C429" s="143" t="s">
        <v>1402</v>
      </c>
      <c r="D429" s="144" t="b">
        <v>1</v>
      </c>
      <c r="E429" s="144" t="b">
        <v>0</v>
      </c>
      <c r="F429" s="144" t="b">
        <v>0</v>
      </c>
      <c r="G429" s="144" t="b">
        <v>0</v>
      </c>
      <c r="K429" s="143" t="s">
        <v>330</v>
      </c>
      <c r="L429" s="143" t="s">
        <v>1403</v>
      </c>
      <c r="M429" s="143" t="s">
        <v>8</v>
      </c>
      <c r="N429" s="148" t="s">
        <v>1698</v>
      </c>
      <c r="P429" s="143" t="s">
        <v>328</v>
      </c>
      <c r="Q429" s="143" t="s">
        <v>324</v>
      </c>
      <c r="R429" s="143" t="s">
        <v>1714</v>
      </c>
      <c r="S429" s="146"/>
      <c r="T429" s="143"/>
      <c r="U429" s="143"/>
      <c r="V429" s="143"/>
      <c r="W429" s="143"/>
      <c r="X429" s="143"/>
      <c r="Y429" s="143"/>
      <c r="Z429" s="146"/>
      <c r="AA429" s="143"/>
      <c r="AB429" s="143"/>
      <c r="AC429" s="143"/>
      <c r="AD429" s="143"/>
      <c r="AE429" s="143"/>
      <c r="AF429" s="146"/>
    </row>
    <row r="430" spans="1:32" s="144" customFormat="1" ht="15.95">
      <c r="A430" s="143" t="s">
        <v>1721</v>
      </c>
      <c r="C430" s="143" t="s">
        <v>1412</v>
      </c>
      <c r="D430" s="144" t="b">
        <v>1</v>
      </c>
      <c r="E430" s="144" t="b">
        <v>0</v>
      </c>
      <c r="F430" s="144" t="b">
        <v>0</v>
      </c>
      <c r="G430" s="144" t="b">
        <v>0</v>
      </c>
      <c r="K430" s="143" t="s">
        <v>330</v>
      </c>
      <c r="L430" s="143" t="s">
        <v>1413</v>
      </c>
      <c r="M430" s="143" t="s">
        <v>8</v>
      </c>
      <c r="N430" s="148" t="s">
        <v>1698</v>
      </c>
      <c r="P430" s="143" t="s">
        <v>1723</v>
      </c>
      <c r="Q430" s="143" t="s">
        <v>330</v>
      </c>
      <c r="R430" s="143" t="s">
        <v>1714</v>
      </c>
      <c r="S430" s="146"/>
      <c r="T430" s="143"/>
      <c r="U430" s="143"/>
      <c r="V430" s="143"/>
      <c r="W430" s="143"/>
      <c r="X430" s="143"/>
      <c r="Y430" s="143"/>
      <c r="Z430" s="146"/>
      <c r="AA430" s="143"/>
      <c r="AB430" s="143"/>
      <c r="AC430" s="143"/>
      <c r="AD430" s="143"/>
      <c r="AE430" s="143"/>
      <c r="AF430" s="146"/>
    </row>
    <row r="431" spans="1:32" s="144" customFormat="1" ht="15.95">
      <c r="A431" s="143" t="s">
        <v>1721</v>
      </c>
      <c r="C431" s="143" t="s">
        <v>1415</v>
      </c>
      <c r="D431" s="144" t="b">
        <v>1</v>
      </c>
      <c r="E431" s="144" t="b">
        <v>0</v>
      </c>
      <c r="F431" s="144" t="b">
        <v>0</v>
      </c>
      <c r="G431" s="144" t="b">
        <v>0</v>
      </c>
      <c r="K431" s="143" t="s">
        <v>330</v>
      </c>
      <c r="L431" s="143" t="s">
        <v>1416</v>
      </c>
      <c r="M431" s="143" t="s">
        <v>8</v>
      </c>
      <c r="N431" s="148" t="s">
        <v>1698</v>
      </c>
      <c r="P431" s="143" t="s">
        <v>1724</v>
      </c>
      <c r="Q431" s="143" t="s">
        <v>330</v>
      </c>
      <c r="R431" s="143" t="s">
        <v>1714</v>
      </c>
      <c r="S431" s="146"/>
      <c r="T431" s="143"/>
      <c r="U431" s="143"/>
      <c r="V431" s="143"/>
      <c r="W431" s="143"/>
      <c r="X431" s="143"/>
      <c r="Y431" s="143"/>
      <c r="Z431" s="146"/>
      <c r="AA431" s="143"/>
      <c r="AB431" s="143"/>
      <c r="AC431" s="143"/>
      <c r="AD431" s="143"/>
      <c r="AE431" s="143"/>
      <c r="AF431" s="146"/>
    </row>
    <row r="432" spans="1:32" s="144" customFormat="1" ht="15.95">
      <c r="A432" s="143" t="s">
        <v>1721</v>
      </c>
      <c r="C432" s="143" t="s">
        <v>1725</v>
      </c>
      <c r="D432" s="144" t="b">
        <v>1</v>
      </c>
      <c r="E432" s="144" t="b">
        <v>0</v>
      </c>
      <c r="F432" s="144" t="b">
        <v>0</v>
      </c>
      <c r="G432" s="144" t="b">
        <v>0</v>
      </c>
      <c r="K432" s="143" t="s">
        <v>324</v>
      </c>
      <c r="L432" s="143" t="s">
        <v>328</v>
      </c>
      <c r="M432" s="143" t="s">
        <v>8</v>
      </c>
      <c r="N432" s="148" t="s">
        <v>1422</v>
      </c>
      <c r="P432" s="143" t="s">
        <v>328</v>
      </c>
      <c r="Q432" s="143" t="s">
        <v>328</v>
      </c>
      <c r="R432" s="143" t="s">
        <v>328</v>
      </c>
      <c r="S432" s="146" t="s">
        <v>328</v>
      </c>
      <c r="T432" s="143" t="s">
        <v>328</v>
      </c>
      <c r="U432" s="143" t="s">
        <v>328</v>
      </c>
      <c r="V432" s="143" t="s">
        <v>328</v>
      </c>
      <c r="W432" s="143" t="s">
        <v>328</v>
      </c>
      <c r="Z432" s="146" t="s">
        <v>328</v>
      </c>
      <c r="AA432" s="143" t="s">
        <v>328</v>
      </c>
      <c r="AB432" s="143" t="s">
        <v>328</v>
      </c>
      <c r="AC432" s="143" t="s">
        <v>328</v>
      </c>
      <c r="AD432" s="143" t="s">
        <v>328</v>
      </c>
      <c r="AE432" s="143" t="s">
        <v>328</v>
      </c>
      <c r="AF432" s="146" t="s">
        <v>328</v>
      </c>
    </row>
    <row r="433" spans="1:32" s="144" customFormat="1">
      <c r="A433" s="143" t="s">
        <v>1721</v>
      </c>
      <c r="C433" s="143" t="s">
        <v>1726</v>
      </c>
      <c r="D433" s="144" t="b">
        <v>1</v>
      </c>
      <c r="E433" s="144" t="b">
        <v>0</v>
      </c>
      <c r="F433" s="144" t="b">
        <v>0</v>
      </c>
      <c r="G433" s="144" t="b">
        <v>0</v>
      </c>
      <c r="K433" s="143" t="s">
        <v>330</v>
      </c>
      <c r="L433" s="143" t="s">
        <v>302</v>
      </c>
      <c r="M433" s="143" t="s">
        <v>8</v>
      </c>
      <c r="N433" s="145"/>
      <c r="P433" s="143" t="s">
        <v>333</v>
      </c>
      <c r="Q433" s="143" t="s">
        <v>328</v>
      </c>
      <c r="R433" s="143" t="s">
        <v>328</v>
      </c>
      <c r="S433" s="146" t="s">
        <v>328</v>
      </c>
      <c r="T433" s="143" t="s">
        <v>328</v>
      </c>
      <c r="U433" s="143" t="s">
        <v>328</v>
      </c>
      <c r="V433" s="143" t="s">
        <v>328</v>
      </c>
      <c r="W433" s="143" t="s">
        <v>328</v>
      </c>
      <c r="Z433" s="146" t="s">
        <v>328</v>
      </c>
      <c r="AA433" s="143" t="s">
        <v>328</v>
      </c>
      <c r="AB433" s="143" t="s">
        <v>328</v>
      </c>
      <c r="AC433" s="143" t="s">
        <v>328</v>
      </c>
      <c r="AD433" s="143" t="s">
        <v>328</v>
      </c>
      <c r="AE433" s="143" t="s">
        <v>328</v>
      </c>
      <c r="AF433" s="146" t="s">
        <v>328</v>
      </c>
    </row>
    <row r="434" spans="1:32" s="144" customFormat="1" ht="32.1">
      <c r="A434" s="143" t="s">
        <v>1721</v>
      </c>
      <c r="C434" s="143" t="s">
        <v>322</v>
      </c>
      <c r="D434" s="144" t="b">
        <v>1</v>
      </c>
      <c r="E434" s="144" t="b">
        <v>0</v>
      </c>
      <c r="F434" s="144" t="b">
        <v>0</v>
      </c>
      <c r="G434" s="144" t="b">
        <v>0</v>
      </c>
      <c r="H434" s="144" t="s">
        <v>462</v>
      </c>
      <c r="I434" s="144" t="s">
        <v>320</v>
      </c>
      <c r="K434" s="143" t="s">
        <v>324</v>
      </c>
      <c r="L434" s="143" t="s">
        <v>328</v>
      </c>
      <c r="M434" s="143" t="s">
        <v>8</v>
      </c>
      <c r="N434" s="145" t="str">
        <f>N$2</f>
        <v>A unique code that identifies an extracted publication in the ERA dataset. This code is present in all the tables of era extraction data models.</v>
      </c>
      <c r="P434" s="143" t="s">
        <v>463</v>
      </c>
      <c r="Q434" s="143" t="s">
        <v>328</v>
      </c>
      <c r="R434" s="143" t="s">
        <v>328</v>
      </c>
      <c r="S434" s="146" t="s">
        <v>328</v>
      </c>
      <c r="T434" s="143" t="s">
        <v>328</v>
      </c>
      <c r="U434" s="143" t="s">
        <v>328</v>
      </c>
      <c r="V434" s="143" t="s">
        <v>328</v>
      </c>
      <c r="W434" s="143" t="s">
        <v>328</v>
      </c>
      <c r="Z434" s="146" t="s">
        <v>328</v>
      </c>
      <c r="AA434" s="143" t="s">
        <v>328</v>
      </c>
      <c r="AB434" s="143" t="s">
        <v>328</v>
      </c>
      <c r="AC434" s="143" t="s">
        <v>328</v>
      </c>
      <c r="AD434" s="143" t="s">
        <v>328</v>
      </c>
      <c r="AE434" s="143" t="s">
        <v>328</v>
      </c>
      <c r="AF434" s="146" t="s">
        <v>328</v>
      </c>
    </row>
    <row r="435" spans="1:32" s="84" customFormat="1" ht="32.1">
      <c r="A435" s="83" t="s">
        <v>1727</v>
      </c>
      <c r="B435" s="84" t="str">
        <f>B454</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5" s="83" t="s">
        <v>322</v>
      </c>
      <c r="D435" s="84" t="b">
        <v>0</v>
      </c>
      <c r="E435" s="84" t="b">
        <v>1</v>
      </c>
      <c r="F435" s="84" t="b">
        <v>0</v>
      </c>
      <c r="G435" s="84" t="b">
        <v>1</v>
      </c>
      <c r="H435" s="84" t="s">
        <v>462</v>
      </c>
      <c r="I435" s="84" t="s">
        <v>320</v>
      </c>
      <c r="K435" s="83" t="s">
        <v>324</v>
      </c>
      <c r="L435" s="83" t="s">
        <v>328</v>
      </c>
      <c r="M435" s="83" t="s">
        <v>8</v>
      </c>
      <c r="N435" s="201" t="str">
        <f>N$2</f>
        <v>A unique code that identifies an extracted publication in the ERA dataset. This code is present in all the tables of era extraction data models.</v>
      </c>
      <c r="P435" s="83" t="s">
        <v>463</v>
      </c>
      <c r="Q435" s="83" t="s">
        <v>328</v>
      </c>
      <c r="R435" s="83" t="s">
        <v>328</v>
      </c>
      <c r="S435" s="86" t="s">
        <v>328</v>
      </c>
      <c r="T435" s="83" t="s">
        <v>328</v>
      </c>
      <c r="U435" s="83" t="s">
        <v>328</v>
      </c>
      <c r="V435" s="83" t="s">
        <v>328</v>
      </c>
      <c r="W435" s="83" t="s">
        <v>328</v>
      </c>
      <c r="Z435" s="86" t="s">
        <v>328</v>
      </c>
      <c r="AA435" s="83" t="s">
        <v>328</v>
      </c>
      <c r="AB435" s="83" t="s">
        <v>328</v>
      </c>
      <c r="AC435" s="83" t="s">
        <v>328</v>
      </c>
      <c r="AD435" s="83" t="s">
        <v>328</v>
      </c>
      <c r="AE435" s="83" t="s">
        <v>328</v>
      </c>
      <c r="AF435" s="86" t="s">
        <v>328</v>
      </c>
    </row>
    <row r="436" spans="1:32" s="84" customFormat="1" ht="32.1">
      <c r="A436" s="83" t="s">
        <v>1727</v>
      </c>
      <c r="B436" s="83" t="s">
        <v>1728</v>
      </c>
      <c r="C436" s="83" t="s">
        <v>1729</v>
      </c>
      <c r="D436" s="84" t="b">
        <v>0</v>
      </c>
      <c r="E436" s="84" t="b">
        <v>1</v>
      </c>
      <c r="F436" s="84" t="b">
        <v>0</v>
      </c>
      <c r="G436" s="84" t="b">
        <v>1</v>
      </c>
      <c r="H436" s="84" t="s">
        <v>323</v>
      </c>
      <c r="K436" s="83" t="s">
        <v>330</v>
      </c>
      <c r="L436" s="83" t="s">
        <v>1400</v>
      </c>
      <c r="M436" s="83" t="s">
        <v>8</v>
      </c>
      <c r="N436" s="85" t="s">
        <v>1401</v>
      </c>
      <c r="P436" s="87" t="s">
        <v>333</v>
      </c>
      <c r="Q436" s="83" t="s">
        <v>328</v>
      </c>
      <c r="R436" s="83" t="s">
        <v>324</v>
      </c>
      <c r="S436" s="86" t="s">
        <v>328</v>
      </c>
      <c r="T436" s="83" t="s">
        <v>328</v>
      </c>
      <c r="U436" s="83" t="s">
        <v>328</v>
      </c>
      <c r="V436" s="83" t="s">
        <v>328</v>
      </c>
      <c r="W436" s="83" t="s">
        <v>328</v>
      </c>
      <c r="Z436" s="86" t="s">
        <v>328</v>
      </c>
      <c r="AA436" s="83" t="s">
        <v>328</v>
      </c>
      <c r="AB436" s="83" t="s">
        <v>328</v>
      </c>
      <c r="AC436" s="83" t="s">
        <v>328</v>
      </c>
      <c r="AD436" s="83" t="s">
        <v>328</v>
      </c>
      <c r="AE436" s="83" t="s">
        <v>328</v>
      </c>
      <c r="AF436" s="86" t="s">
        <v>328</v>
      </c>
    </row>
    <row r="437" spans="1:32" s="84" customFormat="1" ht="15.95">
      <c r="A437" s="83" t="s">
        <v>1727</v>
      </c>
      <c r="B437" s="84" t="str">
        <f>B436</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7" s="83" t="s">
        <v>1730</v>
      </c>
      <c r="D437" s="84" t="b">
        <v>0</v>
      </c>
      <c r="E437" s="84" t="b">
        <v>1</v>
      </c>
      <c r="F437" s="84" t="b">
        <v>0</v>
      </c>
      <c r="G437" s="84" t="b">
        <v>0</v>
      </c>
      <c r="K437" s="83" t="s">
        <v>330</v>
      </c>
      <c r="L437" s="83" t="s">
        <v>1731</v>
      </c>
      <c r="M437" s="83" t="s">
        <v>8</v>
      </c>
      <c r="N437" s="85" t="s">
        <v>1732</v>
      </c>
      <c r="P437" s="83" t="s">
        <v>1733</v>
      </c>
      <c r="Q437" s="83" t="s">
        <v>328</v>
      </c>
      <c r="R437" s="83" t="s">
        <v>1734</v>
      </c>
      <c r="S437" s="86" t="s">
        <v>473</v>
      </c>
      <c r="T437" s="83" t="s">
        <v>1735</v>
      </c>
      <c r="U437" s="153" t="s">
        <v>1736</v>
      </c>
      <c r="V437" s="83" t="s">
        <v>476</v>
      </c>
      <c r="W437" s="83" t="s">
        <v>1737</v>
      </c>
      <c r="Z437" s="86" t="s">
        <v>330</v>
      </c>
      <c r="AA437" s="83" t="s">
        <v>1738</v>
      </c>
      <c r="AB437" s="83" t="s">
        <v>1739</v>
      </c>
      <c r="AC437" s="153" t="s">
        <v>1740</v>
      </c>
      <c r="AD437" s="83" t="s">
        <v>476</v>
      </c>
      <c r="AE437" s="83" t="s">
        <v>1741</v>
      </c>
      <c r="AF437" s="86"/>
    </row>
    <row r="438" spans="1:32" s="84" customFormat="1" ht="15.95">
      <c r="A438" s="83" t="s">
        <v>1727</v>
      </c>
      <c r="B438" s="84" t="str">
        <f t="shared" ref="B438:B460" si="1">B437</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8" s="83" t="s">
        <v>1742</v>
      </c>
      <c r="D438" s="84" t="b">
        <v>0</v>
      </c>
      <c r="E438" s="84" t="b">
        <v>1</v>
      </c>
      <c r="F438" s="84" t="b">
        <v>0</v>
      </c>
      <c r="G438" s="84" t="b">
        <v>0</v>
      </c>
      <c r="K438" s="83" t="s">
        <v>330</v>
      </c>
      <c r="L438" s="83" t="s">
        <v>1743</v>
      </c>
      <c r="M438" s="83" t="s">
        <v>8</v>
      </c>
      <c r="N438" s="85" t="s">
        <v>1732</v>
      </c>
      <c r="P438" s="83" t="s">
        <v>1733</v>
      </c>
      <c r="Q438" s="83" t="s">
        <v>328</v>
      </c>
      <c r="R438" s="83" t="s">
        <v>1734</v>
      </c>
      <c r="S438" s="86" t="s">
        <v>473</v>
      </c>
      <c r="T438" s="83" t="s">
        <v>1735</v>
      </c>
      <c r="U438" s="153" t="s">
        <v>1736</v>
      </c>
      <c r="V438" s="83" t="s">
        <v>476</v>
      </c>
      <c r="W438" s="83" t="s">
        <v>1737</v>
      </c>
      <c r="Z438" s="86" t="s">
        <v>330</v>
      </c>
      <c r="AA438" s="83" t="s">
        <v>1738</v>
      </c>
      <c r="AB438" s="83" t="s">
        <v>1739</v>
      </c>
      <c r="AC438" s="153" t="s">
        <v>1740</v>
      </c>
      <c r="AD438" s="83" t="s">
        <v>476</v>
      </c>
      <c r="AE438" s="83" t="s">
        <v>1741</v>
      </c>
      <c r="AF438" s="86"/>
    </row>
    <row r="439" spans="1:32" s="84" customFormat="1" ht="15.95">
      <c r="A439" s="83" t="s">
        <v>1727</v>
      </c>
      <c r="B43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9" s="83" t="s">
        <v>1744</v>
      </c>
      <c r="D439" s="84" t="b">
        <v>0</v>
      </c>
      <c r="E439" s="84" t="b">
        <v>1</v>
      </c>
      <c r="F439" s="84" t="b">
        <v>0</v>
      </c>
      <c r="G439" s="84" t="b">
        <v>0</v>
      </c>
      <c r="K439" s="83" t="s">
        <v>330</v>
      </c>
      <c r="L439" s="83" t="s">
        <v>1745</v>
      </c>
      <c r="M439" s="83" t="s">
        <v>8</v>
      </c>
      <c r="N439" s="85" t="s">
        <v>1732</v>
      </c>
      <c r="P439" s="83" t="s">
        <v>1733</v>
      </c>
      <c r="Q439" s="83" t="s">
        <v>328</v>
      </c>
      <c r="R439" s="83" t="s">
        <v>1734</v>
      </c>
      <c r="S439" s="86" t="s">
        <v>473</v>
      </c>
      <c r="T439" s="83" t="s">
        <v>1735</v>
      </c>
      <c r="U439" s="153" t="s">
        <v>1736</v>
      </c>
      <c r="V439" s="83" t="s">
        <v>476</v>
      </c>
      <c r="W439" s="83" t="s">
        <v>1737</v>
      </c>
      <c r="Z439" s="86" t="s">
        <v>330</v>
      </c>
      <c r="AA439" s="83" t="s">
        <v>1738</v>
      </c>
      <c r="AB439" s="83" t="s">
        <v>1739</v>
      </c>
      <c r="AC439" s="153" t="s">
        <v>1740</v>
      </c>
      <c r="AD439" s="83" t="s">
        <v>476</v>
      </c>
      <c r="AE439" s="83" t="s">
        <v>1741</v>
      </c>
      <c r="AF439" s="86"/>
    </row>
    <row r="440" spans="1:32" s="84" customFormat="1" ht="15.95">
      <c r="A440" s="83" t="s">
        <v>1727</v>
      </c>
      <c r="B44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0" s="83" t="s">
        <v>1746</v>
      </c>
      <c r="D440" s="84" t="b">
        <v>0</v>
      </c>
      <c r="E440" s="84" t="b">
        <v>1</v>
      </c>
      <c r="F440" s="84" t="b">
        <v>0</v>
      </c>
      <c r="G440" s="84" t="b">
        <v>0</v>
      </c>
      <c r="K440" s="83" t="s">
        <v>330</v>
      </c>
      <c r="L440" s="83" t="s">
        <v>1747</v>
      </c>
      <c r="M440" s="83" t="s">
        <v>8</v>
      </c>
      <c r="N440" s="85" t="s">
        <v>1748</v>
      </c>
      <c r="P440" s="83" t="s">
        <v>974</v>
      </c>
      <c r="Q440" s="83" t="s">
        <v>328</v>
      </c>
      <c r="R440" s="83" t="s">
        <v>1749</v>
      </c>
      <c r="S440" s="86" t="s">
        <v>328</v>
      </c>
      <c r="T440" s="83" t="s">
        <v>328</v>
      </c>
      <c r="U440" s="83" t="s">
        <v>328</v>
      </c>
      <c r="V440" s="83" t="s">
        <v>328</v>
      </c>
      <c r="W440" s="83" t="s">
        <v>328</v>
      </c>
      <c r="Z440" s="86" t="s">
        <v>328</v>
      </c>
      <c r="AA440" s="83" t="s">
        <v>328</v>
      </c>
      <c r="AB440" s="83" t="s">
        <v>328</v>
      </c>
      <c r="AC440" s="83" t="s">
        <v>328</v>
      </c>
      <c r="AD440" s="83" t="s">
        <v>328</v>
      </c>
      <c r="AE440" s="83" t="s">
        <v>328</v>
      </c>
      <c r="AF440" s="86" t="s">
        <v>328</v>
      </c>
    </row>
    <row r="441" spans="1:32" s="84" customFormat="1" ht="15.95">
      <c r="A441" s="83" t="s">
        <v>1727</v>
      </c>
      <c r="B44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1" s="83" t="s">
        <v>1750</v>
      </c>
      <c r="D441" s="84" t="b">
        <v>0</v>
      </c>
      <c r="E441" s="84" t="b">
        <v>1</v>
      </c>
      <c r="F441" s="84" t="b">
        <v>0</v>
      </c>
      <c r="G441" s="84" t="b">
        <v>0</v>
      </c>
      <c r="K441" s="83" t="s">
        <v>330</v>
      </c>
      <c r="L441" s="83" t="s">
        <v>1751</v>
      </c>
      <c r="M441" s="83" t="s">
        <v>8</v>
      </c>
      <c r="N441" s="85" t="s">
        <v>1752</v>
      </c>
      <c r="P441" s="83" t="s">
        <v>1753</v>
      </c>
      <c r="Q441" s="83" t="s">
        <v>328</v>
      </c>
      <c r="R441" s="83" t="s">
        <v>1734</v>
      </c>
      <c r="S441" s="86" t="s">
        <v>473</v>
      </c>
      <c r="T441" s="83" t="s">
        <v>1735</v>
      </c>
      <c r="U441" s="153" t="s">
        <v>1736</v>
      </c>
      <c r="V441" s="83" t="s">
        <v>476</v>
      </c>
      <c r="W441" s="83" t="s">
        <v>1737</v>
      </c>
      <c r="Z441" s="86" t="s">
        <v>330</v>
      </c>
      <c r="AA441" s="83" t="s">
        <v>1738</v>
      </c>
      <c r="AB441" s="83" t="s">
        <v>1739</v>
      </c>
      <c r="AC441" s="153" t="s">
        <v>1740</v>
      </c>
      <c r="AD441" s="83" t="s">
        <v>476</v>
      </c>
      <c r="AE441" s="83" t="s">
        <v>1741</v>
      </c>
      <c r="AF441" s="86"/>
    </row>
    <row r="442" spans="1:32" s="84" customFormat="1" ht="15.95">
      <c r="A442" s="83" t="s">
        <v>1727</v>
      </c>
      <c r="B44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2" s="83" t="s">
        <v>1754</v>
      </c>
      <c r="D442" s="84" t="b">
        <v>0</v>
      </c>
      <c r="E442" s="84" t="b">
        <v>1</v>
      </c>
      <c r="F442" s="84" t="b">
        <v>0</v>
      </c>
      <c r="G442" s="84" t="b">
        <v>0</v>
      </c>
      <c r="K442" s="83" t="s">
        <v>330</v>
      </c>
      <c r="L442" s="83" t="s">
        <v>1755</v>
      </c>
      <c r="M442" s="83" t="s">
        <v>8</v>
      </c>
      <c r="N442" s="85" t="s">
        <v>1752</v>
      </c>
      <c r="P442" s="83" t="s">
        <v>1753</v>
      </c>
      <c r="Q442" s="83" t="s">
        <v>328</v>
      </c>
      <c r="R442" s="83" t="s">
        <v>1734</v>
      </c>
      <c r="S442" s="86" t="s">
        <v>473</v>
      </c>
      <c r="T442" s="83" t="s">
        <v>1735</v>
      </c>
      <c r="U442" s="153" t="s">
        <v>1736</v>
      </c>
      <c r="V442" s="83" t="s">
        <v>476</v>
      </c>
      <c r="W442" s="83" t="s">
        <v>1737</v>
      </c>
      <c r="Z442" s="86" t="s">
        <v>330</v>
      </c>
      <c r="AA442" s="83" t="s">
        <v>1738</v>
      </c>
      <c r="AB442" s="83" t="s">
        <v>1739</v>
      </c>
      <c r="AC442" s="153" t="s">
        <v>1740</v>
      </c>
      <c r="AD442" s="83" t="s">
        <v>476</v>
      </c>
      <c r="AE442" s="83" t="s">
        <v>1741</v>
      </c>
      <c r="AF442" s="86"/>
    </row>
    <row r="443" spans="1:32" s="84" customFormat="1" ht="15.95">
      <c r="A443" s="83" t="s">
        <v>1727</v>
      </c>
      <c r="B44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3" s="83" t="s">
        <v>1756</v>
      </c>
      <c r="D443" s="84" t="b">
        <v>0</v>
      </c>
      <c r="E443" s="84" t="b">
        <v>1</v>
      </c>
      <c r="F443" s="84" t="b">
        <v>0</v>
      </c>
      <c r="G443" s="84" t="b">
        <v>0</v>
      </c>
      <c r="K443" s="83" t="s">
        <v>330</v>
      </c>
      <c r="L443" s="83" t="s">
        <v>1757</v>
      </c>
      <c r="M443" s="83" t="s">
        <v>8</v>
      </c>
      <c r="N443" s="85" t="s">
        <v>1752</v>
      </c>
      <c r="P443" s="83" t="s">
        <v>1753</v>
      </c>
      <c r="Q443" s="83" t="s">
        <v>328</v>
      </c>
      <c r="R443" s="83" t="s">
        <v>1734</v>
      </c>
      <c r="S443" s="86" t="s">
        <v>473</v>
      </c>
      <c r="T443" s="83" t="s">
        <v>1735</v>
      </c>
      <c r="U443" s="153" t="s">
        <v>1736</v>
      </c>
      <c r="V443" s="83" t="s">
        <v>476</v>
      </c>
      <c r="W443" s="83" t="s">
        <v>1737</v>
      </c>
      <c r="Z443" s="86" t="s">
        <v>330</v>
      </c>
      <c r="AA443" s="83" t="s">
        <v>1738</v>
      </c>
      <c r="AB443" s="83" t="s">
        <v>1739</v>
      </c>
      <c r="AC443" s="153" t="s">
        <v>1740</v>
      </c>
      <c r="AD443" s="83" t="s">
        <v>476</v>
      </c>
      <c r="AE443" s="83" t="s">
        <v>1741</v>
      </c>
      <c r="AF443" s="86"/>
    </row>
    <row r="444" spans="1:32" s="84" customFormat="1" ht="15.95">
      <c r="A444" s="83" t="s">
        <v>1727</v>
      </c>
      <c r="B44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4" s="83" t="s">
        <v>1758</v>
      </c>
      <c r="D444" s="84" t="b">
        <v>0</v>
      </c>
      <c r="E444" s="84" t="b">
        <v>1</v>
      </c>
      <c r="F444" s="84" t="b">
        <v>0</v>
      </c>
      <c r="G444" s="84" t="b">
        <v>0</v>
      </c>
      <c r="K444" s="83" t="s">
        <v>330</v>
      </c>
      <c r="L444" s="83" t="s">
        <v>1759</v>
      </c>
      <c r="M444" s="83" t="s">
        <v>8</v>
      </c>
      <c r="N444" s="85" t="s">
        <v>1760</v>
      </c>
      <c r="P444" s="83" t="s">
        <v>974</v>
      </c>
      <c r="Q444" s="83" t="s">
        <v>328</v>
      </c>
      <c r="R444" s="83" t="s">
        <v>1761</v>
      </c>
      <c r="S444" s="86" t="s">
        <v>328</v>
      </c>
      <c r="T444" s="83" t="s">
        <v>328</v>
      </c>
      <c r="U444" s="83" t="s">
        <v>328</v>
      </c>
      <c r="V444" s="83" t="s">
        <v>328</v>
      </c>
      <c r="W444" s="83" t="s">
        <v>328</v>
      </c>
      <c r="Z444" s="86" t="s">
        <v>328</v>
      </c>
      <c r="AA444" s="83" t="s">
        <v>328</v>
      </c>
      <c r="AB444" s="83" t="s">
        <v>328</v>
      </c>
      <c r="AC444" s="83" t="s">
        <v>328</v>
      </c>
      <c r="AD444" s="83" t="s">
        <v>328</v>
      </c>
      <c r="AE444" s="83" t="s">
        <v>328</v>
      </c>
      <c r="AF444" s="86" t="s">
        <v>328</v>
      </c>
    </row>
    <row r="445" spans="1:32" s="84" customFormat="1" ht="15.95">
      <c r="A445" s="83" t="s">
        <v>1727</v>
      </c>
      <c r="B445"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5" s="83" t="s">
        <v>1762</v>
      </c>
      <c r="D445" s="84" t="b">
        <v>0</v>
      </c>
      <c r="E445" s="84" t="b">
        <v>1</v>
      </c>
      <c r="F445" s="84" t="b">
        <v>0</v>
      </c>
      <c r="G445" s="84" t="b">
        <v>0</v>
      </c>
      <c r="K445" s="83" t="s">
        <v>330</v>
      </c>
      <c r="L445" s="83" t="s">
        <v>1763</v>
      </c>
      <c r="M445" s="83" t="s">
        <v>8</v>
      </c>
      <c r="N445" s="85" t="s">
        <v>1764</v>
      </c>
      <c r="P445" s="83" t="s">
        <v>1765</v>
      </c>
      <c r="Q445" s="83" t="s">
        <v>328</v>
      </c>
      <c r="R445" s="83" t="s">
        <v>1734</v>
      </c>
      <c r="S445" s="86" t="s">
        <v>473</v>
      </c>
      <c r="T445" s="83" t="s">
        <v>1766</v>
      </c>
      <c r="U445" s="83" t="s">
        <v>1767</v>
      </c>
      <c r="V445" s="83" t="s">
        <v>476</v>
      </c>
      <c r="W445" s="83" t="s">
        <v>1768</v>
      </c>
      <c r="Z445" s="86" t="s">
        <v>1769</v>
      </c>
      <c r="AA445" s="83" t="s">
        <v>1770</v>
      </c>
      <c r="AB445" s="83" t="s">
        <v>1771</v>
      </c>
      <c r="AC445" s="153" t="s">
        <v>1772</v>
      </c>
      <c r="AD445" s="83" t="s">
        <v>476</v>
      </c>
      <c r="AE445" s="83" t="s">
        <v>1773</v>
      </c>
      <c r="AF445" s="86"/>
    </row>
    <row r="446" spans="1:32" s="84" customFormat="1" ht="15.95">
      <c r="A446" s="83" t="s">
        <v>1727</v>
      </c>
      <c r="B44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6" s="83" t="s">
        <v>1774</v>
      </c>
      <c r="D446" s="84" t="b">
        <v>0</v>
      </c>
      <c r="E446" s="84" t="b">
        <v>1</v>
      </c>
      <c r="F446" s="84" t="b">
        <v>0</v>
      </c>
      <c r="G446" s="84" t="b">
        <v>0</v>
      </c>
      <c r="K446" s="83" t="s">
        <v>330</v>
      </c>
      <c r="L446" s="83" t="s">
        <v>1775</v>
      </c>
      <c r="M446" s="83" t="s">
        <v>8</v>
      </c>
      <c r="N446" s="85" t="s">
        <v>1764</v>
      </c>
      <c r="P446" s="83" t="s">
        <v>1765</v>
      </c>
      <c r="Q446" s="83" t="s">
        <v>328</v>
      </c>
      <c r="R446" s="83" t="s">
        <v>1734</v>
      </c>
      <c r="S446" s="86" t="s">
        <v>473</v>
      </c>
      <c r="T446" s="83" t="s">
        <v>1766</v>
      </c>
      <c r="U446" s="83" t="s">
        <v>1767</v>
      </c>
      <c r="V446" s="83" t="s">
        <v>476</v>
      </c>
      <c r="W446" s="83" t="s">
        <v>1768</v>
      </c>
      <c r="Z446" s="86" t="s">
        <v>1769</v>
      </c>
      <c r="AA446" s="83" t="s">
        <v>1770</v>
      </c>
      <c r="AB446" s="83" t="s">
        <v>1771</v>
      </c>
      <c r="AC446" s="153" t="s">
        <v>1772</v>
      </c>
      <c r="AD446" s="83" t="s">
        <v>476</v>
      </c>
      <c r="AE446" s="83" t="s">
        <v>1773</v>
      </c>
      <c r="AF446" s="86"/>
    </row>
    <row r="447" spans="1:32" s="84" customFormat="1" ht="15.95">
      <c r="A447" s="83" t="s">
        <v>1727</v>
      </c>
      <c r="B44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7" s="83" t="s">
        <v>1776</v>
      </c>
      <c r="D447" s="84" t="b">
        <v>0</v>
      </c>
      <c r="E447" s="84" t="b">
        <v>1</v>
      </c>
      <c r="F447" s="84" t="b">
        <v>0</v>
      </c>
      <c r="G447" s="84" t="b">
        <v>0</v>
      </c>
      <c r="K447" s="83" t="s">
        <v>330</v>
      </c>
      <c r="L447" s="83" t="s">
        <v>1777</v>
      </c>
      <c r="M447" s="83" t="s">
        <v>8</v>
      </c>
      <c r="N447" s="85" t="s">
        <v>1764</v>
      </c>
      <c r="P447" s="83" t="s">
        <v>1765</v>
      </c>
      <c r="Q447" s="83" t="s">
        <v>328</v>
      </c>
      <c r="R447" s="83" t="s">
        <v>1734</v>
      </c>
      <c r="S447" s="86" t="s">
        <v>473</v>
      </c>
      <c r="T447" s="83" t="s">
        <v>1766</v>
      </c>
      <c r="U447" s="83" t="s">
        <v>1767</v>
      </c>
      <c r="V447" s="83" t="s">
        <v>476</v>
      </c>
      <c r="W447" s="83" t="s">
        <v>1768</v>
      </c>
      <c r="Z447" s="86" t="s">
        <v>1769</v>
      </c>
      <c r="AA447" s="83" t="s">
        <v>1770</v>
      </c>
      <c r="AB447" s="83" t="s">
        <v>1771</v>
      </c>
      <c r="AC447" s="153" t="s">
        <v>1772</v>
      </c>
      <c r="AD447" s="83" t="s">
        <v>476</v>
      </c>
      <c r="AE447" s="83" t="s">
        <v>1773</v>
      </c>
      <c r="AF447" s="86"/>
    </row>
    <row r="448" spans="1:32" s="84" customFormat="1" ht="15.95">
      <c r="A448" s="83" t="s">
        <v>1727</v>
      </c>
      <c r="B44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8" s="83" t="s">
        <v>1778</v>
      </c>
      <c r="D448" s="84" t="b">
        <v>0</v>
      </c>
      <c r="E448" s="84" t="b">
        <v>1</v>
      </c>
      <c r="F448" s="84" t="b">
        <v>0</v>
      </c>
      <c r="G448" s="84" t="b">
        <v>0</v>
      </c>
      <c r="K448" s="83" t="s">
        <v>330</v>
      </c>
      <c r="L448" s="83" t="s">
        <v>1779</v>
      </c>
      <c r="M448" s="83" t="s">
        <v>8</v>
      </c>
      <c r="N448" s="85" t="s">
        <v>1780</v>
      </c>
      <c r="P448" s="83" t="s">
        <v>1781</v>
      </c>
      <c r="Q448" s="83" t="s">
        <v>328</v>
      </c>
      <c r="R448" s="83" t="s">
        <v>1734</v>
      </c>
      <c r="S448" s="86" t="s">
        <v>473</v>
      </c>
      <c r="T448" s="83" t="s">
        <v>1782</v>
      </c>
      <c r="U448" s="153" t="s">
        <v>1783</v>
      </c>
      <c r="V448" s="83" t="s">
        <v>324</v>
      </c>
      <c r="W448" s="83" t="s">
        <v>1784</v>
      </c>
      <c r="Z448" s="86" t="s">
        <v>324</v>
      </c>
      <c r="AA448" s="83" t="s">
        <v>731</v>
      </c>
      <c r="AB448" s="83" t="s">
        <v>1785</v>
      </c>
      <c r="AC448" s="153" t="s">
        <v>1786</v>
      </c>
      <c r="AD448" s="83" t="s">
        <v>476</v>
      </c>
      <c r="AE448" s="83" t="s">
        <v>1787</v>
      </c>
      <c r="AF448" s="86"/>
    </row>
    <row r="449" spans="1:32" s="84" customFormat="1" ht="15.95">
      <c r="A449" s="83" t="s">
        <v>1727</v>
      </c>
      <c r="B44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9" s="83" t="s">
        <v>1788</v>
      </c>
      <c r="D449" s="84" t="b">
        <v>0</v>
      </c>
      <c r="E449" s="84" t="b">
        <v>1</v>
      </c>
      <c r="F449" s="84" t="b">
        <v>0</v>
      </c>
      <c r="G449" s="84" t="b">
        <v>0</v>
      </c>
      <c r="K449" s="83" t="s">
        <v>330</v>
      </c>
      <c r="L449" s="83" t="s">
        <v>1789</v>
      </c>
      <c r="M449" s="83" t="s">
        <v>8</v>
      </c>
      <c r="N449" s="85" t="s">
        <v>1790</v>
      </c>
      <c r="P449" s="83" t="s">
        <v>1791</v>
      </c>
      <c r="Q449" s="83" t="s">
        <v>328</v>
      </c>
      <c r="R449" s="83" t="s">
        <v>1734</v>
      </c>
      <c r="S449" s="86" t="s">
        <v>473</v>
      </c>
      <c r="T449" s="83" t="s">
        <v>1792</v>
      </c>
      <c r="U449" s="153" t="s">
        <v>1793</v>
      </c>
      <c r="V449" s="83" t="s">
        <v>324</v>
      </c>
      <c r="W449" s="83" t="s">
        <v>1794</v>
      </c>
      <c r="X449" s="83" t="s">
        <v>467</v>
      </c>
      <c r="Y449" s="83" t="s">
        <v>1795</v>
      </c>
      <c r="Z449" s="86" t="s">
        <v>324</v>
      </c>
      <c r="AA449" s="83" t="s">
        <v>1738</v>
      </c>
      <c r="AB449" s="83" t="s">
        <v>1796</v>
      </c>
      <c r="AC449" s="153" t="s">
        <v>1797</v>
      </c>
      <c r="AD449" s="83" t="s">
        <v>330</v>
      </c>
      <c r="AE449" s="83" t="s">
        <v>1798</v>
      </c>
      <c r="AF449" s="86"/>
    </row>
    <row r="450" spans="1:32" s="84" customFormat="1" ht="15.95">
      <c r="A450" s="83" t="s">
        <v>1727</v>
      </c>
      <c r="B45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0" s="83" t="s">
        <v>1799</v>
      </c>
      <c r="D450" s="84" t="b">
        <v>0</v>
      </c>
      <c r="E450" s="84" t="b">
        <v>1</v>
      </c>
      <c r="F450" s="84" t="b">
        <v>0</v>
      </c>
      <c r="G450" s="84" t="b">
        <v>0</v>
      </c>
      <c r="K450" s="83" t="s">
        <v>330</v>
      </c>
      <c r="L450" s="83" t="s">
        <v>1800</v>
      </c>
      <c r="M450" s="83" t="s">
        <v>8</v>
      </c>
      <c r="N450" s="85" t="s">
        <v>1801</v>
      </c>
      <c r="P450" s="83" t="s">
        <v>382</v>
      </c>
      <c r="Q450" s="83" t="s">
        <v>328</v>
      </c>
      <c r="R450" s="83" t="s">
        <v>1734</v>
      </c>
      <c r="S450" s="86" t="s">
        <v>473</v>
      </c>
      <c r="V450" s="83" t="s">
        <v>330</v>
      </c>
      <c r="Z450" s="86" t="s">
        <v>330</v>
      </c>
      <c r="AA450" s="83" t="s">
        <v>374</v>
      </c>
      <c r="AD450" s="83" t="s">
        <v>330</v>
      </c>
      <c r="AF450" s="86"/>
    </row>
    <row r="451" spans="1:32" s="84" customFormat="1" ht="15.95">
      <c r="A451" s="83" t="s">
        <v>1727</v>
      </c>
      <c r="B45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1" s="83" t="s">
        <v>1802</v>
      </c>
      <c r="D451" s="84" t="b">
        <v>0</v>
      </c>
      <c r="E451" s="84" t="b">
        <v>1</v>
      </c>
      <c r="F451" s="84" t="b">
        <v>0</v>
      </c>
      <c r="G451" s="84" t="b">
        <v>0</v>
      </c>
      <c r="K451" s="83" t="s">
        <v>324</v>
      </c>
      <c r="L451" s="83" t="s">
        <v>328</v>
      </c>
      <c r="M451" s="83" t="s">
        <v>8</v>
      </c>
      <c r="N451" s="88" t="s">
        <v>1803</v>
      </c>
      <c r="P451" s="83" t="s">
        <v>1804</v>
      </c>
      <c r="Q451" s="83" t="s">
        <v>328</v>
      </c>
      <c r="R451" s="83" t="s">
        <v>328</v>
      </c>
      <c r="S451" s="86" t="s">
        <v>328</v>
      </c>
      <c r="T451" s="83" t="s">
        <v>328</v>
      </c>
      <c r="U451" s="83" t="s">
        <v>328</v>
      </c>
      <c r="V451" s="83" t="s">
        <v>328</v>
      </c>
      <c r="W451" s="83" t="s">
        <v>328</v>
      </c>
      <c r="Z451" s="86" t="s">
        <v>328</v>
      </c>
      <c r="AA451" s="83" t="s">
        <v>328</v>
      </c>
      <c r="AB451" s="83" t="s">
        <v>328</v>
      </c>
      <c r="AC451" s="83" t="s">
        <v>328</v>
      </c>
      <c r="AD451" s="83" t="s">
        <v>328</v>
      </c>
      <c r="AE451" s="83" t="s">
        <v>328</v>
      </c>
      <c r="AF451" s="86" t="s">
        <v>328</v>
      </c>
    </row>
    <row r="452" spans="1:32" s="84" customFormat="1" ht="15.95">
      <c r="A452" s="83" t="s">
        <v>1727</v>
      </c>
      <c r="B45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2" s="83" t="s">
        <v>1805</v>
      </c>
      <c r="D452" s="84" t="b">
        <v>0</v>
      </c>
      <c r="E452" s="84" t="b">
        <v>1</v>
      </c>
      <c r="F452" s="84" t="b">
        <v>0</v>
      </c>
      <c r="G452" s="84" t="b">
        <v>0</v>
      </c>
      <c r="K452" s="83" t="s">
        <v>330</v>
      </c>
      <c r="L452" s="83" t="s">
        <v>302</v>
      </c>
      <c r="M452" s="83" t="s">
        <v>8</v>
      </c>
      <c r="N452" s="85" t="s">
        <v>1806</v>
      </c>
      <c r="P452" s="87" t="s">
        <v>333</v>
      </c>
      <c r="Q452" s="83" t="s">
        <v>328</v>
      </c>
      <c r="R452" s="83" t="s">
        <v>330</v>
      </c>
      <c r="S452" s="86" t="s">
        <v>328</v>
      </c>
      <c r="T452" s="83" t="s">
        <v>328</v>
      </c>
      <c r="U452" s="83" t="s">
        <v>328</v>
      </c>
      <c r="V452" s="83" t="s">
        <v>328</v>
      </c>
      <c r="W452" s="83" t="s">
        <v>328</v>
      </c>
      <c r="Z452" s="86" t="s">
        <v>328</v>
      </c>
      <c r="AA452" s="83" t="s">
        <v>328</v>
      </c>
      <c r="AB452" s="83" t="s">
        <v>328</v>
      </c>
      <c r="AC452" s="83" t="s">
        <v>328</v>
      </c>
      <c r="AD452" s="83" t="s">
        <v>328</v>
      </c>
      <c r="AE452" s="83" t="s">
        <v>328</v>
      </c>
      <c r="AF452" s="86" t="s">
        <v>328</v>
      </c>
    </row>
    <row r="453" spans="1:32" s="84" customFormat="1" ht="15.95">
      <c r="A453" s="83" t="s">
        <v>1727</v>
      </c>
      <c r="B45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3" s="83" t="s">
        <v>1807</v>
      </c>
      <c r="D453" s="84" t="b">
        <v>0</v>
      </c>
      <c r="E453" s="84" t="b">
        <v>1</v>
      </c>
      <c r="F453" s="84" t="b">
        <v>0</v>
      </c>
      <c r="G453" s="84" t="b">
        <v>1</v>
      </c>
      <c r="K453" s="83" t="s">
        <v>330</v>
      </c>
      <c r="L453" s="83" t="s">
        <v>1808</v>
      </c>
      <c r="M453" s="83" t="s">
        <v>8</v>
      </c>
      <c r="N453" s="85" t="s">
        <v>1809</v>
      </c>
      <c r="P453" s="83" t="s">
        <v>974</v>
      </c>
      <c r="Q453" s="83" t="s">
        <v>328</v>
      </c>
      <c r="R453" s="83" t="s">
        <v>1734</v>
      </c>
      <c r="S453" s="86" t="s">
        <v>473</v>
      </c>
      <c r="T453" s="83" t="s">
        <v>1810</v>
      </c>
      <c r="U453" s="153" t="s">
        <v>1811</v>
      </c>
      <c r="V453" s="83" t="s">
        <v>324</v>
      </c>
      <c r="W453" s="83" t="s">
        <v>1812</v>
      </c>
      <c r="X453" s="83" t="s">
        <v>467</v>
      </c>
      <c r="Y453" s="83" t="s">
        <v>1813</v>
      </c>
      <c r="Z453" s="86" t="s">
        <v>324</v>
      </c>
      <c r="AA453" s="83" t="s">
        <v>1738</v>
      </c>
      <c r="AB453" s="83" t="s">
        <v>1796</v>
      </c>
      <c r="AC453" s="153" t="s">
        <v>1797</v>
      </c>
      <c r="AD453" s="83" t="s">
        <v>476</v>
      </c>
      <c r="AE453" s="83" t="s">
        <v>1798</v>
      </c>
      <c r="AF453" s="86"/>
    </row>
    <row r="454" spans="1:32" s="84" customFormat="1" ht="32.1">
      <c r="A454" s="83" t="s">
        <v>1727</v>
      </c>
      <c r="B45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4" s="83" t="s">
        <v>1814</v>
      </c>
      <c r="D454" s="84" t="b">
        <v>0</v>
      </c>
      <c r="E454" s="84" t="b">
        <v>1</v>
      </c>
      <c r="F454" s="84" t="b">
        <v>0</v>
      </c>
      <c r="G454" s="84" t="b">
        <v>1</v>
      </c>
      <c r="K454" s="83" t="s">
        <v>330</v>
      </c>
      <c r="L454" s="83" t="s">
        <v>1815</v>
      </c>
      <c r="M454" s="83" t="s">
        <v>8</v>
      </c>
      <c r="N454" s="85" t="s">
        <v>1816</v>
      </c>
      <c r="P454" s="83" t="s">
        <v>974</v>
      </c>
      <c r="Q454" s="83" t="s">
        <v>328</v>
      </c>
      <c r="R454" s="83" t="s">
        <v>1734</v>
      </c>
      <c r="S454" s="86" t="s">
        <v>473</v>
      </c>
      <c r="T454" s="83" t="s">
        <v>1817</v>
      </c>
      <c r="U454" s="153" t="s">
        <v>1818</v>
      </c>
      <c r="V454" s="83" t="s">
        <v>641</v>
      </c>
      <c r="W454" s="83" t="s">
        <v>1819</v>
      </c>
      <c r="Z454" s="86" t="s">
        <v>324</v>
      </c>
      <c r="AA454" s="83" t="s">
        <v>1738</v>
      </c>
      <c r="AB454" s="83" t="s">
        <v>1820</v>
      </c>
      <c r="AC454" s="153" t="s">
        <v>1821</v>
      </c>
      <c r="AD454" s="83" t="s">
        <v>476</v>
      </c>
      <c r="AE454" s="83" t="s">
        <v>1822</v>
      </c>
      <c r="AF454" s="86"/>
    </row>
    <row r="455" spans="1:32" s="84" customFormat="1" ht="15.95">
      <c r="A455" s="83" t="s">
        <v>1727</v>
      </c>
      <c r="B455" s="84" t="str">
        <f>B435</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5" s="83" t="s">
        <v>1823</v>
      </c>
      <c r="D455" s="84" t="b">
        <v>0</v>
      </c>
      <c r="E455" s="84" t="b">
        <v>1</v>
      </c>
      <c r="F455" s="84" t="b">
        <v>0</v>
      </c>
      <c r="G455" s="84" t="b">
        <v>0</v>
      </c>
      <c r="K455" s="83" t="s">
        <v>324</v>
      </c>
      <c r="L455" s="83" t="s">
        <v>328</v>
      </c>
      <c r="M455" s="83" t="s">
        <v>186</v>
      </c>
      <c r="N455" s="88" t="s">
        <v>1824</v>
      </c>
      <c r="P455" s="83" t="s">
        <v>1825</v>
      </c>
      <c r="Q455" s="83" t="s">
        <v>328</v>
      </c>
      <c r="R455" s="83" t="s">
        <v>328</v>
      </c>
      <c r="S455" s="86" t="s">
        <v>328</v>
      </c>
      <c r="T455" s="83" t="s">
        <v>328</v>
      </c>
      <c r="U455" s="83" t="s">
        <v>328</v>
      </c>
      <c r="V455" s="83" t="s">
        <v>328</v>
      </c>
      <c r="W455" s="83" t="s">
        <v>328</v>
      </c>
      <c r="X455" s="84" t="s">
        <v>328</v>
      </c>
      <c r="Y455" s="84" t="s">
        <v>328</v>
      </c>
      <c r="Z455" s="86" t="s">
        <v>328</v>
      </c>
      <c r="AA455" s="83" t="s">
        <v>328</v>
      </c>
      <c r="AB455" s="83" t="s">
        <v>328</v>
      </c>
      <c r="AC455" s="83" t="s">
        <v>328</v>
      </c>
      <c r="AD455" s="83" t="s">
        <v>328</v>
      </c>
      <c r="AE455" s="83" t="s">
        <v>328</v>
      </c>
      <c r="AF455" s="86" t="s">
        <v>328</v>
      </c>
    </row>
    <row r="456" spans="1:32" s="84" customFormat="1" ht="15.95">
      <c r="A456" s="83" t="s">
        <v>1727</v>
      </c>
      <c r="B45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6" s="83" t="s">
        <v>1826</v>
      </c>
      <c r="D456" s="84" t="b">
        <v>0</v>
      </c>
      <c r="E456" s="84" t="b">
        <v>1</v>
      </c>
      <c r="F456" s="84" t="b">
        <v>0</v>
      </c>
      <c r="G456" s="84" t="b">
        <v>0</v>
      </c>
      <c r="K456" s="83" t="s">
        <v>324</v>
      </c>
      <c r="L456" s="83" t="s">
        <v>328</v>
      </c>
      <c r="M456" s="83" t="s">
        <v>27</v>
      </c>
      <c r="N456" s="88" t="s">
        <v>1824</v>
      </c>
      <c r="P456" s="83"/>
      <c r="Q456" s="83" t="s">
        <v>328</v>
      </c>
      <c r="R456" s="83" t="s">
        <v>328</v>
      </c>
      <c r="S456" s="86" t="s">
        <v>328</v>
      </c>
      <c r="T456" s="83" t="s">
        <v>328</v>
      </c>
      <c r="U456" s="83" t="s">
        <v>328</v>
      </c>
      <c r="V456" s="83" t="s">
        <v>328</v>
      </c>
      <c r="W456" s="83" t="s">
        <v>328</v>
      </c>
      <c r="X456" s="84" t="s">
        <v>328</v>
      </c>
      <c r="Y456" s="84" t="s">
        <v>328</v>
      </c>
      <c r="Z456" s="86" t="s">
        <v>328</v>
      </c>
      <c r="AA456" s="83" t="s">
        <v>328</v>
      </c>
      <c r="AB456" s="83" t="s">
        <v>328</v>
      </c>
      <c r="AC456" s="83" t="s">
        <v>328</v>
      </c>
      <c r="AD456" s="83" t="s">
        <v>328</v>
      </c>
      <c r="AE456" s="83" t="s">
        <v>328</v>
      </c>
      <c r="AF456" s="86" t="s">
        <v>328</v>
      </c>
    </row>
    <row r="457" spans="1:32" s="84" customFormat="1" ht="15.95">
      <c r="A457" s="83" t="s">
        <v>1727</v>
      </c>
      <c r="B45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7" s="83" t="s">
        <v>1827</v>
      </c>
      <c r="D457" s="84" t="b">
        <v>0</v>
      </c>
      <c r="E457" s="84" t="b">
        <v>1</v>
      </c>
      <c r="F457" s="84" t="b">
        <v>0</v>
      </c>
      <c r="G457" s="84" t="b">
        <v>0</v>
      </c>
      <c r="K457" s="83" t="s">
        <v>324</v>
      </c>
      <c r="L457" s="83" t="s">
        <v>328</v>
      </c>
      <c r="M457" s="83" t="s">
        <v>186</v>
      </c>
      <c r="N457" s="88" t="s">
        <v>1824</v>
      </c>
      <c r="P457" s="83" t="s">
        <v>1825</v>
      </c>
      <c r="Q457" s="83" t="s">
        <v>328</v>
      </c>
      <c r="R457" s="83" t="s">
        <v>328</v>
      </c>
      <c r="S457" s="86" t="s">
        <v>328</v>
      </c>
      <c r="T457" s="83" t="s">
        <v>328</v>
      </c>
      <c r="U457" s="83" t="s">
        <v>328</v>
      </c>
      <c r="V457" s="83" t="s">
        <v>328</v>
      </c>
      <c r="W457" s="83" t="s">
        <v>328</v>
      </c>
      <c r="X457" s="84" t="s">
        <v>328</v>
      </c>
      <c r="Y457" s="84" t="s">
        <v>328</v>
      </c>
      <c r="Z457" s="86" t="s">
        <v>328</v>
      </c>
      <c r="AA457" s="83" t="s">
        <v>328</v>
      </c>
      <c r="AB457" s="83" t="s">
        <v>328</v>
      </c>
      <c r="AC457" s="83" t="s">
        <v>328</v>
      </c>
      <c r="AD457" s="83" t="s">
        <v>328</v>
      </c>
      <c r="AE457" s="83" t="s">
        <v>328</v>
      </c>
      <c r="AF457" s="86" t="s">
        <v>328</v>
      </c>
    </row>
    <row r="458" spans="1:32" s="84" customFormat="1" ht="15.95">
      <c r="A458" s="83" t="s">
        <v>1727</v>
      </c>
      <c r="B45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8" s="83" t="s">
        <v>1828</v>
      </c>
      <c r="D458" s="84" t="b">
        <v>0</v>
      </c>
      <c r="E458" s="84" t="b">
        <v>1</v>
      </c>
      <c r="F458" s="84" t="b">
        <v>0</v>
      </c>
      <c r="G458" s="84" t="b">
        <v>0</v>
      </c>
      <c r="K458" s="83" t="s">
        <v>324</v>
      </c>
      <c r="L458" s="83" t="s">
        <v>328</v>
      </c>
      <c r="M458" s="83" t="s">
        <v>27</v>
      </c>
      <c r="N458" s="88" t="s">
        <v>1824</v>
      </c>
      <c r="P458" s="83"/>
      <c r="Q458" s="83" t="s">
        <v>328</v>
      </c>
      <c r="R458" s="83" t="s">
        <v>328</v>
      </c>
      <c r="S458" s="86" t="s">
        <v>328</v>
      </c>
      <c r="T458" s="83" t="s">
        <v>328</v>
      </c>
      <c r="U458" s="83" t="s">
        <v>328</v>
      </c>
      <c r="V458" s="83" t="s">
        <v>328</v>
      </c>
      <c r="W458" s="83" t="s">
        <v>328</v>
      </c>
      <c r="X458" s="84" t="s">
        <v>328</v>
      </c>
      <c r="Y458" s="84" t="s">
        <v>328</v>
      </c>
      <c r="Z458" s="86" t="s">
        <v>328</v>
      </c>
      <c r="AA458" s="83" t="s">
        <v>328</v>
      </c>
      <c r="AB458" s="83" t="s">
        <v>328</v>
      </c>
      <c r="AC458" s="83" t="s">
        <v>328</v>
      </c>
      <c r="AD458" s="83" t="s">
        <v>328</v>
      </c>
      <c r="AE458" s="83" t="s">
        <v>328</v>
      </c>
      <c r="AF458" s="86" t="s">
        <v>328</v>
      </c>
    </row>
    <row r="459" spans="1:32" s="84" customFormat="1" ht="63.95">
      <c r="A459" s="83" t="s">
        <v>1727</v>
      </c>
      <c r="B45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9" s="83" t="s">
        <v>1829</v>
      </c>
      <c r="D459" s="84" t="b">
        <v>0</v>
      </c>
      <c r="E459" s="84" t="b">
        <v>1</v>
      </c>
      <c r="F459" s="84" t="b">
        <v>0</v>
      </c>
      <c r="G459" s="84" t="b">
        <v>0</v>
      </c>
      <c r="K459" s="83" t="s">
        <v>324</v>
      </c>
      <c r="L459" s="83" t="s">
        <v>328</v>
      </c>
      <c r="M459" s="83" t="s">
        <v>8</v>
      </c>
      <c r="N459" s="88" t="s">
        <v>1830</v>
      </c>
      <c r="P459" s="83" t="s">
        <v>1831</v>
      </c>
      <c r="Q459" s="83" t="s">
        <v>328</v>
      </c>
      <c r="R459" s="83" t="s">
        <v>328</v>
      </c>
      <c r="S459" s="86" t="s">
        <v>328</v>
      </c>
      <c r="T459" s="83" t="s">
        <v>328</v>
      </c>
      <c r="U459" s="83" t="s">
        <v>328</v>
      </c>
      <c r="V459" s="83" t="s">
        <v>328</v>
      </c>
      <c r="W459" s="83" t="s">
        <v>328</v>
      </c>
      <c r="X459" s="84" t="s">
        <v>328</v>
      </c>
      <c r="Y459" s="84" t="s">
        <v>328</v>
      </c>
      <c r="Z459" s="86" t="s">
        <v>328</v>
      </c>
      <c r="AA459" s="83" t="s">
        <v>328</v>
      </c>
      <c r="AB459" s="83" t="s">
        <v>328</v>
      </c>
      <c r="AC459" s="83" t="s">
        <v>328</v>
      </c>
      <c r="AD459" s="83" t="s">
        <v>328</v>
      </c>
      <c r="AE459" s="83" t="s">
        <v>328</v>
      </c>
      <c r="AF459" s="86" t="s">
        <v>328</v>
      </c>
    </row>
    <row r="460" spans="1:32" s="84" customFormat="1" ht="32.1">
      <c r="A460" s="83" t="s">
        <v>1727</v>
      </c>
      <c r="B46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60" s="83" t="s">
        <v>1832</v>
      </c>
      <c r="D460" s="84" t="b">
        <v>0</v>
      </c>
      <c r="E460" s="84" t="b">
        <v>1</v>
      </c>
      <c r="F460" s="84" t="b">
        <v>0</v>
      </c>
      <c r="G460" s="84" t="b">
        <v>0</v>
      </c>
      <c r="K460" s="83" t="s">
        <v>324</v>
      </c>
      <c r="L460" s="83" t="s">
        <v>328</v>
      </c>
      <c r="M460" s="83" t="s">
        <v>8</v>
      </c>
      <c r="N460" s="88" t="s">
        <v>1833</v>
      </c>
      <c r="P460" s="83" t="s">
        <v>1834</v>
      </c>
      <c r="Q460" s="83" t="s">
        <v>328</v>
      </c>
      <c r="R460" s="83" t="s">
        <v>328</v>
      </c>
      <c r="S460" s="86" t="s">
        <v>328</v>
      </c>
      <c r="T460" s="83" t="s">
        <v>328</v>
      </c>
      <c r="U460" s="83" t="s">
        <v>328</v>
      </c>
      <c r="V460" s="83" t="s">
        <v>328</v>
      </c>
      <c r="W460" s="83" t="s">
        <v>328</v>
      </c>
      <c r="X460" s="84" t="s">
        <v>328</v>
      </c>
      <c r="Y460" s="84" t="s">
        <v>328</v>
      </c>
      <c r="Z460" s="86" t="s">
        <v>328</v>
      </c>
      <c r="AA460" s="83" t="s">
        <v>328</v>
      </c>
      <c r="AB460" s="83" t="s">
        <v>328</v>
      </c>
      <c r="AC460" s="83" t="s">
        <v>328</v>
      </c>
      <c r="AD460" s="83" t="s">
        <v>328</v>
      </c>
      <c r="AE460" s="83" t="s">
        <v>328</v>
      </c>
      <c r="AF460" s="86" t="s">
        <v>328</v>
      </c>
    </row>
    <row r="461" spans="1:32" s="84" customFormat="1">
      <c r="A461" s="83" t="s">
        <v>1727</v>
      </c>
      <c r="C461" s="83" t="s">
        <v>1835</v>
      </c>
      <c r="D461" s="84" t="b">
        <v>0</v>
      </c>
      <c r="E461" s="84" t="b">
        <v>0</v>
      </c>
      <c r="F461" s="84" t="b">
        <v>0</v>
      </c>
      <c r="G461" s="84" t="b">
        <v>1</v>
      </c>
      <c r="K461" s="83"/>
      <c r="L461" s="83"/>
      <c r="M461" s="83"/>
      <c r="N461" s="88"/>
      <c r="P461" s="83"/>
      <c r="Q461" s="83"/>
      <c r="R461" s="83"/>
      <c r="S461" s="86"/>
      <c r="T461" s="83"/>
      <c r="U461" s="83"/>
      <c r="V461" s="83"/>
      <c r="W461" s="83"/>
      <c r="Z461" s="86"/>
      <c r="AA461" s="83"/>
      <c r="AB461" s="83"/>
      <c r="AC461" s="83"/>
      <c r="AD461" s="83"/>
      <c r="AE461" s="83"/>
      <c r="AF461" s="86"/>
    </row>
    <row r="462" spans="1:32" s="84" customFormat="1">
      <c r="A462" s="83" t="s">
        <v>1727</v>
      </c>
      <c r="C462" s="83" t="s">
        <v>748</v>
      </c>
      <c r="D462" s="84" t="b">
        <v>0</v>
      </c>
      <c r="E462" s="84" t="b">
        <v>0</v>
      </c>
      <c r="F462" s="84" t="b">
        <v>0</v>
      </c>
      <c r="G462" s="84" t="b">
        <v>1</v>
      </c>
      <c r="K462" s="83"/>
      <c r="L462" s="83"/>
      <c r="M462" s="83"/>
      <c r="N462" s="88"/>
      <c r="P462" s="83"/>
      <c r="Q462" s="83"/>
      <c r="R462" s="83"/>
      <c r="S462" s="86"/>
      <c r="T462" s="83"/>
      <c r="U462" s="83"/>
      <c r="V462" s="83"/>
      <c r="W462" s="83"/>
      <c r="Z462" s="86"/>
      <c r="AA462" s="83"/>
      <c r="AB462" s="83"/>
      <c r="AC462" s="83"/>
      <c r="AD462" s="83"/>
      <c r="AE462" s="83"/>
      <c r="AF462" s="86"/>
    </row>
    <row r="463" spans="1:32" s="84" customFormat="1">
      <c r="A463" s="83" t="s">
        <v>1727</v>
      </c>
      <c r="C463" s="83" t="s">
        <v>1836</v>
      </c>
      <c r="D463" s="84" t="b">
        <v>0</v>
      </c>
      <c r="E463" s="84" t="b">
        <v>0</v>
      </c>
      <c r="F463" s="84" t="b">
        <v>0</v>
      </c>
      <c r="G463" s="84" t="b">
        <v>1</v>
      </c>
      <c r="K463" s="83"/>
      <c r="L463" s="83"/>
      <c r="M463" s="83"/>
      <c r="N463" s="88"/>
      <c r="P463" s="83"/>
      <c r="Q463" s="83"/>
      <c r="R463" s="83"/>
      <c r="S463" s="86"/>
      <c r="T463" s="83"/>
      <c r="U463" s="83"/>
      <c r="V463" s="83"/>
      <c r="W463" s="83"/>
      <c r="Z463" s="86"/>
      <c r="AA463" s="83"/>
      <c r="AB463" s="83"/>
      <c r="AC463" s="83"/>
      <c r="AD463" s="83"/>
      <c r="AE463" s="83"/>
      <c r="AF463" s="86"/>
    </row>
    <row r="464" spans="1:32" s="84" customFormat="1">
      <c r="A464" s="83" t="s">
        <v>1727</v>
      </c>
      <c r="C464" s="83" t="s">
        <v>1837</v>
      </c>
      <c r="D464" s="84" t="b">
        <v>0</v>
      </c>
      <c r="E464" s="84" t="b">
        <v>0</v>
      </c>
      <c r="F464" s="84" t="b">
        <v>0</v>
      </c>
      <c r="G464" s="84" t="b">
        <v>1</v>
      </c>
      <c r="K464" s="83"/>
      <c r="L464" s="83"/>
      <c r="M464" s="83"/>
      <c r="N464" s="88"/>
      <c r="P464" s="83"/>
      <c r="Q464" s="83"/>
      <c r="R464" s="83"/>
      <c r="S464" s="86"/>
      <c r="T464" s="83"/>
      <c r="U464" s="83"/>
      <c r="V464" s="83"/>
      <c r="W464" s="83"/>
      <c r="Z464" s="86"/>
      <c r="AA464" s="83"/>
      <c r="AB464" s="83"/>
      <c r="AC464" s="83"/>
      <c r="AD464" s="83"/>
      <c r="AE464" s="83"/>
      <c r="AF464" s="86"/>
    </row>
    <row r="465" spans="1:32" s="84" customFormat="1">
      <c r="A465" s="83" t="s">
        <v>1727</v>
      </c>
      <c r="C465" s="83" t="s">
        <v>1838</v>
      </c>
      <c r="D465" s="84" t="b">
        <v>0</v>
      </c>
      <c r="E465" s="84" t="b">
        <v>0</v>
      </c>
      <c r="F465" s="84" t="b">
        <v>0</v>
      </c>
      <c r="G465" s="84" t="b">
        <v>1</v>
      </c>
      <c r="K465" s="83"/>
      <c r="L465" s="83"/>
      <c r="M465" s="83"/>
      <c r="N465" s="88"/>
      <c r="P465" s="83"/>
      <c r="Q465" s="83"/>
      <c r="R465" s="83"/>
      <c r="S465" s="86"/>
      <c r="T465" s="83"/>
      <c r="U465" s="83"/>
      <c r="V465" s="83"/>
      <c r="W465" s="83"/>
      <c r="Z465" s="86"/>
      <c r="AA465" s="83"/>
      <c r="AB465" s="83"/>
      <c r="AC465" s="83"/>
      <c r="AD465" s="83"/>
      <c r="AE465" s="83"/>
      <c r="AF465" s="86"/>
    </row>
    <row r="466" spans="1:32" s="84" customFormat="1">
      <c r="A466" s="83" t="s">
        <v>1727</v>
      </c>
      <c r="C466" s="83" t="s">
        <v>1839</v>
      </c>
      <c r="D466" s="84" t="b">
        <v>0</v>
      </c>
      <c r="E466" s="84" t="b">
        <v>0</v>
      </c>
      <c r="F466" s="84" t="b">
        <v>0</v>
      </c>
      <c r="G466" s="84" t="b">
        <v>1</v>
      </c>
      <c r="K466" s="83"/>
      <c r="L466" s="83"/>
      <c r="M466" s="83"/>
      <c r="N466" s="88"/>
      <c r="P466" s="83"/>
      <c r="Q466" s="83"/>
      <c r="R466" s="83"/>
      <c r="S466" s="86"/>
      <c r="T466" s="83"/>
      <c r="U466" s="83"/>
      <c r="V466" s="83"/>
      <c r="W466" s="83"/>
      <c r="Z466" s="86"/>
      <c r="AA466" s="83"/>
      <c r="AB466" s="83"/>
      <c r="AC466" s="83"/>
      <c r="AD466" s="83"/>
      <c r="AE466" s="83"/>
      <c r="AF466" s="86"/>
    </row>
    <row r="467" spans="1:32" s="84" customFormat="1">
      <c r="A467" s="83" t="s">
        <v>1727</v>
      </c>
      <c r="C467" s="83" t="s">
        <v>1840</v>
      </c>
      <c r="D467" s="84" t="b">
        <v>0</v>
      </c>
      <c r="E467" s="84" t="b">
        <v>0</v>
      </c>
      <c r="F467" s="84" t="b">
        <v>0</v>
      </c>
      <c r="G467" s="84" t="b">
        <v>1</v>
      </c>
      <c r="K467" s="83"/>
      <c r="L467" s="83"/>
      <c r="M467" s="83"/>
      <c r="N467" s="88"/>
      <c r="P467" s="83"/>
      <c r="Q467" s="83"/>
      <c r="R467" s="83"/>
      <c r="S467" s="86"/>
      <c r="T467" s="83"/>
      <c r="U467" s="83"/>
      <c r="V467" s="83"/>
      <c r="W467" s="83"/>
      <c r="Z467" s="86"/>
      <c r="AA467" s="83"/>
      <c r="AB467" s="83"/>
      <c r="AC467" s="83"/>
      <c r="AD467" s="83"/>
      <c r="AE467" s="83"/>
      <c r="AF467" s="86"/>
    </row>
    <row r="468" spans="1:32" s="84" customFormat="1">
      <c r="A468" s="83" t="s">
        <v>1727</v>
      </c>
      <c r="C468" s="83" t="s">
        <v>1841</v>
      </c>
      <c r="D468" s="84" t="b">
        <v>0</v>
      </c>
      <c r="E468" s="84" t="b">
        <v>0</v>
      </c>
      <c r="F468" s="84" t="b">
        <v>0</v>
      </c>
      <c r="G468" s="84" t="b">
        <v>1</v>
      </c>
      <c r="K468" s="83"/>
      <c r="L468" s="83"/>
      <c r="M468" s="83"/>
      <c r="N468" s="88"/>
      <c r="P468" s="83"/>
      <c r="Q468" s="83"/>
      <c r="R468" s="83"/>
      <c r="S468" s="86"/>
      <c r="T468" s="83"/>
      <c r="U468" s="83"/>
      <c r="V468" s="83"/>
      <c r="W468" s="83"/>
      <c r="Z468" s="86"/>
      <c r="AA468" s="83"/>
      <c r="AB468" s="83"/>
      <c r="AC468" s="83"/>
      <c r="AD468" s="83"/>
      <c r="AE468" s="83"/>
      <c r="AF468" s="86"/>
    </row>
    <row r="469" spans="1:32" s="84" customFormat="1">
      <c r="A469" s="83" t="s">
        <v>1727</v>
      </c>
      <c r="C469" s="83" t="s">
        <v>1842</v>
      </c>
      <c r="D469" s="84" t="b">
        <v>0</v>
      </c>
      <c r="E469" s="84" t="b">
        <v>0</v>
      </c>
      <c r="F469" s="84" t="b">
        <v>0</v>
      </c>
      <c r="G469" s="84" t="b">
        <v>1</v>
      </c>
      <c r="K469" s="83"/>
      <c r="L469" s="83"/>
      <c r="M469" s="83"/>
      <c r="N469" s="88"/>
      <c r="P469" s="83"/>
      <c r="Q469" s="83"/>
      <c r="R469" s="83"/>
      <c r="S469" s="86"/>
      <c r="T469" s="83"/>
      <c r="U469" s="83"/>
      <c r="V469" s="83"/>
      <c r="W469" s="83"/>
      <c r="Z469" s="86"/>
      <c r="AA469" s="83"/>
      <c r="AB469" s="83"/>
      <c r="AC469" s="83"/>
      <c r="AD469" s="83"/>
      <c r="AE469" s="83"/>
      <c r="AF469" s="86"/>
    </row>
    <row r="470" spans="1:32" s="84" customFormat="1">
      <c r="A470" s="83" t="s">
        <v>1727</v>
      </c>
      <c r="C470" s="83" t="s">
        <v>1843</v>
      </c>
      <c r="D470" s="84" t="b">
        <v>0</v>
      </c>
      <c r="E470" s="84" t="b">
        <v>0</v>
      </c>
      <c r="F470" s="84" t="b">
        <v>0</v>
      </c>
      <c r="G470" s="84" t="b">
        <v>1</v>
      </c>
      <c r="K470" s="83"/>
      <c r="L470" s="83"/>
      <c r="M470" s="83"/>
      <c r="N470" s="88"/>
      <c r="P470" s="83"/>
      <c r="Q470" s="83"/>
      <c r="R470" s="83"/>
      <c r="S470" s="86"/>
      <c r="T470" s="83"/>
      <c r="U470" s="83"/>
      <c r="V470" s="83"/>
      <c r="W470" s="83"/>
      <c r="Z470" s="86"/>
      <c r="AA470" s="83"/>
      <c r="AB470" s="83"/>
      <c r="AC470" s="83"/>
      <c r="AD470" s="83"/>
      <c r="AE470" s="83"/>
      <c r="AF470" s="86"/>
    </row>
    <row r="471" spans="1:32" s="84" customFormat="1">
      <c r="A471" s="83" t="s">
        <v>1727</v>
      </c>
      <c r="C471" s="83" t="s">
        <v>1844</v>
      </c>
      <c r="D471" s="84" t="b">
        <v>0</v>
      </c>
      <c r="E471" s="84" t="b">
        <v>0</v>
      </c>
      <c r="F471" s="84" t="b">
        <v>0</v>
      </c>
      <c r="G471" s="84" t="b">
        <v>1</v>
      </c>
      <c r="K471" s="83"/>
      <c r="L471" s="83"/>
      <c r="M471" s="83"/>
      <c r="N471" s="88"/>
      <c r="P471" s="83"/>
      <c r="Q471" s="83"/>
      <c r="R471" s="83"/>
      <c r="S471" s="86"/>
      <c r="T471" s="83"/>
      <c r="U471" s="83"/>
      <c r="V471" s="83"/>
      <c r="W471" s="83"/>
      <c r="Z471" s="86"/>
      <c r="AA471" s="83"/>
      <c r="AB471" s="83"/>
      <c r="AC471" s="83"/>
      <c r="AD471" s="83"/>
      <c r="AE471" s="83"/>
      <c r="AF471" s="86"/>
    </row>
    <row r="472" spans="1:32" s="84" customFormat="1">
      <c r="A472" s="83" t="s">
        <v>1727</v>
      </c>
      <c r="C472" s="83" t="s">
        <v>1845</v>
      </c>
      <c r="D472" s="84" t="b">
        <v>0</v>
      </c>
      <c r="E472" s="84" t="b">
        <v>0</v>
      </c>
      <c r="F472" s="84" t="b">
        <v>0</v>
      </c>
      <c r="G472" s="84" t="b">
        <v>1</v>
      </c>
      <c r="K472" s="83"/>
      <c r="L472" s="83"/>
      <c r="M472" s="83"/>
      <c r="N472" s="88"/>
      <c r="P472" s="83"/>
      <c r="Q472" s="83"/>
      <c r="R472" s="83"/>
      <c r="S472" s="86"/>
      <c r="T472" s="83"/>
      <c r="U472" s="83"/>
      <c r="V472" s="83"/>
      <c r="W472" s="83"/>
      <c r="Z472" s="86"/>
      <c r="AA472" s="83"/>
      <c r="AB472" s="83"/>
      <c r="AC472" s="83"/>
      <c r="AD472" s="83"/>
      <c r="AE472" s="83"/>
      <c r="AF472" s="86"/>
    </row>
    <row r="473" spans="1:32" s="84" customFormat="1">
      <c r="A473" s="83" t="s">
        <v>1727</v>
      </c>
      <c r="C473" s="83" t="s">
        <v>1846</v>
      </c>
      <c r="D473" s="84" t="b">
        <v>0</v>
      </c>
      <c r="E473" s="84" t="b">
        <v>0</v>
      </c>
      <c r="F473" s="84" t="b">
        <v>0</v>
      </c>
      <c r="G473" s="84" t="b">
        <v>1</v>
      </c>
      <c r="K473" s="83"/>
      <c r="L473" s="83"/>
      <c r="M473" s="83"/>
      <c r="N473" s="88"/>
      <c r="P473" s="83"/>
      <c r="Q473" s="83"/>
      <c r="R473" s="83"/>
      <c r="S473" s="86"/>
      <c r="T473" s="83"/>
      <c r="U473" s="83"/>
      <c r="V473" s="83"/>
      <c r="W473" s="83"/>
      <c r="Z473" s="86"/>
      <c r="AA473" s="83"/>
      <c r="AB473" s="83"/>
      <c r="AC473" s="83"/>
      <c r="AD473" s="83"/>
      <c r="AE473" s="83"/>
      <c r="AF473" s="86"/>
    </row>
    <row r="474" spans="1:32" s="84" customFormat="1">
      <c r="A474" s="83" t="s">
        <v>1727</v>
      </c>
      <c r="C474" s="83" t="s">
        <v>1847</v>
      </c>
      <c r="D474" s="84" t="b">
        <v>0</v>
      </c>
      <c r="E474" s="84" t="b">
        <v>0</v>
      </c>
      <c r="F474" s="84" t="b">
        <v>0</v>
      </c>
      <c r="G474" s="84" t="b">
        <v>1</v>
      </c>
      <c r="K474" s="83"/>
      <c r="L474" s="83"/>
      <c r="M474" s="83"/>
      <c r="N474" s="88"/>
      <c r="P474" s="83"/>
      <c r="Q474" s="83"/>
      <c r="R474" s="83"/>
      <c r="S474" s="86"/>
      <c r="T474" s="83"/>
      <c r="U474" s="83"/>
      <c r="V474" s="83"/>
      <c r="W474" s="83"/>
      <c r="Z474" s="86"/>
      <c r="AA474" s="83"/>
      <c r="AB474" s="83"/>
      <c r="AC474" s="83"/>
      <c r="AD474" s="83"/>
      <c r="AE474" s="83"/>
      <c r="AF474" s="86"/>
    </row>
    <row r="475" spans="1:32" s="84" customFormat="1">
      <c r="A475" s="83" t="s">
        <v>1727</v>
      </c>
      <c r="C475" s="83" t="s">
        <v>1848</v>
      </c>
      <c r="D475" s="84" t="b">
        <v>0</v>
      </c>
      <c r="E475" s="84" t="b">
        <v>0</v>
      </c>
      <c r="F475" s="84" t="b">
        <v>0</v>
      </c>
      <c r="G475" s="84" t="b">
        <v>1</v>
      </c>
      <c r="K475" s="83"/>
      <c r="L475" s="83"/>
      <c r="M475" s="83"/>
      <c r="N475" s="88"/>
      <c r="P475" s="83"/>
      <c r="Q475" s="83"/>
      <c r="R475" s="83"/>
      <c r="S475" s="86"/>
      <c r="T475" s="83"/>
      <c r="U475" s="83"/>
      <c r="V475" s="83"/>
      <c r="W475" s="83"/>
      <c r="Z475" s="86"/>
      <c r="AA475" s="83"/>
      <c r="AB475" s="83"/>
      <c r="AC475" s="83"/>
      <c r="AD475" s="83"/>
      <c r="AE475" s="83"/>
      <c r="AF475" s="86"/>
    </row>
    <row r="476" spans="1:32" s="84" customFormat="1">
      <c r="A476" s="83" t="s">
        <v>1727</v>
      </c>
      <c r="C476" s="83" t="s">
        <v>1849</v>
      </c>
      <c r="D476" s="84" t="b">
        <v>0</v>
      </c>
      <c r="E476" s="84" t="b">
        <v>0</v>
      </c>
      <c r="F476" s="84" t="b">
        <v>0</v>
      </c>
      <c r="G476" s="84" t="b">
        <v>1</v>
      </c>
      <c r="K476" s="83"/>
      <c r="L476" s="83"/>
      <c r="M476" s="83"/>
      <c r="N476" s="88"/>
      <c r="P476" s="83"/>
      <c r="Q476" s="83"/>
      <c r="R476" s="83"/>
      <c r="S476" s="86"/>
      <c r="T476" s="83"/>
      <c r="U476" s="83"/>
      <c r="V476" s="83"/>
      <c r="W476" s="83"/>
      <c r="Z476" s="86"/>
      <c r="AA476" s="83"/>
      <c r="AB476" s="83"/>
      <c r="AC476" s="83"/>
      <c r="AD476" s="83"/>
      <c r="AE476" s="83"/>
      <c r="AF476" s="86"/>
    </row>
    <row r="477" spans="1:32" s="84" customFormat="1">
      <c r="A477" s="83" t="s">
        <v>1727</v>
      </c>
      <c r="C477" s="83" t="s">
        <v>1850</v>
      </c>
      <c r="D477" s="84" t="b">
        <v>0</v>
      </c>
      <c r="E477" s="84" t="b">
        <v>0</v>
      </c>
      <c r="F477" s="84" t="b">
        <v>0</v>
      </c>
      <c r="G477" s="84" t="b">
        <v>1</v>
      </c>
      <c r="K477" s="83"/>
      <c r="L477" s="83"/>
      <c r="M477" s="83"/>
      <c r="N477" s="88"/>
      <c r="P477" s="83"/>
      <c r="Q477" s="83"/>
      <c r="R477" s="83"/>
      <c r="S477" s="86"/>
      <c r="T477" s="83"/>
      <c r="U477" s="83"/>
      <c r="V477" s="83"/>
      <c r="W477" s="83"/>
      <c r="Z477" s="86"/>
      <c r="AA477" s="83"/>
      <c r="AB477" s="83"/>
      <c r="AC477" s="83"/>
      <c r="AD477" s="83"/>
      <c r="AE477" s="83"/>
      <c r="AF477" s="86"/>
    </row>
    <row r="478" spans="1:32" s="84" customFormat="1">
      <c r="A478" s="83" t="s">
        <v>1727</v>
      </c>
      <c r="C478" s="83" t="s">
        <v>1802</v>
      </c>
      <c r="D478" s="84" t="b">
        <v>0</v>
      </c>
      <c r="E478" s="84" t="b">
        <v>0</v>
      </c>
      <c r="F478" s="84" t="b">
        <v>0</v>
      </c>
      <c r="G478" s="84" t="b">
        <v>1</v>
      </c>
      <c r="K478" s="83"/>
      <c r="L478" s="83"/>
      <c r="M478" s="83"/>
      <c r="N478" s="88"/>
      <c r="P478" s="83"/>
      <c r="Q478" s="83"/>
      <c r="R478" s="83"/>
      <c r="S478" s="86"/>
      <c r="T478" s="83"/>
      <c r="U478" s="83"/>
      <c r="V478" s="83"/>
      <c r="W478" s="83"/>
      <c r="Z478" s="86"/>
      <c r="AA478" s="83"/>
      <c r="AB478" s="83"/>
      <c r="AC478" s="83"/>
      <c r="AD478" s="83"/>
      <c r="AE478" s="83"/>
      <c r="AF478" s="86"/>
    </row>
    <row r="479" spans="1:32" s="90" customFormat="1" ht="32.1">
      <c r="A479" s="89" t="s">
        <v>1851</v>
      </c>
      <c r="B479" s="89" t="s">
        <v>1852</v>
      </c>
      <c r="C479" s="89" t="s">
        <v>1729</v>
      </c>
      <c r="D479" s="90" t="b">
        <v>0</v>
      </c>
      <c r="E479" s="90" t="b">
        <v>1</v>
      </c>
      <c r="F479" s="90" t="b">
        <v>0</v>
      </c>
      <c r="G479" s="90" t="b">
        <v>1</v>
      </c>
      <c r="H479" s="90" t="s">
        <v>462</v>
      </c>
      <c r="K479" s="89" t="s">
        <v>330</v>
      </c>
      <c r="L479" s="89" t="s">
        <v>1400</v>
      </c>
      <c r="M479" s="89" t="s">
        <v>8</v>
      </c>
      <c r="N479" s="91" t="s">
        <v>1401</v>
      </c>
      <c r="P479" s="89" t="s">
        <v>1853</v>
      </c>
      <c r="Q479" s="89" t="s">
        <v>328</v>
      </c>
      <c r="R479" s="89" t="s">
        <v>324</v>
      </c>
      <c r="S479" s="92" t="s">
        <v>328</v>
      </c>
      <c r="T479" s="89" t="s">
        <v>328</v>
      </c>
      <c r="U479" s="89" t="s">
        <v>328</v>
      </c>
      <c r="V479" s="89" t="s">
        <v>328</v>
      </c>
      <c r="W479" s="89" t="s">
        <v>328</v>
      </c>
      <c r="Z479" s="92" t="s">
        <v>328</v>
      </c>
      <c r="AA479" s="89" t="s">
        <v>328</v>
      </c>
      <c r="AB479" s="89" t="s">
        <v>328</v>
      </c>
      <c r="AC479" s="89" t="s">
        <v>328</v>
      </c>
      <c r="AD479" s="89" t="s">
        <v>328</v>
      </c>
      <c r="AE479" s="89" t="s">
        <v>328</v>
      </c>
      <c r="AF479" s="92" t="s">
        <v>328</v>
      </c>
    </row>
    <row r="480" spans="1:32" s="90" customFormat="1">
      <c r="A480" s="89"/>
      <c r="B480" s="89"/>
      <c r="C480" s="89" t="s">
        <v>748</v>
      </c>
      <c r="D480" s="90" t="b">
        <v>0</v>
      </c>
      <c r="E480" s="90" t="b">
        <v>0</v>
      </c>
      <c r="F480" s="90" t="b">
        <v>0</v>
      </c>
      <c r="G480" s="90" t="b">
        <v>1</v>
      </c>
      <c r="K480" s="89"/>
      <c r="L480" s="89"/>
      <c r="M480" s="89"/>
      <c r="N480" s="91"/>
      <c r="P480" s="89"/>
      <c r="Q480" s="89"/>
      <c r="R480" s="89"/>
      <c r="S480" s="92"/>
      <c r="T480" s="89"/>
      <c r="U480" s="89"/>
      <c r="V480" s="89"/>
      <c r="W480" s="89"/>
      <c r="Z480" s="92"/>
      <c r="AA480" s="89"/>
      <c r="AB480" s="89"/>
      <c r="AC480" s="89"/>
      <c r="AD480" s="89"/>
      <c r="AE480" s="89"/>
      <c r="AF480" s="92"/>
    </row>
    <row r="481" spans="1:43" s="90" customFormat="1" ht="32.1">
      <c r="A481" s="89" t="s">
        <v>1851</v>
      </c>
      <c r="B481" s="90" t="str">
        <f>B$479</f>
        <v>This table describes the amount of a diet or diet ingredient fed to animals and/or the proportions of ingredients that compose a diet.</v>
      </c>
      <c r="C481" s="89" t="s">
        <v>1835</v>
      </c>
      <c r="D481" s="90" t="b">
        <v>0</v>
      </c>
      <c r="E481" s="90" t="b">
        <v>1</v>
      </c>
      <c r="F481" s="90" t="b">
        <v>0</v>
      </c>
      <c r="G481" s="90" t="b">
        <v>1</v>
      </c>
      <c r="K481" s="89" t="s">
        <v>330</v>
      </c>
      <c r="L481" s="89" t="s">
        <v>1854</v>
      </c>
      <c r="M481" s="89" t="s">
        <v>8</v>
      </c>
      <c r="N481" s="93" t="s">
        <v>1855</v>
      </c>
      <c r="P481" s="89" t="s">
        <v>1856</v>
      </c>
      <c r="Q481" s="89" t="s">
        <v>1857</v>
      </c>
      <c r="R481" s="89" t="s">
        <v>324</v>
      </c>
      <c r="S481" s="92" t="s">
        <v>473</v>
      </c>
      <c r="T481" s="89" t="s">
        <v>1735</v>
      </c>
      <c r="U481" s="89" t="s">
        <v>1736</v>
      </c>
      <c r="V481" s="89" t="s">
        <v>476</v>
      </c>
      <c r="W481" s="89" t="s">
        <v>1737</v>
      </c>
      <c r="Z481" s="92" t="s">
        <v>330</v>
      </c>
      <c r="AA481" s="89" t="s">
        <v>1738</v>
      </c>
      <c r="AB481" s="89" t="s">
        <v>1739</v>
      </c>
      <c r="AC481" s="89" t="s">
        <v>1740</v>
      </c>
      <c r="AD481" s="89" t="s">
        <v>476</v>
      </c>
      <c r="AE481" s="89" t="s">
        <v>1741</v>
      </c>
      <c r="AF481" s="92"/>
    </row>
    <row r="482" spans="1:43" s="90" customFormat="1" ht="15.95">
      <c r="A482" s="89" t="s">
        <v>1851</v>
      </c>
      <c r="B482" s="90" t="str">
        <f t="shared" ref="B482:B517" si="2">B$479</f>
        <v>This table describes the amount of a diet or diet ingredient fed to animals and/or the proportions of ingredients that compose a diet.</v>
      </c>
      <c r="C482" s="89" t="s">
        <v>1858</v>
      </c>
      <c r="D482" s="90" t="b">
        <v>0</v>
      </c>
      <c r="E482" s="90" t="b">
        <v>1</v>
      </c>
      <c r="F482" s="90" t="b">
        <v>0</v>
      </c>
      <c r="G482" s="90" t="b">
        <v>1</v>
      </c>
      <c r="H482" s="90" t="s">
        <v>323</v>
      </c>
      <c r="K482" s="89" t="s">
        <v>330</v>
      </c>
      <c r="L482" s="89" t="s">
        <v>1859</v>
      </c>
      <c r="M482" s="89" t="s">
        <v>8</v>
      </c>
      <c r="N482" s="93" t="s">
        <v>1860</v>
      </c>
      <c r="P482" s="89" t="s">
        <v>1861</v>
      </c>
      <c r="Q482" s="89" t="s">
        <v>1857</v>
      </c>
      <c r="R482" s="89" t="s">
        <v>324</v>
      </c>
      <c r="S482" s="92" t="s">
        <v>473</v>
      </c>
      <c r="T482" s="89" t="s">
        <v>1735</v>
      </c>
      <c r="U482" s="89" t="s">
        <v>1736</v>
      </c>
      <c r="V482" s="89" t="s">
        <v>476</v>
      </c>
      <c r="W482" s="89" t="s">
        <v>1737</v>
      </c>
      <c r="Z482" s="92" t="s">
        <v>330</v>
      </c>
      <c r="AA482" s="89" t="s">
        <v>1738</v>
      </c>
      <c r="AB482" s="89" t="s">
        <v>1739</v>
      </c>
      <c r="AC482" s="89" t="s">
        <v>1740</v>
      </c>
      <c r="AD482" s="89" t="s">
        <v>476</v>
      </c>
      <c r="AE482" s="89" t="s">
        <v>1741</v>
      </c>
      <c r="AF482" s="92"/>
    </row>
    <row r="483" spans="1:43" s="90" customFormat="1" ht="17.25" customHeight="1">
      <c r="A483" s="89" t="s">
        <v>1851</v>
      </c>
      <c r="B483" s="90" t="str">
        <f t="shared" si="2"/>
        <v>This table describes the amount of a diet or diet ingredient fed to animals and/or the proportions of ingredients that compose a diet.</v>
      </c>
      <c r="C483" s="89" t="s">
        <v>1862</v>
      </c>
      <c r="D483" s="90" t="b">
        <v>0</v>
      </c>
      <c r="E483" s="90" t="b">
        <v>1</v>
      </c>
      <c r="F483" s="90" t="b">
        <v>0</v>
      </c>
      <c r="G483" s="90" t="b">
        <v>0</v>
      </c>
      <c r="H483" s="90" t="s">
        <v>323</v>
      </c>
      <c r="K483" s="89" t="s">
        <v>324</v>
      </c>
      <c r="L483" s="89" t="s">
        <v>328</v>
      </c>
      <c r="M483" s="89" t="s">
        <v>8</v>
      </c>
      <c r="N483" s="91" t="s">
        <v>1863</v>
      </c>
      <c r="P483" s="89"/>
      <c r="Q483" s="89" t="s">
        <v>328</v>
      </c>
      <c r="R483" s="89" t="s">
        <v>328</v>
      </c>
      <c r="S483" s="92"/>
      <c r="T483" s="89"/>
      <c r="U483" s="89"/>
      <c r="V483" s="89"/>
      <c r="W483" s="89"/>
      <c r="Z483" s="92"/>
      <c r="AA483" s="89"/>
      <c r="AB483" s="89"/>
      <c r="AC483" s="89"/>
      <c r="AD483" s="89"/>
      <c r="AE483" s="89"/>
      <c r="AF483" s="92" t="s">
        <v>1864</v>
      </c>
    </row>
    <row r="484" spans="1:43" s="90" customFormat="1" ht="15.95">
      <c r="A484" s="89" t="s">
        <v>1851</v>
      </c>
      <c r="B484" s="90" t="str">
        <f t="shared" si="2"/>
        <v>This table describes the amount of a diet or diet ingredient fed to animals and/or the proportions of ingredients that compose a diet.</v>
      </c>
      <c r="C484" s="89" t="s">
        <v>1865</v>
      </c>
      <c r="D484" s="90" t="b">
        <v>0</v>
      </c>
      <c r="E484" s="90" t="b">
        <v>1</v>
      </c>
      <c r="F484" s="90" t="b">
        <v>0</v>
      </c>
      <c r="G484" s="90" t="b">
        <v>1</v>
      </c>
      <c r="H484" s="90" t="s">
        <v>323</v>
      </c>
      <c r="K484" s="89" t="s">
        <v>330</v>
      </c>
      <c r="L484" s="89" t="s">
        <v>328</v>
      </c>
      <c r="M484" s="89" t="s">
        <v>8</v>
      </c>
      <c r="N484" s="91" t="s">
        <v>1866</v>
      </c>
      <c r="P484" s="89"/>
      <c r="Q484" s="89"/>
      <c r="R484" s="89"/>
      <c r="S484" s="92"/>
      <c r="T484" s="89"/>
      <c r="U484" s="89"/>
      <c r="V484" s="89"/>
      <c r="W484" s="89"/>
      <c r="Z484" s="92"/>
      <c r="AA484" s="89"/>
      <c r="AB484" s="89"/>
      <c r="AC484" s="89"/>
      <c r="AD484" s="89"/>
      <c r="AE484" s="89"/>
      <c r="AF484" s="92"/>
    </row>
    <row r="485" spans="1:43" s="90" customFormat="1" ht="32.1">
      <c r="A485" s="89" t="s">
        <v>1851</v>
      </c>
      <c r="B485" s="90" t="str">
        <f t="shared" si="2"/>
        <v>This table describes the amount of a diet or diet ingredient fed to animals and/or the proportions of ingredients that compose a diet.</v>
      </c>
      <c r="C485" s="89" t="s">
        <v>1867</v>
      </c>
      <c r="D485" s="90" t="b">
        <v>0</v>
      </c>
      <c r="E485" s="90" t="b">
        <v>1</v>
      </c>
      <c r="F485" s="90" t="b">
        <v>0</v>
      </c>
      <c r="G485" s="90" t="b">
        <v>1</v>
      </c>
      <c r="K485" s="89" t="s">
        <v>330</v>
      </c>
      <c r="L485" s="89" t="s">
        <v>1868</v>
      </c>
      <c r="M485" s="89" t="s">
        <v>8</v>
      </c>
      <c r="N485" s="93" t="s">
        <v>1869</v>
      </c>
      <c r="P485" s="89" t="s">
        <v>1870</v>
      </c>
      <c r="Q485" s="89" t="s">
        <v>328</v>
      </c>
      <c r="R485" s="89" t="s">
        <v>1871</v>
      </c>
      <c r="S485" s="92" t="s">
        <v>328</v>
      </c>
      <c r="T485" s="89" t="s">
        <v>328</v>
      </c>
      <c r="U485" s="89" t="s">
        <v>328</v>
      </c>
      <c r="V485" s="89" t="s">
        <v>328</v>
      </c>
      <c r="W485" s="89" t="s">
        <v>328</v>
      </c>
      <c r="Z485" s="92" t="s">
        <v>328</v>
      </c>
      <c r="AA485" s="89" t="s">
        <v>328</v>
      </c>
      <c r="AB485" s="89" t="s">
        <v>328</v>
      </c>
      <c r="AC485" s="89" t="s">
        <v>328</v>
      </c>
      <c r="AD485" s="89" t="s">
        <v>328</v>
      </c>
      <c r="AE485" s="89" t="s">
        <v>328</v>
      </c>
      <c r="AF485" s="92" t="s">
        <v>328</v>
      </c>
    </row>
    <row r="486" spans="1:43" s="90" customFormat="1" ht="15.95">
      <c r="A486" s="89" t="s">
        <v>1851</v>
      </c>
      <c r="B486" s="90" t="str">
        <f t="shared" si="2"/>
        <v>This table describes the amount of a diet or diet ingredient fed to animals and/or the proportions of ingredients that compose a diet.</v>
      </c>
      <c r="C486" s="89" t="s">
        <v>1872</v>
      </c>
      <c r="D486" s="90" t="b">
        <v>0</v>
      </c>
      <c r="E486" s="90" t="b">
        <v>1</v>
      </c>
      <c r="F486" s="90" t="b">
        <v>0</v>
      </c>
      <c r="G486" s="90" t="b">
        <v>0</v>
      </c>
      <c r="K486" s="89" t="s">
        <v>330</v>
      </c>
      <c r="L486" s="89" t="s">
        <v>1477</v>
      </c>
      <c r="M486" s="89" t="s">
        <v>8</v>
      </c>
      <c r="N486" s="93" t="s">
        <v>1873</v>
      </c>
      <c r="P486" s="89" t="s">
        <v>1874</v>
      </c>
      <c r="Q486" s="89" t="s">
        <v>328</v>
      </c>
      <c r="R486" s="89" t="s">
        <v>1871</v>
      </c>
      <c r="S486" s="92" t="s">
        <v>473</v>
      </c>
      <c r="T486" s="89" t="s">
        <v>1766</v>
      </c>
      <c r="U486" s="89" t="s">
        <v>1767</v>
      </c>
      <c r="V486" s="89" t="s">
        <v>476</v>
      </c>
      <c r="W486" s="89" t="s">
        <v>1768</v>
      </c>
      <c r="Z486" s="92" t="s">
        <v>328</v>
      </c>
      <c r="AA486" s="89" t="s">
        <v>328</v>
      </c>
      <c r="AB486" s="89" t="s">
        <v>328</v>
      </c>
      <c r="AC486" s="89" t="s">
        <v>328</v>
      </c>
      <c r="AD486" s="89" t="s">
        <v>328</v>
      </c>
      <c r="AE486" s="89" t="s">
        <v>328</v>
      </c>
      <c r="AF486" s="92" t="s">
        <v>328</v>
      </c>
    </row>
    <row r="487" spans="1:43" s="84" customFormat="1">
      <c r="A487" s="89" t="s">
        <v>1851</v>
      </c>
      <c r="B487" s="90"/>
      <c r="C487" s="89" t="s">
        <v>1836</v>
      </c>
      <c r="D487" s="90" t="b">
        <v>0</v>
      </c>
      <c r="E487" s="90" t="b">
        <v>0</v>
      </c>
      <c r="F487" s="90" t="b">
        <v>0</v>
      </c>
      <c r="G487" s="90" t="b">
        <v>1</v>
      </c>
      <c r="H487" s="90"/>
      <c r="I487" s="90"/>
      <c r="J487" s="90"/>
      <c r="K487" s="89"/>
      <c r="L487" s="89"/>
      <c r="M487" s="89"/>
      <c r="N487" s="93"/>
      <c r="O487" s="90"/>
      <c r="P487" s="89"/>
      <c r="Q487" s="89"/>
      <c r="R487" s="89"/>
      <c r="S487" s="92"/>
      <c r="T487" s="89"/>
      <c r="U487" s="89"/>
      <c r="V487" s="89"/>
      <c r="W487" s="89"/>
      <c r="X487" s="90"/>
      <c r="Y487" s="90"/>
      <c r="Z487" s="92"/>
      <c r="AA487" s="89"/>
      <c r="AB487" s="89"/>
      <c r="AC487" s="89"/>
      <c r="AD487" s="89"/>
      <c r="AE487" s="89"/>
      <c r="AF487" s="92"/>
      <c r="AG487" s="90"/>
      <c r="AH487" s="90"/>
      <c r="AI487" s="90"/>
      <c r="AJ487" s="90"/>
      <c r="AK487" s="90"/>
      <c r="AL487" s="90"/>
      <c r="AM487" s="90"/>
      <c r="AN487" s="90"/>
      <c r="AO487" s="90"/>
      <c r="AP487" s="90"/>
      <c r="AQ487" s="90"/>
    </row>
    <row r="488" spans="1:43" s="84" customFormat="1">
      <c r="A488" s="89" t="s">
        <v>1851</v>
      </c>
      <c r="B488" s="90"/>
      <c r="C488" s="89" t="s">
        <v>1837</v>
      </c>
      <c r="D488" s="90" t="b">
        <v>0</v>
      </c>
      <c r="E488" s="90" t="b">
        <v>0</v>
      </c>
      <c r="F488" s="90" t="b">
        <v>0</v>
      </c>
      <c r="G488" s="90" t="b">
        <v>1</v>
      </c>
      <c r="H488" s="90"/>
      <c r="I488" s="90"/>
      <c r="J488" s="90"/>
      <c r="K488" s="89"/>
      <c r="L488" s="89"/>
      <c r="M488" s="89"/>
      <c r="N488" s="93"/>
      <c r="O488" s="90"/>
      <c r="P488" s="89"/>
      <c r="Q488" s="89"/>
      <c r="R488" s="89"/>
      <c r="S488" s="92"/>
      <c r="T488" s="89"/>
      <c r="U488" s="89"/>
      <c r="V488" s="89"/>
      <c r="W488" s="89"/>
      <c r="X488" s="90"/>
      <c r="Y488" s="90"/>
      <c r="Z488" s="92"/>
      <c r="AA488" s="89"/>
      <c r="AB488" s="89"/>
      <c r="AC488" s="89"/>
      <c r="AD488" s="89"/>
      <c r="AE488" s="89"/>
      <c r="AF488" s="92"/>
      <c r="AG488" s="90"/>
      <c r="AH488" s="90"/>
      <c r="AI488" s="90"/>
      <c r="AJ488" s="90"/>
      <c r="AK488" s="90"/>
      <c r="AL488" s="90"/>
      <c r="AM488" s="90"/>
      <c r="AN488" s="90"/>
      <c r="AO488" s="90"/>
      <c r="AP488" s="90"/>
      <c r="AQ488" s="90"/>
    </row>
    <row r="489" spans="1:43" s="84" customFormat="1">
      <c r="A489" s="89" t="s">
        <v>1851</v>
      </c>
      <c r="B489" s="90"/>
      <c r="C489" s="89" t="s">
        <v>1838</v>
      </c>
      <c r="D489" s="90" t="b">
        <v>0</v>
      </c>
      <c r="E489" s="90" t="b">
        <v>0</v>
      </c>
      <c r="F489" s="90" t="b">
        <v>0</v>
      </c>
      <c r="G489" s="90" t="b">
        <v>1</v>
      </c>
      <c r="H489" s="90"/>
      <c r="I489" s="90"/>
      <c r="J489" s="90"/>
      <c r="K489" s="89"/>
      <c r="L489" s="89"/>
      <c r="M489" s="89"/>
      <c r="N489" s="93"/>
      <c r="O489" s="90"/>
      <c r="P489" s="89"/>
      <c r="Q489" s="89"/>
      <c r="R489" s="89"/>
      <c r="S489" s="92"/>
      <c r="T489" s="89"/>
      <c r="U489" s="89"/>
      <c r="V489" s="89"/>
      <c r="W489" s="89"/>
      <c r="X489" s="90"/>
      <c r="Y489" s="90"/>
      <c r="Z489" s="92"/>
      <c r="AA489" s="89"/>
      <c r="AB489" s="89"/>
      <c r="AC489" s="89"/>
      <c r="AD489" s="89"/>
      <c r="AE489" s="89"/>
      <c r="AF489" s="92"/>
      <c r="AG489" s="90"/>
      <c r="AH489" s="90"/>
      <c r="AI489" s="90"/>
      <c r="AJ489" s="90"/>
      <c r="AK489" s="90"/>
      <c r="AL489" s="90"/>
      <c r="AM489" s="90"/>
      <c r="AN489" s="90"/>
      <c r="AO489" s="90"/>
      <c r="AP489" s="90"/>
      <c r="AQ489" s="90"/>
    </row>
    <row r="490" spans="1:43" s="84" customFormat="1">
      <c r="A490" s="89" t="s">
        <v>1851</v>
      </c>
      <c r="B490" s="90"/>
      <c r="C490" s="89" t="s">
        <v>1839</v>
      </c>
      <c r="D490" s="90" t="b">
        <v>0</v>
      </c>
      <c r="E490" s="90" t="b">
        <v>0</v>
      </c>
      <c r="F490" s="90" t="b">
        <v>0</v>
      </c>
      <c r="G490" s="90" t="b">
        <v>1</v>
      </c>
      <c r="H490" s="90"/>
      <c r="I490" s="90"/>
      <c r="J490" s="90"/>
      <c r="K490" s="89"/>
      <c r="L490" s="89"/>
      <c r="M490" s="89"/>
      <c r="N490" s="93"/>
      <c r="O490" s="90"/>
      <c r="P490" s="89"/>
      <c r="Q490" s="89"/>
      <c r="R490" s="89"/>
      <c r="S490" s="92"/>
      <c r="T490" s="89"/>
      <c r="U490" s="89"/>
      <c r="V490" s="89"/>
      <c r="W490" s="89"/>
      <c r="X490" s="90"/>
      <c r="Y490" s="90"/>
      <c r="Z490" s="92"/>
      <c r="AA490" s="89"/>
      <c r="AB490" s="89"/>
      <c r="AC490" s="89"/>
      <c r="AD490" s="89"/>
      <c r="AE490" s="89"/>
      <c r="AF490" s="92"/>
      <c r="AG490" s="90"/>
      <c r="AH490" s="90"/>
      <c r="AI490" s="90"/>
      <c r="AJ490" s="90"/>
      <c r="AK490" s="90"/>
      <c r="AL490" s="90"/>
      <c r="AM490" s="90"/>
      <c r="AN490" s="90"/>
      <c r="AO490" s="90"/>
      <c r="AP490" s="90"/>
      <c r="AQ490" s="90"/>
    </row>
    <row r="491" spans="1:43" s="84" customFormat="1">
      <c r="A491" s="89" t="s">
        <v>1851</v>
      </c>
      <c r="B491" s="90"/>
      <c r="C491" s="89" t="s">
        <v>1840</v>
      </c>
      <c r="D491" s="90" t="b">
        <v>0</v>
      </c>
      <c r="E491" s="90" t="b">
        <v>0</v>
      </c>
      <c r="F491" s="90" t="b">
        <v>0</v>
      </c>
      <c r="G491" s="90" t="b">
        <v>1</v>
      </c>
      <c r="H491" s="90"/>
      <c r="I491" s="90"/>
      <c r="J491" s="90"/>
      <c r="K491" s="89"/>
      <c r="L491" s="89"/>
      <c r="M491" s="89"/>
      <c r="N491" s="93"/>
      <c r="O491" s="90"/>
      <c r="P491" s="89"/>
      <c r="Q491" s="89"/>
      <c r="R491" s="89"/>
      <c r="S491" s="92"/>
      <c r="T491" s="89"/>
      <c r="U491" s="89"/>
      <c r="V491" s="89"/>
      <c r="W491" s="89"/>
      <c r="X491" s="90"/>
      <c r="Y491" s="90"/>
      <c r="Z491" s="92"/>
      <c r="AA491" s="89"/>
      <c r="AB491" s="89"/>
      <c r="AC491" s="89"/>
      <c r="AD491" s="89"/>
      <c r="AE491" s="89"/>
      <c r="AF491" s="92"/>
      <c r="AG491" s="90"/>
      <c r="AH491" s="90"/>
      <c r="AI491" s="90"/>
      <c r="AJ491" s="90"/>
      <c r="AK491" s="90"/>
      <c r="AL491" s="90"/>
      <c r="AM491" s="90"/>
      <c r="AN491" s="90"/>
      <c r="AO491" s="90"/>
      <c r="AP491" s="90"/>
      <c r="AQ491" s="90"/>
    </row>
    <row r="492" spans="1:43" s="84" customFormat="1">
      <c r="A492" s="89" t="s">
        <v>1851</v>
      </c>
      <c r="B492" s="90"/>
      <c r="C492" s="89" t="s">
        <v>1841</v>
      </c>
      <c r="D492" s="90" t="b">
        <v>0</v>
      </c>
      <c r="E492" s="90" t="b">
        <v>0</v>
      </c>
      <c r="F492" s="90" t="b">
        <v>0</v>
      </c>
      <c r="G492" s="90" t="b">
        <v>1</v>
      </c>
      <c r="H492" s="90"/>
      <c r="I492" s="90"/>
      <c r="J492" s="90"/>
      <c r="K492" s="89"/>
      <c r="L492" s="89"/>
      <c r="M492" s="89"/>
      <c r="N492" s="93"/>
      <c r="O492" s="90"/>
      <c r="P492" s="89"/>
      <c r="Q492" s="89"/>
      <c r="R492" s="89"/>
      <c r="S492" s="92"/>
      <c r="T492" s="89"/>
      <c r="U492" s="89"/>
      <c r="V492" s="89"/>
      <c r="W492" s="89"/>
      <c r="X492" s="90"/>
      <c r="Y492" s="90"/>
      <c r="Z492" s="92"/>
      <c r="AA492" s="89"/>
      <c r="AB492" s="89"/>
      <c r="AC492" s="89"/>
      <c r="AD492" s="89"/>
      <c r="AE492" s="89"/>
      <c r="AF492" s="92"/>
      <c r="AG492" s="90"/>
      <c r="AH492" s="90"/>
      <c r="AI492" s="90"/>
      <c r="AJ492" s="90"/>
      <c r="AK492" s="90"/>
      <c r="AL492" s="90"/>
      <c r="AM492" s="90"/>
      <c r="AN492" s="90"/>
      <c r="AO492" s="90"/>
      <c r="AP492" s="90"/>
      <c r="AQ492" s="90"/>
    </row>
    <row r="493" spans="1:43" s="90" customFormat="1" ht="15.95">
      <c r="A493" s="89" t="s">
        <v>1851</v>
      </c>
      <c r="B493" s="90" t="str">
        <f t="shared" si="2"/>
        <v>This table describes the amount of a diet or diet ingredient fed to animals and/or the proportions of ingredients that compose a diet.</v>
      </c>
      <c r="C493" s="89" t="s">
        <v>1842</v>
      </c>
      <c r="D493" s="90" t="b">
        <v>0</v>
      </c>
      <c r="E493" s="90" t="b">
        <v>1</v>
      </c>
      <c r="F493" s="90" t="b">
        <v>0</v>
      </c>
      <c r="G493" s="90" t="b">
        <v>1</v>
      </c>
      <c r="K493" s="89" t="s">
        <v>330</v>
      </c>
      <c r="L493" s="89" t="s">
        <v>1875</v>
      </c>
      <c r="M493" s="89" t="s">
        <v>5</v>
      </c>
      <c r="N493" s="93" t="s">
        <v>1876</v>
      </c>
      <c r="P493" s="89" t="s">
        <v>328</v>
      </c>
      <c r="Q493" s="89" t="s">
        <v>1539</v>
      </c>
      <c r="R493" s="89" t="s">
        <v>324</v>
      </c>
      <c r="S493" s="92" t="s">
        <v>328</v>
      </c>
      <c r="T493" s="89" t="s">
        <v>328</v>
      </c>
      <c r="U493" s="89" t="s">
        <v>328</v>
      </c>
      <c r="V493" s="89" t="s">
        <v>328</v>
      </c>
      <c r="W493" s="89" t="s">
        <v>328</v>
      </c>
      <c r="Z493" s="92" t="s">
        <v>328</v>
      </c>
      <c r="AA493" s="89" t="s">
        <v>328</v>
      </c>
      <c r="AB493" s="89" t="s">
        <v>328</v>
      </c>
      <c r="AC493" s="89" t="s">
        <v>328</v>
      </c>
      <c r="AD493" s="89" t="s">
        <v>328</v>
      </c>
      <c r="AE493" s="89" t="s">
        <v>328</v>
      </c>
      <c r="AF493" s="92" t="s">
        <v>328</v>
      </c>
    </row>
    <row r="494" spans="1:43" s="90" customFormat="1" ht="32.1">
      <c r="A494" s="89" t="s">
        <v>1851</v>
      </c>
      <c r="B494" s="90" t="str">
        <f t="shared" si="2"/>
        <v>This table describes the amount of a diet or diet ingredient fed to animals and/or the proportions of ingredients that compose a diet.</v>
      </c>
      <c r="C494" s="89" t="s">
        <v>1847</v>
      </c>
      <c r="D494" s="90" t="b">
        <v>0</v>
      </c>
      <c r="E494" s="90" t="b">
        <v>1</v>
      </c>
      <c r="F494" s="90" t="b">
        <v>0</v>
      </c>
      <c r="G494" s="90" t="b">
        <v>1</v>
      </c>
      <c r="K494" s="89" t="s">
        <v>330</v>
      </c>
      <c r="L494" s="89" t="s">
        <v>1877</v>
      </c>
      <c r="M494" s="89" t="s">
        <v>8</v>
      </c>
      <c r="N494" s="93" t="s">
        <v>1878</v>
      </c>
      <c r="P494" s="89" t="s">
        <v>974</v>
      </c>
      <c r="Q494" s="89" t="s">
        <v>328</v>
      </c>
      <c r="R494" s="89" t="s">
        <v>330</v>
      </c>
      <c r="S494" s="92" t="s">
        <v>328</v>
      </c>
      <c r="T494" s="89" t="s">
        <v>328</v>
      </c>
      <c r="U494" s="89" t="s">
        <v>328</v>
      </c>
      <c r="V494" s="89" t="s">
        <v>328</v>
      </c>
      <c r="W494" s="89" t="s">
        <v>328</v>
      </c>
      <c r="Z494" s="92" t="s">
        <v>328</v>
      </c>
      <c r="AA494" s="89" t="s">
        <v>328</v>
      </c>
      <c r="AB494" s="89" t="s">
        <v>328</v>
      </c>
      <c r="AC494" s="89" t="s">
        <v>328</v>
      </c>
      <c r="AD494" s="89" t="s">
        <v>328</v>
      </c>
      <c r="AE494" s="89" t="s">
        <v>328</v>
      </c>
      <c r="AF494" s="92" t="s">
        <v>328</v>
      </c>
    </row>
    <row r="495" spans="1:43" s="90" customFormat="1" ht="32.1">
      <c r="A495" s="89" t="s">
        <v>1851</v>
      </c>
      <c r="B495" s="90" t="str">
        <f t="shared" si="2"/>
        <v>This table describes the amount of a diet or diet ingredient fed to animals and/or the proportions of ingredients that compose a diet.</v>
      </c>
      <c r="C495" s="89" t="s">
        <v>1843</v>
      </c>
      <c r="D495" s="90" t="b">
        <v>0</v>
      </c>
      <c r="E495" s="90" t="b">
        <v>1</v>
      </c>
      <c r="F495" s="90" t="b">
        <v>0</v>
      </c>
      <c r="G495" s="90" t="b">
        <v>1</v>
      </c>
      <c r="K495" s="89" t="s">
        <v>330</v>
      </c>
      <c r="L495" s="89" t="s">
        <v>1879</v>
      </c>
      <c r="M495" s="89" t="s">
        <v>8</v>
      </c>
      <c r="N495" s="93" t="s">
        <v>1880</v>
      </c>
      <c r="P495" s="89" t="s">
        <v>1881</v>
      </c>
      <c r="Q495" s="89" t="s">
        <v>1857</v>
      </c>
      <c r="R495" s="89" t="s">
        <v>324</v>
      </c>
      <c r="S495" s="92" t="s">
        <v>473</v>
      </c>
      <c r="V495" s="89" t="s">
        <v>330</v>
      </c>
      <c r="Z495" s="92" t="s">
        <v>324</v>
      </c>
      <c r="AA495" s="89" t="s">
        <v>638</v>
      </c>
      <c r="AB495" s="89" t="s">
        <v>639</v>
      </c>
      <c r="AC495" s="89" t="s">
        <v>640</v>
      </c>
      <c r="AD495" s="89" t="s">
        <v>641</v>
      </c>
      <c r="AE495" s="89" t="s">
        <v>642</v>
      </c>
      <c r="AF495" s="92"/>
    </row>
    <row r="496" spans="1:43" s="90" customFormat="1" ht="48">
      <c r="A496" s="89" t="s">
        <v>1851</v>
      </c>
      <c r="B496" s="90" t="str">
        <f t="shared" si="2"/>
        <v>This table describes the amount of a diet or diet ingredient fed to animals and/or the proportions of ingredients that compose a diet.</v>
      </c>
      <c r="C496" s="89" t="s">
        <v>1844</v>
      </c>
      <c r="D496" s="90" t="b">
        <v>0</v>
      </c>
      <c r="E496" s="90" t="b">
        <v>1</v>
      </c>
      <c r="F496" s="90" t="b">
        <v>0</v>
      </c>
      <c r="G496" s="90" t="b">
        <v>1</v>
      </c>
      <c r="K496" s="89" t="s">
        <v>330</v>
      </c>
      <c r="L496" s="89" t="s">
        <v>1882</v>
      </c>
      <c r="M496" s="89" t="s">
        <v>8</v>
      </c>
      <c r="N496" s="93" t="s">
        <v>1883</v>
      </c>
      <c r="P496" s="89" t="s">
        <v>1884</v>
      </c>
      <c r="Q496" s="89" t="s">
        <v>328</v>
      </c>
      <c r="R496" s="89" t="s">
        <v>1871</v>
      </c>
      <c r="S496" s="92" t="s">
        <v>473</v>
      </c>
      <c r="V496" s="89" t="s">
        <v>330</v>
      </c>
      <c r="Z496" s="92" t="s">
        <v>324</v>
      </c>
      <c r="AA496" s="89" t="s">
        <v>638</v>
      </c>
      <c r="AB496" s="89" t="s">
        <v>639</v>
      </c>
      <c r="AC496" s="89" t="s">
        <v>640</v>
      </c>
      <c r="AD496" s="89" t="s">
        <v>641</v>
      </c>
      <c r="AE496" s="89" t="s">
        <v>642</v>
      </c>
      <c r="AF496" s="92"/>
    </row>
    <row r="497" spans="1:32" s="90" customFormat="1" ht="32.1">
      <c r="A497" s="89" t="s">
        <v>1851</v>
      </c>
      <c r="B497" s="90" t="str">
        <f t="shared" si="2"/>
        <v>This table describes the amount of a diet or diet ingredient fed to animals and/or the proportions of ingredients that compose a diet.</v>
      </c>
      <c r="C497" s="89" t="s">
        <v>1845</v>
      </c>
      <c r="D497" s="90" t="b">
        <v>0</v>
      </c>
      <c r="E497" s="90" t="b">
        <v>1</v>
      </c>
      <c r="F497" s="90" t="b">
        <v>0</v>
      </c>
      <c r="G497" s="90" t="b">
        <v>1</v>
      </c>
      <c r="K497" s="89" t="s">
        <v>330</v>
      </c>
      <c r="L497" s="89" t="s">
        <v>1885</v>
      </c>
      <c r="M497" s="89" t="s">
        <v>8</v>
      </c>
      <c r="N497" s="93" t="s">
        <v>1886</v>
      </c>
      <c r="P497" s="89" t="s">
        <v>1887</v>
      </c>
      <c r="Q497" s="89" t="s">
        <v>1857</v>
      </c>
      <c r="R497" s="89" t="s">
        <v>1871</v>
      </c>
      <c r="S497" s="92" t="s">
        <v>473</v>
      </c>
      <c r="V497" s="89" t="s">
        <v>330</v>
      </c>
      <c r="Z497" s="92" t="s">
        <v>324</v>
      </c>
      <c r="AA497" s="89" t="s">
        <v>638</v>
      </c>
      <c r="AB497" s="89" t="s">
        <v>639</v>
      </c>
      <c r="AC497" s="89" t="s">
        <v>640</v>
      </c>
      <c r="AD497" s="89" t="s">
        <v>641</v>
      </c>
      <c r="AE497" s="89" t="s">
        <v>642</v>
      </c>
      <c r="AF497" s="92"/>
    </row>
    <row r="498" spans="1:32" s="90" customFormat="1" ht="63.95">
      <c r="A498" s="89" t="s">
        <v>1851</v>
      </c>
      <c r="B498" s="90" t="str">
        <f t="shared" si="2"/>
        <v>This table describes the amount of a diet or diet ingredient fed to animals and/or the proportions of ingredients that compose a diet.</v>
      </c>
      <c r="C498" s="89" t="s">
        <v>1888</v>
      </c>
      <c r="D498" s="90" t="b">
        <v>0</v>
      </c>
      <c r="E498" s="90" t="b">
        <v>1</v>
      </c>
      <c r="F498" s="90" t="b">
        <v>0</v>
      </c>
      <c r="G498" s="90" t="b">
        <v>1</v>
      </c>
      <c r="K498" s="89" t="s">
        <v>330</v>
      </c>
      <c r="L498" s="89" t="s">
        <v>1889</v>
      </c>
      <c r="M498" s="89" t="s">
        <v>8</v>
      </c>
      <c r="N498" s="93" t="s">
        <v>1890</v>
      </c>
      <c r="P498" s="89"/>
      <c r="Q498" s="89"/>
      <c r="R498" s="89"/>
      <c r="S498" s="92"/>
      <c r="V498" s="89"/>
      <c r="Z498" s="92"/>
      <c r="AA498" s="89"/>
      <c r="AB498" s="89"/>
      <c r="AC498" s="89"/>
      <c r="AD498" s="89"/>
      <c r="AE498" s="89"/>
      <c r="AF498" s="92"/>
    </row>
    <row r="499" spans="1:32" s="90" customFormat="1" ht="32.1">
      <c r="A499" s="89" t="s">
        <v>1851</v>
      </c>
      <c r="B499" s="90" t="str">
        <f t="shared" si="2"/>
        <v>This table describes the amount of a diet or diet ingredient fed to animals and/or the proportions of ingredients that compose a diet.</v>
      </c>
      <c r="C499" s="89" t="s">
        <v>1846</v>
      </c>
      <c r="D499" s="90" t="b">
        <v>0</v>
      </c>
      <c r="E499" s="90" t="b">
        <v>1</v>
      </c>
      <c r="F499" s="90" t="b">
        <v>0</v>
      </c>
      <c r="G499" s="90" t="b">
        <v>1</v>
      </c>
      <c r="K499" s="89" t="s">
        <v>330</v>
      </c>
      <c r="L499" s="89" t="s">
        <v>1891</v>
      </c>
      <c r="M499" s="89" t="s">
        <v>8</v>
      </c>
      <c r="N499" s="93" t="s">
        <v>1892</v>
      </c>
      <c r="P499" s="89" t="s">
        <v>1893</v>
      </c>
      <c r="Q499" s="89"/>
      <c r="R499" s="89"/>
      <c r="S499" s="92"/>
      <c r="V499" s="89"/>
      <c r="Z499" s="92"/>
      <c r="AA499" s="89"/>
      <c r="AB499" s="89"/>
      <c r="AC499" s="89"/>
      <c r="AD499" s="89"/>
      <c r="AE499" s="89"/>
      <c r="AF499" s="92"/>
    </row>
    <row r="500" spans="1:32" s="90" customFormat="1" ht="48">
      <c r="A500" s="89" t="s">
        <v>1851</v>
      </c>
      <c r="B500" s="90" t="str">
        <f t="shared" si="2"/>
        <v>This table describes the amount of a diet or diet ingredient fed to animals and/or the proportions of ingredients that compose a diet.</v>
      </c>
      <c r="C500" s="89" t="s">
        <v>1848</v>
      </c>
      <c r="D500" s="90" t="b">
        <v>0</v>
      </c>
      <c r="E500" s="90" t="b">
        <v>1</v>
      </c>
      <c r="F500" s="90" t="b">
        <v>0</v>
      </c>
      <c r="G500" s="90" t="b">
        <v>1</v>
      </c>
      <c r="K500" s="89" t="s">
        <v>330</v>
      </c>
      <c r="L500" s="89" t="s">
        <v>1894</v>
      </c>
      <c r="M500" s="89" t="s">
        <v>8</v>
      </c>
      <c r="N500" s="93" t="s">
        <v>1895</v>
      </c>
      <c r="P500" s="89"/>
      <c r="Q500" s="89"/>
      <c r="R500" s="89"/>
      <c r="S500" s="92"/>
      <c r="V500" s="89"/>
      <c r="Z500" s="92"/>
      <c r="AA500" s="89"/>
      <c r="AB500" s="89"/>
      <c r="AC500" s="89"/>
      <c r="AD500" s="89"/>
      <c r="AE500" s="89"/>
      <c r="AF500" s="92"/>
    </row>
    <row r="501" spans="1:32" s="90" customFormat="1" ht="48">
      <c r="A501" s="89" t="s">
        <v>1851</v>
      </c>
      <c r="B501" s="90" t="str">
        <f t="shared" si="2"/>
        <v>This table describes the amount of a diet or diet ingredient fed to animals and/or the proportions of ingredients that compose a diet.</v>
      </c>
      <c r="C501" s="89" t="s">
        <v>1849</v>
      </c>
      <c r="D501" s="90" t="b">
        <v>0</v>
      </c>
      <c r="E501" s="90" t="b">
        <v>1</v>
      </c>
      <c r="F501" s="90" t="b">
        <v>0</v>
      </c>
      <c r="G501" s="90" t="b">
        <v>1</v>
      </c>
      <c r="K501" s="89" t="s">
        <v>330</v>
      </c>
      <c r="L501" s="89" t="s">
        <v>1896</v>
      </c>
      <c r="M501" s="89" t="s">
        <v>8</v>
      </c>
      <c r="N501" s="93" t="s">
        <v>1895</v>
      </c>
      <c r="P501" s="89"/>
      <c r="Q501" s="89"/>
      <c r="R501" s="89"/>
      <c r="S501" s="92"/>
      <c r="V501" s="89"/>
      <c r="Z501" s="92"/>
      <c r="AA501" s="89"/>
      <c r="AB501" s="89"/>
      <c r="AC501" s="89"/>
      <c r="AD501" s="89"/>
      <c r="AE501" s="89"/>
      <c r="AF501" s="92"/>
    </row>
    <row r="502" spans="1:32" s="90" customFormat="1" ht="32.1">
      <c r="A502" s="89" t="s">
        <v>1851</v>
      </c>
      <c r="B502" s="90" t="str">
        <f t="shared" si="2"/>
        <v>This table describes the amount of a diet or diet ingredient fed to animals and/or the proportions of ingredients that compose a diet.</v>
      </c>
      <c r="C502" s="89" t="s">
        <v>322</v>
      </c>
      <c r="D502" s="90" t="b">
        <v>0</v>
      </c>
      <c r="E502" s="90" t="b">
        <v>1</v>
      </c>
      <c r="F502" s="90" t="b">
        <v>0</v>
      </c>
      <c r="G502" s="90" t="b">
        <v>1</v>
      </c>
      <c r="H502" s="90" t="s">
        <v>462</v>
      </c>
      <c r="I502" s="90" t="s">
        <v>320</v>
      </c>
      <c r="K502" s="89" t="s">
        <v>324</v>
      </c>
      <c r="L502" s="89" t="s">
        <v>328</v>
      </c>
      <c r="M502" s="89" t="s">
        <v>8</v>
      </c>
      <c r="N502" s="91" t="str">
        <f>N$2</f>
        <v>A unique code that identifies an extracted publication in the ERA dataset. This code is present in all the tables of era extraction data models.</v>
      </c>
      <c r="P502" s="89" t="s">
        <v>463</v>
      </c>
      <c r="Q502" s="89" t="s">
        <v>328</v>
      </c>
      <c r="R502" s="89" t="s">
        <v>328</v>
      </c>
      <c r="S502" s="92" t="s">
        <v>328</v>
      </c>
      <c r="T502" s="89" t="s">
        <v>328</v>
      </c>
      <c r="U502" s="89" t="s">
        <v>328</v>
      </c>
      <c r="V502" s="89" t="s">
        <v>328</v>
      </c>
      <c r="W502" s="89" t="s">
        <v>328</v>
      </c>
      <c r="Z502" s="92" t="s">
        <v>328</v>
      </c>
      <c r="AA502" s="89" t="s">
        <v>328</v>
      </c>
      <c r="AB502" s="89" t="s">
        <v>328</v>
      </c>
      <c r="AC502" s="89" t="s">
        <v>328</v>
      </c>
      <c r="AD502" s="89" t="s">
        <v>328</v>
      </c>
      <c r="AE502" s="89" t="s">
        <v>328</v>
      </c>
      <c r="AF502" s="92" t="s">
        <v>328</v>
      </c>
    </row>
    <row r="503" spans="1:32" s="90" customFormat="1" ht="11.25" customHeight="1">
      <c r="A503" s="89" t="s">
        <v>1851</v>
      </c>
      <c r="B503" s="90" t="str">
        <f t="shared" si="2"/>
        <v>This table describes the amount of a diet or diet ingredient fed to animals and/or the proportions of ingredients that compose a diet.</v>
      </c>
      <c r="C503" s="89" t="s">
        <v>1862</v>
      </c>
      <c r="D503" s="90" t="b">
        <v>0</v>
      </c>
      <c r="E503" s="90" t="b">
        <v>1</v>
      </c>
      <c r="F503" s="90" t="b">
        <v>0</v>
      </c>
      <c r="G503" s="90" t="b">
        <v>0</v>
      </c>
      <c r="K503" s="89" t="s">
        <v>324</v>
      </c>
      <c r="L503" s="89" t="s">
        <v>328</v>
      </c>
      <c r="M503" s="89" t="s">
        <v>8</v>
      </c>
      <c r="N503" s="91" t="s">
        <v>1863</v>
      </c>
      <c r="P503" s="89"/>
      <c r="Q503" s="89" t="s">
        <v>328</v>
      </c>
      <c r="R503" s="89" t="s">
        <v>328</v>
      </c>
      <c r="S503" s="92"/>
      <c r="T503" s="89"/>
      <c r="U503" s="89"/>
      <c r="V503" s="89"/>
      <c r="W503" s="89"/>
      <c r="Z503" s="92"/>
      <c r="AA503" s="89"/>
      <c r="AB503" s="89"/>
      <c r="AC503" s="89"/>
      <c r="AD503" s="89"/>
      <c r="AE503" s="89"/>
      <c r="AF503" s="92" t="s">
        <v>1864</v>
      </c>
    </row>
    <row r="504" spans="1:32" s="90" customFormat="1" ht="15.95">
      <c r="A504" s="89" t="s">
        <v>1851</v>
      </c>
      <c r="B504" s="90" t="str">
        <f t="shared" si="2"/>
        <v>This table describes the amount of a diet or diet ingredient fed to animals and/or the proportions of ingredients that compose a diet.</v>
      </c>
      <c r="C504" s="89" t="s">
        <v>1865</v>
      </c>
      <c r="D504" s="90" t="b">
        <v>0</v>
      </c>
      <c r="E504" s="90" t="b">
        <v>1</v>
      </c>
      <c r="F504" s="90" t="b">
        <v>0</v>
      </c>
      <c r="G504" s="90" t="b">
        <v>1</v>
      </c>
      <c r="K504" s="89" t="s">
        <v>330</v>
      </c>
      <c r="L504" s="89" t="s">
        <v>328</v>
      </c>
      <c r="M504" s="89" t="s">
        <v>8</v>
      </c>
      <c r="N504" s="91" t="s">
        <v>1866</v>
      </c>
      <c r="P504" s="89"/>
      <c r="Q504" s="89"/>
      <c r="R504" s="89"/>
      <c r="S504" s="92"/>
      <c r="T504" s="89"/>
      <c r="U504" s="89"/>
      <c r="V504" s="89"/>
      <c r="W504" s="89"/>
      <c r="Z504" s="92"/>
      <c r="AA504" s="89"/>
      <c r="AB504" s="89"/>
      <c r="AC504" s="89"/>
      <c r="AD504" s="89"/>
      <c r="AE504" s="89"/>
      <c r="AF504" s="92"/>
    </row>
    <row r="505" spans="1:32" s="90" customFormat="1" ht="32.1">
      <c r="A505" s="89" t="s">
        <v>1851</v>
      </c>
      <c r="B505" s="90" t="str">
        <f t="shared" si="2"/>
        <v>This table describes the amount of a diet or diet ingredient fed to animals and/or the proportions of ingredients that compose a diet.</v>
      </c>
      <c r="C505" s="89" t="s">
        <v>1897</v>
      </c>
      <c r="D505" s="90" t="b">
        <v>0</v>
      </c>
      <c r="E505" s="90" t="b">
        <v>1</v>
      </c>
      <c r="F505" s="90" t="b">
        <v>0</v>
      </c>
      <c r="G505" s="90" t="b">
        <v>1</v>
      </c>
      <c r="K505" s="89" t="s">
        <v>324</v>
      </c>
      <c r="L505" s="89" t="s">
        <v>328</v>
      </c>
      <c r="M505" s="89" t="s">
        <v>8</v>
      </c>
      <c r="N505" s="91" t="s">
        <v>1898</v>
      </c>
      <c r="P505" s="89"/>
      <c r="Q505" s="89"/>
      <c r="R505" s="89"/>
      <c r="S505" s="92"/>
      <c r="T505" s="89"/>
      <c r="U505" s="89"/>
      <c r="V505" s="89"/>
      <c r="W505" s="89"/>
      <c r="Z505" s="92"/>
      <c r="AA505" s="89"/>
      <c r="AB505" s="89"/>
      <c r="AC505" s="89"/>
      <c r="AD505" s="89"/>
      <c r="AE505" s="89"/>
      <c r="AF505" s="92"/>
    </row>
    <row r="506" spans="1:32" s="90" customFormat="1" ht="63.95">
      <c r="A506" s="89" t="s">
        <v>1851</v>
      </c>
      <c r="B506" s="90" t="str">
        <f t="shared" si="2"/>
        <v>This table describes the amount of a diet or diet ingredient fed to animals and/or the proportions of ingredients that compose a diet.</v>
      </c>
      <c r="C506" s="89" t="s">
        <v>1899</v>
      </c>
      <c r="D506" s="90" t="b">
        <v>0</v>
      </c>
      <c r="E506" s="90" t="b">
        <v>1</v>
      </c>
      <c r="F506" s="90" t="b">
        <v>0</v>
      </c>
      <c r="G506" s="90" t="b">
        <v>1</v>
      </c>
      <c r="K506" s="89" t="s">
        <v>324</v>
      </c>
      <c r="L506" s="89" t="s">
        <v>328</v>
      </c>
      <c r="M506" s="89" t="s">
        <v>186</v>
      </c>
      <c r="N506" s="91" t="s">
        <v>1900</v>
      </c>
      <c r="P506" s="89" t="s">
        <v>1901</v>
      </c>
      <c r="Q506" s="89" t="s">
        <v>328</v>
      </c>
      <c r="R506" s="89" t="s">
        <v>328</v>
      </c>
      <c r="S506" s="92" t="s">
        <v>328</v>
      </c>
      <c r="T506" s="89" t="s">
        <v>328</v>
      </c>
      <c r="U506" s="89" t="s">
        <v>328</v>
      </c>
      <c r="V506" s="89" t="s">
        <v>328</v>
      </c>
      <c r="W506" s="89" t="s">
        <v>328</v>
      </c>
      <c r="Z506" s="92" t="s">
        <v>328</v>
      </c>
      <c r="AA506" s="89" t="s">
        <v>328</v>
      </c>
      <c r="AB506" s="89" t="s">
        <v>328</v>
      </c>
      <c r="AC506" s="89" t="s">
        <v>328</v>
      </c>
      <c r="AD506" s="89" t="s">
        <v>328</v>
      </c>
      <c r="AE506" s="89" t="s">
        <v>328</v>
      </c>
      <c r="AF506" s="92" t="s">
        <v>1902</v>
      </c>
    </row>
    <row r="507" spans="1:32" s="90" customFormat="1" ht="32.1">
      <c r="A507" s="89" t="s">
        <v>1851</v>
      </c>
      <c r="B507" s="90" t="str">
        <f t="shared" si="2"/>
        <v>This table describes the amount of a diet or diet ingredient fed to animals and/or the proportions of ingredients that compose a diet.</v>
      </c>
      <c r="C507" s="89" t="s">
        <v>1903</v>
      </c>
      <c r="D507" s="90" t="b">
        <v>0</v>
      </c>
      <c r="E507" s="90" t="b">
        <v>1</v>
      </c>
      <c r="F507" s="90" t="b">
        <v>0</v>
      </c>
      <c r="G507" s="90" t="b">
        <v>0</v>
      </c>
      <c r="K507" s="89" t="s">
        <v>324</v>
      </c>
      <c r="L507" s="89" t="s">
        <v>328</v>
      </c>
      <c r="M507" s="89" t="s">
        <v>8</v>
      </c>
      <c r="N507" s="91" t="str">
        <f t="shared" ref="N507:N514" si="3">N704</f>
        <v>The harmonized name of any sub-component mentioned in diet item name. (D.Item). For example `Vine` is the component of in the D.Item name `Watermelon Vine` therefore D.Item.Root is simply `Watermelon`.</v>
      </c>
      <c r="P507" s="89" t="s">
        <v>328</v>
      </c>
      <c r="Q507" s="89" t="s">
        <v>328</v>
      </c>
      <c r="R507" s="89" t="s">
        <v>328</v>
      </c>
      <c r="S507" s="92" t="s">
        <v>328</v>
      </c>
      <c r="T507" s="89" t="s">
        <v>328</v>
      </c>
      <c r="U507" s="89" t="s">
        <v>328</v>
      </c>
      <c r="V507" s="89" t="s">
        <v>328</v>
      </c>
      <c r="W507" s="89" t="s">
        <v>328</v>
      </c>
      <c r="X507" s="90" t="s">
        <v>328</v>
      </c>
      <c r="Y507" s="90" t="s">
        <v>328</v>
      </c>
      <c r="Z507" s="92" t="s">
        <v>328</v>
      </c>
      <c r="AA507" s="89" t="s">
        <v>328</v>
      </c>
      <c r="AB507" s="89" t="s">
        <v>328</v>
      </c>
      <c r="AC507" s="89" t="s">
        <v>328</v>
      </c>
      <c r="AD507" s="89" t="s">
        <v>328</v>
      </c>
      <c r="AE507" s="89" t="s">
        <v>328</v>
      </c>
      <c r="AF507" s="92" t="s">
        <v>1902</v>
      </c>
    </row>
    <row r="508" spans="1:32" s="90" customFormat="1" ht="32.1">
      <c r="A508" s="89" t="s">
        <v>1851</v>
      </c>
      <c r="B508" s="90" t="str">
        <f t="shared" si="2"/>
        <v>This table describes the amount of a diet or diet ingredient fed to animals and/or the proportions of ingredients that compose a diet.</v>
      </c>
      <c r="C508" s="89" t="s">
        <v>1904</v>
      </c>
      <c r="D508" s="90" t="b">
        <v>0</v>
      </c>
      <c r="E508" s="90" t="b">
        <v>1</v>
      </c>
      <c r="F508" s="90" t="b">
        <v>0</v>
      </c>
      <c r="G508" s="90" t="b">
        <v>0</v>
      </c>
      <c r="K508" s="89" t="s">
        <v>324</v>
      </c>
      <c r="L508" s="89" t="s">
        <v>328</v>
      </c>
      <c r="M508" s="89" t="s">
        <v>8</v>
      </c>
      <c r="N508" s="91" t="str">
        <f t="shared" si="3"/>
        <v>D.Item.Root, D.Item.Comp and D.Item.Proc_Major fields concatenated together using a space. This generates a general diet item name used to create entries feed component entries in the AOM vocabulary.</v>
      </c>
      <c r="P508" s="89" t="s">
        <v>328</v>
      </c>
      <c r="Q508" s="89" t="s">
        <v>328</v>
      </c>
      <c r="R508" s="89" t="s">
        <v>328</v>
      </c>
      <c r="S508" s="92" t="s">
        <v>328</v>
      </c>
      <c r="T508" s="89" t="s">
        <v>328</v>
      </c>
      <c r="U508" s="89" t="s">
        <v>328</v>
      </c>
      <c r="V508" s="89" t="s">
        <v>328</v>
      </c>
      <c r="W508" s="89" t="s">
        <v>328</v>
      </c>
      <c r="X508" s="90" t="s">
        <v>328</v>
      </c>
      <c r="Y508" s="90" t="s">
        <v>328</v>
      </c>
      <c r="Z508" s="92" t="s">
        <v>328</v>
      </c>
      <c r="AA508" s="89" t="s">
        <v>328</v>
      </c>
      <c r="AB508" s="89" t="s">
        <v>328</v>
      </c>
      <c r="AC508" s="89" t="s">
        <v>328</v>
      </c>
      <c r="AD508" s="89" t="s">
        <v>328</v>
      </c>
      <c r="AE508" s="89" t="s">
        <v>328</v>
      </c>
      <c r="AF508" s="92" t="s">
        <v>1902</v>
      </c>
    </row>
    <row r="509" spans="1:32" s="90" customFormat="1" ht="32.1">
      <c r="A509" s="89" t="s">
        <v>1851</v>
      </c>
      <c r="B509" s="90" t="str">
        <f t="shared" si="2"/>
        <v>This table describes the amount of a diet or diet ingredient fed to animals and/or the proportions of ingredients that compose a diet.</v>
      </c>
      <c r="C509" s="89" t="s">
        <v>1905</v>
      </c>
      <c r="D509" s="90" t="b">
        <v>0</v>
      </c>
      <c r="E509" s="90" t="b">
        <v>1</v>
      </c>
      <c r="F509" s="90" t="b">
        <v>0</v>
      </c>
      <c r="G509" s="90" t="b">
        <v>0</v>
      </c>
      <c r="K509" s="89" t="s">
        <v>324</v>
      </c>
      <c r="L509" s="89" t="s">
        <v>328</v>
      </c>
      <c r="M509" s="89" t="s">
        <v>8</v>
      </c>
      <c r="N509" s="91" t="str">
        <f t="shared" si="3"/>
        <v>D.Item.Root, D.Item.Other, D.Item.Comp and D.Item.Proc_All fields concatenated together using a space. This creates a specific diet item name used to ensure unique diet items are treated separately in ERA comparison logic.</v>
      </c>
      <c r="P509" s="89" t="s">
        <v>328</v>
      </c>
      <c r="Q509" s="89" t="s">
        <v>328</v>
      </c>
      <c r="R509" s="89" t="s">
        <v>328</v>
      </c>
      <c r="S509" s="92" t="s">
        <v>328</v>
      </c>
      <c r="T509" s="89" t="s">
        <v>328</v>
      </c>
      <c r="U509" s="89" t="s">
        <v>328</v>
      </c>
      <c r="V509" s="89" t="s">
        <v>328</v>
      </c>
      <c r="W509" s="89" t="s">
        <v>328</v>
      </c>
      <c r="X509" s="90" t="s">
        <v>328</v>
      </c>
      <c r="Y509" s="90" t="s">
        <v>328</v>
      </c>
      <c r="Z509" s="92" t="s">
        <v>328</v>
      </c>
      <c r="AA509" s="89" t="s">
        <v>328</v>
      </c>
      <c r="AB509" s="89" t="s">
        <v>328</v>
      </c>
      <c r="AC509" s="89" t="s">
        <v>328</v>
      </c>
      <c r="AD509" s="89" t="s">
        <v>328</v>
      </c>
      <c r="AE509" s="89" t="s">
        <v>328</v>
      </c>
      <c r="AF509" s="92" t="s">
        <v>1902</v>
      </c>
    </row>
    <row r="510" spans="1:32" s="90" customFormat="1" ht="63.95">
      <c r="A510" s="89" t="s">
        <v>1851</v>
      </c>
      <c r="B510" s="90" t="str">
        <f t="shared" si="2"/>
        <v>This table describes the amount of a diet or diet ingredient fed to animals and/or the proportions of ingredients that compose a diet.</v>
      </c>
      <c r="C510" s="89" t="s">
        <v>1906</v>
      </c>
      <c r="D510" s="90" t="b">
        <v>0</v>
      </c>
      <c r="E510" s="90" t="b">
        <v>1</v>
      </c>
      <c r="F510" s="90" t="b">
        <v>0</v>
      </c>
      <c r="G510" s="90" t="b">
        <v>0</v>
      </c>
      <c r="K510" s="89" t="s">
        <v>324</v>
      </c>
      <c r="L510" s="89" t="s">
        <v>328</v>
      </c>
      <c r="M510" s="89" t="s">
        <v>8</v>
      </c>
      <c r="N510" s="91" t="str">
        <f t="shared" si="3"/>
        <v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v>
      </c>
      <c r="P510" s="89" t="s">
        <v>328</v>
      </c>
      <c r="Q510" s="89" t="s">
        <v>328</v>
      </c>
      <c r="R510" s="89" t="s">
        <v>328</v>
      </c>
      <c r="S510" s="92" t="s">
        <v>328</v>
      </c>
      <c r="T510" s="89" t="s">
        <v>328</v>
      </c>
      <c r="U510" s="89" t="s">
        <v>328</v>
      </c>
      <c r="V510" s="89" t="s">
        <v>328</v>
      </c>
      <c r="W510" s="89" t="s">
        <v>328</v>
      </c>
      <c r="X510" s="90" t="s">
        <v>328</v>
      </c>
      <c r="Y510" s="90" t="s">
        <v>328</v>
      </c>
      <c r="Z510" s="92" t="s">
        <v>328</v>
      </c>
      <c r="AA510" s="89" t="s">
        <v>328</v>
      </c>
      <c r="AB510" s="89" t="s">
        <v>328</v>
      </c>
      <c r="AC510" s="89" t="s">
        <v>328</v>
      </c>
      <c r="AD510" s="89" t="s">
        <v>328</v>
      </c>
      <c r="AE510" s="89" t="s">
        <v>328</v>
      </c>
      <c r="AF510" s="92" t="s">
        <v>1902</v>
      </c>
    </row>
    <row r="511" spans="1:32" s="90" customFormat="1" ht="63.95">
      <c r="A511" s="89" t="s">
        <v>1851</v>
      </c>
      <c r="B511" s="90" t="str">
        <f t="shared" si="2"/>
        <v>This table describes the amount of a diet or diet ingredient fed to animals and/or the proportions of ingredients that compose a diet.</v>
      </c>
      <c r="C511" s="89" t="s">
        <v>1907</v>
      </c>
      <c r="D511" s="90" t="b">
        <v>0</v>
      </c>
      <c r="E511" s="90" t="b">
        <v>1</v>
      </c>
      <c r="F511" s="90" t="b">
        <v>0</v>
      </c>
      <c r="G511" s="90" t="b">
        <v>0</v>
      </c>
      <c r="K511" s="89" t="s">
        <v>324</v>
      </c>
      <c r="L511" s="89" t="s">
        <v>328</v>
      </c>
      <c r="M511" s="89" t="s">
        <v>8</v>
      </c>
      <c r="N511" s="91" t="str">
        <f t="shared" si="3"/>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11" s="89" t="s">
        <v>328</v>
      </c>
      <c r="Q511" s="89" t="s">
        <v>328</v>
      </c>
      <c r="R511" s="89" t="s">
        <v>328</v>
      </c>
      <c r="S511" s="92" t="s">
        <v>328</v>
      </c>
      <c r="T511" s="89" t="s">
        <v>328</v>
      </c>
      <c r="U511" s="89" t="s">
        <v>328</v>
      </c>
      <c r="V511" s="89" t="s">
        <v>328</v>
      </c>
      <c r="W511" s="89" t="s">
        <v>328</v>
      </c>
      <c r="X511" s="90" t="s">
        <v>328</v>
      </c>
      <c r="Y511" s="90" t="s">
        <v>328</v>
      </c>
      <c r="Z511" s="92" t="s">
        <v>328</v>
      </c>
      <c r="AA511" s="89" t="s">
        <v>328</v>
      </c>
      <c r="AB511" s="89" t="s">
        <v>328</v>
      </c>
      <c r="AC511" s="89" t="s">
        <v>328</v>
      </c>
      <c r="AD511" s="89" t="s">
        <v>328</v>
      </c>
      <c r="AE511" s="89" t="s">
        <v>328</v>
      </c>
      <c r="AF511" s="92" t="s">
        <v>1902</v>
      </c>
    </row>
    <row r="512" spans="1:32" s="90" customFormat="1" ht="32.1">
      <c r="A512" s="89" t="s">
        <v>1851</v>
      </c>
      <c r="B512" s="90" t="str">
        <f t="shared" si="2"/>
        <v>This table describes the amount of a diet or diet ingredient fed to animals and/or the proportions of ingredients that compose a diet.</v>
      </c>
      <c r="C512" s="89" t="s">
        <v>1908</v>
      </c>
      <c r="D512" s="90" t="b">
        <v>0</v>
      </c>
      <c r="E512" s="90" t="b">
        <v>1</v>
      </c>
      <c r="F512" s="90" t="b">
        <v>0</v>
      </c>
      <c r="G512" s="90" t="b">
        <v>0</v>
      </c>
      <c r="K512" s="89" t="s">
        <v>324</v>
      </c>
      <c r="L512" s="89" t="s">
        <v>328</v>
      </c>
      <c r="M512" s="89" t="s">
        <v>8</v>
      </c>
      <c r="N512" s="91" t="str">
        <f t="shared" si="3"/>
        <v>A harmonized field containing major processes that have been applied to the diet. These are practices that will have a major impact on the chemical composition or physical structure of the diet item.</v>
      </c>
      <c r="P512" s="89" t="s">
        <v>328</v>
      </c>
      <c r="Q512" s="89" t="s">
        <v>328</v>
      </c>
      <c r="R512" s="89" t="s">
        <v>328</v>
      </c>
      <c r="S512" s="92" t="s">
        <v>328</v>
      </c>
      <c r="T512" s="89" t="s">
        <v>328</v>
      </c>
      <c r="U512" s="89" t="s">
        <v>328</v>
      </c>
      <c r="V512" s="89" t="s">
        <v>328</v>
      </c>
      <c r="W512" s="89" t="s">
        <v>328</v>
      </c>
      <c r="X512" s="90" t="s">
        <v>328</v>
      </c>
      <c r="Y512" s="90" t="s">
        <v>328</v>
      </c>
      <c r="Z512" s="92" t="s">
        <v>328</v>
      </c>
      <c r="AA512" s="89" t="s">
        <v>328</v>
      </c>
      <c r="AB512" s="89" t="s">
        <v>328</v>
      </c>
      <c r="AC512" s="89" t="s">
        <v>328</v>
      </c>
      <c r="AD512" s="89" t="s">
        <v>328</v>
      </c>
      <c r="AE512" s="89" t="s">
        <v>328</v>
      </c>
      <c r="AF512" s="92" t="s">
        <v>1902</v>
      </c>
    </row>
    <row r="513" spans="1:32" s="90" customFormat="1" ht="32.1">
      <c r="A513" s="89" t="s">
        <v>1851</v>
      </c>
      <c r="B513" s="90" t="str">
        <f t="shared" si="2"/>
        <v>This table describes the amount of a diet or diet ingredient fed to animals and/or the proportions of ingredients that compose a diet.</v>
      </c>
      <c r="C513" s="89" t="s">
        <v>1909</v>
      </c>
      <c r="D513" s="90" t="b">
        <v>0</v>
      </c>
      <c r="E513" s="90" t="b">
        <v>1</v>
      </c>
      <c r="F513" s="90" t="b">
        <v>0</v>
      </c>
      <c r="G513" s="90" t="b">
        <v>0</v>
      </c>
      <c r="K513" s="89" t="s">
        <v>324</v>
      </c>
      <c r="L513" s="89" t="s">
        <v>328</v>
      </c>
      <c r="M513" s="89" t="s">
        <v>8</v>
      </c>
      <c r="N513" s="91" t="str">
        <f t="shared" si="3"/>
        <v>A harmonized field containing minor processes that have been applied to the diet. These are practices that will not have a major impact on the chemical composition or physical structure of the diet item.</v>
      </c>
      <c r="P513" s="89" t="s">
        <v>328</v>
      </c>
      <c r="Q513" s="89" t="s">
        <v>328</v>
      </c>
      <c r="R513" s="89" t="s">
        <v>328</v>
      </c>
      <c r="S513" s="92" t="s">
        <v>328</v>
      </c>
      <c r="T513" s="89" t="s">
        <v>328</v>
      </c>
      <c r="U513" s="89" t="s">
        <v>328</v>
      </c>
      <c r="V513" s="89" t="s">
        <v>328</v>
      </c>
      <c r="W513" s="89" t="s">
        <v>328</v>
      </c>
      <c r="X513" s="90" t="s">
        <v>328</v>
      </c>
      <c r="Y513" s="90" t="s">
        <v>328</v>
      </c>
      <c r="Z513" s="92" t="s">
        <v>328</v>
      </c>
      <c r="AA513" s="89" t="s">
        <v>328</v>
      </c>
      <c r="AB513" s="89" t="s">
        <v>328</v>
      </c>
      <c r="AC513" s="89" t="s">
        <v>328</v>
      </c>
      <c r="AD513" s="89" t="s">
        <v>328</v>
      </c>
      <c r="AE513" s="89" t="s">
        <v>328</v>
      </c>
      <c r="AF513" s="92" t="s">
        <v>1902</v>
      </c>
    </row>
    <row r="514" spans="1:32" s="90" customFormat="1" ht="32.1">
      <c r="A514" s="89" t="s">
        <v>1851</v>
      </c>
      <c r="B514" s="90" t="str">
        <f t="shared" si="2"/>
        <v>This table describes the amount of a diet or diet ingredient fed to animals and/or the proportions of ingredients that compose a diet.</v>
      </c>
      <c r="C514" s="89" t="s">
        <v>1910</v>
      </c>
      <c r="D514" s="90" t="b">
        <v>0</v>
      </c>
      <c r="E514" s="90" t="b">
        <v>1</v>
      </c>
      <c r="F514" s="90" t="b">
        <v>0</v>
      </c>
      <c r="G514" s="90" t="b">
        <v>0</v>
      </c>
      <c r="K514" s="89" t="s">
        <v>324</v>
      </c>
      <c r="L514" s="89" t="s">
        <v>328</v>
      </c>
      <c r="M514" s="89" t="s">
        <v>8</v>
      </c>
      <c r="N514" s="91" t="str">
        <f t="shared" si="3"/>
        <v>The harmonized name of any sub-component mentioned in diet item name. (D.Item). For example `Vine` is the component of in the D.Item name `Watermelon Vine` therefore D.Item.Root is simply `Watermelon`.</v>
      </c>
      <c r="P514" s="89" t="s">
        <v>328</v>
      </c>
      <c r="Q514" s="89" t="s">
        <v>328</v>
      </c>
      <c r="R514" s="89" t="s">
        <v>328</v>
      </c>
      <c r="S514" s="92" t="s">
        <v>328</v>
      </c>
      <c r="T514" s="89" t="s">
        <v>328</v>
      </c>
      <c r="U514" s="89" t="s">
        <v>328</v>
      </c>
      <c r="V514" s="89" t="s">
        <v>328</v>
      </c>
      <c r="W514" s="89" t="s">
        <v>328</v>
      </c>
      <c r="X514" s="90" t="s">
        <v>328</v>
      </c>
      <c r="Y514" s="90" t="s">
        <v>328</v>
      </c>
      <c r="Z514" s="92" t="s">
        <v>328</v>
      </c>
      <c r="AA514" s="89" t="s">
        <v>328</v>
      </c>
      <c r="AB514" s="89" t="s">
        <v>328</v>
      </c>
      <c r="AC514" s="89" t="s">
        <v>328</v>
      </c>
      <c r="AD514" s="89" t="s">
        <v>328</v>
      </c>
      <c r="AE514" s="89" t="s">
        <v>328</v>
      </c>
      <c r="AF514" s="92" t="s">
        <v>1902</v>
      </c>
    </row>
    <row r="515" spans="1:32" s="90" customFormat="1" ht="15.95">
      <c r="A515" s="89" t="s">
        <v>1851</v>
      </c>
      <c r="B515" s="90" t="str">
        <f t="shared" si="2"/>
        <v>This table describes the amount of a diet or diet ingredient fed to animals and/or the proportions of ingredients that compose a diet.</v>
      </c>
      <c r="C515" s="89" t="s">
        <v>1911</v>
      </c>
      <c r="D515" s="90" t="b">
        <v>0</v>
      </c>
      <c r="E515" s="90" t="b">
        <v>1</v>
      </c>
      <c r="F515" s="90" t="b">
        <v>0</v>
      </c>
      <c r="G515" s="90" t="b">
        <v>0</v>
      </c>
      <c r="K515" s="89" t="s">
        <v>324</v>
      </c>
      <c r="L515" s="89" t="s">
        <v>328</v>
      </c>
      <c r="M515" s="89" t="s">
        <v>8</v>
      </c>
      <c r="N515" s="91" t="s">
        <v>1912</v>
      </c>
      <c r="P515" s="89" t="s">
        <v>1913</v>
      </c>
      <c r="Q515" s="89" t="s">
        <v>328</v>
      </c>
      <c r="R515" s="89" t="s">
        <v>328</v>
      </c>
      <c r="S515" s="92" t="s">
        <v>328</v>
      </c>
      <c r="T515" s="89" t="s">
        <v>328</v>
      </c>
      <c r="U515" s="89" t="s">
        <v>328</v>
      </c>
      <c r="V515" s="89" t="s">
        <v>328</v>
      </c>
      <c r="W515" s="89" t="s">
        <v>328</v>
      </c>
      <c r="X515" s="90" t="s">
        <v>328</v>
      </c>
      <c r="Y515" s="90" t="s">
        <v>328</v>
      </c>
      <c r="Z515" s="92" t="s">
        <v>328</v>
      </c>
      <c r="AA515" s="89" t="s">
        <v>328</v>
      </c>
      <c r="AB515" s="89" t="s">
        <v>328</v>
      </c>
      <c r="AC515" s="89" t="s">
        <v>328</v>
      </c>
      <c r="AD515" s="89" t="s">
        <v>328</v>
      </c>
      <c r="AE515" s="89" t="s">
        <v>328</v>
      </c>
      <c r="AF515" s="92" t="s">
        <v>1902</v>
      </c>
    </row>
    <row r="516" spans="1:32" s="90" customFormat="1" ht="15.95">
      <c r="A516" s="89" t="s">
        <v>1851</v>
      </c>
      <c r="B516" s="90" t="str">
        <f t="shared" si="2"/>
        <v>This table describes the amount of a diet or diet ingredient fed to animals and/or the proportions of ingredients that compose a diet.</v>
      </c>
      <c r="C516" s="89" t="s">
        <v>1914</v>
      </c>
      <c r="D516" s="90" t="b">
        <v>0</v>
      </c>
      <c r="E516" s="90" t="b">
        <v>1</v>
      </c>
      <c r="F516" s="90" t="b">
        <v>0</v>
      </c>
      <c r="G516" s="90" t="b">
        <v>0</v>
      </c>
      <c r="K516" s="89" t="s">
        <v>324</v>
      </c>
      <c r="L516" s="89" t="s">
        <v>328</v>
      </c>
      <c r="M516" s="89" t="s">
        <v>8</v>
      </c>
      <c r="N516" s="91" t="s">
        <v>1915</v>
      </c>
      <c r="P516" s="89" t="s">
        <v>1831</v>
      </c>
      <c r="Q516" s="89" t="s">
        <v>328</v>
      </c>
      <c r="R516" s="89" t="s">
        <v>328</v>
      </c>
      <c r="S516" s="92" t="s">
        <v>328</v>
      </c>
      <c r="T516" s="89" t="s">
        <v>328</v>
      </c>
      <c r="U516" s="89" t="s">
        <v>328</v>
      </c>
      <c r="V516" s="89" t="s">
        <v>328</v>
      </c>
      <c r="W516" s="89" t="s">
        <v>328</v>
      </c>
      <c r="X516" s="90" t="s">
        <v>328</v>
      </c>
      <c r="Y516" s="90" t="s">
        <v>328</v>
      </c>
      <c r="Z516" s="92" t="s">
        <v>328</v>
      </c>
      <c r="AA516" s="89" t="s">
        <v>328</v>
      </c>
      <c r="AB516" s="89" t="s">
        <v>328</v>
      </c>
      <c r="AC516" s="89" t="s">
        <v>328</v>
      </c>
      <c r="AD516" s="89" t="s">
        <v>328</v>
      </c>
      <c r="AE516" s="89" t="s">
        <v>328</v>
      </c>
      <c r="AF516" s="92" t="s">
        <v>1902</v>
      </c>
    </row>
    <row r="517" spans="1:32" s="90" customFormat="1" ht="15.95">
      <c r="A517" s="89" t="s">
        <v>1851</v>
      </c>
      <c r="B517" s="90" t="str">
        <f t="shared" si="2"/>
        <v>This table describes the amount of a diet or diet ingredient fed to animals and/or the proportions of ingredients that compose a diet.</v>
      </c>
      <c r="C517" s="89" t="s">
        <v>1916</v>
      </c>
      <c r="D517" s="90" t="b">
        <v>0</v>
      </c>
      <c r="E517" s="90" t="b">
        <v>1</v>
      </c>
      <c r="F517" s="90" t="b">
        <v>0</v>
      </c>
      <c r="G517" s="90" t="b">
        <v>0</v>
      </c>
      <c r="K517" s="89" t="s">
        <v>324</v>
      </c>
      <c r="L517" s="89" t="s">
        <v>328</v>
      </c>
      <c r="M517" s="89" t="s">
        <v>186</v>
      </c>
      <c r="N517" s="91" t="s">
        <v>1917</v>
      </c>
      <c r="P517" s="89" t="s">
        <v>1918</v>
      </c>
      <c r="Q517" s="89" t="s">
        <v>328</v>
      </c>
      <c r="R517" s="89" t="s">
        <v>328</v>
      </c>
      <c r="S517" s="92" t="s">
        <v>328</v>
      </c>
      <c r="T517" s="89" t="s">
        <v>328</v>
      </c>
      <c r="U517" s="89" t="s">
        <v>328</v>
      </c>
      <c r="V517" s="89" t="s">
        <v>328</v>
      </c>
      <c r="W517" s="89" t="s">
        <v>328</v>
      </c>
      <c r="X517" s="90" t="s">
        <v>328</v>
      </c>
      <c r="Y517" s="90" t="s">
        <v>328</v>
      </c>
      <c r="Z517" s="92" t="s">
        <v>328</v>
      </c>
      <c r="AA517" s="89" t="s">
        <v>328</v>
      </c>
      <c r="AB517" s="89" t="s">
        <v>328</v>
      </c>
      <c r="AC517" s="89" t="s">
        <v>328</v>
      </c>
      <c r="AD517" s="89" t="s">
        <v>328</v>
      </c>
      <c r="AE517" s="89" t="s">
        <v>328</v>
      </c>
      <c r="AF517" s="92" t="s">
        <v>1902</v>
      </c>
    </row>
    <row r="518" spans="1:32" s="95" customFormat="1" ht="32.1">
      <c r="A518" s="94" t="s">
        <v>1919</v>
      </c>
      <c r="B518" s="94" t="s">
        <v>1920</v>
      </c>
      <c r="C518" s="94" t="s">
        <v>322</v>
      </c>
      <c r="D518" s="95" t="b">
        <v>0</v>
      </c>
      <c r="E518" s="95" t="b">
        <v>1</v>
      </c>
      <c r="F518" s="95" t="b">
        <v>0</v>
      </c>
      <c r="G518" s="95" t="b">
        <v>1</v>
      </c>
      <c r="H518" s="95" t="s">
        <v>462</v>
      </c>
      <c r="I518" s="95" t="s">
        <v>320</v>
      </c>
      <c r="K518" s="94" t="s">
        <v>324</v>
      </c>
      <c r="L518" s="94" t="s">
        <v>328</v>
      </c>
      <c r="M518" s="94" t="s">
        <v>8</v>
      </c>
      <c r="N518" s="100" t="str">
        <f>N$2</f>
        <v>A unique code that identifies an extracted publication in the ERA dataset. This code is present in all the tables of era extraction data models.</v>
      </c>
      <c r="P518" s="94" t="s">
        <v>463</v>
      </c>
      <c r="Q518" s="94" t="s">
        <v>328</v>
      </c>
      <c r="R518" s="94" t="s">
        <v>328</v>
      </c>
      <c r="S518" s="97" t="s">
        <v>328</v>
      </c>
      <c r="T518" s="94" t="s">
        <v>328</v>
      </c>
      <c r="U518" s="94" t="s">
        <v>328</v>
      </c>
      <c r="V518" s="94" t="s">
        <v>328</v>
      </c>
      <c r="W518" s="94" t="s">
        <v>328</v>
      </c>
      <c r="Z518" s="97" t="s">
        <v>328</v>
      </c>
      <c r="AA518" s="95" t="s">
        <v>328</v>
      </c>
      <c r="AB518" s="95" t="s">
        <v>328</v>
      </c>
      <c r="AC518" s="95" t="s">
        <v>328</v>
      </c>
      <c r="AD518" s="95" t="s">
        <v>328</v>
      </c>
      <c r="AE518" s="95" t="s">
        <v>328</v>
      </c>
      <c r="AF518" s="97" t="s">
        <v>328</v>
      </c>
    </row>
    <row r="519" spans="1:32" s="95" customFormat="1" ht="15.95">
      <c r="A519" s="94" t="s">
        <v>1919</v>
      </c>
      <c r="B519" s="94" t="str">
        <f t="shared" ref="B519:B537" si="4">B$518</f>
        <v>This table contains information about the nutritional composition of entire animal diets, ingredient groups or individual ingredients.</v>
      </c>
      <c r="C519" s="94" t="s">
        <v>1858</v>
      </c>
      <c r="D519" s="95" t="b">
        <v>0</v>
      </c>
      <c r="E519" s="95" t="b">
        <v>1</v>
      </c>
      <c r="F519" s="95" t="b">
        <v>0</v>
      </c>
      <c r="G519" s="95" t="b">
        <v>1</v>
      </c>
      <c r="H519" s="95" t="s">
        <v>462</v>
      </c>
      <c r="K519" s="94" t="s">
        <v>330</v>
      </c>
      <c r="L519" s="94" t="s">
        <v>1921</v>
      </c>
      <c r="M519" s="94" t="s">
        <v>8</v>
      </c>
      <c r="N519" s="96" t="str">
        <f>N$482</f>
        <v>The name of the diet item. This should correspond to an entry in the AOM vocabulary.</v>
      </c>
      <c r="P519" s="94" t="s">
        <v>1922</v>
      </c>
      <c r="Q519" s="94" t="s">
        <v>328</v>
      </c>
      <c r="R519" s="94" t="s">
        <v>324</v>
      </c>
      <c r="S519" s="97" t="s">
        <v>473</v>
      </c>
      <c r="T519" s="94" t="s">
        <v>1735</v>
      </c>
      <c r="U519" s="94" t="s">
        <v>1736</v>
      </c>
      <c r="V519" s="94" t="s">
        <v>476</v>
      </c>
      <c r="W519" s="94" t="s">
        <v>1737</v>
      </c>
      <c r="Z519" s="97" t="s">
        <v>330</v>
      </c>
      <c r="AA519" s="94" t="s">
        <v>1738</v>
      </c>
      <c r="AB519" s="94" t="s">
        <v>1739</v>
      </c>
      <c r="AC519" s="94" t="s">
        <v>1740</v>
      </c>
      <c r="AD519" s="94" t="s">
        <v>476</v>
      </c>
      <c r="AE519" s="94" t="s">
        <v>1741</v>
      </c>
      <c r="AF519" s="97" t="s">
        <v>1902</v>
      </c>
    </row>
    <row r="520" spans="1:32" s="95" customFormat="1" ht="15.95">
      <c r="A520" s="94" t="s">
        <v>1919</v>
      </c>
      <c r="B520" s="94" t="str">
        <f t="shared" si="4"/>
        <v>This table contains information about the nutritional composition of entire animal diets, ingredient groups or individual ingredients.</v>
      </c>
      <c r="C520" s="95" t="s">
        <v>1923</v>
      </c>
      <c r="D520" s="95" t="b">
        <v>0</v>
      </c>
      <c r="E520" s="95" t="b">
        <v>1</v>
      </c>
      <c r="F520" s="95" t="b">
        <v>0</v>
      </c>
      <c r="G520" s="95" t="b">
        <v>0</v>
      </c>
      <c r="H520" s="95" t="s">
        <v>462</v>
      </c>
      <c r="K520" s="94" t="s">
        <v>330</v>
      </c>
      <c r="L520" s="94" t="s">
        <v>328</v>
      </c>
      <c r="M520" s="94" t="s">
        <v>8</v>
      </c>
      <c r="N520" s="100" t="str">
        <f>N$504</f>
        <v>Original diet item name as entered free text in the data extraction template.</v>
      </c>
      <c r="P520" s="94" t="s">
        <v>328</v>
      </c>
      <c r="Q520" s="94" t="s">
        <v>328</v>
      </c>
      <c r="R520" s="94" t="s">
        <v>324</v>
      </c>
      <c r="S520" s="97" t="s">
        <v>328</v>
      </c>
      <c r="T520" s="94" t="s">
        <v>328</v>
      </c>
      <c r="U520" s="94" t="s">
        <v>328</v>
      </c>
      <c r="V520" s="94" t="s">
        <v>328</v>
      </c>
      <c r="W520" s="94" t="s">
        <v>328</v>
      </c>
      <c r="Z520" s="97" t="s">
        <v>328</v>
      </c>
      <c r="AA520" s="95" t="s">
        <v>328</v>
      </c>
      <c r="AB520" s="95" t="s">
        <v>328</v>
      </c>
      <c r="AC520" s="95" t="s">
        <v>328</v>
      </c>
      <c r="AD520" s="95" t="s">
        <v>328</v>
      </c>
      <c r="AE520" s="95" t="s">
        <v>328</v>
      </c>
      <c r="AF520" s="97" t="s">
        <v>328</v>
      </c>
    </row>
    <row r="521" spans="1:32" s="95" customFormat="1" ht="15.95">
      <c r="A521" s="94" t="s">
        <v>1919</v>
      </c>
      <c r="B521" s="94" t="str">
        <f t="shared" si="4"/>
        <v>This table contains information about the nutritional composition of entire animal diets, ingredient groups or individual ingredients.</v>
      </c>
      <c r="C521" s="95" t="s">
        <v>1862</v>
      </c>
      <c r="D521" s="95" t="b">
        <v>0</v>
      </c>
      <c r="E521" s="95" t="b">
        <v>1</v>
      </c>
      <c r="F521" s="95" t="b">
        <v>0</v>
      </c>
      <c r="G521" s="95" t="b">
        <v>0</v>
      </c>
      <c r="H521" s="95" t="s">
        <v>462</v>
      </c>
      <c r="K521" s="94" t="s">
        <v>324</v>
      </c>
      <c r="L521" s="94" t="s">
        <v>328</v>
      </c>
      <c r="M521" s="94" t="s">
        <v>8</v>
      </c>
      <c r="N521" s="100" t="s">
        <v>1863</v>
      </c>
      <c r="P521" s="94"/>
      <c r="Q521" s="94" t="s">
        <v>328</v>
      </c>
      <c r="R521" s="94" t="s">
        <v>328</v>
      </c>
      <c r="S521" s="97"/>
      <c r="T521" s="94"/>
      <c r="U521" s="94"/>
      <c r="V521" s="94"/>
      <c r="W521" s="94"/>
      <c r="Z521" s="97"/>
      <c r="AF521" s="97" t="s">
        <v>1864</v>
      </c>
    </row>
    <row r="522" spans="1:32" s="95" customFormat="1" ht="63.95">
      <c r="A522" s="94" t="s">
        <v>1919</v>
      </c>
      <c r="B522" s="94" t="str">
        <f t="shared" si="4"/>
        <v>This table contains information about the nutritional composition of entire animal diets, ingredient groups or individual ingredients.</v>
      </c>
      <c r="C522" s="95" t="s">
        <v>1907</v>
      </c>
      <c r="D522" s="95" t="b">
        <v>0</v>
      </c>
      <c r="E522" s="95" t="b">
        <v>1</v>
      </c>
      <c r="F522" s="95" t="b">
        <v>0</v>
      </c>
      <c r="G522" s="95" t="b">
        <v>0</v>
      </c>
      <c r="K522" s="94" t="s">
        <v>324</v>
      </c>
      <c r="L522" s="94" t="s">
        <v>328</v>
      </c>
      <c r="M522" s="94" t="s">
        <v>8</v>
      </c>
      <c r="N522" s="100" t="s">
        <v>1924</v>
      </c>
      <c r="P522" s="94" t="s">
        <v>328</v>
      </c>
      <c r="Q522" s="94" t="s">
        <v>328</v>
      </c>
      <c r="R522" s="94" t="s">
        <v>328</v>
      </c>
      <c r="S522" s="97" t="s">
        <v>328</v>
      </c>
      <c r="T522" s="94" t="s">
        <v>328</v>
      </c>
      <c r="U522" s="94" t="s">
        <v>328</v>
      </c>
      <c r="V522" s="94" t="s">
        <v>328</v>
      </c>
      <c r="W522" s="94" t="s">
        <v>328</v>
      </c>
      <c r="X522" s="95" t="s">
        <v>328</v>
      </c>
      <c r="Y522" s="95" t="s">
        <v>328</v>
      </c>
      <c r="Z522" s="97" t="s">
        <v>328</v>
      </c>
      <c r="AA522" s="95" t="s">
        <v>328</v>
      </c>
      <c r="AB522" s="95" t="s">
        <v>328</v>
      </c>
      <c r="AC522" s="95" t="s">
        <v>328</v>
      </c>
      <c r="AD522" s="95" t="s">
        <v>328</v>
      </c>
      <c r="AE522" s="95" t="s">
        <v>328</v>
      </c>
      <c r="AF522" s="97" t="s">
        <v>1902</v>
      </c>
    </row>
    <row r="523" spans="1:32" s="95" customFormat="1" ht="63.95">
      <c r="A523" s="94" t="s">
        <v>1919</v>
      </c>
      <c r="B523" s="94" t="str">
        <f t="shared" si="4"/>
        <v>This table contains information about the nutritional composition of entire animal diets, ingredient groups or individual ingredients.</v>
      </c>
      <c r="C523" s="95" t="s">
        <v>1905</v>
      </c>
      <c r="D523" s="95" t="b">
        <v>0</v>
      </c>
      <c r="E523" s="95" t="b">
        <v>1</v>
      </c>
      <c r="F523" s="95" t="b">
        <v>0</v>
      </c>
      <c r="G523" s="95" t="b">
        <v>0</v>
      </c>
      <c r="K523" s="94" t="s">
        <v>324</v>
      </c>
      <c r="L523" s="94" t="s">
        <v>328</v>
      </c>
      <c r="M523" s="94" t="s">
        <v>8</v>
      </c>
      <c r="N523" s="100"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23" s="94" t="s">
        <v>328</v>
      </c>
      <c r="Q523" s="94" t="s">
        <v>328</v>
      </c>
      <c r="R523" s="94" t="s">
        <v>328</v>
      </c>
      <c r="S523" s="97" t="s">
        <v>328</v>
      </c>
      <c r="T523" s="94" t="s">
        <v>328</v>
      </c>
      <c r="U523" s="94" t="s">
        <v>328</v>
      </c>
      <c r="V523" s="94" t="s">
        <v>328</v>
      </c>
      <c r="W523" s="94" t="s">
        <v>328</v>
      </c>
      <c r="Z523" s="97" t="s">
        <v>328</v>
      </c>
      <c r="AA523" s="95" t="s">
        <v>328</v>
      </c>
      <c r="AB523" s="95" t="s">
        <v>328</v>
      </c>
      <c r="AC523" s="95" t="s">
        <v>328</v>
      </c>
      <c r="AD523" s="95" t="s">
        <v>328</v>
      </c>
      <c r="AE523" s="95" t="s">
        <v>328</v>
      </c>
      <c r="AF523" s="97" t="s">
        <v>328</v>
      </c>
    </row>
    <row r="524" spans="1:32" s="95" customFormat="1" ht="15.95">
      <c r="A524" s="94" t="s">
        <v>1919</v>
      </c>
      <c r="B524" s="94" t="str">
        <f t="shared" si="4"/>
        <v>This table contains information about the nutritional composition of entire animal diets, ingredient groups or individual ingredients.</v>
      </c>
      <c r="C524" s="94" t="s">
        <v>1925</v>
      </c>
      <c r="D524" s="95" t="b">
        <v>0</v>
      </c>
      <c r="E524" s="95" t="b">
        <v>1</v>
      </c>
      <c r="F524" s="95" t="b">
        <v>0</v>
      </c>
      <c r="G524" s="95" t="b">
        <v>0</v>
      </c>
      <c r="K524" s="94" t="s">
        <v>330</v>
      </c>
      <c r="L524" s="94" t="s">
        <v>328</v>
      </c>
      <c r="M524" s="94" t="s">
        <v>5</v>
      </c>
      <c r="N524" s="100" t="s">
        <v>1926</v>
      </c>
      <c r="P524" s="94" t="s">
        <v>328</v>
      </c>
      <c r="Q524" s="94" t="s">
        <v>1927</v>
      </c>
      <c r="R524" s="94" t="s">
        <v>324</v>
      </c>
      <c r="S524" s="97"/>
      <c r="T524" s="94"/>
      <c r="U524" s="94"/>
      <c r="V524" s="94"/>
      <c r="W524" s="94"/>
      <c r="Z524" s="97"/>
      <c r="AF524" s="97"/>
    </row>
    <row r="525" spans="1:32" s="95" customFormat="1" ht="15.95">
      <c r="A525" s="94" t="s">
        <v>1919</v>
      </c>
      <c r="B525" s="94" t="str">
        <f t="shared" si="4"/>
        <v>This table contains information about the nutritional composition of entire animal diets, ingredient groups or individual ingredients.</v>
      </c>
      <c r="C525" s="94" t="s">
        <v>1928</v>
      </c>
      <c r="D525" s="95" t="b">
        <v>0</v>
      </c>
      <c r="E525" s="95" t="b">
        <v>1</v>
      </c>
      <c r="F525" s="95" t="b">
        <v>0</v>
      </c>
      <c r="G525" s="95" t="b">
        <v>0</v>
      </c>
      <c r="K525" s="94" t="s">
        <v>330</v>
      </c>
      <c r="L525" s="94" t="s">
        <v>490</v>
      </c>
      <c r="M525" s="202" t="s">
        <v>8</v>
      </c>
      <c r="N525" s="100" t="s">
        <v>1929</v>
      </c>
      <c r="P525" s="94" t="s">
        <v>1930</v>
      </c>
      <c r="Q525" s="94" t="s">
        <v>328</v>
      </c>
      <c r="R525" s="94" t="s">
        <v>324</v>
      </c>
      <c r="S525" s="97"/>
      <c r="T525" s="94"/>
      <c r="U525" s="94"/>
      <c r="V525" s="94"/>
      <c r="W525" s="94"/>
      <c r="Z525" s="97"/>
      <c r="AF525" s="97"/>
    </row>
    <row r="526" spans="1:32" s="95" customFormat="1" ht="15.95">
      <c r="A526" s="94" t="s">
        <v>1919</v>
      </c>
      <c r="B526" s="94" t="str">
        <f t="shared" si="4"/>
        <v>This table contains information about the nutritional composition of entire animal diets, ingredient groups or individual ingredients.</v>
      </c>
      <c r="C526" s="94" t="s">
        <v>1931</v>
      </c>
      <c r="D526" s="95" t="b">
        <v>0</v>
      </c>
      <c r="E526" s="95" t="b">
        <v>1</v>
      </c>
      <c r="F526" s="95" t="b">
        <v>0</v>
      </c>
      <c r="G526" s="95" t="b">
        <v>0</v>
      </c>
      <c r="K526" s="94" t="s">
        <v>330</v>
      </c>
      <c r="L526" s="94" t="s">
        <v>1932</v>
      </c>
      <c r="M526" s="94" t="s">
        <v>8</v>
      </c>
      <c r="N526" s="96" t="s">
        <v>1933</v>
      </c>
      <c r="P526" s="94" t="s">
        <v>1893</v>
      </c>
      <c r="Q526" s="94" t="s">
        <v>328</v>
      </c>
      <c r="R526" s="94" t="s">
        <v>324</v>
      </c>
      <c r="S526" s="97"/>
      <c r="U526" s="94"/>
      <c r="V526" s="94"/>
      <c r="X526" s="94"/>
      <c r="Y526" s="94"/>
      <c r="Z526" s="97"/>
      <c r="AA526" s="94"/>
      <c r="AB526" s="94"/>
      <c r="AC526" s="94"/>
      <c r="AD526" s="94"/>
      <c r="AE526" s="94"/>
      <c r="AF526" s="97"/>
    </row>
    <row r="527" spans="1:32" s="95" customFormat="1" ht="32.1">
      <c r="A527" s="94" t="s">
        <v>1919</v>
      </c>
      <c r="B527" s="94" t="str">
        <f t="shared" si="4"/>
        <v>This table contains information about the nutritional composition of entire animal diets, ingredient groups or individual ingredients.</v>
      </c>
      <c r="C527" s="94" t="s">
        <v>1934</v>
      </c>
      <c r="D527" s="95" t="b">
        <v>0</v>
      </c>
      <c r="E527" s="95" t="b">
        <v>1</v>
      </c>
      <c r="F527" s="95" t="b">
        <v>0</v>
      </c>
      <c r="G527" s="95" t="b">
        <v>0</v>
      </c>
      <c r="K527" s="94" t="s">
        <v>330</v>
      </c>
      <c r="L527" s="94" t="s">
        <v>1935</v>
      </c>
      <c r="M527" s="202" t="s">
        <v>8</v>
      </c>
      <c r="N527" s="100" t="s">
        <v>1936</v>
      </c>
      <c r="P527" s="94" t="s">
        <v>1937</v>
      </c>
      <c r="Q527" s="94" t="s">
        <v>328</v>
      </c>
      <c r="R527" s="94" t="s">
        <v>324</v>
      </c>
      <c r="S527" s="97" t="s">
        <v>328</v>
      </c>
      <c r="T527" s="94" t="s">
        <v>328</v>
      </c>
      <c r="U527" s="94" t="s">
        <v>328</v>
      </c>
      <c r="V527" s="94" t="s">
        <v>328</v>
      </c>
      <c r="W527" s="94" t="s">
        <v>328</v>
      </c>
      <c r="Z527" s="97" t="s">
        <v>328</v>
      </c>
      <c r="AA527" s="95" t="s">
        <v>328</v>
      </c>
      <c r="AB527" s="95" t="s">
        <v>328</v>
      </c>
      <c r="AC527" s="95" t="s">
        <v>328</v>
      </c>
      <c r="AD527" s="95" t="s">
        <v>328</v>
      </c>
      <c r="AE527" s="95" t="s">
        <v>328</v>
      </c>
      <c r="AF527" s="97" t="s">
        <v>328</v>
      </c>
    </row>
    <row r="528" spans="1:32" s="95" customFormat="1" ht="15.95">
      <c r="A528" s="94" t="s">
        <v>1919</v>
      </c>
      <c r="B528" s="94" t="str">
        <f t="shared" si="4"/>
        <v>This table contains information about the nutritional composition of entire animal diets, ingredient groups or individual ingredients.</v>
      </c>
      <c r="C528" s="94" t="s">
        <v>1938</v>
      </c>
      <c r="D528" s="95" t="b">
        <v>0</v>
      </c>
      <c r="E528" s="95" t="b">
        <v>1</v>
      </c>
      <c r="F528" s="95" t="b">
        <v>0</v>
      </c>
      <c r="G528" s="95" t="b">
        <v>0</v>
      </c>
      <c r="K528" s="94" t="s">
        <v>330</v>
      </c>
      <c r="L528" s="94" t="s">
        <v>1939</v>
      </c>
      <c r="M528" s="202" t="s">
        <v>8</v>
      </c>
      <c r="N528" s="100" t="s">
        <v>1940</v>
      </c>
      <c r="P528" s="94" t="s">
        <v>1941</v>
      </c>
      <c r="Q528" s="94" t="s">
        <v>328</v>
      </c>
      <c r="R528" s="94" t="s">
        <v>324</v>
      </c>
      <c r="S528" s="97"/>
      <c r="T528" s="94"/>
      <c r="U528" s="94"/>
      <c r="V528" s="94"/>
      <c r="W528" s="94"/>
      <c r="Z528" s="97"/>
      <c r="AF528" s="97"/>
    </row>
    <row r="529" spans="1:32" s="95" customFormat="1" ht="32.1">
      <c r="A529" s="94" t="s">
        <v>1919</v>
      </c>
      <c r="B529" s="94" t="str">
        <f t="shared" si="4"/>
        <v>This table contains information about the nutritional composition of entire animal diets, ingredient groups or individual ingredients.</v>
      </c>
      <c r="C529" s="94" t="s">
        <v>1942</v>
      </c>
      <c r="D529" s="95" t="b">
        <v>0</v>
      </c>
      <c r="E529" s="95" t="b">
        <v>1</v>
      </c>
      <c r="F529" s="95" t="b">
        <v>0</v>
      </c>
      <c r="G529" s="95" t="b">
        <v>1</v>
      </c>
      <c r="K529" s="94" t="s">
        <v>324</v>
      </c>
      <c r="L529" s="94" t="s">
        <v>328</v>
      </c>
      <c r="M529" s="94" t="s">
        <v>186</v>
      </c>
      <c r="N529" s="100" t="s">
        <v>1943</v>
      </c>
      <c r="P529" s="94" t="s">
        <v>1918</v>
      </c>
      <c r="Q529" s="94" t="s">
        <v>328</v>
      </c>
      <c r="R529" s="94" t="s">
        <v>328</v>
      </c>
      <c r="S529" s="97" t="s">
        <v>328</v>
      </c>
      <c r="T529" s="94" t="s">
        <v>328</v>
      </c>
      <c r="U529" s="94" t="s">
        <v>328</v>
      </c>
      <c r="V529" s="94" t="s">
        <v>328</v>
      </c>
      <c r="W529" s="94" t="s">
        <v>328</v>
      </c>
      <c r="Z529" s="97" t="s">
        <v>328</v>
      </c>
      <c r="AA529" s="95" t="s">
        <v>328</v>
      </c>
      <c r="AB529" s="95" t="s">
        <v>328</v>
      </c>
      <c r="AC529" s="95" t="s">
        <v>328</v>
      </c>
      <c r="AD529" s="95" t="s">
        <v>328</v>
      </c>
      <c r="AE529" s="95" t="s">
        <v>328</v>
      </c>
      <c r="AF529" s="97" t="s">
        <v>328</v>
      </c>
    </row>
    <row r="530" spans="1:32" s="95" customFormat="1" ht="32.1">
      <c r="A530" s="94" t="s">
        <v>1919</v>
      </c>
      <c r="B530" s="94" t="str">
        <f t="shared" si="4"/>
        <v>This table contains information about the nutritional composition of entire animal diets, ingredient groups or individual ingredients.</v>
      </c>
      <c r="C530" s="95" t="s">
        <v>1944</v>
      </c>
      <c r="D530" s="95" t="b">
        <v>0</v>
      </c>
      <c r="E530" s="95" t="b">
        <v>1</v>
      </c>
      <c r="F530" s="95" t="b">
        <v>0</v>
      </c>
      <c r="G530" s="95" t="b">
        <v>1</v>
      </c>
      <c r="K530" s="94" t="s">
        <v>324</v>
      </c>
      <c r="L530" s="94" t="s">
        <v>328</v>
      </c>
      <c r="M530" s="94" t="s">
        <v>186</v>
      </c>
      <c r="N530" s="100" t="s">
        <v>1945</v>
      </c>
      <c r="P530" s="94" t="s">
        <v>1918</v>
      </c>
      <c r="Q530" s="94" t="s">
        <v>328</v>
      </c>
      <c r="R530" s="94" t="s">
        <v>328</v>
      </c>
      <c r="S530" s="97" t="s">
        <v>328</v>
      </c>
      <c r="T530" s="94" t="s">
        <v>328</v>
      </c>
      <c r="U530" s="94" t="s">
        <v>328</v>
      </c>
      <c r="V530" s="94" t="s">
        <v>328</v>
      </c>
      <c r="W530" s="94" t="s">
        <v>328</v>
      </c>
      <c r="Z530" s="97" t="s">
        <v>328</v>
      </c>
      <c r="AA530" s="95" t="s">
        <v>328</v>
      </c>
      <c r="AB530" s="95" t="s">
        <v>328</v>
      </c>
      <c r="AC530" s="95" t="s">
        <v>328</v>
      </c>
      <c r="AD530" s="95" t="s">
        <v>328</v>
      </c>
      <c r="AE530" s="95" t="s">
        <v>328</v>
      </c>
      <c r="AF530" s="97" t="s">
        <v>328</v>
      </c>
    </row>
    <row r="531" spans="1:32" s="95" customFormat="1">
      <c r="A531" s="94" t="s">
        <v>1919</v>
      </c>
      <c r="B531" s="94" t="str">
        <f t="shared" si="4"/>
        <v>This table contains information about the nutritional composition of entire animal diets, ingredient groups or individual ingredients.</v>
      </c>
      <c r="C531" s="95" t="s">
        <v>1946</v>
      </c>
      <c r="D531" s="95" t="b">
        <v>0</v>
      </c>
      <c r="E531" s="95" t="b">
        <v>0</v>
      </c>
      <c r="F531" s="95" t="b">
        <v>0</v>
      </c>
      <c r="G531" s="95" t="b">
        <v>1</v>
      </c>
      <c r="K531" s="94"/>
      <c r="L531" s="94"/>
      <c r="M531" s="94"/>
      <c r="N531" s="100"/>
      <c r="P531" s="94"/>
      <c r="Q531" s="94"/>
      <c r="R531" s="94"/>
      <c r="S531" s="97"/>
      <c r="T531" s="94"/>
      <c r="U531" s="94"/>
      <c r="V531" s="94"/>
      <c r="W531" s="94"/>
      <c r="Z531" s="97"/>
      <c r="AF531" s="97"/>
    </row>
    <row r="532" spans="1:32" s="95" customFormat="1">
      <c r="A532" s="94" t="s">
        <v>1919</v>
      </c>
      <c r="B532" s="94" t="str">
        <f t="shared" si="4"/>
        <v>This table contains information about the nutritional composition of entire animal diets, ingredient groups or individual ingredients.</v>
      </c>
      <c r="C532" s="95" t="s">
        <v>1947</v>
      </c>
      <c r="D532" s="95" t="b">
        <v>0</v>
      </c>
      <c r="E532" s="95" t="b">
        <v>0</v>
      </c>
      <c r="F532" s="95" t="b">
        <v>0</v>
      </c>
      <c r="G532" s="95" t="b">
        <v>1</v>
      </c>
      <c r="K532" s="94"/>
      <c r="L532" s="94"/>
      <c r="M532" s="94"/>
      <c r="N532" s="100"/>
      <c r="P532" s="94"/>
      <c r="Q532" s="94"/>
      <c r="R532" s="94"/>
      <c r="S532" s="97"/>
      <c r="T532" s="94"/>
      <c r="U532" s="94"/>
      <c r="V532" s="94"/>
      <c r="W532" s="94"/>
      <c r="Z532" s="97"/>
      <c r="AF532" s="97"/>
    </row>
    <row r="533" spans="1:32" s="95" customFormat="1">
      <c r="A533" s="94" t="s">
        <v>1919</v>
      </c>
      <c r="B533" s="94" t="str">
        <f t="shared" si="4"/>
        <v>This table contains information about the nutritional composition of entire animal diets, ingredient groups or individual ingredients.</v>
      </c>
      <c r="C533" s="95" t="s">
        <v>1948</v>
      </c>
      <c r="D533" s="95" t="b">
        <v>0</v>
      </c>
      <c r="E533" s="95" t="b">
        <v>0</v>
      </c>
      <c r="F533" s="95" t="b">
        <v>0</v>
      </c>
      <c r="G533" s="95" t="b">
        <v>1</v>
      </c>
      <c r="K533" s="94"/>
      <c r="L533" s="94"/>
      <c r="M533" s="94"/>
      <c r="N533" s="100"/>
      <c r="P533" s="94"/>
      <c r="Q533" s="94"/>
      <c r="R533" s="94"/>
      <c r="S533" s="97"/>
      <c r="T533" s="94"/>
      <c r="U533" s="94"/>
      <c r="V533" s="94"/>
      <c r="W533" s="94"/>
      <c r="Z533" s="97"/>
      <c r="AF533" s="97"/>
    </row>
    <row r="534" spans="1:32" s="95" customFormat="1">
      <c r="A534" s="94" t="s">
        <v>1919</v>
      </c>
      <c r="B534" s="94" t="str">
        <f t="shared" si="4"/>
        <v>This table contains information about the nutritional composition of entire animal diets, ingredient groups or individual ingredients.</v>
      </c>
      <c r="C534" s="95" t="s">
        <v>1949</v>
      </c>
      <c r="D534" s="95" t="b">
        <v>0</v>
      </c>
      <c r="E534" s="95" t="b">
        <v>0</v>
      </c>
      <c r="F534" s="95" t="b">
        <v>0</v>
      </c>
      <c r="G534" s="95" t="b">
        <v>1</v>
      </c>
      <c r="K534" s="94"/>
      <c r="L534" s="94"/>
      <c r="M534" s="94"/>
      <c r="N534" s="100"/>
      <c r="P534" s="94"/>
      <c r="Q534" s="94"/>
      <c r="R534" s="94"/>
      <c r="S534" s="97"/>
      <c r="T534" s="94"/>
      <c r="U534" s="94"/>
      <c r="V534" s="94"/>
      <c r="W534" s="94"/>
      <c r="Z534" s="97"/>
      <c r="AF534" s="97"/>
    </row>
    <row r="535" spans="1:32" s="95" customFormat="1">
      <c r="A535" s="94" t="s">
        <v>1919</v>
      </c>
      <c r="B535" s="94" t="str">
        <f t="shared" si="4"/>
        <v>This table contains information about the nutritional composition of entire animal diets, ingredient groups or individual ingredients.</v>
      </c>
      <c r="C535" s="95" t="s">
        <v>1950</v>
      </c>
      <c r="D535" s="95" t="b">
        <v>0</v>
      </c>
      <c r="E535" s="95" t="b">
        <v>0</v>
      </c>
      <c r="F535" s="95" t="b">
        <v>0</v>
      </c>
      <c r="G535" s="95" t="b">
        <v>1</v>
      </c>
      <c r="K535" s="94"/>
      <c r="L535" s="94"/>
      <c r="M535" s="94"/>
      <c r="N535" s="100"/>
      <c r="P535" s="94"/>
      <c r="Q535" s="94"/>
      <c r="R535" s="94"/>
      <c r="S535" s="97"/>
      <c r="T535" s="94"/>
      <c r="U535" s="94"/>
      <c r="V535" s="94"/>
      <c r="W535" s="94"/>
      <c r="Z535" s="97"/>
      <c r="AF535" s="97"/>
    </row>
    <row r="536" spans="1:32" s="95" customFormat="1">
      <c r="A536" s="94" t="s">
        <v>1919</v>
      </c>
      <c r="B536" s="94" t="str">
        <f t="shared" si="4"/>
        <v>This table contains information about the nutritional composition of entire animal diets, ingredient groups or individual ingredients.</v>
      </c>
      <c r="C536" s="95" t="s">
        <v>1951</v>
      </c>
      <c r="D536" s="95" t="b">
        <v>0</v>
      </c>
      <c r="E536" s="95" t="b">
        <v>0</v>
      </c>
      <c r="F536" s="95" t="b">
        <v>0</v>
      </c>
      <c r="G536" s="95" t="b">
        <v>1</v>
      </c>
      <c r="K536" s="94"/>
      <c r="L536" s="94"/>
      <c r="M536" s="94"/>
      <c r="N536" s="100"/>
      <c r="P536" s="94"/>
      <c r="Q536" s="94"/>
      <c r="R536" s="94"/>
      <c r="S536" s="97"/>
      <c r="T536" s="94"/>
      <c r="U536" s="94"/>
      <c r="V536" s="94"/>
      <c r="W536" s="94"/>
      <c r="Z536" s="97"/>
      <c r="AF536" s="97"/>
    </row>
    <row r="537" spans="1:32" s="95" customFormat="1">
      <c r="A537" s="94" t="s">
        <v>1919</v>
      </c>
      <c r="B537" s="94" t="str">
        <f t="shared" si="4"/>
        <v>This table contains information about the nutritional composition of entire animal diets, ingredient groups or individual ingredients.</v>
      </c>
      <c r="C537" s="95" t="s">
        <v>1952</v>
      </c>
      <c r="D537" s="95" t="b">
        <v>0</v>
      </c>
      <c r="E537" s="95" t="b">
        <v>0</v>
      </c>
      <c r="F537" s="95" t="b">
        <v>0</v>
      </c>
      <c r="G537" s="95" t="b">
        <v>1</v>
      </c>
      <c r="K537" s="94"/>
      <c r="L537" s="94"/>
      <c r="M537" s="94"/>
      <c r="N537" s="100"/>
      <c r="P537" s="94"/>
      <c r="Q537" s="94"/>
      <c r="R537" s="94"/>
      <c r="S537" s="97"/>
      <c r="T537" s="94"/>
      <c r="U537" s="94"/>
      <c r="V537" s="94"/>
      <c r="W537" s="94"/>
      <c r="Z537" s="97"/>
      <c r="AF537" s="97"/>
    </row>
    <row r="538" spans="1:32" s="102" customFormat="1" ht="32.1">
      <c r="A538" s="101" t="s">
        <v>1953</v>
      </c>
      <c r="B538" s="102" t="str">
        <f>B$539</f>
        <v>This table contains information about the digestibility of entire animal diets, ingredient groups or individual ingredients.</v>
      </c>
      <c r="C538" s="101" t="s">
        <v>322</v>
      </c>
      <c r="D538" s="102" t="b">
        <v>0</v>
      </c>
      <c r="E538" s="102" t="b">
        <v>1</v>
      </c>
      <c r="F538" s="102" t="b">
        <v>0</v>
      </c>
      <c r="G538" s="102" t="b">
        <v>1</v>
      </c>
      <c r="H538" s="102" t="s">
        <v>462</v>
      </c>
      <c r="I538" s="102" t="s">
        <v>320</v>
      </c>
      <c r="K538" s="101" t="s">
        <v>324</v>
      </c>
      <c r="L538" s="101" t="s">
        <v>328</v>
      </c>
      <c r="M538" s="101" t="s">
        <v>8</v>
      </c>
      <c r="N538" s="103" t="str">
        <f>N$2</f>
        <v>A unique code that identifies an extracted publication in the ERA dataset. This code is present in all the tables of era extraction data models.</v>
      </c>
      <c r="P538" s="101" t="s">
        <v>463</v>
      </c>
      <c r="Q538" s="101" t="s">
        <v>328</v>
      </c>
      <c r="R538" s="101" t="s">
        <v>328</v>
      </c>
      <c r="S538" s="104" t="s">
        <v>328</v>
      </c>
      <c r="T538" s="101" t="s">
        <v>328</v>
      </c>
      <c r="U538" s="101" t="s">
        <v>328</v>
      </c>
      <c r="V538" s="101" t="s">
        <v>328</v>
      </c>
      <c r="W538" s="101" t="s">
        <v>328</v>
      </c>
      <c r="Z538" s="104" t="s">
        <v>328</v>
      </c>
      <c r="AA538" s="101" t="s">
        <v>328</v>
      </c>
      <c r="AB538" s="101" t="s">
        <v>328</v>
      </c>
      <c r="AC538" s="101" t="s">
        <v>328</v>
      </c>
      <c r="AD538" s="101" t="s">
        <v>328</v>
      </c>
      <c r="AE538" s="101" t="s">
        <v>328</v>
      </c>
      <c r="AF538" s="104" t="s">
        <v>328</v>
      </c>
    </row>
    <row r="539" spans="1:32" s="102" customFormat="1" ht="15.95">
      <c r="A539" s="101" t="s">
        <v>1953</v>
      </c>
      <c r="B539" s="102" t="s">
        <v>1954</v>
      </c>
      <c r="C539" s="101" t="s">
        <v>1955</v>
      </c>
      <c r="D539" s="102" t="b">
        <v>0</v>
      </c>
      <c r="E539" s="102" t="b">
        <v>1</v>
      </c>
      <c r="F539" s="102" t="b">
        <v>0</v>
      </c>
      <c r="G539" s="102" t="b">
        <v>0</v>
      </c>
      <c r="K539" s="101" t="s">
        <v>330</v>
      </c>
      <c r="L539" s="101" t="s">
        <v>1956</v>
      </c>
      <c r="M539" s="101" t="s">
        <v>8</v>
      </c>
      <c r="N539" s="103" t="s">
        <v>1957</v>
      </c>
      <c r="P539" s="101" t="s">
        <v>1893</v>
      </c>
      <c r="Q539" s="101"/>
      <c r="R539" s="101"/>
      <c r="S539" s="104"/>
      <c r="T539" s="101"/>
      <c r="U539" s="101"/>
      <c r="V539" s="101"/>
      <c r="W539" s="101"/>
      <c r="Z539" s="104"/>
      <c r="AA539" s="101"/>
      <c r="AB539" s="101"/>
      <c r="AC539" s="101"/>
      <c r="AD539" s="101"/>
      <c r="AE539" s="101"/>
      <c r="AF539" s="104"/>
    </row>
    <row r="540" spans="1:32" s="102" customFormat="1" ht="15.95">
      <c r="A540" s="101" t="s">
        <v>1953</v>
      </c>
      <c r="B540" s="102" t="str">
        <f t="shared" ref="B540:B553" si="5">B$539</f>
        <v>This table contains information about the digestibility of entire animal diets, ingredient groups or individual ingredients.</v>
      </c>
      <c r="C540" s="101" t="s">
        <v>1862</v>
      </c>
      <c r="D540" s="102" t="b">
        <v>0</v>
      </c>
      <c r="E540" s="102" t="b">
        <v>1</v>
      </c>
      <c r="F540" s="102" t="b">
        <v>0</v>
      </c>
      <c r="G540" s="102" t="b">
        <v>0</v>
      </c>
      <c r="H540" s="102" t="s">
        <v>323</v>
      </c>
      <c r="K540" s="101" t="s">
        <v>324</v>
      </c>
      <c r="L540" s="101" t="s">
        <v>328</v>
      </c>
      <c r="M540" s="101" t="s">
        <v>8</v>
      </c>
      <c r="N540" s="103" t="s">
        <v>1863</v>
      </c>
      <c r="P540" s="101"/>
      <c r="Q540" s="101" t="s">
        <v>328</v>
      </c>
      <c r="R540" s="101" t="s">
        <v>328</v>
      </c>
      <c r="S540" s="104"/>
      <c r="T540" s="101"/>
      <c r="U540" s="101"/>
      <c r="V540" s="101"/>
      <c r="W540" s="101"/>
      <c r="Z540" s="104"/>
      <c r="AA540" s="101"/>
      <c r="AB540" s="101"/>
      <c r="AC540" s="101"/>
      <c r="AD540" s="101"/>
      <c r="AE540" s="101"/>
      <c r="AF540" s="104" t="s">
        <v>1864</v>
      </c>
    </row>
    <row r="541" spans="1:32" s="102" customFormat="1" ht="15.95">
      <c r="A541" s="101" t="s">
        <v>1953</v>
      </c>
      <c r="B541" s="102" t="str">
        <f t="shared" si="5"/>
        <v>This table contains information about the digestibility of entire animal diets, ingredient groups or individual ingredients.</v>
      </c>
      <c r="C541" s="101" t="s">
        <v>1858</v>
      </c>
      <c r="D541" s="102" t="b">
        <v>0</v>
      </c>
      <c r="E541" s="102" t="b">
        <v>1</v>
      </c>
      <c r="F541" s="102" t="b">
        <v>0</v>
      </c>
      <c r="G541" s="102" t="b">
        <v>1</v>
      </c>
      <c r="H541" s="102" t="s">
        <v>323</v>
      </c>
      <c r="K541" s="101" t="s">
        <v>330</v>
      </c>
      <c r="L541" s="101" t="s">
        <v>1921</v>
      </c>
      <c r="M541" s="101" t="s">
        <v>8</v>
      </c>
      <c r="N541" s="103" t="str">
        <f>N$482</f>
        <v>The name of the diet item. This should correspond to an entry in the AOM vocabulary.</v>
      </c>
      <c r="P541" s="101" t="s">
        <v>1922</v>
      </c>
      <c r="Q541" s="101" t="s">
        <v>328</v>
      </c>
      <c r="R541" s="101" t="s">
        <v>324</v>
      </c>
      <c r="S541" s="104" t="s">
        <v>473</v>
      </c>
      <c r="T541" s="101" t="s">
        <v>1735</v>
      </c>
      <c r="U541" s="101" t="s">
        <v>1736</v>
      </c>
      <c r="V541" s="101" t="s">
        <v>476</v>
      </c>
      <c r="W541" s="101" t="s">
        <v>1737</v>
      </c>
      <c r="Z541" s="104" t="s">
        <v>330</v>
      </c>
      <c r="AA541" s="101" t="s">
        <v>1738</v>
      </c>
      <c r="AB541" s="101" t="s">
        <v>1739</v>
      </c>
      <c r="AC541" s="101" t="s">
        <v>1740</v>
      </c>
      <c r="AD541" s="101" t="s">
        <v>476</v>
      </c>
      <c r="AE541" s="101" t="s">
        <v>1741</v>
      </c>
      <c r="AF541" s="104" t="s">
        <v>1902</v>
      </c>
    </row>
    <row r="542" spans="1:32" s="102" customFormat="1" ht="15.95">
      <c r="A542" s="101" t="s">
        <v>1953</v>
      </c>
      <c r="B542" s="102" t="str">
        <f t="shared" si="5"/>
        <v>This table contains information about the digestibility of entire animal diets, ingredient groups or individual ingredients.</v>
      </c>
      <c r="C542" s="101" t="s">
        <v>1923</v>
      </c>
      <c r="D542" s="102" t="b">
        <v>0</v>
      </c>
      <c r="E542" s="102" t="b">
        <v>1</v>
      </c>
      <c r="F542" s="102" t="b">
        <v>0</v>
      </c>
      <c r="G542" s="102" t="b">
        <v>0</v>
      </c>
      <c r="H542" s="102" t="s">
        <v>323</v>
      </c>
      <c r="K542" s="101" t="s">
        <v>330</v>
      </c>
      <c r="L542" s="101"/>
      <c r="M542" s="101"/>
      <c r="N542" s="106" t="str">
        <f>N$504</f>
        <v>Original diet item name as entered free text in the data extraction template.</v>
      </c>
      <c r="P542" s="101" t="s">
        <v>328</v>
      </c>
      <c r="Q542" s="101" t="s">
        <v>328</v>
      </c>
      <c r="R542" s="101" t="s">
        <v>324</v>
      </c>
      <c r="S542" s="104" t="s">
        <v>328</v>
      </c>
      <c r="T542" s="101" t="s">
        <v>328</v>
      </c>
      <c r="U542" s="101" t="s">
        <v>328</v>
      </c>
      <c r="V542" s="101" t="s">
        <v>328</v>
      </c>
      <c r="W542" s="101" t="s">
        <v>328</v>
      </c>
      <c r="Z542" s="104" t="s">
        <v>328</v>
      </c>
      <c r="AA542" s="101" t="s">
        <v>328</v>
      </c>
      <c r="AB542" s="101" t="s">
        <v>328</v>
      </c>
      <c r="AC542" s="101" t="s">
        <v>328</v>
      </c>
      <c r="AD542" s="101" t="s">
        <v>328</v>
      </c>
      <c r="AE542" s="101" t="s">
        <v>328</v>
      </c>
      <c r="AF542" s="104" t="s">
        <v>328</v>
      </c>
    </row>
    <row r="543" spans="1:32" s="102" customFormat="1" ht="63.95">
      <c r="A543" s="101" t="s">
        <v>1953</v>
      </c>
      <c r="B543" s="102" t="str">
        <f t="shared" si="5"/>
        <v>This table contains information about the digestibility of entire animal diets, ingredient groups or individual ingredients.</v>
      </c>
      <c r="C543" s="101" t="s">
        <v>1907</v>
      </c>
      <c r="D543" s="102" t="b">
        <v>0</v>
      </c>
      <c r="E543" s="102" t="b">
        <v>1</v>
      </c>
      <c r="F543" s="102" t="b">
        <v>0</v>
      </c>
      <c r="G543" s="102" t="b">
        <v>0</v>
      </c>
      <c r="K543" s="101" t="s">
        <v>324</v>
      </c>
      <c r="L543" s="101" t="s">
        <v>328</v>
      </c>
      <c r="M543" s="101" t="s">
        <v>8</v>
      </c>
      <c r="N543" s="103" t="s">
        <v>1924</v>
      </c>
      <c r="P543" s="101" t="s">
        <v>328</v>
      </c>
      <c r="Q543" s="101" t="s">
        <v>328</v>
      </c>
      <c r="R543" s="101" t="s">
        <v>328</v>
      </c>
      <c r="S543" s="104" t="s">
        <v>328</v>
      </c>
      <c r="T543" s="101" t="s">
        <v>328</v>
      </c>
      <c r="U543" s="101" t="s">
        <v>328</v>
      </c>
      <c r="V543" s="101" t="s">
        <v>328</v>
      </c>
      <c r="W543" s="101" t="s">
        <v>328</v>
      </c>
      <c r="X543" s="102" t="s">
        <v>328</v>
      </c>
      <c r="Y543" s="102" t="s">
        <v>328</v>
      </c>
      <c r="Z543" s="104" t="s">
        <v>328</v>
      </c>
      <c r="AA543" s="101" t="s">
        <v>328</v>
      </c>
      <c r="AB543" s="101" t="s">
        <v>328</v>
      </c>
      <c r="AC543" s="101" t="s">
        <v>328</v>
      </c>
      <c r="AD543" s="101" t="s">
        <v>328</v>
      </c>
      <c r="AE543" s="101" t="s">
        <v>328</v>
      </c>
      <c r="AF543" s="104" t="s">
        <v>1902</v>
      </c>
    </row>
    <row r="544" spans="1:32" s="102" customFormat="1" ht="63.95">
      <c r="A544" s="101" t="s">
        <v>1953</v>
      </c>
      <c r="B544" s="102" t="str">
        <f t="shared" si="5"/>
        <v>This table contains information about the digestibility of entire animal diets, ingredient groups or individual ingredients.</v>
      </c>
      <c r="C544" s="101" t="s">
        <v>1905</v>
      </c>
      <c r="D544" s="102" t="b">
        <v>0</v>
      </c>
      <c r="E544" s="102" t="b">
        <v>1</v>
      </c>
      <c r="F544" s="102" t="b">
        <v>0</v>
      </c>
      <c r="G544" s="102" t="b">
        <v>0</v>
      </c>
      <c r="K544" s="101" t="s">
        <v>324</v>
      </c>
      <c r="L544" s="101" t="s">
        <v>328</v>
      </c>
      <c r="M544" s="101" t="s">
        <v>8</v>
      </c>
      <c r="N544" s="103"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44" s="101" t="s">
        <v>328</v>
      </c>
      <c r="Q544" s="101" t="s">
        <v>328</v>
      </c>
      <c r="R544" s="101" t="s">
        <v>328</v>
      </c>
      <c r="S544" s="104" t="s">
        <v>328</v>
      </c>
      <c r="T544" s="101" t="s">
        <v>328</v>
      </c>
      <c r="U544" s="101" t="s">
        <v>328</v>
      </c>
      <c r="V544" s="101" t="s">
        <v>328</v>
      </c>
      <c r="W544" s="101" t="s">
        <v>328</v>
      </c>
      <c r="Z544" s="104" t="s">
        <v>328</v>
      </c>
      <c r="AA544" s="101" t="s">
        <v>328</v>
      </c>
      <c r="AB544" s="101" t="s">
        <v>328</v>
      </c>
      <c r="AC544" s="101" t="s">
        <v>328</v>
      </c>
      <c r="AD544" s="101" t="s">
        <v>328</v>
      </c>
      <c r="AE544" s="101" t="s">
        <v>328</v>
      </c>
      <c r="AF544" s="104" t="s">
        <v>328</v>
      </c>
    </row>
    <row r="545" spans="1:32" s="102" customFormat="1" ht="32.1">
      <c r="A545" s="101" t="s">
        <v>1953</v>
      </c>
      <c r="B545" s="102" t="str">
        <f t="shared" si="5"/>
        <v>This table contains information about the digestibility of entire animal diets, ingredient groups or individual ingredients.</v>
      </c>
      <c r="C545" s="101" t="s">
        <v>1942</v>
      </c>
      <c r="D545" s="102" t="b">
        <v>0</v>
      </c>
      <c r="E545" s="102" t="b">
        <v>1</v>
      </c>
      <c r="F545" s="102" t="b">
        <v>0</v>
      </c>
      <c r="G545" s="102" t="b">
        <v>1</v>
      </c>
      <c r="K545" s="101" t="s">
        <v>324</v>
      </c>
      <c r="L545" s="101" t="s">
        <v>328</v>
      </c>
      <c r="M545" s="101" t="s">
        <v>186</v>
      </c>
      <c r="N545" s="103" t="s">
        <v>1943</v>
      </c>
      <c r="P545" s="101" t="s">
        <v>1918</v>
      </c>
      <c r="Q545" s="101" t="s">
        <v>328</v>
      </c>
      <c r="R545" s="101" t="s">
        <v>328</v>
      </c>
      <c r="S545" s="104" t="s">
        <v>328</v>
      </c>
      <c r="T545" s="101" t="s">
        <v>328</v>
      </c>
      <c r="U545" s="101" t="s">
        <v>328</v>
      </c>
      <c r="V545" s="101" t="s">
        <v>328</v>
      </c>
      <c r="W545" s="101" t="s">
        <v>328</v>
      </c>
      <c r="Z545" s="104" t="s">
        <v>328</v>
      </c>
      <c r="AA545" s="101" t="s">
        <v>328</v>
      </c>
      <c r="AB545" s="101" t="s">
        <v>328</v>
      </c>
      <c r="AC545" s="101" t="s">
        <v>328</v>
      </c>
      <c r="AD545" s="101" t="s">
        <v>328</v>
      </c>
      <c r="AE545" s="101" t="s">
        <v>328</v>
      </c>
      <c r="AF545" s="104" t="s">
        <v>328</v>
      </c>
    </row>
    <row r="546" spans="1:32" s="102" customFormat="1" ht="32.1">
      <c r="A546" s="101" t="s">
        <v>1953</v>
      </c>
      <c r="B546" s="102" t="str">
        <f t="shared" si="5"/>
        <v>This table contains information about the digestibility of entire animal diets, ingredient groups or individual ingredients.</v>
      </c>
      <c r="C546" s="101" t="s">
        <v>1944</v>
      </c>
      <c r="D546" s="102" t="b">
        <v>0</v>
      </c>
      <c r="E546" s="102" t="b">
        <v>1</v>
      </c>
      <c r="F546" s="102" t="b">
        <v>0</v>
      </c>
      <c r="G546" s="102" t="b">
        <v>1</v>
      </c>
      <c r="K546" s="101" t="s">
        <v>324</v>
      </c>
      <c r="L546" s="101" t="s">
        <v>328</v>
      </c>
      <c r="M546" s="101" t="s">
        <v>186</v>
      </c>
      <c r="N546" s="103" t="s">
        <v>1945</v>
      </c>
      <c r="P546" s="101" t="s">
        <v>1918</v>
      </c>
      <c r="Q546" s="101" t="s">
        <v>328</v>
      </c>
      <c r="R546" s="101" t="s">
        <v>328</v>
      </c>
      <c r="S546" s="104" t="s">
        <v>328</v>
      </c>
      <c r="T546" s="101" t="s">
        <v>328</v>
      </c>
      <c r="U546" s="101" t="s">
        <v>328</v>
      </c>
      <c r="V546" s="101" t="s">
        <v>328</v>
      </c>
      <c r="W546" s="101" t="s">
        <v>328</v>
      </c>
      <c r="Z546" s="104" t="s">
        <v>328</v>
      </c>
      <c r="AA546" s="101" t="s">
        <v>328</v>
      </c>
      <c r="AB546" s="101" t="s">
        <v>328</v>
      </c>
      <c r="AC546" s="101" t="s">
        <v>328</v>
      </c>
      <c r="AD546" s="101" t="s">
        <v>328</v>
      </c>
      <c r="AE546" s="101" t="s">
        <v>328</v>
      </c>
      <c r="AF546" s="104" t="s">
        <v>328</v>
      </c>
    </row>
    <row r="547" spans="1:32" s="102" customFormat="1" ht="15.95">
      <c r="A547" s="101" t="s">
        <v>1953</v>
      </c>
      <c r="B547" s="102" t="str">
        <f t="shared" si="5"/>
        <v>This table contains information about the digestibility of entire animal diets, ingredient groups or individual ingredients.</v>
      </c>
      <c r="C547" s="101" t="s">
        <v>1958</v>
      </c>
      <c r="D547" s="102" t="b">
        <v>0</v>
      </c>
      <c r="E547" s="102" t="b">
        <v>1</v>
      </c>
      <c r="F547" s="102" t="b">
        <v>0</v>
      </c>
      <c r="G547" s="102" t="b">
        <v>1</v>
      </c>
      <c r="K547" s="101" t="s">
        <v>330</v>
      </c>
      <c r="L547" s="101" t="s">
        <v>328</v>
      </c>
      <c r="M547" s="101" t="s">
        <v>5</v>
      </c>
      <c r="N547" s="103" t="s">
        <v>1959</v>
      </c>
      <c r="P547" s="101" t="s">
        <v>328</v>
      </c>
      <c r="Q547" s="101" t="s">
        <v>1927</v>
      </c>
      <c r="R547" s="101" t="s">
        <v>324</v>
      </c>
      <c r="S547" s="104"/>
      <c r="T547" s="101"/>
      <c r="U547" s="101"/>
      <c r="V547" s="101"/>
      <c r="W547" s="101"/>
      <c r="Z547" s="104"/>
      <c r="AA547" s="101"/>
      <c r="AB547" s="101"/>
      <c r="AC547" s="101"/>
      <c r="AD547" s="101"/>
      <c r="AE547" s="101"/>
      <c r="AF547" s="104"/>
    </row>
    <row r="548" spans="1:32" s="102" customFormat="1" ht="15.95">
      <c r="A548" s="101" t="s">
        <v>1953</v>
      </c>
      <c r="B548" s="102" t="str">
        <f t="shared" si="5"/>
        <v>This table contains information about the digestibility of entire animal diets, ingredient groups or individual ingredients.</v>
      </c>
      <c r="C548" s="101" t="s">
        <v>1960</v>
      </c>
      <c r="D548" s="102" t="b">
        <v>0</v>
      </c>
      <c r="E548" s="102" t="b">
        <v>1</v>
      </c>
      <c r="F548" s="102" t="b">
        <v>0</v>
      </c>
      <c r="G548" s="102" t="b">
        <v>1</v>
      </c>
      <c r="K548" s="101" t="s">
        <v>330</v>
      </c>
      <c r="L548" s="101" t="s">
        <v>490</v>
      </c>
      <c r="M548" s="101" t="s">
        <v>8</v>
      </c>
      <c r="N548" s="103" t="s">
        <v>1961</v>
      </c>
      <c r="P548" s="101" t="s">
        <v>1962</v>
      </c>
      <c r="Q548" s="101" t="s">
        <v>328</v>
      </c>
      <c r="R548" s="101" t="s">
        <v>324</v>
      </c>
      <c r="S548" s="104"/>
      <c r="T548" s="101"/>
      <c r="U548" s="101"/>
      <c r="V548" s="101"/>
      <c r="W548" s="101"/>
      <c r="Z548" s="104"/>
      <c r="AA548" s="101"/>
      <c r="AB548" s="101"/>
      <c r="AC548" s="101"/>
      <c r="AD548" s="101"/>
      <c r="AE548" s="101"/>
      <c r="AF548" s="104"/>
    </row>
    <row r="549" spans="1:32" s="102" customFormat="1" ht="48">
      <c r="A549" s="101" t="s">
        <v>1953</v>
      </c>
      <c r="B549" s="102" t="str">
        <f t="shared" si="5"/>
        <v>This table contains information about the digestibility of entire animal diets, ingredient groups or individual ingredients.</v>
      </c>
      <c r="C549" s="101" t="s">
        <v>1963</v>
      </c>
      <c r="D549" s="102" t="b">
        <v>0</v>
      </c>
      <c r="E549" s="102" t="b">
        <v>1</v>
      </c>
      <c r="F549" s="102" t="b">
        <v>0</v>
      </c>
      <c r="G549" s="102" t="b">
        <v>1</v>
      </c>
      <c r="K549" s="101" t="s">
        <v>330</v>
      </c>
      <c r="L549" s="101" t="s">
        <v>1964</v>
      </c>
      <c r="M549" s="101" t="s">
        <v>8</v>
      </c>
      <c r="N549" s="103" t="s">
        <v>1965</v>
      </c>
      <c r="P549" s="101" t="s">
        <v>1966</v>
      </c>
      <c r="Q549" s="101" t="s">
        <v>328</v>
      </c>
      <c r="R549" s="101" t="s">
        <v>324</v>
      </c>
      <c r="S549" s="104" t="s">
        <v>328</v>
      </c>
      <c r="T549" s="101" t="s">
        <v>328</v>
      </c>
      <c r="U549" s="101" t="s">
        <v>328</v>
      </c>
      <c r="V549" s="101" t="s">
        <v>328</v>
      </c>
      <c r="W549" s="101" t="s">
        <v>328</v>
      </c>
      <c r="Z549" s="104" t="s">
        <v>328</v>
      </c>
      <c r="AA549" s="101" t="s">
        <v>328</v>
      </c>
      <c r="AB549" s="101" t="s">
        <v>328</v>
      </c>
      <c r="AC549" s="101" t="s">
        <v>328</v>
      </c>
      <c r="AD549" s="101" t="s">
        <v>328</v>
      </c>
      <c r="AE549" s="101" t="s">
        <v>328</v>
      </c>
      <c r="AF549" s="104" t="s">
        <v>328</v>
      </c>
    </row>
    <row r="550" spans="1:32" s="102" customFormat="1" ht="15.95">
      <c r="A550" s="101" t="s">
        <v>1953</v>
      </c>
      <c r="B550" s="102" t="str">
        <f t="shared" si="5"/>
        <v>This table contains information about the digestibility of entire animal diets, ingredient groups or individual ingredients.</v>
      </c>
      <c r="C550" s="101" t="s">
        <v>1967</v>
      </c>
      <c r="D550" s="102" t="b">
        <v>0</v>
      </c>
      <c r="E550" s="102" t="b">
        <v>1</v>
      </c>
      <c r="F550" s="102" t="b">
        <v>0</v>
      </c>
      <c r="G550" s="102" t="b">
        <v>1</v>
      </c>
      <c r="K550" s="101" t="s">
        <v>330</v>
      </c>
      <c r="L550" s="101" t="s">
        <v>494</v>
      </c>
      <c r="M550" s="101" t="s">
        <v>8</v>
      </c>
      <c r="N550" s="103" t="s">
        <v>1968</v>
      </c>
      <c r="P550" s="101" t="s">
        <v>1969</v>
      </c>
      <c r="Q550" s="101" t="s">
        <v>328</v>
      </c>
      <c r="R550" s="101" t="s">
        <v>324</v>
      </c>
      <c r="S550" s="104" t="s">
        <v>328</v>
      </c>
      <c r="T550" s="101" t="s">
        <v>328</v>
      </c>
      <c r="U550" s="101" t="s">
        <v>328</v>
      </c>
      <c r="V550" s="101" t="s">
        <v>328</v>
      </c>
      <c r="W550" s="101" t="s">
        <v>328</v>
      </c>
      <c r="Z550" s="104" t="s">
        <v>328</v>
      </c>
      <c r="AA550" s="101" t="s">
        <v>328</v>
      </c>
      <c r="AB550" s="101" t="s">
        <v>328</v>
      </c>
      <c r="AC550" s="101" t="s">
        <v>328</v>
      </c>
      <c r="AD550" s="101" t="s">
        <v>328</v>
      </c>
      <c r="AE550" s="101" t="s">
        <v>328</v>
      </c>
      <c r="AF550" s="104" t="s">
        <v>328</v>
      </c>
    </row>
    <row r="551" spans="1:32" s="102" customFormat="1" ht="19.5" customHeight="1">
      <c r="A551" s="101" t="s">
        <v>1953</v>
      </c>
      <c r="B551" s="102" t="str">
        <f t="shared" si="5"/>
        <v>This table contains information about the digestibility of entire animal diets, ingredient groups or individual ingredients.</v>
      </c>
      <c r="C551" s="101" t="s">
        <v>1970</v>
      </c>
      <c r="D551" s="102" t="b">
        <v>0</v>
      </c>
      <c r="E551" s="102" t="b">
        <v>1</v>
      </c>
      <c r="F551" s="102" t="b">
        <v>0</v>
      </c>
      <c r="G551" s="102" t="b">
        <v>1</v>
      </c>
      <c r="K551" s="101" t="s">
        <v>330</v>
      </c>
      <c r="L551" s="101" t="s">
        <v>1971</v>
      </c>
      <c r="M551" s="101" t="s">
        <v>8</v>
      </c>
      <c r="N551" s="103" t="s">
        <v>1972</v>
      </c>
      <c r="P551" s="101" t="s">
        <v>1973</v>
      </c>
      <c r="Q551" s="101" t="s">
        <v>328</v>
      </c>
      <c r="R551" s="101" t="s">
        <v>324</v>
      </c>
      <c r="S551" s="104" t="s">
        <v>328</v>
      </c>
      <c r="T551" s="101" t="s">
        <v>328</v>
      </c>
      <c r="U551" s="101" t="s">
        <v>328</v>
      </c>
      <c r="V551" s="101" t="s">
        <v>328</v>
      </c>
      <c r="W551" s="101" t="s">
        <v>328</v>
      </c>
      <c r="Z551" s="104" t="s">
        <v>328</v>
      </c>
      <c r="AA551" s="101" t="s">
        <v>328</v>
      </c>
      <c r="AB551" s="101" t="s">
        <v>328</v>
      </c>
      <c r="AC551" s="101" t="s">
        <v>328</v>
      </c>
      <c r="AD551" s="101" t="s">
        <v>328</v>
      </c>
      <c r="AE551" s="101" t="s">
        <v>328</v>
      </c>
      <c r="AF551" s="104" t="s">
        <v>328</v>
      </c>
    </row>
    <row r="552" spans="1:32" s="102" customFormat="1" ht="19.5" customHeight="1">
      <c r="A552" s="101" t="s">
        <v>1953</v>
      </c>
      <c r="B552" s="102" t="str">
        <f t="shared" si="5"/>
        <v>This table contains information about the digestibility of entire animal diets, ingredient groups or individual ingredients.</v>
      </c>
      <c r="C552" s="101" t="s">
        <v>1947</v>
      </c>
      <c r="D552" s="102" t="b">
        <v>0</v>
      </c>
      <c r="E552" s="102" t="b">
        <v>0</v>
      </c>
      <c r="F552" s="102" t="b">
        <v>0</v>
      </c>
      <c r="G552" s="102" t="b">
        <v>1</v>
      </c>
      <c r="K552" s="101" t="s">
        <v>330</v>
      </c>
      <c r="L552" s="101" t="s">
        <v>1971</v>
      </c>
      <c r="M552" s="101" t="s">
        <v>8</v>
      </c>
      <c r="N552" s="103" t="s">
        <v>1972</v>
      </c>
      <c r="P552" s="101" t="s">
        <v>1973</v>
      </c>
      <c r="Q552" s="101" t="s">
        <v>328</v>
      </c>
      <c r="R552" s="101" t="s">
        <v>324</v>
      </c>
      <c r="S552" s="104" t="s">
        <v>328</v>
      </c>
      <c r="T552" s="101" t="s">
        <v>328</v>
      </c>
      <c r="U552" s="101" t="s">
        <v>328</v>
      </c>
      <c r="V552" s="101" t="s">
        <v>328</v>
      </c>
      <c r="W552" s="101" t="s">
        <v>328</v>
      </c>
      <c r="Z552" s="104" t="s">
        <v>328</v>
      </c>
      <c r="AA552" s="101" t="s">
        <v>328</v>
      </c>
      <c r="AB552" s="101" t="s">
        <v>328</v>
      </c>
      <c r="AC552" s="101" t="s">
        <v>328</v>
      </c>
      <c r="AD552" s="101" t="s">
        <v>328</v>
      </c>
      <c r="AE552" s="101" t="s">
        <v>328</v>
      </c>
      <c r="AF552" s="104" t="s">
        <v>328</v>
      </c>
    </row>
    <row r="553" spans="1:32" s="102" customFormat="1" ht="15.95">
      <c r="A553" s="101" t="s">
        <v>1953</v>
      </c>
      <c r="B553" s="102" t="str">
        <f t="shared" si="5"/>
        <v>This table contains information about the digestibility of entire animal diets, ingredient groups or individual ingredients.</v>
      </c>
      <c r="C553" s="101" t="s">
        <v>1974</v>
      </c>
      <c r="D553" s="102" t="b">
        <v>0</v>
      </c>
      <c r="E553" s="102" t="b">
        <v>0</v>
      </c>
      <c r="F553" s="102" t="b">
        <v>0</v>
      </c>
      <c r="G553" s="102" t="b">
        <v>1</v>
      </c>
      <c r="K553" s="101" t="s">
        <v>330</v>
      </c>
      <c r="L553" s="101" t="s">
        <v>1971</v>
      </c>
      <c r="M553" s="101" t="s">
        <v>8</v>
      </c>
      <c r="N553" s="103" t="s">
        <v>1972</v>
      </c>
      <c r="P553" s="101" t="s">
        <v>1973</v>
      </c>
      <c r="Q553" s="101" t="s">
        <v>328</v>
      </c>
      <c r="R553" s="101" t="s">
        <v>324</v>
      </c>
      <c r="S553" s="104" t="s">
        <v>328</v>
      </c>
      <c r="T553" s="101" t="s">
        <v>328</v>
      </c>
      <c r="U553" s="101" t="s">
        <v>328</v>
      </c>
      <c r="V553" s="101" t="s">
        <v>328</v>
      </c>
      <c r="W553" s="101" t="s">
        <v>328</v>
      </c>
      <c r="Z553" s="104" t="s">
        <v>328</v>
      </c>
      <c r="AA553" s="101" t="s">
        <v>328</v>
      </c>
      <c r="AB553" s="101" t="s">
        <v>328</v>
      </c>
      <c r="AC553" s="101" t="s">
        <v>328</v>
      </c>
      <c r="AD553" s="101" t="s">
        <v>328</v>
      </c>
      <c r="AE553" s="101" t="s">
        <v>328</v>
      </c>
      <c r="AF553" s="104" t="s">
        <v>328</v>
      </c>
    </row>
    <row r="554" spans="1:32" s="108" customFormat="1" ht="32.1">
      <c r="A554" s="107" t="s">
        <v>1975</v>
      </c>
      <c r="C554" s="107" t="s">
        <v>322</v>
      </c>
      <c r="D554" s="108" t="b">
        <v>1</v>
      </c>
      <c r="E554" s="108" t="b">
        <v>0</v>
      </c>
      <c r="F554" s="108" t="b">
        <v>1</v>
      </c>
      <c r="H554" s="108" t="s">
        <v>462</v>
      </c>
      <c r="I554" s="108" t="s">
        <v>320</v>
      </c>
      <c r="K554" s="107" t="s">
        <v>324</v>
      </c>
      <c r="L554" s="107" t="s">
        <v>328</v>
      </c>
      <c r="M554" s="107" t="s">
        <v>8</v>
      </c>
      <c r="N554" s="109" t="str">
        <f>N$2</f>
        <v>A unique code that identifies an extracted publication in the ERA dataset. This code is present in all the tables of era extraction data models.</v>
      </c>
      <c r="P554" s="107" t="s">
        <v>463</v>
      </c>
      <c r="Q554" s="107" t="s">
        <v>328</v>
      </c>
      <c r="R554" s="107" t="s">
        <v>328</v>
      </c>
      <c r="S554" s="110" t="s">
        <v>328</v>
      </c>
      <c r="T554" s="107" t="s">
        <v>328</v>
      </c>
      <c r="U554" s="107" t="s">
        <v>328</v>
      </c>
      <c r="V554" s="107" t="s">
        <v>328</v>
      </c>
      <c r="W554" s="107" t="s">
        <v>328</v>
      </c>
      <c r="Z554" s="110" t="s">
        <v>328</v>
      </c>
      <c r="AA554" s="107" t="s">
        <v>328</v>
      </c>
      <c r="AB554" s="107" t="s">
        <v>328</v>
      </c>
      <c r="AC554" s="107" t="s">
        <v>328</v>
      </c>
      <c r="AD554" s="107" t="s">
        <v>328</v>
      </c>
      <c r="AE554" s="107" t="s">
        <v>328</v>
      </c>
      <c r="AF554" s="110" t="s">
        <v>328</v>
      </c>
    </row>
    <row r="555" spans="1:32" s="108" customFormat="1">
      <c r="A555" s="107" t="s">
        <v>1975</v>
      </c>
      <c r="C555" s="107" t="s">
        <v>1976</v>
      </c>
      <c r="D555" s="108" t="b">
        <v>1</v>
      </c>
      <c r="E555" s="108" t="b">
        <v>0</v>
      </c>
      <c r="F555" s="108" t="b">
        <v>1</v>
      </c>
      <c r="K555" s="107" t="s">
        <v>324</v>
      </c>
      <c r="L555" s="107" t="s">
        <v>328</v>
      </c>
      <c r="M555" s="107" t="s">
        <v>8</v>
      </c>
      <c r="N555" s="109"/>
      <c r="P555" s="107" t="s">
        <v>1977</v>
      </c>
      <c r="Q555" s="107" t="s">
        <v>328</v>
      </c>
      <c r="R555" s="107" t="s">
        <v>328</v>
      </c>
      <c r="S555" s="110" t="s">
        <v>328</v>
      </c>
      <c r="T555" s="107" t="s">
        <v>328</v>
      </c>
      <c r="U555" s="107" t="s">
        <v>328</v>
      </c>
      <c r="V555" s="107" t="s">
        <v>328</v>
      </c>
      <c r="W555" s="107" t="s">
        <v>328</v>
      </c>
      <c r="Z555" s="110" t="s">
        <v>328</v>
      </c>
      <c r="AA555" s="107" t="s">
        <v>328</v>
      </c>
      <c r="AB555" s="107" t="s">
        <v>328</v>
      </c>
      <c r="AC555" s="107" t="s">
        <v>328</v>
      </c>
      <c r="AD555" s="107" t="s">
        <v>328</v>
      </c>
      <c r="AE555" s="107" t="s">
        <v>328</v>
      </c>
      <c r="AF555" s="110" t="s">
        <v>328</v>
      </c>
    </row>
    <row r="556" spans="1:32" s="112" customFormat="1" ht="48">
      <c r="A556" s="111" t="s">
        <v>1978</v>
      </c>
      <c r="C556" s="111" t="s">
        <v>1979</v>
      </c>
      <c r="D556" s="112" t="b">
        <v>1</v>
      </c>
      <c r="E556" s="112" t="b">
        <v>0</v>
      </c>
      <c r="F556" s="112" t="b">
        <v>1</v>
      </c>
      <c r="G556" s="112" t="b">
        <v>0</v>
      </c>
      <c r="K556" s="111" t="s">
        <v>324</v>
      </c>
      <c r="L556" s="111" t="s">
        <v>328</v>
      </c>
      <c r="M556" s="111" t="s">
        <v>8</v>
      </c>
      <c r="N556" s="162" t="s">
        <v>1980</v>
      </c>
      <c r="P556" s="111" t="s">
        <v>1981</v>
      </c>
      <c r="Q556" s="111" t="s">
        <v>328</v>
      </c>
      <c r="R556" s="111" t="s">
        <v>328</v>
      </c>
      <c r="S556" s="114" t="s">
        <v>328</v>
      </c>
      <c r="T556" s="111" t="s">
        <v>328</v>
      </c>
      <c r="U556" s="111" t="s">
        <v>328</v>
      </c>
      <c r="V556" s="111" t="s">
        <v>328</v>
      </c>
      <c r="W556" s="111" t="s">
        <v>328</v>
      </c>
      <c r="Z556" s="114" t="s">
        <v>328</v>
      </c>
      <c r="AA556" s="111" t="s">
        <v>328</v>
      </c>
      <c r="AB556" s="111" t="s">
        <v>328</v>
      </c>
      <c r="AC556" s="111" t="s">
        <v>328</v>
      </c>
      <c r="AD556" s="111" t="s">
        <v>328</v>
      </c>
      <c r="AE556" s="111" t="s">
        <v>328</v>
      </c>
      <c r="AF556" s="114" t="s">
        <v>328</v>
      </c>
    </row>
    <row r="557" spans="1:32" s="112" customFormat="1" ht="32.1">
      <c r="A557" s="111" t="s">
        <v>1978</v>
      </c>
      <c r="C557" s="111" t="s">
        <v>1982</v>
      </c>
      <c r="D557" s="112" t="b">
        <v>1</v>
      </c>
      <c r="E557" s="112" t="b">
        <v>1</v>
      </c>
      <c r="F557" s="112" t="b">
        <v>1</v>
      </c>
      <c r="G557" s="112" t="b">
        <v>1</v>
      </c>
      <c r="H557" s="112" t="s">
        <v>323</v>
      </c>
      <c r="K557" s="111" t="s">
        <v>330</v>
      </c>
      <c r="L557" s="111" t="s">
        <v>1983</v>
      </c>
      <c r="M557" s="111" t="s">
        <v>8</v>
      </c>
      <c r="N557" s="162" t="s">
        <v>1984</v>
      </c>
      <c r="P557" s="111" t="s">
        <v>333</v>
      </c>
      <c r="Q557" s="111" t="s">
        <v>374</v>
      </c>
      <c r="R557" s="111" t="s">
        <v>324</v>
      </c>
      <c r="S557" s="114" t="s">
        <v>328</v>
      </c>
      <c r="T557" s="111" t="s">
        <v>328</v>
      </c>
      <c r="U557" s="111" t="s">
        <v>328</v>
      </c>
      <c r="V557" s="111" t="s">
        <v>328</v>
      </c>
      <c r="W557" s="111" t="s">
        <v>328</v>
      </c>
      <c r="X557" s="111" t="s">
        <v>467</v>
      </c>
      <c r="Y557" s="111" t="s">
        <v>1985</v>
      </c>
      <c r="Z557" s="114" t="s">
        <v>328</v>
      </c>
      <c r="AA557" s="111" t="s">
        <v>328</v>
      </c>
      <c r="AB557" s="111" t="s">
        <v>328</v>
      </c>
      <c r="AC557" s="111" t="s">
        <v>328</v>
      </c>
      <c r="AD557" s="111" t="s">
        <v>328</v>
      </c>
      <c r="AE557" s="111" t="s">
        <v>328</v>
      </c>
      <c r="AF557" s="114" t="s">
        <v>328</v>
      </c>
    </row>
    <row r="558" spans="1:32" s="112" customFormat="1" ht="32.1">
      <c r="A558" s="111" t="s">
        <v>1978</v>
      </c>
      <c r="C558" s="111" t="s">
        <v>1986</v>
      </c>
      <c r="D558" s="112" t="b">
        <v>0</v>
      </c>
      <c r="E558" s="112" t="b">
        <v>0</v>
      </c>
      <c r="F558" s="112" t="b">
        <v>0</v>
      </c>
      <c r="G558" s="112" t="b">
        <v>1</v>
      </c>
      <c r="H558" s="112" t="s">
        <v>323</v>
      </c>
      <c r="K558" s="111" t="s">
        <v>330</v>
      </c>
      <c r="L558" s="111" t="s">
        <v>1983</v>
      </c>
      <c r="M558" s="111" t="s">
        <v>8</v>
      </c>
      <c r="N558" s="162" t="s">
        <v>1984</v>
      </c>
      <c r="P558" s="111" t="s">
        <v>333</v>
      </c>
      <c r="Q558" s="111" t="s">
        <v>374</v>
      </c>
      <c r="R558" s="111" t="s">
        <v>324</v>
      </c>
      <c r="S558" s="114" t="s">
        <v>328</v>
      </c>
      <c r="T558" s="111" t="s">
        <v>328</v>
      </c>
      <c r="U558" s="111" t="s">
        <v>328</v>
      </c>
      <c r="V558" s="111" t="s">
        <v>328</v>
      </c>
      <c r="W558" s="111" t="s">
        <v>328</v>
      </c>
      <c r="X558" s="111" t="s">
        <v>467</v>
      </c>
      <c r="Y558" s="111" t="s">
        <v>1985</v>
      </c>
      <c r="Z558" s="114" t="s">
        <v>328</v>
      </c>
      <c r="AA558" s="111" t="s">
        <v>328</v>
      </c>
      <c r="AB558" s="111" t="s">
        <v>328</v>
      </c>
      <c r="AC558" s="111" t="s">
        <v>328</v>
      </c>
      <c r="AD558" s="111" t="s">
        <v>328</v>
      </c>
      <c r="AE558" s="111" t="s">
        <v>328</v>
      </c>
      <c r="AF558" s="114" t="s">
        <v>328</v>
      </c>
    </row>
    <row r="559" spans="1:32" s="112" customFormat="1">
      <c r="A559" s="111" t="s">
        <v>1978</v>
      </c>
      <c r="C559" s="111" t="s">
        <v>828</v>
      </c>
      <c r="D559" s="112" t="b">
        <v>0</v>
      </c>
      <c r="E559" s="112" t="b">
        <v>0</v>
      </c>
      <c r="F559" s="112" t="b">
        <v>0</v>
      </c>
      <c r="G559" s="112" t="b">
        <v>1</v>
      </c>
      <c r="K559" s="111"/>
      <c r="L559" s="111"/>
      <c r="M559" s="111"/>
      <c r="N559" s="162"/>
      <c r="P559" s="111"/>
      <c r="Q559" s="111"/>
      <c r="R559" s="111"/>
      <c r="S559" s="114"/>
      <c r="T559" s="111"/>
      <c r="U559" s="111"/>
      <c r="V559" s="111"/>
      <c r="W559" s="111"/>
      <c r="X559" s="111"/>
      <c r="Y559" s="111"/>
      <c r="Z559" s="114"/>
      <c r="AA559" s="111"/>
      <c r="AB559" s="111"/>
      <c r="AC559" s="111"/>
      <c r="AD559" s="111"/>
      <c r="AE559" s="111"/>
      <c r="AF559" s="114"/>
    </row>
    <row r="560" spans="1:32" s="112" customFormat="1">
      <c r="A560" s="111" t="s">
        <v>1978</v>
      </c>
      <c r="C560" s="111" t="s">
        <v>829</v>
      </c>
      <c r="D560" s="112" t="b">
        <v>0</v>
      </c>
      <c r="E560" s="112" t="b">
        <v>0</v>
      </c>
      <c r="F560" s="112" t="b">
        <v>0</v>
      </c>
      <c r="G560" s="112" t="b">
        <v>1</v>
      </c>
      <c r="K560" s="111"/>
      <c r="L560" s="111"/>
      <c r="M560" s="111"/>
      <c r="N560" s="162"/>
      <c r="P560" s="111"/>
      <c r="Q560" s="111"/>
      <c r="R560" s="111"/>
      <c r="S560" s="114"/>
      <c r="T560" s="111"/>
      <c r="U560" s="111"/>
      <c r="V560" s="111"/>
      <c r="W560" s="111"/>
      <c r="X560" s="111"/>
      <c r="Y560" s="111"/>
      <c r="Z560" s="114"/>
      <c r="AA560" s="111"/>
      <c r="AB560" s="111"/>
      <c r="AC560" s="111"/>
      <c r="AD560" s="111"/>
      <c r="AE560" s="111"/>
      <c r="AF560" s="114"/>
    </row>
    <row r="561" spans="1:32" s="112" customFormat="1">
      <c r="A561" s="111" t="s">
        <v>1978</v>
      </c>
      <c r="C561" s="111" t="s">
        <v>1987</v>
      </c>
      <c r="D561" s="112" t="b">
        <v>0</v>
      </c>
      <c r="E561" s="112" t="b">
        <v>0</v>
      </c>
      <c r="F561" s="112" t="b">
        <v>0</v>
      </c>
      <c r="G561" s="112" t="b">
        <v>1</v>
      </c>
      <c r="K561" s="111"/>
      <c r="L561" s="111"/>
      <c r="M561" s="111"/>
      <c r="N561" s="162"/>
      <c r="P561" s="111"/>
      <c r="Q561" s="111"/>
      <c r="R561" s="111"/>
      <c r="S561" s="114"/>
      <c r="T561" s="111"/>
      <c r="U561" s="111"/>
      <c r="V561" s="111"/>
      <c r="W561" s="111"/>
      <c r="X561" s="111"/>
      <c r="Y561" s="111"/>
      <c r="Z561" s="114"/>
      <c r="AA561" s="111"/>
      <c r="AB561" s="111"/>
      <c r="AC561" s="111"/>
      <c r="AD561" s="111"/>
      <c r="AE561" s="111"/>
      <c r="AF561" s="114"/>
    </row>
    <row r="562" spans="1:32" s="112" customFormat="1">
      <c r="A562" s="111" t="s">
        <v>1978</v>
      </c>
      <c r="C562" s="111" t="s">
        <v>1988</v>
      </c>
      <c r="D562" s="112" t="b">
        <v>0</v>
      </c>
      <c r="E562" s="112" t="b">
        <v>0</v>
      </c>
      <c r="F562" s="112" t="b">
        <v>0</v>
      </c>
      <c r="G562" s="112" t="b">
        <v>1</v>
      </c>
      <c r="K562" s="111"/>
      <c r="L562" s="111"/>
      <c r="M562" s="111"/>
      <c r="N562" s="162"/>
      <c r="P562" s="111"/>
      <c r="Q562" s="111"/>
      <c r="R562" s="111"/>
      <c r="S562" s="114"/>
      <c r="T562" s="111"/>
      <c r="U562" s="111"/>
      <c r="V562" s="111"/>
      <c r="W562" s="111"/>
      <c r="X562" s="111"/>
      <c r="Y562" s="111"/>
      <c r="Z562" s="114"/>
      <c r="AA562" s="111"/>
      <c r="AB562" s="111"/>
      <c r="AC562" s="111"/>
      <c r="AD562" s="111"/>
      <c r="AE562" s="111"/>
      <c r="AF562" s="114"/>
    </row>
    <row r="563" spans="1:32" s="112" customFormat="1">
      <c r="A563" s="111" t="s">
        <v>1978</v>
      </c>
      <c r="C563" s="111" t="s">
        <v>1989</v>
      </c>
      <c r="D563" s="112" t="b">
        <v>0</v>
      </c>
      <c r="E563" s="112" t="b">
        <v>0</v>
      </c>
      <c r="F563" s="112" t="b">
        <v>0</v>
      </c>
      <c r="G563" s="112" t="b">
        <v>1</v>
      </c>
      <c r="K563" s="111"/>
      <c r="L563" s="111"/>
      <c r="M563" s="111"/>
      <c r="N563" s="162"/>
      <c r="P563" s="111"/>
      <c r="Q563" s="111"/>
      <c r="R563" s="111"/>
      <c r="S563" s="114"/>
      <c r="T563" s="111"/>
      <c r="U563" s="111"/>
      <c r="V563" s="111"/>
      <c r="W563" s="111"/>
      <c r="X563" s="111"/>
      <c r="Y563" s="111"/>
      <c r="Z563" s="114"/>
      <c r="AA563" s="111"/>
      <c r="AB563" s="111"/>
      <c r="AC563" s="111"/>
      <c r="AD563" s="111"/>
      <c r="AE563" s="111"/>
      <c r="AF563" s="114"/>
    </row>
    <row r="564" spans="1:32" s="112" customFormat="1" ht="15.95">
      <c r="A564" s="111" t="s">
        <v>1978</v>
      </c>
      <c r="C564" s="111" t="s">
        <v>1990</v>
      </c>
      <c r="D564" s="112" t="b">
        <v>1</v>
      </c>
      <c r="E564" s="112" t="b">
        <v>0</v>
      </c>
      <c r="F564" s="112" t="b">
        <v>0</v>
      </c>
      <c r="G564" s="112" t="b">
        <v>0</v>
      </c>
      <c r="K564" s="111" t="s">
        <v>330</v>
      </c>
      <c r="L564" s="111" t="s">
        <v>249</v>
      </c>
      <c r="M564" s="111" t="s">
        <v>8</v>
      </c>
      <c r="N564" s="162" t="s">
        <v>1991</v>
      </c>
      <c r="P564" s="111" t="s">
        <v>1992</v>
      </c>
      <c r="Q564" s="111" t="s">
        <v>328</v>
      </c>
      <c r="R564" s="111" t="s">
        <v>324</v>
      </c>
      <c r="S564" s="114" t="s">
        <v>328</v>
      </c>
      <c r="T564" s="111" t="s">
        <v>328</v>
      </c>
      <c r="U564" s="111" t="s">
        <v>328</v>
      </c>
      <c r="V564" s="111" t="s">
        <v>328</v>
      </c>
      <c r="W564" s="111" t="s">
        <v>328</v>
      </c>
      <c r="X564" s="111" t="s">
        <v>467</v>
      </c>
      <c r="Y564" s="111" t="s">
        <v>1993</v>
      </c>
      <c r="Z564" s="114" t="s">
        <v>328</v>
      </c>
      <c r="AA564" s="111" t="s">
        <v>328</v>
      </c>
      <c r="AB564" s="111" t="s">
        <v>328</v>
      </c>
      <c r="AC564" s="111" t="s">
        <v>328</v>
      </c>
      <c r="AD564" s="111" t="s">
        <v>328</v>
      </c>
      <c r="AE564" s="111" t="s">
        <v>328</v>
      </c>
      <c r="AF564" s="114" t="s">
        <v>328</v>
      </c>
    </row>
    <row r="565" spans="1:32" s="112" customFormat="1" ht="32.1">
      <c r="A565" s="111" t="s">
        <v>1978</v>
      </c>
      <c r="C565" s="111" t="s">
        <v>1994</v>
      </c>
      <c r="D565" s="112" t="b">
        <v>1</v>
      </c>
      <c r="E565" s="112" t="b">
        <v>0</v>
      </c>
      <c r="F565" s="112" t="b">
        <v>1</v>
      </c>
      <c r="G565" s="112" t="b">
        <v>0</v>
      </c>
      <c r="K565" s="111" t="s">
        <v>330</v>
      </c>
      <c r="L565" s="111" t="s">
        <v>1995</v>
      </c>
      <c r="M565" s="111" t="s">
        <v>8</v>
      </c>
      <c r="N565" s="162" t="s">
        <v>1996</v>
      </c>
      <c r="P565" s="111" t="s">
        <v>1997</v>
      </c>
      <c r="Q565" s="111" t="s">
        <v>328</v>
      </c>
      <c r="R565" s="111" t="s">
        <v>324</v>
      </c>
      <c r="S565" s="114" t="s">
        <v>473</v>
      </c>
      <c r="V565" s="111" t="s">
        <v>330</v>
      </c>
      <c r="Z565" s="114" t="s">
        <v>330</v>
      </c>
      <c r="AD565" s="111" t="s">
        <v>330</v>
      </c>
      <c r="AF565" s="114"/>
    </row>
    <row r="566" spans="1:32" s="112" customFormat="1" ht="48">
      <c r="A566" s="111" t="s">
        <v>1978</v>
      </c>
      <c r="C566" s="111" t="s">
        <v>1998</v>
      </c>
      <c r="D566" s="112" t="b">
        <v>1</v>
      </c>
      <c r="E566" s="112" t="b">
        <v>1</v>
      </c>
      <c r="F566" s="112" t="b">
        <v>0</v>
      </c>
      <c r="G566" s="112" t="b">
        <v>1</v>
      </c>
      <c r="K566" s="111" t="s">
        <v>330</v>
      </c>
      <c r="L566" s="111" t="s">
        <v>1999</v>
      </c>
      <c r="M566" s="111" t="s">
        <v>8</v>
      </c>
      <c r="N566" s="162" t="s">
        <v>2000</v>
      </c>
      <c r="P566" s="111" t="s">
        <v>382</v>
      </c>
      <c r="Q566" s="111" t="s">
        <v>328</v>
      </c>
      <c r="R566" s="111" t="s">
        <v>324</v>
      </c>
      <c r="S566" s="114" t="s">
        <v>473</v>
      </c>
      <c r="V566" s="111" t="s">
        <v>330</v>
      </c>
      <c r="Z566" s="114" t="s">
        <v>330</v>
      </c>
      <c r="AD566" s="111" t="s">
        <v>330</v>
      </c>
      <c r="AF566" s="114"/>
    </row>
    <row r="567" spans="1:32" s="112" customFormat="1" ht="48">
      <c r="A567" s="111" t="s">
        <v>1978</v>
      </c>
      <c r="C567" s="111" t="s">
        <v>2001</v>
      </c>
      <c r="D567" s="112" t="b">
        <v>1</v>
      </c>
      <c r="E567" s="112" t="b">
        <v>1</v>
      </c>
      <c r="F567" s="112" t="b">
        <v>1</v>
      </c>
      <c r="G567" s="112" t="b">
        <v>0</v>
      </c>
      <c r="K567" s="111" t="s">
        <v>330</v>
      </c>
      <c r="L567" s="111" t="s">
        <v>2002</v>
      </c>
      <c r="M567" s="111" t="s">
        <v>27</v>
      </c>
      <c r="N567" s="162" t="s">
        <v>2003</v>
      </c>
      <c r="P567" s="111" t="s">
        <v>328</v>
      </c>
      <c r="Q567" s="111" t="s">
        <v>2004</v>
      </c>
      <c r="R567" s="111" t="s">
        <v>324</v>
      </c>
      <c r="S567" s="114" t="s">
        <v>473</v>
      </c>
      <c r="T567" s="111" t="s">
        <v>2005</v>
      </c>
      <c r="U567" s="165" t="s">
        <v>2006</v>
      </c>
      <c r="V567" s="111" t="s">
        <v>324</v>
      </c>
      <c r="W567" s="111" t="s">
        <v>2007</v>
      </c>
      <c r="X567" s="111" t="s">
        <v>467</v>
      </c>
      <c r="Y567" s="111" t="s">
        <v>2008</v>
      </c>
      <c r="Z567" s="114" t="s">
        <v>324</v>
      </c>
      <c r="AA567" s="111" t="s">
        <v>473</v>
      </c>
      <c r="AB567" s="111" t="s">
        <v>2005</v>
      </c>
      <c r="AC567" s="165" t="s">
        <v>2006</v>
      </c>
      <c r="AD567" s="111" t="s">
        <v>324</v>
      </c>
      <c r="AE567" s="111" t="s">
        <v>2009</v>
      </c>
      <c r="AF567" s="114"/>
    </row>
    <row r="568" spans="1:32" s="112" customFormat="1" ht="32.1">
      <c r="A568" s="111" t="s">
        <v>1978</v>
      </c>
      <c r="C568" s="111" t="s">
        <v>2010</v>
      </c>
      <c r="D568" s="112" t="b">
        <v>0</v>
      </c>
      <c r="E568" s="112" t="b">
        <v>1</v>
      </c>
      <c r="F568" s="112" t="b">
        <v>0</v>
      </c>
      <c r="G568" s="112" t="b">
        <v>0</v>
      </c>
      <c r="K568" s="111" t="s">
        <v>330</v>
      </c>
      <c r="L568" s="111" t="s">
        <v>2011</v>
      </c>
      <c r="M568" s="111" t="s">
        <v>27</v>
      </c>
      <c r="N568" s="162" t="s">
        <v>2012</v>
      </c>
      <c r="P568" s="111" t="s">
        <v>328</v>
      </c>
      <c r="Q568" s="111" t="s">
        <v>2013</v>
      </c>
      <c r="R568" s="111" t="s">
        <v>330</v>
      </c>
      <c r="S568" s="114" t="s">
        <v>473</v>
      </c>
      <c r="V568" s="111" t="s">
        <v>330</v>
      </c>
      <c r="X568" s="111" t="s">
        <v>467</v>
      </c>
      <c r="Y568" s="111" t="s">
        <v>2014</v>
      </c>
      <c r="Z568" s="114" t="s">
        <v>330</v>
      </c>
      <c r="AD568" s="111" t="s">
        <v>330</v>
      </c>
      <c r="AF568" s="114"/>
    </row>
    <row r="569" spans="1:32" s="112" customFormat="1" ht="32.1">
      <c r="A569" s="111" t="s">
        <v>1978</v>
      </c>
      <c r="C569" s="111" t="s">
        <v>2015</v>
      </c>
      <c r="D569" s="112" t="b">
        <v>1</v>
      </c>
      <c r="E569" s="112" t="b">
        <v>1</v>
      </c>
      <c r="F569" s="112" t="b">
        <v>1</v>
      </c>
      <c r="G569" s="112" t="b">
        <v>0</v>
      </c>
      <c r="K569" s="111" t="s">
        <v>330</v>
      </c>
      <c r="L569" s="111" t="s">
        <v>2016</v>
      </c>
      <c r="M569" s="111" t="s">
        <v>27</v>
      </c>
      <c r="N569" s="162" t="s">
        <v>2017</v>
      </c>
      <c r="P569" s="111" t="s">
        <v>2018</v>
      </c>
      <c r="Q569" s="111" t="s">
        <v>2019</v>
      </c>
      <c r="R569" s="111" t="s">
        <v>324</v>
      </c>
      <c r="S569" s="114" t="s">
        <v>473</v>
      </c>
      <c r="V569" s="111" t="s">
        <v>330</v>
      </c>
      <c r="X569" s="111" t="s">
        <v>467</v>
      </c>
      <c r="Y569" s="111" t="s">
        <v>2020</v>
      </c>
      <c r="Z569" s="114" t="s">
        <v>330</v>
      </c>
      <c r="AD569" s="111" t="s">
        <v>330</v>
      </c>
      <c r="AF569" s="114"/>
    </row>
    <row r="570" spans="1:32" s="112" customFormat="1" ht="32.1">
      <c r="A570" s="111" t="s">
        <v>1978</v>
      </c>
      <c r="C570" s="111" t="s">
        <v>2021</v>
      </c>
      <c r="D570" s="112" t="b">
        <v>1</v>
      </c>
      <c r="E570" s="112" t="b">
        <v>1</v>
      </c>
      <c r="F570" s="112" t="b">
        <v>1</v>
      </c>
      <c r="G570" s="112" t="b">
        <v>1</v>
      </c>
      <c r="K570" s="111" t="s">
        <v>330</v>
      </c>
      <c r="L570" s="111" t="s">
        <v>2022</v>
      </c>
      <c r="M570" s="111" t="s">
        <v>27</v>
      </c>
      <c r="N570" s="162" t="s">
        <v>2023</v>
      </c>
      <c r="Q570" s="111" t="s">
        <v>2024</v>
      </c>
      <c r="R570" s="111" t="s">
        <v>324</v>
      </c>
      <c r="S570" s="114" t="s">
        <v>473</v>
      </c>
      <c r="V570" s="111" t="s">
        <v>330</v>
      </c>
      <c r="X570" s="111" t="s">
        <v>467</v>
      </c>
      <c r="Y570" s="111" t="s">
        <v>2025</v>
      </c>
      <c r="Z570" s="114" t="s">
        <v>330</v>
      </c>
      <c r="AD570" s="111" t="s">
        <v>330</v>
      </c>
      <c r="AF570" s="114"/>
    </row>
    <row r="571" spans="1:32" s="112" customFormat="1" ht="15.95">
      <c r="A571" s="111" t="s">
        <v>1978</v>
      </c>
      <c r="C571" s="111" t="s">
        <v>2026</v>
      </c>
      <c r="D571" s="112" t="b">
        <v>1</v>
      </c>
      <c r="E571" s="112" t="b">
        <v>1</v>
      </c>
      <c r="F571" s="112" t="b">
        <v>1</v>
      </c>
      <c r="G571" s="112" t="b">
        <v>1</v>
      </c>
      <c r="H571" s="112" t="s">
        <v>462</v>
      </c>
      <c r="I571" s="112" t="s">
        <v>2027</v>
      </c>
      <c r="K571" s="111" t="s">
        <v>330</v>
      </c>
      <c r="L571" s="111" t="s">
        <v>2028</v>
      </c>
      <c r="M571" s="111" t="s">
        <v>8</v>
      </c>
      <c r="N571" s="162" t="s">
        <v>2029</v>
      </c>
      <c r="P571" s="111" t="s">
        <v>2030</v>
      </c>
      <c r="Q571" s="111" t="s">
        <v>328</v>
      </c>
      <c r="R571" s="111" t="s">
        <v>330</v>
      </c>
      <c r="S571" s="114" t="s">
        <v>328</v>
      </c>
      <c r="T571" s="111" t="s">
        <v>328</v>
      </c>
      <c r="U571" s="111" t="s">
        <v>328</v>
      </c>
      <c r="V571" s="111" t="s">
        <v>328</v>
      </c>
      <c r="W571" s="111" t="s">
        <v>328</v>
      </c>
      <c r="X571" s="111" t="s">
        <v>467</v>
      </c>
      <c r="Y571" s="111" t="s">
        <v>2031</v>
      </c>
      <c r="Z571" s="114" t="s">
        <v>328</v>
      </c>
      <c r="AA571" s="111" t="s">
        <v>328</v>
      </c>
      <c r="AB571" s="111" t="s">
        <v>328</v>
      </c>
      <c r="AC571" s="111" t="s">
        <v>328</v>
      </c>
      <c r="AD571" s="111" t="s">
        <v>328</v>
      </c>
      <c r="AE571" s="111" t="s">
        <v>328</v>
      </c>
      <c r="AF571" s="114" t="s">
        <v>328</v>
      </c>
    </row>
    <row r="572" spans="1:32" s="112" customFormat="1" ht="15.95">
      <c r="A572" s="111" t="s">
        <v>1978</v>
      </c>
      <c r="C572" s="111" t="s">
        <v>1729</v>
      </c>
      <c r="D572" s="112" t="b">
        <v>1</v>
      </c>
      <c r="E572" s="112" t="b">
        <v>1</v>
      </c>
      <c r="F572" s="112" t="b">
        <v>0</v>
      </c>
      <c r="G572" s="112" t="b">
        <v>1</v>
      </c>
      <c r="H572" s="112" t="s">
        <v>462</v>
      </c>
      <c r="K572" s="111" t="s">
        <v>330</v>
      </c>
      <c r="L572" s="111" t="s">
        <v>2032</v>
      </c>
      <c r="M572" s="111" t="s">
        <v>8</v>
      </c>
      <c r="N572" s="162" t="s">
        <v>2029</v>
      </c>
      <c r="P572" s="111" t="s">
        <v>1853</v>
      </c>
      <c r="Q572" s="111" t="s">
        <v>328</v>
      </c>
      <c r="R572" s="111" t="s">
        <v>330</v>
      </c>
      <c r="S572" s="114" t="s">
        <v>328</v>
      </c>
      <c r="T572" s="111" t="s">
        <v>328</v>
      </c>
      <c r="U572" s="111" t="s">
        <v>328</v>
      </c>
      <c r="V572" s="111" t="s">
        <v>328</v>
      </c>
      <c r="W572" s="111" t="s">
        <v>328</v>
      </c>
      <c r="X572" s="111" t="s">
        <v>467</v>
      </c>
      <c r="Y572" s="111" t="s">
        <v>2033</v>
      </c>
      <c r="Z572" s="114" t="s">
        <v>328</v>
      </c>
      <c r="AA572" s="111" t="s">
        <v>328</v>
      </c>
      <c r="AB572" s="111" t="s">
        <v>328</v>
      </c>
      <c r="AC572" s="111" t="s">
        <v>328</v>
      </c>
      <c r="AD572" s="111" t="s">
        <v>328</v>
      </c>
      <c r="AE572" s="111" t="s">
        <v>328</v>
      </c>
      <c r="AF572" s="114" t="s">
        <v>328</v>
      </c>
    </row>
    <row r="573" spans="1:32" s="112" customFormat="1" ht="15.95">
      <c r="A573" s="111" t="s">
        <v>1978</v>
      </c>
      <c r="C573" s="111" t="s">
        <v>1278</v>
      </c>
      <c r="D573" s="112" t="b">
        <v>1</v>
      </c>
      <c r="E573" s="112" t="b">
        <v>1</v>
      </c>
      <c r="F573" s="112" t="b">
        <v>1</v>
      </c>
      <c r="G573" s="112" t="b">
        <v>1</v>
      </c>
      <c r="H573" s="112" t="s">
        <v>462</v>
      </c>
      <c r="I573" s="112" t="s">
        <v>1281</v>
      </c>
      <c r="K573" s="111" t="s">
        <v>330</v>
      </c>
      <c r="L573" s="111" t="s">
        <v>2034</v>
      </c>
      <c r="M573" s="111" t="s">
        <v>8</v>
      </c>
      <c r="N573" s="162" t="s">
        <v>2029</v>
      </c>
      <c r="P573" s="111" t="s">
        <v>2035</v>
      </c>
      <c r="Q573" s="111" t="s">
        <v>328</v>
      </c>
      <c r="R573" s="111" t="s">
        <v>330</v>
      </c>
      <c r="S573" s="114" t="s">
        <v>328</v>
      </c>
      <c r="T573" s="111" t="s">
        <v>328</v>
      </c>
      <c r="U573" s="111" t="s">
        <v>328</v>
      </c>
      <c r="V573" s="111" t="s">
        <v>328</v>
      </c>
      <c r="W573" s="111" t="s">
        <v>328</v>
      </c>
      <c r="X573" s="111" t="s">
        <v>467</v>
      </c>
      <c r="Y573" s="111" t="s">
        <v>2036</v>
      </c>
      <c r="Z573" s="114" t="s">
        <v>328</v>
      </c>
      <c r="AA573" s="111" t="s">
        <v>328</v>
      </c>
      <c r="AB573" s="111" t="s">
        <v>328</v>
      </c>
      <c r="AC573" s="111" t="s">
        <v>328</v>
      </c>
      <c r="AD573" s="111" t="s">
        <v>328</v>
      </c>
      <c r="AE573" s="111" t="s">
        <v>328</v>
      </c>
      <c r="AF573" s="114" t="s">
        <v>328</v>
      </c>
    </row>
    <row r="574" spans="1:32" s="112" customFormat="1" ht="15.95">
      <c r="A574" s="111" t="s">
        <v>1978</v>
      </c>
      <c r="C574" s="111" t="s">
        <v>1722</v>
      </c>
      <c r="D574" s="112" t="b">
        <v>1</v>
      </c>
      <c r="E574" s="112" t="b">
        <v>0</v>
      </c>
      <c r="F574" s="112" t="b">
        <v>0</v>
      </c>
      <c r="G574" s="112" t="b">
        <v>0</v>
      </c>
      <c r="H574" s="112" t="s">
        <v>462</v>
      </c>
      <c r="K574" s="111" t="s">
        <v>330</v>
      </c>
      <c r="L574" s="111" t="s">
        <v>2037</v>
      </c>
      <c r="M574" s="111" t="s">
        <v>8</v>
      </c>
      <c r="N574" s="162" t="s">
        <v>2029</v>
      </c>
      <c r="P574" s="111" t="s">
        <v>2038</v>
      </c>
      <c r="Q574" s="111" t="s">
        <v>328</v>
      </c>
      <c r="R574" s="111" t="s">
        <v>330</v>
      </c>
      <c r="S574" s="114" t="s">
        <v>328</v>
      </c>
      <c r="T574" s="111" t="s">
        <v>328</v>
      </c>
      <c r="U574" s="111" t="s">
        <v>328</v>
      </c>
      <c r="V574" s="111" t="s">
        <v>328</v>
      </c>
      <c r="W574" s="111" t="s">
        <v>328</v>
      </c>
      <c r="X574" s="111" t="s">
        <v>467</v>
      </c>
      <c r="Y574" s="111" t="s">
        <v>2039</v>
      </c>
      <c r="Z574" s="114" t="s">
        <v>328</v>
      </c>
      <c r="AA574" s="111" t="s">
        <v>328</v>
      </c>
      <c r="AB574" s="111" t="s">
        <v>328</v>
      </c>
      <c r="AC574" s="111" t="s">
        <v>328</v>
      </c>
      <c r="AD574" s="111" t="s">
        <v>328</v>
      </c>
      <c r="AE574" s="111" t="s">
        <v>328</v>
      </c>
      <c r="AF574" s="114" t="s">
        <v>328</v>
      </c>
    </row>
    <row r="575" spans="1:32" s="112" customFormat="1" ht="15.95">
      <c r="A575" s="111" t="s">
        <v>1978</v>
      </c>
      <c r="C575" s="111" t="s">
        <v>1604</v>
      </c>
      <c r="D575" s="112" t="b">
        <v>1</v>
      </c>
      <c r="E575" s="112" t="b">
        <v>0</v>
      </c>
      <c r="F575" s="112" t="b">
        <v>1</v>
      </c>
      <c r="G575" s="112" t="b">
        <v>0</v>
      </c>
      <c r="H575" s="112" t="s">
        <v>462</v>
      </c>
      <c r="I575" s="112" t="s">
        <v>1602</v>
      </c>
      <c r="K575" s="111" t="s">
        <v>330</v>
      </c>
      <c r="L575" s="111" t="s">
        <v>2040</v>
      </c>
      <c r="M575" s="111" t="s">
        <v>8</v>
      </c>
      <c r="N575" s="162" t="s">
        <v>2029</v>
      </c>
      <c r="P575" s="111" t="s">
        <v>2041</v>
      </c>
      <c r="Q575" s="111" t="s">
        <v>328</v>
      </c>
      <c r="R575" s="111" t="s">
        <v>330</v>
      </c>
      <c r="S575" s="114" t="s">
        <v>328</v>
      </c>
      <c r="T575" s="111" t="s">
        <v>328</v>
      </c>
      <c r="U575" s="111" t="s">
        <v>328</v>
      </c>
      <c r="V575" s="111" t="s">
        <v>328</v>
      </c>
      <c r="W575" s="111" t="s">
        <v>328</v>
      </c>
      <c r="X575" s="111" t="s">
        <v>467</v>
      </c>
      <c r="Y575" s="111" t="s">
        <v>1612</v>
      </c>
      <c r="Z575" s="114" t="s">
        <v>328</v>
      </c>
      <c r="AA575" s="111" t="s">
        <v>328</v>
      </c>
      <c r="AB575" s="111" t="s">
        <v>328</v>
      </c>
      <c r="AC575" s="111" t="s">
        <v>328</v>
      </c>
      <c r="AD575" s="111" t="s">
        <v>328</v>
      </c>
      <c r="AE575" s="111" t="s">
        <v>328</v>
      </c>
      <c r="AF575" s="114" t="s">
        <v>328</v>
      </c>
    </row>
    <row r="576" spans="1:32" s="112" customFormat="1" ht="15.95">
      <c r="A576" s="111" t="s">
        <v>1978</v>
      </c>
      <c r="C576" s="111" t="s">
        <v>2042</v>
      </c>
      <c r="D576" s="112" t="b">
        <v>1</v>
      </c>
      <c r="E576" s="112" t="b">
        <v>0</v>
      </c>
      <c r="F576" s="112" t="b">
        <v>1</v>
      </c>
      <c r="G576" s="112" t="b">
        <v>0</v>
      </c>
      <c r="H576" s="112" t="s">
        <v>462</v>
      </c>
      <c r="I576" s="112" t="s">
        <v>1694</v>
      </c>
      <c r="K576" s="111" t="s">
        <v>330</v>
      </c>
      <c r="L576" s="111" t="s">
        <v>2043</v>
      </c>
      <c r="M576" s="111" t="s">
        <v>8</v>
      </c>
      <c r="N576" s="162" t="s">
        <v>2029</v>
      </c>
      <c r="P576" s="111" t="s">
        <v>2044</v>
      </c>
      <c r="Q576" s="111" t="s">
        <v>328</v>
      </c>
      <c r="R576" s="111" t="s">
        <v>330</v>
      </c>
      <c r="S576" s="114" t="s">
        <v>328</v>
      </c>
      <c r="T576" s="111" t="s">
        <v>328</v>
      </c>
      <c r="U576" s="111" t="s">
        <v>328</v>
      </c>
      <c r="V576" s="111" t="s">
        <v>328</v>
      </c>
      <c r="W576" s="111" t="s">
        <v>328</v>
      </c>
      <c r="X576" s="111" t="s">
        <v>467</v>
      </c>
      <c r="Y576" s="111" t="s">
        <v>2045</v>
      </c>
      <c r="Z576" s="114" t="s">
        <v>328</v>
      </c>
      <c r="AA576" s="111" t="s">
        <v>328</v>
      </c>
      <c r="AB576" s="111" t="s">
        <v>328</v>
      </c>
      <c r="AC576" s="111" t="s">
        <v>328</v>
      </c>
      <c r="AD576" s="111" t="s">
        <v>328</v>
      </c>
      <c r="AE576" s="111" t="s">
        <v>328</v>
      </c>
      <c r="AF576" s="114" t="s">
        <v>328</v>
      </c>
    </row>
    <row r="577" spans="1:32" s="112" customFormat="1" ht="15.95">
      <c r="A577" s="111" t="s">
        <v>1978</v>
      </c>
      <c r="C577" s="111" t="s">
        <v>1399</v>
      </c>
      <c r="D577" s="112" t="b">
        <v>1</v>
      </c>
      <c r="E577" s="112" t="b">
        <v>0</v>
      </c>
      <c r="F577" s="112" t="b">
        <v>1</v>
      </c>
      <c r="G577" s="112" t="b">
        <v>0</v>
      </c>
      <c r="H577" s="112" t="s">
        <v>462</v>
      </c>
      <c r="I577" s="112" t="s">
        <v>1397</v>
      </c>
      <c r="K577" s="111" t="s">
        <v>330</v>
      </c>
      <c r="L577" s="111" t="s">
        <v>2046</v>
      </c>
      <c r="M577" s="111" t="s">
        <v>8</v>
      </c>
      <c r="N577" s="162" t="s">
        <v>2029</v>
      </c>
      <c r="P577" s="111" t="s">
        <v>1454</v>
      </c>
      <c r="Q577" s="111" t="s">
        <v>328</v>
      </c>
      <c r="R577" s="111" t="s">
        <v>330</v>
      </c>
      <c r="S577" s="114" t="s">
        <v>328</v>
      </c>
      <c r="T577" s="111" t="s">
        <v>328</v>
      </c>
      <c r="U577" s="111" t="s">
        <v>328</v>
      </c>
      <c r="V577" s="111" t="s">
        <v>328</v>
      </c>
      <c r="W577" s="111" t="s">
        <v>328</v>
      </c>
      <c r="X577" s="111" t="s">
        <v>467</v>
      </c>
      <c r="Y577" s="111" t="s">
        <v>2047</v>
      </c>
      <c r="Z577" s="114" t="s">
        <v>328</v>
      </c>
      <c r="AA577" s="111" t="s">
        <v>328</v>
      </c>
      <c r="AB577" s="111" t="s">
        <v>328</v>
      </c>
      <c r="AC577" s="111" t="s">
        <v>328</v>
      </c>
      <c r="AD577" s="111" t="s">
        <v>328</v>
      </c>
      <c r="AE577" s="111" t="s">
        <v>328</v>
      </c>
      <c r="AF577" s="114" t="s">
        <v>328</v>
      </c>
    </row>
    <row r="578" spans="1:32" s="112" customFormat="1" ht="15.95">
      <c r="A578" s="111" t="s">
        <v>1978</v>
      </c>
      <c r="C578" s="111" t="s">
        <v>1059</v>
      </c>
      <c r="D578" s="112" t="b">
        <v>1</v>
      </c>
      <c r="E578" s="112" t="b">
        <v>0</v>
      </c>
      <c r="F578" s="112" t="b">
        <v>1</v>
      </c>
      <c r="G578" s="112" t="b">
        <v>1</v>
      </c>
      <c r="H578" s="112" t="s">
        <v>462</v>
      </c>
      <c r="I578" s="112" t="s">
        <v>1058</v>
      </c>
      <c r="K578" s="111" t="s">
        <v>330</v>
      </c>
      <c r="L578" s="111" t="s">
        <v>2048</v>
      </c>
      <c r="M578" s="111" t="s">
        <v>8</v>
      </c>
      <c r="N578" s="162" t="s">
        <v>2029</v>
      </c>
      <c r="P578" s="111" t="s">
        <v>2049</v>
      </c>
      <c r="Q578" s="111" t="s">
        <v>328</v>
      </c>
      <c r="R578" s="111" t="s">
        <v>330</v>
      </c>
      <c r="S578" s="114" t="s">
        <v>328</v>
      </c>
      <c r="T578" s="111" t="s">
        <v>328</v>
      </c>
      <c r="U578" s="111" t="s">
        <v>328</v>
      </c>
      <c r="V578" s="111" t="s">
        <v>328</v>
      </c>
      <c r="W578" s="111" t="s">
        <v>328</v>
      </c>
      <c r="X578" s="111" t="s">
        <v>467</v>
      </c>
      <c r="Y578" s="111" t="s">
        <v>2050</v>
      </c>
      <c r="Z578" s="114" t="s">
        <v>328</v>
      </c>
      <c r="AA578" s="111" t="s">
        <v>328</v>
      </c>
      <c r="AB578" s="111" t="s">
        <v>328</v>
      </c>
      <c r="AC578" s="111" t="s">
        <v>328</v>
      </c>
      <c r="AD578" s="111" t="s">
        <v>328</v>
      </c>
      <c r="AE578" s="111" t="s">
        <v>328</v>
      </c>
      <c r="AF578" s="114" t="s">
        <v>328</v>
      </c>
    </row>
    <row r="579" spans="1:32" s="112" customFormat="1" ht="15.95">
      <c r="A579" s="111" t="s">
        <v>1978</v>
      </c>
      <c r="C579" s="111" t="s">
        <v>1621</v>
      </c>
      <c r="D579" s="112" t="b">
        <v>1</v>
      </c>
      <c r="E579" s="112" t="b">
        <v>0</v>
      </c>
      <c r="F579" s="112" t="b">
        <v>1</v>
      </c>
      <c r="G579" s="112" t="b">
        <v>0</v>
      </c>
      <c r="H579" s="112" t="s">
        <v>462</v>
      </c>
      <c r="I579" s="112" t="s">
        <v>1619</v>
      </c>
      <c r="K579" s="111" t="s">
        <v>330</v>
      </c>
      <c r="L579" s="111" t="s">
        <v>1570</v>
      </c>
      <c r="M579" s="111" t="s">
        <v>8</v>
      </c>
      <c r="N579" s="162" t="s">
        <v>2029</v>
      </c>
      <c r="P579" s="111" t="s">
        <v>1635</v>
      </c>
      <c r="Q579" s="111" t="s">
        <v>328</v>
      </c>
      <c r="R579" s="111" t="s">
        <v>330</v>
      </c>
      <c r="S579" s="114" t="s">
        <v>328</v>
      </c>
      <c r="T579" s="111" t="s">
        <v>328</v>
      </c>
      <c r="U579" s="111" t="s">
        <v>328</v>
      </c>
      <c r="V579" s="111" t="s">
        <v>328</v>
      </c>
      <c r="W579" s="111" t="s">
        <v>328</v>
      </c>
      <c r="X579" s="111" t="s">
        <v>467</v>
      </c>
      <c r="Y579" s="111" t="s">
        <v>1570</v>
      </c>
      <c r="Z579" s="114" t="s">
        <v>328</v>
      </c>
      <c r="AA579" s="111" t="s">
        <v>328</v>
      </c>
      <c r="AB579" s="111" t="s">
        <v>328</v>
      </c>
      <c r="AC579" s="111" t="s">
        <v>328</v>
      </c>
      <c r="AD579" s="111" t="s">
        <v>328</v>
      </c>
      <c r="AE579" s="111" t="s">
        <v>328</v>
      </c>
      <c r="AF579" s="114" t="s">
        <v>328</v>
      </c>
    </row>
    <row r="580" spans="1:32" s="112" customFormat="1" ht="15.95">
      <c r="A580" s="111" t="s">
        <v>1978</v>
      </c>
      <c r="C580" s="111" t="s">
        <v>967</v>
      </c>
      <c r="D580" s="112" t="b">
        <v>1</v>
      </c>
      <c r="E580" s="112" t="b">
        <v>0</v>
      </c>
      <c r="F580" s="112" t="b">
        <v>1</v>
      </c>
      <c r="G580" s="112" t="b">
        <v>1</v>
      </c>
      <c r="H580" s="112" t="s">
        <v>462</v>
      </c>
      <c r="I580" s="112" t="s">
        <v>961</v>
      </c>
      <c r="K580" s="111" t="s">
        <v>330</v>
      </c>
      <c r="L580" s="111" t="s">
        <v>2051</v>
      </c>
      <c r="M580" s="111" t="s">
        <v>8</v>
      </c>
      <c r="N580" s="162" t="s">
        <v>2029</v>
      </c>
      <c r="P580" s="111" t="s">
        <v>2052</v>
      </c>
      <c r="Q580" s="111" t="s">
        <v>328</v>
      </c>
      <c r="R580" s="111" t="s">
        <v>330</v>
      </c>
      <c r="S580" s="114" t="s">
        <v>328</v>
      </c>
      <c r="T580" s="111" t="s">
        <v>328</v>
      </c>
      <c r="U580" s="111" t="s">
        <v>328</v>
      </c>
      <c r="V580" s="111" t="s">
        <v>328</v>
      </c>
      <c r="W580" s="111" t="s">
        <v>328</v>
      </c>
      <c r="X580" s="111" t="s">
        <v>467</v>
      </c>
      <c r="Y580" s="111" t="s">
        <v>2053</v>
      </c>
      <c r="Z580" s="114" t="s">
        <v>328</v>
      </c>
      <c r="AA580" s="111" t="s">
        <v>328</v>
      </c>
      <c r="AB580" s="111" t="s">
        <v>328</v>
      </c>
      <c r="AC580" s="111" t="s">
        <v>328</v>
      </c>
      <c r="AD580" s="111" t="s">
        <v>328</v>
      </c>
      <c r="AE580" s="111" t="s">
        <v>328</v>
      </c>
      <c r="AF580" s="114" t="s">
        <v>328</v>
      </c>
    </row>
    <row r="581" spans="1:32" s="112" customFormat="1" ht="15.95">
      <c r="A581" s="111" t="s">
        <v>1978</v>
      </c>
      <c r="C581" s="111" t="s">
        <v>1712</v>
      </c>
      <c r="D581" s="112" t="b">
        <v>1</v>
      </c>
      <c r="E581" s="112" t="b">
        <v>0</v>
      </c>
      <c r="F581" s="112" t="b">
        <v>0</v>
      </c>
      <c r="G581" s="112" t="b">
        <v>0</v>
      </c>
      <c r="H581" s="112" t="s">
        <v>462</v>
      </c>
      <c r="K581" s="111" t="s">
        <v>330</v>
      </c>
      <c r="L581" s="111" t="s">
        <v>2054</v>
      </c>
      <c r="M581" s="111" t="s">
        <v>8</v>
      </c>
      <c r="N581" s="162" t="s">
        <v>2029</v>
      </c>
      <c r="P581" s="111" t="s">
        <v>2055</v>
      </c>
      <c r="Q581" s="111" t="s">
        <v>328</v>
      </c>
      <c r="R581" s="111" t="s">
        <v>330</v>
      </c>
      <c r="S581" s="114" t="s">
        <v>328</v>
      </c>
      <c r="T581" s="111" t="s">
        <v>328</v>
      </c>
      <c r="U581" s="111" t="s">
        <v>328</v>
      </c>
      <c r="V581" s="111" t="s">
        <v>328</v>
      </c>
      <c r="W581" s="111" t="s">
        <v>328</v>
      </c>
      <c r="X581" s="111" t="s">
        <v>467</v>
      </c>
      <c r="Y581" s="111" t="s">
        <v>2056</v>
      </c>
      <c r="Z581" s="114" t="s">
        <v>328</v>
      </c>
      <c r="AA581" s="111" t="s">
        <v>328</v>
      </c>
      <c r="AB581" s="111" t="s">
        <v>328</v>
      </c>
      <c r="AC581" s="111" t="s">
        <v>328</v>
      </c>
      <c r="AD581" s="111" t="s">
        <v>328</v>
      </c>
      <c r="AE581" s="111" t="s">
        <v>328</v>
      </c>
      <c r="AF581" s="114" t="s">
        <v>328</v>
      </c>
    </row>
    <row r="582" spans="1:32" s="112" customFormat="1" ht="15.95">
      <c r="A582" s="111" t="s">
        <v>1978</v>
      </c>
      <c r="C582" s="111" t="s">
        <v>957</v>
      </c>
      <c r="D582" s="112" t="b">
        <v>1</v>
      </c>
      <c r="E582" s="112" t="b">
        <v>0</v>
      </c>
      <c r="F582" s="112" t="b">
        <v>1</v>
      </c>
      <c r="G582" s="112" t="b">
        <v>1</v>
      </c>
      <c r="H582" s="112" t="s">
        <v>462</v>
      </c>
      <c r="I582" s="112" t="s">
        <v>898</v>
      </c>
      <c r="K582" s="111" t="s">
        <v>330</v>
      </c>
      <c r="L582" s="111" t="s">
        <v>2057</v>
      </c>
      <c r="M582" s="111" t="s">
        <v>8</v>
      </c>
      <c r="N582" s="162" t="s">
        <v>2029</v>
      </c>
      <c r="P582" s="111" t="s">
        <v>2058</v>
      </c>
      <c r="Q582" s="111" t="s">
        <v>328</v>
      </c>
      <c r="R582" s="111" t="s">
        <v>330</v>
      </c>
      <c r="S582" s="114" t="s">
        <v>328</v>
      </c>
      <c r="T582" s="111" t="s">
        <v>328</v>
      </c>
      <c r="U582" s="111" t="s">
        <v>328</v>
      </c>
      <c r="V582" s="111" t="s">
        <v>328</v>
      </c>
      <c r="W582" s="111" t="s">
        <v>328</v>
      </c>
      <c r="X582" s="111" t="s">
        <v>467</v>
      </c>
      <c r="Y582" s="111" t="s">
        <v>2059</v>
      </c>
      <c r="Z582" s="114" t="s">
        <v>328</v>
      </c>
      <c r="AA582" s="111" t="s">
        <v>328</v>
      </c>
      <c r="AB582" s="111" t="s">
        <v>328</v>
      </c>
      <c r="AC582" s="111" t="s">
        <v>328</v>
      </c>
      <c r="AD582" s="111" t="s">
        <v>328</v>
      </c>
      <c r="AE582" s="111" t="s">
        <v>328</v>
      </c>
      <c r="AF582" s="114" t="s">
        <v>328</v>
      </c>
    </row>
    <row r="583" spans="1:32" s="112" customFormat="1" ht="15.95">
      <c r="A583" s="111" t="s">
        <v>1978</v>
      </c>
      <c r="C583" s="111" t="s">
        <v>897</v>
      </c>
      <c r="D583" s="112" t="b">
        <v>1</v>
      </c>
      <c r="E583" s="112" t="b">
        <v>1</v>
      </c>
      <c r="F583" s="112" t="b">
        <v>1</v>
      </c>
      <c r="G583" s="112" t="b">
        <v>0</v>
      </c>
      <c r="H583" s="112" t="s">
        <v>462</v>
      </c>
      <c r="I583" s="112" t="s">
        <v>846</v>
      </c>
      <c r="K583" s="111" t="s">
        <v>330</v>
      </c>
      <c r="L583" s="111" t="s">
        <v>120</v>
      </c>
      <c r="M583" s="111" t="s">
        <v>8</v>
      </c>
      <c r="N583" s="162" t="s">
        <v>2029</v>
      </c>
      <c r="P583" s="111" t="s">
        <v>2060</v>
      </c>
      <c r="Q583" s="111" t="s">
        <v>328</v>
      </c>
      <c r="R583" s="111" t="s">
        <v>330</v>
      </c>
      <c r="S583" s="114" t="s">
        <v>328</v>
      </c>
      <c r="T583" s="111" t="s">
        <v>328</v>
      </c>
      <c r="U583" s="111" t="s">
        <v>328</v>
      </c>
      <c r="V583" s="111" t="s">
        <v>328</v>
      </c>
      <c r="W583" s="111" t="s">
        <v>328</v>
      </c>
      <c r="X583" s="111" t="s">
        <v>467</v>
      </c>
      <c r="Y583" s="111" t="s">
        <v>2061</v>
      </c>
      <c r="Z583" s="114" t="s">
        <v>328</v>
      </c>
      <c r="AA583" s="111" t="s">
        <v>328</v>
      </c>
      <c r="AB583" s="111" t="s">
        <v>328</v>
      </c>
      <c r="AC583" s="111" t="s">
        <v>328</v>
      </c>
      <c r="AD583" s="111" t="s">
        <v>328</v>
      </c>
      <c r="AE583" s="111" t="s">
        <v>328</v>
      </c>
      <c r="AF583" s="114" t="s">
        <v>328</v>
      </c>
    </row>
    <row r="584" spans="1:32" s="112" customFormat="1" ht="15.95">
      <c r="A584" s="111" t="s">
        <v>1978</v>
      </c>
      <c r="C584" s="111" t="s">
        <v>1697</v>
      </c>
      <c r="D584" s="112" t="b">
        <v>1</v>
      </c>
      <c r="E584" s="112" t="b">
        <v>0</v>
      </c>
      <c r="F584" s="112" t="b">
        <v>1</v>
      </c>
      <c r="G584" s="112" t="b">
        <v>0</v>
      </c>
      <c r="H584" s="112" t="s">
        <v>462</v>
      </c>
      <c r="I584" s="112" t="s">
        <v>1696</v>
      </c>
      <c r="K584" s="111" t="s">
        <v>330</v>
      </c>
      <c r="L584" s="111" t="s">
        <v>2062</v>
      </c>
      <c r="M584" s="111" t="s">
        <v>8</v>
      </c>
      <c r="N584" s="162" t="s">
        <v>2029</v>
      </c>
      <c r="P584" s="111" t="s">
        <v>2063</v>
      </c>
      <c r="Q584" s="111" t="s">
        <v>328</v>
      </c>
      <c r="R584" s="111" t="s">
        <v>330</v>
      </c>
      <c r="S584" s="114" t="s">
        <v>328</v>
      </c>
      <c r="T584" s="111" t="s">
        <v>328</v>
      </c>
      <c r="U584" s="111" t="s">
        <v>328</v>
      </c>
      <c r="V584" s="111" t="s">
        <v>328</v>
      </c>
      <c r="W584" s="111" t="s">
        <v>328</v>
      </c>
      <c r="X584" s="111" t="s">
        <v>467</v>
      </c>
      <c r="Y584" s="111" t="s">
        <v>1703</v>
      </c>
      <c r="Z584" s="114" t="s">
        <v>328</v>
      </c>
      <c r="AA584" s="111" t="s">
        <v>328</v>
      </c>
      <c r="AB584" s="111" t="s">
        <v>328</v>
      </c>
      <c r="AC584" s="111" t="s">
        <v>328</v>
      </c>
      <c r="AD584" s="111" t="s">
        <v>328</v>
      </c>
      <c r="AE584" s="111" t="s">
        <v>328</v>
      </c>
      <c r="AF584" s="114" t="s">
        <v>328</v>
      </c>
    </row>
    <row r="585" spans="1:32" s="112" customFormat="1" ht="15.95">
      <c r="A585" s="111" t="s">
        <v>1978</v>
      </c>
      <c r="C585" s="111" t="s">
        <v>2064</v>
      </c>
      <c r="D585" s="112" t="b">
        <v>1</v>
      </c>
      <c r="E585" s="112" t="b">
        <v>1</v>
      </c>
      <c r="F585" s="112" t="b">
        <v>1</v>
      </c>
      <c r="G585" s="112" t="b">
        <v>1</v>
      </c>
      <c r="H585" s="112" t="s">
        <v>462</v>
      </c>
      <c r="I585" s="112" t="s">
        <v>2065</v>
      </c>
      <c r="K585" s="111" t="s">
        <v>330</v>
      </c>
      <c r="L585" s="111" t="s">
        <v>2066</v>
      </c>
      <c r="M585" s="111" t="s">
        <v>8</v>
      </c>
      <c r="N585" s="162" t="s">
        <v>2029</v>
      </c>
      <c r="P585" s="111" t="s">
        <v>2067</v>
      </c>
      <c r="Q585" s="111" t="s">
        <v>328</v>
      </c>
      <c r="R585" s="111" t="s">
        <v>330</v>
      </c>
      <c r="S585" s="114" t="s">
        <v>328</v>
      </c>
      <c r="T585" s="111" t="s">
        <v>328</v>
      </c>
      <c r="U585" s="111" t="s">
        <v>328</v>
      </c>
      <c r="V585" s="111" t="s">
        <v>328</v>
      </c>
      <c r="W585" s="111" t="s">
        <v>328</v>
      </c>
      <c r="X585" s="111" t="s">
        <v>467</v>
      </c>
      <c r="Y585" s="111" t="s">
        <v>2068</v>
      </c>
      <c r="Z585" s="114" t="s">
        <v>328</v>
      </c>
      <c r="AA585" s="111" t="s">
        <v>328</v>
      </c>
      <c r="AB585" s="111" t="s">
        <v>328</v>
      </c>
      <c r="AC585" s="111" t="s">
        <v>328</v>
      </c>
      <c r="AD585" s="111" t="s">
        <v>328</v>
      </c>
      <c r="AE585" s="111" t="s">
        <v>328</v>
      </c>
      <c r="AF585" s="114" t="s">
        <v>328</v>
      </c>
    </row>
    <row r="586" spans="1:32" s="112" customFormat="1" ht="15.95">
      <c r="A586" s="111" t="s">
        <v>1978</v>
      </c>
      <c r="C586" s="111" t="s">
        <v>1364</v>
      </c>
      <c r="D586" s="112" t="b">
        <v>1</v>
      </c>
      <c r="E586" s="112" t="b">
        <v>0</v>
      </c>
      <c r="F586" s="112" t="b">
        <v>1</v>
      </c>
      <c r="G586" s="112" t="b">
        <v>0</v>
      </c>
      <c r="H586" s="112" t="s">
        <v>462</v>
      </c>
      <c r="I586" s="112" t="s">
        <v>1362</v>
      </c>
      <c r="K586" s="111" t="s">
        <v>330</v>
      </c>
      <c r="L586" s="111" t="s">
        <v>2069</v>
      </c>
      <c r="M586" s="111" t="s">
        <v>8</v>
      </c>
      <c r="N586" s="162" t="s">
        <v>2029</v>
      </c>
      <c r="P586" s="111" t="s">
        <v>2070</v>
      </c>
      <c r="Q586" s="111" t="s">
        <v>328</v>
      </c>
      <c r="R586" s="111" t="s">
        <v>330</v>
      </c>
      <c r="S586" s="114" t="s">
        <v>328</v>
      </c>
      <c r="T586" s="111" t="s">
        <v>328</v>
      </c>
      <c r="U586" s="111" t="s">
        <v>328</v>
      </c>
      <c r="V586" s="111" t="s">
        <v>328</v>
      </c>
      <c r="W586" s="111" t="s">
        <v>328</v>
      </c>
      <c r="X586" s="111" t="s">
        <v>467</v>
      </c>
      <c r="Y586" s="111" t="s">
        <v>2071</v>
      </c>
      <c r="Z586" s="114" t="s">
        <v>328</v>
      </c>
      <c r="AA586" s="111" t="s">
        <v>328</v>
      </c>
      <c r="AB586" s="111" t="s">
        <v>328</v>
      </c>
      <c r="AC586" s="111" t="s">
        <v>328</v>
      </c>
      <c r="AD586" s="111" t="s">
        <v>328</v>
      </c>
      <c r="AE586" s="111" t="s">
        <v>328</v>
      </c>
      <c r="AF586" s="114" t="s">
        <v>328</v>
      </c>
    </row>
    <row r="587" spans="1:32" s="112" customFormat="1" ht="32.1">
      <c r="A587" s="111" t="s">
        <v>1978</v>
      </c>
      <c r="C587" s="111" t="s">
        <v>322</v>
      </c>
      <c r="D587" s="112" t="b">
        <v>1</v>
      </c>
      <c r="E587" s="112" t="b">
        <v>1</v>
      </c>
      <c r="F587" s="112" t="b">
        <v>1</v>
      </c>
      <c r="G587" s="112" t="b">
        <v>1</v>
      </c>
      <c r="H587" s="112" t="s">
        <v>462</v>
      </c>
      <c r="I587" s="112" t="s">
        <v>320</v>
      </c>
      <c r="K587" s="111" t="s">
        <v>324</v>
      </c>
      <c r="L587" s="111" t="s">
        <v>328</v>
      </c>
      <c r="M587" s="111" t="s">
        <v>8</v>
      </c>
      <c r="N587" s="162" t="str">
        <f>N$2</f>
        <v>A unique code that identifies an extracted publication in the ERA dataset. This code is present in all the tables of era extraction data models.</v>
      </c>
      <c r="P587" s="111" t="s">
        <v>463</v>
      </c>
      <c r="Q587" s="111" t="s">
        <v>328</v>
      </c>
      <c r="R587" s="111" t="s">
        <v>328</v>
      </c>
      <c r="S587" s="114" t="s">
        <v>328</v>
      </c>
      <c r="T587" s="111" t="s">
        <v>328</v>
      </c>
      <c r="U587" s="111" t="s">
        <v>328</v>
      </c>
      <c r="V587" s="111" t="s">
        <v>328</v>
      </c>
      <c r="W587" s="111" t="s">
        <v>328</v>
      </c>
      <c r="Z587" s="114" t="s">
        <v>328</v>
      </c>
      <c r="AA587" s="111" t="s">
        <v>328</v>
      </c>
      <c r="AB587" s="111" t="s">
        <v>328</v>
      </c>
      <c r="AC587" s="111" t="s">
        <v>328</v>
      </c>
      <c r="AD587" s="111" t="s">
        <v>328</v>
      </c>
      <c r="AE587" s="111" t="s">
        <v>328</v>
      </c>
      <c r="AF587" s="114" t="s">
        <v>328</v>
      </c>
    </row>
    <row r="588" spans="1:32" s="116" customFormat="1" ht="15.95">
      <c r="A588" s="115" t="s">
        <v>2072</v>
      </c>
      <c r="C588" s="115" t="s">
        <v>2073</v>
      </c>
      <c r="D588" s="116" t="b">
        <v>1</v>
      </c>
      <c r="E588" s="116" t="b">
        <v>0</v>
      </c>
      <c r="F588" s="116" t="b">
        <v>1</v>
      </c>
      <c r="G588" s="116" t="b">
        <v>0</v>
      </c>
      <c r="H588" s="116" t="s">
        <v>323</v>
      </c>
      <c r="K588" s="115" t="s">
        <v>324</v>
      </c>
      <c r="L588" s="115" t="s">
        <v>2074</v>
      </c>
      <c r="M588" s="115" t="s">
        <v>8</v>
      </c>
      <c r="N588" s="119" t="s">
        <v>2075</v>
      </c>
      <c r="P588" s="115" t="s">
        <v>2076</v>
      </c>
      <c r="Q588" s="115" t="s">
        <v>328</v>
      </c>
      <c r="R588" s="115" t="s">
        <v>328</v>
      </c>
      <c r="S588" s="118" t="s">
        <v>328</v>
      </c>
      <c r="T588" s="115" t="s">
        <v>328</v>
      </c>
      <c r="U588" s="115" t="s">
        <v>328</v>
      </c>
      <c r="V588" s="115" t="s">
        <v>328</v>
      </c>
      <c r="W588" s="115" t="s">
        <v>328</v>
      </c>
      <c r="Z588" s="118" t="s">
        <v>328</v>
      </c>
      <c r="AA588" s="115" t="s">
        <v>328</v>
      </c>
      <c r="AB588" s="115" t="s">
        <v>328</v>
      </c>
      <c r="AC588" s="115" t="s">
        <v>328</v>
      </c>
      <c r="AD588" s="115" t="s">
        <v>328</v>
      </c>
      <c r="AE588" s="115" t="s">
        <v>328</v>
      </c>
      <c r="AF588" s="118" t="s">
        <v>328</v>
      </c>
    </row>
    <row r="589" spans="1:32" s="116" customFormat="1">
      <c r="A589" s="115" t="s">
        <v>2072</v>
      </c>
      <c r="C589" s="115" t="s">
        <v>2077</v>
      </c>
      <c r="D589" s="116" t="b">
        <v>1</v>
      </c>
      <c r="E589" s="116" t="b">
        <v>0</v>
      </c>
      <c r="F589" s="116" t="b">
        <v>1</v>
      </c>
      <c r="G589" s="116" t="b">
        <v>0</v>
      </c>
      <c r="K589" s="115" t="s">
        <v>330</v>
      </c>
      <c r="L589" s="115" t="s">
        <v>302</v>
      </c>
      <c r="M589" s="115" t="s">
        <v>8</v>
      </c>
      <c r="N589" s="117"/>
      <c r="P589" s="115" t="s">
        <v>333</v>
      </c>
      <c r="Q589" s="115" t="s">
        <v>328</v>
      </c>
      <c r="R589" s="115" t="s">
        <v>328</v>
      </c>
      <c r="S589" s="118" t="s">
        <v>328</v>
      </c>
      <c r="T589" s="115" t="s">
        <v>328</v>
      </c>
      <c r="U589" s="115" t="s">
        <v>328</v>
      </c>
      <c r="V589" s="115" t="s">
        <v>328</v>
      </c>
      <c r="W589" s="115" t="s">
        <v>328</v>
      </c>
      <c r="Z589" s="118" t="s">
        <v>328</v>
      </c>
      <c r="AA589" s="115" t="s">
        <v>328</v>
      </c>
      <c r="AB589" s="115" t="s">
        <v>328</v>
      </c>
      <c r="AC589" s="115" t="s">
        <v>328</v>
      </c>
      <c r="AD589" s="115" t="s">
        <v>328</v>
      </c>
      <c r="AE589" s="115" t="s">
        <v>328</v>
      </c>
      <c r="AF589" s="118" t="s">
        <v>328</v>
      </c>
    </row>
    <row r="590" spans="1:32" s="116" customFormat="1" ht="32.1">
      <c r="A590" s="115" t="s">
        <v>2072</v>
      </c>
      <c r="C590" s="115" t="s">
        <v>322</v>
      </c>
      <c r="D590" s="116" t="b">
        <v>1</v>
      </c>
      <c r="E590" s="116" t="b">
        <v>0</v>
      </c>
      <c r="F590" s="116" t="b">
        <v>1</v>
      </c>
      <c r="G590" s="116" t="b">
        <v>0</v>
      </c>
      <c r="H590" s="116" t="s">
        <v>462</v>
      </c>
      <c r="I590" s="116" t="s">
        <v>320</v>
      </c>
      <c r="K590" s="115" t="s">
        <v>324</v>
      </c>
      <c r="L590" s="115" t="s">
        <v>328</v>
      </c>
      <c r="M590" s="115" t="s">
        <v>8</v>
      </c>
      <c r="N590" s="117" t="str">
        <f>N$2</f>
        <v>A unique code that identifies an extracted publication in the ERA dataset. This code is present in all the tables of era extraction data models.</v>
      </c>
      <c r="P590" s="115" t="s">
        <v>463</v>
      </c>
      <c r="Q590" s="115" t="s">
        <v>328</v>
      </c>
      <c r="R590" s="116" t="s">
        <v>328</v>
      </c>
      <c r="S590" s="118" t="s">
        <v>328</v>
      </c>
      <c r="T590" s="115" t="s">
        <v>328</v>
      </c>
      <c r="U590" s="115" t="s">
        <v>328</v>
      </c>
      <c r="V590" s="115" t="s">
        <v>328</v>
      </c>
      <c r="W590" s="115" t="s">
        <v>328</v>
      </c>
      <c r="Z590" s="118" t="s">
        <v>328</v>
      </c>
      <c r="AA590" s="115" t="s">
        <v>328</v>
      </c>
      <c r="AB590" s="115" t="s">
        <v>328</v>
      </c>
      <c r="AC590" s="115" t="s">
        <v>328</v>
      </c>
      <c r="AD590" s="115" t="s">
        <v>328</v>
      </c>
      <c r="AE590" s="115" t="s">
        <v>328</v>
      </c>
      <c r="AF590" s="118" t="s">
        <v>328</v>
      </c>
    </row>
    <row r="591" spans="1:32" s="134" customFormat="1">
      <c r="A591" s="133" t="s">
        <v>2078</v>
      </c>
      <c r="C591" s="133" t="s">
        <v>2079</v>
      </c>
      <c r="D591" s="134" t="b">
        <v>0</v>
      </c>
      <c r="E591" s="134" t="b">
        <v>0</v>
      </c>
      <c r="F591" s="134" t="b">
        <v>1</v>
      </c>
      <c r="G591" s="134" t="b">
        <v>0</v>
      </c>
      <c r="K591" s="133"/>
      <c r="L591" s="133" t="s">
        <v>328</v>
      </c>
      <c r="M591" s="133" t="s">
        <v>8</v>
      </c>
      <c r="N591" s="135"/>
      <c r="P591" s="133"/>
      <c r="Q591" s="133"/>
      <c r="R591" s="133"/>
      <c r="S591" s="136"/>
      <c r="T591" s="133"/>
      <c r="U591" s="133"/>
      <c r="V591" s="133"/>
      <c r="W591" s="133"/>
      <c r="Z591" s="136"/>
      <c r="AA591" s="133"/>
      <c r="AB591" s="133"/>
      <c r="AC591" s="133"/>
      <c r="AD591" s="133"/>
      <c r="AE591" s="133"/>
      <c r="AF591" s="136"/>
    </row>
    <row r="592" spans="1:32" s="134" customFormat="1" ht="32.1">
      <c r="A592" s="133" t="s">
        <v>2078</v>
      </c>
      <c r="C592" s="133" t="s">
        <v>322</v>
      </c>
      <c r="D592" s="134" t="b">
        <v>1</v>
      </c>
      <c r="E592" s="134" t="b">
        <v>0</v>
      </c>
      <c r="F592" s="134" t="b">
        <v>1</v>
      </c>
      <c r="G592" s="134" t="b">
        <v>0</v>
      </c>
      <c r="H592" s="134" t="s">
        <v>462</v>
      </c>
      <c r="I592" s="134" t="s">
        <v>320</v>
      </c>
      <c r="K592" s="133" t="s">
        <v>324</v>
      </c>
      <c r="L592" s="133" t="s">
        <v>328</v>
      </c>
      <c r="M592" s="133" t="s">
        <v>8</v>
      </c>
      <c r="N592" s="135" t="str">
        <f>N$2</f>
        <v>A unique code that identifies an extracted publication in the ERA dataset. This code is present in all the tables of era extraction data models.</v>
      </c>
      <c r="P592" s="133" t="s">
        <v>463</v>
      </c>
      <c r="Q592" s="133" t="s">
        <v>328</v>
      </c>
      <c r="R592" s="134" t="s">
        <v>328</v>
      </c>
      <c r="S592" s="136" t="s">
        <v>328</v>
      </c>
      <c r="T592" s="133" t="s">
        <v>328</v>
      </c>
      <c r="U592" s="133" t="s">
        <v>328</v>
      </c>
      <c r="V592" s="133" t="s">
        <v>328</v>
      </c>
      <c r="W592" s="133" t="s">
        <v>328</v>
      </c>
      <c r="Z592" s="136" t="s">
        <v>328</v>
      </c>
      <c r="AA592" s="133" t="s">
        <v>328</v>
      </c>
      <c r="AB592" s="133" t="s">
        <v>328</v>
      </c>
      <c r="AC592" s="133" t="s">
        <v>328</v>
      </c>
      <c r="AD592" s="133" t="s">
        <v>328</v>
      </c>
      <c r="AE592" s="133" t="s">
        <v>328</v>
      </c>
      <c r="AF592" s="136" t="s">
        <v>328</v>
      </c>
    </row>
    <row r="593" spans="1:42" s="134" customFormat="1">
      <c r="A593" s="133" t="s">
        <v>2078</v>
      </c>
      <c r="B593" s="166"/>
      <c r="C593" s="134" t="s">
        <v>2080</v>
      </c>
      <c r="D593" s="134" t="b">
        <v>0</v>
      </c>
      <c r="E593" s="134" t="b">
        <v>0</v>
      </c>
      <c r="F593" s="134" t="b">
        <v>1</v>
      </c>
      <c r="G593" s="134" t="b">
        <v>0</v>
      </c>
      <c r="K593" s="166"/>
      <c r="L593" s="133" t="s">
        <v>328</v>
      </c>
      <c r="M593" s="134" t="s">
        <v>8</v>
      </c>
      <c r="N593" s="135"/>
      <c r="S593" s="167"/>
      <c r="Z593" s="167"/>
      <c r="AF593" s="167"/>
    </row>
    <row r="594" spans="1:42" s="134" customFormat="1">
      <c r="A594" s="133" t="s">
        <v>2078</v>
      </c>
      <c r="B594" s="166"/>
      <c r="C594" s="134" t="s">
        <v>2081</v>
      </c>
      <c r="D594" s="134" t="b">
        <v>0</v>
      </c>
      <c r="E594" s="134" t="b">
        <v>0</v>
      </c>
      <c r="F594" s="134" t="b">
        <v>1</v>
      </c>
      <c r="G594" s="134" t="b">
        <v>0</v>
      </c>
      <c r="K594" s="166"/>
      <c r="L594" s="133" t="s">
        <v>328</v>
      </c>
      <c r="M594" s="134" t="s">
        <v>8</v>
      </c>
      <c r="N594" s="135"/>
      <c r="S594" s="167"/>
      <c r="Z594" s="167"/>
      <c r="AF594" s="167"/>
    </row>
    <row r="595" spans="1:42" s="134" customFormat="1">
      <c r="A595" s="133" t="s">
        <v>2078</v>
      </c>
      <c r="B595" s="166"/>
      <c r="C595" s="134" t="s">
        <v>2082</v>
      </c>
      <c r="D595" s="134" t="b">
        <v>0</v>
      </c>
      <c r="E595" s="134" t="b">
        <v>0</v>
      </c>
      <c r="F595" s="134" t="b">
        <v>1</v>
      </c>
      <c r="G595" s="134" t="b">
        <v>0</v>
      </c>
      <c r="K595" s="166"/>
      <c r="L595" s="133" t="s">
        <v>328</v>
      </c>
      <c r="M595" s="134" t="s">
        <v>8</v>
      </c>
      <c r="N595" s="135"/>
      <c r="S595" s="167"/>
      <c r="Z595" s="167"/>
      <c r="AF595" s="167"/>
    </row>
    <row r="596" spans="1:42" s="134" customFormat="1">
      <c r="A596" s="133" t="s">
        <v>2078</v>
      </c>
      <c r="B596" s="166"/>
      <c r="C596" s="134" t="s">
        <v>2083</v>
      </c>
      <c r="D596" s="134" t="b">
        <v>0</v>
      </c>
      <c r="E596" s="134" t="b">
        <v>0</v>
      </c>
      <c r="F596" s="134" t="b">
        <v>1</v>
      </c>
      <c r="G596" s="134" t="b">
        <v>0</v>
      </c>
      <c r="K596" s="166"/>
      <c r="L596" s="133" t="s">
        <v>328</v>
      </c>
      <c r="M596" s="134" t="s">
        <v>8</v>
      </c>
      <c r="N596" s="135"/>
      <c r="S596" s="167"/>
      <c r="Z596" s="167"/>
      <c r="AF596" s="167"/>
    </row>
    <row r="597" spans="1:42" s="134" customFormat="1">
      <c r="A597" s="133" t="s">
        <v>2078</v>
      </c>
      <c r="B597" s="166"/>
      <c r="C597" s="134" t="s">
        <v>2084</v>
      </c>
      <c r="D597" s="134" t="b">
        <v>0</v>
      </c>
      <c r="E597" s="134" t="b">
        <v>0</v>
      </c>
      <c r="F597" s="134" t="b">
        <v>1</v>
      </c>
      <c r="G597" s="134" t="b">
        <v>0</v>
      </c>
      <c r="K597" s="166"/>
      <c r="L597" s="133" t="s">
        <v>328</v>
      </c>
      <c r="M597" s="134" t="s">
        <v>8</v>
      </c>
      <c r="N597" s="135"/>
      <c r="S597" s="167"/>
      <c r="Z597" s="167"/>
      <c r="AF597" s="167"/>
    </row>
    <row r="598" spans="1:42" s="134" customFormat="1">
      <c r="A598" s="133" t="s">
        <v>2078</v>
      </c>
      <c r="B598" s="166"/>
      <c r="C598" s="134" t="s">
        <v>2085</v>
      </c>
      <c r="D598" s="134" t="b">
        <v>0</v>
      </c>
      <c r="E598" s="134" t="b">
        <v>0</v>
      </c>
      <c r="F598" s="134" t="b">
        <v>1</v>
      </c>
      <c r="G598" s="134" t="b">
        <v>0</v>
      </c>
      <c r="K598" s="166"/>
      <c r="L598" s="133" t="s">
        <v>328</v>
      </c>
      <c r="M598" s="134" t="s">
        <v>8</v>
      </c>
      <c r="N598" s="135"/>
      <c r="S598" s="167"/>
      <c r="Z598" s="167"/>
      <c r="AF598" s="167"/>
    </row>
    <row r="599" spans="1:42" s="134" customFormat="1">
      <c r="A599" s="133" t="s">
        <v>2078</v>
      </c>
      <c r="B599" s="166"/>
      <c r="C599" s="134" t="s">
        <v>2086</v>
      </c>
      <c r="D599" s="134" t="b">
        <v>0</v>
      </c>
      <c r="E599" s="134" t="b">
        <v>0</v>
      </c>
      <c r="F599" s="134" t="b">
        <v>1</v>
      </c>
      <c r="G599" s="134" t="b">
        <v>0</v>
      </c>
      <c r="K599" s="166"/>
      <c r="L599" s="133" t="s">
        <v>328</v>
      </c>
      <c r="M599" s="134" t="s">
        <v>8</v>
      </c>
      <c r="N599" s="135"/>
      <c r="S599" s="167"/>
      <c r="Z599" s="167"/>
      <c r="AF599" s="167"/>
    </row>
    <row r="600" spans="1:42" s="134" customFormat="1">
      <c r="A600" s="133" t="s">
        <v>2078</v>
      </c>
      <c r="B600" s="166"/>
      <c r="C600" s="134" t="s">
        <v>2087</v>
      </c>
      <c r="D600" s="134" t="b">
        <v>0</v>
      </c>
      <c r="E600" s="134" t="b">
        <v>0</v>
      </c>
      <c r="F600" s="134" t="b">
        <v>1</v>
      </c>
      <c r="G600" s="134" t="b">
        <v>0</v>
      </c>
      <c r="K600" s="166"/>
      <c r="L600" s="133" t="s">
        <v>328</v>
      </c>
      <c r="M600" s="134" t="s">
        <v>8</v>
      </c>
      <c r="N600" s="135"/>
      <c r="S600" s="167"/>
      <c r="Z600" s="167"/>
      <c r="AF600" s="167"/>
    </row>
    <row r="601" spans="1:42" s="134" customFormat="1">
      <c r="A601" s="133" t="s">
        <v>2078</v>
      </c>
      <c r="B601" s="166"/>
      <c r="C601" s="134" t="s">
        <v>2088</v>
      </c>
      <c r="D601" s="134" t="b">
        <v>0</v>
      </c>
      <c r="E601" s="134" t="b">
        <v>0</v>
      </c>
      <c r="F601" s="134" t="b">
        <v>1</v>
      </c>
      <c r="G601" s="134" t="b">
        <v>0</v>
      </c>
      <c r="K601" s="166"/>
      <c r="L601" s="133" t="s">
        <v>328</v>
      </c>
      <c r="M601" s="134" t="s">
        <v>8</v>
      </c>
      <c r="N601" s="135"/>
      <c r="S601" s="167"/>
      <c r="Z601" s="167"/>
      <c r="AF601" s="167"/>
    </row>
    <row r="602" spans="1:42" s="134" customFormat="1">
      <c r="A602" s="133" t="s">
        <v>2078</v>
      </c>
      <c r="B602" s="166"/>
      <c r="C602" s="166" t="s">
        <v>2089</v>
      </c>
      <c r="D602" s="134" t="b">
        <v>0</v>
      </c>
      <c r="E602" s="134" t="b">
        <v>0</v>
      </c>
      <c r="F602" s="134" t="b">
        <v>1</v>
      </c>
      <c r="G602" s="134" t="b">
        <v>0</v>
      </c>
      <c r="K602" s="166"/>
      <c r="L602" s="133" t="s">
        <v>328</v>
      </c>
      <c r="M602" s="134" t="s">
        <v>8</v>
      </c>
      <c r="N602" s="135"/>
      <c r="S602" s="167"/>
      <c r="Z602" s="167"/>
      <c r="AF602" s="167"/>
    </row>
    <row r="603" spans="1:42" s="134" customFormat="1">
      <c r="A603" s="133" t="s">
        <v>2078</v>
      </c>
      <c r="B603" s="166"/>
      <c r="C603" s="134" t="s">
        <v>2090</v>
      </c>
      <c r="D603" s="134" t="b">
        <v>0</v>
      </c>
      <c r="E603" s="134" t="b">
        <v>0</v>
      </c>
      <c r="F603" s="134" t="b">
        <v>1</v>
      </c>
      <c r="G603" s="134" t="b">
        <v>0</v>
      </c>
      <c r="K603" s="166"/>
      <c r="L603" s="133" t="s">
        <v>328</v>
      </c>
      <c r="M603" s="134" t="s">
        <v>8</v>
      </c>
      <c r="N603" s="135"/>
      <c r="S603" s="167"/>
      <c r="Z603" s="167"/>
      <c r="AF603" s="167"/>
    </row>
    <row r="604" spans="1:42" s="134" customFormat="1">
      <c r="A604" s="133" t="s">
        <v>2078</v>
      </c>
      <c r="B604" s="166"/>
      <c r="C604" s="134" t="s">
        <v>2091</v>
      </c>
      <c r="D604" s="134" t="b">
        <v>0</v>
      </c>
      <c r="E604" s="134" t="b">
        <v>0</v>
      </c>
      <c r="F604" s="134" t="b">
        <v>1</v>
      </c>
      <c r="G604" s="134" t="b">
        <v>0</v>
      </c>
      <c r="K604" s="166"/>
      <c r="L604" s="133" t="s">
        <v>328</v>
      </c>
      <c r="M604" s="134" t="s">
        <v>8</v>
      </c>
      <c r="N604" s="135"/>
      <c r="S604" s="167"/>
      <c r="Z604" s="167"/>
      <c r="AF604" s="167"/>
    </row>
    <row r="605" spans="1:42" s="32" customFormat="1">
      <c r="A605" s="29" t="s">
        <v>2092</v>
      </c>
      <c r="B605" s="29"/>
      <c r="C605" s="29" t="s">
        <v>2026</v>
      </c>
      <c r="D605" t="b">
        <v>0</v>
      </c>
      <c r="E605" t="b">
        <v>0</v>
      </c>
      <c r="F605" t="b">
        <v>1</v>
      </c>
      <c r="G605" t="b">
        <v>0</v>
      </c>
      <c r="H605"/>
      <c r="I605"/>
      <c r="J605"/>
      <c r="K605" s="29"/>
      <c r="L605" t="s">
        <v>328</v>
      </c>
      <c r="M605" t="s">
        <v>8</v>
      </c>
      <c r="N605" s="31"/>
      <c r="O605"/>
      <c r="P605"/>
      <c r="Q605"/>
      <c r="R605"/>
      <c r="S605" s="81"/>
      <c r="T605"/>
      <c r="U605"/>
      <c r="V605"/>
      <c r="W605"/>
      <c r="X605"/>
      <c r="Y605"/>
      <c r="Z605" s="81"/>
      <c r="AA605"/>
      <c r="AB605"/>
      <c r="AC605"/>
      <c r="AD605"/>
      <c r="AE605"/>
      <c r="AF605" s="81"/>
      <c r="AG605"/>
      <c r="AH605"/>
      <c r="AI605"/>
      <c r="AJ605"/>
      <c r="AK605"/>
      <c r="AL605"/>
      <c r="AM605"/>
      <c r="AN605"/>
      <c r="AO605"/>
      <c r="AP605"/>
    </row>
    <row r="606" spans="1:42" s="32" customFormat="1">
      <c r="A606" s="29" t="s">
        <v>2092</v>
      </c>
      <c r="B606" s="29"/>
      <c r="C606" s="29" t="s">
        <v>1059</v>
      </c>
      <c r="D606" t="b">
        <v>0</v>
      </c>
      <c r="E606" t="b">
        <v>0</v>
      </c>
      <c r="F606" t="b">
        <v>1</v>
      </c>
      <c r="G606" t="b">
        <v>0</v>
      </c>
      <c r="H606"/>
      <c r="I606"/>
      <c r="J606"/>
      <c r="K606" s="29"/>
      <c r="L606" t="s">
        <v>328</v>
      </c>
      <c r="M606" t="s">
        <v>8</v>
      </c>
      <c r="N606" s="31"/>
      <c r="O606"/>
      <c r="P606"/>
      <c r="Q606"/>
      <c r="R606"/>
      <c r="S606" s="81"/>
      <c r="T606"/>
      <c r="U606"/>
      <c r="V606"/>
      <c r="W606"/>
      <c r="X606"/>
      <c r="Y606"/>
      <c r="Z606" s="81"/>
      <c r="AA606"/>
      <c r="AB606"/>
      <c r="AC606"/>
      <c r="AD606"/>
      <c r="AE606"/>
      <c r="AF606" s="81"/>
      <c r="AG606"/>
      <c r="AH606"/>
      <c r="AI606"/>
      <c r="AJ606"/>
      <c r="AK606"/>
      <c r="AL606"/>
      <c r="AM606"/>
      <c r="AN606"/>
      <c r="AO606"/>
      <c r="AP606"/>
    </row>
    <row r="607" spans="1:42" s="32" customFormat="1">
      <c r="A607" s="29" t="s">
        <v>2092</v>
      </c>
      <c r="B607" s="29"/>
      <c r="C607" s="29" t="s">
        <v>2093</v>
      </c>
      <c r="D607" t="b">
        <v>0</v>
      </c>
      <c r="E607" t="b">
        <v>0</v>
      </c>
      <c r="F607" t="b">
        <v>1</v>
      </c>
      <c r="G607" t="b">
        <v>0</v>
      </c>
      <c r="H607"/>
      <c r="I607"/>
      <c r="J607"/>
      <c r="K607" s="29"/>
      <c r="L607" t="s">
        <v>328</v>
      </c>
      <c r="M607" t="s">
        <v>8</v>
      </c>
      <c r="N607" s="31"/>
      <c r="O607"/>
      <c r="P607"/>
      <c r="Q607"/>
      <c r="R607"/>
      <c r="S607" s="81"/>
      <c r="T607"/>
      <c r="U607"/>
      <c r="V607"/>
      <c r="W607"/>
      <c r="X607"/>
      <c r="Y607"/>
      <c r="Z607" s="81"/>
      <c r="AA607"/>
      <c r="AB607"/>
      <c r="AC607"/>
      <c r="AD607"/>
      <c r="AE607"/>
      <c r="AF607" s="81"/>
      <c r="AG607"/>
      <c r="AH607"/>
      <c r="AI607"/>
      <c r="AJ607"/>
      <c r="AK607"/>
      <c r="AL607"/>
      <c r="AM607"/>
      <c r="AN607"/>
      <c r="AO607"/>
      <c r="AP607"/>
    </row>
    <row r="608" spans="1:42" s="32" customFormat="1">
      <c r="A608" s="29" t="s">
        <v>2092</v>
      </c>
      <c r="B608" s="29"/>
      <c r="C608" s="29" t="s">
        <v>1275</v>
      </c>
      <c r="D608" t="b">
        <v>0</v>
      </c>
      <c r="E608" t="b">
        <v>0</v>
      </c>
      <c r="F608" t="b">
        <v>1</v>
      </c>
      <c r="G608" t="b">
        <v>0</v>
      </c>
      <c r="H608"/>
      <c r="I608"/>
      <c r="J608"/>
      <c r="K608" s="29"/>
      <c r="L608" t="s">
        <v>328</v>
      </c>
      <c r="M608" t="s">
        <v>8</v>
      </c>
      <c r="N608" s="31"/>
      <c r="O608"/>
      <c r="P608"/>
      <c r="Q608"/>
      <c r="R608"/>
      <c r="S608" s="81"/>
      <c r="T608"/>
      <c r="U608"/>
      <c r="V608"/>
      <c r="W608"/>
      <c r="X608"/>
      <c r="Y608"/>
      <c r="Z608" s="81"/>
      <c r="AA608"/>
      <c r="AB608"/>
      <c r="AC608"/>
      <c r="AD608"/>
      <c r="AE608"/>
      <c r="AF608" s="81"/>
      <c r="AG608"/>
      <c r="AH608"/>
      <c r="AI608"/>
      <c r="AJ608"/>
      <c r="AK608"/>
      <c r="AL608"/>
      <c r="AM608"/>
      <c r="AN608"/>
      <c r="AO608"/>
      <c r="AP608"/>
    </row>
    <row r="609" spans="1:32" s="138" customFormat="1">
      <c r="A609" s="137" t="s">
        <v>2094</v>
      </c>
      <c r="C609" s="137" t="s">
        <v>2095</v>
      </c>
      <c r="D609" s="138" t="b">
        <v>1</v>
      </c>
      <c r="E609" s="138" t="b">
        <v>1</v>
      </c>
      <c r="F609" s="138" t="b">
        <v>1</v>
      </c>
      <c r="G609" s="138" t="b">
        <v>1</v>
      </c>
      <c r="K609" s="137" t="s">
        <v>330</v>
      </c>
      <c r="L609" s="137" t="s">
        <v>2096</v>
      </c>
      <c r="M609" s="137" t="s">
        <v>8</v>
      </c>
      <c r="N609" s="142"/>
      <c r="P609" s="137" t="s">
        <v>2097</v>
      </c>
      <c r="Q609" s="137" t="s">
        <v>328</v>
      </c>
      <c r="R609" s="137" t="s">
        <v>324</v>
      </c>
      <c r="S609" s="140" t="s">
        <v>328</v>
      </c>
      <c r="T609" s="137" t="s">
        <v>328</v>
      </c>
      <c r="U609" s="137" t="s">
        <v>328</v>
      </c>
      <c r="V609" s="137" t="s">
        <v>328</v>
      </c>
      <c r="W609" s="137" t="s">
        <v>328</v>
      </c>
      <c r="Z609" s="140" t="s">
        <v>328</v>
      </c>
      <c r="AA609" s="137" t="s">
        <v>328</v>
      </c>
      <c r="AB609" s="137" t="s">
        <v>328</v>
      </c>
      <c r="AC609" s="137" t="s">
        <v>328</v>
      </c>
      <c r="AD609" s="137" t="s">
        <v>328</v>
      </c>
      <c r="AE609" s="137" t="s">
        <v>328</v>
      </c>
      <c r="AF609" s="140" t="s">
        <v>328</v>
      </c>
    </row>
    <row r="610" spans="1:32" s="138" customFormat="1" ht="15.95">
      <c r="A610" s="137" t="s">
        <v>2094</v>
      </c>
      <c r="C610" s="137" t="s">
        <v>2098</v>
      </c>
      <c r="D610" s="138" t="b">
        <v>1</v>
      </c>
      <c r="E610" s="138" t="b">
        <v>1</v>
      </c>
      <c r="F610" s="138" t="b">
        <v>1</v>
      </c>
      <c r="G610" s="138" t="b">
        <v>1</v>
      </c>
      <c r="K610" s="137" t="s">
        <v>330</v>
      </c>
      <c r="L610" s="137" t="s">
        <v>2099</v>
      </c>
      <c r="M610" s="137" t="s">
        <v>8</v>
      </c>
      <c r="N610" s="139" t="s">
        <v>2100</v>
      </c>
      <c r="P610" s="137" t="s">
        <v>333</v>
      </c>
      <c r="Q610" s="137" t="s">
        <v>2101</v>
      </c>
      <c r="R610" s="137" t="s">
        <v>324</v>
      </c>
      <c r="S610" s="140" t="s">
        <v>473</v>
      </c>
      <c r="U610" s="141"/>
      <c r="V610" s="137" t="s">
        <v>330</v>
      </c>
      <c r="Z610" s="140" t="s">
        <v>324</v>
      </c>
      <c r="AA610" s="137" t="s">
        <v>2102</v>
      </c>
      <c r="AB610" s="137" t="s">
        <v>2103</v>
      </c>
      <c r="AC610" s="137" t="s">
        <v>2104</v>
      </c>
      <c r="AD610" s="137" t="s">
        <v>324</v>
      </c>
      <c r="AE610" s="137" t="s">
        <v>328</v>
      </c>
      <c r="AF610" s="140"/>
    </row>
    <row r="611" spans="1:32" s="138" customFormat="1" ht="15.95">
      <c r="A611" s="137" t="s">
        <v>2094</v>
      </c>
      <c r="C611" s="137" t="s">
        <v>2105</v>
      </c>
      <c r="D611" s="138" t="b">
        <v>1</v>
      </c>
      <c r="E611" s="138" t="b">
        <v>1</v>
      </c>
      <c r="F611" s="138" t="b">
        <v>1</v>
      </c>
      <c r="G611" s="138" t="b">
        <v>1</v>
      </c>
      <c r="K611" s="137" t="s">
        <v>330</v>
      </c>
      <c r="L611" s="137" t="s">
        <v>2106</v>
      </c>
      <c r="M611" s="137" t="s">
        <v>5</v>
      </c>
      <c r="N611" s="139" t="s">
        <v>2107</v>
      </c>
      <c r="P611" s="137" t="s">
        <v>328</v>
      </c>
      <c r="Q611" s="137" t="s">
        <v>2108</v>
      </c>
      <c r="R611" s="137" t="s">
        <v>2109</v>
      </c>
      <c r="S611" s="140" t="s">
        <v>473</v>
      </c>
      <c r="T611" s="137" t="s">
        <v>474</v>
      </c>
      <c r="U611" s="137" t="s">
        <v>475</v>
      </c>
      <c r="V611" s="137" t="s">
        <v>476</v>
      </c>
      <c r="W611" s="137" t="s">
        <v>477</v>
      </c>
      <c r="Z611" s="140" t="s">
        <v>324</v>
      </c>
      <c r="AA611" s="137" t="s">
        <v>473</v>
      </c>
      <c r="AB611" s="137" t="s">
        <v>474</v>
      </c>
      <c r="AC611" s="137" t="s">
        <v>475</v>
      </c>
      <c r="AD611" s="137" t="s">
        <v>476</v>
      </c>
      <c r="AE611" s="137" t="s">
        <v>328</v>
      </c>
      <c r="AF611" s="140"/>
    </row>
    <row r="612" spans="1:32" s="138" customFormat="1" ht="15.95">
      <c r="A612" s="137" t="s">
        <v>2094</v>
      </c>
      <c r="C612" s="137" t="s">
        <v>2110</v>
      </c>
      <c r="D612" s="138" t="b">
        <v>1</v>
      </c>
      <c r="E612" s="138" t="b">
        <v>1</v>
      </c>
      <c r="F612" s="138" t="b">
        <v>1</v>
      </c>
      <c r="G612" s="138" t="b">
        <v>1</v>
      </c>
      <c r="K612" s="137" t="s">
        <v>330</v>
      </c>
      <c r="L612" s="137" t="s">
        <v>2111</v>
      </c>
      <c r="M612" s="137" t="s">
        <v>5</v>
      </c>
      <c r="N612" s="139" t="s">
        <v>2112</v>
      </c>
      <c r="P612" s="137" t="s">
        <v>328</v>
      </c>
      <c r="Q612" s="137" t="s">
        <v>2113</v>
      </c>
      <c r="R612" s="137" t="s">
        <v>330</v>
      </c>
      <c r="S612" s="140" t="s">
        <v>473</v>
      </c>
      <c r="T612" s="137" t="s">
        <v>474</v>
      </c>
      <c r="U612" s="137" t="s">
        <v>475</v>
      </c>
      <c r="V612" s="137" t="s">
        <v>476</v>
      </c>
      <c r="W612" s="137" t="s">
        <v>477</v>
      </c>
      <c r="Z612" s="140" t="s">
        <v>324</v>
      </c>
      <c r="AA612" s="137" t="s">
        <v>473</v>
      </c>
      <c r="AB612" s="137" t="s">
        <v>474</v>
      </c>
      <c r="AC612" s="137" t="s">
        <v>475</v>
      </c>
      <c r="AD612" s="137" t="s">
        <v>476</v>
      </c>
      <c r="AE612" s="137" t="s">
        <v>328</v>
      </c>
      <c r="AF612" s="140"/>
    </row>
    <row r="613" spans="1:32" s="138" customFormat="1" ht="48">
      <c r="A613" s="137" t="s">
        <v>2094</v>
      </c>
      <c r="C613" s="137" t="s">
        <v>2114</v>
      </c>
      <c r="D613" s="138" t="b">
        <v>1</v>
      </c>
      <c r="E613" s="138" t="b">
        <v>1</v>
      </c>
      <c r="F613" s="138" t="b">
        <v>1</v>
      </c>
      <c r="G613" s="138" t="b">
        <v>1</v>
      </c>
      <c r="K613" s="137" t="s">
        <v>330</v>
      </c>
      <c r="L613" s="137" t="s">
        <v>2115</v>
      </c>
      <c r="M613" s="137" t="s">
        <v>8</v>
      </c>
      <c r="N613" s="139" t="s">
        <v>2116</v>
      </c>
      <c r="P613" s="137" t="s">
        <v>333</v>
      </c>
      <c r="Q613" s="137" t="s">
        <v>374</v>
      </c>
      <c r="R613" s="137" t="s">
        <v>330</v>
      </c>
      <c r="S613" s="140" t="s">
        <v>328</v>
      </c>
      <c r="T613" s="137" t="s">
        <v>328</v>
      </c>
      <c r="U613" s="137" t="s">
        <v>328</v>
      </c>
      <c r="V613" s="137" t="s">
        <v>328</v>
      </c>
      <c r="W613" s="137" t="s">
        <v>328</v>
      </c>
      <c r="Z613" s="140" t="s">
        <v>328</v>
      </c>
      <c r="AA613" s="137" t="s">
        <v>328</v>
      </c>
      <c r="AB613" s="137" t="s">
        <v>328</v>
      </c>
      <c r="AC613" s="137" t="s">
        <v>328</v>
      </c>
      <c r="AD613" s="137" t="s">
        <v>328</v>
      </c>
      <c r="AE613" s="137" t="s">
        <v>328</v>
      </c>
      <c r="AF613" s="140" t="s">
        <v>328</v>
      </c>
    </row>
    <row r="614" spans="1:32" s="138" customFormat="1" ht="15.95">
      <c r="A614" s="137" t="s">
        <v>2094</v>
      </c>
      <c r="C614" s="137" t="s">
        <v>2117</v>
      </c>
      <c r="D614" s="138" t="b">
        <v>1</v>
      </c>
      <c r="E614" s="138" t="b">
        <v>1</v>
      </c>
      <c r="F614" s="138" t="b">
        <v>1</v>
      </c>
      <c r="G614" s="138" t="b">
        <v>1</v>
      </c>
      <c r="K614" s="137" t="s">
        <v>330</v>
      </c>
      <c r="L614" s="137" t="s">
        <v>2118</v>
      </c>
      <c r="M614" s="137" t="s">
        <v>5</v>
      </c>
      <c r="N614" s="139" t="s">
        <v>2119</v>
      </c>
      <c r="P614" s="137" t="s">
        <v>328</v>
      </c>
      <c r="Q614" s="137" t="s">
        <v>2120</v>
      </c>
      <c r="R614" s="137" t="s">
        <v>2121</v>
      </c>
      <c r="S614" s="140" t="s">
        <v>473</v>
      </c>
      <c r="V614" s="137" t="s">
        <v>330</v>
      </c>
      <c r="Z614" s="140" t="s">
        <v>330</v>
      </c>
      <c r="AD614" s="137" t="s">
        <v>330</v>
      </c>
      <c r="AF614" s="140"/>
    </row>
    <row r="615" spans="1:32" s="138" customFormat="1" ht="15.95">
      <c r="A615" s="137" t="s">
        <v>2094</v>
      </c>
      <c r="C615" s="137" t="s">
        <v>2122</v>
      </c>
      <c r="D615" s="138" t="b">
        <v>1</v>
      </c>
      <c r="E615" s="138" t="b">
        <v>1</v>
      </c>
      <c r="F615" s="138" t="b">
        <v>1</v>
      </c>
      <c r="G615" s="138" t="b">
        <v>1</v>
      </c>
      <c r="K615" s="137" t="s">
        <v>330</v>
      </c>
      <c r="L615" s="137" t="s">
        <v>2123</v>
      </c>
      <c r="M615" s="137" t="s">
        <v>5</v>
      </c>
      <c r="N615" s="139" t="s">
        <v>2124</v>
      </c>
      <c r="P615" s="137" t="s">
        <v>328</v>
      </c>
      <c r="Q615" s="137" t="s">
        <v>2120</v>
      </c>
      <c r="R615" s="137" t="s">
        <v>2121</v>
      </c>
      <c r="S615" s="140" t="s">
        <v>473</v>
      </c>
      <c r="V615" s="137" t="s">
        <v>330</v>
      </c>
      <c r="Z615" s="140" t="s">
        <v>330</v>
      </c>
      <c r="AD615" s="137" t="s">
        <v>330</v>
      </c>
      <c r="AF615" s="140"/>
    </row>
    <row r="616" spans="1:32" s="138" customFormat="1">
      <c r="A616" s="137" t="s">
        <v>2094</v>
      </c>
      <c r="C616" s="137" t="s">
        <v>2125</v>
      </c>
      <c r="D616" s="138" t="b">
        <v>0</v>
      </c>
      <c r="E616" s="138" t="b">
        <v>0</v>
      </c>
      <c r="F616" s="138" t="b">
        <v>1</v>
      </c>
      <c r="G616" s="138" t="b">
        <v>1</v>
      </c>
      <c r="K616" s="137"/>
      <c r="L616" s="137" t="s">
        <v>328</v>
      </c>
      <c r="M616" s="137" t="s">
        <v>8</v>
      </c>
      <c r="N616" s="139"/>
      <c r="P616" s="137"/>
      <c r="Q616" s="137"/>
      <c r="R616" s="137"/>
      <c r="S616" s="140"/>
      <c r="V616" s="137"/>
      <c r="Z616" s="140"/>
      <c r="AD616" s="137"/>
      <c r="AF616" s="140"/>
    </row>
    <row r="617" spans="1:32" s="138" customFormat="1" ht="32.1">
      <c r="A617" s="137" t="s">
        <v>2094</v>
      </c>
      <c r="C617" s="137" t="s">
        <v>2126</v>
      </c>
      <c r="D617" s="138" t="b">
        <v>1</v>
      </c>
      <c r="E617" s="138" t="b">
        <v>1</v>
      </c>
      <c r="F617" s="138" t="b">
        <v>0</v>
      </c>
      <c r="G617" s="138" t="b">
        <v>0</v>
      </c>
      <c r="K617" s="137" t="s">
        <v>330</v>
      </c>
      <c r="L617" s="137" t="s">
        <v>2127</v>
      </c>
      <c r="M617" s="137" t="s">
        <v>5</v>
      </c>
      <c r="N617" s="139" t="s">
        <v>2128</v>
      </c>
      <c r="P617" s="137" t="s">
        <v>328</v>
      </c>
      <c r="Q617" s="137" t="s">
        <v>520</v>
      </c>
      <c r="R617" s="137" t="s">
        <v>2129</v>
      </c>
      <c r="S617" s="140" t="s">
        <v>473</v>
      </c>
      <c r="T617" s="137" t="s">
        <v>2130</v>
      </c>
      <c r="U617" s="141" t="s">
        <v>2131</v>
      </c>
      <c r="V617" s="137" t="s">
        <v>324</v>
      </c>
      <c r="W617" s="137" t="s">
        <v>2132</v>
      </c>
      <c r="Z617" s="140" t="s">
        <v>324</v>
      </c>
      <c r="AA617" s="137" t="s">
        <v>2130</v>
      </c>
      <c r="AB617" s="141" t="s">
        <v>2131</v>
      </c>
      <c r="AC617" s="137" t="s">
        <v>330</v>
      </c>
      <c r="AD617" s="137" t="s">
        <v>324</v>
      </c>
      <c r="AE617" s="137" t="s">
        <v>328</v>
      </c>
      <c r="AF617" s="140"/>
    </row>
    <row r="618" spans="1:32" s="138" customFormat="1" ht="15.95">
      <c r="A618" s="137" t="s">
        <v>2094</v>
      </c>
      <c r="C618" s="137" t="s">
        <v>2133</v>
      </c>
      <c r="D618" s="138" t="b">
        <v>1</v>
      </c>
      <c r="E618" s="138" t="b">
        <v>1</v>
      </c>
      <c r="F618" s="138" t="b">
        <v>0</v>
      </c>
      <c r="G618" s="138" t="b">
        <v>0</v>
      </c>
      <c r="K618" s="137" t="s">
        <v>330</v>
      </c>
      <c r="L618" s="137" t="s">
        <v>2134</v>
      </c>
      <c r="M618" s="137" t="s">
        <v>8</v>
      </c>
      <c r="N618" s="139" t="s">
        <v>2135</v>
      </c>
      <c r="Q618" s="137" t="s">
        <v>2136</v>
      </c>
      <c r="R618" s="137" t="s">
        <v>2137</v>
      </c>
      <c r="S618" s="140" t="s">
        <v>473</v>
      </c>
      <c r="V618" s="137" t="s">
        <v>330</v>
      </c>
      <c r="Z618" s="140" t="s">
        <v>324</v>
      </c>
      <c r="AA618" s="137" t="s">
        <v>2102</v>
      </c>
      <c r="AB618" s="137" t="s">
        <v>2138</v>
      </c>
      <c r="AC618" s="141" t="s">
        <v>2139</v>
      </c>
      <c r="AD618" s="137" t="s">
        <v>324</v>
      </c>
      <c r="AE618" s="137" t="s">
        <v>2140</v>
      </c>
      <c r="AF618" s="140"/>
    </row>
    <row r="619" spans="1:32" s="138" customFormat="1" ht="80.099999999999994">
      <c r="A619" s="137" t="s">
        <v>2094</v>
      </c>
      <c r="C619" s="137" t="s">
        <v>2141</v>
      </c>
      <c r="D619" s="138" t="b">
        <v>1</v>
      </c>
      <c r="E619" s="138" t="b">
        <v>1</v>
      </c>
      <c r="F619" s="138" t="b">
        <v>0</v>
      </c>
      <c r="G619" s="138" t="b">
        <v>1</v>
      </c>
      <c r="K619" s="137" t="s">
        <v>330</v>
      </c>
      <c r="L619" s="137" t="s">
        <v>2142</v>
      </c>
      <c r="M619" s="137" t="s">
        <v>5</v>
      </c>
      <c r="N619" s="139" t="s">
        <v>2135</v>
      </c>
      <c r="Q619" s="137" t="s">
        <v>2143</v>
      </c>
      <c r="R619" s="137" t="s">
        <v>2137</v>
      </c>
      <c r="S619" s="168" t="s">
        <v>2144</v>
      </c>
      <c r="T619" s="139" t="s">
        <v>2145</v>
      </c>
      <c r="U619" s="141" t="s">
        <v>2146</v>
      </c>
      <c r="V619" s="137" t="s">
        <v>324</v>
      </c>
      <c r="W619" s="139" t="s">
        <v>2147</v>
      </c>
      <c r="Z619" s="140" t="s">
        <v>324</v>
      </c>
      <c r="AA619" s="139" t="s">
        <v>2144</v>
      </c>
      <c r="AB619" s="139" t="s">
        <v>2145</v>
      </c>
      <c r="AC619" s="141" t="s">
        <v>2146</v>
      </c>
      <c r="AD619" s="137" t="s">
        <v>324</v>
      </c>
      <c r="AF619" s="140"/>
    </row>
    <row r="620" spans="1:32" s="138" customFormat="1" ht="48">
      <c r="A620" s="137" t="s">
        <v>2094</v>
      </c>
      <c r="C620" s="137" t="s">
        <v>2148</v>
      </c>
      <c r="D620" s="138" t="b">
        <v>1</v>
      </c>
      <c r="E620" s="138" t="b">
        <v>1</v>
      </c>
      <c r="F620" s="138" t="b">
        <v>1</v>
      </c>
      <c r="G620" s="138" t="b">
        <v>1</v>
      </c>
      <c r="H620" s="138" t="s">
        <v>323</v>
      </c>
      <c r="K620" s="137" t="s">
        <v>324</v>
      </c>
      <c r="L620" s="137" t="s">
        <v>328</v>
      </c>
      <c r="M620" s="137" t="s">
        <v>8</v>
      </c>
      <c r="N620" s="139" t="s">
        <v>2149</v>
      </c>
      <c r="P620" s="137" t="s">
        <v>328</v>
      </c>
      <c r="Q620" s="137" t="s">
        <v>328</v>
      </c>
      <c r="R620" s="137" t="s">
        <v>328</v>
      </c>
      <c r="S620" s="140" t="s">
        <v>328</v>
      </c>
      <c r="T620" s="137" t="s">
        <v>328</v>
      </c>
      <c r="U620" s="137" t="s">
        <v>328</v>
      </c>
      <c r="V620" s="137" t="s">
        <v>328</v>
      </c>
      <c r="W620" s="137" t="s">
        <v>328</v>
      </c>
      <c r="Z620" s="140" t="s">
        <v>328</v>
      </c>
      <c r="AA620" s="137" t="s">
        <v>328</v>
      </c>
      <c r="AB620" s="137" t="s">
        <v>328</v>
      </c>
      <c r="AC620" s="137" t="s">
        <v>328</v>
      </c>
      <c r="AD620" s="137" t="s">
        <v>328</v>
      </c>
      <c r="AE620" s="137" t="s">
        <v>328</v>
      </c>
      <c r="AF620" s="140" t="s">
        <v>328</v>
      </c>
    </row>
    <row r="621" spans="1:32" s="138" customFormat="1" ht="32.1">
      <c r="A621" s="137" t="s">
        <v>2094</v>
      </c>
      <c r="C621" s="137" t="s">
        <v>322</v>
      </c>
      <c r="D621" s="138" t="b">
        <v>1</v>
      </c>
      <c r="E621" s="138" t="b">
        <v>1</v>
      </c>
      <c r="F621" s="138" t="b">
        <v>1</v>
      </c>
      <c r="G621" s="138" t="b">
        <v>1</v>
      </c>
      <c r="H621" s="138" t="s">
        <v>462</v>
      </c>
      <c r="I621" s="138" t="s">
        <v>320</v>
      </c>
      <c r="K621" s="137" t="s">
        <v>324</v>
      </c>
      <c r="L621" s="137" t="s">
        <v>328</v>
      </c>
      <c r="M621" s="137" t="s">
        <v>8</v>
      </c>
      <c r="N621" s="142" t="str">
        <f>N$2</f>
        <v>A unique code that identifies an extracted publication in the ERA dataset. This code is present in all the tables of era extraction data models.</v>
      </c>
      <c r="P621" s="137" t="s">
        <v>463</v>
      </c>
      <c r="Q621" s="137" t="s">
        <v>328</v>
      </c>
      <c r="R621" s="138" t="s">
        <v>328</v>
      </c>
      <c r="S621" s="140" t="s">
        <v>328</v>
      </c>
      <c r="T621" s="137" t="s">
        <v>328</v>
      </c>
      <c r="U621" s="137" t="s">
        <v>328</v>
      </c>
      <c r="V621" s="137" t="s">
        <v>328</v>
      </c>
      <c r="W621" s="137" t="s">
        <v>328</v>
      </c>
      <c r="Z621" s="140" t="s">
        <v>328</v>
      </c>
      <c r="AA621" s="137" t="s">
        <v>328</v>
      </c>
      <c r="AB621" s="137" t="s">
        <v>328</v>
      </c>
      <c r="AC621" s="137" t="s">
        <v>328</v>
      </c>
      <c r="AD621" s="137" t="s">
        <v>328</v>
      </c>
      <c r="AE621" s="137" t="s">
        <v>328</v>
      </c>
      <c r="AF621" s="140" t="s">
        <v>328</v>
      </c>
    </row>
    <row r="622" spans="1:32" s="138" customFormat="1" ht="15.95">
      <c r="A622" s="137" t="s">
        <v>2094</v>
      </c>
      <c r="C622" s="137" t="s">
        <v>2150</v>
      </c>
      <c r="D622" s="138" t="b">
        <v>1</v>
      </c>
      <c r="E622" s="138" t="b">
        <v>1</v>
      </c>
      <c r="F622" s="138" t="b">
        <v>0</v>
      </c>
      <c r="G622" s="138" t="b">
        <v>0</v>
      </c>
      <c r="K622" s="137" t="s">
        <v>330</v>
      </c>
      <c r="L622" s="137" t="s">
        <v>2151</v>
      </c>
      <c r="M622" s="137" t="s">
        <v>8</v>
      </c>
      <c r="N622" s="139" t="s">
        <v>2152</v>
      </c>
      <c r="P622" s="137" t="s">
        <v>328</v>
      </c>
      <c r="Q622" s="137" t="s">
        <v>328</v>
      </c>
      <c r="R622" s="137" t="s">
        <v>2153</v>
      </c>
      <c r="S622" s="140"/>
      <c r="T622" s="137"/>
      <c r="U622" s="137"/>
      <c r="V622" s="137"/>
      <c r="W622" s="137"/>
      <c r="Z622" s="140"/>
      <c r="AA622" s="137"/>
      <c r="AB622" s="137"/>
      <c r="AC622" s="137"/>
      <c r="AD622" s="137"/>
      <c r="AE622" s="137"/>
      <c r="AF622" s="140"/>
    </row>
    <row r="623" spans="1:32" s="138" customFormat="1" ht="48">
      <c r="A623" s="137" t="s">
        <v>2094</v>
      </c>
      <c r="C623" s="137" t="s">
        <v>2154</v>
      </c>
      <c r="D623" s="138" t="b">
        <v>1</v>
      </c>
      <c r="E623" s="138" t="b">
        <v>1</v>
      </c>
      <c r="F623" s="138" t="b">
        <v>0</v>
      </c>
      <c r="G623" s="138" t="b">
        <v>0</v>
      </c>
      <c r="K623" s="137" t="s">
        <v>330</v>
      </c>
      <c r="L623" s="137" t="s">
        <v>2155</v>
      </c>
      <c r="M623" s="137" t="s">
        <v>8</v>
      </c>
      <c r="N623" s="139" t="s">
        <v>2156</v>
      </c>
      <c r="P623" s="137" t="s">
        <v>328</v>
      </c>
      <c r="Q623" s="137" t="s">
        <v>333</v>
      </c>
      <c r="R623" s="137" t="s">
        <v>2157</v>
      </c>
      <c r="S623" s="140" t="s">
        <v>328</v>
      </c>
      <c r="T623" s="137" t="s">
        <v>328</v>
      </c>
      <c r="U623" s="137" t="s">
        <v>328</v>
      </c>
      <c r="V623" s="137" t="s">
        <v>328</v>
      </c>
      <c r="W623" s="137" t="s">
        <v>328</v>
      </c>
      <c r="Z623" s="140" t="s">
        <v>328</v>
      </c>
      <c r="AA623" s="137" t="s">
        <v>328</v>
      </c>
      <c r="AB623" s="137" t="s">
        <v>328</v>
      </c>
      <c r="AC623" s="137" t="s">
        <v>328</v>
      </c>
      <c r="AD623" s="137" t="s">
        <v>328</v>
      </c>
      <c r="AE623" s="137" t="s">
        <v>328</v>
      </c>
      <c r="AF623" s="140" t="s">
        <v>328</v>
      </c>
    </row>
    <row r="624" spans="1:32" s="138" customFormat="1" ht="15.95">
      <c r="A624" s="137" t="s">
        <v>2094</v>
      </c>
      <c r="C624" s="137" t="s">
        <v>2158</v>
      </c>
      <c r="D624" s="138" t="b">
        <v>1</v>
      </c>
      <c r="E624" s="138" t="b">
        <v>1</v>
      </c>
      <c r="F624" s="138" t="b">
        <v>0</v>
      </c>
      <c r="G624" s="138" t="b">
        <v>0</v>
      </c>
      <c r="K624" s="137" t="s">
        <v>330</v>
      </c>
      <c r="L624" s="137" t="s">
        <v>2159</v>
      </c>
      <c r="M624" s="137" t="s">
        <v>8</v>
      </c>
      <c r="N624" s="139" t="s">
        <v>2160</v>
      </c>
      <c r="P624" s="137" t="s">
        <v>328</v>
      </c>
      <c r="Q624" s="137" t="s">
        <v>2161</v>
      </c>
      <c r="R624" s="137" t="s">
        <v>2157</v>
      </c>
      <c r="S624" s="140" t="s">
        <v>328</v>
      </c>
      <c r="T624" s="137" t="s">
        <v>328</v>
      </c>
      <c r="U624" s="137" t="s">
        <v>328</v>
      </c>
      <c r="V624" s="137" t="s">
        <v>328</v>
      </c>
      <c r="W624" s="137" t="s">
        <v>328</v>
      </c>
      <c r="Z624" s="140" t="s">
        <v>328</v>
      </c>
      <c r="AA624" s="137" t="s">
        <v>328</v>
      </c>
      <c r="AB624" s="137" t="s">
        <v>328</v>
      </c>
      <c r="AC624" s="137" t="s">
        <v>328</v>
      </c>
      <c r="AD624" s="137" t="s">
        <v>328</v>
      </c>
      <c r="AE624" s="137" t="s">
        <v>328</v>
      </c>
      <c r="AF624" s="140" t="s">
        <v>328</v>
      </c>
    </row>
    <row r="625" spans="1:32" s="108" customFormat="1">
      <c r="A625" s="137" t="s">
        <v>2094</v>
      </c>
      <c r="B625" s="138"/>
      <c r="C625" s="137" t="s">
        <v>40</v>
      </c>
      <c r="D625" s="138" t="b">
        <v>1</v>
      </c>
      <c r="E625" s="138" t="b">
        <v>1</v>
      </c>
      <c r="F625" s="138" t="b">
        <v>0</v>
      </c>
      <c r="G625" s="138" t="b">
        <v>0</v>
      </c>
      <c r="H625" s="138"/>
      <c r="I625" s="138" t="s">
        <v>364</v>
      </c>
      <c r="J625" s="138"/>
      <c r="K625" s="137" t="s">
        <v>330</v>
      </c>
      <c r="L625" s="137" t="s">
        <v>371</v>
      </c>
      <c r="M625" s="137" t="s">
        <v>8</v>
      </c>
      <c r="N625" s="139"/>
      <c r="O625" s="138"/>
      <c r="P625" s="137"/>
      <c r="Q625" s="137"/>
      <c r="R625" s="137"/>
      <c r="S625" s="140"/>
      <c r="T625" s="137"/>
      <c r="U625" s="137"/>
      <c r="V625" s="137"/>
      <c r="W625" s="137"/>
      <c r="X625" s="138"/>
      <c r="Y625" s="138"/>
      <c r="Z625" s="140"/>
      <c r="AA625" s="137"/>
      <c r="AB625" s="137"/>
      <c r="AC625" s="137"/>
      <c r="AD625" s="137"/>
      <c r="AE625" s="137"/>
      <c r="AF625" s="140"/>
    </row>
    <row r="626" spans="1:32" s="108" customFormat="1">
      <c r="A626" s="137" t="s">
        <v>2094</v>
      </c>
      <c r="B626" s="138"/>
      <c r="C626" s="137" t="s">
        <v>2162</v>
      </c>
      <c r="D626" s="138" t="b">
        <v>1</v>
      </c>
      <c r="E626" s="138" t="b">
        <v>1</v>
      </c>
      <c r="F626" s="138" t="b">
        <v>0</v>
      </c>
      <c r="G626" s="138" t="b">
        <v>0</v>
      </c>
      <c r="H626" s="138"/>
      <c r="I626" s="138"/>
      <c r="J626" s="138"/>
      <c r="K626" s="137" t="s">
        <v>330</v>
      </c>
      <c r="L626" s="137" t="s">
        <v>2163</v>
      </c>
      <c r="M626" s="137" t="s">
        <v>8</v>
      </c>
      <c r="N626" s="139"/>
      <c r="O626" s="138"/>
      <c r="P626" s="137"/>
      <c r="Q626" s="137"/>
      <c r="R626" s="137"/>
      <c r="S626" s="140"/>
      <c r="T626" s="137"/>
      <c r="U626" s="137"/>
      <c r="V626" s="137"/>
      <c r="W626" s="137"/>
      <c r="X626" s="138"/>
      <c r="Y626" s="138"/>
      <c r="Z626" s="140"/>
      <c r="AA626" s="137"/>
      <c r="AB626" s="137"/>
      <c r="AC626" s="137"/>
      <c r="AD626" s="137"/>
      <c r="AE626" s="137"/>
      <c r="AF626" s="140"/>
    </row>
    <row r="627" spans="1:32" s="108" customFormat="1">
      <c r="A627" s="137" t="s">
        <v>2094</v>
      </c>
      <c r="B627" s="138"/>
      <c r="C627" s="137" t="s">
        <v>762</v>
      </c>
      <c r="D627" s="138" t="b">
        <v>1</v>
      </c>
      <c r="E627" s="138" t="b">
        <v>1</v>
      </c>
      <c r="F627" s="138" t="b">
        <v>0</v>
      </c>
      <c r="G627" s="138" t="b">
        <v>0</v>
      </c>
      <c r="H627" s="138"/>
      <c r="I627" s="138"/>
      <c r="J627" s="138"/>
      <c r="K627" s="137" t="s">
        <v>330</v>
      </c>
      <c r="L627" s="137" t="s">
        <v>763</v>
      </c>
      <c r="M627" s="137" t="s">
        <v>8</v>
      </c>
      <c r="N627" s="139"/>
      <c r="O627" s="138"/>
      <c r="P627" s="137"/>
      <c r="Q627" s="137"/>
      <c r="R627" s="137"/>
      <c r="S627" s="140"/>
      <c r="T627" s="137"/>
      <c r="U627" s="137"/>
      <c r="V627" s="137"/>
      <c r="W627" s="137"/>
      <c r="X627" s="138"/>
      <c r="Y627" s="138"/>
      <c r="Z627" s="140"/>
      <c r="AA627" s="137"/>
      <c r="AB627" s="137"/>
      <c r="AC627" s="137"/>
      <c r="AD627" s="137"/>
      <c r="AE627" s="137"/>
      <c r="AF627" s="140"/>
    </row>
    <row r="628" spans="1:32" s="108" customFormat="1">
      <c r="A628" s="137" t="s">
        <v>2094</v>
      </c>
      <c r="B628" s="138"/>
      <c r="C628" s="137" t="s">
        <v>2164</v>
      </c>
      <c r="D628" s="138" t="b">
        <v>1</v>
      </c>
      <c r="E628" s="138" t="b">
        <v>1</v>
      </c>
      <c r="F628" s="138" t="b">
        <v>0</v>
      </c>
      <c r="G628" s="138" t="b">
        <v>0</v>
      </c>
      <c r="H628" s="138"/>
      <c r="I628" s="138"/>
      <c r="J628" s="138"/>
      <c r="K628" s="137" t="s">
        <v>330</v>
      </c>
      <c r="L628" s="137" t="s">
        <v>2165</v>
      </c>
      <c r="M628" s="137" t="s">
        <v>8</v>
      </c>
      <c r="N628" s="139"/>
      <c r="O628" s="138"/>
      <c r="P628" s="137"/>
      <c r="Q628" s="137"/>
      <c r="R628" s="137"/>
      <c r="S628" s="140"/>
      <c r="T628" s="137"/>
      <c r="U628" s="137"/>
      <c r="V628" s="137"/>
      <c r="W628" s="137"/>
      <c r="X628" s="138"/>
      <c r="Y628" s="138"/>
      <c r="Z628" s="140"/>
      <c r="AA628" s="137"/>
      <c r="AB628" s="137"/>
      <c r="AC628" s="137"/>
      <c r="AD628" s="137"/>
      <c r="AE628" s="137"/>
      <c r="AF628" s="140"/>
    </row>
    <row r="629" spans="1:32" s="108" customFormat="1">
      <c r="A629" s="137" t="s">
        <v>2094</v>
      </c>
      <c r="B629" s="138"/>
      <c r="C629" s="137" t="s">
        <v>2166</v>
      </c>
      <c r="D629" s="138" t="b">
        <v>1</v>
      </c>
      <c r="E629" s="138" t="b">
        <v>1</v>
      </c>
      <c r="F629" s="138" t="b">
        <v>0</v>
      </c>
      <c r="G629" s="138" t="b">
        <v>0</v>
      </c>
      <c r="H629" s="138"/>
      <c r="I629" s="138"/>
      <c r="J629" s="138"/>
      <c r="K629" s="137" t="s">
        <v>330</v>
      </c>
      <c r="L629" s="137" t="s">
        <v>2167</v>
      </c>
      <c r="M629" s="137" t="s">
        <v>8</v>
      </c>
      <c r="N629" s="139"/>
      <c r="O629" s="138"/>
      <c r="P629" s="137"/>
      <c r="Q629" s="137"/>
      <c r="R629" s="137"/>
      <c r="S629" s="140"/>
      <c r="T629" s="137"/>
      <c r="U629" s="137"/>
      <c r="V629" s="137"/>
      <c r="W629" s="137"/>
      <c r="X629" s="138"/>
      <c r="Y629" s="138"/>
      <c r="Z629" s="140"/>
      <c r="AA629" s="137"/>
      <c r="AB629" s="137"/>
      <c r="AC629" s="137"/>
      <c r="AD629" s="137"/>
      <c r="AE629" s="137"/>
      <c r="AF629" s="140"/>
    </row>
    <row r="630" spans="1:32" s="108" customFormat="1">
      <c r="A630" s="137" t="s">
        <v>2094</v>
      </c>
      <c r="B630" s="138"/>
      <c r="C630" s="137" t="s">
        <v>2168</v>
      </c>
      <c r="D630" s="138" t="b">
        <v>1</v>
      </c>
      <c r="E630" s="138" t="b">
        <v>1</v>
      </c>
      <c r="F630" s="138" t="b">
        <v>0</v>
      </c>
      <c r="G630" s="138" t="b">
        <v>0</v>
      </c>
      <c r="H630" s="138"/>
      <c r="I630" s="138"/>
      <c r="J630" s="138"/>
      <c r="K630" s="137" t="s">
        <v>330</v>
      </c>
      <c r="L630" s="137" t="s">
        <v>2169</v>
      </c>
      <c r="M630" s="137" t="s">
        <v>5</v>
      </c>
      <c r="N630" s="139"/>
      <c r="O630" s="138"/>
      <c r="P630" s="137"/>
      <c r="Q630" s="137"/>
      <c r="R630" s="137"/>
      <c r="S630" s="140"/>
      <c r="T630" s="137"/>
      <c r="U630" s="137"/>
      <c r="V630" s="137"/>
      <c r="W630" s="137"/>
      <c r="X630" s="138"/>
      <c r="Y630" s="138"/>
      <c r="Z630" s="140"/>
      <c r="AA630" s="137"/>
      <c r="AB630" s="137"/>
      <c r="AC630" s="137"/>
      <c r="AD630" s="137"/>
      <c r="AE630" s="137"/>
      <c r="AF630" s="140"/>
    </row>
    <row r="631" spans="1:32" s="108" customFormat="1">
      <c r="A631" s="137" t="s">
        <v>2094</v>
      </c>
      <c r="B631" s="138"/>
      <c r="C631" s="137" t="s">
        <v>2170</v>
      </c>
      <c r="D631" s="138" t="b">
        <v>1</v>
      </c>
      <c r="E631" s="138" t="b">
        <v>1</v>
      </c>
      <c r="F631" s="138" t="b">
        <v>0</v>
      </c>
      <c r="G631" s="138" t="b">
        <v>0</v>
      </c>
      <c r="H631" s="138"/>
      <c r="I631" s="138"/>
      <c r="J631" s="138"/>
      <c r="K631" s="137" t="s">
        <v>330</v>
      </c>
      <c r="L631" s="137" t="s">
        <v>490</v>
      </c>
      <c r="M631" s="137" t="s">
        <v>8</v>
      </c>
      <c r="N631" s="139"/>
      <c r="O631" s="138"/>
      <c r="P631" s="137"/>
      <c r="Q631" s="137"/>
      <c r="R631" s="137"/>
      <c r="S631" s="140"/>
      <c r="T631" s="137"/>
      <c r="U631" s="137"/>
      <c r="V631" s="137"/>
      <c r="W631" s="137"/>
      <c r="X631" s="138"/>
      <c r="Y631" s="138"/>
      <c r="Z631" s="140"/>
      <c r="AA631" s="137"/>
      <c r="AB631" s="137"/>
      <c r="AC631" s="137"/>
      <c r="AD631" s="137"/>
      <c r="AE631" s="137"/>
      <c r="AF631" s="140"/>
    </row>
    <row r="632" spans="1:32" s="112" customFormat="1" ht="32.1">
      <c r="A632" s="112" t="s">
        <v>2171</v>
      </c>
      <c r="C632" s="102" t="s">
        <v>322</v>
      </c>
      <c r="D632" s="112" t="b">
        <v>0</v>
      </c>
      <c r="E632" s="112" t="b">
        <v>0</v>
      </c>
      <c r="F632" s="112" t="b">
        <v>1</v>
      </c>
      <c r="G632" s="112" t="b">
        <v>1</v>
      </c>
      <c r="H632" s="112" t="s">
        <v>462</v>
      </c>
      <c r="I632" s="112" t="s">
        <v>320</v>
      </c>
      <c r="K632" s="112" t="s">
        <v>324</v>
      </c>
      <c r="L632" s="112" t="s">
        <v>328</v>
      </c>
      <c r="M632" s="112" t="s">
        <v>8</v>
      </c>
      <c r="N632" s="113" t="str">
        <f>N$2</f>
        <v>A unique code that identifies an extracted publication in the ERA dataset. This code is present in all the tables of era extraction data models.</v>
      </c>
      <c r="P632" s="112" t="s">
        <v>463</v>
      </c>
      <c r="R632" s="112" t="s">
        <v>328</v>
      </c>
      <c r="S632" s="171" t="s">
        <v>328</v>
      </c>
      <c r="T632" s="112" t="s">
        <v>328</v>
      </c>
      <c r="U632" s="112" t="s">
        <v>328</v>
      </c>
      <c r="V632" s="112" t="s">
        <v>328</v>
      </c>
      <c r="W632" s="112" t="s">
        <v>328</v>
      </c>
      <c r="Z632" s="171" t="s">
        <v>328</v>
      </c>
      <c r="AA632" s="112" t="s">
        <v>328</v>
      </c>
      <c r="AB632" s="112" t="s">
        <v>328</v>
      </c>
      <c r="AC632" s="112" t="s">
        <v>328</v>
      </c>
      <c r="AD632" s="112" t="s">
        <v>328</v>
      </c>
      <c r="AE632" s="112" t="s">
        <v>328</v>
      </c>
      <c r="AF632" s="171" t="s">
        <v>328</v>
      </c>
    </row>
    <row r="633" spans="1:32">
      <c r="A633" s="112" t="s">
        <v>2171</v>
      </c>
      <c r="B633" s="112"/>
      <c r="C633" s="102" t="s">
        <v>40</v>
      </c>
      <c r="D633" s="112" t="b">
        <v>0</v>
      </c>
      <c r="E633" s="112" t="b">
        <v>0</v>
      </c>
      <c r="F633" s="112" t="b">
        <v>1</v>
      </c>
      <c r="G633" s="112" t="b">
        <v>1</v>
      </c>
      <c r="H633" s="112" t="s">
        <v>462</v>
      </c>
      <c r="I633" s="112" t="s">
        <v>364</v>
      </c>
      <c r="J633" s="112"/>
      <c r="K633" s="112" t="s">
        <v>330</v>
      </c>
      <c r="L633" s="112" t="s">
        <v>371</v>
      </c>
      <c r="M633" s="112" t="s">
        <v>8</v>
      </c>
      <c r="N633" s="113"/>
      <c r="O633" s="112"/>
      <c r="P633" s="112"/>
      <c r="Q633" s="112"/>
      <c r="R633" s="112"/>
      <c r="S633" s="171"/>
      <c r="T633" s="112"/>
      <c r="U633" s="112"/>
      <c r="V633" s="112"/>
      <c r="W633" s="112"/>
      <c r="X633" s="112"/>
      <c r="Y633" s="112"/>
      <c r="Z633" s="171"/>
      <c r="AA633" s="112"/>
      <c r="AB633" s="112"/>
      <c r="AC633" s="112"/>
      <c r="AD633" s="112"/>
      <c r="AE633" s="112"/>
      <c r="AF633" s="171"/>
    </row>
    <row r="634" spans="1:32">
      <c r="A634" s="112" t="s">
        <v>2171</v>
      </c>
      <c r="B634" s="112"/>
      <c r="C634" s="112" t="s">
        <v>2162</v>
      </c>
      <c r="D634" s="112" t="b">
        <v>0</v>
      </c>
      <c r="E634" s="112" t="b">
        <v>0</v>
      </c>
      <c r="F634" s="112" t="b">
        <v>1</v>
      </c>
      <c r="G634" s="112" t="b">
        <v>1</v>
      </c>
      <c r="H634" s="112"/>
      <c r="I634" s="112"/>
      <c r="J634" s="112"/>
      <c r="K634" s="112"/>
      <c r="L634" s="112" t="s">
        <v>328</v>
      </c>
      <c r="M634" s="112" t="s">
        <v>8</v>
      </c>
      <c r="N634" s="113"/>
      <c r="O634" s="112"/>
      <c r="P634" s="112"/>
      <c r="Q634" s="112"/>
      <c r="R634" s="112"/>
      <c r="S634" s="171"/>
      <c r="T634" s="112"/>
      <c r="U634" s="112"/>
      <c r="V634" s="112"/>
      <c r="W634" s="112"/>
      <c r="X634" s="112"/>
      <c r="Y634" s="112"/>
      <c r="Z634" s="171"/>
      <c r="AA634" s="112"/>
      <c r="AB634" s="112"/>
      <c r="AC634" s="112"/>
      <c r="AD634" s="112"/>
      <c r="AE634" s="112"/>
      <c r="AF634" s="171"/>
    </row>
    <row r="635" spans="1:32">
      <c r="A635" s="112" t="s">
        <v>2171</v>
      </c>
      <c r="B635" s="112"/>
      <c r="C635" s="230" t="s">
        <v>748</v>
      </c>
      <c r="D635" s="112" t="b">
        <v>0</v>
      </c>
      <c r="E635" s="112" t="b">
        <v>0</v>
      </c>
      <c r="F635" s="112" t="b">
        <v>1</v>
      </c>
      <c r="G635" s="112" t="b">
        <v>1</v>
      </c>
      <c r="H635" s="112" t="s">
        <v>462</v>
      </c>
      <c r="I635" s="112" t="s">
        <v>747</v>
      </c>
      <c r="J635" s="112"/>
      <c r="K635" s="112" t="s">
        <v>330</v>
      </c>
      <c r="L635" s="112" t="s">
        <v>328</v>
      </c>
      <c r="M635" s="112" t="s">
        <v>8</v>
      </c>
      <c r="N635" s="113"/>
      <c r="O635" s="112"/>
      <c r="P635" s="112"/>
      <c r="Q635" s="112"/>
      <c r="R635" s="112"/>
      <c r="S635" s="171"/>
      <c r="T635" s="112"/>
      <c r="U635" s="112"/>
      <c r="V635" s="112"/>
      <c r="W635" s="112"/>
      <c r="X635" s="112"/>
      <c r="Y635" s="112"/>
      <c r="Z635" s="171"/>
      <c r="AA635" s="112"/>
      <c r="AB635" s="112"/>
      <c r="AC635" s="112"/>
      <c r="AD635" s="112"/>
      <c r="AE635" s="112"/>
      <c r="AF635" s="171"/>
    </row>
    <row r="636" spans="1:32">
      <c r="A636" s="112" t="s">
        <v>2171</v>
      </c>
      <c r="B636" s="112"/>
      <c r="C636" s="112" t="s">
        <v>2164</v>
      </c>
      <c r="D636" s="112" t="b">
        <v>0</v>
      </c>
      <c r="E636" s="112" t="b">
        <v>0</v>
      </c>
      <c r="F636" s="112" t="b">
        <v>1</v>
      </c>
      <c r="G636" s="112" t="b">
        <v>1</v>
      </c>
      <c r="H636" s="112"/>
      <c r="I636" s="112"/>
      <c r="J636" s="112"/>
      <c r="K636" s="112"/>
      <c r="L636" s="112" t="s">
        <v>328</v>
      </c>
      <c r="M636" s="112" t="s">
        <v>8</v>
      </c>
      <c r="N636" s="113"/>
      <c r="O636" s="112"/>
      <c r="P636" s="112"/>
      <c r="Q636" s="112"/>
      <c r="R636" s="112"/>
      <c r="S636" s="171"/>
      <c r="T636" s="112"/>
      <c r="U636" s="112"/>
      <c r="V636" s="112"/>
      <c r="W636" s="112"/>
      <c r="X636" s="112"/>
      <c r="Y636" s="112"/>
      <c r="Z636" s="171"/>
      <c r="AA636" s="112"/>
      <c r="AB636" s="112"/>
      <c r="AC636" s="112"/>
      <c r="AD636" s="112"/>
      <c r="AE636" s="112"/>
      <c r="AF636" s="171"/>
    </row>
    <row r="637" spans="1:32">
      <c r="A637" s="112" t="s">
        <v>2171</v>
      </c>
      <c r="B637" s="112"/>
      <c r="C637" s="112" t="s">
        <v>2166</v>
      </c>
      <c r="D637" s="112" t="b">
        <v>0</v>
      </c>
      <c r="E637" s="112" t="b">
        <v>0</v>
      </c>
      <c r="F637" s="112" t="b">
        <v>1</v>
      </c>
      <c r="G637" s="112" t="b">
        <v>1</v>
      </c>
      <c r="H637" s="112"/>
      <c r="I637" s="112"/>
      <c r="J637" s="112"/>
      <c r="K637" s="112"/>
      <c r="L637" s="112" t="s">
        <v>2172</v>
      </c>
      <c r="M637" s="112" t="s">
        <v>8</v>
      </c>
      <c r="N637" s="113"/>
      <c r="O637" s="112"/>
      <c r="P637" s="112"/>
      <c r="Q637" s="112"/>
      <c r="R637" s="112"/>
      <c r="S637" s="171"/>
      <c r="T637" s="112"/>
      <c r="U637" s="112"/>
      <c r="V637" s="112"/>
      <c r="W637" s="112"/>
      <c r="X637" s="112"/>
      <c r="Y637" s="112"/>
      <c r="Z637" s="171"/>
      <c r="AA637" s="112"/>
      <c r="AB637" s="112"/>
      <c r="AC637" s="112"/>
      <c r="AD637" s="112"/>
      <c r="AE637" s="112"/>
      <c r="AF637" s="171"/>
    </row>
    <row r="638" spans="1:32">
      <c r="A638" s="112" t="s">
        <v>2171</v>
      </c>
      <c r="B638" s="112"/>
      <c r="C638" s="112" t="s">
        <v>2173</v>
      </c>
      <c r="D638" s="112" t="b">
        <v>0</v>
      </c>
      <c r="E638" s="112" t="b">
        <v>0</v>
      </c>
      <c r="F638" s="112" t="b">
        <v>1</v>
      </c>
      <c r="G638" s="112" t="b">
        <v>1</v>
      </c>
      <c r="H638" s="112"/>
      <c r="I638" s="112"/>
      <c r="J638" s="112"/>
      <c r="K638" s="112"/>
      <c r="L638" s="112" t="s">
        <v>2174</v>
      </c>
      <c r="M638" s="112" t="s">
        <v>8</v>
      </c>
      <c r="N638" s="113"/>
      <c r="O638" s="112"/>
      <c r="P638" s="112"/>
      <c r="Q638" s="112"/>
      <c r="R638" s="112"/>
      <c r="S638" s="171"/>
      <c r="T638" s="112"/>
      <c r="U638" s="112"/>
      <c r="V638" s="112"/>
      <c r="W638" s="112"/>
      <c r="X638" s="112"/>
      <c r="Y638" s="112"/>
      <c r="Z638" s="171"/>
      <c r="AA638" s="112"/>
      <c r="AB638" s="112"/>
      <c r="AC638" s="112"/>
      <c r="AD638" s="112"/>
      <c r="AE638" s="112"/>
      <c r="AF638" s="171"/>
    </row>
    <row r="639" spans="1:32">
      <c r="A639" s="112" t="s">
        <v>2171</v>
      </c>
      <c r="B639" s="112"/>
      <c r="C639" s="112" t="s">
        <v>2168</v>
      </c>
      <c r="D639" s="112" t="b">
        <v>0</v>
      </c>
      <c r="E639" s="112" t="b">
        <v>0</v>
      </c>
      <c r="F639" s="112" t="b">
        <v>1</v>
      </c>
      <c r="G639" s="112" t="b">
        <v>1</v>
      </c>
      <c r="H639" s="112"/>
      <c r="I639" s="112"/>
      <c r="J639" s="112"/>
      <c r="K639" s="112"/>
      <c r="L639" s="112" t="s">
        <v>328</v>
      </c>
      <c r="M639" s="112" t="s">
        <v>8</v>
      </c>
      <c r="N639" s="113"/>
      <c r="O639" s="112"/>
      <c r="P639" s="112"/>
      <c r="Q639" s="112"/>
      <c r="R639" s="112"/>
      <c r="S639" s="171"/>
      <c r="T639" s="112"/>
      <c r="U639" s="112"/>
      <c r="V639" s="112"/>
      <c r="W639" s="112"/>
      <c r="X639" s="112"/>
      <c r="Y639" s="112"/>
      <c r="Z639" s="171"/>
      <c r="AA639" s="112"/>
      <c r="AB639" s="112"/>
      <c r="AC639" s="112"/>
      <c r="AD639" s="112"/>
      <c r="AE639" s="112"/>
      <c r="AF639" s="171"/>
    </row>
    <row r="640" spans="1:32">
      <c r="A640" s="112" t="s">
        <v>2171</v>
      </c>
      <c r="B640" s="112"/>
      <c r="C640" s="112" t="s">
        <v>2170</v>
      </c>
      <c r="D640" s="112" t="b">
        <v>0</v>
      </c>
      <c r="E640" s="112" t="b">
        <v>0</v>
      </c>
      <c r="F640" s="112" t="b">
        <v>1</v>
      </c>
      <c r="G640" s="112" t="b">
        <v>1</v>
      </c>
      <c r="H640" s="112"/>
      <c r="I640" s="112"/>
      <c r="J640" s="112"/>
      <c r="K640" s="112"/>
      <c r="L640" s="112" t="s">
        <v>328</v>
      </c>
      <c r="M640" s="112" t="s">
        <v>8</v>
      </c>
      <c r="N640" s="113"/>
      <c r="O640" s="112"/>
      <c r="P640" s="112"/>
      <c r="Q640" s="112"/>
      <c r="R640" s="112"/>
      <c r="S640" s="171"/>
      <c r="T640" s="112"/>
      <c r="U640" s="112"/>
      <c r="V640" s="112"/>
      <c r="W640" s="112"/>
      <c r="X640" s="112"/>
      <c r="Y640" s="112"/>
      <c r="Z640" s="171"/>
      <c r="AA640" s="112"/>
      <c r="AB640" s="112"/>
      <c r="AC640" s="112"/>
      <c r="AD640" s="112"/>
      <c r="AE640" s="112"/>
      <c r="AF640" s="171"/>
    </row>
    <row r="641" spans="1:32" s="144" customFormat="1" ht="32.1">
      <c r="A641" s="143" t="s">
        <v>2027</v>
      </c>
      <c r="C641" s="143" t="s">
        <v>2026</v>
      </c>
      <c r="D641" s="144" t="b">
        <v>1</v>
      </c>
      <c r="E641" s="144" t="b">
        <v>1</v>
      </c>
      <c r="F641" s="144" t="b">
        <v>1</v>
      </c>
      <c r="G641" s="144" t="b">
        <v>1</v>
      </c>
      <c r="H641" s="144" t="s">
        <v>323</v>
      </c>
      <c r="K641" s="143" t="s">
        <v>330</v>
      </c>
      <c r="L641" s="143" t="s">
        <v>1400</v>
      </c>
      <c r="M641" s="143" t="s">
        <v>8</v>
      </c>
      <c r="N641" s="148" t="s">
        <v>1401</v>
      </c>
      <c r="P641" s="143" t="s">
        <v>333</v>
      </c>
      <c r="Q641" s="143" t="s">
        <v>328</v>
      </c>
      <c r="R641" s="143" t="s">
        <v>324</v>
      </c>
      <c r="S641" s="146" t="s">
        <v>328</v>
      </c>
      <c r="T641" s="143" t="s">
        <v>328</v>
      </c>
      <c r="U641" s="143" t="s">
        <v>328</v>
      </c>
      <c r="V641" s="143" t="s">
        <v>328</v>
      </c>
      <c r="W641" s="143" t="s">
        <v>328</v>
      </c>
      <c r="Z641" s="146" t="s">
        <v>328</v>
      </c>
      <c r="AA641" s="143" t="s">
        <v>328</v>
      </c>
      <c r="AB641" s="143" t="s">
        <v>328</v>
      </c>
      <c r="AC641" s="143" t="s">
        <v>328</v>
      </c>
      <c r="AD641" s="143" t="s">
        <v>328</v>
      </c>
      <c r="AE641" s="143" t="s">
        <v>328</v>
      </c>
      <c r="AF641" s="146" t="s">
        <v>328</v>
      </c>
    </row>
    <row r="642" spans="1:32" s="144" customFormat="1">
      <c r="A642" s="143" t="s">
        <v>2027</v>
      </c>
      <c r="C642" s="143" t="s">
        <v>2093</v>
      </c>
      <c r="D642" s="144" t="b">
        <v>1</v>
      </c>
      <c r="E642" s="144" t="b">
        <v>1</v>
      </c>
      <c r="F642" s="144" t="b">
        <v>1</v>
      </c>
      <c r="G642" s="144" t="b">
        <v>1</v>
      </c>
      <c r="K642" s="143" t="s">
        <v>324</v>
      </c>
      <c r="L642" s="143" t="s">
        <v>328</v>
      </c>
      <c r="M642" s="143" t="s">
        <v>8</v>
      </c>
      <c r="N642" s="145"/>
      <c r="Q642" s="143" t="s">
        <v>2175</v>
      </c>
      <c r="R642" s="143" t="s">
        <v>328</v>
      </c>
      <c r="S642" s="146" t="s">
        <v>328</v>
      </c>
      <c r="T642" s="143" t="s">
        <v>328</v>
      </c>
      <c r="U642" s="143" t="s">
        <v>328</v>
      </c>
      <c r="V642" s="143" t="s">
        <v>328</v>
      </c>
      <c r="W642" s="143" t="s">
        <v>328</v>
      </c>
      <c r="Z642" s="146" t="s">
        <v>328</v>
      </c>
      <c r="AA642" s="143" t="s">
        <v>328</v>
      </c>
      <c r="AB642" s="143" t="s">
        <v>328</v>
      </c>
      <c r="AC642" s="143" t="s">
        <v>328</v>
      </c>
      <c r="AD642" s="143" t="s">
        <v>328</v>
      </c>
      <c r="AE642" s="143" t="s">
        <v>328</v>
      </c>
      <c r="AF642" s="146" t="s">
        <v>328</v>
      </c>
    </row>
    <row r="643" spans="1:32" s="144" customFormat="1" ht="15.95">
      <c r="A643" s="143" t="s">
        <v>2027</v>
      </c>
      <c r="C643" s="143" t="s">
        <v>2176</v>
      </c>
      <c r="D643" s="144" t="b">
        <v>0</v>
      </c>
      <c r="E643" s="144" t="b">
        <v>0</v>
      </c>
      <c r="F643" s="144" t="b">
        <v>1</v>
      </c>
      <c r="G643" s="144" t="b">
        <v>1</v>
      </c>
      <c r="K643" s="143"/>
      <c r="L643" s="143" t="s">
        <v>2177</v>
      </c>
      <c r="M643" s="143" t="s">
        <v>8</v>
      </c>
      <c r="N643" s="145" t="s">
        <v>2178</v>
      </c>
      <c r="Q643" s="143"/>
      <c r="R643" s="143"/>
      <c r="S643" s="146"/>
      <c r="T643" s="143"/>
      <c r="U643" s="143"/>
      <c r="V643" s="143"/>
      <c r="W643" s="143"/>
      <c r="Z643" s="146"/>
      <c r="AA643" s="143"/>
      <c r="AB643" s="143"/>
      <c r="AC643" s="143"/>
      <c r="AD643" s="143"/>
      <c r="AE643" s="143"/>
      <c r="AF643" s="146"/>
    </row>
    <row r="644" spans="1:32" s="144" customFormat="1" ht="15.95">
      <c r="A644" s="143" t="s">
        <v>2027</v>
      </c>
      <c r="C644" s="143" t="s">
        <v>2179</v>
      </c>
      <c r="D644" s="144" t="b">
        <v>0</v>
      </c>
      <c r="E644" s="144" t="b">
        <v>0</v>
      </c>
      <c r="F644" s="144" t="b">
        <v>1</v>
      </c>
      <c r="G644" s="144" t="b">
        <v>1</v>
      </c>
      <c r="K644" s="143"/>
      <c r="L644" s="143" t="s">
        <v>2180</v>
      </c>
      <c r="M644" s="143" t="s">
        <v>8</v>
      </c>
      <c r="N644" s="145" t="s">
        <v>2181</v>
      </c>
      <c r="Q644" s="143"/>
      <c r="R644" s="143"/>
      <c r="S644" s="146"/>
      <c r="T644" s="143"/>
      <c r="U644" s="143"/>
      <c r="V644" s="143"/>
      <c r="W644" s="143"/>
      <c r="Z644" s="146"/>
      <c r="AA644" s="143"/>
      <c r="AB644" s="143"/>
      <c r="AC644" s="143"/>
      <c r="AD644" s="143"/>
      <c r="AE644" s="143"/>
      <c r="AF644" s="146"/>
    </row>
    <row r="645" spans="1:32" s="144" customFormat="1" ht="15.95">
      <c r="A645" s="143" t="s">
        <v>2027</v>
      </c>
      <c r="C645" s="143" t="s">
        <v>2182</v>
      </c>
      <c r="D645" s="144" t="b">
        <v>0</v>
      </c>
      <c r="E645" s="144" t="b">
        <v>0</v>
      </c>
      <c r="F645" s="144" t="b">
        <v>1</v>
      </c>
      <c r="G645" s="144" t="b">
        <v>1</v>
      </c>
      <c r="K645" s="143"/>
      <c r="L645" s="143" t="s">
        <v>2183</v>
      </c>
      <c r="M645" s="143" t="s">
        <v>8</v>
      </c>
      <c r="N645" s="145" t="s">
        <v>2184</v>
      </c>
      <c r="Q645" s="143"/>
      <c r="R645" s="143"/>
      <c r="S645" s="146"/>
      <c r="T645" s="143"/>
      <c r="U645" s="143"/>
      <c r="V645" s="143"/>
      <c r="W645" s="143"/>
      <c r="Z645" s="146"/>
      <c r="AA645" s="143"/>
      <c r="AB645" s="143"/>
      <c r="AC645" s="143"/>
      <c r="AD645" s="143"/>
      <c r="AE645" s="143"/>
      <c r="AF645" s="146"/>
    </row>
    <row r="646" spans="1:32" s="144" customFormat="1" ht="15.95">
      <c r="A646" s="143" t="s">
        <v>2027</v>
      </c>
      <c r="C646" s="143" t="s">
        <v>2185</v>
      </c>
      <c r="D646" s="144" t="b">
        <v>0</v>
      </c>
      <c r="E646" s="144" t="b">
        <v>0</v>
      </c>
      <c r="F646" s="144" t="b">
        <v>1</v>
      </c>
      <c r="G646" s="144" t="b">
        <v>1</v>
      </c>
      <c r="K646" s="143"/>
      <c r="L646" s="143" t="s">
        <v>2186</v>
      </c>
      <c r="M646" s="143" t="s">
        <v>8</v>
      </c>
      <c r="N646" s="145" t="s">
        <v>2187</v>
      </c>
      <c r="Q646" s="143"/>
      <c r="R646" s="143"/>
      <c r="S646" s="146"/>
      <c r="T646" s="143"/>
      <c r="U646" s="143"/>
      <c r="V646" s="143"/>
      <c r="W646" s="143"/>
      <c r="Z646" s="146"/>
      <c r="AA646" s="143"/>
      <c r="AB646" s="143"/>
      <c r="AC646" s="143"/>
      <c r="AD646" s="143"/>
      <c r="AE646" s="143"/>
      <c r="AF646" s="146"/>
    </row>
    <row r="647" spans="1:32" s="144" customFormat="1" ht="15.95">
      <c r="A647" s="143" t="s">
        <v>2027</v>
      </c>
      <c r="C647" s="143" t="s">
        <v>2188</v>
      </c>
      <c r="D647" s="144" t="b">
        <v>0</v>
      </c>
      <c r="E647" s="144" t="b">
        <v>0</v>
      </c>
      <c r="F647" s="144" t="b">
        <v>1</v>
      </c>
      <c r="G647" s="144" t="b">
        <v>1</v>
      </c>
      <c r="K647" s="143"/>
      <c r="L647" s="143" t="s">
        <v>2189</v>
      </c>
      <c r="M647" s="143" t="s">
        <v>8</v>
      </c>
      <c r="N647" s="145" t="s">
        <v>2190</v>
      </c>
      <c r="Q647" s="143"/>
      <c r="R647" s="143"/>
      <c r="S647" s="146"/>
      <c r="T647" s="143"/>
      <c r="U647" s="143"/>
      <c r="V647" s="143"/>
      <c r="W647" s="143"/>
      <c r="Z647" s="146"/>
      <c r="AA647" s="143"/>
      <c r="AB647" s="143"/>
      <c r="AC647" s="143"/>
      <c r="AD647" s="143"/>
      <c r="AE647" s="143"/>
      <c r="AF647" s="146"/>
    </row>
    <row r="648" spans="1:32" s="144" customFormat="1">
      <c r="A648" s="143" t="s">
        <v>2027</v>
      </c>
      <c r="C648" s="143" t="s">
        <v>302</v>
      </c>
      <c r="D648" s="144" t="b">
        <v>1</v>
      </c>
      <c r="E648" s="144" t="b">
        <v>1</v>
      </c>
      <c r="F648" s="144" t="b">
        <v>0</v>
      </c>
      <c r="G648" s="144" t="b">
        <v>0</v>
      </c>
      <c r="K648" s="143" t="s">
        <v>330</v>
      </c>
      <c r="L648" s="143" t="s">
        <v>302</v>
      </c>
      <c r="M648" s="143" t="s">
        <v>8</v>
      </c>
      <c r="N648" s="145"/>
      <c r="P648" s="143" t="s">
        <v>333</v>
      </c>
      <c r="Q648" s="143" t="s">
        <v>374</v>
      </c>
      <c r="R648" s="143" t="s">
        <v>330</v>
      </c>
      <c r="S648" s="146" t="s">
        <v>328</v>
      </c>
      <c r="T648" s="143" t="s">
        <v>328</v>
      </c>
      <c r="U648" s="143" t="s">
        <v>328</v>
      </c>
      <c r="V648" s="143" t="s">
        <v>328</v>
      </c>
      <c r="W648" s="143" t="s">
        <v>328</v>
      </c>
      <c r="Z648" s="146" t="s">
        <v>328</v>
      </c>
      <c r="AA648" s="143" t="s">
        <v>328</v>
      </c>
      <c r="AB648" s="143" t="s">
        <v>328</v>
      </c>
      <c r="AC648" s="143" t="s">
        <v>328</v>
      </c>
      <c r="AD648" s="143" t="s">
        <v>328</v>
      </c>
      <c r="AE648" s="143" t="s">
        <v>328</v>
      </c>
      <c r="AF648" s="146" t="s">
        <v>328</v>
      </c>
    </row>
    <row r="649" spans="1:32" s="144" customFormat="1" ht="63.95">
      <c r="A649" s="143" t="s">
        <v>2027</v>
      </c>
      <c r="C649" s="143" t="s">
        <v>2191</v>
      </c>
      <c r="D649" s="144" t="b">
        <v>1</v>
      </c>
      <c r="E649" s="144" t="b">
        <v>1</v>
      </c>
      <c r="F649" s="144" t="b">
        <v>0</v>
      </c>
      <c r="G649" s="144" t="b">
        <v>0</v>
      </c>
      <c r="K649" s="143" t="s">
        <v>330</v>
      </c>
      <c r="L649" s="143" t="s">
        <v>2192</v>
      </c>
      <c r="M649" s="143" t="s">
        <v>8</v>
      </c>
      <c r="N649" s="148" t="s">
        <v>2193</v>
      </c>
      <c r="P649" s="143" t="s">
        <v>2194</v>
      </c>
      <c r="Q649" s="143" t="s">
        <v>328</v>
      </c>
      <c r="R649" s="143" t="s">
        <v>330</v>
      </c>
      <c r="S649" s="146" t="s">
        <v>473</v>
      </c>
      <c r="T649" s="143" t="s">
        <v>2195</v>
      </c>
      <c r="U649" s="147" t="s">
        <v>2196</v>
      </c>
      <c r="V649" s="143" t="s">
        <v>476</v>
      </c>
      <c r="W649" s="143" t="s">
        <v>2197</v>
      </c>
      <c r="Z649" s="146" t="s">
        <v>324</v>
      </c>
      <c r="AA649" s="143" t="s">
        <v>473</v>
      </c>
      <c r="AB649" s="143" t="s">
        <v>2195</v>
      </c>
      <c r="AC649" s="147" t="s">
        <v>2196</v>
      </c>
      <c r="AD649" s="143" t="s">
        <v>476</v>
      </c>
      <c r="AE649" s="143" t="s">
        <v>2198</v>
      </c>
      <c r="AF649" s="146"/>
    </row>
    <row r="650" spans="1:32" s="144" customFormat="1" ht="15.95">
      <c r="A650" s="143" t="s">
        <v>2027</v>
      </c>
      <c r="C650" s="143" t="s">
        <v>2199</v>
      </c>
      <c r="D650" s="144" t="b">
        <v>1</v>
      </c>
      <c r="E650" s="144" t="b">
        <v>1</v>
      </c>
      <c r="F650" s="144" t="b">
        <v>0</v>
      </c>
      <c r="G650" s="144" t="b">
        <v>0</v>
      </c>
      <c r="K650" s="143" t="s">
        <v>330</v>
      </c>
      <c r="L650" s="143" t="s">
        <v>2200</v>
      </c>
      <c r="M650" s="143" t="s">
        <v>27</v>
      </c>
      <c r="N650" s="148" t="s">
        <v>2201</v>
      </c>
      <c r="P650" s="143"/>
      <c r="Q650" s="143" t="s">
        <v>2202</v>
      </c>
      <c r="R650" s="143" t="s">
        <v>330</v>
      </c>
      <c r="S650" s="146"/>
      <c r="T650" s="143"/>
      <c r="U650" s="147"/>
      <c r="V650" s="143"/>
      <c r="W650" s="143"/>
      <c r="Z650" s="146"/>
      <c r="AA650" s="143"/>
      <c r="AB650" s="143"/>
      <c r="AC650" s="147"/>
      <c r="AD650" s="143"/>
      <c r="AE650" s="143"/>
      <c r="AF650" s="146"/>
    </row>
    <row r="651" spans="1:32" s="144" customFormat="1">
      <c r="A651" s="143" t="s">
        <v>2027</v>
      </c>
      <c r="C651" s="143" t="s">
        <v>2203</v>
      </c>
      <c r="D651" s="144" t="b">
        <v>1</v>
      </c>
      <c r="E651" s="144" t="b">
        <v>1</v>
      </c>
      <c r="F651" s="144" t="b">
        <v>0</v>
      </c>
      <c r="G651" s="144" t="b">
        <v>0</v>
      </c>
      <c r="K651" s="143" t="s">
        <v>330</v>
      </c>
      <c r="L651" s="143" t="s">
        <v>490</v>
      </c>
      <c r="M651" s="143" t="s">
        <v>8</v>
      </c>
      <c r="N651" s="148"/>
      <c r="P651" s="143"/>
      <c r="Q651" s="143" t="s">
        <v>2204</v>
      </c>
      <c r="R651" s="143"/>
      <c r="S651" s="146"/>
      <c r="T651" s="143"/>
      <c r="U651" s="147"/>
      <c r="V651" s="143"/>
      <c r="W651" s="143"/>
      <c r="Z651" s="146"/>
      <c r="AA651" s="143"/>
      <c r="AB651" s="143"/>
      <c r="AC651" s="147"/>
      <c r="AD651" s="143"/>
      <c r="AE651" s="143"/>
      <c r="AF651" s="146"/>
    </row>
    <row r="652" spans="1:32" s="144" customFormat="1" ht="32.1">
      <c r="A652" s="143" t="s">
        <v>2027</v>
      </c>
      <c r="C652" s="143" t="s">
        <v>322</v>
      </c>
      <c r="D652" s="144" t="b">
        <v>1</v>
      </c>
      <c r="E652" s="144" t="b">
        <v>1</v>
      </c>
      <c r="F652" s="144" t="b">
        <v>1</v>
      </c>
      <c r="G652" s="144" t="b">
        <v>1</v>
      </c>
      <c r="H652" s="144" t="s">
        <v>462</v>
      </c>
      <c r="I652" s="144" t="s">
        <v>320</v>
      </c>
      <c r="K652" s="143" t="s">
        <v>324</v>
      </c>
      <c r="L652" s="143" t="s">
        <v>328</v>
      </c>
      <c r="M652" s="143" t="s">
        <v>8</v>
      </c>
      <c r="N652" s="145" t="str">
        <f>N$2</f>
        <v>A unique code that identifies an extracted publication in the ERA dataset. This code is present in all the tables of era extraction data models.</v>
      </c>
      <c r="P652" s="143" t="s">
        <v>463</v>
      </c>
      <c r="Q652" s="143" t="s">
        <v>328</v>
      </c>
      <c r="R652" s="143" t="s">
        <v>328</v>
      </c>
      <c r="S652" s="146" t="s">
        <v>328</v>
      </c>
      <c r="T652" s="143" t="s">
        <v>328</v>
      </c>
      <c r="U652" s="143" t="s">
        <v>328</v>
      </c>
      <c r="V652" s="143" t="s">
        <v>328</v>
      </c>
      <c r="W652" s="143" t="s">
        <v>328</v>
      </c>
      <c r="Z652" s="146" t="s">
        <v>328</v>
      </c>
      <c r="AA652" s="143" t="s">
        <v>328</v>
      </c>
      <c r="AB652" s="143" t="s">
        <v>328</v>
      </c>
      <c r="AC652" s="143" t="s">
        <v>328</v>
      </c>
      <c r="AD652" s="143" t="s">
        <v>328</v>
      </c>
      <c r="AE652" s="143" t="s">
        <v>328</v>
      </c>
      <c r="AF652" s="146" t="s">
        <v>328</v>
      </c>
    </row>
    <row r="653" spans="1:32" s="84" customFormat="1" ht="32.1">
      <c r="A653" s="83" t="s">
        <v>2205</v>
      </c>
      <c r="C653" s="83" t="s">
        <v>322</v>
      </c>
      <c r="D653" s="84" t="b">
        <v>0</v>
      </c>
      <c r="E653" s="84" t="b">
        <v>0</v>
      </c>
      <c r="F653" s="84" t="b">
        <v>1</v>
      </c>
      <c r="G653" s="84" t="b">
        <v>1</v>
      </c>
      <c r="H653" s="84" t="s">
        <v>462</v>
      </c>
      <c r="I653" s="84" t="s">
        <v>320</v>
      </c>
      <c r="K653" s="83" t="s">
        <v>324</v>
      </c>
      <c r="L653" s="83" t="s">
        <v>328</v>
      </c>
      <c r="M653" s="83" t="s">
        <v>8</v>
      </c>
      <c r="N653" s="88" t="str">
        <f>N$2</f>
        <v>A unique code that identifies an extracted publication in the ERA dataset. This code is present in all the tables of era extraction data models.</v>
      </c>
      <c r="P653" s="83" t="s">
        <v>463</v>
      </c>
      <c r="Q653" s="83"/>
      <c r="R653" s="83" t="s">
        <v>328</v>
      </c>
      <c r="S653" s="86" t="s">
        <v>328</v>
      </c>
      <c r="T653" s="83" t="s">
        <v>328</v>
      </c>
      <c r="U653" s="83" t="s">
        <v>328</v>
      </c>
      <c r="V653" s="83" t="s">
        <v>328</v>
      </c>
      <c r="W653" s="83" t="s">
        <v>328</v>
      </c>
      <c r="Z653" s="86" t="s">
        <v>328</v>
      </c>
      <c r="AA653" s="83" t="s">
        <v>328</v>
      </c>
      <c r="AB653" s="83" t="s">
        <v>328</v>
      </c>
      <c r="AC653" s="83" t="s">
        <v>328</v>
      </c>
      <c r="AD653" s="83" t="s">
        <v>328</v>
      </c>
      <c r="AE653" s="83" t="s">
        <v>328</v>
      </c>
      <c r="AF653" s="86" t="s">
        <v>328</v>
      </c>
    </row>
    <row r="654" spans="1:32" s="84" customFormat="1" ht="15.95">
      <c r="A654" s="83" t="s">
        <v>2205</v>
      </c>
      <c r="C654" s="83" t="s">
        <v>2026</v>
      </c>
      <c r="D654" s="84" t="b">
        <v>0</v>
      </c>
      <c r="E654" s="84" t="b">
        <v>0</v>
      </c>
      <c r="F654" s="84" t="b">
        <v>1</v>
      </c>
      <c r="G654" s="84" t="b">
        <v>1</v>
      </c>
      <c r="H654" s="84" t="s">
        <v>462</v>
      </c>
      <c r="I654" s="84" t="s">
        <v>2027</v>
      </c>
      <c r="K654" s="83"/>
      <c r="L654" s="83" t="s">
        <v>2206</v>
      </c>
      <c r="M654" s="83" t="s">
        <v>8</v>
      </c>
      <c r="N654" s="88" t="s">
        <v>2207</v>
      </c>
      <c r="P654" s="83"/>
      <c r="Q654" s="83"/>
      <c r="R654" s="83"/>
      <c r="S654" s="86"/>
      <c r="T654" s="83"/>
      <c r="U654" s="83"/>
      <c r="V654" s="83"/>
      <c r="W654" s="83"/>
      <c r="Z654" s="86"/>
      <c r="AA654" s="83"/>
      <c r="AB654" s="83"/>
      <c r="AC654" s="83"/>
      <c r="AD654" s="83"/>
      <c r="AE654" s="83"/>
      <c r="AF654" s="86"/>
    </row>
    <row r="655" spans="1:32" s="84" customFormat="1" ht="15.95">
      <c r="A655" s="83" t="s">
        <v>2205</v>
      </c>
      <c r="C655" s="83" t="s">
        <v>2191</v>
      </c>
      <c r="D655" s="84" t="b">
        <v>0</v>
      </c>
      <c r="E655" s="84" t="b">
        <v>0</v>
      </c>
      <c r="F655" s="84" t="b">
        <v>1</v>
      </c>
      <c r="G655" s="84" t="b">
        <v>1</v>
      </c>
      <c r="K655" s="83"/>
      <c r="L655" s="83" t="s">
        <v>2208</v>
      </c>
      <c r="M655" s="83" t="s">
        <v>2209</v>
      </c>
      <c r="N655" s="88" t="s">
        <v>2210</v>
      </c>
      <c r="P655" s="83"/>
      <c r="Q655" s="83"/>
      <c r="R655" s="83"/>
      <c r="S655" s="86"/>
      <c r="T655" s="83"/>
      <c r="U655" s="83"/>
      <c r="V655" s="83"/>
      <c r="W655" s="83"/>
      <c r="Z655" s="86"/>
      <c r="AA655" s="83"/>
      <c r="AB655" s="83"/>
      <c r="AC655" s="83"/>
      <c r="AD655" s="83"/>
      <c r="AE655" s="83"/>
      <c r="AF655" s="86"/>
    </row>
    <row r="656" spans="1:32" s="84" customFormat="1" ht="15.95">
      <c r="A656" s="83" t="s">
        <v>2205</v>
      </c>
      <c r="C656" s="83" t="s">
        <v>2199</v>
      </c>
      <c r="D656" s="84" t="b">
        <v>0</v>
      </c>
      <c r="E656" s="84" t="b">
        <v>0</v>
      </c>
      <c r="F656" s="84" t="b">
        <v>1</v>
      </c>
      <c r="G656" s="84" t="b">
        <v>1</v>
      </c>
      <c r="K656" s="83"/>
      <c r="L656" s="83" t="s">
        <v>2200</v>
      </c>
      <c r="M656" s="83" t="s">
        <v>5</v>
      </c>
      <c r="N656" s="88" t="s">
        <v>2211</v>
      </c>
      <c r="P656" s="83"/>
      <c r="Q656" s="83"/>
      <c r="R656" s="83"/>
      <c r="S656" s="86"/>
      <c r="T656" s="83"/>
      <c r="U656" s="83"/>
      <c r="V656" s="83"/>
      <c r="W656" s="83"/>
      <c r="Z656" s="86"/>
      <c r="AA656" s="83"/>
      <c r="AB656" s="83"/>
      <c r="AC656" s="83"/>
      <c r="AD656" s="83"/>
      <c r="AE656" s="83"/>
      <c r="AF656" s="86"/>
    </row>
    <row r="657" spans="1:32" s="84" customFormat="1">
      <c r="A657" s="83" t="s">
        <v>2205</v>
      </c>
      <c r="C657" s="83" t="s">
        <v>2203</v>
      </c>
      <c r="D657" s="84" t="b">
        <v>0</v>
      </c>
      <c r="E657" s="84" t="b">
        <v>0</v>
      </c>
      <c r="F657" s="84" t="b">
        <v>1</v>
      </c>
      <c r="G657" s="84" t="b">
        <v>1</v>
      </c>
      <c r="K657" s="83"/>
      <c r="L657" s="83" t="s">
        <v>490</v>
      </c>
      <c r="M657" s="83" t="s">
        <v>8</v>
      </c>
      <c r="N657" s="88"/>
      <c r="P657" s="83"/>
      <c r="Q657" s="83"/>
      <c r="R657" s="83"/>
      <c r="S657" s="86"/>
      <c r="T657" s="83"/>
      <c r="U657" s="83"/>
      <c r="V657" s="83"/>
      <c r="W657" s="83"/>
      <c r="Z657" s="86"/>
      <c r="AA657" s="83"/>
      <c r="AB657" s="83"/>
      <c r="AC657" s="83"/>
      <c r="AD657" s="83"/>
      <c r="AE657" s="83"/>
      <c r="AF657" s="86"/>
    </row>
    <row r="658" spans="1:32" s="90" customFormat="1" ht="32.1">
      <c r="A658" s="89" t="s">
        <v>2065</v>
      </c>
      <c r="C658" s="89" t="s">
        <v>322</v>
      </c>
      <c r="D658" s="90" t="b">
        <v>0</v>
      </c>
      <c r="E658" s="91" t="b">
        <v>1</v>
      </c>
      <c r="F658" s="91" t="b">
        <v>1</v>
      </c>
      <c r="G658" s="91"/>
      <c r="H658" s="91" t="s">
        <v>462</v>
      </c>
      <c r="I658" s="91" t="s">
        <v>320</v>
      </c>
      <c r="J658" s="91"/>
      <c r="K658" s="89" t="s">
        <v>324</v>
      </c>
      <c r="L658" s="89" t="s">
        <v>328</v>
      </c>
      <c r="M658" s="89" t="s">
        <v>8</v>
      </c>
      <c r="N658" s="91" t="str">
        <f>N$2</f>
        <v>A unique code that identifies an extracted publication in the ERA dataset. This code is present in all the tables of era extraction data models.</v>
      </c>
      <c r="P658" s="89" t="s">
        <v>463</v>
      </c>
      <c r="Q658" s="89"/>
      <c r="R658" s="89" t="s">
        <v>328</v>
      </c>
      <c r="S658" s="92" t="s">
        <v>328</v>
      </c>
      <c r="T658" s="89" t="s">
        <v>328</v>
      </c>
      <c r="U658" s="89" t="s">
        <v>328</v>
      </c>
      <c r="V658" s="89" t="s">
        <v>328</v>
      </c>
      <c r="W658" s="89" t="s">
        <v>328</v>
      </c>
      <c r="Z658" s="92" t="s">
        <v>328</v>
      </c>
      <c r="AA658" s="89" t="s">
        <v>328</v>
      </c>
      <c r="AB658" s="89" t="s">
        <v>328</v>
      </c>
      <c r="AC658" s="89" t="s">
        <v>328</v>
      </c>
      <c r="AD658" s="89" t="s">
        <v>328</v>
      </c>
      <c r="AE658" s="89" t="s">
        <v>328</v>
      </c>
      <c r="AF658" s="92" t="s">
        <v>328</v>
      </c>
    </row>
    <row r="659" spans="1:32" s="90" customFormat="1" ht="15.95">
      <c r="A659" s="89" t="s">
        <v>2065</v>
      </c>
      <c r="C659" s="89" t="s">
        <v>2064</v>
      </c>
      <c r="D659" s="90" t="b">
        <v>0</v>
      </c>
      <c r="E659" s="90" t="b">
        <v>1</v>
      </c>
      <c r="F659" s="90" t="b">
        <v>1</v>
      </c>
      <c r="G659" s="91"/>
      <c r="H659" s="90" t="s">
        <v>323</v>
      </c>
      <c r="K659" s="89"/>
      <c r="L659" s="89" t="s">
        <v>2212</v>
      </c>
      <c r="M659" s="89" t="s">
        <v>8</v>
      </c>
      <c r="N659" s="91" t="s">
        <v>2213</v>
      </c>
      <c r="P659" s="89"/>
      <c r="Q659" s="89"/>
      <c r="R659" s="89"/>
      <c r="S659" s="92"/>
      <c r="T659" s="89"/>
      <c r="U659" s="89"/>
      <c r="V659" s="89"/>
      <c r="W659" s="89"/>
      <c r="Z659" s="92"/>
      <c r="AA659" s="89"/>
      <c r="AB659" s="89"/>
      <c r="AC659" s="89"/>
      <c r="AD659" s="89"/>
      <c r="AE659" s="89"/>
      <c r="AF659" s="92"/>
    </row>
    <row r="660" spans="1:32" s="90" customFormat="1">
      <c r="A660" s="89" t="s">
        <v>2065</v>
      </c>
      <c r="C660" s="89" t="s">
        <v>2214</v>
      </c>
      <c r="D660" s="90" t="b">
        <v>0</v>
      </c>
      <c r="E660" s="90" t="b">
        <v>1</v>
      </c>
      <c r="F660" s="90" t="b">
        <v>1</v>
      </c>
      <c r="G660" s="91"/>
      <c r="K660" s="89"/>
      <c r="L660" s="89" t="s">
        <v>328</v>
      </c>
      <c r="M660" s="89" t="s">
        <v>8</v>
      </c>
      <c r="N660" s="91"/>
      <c r="P660" s="89"/>
      <c r="Q660" s="89"/>
      <c r="R660" s="89"/>
      <c r="S660" s="92"/>
      <c r="T660" s="89"/>
      <c r="U660" s="89"/>
      <c r="V660" s="89"/>
      <c r="W660" s="89"/>
      <c r="Z660" s="92"/>
      <c r="AA660" s="89"/>
      <c r="AB660" s="89"/>
      <c r="AC660" s="89"/>
      <c r="AD660" s="89"/>
      <c r="AE660" s="89"/>
      <c r="AF660" s="92"/>
    </row>
    <row r="661" spans="1:32" s="95" customFormat="1">
      <c r="A661" s="94" t="s">
        <v>2215</v>
      </c>
      <c r="C661" s="94" t="s">
        <v>40</v>
      </c>
      <c r="D661" s="95" t="s">
        <v>2216</v>
      </c>
      <c r="F661" s="95" t="b">
        <v>1</v>
      </c>
      <c r="H661" s="95" t="s">
        <v>462</v>
      </c>
      <c r="I661" s="95" t="s">
        <v>364</v>
      </c>
      <c r="K661" s="94" t="s">
        <v>330</v>
      </c>
      <c r="L661" s="94" t="s">
        <v>371</v>
      </c>
      <c r="M661" s="94" t="s">
        <v>8</v>
      </c>
      <c r="N661" s="100"/>
      <c r="P661" s="94" t="s">
        <v>771</v>
      </c>
      <c r="Q661" s="94" t="s">
        <v>328</v>
      </c>
      <c r="R661" s="94" t="s">
        <v>324</v>
      </c>
      <c r="S661" s="97" t="s">
        <v>328</v>
      </c>
      <c r="T661" s="94" t="s">
        <v>328</v>
      </c>
      <c r="U661" s="94" t="s">
        <v>328</v>
      </c>
      <c r="V661" s="94" t="s">
        <v>328</v>
      </c>
      <c r="W661" s="94" t="s">
        <v>328</v>
      </c>
      <c r="X661" s="94" t="s">
        <v>467</v>
      </c>
      <c r="Y661" s="94" t="s">
        <v>2217</v>
      </c>
      <c r="Z661" s="97" t="s">
        <v>328</v>
      </c>
      <c r="AA661" s="94" t="s">
        <v>328</v>
      </c>
      <c r="AB661" s="94" t="s">
        <v>328</v>
      </c>
      <c r="AC661" s="94" t="s">
        <v>328</v>
      </c>
      <c r="AD661" s="94" t="s">
        <v>328</v>
      </c>
      <c r="AE661" s="94" t="s">
        <v>328</v>
      </c>
      <c r="AF661" s="97" t="s">
        <v>328</v>
      </c>
    </row>
    <row r="662" spans="1:32" s="95" customFormat="1">
      <c r="A662" s="94" t="s">
        <v>2215</v>
      </c>
      <c r="C662" s="94" t="s">
        <v>1982</v>
      </c>
      <c r="D662" s="94" t="s">
        <v>2218</v>
      </c>
      <c r="F662" s="95" t="b">
        <v>1</v>
      </c>
      <c r="H662" s="95" t="s">
        <v>462</v>
      </c>
      <c r="I662" s="95" t="s">
        <v>2219</v>
      </c>
      <c r="K662" s="94" t="s">
        <v>330</v>
      </c>
      <c r="L662" s="94" t="s">
        <v>2220</v>
      </c>
      <c r="M662" s="94" t="s">
        <v>8</v>
      </c>
      <c r="N662" s="100"/>
      <c r="P662" s="94" t="s">
        <v>2221</v>
      </c>
      <c r="Q662" s="94" t="s">
        <v>328</v>
      </c>
      <c r="R662" s="94" t="s">
        <v>324</v>
      </c>
      <c r="S662" s="97" t="s">
        <v>328</v>
      </c>
      <c r="T662" s="94" t="s">
        <v>328</v>
      </c>
      <c r="U662" s="94" t="s">
        <v>328</v>
      </c>
      <c r="V662" s="94" t="s">
        <v>328</v>
      </c>
      <c r="W662" s="94" t="s">
        <v>328</v>
      </c>
      <c r="X662" s="94" t="s">
        <v>467</v>
      </c>
      <c r="Y662" s="94" t="s">
        <v>2222</v>
      </c>
      <c r="Z662" s="97" t="s">
        <v>328</v>
      </c>
      <c r="AA662" s="94" t="s">
        <v>328</v>
      </c>
      <c r="AB662" s="94" t="s">
        <v>328</v>
      </c>
      <c r="AC662" s="94" t="s">
        <v>328</v>
      </c>
      <c r="AD662" s="94" t="s">
        <v>328</v>
      </c>
      <c r="AE662" s="94" t="s">
        <v>328</v>
      </c>
      <c r="AF662" s="97" t="s">
        <v>328</v>
      </c>
    </row>
    <row r="663" spans="1:32" s="95" customFormat="1">
      <c r="A663" s="94" t="s">
        <v>2215</v>
      </c>
      <c r="C663" s="94" t="s">
        <v>963</v>
      </c>
      <c r="D663" s="94" t="s">
        <v>2223</v>
      </c>
      <c r="F663" s="95" t="b">
        <v>1</v>
      </c>
      <c r="H663" s="95" t="s">
        <v>462</v>
      </c>
      <c r="I663" s="95" t="s">
        <v>2219</v>
      </c>
      <c r="K663" s="94" t="s">
        <v>324</v>
      </c>
      <c r="L663" s="94" t="s">
        <v>249</v>
      </c>
      <c r="M663" s="94" t="s">
        <v>8</v>
      </c>
      <c r="N663" s="100"/>
      <c r="P663" s="94" t="s">
        <v>2224</v>
      </c>
      <c r="Q663" s="94" t="s">
        <v>328</v>
      </c>
      <c r="R663" s="94" t="s">
        <v>328</v>
      </c>
      <c r="S663" s="97" t="s">
        <v>328</v>
      </c>
      <c r="T663" s="94" t="s">
        <v>328</v>
      </c>
      <c r="U663" s="94" t="s">
        <v>328</v>
      </c>
      <c r="V663" s="94" t="s">
        <v>328</v>
      </c>
      <c r="W663" s="94" t="s">
        <v>328</v>
      </c>
      <c r="X663" s="94" t="s">
        <v>467</v>
      </c>
      <c r="Y663" s="94" t="s">
        <v>1993</v>
      </c>
      <c r="Z663" s="97" t="s">
        <v>328</v>
      </c>
      <c r="AA663" s="94" t="s">
        <v>328</v>
      </c>
      <c r="AB663" s="94" t="s">
        <v>328</v>
      </c>
      <c r="AC663" s="94" t="s">
        <v>328</v>
      </c>
      <c r="AD663" s="94" t="s">
        <v>328</v>
      </c>
      <c r="AE663" s="94" t="s">
        <v>328</v>
      </c>
      <c r="AF663" s="97" t="s">
        <v>328</v>
      </c>
    </row>
    <row r="664" spans="1:32" s="95" customFormat="1">
      <c r="A664" s="94" t="s">
        <v>2215</v>
      </c>
      <c r="C664" s="94" t="s">
        <v>2225</v>
      </c>
      <c r="D664" s="95" t="b">
        <v>1</v>
      </c>
      <c r="F664" s="95" t="b">
        <v>1</v>
      </c>
      <c r="K664" s="94" t="s">
        <v>330</v>
      </c>
      <c r="L664" s="94" t="s">
        <v>2226</v>
      </c>
      <c r="M664" s="94" t="s">
        <v>8</v>
      </c>
      <c r="N664" s="100"/>
      <c r="P664" s="94" t="s">
        <v>2227</v>
      </c>
      <c r="Q664" s="94" t="s">
        <v>328</v>
      </c>
      <c r="R664" s="94" t="s">
        <v>330</v>
      </c>
      <c r="S664" s="97" t="s">
        <v>328</v>
      </c>
      <c r="T664" s="94" t="s">
        <v>328</v>
      </c>
      <c r="U664" s="94" t="s">
        <v>328</v>
      </c>
      <c r="V664" s="94" t="s">
        <v>328</v>
      </c>
      <c r="W664" s="94" t="s">
        <v>328</v>
      </c>
      <c r="X664" s="94" t="s">
        <v>467</v>
      </c>
      <c r="Y664" s="94" t="s">
        <v>2228</v>
      </c>
      <c r="Z664" s="97" t="s">
        <v>328</v>
      </c>
      <c r="AA664" s="94" t="s">
        <v>328</v>
      </c>
      <c r="AB664" s="94" t="s">
        <v>328</v>
      </c>
      <c r="AC664" s="94" t="s">
        <v>328</v>
      </c>
      <c r="AD664" s="94" t="s">
        <v>328</v>
      </c>
      <c r="AE664" s="94" t="s">
        <v>328</v>
      </c>
      <c r="AF664" s="97" t="s">
        <v>328</v>
      </c>
    </row>
    <row r="665" spans="1:32" s="95" customFormat="1">
      <c r="A665" s="94" t="s">
        <v>2215</v>
      </c>
      <c r="C665" s="94" t="s">
        <v>2073</v>
      </c>
      <c r="D665" s="94" t="s">
        <v>2229</v>
      </c>
      <c r="F665" s="95" t="b">
        <v>1</v>
      </c>
      <c r="H665" s="95" t="s">
        <v>462</v>
      </c>
      <c r="I665" s="95" t="s">
        <v>2072</v>
      </c>
      <c r="K665" s="94" t="s">
        <v>330</v>
      </c>
      <c r="L665" s="94" t="s">
        <v>2230</v>
      </c>
      <c r="M665" s="94" t="s">
        <v>8</v>
      </c>
      <c r="N665" s="100"/>
      <c r="P665" s="94" t="s">
        <v>2231</v>
      </c>
      <c r="Q665" s="94" t="s">
        <v>328</v>
      </c>
      <c r="R665" s="94" t="s">
        <v>330</v>
      </c>
      <c r="S665" s="97" t="s">
        <v>328</v>
      </c>
      <c r="T665" s="94" t="s">
        <v>328</v>
      </c>
      <c r="U665" s="94" t="s">
        <v>328</v>
      </c>
      <c r="V665" s="94" t="s">
        <v>328</v>
      </c>
      <c r="W665" s="94" t="s">
        <v>328</v>
      </c>
      <c r="X665" s="94" t="s">
        <v>467</v>
      </c>
      <c r="Y665" s="94" t="s">
        <v>2232</v>
      </c>
      <c r="Z665" s="97" t="s">
        <v>328</v>
      </c>
      <c r="AA665" s="94" t="s">
        <v>328</v>
      </c>
      <c r="AB665" s="94" t="s">
        <v>328</v>
      </c>
      <c r="AC665" s="94" t="s">
        <v>328</v>
      </c>
      <c r="AD665" s="94" t="s">
        <v>328</v>
      </c>
      <c r="AE665" s="94" t="s">
        <v>328</v>
      </c>
      <c r="AF665" s="97" t="s">
        <v>328</v>
      </c>
    </row>
    <row r="666" spans="1:32" s="95" customFormat="1">
      <c r="A666" s="94" t="s">
        <v>2215</v>
      </c>
      <c r="C666" s="94" t="s">
        <v>2233</v>
      </c>
      <c r="D666" s="94" t="s">
        <v>2234</v>
      </c>
      <c r="F666" s="95" t="b">
        <v>1</v>
      </c>
      <c r="H666" s="95" t="s">
        <v>462</v>
      </c>
      <c r="I666" s="95" t="s">
        <v>2235</v>
      </c>
      <c r="K666" s="94" t="s">
        <v>330</v>
      </c>
      <c r="L666" s="94" t="s">
        <v>2236</v>
      </c>
      <c r="M666" s="94" t="s">
        <v>8</v>
      </c>
      <c r="N666" s="100"/>
      <c r="P666" s="94" t="s">
        <v>2237</v>
      </c>
      <c r="Q666" s="94" t="s">
        <v>328</v>
      </c>
      <c r="R666" s="94" t="s">
        <v>330</v>
      </c>
      <c r="S666" s="97" t="s">
        <v>328</v>
      </c>
      <c r="T666" s="94" t="s">
        <v>328</v>
      </c>
      <c r="U666" s="94" t="s">
        <v>328</v>
      </c>
      <c r="V666" s="94" t="s">
        <v>328</v>
      </c>
      <c r="W666" s="94" t="s">
        <v>328</v>
      </c>
      <c r="X666" s="94" t="s">
        <v>467</v>
      </c>
      <c r="Y666" s="94" t="s">
        <v>2238</v>
      </c>
      <c r="Z666" s="97" t="s">
        <v>328</v>
      </c>
      <c r="AA666" s="94" t="s">
        <v>328</v>
      </c>
      <c r="AB666" s="94" t="s">
        <v>328</v>
      </c>
      <c r="AC666" s="94" t="s">
        <v>328</v>
      </c>
      <c r="AD666" s="94" t="s">
        <v>328</v>
      </c>
      <c r="AE666" s="94" t="s">
        <v>328</v>
      </c>
      <c r="AF666" s="97" t="s">
        <v>328</v>
      </c>
    </row>
    <row r="667" spans="1:32" s="95" customFormat="1">
      <c r="A667" s="94" t="s">
        <v>2215</v>
      </c>
      <c r="C667" s="94" t="s">
        <v>748</v>
      </c>
      <c r="D667" s="94" t="s">
        <v>2239</v>
      </c>
      <c r="F667" s="95" t="b">
        <v>1</v>
      </c>
      <c r="H667" s="95" t="s">
        <v>462</v>
      </c>
      <c r="I667" s="95" t="s">
        <v>747</v>
      </c>
      <c r="K667" s="94" t="s">
        <v>330</v>
      </c>
      <c r="L667" s="94" t="s">
        <v>748</v>
      </c>
      <c r="M667" s="94" t="s">
        <v>8</v>
      </c>
      <c r="N667" s="100"/>
      <c r="P667" s="94" t="s">
        <v>2240</v>
      </c>
      <c r="Q667" s="94" t="s">
        <v>328</v>
      </c>
      <c r="R667" s="94" t="s">
        <v>324</v>
      </c>
      <c r="S667" s="97" t="s">
        <v>328</v>
      </c>
      <c r="T667" s="94" t="s">
        <v>328</v>
      </c>
      <c r="U667" s="94" t="s">
        <v>328</v>
      </c>
      <c r="V667" s="94" t="s">
        <v>328</v>
      </c>
      <c r="W667" s="94" t="s">
        <v>328</v>
      </c>
      <c r="Z667" s="97" t="s">
        <v>328</v>
      </c>
      <c r="AA667" s="94" t="s">
        <v>328</v>
      </c>
      <c r="AB667" s="94" t="s">
        <v>328</v>
      </c>
      <c r="AC667" s="94" t="s">
        <v>328</v>
      </c>
      <c r="AD667" s="94" t="s">
        <v>328</v>
      </c>
      <c r="AE667" s="94" t="s">
        <v>328</v>
      </c>
      <c r="AF667" s="97" t="s">
        <v>328</v>
      </c>
    </row>
    <row r="668" spans="1:32" s="95" customFormat="1">
      <c r="A668" s="94" t="s">
        <v>2215</v>
      </c>
      <c r="C668" s="94" t="s">
        <v>2148</v>
      </c>
      <c r="D668" s="94" t="s">
        <v>2241</v>
      </c>
      <c r="F668" s="95" t="b">
        <v>1</v>
      </c>
      <c r="H668" s="95" t="s">
        <v>462</v>
      </c>
      <c r="I668" s="95" t="s">
        <v>2094</v>
      </c>
      <c r="K668" s="94" t="s">
        <v>330</v>
      </c>
      <c r="L668" s="94" t="s">
        <v>2242</v>
      </c>
      <c r="M668" s="94" t="s">
        <v>8</v>
      </c>
      <c r="N668" s="100"/>
      <c r="P668" s="94" t="s">
        <v>2243</v>
      </c>
      <c r="Q668" s="94" t="s">
        <v>328</v>
      </c>
      <c r="R668" s="94" t="s">
        <v>324</v>
      </c>
      <c r="S668" s="97" t="s">
        <v>328</v>
      </c>
      <c r="T668" s="94" t="s">
        <v>328</v>
      </c>
      <c r="U668" s="94" t="s">
        <v>328</v>
      </c>
      <c r="V668" s="94" t="s">
        <v>328</v>
      </c>
      <c r="W668" s="94" t="s">
        <v>328</v>
      </c>
      <c r="Z668" s="97" t="s">
        <v>328</v>
      </c>
      <c r="AA668" s="94" t="s">
        <v>328</v>
      </c>
      <c r="AB668" s="94" t="s">
        <v>328</v>
      </c>
      <c r="AC668" s="94" t="s">
        <v>328</v>
      </c>
      <c r="AD668" s="94" t="s">
        <v>328</v>
      </c>
      <c r="AE668" s="94" t="s">
        <v>328</v>
      </c>
      <c r="AF668" s="97" t="s">
        <v>328</v>
      </c>
    </row>
    <row r="669" spans="1:32" s="95" customFormat="1">
      <c r="A669" s="94" t="s">
        <v>2215</v>
      </c>
      <c r="C669" s="94" t="s">
        <v>2244</v>
      </c>
      <c r="D669" s="95" t="b">
        <v>1</v>
      </c>
      <c r="F669" s="95" t="b">
        <v>1</v>
      </c>
      <c r="K669" s="94" t="s">
        <v>330</v>
      </c>
      <c r="L669" s="94" t="s">
        <v>2169</v>
      </c>
      <c r="M669" s="94" t="s">
        <v>5</v>
      </c>
      <c r="N669" s="100"/>
      <c r="P669" s="94" t="s">
        <v>328</v>
      </c>
      <c r="Q669" s="94" t="s">
        <v>2245</v>
      </c>
      <c r="R669" s="94" t="s">
        <v>324</v>
      </c>
      <c r="S669" s="97"/>
      <c r="Z669" s="97"/>
      <c r="AF669" s="97"/>
    </row>
    <row r="670" spans="1:32" s="95" customFormat="1">
      <c r="A670" s="94" t="s">
        <v>2215</v>
      </c>
      <c r="C670" s="94" t="s">
        <v>2246</v>
      </c>
      <c r="D670" s="95" t="b">
        <v>1</v>
      </c>
      <c r="F670" s="95" t="b">
        <v>1</v>
      </c>
      <c r="K670" s="94" t="s">
        <v>330</v>
      </c>
      <c r="L670" s="94" t="s">
        <v>2247</v>
      </c>
      <c r="M670" s="94" t="s">
        <v>5</v>
      </c>
      <c r="N670" s="100"/>
      <c r="P670" s="94" t="s">
        <v>328</v>
      </c>
      <c r="Q670" s="94" t="s">
        <v>374</v>
      </c>
      <c r="R670" s="94" t="s">
        <v>330</v>
      </c>
      <c r="S670" s="97"/>
      <c r="Z670" s="97"/>
      <c r="AF670" s="97"/>
    </row>
    <row r="671" spans="1:32" s="95" customFormat="1">
      <c r="A671" s="94" t="s">
        <v>2215</v>
      </c>
      <c r="C671" s="94" t="s">
        <v>2248</v>
      </c>
      <c r="D671" s="95" t="b">
        <v>1</v>
      </c>
      <c r="F671" s="95" t="b">
        <v>1</v>
      </c>
      <c r="K671" s="94" t="s">
        <v>330</v>
      </c>
      <c r="L671" s="94" t="s">
        <v>2249</v>
      </c>
      <c r="M671" s="94" t="s">
        <v>8</v>
      </c>
      <c r="N671" s="100"/>
      <c r="P671" s="94" t="s">
        <v>2250</v>
      </c>
      <c r="Q671" s="94" t="s">
        <v>328</v>
      </c>
      <c r="R671" s="94" t="s">
        <v>330</v>
      </c>
      <c r="S671" s="97"/>
      <c r="Z671" s="97"/>
      <c r="AF671" s="97"/>
    </row>
    <row r="672" spans="1:32" s="95" customFormat="1">
      <c r="A672" s="94" t="s">
        <v>2215</v>
      </c>
      <c r="C672" s="94" t="s">
        <v>2251</v>
      </c>
      <c r="D672" s="95" t="b">
        <v>1</v>
      </c>
      <c r="F672" s="95" t="b">
        <v>1</v>
      </c>
      <c r="K672" s="94" t="s">
        <v>330</v>
      </c>
      <c r="L672" s="94" t="s">
        <v>2252</v>
      </c>
      <c r="M672" s="94" t="s">
        <v>8</v>
      </c>
      <c r="N672" s="100"/>
      <c r="P672" s="94" t="s">
        <v>333</v>
      </c>
      <c r="Q672" s="94" t="s">
        <v>374</v>
      </c>
      <c r="R672" s="94" t="s">
        <v>324</v>
      </c>
      <c r="S672" s="97" t="s">
        <v>328</v>
      </c>
      <c r="T672" s="94" t="s">
        <v>328</v>
      </c>
      <c r="U672" s="94" t="s">
        <v>328</v>
      </c>
      <c r="V672" s="94" t="s">
        <v>328</v>
      </c>
      <c r="W672" s="94" t="s">
        <v>328</v>
      </c>
      <c r="Z672" s="97" t="s">
        <v>328</v>
      </c>
      <c r="AA672" s="94" t="s">
        <v>328</v>
      </c>
      <c r="AB672" s="94" t="s">
        <v>328</v>
      </c>
      <c r="AC672" s="94" t="s">
        <v>328</v>
      </c>
      <c r="AD672" s="94" t="s">
        <v>328</v>
      </c>
      <c r="AE672" s="94" t="s">
        <v>328</v>
      </c>
      <c r="AF672" s="97" t="s">
        <v>328</v>
      </c>
    </row>
    <row r="673" spans="1:32" s="95" customFormat="1">
      <c r="A673" s="94" t="s">
        <v>2215</v>
      </c>
      <c r="C673" s="94" t="s">
        <v>2253</v>
      </c>
      <c r="D673" s="95" t="b">
        <v>1</v>
      </c>
      <c r="F673" s="95" t="b">
        <v>0</v>
      </c>
      <c r="K673" s="94" t="s">
        <v>2254</v>
      </c>
      <c r="L673" s="94" t="s">
        <v>784</v>
      </c>
      <c r="M673" s="95" t="s">
        <v>16</v>
      </c>
      <c r="N673" s="100"/>
      <c r="S673" s="97"/>
      <c r="Z673" s="97"/>
      <c r="AF673" s="97"/>
    </row>
    <row r="674" spans="1:32" s="95" customFormat="1">
      <c r="A674" s="94" t="s">
        <v>2215</v>
      </c>
      <c r="C674" s="94" t="s">
        <v>2255</v>
      </c>
      <c r="D674" s="95" t="b">
        <v>1</v>
      </c>
      <c r="F674" s="95" t="b">
        <v>0</v>
      </c>
      <c r="K674" s="94" t="s">
        <v>2254</v>
      </c>
      <c r="L674" s="94" t="s">
        <v>791</v>
      </c>
      <c r="M674" s="95" t="s">
        <v>16</v>
      </c>
      <c r="N674" s="100"/>
      <c r="S674" s="97"/>
      <c r="Z674" s="97"/>
      <c r="AF674" s="97"/>
    </row>
    <row r="675" spans="1:32" s="95" customFormat="1">
      <c r="A675" s="94" t="s">
        <v>2215</v>
      </c>
      <c r="C675" s="94" t="s">
        <v>2256</v>
      </c>
      <c r="D675" s="95" t="b">
        <v>1</v>
      </c>
      <c r="F675" s="95" t="b">
        <v>0</v>
      </c>
      <c r="K675" s="94" t="s">
        <v>2254</v>
      </c>
      <c r="L675" s="94" t="s">
        <v>800</v>
      </c>
      <c r="M675" s="95" t="s">
        <v>16</v>
      </c>
      <c r="N675" s="100"/>
      <c r="S675" s="97"/>
      <c r="Z675" s="97"/>
      <c r="AF675" s="97"/>
    </row>
    <row r="676" spans="1:32" s="95" customFormat="1">
      <c r="A676" s="94" t="s">
        <v>2215</v>
      </c>
      <c r="C676" s="94" t="s">
        <v>2257</v>
      </c>
      <c r="D676" s="95" t="b">
        <v>1</v>
      </c>
      <c r="F676" s="95" t="b">
        <v>0</v>
      </c>
      <c r="K676" s="94" t="s">
        <v>2254</v>
      </c>
      <c r="L676" s="94" t="s">
        <v>806</v>
      </c>
      <c r="M676" s="95" t="s">
        <v>16</v>
      </c>
      <c r="N676" s="100"/>
      <c r="S676" s="97"/>
      <c r="Z676" s="97"/>
      <c r="AF676" s="97"/>
    </row>
    <row r="677" spans="1:32" s="95" customFormat="1">
      <c r="A677" s="94" t="s">
        <v>2215</v>
      </c>
      <c r="C677" s="94" t="s">
        <v>2258</v>
      </c>
      <c r="D677" s="95" t="b">
        <v>1</v>
      </c>
      <c r="F677" s="95" t="b">
        <v>0</v>
      </c>
      <c r="K677" s="94" t="s">
        <v>2254</v>
      </c>
      <c r="L677" s="94" t="s">
        <v>810</v>
      </c>
      <c r="M677" s="95" t="s">
        <v>5</v>
      </c>
      <c r="N677" s="100"/>
      <c r="S677" s="97"/>
      <c r="Z677" s="97"/>
      <c r="AF677" s="97"/>
    </row>
    <row r="678" spans="1:32" s="95" customFormat="1">
      <c r="A678" s="94" t="s">
        <v>2215</v>
      </c>
      <c r="C678" s="94" t="s">
        <v>2259</v>
      </c>
      <c r="D678" s="95" t="b">
        <v>1</v>
      </c>
      <c r="F678" s="95" t="b">
        <v>1</v>
      </c>
      <c r="K678" s="94" t="s">
        <v>330</v>
      </c>
      <c r="L678" s="94" t="s">
        <v>2260</v>
      </c>
      <c r="M678" s="95" t="s">
        <v>951</v>
      </c>
      <c r="N678" s="100"/>
      <c r="S678" s="97"/>
      <c r="Z678" s="97"/>
      <c r="AF678" s="97"/>
    </row>
    <row r="679" spans="1:32" s="95" customFormat="1">
      <c r="A679" s="94" t="s">
        <v>2215</v>
      </c>
      <c r="C679" s="94" t="s">
        <v>2261</v>
      </c>
      <c r="D679" s="95" t="b">
        <v>1</v>
      </c>
      <c r="F679" s="95" t="b">
        <v>1</v>
      </c>
      <c r="K679" s="94" t="s">
        <v>330</v>
      </c>
      <c r="L679" s="94" t="s">
        <v>2262</v>
      </c>
      <c r="M679" s="95" t="s">
        <v>951</v>
      </c>
      <c r="N679" s="100"/>
      <c r="S679" s="97"/>
      <c r="Z679" s="97"/>
      <c r="AF679" s="97"/>
    </row>
    <row r="680" spans="1:32" s="95" customFormat="1">
      <c r="A680" s="94" t="s">
        <v>2215</v>
      </c>
      <c r="C680" s="94" t="s">
        <v>2263</v>
      </c>
      <c r="D680" s="95" t="b">
        <v>1</v>
      </c>
      <c r="F680" s="95" t="b">
        <v>1</v>
      </c>
      <c r="K680" s="94" t="s">
        <v>330</v>
      </c>
      <c r="L680" s="94" t="s">
        <v>2264</v>
      </c>
      <c r="M680" s="95" t="s">
        <v>951</v>
      </c>
      <c r="N680" s="100"/>
      <c r="S680" s="97"/>
      <c r="Z680" s="97"/>
      <c r="AF680" s="97"/>
    </row>
    <row r="681" spans="1:32" s="95" customFormat="1">
      <c r="A681" s="94" t="s">
        <v>2215</v>
      </c>
      <c r="C681" s="94" t="s">
        <v>2265</v>
      </c>
      <c r="D681" s="95" t="b">
        <v>1</v>
      </c>
      <c r="F681" s="95" t="b">
        <v>1</v>
      </c>
      <c r="K681" s="94" t="s">
        <v>2254</v>
      </c>
      <c r="L681" s="94" t="s">
        <v>2266</v>
      </c>
      <c r="M681" s="95" t="s">
        <v>2267</v>
      </c>
      <c r="N681" s="100"/>
      <c r="S681" s="97"/>
      <c r="Z681" s="97"/>
      <c r="AF681" s="97"/>
    </row>
    <row r="682" spans="1:32" s="95" customFormat="1">
      <c r="A682" s="94" t="s">
        <v>2215</v>
      </c>
      <c r="C682" s="94" t="s">
        <v>2268</v>
      </c>
      <c r="D682" s="95" t="b">
        <v>1</v>
      </c>
      <c r="F682" s="95" t="b">
        <v>1</v>
      </c>
      <c r="K682" s="94" t="s">
        <v>2254</v>
      </c>
      <c r="L682" s="94" t="s">
        <v>120</v>
      </c>
      <c r="M682" s="95" t="s">
        <v>8</v>
      </c>
      <c r="N682" s="100"/>
      <c r="S682" s="97"/>
      <c r="Z682" s="97"/>
      <c r="AF682" s="97"/>
    </row>
    <row r="683" spans="1:32" s="95" customFormat="1">
      <c r="A683" s="94" t="s">
        <v>2215</v>
      </c>
      <c r="C683" s="94" t="s">
        <v>2269</v>
      </c>
      <c r="D683" s="95" t="b">
        <v>1</v>
      </c>
      <c r="F683" s="95" t="b">
        <v>0</v>
      </c>
      <c r="K683" s="94" t="s">
        <v>2254</v>
      </c>
      <c r="L683" s="94" t="s">
        <v>2270</v>
      </c>
      <c r="M683" s="95" t="s">
        <v>951</v>
      </c>
      <c r="N683" s="100"/>
      <c r="S683" s="97"/>
      <c r="Z683" s="97"/>
      <c r="AF683" s="97"/>
    </row>
    <row r="684" spans="1:32" s="95" customFormat="1">
      <c r="A684" s="94" t="s">
        <v>2215</v>
      </c>
      <c r="C684" s="94" t="s">
        <v>2271</v>
      </c>
      <c r="D684" s="95" t="b">
        <v>1</v>
      </c>
      <c r="F684" s="95" t="b">
        <v>0</v>
      </c>
      <c r="K684" s="94" t="s">
        <v>2254</v>
      </c>
      <c r="L684" s="94" t="s">
        <v>2272</v>
      </c>
      <c r="M684" s="95" t="s">
        <v>951</v>
      </c>
      <c r="N684" s="100"/>
      <c r="S684" s="97"/>
      <c r="Z684" s="97"/>
      <c r="AF684" s="97"/>
    </row>
    <row r="685" spans="1:32" s="95" customFormat="1">
      <c r="A685" s="94" t="s">
        <v>2215</v>
      </c>
      <c r="C685" s="94" t="s">
        <v>2273</v>
      </c>
      <c r="D685" s="95" t="b">
        <v>1</v>
      </c>
      <c r="F685" s="95" t="b">
        <v>0</v>
      </c>
      <c r="K685" s="94" t="s">
        <v>330</v>
      </c>
      <c r="L685" s="94" t="s">
        <v>2274</v>
      </c>
      <c r="N685" s="100"/>
      <c r="S685" s="97"/>
      <c r="Z685" s="97"/>
      <c r="AF685" s="97"/>
    </row>
    <row r="686" spans="1:32" s="95" customFormat="1">
      <c r="A686" s="94" t="s">
        <v>2215</v>
      </c>
      <c r="C686" s="94" t="s">
        <v>2275</v>
      </c>
      <c r="D686" s="95" t="b">
        <v>1</v>
      </c>
      <c r="F686" s="95" t="b">
        <v>0</v>
      </c>
      <c r="K686" s="94" t="s">
        <v>330</v>
      </c>
      <c r="L686" s="94" t="s">
        <v>2276</v>
      </c>
      <c r="N686" s="100"/>
      <c r="S686" s="97"/>
      <c r="Z686" s="97"/>
      <c r="AF686" s="97"/>
    </row>
    <row r="687" spans="1:32" s="95" customFormat="1">
      <c r="A687" s="94" t="s">
        <v>2215</v>
      </c>
      <c r="C687" s="94" t="s">
        <v>2277</v>
      </c>
      <c r="D687" s="94" t="s">
        <v>2278</v>
      </c>
      <c r="F687" s="95" t="b">
        <v>1</v>
      </c>
      <c r="K687" s="94" t="s">
        <v>330</v>
      </c>
      <c r="L687" s="94" t="s">
        <v>2279</v>
      </c>
      <c r="N687" s="100"/>
      <c r="S687" s="97"/>
      <c r="Z687" s="97"/>
      <c r="AF687" s="97"/>
    </row>
    <row r="688" spans="1:32" s="95" customFormat="1">
      <c r="A688" s="94" t="s">
        <v>2215</v>
      </c>
      <c r="C688" s="94" t="s">
        <v>2280</v>
      </c>
      <c r="D688" s="95" t="b">
        <v>0</v>
      </c>
      <c r="F688" s="95" t="b">
        <v>1</v>
      </c>
      <c r="K688" s="94"/>
      <c r="L688" s="94" t="s">
        <v>328</v>
      </c>
      <c r="M688" s="95" t="s">
        <v>8</v>
      </c>
      <c r="N688" s="100"/>
      <c r="S688" s="97"/>
      <c r="Z688" s="97"/>
      <c r="AF688" s="97"/>
    </row>
    <row r="689" spans="1:32" s="95" customFormat="1" ht="15.95">
      <c r="A689" s="94" t="s">
        <v>2215</v>
      </c>
      <c r="C689" s="94" t="s">
        <v>2281</v>
      </c>
      <c r="D689" s="95" t="b">
        <v>1</v>
      </c>
      <c r="F689" s="95" t="b">
        <v>0</v>
      </c>
      <c r="K689" s="94" t="s">
        <v>330</v>
      </c>
      <c r="L689" s="94" t="s">
        <v>2282</v>
      </c>
      <c r="M689" s="95" t="s">
        <v>8</v>
      </c>
      <c r="N689" s="100" t="s">
        <v>2283</v>
      </c>
      <c r="S689" s="97"/>
      <c r="Z689" s="97"/>
      <c r="AF689" s="97"/>
    </row>
    <row r="690" spans="1:32" s="95" customFormat="1">
      <c r="A690" s="94" t="s">
        <v>2215</v>
      </c>
      <c r="C690" s="94" t="s">
        <v>2284</v>
      </c>
      <c r="D690" s="95" t="b">
        <v>1</v>
      </c>
      <c r="F690" s="95" t="b">
        <v>0</v>
      </c>
      <c r="K690" s="94" t="s">
        <v>330</v>
      </c>
      <c r="L690" s="94" t="s">
        <v>2011</v>
      </c>
      <c r="M690" s="95" t="s">
        <v>5</v>
      </c>
      <c r="N690" s="100"/>
      <c r="S690" s="97"/>
      <c r="Z690" s="97"/>
      <c r="AF690" s="97"/>
    </row>
    <row r="691" spans="1:32" s="95" customFormat="1" ht="32.1">
      <c r="A691" s="94" t="s">
        <v>2215</v>
      </c>
      <c r="C691" s="94" t="s">
        <v>322</v>
      </c>
      <c r="D691" s="95" t="b">
        <v>1</v>
      </c>
      <c r="F691" s="95" t="b">
        <v>1</v>
      </c>
      <c r="H691" s="95" t="s">
        <v>462</v>
      </c>
      <c r="I691" s="95" t="s">
        <v>320</v>
      </c>
      <c r="K691" s="94" t="s">
        <v>324</v>
      </c>
      <c r="L691" s="94" t="s">
        <v>328</v>
      </c>
      <c r="M691" s="94" t="s">
        <v>8</v>
      </c>
      <c r="N691" s="100" t="str">
        <f>N$2</f>
        <v>A unique code that identifies an extracted publication in the ERA dataset. This code is present in all the tables of era extraction data models.</v>
      </c>
      <c r="P691" s="94" t="s">
        <v>463</v>
      </c>
      <c r="Q691" s="94" t="s">
        <v>328</v>
      </c>
      <c r="R691" s="95" t="s">
        <v>328</v>
      </c>
      <c r="S691" s="97" t="s">
        <v>328</v>
      </c>
      <c r="T691" s="94" t="s">
        <v>328</v>
      </c>
      <c r="U691" s="94" t="s">
        <v>328</v>
      </c>
      <c r="V691" s="94" t="s">
        <v>328</v>
      </c>
      <c r="W691" s="94" t="s">
        <v>328</v>
      </c>
      <c r="Z691" s="97" t="s">
        <v>328</v>
      </c>
      <c r="AA691" s="95" t="s">
        <v>328</v>
      </c>
      <c r="AB691" s="95" t="s">
        <v>328</v>
      </c>
      <c r="AC691" s="95" t="s">
        <v>328</v>
      </c>
      <c r="AD691" s="95" t="s">
        <v>328</v>
      </c>
      <c r="AE691" s="95" t="s">
        <v>328</v>
      </c>
      <c r="AF691" s="97" t="s">
        <v>328</v>
      </c>
    </row>
    <row r="692" spans="1:32" s="102" customFormat="1">
      <c r="A692" s="101" t="s">
        <v>2285</v>
      </c>
      <c r="C692" s="102" t="s">
        <v>2286</v>
      </c>
      <c r="D692" s="102" t="b">
        <v>1</v>
      </c>
      <c r="E692" s="102" t="b">
        <v>0</v>
      </c>
      <c r="F692" s="102" t="b">
        <v>1</v>
      </c>
      <c r="H692" s="102" t="s">
        <v>323</v>
      </c>
      <c r="K692" s="101" t="s">
        <v>330</v>
      </c>
      <c r="L692" s="102" t="s">
        <v>2287</v>
      </c>
      <c r="M692" s="102" t="s">
        <v>8</v>
      </c>
      <c r="N692" s="106"/>
      <c r="R692" s="102" t="s">
        <v>324</v>
      </c>
      <c r="S692" s="170"/>
      <c r="Z692" s="170"/>
      <c r="AF692" s="170"/>
    </row>
    <row r="693" spans="1:32" s="102" customFormat="1">
      <c r="A693" s="101" t="s">
        <v>2285</v>
      </c>
      <c r="C693" s="102" t="s">
        <v>2288</v>
      </c>
      <c r="D693" s="102" t="b">
        <v>1</v>
      </c>
      <c r="E693" s="102" t="b">
        <v>0</v>
      </c>
      <c r="F693" s="102" t="b">
        <v>0</v>
      </c>
      <c r="K693" s="101" t="s">
        <v>330</v>
      </c>
      <c r="L693" s="102" t="s">
        <v>2289</v>
      </c>
      <c r="M693" s="102" t="s">
        <v>8</v>
      </c>
      <c r="N693" s="106"/>
      <c r="R693" s="102" t="s">
        <v>324</v>
      </c>
      <c r="S693" s="170"/>
      <c r="Z693" s="170"/>
      <c r="AF693" s="170"/>
    </row>
    <row r="694" spans="1:32" s="102" customFormat="1">
      <c r="A694" s="101" t="s">
        <v>2285</v>
      </c>
      <c r="C694" s="102" t="s">
        <v>2290</v>
      </c>
      <c r="D694" s="102" t="b">
        <v>1</v>
      </c>
      <c r="E694" s="102" t="b">
        <v>0</v>
      </c>
      <c r="F694" s="102" t="b">
        <v>0</v>
      </c>
      <c r="K694" s="101" t="s">
        <v>330</v>
      </c>
      <c r="L694" s="102" t="s">
        <v>302</v>
      </c>
      <c r="M694" s="102" t="s">
        <v>8</v>
      </c>
      <c r="N694" s="106"/>
      <c r="R694" s="102" t="s">
        <v>330</v>
      </c>
      <c r="S694" s="170"/>
      <c r="Z694" s="170"/>
      <c r="AF694" s="170"/>
    </row>
    <row r="695" spans="1:32" s="102" customFormat="1">
      <c r="A695" s="101" t="s">
        <v>2285</v>
      </c>
      <c r="C695" s="102" t="s">
        <v>40</v>
      </c>
      <c r="D695" s="102" t="b">
        <v>1</v>
      </c>
      <c r="E695" s="102" t="b">
        <v>0</v>
      </c>
      <c r="F695" s="102" t="b">
        <v>1</v>
      </c>
      <c r="H695" s="102" t="s">
        <v>462</v>
      </c>
      <c r="I695" s="102" t="s">
        <v>364</v>
      </c>
      <c r="K695" s="101" t="s">
        <v>330</v>
      </c>
      <c r="L695" s="102" t="s">
        <v>371</v>
      </c>
      <c r="M695" s="102" t="s">
        <v>8</v>
      </c>
      <c r="N695" s="106"/>
      <c r="R695" s="102" t="s">
        <v>330</v>
      </c>
      <c r="S695" s="170"/>
      <c r="Z695" s="170"/>
      <c r="AF695" s="170"/>
    </row>
    <row r="696" spans="1:32" s="102" customFormat="1">
      <c r="A696" s="101" t="s">
        <v>2285</v>
      </c>
      <c r="C696" s="230" t="s">
        <v>748</v>
      </c>
      <c r="D696" s="102" t="b">
        <v>1</v>
      </c>
      <c r="E696" s="102" t="b">
        <v>0</v>
      </c>
      <c r="F696" s="102" t="b">
        <v>1</v>
      </c>
      <c r="H696" s="102" t="s">
        <v>462</v>
      </c>
      <c r="I696" s="102" t="s">
        <v>747</v>
      </c>
      <c r="K696" s="101" t="s">
        <v>330</v>
      </c>
      <c r="L696" s="102" t="s">
        <v>763</v>
      </c>
      <c r="M696" s="102" t="s">
        <v>8</v>
      </c>
      <c r="N696" s="106"/>
      <c r="R696" s="102" t="s">
        <v>330</v>
      </c>
      <c r="S696" s="170"/>
      <c r="Z696" s="170"/>
      <c r="AF696" s="170"/>
    </row>
    <row r="697" spans="1:32" s="102" customFormat="1">
      <c r="A697" s="101" t="s">
        <v>2285</v>
      </c>
      <c r="C697" s="102" t="s">
        <v>2291</v>
      </c>
      <c r="D697" s="102" t="b">
        <v>1</v>
      </c>
      <c r="E697" s="102" t="b">
        <v>0</v>
      </c>
      <c r="F697" s="102" t="b">
        <v>1</v>
      </c>
      <c r="K697" s="101" t="s">
        <v>330</v>
      </c>
      <c r="L697" s="102" t="s">
        <v>2167</v>
      </c>
      <c r="M697" s="102" t="s">
        <v>8</v>
      </c>
      <c r="N697" s="106"/>
      <c r="R697" s="102" t="s">
        <v>330</v>
      </c>
      <c r="S697" s="170"/>
      <c r="Z697" s="170"/>
      <c r="AF697" s="170"/>
    </row>
    <row r="698" spans="1:32" s="102" customFormat="1">
      <c r="A698" s="101" t="s">
        <v>2285</v>
      </c>
      <c r="C698" s="102" t="s">
        <v>2292</v>
      </c>
      <c r="D698" s="102" t="b">
        <v>1</v>
      </c>
      <c r="E698" s="102" t="b">
        <v>0</v>
      </c>
      <c r="F698" s="102" t="b">
        <v>1</v>
      </c>
      <c r="K698" s="101" t="s">
        <v>330</v>
      </c>
      <c r="L698" s="102" t="s">
        <v>2293</v>
      </c>
      <c r="M698" s="102" t="s">
        <v>16</v>
      </c>
      <c r="N698" s="106"/>
      <c r="R698" s="102" t="s">
        <v>330</v>
      </c>
      <c r="S698" s="170"/>
      <c r="Z698" s="170"/>
      <c r="AF698" s="170"/>
    </row>
    <row r="699" spans="1:32" s="102" customFormat="1">
      <c r="A699" s="101" t="s">
        <v>2285</v>
      </c>
      <c r="C699" s="102" t="s">
        <v>2294</v>
      </c>
      <c r="D699" s="102" t="b">
        <v>1</v>
      </c>
      <c r="E699" s="102" t="b">
        <v>0</v>
      </c>
      <c r="F699" s="102" t="b">
        <v>1</v>
      </c>
      <c r="K699" s="101" t="s">
        <v>330</v>
      </c>
      <c r="L699" s="102" t="s">
        <v>2295</v>
      </c>
      <c r="M699" s="102" t="s">
        <v>16</v>
      </c>
      <c r="N699" s="106"/>
      <c r="R699" s="102" t="s">
        <v>330</v>
      </c>
      <c r="S699" s="170"/>
      <c r="Z699" s="170"/>
      <c r="AF699" s="170"/>
    </row>
    <row r="700" spans="1:32" s="102" customFormat="1">
      <c r="A700" s="101" t="s">
        <v>2285</v>
      </c>
      <c r="C700" s="102" t="s">
        <v>2296</v>
      </c>
      <c r="D700" s="102" t="b">
        <v>1</v>
      </c>
      <c r="E700" s="102" t="b">
        <v>0</v>
      </c>
      <c r="F700" s="102" t="b">
        <v>1</v>
      </c>
      <c r="K700" s="101" t="s">
        <v>330</v>
      </c>
      <c r="L700" s="102" t="s">
        <v>2297</v>
      </c>
      <c r="M700" s="102" t="s">
        <v>27</v>
      </c>
      <c r="N700" s="106"/>
      <c r="R700" s="102" t="s">
        <v>330</v>
      </c>
      <c r="S700" s="170"/>
      <c r="Z700" s="170"/>
      <c r="AF700" s="170"/>
    </row>
    <row r="701" spans="1:32" s="102" customFormat="1">
      <c r="A701" s="101" t="s">
        <v>2285</v>
      </c>
      <c r="C701" s="102" t="s">
        <v>2298</v>
      </c>
      <c r="D701" s="102" t="b">
        <v>1</v>
      </c>
      <c r="E701" s="102" t="b">
        <v>0</v>
      </c>
      <c r="F701" s="102" t="b">
        <v>1</v>
      </c>
      <c r="K701" s="101" t="s">
        <v>330</v>
      </c>
      <c r="L701" s="102" t="s">
        <v>2299</v>
      </c>
      <c r="M701" s="102" t="s">
        <v>27</v>
      </c>
      <c r="N701" s="106"/>
      <c r="R701" s="102" t="s">
        <v>330</v>
      </c>
      <c r="S701" s="170"/>
      <c r="Z701" s="170"/>
      <c r="AF701" s="170"/>
    </row>
    <row r="702" spans="1:32" s="90" customFormat="1" ht="63.95">
      <c r="A702" s="90" t="s">
        <v>2300</v>
      </c>
      <c r="B702" s="90" t="s">
        <v>2301</v>
      </c>
      <c r="C702" s="90" t="s">
        <v>1858</v>
      </c>
      <c r="D702" s="90" t="s">
        <v>328</v>
      </c>
      <c r="E702" s="90" t="s">
        <v>328</v>
      </c>
      <c r="F702" s="90" t="s">
        <v>328</v>
      </c>
      <c r="G702" s="90" t="s">
        <v>328</v>
      </c>
      <c r="K702" s="90" t="s">
        <v>328</v>
      </c>
      <c r="L702" s="90" t="s">
        <v>328</v>
      </c>
      <c r="M702" s="90" t="s">
        <v>8</v>
      </c>
      <c r="N702" s="91" t="s">
        <v>2302</v>
      </c>
      <c r="Q702" s="90" t="s">
        <v>328</v>
      </c>
      <c r="R702" s="90" t="s">
        <v>328</v>
      </c>
      <c r="S702" s="197"/>
      <c r="Z702" s="197"/>
      <c r="AF702" s="197" t="s">
        <v>1902</v>
      </c>
    </row>
    <row r="703" spans="1:32" s="90" customFormat="1" ht="48">
      <c r="A703" s="90" t="s">
        <v>2300</v>
      </c>
      <c r="B703" s="90" t="str">
        <f>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3" s="90" t="s">
        <v>2303</v>
      </c>
      <c r="D703" s="90" t="s">
        <v>328</v>
      </c>
      <c r="E703" s="90" t="s">
        <v>328</v>
      </c>
      <c r="F703" s="90" t="s">
        <v>328</v>
      </c>
      <c r="G703" s="90" t="s">
        <v>328</v>
      </c>
      <c r="K703" s="90" t="s">
        <v>328</v>
      </c>
      <c r="L703" s="90" t="s">
        <v>328</v>
      </c>
      <c r="M703" s="90" t="s">
        <v>8</v>
      </c>
      <c r="N703" s="91" t="s">
        <v>2304</v>
      </c>
      <c r="Q703" s="90" t="s">
        <v>328</v>
      </c>
      <c r="R703" s="90" t="s">
        <v>328</v>
      </c>
      <c r="S703" s="197"/>
      <c r="Z703" s="197"/>
      <c r="AF703" s="197" t="s">
        <v>1902</v>
      </c>
    </row>
    <row r="704" spans="1:32" s="90" customFormat="1" ht="32.1">
      <c r="A704" s="90" t="s">
        <v>2300</v>
      </c>
      <c r="B704" s="90" t="str">
        <f t="shared" ref="B704:B722" si="6">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4" s="90" t="s">
        <v>1903</v>
      </c>
      <c r="D704" s="90" t="s">
        <v>328</v>
      </c>
      <c r="E704" s="90" t="s">
        <v>328</v>
      </c>
      <c r="F704" s="90" t="s">
        <v>328</v>
      </c>
      <c r="G704" s="90" t="s">
        <v>328</v>
      </c>
      <c r="K704" s="90" t="s">
        <v>328</v>
      </c>
      <c r="L704" s="90" t="s">
        <v>328</v>
      </c>
      <c r="M704" s="90" t="s">
        <v>8</v>
      </c>
      <c r="N704" s="91" t="s">
        <v>2305</v>
      </c>
      <c r="Q704" s="90" t="s">
        <v>328</v>
      </c>
      <c r="R704" s="90" t="s">
        <v>328</v>
      </c>
      <c r="S704" s="197"/>
      <c r="Z704" s="197"/>
      <c r="AF704" s="197" t="s">
        <v>1902</v>
      </c>
    </row>
    <row r="705" spans="1:32" s="90" customFormat="1" ht="32.1">
      <c r="A705" s="90" t="s">
        <v>2300</v>
      </c>
      <c r="B70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5" s="90" t="s">
        <v>1904</v>
      </c>
      <c r="D705" s="90" t="s">
        <v>328</v>
      </c>
      <c r="E705" s="90" t="s">
        <v>328</v>
      </c>
      <c r="F705" s="90" t="s">
        <v>328</v>
      </c>
      <c r="G705" s="90" t="s">
        <v>328</v>
      </c>
      <c r="K705" s="90" t="s">
        <v>328</v>
      </c>
      <c r="L705" s="90" t="s">
        <v>328</v>
      </c>
      <c r="M705" s="90" t="s">
        <v>8</v>
      </c>
      <c r="N705" s="91" t="s">
        <v>2306</v>
      </c>
      <c r="Q705" s="90" t="s">
        <v>328</v>
      </c>
      <c r="R705" s="90" t="s">
        <v>328</v>
      </c>
      <c r="S705" s="197"/>
      <c r="Z705" s="197"/>
      <c r="AF705" s="197" t="s">
        <v>1902</v>
      </c>
    </row>
    <row r="706" spans="1:32" s="90" customFormat="1" ht="32.1">
      <c r="A706" s="90" t="s">
        <v>2300</v>
      </c>
      <c r="B70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6" s="90" t="s">
        <v>1905</v>
      </c>
      <c r="D706" s="90" t="s">
        <v>328</v>
      </c>
      <c r="E706" s="90" t="s">
        <v>328</v>
      </c>
      <c r="F706" s="90" t="s">
        <v>328</v>
      </c>
      <c r="G706" s="90" t="s">
        <v>328</v>
      </c>
      <c r="K706" s="90" t="s">
        <v>328</v>
      </c>
      <c r="L706" s="90" t="s">
        <v>328</v>
      </c>
      <c r="M706" s="90" t="s">
        <v>8</v>
      </c>
      <c r="N706" s="91" t="s">
        <v>2307</v>
      </c>
      <c r="Q706" s="90" t="s">
        <v>328</v>
      </c>
      <c r="R706" s="90" t="s">
        <v>328</v>
      </c>
      <c r="S706" s="197"/>
      <c r="Z706" s="197"/>
      <c r="AF706" s="197" t="s">
        <v>1902</v>
      </c>
    </row>
    <row r="707" spans="1:32" s="90" customFormat="1" ht="63.95">
      <c r="A707" s="90" t="s">
        <v>2300</v>
      </c>
      <c r="B70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7" s="90" t="s">
        <v>1906</v>
      </c>
      <c r="D707" s="90" t="s">
        <v>328</v>
      </c>
      <c r="E707" s="90" t="s">
        <v>328</v>
      </c>
      <c r="F707" s="90" t="s">
        <v>328</v>
      </c>
      <c r="G707" s="90" t="s">
        <v>328</v>
      </c>
      <c r="K707" s="90" t="s">
        <v>328</v>
      </c>
      <c r="L707" s="90" t="s">
        <v>328</v>
      </c>
      <c r="M707" s="90" t="s">
        <v>8</v>
      </c>
      <c r="N707" s="91" t="s">
        <v>2308</v>
      </c>
      <c r="Q707" s="90" t="s">
        <v>328</v>
      </c>
      <c r="R707" s="90" t="s">
        <v>328</v>
      </c>
      <c r="S707" s="197"/>
      <c r="Z707" s="197"/>
      <c r="AF707" s="197" t="s">
        <v>1902</v>
      </c>
    </row>
    <row r="708" spans="1:32" s="90" customFormat="1" ht="63.95">
      <c r="A708" s="90" t="s">
        <v>2300</v>
      </c>
      <c r="B70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8" s="90" t="s">
        <v>1907</v>
      </c>
      <c r="D708" s="90" t="s">
        <v>328</v>
      </c>
      <c r="E708" s="90" t="s">
        <v>328</v>
      </c>
      <c r="F708" s="90" t="s">
        <v>328</v>
      </c>
      <c r="G708" s="90" t="s">
        <v>328</v>
      </c>
      <c r="K708" s="90" t="s">
        <v>328</v>
      </c>
      <c r="L708" s="90" t="s">
        <v>328</v>
      </c>
      <c r="M708" s="90" t="s">
        <v>8</v>
      </c>
      <c r="N708" s="91" t="s">
        <v>1924</v>
      </c>
      <c r="Q708" s="90" t="s">
        <v>328</v>
      </c>
      <c r="R708" s="90" t="s">
        <v>328</v>
      </c>
      <c r="S708" s="197"/>
      <c r="Z708" s="197"/>
      <c r="AF708" s="197" t="s">
        <v>1902</v>
      </c>
    </row>
    <row r="709" spans="1:32" s="90" customFormat="1" ht="32.1">
      <c r="A709" s="90" t="s">
        <v>2300</v>
      </c>
      <c r="B70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9" s="90" t="s">
        <v>1908</v>
      </c>
      <c r="D709" s="90" t="s">
        <v>328</v>
      </c>
      <c r="E709" s="90" t="s">
        <v>328</v>
      </c>
      <c r="F709" s="90" t="s">
        <v>328</v>
      </c>
      <c r="G709" s="90" t="s">
        <v>328</v>
      </c>
      <c r="K709" s="90" t="s">
        <v>328</v>
      </c>
      <c r="L709" s="90" t="s">
        <v>328</v>
      </c>
      <c r="M709" s="90" t="s">
        <v>8</v>
      </c>
      <c r="N709" s="91" t="s">
        <v>2309</v>
      </c>
      <c r="Q709" s="90" t="s">
        <v>328</v>
      </c>
      <c r="R709" s="90" t="s">
        <v>328</v>
      </c>
      <c r="S709" s="197"/>
      <c r="Z709" s="197"/>
      <c r="AF709" s="197" t="s">
        <v>1902</v>
      </c>
    </row>
    <row r="710" spans="1:32" s="90" customFormat="1" ht="32.1">
      <c r="A710" s="90" t="s">
        <v>2300</v>
      </c>
      <c r="B71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0" s="90" t="s">
        <v>1909</v>
      </c>
      <c r="D710" s="90" t="s">
        <v>328</v>
      </c>
      <c r="E710" s="90" t="s">
        <v>328</v>
      </c>
      <c r="F710" s="90" t="s">
        <v>328</v>
      </c>
      <c r="G710" s="90" t="s">
        <v>328</v>
      </c>
      <c r="K710" s="90" t="s">
        <v>328</v>
      </c>
      <c r="L710" s="90" t="s">
        <v>328</v>
      </c>
      <c r="M710" s="90" t="s">
        <v>8</v>
      </c>
      <c r="N710" s="91" t="s">
        <v>2310</v>
      </c>
      <c r="Q710" s="90" t="s">
        <v>328</v>
      </c>
      <c r="R710" s="90" t="s">
        <v>328</v>
      </c>
      <c r="S710" s="197"/>
      <c r="Z710" s="197"/>
      <c r="AF710" s="197" t="s">
        <v>1902</v>
      </c>
    </row>
    <row r="711" spans="1:32" s="90" customFormat="1" ht="32.1">
      <c r="A711" s="90" t="s">
        <v>2300</v>
      </c>
      <c r="B71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1" s="90" t="s">
        <v>1910</v>
      </c>
      <c r="D711" s="90" t="s">
        <v>328</v>
      </c>
      <c r="E711" s="90" t="s">
        <v>328</v>
      </c>
      <c r="F711" s="90" t="s">
        <v>328</v>
      </c>
      <c r="G711" s="90" t="s">
        <v>328</v>
      </c>
      <c r="K711" s="90" t="s">
        <v>328</v>
      </c>
      <c r="L711" s="90" t="s">
        <v>328</v>
      </c>
      <c r="M711" s="90" t="s">
        <v>8</v>
      </c>
      <c r="N711" s="91" t="s">
        <v>2305</v>
      </c>
      <c r="Q711" s="90" t="s">
        <v>328</v>
      </c>
      <c r="R711" s="90" t="s">
        <v>328</v>
      </c>
      <c r="S711" s="197"/>
      <c r="Z711" s="197"/>
      <c r="AF711" s="197" t="s">
        <v>1902</v>
      </c>
    </row>
    <row r="712" spans="1:32" s="90" customFormat="1" ht="32.1">
      <c r="A712" s="90" t="s">
        <v>2300</v>
      </c>
      <c r="B71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2" s="90" t="s">
        <v>1862</v>
      </c>
      <c r="D712" s="90" t="s">
        <v>328</v>
      </c>
      <c r="E712" s="90" t="s">
        <v>328</v>
      </c>
      <c r="F712" s="90" t="s">
        <v>328</v>
      </c>
      <c r="G712" s="90" t="s">
        <v>328</v>
      </c>
      <c r="K712" s="90" t="s">
        <v>328</v>
      </c>
      <c r="L712" s="90" t="s">
        <v>328</v>
      </c>
      <c r="M712" s="90" t="s">
        <v>8</v>
      </c>
      <c r="N712" s="91" t="s">
        <v>2311</v>
      </c>
      <c r="P712" s="90" t="s">
        <v>2312</v>
      </c>
      <c r="Q712" s="90" t="s">
        <v>328</v>
      </c>
      <c r="R712" s="90" t="s">
        <v>328</v>
      </c>
      <c r="S712" s="197"/>
      <c r="Z712" s="197"/>
      <c r="AF712" s="197" t="s">
        <v>1902</v>
      </c>
    </row>
    <row r="713" spans="1:32" s="90" customFormat="1" ht="15.95">
      <c r="A713" s="90" t="s">
        <v>2300</v>
      </c>
      <c r="B713"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3" s="90" t="s">
        <v>2313</v>
      </c>
      <c r="D713" s="90" t="s">
        <v>328</v>
      </c>
      <c r="E713" s="90" t="s">
        <v>328</v>
      </c>
      <c r="F713" s="90" t="s">
        <v>328</v>
      </c>
      <c r="G713" s="90" t="s">
        <v>328</v>
      </c>
      <c r="K713" s="90" t="s">
        <v>328</v>
      </c>
      <c r="L713" s="90" t="s">
        <v>328</v>
      </c>
      <c r="M713" s="90" t="s">
        <v>8</v>
      </c>
      <c r="N713" s="91" t="s">
        <v>1915</v>
      </c>
      <c r="P713" s="90" t="s">
        <v>2314</v>
      </c>
      <c r="Q713" s="90" t="s">
        <v>328</v>
      </c>
      <c r="R713" s="90" t="s">
        <v>328</v>
      </c>
      <c r="S713" s="197"/>
      <c r="Z713" s="197"/>
      <c r="AF713" s="197" t="s">
        <v>1902</v>
      </c>
    </row>
    <row r="714" spans="1:32" s="90" customFormat="1" ht="15.95">
      <c r="A714" s="90" t="s">
        <v>2300</v>
      </c>
      <c r="B714"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4" s="90" t="s">
        <v>2315</v>
      </c>
      <c r="D714" s="90" t="s">
        <v>328</v>
      </c>
      <c r="E714" s="90" t="s">
        <v>328</v>
      </c>
      <c r="F714" s="90" t="s">
        <v>328</v>
      </c>
      <c r="G714" s="90" t="s">
        <v>328</v>
      </c>
      <c r="K714" s="90" t="s">
        <v>328</v>
      </c>
      <c r="L714" s="90" t="s">
        <v>328</v>
      </c>
      <c r="M714" s="90" t="s">
        <v>8</v>
      </c>
      <c r="N714" s="91" t="s">
        <v>2316</v>
      </c>
      <c r="Q714" s="90" t="s">
        <v>328</v>
      </c>
      <c r="R714" s="90" t="s">
        <v>328</v>
      </c>
      <c r="S714" s="197"/>
      <c r="Z714" s="197"/>
      <c r="AF714" s="197" t="s">
        <v>1902</v>
      </c>
    </row>
    <row r="715" spans="1:32" s="90" customFormat="1" ht="15.95">
      <c r="A715" s="90" t="s">
        <v>2300</v>
      </c>
      <c r="B71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5" s="90" t="s">
        <v>2317</v>
      </c>
      <c r="D715" s="90" t="s">
        <v>328</v>
      </c>
      <c r="E715" s="90" t="s">
        <v>328</v>
      </c>
      <c r="F715" s="90" t="s">
        <v>328</v>
      </c>
      <c r="G715" s="90" t="s">
        <v>328</v>
      </c>
      <c r="K715" s="90" t="s">
        <v>328</v>
      </c>
      <c r="L715" s="90" t="s">
        <v>328</v>
      </c>
      <c r="M715" s="90" t="s">
        <v>8</v>
      </c>
      <c r="N715" s="91" t="s">
        <v>2318</v>
      </c>
      <c r="Q715" s="90" t="s">
        <v>328</v>
      </c>
      <c r="R715" s="90" t="s">
        <v>328</v>
      </c>
      <c r="S715" s="197"/>
      <c r="Z715" s="197"/>
      <c r="AF715" s="197" t="s">
        <v>1902</v>
      </c>
    </row>
    <row r="716" spans="1:32" s="90" customFormat="1" ht="15.95">
      <c r="A716" s="90" t="s">
        <v>2300</v>
      </c>
      <c r="B71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6" s="90" t="s">
        <v>2319</v>
      </c>
      <c r="D716" s="90" t="s">
        <v>328</v>
      </c>
      <c r="E716" s="90" t="s">
        <v>328</v>
      </c>
      <c r="F716" s="90" t="s">
        <v>328</v>
      </c>
      <c r="G716" s="90" t="s">
        <v>328</v>
      </c>
      <c r="K716" s="90" t="s">
        <v>328</v>
      </c>
      <c r="L716" s="90" t="s">
        <v>328</v>
      </c>
      <c r="M716" s="90" t="s">
        <v>8</v>
      </c>
      <c r="N716" s="91" t="s">
        <v>2318</v>
      </c>
      <c r="Q716" s="90" t="s">
        <v>328</v>
      </c>
      <c r="R716" s="90" t="s">
        <v>328</v>
      </c>
      <c r="S716" s="197"/>
      <c r="Z716" s="197"/>
      <c r="AF716" s="197" t="s">
        <v>1902</v>
      </c>
    </row>
    <row r="717" spans="1:32" s="90" customFormat="1" ht="15.95">
      <c r="A717" s="90" t="s">
        <v>2300</v>
      </c>
      <c r="B71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7" s="90" t="s">
        <v>2320</v>
      </c>
      <c r="D717" s="90" t="s">
        <v>328</v>
      </c>
      <c r="E717" s="90" t="s">
        <v>328</v>
      </c>
      <c r="F717" s="90" t="s">
        <v>328</v>
      </c>
      <c r="G717" s="90" t="s">
        <v>328</v>
      </c>
      <c r="K717" s="90" t="s">
        <v>328</v>
      </c>
      <c r="L717" s="90" t="s">
        <v>328</v>
      </c>
      <c r="M717" s="90" t="s">
        <v>8</v>
      </c>
      <c r="N717" s="91" t="s">
        <v>2318</v>
      </c>
      <c r="Q717" s="90" t="s">
        <v>328</v>
      </c>
      <c r="R717" s="90" t="s">
        <v>328</v>
      </c>
      <c r="S717" s="197"/>
      <c r="Z717" s="197"/>
      <c r="AF717" s="197" t="s">
        <v>1902</v>
      </c>
    </row>
    <row r="718" spans="1:32" s="90" customFormat="1" ht="15.95">
      <c r="A718" s="90" t="s">
        <v>2300</v>
      </c>
      <c r="B71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8" s="90" t="s">
        <v>2321</v>
      </c>
      <c r="D718" s="90" t="s">
        <v>328</v>
      </c>
      <c r="E718" s="90" t="s">
        <v>328</v>
      </c>
      <c r="F718" s="90" t="s">
        <v>328</v>
      </c>
      <c r="G718" s="90" t="s">
        <v>328</v>
      </c>
      <c r="K718" s="90" t="s">
        <v>328</v>
      </c>
      <c r="L718" s="90" t="s">
        <v>328</v>
      </c>
      <c r="M718" s="90" t="s">
        <v>8</v>
      </c>
      <c r="N718" s="91" t="s">
        <v>2318</v>
      </c>
      <c r="Q718" s="90" t="s">
        <v>328</v>
      </c>
      <c r="R718" s="90" t="s">
        <v>328</v>
      </c>
      <c r="S718" s="197"/>
      <c r="Z718" s="197"/>
      <c r="AF718" s="197" t="s">
        <v>1902</v>
      </c>
    </row>
    <row r="719" spans="1:32" s="90" customFormat="1" ht="15.95">
      <c r="A719" s="90" t="s">
        <v>2300</v>
      </c>
      <c r="B71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9" s="90" t="s">
        <v>2322</v>
      </c>
      <c r="D719" s="90" t="s">
        <v>328</v>
      </c>
      <c r="E719" s="90" t="s">
        <v>328</v>
      </c>
      <c r="F719" s="90" t="s">
        <v>328</v>
      </c>
      <c r="G719" s="90" t="s">
        <v>328</v>
      </c>
      <c r="K719" s="90" t="s">
        <v>328</v>
      </c>
      <c r="L719" s="90" t="s">
        <v>328</v>
      </c>
      <c r="M719" s="90" t="s">
        <v>8</v>
      </c>
      <c r="N719" s="91" t="s">
        <v>2318</v>
      </c>
      <c r="Q719" s="90" t="s">
        <v>328</v>
      </c>
      <c r="R719" s="90" t="s">
        <v>328</v>
      </c>
      <c r="S719" s="197"/>
      <c r="Z719" s="197"/>
      <c r="AF719" s="197" t="s">
        <v>1902</v>
      </c>
    </row>
    <row r="720" spans="1:32" s="90" customFormat="1" ht="15.95">
      <c r="A720" s="90" t="s">
        <v>2300</v>
      </c>
      <c r="B72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0" s="90" t="s">
        <v>2323</v>
      </c>
      <c r="D720" s="90" t="s">
        <v>328</v>
      </c>
      <c r="E720" s="90" t="s">
        <v>328</v>
      </c>
      <c r="F720" s="90" t="s">
        <v>328</v>
      </c>
      <c r="G720" s="90" t="s">
        <v>328</v>
      </c>
      <c r="K720" s="90" t="s">
        <v>328</v>
      </c>
      <c r="L720" s="90" t="s">
        <v>328</v>
      </c>
      <c r="M720" s="90" t="s">
        <v>8</v>
      </c>
      <c r="N720" s="91" t="s">
        <v>2318</v>
      </c>
      <c r="Q720" s="90" t="s">
        <v>328</v>
      </c>
      <c r="R720" s="90" t="s">
        <v>328</v>
      </c>
      <c r="S720" s="197"/>
      <c r="Z720" s="197"/>
      <c r="AF720" s="197" t="s">
        <v>1902</v>
      </c>
    </row>
    <row r="721" spans="1:32" s="90" customFormat="1" ht="15.95">
      <c r="A721" s="90" t="s">
        <v>2300</v>
      </c>
      <c r="B72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1" s="90" t="s">
        <v>2324</v>
      </c>
      <c r="D721" s="90" t="s">
        <v>328</v>
      </c>
      <c r="E721" s="90" t="s">
        <v>328</v>
      </c>
      <c r="F721" s="90" t="s">
        <v>328</v>
      </c>
      <c r="G721" s="90" t="s">
        <v>328</v>
      </c>
      <c r="K721" s="90" t="s">
        <v>328</v>
      </c>
      <c r="L721" s="90" t="s">
        <v>328</v>
      </c>
      <c r="M721" s="90" t="s">
        <v>8</v>
      </c>
      <c r="N721" s="91" t="s">
        <v>2318</v>
      </c>
      <c r="Q721" s="90" t="s">
        <v>328</v>
      </c>
      <c r="R721" s="90" t="s">
        <v>328</v>
      </c>
      <c r="S721" s="197"/>
      <c r="Z721" s="197"/>
      <c r="AF721" s="197" t="s">
        <v>1902</v>
      </c>
    </row>
    <row r="722" spans="1:32" s="90" customFormat="1" ht="15.95">
      <c r="A722" s="90" t="s">
        <v>2300</v>
      </c>
      <c r="B72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2" s="90" t="s">
        <v>2325</v>
      </c>
      <c r="D722" s="90" t="s">
        <v>328</v>
      </c>
      <c r="E722" s="90" t="s">
        <v>328</v>
      </c>
      <c r="F722" s="90" t="s">
        <v>328</v>
      </c>
      <c r="G722" s="90" t="s">
        <v>328</v>
      </c>
      <c r="K722" s="90" t="s">
        <v>328</v>
      </c>
      <c r="L722" s="90" t="s">
        <v>328</v>
      </c>
      <c r="M722" s="90" t="s">
        <v>8</v>
      </c>
      <c r="N722" s="91" t="s">
        <v>2318</v>
      </c>
      <c r="Q722" s="90" t="s">
        <v>328</v>
      </c>
      <c r="R722" s="90" t="s">
        <v>328</v>
      </c>
      <c r="S722" s="197"/>
      <c r="Z722" s="197"/>
      <c r="AF722" s="197" t="s">
        <v>1902</v>
      </c>
    </row>
    <row r="723" spans="1:32" s="198" customFormat="1">
      <c r="A723" s="198" t="s">
        <v>1861</v>
      </c>
      <c r="C723" s="198" t="s">
        <v>2326</v>
      </c>
      <c r="D723" s="198" t="s">
        <v>328</v>
      </c>
      <c r="E723" s="198" t="s">
        <v>328</v>
      </c>
      <c r="F723" s="198" t="s">
        <v>328</v>
      </c>
      <c r="G723" s="198" t="s">
        <v>328</v>
      </c>
      <c r="K723" s="198" t="s">
        <v>328</v>
      </c>
      <c r="L723" s="198" t="s">
        <v>328</v>
      </c>
      <c r="N723" s="199"/>
      <c r="S723" s="200"/>
      <c r="Z723" s="200"/>
      <c r="AF723" s="200"/>
    </row>
    <row r="724" spans="1:32" s="198" customFormat="1">
      <c r="A724" s="198" t="s">
        <v>1861</v>
      </c>
      <c r="C724" s="198" t="s">
        <v>1861</v>
      </c>
      <c r="D724" s="198" t="s">
        <v>328</v>
      </c>
      <c r="E724" s="198" t="s">
        <v>328</v>
      </c>
      <c r="F724" s="198" t="s">
        <v>328</v>
      </c>
      <c r="G724" s="198" t="s">
        <v>328</v>
      </c>
      <c r="K724" s="198" t="s">
        <v>328</v>
      </c>
      <c r="L724" s="198" t="s">
        <v>328</v>
      </c>
      <c r="N724" s="199"/>
      <c r="S724" s="200"/>
      <c r="Z724" s="200"/>
      <c r="AF724" s="200"/>
    </row>
    <row r="725" spans="1:32" s="198" customFormat="1">
      <c r="A725" s="198" t="s">
        <v>1861</v>
      </c>
      <c r="C725" s="198" t="s">
        <v>2327</v>
      </c>
      <c r="D725" s="198" t="s">
        <v>328</v>
      </c>
      <c r="E725" s="198" t="s">
        <v>328</v>
      </c>
      <c r="F725" s="198" t="s">
        <v>328</v>
      </c>
      <c r="G725" s="198" t="s">
        <v>328</v>
      </c>
      <c r="K725" s="198" t="s">
        <v>328</v>
      </c>
      <c r="L725" s="198" t="s">
        <v>328</v>
      </c>
      <c r="N725" s="199"/>
      <c r="S725" s="200"/>
      <c r="Z725" s="200"/>
      <c r="AF725" s="200"/>
    </row>
    <row r="726" spans="1:32" s="198" customFormat="1">
      <c r="A726" s="198" t="s">
        <v>1861</v>
      </c>
      <c r="C726" s="198" t="s">
        <v>2328</v>
      </c>
      <c r="D726" s="198" t="s">
        <v>328</v>
      </c>
      <c r="E726" s="198" t="s">
        <v>328</v>
      </c>
      <c r="F726" s="198" t="s">
        <v>328</v>
      </c>
      <c r="G726" s="198" t="s">
        <v>328</v>
      </c>
      <c r="K726" s="198" t="s">
        <v>328</v>
      </c>
      <c r="L726" s="198" t="s">
        <v>328</v>
      </c>
      <c r="N726" s="199"/>
      <c r="S726" s="200"/>
      <c r="Z726" s="200"/>
      <c r="AF726" s="200"/>
    </row>
    <row r="727" spans="1:32" s="198" customFormat="1">
      <c r="A727" s="198" t="s">
        <v>1861</v>
      </c>
      <c r="C727" s="198" t="s">
        <v>2329</v>
      </c>
      <c r="D727" s="198" t="s">
        <v>328</v>
      </c>
      <c r="E727" s="198" t="s">
        <v>328</v>
      </c>
      <c r="F727" s="198" t="s">
        <v>328</v>
      </c>
      <c r="G727" s="198" t="s">
        <v>328</v>
      </c>
      <c r="K727" s="198" t="s">
        <v>328</v>
      </c>
      <c r="L727" s="198" t="s">
        <v>328</v>
      </c>
      <c r="N727" s="199"/>
      <c r="S727" s="200"/>
      <c r="Z727" s="200"/>
      <c r="AF727" s="200"/>
    </row>
    <row r="728" spans="1:32" s="198" customFormat="1">
      <c r="A728" s="198" t="s">
        <v>1861</v>
      </c>
      <c r="C728" s="198" t="s">
        <v>2330</v>
      </c>
      <c r="D728" s="198" t="s">
        <v>328</v>
      </c>
      <c r="E728" s="198" t="s">
        <v>328</v>
      </c>
      <c r="F728" s="198" t="s">
        <v>328</v>
      </c>
      <c r="G728" s="198" t="s">
        <v>328</v>
      </c>
      <c r="K728" s="198" t="s">
        <v>328</v>
      </c>
      <c r="L728" s="198" t="s">
        <v>328</v>
      </c>
      <c r="N728" s="199"/>
      <c r="S728" s="200"/>
      <c r="Z728" s="200"/>
      <c r="AF728" s="200"/>
    </row>
    <row r="729" spans="1:32" s="198" customFormat="1">
      <c r="A729" s="198" t="s">
        <v>1861</v>
      </c>
      <c r="C729" s="198" t="s">
        <v>2331</v>
      </c>
      <c r="D729" s="198" t="s">
        <v>328</v>
      </c>
      <c r="E729" s="198" t="s">
        <v>328</v>
      </c>
      <c r="F729" s="198" t="s">
        <v>328</v>
      </c>
      <c r="G729" s="198" t="s">
        <v>328</v>
      </c>
      <c r="K729" s="198" t="s">
        <v>328</v>
      </c>
      <c r="L729" s="198" t="s">
        <v>328</v>
      </c>
      <c r="N729" s="199"/>
      <c r="S729" s="200"/>
      <c r="Z729" s="200"/>
      <c r="AF729" s="200"/>
    </row>
    <row r="730" spans="1:32" s="198" customFormat="1">
      <c r="A730" s="198" t="s">
        <v>1861</v>
      </c>
      <c r="C730" s="198" t="s">
        <v>2332</v>
      </c>
      <c r="D730" s="198" t="s">
        <v>328</v>
      </c>
      <c r="E730" s="198" t="s">
        <v>328</v>
      </c>
      <c r="F730" s="198" t="s">
        <v>328</v>
      </c>
      <c r="G730" s="198" t="s">
        <v>328</v>
      </c>
      <c r="K730" s="198" t="s">
        <v>328</v>
      </c>
      <c r="L730" s="198" t="s">
        <v>328</v>
      </c>
      <c r="N730" s="199"/>
      <c r="S730" s="200"/>
      <c r="Z730" s="200"/>
      <c r="AF730" s="200"/>
    </row>
    <row r="731" spans="1:32" s="198" customFormat="1">
      <c r="A731" s="198" t="s">
        <v>1861</v>
      </c>
      <c r="C731" s="198" t="s">
        <v>2333</v>
      </c>
      <c r="D731" s="198" t="s">
        <v>328</v>
      </c>
      <c r="E731" s="198" t="s">
        <v>328</v>
      </c>
      <c r="F731" s="198" t="s">
        <v>328</v>
      </c>
      <c r="G731" s="198" t="s">
        <v>328</v>
      </c>
      <c r="K731" s="198" t="s">
        <v>328</v>
      </c>
      <c r="L731" s="198" t="s">
        <v>328</v>
      </c>
      <c r="N731" s="199"/>
      <c r="S731" s="200"/>
      <c r="Z731" s="200"/>
      <c r="AF731" s="200"/>
    </row>
    <row r="732" spans="1:32" s="198" customFormat="1">
      <c r="A732" s="198" t="s">
        <v>1861</v>
      </c>
      <c r="C732" s="198" t="s">
        <v>2334</v>
      </c>
      <c r="D732" s="198" t="s">
        <v>328</v>
      </c>
      <c r="E732" s="198" t="s">
        <v>328</v>
      </c>
      <c r="F732" s="198" t="s">
        <v>328</v>
      </c>
      <c r="G732" s="198" t="s">
        <v>328</v>
      </c>
      <c r="K732" s="198" t="s">
        <v>328</v>
      </c>
      <c r="L732" s="198" t="s">
        <v>328</v>
      </c>
      <c r="N732" s="199"/>
      <c r="S732" s="200"/>
      <c r="Z732" s="200"/>
      <c r="AF732" s="200"/>
    </row>
    <row r="733" spans="1:32" s="198" customFormat="1">
      <c r="A733" s="198" t="s">
        <v>1861</v>
      </c>
      <c r="C733" s="198" t="s">
        <v>2335</v>
      </c>
      <c r="D733" s="198" t="s">
        <v>328</v>
      </c>
      <c r="E733" s="198" t="s">
        <v>328</v>
      </c>
      <c r="F733" s="198" t="s">
        <v>328</v>
      </c>
      <c r="G733" s="198" t="s">
        <v>328</v>
      </c>
      <c r="K733" s="198" t="s">
        <v>328</v>
      </c>
      <c r="L733" s="198" t="s">
        <v>328</v>
      </c>
      <c r="N733" s="199"/>
      <c r="S733" s="200"/>
      <c r="Z733" s="200"/>
      <c r="AF733" s="200"/>
    </row>
    <row r="734" spans="1:32" s="198" customFormat="1">
      <c r="A734" s="198" t="s">
        <v>1861</v>
      </c>
      <c r="C734" s="198" t="s">
        <v>2336</v>
      </c>
      <c r="D734" s="198" t="s">
        <v>328</v>
      </c>
      <c r="E734" s="198" t="s">
        <v>328</v>
      </c>
      <c r="F734" s="198" t="s">
        <v>328</v>
      </c>
      <c r="G734" s="198" t="s">
        <v>328</v>
      </c>
      <c r="K734" s="198" t="s">
        <v>328</v>
      </c>
      <c r="L734" s="198" t="s">
        <v>328</v>
      </c>
      <c r="N734" s="199"/>
      <c r="S734" s="200"/>
      <c r="Z734" s="200"/>
      <c r="AF734" s="200"/>
    </row>
    <row r="735" spans="1:32" s="198" customFormat="1">
      <c r="A735" s="198" t="s">
        <v>1861</v>
      </c>
      <c r="C735" s="198" t="s">
        <v>2337</v>
      </c>
      <c r="D735" s="198" t="s">
        <v>328</v>
      </c>
      <c r="E735" s="198" t="s">
        <v>328</v>
      </c>
      <c r="F735" s="198" t="s">
        <v>328</v>
      </c>
      <c r="G735" s="198" t="s">
        <v>328</v>
      </c>
      <c r="K735" s="198" t="s">
        <v>328</v>
      </c>
      <c r="L735" s="198" t="s">
        <v>328</v>
      </c>
      <c r="N735" s="199"/>
      <c r="S735" s="200"/>
      <c r="Z735" s="200"/>
      <c r="AF735" s="200"/>
    </row>
    <row r="736" spans="1:32" s="198" customFormat="1">
      <c r="A736" s="198" t="s">
        <v>1861</v>
      </c>
      <c r="C736" s="198" t="s">
        <v>2338</v>
      </c>
      <c r="D736" s="198" t="s">
        <v>328</v>
      </c>
      <c r="E736" s="198" t="s">
        <v>328</v>
      </c>
      <c r="F736" s="198" t="s">
        <v>328</v>
      </c>
      <c r="G736" s="198" t="s">
        <v>328</v>
      </c>
      <c r="K736" s="198" t="s">
        <v>328</v>
      </c>
      <c r="L736" s="198" t="s">
        <v>328</v>
      </c>
      <c r="N736" s="199"/>
      <c r="S736" s="200"/>
      <c r="Z736" s="200"/>
      <c r="AF736" s="200"/>
    </row>
    <row r="737" spans="1:32" s="198" customFormat="1">
      <c r="A737" s="198" t="s">
        <v>1861</v>
      </c>
      <c r="C737" s="198" t="s">
        <v>2</v>
      </c>
      <c r="D737" s="198" t="s">
        <v>328</v>
      </c>
      <c r="E737" s="198" t="s">
        <v>328</v>
      </c>
      <c r="F737" s="198" t="s">
        <v>328</v>
      </c>
      <c r="G737" s="198" t="s">
        <v>328</v>
      </c>
      <c r="K737" s="198" t="s">
        <v>328</v>
      </c>
      <c r="L737" s="198" t="s">
        <v>328</v>
      </c>
      <c r="N737" s="199"/>
      <c r="S737" s="200"/>
      <c r="Z737" s="200"/>
      <c r="AF737" s="200"/>
    </row>
    <row r="738" spans="1:32" s="198" customFormat="1">
      <c r="A738" s="198" t="s">
        <v>1861</v>
      </c>
      <c r="C738" s="198" t="s">
        <v>302</v>
      </c>
      <c r="D738" s="198" t="s">
        <v>328</v>
      </c>
      <c r="E738" s="198" t="s">
        <v>328</v>
      </c>
      <c r="F738" s="198" t="s">
        <v>328</v>
      </c>
      <c r="G738" s="198" t="s">
        <v>328</v>
      </c>
      <c r="K738" s="198" t="s">
        <v>328</v>
      </c>
      <c r="L738" s="198" t="s">
        <v>328</v>
      </c>
      <c r="N738" s="199"/>
      <c r="S738" s="200"/>
      <c r="Z738" s="200"/>
      <c r="AF738" s="200"/>
    </row>
    <row r="739" spans="1:32" s="198" customFormat="1">
      <c r="A739" s="198" t="s">
        <v>1861</v>
      </c>
      <c r="C739" s="198" t="s">
        <v>2339</v>
      </c>
      <c r="D739" s="198" t="s">
        <v>328</v>
      </c>
      <c r="E739" s="198" t="s">
        <v>328</v>
      </c>
      <c r="F739" s="198" t="s">
        <v>328</v>
      </c>
      <c r="G739" s="198" t="s">
        <v>328</v>
      </c>
      <c r="K739" s="198" t="s">
        <v>328</v>
      </c>
      <c r="L739" s="198" t="s">
        <v>328</v>
      </c>
      <c r="N739" s="199"/>
      <c r="S739" s="200"/>
      <c r="Z739" s="200"/>
      <c r="AF739" s="200"/>
    </row>
    <row r="740" spans="1:32" s="198" customFormat="1">
      <c r="A740" s="198" t="s">
        <v>1861</v>
      </c>
      <c r="C740" s="198" t="s">
        <v>2340</v>
      </c>
      <c r="D740" s="198" t="s">
        <v>328</v>
      </c>
      <c r="E740" s="198" t="s">
        <v>328</v>
      </c>
      <c r="F740" s="198" t="s">
        <v>328</v>
      </c>
      <c r="G740" s="198" t="s">
        <v>328</v>
      </c>
      <c r="K740" s="198" t="s">
        <v>328</v>
      </c>
      <c r="L740" s="198" t="s">
        <v>328</v>
      </c>
      <c r="N740" s="199"/>
      <c r="S740" s="200"/>
      <c r="Z740" s="200"/>
      <c r="AF740" s="200"/>
    </row>
    <row r="741" spans="1:32" s="198" customFormat="1">
      <c r="A741" s="198" t="s">
        <v>1861</v>
      </c>
      <c r="C741" s="198" t="s">
        <v>2341</v>
      </c>
      <c r="D741" s="198" t="s">
        <v>328</v>
      </c>
      <c r="E741" s="198" t="s">
        <v>328</v>
      </c>
      <c r="F741" s="198" t="s">
        <v>328</v>
      </c>
      <c r="G741" s="198" t="s">
        <v>328</v>
      </c>
      <c r="K741" s="198" t="s">
        <v>328</v>
      </c>
      <c r="L741" s="198" t="s">
        <v>328</v>
      </c>
      <c r="N741" s="199"/>
      <c r="S741" s="200"/>
      <c r="Z741" s="200"/>
      <c r="AF741" s="200"/>
    </row>
    <row r="742" spans="1:32" s="198" customFormat="1">
      <c r="A742" s="198" t="s">
        <v>1861</v>
      </c>
      <c r="C742" s="198" t="s">
        <v>2342</v>
      </c>
      <c r="D742" s="198" t="s">
        <v>328</v>
      </c>
      <c r="E742" s="198" t="s">
        <v>328</v>
      </c>
      <c r="F742" s="198" t="s">
        <v>328</v>
      </c>
      <c r="G742" s="198" t="s">
        <v>328</v>
      </c>
      <c r="K742" s="198" t="s">
        <v>328</v>
      </c>
      <c r="L742" s="198" t="s">
        <v>328</v>
      </c>
      <c r="N742" s="199"/>
      <c r="S742" s="200"/>
      <c r="Z742" s="200"/>
      <c r="AF742" s="200"/>
    </row>
    <row r="743" spans="1:32" s="198" customFormat="1">
      <c r="A743" s="198" t="s">
        <v>1861</v>
      </c>
      <c r="C743" s="198" t="s">
        <v>2343</v>
      </c>
      <c r="D743" s="198" t="s">
        <v>328</v>
      </c>
      <c r="E743" s="198" t="s">
        <v>328</v>
      </c>
      <c r="F743" s="198" t="s">
        <v>328</v>
      </c>
      <c r="G743" s="198" t="s">
        <v>328</v>
      </c>
      <c r="K743" s="198" t="s">
        <v>328</v>
      </c>
      <c r="L743" s="198" t="s">
        <v>328</v>
      </c>
      <c r="N743" s="199"/>
      <c r="S743" s="200"/>
      <c r="Z743" s="200"/>
      <c r="AF743" s="200"/>
    </row>
    <row r="744" spans="1:32" s="198" customFormat="1">
      <c r="A744" s="198" t="s">
        <v>1861</v>
      </c>
      <c r="C744" s="198" t="s">
        <v>2344</v>
      </c>
      <c r="D744" s="198" t="s">
        <v>328</v>
      </c>
      <c r="E744" s="198" t="s">
        <v>328</v>
      </c>
      <c r="F744" s="198" t="s">
        <v>328</v>
      </c>
      <c r="G744" s="198" t="s">
        <v>328</v>
      </c>
      <c r="K744" s="198" t="s">
        <v>328</v>
      </c>
      <c r="L744" s="198" t="s">
        <v>328</v>
      </c>
      <c r="N744" s="199"/>
      <c r="S744" s="200"/>
      <c r="Z744" s="200"/>
      <c r="AF744" s="200"/>
    </row>
    <row r="745" spans="1:32" s="198" customFormat="1">
      <c r="A745" s="198" t="s">
        <v>1861</v>
      </c>
      <c r="C745" s="198" t="s">
        <v>2345</v>
      </c>
      <c r="D745" s="198" t="s">
        <v>328</v>
      </c>
      <c r="E745" s="198" t="s">
        <v>328</v>
      </c>
      <c r="F745" s="198" t="s">
        <v>328</v>
      </c>
      <c r="G745" s="198" t="s">
        <v>328</v>
      </c>
      <c r="K745" s="198" t="s">
        <v>328</v>
      </c>
      <c r="L745" s="198" t="s">
        <v>328</v>
      </c>
      <c r="N745" s="199"/>
      <c r="S745" s="200"/>
      <c r="Z745" s="200"/>
      <c r="AF745" s="200"/>
    </row>
    <row r="746" spans="1:32" s="198" customFormat="1">
      <c r="A746" s="198" t="s">
        <v>1861</v>
      </c>
      <c r="C746" s="198" t="s">
        <v>2346</v>
      </c>
      <c r="D746" s="198" t="s">
        <v>328</v>
      </c>
      <c r="E746" s="198" t="s">
        <v>328</v>
      </c>
      <c r="F746" s="198" t="s">
        <v>328</v>
      </c>
      <c r="G746" s="198" t="s">
        <v>328</v>
      </c>
      <c r="K746" s="198" t="s">
        <v>328</v>
      </c>
      <c r="L746" s="198" t="s">
        <v>328</v>
      </c>
      <c r="N746" s="199"/>
      <c r="S746" s="200"/>
      <c r="Z746" s="200"/>
      <c r="AF746" s="200"/>
    </row>
    <row r="747" spans="1:32" s="198" customFormat="1">
      <c r="A747" s="198" t="s">
        <v>1861</v>
      </c>
      <c r="C747" s="198" t="s">
        <v>2347</v>
      </c>
      <c r="D747" s="198" t="s">
        <v>328</v>
      </c>
      <c r="E747" s="198" t="s">
        <v>328</v>
      </c>
      <c r="F747" s="198" t="s">
        <v>328</v>
      </c>
      <c r="G747" s="198" t="s">
        <v>328</v>
      </c>
      <c r="K747" s="198" t="s">
        <v>328</v>
      </c>
      <c r="L747" s="198" t="s">
        <v>328</v>
      </c>
      <c r="N747" s="199"/>
      <c r="S747" s="200"/>
      <c r="Z747" s="200"/>
      <c r="AF747" s="200"/>
    </row>
    <row r="748" spans="1:32" s="198" customFormat="1">
      <c r="A748" s="198" t="s">
        <v>1861</v>
      </c>
      <c r="C748" s="198" t="s">
        <v>2348</v>
      </c>
      <c r="D748" s="198" t="s">
        <v>328</v>
      </c>
      <c r="E748" s="198" t="s">
        <v>328</v>
      </c>
      <c r="F748" s="198" t="s">
        <v>328</v>
      </c>
      <c r="G748" s="198" t="s">
        <v>328</v>
      </c>
      <c r="K748" s="198" t="s">
        <v>328</v>
      </c>
      <c r="L748" s="198" t="s">
        <v>328</v>
      </c>
      <c r="N748" s="199"/>
      <c r="S748" s="200"/>
      <c r="Z748" s="200"/>
      <c r="AF748" s="200"/>
    </row>
    <row r="749" spans="1:32" s="198" customFormat="1">
      <c r="A749" s="198" t="s">
        <v>1861</v>
      </c>
      <c r="C749" s="198" t="s">
        <v>2349</v>
      </c>
      <c r="D749" s="198" t="s">
        <v>328</v>
      </c>
      <c r="E749" s="198" t="s">
        <v>328</v>
      </c>
      <c r="F749" s="198" t="s">
        <v>328</v>
      </c>
      <c r="G749" s="198" t="s">
        <v>328</v>
      </c>
      <c r="K749" s="198" t="s">
        <v>328</v>
      </c>
      <c r="L749" s="198" t="s">
        <v>328</v>
      </c>
      <c r="N749" s="199"/>
      <c r="S749" s="200"/>
      <c r="Z749" s="200"/>
      <c r="AF749" s="200"/>
    </row>
    <row r="750" spans="1:32" s="198" customFormat="1">
      <c r="A750" s="198" t="s">
        <v>1861</v>
      </c>
      <c r="C750" s="198" t="s">
        <v>2350</v>
      </c>
      <c r="D750" s="198" t="s">
        <v>328</v>
      </c>
      <c r="E750" s="198" t="s">
        <v>328</v>
      </c>
      <c r="F750" s="198" t="s">
        <v>328</v>
      </c>
      <c r="G750" s="198" t="s">
        <v>328</v>
      </c>
      <c r="K750" s="198" t="s">
        <v>328</v>
      </c>
      <c r="L750" s="198" t="s">
        <v>328</v>
      </c>
      <c r="N750" s="199"/>
      <c r="S750" s="200"/>
      <c r="Z750" s="200"/>
      <c r="AF750" s="200"/>
    </row>
    <row r="751" spans="1:32" s="198" customFormat="1">
      <c r="A751" s="198" t="s">
        <v>1861</v>
      </c>
      <c r="C751" s="198" t="s">
        <v>2351</v>
      </c>
      <c r="D751" s="198" t="s">
        <v>328</v>
      </c>
      <c r="E751" s="198" t="s">
        <v>328</v>
      </c>
      <c r="F751" s="198" t="s">
        <v>328</v>
      </c>
      <c r="G751" s="198" t="s">
        <v>328</v>
      </c>
      <c r="K751" s="198" t="s">
        <v>328</v>
      </c>
      <c r="L751" s="198" t="s">
        <v>328</v>
      </c>
      <c r="N751" s="199"/>
      <c r="S751" s="200"/>
      <c r="Z751" s="200"/>
      <c r="AF751" s="200"/>
    </row>
    <row r="752" spans="1:32" s="198" customFormat="1">
      <c r="A752" s="198" t="s">
        <v>1861</v>
      </c>
      <c r="C752" s="198" t="s">
        <v>2352</v>
      </c>
      <c r="D752" s="198" t="s">
        <v>328</v>
      </c>
      <c r="E752" s="198" t="s">
        <v>328</v>
      </c>
      <c r="F752" s="198" t="s">
        <v>328</v>
      </c>
      <c r="G752" s="198" t="s">
        <v>328</v>
      </c>
      <c r="K752" s="198" t="s">
        <v>328</v>
      </c>
      <c r="L752" s="198" t="s">
        <v>328</v>
      </c>
      <c r="N752" s="199"/>
      <c r="S752" s="200"/>
      <c r="Z752" s="200"/>
      <c r="AF752" s="200"/>
    </row>
    <row r="753" spans="1:32" s="198" customFormat="1">
      <c r="A753" s="198" t="s">
        <v>1861</v>
      </c>
      <c r="C753" s="198" t="s">
        <v>2353</v>
      </c>
      <c r="D753" s="198" t="s">
        <v>328</v>
      </c>
      <c r="E753" s="198" t="s">
        <v>328</v>
      </c>
      <c r="F753" s="198" t="s">
        <v>328</v>
      </c>
      <c r="G753" s="198" t="s">
        <v>328</v>
      </c>
      <c r="K753" s="198" t="s">
        <v>328</v>
      </c>
      <c r="L753" s="198" t="s">
        <v>328</v>
      </c>
      <c r="N753" s="199"/>
      <c r="S753" s="200"/>
      <c r="Z753" s="200"/>
      <c r="AF753" s="200"/>
    </row>
    <row r="754" spans="1:32" s="198" customFormat="1">
      <c r="A754" s="198" t="s">
        <v>1861</v>
      </c>
      <c r="C754" s="198" t="s">
        <v>2354</v>
      </c>
      <c r="D754" s="198" t="s">
        <v>328</v>
      </c>
      <c r="E754" s="198" t="s">
        <v>328</v>
      </c>
      <c r="F754" s="198" t="s">
        <v>328</v>
      </c>
      <c r="G754" s="198" t="s">
        <v>328</v>
      </c>
      <c r="K754" s="198" t="s">
        <v>328</v>
      </c>
      <c r="L754" s="198" t="s">
        <v>328</v>
      </c>
      <c r="N754" s="199"/>
      <c r="S754" s="200"/>
      <c r="Z754" s="200"/>
      <c r="AF754" s="200"/>
    </row>
    <row r="755" spans="1:32" s="198" customFormat="1">
      <c r="A755" s="198" t="s">
        <v>1861</v>
      </c>
      <c r="C755" s="198" t="s">
        <v>2355</v>
      </c>
      <c r="D755" s="198" t="s">
        <v>328</v>
      </c>
      <c r="E755" s="198" t="s">
        <v>328</v>
      </c>
      <c r="F755" s="198" t="s">
        <v>328</v>
      </c>
      <c r="G755" s="198" t="s">
        <v>328</v>
      </c>
      <c r="K755" s="198" t="s">
        <v>328</v>
      </c>
      <c r="L755" s="198" t="s">
        <v>328</v>
      </c>
      <c r="N755" s="199"/>
      <c r="S755" s="200"/>
      <c r="Z755" s="200"/>
      <c r="AF755" s="200"/>
    </row>
  </sheetData>
  <autoFilter ref="A1:AG755" xr:uid="{C73F6926-A5AB-44C5-B04F-F583F39B1D1C}"/>
  <conditionalFormatting sqref="C1:C239 D240 C241:C634 C636:C695 D662:D663 D665:D668 D687 C697:C1048576">
    <cfRule type="expression" dxfId="91" priority="7">
      <formula>COUNTIF(C:C,C1)&gt;1</formula>
    </cfRule>
  </conditionalFormatting>
  <hyperlinks>
    <hyperlink ref="U51" r:id="rId1" xr:uid="{27BA7F0A-F3F5-43CA-8C89-E66E6F7EA5B8}"/>
    <hyperlink ref="U50" r:id="rId2" display="http://aims.fao.org/aos/agrovoc/c_7190" xr:uid="{9623BAD4-B109-40E5-87FE-8B0C2FAA17B5}"/>
    <hyperlink ref="U49" r:id="rId3" xr:uid="{2B6EABA7-5D97-427E-AB0C-F133B1806900}"/>
    <hyperlink ref="U52" r:id="rId4" xr:uid="{C04FE964-2768-424F-84E9-BAABAB0F9F96}"/>
    <hyperlink ref="U54" r:id="rId5" xr:uid="{C55F13C3-2BDB-4136-BEE3-BB3BB9CE3255}"/>
    <hyperlink ref="U55" r:id="rId6" xr:uid="{1C4CF823-9FE8-42D4-A4E5-E4DC06CE934F}"/>
    <hyperlink ref="U56" r:id="rId7" xr:uid="{CD36C7B6-2665-4D09-9486-96746E549BC8}"/>
    <hyperlink ref="U57" r:id="rId8" xr:uid="{26BD877B-9339-4A3E-9A3F-1010113889B2}"/>
    <hyperlink ref="U58" r:id="rId9" xr:uid="{8B708490-9B93-4562-8802-88F5414C99A9}"/>
    <hyperlink ref="U59" r:id="rId10" xr:uid="{B57F6815-3E8C-412B-BD37-D3715DE5759F}"/>
    <hyperlink ref="U60" r:id="rId11" xr:uid="{ADF6CD28-C0C2-40C7-A7A1-E1FBD47A9664}"/>
    <hyperlink ref="U61" r:id="rId12" xr:uid="{7A766EDD-9E41-4FA7-AC78-B1E6A55292AF}"/>
    <hyperlink ref="U62" r:id="rId13" xr:uid="{0C035B7F-9013-4FF0-86F7-A537841E487A}"/>
    <hyperlink ref="U63" r:id="rId14" xr:uid="{E3AAC894-E9B9-4625-80A5-49432C49FCF3}"/>
    <hyperlink ref="U91" r:id="rId15" xr:uid="{32B7E13E-373B-4B95-9587-A0F53BBB09A2}"/>
    <hyperlink ref="AC93" r:id="rId16" xr:uid="{DA1F474E-247B-462B-A989-0033B24D29F0}"/>
    <hyperlink ref="U93" r:id="rId17" xr:uid="{3FE0E32D-8A29-40B8-AFC1-3E45892AC4E9}"/>
    <hyperlink ref="U167" r:id="rId18" xr:uid="{993AD632-F62D-4D04-A2E8-E93603B0B05F}"/>
    <hyperlink ref="AC162" r:id="rId19" xr:uid="{64B922B6-EE92-4BDD-8904-B00D73F3BE5C}"/>
    <hyperlink ref="U159" r:id="rId20" xr:uid="{282105D1-433E-4C11-8009-C11B12C64EFD}"/>
    <hyperlink ref="U203" r:id="rId21" display="http://aims.fao.org/aos/agrovoc/c_5991" xr:uid="{036FA84F-6396-43E3-9EE2-ACD67F3CB6BD}"/>
    <hyperlink ref="U204" r:id="rId22" xr:uid="{F107052D-7F41-44B3-A5DB-238B68C2DDDF}"/>
    <hyperlink ref="U206" r:id="rId23" xr:uid="{0B8CE70F-E953-4165-90EA-82C579804481}"/>
    <hyperlink ref="U207" r:id="rId24" xr:uid="{463110AF-A9A3-4DF1-8BFC-429F0FBB2AA1}"/>
    <hyperlink ref="U208" r:id="rId25" xr:uid="{4B932B5C-C9D8-40F9-A0D8-B9774950734D}"/>
    <hyperlink ref="U209" r:id="rId26" xr:uid="{4D925EB5-3BDA-4E79-B158-587E987FF8DA}"/>
    <hyperlink ref="U210" r:id="rId27" xr:uid="{4FF6C6B4-8E42-49A0-8079-DDD727B4D543}"/>
    <hyperlink ref="U211" r:id="rId28" xr:uid="{1348DC36-F006-4A0C-BCE0-F06AC48ED2F9}"/>
    <hyperlink ref="U212" r:id="rId29" xr:uid="{0AFC028C-9965-45CD-B9D1-B4ACAA7DFE6A}"/>
    <hyperlink ref="U213" r:id="rId30" xr:uid="{CC303AC1-7367-4C6D-8E92-48B4A8D1A88E}"/>
    <hyperlink ref="U215" r:id="rId31" xr:uid="{C075FC24-9FFB-4DCB-BD2B-D55A31EC81C6}"/>
    <hyperlink ref="U214" r:id="rId32" xr:uid="{A9B14F86-338E-4810-99B2-BA414917728F}"/>
    <hyperlink ref="AC203" r:id="rId33" display="http://purl.obolibrary.org/obo/AGRO_00000230" xr:uid="{E956D547-3864-4020-90CA-0CF42525EE14}"/>
    <hyperlink ref="AC232" r:id="rId34" display="http://purl.obolibrary.org/obo/CHEBI_33267" xr:uid="{247587D1-DA52-4749-A8E2-0AB839169C15}"/>
    <hyperlink ref="U232" r:id="rId35" display="http://aims.fao.org/aos/agrovoc/c_5192" xr:uid="{A90AB481-67E9-47A2-BD17-4DDED0096DFA}"/>
    <hyperlink ref="U233" r:id="rId36" display="http://aims.fao.org/aos/agrovoc/c_5192" xr:uid="{3488E8E8-1DF0-46C8-A9ED-D3B3693C2D12}"/>
    <hyperlink ref="U234" r:id="rId37" display="http://aims.fao.org/aos/agrovoc/c_5192" xr:uid="{EA10AF62-21E9-427C-A5A7-FD5A91136457}"/>
    <hyperlink ref="AC233" r:id="rId38" display="http://purl.obolibrary.org/obo/CHEBI_33267" xr:uid="{0A7AAFDD-A314-4A25-909C-E5D9586203A3}"/>
    <hyperlink ref="AC234" r:id="rId39" display="http://purl.obolibrary.org/obo/CHEBI_33267" xr:uid="{DAECB1F3-9C24-4AE3-995D-F5EEA498772E}"/>
    <hyperlink ref="AC240" r:id="rId40" xr:uid="{72D2866B-C4D0-4F0E-B208-8DE53E851A79}"/>
    <hyperlink ref="AC235" r:id="rId41" display="http://purl.obolibrary.org/obo/CHEBI_33267" xr:uid="{6A97DBC0-15A0-48B6-B36B-37291A8CEFF6}"/>
    <hyperlink ref="U235" r:id="rId42" display="http://aims.fao.org/aos/agrovoc/c_5192" xr:uid="{C855BD42-691C-42CB-852B-8E10A817B7F1}"/>
    <hyperlink ref="U236" r:id="rId43" display="http://aims.fao.org/aos/agrovoc/c_5192" xr:uid="{F58C2ED9-E529-4D11-B4B2-1AFF6FC9192F}"/>
    <hyperlink ref="AC236" r:id="rId44" display="http://purl.obolibrary.org/obo/CHEBI_33267" xr:uid="{95007001-1365-4B3B-8778-FCD761E10D8D}"/>
    <hyperlink ref="U237" r:id="rId45" display="http://aims.fao.org/aos/agrovoc/c_5192" xr:uid="{A5C923A7-BE32-4D36-A8E1-8580CBE9FC4D}"/>
    <hyperlink ref="AC237" r:id="rId46" display="http://purl.obolibrary.org/obo/CHEBI_33267" xr:uid="{3972E66C-D387-4C6D-8ED1-7755211CB08D}"/>
    <hyperlink ref="AC241" r:id="rId47" xr:uid="{E0C992EF-835D-416B-9B04-5FA4F9626156}"/>
    <hyperlink ref="U263" r:id="rId48" xr:uid="{5C0590FB-47DC-45D9-B1A5-0CD24201F4C9}"/>
    <hyperlink ref="U264" r:id="rId49" xr:uid="{E8BBCBA7-77DA-41B6-904A-FA072CD4BCA1}"/>
    <hyperlink ref="AC266" r:id="rId50" xr:uid="{C0CE4720-435F-45D2-AA54-E68B43604626}"/>
    <hyperlink ref="U268" r:id="rId51" xr:uid="{4A10317A-1147-463B-8C84-F904862ED67C}"/>
    <hyperlink ref="AC268" r:id="rId52" xr:uid="{18F92D99-9AA5-4476-9DA1-5C8BED41536C}"/>
    <hyperlink ref="U277" r:id="rId53" xr:uid="{41DE20D8-C585-474D-828C-44CDF0696C8C}"/>
    <hyperlink ref="U278" r:id="rId54" display="http://aims.fao.org/aos/agrovoc/c_27921" xr:uid="{60EFA7C2-F5A8-4E2A-B2D2-B3877C8484B3}"/>
    <hyperlink ref="U279" r:id="rId55" xr:uid="{E7E5B67C-121F-4472-A491-6DE24CCCD22D}"/>
    <hyperlink ref="U280" r:id="rId56" xr:uid="{F7F6DF5F-7B01-4467-B393-68BE9A80BA85}"/>
    <hyperlink ref="U281" r:id="rId57" xr:uid="{6F5E10C8-C2B7-4F8C-A805-61E5DD3407C6}"/>
    <hyperlink ref="AC277" r:id="rId58" xr:uid="{0ACE19FF-A709-4F18-8FF5-57259FC3584A}"/>
    <hyperlink ref="AC278" r:id="rId59" display="http://purl.obolibrary.org/obo/AGRO_00000593" xr:uid="{90CEB6C9-FC58-4807-9B20-49DA614729DB}"/>
    <hyperlink ref="AC279" r:id="rId60" xr:uid="{4921C05F-D92E-4AE0-85DC-96D8538CA213}"/>
    <hyperlink ref="AC280" r:id="rId61" xr:uid="{C9F7E524-AF98-4E1E-A0D0-EAE207558D63}"/>
    <hyperlink ref="AC281" r:id="rId62" xr:uid="{469FA5B9-00C0-45D4-A721-69C685C341E2}"/>
    <hyperlink ref="U292" r:id="rId63" xr:uid="{100D78E1-CC67-4B6F-A685-E7EF1E202CD7}"/>
    <hyperlink ref="AC293" r:id="rId64" xr:uid="{B7CE6FD0-BE68-4A59-8B88-84CAC2953B99}"/>
    <hyperlink ref="U293" r:id="rId65" xr:uid="{6FD0DF64-2B72-4F6D-B067-E4E77433A968}"/>
    <hyperlink ref="AC292" r:id="rId66" xr:uid="{AAB4F4EA-7B12-46C5-93CA-2BD38ECF3E6F}"/>
    <hyperlink ref="U305" r:id="rId67" xr:uid="{7AC31D5D-73FF-410A-879D-592D236ACC8C}"/>
    <hyperlink ref="U307" r:id="rId68" display="http://aims.fao.org/aos/agrovoc/c_27921" xr:uid="{6BCBD4B5-A6F8-4FAA-9999-5D2951452B11}"/>
    <hyperlink ref="U309" r:id="rId69" xr:uid="{EE883031-7E64-4DE3-BC8F-BFFB24A7B7E9}"/>
    <hyperlink ref="AC305" r:id="rId70" xr:uid="{C78D0A51-D105-44F5-81E6-C0366C35D9DD}"/>
    <hyperlink ref="AC307" r:id="rId71" display="http://purl.obolibrary.org/obo/AGRO_00000593" xr:uid="{DDF6C713-FC13-4253-B97F-4C53DAA6B144}"/>
    <hyperlink ref="U310" r:id="rId72" xr:uid="{37A8DE44-2772-45EA-B398-2D2746D0A6B4}"/>
    <hyperlink ref="AC309" r:id="rId73" xr:uid="{1D9DE54E-D755-41AB-860F-425BE8A30941}"/>
    <hyperlink ref="AC310" r:id="rId74" xr:uid="{24349BCF-CE45-49F8-B87A-CD76E73AD55E}"/>
    <hyperlink ref="U298" r:id="rId75" xr:uid="{CF0FE457-153F-4BBA-8721-DED0A7034E99}"/>
    <hyperlink ref="AC320" r:id="rId76" xr:uid="{C40AB180-4822-4673-971A-70AAE1E10204}"/>
    <hyperlink ref="U320" r:id="rId77" xr:uid="{849C6EA3-9724-48B5-B02B-21707D59D296}"/>
    <hyperlink ref="AC321" r:id="rId78" xr:uid="{74C8E0D6-A6CE-4F2A-BB6C-6CC606AAE3EF}"/>
    <hyperlink ref="U335" r:id="rId79" xr:uid="{2A402F99-D692-4698-A913-EB9116B1E79F}"/>
    <hyperlink ref="U336" r:id="rId80" xr:uid="{3D58C1C2-9281-4775-9E51-7BC1F0493E78}"/>
    <hyperlink ref="U340" r:id="rId81" xr:uid="{74D23752-4B9D-4B4F-AA2C-32228EAEF0C7}"/>
    <hyperlink ref="U341" r:id="rId82" xr:uid="{141B411C-4A99-4806-8617-197D7D3DEFF2}"/>
    <hyperlink ref="AC340" r:id="rId83" xr:uid="{2E2C688D-EED6-4B18-B63D-A3B5C1A7322B}"/>
    <hyperlink ref="AC341" r:id="rId84" xr:uid="{01774902-0EB7-4089-8A25-BB4CF206226E}"/>
    <hyperlink ref="AC347" r:id="rId85" xr:uid="{3A2F7346-04A7-4C9E-BCE6-8FE8D4538C42}"/>
    <hyperlink ref="AC344" r:id="rId86" xr:uid="{D76A78D8-68AE-42B0-A132-FE28B0BFC456}"/>
    <hyperlink ref="U363" r:id="rId87" xr:uid="{EB05002B-2AEE-4912-9E43-0C444891ED55}"/>
    <hyperlink ref="U364" r:id="rId88" xr:uid="{41A521F9-A9C0-4729-AD6E-80A952350DB3}"/>
    <hyperlink ref="U366" r:id="rId89" xr:uid="{B31DEA88-3C23-4469-9EF1-C7757CCDFEB0}"/>
    <hyperlink ref="U372" r:id="rId90" xr:uid="{946AB260-710C-40E0-9EEF-378031323BC2}"/>
    <hyperlink ref="U390" r:id="rId91" xr:uid="{DF81B7E4-620A-4F9C-872C-D7EA48D7F968}"/>
    <hyperlink ref="AC390" r:id="rId92" xr:uid="{28B41822-1824-4B70-994C-DD38AC6557C8}"/>
    <hyperlink ref="AC395" r:id="rId93" xr:uid="{7F7387C5-D5BB-48B1-94CD-596118E5FB10}"/>
    <hyperlink ref="U395" r:id="rId94" xr:uid="{E3BB6262-133A-45F4-9042-6EDA702B0C1A}"/>
    <hyperlink ref="U396" r:id="rId95" xr:uid="{090C54FE-B7FF-4FFD-9EC4-C18FD7A263CB}"/>
    <hyperlink ref="U397" r:id="rId96" xr:uid="{8324C388-FE05-400A-8E52-F3AE5745468B}"/>
    <hyperlink ref="U398" r:id="rId97" xr:uid="{2B9EFFF1-312C-45FD-97BF-71E19A136478}"/>
    <hyperlink ref="AC396" r:id="rId98" xr:uid="{C175C657-E28F-4DAC-BC8E-466F7C8EFF53}"/>
    <hyperlink ref="AC397" r:id="rId99" xr:uid="{39B3F4C3-C24E-47F7-8057-AFA7A66C52F3}"/>
    <hyperlink ref="AC398" r:id="rId100" xr:uid="{3FA87B8E-9F43-4E92-9762-32AAB3754231}"/>
    <hyperlink ref="AC399" r:id="rId101" xr:uid="{CC413BB6-7EB6-484F-BED3-DAB941681A3C}"/>
    <hyperlink ref="U404" r:id="rId102" xr:uid="{D5357F24-746E-492E-A7EC-B13F9DA6F4DD}"/>
    <hyperlink ref="AC404" r:id="rId103" xr:uid="{F3F400B4-14BA-4E7A-B880-6EA16445C751}"/>
    <hyperlink ref="U408" r:id="rId104" xr:uid="{EF7DD310-FF70-4EBE-A361-273A3DCA08B4}"/>
    <hyperlink ref="AC408" r:id="rId105" xr:uid="{D44F8782-0364-4394-8531-5BF91C444A03}"/>
    <hyperlink ref="U448" r:id="rId106" xr:uid="{1C8E86B5-57B0-4EAA-850C-749013367EE5}"/>
    <hyperlink ref="U449" r:id="rId107" xr:uid="{F8B8A68C-4CD1-42FF-92C0-3BB9DC01A2A2}"/>
    <hyperlink ref="U453" r:id="rId108" xr:uid="{C6964E77-F3C5-4EBE-BB32-FE85C165482B}"/>
    <hyperlink ref="U454" r:id="rId109" xr:uid="{80CFEA25-C399-4420-9CE5-61D9F0EC960B}"/>
    <hyperlink ref="AC453" r:id="rId110" xr:uid="{347BB22F-2C6C-4163-865A-F51248CC629B}"/>
    <hyperlink ref="AC454" r:id="rId111" xr:uid="{C38E14A0-AA76-497E-8812-B0AAE0143C02}"/>
    <hyperlink ref="U437" r:id="rId112" xr:uid="{9468AE41-1C57-42BA-B5A6-267559D613C2}"/>
    <hyperlink ref="U438" r:id="rId113" xr:uid="{BFF75BC5-0F4E-453F-BB07-66AFAD365448}"/>
    <hyperlink ref="U439" r:id="rId114" xr:uid="{918A7175-AD6E-4785-AFEA-884A5FDFDE77}"/>
    <hyperlink ref="U441" r:id="rId115" xr:uid="{DE778FD6-30B7-4F64-B408-F6A8995BC1CB}"/>
    <hyperlink ref="U442" r:id="rId116" xr:uid="{582A49A3-8101-46F3-8C98-C1538073443A}"/>
    <hyperlink ref="U443" r:id="rId117" xr:uid="{4C517D14-337F-40E7-B31D-56BD92C8E051}"/>
    <hyperlink ref="AC437" r:id="rId118" xr:uid="{88F4998A-743D-40A6-8247-F5BDA42F376F}"/>
    <hyperlink ref="AC438" r:id="rId119" xr:uid="{343523B8-1D1D-4B1E-8019-C65F7C25CB81}"/>
    <hyperlink ref="AC439" r:id="rId120" xr:uid="{F68F540A-0317-4B4B-A23D-5EC932770CA4}"/>
    <hyperlink ref="AC441" r:id="rId121" xr:uid="{F96476D4-023B-4AE8-B2C9-CCB4FCE2BE49}"/>
    <hyperlink ref="AC442" r:id="rId122" xr:uid="{9203EC66-A460-493D-BE92-555F2FA07074}"/>
    <hyperlink ref="AC443" r:id="rId123" xr:uid="{F485D095-7B3F-4375-8A6D-CF740D00A302}"/>
    <hyperlink ref="AC445" r:id="rId124" display="http://purl.obolibrary.org/obo/ENVO_02000047" xr:uid="{865DC2BD-BC4C-484F-995F-4BB31C10FDA2}"/>
    <hyperlink ref="AC446" r:id="rId125" display="http://purl.obolibrary.org/obo/ENVO_02000047" xr:uid="{C907D078-C4FF-4D4B-9B02-419D924B00C1}"/>
    <hyperlink ref="AC447" r:id="rId126" display="http://purl.obolibrary.org/obo/ENVO_02000047" xr:uid="{77F51B4C-871C-436E-A588-301FAE151BED}"/>
    <hyperlink ref="AC448" r:id="rId127" xr:uid="{EAE06824-93BE-45F0-B081-9B92D51B3B13}"/>
    <hyperlink ref="AC449" r:id="rId128" xr:uid="{B40299F8-1F1B-4264-A32D-8D6049DC6D08}"/>
    <hyperlink ref="AC328" r:id="rId129" xr:uid="{07CE5BC1-D695-455B-A179-8FD0DC9A4E72}"/>
    <hyperlink ref="AC329" r:id="rId130" xr:uid="{78AD68FC-612E-4021-9EC9-9449BADBBDDC}"/>
    <hyperlink ref="AC330" r:id="rId131" xr:uid="{9E9B1E52-AA4F-4BBA-90E8-F0FB88E93786}"/>
    <hyperlink ref="AC331" r:id="rId132" xr:uid="{17841E79-2D81-4D9D-97D5-98F406D6F43A}"/>
    <hyperlink ref="U328" r:id="rId133" xr:uid="{08A77B47-056A-4DE4-BEBE-491267543A26}"/>
    <hyperlink ref="U329" r:id="rId134" xr:uid="{3DD6BEE5-AA52-4DD1-96A1-DB018070D7FA}"/>
    <hyperlink ref="U330" r:id="rId135" xr:uid="{5B3693B2-2124-4965-8CF6-04E10269AE2D}"/>
    <hyperlink ref="U331" r:id="rId136" xr:uid="{2194ED76-A6FB-464C-B960-2BE7D90F69A4}"/>
    <hyperlink ref="U413" r:id="rId137" xr:uid="{A4AAEF4B-4476-42F3-A1E7-A4BCF07AABF6}"/>
    <hyperlink ref="U414" r:id="rId138" xr:uid="{C4574B03-6124-4268-8840-35A001E96667}"/>
    <hyperlink ref="U415" r:id="rId139" xr:uid="{ACAFD050-34B6-4ED1-A137-69DD627F2E81}"/>
    <hyperlink ref="U416" r:id="rId140" xr:uid="{256CF048-0023-4505-B07F-C6A9A9877B38}"/>
    <hyperlink ref="AC413" r:id="rId141" xr:uid="{462BBA5C-2CF4-472D-AB16-A5D2E2900E1D}"/>
    <hyperlink ref="AC414" r:id="rId142" xr:uid="{02A1A068-CE1D-4937-B6B2-59110392D559}"/>
    <hyperlink ref="AC415" r:id="rId143" xr:uid="{7C9E1EA2-3064-417D-9FA4-7A894CDDE1BE}"/>
    <hyperlink ref="AC416" r:id="rId144" xr:uid="{7274E591-81A8-4D86-8D95-7A9E0C8203D7}"/>
    <hyperlink ref="U567" r:id="rId145" xr:uid="{CBD98CE7-E471-4842-A3FE-459D7C10019A}"/>
    <hyperlink ref="AC567" r:id="rId146" xr:uid="{377C34AF-A159-4AC7-8577-483919AB26EA}"/>
    <hyperlink ref="U109" r:id="rId147" xr:uid="{3C13366C-7D5C-4E36-B9DE-C0BE4C1CF8F3}"/>
    <hyperlink ref="AC109" r:id="rId148" xr:uid="{317FFE7F-F8A1-4E50-BF2A-491D7DD157FE}"/>
    <hyperlink ref="U111" r:id="rId149" display="http://aims.fao.org/aos/agrovoc/c_6161" xr:uid="{18C8D8C7-D2AE-408B-B86F-803824FC69DC}"/>
    <hyperlink ref="U112" r:id="rId150" xr:uid="{E34863FA-6CB2-472D-B48B-88D9EBC8AA04}"/>
    <hyperlink ref="AC112" r:id="rId151" xr:uid="{CC062890-B844-471B-AB3B-ECB617586C3F}"/>
    <hyperlink ref="U113" r:id="rId152" xr:uid="{35686A38-E823-4014-A00A-A0D42995929F}"/>
    <hyperlink ref="U114" r:id="rId153" xr:uid="{216EDEE8-F9DA-4135-B1DB-E698AFA5FD7B}"/>
    <hyperlink ref="U118" r:id="rId154" xr:uid="{434D19E3-98F7-42D1-A0E4-0E07A277B092}"/>
    <hyperlink ref="U119" r:id="rId155" xr:uid="{749D7A6F-432B-430A-9A50-D881F09B5494}"/>
    <hyperlink ref="U120" r:id="rId156" xr:uid="{015560D5-979C-42D4-8486-C0AF942D1975}"/>
    <hyperlink ref="U43" r:id="rId157" xr:uid="{42F21228-8D12-40F7-A4C2-20E21CA9687A}"/>
    <hyperlink ref="U44" r:id="rId158" xr:uid="{25954971-75B3-4106-BAD3-C7AB99BC2525}"/>
    <hyperlink ref="U617" r:id="rId159" xr:uid="{258C1952-8F70-457B-A277-E5D2A4250E28}"/>
    <hyperlink ref="AB617" r:id="rId160" xr:uid="{0157CCAA-ABED-4187-9E5A-40C857CA6969}"/>
    <hyperlink ref="AC618" r:id="rId161" xr:uid="{9BC61FBF-F8FE-479F-9953-BB92BE971BDA}"/>
    <hyperlink ref="U619" r:id="rId162" display="http://aims.fao.org/aos/agrovoc/c_2412" xr:uid="{98D61671-AE1F-49D7-8149-4713C24811D5}"/>
    <hyperlink ref="AC619" r:id="rId163" display="http://aims.fao.org/aos/agrovoc/c_2412" xr:uid="{B79D0502-03AD-46A7-A16B-BF44AE1D5D41}"/>
    <hyperlink ref="U649" r:id="rId164" xr:uid="{78979701-8B9A-45C1-BAE1-9B0BECD52C32}"/>
    <hyperlink ref="AC649" r:id="rId165" xr:uid="{2FF98233-6923-40E0-A1C2-8A581AE0274C}"/>
    <hyperlink ref="U66" r:id="rId166" xr:uid="{2582121B-2EB0-4DB4-9221-496286A56EC6}"/>
    <hyperlink ref="U270" r:id="rId167" xr:uid="{96692C56-FDEC-4ECE-832D-B44864788179}"/>
    <hyperlink ref="AC275" r:id="rId168" xr:uid="{C8E3EB57-06CC-4F48-9A5D-D8F1827FFA82}"/>
    <hyperlink ref="AC276" r:id="rId169" xr:uid="{1DE00957-6B0B-4A3B-A1C4-3BA99ACCA779}"/>
    <hyperlink ref="U275" r:id="rId170" xr:uid="{D516C09A-697A-4062-B4EC-E2D5AA9C754C}"/>
    <hyperlink ref="U276" r:id="rId171" xr:uid="{0309B33B-A136-4939-A119-E32353B8948C}"/>
    <hyperlink ref="U216" r:id="rId172" xr:uid="{09FC021E-53D7-49CF-892A-80F505DF38B5}"/>
    <hyperlink ref="U175" r:id="rId173" xr:uid="{52A863AD-B99A-4D4A-B998-F83FFDC1AEB5}"/>
    <hyperlink ref="U306" r:id="rId174" xr:uid="{80E1CBAE-BBD1-4FF7-B8FA-0127355A796B}"/>
    <hyperlink ref="U64" r:id="rId175" xr:uid="{DBBFC78C-1BC3-4BD7-8212-C9ACF9B1F2D4}"/>
    <hyperlink ref="U65" r:id="rId176" xr:uid="{C67FCE39-A441-4AC0-BD79-6F8C2E8FCC0A}"/>
    <hyperlink ref="U92" r:id="rId177" xr:uid="{0846218B-167C-4CDD-BB02-00E5C453C70C}"/>
    <hyperlink ref="U187" r:id="rId178" xr:uid="{B87FE083-5AC4-4C19-A1C4-2306783EBAC1}"/>
    <hyperlink ref="U194" r:id="rId179" xr:uid="{84C722A8-625C-4E7A-87E2-D1F6F3EE96BD}"/>
    <hyperlink ref="U244" r:id="rId180" xr:uid="{E118CAD1-C921-4F9D-8063-58094912DEBF}"/>
    <hyperlink ref="U245" r:id="rId181" xr:uid="{14FE2288-F3A5-4ED6-9F73-F2ED456BC860}"/>
    <hyperlink ref="AC247" r:id="rId182" xr:uid="{902F1BDE-E39D-445A-903F-D7EE6A9D4CE7}"/>
    <hyperlink ref="U249" r:id="rId183" xr:uid="{79741E52-6BD6-451F-BE57-AD1FFB3E0563}"/>
    <hyperlink ref="AC249" r:id="rId184" xr:uid="{70EDE797-452E-4F46-9575-298F1A7C5B6C}"/>
    <hyperlink ref="U258" r:id="rId185" xr:uid="{4C987973-BF9E-4C3E-A620-4811BA09A66D}"/>
    <hyperlink ref="U259" r:id="rId186" display="http://aims.fao.org/aos/agrovoc/c_27921" xr:uid="{A1C9D1F0-2815-4CCC-B49B-61BA5FFCCE7A}"/>
    <hyperlink ref="U260" r:id="rId187" xr:uid="{C7ED37FE-BFA2-4B7A-8B11-40CA9F7DF4A0}"/>
    <hyperlink ref="U261" r:id="rId188" xr:uid="{E21A90F4-0851-4411-A064-88207CFEFD6E}"/>
    <hyperlink ref="U262" r:id="rId189" xr:uid="{DFB2824D-4F44-4CE4-85C7-9E8E040ECC9C}"/>
    <hyperlink ref="AC258" r:id="rId190" xr:uid="{539CFAB1-EEC0-4669-ABCA-4FE4F6A7D1C0}"/>
    <hyperlink ref="AC259" r:id="rId191" display="http://purl.obolibrary.org/obo/AGRO_00000593" xr:uid="{A85B5E53-FA9B-4170-AF4E-DBAA5A431BAE}"/>
    <hyperlink ref="AC260" r:id="rId192" xr:uid="{2C95E8BF-709A-4652-9449-E30E14138302}"/>
    <hyperlink ref="AC261" r:id="rId193" xr:uid="{BFFCFB7C-C228-49AD-98B8-8835244794D0}"/>
    <hyperlink ref="AC262" r:id="rId194" xr:uid="{29D24E1D-E3AB-42CC-94C9-F9253F518107}"/>
    <hyperlink ref="U251" r:id="rId195" xr:uid="{B5898944-D125-4E9D-B8F9-AFFDF193D15B}"/>
    <hyperlink ref="AC256" r:id="rId196" xr:uid="{0794F58C-F383-4251-9204-E4C0FA956CA9}"/>
    <hyperlink ref="AC257" r:id="rId197" xr:uid="{038F270E-F9ED-4AC2-B9DD-F19D5384E4A5}"/>
    <hyperlink ref="U256" r:id="rId198" xr:uid="{C08C3E92-DD9A-42ED-A91B-E66EBB680F64}"/>
    <hyperlink ref="U257" r:id="rId199" xr:uid="{206648D1-9634-453C-8DAB-2BA3E52D32E3}"/>
  </hyperlinks>
  <pageMargins left="0.7" right="0.7" top="0.75" bottom="0.75" header="0.3" footer="0.3"/>
  <legacyDrawing r:id="rId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D622-301F-4B4C-AC5C-53E68184E0CF}">
  <sheetPr codeName="Sheet14"/>
  <dimension ref="A1:N197"/>
  <sheetViews>
    <sheetView zoomScale="93" zoomScaleNormal="93" workbookViewId="0">
      <pane ySplit="1" topLeftCell="A94" activePane="bottomLeft" state="frozen"/>
      <selection pane="bottomLeft" activeCell="A135" sqref="A135"/>
    </sheetView>
  </sheetViews>
  <sheetFormatPr defaultColWidth="8.85546875" defaultRowHeight="15"/>
  <cols>
    <col min="2" max="2" width="27.140625" customWidth="1"/>
    <col min="3" max="3" width="33.42578125" customWidth="1"/>
    <col min="4" max="4" width="26.42578125" customWidth="1"/>
    <col min="6" max="6" width="29.42578125" customWidth="1"/>
    <col min="8" max="8" width="10.140625" customWidth="1"/>
    <col min="10" max="10" width="29.140625" customWidth="1"/>
    <col min="12" max="12" width="18.140625" customWidth="1"/>
    <col min="13" max="13" width="22.140625" customWidth="1"/>
  </cols>
  <sheetData>
    <row r="1" spans="1:14">
      <c r="A1" t="s">
        <v>7</v>
      </c>
      <c r="B1" t="s">
        <v>240</v>
      </c>
      <c r="C1" t="s">
        <v>2356</v>
      </c>
      <c r="D1" t="s">
        <v>2206</v>
      </c>
      <c r="E1" t="s">
        <v>2357</v>
      </c>
      <c r="F1" t="s">
        <v>2358</v>
      </c>
      <c r="G1" t="s">
        <v>2359</v>
      </c>
      <c r="H1" t="s">
        <v>2360</v>
      </c>
      <c r="I1" t="s">
        <v>2361</v>
      </c>
      <c r="J1" t="s">
        <v>2362</v>
      </c>
      <c r="K1" t="s">
        <v>302</v>
      </c>
      <c r="L1" t="s">
        <v>2363</v>
      </c>
      <c r="M1" t="s">
        <v>2364</v>
      </c>
      <c r="N1" t="s">
        <v>2365</v>
      </c>
    </row>
    <row r="2" spans="1:14">
      <c r="A2" t="s">
        <v>2366</v>
      </c>
      <c r="B2" t="s">
        <v>2028</v>
      </c>
      <c r="C2" t="s">
        <v>2028</v>
      </c>
      <c r="D2" t="s">
        <v>2367</v>
      </c>
      <c r="E2" t="s">
        <v>2367</v>
      </c>
      <c r="F2" t="s">
        <v>2368</v>
      </c>
      <c r="G2" t="s">
        <v>2367</v>
      </c>
      <c r="H2" t="s">
        <v>2367</v>
      </c>
      <c r="I2" t="s">
        <v>328</v>
      </c>
      <c r="J2" t="s">
        <v>2369</v>
      </c>
      <c r="K2" t="s">
        <v>2370</v>
      </c>
      <c r="L2" t="s">
        <v>2072</v>
      </c>
      <c r="M2" t="s">
        <v>2229</v>
      </c>
      <c r="N2" t="b">
        <v>0</v>
      </c>
    </row>
    <row r="3" spans="1:14">
      <c r="A3" t="s">
        <v>2371</v>
      </c>
      <c r="B3" t="s">
        <v>2028</v>
      </c>
      <c r="C3" t="s">
        <v>2028</v>
      </c>
      <c r="D3" t="s">
        <v>2372</v>
      </c>
      <c r="E3" t="s">
        <v>2373</v>
      </c>
      <c r="F3" t="s">
        <v>2374</v>
      </c>
      <c r="G3" t="s">
        <v>2375</v>
      </c>
      <c r="H3" t="s">
        <v>2376</v>
      </c>
      <c r="I3" t="s">
        <v>2377</v>
      </c>
      <c r="J3" t="s">
        <v>2378</v>
      </c>
      <c r="L3" t="s">
        <v>2072</v>
      </c>
      <c r="M3" t="s">
        <v>2229</v>
      </c>
      <c r="N3" t="b">
        <v>0</v>
      </c>
    </row>
    <row r="4" spans="1:14">
      <c r="A4" t="s">
        <v>2379</v>
      </c>
      <c r="B4" t="s">
        <v>2028</v>
      </c>
      <c r="C4" t="s">
        <v>2028</v>
      </c>
      <c r="D4" t="s">
        <v>2372</v>
      </c>
      <c r="E4" t="s">
        <v>2373</v>
      </c>
      <c r="F4" t="s">
        <v>2380</v>
      </c>
      <c r="G4" t="s">
        <v>2381</v>
      </c>
      <c r="H4" t="s">
        <v>2382</v>
      </c>
      <c r="I4" t="s">
        <v>2383</v>
      </c>
      <c r="J4" t="s">
        <v>2384</v>
      </c>
      <c r="L4" t="s">
        <v>2072</v>
      </c>
      <c r="M4" t="s">
        <v>2229</v>
      </c>
      <c r="N4" t="b">
        <v>0</v>
      </c>
    </row>
    <row r="5" spans="1:14">
      <c r="A5" t="s">
        <v>2385</v>
      </c>
      <c r="B5" t="s">
        <v>2028</v>
      </c>
      <c r="C5" t="s">
        <v>2028</v>
      </c>
      <c r="D5" t="s">
        <v>2372</v>
      </c>
      <c r="E5" t="s">
        <v>2373</v>
      </c>
      <c r="F5" t="s">
        <v>2386</v>
      </c>
      <c r="G5" t="s">
        <v>2387</v>
      </c>
      <c r="H5" t="s">
        <v>2388</v>
      </c>
      <c r="I5" t="s">
        <v>2389</v>
      </c>
      <c r="J5" t="s">
        <v>2390</v>
      </c>
      <c r="L5" t="s">
        <v>2072</v>
      </c>
      <c r="M5" t="s">
        <v>2229</v>
      </c>
      <c r="N5" t="b">
        <v>0</v>
      </c>
    </row>
    <row r="6" spans="1:14">
      <c r="A6" t="s">
        <v>2391</v>
      </c>
      <c r="B6" t="s">
        <v>2028</v>
      </c>
      <c r="C6" t="s">
        <v>2028</v>
      </c>
      <c r="D6" t="s">
        <v>2372</v>
      </c>
      <c r="E6" t="s">
        <v>2373</v>
      </c>
      <c r="F6" t="s">
        <v>2392</v>
      </c>
      <c r="G6" t="s">
        <v>2373</v>
      </c>
      <c r="H6" t="s">
        <v>2393</v>
      </c>
      <c r="I6" t="s">
        <v>2394</v>
      </c>
      <c r="J6" t="s">
        <v>2395</v>
      </c>
      <c r="L6" t="s">
        <v>2072</v>
      </c>
      <c r="M6" t="s">
        <v>2229</v>
      </c>
      <c r="N6" t="b">
        <v>0</v>
      </c>
    </row>
    <row r="7" spans="1:14">
      <c r="A7" t="s">
        <v>2396</v>
      </c>
      <c r="B7" t="s">
        <v>2028</v>
      </c>
      <c r="C7" t="s">
        <v>2028</v>
      </c>
      <c r="D7" t="s">
        <v>2397</v>
      </c>
      <c r="E7" t="s">
        <v>2398</v>
      </c>
      <c r="F7" t="s">
        <v>2397</v>
      </c>
      <c r="G7" t="s">
        <v>2398</v>
      </c>
      <c r="H7" t="s">
        <v>2397</v>
      </c>
      <c r="I7" t="s">
        <v>328</v>
      </c>
      <c r="J7" t="s">
        <v>2399</v>
      </c>
      <c r="K7" t="s">
        <v>2400</v>
      </c>
      <c r="L7" t="s">
        <v>2072</v>
      </c>
      <c r="M7" t="s">
        <v>2229</v>
      </c>
      <c r="N7" t="b">
        <v>0</v>
      </c>
    </row>
    <row r="8" spans="1:14">
      <c r="A8" t="s">
        <v>2401</v>
      </c>
      <c r="B8" t="s">
        <v>2028</v>
      </c>
      <c r="C8" t="s">
        <v>2028</v>
      </c>
      <c r="D8" t="s">
        <v>2397</v>
      </c>
      <c r="E8" t="s">
        <v>2398</v>
      </c>
      <c r="F8" t="s">
        <v>2402</v>
      </c>
      <c r="G8" t="s">
        <v>2403</v>
      </c>
      <c r="H8" t="s">
        <v>2402</v>
      </c>
      <c r="I8" t="s">
        <v>328</v>
      </c>
      <c r="J8" t="s">
        <v>2404</v>
      </c>
      <c r="K8" t="s">
        <v>2405</v>
      </c>
      <c r="L8" t="s">
        <v>2072</v>
      </c>
      <c r="M8" t="s">
        <v>2229</v>
      </c>
      <c r="N8" t="b">
        <v>0</v>
      </c>
    </row>
    <row r="9" spans="1:14">
      <c r="A9" t="s">
        <v>2406</v>
      </c>
      <c r="B9" t="s">
        <v>2028</v>
      </c>
      <c r="C9" t="s">
        <v>2028</v>
      </c>
      <c r="D9" t="s">
        <v>2177</v>
      </c>
      <c r="E9" t="s">
        <v>2407</v>
      </c>
      <c r="F9" t="s">
        <v>2408</v>
      </c>
      <c r="G9" t="s">
        <v>2409</v>
      </c>
      <c r="H9" t="s">
        <v>2410</v>
      </c>
      <c r="I9" t="s">
        <v>328</v>
      </c>
      <c r="J9" t="s">
        <v>2411</v>
      </c>
      <c r="L9" t="s">
        <v>2027</v>
      </c>
      <c r="M9" t="s">
        <v>2026</v>
      </c>
      <c r="N9" t="b">
        <v>0</v>
      </c>
    </row>
    <row r="10" spans="1:14">
      <c r="A10" t="s">
        <v>2412</v>
      </c>
      <c r="B10" t="s">
        <v>2028</v>
      </c>
      <c r="C10" t="s">
        <v>2028</v>
      </c>
      <c r="D10" t="s">
        <v>2177</v>
      </c>
      <c r="E10" t="s">
        <v>2407</v>
      </c>
      <c r="F10" t="s">
        <v>2413</v>
      </c>
      <c r="G10" t="s">
        <v>2414</v>
      </c>
      <c r="H10" t="s">
        <v>2415</v>
      </c>
      <c r="I10" t="s">
        <v>328</v>
      </c>
      <c r="J10" t="s">
        <v>2416</v>
      </c>
      <c r="K10" t="s">
        <v>2417</v>
      </c>
      <c r="L10" t="s">
        <v>2027</v>
      </c>
      <c r="M10" t="s">
        <v>2026</v>
      </c>
      <c r="N10" t="b">
        <v>0</v>
      </c>
    </row>
    <row r="11" spans="1:14">
      <c r="A11" t="s">
        <v>2418</v>
      </c>
      <c r="B11" t="s">
        <v>2028</v>
      </c>
      <c r="C11" t="s">
        <v>2028</v>
      </c>
      <c r="D11" t="s">
        <v>2419</v>
      </c>
      <c r="E11" t="s">
        <v>2420</v>
      </c>
      <c r="F11" t="s">
        <v>2419</v>
      </c>
      <c r="G11" t="s">
        <v>2420</v>
      </c>
      <c r="H11" t="s">
        <v>2421</v>
      </c>
      <c r="I11" t="s">
        <v>328</v>
      </c>
      <c r="J11" t="s">
        <v>2422</v>
      </c>
      <c r="L11" t="s">
        <v>2027</v>
      </c>
      <c r="M11" t="s">
        <v>2026</v>
      </c>
      <c r="N11" t="b">
        <v>0</v>
      </c>
    </row>
    <row r="12" spans="1:14">
      <c r="A12" t="s">
        <v>2423</v>
      </c>
      <c r="B12" t="s">
        <v>2028</v>
      </c>
      <c r="C12" t="s">
        <v>2028</v>
      </c>
      <c r="D12" t="s">
        <v>2419</v>
      </c>
      <c r="E12" t="s">
        <v>2420</v>
      </c>
      <c r="F12" t="s">
        <v>2424</v>
      </c>
      <c r="G12" t="s">
        <v>2425</v>
      </c>
      <c r="H12" t="s">
        <v>2426</v>
      </c>
      <c r="I12" t="s">
        <v>328</v>
      </c>
      <c r="J12" t="s">
        <v>2427</v>
      </c>
      <c r="L12" t="s">
        <v>2027</v>
      </c>
      <c r="M12" t="s">
        <v>2026</v>
      </c>
      <c r="N12" t="b">
        <v>0</v>
      </c>
    </row>
    <row r="13" spans="1:14">
      <c r="A13" t="s">
        <v>2428</v>
      </c>
      <c r="B13" t="s">
        <v>2028</v>
      </c>
      <c r="C13" t="s">
        <v>2028</v>
      </c>
      <c r="D13" t="s">
        <v>2429</v>
      </c>
      <c r="E13" t="s">
        <v>2430</v>
      </c>
      <c r="F13" t="s">
        <v>2429</v>
      </c>
      <c r="G13" t="s">
        <v>2430</v>
      </c>
      <c r="H13" t="s">
        <v>2431</v>
      </c>
      <c r="I13" t="s">
        <v>328</v>
      </c>
      <c r="J13" t="s">
        <v>2432</v>
      </c>
      <c r="K13" t="s">
        <v>2433</v>
      </c>
      <c r="L13" t="s">
        <v>2072</v>
      </c>
      <c r="M13" t="s">
        <v>2229</v>
      </c>
      <c r="N13" t="b">
        <v>0</v>
      </c>
    </row>
    <row r="14" spans="1:14">
      <c r="A14" t="s">
        <v>2434</v>
      </c>
      <c r="B14" t="s">
        <v>2028</v>
      </c>
      <c r="C14" t="s">
        <v>2028</v>
      </c>
      <c r="D14" t="s">
        <v>2435</v>
      </c>
      <c r="E14" t="s">
        <v>2436</v>
      </c>
      <c r="F14" t="s">
        <v>2437</v>
      </c>
      <c r="G14" t="s">
        <v>2438</v>
      </c>
      <c r="H14" t="s">
        <v>2439</v>
      </c>
      <c r="I14" t="s">
        <v>2394</v>
      </c>
      <c r="J14" t="s">
        <v>2440</v>
      </c>
      <c r="K14" t="s">
        <v>2441</v>
      </c>
      <c r="L14" t="s">
        <v>1397</v>
      </c>
      <c r="M14" t="s">
        <v>1399</v>
      </c>
      <c r="N14" t="b">
        <v>0</v>
      </c>
    </row>
    <row r="15" spans="1:14">
      <c r="A15" t="s">
        <v>2442</v>
      </c>
      <c r="B15" t="s">
        <v>2028</v>
      </c>
      <c r="C15" t="s">
        <v>2028</v>
      </c>
      <c r="D15" t="s">
        <v>2435</v>
      </c>
      <c r="E15" t="s">
        <v>2436</v>
      </c>
      <c r="F15" t="s">
        <v>2443</v>
      </c>
      <c r="G15" t="s">
        <v>2444</v>
      </c>
      <c r="H15" t="s">
        <v>2445</v>
      </c>
      <c r="I15" t="s">
        <v>2394</v>
      </c>
      <c r="J15" t="s">
        <v>2446</v>
      </c>
      <c r="K15" t="s">
        <v>2447</v>
      </c>
      <c r="L15" t="s">
        <v>1397</v>
      </c>
      <c r="M15" t="s">
        <v>1399</v>
      </c>
      <c r="N15" t="b">
        <v>0</v>
      </c>
    </row>
    <row r="16" spans="1:14">
      <c r="A16" t="s">
        <v>2448</v>
      </c>
      <c r="B16" t="s">
        <v>2028</v>
      </c>
      <c r="C16" t="s">
        <v>2028</v>
      </c>
      <c r="D16" t="s">
        <v>2435</v>
      </c>
      <c r="E16" t="s">
        <v>2436</v>
      </c>
      <c r="F16" t="s">
        <v>2449</v>
      </c>
      <c r="G16" t="s">
        <v>2450</v>
      </c>
      <c r="H16" t="s">
        <v>2451</v>
      </c>
      <c r="I16" t="s">
        <v>2394</v>
      </c>
      <c r="J16" t="s">
        <v>2452</v>
      </c>
      <c r="K16" t="s">
        <v>2447</v>
      </c>
      <c r="L16" t="s">
        <v>1397</v>
      </c>
      <c r="M16" t="s">
        <v>1399</v>
      </c>
      <c r="N16" t="b">
        <v>0</v>
      </c>
    </row>
    <row r="17" spans="1:14">
      <c r="A17" t="s">
        <v>2453</v>
      </c>
      <c r="B17" t="s">
        <v>2028</v>
      </c>
      <c r="C17" t="s">
        <v>2028</v>
      </c>
      <c r="D17" t="s">
        <v>2435</v>
      </c>
      <c r="E17" t="s">
        <v>2436</v>
      </c>
      <c r="F17" t="s">
        <v>2454</v>
      </c>
      <c r="G17" t="s">
        <v>2455</v>
      </c>
      <c r="H17" t="s">
        <v>2456</v>
      </c>
      <c r="I17" t="s">
        <v>2377</v>
      </c>
      <c r="J17" t="s">
        <v>2457</v>
      </c>
      <c r="K17" t="s">
        <v>2447</v>
      </c>
      <c r="L17" t="s">
        <v>1397</v>
      </c>
      <c r="M17" t="s">
        <v>1399</v>
      </c>
      <c r="N17" t="b">
        <v>0</v>
      </c>
    </row>
    <row r="18" spans="1:14">
      <c r="A18" t="s">
        <v>2458</v>
      </c>
      <c r="B18" t="s">
        <v>2028</v>
      </c>
      <c r="C18" t="s">
        <v>2028</v>
      </c>
      <c r="D18" t="s">
        <v>2435</v>
      </c>
      <c r="E18" t="s">
        <v>2436</v>
      </c>
      <c r="F18" t="s">
        <v>2459</v>
      </c>
      <c r="G18" t="s">
        <v>2460</v>
      </c>
      <c r="H18" t="s">
        <v>2461</v>
      </c>
      <c r="I18" t="s">
        <v>2377</v>
      </c>
      <c r="J18" t="s">
        <v>2462</v>
      </c>
      <c r="K18" t="s">
        <v>2447</v>
      </c>
      <c r="L18" t="s">
        <v>1397</v>
      </c>
      <c r="M18" t="s">
        <v>1399</v>
      </c>
      <c r="N18" t="b">
        <v>0</v>
      </c>
    </row>
    <row r="19" spans="1:14">
      <c r="A19" t="s">
        <v>2463</v>
      </c>
      <c r="B19" t="s">
        <v>2028</v>
      </c>
      <c r="C19" t="s">
        <v>2028</v>
      </c>
      <c r="D19" t="s">
        <v>2435</v>
      </c>
      <c r="E19" t="s">
        <v>2436</v>
      </c>
      <c r="F19" t="s">
        <v>2464</v>
      </c>
      <c r="G19" t="s">
        <v>2465</v>
      </c>
      <c r="H19" t="s">
        <v>2466</v>
      </c>
      <c r="I19" t="s">
        <v>2377</v>
      </c>
      <c r="J19" t="s">
        <v>2467</v>
      </c>
      <c r="K19" t="s">
        <v>2447</v>
      </c>
      <c r="L19" t="s">
        <v>1397</v>
      </c>
      <c r="M19" t="s">
        <v>1399</v>
      </c>
      <c r="N19" t="b">
        <v>0</v>
      </c>
    </row>
    <row r="20" spans="1:14">
      <c r="A20" t="s">
        <v>2468</v>
      </c>
      <c r="B20" t="s">
        <v>2028</v>
      </c>
      <c r="C20" t="s">
        <v>2028</v>
      </c>
      <c r="D20" t="s">
        <v>2435</v>
      </c>
      <c r="E20" t="s">
        <v>2436</v>
      </c>
      <c r="F20" t="s">
        <v>2469</v>
      </c>
      <c r="G20" t="s">
        <v>2470</v>
      </c>
      <c r="H20" t="s">
        <v>2471</v>
      </c>
      <c r="I20" t="s">
        <v>2383</v>
      </c>
      <c r="J20" t="s">
        <v>2472</v>
      </c>
      <c r="K20" t="s">
        <v>2447</v>
      </c>
      <c r="L20" t="s">
        <v>1397</v>
      </c>
      <c r="M20" t="s">
        <v>1399</v>
      </c>
      <c r="N20" t="b">
        <v>0</v>
      </c>
    </row>
    <row r="21" spans="1:14">
      <c r="A21" t="s">
        <v>2473</v>
      </c>
      <c r="B21" t="s">
        <v>2028</v>
      </c>
      <c r="C21" t="s">
        <v>2028</v>
      </c>
      <c r="D21" t="s">
        <v>2435</v>
      </c>
      <c r="E21" t="s">
        <v>2436</v>
      </c>
      <c r="F21" t="s">
        <v>2474</v>
      </c>
      <c r="G21" t="s">
        <v>2475</v>
      </c>
      <c r="H21" t="s">
        <v>2476</v>
      </c>
      <c r="I21" t="s">
        <v>2383</v>
      </c>
      <c r="J21" t="s">
        <v>2477</v>
      </c>
      <c r="K21" t="s">
        <v>2447</v>
      </c>
      <c r="L21" t="s">
        <v>1397</v>
      </c>
      <c r="M21" t="s">
        <v>1399</v>
      </c>
      <c r="N21" t="b">
        <v>0</v>
      </c>
    </row>
    <row r="22" spans="1:14">
      <c r="A22" t="s">
        <v>2478</v>
      </c>
      <c r="B22" t="s">
        <v>2028</v>
      </c>
      <c r="C22" t="s">
        <v>2028</v>
      </c>
      <c r="D22" t="s">
        <v>2435</v>
      </c>
      <c r="E22" t="s">
        <v>2436</v>
      </c>
      <c r="F22" t="s">
        <v>2479</v>
      </c>
      <c r="G22" t="s">
        <v>2480</v>
      </c>
      <c r="H22" t="s">
        <v>2481</v>
      </c>
      <c r="I22" t="s">
        <v>2383</v>
      </c>
      <c r="J22" t="s">
        <v>2482</v>
      </c>
      <c r="K22" t="s">
        <v>2447</v>
      </c>
      <c r="L22" t="s">
        <v>1397</v>
      </c>
      <c r="M22" t="s">
        <v>1399</v>
      </c>
      <c r="N22" t="b">
        <v>0</v>
      </c>
    </row>
    <row r="23" spans="1:14" s="32" customFormat="1">
      <c r="A23" s="32" t="s">
        <v>2483</v>
      </c>
      <c r="B23" s="32" t="s">
        <v>2028</v>
      </c>
      <c r="C23" s="32" t="s">
        <v>2028</v>
      </c>
      <c r="D23" s="32" t="s">
        <v>2435</v>
      </c>
      <c r="E23" s="32" t="s">
        <v>2436</v>
      </c>
      <c r="F23" s="32" t="s">
        <v>2484</v>
      </c>
      <c r="G23" s="32" t="s">
        <v>2485</v>
      </c>
      <c r="H23" s="32" t="s">
        <v>2486</v>
      </c>
      <c r="I23" s="32" t="s">
        <v>2487</v>
      </c>
      <c r="J23" s="32" t="s">
        <v>2488</v>
      </c>
      <c r="K23" s="32" t="s">
        <v>2447</v>
      </c>
      <c r="L23" s="32" t="s">
        <v>1397</v>
      </c>
      <c r="M23" s="32" t="s">
        <v>1399</v>
      </c>
      <c r="N23" s="32" t="b">
        <v>0</v>
      </c>
    </row>
    <row r="24" spans="1:14">
      <c r="A24" t="s">
        <v>2489</v>
      </c>
      <c r="B24" t="s">
        <v>2028</v>
      </c>
      <c r="C24" t="s">
        <v>2028</v>
      </c>
      <c r="D24" t="s">
        <v>2490</v>
      </c>
      <c r="E24" t="s">
        <v>2491</v>
      </c>
      <c r="F24" t="s">
        <v>2492</v>
      </c>
      <c r="G24" t="s">
        <v>2493</v>
      </c>
      <c r="H24" t="s">
        <v>2494</v>
      </c>
      <c r="I24" t="s">
        <v>2377</v>
      </c>
      <c r="J24" t="s">
        <v>2495</v>
      </c>
      <c r="L24" t="s">
        <v>2235</v>
      </c>
      <c r="M24" t="s">
        <v>2234</v>
      </c>
      <c r="N24" t="b">
        <v>0</v>
      </c>
    </row>
    <row r="25" spans="1:14">
      <c r="A25" t="s">
        <v>2496</v>
      </c>
      <c r="B25" t="s">
        <v>2028</v>
      </c>
      <c r="C25" t="s">
        <v>2028</v>
      </c>
      <c r="D25" t="s">
        <v>2490</v>
      </c>
      <c r="E25" t="s">
        <v>2491</v>
      </c>
      <c r="F25" t="s">
        <v>2497</v>
      </c>
      <c r="G25" t="s">
        <v>2498</v>
      </c>
      <c r="H25" t="s">
        <v>2499</v>
      </c>
      <c r="I25" t="s">
        <v>2383</v>
      </c>
      <c r="J25" t="s">
        <v>2500</v>
      </c>
      <c r="L25" t="s">
        <v>2235</v>
      </c>
      <c r="M25" t="s">
        <v>2234</v>
      </c>
      <c r="N25" t="b">
        <v>0</v>
      </c>
    </row>
    <row r="26" spans="1:14">
      <c r="A26" t="s">
        <v>2501</v>
      </c>
      <c r="B26" t="s">
        <v>2028</v>
      </c>
      <c r="C26" t="s">
        <v>2028</v>
      </c>
      <c r="D26" t="s">
        <v>2490</v>
      </c>
      <c r="E26" t="s">
        <v>2491</v>
      </c>
      <c r="F26" t="s">
        <v>2502</v>
      </c>
      <c r="G26" t="s">
        <v>2491</v>
      </c>
      <c r="H26" t="s">
        <v>2503</v>
      </c>
      <c r="I26" t="s">
        <v>2394</v>
      </c>
      <c r="J26" t="s">
        <v>2504</v>
      </c>
      <c r="L26" t="s">
        <v>2235</v>
      </c>
      <c r="M26" t="s">
        <v>2234</v>
      </c>
      <c r="N26" t="b">
        <v>0</v>
      </c>
    </row>
    <row r="27" spans="1:14">
      <c r="A27" t="s">
        <v>2505</v>
      </c>
      <c r="B27" t="s">
        <v>2028</v>
      </c>
      <c r="C27" t="s">
        <v>2028</v>
      </c>
      <c r="D27" t="s">
        <v>2189</v>
      </c>
      <c r="E27" t="s">
        <v>2506</v>
      </c>
      <c r="F27" t="s">
        <v>2189</v>
      </c>
      <c r="G27" t="s">
        <v>2506</v>
      </c>
      <c r="H27" t="s">
        <v>2507</v>
      </c>
      <c r="J27" t="s">
        <v>2508</v>
      </c>
      <c r="K27" t="s">
        <v>2509</v>
      </c>
      <c r="L27" t="s">
        <v>2027</v>
      </c>
      <c r="M27" t="s">
        <v>2026</v>
      </c>
      <c r="N27" t="b">
        <v>0</v>
      </c>
    </row>
    <row r="28" spans="1:14">
      <c r="A28" t="s">
        <v>2510</v>
      </c>
      <c r="B28" t="s">
        <v>2032</v>
      </c>
      <c r="C28" t="s">
        <v>2032</v>
      </c>
      <c r="D28" t="s">
        <v>2511</v>
      </c>
      <c r="E28" t="s">
        <v>2512</v>
      </c>
      <c r="F28" t="s">
        <v>2513</v>
      </c>
      <c r="G28" t="s">
        <v>2514</v>
      </c>
      <c r="H28" t="s">
        <v>2515</v>
      </c>
      <c r="I28" t="s">
        <v>2516</v>
      </c>
      <c r="J28" t="s">
        <v>2517</v>
      </c>
      <c r="K28" t="s">
        <v>2518</v>
      </c>
      <c r="L28" t="s">
        <v>1727</v>
      </c>
      <c r="M28" t="s">
        <v>1729</v>
      </c>
      <c r="N28" t="b">
        <v>0</v>
      </c>
    </row>
    <row r="29" spans="1:14">
      <c r="A29" t="s">
        <v>2519</v>
      </c>
      <c r="B29" t="s">
        <v>2032</v>
      </c>
      <c r="C29" t="s">
        <v>2032</v>
      </c>
      <c r="D29" t="s">
        <v>2511</v>
      </c>
      <c r="E29" t="s">
        <v>2512</v>
      </c>
      <c r="F29" t="s">
        <v>2520</v>
      </c>
      <c r="G29" t="s">
        <v>2521</v>
      </c>
      <c r="H29" t="s">
        <v>2522</v>
      </c>
      <c r="I29" t="s">
        <v>2516</v>
      </c>
      <c r="J29" t="s">
        <v>2523</v>
      </c>
      <c r="K29" t="s">
        <v>2518</v>
      </c>
      <c r="L29" t="s">
        <v>1727</v>
      </c>
      <c r="M29" t="s">
        <v>1729</v>
      </c>
      <c r="N29" t="b">
        <v>0</v>
      </c>
    </row>
    <row r="30" spans="1:14">
      <c r="A30" t="s">
        <v>2524</v>
      </c>
      <c r="B30" t="s">
        <v>2032</v>
      </c>
      <c r="C30" t="s">
        <v>2032</v>
      </c>
      <c r="D30" t="s">
        <v>2511</v>
      </c>
      <c r="E30" t="s">
        <v>2512</v>
      </c>
      <c r="F30" t="s">
        <v>2525</v>
      </c>
      <c r="G30" t="s">
        <v>2526</v>
      </c>
      <c r="H30" t="s">
        <v>2527</v>
      </c>
      <c r="I30" t="s">
        <v>2516</v>
      </c>
      <c r="J30" t="s">
        <v>2528</v>
      </c>
      <c r="K30" t="s">
        <v>2518</v>
      </c>
      <c r="L30" t="s">
        <v>1727</v>
      </c>
      <c r="M30" t="s">
        <v>1729</v>
      </c>
      <c r="N30" t="b">
        <v>0</v>
      </c>
    </row>
    <row r="31" spans="1:14">
      <c r="A31" t="s">
        <v>2529</v>
      </c>
      <c r="B31" t="s">
        <v>2032</v>
      </c>
      <c r="C31" t="s">
        <v>2032</v>
      </c>
      <c r="D31" t="s">
        <v>2511</v>
      </c>
      <c r="E31" t="s">
        <v>2512</v>
      </c>
      <c r="F31" t="s">
        <v>2530</v>
      </c>
      <c r="G31" t="s">
        <v>2531</v>
      </c>
      <c r="H31" t="s">
        <v>2532</v>
      </c>
      <c r="I31" t="s">
        <v>2516</v>
      </c>
      <c r="J31" t="s">
        <v>2533</v>
      </c>
      <c r="K31" t="s">
        <v>2518</v>
      </c>
      <c r="L31" t="s">
        <v>1727</v>
      </c>
      <c r="M31" t="s">
        <v>1729</v>
      </c>
      <c r="N31" t="b">
        <v>0</v>
      </c>
    </row>
    <row r="32" spans="1:14">
      <c r="A32" t="s">
        <v>2534</v>
      </c>
      <c r="B32" t="s">
        <v>2032</v>
      </c>
      <c r="C32" t="s">
        <v>2032</v>
      </c>
      <c r="D32" t="s">
        <v>2511</v>
      </c>
      <c r="E32" t="s">
        <v>2512</v>
      </c>
      <c r="F32" t="s">
        <v>2535</v>
      </c>
      <c r="G32" t="s">
        <v>2536</v>
      </c>
      <c r="H32" t="s">
        <v>2537</v>
      </c>
      <c r="I32" t="s">
        <v>2516</v>
      </c>
      <c r="J32" t="s">
        <v>2538</v>
      </c>
      <c r="K32" t="s">
        <v>2518</v>
      </c>
      <c r="L32" t="s">
        <v>1727</v>
      </c>
      <c r="M32" t="s">
        <v>1729</v>
      </c>
      <c r="N32" t="b">
        <v>0</v>
      </c>
    </row>
    <row r="33" spans="1:14">
      <c r="A33" t="s">
        <v>2539</v>
      </c>
      <c r="B33" t="s">
        <v>2032</v>
      </c>
      <c r="C33" t="s">
        <v>2032</v>
      </c>
      <c r="D33" t="s">
        <v>2540</v>
      </c>
      <c r="E33" t="s">
        <v>2541</v>
      </c>
      <c r="F33" t="s">
        <v>2542</v>
      </c>
      <c r="G33" t="s">
        <v>2543</v>
      </c>
      <c r="H33" t="s">
        <v>2544</v>
      </c>
      <c r="I33" t="s">
        <v>2545</v>
      </c>
      <c r="J33" t="s">
        <v>2546</v>
      </c>
      <c r="K33" t="s">
        <v>2547</v>
      </c>
      <c r="L33" t="s">
        <v>1727</v>
      </c>
      <c r="M33" t="s">
        <v>1729</v>
      </c>
      <c r="N33" t="b">
        <v>0</v>
      </c>
    </row>
    <row r="34" spans="1:14">
      <c r="A34" t="s">
        <v>2548</v>
      </c>
      <c r="B34" t="s">
        <v>2032</v>
      </c>
      <c r="C34" t="s">
        <v>2032</v>
      </c>
      <c r="D34" t="s">
        <v>2540</v>
      </c>
      <c r="E34" t="s">
        <v>2541</v>
      </c>
      <c r="F34" t="s">
        <v>2549</v>
      </c>
      <c r="G34" t="s">
        <v>2550</v>
      </c>
      <c r="H34" t="s">
        <v>2551</v>
      </c>
      <c r="I34" t="s">
        <v>2545</v>
      </c>
      <c r="J34" t="s">
        <v>2552</v>
      </c>
      <c r="K34" t="s">
        <v>2547</v>
      </c>
      <c r="L34" t="s">
        <v>1727</v>
      </c>
      <c r="M34" t="s">
        <v>1729</v>
      </c>
      <c r="N34" t="b">
        <v>0</v>
      </c>
    </row>
    <row r="35" spans="1:14">
      <c r="A35" t="s">
        <v>2553</v>
      </c>
      <c r="B35" t="s">
        <v>2032</v>
      </c>
      <c r="C35" t="s">
        <v>2032</v>
      </c>
      <c r="D35" t="s">
        <v>2540</v>
      </c>
      <c r="E35" t="s">
        <v>2541</v>
      </c>
      <c r="F35" t="s">
        <v>2554</v>
      </c>
      <c r="G35" t="s">
        <v>2555</v>
      </c>
      <c r="H35" t="s">
        <v>2556</v>
      </c>
      <c r="I35" t="s">
        <v>2545</v>
      </c>
      <c r="J35" t="s">
        <v>2557</v>
      </c>
      <c r="K35" t="s">
        <v>2547</v>
      </c>
      <c r="L35" t="s">
        <v>1727</v>
      </c>
      <c r="M35" t="s">
        <v>1729</v>
      </c>
      <c r="N35" t="b">
        <v>0</v>
      </c>
    </row>
    <row r="36" spans="1:14">
      <c r="A36" t="s">
        <v>2558</v>
      </c>
      <c r="B36" t="s">
        <v>2032</v>
      </c>
      <c r="C36" t="s">
        <v>2032</v>
      </c>
      <c r="D36" t="s">
        <v>2540</v>
      </c>
      <c r="E36" t="s">
        <v>2541</v>
      </c>
      <c r="F36" t="s">
        <v>2559</v>
      </c>
      <c r="G36" t="s">
        <v>2560</v>
      </c>
      <c r="H36" t="s">
        <v>2561</v>
      </c>
      <c r="I36" t="s">
        <v>2545</v>
      </c>
      <c r="J36" t="s">
        <v>2562</v>
      </c>
      <c r="K36" t="s">
        <v>2547</v>
      </c>
      <c r="L36" t="s">
        <v>1727</v>
      </c>
      <c r="M36" t="s">
        <v>1729</v>
      </c>
      <c r="N36" t="b">
        <v>0</v>
      </c>
    </row>
    <row r="37" spans="1:14">
      <c r="A37" t="s">
        <v>2563</v>
      </c>
      <c r="B37" t="s">
        <v>2032</v>
      </c>
      <c r="C37" t="s">
        <v>2032</v>
      </c>
      <c r="D37" t="s">
        <v>2540</v>
      </c>
      <c r="E37" t="s">
        <v>2541</v>
      </c>
      <c r="F37" t="s">
        <v>2564</v>
      </c>
      <c r="G37" t="s">
        <v>2565</v>
      </c>
      <c r="H37" t="s">
        <v>2566</v>
      </c>
      <c r="I37" t="s">
        <v>2545</v>
      </c>
      <c r="J37" t="s">
        <v>2567</v>
      </c>
      <c r="K37" t="s">
        <v>2547</v>
      </c>
      <c r="L37" t="s">
        <v>1727</v>
      </c>
      <c r="M37" t="s">
        <v>1729</v>
      </c>
      <c r="N37" t="b">
        <v>0</v>
      </c>
    </row>
    <row r="38" spans="1:14">
      <c r="A38" t="s">
        <v>2568</v>
      </c>
      <c r="B38" t="s">
        <v>2032</v>
      </c>
      <c r="C38" t="s">
        <v>2032</v>
      </c>
      <c r="D38" t="s">
        <v>2569</v>
      </c>
      <c r="E38" t="s">
        <v>2570</v>
      </c>
      <c r="F38" t="s">
        <v>2571</v>
      </c>
      <c r="G38" t="s">
        <v>2572</v>
      </c>
      <c r="H38" t="s">
        <v>2573</v>
      </c>
      <c r="I38" t="s">
        <v>328</v>
      </c>
      <c r="J38" t="s">
        <v>2574</v>
      </c>
      <c r="L38" t="s">
        <v>1727</v>
      </c>
      <c r="M38" t="s">
        <v>1729</v>
      </c>
      <c r="N38" t="b">
        <v>0</v>
      </c>
    </row>
    <row r="39" spans="1:14">
      <c r="A39" t="s">
        <v>2575</v>
      </c>
      <c r="B39" t="s">
        <v>2032</v>
      </c>
      <c r="C39" t="s">
        <v>2032</v>
      </c>
      <c r="D39" t="s">
        <v>2569</v>
      </c>
      <c r="E39" t="s">
        <v>2570</v>
      </c>
      <c r="F39" t="s">
        <v>2576</v>
      </c>
      <c r="G39" t="s">
        <v>2577</v>
      </c>
      <c r="H39" t="s">
        <v>2578</v>
      </c>
      <c r="I39" t="s">
        <v>328</v>
      </c>
      <c r="J39" t="s">
        <v>2579</v>
      </c>
      <c r="L39" t="s">
        <v>1727</v>
      </c>
      <c r="M39" t="s">
        <v>1729</v>
      </c>
      <c r="N39" t="b">
        <v>0</v>
      </c>
    </row>
    <row r="40" spans="1:14">
      <c r="A40" t="s">
        <v>2580</v>
      </c>
      <c r="B40" t="s">
        <v>2032</v>
      </c>
      <c r="C40" t="s">
        <v>2032</v>
      </c>
      <c r="D40" t="s">
        <v>2569</v>
      </c>
      <c r="E40" t="s">
        <v>2570</v>
      </c>
      <c r="F40" t="s">
        <v>2581</v>
      </c>
      <c r="G40" t="s">
        <v>2582</v>
      </c>
      <c r="H40" t="s">
        <v>2583</v>
      </c>
      <c r="I40" t="s">
        <v>328</v>
      </c>
      <c r="J40" t="s">
        <v>2584</v>
      </c>
      <c r="L40" t="s">
        <v>1727</v>
      </c>
      <c r="M40" t="s">
        <v>1729</v>
      </c>
      <c r="N40" t="b">
        <v>0</v>
      </c>
    </row>
    <row r="41" spans="1:14">
      <c r="A41" t="s">
        <v>2585</v>
      </c>
      <c r="B41" t="s">
        <v>2032</v>
      </c>
      <c r="C41" t="s">
        <v>2032</v>
      </c>
      <c r="D41" t="s">
        <v>2586</v>
      </c>
      <c r="E41" t="s">
        <v>2587</v>
      </c>
      <c r="F41" t="s">
        <v>2588</v>
      </c>
      <c r="G41" t="s">
        <v>2589</v>
      </c>
      <c r="H41" t="s">
        <v>2590</v>
      </c>
      <c r="I41" t="s">
        <v>328</v>
      </c>
      <c r="J41" t="s">
        <v>2591</v>
      </c>
      <c r="L41" t="s">
        <v>846</v>
      </c>
      <c r="M41" t="s">
        <v>897</v>
      </c>
      <c r="N41" t="b">
        <v>0</v>
      </c>
    </row>
    <row r="42" spans="1:14">
      <c r="A42" t="s">
        <v>2592</v>
      </c>
      <c r="B42" t="s">
        <v>2032</v>
      </c>
      <c r="C42" t="s">
        <v>2032</v>
      </c>
      <c r="D42" t="s">
        <v>2586</v>
      </c>
      <c r="E42" t="s">
        <v>2587</v>
      </c>
      <c r="F42" t="s">
        <v>2593</v>
      </c>
      <c r="G42" t="s">
        <v>2594</v>
      </c>
      <c r="H42" t="s">
        <v>2595</v>
      </c>
      <c r="I42" t="s">
        <v>328</v>
      </c>
      <c r="J42" t="s">
        <v>2596</v>
      </c>
      <c r="L42" t="s">
        <v>846</v>
      </c>
      <c r="M42" t="s">
        <v>897</v>
      </c>
      <c r="N42" t="b">
        <v>0</v>
      </c>
    </row>
    <row r="43" spans="1:14">
      <c r="A43" t="s">
        <v>2597</v>
      </c>
      <c r="B43" t="s">
        <v>2032</v>
      </c>
      <c r="C43" t="s">
        <v>2032</v>
      </c>
      <c r="D43" t="s">
        <v>1779</v>
      </c>
      <c r="E43" t="s">
        <v>2598</v>
      </c>
      <c r="F43" t="s">
        <v>2599</v>
      </c>
      <c r="G43" t="s">
        <v>2600</v>
      </c>
      <c r="H43" t="s">
        <v>2599</v>
      </c>
      <c r="I43" t="s">
        <v>328</v>
      </c>
      <c r="J43" t="s">
        <v>2601</v>
      </c>
      <c r="L43" t="s">
        <v>1727</v>
      </c>
      <c r="M43" t="s">
        <v>1729</v>
      </c>
      <c r="N43" t="b">
        <v>0</v>
      </c>
    </row>
    <row r="44" spans="1:14">
      <c r="A44" t="s">
        <v>2602</v>
      </c>
      <c r="B44" t="s">
        <v>2032</v>
      </c>
      <c r="C44" t="s">
        <v>2032</v>
      </c>
      <c r="D44" t="s">
        <v>1779</v>
      </c>
      <c r="E44" t="s">
        <v>2598</v>
      </c>
      <c r="F44" t="s">
        <v>2603</v>
      </c>
      <c r="G44" t="s">
        <v>2604</v>
      </c>
      <c r="H44" t="s">
        <v>2603</v>
      </c>
      <c r="I44" t="s">
        <v>328</v>
      </c>
      <c r="J44" t="s">
        <v>2605</v>
      </c>
      <c r="L44" t="s">
        <v>1727</v>
      </c>
      <c r="M44" t="s">
        <v>1729</v>
      </c>
      <c r="N44" t="b">
        <v>0</v>
      </c>
    </row>
    <row r="45" spans="1:14">
      <c r="A45" t="s">
        <v>2606</v>
      </c>
      <c r="B45" t="s">
        <v>2032</v>
      </c>
      <c r="C45" t="s">
        <v>2032</v>
      </c>
      <c r="D45" t="s">
        <v>1779</v>
      </c>
      <c r="E45" t="s">
        <v>2598</v>
      </c>
      <c r="F45" t="s">
        <v>2607</v>
      </c>
      <c r="G45" t="s">
        <v>2608</v>
      </c>
      <c r="H45" t="s">
        <v>2609</v>
      </c>
      <c r="I45" t="s">
        <v>328</v>
      </c>
      <c r="J45" t="s">
        <v>2610</v>
      </c>
      <c r="L45" t="s">
        <v>1727</v>
      </c>
      <c r="M45" t="s">
        <v>1729</v>
      </c>
      <c r="N45" t="b">
        <v>0</v>
      </c>
    </row>
    <row r="46" spans="1:14">
      <c r="A46" t="s">
        <v>2611</v>
      </c>
      <c r="B46" t="s">
        <v>2032</v>
      </c>
      <c r="C46" t="s">
        <v>2032</v>
      </c>
      <c r="D46" t="s">
        <v>1789</v>
      </c>
      <c r="E46" t="s">
        <v>2612</v>
      </c>
      <c r="F46" t="s">
        <v>2613</v>
      </c>
      <c r="G46" t="s">
        <v>2614</v>
      </c>
      <c r="H46" t="s">
        <v>2615</v>
      </c>
      <c r="I46" t="s">
        <v>328</v>
      </c>
      <c r="J46" t="s">
        <v>2616</v>
      </c>
      <c r="L46" t="s">
        <v>1727</v>
      </c>
      <c r="M46" t="s">
        <v>1729</v>
      </c>
      <c r="N46" t="b">
        <v>0</v>
      </c>
    </row>
    <row r="47" spans="1:14">
      <c r="A47" t="s">
        <v>2617</v>
      </c>
      <c r="B47" t="s">
        <v>2032</v>
      </c>
      <c r="C47" t="s">
        <v>2032</v>
      </c>
      <c r="D47" t="s">
        <v>1789</v>
      </c>
      <c r="E47" t="s">
        <v>2612</v>
      </c>
      <c r="F47" t="s">
        <v>2618</v>
      </c>
      <c r="G47" t="s">
        <v>2619</v>
      </c>
      <c r="H47" t="s">
        <v>2620</v>
      </c>
      <c r="I47" t="s">
        <v>2377</v>
      </c>
      <c r="J47" t="s">
        <v>2621</v>
      </c>
      <c r="L47" t="s">
        <v>1727</v>
      </c>
      <c r="M47" t="s">
        <v>1729</v>
      </c>
      <c r="N47" t="b">
        <v>0</v>
      </c>
    </row>
    <row r="48" spans="1:14">
      <c r="A48" t="s">
        <v>2622</v>
      </c>
      <c r="B48" t="s">
        <v>2032</v>
      </c>
      <c r="C48" t="s">
        <v>2032</v>
      </c>
      <c r="D48" t="s">
        <v>1789</v>
      </c>
      <c r="E48" t="s">
        <v>2612</v>
      </c>
      <c r="F48" t="s">
        <v>2623</v>
      </c>
      <c r="G48" t="s">
        <v>2624</v>
      </c>
      <c r="H48" t="s">
        <v>2625</v>
      </c>
      <c r="I48" t="s">
        <v>2383</v>
      </c>
      <c r="J48" t="s">
        <v>2626</v>
      </c>
      <c r="L48" t="s">
        <v>1727</v>
      </c>
      <c r="M48" t="s">
        <v>1729</v>
      </c>
      <c r="N48" t="b">
        <v>0</v>
      </c>
    </row>
    <row r="49" spans="1:14">
      <c r="A49" t="s">
        <v>2627</v>
      </c>
      <c r="B49" t="s">
        <v>2032</v>
      </c>
      <c r="C49" t="s">
        <v>2032</v>
      </c>
      <c r="D49" t="s">
        <v>1789</v>
      </c>
      <c r="E49" t="s">
        <v>2612</v>
      </c>
      <c r="F49" t="s">
        <v>2628</v>
      </c>
      <c r="G49" t="s">
        <v>2629</v>
      </c>
      <c r="H49" t="s">
        <v>2630</v>
      </c>
      <c r="I49" t="s">
        <v>328</v>
      </c>
      <c r="J49" t="s">
        <v>2631</v>
      </c>
      <c r="L49" t="s">
        <v>1727</v>
      </c>
      <c r="M49" t="s">
        <v>1729</v>
      </c>
      <c r="N49" t="b">
        <v>0</v>
      </c>
    </row>
    <row r="50" spans="1:14">
      <c r="A50" t="s">
        <v>2632</v>
      </c>
      <c r="B50" t="s">
        <v>2032</v>
      </c>
      <c r="C50" t="s">
        <v>2032</v>
      </c>
      <c r="D50" t="s">
        <v>1789</v>
      </c>
      <c r="E50" t="s">
        <v>2612</v>
      </c>
      <c r="F50" t="s">
        <v>2633</v>
      </c>
      <c r="G50" t="s">
        <v>2634</v>
      </c>
      <c r="H50" t="s">
        <v>2635</v>
      </c>
      <c r="I50" t="s">
        <v>328</v>
      </c>
      <c r="J50" t="s">
        <v>2636</v>
      </c>
      <c r="L50" t="s">
        <v>1727</v>
      </c>
      <c r="M50" t="s">
        <v>1729</v>
      </c>
      <c r="N50" t="b">
        <v>0</v>
      </c>
    </row>
    <row r="51" spans="1:14">
      <c r="A51" t="s">
        <v>2637</v>
      </c>
      <c r="B51" t="s">
        <v>2032</v>
      </c>
      <c r="C51" t="s">
        <v>2032</v>
      </c>
      <c r="D51" t="s">
        <v>1800</v>
      </c>
      <c r="E51" t="s">
        <v>2638</v>
      </c>
      <c r="F51" t="s">
        <v>1800</v>
      </c>
      <c r="G51" t="s">
        <v>2638</v>
      </c>
      <c r="H51" t="s">
        <v>1800</v>
      </c>
      <c r="I51" t="s">
        <v>328</v>
      </c>
      <c r="J51" t="s">
        <v>2639</v>
      </c>
      <c r="L51" t="s">
        <v>1727</v>
      </c>
      <c r="M51" t="s">
        <v>1729</v>
      </c>
      <c r="N51" t="b">
        <v>0</v>
      </c>
    </row>
    <row r="52" spans="1:14">
      <c r="A52" t="s">
        <v>2640</v>
      </c>
      <c r="B52" t="s">
        <v>2032</v>
      </c>
      <c r="C52" t="s">
        <v>2032</v>
      </c>
      <c r="D52" t="s">
        <v>2641</v>
      </c>
      <c r="F52" t="s">
        <v>2642</v>
      </c>
      <c r="H52" t="s">
        <v>2643</v>
      </c>
      <c r="J52" t="s">
        <v>2644</v>
      </c>
      <c r="K52" t="s">
        <v>2645</v>
      </c>
      <c r="N52" t="b">
        <v>0</v>
      </c>
    </row>
    <row r="53" spans="1:14">
      <c r="A53" t="s">
        <v>2646</v>
      </c>
      <c r="B53" t="s">
        <v>2032</v>
      </c>
      <c r="C53" t="s">
        <v>2032</v>
      </c>
      <c r="D53" t="s">
        <v>2641</v>
      </c>
      <c r="F53" t="s">
        <v>2647</v>
      </c>
      <c r="H53" t="s">
        <v>2643</v>
      </c>
      <c r="J53" t="s">
        <v>2648</v>
      </c>
      <c r="K53" t="s">
        <v>2649</v>
      </c>
      <c r="N53" t="b">
        <v>0</v>
      </c>
    </row>
    <row r="54" spans="1:14">
      <c r="A54" t="s">
        <v>2650</v>
      </c>
      <c r="B54" t="s">
        <v>2032</v>
      </c>
      <c r="C54" t="s">
        <v>2032</v>
      </c>
      <c r="D54" t="s">
        <v>1779</v>
      </c>
      <c r="F54" t="s">
        <v>2651</v>
      </c>
      <c r="H54" t="s">
        <v>2652</v>
      </c>
      <c r="J54" t="s">
        <v>2653</v>
      </c>
      <c r="N54" t="b">
        <v>0</v>
      </c>
    </row>
    <row r="55" spans="1:14">
      <c r="A55" t="s">
        <v>2654</v>
      </c>
      <c r="B55" t="s">
        <v>2032</v>
      </c>
      <c r="C55" t="s">
        <v>2032</v>
      </c>
      <c r="D55" t="s">
        <v>1789</v>
      </c>
      <c r="F55" t="s">
        <v>2655</v>
      </c>
      <c r="H55" t="s">
        <v>2656</v>
      </c>
      <c r="J55" t="s">
        <v>2657</v>
      </c>
      <c r="N55" t="b">
        <v>0</v>
      </c>
    </row>
    <row r="56" spans="1:14">
      <c r="A56" t="s">
        <v>2658</v>
      </c>
      <c r="B56" t="s">
        <v>2032</v>
      </c>
      <c r="C56" t="s">
        <v>2032</v>
      </c>
      <c r="D56" t="s">
        <v>2586</v>
      </c>
      <c r="F56" t="s">
        <v>2659</v>
      </c>
      <c r="H56" t="s">
        <v>2659</v>
      </c>
      <c r="J56" t="s">
        <v>2660</v>
      </c>
      <c r="N56" t="b">
        <v>0</v>
      </c>
    </row>
    <row r="57" spans="1:14">
      <c r="A57" t="s">
        <v>2661</v>
      </c>
      <c r="B57" t="s">
        <v>2032</v>
      </c>
      <c r="C57" t="s">
        <v>2032</v>
      </c>
      <c r="D57" t="s">
        <v>2586</v>
      </c>
      <c r="F57" t="s">
        <v>2662</v>
      </c>
      <c r="H57" t="s">
        <v>2663</v>
      </c>
      <c r="J57" t="s">
        <v>2664</v>
      </c>
      <c r="K57" t="s">
        <v>2665</v>
      </c>
      <c r="N57" t="b">
        <v>0</v>
      </c>
    </row>
    <row r="58" spans="1:14">
      <c r="A58" t="s">
        <v>2666</v>
      </c>
      <c r="B58" t="s">
        <v>2667</v>
      </c>
      <c r="C58" t="s">
        <v>2667</v>
      </c>
      <c r="D58" t="s">
        <v>2043</v>
      </c>
      <c r="E58" t="s">
        <v>2668</v>
      </c>
      <c r="F58" t="s">
        <v>2669</v>
      </c>
      <c r="G58" t="s">
        <v>2670</v>
      </c>
      <c r="H58" t="s">
        <v>2671</v>
      </c>
      <c r="I58" t="s">
        <v>328</v>
      </c>
      <c r="J58" t="s">
        <v>2672</v>
      </c>
      <c r="L58" t="s">
        <v>1670</v>
      </c>
      <c r="M58" t="s">
        <v>2042</v>
      </c>
      <c r="N58" t="b">
        <v>0</v>
      </c>
    </row>
    <row r="59" spans="1:14">
      <c r="A59" t="s">
        <v>2673</v>
      </c>
      <c r="B59" t="s">
        <v>2667</v>
      </c>
      <c r="C59" t="s">
        <v>2667</v>
      </c>
      <c r="D59" t="s">
        <v>2674</v>
      </c>
      <c r="E59" t="s">
        <v>2675</v>
      </c>
      <c r="F59" t="s">
        <v>2674</v>
      </c>
      <c r="G59" t="s">
        <v>2676</v>
      </c>
      <c r="H59" t="s">
        <v>2677</v>
      </c>
      <c r="I59" t="s">
        <v>328</v>
      </c>
      <c r="J59" t="s">
        <v>2678</v>
      </c>
      <c r="L59" t="s">
        <v>1670</v>
      </c>
      <c r="M59" t="s">
        <v>2042</v>
      </c>
      <c r="N59" t="b">
        <v>0</v>
      </c>
    </row>
    <row r="60" spans="1:14">
      <c r="A60" t="s">
        <v>2679</v>
      </c>
      <c r="B60" t="s">
        <v>2667</v>
      </c>
      <c r="C60" t="s">
        <v>2667</v>
      </c>
      <c r="D60" t="s">
        <v>2043</v>
      </c>
      <c r="E60" t="s">
        <v>2668</v>
      </c>
      <c r="F60" t="s">
        <v>2680</v>
      </c>
      <c r="G60" t="s">
        <v>2681</v>
      </c>
      <c r="H60" t="s">
        <v>2682</v>
      </c>
      <c r="I60" t="s">
        <v>328</v>
      </c>
      <c r="J60" t="s">
        <v>2683</v>
      </c>
      <c r="L60" t="s">
        <v>1670</v>
      </c>
      <c r="M60" t="s">
        <v>2042</v>
      </c>
      <c r="N60" t="b">
        <v>0</v>
      </c>
    </row>
    <row r="61" spans="1:14">
      <c r="A61" t="s">
        <v>2684</v>
      </c>
      <c r="B61" t="s">
        <v>2667</v>
      </c>
      <c r="C61" t="s">
        <v>2667</v>
      </c>
      <c r="D61" t="s">
        <v>2043</v>
      </c>
      <c r="E61" t="s">
        <v>2668</v>
      </c>
      <c r="F61" t="s">
        <v>2685</v>
      </c>
      <c r="G61" t="s">
        <v>2686</v>
      </c>
      <c r="H61" t="s">
        <v>2687</v>
      </c>
      <c r="I61" t="s">
        <v>328</v>
      </c>
      <c r="J61" t="s">
        <v>2688</v>
      </c>
      <c r="L61" t="s">
        <v>1670</v>
      </c>
      <c r="M61" t="s">
        <v>2042</v>
      </c>
      <c r="N61" t="b">
        <v>0</v>
      </c>
    </row>
    <row r="62" spans="1:14">
      <c r="A62" t="s">
        <v>2689</v>
      </c>
      <c r="B62" t="s">
        <v>2667</v>
      </c>
      <c r="C62" t="s">
        <v>2667</v>
      </c>
      <c r="D62" t="s">
        <v>2690</v>
      </c>
      <c r="E62" t="s">
        <v>2691</v>
      </c>
      <c r="F62" t="s">
        <v>2690</v>
      </c>
      <c r="G62" t="s">
        <v>2692</v>
      </c>
      <c r="H62" t="s">
        <v>2693</v>
      </c>
      <c r="I62" t="s">
        <v>328</v>
      </c>
      <c r="J62" t="s">
        <v>2694</v>
      </c>
      <c r="L62" t="s">
        <v>1670</v>
      </c>
      <c r="M62" t="s">
        <v>2042</v>
      </c>
      <c r="N62" t="b">
        <v>0</v>
      </c>
    </row>
    <row r="63" spans="1:14">
      <c r="A63" t="s">
        <v>2695</v>
      </c>
      <c r="B63" t="s">
        <v>2667</v>
      </c>
      <c r="C63" t="s">
        <v>2667</v>
      </c>
      <c r="D63" t="s">
        <v>2043</v>
      </c>
      <c r="E63" t="s">
        <v>2668</v>
      </c>
      <c r="F63" t="s">
        <v>2696</v>
      </c>
      <c r="G63" t="s">
        <v>2697</v>
      </c>
      <c r="H63" t="s">
        <v>2698</v>
      </c>
      <c r="I63" t="s">
        <v>328</v>
      </c>
      <c r="J63" t="s">
        <v>2699</v>
      </c>
      <c r="L63" t="s">
        <v>1670</v>
      </c>
      <c r="M63" t="s">
        <v>2042</v>
      </c>
      <c r="N63" t="b">
        <v>0</v>
      </c>
    </row>
    <row r="64" spans="1:14">
      <c r="A64" t="s">
        <v>2700</v>
      </c>
      <c r="B64" t="s">
        <v>2667</v>
      </c>
      <c r="C64" t="s">
        <v>2667</v>
      </c>
      <c r="D64" t="s">
        <v>2701</v>
      </c>
      <c r="E64" t="s">
        <v>2702</v>
      </c>
      <c r="F64" t="s">
        <v>2703</v>
      </c>
      <c r="G64" t="s">
        <v>2704</v>
      </c>
      <c r="H64" t="s">
        <v>2705</v>
      </c>
      <c r="I64" t="s">
        <v>328</v>
      </c>
      <c r="J64" t="s">
        <v>2706</v>
      </c>
      <c r="L64" t="s">
        <v>328</v>
      </c>
      <c r="M64" t="s">
        <v>328</v>
      </c>
      <c r="N64" t="b">
        <v>0</v>
      </c>
    </row>
    <row r="65" spans="1:14">
      <c r="A65" t="s">
        <v>2707</v>
      </c>
      <c r="B65" t="s">
        <v>2667</v>
      </c>
      <c r="C65" t="s">
        <v>2667</v>
      </c>
      <c r="D65" t="s">
        <v>2701</v>
      </c>
      <c r="E65" t="s">
        <v>2702</v>
      </c>
      <c r="F65" t="s">
        <v>2708</v>
      </c>
      <c r="G65" t="s">
        <v>2709</v>
      </c>
      <c r="H65" t="s">
        <v>2708</v>
      </c>
      <c r="I65" t="s">
        <v>328</v>
      </c>
      <c r="J65" t="s">
        <v>2710</v>
      </c>
      <c r="L65" t="s">
        <v>328</v>
      </c>
      <c r="M65" t="s">
        <v>328</v>
      </c>
      <c r="N65" t="b">
        <v>0</v>
      </c>
    </row>
    <row r="66" spans="1:14">
      <c r="A66" t="s">
        <v>2711</v>
      </c>
      <c r="B66" t="s">
        <v>2667</v>
      </c>
      <c r="C66" t="s">
        <v>2667</v>
      </c>
      <c r="D66" t="s">
        <v>2701</v>
      </c>
      <c r="E66" t="s">
        <v>2702</v>
      </c>
      <c r="F66" t="s">
        <v>2712</v>
      </c>
      <c r="G66" t="s">
        <v>2713</v>
      </c>
      <c r="H66" t="s">
        <v>2714</v>
      </c>
      <c r="I66" t="s">
        <v>328</v>
      </c>
      <c r="J66" t="s">
        <v>2715</v>
      </c>
      <c r="L66" t="s">
        <v>328</v>
      </c>
      <c r="M66" t="s">
        <v>328</v>
      </c>
      <c r="N66" t="b">
        <v>0</v>
      </c>
    </row>
    <row r="67" spans="1:14">
      <c r="A67" t="s">
        <v>2716</v>
      </c>
      <c r="B67" t="s">
        <v>2667</v>
      </c>
      <c r="C67" t="s">
        <v>2667</v>
      </c>
      <c r="D67" t="s">
        <v>2701</v>
      </c>
      <c r="E67" t="s">
        <v>2702</v>
      </c>
      <c r="F67" t="s">
        <v>2717</v>
      </c>
      <c r="G67" t="s">
        <v>2718</v>
      </c>
      <c r="H67" t="s">
        <v>2718</v>
      </c>
      <c r="I67" t="s">
        <v>328</v>
      </c>
      <c r="J67" t="s">
        <v>2719</v>
      </c>
      <c r="L67" t="s">
        <v>328</v>
      </c>
      <c r="M67" t="s">
        <v>328</v>
      </c>
      <c r="N67" t="b">
        <v>1</v>
      </c>
    </row>
    <row r="68" spans="1:14">
      <c r="A68" t="s">
        <v>2720</v>
      </c>
      <c r="B68" t="s">
        <v>2721</v>
      </c>
      <c r="C68" t="s">
        <v>2721</v>
      </c>
      <c r="D68" t="s">
        <v>2722</v>
      </c>
      <c r="E68" t="s">
        <v>2723</v>
      </c>
      <c r="F68" t="s">
        <v>2724</v>
      </c>
      <c r="G68" t="s">
        <v>2725</v>
      </c>
      <c r="H68" t="s">
        <v>2726</v>
      </c>
      <c r="I68" t="s">
        <v>2377</v>
      </c>
      <c r="J68" t="s">
        <v>2727</v>
      </c>
      <c r="K68" t="s">
        <v>2728</v>
      </c>
      <c r="L68" t="s">
        <v>2235</v>
      </c>
      <c r="M68" t="s">
        <v>2234</v>
      </c>
      <c r="N68" t="b">
        <v>0</v>
      </c>
    </row>
    <row r="69" spans="1:14">
      <c r="A69" t="s">
        <v>2729</v>
      </c>
      <c r="B69" t="s">
        <v>2721</v>
      </c>
      <c r="C69" t="s">
        <v>2721</v>
      </c>
      <c r="D69" t="s">
        <v>2722</v>
      </c>
      <c r="E69" t="s">
        <v>2723</v>
      </c>
      <c r="F69" t="s">
        <v>2730</v>
      </c>
      <c r="G69" t="s">
        <v>2731</v>
      </c>
      <c r="H69" t="s">
        <v>2732</v>
      </c>
      <c r="I69" t="s">
        <v>2383</v>
      </c>
      <c r="J69" t="s">
        <v>2733</v>
      </c>
      <c r="K69" t="s">
        <v>2728</v>
      </c>
      <c r="L69" t="s">
        <v>2235</v>
      </c>
      <c r="M69" t="s">
        <v>2234</v>
      </c>
      <c r="N69" t="b">
        <v>0</v>
      </c>
    </row>
    <row r="70" spans="1:14">
      <c r="A70" t="s">
        <v>2734</v>
      </c>
      <c r="B70" t="s">
        <v>2721</v>
      </c>
      <c r="C70" t="s">
        <v>2721</v>
      </c>
      <c r="D70" t="s">
        <v>2722</v>
      </c>
      <c r="E70" t="s">
        <v>2723</v>
      </c>
      <c r="F70" t="s">
        <v>2735</v>
      </c>
      <c r="G70" t="s">
        <v>2736</v>
      </c>
      <c r="H70" t="s">
        <v>2737</v>
      </c>
      <c r="I70" t="s">
        <v>2389</v>
      </c>
      <c r="J70" t="s">
        <v>2738</v>
      </c>
      <c r="K70" t="s">
        <v>2728</v>
      </c>
      <c r="L70" t="s">
        <v>2235</v>
      </c>
      <c r="M70" t="s">
        <v>2234</v>
      </c>
      <c r="N70" t="b">
        <v>0</v>
      </c>
    </row>
    <row r="71" spans="1:14">
      <c r="A71" t="s">
        <v>2739</v>
      </c>
      <c r="B71" t="s">
        <v>2721</v>
      </c>
      <c r="C71" t="s">
        <v>2721</v>
      </c>
      <c r="D71" t="s">
        <v>2722</v>
      </c>
      <c r="F71" t="s">
        <v>2740</v>
      </c>
      <c r="H71" t="s">
        <v>2741</v>
      </c>
      <c r="I71" t="s">
        <v>2742</v>
      </c>
      <c r="J71" t="s">
        <v>2743</v>
      </c>
      <c r="L71" t="s">
        <v>2235</v>
      </c>
      <c r="M71" t="s">
        <v>2234</v>
      </c>
      <c r="N71" t="b">
        <v>1</v>
      </c>
    </row>
    <row r="72" spans="1:14">
      <c r="A72" t="s">
        <v>2744</v>
      </c>
      <c r="B72" t="s">
        <v>2721</v>
      </c>
      <c r="C72" t="s">
        <v>2721</v>
      </c>
      <c r="D72" t="s">
        <v>2722</v>
      </c>
      <c r="F72" t="s">
        <v>2745</v>
      </c>
      <c r="H72" t="s">
        <v>2746</v>
      </c>
      <c r="I72" t="s">
        <v>2747</v>
      </c>
      <c r="J72" t="s">
        <v>2748</v>
      </c>
      <c r="L72" t="s">
        <v>2235</v>
      </c>
      <c r="M72" t="s">
        <v>2234</v>
      </c>
      <c r="N72" t="b">
        <v>1</v>
      </c>
    </row>
    <row r="73" spans="1:14">
      <c r="A73" t="s">
        <v>2749</v>
      </c>
      <c r="B73" t="s">
        <v>2721</v>
      </c>
      <c r="C73" t="s">
        <v>2721</v>
      </c>
      <c r="D73" t="s">
        <v>2750</v>
      </c>
      <c r="E73" s="32"/>
      <c r="F73" t="s">
        <v>2751</v>
      </c>
      <c r="G73" s="32"/>
      <c r="H73" s="32"/>
      <c r="I73" s="32"/>
      <c r="J73" t="s">
        <v>2752</v>
      </c>
      <c r="L73" s="32"/>
      <c r="M73" t="s">
        <v>2229</v>
      </c>
      <c r="N73" t="b">
        <v>0</v>
      </c>
    </row>
    <row r="74" spans="1:14">
      <c r="A74" t="s">
        <v>2753</v>
      </c>
      <c r="B74" t="s">
        <v>2721</v>
      </c>
      <c r="C74" t="s">
        <v>2721</v>
      </c>
      <c r="D74" t="s">
        <v>2750</v>
      </c>
      <c r="E74" s="32"/>
      <c r="F74" t="s">
        <v>2754</v>
      </c>
      <c r="G74" s="32"/>
      <c r="H74" s="32"/>
      <c r="I74" s="32"/>
      <c r="J74" t="s">
        <v>2755</v>
      </c>
      <c r="L74" s="32"/>
      <c r="M74" t="s">
        <v>2229</v>
      </c>
      <c r="N74" t="b">
        <v>0</v>
      </c>
    </row>
    <row r="75" spans="1:14">
      <c r="A75" t="s">
        <v>2756</v>
      </c>
      <c r="B75" t="s">
        <v>2721</v>
      </c>
      <c r="C75" t="s">
        <v>2721</v>
      </c>
      <c r="D75" t="s">
        <v>2750</v>
      </c>
      <c r="E75" s="32"/>
      <c r="F75" t="s">
        <v>2757</v>
      </c>
      <c r="G75" s="32"/>
      <c r="H75" s="32"/>
      <c r="I75" s="32"/>
      <c r="J75" t="s">
        <v>2758</v>
      </c>
      <c r="L75" s="32"/>
      <c r="M75" t="s">
        <v>2229</v>
      </c>
      <c r="N75" t="b">
        <v>0</v>
      </c>
    </row>
    <row r="76" spans="1:14">
      <c r="A76" t="s">
        <v>2759</v>
      </c>
      <c r="B76" t="s">
        <v>2721</v>
      </c>
      <c r="C76" t="s">
        <v>2721</v>
      </c>
      <c r="D76" t="s">
        <v>2750</v>
      </c>
      <c r="E76" s="32"/>
      <c r="F76" t="s">
        <v>2760</v>
      </c>
      <c r="G76" s="32"/>
      <c r="H76" s="32"/>
      <c r="I76" s="32"/>
      <c r="J76" t="s">
        <v>2761</v>
      </c>
      <c r="L76" s="32"/>
      <c r="M76" t="s">
        <v>2229</v>
      </c>
      <c r="N76" t="b">
        <v>0</v>
      </c>
    </row>
    <row r="77" spans="1:14">
      <c r="A77" t="s">
        <v>2762</v>
      </c>
      <c r="B77" t="s">
        <v>2721</v>
      </c>
      <c r="C77" t="s">
        <v>2721</v>
      </c>
      <c r="D77" t="s">
        <v>2230</v>
      </c>
      <c r="E77" s="32"/>
      <c r="F77" t="s">
        <v>2763</v>
      </c>
      <c r="G77" s="32"/>
      <c r="H77" s="32"/>
      <c r="I77" s="32"/>
      <c r="J77" t="s">
        <v>2764</v>
      </c>
      <c r="L77" s="32"/>
      <c r="M77" t="s">
        <v>2229</v>
      </c>
      <c r="N77" t="b">
        <v>0</v>
      </c>
    </row>
    <row r="78" spans="1:14">
      <c r="A78" t="s">
        <v>2765</v>
      </c>
      <c r="B78" t="s">
        <v>2721</v>
      </c>
      <c r="C78" t="s">
        <v>2721</v>
      </c>
      <c r="D78" t="s">
        <v>2230</v>
      </c>
      <c r="E78" s="32"/>
      <c r="F78" t="s">
        <v>2766</v>
      </c>
      <c r="G78" s="32"/>
      <c r="H78" s="32"/>
      <c r="I78" s="32"/>
      <c r="J78" t="s">
        <v>2767</v>
      </c>
      <c r="L78" s="32"/>
      <c r="M78" t="s">
        <v>2229</v>
      </c>
      <c r="N78" t="b">
        <v>0</v>
      </c>
    </row>
    <row r="79" spans="1:14">
      <c r="A79" t="s">
        <v>2768</v>
      </c>
      <c r="B79" t="s">
        <v>2721</v>
      </c>
      <c r="C79" t="s">
        <v>2721</v>
      </c>
      <c r="D79" t="s">
        <v>2230</v>
      </c>
      <c r="E79" s="32"/>
      <c r="F79" t="s">
        <v>2769</v>
      </c>
      <c r="G79" s="32"/>
      <c r="H79" s="32"/>
      <c r="I79" s="32"/>
      <c r="J79" t="s">
        <v>2770</v>
      </c>
      <c r="L79" s="32"/>
      <c r="M79" t="s">
        <v>2229</v>
      </c>
      <c r="N79" t="b">
        <v>0</v>
      </c>
    </row>
    <row r="80" spans="1:14">
      <c r="A80" t="s">
        <v>2771</v>
      </c>
      <c r="B80" t="s">
        <v>2721</v>
      </c>
      <c r="C80" t="s">
        <v>2721</v>
      </c>
      <c r="D80" t="s">
        <v>2230</v>
      </c>
      <c r="E80" s="32"/>
      <c r="F80" t="s">
        <v>2772</v>
      </c>
      <c r="G80" s="32"/>
      <c r="H80" s="32"/>
      <c r="I80" s="32"/>
      <c r="J80" t="s">
        <v>2773</v>
      </c>
      <c r="L80" s="32"/>
      <c r="M80" t="s">
        <v>2229</v>
      </c>
      <c r="N80" t="b">
        <v>0</v>
      </c>
    </row>
    <row r="81" spans="1:14">
      <c r="A81" t="s">
        <v>2774</v>
      </c>
      <c r="B81" t="s">
        <v>2721</v>
      </c>
      <c r="C81" t="s">
        <v>2721</v>
      </c>
      <c r="D81" t="s">
        <v>2230</v>
      </c>
      <c r="E81" s="32"/>
      <c r="F81" t="s">
        <v>2775</v>
      </c>
      <c r="G81" s="32"/>
      <c r="H81" s="32"/>
      <c r="I81" s="32"/>
      <c r="J81" t="s">
        <v>2776</v>
      </c>
      <c r="L81" s="32"/>
      <c r="M81" t="s">
        <v>2229</v>
      </c>
      <c r="N81" t="b">
        <v>0</v>
      </c>
    </row>
    <row r="82" spans="1:14">
      <c r="A82" t="s">
        <v>2777</v>
      </c>
      <c r="B82" t="s">
        <v>2721</v>
      </c>
      <c r="C82" t="s">
        <v>2721</v>
      </c>
      <c r="D82" t="s">
        <v>2230</v>
      </c>
      <c r="E82" s="32"/>
      <c r="F82" t="s">
        <v>2778</v>
      </c>
      <c r="G82" s="32"/>
      <c r="H82" s="32"/>
      <c r="I82" s="32"/>
      <c r="J82" t="s">
        <v>2779</v>
      </c>
      <c r="L82" s="32"/>
      <c r="M82" t="s">
        <v>2229</v>
      </c>
      <c r="N82" t="b">
        <v>0</v>
      </c>
    </row>
    <row r="83" spans="1:14">
      <c r="A83" t="s">
        <v>2780</v>
      </c>
      <c r="B83" t="s">
        <v>2721</v>
      </c>
      <c r="C83" t="s">
        <v>2721</v>
      </c>
      <c r="D83" t="s">
        <v>2781</v>
      </c>
      <c r="E83" s="32"/>
      <c r="F83" t="s">
        <v>2782</v>
      </c>
      <c r="G83" s="32"/>
      <c r="H83" s="32"/>
      <c r="I83" s="32"/>
      <c r="J83" t="s">
        <v>2783</v>
      </c>
      <c r="L83" s="32"/>
      <c r="M83" t="s">
        <v>2229</v>
      </c>
      <c r="N83" t="b">
        <v>0</v>
      </c>
    </row>
    <row r="84" spans="1:14">
      <c r="A84" t="s">
        <v>2784</v>
      </c>
      <c r="B84" t="s">
        <v>2721</v>
      </c>
      <c r="C84" t="s">
        <v>2721</v>
      </c>
      <c r="D84" t="s">
        <v>2781</v>
      </c>
      <c r="E84" s="32"/>
      <c r="F84" t="s">
        <v>2785</v>
      </c>
      <c r="G84" s="32"/>
      <c r="H84" s="32"/>
      <c r="I84" s="32"/>
      <c r="J84" t="s">
        <v>2786</v>
      </c>
      <c r="L84" s="32"/>
      <c r="M84" t="s">
        <v>2229</v>
      </c>
      <c r="N84" t="b">
        <v>0</v>
      </c>
    </row>
    <row r="85" spans="1:14">
      <c r="A85" t="s">
        <v>2787</v>
      </c>
      <c r="B85" t="s">
        <v>2721</v>
      </c>
      <c r="C85" t="s">
        <v>2721</v>
      </c>
      <c r="D85" t="s">
        <v>2781</v>
      </c>
      <c r="E85" s="32"/>
      <c r="F85" t="s">
        <v>2788</v>
      </c>
      <c r="G85" s="32"/>
      <c r="H85" s="32"/>
      <c r="I85" s="32"/>
      <c r="J85" t="s">
        <v>2789</v>
      </c>
      <c r="L85" s="32"/>
      <c r="M85" t="s">
        <v>2229</v>
      </c>
      <c r="N85" t="b">
        <v>0</v>
      </c>
    </row>
    <row r="86" spans="1:14">
      <c r="A86" t="s">
        <v>2790</v>
      </c>
      <c r="B86" t="s">
        <v>2721</v>
      </c>
      <c r="C86" t="s">
        <v>2721</v>
      </c>
      <c r="D86" t="s">
        <v>2230</v>
      </c>
      <c r="E86" t="s">
        <v>2791</v>
      </c>
      <c r="F86" t="s">
        <v>2792</v>
      </c>
      <c r="G86" t="s">
        <v>2793</v>
      </c>
      <c r="H86" t="s">
        <v>2794</v>
      </c>
      <c r="I86" t="s">
        <v>2389</v>
      </c>
      <c r="J86" t="s">
        <v>2795</v>
      </c>
      <c r="L86" t="s">
        <v>2072</v>
      </c>
      <c r="M86" t="s">
        <v>2229</v>
      </c>
      <c r="N86" t="b">
        <v>0</v>
      </c>
    </row>
    <row r="87" spans="1:14">
      <c r="A87" t="s">
        <v>2796</v>
      </c>
      <c r="B87" t="s">
        <v>2721</v>
      </c>
      <c r="C87" t="s">
        <v>2721</v>
      </c>
      <c r="D87" t="s">
        <v>2230</v>
      </c>
      <c r="E87" t="s">
        <v>2791</v>
      </c>
      <c r="F87" t="s">
        <v>2797</v>
      </c>
      <c r="G87" t="s">
        <v>2798</v>
      </c>
      <c r="H87" t="s">
        <v>2799</v>
      </c>
      <c r="I87" t="s">
        <v>2383</v>
      </c>
      <c r="J87" t="s">
        <v>2800</v>
      </c>
      <c r="L87" t="s">
        <v>2072</v>
      </c>
      <c r="M87" t="s">
        <v>2229</v>
      </c>
      <c r="N87" t="b">
        <v>0</v>
      </c>
    </row>
    <row r="88" spans="1:14">
      <c r="A88" t="s">
        <v>2801</v>
      </c>
      <c r="B88" t="s">
        <v>2721</v>
      </c>
      <c r="C88" t="s">
        <v>2721</v>
      </c>
      <c r="D88" t="s">
        <v>2230</v>
      </c>
      <c r="E88" t="s">
        <v>2791</v>
      </c>
      <c r="F88" t="s">
        <v>2802</v>
      </c>
      <c r="G88" t="s">
        <v>2803</v>
      </c>
      <c r="H88" t="s">
        <v>2804</v>
      </c>
      <c r="I88" t="s">
        <v>2377</v>
      </c>
      <c r="J88" t="s">
        <v>2805</v>
      </c>
      <c r="L88" t="s">
        <v>2072</v>
      </c>
      <c r="M88" t="s">
        <v>2229</v>
      </c>
      <c r="N88" t="b">
        <v>0</v>
      </c>
    </row>
    <row r="89" spans="1:14">
      <c r="A89" t="s">
        <v>2806</v>
      </c>
      <c r="B89" t="s">
        <v>2721</v>
      </c>
      <c r="C89" t="s">
        <v>2721</v>
      </c>
      <c r="D89" t="s">
        <v>2230</v>
      </c>
      <c r="F89" t="s">
        <v>2807</v>
      </c>
      <c r="H89" t="s">
        <v>2808</v>
      </c>
      <c r="I89" t="s">
        <v>2742</v>
      </c>
      <c r="J89" t="s">
        <v>2809</v>
      </c>
      <c r="L89" t="s">
        <v>2072</v>
      </c>
      <c r="M89" t="s">
        <v>2229</v>
      </c>
    </row>
    <row r="90" spans="1:14">
      <c r="A90" t="s">
        <v>2810</v>
      </c>
      <c r="B90" t="s">
        <v>2721</v>
      </c>
      <c r="C90" t="s">
        <v>2721</v>
      </c>
      <c r="D90" t="s">
        <v>2230</v>
      </c>
      <c r="E90" t="s">
        <v>2791</v>
      </c>
      <c r="F90" t="s">
        <v>2811</v>
      </c>
      <c r="G90" t="s">
        <v>2791</v>
      </c>
      <c r="H90" t="s">
        <v>2812</v>
      </c>
      <c r="I90" t="s">
        <v>2813</v>
      </c>
      <c r="J90" t="s">
        <v>2814</v>
      </c>
      <c r="K90" t="s">
        <v>2815</v>
      </c>
      <c r="L90" t="s">
        <v>2072</v>
      </c>
      <c r="M90" t="s">
        <v>2229</v>
      </c>
      <c r="N90" t="b">
        <v>0</v>
      </c>
    </row>
    <row r="91" spans="1:14">
      <c r="A91" t="s">
        <v>2816</v>
      </c>
      <c r="B91" t="s">
        <v>2721</v>
      </c>
      <c r="C91" t="s">
        <v>2721</v>
      </c>
      <c r="D91" t="s">
        <v>2230</v>
      </c>
      <c r="F91" t="s">
        <v>2817</v>
      </c>
      <c r="H91" t="s">
        <v>2818</v>
      </c>
      <c r="I91" t="s">
        <v>2819</v>
      </c>
      <c r="J91" t="s">
        <v>2820</v>
      </c>
      <c r="L91" t="s">
        <v>2072</v>
      </c>
      <c r="M91" t="s">
        <v>2229</v>
      </c>
      <c r="N91" t="b">
        <v>1</v>
      </c>
    </row>
    <row r="92" spans="1:14">
      <c r="A92" t="s">
        <v>2821</v>
      </c>
      <c r="B92" t="s">
        <v>2721</v>
      </c>
      <c r="C92" t="s">
        <v>2721</v>
      </c>
      <c r="D92" t="s">
        <v>2230</v>
      </c>
      <c r="F92" t="s">
        <v>2822</v>
      </c>
      <c r="H92" t="s">
        <v>2823</v>
      </c>
      <c r="I92" t="s">
        <v>2824</v>
      </c>
      <c r="J92" t="s">
        <v>2825</v>
      </c>
      <c r="L92" t="s">
        <v>2072</v>
      </c>
      <c r="M92" t="s">
        <v>2229</v>
      </c>
      <c r="N92" t="b">
        <v>1</v>
      </c>
    </row>
    <row r="93" spans="1:14">
      <c r="A93" t="s">
        <v>2826</v>
      </c>
      <c r="B93" t="s">
        <v>2721</v>
      </c>
      <c r="C93" t="s">
        <v>2721</v>
      </c>
      <c r="D93" t="s">
        <v>2230</v>
      </c>
      <c r="F93" t="s">
        <v>2827</v>
      </c>
      <c r="H93" t="s">
        <v>2828</v>
      </c>
      <c r="I93" t="s">
        <v>2829</v>
      </c>
      <c r="J93" t="s">
        <v>2830</v>
      </c>
      <c r="L93" t="s">
        <v>2072</v>
      </c>
      <c r="M93" t="s">
        <v>2229</v>
      </c>
      <c r="N93" t="b">
        <v>1</v>
      </c>
    </row>
    <row r="94" spans="1:14">
      <c r="A94" t="s">
        <v>2831</v>
      </c>
      <c r="B94" t="s">
        <v>2721</v>
      </c>
      <c r="C94" t="s">
        <v>2721</v>
      </c>
      <c r="D94" t="s">
        <v>2230</v>
      </c>
      <c r="F94" t="s">
        <v>2832</v>
      </c>
      <c r="H94" t="s">
        <v>2833</v>
      </c>
      <c r="I94" t="s">
        <v>2834</v>
      </c>
      <c r="J94" t="s">
        <v>2835</v>
      </c>
      <c r="L94" t="s">
        <v>2235</v>
      </c>
      <c r="M94" t="s">
        <v>2234</v>
      </c>
      <c r="N94" t="b">
        <v>1</v>
      </c>
    </row>
    <row r="95" spans="1:14">
      <c r="A95" t="s">
        <v>2836</v>
      </c>
      <c r="B95" t="s">
        <v>2721</v>
      </c>
      <c r="C95" t="s">
        <v>2721</v>
      </c>
      <c r="D95" t="s">
        <v>2837</v>
      </c>
      <c r="E95" t="s">
        <v>2838</v>
      </c>
      <c r="F95" t="s">
        <v>2839</v>
      </c>
      <c r="G95" t="s">
        <v>2840</v>
      </c>
      <c r="H95" t="s">
        <v>2841</v>
      </c>
      <c r="I95" t="s">
        <v>2389</v>
      </c>
      <c r="J95" t="s">
        <v>2842</v>
      </c>
      <c r="K95" t="s">
        <v>2843</v>
      </c>
      <c r="L95" t="s">
        <v>2235</v>
      </c>
      <c r="M95" t="s">
        <v>2234</v>
      </c>
      <c r="N95" t="b">
        <v>0</v>
      </c>
    </row>
    <row r="96" spans="1:14">
      <c r="A96" t="s">
        <v>2844</v>
      </c>
      <c r="B96" t="s">
        <v>2037</v>
      </c>
      <c r="C96" t="s">
        <v>2037</v>
      </c>
      <c r="D96" t="s">
        <v>2845</v>
      </c>
      <c r="E96" t="s">
        <v>2846</v>
      </c>
      <c r="F96" t="s">
        <v>2845</v>
      </c>
      <c r="G96" t="s">
        <v>2846</v>
      </c>
      <c r="H96" t="s">
        <v>2847</v>
      </c>
      <c r="I96" t="s">
        <v>328</v>
      </c>
      <c r="J96" t="s">
        <v>2848</v>
      </c>
      <c r="K96" t="s">
        <v>2849</v>
      </c>
      <c r="L96" t="s">
        <v>1721</v>
      </c>
      <c r="M96" t="s">
        <v>1722</v>
      </c>
      <c r="N96" t="b">
        <v>0</v>
      </c>
    </row>
    <row r="97" spans="1:14">
      <c r="A97" t="s">
        <v>2850</v>
      </c>
      <c r="B97" t="s">
        <v>2037</v>
      </c>
      <c r="C97" t="s">
        <v>2037</v>
      </c>
      <c r="D97" t="s">
        <v>2845</v>
      </c>
      <c r="F97" t="s">
        <v>2851</v>
      </c>
      <c r="H97" t="s">
        <v>2851</v>
      </c>
      <c r="I97" t="s">
        <v>328</v>
      </c>
      <c r="J97" t="s">
        <v>2852</v>
      </c>
      <c r="K97" t="s">
        <v>2853</v>
      </c>
      <c r="L97" t="s">
        <v>1721</v>
      </c>
      <c r="M97" t="s">
        <v>1722</v>
      </c>
      <c r="N97" t="b">
        <v>1</v>
      </c>
    </row>
    <row r="98" spans="1:14">
      <c r="A98" t="s">
        <v>2854</v>
      </c>
      <c r="B98" t="s">
        <v>2037</v>
      </c>
      <c r="C98" t="s">
        <v>2037</v>
      </c>
      <c r="D98" t="s">
        <v>2845</v>
      </c>
      <c r="E98" t="s">
        <v>2846</v>
      </c>
      <c r="F98" t="s">
        <v>2855</v>
      </c>
      <c r="G98" t="s">
        <v>2856</v>
      </c>
      <c r="H98" t="s">
        <v>2857</v>
      </c>
      <c r="I98" t="s">
        <v>328</v>
      </c>
      <c r="J98" t="s">
        <v>2858</v>
      </c>
      <c r="K98" t="s">
        <v>2859</v>
      </c>
      <c r="L98" t="s">
        <v>1721</v>
      </c>
      <c r="M98" t="s">
        <v>1722</v>
      </c>
      <c r="N98" t="b">
        <v>0</v>
      </c>
    </row>
    <row r="99" spans="1:14">
      <c r="A99" t="s">
        <v>2860</v>
      </c>
      <c r="B99" t="s">
        <v>2037</v>
      </c>
      <c r="C99" t="s">
        <v>2037</v>
      </c>
      <c r="D99" t="s">
        <v>2861</v>
      </c>
      <c r="E99" t="s">
        <v>2862</v>
      </c>
      <c r="F99" t="s">
        <v>2863</v>
      </c>
      <c r="G99" t="s">
        <v>2862</v>
      </c>
      <c r="H99" t="s">
        <v>2864</v>
      </c>
      <c r="I99" t="s">
        <v>328</v>
      </c>
      <c r="J99" t="s">
        <v>2865</v>
      </c>
      <c r="L99" t="s">
        <v>1721</v>
      </c>
      <c r="M99" t="s">
        <v>1722</v>
      </c>
      <c r="N99" t="b">
        <v>0</v>
      </c>
    </row>
    <row r="100" spans="1:14">
      <c r="A100" t="s">
        <v>2866</v>
      </c>
      <c r="B100" t="s">
        <v>2037</v>
      </c>
      <c r="C100" t="s">
        <v>2037</v>
      </c>
      <c r="D100" t="s">
        <v>2861</v>
      </c>
      <c r="E100" t="s">
        <v>2862</v>
      </c>
      <c r="F100" t="s">
        <v>2867</v>
      </c>
      <c r="G100" t="s">
        <v>2868</v>
      </c>
      <c r="H100" t="s">
        <v>2869</v>
      </c>
      <c r="I100" t="s">
        <v>328</v>
      </c>
      <c r="J100" t="s">
        <v>2870</v>
      </c>
      <c r="K100" t="s">
        <v>2871</v>
      </c>
      <c r="L100" t="s">
        <v>1721</v>
      </c>
      <c r="M100" t="s">
        <v>1722</v>
      </c>
      <c r="N100" t="b">
        <v>0</v>
      </c>
    </row>
    <row r="101" spans="1:14">
      <c r="A101" t="s">
        <v>2872</v>
      </c>
      <c r="B101" t="s">
        <v>2037</v>
      </c>
      <c r="C101" t="s">
        <v>2037</v>
      </c>
      <c r="D101" t="s">
        <v>2861</v>
      </c>
      <c r="F101" t="s">
        <v>2873</v>
      </c>
      <c r="H101" t="s">
        <v>2874</v>
      </c>
      <c r="J101" t="s">
        <v>2875</v>
      </c>
      <c r="K101" t="s">
        <v>2876</v>
      </c>
      <c r="N101" t="b">
        <v>0</v>
      </c>
    </row>
    <row r="102" spans="1:14">
      <c r="A102" t="s">
        <v>2877</v>
      </c>
      <c r="B102" t="s">
        <v>2037</v>
      </c>
      <c r="C102" t="s">
        <v>2037</v>
      </c>
      <c r="D102" t="s">
        <v>2878</v>
      </c>
      <c r="F102" t="s">
        <v>2879</v>
      </c>
      <c r="H102" t="s">
        <v>2880</v>
      </c>
      <c r="J102" t="s">
        <v>2881</v>
      </c>
      <c r="N102" t="b">
        <v>0</v>
      </c>
    </row>
    <row r="103" spans="1:14">
      <c r="A103" t="s">
        <v>2882</v>
      </c>
      <c r="B103" t="s">
        <v>2037</v>
      </c>
      <c r="C103" t="s">
        <v>2037</v>
      </c>
      <c r="D103" t="s">
        <v>2845</v>
      </c>
      <c r="F103" t="s">
        <v>2883</v>
      </c>
      <c r="N103" t="b">
        <v>1</v>
      </c>
    </row>
    <row r="104" spans="1:14">
      <c r="A104" t="s">
        <v>2884</v>
      </c>
      <c r="B104" t="s">
        <v>2037</v>
      </c>
      <c r="C104" t="s">
        <v>2037</v>
      </c>
      <c r="D104" t="s">
        <v>2861</v>
      </c>
      <c r="F104" t="s">
        <v>2885</v>
      </c>
      <c r="H104" t="s">
        <v>2886</v>
      </c>
      <c r="J104" t="s">
        <v>2887</v>
      </c>
      <c r="K104" t="s">
        <v>2888</v>
      </c>
      <c r="N104" t="b">
        <v>0</v>
      </c>
    </row>
    <row r="105" spans="1:14">
      <c r="A105" t="s">
        <v>2889</v>
      </c>
      <c r="B105" t="s">
        <v>2890</v>
      </c>
      <c r="C105" t="s">
        <v>2890</v>
      </c>
      <c r="D105" t="s">
        <v>2891</v>
      </c>
      <c r="E105" t="s">
        <v>2892</v>
      </c>
      <c r="F105" t="s">
        <v>2893</v>
      </c>
      <c r="G105" t="s">
        <v>2894</v>
      </c>
      <c r="H105" t="s">
        <v>2895</v>
      </c>
      <c r="I105" t="s">
        <v>328</v>
      </c>
      <c r="J105" t="s">
        <v>2896</v>
      </c>
      <c r="L105" t="s">
        <v>846</v>
      </c>
      <c r="M105" t="s">
        <v>897</v>
      </c>
      <c r="N105" t="b">
        <v>0</v>
      </c>
    </row>
    <row r="106" spans="1:14">
      <c r="A106" t="s">
        <v>2897</v>
      </c>
      <c r="B106" t="s">
        <v>2890</v>
      </c>
      <c r="C106" t="s">
        <v>2890</v>
      </c>
      <c r="D106" t="s">
        <v>2891</v>
      </c>
      <c r="E106" t="s">
        <v>2892</v>
      </c>
      <c r="F106" t="s">
        <v>2898</v>
      </c>
      <c r="G106" t="s">
        <v>2899</v>
      </c>
      <c r="H106" t="s">
        <v>2900</v>
      </c>
      <c r="I106" t="s">
        <v>328</v>
      </c>
      <c r="J106" t="s">
        <v>2901</v>
      </c>
      <c r="L106" t="s">
        <v>846</v>
      </c>
      <c r="M106" t="s">
        <v>897</v>
      </c>
      <c r="N106" t="b">
        <v>0</v>
      </c>
    </row>
    <row r="107" spans="1:14">
      <c r="A107" t="s">
        <v>2902</v>
      </c>
      <c r="B107" t="s">
        <v>2890</v>
      </c>
      <c r="C107" t="s">
        <v>2890</v>
      </c>
      <c r="D107" t="s">
        <v>2891</v>
      </c>
      <c r="E107" t="s">
        <v>2892</v>
      </c>
      <c r="F107" t="s">
        <v>2903</v>
      </c>
      <c r="G107" t="s">
        <v>2904</v>
      </c>
      <c r="H107" t="s">
        <v>2905</v>
      </c>
      <c r="I107" t="s">
        <v>328</v>
      </c>
      <c r="J107" t="s">
        <v>2906</v>
      </c>
      <c r="L107" t="s">
        <v>846</v>
      </c>
      <c r="M107" t="s">
        <v>897</v>
      </c>
      <c r="N107" t="b">
        <v>0</v>
      </c>
    </row>
    <row r="108" spans="1:14">
      <c r="A108" t="s">
        <v>2907</v>
      </c>
      <c r="B108" t="s">
        <v>2890</v>
      </c>
      <c r="C108" t="s">
        <v>2890</v>
      </c>
      <c r="D108" t="s">
        <v>2891</v>
      </c>
      <c r="E108" t="s">
        <v>2892</v>
      </c>
      <c r="F108" t="s">
        <v>2908</v>
      </c>
      <c r="G108" t="s">
        <v>2892</v>
      </c>
      <c r="H108" t="s">
        <v>2909</v>
      </c>
      <c r="I108" t="s">
        <v>328</v>
      </c>
      <c r="J108" t="s">
        <v>2910</v>
      </c>
      <c r="L108" t="s">
        <v>846</v>
      </c>
      <c r="M108" t="s">
        <v>897</v>
      </c>
      <c r="N108" t="b">
        <v>0</v>
      </c>
    </row>
    <row r="109" spans="1:14">
      <c r="A109" t="s">
        <v>2911</v>
      </c>
      <c r="B109" t="s">
        <v>2890</v>
      </c>
      <c r="C109" t="s">
        <v>2890</v>
      </c>
      <c r="D109" t="s">
        <v>2912</v>
      </c>
      <c r="F109" t="s">
        <v>2912</v>
      </c>
      <c r="H109" t="s">
        <v>2913</v>
      </c>
      <c r="J109" t="s">
        <v>2914</v>
      </c>
      <c r="N109" t="b">
        <v>0</v>
      </c>
    </row>
    <row r="110" spans="1:14">
      <c r="A110" t="s">
        <v>2915</v>
      </c>
      <c r="B110" t="s">
        <v>2916</v>
      </c>
      <c r="C110" t="s">
        <v>2916</v>
      </c>
      <c r="D110" t="s">
        <v>2062</v>
      </c>
      <c r="E110" t="s">
        <v>2917</v>
      </c>
      <c r="F110" t="s">
        <v>2918</v>
      </c>
      <c r="G110" t="s">
        <v>2919</v>
      </c>
      <c r="H110" t="s">
        <v>2920</v>
      </c>
      <c r="I110" t="s">
        <v>328</v>
      </c>
      <c r="J110" t="s">
        <v>2921</v>
      </c>
      <c r="L110" t="s">
        <v>1696</v>
      </c>
      <c r="M110" t="s">
        <v>1697</v>
      </c>
      <c r="N110" t="b">
        <v>0</v>
      </c>
    </row>
    <row r="111" spans="1:14">
      <c r="A111" t="s">
        <v>2922</v>
      </c>
      <c r="B111" t="s">
        <v>2916</v>
      </c>
      <c r="C111" t="s">
        <v>2916</v>
      </c>
      <c r="D111" t="s">
        <v>2062</v>
      </c>
      <c r="E111" t="s">
        <v>2917</v>
      </c>
      <c r="F111" t="s">
        <v>2923</v>
      </c>
      <c r="G111" t="s">
        <v>2924</v>
      </c>
      <c r="H111" t="s">
        <v>2923</v>
      </c>
      <c r="I111" t="s">
        <v>328</v>
      </c>
      <c r="J111" t="s">
        <v>2925</v>
      </c>
      <c r="K111" t="s">
        <v>2926</v>
      </c>
      <c r="L111" t="s">
        <v>1696</v>
      </c>
      <c r="M111" t="s">
        <v>1697</v>
      </c>
      <c r="N111" t="b">
        <v>0</v>
      </c>
    </row>
    <row r="112" spans="1:14">
      <c r="A112" t="s">
        <v>2927</v>
      </c>
      <c r="B112" t="s">
        <v>2916</v>
      </c>
      <c r="C112" t="s">
        <v>2916</v>
      </c>
      <c r="D112" t="s">
        <v>2062</v>
      </c>
      <c r="E112" t="s">
        <v>2917</v>
      </c>
      <c r="F112" t="s">
        <v>2928</v>
      </c>
      <c r="G112" t="s">
        <v>2929</v>
      </c>
      <c r="H112" t="s">
        <v>2928</v>
      </c>
      <c r="I112" t="s">
        <v>328</v>
      </c>
      <c r="J112" t="s">
        <v>2930</v>
      </c>
      <c r="L112" t="s">
        <v>1696</v>
      </c>
      <c r="M112" t="s">
        <v>1697</v>
      </c>
      <c r="N112" t="b">
        <v>0</v>
      </c>
    </row>
    <row r="113" spans="1:14">
      <c r="A113" t="s">
        <v>2931</v>
      </c>
      <c r="B113" t="s">
        <v>2916</v>
      </c>
      <c r="C113" t="s">
        <v>2916</v>
      </c>
      <c r="D113" t="s">
        <v>2062</v>
      </c>
      <c r="E113" t="s">
        <v>2917</v>
      </c>
      <c r="F113" t="s">
        <v>2932</v>
      </c>
      <c r="G113" t="s">
        <v>2933</v>
      </c>
      <c r="H113" t="s">
        <v>2932</v>
      </c>
      <c r="I113" t="s">
        <v>328</v>
      </c>
      <c r="J113" t="s">
        <v>2934</v>
      </c>
      <c r="L113" t="s">
        <v>1696</v>
      </c>
      <c r="M113" t="s">
        <v>1697</v>
      </c>
      <c r="N113" t="b">
        <v>0</v>
      </c>
    </row>
    <row r="114" spans="1:14">
      <c r="A114" t="s">
        <v>2935</v>
      </c>
      <c r="B114" t="s">
        <v>2916</v>
      </c>
      <c r="C114" t="s">
        <v>2916</v>
      </c>
      <c r="D114" t="s">
        <v>2062</v>
      </c>
      <c r="E114" t="s">
        <v>2917</v>
      </c>
      <c r="F114" t="s">
        <v>2936</v>
      </c>
      <c r="G114" t="s">
        <v>2937</v>
      </c>
      <c r="H114" t="s">
        <v>2936</v>
      </c>
      <c r="I114" t="s">
        <v>328</v>
      </c>
      <c r="J114" t="s">
        <v>2938</v>
      </c>
      <c r="K114" t="s">
        <v>2939</v>
      </c>
      <c r="L114" t="s">
        <v>1696</v>
      </c>
      <c r="M114" t="s">
        <v>1697</v>
      </c>
      <c r="N114" t="b">
        <v>0</v>
      </c>
    </row>
    <row r="115" spans="1:14">
      <c r="A115" t="s">
        <v>2940</v>
      </c>
      <c r="B115" t="s">
        <v>2916</v>
      </c>
      <c r="C115" t="s">
        <v>2916</v>
      </c>
      <c r="D115" t="s">
        <v>2062</v>
      </c>
      <c r="E115" t="s">
        <v>2917</v>
      </c>
      <c r="F115" t="s">
        <v>2941</v>
      </c>
      <c r="G115" t="s">
        <v>2942</v>
      </c>
      <c r="H115" t="s">
        <v>2941</v>
      </c>
      <c r="I115" t="s">
        <v>328</v>
      </c>
      <c r="J115" t="s">
        <v>2943</v>
      </c>
      <c r="L115" t="s">
        <v>1696</v>
      </c>
      <c r="M115" t="s">
        <v>1697</v>
      </c>
      <c r="N115" t="b">
        <v>0</v>
      </c>
    </row>
    <row r="116" spans="1:14">
      <c r="A116" t="s">
        <v>2944</v>
      </c>
      <c r="B116" t="s">
        <v>2916</v>
      </c>
      <c r="C116" t="s">
        <v>2916</v>
      </c>
      <c r="D116" t="s">
        <v>2062</v>
      </c>
      <c r="E116" t="s">
        <v>2917</v>
      </c>
      <c r="F116" t="s">
        <v>2945</v>
      </c>
      <c r="G116" t="s">
        <v>2946</v>
      </c>
      <c r="H116" t="s">
        <v>2945</v>
      </c>
      <c r="I116" t="s">
        <v>328</v>
      </c>
      <c r="J116" t="s">
        <v>2947</v>
      </c>
      <c r="L116" t="s">
        <v>1696</v>
      </c>
      <c r="M116" t="s">
        <v>1697</v>
      </c>
      <c r="N116" t="b">
        <v>0</v>
      </c>
    </row>
    <row r="117" spans="1:14">
      <c r="A117" t="s">
        <v>2948</v>
      </c>
      <c r="B117" t="s">
        <v>2916</v>
      </c>
      <c r="C117" t="s">
        <v>2916</v>
      </c>
      <c r="D117" t="s">
        <v>2062</v>
      </c>
      <c r="E117" t="s">
        <v>2917</v>
      </c>
      <c r="F117" t="s">
        <v>2949</v>
      </c>
      <c r="G117" t="s">
        <v>2950</v>
      </c>
      <c r="H117" t="s">
        <v>2949</v>
      </c>
      <c r="I117" t="s">
        <v>328</v>
      </c>
      <c r="J117" t="s">
        <v>2951</v>
      </c>
      <c r="L117" t="s">
        <v>1696</v>
      </c>
      <c r="M117" t="s">
        <v>1697</v>
      </c>
      <c r="N117" t="b">
        <v>0</v>
      </c>
    </row>
    <row r="118" spans="1:14">
      <c r="A118" t="s">
        <v>2952</v>
      </c>
      <c r="B118" t="s">
        <v>2916</v>
      </c>
      <c r="C118" t="s">
        <v>2916</v>
      </c>
      <c r="D118" t="s">
        <v>2062</v>
      </c>
      <c r="E118" t="s">
        <v>2917</v>
      </c>
      <c r="F118" t="s">
        <v>2953</v>
      </c>
      <c r="G118" t="s">
        <v>2954</v>
      </c>
      <c r="H118" t="s">
        <v>2953</v>
      </c>
      <c r="I118" t="s">
        <v>328</v>
      </c>
      <c r="J118" t="s">
        <v>2955</v>
      </c>
      <c r="K118" t="s">
        <v>2956</v>
      </c>
      <c r="L118" t="s">
        <v>1696</v>
      </c>
      <c r="M118" t="s">
        <v>1697</v>
      </c>
      <c r="N118" t="b">
        <v>0</v>
      </c>
    </row>
    <row r="119" spans="1:14">
      <c r="A119" t="s">
        <v>2957</v>
      </c>
      <c r="B119" t="s">
        <v>2916</v>
      </c>
      <c r="C119" t="s">
        <v>2916</v>
      </c>
      <c r="D119" t="s">
        <v>2062</v>
      </c>
      <c r="E119" t="s">
        <v>2917</v>
      </c>
      <c r="F119" t="s">
        <v>2958</v>
      </c>
      <c r="G119" t="s">
        <v>2959</v>
      </c>
      <c r="H119" t="s">
        <v>2958</v>
      </c>
      <c r="I119" t="s">
        <v>328</v>
      </c>
      <c r="J119" t="s">
        <v>2960</v>
      </c>
      <c r="K119" t="s">
        <v>2961</v>
      </c>
      <c r="L119" t="s">
        <v>1696</v>
      </c>
      <c r="M119" t="s">
        <v>1697</v>
      </c>
      <c r="N119" t="b">
        <v>0</v>
      </c>
    </row>
    <row r="120" spans="1:14">
      <c r="A120" t="s">
        <v>2962</v>
      </c>
      <c r="B120" t="s">
        <v>2916</v>
      </c>
      <c r="C120" t="s">
        <v>2916</v>
      </c>
      <c r="D120" t="s">
        <v>2062</v>
      </c>
      <c r="E120" t="s">
        <v>2917</v>
      </c>
      <c r="F120" t="s">
        <v>2963</v>
      </c>
      <c r="G120" t="s">
        <v>2964</v>
      </c>
      <c r="H120" t="s">
        <v>2963</v>
      </c>
      <c r="I120" t="s">
        <v>328</v>
      </c>
      <c r="J120" t="s">
        <v>2965</v>
      </c>
      <c r="K120" t="s">
        <v>2966</v>
      </c>
      <c r="L120" t="s">
        <v>1696</v>
      </c>
      <c r="M120" t="s">
        <v>1697</v>
      </c>
      <c r="N120" t="b">
        <v>0</v>
      </c>
    </row>
    <row r="121" spans="1:14">
      <c r="A121" t="s">
        <v>2967</v>
      </c>
      <c r="B121" t="s">
        <v>2916</v>
      </c>
      <c r="C121" t="s">
        <v>2916</v>
      </c>
      <c r="D121" t="s">
        <v>2062</v>
      </c>
      <c r="E121" t="s">
        <v>2917</v>
      </c>
      <c r="F121" t="s">
        <v>2968</v>
      </c>
      <c r="G121" t="s">
        <v>2969</v>
      </c>
      <c r="H121" t="s">
        <v>2970</v>
      </c>
      <c r="I121" t="s">
        <v>328</v>
      </c>
      <c r="J121" t="s">
        <v>2971</v>
      </c>
      <c r="K121" t="s">
        <v>2966</v>
      </c>
      <c r="L121" t="s">
        <v>1696</v>
      </c>
      <c r="M121" t="s">
        <v>1697</v>
      </c>
      <c r="N121" t="b">
        <v>0</v>
      </c>
    </row>
    <row r="122" spans="1:14">
      <c r="A122" t="s">
        <v>2972</v>
      </c>
      <c r="B122" t="s">
        <v>2916</v>
      </c>
      <c r="C122" t="s">
        <v>2916</v>
      </c>
      <c r="D122" t="s">
        <v>2062</v>
      </c>
      <c r="E122" t="s">
        <v>2917</v>
      </c>
      <c r="F122" t="s">
        <v>2973</v>
      </c>
      <c r="G122" t="s">
        <v>2974</v>
      </c>
      <c r="H122" t="s">
        <v>2973</v>
      </c>
      <c r="I122" t="s">
        <v>328</v>
      </c>
      <c r="J122" t="s">
        <v>2975</v>
      </c>
      <c r="L122" t="s">
        <v>1696</v>
      </c>
      <c r="M122" t="s">
        <v>1697</v>
      </c>
      <c r="N122" t="b">
        <v>0</v>
      </c>
    </row>
    <row r="123" spans="1:14">
      <c r="A123" t="s">
        <v>2976</v>
      </c>
      <c r="B123" t="s">
        <v>2977</v>
      </c>
      <c r="C123" t="s">
        <v>2977</v>
      </c>
      <c r="D123" t="s">
        <v>2977</v>
      </c>
      <c r="F123" t="s">
        <v>2978</v>
      </c>
      <c r="J123" t="s">
        <v>2979</v>
      </c>
      <c r="N123" t="b">
        <v>1</v>
      </c>
    </row>
    <row r="124" spans="1:14">
      <c r="A124" t="s">
        <v>2980</v>
      </c>
      <c r="B124" t="s">
        <v>2977</v>
      </c>
      <c r="C124" t="s">
        <v>2977</v>
      </c>
      <c r="D124" t="s">
        <v>2981</v>
      </c>
      <c r="F124" t="s">
        <v>2982</v>
      </c>
      <c r="H124" t="s">
        <v>2982</v>
      </c>
      <c r="J124" t="s">
        <v>2983</v>
      </c>
      <c r="K124" t="s">
        <v>2984</v>
      </c>
      <c r="N124" t="b">
        <v>0</v>
      </c>
    </row>
    <row r="125" spans="1:14">
      <c r="A125" t="s">
        <v>2985</v>
      </c>
      <c r="B125" t="s">
        <v>2977</v>
      </c>
      <c r="C125" t="s">
        <v>2977</v>
      </c>
      <c r="D125" t="s">
        <v>2986</v>
      </c>
      <c r="F125" t="s">
        <v>2987</v>
      </c>
      <c r="J125" t="s">
        <v>2988</v>
      </c>
      <c r="K125" t="s">
        <v>2989</v>
      </c>
      <c r="N125" t="b">
        <v>1</v>
      </c>
    </row>
    <row r="126" spans="1:14">
      <c r="A126" t="s">
        <v>2990</v>
      </c>
      <c r="B126" t="s">
        <v>2977</v>
      </c>
      <c r="C126" t="s">
        <v>2977</v>
      </c>
      <c r="D126" t="s">
        <v>2981</v>
      </c>
      <c r="F126" t="s">
        <v>2991</v>
      </c>
      <c r="J126" t="s">
        <v>2992</v>
      </c>
      <c r="N126" t="b">
        <v>1</v>
      </c>
    </row>
    <row r="127" spans="1:14">
      <c r="A127" t="s">
        <v>2993</v>
      </c>
      <c r="B127" t="s">
        <v>2977</v>
      </c>
      <c r="C127" t="s">
        <v>2977</v>
      </c>
      <c r="D127" t="s">
        <v>2981</v>
      </c>
      <c r="F127" t="s">
        <v>2994</v>
      </c>
      <c r="J127" t="s">
        <v>2995</v>
      </c>
      <c r="N127" t="b">
        <v>1</v>
      </c>
    </row>
    <row r="128" spans="1:14">
      <c r="A128" t="s">
        <v>2996</v>
      </c>
      <c r="B128" t="s">
        <v>2977</v>
      </c>
      <c r="C128" t="s">
        <v>2977</v>
      </c>
      <c r="D128" t="s">
        <v>2986</v>
      </c>
      <c r="F128" t="s">
        <v>2997</v>
      </c>
      <c r="J128" t="s">
        <v>2998</v>
      </c>
      <c r="N128" t="b">
        <v>1</v>
      </c>
    </row>
    <row r="129" spans="1:14">
      <c r="A129" t="s">
        <v>2999</v>
      </c>
      <c r="B129" t="s">
        <v>2977</v>
      </c>
      <c r="C129" t="s">
        <v>2977</v>
      </c>
      <c r="D129" t="s">
        <v>2981</v>
      </c>
      <c r="F129" t="s">
        <v>3000</v>
      </c>
      <c r="H129" t="s">
        <v>3001</v>
      </c>
      <c r="J129" t="s">
        <v>3002</v>
      </c>
      <c r="N129" t="b">
        <v>0</v>
      </c>
    </row>
    <row r="130" spans="1:14">
      <c r="A130" t="s">
        <v>3003</v>
      </c>
      <c r="B130" t="s">
        <v>2977</v>
      </c>
      <c r="C130" t="s">
        <v>2977</v>
      </c>
      <c r="D130" t="s">
        <v>2981</v>
      </c>
      <c r="F130" t="s">
        <v>3004</v>
      </c>
      <c r="H130" t="s">
        <v>3005</v>
      </c>
      <c r="J130" t="s">
        <v>3006</v>
      </c>
      <c r="N130" t="b">
        <v>0</v>
      </c>
    </row>
    <row r="131" spans="1:14">
      <c r="A131" t="s">
        <v>3007</v>
      </c>
      <c r="B131" t="s">
        <v>242</v>
      </c>
      <c r="C131" t="s">
        <v>242</v>
      </c>
      <c r="D131" t="s">
        <v>239</v>
      </c>
      <c r="E131" t="s">
        <v>3008</v>
      </c>
      <c r="F131" t="s">
        <v>3009</v>
      </c>
      <c r="G131" t="s">
        <v>3010</v>
      </c>
      <c r="H131" t="s">
        <v>3011</v>
      </c>
      <c r="I131" t="s">
        <v>328</v>
      </c>
      <c r="J131" t="s">
        <v>3012</v>
      </c>
      <c r="L131" t="s">
        <v>1058</v>
      </c>
      <c r="M131" t="s">
        <v>1059</v>
      </c>
      <c r="N131" t="b">
        <v>0</v>
      </c>
    </row>
    <row r="132" spans="1:14">
      <c r="A132" t="s">
        <v>3013</v>
      </c>
      <c r="B132" t="s">
        <v>242</v>
      </c>
      <c r="C132" t="s">
        <v>242</v>
      </c>
      <c r="D132" t="s">
        <v>239</v>
      </c>
      <c r="E132" t="s">
        <v>3008</v>
      </c>
      <c r="F132" t="s">
        <v>3014</v>
      </c>
      <c r="G132" t="s">
        <v>3015</v>
      </c>
      <c r="H132" t="s">
        <v>3016</v>
      </c>
      <c r="I132" t="s">
        <v>328</v>
      </c>
      <c r="J132" t="s">
        <v>3017</v>
      </c>
      <c r="L132" t="s">
        <v>1058</v>
      </c>
      <c r="M132" t="s">
        <v>1059</v>
      </c>
      <c r="N132" t="b">
        <v>0</v>
      </c>
    </row>
    <row r="133" spans="1:14">
      <c r="A133" t="s">
        <v>3018</v>
      </c>
      <c r="B133" t="s">
        <v>242</v>
      </c>
      <c r="C133" t="s">
        <v>242</v>
      </c>
      <c r="D133" t="s">
        <v>239</v>
      </c>
      <c r="E133" t="s">
        <v>3008</v>
      </c>
      <c r="F133" t="s">
        <v>3019</v>
      </c>
      <c r="G133" t="s">
        <v>3020</v>
      </c>
      <c r="H133" t="s">
        <v>3021</v>
      </c>
      <c r="I133" t="s">
        <v>328</v>
      </c>
      <c r="J133" t="s">
        <v>3022</v>
      </c>
      <c r="L133" t="s">
        <v>1058</v>
      </c>
      <c r="M133" t="s">
        <v>1059</v>
      </c>
      <c r="N133" t="b">
        <v>0</v>
      </c>
    </row>
    <row r="134" spans="1:14">
      <c r="A134" t="s">
        <v>3023</v>
      </c>
      <c r="B134" t="s">
        <v>242</v>
      </c>
      <c r="C134" t="s">
        <v>242</v>
      </c>
      <c r="D134" t="s">
        <v>3024</v>
      </c>
      <c r="E134" t="s">
        <v>3025</v>
      </c>
      <c r="F134" t="s">
        <v>3026</v>
      </c>
      <c r="G134" t="s">
        <v>3027</v>
      </c>
      <c r="H134" t="s">
        <v>3028</v>
      </c>
      <c r="I134" t="s">
        <v>328</v>
      </c>
      <c r="J134" t="s">
        <v>3029</v>
      </c>
      <c r="K134" t="s">
        <v>3030</v>
      </c>
      <c r="L134" t="s">
        <v>1058</v>
      </c>
      <c r="M134" t="s">
        <v>1059</v>
      </c>
      <c r="N134" t="b">
        <v>0</v>
      </c>
    </row>
    <row r="135" spans="1:14">
      <c r="A135" t="s">
        <v>3031</v>
      </c>
      <c r="B135" t="s">
        <v>242</v>
      </c>
      <c r="C135" t="s">
        <v>242</v>
      </c>
      <c r="D135" t="s">
        <v>3024</v>
      </c>
      <c r="E135" t="s">
        <v>3025</v>
      </c>
      <c r="F135" t="s">
        <v>3032</v>
      </c>
      <c r="G135" t="s">
        <v>3033</v>
      </c>
      <c r="H135" t="s">
        <v>3034</v>
      </c>
      <c r="I135" t="s">
        <v>328</v>
      </c>
      <c r="J135" t="s">
        <v>3035</v>
      </c>
      <c r="K135" t="s">
        <v>3030</v>
      </c>
      <c r="L135" t="s">
        <v>1058</v>
      </c>
      <c r="M135" t="s">
        <v>1059</v>
      </c>
      <c r="N135" t="b">
        <v>0</v>
      </c>
    </row>
    <row r="136" spans="1:14">
      <c r="A136" t="s">
        <v>3036</v>
      </c>
      <c r="B136" t="s">
        <v>242</v>
      </c>
      <c r="C136" t="s">
        <v>242</v>
      </c>
      <c r="D136" t="s">
        <v>3024</v>
      </c>
      <c r="E136" t="s">
        <v>3025</v>
      </c>
      <c r="F136" t="s">
        <v>3037</v>
      </c>
      <c r="G136" t="s">
        <v>3038</v>
      </c>
      <c r="H136" t="s">
        <v>3039</v>
      </c>
      <c r="I136" t="s">
        <v>328</v>
      </c>
      <c r="J136" t="s">
        <v>3040</v>
      </c>
      <c r="K136" t="s">
        <v>3030</v>
      </c>
      <c r="L136" t="s">
        <v>1058</v>
      </c>
      <c r="M136" t="s">
        <v>1059</v>
      </c>
      <c r="N136" t="b">
        <v>0</v>
      </c>
    </row>
    <row r="137" spans="1:14">
      <c r="A137" t="s">
        <v>3041</v>
      </c>
      <c r="B137" t="s">
        <v>242</v>
      </c>
      <c r="C137" t="s">
        <v>242</v>
      </c>
      <c r="D137" t="s">
        <v>239</v>
      </c>
      <c r="E137" t="s">
        <v>3008</v>
      </c>
      <c r="F137" t="s">
        <v>3042</v>
      </c>
      <c r="G137" t="s">
        <v>3043</v>
      </c>
      <c r="H137" t="s">
        <v>3044</v>
      </c>
      <c r="I137" t="s">
        <v>328</v>
      </c>
      <c r="J137" t="s">
        <v>3045</v>
      </c>
      <c r="L137" t="s">
        <v>1058</v>
      </c>
      <c r="M137" t="s">
        <v>1059</v>
      </c>
      <c r="N137" t="b">
        <v>0</v>
      </c>
    </row>
    <row r="138" spans="1:14">
      <c r="A138" t="s">
        <v>3046</v>
      </c>
      <c r="B138" t="s">
        <v>242</v>
      </c>
      <c r="C138" t="s">
        <v>242</v>
      </c>
      <c r="D138" t="s">
        <v>239</v>
      </c>
      <c r="E138" t="s">
        <v>3008</v>
      </c>
      <c r="F138" t="s">
        <v>3047</v>
      </c>
      <c r="G138" t="s">
        <v>3048</v>
      </c>
      <c r="H138" t="s">
        <v>3049</v>
      </c>
      <c r="I138" t="s">
        <v>328</v>
      </c>
      <c r="J138" t="s">
        <v>3050</v>
      </c>
      <c r="L138" t="s">
        <v>1058</v>
      </c>
      <c r="M138" t="s">
        <v>1059</v>
      </c>
      <c r="N138" t="b">
        <v>0</v>
      </c>
    </row>
    <row r="139" spans="1:14">
      <c r="A139" t="s">
        <v>3051</v>
      </c>
      <c r="B139" t="s">
        <v>242</v>
      </c>
      <c r="C139" t="s">
        <v>242</v>
      </c>
      <c r="D139" t="s">
        <v>3052</v>
      </c>
      <c r="E139" t="s">
        <v>3053</v>
      </c>
      <c r="F139" t="s">
        <v>3054</v>
      </c>
      <c r="G139" t="s">
        <v>3055</v>
      </c>
      <c r="H139" t="s">
        <v>3056</v>
      </c>
      <c r="I139" t="s">
        <v>328</v>
      </c>
      <c r="J139" t="s">
        <v>3057</v>
      </c>
      <c r="K139" t="s">
        <v>3058</v>
      </c>
      <c r="L139" t="s">
        <v>1058</v>
      </c>
      <c r="M139" t="s">
        <v>1059</v>
      </c>
      <c r="N139" t="b">
        <v>0</v>
      </c>
    </row>
    <row r="140" spans="1:14">
      <c r="A140" t="s">
        <v>3059</v>
      </c>
      <c r="B140" t="s">
        <v>242</v>
      </c>
      <c r="C140" t="s">
        <v>242</v>
      </c>
      <c r="D140" t="s">
        <v>3052</v>
      </c>
      <c r="E140" t="s">
        <v>3053</v>
      </c>
      <c r="F140" t="s">
        <v>3060</v>
      </c>
      <c r="G140" t="s">
        <v>3061</v>
      </c>
      <c r="H140" t="s">
        <v>3062</v>
      </c>
      <c r="I140" t="s">
        <v>328</v>
      </c>
      <c r="J140" t="s">
        <v>3063</v>
      </c>
      <c r="K140" t="s">
        <v>3064</v>
      </c>
      <c r="L140" t="s">
        <v>1058</v>
      </c>
      <c r="M140" t="s">
        <v>1059</v>
      </c>
      <c r="N140" t="b">
        <v>0</v>
      </c>
    </row>
    <row r="141" spans="1:14">
      <c r="A141" t="s">
        <v>3065</v>
      </c>
      <c r="B141" t="s">
        <v>242</v>
      </c>
      <c r="C141" t="s">
        <v>242</v>
      </c>
      <c r="D141" t="s">
        <v>3052</v>
      </c>
      <c r="E141" t="s">
        <v>3053</v>
      </c>
      <c r="F141" t="s">
        <v>3066</v>
      </c>
      <c r="G141" t="s">
        <v>3067</v>
      </c>
      <c r="H141" t="s">
        <v>3068</v>
      </c>
      <c r="I141" t="s">
        <v>328</v>
      </c>
      <c r="J141" t="s">
        <v>3069</v>
      </c>
      <c r="L141" t="s">
        <v>1058</v>
      </c>
      <c r="M141" t="s">
        <v>1059</v>
      </c>
      <c r="N141" t="b">
        <v>0</v>
      </c>
    </row>
    <row r="142" spans="1:14">
      <c r="A142" t="s">
        <v>3070</v>
      </c>
      <c r="B142" t="s">
        <v>242</v>
      </c>
      <c r="C142" t="s">
        <v>242</v>
      </c>
      <c r="D142" t="s">
        <v>3052</v>
      </c>
      <c r="E142" t="s">
        <v>3053</v>
      </c>
      <c r="F142" t="s">
        <v>3071</v>
      </c>
      <c r="G142" t="s">
        <v>3072</v>
      </c>
      <c r="H142" t="s">
        <v>3073</v>
      </c>
      <c r="I142" t="s">
        <v>328</v>
      </c>
      <c r="J142" t="s">
        <v>3074</v>
      </c>
      <c r="K142" t="s">
        <v>2509</v>
      </c>
      <c r="L142" t="s">
        <v>1058</v>
      </c>
      <c r="M142" t="s">
        <v>1059</v>
      </c>
      <c r="N142" t="b">
        <v>0</v>
      </c>
    </row>
    <row r="143" spans="1:14">
      <c r="A143" t="s">
        <v>3075</v>
      </c>
      <c r="B143" t="s">
        <v>242</v>
      </c>
      <c r="C143" t="s">
        <v>242</v>
      </c>
      <c r="D143" t="s">
        <v>3052</v>
      </c>
      <c r="E143" t="s">
        <v>3053</v>
      </c>
      <c r="F143" t="s">
        <v>3076</v>
      </c>
      <c r="G143" t="s">
        <v>3077</v>
      </c>
      <c r="H143" t="s">
        <v>3078</v>
      </c>
      <c r="I143" t="s">
        <v>328</v>
      </c>
      <c r="J143" t="s">
        <v>3079</v>
      </c>
      <c r="L143" t="s">
        <v>1058</v>
      </c>
      <c r="M143" t="s">
        <v>1059</v>
      </c>
      <c r="N143" t="b">
        <v>0</v>
      </c>
    </row>
    <row r="144" spans="1:14">
      <c r="A144" t="s">
        <v>3080</v>
      </c>
      <c r="B144" t="s">
        <v>242</v>
      </c>
      <c r="C144" t="s">
        <v>242</v>
      </c>
      <c r="D144" t="s">
        <v>3052</v>
      </c>
      <c r="E144" t="s">
        <v>3053</v>
      </c>
      <c r="F144" t="s">
        <v>3081</v>
      </c>
      <c r="G144" t="s">
        <v>3082</v>
      </c>
      <c r="H144" t="s">
        <v>3083</v>
      </c>
      <c r="I144" t="s">
        <v>328</v>
      </c>
      <c r="J144" t="s">
        <v>3084</v>
      </c>
      <c r="L144" t="s">
        <v>1058</v>
      </c>
      <c r="M144" t="s">
        <v>1059</v>
      </c>
      <c r="N144" t="b">
        <v>0</v>
      </c>
    </row>
    <row r="145" spans="1:14">
      <c r="A145" t="s">
        <v>3085</v>
      </c>
      <c r="B145" t="s">
        <v>242</v>
      </c>
      <c r="C145" t="s">
        <v>242</v>
      </c>
      <c r="D145" t="s">
        <v>3086</v>
      </c>
      <c r="E145" t="s">
        <v>3087</v>
      </c>
      <c r="F145" t="s">
        <v>3088</v>
      </c>
      <c r="G145" t="s">
        <v>3089</v>
      </c>
      <c r="H145" t="s">
        <v>3090</v>
      </c>
      <c r="I145" t="s">
        <v>328</v>
      </c>
      <c r="J145" t="s">
        <v>3091</v>
      </c>
      <c r="K145" t="s">
        <v>3030</v>
      </c>
      <c r="L145" t="s">
        <v>1058</v>
      </c>
      <c r="M145" t="s">
        <v>1059</v>
      </c>
      <c r="N145" t="b">
        <v>0</v>
      </c>
    </row>
    <row r="146" spans="1:14">
      <c r="A146" t="s">
        <v>3092</v>
      </c>
      <c r="B146" t="s">
        <v>242</v>
      </c>
      <c r="C146" t="s">
        <v>242</v>
      </c>
      <c r="D146" t="s">
        <v>3086</v>
      </c>
      <c r="E146" t="s">
        <v>3087</v>
      </c>
      <c r="F146" t="s">
        <v>3093</v>
      </c>
      <c r="G146" t="s">
        <v>3094</v>
      </c>
      <c r="H146" t="s">
        <v>3095</v>
      </c>
      <c r="I146" t="s">
        <v>328</v>
      </c>
      <c r="J146" t="s">
        <v>3096</v>
      </c>
      <c r="K146" t="s">
        <v>3030</v>
      </c>
      <c r="L146" t="s">
        <v>1058</v>
      </c>
      <c r="M146" t="s">
        <v>1059</v>
      </c>
      <c r="N146" t="b">
        <v>0</v>
      </c>
    </row>
    <row r="147" spans="1:14">
      <c r="A147" t="s">
        <v>3097</v>
      </c>
      <c r="B147" t="s">
        <v>242</v>
      </c>
      <c r="C147" t="s">
        <v>242</v>
      </c>
      <c r="D147" t="s">
        <v>3086</v>
      </c>
      <c r="E147" t="s">
        <v>3087</v>
      </c>
      <c r="F147" t="s">
        <v>3098</v>
      </c>
      <c r="G147" t="s">
        <v>3099</v>
      </c>
      <c r="H147" t="s">
        <v>3100</v>
      </c>
      <c r="I147" t="s">
        <v>328</v>
      </c>
      <c r="J147" t="s">
        <v>3101</v>
      </c>
      <c r="K147" t="s">
        <v>3030</v>
      </c>
      <c r="L147" t="s">
        <v>1058</v>
      </c>
      <c r="M147" t="s">
        <v>1059</v>
      </c>
      <c r="N147" t="b">
        <v>0</v>
      </c>
    </row>
    <row r="148" spans="1:14">
      <c r="A148" t="s">
        <v>3102</v>
      </c>
      <c r="B148" t="s">
        <v>242</v>
      </c>
      <c r="C148" t="s">
        <v>242</v>
      </c>
      <c r="D148" t="s">
        <v>3086</v>
      </c>
      <c r="E148" t="s">
        <v>3087</v>
      </c>
      <c r="F148" t="s">
        <v>3103</v>
      </c>
      <c r="G148" t="s">
        <v>3104</v>
      </c>
      <c r="H148" t="s">
        <v>3105</v>
      </c>
      <c r="I148" t="s">
        <v>328</v>
      </c>
      <c r="J148" t="s">
        <v>3106</v>
      </c>
      <c r="K148" t="s">
        <v>3030</v>
      </c>
      <c r="L148" t="s">
        <v>1058</v>
      </c>
      <c r="M148" t="s">
        <v>1059</v>
      </c>
      <c r="N148" t="b">
        <v>0</v>
      </c>
    </row>
    <row r="149" spans="1:14">
      <c r="A149" t="s">
        <v>3107</v>
      </c>
      <c r="B149" t="s">
        <v>242</v>
      </c>
      <c r="C149" t="s">
        <v>242</v>
      </c>
      <c r="D149" t="s">
        <v>3086</v>
      </c>
      <c r="E149" t="s">
        <v>3087</v>
      </c>
      <c r="F149" t="s">
        <v>3108</v>
      </c>
      <c r="G149" t="s">
        <v>3109</v>
      </c>
      <c r="H149" t="s">
        <v>3110</v>
      </c>
      <c r="I149" t="s">
        <v>328</v>
      </c>
      <c r="J149" t="s">
        <v>3111</v>
      </c>
      <c r="K149" t="s">
        <v>3030</v>
      </c>
      <c r="L149" t="s">
        <v>1058</v>
      </c>
      <c r="M149" t="s">
        <v>1059</v>
      </c>
      <c r="N149" t="b">
        <v>0</v>
      </c>
    </row>
    <row r="150" spans="1:14">
      <c r="A150" t="s">
        <v>196</v>
      </c>
      <c r="B150" t="s">
        <v>242</v>
      </c>
      <c r="C150" t="s">
        <v>242</v>
      </c>
      <c r="D150" t="s">
        <v>3112</v>
      </c>
      <c r="F150" t="s">
        <v>3113</v>
      </c>
      <c r="J150" t="s">
        <v>3114</v>
      </c>
      <c r="N150" t="b">
        <v>0</v>
      </c>
    </row>
    <row r="151" spans="1:14">
      <c r="A151" t="s">
        <v>3115</v>
      </c>
      <c r="B151" t="s">
        <v>242</v>
      </c>
      <c r="C151" t="s">
        <v>242</v>
      </c>
      <c r="D151" t="s">
        <v>3112</v>
      </c>
      <c r="F151" t="s">
        <v>3116</v>
      </c>
      <c r="H151" t="s">
        <v>3117</v>
      </c>
      <c r="J151" t="s">
        <v>3118</v>
      </c>
      <c r="K151" t="s">
        <v>3119</v>
      </c>
      <c r="N151" t="b">
        <v>0</v>
      </c>
    </row>
    <row r="152" spans="1:14">
      <c r="A152" t="s">
        <v>3120</v>
      </c>
      <c r="B152" t="s">
        <v>242</v>
      </c>
      <c r="C152" t="s">
        <v>242</v>
      </c>
      <c r="D152" t="s">
        <v>3112</v>
      </c>
      <c r="F152" t="s">
        <v>3121</v>
      </c>
      <c r="J152" t="s">
        <v>3122</v>
      </c>
      <c r="N152" t="b">
        <v>0</v>
      </c>
    </row>
    <row r="153" spans="1:14">
      <c r="A153" t="s">
        <v>3123</v>
      </c>
      <c r="B153" t="s">
        <v>3124</v>
      </c>
      <c r="C153" t="s">
        <v>3124</v>
      </c>
      <c r="D153" t="s">
        <v>3125</v>
      </c>
      <c r="E153" t="s">
        <v>3126</v>
      </c>
      <c r="F153" t="s">
        <v>3127</v>
      </c>
      <c r="G153" t="s">
        <v>3128</v>
      </c>
      <c r="H153" t="s">
        <v>3127</v>
      </c>
      <c r="I153" t="s">
        <v>328</v>
      </c>
      <c r="J153" t="s">
        <v>3129</v>
      </c>
      <c r="L153" t="s">
        <v>1711</v>
      </c>
      <c r="M153" t="s">
        <v>1712</v>
      </c>
      <c r="N153" t="b">
        <v>0</v>
      </c>
    </row>
    <row r="154" spans="1:14">
      <c r="A154" t="s">
        <v>3130</v>
      </c>
      <c r="B154" t="s">
        <v>3124</v>
      </c>
      <c r="C154" t="s">
        <v>3124</v>
      </c>
      <c r="D154" t="s">
        <v>3125</v>
      </c>
      <c r="E154" t="s">
        <v>3126</v>
      </c>
      <c r="F154" t="s">
        <v>3131</v>
      </c>
      <c r="G154" t="s">
        <v>3132</v>
      </c>
      <c r="H154" t="s">
        <v>3133</v>
      </c>
      <c r="I154" t="s">
        <v>328</v>
      </c>
      <c r="J154" t="s">
        <v>3134</v>
      </c>
      <c r="L154" t="s">
        <v>1711</v>
      </c>
      <c r="M154" t="s">
        <v>1712</v>
      </c>
      <c r="N154" t="b">
        <v>0</v>
      </c>
    </row>
    <row r="155" spans="1:14">
      <c r="A155" t="s">
        <v>3135</v>
      </c>
      <c r="B155" t="s">
        <v>3124</v>
      </c>
      <c r="C155" t="s">
        <v>3124</v>
      </c>
      <c r="D155" t="s">
        <v>3136</v>
      </c>
      <c r="E155" t="s">
        <v>3137</v>
      </c>
      <c r="F155" t="s">
        <v>3138</v>
      </c>
      <c r="G155" t="s">
        <v>3139</v>
      </c>
      <c r="H155" t="s">
        <v>3140</v>
      </c>
      <c r="I155" t="s">
        <v>328</v>
      </c>
      <c r="J155" t="s">
        <v>3141</v>
      </c>
      <c r="L155" t="s">
        <v>1711</v>
      </c>
      <c r="M155" t="s">
        <v>1712</v>
      </c>
      <c r="N155" t="b">
        <v>0</v>
      </c>
    </row>
    <row r="156" spans="1:14">
      <c r="A156" t="s">
        <v>3142</v>
      </c>
      <c r="B156" t="s">
        <v>3124</v>
      </c>
      <c r="C156" t="s">
        <v>3124</v>
      </c>
      <c r="D156" t="s">
        <v>3136</v>
      </c>
      <c r="E156" t="s">
        <v>3137</v>
      </c>
      <c r="F156" t="s">
        <v>3143</v>
      </c>
      <c r="G156" t="s">
        <v>3144</v>
      </c>
      <c r="H156" t="s">
        <v>3145</v>
      </c>
      <c r="I156" t="s">
        <v>328</v>
      </c>
      <c r="J156" t="s">
        <v>3146</v>
      </c>
      <c r="L156" t="s">
        <v>1711</v>
      </c>
      <c r="M156" t="s">
        <v>1712</v>
      </c>
      <c r="N156" t="b">
        <v>0</v>
      </c>
    </row>
    <row r="157" spans="1:14">
      <c r="A157" t="s">
        <v>3147</v>
      </c>
      <c r="B157" t="s">
        <v>3124</v>
      </c>
      <c r="C157" t="s">
        <v>3124</v>
      </c>
      <c r="D157" t="s">
        <v>3136</v>
      </c>
      <c r="E157" t="s">
        <v>3137</v>
      </c>
      <c r="F157" t="s">
        <v>3148</v>
      </c>
      <c r="G157" t="s">
        <v>3149</v>
      </c>
      <c r="H157" t="s">
        <v>3150</v>
      </c>
      <c r="I157" t="s">
        <v>328</v>
      </c>
      <c r="J157" t="s">
        <v>3151</v>
      </c>
      <c r="L157" t="s">
        <v>1711</v>
      </c>
      <c r="M157" t="s">
        <v>1712</v>
      </c>
      <c r="N157" t="b">
        <v>0</v>
      </c>
    </row>
    <row r="158" spans="1:14">
      <c r="A158" t="s">
        <v>3152</v>
      </c>
      <c r="B158" t="s">
        <v>3124</v>
      </c>
      <c r="C158" t="s">
        <v>3124</v>
      </c>
      <c r="D158" t="s">
        <v>3125</v>
      </c>
      <c r="F158" t="s">
        <v>3153</v>
      </c>
      <c r="H158" t="s">
        <v>3154</v>
      </c>
      <c r="J158" t="s">
        <v>3155</v>
      </c>
      <c r="K158" t="s">
        <v>3156</v>
      </c>
      <c r="N158" t="b">
        <v>0</v>
      </c>
    </row>
    <row r="159" spans="1:14">
      <c r="A159" t="s">
        <v>3157</v>
      </c>
      <c r="B159" t="s">
        <v>3124</v>
      </c>
      <c r="C159" t="s">
        <v>3124</v>
      </c>
      <c r="D159" t="s">
        <v>3136</v>
      </c>
      <c r="F159" t="s">
        <v>3158</v>
      </c>
      <c r="H159" t="s">
        <v>3159</v>
      </c>
      <c r="J159" t="s">
        <v>3160</v>
      </c>
      <c r="K159" t="s">
        <v>3161</v>
      </c>
      <c r="N159" t="b">
        <v>0</v>
      </c>
    </row>
    <row r="160" spans="1:14">
      <c r="A160" t="s">
        <v>3162</v>
      </c>
      <c r="B160" t="s">
        <v>3124</v>
      </c>
      <c r="C160" t="s">
        <v>3124</v>
      </c>
      <c r="D160" t="s">
        <v>3136</v>
      </c>
      <c r="F160" t="s">
        <v>3163</v>
      </c>
      <c r="H160" t="s">
        <v>3164</v>
      </c>
      <c r="J160" t="s">
        <v>3165</v>
      </c>
      <c r="K160" t="s">
        <v>3166</v>
      </c>
      <c r="N160" t="b">
        <v>0</v>
      </c>
    </row>
    <row r="161" spans="1:14">
      <c r="A161" t="s">
        <v>3167</v>
      </c>
      <c r="B161" t="s">
        <v>3124</v>
      </c>
      <c r="C161" t="s">
        <v>3124</v>
      </c>
      <c r="D161" t="s">
        <v>3136</v>
      </c>
      <c r="F161" t="s">
        <v>3168</v>
      </c>
      <c r="H161" t="s">
        <v>3169</v>
      </c>
      <c r="J161" t="s">
        <v>3170</v>
      </c>
      <c r="K161" t="s">
        <v>3171</v>
      </c>
      <c r="N161" t="b">
        <v>0</v>
      </c>
    </row>
    <row r="162" spans="1:14">
      <c r="A162" t="s">
        <v>3172</v>
      </c>
      <c r="B162" t="s">
        <v>3173</v>
      </c>
      <c r="C162" t="s">
        <v>3173</v>
      </c>
      <c r="D162" t="s">
        <v>3174</v>
      </c>
      <c r="E162" t="s">
        <v>3175</v>
      </c>
      <c r="F162" t="s">
        <v>3176</v>
      </c>
      <c r="G162" t="s">
        <v>3177</v>
      </c>
      <c r="H162" t="s">
        <v>3178</v>
      </c>
      <c r="I162" t="s">
        <v>328</v>
      </c>
      <c r="J162" t="s">
        <v>3179</v>
      </c>
      <c r="K162" t="s">
        <v>3180</v>
      </c>
      <c r="L162" t="s">
        <v>898</v>
      </c>
      <c r="M162" t="s">
        <v>957</v>
      </c>
      <c r="N162" t="b">
        <v>0</v>
      </c>
    </row>
    <row r="163" spans="1:14">
      <c r="A163" t="s">
        <v>3181</v>
      </c>
      <c r="B163" t="s">
        <v>3173</v>
      </c>
      <c r="C163" t="s">
        <v>3173</v>
      </c>
      <c r="D163" t="s">
        <v>3174</v>
      </c>
      <c r="E163" t="s">
        <v>3175</v>
      </c>
      <c r="F163" t="s">
        <v>3182</v>
      </c>
      <c r="G163" t="s">
        <v>3175</v>
      </c>
      <c r="H163" t="s">
        <v>3183</v>
      </c>
      <c r="I163" t="s">
        <v>328</v>
      </c>
      <c r="J163" t="s">
        <v>3184</v>
      </c>
      <c r="K163" t="s">
        <v>3185</v>
      </c>
      <c r="L163" t="s">
        <v>898</v>
      </c>
      <c r="M163" t="s">
        <v>957</v>
      </c>
      <c r="N163" t="b">
        <v>0</v>
      </c>
    </row>
    <row r="164" spans="1:14">
      <c r="A164" t="s">
        <v>3186</v>
      </c>
      <c r="B164" t="s">
        <v>3173</v>
      </c>
      <c r="C164" t="s">
        <v>3173</v>
      </c>
      <c r="D164" t="s">
        <v>3187</v>
      </c>
      <c r="E164" t="s">
        <v>3188</v>
      </c>
      <c r="F164" t="s">
        <v>3189</v>
      </c>
      <c r="G164" t="s">
        <v>2612</v>
      </c>
      <c r="H164" t="s">
        <v>3189</v>
      </c>
      <c r="I164" t="s">
        <v>328</v>
      </c>
      <c r="J164" t="s">
        <v>3190</v>
      </c>
      <c r="L164" t="s">
        <v>1397</v>
      </c>
      <c r="M164" t="s">
        <v>1399</v>
      </c>
      <c r="N164" t="b">
        <v>0</v>
      </c>
    </row>
    <row r="165" spans="1:14">
      <c r="A165" t="s">
        <v>3191</v>
      </c>
      <c r="B165" t="s">
        <v>3173</v>
      </c>
      <c r="C165" t="s">
        <v>3173</v>
      </c>
      <c r="D165" t="s">
        <v>3187</v>
      </c>
      <c r="E165" t="s">
        <v>3188</v>
      </c>
      <c r="F165" t="s">
        <v>3192</v>
      </c>
      <c r="G165" t="s">
        <v>3188</v>
      </c>
      <c r="H165" t="s">
        <v>3193</v>
      </c>
      <c r="I165" t="s">
        <v>2394</v>
      </c>
      <c r="J165" t="s">
        <v>3194</v>
      </c>
      <c r="K165" t="s">
        <v>3195</v>
      </c>
      <c r="L165" t="s">
        <v>1397</v>
      </c>
      <c r="M165" t="s">
        <v>1399</v>
      </c>
      <c r="N165" t="b">
        <v>0</v>
      </c>
    </row>
    <row r="166" spans="1:14">
      <c r="A166" t="s">
        <v>3196</v>
      </c>
      <c r="B166" t="s">
        <v>3173</v>
      </c>
      <c r="C166" t="s">
        <v>3173</v>
      </c>
      <c r="D166" t="s">
        <v>3187</v>
      </c>
      <c r="E166" t="s">
        <v>3188</v>
      </c>
      <c r="F166" t="s">
        <v>3197</v>
      </c>
      <c r="G166" t="s">
        <v>3198</v>
      </c>
      <c r="H166" t="s">
        <v>3199</v>
      </c>
      <c r="I166" t="s">
        <v>2377</v>
      </c>
      <c r="J166" t="s">
        <v>3200</v>
      </c>
      <c r="K166" t="s">
        <v>3195</v>
      </c>
      <c r="L166" t="s">
        <v>1397</v>
      </c>
      <c r="M166" t="s">
        <v>1399</v>
      </c>
      <c r="N166" t="b">
        <v>0</v>
      </c>
    </row>
    <row r="167" spans="1:14">
      <c r="A167" t="s">
        <v>3201</v>
      </c>
      <c r="B167" t="s">
        <v>3173</v>
      </c>
      <c r="C167" t="s">
        <v>3173</v>
      </c>
      <c r="D167" t="s">
        <v>3187</v>
      </c>
      <c r="E167" t="s">
        <v>3188</v>
      </c>
      <c r="F167" t="s">
        <v>3202</v>
      </c>
      <c r="G167" t="s">
        <v>3203</v>
      </c>
      <c r="H167" t="s">
        <v>3204</v>
      </c>
      <c r="I167" t="s">
        <v>2383</v>
      </c>
      <c r="J167" t="s">
        <v>3205</v>
      </c>
      <c r="K167" t="s">
        <v>3195</v>
      </c>
      <c r="L167" t="s">
        <v>1397</v>
      </c>
      <c r="M167" t="s">
        <v>1399</v>
      </c>
      <c r="N167" t="b">
        <v>0</v>
      </c>
    </row>
    <row r="168" spans="1:14">
      <c r="A168" t="s">
        <v>3206</v>
      </c>
      <c r="B168" t="s">
        <v>3173</v>
      </c>
      <c r="C168" t="s">
        <v>3173</v>
      </c>
      <c r="D168" t="s">
        <v>3187</v>
      </c>
      <c r="E168" t="s">
        <v>3188</v>
      </c>
      <c r="F168" t="s">
        <v>3207</v>
      </c>
      <c r="G168" t="s">
        <v>3208</v>
      </c>
      <c r="H168" t="s">
        <v>3209</v>
      </c>
      <c r="I168" t="s">
        <v>2389</v>
      </c>
      <c r="J168" t="s">
        <v>3210</v>
      </c>
      <c r="K168" t="s">
        <v>3195</v>
      </c>
      <c r="L168" t="s">
        <v>1397</v>
      </c>
      <c r="M168" t="s">
        <v>1399</v>
      </c>
      <c r="N168" t="b">
        <v>0</v>
      </c>
    </row>
    <row r="169" spans="1:14">
      <c r="A169" t="s">
        <v>3211</v>
      </c>
      <c r="B169" t="s">
        <v>3173</v>
      </c>
      <c r="C169" t="s">
        <v>3173</v>
      </c>
      <c r="D169" t="s">
        <v>3187</v>
      </c>
      <c r="E169" t="s">
        <v>3188</v>
      </c>
      <c r="F169" t="s">
        <v>3212</v>
      </c>
      <c r="G169" t="s">
        <v>3213</v>
      </c>
      <c r="H169" t="s">
        <v>3214</v>
      </c>
      <c r="I169" t="s">
        <v>2066</v>
      </c>
      <c r="J169" t="s">
        <v>3215</v>
      </c>
      <c r="L169" t="s">
        <v>1397</v>
      </c>
      <c r="M169" t="s">
        <v>1399</v>
      </c>
      <c r="N169" t="b">
        <v>0</v>
      </c>
    </row>
    <row r="170" spans="1:14">
      <c r="A170" t="s">
        <v>3216</v>
      </c>
      <c r="B170" t="s">
        <v>3173</v>
      </c>
      <c r="C170" t="s">
        <v>3173</v>
      </c>
      <c r="D170" t="s">
        <v>2781</v>
      </c>
      <c r="E170" t="s">
        <v>3217</v>
      </c>
      <c r="F170" t="s">
        <v>3218</v>
      </c>
      <c r="G170" t="s">
        <v>3219</v>
      </c>
      <c r="H170" t="s">
        <v>3220</v>
      </c>
      <c r="I170" t="s">
        <v>3221</v>
      </c>
      <c r="J170" t="s">
        <v>3222</v>
      </c>
      <c r="K170" t="s">
        <v>3223</v>
      </c>
      <c r="L170" t="s">
        <v>2235</v>
      </c>
      <c r="M170" t="s">
        <v>2234</v>
      </c>
      <c r="N170" t="b">
        <v>0</v>
      </c>
    </row>
    <row r="171" spans="1:14">
      <c r="A171" t="s">
        <v>3224</v>
      </c>
      <c r="B171" t="s">
        <v>3173</v>
      </c>
      <c r="C171" t="s">
        <v>3173</v>
      </c>
      <c r="D171" t="s">
        <v>2781</v>
      </c>
      <c r="E171" t="s">
        <v>3217</v>
      </c>
      <c r="F171" t="s">
        <v>3225</v>
      </c>
      <c r="G171" t="s">
        <v>3226</v>
      </c>
      <c r="H171" t="s">
        <v>3227</v>
      </c>
      <c r="I171" t="s">
        <v>3228</v>
      </c>
      <c r="J171" t="s">
        <v>3229</v>
      </c>
      <c r="K171" t="s">
        <v>3223</v>
      </c>
      <c r="L171" t="s">
        <v>2072</v>
      </c>
      <c r="M171" t="s">
        <v>2229</v>
      </c>
      <c r="N171" t="b">
        <v>0</v>
      </c>
    </row>
    <row r="172" spans="1:14">
      <c r="A172" t="s">
        <v>3230</v>
      </c>
      <c r="B172" t="s">
        <v>3173</v>
      </c>
      <c r="C172" t="s">
        <v>3173</v>
      </c>
      <c r="D172" t="s">
        <v>2781</v>
      </c>
      <c r="E172" t="s">
        <v>3217</v>
      </c>
      <c r="F172" t="s">
        <v>3231</v>
      </c>
      <c r="G172" t="s">
        <v>3232</v>
      </c>
      <c r="H172" t="s">
        <v>3233</v>
      </c>
      <c r="I172" t="s">
        <v>3234</v>
      </c>
      <c r="J172" t="s">
        <v>3235</v>
      </c>
      <c r="K172" t="s">
        <v>3223</v>
      </c>
      <c r="L172" t="s">
        <v>2072</v>
      </c>
      <c r="M172" t="s">
        <v>2229</v>
      </c>
      <c r="N172" t="b">
        <v>0</v>
      </c>
    </row>
    <row r="173" spans="1:14">
      <c r="A173" t="s">
        <v>3236</v>
      </c>
      <c r="B173" t="s">
        <v>3173</v>
      </c>
      <c r="C173" t="s">
        <v>3173</v>
      </c>
      <c r="D173" t="s">
        <v>2781</v>
      </c>
      <c r="E173" t="s">
        <v>3217</v>
      </c>
      <c r="F173" t="s">
        <v>3237</v>
      </c>
      <c r="G173" t="s">
        <v>3238</v>
      </c>
      <c r="H173" t="s">
        <v>3239</v>
      </c>
      <c r="I173" t="s">
        <v>3240</v>
      </c>
      <c r="J173" t="s">
        <v>3241</v>
      </c>
      <c r="K173" t="s">
        <v>3223</v>
      </c>
      <c r="L173" t="s">
        <v>2235</v>
      </c>
      <c r="M173" t="s">
        <v>2234</v>
      </c>
      <c r="N173" t="b">
        <v>0</v>
      </c>
    </row>
    <row r="174" spans="1:14">
      <c r="A174" t="s">
        <v>3242</v>
      </c>
      <c r="B174" t="s">
        <v>3173</v>
      </c>
      <c r="C174" t="s">
        <v>3173</v>
      </c>
      <c r="D174" t="s">
        <v>2781</v>
      </c>
      <c r="E174" t="s">
        <v>3217</v>
      </c>
      <c r="F174" t="s">
        <v>3243</v>
      </c>
      <c r="G174" t="s">
        <v>3244</v>
      </c>
      <c r="H174" t="s">
        <v>3245</v>
      </c>
      <c r="I174" t="s">
        <v>3246</v>
      </c>
      <c r="J174" t="s">
        <v>3247</v>
      </c>
      <c r="K174" t="s">
        <v>3223</v>
      </c>
      <c r="L174" t="s">
        <v>2072</v>
      </c>
      <c r="M174" t="s">
        <v>2229</v>
      </c>
      <c r="N174" t="b">
        <v>0</v>
      </c>
    </row>
    <row r="175" spans="1:14">
      <c r="A175" t="s">
        <v>3248</v>
      </c>
      <c r="B175" t="s">
        <v>3173</v>
      </c>
      <c r="C175" t="s">
        <v>3173</v>
      </c>
      <c r="D175" t="s">
        <v>3249</v>
      </c>
      <c r="E175" t="s">
        <v>3250</v>
      </c>
      <c r="F175" t="s">
        <v>3249</v>
      </c>
      <c r="G175" t="s">
        <v>3250</v>
      </c>
      <c r="H175" t="s">
        <v>3249</v>
      </c>
      <c r="I175" t="s">
        <v>328</v>
      </c>
      <c r="J175" t="s">
        <v>3251</v>
      </c>
      <c r="L175" t="s">
        <v>1058</v>
      </c>
      <c r="M175" t="s">
        <v>1059</v>
      </c>
      <c r="N175" t="b">
        <v>0</v>
      </c>
    </row>
    <row r="176" spans="1:14">
      <c r="A176" t="s">
        <v>3252</v>
      </c>
      <c r="B176" t="s">
        <v>3173</v>
      </c>
      <c r="C176" t="s">
        <v>3173</v>
      </c>
      <c r="D176" t="s">
        <v>3253</v>
      </c>
      <c r="E176" t="s">
        <v>1570</v>
      </c>
      <c r="F176" t="s">
        <v>3254</v>
      </c>
      <c r="G176" t="s">
        <v>1570</v>
      </c>
      <c r="H176" t="s">
        <v>1570</v>
      </c>
      <c r="I176" t="s">
        <v>328</v>
      </c>
      <c r="J176" t="s">
        <v>3255</v>
      </c>
      <c r="L176" t="s">
        <v>1619</v>
      </c>
      <c r="M176" t="s">
        <v>1621</v>
      </c>
      <c r="N176" t="b">
        <v>0</v>
      </c>
    </row>
    <row r="177" spans="1:14">
      <c r="A177" t="s">
        <v>3256</v>
      </c>
      <c r="B177" t="s">
        <v>3173</v>
      </c>
      <c r="C177" t="s">
        <v>3173</v>
      </c>
      <c r="D177" t="s">
        <v>3257</v>
      </c>
      <c r="E177" t="s">
        <v>3258</v>
      </c>
      <c r="F177" t="s">
        <v>3259</v>
      </c>
      <c r="G177" t="s">
        <v>3258</v>
      </c>
      <c r="H177" t="s">
        <v>3260</v>
      </c>
      <c r="I177" t="s">
        <v>3261</v>
      </c>
      <c r="J177" t="s">
        <v>3262</v>
      </c>
      <c r="K177" t="s">
        <v>3263</v>
      </c>
      <c r="L177" t="s">
        <v>1397</v>
      </c>
      <c r="M177" t="s">
        <v>1399</v>
      </c>
      <c r="N177" t="b">
        <v>0</v>
      </c>
    </row>
    <row r="178" spans="1:14">
      <c r="A178" t="s">
        <v>3264</v>
      </c>
      <c r="B178" t="s">
        <v>3173</v>
      </c>
      <c r="C178" t="s">
        <v>3173</v>
      </c>
      <c r="D178" t="s">
        <v>3257</v>
      </c>
      <c r="E178" t="s">
        <v>3258</v>
      </c>
      <c r="F178" t="s">
        <v>3265</v>
      </c>
      <c r="G178" t="s">
        <v>3266</v>
      </c>
      <c r="H178" t="s">
        <v>3267</v>
      </c>
      <c r="I178" t="s">
        <v>3268</v>
      </c>
      <c r="J178" t="s">
        <v>3269</v>
      </c>
      <c r="K178" t="s">
        <v>3263</v>
      </c>
      <c r="L178" t="s">
        <v>1397</v>
      </c>
      <c r="M178" t="s">
        <v>1399</v>
      </c>
      <c r="N178" t="b">
        <v>0</v>
      </c>
    </row>
    <row r="179" spans="1:14">
      <c r="A179" t="s">
        <v>3270</v>
      </c>
      <c r="B179" t="s">
        <v>3173</v>
      </c>
      <c r="C179" t="s">
        <v>3173</v>
      </c>
      <c r="D179" t="s">
        <v>3257</v>
      </c>
      <c r="E179" t="s">
        <v>3258</v>
      </c>
      <c r="F179" t="s">
        <v>3271</v>
      </c>
      <c r="G179" t="s">
        <v>3272</v>
      </c>
      <c r="H179" t="s">
        <v>3273</v>
      </c>
      <c r="I179" t="s">
        <v>3274</v>
      </c>
      <c r="J179" t="s">
        <v>3275</v>
      </c>
      <c r="K179" t="s">
        <v>3263</v>
      </c>
      <c r="L179" t="s">
        <v>1397</v>
      </c>
      <c r="M179" t="s">
        <v>1399</v>
      </c>
      <c r="N179" t="b">
        <v>0</v>
      </c>
    </row>
    <row r="180" spans="1:14">
      <c r="A180" t="s">
        <v>3276</v>
      </c>
      <c r="B180" t="s">
        <v>3173</v>
      </c>
      <c r="C180" t="s">
        <v>3173</v>
      </c>
      <c r="D180" t="s">
        <v>3277</v>
      </c>
      <c r="E180" t="s">
        <v>3278</v>
      </c>
      <c r="F180" t="s">
        <v>3279</v>
      </c>
      <c r="G180" t="s">
        <v>3278</v>
      </c>
      <c r="H180" t="s">
        <v>3280</v>
      </c>
      <c r="I180" t="s">
        <v>2394</v>
      </c>
      <c r="J180" t="s">
        <v>3281</v>
      </c>
      <c r="K180" t="s">
        <v>3263</v>
      </c>
      <c r="L180" t="s">
        <v>1397</v>
      </c>
      <c r="M180" t="s">
        <v>1399</v>
      </c>
      <c r="N180" t="b">
        <v>0</v>
      </c>
    </row>
    <row r="181" spans="1:14">
      <c r="A181" t="s">
        <v>3282</v>
      </c>
      <c r="B181" t="s">
        <v>3173</v>
      </c>
      <c r="C181" t="s">
        <v>3173</v>
      </c>
      <c r="D181" t="s">
        <v>3277</v>
      </c>
      <c r="E181" t="s">
        <v>3278</v>
      </c>
      <c r="F181" t="s">
        <v>3283</v>
      </c>
      <c r="G181" t="s">
        <v>3284</v>
      </c>
      <c r="H181" t="s">
        <v>3285</v>
      </c>
      <c r="I181" t="s">
        <v>2377</v>
      </c>
      <c r="J181" t="s">
        <v>3286</v>
      </c>
      <c r="K181" t="s">
        <v>3263</v>
      </c>
      <c r="L181" t="s">
        <v>1397</v>
      </c>
      <c r="M181" t="s">
        <v>1399</v>
      </c>
      <c r="N181" t="b">
        <v>0</v>
      </c>
    </row>
    <row r="182" spans="1:14">
      <c r="A182" t="s">
        <v>3287</v>
      </c>
      <c r="B182" t="s">
        <v>3173</v>
      </c>
      <c r="C182" t="s">
        <v>3173</v>
      </c>
      <c r="D182" t="s">
        <v>3277</v>
      </c>
      <c r="E182" t="s">
        <v>3278</v>
      </c>
      <c r="F182" t="s">
        <v>3288</v>
      </c>
      <c r="G182" t="s">
        <v>3289</v>
      </c>
      <c r="H182" t="s">
        <v>3290</v>
      </c>
      <c r="I182" t="s">
        <v>2383</v>
      </c>
      <c r="J182" t="s">
        <v>3291</v>
      </c>
      <c r="K182" t="s">
        <v>3263</v>
      </c>
      <c r="L182" t="s">
        <v>1397</v>
      </c>
      <c r="M182" t="s">
        <v>1399</v>
      </c>
      <c r="N182" t="b">
        <v>0</v>
      </c>
    </row>
    <row r="183" spans="1:14">
      <c r="A183" t="s">
        <v>3292</v>
      </c>
      <c r="B183" t="s">
        <v>3173</v>
      </c>
      <c r="C183" t="s">
        <v>3173</v>
      </c>
      <c r="D183" t="s">
        <v>3293</v>
      </c>
      <c r="E183" t="s">
        <v>3294</v>
      </c>
      <c r="F183" t="s">
        <v>3295</v>
      </c>
      <c r="G183" t="s">
        <v>3008</v>
      </c>
      <c r="H183" t="s">
        <v>3296</v>
      </c>
      <c r="I183" t="s">
        <v>2394</v>
      </c>
      <c r="J183" t="s">
        <v>3297</v>
      </c>
      <c r="L183" t="s">
        <v>2235</v>
      </c>
      <c r="M183" t="s">
        <v>2234</v>
      </c>
      <c r="N183" t="b">
        <v>0</v>
      </c>
    </row>
    <row r="184" spans="1:14">
      <c r="A184" t="s">
        <v>3298</v>
      </c>
      <c r="B184" t="s">
        <v>3173</v>
      </c>
      <c r="C184" t="s">
        <v>3173</v>
      </c>
      <c r="D184" t="s">
        <v>3293</v>
      </c>
      <c r="E184" t="s">
        <v>3294</v>
      </c>
      <c r="F184" t="s">
        <v>3299</v>
      </c>
      <c r="G184" t="s">
        <v>3015</v>
      </c>
      <c r="H184" t="s">
        <v>3300</v>
      </c>
      <c r="I184" t="s">
        <v>2377</v>
      </c>
      <c r="J184" t="s">
        <v>3301</v>
      </c>
      <c r="L184" t="s">
        <v>2235</v>
      </c>
      <c r="M184" t="s">
        <v>2234</v>
      </c>
      <c r="N184" t="b">
        <v>0</v>
      </c>
    </row>
    <row r="185" spans="1:14">
      <c r="A185" t="s">
        <v>3302</v>
      </c>
      <c r="B185" t="s">
        <v>3173</v>
      </c>
      <c r="C185" t="s">
        <v>3173</v>
      </c>
      <c r="D185" t="s">
        <v>3293</v>
      </c>
      <c r="E185" t="s">
        <v>3294</v>
      </c>
      <c r="F185" t="s">
        <v>3303</v>
      </c>
      <c r="G185" t="s">
        <v>3033</v>
      </c>
      <c r="H185" t="s">
        <v>3304</v>
      </c>
      <c r="I185" t="s">
        <v>2383</v>
      </c>
      <c r="J185" t="s">
        <v>3305</v>
      </c>
      <c r="L185" t="s">
        <v>2235</v>
      </c>
      <c r="M185" t="s">
        <v>2234</v>
      </c>
      <c r="N185" t="b">
        <v>0</v>
      </c>
    </row>
    <row r="186" spans="1:14">
      <c r="A186" t="s">
        <v>3306</v>
      </c>
      <c r="B186" t="s">
        <v>3173</v>
      </c>
      <c r="C186" t="s">
        <v>3173</v>
      </c>
      <c r="D186" t="s">
        <v>3293</v>
      </c>
      <c r="E186" t="s">
        <v>3294</v>
      </c>
      <c r="F186" t="s">
        <v>3307</v>
      </c>
      <c r="G186" t="s">
        <v>3308</v>
      </c>
      <c r="H186" t="s">
        <v>3309</v>
      </c>
      <c r="I186" t="s">
        <v>2389</v>
      </c>
      <c r="J186" t="s">
        <v>3310</v>
      </c>
      <c r="L186" t="s">
        <v>2235</v>
      </c>
      <c r="M186" t="s">
        <v>2234</v>
      </c>
      <c r="N186" t="b">
        <v>0</v>
      </c>
    </row>
    <row r="187" spans="1:14">
      <c r="A187" t="s">
        <v>3311</v>
      </c>
      <c r="B187" t="s">
        <v>3173</v>
      </c>
      <c r="C187" t="s">
        <v>3173</v>
      </c>
      <c r="D187" t="s">
        <v>3293</v>
      </c>
      <c r="F187" t="s">
        <v>3312</v>
      </c>
      <c r="H187" t="s">
        <v>3313</v>
      </c>
      <c r="J187" t="s">
        <v>3314</v>
      </c>
      <c r="K187" t="s">
        <v>3315</v>
      </c>
      <c r="N187" t="b">
        <v>0</v>
      </c>
    </row>
    <row r="188" spans="1:14">
      <c r="A188" t="s">
        <v>3316</v>
      </c>
      <c r="B188" t="s">
        <v>3173</v>
      </c>
      <c r="C188" t="s">
        <v>3173</v>
      </c>
      <c r="D188" t="s">
        <v>3317</v>
      </c>
      <c r="F188" t="s">
        <v>3317</v>
      </c>
      <c r="H188" t="s">
        <v>3318</v>
      </c>
      <c r="J188" t="s">
        <v>3319</v>
      </c>
      <c r="K188" t="s">
        <v>3320</v>
      </c>
      <c r="N188" t="b">
        <v>0</v>
      </c>
    </row>
    <row r="189" spans="1:14">
      <c r="A189" t="s">
        <v>3321</v>
      </c>
      <c r="B189" t="s">
        <v>3173</v>
      </c>
      <c r="C189" t="s">
        <v>3173</v>
      </c>
      <c r="D189" t="s">
        <v>3257</v>
      </c>
      <c r="F189" t="s">
        <v>3322</v>
      </c>
      <c r="H189" t="s">
        <v>3323</v>
      </c>
      <c r="J189" t="s">
        <v>3324</v>
      </c>
      <c r="N189" t="b">
        <v>0</v>
      </c>
    </row>
    <row r="190" spans="1:14">
      <c r="A190" t="s">
        <v>3325</v>
      </c>
      <c r="B190" t="s">
        <v>3173</v>
      </c>
      <c r="C190" t="s">
        <v>3173</v>
      </c>
      <c r="D190" t="s">
        <v>3257</v>
      </c>
      <c r="F190" t="s">
        <v>3326</v>
      </c>
      <c r="H190" t="s">
        <v>3327</v>
      </c>
      <c r="J190" t="s">
        <v>3328</v>
      </c>
      <c r="N190" t="b">
        <v>0</v>
      </c>
    </row>
    <row r="191" spans="1:14">
      <c r="A191" t="s">
        <v>3329</v>
      </c>
      <c r="B191" t="s">
        <v>3173</v>
      </c>
      <c r="C191" t="s">
        <v>3173</v>
      </c>
      <c r="D191" t="s">
        <v>3257</v>
      </c>
      <c r="F191" t="s">
        <v>3330</v>
      </c>
      <c r="H191" t="s">
        <v>3331</v>
      </c>
      <c r="J191" t="s">
        <v>3332</v>
      </c>
      <c r="N191" t="b">
        <v>0</v>
      </c>
    </row>
    <row r="192" spans="1:14">
      <c r="A192" t="s">
        <v>3333</v>
      </c>
      <c r="B192" t="s">
        <v>3173</v>
      </c>
      <c r="C192" t="s">
        <v>3173</v>
      </c>
      <c r="D192" t="s">
        <v>3257</v>
      </c>
      <c r="F192" t="s">
        <v>3334</v>
      </c>
      <c r="H192" t="s">
        <v>3335</v>
      </c>
      <c r="J192" t="s">
        <v>3336</v>
      </c>
      <c r="N192" t="b">
        <v>0</v>
      </c>
    </row>
    <row r="193" spans="1:14">
      <c r="A193" t="s">
        <v>3337</v>
      </c>
      <c r="B193" t="s">
        <v>3173</v>
      </c>
      <c r="C193" t="s">
        <v>3173</v>
      </c>
      <c r="D193" t="s">
        <v>3338</v>
      </c>
      <c r="F193" t="s">
        <v>3338</v>
      </c>
      <c r="J193" t="s">
        <v>3339</v>
      </c>
      <c r="N193" t="b">
        <v>1</v>
      </c>
    </row>
    <row r="194" spans="1:14">
      <c r="A194" t="s">
        <v>3340</v>
      </c>
      <c r="B194" t="s">
        <v>3173</v>
      </c>
      <c r="C194" t="s">
        <v>3173</v>
      </c>
      <c r="D194" t="s">
        <v>3341</v>
      </c>
      <c r="F194" t="s">
        <v>3341</v>
      </c>
      <c r="J194" t="s">
        <v>3342</v>
      </c>
      <c r="N194" t="b">
        <v>1</v>
      </c>
    </row>
    <row r="195" spans="1:14">
      <c r="A195" t="s">
        <v>3343</v>
      </c>
      <c r="B195" t="s">
        <v>3344</v>
      </c>
      <c r="C195" t="s">
        <v>3344</v>
      </c>
      <c r="D195" t="s">
        <v>2043</v>
      </c>
      <c r="F195" t="s">
        <v>3345</v>
      </c>
      <c r="H195" t="s">
        <v>3346</v>
      </c>
      <c r="J195" t="s">
        <v>3347</v>
      </c>
      <c r="K195" t="s">
        <v>3348</v>
      </c>
      <c r="N195" t="b">
        <v>0</v>
      </c>
    </row>
    <row r="196" spans="1:14">
      <c r="A196" t="s">
        <v>3349</v>
      </c>
      <c r="B196" t="s">
        <v>3344</v>
      </c>
      <c r="C196" t="s">
        <v>3344</v>
      </c>
      <c r="D196" t="s">
        <v>2043</v>
      </c>
      <c r="F196" t="s">
        <v>3350</v>
      </c>
      <c r="H196" t="s">
        <v>3351</v>
      </c>
      <c r="J196" t="s">
        <v>3352</v>
      </c>
      <c r="K196" t="s">
        <v>3353</v>
      </c>
      <c r="N196" t="b">
        <v>0</v>
      </c>
    </row>
    <row r="197" spans="1:14">
      <c r="A197" t="s">
        <v>3354</v>
      </c>
      <c r="B197" t="s">
        <v>3344</v>
      </c>
      <c r="C197" t="s">
        <v>3344</v>
      </c>
      <c r="D197" t="s">
        <v>2051</v>
      </c>
      <c r="F197" t="s">
        <v>3355</v>
      </c>
      <c r="J197" t="s">
        <v>3356</v>
      </c>
      <c r="N197" t="b">
        <v>0</v>
      </c>
    </row>
  </sheetData>
  <autoFilter ref="A1:N197" xr:uid="{C2ECD622-301F-4B4C-AC5C-53E68184E0CF}">
    <sortState xmlns:xlrd2="http://schemas.microsoft.com/office/spreadsheetml/2017/richdata2" ref="A2:N197">
      <sortCondition ref="B1:B197"/>
    </sortState>
  </autoFilter>
  <phoneticPr fontId="15" type="noConversion"/>
  <conditionalFormatting sqref="A1:A1048576">
    <cfRule type="expression" dxfId="90" priority="1">
      <formula>COUNTIF($A:$A,A1)&gt;1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FA39-B1C5-41FB-8AE4-4C1101DD3A60}">
  <sheetPr codeName="Sheet12"/>
  <dimension ref="A1:AD415"/>
  <sheetViews>
    <sheetView topLeftCell="C1" zoomScaleNormal="100" workbookViewId="0">
      <pane ySplit="1" topLeftCell="A310" activePane="bottomLeft" state="frozen"/>
      <selection pane="bottomLeft" activeCell="F196" sqref="F196"/>
    </sheetView>
  </sheetViews>
  <sheetFormatPr defaultColWidth="8.85546875" defaultRowHeight="15"/>
  <cols>
    <col min="4" max="4" width="26" customWidth="1"/>
    <col min="6" max="6" width="24.140625" customWidth="1"/>
    <col min="7" max="7" width="16.42578125" customWidth="1"/>
    <col min="8" max="8" width="13.42578125" customWidth="1"/>
  </cols>
  <sheetData>
    <row r="1" spans="1:30" s="2" customFormat="1">
      <c r="A1" s="2" t="s">
        <v>144</v>
      </c>
      <c r="B1" s="2" t="s">
        <v>252</v>
      </c>
      <c r="C1" s="2" t="s">
        <v>3357</v>
      </c>
      <c r="D1" s="2" t="s">
        <v>255</v>
      </c>
      <c r="E1" s="2" t="s">
        <v>3358</v>
      </c>
      <c r="F1" s="2" t="s">
        <v>249</v>
      </c>
      <c r="G1" s="2" t="s">
        <v>258</v>
      </c>
      <c r="H1" s="2" t="s">
        <v>3359</v>
      </c>
      <c r="I1" s="2" t="s">
        <v>2226</v>
      </c>
      <c r="J1" s="2" t="s">
        <v>3360</v>
      </c>
      <c r="K1" s="2" t="s">
        <v>302</v>
      </c>
      <c r="L1" s="2" t="s">
        <v>2377</v>
      </c>
      <c r="M1" s="2" t="s">
        <v>124</v>
      </c>
      <c r="N1" s="2" t="s">
        <v>3361</v>
      </c>
      <c r="O1" s="2" t="s">
        <v>3362</v>
      </c>
      <c r="P1" s="2" t="s">
        <v>3363</v>
      </c>
      <c r="Q1" s="2" t="s">
        <v>3364</v>
      </c>
      <c r="R1" s="2" t="s">
        <v>3365</v>
      </c>
      <c r="S1" s="2" t="s">
        <v>3366</v>
      </c>
      <c r="T1" s="2" t="s">
        <v>3367</v>
      </c>
      <c r="U1" s="2" t="s">
        <v>3368</v>
      </c>
      <c r="V1" s="2" t="s">
        <v>3369</v>
      </c>
      <c r="W1" s="2" t="s">
        <v>3370</v>
      </c>
      <c r="X1" s="2" t="s">
        <v>3371</v>
      </c>
      <c r="Y1" s="2" t="s">
        <v>3372</v>
      </c>
      <c r="Z1" s="2" t="s">
        <v>3373</v>
      </c>
      <c r="AA1" s="2" t="s">
        <v>3374</v>
      </c>
      <c r="AB1" s="2" t="s">
        <v>3375</v>
      </c>
      <c r="AC1" s="2" t="s">
        <v>3376</v>
      </c>
      <c r="AD1" s="2" t="s">
        <v>3377</v>
      </c>
    </row>
    <row r="2" spans="1:30">
      <c r="A2" t="s">
        <v>3378</v>
      </c>
      <c r="B2" t="s">
        <v>3379</v>
      </c>
      <c r="C2" t="s">
        <v>3379</v>
      </c>
      <c r="D2" t="s">
        <v>3380</v>
      </c>
      <c r="E2" t="s">
        <v>3381</v>
      </c>
      <c r="F2" t="s">
        <v>3382</v>
      </c>
      <c r="G2" t="s">
        <v>3382</v>
      </c>
      <c r="H2" t="s">
        <v>3383</v>
      </c>
      <c r="I2" t="s">
        <v>3384</v>
      </c>
      <c r="J2" t="s">
        <v>3385</v>
      </c>
      <c r="L2" t="s">
        <v>328</v>
      </c>
      <c r="M2" t="s">
        <v>328</v>
      </c>
      <c r="N2" t="s">
        <v>328</v>
      </c>
      <c r="O2" t="s">
        <v>328</v>
      </c>
      <c r="P2" t="s">
        <v>328</v>
      </c>
      <c r="Q2" t="s">
        <v>328</v>
      </c>
      <c r="R2" t="s">
        <v>328</v>
      </c>
      <c r="S2" t="s">
        <v>328</v>
      </c>
      <c r="T2" t="s">
        <v>328</v>
      </c>
      <c r="U2">
        <v>1</v>
      </c>
      <c r="V2">
        <v>12</v>
      </c>
      <c r="W2" t="s">
        <v>3386</v>
      </c>
      <c r="X2">
        <v>2112</v>
      </c>
      <c r="Y2" t="s">
        <v>328</v>
      </c>
      <c r="Z2">
        <v>201</v>
      </c>
      <c r="AA2" t="s">
        <v>3387</v>
      </c>
    </row>
    <row r="3" spans="1:30">
      <c r="A3" t="s">
        <v>2396</v>
      </c>
      <c r="B3" t="s">
        <v>3379</v>
      </c>
      <c r="C3" t="s">
        <v>3379</v>
      </c>
      <c r="D3" t="s">
        <v>3380</v>
      </c>
      <c r="E3" t="s">
        <v>3381</v>
      </c>
      <c r="F3" t="s">
        <v>3388</v>
      </c>
      <c r="G3" t="s">
        <v>3389</v>
      </c>
      <c r="H3" t="s">
        <v>3390</v>
      </c>
      <c r="I3" t="s">
        <v>3384</v>
      </c>
      <c r="L3" t="s">
        <v>328</v>
      </c>
      <c r="M3" t="s">
        <v>328</v>
      </c>
      <c r="N3" t="s">
        <v>328</v>
      </c>
      <c r="O3" t="s">
        <v>328</v>
      </c>
      <c r="P3" t="s">
        <v>328</v>
      </c>
      <c r="Q3" t="s">
        <v>328</v>
      </c>
      <c r="R3" t="s">
        <v>328</v>
      </c>
      <c r="S3" t="s">
        <v>328</v>
      </c>
      <c r="T3" t="s">
        <v>328</v>
      </c>
      <c r="U3">
        <v>1</v>
      </c>
      <c r="V3">
        <v>11</v>
      </c>
      <c r="W3" t="s">
        <v>3391</v>
      </c>
      <c r="X3">
        <v>2111</v>
      </c>
      <c r="Y3" t="s">
        <v>328</v>
      </c>
      <c r="Z3">
        <v>201</v>
      </c>
      <c r="AA3" t="s">
        <v>3387</v>
      </c>
    </row>
    <row r="4" spans="1:30">
      <c r="A4" t="s">
        <v>2401</v>
      </c>
      <c r="B4" t="s">
        <v>3379</v>
      </c>
      <c r="C4" t="s">
        <v>3379</v>
      </c>
      <c r="D4" t="s">
        <v>3380</v>
      </c>
      <c r="E4" t="s">
        <v>3381</v>
      </c>
      <c r="F4" t="s">
        <v>3392</v>
      </c>
      <c r="G4" t="s">
        <v>3389</v>
      </c>
      <c r="H4" t="s">
        <v>3390</v>
      </c>
      <c r="I4" t="s">
        <v>3393</v>
      </c>
      <c r="L4" t="s">
        <v>328</v>
      </c>
      <c r="M4" t="s">
        <v>328</v>
      </c>
      <c r="N4" t="s">
        <v>328</v>
      </c>
      <c r="O4" t="s">
        <v>328</v>
      </c>
      <c r="P4" t="s">
        <v>328</v>
      </c>
      <c r="Q4" t="s">
        <v>328</v>
      </c>
      <c r="R4" t="s">
        <v>328</v>
      </c>
      <c r="S4" t="s">
        <v>328</v>
      </c>
      <c r="T4" t="s">
        <v>328</v>
      </c>
      <c r="U4">
        <v>1</v>
      </c>
      <c r="V4">
        <v>11</v>
      </c>
      <c r="W4" t="s">
        <v>3391</v>
      </c>
      <c r="X4">
        <v>2111</v>
      </c>
      <c r="Y4" t="s">
        <v>328</v>
      </c>
      <c r="Z4">
        <v>401</v>
      </c>
      <c r="AA4" t="s">
        <v>3394</v>
      </c>
    </row>
    <row r="5" spans="1:30">
      <c r="A5" t="s">
        <v>3395</v>
      </c>
      <c r="B5" t="s">
        <v>3379</v>
      </c>
      <c r="C5" t="s">
        <v>3379</v>
      </c>
      <c r="D5" t="s">
        <v>3396</v>
      </c>
      <c r="E5" t="s">
        <v>3397</v>
      </c>
      <c r="F5" t="s">
        <v>3398</v>
      </c>
      <c r="G5" t="s">
        <v>3399</v>
      </c>
      <c r="H5" t="s">
        <v>3397</v>
      </c>
      <c r="I5" t="s">
        <v>3384</v>
      </c>
      <c r="J5" t="s">
        <v>3400</v>
      </c>
      <c r="L5" t="s">
        <v>328</v>
      </c>
      <c r="M5" t="s">
        <v>328</v>
      </c>
      <c r="N5" t="s">
        <v>328</v>
      </c>
      <c r="O5" t="s">
        <v>328</v>
      </c>
      <c r="P5" t="s">
        <v>328</v>
      </c>
      <c r="Q5" t="s">
        <v>328</v>
      </c>
      <c r="R5" t="s">
        <v>328</v>
      </c>
      <c r="S5" t="s">
        <v>328</v>
      </c>
      <c r="T5" t="s">
        <v>328</v>
      </c>
      <c r="U5">
        <v>5</v>
      </c>
      <c r="V5">
        <v>51</v>
      </c>
      <c r="W5" t="s">
        <v>3401</v>
      </c>
      <c r="X5">
        <v>2121</v>
      </c>
      <c r="Y5" t="s">
        <v>328</v>
      </c>
      <c r="Z5">
        <v>20860</v>
      </c>
      <c r="AA5" t="s">
        <v>3402</v>
      </c>
    </row>
    <row r="6" spans="1:30">
      <c r="A6" t="s">
        <v>3403</v>
      </c>
      <c r="B6" t="s">
        <v>3379</v>
      </c>
      <c r="C6" t="s">
        <v>3379</v>
      </c>
      <c r="D6" t="s">
        <v>3396</v>
      </c>
      <c r="E6" t="s">
        <v>3397</v>
      </c>
      <c r="F6" t="s">
        <v>3404</v>
      </c>
      <c r="G6" t="s">
        <v>3399</v>
      </c>
      <c r="H6" t="s">
        <v>3397</v>
      </c>
      <c r="I6" t="s">
        <v>3393</v>
      </c>
      <c r="J6" t="s">
        <v>3400</v>
      </c>
      <c r="L6" t="s">
        <v>328</v>
      </c>
      <c r="M6" t="s">
        <v>328</v>
      </c>
      <c r="N6" t="s">
        <v>328</v>
      </c>
      <c r="O6" t="s">
        <v>328</v>
      </c>
      <c r="P6" t="s">
        <v>328</v>
      </c>
      <c r="Q6" t="s">
        <v>328</v>
      </c>
      <c r="R6" t="s">
        <v>328</v>
      </c>
      <c r="S6" t="s">
        <v>328</v>
      </c>
      <c r="T6" t="s">
        <v>328</v>
      </c>
      <c r="U6">
        <v>5</v>
      </c>
      <c r="V6">
        <v>51</v>
      </c>
      <c r="W6" t="s">
        <v>3401</v>
      </c>
      <c r="X6">
        <v>2121</v>
      </c>
      <c r="Y6" t="s">
        <v>328</v>
      </c>
      <c r="Z6">
        <v>10613</v>
      </c>
      <c r="AA6" t="s">
        <v>3405</v>
      </c>
      <c r="AB6">
        <v>401</v>
      </c>
      <c r="AC6" t="s">
        <v>3394</v>
      </c>
    </row>
    <row r="7" spans="1:30">
      <c r="A7" t="s">
        <v>3406</v>
      </c>
      <c r="B7" t="s">
        <v>3379</v>
      </c>
      <c r="C7" t="s">
        <v>3379</v>
      </c>
      <c r="D7" t="s">
        <v>3407</v>
      </c>
      <c r="E7" t="s">
        <v>3408</v>
      </c>
      <c r="F7" t="s">
        <v>3409</v>
      </c>
      <c r="G7" t="s">
        <v>3410</v>
      </c>
      <c r="H7" t="s">
        <v>3411</v>
      </c>
      <c r="I7" t="s">
        <v>3384</v>
      </c>
      <c r="J7" t="s">
        <v>3412</v>
      </c>
      <c r="L7" t="s">
        <v>328</v>
      </c>
      <c r="M7" t="s">
        <v>328</v>
      </c>
      <c r="N7" t="s">
        <v>328</v>
      </c>
      <c r="O7" t="s">
        <v>328</v>
      </c>
      <c r="P7" t="s">
        <v>328</v>
      </c>
      <c r="Q7" t="s">
        <v>328</v>
      </c>
      <c r="R7" t="s">
        <v>328</v>
      </c>
      <c r="S7" t="s">
        <v>328</v>
      </c>
      <c r="T7" t="s">
        <v>328</v>
      </c>
      <c r="U7">
        <v>2</v>
      </c>
      <c r="V7">
        <v>22</v>
      </c>
      <c r="W7" t="s">
        <v>3413</v>
      </c>
      <c r="X7">
        <v>2123</v>
      </c>
      <c r="Y7" t="s">
        <v>328</v>
      </c>
      <c r="Z7">
        <v>20450</v>
      </c>
      <c r="AA7" t="s">
        <v>3414</v>
      </c>
    </row>
    <row r="8" spans="1:30">
      <c r="A8" t="s">
        <v>3415</v>
      </c>
      <c r="B8" t="s">
        <v>3379</v>
      </c>
      <c r="C8" t="s">
        <v>3379</v>
      </c>
      <c r="D8" t="s">
        <v>3407</v>
      </c>
      <c r="E8" t="s">
        <v>3408</v>
      </c>
      <c r="F8" t="s">
        <v>3416</v>
      </c>
      <c r="G8" t="s">
        <v>3410</v>
      </c>
      <c r="H8" t="s">
        <v>3411</v>
      </c>
      <c r="I8" t="s">
        <v>3393</v>
      </c>
      <c r="J8" t="s">
        <v>3412</v>
      </c>
      <c r="L8" t="s">
        <v>328</v>
      </c>
      <c r="M8" t="s">
        <v>328</v>
      </c>
      <c r="N8" t="s">
        <v>328</v>
      </c>
      <c r="O8" t="s">
        <v>328</v>
      </c>
      <c r="P8" t="s">
        <v>328</v>
      </c>
      <c r="Q8" t="s">
        <v>328</v>
      </c>
      <c r="R8" t="s">
        <v>328</v>
      </c>
      <c r="S8" t="s">
        <v>328</v>
      </c>
      <c r="T8" t="s">
        <v>328</v>
      </c>
      <c r="U8">
        <v>2</v>
      </c>
      <c r="V8">
        <v>22</v>
      </c>
      <c r="W8" t="s">
        <v>3413</v>
      </c>
      <c r="X8">
        <v>2123</v>
      </c>
      <c r="Y8" t="s">
        <v>328</v>
      </c>
      <c r="Z8">
        <v>10420</v>
      </c>
      <c r="AA8" t="s">
        <v>3417</v>
      </c>
      <c r="AB8">
        <v>401</v>
      </c>
      <c r="AC8" t="s">
        <v>3394</v>
      </c>
    </row>
    <row r="9" spans="1:30">
      <c r="A9" t="s">
        <v>3418</v>
      </c>
      <c r="B9" t="s">
        <v>3379</v>
      </c>
      <c r="C9" t="s">
        <v>3379</v>
      </c>
      <c r="D9" t="s">
        <v>3407</v>
      </c>
      <c r="E9" t="s">
        <v>3408</v>
      </c>
      <c r="F9" t="s">
        <v>3419</v>
      </c>
      <c r="G9" t="s">
        <v>3420</v>
      </c>
      <c r="H9" t="s">
        <v>3421</v>
      </c>
      <c r="I9" t="s">
        <v>3384</v>
      </c>
      <c r="J9" t="s">
        <v>3422</v>
      </c>
      <c r="L9" t="s">
        <v>328</v>
      </c>
      <c r="M9" t="s">
        <v>328</v>
      </c>
      <c r="N9" t="s">
        <v>328</v>
      </c>
      <c r="O9" t="s">
        <v>328</v>
      </c>
      <c r="P9" t="s">
        <v>328</v>
      </c>
      <c r="Q9" t="s">
        <v>328</v>
      </c>
      <c r="R9" t="s">
        <v>328</v>
      </c>
      <c r="S9" t="s">
        <v>328</v>
      </c>
      <c r="T9" t="s">
        <v>328</v>
      </c>
      <c r="U9">
        <v>2</v>
      </c>
      <c r="V9">
        <v>21</v>
      </c>
      <c r="W9" t="s">
        <v>3423</v>
      </c>
      <c r="X9">
        <v>2122</v>
      </c>
      <c r="Y9" t="s">
        <v>328</v>
      </c>
      <c r="Z9">
        <v>204</v>
      </c>
      <c r="AA9" t="s">
        <v>3424</v>
      </c>
    </row>
    <row r="10" spans="1:30">
      <c r="A10" t="s">
        <v>3425</v>
      </c>
      <c r="B10" t="s">
        <v>3379</v>
      </c>
      <c r="C10" t="s">
        <v>3379</v>
      </c>
      <c r="D10" t="s">
        <v>3407</v>
      </c>
      <c r="E10" t="s">
        <v>3408</v>
      </c>
      <c r="F10" t="s">
        <v>3426</v>
      </c>
      <c r="G10" t="s">
        <v>3420</v>
      </c>
      <c r="H10" t="s">
        <v>3421</v>
      </c>
      <c r="I10" t="s">
        <v>3393</v>
      </c>
      <c r="J10" t="s">
        <v>3422</v>
      </c>
      <c r="L10" t="s">
        <v>328</v>
      </c>
      <c r="M10" t="s">
        <v>328</v>
      </c>
      <c r="N10" t="s">
        <v>328</v>
      </c>
      <c r="O10" t="s">
        <v>328</v>
      </c>
      <c r="P10" t="s">
        <v>328</v>
      </c>
      <c r="Q10" t="s">
        <v>328</v>
      </c>
      <c r="R10" t="s">
        <v>328</v>
      </c>
      <c r="S10" t="s">
        <v>328</v>
      </c>
      <c r="T10" t="s">
        <v>328</v>
      </c>
      <c r="U10">
        <v>2</v>
      </c>
      <c r="V10">
        <v>21</v>
      </c>
      <c r="W10" t="s">
        <v>3423</v>
      </c>
      <c r="X10">
        <v>2122</v>
      </c>
      <c r="Y10" t="s">
        <v>328</v>
      </c>
      <c r="Z10">
        <v>10410</v>
      </c>
      <c r="AA10" t="s">
        <v>3427</v>
      </c>
      <c r="AB10">
        <v>401</v>
      </c>
      <c r="AC10" t="s">
        <v>3394</v>
      </c>
    </row>
    <row r="11" spans="1:30">
      <c r="A11" t="s">
        <v>3428</v>
      </c>
      <c r="B11" t="s">
        <v>3379</v>
      </c>
      <c r="C11" t="s">
        <v>3379</v>
      </c>
      <c r="D11" t="s">
        <v>3407</v>
      </c>
      <c r="E11" t="s">
        <v>3408</v>
      </c>
      <c r="F11" t="s">
        <v>3429</v>
      </c>
      <c r="G11" t="s">
        <v>3420</v>
      </c>
      <c r="H11" t="s">
        <v>3421</v>
      </c>
      <c r="I11" t="s">
        <v>3430</v>
      </c>
      <c r="J11" t="s">
        <v>3422</v>
      </c>
      <c r="L11" t="s">
        <v>328</v>
      </c>
      <c r="M11" t="s">
        <v>328</v>
      </c>
      <c r="N11" t="s">
        <v>328</v>
      </c>
      <c r="O11" t="s">
        <v>328</v>
      </c>
      <c r="P11" t="s">
        <v>328</v>
      </c>
      <c r="Q11" t="s">
        <v>328</v>
      </c>
      <c r="R11" t="s">
        <v>328</v>
      </c>
      <c r="S11" t="s">
        <v>328</v>
      </c>
      <c r="T11" t="s">
        <v>328</v>
      </c>
      <c r="U11">
        <v>2</v>
      </c>
      <c r="V11">
        <v>21</v>
      </c>
      <c r="W11" t="s">
        <v>3423</v>
      </c>
      <c r="X11">
        <v>2122</v>
      </c>
      <c r="Y11" t="s">
        <v>328</v>
      </c>
      <c r="Z11">
        <v>10410</v>
      </c>
      <c r="AA11" t="s">
        <v>3427</v>
      </c>
    </row>
    <row r="12" spans="1:30">
      <c r="A12" t="s">
        <v>3431</v>
      </c>
      <c r="B12" t="s">
        <v>254</v>
      </c>
      <c r="C12" t="s">
        <v>254</v>
      </c>
      <c r="D12" t="s">
        <v>3432</v>
      </c>
      <c r="E12" t="s">
        <v>3433</v>
      </c>
      <c r="F12" t="s">
        <v>3434</v>
      </c>
      <c r="G12" t="s">
        <v>3434</v>
      </c>
      <c r="H12" t="s">
        <v>3435</v>
      </c>
      <c r="I12" t="s">
        <v>3436</v>
      </c>
      <c r="J12" t="s">
        <v>3437</v>
      </c>
      <c r="L12" t="s">
        <v>330</v>
      </c>
      <c r="M12" t="s">
        <v>330</v>
      </c>
      <c r="N12" t="s">
        <v>3201</v>
      </c>
      <c r="O12" t="s">
        <v>3287</v>
      </c>
      <c r="P12" t="s">
        <v>3270</v>
      </c>
      <c r="Q12" t="s">
        <v>3438</v>
      </c>
      <c r="R12" t="s">
        <v>3439</v>
      </c>
      <c r="S12" t="s">
        <v>3440</v>
      </c>
      <c r="T12" t="s">
        <v>3440</v>
      </c>
      <c r="U12" t="s">
        <v>328</v>
      </c>
      <c r="V12" t="s">
        <v>328</v>
      </c>
      <c r="W12" t="s">
        <v>328</v>
      </c>
      <c r="X12" t="s">
        <v>328</v>
      </c>
      <c r="Y12" t="s">
        <v>3441</v>
      </c>
      <c r="Z12" t="s">
        <v>3440</v>
      </c>
    </row>
    <row r="13" spans="1:30">
      <c r="A13" t="s">
        <v>3442</v>
      </c>
      <c r="B13" t="s">
        <v>254</v>
      </c>
      <c r="C13" t="s">
        <v>254</v>
      </c>
      <c r="D13" t="s">
        <v>3432</v>
      </c>
      <c r="E13" t="s">
        <v>3433</v>
      </c>
      <c r="F13" t="s">
        <v>3443</v>
      </c>
      <c r="G13" t="s">
        <v>3444</v>
      </c>
      <c r="H13" t="s">
        <v>3445</v>
      </c>
      <c r="I13" t="s">
        <v>3446</v>
      </c>
      <c r="J13" t="s">
        <v>3447</v>
      </c>
      <c r="L13" t="s">
        <v>330</v>
      </c>
      <c r="M13" t="s">
        <v>324</v>
      </c>
      <c r="N13" t="s">
        <v>2473</v>
      </c>
      <c r="O13" t="s">
        <v>2478</v>
      </c>
      <c r="P13" t="s">
        <v>2468</v>
      </c>
      <c r="Q13" t="s">
        <v>3447</v>
      </c>
      <c r="S13" t="s">
        <v>3448</v>
      </c>
      <c r="T13" t="s">
        <v>3449</v>
      </c>
      <c r="U13" t="s">
        <v>328</v>
      </c>
      <c r="V13" t="s">
        <v>328</v>
      </c>
      <c r="W13" t="s">
        <v>328</v>
      </c>
      <c r="X13" t="s">
        <v>328</v>
      </c>
      <c r="Y13" t="s">
        <v>3450</v>
      </c>
      <c r="Z13">
        <v>90111</v>
      </c>
      <c r="AA13" t="s">
        <v>3451</v>
      </c>
      <c r="AD13" t="s">
        <v>3452</v>
      </c>
    </row>
    <row r="14" spans="1:30">
      <c r="A14" t="s">
        <v>3453</v>
      </c>
      <c r="B14" t="s">
        <v>254</v>
      </c>
      <c r="C14" t="s">
        <v>254</v>
      </c>
      <c r="D14" t="s">
        <v>3432</v>
      </c>
      <c r="E14" t="s">
        <v>3433</v>
      </c>
      <c r="F14" t="s">
        <v>3454</v>
      </c>
      <c r="G14" t="s">
        <v>3444</v>
      </c>
      <c r="H14" t="s">
        <v>3445</v>
      </c>
      <c r="I14" t="s">
        <v>3455</v>
      </c>
      <c r="J14" t="s">
        <v>3447</v>
      </c>
      <c r="L14" t="s">
        <v>330</v>
      </c>
      <c r="M14" t="s">
        <v>324</v>
      </c>
      <c r="N14" t="s">
        <v>2473</v>
      </c>
      <c r="O14" t="s">
        <v>2478</v>
      </c>
      <c r="P14" t="s">
        <v>2468</v>
      </c>
      <c r="Q14" t="s">
        <v>3447</v>
      </c>
      <c r="S14" t="s">
        <v>3448</v>
      </c>
      <c r="T14" t="s">
        <v>3449</v>
      </c>
      <c r="U14" t="s">
        <v>328</v>
      </c>
      <c r="V14" t="s">
        <v>328</v>
      </c>
      <c r="W14" t="s">
        <v>328</v>
      </c>
      <c r="X14" t="s">
        <v>328</v>
      </c>
      <c r="Y14" t="s">
        <v>3450</v>
      </c>
      <c r="Z14">
        <v>90111</v>
      </c>
      <c r="AA14" t="s">
        <v>3451</v>
      </c>
      <c r="AD14" t="s">
        <v>3452</v>
      </c>
    </row>
    <row r="15" spans="1:30">
      <c r="A15" t="s">
        <v>3456</v>
      </c>
      <c r="B15" t="s">
        <v>254</v>
      </c>
      <c r="C15" t="s">
        <v>254</v>
      </c>
      <c r="D15" t="s">
        <v>3432</v>
      </c>
      <c r="E15" t="s">
        <v>3433</v>
      </c>
      <c r="F15" t="s">
        <v>3457</v>
      </c>
      <c r="G15" t="s">
        <v>3457</v>
      </c>
      <c r="H15" t="s">
        <v>3458</v>
      </c>
      <c r="I15" t="s">
        <v>3459</v>
      </c>
      <c r="J15" t="s">
        <v>3460</v>
      </c>
      <c r="L15" t="s">
        <v>330</v>
      </c>
      <c r="M15" t="s">
        <v>330</v>
      </c>
      <c r="N15" t="s">
        <v>3201</v>
      </c>
      <c r="O15" t="s">
        <v>3287</v>
      </c>
      <c r="P15" t="s">
        <v>3270</v>
      </c>
      <c r="Q15" t="s">
        <v>328</v>
      </c>
      <c r="S15" t="s">
        <v>3440</v>
      </c>
      <c r="U15" t="s">
        <v>328</v>
      </c>
      <c r="V15" t="s">
        <v>328</v>
      </c>
      <c r="W15" t="s">
        <v>328</v>
      </c>
      <c r="X15" t="s">
        <v>328</v>
      </c>
      <c r="Y15" t="s">
        <v>328</v>
      </c>
      <c r="Z15" t="s">
        <v>3440</v>
      </c>
    </row>
    <row r="16" spans="1:30">
      <c r="A16" t="s">
        <v>3461</v>
      </c>
      <c r="B16" t="s">
        <v>254</v>
      </c>
      <c r="C16" t="s">
        <v>254</v>
      </c>
      <c r="D16" t="s">
        <v>3432</v>
      </c>
      <c r="E16" t="s">
        <v>3433</v>
      </c>
      <c r="F16" t="s">
        <v>3462</v>
      </c>
      <c r="G16" t="s">
        <v>3463</v>
      </c>
      <c r="H16" t="s">
        <v>3463</v>
      </c>
      <c r="I16" t="s">
        <v>2659</v>
      </c>
      <c r="J16" t="s">
        <v>3464</v>
      </c>
      <c r="K16" t="s">
        <v>3465</v>
      </c>
      <c r="L16" t="s">
        <v>330</v>
      </c>
      <c r="M16" t="s">
        <v>324</v>
      </c>
      <c r="N16" t="s">
        <v>2473</v>
      </c>
      <c r="O16" t="s">
        <v>2478</v>
      </c>
      <c r="P16" t="s">
        <v>2468</v>
      </c>
      <c r="Q16" t="s">
        <v>3464</v>
      </c>
      <c r="S16" t="s">
        <v>3466</v>
      </c>
      <c r="T16" t="s">
        <v>3467</v>
      </c>
      <c r="U16" t="s">
        <v>328</v>
      </c>
      <c r="V16" t="s">
        <v>328</v>
      </c>
      <c r="W16" t="s">
        <v>328</v>
      </c>
      <c r="X16" t="s">
        <v>328</v>
      </c>
      <c r="Y16" t="s">
        <v>3468</v>
      </c>
      <c r="Z16">
        <v>180100</v>
      </c>
      <c r="AA16" t="s">
        <v>3469</v>
      </c>
      <c r="AD16" t="s">
        <v>3470</v>
      </c>
    </row>
    <row r="17" spans="1:30">
      <c r="A17" t="s">
        <v>3471</v>
      </c>
      <c r="B17" t="s">
        <v>254</v>
      </c>
      <c r="C17" t="s">
        <v>254</v>
      </c>
      <c r="D17" t="s">
        <v>3432</v>
      </c>
      <c r="E17" t="s">
        <v>3433</v>
      </c>
      <c r="F17" t="s">
        <v>3472</v>
      </c>
      <c r="G17" t="s">
        <v>3463</v>
      </c>
      <c r="H17" t="s">
        <v>3463</v>
      </c>
      <c r="I17" t="s">
        <v>3446</v>
      </c>
      <c r="J17" t="s">
        <v>3464</v>
      </c>
      <c r="K17" t="s">
        <v>3465</v>
      </c>
      <c r="L17" t="s">
        <v>330</v>
      </c>
      <c r="M17" t="s">
        <v>324</v>
      </c>
      <c r="N17" t="s">
        <v>2473</v>
      </c>
      <c r="O17" t="s">
        <v>2478</v>
      </c>
      <c r="P17" t="s">
        <v>2468</v>
      </c>
      <c r="Q17" t="s">
        <v>3464</v>
      </c>
      <c r="S17" t="s">
        <v>3466</v>
      </c>
      <c r="T17" t="s">
        <v>3467</v>
      </c>
      <c r="U17" t="s">
        <v>328</v>
      </c>
      <c r="V17" t="s">
        <v>328</v>
      </c>
      <c r="W17" t="s">
        <v>328</v>
      </c>
      <c r="X17" t="s">
        <v>328</v>
      </c>
      <c r="Y17" t="s">
        <v>3468</v>
      </c>
      <c r="Z17">
        <v>180100</v>
      </c>
      <c r="AA17" t="s">
        <v>3469</v>
      </c>
      <c r="AD17" t="s">
        <v>3470</v>
      </c>
    </row>
    <row r="18" spans="1:30">
      <c r="A18" t="s">
        <v>3473</v>
      </c>
      <c r="B18" t="s">
        <v>254</v>
      </c>
      <c r="C18" t="s">
        <v>254</v>
      </c>
      <c r="D18" t="s">
        <v>3432</v>
      </c>
      <c r="E18" t="s">
        <v>3433</v>
      </c>
      <c r="F18" t="s">
        <v>3474</v>
      </c>
      <c r="G18" t="s">
        <v>3463</v>
      </c>
      <c r="H18" t="s">
        <v>3463</v>
      </c>
      <c r="I18" t="s">
        <v>3475</v>
      </c>
      <c r="J18" t="s">
        <v>3464</v>
      </c>
      <c r="K18" t="s">
        <v>3476</v>
      </c>
      <c r="L18" t="s">
        <v>330</v>
      </c>
      <c r="M18" t="s">
        <v>324</v>
      </c>
      <c r="N18" t="s">
        <v>2473</v>
      </c>
      <c r="O18" t="s">
        <v>2478</v>
      </c>
      <c r="P18" t="s">
        <v>2468</v>
      </c>
      <c r="Q18" t="s">
        <v>3464</v>
      </c>
      <c r="S18" t="s">
        <v>3466</v>
      </c>
      <c r="T18" t="s">
        <v>3467</v>
      </c>
      <c r="U18" t="s">
        <v>328</v>
      </c>
      <c r="V18" t="s">
        <v>328</v>
      </c>
      <c r="W18" t="s">
        <v>328</v>
      </c>
      <c r="X18" t="s">
        <v>328</v>
      </c>
      <c r="Y18" t="s">
        <v>3468</v>
      </c>
      <c r="Z18">
        <v>180400</v>
      </c>
      <c r="AA18" t="s">
        <v>3477</v>
      </c>
      <c r="AD18" t="s">
        <v>3470</v>
      </c>
    </row>
    <row r="19" spans="1:30">
      <c r="A19" t="s">
        <v>3478</v>
      </c>
      <c r="B19" t="s">
        <v>254</v>
      </c>
      <c r="C19" t="s">
        <v>254</v>
      </c>
      <c r="D19" t="s">
        <v>3432</v>
      </c>
      <c r="E19" t="s">
        <v>3433</v>
      </c>
      <c r="F19" t="s">
        <v>3479</v>
      </c>
      <c r="G19" t="s">
        <v>3463</v>
      </c>
      <c r="H19" t="s">
        <v>3463</v>
      </c>
      <c r="I19" t="s">
        <v>3455</v>
      </c>
      <c r="J19" t="s">
        <v>3464</v>
      </c>
      <c r="K19" t="s">
        <v>3455</v>
      </c>
      <c r="L19" t="s">
        <v>330</v>
      </c>
      <c r="M19" t="s">
        <v>324</v>
      </c>
      <c r="N19" t="s">
        <v>2473</v>
      </c>
      <c r="O19" t="s">
        <v>2478</v>
      </c>
      <c r="P19" t="s">
        <v>2468</v>
      </c>
      <c r="Q19" t="s">
        <v>3464</v>
      </c>
      <c r="S19" t="s">
        <v>3466</v>
      </c>
      <c r="T19" t="s">
        <v>3467</v>
      </c>
      <c r="U19" t="s">
        <v>328</v>
      </c>
      <c r="V19" t="s">
        <v>328</v>
      </c>
      <c r="W19" t="s">
        <v>328</v>
      </c>
      <c r="X19" t="s">
        <v>328</v>
      </c>
      <c r="Y19" t="s">
        <v>3468</v>
      </c>
      <c r="Z19" t="s">
        <v>3440</v>
      </c>
      <c r="AD19" t="s">
        <v>3470</v>
      </c>
    </row>
    <row r="20" spans="1:30">
      <c r="A20" t="s">
        <v>3480</v>
      </c>
      <c r="B20" t="s">
        <v>254</v>
      </c>
      <c r="C20" t="s">
        <v>254</v>
      </c>
      <c r="D20" t="s">
        <v>3432</v>
      </c>
      <c r="E20" t="s">
        <v>3433</v>
      </c>
      <c r="F20" t="s">
        <v>3481</v>
      </c>
      <c r="G20" t="s">
        <v>3481</v>
      </c>
      <c r="H20" t="s">
        <v>3482</v>
      </c>
      <c r="I20" t="s">
        <v>3446</v>
      </c>
      <c r="J20" t="s">
        <v>3483</v>
      </c>
      <c r="L20" t="s">
        <v>330</v>
      </c>
      <c r="M20" t="s">
        <v>324</v>
      </c>
      <c r="N20" t="s">
        <v>2473</v>
      </c>
      <c r="O20" t="s">
        <v>2478</v>
      </c>
      <c r="P20" t="s">
        <v>2468</v>
      </c>
      <c r="Q20" t="s">
        <v>3484</v>
      </c>
      <c r="S20" t="s">
        <v>3448</v>
      </c>
      <c r="T20" t="s">
        <v>3449</v>
      </c>
      <c r="U20" t="s">
        <v>328</v>
      </c>
      <c r="V20" t="s">
        <v>328</v>
      </c>
      <c r="W20" t="s">
        <v>328</v>
      </c>
      <c r="X20" t="s">
        <v>328</v>
      </c>
      <c r="Y20" t="s">
        <v>3485</v>
      </c>
      <c r="Z20">
        <v>90111</v>
      </c>
      <c r="AA20" t="s">
        <v>3451</v>
      </c>
    </row>
    <row r="21" spans="1:30">
      <c r="A21" t="s">
        <v>3486</v>
      </c>
      <c r="B21" t="s">
        <v>254</v>
      </c>
      <c r="C21" t="s">
        <v>254</v>
      </c>
      <c r="D21" t="s">
        <v>3432</v>
      </c>
      <c r="E21" t="s">
        <v>3433</v>
      </c>
      <c r="F21" t="s">
        <v>3487</v>
      </c>
      <c r="G21" t="s">
        <v>3487</v>
      </c>
      <c r="H21" t="s">
        <v>3488</v>
      </c>
      <c r="I21" t="s">
        <v>3489</v>
      </c>
      <c r="J21" t="s">
        <v>3490</v>
      </c>
      <c r="L21" t="s">
        <v>330</v>
      </c>
      <c r="M21" t="s">
        <v>324</v>
      </c>
      <c r="N21" t="s">
        <v>2473</v>
      </c>
      <c r="O21" t="s">
        <v>2478</v>
      </c>
      <c r="P21" t="s">
        <v>2468</v>
      </c>
      <c r="Q21" t="s">
        <v>3490</v>
      </c>
      <c r="R21" t="s">
        <v>3491</v>
      </c>
      <c r="S21" t="s">
        <v>3440</v>
      </c>
      <c r="T21" t="s">
        <v>3440</v>
      </c>
      <c r="U21" t="s">
        <v>328</v>
      </c>
      <c r="V21" t="s">
        <v>328</v>
      </c>
      <c r="W21" t="s">
        <v>328</v>
      </c>
      <c r="X21" t="s">
        <v>328</v>
      </c>
      <c r="Y21" t="s">
        <v>3492</v>
      </c>
      <c r="Z21" t="s">
        <v>3440</v>
      </c>
    </row>
    <row r="22" spans="1:30">
      <c r="A22" t="s">
        <v>2882</v>
      </c>
      <c r="B22" t="s">
        <v>254</v>
      </c>
      <c r="C22" t="s">
        <v>254</v>
      </c>
      <c r="D22" t="s">
        <v>3432</v>
      </c>
      <c r="E22" t="s">
        <v>3433</v>
      </c>
      <c r="F22" t="s">
        <v>3493</v>
      </c>
      <c r="G22" t="s">
        <v>3494</v>
      </c>
      <c r="H22" t="s">
        <v>3495</v>
      </c>
      <c r="I22" t="s">
        <v>3496</v>
      </c>
      <c r="J22" t="s">
        <v>3497</v>
      </c>
      <c r="L22" t="s">
        <v>330</v>
      </c>
      <c r="M22" t="s">
        <v>324</v>
      </c>
      <c r="N22" t="s">
        <v>2473</v>
      </c>
      <c r="O22" t="s">
        <v>2478</v>
      </c>
      <c r="P22" t="s">
        <v>2468</v>
      </c>
      <c r="Q22" t="s">
        <v>3497</v>
      </c>
      <c r="S22" t="s">
        <v>3440</v>
      </c>
      <c r="T22" t="s">
        <v>3440</v>
      </c>
      <c r="U22" t="s">
        <v>328</v>
      </c>
      <c r="V22" t="s">
        <v>328</v>
      </c>
      <c r="W22" t="s">
        <v>328</v>
      </c>
      <c r="X22" t="s">
        <v>328</v>
      </c>
      <c r="Y22" t="s">
        <v>3498</v>
      </c>
      <c r="Z22">
        <v>130232</v>
      </c>
      <c r="AA22" t="s">
        <v>3499</v>
      </c>
    </row>
    <row r="23" spans="1:30">
      <c r="A23" t="s">
        <v>3500</v>
      </c>
      <c r="B23" t="s">
        <v>254</v>
      </c>
      <c r="C23" t="s">
        <v>254</v>
      </c>
      <c r="D23" t="s">
        <v>3432</v>
      </c>
      <c r="E23" t="s">
        <v>3433</v>
      </c>
      <c r="F23" t="s">
        <v>3501</v>
      </c>
      <c r="G23" t="s">
        <v>3501</v>
      </c>
      <c r="H23" t="s">
        <v>3502</v>
      </c>
      <c r="I23" t="s">
        <v>3503</v>
      </c>
      <c r="J23" t="s">
        <v>3504</v>
      </c>
      <c r="L23" t="s">
        <v>330</v>
      </c>
      <c r="M23" t="s">
        <v>324</v>
      </c>
      <c r="N23" t="s">
        <v>2473</v>
      </c>
      <c r="O23" t="s">
        <v>2478</v>
      </c>
      <c r="P23" t="s">
        <v>2468</v>
      </c>
      <c r="Q23" t="s">
        <v>3505</v>
      </c>
      <c r="S23" t="s">
        <v>3440</v>
      </c>
      <c r="T23" t="s">
        <v>3440</v>
      </c>
      <c r="U23" t="s">
        <v>328</v>
      </c>
      <c r="V23" t="s">
        <v>328</v>
      </c>
      <c r="W23" t="s">
        <v>328</v>
      </c>
      <c r="X23" t="s">
        <v>328</v>
      </c>
      <c r="Y23" t="s">
        <v>3506</v>
      </c>
      <c r="Z23">
        <v>130120</v>
      </c>
      <c r="AA23" t="s">
        <v>3507</v>
      </c>
    </row>
    <row r="24" spans="1:30">
      <c r="A24" t="s">
        <v>3508</v>
      </c>
      <c r="B24" t="s">
        <v>254</v>
      </c>
      <c r="C24" t="s">
        <v>254</v>
      </c>
      <c r="D24" t="s">
        <v>3432</v>
      </c>
      <c r="E24" t="s">
        <v>3433</v>
      </c>
      <c r="F24" t="s">
        <v>3509</v>
      </c>
      <c r="G24" t="s">
        <v>3510</v>
      </c>
      <c r="H24" t="s">
        <v>3511</v>
      </c>
      <c r="I24" t="s">
        <v>3459</v>
      </c>
      <c r="J24" t="s">
        <v>3512</v>
      </c>
      <c r="K24" t="s">
        <v>3513</v>
      </c>
      <c r="L24" t="s">
        <v>330</v>
      </c>
      <c r="M24" t="s">
        <v>324</v>
      </c>
      <c r="N24" t="s">
        <v>2473</v>
      </c>
      <c r="O24" t="s">
        <v>2478</v>
      </c>
      <c r="P24" t="s">
        <v>2468</v>
      </c>
      <c r="Q24" t="s">
        <v>3512</v>
      </c>
      <c r="S24" t="s">
        <v>3514</v>
      </c>
      <c r="T24" t="s">
        <v>3515</v>
      </c>
      <c r="U24" t="s">
        <v>328</v>
      </c>
      <c r="V24" t="s">
        <v>328</v>
      </c>
      <c r="W24" t="s">
        <v>328</v>
      </c>
      <c r="X24" t="s">
        <v>328</v>
      </c>
      <c r="Y24" t="s">
        <v>3516</v>
      </c>
      <c r="Z24" t="s">
        <v>3440</v>
      </c>
    </row>
    <row r="25" spans="1:30">
      <c r="A25" t="s">
        <v>3517</v>
      </c>
      <c r="B25" t="s">
        <v>254</v>
      </c>
      <c r="C25" t="s">
        <v>254</v>
      </c>
      <c r="D25" t="s">
        <v>3432</v>
      </c>
      <c r="E25" t="s">
        <v>3433</v>
      </c>
      <c r="F25" t="s">
        <v>3518</v>
      </c>
      <c r="G25" t="s">
        <v>3518</v>
      </c>
      <c r="H25" t="s">
        <v>3519</v>
      </c>
      <c r="I25" t="s">
        <v>3459</v>
      </c>
      <c r="J25" t="s">
        <v>3520</v>
      </c>
      <c r="L25" t="s">
        <v>330</v>
      </c>
      <c r="M25" t="s">
        <v>330</v>
      </c>
      <c r="N25" t="s">
        <v>3201</v>
      </c>
      <c r="O25" t="s">
        <v>3287</v>
      </c>
      <c r="P25" t="s">
        <v>3270</v>
      </c>
      <c r="Q25" t="s">
        <v>3520</v>
      </c>
      <c r="S25" t="s">
        <v>3521</v>
      </c>
      <c r="T25" t="s">
        <v>3522</v>
      </c>
      <c r="U25" t="s">
        <v>328</v>
      </c>
      <c r="V25" t="s">
        <v>328</v>
      </c>
      <c r="W25" t="s">
        <v>328</v>
      </c>
      <c r="X25" t="s">
        <v>328</v>
      </c>
      <c r="Y25" t="s">
        <v>3523</v>
      </c>
      <c r="Z25">
        <v>121010</v>
      </c>
      <c r="AA25" t="s">
        <v>3524</v>
      </c>
    </row>
    <row r="26" spans="1:30">
      <c r="A26" t="s">
        <v>3525</v>
      </c>
      <c r="B26" t="s">
        <v>254</v>
      </c>
      <c r="C26" t="s">
        <v>254</v>
      </c>
      <c r="D26" t="s">
        <v>3432</v>
      </c>
      <c r="E26" t="s">
        <v>3433</v>
      </c>
      <c r="F26" t="s">
        <v>3526</v>
      </c>
      <c r="G26" t="s">
        <v>3526</v>
      </c>
      <c r="H26" t="s">
        <v>3526</v>
      </c>
      <c r="I26" t="s">
        <v>3436</v>
      </c>
      <c r="J26" t="s">
        <v>3527</v>
      </c>
      <c r="L26" t="s">
        <v>330</v>
      </c>
      <c r="M26" t="s">
        <v>324</v>
      </c>
      <c r="N26" t="s">
        <v>2473</v>
      </c>
      <c r="O26" t="s">
        <v>2478</v>
      </c>
      <c r="P26" t="s">
        <v>2468</v>
      </c>
      <c r="Q26" s="32"/>
      <c r="R26" s="32"/>
      <c r="S26" s="32"/>
      <c r="T26" s="32"/>
      <c r="U26" t="s">
        <v>328</v>
      </c>
      <c r="V26" t="s">
        <v>328</v>
      </c>
      <c r="W26" t="s">
        <v>328</v>
      </c>
      <c r="X26" t="s">
        <v>328</v>
      </c>
      <c r="Y26" t="s">
        <v>3528</v>
      </c>
    </row>
    <row r="27" spans="1:30">
      <c r="A27" t="s">
        <v>3529</v>
      </c>
      <c r="B27" t="s">
        <v>254</v>
      </c>
      <c r="C27" t="s">
        <v>254</v>
      </c>
      <c r="D27" t="s">
        <v>3432</v>
      </c>
      <c r="E27" t="s">
        <v>3433</v>
      </c>
      <c r="F27" t="s">
        <v>3530</v>
      </c>
      <c r="G27" t="s">
        <v>3530</v>
      </c>
      <c r="H27" t="s">
        <v>3531</v>
      </c>
      <c r="I27" t="s">
        <v>3436</v>
      </c>
      <c r="J27" t="s">
        <v>3532</v>
      </c>
      <c r="L27" t="s">
        <v>330</v>
      </c>
      <c r="M27" t="s">
        <v>324</v>
      </c>
      <c r="N27" t="s">
        <v>2473</v>
      </c>
      <c r="O27" t="s">
        <v>2478</v>
      </c>
      <c r="P27" t="s">
        <v>2468</v>
      </c>
      <c r="Q27" t="s">
        <v>3532</v>
      </c>
      <c r="S27">
        <v>6229</v>
      </c>
      <c r="T27" t="s">
        <v>3533</v>
      </c>
      <c r="U27" t="s">
        <v>328</v>
      </c>
      <c r="V27" t="s">
        <v>328</v>
      </c>
      <c r="W27" t="s">
        <v>328</v>
      </c>
      <c r="X27" t="s">
        <v>328</v>
      </c>
      <c r="Y27" t="s">
        <v>3534</v>
      </c>
      <c r="Z27" t="s">
        <v>3440</v>
      </c>
    </row>
    <row r="28" spans="1:30">
      <c r="A28" t="s">
        <v>3535</v>
      </c>
      <c r="B28" t="s">
        <v>254</v>
      </c>
      <c r="C28" t="s">
        <v>254</v>
      </c>
      <c r="D28" t="s">
        <v>3432</v>
      </c>
      <c r="E28" t="s">
        <v>3433</v>
      </c>
      <c r="F28" t="s">
        <v>3536</v>
      </c>
      <c r="G28" t="s">
        <v>3536</v>
      </c>
      <c r="H28" t="s">
        <v>3537</v>
      </c>
      <c r="I28" t="s">
        <v>3538</v>
      </c>
      <c r="J28" t="s">
        <v>3536</v>
      </c>
      <c r="L28" t="s">
        <v>330</v>
      </c>
      <c r="M28" t="s">
        <v>330</v>
      </c>
      <c r="N28" t="s">
        <v>3201</v>
      </c>
      <c r="O28" t="s">
        <v>3287</v>
      </c>
      <c r="P28" t="s">
        <v>3270</v>
      </c>
      <c r="Q28" t="s">
        <v>328</v>
      </c>
      <c r="R28" t="s">
        <v>3539</v>
      </c>
      <c r="S28" t="s">
        <v>3440</v>
      </c>
      <c r="T28" t="s">
        <v>3440</v>
      </c>
      <c r="U28" t="s">
        <v>328</v>
      </c>
      <c r="V28" t="s">
        <v>328</v>
      </c>
      <c r="W28" t="s">
        <v>328</v>
      </c>
      <c r="X28" t="s">
        <v>328</v>
      </c>
      <c r="Y28" t="s">
        <v>3540</v>
      </c>
      <c r="Z28" t="s">
        <v>3440</v>
      </c>
    </row>
    <row r="29" spans="1:30">
      <c r="A29" t="s">
        <v>3453</v>
      </c>
      <c r="B29" t="s">
        <v>254</v>
      </c>
      <c r="C29" t="s">
        <v>254</v>
      </c>
      <c r="D29" t="s">
        <v>3432</v>
      </c>
      <c r="E29" t="s">
        <v>3433</v>
      </c>
      <c r="F29" t="s">
        <v>3541</v>
      </c>
      <c r="G29" t="s">
        <v>3542</v>
      </c>
      <c r="H29" t="s">
        <v>3543</v>
      </c>
      <c r="I29" t="s">
        <v>3446</v>
      </c>
      <c r="J29" t="s">
        <v>3544</v>
      </c>
      <c r="L29" t="s">
        <v>330</v>
      </c>
      <c r="M29" t="s">
        <v>324</v>
      </c>
      <c r="N29" t="s">
        <v>2473</v>
      </c>
      <c r="O29" t="s">
        <v>2478</v>
      </c>
      <c r="P29" t="s">
        <v>2468</v>
      </c>
      <c r="Q29" t="s">
        <v>3544</v>
      </c>
      <c r="S29" t="s">
        <v>3448</v>
      </c>
      <c r="T29" t="s">
        <v>3449</v>
      </c>
      <c r="U29" t="s">
        <v>328</v>
      </c>
      <c r="V29" t="s">
        <v>328</v>
      </c>
      <c r="W29" t="s">
        <v>328</v>
      </c>
      <c r="X29" t="s">
        <v>328</v>
      </c>
      <c r="Y29" t="s">
        <v>3545</v>
      </c>
      <c r="Z29">
        <v>90111</v>
      </c>
      <c r="AA29" t="s">
        <v>3451</v>
      </c>
      <c r="AD29" t="s">
        <v>3546</v>
      </c>
    </row>
    <row r="30" spans="1:30">
      <c r="A30" t="s">
        <v>3547</v>
      </c>
      <c r="B30" t="s">
        <v>254</v>
      </c>
      <c r="C30" t="s">
        <v>254</v>
      </c>
      <c r="D30" t="s">
        <v>3432</v>
      </c>
      <c r="E30" t="s">
        <v>3433</v>
      </c>
      <c r="F30" t="s">
        <v>3548</v>
      </c>
      <c r="G30" t="s">
        <v>3542</v>
      </c>
      <c r="H30" t="s">
        <v>3543</v>
      </c>
      <c r="I30" t="s">
        <v>3455</v>
      </c>
      <c r="J30" t="s">
        <v>3544</v>
      </c>
      <c r="L30" t="s">
        <v>330</v>
      </c>
      <c r="M30" t="s">
        <v>324</v>
      </c>
      <c r="N30" t="s">
        <v>2473</v>
      </c>
      <c r="O30" t="s">
        <v>2478</v>
      </c>
      <c r="P30" t="s">
        <v>2468</v>
      </c>
      <c r="Q30" t="s">
        <v>3544</v>
      </c>
      <c r="S30" t="s">
        <v>3448</v>
      </c>
      <c r="T30" t="s">
        <v>3449</v>
      </c>
      <c r="U30" t="s">
        <v>328</v>
      </c>
      <c r="V30" t="s">
        <v>328</v>
      </c>
      <c r="W30" t="s">
        <v>328</v>
      </c>
      <c r="X30" t="s">
        <v>328</v>
      </c>
      <c r="Y30" t="s">
        <v>3545</v>
      </c>
      <c r="Z30">
        <v>90111</v>
      </c>
      <c r="AA30" t="s">
        <v>3451</v>
      </c>
      <c r="AD30" t="s">
        <v>3546</v>
      </c>
    </row>
    <row r="31" spans="1:30">
      <c r="A31" t="s">
        <v>3549</v>
      </c>
      <c r="B31" t="s">
        <v>254</v>
      </c>
      <c r="C31" t="s">
        <v>254</v>
      </c>
      <c r="D31" t="s">
        <v>3432</v>
      </c>
      <c r="E31" t="s">
        <v>3433</v>
      </c>
      <c r="F31" t="s">
        <v>3550</v>
      </c>
      <c r="G31" t="s">
        <v>3550</v>
      </c>
      <c r="H31" t="s">
        <v>3551</v>
      </c>
      <c r="I31" t="s">
        <v>3503</v>
      </c>
      <c r="J31" t="s">
        <v>3552</v>
      </c>
      <c r="L31" t="s">
        <v>330</v>
      </c>
      <c r="M31" t="s">
        <v>324</v>
      </c>
      <c r="N31" t="s">
        <v>2473</v>
      </c>
      <c r="O31" t="s">
        <v>2478</v>
      </c>
      <c r="P31" t="s">
        <v>2468</v>
      </c>
      <c r="Q31" t="s">
        <v>3552</v>
      </c>
      <c r="S31">
        <v>9.0399999999999991</v>
      </c>
      <c r="T31" t="s">
        <v>3553</v>
      </c>
      <c r="U31" t="s">
        <v>328</v>
      </c>
      <c r="V31" t="s">
        <v>328</v>
      </c>
      <c r="W31" t="s">
        <v>328</v>
      </c>
      <c r="X31" t="s">
        <v>328</v>
      </c>
      <c r="Y31" t="s">
        <v>3554</v>
      </c>
      <c r="Z31">
        <v>4001</v>
      </c>
      <c r="AA31" t="s">
        <v>3555</v>
      </c>
    </row>
    <row r="32" spans="1:30">
      <c r="A32" t="s">
        <v>3556</v>
      </c>
      <c r="B32" t="s">
        <v>254</v>
      </c>
      <c r="C32" t="s">
        <v>254</v>
      </c>
      <c r="D32" t="s">
        <v>3432</v>
      </c>
      <c r="E32" t="s">
        <v>3433</v>
      </c>
      <c r="F32" t="s">
        <v>3557</v>
      </c>
      <c r="G32" t="s">
        <v>3557</v>
      </c>
      <c r="H32" t="s">
        <v>3558</v>
      </c>
      <c r="I32" t="s">
        <v>3436</v>
      </c>
      <c r="J32" t="s">
        <v>3559</v>
      </c>
      <c r="L32" t="s">
        <v>330</v>
      </c>
      <c r="M32" t="s">
        <v>324</v>
      </c>
      <c r="N32" t="s">
        <v>2473</v>
      </c>
      <c r="O32" t="s">
        <v>2478</v>
      </c>
      <c r="P32" t="s">
        <v>2468</v>
      </c>
      <c r="Q32" t="s">
        <v>3559</v>
      </c>
      <c r="S32" t="s">
        <v>3440</v>
      </c>
      <c r="T32" t="s">
        <v>3440</v>
      </c>
      <c r="U32" t="s">
        <v>328</v>
      </c>
      <c r="V32" t="s">
        <v>328</v>
      </c>
      <c r="W32" t="s">
        <v>328</v>
      </c>
      <c r="X32" t="s">
        <v>328</v>
      </c>
      <c r="Y32" t="s">
        <v>3560</v>
      </c>
      <c r="Z32" t="s">
        <v>3440</v>
      </c>
    </row>
    <row r="33" spans="1:30">
      <c r="A33" t="s">
        <v>3561</v>
      </c>
      <c r="B33" t="s">
        <v>254</v>
      </c>
      <c r="C33" t="s">
        <v>254</v>
      </c>
      <c r="D33" t="s">
        <v>3432</v>
      </c>
      <c r="E33" t="s">
        <v>3433</v>
      </c>
      <c r="F33" t="s">
        <v>3562</v>
      </c>
      <c r="G33" t="s">
        <v>3562</v>
      </c>
      <c r="H33" t="s">
        <v>3563</v>
      </c>
      <c r="I33" t="s">
        <v>2659</v>
      </c>
      <c r="J33" t="s">
        <v>3564</v>
      </c>
      <c r="L33" t="s">
        <v>330</v>
      </c>
      <c r="M33" t="s">
        <v>330</v>
      </c>
      <c r="N33" t="s">
        <v>3201</v>
      </c>
      <c r="O33" t="s">
        <v>3287</v>
      </c>
      <c r="P33" t="s">
        <v>3270</v>
      </c>
      <c r="Q33" t="s">
        <v>3565</v>
      </c>
      <c r="S33">
        <v>8.01</v>
      </c>
      <c r="T33" t="s">
        <v>3566</v>
      </c>
      <c r="U33" t="s">
        <v>328</v>
      </c>
      <c r="V33" t="s">
        <v>328</v>
      </c>
      <c r="W33" t="s">
        <v>328</v>
      </c>
      <c r="X33" t="s">
        <v>328</v>
      </c>
      <c r="Y33" t="s">
        <v>3567</v>
      </c>
      <c r="Z33">
        <v>121291</v>
      </c>
      <c r="AA33" t="s">
        <v>3568</v>
      </c>
      <c r="AD33" t="s">
        <v>3569</v>
      </c>
    </row>
    <row r="34" spans="1:30">
      <c r="A34" t="s">
        <v>3570</v>
      </c>
      <c r="B34" t="s">
        <v>254</v>
      </c>
      <c r="C34" t="s">
        <v>254</v>
      </c>
      <c r="D34" t="s">
        <v>3432</v>
      </c>
      <c r="E34" t="s">
        <v>3433</v>
      </c>
      <c r="F34" t="s">
        <v>3571</v>
      </c>
      <c r="G34" t="s">
        <v>3562</v>
      </c>
      <c r="H34" t="s">
        <v>3563</v>
      </c>
      <c r="I34" t="s">
        <v>3538</v>
      </c>
      <c r="J34" t="s">
        <v>3564</v>
      </c>
      <c r="L34" t="s">
        <v>330</v>
      </c>
      <c r="M34" t="s">
        <v>330</v>
      </c>
      <c r="N34" t="s">
        <v>3201</v>
      </c>
      <c r="O34" t="s">
        <v>3287</v>
      </c>
      <c r="P34" t="s">
        <v>3270</v>
      </c>
      <c r="Q34" t="s">
        <v>3565</v>
      </c>
      <c r="S34">
        <v>8.01</v>
      </c>
      <c r="T34" t="s">
        <v>3566</v>
      </c>
      <c r="U34" t="s">
        <v>328</v>
      </c>
      <c r="V34" t="s">
        <v>328</v>
      </c>
      <c r="W34" t="s">
        <v>328</v>
      </c>
      <c r="X34" t="s">
        <v>328</v>
      </c>
      <c r="Y34" t="s">
        <v>3567</v>
      </c>
      <c r="Z34">
        <v>121291</v>
      </c>
      <c r="AA34" t="s">
        <v>3568</v>
      </c>
      <c r="AD34" t="s">
        <v>3569</v>
      </c>
    </row>
    <row r="35" spans="1:30">
      <c r="A35" t="s">
        <v>3572</v>
      </c>
      <c r="B35" t="s">
        <v>254</v>
      </c>
      <c r="C35" t="s">
        <v>254</v>
      </c>
      <c r="D35" t="s">
        <v>3432</v>
      </c>
      <c r="E35" t="s">
        <v>3433</v>
      </c>
      <c r="F35" t="s">
        <v>3573</v>
      </c>
      <c r="G35" t="s">
        <v>3562</v>
      </c>
      <c r="H35" t="s">
        <v>3563</v>
      </c>
      <c r="I35" t="s">
        <v>3574</v>
      </c>
      <c r="J35" t="s">
        <v>3564</v>
      </c>
      <c r="L35" t="s">
        <v>330</v>
      </c>
      <c r="M35" t="s">
        <v>330</v>
      </c>
      <c r="N35" t="s">
        <v>3201</v>
      </c>
      <c r="O35" t="s">
        <v>3287</v>
      </c>
      <c r="P35" t="s">
        <v>3270</v>
      </c>
      <c r="Q35" t="s">
        <v>3565</v>
      </c>
      <c r="S35">
        <v>8.01</v>
      </c>
      <c r="T35" t="s">
        <v>3566</v>
      </c>
      <c r="U35" t="s">
        <v>328</v>
      </c>
      <c r="V35" t="s">
        <v>328</v>
      </c>
      <c r="W35" t="s">
        <v>328</v>
      </c>
      <c r="X35" t="s">
        <v>328</v>
      </c>
      <c r="Y35" t="s">
        <v>3567</v>
      </c>
      <c r="Z35">
        <v>170112</v>
      </c>
      <c r="AA35" t="s">
        <v>3575</v>
      </c>
      <c r="AD35" t="s">
        <v>3569</v>
      </c>
    </row>
    <row r="36" spans="1:30">
      <c r="A36" t="s">
        <v>3576</v>
      </c>
      <c r="B36" t="s">
        <v>254</v>
      </c>
      <c r="C36" t="s">
        <v>254</v>
      </c>
      <c r="D36" t="s">
        <v>3432</v>
      </c>
      <c r="E36" t="s">
        <v>3433</v>
      </c>
      <c r="F36" t="s">
        <v>3577</v>
      </c>
      <c r="G36" t="s">
        <v>3577</v>
      </c>
      <c r="H36" t="s">
        <v>3578</v>
      </c>
      <c r="I36" t="s">
        <v>2659</v>
      </c>
      <c r="J36" t="s">
        <v>3579</v>
      </c>
      <c r="L36" t="s">
        <v>330</v>
      </c>
      <c r="M36" t="s">
        <v>330</v>
      </c>
      <c r="N36" t="s">
        <v>3201</v>
      </c>
      <c r="O36" t="s">
        <v>3287</v>
      </c>
      <c r="P36" t="s">
        <v>3270</v>
      </c>
      <c r="Q36" t="s">
        <v>3580</v>
      </c>
      <c r="R36" t="s">
        <v>3581</v>
      </c>
      <c r="S36">
        <v>8.02</v>
      </c>
      <c r="T36" t="s">
        <v>3582</v>
      </c>
      <c r="U36" t="s">
        <v>328</v>
      </c>
      <c r="V36" t="s">
        <v>328</v>
      </c>
      <c r="W36" t="s">
        <v>328</v>
      </c>
      <c r="X36" t="s">
        <v>328</v>
      </c>
      <c r="Y36" t="s">
        <v>3583</v>
      </c>
      <c r="Z36">
        <v>121293</v>
      </c>
      <c r="AA36" t="s">
        <v>3584</v>
      </c>
      <c r="AD36" t="s">
        <v>3585</v>
      </c>
    </row>
    <row r="37" spans="1:30">
      <c r="A37" t="s">
        <v>3586</v>
      </c>
      <c r="B37" t="s">
        <v>254</v>
      </c>
      <c r="C37" t="s">
        <v>254</v>
      </c>
      <c r="D37" t="s">
        <v>3432</v>
      </c>
      <c r="E37" t="s">
        <v>3433</v>
      </c>
      <c r="F37" t="s">
        <v>3587</v>
      </c>
      <c r="G37" t="s">
        <v>3577</v>
      </c>
      <c r="H37" t="s">
        <v>3578</v>
      </c>
      <c r="I37" t="s">
        <v>3588</v>
      </c>
      <c r="J37" t="s">
        <v>3579</v>
      </c>
      <c r="L37" t="s">
        <v>330</v>
      </c>
      <c r="M37" t="s">
        <v>330</v>
      </c>
      <c r="N37" t="s">
        <v>3201</v>
      </c>
      <c r="O37" t="s">
        <v>3287</v>
      </c>
      <c r="P37" t="s">
        <v>3270</v>
      </c>
      <c r="Q37" t="s">
        <v>3580</v>
      </c>
      <c r="R37" t="s">
        <v>3581</v>
      </c>
      <c r="S37">
        <v>8.02</v>
      </c>
      <c r="T37" t="s">
        <v>3582</v>
      </c>
      <c r="U37" t="s">
        <v>328</v>
      </c>
      <c r="V37" t="s">
        <v>328</v>
      </c>
      <c r="W37" t="s">
        <v>328</v>
      </c>
      <c r="X37" t="s">
        <v>328</v>
      </c>
      <c r="Y37" t="s">
        <v>3583</v>
      </c>
      <c r="Z37">
        <v>121293</v>
      </c>
      <c r="AA37" t="s">
        <v>3584</v>
      </c>
      <c r="AD37" t="s">
        <v>3585</v>
      </c>
    </row>
    <row r="38" spans="1:30">
      <c r="A38" t="s">
        <v>3589</v>
      </c>
      <c r="B38" t="s">
        <v>254</v>
      </c>
      <c r="C38" t="s">
        <v>254</v>
      </c>
      <c r="D38" t="s">
        <v>3432</v>
      </c>
      <c r="E38" t="s">
        <v>3433</v>
      </c>
      <c r="F38" t="s">
        <v>3590</v>
      </c>
      <c r="G38" t="s">
        <v>3577</v>
      </c>
      <c r="H38" t="s">
        <v>3578</v>
      </c>
      <c r="I38" t="s">
        <v>3574</v>
      </c>
      <c r="J38" t="s">
        <v>3579</v>
      </c>
      <c r="L38" t="s">
        <v>330</v>
      </c>
      <c r="M38" t="s">
        <v>330</v>
      </c>
      <c r="N38" t="s">
        <v>3201</v>
      </c>
      <c r="O38" t="s">
        <v>3287</v>
      </c>
      <c r="P38" t="s">
        <v>3270</v>
      </c>
      <c r="Q38" t="s">
        <v>3580</v>
      </c>
      <c r="R38" t="s">
        <v>3581</v>
      </c>
      <c r="S38">
        <v>8.02</v>
      </c>
      <c r="T38" t="s">
        <v>3582</v>
      </c>
      <c r="U38" t="s">
        <v>328</v>
      </c>
      <c r="V38" t="s">
        <v>328</v>
      </c>
      <c r="W38" t="s">
        <v>328</v>
      </c>
      <c r="X38" t="s">
        <v>328</v>
      </c>
      <c r="Y38" t="s">
        <v>3583</v>
      </c>
      <c r="Z38">
        <v>170113</v>
      </c>
      <c r="AA38" t="s">
        <v>3591</v>
      </c>
      <c r="AD38" t="s">
        <v>3585</v>
      </c>
    </row>
    <row r="39" spans="1:30">
      <c r="A39" t="s">
        <v>3592</v>
      </c>
      <c r="B39" t="s">
        <v>254</v>
      </c>
      <c r="C39" t="s">
        <v>254</v>
      </c>
      <c r="D39" t="s">
        <v>3432</v>
      </c>
      <c r="E39" t="s">
        <v>3433</v>
      </c>
      <c r="F39" t="s">
        <v>3587</v>
      </c>
      <c r="G39" t="s">
        <v>3577</v>
      </c>
      <c r="H39" t="s">
        <v>3578</v>
      </c>
      <c r="I39" t="s">
        <v>3588</v>
      </c>
      <c r="J39" t="s">
        <v>3580</v>
      </c>
      <c r="L39" t="s">
        <v>330</v>
      </c>
      <c r="M39" t="s">
        <v>330</v>
      </c>
      <c r="N39" t="s">
        <v>3201</v>
      </c>
      <c r="O39" t="s">
        <v>3287</v>
      </c>
      <c r="P39" t="s">
        <v>3270</v>
      </c>
      <c r="Q39" t="s">
        <v>3580</v>
      </c>
      <c r="S39">
        <v>8.02</v>
      </c>
      <c r="T39" t="s">
        <v>3582</v>
      </c>
      <c r="U39" t="s">
        <v>328</v>
      </c>
      <c r="V39" t="s">
        <v>328</v>
      </c>
      <c r="W39" t="s">
        <v>328</v>
      </c>
      <c r="X39" t="s">
        <v>328</v>
      </c>
      <c r="Y39" t="s">
        <v>3593</v>
      </c>
      <c r="Z39">
        <v>121293</v>
      </c>
      <c r="AA39" t="s">
        <v>3584</v>
      </c>
      <c r="AD39" t="s">
        <v>3585</v>
      </c>
    </row>
    <row r="40" spans="1:30">
      <c r="A40" t="s">
        <v>3594</v>
      </c>
      <c r="B40" t="s">
        <v>254</v>
      </c>
      <c r="C40" t="s">
        <v>254</v>
      </c>
      <c r="D40" t="s">
        <v>3432</v>
      </c>
      <c r="E40" t="s">
        <v>3433</v>
      </c>
      <c r="F40" t="s">
        <v>3590</v>
      </c>
      <c r="G40" t="s">
        <v>3577</v>
      </c>
      <c r="H40" t="s">
        <v>3578</v>
      </c>
      <c r="I40" t="s">
        <v>3574</v>
      </c>
      <c r="J40" t="s">
        <v>3580</v>
      </c>
      <c r="L40" t="s">
        <v>330</v>
      </c>
      <c r="M40" t="s">
        <v>330</v>
      </c>
      <c r="N40" t="s">
        <v>3201</v>
      </c>
      <c r="O40" t="s">
        <v>3287</v>
      </c>
      <c r="P40" t="s">
        <v>3270</v>
      </c>
      <c r="Q40" t="s">
        <v>3580</v>
      </c>
      <c r="S40">
        <v>8.02</v>
      </c>
      <c r="T40" t="s">
        <v>3582</v>
      </c>
      <c r="U40" t="s">
        <v>328</v>
      </c>
      <c r="V40" t="s">
        <v>328</v>
      </c>
      <c r="W40" t="s">
        <v>328</v>
      </c>
      <c r="X40" t="s">
        <v>328</v>
      </c>
      <c r="Y40" t="s">
        <v>3593</v>
      </c>
      <c r="Z40">
        <v>170113</v>
      </c>
      <c r="AA40" t="s">
        <v>3591</v>
      </c>
      <c r="AD40" t="s">
        <v>3585</v>
      </c>
    </row>
    <row r="41" spans="1:30">
      <c r="A41" t="s">
        <v>3595</v>
      </c>
      <c r="B41" t="s">
        <v>254</v>
      </c>
      <c r="C41" t="s">
        <v>254</v>
      </c>
      <c r="D41" t="s">
        <v>3432</v>
      </c>
      <c r="E41" t="s">
        <v>3433</v>
      </c>
      <c r="F41" t="s">
        <v>3596</v>
      </c>
      <c r="G41" t="s">
        <v>3597</v>
      </c>
      <c r="H41" t="s">
        <v>3598</v>
      </c>
      <c r="I41" t="s">
        <v>3588</v>
      </c>
      <c r="J41" t="s">
        <v>3599</v>
      </c>
      <c r="L41" t="s">
        <v>330</v>
      </c>
      <c r="M41" t="s">
        <v>330</v>
      </c>
      <c r="N41" t="s">
        <v>3201</v>
      </c>
      <c r="O41" t="s">
        <v>3287</v>
      </c>
      <c r="P41" t="s">
        <v>3270</v>
      </c>
      <c r="Q41" t="s">
        <v>3580</v>
      </c>
      <c r="R41" t="s">
        <v>3600</v>
      </c>
      <c r="S41" t="s">
        <v>3440</v>
      </c>
      <c r="T41" t="s">
        <v>3440</v>
      </c>
      <c r="U41" t="s">
        <v>328</v>
      </c>
      <c r="V41" t="s">
        <v>328</v>
      </c>
      <c r="W41" t="s">
        <v>328</v>
      </c>
      <c r="X41" t="s">
        <v>328</v>
      </c>
      <c r="Y41" t="s">
        <v>3601</v>
      </c>
      <c r="Z41" t="s">
        <v>3440</v>
      </c>
    </row>
    <row r="42" spans="1:30">
      <c r="A42" t="s">
        <v>3602</v>
      </c>
      <c r="B42" t="s">
        <v>254</v>
      </c>
      <c r="C42" t="s">
        <v>254</v>
      </c>
      <c r="D42" t="s">
        <v>3432</v>
      </c>
      <c r="E42" t="s">
        <v>3433</v>
      </c>
      <c r="F42" t="s">
        <v>3603</v>
      </c>
      <c r="G42" t="s">
        <v>3597</v>
      </c>
      <c r="H42" t="s">
        <v>3598</v>
      </c>
      <c r="I42" t="s">
        <v>3574</v>
      </c>
      <c r="J42" t="s">
        <v>3599</v>
      </c>
      <c r="L42" t="s">
        <v>330</v>
      </c>
      <c r="M42" t="s">
        <v>330</v>
      </c>
      <c r="N42" t="s">
        <v>3201</v>
      </c>
      <c r="O42" t="s">
        <v>3287</v>
      </c>
      <c r="P42" t="s">
        <v>3270</v>
      </c>
      <c r="Q42" t="s">
        <v>3580</v>
      </c>
      <c r="R42" t="s">
        <v>3600</v>
      </c>
      <c r="S42" t="s">
        <v>3440</v>
      </c>
      <c r="T42" t="s">
        <v>3440</v>
      </c>
      <c r="U42" t="s">
        <v>328</v>
      </c>
      <c r="V42" t="s">
        <v>328</v>
      </c>
      <c r="W42" t="s">
        <v>328</v>
      </c>
      <c r="X42" t="s">
        <v>328</v>
      </c>
      <c r="Y42" t="s">
        <v>3601</v>
      </c>
      <c r="Z42" t="s">
        <v>3440</v>
      </c>
    </row>
    <row r="43" spans="1:30">
      <c r="A43" t="s">
        <v>3604</v>
      </c>
      <c r="B43" t="s">
        <v>254</v>
      </c>
      <c r="C43" t="s">
        <v>254</v>
      </c>
      <c r="D43" t="s">
        <v>3432</v>
      </c>
      <c r="E43" t="s">
        <v>3433</v>
      </c>
      <c r="F43" t="s">
        <v>3605</v>
      </c>
      <c r="G43" t="s">
        <v>3605</v>
      </c>
      <c r="H43" t="s">
        <v>3605</v>
      </c>
      <c r="I43" t="s">
        <v>3436</v>
      </c>
      <c r="J43" t="s">
        <v>3606</v>
      </c>
      <c r="L43" t="s">
        <v>330</v>
      </c>
      <c r="M43" t="s">
        <v>324</v>
      </c>
      <c r="N43" t="s">
        <v>2473</v>
      </c>
      <c r="O43" t="s">
        <v>2478</v>
      </c>
      <c r="P43" t="s">
        <v>2468</v>
      </c>
      <c r="Q43" t="s">
        <v>3607</v>
      </c>
      <c r="R43" t="s">
        <v>3608</v>
      </c>
      <c r="S43" t="s">
        <v>3609</v>
      </c>
      <c r="T43" t="s">
        <v>3610</v>
      </c>
      <c r="U43" t="s">
        <v>328</v>
      </c>
      <c r="V43" t="s">
        <v>328</v>
      </c>
      <c r="W43" t="s">
        <v>328</v>
      </c>
      <c r="X43" t="s">
        <v>328</v>
      </c>
      <c r="Y43" t="s">
        <v>3611</v>
      </c>
      <c r="Z43">
        <v>902</v>
      </c>
      <c r="AA43" t="s">
        <v>3610</v>
      </c>
      <c r="AD43" t="s">
        <v>3610</v>
      </c>
    </row>
    <row r="44" spans="1:30">
      <c r="A44" t="s">
        <v>3612</v>
      </c>
      <c r="B44" t="s">
        <v>254</v>
      </c>
      <c r="C44" t="s">
        <v>254</v>
      </c>
      <c r="D44" t="s">
        <v>3432</v>
      </c>
      <c r="E44" t="s">
        <v>3433</v>
      </c>
      <c r="F44" t="s">
        <v>3613</v>
      </c>
      <c r="G44" t="s">
        <v>3613</v>
      </c>
      <c r="H44" t="s">
        <v>3614</v>
      </c>
      <c r="I44" t="s">
        <v>3436</v>
      </c>
      <c r="J44" t="s">
        <v>3615</v>
      </c>
      <c r="L44" t="s">
        <v>330</v>
      </c>
      <c r="M44" t="s">
        <v>330</v>
      </c>
      <c r="N44" t="s">
        <v>3201</v>
      </c>
      <c r="O44" t="s">
        <v>3287</v>
      </c>
      <c r="P44" t="s">
        <v>3270</v>
      </c>
      <c r="Q44" t="s">
        <v>3616</v>
      </c>
      <c r="S44">
        <v>9.06</v>
      </c>
      <c r="T44" t="s">
        <v>3617</v>
      </c>
      <c r="U44" t="s">
        <v>328</v>
      </c>
      <c r="V44" t="s">
        <v>328</v>
      </c>
      <c r="W44" t="s">
        <v>328</v>
      </c>
      <c r="X44" t="s">
        <v>328</v>
      </c>
      <c r="Y44" t="s">
        <v>3618</v>
      </c>
      <c r="Z44">
        <v>240110</v>
      </c>
      <c r="AA44" t="s">
        <v>3619</v>
      </c>
      <c r="AD44" t="s">
        <v>3617</v>
      </c>
    </row>
    <row r="45" spans="1:30">
      <c r="A45" t="s">
        <v>3620</v>
      </c>
      <c r="B45" t="s">
        <v>254</v>
      </c>
      <c r="C45" t="s">
        <v>254</v>
      </c>
      <c r="D45" t="s">
        <v>3432</v>
      </c>
      <c r="E45" t="s">
        <v>3433</v>
      </c>
      <c r="F45" t="s">
        <v>3621</v>
      </c>
      <c r="G45" t="s">
        <v>3621</v>
      </c>
      <c r="H45" t="s">
        <v>3622</v>
      </c>
      <c r="I45" t="s">
        <v>3538</v>
      </c>
      <c r="J45" t="s">
        <v>3623</v>
      </c>
      <c r="L45" t="s">
        <v>330</v>
      </c>
      <c r="M45" t="s">
        <v>324</v>
      </c>
      <c r="N45" t="s">
        <v>2473</v>
      </c>
      <c r="O45" t="s">
        <v>2478</v>
      </c>
      <c r="P45" t="s">
        <v>2468</v>
      </c>
      <c r="Q45" s="32"/>
      <c r="R45" s="32"/>
      <c r="S45" s="32"/>
      <c r="T45" s="32"/>
      <c r="U45" t="s">
        <v>328</v>
      </c>
      <c r="V45" t="s">
        <v>328</v>
      </c>
      <c r="W45" t="s">
        <v>328</v>
      </c>
      <c r="X45" t="s">
        <v>328</v>
      </c>
      <c r="Y45" t="s">
        <v>3624</v>
      </c>
    </row>
    <row r="46" spans="1:30">
      <c r="A46" t="s">
        <v>3625</v>
      </c>
      <c r="B46" t="s">
        <v>254</v>
      </c>
      <c r="C46" t="s">
        <v>254</v>
      </c>
      <c r="D46" t="s">
        <v>3432</v>
      </c>
      <c r="E46" t="s">
        <v>3433</v>
      </c>
      <c r="F46" t="s">
        <v>3626</v>
      </c>
      <c r="G46" t="s">
        <v>3626</v>
      </c>
      <c r="H46" t="s">
        <v>3627</v>
      </c>
      <c r="I46" t="s">
        <v>3436</v>
      </c>
      <c r="J46" t="s">
        <v>3628</v>
      </c>
      <c r="L46" t="s">
        <v>330</v>
      </c>
      <c r="M46" t="s">
        <v>324</v>
      </c>
      <c r="N46" t="s">
        <v>2473</v>
      </c>
      <c r="O46" t="s">
        <v>2478</v>
      </c>
      <c r="P46" t="s">
        <v>2468</v>
      </c>
      <c r="Q46" t="s">
        <v>3628</v>
      </c>
      <c r="S46" t="s">
        <v>3629</v>
      </c>
      <c r="T46" t="s">
        <v>3630</v>
      </c>
      <c r="U46" t="s">
        <v>328</v>
      </c>
      <c r="V46" t="s">
        <v>328</v>
      </c>
      <c r="W46" t="s">
        <v>328</v>
      </c>
      <c r="X46" t="s">
        <v>328</v>
      </c>
      <c r="Y46" t="s">
        <v>3631</v>
      </c>
      <c r="Z46">
        <v>90300</v>
      </c>
      <c r="AA46" t="s">
        <v>3632</v>
      </c>
    </row>
    <row r="47" spans="1:30">
      <c r="A47" t="s">
        <v>2860</v>
      </c>
      <c r="B47" t="s">
        <v>254</v>
      </c>
      <c r="C47" t="s">
        <v>254</v>
      </c>
      <c r="D47" t="s">
        <v>257</v>
      </c>
      <c r="E47" t="s">
        <v>3633</v>
      </c>
      <c r="F47" t="s">
        <v>3634</v>
      </c>
      <c r="G47" t="s">
        <v>3635</v>
      </c>
      <c r="H47" t="s">
        <v>3636</v>
      </c>
      <c r="I47" t="s">
        <v>3446</v>
      </c>
      <c r="J47" t="s">
        <v>3637</v>
      </c>
      <c r="L47" t="s">
        <v>330</v>
      </c>
      <c r="M47" t="s">
        <v>330</v>
      </c>
      <c r="N47" t="s">
        <v>3201</v>
      </c>
      <c r="O47" t="s">
        <v>3287</v>
      </c>
      <c r="P47" t="s">
        <v>3270</v>
      </c>
      <c r="Q47" t="s">
        <v>3638</v>
      </c>
      <c r="S47" t="s">
        <v>3440</v>
      </c>
      <c r="T47" t="s">
        <v>3440</v>
      </c>
      <c r="U47" t="s">
        <v>328</v>
      </c>
      <c r="V47" t="s">
        <v>328</v>
      </c>
      <c r="W47" t="s">
        <v>328</v>
      </c>
      <c r="X47" t="s">
        <v>328</v>
      </c>
      <c r="Y47" t="s">
        <v>3639</v>
      </c>
      <c r="Z47" t="s">
        <v>3440</v>
      </c>
    </row>
    <row r="48" spans="1:30">
      <c r="A48" t="s">
        <v>2854</v>
      </c>
      <c r="B48" t="s">
        <v>254</v>
      </c>
      <c r="C48" t="s">
        <v>254</v>
      </c>
      <c r="D48" t="s">
        <v>257</v>
      </c>
      <c r="E48" t="s">
        <v>3633</v>
      </c>
      <c r="F48" t="s">
        <v>3640</v>
      </c>
      <c r="G48" t="s">
        <v>3640</v>
      </c>
      <c r="H48" t="s">
        <v>3641</v>
      </c>
      <c r="I48" t="s">
        <v>3446</v>
      </c>
      <c r="J48" t="s">
        <v>3642</v>
      </c>
      <c r="L48" t="s">
        <v>330</v>
      </c>
      <c r="M48" t="s">
        <v>330</v>
      </c>
      <c r="N48" t="s">
        <v>3201</v>
      </c>
      <c r="O48" t="s">
        <v>3287</v>
      </c>
      <c r="P48" t="s">
        <v>3270</v>
      </c>
      <c r="Q48" t="s">
        <v>3642</v>
      </c>
      <c r="S48">
        <v>1.05</v>
      </c>
      <c r="T48" t="s">
        <v>3643</v>
      </c>
      <c r="U48" t="s">
        <v>328</v>
      </c>
      <c r="V48" t="s">
        <v>328</v>
      </c>
      <c r="W48" t="s">
        <v>328</v>
      </c>
      <c r="X48" t="s">
        <v>328</v>
      </c>
      <c r="Y48" t="s">
        <v>3644</v>
      </c>
      <c r="Z48">
        <v>100310</v>
      </c>
      <c r="AA48" t="s">
        <v>3645</v>
      </c>
      <c r="AD48" t="s">
        <v>3643</v>
      </c>
    </row>
    <row r="49" spans="1:30">
      <c r="A49" t="s">
        <v>3646</v>
      </c>
      <c r="B49" t="s">
        <v>254</v>
      </c>
      <c r="C49" t="s">
        <v>254</v>
      </c>
      <c r="D49" t="s">
        <v>257</v>
      </c>
      <c r="E49" t="s">
        <v>3633</v>
      </c>
      <c r="F49" t="s">
        <v>3647</v>
      </c>
      <c r="G49" t="s">
        <v>3647</v>
      </c>
      <c r="H49" t="s">
        <v>3648</v>
      </c>
      <c r="I49" t="s">
        <v>3446</v>
      </c>
      <c r="J49" t="s">
        <v>3649</v>
      </c>
      <c r="L49" t="s">
        <v>330</v>
      </c>
      <c r="M49" t="s">
        <v>330</v>
      </c>
      <c r="N49" t="s">
        <v>3201</v>
      </c>
      <c r="O49" t="s">
        <v>3287</v>
      </c>
      <c r="P49" t="s">
        <v>3270</v>
      </c>
      <c r="Q49" t="s">
        <v>3649</v>
      </c>
      <c r="S49" s="32"/>
      <c r="T49" s="32"/>
      <c r="U49" t="s">
        <v>328</v>
      </c>
      <c r="V49" t="s">
        <v>328</v>
      </c>
      <c r="W49" t="s">
        <v>328</v>
      </c>
      <c r="X49" t="s">
        <v>328</v>
      </c>
      <c r="Y49" t="s">
        <v>3650</v>
      </c>
      <c r="Z49" t="s">
        <v>3440</v>
      </c>
      <c r="AD49" t="s">
        <v>328</v>
      </c>
    </row>
    <row r="50" spans="1:30">
      <c r="A50" t="s">
        <v>2850</v>
      </c>
      <c r="B50" t="s">
        <v>254</v>
      </c>
      <c r="C50" t="s">
        <v>254</v>
      </c>
      <c r="D50" t="s">
        <v>257</v>
      </c>
      <c r="E50" t="s">
        <v>3633</v>
      </c>
      <c r="F50" t="s">
        <v>3651</v>
      </c>
      <c r="G50" t="s">
        <v>3651</v>
      </c>
      <c r="H50" t="s">
        <v>3652</v>
      </c>
      <c r="I50" t="s">
        <v>3446</v>
      </c>
      <c r="J50" t="s">
        <v>3653</v>
      </c>
      <c r="L50" t="s">
        <v>330</v>
      </c>
      <c r="M50" t="s">
        <v>330</v>
      </c>
      <c r="N50" t="s">
        <v>3201</v>
      </c>
      <c r="O50" t="s">
        <v>3287</v>
      </c>
      <c r="P50" t="s">
        <v>3270</v>
      </c>
      <c r="Q50" t="s">
        <v>3653</v>
      </c>
      <c r="S50">
        <v>1.1000000000000001</v>
      </c>
      <c r="T50" t="s">
        <v>3654</v>
      </c>
      <c r="U50" t="s">
        <v>328</v>
      </c>
      <c r="V50" t="s">
        <v>328</v>
      </c>
      <c r="W50" t="s">
        <v>328</v>
      </c>
      <c r="X50" t="s">
        <v>328</v>
      </c>
      <c r="Y50" t="s">
        <v>3655</v>
      </c>
      <c r="Z50">
        <v>100810</v>
      </c>
      <c r="AA50" t="s">
        <v>3656</v>
      </c>
    </row>
    <row r="51" spans="1:30">
      <c r="A51" t="s">
        <v>3657</v>
      </c>
      <c r="B51" t="s">
        <v>254</v>
      </c>
      <c r="C51" t="s">
        <v>254</v>
      </c>
      <c r="D51" t="s">
        <v>257</v>
      </c>
      <c r="E51" t="s">
        <v>3633</v>
      </c>
      <c r="F51" t="s">
        <v>3658</v>
      </c>
      <c r="G51" t="s">
        <v>3658</v>
      </c>
      <c r="H51" t="s">
        <v>3659</v>
      </c>
      <c r="I51" t="s">
        <v>3446</v>
      </c>
      <c r="J51" t="s">
        <v>3660</v>
      </c>
      <c r="L51" t="s">
        <v>330</v>
      </c>
      <c r="M51" t="s">
        <v>330</v>
      </c>
      <c r="N51" t="s">
        <v>3201</v>
      </c>
      <c r="O51" t="s">
        <v>3287</v>
      </c>
      <c r="P51" t="s">
        <v>3270</v>
      </c>
      <c r="Q51" t="s">
        <v>3660</v>
      </c>
      <c r="S51">
        <v>1.01</v>
      </c>
      <c r="T51" t="s">
        <v>3661</v>
      </c>
      <c r="U51" t="s">
        <v>328</v>
      </c>
      <c r="V51" t="s">
        <v>328</v>
      </c>
      <c r="W51" t="s">
        <v>328</v>
      </c>
      <c r="X51" t="s">
        <v>328</v>
      </c>
      <c r="Y51" t="s">
        <v>3662</v>
      </c>
      <c r="Z51">
        <v>100111</v>
      </c>
      <c r="AA51" t="s">
        <v>3663</v>
      </c>
    </row>
    <row r="52" spans="1:30">
      <c r="A52" t="s">
        <v>3664</v>
      </c>
      <c r="B52" t="s">
        <v>254</v>
      </c>
      <c r="C52" t="s">
        <v>254</v>
      </c>
      <c r="D52" t="s">
        <v>257</v>
      </c>
      <c r="E52" t="s">
        <v>3633</v>
      </c>
      <c r="F52" t="s">
        <v>3665</v>
      </c>
      <c r="G52" t="s">
        <v>3665</v>
      </c>
      <c r="H52" t="s">
        <v>3666</v>
      </c>
      <c r="I52" t="s">
        <v>3446</v>
      </c>
      <c r="J52" t="s">
        <v>3667</v>
      </c>
      <c r="L52" t="s">
        <v>330</v>
      </c>
      <c r="M52" t="s">
        <v>330</v>
      </c>
      <c r="N52" t="s">
        <v>3201</v>
      </c>
      <c r="O52" t="s">
        <v>3287</v>
      </c>
      <c r="P52" t="s">
        <v>3270</v>
      </c>
      <c r="Q52" t="s">
        <v>3668</v>
      </c>
      <c r="S52">
        <v>1.08</v>
      </c>
      <c r="T52" t="s">
        <v>3669</v>
      </c>
      <c r="U52" t="s">
        <v>328</v>
      </c>
      <c r="V52" t="s">
        <v>328</v>
      </c>
      <c r="W52" t="s">
        <v>328</v>
      </c>
      <c r="X52" t="s">
        <v>328</v>
      </c>
      <c r="Y52" t="s">
        <v>3670</v>
      </c>
      <c r="Z52" t="s">
        <v>3440</v>
      </c>
    </row>
    <row r="53" spans="1:30">
      <c r="A53" t="s">
        <v>3671</v>
      </c>
      <c r="B53" t="s">
        <v>254</v>
      </c>
      <c r="C53" t="s">
        <v>254</v>
      </c>
      <c r="D53" t="s">
        <v>257</v>
      </c>
      <c r="E53" t="s">
        <v>3633</v>
      </c>
      <c r="F53" t="s">
        <v>3672</v>
      </c>
      <c r="G53" t="s">
        <v>3672</v>
      </c>
      <c r="H53" t="s">
        <v>3673</v>
      </c>
      <c r="I53" t="s">
        <v>3446</v>
      </c>
      <c r="J53" t="s">
        <v>3674</v>
      </c>
      <c r="L53" t="s">
        <v>330</v>
      </c>
      <c r="M53" t="s">
        <v>330</v>
      </c>
      <c r="N53" t="s">
        <v>3201</v>
      </c>
      <c r="O53" t="s">
        <v>3287</v>
      </c>
      <c r="P53" t="s">
        <v>3270</v>
      </c>
      <c r="Q53" t="s">
        <v>3675</v>
      </c>
      <c r="S53">
        <v>1.1100000000000001</v>
      </c>
      <c r="T53" t="s">
        <v>3676</v>
      </c>
      <c r="U53" t="s">
        <v>328</v>
      </c>
      <c r="V53" t="s">
        <v>328</v>
      </c>
      <c r="W53" t="s">
        <v>328</v>
      </c>
      <c r="X53" t="s">
        <v>328</v>
      </c>
      <c r="Y53" t="s">
        <v>3677</v>
      </c>
      <c r="Z53">
        <v>100840</v>
      </c>
      <c r="AA53" t="s">
        <v>3678</v>
      </c>
    </row>
    <row r="54" spans="1:30">
      <c r="A54" t="s">
        <v>3679</v>
      </c>
      <c r="B54" t="s">
        <v>254</v>
      </c>
      <c r="C54" t="s">
        <v>254</v>
      </c>
      <c r="D54" t="s">
        <v>257</v>
      </c>
      <c r="E54" t="s">
        <v>3633</v>
      </c>
      <c r="F54" t="s">
        <v>3680</v>
      </c>
      <c r="G54" t="s">
        <v>3680</v>
      </c>
      <c r="H54" t="s">
        <v>3681</v>
      </c>
      <c r="I54" t="s">
        <v>3446</v>
      </c>
      <c r="J54" t="s">
        <v>3682</v>
      </c>
      <c r="L54" t="s">
        <v>330</v>
      </c>
      <c r="M54" t="s">
        <v>330</v>
      </c>
      <c r="N54" t="s">
        <v>3201</v>
      </c>
      <c r="O54" t="s">
        <v>3287</v>
      </c>
      <c r="P54" t="s">
        <v>3270</v>
      </c>
      <c r="Q54" t="s">
        <v>3683</v>
      </c>
      <c r="S54">
        <v>1.02</v>
      </c>
      <c r="T54" t="s">
        <v>3684</v>
      </c>
      <c r="U54" t="s">
        <v>328</v>
      </c>
      <c r="V54" t="s">
        <v>328</v>
      </c>
      <c r="W54" t="s">
        <v>328</v>
      </c>
      <c r="X54" t="s">
        <v>328</v>
      </c>
      <c r="Y54" t="s">
        <v>3685</v>
      </c>
      <c r="Z54">
        <v>100510</v>
      </c>
      <c r="AA54" t="s">
        <v>3686</v>
      </c>
      <c r="AD54" t="s">
        <v>3687</v>
      </c>
    </row>
    <row r="55" spans="1:30">
      <c r="A55" t="s">
        <v>3688</v>
      </c>
      <c r="B55" t="s">
        <v>254</v>
      </c>
      <c r="C55" t="s">
        <v>254</v>
      </c>
      <c r="D55" t="s">
        <v>257</v>
      </c>
      <c r="E55" t="s">
        <v>3633</v>
      </c>
      <c r="F55" t="s">
        <v>3689</v>
      </c>
      <c r="G55" t="s">
        <v>3689</v>
      </c>
      <c r="H55" t="s">
        <v>3690</v>
      </c>
      <c r="I55" t="s">
        <v>3446</v>
      </c>
      <c r="J55" t="s">
        <v>3691</v>
      </c>
      <c r="L55" t="s">
        <v>330</v>
      </c>
      <c r="M55" t="s">
        <v>330</v>
      </c>
      <c r="N55" t="s">
        <v>3201</v>
      </c>
      <c r="O55" t="s">
        <v>3287</v>
      </c>
      <c r="P55" t="s">
        <v>3270</v>
      </c>
      <c r="Q55" t="s">
        <v>3691</v>
      </c>
      <c r="S55">
        <v>1.07</v>
      </c>
      <c r="T55" t="s">
        <v>3692</v>
      </c>
      <c r="U55" t="s">
        <v>328</v>
      </c>
      <c r="V55" t="s">
        <v>328</v>
      </c>
      <c r="W55" t="s">
        <v>328</v>
      </c>
      <c r="X55" t="s">
        <v>328</v>
      </c>
      <c r="Y55" t="s">
        <v>3693</v>
      </c>
      <c r="Z55">
        <v>100410</v>
      </c>
      <c r="AA55" t="s">
        <v>3694</v>
      </c>
    </row>
    <row r="56" spans="1:30">
      <c r="A56" t="s">
        <v>3695</v>
      </c>
      <c r="B56" t="s">
        <v>254</v>
      </c>
      <c r="C56" t="s">
        <v>254</v>
      </c>
      <c r="D56" t="s">
        <v>257</v>
      </c>
      <c r="E56" t="s">
        <v>3633</v>
      </c>
      <c r="F56" t="s">
        <v>3696</v>
      </c>
      <c r="G56" t="s">
        <v>3697</v>
      </c>
      <c r="H56" t="s">
        <v>3698</v>
      </c>
      <c r="I56" t="s">
        <v>3446</v>
      </c>
      <c r="J56" t="s">
        <v>3699</v>
      </c>
      <c r="L56" t="s">
        <v>330</v>
      </c>
      <c r="M56" t="s">
        <v>330</v>
      </c>
      <c r="N56" t="s">
        <v>3201</v>
      </c>
      <c r="O56" t="s">
        <v>3287</v>
      </c>
      <c r="P56" t="s">
        <v>3270</v>
      </c>
      <c r="Q56" t="s">
        <v>3700</v>
      </c>
      <c r="R56" t="s">
        <v>3701</v>
      </c>
      <c r="S56">
        <v>1.08</v>
      </c>
      <c r="T56" t="s">
        <v>3702</v>
      </c>
      <c r="U56" t="s">
        <v>328</v>
      </c>
      <c r="V56" t="s">
        <v>328</v>
      </c>
      <c r="W56" t="s">
        <v>328</v>
      </c>
      <c r="X56" t="s">
        <v>328</v>
      </c>
      <c r="Y56" t="s">
        <v>3703</v>
      </c>
      <c r="Z56">
        <v>100821</v>
      </c>
      <c r="AA56" t="s">
        <v>3704</v>
      </c>
    </row>
    <row r="57" spans="1:30">
      <c r="A57" t="s">
        <v>3705</v>
      </c>
      <c r="B57" t="s">
        <v>254</v>
      </c>
      <c r="C57" t="s">
        <v>254</v>
      </c>
      <c r="D57" t="s">
        <v>257</v>
      </c>
      <c r="E57" t="s">
        <v>3633</v>
      </c>
      <c r="F57" t="s">
        <v>3706</v>
      </c>
      <c r="G57" t="s">
        <v>3706</v>
      </c>
      <c r="H57" t="s">
        <v>3707</v>
      </c>
      <c r="I57" t="s">
        <v>3446</v>
      </c>
      <c r="J57" t="s">
        <v>3708</v>
      </c>
      <c r="L57" t="s">
        <v>330</v>
      </c>
      <c r="M57" t="s">
        <v>330</v>
      </c>
      <c r="N57" t="s">
        <v>3201</v>
      </c>
      <c r="O57" t="s">
        <v>3287</v>
      </c>
      <c r="P57" t="s">
        <v>3270</v>
      </c>
      <c r="Q57" t="s">
        <v>3708</v>
      </c>
      <c r="S57">
        <v>1.08</v>
      </c>
      <c r="T57" t="s">
        <v>3709</v>
      </c>
      <c r="U57" t="s">
        <v>328</v>
      </c>
      <c r="V57" t="s">
        <v>328</v>
      </c>
      <c r="W57" t="s">
        <v>328</v>
      </c>
      <c r="X57" t="s">
        <v>328</v>
      </c>
      <c r="Y57" t="s">
        <v>3710</v>
      </c>
      <c r="Z57" t="s">
        <v>3440</v>
      </c>
      <c r="AD57" t="s">
        <v>3711</v>
      </c>
    </row>
    <row r="58" spans="1:30">
      <c r="A58" t="s">
        <v>3712</v>
      </c>
      <c r="B58" t="s">
        <v>254</v>
      </c>
      <c r="C58" t="s">
        <v>254</v>
      </c>
      <c r="D58" t="s">
        <v>257</v>
      </c>
      <c r="E58" t="s">
        <v>3633</v>
      </c>
      <c r="F58" t="s">
        <v>3713</v>
      </c>
      <c r="G58" t="s">
        <v>3713</v>
      </c>
      <c r="H58" t="s">
        <v>3714</v>
      </c>
      <c r="I58" t="s">
        <v>3446</v>
      </c>
      <c r="J58" t="s">
        <v>3715</v>
      </c>
      <c r="L58" t="s">
        <v>330</v>
      </c>
      <c r="M58" t="s">
        <v>330</v>
      </c>
      <c r="N58" t="s">
        <v>3201</v>
      </c>
      <c r="O58" t="s">
        <v>3287</v>
      </c>
      <c r="P58" t="s">
        <v>3270</v>
      </c>
      <c r="Q58" t="s">
        <v>3715</v>
      </c>
      <c r="S58">
        <v>1.1200000000000001</v>
      </c>
      <c r="T58" t="s">
        <v>3716</v>
      </c>
      <c r="U58" t="s">
        <v>328</v>
      </c>
      <c r="V58" t="s">
        <v>328</v>
      </c>
      <c r="W58" t="s">
        <v>328</v>
      </c>
      <c r="X58" t="s">
        <v>328</v>
      </c>
      <c r="Y58" t="s">
        <v>3717</v>
      </c>
      <c r="Z58">
        <v>100850</v>
      </c>
      <c r="AA58" t="s">
        <v>3718</v>
      </c>
    </row>
    <row r="59" spans="1:30">
      <c r="A59" t="s">
        <v>3719</v>
      </c>
      <c r="B59" t="s">
        <v>254</v>
      </c>
      <c r="C59" t="s">
        <v>254</v>
      </c>
      <c r="D59" t="s">
        <v>257</v>
      </c>
      <c r="E59" t="s">
        <v>3633</v>
      </c>
      <c r="F59" t="s">
        <v>3720</v>
      </c>
      <c r="G59" t="s">
        <v>3720</v>
      </c>
      <c r="H59" t="s">
        <v>3720</v>
      </c>
      <c r="I59" t="s">
        <v>3446</v>
      </c>
      <c r="J59" t="s">
        <v>3721</v>
      </c>
      <c r="L59" t="s">
        <v>330</v>
      </c>
      <c r="M59" t="s">
        <v>330</v>
      </c>
      <c r="N59" t="s">
        <v>3201</v>
      </c>
      <c r="O59" t="s">
        <v>3287</v>
      </c>
      <c r="P59" t="s">
        <v>3270</v>
      </c>
      <c r="Q59" t="s">
        <v>3721</v>
      </c>
      <c r="R59" t="s">
        <v>3722</v>
      </c>
      <c r="S59">
        <v>1.03</v>
      </c>
      <c r="T59" t="s">
        <v>3723</v>
      </c>
      <c r="U59" t="s">
        <v>328</v>
      </c>
      <c r="V59" t="s">
        <v>328</v>
      </c>
      <c r="W59" t="s">
        <v>328</v>
      </c>
      <c r="X59" t="s">
        <v>328</v>
      </c>
      <c r="Y59" t="s">
        <v>3724</v>
      </c>
      <c r="Z59">
        <v>1006</v>
      </c>
      <c r="AA59" t="s">
        <v>3723</v>
      </c>
      <c r="AD59" t="s">
        <v>3723</v>
      </c>
    </row>
    <row r="60" spans="1:30">
      <c r="A60" t="s">
        <v>3725</v>
      </c>
      <c r="B60" t="s">
        <v>254</v>
      </c>
      <c r="C60" t="s">
        <v>254</v>
      </c>
      <c r="D60" t="s">
        <v>257</v>
      </c>
      <c r="E60" t="s">
        <v>3633</v>
      </c>
      <c r="F60" t="s">
        <v>3726</v>
      </c>
      <c r="G60" t="s">
        <v>3726</v>
      </c>
      <c r="H60" t="s">
        <v>3726</v>
      </c>
      <c r="I60" t="s">
        <v>3446</v>
      </c>
      <c r="J60" t="s">
        <v>3727</v>
      </c>
      <c r="L60" t="s">
        <v>330</v>
      </c>
      <c r="M60" t="s">
        <v>330</v>
      </c>
      <c r="N60" t="s">
        <v>3201</v>
      </c>
      <c r="O60" t="s">
        <v>3287</v>
      </c>
      <c r="P60" t="s">
        <v>3270</v>
      </c>
      <c r="Q60" t="s">
        <v>3727</v>
      </c>
      <c r="S60">
        <v>1.06</v>
      </c>
      <c r="T60" t="s">
        <v>3728</v>
      </c>
      <c r="U60" t="s">
        <v>328</v>
      </c>
      <c r="V60" t="s">
        <v>328</v>
      </c>
      <c r="W60" t="s">
        <v>328</v>
      </c>
      <c r="X60" t="s">
        <v>328</v>
      </c>
      <c r="Y60" t="s">
        <v>3729</v>
      </c>
      <c r="Z60">
        <v>100210</v>
      </c>
      <c r="AA60" t="s">
        <v>3730</v>
      </c>
    </row>
    <row r="61" spans="1:30">
      <c r="A61" t="s">
        <v>221</v>
      </c>
      <c r="B61" t="s">
        <v>254</v>
      </c>
      <c r="C61" t="s">
        <v>254</v>
      </c>
      <c r="D61" t="s">
        <v>257</v>
      </c>
      <c r="E61" t="s">
        <v>3633</v>
      </c>
      <c r="F61" t="s">
        <v>251</v>
      </c>
      <c r="G61" t="s">
        <v>251</v>
      </c>
      <c r="H61" t="s">
        <v>3731</v>
      </c>
      <c r="I61" t="s">
        <v>3446</v>
      </c>
      <c r="J61" t="s">
        <v>3732</v>
      </c>
      <c r="L61" t="s">
        <v>330</v>
      </c>
      <c r="M61" t="s">
        <v>330</v>
      </c>
      <c r="N61" t="s">
        <v>3201</v>
      </c>
      <c r="O61" t="s">
        <v>3287</v>
      </c>
      <c r="P61" t="s">
        <v>3270</v>
      </c>
      <c r="Q61" t="s">
        <v>3732</v>
      </c>
      <c r="S61">
        <v>1.04</v>
      </c>
      <c r="T61" t="s">
        <v>3733</v>
      </c>
      <c r="U61" t="s">
        <v>328</v>
      </c>
      <c r="V61" t="s">
        <v>328</v>
      </c>
      <c r="W61" t="s">
        <v>328</v>
      </c>
      <c r="X61" t="s">
        <v>328</v>
      </c>
      <c r="Y61" t="s">
        <v>3734</v>
      </c>
      <c r="Z61">
        <v>100710</v>
      </c>
      <c r="AA61" t="s">
        <v>3735</v>
      </c>
      <c r="AD61" t="s">
        <v>3733</v>
      </c>
    </row>
    <row r="62" spans="1:30">
      <c r="A62" t="s">
        <v>3736</v>
      </c>
      <c r="B62" t="s">
        <v>254</v>
      </c>
      <c r="C62" t="s">
        <v>254</v>
      </c>
      <c r="D62" t="s">
        <v>257</v>
      </c>
      <c r="E62" t="s">
        <v>3633</v>
      </c>
      <c r="F62" t="s">
        <v>3737</v>
      </c>
      <c r="G62" t="s">
        <v>3737</v>
      </c>
      <c r="H62" t="s">
        <v>3738</v>
      </c>
      <c r="I62" t="s">
        <v>3446</v>
      </c>
      <c r="J62" t="s">
        <v>3739</v>
      </c>
      <c r="L62" t="s">
        <v>330</v>
      </c>
      <c r="M62" t="s">
        <v>330</v>
      </c>
      <c r="N62" t="s">
        <v>3201</v>
      </c>
      <c r="O62" t="s">
        <v>3287</v>
      </c>
      <c r="P62" t="s">
        <v>3270</v>
      </c>
      <c r="Q62" t="s">
        <v>3739</v>
      </c>
      <c r="S62">
        <v>1.9</v>
      </c>
      <c r="T62" t="s">
        <v>3740</v>
      </c>
      <c r="U62" t="s">
        <v>328</v>
      </c>
      <c r="V62" t="s">
        <v>328</v>
      </c>
      <c r="W62" t="s">
        <v>328</v>
      </c>
      <c r="X62" t="s">
        <v>328</v>
      </c>
      <c r="Y62" t="s">
        <v>3741</v>
      </c>
      <c r="Z62" t="s">
        <v>3440</v>
      </c>
    </row>
    <row r="63" spans="1:30">
      <c r="A63" t="s">
        <v>3742</v>
      </c>
      <c r="B63" t="s">
        <v>254</v>
      </c>
      <c r="C63" t="s">
        <v>254</v>
      </c>
      <c r="D63" t="s">
        <v>257</v>
      </c>
      <c r="E63" t="s">
        <v>3633</v>
      </c>
      <c r="F63" t="s">
        <v>3743</v>
      </c>
      <c r="G63" t="s">
        <v>3743</v>
      </c>
      <c r="H63" t="s">
        <v>3744</v>
      </c>
      <c r="I63" t="s">
        <v>3446</v>
      </c>
      <c r="J63" t="s">
        <v>3745</v>
      </c>
      <c r="L63" t="s">
        <v>330</v>
      </c>
      <c r="M63" t="s">
        <v>330</v>
      </c>
      <c r="N63" t="s">
        <v>3201</v>
      </c>
      <c r="O63" t="s">
        <v>3287</v>
      </c>
      <c r="P63" t="s">
        <v>3270</v>
      </c>
      <c r="Q63" t="s">
        <v>328</v>
      </c>
      <c r="R63" t="s">
        <v>328</v>
      </c>
      <c r="S63">
        <v>1.0900000000000001</v>
      </c>
      <c r="T63" t="s">
        <v>3746</v>
      </c>
      <c r="U63" t="s">
        <v>328</v>
      </c>
      <c r="V63" t="s">
        <v>328</v>
      </c>
      <c r="W63" t="s">
        <v>328</v>
      </c>
      <c r="X63" t="s">
        <v>328</v>
      </c>
      <c r="Y63" t="s">
        <v>3747</v>
      </c>
      <c r="Z63">
        <v>100860</v>
      </c>
      <c r="AA63" t="s">
        <v>3748</v>
      </c>
    </row>
    <row r="64" spans="1:30">
      <c r="A64" t="s">
        <v>3749</v>
      </c>
      <c r="B64" t="s">
        <v>254</v>
      </c>
      <c r="C64" t="s">
        <v>254</v>
      </c>
      <c r="D64" t="s">
        <v>257</v>
      </c>
      <c r="E64" t="s">
        <v>3633</v>
      </c>
      <c r="F64" t="s">
        <v>3750</v>
      </c>
      <c r="G64" t="s">
        <v>3750</v>
      </c>
      <c r="H64" t="s">
        <v>3751</v>
      </c>
      <c r="I64" t="s">
        <v>3446</v>
      </c>
      <c r="J64" t="s">
        <v>3752</v>
      </c>
      <c r="L64" t="s">
        <v>330</v>
      </c>
      <c r="M64" t="s">
        <v>330</v>
      </c>
      <c r="N64" t="s">
        <v>3201</v>
      </c>
      <c r="O64" t="s">
        <v>3287</v>
      </c>
      <c r="P64" t="s">
        <v>3270</v>
      </c>
      <c r="Q64" t="s">
        <v>3752</v>
      </c>
      <c r="R64" t="s">
        <v>3752</v>
      </c>
      <c r="S64">
        <v>1.01</v>
      </c>
      <c r="T64" t="s">
        <v>3753</v>
      </c>
      <c r="U64" t="s">
        <v>328</v>
      </c>
      <c r="V64" t="s">
        <v>328</v>
      </c>
      <c r="W64" t="s">
        <v>328</v>
      </c>
      <c r="X64" t="s">
        <v>328</v>
      </c>
      <c r="Y64" t="s">
        <v>3754</v>
      </c>
      <c r="Z64">
        <v>100191</v>
      </c>
      <c r="AA64" t="s">
        <v>3755</v>
      </c>
      <c r="AD64" t="s">
        <v>3753</v>
      </c>
    </row>
    <row r="65" spans="1:26">
      <c r="A65" t="s">
        <v>3756</v>
      </c>
      <c r="B65" t="s">
        <v>3757</v>
      </c>
      <c r="C65" t="s">
        <v>3757</v>
      </c>
      <c r="D65" t="s">
        <v>3758</v>
      </c>
      <c r="E65" t="s">
        <v>3759</v>
      </c>
      <c r="F65" t="s">
        <v>3760</v>
      </c>
      <c r="G65" t="s">
        <v>3760</v>
      </c>
      <c r="H65" t="s">
        <v>3761</v>
      </c>
      <c r="I65" t="s">
        <v>3762</v>
      </c>
      <c r="J65" t="s">
        <v>3760</v>
      </c>
      <c r="L65" t="s">
        <v>324</v>
      </c>
      <c r="M65" t="s">
        <v>330</v>
      </c>
      <c r="N65" t="s">
        <v>3196</v>
      </c>
      <c r="O65" t="s">
        <v>3282</v>
      </c>
      <c r="P65" t="s">
        <v>3264</v>
      </c>
      <c r="Q65" s="32"/>
      <c r="U65" t="s">
        <v>328</v>
      </c>
      <c r="V65" t="s">
        <v>328</v>
      </c>
      <c r="W65" t="s">
        <v>328</v>
      </c>
      <c r="X65" t="s">
        <v>328</v>
      </c>
      <c r="Y65" t="s">
        <v>3763</v>
      </c>
    </row>
    <row r="66" spans="1:26">
      <c r="A66" t="s">
        <v>3764</v>
      </c>
      <c r="B66" t="s">
        <v>3757</v>
      </c>
      <c r="C66" t="s">
        <v>3757</v>
      </c>
      <c r="D66" t="s">
        <v>3758</v>
      </c>
      <c r="E66" t="s">
        <v>3759</v>
      </c>
      <c r="F66" t="s">
        <v>3765</v>
      </c>
      <c r="G66" t="s">
        <v>3765</v>
      </c>
      <c r="H66" t="s">
        <v>3766</v>
      </c>
      <c r="I66" t="s">
        <v>3762</v>
      </c>
      <c r="J66" t="s">
        <v>3767</v>
      </c>
      <c r="L66" t="s">
        <v>324</v>
      </c>
      <c r="M66" t="s">
        <v>330</v>
      </c>
      <c r="N66" t="s">
        <v>3196</v>
      </c>
      <c r="O66" t="s">
        <v>3282</v>
      </c>
      <c r="P66" t="s">
        <v>3264</v>
      </c>
      <c r="Q66" t="s">
        <v>3767</v>
      </c>
      <c r="S66" t="s">
        <v>3440</v>
      </c>
      <c r="T66" t="s">
        <v>3440</v>
      </c>
      <c r="U66" t="s">
        <v>328</v>
      </c>
      <c r="V66" t="s">
        <v>328</v>
      </c>
      <c r="W66" t="s">
        <v>328</v>
      </c>
      <c r="X66" t="s">
        <v>328</v>
      </c>
      <c r="Y66" t="s">
        <v>3768</v>
      </c>
      <c r="Z66" t="s">
        <v>3440</v>
      </c>
    </row>
    <row r="67" spans="1:26">
      <c r="A67" t="s">
        <v>3769</v>
      </c>
      <c r="B67" t="s">
        <v>3757</v>
      </c>
      <c r="C67" t="s">
        <v>3757</v>
      </c>
      <c r="D67" t="s">
        <v>3758</v>
      </c>
      <c r="E67" t="s">
        <v>3759</v>
      </c>
      <c r="F67" t="s">
        <v>3770</v>
      </c>
      <c r="G67" t="s">
        <v>3770</v>
      </c>
      <c r="H67" t="s">
        <v>3771</v>
      </c>
      <c r="I67" t="s">
        <v>3762</v>
      </c>
      <c r="J67" t="s">
        <v>3770</v>
      </c>
      <c r="L67" t="s">
        <v>324</v>
      </c>
      <c r="M67" t="s">
        <v>330</v>
      </c>
      <c r="N67" t="s">
        <v>3196</v>
      </c>
      <c r="O67" t="s">
        <v>3282</v>
      </c>
      <c r="P67" t="s">
        <v>3264</v>
      </c>
      <c r="U67" t="s">
        <v>328</v>
      </c>
      <c r="V67" t="s">
        <v>328</v>
      </c>
      <c r="W67" t="s">
        <v>328</v>
      </c>
      <c r="X67" t="s">
        <v>328</v>
      </c>
      <c r="Y67" t="s">
        <v>3772</v>
      </c>
    </row>
    <row r="68" spans="1:26">
      <c r="A68" t="s">
        <v>3773</v>
      </c>
      <c r="B68" t="s">
        <v>3757</v>
      </c>
      <c r="C68" t="s">
        <v>3757</v>
      </c>
      <c r="D68" t="s">
        <v>3758</v>
      </c>
      <c r="E68" t="s">
        <v>3759</v>
      </c>
      <c r="F68" t="s">
        <v>3774</v>
      </c>
      <c r="G68" t="s">
        <v>3774</v>
      </c>
      <c r="H68" t="s">
        <v>3775</v>
      </c>
      <c r="I68" t="s">
        <v>3762</v>
      </c>
      <c r="J68" t="s">
        <v>3774</v>
      </c>
      <c r="L68" t="s">
        <v>324</v>
      </c>
      <c r="M68" t="s">
        <v>330</v>
      </c>
      <c r="N68" t="s">
        <v>3196</v>
      </c>
      <c r="O68" t="s">
        <v>3282</v>
      </c>
      <c r="P68" t="s">
        <v>3264</v>
      </c>
      <c r="Q68" t="s">
        <v>3774</v>
      </c>
      <c r="S68" t="s">
        <v>3440</v>
      </c>
      <c r="T68" t="s">
        <v>3440</v>
      </c>
      <c r="U68" t="s">
        <v>328</v>
      </c>
      <c r="V68" t="s">
        <v>328</v>
      </c>
      <c r="W68" t="s">
        <v>328</v>
      </c>
      <c r="X68" t="s">
        <v>328</v>
      </c>
      <c r="Y68" t="s">
        <v>3776</v>
      </c>
      <c r="Z68" t="s">
        <v>3440</v>
      </c>
    </row>
    <row r="69" spans="1:26">
      <c r="A69" t="s">
        <v>3777</v>
      </c>
      <c r="B69" t="s">
        <v>3757</v>
      </c>
      <c r="C69" t="s">
        <v>3757</v>
      </c>
      <c r="D69" t="s">
        <v>3758</v>
      </c>
      <c r="E69" t="s">
        <v>3759</v>
      </c>
      <c r="F69" t="s">
        <v>3778</v>
      </c>
      <c r="G69" t="s">
        <v>3778</v>
      </c>
      <c r="H69" t="s">
        <v>3779</v>
      </c>
      <c r="I69" t="s">
        <v>3762</v>
      </c>
      <c r="J69" t="s">
        <v>3778</v>
      </c>
      <c r="L69" t="s">
        <v>330</v>
      </c>
      <c r="M69" t="s">
        <v>330</v>
      </c>
      <c r="N69" t="s">
        <v>3201</v>
      </c>
      <c r="O69" t="s">
        <v>3287</v>
      </c>
      <c r="P69" t="s">
        <v>3270</v>
      </c>
      <c r="Q69" s="32"/>
      <c r="S69" t="s">
        <v>3440</v>
      </c>
      <c r="T69" t="s">
        <v>3440</v>
      </c>
      <c r="U69" t="s">
        <v>328</v>
      </c>
      <c r="V69" t="s">
        <v>328</v>
      </c>
      <c r="W69" t="s">
        <v>328</v>
      </c>
      <c r="X69" t="s">
        <v>328</v>
      </c>
      <c r="Y69" t="s">
        <v>3780</v>
      </c>
      <c r="Z69" t="s">
        <v>3440</v>
      </c>
    </row>
    <row r="70" spans="1:26">
      <c r="A70" t="s">
        <v>3781</v>
      </c>
      <c r="B70" t="s">
        <v>3757</v>
      </c>
      <c r="C70" t="s">
        <v>3757</v>
      </c>
      <c r="D70" t="s">
        <v>3758</v>
      </c>
      <c r="E70" t="s">
        <v>3759</v>
      </c>
      <c r="F70" t="s">
        <v>3782</v>
      </c>
      <c r="G70" t="s">
        <v>3782</v>
      </c>
      <c r="H70" t="s">
        <v>3783</v>
      </c>
      <c r="I70" t="s">
        <v>3762</v>
      </c>
      <c r="J70" t="s">
        <v>3782</v>
      </c>
      <c r="L70" t="s">
        <v>324</v>
      </c>
      <c r="M70" t="s">
        <v>330</v>
      </c>
      <c r="N70" t="s">
        <v>3196</v>
      </c>
      <c r="O70" t="s">
        <v>3282</v>
      </c>
      <c r="P70" t="s">
        <v>3264</v>
      </c>
      <c r="Q70" t="s">
        <v>3782</v>
      </c>
      <c r="S70" t="s">
        <v>3440</v>
      </c>
      <c r="T70" t="s">
        <v>3440</v>
      </c>
      <c r="U70" t="s">
        <v>328</v>
      </c>
      <c r="V70" t="s">
        <v>328</v>
      </c>
      <c r="W70" t="s">
        <v>328</v>
      </c>
      <c r="X70" t="s">
        <v>328</v>
      </c>
      <c r="Y70" t="s">
        <v>3784</v>
      </c>
      <c r="Z70" t="s">
        <v>3440</v>
      </c>
    </row>
    <row r="71" spans="1:26">
      <c r="A71" t="s">
        <v>3785</v>
      </c>
      <c r="B71" t="s">
        <v>3757</v>
      </c>
      <c r="C71" t="s">
        <v>3757</v>
      </c>
      <c r="D71" t="s">
        <v>3758</v>
      </c>
      <c r="E71" t="s">
        <v>3759</v>
      </c>
      <c r="F71" t="s">
        <v>3786</v>
      </c>
      <c r="G71" t="s">
        <v>3786</v>
      </c>
      <c r="H71" t="s">
        <v>3787</v>
      </c>
      <c r="I71" t="s">
        <v>3762</v>
      </c>
      <c r="J71" t="s">
        <v>3788</v>
      </c>
      <c r="L71" t="s">
        <v>324</v>
      </c>
      <c r="M71" t="s">
        <v>330</v>
      </c>
      <c r="N71" t="s">
        <v>3196</v>
      </c>
      <c r="O71" t="s">
        <v>3282</v>
      </c>
      <c r="P71" t="s">
        <v>3264</v>
      </c>
      <c r="Q71" s="32"/>
      <c r="R71" s="32"/>
      <c r="S71" t="s">
        <v>3440</v>
      </c>
      <c r="T71" t="s">
        <v>3440</v>
      </c>
      <c r="U71" t="s">
        <v>328</v>
      </c>
      <c r="V71" t="s">
        <v>328</v>
      </c>
      <c r="W71" t="s">
        <v>328</v>
      </c>
      <c r="X71" t="s">
        <v>328</v>
      </c>
      <c r="Y71" t="s">
        <v>3789</v>
      </c>
    </row>
    <row r="72" spans="1:26">
      <c r="A72" t="s">
        <v>3790</v>
      </c>
      <c r="B72" t="s">
        <v>3757</v>
      </c>
      <c r="C72" t="s">
        <v>3757</v>
      </c>
      <c r="D72" t="s">
        <v>3758</v>
      </c>
      <c r="E72" t="s">
        <v>3759</v>
      </c>
      <c r="F72" t="s">
        <v>3791</v>
      </c>
      <c r="G72" t="s">
        <v>3791</v>
      </c>
      <c r="H72" t="s">
        <v>3792</v>
      </c>
      <c r="I72" t="s">
        <v>3762</v>
      </c>
      <c r="J72" t="s">
        <v>3791</v>
      </c>
      <c r="L72" t="s">
        <v>324</v>
      </c>
      <c r="M72" t="s">
        <v>330</v>
      </c>
      <c r="N72" t="s">
        <v>3196</v>
      </c>
      <c r="O72" t="s">
        <v>3282</v>
      </c>
      <c r="P72" t="s">
        <v>3264</v>
      </c>
      <c r="S72" t="s">
        <v>3440</v>
      </c>
      <c r="T72" t="s">
        <v>3440</v>
      </c>
      <c r="U72" t="s">
        <v>328</v>
      </c>
      <c r="V72" t="s">
        <v>328</v>
      </c>
      <c r="W72" t="s">
        <v>328</v>
      </c>
      <c r="X72" t="s">
        <v>328</v>
      </c>
      <c r="Y72" t="s">
        <v>3793</v>
      </c>
      <c r="Z72" t="s">
        <v>3440</v>
      </c>
    </row>
    <row r="73" spans="1:26">
      <c r="A73" t="s">
        <v>3794</v>
      </c>
      <c r="B73" t="s">
        <v>3757</v>
      </c>
      <c r="C73" t="s">
        <v>3757</v>
      </c>
      <c r="D73" t="s">
        <v>3758</v>
      </c>
      <c r="E73" t="s">
        <v>3759</v>
      </c>
      <c r="F73" t="s">
        <v>3795</v>
      </c>
      <c r="G73" t="s">
        <v>3795</v>
      </c>
      <c r="H73" t="s">
        <v>3796</v>
      </c>
      <c r="I73" t="s">
        <v>3762</v>
      </c>
      <c r="J73" t="s">
        <v>3795</v>
      </c>
      <c r="L73" t="s">
        <v>324</v>
      </c>
      <c r="M73" t="s">
        <v>330</v>
      </c>
      <c r="N73" t="s">
        <v>3196</v>
      </c>
      <c r="O73" t="s">
        <v>3282</v>
      </c>
      <c r="P73" t="s">
        <v>3264</v>
      </c>
      <c r="Q73" t="s">
        <v>3797</v>
      </c>
      <c r="S73" t="s">
        <v>3440</v>
      </c>
      <c r="T73" t="s">
        <v>3440</v>
      </c>
      <c r="U73" t="s">
        <v>328</v>
      </c>
      <c r="V73" t="s">
        <v>328</v>
      </c>
      <c r="W73" t="s">
        <v>328</v>
      </c>
      <c r="X73" t="s">
        <v>328</v>
      </c>
      <c r="Y73" t="s">
        <v>3798</v>
      </c>
      <c r="Z73" t="s">
        <v>3440</v>
      </c>
    </row>
    <row r="74" spans="1:26">
      <c r="A74" t="s">
        <v>3799</v>
      </c>
      <c r="B74" t="s">
        <v>3757</v>
      </c>
      <c r="C74" t="s">
        <v>3757</v>
      </c>
      <c r="D74" t="s">
        <v>3758</v>
      </c>
      <c r="E74" t="s">
        <v>3759</v>
      </c>
      <c r="F74" t="s">
        <v>3800</v>
      </c>
      <c r="G74" t="s">
        <v>3800</v>
      </c>
      <c r="H74" t="s">
        <v>3801</v>
      </c>
      <c r="I74" t="s">
        <v>3762</v>
      </c>
      <c r="J74" t="s">
        <v>3800</v>
      </c>
      <c r="L74" t="s">
        <v>324</v>
      </c>
      <c r="M74" t="s">
        <v>330</v>
      </c>
      <c r="N74" t="s">
        <v>3196</v>
      </c>
      <c r="O74" t="s">
        <v>3282</v>
      </c>
      <c r="P74" t="s">
        <v>3264</v>
      </c>
      <c r="Q74" t="s">
        <v>3797</v>
      </c>
      <c r="S74" t="s">
        <v>3440</v>
      </c>
      <c r="T74" t="s">
        <v>3440</v>
      </c>
      <c r="U74" t="s">
        <v>328</v>
      </c>
      <c r="V74" t="s">
        <v>328</v>
      </c>
      <c r="W74" t="s">
        <v>328</v>
      </c>
      <c r="X74" t="s">
        <v>328</v>
      </c>
      <c r="Y74" t="s">
        <v>3802</v>
      </c>
      <c r="Z74" t="s">
        <v>3440</v>
      </c>
    </row>
    <row r="75" spans="1:26">
      <c r="A75" t="s">
        <v>3803</v>
      </c>
      <c r="B75" t="s">
        <v>3757</v>
      </c>
      <c r="C75" t="s">
        <v>3757</v>
      </c>
      <c r="D75" t="s">
        <v>3758</v>
      </c>
      <c r="E75" t="s">
        <v>3759</v>
      </c>
      <c r="F75" t="s">
        <v>3804</v>
      </c>
      <c r="G75" t="s">
        <v>3804</v>
      </c>
      <c r="H75" t="s">
        <v>3805</v>
      </c>
      <c r="I75" t="s">
        <v>3762</v>
      </c>
      <c r="J75" t="s">
        <v>3804</v>
      </c>
      <c r="L75" t="s">
        <v>324</v>
      </c>
      <c r="M75" t="s">
        <v>330</v>
      </c>
      <c r="N75" t="s">
        <v>3196</v>
      </c>
      <c r="O75" t="s">
        <v>3282</v>
      </c>
      <c r="P75" t="s">
        <v>3264</v>
      </c>
      <c r="Q75" t="s">
        <v>3804</v>
      </c>
      <c r="S75" t="s">
        <v>3440</v>
      </c>
      <c r="T75" t="s">
        <v>3440</v>
      </c>
      <c r="U75" t="s">
        <v>328</v>
      </c>
      <c r="V75" t="s">
        <v>328</v>
      </c>
      <c r="W75" t="s">
        <v>328</v>
      </c>
      <c r="X75" t="s">
        <v>328</v>
      </c>
      <c r="Y75" t="s">
        <v>3806</v>
      </c>
      <c r="Z75" t="s">
        <v>3440</v>
      </c>
    </row>
    <row r="76" spans="1:26">
      <c r="A76" t="s">
        <v>3807</v>
      </c>
      <c r="B76" t="s">
        <v>3757</v>
      </c>
      <c r="C76" t="s">
        <v>3757</v>
      </c>
      <c r="D76" t="s">
        <v>3758</v>
      </c>
      <c r="E76" t="s">
        <v>3759</v>
      </c>
      <c r="F76" t="s">
        <v>3808</v>
      </c>
      <c r="G76" t="s">
        <v>3808</v>
      </c>
      <c r="H76" t="s">
        <v>3809</v>
      </c>
      <c r="I76" t="s">
        <v>3762</v>
      </c>
      <c r="J76" t="s">
        <v>3808</v>
      </c>
      <c r="L76" t="s">
        <v>324</v>
      </c>
      <c r="M76" t="s">
        <v>324</v>
      </c>
      <c r="N76" t="s">
        <v>2458</v>
      </c>
      <c r="O76" t="s">
        <v>2463</v>
      </c>
      <c r="P76" t="s">
        <v>2453</v>
      </c>
      <c r="Q76" t="s">
        <v>3808</v>
      </c>
      <c r="S76" t="s">
        <v>3440</v>
      </c>
      <c r="T76" t="s">
        <v>3440</v>
      </c>
      <c r="U76" t="s">
        <v>328</v>
      </c>
      <c r="V76" t="s">
        <v>328</v>
      </c>
      <c r="W76" t="s">
        <v>328</v>
      </c>
      <c r="X76" t="s">
        <v>328</v>
      </c>
      <c r="Y76" t="s">
        <v>3810</v>
      </c>
      <c r="Z76" t="s">
        <v>3440</v>
      </c>
    </row>
    <row r="77" spans="1:26">
      <c r="A77" t="s">
        <v>3811</v>
      </c>
      <c r="B77" t="s">
        <v>3757</v>
      </c>
      <c r="C77" t="s">
        <v>3757</v>
      </c>
      <c r="D77" t="s">
        <v>3758</v>
      </c>
      <c r="E77" t="s">
        <v>3759</v>
      </c>
      <c r="F77" t="s">
        <v>3812</v>
      </c>
      <c r="G77" t="s">
        <v>3812</v>
      </c>
      <c r="H77" t="s">
        <v>3813</v>
      </c>
      <c r="I77" t="s">
        <v>3762</v>
      </c>
      <c r="J77" t="s">
        <v>3812</v>
      </c>
      <c r="L77" t="s">
        <v>324</v>
      </c>
      <c r="M77" t="s">
        <v>330</v>
      </c>
      <c r="N77" t="s">
        <v>3196</v>
      </c>
      <c r="O77" t="s">
        <v>3282</v>
      </c>
      <c r="P77" t="s">
        <v>3264</v>
      </c>
      <c r="Q77" s="32"/>
      <c r="S77" t="s">
        <v>3440</v>
      </c>
      <c r="T77" t="s">
        <v>3440</v>
      </c>
      <c r="U77" t="s">
        <v>328</v>
      </c>
      <c r="V77" t="s">
        <v>328</v>
      </c>
      <c r="W77" t="s">
        <v>328</v>
      </c>
      <c r="X77" t="s">
        <v>328</v>
      </c>
      <c r="Y77" t="s">
        <v>3810</v>
      </c>
      <c r="Z77" t="s">
        <v>3440</v>
      </c>
    </row>
    <row r="78" spans="1:26">
      <c r="A78" t="s">
        <v>3814</v>
      </c>
      <c r="B78" t="s">
        <v>3757</v>
      </c>
      <c r="C78" t="s">
        <v>3757</v>
      </c>
      <c r="D78" t="s">
        <v>3758</v>
      </c>
      <c r="E78" t="s">
        <v>3759</v>
      </c>
      <c r="F78" t="s">
        <v>3815</v>
      </c>
      <c r="G78" t="s">
        <v>3815</v>
      </c>
      <c r="H78" t="s">
        <v>3816</v>
      </c>
      <c r="I78" t="s">
        <v>3762</v>
      </c>
      <c r="J78" t="s">
        <v>3815</v>
      </c>
      <c r="L78" t="s">
        <v>330</v>
      </c>
      <c r="M78" t="s">
        <v>330</v>
      </c>
      <c r="N78" t="s">
        <v>3201</v>
      </c>
      <c r="O78" t="s">
        <v>3287</v>
      </c>
      <c r="P78" t="s">
        <v>3270</v>
      </c>
      <c r="Q78" s="32"/>
      <c r="S78" t="s">
        <v>3440</v>
      </c>
      <c r="T78" t="s">
        <v>3440</v>
      </c>
      <c r="U78" t="s">
        <v>328</v>
      </c>
      <c r="V78" t="s">
        <v>328</v>
      </c>
      <c r="W78" t="s">
        <v>328</v>
      </c>
      <c r="X78" t="s">
        <v>328</v>
      </c>
      <c r="Y78" t="s">
        <v>3817</v>
      </c>
      <c r="Z78" t="s">
        <v>3440</v>
      </c>
    </row>
    <row r="79" spans="1:26">
      <c r="A79" t="s">
        <v>3818</v>
      </c>
      <c r="B79" t="s">
        <v>3757</v>
      </c>
      <c r="C79" t="s">
        <v>3757</v>
      </c>
      <c r="D79" t="s">
        <v>3758</v>
      </c>
      <c r="E79" t="s">
        <v>3759</v>
      </c>
      <c r="F79" t="s">
        <v>3819</v>
      </c>
      <c r="G79" t="s">
        <v>3819</v>
      </c>
      <c r="H79" t="s">
        <v>3820</v>
      </c>
      <c r="I79" t="s">
        <v>3762</v>
      </c>
      <c r="J79" t="s">
        <v>3819</v>
      </c>
      <c r="L79" t="s">
        <v>330</v>
      </c>
      <c r="M79" t="s">
        <v>330</v>
      </c>
      <c r="N79" t="s">
        <v>3201</v>
      </c>
      <c r="O79" t="s">
        <v>3287</v>
      </c>
      <c r="P79" t="s">
        <v>3270</v>
      </c>
      <c r="Q79" s="32"/>
      <c r="S79" t="s">
        <v>3440</v>
      </c>
      <c r="T79" t="s">
        <v>3440</v>
      </c>
      <c r="U79" t="s">
        <v>328</v>
      </c>
      <c r="V79" t="s">
        <v>328</v>
      </c>
      <c r="W79" t="s">
        <v>328</v>
      </c>
      <c r="X79" t="s">
        <v>328</v>
      </c>
      <c r="Y79" t="s">
        <v>3821</v>
      </c>
      <c r="Z79" t="s">
        <v>3440</v>
      </c>
    </row>
    <row r="80" spans="1:26">
      <c r="A80" t="s">
        <v>3822</v>
      </c>
      <c r="B80" t="s">
        <v>3757</v>
      </c>
      <c r="C80" t="s">
        <v>3757</v>
      </c>
      <c r="D80" t="s">
        <v>3758</v>
      </c>
      <c r="E80" t="s">
        <v>3759</v>
      </c>
      <c r="F80" t="s">
        <v>3823</v>
      </c>
      <c r="G80" t="s">
        <v>3823</v>
      </c>
      <c r="H80" t="s">
        <v>3824</v>
      </c>
      <c r="I80" t="s">
        <v>3762</v>
      </c>
      <c r="J80" t="s">
        <v>3823</v>
      </c>
      <c r="L80" t="s">
        <v>330</v>
      </c>
      <c r="M80" t="s">
        <v>330</v>
      </c>
      <c r="N80" t="s">
        <v>3201</v>
      </c>
      <c r="O80" t="s">
        <v>3287</v>
      </c>
      <c r="P80" t="s">
        <v>3270</v>
      </c>
      <c r="Q80" s="32"/>
      <c r="S80" t="s">
        <v>3440</v>
      </c>
      <c r="T80" t="s">
        <v>3440</v>
      </c>
      <c r="U80" t="s">
        <v>328</v>
      </c>
      <c r="V80" t="s">
        <v>328</v>
      </c>
      <c r="W80" t="s">
        <v>328</v>
      </c>
      <c r="X80" t="s">
        <v>328</v>
      </c>
      <c r="Y80" t="s">
        <v>3825</v>
      </c>
      <c r="Z80" t="s">
        <v>3440</v>
      </c>
    </row>
    <row r="81" spans="1:26">
      <c r="A81" t="s">
        <v>3826</v>
      </c>
      <c r="B81" t="s">
        <v>3757</v>
      </c>
      <c r="C81" t="s">
        <v>3757</v>
      </c>
      <c r="D81" t="s">
        <v>3758</v>
      </c>
      <c r="E81" t="s">
        <v>3759</v>
      </c>
      <c r="F81" t="s">
        <v>3827</v>
      </c>
      <c r="G81" t="s">
        <v>3827</v>
      </c>
      <c r="H81" t="s">
        <v>3828</v>
      </c>
      <c r="I81" t="s">
        <v>3762</v>
      </c>
      <c r="J81" t="s">
        <v>3827</v>
      </c>
      <c r="L81" t="s">
        <v>330</v>
      </c>
      <c r="M81" t="s">
        <v>330</v>
      </c>
      <c r="N81" t="s">
        <v>3201</v>
      </c>
      <c r="O81" t="s">
        <v>3287</v>
      </c>
      <c r="P81" t="s">
        <v>3270</v>
      </c>
      <c r="Q81" s="32"/>
      <c r="S81" t="s">
        <v>3440</v>
      </c>
      <c r="T81" t="s">
        <v>3440</v>
      </c>
      <c r="U81" t="s">
        <v>328</v>
      </c>
      <c r="V81" t="s">
        <v>328</v>
      </c>
      <c r="W81" t="s">
        <v>328</v>
      </c>
      <c r="X81" t="s">
        <v>328</v>
      </c>
      <c r="Y81" t="s">
        <v>3829</v>
      </c>
      <c r="Z81" t="s">
        <v>3440</v>
      </c>
    </row>
    <row r="82" spans="1:26">
      <c r="A82" t="s">
        <v>3830</v>
      </c>
      <c r="B82" t="s">
        <v>3757</v>
      </c>
      <c r="C82" t="s">
        <v>3757</v>
      </c>
      <c r="D82" t="s">
        <v>3758</v>
      </c>
      <c r="E82" t="s">
        <v>3759</v>
      </c>
      <c r="F82" t="s">
        <v>3831</v>
      </c>
      <c r="G82" t="s">
        <v>3831</v>
      </c>
      <c r="H82" t="s">
        <v>3832</v>
      </c>
      <c r="I82" t="s">
        <v>3762</v>
      </c>
      <c r="J82" t="s">
        <v>3831</v>
      </c>
      <c r="L82" t="s">
        <v>330</v>
      </c>
      <c r="M82" t="s">
        <v>330</v>
      </c>
      <c r="N82" t="s">
        <v>3201</v>
      </c>
      <c r="O82" t="s">
        <v>3287</v>
      </c>
      <c r="P82" t="s">
        <v>3270</v>
      </c>
      <c r="Q82" s="32"/>
      <c r="S82" t="s">
        <v>3440</v>
      </c>
      <c r="T82" t="s">
        <v>3440</v>
      </c>
      <c r="U82" t="s">
        <v>328</v>
      </c>
      <c r="V82" t="s">
        <v>328</v>
      </c>
      <c r="W82" t="s">
        <v>328</v>
      </c>
      <c r="X82" t="s">
        <v>328</v>
      </c>
      <c r="Y82" t="s">
        <v>3833</v>
      </c>
      <c r="Z82" t="s">
        <v>3440</v>
      </c>
    </row>
    <row r="83" spans="1:26">
      <c r="A83" t="s">
        <v>3834</v>
      </c>
      <c r="B83" t="s">
        <v>3757</v>
      </c>
      <c r="C83" t="s">
        <v>3757</v>
      </c>
      <c r="D83" t="s">
        <v>3758</v>
      </c>
      <c r="E83" t="s">
        <v>3759</v>
      </c>
      <c r="F83" t="s">
        <v>3835</v>
      </c>
      <c r="G83" t="s">
        <v>3835</v>
      </c>
      <c r="H83" t="s">
        <v>3836</v>
      </c>
      <c r="I83" t="s">
        <v>3762</v>
      </c>
      <c r="J83" t="s">
        <v>3835</v>
      </c>
      <c r="L83" t="s">
        <v>330</v>
      </c>
      <c r="M83" t="s">
        <v>330</v>
      </c>
      <c r="N83" t="s">
        <v>3201</v>
      </c>
      <c r="O83" t="s">
        <v>3287</v>
      </c>
      <c r="P83" t="s">
        <v>3270</v>
      </c>
      <c r="Q83" s="32"/>
      <c r="S83" t="s">
        <v>3440</v>
      </c>
      <c r="T83" t="s">
        <v>3440</v>
      </c>
      <c r="U83" t="s">
        <v>328</v>
      </c>
      <c r="V83" t="s">
        <v>328</v>
      </c>
      <c r="W83" t="s">
        <v>328</v>
      </c>
      <c r="X83" t="s">
        <v>328</v>
      </c>
      <c r="Y83" t="s">
        <v>3837</v>
      </c>
      <c r="Z83" t="s">
        <v>3440</v>
      </c>
    </row>
    <row r="84" spans="1:26">
      <c r="A84" t="s">
        <v>3838</v>
      </c>
      <c r="B84" t="s">
        <v>3757</v>
      </c>
      <c r="C84" t="s">
        <v>3757</v>
      </c>
      <c r="D84" t="s">
        <v>3758</v>
      </c>
      <c r="E84" t="s">
        <v>3759</v>
      </c>
      <c r="F84" t="s">
        <v>3839</v>
      </c>
      <c r="G84" t="s">
        <v>3839</v>
      </c>
      <c r="H84" t="s">
        <v>3840</v>
      </c>
      <c r="I84" t="s">
        <v>3762</v>
      </c>
      <c r="J84" t="s">
        <v>3839</v>
      </c>
      <c r="L84" t="s">
        <v>330</v>
      </c>
      <c r="M84" t="s">
        <v>330</v>
      </c>
      <c r="N84" t="s">
        <v>3201</v>
      </c>
      <c r="O84" t="s">
        <v>3287</v>
      </c>
      <c r="P84" t="s">
        <v>3270</v>
      </c>
      <c r="Q84" s="32"/>
      <c r="S84" t="s">
        <v>3440</v>
      </c>
      <c r="T84" t="s">
        <v>3440</v>
      </c>
      <c r="U84" t="s">
        <v>328</v>
      </c>
      <c r="V84" t="s">
        <v>328</v>
      </c>
      <c r="W84" t="s">
        <v>328</v>
      </c>
      <c r="X84" t="s">
        <v>328</v>
      </c>
      <c r="Y84" t="s">
        <v>3841</v>
      </c>
      <c r="Z84" t="s">
        <v>3440</v>
      </c>
    </row>
    <row r="85" spans="1:26">
      <c r="A85" t="s">
        <v>3842</v>
      </c>
      <c r="B85" t="s">
        <v>3757</v>
      </c>
      <c r="C85" t="s">
        <v>3757</v>
      </c>
      <c r="D85" t="s">
        <v>3758</v>
      </c>
      <c r="E85" t="s">
        <v>3759</v>
      </c>
      <c r="F85" t="s">
        <v>3843</v>
      </c>
      <c r="G85" t="s">
        <v>3843</v>
      </c>
      <c r="H85" t="s">
        <v>3844</v>
      </c>
      <c r="I85" t="s">
        <v>3762</v>
      </c>
      <c r="J85" t="s">
        <v>3843</v>
      </c>
      <c r="L85" t="s">
        <v>330</v>
      </c>
      <c r="M85" t="s">
        <v>330</v>
      </c>
      <c r="N85" t="s">
        <v>3201</v>
      </c>
      <c r="O85" t="s">
        <v>3287</v>
      </c>
      <c r="P85" t="s">
        <v>3270</v>
      </c>
      <c r="Q85" s="32"/>
      <c r="S85" t="s">
        <v>3440</v>
      </c>
      <c r="T85" t="s">
        <v>3440</v>
      </c>
      <c r="U85" t="s">
        <v>328</v>
      </c>
      <c r="V85" t="s">
        <v>328</v>
      </c>
      <c r="W85" t="s">
        <v>328</v>
      </c>
      <c r="X85" t="s">
        <v>328</v>
      </c>
      <c r="Y85" t="s">
        <v>3845</v>
      </c>
      <c r="Z85" t="s">
        <v>3440</v>
      </c>
    </row>
    <row r="86" spans="1:26">
      <c r="A86" t="s">
        <v>3846</v>
      </c>
      <c r="B86" t="s">
        <v>3757</v>
      </c>
      <c r="C86" t="s">
        <v>3757</v>
      </c>
      <c r="D86" t="s">
        <v>3758</v>
      </c>
      <c r="E86" t="s">
        <v>3759</v>
      </c>
      <c r="F86" t="s">
        <v>3847</v>
      </c>
      <c r="G86" t="s">
        <v>3848</v>
      </c>
      <c r="H86" t="s">
        <v>3849</v>
      </c>
      <c r="I86" t="s">
        <v>3762</v>
      </c>
      <c r="J86" t="s">
        <v>3848</v>
      </c>
      <c r="L86" t="s">
        <v>330</v>
      </c>
      <c r="M86" t="s">
        <v>330</v>
      </c>
      <c r="N86" t="s">
        <v>3201</v>
      </c>
      <c r="O86" t="s">
        <v>3287</v>
      </c>
      <c r="P86" t="s">
        <v>3270</v>
      </c>
      <c r="Q86" s="32"/>
      <c r="S86" t="s">
        <v>3440</v>
      </c>
      <c r="T86" t="s">
        <v>3440</v>
      </c>
      <c r="U86" t="s">
        <v>328</v>
      </c>
      <c r="V86" t="s">
        <v>328</v>
      </c>
      <c r="W86" t="s">
        <v>328</v>
      </c>
      <c r="X86" t="s">
        <v>328</v>
      </c>
      <c r="Y86" t="s">
        <v>3440</v>
      </c>
      <c r="Z86" t="s">
        <v>3440</v>
      </c>
    </row>
    <row r="87" spans="1:26">
      <c r="A87" t="s">
        <v>3850</v>
      </c>
      <c r="B87" t="s">
        <v>3757</v>
      </c>
      <c r="C87" t="s">
        <v>3757</v>
      </c>
      <c r="D87" t="s">
        <v>3758</v>
      </c>
      <c r="E87" t="s">
        <v>3759</v>
      </c>
      <c r="F87" t="s">
        <v>3851</v>
      </c>
      <c r="G87" t="s">
        <v>3851</v>
      </c>
      <c r="H87" t="s">
        <v>3852</v>
      </c>
      <c r="I87" t="s">
        <v>3762</v>
      </c>
      <c r="J87" t="s">
        <v>3851</v>
      </c>
      <c r="L87" t="s">
        <v>330</v>
      </c>
      <c r="M87" t="s">
        <v>330</v>
      </c>
      <c r="N87" t="s">
        <v>3201</v>
      </c>
      <c r="O87" t="s">
        <v>3287</v>
      </c>
      <c r="P87" t="s">
        <v>3270</v>
      </c>
      <c r="Q87" s="32"/>
      <c r="S87" t="s">
        <v>3440</v>
      </c>
      <c r="T87" t="s">
        <v>3440</v>
      </c>
      <c r="U87" t="s">
        <v>328</v>
      </c>
      <c r="V87" t="s">
        <v>328</v>
      </c>
      <c r="W87" t="s">
        <v>328</v>
      </c>
      <c r="X87" t="s">
        <v>328</v>
      </c>
      <c r="Y87" t="s">
        <v>3853</v>
      </c>
      <c r="Z87" t="s">
        <v>3440</v>
      </c>
    </row>
    <row r="88" spans="1:26">
      <c r="A88" t="s">
        <v>3854</v>
      </c>
      <c r="B88" t="s">
        <v>3757</v>
      </c>
      <c r="C88" t="s">
        <v>3757</v>
      </c>
      <c r="D88" t="s">
        <v>3758</v>
      </c>
      <c r="E88" t="s">
        <v>3759</v>
      </c>
      <c r="F88" t="s">
        <v>3855</v>
      </c>
      <c r="G88" t="s">
        <v>3855</v>
      </c>
      <c r="H88" t="s">
        <v>3856</v>
      </c>
      <c r="I88" t="s">
        <v>3762</v>
      </c>
      <c r="J88" t="s">
        <v>3855</v>
      </c>
      <c r="L88" t="s">
        <v>330</v>
      </c>
      <c r="M88" t="s">
        <v>330</v>
      </c>
      <c r="N88" t="s">
        <v>3201</v>
      </c>
      <c r="O88" t="s">
        <v>3287</v>
      </c>
      <c r="P88" t="s">
        <v>3270</v>
      </c>
      <c r="Q88" s="32"/>
      <c r="U88" t="s">
        <v>328</v>
      </c>
      <c r="V88" t="s">
        <v>328</v>
      </c>
      <c r="W88" t="s">
        <v>328</v>
      </c>
      <c r="X88" t="s">
        <v>328</v>
      </c>
      <c r="Y88" t="s">
        <v>3857</v>
      </c>
    </row>
    <row r="89" spans="1:26">
      <c r="A89" t="s">
        <v>3858</v>
      </c>
      <c r="B89" t="s">
        <v>3757</v>
      </c>
      <c r="C89" t="s">
        <v>3757</v>
      </c>
      <c r="D89" t="s">
        <v>3758</v>
      </c>
      <c r="E89" t="s">
        <v>3759</v>
      </c>
      <c r="F89" t="s">
        <v>3859</v>
      </c>
      <c r="G89" t="s">
        <v>3859</v>
      </c>
      <c r="H89" t="s">
        <v>3860</v>
      </c>
      <c r="I89" t="s">
        <v>3762</v>
      </c>
      <c r="J89" t="s">
        <v>3859</v>
      </c>
      <c r="L89" t="s">
        <v>330</v>
      </c>
      <c r="M89" t="s">
        <v>330</v>
      </c>
      <c r="N89" t="s">
        <v>3201</v>
      </c>
      <c r="O89" t="s">
        <v>3287</v>
      </c>
      <c r="P89" t="s">
        <v>3270</v>
      </c>
      <c r="Q89" s="32"/>
      <c r="S89" t="s">
        <v>3440</v>
      </c>
      <c r="T89" t="s">
        <v>3440</v>
      </c>
      <c r="U89" t="s">
        <v>328</v>
      </c>
      <c r="V89" t="s">
        <v>328</v>
      </c>
      <c r="W89" t="s">
        <v>328</v>
      </c>
      <c r="X89" t="s">
        <v>328</v>
      </c>
      <c r="Y89" t="s">
        <v>3861</v>
      </c>
      <c r="Z89" t="s">
        <v>3440</v>
      </c>
    </row>
    <row r="90" spans="1:26">
      <c r="A90" t="s">
        <v>3862</v>
      </c>
      <c r="B90" t="s">
        <v>3757</v>
      </c>
      <c r="C90" t="s">
        <v>3757</v>
      </c>
      <c r="D90" t="s">
        <v>3758</v>
      </c>
      <c r="E90" t="s">
        <v>3759</v>
      </c>
      <c r="F90" t="s">
        <v>3863</v>
      </c>
      <c r="G90" t="s">
        <v>3863</v>
      </c>
      <c r="H90" t="s">
        <v>3864</v>
      </c>
      <c r="I90" t="s">
        <v>3762</v>
      </c>
      <c r="J90" t="s">
        <v>3863</v>
      </c>
      <c r="L90" t="s">
        <v>324</v>
      </c>
      <c r="M90" t="s">
        <v>330</v>
      </c>
      <c r="N90" t="s">
        <v>3196</v>
      </c>
      <c r="O90" t="s">
        <v>3282</v>
      </c>
      <c r="P90" t="s">
        <v>3264</v>
      </c>
      <c r="Q90" s="32"/>
      <c r="S90" t="s">
        <v>3440</v>
      </c>
      <c r="T90" t="s">
        <v>3440</v>
      </c>
      <c r="U90" t="s">
        <v>328</v>
      </c>
      <c r="V90" t="s">
        <v>328</v>
      </c>
      <c r="W90" t="s">
        <v>328</v>
      </c>
      <c r="X90" t="s">
        <v>328</v>
      </c>
      <c r="Y90" t="s">
        <v>3865</v>
      </c>
      <c r="Z90" t="s">
        <v>3440</v>
      </c>
    </row>
    <row r="91" spans="1:26">
      <c r="A91" t="s">
        <v>3866</v>
      </c>
      <c r="B91" t="s">
        <v>3757</v>
      </c>
      <c r="C91" t="s">
        <v>3757</v>
      </c>
      <c r="D91" t="s">
        <v>3758</v>
      </c>
      <c r="E91" t="s">
        <v>3759</v>
      </c>
      <c r="F91" t="s">
        <v>3867</v>
      </c>
      <c r="G91" t="s">
        <v>3867</v>
      </c>
      <c r="H91" t="s">
        <v>3868</v>
      </c>
      <c r="I91" t="s">
        <v>3762</v>
      </c>
      <c r="J91" t="s">
        <v>3867</v>
      </c>
      <c r="L91" t="s">
        <v>324</v>
      </c>
      <c r="M91" t="s">
        <v>330</v>
      </c>
      <c r="N91" t="s">
        <v>3196</v>
      </c>
      <c r="O91" t="s">
        <v>3282</v>
      </c>
      <c r="P91" t="s">
        <v>3264</v>
      </c>
      <c r="S91" t="s">
        <v>3440</v>
      </c>
      <c r="T91" t="s">
        <v>3440</v>
      </c>
      <c r="U91" t="s">
        <v>328</v>
      </c>
      <c r="V91" t="s">
        <v>328</v>
      </c>
      <c r="W91" t="s">
        <v>328</v>
      </c>
      <c r="X91" t="s">
        <v>328</v>
      </c>
      <c r="Y91" t="s">
        <v>3869</v>
      </c>
      <c r="Z91" t="s">
        <v>3440</v>
      </c>
    </row>
    <row r="92" spans="1:26">
      <c r="A92" t="s">
        <v>3870</v>
      </c>
      <c r="B92" t="s">
        <v>3757</v>
      </c>
      <c r="C92" t="s">
        <v>3757</v>
      </c>
      <c r="D92" t="s">
        <v>3758</v>
      </c>
      <c r="E92" t="s">
        <v>3759</v>
      </c>
      <c r="F92" t="s">
        <v>3871</v>
      </c>
      <c r="G92" t="s">
        <v>3871</v>
      </c>
      <c r="H92" t="s">
        <v>3872</v>
      </c>
      <c r="I92" t="s">
        <v>3762</v>
      </c>
      <c r="J92" t="s">
        <v>3871</v>
      </c>
      <c r="L92" t="s">
        <v>324</v>
      </c>
      <c r="M92" t="s">
        <v>330</v>
      </c>
      <c r="N92" t="s">
        <v>3196</v>
      </c>
      <c r="O92" t="s">
        <v>3282</v>
      </c>
      <c r="P92" t="s">
        <v>3264</v>
      </c>
      <c r="Q92" t="s">
        <v>3871</v>
      </c>
      <c r="S92" t="s">
        <v>3440</v>
      </c>
      <c r="T92" t="s">
        <v>3440</v>
      </c>
      <c r="U92" t="s">
        <v>328</v>
      </c>
      <c r="V92" t="s">
        <v>328</v>
      </c>
      <c r="W92" t="s">
        <v>328</v>
      </c>
      <c r="X92" t="s">
        <v>328</v>
      </c>
      <c r="Y92" t="s">
        <v>3873</v>
      </c>
      <c r="Z92" t="s">
        <v>3440</v>
      </c>
    </row>
    <row r="93" spans="1:26">
      <c r="A93" t="s">
        <v>3874</v>
      </c>
      <c r="B93" t="s">
        <v>3757</v>
      </c>
      <c r="C93" t="s">
        <v>3757</v>
      </c>
      <c r="D93" t="s">
        <v>3758</v>
      </c>
      <c r="E93" t="s">
        <v>3759</v>
      </c>
      <c r="F93" t="s">
        <v>3875</v>
      </c>
      <c r="G93" t="s">
        <v>3875</v>
      </c>
      <c r="H93" t="s">
        <v>3876</v>
      </c>
      <c r="I93" t="s">
        <v>3762</v>
      </c>
      <c r="J93" t="s">
        <v>3875</v>
      </c>
      <c r="L93" t="s">
        <v>324</v>
      </c>
      <c r="M93" t="s">
        <v>324</v>
      </c>
      <c r="N93" t="s">
        <v>2458</v>
      </c>
      <c r="O93" t="s">
        <v>2463</v>
      </c>
      <c r="P93" t="s">
        <v>2453</v>
      </c>
      <c r="Q93" t="s">
        <v>328</v>
      </c>
      <c r="S93" t="s">
        <v>3440</v>
      </c>
      <c r="T93" t="s">
        <v>3440</v>
      </c>
      <c r="U93" t="s">
        <v>328</v>
      </c>
      <c r="V93" t="s">
        <v>328</v>
      </c>
      <c r="W93" t="s">
        <v>328</v>
      </c>
      <c r="X93" t="s">
        <v>328</v>
      </c>
      <c r="Y93" t="s">
        <v>3877</v>
      </c>
      <c r="Z93" t="s">
        <v>3440</v>
      </c>
    </row>
    <row r="94" spans="1:26">
      <c r="A94" t="s">
        <v>3878</v>
      </c>
      <c r="B94" t="s">
        <v>3757</v>
      </c>
      <c r="C94" t="s">
        <v>3757</v>
      </c>
      <c r="D94" t="s">
        <v>3758</v>
      </c>
      <c r="E94" t="s">
        <v>3759</v>
      </c>
      <c r="F94" t="s">
        <v>3879</v>
      </c>
      <c r="G94" t="s">
        <v>3879</v>
      </c>
      <c r="H94" t="s">
        <v>3880</v>
      </c>
      <c r="I94" t="s">
        <v>3762</v>
      </c>
      <c r="J94" t="s">
        <v>3879</v>
      </c>
      <c r="L94" t="s">
        <v>330</v>
      </c>
      <c r="M94" t="s">
        <v>330</v>
      </c>
      <c r="N94" t="s">
        <v>3201</v>
      </c>
      <c r="O94" t="s">
        <v>3287</v>
      </c>
      <c r="P94" t="s">
        <v>3270</v>
      </c>
      <c r="Q94" s="32"/>
      <c r="S94" t="s">
        <v>3440</v>
      </c>
      <c r="T94" t="s">
        <v>3440</v>
      </c>
      <c r="U94" t="s">
        <v>328</v>
      </c>
      <c r="V94" t="s">
        <v>328</v>
      </c>
      <c r="W94" t="s">
        <v>328</v>
      </c>
      <c r="X94" t="s">
        <v>328</v>
      </c>
      <c r="Y94" t="s">
        <v>3881</v>
      </c>
      <c r="Z94" t="s">
        <v>3440</v>
      </c>
    </row>
    <row r="95" spans="1:26">
      <c r="A95" t="s">
        <v>3882</v>
      </c>
      <c r="B95" t="s">
        <v>3757</v>
      </c>
      <c r="C95" t="s">
        <v>3757</v>
      </c>
      <c r="D95" t="s">
        <v>3758</v>
      </c>
      <c r="E95" t="s">
        <v>3759</v>
      </c>
      <c r="F95" t="s">
        <v>3883</v>
      </c>
      <c r="G95" t="s">
        <v>3883</v>
      </c>
      <c r="H95" t="s">
        <v>3884</v>
      </c>
      <c r="I95" t="s">
        <v>3762</v>
      </c>
      <c r="J95" t="s">
        <v>3883</v>
      </c>
      <c r="L95" t="s">
        <v>330</v>
      </c>
      <c r="M95" t="s">
        <v>330</v>
      </c>
      <c r="N95" t="s">
        <v>3201</v>
      </c>
      <c r="O95" t="s">
        <v>3287</v>
      </c>
      <c r="P95" t="s">
        <v>3270</v>
      </c>
      <c r="Q95" t="s">
        <v>3883</v>
      </c>
      <c r="S95" t="s">
        <v>3440</v>
      </c>
      <c r="T95" t="s">
        <v>3440</v>
      </c>
      <c r="U95" t="s">
        <v>328</v>
      </c>
      <c r="V95" t="s">
        <v>328</v>
      </c>
      <c r="W95" t="s">
        <v>328</v>
      </c>
      <c r="X95" t="s">
        <v>328</v>
      </c>
      <c r="Y95" t="s">
        <v>3885</v>
      </c>
      <c r="Z95" t="s">
        <v>3440</v>
      </c>
    </row>
    <row r="96" spans="1:26">
      <c r="A96" t="s">
        <v>3886</v>
      </c>
      <c r="B96" t="s">
        <v>3757</v>
      </c>
      <c r="C96" t="s">
        <v>3757</v>
      </c>
      <c r="D96" t="s">
        <v>3758</v>
      </c>
      <c r="E96" t="s">
        <v>3759</v>
      </c>
      <c r="F96" t="s">
        <v>3887</v>
      </c>
      <c r="G96" t="s">
        <v>3887</v>
      </c>
      <c r="H96" t="s">
        <v>3888</v>
      </c>
      <c r="I96" t="s">
        <v>3762</v>
      </c>
      <c r="J96" t="s">
        <v>3887</v>
      </c>
      <c r="L96" t="s">
        <v>330</v>
      </c>
      <c r="M96" t="s">
        <v>330</v>
      </c>
      <c r="N96" t="s">
        <v>3201</v>
      </c>
      <c r="O96" t="s">
        <v>3287</v>
      </c>
      <c r="P96" t="s">
        <v>3270</v>
      </c>
      <c r="Q96" s="32"/>
      <c r="S96" t="s">
        <v>3440</v>
      </c>
      <c r="T96" t="s">
        <v>3440</v>
      </c>
      <c r="U96" t="s">
        <v>328</v>
      </c>
      <c r="V96" t="s">
        <v>328</v>
      </c>
      <c r="W96" t="s">
        <v>328</v>
      </c>
      <c r="X96" t="s">
        <v>328</v>
      </c>
      <c r="Y96" t="s">
        <v>3889</v>
      </c>
      <c r="Z96" t="s">
        <v>3440</v>
      </c>
    </row>
    <row r="97" spans="1:27">
      <c r="A97" t="s">
        <v>3890</v>
      </c>
      <c r="B97" t="s">
        <v>3757</v>
      </c>
      <c r="C97" t="s">
        <v>3757</v>
      </c>
      <c r="D97" t="s">
        <v>3758</v>
      </c>
      <c r="E97" t="s">
        <v>3759</v>
      </c>
      <c r="F97" t="s">
        <v>3891</v>
      </c>
      <c r="G97" t="s">
        <v>3891</v>
      </c>
      <c r="H97" t="s">
        <v>3892</v>
      </c>
      <c r="I97" t="s">
        <v>3762</v>
      </c>
      <c r="J97" t="s">
        <v>3891</v>
      </c>
      <c r="L97" t="s">
        <v>330</v>
      </c>
      <c r="M97" t="s">
        <v>330</v>
      </c>
      <c r="N97" t="s">
        <v>3201</v>
      </c>
      <c r="O97" t="s">
        <v>3287</v>
      </c>
      <c r="P97" t="s">
        <v>3270</v>
      </c>
      <c r="Q97" s="32"/>
      <c r="S97" t="s">
        <v>3440</v>
      </c>
      <c r="T97" t="s">
        <v>3440</v>
      </c>
      <c r="U97" t="s">
        <v>328</v>
      </c>
      <c r="V97" t="s">
        <v>328</v>
      </c>
      <c r="W97" t="s">
        <v>328</v>
      </c>
      <c r="X97" t="s">
        <v>328</v>
      </c>
      <c r="Y97" t="s">
        <v>3893</v>
      </c>
      <c r="Z97" t="s">
        <v>3440</v>
      </c>
    </row>
    <row r="98" spans="1:27">
      <c r="A98" t="s">
        <v>3894</v>
      </c>
      <c r="B98" t="s">
        <v>3757</v>
      </c>
      <c r="C98" t="s">
        <v>3757</v>
      </c>
      <c r="D98" t="s">
        <v>3758</v>
      </c>
      <c r="E98" t="s">
        <v>3759</v>
      </c>
      <c r="F98" t="s">
        <v>3895</v>
      </c>
      <c r="G98" t="s">
        <v>3895</v>
      </c>
      <c r="H98" t="s">
        <v>3896</v>
      </c>
      <c r="I98" t="s">
        <v>3762</v>
      </c>
      <c r="J98" t="s">
        <v>3895</v>
      </c>
      <c r="L98" t="s">
        <v>330</v>
      </c>
      <c r="M98" t="s">
        <v>330</v>
      </c>
      <c r="N98" t="s">
        <v>3201</v>
      </c>
      <c r="O98" t="s">
        <v>3287</v>
      </c>
      <c r="P98" t="s">
        <v>3270</v>
      </c>
      <c r="Q98" s="32"/>
      <c r="S98" t="s">
        <v>3440</v>
      </c>
      <c r="T98" t="s">
        <v>3440</v>
      </c>
      <c r="U98" t="s">
        <v>328</v>
      </c>
      <c r="V98" t="s">
        <v>328</v>
      </c>
      <c r="W98" t="s">
        <v>328</v>
      </c>
      <c r="X98" t="s">
        <v>328</v>
      </c>
      <c r="Y98" t="s">
        <v>3897</v>
      </c>
      <c r="Z98" t="s">
        <v>3440</v>
      </c>
    </row>
    <row r="99" spans="1:27">
      <c r="A99" t="s">
        <v>3898</v>
      </c>
      <c r="B99" t="s">
        <v>3757</v>
      </c>
      <c r="C99" t="s">
        <v>3757</v>
      </c>
      <c r="D99" t="s">
        <v>3758</v>
      </c>
      <c r="E99" t="s">
        <v>3759</v>
      </c>
      <c r="F99" t="s">
        <v>3899</v>
      </c>
      <c r="G99" t="s">
        <v>3899</v>
      </c>
      <c r="H99" t="s">
        <v>3900</v>
      </c>
      <c r="I99" t="s">
        <v>3762</v>
      </c>
      <c r="J99" t="s">
        <v>3899</v>
      </c>
      <c r="L99" t="s">
        <v>330</v>
      </c>
      <c r="M99" t="s">
        <v>330</v>
      </c>
      <c r="N99" t="s">
        <v>3201</v>
      </c>
      <c r="O99" t="s">
        <v>3287</v>
      </c>
      <c r="P99" t="s">
        <v>3270</v>
      </c>
      <c r="Q99" s="32"/>
      <c r="S99" t="s">
        <v>3440</v>
      </c>
      <c r="T99" t="s">
        <v>3440</v>
      </c>
      <c r="U99" t="s">
        <v>328</v>
      </c>
      <c r="V99" t="s">
        <v>328</v>
      </c>
      <c r="W99" t="s">
        <v>328</v>
      </c>
      <c r="X99" t="s">
        <v>328</v>
      </c>
      <c r="Y99" t="s">
        <v>3901</v>
      </c>
      <c r="Z99" t="s">
        <v>3440</v>
      </c>
    </row>
    <row r="100" spans="1:27">
      <c r="A100" t="s">
        <v>3902</v>
      </c>
      <c r="B100" t="s">
        <v>3757</v>
      </c>
      <c r="C100" t="s">
        <v>3757</v>
      </c>
      <c r="D100" t="s">
        <v>3758</v>
      </c>
      <c r="E100" t="s">
        <v>3759</v>
      </c>
      <c r="F100" t="s">
        <v>3903</v>
      </c>
      <c r="G100" t="s">
        <v>3903</v>
      </c>
      <c r="H100" t="s">
        <v>3904</v>
      </c>
      <c r="I100" t="s">
        <v>3762</v>
      </c>
      <c r="J100" t="s">
        <v>3903</v>
      </c>
      <c r="L100" t="s">
        <v>330</v>
      </c>
      <c r="M100" t="s">
        <v>324</v>
      </c>
      <c r="N100" t="s">
        <v>2473</v>
      </c>
      <c r="O100" t="s">
        <v>2478</v>
      </c>
      <c r="P100" t="s">
        <v>2468</v>
      </c>
      <c r="Q100" t="s">
        <v>3903</v>
      </c>
      <c r="S100" t="s">
        <v>3440</v>
      </c>
      <c r="T100" t="s">
        <v>3440</v>
      </c>
      <c r="U100" t="s">
        <v>328</v>
      </c>
      <c r="V100" t="s">
        <v>328</v>
      </c>
      <c r="W100" t="s">
        <v>328</v>
      </c>
      <c r="X100" t="s">
        <v>328</v>
      </c>
      <c r="Y100" t="s">
        <v>3905</v>
      </c>
      <c r="Z100" t="s">
        <v>3440</v>
      </c>
    </row>
    <row r="101" spans="1:27">
      <c r="A101" t="s">
        <v>3906</v>
      </c>
      <c r="B101" t="s">
        <v>3757</v>
      </c>
      <c r="C101" t="s">
        <v>3757</v>
      </c>
      <c r="D101" t="s">
        <v>3758</v>
      </c>
      <c r="E101" t="s">
        <v>3759</v>
      </c>
      <c r="F101" t="s">
        <v>3907</v>
      </c>
      <c r="G101" t="s">
        <v>3907</v>
      </c>
      <c r="H101" t="s">
        <v>3908</v>
      </c>
      <c r="I101" t="s">
        <v>3762</v>
      </c>
      <c r="J101" t="s">
        <v>3907</v>
      </c>
      <c r="L101" t="s">
        <v>324</v>
      </c>
      <c r="M101" t="s">
        <v>330</v>
      </c>
      <c r="N101" t="s">
        <v>3196</v>
      </c>
      <c r="O101" t="s">
        <v>3282</v>
      </c>
      <c r="P101" t="s">
        <v>3264</v>
      </c>
      <c r="S101" t="s">
        <v>3440</v>
      </c>
      <c r="T101" t="s">
        <v>3440</v>
      </c>
      <c r="U101" t="s">
        <v>328</v>
      </c>
      <c r="V101" t="s">
        <v>328</v>
      </c>
      <c r="W101" t="s">
        <v>328</v>
      </c>
      <c r="X101" t="s">
        <v>328</v>
      </c>
      <c r="Y101" t="s">
        <v>3909</v>
      </c>
      <c r="Z101" t="s">
        <v>3440</v>
      </c>
    </row>
    <row r="102" spans="1:27">
      <c r="A102" t="s">
        <v>3910</v>
      </c>
      <c r="B102" t="s">
        <v>3757</v>
      </c>
      <c r="C102" t="s">
        <v>3757</v>
      </c>
      <c r="D102" t="s">
        <v>3758</v>
      </c>
      <c r="E102" t="s">
        <v>3759</v>
      </c>
      <c r="F102" t="s">
        <v>3911</v>
      </c>
      <c r="G102" t="s">
        <v>3911</v>
      </c>
      <c r="H102" t="s">
        <v>3912</v>
      </c>
      <c r="I102" t="s">
        <v>3762</v>
      </c>
      <c r="J102" t="s">
        <v>3911</v>
      </c>
      <c r="L102" t="s">
        <v>324</v>
      </c>
      <c r="M102" t="s">
        <v>330</v>
      </c>
      <c r="N102" t="s">
        <v>3196</v>
      </c>
      <c r="O102" t="s">
        <v>3282</v>
      </c>
      <c r="P102" t="s">
        <v>3264</v>
      </c>
      <c r="Q102" s="32"/>
      <c r="U102" t="s">
        <v>328</v>
      </c>
      <c r="V102" t="s">
        <v>328</v>
      </c>
      <c r="W102" t="s">
        <v>328</v>
      </c>
      <c r="X102" t="s">
        <v>328</v>
      </c>
      <c r="Y102" t="s">
        <v>3913</v>
      </c>
    </row>
    <row r="103" spans="1:27">
      <c r="A103" t="s">
        <v>3914</v>
      </c>
      <c r="B103" t="s">
        <v>3757</v>
      </c>
      <c r="C103" t="s">
        <v>3757</v>
      </c>
      <c r="D103" t="s">
        <v>3758</v>
      </c>
      <c r="E103" t="s">
        <v>3759</v>
      </c>
      <c r="F103" t="s">
        <v>3915</v>
      </c>
      <c r="G103" t="s">
        <v>3915</v>
      </c>
      <c r="H103" t="s">
        <v>3916</v>
      </c>
      <c r="I103" t="s">
        <v>3762</v>
      </c>
      <c r="J103" t="s">
        <v>328</v>
      </c>
      <c r="L103" t="s">
        <v>330</v>
      </c>
      <c r="M103" t="s">
        <v>330</v>
      </c>
      <c r="N103" t="s">
        <v>3201</v>
      </c>
      <c r="O103" t="s">
        <v>3287</v>
      </c>
      <c r="P103" t="s">
        <v>3270</v>
      </c>
      <c r="Q103" s="32"/>
      <c r="S103" t="s">
        <v>3440</v>
      </c>
      <c r="T103" t="s">
        <v>3440</v>
      </c>
      <c r="U103" t="s">
        <v>328</v>
      </c>
      <c r="V103" t="s">
        <v>328</v>
      </c>
      <c r="W103" t="s">
        <v>328</v>
      </c>
      <c r="X103" t="s">
        <v>328</v>
      </c>
      <c r="Y103" t="s">
        <v>328</v>
      </c>
      <c r="Z103" t="s">
        <v>328</v>
      </c>
    </row>
    <row r="104" spans="1:27">
      <c r="A104" t="s">
        <v>2412</v>
      </c>
      <c r="B104" t="s">
        <v>3379</v>
      </c>
      <c r="C104" t="s">
        <v>3379</v>
      </c>
      <c r="D104" t="s">
        <v>3917</v>
      </c>
      <c r="E104" t="s">
        <v>3918</v>
      </c>
      <c r="F104" t="s">
        <v>3919</v>
      </c>
      <c r="G104" t="s">
        <v>3920</v>
      </c>
      <c r="H104" t="s">
        <v>3918</v>
      </c>
      <c r="I104" t="s">
        <v>328</v>
      </c>
      <c r="K104" t="s">
        <v>3921</v>
      </c>
      <c r="L104" t="s">
        <v>328</v>
      </c>
      <c r="M104" t="s">
        <v>328</v>
      </c>
      <c r="N104" t="s">
        <v>328</v>
      </c>
      <c r="O104" t="s">
        <v>328</v>
      </c>
      <c r="P104" t="s">
        <v>328</v>
      </c>
      <c r="Q104" t="s">
        <v>328</v>
      </c>
      <c r="R104" t="s">
        <v>328</v>
      </c>
      <c r="S104" t="s">
        <v>328</v>
      </c>
      <c r="T104" t="s">
        <v>328</v>
      </c>
      <c r="U104">
        <v>14</v>
      </c>
      <c r="V104">
        <v>146</v>
      </c>
      <c r="W104" t="s">
        <v>3922</v>
      </c>
      <c r="X104" t="s">
        <v>3440</v>
      </c>
      <c r="Y104" t="s">
        <v>328</v>
      </c>
      <c r="Z104">
        <v>40721</v>
      </c>
      <c r="AA104" t="s">
        <v>3923</v>
      </c>
    </row>
    <row r="105" spans="1:27">
      <c r="A105" t="s">
        <v>2418</v>
      </c>
      <c r="B105" t="s">
        <v>3379</v>
      </c>
      <c r="C105" t="s">
        <v>3379</v>
      </c>
      <c r="D105" t="s">
        <v>3917</v>
      </c>
      <c r="E105" t="s">
        <v>3918</v>
      </c>
      <c r="F105" t="s">
        <v>3924</v>
      </c>
      <c r="G105" t="s">
        <v>3920</v>
      </c>
      <c r="H105" t="s">
        <v>3918</v>
      </c>
      <c r="I105" t="s">
        <v>328</v>
      </c>
      <c r="K105" t="s">
        <v>3921</v>
      </c>
      <c r="L105" t="s">
        <v>328</v>
      </c>
      <c r="M105" t="s">
        <v>328</v>
      </c>
      <c r="N105" t="s">
        <v>328</v>
      </c>
      <c r="O105" t="s">
        <v>328</v>
      </c>
      <c r="P105" t="s">
        <v>328</v>
      </c>
      <c r="Q105" t="s">
        <v>328</v>
      </c>
      <c r="R105" t="s">
        <v>328</v>
      </c>
      <c r="S105" t="s">
        <v>328</v>
      </c>
      <c r="T105" t="s">
        <v>328</v>
      </c>
      <c r="U105">
        <v>14</v>
      </c>
      <c r="V105">
        <v>146</v>
      </c>
      <c r="W105" t="s">
        <v>3922</v>
      </c>
      <c r="X105" t="s">
        <v>3440</v>
      </c>
      <c r="Y105" t="s">
        <v>328</v>
      </c>
      <c r="Z105">
        <v>407</v>
      </c>
      <c r="AA105" t="s">
        <v>3925</v>
      </c>
    </row>
    <row r="106" spans="1:27">
      <c r="A106" t="s">
        <v>3926</v>
      </c>
      <c r="B106" t="s">
        <v>3757</v>
      </c>
      <c r="C106" t="s">
        <v>3757</v>
      </c>
      <c r="D106" t="s">
        <v>3927</v>
      </c>
      <c r="E106" t="s">
        <v>3928</v>
      </c>
      <c r="F106" t="s">
        <v>3929</v>
      </c>
      <c r="G106" t="s">
        <v>3929</v>
      </c>
      <c r="H106" t="s">
        <v>3930</v>
      </c>
      <c r="I106" t="s">
        <v>328</v>
      </c>
      <c r="J106" t="s">
        <v>328</v>
      </c>
      <c r="L106" t="s">
        <v>328</v>
      </c>
      <c r="M106" t="s">
        <v>328</v>
      </c>
      <c r="N106" t="s">
        <v>328</v>
      </c>
      <c r="O106" t="s">
        <v>328</v>
      </c>
      <c r="P106" t="s">
        <v>328</v>
      </c>
      <c r="Q106" t="s">
        <v>328</v>
      </c>
      <c r="S106" t="s">
        <v>3440</v>
      </c>
      <c r="T106" t="s">
        <v>3440</v>
      </c>
      <c r="U106" t="s">
        <v>328</v>
      </c>
      <c r="V106" t="s">
        <v>328</v>
      </c>
      <c r="W106" t="s">
        <v>328</v>
      </c>
      <c r="X106" t="s">
        <v>328</v>
      </c>
      <c r="Y106" t="s">
        <v>328</v>
      </c>
      <c r="Z106" t="s">
        <v>3440</v>
      </c>
    </row>
    <row r="107" spans="1:27">
      <c r="A107" t="s">
        <v>3931</v>
      </c>
      <c r="B107" t="s">
        <v>3757</v>
      </c>
      <c r="C107" t="s">
        <v>3757</v>
      </c>
      <c r="D107" t="s">
        <v>3927</v>
      </c>
      <c r="E107" t="s">
        <v>3928</v>
      </c>
      <c r="F107" t="s">
        <v>2845</v>
      </c>
      <c r="G107" t="s">
        <v>2845</v>
      </c>
      <c r="H107" t="s">
        <v>3932</v>
      </c>
      <c r="I107" t="s">
        <v>328</v>
      </c>
      <c r="J107" t="s">
        <v>328</v>
      </c>
      <c r="L107" t="s">
        <v>328</v>
      </c>
      <c r="M107" t="s">
        <v>328</v>
      </c>
      <c r="N107" t="s">
        <v>328</v>
      </c>
      <c r="O107" t="s">
        <v>328</v>
      </c>
      <c r="P107" t="s">
        <v>328</v>
      </c>
      <c r="Q107" t="s">
        <v>328</v>
      </c>
      <c r="S107" t="s">
        <v>3440</v>
      </c>
      <c r="T107" t="s">
        <v>3440</v>
      </c>
      <c r="U107" t="s">
        <v>328</v>
      </c>
      <c r="V107" t="s">
        <v>328</v>
      </c>
      <c r="W107" t="s">
        <v>328</v>
      </c>
      <c r="X107" t="s">
        <v>328</v>
      </c>
      <c r="Y107" t="s">
        <v>328</v>
      </c>
      <c r="Z107" t="s">
        <v>3440</v>
      </c>
    </row>
    <row r="108" spans="1:27">
      <c r="A108" t="s">
        <v>3933</v>
      </c>
      <c r="B108" t="s">
        <v>3757</v>
      </c>
      <c r="C108" t="s">
        <v>3757</v>
      </c>
      <c r="D108" t="s">
        <v>3927</v>
      </c>
      <c r="E108" t="s">
        <v>3928</v>
      </c>
      <c r="F108" t="s">
        <v>2861</v>
      </c>
      <c r="G108" t="s">
        <v>2861</v>
      </c>
      <c r="H108" t="s">
        <v>3934</v>
      </c>
      <c r="I108" t="s">
        <v>328</v>
      </c>
      <c r="J108" t="s">
        <v>328</v>
      </c>
      <c r="K108" t="s">
        <v>3935</v>
      </c>
      <c r="L108" t="s">
        <v>328</v>
      </c>
      <c r="M108" t="s">
        <v>328</v>
      </c>
      <c r="N108" t="s">
        <v>328</v>
      </c>
      <c r="O108" t="s">
        <v>328</v>
      </c>
      <c r="P108" t="s">
        <v>328</v>
      </c>
      <c r="Q108" t="s">
        <v>328</v>
      </c>
      <c r="S108" t="s">
        <v>3440</v>
      </c>
      <c r="T108" t="s">
        <v>3440</v>
      </c>
      <c r="U108" t="s">
        <v>328</v>
      </c>
      <c r="V108" t="s">
        <v>328</v>
      </c>
      <c r="W108" t="s">
        <v>328</v>
      </c>
      <c r="X108" t="s">
        <v>328</v>
      </c>
      <c r="Y108" t="s">
        <v>328</v>
      </c>
      <c r="Z108">
        <v>7321</v>
      </c>
      <c r="AA108" t="s">
        <v>3936</v>
      </c>
    </row>
    <row r="109" spans="1:27">
      <c r="A109" t="s">
        <v>3937</v>
      </c>
      <c r="B109" t="s">
        <v>3757</v>
      </c>
      <c r="C109" t="s">
        <v>3757</v>
      </c>
      <c r="D109" t="s">
        <v>3927</v>
      </c>
      <c r="E109" t="s">
        <v>3928</v>
      </c>
      <c r="F109" t="s">
        <v>3938</v>
      </c>
      <c r="G109" t="s">
        <v>3938</v>
      </c>
      <c r="H109" t="s">
        <v>3939</v>
      </c>
      <c r="I109" t="s">
        <v>328</v>
      </c>
      <c r="J109" t="s">
        <v>328</v>
      </c>
      <c r="K109" t="s">
        <v>3940</v>
      </c>
      <c r="L109" t="s">
        <v>328</v>
      </c>
      <c r="M109" t="s">
        <v>328</v>
      </c>
      <c r="N109" t="s">
        <v>328</v>
      </c>
      <c r="O109" t="s">
        <v>328</v>
      </c>
      <c r="P109" t="s">
        <v>328</v>
      </c>
      <c r="Q109" t="s">
        <v>328</v>
      </c>
      <c r="S109" t="s">
        <v>3440</v>
      </c>
      <c r="T109" t="s">
        <v>3440</v>
      </c>
      <c r="U109" t="s">
        <v>328</v>
      </c>
      <c r="V109" t="s">
        <v>328</v>
      </c>
      <c r="W109" t="s">
        <v>328</v>
      </c>
      <c r="X109" t="s">
        <v>328</v>
      </c>
      <c r="Y109" t="s">
        <v>328</v>
      </c>
      <c r="Z109">
        <v>3</v>
      </c>
      <c r="AA109" t="s">
        <v>3941</v>
      </c>
    </row>
    <row r="110" spans="1:27">
      <c r="A110" t="s">
        <v>2434</v>
      </c>
      <c r="B110" t="s">
        <v>3379</v>
      </c>
      <c r="C110" t="s">
        <v>3379</v>
      </c>
      <c r="D110" t="s">
        <v>3942</v>
      </c>
      <c r="E110" t="s">
        <v>3943</v>
      </c>
      <c r="F110" t="s">
        <v>3944</v>
      </c>
      <c r="G110" t="s">
        <v>3945</v>
      </c>
      <c r="H110" t="s">
        <v>3946</v>
      </c>
      <c r="I110" t="s">
        <v>3384</v>
      </c>
      <c r="L110" t="s">
        <v>328</v>
      </c>
      <c r="M110" t="s">
        <v>328</v>
      </c>
      <c r="N110" t="s">
        <v>328</v>
      </c>
      <c r="O110" t="s">
        <v>328</v>
      </c>
      <c r="P110" t="s">
        <v>328</v>
      </c>
      <c r="Q110" t="s">
        <v>328</v>
      </c>
      <c r="R110" t="s">
        <v>328</v>
      </c>
      <c r="S110" t="s">
        <v>328</v>
      </c>
      <c r="T110" t="s">
        <v>328</v>
      </c>
      <c r="U110">
        <v>4</v>
      </c>
      <c r="V110" t="s">
        <v>3947</v>
      </c>
      <c r="W110" t="s">
        <v>3948</v>
      </c>
      <c r="X110" t="s">
        <v>3949</v>
      </c>
      <c r="Y110" t="s">
        <v>328</v>
      </c>
      <c r="Z110">
        <v>20500</v>
      </c>
      <c r="AA110" t="s">
        <v>3950</v>
      </c>
    </row>
    <row r="111" spans="1:27">
      <c r="A111" t="s">
        <v>2391</v>
      </c>
      <c r="B111" t="s">
        <v>3379</v>
      </c>
      <c r="C111" t="s">
        <v>3379</v>
      </c>
      <c r="D111" t="s">
        <v>3942</v>
      </c>
      <c r="E111" t="s">
        <v>3943</v>
      </c>
      <c r="F111" t="s">
        <v>3951</v>
      </c>
      <c r="G111" t="s">
        <v>3951</v>
      </c>
      <c r="H111" t="s">
        <v>3952</v>
      </c>
      <c r="I111" t="s">
        <v>3384</v>
      </c>
      <c r="J111" t="s">
        <v>3953</v>
      </c>
      <c r="L111" t="s">
        <v>328</v>
      </c>
      <c r="M111" t="s">
        <v>328</v>
      </c>
      <c r="N111" t="s">
        <v>328</v>
      </c>
      <c r="O111" t="s">
        <v>328</v>
      </c>
      <c r="P111" t="s">
        <v>328</v>
      </c>
      <c r="Q111" t="s">
        <v>328</v>
      </c>
      <c r="R111" t="s">
        <v>328</v>
      </c>
      <c r="S111" t="s">
        <v>328</v>
      </c>
      <c r="T111" t="s">
        <v>328</v>
      </c>
      <c r="U111">
        <v>4</v>
      </c>
      <c r="V111">
        <v>41</v>
      </c>
      <c r="W111" t="s">
        <v>3954</v>
      </c>
      <c r="X111">
        <v>2131</v>
      </c>
      <c r="Y111" t="s">
        <v>328</v>
      </c>
      <c r="Z111">
        <v>20500</v>
      </c>
      <c r="AA111" t="s">
        <v>3950</v>
      </c>
    </row>
    <row r="112" spans="1:27">
      <c r="A112" t="s">
        <v>328</v>
      </c>
      <c r="B112" t="s">
        <v>3757</v>
      </c>
      <c r="C112" t="s">
        <v>3757</v>
      </c>
      <c r="D112" t="s">
        <v>3955</v>
      </c>
      <c r="E112" t="s">
        <v>3956</v>
      </c>
      <c r="F112" t="s">
        <v>3957</v>
      </c>
      <c r="G112" t="s">
        <v>3957</v>
      </c>
      <c r="H112" t="s">
        <v>3958</v>
      </c>
      <c r="I112" t="s">
        <v>3762</v>
      </c>
      <c r="J112" t="s">
        <v>328</v>
      </c>
      <c r="K112" t="s">
        <v>3959</v>
      </c>
      <c r="L112" t="s">
        <v>328</v>
      </c>
      <c r="M112" t="s">
        <v>328</v>
      </c>
      <c r="N112" t="s">
        <v>3191</v>
      </c>
      <c r="O112" t="s">
        <v>3276</v>
      </c>
      <c r="P112" t="s">
        <v>3256</v>
      </c>
      <c r="Q112" t="s">
        <v>328</v>
      </c>
      <c r="R112" t="s">
        <v>328</v>
      </c>
      <c r="S112" t="s">
        <v>328</v>
      </c>
      <c r="T112" t="s">
        <v>328</v>
      </c>
      <c r="U112" t="s">
        <v>328</v>
      </c>
      <c r="V112" t="s">
        <v>328</v>
      </c>
      <c r="W112" t="s">
        <v>328</v>
      </c>
      <c r="X112" t="s">
        <v>328</v>
      </c>
      <c r="Y112" t="s">
        <v>328</v>
      </c>
      <c r="Z112" t="s">
        <v>328</v>
      </c>
    </row>
    <row r="113" spans="1:30">
      <c r="A113" t="s">
        <v>3960</v>
      </c>
      <c r="B113" t="s">
        <v>254</v>
      </c>
      <c r="C113" t="s">
        <v>254</v>
      </c>
      <c r="D113" t="s">
        <v>3961</v>
      </c>
      <c r="E113" t="s">
        <v>3962</v>
      </c>
      <c r="F113" t="s">
        <v>3963</v>
      </c>
      <c r="G113" t="s">
        <v>3964</v>
      </c>
      <c r="H113" t="s">
        <v>3965</v>
      </c>
      <c r="I113" t="s">
        <v>3966</v>
      </c>
      <c r="J113" t="s">
        <v>3964</v>
      </c>
      <c r="L113" t="s">
        <v>324</v>
      </c>
      <c r="M113" t="s">
        <v>324</v>
      </c>
      <c r="N113" t="s">
        <v>2458</v>
      </c>
      <c r="O113" t="s">
        <v>2463</v>
      </c>
      <c r="P113" t="s">
        <v>2453</v>
      </c>
      <c r="Q113" t="b">
        <v>0</v>
      </c>
      <c r="R113" t="s">
        <v>3964</v>
      </c>
      <c r="T113" t="s">
        <v>3440</v>
      </c>
      <c r="U113" t="s">
        <v>3440</v>
      </c>
      <c r="V113" t="s">
        <v>328</v>
      </c>
      <c r="W113" t="s">
        <v>328</v>
      </c>
      <c r="X113" t="s">
        <v>328</v>
      </c>
      <c r="Y113" t="s">
        <v>3967</v>
      </c>
      <c r="Z113">
        <v>4403</v>
      </c>
      <c r="AA113" t="s">
        <v>3968</v>
      </c>
      <c r="AB113" t="s">
        <v>3969</v>
      </c>
      <c r="AC113" t="s">
        <v>3970</v>
      </c>
      <c r="AD113" t="s">
        <v>3971</v>
      </c>
    </row>
    <row r="114" spans="1:30">
      <c r="A114" t="s">
        <v>3972</v>
      </c>
      <c r="B114" t="s">
        <v>254</v>
      </c>
      <c r="C114" t="s">
        <v>254</v>
      </c>
      <c r="D114" t="s">
        <v>3961</v>
      </c>
      <c r="E114" t="s">
        <v>3962</v>
      </c>
      <c r="F114" t="s">
        <v>3973</v>
      </c>
      <c r="G114" t="s">
        <v>3973</v>
      </c>
      <c r="H114" t="s">
        <v>3974</v>
      </c>
      <c r="I114" t="s">
        <v>3975</v>
      </c>
      <c r="J114" t="s">
        <v>3976</v>
      </c>
      <c r="L114" t="s">
        <v>330</v>
      </c>
      <c r="M114" t="s">
        <v>330</v>
      </c>
      <c r="N114" t="s">
        <v>3201</v>
      </c>
      <c r="O114" t="s">
        <v>3287</v>
      </c>
      <c r="P114" t="s">
        <v>3270</v>
      </c>
      <c r="Q114" t="s">
        <v>3977</v>
      </c>
      <c r="R114" t="s">
        <v>3978</v>
      </c>
      <c r="S114" t="s">
        <v>3979</v>
      </c>
      <c r="T114" t="s">
        <v>3980</v>
      </c>
      <c r="U114" t="s">
        <v>328</v>
      </c>
      <c r="V114" t="s">
        <v>328</v>
      </c>
      <c r="W114" t="s">
        <v>328</v>
      </c>
      <c r="X114" t="s">
        <v>328</v>
      </c>
      <c r="Y114" t="s">
        <v>3981</v>
      </c>
      <c r="Z114">
        <v>560721</v>
      </c>
      <c r="AA114" t="s">
        <v>3982</v>
      </c>
    </row>
    <row r="115" spans="1:30">
      <c r="A115" t="s">
        <v>3983</v>
      </c>
      <c r="B115" t="s">
        <v>254</v>
      </c>
      <c r="C115" t="s">
        <v>254</v>
      </c>
      <c r="D115" t="s">
        <v>3961</v>
      </c>
      <c r="E115" t="s">
        <v>3962</v>
      </c>
      <c r="F115" t="s">
        <v>3984</v>
      </c>
      <c r="G115" t="s">
        <v>3985</v>
      </c>
      <c r="H115" t="s">
        <v>3986</v>
      </c>
      <c r="I115" t="s">
        <v>3966</v>
      </c>
      <c r="J115" t="s">
        <v>3987</v>
      </c>
      <c r="L115" t="s">
        <v>330</v>
      </c>
      <c r="M115" t="s">
        <v>324</v>
      </c>
      <c r="N115" t="s">
        <v>2473</v>
      </c>
      <c r="O115" t="s">
        <v>2478</v>
      </c>
      <c r="P115" t="s">
        <v>2468</v>
      </c>
      <c r="Q115" t="s">
        <v>3988</v>
      </c>
      <c r="S115" t="s">
        <v>3440</v>
      </c>
      <c r="T115" t="s">
        <v>3440</v>
      </c>
      <c r="U115" t="s">
        <v>328</v>
      </c>
      <c r="V115" t="s">
        <v>328</v>
      </c>
      <c r="W115" t="s">
        <v>328</v>
      </c>
      <c r="X115" t="s">
        <v>328</v>
      </c>
      <c r="Y115" t="s">
        <v>3989</v>
      </c>
      <c r="Z115">
        <v>440921</v>
      </c>
      <c r="AA115" t="s">
        <v>3990</v>
      </c>
    </row>
    <row r="116" spans="1:30">
      <c r="A116" t="s">
        <v>3991</v>
      </c>
      <c r="B116" t="s">
        <v>254</v>
      </c>
      <c r="C116" t="s">
        <v>254</v>
      </c>
      <c r="D116" t="s">
        <v>3961</v>
      </c>
      <c r="E116" t="s">
        <v>3962</v>
      </c>
      <c r="F116" t="s">
        <v>3992</v>
      </c>
      <c r="G116" t="s">
        <v>3985</v>
      </c>
      <c r="H116" t="s">
        <v>3986</v>
      </c>
      <c r="I116" t="s">
        <v>3975</v>
      </c>
      <c r="J116" t="s">
        <v>3987</v>
      </c>
      <c r="L116" t="s">
        <v>330</v>
      </c>
      <c r="M116" t="s">
        <v>324</v>
      </c>
      <c r="N116" t="s">
        <v>2473</v>
      </c>
      <c r="O116" t="s">
        <v>2478</v>
      </c>
      <c r="P116" t="s">
        <v>2468</v>
      </c>
      <c r="Q116" t="s">
        <v>3988</v>
      </c>
      <c r="S116" t="s">
        <v>3440</v>
      </c>
      <c r="T116" t="s">
        <v>3440</v>
      </c>
      <c r="U116" t="s">
        <v>328</v>
      </c>
      <c r="V116" t="s">
        <v>328</v>
      </c>
      <c r="W116" t="s">
        <v>328</v>
      </c>
      <c r="X116" t="s">
        <v>328</v>
      </c>
      <c r="Y116" t="s">
        <v>3989</v>
      </c>
      <c r="Z116">
        <v>470630</v>
      </c>
      <c r="AA116" t="s">
        <v>3993</v>
      </c>
    </row>
    <row r="117" spans="1:30">
      <c r="A117" t="s">
        <v>200</v>
      </c>
      <c r="B117" t="s">
        <v>254</v>
      </c>
      <c r="C117" t="s">
        <v>254</v>
      </c>
      <c r="D117" t="s">
        <v>3961</v>
      </c>
      <c r="E117" t="s">
        <v>3962</v>
      </c>
      <c r="F117" t="s">
        <v>3994</v>
      </c>
      <c r="G117" t="s">
        <v>3995</v>
      </c>
      <c r="H117" t="s">
        <v>3996</v>
      </c>
      <c r="I117" t="s">
        <v>3975</v>
      </c>
      <c r="J117" t="s">
        <v>3997</v>
      </c>
      <c r="L117" t="s">
        <v>330</v>
      </c>
      <c r="M117" t="s">
        <v>324</v>
      </c>
      <c r="N117" t="s">
        <v>2473</v>
      </c>
      <c r="O117" t="s">
        <v>2478</v>
      </c>
      <c r="P117" t="s">
        <v>2468</v>
      </c>
      <c r="Q117" t="s">
        <v>3997</v>
      </c>
      <c r="S117" t="s">
        <v>3998</v>
      </c>
      <c r="T117" t="s">
        <v>3999</v>
      </c>
      <c r="U117" t="s">
        <v>328</v>
      </c>
      <c r="V117" t="s">
        <v>328</v>
      </c>
      <c r="W117" t="s">
        <v>328</v>
      </c>
      <c r="X117" t="s">
        <v>328</v>
      </c>
      <c r="Y117" t="s">
        <v>4000</v>
      </c>
      <c r="Z117">
        <v>5305</v>
      </c>
      <c r="AA117" t="s">
        <v>4001</v>
      </c>
    </row>
    <row r="118" spans="1:30">
      <c r="A118" t="s">
        <v>4002</v>
      </c>
      <c r="B118" t="s">
        <v>254</v>
      </c>
      <c r="C118" t="s">
        <v>254</v>
      </c>
      <c r="D118" t="s">
        <v>3961</v>
      </c>
      <c r="E118" t="s">
        <v>3962</v>
      </c>
      <c r="F118" t="s">
        <v>4003</v>
      </c>
      <c r="G118" t="s">
        <v>4003</v>
      </c>
      <c r="H118" t="s">
        <v>4004</v>
      </c>
      <c r="I118" t="s">
        <v>2659</v>
      </c>
      <c r="J118" t="s">
        <v>4005</v>
      </c>
      <c r="L118" t="s">
        <v>330</v>
      </c>
      <c r="M118" t="s">
        <v>330</v>
      </c>
      <c r="N118" t="s">
        <v>3201</v>
      </c>
      <c r="O118" t="s">
        <v>3287</v>
      </c>
      <c r="P118" t="s">
        <v>3270</v>
      </c>
      <c r="Q118" t="s">
        <v>4006</v>
      </c>
      <c r="R118" t="s">
        <v>4007</v>
      </c>
      <c r="S118" t="s">
        <v>4008</v>
      </c>
      <c r="T118" t="s">
        <v>4009</v>
      </c>
      <c r="U118" t="s">
        <v>328</v>
      </c>
      <c r="V118" t="s">
        <v>328</v>
      </c>
      <c r="W118" t="s">
        <v>328</v>
      </c>
      <c r="X118" t="s">
        <v>328</v>
      </c>
      <c r="Y118" t="s">
        <v>4010</v>
      </c>
      <c r="Z118">
        <v>5201</v>
      </c>
      <c r="AA118" t="s">
        <v>4011</v>
      </c>
      <c r="AD118" t="s">
        <v>4012</v>
      </c>
    </row>
    <row r="119" spans="1:30">
      <c r="A119" t="s">
        <v>4013</v>
      </c>
      <c r="B119" t="s">
        <v>254</v>
      </c>
      <c r="C119" t="s">
        <v>254</v>
      </c>
      <c r="D119" t="s">
        <v>3961</v>
      </c>
      <c r="E119" t="s">
        <v>3962</v>
      </c>
      <c r="F119" t="s">
        <v>4014</v>
      </c>
      <c r="G119" t="s">
        <v>4003</v>
      </c>
      <c r="H119" t="s">
        <v>4004</v>
      </c>
      <c r="I119" t="s">
        <v>3975</v>
      </c>
      <c r="J119" t="s">
        <v>4005</v>
      </c>
      <c r="L119" t="s">
        <v>330</v>
      </c>
      <c r="M119" t="s">
        <v>330</v>
      </c>
      <c r="N119" t="s">
        <v>3201</v>
      </c>
      <c r="O119" t="s">
        <v>3287</v>
      </c>
      <c r="P119" t="s">
        <v>3270</v>
      </c>
      <c r="Q119" t="s">
        <v>4006</v>
      </c>
      <c r="R119" t="s">
        <v>4007</v>
      </c>
      <c r="S119" t="s">
        <v>4008</v>
      </c>
      <c r="T119" t="s">
        <v>4009</v>
      </c>
      <c r="U119" t="s">
        <v>328</v>
      </c>
      <c r="V119" t="s">
        <v>328</v>
      </c>
      <c r="W119" t="s">
        <v>328</v>
      </c>
      <c r="X119" t="s">
        <v>328</v>
      </c>
      <c r="Y119" t="s">
        <v>4010</v>
      </c>
      <c r="Z119">
        <v>5201</v>
      </c>
      <c r="AA119" t="s">
        <v>4011</v>
      </c>
      <c r="AD119" t="s">
        <v>4012</v>
      </c>
    </row>
    <row r="120" spans="1:30">
      <c r="A120" t="s">
        <v>4015</v>
      </c>
      <c r="B120" t="s">
        <v>254</v>
      </c>
      <c r="C120" t="s">
        <v>254</v>
      </c>
      <c r="D120" t="s">
        <v>3961</v>
      </c>
      <c r="E120" t="s">
        <v>3962</v>
      </c>
      <c r="F120" t="s">
        <v>4016</v>
      </c>
      <c r="G120" t="s">
        <v>4016</v>
      </c>
      <c r="H120" t="s">
        <v>4017</v>
      </c>
      <c r="I120" t="s">
        <v>3966</v>
      </c>
      <c r="J120" t="s">
        <v>4016</v>
      </c>
      <c r="L120" t="s">
        <v>330</v>
      </c>
      <c r="M120" t="s">
        <v>324</v>
      </c>
      <c r="N120" t="s">
        <v>2473</v>
      </c>
      <c r="O120" t="s">
        <v>2478</v>
      </c>
      <c r="P120" t="s">
        <v>2468</v>
      </c>
      <c r="Q120" s="32"/>
      <c r="R120" s="32"/>
      <c r="S120" s="32"/>
      <c r="T120" s="32"/>
      <c r="U120" s="32"/>
      <c r="V120" s="32"/>
      <c r="W120" s="32"/>
      <c r="X120" s="32"/>
      <c r="Y120" t="s">
        <v>4018</v>
      </c>
    </row>
    <row r="121" spans="1:30">
      <c r="A121" t="s">
        <v>2632</v>
      </c>
      <c r="B121" t="s">
        <v>254</v>
      </c>
      <c r="C121" t="s">
        <v>254</v>
      </c>
      <c r="D121" t="s">
        <v>3961</v>
      </c>
      <c r="E121" t="s">
        <v>3962</v>
      </c>
      <c r="F121" t="s">
        <v>4019</v>
      </c>
      <c r="G121" t="s">
        <v>4020</v>
      </c>
      <c r="H121" t="s">
        <v>4021</v>
      </c>
      <c r="I121" t="s">
        <v>3966</v>
      </c>
      <c r="J121" t="s">
        <v>4020</v>
      </c>
      <c r="L121" t="s">
        <v>324</v>
      </c>
      <c r="M121" t="s">
        <v>324</v>
      </c>
      <c r="N121" t="s">
        <v>2458</v>
      </c>
      <c r="O121" t="s">
        <v>2463</v>
      </c>
      <c r="P121" t="s">
        <v>2453</v>
      </c>
      <c r="Q121" t="b">
        <v>0</v>
      </c>
      <c r="R121" t="s">
        <v>4020</v>
      </c>
      <c r="T121" t="s">
        <v>3440</v>
      </c>
      <c r="U121" t="s">
        <v>3440</v>
      </c>
      <c r="V121" t="s">
        <v>328</v>
      </c>
      <c r="W121" t="s">
        <v>328</v>
      </c>
      <c r="X121" t="s">
        <v>328</v>
      </c>
      <c r="Y121" t="s">
        <v>4022</v>
      </c>
      <c r="Z121">
        <v>4403</v>
      </c>
      <c r="AA121" t="s">
        <v>3968</v>
      </c>
      <c r="AB121" t="s">
        <v>3969</v>
      </c>
      <c r="AC121" t="s">
        <v>3970</v>
      </c>
      <c r="AD121" t="s">
        <v>3971</v>
      </c>
    </row>
    <row r="122" spans="1:30">
      <c r="A122" t="s">
        <v>4023</v>
      </c>
      <c r="B122" t="s">
        <v>254</v>
      </c>
      <c r="C122" t="s">
        <v>254</v>
      </c>
      <c r="D122" t="s">
        <v>3961</v>
      </c>
      <c r="E122" t="s">
        <v>3962</v>
      </c>
      <c r="F122" t="s">
        <v>4024</v>
      </c>
      <c r="G122" t="s">
        <v>4024</v>
      </c>
      <c r="H122" t="s">
        <v>4025</v>
      </c>
      <c r="I122" t="s">
        <v>3975</v>
      </c>
      <c r="J122" t="s">
        <v>4026</v>
      </c>
      <c r="L122" t="s">
        <v>330</v>
      </c>
      <c r="M122" t="s">
        <v>330</v>
      </c>
      <c r="N122" t="s">
        <v>3201</v>
      </c>
      <c r="O122" t="s">
        <v>3287</v>
      </c>
      <c r="P122" t="s">
        <v>3270</v>
      </c>
      <c r="Q122" t="s">
        <v>4026</v>
      </c>
      <c r="S122" t="s">
        <v>4027</v>
      </c>
      <c r="T122" t="s">
        <v>4028</v>
      </c>
      <c r="U122" t="s">
        <v>328</v>
      </c>
      <c r="V122" t="s">
        <v>328</v>
      </c>
      <c r="W122" t="s">
        <v>328</v>
      </c>
      <c r="X122" t="s">
        <v>328</v>
      </c>
      <c r="Y122" t="s">
        <v>4029</v>
      </c>
      <c r="Z122">
        <v>5301</v>
      </c>
      <c r="AA122" t="s">
        <v>4030</v>
      </c>
    </row>
    <row r="123" spans="1:30">
      <c r="A123" t="s">
        <v>2627</v>
      </c>
      <c r="B123" t="s">
        <v>254</v>
      </c>
      <c r="C123" t="s">
        <v>254</v>
      </c>
      <c r="D123" t="s">
        <v>3961</v>
      </c>
      <c r="E123" t="s">
        <v>3962</v>
      </c>
      <c r="F123" t="s">
        <v>4031</v>
      </c>
      <c r="G123" t="s">
        <v>4032</v>
      </c>
      <c r="H123" t="s">
        <v>4033</v>
      </c>
      <c r="I123" t="s">
        <v>3966</v>
      </c>
      <c r="J123" t="s">
        <v>4032</v>
      </c>
      <c r="L123" t="s">
        <v>324</v>
      </c>
      <c r="M123" t="s">
        <v>324</v>
      </c>
      <c r="N123" t="s">
        <v>2458</v>
      </c>
      <c r="O123" t="s">
        <v>2463</v>
      </c>
      <c r="P123" t="s">
        <v>2453</v>
      </c>
      <c r="Q123" t="b">
        <v>0</v>
      </c>
      <c r="R123" t="s">
        <v>4032</v>
      </c>
      <c r="T123" t="s">
        <v>3440</v>
      </c>
      <c r="U123" t="s">
        <v>3440</v>
      </c>
      <c r="V123" t="s">
        <v>328</v>
      </c>
      <c r="W123" t="s">
        <v>328</v>
      </c>
      <c r="X123" t="s">
        <v>328</v>
      </c>
      <c r="Y123" t="s">
        <v>4034</v>
      </c>
      <c r="Z123">
        <v>4403</v>
      </c>
      <c r="AA123" t="s">
        <v>3968</v>
      </c>
      <c r="AB123" t="s">
        <v>3969</v>
      </c>
      <c r="AC123" t="s">
        <v>3970</v>
      </c>
      <c r="AD123" t="s">
        <v>3971</v>
      </c>
    </row>
    <row r="124" spans="1:30">
      <c r="A124" t="s">
        <v>4035</v>
      </c>
      <c r="B124" t="s">
        <v>254</v>
      </c>
      <c r="C124" t="s">
        <v>254</v>
      </c>
      <c r="D124" t="s">
        <v>3961</v>
      </c>
      <c r="E124" t="s">
        <v>3962</v>
      </c>
      <c r="F124" t="s">
        <v>4036</v>
      </c>
      <c r="G124" t="s">
        <v>4036</v>
      </c>
      <c r="H124" t="s">
        <v>4037</v>
      </c>
      <c r="I124" t="s">
        <v>3975</v>
      </c>
      <c r="J124" t="s">
        <v>4038</v>
      </c>
      <c r="L124" t="s">
        <v>330</v>
      </c>
      <c r="M124" t="s">
        <v>330</v>
      </c>
      <c r="N124" t="s">
        <v>3201</v>
      </c>
      <c r="O124" t="s">
        <v>3287</v>
      </c>
      <c r="P124" t="s">
        <v>3270</v>
      </c>
      <c r="Q124" t="s">
        <v>4039</v>
      </c>
      <c r="S124" t="s">
        <v>4040</v>
      </c>
      <c r="T124" t="s">
        <v>4041</v>
      </c>
      <c r="U124" t="s">
        <v>328</v>
      </c>
      <c r="V124" t="s">
        <v>328</v>
      </c>
      <c r="W124" t="s">
        <v>328</v>
      </c>
      <c r="X124" t="s">
        <v>328</v>
      </c>
      <c r="Y124" t="s">
        <v>4042</v>
      </c>
      <c r="Z124">
        <v>5302</v>
      </c>
      <c r="AA124" t="s">
        <v>4043</v>
      </c>
    </row>
    <row r="125" spans="1:30">
      <c r="A125" t="s">
        <v>2606</v>
      </c>
      <c r="B125" t="s">
        <v>254</v>
      </c>
      <c r="C125" t="s">
        <v>254</v>
      </c>
      <c r="D125" t="s">
        <v>3961</v>
      </c>
      <c r="E125" t="s">
        <v>3962</v>
      </c>
      <c r="F125" t="s">
        <v>4044</v>
      </c>
      <c r="G125" t="s">
        <v>3510</v>
      </c>
      <c r="H125" t="s">
        <v>3511</v>
      </c>
      <c r="I125" t="s">
        <v>3975</v>
      </c>
      <c r="J125" t="s">
        <v>4045</v>
      </c>
      <c r="L125" t="s">
        <v>330</v>
      </c>
      <c r="M125" t="s">
        <v>324</v>
      </c>
      <c r="N125" t="s">
        <v>2473</v>
      </c>
      <c r="O125" t="s">
        <v>2478</v>
      </c>
      <c r="P125" t="s">
        <v>2468</v>
      </c>
      <c r="Q125" t="s">
        <v>4046</v>
      </c>
      <c r="R125" t="s">
        <v>4047</v>
      </c>
      <c r="S125" t="s">
        <v>3514</v>
      </c>
      <c r="T125" t="s">
        <v>3515</v>
      </c>
      <c r="U125" t="s">
        <v>328</v>
      </c>
      <c r="V125" t="s">
        <v>328</v>
      </c>
      <c r="W125" t="s">
        <v>328</v>
      </c>
      <c r="X125" t="s">
        <v>328</v>
      </c>
      <c r="Y125" t="s">
        <v>3516</v>
      </c>
      <c r="Z125" t="s">
        <v>3440</v>
      </c>
    </row>
    <row r="126" spans="1:30">
      <c r="A126" t="s">
        <v>2611</v>
      </c>
      <c r="B126" t="s">
        <v>254</v>
      </c>
      <c r="C126" t="s">
        <v>254</v>
      </c>
      <c r="D126" t="s">
        <v>3961</v>
      </c>
      <c r="E126" t="s">
        <v>3962</v>
      </c>
      <c r="F126" t="s">
        <v>4048</v>
      </c>
      <c r="G126" t="s">
        <v>4049</v>
      </c>
      <c r="H126" t="s">
        <v>4050</v>
      </c>
      <c r="I126" t="s">
        <v>3975</v>
      </c>
      <c r="J126" t="s">
        <v>4051</v>
      </c>
      <c r="L126" t="s">
        <v>330</v>
      </c>
      <c r="M126" t="s">
        <v>330</v>
      </c>
      <c r="N126" t="s">
        <v>3201</v>
      </c>
      <c r="O126" t="s">
        <v>3287</v>
      </c>
      <c r="P126" t="s">
        <v>3270</v>
      </c>
      <c r="Q126" t="s">
        <v>4051</v>
      </c>
      <c r="S126" t="s">
        <v>3514</v>
      </c>
      <c r="T126" t="s">
        <v>4052</v>
      </c>
      <c r="U126" t="s">
        <v>328</v>
      </c>
      <c r="V126" t="s">
        <v>328</v>
      </c>
      <c r="W126" t="s">
        <v>328</v>
      </c>
      <c r="X126" t="s">
        <v>328</v>
      </c>
      <c r="Y126" t="s">
        <v>4053</v>
      </c>
      <c r="Z126">
        <v>5303</v>
      </c>
      <c r="AA126" t="s">
        <v>4054</v>
      </c>
    </row>
    <row r="127" spans="1:30">
      <c r="A127" t="s">
        <v>2585</v>
      </c>
      <c r="B127" t="s">
        <v>254</v>
      </c>
      <c r="C127" t="s">
        <v>254</v>
      </c>
      <c r="D127" t="s">
        <v>3961</v>
      </c>
      <c r="E127" t="s">
        <v>3962</v>
      </c>
      <c r="F127" t="s">
        <v>4055</v>
      </c>
      <c r="G127" t="s">
        <v>4055</v>
      </c>
      <c r="H127" t="s">
        <v>4056</v>
      </c>
      <c r="I127" t="s">
        <v>3975</v>
      </c>
      <c r="J127" t="s">
        <v>4057</v>
      </c>
      <c r="L127" t="s">
        <v>330</v>
      </c>
      <c r="M127" t="s">
        <v>324</v>
      </c>
      <c r="N127" t="s">
        <v>2473</v>
      </c>
      <c r="O127" t="s">
        <v>2478</v>
      </c>
      <c r="P127" t="s">
        <v>2468</v>
      </c>
      <c r="Q127" t="s">
        <v>4058</v>
      </c>
      <c r="R127" t="s">
        <v>4059</v>
      </c>
      <c r="S127" t="s">
        <v>3979</v>
      </c>
      <c r="T127" t="s">
        <v>4060</v>
      </c>
      <c r="U127" t="s">
        <v>328</v>
      </c>
      <c r="V127" t="s">
        <v>328</v>
      </c>
      <c r="W127" t="s">
        <v>328</v>
      </c>
      <c r="X127" t="s">
        <v>328</v>
      </c>
      <c r="Y127" t="s">
        <v>4061</v>
      </c>
      <c r="Z127" t="s">
        <v>3440</v>
      </c>
    </row>
    <row r="128" spans="1:30">
      <c r="A128" t="s">
        <v>4062</v>
      </c>
      <c r="B128" t="s">
        <v>254</v>
      </c>
      <c r="C128" t="s">
        <v>254</v>
      </c>
      <c r="D128" t="s">
        <v>3961</v>
      </c>
      <c r="E128" t="s">
        <v>3962</v>
      </c>
      <c r="F128" t="s">
        <v>4063</v>
      </c>
      <c r="G128" t="s">
        <v>4064</v>
      </c>
      <c r="H128" t="s">
        <v>4065</v>
      </c>
      <c r="I128" t="s">
        <v>3966</v>
      </c>
      <c r="J128" t="s">
        <v>4064</v>
      </c>
      <c r="L128" t="s">
        <v>324</v>
      </c>
      <c r="M128" t="s">
        <v>324</v>
      </c>
      <c r="N128" t="s">
        <v>2458</v>
      </c>
      <c r="O128" t="s">
        <v>2463</v>
      </c>
      <c r="P128" t="s">
        <v>2453</v>
      </c>
      <c r="Q128" t="b">
        <v>0</v>
      </c>
      <c r="R128" t="s">
        <v>4064</v>
      </c>
      <c r="T128" t="s">
        <v>3440</v>
      </c>
      <c r="U128" t="s">
        <v>3440</v>
      </c>
      <c r="V128" t="s">
        <v>328</v>
      </c>
      <c r="W128" t="s">
        <v>328</v>
      </c>
      <c r="X128" t="s">
        <v>328</v>
      </c>
      <c r="Y128" t="s">
        <v>4066</v>
      </c>
      <c r="Z128">
        <v>4403</v>
      </c>
      <c r="AA128" t="s">
        <v>3968</v>
      </c>
      <c r="AB128" t="s">
        <v>3969</v>
      </c>
      <c r="AC128" t="s">
        <v>3970</v>
      </c>
      <c r="AD128" t="s">
        <v>3971</v>
      </c>
    </row>
    <row r="129" spans="1:27">
      <c r="A129" t="s">
        <v>2592</v>
      </c>
      <c r="B129" t="s">
        <v>254</v>
      </c>
      <c r="C129" t="s">
        <v>254</v>
      </c>
      <c r="D129" t="s">
        <v>3961</v>
      </c>
      <c r="E129" t="s">
        <v>3962</v>
      </c>
      <c r="F129" t="s">
        <v>4067</v>
      </c>
      <c r="G129" t="s">
        <v>4068</v>
      </c>
      <c r="H129" t="s">
        <v>4069</v>
      </c>
      <c r="I129" t="s">
        <v>3975</v>
      </c>
      <c r="J129" t="s">
        <v>4070</v>
      </c>
      <c r="L129" t="s">
        <v>330</v>
      </c>
      <c r="M129" t="s">
        <v>324</v>
      </c>
      <c r="N129" t="s">
        <v>2473</v>
      </c>
      <c r="O129" t="s">
        <v>2478</v>
      </c>
      <c r="P129" t="s">
        <v>2468</v>
      </c>
      <c r="Q129" t="s">
        <v>4070</v>
      </c>
      <c r="S129" t="s">
        <v>4040</v>
      </c>
      <c r="T129" t="s">
        <v>4071</v>
      </c>
      <c r="U129" t="s">
        <v>328</v>
      </c>
      <c r="V129" t="s">
        <v>328</v>
      </c>
      <c r="W129" t="s">
        <v>328</v>
      </c>
      <c r="X129" t="s">
        <v>328</v>
      </c>
      <c r="Y129" t="s">
        <v>4072</v>
      </c>
      <c r="Z129">
        <v>530500</v>
      </c>
      <c r="AA129" t="s">
        <v>4073</v>
      </c>
    </row>
    <row r="130" spans="1:27">
      <c r="A130" t="s">
        <v>4074</v>
      </c>
      <c r="B130" t="s">
        <v>254</v>
      </c>
      <c r="C130" t="s">
        <v>254</v>
      </c>
      <c r="D130" t="s">
        <v>3961</v>
      </c>
      <c r="E130" t="s">
        <v>3962</v>
      </c>
      <c r="F130" t="s">
        <v>4075</v>
      </c>
      <c r="G130" t="s">
        <v>4075</v>
      </c>
      <c r="H130" t="s">
        <v>4076</v>
      </c>
      <c r="I130" t="s">
        <v>3966</v>
      </c>
      <c r="J130" t="s">
        <v>4077</v>
      </c>
      <c r="L130" t="s">
        <v>330</v>
      </c>
      <c r="M130" t="s">
        <v>324</v>
      </c>
      <c r="N130" t="s">
        <v>2473</v>
      </c>
      <c r="O130" t="s">
        <v>2478</v>
      </c>
      <c r="P130" t="s">
        <v>2468</v>
      </c>
      <c r="Q130" t="s">
        <v>328</v>
      </c>
      <c r="R130" t="s">
        <v>328</v>
      </c>
      <c r="U130" t="s">
        <v>328</v>
      </c>
      <c r="V130" t="s">
        <v>328</v>
      </c>
      <c r="W130" t="s">
        <v>328</v>
      </c>
      <c r="X130" t="s">
        <v>328</v>
      </c>
      <c r="Y130" t="s">
        <v>4078</v>
      </c>
      <c r="Z130">
        <v>4403</v>
      </c>
      <c r="AA130" t="s">
        <v>3968</v>
      </c>
    </row>
    <row r="131" spans="1:27">
      <c r="A131" t="s">
        <v>2617</v>
      </c>
      <c r="B131" t="s">
        <v>254</v>
      </c>
      <c r="C131" t="s">
        <v>254</v>
      </c>
      <c r="D131" t="s">
        <v>3961</v>
      </c>
      <c r="E131" t="s">
        <v>3962</v>
      </c>
      <c r="F131" t="s">
        <v>4079</v>
      </c>
      <c r="G131" t="s">
        <v>4079</v>
      </c>
      <c r="H131" t="s">
        <v>4080</v>
      </c>
      <c r="I131" t="s">
        <v>3975</v>
      </c>
      <c r="J131" t="s">
        <v>4081</v>
      </c>
      <c r="L131" t="s">
        <v>330</v>
      </c>
      <c r="M131" t="s">
        <v>330</v>
      </c>
      <c r="N131" t="s">
        <v>3201</v>
      </c>
      <c r="O131" t="s">
        <v>3287</v>
      </c>
      <c r="P131" t="s">
        <v>3270</v>
      </c>
      <c r="Q131" t="s">
        <v>4081</v>
      </c>
      <c r="S131" t="s">
        <v>4082</v>
      </c>
      <c r="T131" t="s">
        <v>4083</v>
      </c>
      <c r="U131" t="s">
        <v>328</v>
      </c>
      <c r="V131" t="s">
        <v>328</v>
      </c>
      <c r="W131" t="s">
        <v>328</v>
      </c>
      <c r="X131" t="s">
        <v>328</v>
      </c>
      <c r="Y131" t="s">
        <v>4084</v>
      </c>
      <c r="Z131">
        <v>530500</v>
      </c>
      <c r="AA131" t="s">
        <v>4073</v>
      </c>
    </row>
    <row r="132" spans="1:27">
      <c r="A132" t="s">
        <v>2597</v>
      </c>
      <c r="B132" t="s">
        <v>254</v>
      </c>
      <c r="C132" t="s">
        <v>254</v>
      </c>
      <c r="D132" t="s">
        <v>3961</v>
      </c>
      <c r="E132" t="s">
        <v>3962</v>
      </c>
      <c r="F132" t="s">
        <v>4085</v>
      </c>
      <c r="G132" t="s">
        <v>4086</v>
      </c>
      <c r="H132" t="s">
        <v>4087</v>
      </c>
      <c r="I132" t="s">
        <v>3975</v>
      </c>
      <c r="L132" t="s">
        <v>328</v>
      </c>
      <c r="M132" t="s">
        <v>328</v>
      </c>
      <c r="N132" t="s">
        <v>328</v>
      </c>
      <c r="O132" t="s">
        <v>328</v>
      </c>
      <c r="P132" t="s">
        <v>328</v>
      </c>
      <c r="Q132" t="s">
        <v>328</v>
      </c>
      <c r="R132" t="s">
        <v>328</v>
      </c>
      <c r="S132" t="s">
        <v>328</v>
      </c>
      <c r="T132" t="s">
        <v>328</v>
      </c>
      <c r="V132">
        <v>82</v>
      </c>
      <c r="W132" t="s">
        <v>4088</v>
      </c>
      <c r="X132">
        <v>2199</v>
      </c>
      <c r="Y132" t="s">
        <v>328</v>
      </c>
      <c r="Z132">
        <v>5001</v>
      </c>
      <c r="AA132" t="s">
        <v>4089</v>
      </c>
    </row>
    <row r="133" spans="1:27">
      <c r="A133" t="s">
        <v>2602</v>
      </c>
      <c r="B133" t="s">
        <v>254</v>
      </c>
      <c r="C133" t="s">
        <v>254</v>
      </c>
      <c r="D133" t="s">
        <v>3961</v>
      </c>
      <c r="E133" t="s">
        <v>3962</v>
      </c>
      <c r="F133" t="s">
        <v>4090</v>
      </c>
      <c r="G133" t="s">
        <v>4090</v>
      </c>
      <c r="H133" t="s">
        <v>4091</v>
      </c>
      <c r="I133" t="s">
        <v>3975</v>
      </c>
      <c r="J133" t="s">
        <v>4092</v>
      </c>
      <c r="L133" t="s">
        <v>330</v>
      </c>
      <c r="M133" t="s">
        <v>324</v>
      </c>
      <c r="N133" t="s">
        <v>2473</v>
      </c>
      <c r="O133" t="s">
        <v>2478</v>
      </c>
      <c r="P133" t="s">
        <v>2468</v>
      </c>
      <c r="Q133" t="s">
        <v>4092</v>
      </c>
      <c r="S133" t="s">
        <v>4093</v>
      </c>
      <c r="T133" t="s">
        <v>4094</v>
      </c>
      <c r="U133" t="s">
        <v>328</v>
      </c>
      <c r="V133" t="s">
        <v>328</v>
      </c>
      <c r="W133" t="s">
        <v>328</v>
      </c>
      <c r="X133" t="s">
        <v>328</v>
      </c>
      <c r="Y133" t="s">
        <v>4095</v>
      </c>
      <c r="Z133" t="s">
        <v>3440</v>
      </c>
    </row>
    <row r="134" spans="1:27">
      <c r="A134" t="s">
        <v>4096</v>
      </c>
      <c r="B134" t="s">
        <v>254</v>
      </c>
      <c r="C134" t="s">
        <v>254</v>
      </c>
      <c r="D134" t="s">
        <v>3961</v>
      </c>
      <c r="E134" t="s">
        <v>3962</v>
      </c>
      <c r="F134" t="s">
        <v>4097</v>
      </c>
      <c r="G134" t="s">
        <v>4097</v>
      </c>
      <c r="H134" t="s">
        <v>4098</v>
      </c>
      <c r="I134" t="s">
        <v>3975</v>
      </c>
      <c r="J134" t="s">
        <v>4099</v>
      </c>
      <c r="K134" t="s">
        <v>4100</v>
      </c>
      <c r="L134" t="s">
        <v>330</v>
      </c>
      <c r="M134" t="s">
        <v>330</v>
      </c>
      <c r="N134" t="s">
        <v>3201</v>
      </c>
      <c r="O134" t="s">
        <v>3287</v>
      </c>
      <c r="P134" t="s">
        <v>3270</v>
      </c>
      <c r="Q134" t="s">
        <v>4101</v>
      </c>
      <c r="R134" t="s">
        <v>4102</v>
      </c>
      <c r="S134" t="s">
        <v>3440</v>
      </c>
      <c r="T134" t="s">
        <v>3440</v>
      </c>
      <c r="U134" t="s">
        <v>328</v>
      </c>
      <c r="V134" t="s">
        <v>328</v>
      </c>
      <c r="W134" t="s">
        <v>328</v>
      </c>
      <c r="X134" t="s">
        <v>328</v>
      </c>
      <c r="Y134" t="s">
        <v>4103</v>
      </c>
      <c r="Z134" t="s">
        <v>3440</v>
      </c>
    </row>
    <row r="135" spans="1:27">
      <c r="A135" t="s">
        <v>4104</v>
      </c>
      <c r="B135" t="s">
        <v>254</v>
      </c>
      <c r="C135" t="s">
        <v>254</v>
      </c>
      <c r="D135" t="s">
        <v>3961</v>
      </c>
      <c r="E135" t="s">
        <v>3962</v>
      </c>
      <c r="F135" t="s">
        <v>4105</v>
      </c>
      <c r="G135" t="s">
        <v>4105</v>
      </c>
      <c r="H135" t="s">
        <v>4106</v>
      </c>
      <c r="I135" t="s">
        <v>3975</v>
      </c>
      <c r="J135" t="s">
        <v>4107</v>
      </c>
      <c r="L135" t="s">
        <v>330</v>
      </c>
      <c r="M135" t="s">
        <v>324</v>
      </c>
      <c r="N135" t="s">
        <v>2473</v>
      </c>
      <c r="O135" t="s">
        <v>2478</v>
      </c>
      <c r="P135" t="s">
        <v>2468</v>
      </c>
      <c r="Q135" t="s">
        <v>4107</v>
      </c>
      <c r="S135" t="s">
        <v>3514</v>
      </c>
      <c r="T135" t="s">
        <v>4052</v>
      </c>
      <c r="U135" t="s">
        <v>328</v>
      </c>
      <c r="V135" t="s">
        <v>328</v>
      </c>
      <c r="W135" t="s">
        <v>328</v>
      </c>
      <c r="X135" t="s">
        <v>328</v>
      </c>
      <c r="Y135" t="s">
        <v>4108</v>
      </c>
      <c r="Z135">
        <v>5303</v>
      </c>
      <c r="AA135" t="s">
        <v>4054</v>
      </c>
    </row>
    <row r="136" spans="1:27">
      <c r="A136" t="s">
        <v>4109</v>
      </c>
      <c r="B136" t="s">
        <v>254</v>
      </c>
      <c r="C136" t="s">
        <v>254</v>
      </c>
      <c r="D136" t="s">
        <v>4110</v>
      </c>
      <c r="E136" t="s">
        <v>4111</v>
      </c>
      <c r="F136" t="s">
        <v>4112</v>
      </c>
      <c r="G136" t="s">
        <v>4112</v>
      </c>
      <c r="H136" t="s">
        <v>4113</v>
      </c>
      <c r="I136" t="s">
        <v>3762</v>
      </c>
      <c r="J136" t="s">
        <v>4112</v>
      </c>
      <c r="L136" t="s">
        <v>324</v>
      </c>
      <c r="M136" t="s">
        <v>330</v>
      </c>
      <c r="N136" t="s">
        <v>3196</v>
      </c>
      <c r="O136" t="s">
        <v>3282</v>
      </c>
      <c r="P136" t="s">
        <v>3264</v>
      </c>
      <c r="Q136" t="s">
        <v>4114</v>
      </c>
      <c r="S136" t="s">
        <v>3440</v>
      </c>
      <c r="T136" t="s">
        <v>3440</v>
      </c>
      <c r="U136" t="s">
        <v>328</v>
      </c>
      <c r="V136" t="s">
        <v>328</v>
      </c>
      <c r="W136" t="s">
        <v>328</v>
      </c>
      <c r="X136" t="s">
        <v>328</v>
      </c>
      <c r="Y136" t="s">
        <v>4115</v>
      </c>
      <c r="Z136" t="s">
        <v>3440</v>
      </c>
    </row>
    <row r="137" spans="1:27">
      <c r="A137" t="s">
        <v>4116</v>
      </c>
      <c r="B137" t="s">
        <v>254</v>
      </c>
      <c r="C137" t="s">
        <v>254</v>
      </c>
      <c r="D137" t="s">
        <v>4110</v>
      </c>
      <c r="E137" t="s">
        <v>4111</v>
      </c>
      <c r="F137" t="s">
        <v>4117</v>
      </c>
      <c r="G137" t="s">
        <v>4117</v>
      </c>
      <c r="H137" t="s">
        <v>4118</v>
      </c>
      <c r="I137" t="s">
        <v>3762</v>
      </c>
      <c r="J137" t="s">
        <v>4119</v>
      </c>
      <c r="L137" t="s">
        <v>324</v>
      </c>
      <c r="M137" t="s">
        <v>330</v>
      </c>
      <c r="N137" t="s">
        <v>3196</v>
      </c>
      <c r="O137" t="s">
        <v>3282</v>
      </c>
      <c r="P137" t="s">
        <v>3264</v>
      </c>
      <c r="Q137" t="s">
        <v>4119</v>
      </c>
      <c r="S137" t="s">
        <v>3440</v>
      </c>
      <c r="T137" t="s">
        <v>3440</v>
      </c>
      <c r="U137" t="s">
        <v>328</v>
      </c>
      <c r="V137" t="s">
        <v>328</v>
      </c>
      <c r="W137" t="s">
        <v>328</v>
      </c>
      <c r="X137" t="s">
        <v>328</v>
      </c>
      <c r="Y137" t="s">
        <v>4120</v>
      </c>
      <c r="Z137">
        <v>121410</v>
      </c>
      <c r="AA137" t="s">
        <v>4121</v>
      </c>
    </row>
    <row r="138" spans="1:27">
      <c r="A138" t="s">
        <v>4122</v>
      </c>
      <c r="B138" t="s">
        <v>254</v>
      </c>
      <c r="C138" t="s">
        <v>254</v>
      </c>
      <c r="D138" t="s">
        <v>4110</v>
      </c>
      <c r="E138" t="s">
        <v>4111</v>
      </c>
      <c r="F138" t="s">
        <v>4117</v>
      </c>
      <c r="G138" t="s">
        <v>4117</v>
      </c>
      <c r="H138" t="s">
        <v>4118</v>
      </c>
      <c r="I138" t="s">
        <v>3446</v>
      </c>
      <c r="J138" t="s">
        <v>4119</v>
      </c>
      <c r="L138" t="s">
        <v>324</v>
      </c>
      <c r="M138" t="s">
        <v>330</v>
      </c>
      <c r="N138" t="s">
        <v>3196</v>
      </c>
      <c r="O138" t="s">
        <v>3282</v>
      </c>
      <c r="P138" t="s">
        <v>3264</v>
      </c>
      <c r="Q138" t="s">
        <v>4119</v>
      </c>
      <c r="S138" t="s">
        <v>3440</v>
      </c>
      <c r="T138" t="s">
        <v>3440</v>
      </c>
      <c r="U138" t="s">
        <v>328</v>
      </c>
      <c r="V138" t="s">
        <v>328</v>
      </c>
      <c r="W138" t="s">
        <v>328</v>
      </c>
      <c r="X138" t="s">
        <v>328</v>
      </c>
      <c r="Y138" t="s">
        <v>4120</v>
      </c>
      <c r="Z138">
        <v>120921</v>
      </c>
      <c r="AA138" t="s">
        <v>4123</v>
      </c>
    </row>
    <row r="139" spans="1:27">
      <c r="A139" t="s">
        <v>4124</v>
      </c>
      <c r="B139" t="s">
        <v>254</v>
      </c>
      <c r="C139" t="s">
        <v>254</v>
      </c>
      <c r="D139" t="s">
        <v>4110</v>
      </c>
      <c r="E139" t="s">
        <v>4111</v>
      </c>
      <c r="F139" t="s">
        <v>4125</v>
      </c>
      <c r="G139" t="s">
        <v>4125</v>
      </c>
      <c r="H139" t="s">
        <v>4126</v>
      </c>
      <c r="I139" t="s">
        <v>3762</v>
      </c>
      <c r="J139" t="s">
        <v>4125</v>
      </c>
      <c r="K139" t="s">
        <v>4127</v>
      </c>
      <c r="L139" t="s">
        <v>330</v>
      </c>
      <c r="M139" t="s">
        <v>330</v>
      </c>
      <c r="N139" t="s">
        <v>3201</v>
      </c>
      <c r="O139" t="s">
        <v>3287</v>
      </c>
      <c r="P139" t="s">
        <v>3270</v>
      </c>
      <c r="Q139" t="s">
        <v>4125</v>
      </c>
      <c r="S139" t="s">
        <v>3440</v>
      </c>
      <c r="T139" t="s">
        <v>3440</v>
      </c>
      <c r="U139" t="s">
        <v>328</v>
      </c>
      <c r="V139" t="s">
        <v>328</v>
      </c>
      <c r="W139" t="s">
        <v>328</v>
      </c>
      <c r="X139" t="s">
        <v>328</v>
      </c>
      <c r="Y139" t="s">
        <v>4128</v>
      </c>
      <c r="Z139" t="s">
        <v>3440</v>
      </c>
    </row>
    <row r="140" spans="1:27">
      <c r="A140" t="s">
        <v>4129</v>
      </c>
      <c r="B140" t="s">
        <v>254</v>
      </c>
      <c r="C140" t="s">
        <v>254</v>
      </c>
      <c r="D140" t="s">
        <v>4110</v>
      </c>
      <c r="E140" t="s">
        <v>4111</v>
      </c>
      <c r="F140" t="s">
        <v>4130</v>
      </c>
      <c r="G140" t="s">
        <v>4130</v>
      </c>
      <c r="H140" t="s">
        <v>4131</v>
      </c>
      <c r="I140" t="s">
        <v>3762</v>
      </c>
      <c r="J140" t="s">
        <v>4132</v>
      </c>
      <c r="L140" t="s">
        <v>324</v>
      </c>
      <c r="M140" t="s">
        <v>330</v>
      </c>
      <c r="N140" t="s">
        <v>3196</v>
      </c>
      <c r="O140" t="s">
        <v>3282</v>
      </c>
      <c r="P140" t="s">
        <v>3264</v>
      </c>
      <c r="Q140" t="s">
        <v>4132</v>
      </c>
      <c r="S140" t="s">
        <v>3440</v>
      </c>
      <c r="T140" t="s">
        <v>3440</v>
      </c>
      <c r="U140" t="s">
        <v>328</v>
      </c>
      <c r="V140" t="s">
        <v>328</v>
      </c>
      <c r="W140" t="s">
        <v>328</v>
      </c>
      <c r="X140" t="s">
        <v>328</v>
      </c>
      <c r="Y140" t="s">
        <v>4133</v>
      </c>
      <c r="Z140" t="s">
        <v>3440</v>
      </c>
    </row>
    <row r="141" spans="1:27">
      <c r="A141" t="s">
        <v>4134</v>
      </c>
      <c r="B141" t="s">
        <v>254</v>
      </c>
      <c r="C141" t="s">
        <v>254</v>
      </c>
      <c r="D141" t="s">
        <v>4110</v>
      </c>
      <c r="E141" t="s">
        <v>4111</v>
      </c>
      <c r="F141" t="s">
        <v>4135</v>
      </c>
      <c r="G141" t="s">
        <v>4135</v>
      </c>
      <c r="H141" t="s">
        <v>4136</v>
      </c>
      <c r="I141" t="s">
        <v>3762</v>
      </c>
      <c r="J141" t="s">
        <v>4135</v>
      </c>
      <c r="L141" t="s">
        <v>330</v>
      </c>
      <c r="M141" t="s">
        <v>330</v>
      </c>
      <c r="N141" t="s">
        <v>3201</v>
      </c>
      <c r="O141" t="s">
        <v>3287</v>
      </c>
      <c r="P141" t="s">
        <v>3270</v>
      </c>
      <c r="Q141" t="s">
        <v>4135</v>
      </c>
      <c r="S141" t="s">
        <v>3440</v>
      </c>
      <c r="T141" t="s">
        <v>3440</v>
      </c>
      <c r="U141" t="s">
        <v>328</v>
      </c>
      <c r="V141" t="s">
        <v>328</v>
      </c>
      <c r="W141" t="s">
        <v>328</v>
      </c>
      <c r="X141" t="s">
        <v>328</v>
      </c>
      <c r="Y141" t="s">
        <v>4137</v>
      </c>
      <c r="Z141" t="s">
        <v>3440</v>
      </c>
    </row>
    <row r="142" spans="1:27">
      <c r="A142" t="s">
        <v>4138</v>
      </c>
      <c r="B142" t="s">
        <v>254</v>
      </c>
      <c r="C142" t="s">
        <v>254</v>
      </c>
      <c r="D142" t="s">
        <v>4110</v>
      </c>
      <c r="E142" t="s">
        <v>4111</v>
      </c>
      <c r="F142" t="s">
        <v>4139</v>
      </c>
      <c r="G142" t="s">
        <v>4139</v>
      </c>
      <c r="H142" t="s">
        <v>4140</v>
      </c>
      <c r="I142" t="s">
        <v>3762</v>
      </c>
      <c r="J142" t="s">
        <v>4139</v>
      </c>
      <c r="L142" t="s">
        <v>330</v>
      </c>
      <c r="M142" t="s">
        <v>330</v>
      </c>
      <c r="N142" t="s">
        <v>3201</v>
      </c>
      <c r="O142" t="s">
        <v>3287</v>
      </c>
      <c r="P142" t="s">
        <v>3270</v>
      </c>
      <c r="Q142" t="s">
        <v>4139</v>
      </c>
      <c r="S142" t="s">
        <v>3440</v>
      </c>
      <c r="T142" t="s">
        <v>3440</v>
      </c>
      <c r="U142" t="s">
        <v>328</v>
      </c>
      <c r="V142" t="s">
        <v>328</v>
      </c>
      <c r="W142" t="s">
        <v>328</v>
      </c>
      <c r="X142" t="s">
        <v>328</v>
      </c>
      <c r="Y142" t="s">
        <v>4141</v>
      </c>
      <c r="Z142" t="s">
        <v>3440</v>
      </c>
    </row>
    <row r="143" spans="1:27">
      <c r="A143" t="s">
        <v>4142</v>
      </c>
      <c r="B143" t="s">
        <v>254</v>
      </c>
      <c r="C143" t="s">
        <v>254</v>
      </c>
      <c r="D143" t="s">
        <v>4110</v>
      </c>
      <c r="E143" t="s">
        <v>4111</v>
      </c>
      <c r="F143" t="s">
        <v>4143</v>
      </c>
      <c r="G143" t="s">
        <v>4143</v>
      </c>
      <c r="H143" t="s">
        <v>4144</v>
      </c>
      <c r="I143" t="s">
        <v>3762</v>
      </c>
      <c r="J143" t="s">
        <v>4143</v>
      </c>
      <c r="L143" t="s">
        <v>330</v>
      </c>
      <c r="M143" t="s">
        <v>330</v>
      </c>
      <c r="N143" t="s">
        <v>3201</v>
      </c>
      <c r="O143" t="s">
        <v>3287</v>
      </c>
      <c r="P143" t="s">
        <v>3270</v>
      </c>
      <c r="Q143" t="s">
        <v>4143</v>
      </c>
      <c r="S143" t="s">
        <v>3440</v>
      </c>
      <c r="T143" t="s">
        <v>3440</v>
      </c>
      <c r="U143" t="s">
        <v>328</v>
      </c>
      <c r="V143" t="s">
        <v>328</v>
      </c>
      <c r="W143" t="s">
        <v>328</v>
      </c>
      <c r="X143" t="s">
        <v>328</v>
      </c>
      <c r="Y143" t="s">
        <v>4145</v>
      </c>
      <c r="Z143" t="s">
        <v>3440</v>
      </c>
    </row>
    <row r="144" spans="1:27">
      <c r="A144" t="s">
        <v>4146</v>
      </c>
      <c r="B144" t="s">
        <v>254</v>
      </c>
      <c r="C144" t="s">
        <v>254</v>
      </c>
      <c r="D144" t="s">
        <v>4110</v>
      </c>
      <c r="E144" t="s">
        <v>4111</v>
      </c>
      <c r="F144" t="s">
        <v>4147</v>
      </c>
      <c r="G144" t="s">
        <v>4147</v>
      </c>
      <c r="H144" t="s">
        <v>4148</v>
      </c>
      <c r="I144" t="s">
        <v>3762</v>
      </c>
      <c r="J144" t="s">
        <v>4147</v>
      </c>
      <c r="L144" t="s">
        <v>330</v>
      </c>
      <c r="M144" t="s">
        <v>330</v>
      </c>
      <c r="N144" t="s">
        <v>3201</v>
      </c>
      <c r="O144" t="s">
        <v>3287</v>
      </c>
      <c r="P144" t="s">
        <v>3270</v>
      </c>
      <c r="Q144" t="s">
        <v>4149</v>
      </c>
      <c r="S144" t="s">
        <v>3440</v>
      </c>
      <c r="T144" t="s">
        <v>3440</v>
      </c>
      <c r="U144" t="s">
        <v>328</v>
      </c>
      <c r="V144" t="s">
        <v>328</v>
      </c>
      <c r="W144" t="s">
        <v>328</v>
      </c>
      <c r="X144" t="s">
        <v>328</v>
      </c>
      <c r="Y144" t="s">
        <v>4150</v>
      </c>
      <c r="Z144" t="s">
        <v>3440</v>
      </c>
    </row>
    <row r="145" spans="1:26">
      <c r="A145" t="s">
        <v>4151</v>
      </c>
      <c r="B145" t="s">
        <v>254</v>
      </c>
      <c r="C145" t="s">
        <v>254</v>
      </c>
      <c r="D145" t="s">
        <v>4110</v>
      </c>
      <c r="E145" t="s">
        <v>4111</v>
      </c>
      <c r="F145" t="s">
        <v>3770</v>
      </c>
      <c r="G145" t="s">
        <v>3770</v>
      </c>
      <c r="H145" t="s">
        <v>4152</v>
      </c>
      <c r="I145" t="s">
        <v>3762</v>
      </c>
      <c r="J145" t="s">
        <v>3770</v>
      </c>
      <c r="L145" t="s">
        <v>324</v>
      </c>
      <c r="M145" t="s">
        <v>330</v>
      </c>
      <c r="N145" t="s">
        <v>3196</v>
      </c>
      <c r="O145" t="s">
        <v>3282</v>
      </c>
      <c r="P145" t="s">
        <v>3264</v>
      </c>
      <c r="Q145" s="32"/>
      <c r="R145" s="32"/>
      <c r="S145" t="s">
        <v>3440</v>
      </c>
      <c r="T145" t="s">
        <v>3440</v>
      </c>
      <c r="U145" t="s">
        <v>328</v>
      </c>
      <c r="V145" t="s">
        <v>328</v>
      </c>
      <c r="W145" t="s">
        <v>328</v>
      </c>
      <c r="X145" t="s">
        <v>328</v>
      </c>
      <c r="Y145" t="s">
        <v>4153</v>
      </c>
      <c r="Z145" t="s">
        <v>3440</v>
      </c>
    </row>
    <row r="146" spans="1:26">
      <c r="A146" t="s">
        <v>4154</v>
      </c>
      <c r="B146" t="s">
        <v>254</v>
      </c>
      <c r="C146" t="s">
        <v>254</v>
      </c>
      <c r="D146" t="s">
        <v>4110</v>
      </c>
      <c r="E146" t="s">
        <v>4111</v>
      </c>
      <c r="F146" t="s">
        <v>4155</v>
      </c>
      <c r="G146" t="s">
        <v>4155</v>
      </c>
      <c r="H146" t="s">
        <v>4156</v>
      </c>
      <c r="I146" t="s">
        <v>3762</v>
      </c>
      <c r="J146" t="s">
        <v>4155</v>
      </c>
      <c r="L146" t="s">
        <v>330</v>
      </c>
      <c r="M146" t="s">
        <v>330</v>
      </c>
      <c r="N146" t="s">
        <v>3201</v>
      </c>
      <c r="O146" t="s">
        <v>3287</v>
      </c>
      <c r="P146" t="s">
        <v>3270</v>
      </c>
      <c r="Q146" t="s">
        <v>4155</v>
      </c>
      <c r="S146" t="s">
        <v>3440</v>
      </c>
      <c r="T146" t="s">
        <v>3440</v>
      </c>
      <c r="U146" t="s">
        <v>328</v>
      </c>
      <c r="V146" t="s">
        <v>328</v>
      </c>
      <c r="W146" t="s">
        <v>328</v>
      </c>
      <c r="X146" t="s">
        <v>328</v>
      </c>
      <c r="Y146" t="s">
        <v>4157</v>
      </c>
      <c r="Z146" t="s">
        <v>3440</v>
      </c>
    </row>
    <row r="147" spans="1:26">
      <c r="A147" t="s">
        <v>4158</v>
      </c>
      <c r="B147" t="s">
        <v>254</v>
      </c>
      <c r="C147" t="s">
        <v>254</v>
      </c>
      <c r="D147" t="s">
        <v>4110</v>
      </c>
      <c r="E147" t="s">
        <v>4111</v>
      </c>
      <c r="F147" t="s">
        <v>4159</v>
      </c>
      <c r="G147" t="s">
        <v>4159</v>
      </c>
      <c r="H147" t="s">
        <v>4160</v>
      </c>
      <c r="I147" t="s">
        <v>3762</v>
      </c>
      <c r="J147" t="s">
        <v>4159</v>
      </c>
      <c r="L147" t="s">
        <v>324</v>
      </c>
      <c r="M147" t="s">
        <v>330</v>
      </c>
      <c r="N147" t="s">
        <v>3196</v>
      </c>
      <c r="O147" t="s">
        <v>3282</v>
      </c>
      <c r="P147" t="s">
        <v>3264</v>
      </c>
      <c r="Q147" t="s">
        <v>4159</v>
      </c>
      <c r="S147" t="s">
        <v>3440</v>
      </c>
      <c r="T147" t="s">
        <v>3440</v>
      </c>
      <c r="U147" t="s">
        <v>328</v>
      </c>
      <c r="V147" t="s">
        <v>328</v>
      </c>
      <c r="W147" t="s">
        <v>328</v>
      </c>
      <c r="X147" t="s">
        <v>328</v>
      </c>
      <c r="Y147" t="s">
        <v>4161</v>
      </c>
      <c r="Z147" t="s">
        <v>3440</v>
      </c>
    </row>
    <row r="148" spans="1:26">
      <c r="A148" t="s">
        <v>4162</v>
      </c>
      <c r="B148" t="s">
        <v>254</v>
      </c>
      <c r="C148" t="s">
        <v>254</v>
      </c>
      <c r="D148" t="s">
        <v>4110</v>
      </c>
      <c r="E148" t="s">
        <v>4111</v>
      </c>
      <c r="F148" t="s">
        <v>4163</v>
      </c>
      <c r="G148" t="s">
        <v>4163</v>
      </c>
      <c r="H148" t="s">
        <v>4164</v>
      </c>
      <c r="I148" t="s">
        <v>3762</v>
      </c>
      <c r="J148" t="s">
        <v>4163</v>
      </c>
      <c r="L148" t="s">
        <v>324</v>
      </c>
      <c r="M148" t="s">
        <v>330</v>
      </c>
      <c r="N148" t="s">
        <v>3196</v>
      </c>
      <c r="O148" t="s">
        <v>3282</v>
      </c>
      <c r="P148" t="s">
        <v>3264</v>
      </c>
      <c r="Q148" t="s">
        <v>4163</v>
      </c>
      <c r="S148" t="s">
        <v>3440</v>
      </c>
      <c r="T148" t="s">
        <v>3440</v>
      </c>
      <c r="U148" t="s">
        <v>328</v>
      </c>
      <c r="V148" t="s">
        <v>328</v>
      </c>
      <c r="W148" t="s">
        <v>328</v>
      </c>
      <c r="X148" t="s">
        <v>328</v>
      </c>
      <c r="Y148" t="s">
        <v>4165</v>
      </c>
      <c r="Z148" t="s">
        <v>3440</v>
      </c>
    </row>
    <row r="149" spans="1:26">
      <c r="A149" t="s">
        <v>4166</v>
      </c>
      <c r="B149" t="s">
        <v>254</v>
      </c>
      <c r="C149" t="s">
        <v>254</v>
      </c>
      <c r="D149" t="s">
        <v>4110</v>
      </c>
      <c r="E149" t="s">
        <v>4111</v>
      </c>
      <c r="F149" t="s">
        <v>4167</v>
      </c>
      <c r="G149" t="s">
        <v>4167</v>
      </c>
      <c r="H149" t="s">
        <v>4168</v>
      </c>
      <c r="I149" t="s">
        <v>3762</v>
      </c>
      <c r="J149" t="s">
        <v>4167</v>
      </c>
      <c r="L149" t="s">
        <v>324</v>
      </c>
      <c r="M149" t="s">
        <v>330</v>
      </c>
      <c r="N149" t="s">
        <v>3196</v>
      </c>
      <c r="O149" t="s">
        <v>3282</v>
      </c>
      <c r="P149" t="s">
        <v>3264</v>
      </c>
      <c r="Q149" t="s">
        <v>328</v>
      </c>
      <c r="R149" t="s">
        <v>4169</v>
      </c>
      <c r="S149" t="s">
        <v>3440</v>
      </c>
      <c r="T149" t="s">
        <v>3440</v>
      </c>
      <c r="U149" t="s">
        <v>328</v>
      </c>
      <c r="V149" t="s">
        <v>328</v>
      </c>
      <c r="W149" t="s">
        <v>328</v>
      </c>
      <c r="X149" t="s">
        <v>328</v>
      </c>
      <c r="Y149" t="s">
        <v>4170</v>
      </c>
      <c r="Z149" t="s">
        <v>3440</v>
      </c>
    </row>
    <row r="150" spans="1:26">
      <c r="A150" t="s">
        <v>4171</v>
      </c>
      <c r="B150" t="s">
        <v>254</v>
      </c>
      <c r="C150" t="s">
        <v>254</v>
      </c>
      <c r="D150" t="s">
        <v>4110</v>
      </c>
      <c r="E150" t="s">
        <v>4111</v>
      </c>
      <c r="F150" t="s">
        <v>4172</v>
      </c>
      <c r="G150" t="s">
        <v>4172</v>
      </c>
      <c r="H150" t="s">
        <v>4173</v>
      </c>
      <c r="I150" t="s">
        <v>3762</v>
      </c>
      <c r="J150" t="s">
        <v>4172</v>
      </c>
      <c r="L150" t="s">
        <v>330</v>
      </c>
      <c r="M150" t="s">
        <v>330</v>
      </c>
      <c r="N150" t="s">
        <v>3201</v>
      </c>
      <c r="O150" t="s">
        <v>3287</v>
      </c>
      <c r="P150" t="s">
        <v>3270</v>
      </c>
      <c r="Q150" t="s">
        <v>4172</v>
      </c>
      <c r="S150" t="s">
        <v>3440</v>
      </c>
      <c r="T150" t="s">
        <v>3440</v>
      </c>
      <c r="U150" t="s">
        <v>328</v>
      </c>
      <c r="V150" t="s">
        <v>328</v>
      </c>
      <c r="W150" t="s">
        <v>328</v>
      </c>
      <c r="X150" t="s">
        <v>328</v>
      </c>
      <c r="Y150" t="s">
        <v>4174</v>
      </c>
      <c r="Z150" t="s">
        <v>3440</v>
      </c>
    </row>
    <row r="151" spans="1:26">
      <c r="A151" t="s">
        <v>4175</v>
      </c>
      <c r="B151" t="s">
        <v>254</v>
      </c>
      <c r="C151" t="s">
        <v>254</v>
      </c>
      <c r="D151" t="s">
        <v>4110</v>
      </c>
      <c r="E151" t="s">
        <v>4111</v>
      </c>
      <c r="F151" t="s">
        <v>4176</v>
      </c>
      <c r="G151" t="s">
        <v>4176</v>
      </c>
      <c r="H151" t="s">
        <v>4177</v>
      </c>
      <c r="I151" t="s">
        <v>3762</v>
      </c>
      <c r="J151" t="s">
        <v>4178</v>
      </c>
      <c r="L151" t="s">
        <v>330</v>
      </c>
      <c r="M151" t="s">
        <v>330</v>
      </c>
      <c r="N151" t="s">
        <v>3201</v>
      </c>
      <c r="O151" t="s">
        <v>3287</v>
      </c>
      <c r="P151" t="s">
        <v>3270</v>
      </c>
      <c r="Q151" t="s">
        <v>4178</v>
      </c>
      <c r="S151" t="s">
        <v>4179</v>
      </c>
      <c r="T151" t="s">
        <v>4180</v>
      </c>
      <c r="U151" t="s">
        <v>328</v>
      </c>
      <c r="V151" t="s">
        <v>328</v>
      </c>
      <c r="W151" t="s">
        <v>328</v>
      </c>
      <c r="X151" t="s">
        <v>328</v>
      </c>
      <c r="Y151" t="s">
        <v>4181</v>
      </c>
      <c r="Z151" t="s">
        <v>3440</v>
      </c>
    </row>
    <row r="152" spans="1:26">
      <c r="A152" t="s">
        <v>4182</v>
      </c>
      <c r="B152" t="s">
        <v>254</v>
      </c>
      <c r="C152" t="s">
        <v>254</v>
      </c>
      <c r="D152" t="s">
        <v>4110</v>
      </c>
      <c r="E152" t="s">
        <v>4111</v>
      </c>
      <c r="F152" t="s">
        <v>3786</v>
      </c>
      <c r="G152" t="s">
        <v>3786</v>
      </c>
      <c r="H152" t="s">
        <v>3787</v>
      </c>
      <c r="I152" t="s">
        <v>3762</v>
      </c>
      <c r="J152" t="s">
        <v>3788</v>
      </c>
      <c r="L152" t="s">
        <v>324</v>
      </c>
      <c r="M152" t="s">
        <v>330</v>
      </c>
      <c r="N152" t="s">
        <v>3196</v>
      </c>
      <c r="O152" t="s">
        <v>3282</v>
      </c>
      <c r="P152" t="s">
        <v>3264</v>
      </c>
      <c r="Q152" s="32"/>
      <c r="R152" s="32"/>
      <c r="S152" t="s">
        <v>3440</v>
      </c>
      <c r="T152" t="s">
        <v>3440</v>
      </c>
      <c r="U152" t="s">
        <v>328</v>
      </c>
      <c r="V152" t="s">
        <v>328</v>
      </c>
      <c r="W152" t="s">
        <v>328</v>
      </c>
      <c r="X152" t="s">
        <v>328</v>
      </c>
      <c r="Y152" t="s">
        <v>3789</v>
      </c>
    </row>
    <row r="153" spans="1:26">
      <c r="A153" t="s">
        <v>4183</v>
      </c>
      <c r="B153" t="s">
        <v>254</v>
      </c>
      <c r="C153" t="s">
        <v>254</v>
      </c>
      <c r="D153" t="s">
        <v>4110</v>
      </c>
      <c r="E153" t="s">
        <v>4111</v>
      </c>
      <c r="F153" t="s">
        <v>4184</v>
      </c>
      <c r="G153" t="s">
        <v>4184</v>
      </c>
      <c r="H153" t="s">
        <v>4185</v>
      </c>
      <c r="I153" t="s">
        <v>3762</v>
      </c>
      <c r="J153" t="s">
        <v>4186</v>
      </c>
      <c r="L153" t="s">
        <v>330</v>
      </c>
      <c r="M153" t="s">
        <v>330</v>
      </c>
      <c r="N153" t="s">
        <v>3201</v>
      </c>
      <c r="O153" t="s">
        <v>3287</v>
      </c>
      <c r="P153" t="s">
        <v>3270</v>
      </c>
      <c r="Q153" t="s">
        <v>4186</v>
      </c>
      <c r="S153" t="s">
        <v>3440</v>
      </c>
      <c r="T153" t="s">
        <v>3440</v>
      </c>
      <c r="U153" t="s">
        <v>328</v>
      </c>
      <c r="V153" t="s">
        <v>328</v>
      </c>
      <c r="W153" t="s">
        <v>328</v>
      </c>
      <c r="X153" t="s">
        <v>328</v>
      </c>
      <c r="Y153" t="s">
        <v>4187</v>
      </c>
      <c r="Z153" t="s">
        <v>3440</v>
      </c>
    </row>
    <row r="154" spans="1:26">
      <c r="A154" t="s">
        <v>4188</v>
      </c>
      <c r="B154" t="s">
        <v>254</v>
      </c>
      <c r="C154" t="s">
        <v>254</v>
      </c>
      <c r="D154" t="s">
        <v>4110</v>
      </c>
      <c r="E154" t="s">
        <v>4111</v>
      </c>
      <c r="F154" t="s">
        <v>4189</v>
      </c>
      <c r="G154" t="s">
        <v>4189</v>
      </c>
      <c r="H154" t="s">
        <v>3759</v>
      </c>
      <c r="I154" t="s">
        <v>3762</v>
      </c>
      <c r="J154" t="s">
        <v>328</v>
      </c>
      <c r="K154" t="s">
        <v>4190</v>
      </c>
      <c r="L154" t="s">
        <v>328</v>
      </c>
      <c r="M154" t="s">
        <v>330</v>
      </c>
      <c r="N154" t="s">
        <v>3191</v>
      </c>
      <c r="O154" t="s">
        <v>3276</v>
      </c>
      <c r="P154" t="s">
        <v>3256</v>
      </c>
      <c r="Q154" t="s">
        <v>328</v>
      </c>
      <c r="R154" t="s">
        <v>328</v>
      </c>
      <c r="S154" t="s">
        <v>3440</v>
      </c>
      <c r="T154" t="s">
        <v>3440</v>
      </c>
      <c r="U154" t="s">
        <v>328</v>
      </c>
      <c r="V154" t="s">
        <v>328</v>
      </c>
      <c r="W154" t="s">
        <v>328</v>
      </c>
      <c r="X154" t="s">
        <v>328</v>
      </c>
      <c r="Y154" t="s">
        <v>328</v>
      </c>
      <c r="Z154" t="s">
        <v>3440</v>
      </c>
    </row>
    <row r="155" spans="1:26">
      <c r="A155" t="s">
        <v>4191</v>
      </c>
      <c r="B155" t="s">
        <v>254</v>
      </c>
      <c r="C155" t="s">
        <v>254</v>
      </c>
      <c r="D155" t="s">
        <v>4110</v>
      </c>
      <c r="E155" t="s">
        <v>4111</v>
      </c>
      <c r="F155" t="s">
        <v>4192</v>
      </c>
      <c r="G155" t="s">
        <v>4192</v>
      </c>
      <c r="H155" t="s">
        <v>4193</v>
      </c>
      <c r="I155" t="s">
        <v>3762</v>
      </c>
      <c r="J155" t="s">
        <v>4192</v>
      </c>
      <c r="L155" t="s">
        <v>324</v>
      </c>
      <c r="M155" t="s">
        <v>330</v>
      </c>
      <c r="N155" t="s">
        <v>3196</v>
      </c>
      <c r="O155" t="s">
        <v>3282</v>
      </c>
      <c r="P155" t="s">
        <v>3264</v>
      </c>
      <c r="Q155" t="s">
        <v>4192</v>
      </c>
      <c r="S155" t="s">
        <v>3440</v>
      </c>
      <c r="T155" t="s">
        <v>3440</v>
      </c>
      <c r="U155" t="s">
        <v>328</v>
      </c>
      <c r="V155" t="s">
        <v>328</v>
      </c>
      <c r="W155" t="s">
        <v>328</v>
      </c>
      <c r="X155" t="s">
        <v>328</v>
      </c>
      <c r="Y155" t="s">
        <v>4153</v>
      </c>
      <c r="Z155" t="s">
        <v>3440</v>
      </c>
    </row>
    <row r="156" spans="1:26">
      <c r="A156" t="s">
        <v>4194</v>
      </c>
      <c r="B156" t="s">
        <v>254</v>
      </c>
      <c r="C156" t="s">
        <v>254</v>
      </c>
      <c r="D156" t="s">
        <v>4110</v>
      </c>
      <c r="E156" t="s">
        <v>4111</v>
      </c>
      <c r="F156" t="s">
        <v>3795</v>
      </c>
      <c r="G156" t="s">
        <v>3795</v>
      </c>
      <c r="H156" t="s">
        <v>3796</v>
      </c>
      <c r="I156" t="s">
        <v>3762</v>
      </c>
      <c r="J156" t="s">
        <v>3795</v>
      </c>
      <c r="L156" t="s">
        <v>324</v>
      </c>
      <c r="M156" t="s">
        <v>330</v>
      </c>
      <c r="N156" t="s">
        <v>3196</v>
      </c>
      <c r="O156" t="s">
        <v>3282</v>
      </c>
      <c r="P156" t="s">
        <v>3264</v>
      </c>
      <c r="Q156" t="s">
        <v>3797</v>
      </c>
      <c r="S156" t="s">
        <v>3440</v>
      </c>
      <c r="T156" t="s">
        <v>3440</v>
      </c>
      <c r="U156" t="s">
        <v>328</v>
      </c>
      <c r="V156" t="s">
        <v>328</v>
      </c>
      <c r="W156" t="s">
        <v>328</v>
      </c>
      <c r="X156" t="s">
        <v>328</v>
      </c>
      <c r="Y156" t="s">
        <v>3798</v>
      </c>
      <c r="Z156" t="s">
        <v>3440</v>
      </c>
    </row>
    <row r="157" spans="1:26">
      <c r="A157" t="s">
        <v>4195</v>
      </c>
      <c r="B157" t="s">
        <v>254</v>
      </c>
      <c r="C157" t="s">
        <v>254</v>
      </c>
      <c r="D157" t="s">
        <v>4110</v>
      </c>
      <c r="E157" t="s">
        <v>4111</v>
      </c>
      <c r="F157" t="s">
        <v>4196</v>
      </c>
      <c r="G157" t="s">
        <v>4196</v>
      </c>
      <c r="H157" t="s">
        <v>4197</v>
      </c>
      <c r="I157" t="s">
        <v>3762</v>
      </c>
      <c r="J157" t="s">
        <v>4196</v>
      </c>
      <c r="L157" t="s">
        <v>324</v>
      </c>
      <c r="M157" t="s">
        <v>330</v>
      </c>
      <c r="N157" t="s">
        <v>3196</v>
      </c>
      <c r="O157" t="s">
        <v>3282</v>
      </c>
      <c r="P157" t="s">
        <v>3264</v>
      </c>
      <c r="S157" t="s">
        <v>3440</v>
      </c>
      <c r="T157" t="s">
        <v>3440</v>
      </c>
      <c r="U157" t="s">
        <v>328</v>
      </c>
      <c r="V157" t="s">
        <v>328</v>
      </c>
      <c r="W157" t="s">
        <v>328</v>
      </c>
      <c r="X157" t="s">
        <v>328</v>
      </c>
      <c r="Y157" t="s">
        <v>4198</v>
      </c>
      <c r="Z157" t="s">
        <v>3440</v>
      </c>
    </row>
    <row r="158" spans="1:26">
      <c r="A158" t="s">
        <v>4199</v>
      </c>
      <c r="B158" t="s">
        <v>254</v>
      </c>
      <c r="C158" t="s">
        <v>254</v>
      </c>
      <c r="D158" t="s">
        <v>4110</v>
      </c>
      <c r="E158" t="s">
        <v>4111</v>
      </c>
      <c r="F158" t="s">
        <v>4200</v>
      </c>
      <c r="G158" t="s">
        <v>4200</v>
      </c>
      <c r="H158" t="s">
        <v>4201</v>
      </c>
      <c r="I158" t="s">
        <v>3762</v>
      </c>
      <c r="J158" t="s">
        <v>4200</v>
      </c>
      <c r="L158" t="s">
        <v>324</v>
      </c>
      <c r="M158" t="s">
        <v>330</v>
      </c>
      <c r="N158" t="s">
        <v>3196</v>
      </c>
      <c r="O158" t="s">
        <v>3282</v>
      </c>
      <c r="P158" t="s">
        <v>3264</v>
      </c>
      <c r="S158" t="s">
        <v>3440</v>
      </c>
      <c r="T158" t="s">
        <v>3440</v>
      </c>
      <c r="U158" t="s">
        <v>328</v>
      </c>
      <c r="V158" t="s">
        <v>328</v>
      </c>
      <c r="W158" t="s">
        <v>328</v>
      </c>
      <c r="X158" t="s">
        <v>328</v>
      </c>
      <c r="Y158" t="s">
        <v>4202</v>
      </c>
      <c r="Z158" t="s">
        <v>3440</v>
      </c>
    </row>
    <row r="159" spans="1:26">
      <c r="A159" t="s">
        <v>4203</v>
      </c>
      <c r="B159" t="s">
        <v>254</v>
      </c>
      <c r="C159" t="s">
        <v>254</v>
      </c>
      <c r="D159" t="s">
        <v>4110</v>
      </c>
      <c r="E159" t="s">
        <v>4111</v>
      </c>
      <c r="F159" t="s">
        <v>4204</v>
      </c>
      <c r="G159" t="s">
        <v>4204</v>
      </c>
      <c r="H159" t="s">
        <v>4205</v>
      </c>
      <c r="I159" t="s">
        <v>3762</v>
      </c>
      <c r="J159" t="s">
        <v>4206</v>
      </c>
      <c r="L159" t="s">
        <v>330</v>
      </c>
      <c r="M159" t="s">
        <v>330</v>
      </c>
      <c r="N159" t="s">
        <v>3201</v>
      </c>
      <c r="O159" t="s">
        <v>3287</v>
      </c>
      <c r="P159" t="s">
        <v>3270</v>
      </c>
      <c r="Q159" t="s">
        <v>4206</v>
      </c>
      <c r="S159" t="s">
        <v>3440</v>
      </c>
      <c r="T159" t="s">
        <v>3440</v>
      </c>
      <c r="U159" t="s">
        <v>328</v>
      </c>
      <c r="V159" t="s">
        <v>328</v>
      </c>
      <c r="W159" t="s">
        <v>328</v>
      </c>
      <c r="X159" t="s">
        <v>328</v>
      </c>
      <c r="Y159" t="s">
        <v>4207</v>
      </c>
      <c r="Z159" t="s">
        <v>3440</v>
      </c>
    </row>
    <row r="160" spans="1:26">
      <c r="A160" t="s">
        <v>4208</v>
      </c>
      <c r="B160" t="s">
        <v>254</v>
      </c>
      <c r="C160" t="s">
        <v>254</v>
      </c>
      <c r="D160" t="s">
        <v>4110</v>
      </c>
      <c r="E160" t="s">
        <v>4111</v>
      </c>
      <c r="F160" t="s">
        <v>3808</v>
      </c>
      <c r="G160" t="s">
        <v>3808</v>
      </c>
      <c r="H160" t="s">
        <v>3809</v>
      </c>
      <c r="I160" t="s">
        <v>3762</v>
      </c>
      <c r="J160" t="s">
        <v>3808</v>
      </c>
      <c r="L160" t="s">
        <v>324</v>
      </c>
      <c r="M160" t="s">
        <v>324</v>
      </c>
      <c r="N160" t="s">
        <v>2458</v>
      </c>
      <c r="O160" t="s">
        <v>2463</v>
      </c>
      <c r="P160" t="s">
        <v>2453</v>
      </c>
      <c r="Q160" t="s">
        <v>3808</v>
      </c>
      <c r="S160" t="s">
        <v>3440</v>
      </c>
      <c r="T160" t="s">
        <v>3440</v>
      </c>
      <c r="U160" t="s">
        <v>328</v>
      </c>
      <c r="V160" t="s">
        <v>328</v>
      </c>
      <c r="W160" t="s">
        <v>328</v>
      </c>
      <c r="X160" t="s">
        <v>328</v>
      </c>
      <c r="Y160" t="s">
        <v>3810</v>
      </c>
      <c r="Z160" t="s">
        <v>3440</v>
      </c>
    </row>
    <row r="161" spans="1:27">
      <c r="A161" t="s">
        <v>2884</v>
      </c>
      <c r="B161" t="s">
        <v>254</v>
      </c>
      <c r="C161" t="s">
        <v>254</v>
      </c>
      <c r="D161" t="s">
        <v>4110</v>
      </c>
      <c r="E161" t="s">
        <v>4111</v>
      </c>
      <c r="F161" t="s">
        <v>4209</v>
      </c>
      <c r="G161" t="s">
        <v>4209</v>
      </c>
      <c r="H161" t="s">
        <v>4210</v>
      </c>
      <c r="I161" t="s">
        <v>3762</v>
      </c>
      <c r="J161" t="s">
        <v>4211</v>
      </c>
      <c r="L161" t="s">
        <v>324</v>
      </c>
      <c r="M161" t="s">
        <v>330</v>
      </c>
      <c r="N161" t="s">
        <v>3196</v>
      </c>
      <c r="O161" t="s">
        <v>3282</v>
      </c>
      <c r="P161" t="s">
        <v>3264</v>
      </c>
      <c r="Q161" t="s">
        <v>4211</v>
      </c>
      <c r="S161" t="s">
        <v>3440</v>
      </c>
      <c r="T161" t="s">
        <v>3440</v>
      </c>
      <c r="U161" t="s">
        <v>328</v>
      </c>
      <c r="V161" t="s">
        <v>328</v>
      </c>
      <c r="W161" t="s">
        <v>328</v>
      </c>
      <c r="X161" t="s">
        <v>328</v>
      </c>
      <c r="Y161" t="s">
        <v>4212</v>
      </c>
      <c r="Z161" t="s">
        <v>3440</v>
      </c>
    </row>
    <row r="162" spans="1:27">
      <c r="A162" t="s">
        <v>4213</v>
      </c>
      <c r="B162" t="s">
        <v>254</v>
      </c>
      <c r="C162" t="s">
        <v>254</v>
      </c>
      <c r="D162" t="s">
        <v>4110</v>
      </c>
      <c r="E162" t="s">
        <v>4111</v>
      </c>
      <c r="F162" t="s">
        <v>4214</v>
      </c>
      <c r="G162" t="s">
        <v>4214</v>
      </c>
      <c r="H162" t="s">
        <v>4215</v>
      </c>
      <c r="I162" t="s">
        <v>3762</v>
      </c>
      <c r="J162" t="s">
        <v>4214</v>
      </c>
      <c r="L162" t="s">
        <v>330</v>
      </c>
      <c r="M162" t="s">
        <v>330</v>
      </c>
      <c r="N162" t="s">
        <v>3201</v>
      </c>
      <c r="O162" t="s">
        <v>3287</v>
      </c>
      <c r="P162" t="s">
        <v>3270</v>
      </c>
      <c r="Q162" t="s">
        <v>328</v>
      </c>
      <c r="R162" t="s">
        <v>4169</v>
      </c>
      <c r="S162" t="s">
        <v>3440</v>
      </c>
      <c r="T162" t="s">
        <v>3440</v>
      </c>
      <c r="U162" t="s">
        <v>328</v>
      </c>
      <c r="V162" t="s">
        <v>328</v>
      </c>
      <c r="W162" t="s">
        <v>328</v>
      </c>
      <c r="X162" t="s">
        <v>328</v>
      </c>
      <c r="Y162" t="s">
        <v>4216</v>
      </c>
      <c r="Z162" t="s">
        <v>3440</v>
      </c>
    </row>
    <row r="163" spans="1:27">
      <c r="A163" t="s">
        <v>4217</v>
      </c>
      <c r="B163" t="s">
        <v>254</v>
      </c>
      <c r="C163" t="s">
        <v>254</v>
      </c>
      <c r="D163" t="s">
        <v>4110</v>
      </c>
      <c r="E163" t="s">
        <v>4111</v>
      </c>
      <c r="F163" t="s">
        <v>4218</v>
      </c>
      <c r="G163" t="s">
        <v>4218</v>
      </c>
      <c r="H163" t="s">
        <v>4219</v>
      </c>
      <c r="I163" t="s">
        <v>3762</v>
      </c>
      <c r="J163" t="s">
        <v>4218</v>
      </c>
      <c r="L163" t="s">
        <v>330</v>
      </c>
      <c r="M163" t="s">
        <v>330</v>
      </c>
      <c r="N163" t="s">
        <v>3201</v>
      </c>
      <c r="O163" t="s">
        <v>3287</v>
      </c>
      <c r="P163" t="s">
        <v>3270</v>
      </c>
      <c r="Q163" t="s">
        <v>4218</v>
      </c>
      <c r="S163" t="s">
        <v>3440</v>
      </c>
      <c r="T163" t="s">
        <v>3440</v>
      </c>
      <c r="U163" t="s">
        <v>328</v>
      </c>
      <c r="V163" t="s">
        <v>328</v>
      </c>
      <c r="W163" t="s">
        <v>328</v>
      </c>
      <c r="X163" t="s">
        <v>328</v>
      </c>
      <c r="Y163" t="s">
        <v>4220</v>
      </c>
      <c r="Z163" t="s">
        <v>3440</v>
      </c>
    </row>
    <row r="164" spans="1:27">
      <c r="A164" t="s">
        <v>4221</v>
      </c>
      <c r="B164" t="s">
        <v>254</v>
      </c>
      <c r="C164" t="s">
        <v>254</v>
      </c>
      <c r="D164" t="s">
        <v>4110</v>
      </c>
      <c r="E164" t="s">
        <v>4111</v>
      </c>
      <c r="F164" t="s">
        <v>4222</v>
      </c>
      <c r="G164" t="s">
        <v>4222</v>
      </c>
      <c r="H164" t="s">
        <v>4223</v>
      </c>
      <c r="I164" t="s">
        <v>3762</v>
      </c>
      <c r="J164" t="s">
        <v>328</v>
      </c>
      <c r="L164" t="s">
        <v>330</v>
      </c>
      <c r="M164" t="s">
        <v>330</v>
      </c>
      <c r="N164" t="s">
        <v>3201</v>
      </c>
      <c r="O164" t="s">
        <v>3287</v>
      </c>
      <c r="P164" t="s">
        <v>3270</v>
      </c>
      <c r="Q164" t="s">
        <v>328</v>
      </c>
      <c r="R164" t="s">
        <v>328</v>
      </c>
      <c r="S164" t="s">
        <v>3440</v>
      </c>
      <c r="T164" t="s">
        <v>3440</v>
      </c>
      <c r="U164" t="s">
        <v>328</v>
      </c>
      <c r="V164" t="s">
        <v>328</v>
      </c>
      <c r="W164" t="s">
        <v>328</v>
      </c>
      <c r="X164" t="s">
        <v>328</v>
      </c>
      <c r="Y164" t="s">
        <v>328</v>
      </c>
      <c r="Z164">
        <v>121490</v>
      </c>
      <c r="AA164" t="s">
        <v>4224</v>
      </c>
    </row>
    <row r="165" spans="1:27">
      <c r="A165" t="s">
        <v>4225</v>
      </c>
      <c r="B165" t="s">
        <v>254</v>
      </c>
      <c r="C165" t="s">
        <v>254</v>
      </c>
      <c r="D165" t="s">
        <v>4110</v>
      </c>
      <c r="E165" t="s">
        <v>4111</v>
      </c>
      <c r="F165" t="s">
        <v>4226</v>
      </c>
      <c r="G165" t="s">
        <v>4227</v>
      </c>
      <c r="H165" t="s">
        <v>4228</v>
      </c>
      <c r="I165" t="s">
        <v>3762</v>
      </c>
      <c r="J165" t="s">
        <v>328</v>
      </c>
      <c r="K165" t="s">
        <v>4190</v>
      </c>
      <c r="L165" t="s">
        <v>324</v>
      </c>
      <c r="M165" t="s">
        <v>330</v>
      </c>
      <c r="N165" t="s">
        <v>3196</v>
      </c>
      <c r="O165" t="s">
        <v>3282</v>
      </c>
      <c r="P165" t="s">
        <v>3264</v>
      </c>
      <c r="Q165" t="s">
        <v>328</v>
      </c>
      <c r="R165" t="s">
        <v>328</v>
      </c>
      <c r="S165" t="s">
        <v>3440</v>
      </c>
      <c r="T165" t="s">
        <v>3440</v>
      </c>
      <c r="U165" t="s">
        <v>328</v>
      </c>
      <c r="V165" t="s">
        <v>328</v>
      </c>
      <c r="W165" t="s">
        <v>328</v>
      </c>
      <c r="X165" t="s">
        <v>328</v>
      </c>
      <c r="Y165" t="s">
        <v>328</v>
      </c>
      <c r="Z165" t="s">
        <v>3440</v>
      </c>
    </row>
    <row r="166" spans="1:27">
      <c r="A166" t="s">
        <v>4229</v>
      </c>
      <c r="B166" t="s">
        <v>254</v>
      </c>
      <c r="C166" t="s">
        <v>254</v>
      </c>
      <c r="D166" t="s">
        <v>4110</v>
      </c>
      <c r="E166" t="s">
        <v>4111</v>
      </c>
      <c r="F166" t="s">
        <v>4230</v>
      </c>
      <c r="G166" t="s">
        <v>4230</v>
      </c>
      <c r="H166" t="s">
        <v>4231</v>
      </c>
      <c r="I166" t="s">
        <v>3762</v>
      </c>
      <c r="J166" t="s">
        <v>4232</v>
      </c>
      <c r="L166" t="s">
        <v>324</v>
      </c>
      <c r="M166" t="s">
        <v>330</v>
      </c>
      <c r="N166" t="s">
        <v>3196</v>
      </c>
      <c r="O166" t="s">
        <v>3282</v>
      </c>
      <c r="P166" t="s">
        <v>3264</v>
      </c>
      <c r="Q166" t="s">
        <v>4232</v>
      </c>
      <c r="S166" t="s">
        <v>4233</v>
      </c>
      <c r="T166" t="s">
        <v>4234</v>
      </c>
      <c r="U166" t="s">
        <v>328</v>
      </c>
      <c r="V166" t="s">
        <v>328</v>
      </c>
      <c r="W166" t="s">
        <v>328</v>
      </c>
      <c r="X166" t="s">
        <v>328</v>
      </c>
      <c r="Y166" t="s">
        <v>4235</v>
      </c>
      <c r="Z166" t="s">
        <v>3440</v>
      </c>
    </row>
    <row r="167" spans="1:27">
      <c r="A167" t="s">
        <v>4236</v>
      </c>
      <c r="B167" t="s">
        <v>254</v>
      </c>
      <c r="C167" t="s">
        <v>254</v>
      </c>
      <c r="D167" t="s">
        <v>4110</v>
      </c>
      <c r="E167" t="s">
        <v>4111</v>
      </c>
      <c r="F167" t="s">
        <v>4237</v>
      </c>
      <c r="G167" t="s">
        <v>4238</v>
      </c>
      <c r="H167" t="s">
        <v>4239</v>
      </c>
      <c r="I167" t="s">
        <v>3762</v>
      </c>
      <c r="J167" t="s">
        <v>328</v>
      </c>
      <c r="K167" t="s">
        <v>4190</v>
      </c>
      <c r="L167" t="s">
        <v>328</v>
      </c>
      <c r="M167" t="s">
        <v>324</v>
      </c>
      <c r="N167" t="s">
        <v>2442</v>
      </c>
      <c r="O167" t="s">
        <v>2448</v>
      </c>
      <c r="P167" t="s">
        <v>2483</v>
      </c>
      <c r="Q167" t="s">
        <v>328</v>
      </c>
      <c r="R167" t="s">
        <v>328</v>
      </c>
      <c r="S167" t="s">
        <v>3440</v>
      </c>
      <c r="T167" t="s">
        <v>3440</v>
      </c>
      <c r="U167" t="s">
        <v>328</v>
      </c>
      <c r="V167" t="s">
        <v>328</v>
      </c>
      <c r="W167" t="s">
        <v>328</v>
      </c>
      <c r="X167" t="s">
        <v>328</v>
      </c>
      <c r="Y167" t="s">
        <v>328</v>
      </c>
      <c r="Z167" t="s">
        <v>3440</v>
      </c>
    </row>
    <row r="168" spans="1:27">
      <c r="A168" t="s">
        <v>4240</v>
      </c>
      <c r="B168" t="s">
        <v>254</v>
      </c>
      <c r="C168" t="s">
        <v>254</v>
      </c>
      <c r="D168" t="s">
        <v>4110</v>
      </c>
      <c r="E168" t="s">
        <v>4111</v>
      </c>
      <c r="F168" t="s">
        <v>4241</v>
      </c>
      <c r="G168" t="s">
        <v>4241</v>
      </c>
      <c r="H168" t="s">
        <v>4242</v>
      </c>
      <c r="I168" t="s">
        <v>3762</v>
      </c>
      <c r="J168" t="s">
        <v>4243</v>
      </c>
      <c r="K168" t="s">
        <v>4244</v>
      </c>
      <c r="L168" t="s">
        <v>330</v>
      </c>
      <c r="M168" t="s">
        <v>330</v>
      </c>
      <c r="N168" t="s">
        <v>3201</v>
      </c>
      <c r="O168" t="s">
        <v>3287</v>
      </c>
      <c r="P168" t="s">
        <v>3270</v>
      </c>
      <c r="Q168" t="s">
        <v>328</v>
      </c>
      <c r="R168" t="s">
        <v>4169</v>
      </c>
      <c r="S168" t="s">
        <v>3440</v>
      </c>
      <c r="T168" t="s">
        <v>3440</v>
      </c>
      <c r="U168" t="s">
        <v>328</v>
      </c>
      <c r="V168" t="s">
        <v>328</v>
      </c>
      <c r="W168" t="s">
        <v>328</v>
      </c>
      <c r="X168" t="s">
        <v>328</v>
      </c>
      <c r="Y168" t="s">
        <v>4245</v>
      </c>
      <c r="Z168" t="s">
        <v>3440</v>
      </c>
    </row>
    <row r="169" spans="1:27">
      <c r="A169" t="s">
        <v>4246</v>
      </c>
      <c r="B169" t="s">
        <v>254</v>
      </c>
      <c r="C169" t="s">
        <v>254</v>
      </c>
      <c r="D169" t="s">
        <v>4110</v>
      </c>
      <c r="E169" t="s">
        <v>4111</v>
      </c>
      <c r="F169" t="s">
        <v>4247</v>
      </c>
      <c r="G169" t="s">
        <v>4247</v>
      </c>
      <c r="H169" t="s">
        <v>4248</v>
      </c>
      <c r="I169" t="s">
        <v>3762</v>
      </c>
      <c r="J169" t="s">
        <v>3911</v>
      </c>
      <c r="L169" t="s">
        <v>324</v>
      </c>
      <c r="M169" t="s">
        <v>330</v>
      </c>
      <c r="N169" t="s">
        <v>3196</v>
      </c>
      <c r="O169" t="s">
        <v>3282</v>
      </c>
      <c r="P169" t="s">
        <v>3264</v>
      </c>
      <c r="Q169" t="s">
        <v>4249</v>
      </c>
      <c r="S169" t="s">
        <v>3440</v>
      </c>
      <c r="T169" t="s">
        <v>3440</v>
      </c>
      <c r="U169" t="s">
        <v>328</v>
      </c>
      <c r="V169" t="s">
        <v>328</v>
      </c>
      <c r="W169" t="s">
        <v>328</v>
      </c>
      <c r="X169" t="s">
        <v>328</v>
      </c>
      <c r="Y169" t="s">
        <v>4250</v>
      </c>
      <c r="Z169" t="s">
        <v>3440</v>
      </c>
    </row>
    <row r="170" spans="1:27">
      <c r="A170" t="s">
        <v>4251</v>
      </c>
      <c r="B170" t="s">
        <v>254</v>
      </c>
      <c r="C170" t="s">
        <v>254</v>
      </c>
      <c r="D170" t="s">
        <v>4110</v>
      </c>
      <c r="E170" t="s">
        <v>4111</v>
      </c>
      <c r="F170" t="s">
        <v>4252</v>
      </c>
      <c r="G170" t="s">
        <v>4252</v>
      </c>
      <c r="H170" t="s">
        <v>4253</v>
      </c>
      <c r="I170" t="s">
        <v>3762</v>
      </c>
      <c r="J170" t="s">
        <v>4254</v>
      </c>
      <c r="L170" t="s">
        <v>324</v>
      </c>
      <c r="M170" t="s">
        <v>330</v>
      </c>
      <c r="N170" t="s">
        <v>3196</v>
      </c>
      <c r="O170" t="s">
        <v>3282</v>
      </c>
      <c r="P170" t="s">
        <v>3264</v>
      </c>
      <c r="Q170" t="s">
        <v>4254</v>
      </c>
      <c r="S170" t="s">
        <v>3440</v>
      </c>
      <c r="T170" t="s">
        <v>3440</v>
      </c>
      <c r="U170" t="s">
        <v>328</v>
      </c>
      <c r="V170" t="s">
        <v>328</v>
      </c>
      <c r="W170" t="s">
        <v>328</v>
      </c>
      <c r="X170" t="s">
        <v>328</v>
      </c>
      <c r="Y170" t="s">
        <v>4255</v>
      </c>
      <c r="Z170" t="s">
        <v>3440</v>
      </c>
    </row>
    <row r="171" spans="1:27">
      <c r="A171" t="s">
        <v>4256</v>
      </c>
      <c r="B171" t="s">
        <v>254</v>
      </c>
      <c r="C171" t="s">
        <v>254</v>
      </c>
      <c r="D171" t="s">
        <v>4110</v>
      </c>
      <c r="E171" t="s">
        <v>4111</v>
      </c>
      <c r="F171" t="s">
        <v>4257</v>
      </c>
      <c r="G171" t="s">
        <v>4257</v>
      </c>
      <c r="H171" t="s">
        <v>4258</v>
      </c>
      <c r="I171" t="s">
        <v>3762</v>
      </c>
      <c r="J171" t="s">
        <v>4259</v>
      </c>
      <c r="L171" t="s">
        <v>330</v>
      </c>
      <c r="M171" t="s">
        <v>330</v>
      </c>
      <c r="N171" t="s">
        <v>3201</v>
      </c>
      <c r="O171" t="s">
        <v>3287</v>
      </c>
      <c r="P171" t="s">
        <v>3270</v>
      </c>
      <c r="Q171" t="s">
        <v>4259</v>
      </c>
      <c r="S171" t="s">
        <v>3440</v>
      </c>
      <c r="T171" t="s">
        <v>3440</v>
      </c>
      <c r="U171" t="s">
        <v>328</v>
      </c>
      <c r="V171" t="s">
        <v>328</v>
      </c>
      <c r="W171" t="s">
        <v>328</v>
      </c>
      <c r="X171" t="s">
        <v>328</v>
      </c>
      <c r="Y171" t="s">
        <v>4260</v>
      </c>
      <c r="Z171" t="s">
        <v>3440</v>
      </c>
    </row>
    <row r="172" spans="1:27">
      <c r="A172" t="s">
        <v>4261</v>
      </c>
      <c r="B172" t="s">
        <v>254</v>
      </c>
      <c r="C172" t="s">
        <v>254</v>
      </c>
      <c r="D172" t="s">
        <v>4110</v>
      </c>
      <c r="E172" t="s">
        <v>4111</v>
      </c>
      <c r="F172" t="s">
        <v>4262</v>
      </c>
      <c r="G172" t="s">
        <v>4262</v>
      </c>
      <c r="H172" t="s">
        <v>4263</v>
      </c>
      <c r="I172" t="s">
        <v>3762</v>
      </c>
      <c r="J172" t="s">
        <v>4262</v>
      </c>
      <c r="L172" t="s">
        <v>330</v>
      </c>
      <c r="M172" t="s">
        <v>330</v>
      </c>
      <c r="N172" t="s">
        <v>3201</v>
      </c>
      <c r="O172" t="s">
        <v>3287</v>
      </c>
      <c r="P172" t="s">
        <v>3270</v>
      </c>
      <c r="Q172" s="32"/>
      <c r="R172" s="32"/>
      <c r="S172" t="s">
        <v>3440</v>
      </c>
      <c r="T172" t="s">
        <v>3440</v>
      </c>
      <c r="U172" t="s">
        <v>328</v>
      </c>
      <c r="V172" t="s">
        <v>328</v>
      </c>
      <c r="W172" t="s">
        <v>328</v>
      </c>
      <c r="X172" t="s">
        <v>328</v>
      </c>
      <c r="Y172" t="s">
        <v>4264</v>
      </c>
    </row>
    <row r="173" spans="1:27">
      <c r="A173" t="s">
        <v>4265</v>
      </c>
      <c r="B173" t="s">
        <v>254</v>
      </c>
      <c r="C173" t="s">
        <v>254</v>
      </c>
      <c r="D173" t="s">
        <v>4110</v>
      </c>
      <c r="E173" t="s">
        <v>4111</v>
      </c>
      <c r="F173" t="s">
        <v>4266</v>
      </c>
      <c r="G173" t="s">
        <v>4266</v>
      </c>
      <c r="H173" t="s">
        <v>4267</v>
      </c>
      <c r="I173" t="s">
        <v>3762</v>
      </c>
      <c r="J173" t="s">
        <v>4268</v>
      </c>
      <c r="K173" t="s">
        <v>4190</v>
      </c>
      <c r="L173" t="s">
        <v>330</v>
      </c>
      <c r="M173" t="s">
        <v>330</v>
      </c>
      <c r="N173" t="s">
        <v>3201</v>
      </c>
      <c r="O173" t="s">
        <v>3287</v>
      </c>
      <c r="P173" t="s">
        <v>3270</v>
      </c>
      <c r="Q173" t="s">
        <v>4268</v>
      </c>
      <c r="S173" t="s">
        <v>3440</v>
      </c>
      <c r="T173" t="s">
        <v>3440</v>
      </c>
      <c r="U173" t="s">
        <v>328</v>
      </c>
      <c r="V173" t="s">
        <v>328</v>
      </c>
      <c r="W173" t="s">
        <v>328</v>
      </c>
      <c r="X173" t="s">
        <v>328</v>
      </c>
      <c r="Y173" t="s">
        <v>4269</v>
      </c>
      <c r="Z173" t="s">
        <v>3440</v>
      </c>
    </row>
    <row r="174" spans="1:27">
      <c r="A174" t="s">
        <v>4270</v>
      </c>
      <c r="B174" t="s">
        <v>254</v>
      </c>
      <c r="C174" t="s">
        <v>254</v>
      </c>
      <c r="D174" t="s">
        <v>4110</v>
      </c>
      <c r="E174" t="s">
        <v>4111</v>
      </c>
      <c r="F174" t="s">
        <v>4271</v>
      </c>
      <c r="G174" t="s">
        <v>4271</v>
      </c>
      <c r="H174" t="s">
        <v>4272</v>
      </c>
      <c r="I174" t="s">
        <v>3762</v>
      </c>
      <c r="J174" t="s">
        <v>4271</v>
      </c>
      <c r="L174" t="s">
        <v>330</v>
      </c>
      <c r="M174" t="s">
        <v>330</v>
      </c>
      <c r="N174" t="s">
        <v>3201</v>
      </c>
      <c r="O174" t="s">
        <v>3287</v>
      </c>
      <c r="P174" t="s">
        <v>3270</v>
      </c>
      <c r="Q174" t="s">
        <v>4271</v>
      </c>
      <c r="S174" t="s">
        <v>3440</v>
      </c>
      <c r="T174" t="s">
        <v>3440</v>
      </c>
      <c r="U174" t="s">
        <v>328</v>
      </c>
      <c r="V174" t="s">
        <v>328</v>
      </c>
      <c r="W174" t="s">
        <v>328</v>
      </c>
      <c r="X174" t="s">
        <v>328</v>
      </c>
      <c r="Y174" t="s">
        <v>4273</v>
      </c>
      <c r="Z174" t="s">
        <v>3440</v>
      </c>
    </row>
    <row r="175" spans="1:27">
      <c r="A175" t="s">
        <v>4274</v>
      </c>
      <c r="B175" t="s">
        <v>254</v>
      </c>
      <c r="C175" t="s">
        <v>254</v>
      </c>
      <c r="D175" t="s">
        <v>4110</v>
      </c>
      <c r="E175" t="s">
        <v>4111</v>
      </c>
      <c r="F175" t="s">
        <v>4275</v>
      </c>
      <c r="G175" t="s">
        <v>4275</v>
      </c>
      <c r="H175" t="s">
        <v>4276</v>
      </c>
      <c r="I175" t="s">
        <v>3762</v>
      </c>
      <c r="J175" t="s">
        <v>328</v>
      </c>
      <c r="K175" t="s">
        <v>4190</v>
      </c>
      <c r="L175" t="s">
        <v>328</v>
      </c>
      <c r="M175" t="s">
        <v>330</v>
      </c>
      <c r="N175" t="s">
        <v>3191</v>
      </c>
      <c r="O175" t="s">
        <v>3276</v>
      </c>
      <c r="P175" t="s">
        <v>3256</v>
      </c>
      <c r="Q175" t="s">
        <v>328</v>
      </c>
      <c r="R175" t="s">
        <v>328</v>
      </c>
      <c r="S175" t="s">
        <v>4277</v>
      </c>
      <c r="T175" t="s">
        <v>4278</v>
      </c>
      <c r="U175" t="s">
        <v>328</v>
      </c>
      <c r="V175" t="s">
        <v>328</v>
      </c>
      <c r="W175" t="s">
        <v>328</v>
      </c>
      <c r="X175" t="s">
        <v>328</v>
      </c>
      <c r="Y175" t="s">
        <v>328</v>
      </c>
      <c r="Z175" t="s">
        <v>3440</v>
      </c>
    </row>
    <row r="176" spans="1:27">
      <c r="A176" t="s">
        <v>4279</v>
      </c>
      <c r="B176" t="s">
        <v>254</v>
      </c>
      <c r="C176" t="s">
        <v>254</v>
      </c>
      <c r="D176" t="s">
        <v>4110</v>
      </c>
      <c r="E176" t="s">
        <v>4111</v>
      </c>
      <c r="F176" t="s">
        <v>4280</v>
      </c>
      <c r="G176" t="s">
        <v>4280</v>
      </c>
      <c r="H176" t="s">
        <v>4281</v>
      </c>
      <c r="I176" t="s">
        <v>3762</v>
      </c>
      <c r="J176" t="s">
        <v>4282</v>
      </c>
      <c r="L176" t="s">
        <v>330</v>
      </c>
      <c r="M176" t="s">
        <v>330</v>
      </c>
      <c r="N176" t="s">
        <v>3201</v>
      </c>
      <c r="O176" t="s">
        <v>3287</v>
      </c>
      <c r="P176" t="s">
        <v>3270</v>
      </c>
      <c r="Q176" t="s">
        <v>4282</v>
      </c>
      <c r="S176" t="s">
        <v>3440</v>
      </c>
      <c r="T176" t="s">
        <v>3440</v>
      </c>
      <c r="U176" t="s">
        <v>328</v>
      </c>
      <c r="V176" t="s">
        <v>328</v>
      </c>
      <c r="W176" t="s">
        <v>328</v>
      </c>
      <c r="X176" t="s">
        <v>328</v>
      </c>
      <c r="Y176" t="s">
        <v>4283</v>
      </c>
      <c r="Z176" t="s">
        <v>3440</v>
      </c>
    </row>
    <row r="177" spans="1:26">
      <c r="A177" t="s">
        <v>4284</v>
      </c>
      <c r="B177" t="s">
        <v>254</v>
      </c>
      <c r="C177" t="s">
        <v>254</v>
      </c>
      <c r="D177" t="s">
        <v>4110</v>
      </c>
      <c r="E177" t="s">
        <v>4111</v>
      </c>
      <c r="F177" t="s">
        <v>4285</v>
      </c>
      <c r="G177" t="s">
        <v>4285</v>
      </c>
      <c r="H177" t="s">
        <v>4286</v>
      </c>
      <c r="I177" t="s">
        <v>3762</v>
      </c>
      <c r="J177" t="s">
        <v>4285</v>
      </c>
      <c r="L177" t="s">
        <v>330</v>
      </c>
      <c r="M177" t="s">
        <v>330</v>
      </c>
      <c r="N177" t="s">
        <v>3201</v>
      </c>
      <c r="O177" t="s">
        <v>3287</v>
      </c>
      <c r="P177" t="s">
        <v>3270</v>
      </c>
      <c r="Q177" s="32"/>
      <c r="R177" s="32"/>
      <c r="S177" t="s">
        <v>3440</v>
      </c>
      <c r="T177" t="s">
        <v>3440</v>
      </c>
      <c r="U177" t="s">
        <v>328</v>
      </c>
      <c r="V177" t="s">
        <v>328</v>
      </c>
      <c r="W177" t="s">
        <v>328</v>
      </c>
      <c r="X177" t="s">
        <v>328</v>
      </c>
      <c r="Y177" t="s">
        <v>4287</v>
      </c>
    </row>
    <row r="178" spans="1:26">
      <c r="A178" t="s">
        <v>4288</v>
      </c>
      <c r="B178" t="s">
        <v>254</v>
      </c>
      <c r="C178" t="s">
        <v>254</v>
      </c>
      <c r="D178" t="s">
        <v>4110</v>
      </c>
      <c r="E178" t="s">
        <v>4111</v>
      </c>
      <c r="F178" t="s">
        <v>4289</v>
      </c>
      <c r="G178" t="s">
        <v>4289</v>
      </c>
      <c r="H178" t="s">
        <v>4290</v>
      </c>
      <c r="I178" t="s">
        <v>3762</v>
      </c>
      <c r="J178" t="s">
        <v>4289</v>
      </c>
      <c r="L178" t="s">
        <v>324</v>
      </c>
      <c r="M178" t="s">
        <v>330</v>
      </c>
      <c r="N178" t="s">
        <v>3196</v>
      </c>
      <c r="O178" t="s">
        <v>3282</v>
      </c>
      <c r="P178" t="s">
        <v>3264</v>
      </c>
      <c r="Q178" t="s">
        <v>4289</v>
      </c>
      <c r="S178" t="s">
        <v>3440</v>
      </c>
      <c r="T178" t="s">
        <v>3440</v>
      </c>
      <c r="U178" t="s">
        <v>328</v>
      </c>
      <c r="V178" t="s">
        <v>328</v>
      </c>
      <c r="W178" t="s">
        <v>328</v>
      </c>
      <c r="X178" t="s">
        <v>328</v>
      </c>
      <c r="Y178" t="s">
        <v>4291</v>
      </c>
      <c r="Z178" t="s">
        <v>3440</v>
      </c>
    </row>
    <row r="179" spans="1:26">
      <c r="A179" t="s">
        <v>4292</v>
      </c>
      <c r="B179" t="s">
        <v>254</v>
      </c>
      <c r="C179" t="s">
        <v>254</v>
      </c>
      <c r="D179" t="s">
        <v>4110</v>
      </c>
      <c r="E179" t="s">
        <v>4111</v>
      </c>
      <c r="F179" t="s">
        <v>4293</v>
      </c>
      <c r="G179" t="s">
        <v>4293</v>
      </c>
      <c r="H179" t="s">
        <v>4294</v>
      </c>
      <c r="I179" t="s">
        <v>3762</v>
      </c>
      <c r="J179" t="s">
        <v>4295</v>
      </c>
      <c r="L179" t="s">
        <v>324</v>
      </c>
      <c r="M179" t="s">
        <v>330</v>
      </c>
      <c r="N179" t="s">
        <v>3196</v>
      </c>
      <c r="O179" t="s">
        <v>3282</v>
      </c>
      <c r="P179" t="s">
        <v>3264</v>
      </c>
      <c r="Q179" s="32"/>
      <c r="R179" s="32"/>
      <c r="S179" t="s">
        <v>3440</v>
      </c>
      <c r="T179" t="s">
        <v>3440</v>
      </c>
      <c r="U179" t="s">
        <v>328</v>
      </c>
      <c r="V179" t="s">
        <v>328</v>
      </c>
      <c r="W179" t="s">
        <v>328</v>
      </c>
      <c r="X179" t="s">
        <v>328</v>
      </c>
      <c r="Y179" t="s">
        <v>4296</v>
      </c>
    </row>
    <row r="180" spans="1:26">
      <c r="A180" t="s">
        <v>4297</v>
      </c>
      <c r="B180" t="s">
        <v>254</v>
      </c>
      <c r="C180" t="s">
        <v>254</v>
      </c>
      <c r="D180" t="s">
        <v>4110</v>
      </c>
      <c r="E180" t="s">
        <v>4111</v>
      </c>
      <c r="F180" t="s">
        <v>4298</v>
      </c>
      <c r="G180" t="s">
        <v>4298</v>
      </c>
      <c r="H180" t="s">
        <v>4299</v>
      </c>
      <c r="I180" t="s">
        <v>3762</v>
      </c>
      <c r="J180" t="s">
        <v>4300</v>
      </c>
      <c r="L180" t="s">
        <v>324</v>
      </c>
      <c r="M180" t="s">
        <v>330</v>
      </c>
      <c r="N180" t="s">
        <v>3196</v>
      </c>
      <c r="O180" t="s">
        <v>3282</v>
      </c>
      <c r="P180" t="s">
        <v>3264</v>
      </c>
      <c r="Q180" s="32"/>
      <c r="R180" s="32"/>
      <c r="S180" t="s">
        <v>3440</v>
      </c>
      <c r="T180" t="s">
        <v>3440</v>
      </c>
      <c r="U180" t="s">
        <v>328</v>
      </c>
      <c r="V180" t="s">
        <v>328</v>
      </c>
      <c r="W180" t="s">
        <v>328</v>
      </c>
      <c r="X180" t="s">
        <v>328</v>
      </c>
      <c r="Y180" t="s">
        <v>4301</v>
      </c>
    </row>
    <row r="181" spans="1:26">
      <c r="A181" t="s">
        <v>4302</v>
      </c>
      <c r="B181" t="s">
        <v>254</v>
      </c>
      <c r="C181" t="s">
        <v>254</v>
      </c>
      <c r="D181" t="s">
        <v>4110</v>
      </c>
      <c r="E181" t="s">
        <v>4111</v>
      </c>
      <c r="F181" t="s">
        <v>4303</v>
      </c>
      <c r="G181" t="s">
        <v>4303</v>
      </c>
      <c r="H181" t="s">
        <v>4304</v>
      </c>
      <c r="I181" t="s">
        <v>3762</v>
      </c>
      <c r="J181" t="s">
        <v>4172</v>
      </c>
      <c r="L181" t="s">
        <v>330</v>
      </c>
      <c r="M181" t="s">
        <v>330</v>
      </c>
      <c r="N181" t="s">
        <v>3201</v>
      </c>
      <c r="O181" t="s">
        <v>3287</v>
      </c>
      <c r="P181" t="s">
        <v>3270</v>
      </c>
      <c r="Q181" s="32"/>
      <c r="R181" s="32"/>
      <c r="S181" t="s">
        <v>3440</v>
      </c>
      <c r="T181" t="s">
        <v>3440</v>
      </c>
      <c r="U181" t="s">
        <v>328</v>
      </c>
      <c r="V181" t="s">
        <v>328</v>
      </c>
      <c r="W181" t="s">
        <v>328</v>
      </c>
      <c r="X181" t="s">
        <v>328</v>
      </c>
      <c r="Y181" t="s">
        <v>4174</v>
      </c>
    </row>
    <row r="182" spans="1:26">
      <c r="A182" t="s">
        <v>4305</v>
      </c>
      <c r="B182" t="s">
        <v>254</v>
      </c>
      <c r="C182" t="s">
        <v>254</v>
      </c>
      <c r="D182" t="s">
        <v>4110</v>
      </c>
      <c r="E182" t="s">
        <v>4111</v>
      </c>
      <c r="F182" t="s">
        <v>4306</v>
      </c>
      <c r="G182" t="s">
        <v>4306</v>
      </c>
      <c r="H182" t="s">
        <v>4307</v>
      </c>
      <c r="I182" t="s">
        <v>3762</v>
      </c>
      <c r="J182" t="s">
        <v>4308</v>
      </c>
      <c r="L182" t="s">
        <v>330</v>
      </c>
      <c r="M182" t="s">
        <v>330</v>
      </c>
      <c r="N182" t="s">
        <v>3201</v>
      </c>
      <c r="O182" t="s">
        <v>3287</v>
      </c>
      <c r="P182" t="s">
        <v>3270</v>
      </c>
      <c r="Q182" t="s">
        <v>4309</v>
      </c>
      <c r="S182" t="s">
        <v>4310</v>
      </c>
      <c r="T182" t="s">
        <v>4311</v>
      </c>
      <c r="U182" t="s">
        <v>328</v>
      </c>
      <c r="V182" t="s">
        <v>328</v>
      </c>
      <c r="W182" t="s">
        <v>328</v>
      </c>
      <c r="X182" t="s">
        <v>328</v>
      </c>
      <c r="Y182" t="s">
        <v>4312</v>
      </c>
      <c r="Z182" t="s">
        <v>3440</v>
      </c>
    </row>
    <row r="183" spans="1:26">
      <c r="A183" t="s">
        <v>4313</v>
      </c>
      <c r="B183" t="s">
        <v>254</v>
      </c>
      <c r="C183" t="s">
        <v>254</v>
      </c>
      <c r="D183" t="s">
        <v>4110</v>
      </c>
      <c r="E183" t="s">
        <v>4111</v>
      </c>
      <c r="F183" t="s">
        <v>4314</v>
      </c>
      <c r="G183" t="s">
        <v>4314</v>
      </c>
      <c r="H183" t="s">
        <v>4315</v>
      </c>
      <c r="I183" t="s">
        <v>3762</v>
      </c>
      <c r="J183" t="s">
        <v>4316</v>
      </c>
      <c r="L183" t="s">
        <v>330</v>
      </c>
      <c r="M183" t="s">
        <v>330</v>
      </c>
      <c r="N183" t="s">
        <v>3201</v>
      </c>
      <c r="O183" t="s">
        <v>3287</v>
      </c>
      <c r="P183" t="s">
        <v>3270</v>
      </c>
      <c r="Q183" t="s">
        <v>328</v>
      </c>
      <c r="R183" t="s">
        <v>4169</v>
      </c>
      <c r="S183" t="s">
        <v>3440</v>
      </c>
      <c r="T183" t="s">
        <v>3440</v>
      </c>
      <c r="U183" t="s">
        <v>328</v>
      </c>
      <c r="V183" t="s">
        <v>328</v>
      </c>
      <c r="W183" t="s">
        <v>328</v>
      </c>
      <c r="X183" t="s">
        <v>328</v>
      </c>
      <c r="Y183" t="s">
        <v>4317</v>
      </c>
      <c r="Z183" t="s">
        <v>3440</v>
      </c>
    </row>
    <row r="184" spans="1:26">
      <c r="A184" t="s">
        <v>4318</v>
      </c>
      <c r="B184" t="s">
        <v>254</v>
      </c>
      <c r="C184" t="s">
        <v>254</v>
      </c>
      <c r="D184" t="s">
        <v>4110</v>
      </c>
      <c r="E184" t="s">
        <v>4111</v>
      </c>
      <c r="F184" t="s">
        <v>4319</v>
      </c>
      <c r="G184" t="s">
        <v>4319</v>
      </c>
      <c r="H184" t="s">
        <v>4320</v>
      </c>
      <c r="I184" t="s">
        <v>3762</v>
      </c>
      <c r="J184" t="s">
        <v>3812</v>
      </c>
      <c r="L184" t="s">
        <v>324</v>
      </c>
      <c r="M184" t="s">
        <v>330</v>
      </c>
      <c r="N184" t="s">
        <v>3196</v>
      </c>
      <c r="O184" t="s">
        <v>3282</v>
      </c>
      <c r="P184" t="s">
        <v>3264</v>
      </c>
      <c r="Q184" t="s">
        <v>3812</v>
      </c>
      <c r="S184" t="s">
        <v>3440</v>
      </c>
      <c r="T184" t="s">
        <v>3440</v>
      </c>
      <c r="U184" t="s">
        <v>328</v>
      </c>
      <c r="V184" t="s">
        <v>328</v>
      </c>
      <c r="W184" t="s">
        <v>328</v>
      </c>
      <c r="X184" t="s">
        <v>328</v>
      </c>
      <c r="Y184" t="s">
        <v>4321</v>
      </c>
      <c r="Z184" t="s">
        <v>3440</v>
      </c>
    </row>
    <row r="185" spans="1:26">
      <c r="A185" t="s">
        <v>4322</v>
      </c>
      <c r="B185" t="s">
        <v>254</v>
      </c>
      <c r="C185" t="s">
        <v>254</v>
      </c>
      <c r="D185" t="s">
        <v>4110</v>
      </c>
      <c r="E185" t="s">
        <v>4111</v>
      </c>
      <c r="F185" t="s">
        <v>4323</v>
      </c>
      <c r="G185" t="s">
        <v>4323</v>
      </c>
      <c r="H185" t="s">
        <v>4324</v>
      </c>
      <c r="I185" t="s">
        <v>3762</v>
      </c>
      <c r="J185" t="s">
        <v>4325</v>
      </c>
      <c r="L185" t="s">
        <v>330</v>
      </c>
      <c r="M185" t="s">
        <v>330</v>
      </c>
      <c r="N185" t="s">
        <v>3201</v>
      </c>
      <c r="O185" t="s">
        <v>3287</v>
      </c>
      <c r="P185" t="s">
        <v>3270</v>
      </c>
      <c r="Q185" t="s">
        <v>3675</v>
      </c>
      <c r="S185" t="s">
        <v>3440</v>
      </c>
      <c r="T185" t="s">
        <v>3440</v>
      </c>
      <c r="U185" t="s">
        <v>328</v>
      </c>
      <c r="V185" t="s">
        <v>328</v>
      </c>
      <c r="W185" t="s">
        <v>328</v>
      </c>
      <c r="X185" t="s">
        <v>328</v>
      </c>
      <c r="Y185" t="s">
        <v>4326</v>
      </c>
      <c r="Z185" t="s">
        <v>3440</v>
      </c>
    </row>
    <row r="186" spans="1:26">
      <c r="A186" t="s">
        <v>4327</v>
      </c>
      <c r="B186" t="s">
        <v>254</v>
      </c>
      <c r="C186" t="s">
        <v>254</v>
      </c>
      <c r="D186" t="s">
        <v>4110</v>
      </c>
      <c r="E186" t="s">
        <v>4111</v>
      </c>
      <c r="F186" t="s">
        <v>4328</v>
      </c>
      <c r="G186" t="s">
        <v>4328</v>
      </c>
      <c r="H186" t="s">
        <v>4329</v>
      </c>
      <c r="I186" t="s">
        <v>3762</v>
      </c>
      <c r="J186" t="s">
        <v>4328</v>
      </c>
      <c r="L186" t="s">
        <v>330</v>
      </c>
      <c r="M186" t="s">
        <v>330</v>
      </c>
      <c r="N186" t="s">
        <v>3201</v>
      </c>
      <c r="O186" t="s">
        <v>3287</v>
      </c>
      <c r="P186" t="s">
        <v>3270</v>
      </c>
      <c r="Q186" t="s">
        <v>328</v>
      </c>
      <c r="R186" t="s">
        <v>4169</v>
      </c>
      <c r="S186" t="s">
        <v>3440</v>
      </c>
      <c r="T186" t="s">
        <v>3440</v>
      </c>
      <c r="U186" t="s">
        <v>328</v>
      </c>
      <c r="V186" t="s">
        <v>328</v>
      </c>
      <c r="W186" t="s">
        <v>328</v>
      </c>
      <c r="X186" t="s">
        <v>328</v>
      </c>
      <c r="Y186" t="s">
        <v>4330</v>
      </c>
      <c r="Z186" t="s">
        <v>3440</v>
      </c>
    </row>
    <row r="187" spans="1:26">
      <c r="A187" t="s">
        <v>4331</v>
      </c>
      <c r="B187" t="s">
        <v>254</v>
      </c>
      <c r="C187" t="s">
        <v>254</v>
      </c>
      <c r="D187" t="s">
        <v>4110</v>
      </c>
      <c r="E187" t="s">
        <v>4111</v>
      </c>
      <c r="F187" t="s">
        <v>4332</v>
      </c>
      <c r="G187" t="s">
        <v>4332</v>
      </c>
      <c r="H187" t="s">
        <v>4333</v>
      </c>
      <c r="I187" t="s">
        <v>3762</v>
      </c>
      <c r="J187" t="s">
        <v>4332</v>
      </c>
      <c r="L187" t="s">
        <v>324</v>
      </c>
      <c r="M187" t="s">
        <v>330</v>
      </c>
      <c r="N187" t="s">
        <v>3196</v>
      </c>
      <c r="O187" t="s">
        <v>3282</v>
      </c>
      <c r="P187" t="s">
        <v>3264</v>
      </c>
      <c r="Q187" t="s">
        <v>4332</v>
      </c>
      <c r="S187" t="s">
        <v>3440</v>
      </c>
      <c r="T187" t="s">
        <v>3440</v>
      </c>
      <c r="U187" t="s">
        <v>328</v>
      </c>
      <c r="V187" t="s">
        <v>328</v>
      </c>
      <c r="W187" t="s">
        <v>328</v>
      </c>
      <c r="X187" t="s">
        <v>328</v>
      </c>
      <c r="Y187" t="s">
        <v>4334</v>
      </c>
      <c r="Z187" t="s">
        <v>3440</v>
      </c>
    </row>
    <row r="188" spans="1:26">
      <c r="A188" t="s">
        <v>4335</v>
      </c>
      <c r="B188" t="s">
        <v>254</v>
      </c>
      <c r="C188" t="s">
        <v>254</v>
      </c>
      <c r="D188" t="s">
        <v>4110</v>
      </c>
      <c r="E188" t="s">
        <v>4111</v>
      </c>
      <c r="F188" t="s">
        <v>4336</v>
      </c>
      <c r="G188" t="s">
        <v>4336</v>
      </c>
      <c r="H188" t="s">
        <v>4337</v>
      </c>
      <c r="I188" t="s">
        <v>3762</v>
      </c>
      <c r="J188" t="s">
        <v>4336</v>
      </c>
      <c r="L188" t="s">
        <v>324</v>
      </c>
      <c r="M188" t="s">
        <v>330</v>
      </c>
      <c r="N188" t="s">
        <v>3196</v>
      </c>
      <c r="O188" t="s">
        <v>3282</v>
      </c>
      <c r="P188" t="s">
        <v>3264</v>
      </c>
      <c r="Q188" t="s">
        <v>4338</v>
      </c>
      <c r="S188" t="s">
        <v>3440</v>
      </c>
      <c r="T188" t="s">
        <v>3440</v>
      </c>
      <c r="U188" t="s">
        <v>328</v>
      </c>
      <c r="V188" t="s">
        <v>328</v>
      </c>
      <c r="W188" t="s">
        <v>328</v>
      </c>
      <c r="X188" t="s">
        <v>328</v>
      </c>
      <c r="Y188" t="s">
        <v>4339</v>
      </c>
      <c r="Z188" t="s">
        <v>3440</v>
      </c>
    </row>
    <row r="189" spans="1:26">
      <c r="A189" t="s">
        <v>4340</v>
      </c>
      <c r="B189" t="s">
        <v>254</v>
      </c>
      <c r="C189" t="s">
        <v>254</v>
      </c>
      <c r="D189" t="s">
        <v>4110</v>
      </c>
      <c r="E189" t="s">
        <v>4111</v>
      </c>
      <c r="F189" t="s">
        <v>4341</v>
      </c>
      <c r="G189" t="s">
        <v>4341</v>
      </c>
      <c r="H189" t="s">
        <v>4342</v>
      </c>
      <c r="I189" t="s">
        <v>3762</v>
      </c>
      <c r="J189" t="s">
        <v>4341</v>
      </c>
      <c r="L189" t="s">
        <v>324</v>
      </c>
      <c r="M189" t="s">
        <v>330</v>
      </c>
      <c r="N189" t="s">
        <v>3196</v>
      </c>
      <c r="O189" t="s">
        <v>3282</v>
      </c>
      <c r="P189" t="s">
        <v>3264</v>
      </c>
      <c r="Q189" t="s">
        <v>4341</v>
      </c>
      <c r="S189" t="s">
        <v>3440</v>
      </c>
      <c r="T189" t="s">
        <v>3440</v>
      </c>
      <c r="U189" t="s">
        <v>328</v>
      </c>
      <c r="V189" t="s">
        <v>328</v>
      </c>
      <c r="W189" t="s">
        <v>328</v>
      </c>
      <c r="X189" t="s">
        <v>328</v>
      </c>
      <c r="Y189" t="s">
        <v>4343</v>
      </c>
      <c r="Z189" t="s">
        <v>3440</v>
      </c>
    </row>
    <row r="190" spans="1:26">
      <c r="A190" t="s">
        <v>4344</v>
      </c>
      <c r="B190" t="s">
        <v>254</v>
      </c>
      <c r="C190" t="s">
        <v>254</v>
      </c>
      <c r="D190" t="s">
        <v>4110</v>
      </c>
      <c r="E190" t="s">
        <v>4111</v>
      </c>
      <c r="F190" t="s">
        <v>4345</v>
      </c>
      <c r="G190" t="s">
        <v>4345</v>
      </c>
      <c r="H190" t="s">
        <v>4346</v>
      </c>
      <c r="I190" t="s">
        <v>3762</v>
      </c>
      <c r="J190" t="s">
        <v>4345</v>
      </c>
      <c r="L190" t="s">
        <v>324</v>
      </c>
      <c r="M190" t="s">
        <v>330</v>
      </c>
      <c r="N190" t="s">
        <v>3196</v>
      </c>
      <c r="O190" t="s">
        <v>3282</v>
      </c>
      <c r="P190" t="s">
        <v>3264</v>
      </c>
      <c r="Q190" t="s">
        <v>4345</v>
      </c>
      <c r="S190" t="s">
        <v>3440</v>
      </c>
      <c r="T190" t="s">
        <v>3440</v>
      </c>
      <c r="U190" t="s">
        <v>328</v>
      </c>
      <c r="V190" t="s">
        <v>328</v>
      </c>
      <c r="W190" t="s">
        <v>328</v>
      </c>
      <c r="X190" t="s">
        <v>328</v>
      </c>
      <c r="Y190" t="s">
        <v>4347</v>
      </c>
      <c r="Z190" t="s">
        <v>3440</v>
      </c>
    </row>
    <row r="191" spans="1:26">
      <c r="A191" t="s">
        <v>4348</v>
      </c>
      <c r="B191" t="s">
        <v>254</v>
      </c>
      <c r="C191" t="s">
        <v>254</v>
      </c>
      <c r="D191" t="s">
        <v>4110</v>
      </c>
      <c r="E191" t="s">
        <v>4111</v>
      </c>
      <c r="F191" t="s">
        <v>4349</v>
      </c>
      <c r="G191" t="s">
        <v>4349</v>
      </c>
      <c r="H191" t="s">
        <v>4350</v>
      </c>
      <c r="I191" t="s">
        <v>3762</v>
      </c>
      <c r="J191" t="s">
        <v>3907</v>
      </c>
      <c r="L191" t="s">
        <v>324</v>
      </c>
      <c r="M191" t="s">
        <v>330</v>
      </c>
      <c r="N191" t="s">
        <v>3196</v>
      </c>
      <c r="O191" t="s">
        <v>3282</v>
      </c>
      <c r="P191" t="s">
        <v>3264</v>
      </c>
      <c r="Q191" t="s">
        <v>3907</v>
      </c>
      <c r="S191" t="s">
        <v>3440</v>
      </c>
      <c r="T191" t="s">
        <v>3440</v>
      </c>
      <c r="U191" t="s">
        <v>328</v>
      </c>
      <c r="V191" t="s">
        <v>328</v>
      </c>
      <c r="W191" t="s">
        <v>328</v>
      </c>
      <c r="X191" t="s">
        <v>328</v>
      </c>
      <c r="Y191" t="s">
        <v>3909</v>
      </c>
      <c r="Z191" t="s">
        <v>3440</v>
      </c>
    </row>
    <row r="192" spans="1:26">
      <c r="A192" t="s">
        <v>4351</v>
      </c>
      <c r="B192" t="s">
        <v>254</v>
      </c>
      <c r="C192" t="s">
        <v>254</v>
      </c>
      <c r="D192" t="s">
        <v>4110</v>
      </c>
      <c r="E192" t="s">
        <v>4111</v>
      </c>
      <c r="F192" t="s">
        <v>4352</v>
      </c>
      <c r="G192" t="s">
        <v>4352</v>
      </c>
      <c r="H192" t="s">
        <v>4353</v>
      </c>
      <c r="I192" t="s">
        <v>3762</v>
      </c>
      <c r="J192" t="s">
        <v>4354</v>
      </c>
      <c r="L192" t="s">
        <v>330</v>
      </c>
      <c r="M192" t="s">
        <v>330</v>
      </c>
      <c r="N192" t="s">
        <v>3201</v>
      </c>
      <c r="O192" t="s">
        <v>3287</v>
      </c>
      <c r="P192" t="s">
        <v>3270</v>
      </c>
      <c r="Q192" s="32"/>
      <c r="R192" s="32"/>
      <c r="S192" t="s">
        <v>3440</v>
      </c>
      <c r="T192" t="s">
        <v>3440</v>
      </c>
      <c r="U192" t="s">
        <v>328</v>
      </c>
      <c r="V192" t="s">
        <v>328</v>
      </c>
      <c r="W192" t="s">
        <v>328</v>
      </c>
      <c r="X192" t="s">
        <v>328</v>
      </c>
      <c r="Y192" t="s">
        <v>4355</v>
      </c>
    </row>
    <row r="193" spans="1:27">
      <c r="A193" t="s">
        <v>4356</v>
      </c>
      <c r="B193" t="s">
        <v>254</v>
      </c>
      <c r="C193" t="s">
        <v>254</v>
      </c>
      <c r="D193" t="s">
        <v>4110</v>
      </c>
      <c r="E193" t="s">
        <v>4111</v>
      </c>
      <c r="F193" t="s">
        <v>4357</v>
      </c>
      <c r="G193" t="s">
        <v>4357</v>
      </c>
      <c r="H193" t="s">
        <v>4358</v>
      </c>
      <c r="I193" t="s">
        <v>3762</v>
      </c>
      <c r="J193" t="s">
        <v>3791</v>
      </c>
      <c r="L193" t="s">
        <v>324</v>
      </c>
      <c r="M193" t="s">
        <v>324</v>
      </c>
      <c r="N193" t="s">
        <v>2458</v>
      </c>
      <c r="O193" t="s">
        <v>2463</v>
      </c>
      <c r="P193" t="s">
        <v>2453</v>
      </c>
      <c r="Q193" t="s">
        <v>3791</v>
      </c>
      <c r="S193" t="s">
        <v>3440</v>
      </c>
      <c r="T193" t="s">
        <v>3440</v>
      </c>
      <c r="U193" t="s">
        <v>328</v>
      </c>
      <c r="V193" t="s">
        <v>328</v>
      </c>
      <c r="W193" t="s">
        <v>328</v>
      </c>
      <c r="X193" t="s">
        <v>328</v>
      </c>
      <c r="Y193" t="s">
        <v>3793</v>
      </c>
      <c r="Z193" t="s">
        <v>3440</v>
      </c>
    </row>
    <row r="194" spans="1:27">
      <c r="A194" t="s">
        <v>4359</v>
      </c>
      <c r="B194" t="s">
        <v>254</v>
      </c>
      <c r="C194" t="s">
        <v>254</v>
      </c>
      <c r="D194" t="s">
        <v>4110</v>
      </c>
      <c r="E194" t="s">
        <v>4111</v>
      </c>
      <c r="F194" t="s">
        <v>4360</v>
      </c>
      <c r="G194" t="s">
        <v>4360</v>
      </c>
      <c r="H194" t="s">
        <v>4361</v>
      </c>
      <c r="I194" t="s">
        <v>3762</v>
      </c>
      <c r="J194" t="s">
        <v>4362</v>
      </c>
      <c r="L194" t="s">
        <v>330</v>
      </c>
      <c r="M194" t="s">
        <v>330</v>
      </c>
      <c r="N194" t="s">
        <v>3201</v>
      </c>
      <c r="O194" t="s">
        <v>3287</v>
      </c>
      <c r="P194" t="s">
        <v>3270</v>
      </c>
      <c r="Q194" t="s">
        <v>4362</v>
      </c>
      <c r="S194" t="s">
        <v>3440</v>
      </c>
      <c r="T194" t="s">
        <v>3440</v>
      </c>
      <c r="U194" t="s">
        <v>328</v>
      </c>
      <c r="V194" t="s">
        <v>328</v>
      </c>
      <c r="W194" t="s">
        <v>328</v>
      </c>
      <c r="X194" t="s">
        <v>328</v>
      </c>
      <c r="Y194" t="s">
        <v>4363</v>
      </c>
      <c r="Z194" t="s">
        <v>3440</v>
      </c>
    </row>
    <row r="195" spans="1:27">
      <c r="A195" t="s">
        <v>4364</v>
      </c>
      <c r="B195" t="s">
        <v>254</v>
      </c>
      <c r="C195" t="s">
        <v>254</v>
      </c>
      <c r="D195" t="s">
        <v>4110</v>
      </c>
      <c r="E195" t="s">
        <v>4111</v>
      </c>
      <c r="F195" t="s">
        <v>4365</v>
      </c>
      <c r="G195" t="s">
        <v>4365</v>
      </c>
      <c r="H195" t="s">
        <v>4366</v>
      </c>
      <c r="I195" t="s">
        <v>3762</v>
      </c>
      <c r="J195" t="s">
        <v>4367</v>
      </c>
      <c r="L195" t="s">
        <v>330</v>
      </c>
      <c r="M195" t="s">
        <v>330</v>
      </c>
      <c r="N195" t="s">
        <v>3201</v>
      </c>
      <c r="O195" t="s">
        <v>3287</v>
      </c>
      <c r="P195" t="s">
        <v>3270</v>
      </c>
      <c r="Q195" t="s">
        <v>4368</v>
      </c>
      <c r="S195" t="s">
        <v>3440</v>
      </c>
      <c r="T195" t="s">
        <v>3440</v>
      </c>
      <c r="U195" t="s">
        <v>328</v>
      </c>
      <c r="V195" t="s">
        <v>328</v>
      </c>
      <c r="W195" t="s">
        <v>328</v>
      </c>
      <c r="X195" t="s">
        <v>328</v>
      </c>
      <c r="Y195" t="s">
        <v>4369</v>
      </c>
      <c r="Z195" t="s">
        <v>3440</v>
      </c>
    </row>
    <row r="196" spans="1:27">
      <c r="A196" t="s">
        <v>4370</v>
      </c>
      <c r="B196" t="s">
        <v>254</v>
      </c>
      <c r="C196" t="s">
        <v>254</v>
      </c>
      <c r="D196" t="s">
        <v>4110</v>
      </c>
      <c r="E196" t="s">
        <v>4111</v>
      </c>
      <c r="F196" t="s">
        <v>4371</v>
      </c>
      <c r="G196" t="s">
        <v>4371</v>
      </c>
      <c r="H196" t="s">
        <v>4372</v>
      </c>
      <c r="I196" t="s">
        <v>3762</v>
      </c>
      <c r="J196" t="s">
        <v>4371</v>
      </c>
      <c r="L196" t="s">
        <v>324</v>
      </c>
      <c r="M196" t="s">
        <v>330</v>
      </c>
      <c r="N196" t="s">
        <v>3196</v>
      </c>
      <c r="O196" t="s">
        <v>3282</v>
      </c>
      <c r="P196" t="s">
        <v>3264</v>
      </c>
      <c r="Q196" t="s">
        <v>4371</v>
      </c>
      <c r="S196" t="s">
        <v>3440</v>
      </c>
      <c r="T196" t="s">
        <v>3440</v>
      </c>
      <c r="U196" t="s">
        <v>328</v>
      </c>
      <c r="V196" t="s">
        <v>328</v>
      </c>
      <c r="W196" t="s">
        <v>328</v>
      </c>
      <c r="X196" t="s">
        <v>328</v>
      </c>
      <c r="Y196" t="s">
        <v>4373</v>
      </c>
      <c r="Z196" t="s">
        <v>3440</v>
      </c>
    </row>
    <row r="197" spans="1:27">
      <c r="A197" t="s">
        <v>4374</v>
      </c>
      <c r="B197" t="s">
        <v>254</v>
      </c>
      <c r="C197" t="s">
        <v>254</v>
      </c>
      <c r="D197" t="s">
        <v>4110</v>
      </c>
      <c r="E197" t="s">
        <v>4111</v>
      </c>
      <c r="F197" t="s">
        <v>4375</v>
      </c>
      <c r="G197" t="s">
        <v>4375</v>
      </c>
      <c r="H197" t="s">
        <v>4376</v>
      </c>
      <c r="I197" t="s">
        <v>3762</v>
      </c>
      <c r="J197" t="s">
        <v>4375</v>
      </c>
      <c r="L197" t="s">
        <v>330</v>
      </c>
      <c r="M197" t="s">
        <v>330</v>
      </c>
      <c r="N197" t="s">
        <v>3201</v>
      </c>
      <c r="O197" t="s">
        <v>3287</v>
      </c>
      <c r="P197" t="s">
        <v>3270</v>
      </c>
      <c r="Q197" t="s">
        <v>4375</v>
      </c>
      <c r="S197" t="s">
        <v>3440</v>
      </c>
      <c r="T197" t="s">
        <v>3440</v>
      </c>
      <c r="U197" t="s">
        <v>328</v>
      </c>
      <c r="V197" t="s">
        <v>328</v>
      </c>
      <c r="W197" t="s">
        <v>328</v>
      </c>
      <c r="X197" t="s">
        <v>328</v>
      </c>
      <c r="Y197" t="s">
        <v>4377</v>
      </c>
      <c r="Z197" t="s">
        <v>3440</v>
      </c>
    </row>
    <row r="198" spans="1:27">
      <c r="A198" t="s">
        <v>4378</v>
      </c>
      <c r="B198" t="s">
        <v>254</v>
      </c>
      <c r="C198" t="s">
        <v>254</v>
      </c>
      <c r="D198" t="s">
        <v>4110</v>
      </c>
      <c r="E198" t="s">
        <v>4111</v>
      </c>
      <c r="F198" t="s">
        <v>4379</v>
      </c>
      <c r="G198" t="s">
        <v>4379</v>
      </c>
      <c r="H198" t="s">
        <v>4380</v>
      </c>
      <c r="I198" t="s">
        <v>3762</v>
      </c>
      <c r="J198" t="s">
        <v>4381</v>
      </c>
      <c r="L198" t="s">
        <v>324</v>
      </c>
      <c r="M198" t="s">
        <v>330</v>
      </c>
      <c r="N198" t="s">
        <v>3196</v>
      </c>
      <c r="O198" t="s">
        <v>3282</v>
      </c>
      <c r="P198" t="s">
        <v>3264</v>
      </c>
      <c r="Q198" t="s">
        <v>4382</v>
      </c>
      <c r="S198" t="s">
        <v>3440</v>
      </c>
      <c r="T198" t="s">
        <v>3440</v>
      </c>
      <c r="U198" t="s">
        <v>328</v>
      </c>
      <c r="V198" t="s">
        <v>328</v>
      </c>
      <c r="W198" t="s">
        <v>328</v>
      </c>
      <c r="X198" t="s">
        <v>328</v>
      </c>
      <c r="Y198" t="s">
        <v>4383</v>
      </c>
      <c r="Z198" t="s">
        <v>3440</v>
      </c>
    </row>
    <row r="199" spans="1:27">
      <c r="A199" t="s">
        <v>4384</v>
      </c>
      <c r="B199" t="s">
        <v>254</v>
      </c>
      <c r="C199" t="s">
        <v>254</v>
      </c>
      <c r="D199" t="s">
        <v>4110</v>
      </c>
      <c r="E199" t="s">
        <v>4111</v>
      </c>
      <c r="F199" t="s">
        <v>4385</v>
      </c>
      <c r="G199" t="s">
        <v>4385</v>
      </c>
      <c r="H199" t="s">
        <v>4386</v>
      </c>
      <c r="I199" t="s">
        <v>3762</v>
      </c>
      <c r="J199" t="s">
        <v>4385</v>
      </c>
      <c r="L199" t="s">
        <v>324</v>
      </c>
      <c r="M199" t="s">
        <v>330</v>
      </c>
      <c r="N199" t="s">
        <v>3196</v>
      </c>
      <c r="O199" t="s">
        <v>3282</v>
      </c>
      <c r="P199" t="s">
        <v>3264</v>
      </c>
      <c r="Q199" t="s">
        <v>4385</v>
      </c>
      <c r="S199" t="s">
        <v>3440</v>
      </c>
      <c r="T199" t="s">
        <v>3440</v>
      </c>
      <c r="U199" t="s">
        <v>328</v>
      </c>
      <c r="V199" t="s">
        <v>328</v>
      </c>
      <c r="W199" t="s">
        <v>328</v>
      </c>
      <c r="X199" t="s">
        <v>328</v>
      </c>
      <c r="Y199" t="s">
        <v>4387</v>
      </c>
      <c r="Z199" t="s">
        <v>3440</v>
      </c>
    </row>
    <row r="200" spans="1:27">
      <c r="A200" t="s">
        <v>4388</v>
      </c>
      <c r="B200" t="s">
        <v>254</v>
      </c>
      <c r="C200" t="s">
        <v>254</v>
      </c>
      <c r="D200" t="s">
        <v>4110</v>
      </c>
      <c r="E200" t="s">
        <v>4111</v>
      </c>
      <c r="F200" t="s">
        <v>4389</v>
      </c>
      <c r="G200" t="s">
        <v>4389</v>
      </c>
      <c r="H200" t="s">
        <v>4390</v>
      </c>
      <c r="I200" t="s">
        <v>3762</v>
      </c>
      <c r="J200" t="s">
        <v>4389</v>
      </c>
      <c r="L200" t="s">
        <v>324</v>
      </c>
      <c r="M200" t="s">
        <v>330</v>
      </c>
      <c r="N200" t="s">
        <v>3196</v>
      </c>
      <c r="O200" t="s">
        <v>3282</v>
      </c>
      <c r="P200" t="s">
        <v>3264</v>
      </c>
      <c r="Q200" t="s">
        <v>4389</v>
      </c>
      <c r="S200" t="s">
        <v>3440</v>
      </c>
      <c r="T200" t="s">
        <v>3440</v>
      </c>
      <c r="U200" t="s">
        <v>328</v>
      </c>
      <c r="V200" t="s">
        <v>328</v>
      </c>
      <c r="W200" t="s">
        <v>328</v>
      </c>
      <c r="X200" t="s">
        <v>328</v>
      </c>
      <c r="Y200" t="s">
        <v>4391</v>
      </c>
      <c r="Z200" t="s">
        <v>3440</v>
      </c>
    </row>
    <row r="201" spans="1:27">
      <c r="A201" t="s">
        <v>4392</v>
      </c>
      <c r="B201" t="s">
        <v>254</v>
      </c>
      <c r="C201" t="s">
        <v>254</v>
      </c>
      <c r="D201" t="s">
        <v>4110</v>
      </c>
      <c r="E201" t="s">
        <v>4111</v>
      </c>
      <c r="F201" t="s">
        <v>4393</v>
      </c>
      <c r="G201" t="s">
        <v>4393</v>
      </c>
      <c r="H201" t="s">
        <v>4394</v>
      </c>
      <c r="I201" t="s">
        <v>3762</v>
      </c>
      <c r="J201" t="s">
        <v>328</v>
      </c>
      <c r="K201" t="s">
        <v>4190</v>
      </c>
      <c r="L201" t="s">
        <v>330</v>
      </c>
      <c r="M201" t="s">
        <v>330</v>
      </c>
      <c r="N201" t="s">
        <v>3201</v>
      </c>
      <c r="O201" t="s">
        <v>3287</v>
      </c>
      <c r="P201" t="s">
        <v>3270</v>
      </c>
      <c r="Q201" t="s">
        <v>328</v>
      </c>
      <c r="R201" t="s">
        <v>328</v>
      </c>
      <c r="S201" t="s">
        <v>3440</v>
      </c>
      <c r="T201" t="s">
        <v>3440</v>
      </c>
      <c r="U201" t="s">
        <v>328</v>
      </c>
      <c r="V201" t="s">
        <v>328</v>
      </c>
      <c r="W201" t="s">
        <v>328</v>
      </c>
      <c r="X201" t="s">
        <v>328</v>
      </c>
      <c r="Y201" t="s">
        <v>328</v>
      </c>
      <c r="Z201" t="s">
        <v>3440</v>
      </c>
    </row>
    <row r="202" spans="1:27">
      <c r="A202" t="s">
        <v>4395</v>
      </c>
      <c r="B202" t="s">
        <v>254</v>
      </c>
      <c r="C202" t="s">
        <v>254</v>
      </c>
      <c r="D202" t="s">
        <v>4110</v>
      </c>
      <c r="E202" t="s">
        <v>4111</v>
      </c>
      <c r="F202" t="s">
        <v>4396</v>
      </c>
      <c r="G202" t="s">
        <v>4396</v>
      </c>
      <c r="H202" t="s">
        <v>4397</v>
      </c>
      <c r="I202" t="s">
        <v>3762</v>
      </c>
      <c r="J202" t="s">
        <v>4396</v>
      </c>
      <c r="L202" t="s">
        <v>330</v>
      </c>
      <c r="M202" t="s">
        <v>330</v>
      </c>
      <c r="N202" t="s">
        <v>3201</v>
      </c>
      <c r="O202" t="s">
        <v>3287</v>
      </c>
      <c r="P202" t="s">
        <v>3270</v>
      </c>
      <c r="Q202" s="32"/>
      <c r="R202" s="32"/>
      <c r="S202" t="s">
        <v>3440</v>
      </c>
      <c r="T202" t="s">
        <v>3440</v>
      </c>
      <c r="U202" t="s">
        <v>328</v>
      </c>
      <c r="V202" t="s">
        <v>328</v>
      </c>
      <c r="W202" t="s">
        <v>328</v>
      </c>
      <c r="X202" t="s">
        <v>328</v>
      </c>
      <c r="Y202" t="s">
        <v>4398</v>
      </c>
    </row>
    <row r="203" spans="1:27">
      <c r="A203" t="s">
        <v>4399</v>
      </c>
      <c r="B203" t="s">
        <v>254</v>
      </c>
      <c r="C203" t="s">
        <v>254</v>
      </c>
      <c r="D203" t="s">
        <v>4110</v>
      </c>
      <c r="E203" t="s">
        <v>4111</v>
      </c>
      <c r="F203" t="s">
        <v>4400</v>
      </c>
      <c r="G203" t="s">
        <v>4400</v>
      </c>
      <c r="H203" t="s">
        <v>4401</v>
      </c>
      <c r="I203" t="s">
        <v>3762</v>
      </c>
      <c r="J203" t="s">
        <v>4400</v>
      </c>
      <c r="L203" t="s">
        <v>330</v>
      </c>
      <c r="M203" t="s">
        <v>330</v>
      </c>
      <c r="N203" t="s">
        <v>3201</v>
      </c>
      <c r="O203" t="s">
        <v>3287</v>
      </c>
      <c r="P203" t="s">
        <v>3270</v>
      </c>
      <c r="Q203" t="s">
        <v>4400</v>
      </c>
      <c r="S203" t="s">
        <v>3440</v>
      </c>
      <c r="T203" t="s">
        <v>3440</v>
      </c>
      <c r="U203" t="s">
        <v>328</v>
      </c>
      <c r="V203" t="s">
        <v>328</v>
      </c>
      <c r="W203" t="s">
        <v>328</v>
      </c>
      <c r="X203" t="s">
        <v>328</v>
      </c>
      <c r="Y203" t="s">
        <v>4402</v>
      </c>
      <c r="Z203" t="s">
        <v>3440</v>
      </c>
    </row>
    <row r="204" spans="1:27">
      <c r="A204" t="s">
        <v>4403</v>
      </c>
      <c r="B204" t="s">
        <v>254</v>
      </c>
      <c r="C204" t="s">
        <v>254</v>
      </c>
      <c r="D204" t="s">
        <v>4110</v>
      </c>
      <c r="E204" t="s">
        <v>4111</v>
      </c>
      <c r="F204" t="s">
        <v>4404</v>
      </c>
      <c r="G204" t="s">
        <v>4404</v>
      </c>
      <c r="H204" t="s">
        <v>4405</v>
      </c>
      <c r="I204" t="s">
        <v>3762</v>
      </c>
      <c r="J204" t="s">
        <v>4406</v>
      </c>
      <c r="L204" t="s">
        <v>330</v>
      </c>
      <c r="M204" t="s">
        <v>330</v>
      </c>
      <c r="N204" t="s">
        <v>3201</v>
      </c>
      <c r="O204" t="s">
        <v>3287</v>
      </c>
      <c r="P204" t="s">
        <v>3270</v>
      </c>
      <c r="Q204" t="s">
        <v>4101</v>
      </c>
      <c r="S204" t="s">
        <v>3440</v>
      </c>
      <c r="T204" t="s">
        <v>3440</v>
      </c>
      <c r="U204" t="s">
        <v>328</v>
      </c>
      <c r="V204" t="s">
        <v>328</v>
      </c>
      <c r="W204" t="s">
        <v>328</v>
      </c>
      <c r="X204" t="s">
        <v>328</v>
      </c>
      <c r="Y204" t="s">
        <v>4407</v>
      </c>
      <c r="Z204" t="s">
        <v>3440</v>
      </c>
    </row>
    <row r="205" spans="1:27">
      <c r="A205" t="s">
        <v>4408</v>
      </c>
      <c r="B205" t="s">
        <v>254</v>
      </c>
      <c r="C205" t="s">
        <v>254</v>
      </c>
      <c r="D205" t="s">
        <v>4110</v>
      </c>
      <c r="E205" t="s">
        <v>4111</v>
      </c>
      <c r="F205" t="s">
        <v>4409</v>
      </c>
      <c r="G205" t="s">
        <v>4409</v>
      </c>
      <c r="H205" t="s">
        <v>4410</v>
      </c>
      <c r="I205" t="s">
        <v>3762</v>
      </c>
      <c r="J205" t="s">
        <v>4411</v>
      </c>
      <c r="L205" t="s">
        <v>330</v>
      </c>
      <c r="M205" t="s">
        <v>330</v>
      </c>
      <c r="N205" t="s">
        <v>3201</v>
      </c>
      <c r="O205" t="s">
        <v>3287</v>
      </c>
      <c r="P205" t="s">
        <v>3270</v>
      </c>
      <c r="Q205" t="s">
        <v>4309</v>
      </c>
      <c r="S205" t="s">
        <v>3440</v>
      </c>
      <c r="T205" t="s">
        <v>3440</v>
      </c>
      <c r="U205" t="s">
        <v>328</v>
      </c>
      <c r="V205" t="s">
        <v>328</v>
      </c>
      <c r="W205" t="s">
        <v>328</v>
      </c>
      <c r="X205" t="s">
        <v>328</v>
      </c>
      <c r="Y205" t="s">
        <v>4412</v>
      </c>
      <c r="Z205" t="s">
        <v>3440</v>
      </c>
    </row>
    <row r="206" spans="1:27">
      <c r="A206" t="s">
        <v>4413</v>
      </c>
      <c r="B206" t="s">
        <v>254</v>
      </c>
      <c r="C206" t="s">
        <v>254</v>
      </c>
      <c r="D206" t="s">
        <v>4110</v>
      </c>
      <c r="E206" t="s">
        <v>4111</v>
      </c>
      <c r="F206" t="s">
        <v>4414</v>
      </c>
      <c r="G206" t="s">
        <v>4414</v>
      </c>
      <c r="H206" t="s">
        <v>4415</v>
      </c>
      <c r="I206" t="s">
        <v>3762</v>
      </c>
      <c r="J206" t="s">
        <v>4416</v>
      </c>
      <c r="L206" t="s">
        <v>324</v>
      </c>
      <c r="M206" t="s">
        <v>330</v>
      </c>
      <c r="N206" t="s">
        <v>3196</v>
      </c>
      <c r="O206" t="s">
        <v>3282</v>
      </c>
      <c r="P206" t="s">
        <v>3264</v>
      </c>
      <c r="Q206" s="32"/>
      <c r="R206" s="32"/>
      <c r="S206" t="s">
        <v>3440</v>
      </c>
      <c r="T206" t="s">
        <v>3440</v>
      </c>
      <c r="U206" t="s">
        <v>328</v>
      </c>
      <c r="V206" t="s">
        <v>328</v>
      </c>
      <c r="W206" t="s">
        <v>328</v>
      </c>
      <c r="X206" t="s">
        <v>328</v>
      </c>
      <c r="Y206" t="s">
        <v>4417</v>
      </c>
      <c r="Z206" t="s">
        <v>3440</v>
      </c>
    </row>
    <row r="207" spans="1:27">
      <c r="A207" t="s">
        <v>4418</v>
      </c>
      <c r="B207" t="s">
        <v>254</v>
      </c>
      <c r="C207" t="s">
        <v>254</v>
      </c>
      <c r="D207" t="s">
        <v>4419</v>
      </c>
      <c r="E207" t="s">
        <v>4420</v>
      </c>
      <c r="F207" t="s">
        <v>4421</v>
      </c>
      <c r="G207" t="s">
        <v>4421</v>
      </c>
      <c r="H207" t="s">
        <v>4422</v>
      </c>
      <c r="I207" t="s">
        <v>3489</v>
      </c>
      <c r="J207" t="s">
        <v>4423</v>
      </c>
      <c r="L207" t="s">
        <v>330</v>
      </c>
      <c r="M207" t="s">
        <v>324</v>
      </c>
      <c r="N207" t="s">
        <v>2473</v>
      </c>
      <c r="O207" t="s">
        <v>2478</v>
      </c>
      <c r="P207" t="s">
        <v>2468</v>
      </c>
      <c r="Q207" t="s">
        <v>4423</v>
      </c>
      <c r="S207" t="s">
        <v>4424</v>
      </c>
      <c r="T207" t="s">
        <v>4425</v>
      </c>
      <c r="U207" t="s">
        <v>328</v>
      </c>
      <c r="V207" t="s">
        <v>328</v>
      </c>
      <c r="W207" t="s">
        <v>328</v>
      </c>
      <c r="X207" t="s">
        <v>328</v>
      </c>
      <c r="Y207" t="s">
        <v>4426</v>
      </c>
      <c r="Z207">
        <v>80810</v>
      </c>
      <c r="AA207" t="s">
        <v>4427</v>
      </c>
    </row>
    <row r="208" spans="1:27">
      <c r="A208" t="s">
        <v>4428</v>
      </c>
      <c r="B208" t="s">
        <v>254</v>
      </c>
      <c r="C208" t="s">
        <v>254</v>
      </c>
      <c r="D208" t="s">
        <v>4419</v>
      </c>
      <c r="E208" t="s">
        <v>4420</v>
      </c>
      <c r="F208" t="s">
        <v>4429</v>
      </c>
      <c r="G208" t="s">
        <v>4429</v>
      </c>
      <c r="H208" t="s">
        <v>4430</v>
      </c>
      <c r="I208" t="s">
        <v>3489</v>
      </c>
      <c r="J208" t="s">
        <v>4431</v>
      </c>
      <c r="L208" t="s">
        <v>330</v>
      </c>
      <c r="M208" t="s">
        <v>324</v>
      </c>
      <c r="N208" t="s">
        <v>2473</v>
      </c>
      <c r="O208" t="s">
        <v>2478</v>
      </c>
      <c r="P208" t="s">
        <v>2468</v>
      </c>
      <c r="Q208" t="s">
        <v>4431</v>
      </c>
      <c r="S208" t="s">
        <v>4432</v>
      </c>
      <c r="T208" t="s">
        <v>4433</v>
      </c>
      <c r="U208" t="s">
        <v>328</v>
      </c>
      <c r="V208" t="s">
        <v>328</v>
      </c>
      <c r="W208" t="s">
        <v>328</v>
      </c>
      <c r="X208" t="s">
        <v>328</v>
      </c>
      <c r="Y208" t="s">
        <v>4434</v>
      </c>
      <c r="Z208">
        <v>80910</v>
      </c>
      <c r="AA208" t="s">
        <v>4435</v>
      </c>
    </row>
    <row r="209" spans="1:30">
      <c r="A209" t="s">
        <v>4436</v>
      </c>
      <c r="B209" t="s">
        <v>254</v>
      </c>
      <c r="C209" t="s">
        <v>254</v>
      </c>
      <c r="D209" t="s">
        <v>4419</v>
      </c>
      <c r="E209" t="s">
        <v>4420</v>
      </c>
      <c r="F209" t="s">
        <v>4437</v>
      </c>
      <c r="G209" t="s">
        <v>4437</v>
      </c>
      <c r="H209" t="s">
        <v>4438</v>
      </c>
      <c r="I209" t="s">
        <v>3489</v>
      </c>
      <c r="J209" t="s">
        <v>4439</v>
      </c>
      <c r="L209" t="s">
        <v>330</v>
      </c>
      <c r="M209" t="s">
        <v>324</v>
      </c>
      <c r="N209" t="s">
        <v>2473</v>
      </c>
      <c r="O209" t="s">
        <v>2478</v>
      </c>
      <c r="P209" t="s">
        <v>2468</v>
      </c>
      <c r="Q209" t="s">
        <v>4439</v>
      </c>
      <c r="S209" t="s">
        <v>4440</v>
      </c>
      <c r="T209" t="s">
        <v>4441</v>
      </c>
      <c r="U209" t="s">
        <v>328</v>
      </c>
      <c r="V209" t="s">
        <v>328</v>
      </c>
      <c r="W209" t="s">
        <v>328</v>
      </c>
      <c r="X209" t="s">
        <v>328</v>
      </c>
      <c r="Y209" t="s">
        <v>4442</v>
      </c>
      <c r="Z209">
        <v>80440</v>
      </c>
      <c r="AA209" t="s">
        <v>4443</v>
      </c>
    </row>
    <row r="210" spans="1:30">
      <c r="A210" t="s">
        <v>4444</v>
      </c>
      <c r="B210" t="s">
        <v>254</v>
      </c>
      <c r="C210" t="s">
        <v>254</v>
      </c>
      <c r="D210" t="s">
        <v>4419</v>
      </c>
      <c r="E210" t="s">
        <v>4420</v>
      </c>
      <c r="F210" t="s">
        <v>4445</v>
      </c>
      <c r="G210" t="s">
        <v>4446</v>
      </c>
      <c r="H210" t="s">
        <v>4447</v>
      </c>
      <c r="I210" t="s">
        <v>3489</v>
      </c>
      <c r="J210" t="s">
        <v>4448</v>
      </c>
      <c r="L210" t="s">
        <v>330</v>
      </c>
      <c r="M210" t="s">
        <v>324</v>
      </c>
      <c r="N210" t="s">
        <v>2473</v>
      </c>
      <c r="O210" t="s">
        <v>2478</v>
      </c>
      <c r="P210" t="s">
        <v>2468</v>
      </c>
      <c r="Q210" t="s">
        <v>4449</v>
      </c>
      <c r="S210" t="s">
        <v>4450</v>
      </c>
      <c r="T210" t="s">
        <v>4451</v>
      </c>
      <c r="U210" t="s">
        <v>328</v>
      </c>
      <c r="V210" t="s">
        <v>328</v>
      </c>
      <c r="W210" t="s">
        <v>328</v>
      </c>
      <c r="X210" t="s">
        <v>328</v>
      </c>
      <c r="Y210" t="s">
        <v>4452</v>
      </c>
      <c r="Z210">
        <v>80390</v>
      </c>
      <c r="AA210" t="s">
        <v>4453</v>
      </c>
      <c r="AD210" t="s">
        <v>4451</v>
      </c>
    </row>
    <row r="211" spans="1:30">
      <c r="A211" t="s">
        <v>4454</v>
      </c>
      <c r="B211" t="s">
        <v>254</v>
      </c>
      <c r="C211" t="s">
        <v>254</v>
      </c>
      <c r="D211" t="s">
        <v>4419</v>
      </c>
      <c r="E211" t="s">
        <v>4420</v>
      </c>
      <c r="F211" t="s">
        <v>4455</v>
      </c>
      <c r="G211" t="s">
        <v>4455</v>
      </c>
      <c r="H211" t="s">
        <v>4456</v>
      </c>
      <c r="I211" t="s">
        <v>3489</v>
      </c>
      <c r="J211" t="s">
        <v>4457</v>
      </c>
      <c r="L211" t="s">
        <v>330</v>
      </c>
      <c r="M211" t="s">
        <v>324</v>
      </c>
      <c r="N211" t="s">
        <v>2473</v>
      </c>
      <c r="O211" t="s">
        <v>2478</v>
      </c>
      <c r="P211" t="s">
        <v>2468</v>
      </c>
      <c r="Q211" t="s">
        <v>4457</v>
      </c>
      <c r="S211" t="s">
        <v>4458</v>
      </c>
      <c r="T211" t="s">
        <v>4459</v>
      </c>
      <c r="U211" t="s">
        <v>328</v>
      </c>
      <c r="V211" t="s">
        <v>328</v>
      </c>
      <c r="W211" t="s">
        <v>328</v>
      </c>
      <c r="X211" t="s">
        <v>328</v>
      </c>
      <c r="Y211" t="s">
        <v>4460</v>
      </c>
      <c r="Z211">
        <v>81040</v>
      </c>
      <c r="AA211" t="s">
        <v>4461</v>
      </c>
    </row>
    <row r="212" spans="1:30">
      <c r="A212" t="s">
        <v>4462</v>
      </c>
      <c r="B212" t="s">
        <v>254</v>
      </c>
      <c r="C212" t="s">
        <v>254</v>
      </c>
      <c r="D212" t="s">
        <v>4419</v>
      </c>
      <c r="E212" t="s">
        <v>4420</v>
      </c>
      <c r="F212" t="s">
        <v>4463</v>
      </c>
      <c r="G212" t="s">
        <v>4463</v>
      </c>
      <c r="H212" t="s">
        <v>4464</v>
      </c>
      <c r="I212" t="s">
        <v>3489</v>
      </c>
      <c r="J212" t="s">
        <v>4465</v>
      </c>
      <c r="L212" t="s">
        <v>330</v>
      </c>
      <c r="M212" t="s">
        <v>324</v>
      </c>
      <c r="N212" t="s">
        <v>2473</v>
      </c>
      <c r="O212" t="s">
        <v>2478</v>
      </c>
      <c r="P212" t="s">
        <v>2468</v>
      </c>
      <c r="Q212" t="s">
        <v>4465</v>
      </c>
      <c r="S212" t="s">
        <v>4466</v>
      </c>
      <c r="T212" t="s">
        <v>4467</v>
      </c>
      <c r="U212" t="s">
        <v>328</v>
      </c>
      <c r="V212" t="s">
        <v>328</v>
      </c>
      <c r="W212" t="s">
        <v>328</v>
      </c>
      <c r="X212" t="s">
        <v>328</v>
      </c>
      <c r="Y212" t="s">
        <v>4468</v>
      </c>
      <c r="Z212" t="s">
        <v>3440</v>
      </c>
    </row>
    <row r="213" spans="1:30">
      <c r="A213" t="s">
        <v>4469</v>
      </c>
      <c r="B213" t="s">
        <v>254</v>
      </c>
      <c r="C213" t="s">
        <v>254</v>
      </c>
      <c r="D213" t="s">
        <v>4419</v>
      </c>
      <c r="E213" t="s">
        <v>4420</v>
      </c>
      <c r="F213" t="s">
        <v>4470</v>
      </c>
      <c r="G213" t="s">
        <v>4470</v>
      </c>
      <c r="H213" t="s">
        <v>4471</v>
      </c>
      <c r="I213" t="s">
        <v>3489</v>
      </c>
      <c r="J213" t="s">
        <v>4472</v>
      </c>
      <c r="L213" t="s">
        <v>330</v>
      </c>
      <c r="M213" t="s">
        <v>324</v>
      </c>
      <c r="N213" t="s">
        <v>2473</v>
      </c>
      <c r="O213" t="s">
        <v>2478</v>
      </c>
      <c r="P213" t="s">
        <v>2468</v>
      </c>
      <c r="Q213" t="s">
        <v>4473</v>
      </c>
      <c r="R213" t="s">
        <v>4474</v>
      </c>
      <c r="S213" t="s">
        <v>4475</v>
      </c>
      <c r="T213" t="s">
        <v>4476</v>
      </c>
      <c r="U213" t="s">
        <v>328</v>
      </c>
      <c r="V213" t="s">
        <v>328</v>
      </c>
      <c r="W213" t="s">
        <v>328</v>
      </c>
      <c r="X213" t="s">
        <v>328</v>
      </c>
      <c r="Y213" t="s">
        <v>4477</v>
      </c>
      <c r="Z213">
        <v>80929</v>
      </c>
      <c r="AA213" t="s">
        <v>4478</v>
      </c>
    </row>
    <row r="214" spans="1:30">
      <c r="A214" t="s">
        <v>4479</v>
      </c>
      <c r="B214" t="s">
        <v>254</v>
      </c>
      <c r="C214" t="s">
        <v>254</v>
      </c>
      <c r="D214" t="s">
        <v>4419</v>
      </c>
      <c r="E214" t="s">
        <v>4420</v>
      </c>
      <c r="F214" t="s">
        <v>4480</v>
      </c>
      <c r="G214" t="s">
        <v>4480</v>
      </c>
      <c r="H214" t="s">
        <v>4481</v>
      </c>
      <c r="I214" t="s">
        <v>3489</v>
      </c>
      <c r="J214" t="s">
        <v>3997</v>
      </c>
      <c r="L214" t="s">
        <v>330</v>
      </c>
      <c r="M214" t="s">
        <v>324</v>
      </c>
      <c r="N214" t="s">
        <v>2473</v>
      </c>
      <c r="O214" t="s">
        <v>2478</v>
      </c>
      <c r="P214" t="s">
        <v>2468</v>
      </c>
      <c r="Q214" t="s">
        <v>3997</v>
      </c>
      <c r="S214" t="s">
        <v>3998</v>
      </c>
      <c r="T214" t="s">
        <v>3999</v>
      </c>
      <c r="U214" t="s">
        <v>328</v>
      </c>
      <c r="V214" t="s">
        <v>328</v>
      </c>
      <c r="W214" t="s">
        <v>328</v>
      </c>
      <c r="X214" t="s">
        <v>328</v>
      </c>
      <c r="Y214" t="s">
        <v>4000</v>
      </c>
      <c r="Z214">
        <v>80112</v>
      </c>
      <c r="AA214" t="s">
        <v>4482</v>
      </c>
      <c r="AD214" t="s">
        <v>3999</v>
      </c>
    </row>
    <row r="215" spans="1:30">
      <c r="A215" t="s">
        <v>2889</v>
      </c>
      <c r="B215" t="s">
        <v>254</v>
      </c>
      <c r="C215" t="s">
        <v>254</v>
      </c>
      <c r="D215" t="s">
        <v>4419</v>
      </c>
      <c r="E215" t="s">
        <v>4420</v>
      </c>
      <c r="F215" t="s">
        <v>4483</v>
      </c>
      <c r="G215" t="s">
        <v>4483</v>
      </c>
      <c r="H215" t="s">
        <v>4484</v>
      </c>
      <c r="I215" t="s">
        <v>3489</v>
      </c>
      <c r="J215" t="s">
        <v>4485</v>
      </c>
      <c r="L215" t="s">
        <v>330</v>
      </c>
      <c r="M215" t="s">
        <v>324</v>
      </c>
      <c r="N215" t="s">
        <v>2473</v>
      </c>
      <c r="O215" t="s">
        <v>2478</v>
      </c>
      <c r="P215" t="s">
        <v>2468</v>
      </c>
      <c r="Q215" t="s">
        <v>4486</v>
      </c>
      <c r="S215" t="s">
        <v>4487</v>
      </c>
      <c r="T215" t="s">
        <v>4488</v>
      </c>
      <c r="U215" t="s">
        <v>328</v>
      </c>
      <c r="V215" t="s">
        <v>328</v>
      </c>
      <c r="W215" t="s">
        <v>328</v>
      </c>
      <c r="X215" t="s">
        <v>328</v>
      </c>
      <c r="Y215" t="s">
        <v>4489</v>
      </c>
      <c r="Z215">
        <v>81040</v>
      </c>
      <c r="AA215" t="s">
        <v>4461</v>
      </c>
    </row>
    <row r="216" spans="1:30">
      <c r="A216" t="s">
        <v>2897</v>
      </c>
      <c r="B216" t="s">
        <v>254</v>
      </c>
      <c r="C216" t="s">
        <v>254</v>
      </c>
      <c r="D216" t="s">
        <v>4419</v>
      </c>
      <c r="E216" t="s">
        <v>4420</v>
      </c>
      <c r="F216" t="s">
        <v>4490</v>
      </c>
      <c r="G216" t="s">
        <v>4490</v>
      </c>
      <c r="H216" t="s">
        <v>4491</v>
      </c>
      <c r="I216" t="s">
        <v>3489</v>
      </c>
      <c r="J216" t="s">
        <v>4492</v>
      </c>
      <c r="L216" t="s">
        <v>330</v>
      </c>
      <c r="M216" t="s">
        <v>324</v>
      </c>
      <c r="N216" t="s">
        <v>2473</v>
      </c>
      <c r="O216" t="s">
        <v>2478</v>
      </c>
      <c r="P216" t="s">
        <v>2468</v>
      </c>
      <c r="Q216" t="s">
        <v>4493</v>
      </c>
      <c r="S216" t="s">
        <v>4494</v>
      </c>
      <c r="T216" t="s">
        <v>4495</v>
      </c>
      <c r="U216" t="s">
        <v>328</v>
      </c>
      <c r="V216" t="s">
        <v>328</v>
      </c>
      <c r="W216" t="s">
        <v>328</v>
      </c>
      <c r="X216" t="s">
        <v>328</v>
      </c>
      <c r="Y216" t="s">
        <v>4496</v>
      </c>
      <c r="Z216">
        <v>81030</v>
      </c>
      <c r="AA216" t="s">
        <v>4497</v>
      </c>
    </row>
    <row r="217" spans="1:30">
      <c r="A217" t="s">
        <v>4498</v>
      </c>
      <c r="B217" t="s">
        <v>254</v>
      </c>
      <c r="C217" t="s">
        <v>254</v>
      </c>
      <c r="D217" t="s">
        <v>4419</v>
      </c>
      <c r="E217" t="s">
        <v>4420</v>
      </c>
      <c r="F217" t="s">
        <v>16</v>
      </c>
      <c r="G217" t="s">
        <v>16</v>
      </c>
      <c r="H217" t="s">
        <v>4499</v>
      </c>
      <c r="I217" t="s">
        <v>3489</v>
      </c>
      <c r="J217" t="s">
        <v>4500</v>
      </c>
      <c r="L217" t="s">
        <v>330</v>
      </c>
      <c r="M217" t="s">
        <v>324</v>
      </c>
      <c r="N217" t="s">
        <v>2473</v>
      </c>
      <c r="O217" t="s">
        <v>2478</v>
      </c>
      <c r="P217" t="s">
        <v>2468</v>
      </c>
      <c r="Q217" t="s">
        <v>4500</v>
      </c>
      <c r="S217" t="s">
        <v>4501</v>
      </c>
      <c r="T217" t="s">
        <v>4502</v>
      </c>
      <c r="U217" t="s">
        <v>328</v>
      </c>
      <c r="V217" t="s">
        <v>328</v>
      </c>
      <c r="W217" t="s">
        <v>328</v>
      </c>
      <c r="X217" t="s">
        <v>328</v>
      </c>
      <c r="Y217" t="s">
        <v>4503</v>
      </c>
      <c r="Z217">
        <v>80410</v>
      </c>
      <c r="AA217" t="s">
        <v>4504</v>
      </c>
    </row>
    <row r="218" spans="1:30">
      <c r="A218" t="s">
        <v>4505</v>
      </c>
      <c r="B218" t="s">
        <v>254</v>
      </c>
      <c r="C218" t="s">
        <v>254</v>
      </c>
      <c r="D218" t="s">
        <v>4419</v>
      </c>
      <c r="E218" t="s">
        <v>4420</v>
      </c>
      <c r="F218" t="s">
        <v>4506</v>
      </c>
      <c r="G218" t="s">
        <v>4506</v>
      </c>
      <c r="H218" t="s">
        <v>4506</v>
      </c>
      <c r="I218" t="s">
        <v>3489</v>
      </c>
      <c r="J218" t="s">
        <v>4507</v>
      </c>
      <c r="L218" t="s">
        <v>330</v>
      </c>
      <c r="M218" t="s">
        <v>324</v>
      </c>
      <c r="N218" t="s">
        <v>2473</v>
      </c>
      <c r="O218" t="s">
        <v>2478</v>
      </c>
      <c r="P218" t="s">
        <v>2468</v>
      </c>
      <c r="Q218" t="s">
        <v>4508</v>
      </c>
      <c r="S218" t="s">
        <v>4509</v>
      </c>
      <c r="T218" t="s">
        <v>4510</v>
      </c>
      <c r="U218" t="s">
        <v>328</v>
      </c>
      <c r="V218" t="s">
        <v>328</v>
      </c>
      <c r="W218" t="s">
        <v>328</v>
      </c>
      <c r="X218" t="s">
        <v>328</v>
      </c>
      <c r="Y218" t="s">
        <v>4511</v>
      </c>
      <c r="Z218">
        <v>80420</v>
      </c>
      <c r="AA218" t="s">
        <v>4512</v>
      </c>
    </row>
    <row r="219" spans="1:30">
      <c r="A219" t="s">
        <v>2902</v>
      </c>
      <c r="B219" t="s">
        <v>254</v>
      </c>
      <c r="C219" t="s">
        <v>254</v>
      </c>
      <c r="D219" t="s">
        <v>4419</v>
      </c>
      <c r="E219" t="s">
        <v>4420</v>
      </c>
      <c r="F219" t="s">
        <v>4513</v>
      </c>
      <c r="G219" t="s">
        <v>4513</v>
      </c>
      <c r="H219" t="s">
        <v>4514</v>
      </c>
      <c r="I219" t="s">
        <v>3489</v>
      </c>
      <c r="J219" t="s">
        <v>4515</v>
      </c>
      <c r="L219" t="s">
        <v>330</v>
      </c>
      <c r="M219" t="s">
        <v>324</v>
      </c>
      <c r="N219" t="s">
        <v>2473</v>
      </c>
      <c r="O219" t="s">
        <v>2478</v>
      </c>
      <c r="P219" t="s">
        <v>2468</v>
      </c>
      <c r="Q219" t="s">
        <v>4493</v>
      </c>
      <c r="R219" t="s">
        <v>4516</v>
      </c>
      <c r="S219" t="s">
        <v>4517</v>
      </c>
      <c r="T219" t="s">
        <v>4518</v>
      </c>
      <c r="U219" t="s">
        <v>328</v>
      </c>
      <c r="V219" t="s">
        <v>328</v>
      </c>
      <c r="W219" t="s">
        <v>328</v>
      </c>
      <c r="X219" t="s">
        <v>328</v>
      </c>
      <c r="Y219" t="s">
        <v>4519</v>
      </c>
      <c r="Z219">
        <v>81030</v>
      </c>
      <c r="AA219" t="s">
        <v>4497</v>
      </c>
    </row>
    <row r="220" spans="1:30" s="32" customFormat="1" ht="15" customHeight="1">
      <c r="A220" s="32" t="s">
        <v>4520</v>
      </c>
      <c r="B220" s="32" t="s">
        <v>254</v>
      </c>
      <c r="C220" s="32" t="s">
        <v>254</v>
      </c>
      <c r="D220" s="32" t="s">
        <v>4419</v>
      </c>
      <c r="E220" s="32" t="s">
        <v>4420</v>
      </c>
      <c r="F220" s="32" t="s">
        <v>4521</v>
      </c>
      <c r="G220" s="32" t="s">
        <v>4522</v>
      </c>
      <c r="H220" s="32" t="s">
        <v>4523</v>
      </c>
      <c r="I220" s="32" t="s">
        <v>3489</v>
      </c>
      <c r="J220" s="32" t="s">
        <v>4524</v>
      </c>
      <c r="L220" s="32" t="s">
        <v>330</v>
      </c>
      <c r="M220" s="32" t="s">
        <v>324</v>
      </c>
      <c r="N220" s="32" t="s">
        <v>2473</v>
      </c>
      <c r="O220" s="32" t="s">
        <v>2478</v>
      </c>
      <c r="P220" s="32" t="s">
        <v>2468</v>
      </c>
      <c r="Q220" s="32" t="s">
        <v>4525</v>
      </c>
      <c r="S220" s="32">
        <v>3.03</v>
      </c>
      <c r="T220" s="32" t="s">
        <v>4526</v>
      </c>
      <c r="U220" s="32" t="s">
        <v>328</v>
      </c>
      <c r="V220" s="32" t="s">
        <v>328</v>
      </c>
      <c r="W220" s="32" t="s">
        <v>328</v>
      </c>
      <c r="X220" s="32" t="s">
        <v>328</v>
      </c>
      <c r="Y220" s="32" t="s">
        <v>4527</v>
      </c>
      <c r="Z220" s="32">
        <v>80610</v>
      </c>
      <c r="AA220" s="32" t="s">
        <v>4528</v>
      </c>
      <c r="AB220" s="32">
        <v>2204</v>
      </c>
      <c r="AC220" s="32" t="s">
        <v>4529</v>
      </c>
    </row>
    <row r="221" spans="1:30" s="32" customFormat="1">
      <c r="A221" s="32" t="s">
        <v>4530</v>
      </c>
      <c r="B221" s="32" t="s">
        <v>254</v>
      </c>
      <c r="C221" s="32" t="s">
        <v>254</v>
      </c>
      <c r="D221" s="32" t="s">
        <v>4419</v>
      </c>
      <c r="E221" s="32" t="s">
        <v>4420</v>
      </c>
      <c r="F221" s="32" t="s">
        <v>4531</v>
      </c>
      <c r="G221" s="32" t="s">
        <v>4522</v>
      </c>
      <c r="H221" s="32" t="s">
        <v>4523</v>
      </c>
      <c r="I221" s="32" t="s">
        <v>3489</v>
      </c>
      <c r="J221" s="32" t="s">
        <v>4524</v>
      </c>
      <c r="L221" s="32" t="s">
        <v>330</v>
      </c>
      <c r="M221" s="32" t="s">
        <v>324</v>
      </c>
      <c r="N221" s="32" t="s">
        <v>2473</v>
      </c>
      <c r="O221" s="32" t="s">
        <v>2478</v>
      </c>
      <c r="P221" s="32" t="s">
        <v>2468</v>
      </c>
      <c r="Q221" s="32" t="s">
        <v>4525</v>
      </c>
      <c r="S221" s="32">
        <v>3.03</v>
      </c>
      <c r="T221" s="32" t="s">
        <v>4532</v>
      </c>
      <c r="U221" s="32" t="s">
        <v>328</v>
      </c>
      <c r="V221" s="32" t="s">
        <v>328</v>
      </c>
      <c r="W221" s="32" t="s">
        <v>328</v>
      </c>
      <c r="X221" s="32" t="s">
        <v>328</v>
      </c>
      <c r="Y221" s="32" t="s">
        <v>4527</v>
      </c>
      <c r="Z221" s="32">
        <v>80610</v>
      </c>
      <c r="AA221" s="32" t="s">
        <v>4528</v>
      </c>
    </row>
    <row r="222" spans="1:30">
      <c r="A222" t="s">
        <v>4533</v>
      </c>
      <c r="B222" t="s">
        <v>254</v>
      </c>
      <c r="C222" t="s">
        <v>254</v>
      </c>
      <c r="D222" t="s">
        <v>4419</v>
      </c>
      <c r="E222" t="s">
        <v>4420</v>
      </c>
      <c r="F222" t="s">
        <v>4534</v>
      </c>
      <c r="G222" t="s">
        <v>4534</v>
      </c>
      <c r="H222" t="s">
        <v>4535</v>
      </c>
      <c r="I222" t="s">
        <v>3489</v>
      </c>
      <c r="J222" t="s">
        <v>4536</v>
      </c>
      <c r="L222" t="s">
        <v>330</v>
      </c>
      <c r="M222" t="s">
        <v>324</v>
      </c>
      <c r="N222" t="s">
        <v>2473</v>
      </c>
      <c r="O222" t="s">
        <v>2478</v>
      </c>
      <c r="P222" t="s">
        <v>2468</v>
      </c>
      <c r="Q222" t="s">
        <v>4537</v>
      </c>
      <c r="R222" t="s">
        <v>4538</v>
      </c>
      <c r="S222" t="s">
        <v>4539</v>
      </c>
      <c r="T222" t="s">
        <v>4540</v>
      </c>
      <c r="U222" t="s">
        <v>328</v>
      </c>
      <c r="V222" t="s">
        <v>328</v>
      </c>
      <c r="W222" t="s">
        <v>328</v>
      </c>
      <c r="X222" t="s">
        <v>328</v>
      </c>
      <c r="Y222" t="s">
        <v>4541</v>
      </c>
      <c r="Z222">
        <v>80540</v>
      </c>
      <c r="AA222" t="s">
        <v>4542</v>
      </c>
    </row>
    <row r="223" spans="1:30">
      <c r="A223" t="s">
        <v>4543</v>
      </c>
      <c r="B223" t="s">
        <v>254</v>
      </c>
      <c r="C223" t="s">
        <v>254</v>
      </c>
      <c r="D223" t="s">
        <v>4419</v>
      </c>
      <c r="E223" t="s">
        <v>4420</v>
      </c>
      <c r="F223" t="s">
        <v>4544</v>
      </c>
      <c r="G223" t="s">
        <v>4544</v>
      </c>
      <c r="H223" t="s">
        <v>4545</v>
      </c>
      <c r="I223" t="s">
        <v>3489</v>
      </c>
      <c r="J223" t="s">
        <v>4546</v>
      </c>
      <c r="L223" t="s">
        <v>330</v>
      </c>
      <c r="M223" t="s">
        <v>324</v>
      </c>
      <c r="N223" t="s">
        <v>2473</v>
      </c>
      <c r="O223" t="s">
        <v>2478</v>
      </c>
      <c r="P223" t="s">
        <v>2468</v>
      </c>
      <c r="Q223" t="s">
        <v>4546</v>
      </c>
      <c r="S223" t="s">
        <v>4547</v>
      </c>
      <c r="T223" t="s">
        <v>4548</v>
      </c>
      <c r="U223" t="s">
        <v>328</v>
      </c>
      <c r="V223" t="s">
        <v>328</v>
      </c>
      <c r="W223" t="s">
        <v>328</v>
      </c>
      <c r="X223" t="s">
        <v>328</v>
      </c>
      <c r="Y223" t="s">
        <v>4549</v>
      </c>
      <c r="Z223">
        <v>80450</v>
      </c>
      <c r="AA223" t="s">
        <v>4550</v>
      </c>
    </row>
    <row r="224" spans="1:30">
      <c r="A224" t="s">
        <v>4551</v>
      </c>
      <c r="B224" t="s">
        <v>254</v>
      </c>
      <c r="C224" t="s">
        <v>254</v>
      </c>
      <c r="D224" t="s">
        <v>4419</v>
      </c>
      <c r="E224" t="s">
        <v>4420</v>
      </c>
      <c r="F224" t="s">
        <v>4552</v>
      </c>
      <c r="G224" t="s">
        <v>4552</v>
      </c>
      <c r="H224" t="s">
        <v>4553</v>
      </c>
      <c r="I224" t="s">
        <v>3489</v>
      </c>
      <c r="J224" t="s">
        <v>4554</v>
      </c>
      <c r="L224" t="s">
        <v>330</v>
      </c>
      <c r="M224" t="s">
        <v>324</v>
      </c>
      <c r="N224" t="s">
        <v>2473</v>
      </c>
      <c r="O224" t="s">
        <v>2478</v>
      </c>
      <c r="P224" t="s">
        <v>2468</v>
      </c>
      <c r="Q224" t="s">
        <v>4555</v>
      </c>
      <c r="S224" t="s">
        <v>3440</v>
      </c>
      <c r="T224" t="s">
        <v>3440</v>
      </c>
      <c r="U224" t="s">
        <v>328</v>
      </c>
      <c r="V224" t="s">
        <v>328</v>
      </c>
      <c r="W224" t="s">
        <v>328</v>
      </c>
      <c r="X224" t="s">
        <v>328</v>
      </c>
      <c r="Y224" t="s">
        <v>4556</v>
      </c>
      <c r="Z224" t="s">
        <v>3440</v>
      </c>
    </row>
    <row r="225" spans="1:27">
      <c r="A225" t="s">
        <v>4557</v>
      </c>
      <c r="B225" t="s">
        <v>254</v>
      </c>
      <c r="C225" t="s">
        <v>254</v>
      </c>
      <c r="D225" t="s">
        <v>4419</v>
      </c>
      <c r="E225" t="s">
        <v>4420</v>
      </c>
      <c r="F225" t="s">
        <v>4558</v>
      </c>
      <c r="G225" t="s">
        <v>4558</v>
      </c>
      <c r="H225" t="s">
        <v>4559</v>
      </c>
      <c r="I225" t="s">
        <v>3489</v>
      </c>
      <c r="J225" t="s">
        <v>4560</v>
      </c>
      <c r="L225" t="s">
        <v>330</v>
      </c>
      <c r="M225" t="s">
        <v>324</v>
      </c>
      <c r="N225" t="s">
        <v>2473</v>
      </c>
      <c r="O225" t="s">
        <v>2478</v>
      </c>
      <c r="P225" t="s">
        <v>2468</v>
      </c>
      <c r="Q225" t="s">
        <v>4561</v>
      </c>
      <c r="S225" t="s">
        <v>4562</v>
      </c>
      <c r="T225" t="s">
        <v>4563</v>
      </c>
      <c r="U225" t="s">
        <v>328</v>
      </c>
      <c r="V225" t="s">
        <v>328</v>
      </c>
      <c r="W225" t="s">
        <v>328</v>
      </c>
      <c r="X225" t="s">
        <v>328</v>
      </c>
      <c r="Y225" t="s">
        <v>4564</v>
      </c>
      <c r="Z225">
        <v>81050</v>
      </c>
      <c r="AA225" t="s">
        <v>4565</v>
      </c>
    </row>
    <row r="226" spans="1:27">
      <c r="A226" t="s">
        <v>4566</v>
      </c>
      <c r="B226" t="s">
        <v>254</v>
      </c>
      <c r="C226" t="s">
        <v>254</v>
      </c>
      <c r="D226" t="s">
        <v>4419</v>
      </c>
      <c r="E226" t="s">
        <v>4420</v>
      </c>
      <c r="F226" t="s">
        <v>4567</v>
      </c>
      <c r="G226" t="s">
        <v>4567</v>
      </c>
      <c r="H226" t="s">
        <v>4568</v>
      </c>
      <c r="I226" t="s">
        <v>3489</v>
      </c>
      <c r="J226" t="s">
        <v>4569</v>
      </c>
      <c r="L226" t="s">
        <v>330</v>
      </c>
      <c r="M226" t="s">
        <v>324</v>
      </c>
      <c r="N226" t="s">
        <v>2473</v>
      </c>
      <c r="O226" t="s">
        <v>2478</v>
      </c>
      <c r="P226" t="s">
        <v>2468</v>
      </c>
      <c r="Q226" t="s">
        <v>4569</v>
      </c>
      <c r="S226" t="s">
        <v>4570</v>
      </c>
      <c r="T226" t="s">
        <v>4571</v>
      </c>
      <c r="U226" t="s">
        <v>328</v>
      </c>
      <c r="V226" t="s">
        <v>328</v>
      </c>
      <c r="W226" t="s">
        <v>328</v>
      </c>
      <c r="X226" t="s">
        <v>328</v>
      </c>
      <c r="Y226" t="s">
        <v>4572</v>
      </c>
      <c r="Z226">
        <v>80550</v>
      </c>
      <c r="AA226" t="s">
        <v>4573</v>
      </c>
    </row>
    <row r="227" spans="1:27">
      <c r="A227" t="s">
        <v>4574</v>
      </c>
      <c r="B227" t="s">
        <v>254</v>
      </c>
      <c r="C227" t="s">
        <v>254</v>
      </c>
      <c r="D227" t="s">
        <v>4419</v>
      </c>
      <c r="E227" t="s">
        <v>4420</v>
      </c>
      <c r="F227" t="s">
        <v>4575</v>
      </c>
      <c r="G227" t="s">
        <v>4575</v>
      </c>
      <c r="H227" t="s">
        <v>4576</v>
      </c>
      <c r="I227" t="s">
        <v>3489</v>
      </c>
      <c r="J227" t="s">
        <v>4577</v>
      </c>
      <c r="L227" t="s">
        <v>330</v>
      </c>
      <c r="M227" t="s">
        <v>324</v>
      </c>
      <c r="N227" t="s">
        <v>2473</v>
      </c>
      <c r="O227" t="s">
        <v>2478</v>
      </c>
      <c r="P227" t="s">
        <v>2468</v>
      </c>
      <c r="Q227" t="s">
        <v>4577</v>
      </c>
      <c r="S227" t="s">
        <v>4547</v>
      </c>
      <c r="T227" t="s">
        <v>4578</v>
      </c>
      <c r="U227" t="s">
        <v>328</v>
      </c>
      <c r="V227" t="s">
        <v>328</v>
      </c>
      <c r="W227" t="s">
        <v>328</v>
      </c>
      <c r="X227" t="s">
        <v>328</v>
      </c>
      <c r="Y227" t="s">
        <v>4579</v>
      </c>
      <c r="Z227">
        <v>80450</v>
      </c>
      <c r="AA227" t="s">
        <v>4550</v>
      </c>
    </row>
    <row r="228" spans="1:27">
      <c r="A228" t="s">
        <v>4580</v>
      </c>
      <c r="B228" t="s">
        <v>254</v>
      </c>
      <c r="C228" t="s">
        <v>254</v>
      </c>
      <c r="D228" t="s">
        <v>4419</v>
      </c>
      <c r="E228" t="s">
        <v>4420</v>
      </c>
      <c r="F228" t="s">
        <v>4581</v>
      </c>
      <c r="G228" t="s">
        <v>4581</v>
      </c>
      <c r="H228" t="s">
        <v>4582</v>
      </c>
      <c r="I228" t="s">
        <v>3489</v>
      </c>
      <c r="J228" t="s">
        <v>4583</v>
      </c>
      <c r="L228" t="s">
        <v>330</v>
      </c>
      <c r="M228" t="s">
        <v>324</v>
      </c>
      <c r="N228" t="s">
        <v>2473</v>
      </c>
      <c r="O228" t="s">
        <v>2478</v>
      </c>
      <c r="P228" t="s">
        <v>2468</v>
      </c>
      <c r="Q228" t="s">
        <v>4583</v>
      </c>
      <c r="S228" t="s">
        <v>4547</v>
      </c>
      <c r="T228" t="s">
        <v>4584</v>
      </c>
      <c r="U228" t="s">
        <v>328</v>
      </c>
      <c r="V228" t="s">
        <v>328</v>
      </c>
      <c r="W228" t="s">
        <v>328</v>
      </c>
      <c r="X228" t="s">
        <v>328</v>
      </c>
      <c r="Y228" t="s">
        <v>4585</v>
      </c>
      <c r="Z228">
        <v>80450</v>
      </c>
      <c r="AA228" t="s">
        <v>4550</v>
      </c>
    </row>
    <row r="229" spans="1:27">
      <c r="A229" t="s">
        <v>4586</v>
      </c>
      <c r="B229" t="s">
        <v>254</v>
      </c>
      <c r="C229" t="s">
        <v>254</v>
      </c>
      <c r="D229" t="s">
        <v>4419</v>
      </c>
      <c r="E229" t="s">
        <v>4420</v>
      </c>
      <c r="F229" t="s">
        <v>4587</v>
      </c>
      <c r="G229" t="s">
        <v>4587</v>
      </c>
      <c r="H229" t="s">
        <v>4588</v>
      </c>
      <c r="I229" t="s">
        <v>3489</v>
      </c>
      <c r="J229" t="s">
        <v>4589</v>
      </c>
      <c r="K229" t="s">
        <v>4590</v>
      </c>
      <c r="L229" t="s">
        <v>330</v>
      </c>
      <c r="M229" t="s">
        <v>330</v>
      </c>
      <c r="N229" t="s">
        <v>3201</v>
      </c>
      <c r="O229" t="s">
        <v>3287</v>
      </c>
      <c r="P229" t="s">
        <v>3270</v>
      </c>
      <c r="Q229" t="s">
        <v>4589</v>
      </c>
      <c r="S229" t="s">
        <v>4591</v>
      </c>
      <c r="T229" t="s">
        <v>4592</v>
      </c>
      <c r="U229" t="s">
        <v>328</v>
      </c>
      <c r="V229" t="s">
        <v>328</v>
      </c>
      <c r="W229" t="s">
        <v>328</v>
      </c>
      <c r="X229" t="s">
        <v>328</v>
      </c>
      <c r="Y229" t="s">
        <v>4593</v>
      </c>
      <c r="Z229">
        <v>80719</v>
      </c>
      <c r="AA229" t="s">
        <v>4594</v>
      </c>
    </row>
    <row r="230" spans="1:27">
      <c r="A230" t="s">
        <v>4595</v>
      </c>
      <c r="B230" t="s">
        <v>254</v>
      </c>
      <c r="C230" t="s">
        <v>254</v>
      </c>
      <c r="D230" t="s">
        <v>4419</v>
      </c>
      <c r="E230" t="s">
        <v>4420</v>
      </c>
      <c r="F230" t="s">
        <v>4596</v>
      </c>
      <c r="G230" t="s">
        <v>4597</v>
      </c>
      <c r="H230" t="s">
        <v>4598</v>
      </c>
      <c r="I230" t="s">
        <v>3489</v>
      </c>
      <c r="J230" t="s">
        <v>4599</v>
      </c>
      <c r="K230" t="s">
        <v>4419</v>
      </c>
      <c r="L230" t="s">
        <v>330</v>
      </c>
      <c r="M230" t="s">
        <v>324</v>
      </c>
      <c r="N230" t="s">
        <v>2473</v>
      </c>
      <c r="O230" t="s">
        <v>2478</v>
      </c>
      <c r="P230" t="s">
        <v>2468</v>
      </c>
      <c r="Q230" t="s">
        <v>4599</v>
      </c>
      <c r="S230" t="s">
        <v>4600</v>
      </c>
      <c r="T230" t="s">
        <v>4601</v>
      </c>
      <c r="U230" t="s">
        <v>328</v>
      </c>
      <c r="V230" t="s">
        <v>328</v>
      </c>
      <c r="W230" t="s">
        <v>328</v>
      </c>
      <c r="X230" t="s">
        <v>328</v>
      </c>
      <c r="Y230" t="s">
        <v>4602</v>
      </c>
      <c r="Z230">
        <v>70992</v>
      </c>
      <c r="AA230" t="s">
        <v>4603</v>
      </c>
    </row>
    <row r="231" spans="1:27">
      <c r="A231" t="s">
        <v>4604</v>
      </c>
      <c r="B231" t="s">
        <v>254</v>
      </c>
      <c r="C231" t="s">
        <v>254</v>
      </c>
      <c r="D231" t="s">
        <v>4419</v>
      </c>
      <c r="E231" t="s">
        <v>4420</v>
      </c>
      <c r="F231" t="s">
        <v>4605</v>
      </c>
      <c r="G231" t="s">
        <v>4605</v>
      </c>
      <c r="H231" t="s">
        <v>4606</v>
      </c>
      <c r="I231" t="s">
        <v>3489</v>
      </c>
      <c r="J231" t="s">
        <v>4607</v>
      </c>
      <c r="L231" t="s">
        <v>330</v>
      </c>
      <c r="M231" t="s">
        <v>324</v>
      </c>
      <c r="N231" t="s">
        <v>2473</v>
      </c>
      <c r="O231" t="s">
        <v>2478</v>
      </c>
      <c r="P231" t="s">
        <v>2468</v>
      </c>
      <c r="Q231" t="s">
        <v>4607</v>
      </c>
      <c r="S231" t="s">
        <v>4608</v>
      </c>
      <c r="T231" t="s">
        <v>4609</v>
      </c>
      <c r="U231" t="s">
        <v>328</v>
      </c>
      <c r="V231" t="s">
        <v>328</v>
      </c>
      <c r="W231" t="s">
        <v>328</v>
      </c>
      <c r="X231" t="s">
        <v>328</v>
      </c>
      <c r="Y231" t="s">
        <v>4610</v>
      </c>
      <c r="Z231">
        <v>80510</v>
      </c>
      <c r="AA231" t="s">
        <v>4611</v>
      </c>
    </row>
    <row r="232" spans="1:27">
      <c r="A232" t="s">
        <v>4612</v>
      </c>
      <c r="B232" t="s">
        <v>254</v>
      </c>
      <c r="C232" t="s">
        <v>254</v>
      </c>
      <c r="D232" t="s">
        <v>4419</v>
      </c>
      <c r="E232" t="s">
        <v>4420</v>
      </c>
      <c r="F232" t="s">
        <v>4613</v>
      </c>
      <c r="G232" t="s">
        <v>4614</v>
      </c>
      <c r="H232" t="s">
        <v>4615</v>
      </c>
      <c r="I232" t="s">
        <v>3489</v>
      </c>
      <c r="J232" t="s">
        <v>4616</v>
      </c>
      <c r="L232" t="s">
        <v>330</v>
      </c>
      <c r="M232" t="s">
        <v>324</v>
      </c>
      <c r="N232" t="s">
        <v>2473</v>
      </c>
      <c r="O232" t="s">
        <v>2478</v>
      </c>
      <c r="P232" t="s">
        <v>2468</v>
      </c>
      <c r="Q232" t="s">
        <v>4561</v>
      </c>
      <c r="S232" t="s">
        <v>4617</v>
      </c>
      <c r="T232" t="s">
        <v>4618</v>
      </c>
      <c r="U232" t="s">
        <v>328</v>
      </c>
      <c r="V232" t="s">
        <v>328</v>
      </c>
      <c r="W232" t="s">
        <v>328</v>
      </c>
      <c r="X232" t="s">
        <v>328</v>
      </c>
      <c r="Y232" t="s">
        <v>4619</v>
      </c>
      <c r="Z232">
        <v>80720</v>
      </c>
      <c r="AA232" t="s">
        <v>4620</v>
      </c>
    </row>
    <row r="233" spans="1:27">
      <c r="A233" t="s">
        <v>4621</v>
      </c>
      <c r="B233" t="s">
        <v>254</v>
      </c>
      <c r="C233" t="s">
        <v>254</v>
      </c>
      <c r="D233" t="s">
        <v>4419</v>
      </c>
      <c r="E233" t="s">
        <v>4420</v>
      </c>
      <c r="F233" t="s">
        <v>4622</v>
      </c>
      <c r="G233" t="s">
        <v>4622</v>
      </c>
      <c r="H233" t="s">
        <v>4623</v>
      </c>
      <c r="I233" t="s">
        <v>3489</v>
      </c>
      <c r="J233" t="s">
        <v>4624</v>
      </c>
      <c r="L233" t="s">
        <v>330</v>
      </c>
      <c r="M233" t="s">
        <v>330</v>
      </c>
      <c r="N233" t="s">
        <v>3201</v>
      </c>
      <c r="O233" t="s">
        <v>3287</v>
      </c>
      <c r="P233" t="s">
        <v>3270</v>
      </c>
      <c r="Q233" t="s">
        <v>4625</v>
      </c>
      <c r="S233" t="s">
        <v>3440</v>
      </c>
      <c r="T233" t="s">
        <v>3440</v>
      </c>
      <c r="U233" t="s">
        <v>328</v>
      </c>
      <c r="V233" t="s">
        <v>328</v>
      </c>
      <c r="W233" t="s">
        <v>328</v>
      </c>
      <c r="X233" t="s">
        <v>328</v>
      </c>
      <c r="Y233" t="s">
        <v>4626</v>
      </c>
      <c r="Z233" t="s">
        <v>3440</v>
      </c>
    </row>
    <row r="234" spans="1:27">
      <c r="A234" t="s">
        <v>4627</v>
      </c>
      <c r="B234" t="s">
        <v>254</v>
      </c>
      <c r="C234" t="s">
        <v>254</v>
      </c>
      <c r="D234" t="s">
        <v>4419</v>
      </c>
      <c r="E234" t="s">
        <v>4420</v>
      </c>
      <c r="F234" t="s">
        <v>4628</v>
      </c>
      <c r="G234" t="s">
        <v>4628</v>
      </c>
      <c r="H234" t="s">
        <v>4629</v>
      </c>
      <c r="I234" t="s">
        <v>3489</v>
      </c>
      <c r="J234" t="s">
        <v>4630</v>
      </c>
      <c r="L234" t="s">
        <v>330</v>
      </c>
      <c r="M234" t="s">
        <v>324</v>
      </c>
      <c r="N234" t="s">
        <v>2473</v>
      </c>
      <c r="O234" t="s">
        <v>2478</v>
      </c>
      <c r="P234" t="s">
        <v>2468</v>
      </c>
      <c r="Q234" t="s">
        <v>4630</v>
      </c>
      <c r="S234" t="s">
        <v>4631</v>
      </c>
      <c r="T234" t="s">
        <v>4632</v>
      </c>
      <c r="U234" t="s">
        <v>328</v>
      </c>
      <c r="V234" t="s">
        <v>328</v>
      </c>
      <c r="W234" t="s">
        <v>328</v>
      </c>
      <c r="X234" t="s">
        <v>328</v>
      </c>
      <c r="Y234" t="s">
        <v>4633</v>
      </c>
      <c r="Z234">
        <v>80930</v>
      </c>
      <c r="AA234" t="s">
        <v>4634</v>
      </c>
    </row>
    <row r="235" spans="1:27">
      <c r="A235" t="s">
        <v>4635</v>
      </c>
      <c r="B235" t="s">
        <v>254</v>
      </c>
      <c r="C235" t="s">
        <v>254</v>
      </c>
      <c r="D235" t="s">
        <v>4419</v>
      </c>
      <c r="E235" t="s">
        <v>4420</v>
      </c>
      <c r="F235" t="s">
        <v>4636</v>
      </c>
      <c r="G235" t="s">
        <v>4636</v>
      </c>
      <c r="H235" t="s">
        <v>4636</v>
      </c>
      <c r="I235" t="s">
        <v>3489</v>
      </c>
      <c r="J235" t="s">
        <v>4637</v>
      </c>
      <c r="L235" t="s">
        <v>330</v>
      </c>
      <c r="M235" t="s">
        <v>324</v>
      </c>
      <c r="N235" t="s">
        <v>2473</v>
      </c>
      <c r="O235" t="s">
        <v>2478</v>
      </c>
      <c r="P235" t="s">
        <v>2468</v>
      </c>
      <c r="Q235" t="s">
        <v>4638</v>
      </c>
      <c r="R235" t="s">
        <v>4639</v>
      </c>
      <c r="S235" t="s">
        <v>4640</v>
      </c>
      <c r="T235" t="s">
        <v>4641</v>
      </c>
      <c r="U235" t="s">
        <v>328</v>
      </c>
      <c r="V235" t="s">
        <v>328</v>
      </c>
      <c r="W235" t="s">
        <v>328</v>
      </c>
      <c r="X235" t="s">
        <v>328</v>
      </c>
      <c r="Y235" t="s">
        <v>4642</v>
      </c>
      <c r="Z235">
        <v>80830</v>
      </c>
      <c r="AA235" t="s">
        <v>4643</v>
      </c>
    </row>
    <row r="236" spans="1:27">
      <c r="A236" t="s">
        <v>4644</v>
      </c>
      <c r="B236" t="s">
        <v>254</v>
      </c>
      <c r="C236" t="s">
        <v>254</v>
      </c>
      <c r="D236" t="s">
        <v>4419</v>
      </c>
      <c r="E236" t="s">
        <v>4420</v>
      </c>
      <c r="F236" t="s">
        <v>4645</v>
      </c>
      <c r="G236" t="s">
        <v>4645</v>
      </c>
      <c r="H236" t="s">
        <v>4646</v>
      </c>
      <c r="I236" t="s">
        <v>3489</v>
      </c>
      <c r="J236" t="s">
        <v>4647</v>
      </c>
      <c r="L236" t="s">
        <v>330</v>
      </c>
      <c r="M236" t="s">
        <v>324</v>
      </c>
      <c r="N236" t="s">
        <v>2473</v>
      </c>
      <c r="O236" t="s">
        <v>2478</v>
      </c>
      <c r="P236" t="s">
        <v>2468</v>
      </c>
      <c r="Q236" t="s">
        <v>4648</v>
      </c>
      <c r="S236" t="s">
        <v>4649</v>
      </c>
      <c r="T236" t="s">
        <v>4650</v>
      </c>
      <c r="U236" t="s">
        <v>328</v>
      </c>
      <c r="V236" t="s">
        <v>328</v>
      </c>
      <c r="W236" t="s">
        <v>328</v>
      </c>
      <c r="X236" t="s">
        <v>328</v>
      </c>
      <c r="Y236" t="s">
        <v>4651</v>
      </c>
      <c r="Z236">
        <v>81070</v>
      </c>
      <c r="AA236" t="s">
        <v>4652</v>
      </c>
    </row>
    <row r="237" spans="1:27">
      <c r="A237" t="s">
        <v>4653</v>
      </c>
      <c r="B237" t="s">
        <v>254</v>
      </c>
      <c r="C237" t="s">
        <v>254</v>
      </c>
      <c r="D237" t="s">
        <v>4419</v>
      </c>
      <c r="E237" t="s">
        <v>4420</v>
      </c>
      <c r="F237" t="s">
        <v>4654</v>
      </c>
      <c r="G237" t="s">
        <v>4654</v>
      </c>
      <c r="H237" t="s">
        <v>4655</v>
      </c>
      <c r="I237" t="s">
        <v>3489</v>
      </c>
      <c r="J237" t="s">
        <v>4656</v>
      </c>
      <c r="L237" t="s">
        <v>330</v>
      </c>
      <c r="M237" t="s">
        <v>330</v>
      </c>
      <c r="N237" t="s">
        <v>3201</v>
      </c>
      <c r="O237" t="s">
        <v>3287</v>
      </c>
      <c r="P237" t="s">
        <v>3270</v>
      </c>
      <c r="Q237" t="s">
        <v>4656</v>
      </c>
      <c r="S237" t="s">
        <v>4657</v>
      </c>
      <c r="T237" t="s">
        <v>4658</v>
      </c>
      <c r="U237" t="s">
        <v>328</v>
      </c>
      <c r="V237" t="s">
        <v>328</v>
      </c>
      <c r="W237" t="s">
        <v>328</v>
      </c>
      <c r="X237" t="s">
        <v>328</v>
      </c>
      <c r="Y237" t="s">
        <v>4659</v>
      </c>
      <c r="Z237">
        <v>80430</v>
      </c>
      <c r="AA237" t="s">
        <v>4660</v>
      </c>
    </row>
    <row r="238" spans="1:27">
      <c r="A238" t="s">
        <v>4661</v>
      </c>
      <c r="B238" t="s">
        <v>254</v>
      </c>
      <c r="C238" t="s">
        <v>254</v>
      </c>
      <c r="D238" t="s">
        <v>4419</v>
      </c>
      <c r="E238" t="s">
        <v>4420</v>
      </c>
      <c r="F238" t="s">
        <v>4662</v>
      </c>
      <c r="G238" t="s">
        <v>4662</v>
      </c>
      <c r="H238" t="s">
        <v>4663</v>
      </c>
      <c r="I238" t="s">
        <v>3489</v>
      </c>
      <c r="J238" t="s">
        <v>4664</v>
      </c>
      <c r="L238" t="s">
        <v>330</v>
      </c>
      <c r="M238" t="s">
        <v>324</v>
      </c>
      <c r="N238" t="s">
        <v>2473</v>
      </c>
      <c r="O238" t="s">
        <v>2478</v>
      </c>
      <c r="P238" t="s">
        <v>2468</v>
      </c>
      <c r="Q238" t="s">
        <v>4473</v>
      </c>
      <c r="S238" t="s">
        <v>4665</v>
      </c>
      <c r="T238" t="s">
        <v>4666</v>
      </c>
      <c r="U238" t="s">
        <v>328</v>
      </c>
      <c r="V238" t="s">
        <v>328</v>
      </c>
      <c r="W238" t="s">
        <v>328</v>
      </c>
      <c r="X238" t="s">
        <v>328</v>
      </c>
      <c r="Y238" t="s">
        <v>4667</v>
      </c>
      <c r="Z238">
        <v>80940</v>
      </c>
      <c r="AA238" t="s">
        <v>4668</v>
      </c>
    </row>
    <row r="239" spans="1:27">
      <c r="A239" t="s">
        <v>4669</v>
      </c>
      <c r="B239" t="s">
        <v>254</v>
      </c>
      <c r="C239" t="s">
        <v>254</v>
      </c>
      <c r="D239" t="s">
        <v>4419</v>
      </c>
      <c r="E239" t="s">
        <v>4420</v>
      </c>
      <c r="F239" t="s">
        <v>4670</v>
      </c>
      <c r="G239" t="s">
        <v>4670</v>
      </c>
      <c r="H239" t="s">
        <v>4671</v>
      </c>
      <c r="I239" t="s">
        <v>3489</v>
      </c>
      <c r="J239" t="s">
        <v>4672</v>
      </c>
      <c r="L239" t="s">
        <v>330</v>
      </c>
      <c r="M239" t="s">
        <v>324</v>
      </c>
      <c r="N239" t="s">
        <v>2473</v>
      </c>
      <c r="O239" t="s">
        <v>2478</v>
      </c>
      <c r="P239" t="s">
        <v>2468</v>
      </c>
      <c r="Q239" t="s">
        <v>4672</v>
      </c>
      <c r="S239">
        <v>3.9</v>
      </c>
      <c r="T239" t="s">
        <v>4673</v>
      </c>
      <c r="U239" t="s">
        <v>328</v>
      </c>
      <c r="V239" t="s">
        <v>328</v>
      </c>
      <c r="W239" t="s">
        <v>328</v>
      </c>
      <c r="X239" t="s">
        <v>328</v>
      </c>
      <c r="Y239" t="s">
        <v>4674</v>
      </c>
      <c r="Z239" t="s">
        <v>3440</v>
      </c>
    </row>
    <row r="240" spans="1:27">
      <c r="A240" t="s">
        <v>4675</v>
      </c>
      <c r="B240" t="s">
        <v>254</v>
      </c>
      <c r="C240" t="s">
        <v>254</v>
      </c>
      <c r="D240" t="s">
        <v>4419</v>
      </c>
      <c r="E240" t="s">
        <v>4420</v>
      </c>
      <c r="F240" t="s">
        <v>4676</v>
      </c>
      <c r="G240" t="s">
        <v>4676</v>
      </c>
      <c r="H240" t="s">
        <v>4677</v>
      </c>
      <c r="I240" t="s">
        <v>3489</v>
      </c>
      <c r="J240" t="s">
        <v>4678</v>
      </c>
      <c r="L240" t="s">
        <v>330</v>
      </c>
      <c r="M240" t="s">
        <v>324</v>
      </c>
      <c r="N240" t="s">
        <v>2473</v>
      </c>
      <c r="O240" t="s">
        <v>2478</v>
      </c>
      <c r="P240" t="s">
        <v>2468</v>
      </c>
      <c r="Q240" t="s">
        <v>4678</v>
      </c>
    </row>
    <row r="241" spans="1:30">
      <c r="A241" t="s">
        <v>4679</v>
      </c>
      <c r="B241" t="s">
        <v>254</v>
      </c>
      <c r="C241" t="s">
        <v>254</v>
      </c>
      <c r="D241" t="s">
        <v>4419</v>
      </c>
      <c r="E241" t="s">
        <v>4420</v>
      </c>
      <c r="F241" t="s">
        <v>4680</v>
      </c>
      <c r="G241" t="s">
        <v>4680</v>
      </c>
      <c r="H241" t="s">
        <v>4681</v>
      </c>
      <c r="I241" t="s">
        <v>3489</v>
      </c>
      <c r="J241" t="s">
        <v>4682</v>
      </c>
      <c r="L241" t="s">
        <v>330</v>
      </c>
      <c r="M241" t="s">
        <v>324</v>
      </c>
      <c r="N241" t="s">
        <v>2473</v>
      </c>
      <c r="O241" t="s">
        <v>2478</v>
      </c>
      <c r="P241" t="s">
        <v>2468</v>
      </c>
      <c r="Q241" t="s">
        <v>4682</v>
      </c>
      <c r="S241" t="s">
        <v>4640</v>
      </c>
      <c r="T241" t="s">
        <v>4683</v>
      </c>
      <c r="U241" t="s">
        <v>328</v>
      </c>
      <c r="V241" t="s">
        <v>328</v>
      </c>
      <c r="W241" t="s">
        <v>328</v>
      </c>
      <c r="X241" t="s">
        <v>328</v>
      </c>
      <c r="Y241" t="s">
        <v>4684</v>
      </c>
      <c r="Z241">
        <v>80840</v>
      </c>
      <c r="AA241" t="s">
        <v>4685</v>
      </c>
    </row>
    <row r="242" spans="1:30">
      <c r="A242" t="s">
        <v>4686</v>
      </c>
      <c r="B242" t="s">
        <v>254</v>
      </c>
      <c r="C242" t="s">
        <v>254</v>
      </c>
      <c r="D242" t="s">
        <v>4419</v>
      </c>
      <c r="E242" t="s">
        <v>4420</v>
      </c>
      <c r="F242" t="s">
        <v>4687</v>
      </c>
      <c r="G242" t="s">
        <v>4688</v>
      </c>
      <c r="H242" t="s">
        <v>3503</v>
      </c>
      <c r="I242" t="s">
        <v>3489</v>
      </c>
      <c r="J242" t="s">
        <v>4689</v>
      </c>
      <c r="L242" t="s">
        <v>330</v>
      </c>
      <c r="M242" t="s">
        <v>324</v>
      </c>
      <c r="N242" t="s">
        <v>2473</v>
      </c>
      <c r="O242" t="s">
        <v>2478</v>
      </c>
      <c r="P242" t="s">
        <v>2468</v>
      </c>
      <c r="Q242" t="s">
        <v>4689</v>
      </c>
      <c r="S242">
        <v>3.9</v>
      </c>
      <c r="T242" t="s">
        <v>4690</v>
      </c>
      <c r="U242" t="s">
        <v>328</v>
      </c>
      <c r="V242" t="s">
        <v>328</v>
      </c>
      <c r="W242" t="s">
        <v>328</v>
      </c>
      <c r="X242" t="s">
        <v>328</v>
      </c>
      <c r="Y242" t="s">
        <v>4691</v>
      </c>
      <c r="Z242" t="s">
        <v>3440</v>
      </c>
    </row>
    <row r="243" spans="1:30">
      <c r="A243" t="s">
        <v>4692</v>
      </c>
      <c r="B243" t="s">
        <v>254</v>
      </c>
      <c r="C243" t="s">
        <v>254</v>
      </c>
      <c r="D243" t="s">
        <v>4419</v>
      </c>
      <c r="E243" t="s">
        <v>4420</v>
      </c>
      <c r="F243" t="s">
        <v>4693</v>
      </c>
      <c r="G243" t="s">
        <v>4693</v>
      </c>
      <c r="H243" t="s">
        <v>4694</v>
      </c>
      <c r="I243" t="s">
        <v>3489</v>
      </c>
      <c r="J243" t="s">
        <v>4695</v>
      </c>
      <c r="L243" t="s">
        <v>330</v>
      </c>
      <c r="M243" t="s">
        <v>330</v>
      </c>
      <c r="N243" t="s">
        <v>3201</v>
      </c>
      <c r="O243" t="s">
        <v>3287</v>
      </c>
      <c r="P243" t="s">
        <v>3270</v>
      </c>
      <c r="Q243" t="s">
        <v>4696</v>
      </c>
      <c r="S243" t="s">
        <v>4697</v>
      </c>
      <c r="T243" t="s">
        <v>4698</v>
      </c>
      <c r="U243" t="s">
        <v>328</v>
      </c>
      <c r="V243" t="s">
        <v>328</v>
      </c>
      <c r="W243" t="s">
        <v>328</v>
      </c>
      <c r="X243" t="s">
        <v>328</v>
      </c>
      <c r="Y243" t="s">
        <v>4699</v>
      </c>
      <c r="Z243">
        <v>81010</v>
      </c>
      <c r="AA243" t="s">
        <v>4700</v>
      </c>
    </row>
    <row r="244" spans="1:30">
      <c r="A244" t="s">
        <v>4701</v>
      </c>
      <c r="B244" t="s">
        <v>254</v>
      </c>
      <c r="C244" t="s">
        <v>254</v>
      </c>
      <c r="D244" t="s">
        <v>4419</v>
      </c>
      <c r="E244" t="s">
        <v>4420</v>
      </c>
      <c r="F244" t="s">
        <v>4702</v>
      </c>
      <c r="G244" t="s">
        <v>4702</v>
      </c>
      <c r="H244" t="s">
        <v>4703</v>
      </c>
      <c r="I244" t="s">
        <v>3489</v>
      </c>
      <c r="J244" t="s">
        <v>4704</v>
      </c>
      <c r="L244" t="s">
        <v>324</v>
      </c>
      <c r="M244" t="s">
        <v>324</v>
      </c>
      <c r="N244" t="s">
        <v>2458</v>
      </c>
      <c r="O244" t="s">
        <v>2463</v>
      </c>
      <c r="P244" t="s">
        <v>2453</v>
      </c>
      <c r="Q244" t="s">
        <v>4704</v>
      </c>
      <c r="S244" t="s">
        <v>3440</v>
      </c>
      <c r="T244" t="s">
        <v>3440</v>
      </c>
      <c r="U244" t="s">
        <v>328</v>
      </c>
      <c r="V244" t="s">
        <v>328</v>
      </c>
      <c r="W244" t="s">
        <v>328</v>
      </c>
      <c r="X244" t="s">
        <v>328</v>
      </c>
      <c r="Y244" t="s">
        <v>4705</v>
      </c>
      <c r="Z244" t="s">
        <v>3440</v>
      </c>
    </row>
    <row r="245" spans="1:30">
      <c r="A245" t="s">
        <v>4706</v>
      </c>
      <c r="B245" t="s">
        <v>254</v>
      </c>
      <c r="C245" t="s">
        <v>254</v>
      </c>
      <c r="D245" t="s">
        <v>4419</v>
      </c>
      <c r="E245" t="s">
        <v>4420</v>
      </c>
      <c r="F245" t="s">
        <v>4707</v>
      </c>
      <c r="G245" t="s">
        <v>4707</v>
      </c>
      <c r="H245" t="s">
        <v>4708</v>
      </c>
      <c r="I245" t="s">
        <v>3489</v>
      </c>
      <c r="J245" t="s">
        <v>4709</v>
      </c>
      <c r="L245" t="s">
        <v>330</v>
      </c>
      <c r="M245" t="s">
        <v>324</v>
      </c>
      <c r="N245" t="s">
        <v>2473</v>
      </c>
      <c r="O245" t="s">
        <v>2478</v>
      </c>
      <c r="P245" t="s">
        <v>2468</v>
      </c>
      <c r="Q245" t="s">
        <v>4709</v>
      </c>
      <c r="S245" t="s">
        <v>4710</v>
      </c>
      <c r="T245" t="s">
        <v>4711</v>
      </c>
      <c r="U245" t="s">
        <v>328</v>
      </c>
      <c r="V245" t="s">
        <v>328</v>
      </c>
      <c r="W245" t="s">
        <v>328</v>
      </c>
      <c r="X245" t="s">
        <v>328</v>
      </c>
      <c r="Y245" t="s">
        <v>4712</v>
      </c>
      <c r="Z245">
        <v>80521</v>
      </c>
      <c r="AA245" t="s">
        <v>4713</v>
      </c>
    </row>
    <row r="246" spans="1:30">
      <c r="A246" t="s">
        <v>4714</v>
      </c>
      <c r="B246" t="s">
        <v>254</v>
      </c>
      <c r="C246" t="s">
        <v>254</v>
      </c>
      <c r="D246" t="s">
        <v>4419</v>
      </c>
      <c r="E246" t="s">
        <v>4420</v>
      </c>
      <c r="F246" t="s">
        <v>4715</v>
      </c>
      <c r="G246" t="s">
        <v>4715</v>
      </c>
      <c r="H246" t="s">
        <v>4716</v>
      </c>
      <c r="I246" t="s">
        <v>3489</v>
      </c>
      <c r="J246" t="s">
        <v>4717</v>
      </c>
      <c r="L246" t="s">
        <v>330</v>
      </c>
      <c r="M246" t="s">
        <v>330</v>
      </c>
      <c r="N246" t="s">
        <v>3201</v>
      </c>
      <c r="O246" t="s">
        <v>3287</v>
      </c>
      <c r="P246" t="s">
        <v>3270</v>
      </c>
      <c r="Q246" t="s">
        <v>4717</v>
      </c>
      <c r="S246" t="s">
        <v>4718</v>
      </c>
      <c r="T246" t="s">
        <v>4719</v>
      </c>
      <c r="U246" t="s">
        <v>328</v>
      </c>
      <c r="V246" t="s">
        <v>328</v>
      </c>
      <c r="W246" t="s">
        <v>328</v>
      </c>
      <c r="X246" t="s">
        <v>328</v>
      </c>
      <c r="Y246" t="s">
        <v>4720</v>
      </c>
      <c r="Z246">
        <v>80711</v>
      </c>
      <c r="AA246" t="s">
        <v>4721</v>
      </c>
    </row>
    <row r="247" spans="1:30">
      <c r="A247" t="s">
        <v>4722</v>
      </c>
      <c r="B247" t="s">
        <v>3379</v>
      </c>
      <c r="C247" t="s">
        <v>3379</v>
      </c>
      <c r="D247" t="s">
        <v>4723</v>
      </c>
      <c r="E247" t="s">
        <v>4724</v>
      </c>
      <c r="F247" t="s">
        <v>4725</v>
      </c>
      <c r="G247" t="s">
        <v>4725</v>
      </c>
      <c r="H247" t="s">
        <v>4726</v>
      </c>
      <c r="I247" t="s">
        <v>3384</v>
      </c>
      <c r="L247" t="s">
        <v>328</v>
      </c>
      <c r="M247" t="s">
        <v>328</v>
      </c>
      <c r="N247" t="s">
        <v>328</v>
      </c>
      <c r="O247" t="s">
        <v>328</v>
      </c>
      <c r="P247" t="s">
        <v>328</v>
      </c>
      <c r="Q247" t="s">
        <v>328</v>
      </c>
      <c r="R247" t="s">
        <v>328</v>
      </c>
      <c r="S247" t="s">
        <v>328</v>
      </c>
      <c r="T247" t="s">
        <v>328</v>
      </c>
      <c r="U247">
        <v>14</v>
      </c>
      <c r="V247">
        <v>149</v>
      </c>
      <c r="W247" t="s">
        <v>4727</v>
      </c>
      <c r="Y247" t="s">
        <v>328</v>
      </c>
      <c r="Z247" t="s">
        <v>3440</v>
      </c>
    </row>
    <row r="248" spans="1:30">
      <c r="A248" t="s">
        <v>3311</v>
      </c>
      <c r="B248" t="s">
        <v>254</v>
      </c>
      <c r="C248" t="s">
        <v>254</v>
      </c>
      <c r="D248" t="s">
        <v>4728</v>
      </c>
      <c r="E248" t="s">
        <v>4729</v>
      </c>
      <c r="F248" t="s">
        <v>4730</v>
      </c>
      <c r="G248" t="s">
        <v>4730</v>
      </c>
      <c r="H248" t="s">
        <v>4731</v>
      </c>
      <c r="I248" t="s">
        <v>3446</v>
      </c>
      <c r="J248" t="s">
        <v>4732</v>
      </c>
      <c r="L248" t="s">
        <v>324</v>
      </c>
      <c r="M248" t="s">
        <v>330</v>
      </c>
      <c r="N248" t="s">
        <v>3196</v>
      </c>
      <c r="O248" t="s">
        <v>3282</v>
      </c>
      <c r="P248" t="s">
        <v>3264</v>
      </c>
      <c r="Q248" t="s">
        <v>4732</v>
      </c>
      <c r="S248" t="s">
        <v>3440</v>
      </c>
      <c r="T248" t="s">
        <v>3440</v>
      </c>
      <c r="U248" t="s">
        <v>328</v>
      </c>
      <c r="V248" t="s">
        <v>328</v>
      </c>
      <c r="W248" t="s">
        <v>328</v>
      </c>
      <c r="X248" t="s">
        <v>328</v>
      </c>
      <c r="Y248" t="s">
        <v>4733</v>
      </c>
      <c r="Z248" t="s">
        <v>3440</v>
      </c>
    </row>
    <row r="249" spans="1:30">
      <c r="A249" t="s">
        <v>4734</v>
      </c>
      <c r="B249" t="s">
        <v>254</v>
      </c>
      <c r="C249" t="s">
        <v>254</v>
      </c>
      <c r="D249" t="s">
        <v>4728</v>
      </c>
      <c r="E249" t="s">
        <v>4729</v>
      </c>
      <c r="F249" t="s">
        <v>4735</v>
      </c>
      <c r="G249" t="s">
        <v>4736</v>
      </c>
      <c r="H249" t="s">
        <v>4737</v>
      </c>
      <c r="I249" t="s">
        <v>3446</v>
      </c>
      <c r="J249" t="s">
        <v>4738</v>
      </c>
      <c r="L249" t="s">
        <v>324</v>
      </c>
      <c r="M249" t="s">
        <v>330</v>
      </c>
      <c r="N249" t="s">
        <v>3196</v>
      </c>
      <c r="O249" t="s">
        <v>3282</v>
      </c>
      <c r="P249" t="s">
        <v>3264</v>
      </c>
      <c r="Q249" s="32"/>
      <c r="R249" s="32"/>
      <c r="S249" s="32"/>
      <c r="T249" s="32"/>
      <c r="Y249" t="s">
        <v>4739</v>
      </c>
    </row>
    <row r="250" spans="1:30">
      <c r="A250" t="s">
        <v>4740</v>
      </c>
      <c r="B250" t="s">
        <v>254</v>
      </c>
      <c r="C250" t="s">
        <v>254</v>
      </c>
      <c r="D250" t="s">
        <v>4728</v>
      </c>
      <c r="E250" t="s">
        <v>4729</v>
      </c>
      <c r="F250" t="s">
        <v>4741</v>
      </c>
      <c r="G250" t="s">
        <v>4741</v>
      </c>
      <c r="H250" t="s">
        <v>4742</v>
      </c>
      <c r="I250" t="s">
        <v>3446</v>
      </c>
      <c r="J250" t="s">
        <v>4743</v>
      </c>
      <c r="L250" t="s">
        <v>324</v>
      </c>
      <c r="M250" t="s">
        <v>330</v>
      </c>
      <c r="N250" t="s">
        <v>3196</v>
      </c>
      <c r="O250" t="s">
        <v>3282</v>
      </c>
      <c r="P250" t="s">
        <v>3264</v>
      </c>
      <c r="Q250" t="s">
        <v>4743</v>
      </c>
      <c r="S250">
        <v>7.09</v>
      </c>
      <c r="T250" t="s">
        <v>4744</v>
      </c>
      <c r="U250" t="s">
        <v>328</v>
      </c>
      <c r="V250" t="s">
        <v>328</v>
      </c>
      <c r="W250" t="s">
        <v>328</v>
      </c>
      <c r="X250" t="s">
        <v>328</v>
      </c>
      <c r="Y250" t="s">
        <v>4745</v>
      </c>
      <c r="Z250">
        <v>71334</v>
      </c>
      <c r="AA250" t="s">
        <v>4746</v>
      </c>
    </row>
    <row r="251" spans="1:30">
      <c r="A251" t="s">
        <v>3157</v>
      </c>
      <c r="B251" t="s">
        <v>254</v>
      </c>
      <c r="C251" t="s">
        <v>254</v>
      </c>
      <c r="D251" t="s">
        <v>4728</v>
      </c>
      <c r="E251" t="s">
        <v>4729</v>
      </c>
      <c r="F251" t="s">
        <v>4747</v>
      </c>
      <c r="G251" t="s">
        <v>4747</v>
      </c>
      <c r="H251" t="s">
        <v>4748</v>
      </c>
      <c r="I251" t="s">
        <v>3446</v>
      </c>
      <c r="J251" t="s">
        <v>4749</v>
      </c>
      <c r="L251" t="s">
        <v>324</v>
      </c>
      <c r="M251" t="s">
        <v>330</v>
      </c>
      <c r="N251" t="s">
        <v>3196</v>
      </c>
      <c r="O251" t="s">
        <v>3282</v>
      </c>
      <c r="P251" t="s">
        <v>3264</v>
      </c>
      <c r="Q251" t="s">
        <v>4749</v>
      </c>
      <c r="S251" t="s">
        <v>3440</v>
      </c>
      <c r="T251" t="s">
        <v>3440</v>
      </c>
      <c r="U251" t="s">
        <v>328</v>
      </c>
      <c r="V251" t="s">
        <v>328</v>
      </c>
      <c r="W251" t="s">
        <v>328</v>
      </c>
      <c r="X251" t="s">
        <v>328</v>
      </c>
      <c r="Y251" t="s">
        <v>4750</v>
      </c>
      <c r="Z251">
        <v>71331</v>
      </c>
      <c r="AA251" t="s">
        <v>4751</v>
      </c>
    </row>
    <row r="252" spans="1:30">
      <c r="A252" t="s">
        <v>4752</v>
      </c>
      <c r="B252" t="s">
        <v>254</v>
      </c>
      <c r="C252" t="s">
        <v>254</v>
      </c>
      <c r="D252" t="s">
        <v>4728</v>
      </c>
      <c r="E252" t="s">
        <v>4729</v>
      </c>
      <c r="F252" t="s">
        <v>4753</v>
      </c>
      <c r="G252" t="s">
        <v>4754</v>
      </c>
      <c r="H252" t="s">
        <v>4755</v>
      </c>
      <c r="I252" t="s">
        <v>3446</v>
      </c>
      <c r="J252" t="s">
        <v>4756</v>
      </c>
      <c r="L252" t="s">
        <v>324</v>
      </c>
      <c r="M252" t="s">
        <v>330</v>
      </c>
      <c r="N252" t="s">
        <v>3196</v>
      </c>
      <c r="O252" t="s">
        <v>3282</v>
      </c>
      <c r="P252" t="s">
        <v>3264</v>
      </c>
      <c r="Q252" t="s">
        <v>4756</v>
      </c>
      <c r="S252" t="s">
        <v>3440</v>
      </c>
      <c r="T252" t="s">
        <v>3440</v>
      </c>
      <c r="U252" t="s">
        <v>328</v>
      </c>
      <c r="V252" t="s">
        <v>328</v>
      </c>
      <c r="W252" t="s">
        <v>328</v>
      </c>
      <c r="X252" t="s">
        <v>328</v>
      </c>
      <c r="Y252" t="s">
        <v>4757</v>
      </c>
      <c r="Z252">
        <v>70820</v>
      </c>
      <c r="AA252" t="s">
        <v>4758</v>
      </c>
    </row>
    <row r="253" spans="1:30">
      <c r="A253" t="s">
        <v>3343</v>
      </c>
      <c r="B253" t="s">
        <v>254</v>
      </c>
      <c r="C253" t="s">
        <v>254</v>
      </c>
      <c r="D253" t="s">
        <v>4728</v>
      </c>
      <c r="E253" t="s">
        <v>4729</v>
      </c>
      <c r="F253" t="s">
        <v>4759</v>
      </c>
      <c r="G253" t="s">
        <v>4759</v>
      </c>
      <c r="H253" t="s">
        <v>4760</v>
      </c>
      <c r="I253" t="s">
        <v>3446</v>
      </c>
      <c r="J253" t="s">
        <v>4761</v>
      </c>
      <c r="L253" t="s">
        <v>324</v>
      </c>
      <c r="M253" t="s">
        <v>330</v>
      </c>
      <c r="N253" t="s">
        <v>3196</v>
      </c>
      <c r="O253" t="s">
        <v>3282</v>
      </c>
      <c r="P253" t="s">
        <v>3264</v>
      </c>
      <c r="Q253" t="s">
        <v>4761</v>
      </c>
      <c r="S253">
        <v>7.03</v>
      </c>
      <c r="T253" t="s">
        <v>4762</v>
      </c>
      <c r="U253" t="s">
        <v>328</v>
      </c>
      <c r="V253" t="s">
        <v>328</v>
      </c>
      <c r="W253" t="s">
        <v>328</v>
      </c>
      <c r="X253" t="s">
        <v>328</v>
      </c>
      <c r="Y253" t="s">
        <v>4763</v>
      </c>
      <c r="Z253">
        <v>71320</v>
      </c>
      <c r="AA253" t="s">
        <v>4764</v>
      </c>
      <c r="AD253" t="s">
        <v>4765</v>
      </c>
    </row>
    <row r="254" spans="1:30">
      <c r="A254" t="s">
        <v>2872</v>
      </c>
      <c r="B254" t="s">
        <v>254</v>
      </c>
      <c r="C254" t="s">
        <v>254</v>
      </c>
      <c r="D254" t="s">
        <v>4728</v>
      </c>
      <c r="E254" t="s">
        <v>4729</v>
      </c>
      <c r="F254" t="s">
        <v>4766</v>
      </c>
      <c r="G254" t="s">
        <v>4766</v>
      </c>
      <c r="H254" t="s">
        <v>4767</v>
      </c>
      <c r="I254" t="s">
        <v>3446</v>
      </c>
      <c r="J254" t="s">
        <v>4768</v>
      </c>
      <c r="K254" t="s">
        <v>4769</v>
      </c>
      <c r="L254" t="s">
        <v>324</v>
      </c>
      <c r="M254" t="s">
        <v>330</v>
      </c>
      <c r="N254" t="s">
        <v>3196</v>
      </c>
      <c r="O254" t="s">
        <v>3282</v>
      </c>
      <c r="P254" t="s">
        <v>3264</v>
      </c>
      <c r="Q254" t="s">
        <v>4768</v>
      </c>
      <c r="S254" t="s">
        <v>3440</v>
      </c>
      <c r="T254" t="s">
        <v>3440</v>
      </c>
      <c r="U254" t="s">
        <v>328</v>
      </c>
      <c r="V254" t="s">
        <v>328</v>
      </c>
      <c r="W254" t="s">
        <v>328</v>
      </c>
      <c r="X254" t="s">
        <v>328</v>
      </c>
      <c r="Y254" t="s">
        <v>4770</v>
      </c>
      <c r="Z254">
        <v>70820</v>
      </c>
      <c r="AA254" t="s">
        <v>4758</v>
      </c>
    </row>
    <row r="255" spans="1:30">
      <c r="A255" t="s">
        <v>2877</v>
      </c>
      <c r="B255" t="s">
        <v>254</v>
      </c>
      <c r="C255" t="s">
        <v>254</v>
      </c>
      <c r="D255" t="s">
        <v>4728</v>
      </c>
      <c r="E255" t="s">
        <v>4729</v>
      </c>
      <c r="F255" t="s">
        <v>4771</v>
      </c>
      <c r="G255" t="s">
        <v>4766</v>
      </c>
      <c r="H255" t="s">
        <v>4767</v>
      </c>
      <c r="I255" t="s">
        <v>3455</v>
      </c>
      <c r="J255" t="s">
        <v>4768</v>
      </c>
      <c r="K255" t="s">
        <v>4772</v>
      </c>
      <c r="L255" t="s">
        <v>324</v>
      </c>
      <c r="M255" t="s">
        <v>330</v>
      </c>
      <c r="N255" t="s">
        <v>3196</v>
      </c>
      <c r="O255" t="s">
        <v>3282</v>
      </c>
      <c r="P255" t="s">
        <v>3264</v>
      </c>
      <c r="Q255" t="s">
        <v>4768</v>
      </c>
      <c r="S255" t="s">
        <v>3440</v>
      </c>
      <c r="T255" t="s">
        <v>3440</v>
      </c>
      <c r="U255" t="s">
        <v>328</v>
      </c>
      <c r="V255" t="s">
        <v>328</v>
      </c>
      <c r="W255" t="s">
        <v>328</v>
      </c>
      <c r="X255" t="s">
        <v>328</v>
      </c>
      <c r="Y255" t="s">
        <v>4770</v>
      </c>
      <c r="Z255">
        <v>70820</v>
      </c>
      <c r="AA255" t="s">
        <v>4758</v>
      </c>
    </row>
    <row r="256" spans="1:30">
      <c r="A256" t="s">
        <v>4773</v>
      </c>
      <c r="B256" t="s">
        <v>254</v>
      </c>
      <c r="C256" t="s">
        <v>254</v>
      </c>
      <c r="D256" t="s">
        <v>4728</v>
      </c>
      <c r="E256" t="s">
        <v>4729</v>
      </c>
      <c r="F256" t="s">
        <v>4774</v>
      </c>
      <c r="G256" t="s">
        <v>4774</v>
      </c>
      <c r="H256" t="s">
        <v>4775</v>
      </c>
      <c r="I256" t="s">
        <v>3446</v>
      </c>
      <c r="J256" t="s">
        <v>4776</v>
      </c>
      <c r="L256" t="s">
        <v>324</v>
      </c>
      <c r="M256" t="s">
        <v>330</v>
      </c>
      <c r="N256" t="s">
        <v>3196</v>
      </c>
      <c r="O256" t="s">
        <v>3282</v>
      </c>
      <c r="P256" t="s">
        <v>3264</v>
      </c>
      <c r="Q256" t="s">
        <v>4777</v>
      </c>
      <c r="R256" t="s">
        <v>4778</v>
      </c>
      <c r="S256">
        <v>7.04</v>
      </c>
      <c r="T256" t="s">
        <v>4779</v>
      </c>
      <c r="U256" t="s">
        <v>328</v>
      </c>
      <c r="V256" t="s">
        <v>328</v>
      </c>
      <c r="W256" t="s">
        <v>328</v>
      </c>
      <c r="X256" t="s">
        <v>328</v>
      </c>
      <c r="Y256" t="s">
        <v>4780</v>
      </c>
      <c r="Z256">
        <v>71335</v>
      </c>
      <c r="AA256" t="s">
        <v>4781</v>
      </c>
      <c r="AD256" t="s">
        <v>4782</v>
      </c>
    </row>
    <row r="257" spans="1:30">
      <c r="A257" t="s">
        <v>4783</v>
      </c>
      <c r="B257" t="s">
        <v>254</v>
      </c>
      <c r="C257" t="s">
        <v>254</v>
      </c>
      <c r="D257" t="s">
        <v>4728</v>
      </c>
      <c r="E257" t="s">
        <v>4729</v>
      </c>
      <c r="F257" t="s">
        <v>4784</v>
      </c>
      <c r="G257" t="s">
        <v>4774</v>
      </c>
      <c r="H257" t="s">
        <v>4775</v>
      </c>
      <c r="I257" t="s">
        <v>3455</v>
      </c>
      <c r="J257" t="s">
        <v>4776</v>
      </c>
      <c r="L257" t="s">
        <v>324</v>
      </c>
      <c r="M257" t="s">
        <v>330</v>
      </c>
      <c r="N257" t="s">
        <v>3196</v>
      </c>
      <c r="O257" t="s">
        <v>3282</v>
      </c>
      <c r="P257" t="s">
        <v>3264</v>
      </c>
      <c r="Q257" t="s">
        <v>4777</v>
      </c>
      <c r="R257" t="s">
        <v>4778</v>
      </c>
      <c r="S257">
        <v>7.04</v>
      </c>
      <c r="T257" t="s">
        <v>4779</v>
      </c>
      <c r="U257" t="s">
        <v>328</v>
      </c>
      <c r="V257" t="s">
        <v>328</v>
      </c>
      <c r="W257" t="s">
        <v>328</v>
      </c>
      <c r="X257" t="s">
        <v>328</v>
      </c>
      <c r="Y257" t="s">
        <v>4780</v>
      </c>
      <c r="Z257">
        <v>71335</v>
      </c>
      <c r="AA257" t="s">
        <v>4781</v>
      </c>
      <c r="AD257" t="s">
        <v>4782</v>
      </c>
    </row>
    <row r="258" spans="1:30">
      <c r="A258" t="s">
        <v>3316</v>
      </c>
      <c r="B258" t="s">
        <v>254</v>
      </c>
      <c r="C258" t="s">
        <v>254</v>
      </c>
      <c r="D258" t="s">
        <v>4728</v>
      </c>
      <c r="E258" t="s">
        <v>4729</v>
      </c>
      <c r="F258" t="s">
        <v>4785</v>
      </c>
      <c r="G258" t="s">
        <v>4786</v>
      </c>
      <c r="H258" t="s">
        <v>4787</v>
      </c>
      <c r="I258" t="s">
        <v>3446</v>
      </c>
      <c r="J258" t="s">
        <v>4788</v>
      </c>
      <c r="L258" t="s">
        <v>324</v>
      </c>
      <c r="M258" t="s">
        <v>330</v>
      </c>
      <c r="N258" t="s">
        <v>3196</v>
      </c>
      <c r="O258" t="s">
        <v>3282</v>
      </c>
      <c r="P258" t="s">
        <v>3264</v>
      </c>
      <c r="Q258" t="s">
        <v>4788</v>
      </c>
      <c r="S258">
        <v>7.02</v>
      </c>
      <c r="T258" t="s">
        <v>4789</v>
      </c>
      <c r="U258" t="s">
        <v>328</v>
      </c>
      <c r="V258" t="s">
        <v>328</v>
      </c>
      <c r="W258" t="s">
        <v>328</v>
      </c>
      <c r="X258" t="s">
        <v>328</v>
      </c>
      <c r="Y258" t="s">
        <v>4790</v>
      </c>
      <c r="Z258">
        <v>71350</v>
      </c>
      <c r="AA258" t="s">
        <v>4791</v>
      </c>
    </row>
    <row r="259" spans="1:30">
      <c r="A259" t="s">
        <v>3167</v>
      </c>
      <c r="B259" t="s">
        <v>254</v>
      </c>
      <c r="C259" t="s">
        <v>254</v>
      </c>
      <c r="D259" t="s">
        <v>4728</v>
      </c>
      <c r="E259" t="s">
        <v>4729</v>
      </c>
      <c r="F259" t="s">
        <v>4792</v>
      </c>
      <c r="G259" t="s">
        <v>4792</v>
      </c>
      <c r="H259" t="s">
        <v>4793</v>
      </c>
      <c r="I259" t="s">
        <v>3446</v>
      </c>
      <c r="J259" t="s">
        <v>4794</v>
      </c>
      <c r="L259" t="s">
        <v>324</v>
      </c>
      <c r="M259" t="s">
        <v>330</v>
      </c>
      <c r="N259" t="s">
        <v>3196</v>
      </c>
      <c r="O259" t="s">
        <v>3282</v>
      </c>
      <c r="P259" t="s">
        <v>3264</v>
      </c>
      <c r="Q259" s="32"/>
      <c r="R259" s="32"/>
      <c r="S259" s="32"/>
      <c r="T259" s="32"/>
      <c r="U259" t="s">
        <v>328</v>
      </c>
      <c r="V259" t="s">
        <v>328</v>
      </c>
      <c r="W259" t="s">
        <v>328</v>
      </c>
      <c r="X259" t="s">
        <v>328</v>
      </c>
      <c r="Y259" t="s">
        <v>4795</v>
      </c>
    </row>
    <row r="260" spans="1:30">
      <c r="A260" t="s">
        <v>4796</v>
      </c>
      <c r="B260" t="s">
        <v>254</v>
      </c>
      <c r="C260" t="s">
        <v>254</v>
      </c>
      <c r="D260" t="s">
        <v>4728</v>
      </c>
      <c r="E260" t="s">
        <v>4729</v>
      </c>
      <c r="F260" t="s">
        <v>4797</v>
      </c>
      <c r="G260" t="s">
        <v>4798</v>
      </c>
      <c r="H260" t="s">
        <v>4799</v>
      </c>
      <c r="I260" t="s">
        <v>3446</v>
      </c>
      <c r="J260" t="s">
        <v>4800</v>
      </c>
      <c r="L260" t="s">
        <v>324</v>
      </c>
      <c r="M260" t="s">
        <v>330</v>
      </c>
      <c r="N260" t="s">
        <v>3196</v>
      </c>
      <c r="O260" t="s">
        <v>3282</v>
      </c>
      <c r="P260" t="s">
        <v>3264</v>
      </c>
      <c r="Q260" t="s">
        <v>4800</v>
      </c>
      <c r="R260" t="s">
        <v>4800</v>
      </c>
      <c r="S260">
        <v>4.0199999999999996</v>
      </c>
      <c r="T260" t="s">
        <v>4801</v>
      </c>
      <c r="U260" t="s">
        <v>328</v>
      </c>
      <c r="V260" t="s">
        <v>328</v>
      </c>
      <c r="W260" t="s">
        <v>328</v>
      </c>
      <c r="X260" t="s">
        <v>328</v>
      </c>
      <c r="Y260" t="s">
        <v>4802</v>
      </c>
      <c r="Z260">
        <v>120230</v>
      </c>
      <c r="AA260" t="s">
        <v>4803</v>
      </c>
      <c r="AD260" t="s">
        <v>4804</v>
      </c>
    </row>
    <row r="261" spans="1:30">
      <c r="A261" t="s">
        <v>4805</v>
      </c>
      <c r="B261" t="s">
        <v>254</v>
      </c>
      <c r="C261" t="s">
        <v>254</v>
      </c>
      <c r="D261" t="s">
        <v>4728</v>
      </c>
      <c r="E261" t="s">
        <v>4729</v>
      </c>
      <c r="F261" t="s">
        <v>4806</v>
      </c>
      <c r="G261" t="s">
        <v>4798</v>
      </c>
      <c r="H261" t="s">
        <v>4799</v>
      </c>
      <c r="I261" t="s">
        <v>3455</v>
      </c>
      <c r="J261" t="s">
        <v>4800</v>
      </c>
      <c r="L261" t="s">
        <v>324</v>
      </c>
      <c r="M261" t="s">
        <v>330</v>
      </c>
      <c r="N261" t="s">
        <v>3196</v>
      </c>
      <c r="O261" t="s">
        <v>3282</v>
      </c>
      <c r="P261" t="s">
        <v>3264</v>
      </c>
      <c r="Q261" t="s">
        <v>4800</v>
      </c>
      <c r="R261" t="s">
        <v>4800</v>
      </c>
      <c r="S261">
        <v>4.0199999999999996</v>
      </c>
      <c r="T261" t="s">
        <v>4801</v>
      </c>
      <c r="U261" t="s">
        <v>328</v>
      </c>
      <c r="V261" t="s">
        <v>328</v>
      </c>
      <c r="W261" t="s">
        <v>328</v>
      </c>
      <c r="X261" t="s">
        <v>328</v>
      </c>
      <c r="Y261" t="s">
        <v>4802</v>
      </c>
      <c r="Z261">
        <v>120230</v>
      </c>
      <c r="AA261" t="s">
        <v>4803</v>
      </c>
      <c r="AD261" t="s">
        <v>4804</v>
      </c>
    </row>
    <row r="262" spans="1:30">
      <c r="A262" t="s">
        <v>4807</v>
      </c>
      <c r="B262" t="s">
        <v>254</v>
      </c>
      <c r="C262" t="s">
        <v>254</v>
      </c>
      <c r="D262" t="s">
        <v>4728</v>
      </c>
      <c r="E262" t="s">
        <v>4729</v>
      </c>
      <c r="F262" t="s">
        <v>4808</v>
      </c>
      <c r="G262" t="s">
        <v>4808</v>
      </c>
      <c r="H262" t="s">
        <v>4809</v>
      </c>
      <c r="I262" t="s">
        <v>3446</v>
      </c>
      <c r="J262" t="s">
        <v>4810</v>
      </c>
      <c r="K262" t="s">
        <v>4811</v>
      </c>
      <c r="L262" t="s">
        <v>324</v>
      </c>
      <c r="M262" t="s">
        <v>330</v>
      </c>
      <c r="N262" t="s">
        <v>3196</v>
      </c>
      <c r="O262" t="s">
        <v>3282</v>
      </c>
      <c r="P262" t="s">
        <v>3264</v>
      </c>
      <c r="Q262" t="s">
        <v>4812</v>
      </c>
      <c r="S262" t="s">
        <v>3440</v>
      </c>
      <c r="T262" t="s">
        <v>3440</v>
      </c>
      <c r="U262" t="s">
        <v>328</v>
      </c>
      <c r="V262" t="s">
        <v>328</v>
      </c>
      <c r="W262" t="s">
        <v>328</v>
      </c>
      <c r="X262" t="s">
        <v>328</v>
      </c>
      <c r="Y262" t="s">
        <v>4813</v>
      </c>
      <c r="Z262" t="s">
        <v>3440</v>
      </c>
    </row>
    <row r="263" spans="1:30">
      <c r="A263" t="s">
        <v>4814</v>
      </c>
      <c r="B263" t="s">
        <v>254</v>
      </c>
      <c r="C263" t="s">
        <v>254</v>
      </c>
      <c r="D263" t="s">
        <v>4728</v>
      </c>
      <c r="E263" t="s">
        <v>4729</v>
      </c>
      <c r="F263" t="s">
        <v>4815</v>
      </c>
      <c r="G263" t="s">
        <v>4816</v>
      </c>
      <c r="H263" t="s">
        <v>4817</v>
      </c>
      <c r="I263" t="s">
        <v>3446</v>
      </c>
      <c r="J263" t="s">
        <v>4818</v>
      </c>
      <c r="L263" t="s">
        <v>324</v>
      </c>
      <c r="M263" t="s">
        <v>330</v>
      </c>
      <c r="N263" t="s">
        <v>3196</v>
      </c>
      <c r="O263" t="s">
        <v>3282</v>
      </c>
      <c r="P263" t="s">
        <v>3264</v>
      </c>
      <c r="Q263" t="s">
        <v>4818</v>
      </c>
      <c r="S263" t="s">
        <v>3440</v>
      </c>
      <c r="T263" t="s">
        <v>3440</v>
      </c>
      <c r="U263" t="s">
        <v>328</v>
      </c>
      <c r="V263" t="s">
        <v>328</v>
      </c>
      <c r="W263" t="s">
        <v>328</v>
      </c>
      <c r="X263" t="s">
        <v>328</v>
      </c>
      <c r="Y263" t="s">
        <v>4819</v>
      </c>
      <c r="Z263" t="s">
        <v>3440</v>
      </c>
    </row>
    <row r="264" spans="1:30">
      <c r="A264" t="s">
        <v>4820</v>
      </c>
      <c r="B264" t="s">
        <v>254</v>
      </c>
      <c r="C264" t="s">
        <v>254</v>
      </c>
      <c r="D264" t="s">
        <v>4728</v>
      </c>
      <c r="E264" t="s">
        <v>4729</v>
      </c>
      <c r="F264" t="s">
        <v>3765</v>
      </c>
      <c r="G264" t="s">
        <v>3765</v>
      </c>
      <c r="H264" t="s">
        <v>3766</v>
      </c>
      <c r="I264" t="s">
        <v>3446</v>
      </c>
      <c r="J264" t="s">
        <v>3767</v>
      </c>
      <c r="L264" t="s">
        <v>324</v>
      </c>
      <c r="M264" t="s">
        <v>330</v>
      </c>
      <c r="N264" t="s">
        <v>3196</v>
      </c>
      <c r="O264" t="s">
        <v>3282</v>
      </c>
      <c r="P264" t="s">
        <v>3264</v>
      </c>
      <c r="Q264" t="s">
        <v>3767</v>
      </c>
      <c r="S264" t="s">
        <v>3440</v>
      </c>
      <c r="T264" t="s">
        <v>3440</v>
      </c>
      <c r="U264" t="s">
        <v>328</v>
      </c>
      <c r="V264" t="s">
        <v>328</v>
      </c>
      <c r="W264" t="s">
        <v>328</v>
      </c>
      <c r="X264" t="s">
        <v>328</v>
      </c>
      <c r="Y264" t="s">
        <v>3768</v>
      </c>
      <c r="Z264" t="s">
        <v>3440</v>
      </c>
    </row>
    <row r="265" spans="1:30">
      <c r="A265" t="s">
        <v>3162</v>
      </c>
      <c r="B265" t="s">
        <v>254</v>
      </c>
      <c r="C265" t="s">
        <v>254</v>
      </c>
      <c r="D265" t="s">
        <v>4728</v>
      </c>
      <c r="E265" t="s">
        <v>4729</v>
      </c>
      <c r="F265" t="s">
        <v>4821</v>
      </c>
      <c r="G265" t="s">
        <v>4821</v>
      </c>
      <c r="H265" t="s">
        <v>4822</v>
      </c>
      <c r="I265" t="s">
        <v>3446</v>
      </c>
      <c r="J265" t="s">
        <v>4823</v>
      </c>
      <c r="K265" t="s">
        <v>4824</v>
      </c>
      <c r="L265" t="s">
        <v>324</v>
      </c>
      <c r="M265" t="s">
        <v>330</v>
      </c>
      <c r="N265" t="s">
        <v>3196</v>
      </c>
      <c r="O265" t="s">
        <v>3282</v>
      </c>
      <c r="P265" t="s">
        <v>3264</v>
      </c>
      <c r="Q265" t="s">
        <v>4823</v>
      </c>
      <c r="S265" t="s">
        <v>3440</v>
      </c>
      <c r="T265" t="s">
        <v>3440</v>
      </c>
      <c r="U265" t="s">
        <v>328</v>
      </c>
      <c r="V265" t="s">
        <v>328</v>
      </c>
      <c r="W265" t="s">
        <v>328</v>
      </c>
      <c r="X265" t="s">
        <v>328</v>
      </c>
      <c r="Y265" t="s">
        <v>4825</v>
      </c>
      <c r="Z265" t="s">
        <v>3440</v>
      </c>
    </row>
    <row r="266" spans="1:30">
      <c r="A266" t="s">
        <v>196</v>
      </c>
      <c r="B266" t="s">
        <v>254</v>
      </c>
      <c r="C266" t="s">
        <v>254</v>
      </c>
      <c r="D266" t="s">
        <v>4728</v>
      </c>
      <c r="E266" t="s">
        <v>4729</v>
      </c>
      <c r="F266" t="s">
        <v>4826</v>
      </c>
      <c r="G266" t="s">
        <v>4826</v>
      </c>
      <c r="H266" t="s">
        <v>4827</v>
      </c>
      <c r="I266" t="s">
        <v>3446</v>
      </c>
      <c r="J266" t="s">
        <v>4828</v>
      </c>
      <c r="L266" t="s">
        <v>324</v>
      </c>
      <c r="M266" t="s">
        <v>330</v>
      </c>
      <c r="N266" t="s">
        <v>3196</v>
      </c>
      <c r="O266" t="s">
        <v>3282</v>
      </c>
      <c r="P266" t="s">
        <v>3264</v>
      </c>
      <c r="Q266" t="s">
        <v>4828</v>
      </c>
      <c r="S266">
        <v>7.05</v>
      </c>
      <c r="T266" t="s">
        <v>4829</v>
      </c>
      <c r="U266" t="s">
        <v>328</v>
      </c>
      <c r="V266" t="s">
        <v>328</v>
      </c>
      <c r="W266" t="s">
        <v>328</v>
      </c>
      <c r="X266" t="s">
        <v>328</v>
      </c>
      <c r="Y266" t="s">
        <v>4830</v>
      </c>
      <c r="Z266">
        <v>71340</v>
      </c>
      <c r="AA266" t="s">
        <v>4831</v>
      </c>
      <c r="AD266" t="s">
        <v>4829</v>
      </c>
    </row>
    <row r="267" spans="1:30">
      <c r="A267" t="s">
        <v>3152</v>
      </c>
      <c r="B267" t="s">
        <v>254</v>
      </c>
      <c r="C267" t="s">
        <v>254</v>
      </c>
      <c r="D267" t="s">
        <v>4728</v>
      </c>
      <c r="E267" t="s">
        <v>4729</v>
      </c>
      <c r="F267" t="s">
        <v>4832</v>
      </c>
      <c r="G267" t="s">
        <v>4832</v>
      </c>
      <c r="H267" t="s">
        <v>209</v>
      </c>
      <c r="I267" t="s">
        <v>3446</v>
      </c>
      <c r="J267" t="s">
        <v>4776</v>
      </c>
      <c r="K267" t="s">
        <v>4833</v>
      </c>
      <c r="L267" t="s">
        <v>324</v>
      </c>
      <c r="M267" t="s">
        <v>330</v>
      </c>
      <c r="N267" t="s">
        <v>3196</v>
      </c>
      <c r="O267" t="s">
        <v>3282</v>
      </c>
      <c r="P267" t="s">
        <v>3264</v>
      </c>
      <c r="Q267" t="s">
        <v>4777</v>
      </c>
      <c r="S267" t="s">
        <v>3440</v>
      </c>
      <c r="T267" t="s">
        <v>3440</v>
      </c>
      <c r="U267" t="s">
        <v>328</v>
      </c>
      <c r="V267" t="s">
        <v>328</v>
      </c>
      <c r="W267" t="s">
        <v>328</v>
      </c>
      <c r="X267" t="s">
        <v>328</v>
      </c>
      <c r="Y267" t="s">
        <v>4780</v>
      </c>
      <c r="Z267">
        <v>70820</v>
      </c>
      <c r="AA267" t="s">
        <v>4758</v>
      </c>
    </row>
    <row r="268" spans="1:30">
      <c r="A268" t="s">
        <v>2654</v>
      </c>
      <c r="B268" t="s">
        <v>254</v>
      </c>
      <c r="C268" t="s">
        <v>254</v>
      </c>
      <c r="D268" t="s">
        <v>4728</v>
      </c>
      <c r="E268" t="s">
        <v>4729</v>
      </c>
      <c r="F268" t="s">
        <v>4834</v>
      </c>
      <c r="G268" t="s">
        <v>4834</v>
      </c>
      <c r="H268" t="s">
        <v>4835</v>
      </c>
      <c r="I268" t="s">
        <v>3446</v>
      </c>
      <c r="J268" t="s">
        <v>4836</v>
      </c>
      <c r="L268" t="s">
        <v>324</v>
      </c>
      <c r="M268" t="s">
        <v>330</v>
      </c>
      <c r="N268" t="s">
        <v>3196</v>
      </c>
      <c r="O268" t="s">
        <v>3282</v>
      </c>
      <c r="P268" t="s">
        <v>3264</v>
      </c>
      <c r="Q268" t="s">
        <v>4837</v>
      </c>
      <c r="R268" t="s">
        <v>4838</v>
      </c>
      <c r="S268">
        <v>7.06</v>
      </c>
      <c r="T268" t="s">
        <v>4839</v>
      </c>
      <c r="U268" t="s">
        <v>328</v>
      </c>
      <c r="V268" t="s">
        <v>328</v>
      </c>
      <c r="W268" t="s">
        <v>328</v>
      </c>
      <c r="X268" t="s">
        <v>328</v>
      </c>
      <c r="Y268" t="s">
        <v>4840</v>
      </c>
      <c r="Z268" t="s">
        <v>3440</v>
      </c>
    </row>
    <row r="269" spans="1:30">
      <c r="A269" t="s">
        <v>3354</v>
      </c>
      <c r="B269" t="s">
        <v>254</v>
      </c>
      <c r="C269" t="s">
        <v>254</v>
      </c>
      <c r="D269" t="s">
        <v>4728</v>
      </c>
      <c r="E269" t="s">
        <v>4729</v>
      </c>
      <c r="F269" t="s">
        <v>4841</v>
      </c>
      <c r="G269" t="s">
        <v>4842</v>
      </c>
      <c r="H269" t="s">
        <v>4843</v>
      </c>
      <c r="I269" t="s">
        <v>3446</v>
      </c>
      <c r="J269" t="s">
        <v>4844</v>
      </c>
      <c r="L269" t="s">
        <v>324</v>
      </c>
      <c r="M269" t="s">
        <v>330</v>
      </c>
      <c r="N269" t="s">
        <v>3196</v>
      </c>
      <c r="O269" t="s">
        <v>3282</v>
      </c>
      <c r="P269" t="s">
        <v>3264</v>
      </c>
      <c r="Q269" t="s">
        <v>4844</v>
      </c>
      <c r="S269" t="s">
        <v>3440</v>
      </c>
      <c r="T269" t="s">
        <v>3440</v>
      </c>
      <c r="U269" t="s">
        <v>328</v>
      </c>
      <c r="V269" t="s">
        <v>328</v>
      </c>
      <c r="W269" t="s">
        <v>328</v>
      </c>
      <c r="X269" t="s">
        <v>328</v>
      </c>
      <c r="Y269" t="s">
        <v>4845</v>
      </c>
      <c r="Z269">
        <v>71331</v>
      </c>
      <c r="AA269" t="s">
        <v>4751</v>
      </c>
    </row>
    <row r="270" spans="1:30">
      <c r="A270" t="s">
        <v>4846</v>
      </c>
      <c r="B270" t="s">
        <v>254</v>
      </c>
      <c r="C270" t="s">
        <v>254</v>
      </c>
      <c r="D270" t="s">
        <v>4728</v>
      </c>
      <c r="E270" t="s">
        <v>4729</v>
      </c>
      <c r="F270" t="s">
        <v>4847</v>
      </c>
      <c r="G270" t="s">
        <v>4847</v>
      </c>
      <c r="H270" t="s">
        <v>4848</v>
      </c>
      <c r="I270" t="s">
        <v>3446</v>
      </c>
      <c r="J270" t="s">
        <v>4849</v>
      </c>
      <c r="L270" t="s">
        <v>324</v>
      </c>
      <c r="M270" t="s">
        <v>330</v>
      </c>
      <c r="N270" t="s">
        <v>3196</v>
      </c>
      <c r="O270" t="s">
        <v>3282</v>
      </c>
      <c r="P270" t="s">
        <v>3264</v>
      </c>
      <c r="Q270" t="s">
        <v>4849</v>
      </c>
      <c r="S270">
        <v>7.07</v>
      </c>
      <c r="T270" t="s">
        <v>4850</v>
      </c>
      <c r="U270" t="s">
        <v>328</v>
      </c>
      <c r="V270" t="s">
        <v>328</v>
      </c>
      <c r="W270" t="s">
        <v>328</v>
      </c>
      <c r="X270" t="s">
        <v>328</v>
      </c>
      <c r="Y270" t="s">
        <v>4851</v>
      </c>
      <c r="Z270">
        <v>70810</v>
      </c>
      <c r="AA270" t="s">
        <v>4852</v>
      </c>
    </row>
    <row r="271" spans="1:30">
      <c r="A271" t="s">
        <v>4853</v>
      </c>
      <c r="B271" t="s">
        <v>254</v>
      </c>
      <c r="C271" t="s">
        <v>254</v>
      </c>
      <c r="D271" t="s">
        <v>4728</v>
      </c>
      <c r="E271" t="s">
        <v>4729</v>
      </c>
      <c r="F271" t="s">
        <v>4854</v>
      </c>
      <c r="G271" t="s">
        <v>4854</v>
      </c>
      <c r="H271" t="s">
        <v>4855</v>
      </c>
      <c r="I271" t="s">
        <v>3446</v>
      </c>
      <c r="J271" t="s">
        <v>4856</v>
      </c>
      <c r="L271" t="s">
        <v>324</v>
      </c>
      <c r="M271" t="s">
        <v>330</v>
      </c>
      <c r="N271" t="s">
        <v>3196</v>
      </c>
      <c r="O271" t="s">
        <v>3282</v>
      </c>
      <c r="P271" t="s">
        <v>3264</v>
      </c>
      <c r="Q271" t="s">
        <v>4856</v>
      </c>
      <c r="S271">
        <v>7.08</v>
      </c>
      <c r="T271" t="s">
        <v>4857</v>
      </c>
      <c r="U271" t="s">
        <v>328</v>
      </c>
      <c r="V271" t="s">
        <v>328</v>
      </c>
      <c r="W271" t="s">
        <v>328</v>
      </c>
      <c r="X271" t="s">
        <v>328</v>
      </c>
      <c r="Y271" t="s">
        <v>4858</v>
      </c>
      <c r="Z271">
        <v>71360</v>
      </c>
      <c r="AA271" t="s">
        <v>4859</v>
      </c>
      <c r="AD271" t="s">
        <v>4860</v>
      </c>
    </row>
    <row r="272" spans="1:30">
      <c r="A272" t="s">
        <v>2990</v>
      </c>
      <c r="B272" t="s">
        <v>254</v>
      </c>
      <c r="C272" t="s">
        <v>254</v>
      </c>
      <c r="D272" t="s">
        <v>4728</v>
      </c>
      <c r="E272" t="s">
        <v>4729</v>
      </c>
      <c r="F272" t="s">
        <v>4861</v>
      </c>
      <c r="G272" t="s">
        <v>4861</v>
      </c>
      <c r="H272" t="s">
        <v>4862</v>
      </c>
      <c r="I272" t="s">
        <v>3446</v>
      </c>
      <c r="J272" t="s">
        <v>4863</v>
      </c>
      <c r="L272" t="s">
        <v>324</v>
      </c>
      <c r="M272" t="s">
        <v>330</v>
      </c>
      <c r="N272" t="s">
        <v>3196</v>
      </c>
      <c r="O272" t="s">
        <v>3282</v>
      </c>
      <c r="P272" t="s">
        <v>3264</v>
      </c>
      <c r="Q272" t="s">
        <v>4863</v>
      </c>
      <c r="S272" t="s">
        <v>3440</v>
      </c>
      <c r="T272" t="s">
        <v>3440</v>
      </c>
      <c r="U272" t="s">
        <v>328</v>
      </c>
      <c r="V272" t="s">
        <v>328</v>
      </c>
      <c r="W272" t="s">
        <v>328</v>
      </c>
      <c r="X272" t="s">
        <v>328</v>
      </c>
      <c r="Y272" t="s">
        <v>4864</v>
      </c>
      <c r="Z272">
        <v>70820</v>
      </c>
      <c r="AA272" t="s">
        <v>4758</v>
      </c>
    </row>
    <row r="273" spans="1:30">
      <c r="A273" t="s">
        <v>4865</v>
      </c>
      <c r="B273" t="s">
        <v>254</v>
      </c>
      <c r="C273" t="s">
        <v>254</v>
      </c>
      <c r="D273" t="s">
        <v>4728</v>
      </c>
      <c r="E273" t="s">
        <v>4729</v>
      </c>
      <c r="F273" t="s">
        <v>4866</v>
      </c>
      <c r="G273" t="s">
        <v>4866</v>
      </c>
      <c r="H273" t="s">
        <v>4867</v>
      </c>
      <c r="I273" t="s">
        <v>3446</v>
      </c>
      <c r="J273" t="s">
        <v>4868</v>
      </c>
      <c r="L273" t="s">
        <v>324</v>
      </c>
      <c r="M273" t="s">
        <v>330</v>
      </c>
      <c r="N273" t="s">
        <v>3196</v>
      </c>
      <c r="O273" t="s">
        <v>3282</v>
      </c>
      <c r="P273" t="s">
        <v>3264</v>
      </c>
      <c r="Q273" t="s">
        <v>4868</v>
      </c>
      <c r="S273">
        <v>4.01</v>
      </c>
      <c r="T273" t="s">
        <v>4869</v>
      </c>
      <c r="U273" t="s">
        <v>328</v>
      </c>
      <c r="V273" t="s">
        <v>328</v>
      </c>
      <c r="W273" t="s">
        <v>328</v>
      </c>
      <c r="X273" t="s">
        <v>328</v>
      </c>
      <c r="Y273" t="s">
        <v>4870</v>
      </c>
      <c r="Z273">
        <v>120110</v>
      </c>
      <c r="AA273" t="s">
        <v>4871</v>
      </c>
      <c r="AD273" t="s">
        <v>4869</v>
      </c>
    </row>
    <row r="274" spans="1:30">
      <c r="A274" t="s">
        <v>4872</v>
      </c>
      <c r="B274" t="s">
        <v>254</v>
      </c>
      <c r="C274" t="s">
        <v>254</v>
      </c>
      <c r="D274" t="s">
        <v>4728</v>
      </c>
      <c r="E274" t="s">
        <v>4729</v>
      </c>
      <c r="F274" t="s">
        <v>4873</v>
      </c>
      <c r="G274" t="s">
        <v>4873</v>
      </c>
      <c r="H274" t="s">
        <v>4874</v>
      </c>
      <c r="I274" t="s">
        <v>3446</v>
      </c>
      <c r="J274" t="s">
        <v>328</v>
      </c>
      <c r="L274" t="s">
        <v>324</v>
      </c>
      <c r="M274" t="s">
        <v>330</v>
      </c>
      <c r="N274" t="s">
        <v>3196</v>
      </c>
      <c r="O274" t="s">
        <v>3282</v>
      </c>
      <c r="P274" t="s">
        <v>3264</v>
      </c>
      <c r="Q274" t="s">
        <v>328</v>
      </c>
      <c r="R274" t="s">
        <v>328</v>
      </c>
      <c r="S274" t="s">
        <v>3440</v>
      </c>
      <c r="T274" t="s">
        <v>3440</v>
      </c>
      <c r="U274" t="s">
        <v>328</v>
      </c>
      <c r="V274" t="s">
        <v>328</v>
      </c>
      <c r="W274" t="s">
        <v>328</v>
      </c>
      <c r="X274" t="s">
        <v>328</v>
      </c>
      <c r="Y274" t="s">
        <v>328</v>
      </c>
      <c r="Z274" t="s">
        <v>328</v>
      </c>
      <c r="AA274" t="s">
        <v>328</v>
      </c>
      <c r="AB274" t="s">
        <v>328</v>
      </c>
      <c r="AC274" t="s">
        <v>328</v>
      </c>
    </row>
    <row r="275" spans="1:30">
      <c r="A275" t="s">
        <v>3349</v>
      </c>
      <c r="B275" t="s">
        <v>254</v>
      </c>
      <c r="C275" t="s">
        <v>254</v>
      </c>
      <c r="D275" t="s">
        <v>4728</v>
      </c>
      <c r="E275" t="s">
        <v>4729</v>
      </c>
      <c r="F275" t="s">
        <v>4875</v>
      </c>
      <c r="G275" t="s">
        <v>4876</v>
      </c>
      <c r="H275" t="s">
        <v>4877</v>
      </c>
      <c r="I275" t="s">
        <v>3446</v>
      </c>
      <c r="J275" t="s">
        <v>4878</v>
      </c>
      <c r="K275" t="s">
        <v>4879</v>
      </c>
      <c r="L275" t="s">
        <v>324</v>
      </c>
      <c r="M275" t="s">
        <v>330</v>
      </c>
      <c r="N275" t="s">
        <v>3196</v>
      </c>
      <c r="O275" t="s">
        <v>3282</v>
      </c>
      <c r="P275" t="s">
        <v>3264</v>
      </c>
      <c r="Q275" t="s">
        <v>4880</v>
      </c>
      <c r="S275" t="s">
        <v>3440</v>
      </c>
      <c r="T275" t="s">
        <v>3440</v>
      </c>
      <c r="U275" t="s">
        <v>328</v>
      </c>
      <c r="V275" t="s">
        <v>328</v>
      </c>
      <c r="W275" t="s">
        <v>328</v>
      </c>
      <c r="X275" t="s">
        <v>328</v>
      </c>
      <c r="Y275" t="s">
        <v>4881</v>
      </c>
      <c r="Z275" t="s">
        <v>3440</v>
      </c>
    </row>
    <row r="276" spans="1:30">
      <c r="A276" t="s">
        <v>4882</v>
      </c>
      <c r="B276" t="s">
        <v>254</v>
      </c>
      <c r="C276" t="s">
        <v>254</v>
      </c>
      <c r="D276" t="s">
        <v>4728</v>
      </c>
      <c r="E276" t="s">
        <v>4729</v>
      </c>
      <c r="F276" t="s">
        <v>4883</v>
      </c>
      <c r="G276" t="s">
        <v>4883</v>
      </c>
      <c r="H276" t="s">
        <v>4884</v>
      </c>
      <c r="I276" t="s">
        <v>3446</v>
      </c>
      <c r="J276" t="s">
        <v>4885</v>
      </c>
      <c r="L276" t="s">
        <v>324</v>
      </c>
      <c r="M276" t="s">
        <v>330</v>
      </c>
      <c r="N276" t="s">
        <v>3196</v>
      </c>
      <c r="O276" t="s">
        <v>3282</v>
      </c>
      <c r="P276" t="s">
        <v>3264</v>
      </c>
      <c r="Q276" s="32"/>
      <c r="R276" s="32"/>
      <c r="S276" s="32"/>
      <c r="T276" s="32"/>
      <c r="Y276" t="s">
        <v>4133</v>
      </c>
    </row>
    <row r="277" spans="1:30">
      <c r="A277" t="s">
        <v>4886</v>
      </c>
      <c r="B277" t="s">
        <v>3379</v>
      </c>
      <c r="C277" t="s">
        <v>3379</v>
      </c>
      <c r="D277" t="s">
        <v>4887</v>
      </c>
      <c r="E277" t="s">
        <v>4888</v>
      </c>
      <c r="F277" t="s">
        <v>4889</v>
      </c>
      <c r="G277" t="s">
        <v>3393</v>
      </c>
      <c r="H277" t="s">
        <v>4890</v>
      </c>
      <c r="I277" t="s">
        <v>3393</v>
      </c>
      <c r="K277" t="s">
        <v>3921</v>
      </c>
      <c r="L277" t="s">
        <v>328</v>
      </c>
      <c r="M277" t="s">
        <v>328</v>
      </c>
      <c r="N277" t="s">
        <v>328</v>
      </c>
      <c r="O277" t="s">
        <v>328</v>
      </c>
      <c r="P277" t="s">
        <v>328</v>
      </c>
      <c r="Q277" t="s">
        <v>328</v>
      </c>
      <c r="R277" t="s">
        <v>328</v>
      </c>
      <c r="S277" t="s">
        <v>328</v>
      </c>
      <c r="T277" t="s">
        <v>328</v>
      </c>
      <c r="U277">
        <v>14</v>
      </c>
      <c r="V277">
        <v>141</v>
      </c>
      <c r="W277" t="s">
        <v>4891</v>
      </c>
      <c r="Y277" t="s">
        <v>328</v>
      </c>
      <c r="Z277">
        <v>401</v>
      </c>
      <c r="AA277" t="s">
        <v>3394</v>
      </c>
    </row>
    <row r="278" spans="1:30">
      <c r="A278" t="s">
        <v>3130</v>
      </c>
      <c r="B278" t="s">
        <v>254</v>
      </c>
      <c r="C278" t="s">
        <v>254</v>
      </c>
      <c r="D278" t="s">
        <v>4892</v>
      </c>
      <c r="E278" t="s">
        <v>4893</v>
      </c>
      <c r="F278" t="s">
        <v>4894</v>
      </c>
      <c r="G278" t="s">
        <v>4894</v>
      </c>
      <c r="H278" t="s">
        <v>4895</v>
      </c>
      <c r="I278" t="s">
        <v>3446</v>
      </c>
      <c r="J278" t="s">
        <v>4896</v>
      </c>
      <c r="L278" t="s">
        <v>330</v>
      </c>
      <c r="M278" t="s">
        <v>324</v>
      </c>
      <c r="N278" t="s">
        <v>2473</v>
      </c>
      <c r="O278" t="s">
        <v>2478</v>
      </c>
      <c r="P278" t="s">
        <v>2468</v>
      </c>
      <c r="Q278" t="s">
        <v>4897</v>
      </c>
      <c r="S278" t="s">
        <v>4898</v>
      </c>
      <c r="T278" t="s">
        <v>4899</v>
      </c>
      <c r="U278" t="s">
        <v>328</v>
      </c>
      <c r="V278" t="s">
        <v>328</v>
      </c>
      <c r="W278" t="s">
        <v>328</v>
      </c>
      <c r="X278" t="s">
        <v>328</v>
      </c>
      <c r="Y278" t="s">
        <v>4900</v>
      </c>
      <c r="Z278">
        <v>80211</v>
      </c>
      <c r="AA278" t="s">
        <v>4901</v>
      </c>
    </row>
    <row r="279" spans="1:30">
      <c r="A279" t="s">
        <v>3135</v>
      </c>
      <c r="B279" t="s">
        <v>254</v>
      </c>
      <c r="C279" t="s">
        <v>254</v>
      </c>
      <c r="D279" t="s">
        <v>4892</v>
      </c>
      <c r="E279" t="s">
        <v>4893</v>
      </c>
      <c r="F279" t="s">
        <v>4902</v>
      </c>
      <c r="G279" t="s">
        <v>4903</v>
      </c>
      <c r="H279" t="s">
        <v>4904</v>
      </c>
      <c r="I279" t="s">
        <v>3446</v>
      </c>
      <c r="J279" t="s">
        <v>4905</v>
      </c>
      <c r="L279" t="s">
        <v>330</v>
      </c>
      <c r="M279" t="s">
        <v>324</v>
      </c>
      <c r="N279" t="s">
        <v>2473</v>
      </c>
      <c r="O279" t="s">
        <v>2478</v>
      </c>
      <c r="P279" t="s">
        <v>2468</v>
      </c>
      <c r="Q279" t="s">
        <v>4905</v>
      </c>
      <c r="S279" t="s">
        <v>4906</v>
      </c>
      <c r="T279" t="s">
        <v>4907</v>
      </c>
      <c r="U279" t="s">
        <v>328</v>
      </c>
      <c r="V279" t="s">
        <v>328</v>
      </c>
      <c r="W279" t="s">
        <v>328</v>
      </c>
      <c r="X279" t="s">
        <v>328</v>
      </c>
      <c r="Y279" t="s">
        <v>4908</v>
      </c>
      <c r="Z279">
        <v>80280</v>
      </c>
      <c r="AA279" t="s">
        <v>4909</v>
      </c>
    </row>
    <row r="280" spans="1:30">
      <c r="A280" t="s">
        <v>3142</v>
      </c>
      <c r="B280" t="s">
        <v>254</v>
      </c>
      <c r="C280" t="s">
        <v>254</v>
      </c>
      <c r="D280" t="s">
        <v>4892</v>
      </c>
      <c r="E280" t="s">
        <v>4893</v>
      </c>
      <c r="F280" t="s">
        <v>4910</v>
      </c>
      <c r="G280" t="s">
        <v>4910</v>
      </c>
      <c r="H280" t="s">
        <v>4911</v>
      </c>
      <c r="I280" t="s">
        <v>3446</v>
      </c>
      <c r="J280" t="s">
        <v>4912</v>
      </c>
      <c r="L280" t="s">
        <v>330</v>
      </c>
      <c r="M280" t="s">
        <v>324</v>
      </c>
      <c r="N280" t="s">
        <v>2473</v>
      </c>
      <c r="O280" t="s">
        <v>2478</v>
      </c>
      <c r="P280" t="s">
        <v>2468</v>
      </c>
      <c r="Q280" t="s">
        <v>4912</v>
      </c>
      <c r="S280" t="s">
        <v>4913</v>
      </c>
      <c r="T280" t="s">
        <v>4914</v>
      </c>
      <c r="U280" t="s">
        <v>328</v>
      </c>
      <c r="V280" t="s">
        <v>328</v>
      </c>
      <c r="W280" t="s">
        <v>328</v>
      </c>
      <c r="X280" t="s">
        <v>328</v>
      </c>
      <c r="Y280" t="s">
        <v>4915</v>
      </c>
      <c r="Z280">
        <v>80121</v>
      </c>
      <c r="AA280" t="s">
        <v>4916</v>
      </c>
    </row>
    <row r="281" spans="1:30">
      <c r="A281" t="s">
        <v>3147</v>
      </c>
      <c r="B281" t="s">
        <v>254</v>
      </c>
      <c r="C281" t="s">
        <v>254</v>
      </c>
      <c r="D281" t="s">
        <v>4892</v>
      </c>
      <c r="E281" t="s">
        <v>4893</v>
      </c>
      <c r="F281" t="s">
        <v>4917</v>
      </c>
      <c r="G281" t="s">
        <v>4917</v>
      </c>
      <c r="H281" t="s">
        <v>4918</v>
      </c>
      <c r="I281" t="s">
        <v>3446</v>
      </c>
      <c r="J281" t="s">
        <v>4465</v>
      </c>
      <c r="L281" t="s">
        <v>330</v>
      </c>
      <c r="M281" t="s">
        <v>324</v>
      </c>
      <c r="N281" t="s">
        <v>2473</v>
      </c>
      <c r="O281" t="s">
        <v>2478</v>
      </c>
      <c r="P281" t="s">
        <v>2468</v>
      </c>
      <c r="Q281" t="s">
        <v>4465</v>
      </c>
      <c r="S281" t="s">
        <v>4466</v>
      </c>
      <c r="T281" t="s">
        <v>4467</v>
      </c>
      <c r="U281" t="s">
        <v>328</v>
      </c>
      <c r="V281" t="s">
        <v>328</v>
      </c>
      <c r="W281" t="s">
        <v>328</v>
      </c>
      <c r="X281" t="s">
        <v>328</v>
      </c>
      <c r="Y281" t="s">
        <v>4468</v>
      </c>
      <c r="Z281">
        <v>80131</v>
      </c>
      <c r="AA281" t="s">
        <v>4919</v>
      </c>
    </row>
    <row r="282" spans="1:30">
      <c r="A282" t="s">
        <v>4920</v>
      </c>
      <c r="B282" t="s">
        <v>254</v>
      </c>
      <c r="C282" t="s">
        <v>254</v>
      </c>
      <c r="D282" t="s">
        <v>4892</v>
      </c>
      <c r="E282" t="s">
        <v>4893</v>
      </c>
      <c r="F282" t="s">
        <v>4921</v>
      </c>
      <c r="G282" t="s">
        <v>4921</v>
      </c>
      <c r="H282" t="s">
        <v>4922</v>
      </c>
      <c r="I282" t="s">
        <v>3446</v>
      </c>
      <c r="J282" t="s">
        <v>4923</v>
      </c>
      <c r="L282" t="s">
        <v>330</v>
      </c>
      <c r="M282" t="s">
        <v>324</v>
      </c>
      <c r="N282" t="s">
        <v>2473</v>
      </c>
      <c r="O282" t="s">
        <v>2478</v>
      </c>
      <c r="P282" t="s">
        <v>2468</v>
      </c>
      <c r="Q282" t="s">
        <v>4924</v>
      </c>
      <c r="S282" t="s">
        <v>4925</v>
      </c>
      <c r="T282" t="s">
        <v>4926</v>
      </c>
      <c r="U282" t="s">
        <v>328</v>
      </c>
      <c r="V282" t="s">
        <v>328</v>
      </c>
      <c r="W282" t="s">
        <v>328</v>
      </c>
      <c r="X282" t="s">
        <v>328</v>
      </c>
      <c r="Y282" t="s">
        <v>4927</v>
      </c>
      <c r="Z282">
        <v>80241</v>
      </c>
      <c r="AA282" t="s">
        <v>4928</v>
      </c>
    </row>
    <row r="283" spans="1:30">
      <c r="A283" t="s">
        <v>4929</v>
      </c>
      <c r="B283" t="s">
        <v>254</v>
      </c>
      <c r="C283" t="s">
        <v>254</v>
      </c>
      <c r="D283" t="s">
        <v>4892</v>
      </c>
      <c r="E283" t="s">
        <v>4893</v>
      </c>
      <c r="F283" t="s">
        <v>4930</v>
      </c>
      <c r="G283" t="s">
        <v>4930</v>
      </c>
      <c r="H283" t="s">
        <v>4931</v>
      </c>
      <c r="I283" t="s">
        <v>3446</v>
      </c>
      <c r="J283" t="s">
        <v>4932</v>
      </c>
      <c r="L283" t="s">
        <v>330</v>
      </c>
      <c r="M283" t="s">
        <v>324</v>
      </c>
      <c r="N283" t="s">
        <v>2473</v>
      </c>
      <c r="O283" t="s">
        <v>2478</v>
      </c>
      <c r="P283" t="s">
        <v>2468</v>
      </c>
      <c r="Q283" t="s">
        <v>4932</v>
      </c>
      <c r="S283" t="s">
        <v>4933</v>
      </c>
      <c r="T283" t="s">
        <v>4934</v>
      </c>
      <c r="U283" t="s">
        <v>328</v>
      </c>
      <c r="V283" t="s">
        <v>328</v>
      </c>
      <c r="W283" t="s">
        <v>328</v>
      </c>
      <c r="X283" t="s">
        <v>328</v>
      </c>
      <c r="Y283" t="s">
        <v>4935</v>
      </c>
      <c r="Z283">
        <v>80221</v>
      </c>
      <c r="AA283" t="s">
        <v>4936</v>
      </c>
    </row>
    <row r="284" spans="1:30">
      <c r="A284" t="s">
        <v>4937</v>
      </c>
      <c r="B284" t="s">
        <v>254</v>
      </c>
      <c r="C284" t="s">
        <v>254</v>
      </c>
      <c r="D284" t="s">
        <v>4892</v>
      </c>
      <c r="E284" t="s">
        <v>4893</v>
      </c>
      <c r="F284" t="s">
        <v>4938</v>
      </c>
      <c r="G284" t="s">
        <v>4938</v>
      </c>
      <c r="H284" t="s">
        <v>4939</v>
      </c>
      <c r="I284" t="s">
        <v>3446</v>
      </c>
      <c r="J284" t="s">
        <v>4940</v>
      </c>
      <c r="L284" t="s">
        <v>330</v>
      </c>
      <c r="M284" t="s">
        <v>324</v>
      </c>
      <c r="N284" t="s">
        <v>2473</v>
      </c>
      <c r="O284" t="s">
        <v>2478</v>
      </c>
      <c r="P284" t="s">
        <v>2468</v>
      </c>
      <c r="Q284" t="s">
        <v>4941</v>
      </c>
      <c r="R284" t="s">
        <v>4942</v>
      </c>
      <c r="S284" t="s">
        <v>4943</v>
      </c>
      <c r="T284" t="s">
        <v>4944</v>
      </c>
      <c r="U284" t="s">
        <v>328</v>
      </c>
      <c r="V284" t="s">
        <v>328</v>
      </c>
      <c r="W284" t="s">
        <v>328</v>
      </c>
      <c r="X284" t="s">
        <v>328</v>
      </c>
      <c r="Y284" t="s">
        <v>4945</v>
      </c>
      <c r="Z284">
        <v>80270</v>
      </c>
      <c r="AA284" t="s">
        <v>4946</v>
      </c>
    </row>
    <row r="285" spans="1:30">
      <c r="A285" t="s">
        <v>4947</v>
      </c>
      <c r="B285" t="s">
        <v>254</v>
      </c>
      <c r="C285" t="s">
        <v>254</v>
      </c>
      <c r="D285" t="s">
        <v>4892</v>
      </c>
      <c r="E285" t="s">
        <v>4893</v>
      </c>
      <c r="F285" t="s">
        <v>4948</v>
      </c>
      <c r="G285" t="s">
        <v>4948</v>
      </c>
      <c r="H285" t="s">
        <v>4949</v>
      </c>
      <c r="I285" t="s">
        <v>3446</v>
      </c>
      <c r="J285" t="s">
        <v>4950</v>
      </c>
      <c r="L285" t="s">
        <v>330</v>
      </c>
      <c r="M285" t="s">
        <v>324</v>
      </c>
      <c r="N285" t="s">
        <v>2473</v>
      </c>
      <c r="O285" t="s">
        <v>2478</v>
      </c>
      <c r="P285" t="s">
        <v>2468</v>
      </c>
      <c r="Q285" t="s">
        <v>4950</v>
      </c>
      <c r="Y285" t="s">
        <v>4951</v>
      </c>
    </row>
    <row r="286" spans="1:30">
      <c r="A286" t="s">
        <v>4952</v>
      </c>
      <c r="B286" t="s">
        <v>254</v>
      </c>
      <c r="C286" t="s">
        <v>254</v>
      </c>
      <c r="D286" t="s">
        <v>4892</v>
      </c>
      <c r="E286" t="s">
        <v>4893</v>
      </c>
      <c r="F286" t="s">
        <v>4953</v>
      </c>
      <c r="G286" t="s">
        <v>4953</v>
      </c>
      <c r="H286" t="s">
        <v>4954</v>
      </c>
      <c r="I286" t="s">
        <v>3446</v>
      </c>
      <c r="J286" t="s">
        <v>4955</v>
      </c>
      <c r="L286" t="s">
        <v>330</v>
      </c>
      <c r="M286" t="s">
        <v>324</v>
      </c>
      <c r="N286" t="s">
        <v>2473</v>
      </c>
      <c r="O286" t="s">
        <v>2478</v>
      </c>
      <c r="P286" t="s">
        <v>2468</v>
      </c>
      <c r="Q286" t="s">
        <v>4955</v>
      </c>
      <c r="S286" t="s">
        <v>4956</v>
      </c>
      <c r="T286" t="s">
        <v>4957</v>
      </c>
      <c r="U286" t="s">
        <v>328</v>
      </c>
      <c r="V286" t="s">
        <v>328</v>
      </c>
      <c r="W286" t="s">
        <v>328</v>
      </c>
      <c r="X286" t="s">
        <v>328</v>
      </c>
      <c r="Y286" t="s">
        <v>4958</v>
      </c>
      <c r="Z286">
        <v>80251</v>
      </c>
      <c r="AA286" t="s">
        <v>4959</v>
      </c>
    </row>
    <row r="287" spans="1:30">
      <c r="A287" t="s">
        <v>4960</v>
      </c>
      <c r="B287" t="s">
        <v>254</v>
      </c>
      <c r="C287" t="s">
        <v>254</v>
      </c>
      <c r="D287" t="s">
        <v>4892</v>
      </c>
      <c r="E287" t="s">
        <v>4893</v>
      </c>
      <c r="F287" t="s">
        <v>4961</v>
      </c>
      <c r="G287" t="s">
        <v>4961</v>
      </c>
      <c r="H287" t="s">
        <v>4962</v>
      </c>
      <c r="I287" t="s">
        <v>3446</v>
      </c>
      <c r="J287" t="s">
        <v>4963</v>
      </c>
      <c r="L287" t="s">
        <v>330</v>
      </c>
      <c r="M287" t="s">
        <v>324</v>
      </c>
      <c r="N287" t="s">
        <v>2473</v>
      </c>
      <c r="O287" t="s">
        <v>2478</v>
      </c>
      <c r="P287" t="s">
        <v>2468</v>
      </c>
      <c r="Q287" t="s">
        <v>4963</v>
      </c>
      <c r="S287" t="s">
        <v>4964</v>
      </c>
      <c r="T287" t="s">
        <v>4965</v>
      </c>
      <c r="U287" t="s">
        <v>328</v>
      </c>
      <c r="V287" t="s">
        <v>328</v>
      </c>
      <c r="W287" t="s">
        <v>328</v>
      </c>
      <c r="X287" t="s">
        <v>328</v>
      </c>
      <c r="Y287" t="s">
        <v>4966</v>
      </c>
      <c r="Z287" t="s">
        <v>3440</v>
      </c>
    </row>
    <row r="288" spans="1:30">
      <c r="A288" t="s">
        <v>4967</v>
      </c>
      <c r="B288" t="s">
        <v>254</v>
      </c>
      <c r="C288" t="s">
        <v>254</v>
      </c>
      <c r="D288" t="s">
        <v>4892</v>
      </c>
      <c r="E288" t="s">
        <v>4893</v>
      </c>
      <c r="F288" t="s">
        <v>4968</v>
      </c>
      <c r="G288" t="s">
        <v>4968</v>
      </c>
      <c r="H288" t="s">
        <v>4969</v>
      </c>
      <c r="I288" t="s">
        <v>3446</v>
      </c>
      <c r="J288" t="s">
        <v>4970</v>
      </c>
      <c r="L288" t="s">
        <v>330</v>
      </c>
      <c r="M288" t="s">
        <v>324</v>
      </c>
      <c r="N288" t="s">
        <v>2473</v>
      </c>
      <c r="O288" t="s">
        <v>2478</v>
      </c>
      <c r="P288" t="s">
        <v>2468</v>
      </c>
      <c r="Q288" t="s">
        <v>4971</v>
      </c>
      <c r="R288" t="s">
        <v>4972</v>
      </c>
      <c r="S288" t="s">
        <v>4973</v>
      </c>
      <c r="T288" t="s">
        <v>4974</v>
      </c>
      <c r="U288" t="s">
        <v>328</v>
      </c>
      <c r="V288" t="s">
        <v>328</v>
      </c>
      <c r="W288" t="s">
        <v>328</v>
      </c>
      <c r="X288" t="s">
        <v>328</v>
      </c>
      <c r="Y288" t="s">
        <v>4975</v>
      </c>
      <c r="Z288">
        <v>80231</v>
      </c>
      <c r="AA288" t="s">
        <v>4976</v>
      </c>
    </row>
    <row r="289" spans="1:30">
      <c r="A289" t="s">
        <v>4977</v>
      </c>
      <c r="B289" t="s">
        <v>254</v>
      </c>
      <c r="C289" t="s">
        <v>254</v>
      </c>
      <c r="D289" t="s">
        <v>4978</v>
      </c>
      <c r="E289" t="s">
        <v>4979</v>
      </c>
      <c r="F289" t="s">
        <v>4980</v>
      </c>
      <c r="G289" t="s">
        <v>4981</v>
      </c>
      <c r="H289" t="s">
        <v>4982</v>
      </c>
      <c r="I289" t="s">
        <v>3446</v>
      </c>
      <c r="J289" t="s">
        <v>4983</v>
      </c>
      <c r="L289" t="s">
        <v>330</v>
      </c>
      <c r="M289" t="s">
        <v>330</v>
      </c>
      <c r="N289" t="s">
        <v>3201</v>
      </c>
      <c r="O289" t="s">
        <v>3287</v>
      </c>
      <c r="P289" t="s">
        <v>3270</v>
      </c>
      <c r="Q289" t="s">
        <v>4983</v>
      </c>
      <c r="S289" t="s">
        <v>3440</v>
      </c>
      <c r="T289" t="s">
        <v>3440</v>
      </c>
      <c r="U289" t="s">
        <v>328</v>
      </c>
      <c r="V289" t="s">
        <v>328</v>
      </c>
      <c r="W289" t="s">
        <v>328</v>
      </c>
      <c r="X289" t="s">
        <v>328</v>
      </c>
      <c r="Y289" t="s">
        <v>4984</v>
      </c>
      <c r="Z289" t="s">
        <v>3440</v>
      </c>
    </row>
    <row r="290" spans="1:30">
      <c r="A290" t="s">
        <v>4985</v>
      </c>
      <c r="B290" t="s">
        <v>254</v>
      </c>
      <c r="C290" t="s">
        <v>254</v>
      </c>
      <c r="D290" t="s">
        <v>4978</v>
      </c>
      <c r="E290" t="s">
        <v>4979</v>
      </c>
      <c r="F290" t="s">
        <v>4986</v>
      </c>
      <c r="G290" t="s">
        <v>4987</v>
      </c>
      <c r="H290" t="s">
        <v>4988</v>
      </c>
      <c r="I290" t="s">
        <v>3446</v>
      </c>
      <c r="J290" t="s">
        <v>4989</v>
      </c>
      <c r="L290" t="s">
        <v>330</v>
      </c>
      <c r="M290" t="s">
        <v>330</v>
      </c>
      <c r="N290" t="s">
        <v>3201</v>
      </c>
      <c r="O290" t="s">
        <v>3287</v>
      </c>
      <c r="P290" t="s">
        <v>3270</v>
      </c>
      <c r="Q290" t="s">
        <v>4989</v>
      </c>
      <c r="S290" t="s">
        <v>4990</v>
      </c>
      <c r="T290" t="s">
        <v>4991</v>
      </c>
      <c r="U290" t="s">
        <v>328</v>
      </c>
      <c r="V290" t="s">
        <v>328</v>
      </c>
      <c r="W290" t="s">
        <v>328</v>
      </c>
      <c r="X290" t="s">
        <v>328</v>
      </c>
      <c r="Y290" t="s">
        <v>4992</v>
      </c>
      <c r="Z290">
        <v>120590</v>
      </c>
      <c r="AA290" t="s">
        <v>4993</v>
      </c>
    </row>
    <row r="291" spans="1:30">
      <c r="A291" t="s">
        <v>4994</v>
      </c>
      <c r="B291" t="s">
        <v>254</v>
      </c>
      <c r="C291" t="s">
        <v>254</v>
      </c>
      <c r="D291" t="s">
        <v>4978</v>
      </c>
      <c r="E291" t="s">
        <v>4979</v>
      </c>
      <c r="F291" t="s">
        <v>4995</v>
      </c>
      <c r="G291" t="s">
        <v>4987</v>
      </c>
      <c r="H291" t="s">
        <v>4988</v>
      </c>
      <c r="I291" t="s">
        <v>3475</v>
      </c>
      <c r="J291" t="s">
        <v>4989</v>
      </c>
      <c r="L291" t="s">
        <v>330</v>
      </c>
      <c r="M291" t="s">
        <v>330</v>
      </c>
      <c r="N291" t="s">
        <v>3201</v>
      </c>
      <c r="O291" t="s">
        <v>3287</v>
      </c>
      <c r="P291" t="s">
        <v>3270</v>
      </c>
      <c r="Q291" t="s">
        <v>4989</v>
      </c>
      <c r="S291" t="s">
        <v>4990</v>
      </c>
      <c r="T291" t="s">
        <v>4991</v>
      </c>
      <c r="U291" t="s">
        <v>328</v>
      </c>
      <c r="V291" t="s">
        <v>328</v>
      </c>
      <c r="W291" t="s">
        <v>328</v>
      </c>
      <c r="X291" t="s">
        <v>328</v>
      </c>
      <c r="Y291" t="s">
        <v>4992</v>
      </c>
      <c r="Z291">
        <v>151411</v>
      </c>
      <c r="AA291" t="s">
        <v>4996</v>
      </c>
    </row>
    <row r="292" spans="1:30">
      <c r="A292" t="s">
        <v>4997</v>
      </c>
      <c r="B292" t="s">
        <v>254</v>
      </c>
      <c r="C292" t="s">
        <v>254</v>
      </c>
      <c r="D292" t="s">
        <v>4978</v>
      </c>
      <c r="E292" t="s">
        <v>4979</v>
      </c>
      <c r="F292" t="s">
        <v>4998</v>
      </c>
      <c r="G292" t="s">
        <v>4999</v>
      </c>
      <c r="H292" t="s">
        <v>5000</v>
      </c>
      <c r="I292" t="s">
        <v>3446</v>
      </c>
      <c r="J292" t="s">
        <v>5001</v>
      </c>
      <c r="L292" t="s">
        <v>330</v>
      </c>
      <c r="M292" t="s">
        <v>324</v>
      </c>
      <c r="N292" t="s">
        <v>2473</v>
      </c>
      <c r="O292" t="s">
        <v>2478</v>
      </c>
      <c r="P292" t="s">
        <v>2468</v>
      </c>
      <c r="Q292" t="s">
        <v>5001</v>
      </c>
      <c r="S292" t="s">
        <v>5002</v>
      </c>
      <c r="T292" t="s">
        <v>5003</v>
      </c>
      <c r="U292" t="s">
        <v>328</v>
      </c>
      <c r="V292" t="s">
        <v>328</v>
      </c>
      <c r="W292" t="s">
        <v>328</v>
      </c>
      <c r="X292" t="s">
        <v>328</v>
      </c>
      <c r="Y292" t="s">
        <v>5004</v>
      </c>
      <c r="Z292">
        <v>120730</v>
      </c>
      <c r="AA292" t="s">
        <v>5005</v>
      </c>
    </row>
    <row r="293" spans="1:30">
      <c r="A293" t="s">
        <v>5006</v>
      </c>
      <c r="B293" t="s">
        <v>254</v>
      </c>
      <c r="C293" t="s">
        <v>254</v>
      </c>
      <c r="D293" t="s">
        <v>4978</v>
      </c>
      <c r="E293" t="s">
        <v>4979</v>
      </c>
      <c r="F293" t="s">
        <v>5007</v>
      </c>
      <c r="G293" t="s">
        <v>4003</v>
      </c>
      <c r="H293" t="s">
        <v>4004</v>
      </c>
      <c r="I293" t="s">
        <v>3446</v>
      </c>
      <c r="J293" t="s">
        <v>4005</v>
      </c>
      <c r="L293" t="s">
        <v>330</v>
      </c>
      <c r="M293" t="s">
        <v>330</v>
      </c>
      <c r="N293" t="s">
        <v>3201</v>
      </c>
      <c r="O293" t="s">
        <v>3287</v>
      </c>
      <c r="P293" t="s">
        <v>3270</v>
      </c>
      <c r="Q293" t="s">
        <v>4006</v>
      </c>
      <c r="R293" t="s">
        <v>4007</v>
      </c>
      <c r="S293" t="s">
        <v>4008</v>
      </c>
      <c r="T293" t="s">
        <v>5008</v>
      </c>
      <c r="U293" t="s">
        <v>328</v>
      </c>
      <c r="V293" t="s">
        <v>328</v>
      </c>
      <c r="W293" t="s">
        <v>328</v>
      </c>
      <c r="X293" t="s">
        <v>328</v>
      </c>
      <c r="Y293" t="s">
        <v>4010</v>
      </c>
      <c r="Z293">
        <v>120721</v>
      </c>
      <c r="AA293" t="s">
        <v>5009</v>
      </c>
      <c r="AD293" t="s">
        <v>4012</v>
      </c>
    </row>
    <row r="294" spans="1:30">
      <c r="A294" t="s">
        <v>5010</v>
      </c>
      <c r="B294" t="s">
        <v>254</v>
      </c>
      <c r="C294" t="s">
        <v>254</v>
      </c>
      <c r="D294" t="s">
        <v>4978</v>
      </c>
      <c r="E294" t="s">
        <v>4979</v>
      </c>
      <c r="F294" t="s">
        <v>5011</v>
      </c>
      <c r="G294" t="s">
        <v>5011</v>
      </c>
      <c r="H294" t="s">
        <v>5012</v>
      </c>
      <c r="I294" t="s">
        <v>3446</v>
      </c>
      <c r="J294" t="s">
        <v>5013</v>
      </c>
      <c r="L294" t="s">
        <v>330</v>
      </c>
      <c r="M294" t="s">
        <v>330</v>
      </c>
      <c r="N294" t="s">
        <v>3201</v>
      </c>
      <c r="O294" t="s">
        <v>3287</v>
      </c>
      <c r="P294" t="s">
        <v>3270</v>
      </c>
      <c r="Q294" t="s">
        <v>5013</v>
      </c>
      <c r="S294" s="32"/>
      <c r="T294" s="32"/>
      <c r="U294" t="s">
        <v>328</v>
      </c>
      <c r="V294" t="s">
        <v>328</v>
      </c>
      <c r="W294" t="s">
        <v>328</v>
      </c>
      <c r="X294" t="s">
        <v>328</v>
      </c>
      <c r="Y294" t="s">
        <v>5014</v>
      </c>
    </row>
    <row r="295" spans="1:30">
      <c r="A295" t="s">
        <v>5015</v>
      </c>
      <c r="B295" t="s">
        <v>254</v>
      </c>
      <c r="C295" t="s">
        <v>254</v>
      </c>
      <c r="D295" t="s">
        <v>4978</v>
      </c>
      <c r="E295" t="s">
        <v>4979</v>
      </c>
      <c r="F295" t="s">
        <v>5016</v>
      </c>
      <c r="G295" t="s">
        <v>4798</v>
      </c>
      <c r="H295" t="s">
        <v>4799</v>
      </c>
      <c r="I295" t="s">
        <v>3475</v>
      </c>
      <c r="J295" t="s">
        <v>4800</v>
      </c>
      <c r="L295" t="s">
        <v>324</v>
      </c>
      <c r="M295" t="s">
        <v>330</v>
      </c>
      <c r="N295" t="s">
        <v>3196</v>
      </c>
      <c r="O295" t="s">
        <v>3282</v>
      </c>
      <c r="P295" t="s">
        <v>3264</v>
      </c>
      <c r="Q295" t="s">
        <v>4800</v>
      </c>
      <c r="R295" t="s">
        <v>4800</v>
      </c>
      <c r="U295" t="s">
        <v>328</v>
      </c>
      <c r="V295" t="s">
        <v>328</v>
      </c>
      <c r="W295" t="s">
        <v>328</v>
      </c>
      <c r="X295" t="s">
        <v>328</v>
      </c>
      <c r="Y295" t="s">
        <v>4802</v>
      </c>
      <c r="Z295" t="s">
        <v>3440</v>
      </c>
      <c r="AD295" t="s">
        <v>4804</v>
      </c>
    </row>
    <row r="296" spans="1:30">
      <c r="A296" t="s">
        <v>5017</v>
      </c>
      <c r="B296" t="s">
        <v>254</v>
      </c>
      <c r="C296" t="s">
        <v>254</v>
      </c>
      <c r="D296" t="s">
        <v>4978</v>
      </c>
      <c r="E296" t="s">
        <v>4979</v>
      </c>
      <c r="F296" t="s">
        <v>5018</v>
      </c>
      <c r="G296" t="s">
        <v>5019</v>
      </c>
      <c r="H296" t="s">
        <v>5020</v>
      </c>
      <c r="I296" t="s">
        <v>3446</v>
      </c>
      <c r="J296" t="s">
        <v>5021</v>
      </c>
      <c r="L296" t="s">
        <v>330</v>
      </c>
      <c r="M296" t="s">
        <v>324</v>
      </c>
      <c r="N296" t="s">
        <v>2473</v>
      </c>
      <c r="O296" t="s">
        <v>2478</v>
      </c>
      <c r="P296" t="s">
        <v>2468</v>
      </c>
      <c r="Q296" t="s">
        <v>5021</v>
      </c>
      <c r="S296" t="s">
        <v>3440</v>
      </c>
      <c r="T296" t="s">
        <v>3440</v>
      </c>
      <c r="U296" t="s">
        <v>328</v>
      </c>
      <c r="V296" t="s">
        <v>328</v>
      </c>
      <c r="W296" t="s">
        <v>328</v>
      </c>
      <c r="X296" t="s">
        <v>328</v>
      </c>
      <c r="Y296" t="s">
        <v>5022</v>
      </c>
      <c r="Z296" t="s">
        <v>3440</v>
      </c>
    </row>
    <row r="297" spans="1:30">
      <c r="A297" t="s">
        <v>5023</v>
      </c>
      <c r="B297" t="s">
        <v>254</v>
      </c>
      <c r="C297" t="s">
        <v>254</v>
      </c>
      <c r="D297" t="s">
        <v>4978</v>
      </c>
      <c r="E297" t="s">
        <v>4979</v>
      </c>
      <c r="F297" t="s">
        <v>5024</v>
      </c>
      <c r="G297" t="s">
        <v>5019</v>
      </c>
      <c r="H297" t="s">
        <v>5020</v>
      </c>
      <c r="I297" t="s">
        <v>3475</v>
      </c>
      <c r="J297" t="s">
        <v>5021</v>
      </c>
      <c r="L297" t="s">
        <v>330</v>
      </c>
      <c r="M297" t="s">
        <v>324</v>
      </c>
      <c r="N297" t="s">
        <v>2473</v>
      </c>
      <c r="O297" t="s">
        <v>2478</v>
      </c>
      <c r="P297" t="s">
        <v>2468</v>
      </c>
      <c r="Q297" t="s">
        <v>5021</v>
      </c>
      <c r="S297" t="s">
        <v>3440</v>
      </c>
      <c r="T297" t="s">
        <v>3440</v>
      </c>
      <c r="U297" t="s">
        <v>328</v>
      </c>
      <c r="V297" t="s">
        <v>328</v>
      </c>
      <c r="W297" t="s">
        <v>328</v>
      </c>
      <c r="X297" t="s">
        <v>328</v>
      </c>
      <c r="Y297" t="s">
        <v>5022</v>
      </c>
      <c r="Z297" t="s">
        <v>3440</v>
      </c>
    </row>
    <row r="298" spans="1:30">
      <c r="A298" t="s">
        <v>5025</v>
      </c>
      <c r="B298" t="s">
        <v>254</v>
      </c>
      <c r="C298" t="s">
        <v>254</v>
      </c>
      <c r="D298" t="s">
        <v>4978</v>
      </c>
      <c r="E298" t="s">
        <v>4979</v>
      </c>
      <c r="F298" t="s">
        <v>5026</v>
      </c>
      <c r="G298" t="s">
        <v>5026</v>
      </c>
      <c r="H298" t="s">
        <v>5027</v>
      </c>
      <c r="I298" t="s">
        <v>3446</v>
      </c>
      <c r="J298" t="s">
        <v>5028</v>
      </c>
      <c r="L298" t="s">
        <v>330</v>
      </c>
      <c r="M298" t="s">
        <v>324</v>
      </c>
      <c r="N298" t="s">
        <v>2473</v>
      </c>
      <c r="O298" t="s">
        <v>2478</v>
      </c>
      <c r="P298" t="s">
        <v>2468</v>
      </c>
      <c r="Q298" t="s">
        <v>5028</v>
      </c>
      <c r="S298" t="s">
        <v>5029</v>
      </c>
      <c r="T298" t="s">
        <v>5030</v>
      </c>
      <c r="U298" t="s">
        <v>328</v>
      </c>
      <c r="V298" t="s">
        <v>328</v>
      </c>
      <c r="W298" t="s">
        <v>328</v>
      </c>
      <c r="X298" t="s">
        <v>328</v>
      </c>
      <c r="Y298" t="s">
        <v>5031</v>
      </c>
      <c r="Z298" t="s">
        <v>3440</v>
      </c>
    </row>
    <row r="299" spans="1:30">
      <c r="A299" t="s">
        <v>5032</v>
      </c>
      <c r="B299" t="s">
        <v>254</v>
      </c>
      <c r="C299" t="s">
        <v>254</v>
      </c>
      <c r="D299" t="s">
        <v>4978</v>
      </c>
      <c r="E299" t="s">
        <v>4979</v>
      </c>
      <c r="F299" t="s">
        <v>5033</v>
      </c>
      <c r="G299" t="s">
        <v>5033</v>
      </c>
      <c r="H299" t="s">
        <v>5034</v>
      </c>
      <c r="I299" t="s">
        <v>3446</v>
      </c>
      <c r="J299" t="s">
        <v>5035</v>
      </c>
      <c r="L299" t="s">
        <v>330</v>
      </c>
      <c r="M299" t="s">
        <v>330</v>
      </c>
      <c r="N299" t="s">
        <v>3201</v>
      </c>
      <c r="O299" t="s">
        <v>3287</v>
      </c>
      <c r="P299" t="s">
        <v>3270</v>
      </c>
      <c r="Q299" t="s">
        <v>4026</v>
      </c>
      <c r="S299" t="s">
        <v>5036</v>
      </c>
      <c r="T299" t="s">
        <v>5037</v>
      </c>
      <c r="U299" t="s">
        <v>328</v>
      </c>
      <c r="V299" t="s">
        <v>328</v>
      </c>
      <c r="W299" t="s">
        <v>328</v>
      </c>
      <c r="X299" t="s">
        <v>328</v>
      </c>
      <c r="Y299" t="s">
        <v>5038</v>
      </c>
      <c r="Z299">
        <v>120400</v>
      </c>
      <c r="AA299" t="s">
        <v>5039</v>
      </c>
    </row>
    <row r="300" spans="1:30">
      <c r="A300" t="s">
        <v>5040</v>
      </c>
      <c r="B300" t="s">
        <v>254</v>
      </c>
      <c r="C300" t="s">
        <v>254</v>
      </c>
      <c r="D300" t="s">
        <v>4978</v>
      </c>
      <c r="E300" t="s">
        <v>4979</v>
      </c>
      <c r="F300" t="s">
        <v>5041</v>
      </c>
      <c r="G300" t="s">
        <v>5042</v>
      </c>
      <c r="H300" t="s">
        <v>5043</v>
      </c>
      <c r="I300" t="s">
        <v>3446</v>
      </c>
      <c r="J300" t="s">
        <v>5044</v>
      </c>
      <c r="L300" t="s">
        <v>330</v>
      </c>
      <c r="M300" t="s">
        <v>330</v>
      </c>
      <c r="N300" t="s">
        <v>3201</v>
      </c>
      <c r="O300" t="s">
        <v>3287</v>
      </c>
      <c r="P300" t="s">
        <v>3270</v>
      </c>
      <c r="Q300" t="s">
        <v>5044</v>
      </c>
      <c r="S300" t="s">
        <v>5045</v>
      </c>
      <c r="T300" t="s">
        <v>5046</v>
      </c>
      <c r="U300" t="s">
        <v>328</v>
      </c>
      <c r="V300" t="s">
        <v>328</v>
      </c>
      <c r="W300" t="s">
        <v>328</v>
      </c>
      <c r="X300" t="s">
        <v>328</v>
      </c>
      <c r="Y300" t="s">
        <v>5047</v>
      </c>
      <c r="Z300" t="s">
        <v>3440</v>
      </c>
    </row>
    <row r="301" spans="1:30">
      <c r="A301" t="s">
        <v>5048</v>
      </c>
      <c r="B301" t="s">
        <v>254</v>
      </c>
      <c r="C301" t="s">
        <v>254</v>
      </c>
      <c r="D301" t="s">
        <v>4978</v>
      </c>
      <c r="E301" t="s">
        <v>4979</v>
      </c>
      <c r="F301" t="s">
        <v>4597</v>
      </c>
      <c r="G301" t="s">
        <v>4597</v>
      </c>
      <c r="H301" t="s">
        <v>4598</v>
      </c>
      <c r="I301" t="s">
        <v>2659</v>
      </c>
      <c r="J301" t="s">
        <v>4599</v>
      </c>
      <c r="L301" t="s">
        <v>330</v>
      </c>
      <c r="M301" t="s">
        <v>324</v>
      </c>
      <c r="N301" t="s">
        <v>2473</v>
      </c>
      <c r="O301" t="s">
        <v>2478</v>
      </c>
      <c r="P301" t="s">
        <v>2468</v>
      </c>
      <c r="Q301" t="s">
        <v>4599</v>
      </c>
      <c r="S301" t="s">
        <v>4600</v>
      </c>
      <c r="T301" t="s">
        <v>4601</v>
      </c>
      <c r="U301" t="s">
        <v>328</v>
      </c>
      <c r="V301" t="s">
        <v>328</v>
      </c>
      <c r="W301" t="s">
        <v>328</v>
      </c>
      <c r="X301" t="s">
        <v>328</v>
      </c>
      <c r="Y301" t="s">
        <v>4602</v>
      </c>
      <c r="Z301">
        <v>1509</v>
      </c>
      <c r="AA301" t="s">
        <v>5049</v>
      </c>
    </row>
    <row r="302" spans="1:30">
      <c r="A302" t="s">
        <v>5050</v>
      </c>
      <c r="B302" t="s">
        <v>254</v>
      </c>
      <c r="C302" t="s">
        <v>254</v>
      </c>
      <c r="D302" t="s">
        <v>4978</v>
      </c>
      <c r="E302" t="s">
        <v>4979</v>
      </c>
      <c r="F302" t="s">
        <v>5051</v>
      </c>
      <c r="G302" t="s">
        <v>4597</v>
      </c>
      <c r="H302" t="s">
        <v>4598</v>
      </c>
      <c r="I302" t="s">
        <v>3475</v>
      </c>
      <c r="J302" t="s">
        <v>4599</v>
      </c>
      <c r="L302" t="s">
        <v>330</v>
      </c>
      <c r="M302" t="s">
        <v>324</v>
      </c>
      <c r="N302" t="s">
        <v>2473</v>
      </c>
      <c r="O302" t="s">
        <v>2478</v>
      </c>
      <c r="P302" t="s">
        <v>2468</v>
      </c>
      <c r="Q302" t="s">
        <v>4599</v>
      </c>
      <c r="S302" t="s">
        <v>4600</v>
      </c>
      <c r="T302" t="s">
        <v>4601</v>
      </c>
      <c r="U302" t="s">
        <v>328</v>
      </c>
      <c r="V302" t="s">
        <v>328</v>
      </c>
      <c r="W302" t="s">
        <v>328</v>
      </c>
      <c r="X302" t="s">
        <v>328</v>
      </c>
      <c r="Y302" t="s">
        <v>4602</v>
      </c>
      <c r="Z302">
        <v>1509</v>
      </c>
      <c r="AA302" t="s">
        <v>5049</v>
      </c>
    </row>
    <row r="303" spans="1:30">
      <c r="A303" t="s">
        <v>5052</v>
      </c>
      <c r="B303" t="s">
        <v>254</v>
      </c>
      <c r="C303" t="s">
        <v>254</v>
      </c>
      <c r="D303" t="s">
        <v>4978</v>
      </c>
      <c r="E303" t="s">
        <v>4979</v>
      </c>
      <c r="F303" t="s">
        <v>5053</v>
      </c>
      <c r="G303" t="s">
        <v>5053</v>
      </c>
      <c r="H303" t="s">
        <v>5054</v>
      </c>
      <c r="I303" t="s">
        <v>3475</v>
      </c>
      <c r="J303" t="s">
        <v>5055</v>
      </c>
      <c r="L303" t="s">
        <v>330</v>
      </c>
      <c r="M303" t="s">
        <v>324</v>
      </c>
      <c r="N303" t="s">
        <v>2473</v>
      </c>
      <c r="O303" t="s">
        <v>2478</v>
      </c>
      <c r="P303" t="s">
        <v>2468</v>
      </c>
      <c r="Q303" t="s">
        <v>5055</v>
      </c>
      <c r="S303" t="s">
        <v>5056</v>
      </c>
      <c r="T303" t="s">
        <v>5057</v>
      </c>
      <c r="U303" t="s">
        <v>328</v>
      </c>
      <c r="V303" t="s">
        <v>328</v>
      </c>
      <c r="W303" t="s">
        <v>328</v>
      </c>
      <c r="X303" t="s">
        <v>328</v>
      </c>
      <c r="Y303" t="s">
        <v>5058</v>
      </c>
      <c r="Z303">
        <v>1511</v>
      </c>
      <c r="AA303" t="s">
        <v>5059</v>
      </c>
    </row>
    <row r="304" spans="1:30">
      <c r="A304" t="s">
        <v>5060</v>
      </c>
      <c r="B304" t="s">
        <v>254</v>
      </c>
      <c r="C304" t="s">
        <v>254</v>
      </c>
      <c r="D304" t="s">
        <v>4978</v>
      </c>
      <c r="E304" t="s">
        <v>4979</v>
      </c>
      <c r="F304" t="s">
        <v>5061</v>
      </c>
      <c r="G304" t="s">
        <v>5053</v>
      </c>
      <c r="H304" t="s">
        <v>5054</v>
      </c>
      <c r="I304" t="s">
        <v>3446</v>
      </c>
      <c r="J304" t="s">
        <v>5055</v>
      </c>
      <c r="L304" t="s">
        <v>330</v>
      </c>
      <c r="M304" t="s">
        <v>324</v>
      </c>
      <c r="N304" t="s">
        <v>2473</v>
      </c>
      <c r="O304" t="s">
        <v>2478</v>
      </c>
      <c r="P304" t="s">
        <v>2468</v>
      </c>
      <c r="Q304" t="s">
        <v>5055</v>
      </c>
      <c r="S304" t="s">
        <v>5056</v>
      </c>
      <c r="T304" t="s">
        <v>5062</v>
      </c>
      <c r="U304" t="s">
        <v>328</v>
      </c>
      <c r="V304" t="s">
        <v>328</v>
      </c>
      <c r="W304" t="s">
        <v>328</v>
      </c>
      <c r="X304" t="s">
        <v>328</v>
      </c>
      <c r="Y304" t="s">
        <v>5058</v>
      </c>
      <c r="Z304">
        <v>120710</v>
      </c>
      <c r="AA304" t="s">
        <v>5063</v>
      </c>
    </row>
    <row r="305" spans="1:30">
      <c r="A305" t="s">
        <v>5064</v>
      </c>
      <c r="B305" t="s">
        <v>254</v>
      </c>
      <c r="C305" t="s">
        <v>254</v>
      </c>
      <c r="D305" t="s">
        <v>4978</v>
      </c>
      <c r="E305" t="s">
        <v>4979</v>
      </c>
      <c r="F305" t="s">
        <v>5065</v>
      </c>
      <c r="G305" t="s">
        <v>5066</v>
      </c>
      <c r="H305" t="s">
        <v>5067</v>
      </c>
      <c r="I305" t="s">
        <v>3446</v>
      </c>
      <c r="J305" t="s">
        <v>5068</v>
      </c>
      <c r="L305" t="s">
        <v>330</v>
      </c>
      <c r="M305" t="s">
        <v>330</v>
      </c>
      <c r="N305" t="s">
        <v>3201</v>
      </c>
      <c r="O305" t="s">
        <v>3287</v>
      </c>
      <c r="P305" t="s">
        <v>3270</v>
      </c>
      <c r="Q305" t="s">
        <v>5068</v>
      </c>
      <c r="S305" t="s">
        <v>5069</v>
      </c>
      <c r="T305" t="s">
        <v>5070</v>
      </c>
      <c r="U305" t="s">
        <v>328</v>
      </c>
      <c r="V305" t="s">
        <v>328</v>
      </c>
      <c r="W305" t="s">
        <v>328</v>
      </c>
      <c r="X305" t="s">
        <v>328</v>
      </c>
      <c r="Y305" t="s">
        <v>5071</v>
      </c>
      <c r="Z305">
        <v>120760</v>
      </c>
      <c r="AA305" t="s">
        <v>5072</v>
      </c>
    </row>
    <row r="306" spans="1:30">
      <c r="A306" t="s">
        <v>5073</v>
      </c>
      <c r="B306" t="s">
        <v>254</v>
      </c>
      <c r="C306" t="s">
        <v>254</v>
      </c>
      <c r="D306" t="s">
        <v>4978</v>
      </c>
      <c r="E306" t="s">
        <v>4979</v>
      </c>
      <c r="F306" t="s">
        <v>5074</v>
      </c>
      <c r="G306" t="s">
        <v>5075</v>
      </c>
      <c r="H306" t="s">
        <v>5076</v>
      </c>
      <c r="I306" t="s">
        <v>3446</v>
      </c>
      <c r="J306" t="s">
        <v>5077</v>
      </c>
      <c r="L306" t="s">
        <v>330</v>
      </c>
      <c r="M306" t="s">
        <v>330</v>
      </c>
      <c r="N306" t="s">
        <v>3201</v>
      </c>
      <c r="O306" t="s">
        <v>3287</v>
      </c>
      <c r="P306" t="s">
        <v>3270</v>
      </c>
      <c r="Q306" t="s">
        <v>5077</v>
      </c>
      <c r="S306" t="s">
        <v>5078</v>
      </c>
      <c r="T306" t="s">
        <v>5079</v>
      </c>
      <c r="U306" t="s">
        <v>328</v>
      </c>
      <c r="V306" t="s">
        <v>328</v>
      </c>
      <c r="W306" t="s">
        <v>328</v>
      </c>
      <c r="X306" t="s">
        <v>328</v>
      </c>
      <c r="Y306" t="s">
        <v>5080</v>
      </c>
      <c r="Z306">
        <v>120740</v>
      </c>
      <c r="AA306" t="s">
        <v>5081</v>
      </c>
      <c r="AD306" t="s">
        <v>5082</v>
      </c>
    </row>
    <row r="307" spans="1:30">
      <c r="A307" t="s">
        <v>5083</v>
      </c>
      <c r="B307" t="s">
        <v>254</v>
      </c>
      <c r="C307" t="s">
        <v>254</v>
      </c>
      <c r="D307" t="s">
        <v>4978</v>
      </c>
      <c r="E307" t="s">
        <v>4979</v>
      </c>
      <c r="F307" t="s">
        <v>5084</v>
      </c>
      <c r="G307" t="s">
        <v>5084</v>
      </c>
      <c r="H307" t="s">
        <v>5085</v>
      </c>
      <c r="I307" t="s">
        <v>2659</v>
      </c>
      <c r="J307" t="s">
        <v>5086</v>
      </c>
      <c r="K307" t="s">
        <v>5087</v>
      </c>
      <c r="L307" t="s">
        <v>330</v>
      </c>
      <c r="M307" t="s">
        <v>330</v>
      </c>
      <c r="N307" t="s">
        <v>3201</v>
      </c>
      <c r="O307" t="s">
        <v>3287</v>
      </c>
      <c r="P307" t="s">
        <v>3270</v>
      </c>
      <c r="Q307" t="s">
        <v>5086</v>
      </c>
      <c r="S307" t="s">
        <v>5088</v>
      </c>
      <c r="T307" t="s">
        <v>5089</v>
      </c>
      <c r="U307" t="s">
        <v>328</v>
      </c>
      <c r="V307" t="s">
        <v>328</v>
      </c>
      <c r="W307" t="s">
        <v>328</v>
      </c>
      <c r="X307" t="s">
        <v>328</v>
      </c>
      <c r="Y307" t="s">
        <v>5090</v>
      </c>
      <c r="Z307">
        <v>120600</v>
      </c>
      <c r="AA307" t="s">
        <v>5091</v>
      </c>
      <c r="AD307" t="s">
        <v>5092</v>
      </c>
    </row>
    <row r="308" spans="1:30">
      <c r="A308" t="s">
        <v>5093</v>
      </c>
      <c r="B308" t="s">
        <v>254</v>
      </c>
      <c r="C308" t="s">
        <v>254</v>
      </c>
      <c r="D308" t="s">
        <v>4978</v>
      </c>
      <c r="E308" t="s">
        <v>4979</v>
      </c>
      <c r="F308" t="s">
        <v>5094</v>
      </c>
      <c r="G308" t="s">
        <v>5084</v>
      </c>
      <c r="H308" t="s">
        <v>5085</v>
      </c>
      <c r="I308" t="s">
        <v>3446</v>
      </c>
      <c r="J308" t="s">
        <v>5086</v>
      </c>
      <c r="K308" t="s">
        <v>5087</v>
      </c>
      <c r="L308" t="s">
        <v>330</v>
      </c>
      <c r="M308" t="s">
        <v>330</v>
      </c>
      <c r="N308" t="s">
        <v>3201</v>
      </c>
      <c r="O308" t="s">
        <v>3287</v>
      </c>
      <c r="P308" t="s">
        <v>3270</v>
      </c>
      <c r="Q308" t="s">
        <v>5086</v>
      </c>
      <c r="S308" t="s">
        <v>5088</v>
      </c>
      <c r="T308" t="s">
        <v>5089</v>
      </c>
      <c r="U308" t="s">
        <v>328</v>
      </c>
      <c r="V308" t="s">
        <v>328</v>
      </c>
      <c r="W308" t="s">
        <v>328</v>
      </c>
      <c r="X308" t="s">
        <v>328</v>
      </c>
      <c r="Y308" t="s">
        <v>5090</v>
      </c>
      <c r="Z308">
        <v>120600</v>
      </c>
      <c r="AA308" t="s">
        <v>5091</v>
      </c>
      <c r="AD308" t="s">
        <v>5092</v>
      </c>
    </row>
    <row r="309" spans="1:30">
      <c r="A309" t="s">
        <v>5095</v>
      </c>
      <c r="B309" t="s">
        <v>254</v>
      </c>
      <c r="C309" t="s">
        <v>254</v>
      </c>
      <c r="D309" t="s">
        <v>4978</v>
      </c>
      <c r="E309" t="s">
        <v>4979</v>
      </c>
      <c r="F309" t="s">
        <v>5096</v>
      </c>
      <c r="G309" t="s">
        <v>5084</v>
      </c>
      <c r="H309" t="s">
        <v>5085</v>
      </c>
      <c r="I309" t="s">
        <v>3475</v>
      </c>
      <c r="J309" t="s">
        <v>5086</v>
      </c>
      <c r="K309" t="s">
        <v>5097</v>
      </c>
      <c r="L309" t="s">
        <v>330</v>
      </c>
      <c r="M309" t="s">
        <v>330</v>
      </c>
      <c r="N309" t="s">
        <v>3201</v>
      </c>
      <c r="O309" t="s">
        <v>3287</v>
      </c>
      <c r="P309" t="s">
        <v>3270</v>
      </c>
      <c r="Q309" t="s">
        <v>5086</v>
      </c>
      <c r="S309" t="s">
        <v>5088</v>
      </c>
      <c r="T309" t="s">
        <v>5089</v>
      </c>
      <c r="U309" t="s">
        <v>328</v>
      </c>
      <c r="V309" t="s">
        <v>328</v>
      </c>
      <c r="W309" t="s">
        <v>328</v>
      </c>
      <c r="X309" t="s">
        <v>328</v>
      </c>
      <c r="Y309" t="s">
        <v>5090</v>
      </c>
      <c r="Z309">
        <v>151211</v>
      </c>
      <c r="AA309" t="s">
        <v>5098</v>
      </c>
      <c r="AD309" t="s">
        <v>5092</v>
      </c>
    </row>
    <row r="310" spans="1:30">
      <c r="A310" t="s">
        <v>5099</v>
      </c>
      <c r="B310" t="s">
        <v>254</v>
      </c>
      <c r="C310" t="s">
        <v>254</v>
      </c>
      <c r="D310" t="s">
        <v>4978</v>
      </c>
      <c r="E310" t="s">
        <v>4979</v>
      </c>
      <c r="F310" t="s">
        <v>5100</v>
      </c>
      <c r="G310" t="s">
        <v>4357</v>
      </c>
      <c r="H310" t="s">
        <v>4358</v>
      </c>
      <c r="I310" t="s">
        <v>3446</v>
      </c>
      <c r="J310" t="s">
        <v>3791</v>
      </c>
      <c r="L310" t="s">
        <v>324</v>
      </c>
      <c r="M310" t="s">
        <v>324</v>
      </c>
      <c r="N310" t="s">
        <v>2458</v>
      </c>
      <c r="O310" t="s">
        <v>2463</v>
      </c>
      <c r="P310" t="s">
        <v>2453</v>
      </c>
      <c r="Q310" t="s">
        <v>3791</v>
      </c>
      <c r="S310" t="s">
        <v>3440</v>
      </c>
      <c r="T310" t="s">
        <v>3440</v>
      </c>
      <c r="U310" t="s">
        <v>328</v>
      </c>
      <c r="V310" t="s">
        <v>328</v>
      </c>
      <c r="W310" t="s">
        <v>328</v>
      </c>
      <c r="X310" t="s">
        <v>328</v>
      </c>
      <c r="Y310" t="s">
        <v>3793</v>
      </c>
      <c r="Z310" t="s">
        <v>3440</v>
      </c>
    </row>
    <row r="311" spans="1:30">
      <c r="A311" t="s">
        <v>5101</v>
      </c>
      <c r="B311" t="s">
        <v>254</v>
      </c>
      <c r="C311" t="s">
        <v>254</v>
      </c>
      <c r="D311" t="s">
        <v>4978</v>
      </c>
      <c r="E311" t="s">
        <v>4979</v>
      </c>
      <c r="F311" t="s">
        <v>5102</v>
      </c>
      <c r="G311" t="s">
        <v>5103</v>
      </c>
      <c r="H311" t="s">
        <v>5104</v>
      </c>
      <c r="I311" t="s">
        <v>3446</v>
      </c>
      <c r="J311" t="s">
        <v>5105</v>
      </c>
      <c r="K311" t="s">
        <v>5106</v>
      </c>
      <c r="L311" t="s">
        <v>330</v>
      </c>
      <c r="M311" t="s">
        <v>324</v>
      </c>
      <c r="N311" t="s">
        <v>2473</v>
      </c>
      <c r="O311" t="s">
        <v>2478</v>
      </c>
      <c r="P311" t="s">
        <v>2468</v>
      </c>
      <c r="Q311" t="s">
        <v>5107</v>
      </c>
      <c r="R311" t="s">
        <v>5108</v>
      </c>
      <c r="S311" t="s">
        <v>5109</v>
      </c>
      <c r="T311" t="s">
        <v>5110</v>
      </c>
      <c r="U311" t="s">
        <v>328</v>
      </c>
      <c r="V311" t="s">
        <v>328</v>
      </c>
      <c r="W311" t="s">
        <v>328</v>
      </c>
      <c r="X311" t="s">
        <v>328</v>
      </c>
      <c r="Y311" t="s">
        <v>5111</v>
      </c>
      <c r="Z311" t="s">
        <v>3440</v>
      </c>
    </row>
    <row r="312" spans="1:30">
      <c r="A312" t="s">
        <v>5112</v>
      </c>
      <c r="B312" t="s">
        <v>254</v>
      </c>
      <c r="C312" t="s">
        <v>254</v>
      </c>
      <c r="D312" t="s">
        <v>4978</v>
      </c>
      <c r="E312" t="s">
        <v>4979</v>
      </c>
      <c r="F312" t="s">
        <v>5113</v>
      </c>
      <c r="G312" t="s">
        <v>5114</v>
      </c>
      <c r="H312" t="s">
        <v>5115</v>
      </c>
      <c r="I312" t="s">
        <v>3446</v>
      </c>
      <c r="J312" t="s">
        <v>5116</v>
      </c>
      <c r="L312" t="s">
        <v>330</v>
      </c>
      <c r="M312" t="s">
        <v>324</v>
      </c>
      <c r="N312" t="s">
        <v>2473</v>
      </c>
      <c r="O312" t="s">
        <v>2478</v>
      </c>
      <c r="P312" t="s">
        <v>2468</v>
      </c>
      <c r="Q312" t="s">
        <v>5117</v>
      </c>
      <c r="R312" t="s">
        <v>5118</v>
      </c>
      <c r="S312" t="s">
        <v>5119</v>
      </c>
      <c r="T312" t="s">
        <v>5120</v>
      </c>
      <c r="U312" t="s">
        <v>328</v>
      </c>
      <c r="V312" t="s">
        <v>328</v>
      </c>
      <c r="W312" t="s">
        <v>328</v>
      </c>
      <c r="X312" t="s">
        <v>328</v>
      </c>
      <c r="Y312" t="s">
        <v>5121</v>
      </c>
      <c r="Z312" t="s">
        <v>3440</v>
      </c>
    </row>
    <row r="313" spans="1:30">
      <c r="A313" t="s">
        <v>2453</v>
      </c>
      <c r="B313" t="s">
        <v>3379</v>
      </c>
      <c r="C313" t="s">
        <v>3379</v>
      </c>
      <c r="D313" t="s">
        <v>5122</v>
      </c>
      <c r="E313" t="s">
        <v>5123</v>
      </c>
      <c r="F313" t="s">
        <v>5124</v>
      </c>
      <c r="G313" t="s">
        <v>5125</v>
      </c>
      <c r="H313" t="s">
        <v>5124</v>
      </c>
      <c r="I313" t="s">
        <v>3384</v>
      </c>
      <c r="J313" t="s">
        <v>5126</v>
      </c>
      <c r="L313" t="s">
        <v>328</v>
      </c>
      <c r="M313" t="s">
        <v>328</v>
      </c>
      <c r="N313" t="s">
        <v>328</v>
      </c>
      <c r="O313" t="s">
        <v>328</v>
      </c>
      <c r="P313" t="s">
        <v>328</v>
      </c>
      <c r="Q313" t="s">
        <v>328</v>
      </c>
      <c r="R313" t="s">
        <v>328</v>
      </c>
      <c r="S313" t="s">
        <v>328</v>
      </c>
      <c r="T313" t="s">
        <v>328</v>
      </c>
      <c r="U313">
        <v>3</v>
      </c>
      <c r="V313">
        <v>3</v>
      </c>
      <c r="W313" t="s">
        <v>5127</v>
      </c>
      <c r="X313">
        <v>2140</v>
      </c>
      <c r="Y313" t="s">
        <v>328</v>
      </c>
      <c r="Z313">
        <v>203</v>
      </c>
      <c r="AA313" t="s">
        <v>5128</v>
      </c>
    </row>
    <row r="314" spans="1:30">
      <c r="A314" t="s">
        <v>5129</v>
      </c>
      <c r="B314" t="s">
        <v>3379</v>
      </c>
      <c r="C314" t="s">
        <v>3379</v>
      </c>
      <c r="D314" t="s">
        <v>5130</v>
      </c>
      <c r="E314" t="s">
        <v>5131</v>
      </c>
      <c r="F314" t="s">
        <v>5132</v>
      </c>
      <c r="G314" t="s">
        <v>5133</v>
      </c>
      <c r="H314" t="s">
        <v>5134</v>
      </c>
      <c r="I314" t="s">
        <v>3384</v>
      </c>
      <c r="J314" t="s">
        <v>5135</v>
      </c>
      <c r="L314" t="s">
        <v>328</v>
      </c>
      <c r="M314" t="s">
        <v>328</v>
      </c>
      <c r="N314" t="s">
        <v>328</v>
      </c>
      <c r="O314" t="s">
        <v>328</v>
      </c>
      <c r="P314" t="s">
        <v>328</v>
      </c>
      <c r="Q314" t="s">
        <v>328</v>
      </c>
      <c r="R314" t="s">
        <v>328</v>
      </c>
      <c r="S314" t="s">
        <v>328</v>
      </c>
      <c r="T314" t="s">
        <v>328</v>
      </c>
      <c r="U314">
        <v>6</v>
      </c>
      <c r="V314">
        <v>61</v>
      </c>
      <c r="W314" t="s">
        <v>5136</v>
      </c>
      <c r="X314">
        <v>2151</v>
      </c>
      <c r="Y314" t="s">
        <v>328</v>
      </c>
      <c r="Z314">
        <v>207</v>
      </c>
      <c r="AA314" t="s">
        <v>5137</v>
      </c>
    </row>
    <row r="315" spans="1:30">
      <c r="A315" t="s">
        <v>5138</v>
      </c>
      <c r="B315" t="s">
        <v>3379</v>
      </c>
      <c r="C315" t="s">
        <v>3379</v>
      </c>
      <c r="D315" t="s">
        <v>5130</v>
      </c>
      <c r="E315" t="s">
        <v>5131</v>
      </c>
      <c r="F315" t="s">
        <v>5139</v>
      </c>
      <c r="G315" t="s">
        <v>5133</v>
      </c>
      <c r="H315" t="s">
        <v>5134</v>
      </c>
      <c r="I315" t="s">
        <v>3920</v>
      </c>
      <c r="J315" t="s">
        <v>5135</v>
      </c>
      <c r="L315" t="s">
        <v>328</v>
      </c>
      <c r="M315" t="s">
        <v>328</v>
      </c>
      <c r="N315" t="s">
        <v>328</v>
      </c>
      <c r="O315" t="s">
        <v>328</v>
      </c>
      <c r="P315" t="s">
        <v>328</v>
      </c>
      <c r="Q315" t="s">
        <v>328</v>
      </c>
      <c r="R315" t="s">
        <v>328</v>
      </c>
      <c r="S315" t="s">
        <v>328</v>
      </c>
      <c r="T315" t="s">
        <v>328</v>
      </c>
      <c r="U315">
        <v>6</v>
      </c>
      <c r="V315">
        <v>61</v>
      </c>
      <c r="W315" t="s">
        <v>5136</v>
      </c>
      <c r="X315">
        <v>2151</v>
      </c>
      <c r="Y315" t="s">
        <v>328</v>
      </c>
      <c r="Z315">
        <v>40721</v>
      </c>
      <c r="AA315" t="s">
        <v>3923</v>
      </c>
    </row>
    <row r="316" spans="1:30">
      <c r="A316" t="s">
        <v>2406</v>
      </c>
      <c r="B316" t="s">
        <v>3379</v>
      </c>
      <c r="C316" t="s">
        <v>3379</v>
      </c>
      <c r="D316" t="s">
        <v>5130</v>
      </c>
      <c r="E316" t="s">
        <v>5131</v>
      </c>
      <c r="F316" t="s">
        <v>5140</v>
      </c>
      <c r="G316" t="s">
        <v>5140</v>
      </c>
      <c r="H316" t="s">
        <v>5141</v>
      </c>
      <c r="I316" t="s">
        <v>3384</v>
      </c>
      <c r="J316" t="s">
        <v>5142</v>
      </c>
      <c r="L316" t="s">
        <v>328</v>
      </c>
      <c r="M316" t="s">
        <v>328</v>
      </c>
      <c r="N316" t="s">
        <v>328</v>
      </c>
      <c r="O316" t="s">
        <v>328</v>
      </c>
      <c r="P316" t="s">
        <v>328</v>
      </c>
      <c r="Q316" t="s">
        <v>328</v>
      </c>
      <c r="R316" t="s">
        <v>328</v>
      </c>
      <c r="S316" t="s">
        <v>328</v>
      </c>
      <c r="T316" t="s">
        <v>328</v>
      </c>
      <c r="U316">
        <v>6</v>
      </c>
      <c r="V316">
        <v>64</v>
      </c>
      <c r="W316" t="s">
        <v>5143</v>
      </c>
      <c r="X316">
        <v>2154</v>
      </c>
      <c r="Y316" t="s">
        <v>328</v>
      </c>
      <c r="Z316">
        <v>10513</v>
      </c>
      <c r="AA316" t="s">
        <v>5144</v>
      </c>
      <c r="AB316">
        <v>2</v>
      </c>
      <c r="AC316" t="s">
        <v>5145</v>
      </c>
    </row>
    <row r="317" spans="1:30">
      <c r="A317" t="s">
        <v>2428</v>
      </c>
      <c r="B317" t="s">
        <v>3379</v>
      </c>
      <c r="C317" t="s">
        <v>3379</v>
      </c>
      <c r="D317" t="s">
        <v>5130</v>
      </c>
      <c r="E317" t="s">
        <v>5131</v>
      </c>
      <c r="F317" t="s">
        <v>5146</v>
      </c>
      <c r="G317" t="s">
        <v>5146</v>
      </c>
      <c r="H317" t="s">
        <v>5147</v>
      </c>
      <c r="I317" t="s">
        <v>3384</v>
      </c>
      <c r="J317" t="s">
        <v>5148</v>
      </c>
      <c r="L317" t="s">
        <v>328</v>
      </c>
      <c r="M317" t="s">
        <v>328</v>
      </c>
      <c r="N317" t="s">
        <v>328</v>
      </c>
      <c r="O317" t="s">
        <v>328</v>
      </c>
      <c r="P317" t="s">
        <v>328</v>
      </c>
      <c r="Q317" t="s">
        <v>328</v>
      </c>
      <c r="R317" t="s">
        <v>328</v>
      </c>
      <c r="S317" t="s">
        <v>328</v>
      </c>
      <c r="T317" t="s">
        <v>328</v>
      </c>
      <c r="U317">
        <v>6</v>
      </c>
      <c r="V317">
        <v>63</v>
      </c>
      <c r="W317" t="s">
        <v>5149</v>
      </c>
      <c r="X317">
        <v>2153</v>
      </c>
      <c r="Y317" t="s">
        <v>328</v>
      </c>
      <c r="Z317">
        <v>10514</v>
      </c>
      <c r="AA317" t="s">
        <v>5150</v>
      </c>
      <c r="AB317">
        <v>2</v>
      </c>
      <c r="AC317" t="s">
        <v>5145</v>
      </c>
    </row>
    <row r="318" spans="1:30">
      <c r="A318" t="s">
        <v>5151</v>
      </c>
      <c r="B318" t="s">
        <v>3379</v>
      </c>
      <c r="C318" t="s">
        <v>3379</v>
      </c>
      <c r="D318" t="s">
        <v>5130</v>
      </c>
      <c r="E318" t="s">
        <v>5131</v>
      </c>
      <c r="F318" t="s">
        <v>5152</v>
      </c>
      <c r="G318" t="s">
        <v>5153</v>
      </c>
      <c r="H318" t="s">
        <v>5154</v>
      </c>
      <c r="I318" t="s">
        <v>3384</v>
      </c>
      <c r="J318" t="s">
        <v>5155</v>
      </c>
      <c r="L318" t="s">
        <v>328</v>
      </c>
      <c r="M318" t="s">
        <v>328</v>
      </c>
      <c r="N318" t="s">
        <v>328</v>
      </c>
      <c r="O318" t="s">
        <v>328</v>
      </c>
      <c r="P318" t="s">
        <v>328</v>
      </c>
      <c r="Q318" t="s">
        <v>328</v>
      </c>
      <c r="R318" t="s">
        <v>328</v>
      </c>
      <c r="S318" t="s">
        <v>328</v>
      </c>
      <c r="T318" t="s">
        <v>328</v>
      </c>
      <c r="U318">
        <v>6</v>
      </c>
      <c r="V318">
        <v>65</v>
      </c>
      <c r="W318" t="s">
        <v>5156</v>
      </c>
      <c r="X318">
        <v>2155</v>
      </c>
      <c r="Y318" t="s">
        <v>328</v>
      </c>
      <c r="Z318">
        <v>10515</v>
      </c>
      <c r="AA318" t="s">
        <v>5157</v>
      </c>
      <c r="AB318">
        <v>2</v>
      </c>
      <c r="AC318" t="s">
        <v>5145</v>
      </c>
    </row>
    <row r="319" spans="1:30">
      <c r="A319" t="s">
        <v>5158</v>
      </c>
      <c r="B319" t="s">
        <v>3379</v>
      </c>
      <c r="C319" t="s">
        <v>3379</v>
      </c>
      <c r="D319" t="s">
        <v>5130</v>
      </c>
      <c r="E319" t="s">
        <v>5131</v>
      </c>
      <c r="F319" t="s">
        <v>5159</v>
      </c>
      <c r="G319" t="s">
        <v>5159</v>
      </c>
      <c r="H319" t="s">
        <v>5160</v>
      </c>
      <c r="I319" t="s">
        <v>3384</v>
      </c>
      <c r="J319" t="s">
        <v>5161</v>
      </c>
      <c r="L319" t="s">
        <v>328</v>
      </c>
      <c r="M319" t="s">
        <v>328</v>
      </c>
      <c r="N319" t="s">
        <v>328</v>
      </c>
      <c r="O319" t="s">
        <v>328</v>
      </c>
      <c r="P319" t="s">
        <v>328</v>
      </c>
      <c r="Q319" t="s">
        <v>328</v>
      </c>
      <c r="R319" t="s">
        <v>328</v>
      </c>
      <c r="S319" t="s">
        <v>328</v>
      </c>
      <c r="T319" t="s">
        <v>328</v>
      </c>
      <c r="U319">
        <v>7</v>
      </c>
      <c r="V319">
        <v>75</v>
      </c>
      <c r="W319" t="s">
        <v>5162</v>
      </c>
      <c r="X319">
        <v>2193</v>
      </c>
      <c r="Y319" t="s">
        <v>328</v>
      </c>
      <c r="Z319">
        <v>10633</v>
      </c>
      <c r="AA319" t="s">
        <v>5163</v>
      </c>
      <c r="AB319">
        <v>2</v>
      </c>
      <c r="AC319" t="s">
        <v>5145</v>
      </c>
    </row>
    <row r="320" spans="1:30">
      <c r="A320" t="s">
        <v>5164</v>
      </c>
      <c r="B320" t="s">
        <v>3379</v>
      </c>
      <c r="C320" t="s">
        <v>3379</v>
      </c>
      <c r="D320" t="s">
        <v>5130</v>
      </c>
      <c r="E320" t="s">
        <v>5131</v>
      </c>
      <c r="F320" t="s">
        <v>5159</v>
      </c>
      <c r="G320" t="s">
        <v>5159</v>
      </c>
      <c r="H320" t="s">
        <v>5160</v>
      </c>
      <c r="I320" t="s">
        <v>3920</v>
      </c>
      <c r="J320" t="s">
        <v>5161</v>
      </c>
      <c r="L320" t="s">
        <v>328</v>
      </c>
      <c r="M320" t="s">
        <v>328</v>
      </c>
      <c r="N320" t="s">
        <v>328</v>
      </c>
      <c r="O320" t="s">
        <v>328</v>
      </c>
      <c r="P320" t="s">
        <v>328</v>
      </c>
      <c r="Q320" t="s">
        <v>328</v>
      </c>
      <c r="R320" t="s">
        <v>328</v>
      </c>
      <c r="S320" t="s">
        <v>328</v>
      </c>
      <c r="T320" t="s">
        <v>328</v>
      </c>
      <c r="U320">
        <v>7</v>
      </c>
      <c r="V320">
        <v>75</v>
      </c>
      <c r="W320" t="s">
        <v>5162</v>
      </c>
      <c r="X320">
        <v>2193</v>
      </c>
      <c r="Y320" t="s">
        <v>328</v>
      </c>
      <c r="Z320">
        <v>10633</v>
      </c>
      <c r="AA320" t="s">
        <v>5163</v>
      </c>
      <c r="AB320">
        <v>407</v>
      </c>
      <c r="AC320" t="s">
        <v>3925</v>
      </c>
    </row>
    <row r="321" spans="1:29">
      <c r="A321" t="s">
        <v>2379</v>
      </c>
      <c r="B321" t="s">
        <v>3379</v>
      </c>
      <c r="C321" t="s">
        <v>3379</v>
      </c>
      <c r="D321" t="s">
        <v>5130</v>
      </c>
      <c r="E321" t="s">
        <v>5131</v>
      </c>
      <c r="F321" t="s">
        <v>5165</v>
      </c>
      <c r="G321" t="s">
        <v>5166</v>
      </c>
      <c r="H321" t="s">
        <v>5167</v>
      </c>
      <c r="I321" t="s">
        <v>3384</v>
      </c>
      <c r="L321" t="s">
        <v>328</v>
      </c>
      <c r="M321" t="s">
        <v>328</v>
      </c>
      <c r="N321" t="s">
        <v>328</v>
      </c>
      <c r="O321" t="s">
        <v>328</v>
      </c>
      <c r="P321" t="s">
        <v>328</v>
      </c>
      <c r="Q321" t="s">
        <v>328</v>
      </c>
      <c r="R321" t="s">
        <v>328</v>
      </c>
      <c r="S321" t="s">
        <v>328</v>
      </c>
      <c r="T321" t="s">
        <v>328</v>
      </c>
      <c r="U321">
        <v>7</v>
      </c>
      <c r="V321">
        <v>76</v>
      </c>
      <c r="W321" t="s">
        <v>5168</v>
      </c>
      <c r="X321">
        <v>2194</v>
      </c>
      <c r="Y321" t="s">
        <v>328</v>
      </c>
      <c r="Z321">
        <v>10639</v>
      </c>
      <c r="AA321" t="s">
        <v>5169</v>
      </c>
      <c r="AB321">
        <v>2</v>
      </c>
      <c r="AC321" t="s">
        <v>5145</v>
      </c>
    </row>
    <row r="322" spans="1:29">
      <c r="A322" t="s">
        <v>5170</v>
      </c>
      <c r="B322" t="s">
        <v>3379</v>
      </c>
      <c r="C322" t="s">
        <v>3379</v>
      </c>
      <c r="D322" t="s">
        <v>5130</v>
      </c>
      <c r="E322" t="s">
        <v>5131</v>
      </c>
      <c r="F322" t="s">
        <v>5171</v>
      </c>
      <c r="G322" t="s">
        <v>5172</v>
      </c>
      <c r="H322" t="s">
        <v>5173</v>
      </c>
      <c r="I322" t="s">
        <v>3384</v>
      </c>
      <c r="J322" t="s">
        <v>5174</v>
      </c>
      <c r="L322" t="s">
        <v>328</v>
      </c>
      <c r="M322" t="s">
        <v>328</v>
      </c>
      <c r="N322" t="s">
        <v>328</v>
      </c>
      <c r="O322" t="s">
        <v>328</v>
      </c>
      <c r="P322" t="s">
        <v>328</v>
      </c>
      <c r="Q322" t="s">
        <v>328</v>
      </c>
      <c r="R322" t="s">
        <v>328</v>
      </c>
      <c r="S322" t="s">
        <v>328</v>
      </c>
      <c r="T322" t="s">
        <v>328</v>
      </c>
      <c r="U322" t="s">
        <v>3440</v>
      </c>
      <c r="V322" t="s">
        <v>3440</v>
      </c>
      <c r="W322" t="s">
        <v>3440</v>
      </c>
      <c r="X322" t="s">
        <v>3440</v>
      </c>
      <c r="Y322" t="s">
        <v>328</v>
      </c>
      <c r="Z322" t="s">
        <v>3440</v>
      </c>
    </row>
    <row r="323" spans="1:29">
      <c r="A323" t="s">
        <v>2423</v>
      </c>
      <c r="B323" t="s">
        <v>3379</v>
      </c>
      <c r="C323" t="s">
        <v>3379</v>
      </c>
      <c r="D323" t="s">
        <v>5130</v>
      </c>
      <c r="E323" t="s">
        <v>5131</v>
      </c>
      <c r="F323" t="s">
        <v>5175</v>
      </c>
      <c r="G323" t="s">
        <v>5175</v>
      </c>
      <c r="H323" t="s">
        <v>5176</v>
      </c>
      <c r="I323" t="s">
        <v>3384</v>
      </c>
      <c r="J323" t="s">
        <v>5177</v>
      </c>
      <c r="L323" t="s">
        <v>328</v>
      </c>
      <c r="M323" t="s">
        <v>328</v>
      </c>
      <c r="N323" t="s">
        <v>328</v>
      </c>
      <c r="O323" t="s">
        <v>328</v>
      </c>
      <c r="P323" t="s">
        <v>328</v>
      </c>
      <c r="Q323" t="s">
        <v>328</v>
      </c>
      <c r="R323" t="s">
        <v>328</v>
      </c>
      <c r="S323" t="s">
        <v>328</v>
      </c>
      <c r="T323" t="s">
        <v>328</v>
      </c>
      <c r="U323">
        <v>6</v>
      </c>
      <c r="V323">
        <v>62</v>
      </c>
      <c r="W323" t="s">
        <v>5178</v>
      </c>
      <c r="X323">
        <v>2152</v>
      </c>
      <c r="Y323" t="s">
        <v>328</v>
      </c>
      <c r="Z323">
        <v>10512</v>
      </c>
      <c r="AA323" t="s">
        <v>5179</v>
      </c>
      <c r="AB323">
        <v>2</v>
      </c>
      <c r="AC323" t="s">
        <v>5145</v>
      </c>
    </row>
    <row r="324" spans="1:29">
      <c r="A324" t="s">
        <v>5180</v>
      </c>
      <c r="B324" t="s">
        <v>3379</v>
      </c>
      <c r="C324" t="s">
        <v>3379</v>
      </c>
      <c r="D324" t="s">
        <v>5181</v>
      </c>
      <c r="E324" t="s">
        <v>5182</v>
      </c>
      <c r="F324" t="s">
        <v>5183</v>
      </c>
      <c r="G324" t="s">
        <v>5183</v>
      </c>
      <c r="H324" t="s">
        <v>5184</v>
      </c>
      <c r="I324" t="s">
        <v>3384</v>
      </c>
      <c r="J324" t="s">
        <v>5185</v>
      </c>
      <c r="L324" t="s">
        <v>328</v>
      </c>
      <c r="M324" t="s">
        <v>328</v>
      </c>
      <c r="N324" t="s">
        <v>328</v>
      </c>
      <c r="O324" t="s">
        <v>328</v>
      </c>
      <c r="P324" t="s">
        <v>328</v>
      </c>
      <c r="Q324" t="s">
        <v>328</v>
      </c>
      <c r="R324" t="s">
        <v>328</v>
      </c>
      <c r="S324" t="s">
        <v>328</v>
      </c>
      <c r="T324" t="s">
        <v>328</v>
      </c>
      <c r="U324" t="s">
        <v>3440</v>
      </c>
      <c r="V324" t="s">
        <v>3440</v>
      </c>
      <c r="W324" t="s">
        <v>3440</v>
      </c>
      <c r="X324" t="s">
        <v>3440</v>
      </c>
      <c r="Y324" t="s">
        <v>328</v>
      </c>
      <c r="Z324" t="s">
        <v>3440</v>
      </c>
    </row>
    <row r="325" spans="1:29">
      <c r="A325" t="s">
        <v>2483</v>
      </c>
      <c r="B325" t="s">
        <v>3379</v>
      </c>
      <c r="C325" t="s">
        <v>3379</v>
      </c>
      <c r="D325" t="s">
        <v>5181</v>
      </c>
      <c r="E325" t="s">
        <v>5182</v>
      </c>
      <c r="F325" t="s">
        <v>5186</v>
      </c>
      <c r="G325" t="s">
        <v>5186</v>
      </c>
      <c r="H325" t="s">
        <v>5187</v>
      </c>
      <c r="I325" t="s">
        <v>3384</v>
      </c>
      <c r="J325" t="s">
        <v>5188</v>
      </c>
      <c r="L325" t="s">
        <v>328</v>
      </c>
      <c r="M325" t="s">
        <v>328</v>
      </c>
      <c r="N325" t="s">
        <v>328</v>
      </c>
      <c r="O325" t="s">
        <v>328</v>
      </c>
      <c r="P325" t="s">
        <v>328</v>
      </c>
      <c r="Q325" t="s">
        <v>328</v>
      </c>
      <c r="R325" t="s">
        <v>328</v>
      </c>
      <c r="S325" t="s">
        <v>328</v>
      </c>
      <c r="T325" t="s">
        <v>328</v>
      </c>
      <c r="U325">
        <v>7</v>
      </c>
      <c r="V325">
        <v>72</v>
      </c>
      <c r="W325" t="s">
        <v>5189</v>
      </c>
      <c r="X325">
        <v>2191</v>
      </c>
      <c r="Y325" t="s">
        <v>328</v>
      </c>
      <c r="Z325">
        <v>20810</v>
      </c>
      <c r="AA325" t="s">
        <v>5190</v>
      </c>
    </row>
    <row r="326" spans="1:29">
      <c r="A326" t="s">
        <v>5191</v>
      </c>
      <c r="B326" t="s">
        <v>3379</v>
      </c>
      <c r="C326" t="s">
        <v>3379</v>
      </c>
      <c r="D326" t="s">
        <v>5192</v>
      </c>
      <c r="E326" t="s">
        <v>5193</v>
      </c>
      <c r="F326" t="s">
        <v>5194</v>
      </c>
      <c r="G326" t="s">
        <v>5194</v>
      </c>
      <c r="H326" t="s">
        <v>5195</v>
      </c>
      <c r="I326" t="s">
        <v>3384</v>
      </c>
      <c r="L326" t="s">
        <v>328</v>
      </c>
      <c r="M326" t="s">
        <v>328</v>
      </c>
      <c r="N326" t="s">
        <v>328</v>
      </c>
      <c r="O326" t="s">
        <v>328</v>
      </c>
      <c r="P326" t="s">
        <v>328</v>
      </c>
      <c r="Q326" t="s">
        <v>328</v>
      </c>
      <c r="R326" t="s">
        <v>328</v>
      </c>
      <c r="S326" t="s">
        <v>328</v>
      </c>
      <c r="T326" t="s">
        <v>328</v>
      </c>
      <c r="U326" t="s">
        <v>3440</v>
      </c>
      <c r="V326" t="s">
        <v>3440</v>
      </c>
      <c r="W326" t="s">
        <v>3440</v>
      </c>
      <c r="X326" t="s">
        <v>3440</v>
      </c>
      <c r="Y326" t="s">
        <v>328</v>
      </c>
      <c r="Z326">
        <v>30751</v>
      </c>
      <c r="AA326" t="s">
        <v>5196</v>
      </c>
      <c r="AB326">
        <v>2</v>
      </c>
      <c r="AC326" t="s">
        <v>5145</v>
      </c>
    </row>
    <row r="327" spans="1:29">
      <c r="A327" t="s">
        <v>5197</v>
      </c>
      <c r="B327" t="s">
        <v>3379</v>
      </c>
      <c r="C327" t="s">
        <v>3379</v>
      </c>
      <c r="D327" t="s">
        <v>5192</v>
      </c>
      <c r="E327" t="s">
        <v>5193</v>
      </c>
      <c r="F327" t="s">
        <v>5198</v>
      </c>
      <c r="G327" t="s">
        <v>5198</v>
      </c>
      <c r="H327" t="s">
        <v>5199</v>
      </c>
      <c r="I327" t="s">
        <v>3384</v>
      </c>
      <c r="J327" t="s">
        <v>5200</v>
      </c>
      <c r="L327" t="s">
        <v>328</v>
      </c>
      <c r="M327" t="s">
        <v>328</v>
      </c>
      <c r="N327" t="s">
        <v>328</v>
      </c>
      <c r="O327" t="s">
        <v>328</v>
      </c>
      <c r="P327" t="s">
        <v>328</v>
      </c>
      <c r="Q327" t="s">
        <v>328</v>
      </c>
      <c r="R327" t="s">
        <v>328</v>
      </c>
      <c r="S327" t="s">
        <v>328</v>
      </c>
      <c r="T327" t="s">
        <v>328</v>
      </c>
      <c r="U327" t="s">
        <v>3440</v>
      </c>
      <c r="V327" t="s">
        <v>3440</v>
      </c>
      <c r="W327" t="s">
        <v>3440</v>
      </c>
      <c r="X327" t="s">
        <v>3440</v>
      </c>
      <c r="Y327" t="s">
        <v>328</v>
      </c>
      <c r="Z327">
        <v>30821</v>
      </c>
      <c r="AA327" t="s">
        <v>5201</v>
      </c>
      <c r="AB327">
        <v>2</v>
      </c>
      <c r="AC327" t="s">
        <v>5145</v>
      </c>
    </row>
    <row r="328" spans="1:29">
      <c r="A328" t="s">
        <v>5202</v>
      </c>
      <c r="B328" t="s">
        <v>3379</v>
      </c>
      <c r="C328" t="s">
        <v>3379</v>
      </c>
      <c r="D328" t="s">
        <v>5192</v>
      </c>
      <c r="E328" t="s">
        <v>5193</v>
      </c>
      <c r="F328" t="s">
        <v>5203</v>
      </c>
      <c r="G328" t="s">
        <v>5203</v>
      </c>
      <c r="H328" t="s">
        <v>5204</v>
      </c>
      <c r="I328" t="s">
        <v>3384</v>
      </c>
      <c r="L328" t="s">
        <v>328</v>
      </c>
      <c r="M328" t="s">
        <v>328</v>
      </c>
      <c r="N328" t="s">
        <v>328</v>
      </c>
      <c r="O328" t="s">
        <v>328</v>
      </c>
      <c r="P328" t="s">
        <v>328</v>
      </c>
      <c r="Q328" t="s">
        <v>328</v>
      </c>
      <c r="R328" t="s">
        <v>328</v>
      </c>
      <c r="S328" t="s">
        <v>328</v>
      </c>
      <c r="T328" t="s">
        <v>328</v>
      </c>
      <c r="U328" t="s">
        <v>3440</v>
      </c>
      <c r="V328" t="s">
        <v>3440</v>
      </c>
      <c r="W328" t="s">
        <v>3440</v>
      </c>
      <c r="X328" t="s">
        <v>3440</v>
      </c>
      <c r="Y328" t="s">
        <v>328</v>
      </c>
      <c r="Z328">
        <v>306</v>
      </c>
      <c r="AA328" t="s">
        <v>5205</v>
      </c>
      <c r="AB328">
        <v>2</v>
      </c>
      <c r="AC328" t="s">
        <v>5145</v>
      </c>
    </row>
    <row r="329" spans="1:29">
      <c r="A329" t="s">
        <v>5206</v>
      </c>
      <c r="B329" t="s">
        <v>3379</v>
      </c>
      <c r="C329" t="s">
        <v>3379</v>
      </c>
      <c r="D329" t="s">
        <v>5192</v>
      </c>
      <c r="E329" t="s">
        <v>5193</v>
      </c>
      <c r="F329" t="s">
        <v>5207</v>
      </c>
      <c r="G329" t="s">
        <v>5207</v>
      </c>
      <c r="H329" t="s">
        <v>5208</v>
      </c>
      <c r="I329" t="s">
        <v>3384</v>
      </c>
      <c r="L329" t="s">
        <v>328</v>
      </c>
      <c r="M329" t="s">
        <v>328</v>
      </c>
      <c r="N329" t="s">
        <v>328</v>
      </c>
      <c r="O329" t="s">
        <v>328</v>
      </c>
      <c r="P329" t="s">
        <v>328</v>
      </c>
      <c r="Q329" t="s">
        <v>328</v>
      </c>
      <c r="R329" t="s">
        <v>328</v>
      </c>
      <c r="S329" t="s">
        <v>328</v>
      </c>
      <c r="T329" t="s">
        <v>328</v>
      </c>
      <c r="U329" t="s">
        <v>3440</v>
      </c>
      <c r="V329" t="s">
        <v>3440</v>
      </c>
      <c r="W329" t="s">
        <v>3440</v>
      </c>
      <c r="X329" t="s">
        <v>3440</v>
      </c>
      <c r="Y329" t="s">
        <v>328</v>
      </c>
      <c r="Z329">
        <v>304</v>
      </c>
      <c r="AA329" t="s">
        <v>5209</v>
      </c>
    </row>
    <row r="330" spans="1:29">
      <c r="A330" t="s">
        <v>5210</v>
      </c>
      <c r="B330" t="s">
        <v>3379</v>
      </c>
      <c r="C330" t="s">
        <v>3379</v>
      </c>
      <c r="D330" t="s">
        <v>5192</v>
      </c>
      <c r="E330" t="s">
        <v>5193</v>
      </c>
      <c r="F330" t="s">
        <v>5211</v>
      </c>
      <c r="G330" t="s">
        <v>5211</v>
      </c>
      <c r="H330" t="s">
        <v>5212</v>
      </c>
      <c r="I330" t="s">
        <v>3384</v>
      </c>
      <c r="L330" t="s">
        <v>328</v>
      </c>
      <c r="M330" t="s">
        <v>328</v>
      </c>
      <c r="N330" t="s">
        <v>328</v>
      </c>
      <c r="O330" t="s">
        <v>328</v>
      </c>
      <c r="P330" t="s">
        <v>328</v>
      </c>
      <c r="Q330" t="s">
        <v>328</v>
      </c>
      <c r="R330" t="s">
        <v>328</v>
      </c>
      <c r="S330" t="s">
        <v>328</v>
      </c>
      <c r="T330" t="s">
        <v>328</v>
      </c>
      <c r="U330" t="s">
        <v>3440</v>
      </c>
      <c r="V330" t="s">
        <v>3440</v>
      </c>
      <c r="W330" t="s">
        <v>3440</v>
      </c>
      <c r="X330" t="s">
        <v>3440</v>
      </c>
      <c r="Y330" t="s">
        <v>328</v>
      </c>
      <c r="Z330" t="s">
        <v>3440</v>
      </c>
    </row>
    <row r="331" spans="1:29">
      <c r="A331" t="s">
        <v>5213</v>
      </c>
      <c r="B331" t="s">
        <v>254</v>
      </c>
      <c r="C331" t="s">
        <v>254</v>
      </c>
      <c r="D331" t="s">
        <v>5214</v>
      </c>
      <c r="E331" t="s">
        <v>5215</v>
      </c>
      <c r="F331" t="s">
        <v>5216</v>
      </c>
      <c r="G331" t="s">
        <v>5216</v>
      </c>
      <c r="H331" t="s">
        <v>5217</v>
      </c>
      <c r="I331" t="s">
        <v>3489</v>
      </c>
      <c r="J331" t="s">
        <v>5218</v>
      </c>
      <c r="L331" t="s">
        <v>330</v>
      </c>
      <c r="M331" t="s">
        <v>330</v>
      </c>
      <c r="N331" t="s">
        <v>3201</v>
      </c>
      <c r="O331" t="s">
        <v>3287</v>
      </c>
      <c r="P331" t="s">
        <v>3270</v>
      </c>
      <c r="Q331" t="s">
        <v>5218</v>
      </c>
      <c r="S331" t="s">
        <v>5219</v>
      </c>
      <c r="T331" t="s">
        <v>5220</v>
      </c>
      <c r="U331" t="s">
        <v>328</v>
      </c>
      <c r="V331" t="s">
        <v>328</v>
      </c>
      <c r="W331" t="s">
        <v>328</v>
      </c>
      <c r="X331" t="s">
        <v>328</v>
      </c>
      <c r="Y331" t="s">
        <v>5221</v>
      </c>
      <c r="Z331">
        <v>90961</v>
      </c>
      <c r="AA331" t="s">
        <v>5222</v>
      </c>
    </row>
    <row r="332" spans="1:29">
      <c r="A332" t="s">
        <v>5223</v>
      </c>
      <c r="B332" t="s">
        <v>254</v>
      </c>
      <c r="C332" t="s">
        <v>254</v>
      </c>
      <c r="D332" t="s">
        <v>5214</v>
      </c>
      <c r="E332" t="s">
        <v>5215</v>
      </c>
      <c r="F332" t="s">
        <v>5224</v>
      </c>
      <c r="G332" t="s">
        <v>5224</v>
      </c>
      <c r="H332" t="s">
        <v>5225</v>
      </c>
      <c r="I332" t="s">
        <v>3446</v>
      </c>
      <c r="J332" t="s">
        <v>5226</v>
      </c>
      <c r="L332" t="s">
        <v>330</v>
      </c>
      <c r="M332" t="s">
        <v>330</v>
      </c>
      <c r="N332" t="s">
        <v>3201</v>
      </c>
      <c r="O332" t="s">
        <v>3287</v>
      </c>
      <c r="P332" t="s">
        <v>3270</v>
      </c>
      <c r="Q332" t="s">
        <v>5226</v>
      </c>
      <c r="S332" t="s">
        <v>5227</v>
      </c>
      <c r="T332" t="s">
        <v>5228</v>
      </c>
      <c r="U332" t="s">
        <v>328</v>
      </c>
      <c r="V332" t="s">
        <v>328</v>
      </c>
      <c r="W332" t="s">
        <v>328</v>
      </c>
      <c r="X332" t="s">
        <v>328</v>
      </c>
      <c r="Y332" t="s">
        <v>5229</v>
      </c>
      <c r="Z332">
        <v>90831</v>
      </c>
      <c r="AA332" t="s">
        <v>5230</v>
      </c>
    </row>
    <row r="333" spans="1:29">
      <c r="A333" t="s">
        <v>5231</v>
      </c>
      <c r="B333" t="s">
        <v>254</v>
      </c>
      <c r="C333" t="s">
        <v>254</v>
      </c>
      <c r="D333" t="s">
        <v>5214</v>
      </c>
      <c r="E333" t="s">
        <v>5215</v>
      </c>
      <c r="F333" t="s">
        <v>5232</v>
      </c>
      <c r="G333" t="s">
        <v>5232</v>
      </c>
      <c r="H333" t="s">
        <v>5233</v>
      </c>
      <c r="I333" t="s">
        <v>5234</v>
      </c>
      <c r="J333" t="s">
        <v>5235</v>
      </c>
      <c r="L333" t="s">
        <v>330</v>
      </c>
      <c r="M333" t="s">
        <v>324</v>
      </c>
      <c r="N333" t="s">
        <v>2473</v>
      </c>
      <c r="O333" t="s">
        <v>2478</v>
      </c>
      <c r="P333" t="s">
        <v>2468</v>
      </c>
      <c r="Q333" t="s">
        <v>5236</v>
      </c>
      <c r="R333" t="s">
        <v>5237</v>
      </c>
      <c r="S333" t="s">
        <v>5238</v>
      </c>
      <c r="T333" t="s">
        <v>5239</v>
      </c>
      <c r="U333" t="s">
        <v>328</v>
      </c>
      <c r="V333" t="s">
        <v>328</v>
      </c>
      <c r="W333" t="s">
        <v>328</v>
      </c>
      <c r="X333" t="s">
        <v>328</v>
      </c>
      <c r="Y333" t="s">
        <v>5240</v>
      </c>
      <c r="Z333">
        <v>90611</v>
      </c>
      <c r="AA333" t="s">
        <v>5241</v>
      </c>
    </row>
    <row r="334" spans="1:29">
      <c r="A334" t="s">
        <v>5242</v>
      </c>
      <c r="B334" t="s">
        <v>254</v>
      </c>
      <c r="C334" t="s">
        <v>254</v>
      </c>
      <c r="D334" t="s">
        <v>5214</v>
      </c>
      <c r="E334" t="s">
        <v>5215</v>
      </c>
      <c r="F334" t="s">
        <v>5243</v>
      </c>
      <c r="G334" t="s">
        <v>5243</v>
      </c>
      <c r="H334" t="s">
        <v>5244</v>
      </c>
      <c r="I334" t="s">
        <v>3459</v>
      </c>
      <c r="J334" t="s">
        <v>5245</v>
      </c>
      <c r="L334" t="s">
        <v>330</v>
      </c>
      <c r="M334" t="s">
        <v>330</v>
      </c>
      <c r="N334" t="s">
        <v>3201</v>
      </c>
      <c r="O334" t="s">
        <v>3287</v>
      </c>
      <c r="P334" t="s">
        <v>3270</v>
      </c>
      <c r="Q334" t="s">
        <v>5246</v>
      </c>
      <c r="S334" t="s">
        <v>5247</v>
      </c>
      <c r="T334" t="s">
        <v>5248</v>
      </c>
      <c r="U334" t="s">
        <v>328</v>
      </c>
      <c r="V334" t="s">
        <v>328</v>
      </c>
      <c r="W334" t="s">
        <v>328</v>
      </c>
      <c r="X334" t="s">
        <v>328</v>
      </c>
      <c r="Y334" t="s">
        <v>5249</v>
      </c>
      <c r="Z334">
        <v>90710</v>
      </c>
      <c r="AA334" t="s">
        <v>5250</v>
      </c>
    </row>
    <row r="335" spans="1:29">
      <c r="A335" t="s">
        <v>5251</v>
      </c>
      <c r="B335" t="s">
        <v>254</v>
      </c>
      <c r="C335" t="s">
        <v>254</v>
      </c>
      <c r="D335" t="s">
        <v>5214</v>
      </c>
      <c r="E335" t="s">
        <v>5215</v>
      </c>
      <c r="F335" t="s">
        <v>5252</v>
      </c>
      <c r="G335" t="s">
        <v>5253</v>
      </c>
      <c r="H335" t="s">
        <v>5254</v>
      </c>
      <c r="I335" t="s">
        <v>3446</v>
      </c>
      <c r="J335" t="s">
        <v>5255</v>
      </c>
      <c r="L335" t="s">
        <v>330</v>
      </c>
      <c r="M335" t="s">
        <v>330</v>
      </c>
      <c r="N335" t="s">
        <v>3201</v>
      </c>
      <c r="O335" t="s">
        <v>3287</v>
      </c>
      <c r="P335" t="s">
        <v>3270</v>
      </c>
      <c r="Q335" t="s">
        <v>5255</v>
      </c>
      <c r="S335" t="s">
        <v>3440</v>
      </c>
      <c r="T335" t="s">
        <v>3440</v>
      </c>
      <c r="U335" t="s">
        <v>328</v>
      </c>
      <c r="V335" t="s">
        <v>328</v>
      </c>
      <c r="W335" t="s">
        <v>328</v>
      </c>
      <c r="X335" t="s">
        <v>328</v>
      </c>
      <c r="Y335" t="s">
        <v>5256</v>
      </c>
      <c r="Z335">
        <v>90921</v>
      </c>
      <c r="AA335" t="s">
        <v>5257</v>
      </c>
    </row>
    <row r="336" spans="1:29">
      <c r="A336" t="s">
        <v>5258</v>
      </c>
      <c r="B336" t="s">
        <v>254</v>
      </c>
      <c r="C336" t="s">
        <v>254</v>
      </c>
      <c r="D336" t="s">
        <v>5214</v>
      </c>
      <c r="E336" t="s">
        <v>5215</v>
      </c>
      <c r="F336" t="s">
        <v>5259</v>
      </c>
      <c r="G336" t="s">
        <v>5259</v>
      </c>
      <c r="H336" t="s">
        <v>5260</v>
      </c>
      <c r="I336" t="s">
        <v>3446</v>
      </c>
      <c r="J336" t="s">
        <v>5261</v>
      </c>
      <c r="L336" t="s">
        <v>330</v>
      </c>
      <c r="M336" t="s">
        <v>330</v>
      </c>
      <c r="N336" t="s">
        <v>3201</v>
      </c>
      <c r="O336" t="s">
        <v>3287</v>
      </c>
      <c r="P336" t="s">
        <v>3270</v>
      </c>
      <c r="Q336" t="s">
        <v>5261</v>
      </c>
      <c r="S336" t="s">
        <v>3440</v>
      </c>
      <c r="T336" t="s">
        <v>3440</v>
      </c>
      <c r="U336" t="s">
        <v>328</v>
      </c>
      <c r="V336" t="s">
        <v>328</v>
      </c>
      <c r="W336" t="s">
        <v>328</v>
      </c>
      <c r="X336" t="s">
        <v>328</v>
      </c>
      <c r="Y336" t="s">
        <v>5262</v>
      </c>
      <c r="Z336">
        <v>90931</v>
      </c>
      <c r="AA336" t="s">
        <v>5263</v>
      </c>
    </row>
    <row r="337" spans="1:30">
      <c r="A337" t="s">
        <v>5264</v>
      </c>
      <c r="B337" t="s">
        <v>254</v>
      </c>
      <c r="C337" t="s">
        <v>254</v>
      </c>
      <c r="D337" t="s">
        <v>5214</v>
      </c>
      <c r="E337" t="s">
        <v>5215</v>
      </c>
      <c r="F337" t="s">
        <v>5265</v>
      </c>
      <c r="G337" t="s">
        <v>5266</v>
      </c>
      <c r="H337" t="s">
        <v>5267</v>
      </c>
      <c r="I337" t="s">
        <v>3475</v>
      </c>
      <c r="J337" t="s">
        <v>5268</v>
      </c>
      <c r="L337" t="s">
        <v>330</v>
      </c>
      <c r="M337" t="s">
        <v>330</v>
      </c>
      <c r="N337" t="s">
        <v>3201</v>
      </c>
      <c r="O337" t="s">
        <v>3287</v>
      </c>
      <c r="P337" t="s">
        <v>3270</v>
      </c>
      <c r="Q337" t="s">
        <v>5268</v>
      </c>
      <c r="S337" t="s">
        <v>5269</v>
      </c>
      <c r="T337" t="s">
        <v>5270</v>
      </c>
      <c r="U337" t="s">
        <v>328</v>
      </c>
      <c r="V337" t="s">
        <v>328</v>
      </c>
      <c r="W337" t="s">
        <v>328</v>
      </c>
      <c r="X337" t="s">
        <v>328</v>
      </c>
      <c r="Y337" t="s">
        <v>5271</v>
      </c>
      <c r="Z337" t="s">
        <v>3440</v>
      </c>
    </row>
    <row r="338" spans="1:30">
      <c r="A338" t="s">
        <v>5272</v>
      </c>
      <c r="B338" t="s">
        <v>254</v>
      </c>
      <c r="C338" t="s">
        <v>254</v>
      </c>
      <c r="D338" t="s">
        <v>5214</v>
      </c>
      <c r="E338" t="s">
        <v>5215</v>
      </c>
      <c r="F338" t="s">
        <v>5273</v>
      </c>
      <c r="G338" t="s">
        <v>5266</v>
      </c>
      <c r="H338" t="s">
        <v>5267</v>
      </c>
      <c r="I338" t="s">
        <v>3436</v>
      </c>
      <c r="J338" t="s">
        <v>5268</v>
      </c>
      <c r="L338" t="s">
        <v>330</v>
      </c>
      <c r="M338" t="s">
        <v>330</v>
      </c>
      <c r="N338" t="s">
        <v>3201</v>
      </c>
      <c r="O338" t="s">
        <v>3287</v>
      </c>
      <c r="P338" t="s">
        <v>3270</v>
      </c>
      <c r="Q338" t="s">
        <v>5268</v>
      </c>
      <c r="S338" t="s">
        <v>5269</v>
      </c>
      <c r="T338" t="s">
        <v>5270</v>
      </c>
      <c r="U338" t="s">
        <v>328</v>
      </c>
      <c r="V338" t="s">
        <v>328</v>
      </c>
      <c r="W338" t="s">
        <v>328</v>
      </c>
      <c r="X338" t="s">
        <v>328</v>
      </c>
      <c r="Y338" t="s">
        <v>5271</v>
      </c>
      <c r="Z338" t="s">
        <v>3440</v>
      </c>
    </row>
    <row r="339" spans="1:30">
      <c r="A339" t="s">
        <v>5274</v>
      </c>
      <c r="B339" t="s">
        <v>254</v>
      </c>
      <c r="C339" t="s">
        <v>254</v>
      </c>
      <c r="D339" t="s">
        <v>5214</v>
      </c>
      <c r="E339" t="s">
        <v>5215</v>
      </c>
      <c r="F339" t="s">
        <v>5275</v>
      </c>
      <c r="G339" t="s">
        <v>5266</v>
      </c>
      <c r="H339" t="s">
        <v>5267</v>
      </c>
      <c r="I339" t="s">
        <v>3446</v>
      </c>
      <c r="J339" t="s">
        <v>5268</v>
      </c>
      <c r="L339" t="s">
        <v>330</v>
      </c>
      <c r="M339" t="s">
        <v>330</v>
      </c>
      <c r="N339" t="s">
        <v>3201</v>
      </c>
      <c r="O339" t="s">
        <v>3287</v>
      </c>
      <c r="P339" t="s">
        <v>3270</v>
      </c>
      <c r="Q339" t="s">
        <v>5268</v>
      </c>
      <c r="S339" t="s">
        <v>5269</v>
      </c>
      <c r="T339" t="s">
        <v>5270</v>
      </c>
      <c r="U339" t="s">
        <v>328</v>
      </c>
      <c r="V339" t="s">
        <v>328</v>
      </c>
      <c r="W339" t="s">
        <v>328</v>
      </c>
      <c r="X339" t="s">
        <v>328</v>
      </c>
      <c r="Y339" t="s">
        <v>5271</v>
      </c>
      <c r="Z339" t="s">
        <v>3440</v>
      </c>
    </row>
    <row r="340" spans="1:30">
      <c r="A340" t="s">
        <v>5276</v>
      </c>
      <c r="B340" t="s">
        <v>254</v>
      </c>
      <c r="C340" t="s">
        <v>254</v>
      </c>
      <c r="D340" t="s">
        <v>5214</v>
      </c>
      <c r="E340" t="s">
        <v>5215</v>
      </c>
      <c r="F340" t="s">
        <v>5277</v>
      </c>
      <c r="G340" t="s">
        <v>5278</v>
      </c>
      <c r="H340" t="s">
        <v>4793</v>
      </c>
      <c r="I340" t="s">
        <v>3475</v>
      </c>
      <c r="J340" t="s">
        <v>5279</v>
      </c>
      <c r="L340" t="s">
        <v>330</v>
      </c>
      <c r="M340" t="s">
        <v>330</v>
      </c>
      <c r="N340" t="s">
        <v>3201</v>
      </c>
      <c r="O340" t="s">
        <v>3287</v>
      </c>
      <c r="P340" t="s">
        <v>3270</v>
      </c>
      <c r="Q340" t="s">
        <v>5279</v>
      </c>
      <c r="S340" t="s">
        <v>5219</v>
      </c>
      <c r="T340" t="s">
        <v>5280</v>
      </c>
      <c r="U340" t="s">
        <v>328</v>
      </c>
      <c r="V340" t="s">
        <v>328</v>
      </c>
      <c r="W340" t="s">
        <v>328</v>
      </c>
      <c r="X340" t="s">
        <v>328</v>
      </c>
      <c r="Y340" t="s">
        <v>5281</v>
      </c>
    </row>
    <row r="341" spans="1:30">
      <c r="A341" t="s">
        <v>5282</v>
      </c>
      <c r="B341" t="s">
        <v>254</v>
      </c>
      <c r="C341" t="s">
        <v>254</v>
      </c>
      <c r="D341" t="s">
        <v>5214</v>
      </c>
      <c r="E341" t="s">
        <v>5215</v>
      </c>
      <c r="F341" t="s">
        <v>5283</v>
      </c>
      <c r="G341" t="s">
        <v>5278</v>
      </c>
      <c r="H341" t="s">
        <v>4793</v>
      </c>
      <c r="I341" t="s">
        <v>3446</v>
      </c>
      <c r="J341" t="s">
        <v>5279</v>
      </c>
      <c r="L341" t="s">
        <v>330</v>
      </c>
      <c r="M341" t="s">
        <v>330</v>
      </c>
      <c r="N341" t="s">
        <v>3201</v>
      </c>
      <c r="O341" t="s">
        <v>3287</v>
      </c>
      <c r="P341" t="s">
        <v>3270</v>
      </c>
      <c r="Q341" t="s">
        <v>5279</v>
      </c>
      <c r="S341" t="s">
        <v>5219</v>
      </c>
      <c r="T341" t="s">
        <v>5280</v>
      </c>
      <c r="U341" t="s">
        <v>328</v>
      </c>
      <c r="V341" t="s">
        <v>328</v>
      </c>
      <c r="W341" t="s">
        <v>328</v>
      </c>
      <c r="X341" t="s">
        <v>328</v>
      </c>
      <c r="Y341" t="s">
        <v>5281</v>
      </c>
      <c r="Z341">
        <v>90961</v>
      </c>
      <c r="AA341" t="s">
        <v>5222</v>
      </c>
    </row>
    <row r="342" spans="1:30">
      <c r="A342" t="s">
        <v>5284</v>
      </c>
      <c r="B342" t="s">
        <v>254</v>
      </c>
      <c r="C342" t="s">
        <v>254</v>
      </c>
      <c r="D342" t="s">
        <v>5214</v>
      </c>
      <c r="E342" t="s">
        <v>5215</v>
      </c>
      <c r="F342" t="s">
        <v>5285</v>
      </c>
      <c r="G342" t="s">
        <v>5285</v>
      </c>
      <c r="H342" t="s">
        <v>5286</v>
      </c>
      <c r="I342" t="s">
        <v>3538</v>
      </c>
      <c r="J342" t="s">
        <v>5287</v>
      </c>
      <c r="L342" t="s">
        <v>330</v>
      </c>
      <c r="M342" t="s">
        <v>330</v>
      </c>
      <c r="N342" t="s">
        <v>3201</v>
      </c>
      <c r="O342" t="s">
        <v>3287</v>
      </c>
      <c r="P342" t="s">
        <v>3270</v>
      </c>
      <c r="Q342" t="s">
        <v>5287</v>
      </c>
      <c r="S342" t="s">
        <v>5288</v>
      </c>
      <c r="T342" t="s">
        <v>5289</v>
      </c>
      <c r="U342" t="s">
        <v>328</v>
      </c>
      <c r="V342" t="s">
        <v>328</v>
      </c>
      <c r="W342" t="s">
        <v>328</v>
      </c>
      <c r="X342" t="s">
        <v>328</v>
      </c>
      <c r="Y342" t="s">
        <v>5290</v>
      </c>
      <c r="Z342">
        <v>91011</v>
      </c>
      <c r="AA342" t="s">
        <v>5291</v>
      </c>
    </row>
    <row r="343" spans="1:30">
      <c r="A343" t="s">
        <v>5292</v>
      </c>
      <c r="B343" t="s">
        <v>254</v>
      </c>
      <c r="C343" t="s">
        <v>254</v>
      </c>
      <c r="D343" t="s">
        <v>5214</v>
      </c>
      <c r="E343" t="s">
        <v>5215</v>
      </c>
      <c r="F343" t="s">
        <v>5293</v>
      </c>
      <c r="G343" t="s">
        <v>5293</v>
      </c>
      <c r="H343" t="s">
        <v>5294</v>
      </c>
      <c r="I343" t="s">
        <v>3436</v>
      </c>
      <c r="J343" t="s">
        <v>5295</v>
      </c>
      <c r="L343" t="s">
        <v>330</v>
      </c>
      <c r="M343" t="s">
        <v>330</v>
      </c>
      <c r="N343" t="s">
        <v>3201</v>
      </c>
      <c r="O343" t="s">
        <v>3287</v>
      </c>
      <c r="P343" t="s">
        <v>3270</v>
      </c>
      <c r="Q343" t="s">
        <v>5296</v>
      </c>
      <c r="R343" t="s">
        <v>5297</v>
      </c>
      <c r="S343" t="s">
        <v>5298</v>
      </c>
      <c r="T343" t="s">
        <v>5299</v>
      </c>
      <c r="U343" t="s">
        <v>328</v>
      </c>
      <c r="V343" t="s">
        <v>328</v>
      </c>
      <c r="W343" t="s">
        <v>328</v>
      </c>
      <c r="X343" t="s">
        <v>328</v>
      </c>
      <c r="Y343" t="s">
        <v>5300</v>
      </c>
      <c r="Z343" t="s">
        <v>3440</v>
      </c>
    </row>
    <row r="344" spans="1:30">
      <c r="A344" t="s">
        <v>5301</v>
      </c>
      <c r="B344" t="s">
        <v>254</v>
      </c>
      <c r="C344" t="s">
        <v>254</v>
      </c>
      <c r="D344" t="s">
        <v>5214</v>
      </c>
      <c r="E344" t="s">
        <v>5215</v>
      </c>
      <c r="F344" t="s">
        <v>5302</v>
      </c>
      <c r="G344" t="s">
        <v>5302</v>
      </c>
      <c r="H344" t="s">
        <v>5303</v>
      </c>
      <c r="I344" t="s">
        <v>5304</v>
      </c>
      <c r="J344" t="s">
        <v>5305</v>
      </c>
      <c r="L344" t="s">
        <v>330</v>
      </c>
      <c r="M344" t="s">
        <v>330</v>
      </c>
      <c r="N344" t="s">
        <v>3201</v>
      </c>
      <c r="O344" t="s">
        <v>3287</v>
      </c>
      <c r="P344" t="s">
        <v>3270</v>
      </c>
      <c r="Q344" t="s">
        <v>5305</v>
      </c>
      <c r="S344" t="s">
        <v>5227</v>
      </c>
      <c r="T344" t="s">
        <v>5306</v>
      </c>
      <c r="U344" t="s">
        <v>328</v>
      </c>
      <c r="V344" t="s">
        <v>328</v>
      </c>
      <c r="W344" t="s">
        <v>328</v>
      </c>
      <c r="X344" t="s">
        <v>328</v>
      </c>
      <c r="Y344" t="s">
        <v>5307</v>
      </c>
      <c r="Z344" t="s">
        <v>5308</v>
      </c>
      <c r="AA344" t="s">
        <v>5309</v>
      </c>
    </row>
    <row r="345" spans="1:30">
      <c r="A345" t="s">
        <v>5310</v>
      </c>
      <c r="B345" t="s">
        <v>254</v>
      </c>
      <c r="C345" t="s">
        <v>254</v>
      </c>
      <c r="D345" t="s">
        <v>5214</v>
      </c>
      <c r="E345" t="s">
        <v>5215</v>
      </c>
      <c r="F345" t="s">
        <v>5311</v>
      </c>
      <c r="G345" t="s">
        <v>5312</v>
      </c>
      <c r="H345" t="s">
        <v>5313</v>
      </c>
      <c r="I345" t="s">
        <v>3446</v>
      </c>
      <c r="J345" t="s">
        <v>5314</v>
      </c>
      <c r="L345" t="s">
        <v>330</v>
      </c>
      <c r="M345" t="s">
        <v>330</v>
      </c>
      <c r="N345" t="s">
        <v>3201</v>
      </c>
      <c r="O345" t="s">
        <v>3287</v>
      </c>
      <c r="P345" t="s">
        <v>3270</v>
      </c>
      <c r="Q345" t="s">
        <v>5315</v>
      </c>
      <c r="R345" t="s">
        <v>5316</v>
      </c>
      <c r="S345" t="s">
        <v>5317</v>
      </c>
      <c r="T345" t="s">
        <v>5318</v>
      </c>
      <c r="U345" t="s">
        <v>328</v>
      </c>
      <c r="V345" t="s">
        <v>328</v>
      </c>
      <c r="W345" t="s">
        <v>328</v>
      </c>
      <c r="X345" t="s">
        <v>328</v>
      </c>
      <c r="Y345" t="s">
        <v>5319</v>
      </c>
      <c r="Z345">
        <v>90411</v>
      </c>
      <c r="AA345" t="s">
        <v>5320</v>
      </c>
    </row>
    <row r="346" spans="1:30">
      <c r="A346" t="s">
        <v>5321</v>
      </c>
      <c r="B346" t="s">
        <v>254</v>
      </c>
      <c r="C346" t="s">
        <v>254</v>
      </c>
      <c r="D346" t="s">
        <v>5214</v>
      </c>
      <c r="E346" t="s">
        <v>5215</v>
      </c>
      <c r="F346" t="s">
        <v>5322</v>
      </c>
      <c r="G346" t="s">
        <v>5312</v>
      </c>
      <c r="H346" t="s">
        <v>5313</v>
      </c>
      <c r="I346" t="s">
        <v>3489</v>
      </c>
      <c r="J346" t="s">
        <v>5314</v>
      </c>
      <c r="L346" t="s">
        <v>330</v>
      </c>
      <c r="M346" t="s">
        <v>330</v>
      </c>
      <c r="N346" t="s">
        <v>3201</v>
      </c>
      <c r="O346" t="s">
        <v>3287</v>
      </c>
      <c r="P346" t="s">
        <v>3270</v>
      </c>
      <c r="Q346" t="s">
        <v>5315</v>
      </c>
      <c r="R346" t="s">
        <v>5316</v>
      </c>
      <c r="S346" t="s">
        <v>5317</v>
      </c>
      <c r="T346" t="s">
        <v>5318</v>
      </c>
      <c r="U346" t="s">
        <v>328</v>
      </c>
      <c r="V346" t="s">
        <v>328</v>
      </c>
      <c r="W346" t="s">
        <v>328</v>
      </c>
      <c r="X346" t="s">
        <v>328</v>
      </c>
      <c r="Y346" t="s">
        <v>5319</v>
      </c>
      <c r="Z346">
        <v>90411</v>
      </c>
      <c r="AA346" t="s">
        <v>5320</v>
      </c>
    </row>
    <row r="347" spans="1:30">
      <c r="A347" t="s">
        <v>5323</v>
      </c>
      <c r="B347" t="s">
        <v>254</v>
      </c>
      <c r="C347" t="s">
        <v>254</v>
      </c>
      <c r="D347" t="s">
        <v>5214</v>
      </c>
      <c r="E347" t="s">
        <v>5215</v>
      </c>
      <c r="F347" t="s">
        <v>5324</v>
      </c>
      <c r="G347" t="s">
        <v>5325</v>
      </c>
      <c r="H347" t="s">
        <v>5326</v>
      </c>
      <c r="I347" t="s">
        <v>3489</v>
      </c>
      <c r="J347" t="s">
        <v>5327</v>
      </c>
      <c r="L347" t="s">
        <v>330</v>
      </c>
      <c r="M347" t="s">
        <v>324</v>
      </c>
      <c r="N347" t="s">
        <v>2473</v>
      </c>
      <c r="O347" t="s">
        <v>2478</v>
      </c>
      <c r="P347" t="s">
        <v>2468</v>
      </c>
      <c r="Q347" t="s">
        <v>328</v>
      </c>
      <c r="R347" t="s">
        <v>3539</v>
      </c>
      <c r="S347" t="s">
        <v>5219</v>
      </c>
      <c r="T347" t="s">
        <v>5328</v>
      </c>
      <c r="U347" t="s">
        <v>328</v>
      </c>
      <c r="V347" t="s">
        <v>328</v>
      </c>
      <c r="W347" t="s">
        <v>328</v>
      </c>
      <c r="X347" t="s">
        <v>328</v>
      </c>
      <c r="Y347" t="s">
        <v>5329</v>
      </c>
      <c r="Z347">
        <v>90961</v>
      </c>
      <c r="AA347" t="s">
        <v>5222</v>
      </c>
    </row>
    <row r="348" spans="1:30">
      <c r="A348" t="s">
        <v>5330</v>
      </c>
      <c r="B348" t="s">
        <v>254</v>
      </c>
      <c r="C348" t="s">
        <v>254</v>
      </c>
      <c r="D348" t="s">
        <v>5214</v>
      </c>
      <c r="E348" t="s">
        <v>5215</v>
      </c>
      <c r="F348" t="s">
        <v>5331</v>
      </c>
      <c r="G348" t="s">
        <v>5331</v>
      </c>
      <c r="H348" t="s">
        <v>5332</v>
      </c>
      <c r="I348" t="s">
        <v>3538</v>
      </c>
      <c r="J348" t="s">
        <v>5333</v>
      </c>
      <c r="L348" t="s">
        <v>330</v>
      </c>
      <c r="M348" t="s">
        <v>324</v>
      </c>
      <c r="N348" t="s">
        <v>2473</v>
      </c>
      <c r="O348" t="s">
        <v>2478</v>
      </c>
      <c r="P348" t="s">
        <v>2468</v>
      </c>
      <c r="Q348" t="s">
        <v>5333</v>
      </c>
      <c r="S348" t="s">
        <v>5269</v>
      </c>
      <c r="T348" t="s">
        <v>5334</v>
      </c>
      <c r="U348" t="s">
        <v>328</v>
      </c>
      <c r="V348" t="s">
        <v>328</v>
      </c>
      <c r="W348" t="s">
        <v>328</v>
      </c>
      <c r="X348" t="s">
        <v>328</v>
      </c>
      <c r="Y348" t="s">
        <v>5335</v>
      </c>
      <c r="Z348">
        <v>91030</v>
      </c>
      <c r="AA348" t="s">
        <v>5336</v>
      </c>
    </row>
    <row r="349" spans="1:30">
      <c r="A349" t="s">
        <v>5337</v>
      </c>
      <c r="B349" t="s">
        <v>254</v>
      </c>
      <c r="C349" t="s">
        <v>254</v>
      </c>
      <c r="D349" t="s">
        <v>5214</v>
      </c>
      <c r="E349" t="s">
        <v>5215</v>
      </c>
      <c r="F349" t="s">
        <v>5338</v>
      </c>
      <c r="G349" t="s">
        <v>5338</v>
      </c>
      <c r="H349" t="s">
        <v>5339</v>
      </c>
      <c r="I349" t="s">
        <v>3489</v>
      </c>
      <c r="J349" t="s">
        <v>5340</v>
      </c>
      <c r="L349" t="s">
        <v>330</v>
      </c>
      <c r="M349" t="s">
        <v>330</v>
      </c>
      <c r="N349" t="s">
        <v>3201</v>
      </c>
      <c r="O349" t="s">
        <v>3287</v>
      </c>
      <c r="P349" t="s">
        <v>3270</v>
      </c>
      <c r="Q349" t="s">
        <v>5341</v>
      </c>
      <c r="S349" t="s">
        <v>5342</v>
      </c>
      <c r="T349" t="s">
        <v>5343</v>
      </c>
      <c r="U349" t="s">
        <v>328</v>
      </c>
      <c r="V349" t="s">
        <v>328</v>
      </c>
      <c r="W349" t="s">
        <v>328</v>
      </c>
      <c r="X349" t="s">
        <v>328</v>
      </c>
      <c r="Y349" t="s">
        <v>5344</v>
      </c>
      <c r="Z349">
        <v>90510</v>
      </c>
      <c r="AA349" t="s">
        <v>5345</v>
      </c>
    </row>
    <row r="350" spans="1:30">
      <c r="A350" t="s">
        <v>5346</v>
      </c>
      <c r="B350" t="s">
        <v>254</v>
      </c>
      <c r="C350" t="s">
        <v>254</v>
      </c>
      <c r="D350" t="s">
        <v>5347</v>
      </c>
      <c r="E350" t="s">
        <v>5348</v>
      </c>
      <c r="F350" t="s">
        <v>5349</v>
      </c>
      <c r="G350" t="s">
        <v>5350</v>
      </c>
      <c r="H350" t="s">
        <v>5351</v>
      </c>
      <c r="I350" t="s">
        <v>3538</v>
      </c>
      <c r="J350" t="s">
        <v>5352</v>
      </c>
      <c r="L350" t="s">
        <v>330</v>
      </c>
      <c r="M350" t="s">
        <v>330</v>
      </c>
      <c r="N350" t="s">
        <v>3201</v>
      </c>
      <c r="O350" t="s">
        <v>3287</v>
      </c>
      <c r="P350" t="s">
        <v>3270</v>
      </c>
      <c r="Q350" t="s">
        <v>5352</v>
      </c>
      <c r="S350">
        <v>5.03</v>
      </c>
      <c r="T350" t="s">
        <v>5353</v>
      </c>
      <c r="U350" t="s">
        <v>328</v>
      </c>
      <c r="V350" t="s">
        <v>328</v>
      </c>
      <c r="W350" t="s">
        <v>328</v>
      </c>
      <c r="X350" t="s">
        <v>328</v>
      </c>
      <c r="Y350" t="s">
        <v>5354</v>
      </c>
      <c r="Z350">
        <v>71410</v>
      </c>
      <c r="AA350" t="s">
        <v>5355</v>
      </c>
      <c r="AD350" t="s">
        <v>5356</v>
      </c>
    </row>
    <row r="351" spans="1:30">
      <c r="A351" t="s">
        <v>5357</v>
      </c>
      <c r="B351" t="s">
        <v>254</v>
      </c>
      <c r="C351" t="s">
        <v>254</v>
      </c>
      <c r="D351" t="s">
        <v>5347</v>
      </c>
      <c r="E351" t="s">
        <v>5348</v>
      </c>
      <c r="F351" t="s">
        <v>5358</v>
      </c>
      <c r="G351" t="s">
        <v>5359</v>
      </c>
      <c r="H351" t="s">
        <v>5360</v>
      </c>
      <c r="I351" t="s">
        <v>3489</v>
      </c>
      <c r="J351" t="s">
        <v>4448</v>
      </c>
      <c r="L351" t="s">
        <v>330</v>
      </c>
      <c r="M351" t="s">
        <v>330</v>
      </c>
      <c r="N351" t="s">
        <v>3201</v>
      </c>
      <c r="O351" t="s">
        <v>3287</v>
      </c>
      <c r="P351" t="s">
        <v>3270</v>
      </c>
      <c r="Q351" t="s">
        <v>4449</v>
      </c>
      <c r="S351" t="s">
        <v>4501</v>
      </c>
      <c r="T351" t="s">
        <v>5361</v>
      </c>
      <c r="U351" t="s">
        <v>328</v>
      </c>
      <c r="V351" t="s">
        <v>328</v>
      </c>
      <c r="W351" t="s">
        <v>328</v>
      </c>
      <c r="X351" t="s">
        <v>328</v>
      </c>
      <c r="Y351" t="s">
        <v>4452</v>
      </c>
      <c r="Z351">
        <v>80310</v>
      </c>
      <c r="AA351" t="s">
        <v>5362</v>
      </c>
      <c r="AD351" t="s">
        <v>5361</v>
      </c>
    </row>
    <row r="352" spans="1:30">
      <c r="A352" t="s">
        <v>5363</v>
      </c>
      <c r="B352" t="s">
        <v>254</v>
      </c>
      <c r="C352" t="s">
        <v>254</v>
      </c>
      <c r="D352" t="s">
        <v>5347</v>
      </c>
      <c r="E352" t="s">
        <v>5348</v>
      </c>
      <c r="F352" t="s">
        <v>5364</v>
      </c>
      <c r="G352" t="s">
        <v>5364</v>
      </c>
      <c r="H352" t="s">
        <v>5365</v>
      </c>
      <c r="I352" t="s">
        <v>3588</v>
      </c>
      <c r="J352" t="s">
        <v>5366</v>
      </c>
      <c r="L352" t="s">
        <v>330</v>
      </c>
      <c r="M352" t="s">
        <v>330</v>
      </c>
      <c r="N352" t="s">
        <v>3201</v>
      </c>
      <c r="O352" t="s">
        <v>3287</v>
      </c>
      <c r="P352" t="s">
        <v>3270</v>
      </c>
      <c r="Q352" s="32"/>
      <c r="R352" s="32"/>
      <c r="S352" s="32"/>
      <c r="T352" s="32"/>
      <c r="U352" s="32"/>
      <c r="V352" s="32"/>
      <c r="W352" s="32"/>
      <c r="X352" s="32"/>
      <c r="Y352" s="32"/>
      <c r="Z352" s="32"/>
      <c r="AA352" s="32"/>
      <c r="AB352" s="32"/>
      <c r="AC352" s="32"/>
      <c r="AD352" s="32"/>
    </row>
    <row r="353" spans="1:30">
      <c r="A353" t="s">
        <v>5367</v>
      </c>
      <c r="B353" t="s">
        <v>254</v>
      </c>
      <c r="C353" t="s">
        <v>254</v>
      </c>
      <c r="D353" t="s">
        <v>5347</v>
      </c>
      <c r="E353" t="s">
        <v>5348</v>
      </c>
      <c r="F353" t="s">
        <v>5368</v>
      </c>
      <c r="G353" t="s">
        <v>5369</v>
      </c>
      <c r="H353" t="s">
        <v>5370</v>
      </c>
      <c r="I353" t="s">
        <v>3538</v>
      </c>
      <c r="J353" t="s">
        <v>5371</v>
      </c>
      <c r="L353" t="s">
        <v>330</v>
      </c>
      <c r="M353" t="s">
        <v>330</v>
      </c>
      <c r="N353" t="s">
        <v>3201</v>
      </c>
      <c r="O353" t="s">
        <v>3287</v>
      </c>
      <c r="P353" t="s">
        <v>3270</v>
      </c>
      <c r="Q353" t="s">
        <v>5372</v>
      </c>
      <c r="R353" t="s">
        <v>5373</v>
      </c>
      <c r="S353">
        <v>5.0599999999999996</v>
      </c>
      <c r="T353" t="s">
        <v>5374</v>
      </c>
      <c r="U353" t="s">
        <v>328</v>
      </c>
      <c r="V353" t="s">
        <v>328</v>
      </c>
      <c r="W353" t="s">
        <v>328</v>
      </c>
      <c r="X353" t="s">
        <v>328</v>
      </c>
      <c r="Y353" t="s">
        <v>5375</v>
      </c>
      <c r="Z353">
        <v>71450</v>
      </c>
      <c r="AA353" t="s">
        <v>5376</v>
      </c>
    </row>
    <row r="354" spans="1:30">
      <c r="A354" t="s">
        <v>5377</v>
      </c>
      <c r="B354" t="s">
        <v>254</v>
      </c>
      <c r="C354" t="s">
        <v>254</v>
      </c>
      <c r="D354" t="s">
        <v>5347</v>
      </c>
      <c r="E354" t="s">
        <v>5348</v>
      </c>
      <c r="F354" t="s">
        <v>5378</v>
      </c>
      <c r="G354" t="s">
        <v>5378</v>
      </c>
      <c r="H354" t="s">
        <v>5379</v>
      </c>
      <c r="I354" t="s">
        <v>3538</v>
      </c>
      <c r="J354" t="s">
        <v>5380</v>
      </c>
      <c r="L354" t="s">
        <v>330</v>
      </c>
      <c r="M354" t="s">
        <v>330</v>
      </c>
      <c r="N354" t="s">
        <v>3201</v>
      </c>
      <c r="O354" t="s">
        <v>3287</v>
      </c>
      <c r="P354" t="s">
        <v>3270</v>
      </c>
      <c r="Q354" t="s">
        <v>5380</v>
      </c>
      <c r="S354">
        <v>5.01</v>
      </c>
      <c r="T354" t="s">
        <v>5381</v>
      </c>
      <c r="U354" t="s">
        <v>328</v>
      </c>
      <c r="V354" t="s">
        <v>328</v>
      </c>
      <c r="W354" t="s">
        <v>328</v>
      </c>
      <c r="X354" t="s">
        <v>328</v>
      </c>
      <c r="Y354" t="s">
        <v>5382</v>
      </c>
      <c r="Z354">
        <v>70190</v>
      </c>
      <c r="AA354" t="s">
        <v>5383</v>
      </c>
      <c r="AD354" t="s">
        <v>5381</v>
      </c>
    </row>
    <row r="355" spans="1:30">
      <c r="A355" t="s">
        <v>5384</v>
      </c>
      <c r="B355" t="s">
        <v>254</v>
      </c>
      <c r="C355" t="s">
        <v>254</v>
      </c>
      <c r="D355" t="s">
        <v>5347</v>
      </c>
      <c r="E355" t="s">
        <v>5348</v>
      </c>
      <c r="F355" t="s">
        <v>5385</v>
      </c>
      <c r="G355" t="s">
        <v>5385</v>
      </c>
      <c r="H355" t="s">
        <v>5386</v>
      </c>
      <c r="I355" t="s">
        <v>3538</v>
      </c>
      <c r="J355" t="s">
        <v>5387</v>
      </c>
      <c r="L355" t="s">
        <v>330</v>
      </c>
      <c r="M355" t="s">
        <v>330</v>
      </c>
      <c r="N355" t="s">
        <v>3201</v>
      </c>
      <c r="O355" t="s">
        <v>3287</v>
      </c>
      <c r="P355" t="s">
        <v>3270</v>
      </c>
      <c r="Q355" t="s">
        <v>5387</v>
      </c>
      <c r="S355">
        <v>5.0199999999999996</v>
      </c>
      <c r="T355" t="s">
        <v>5388</v>
      </c>
      <c r="U355" t="s">
        <v>328</v>
      </c>
      <c r="V355" t="s">
        <v>328</v>
      </c>
      <c r="W355" t="s">
        <v>328</v>
      </c>
      <c r="X355" t="s">
        <v>328</v>
      </c>
      <c r="Y355" t="s">
        <v>5389</v>
      </c>
      <c r="Z355">
        <v>71420</v>
      </c>
      <c r="AA355" t="s">
        <v>5390</v>
      </c>
      <c r="AD355" t="s">
        <v>5391</v>
      </c>
    </row>
    <row r="356" spans="1:30">
      <c r="A356" t="s">
        <v>5392</v>
      </c>
      <c r="B356" t="s">
        <v>254</v>
      </c>
      <c r="C356" t="s">
        <v>254</v>
      </c>
      <c r="D356" t="s">
        <v>5347</v>
      </c>
      <c r="E356" t="s">
        <v>5348</v>
      </c>
      <c r="F356" t="s">
        <v>5393</v>
      </c>
      <c r="G356" t="s">
        <v>5394</v>
      </c>
      <c r="H356" t="s">
        <v>5395</v>
      </c>
      <c r="I356" t="s">
        <v>3538</v>
      </c>
      <c r="J356" t="s">
        <v>5396</v>
      </c>
      <c r="L356" t="s">
        <v>330</v>
      </c>
      <c r="M356" t="s">
        <v>330</v>
      </c>
      <c r="N356" t="s">
        <v>3201</v>
      </c>
      <c r="O356" t="s">
        <v>3287</v>
      </c>
      <c r="P356" t="s">
        <v>3270</v>
      </c>
      <c r="Q356" t="s">
        <v>5396</v>
      </c>
      <c r="S356">
        <v>5.9</v>
      </c>
      <c r="T356" t="s">
        <v>5397</v>
      </c>
      <c r="U356" t="s">
        <v>328</v>
      </c>
      <c r="V356" t="s">
        <v>328</v>
      </c>
      <c r="W356" t="s">
        <v>328</v>
      </c>
      <c r="X356" t="s">
        <v>328</v>
      </c>
      <c r="Y356" t="s">
        <v>5398</v>
      </c>
      <c r="Z356">
        <v>71440</v>
      </c>
      <c r="AA356" t="s">
        <v>5399</v>
      </c>
    </row>
    <row r="357" spans="1:30">
      <c r="A357" t="s">
        <v>5400</v>
      </c>
      <c r="B357" t="s">
        <v>254</v>
      </c>
      <c r="C357" t="s">
        <v>254</v>
      </c>
      <c r="D357" t="s">
        <v>5347</v>
      </c>
      <c r="E357" t="s">
        <v>5348</v>
      </c>
      <c r="F357" t="s">
        <v>5401</v>
      </c>
      <c r="G357" t="s">
        <v>5401</v>
      </c>
      <c r="H357" t="s">
        <v>5402</v>
      </c>
      <c r="I357" t="s">
        <v>3538</v>
      </c>
      <c r="J357" t="s">
        <v>5403</v>
      </c>
      <c r="L357" t="s">
        <v>330</v>
      </c>
      <c r="M357" t="s">
        <v>330</v>
      </c>
      <c r="N357" t="s">
        <v>3201</v>
      </c>
      <c r="O357" t="s">
        <v>3287</v>
      </c>
      <c r="P357" t="s">
        <v>3270</v>
      </c>
      <c r="Q357" t="s">
        <v>5403</v>
      </c>
      <c r="Y357" t="s">
        <v>5404</v>
      </c>
    </row>
    <row r="358" spans="1:30">
      <c r="A358" t="s">
        <v>5405</v>
      </c>
      <c r="B358" t="s">
        <v>254</v>
      </c>
      <c r="C358" t="s">
        <v>254</v>
      </c>
      <c r="D358" t="s">
        <v>5347</v>
      </c>
      <c r="E358" t="s">
        <v>5348</v>
      </c>
      <c r="F358" t="s">
        <v>5406</v>
      </c>
      <c r="G358" t="s">
        <v>5406</v>
      </c>
      <c r="H358" t="s">
        <v>5407</v>
      </c>
      <c r="I358" t="s">
        <v>3538</v>
      </c>
      <c r="J358" t="s">
        <v>5408</v>
      </c>
      <c r="L358" t="s">
        <v>330</v>
      </c>
      <c r="M358" t="s">
        <v>330</v>
      </c>
      <c r="N358" t="s">
        <v>3201</v>
      </c>
      <c r="O358" t="s">
        <v>3287</v>
      </c>
      <c r="P358" t="s">
        <v>3270</v>
      </c>
      <c r="Y358" t="s">
        <v>5409</v>
      </c>
    </row>
    <row r="359" spans="1:30">
      <c r="A359" t="s">
        <v>5410</v>
      </c>
      <c r="B359" t="s">
        <v>254</v>
      </c>
      <c r="C359" t="s">
        <v>254</v>
      </c>
      <c r="D359" t="s">
        <v>5347</v>
      </c>
      <c r="E359" t="s">
        <v>5348</v>
      </c>
      <c r="F359" t="s">
        <v>5411</v>
      </c>
      <c r="G359" t="s">
        <v>5411</v>
      </c>
      <c r="H359" t="s">
        <v>5412</v>
      </c>
      <c r="I359" t="s">
        <v>3538</v>
      </c>
      <c r="J359" t="s">
        <v>5413</v>
      </c>
      <c r="L359" t="s">
        <v>330</v>
      </c>
      <c r="M359" t="s">
        <v>330</v>
      </c>
      <c r="N359" t="s">
        <v>3201</v>
      </c>
      <c r="O359" t="s">
        <v>3287</v>
      </c>
      <c r="P359" t="s">
        <v>3270</v>
      </c>
      <c r="Q359" s="32"/>
      <c r="R359" s="32"/>
      <c r="S359" s="32"/>
      <c r="T359" s="32"/>
      <c r="U359" t="s">
        <v>328</v>
      </c>
      <c r="V359" t="s">
        <v>328</v>
      </c>
      <c r="W359" t="s">
        <v>328</v>
      </c>
      <c r="X359" t="s">
        <v>328</v>
      </c>
      <c r="Y359" t="s">
        <v>5414</v>
      </c>
    </row>
    <row r="360" spans="1:30">
      <c r="A360" t="s">
        <v>5415</v>
      </c>
      <c r="B360" t="s">
        <v>254</v>
      </c>
      <c r="C360" t="s">
        <v>254</v>
      </c>
      <c r="D360" t="s">
        <v>5347</v>
      </c>
      <c r="E360" t="s">
        <v>5348</v>
      </c>
      <c r="F360" t="s">
        <v>5416</v>
      </c>
      <c r="G360" t="s">
        <v>5416</v>
      </c>
      <c r="H360" t="s">
        <v>5416</v>
      </c>
      <c r="I360" t="s">
        <v>3538</v>
      </c>
      <c r="J360" t="s">
        <v>5417</v>
      </c>
      <c r="L360" t="s">
        <v>330</v>
      </c>
      <c r="M360" t="s">
        <v>330</v>
      </c>
      <c r="N360" t="s">
        <v>3201</v>
      </c>
      <c r="O360" t="s">
        <v>3287</v>
      </c>
      <c r="P360" t="s">
        <v>3270</v>
      </c>
      <c r="Q360" t="s">
        <v>5418</v>
      </c>
      <c r="R360" t="s">
        <v>5419</v>
      </c>
      <c r="S360">
        <v>5.04</v>
      </c>
      <c r="T360" t="s">
        <v>5420</v>
      </c>
      <c r="U360" t="s">
        <v>328</v>
      </c>
      <c r="V360" t="s">
        <v>328</v>
      </c>
      <c r="W360" t="s">
        <v>328</v>
      </c>
      <c r="X360" t="s">
        <v>328</v>
      </c>
      <c r="Y360" t="s">
        <v>5421</v>
      </c>
      <c r="Z360">
        <v>71430</v>
      </c>
      <c r="AA360" t="s">
        <v>5422</v>
      </c>
      <c r="AD360" t="s">
        <v>5423</v>
      </c>
    </row>
    <row r="361" spans="1:30">
      <c r="A361" t="s">
        <v>5424</v>
      </c>
      <c r="B361" t="s">
        <v>254</v>
      </c>
      <c r="C361" t="s">
        <v>254</v>
      </c>
      <c r="D361" t="s">
        <v>5425</v>
      </c>
      <c r="E361" t="s">
        <v>5426</v>
      </c>
      <c r="F361" t="s">
        <v>5427</v>
      </c>
      <c r="G361" t="s">
        <v>5427</v>
      </c>
      <c r="H361" t="s">
        <v>5428</v>
      </c>
      <c r="I361" t="s">
        <v>3436</v>
      </c>
      <c r="J361" t="s">
        <v>5429</v>
      </c>
      <c r="L361" t="s">
        <v>330</v>
      </c>
      <c r="M361" t="s">
        <v>330</v>
      </c>
      <c r="N361" t="s">
        <v>3201</v>
      </c>
      <c r="O361" t="s">
        <v>3287</v>
      </c>
      <c r="P361" t="s">
        <v>3270</v>
      </c>
      <c r="Q361" t="s">
        <v>5429</v>
      </c>
      <c r="R361" t="s">
        <v>5429</v>
      </c>
      <c r="S361" t="s">
        <v>3440</v>
      </c>
      <c r="T361" t="s">
        <v>3440</v>
      </c>
      <c r="U361" t="s">
        <v>328</v>
      </c>
      <c r="V361" t="s">
        <v>328</v>
      </c>
      <c r="W361" t="s">
        <v>328</v>
      </c>
      <c r="X361" t="s">
        <v>328</v>
      </c>
      <c r="Y361" t="s">
        <v>5430</v>
      </c>
    </row>
    <row r="362" spans="1:30">
      <c r="A362" t="s">
        <v>5431</v>
      </c>
      <c r="B362" t="s">
        <v>254</v>
      </c>
      <c r="C362" t="s">
        <v>254</v>
      </c>
      <c r="D362" t="s">
        <v>5425</v>
      </c>
      <c r="E362" t="s">
        <v>5426</v>
      </c>
      <c r="F362" t="s">
        <v>5432</v>
      </c>
      <c r="G362" t="s">
        <v>3635</v>
      </c>
      <c r="H362" t="s">
        <v>3636</v>
      </c>
      <c r="I362" t="s">
        <v>3436</v>
      </c>
      <c r="J362" t="s">
        <v>3637</v>
      </c>
      <c r="L362" t="s">
        <v>330</v>
      </c>
      <c r="M362" t="s">
        <v>330</v>
      </c>
      <c r="N362" t="s">
        <v>3201</v>
      </c>
      <c r="O362" t="s">
        <v>3287</v>
      </c>
      <c r="P362" t="s">
        <v>3270</v>
      </c>
      <c r="Q362" t="s">
        <v>3638</v>
      </c>
      <c r="S362" t="s">
        <v>3440</v>
      </c>
      <c r="T362" t="s">
        <v>3440</v>
      </c>
      <c r="U362" t="s">
        <v>328</v>
      </c>
      <c r="V362" t="s">
        <v>328</v>
      </c>
      <c r="W362" t="s">
        <v>328</v>
      </c>
      <c r="X362" t="s">
        <v>328</v>
      </c>
      <c r="Y362" t="s">
        <v>3639</v>
      </c>
      <c r="Z362" t="s">
        <v>3440</v>
      </c>
    </row>
    <row r="363" spans="1:30">
      <c r="A363" t="s">
        <v>5433</v>
      </c>
      <c r="B363" t="s">
        <v>254</v>
      </c>
      <c r="C363" t="s">
        <v>254</v>
      </c>
      <c r="D363" t="s">
        <v>5425</v>
      </c>
      <c r="E363" t="s">
        <v>5426</v>
      </c>
      <c r="F363" t="s">
        <v>5434</v>
      </c>
      <c r="G363" t="s">
        <v>5435</v>
      </c>
      <c r="H363" t="s">
        <v>5436</v>
      </c>
      <c r="I363" t="s">
        <v>3459</v>
      </c>
      <c r="J363" t="s">
        <v>5437</v>
      </c>
      <c r="L363" t="s">
        <v>330</v>
      </c>
      <c r="M363" t="s">
        <v>330</v>
      </c>
      <c r="N363" t="s">
        <v>3201</v>
      </c>
      <c r="O363" t="s">
        <v>3287</v>
      </c>
      <c r="P363" t="s">
        <v>3270</v>
      </c>
      <c r="Q363" t="s">
        <v>5437</v>
      </c>
      <c r="S363" t="s">
        <v>5438</v>
      </c>
      <c r="T363" t="s">
        <v>5439</v>
      </c>
      <c r="U363" t="s">
        <v>328</v>
      </c>
      <c r="V363" t="s">
        <v>328</v>
      </c>
      <c r="W363" t="s">
        <v>328</v>
      </c>
      <c r="X363" t="s">
        <v>328</v>
      </c>
      <c r="Y363" t="s">
        <v>5440</v>
      </c>
      <c r="Z363">
        <v>70991</v>
      </c>
      <c r="AA363" t="s">
        <v>5441</v>
      </c>
    </row>
    <row r="364" spans="1:30">
      <c r="A364" t="s">
        <v>5442</v>
      </c>
      <c r="B364" t="s">
        <v>254</v>
      </c>
      <c r="C364" t="s">
        <v>254</v>
      </c>
      <c r="D364" t="s">
        <v>5425</v>
      </c>
      <c r="E364" t="s">
        <v>5426</v>
      </c>
      <c r="F364" t="s">
        <v>5443</v>
      </c>
      <c r="G364" t="s">
        <v>5443</v>
      </c>
      <c r="H364" t="s">
        <v>5444</v>
      </c>
      <c r="I364" t="s">
        <v>3588</v>
      </c>
      <c r="J364" t="s">
        <v>5445</v>
      </c>
      <c r="L364" t="s">
        <v>330</v>
      </c>
      <c r="M364" t="s">
        <v>330</v>
      </c>
      <c r="N364" t="s">
        <v>3201</v>
      </c>
      <c r="O364" t="s">
        <v>3287</v>
      </c>
      <c r="P364" t="s">
        <v>3270</v>
      </c>
      <c r="Q364" t="s">
        <v>5445</v>
      </c>
      <c r="S364" t="s">
        <v>5446</v>
      </c>
      <c r="T364" t="s">
        <v>5447</v>
      </c>
      <c r="U364" t="s">
        <v>328</v>
      </c>
      <c r="V364" t="s">
        <v>328</v>
      </c>
      <c r="W364" t="s">
        <v>328</v>
      </c>
      <c r="X364" t="s">
        <v>328</v>
      </c>
      <c r="Y364" t="s">
        <v>5448</v>
      </c>
      <c r="Z364">
        <v>70920</v>
      </c>
      <c r="AA364" t="s">
        <v>5449</v>
      </c>
    </row>
    <row r="365" spans="1:30">
      <c r="A365" t="s">
        <v>5450</v>
      </c>
      <c r="B365" t="s">
        <v>254</v>
      </c>
      <c r="C365" t="s">
        <v>254</v>
      </c>
      <c r="D365" t="s">
        <v>5425</v>
      </c>
      <c r="E365" t="s">
        <v>5426</v>
      </c>
      <c r="F365" t="s">
        <v>5451</v>
      </c>
      <c r="G365" t="s">
        <v>5451</v>
      </c>
      <c r="H365" t="s">
        <v>5452</v>
      </c>
      <c r="I365" t="s">
        <v>3538</v>
      </c>
      <c r="J365" t="s">
        <v>5453</v>
      </c>
      <c r="L365" t="s">
        <v>330</v>
      </c>
      <c r="M365" t="s">
        <v>330</v>
      </c>
      <c r="N365" t="s">
        <v>3201</v>
      </c>
      <c r="O365" t="s">
        <v>3287</v>
      </c>
      <c r="P365" t="s">
        <v>3270</v>
      </c>
      <c r="Q365" t="s">
        <v>5454</v>
      </c>
      <c r="S365">
        <v>8.01</v>
      </c>
      <c r="T365" t="s">
        <v>5455</v>
      </c>
      <c r="U365" t="s">
        <v>328</v>
      </c>
      <c r="V365" t="s">
        <v>328</v>
      </c>
      <c r="W365" t="s">
        <v>328</v>
      </c>
      <c r="X365" t="s">
        <v>328</v>
      </c>
      <c r="Y365" t="s">
        <v>5456</v>
      </c>
      <c r="Z365">
        <v>70690</v>
      </c>
      <c r="AA365" t="s">
        <v>5457</v>
      </c>
    </row>
    <row r="366" spans="1:30">
      <c r="A366" t="s">
        <v>5458</v>
      </c>
      <c r="B366" t="s">
        <v>254</v>
      </c>
      <c r="C366" t="s">
        <v>254</v>
      </c>
      <c r="D366" t="s">
        <v>5425</v>
      </c>
      <c r="E366" t="s">
        <v>5426</v>
      </c>
      <c r="F366" t="s">
        <v>5459</v>
      </c>
      <c r="G366" t="s">
        <v>5459</v>
      </c>
      <c r="H366" t="s">
        <v>5460</v>
      </c>
      <c r="I366" t="s">
        <v>3489</v>
      </c>
      <c r="J366" t="s">
        <v>5461</v>
      </c>
      <c r="L366" t="s">
        <v>330</v>
      </c>
      <c r="M366" t="s">
        <v>330</v>
      </c>
      <c r="N366" t="s">
        <v>3201</v>
      </c>
      <c r="O366" t="s">
        <v>3287</v>
      </c>
      <c r="P366" t="s">
        <v>3270</v>
      </c>
      <c r="Q366" t="s">
        <v>5462</v>
      </c>
      <c r="R366" t="s">
        <v>5463</v>
      </c>
      <c r="S366" t="s">
        <v>3440</v>
      </c>
      <c r="T366" t="s">
        <v>3440</v>
      </c>
      <c r="U366" t="s">
        <v>328</v>
      </c>
      <c r="V366" t="s">
        <v>328</v>
      </c>
      <c r="W366" t="s">
        <v>328</v>
      </c>
      <c r="X366" t="s">
        <v>328</v>
      </c>
      <c r="Y366" t="s">
        <v>5464</v>
      </c>
      <c r="Z366" t="s">
        <v>3440</v>
      </c>
    </row>
    <row r="367" spans="1:30">
      <c r="A367" t="s">
        <v>5465</v>
      </c>
      <c r="B367" t="s">
        <v>254</v>
      </c>
      <c r="C367" t="s">
        <v>254</v>
      </c>
      <c r="D367" t="s">
        <v>5425</v>
      </c>
      <c r="E367" t="s">
        <v>5426</v>
      </c>
      <c r="F367" t="s">
        <v>5466</v>
      </c>
      <c r="G367" t="s">
        <v>5466</v>
      </c>
      <c r="H367" t="s">
        <v>5467</v>
      </c>
      <c r="I367" t="s">
        <v>3436</v>
      </c>
      <c r="J367" t="s">
        <v>5468</v>
      </c>
      <c r="K367" t="s">
        <v>5466</v>
      </c>
      <c r="L367" t="s">
        <v>330</v>
      </c>
      <c r="M367" t="s">
        <v>330</v>
      </c>
      <c r="N367" t="s">
        <v>3201</v>
      </c>
      <c r="O367" t="s">
        <v>3287</v>
      </c>
      <c r="P367" t="s">
        <v>3270</v>
      </c>
      <c r="Q367" t="s">
        <v>5469</v>
      </c>
      <c r="S367" t="s">
        <v>5470</v>
      </c>
      <c r="T367" t="s">
        <v>5471</v>
      </c>
      <c r="U367" t="s">
        <v>328</v>
      </c>
      <c r="V367" t="s">
        <v>328</v>
      </c>
      <c r="W367" t="s">
        <v>328</v>
      </c>
      <c r="X367" t="s">
        <v>328</v>
      </c>
      <c r="Y367" t="s">
        <v>5472</v>
      </c>
      <c r="Z367">
        <v>70511</v>
      </c>
      <c r="AA367" t="s">
        <v>5473</v>
      </c>
    </row>
    <row r="368" spans="1:30">
      <c r="A368" t="s">
        <v>5474</v>
      </c>
      <c r="B368" t="s">
        <v>254</v>
      </c>
      <c r="C368" t="s">
        <v>254</v>
      </c>
      <c r="D368" t="s">
        <v>5425</v>
      </c>
      <c r="E368" t="s">
        <v>5426</v>
      </c>
      <c r="F368" t="s">
        <v>5475</v>
      </c>
      <c r="G368" t="s">
        <v>4981</v>
      </c>
      <c r="H368" t="s">
        <v>4982</v>
      </c>
      <c r="I368" t="s">
        <v>3489</v>
      </c>
      <c r="J368" t="s">
        <v>4983</v>
      </c>
      <c r="L368" t="s">
        <v>330</v>
      </c>
      <c r="M368" t="s">
        <v>330</v>
      </c>
      <c r="N368" t="s">
        <v>3201</v>
      </c>
      <c r="O368" t="s">
        <v>3287</v>
      </c>
      <c r="P368" t="s">
        <v>3270</v>
      </c>
      <c r="Q368" t="s">
        <v>4983</v>
      </c>
      <c r="S368" t="s">
        <v>3440</v>
      </c>
      <c r="T368" t="s">
        <v>3440</v>
      </c>
      <c r="U368" t="s">
        <v>328</v>
      </c>
      <c r="V368" t="s">
        <v>328</v>
      </c>
      <c r="W368" t="s">
        <v>328</v>
      </c>
      <c r="X368" t="s">
        <v>328</v>
      </c>
      <c r="Y368" t="s">
        <v>4984</v>
      </c>
      <c r="Z368" t="s">
        <v>3440</v>
      </c>
    </row>
    <row r="369" spans="1:30">
      <c r="A369" t="s">
        <v>5476</v>
      </c>
      <c r="B369" t="s">
        <v>254</v>
      </c>
      <c r="C369" t="s">
        <v>254</v>
      </c>
      <c r="D369" t="s">
        <v>5425</v>
      </c>
      <c r="E369" t="s">
        <v>5426</v>
      </c>
      <c r="F369" t="s">
        <v>5477</v>
      </c>
      <c r="G369" t="s">
        <v>5478</v>
      </c>
      <c r="H369" t="s">
        <v>3408</v>
      </c>
      <c r="I369" t="s">
        <v>3489</v>
      </c>
      <c r="J369" t="s">
        <v>5479</v>
      </c>
      <c r="L369" t="s">
        <v>330</v>
      </c>
      <c r="M369" t="s">
        <v>330</v>
      </c>
      <c r="N369" t="s">
        <v>3201</v>
      </c>
      <c r="O369" t="s">
        <v>3287</v>
      </c>
      <c r="P369" t="s">
        <v>3270</v>
      </c>
      <c r="Q369" t="s">
        <v>5479</v>
      </c>
      <c r="S369" t="s">
        <v>5480</v>
      </c>
      <c r="T369" t="s">
        <v>5481</v>
      </c>
      <c r="U369" t="s">
        <v>328</v>
      </c>
      <c r="V369" t="s">
        <v>328</v>
      </c>
      <c r="W369" t="s">
        <v>328</v>
      </c>
      <c r="X369" t="s">
        <v>328</v>
      </c>
      <c r="Y369" t="s">
        <v>5482</v>
      </c>
      <c r="Z369">
        <v>70960</v>
      </c>
      <c r="AA369" t="s">
        <v>5483</v>
      </c>
    </row>
    <row r="370" spans="1:30">
      <c r="A370" t="s">
        <v>5484</v>
      </c>
      <c r="B370" t="s">
        <v>254</v>
      </c>
      <c r="C370" t="s">
        <v>254</v>
      </c>
      <c r="D370" t="s">
        <v>5425</v>
      </c>
      <c r="E370" t="s">
        <v>5426</v>
      </c>
      <c r="F370" t="s">
        <v>5485</v>
      </c>
      <c r="G370" t="s">
        <v>5485</v>
      </c>
      <c r="H370" t="s">
        <v>5486</v>
      </c>
      <c r="I370" t="s">
        <v>3538</v>
      </c>
      <c r="J370" t="s">
        <v>5487</v>
      </c>
      <c r="L370" t="s">
        <v>330</v>
      </c>
      <c r="M370" t="s">
        <v>330</v>
      </c>
      <c r="N370" t="s">
        <v>3201</v>
      </c>
      <c r="O370" t="s">
        <v>3287</v>
      </c>
      <c r="P370" t="s">
        <v>3270</v>
      </c>
      <c r="Q370" t="s">
        <v>5487</v>
      </c>
      <c r="S370" t="s">
        <v>5488</v>
      </c>
      <c r="T370" t="s">
        <v>5489</v>
      </c>
      <c r="U370" t="s">
        <v>328</v>
      </c>
      <c r="V370" t="s">
        <v>328</v>
      </c>
      <c r="W370" t="s">
        <v>328</v>
      </c>
      <c r="X370" t="s">
        <v>328</v>
      </c>
      <c r="Y370" t="s">
        <v>5490</v>
      </c>
      <c r="Z370">
        <v>70610</v>
      </c>
      <c r="AA370" t="s">
        <v>5491</v>
      </c>
    </row>
    <row r="371" spans="1:30">
      <c r="A371" t="s">
        <v>5492</v>
      </c>
      <c r="B371" t="s">
        <v>254</v>
      </c>
      <c r="C371" t="s">
        <v>254</v>
      </c>
      <c r="D371" t="s">
        <v>5425</v>
      </c>
      <c r="E371" t="s">
        <v>5426</v>
      </c>
      <c r="F371" t="s">
        <v>5493</v>
      </c>
      <c r="G371" t="s">
        <v>5350</v>
      </c>
      <c r="H371" t="s">
        <v>5351</v>
      </c>
      <c r="I371" t="s">
        <v>3436</v>
      </c>
      <c r="J371" t="s">
        <v>5352</v>
      </c>
      <c r="L371" t="s">
        <v>330</v>
      </c>
      <c r="M371" t="s">
        <v>330</v>
      </c>
      <c r="N371" t="s">
        <v>3201</v>
      </c>
      <c r="O371" t="s">
        <v>3287</v>
      </c>
      <c r="P371" t="s">
        <v>3270</v>
      </c>
      <c r="Q371" t="s">
        <v>5352</v>
      </c>
      <c r="S371" t="s">
        <v>3440</v>
      </c>
      <c r="T371" t="s">
        <v>3440</v>
      </c>
      <c r="U371" t="s">
        <v>328</v>
      </c>
      <c r="V371" t="s">
        <v>328</v>
      </c>
      <c r="W371" t="s">
        <v>328</v>
      </c>
      <c r="X371" t="s">
        <v>328</v>
      </c>
      <c r="Y371" t="s">
        <v>5354</v>
      </c>
      <c r="Z371" t="s">
        <v>3440</v>
      </c>
      <c r="AD371" t="s">
        <v>5356</v>
      </c>
    </row>
    <row r="372" spans="1:30">
      <c r="A372" t="s">
        <v>5494</v>
      </c>
      <c r="B372" t="s">
        <v>254</v>
      </c>
      <c r="C372" t="s">
        <v>254</v>
      </c>
      <c r="D372" t="s">
        <v>5425</v>
      </c>
      <c r="E372" t="s">
        <v>5426</v>
      </c>
      <c r="F372" t="s">
        <v>5495</v>
      </c>
      <c r="G372" t="s">
        <v>5495</v>
      </c>
      <c r="H372" t="s">
        <v>5496</v>
      </c>
      <c r="I372" t="s">
        <v>3459</v>
      </c>
      <c r="J372" t="s">
        <v>5468</v>
      </c>
      <c r="L372" t="s">
        <v>330</v>
      </c>
      <c r="M372" t="s">
        <v>330</v>
      </c>
      <c r="N372" t="s">
        <v>3201</v>
      </c>
      <c r="O372" t="s">
        <v>3287</v>
      </c>
      <c r="P372" t="s">
        <v>3270</v>
      </c>
      <c r="Q372" t="s">
        <v>5497</v>
      </c>
      <c r="S372" t="s">
        <v>5498</v>
      </c>
      <c r="T372" t="s">
        <v>5499</v>
      </c>
      <c r="U372" t="s">
        <v>328</v>
      </c>
      <c r="V372" t="s">
        <v>328</v>
      </c>
      <c r="W372" t="s">
        <v>328</v>
      </c>
      <c r="X372" t="s">
        <v>328</v>
      </c>
      <c r="Y372" t="s">
        <v>5472</v>
      </c>
      <c r="Z372">
        <v>70410</v>
      </c>
      <c r="AA372" t="s">
        <v>5500</v>
      </c>
    </row>
    <row r="373" spans="1:30">
      <c r="A373" t="s">
        <v>5501</v>
      </c>
      <c r="B373" t="s">
        <v>254</v>
      </c>
      <c r="C373" t="s">
        <v>254</v>
      </c>
      <c r="D373" t="s">
        <v>5425</v>
      </c>
      <c r="E373" t="s">
        <v>5426</v>
      </c>
      <c r="F373" t="s">
        <v>5502</v>
      </c>
      <c r="G373" t="s">
        <v>5502</v>
      </c>
      <c r="H373" t="s">
        <v>5503</v>
      </c>
      <c r="I373" t="s">
        <v>3588</v>
      </c>
      <c r="J373" t="s">
        <v>5504</v>
      </c>
      <c r="L373" t="s">
        <v>330</v>
      </c>
      <c r="M373" t="s">
        <v>330</v>
      </c>
      <c r="N373" t="s">
        <v>3201</v>
      </c>
      <c r="O373" t="s">
        <v>3287</v>
      </c>
      <c r="P373" t="s">
        <v>3270</v>
      </c>
      <c r="Q373" t="s">
        <v>5505</v>
      </c>
      <c r="S373" t="s">
        <v>5506</v>
      </c>
      <c r="T373" t="s">
        <v>5507</v>
      </c>
      <c r="U373" t="s">
        <v>328</v>
      </c>
      <c r="V373" t="s">
        <v>328</v>
      </c>
      <c r="W373" t="s">
        <v>328</v>
      </c>
      <c r="X373" t="s">
        <v>328</v>
      </c>
      <c r="Y373" t="s">
        <v>5508</v>
      </c>
      <c r="Z373">
        <v>70940</v>
      </c>
      <c r="AA373" t="s">
        <v>5509</v>
      </c>
    </row>
    <row r="374" spans="1:30">
      <c r="A374" t="s">
        <v>5510</v>
      </c>
      <c r="B374" t="s">
        <v>254</v>
      </c>
      <c r="C374" t="s">
        <v>254</v>
      </c>
      <c r="D374" t="s">
        <v>5425</v>
      </c>
      <c r="E374" t="s">
        <v>5426</v>
      </c>
      <c r="F374" t="s">
        <v>5511</v>
      </c>
      <c r="G374" t="s">
        <v>5512</v>
      </c>
      <c r="H374" t="s">
        <v>5513</v>
      </c>
      <c r="I374" t="s">
        <v>3489</v>
      </c>
      <c r="J374" t="s">
        <v>5514</v>
      </c>
      <c r="L374" t="s">
        <v>330</v>
      </c>
      <c r="M374" t="s">
        <v>330</v>
      </c>
      <c r="N374" t="s">
        <v>3201</v>
      </c>
      <c r="O374" t="s">
        <v>3287</v>
      </c>
      <c r="P374" t="s">
        <v>3270</v>
      </c>
      <c r="Q374" t="s">
        <v>5515</v>
      </c>
      <c r="S374" t="s">
        <v>5480</v>
      </c>
      <c r="T374" t="s">
        <v>5516</v>
      </c>
      <c r="U374" t="s">
        <v>328</v>
      </c>
      <c r="V374" t="s">
        <v>328</v>
      </c>
      <c r="W374" t="s">
        <v>328</v>
      </c>
      <c r="X374" t="s">
        <v>328</v>
      </c>
      <c r="Y374" t="s">
        <v>5517</v>
      </c>
      <c r="Z374">
        <v>70960</v>
      </c>
      <c r="AA374" t="s">
        <v>5483</v>
      </c>
    </row>
    <row r="375" spans="1:30">
      <c r="A375" t="s">
        <v>5518</v>
      </c>
      <c r="B375" t="s">
        <v>254</v>
      </c>
      <c r="C375" t="s">
        <v>254</v>
      </c>
      <c r="D375" t="s">
        <v>5425</v>
      </c>
      <c r="E375" t="s">
        <v>5426</v>
      </c>
      <c r="F375" t="s">
        <v>5519</v>
      </c>
      <c r="G375" t="s">
        <v>4766</v>
      </c>
      <c r="H375" t="s">
        <v>4767</v>
      </c>
      <c r="I375" t="s">
        <v>3436</v>
      </c>
      <c r="J375" t="s">
        <v>4768</v>
      </c>
      <c r="K375" t="s">
        <v>4769</v>
      </c>
      <c r="L375" t="s">
        <v>324</v>
      </c>
      <c r="M375" t="s">
        <v>330</v>
      </c>
      <c r="N375" t="s">
        <v>3196</v>
      </c>
      <c r="O375" t="s">
        <v>3282</v>
      </c>
      <c r="P375" t="s">
        <v>3264</v>
      </c>
      <c r="Q375" t="s">
        <v>4768</v>
      </c>
      <c r="S375" t="s">
        <v>3440</v>
      </c>
      <c r="T375" t="s">
        <v>3440</v>
      </c>
      <c r="U375" t="s">
        <v>328</v>
      </c>
      <c r="V375" t="s">
        <v>328</v>
      </c>
      <c r="W375" t="s">
        <v>328</v>
      </c>
      <c r="X375" t="s">
        <v>328</v>
      </c>
      <c r="Y375" t="s">
        <v>4770</v>
      </c>
      <c r="Z375" t="s">
        <v>3440</v>
      </c>
    </row>
    <row r="376" spans="1:30">
      <c r="A376" t="s">
        <v>5520</v>
      </c>
      <c r="B376" t="s">
        <v>254</v>
      </c>
      <c r="C376" t="s">
        <v>254</v>
      </c>
      <c r="D376" t="s">
        <v>5425</v>
      </c>
      <c r="E376" t="s">
        <v>5426</v>
      </c>
      <c r="F376" t="s">
        <v>5521</v>
      </c>
      <c r="G376" t="s">
        <v>5521</v>
      </c>
      <c r="H376" t="s">
        <v>5522</v>
      </c>
      <c r="I376" t="s">
        <v>3436</v>
      </c>
      <c r="J376" t="s">
        <v>5523</v>
      </c>
      <c r="L376" t="s">
        <v>330</v>
      </c>
      <c r="M376" t="s">
        <v>330</v>
      </c>
      <c r="N376" t="s">
        <v>3201</v>
      </c>
      <c r="O376" t="s">
        <v>3287</v>
      </c>
      <c r="P376" t="s">
        <v>3270</v>
      </c>
      <c r="Q376" t="s">
        <v>5523</v>
      </c>
      <c r="S376" t="s">
        <v>3440</v>
      </c>
      <c r="T376" t="s">
        <v>3440</v>
      </c>
      <c r="U376" t="s">
        <v>328</v>
      </c>
      <c r="V376" t="s">
        <v>328</v>
      </c>
      <c r="W376" t="s">
        <v>328</v>
      </c>
      <c r="X376" t="s">
        <v>328</v>
      </c>
      <c r="Y376" t="s">
        <v>5524</v>
      </c>
      <c r="Z376" t="s">
        <v>3440</v>
      </c>
    </row>
    <row r="377" spans="1:30">
      <c r="A377" t="s">
        <v>5525</v>
      </c>
      <c r="B377" t="s">
        <v>254</v>
      </c>
      <c r="C377" t="s">
        <v>254</v>
      </c>
      <c r="D377" t="s">
        <v>5425</v>
      </c>
      <c r="E377" t="s">
        <v>5426</v>
      </c>
      <c r="F377" t="s">
        <v>5526</v>
      </c>
      <c r="G377" t="s">
        <v>4774</v>
      </c>
      <c r="H377" t="s">
        <v>4775</v>
      </c>
      <c r="I377" t="s">
        <v>3436</v>
      </c>
      <c r="J377" t="s">
        <v>4776</v>
      </c>
      <c r="L377" t="s">
        <v>324</v>
      </c>
      <c r="M377" t="s">
        <v>330</v>
      </c>
      <c r="N377" t="s">
        <v>3196</v>
      </c>
      <c r="O377" t="s">
        <v>3282</v>
      </c>
      <c r="P377" t="s">
        <v>3264</v>
      </c>
      <c r="Q377" t="s">
        <v>4777</v>
      </c>
      <c r="R377" t="s">
        <v>4778</v>
      </c>
      <c r="S377" t="s">
        <v>3440</v>
      </c>
      <c r="T377" t="s">
        <v>3440</v>
      </c>
      <c r="U377" t="s">
        <v>328</v>
      </c>
      <c r="V377" t="s">
        <v>328</v>
      </c>
      <c r="W377" t="s">
        <v>328</v>
      </c>
      <c r="X377" t="s">
        <v>328</v>
      </c>
      <c r="Y377" t="s">
        <v>4780</v>
      </c>
      <c r="Z377" t="s">
        <v>3440</v>
      </c>
      <c r="AD377" t="s">
        <v>4782</v>
      </c>
    </row>
    <row r="378" spans="1:30">
      <c r="A378" t="s">
        <v>5527</v>
      </c>
      <c r="B378" t="s">
        <v>254</v>
      </c>
      <c r="C378" t="s">
        <v>254</v>
      </c>
      <c r="D378" t="s">
        <v>5425</v>
      </c>
      <c r="E378" t="s">
        <v>5426</v>
      </c>
      <c r="F378" t="s">
        <v>5528</v>
      </c>
      <c r="G378" t="s">
        <v>5528</v>
      </c>
      <c r="H378" t="s">
        <v>5529</v>
      </c>
      <c r="I378" t="s">
        <v>3489</v>
      </c>
      <c r="J378" t="s">
        <v>5530</v>
      </c>
      <c r="L378" t="s">
        <v>330</v>
      </c>
      <c r="M378" t="s">
        <v>330</v>
      </c>
      <c r="N378" t="s">
        <v>3201</v>
      </c>
      <c r="O378" t="s">
        <v>3287</v>
      </c>
      <c r="P378" t="s">
        <v>3270</v>
      </c>
      <c r="Q378" t="s">
        <v>5530</v>
      </c>
      <c r="S378" t="s">
        <v>5531</v>
      </c>
      <c r="T378" t="s">
        <v>5532</v>
      </c>
      <c r="U378" t="s">
        <v>328</v>
      </c>
      <c r="V378" t="s">
        <v>328</v>
      </c>
      <c r="W378" t="s">
        <v>328</v>
      </c>
      <c r="X378" t="s">
        <v>328</v>
      </c>
      <c r="Y378" t="s">
        <v>5533</v>
      </c>
      <c r="Z378">
        <v>70700</v>
      </c>
      <c r="AA378" t="s">
        <v>5534</v>
      </c>
    </row>
    <row r="379" spans="1:30">
      <c r="A379" t="s">
        <v>5535</v>
      </c>
      <c r="B379" t="s">
        <v>254</v>
      </c>
      <c r="C379" t="s">
        <v>254</v>
      </c>
      <c r="D379" t="s">
        <v>5425</v>
      </c>
      <c r="E379" t="s">
        <v>5426</v>
      </c>
      <c r="F379" t="s">
        <v>5536</v>
      </c>
      <c r="G379" t="s">
        <v>5536</v>
      </c>
      <c r="H379" t="s">
        <v>5537</v>
      </c>
      <c r="I379" t="s">
        <v>3489</v>
      </c>
      <c r="J379" t="s">
        <v>5538</v>
      </c>
      <c r="L379" t="s">
        <v>330</v>
      </c>
      <c r="M379" t="s">
        <v>330</v>
      </c>
      <c r="N379" t="s">
        <v>3201</v>
      </c>
      <c r="O379" t="s">
        <v>3287</v>
      </c>
      <c r="P379" t="s">
        <v>3270</v>
      </c>
      <c r="Q379" t="s">
        <v>5538</v>
      </c>
      <c r="S379" t="s">
        <v>5539</v>
      </c>
      <c r="T379" t="s">
        <v>5540</v>
      </c>
      <c r="U379" t="s">
        <v>328</v>
      </c>
      <c r="V379" t="s">
        <v>328</v>
      </c>
      <c r="W379" t="s">
        <v>328</v>
      </c>
      <c r="X379" t="s">
        <v>328</v>
      </c>
      <c r="Y379" t="s">
        <v>5541</v>
      </c>
      <c r="Z379">
        <v>70930</v>
      </c>
      <c r="AA379" t="s">
        <v>5542</v>
      </c>
    </row>
    <row r="380" spans="1:30">
      <c r="A380" t="s">
        <v>5543</v>
      </c>
      <c r="B380" t="s">
        <v>254</v>
      </c>
      <c r="C380" t="s">
        <v>254</v>
      </c>
      <c r="D380" t="s">
        <v>5425</v>
      </c>
      <c r="E380" t="s">
        <v>5426</v>
      </c>
      <c r="F380" t="s">
        <v>5544</v>
      </c>
      <c r="G380" t="s">
        <v>5544</v>
      </c>
      <c r="H380" t="s">
        <v>2295</v>
      </c>
      <c r="I380" t="s">
        <v>3436</v>
      </c>
      <c r="J380" t="s">
        <v>5545</v>
      </c>
      <c r="L380" t="s">
        <v>330</v>
      </c>
      <c r="M380" t="s">
        <v>330</v>
      </c>
      <c r="N380" t="s">
        <v>3201</v>
      </c>
      <c r="O380" t="s">
        <v>3287</v>
      </c>
      <c r="P380" t="s">
        <v>3270</v>
      </c>
      <c r="Q380" t="s">
        <v>5545</v>
      </c>
      <c r="S380" t="s">
        <v>5506</v>
      </c>
      <c r="T380" t="s">
        <v>5546</v>
      </c>
      <c r="U380" t="s">
        <v>328</v>
      </c>
      <c r="V380" t="s">
        <v>328</v>
      </c>
      <c r="W380" t="s">
        <v>328</v>
      </c>
      <c r="X380" t="s">
        <v>328</v>
      </c>
      <c r="Y380" t="s">
        <v>5547</v>
      </c>
      <c r="Z380">
        <v>70529</v>
      </c>
      <c r="AA380" t="s">
        <v>5548</v>
      </c>
    </row>
    <row r="381" spans="1:30">
      <c r="A381" t="s">
        <v>5549</v>
      </c>
      <c r="B381" t="s">
        <v>254</v>
      </c>
      <c r="C381" t="s">
        <v>254</v>
      </c>
      <c r="D381" t="s">
        <v>5425</v>
      </c>
      <c r="E381" t="s">
        <v>5426</v>
      </c>
      <c r="F381" t="s">
        <v>5550</v>
      </c>
      <c r="G381" t="s">
        <v>5550</v>
      </c>
      <c r="H381" t="s">
        <v>5550</v>
      </c>
      <c r="I381" t="s">
        <v>3436</v>
      </c>
      <c r="J381" t="s">
        <v>5551</v>
      </c>
      <c r="L381" t="s">
        <v>330</v>
      </c>
      <c r="M381" t="s">
        <v>330</v>
      </c>
      <c r="N381" t="s">
        <v>3201</v>
      </c>
      <c r="O381" t="s">
        <v>3287</v>
      </c>
      <c r="P381" t="s">
        <v>3270</v>
      </c>
      <c r="Q381" t="s">
        <v>328</v>
      </c>
      <c r="R381" t="s">
        <v>3539</v>
      </c>
      <c r="S381" t="s">
        <v>3440</v>
      </c>
      <c r="T381" t="s">
        <v>3440</v>
      </c>
      <c r="U381" t="s">
        <v>328</v>
      </c>
      <c r="V381" t="s">
        <v>328</v>
      </c>
      <c r="W381" t="s">
        <v>328</v>
      </c>
      <c r="X381" t="s">
        <v>328</v>
      </c>
      <c r="Y381" t="s">
        <v>5552</v>
      </c>
      <c r="Z381" t="s">
        <v>3440</v>
      </c>
    </row>
    <row r="382" spans="1:30">
      <c r="A382" t="s">
        <v>5553</v>
      </c>
      <c r="B382" t="s">
        <v>254</v>
      </c>
      <c r="C382" t="s">
        <v>254</v>
      </c>
      <c r="D382" t="s">
        <v>5425</v>
      </c>
      <c r="E382" t="s">
        <v>5426</v>
      </c>
      <c r="F382" t="s">
        <v>5554</v>
      </c>
      <c r="G382" t="s">
        <v>5554</v>
      </c>
      <c r="H382" t="s">
        <v>5555</v>
      </c>
      <c r="I382" t="s">
        <v>3489</v>
      </c>
      <c r="J382" t="s">
        <v>5556</v>
      </c>
      <c r="L382" t="s">
        <v>330</v>
      </c>
      <c r="M382" t="s">
        <v>330</v>
      </c>
      <c r="N382" t="s">
        <v>3201</v>
      </c>
      <c r="O382" t="s">
        <v>3287</v>
      </c>
      <c r="P382" t="s">
        <v>3270</v>
      </c>
      <c r="Q382" t="s">
        <v>5556</v>
      </c>
      <c r="S382" t="s">
        <v>3440</v>
      </c>
      <c r="T382" t="s">
        <v>3440</v>
      </c>
      <c r="U382" t="s">
        <v>328</v>
      </c>
      <c r="V382" t="s">
        <v>328</v>
      </c>
      <c r="W382" t="s">
        <v>328</v>
      </c>
      <c r="X382" t="s">
        <v>328</v>
      </c>
      <c r="Y382" t="s">
        <v>5557</v>
      </c>
      <c r="Z382" t="s">
        <v>3440</v>
      </c>
    </row>
    <row r="383" spans="1:30">
      <c r="A383" t="s">
        <v>5558</v>
      </c>
      <c r="B383" t="s">
        <v>254</v>
      </c>
      <c r="C383" t="s">
        <v>254</v>
      </c>
      <c r="D383" t="s">
        <v>5425</v>
      </c>
      <c r="E383" t="s">
        <v>5426</v>
      </c>
      <c r="F383" t="s">
        <v>5278</v>
      </c>
      <c r="G383" t="s">
        <v>5278</v>
      </c>
      <c r="H383" t="s">
        <v>4793</v>
      </c>
      <c r="I383" t="s">
        <v>3538</v>
      </c>
      <c r="J383" t="s">
        <v>5279</v>
      </c>
      <c r="L383" t="s">
        <v>330</v>
      </c>
      <c r="M383" t="s">
        <v>330</v>
      </c>
      <c r="N383" t="s">
        <v>3201</v>
      </c>
      <c r="O383" t="s">
        <v>3287</v>
      </c>
      <c r="P383" t="s">
        <v>3270</v>
      </c>
      <c r="Q383" t="s">
        <v>5279</v>
      </c>
      <c r="S383" t="s">
        <v>5219</v>
      </c>
      <c r="T383" t="s">
        <v>5280</v>
      </c>
      <c r="U383" t="s">
        <v>328</v>
      </c>
      <c r="V383" t="s">
        <v>328</v>
      </c>
      <c r="W383" t="s">
        <v>328</v>
      </c>
      <c r="X383" t="s">
        <v>328</v>
      </c>
      <c r="Y383" t="s">
        <v>5281</v>
      </c>
    </row>
    <row r="384" spans="1:30">
      <c r="A384" t="s">
        <v>5559</v>
      </c>
      <c r="B384" t="s">
        <v>254</v>
      </c>
      <c r="C384" t="s">
        <v>254</v>
      </c>
      <c r="D384" t="s">
        <v>5425</v>
      </c>
      <c r="E384" t="s">
        <v>5426</v>
      </c>
      <c r="F384" t="s">
        <v>5560</v>
      </c>
      <c r="G384" t="s">
        <v>5560</v>
      </c>
      <c r="H384" t="s">
        <v>5561</v>
      </c>
      <c r="I384" t="s">
        <v>3489</v>
      </c>
      <c r="J384" t="s">
        <v>5562</v>
      </c>
      <c r="L384" t="s">
        <v>330</v>
      </c>
      <c r="M384" t="s">
        <v>330</v>
      </c>
      <c r="N384" t="s">
        <v>3201</v>
      </c>
      <c r="O384" t="s">
        <v>3287</v>
      </c>
      <c r="P384" t="s">
        <v>3270</v>
      </c>
      <c r="Q384" t="s">
        <v>5562</v>
      </c>
      <c r="S384" t="s">
        <v>3440</v>
      </c>
      <c r="T384" t="s">
        <v>3440</v>
      </c>
      <c r="U384" t="s">
        <v>328</v>
      </c>
      <c r="V384" t="s">
        <v>328</v>
      </c>
      <c r="W384" t="s">
        <v>328</v>
      </c>
      <c r="X384" t="s">
        <v>328</v>
      </c>
      <c r="Y384" t="s">
        <v>5563</v>
      </c>
      <c r="Z384" t="s">
        <v>3440</v>
      </c>
    </row>
    <row r="385" spans="1:30">
      <c r="A385" t="s">
        <v>5564</v>
      </c>
      <c r="B385" t="s">
        <v>254</v>
      </c>
      <c r="C385" t="s">
        <v>254</v>
      </c>
      <c r="D385" t="s">
        <v>5425</v>
      </c>
      <c r="E385" t="s">
        <v>5426</v>
      </c>
      <c r="F385" t="s">
        <v>5560</v>
      </c>
      <c r="G385" t="s">
        <v>5560</v>
      </c>
      <c r="H385" t="s">
        <v>5561</v>
      </c>
      <c r="I385" t="s">
        <v>3436</v>
      </c>
      <c r="J385" t="s">
        <v>5562</v>
      </c>
      <c r="L385" t="s">
        <v>330</v>
      </c>
      <c r="M385" t="s">
        <v>330</v>
      </c>
      <c r="N385" t="s">
        <v>3201</v>
      </c>
      <c r="O385" t="s">
        <v>3287</v>
      </c>
      <c r="P385" t="s">
        <v>3270</v>
      </c>
      <c r="Q385" t="s">
        <v>5562</v>
      </c>
      <c r="S385" t="s">
        <v>3440</v>
      </c>
      <c r="T385" t="s">
        <v>3440</v>
      </c>
      <c r="U385" t="s">
        <v>328</v>
      </c>
      <c r="V385" t="s">
        <v>328</v>
      </c>
      <c r="W385" t="s">
        <v>328</v>
      </c>
      <c r="X385" t="s">
        <v>328</v>
      </c>
      <c r="Y385" t="s">
        <v>5563</v>
      </c>
      <c r="Z385" t="s">
        <v>3440</v>
      </c>
    </row>
    <row r="386" spans="1:30">
      <c r="A386" t="s">
        <v>5565</v>
      </c>
      <c r="B386" t="s">
        <v>254</v>
      </c>
      <c r="C386" t="s">
        <v>254</v>
      </c>
      <c r="D386" t="s">
        <v>5425</v>
      </c>
      <c r="E386" t="s">
        <v>5426</v>
      </c>
      <c r="F386" t="s">
        <v>5566</v>
      </c>
      <c r="G386" t="s">
        <v>5566</v>
      </c>
      <c r="H386" t="s">
        <v>5567</v>
      </c>
      <c r="I386" t="s">
        <v>3538</v>
      </c>
      <c r="J386" t="s">
        <v>5568</v>
      </c>
      <c r="L386" t="s">
        <v>330</v>
      </c>
      <c r="M386" t="s">
        <v>330</v>
      </c>
      <c r="N386" t="s">
        <v>3201</v>
      </c>
      <c r="O386" t="s">
        <v>3287</v>
      </c>
      <c r="P386" t="s">
        <v>3270</v>
      </c>
      <c r="Q386" t="s">
        <v>5568</v>
      </c>
      <c r="S386" t="s">
        <v>5569</v>
      </c>
      <c r="T386" t="s">
        <v>5570</v>
      </c>
      <c r="U386" t="s">
        <v>328</v>
      </c>
      <c r="V386" t="s">
        <v>328</v>
      </c>
      <c r="W386" t="s">
        <v>328</v>
      </c>
      <c r="X386" t="s">
        <v>328</v>
      </c>
      <c r="Y386" t="s">
        <v>5571</v>
      </c>
      <c r="Z386">
        <v>70320</v>
      </c>
      <c r="AA386" t="s">
        <v>5572</v>
      </c>
    </row>
    <row r="387" spans="1:30">
      <c r="A387" t="s">
        <v>5573</v>
      </c>
      <c r="B387" t="s">
        <v>254</v>
      </c>
      <c r="C387" t="s">
        <v>254</v>
      </c>
      <c r="D387" t="s">
        <v>5425</v>
      </c>
      <c r="E387" t="s">
        <v>5426</v>
      </c>
      <c r="F387" t="s">
        <v>5574</v>
      </c>
      <c r="G387" t="s">
        <v>5574</v>
      </c>
      <c r="H387" t="s">
        <v>5575</v>
      </c>
      <c r="I387" t="s">
        <v>3436</v>
      </c>
      <c r="J387" t="s">
        <v>5576</v>
      </c>
      <c r="L387" t="s">
        <v>330</v>
      </c>
      <c r="M387" t="s">
        <v>330</v>
      </c>
      <c r="N387" t="s">
        <v>3201</v>
      </c>
      <c r="O387" t="s">
        <v>3287</v>
      </c>
      <c r="P387" t="s">
        <v>3270</v>
      </c>
      <c r="Q387" s="32"/>
      <c r="R387" s="32"/>
      <c r="S387" s="32"/>
      <c r="T387" s="32"/>
      <c r="U387" t="s">
        <v>328</v>
      </c>
      <c r="V387" t="s">
        <v>328</v>
      </c>
      <c r="W387" t="s">
        <v>328</v>
      </c>
      <c r="X387" t="s">
        <v>328</v>
      </c>
      <c r="Y387" t="s">
        <v>5577</v>
      </c>
    </row>
    <row r="388" spans="1:30">
      <c r="A388" t="s">
        <v>5578</v>
      </c>
      <c r="B388" t="s">
        <v>254</v>
      </c>
      <c r="C388" t="s">
        <v>254</v>
      </c>
      <c r="D388" t="s">
        <v>5425</v>
      </c>
      <c r="E388" t="s">
        <v>5426</v>
      </c>
      <c r="F388" t="s">
        <v>5579</v>
      </c>
      <c r="G388" t="s">
        <v>5579</v>
      </c>
      <c r="H388" t="s">
        <v>5580</v>
      </c>
      <c r="I388" t="s">
        <v>3436</v>
      </c>
      <c r="J388" t="s">
        <v>5468</v>
      </c>
      <c r="L388" t="s">
        <v>330</v>
      </c>
      <c r="M388" t="s">
        <v>330</v>
      </c>
      <c r="N388" t="s">
        <v>3201</v>
      </c>
      <c r="O388" t="s">
        <v>3287</v>
      </c>
      <c r="P388" t="s">
        <v>3270</v>
      </c>
      <c r="Q388" t="s">
        <v>5581</v>
      </c>
      <c r="S388" t="s">
        <v>5506</v>
      </c>
      <c r="T388" t="s">
        <v>5582</v>
      </c>
      <c r="U388" t="s">
        <v>328</v>
      </c>
      <c r="V388" t="s">
        <v>328</v>
      </c>
      <c r="W388" t="s">
        <v>328</v>
      </c>
      <c r="X388" t="s">
        <v>328</v>
      </c>
      <c r="Y388" t="s">
        <v>5472</v>
      </c>
      <c r="Z388">
        <v>704</v>
      </c>
      <c r="AA388" t="s">
        <v>5583</v>
      </c>
    </row>
    <row r="389" spans="1:30">
      <c r="A389" t="s">
        <v>5584</v>
      </c>
      <c r="B389" t="s">
        <v>254</v>
      </c>
      <c r="C389" t="s">
        <v>254</v>
      </c>
      <c r="D389" t="s">
        <v>5425</v>
      </c>
      <c r="E389" t="s">
        <v>5426</v>
      </c>
      <c r="F389" t="s">
        <v>5585</v>
      </c>
      <c r="G389" t="s">
        <v>5585</v>
      </c>
      <c r="H389" t="s">
        <v>5586</v>
      </c>
      <c r="I389" t="s">
        <v>3436</v>
      </c>
      <c r="J389" t="s">
        <v>5587</v>
      </c>
      <c r="L389" t="s">
        <v>330</v>
      </c>
      <c r="M389" t="s">
        <v>330</v>
      </c>
      <c r="N389" t="s">
        <v>3201</v>
      </c>
      <c r="O389" t="s">
        <v>3287</v>
      </c>
      <c r="P389" t="s">
        <v>3270</v>
      </c>
      <c r="Q389" t="s">
        <v>5587</v>
      </c>
      <c r="S389" t="s">
        <v>5588</v>
      </c>
      <c r="T389" t="s">
        <v>5589</v>
      </c>
      <c r="U389" t="s">
        <v>328</v>
      </c>
      <c r="V389" t="s">
        <v>328</v>
      </c>
      <c r="W389" t="s">
        <v>328</v>
      </c>
      <c r="X389" t="s">
        <v>328</v>
      </c>
      <c r="Y389" t="s">
        <v>5590</v>
      </c>
      <c r="Z389">
        <v>70390</v>
      </c>
      <c r="AA389" t="s">
        <v>5591</v>
      </c>
    </row>
    <row r="390" spans="1:30">
      <c r="A390" t="s">
        <v>5592</v>
      </c>
      <c r="B390" t="s">
        <v>254</v>
      </c>
      <c r="C390" t="s">
        <v>254</v>
      </c>
      <c r="D390" t="s">
        <v>5425</v>
      </c>
      <c r="E390" t="s">
        <v>5426</v>
      </c>
      <c r="F390" t="s">
        <v>5593</v>
      </c>
      <c r="G390" t="s">
        <v>5593</v>
      </c>
      <c r="H390" t="s">
        <v>5594</v>
      </c>
      <c r="I390" t="s">
        <v>3436</v>
      </c>
      <c r="J390" t="s">
        <v>5595</v>
      </c>
      <c r="L390" t="s">
        <v>330</v>
      </c>
      <c r="M390" t="s">
        <v>330</v>
      </c>
      <c r="N390" t="s">
        <v>3201</v>
      </c>
      <c r="O390" t="s">
        <v>3287</v>
      </c>
      <c r="P390" t="s">
        <v>3270</v>
      </c>
      <c r="Q390" t="s">
        <v>5596</v>
      </c>
      <c r="S390" t="s">
        <v>5597</v>
      </c>
      <c r="T390" t="s">
        <v>5598</v>
      </c>
      <c r="U390" t="s">
        <v>328</v>
      </c>
      <c r="V390" t="s">
        <v>328</v>
      </c>
      <c r="W390" t="s">
        <v>328</v>
      </c>
      <c r="X390" t="s">
        <v>328</v>
      </c>
      <c r="Y390" t="s">
        <v>5599</v>
      </c>
      <c r="Z390">
        <v>70519</v>
      </c>
      <c r="AA390" t="s">
        <v>5600</v>
      </c>
    </row>
    <row r="391" spans="1:30">
      <c r="A391" t="s">
        <v>5601</v>
      </c>
      <c r="B391" t="s">
        <v>254</v>
      </c>
      <c r="C391" t="s">
        <v>254</v>
      </c>
      <c r="D391" t="s">
        <v>5425</v>
      </c>
      <c r="E391" t="s">
        <v>5426</v>
      </c>
      <c r="F391" t="s">
        <v>5602</v>
      </c>
      <c r="G391" t="s">
        <v>5602</v>
      </c>
      <c r="H391" t="s">
        <v>5603</v>
      </c>
      <c r="I391" t="s">
        <v>3455</v>
      </c>
      <c r="J391" t="s">
        <v>5604</v>
      </c>
      <c r="L391" t="s">
        <v>330</v>
      </c>
      <c r="M391" t="s">
        <v>330</v>
      </c>
      <c r="N391" t="s">
        <v>3201</v>
      </c>
      <c r="O391" t="s">
        <v>3287</v>
      </c>
      <c r="P391" t="s">
        <v>3270</v>
      </c>
      <c r="Q391" t="s">
        <v>5604</v>
      </c>
      <c r="S391" t="s">
        <v>5605</v>
      </c>
      <c r="T391" t="s">
        <v>5606</v>
      </c>
      <c r="U391" t="s">
        <v>328</v>
      </c>
      <c r="V391" t="s">
        <v>328</v>
      </c>
      <c r="W391" t="s">
        <v>328</v>
      </c>
      <c r="X391" t="s">
        <v>328</v>
      </c>
      <c r="Y391" t="s">
        <v>5607</v>
      </c>
      <c r="Z391" t="s">
        <v>3440</v>
      </c>
    </row>
    <row r="392" spans="1:30">
      <c r="A392" t="s">
        <v>5608</v>
      </c>
      <c r="B392" t="s">
        <v>254</v>
      </c>
      <c r="C392" t="s">
        <v>254</v>
      </c>
      <c r="D392" t="s">
        <v>5425</v>
      </c>
      <c r="E392" t="s">
        <v>5426</v>
      </c>
      <c r="F392" t="s">
        <v>5609</v>
      </c>
      <c r="G392" t="s">
        <v>5610</v>
      </c>
      <c r="H392" t="s">
        <v>5611</v>
      </c>
      <c r="I392" t="s">
        <v>2659</v>
      </c>
      <c r="J392" t="s">
        <v>5612</v>
      </c>
      <c r="L392" t="s">
        <v>330</v>
      </c>
      <c r="M392" t="s">
        <v>330</v>
      </c>
      <c r="N392" t="s">
        <v>3201</v>
      </c>
      <c r="O392" t="s">
        <v>3287</v>
      </c>
      <c r="P392" t="s">
        <v>3270</v>
      </c>
      <c r="Q392" t="s">
        <v>5613</v>
      </c>
      <c r="R392" t="s">
        <v>5614</v>
      </c>
      <c r="S392" t="s">
        <v>5615</v>
      </c>
      <c r="T392" t="s">
        <v>5616</v>
      </c>
      <c r="U392" t="s">
        <v>328</v>
      </c>
      <c r="V392" t="s">
        <v>328</v>
      </c>
      <c r="W392" t="s">
        <v>328</v>
      </c>
      <c r="X392" t="s">
        <v>328</v>
      </c>
      <c r="Y392" t="s">
        <v>5617</v>
      </c>
      <c r="Z392">
        <v>70310</v>
      </c>
      <c r="AA392" t="s">
        <v>5618</v>
      </c>
    </row>
    <row r="393" spans="1:30">
      <c r="A393" t="s">
        <v>5619</v>
      </c>
      <c r="B393" t="s">
        <v>254</v>
      </c>
      <c r="C393" t="s">
        <v>254</v>
      </c>
      <c r="D393" t="s">
        <v>5425</v>
      </c>
      <c r="E393" t="s">
        <v>5426</v>
      </c>
      <c r="F393" t="s">
        <v>5609</v>
      </c>
      <c r="G393" t="s">
        <v>5610</v>
      </c>
      <c r="H393" t="s">
        <v>5611</v>
      </c>
      <c r="I393" t="s">
        <v>3538</v>
      </c>
      <c r="J393" t="s">
        <v>5612</v>
      </c>
      <c r="L393" t="s">
        <v>330</v>
      </c>
      <c r="M393" t="s">
        <v>330</v>
      </c>
      <c r="N393" t="s">
        <v>3201</v>
      </c>
      <c r="O393" t="s">
        <v>3287</v>
      </c>
      <c r="P393" t="s">
        <v>3270</v>
      </c>
      <c r="Q393" t="s">
        <v>5613</v>
      </c>
      <c r="R393" t="s">
        <v>5614</v>
      </c>
      <c r="S393" t="s">
        <v>5615</v>
      </c>
      <c r="T393" t="s">
        <v>5616</v>
      </c>
      <c r="U393" t="s">
        <v>328</v>
      </c>
      <c r="V393" t="s">
        <v>328</v>
      </c>
      <c r="W393" t="s">
        <v>328</v>
      </c>
      <c r="X393" t="s">
        <v>328</v>
      </c>
      <c r="Y393" t="s">
        <v>5617</v>
      </c>
      <c r="Z393">
        <v>70310</v>
      </c>
      <c r="AA393" t="s">
        <v>5618</v>
      </c>
    </row>
    <row r="394" spans="1:30">
      <c r="A394" t="s">
        <v>5620</v>
      </c>
      <c r="B394" t="s">
        <v>254</v>
      </c>
      <c r="C394" t="s">
        <v>254</v>
      </c>
      <c r="D394" t="s">
        <v>5425</v>
      </c>
      <c r="E394" t="s">
        <v>5426</v>
      </c>
      <c r="F394" t="s">
        <v>5621</v>
      </c>
      <c r="G394" t="s">
        <v>5610</v>
      </c>
      <c r="H394" t="s">
        <v>5611</v>
      </c>
      <c r="I394" t="s">
        <v>3538</v>
      </c>
      <c r="J394" t="s">
        <v>5612</v>
      </c>
      <c r="L394" t="s">
        <v>330</v>
      </c>
      <c r="M394" t="s">
        <v>330</v>
      </c>
      <c r="N394" t="s">
        <v>3201</v>
      </c>
      <c r="O394" t="s">
        <v>3287</v>
      </c>
      <c r="P394" t="s">
        <v>3270</v>
      </c>
      <c r="Q394" t="s">
        <v>5613</v>
      </c>
      <c r="R394" t="s">
        <v>5614</v>
      </c>
      <c r="S394" t="s">
        <v>5615</v>
      </c>
      <c r="T394" t="s">
        <v>5616</v>
      </c>
      <c r="U394" t="s">
        <v>328</v>
      </c>
      <c r="V394" t="s">
        <v>328</v>
      </c>
      <c r="W394" t="s">
        <v>328</v>
      </c>
      <c r="X394" t="s">
        <v>328</v>
      </c>
      <c r="Y394" t="s">
        <v>5617</v>
      </c>
      <c r="Z394">
        <v>70310</v>
      </c>
      <c r="AA394" t="s">
        <v>5618</v>
      </c>
    </row>
    <row r="395" spans="1:30">
      <c r="A395" t="s">
        <v>5622</v>
      </c>
      <c r="B395" t="s">
        <v>254</v>
      </c>
      <c r="C395" t="s">
        <v>254</v>
      </c>
      <c r="D395" t="s">
        <v>5425</v>
      </c>
      <c r="E395" t="s">
        <v>5426</v>
      </c>
      <c r="F395" t="s">
        <v>5623</v>
      </c>
      <c r="G395" t="s">
        <v>5610</v>
      </c>
      <c r="H395" t="s">
        <v>5611</v>
      </c>
      <c r="I395" t="s">
        <v>3538</v>
      </c>
      <c r="J395" t="s">
        <v>5612</v>
      </c>
      <c r="L395" t="s">
        <v>330</v>
      </c>
      <c r="M395" t="s">
        <v>330</v>
      </c>
      <c r="N395" t="s">
        <v>3201</v>
      </c>
      <c r="O395" t="s">
        <v>3287</v>
      </c>
      <c r="P395" t="s">
        <v>3270</v>
      </c>
      <c r="Q395" t="s">
        <v>5613</v>
      </c>
      <c r="R395" t="s">
        <v>5614</v>
      </c>
      <c r="S395" t="s">
        <v>5615</v>
      </c>
      <c r="T395" t="s">
        <v>5616</v>
      </c>
      <c r="U395" t="s">
        <v>328</v>
      </c>
      <c r="V395" t="s">
        <v>328</v>
      </c>
      <c r="W395" t="s">
        <v>328</v>
      </c>
      <c r="X395" t="s">
        <v>328</v>
      </c>
      <c r="Y395" t="s">
        <v>5617</v>
      </c>
      <c r="Z395">
        <v>70310</v>
      </c>
      <c r="AA395" t="s">
        <v>5618</v>
      </c>
    </row>
    <row r="396" spans="1:30">
      <c r="A396" t="s">
        <v>5624</v>
      </c>
      <c r="B396" t="s">
        <v>254</v>
      </c>
      <c r="C396" t="s">
        <v>254</v>
      </c>
      <c r="D396" t="s">
        <v>5425</v>
      </c>
      <c r="E396" t="s">
        <v>5426</v>
      </c>
      <c r="F396" t="s">
        <v>5625</v>
      </c>
      <c r="G396" t="s">
        <v>5625</v>
      </c>
      <c r="H396" t="s">
        <v>5626</v>
      </c>
      <c r="I396" t="s">
        <v>3538</v>
      </c>
      <c r="J396" t="s">
        <v>5627</v>
      </c>
      <c r="L396" t="s">
        <v>330</v>
      </c>
      <c r="M396" t="s">
        <v>330</v>
      </c>
      <c r="N396" t="s">
        <v>3201</v>
      </c>
      <c r="O396" t="s">
        <v>3287</v>
      </c>
      <c r="P396" t="s">
        <v>3270</v>
      </c>
      <c r="Q396" t="s">
        <v>5627</v>
      </c>
    </row>
    <row r="397" spans="1:30">
      <c r="A397" t="s">
        <v>5628</v>
      </c>
      <c r="B397" t="s">
        <v>254</v>
      </c>
      <c r="C397" t="s">
        <v>254</v>
      </c>
      <c r="D397" t="s">
        <v>5425</v>
      </c>
      <c r="E397" t="s">
        <v>5426</v>
      </c>
      <c r="F397" t="s">
        <v>5629</v>
      </c>
      <c r="G397" t="s">
        <v>5629</v>
      </c>
      <c r="H397" t="s">
        <v>5630</v>
      </c>
      <c r="I397" t="s">
        <v>3489</v>
      </c>
      <c r="J397" t="s">
        <v>5631</v>
      </c>
      <c r="L397" t="s">
        <v>330</v>
      </c>
      <c r="M397" t="s">
        <v>330</v>
      </c>
      <c r="N397" t="s">
        <v>3201</v>
      </c>
      <c r="O397" t="s">
        <v>3287</v>
      </c>
      <c r="P397" t="s">
        <v>3270</v>
      </c>
      <c r="Q397" t="s">
        <v>5631</v>
      </c>
      <c r="R397" t="s">
        <v>5631</v>
      </c>
      <c r="S397" t="s">
        <v>5632</v>
      </c>
      <c r="T397" t="s">
        <v>5633</v>
      </c>
      <c r="U397" t="s">
        <v>328</v>
      </c>
      <c r="V397" t="s">
        <v>328</v>
      </c>
      <c r="W397" t="s">
        <v>328</v>
      </c>
      <c r="X397" t="s">
        <v>328</v>
      </c>
      <c r="Y397" t="s">
        <v>5634</v>
      </c>
      <c r="Z397">
        <v>70993</v>
      </c>
      <c r="AA397" t="s">
        <v>5635</v>
      </c>
    </row>
    <row r="398" spans="1:30">
      <c r="A398" t="s">
        <v>5636</v>
      </c>
      <c r="B398" t="s">
        <v>254</v>
      </c>
      <c r="C398" t="s">
        <v>254</v>
      </c>
      <c r="D398" t="s">
        <v>5425</v>
      </c>
      <c r="E398" t="s">
        <v>5426</v>
      </c>
      <c r="F398" t="s">
        <v>5637</v>
      </c>
      <c r="G398" t="s">
        <v>5629</v>
      </c>
      <c r="H398" t="s">
        <v>5630</v>
      </c>
      <c r="I398" t="s">
        <v>3436</v>
      </c>
      <c r="J398" t="s">
        <v>5631</v>
      </c>
      <c r="L398" t="s">
        <v>330</v>
      </c>
      <c r="M398" t="s">
        <v>330</v>
      </c>
      <c r="N398" t="s">
        <v>3201</v>
      </c>
      <c r="O398" t="s">
        <v>3287</v>
      </c>
      <c r="P398" t="s">
        <v>3270</v>
      </c>
      <c r="Q398" t="s">
        <v>5631</v>
      </c>
      <c r="R398" t="s">
        <v>5631</v>
      </c>
      <c r="S398" t="s">
        <v>5632</v>
      </c>
      <c r="T398" t="s">
        <v>5633</v>
      </c>
      <c r="U398" t="s">
        <v>328</v>
      </c>
      <c r="V398" t="s">
        <v>328</v>
      </c>
      <c r="W398" t="s">
        <v>328</v>
      </c>
      <c r="X398" t="s">
        <v>328</v>
      </c>
      <c r="Y398" t="s">
        <v>5634</v>
      </c>
      <c r="Z398">
        <v>70993</v>
      </c>
      <c r="AA398" t="s">
        <v>5635</v>
      </c>
    </row>
    <row r="399" spans="1:30">
      <c r="A399" t="s">
        <v>5638</v>
      </c>
      <c r="B399" t="s">
        <v>254</v>
      </c>
      <c r="C399" t="s">
        <v>254</v>
      </c>
      <c r="D399" t="s">
        <v>5425</v>
      </c>
      <c r="E399" t="s">
        <v>5426</v>
      </c>
      <c r="F399" t="s">
        <v>5639</v>
      </c>
      <c r="G399" t="s">
        <v>5640</v>
      </c>
      <c r="H399" t="s">
        <v>5641</v>
      </c>
      <c r="I399" t="s">
        <v>3538</v>
      </c>
      <c r="J399" t="s">
        <v>4232</v>
      </c>
      <c r="L399" t="s">
        <v>330</v>
      </c>
      <c r="M399" t="s">
        <v>330</v>
      </c>
      <c r="N399" t="s">
        <v>3201</v>
      </c>
      <c r="O399" t="s">
        <v>3287</v>
      </c>
      <c r="P399" t="s">
        <v>3270</v>
      </c>
      <c r="Q399" t="s">
        <v>4232</v>
      </c>
      <c r="S399" t="s">
        <v>4233</v>
      </c>
      <c r="T399" t="s">
        <v>4234</v>
      </c>
      <c r="U399" t="s">
        <v>328</v>
      </c>
      <c r="V399" t="s">
        <v>328</v>
      </c>
      <c r="W399" t="s">
        <v>328</v>
      </c>
      <c r="X399" t="s">
        <v>328</v>
      </c>
      <c r="Y399" t="s">
        <v>5642</v>
      </c>
      <c r="Z399">
        <v>70690</v>
      </c>
      <c r="AA399" t="s">
        <v>5457</v>
      </c>
    </row>
    <row r="400" spans="1:30">
      <c r="A400" t="s">
        <v>5643</v>
      </c>
      <c r="B400" t="s">
        <v>254</v>
      </c>
      <c r="C400" t="s">
        <v>254</v>
      </c>
      <c r="D400" t="s">
        <v>5425</v>
      </c>
      <c r="E400" t="s">
        <v>5426</v>
      </c>
      <c r="F400" t="s">
        <v>5644</v>
      </c>
      <c r="G400" t="s">
        <v>5645</v>
      </c>
      <c r="H400" t="s">
        <v>5646</v>
      </c>
      <c r="I400" t="s">
        <v>3436</v>
      </c>
      <c r="J400" t="s">
        <v>4989</v>
      </c>
      <c r="L400" t="s">
        <v>330</v>
      </c>
      <c r="M400" t="s">
        <v>330</v>
      </c>
      <c r="N400" t="s">
        <v>3201</v>
      </c>
      <c r="O400" t="s">
        <v>3287</v>
      </c>
      <c r="P400" t="s">
        <v>3270</v>
      </c>
      <c r="Q400" t="s">
        <v>4989</v>
      </c>
      <c r="S400" t="s">
        <v>4990</v>
      </c>
      <c r="T400" t="s">
        <v>5647</v>
      </c>
      <c r="U400" t="s">
        <v>328</v>
      </c>
      <c r="V400" t="s">
        <v>328</v>
      </c>
      <c r="W400" t="s">
        <v>328</v>
      </c>
      <c r="X400" t="s">
        <v>328</v>
      </c>
      <c r="Y400" t="s">
        <v>5648</v>
      </c>
      <c r="Z400" t="s">
        <v>3440</v>
      </c>
      <c r="AD400" t="s">
        <v>5649</v>
      </c>
    </row>
    <row r="401" spans="1:30">
      <c r="A401" t="s">
        <v>5650</v>
      </c>
      <c r="B401" t="s">
        <v>254</v>
      </c>
      <c r="C401" t="s">
        <v>254</v>
      </c>
      <c r="D401" t="s">
        <v>5425</v>
      </c>
      <c r="E401" t="s">
        <v>5426</v>
      </c>
      <c r="F401" t="s">
        <v>5651</v>
      </c>
      <c r="G401" t="s">
        <v>5652</v>
      </c>
      <c r="H401" t="s">
        <v>5653</v>
      </c>
      <c r="I401" t="s">
        <v>3436</v>
      </c>
      <c r="J401" t="s">
        <v>5654</v>
      </c>
      <c r="L401" t="s">
        <v>330</v>
      </c>
      <c r="M401" t="s">
        <v>330</v>
      </c>
      <c r="N401" t="s">
        <v>3201</v>
      </c>
      <c r="O401" t="s">
        <v>3287</v>
      </c>
      <c r="P401" t="s">
        <v>3270</v>
      </c>
      <c r="Q401" t="s">
        <v>5654</v>
      </c>
      <c r="S401" t="s">
        <v>3440</v>
      </c>
      <c r="T401" t="s">
        <v>3440</v>
      </c>
      <c r="U401" t="s">
        <v>328</v>
      </c>
      <c r="V401" t="s">
        <v>328</v>
      </c>
      <c r="W401" t="s">
        <v>328</v>
      </c>
      <c r="X401" t="s">
        <v>328</v>
      </c>
      <c r="Y401" t="s">
        <v>5655</v>
      </c>
      <c r="Z401" t="s">
        <v>3440</v>
      </c>
    </row>
    <row r="402" spans="1:30">
      <c r="A402" t="s">
        <v>5656</v>
      </c>
      <c r="B402" t="s">
        <v>254</v>
      </c>
      <c r="C402" t="s">
        <v>254</v>
      </c>
      <c r="D402" t="s">
        <v>5425</v>
      </c>
      <c r="E402" t="s">
        <v>5426</v>
      </c>
      <c r="F402" t="s">
        <v>5657</v>
      </c>
      <c r="G402" t="s">
        <v>5657</v>
      </c>
      <c r="H402" t="s">
        <v>5658</v>
      </c>
      <c r="I402" t="s">
        <v>3436</v>
      </c>
      <c r="J402" t="s">
        <v>5659</v>
      </c>
      <c r="L402" t="s">
        <v>330</v>
      </c>
      <c r="M402" t="s">
        <v>330</v>
      </c>
      <c r="N402" t="s">
        <v>3201</v>
      </c>
      <c r="O402" t="s">
        <v>3287</v>
      </c>
      <c r="P402" t="s">
        <v>3270</v>
      </c>
      <c r="Q402" t="s">
        <v>5659</v>
      </c>
      <c r="S402" t="s">
        <v>5660</v>
      </c>
      <c r="T402" t="s">
        <v>5661</v>
      </c>
      <c r="U402" t="s">
        <v>328</v>
      </c>
      <c r="V402" t="s">
        <v>328</v>
      </c>
      <c r="W402" t="s">
        <v>328</v>
      </c>
      <c r="X402" t="s">
        <v>328</v>
      </c>
      <c r="Y402" t="s">
        <v>5662</v>
      </c>
      <c r="Z402">
        <v>70970</v>
      </c>
      <c r="AA402" t="s">
        <v>5663</v>
      </c>
    </row>
    <row r="403" spans="1:30">
      <c r="A403" t="s">
        <v>5664</v>
      </c>
      <c r="B403" t="s">
        <v>254</v>
      </c>
      <c r="C403" t="s">
        <v>254</v>
      </c>
      <c r="D403" t="s">
        <v>5425</v>
      </c>
      <c r="E403" t="s">
        <v>5426</v>
      </c>
      <c r="F403" t="s">
        <v>5665</v>
      </c>
      <c r="G403" t="s">
        <v>5666</v>
      </c>
      <c r="H403" t="s">
        <v>5667</v>
      </c>
      <c r="I403" t="s">
        <v>3436</v>
      </c>
      <c r="J403" t="s">
        <v>5668</v>
      </c>
      <c r="L403" t="s">
        <v>330</v>
      </c>
      <c r="M403" t="s">
        <v>330</v>
      </c>
      <c r="N403" t="s">
        <v>3201</v>
      </c>
      <c r="O403" t="s">
        <v>3287</v>
      </c>
      <c r="P403" t="s">
        <v>3270</v>
      </c>
      <c r="Q403" t="s">
        <v>5669</v>
      </c>
      <c r="R403" t="s">
        <v>5670</v>
      </c>
      <c r="S403" t="s">
        <v>5615</v>
      </c>
      <c r="T403" t="s">
        <v>5671</v>
      </c>
      <c r="U403" t="s">
        <v>328</v>
      </c>
      <c r="V403" t="s">
        <v>328</v>
      </c>
      <c r="W403" t="s">
        <v>328</v>
      </c>
      <c r="X403" t="s">
        <v>328</v>
      </c>
      <c r="Y403" t="s">
        <v>5672</v>
      </c>
      <c r="Z403">
        <v>70310</v>
      </c>
      <c r="AA403" t="s">
        <v>5618</v>
      </c>
    </row>
    <row r="404" spans="1:30">
      <c r="A404" t="s">
        <v>5673</v>
      </c>
      <c r="B404" t="s">
        <v>254</v>
      </c>
      <c r="C404" t="s">
        <v>254</v>
      </c>
      <c r="D404" t="s">
        <v>5425</v>
      </c>
      <c r="E404" t="s">
        <v>5426</v>
      </c>
      <c r="F404" t="s">
        <v>5674</v>
      </c>
      <c r="G404" t="s">
        <v>5674</v>
      </c>
      <c r="H404" t="s">
        <v>5675</v>
      </c>
      <c r="I404" t="s">
        <v>3489</v>
      </c>
      <c r="L404" t="s">
        <v>330</v>
      </c>
      <c r="M404" t="s">
        <v>330</v>
      </c>
      <c r="N404" t="s">
        <v>3201</v>
      </c>
      <c r="O404" t="s">
        <v>3287</v>
      </c>
      <c r="P404" t="s">
        <v>3270</v>
      </c>
      <c r="Q404" t="s">
        <v>5676</v>
      </c>
      <c r="U404" t="s">
        <v>328</v>
      </c>
      <c r="V404" t="s">
        <v>328</v>
      </c>
      <c r="W404" t="s">
        <v>328</v>
      </c>
      <c r="X404" t="s">
        <v>328</v>
      </c>
      <c r="Y404" t="s">
        <v>5677</v>
      </c>
      <c r="Z404">
        <v>70993</v>
      </c>
      <c r="AA404" t="s">
        <v>5635</v>
      </c>
    </row>
    <row r="405" spans="1:30">
      <c r="A405" t="s">
        <v>5678</v>
      </c>
      <c r="B405" t="s">
        <v>254</v>
      </c>
      <c r="C405" t="s">
        <v>254</v>
      </c>
      <c r="D405" t="s">
        <v>5425</v>
      </c>
      <c r="E405" t="s">
        <v>5426</v>
      </c>
      <c r="F405" t="s">
        <v>5679</v>
      </c>
      <c r="G405" t="s">
        <v>5679</v>
      </c>
      <c r="H405" t="s">
        <v>5680</v>
      </c>
      <c r="I405" t="s">
        <v>3538</v>
      </c>
      <c r="J405" t="s">
        <v>5681</v>
      </c>
      <c r="L405" t="s">
        <v>330</v>
      </c>
      <c r="M405" t="s">
        <v>330</v>
      </c>
      <c r="N405" t="s">
        <v>3201</v>
      </c>
      <c r="O405" t="s">
        <v>3287</v>
      </c>
      <c r="P405" t="s">
        <v>3270</v>
      </c>
      <c r="Q405" t="s">
        <v>5681</v>
      </c>
      <c r="S405" t="s">
        <v>3440</v>
      </c>
      <c r="T405" t="s">
        <v>3440</v>
      </c>
      <c r="U405" t="s">
        <v>328</v>
      </c>
      <c r="V405" t="s">
        <v>328</v>
      </c>
      <c r="W405" t="s">
        <v>328</v>
      </c>
      <c r="X405" t="s">
        <v>328</v>
      </c>
      <c r="Y405" t="s">
        <v>5682</v>
      </c>
      <c r="Z405">
        <v>71490</v>
      </c>
      <c r="AA405" t="s">
        <v>5683</v>
      </c>
    </row>
    <row r="406" spans="1:30">
      <c r="A406" t="s">
        <v>5684</v>
      </c>
      <c r="B406" t="s">
        <v>254</v>
      </c>
      <c r="C406" t="s">
        <v>254</v>
      </c>
      <c r="D406" t="s">
        <v>5425</v>
      </c>
      <c r="E406" t="s">
        <v>5426</v>
      </c>
      <c r="F406" t="s">
        <v>5685</v>
      </c>
      <c r="G406" t="s">
        <v>5385</v>
      </c>
      <c r="H406" t="s">
        <v>5386</v>
      </c>
      <c r="I406" t="s">
        <v>3436</v>
      </c>
      <c r="J406" t="s">
        <v>5387</v>
      </c>
      <c r="L406" t="s">
        <v>330</v>
      </c>
      <c r="M406" t="s">
        <v>330</v>
      </c>
      <c r="N406" t="s">
        <v>3201</v>
      </c>
      <c r="O406" t="s">
        <v>3287</v>
      </c>
      <c r="P406" t="s">
        <v>3270</v>
      </c>
      <c r="Q406" t="s">
        <v>5387</v>
      </c>
      <c r="S406" t="s">
        <v>3440</v>
      </c>
      <c r="T406" t="s">
        <v>3440</v>
      </c>
      <c r="U406" t="s">
        <v>328</v>
      </c>
      <c r="V406" t="s">
        <v>328</v>
      </c>
      <c r="W406" t="s">
        <v>328</v>
      </c>
      <c r="X406" t="s">
        <v>328</v>
      </c>
      <c r="Y406" t="s">
        <v>5389</v>
      </c>
      <c r="Z406" t="s">
        <v>3440</v>
      </c>
      <c r="AD406" t="s">
        <v>5391</v>
      </c>
    </row>
    <row r="407" spans="1:30">
      <c r="A407" t="s">
        <v>5686</v>
      </c>
      <c r="B407" t="s">
        <v>254</v>
      </c>
      <c r="C407" t="s">
        <v>254</v>
      </c>
      <c r="D407" t="s">
        <v>5425</v>
      </c>
      <c r="E407" t="s">
        <v>5426</v>
      </c>
      <c r="F407" t="s">
        <v>5687</v>
      </c>
      <c r="G407" t="s">
        <v>5687</v>
      </c>
      <c r="H407" t="s">
        <v>5688</v>
      </c>
      <c r="I407" t="s">
        <v>3436</v>
      </c>
      <c r="J407" t="s">
        <v>5453</v>
      </c>
      <c r="L407" t="s">
        <v>330</v>
      </c>
      <c r="M407" t="s">
        <v>330</v>
      </c>
      <c r="N407" t="s">
        <v>3201</v>
      </c>
      <c r="O407" t="s">
        <v>3287</v>
      </c>
      <c r="P407" t="s">
        <v>3270</v>
      </c>
      <c r="Q407" t="s">
        <v>5454</v>
      </c>
      <c r="S407" t="s">
        <v>3440</v>
      </c>
      <c r="T407" t="s">
        <v>3440</v>
      </c>
      <c r="U407" t="s">
        <v>328</v>
      </c>
      <c r="V407" t="s">
        <v>328</v>
      </c>
      <c r="W407" t="s">
        <v>328</v>
      </c>
      <c r="X407" t="s">
        <v>328</v>
      </c>
      <c r="Y407" t="s">
        <v>5456</v>
      </c>
      <c r="Z407" t="s">
        <v>3440</v>
      </c>
    </row>
    <row r="408" spans="1:30">
      <c r="A408" t="s">
        <v>5689</v>
      </c>
      <c r="B408" t="s">
        <v>254</v>
      </c>
      <c r="C408" t="s">
        <v>254</v>
      </c>
      <c r="D408" t="s">
        <v>5425</v>
      </c>
      <c r="E408" t="s">
        <v>5426</v>
      </c>
      <c r="F408" t="s">
        <v>5690</v>
      </c>
      <c r="G408" t="s">
        <v>5690</v>
      </c>
      <c r="H408" t="s">
        <v>5691</v>
      </c>
      <c r="I408" t="s">
        <v>2659</v>
      </c>
      <c r="J408" t="s">
        <v>5692</v>
      </c>
      <c r="L408" t="s">
        <v>330</v>
      </c>
      <c r="M408" t="s">
        <v>330</v>
      </c>
      <c r="N408" t="s">
        <v>3201</v>
      </c>
      <c r="O408" t="s">
        <v>3287</v>
      </c>
      <c r="P408" t="s">
        <v>3270</v>
      </c>
      <c r="Q408" t="s">
        <v>5693</v>
      </c>
      <c r="S408" t="s">
        <v>5694</v>
      </c>
      <c r="T408" t="s">
        <v>5695</v>
      </c>
      <c r="U408" t="s">
        <v>328</v>
      </c>
      <c r="V408" t="s">
        <v>328</v>
      </c>
      <c r="W408" t="s">
        <v>328</v>
      </c>
      <c r="X408" t="s">
        <v>328</v>
      </c>
      <c r="Y408" t="s">
        <v>5696</v>
      </c>
      <c r="Z408">
        <v>70200</v>
      </c>
      <c r="AA408" t="s">
        <v>5697</v>
      </c>
    </row>
    <row r="409" spans="1:30">
      <c r="A409" t="s">
        <v>5698</v>
      </c>
      <c r="B409" t="s">
        <v>254</v>
      </c>
      <c r="C409" t="s">
        <v>254</v>
      </c>
      <c r="D409" t="s">
        <v>5425</v>
      </c>
      <c r="E409" t="s">
        <v>5426</v>
      </c>
      <c r="F409" t="s">
        <v>5699</v>
      </c>
      <c r="G409" t="s">
        <v>5690</v>
      </c>
      <c r="H409" t="s">
        <v>5691</v>
      </c>
      <c r="I409" t="s">
        <v>3489</v>
      </c>
      <c r="J409" t="s">
        <v>5692</v>
      </c>
      <c r="L409" t="s">
        <v>330</v>
      </c>
      <c r="M409" t="s">
        <v>330</v>
      </c>
      <c r="N409" t="s">
        <v>3201</v>
      </c>
      <c r="O409" t="s">
        <v>3287</v>
      </c>
      <c r="P409" t="s">
        <v>3270</v>
      </c>
      <c r="Q409" t="s">
        <v>5693</v>
      </c>
      <c r="S409" t="s">
        <v>5694</v>
      </c>
      <c r="T409" t="s">
        <v>5695</v>
      </c>
      <c r="U409" t="s">
        <v>328</v>
      </c>
      <c r="V409" t="s">
        <v>328</v>
      </c>
      <c r="W409" t="s">
        <v>328</v>
      </c>
      <c r="X409" t="s">
        <v>328</v>
      </c>
      <c r="Y409" t="s">
        <v>5696</v>
      </c>
      <c r="Z409">
        <v>70200</v>
      </c>
      <c r="AA409" t="s">
        <v>5697</v>
      </c>
    </row>
    <row r="410" spans="1:30">
      <c r="A410" t="s">
        <v>5700</v>
      </c>
      <c r="B410" t="s">
        <v>254</v>
      </c>
      <c r="C410" t="s">
        <v>254</v>
      </c>
      <c r="D410" t="s">
        <v>5425</v>
      </c>
      <c r="E410" t="s">
        <v>5426</v>
      </c>
      <c r="F410" t="s">
        <v>5701</v>
      </c>
      <c r="G410" t="s">
        <v>5690</v>
      </c>
      <c r="H410" t="s">
        <v>5691</v>
      </c>
      <c r="I410" t="s">
        <v>3489</v>
      </c>
      <c r="J410" t="s">
        <v>5692</v>
      </c>
      <c r="L410" t="s">
        <v>330</v>
      </c>
      <c r="M410" t="s">
        <v>330</v>
      </c>
      <c r="N410" t="s">
        <v>3201</v>
      </c>
      <c r="O410" t="s">
        <v>3287</v>
      </c>
      <c r="P410" t="s">
        <v>3270</v>
      </c>
      <c r="Q410" t="s">
        <v>5693</v>
      </c>
      <c r="S410" t="s">
        <v>5694</v>
      </c>
      <c r="T410" t="s">
        <v>5695</v>
      </c>
      <c r="U410" t="s">
        <v>328</v>
      </c>
      <c r="V410" t="s">
        <v>328</v>
      </c>
      <c r="W410" t="s">
        <v>328</v>
      </c>
      <c r="X410" t="s">
        <v>328</v>
      </c>
      <c r="Y410" t="s">
        <v>5696</v>
      </c>
      <c r="Z410">
        <v>70200</v>
      </c>
      <c r="AA410" t="s">
        <v>5697</v>
      </c>
    </row>
    <row r="411" spans="1:30">
      <c r="A411" t="s">
        <v>5702</v>
      </c>
      <c r="B411" t="s">
        <v>254</v>
      </c>
      <c r="C411" t="s">
        <v>254</v>
      </c>
      <c r="D411" t="s">
        <v>5425</v>
      </c>
      <c r="E411" t="s">
        <v>5426</v>
      </c>
      <c r="F411" t="s">
        <v>5703</v>
      </c>
      <c r="G411" t="s">
        <v>5690</v>
      </c>
      <c r="H411" t="s">
        <v>5691</v>
      </c>
      <c r="I411" t="s">
        <v>3489</v>
      </c>
      <c r="J411" t="s">
        <v>5692</v>
      </c>
      <c r="L411" t="s">
        <v>330</v>
      </c>
      <c r="M411" t="s">
        <v>330</v>
      </c>
      <c r="N411" t="s">
        <v>3201</v>
      </c>
      <c r="O411" t="s">
        <v>3287</v>
      </c>
      <c r="P411" t="s">
        <v>3270</v>
      </c>
      <c r="Q411" t="s">
        <v>5693</v>
      </c>
      <c r="S411" t="s">
        <v>5694</v>
      </c>
      <c r="T411" t="s">
        <v>5695</v>
      </c>
      <c r="U411" t="s">
        <v>328</v>
      </c>
      <c r="V411" t="s">
        <v>328</v>
      </c>
      <c r="W411" t="s">
        <v>328</v>
      </c>
      <c r="X411" t="s">
        <v>328</v>
      </c>
      <c r="Y411" t="s">
        <v>5696</v>
      </c>
      <c r="Z411">
        <v>70200</v>
      </c>
      <c r="AA411" t="s">
        <v>5697</v>
      </c>
    </row>
    <row r="412" spans="1:30">
      <c r="A412" t="s">
        <v>5704</v>
      </c>
      <c r="B412" t="s">
        <v>254</v>
      </c>
      <c r="C412" t="s">
        <v>254</v>
      </c>
      <c r="D412" t="s">
        <v>5425</v>
      </c>
      <c r="E412" t="s">
        <v>5426</v>
      </c>
      <c r="F412" t="s">
        <v>5705</v>
      </c>
      <c r="G412" t="s">
        <v>5705</v>
      </c>
      <c r="H412" t="s">
        <v>5706</v>
      </c>
      <c r="I412" t="s">
        <v>3489</v>
      </c>
      <c r="J412" t="s">
        <v>5707</v>
      </c>
      <c r="L412" t="s">
        <v>330</v>
      </c>
      <c r="M412" t="s">
        <v>324</v>
      </c>
      <c r="N412" t="s">
        <v>2473</v>
      </c>
      <c r="O412" t="s">
        <v>2478</v>
      </c>
      <c r="P412" t="s">
        <v>2468</v>
      </c>
      <c r="Q412" s="32"/>
      <c r="R412" s="32"/>
      <c r="S412" s="32"/>
      <c r="T412" s="32"/>
      <c r="U412" t="s">
        <v>328</v>
      </c>
      <c r="V412" t="s">
        <v>328</v>
      </c>
      <c r="W412" t="s">
        <v>328</v>
      </c>
      <c r="X412" t="s">
        <v>328</v>
      </c>
    </row>
    <row r="413" spans="1:30">
      <c r="A413" t="s">
        <v>5708</v>
      </c>
      <c r="B413" t="s">
        <v>254</v>
      </c>
      <c r="C413" t="s">
        <v>254</v>
      </c>
      <c r="D413" t="s">
        <v>5425</v>
      </c>
      <c r="E413" t="s">
        <v>5426</v>
      </c>
      <c r="F413" t="s">
        <v>5709</v>
      </c>
      <c r="G413" t="s">
        <v>5709</v>
      </c>
      <c r="H413" t="s">
        <v>5710</v>
      </c>
      <c r="I413" t="s">
        <v>3538</v>
      </c>
      <c r="J413" t="s">
        <v>5711</v>
      </c>
      <c r="L413" t="s">
        <v>330</v>
      </c>
      <c r="M413" t="s">
        <v>330</v>
      </c>
      <c r="N413" t="s">
        <v>3201</v>
      </c>
      <c r="O413" t="s">
        <v>3287</v>
      </c>
      <c r="P413" t="s">
        <v>3270</v>
      </c>
      <c r="Q413" t="s">
        <v>5712</v>
      </c>
      <c r="R413" t="s">
        <v>5713</v>
      </c>
      <c r="S413" t="s">
        <v>5714</v>
      </c>
      <c r="T413" t="s">
        <v>5715</v>
      </c>
      <c r="U413" t="s">
        <v>328</v>
      </c>
      <c r="V413" t="s">
        <v>328</v>
      </c>
      <c r="W413" t="s">
        <v>328</v>
      </c>
      <c r="X413" t="s">
        <v>328</v>
      </c>
      <c r="Y413" t="s">
        <v>5716</v>
      </c>
      <c r="Z413">
        <v>70610</v>
      </c>
      <c r="AA413" t="s">
        <v>5491</v>
      </c>
    </row>
    <row r="414" spans="1:30">
      <c r="A414" t="s">
        <v>5717</v>
      </c>
      <c r="B414" t="s">
        <v>254</v>
      </c>
      <c r="C414" t="s">
        <v>254</v>
      </c>
      <c r="D414" t="s">
        <v>5425</v>
      </c>
      <c r="E414" t="s">
        <v>5426</v>
      </c>
      <c r="F414" t="s">
        <v>5718</v>
      </c>
      <c r="G414" t="s">
        <v>5718</v>
      </c>
      <c r="H414" t="s">
        <v>5719</v>
      </c>
      <c r="I414" t="s">
        <v>3436</v>
      </c>
      <c r="J414" t="s">
        <v>5720</v>
      </c>
      <c r="L414" t="s">
        <v>330</v>
      </c>
      <c r="M414" t="s">
        <v>330</v>
      </c>
      <c r="N414" t="s">
        <v>3201</v>
      </c>
      <c r="O414" t="s">
        <v>3287</v>
      </c>
      <c r="P414" t="s">
        <v>3270</v>
      </c>
      <c r="Q414" t="s">
        <v>328</v>
      </c>
      <c r="R414" t="s">
        <v>3539</v>
      </c>
      <c r="S414" t="s">
        <v>3440</v>
      </c>
      <c r="T414" t="s">
        <v>3440</v>
      </c>
      <c r="U414" t="s">
        <v>328</v>
      </c>
      <c r="V414" t="s">
        <v>328</v>
      </c>
      <c r="W414" t="s">
        <v>328</v>
      </c>
      <c r="X414" t="s">
        <v>328</v>
      </c>
      <c r="Y414" t="s">
        <v>5721</v>
      </c>
      <c r="Z414" t="s">
        <v>3440</v>
      </c>
    </row>
    <row r="415" spans="1:30">
      <c r="A415" t="s">
        <v>5722</v>
      </c>
      <c r="B415" t="s">
        <v>254</v>
      </c>
      <c r="C415" t="s">
        <v>254</v>
      </c>
      <c r="D415" t="s">
        <v>5425</v>
      </c>
      <c r="E415" t="s">
        <v>5426</v>
      </c>
      <c r="F415" t="s">
        <v>5723</v>
      </c>
      <c r="G415" t="s">
        <v>5724</v>
      </c>
      <c r="H415" t="s">
        <v>5725</v>
      </c>
      <c r="I415" t="s">
        <v>3489</v>
      </c>
      <c r="J415" t="s">
        <v>5726</v>
      </c>
      <c r="K415" t="s">
        <v>5727</v>
      </c>
      <c r="L415" t="s">
        <v>330</v>
      </c>
      <c r="M415" t="s">
        <v>330</v>
      </c>
      <c r="N415" t="s">
        <v>3201</v>
      </c>
      <c r="O415" t="s">
        <v>3287</v>
      </c>
      <c r="P415" t="s">
        <v>3270</v>
      </c>
      <c r="Q415" t="s">
        <v>5726</v>
      </c>
      <c r="S415" t="s">
        <v>3440</v>
      </c>
      <c r="T415" t="s">
        <v>3440</v>
      </c>
      <c r="U415" t="s">
        <v>328</v>
      </c>
      <c r="V415" t="s">
        <v>328</v>
      </c>
      <c r="W415" t="s">
        <v>328</v>
      </c>
      <c r="X415" t="s">
        <v>328</v>
      </c>
      <c r="Y415" t="s">
        <v>5728</v>
      </c>
      <c r="Z415">
        <v>70993</v>
      </c>
      <c r="AA415" t="s">
        <v>5635</v>
      </c>
    </row>
  </sheetData>
  <autoFilter ref="A1:AD415" xr:uid="{6917FA39-B1C5-41FB-8AE4-4C1101DD3A60}">
    <sortState xmlns:xlrd2="http://schemas.microsoft.com/office/spreadsheetml/2017/richdata2" ref="A2:AD415">
      <sortCondition ref="D1:D415"/>
    </sortState>
  </autoFilter>
  <phoneticPr fontId="15" type="noConversion"/>
  <conditionalFormatting sqref="A1:A1048576">
    <cfRule type="duplicateValues" dxfId="89" priority="1"/>
    <cfRule type="duplicateValues" dxfId="88" priority="2"/>
    <cfRule type="expression" dxfId="87" priority="5">
      <formula>COUNTIF($A:$A,A1)&gt;1</formula>
    </cfRule>
  </conditionalFormatting>
  <conditionalFormatting sqref="H1:H282 I79 I161:J161 Q161 I248 Q248 I272 I273:J273 H284:H371 I368:I371 J370 H372:I376 H377:H1048576 I412:I413 J413">
    <cfRule type="expression" dxfId="86" priority="4">
      <formula>COUNTIF($H:$H,H1)&gt;1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U683"/>
  <sheetViews>
    <sheetView zoomScale="114" zoomScaleNormal="70" workbookViewId="0">
      <pane ySplit="1" topLeftCell="A657" activePane="bottomLeft" state="frozen"/>
      <selection pane="bottomLeft" activeCell="C659" sqref="C659"/>
    </sheetView>
  </sheetViews>
  <sheetFormatPr defaultColWidth="10.85546875" defaultRowHeight="15"/>
  <cols>
    <col min="1" max="1" width="17.85546875" bestFit="1" customWidth="1"/>
    <col min="2" max="2" width="25.42578125" customWidth="1"/>
    <col min="3" max="3" width="77.28515625" customWidth="1"/>
    <col min="4" max="4" width="34.140625" customWidth="1"/>
    <col min="5" max="5" width="81.85546875" customWidth="1"/>
    <col min="6" max="6" width="24.42578125" customWidth="1"/>
    <col min="7" max="9" width="17.85546875" customWidth="1"/>
    <col min="10" max="10" width="17.42578125" customWidth="1"/>
    <col min="11" max="11" width="10.42578125" customWidth="1"/>
    <col min="12" max="12" width="11.42578125" customWidth="1"/>
    <col min="13" max="13" width="13.42578125" customWidth="1"/>
    <col min="14" max="14" width="16.42578125" customWidth="1"/>
  </cols>
  <sheetData>
    <row r="1" spans="1:21">
      <c r="A1" s="26" t="s">
        <v>288</v>
      </c>
      <c r="B1" s="26" t="s">
        <v>290</v>
      </c>
      <c r="C1" s="26" t="s">
        <v>5729</v>
      </c>
      <c r="D1" s="26" t="s">
        <v>5730</v>
      </c>
      <c r="E1" s="26" t="s">
        <v>2</v>
      </c>
      <c r="F1" s="26" t="s">
        <v>5731</v>
      </c>
      <c r="G1" s="26" t="s">
        <v>5732</v>
      </c>
      <c r="H1" s="26" t="s">
        <v>5733</v>
      </c>
      <c r="I1" s="26" t="s">
        <v>5734</v>
      </c>
      <c r="J1" s="27" t="s">
        <v>306</v>
      </c>
      <c r="K1" s="26" t="s">
        <v>307</v>
      </c>
      <c r="L1" s="26" t="s">
        <v>308</v>
      </c>
      <c r="M1" s="26" t="s">
        <v>309</v>
      </c>
      <c r="N1" s="26" t="s">
        <v>310</v>
      </c>
      <c r="O1" s="27" t="s">
        <v>313</v>
      </c>
      <c r="P1" s="26" t="s">
        <v>314</v>
      </c>
      <c r="Q1" s="26" t="s">
        <v>315</v>
      </c>
      <c r="R1" s="26" t="s">
        <v>316</v>
      </c>
      <c r="S1" s="26" t="s">
        <v>317</v>
      </c>
      <c r="T1" s="26" t="s">
        <v>318</v>
      </c>
      <c r="U1" s="27" t="s">
        <v>319</v>
      </c>
    </row>
    <row r="2" spans="1:21">
      <c r="A2" t="s">
        <v>2027</v>
      </c>
      <c r="B2" t="s">
        <v>5735</v>
      </c>
      <c r="D2" t="s">
        <v>5736</v>
      </c>
    </row>
    <row r="3" spans="1:21">
      <c r="A3" t="s">
        <v>2027</v>
      </c>
      <c r="B3" t="s">
        <v>5735</v>
      </c>
      <c r="D3" t="s">
        <v>5737</v>
      </c>
    </row>
    <row r="4" spans="1:21">
      <c r="A4" t="s">
        <v>2027</v>
      </c>
      <c r="B4" t="s">
        <v>5735</v>
      </c>
      <c r="D4" t="s">
        <v>5738</v>
      </c>
    </row>
    <row r="5" spans="1:21">
      <c r="A5" t="s">
        <v>2027</v>
      </c>
      <c r="B5" t="s">
        <v>5735</v>
      </c>
      <c r="D5" t="s">
        <v>5739</v>
      </c>
    </row>
    <row r="6" spans="1:21">
      <c r="A6" t="s">
        <v>1281</v>
      </c>
      <c r="B6" t="s">
        <v>1312</v>
      </c>
      <c r="C6" t="s">
        <v>69</v>
      </c>
      <c r="D6" t="s">
        <v>69</v>
      </c>
      <c r="E6" t="s">
        <v>5740</v>
      </c>
      <c r="F6" t="s">
        <v>324</v>
      </c>
    </row>
    <row r="7" spans="1:21">
      <c r="A7" t="s">
        <v>1281</v>
      </c>
      <c r="B7" t="s">
        <v>1312</v>
      </c>
      <c r="C7" t="s">
        <v>5741</v>
      </c>
      <c r="D7" t="s">
        <v>5741</v>
      </c>
      <c r="E7" t="s">
        <v>5742</v>
      </c>
      <c r="F7" t="s">
        <v>324</v>
      </c>
    </row>
    <row r="8" spans="1:21">
      <c r="A8" t="s">
        <v>1281</v>
      </c>
      <c r="B8" t="s">
        <v>1312</v>
      </c>
      <c r="D8" t="s">
        <v>5743</v>
      </c>
    </row>
    <row r="9" spans="1:21">
      <c r="A9" t="s">
        <v>1281</v>
      </c>
      <c r="B9" t="s">
        <v>1312</v>
      </c>
      <c r="C9" t="s">
        <v>5744</v>
      </c>
      <c r="D9" t="s">
        <v>5744</v>
      </c>
      <c r="E9" t="s">
        <v>5745</v>
      </c>
      <c r="F9" t="s">
        <v>324</v>
      </c>
    </row>
    <row r="10" spans="1:21">
      <c r="A10" t="s">
        <v>1281</v>
      </c>
      <c r="B10" t="s">
        <v>1312</v>
      </c>
      <c r="D10" t="s">
        <v>5746</v>
      </c>
    </row>
    <row r="11" spans="1:21">
      <c r="A11" t="s">
        <v>1281</v>
      </c>
      <c r="B11" t="s">
        <v>1312</v>
      </c>
      <c r="D11" t="s">
        <v>5747</v>
      </c>
    </row>
    <row r="12" spans="1:21">
      <c r="A12" t="s">
        <v>1281</v>
      </c>
      <c r="B12" t="s">
        <v>1312</v>
      </c>
      <c r="C12" t="s">
        <v>5748</v>
      </c>
      <c r="D12" t="s">
        <v>5748</v>
      </c>
      <c r="E12" t="s">
        <v>5749</v>
      </c>
      <c r="F12" t="s">
        <v>324</v>
      </c>
    </row>
    <row r="13" spans="1:21">
      <c r="A13" t="s">
        <v>1281</v>
      </c>
      <c r="B13" t="s">
        <v>1312</v>
      </c>
      <c r="C13" t="s">
        <v>5750</v>
      </c>
      <c r="D13" t="s">
        <v>5750</v>
      </c>
      <c r="E13" t="s">
        <v>5751</v>
      </c>
      <c r="F13" t="s">
        <v>324</v>
      </c>
    </row>
    <row r="14" spans="1:21">
      <c r="A14" t="s">
        <v>1281</v>
      </c>
      <c r="B14" t="s">
        <v>1312</v>
      </c>
      <c r="D14" t="s">
        <v>5752</v>
      </c>
    </row>
    <row r="15" spans="1:21">
      <c r="A15" t="s">
        <v>1281</v>
      </c>
      <c r="B15" t="s">
        <v>1312</v>
      </c>
      <c r="C15" t="s">
        <v>5753</v>
      </c>
      <c r="D15" t="s">
        <v>5753</v>
      </c>
      <c r="E15" t="s">
        <v>5754</v>
      </c>
      <c r="F15" t="s">
        <v>324</v>
      </c>
    </row>
    <row r="16" spans="1:21">
      <c r="A16" t="s">
        <v>1281</v>
      </c>
      <c r="B16" t="s">
        <v>1312</v>
      </c>
      <c r="C16" t="s">
        <v>5755</v>
      </c>
      <c r="D16" t="s">
        <v>5755</v>
      </c>
      <c r="E16" t="s">
        <v>5756</v>
      </c>
      <c r="F16" t="s">
        <v>324</v>
      </c>
    </row>
    <row r="17" spans="1:6">
      <c r="A17" t="s">
        <v>1281</v>
      </c>
      <c r="B17" t="s">
        <v>1312</v>
      </c>
      <c r="C17" t="s">
        <v>5757</v>
      </c>
      <c r="D17" t="s">
        <v>5757</v>
      </c>
      <c r="E17" t="s">
        <v>5758</v>
      </c>
      <c r="F17" t="s">
        <v>324</v>
      </c>
    </row>
    <row r="18" spans="1:6">
      <c r="A18" t="s">
        <v>1281</v>
      </c>
      <c r="B18" t="s">
        <v>1312</v>
      </c>
      <c r="C18" t="s">
        <v>5759</v>
      </c>
      <c r="D18" t="s">
        <v>5759</v>
      </c>
      <c r="E18" t="s">
        <v>5760</v>
      </c>
      <c r="F18" t="s">
        <v>324</v>
      </c>
    </row>
    <row r="19" spans="1:6">
      <c r="A19" t="s">
        <v>1281</v>
      </c>
      <c r="B19" t="s">
        <v>1312</v>
      </c>
      <c r="C19" t="s">
        <v>5761</v>
      </c>
      <c r="D19" t="s">
        <v>5761</v>
      </c>
      <c r="E19" t="s">
        <v>5762</v>
      </c>
      <c r="F19" t="s">
        <v>324</v>
      </c>
    </row>
    <row r="20" spans="1:6">
      <c r="A20" t="s">
        <v>1281</v>
      </c>
      <c r="B20" t="s">
        <v>1312</v>
      </c>
      <c r="C20" t="s">
        <v>2862</v>
      </c>
      <c r="D20" t="s">
        <v>2862</v>
      </c>
      <c r="E20" t="s">
        <v>5763</v>
      </c>
      <c r="F20" t="s">
        <v>324</v>
      </c>
    </row>
    <row r="21" spans="1:6">
      <c r="A21" t="s">
        <v>1281</v>
      </c>
      <c r="B21" t="s">
        <v>1312</v>
      </c>
      <c r="C21" t="s">
        <v>5764</v>
      </c>
      <c r="D21" t="s">
        <v>5764</v>
      </c>
      <c r="E21" t="s">
        <v>5765</v>
      </c>
      <c r="F21" t="s">
        <v>324</v>
      </c>
    </row>
    <row r="22" spans="1:6">
      <c r="A22" t="s">
        <v>1281</v>
      </c>
      <c r="B22" t="s">
        <v>1312</v>
      </c>
      <c r="C22" t="s">
        <v>5766</v>
      </c>
      <c r="D22" t="s">
        <v>5766</v>
      </c>
      <c r="E22" t="s">
        <v>5767</v>
      </c>
      <c r="F22" t="s">
        <v>324</v>
      </c>
    </row>
    <row r="23" spans="1:6">
      <c r="A23" t="s">
        <v>1281</v>
      </c>
      <c r="B23" t="s">
        <v>1306</v>
      </c>
      <c r="D23" t="s">
        <v>5768</v>
      </c>
      <c r="E23" t="s">
        <v>5769</v>
      </c>
      <c r="F23" t="s">
        <v>330</v>
      </c>
    </row>
    <row r="24" spans="1:6">
      <c r="A24" t="s">
        <v>1281</v>
      </c>
      <c r="B24" t="s">
        <v>1306</v>
      </c>
      <c r="D24" t="s">
        <v>5770</v>
      </c>
      <c r="E24" t="s">
        <v>5771</v>
      </c>
      <c r="F24" t="s">
        <v>330</v>
      </c>
    </row>
    <row r="25" spans="1:6">
      <c r="A25" t="s">
        <v>1281</v>
      </c>
      <c r="B25" t="s">
        <v>1306</v>
      </c>
      <c r="D25" t="s">
        <v>5772</v>
      </c>
      <c r="E25" t="s">
        <v>5773</v>
      </c>
      <c r="F25" t="s">
        <v>330</v>
      </c>
    </row>
    <row r="26" spans="1:6">
      <c r="A26" t="s">
        <v>1281</v>
      </c>
      <c r="B26" t="s">
        <v>1306</v>
      </c>
      <c r="D26" t="s">
        <v>5774</v>
      </c>
      <c r="E26" t="s">
        <v>5775</v>
      </c>
      <c r="F26" t="s">
        <v>330</v>
      </c>
    </row>
    <row r="27" spans="1:6">
      <c r="A27" t="s">
        <v>1281</v>
      </c>
      <c r="B27" t="s">
        <v>1306</v>
      </c>
      <c r="D27" t="s">
        <v>5776</v>
      </c>
      <c r="E27" t="s">
        <v>5777</v>
      </c>
      <c r="F27" t="s">
        <v>330</v>
      </c>
    </row>
    <row r="28" spans="1:6">
      <c r="A28" t="s">
        <v>1281</v>
      </c>
      <c r="B28" t="s">
        <v>1306</v>
      </c>
      <c r="D28" t="s">
        <v>5778</v>
      </c>
      <c r="E28" t="s">
        <v>5779</v>
      </c>
      <c r="F28" t="s">
        <v>330</v>
      </c>
    </row>
    <row r="29" spans="1:6">
      <c r="A29" t="s">
        <v>1281</v>
      </c>
      <c r="B29" t="s">
        <v>1306</v>
      </c>
      <c r="D29" t="s">
        <v>5780</v>
      </c>
      <c r="E29" t="s">
        <v>5781</v>
      </c>
      <c r="F29" t="s">
        <v>330</v>
      </c>
    </row>
    <row r="30" spans="1:6">
      <c r="A30" t="s">
        <v>1281</v>
      </c>
      <c r="B30" t="s">
        <v>1306</v>
      </c>
      <c r="D30" t="s">
        <v>5782</v>
      </c>
      <c r="E30" t="s">
        <v>5783</v>
      </c>
      <c r="F30" t="s">
        <v>330</v>
      </c>
    </row>
    <row r="31" spans="1:6">
      <c r="A31" t="s">
        <v>1281</v>
      </c>
      <c r="B31" t="s">
        <v>1306</v>
      </c>
      <c r="D31" t="s">
        <v>5784</v>
      </c>
      <c r="E31" t="s">
        <v>5785</v>
      </c>
      <c r="F31" t="s">
        <v>330</v>
      </c>
    </row>
    <row r="32" spans="1:6">
      <c r="A32" t="s">
        <v>1281</v>
      </c>
      <c r="B32" t="s">
        <v>1306</v>
      </c>
      <c r="D32" t="s">
        <v>5786</v>
      </c>
      <c r="E32" t="s">
        <v>5787</v>
      </c>
      <c r="F32" t="s">
        <v>330</v>
      </c>
    </row>
    <row r="33" spans="1:6">
      <c r="A33" t="s">
        <v>1281</v>
      </c>
      <c r="B33" t="s">
        <v>1306</v>
      </c>
      <c r="D33" t="s">
        <v>5788</v>
      </c>
      <c r="E33" t="s">
        <v>5789</v>
      </c>
      <c r="F33" t="s">
        <v>330</v>
      </c>
    </row>
    <row r="34" spans="1:6">
      <c r="A34" t="s">
        <v>1281</v>
      </c>
      <c r="B34" t="s">
        <v>1306</v>
      </c>
      <c r="D34" t="s">
        <v>5790</v>
      </c>
      <c r="E34" t="s">
        <v>5791</v>
      </c>
    </row>
    <row r="35" spans="1:6">
      <c r="A35" t="s">
        <v>1281</v>
      </c>
      <c r="B35" t="s">
        <v>1306</v>
      </c>
      <c r="D35" t="s">
        <v>5792</v>
      </c>
      <c r="E35" t="s">
        <v>5793</v>
      </c>
      <c r="F35" t="s">
        <v>330</v>
      </c>
    </row>
    <row r="36" spans="1:6">
      <c r="A36" t="s">
        <v>1281</v>
      </c>
      <c r="B36" t="s">
        <v>1306</v>
      </c>
      <c r="D36" t="s">
        <v>5794</v>
      </c>
      <c r="E36" t="s">
        <v>5795</v>
      </c>
      <c r="F36" t="s">
        <v>330</v>
      </c>
    </row>
    <row r="37" spans="1:6">
      <c r="A37" t="s">
        <v>1281</v>
      </c>
      <c r="B37" t="s">
        <v>1306</v>
      </c>
      <c r="D37" t="s">
        <v>5796</v>
      </c>
      <c r="E37" t="s">
        <v>5797</v>
      </c>
      <c r="F37" t="s">
        <v>330</v>
      </c>
    </row>
    <row r="38" spans="1:6">
      <c r="A38" t="s">
        <v>1281</v>
      </c>
      <c r="B38" t="s">
        <v>1306</v>
      </c>
      <c r="D38" t="s">
        <v>5798</v>
      </c>
      <c r="E38" t="s">
        <v>5799</v>
      </c>
    </row>
    <row r="39" spans="1:6">
      <c r="A39" t="s">
        <v>1281</v>
      </c>
      <c r="B39" t="s">
        <v>1306</v>
      </c>
      <c r="D39" t="s">
        <v>2659</v>
      </c>
      <c r="E39" t="s">
        <v>5800</v>
      </c>
      <c r="F39" t="s">
        <v>330</v>
      </c>
    </row>
    <row r="40" spans="1:6">
      <c r="A40" t="s">
        <v>1281</v>
      </c>
      <c r="B40" t="s">
        <v>1324</v>
      </c>
      <c r="C40" t="s">
        <v>5801</v>
      </c>
      <c r="D40" t="s">
        <v>5802</v>
      </c>
    </row>
    <row r="41" spans="1:6">
      <c r="A41" t="s">
        <v>1281</v>
      </c>
      <c r="B41" t="s">
        <v>1324</v>
      </c>
      <c r="C41" t="s">
        <v>151</v>
      </c>
      <c r="D41" t="s">
        <v>151</v>
      </c>
      <c r="E41" t="s">
        <v>5803</v>
      </c>
      <c r="F41" t="s">
        <v>324</v>
      </c>
    </row>
    <row r="42" spans="1:6">
      <c r="A42" t="s">
        <v>1281</v>
      </c>
      <c r="B42" t="s">
        <v>1324</v>
      </c>
      <c r="C42" t="s">
        <v>5804</v>
      </c>
      <c r="D42" t="s">
        <v>5804</v>
      </c>
      <c r="E42" t="s">
        <v>5805</v>
      </c>
      <c r="F42" t="s">
        <v>324</v>
      </c>
    </row>
    <row r="43" spans="1:6">
      <c r="A43" t="s">
        <v>1281</v>
      </c>
      <c r="B43" t="s">
        <v>1324</v>
      </c>
      <c r="C43" t="s">
        <v>5806</v>
      </c>
      <c r="D43" t="s">
        <v>5806</v>
      </c>
      <c r="E43" t="s">
        <v>5807</v>
      </c>
      <c r="F43" t="s">
        <v>324</v>
      </c>
    </row>
    <row r="44" spans="1:6">
      <c r="A44" t="s">
        <v>1281</v>
      </c>
      <c r="B44" t="s">
        <v>1324</v>
      </c>
      <c r="C44" t="s">
        <v>5808</v>
      </c>
      <c r="D44" t="s">
        <v>5808</v>
      </c>
      <c r="E44" t="s">
        <v>5809</v>
      </c>
      <c r="F44" t="s">
        <v>324</v>
      </c>
    </row>
    <row r="45" spans="1:6">
      <c r="A45" t="s">
        <v>1281</v>
      </c>
      <c r="B45" t="s">
        <v>1324</v>
      </c>
      <c r="D45" t="s">
        <v>5810</v>
      </c>
      <c r="E45" t="s">
        <v>5811</v>
      </c>
      <c r="F45" t="s">
        <v>5812</v>
      </c>
    </row>
    <row r="46" spans="1:6">
      <c r="A46" t="s">
        <v>1281</v>
      </c>
      <c r="B46" t="s">
        <v>1324</v>
      </c>
      <c r="D46" t="s">
        <v>5813</v>
      </c>
      <c r="E46" t="s">
        <v>5814</v>
      </c>
      <c r="F46" t="s">
        <v>5812</v>
      </c>
    </row>
    <row r="47" spans="1:6">
      <c r="A47" t="s">
        <v>1281</v>
      </c>
      <c r="B47" t="s">
        <v>1324</v>
      </c>
      <c r="D47" t="s">
        <v>5815</v>
      </c>
      <c r="E47" t="s">
        <v>5816</v>
      </c>
      <c r="F47" t="s">
        <v>5812</v>
      </c>
    </row>
    <row r="48" spans="1:6">
      <c r="A48" t="s">
        <v>1281</v>
      </c>
      <c r="B48" t="s">
        <v>1324</v>
      </c>
      <c r="C48" t="s">
        <v>5817</v>
      </c>
      <c r="D48" t="s">
        <v>5818</v>
      </c>
    </row>
    <row r="49" spans="1:6">
      <c r="A49" t="s">
        <v>1281</v>
      </c>
      <c r="B49" t="s">
        <v>1324</v>
      </c>
      <c r="D49" t="s">
        <v>5819</v>
      </c>
    </row>
    <row r="50" spans="1:6">
      <c r="A50" t="s">
        <v>1281</v>
      </c>
      <c r="B50" t="s">
        <v>1324</v>
      </c>
      <c r="C50" t="s">
        <v>5820</v>
      </c>
      <c r="D50" t="s">
        <v>5821</v>
      </c>
    </row>
    <row r="51" spans="1:6">
      <c r="A51" t="s">
        <v>1281</v>
      </c>
      <c r="B51" t="s">
        <v>1324</v>
      </c>
      <c r="C51" t="s">
        <v>5822</v>
      </c>
      <c r="D51" t="s">
        <v>5823</v>
      </c>
    </row>
    <row r="52" spans="1:6">
      <c r="A52" t="s">
        <v>1281</v>
      </c>
      <c r="B52" t="s">
        <v>1324</v>
      </c>
      <c r="C52" t="s">
        <v>5824</v>
      </c>
      <c r="D52" t="s">
        <v>5750</v>
      </c>
    </row>
    <row r="53" spans="1:6">
      <c r="A53" t="s">
        <v>1281</v>
      </c>
      <c r="B53" t="s">
        <v>1324</v>
      </c>
      <c r="C53" t="s">
        <v>5825</v>
      </c>
      <c r="D53" t="s">
        <v>5826</v>
      </c>
    </row>
    <row r="54" spans="1:6">
      <c r="A54" t="s">
        <v>1281</v>
      </c>
      <c r="B54" t="s">
        <v>1324</v>
      </c>
      <c r="C54" t="s">
        <v>5827</v>
      </c>
      <c r="D54" t="s">
        <v>5747</v>
      </c>
      <c r="E54" t="s">
        <v>5828</v>
      </c>
      <c r="F54" t="s">
        <v>324</v>
      </c>
    </row>
    <row r="55" spans="1:6">
      <c r="A55" t="s">
        <v>1281</v>
      </c>
      <c r="B55" t="s">
        <v>1324</v>
      </c>
      <c r="C55" t="s">
        <v>5741</v>
      </c>
      <c r="D55" t="s">
        <v>5741</v>
      </c>
      <c r="E55" t="s">
        <v>5742</v>
      </c>
      <c r="F55" t="s">
        <v>324</v>
      </c>
    </row>
    <row r="56" spans="1:6">
      <c r="A56" t="s">
        <v>1281</v>
      </c>
      <c r="B56" t="s">
        <v>1324</v>
      </c>
      <c r="D56" t="s">
        <v>5829</v>
      </c>
      <c r="E56" t="s">
        <v>5830</v>
      </c>
      <c r="F56" t="s">
        <v>5812</v>
      </c>
    </row>
    <row r="57" spans="1:6">
      <c r="A57" t="s">
        <v>1281</v>
      </c>
      <c r="B57" t="s">
        <v>1324</v>
      </c>
      <c r="D57" t="s">
        <v>5831</v>
      </c>
    </row>
    <row r="58" spans="1:6">
      <c r="A58" t="s">
        <v>1281</v>
      </c>
      <c r="B58" t="s">
        <v>1324</v>
      </c>
      <c r="C58" t="s">
        <v>5832</v>
      </c>
      <c r="D58" t="s">
        <v>5833</v>
      </c>
    </row>
    <row r="59" spans="1:6">
      <c r="A59" t="s">
        <v>1281</v>
      </c>
      <c r="B59" t="s">
        <v>1324</v>
      </c>
      <c r="D59" t="s">
        <v>5834</v>
      </c>
    </row>
    <row r="60" spans="1:6">
      <c r="A60" t="s">
        <v>1281</v>
      </c>
      <c r="B60" t="s">
        <v>1324</v>
      </c>
      <c r="D60" t="s">
        <v>5835</v>
      </c>
    </row>
    <row r="61" spans="1:6">
      <c r="A61" t="s">
        <v>1281</v>
      </c>
      <c r="B61" t="s">
        <v>1324</v>
      </c>
      <c r="D61" t="s">
        <v>5836</v>
      </c>
    </row>
    <row r="62" spans="1:6" ht="15" customHeight="1">
      <c r="A62" t="s">
        <v>1281</v>
      </c>
      <c r="B62" t="s">
        <v>1324</v>
      </c>
      <c r="C62" t="s">
        <v>5744</v>
      </c>
      <c r="D62" t="s">
        <v>5744</v>
      </c>
      <c r="E62" t="s">
        <v>5745</v>
      </c>
      <c r="F62" t="s">
        <v>324</v>
      </c>
    </row>
    <row r="63" spans="1:6">
      <c r="A63" t="s">
        <v>1281</v>
      </c>
      <c r="B63" t="s">
        <v>1324</v>
      </c>
      <c r="D63" t="s">
        <v>5837</v>
      </c>
      <c r="E63" t="s">
        <v>5838</v>
      </c>
      <c r="F63" t="s">
        <v>5812</v>
      </c>
    </row>
    <row r="64" spans="1:6">
      <c r="A64" t="s">
        <v>1281</v>
      </c>
      <c r="B64" t="s">
        <v>1324</v>
      </c>
      <c r="C64" t="s">
        <v>5839</v>
      </c>
      <c r="D64" t="s">
        <v>5839</v>
      </c>
      <c r="E64" t="s">
        <v>5840</v>
      </c>
      <c r="F64" t="s">
        <v>324</v>
      </c>
    </row>
    <row r="65" spans="1:6">
      <c r="A65" t="s">
        <v>2215</v>
      </c>
      <c r="B65" t="s">
        <v>5841</v>
      </c>
      <c r="C65" t="s">
        <v>5842</v>
      </c>
      <c r="D65" t="s">
        <v>5842</v>
      </c>
      <c r="E65" t="s">
        <v>5843</v>
      </c>
      <c r="F65" t="s">
        <v>324</v>
      </c>
    </row>
    <row r="66" spans="1:6">
      <c r="A66" t="s">
        <v>2215</v>
      </c>
      <c r="B66" t="s">
        <v>5841</v>
      </c>
      <c r="C66" t="s">
        <v>5844</v>
      </c>
      <c r="D66" t="s">
        <v>5845</v>
      </c>
      <c r="E66" t="s">
        <v>5846</v>
      </c>
    </row>
    <row r="67" spans="1:6">
      <c r="A67" t="s">
        <v>2215</v>
      </c>
      <c r="B67" t="s">
        <v>5841</v>
      </c>
      <c r="C67" t="s">
        <v>5847</v>
      </c>
      <c r="D67" t="s">
        <v>5847</v>
      </c>
      <c r="E67" t="s">
        <v>5848</v>
      </c>
      <c r="F67" t="s">
        <v>324</v>
      </c>
    </row>
    <row r="68" spans="1:6">
      <c r="A68" t="s">
        <v>2215</v>
      </c>
      <c r="B68" t="s">
        <v>5841</v>
      </c>
      <c r="C68" t="s">
        <v>5849</v>
      </c>
      <c r="D68" t="s">
        <v>5849</v>
      </c>
      <c r="E68" t="s">
        <v>5850</v>
      </c>
      <c r="F68" t="s">
        <v>324</v>
      </c>
    </row>
    <row r="69" spans="1:6">
      <c r="A69" t="s">
        <v>2215</v>
      </c>
      <c r="B69" t="s">
        <v>5841</v>
      </c>
      <c r="D69" t="s">
        <v>5851</v>
      </c>
      <c r="E69" t="s">
        <v>5852</v>
      </c>
      <c r="F69" t="s">
        <v>324</v>
      </c>
    </row>
    <row r="70" spans="1:6">
      <c r="A70" t="s">
        <v>2215</v>
      </c>
      <c r="B70" t="s">
        <v>5841</v>
      </c>
      <c r="D70" t="s">
        <v>5853</v>
      </c>
      <c r="E70" t="s">
        <v>5854</v>
      </c>
      <c r="F70" t="s">
        <v>324</v>
      </c>
    </row>
    <row r="71" spans="1:6">
      <c r="A71" t="s">
        <v>2215</v>
      </c>
      <c r="B71" t="s">
        <v>5841</v>
      </c>
      <c r="D71" t="s">
        <v>5855</v>
      </c>
      <c r="E71" t="s">
        <v>5856</v>
      </c>
      <c r="F71" t="s">
        <v>324</v>
      </c>
    </row>
    <row r="72" spans="1:6">
      <c r="A72" t="s">
        <v>2215</v>
      </c>
      <c r="B72" t="s">
        <v>5841</v>
      </c>
      <c r="D72" t="s">
        <v>5857</v>
      </c>
      <c r="E72" t="s">
        <v>5858</v>
      </c>
      <c r="F72" t="s">
        <v>324</v>
      </c>
    </row>
    <row r="73" spans="1:6">
      <c r="A73" t="s">
        <v>1273</v>
      </c>
      <c r="B73" t="s">
        <v>1196</v>
      </c>
      <c r="C73" t="s">
        <v>5859</v>
      </c>
      <c r="D73" t="s">
        <v>5859</v>
      </c>
      <c r="E73" t="s">
        <v>5860</v>
      </c>
      <c r="F73" t="s">
        <v>324</v>
      </c>
    </row>
    <row r="74" spans="1:6">
      <c r="A74" t="s">
        <v>1273</v>
      </c>
      <c r="B74" t="s">
        <v>1196</v>
      </c>
      <c r="D74" t="s">
        <v>5861</v>
      </c>
      <c r="E74" t="s">
        <v>5862</v>
      </c>
      <c r="F74" t="s">
        <v>5812</v>
      </c>
    </row>
    <row r="75" spans="1:6">
      <c r="A75" t="s">
        <v>1273</v>
      </c>
      <c r="B75" t="s">
        <v>1196</v>
      </c>
      <c r="C75" t="s">
        <v>5863</v>
      </c>
      <c r="D75" t="s">
        <v>5863</v>
      </c>
      <c r="E75" t="s">
        <v>5864</v>
      </c>
      <c r="F75" t="s">
        <v>324</v>
      </c>
    </row>
    <row r="76" spans="1:6">
      <c r="A76" t="s">
        <v>1273</v>
      </c>
      <c r="B76" t="s">
        <v>1196</v>
      </c>
      <c r="C76" t="s">
        <v>5865</v>
      </c>
      <c r="D76" t="s">
        <v>5865</v>
      </c>
      <c r="E76" t="s">
        <v>5866</v>
      </c>
      <c r="F76" t="s">
        <v>324</v>
      </c>
    </row>
    <row r="77" spans="1:6">
      <c r="A77" t="s">
        <v>1273</v>
      </c>
      <c r="B77" t="s">
        <v>1196</v>
      </c>
      <c r="C77" t="s">
        <v>5867</v>
      </c>
      <c r="D77" t="s">
        <v>5867</v>
      </c>
      <c r="E77" t="s">
        <v>5868</v>
      </c>
      <c r="F77" t="s">
        <v>324</v>
      </c>
    </row>
    <row r="78" spans="1:6">
      <c r="A78" t="s">
        <v>1273</v>
      </c>
      <c r="B78" t="s">
        <v>1196</v>
      </c>
      <c r="C78" t="s">
        <v>5869</v>
      </c>
      <c r="D78" t="s">
        <v>5869</v>
      </c>
      <c r="E78" t="s">
        <v>5870</v>
      </c>
      <c r="F78" t="s">
        <v>324</v>
      </c>
    </row>
    <row r="79" spans="1:6">
      <c r="A79" t="s">
        <v>1273</v>
      </c>
      <c r="B79" t="s">
        <v>1196</v>
      </c>
      <c r="C79" t="s">
        <v>5871</v>
      </c>
      <c r="D79" t="s">
        <v>5871</v>
      </c>
      <c r="E79" t="s">
        <v>5872</v>
      </c>
      <c r="F79" t="s">
        <v>324</v>
      </c>
    </row>
    <row r="80" spans="1:6">
      <c r="A80" t="s">
        <v>1273</v>
      </c>
      <c r="B80" t="s">
        <v>1196</v>
      </c>
      <c r="C80" t="s">
        <v>5873</v>
      </c>
      <c r="D80" t="s">
        <v>5873</v>
      </c>
      <c r="E80" t="s">
        <v>5874</v>
      </c>
      <c r="F80" t="s">
        <v>324</v>
      </c>
    </row>
    <row r="81" spans="1:6">
      <c r="A81" t="s">
        <v>1273</v>
      </c>
      <c r="B81" t="s">
        <v>1196</v>
      </c>
      <c r="C81" t="s">
        <v>5875</v>
      </c>
      <c r="D81" t="s">
        <v>5875</v>
      </c>
      <c r="E81" t="s">
        <v>5876</v>
      </c>
      <c r="F81" t="s">
        <v>324</v>
      </c>
    </row>
    <row r="82" spans="1:6">
      <c r="A82" t="s">
        <v>1273</v>
      </c>
      <c r="B82" t="s">
        <v>1196</v>
      </c>
      <c r="C82" t="s">
        <v>5877</v>
      </c>
      <c r="D82" t="s">
        <v>5877</v>
      </c>
      <c r="E82" t="s">
        <v>5878</v>
      </c>
      <c r="F82" t="s">
        <v>324</v>
      </c>
    </row>
    <row r="83" spans="1:6">
      <c r="A83" t="s">
        <v>1273</v>
      </c>
      <c r="B83" t="s">
        <v>1196</v>
      </c>
      <c r="C83" t="s">
        <v>5879</v>
      </c>
      <c r="D83" t="s">
        <v>5879</v>
      </c>
      <c r="E83" t="s">
        <v>5880</v>
      </c>
      <c r="F83" t="s">
        <v>324</v>
      </c>
    </row>
    <row r="84" spans="1:6">
      <c r="A84" t="s">
        <v>1273</v>
      </c>
      <c r="B84" t="s">
        <v>1196</v>
      </c>
      <c r="C84" t="s">
        <v>5881</v>
      </c>
      <c r="D84" t="s">
        <v>5881</v>
      </c>
      <c r="E84" t="s">
        <v>5882</v>
      </c>
      <c r="F84" t="s">
        <v>324</v>
      </c>
    </row>
    <row r="85" spans="1:6">
      <c r="A85" t="s">
        <v>1273</v>
      </c>
      <c r="B85" t="s">
        <v>1196</v>
      </c>
      <c r="C85" t="s">
        <v>5883</v>
      </c>
      <c r="D85" t="s">
        <v>5883</v>
      </c>
      <c r="E85" t="s">
        <v>5884</v>
      </c>
      <c r="F85" t="s">
        <v>324</v>
      </c>
    </row>
    <row r="86" spans="1:6">
      <c r="A86" t="s">
        <v>1273</v>
      </c>
      <c r="B86" t="s">
        <v>1196</v>
      </c>
      <c r="C86" t="s">
        <v>5885</v>
      </c>
      <c r="D86" t="s">
        <v>5885</v>
      </c>
      <c r="E86" t="s">
        <v>5886</v>
      </c>
      <c r="F86" t="s">
        <v>324</v>
      </c>
    </row>
    <row r="87" spans="1:6">
      <c r="A87" t="s">
        <v>1273</v>
      </c>
      <c r="B87" t="s">
        <v>1196</v>
      </c>
      <c r="C87" t="s">
        <v>5887</v>
      </c>
      <c r="D87" t="s">
        <v>5887</v>
      </c>
      <c r="E87" t="s">
        <v>5888</v>
      </c>
      <c r="F87" t="s">
        <v>324</v>
      </c>
    </row>
    <row r="88" spans="1:6">
      <c r="A88" t="s">
        <v>1273</v>
      </c>
      <c r="B88" t="s">
        <v>1196</v>
      </c>
      <c r="C88" t="s">
        <v>5889</v>
      </c>
      <c r="D88" t="s">
        <v>5889</v>
      </c>
      <c r="E88" t="s">
        <v>5890</v>
      </c>
      <c r="F88" t="s">
        <v>324</v>
      </c>
    </row>
    <row r="89" spans="1:6">
      <c r="A89" t="s">
        <v>1273</v>
      </c>
      <c r="B89" t="s">
        <v>1196</v>
      </c>
      <c r="C89" t="s">
        <v>5891</v>
      </c>
      <c r="D89" t="s">
        <v>5891</v>
      </c>
      <c r="E89" t="s">
        <v>5892</v>
      </c>
      <c r="F89" t="s">
        <v>324</v>
      </c>
    </row>
    <row r="90" spans="1:6">
      <c r="A90" t="s">
        <v>1273</v>
      </c>
      <c r="B90" t="s">
        <v>1196</v>
      </c>
      <c r="C90" t="s">
        <v>2659</v>
      </c>
      <c r="D90" t="s">
        <v>2659</v>
      </c>
      <c r="E90" t="s">
        <v>5893</v>
      </c>
      <c r="F90" t="s">
        <v>324</v>
      </c>
    </row>
    <row r="91" spans="1:6">
      <c r="A91" t="s">
        <v>1273</v>
      </c>
      <c r="B91" t="s">
        <v>1196</v>
      </c>
      <c r="C91" t="s">
        <v>5894</v>
      </c>
      <c r="D91" t="s">
        <v>5894</v>
      </c>
      <c r="E91" t="s">
        <v>5895</v>
      </c>
      <c r="F91" t="s">
        <v>324</v>
      </c>
    </row>
    <row r="92" spans="1:6">
      <c r="A92" t="s">
        <v>1273</v>
      </c>
      <c r="B92" t="s">
        <v>1196</v>
      </c>
      <c r="D92" t="s">
        <v>5896</v>
      </c>
      <c r="E92" s="32"/>
      <c r="F92" s="32"/>
    </row>
    <row r="93" spans="1:6">
      <c r="A93" t="s">
        <v>1273</v>
      </c>
      <c r="B93" t="s">
        <v>1196</v>
      </c>
      <c r="D93" t="s">
        <v>5897</v>
      </c>
      <c r="E93" s="32"/>
      <c r="F93" s="32"/>
    </row>
    <row r="94" spans="1:6">
      <c r="A94" t="s">
        <v>1273</v>
      </c>
      <c r="B94" t="s">
        <v>1196</v>
      </c>
      <c r="D94" t="s">
        <v>5898</v>
      </c>
      <c r="E94" s="32"/>
      <c r="F94" s="32"/>
    </row>
    <row r="95" spans="1:6">
      <c r="A95" t="s">
        <v>1273</v>
      </c>
      <c r="B95" t="s">
        <v>1196</v>
      </c>
      <c r="D95" t="s">
        <v>5899</v>
      </c>
      <c r="E95" s="32"/>
      <c r="F95" s="32"/>
    </row>
    <row r="96" spans="1:6">
      <c r="A96" t="s">
        <v>1273</v>
      </c>
      <c r="B96" t="s">
        <v>1207</v>
      </c>
      <c r="C96" t="s">
        <v>5900</v>
      </c>
      <c r="D96" t="s">
        <v>5900</v>
      </c>
      <c r="E96" t="s">
        <v>5901</v>
      </c>
      <c r="F96" t="s">
        <v>324</v>
      </c>
    </row>
    <row r="97" spans="1:6">
      <c r="A97" t="s">
        <v>1273</v>
      </c>
      <c r="B97" t="s">
        <v>1207</v>
      </c>
      <c r="C97" t="s">
        <v>5902</v>
      </c>
      <c r="D97" t="s">
        <v>5903</v>
      </c>
      <c r="E97" t="s">
        <v>5904</v>
      </c>
      <c r="F97" t="s">
        <v>324</v>
      </c>
    </row>
    <row r="98" spans="1:6">
      <c r="A98" t="s">
        <v>1273</v>
      </c>
      <c r="B98" t="s">
        <v>1207</v>
      </c>
      <c r="D98" t="s">
        <v>5905</v>
      </c>
      <c r="E98" t="s">
        <v>5906</v>
      </c>
      <c r="F98" t="s">
        <v>324</v>
      </c>
    </row>
    <row r="99" spans="1:6">
      <c r="A99" t="s">
        <v>1273</v>
      </c>
      <c r="B99" t="s">
        <v>1207</v>
      </c>
      <c r="D99" t="s">
        <v>5907</v>
      </c>
      <c r="E99" t="s">
        <v>5908</v>
      </c>
      <c r="F99" t="s">
        <v>324</v>
      </c>
    </row>
    <row r="100" spans="1:6">
      <c r="A100" t="s">
        <v>1273</v>
      </c>
      <c r="B100" t="s">
        <v>1207</v>
      </c>
      <c r="D100" t="s">
        <v>5909</v>
      </c>
      <c r="E100" t="s">
        <v>5910</v>
      </c>
      <c r="F100" t="s">
        <v>324</v>
      </c>
    </row>
    <row r="101" spans="1:6">
      <c r="A101" t="s">
        <v>1273</v>
      </c>
      <c r="B101" t="s">
        <v>1207</v>
      </c>
      <c r="D101" t="s">
        <v>5911</v>
      </c>
      <c r="E101" t="s">
        <v>5912</v>
      </c>
      <c r="F101" t="s">
        <v>324</v>
      </c>
    </row>
    <row r="102" spans="1:6">
      <c r="A102" t="s">
        <v>1273</v>
      </c>
      <c r="B102" t="s">
        <v>1479</v>
      </c>
      <c r="C102" t="s">
        <v>5913</v>
      </c>
      <c r="D102" t="s">
        <v>5913</v>
      </c>
      <c r="E102" t="s">
        <v>5914</v>
      </c>
      <c r="F102" t="s">
        <v>5812</v>
      </c>
    </row>
    <row r="103" spans="1:6">
      <c r="A103" t="s">
        <v>1273</v>
      </c>
      <c r="B103" t="s">
        <v>1479</v>
      </c>
      <c r="C103" t="s">
        <v>5915</v>
      </c>
      <c r="D103" t="s">
        <v>5915</v>
      </c>
      <c r="E103" t="s">
        <v>5916</v>
      </c>
      <c r="F103" t="s">
        <v>5812</v>
      </c>
    </row>
    <row r="104" spans="1:6">
      <c r="A104" t="s">
        <v>1273</v>
      </c>
      <c r="B104" t="s">
        <v>1479</v>
      </c>
      <c r="C104" t="s">
        <v>5917</v>
      </c>
      <c r="D104" t="s">
        <v>5917</v>
      </c>
      <c r="E104" t="s">
        <v>5918</v>
      </c>
      <c r="F104" t="s">
        <v>5812</v>
      </c>
    </row>
    <row r="105" spans="1:6">
      <c r="A105" t="s">
        <v>1273</v>
      </c>
      <c r="B105" t="s">
        <v>1479</v>
      </c>
      <c r="C105" t="s">
        <v>5919</v>
      </c>
      <c r="D105" t="s">
        <v>5920</v>
      </c>
      <c r="E105" t="s">
        <v>5921</v>
      </c>
      <c r="F105" t="s">
        <v>5812</v>
      </c>
    </row>
    <row r="106" spans="1:6">
      <c r="A106" t="s">
        <v>1273</v>
      </c>
      <c r="B106" t="s">
        <v>1479</v>
      </c>
      <c r="C106" t="s">
        <v>5922</v>
      </c>
      <c r="D106" t="s">
        <v>5922</v>
      </c>
      <c r="E106" t="s">
        <v>5923</v>
      </c>
      <c r="F106" t="s">
        <v>5812</v>
      </c>
    </row>
    <row r="107" spans="1:6">
      <c r="A107" t="s">
        <v>1273</v>
      </c>
      <c r="B107" t="s">
        <v>1479</v>
      </c>
      <c r="C107" t="s">
        <v>2659</v>
      </c>
      <c r="D107" t="s">
        <v>2659</v>
      </c>
      <c r="E107" t="s">
        <v>5924</v>
      </c>
      <c r="F107" t="s">
        <v>5812</v>
      </c>
    </row>
    <row r="108" spans="1:6">
      <c r="A108" t="s">
        <v>1058</v>
      </c>
      <c r="B108" t="s">
        <v>1080</v>
      </c>
      <c r="D108" t="s">
        <v>5925</v>
      </c>
      <c r="E108" t="s">
        <v>5926</v>
      </c>
      <c r="F108" t="s">
        <v>324</v>
      </c>
    </row>
    <row r="109" spans="1:6">
      <c r="A109" t="s">
        <v>1058</v>
      </c>
      <c r="B109" t="s">
        <v>1080</v>
      </c>
      <c r="D109" t="s">
        <v>5927</v>
      </c>
      <c r="E109" t="s">
        <v>5928</v>
      </c>
      <c r="F109" t="s">
        <v>324</v>
      </c>
    </row>
    <row r="110" spans="1:6">
      <c r="A110" t="s">
        <v>1058</v>
      </c>
      <c r="B110" t="s">
        <v>1211</v>
      </c>
      <c r="D110" t="s">
        <v>5929</v>
      </c>
      <c r="E110" t="s">
        <v>5930</v>
      </c>
      <c r="F110" t="s">
        <v>324</v>
      </c>
    </row>
    <row r="111" spans="1:6">
      <c r="A111" t="s">
        <v>1058</v>
      </c>
      <c r="B111" t="s">
        <v>1211</v>
      </c>
      <c r="D111" t="s">
        <v>5931</v>
      </c>
      <c r="E111" t="s">
        <v>5932</v>
      </c>
      <c r="F111" t="s">
        <v>324</v>
      </c>
    </row>
    <row r="112" spans="1:6">
      <c r="A112" t="s">
        <v>1058</v>
      </c>
      <c r="B112" t="s">
        <v>1211</v>
      </c>
      <c r="D112" t="s">
        <v>5933</v>
      </c>
      <c r="E112" t="s">
        <v>5934</v>
      </c>
      <c r="F112" t="s">
        <v>324</v>
      </c>
    </row>
    <row r="113" spans="1:6">
      <c r="A113" t="s">
        <v>1058</v>
      </c>
      <c r="B113" t="s">
        <v>1211</v>
      </c>
      <c r="D113" t="s">
        <v>2659</v>
      </c>
      <c r="E113" t="s">
        <v>5935</v>
      </c>
      <c r="F113" t="s">
        <v>324</v>
      </c>
    </row>
    <row r="114" spans="1:6">
      <c r="A114" t="s">
        <v>1058</v>
      </c>
      <c r="B114" t="s">
        <v>1081</v>
      </c>
      <c r="D114" t="s">
        <v>5936</v>
      </c>
      <c r="E114" t="s">
        <v>5937</v>
      </c>
      <c r="F114" t="s">
        <v>324</v>
      </c>
    </row>
    <row r="115" spans="1:6">
      <c r="A115" t="s">
        <v>1058</v>
      </c>
      <c r="B115" t="s">
        <v>1081</v>
      </c>
      <c r="D115" t="s">
        <v>5938</v>
      </c>
      <c r="E115" t="s">
        <v>5939</v>
      </c>
      <c r="F115" t="s">
        <v>324</v>
      </c>
    </row>
    <row r="116" spans="1:6">
      <c r="A116" t="s">
        <v>1058</v>
      </c>
      <c r="B116" t="s">
        <v>1081</v>
      </c>
      <c r="D116" t="s">
        <v>5940</v>
      </c>
      <c r="E116" t="s">
        <v>5941</v>
      </c>
      <c r="F116" t="s">
        <v>324</v>
      </c>
    </row>
    <row r="117" spans="1:6">
      <c r="A117" t="s">
        <v>1058</v>
      </c>
      <c r="B117" t="s">
        <v>1081</v>
      </c>
      <c r="D117" t="s">
        <v>5942</v>
      </c>
      <c r="E117" t="s">
        <v>5943</v>
      </c>
      <c r="F117" t="s">
        <v>324</v>
      </c>
    </row>
    <row r="118" spans="1:6">
      <c r="A118" t="s">
        <v>1058</v>
      </c>
      <c r="B118" t="s">
        <v>1081</v>
      </c>
      <c r="D118" t="s">
        <v>5944</v>
      </c>
      <c r="E118" t="s">
        <v>5945</v>
      </c>
      <c r="F118" t="s">
        <v>324</v>
      </c>
    </row>
    <row r="119" spans="1:6">
      <c r="A119" t="s">
        <v>1058</v>
      </c>
      <c r="B119" t="s">
        <v>1081</v>
      </c>
      <c r="D119" t="s">
        <v>5946</v>
      </c>
      <c r="E119" t="s">
        <v>5947</v>
      </c>
      <c r="F119" t="s">
        <v>324</v>
      </c>
    </row>
    <row r="120" spans="1:6">
      <c r="A120" t="s">
        <v>1058</v>
      </c>
      <c r="B120" t="s">
        <v>1081</v>
      </c>
      <c r="D120" t="s">
        <v>5948</v>
      </c>
      <c r="E120" t="s">
        <v>5949</v>
      </c>
      <c r="F120" t="s">
        <v>324</v>
      </c>
    </row>
    <row r="121" spans="1:6">
      <c r="A121" t="s">
        <v>1058</v>
      </c>
      <c r="B121" t="s">
        <v>1081</v>
      </c>
      <c r="D121" t="s">
        <v>5950</v>
      </c>
      <c r="E121" t="s">
        <v>5951</v>
      </c>
      <c r="F121" t="s">
        <v>324</v>
      </c>
    </row>
    <row r="122" spans="1:6">
      <c r="A122" t="s">
        <v>1058</v>
      </c>
      <c r="B122" t="s">
        <v>1081</v>
      </c>
      <c r="D122" t="s">
        <v>5952</v>
      </c>
      <c r="E122" t="s">
        <v>5953</v>
      </c>
      <c r="F122" t="s">
        <v>324</v>
      </c>
    </row>
    <row r="123" spans="1:6">
      <c r="A123" t="s">
        <v>1058</v>
      </c>
      <c r="B123" t="s">
        <v>1081</v>
      </c>
      <c r="D123" t="s">
        <v>5954</v>
      </c>
      <c r="E123" t="s">
        <v>5955</v>
      </c>
      <c r="F123" t="s">
        <v>324</v>
      </c>
    </row>
    <row r="124" spans="1:6">
      <c r="A124" t="s">
        <v>1058</v>
      </c>
      <c r="B124" t="s">
        <v>1078</v>
      </c>
      <c r="D124" t="s">
        <v>5956</v>
      </c>
      <c r="E124" t="s">
        <v>5957</v>
      </c>
      <c r="F124" t="s">
        <v>324</v>
      </c>
    </row>
    <row r="125" spans="1:6">
      <c r="A125" t="s">
        <v>1058</v>
      </c>
      <c r="B125" t="s">
        <v>1078</v>
      </c>
      <c r="D125" t="s">
        <v>5958</v>
      </c>
      <c r="E125" t="s">
        <v>5959</v>
      </c>
      <c r="F125" t="s">
        <v>324</v>
      </c>
    </row>
    <row r="126" spans="1:6">
      <c r="A126" t="s">
        <v>1058</v>
      </c>
      <c r="B126" t="s">
        <v>1078</v>
      </c>
      <c r="D126" t="s">
        <v>5960</v>
      </c>
      <c r="E126" t="s">
        <v>5961</v>
      </c>
      <c r="F126" t="s">
        <v>324</v>
      </c>
    </row>
    <row r="127" spans="1:6">
      <c r="A127" t="s">
        <v>1058</v>
      </c>
      <c r="B127" t="s">
        <v>1079</v>
      </c>
      <c r="D127" t="s">
        <v>5962</v>
      </c>
      <c r="E127" t="s">
        <v>5963</v>
      </c>
      <c r="F127" t="s">
        <v>324</v>
      </c>
    </row>
    <row r="128" spans="1:6">
      <c r="A128" t="s">
        <v>1058</v>
      </c>
      <c r="B128" t="s">
        <v>1079</v>
      </c>
      <c r="D128" t="s">
        <v>5964</v>
      </c>
      <c r="E128" t="s">
        <v>5965</v>
      </c>
      <c r="F128" t="s">
        <v>324</v>
      </c>
    </row>
    <row r="129" spans="1:6">
      <c r="A129" t="s">
        <v>1058</v>
      </c>
      <c r="B129" t="s">
        <v>1079</v>
      </c>
      <c r="D129" t="s">
        <v>5966</v>
      </c>
      <c r="E129" t="s">
        <v>5967</v>
      </c>
      <c r="F129" t="s">
        <v>324</v>
      </c>
    </row>
    <row r="130" spans="1:6">
      <c r="A130" t="s">
        <v>1058</v>
      </c>
      <c r="B130" t="s">
        <v>1193</v>
      </c>
      <c r="C130" t="s">
        <v>5968</v>
      </c>
      <c r="D130" t="s">
        <v>5968</v>
      </c>
      <c r="E130" t="s">
        <v>5969</v>
      </c>
      <c r="F130" t="s">
        <v>324</v>
      </c>
    </row>
    <row r="131" spans="1:6">
      <c r="A131" t="s">
        <v>1058</v>
      </c>
      <c r="B131" t="s">
        <v>1193</v>
      </c>
      <c r="C131" t="s">
        <v>5970</v>
      </c>
      <c r="D131" t="s">
        <v>5971</v>
      </c>
      <c r="E131" t="s">
        <v>5972</v>
      </c>
      <c r="F131" t="s">
        <v>324</v>
      </c>
    </row>
    <row r="132" spans="1:6">
      <c r="A132" t="s">
        <v>1058</v>
      </c>
      <c r="B132" t="s">
        <v>1193</v>
      </c>
      <c r="C132" t="s">
        <v>5973</v>
      </c>
      <c r="D132" t="s">
        <v>5974</v>
      </c>
      <c r="E132" t="s">
        <v>5975</v>
      </c>
      <c r="F132" t="s">
        <v>5976</v>
      </c>
    </row>
    <row r="133" spans="1:6">
      <c r="A133" t="s">
        <v>1058</v>
      </c>
      <c r="B133" t="s">
        <v>1193</v>
      </c>
      <c r="C133" t="s">
        <v>5977</v>
      </c>
      <c r="D133" t="s">
        <v>5977</v>
      </c>
      <c r="E133" t="s">
        <v>5978</v>
      </c>
      <c r="F133" t="s">
        <v>324</v>
      </c>
    </row>
    <row r="134" spans="1:6">
      <c r="A134" t="s">
        <v>1058</v>
      </c>
      <c r="B134" t="s">
        <v>1193</v>
      </c>
      <c r="C134" t="s">
        <v>5979</v>
      </c>
      <c r="D134" t="s">
        <v>5980</v>
      </c>
      <c r="E134" t="s">
        <v>5981</v>
      </c>
      <c r="F134" t="s">
        <v>5812</v>
      </c>
    </row>
    <row r="135" spans="1:6">
      <c r="A135" t="s">
        <v>1058</v>
      </c>
      <c r="B135" t="s">
        <v>1193</v>
      </c>
      <c r="C135" t="s">
        <v>5747</v>
      </c>
      <c r="D135" t="s">
        <v>5747</v>
      </c>
      <c r="E135" t="s">
        <v>5828</v>
      </c>
      <c r="F135" t="s">
        <v>324</v>
      </c>
    </row>
    <row r="136" spans="1:6">
      <c r="A136" t="s">
        <v>1058</v>
      </c>
      <c r="B136" t="s">
        <v>1193</v>
      </c>
      <c r="C136" t="s">
        <v>5982</v>
      </c>
      <c r="D136" t="s">
        <v>5982</v>
      </c>
      <c r="E136" t="s">
        <v>5983</v>
      </c>
      <c r="F136" t="s">
        <v>324</v>
      </c>
    </row>
    <row r="137" spans="1:6">
      <c r="A137" t="s">
        <v>1058</v>
      </c>
      <c r="B137" t="s">
        <v>1193</v>
      </c>
      <c r="C137" t="s">
        <v>5984</v>
      </c>
      <c r="D137" t="s">
        <v>5984</v>
      </c>
      <c r="E137" t="s">
        <v>5985</v>
      </c>
      <c r="F137" t="s">
        <v>324</v>
      </c>
    </row>
    <row r="138" spans="1:6">
      <c r="A138" t="s">
        <v>1058</v>
      </c>
      <c r="B138" t="s">
        <v>1193</v>
      </c>
      <c r="C138" t="s">
        <v>5986</v>
      </c>
      <c r="D138" t="s">
        <v>151</v>
      </c>
      <c r="E138" t="s">
        <v>5987</v>
      </c>
      <c r="F138" t="s">
        <v>324</v>
      </c>
    </row>
    <row r="139" spans="1:6">
      <c r="A139" t="s">
        <v>1058</v>
      </c>
      <c r="B139" t="s">
        <v>1193</v>
      </c>
      <c r="C139" t="s">
        <v>5804</v>
      </c>
      <c r="D139" t="s">
        <v>5804</v>
      </c>
      <c r="E139" t="s">
        <v>5805</v>
      </c>
      <c r="F139" t="s">
        <v>324</v>
      </c>
    </row>
    <row r="140" spans="1:6">
      <c r="A140" t="s">
        <v>1058</v>
      </c>
      <c r="B140" t="s">
        <v>1193</v>
      </c>
      <c r="C140" t="s">
        <v>5988</v>
      </c>
      <c r="D140" t="s">
        <v>5988</v>
      </c>
      <c r="E140" t="s">
        <v>5989</v>
      </c>
      <c r="F140" t="s">
        <v>324</v>
      </c>
    </row>
    <row r="141" spans="1:6">
      <c r="A141" t="s">
        <v>1058</v>
      </c>
      <c r="B141" t="s">
        <v>1193</v>
      </c>
      <c r="C141" t="s">
        <v>5808</v>
      </c>
      <c r="D141" t="s">
        <v>5808</v>
      </c>
      <c r="E141" t="s">
        <v>5990</v>
      </c>
      <c r="F141" t="s">
        <v>324</v>
      </c>
    </row>
    <row r="142" spans="1:6">
      <c r="A142" t="s">
        <v>1058</v>
      </c>
      <c r="B142" t="s">
        <v>1193</v>
      </c>
      <c r="C142" t="s">
        <v>5750</v>
      </c>
      <c r="D142" t="s">
        <v>5750</v>
      </c>
      <c r="E142" t="s">
        <v>5991</v>
      </c>
      <c r="F142" t="s">
        <v>324</v>
      </c>
    </row>
    <row r="143" spans="1:6">
      <c r="A143" t="s">
        <v>1058</v>
      </c>
      <c r="B143" t="s">
        <v>1193</v>
      </c>
      <c r="C143" t="s">
        <v>5992</v>
      </c>
      <c r="D143" t="s">
        <v>5992</v>
      </c>
      <c r="E143" t="s">
        <v>5993</v>
      </c>
      <c r="F143" t="s">
        <v>324</v>
      </c>
    </row>
    <row r="144" spans="1:6">
      <c r="A144" t="s">
        <v>1058</v>
      </c>
      <c r="B144" t="s">
        <v>1193</v>
      </c>
      <c r="C144" t="s">
        <v>5994</v>
      </c>
      <c r="D144" t="s">
        <v>5995</v>
      </c>
      <c r="E144" t="s">
        <v>5996</v>
      </c>
      <c r="F144" t="s">
        <v>324</v>
      </c>
    </row>
    <row r="145" spans="1:6">
      <c r="A145" t="s">
        <v>1058</v>
      </c>
      <c r="B145" t="s">
        <v>1193</v>
      </c>
      <c r="C145" t="s">
        <v>5997</v>
      </c>
      <c r="D145" t="s">
        <v>5997</v>
      </c>
      <c r="E145" t="s">
        <v>5998</v>
      </c>
      <c r="F145" t="s">
        <v>324</v>
      </c>
    </row>
    <row r="146" spans="1:6">
      <c r="A146" t="s">
        <v>1058</v>
      </c>
      <c r="B146" t="s">
        <v>1193</v>
      </c>
      <c r="C146" t="s">
        <v>5999</v>
      </c>
      <c r="D146" t="s">
        <v>5999</v>
      </c>
      <c r="E146" t="s">
        <v>6000</v>
      </c>
      <c r="F146" t="s">
        <v>324</v>
      </c>
    </row>
    <row r="147" spans="1:6">
      <c r="A147" t="s">
        <v>1058</v>
      </c>
      <c r="B147" t="s">
        <v>1193</v>
      </c>
      <c r="D147" t="s">
        <v>6001</v>
      </c>
      <c r="E147" s="32"/>
      <c r="F147" s="32"/>
    </row>
    <row r="148" spans="1:6">
      <c r="A148" t="s">
        <v>1058</v>
      </c>
      <c r="B148" t="s">
        <v>1193</v>
      </c>
      <c r="C148" t="s">
        <v>6002</v>
      </c>
      <c r="D148" t="s">
        <v>6002</v>
      </c>
      <c r="E148" t="s">
        <v>6003</v>
      </c>
      <c r="F148" t="s">
        <v>324</v>
      </c>
    </row>
    <row r="149" spans="1:6">
      <c r="A149" t="s">
        <v>1670</v>
      </c>
      <c r="B149" t="s">
        <v>6004</v>
      </c>
      <c r="D149" t="s">
        <v>6005</v>
      </c>
      <c r="E149" t="s">
        <v>6006</v>
      </c>
      <c r="F149" t="s">
        <v>324</v>
      </c>
    </row>
    <row r="150" spans="1:6">
      <c r="A150" t="s">
        <v>1670</v>
      </c>
      <c r="B150" t="s">
        <v>6004</v>
      </c>
      <c r="D150" t="s">
        <v>6007</v>
      </c>
      <c r="E150" t="s">
        <v>6008</v>
      </c>
      <c r="F150" t="s">
        <v>324</v>
      </c>
    </row>
    <row r="151" spans="1:6">
      <c r="A151" t="s">
        <v>1670</v>
      </c>
      <c r="B151" t="s">
        <v>6004</v>
      </c>
      <c r="D151" t="s">
        <v>6009</v>
      </c>
      <c r="E151" t="s">
        <v>6010</v>
      </c>
      <c r="F151" t="s">
        <v>324</v>
      </c>
    </row>
    <row r="152" spans="1:6">
      <c r="A152" t="s">
        <v>1670</v>
      </c>
      <c r="B152" t="s">
        <v>6004</v>
      </c>
      <c r="D152" t="s">
        <v>6011</v>
      </c>
      <c r="E152" t="s">
        <v>6012</v>
      </c>
      <c r="F152" t="s">
        <v>324</v>
      </c>
    </row>
    <row r="153" spans="1:6">
      <c r="A153" t="s">
        <v>1670</v>
      </c>
      <c r="B153" t="s">
        <v>6004</v>
      </c>
      <c r="D153" t="s">
        <v>6013</v>
      </c>
      <c r="E153" t="s">
        <v>6014</v>
      </c>
      <c r="F153" t="s">
        <v>324</v>
      </c>
    </row>
    <row r="154" spans="1:6">
      <c r="A154" t="s">
        <v>1670</v>
      </c>
      <c r="B154" t="s">
        <v>6004</v>
      </c>
      <c r="D154" t="s">
        <v>6015</v>
      </c>
      <c r="E154" t="s">
        <v>6016</v>
      </c>
      <c r="F154" t="s">
        <v>324</v>
      </c>
    </row>
    <row r="155" spans="1:6">
      <c r="A155" t="s">
        <v>1670</v>
      </c>
      <c r="B155" t="s">
        <v>6004</v>
      </c>
      <c r="D155" t="s">
        <v>6017</v>
      </c>
      <c r="E155" t="s">
        <v>6018</v>
      </c>
      <c r="F155" t="s">
        <v>324</v>
      </c>
    </row>
    <row r="156" spans="1:6">
      <c r="A156" t="s">
        <v>1670</v>
      </c>
      <c r="B156" t="s">
        <v>6019</v>
      </c>
      <c r="C156" t="s">
        <v>6020</v>
      </c>
      <c r="D156" t="s">
        <v>6020</v>
      </c>
    </row>
    <row r="157" spans="1:6">
      <c r="A157" t="s">
        <v>1670</v>
      </c>
      <c r="B157" t="s">
        <v>6019</v>
      </c>
      <c r="C157" t="s">
        <v>6021</v>
      </c>
      <c r="D157" t="s">
        <v>6021</v>
      </c>
    </row>
    <row r="158" spans="1:6">
      <c r="A158" t="s">
        <v>1670</v>
      </c>
      <c r="B158" t="s">
        <v>6019</v>
      </c>
      <c r="C158" t="s">
        <v>6022</v>
      </c>
      <c r="D158" t="s">
        <v>6022</v>
      </c>
    </row>
    <row r="159" spans="1:6">
      <c r="A159" t="s">
        <v>1670</v>
      </c>
      <c r="B159" t="s">
        <v>6019</v>
      </c>
      <c r="C159" t="s">
        <v>6023</v>
      </c>
      <c r="D159" t="s">
        <v>6023</v>
      </c>
    </row>
    <row r="160" spans="1:6">
      <c r="A160" t="s">
        <v>1670</v>
      </c>
      <c r="B160" t="s">
        <v>1681</v>
      </c>
      <c r="C160" t="s">
        <v>6024</v>
      </c>
      <c r="D160" t="s">
        <v>6024</v>
      </c>
      <c r="E160" s="32"/>
    </row>
    <row r="161" spans="1:6">
      <c r="A161" t="s">
        <v>1670</v>
      </c>
      <c r="B161" t="s">
        <v>1681</v>
      </c>
      <c r="C161" t="s">
        <v>6025</v>
      </c>
      <c r="D161" t="s">
        <v>6025</v>
      </c>
      <c r="E161" t="s">
        <v>6026</v>
      </c>
      <c r="F161" t="s">
        <v>324</v>
      </c>
    </row>
    <row r="162" spans="1:6">
      <c r="A162" t="s">
        <v>1670</v>
      </c>
      <c r="B162" t="s">
        <v>1681</v>
      </c>
      <c r="C162" t="s">
        <v>5988</v>
      </c>
      <c r="D162" t="s">
        <v>5988</v>
      </c>
      <c r="E162" t="s">
        <v>6027</v>
      </c>
      <c r="F162" t="s">
        <v>324</v>
      </c>
    </row>
    <row r="163" spans="1:6">
      <c r="A163" t="s">
        <v>1670</v>
      </c>
      <c r="B163" t="s">
        <v>1681</v>
      </c>
      <c r="C163" t="s">
        <v>6028</v>
      </c>
      <c r="D163" t="s">
        <v>6028</v>
      </c>
      <c r="E163" t="s">
        <v>6029</v>
      </c>
      <c r="F163" t="s">
        <v>324</v>
      </c>
    </row>
    <row r="164" spans="1:6">
      <c r="A164" t="s">
        <v>1670</v>
      </c>
      <c r="B164" t="s">
        <v>1681</v>
      </c>
      <c r="C164" t="s">
        <v>6030</v>
      </c>
      <c r="D164" t="s">
        <v>6030</v>
      </c>
      <c r="E164" t="s">
        <v>6031</v>
      </c>
      <c r="F164" t="s">
        <v>324</v>
      </c>
    </row>
    <row r="165" spans="1:6">
      <c r="A165" t="s">
        <v>1670</v>
      </c>
      <c r="B165" t="s">
        <v>1681</v>
      </c>
      <c r="C165" t="s">
        <v>6032</v>
      </c>
      <c r="D165" t="s">
        <v>6032</v>
      </c>
      <c r="E165" t="s">
        <v>6033</v>
      </c>
      <c r="F165" t="s">
        <v>324</v>
      </c>
    </row>
    <row r="166" spans="1:6">
      <c r="A166" t="s">
        <v>1670</v>
      </c>
      <c r="B166" t="s">
        <v>1681</v>
      </c>
      <c r="C166" t="s">
        <v>6034</v>
      </c>
      <c r="D166" t="s">
        <v>6034</v>
      </c>
      <c r="E166" t="s">
        <v>6035</v>
      </c>
      <c r="F166" t="s">
        <v>324</v>
      </c>
    </row>
    <row r="167" spans="1:6">
      <c r="A167" t="s">
        <v>1670</v>
      </c>
      <c r="B167" t="s">
        <v>1681</v>
      </c>
      <c r="D167" t="s">
        <v>6036</v>
      </c>
      <c r="E167" t="s">
        <v>6037</v>
      </c>
      <c r="F167" t="s">
        <v>324</v>
      </c>
    </row>
    <row r="168" spans="1:6">
      <c r="A168" t="s">
        <v>1670</v>
      </c>
      <c r="B168" t="s">
        <v>1681</v>
      </c>
      <c r="C168" t="s">
        <v>6038</v>
      </c>
      <c r="D168" t="s">
        <v>6038</v>
      </c>
      <c r="E168" t="s">
        <v>6039</v>
      </c>
      <c r="F168" t="s">
        <v>324</v>
      </c>
    </row>
    <row r="169" spans="1:6">
      <c r="A169" t="s">
        <v>1670</v>
      </c>
      <c r="B169" t="s">
        <v>1681</v>
      </c>
      <c r="C169" t="s">
        <v>6040</v>
      </c>
      <c r="D169" t="s">
        <v>6040</v>
      </c>
      <c r="E169" t="s">
        <v>6041</v>
      </c>
      <c r="F169" t="s">
        <v>324</v>
      </c>
    </row>
    <row r="170" spans="1:6">
      <c r="A170" t="s">
        <v>1670</v>
      </c>
      <c r="B170" t="s">
        <v>1681</v>
      </c>
      <c r="C170" t="s">
        <v>69</v>
      </c>
      <c r="D170" t="s">
        <v>69</v>
      </c>
      <c r="E170" t="s">
        <v>6042</v>
      </c>
      <c r="F170" t="s">
        <v>324</v>
      </c>
    </row>
    <row r="171" spans="1:6">
      <c r="A171" t="s">
        <v>1670</v>
      </c>
      <c r="B171" t="s">
        <v>1681</v>
      </c>
      <c r="C171" t="s">
        <v>6043</v>
      </c>
      <c r="D171" t="s">
        <v>6043</v>
      </c>
      <c r="E171" t="s">
        <v>6044</v>
      </c>
      <c r="F171" t="s">
        <v>324</v>
      </c>
    </row>
    <row r="172" spans="1:6">
      <c r="A172" t="s">
        <v>1670</v>
      </c>
      <c r="B172" t="s">
        <v>1681</v>
      </c>
      <c r="C172" t="s">
        <v>6045</v>
      </c>
      <c r="D172" t="s">
        <v>6045</v>
      </c>
      <c r="E172" t="s">
        <v>6046</v>
      </c>
      <c r="F172" t="s">
        <v>324</v>
      </c>
    </row>
    <row r="173" spans="1:6">
      <c r="A173" t="s">
        <v>1670</v>
      </c>
      <c r="B173" t="s">
        <v>1681</v>
      </c>
      <c r="C173" t="s">
        <v>6047</v>
      </c>
      <c r="D173" t="s">
        <v>6047</v>
      </c>
      <c r="E173" t="s">
        <v>6048</v>
      </c>
      <c r="F173" t="s">
        <v>324</v>
      </c>
    </row>
    <row r="174" spans="1:6">
      <c r="A174" t="s">
        <v>1670</v>
      </c>
      <c r="B174" t="s">
        <v>1685</v>
      </c>
      <c r="C174" t="s">
        <v>2659</v>
      </c>
      <c r="D174" t="s">
        <v>2659</v>
      </c>
      <c r="E174" t="s">
        <v>6049</v>
      </c>
      <c r="F174" t="s">
        <v>324</v>
      </c>
    </row>
    <row r="175" spans="1:6">
      <c r="A175" t="s">
        <v>1670</v>
      </c>
      <c r="B175" t="s">
        <v>1685</v>
      </c>
      <c r="C175" t="s">
        <v>6050</v>
      </c>
      <c r="D175" t="s">
        <v>6050</v>
      </c>
      <c r="E175" t="s">
        <v>6051</v>
      </c>
      <c r="F175" t="s">
        <v>324</v>
      </c>
    </row>
    <row r="176" spans="1:6">
      <c r="A176" t="s">
        <v>1670</v>
      </c>
      <c r="B176" t="s">
        <v>1685</v>
      </c>
      <c r="C176" t="s">
        <v>6052</v>
      </c>
      <c r="D176" t="s">
        <v>6052</v>
      </c>
      <c r="E176" t="s">
        <v>6053</v>
      </c>
      <c r="F176" t="s">
        <v>324</v>
      </c>
    </row>
    <row r="177" spans="1:6">
      <c r="A177" t="s">
        <v>1670</v>
      </c>
      <c r="B177" t="s">
        <v>1685</v>
      </c>
      <c r="C177" t="s">
        <v>6054</v>
      </c>
      <c r="D177" t="s">
        <v>6054</v>
      </c>
      <c r="E177" t="s">
        <v>6055</v>
      </c>
      <c r="F177" t="s">
        <v>324</v>
      </c>
    </row>
    <row r="178" spans="1:6">
      <c r="A178" t="s">
        <v>2094</v>
      </c>
      <c r="B178" t="s">
        <v>2162</v>
      </c>
      <c r="D178" t="s">
        <v>6056</v>
      </c>
    </row>
    <row r="179" spans="1:6">
      <c r="A179" t="s">
        <v>2094</v>
      </c>
      <c r="B179" t="s">
        <v>2162</v>
      </c>
      <c r="D179" t="s">
        <v>6057</v>
      </c>
    </row>
    <row r="180" spans="1:6">
      <c r="A180" t="s">
        <v>2094</v>
      </c>
      <c r="B180" t="s">
        <v>2162</v>
      </c>
      <c r="D180" t="s">
        <v>6058</v>
      </c>
    </row>
    <row r="181" spans="1:6">
      <c r="A181" t="s">
        <v>2094</v>
      </c>
      <c r="B181" t="s">
        <v>2162</v>
      </c>
      <c r="D181" t="s">
        <v>6059</v>
      </c>
    </row>
    <row r="182" spans="1:6">
      <c r="A182" t="s">
        <v>2094</v>
      </c>
      <c r="B182" t="s">
        <v>2162</v>
      </c>
      <c r="D182" t="s">
        <v>6060</v>
      </c>
    </row>
    <row r="183" spans="1:6">
      <c r="A183" t="s">
        <v>2094</v>
      </c>
      <c r="B183" t="s">
        <v>2162</v>
      </c>
      <c r="D183" t="s">
        <v>328</v>
      </c>
    </row>
    <row r="184" spans="1:6">
      <c r="A184" t="s">
        <v>2285</v>
      </c>
      <c r="B184" t="s">
        <v>6061</v>
      </c>
      <c r="D184" t="s">
        <v>6062</v>
      </c>
      <c r="E184" t="s">
        <v>6063</v>
      </c>
      <c r="F184" t="s">
        <v>324</v>
      </c>
    </row>
    <row r="185" spans="1:6">
      <c r="A185" t="s">
        <v>2285</v>
      </c>
      <c r="B185" t="s">
        <v>6061</v>
      </c>
      <c r="D185" t="s">
        <v>6064</v>
      </c>
      <c r="E185" t="s">
        <v>6065</v>
      </c>
      <c r="F185" t="s">
        <v>324</v>
      </c>
    </row>
    <row r="186" spans="1:6">
      <c r="A186" t="s">
        <v>2285</v>
      </c>
      <c r="B186" t="s">
        <v>6066</v>
      </c>
      <c r="D186" t="s">
        <v>6067</v>
      </c>
      <c r="E186" t="s">
        <v>6068</v>
      </c>
      <c r="F186" t="s">
        <v>324</v>
      </c>
    </row>
    <row r="187" spans="1:6">
      <c r="A187" t="s">
        <v>2285</v>
      </c>
      <c r="B187" t="s">
        <v>6066</v>
      </c>
      <c r="D187" t="s">
        <v>6069</v>
      </c>
      <c r="E187" t="s">
        <v>6070</v>
      </c>
      <c r="F187" t="s">
        <v>324</v>
      </c>
    </row>
    <row r="188" spans="1:6">
      <c r="A188" t="s">
        <v>2285</v>
      </c>
      <c r="B188" t="s">
        <v>6066</v>
      </c>
      <c r="D188" t="s">
        <v>6071</v>
      </c>
      <c r="E188" t="s">
        <v>6072</v>
      </c>
      <c r="F188" t="s">
        <v>324</v>
      </c>
    </row>
    <row r="189" spans="1:6">
      <c r="A189" t="s">
        <v>1634</v>
      </c>
      <c r="B189" t="s">
        <v>1636</v>
      </c>
      <c r="C189" t="s">
        <v>6073</v>
      </c>
      <c r="D189" t="s">
        <v>6073</v>
      </c>
      <c r="E189" t="s">
        <v>6074</v>
      </c>
      <c r="F189" t="s">
        <v>324</v>
      </c>
    </row>
    <row r="190" spans="1:6">
      <c r="A190" t="s">
        <v>1634</v>
      </c>
      <c r="B190" t="s">
        <v>1636</v>
      </c>
      <c r="C190" t="s">
        <v>6075</v>
      </c>
      <c r="D190" t="s">
        <v>6075</v>
      </c>
      <c r="E190" t="s">
        <v>6076</v>
      </c>
      <c r="F190" t="s">
        <v>324</v>
      </c>
    </row>
    <row r="191" spans="1:6">
      <c r="A191" t="s">
        <v>1634</v>
      </c>
      <c r="B191" t="s">
        <v>1636</v>
      </c>
      <c r="C191" t="s">
        <v>6077</v>
      </c>
      <c r="D191" t="s">
        <v>6077</v>
      </c>
      <c r="E191" t="s">
        <v>6078</v>
      </c>
      <c r="F191" t="s">
        <v>324</v>
      </c>
    </row>
    <row r="192" spans="1:6">
      <c r="A192" t="s">
        <v>1634</v>
      </c>
      <c r="B192" t="s">
        <v>1636</v>
      </c>
      <c r="C192" t="s">
        <v>6079</v>
      </c>
      <c r="D192" t="s">
        <v>6079</v>
      </c>
      <c r="E192" t="s">
        <v>6080</v>
      </c>
      <c r="F192" t="s">
        <v>324</v>
      </c>
    </row>
    <row r="193" spans="1:6">
      <c r="A193" t="s">
        <v>1634</v>
      </c>
      <c r="B193" t="s">
        <v>1636</v>
      </c>
      <c r="C193" t="s">
        <v>6081</v>
      </c>
      <c r="D193" t="s">
        <v>6081</v>
      </c>
      <c r="E193" t="s">
        <v>6082</v>
      </c>
      <c r="F193" t="s">
        <v>324</v>
      </c>
    </row>
    <row r="194" spans="1:6" ht="32.1">
      <c r="A194" t="s">
        <v>1634</v>
      </c>
      <c r="B194" t="s">
        <v>1636</v>
      </c>
      <c r="D194" t="s">
        <v>6083</v>
      </c>
      <c r="E194" s="31" t="s">
        <v>6084</v>
      </c>
      <c r="F194" t="s">
        <v>324</v>
      </c>
    </row>
    <row r="195" spans="1:6">
      <c r="A195" t="s">
        <v>1634</v>
      </c>
      <c r="B195" t="s">
        <v>1636</v>
      </c>
      <c r="D195" t="s">
        <v>6085</v>
      </c>
      <c r="E195" t="s">
        <v>6086</v>
      </c>
      <c r="F195" t="s">
        <v>324</v>
      </c>
    </row>
    <row r="196" spans="1:6">
      <c r="A196" t="s">
        <v>1634</v>
      </c>
      <c r="B196" t="s">
        <v>1636</v>
      </c>
      <c r="C196" t="s">
        <v>6087</v>
      </c>
      <c r="D196" t="s">
        <v>6087</v>
      </c>
      <c r="E196" t="s">
        <v>6088</v>
      </c>
      <c r="F196" t="s">
        <v>324</v>
      </c>
    </row>
    <row r="197" spans="1:6">
      <c r="A197" t="s">
        <v>961</v>
      </c>
      <c r="B197" t="s">
        <v>6089</v>
      </c>
      <c r="C197" t="s">
        <v>2372</v>
      </c>
      <c r="D197" t="s">
        <v>2372</v>
      </c>
      <c r="E197" t="s">
        <v>6090</v>
      </c>
      <c r="F197" t="s">
        <v>5812</v>
      </c>
    </row>
    <row r="198" spans="1:6">
      <c r="A198" t="s">
        <v>961</v>
      </c>
      <c r="B198" t="s">
        <v>6089</v>
      </c>
      <c r="C198" t="s">
        <v>6091</v>
      </c>
      <c r="D198" t="s">
        <v>6091</v>
      </c>
      <c r="E198" t="s">
        <v>6092</v>
      </c>
      <c r="F198" t="s">
        <v>5812</v>
      </c>
    </row>
    <row r="199" spans="1:6">
      <c r="A199" t="s">
        <v>961</v>
      </c>
      <c r="B199" t="s">
        <v>6089</v>
      </c>
      <c r="C199" t="s">
        <v>6093</v>
      </c>
      <c r="D199" t="s">
        <v>6093</v>
      </c>
      <c r="E199" t="s">
        <v>6094</v>
      </c>
      <c r="F199" t="s">
        <v>5812</v>
      </c>
    </row>
    <row r="200" spans="1:6">
      <c r="A200" t="s">
        <v>961</v>
      </c>
      <c r="B200" t="s">
        <v>6089</v>
      </c>
      <c r="D200" t="s">
        <v>6095</v>
      </c>
      <c r="E200" t="s">
        <v>6096</v>
      </c>
      <c r="F200" t="s">
        <v>5812</v>
      </c>
    </row>
    <row r="201" spans="1:6">
      <c r="A201" t="s">
        <v>961</v>
      </c>
      <c r="B201" t="s">
        <v>6089</v>
      </c>
      <c r="D201" t="s">
        <v>6097</v>
      </c>
      <c r="E201" t="s">
        <v>6098</v>
      </c>
      <c r="F201" t="s">
        <v>5812</v>
      </c>
    </row>
    <row r="202" spans="1:6">
      <c r="A202" t="s">
        <v>961</v>
      </c>
      <c r="B202" t="s">
        <v>6089</v>
      </c>
      <c r="C202" t="s">
        <v>6099</v>
      </c>
      <c r="D202" t="s">
        <v>6099</v>
      </c>
      <c r="E202" t="s">
        <v>6100</v>
      </c>
      <c r="F202" t="s">
        <v>5812</v>
      </c>
    </row>
    <row r="203" spans="1:6">
      <c r="A203" t="s">
        <v>961</v>
      </c>
      <c r="B203" t="s">
        <v>6089</v>
      </c>
      <c r="C203" t="s">
        <v>6101</v>
      </c>
      <c r="D203" t="s">
        <v>6102</v>
      </c>
      <c r="E203" t="s">
        <v>6103</v>
      </c>
      <c r="F203" t="s">
        <v>5812</v>
      </c>
    </row>
    <row r="204" spans="1:6">
      <c r="A204" t="s">
        <v>961</v>
      </c>
      <c r="B204" t="s">
        <v>6089</v>
      </c>
      <c r="D204" t="s">
        <v>6104</v>
      </c>
      <c r="E204" t="s">
        <v>6105</v>
      </c>
      <c r="F204" t="s">
        <v>5812</v>
      </c>
    </row>
    <row r="205" spans="1:6">
      <c r="A205" t="s">
        <v>961</v>
      </c>
      <c r="B205" t="s">
        <v>6089</v>
      </c>
      <c r="C205" t="s">
        <v>2189</v>
      </c>
      <c r="D205" t="s">
        <v>2189</v>
      </c>
      <c r="E205" t="s">
        <v>6106</v>
      </c>
      <c r="F205" t="s">
        <v>5812</v>
      </c>
    </row>
    <row r="206" spans="1:6">
      <c r="A206" t="s">
        <v>961</v>
      </c>
      <c r="B206" t="s">
        <v>6089</v>
      </c>
      <c r="C206" t="s">
        <v>6107</v>
      </c>
      <c r="D206" t="s">
        <v>6107</v>
      </c>
      <c r="E206" t="s">
        <v>6108</v>
      </c>
      <c r="F206" t="s">
        <v>5812</v>
      </c>
    </row>
    <row r="207" spans="1:6">
      <c r="A207" t="s">
        <v>961</v>
      </c>
      <c r="B207" t="s">
        <v>6089</v>
      </c>
      <c r="D207" t="s">
        <v>6109</v>
      </c>
      <c r="E207" t="s">
        <v>6110</v>
      </c>
      <c r="F207" t="s">
        <v>324</v>
      </c>
    </row>
    <row r="208" spans="1:6">
      <c r="A208" t="s">
        <v>961</v>
      </c>
      <c r="B208" t="s">
        <v>6089</v>
      </c>
      <c r="D208" t="s">
        <v>6111</v>
      </c>
      <c r="E208" t="s">
        <v>6112</v>
      </c>
      <c r="F208" t="s">
        <v>5812</v>
      </c>
    </row>
    <row r="209" spans="1:6">
      <c r="A209" t="s">
        <v>961</v>
      </c>
      <c r="B209" t="s">
        <v>6089</v>
      </c>
      <c r="C209" t="s">
        <v>6113</v>
      </c>
      <c r="D209" t="s">
        <v>6114</v>
      </c>
      <c r="E209" t="s">
        <v>6115</v>
      </c>
      <c r="F209" t="s">
        <v>5812</v>
      </c>
    </row>
    <row r="210" spans="1:6">
      <c r="A210" t="s">
        <v>961</v>
      </c>
      <c r="B210" t="s">
        <v>6116</v>
      </c>
      <c r="D210" t="s">
        <v>6117</v>
      </c>
      <c r="E210" t="s">
        <v>5926</v>
      </c>
      <c r="F210" t="s">
        <v>324</v>
      </c>
    </row>
    <row r="211" spans="1:6">
      <c r="A211" t="s">
        <v>961</v>
      </c>
      <c r="B211" t="s">
        <v>6116</v>
      </c>
      <c r="D211" t="s">
        <v>6118</v>
      </c>
      <c r="E211" t="s">
        <v>6119</v>
      </c>
      <c r="F211" t="s">
        <v>324</v>
      </c>
    </row>
    <row r="212" spans="1:6">
      <c r="A212" t="s">
        <v>961</v>
      </c>
      <c r="B212" t="s">
        <v>6120</v>
      </c>
      <c r="D212" t="s">
        <v>6121</v>
      </c>
      <c r="E212" t="s">
        <v>6122</v>
      </c>
      <c r="F212" t="s">
        <v>324</v>
      </c>
    </row>
    <row r="213" spans="1:6">
      <c r="A213" t="s">
        <v>961</v>
      </c>
      <c r="B213" t="s">
        <v>6120</v>
      </c>
      <c r="D213" t="s">
        <v>6123</v>
      </c>
      <c r="E213" t="s">
        <v>6124</v>
      </c>
      <c r="F213" t="s">
        <v>324</v>
      </c>
    </row>
    <row r="214" spans="1:6">
      <c r="A214" t="s">
        <v>961</v>
      </c>
      <c r="B214" t="s">
        <v>993</v>
      </c>
      <c r="C214" t="s">
        <v>6125</v>
      </c>
      <c r="D214" t="s">
        <v>6125</v>
      </c>
      <c r="E214" t="s">
        <v>6126</v>
      </c>
      <c r="F214" t="s">
        <v>324</v>
      </c>
    </row>
    <row r="215" spans="1:6">
      <c r="A215" t="s">
        <v>961</v>
      </c>
      <c r="B215" t="s">
        <v>993</v>
      </c>
      <c r="D215" t="s">
        <v>6127</v>
      </c>
      <c r="E215" t="s">
        <v>6128</v>
      </c>
      <c r="F215" t="s">
        <v>5812</v>
      </c>
    </row>
    <row r="216" spans="1:6">
      <c r="A216" t="s">
        <v>961</v>
      </c>
      <c r="B216" t="s">
        <v>993</v>
      </c>
      <c r="D216" t="s">
        <v>6129</v>
      </c>
      <c r="E216" t="s">
        <v>6130</v>
      </c>
      <c r="F216" t="s">
        <v>5812</v>
      </c>
    </row>
    <row r="217" spans="1:6">
      <c r="A217" t="s">
        <v>961</v>
      </c>
      <c r="B217" t="s">
        <v>993</v>
      </c>
      <c r="D217" t="s">
        <v>6131</v>
      </c>
      <c r="E217" t="s">
        <v>6132</v>
      </c>
      <c r="F217" t="s">
        <v>5812</v>
      </c>
    </row>
    <row r="218" spans="1:6">
      <c r="A218" t="s">
        <v>961</v>
      </c>
      <c r="B218" t="s">
        <v>993</v>
      </c>
      <c r="D218" t="s">
        <v>6133</v>
      </c>
      <c r="E218" t="s">
        <v>6134</v>
      </c>
      <c r="F218" t="s">
        <v>5812</v>
      </c>
    </row>
    <row r="219" spans="1:6">
      <c r="A219" t="s">
        <v>961</v>
      </c>
      <c r="B219" t="s">
        <v>993</v>
      </c>
      <c r="C219" t="s">
        <v>6135</v>
      </c>
      <c r="D219" t="s">
        <v>6135</v>
      </c>
      <c r="E219" t="s">
        <v>6136</v>
      </c>
      <c r="F219" t="s">
        <v>324</v>
      </c>
    </row>
    <row r="220" spans="1:6">
      <c r="A220" t="s">
        <v>961</v>
      </c>
      <c r="B220" t="s">
        <v>6137</v>
      </c>
      <c r="C220" t="s">
        <v>6138</v>
      </c>
      <c r="D220" t="s">
        <v>6138</v>
      </c>
      <c r="E220" t="s">
        <v>6139</v>
      </c>
      <c r="F220" t="s">
        <v>324</v>
      </c>
    </row>
    <row r="221" spans="1:6">
      <c r="A221" t="s">
        <v>961</v>
      </c>
      <c r="B221" t="s">
        <v>6137</v>
      </c>
      <c r="C221" t="s">
        <v>6140</v>
      </c>
      <c r="D221" t="s">
        <v>6140</v>
      </c>
      <c r="E221" t="s">
        <v>6141</v>
      </c>
      <c r="F221" t="s">
        <v>324</v>
      </c>
    </row>
    <row r="222" spans="1:6">
      <c r="A222" t="s">
        <v>961</v>
      </c>
      <c r="B222" t="s">
        <v>6137</v>
      </c>
      <c r="C222" t="s">
        <v>6142</v>
      </c>
      <c r="D222" t="s">
        <v>6142</v>
      </c>
      <c r="E222" t="s">
        <v>6143</v>
      </c>
      <c r="F222" t="s">
        <v>324</v>
      </c>
    </row>
    <row r="223" spans="1:6">
      <c r="A223" t="s">
        <v>961</v>
      </c>
      <c r="B223" t="s">
        <v>6137</v>
      </c>
      <c r="C223" t="s">
        <v>5875</v>
      </c>
      <c r="D223" t="s">
        <v>6144</v>
      </c>
      <c r="E223" t="s">
        <v>6145</v>
      </c>
      <c r="F223" t="s">
        <v>324</v>
      </c>
    </row>
    <row r="224" spans="1:6">
      <c r="A224" t="s">
        <v>961</v>
      </c>
      <c r="B224" t="s">
        <v>6137</v>
      </c>
      <c r="C224" t="s">
        <v>6146</v>
      </c>
      <c r="D224" t="s">
        <v>6146</v>
      </c>
      <c r="E224" t="s">
        <v>6147</v>
      </c>
      <c r="F224" t="s">
        <v>324</v>
      </c>
    </row>
    <row r="225" spans="1:6">
      <c r="A225" t="s">
        <v>961</v>
      </c>
      <c r="B225" t="s">
        <v>6137</v>
      </c>
      <c r="C225" t="s">
        <v>6148</v>
      </c>
      <c r="D225" t="s">
        <v>6148</v>
      </c>
      <c r="E225" t="s">
        <v>6149</v>
      </c>
      <c r="F225" t="s">
        <v>324</v>
      </c>
    </row>
    <row r="226" spans="1:6">
      <c r="A226" t="s">
        <v>961</v>
      </c>
      <c r="B226" t="s">
        <v>6150</v>
      </c>
      <c r="D226" t="s">
        <v>5929</v>
      </c>
      <c r="E226" t="s">
        <v>5930</v>
      </c>
      <c r="F226" t="s">
        <v>324</v>
      </c>
    </row>
    <row r="227" spans="1:6">
      <c r="A227" t="s">
        <v>961</v>
      </c>
      <c r="B227" t="s">
        <v>6150</v>
      </c>
      <c r="D227" t="s">
        <v>5931</v>
      </c>
      <c r="E227" t="s">
        <v>5932</v>
      </c>
      <c r="F227" t="s">
        <v>324</v>
      </c>
    </row>
    <row r="228" spans="1:6">
      <c r="A228" t="s">
        <v>961</v>
      </c>
      <c r="B228" t="s">
        <v>6150</v>
      </c>
      <c r="D228" t="s">
        <v>5933</v>
      </c>
      <c r="E228" t="s">
        <v>5934</v>
      </c>
      <c r="F228" t="s">
        <v>324</v>
      </c>
    </row>
    <row r="229" spans="1:6">
      <c r="A229" t="s">
        <v>961</v>
      </c>
      <c r="B229" t="s">
        <v>6150</v>
      </c>
      <c r="D229" t="s">
        <v>2659</v>
      </c>
      <c r="E229" t="s">
        <v>5935</v>
      </c>
      <c r="F229" t="s">
        <v>324</v>
      </c>
    </row>
    <row r="230" spans="1:6">
      <c r="A230" t="s">
        <v>961</v>
      </c>
      <c r="B230" t="s">
        <v>6137</v>
      </c>
      <c r="D230" t="s">
        <v>6151</v>
      </c>
      <c r="E230" t="s">
        <v>6152</v>
      </c>
      <c r="F230" t="s">
        <v>324</v>
      </c>
    </row>
    <row r="231" spans="1:6">
      <c r="A231" t="s">
        <v>961</v>
      </c>
      <c r="B231" t="s">
        <v>6137</v>
      </c>
      <c r="D231" t="s">
        <v>6153</v>
      </c>
      <c r="E231" t="s">
        <v>6154</v>
      </c>
      <c r="F231" t="s">
        <v>324</v>
      </c>
    </row>
    <row r="232" spans="1:6">
      <c r="A232" t="s">
        <v>961</v>
      </c>
      <c r="B232" t="s">
        <v>6137</v>
      </c>
      <c r="C232" t="s">
        <v>2659</v>
      </c>
      <c r="D232" t="s">
        <v>2659</v>
      </c>
      <c r="E232" t="s">
        <v>6155</v>
      </c>
      <c r="F232" t="s">
        <v>324</v>
      </c>
    </row>
    <row r="233" spans="1:6">
      <c r="A233" t="s">
        <v>961</v>
      </c>
      <c r="B233" t="s">
        <v>6156</v>
      </c>
      <c r="D233" t="s">
        <v>6157</v>
      </c>
      <c r="E233" t="s">
        <v>6158</v>
      </c>
      <c r="F233" t="s">
        <v>324</v>
      </c>
    </row>
    <row r="234" spans="1:6">
      <c r="A234" t="s">
        <v>1451</v>
      </c>
      <c r="B234" t="s">
        <v>1493</v>
      </c>
      <c r="C234" t="s">
        <v>6159</v>
      </c>
      <c r="D234" t="s">
        <v>6159</v>
      </c>
      <c r="E234" t="s">
        <v>6160</v>
      </c>
      <c r="F234" t="s">
        <v>324</v>
      </c>
    </row>
    <row r="235" spans="1:6">
      <c r="A235" t="s">
        <v>1451</v>
      </c>
      <c r="B235" t="s">
        <v>1493</v>
      </c>
      <c r="C235" t="s">
        <v>6161</v>
      </c>
      <c r="D235" t="s">
        <v>6162</v>
      </c>
      <c r="E235" t="s">
        <v>6163</v>
      </c>
      <c r="F235" t="s">
        <v>5812</v>
      </c>
    </row>
    <row r="236" spans="1:6">
      <c r="A236" t="s">
        <v>1451</v>
      </c>
      <c r="B236" t="s">
        <v>1493</v>
      </c>
      <c r="C236" t="s">
        <v>6164</v>
      </c>
      <c r="D236" t="s">
        <v>6164</v>
      </c>
      <c r="E236" t="s">
        <v>6165</v>
      </c>
      <c r="F236" t="s">
        <v>324</v>
      </c>
    </row>
    <row r="237" spans="1:6">
      <c r="A237" t="s">
        <v>1451</v>
      </c>
      <c r="B237" t="s">
        <v>1493</v>
      </c>
      <c r="C237" t="s">
        <v>6166</v>
      </c>
      <c r="D237" t="s">
        <v>6166</v>
      </c>
      <c r="E237" t="s">
        <v>6167</v>
      </c>
      <c r="F237" t="s">
        <v>324</v>
      </c>
    </row>
    <row r="238" spans="1:6">
      <c r="A238" t="s">
        <v>1451</v>
      </c>
      <c r="B238" t="s">
        <v>1493</v>
      </c>
      <c r="C238" t="s">
        <v>6168</v>
      </c>
      <c r="D238" t="s">
        <v>6168</v>
      </c>
      <c r="E238" t="s">
        <v>6169</v>
      </c>
      <c r="F238" t="s">
        <v>324</v>
      </c>
    </row>
    <row r="239" spans="1:6">
      <c r="A239" t="s">
        <v>1451</v>
      </c>
      <c r="B239" t="s">
        <v>1493</v>
      </c>
      <c r="C239" t="s">
        <v>6170</v>
      </c>
      <c r="D239" t="s">
        <v>6170</v>
      </c>
      <c r="E239" t="s">
        <v>6171</v>
      </c>
      <c r="F239" t="s">
        <v>324</v>
      </c>
    </row>
    <row r="240" spans="1:6">
      <c r="A240" t="s">
        <v>1451</v>
      </c>
      <c r="B240" t="s">
        <v>1493</v>
      </c>
      <c r="C240" t="s">
        <v>6172</v>
      </c>
      <c r="D240" t="s">
        <v>6172</v>
      </c>
      <c r="E240" t="s">
        <v>6173</v>
      </c>
      <c r="F240" t="s">
        <v>324</v>
      </c>
    </row>
    <row r="241" spans="1:6">
      <c r="A241" t="s">
        <v>1451</v>
      </c>
      <c r="B241" t="s">
        <v>1493</v>
      </c>
      <c r="C241" t="s">
        <v>2659</v>
      </c>
      <c r="D241" t="s">
        <v>2659</v>
      </c>
      <c r="E241" t="s">
        <v>6174</v>
      </c>
      <c r="F241" t="s">
        <v>324</v>
      </c>
    </row>
    <row r="242" spans="1:6">
      <c r="A242" t="s">
        <v>1451</v>
      </c>
      <c r="B242" t="s">
        <v>1447</v>
      </c>
      <c r="C242" t="s">
        <v>6175</v>
      </c>
      <c r="D242" t="s">
        <v>6175</v>
      </c>
      <c r="E242" t="s">
        <v>6176</v>
      </c>
      <c r="F242" t="s">
        <v>324</v>
      </c>
    </row>
    <row r="243" spans="1:6">
      <c r="A243" t="s">
        <v>1451</v>
      </c>
      <c r="B243" t="s">
        <v>1447</v>
      </c>
      <c r="C243" t="s">
        <v>151</v>
      </c>
      <c r="D243" t="s">
        <v>151</v>
      </c>
      <c r="E243" t="s">
        <v>5803</v>
      </c>
      <c r="F243" t="s">
        <v>324</v>
      </c>
    </row>
    <row r="244" spans="1:6">
      <c r="A244" t="s">
        <v>1451</v>
      </c>
      <c r="B244" t="s">
        <v>1447</v>
      </c>
      <c r="C244" t="s">
        <v>6177</v>
      </c>
      <c r="D244" t="s">
        <v>6177</v>
      </c>
      <c r="E244" t="s">
        <v>6178</v>
      </c>
      <c r="F244" t="s">
        <v>324</v>
      </c>
    </row>
    <row r="245" spans="1:6">
      <c r="A245" t="s">
        <v>1451</v>
      </c>
      <c r="B245" t="s">
        <v>1447</v>
      </c>
      <c r="C245" t="s">
        <v>6179</v>
      </c>
      <c r="D245" t="s">
        <v>6179</v>
      </c>
      <c r="E245" t="s">
        <v>6180</v>
      </c>
      <c r="F245" t="s">
        <v>324</v>
      </c>
    </row>
    <row r="246" spans="1:6">
      <c r="A246" t="s">
        <v>1451</v>
      </c>
      <c r="B246" t="s">
        <v>1447</v>
      </c>
      <c r="C246" t="s">
        <v>5995</v>
      </c>
      <c r="D246" t="s">
        <v>5995</v>
      </c>
      <c r="E246" t="s">
        <v>6181</v>
      </c>
      <c r="F246" t="s">
        <v>324</v>
      </c>
    </row>
    <row r="247" spans="1:6">
      <c r="A247" t="s">
        <v>1451</v>
      </c>
      <c r="B247" t="s">
        <v>1447</v>
      </c>
      <c r="C247" t="s">
        <v>5968</v>
      </c>
      <c r="D247" t="s">
        <v>5968</v>
      </c>
      <c r="E247" t="s">
        <v>6182</v>
      </c>
      <c r="F247" t="s">
        <v>324</v>
      </c>
    </row>
    <row r="248" spans="1:6">
      <c r="A248" t="s">
        <v>1451</v>
      </c>
      <c r="B248" t="s">
        <v>6183</v>
      </c>
      <c r="C248" t="s">
        <v>6184</v>
      </c>
      <c r="D248" t="s">
        <v>6184</v>
      </c>
      <c r="E248" t="s">
        <v>6185</v>
      </c>
      <c r="F248" t="s">
        <v>324</v>
      </c>
    </row>
    <row r="249" spans="1:6">
      <c r="A249" t="s">
        <v>1451</v>
      </c>
      <c r="B249" t="s">
        <v>6183</v>
      </c>
      <c r="C249" t="s">
        <v>3489</v>
      </c>
      <c r="D249" t="s">
        <v>3489</v>
      </c>
      <c r="E249" t="s">
        <v>6186</v>
      </c>
      <c r="F249" t="s">
        <v>324</v>
      </c>
    </row>
    <row r="250" spans="1:6">
      <c r="A250" t="s">
        <v>1451</v>
      </c>
      <c r="B250" t="s">
        <v>6183</v>
      </c>
      <c r="C250" t="s">
        <v>6187</v>
      </c>
      <c r="D250" t="s">
        <v>6187</v>
      </c>
      <c r="E250" t="s">
        <v>6188</v>
      </c>
      <c r="F250" t="s">
        <v>324</v>
      </c>
    </row>
    <row r="251" spans="1:6">
      <c r="A251" t="s">
        <v>1451</v>
      </c>
      <c r="B251" t="s">
        <v>6183</v>
      </c>
      <c r="C251" t="s">
        <v>6189</v>
      </c>
      <c r="D251" t="s">
        <v>6189</v>
      </c>
      <c r="E251" t="s">
        <v>6190</v>
      </c>
      <c r="F251" t="s">
        <v>324</v>
      </c>
    </row>
    <row r="252" spans="1:6">
      <c r="A252" t="s">
        <v>1451</v>
      </c>
      <c r="B252" t="s">
        <v>6183</v>
      </c>
      <c r="C252" t="s">
        <v>6191</v>
      </c>
      <c r="D252" t="s">
        <v>6191</v>
      </c>
      <c r="E252" t="s">
        <v>6192</v>
      </c>
      <c r="F252" t="s">
        <v>324</v>
      </c>
    </row>
    <row r="253" spans="1:6">
      <c r="A253" t="s">
        <v>1451</v>
      </c>
      <c r="B253" t="s">
        <v>6183</v>
      </c>
      <c r="C253" t="s">
        <v>3496</v>
      </c>
      <c r="D253" t="s">
        <v>3496</v>
      </c>
      <c r="E253" t="s">
        <v>6193</v>
      </c>
      <c r="F253" t="s">
        <v>324</v>
      </c>
    </row>
    <row r="254" spans="1:6">
      <c r="A254" t="s">
        <v>1451</v>
      </c>
      <c r="B254" t="s">
        <v>6183</v>
      </c>
      <c r="C254" t="s">
        <v>2659</v>
      </c>
      <c r="D254" t="s">
        <v>2659</v>
      </c>
      <c r="E254" t="s">
        <v>6194</v>
      </c>
      <c r="F254" t="s">
        <v>324</v>
      </c>
    </row>
    <row r="255" spans="1:6">
      <c r="A255" t="s">
        <v>1397</v>
      </c>
      <c r="B255" t="s">
        <v>1476</v>
      </c>
      <c r="D255" t="s">
        <v>2659</v>
      </c>
      <c r="E255" s="32"/>
      <c r="F255" s="32"/>
    </row>
    <row r="256" spans="1:6">
      <c r="A256" t="s">
        <v>1397</v>
      </c>
      <c r="B256" t="s">
        <v>1476</v>
      </c>
      <c r="D256" t="s">
        <v>6195</v>
      </c>
      <c r="E256" s="32"/>
      <c r="F256" s="32"/>
    </row>
    <row r="257" spans="1:6">
      <c r="A257" t="s">
        <v>1397</v>
      </c>
      <c r="B257" t="s">
        <v>1476</v>
      </c>
      <c r="D257" t="s">
        <v>6196</v>
      </c>
      <c r="E257" t="s">
        <v>6197</v>
      </c>
      <c r="F257" t="s">
        <v>324</v>
      </c>
    </row>
    <row r="258" spans="1:6">
      <c r="A258" t="s">
        <v>1397</v>
      </c>
      <c r="B258" t="s">
        <v>1476</v>
      </c>
      <c r="D258" t="s">
        <v>6198</v>
      </c>
      <c r="E258" s="32"/>
      <c r="F258" s="32"/>
    </row>
    <row r="259" spans="1:6">
      <c r="A259" t="s">
        <v>364</v>
      </c>
      <c r="B259" t="s">
        <v>375</v>
      </c>
      <c r="D259" t="s">
        <v>6199</v>
      </c>
      <c r="E259" t="s">
        <v>6200</v>
      </c>
      <c r="F259" t="s">
        <v>324</v>
      </c>
    </row>
    <row r="260" spans="1:6">
      <c r="A260" t="s">
        <v>364</v>
      </c>
      <c r="B260" t="s">
        <v>375</v>
      </c>
      <c r="C260" t="s">
        <v>29</v>
      </c>
      <c r="D260" t="s">
        <v>29</v>
      </c>
      <c r="E260" t="s">
        <v>6201</v>
      </c>
      <c r="F260" t="s">
        <v>324</v>
      </c>
    </row>
    <row r="261" spans="1:6">
      <c r="A261" t="s">
        <v>364</v>
      </c>
      <c r="B261" t="s">
        <v>375</v>
      </c>
      <c r="C261" t="s">
        <v>6202</v>
      </c>
      <c r="D261" t="s">
        <v>6202</v>
      </c>
      <c r="E261" t="s">
        <v>6203</v>
      </c>
      <c r="F261" t="s">
        <v>324</v>
      </c>
    </row>
    <row r="262" spans="1:6">
      <c r="A262" t="s">
        <v>364</v>
      </c>
      <c r="B262" t="s">
        <v>375</v>
      </c>
      <c r="C262" t="s">
        <v>6204</v>
      </c>
      <c r="D262" t="s">
        <v>6204</v>
      </c>
      <c r="E262" t="s">
        <v>6205</v>
      </c>
      <c r="F262" t="s">
        <v>324</v>
      </c>
    </row>
    <row r="263" spans="1:6">
      <c r="A263" t="s">
        <v>364</v>
      </c>
      <c r="B263" t="s">
        <v>375</v>
      </c>
      <c r="C263" t="s">
        <v>39</v>
      </c>
      <c r="D263" t="s">
        <v>39</v>
      </c>
      <c r="E263" t="s">
        <v>6206</v>
      </c>
      <c r="F263" t="s">
        <v>324</v>
      </c>
    </row>
    <row r="264" spans="1:6">
      <c r="A264" t="s">
        <v>364</v>
      </c>
      <c r="B264" t="s">
        <v>375</v>
      </c>
      <c r="C264" t="s">
        <v>290</v>
      </c>
      <c r="D264" t="s">
        <v>290</v>
      </c>
      <c r="E264" t="s">
        <v>6207</v>
      </c>
      <c r="F264" t="s">
        <v>324</v>
      </c>
    </row>
    <row r="265" spans="1:6">
      <c r="A265" t="s">
        <v>364</v>
      </c>
      <c r="B265" t="s">
        <v>375</v>
      </c>
      <c r="C265" t="s">
        <v>6208</v>
      </c>
      <c r="D265" t="s">
        <v>6208</v>
      </c>
      <c r="E265" t="s">
        <v>6209</v>
      </c>
      <c r="F265" t="s">
        <v>324</v>
      </c>
    </row>
    <row r="266" spans="1:6">
      <c r="A266" t="s">
        <v>364</v>
      </c>
      <c r="B266" t="s">
        <v>375</v>
      </c>
      <c r="C266" t="s">
        <v>6210</v>
      </c>
      <c r="D266" t="s">
        <v>6210</v>
      </c>
      <c r="E266" t="s">
        <v>6211</v>
      </c>
      <c r="F266" t="s">
        <v>324</v>
      </c>
    </row>
    <row r="267" spans="1:6">
      <c r="A267" t="s">
        <v>364</v>
      </c>
      <c r="B267" t="s">
        <v>375</v>
      </c>
      <c r="C267" t="s">
        <v>6212</v>
      </c>
      <c r="D267" t="s">
        <v>6212</v>
      </c>
      <c r="E267" t="s">
        <v>6213</v>
      </c>
      <c r="F267" t="s">
        <v>324</v>
      </c>
    </row>
    <row r="268" spans="1:6">
      <c r="A268" t="s">
        <v>364</v>
      </c>
      <c r="B268" t="s">
        <v>375</v>
      </c>
      <c r="C268" t="s">
        <v>6214</v>
      </c>
      <c r="D268" t="s">
        <v>6214</v>
      </c>
      <c r="E268" t="s">
        <v>6215</v>
      </c>
      <c r="F268" t="s">
        <v>324</v>
      </c>
    </row>
    <row r="269" spans="1:6">
      <c r="A269" t="s">
        <v>364</v>
      </c>
      <c r="B269" t="s">
        <v>375</v>
      </c>
      <c r="C269" t="s">
        <v>2659</v>
      </c>
      <c r="D269" t="s">
        <v>2659</v>
      </c>
      <c r="E269" t="s">
        <v>6216</v>
      </c>
      <c r="F269" t="s">
        <v>324</v>
      </c>
    </row>
    <row r="270" spans="1:6">
      <c r="A270" t="s">
        <v>364</v>
      </c>
      <c r="B270" t="s">
        <v>375</v>
      </c>
      <c r="C270" t="s">
        <v>6217</v>
      </c>
      <c r="D270" t="s">
        <v>6217</v>
      </c>
      <c r="E270" t="s">
        <v>6218</v>
      </c>
      <c r="F270" t="s">
        <v>324</v>
      </c>
    </row>
    <row r="271" spans="1:6">
      <c r="A271" t="s">
        <v>364</v>
      </c>
      <c r="B271" t="s">
        <v>375</v>
      </c>
      <c r="D271" s="35" t="s">
        <v>6219</v>
      </c>
      <c r="E271" s="32"/>
      <c r="F271" s="32"/>
    </row>
    <row r="272" spans="1:6">
      <c r="A272" t="s">
        <v>364</v>
      </c>
      <c r="B272" t="s">
        <v>375</v>
      </c>
      <c r="C272" t="s">
        <v>6220</v>
      </c>
      <c r="D272" t="s">
        <v>6220</v>
      </c>
      <c r="E272" t="s">
        <v>6221</v>
      </c>
      <c r="F272" t="s">
        <v>324</v>
      </c>
    </row>
    <row r="273" spans="1:6">
      <c r="A273" t="s">
        <v>364</v>
      </c>
      <c r="B273" t="s">
        <v>6222</v>
      </c>
      <c r="C273" t="s">
        <v>6223</v>
      </c>
      <c r="D273" t="s">
        <v>6223</v>
      </c>
      <c r="E273" t="s">
        <v>328</v>
      </c>
      <c r="F273" t="s">
        <v>328</v>
      </c>
    </row>
    <row r="274" spans="1:6">
      <c r="A274" t="s">
        <v>364</v>
      </c>
      <c r="B274" t="s">
        <v>6222</v>
      </c>
      <c r="C274" t="s">
        <v>6224</v>
      </c>
      <c r="D274" t="s">
        <v>6224</v>
      </c>
      <c r="E274" t="s">
        <v>328</v>
      </c>
      <c r="F274" t="s">
        <v>328</v>
      </c>
    </row>
    <row r="275" spans="1:6">
      <c r="A275" t="s">
        <v>364</v>
      </c>
      <c r="B275" t="s">
        <v>6222</v>
      </c>
      <c r="C275" t="s">
        <v>6225</v>
      </c>
      <c r="D275" t="s">
        <v>6225</v>
      </c>
      <c r="E275" t="s">
        <v>328</v>
      </c>
      <c r="F275" t="s">
        <v>328</v>
      </c>
    </row>
    <row r="276" spans="1:6">
      <c r="A276" t="s">
        <v>364</v>
      </c>
      <c r="B276" t="s">
        <v>6222</v>
      </c>
      <c r="C276" t="s">
        <v>4430</v>
      </c>
      <c r="D276" t="s">
        <v>4430</v>
      </c>
      <c r="E276" t="s">
        <v>328</v>
      </c>
      <c r="F276" t="s">
        <v>328</v>
      </c>
    </row>
    <row r="277" spans="1:6">
      <c r="A277" t="s">
        <v>364</v>
      </c>
      <c r="B277" t="s">
        <v>6222</v>
      </c>
      <c r="C277" t="s">
        <v>6226</v>
      </c>
      <c r="D277" t="s">
        <v>6226</v>
      </c>
      <c r="E277" t="s">
        <v>328</v>
      </c>
      <c r="F277" t="s">
        <v>328</v>
      </c>
    </row>
    <row r="278" spans="1:6">
      <c r="A278" t="s">
        <v>364</v>
      </c>
      <c r="B278" t="s">
        <v>6222</v>
      </c>
      <c r="C278" t="s">
        <v>6227</v>
      </c>
      <c r="D278" t="s">
        <v>6227</v>
      </c>
      <c r="E278" t="s">
        <v>328</v>
      </c>
      <c r="F278" t="s">
        <v>328</v>
      </c>
    </row>
    <row r="279" spans="1:6">
      <c r="A279" t="s">
        <v>364</v>
      </c>
      <c r="B279" t="s">
        <v>6222</v>
      </c>
      <c r="C279" t="s">
        <v>6228</v>
      </c>
      <c r="D279" t="s">
        <v>6228</v>
      </c>
      <c r="E279" t="s">
        <v>328</v>
      </c>
      <c r="F279" t="s">
        <v>328</v>
      </c>
    </row>
    <row r="280" spans="1:6">
      <c r="A280" t="s">
        <v>364</v>
      </c>
      <c r="B280" t="s">
        <v>6222</v>
      </c>
      <c r="C280" t="s">
        <v>6229</v>
      </c>
      <c r="D280" t="s">
        <v>6229</v>
      </c>
      <c r="E280" t="s">
        <v>328</v>
      </c>
      <c r="F280" t="s">
        <v>328</v>
      </c>
    </row>
    <row r="281" spans="1:6">
      <c r="A281" t="s">
        <v>364</v>
      </c>
      <c r="B281" t="s">
        <v>6222</v>
      </c>
      <c r="C281" t="s">
        <v>6230</v>
      </c>
      <c r="D281" t="s">
        <v>6230</v>
      </c>
      <c r="E281" t="s">
        <v>328</v>
      </c>
      <c r="F281" t="s">
        <v>328</v>
      </c>
    </row>
    <row r="282" spans="1:6">
      <c r="A282" t="s">
        <v>364</v>
      </c>
      <c r="B282" t="s">
        <v>6222</v>
      </c>
      <c r="C282" t="s">
        <v>6231</v>
      </c>
      <c r="D282" t="s">
        <v>6231</v>
      </c>
      <c r="E282" t="s">
        <v>328</v>
      </c>
      <c r="F282" t="s">
        <v>328</v>
      </c>
    </row>
    <row r="283" spans="1:6">
      <c r="A283" t="s">
        <v>364</v>
      </c>
      <c r="B283" t="s">
        <v>6222</v>
      </c>
      <c r="C283" t="s">
        <v>6232</v>
      </c>
      <c r="D283" t="s">
        <v>6232</v>
      </c>
      <c r="E283" t="s">
        <v>328</v>
      </c>
      <c r="F283" t="s">
        <v>328</v>
      </c>
    </row>
    <row r="284" spans="1:6">
      <c r="A284" t="s">
        <v>364</v>
      </c>
      <c r="B284" t="s">
        <v>6222</v>
      </c>
      <c r="C284" t="s">
        <v>6233</v>
      </c>
      <c r="D284" t="s">
        <v>6233</v>
      </c>
      <c r="E284" t="s">
        <v>328</v>
      </c>
      <c r="F284" t="s">
        <v>328</v>
      </c>
    </row>
    <row r="285" spans="1:6">
      <c r="A285" t="s">
        <v>364</v>
      </c>
      <c r="B285" t="s">
        <v>6222</v>
      </c>
      <c r="C285" t="s">
        <v>6234</v>
      </c>
      <c r="D285" t="s">
        <v>6234</v>
      </c>
      <c r="E285" t="s">
        <v>328</v>
      </c>
      <c r="F285" t="s">
        <v>328</v>
      </c>
    </row>
    <row r="286" spans="1:6">
      <c r="A286" t="s">
        <v>364</v>
      </c>
      <c r="B286" t="s">
        <v>6222</v>
      </c>
      <c r="C286" t="s">
        <v>6235</v>
      </c>
      <c r="D286" t="s">
        <v>6235</v>
      </c>
      <c r="E286" t="s">
        <v>328</v>
      </c>
      <c r="F286" t="s">
        <v>328</v>
      </c>
    </row>
    <row r="287" spans="1:6">
      <c r="A287" t="s">
        <v>364</v>
      </c>
      <c r="B287" t="s">
        <v>6222</v>
      </c>
      <c r="C287" t="s">
        <v>6236</v>
      </c>
      <c r="D287" t="s">
        <v>6236</v>
      </c>
      <c r="E287" t="s">
        <v>328</v>
      </c>
      <c r="F287" t="s">
        <v>328</v>
      </c>
    </row>
    <row r="288" spans="1:6">
      <c r="A288" t="s">
        <v>364</v>
      </c>
      <c r="B288" t="s">
        <v>6222</v>
      </c>
      <c r="C288" t="s">
        <v>6237</v>
      </c>
      <c r="D288" t="s">
        <v>6237</v>
      </c>
      <c r="E288" t="s">
        <v>328</v>
      </c>
      <c r="F288" t="s">
        <v>328</v>
      </c>
    </row>
    <row r="289" spans="1:6">
      <c r="A289" t="s">
        <v>364</v>
      </c>
      <c r="B289" t="s">
        <v>6222</v>
      </c>
      <c r="C289" t="s">
        <v>6238</v>
      </c>
      <c r="D289" t="s">
        <v>6238</v>
      </c>
      <c r="E289" t="s">
        <v>328</v>
      </c>
      <c r="F289" t="s">
        <v>328</v>
      </c>
    </row>
    <row r="290" spans="1:6">
      <c r="A290" t="s">
        <v>364</v>
      </c>
      <c r="B290" t="s">
        <v>6222</v>
      </c>
      <c r="C290" t="s">
        <v>6239</v>
      </c>
      <c r="D290" t="s">
        <v>6239</v>
      </c>
      <c r="E290" t="s">
        <v>328</v>
      </c>
      <c r="F290" t="s">
        <v>328</v>
      </c>
    </row>
    <row r="291" spans="1:6">
      <c r="A291" t="s">
        <v>364</v>
      </c>
      <c r="B291" t="s">
        <v>6222</v>
      </c>
      <c r="C291" t="s">
        <v>6240</v>
      </c>
      <c r="D291" t="s">
        <v>6240</v>
      </c>
      <c r="E291" t="s">
        <v>328</v>
      </c>
      <c r="F291" t="s">
        <v>328</v>
      </c>
    </row>
    <row r="292" spans="1:6">
      <c r="A292" t="s">
        <v>364</v>
      </c>
      <c r="B292" t="s">
        <v>6222</v>
      </c>
      <c r="C292" t="s">
        <v>6241</v>
      </c>
      <c r="D292" t="s">
        <v>6241</v>
      </c>
      <c r="E292" t="s">
        <v>328</v>
      </c>
      <c r="F292" t="s">
        <v>328</v>
      </c>
    </row>
    <row r="293" spans="1:6">
      <c r="A293" t="s">
        <v>364</v>
      </c>
      <c r="B293" t="s">
        <v>6222</v>
      </c>
      <c r="C293" t="s">
        <v>6242</v>
      </c>
      <c r="D293" t="s">
        <v>6242</v>
      </c>
      <c r="E293" t="s">
        <v>328</v>
      </c>
      <c r="F293" t="s">
        <v>328</v>
      </c>
    </row>
    <row r="294" spans="1:6">
      <c r="A294" t="s">
        <v>364</v>
      </c>
      <c r="B294" t="s">
        <v>6222</v>
      </c>
      <c r="C294" t="s">
        <v>6243</v>
      </c>
      <c r="D294" t="s">
        <v>6243</v>
      </c>
      <c r="E294" t="s">
        <v>328</v>
      </c>
      <c r="F294" t="s">
        <v>328</v>
      </c>
    </row>
    <row r="295" spans="1:6">
      <c r="A295" t="s">
        <v>364</v>
      </c>
      <c r="B295" t="s">
        <v>6222</v>
      </c>
      <c r="C295" t="s">
        <v>6244</v>
      </c>
      <c r="D295" t="s">
        <v>6244</v>
      </c>
      <c r="E295" t="s">
        <v>328</v>
      </c>
      <c r="F295" t="s">
        <v>328</v>
      </c>
    </row>
    <row r="296" spans="1:6">
      <c r="A296" t="s">
        <v>364</v>
      </c>
      <c r="B296" t="s">
        <v>6222</v>
      </c>
      <c r="C296" t="s">
        <v>6245</v>
      </c>
      <c r="D296" t="s">
        <v>6245</v>
      </c>
      <c r="E296" t="s">
        <v>328</v>
      </c>
      <c r="F296" t="s">
        <v>328</v>
      </c>
    </row>
    <row r="297" spans="1:6">
      <c r="A297" t="s">
        <v>364</v>
      </c>
      <c r="B297" t="s">
        <v>6222</v>
      </c>
      <c r="C297" t="s">
        <v>6246</v>
      </c>
      <c r="D297" t="s">
        <v>6246</v>
      </c>
      <c r="E297" t="s">
        <v>328</v>
      </c>
      <c r="F297" t="s">
        <v>328</v>
      </c>
    </row>
    <row r="298" spans="1:6">
      <c r="A298" t="s">
        <v>364</v>
      </c>
      <c r="B298" t="s">
        <v>6222</v>
      </c>
      <c r="C298" t="s">
        <v>6247</v>
      </c>
      <c r="D298" t="s">
        <v>6247</v>
      </c>
      <c r="E298" t="s">
        <v>328</v>
      </c>
      <c r="F298" t="s">
        <v>328</v>
      </c>
    </row>
    <row r="299" spans="1:6">
      <c r="A299" t="s">
        <v>364</v>
      </c>
      <c r="B299" t="s">
        <v>6222</v>
      </c>
      <c r="C299" t="s">
        <v>6248</v>
      </c>
      <c r="D299" t="s">
        <v>6248</v>
      </c>
      <c r="E299" t="s">
        <v>328</v>
      </c>
      <c r="F299" t="s">
        <v>328</v>
      </c>
    </row>
    <row r="300" spans="1:6">
      <c r="A300" t="s">
        <v>364</v>
      </c>
      <c r="B300" t="s">
        <v>6222</v>
      </c>
      <c r="C300" t="s">
        <v>6249</v>
      </c>
      <c r="D300" t="s">
        <v>6249</v>
      </c>
      <c r="E300" t="s">
        <v>328</v>
      </c>
      <c r="F300" t="s">
        <v>328</v>
      </c>
    </row>
    <row r="301" spans="1:6">
      <c r="A301" t="s">
        <v>364</v>
      </c>
      <c r="B301" t="s">
        <v>6222</v>
      </c>
      <c r="C301" t="s">
        <v>6250</v>
      </c>
      <c r="D301" t="s">
        <v>6250</v>
      </c>
      <c r="E301" t="s">
        <v>328</v>
      </c>
      <c r="F301" t="s">
        <v>328</v>
      </c>
    </row>
    <row r="302" spans="1:6">
      <c r="A302" t="s">
        <v>364</v>
      </c>
      <c r="B302" t="s">
        <v>6222</v>
      </c>
      <c r="C302" t="s">
        <v>6251</v>
      </c>
      <c r="D302" t="s">
        <v>6251</v>
      </c>
      <c r="E302" t="s">
        <v>328</v>
      </c>
      <c r="F302" t="s">
        <v>328</v>
      </c>
    </row>
    <row r="303" spans="1:6">
      <c r="A303" t="s">
        <v>364</v>
      </c>
      <c r="B303" t="s">
        <v>6222</v>
      </c>
      <c r="C303" t="s">
        <v>6252</v>
      </c>
      <c r="D303" t="s">
        <v>6252</v>
      </c>
      <c r="E303" t="s">
        <v>328</v>
      </c>
      <c r="F303" t="s">
        <v>328</v>
      </c>
    </row>
    <row r="304" spans="1:6">
      <c r="A304" t="s">
        <v>364</v>
      </c>
      <c r="B304" t="s">
        <v>6222</v>
      </c>
      <c r="C304" t="s">
        <v>6253</v>
      </c>
      <c r="D304" t="s">
        <v>6253</v>
      </c>
      <c r="E304" t="s">
        <v>328</v>
      </c>
      <c r="F304" t="s">
        <v>328</v>
      </c>
    </row>
    <row r="305" spans="1:6">
      <c r="A305" t="s">
        <v>364</v>
      </c>
      <c r="B305" t="s">
        <v>6222</v>
      </c>
      <c r="C305" t="s">
        <v>6254</v>
      </c>
      <c r="D305" t="s">
        <v>6254</v>
      </c>
      <c r="E305" t="s">
        <v>328</v>
      </c>
      <c r="F305" t="s">
        <v>328</v>
      </c>
    </row>
    <row r="306" spans="1:6">
      <c r="A306" t="s">
        <v>364</v>
      </c>
      <c r="B306" t="s">
        <v>6222</v>
      </c>
      <c r="C306" t="s">
        <v>6255</v>
      </c>
      <c r="D306" t="s">
        <v>6255</v>
      </c>
      <c r="E306" t="s">
        <v>328</v>
      </c>
      <c r="F306" t="s">
        <v>328</v>
      </c>
    </row>
    <row r="307" spans="1:6">
      <c r="A307" t="s">
        <v>364</v>
      </c>
      <c r="B307" t="s">
        <v>6222</v>
      </c>
      <c r="C307" t="s">
        <v>6256</v>
      </c>
      <c r="D307" t="s">
        <v>6256</v>
      </c>
      <c r="E307" t="s">
        <v>328</v>
      </c>
      <c r="F307" t="s">
        <v>328</v>
      </c>
    </row>
    <row r="308" spans="1:6">
      <c r="A308" t="s">
        <v>364</v>
      </c>
      <c r="B308" t="s">
        <v>6222</v>
      </c>
      <c r="C308" t="s">
        <v>6257</v>
      </c>
      <c r="D308" t="s">
        <v>6257</v>
      </c>
      <c r="E308" t="s">
        <v>328</v>
      </c>
      <c r="F308" t="s">
        <v>328</v>
      </c>
    </row>
    <row r="309" spans="1:6">
      <c r="A309" t="s">
        <v>364</v>
      </c>
      <c r="B309" t="s">
        <v>6222</v>
      </c>
      <c r="C309" t="s">
        <v>6258</v>
      </c>
      <c r="D309" t="s">
        <v>6258</v>
      </c>
      <c r="E309" t="s">
        <v>328</v>
      </c>
      <c r="F309" t="s">
        <v>328</v>
      </c>
    </row>
    <row r="310" spans="1:6">
      <c r="A310" t="s">
        <v>364</v>
      </c>
      <c r="B310" t="s">
        <v>6222</v>
      </c>
      <c r="C310" t="s">
        <v>6259</v>
      </c>
      <c r="D310" t="s">
        <v>6259</v>
      </c>
      <c r="E310" t="s">
        <v>328</v>
      </c>
      <c r="F310" t="s">
        <v>328</v>
      </c>
    </row>
    <row r="311" spans="1:6">
      <c r="A311" t="s">
        <v>364</v>
      </c>
      <c r="B311" t="s">
        <v>6222</v>
      </c>
      <c r="C311" t="s">
        <v>6260</v>
      </c>
      <c r="D311" t="s">
        <v>6260</v>
      </c>
      <c r="E311" t="s">
        <v>328</v>
      </c>
      <c r="F311" t="s">
        <v>328</v>
      </c>
    </row>
    <row r="312" spans="1:6">
      <c r="A312" t="s">
        <v>364</v>
      </c>
      <c r="B312" t="s">
        <v>6222</v>
      </c>
      <c r="C312" t="s">
        <v>6261</v>
      </c>
      <c r="D312" t="s">
        <v>6261</v>
      </c>
      <c r="E312" t="s">
        <v>328</v>
      </c>
      <c r="F312" t="s">
        <v>328</v>
      </c>
    </row>
    <row r="313" spans="1:6">
      <c r="A313" t="s">
        <v>364</v>
      </c>
      <c r="B313" t="s">
        <v>6222</v>
      </c>
      <c r="C313" t="s">
        <v>6262</v>
      </c>
      <c r="D313" t="s">
        <v>6262</v>
      </c>
      <c r="E313" t="s">
        <v>328</v>
      </c>
      <c r="F313" t="s">
        <v>328</v>
      </c>
    </row>
    <row r="314" spans="1:6">
      <c r="A314" t="s">
        <v>364</v>
      </c>
      <c r="B314" t="s">
        <v>6222</v>
      </c>
      <c r="C314" t="s">
        <v>6263</v>
      </c>
      <c r="D314" t="s">
        <v>6263</v>
      </c>
      <c r="E314" t="s">
        <v>328</v>
      </c>
      <c r="F314" t="s">
        <v>328</v>
      </c>
    </row>
    <row r="315" spans="1:6">
      <c r="A315" t="s">
        <v>364</v>
      </c>
      <c r="B315" t="s">
        <v>6222</v>
      </c>
      <c r="C315" t="s">
        <v>6264</v>
      </c>
      <c r="D315" t="s">
        <v>6264</v>
      </c>
      <c r="E315" t="s">
        <v>328</v>
      </c>
      <c r="F315" t="s">
        <v>328</v>
      </c>
    </row>
    <row r="316" spans="1:6">
      <c r="A316" t="s">
        <v>364</v>
      </c>
      <c r="B316" t="s">
        <v>6222</v>
      </c>
      <c r="C316" t="s">
        <v>6265</v>
      </c>
      <c r="D316" t="s">
        <v>6265</v>
      </c>
      <c r="E316" t="s">
        <v>328</v>
      </c>
      <c r="F316" t="s">
        <v>328</v>
      </c>
    </row>
    <row r="317" spans="1:6">
      <c r="A317" t="s">
        <v>364</v>
      </c>
      <c r="B317" t="s">
        <v>6222</v>
      </c>
      <c r="C317" t="s">
        <v>6266</v>
      </c>
      <c r="D317" t="s">
        <v>6266</v>
      </c>
      <c r="E317" t="s">
        <v>328</v>
      </c>
      <c r="F317" t="s">
        <v>328</v>
      </c>
    </row>
    <row r="318" spans="1:6">
      <c r="A318" t="s">
        <v>364</v>
      </c>
      <c r="B318" t="s">
        <v>6222</v>
      </c>
      <c r="C318" t="s">
        <v>6267</v>
      </c>
      <c r="D318" t="s">
        <v>6267</v>
      </c>
      <c r="E318" t="s">
        <v>328</v>
      </c>
      <c r="F318" t="s">
        <v>328</v>
      </c>
    </row>
    <row r="319" spans="1:6">
      <c r="A319" t="s">
        <v>364</v>
      </c>
      <c r="B319" t="s">
        <v>6222</v>
      </c>
      <c r="C319" t="s">
        <v>6268</v>
      </c>
      <c r="D319" t="s">
        <v>6268</v>
      </c>
      <c r="E319" t="s">
        <v>328</v>
      </c>
      <c r="F319" t="s">
        <v>328</v>
      </c>
    </row>
    <row r="320" spans="1:6">
      <c r="A320" t="s">
        <v>364</v>
      </c>
      <c r="B320" t="s">
        <v>6222</v>
      </c>
      <c r="C320" t="s">
        <v>6269</v>
      </c>
      <c r="D320" t="s">
        <v>6269</v>
      </c>
      <c r="E320" t="s">
        <v>328</v>
      </c>
      <c r="F320" t="s">
        <v>328</v>
      </c>
    </row>
    <row r="321" spans="1:6">
      <c r="A321" t="s">
        <v>364</v>
      </c>
      <c r="B321" t="s">
        <v>37</v>
      </c>
      <c r="C321" t="s">
        <v>39</v>
      </c>
      <c r="D321" t="s">
        <v>6270</v>
      </c>
      <c r="E321" t="s">
        <v>6271</v>
      </c>
      <c r="F321" t="s">
        <v>324</v>
      </c>
    </row>
    <row r="322" spans="1:6">
      <c r="A322" t="s">
        <v>364</v>
      </c>
      <c r="B322" t="s">
        <v>37</v>
      </c>
      <c r="C322" t="s">
        <v>6272</v>
      </c>
      <c r="D322" t="s">
        <v>2389</v>
      </c>
      <c r="E322" s="32" t="s">
        <v>6273</v>
      </c>
      <c r="F322" t="s">
        <v>324</v>
      </c>
    </row>
    <row r="323" spans="1:6">
      <c r="A323" t="s">
        <v>364</v>
      </c>
      <c r="B323" t="s">
        <v>37</v>
      </c>
      <c r="C323" t="s">
        <v>6274</v>
      </c>
      <c r="D323" t="s">
        <v>6275</v>
      </c>
      <c r="E323" t="s">
        <v>6276</v>
      </c>
      <c r="F323" t="s">
        <v>324</v>
      </c>
    </row>
    <row r="324" spans="1:6">
      <c r="A324" t="s">
        <v>364</v>
      </c>
      <c r="B324" t="s">
        <v>37</v>
      </c>
      <c r="C324" t="s">
        <v>6277</v>
      </c>
      <c r="D324" t="s">
        <v>6278</v>
      </c>
      <c r="E324" t="s">
        <v>6279</v>
      </c>
      <c r="F324" t="s">
        <v>324</v>
      </c>
    </row>
    <row r="325" spans="1:6">
      <c r="A325" t="s">
        <v>364</v>
      </c>
      <c r="B325" t="s">
        <v>37</v>
      </c>
      <c r="C325" t="s">
        <v>6280</v>
      </c>
      <c r="D325" t="s">
        <v>6281</v>
      </c>
      <c r="E325" t="s">
        <v>6282</v>
      </c>
      <c r="F325" t="s">
        <v>324</v>
      </c>
    </row>
    <row r="326" spans="1:6">
      <c r="A326" t="s">
        <v>364</v>
      </c>
      <c r="B326" t="s">
        <v>37</v>
      </c>
      <c r="C326" t="s">
        <v>2659</v>
      </c>
      <c r="D326" t="s">
        <v>2659</v>
      </c>
      <c r="E326" t="s">
        <v>6283</v>
      </c>
      <c r="F326" t="s">
        <v>324</v>
      </c>
    </row>
    <row r="327" spans="1:6">
      <c r="A327" t="s">
        <v>364</v>
      </c>
      <c r="B327" t="s">
        <v>37</v>
      </c>
      <c r="D327" t="s">
        <v>6284</v>
      </c>
      <c r="E327" s="32" t="s">
        <v>6285</v>
      </c>
      <c r="F327" t="s">
        <v>330</v>
      </c>
    </row>
    <row r="328" spans="1:6">
      <c r="A328" t="s">
        <v>364</v>
      </c>
      <c r="B328" t="s">
        <v>61</v>
      </c>
      <c r="C328" t="s">
        <v>6286</v>
      </c>
      <c r="D328" t="s">
        <v>6286</v>
      </c>
      <c r="E328" t="s">
        <v>6287</v>
      </c>
      <c r="F328" t="s">
        <v>324</v>
      </c>
    </row>
    <row r="329" spans="1:6">
      <c r="A329" t="s">
        <v>364</v>
      </c>
      <c r="B329" t="s">
        <v>61</v>
      </c>
      <c r="C329" t="s">
        <v>6288</v>
      </c>
      <c r="D329" t="s">
        <v>6288</v>
      </c>
      <c r="E329" t="s">
        <v>6289</v>
      </c>
      <c r="F329" t="s">
        <v>324</v>
      </c>
    </row>
    <row r="330" spans="1:6">
      <c r="A330" t="s">
        <v>364</v>
      </c>
      <c r="B330" t="s">
        <v>61</v>
      </c>
      <c r="C330" t="s">
        <v>6290</v>
      </c>
      <c r="D330" t="s">
        <v>6290</v>
      </c>
      <c r="E330" t="s">
        <v>6291</v>
      </c>
      <c r="F330" t="s">
        <v>324</v>
      </c>
    </row>
    <row r="331" spans="1:6">
      <c r="A331" t="s">
        <v>364</v>
      </c>
      <c r="B331" t="s">
        <v>61</v>
      </c>
      <c r="C331" t="s">
        <v>6292</v>
      </c>
      <c r="D331" t="s">
        <v>6292</v>
      </c>
      <c r="E331" t="s">
        <v>6293</v>
      </c>
      <c r="F331" t="s">
        <v>324</v>
      </c>
    </row>
    <row r="332" spans="1:6">
      <c r="A332" t="s">
        <v>364</v>
      </c>
      <c r="B332" t="s">
        <v>61</v>
      </c>
      <c r="C332" t="s">
        <v>6294</v>
      </c>
      <c r="D332" t="s">
        <v>6294</v>
      </c>
      <c r="E332" t="s">
        <v>6295</v>
      </c>
      <c r="F332" t="s">
        <v>324</v>
      </c>
    </row>
    <row r="333" spans="1:6">
      <c r="A333" t="s">
        <v>364</v>
      </c>
      <c r="B333" t="s">
        <v>61</v>
      </c>
      <c r="C333" t="s">
        <v>6296</v>
      </c>
      <c r="D333" t="s">
        <v>6296</v>
      </c>
      <c r="E333" t="s">
        <v>6297</v>
      </c>
      <c r="F333" t="s">
        <v>324</v>
      </c>
    </row>
    <row r="334" spans="1:6">
      <c r="A334" t="s">
        <v>364</v>
      </c>
      <c r="B334" t="s">
        <v>61</v>
      </c>
      <c r="C334" t="s">
        <v>6298</v>
      </c>
      <c r="D334" t="s">
        <v>6298</v>
      </c>
      <c r="E334" t="s">
        <v>6299</v>
      </c>
      <c r="F334" t="s">
        <v>324</v>
      </c>
    </row>
    <row r="335" spans="1:6">
      <c r="A335" t="s">
        <v>364</v>
      </c>
      <c r="B335" t="s">
        <v>61</v>
      </c>
      <c r="C335" t="s">
        <v>6300</v>
      </c>
      <c r="D335" t="s">
        <v>6300</v>
      </c>
      <c r="E335" t="s">
        <v>6301</v>
      </c>
      <c r="F335" t="s">
        <v>324</v>
      </c>
    </row>
    <row r="336" spans="1:6">
      <c r="A336" t="s">
        <v>364</v>
      </c>
      <c r="B336" t="s">
        <v>61</v>
      </c>
      <c r="C336" t="s">
        <v>6302</v>
      </c>
      <c r="D336" t="s">
        <v>6302</v>
      </c>
      <c r="E336" t="s">
        <v>6303</v>
      </c>
      <c r="F336" t="s">
        <v>324</v>
      </c>
    </row>
    <row r="337" spans="1:6">
      <c r="A337" t="s">
        <v>364</v>
      </c>
      <c r="B337" t="s">
        <v>61</v>
      </c>
      <c r="C337" t="s">
        <v>6304</v>
      </c>
      <c r="D337" t="s">
        <v>6304</v>
      </c>
      <c r="E337" t="s">
        <v>6305</v>
      </c>
      <c r="F337" t="s">
        <v>324</v>
      </c>
    </row>
    <row r="338" spans="1:6">
      <c r="A338" t="s">
        <v>364</v>
      </c>
      <c r="B338" t="s">
        <v>61</v>
      </c>
      <c r="C338" t="s">
        <v>6306</v>
      </c>
      <c r="D338" t="s">
        <v>6306</v>
      </c>
      <c r="E338" t="s">
        <v>6307</v>
      </c>
      <c r="F338" t="s">
        <v>324</v>
      </c>
    </row>
    <row r="339" spans="1:6">
      <c r="A339" t="s">
        <v>364</v>
      </c>
      <c r="B339" t="s">
        <v>61</v>
      </c>
      <c r="C339" t="s">
        <v>6308</v>
      </c>
      <c r="D339" t="s">
        <v>6308</v>
      </c>
      <c r="E339" t="s">
        <v>6309</v>
      </c>
      <c r="F339" t="s">
        <v>324</v>
      </c>
    </row>
    <row r="340" spans="1:6">
      <c r="A340" t="s">
        <v>464</v>
      </c>
      <c r="B340" t="s">
        <v>6310</v>
      </c>
      <c r="C340" t="s">
        <v>6311</v>
      </c>
      <c r="D340" t="s">
        <v>6311</v>
      </c>
      <c r="E340" t="s">
        <v>6312</v>
      </c>
      <c r="F340" t="s">
        <v>324</v>
      </c>
    </row>
    <row r="341" spans="1:6">
      <c r="A341" t="s">
        <v>464</v>
      </c>
      <c r="B341" t="s">
        <v>6310</v>
      </c>
      <c r="C341" t="s">
        <v>6313</v>
      </c>
      <c r="D341" t="s">
        <v>6313</v>
      </c>
      <c r="E341" t="s">
        <v>6314</v>
      </c>
      <c r="F341" t="s">
        <v>324</v>
      </c>
    </row>
    <row r="342" spans="1:6">
      <c r="A342" t="s">
        <v>464</v>
      </c>
      <c r="B342" t="s">
        <v>6310</v>
      </c>
      <c r="C342" t="s">
        <v>6315</v>
      </c>
      <c r="D342" t="s">
        <v>6315</v>
      </c>
      <c r="E342" t="s">
        <v>6316</v>
      </c>
      <c r="F342" t="s">
        <v>324</v>
      </c>
    </row>
    <row r="343" spans="1:6">
      <c r="A343" t="s">
        <v>464</v>
      </c>
      <c r="B343" t="s">
        <v>6310</v>
      </c>
      <c r="C343" t="s">
        <v>6317</v>
      </c>
      <c r="D343" t="s">
        <v>6317</v>
      </c>
      <c r="E343" t="s">
        <v>6318</v>
      </c>
      <c r="F343" t="s">
        <v>324</v>
      </c>
    </row>
    <row r="344" spans="1:6">
      <c r="A344" t="s">
        <v>464</v>
      </c>
      <c r="B344" t="s">
        <v>6310</v>
      </c>
      <c r="C344" t="s">
        <v>6319</v>
      </c>
      <c r="D344" t="s">
        <v>6319</v>
      </c>
      <c r="E344" t="s">
        <v>6320</v>
      </c>
      <c r="F344" t="s">
        <v>324</v>
      </c>
    </row>
    <row r="345" spans="1:6">
      <c r="A345" t="s">
        <v>464</v>
      </c>
      <c r="B345" t="s">
        <v>6310</v>
      </c>
      <c r="C345" t="s">
        <v>6321</v>
      </c>
      <c r="D345" t="s">
        <v>6321</v>
      </c>
      <c r="E345" t="s">
        <v>6322</v>
      </c>
      <c r="F345" t="s">
        <v>324</v>
      </c>
    </row>
    <row r="346" spans="1:6">
      <c r="A346" t="s">
        <v>464</v>
      </c>
      <c r="B346" t="s">
        <v>6310</v>
      </c>
      <c r="C346" t="s">
        <v>6323</v>
      </c>
      <c r="D346" t="s">
        <v>6323</v>
      </c>
      <c r="E346" t="s">
        <v>6324</v>
      </c>
      <c r="F346" t="s">
        <v>324</v>
      </c>
    </row>
    <row r="347" spans="1:6">
      <c r="A347" t="s">
        <v>464</v>
      </c>
      <c r="B347" t="s">
        <v>6310</v>
      </c>
      <c r="C347" t="s">
        <v>6325</v>
      </c>
      <c r="D347" t="s">
        <v>6325</v>
      </c>
      <c r="E347" t="s">
        <v>6326</v>
      </c>
      <c r="F347" t="s">
        <v>324</v>
      </c>
    </row>
    <row r="348" spans="1:6">
      <c r="A348" t="s">
        <v>464</v>
      </c>
      <c r="B348" t="s">
        <v>6310</v>
      </c>
      <c r="C348" t="s">
        <v>6327</v>
      </c>
      <c r="D348" t="s">
        <v>6327</v>
      </c>
      <c r="E348" t="s">
        <v>6328</v>
      </c>
      <c r="F348" t="s">
        <v>324</v>
      </c>
    </row>
    <row r="349" spans="1:6">
      <c r="A349" t="s">
        <v>464</v>
      </c>
      <c r="B349" t="s">
        <v>6310</v>
      </c>
      <c r="C349" t="s">
        <v>6329</v>
      </c>
      <c r="D349" t="s">
        <v>6329</v>
      </c>
      <c r="E349" t="s">
        <v>6330</v>
      </c>
      <c r="F349" t="s">
        <v>324</v>
      </c>
    </row>
    <row r="350" spans="1:6">
      <c r="A350" t="s">
        <v>464</v>
      </c>
      <c r="B350" t="s">
        <v>6310</v>
      </c>
      <c r="C350" t="s">
        <v>6331</v>
      </c>
      <c r="D350" t="s">
        <v>6331</v>
      </c>
      <c r="E350" t="s">
        <v>6332</v>
      </c>
      <c r="F350" t="s">
        <v>324</v>
      </c>
    </row>
    <row r="351" spans="1:6" ht="15.95">
      <c r="A351" t="s">
        <v>464</v>
      </c>
      <c r="B351" t="s">
        <v>633</v>
      </c>
      <c r="C351" t="s">
        <v>6333</v>
      </c>
      <c r="D351" t="s">
        <v>6333</v>
      </c>
      <c r="E351" s="31" t="s">
        <v>6334</v>
      </c>
      <c r="F351" t="s">
        <v>324</v>
      </c>
    </row>
    <row r="352" spans="1:6">
      <c r="A352" t="s">
        <v>464</v>
      </c>
      <c r="B352" t="s">
        <v>633</v>
      </c>
      <c r="C352" t="s">
        <v>6335</v>
      </c>
      <c r="D352" t="s">
        <v>6335</v>
      </c>
      <c r="E352" t="s">
        <v>6336</v>
      </c>
      <c r="F352" t="s">
        <v>324</v>
      </c>
    </row>
    <row r="353" spans="1:6">
      <c r="A353" t="s">
        <v>464</v>
      </c>
      <c r="B353" t="s">
        <v>633</v>
      </c>
      <c r="C353" t="s">
        <v>6337</v>
      </c>
      <c r="D353" t="s">
        <v>6337</v>
      </c>
      <c r="E353" t="s">
        <v>6338</v>
      </c>
      <c r="F353" t="s">
        <v>324</v>
      </c>
    </row>
    <row r="354" spans="1:6">
      <c r="A354" t="s">
        <v>464</v>
      </c>
      <c r="B354" t="s">
        <v>633</v>
      </c>
      <c r="C354" t="s">
        <v>6339</v>
      </c>
      <c r="D354" t="s">
        <v>6339</v>
      </c>
      <c r="E354" t="s">
        <v>6340</v>
      </c>
      <c r="F354" t="s">
        <v>324</v>
      </c>
    </row>
    <row r="355" spans="1:6">
      <c r="A355" t="s">
        <v>464</v>
      </c>
      <c r="B355" t="s">
        <v>655</v>
      </c>
      <c r="C355" t="s">
        <v>69</v>
      </c>
      <c r="D355" t="s">
        <v>69</v>
      </c>
      <c r="E355" t="s">
        <v>5740</v>
      </c>
      <c r="F355" t="s">
        <v>324</v>
      </c>
    </row>
    <row r="356" spans="1:6">
      <c r="A356" t="s">
        <v>464</v>
      </c>
      <c r="B356" t="s">
        <v>655</v>
      </c>
      <c r="C356" t="s">
        <v>6341</v>
      </c>
      <c r="D356" t="s">
        <v>6341</v>
      </c>
      <c r="E356" t="s">
        <v>6342</v>
      </c>
      <c r="F356" t="s">
        <v>324</v>
      </c>
    </row>
    <row r="357" spans="1:6">
      <c r="A357" t="s">
        <v>464</v>
      </c>
      <c r="B357" t="s">
        <v>655</v>
      </c>
      <c r="D357" t="s">
        <v>6001</v>
      </c>
      <c r="E357" t="s">
        <v>6343</v>
      </c>
      <c r="F357" t="s">
        <v>324</v>
      </c>
    </row>
    <row r="358" spans="1:6">
      <c r="A358" t="s">
        <v>464</v>
      </c>
      <c r="B358" t="s">
        <v>655</v>
      </c>
      <c r="C358" t="s">
        <v>6344</v>
      </c>
      <c r="D358" t="s">
        <v>6344</v>
      </c>
      <c r="E358" s="32" t="s">
        <v>6345</v>
      </c>
      <c r="F358" t="s">
        <v>330</v>
      </c>
    </row>
    <row r="359" spans="1:6">
      <c r="A359" t="s">
        <v>464</v>
      </c>
      <c r="B359" t="s">
        <v>655</v>
      </c>
      <c r="C359" t="s">
        <v>6346</v>
      </c>
      <c r="D359" t="s">
        <v>6346</v>
      </c>
      <c r="E359" s="32" t="s">
        <v>6347</v>
      </c>
      <c r="F359" t="s">
        <v>330</v>
      </c>
    </row>
    <row r="360" spans="1:6">
      <c r="A360" t="s">
        <v>464</v>
      </c>
      <c r="B360" t="s">
        <v>655</v>
      </c>
      <c r="C360" t="s">
        <v>6348</v>
      </c>
      <c r="D360" t="s">
        <v>6348</v>
      </c>
      <c r="E360" t="s">
        <v>6349</v>
      </c>
      <c r="F360" t="s">
        <v>324</v>
      </c>
    </row>
    <row r="361" spans="1:6">
      <c r="A361" t="s">
        <v>464</v>
      </c>
      <c r="B361" t="s">
        <v>655</v>
      </c>
      <c r="C361" t="s">
        <v>6350</v>
      </c>
      <c r="D361" t="s">
        <v>6350</v>
      </c>
      <c r="E361" t="s">
        <v>6351</v>
      </c>
      <c r="F361" t="s">
        <v>324</v>
      </c>
    </row>
    <row r="362" spans="1:6">
      <c r="A362" t="s">
        <v>464</v>
      </c>
      <c r="B362" t="s">
        <v>655</v>
      </c>
      <c r="D362" t="s">
        <v>6352</v>
      </c>
      <c r="E362" t="s">
        <v>6353</v>
      </c>
      <c r="F362" t="s">
        <v>324</v>
      </c>
    </row>
    <row r="363" spans="1:6">
      <c r="A363" t="s">
        <v>464</v>
      </c>
      <c r="B363" t="s">
        <v>655</v>
      </c>
      <c r="C363" t="s">
        <v>6354</v>
      </c>
      <c r="D363" t="s">
        <v>6354</v>
      </c>
      <c r="E363" t="s">
        <v>6355</v>
      </c>
      <c r="F363" t="s">
        <v>324</v>
      </c>
    </row>
    <row r="364" spans="1:6">
      <c r="A364" t="s">
        <v>464</v>
      </c>
      <c r="B364" t="s">
        <v>662</v>
      </c>
      <c r="C364" t="s">
        <v>6356</v>
      </c>
      <c r="D364" t="s">
        <v>6356</v>
      </c>
      <c r="E364" t="s">
        <v>6357</v>
      </c>
      <c r="F364" t="s">
        <v>324</v>
      </c>
    </row>
    <row r="365" spans="1:6">
      <c r="A365" t="s">
        <v>464</v>
      </c>
      <c r="B365" t="s">
        <v>662</v>
      </c>
      <c r="C365" t="s">
        <v>6358</v>
      </c>
      <c r="D365" t="s">
        <v>6358</v>
      </c>
      <c r="E365" t="s">
        <v>6359</v>
      </c>
      <c r="F365" t="s">
        <v>324</v>
      </c>
    </row>
    <row r="366" spans="1:6">
      <c r="A366" t="s">
        <v>464</v>
      </c>
      <c r="B366" t="s">
        <v>6360</v>
      </c>
      <c r="C366" t="s">
        <v>69</v>
      </c>
      <c r="D366" t="s">
        <v>69</v>
      </c>
    </row>
    <row r="367" spans="1:6">
      <c r="A367" t="s">
        <v>464</v>
      </c>
      <c r="B367" t="s">
        <v>6360</v>
      </c>
      <c r="C367" t="s">
        <v>6361</v>
      </c>
      <c r="D367" t="s">
        <v>6361</v>
      </c>
    </row>
    <row r="368" spans="1:6">
      <c r="A368" t="s">
        <v>464</v>
      </c>
      <c r="B368" t="s">
        <v>6360</v>
      </c>
      <c r="C368" t="s">
        <v>6341</v>
      </c>
      <c r="D368" t="s">
        <v>6341</v>
      </c>
    </row>
    <row r="369" spans="1:6">
      <c r="A369" t="s">
        <v>464</v>
      </c>
      <c r="B369" t="s">
        <v>6360</v>
      </c>
      <c r="C369" t="s">
        <v>5741</v>
      </c>
      <c r="D369" t="s">
        <v>5741</v>
      </c>
    </row>
    <row r="370" spans="1:6">
      <c r="A370" t="s">
        <v>464</v>
      </c>
      <c r="B370" t="s">
        <v>6360</v>
      </c>
      <c r="C370" t="s">
        <v>5982</v>
      </c>
      <c r="D370" t="s">
        <v>5982</v>
      </c>
    </row>
    <row r="371" spans="1:6">
      <c r="A371" t="s">
        <v>464</v>
      </c>
      <c r="B371" t="s">
        <v>6360</v>
      </c>
      <c r="C371" t="s">
        <v>6362</v>
      </c>
      <c r="D371" t="s">
        <v>6362</v>
      </c>
    </row>
    <row r="372" spans="1:6">
      <c r="A372" t="s">
        <v>464</v>
      </c>
      <c r="B372" t="s">
        <v>6360</v>
      </c>
      <c r="C372" t="s">
        <v>6348</v>
      </c>
      <c r="D372" t="s">
        <v>6348</v>
      </c>
    </row>
    <row r="373" spans="1:6">
      <c r="A373" t="s">
        <v>464</v>
      </c>
      <c r="B373" t="s">
        <v>6360</v>
      </c>
      <c r="C373" t="s">
        <v>5744</v>
      </c>
      <c r="D373" t="s">
        <v>5744</v>
      </c>
    </row>
    <row r="374" spans="1:6">
      <c r="A374" t="s">
        <v>464</v>
      </c>
      <c r="B374" t="s">
        <v>6360</v>
      </c>
      <c r="C374" t="s">
        <v>6350</v>
      </c>
      <c r="D374" t="s">
        <v>6350</v>
      </c>
    </row>
    <row r="375" spans="1:6">
      <c r="A375" t="s">
        <v>464</v>
      </c>
      <c r="B375" t="s">
        <v>6360</v>
      </c>
      <c r="C375" t="s">
        <v>5752</v>
      </c>
      <c r="D375" t="s">
        <v>5752</v>
      </c>
    </row>
    <row r="376" spans="1:6">
      <c r="A376" t="s">
        <v>464</v>
      </c>
      <c r="B376" t="s">
        <v>694</v>
      </c>
      <c r="D376" t="s">
        <v>6363</v>
      </c>
      <c r="E376" t="s">
        <v>6364</v>
      </c>
      <c r="F376" t="s">
        <v>330</v>
      </c>
    </row>
    <row r="377" spans="1:6">
      <c r="A377" t="s">
        <v>464</v>
      </c>
      <c r="B377" t="s">
        <v>694</v>
      </c>
      <c r="D377" t="s">
        <v>6365</v>
      </c>
      <c r="E377" t="s">
        <v>6366</v>
      </c>
      <c r="F377" t="s">
        <v>330</v>
      </c>
    </row>
    <row r="378" spans="1:6">
      <c r="A378" t="s">
        <v>464</v>
      </c>
      <c r="B378" t="s">
        <v>694</v>
      </c>
      <c r="D378" t="s">
        <v>6367</v>
      </c>
      <c r="E378" t="s">
        <v>6368</v>
      </c>
      <c r="F378" t="s">
        <v>330</v>
      </c>
    </row>
    <row r="379" spans="1:6">
      <c r="A379" t="s">
        <v>464</v>
      </c>
      <c r="B379" t="s">
        <v>694</v>
      </c>
      <c r="D379" t="s">
        <v>6369</v>
      </c>
      <c r="E379" t="s">
        <v>6370</v>
      </c>
      <c r="F379" t="s">
        <v>330</v>
      </c>
    </row>
    <row r="380" spans="1:6">
      <c r="A380" t="s">
        <v>464</v>
      </c>
      <c r="B380" t="s">
        <v>694</v>
      </c>
      <c r="D380" t="s">
        <v>6371</v>
      </c>
      <c r="E380" t="s">
        <v>6372</v>
      </c>
      <c r="F380" t="s">
        <v>330</v>
      </c>
    </row>
    <row r="381" spans="1:6">
      <c r="A381" t="s">
        <v>464</v>
      </c>
      <c r="B381" t="s">
        <v>694</v>
      </c>
      <c r="D381" t="s">
        <v>6373</v>
      </c>
      <c r="E381" t="s">
        <v>6374</v>
      </c>
      <c r="F381" t="s">
        <v>330</v>
      </c>
    </row>
    <row r="382" spans="1:6">
      <c r="A382" t="s">
        <v>464</v>
      </c>
      <c r="B382" t="s">
        <v>694</v>
      </c>
      <c r="D382" t="s">
        <v>6375</v>
      </c>
      <c r="E382" t="s">
        <v>6376</v>
      </c>
      <c r="F382" t="s">
        <v>330</v>
      </c>
    </row>
    <row r="383" spans="1:6">
      <c r="A383" t="s">
        <v>464</v>
      </c>
      <c r="B383" t="s">
        <v>694</v>
      </c>
      <c r="D383" t="s">
        <v>6377</v>
      </c>
      <c r="E383" t="s">
        <v>6378</v>
      </c>
      <c r="F383" t="s">
        <v>330</v>
      </c>
    </row>
    <row r="384" spans="1:6">
      <c r="A384" t="s">
        <v>464</v>
      </c>
      <c r="B384" t="s">
        <v>6379</v>
      </c>
      <c r="D384" t="s">
        <v>6380</v>
      </c>
    </row>
    <row r="385" spans="1:6">
      <c r="A385" t="s">
        <v>464</v>
      </c>
      <c r="B385" t="s">
        <v>6379</v>
      </c>
      <c r="C385" t="s">
        <v>69</v>
      </c>
      <c r="D385" t="s">
        <v>69</v>
      </c>
      <c r="E385" t="s">
        <v>6042</v>
      </c>
      <c r="F385" t="s">
        <v>324</v>
      </c>
    </row>
    <row r="386" spans="1:6">
      <c r="A386" t="s">
        <v>464</v>
      </c>
      <c r="B386" t="s">
        <v>6379</v>
      </c>
      <c r="C386" t="s">
        <v>6361</v>
      </c>
      <c r="D386" t="s">
        <v>6361</v>
      </c>
      <c r="E386" t="s">
        <v>6381</v>
      </c>
      <c r="F386" t="s">
        <v>324</v>
      </c>
    </row>
    <row r="387" spans="1:6">
      <c r="A387" t="s">
        <v>464</v>
      </c>
      <c r="B387" t="s">
        <v>6379</v>
      </c>
      <c r="C387" t="s">
        <v>6341</v>
      </c>
      <c r="D387" t="s">
        <v>6341</v>
      </c>
      <c r="E387" t="s">
        <v>6382</v>
      </c>
      <c r="F387" t="s">
        <v>324</v>
      </c>
    </row>
    <row r="388" spans="1:6">
      <c r="A388" t="s">
        <v>464</v>
      </c>
      <c r="B388" t="s">
        <v>6379</v>
      </c>
      <c r="C388" t="s">
        <v>5741</v>
      </c>
      <c r="D388" t="s">
        <v>5741</v>
      </c>
      <c r="E388" t="s">
        <v>6383</v>
      </c>
      <c r="F388" t="s">
        <v>324</v>
      </c>
    </row>
    <row r="389" spans="1:6">
      <c r="A389" t="s">
        <v>464</v>
      </c>
      <c r="B389" t="s">
        <v>6379</v>
      </c>
      <c r="C389" t="s">
        <v>5982</v>
      </c>
      <c r="D389" t="s">
        <v>5982</v>
      </c>
      <c r="E389" t="s">
        <v>6384</v>
      </c>
      <c r="F389" t="s">
        <v>324</v>
      </c>
    </row>
    <row r="390" spans="1:6">
      <c r="A390" t="s">
        <v>464</v>
      </c>
      <c r="B390" t="s">
        <v>6379</v>
      </c>
      <c r="C390" t="s">
        <v>151</v>
      </c>
      <c r="D390" t="s">
        <v>151</v>
      </c>
      <c r="E390" t="s">
        <v>6385</v>
      </c>
      <c r="F390" t="s">
        <v>324</v>
      </c>
    </row>
    <row r="391" spans="1:6">
      <c r="A391" t="s">
        <v>464</v>
      </c>
      <c r="B391" t="s">
        <v>6379</v>
      </c>
      <c r="C391" t="s">
        <v>6362</v>
      </c>
      <c r="D391" t="s">
        <v>6362</v>
      </c>
      <c r="E391" t="s">
        <v>6386</v>
      </c>
      <c r="F391" t="s">
        <v>324</v>
      </c>
    </row>
    <row r="392" spans="1:6">
      <c r="A392" t="s">
        <v>464</v>
      </c>
      <c r="B392" t="s">
        <v>6379</v>
      </c>
      <c r="C392" t="s">
        <v>6387</v>
      </c>
      <c r="D392" t="s">
        <v>6387</v>
      </c>
      <c r="E392" t="s">
        <v>6388</v>
      </c>
      <c r="F392" t="s">
        <v>324</v>
      </c>
    </row>
    <row r="393" spans="1:6">
      <c r="A393" t="s">
        <v>464</v>
      </c>
      <c r="B393" t="s">
        <v>6379</v>
      </c>
      <c r="C393" t="s">
        <v>5839</v>
      </c>
      <c r="D393" t="s">
        <v>5839</v>
      </c>
      <c r="E393" t="s">
        <v>6389</v>
      </c>
      <c r="F393" t="s">
        <v>324</v>
      </c>
    </row>
    <row r="394" spans="1:6">
      <c r="A394" t="s">
        <v>464</v>
      </c>
      <c r="B394" t="s">
        <v>6379</v>
      </c>
      <c r="C394" t="s">
        <v>5744</v>
      </c>
      <c r="D394" t="s">
        <v>5744</v>
      </c>
      <c r="E394" t="s">
        <v>6390</v>
      </c>
      <c r="F394" t="s">
        <v>324</v>
      </c>
    </row>
    <row r="395" spans="1:6">
      <c r="A395" t="s">
        <v>464</v>
      </c>
      <c r="B395" t="s">
        <v>6379</v>
      </c>
      <c r="C395" t="s">
        <v>5752</v>
      </c>
      <c r="D395" t="s">
        <v>5752</v>
      </c>
      <c r="E395" t="s">
        <v>6391</v>
      </c>
      <c r="F395" t="s">
        <v>324</v>
      </c>
    </row>
    <row r="396" spans="1:6">
      <c r="A396" t="s">
        <v>464</v>
      </c>
      <c r="B396" t="s">
        <v>6392</v>
      </c>
      <c r="C396" t="s">
        <v>69</v>
      </c>
      <c r="D396" t="s">
        <v>69</v>
      </c>
    </row>
    <row r="397" spans="1:6">
      <c r="A397" t="s">
        <v>464</v>
      </c>
      <c r="B397" t="s">
        <v>6392</v>
      </c>
      <c r="C397" t="s">
        <v>6361</v>
      </c>
      <c r="D397" t="s">
        <v>6361</v>
      </c>
    </row>
    <row r="398" spans="1:6">
      <c r="A398" t="s">
        <v>464</v>
      </c>
      <c r="B398" t="s">
        <v>6392</v>
      </c>
      <c r="C398" t="s">
        <v>6341</v>
      </c>
      <c r="D398" t="s">
        <v>6341</v>
      </c>
    </row>
    <row r="399" spans="1:6">
      <c r="A399" t="s">
        <v>464</v>
      </c>
      <c r="B399" t="s">
        <v>6392</v>
      </c>
      <c r="C399" t="s">
        <v>6348</v>
      </c>
      <c r="D399" t="s">
        <v>6348</v>
      </c>
    </row>
    <row r="400" spans="1:6">
      <c r="A400" t="s">
        <v>464</v>
      </c>
      <c r="B400" t="s">
        <v>6392</v>
      </c>
      <c r="C400" t="s">
        <v>6350</v>
      </c>
      <c r="D400" t="s">
        <v>6350</v>
      </c>
    </row>
    <row r="401" spans="1:5">
      <c r="A401" t="s">
        <v>464</v>
      </c>
      <c r="B401" t="s">
        <v>6392</v>
      </c>
      <c r="C401" t="s">
        <v>5744</v>
      </c>
      <c r="D401" t="s">
        <v>5744</v>
      </c>
    </row>
    <row r="402" spans="1:5">
      <c r="A402" t="s">
        <v>464</v>
      </c>
      <c r="B402" t="s">
        <v>6392</v>
      </c>
      <c r="C402" t="s">
        <v>5752</v>
      </c>
      <c r="D402" t="s">
        <v>5752</v>
      </c>
    </row>
    <row r="403" spans="1:5">
      <c r="A403" t="s">
        <v>464</v>
      </c>
      <c r="B403" t="s">
        <v>690</v>
      </c>
      <c r="D403" t="s">
        <v>6393</v>
      </c>
      <c r="E403" t="s">
        <v>6394</v>
      </c>
    </row>
    <row r="404" spans="1:5">
      <c r="A404" t="s">
        <v>464</v>
      </c>
      <c r="B404" t="s">
        <v>690</v>
      </c>
      <c r="D404" t="s">
        <v>6395</v>
      </c>
      <c r="E404" t="s">
        <v>6396</v>
      </c>
    </row>
    <row r="405" spans="1:5">
      <c r="A405" t="s">
        <v>464</v>
      </c>
      <c r="B405" t="s">
        <v>690</v>
      </c>
      <c r="D405" t="s">
        <v>6397</v>
      </c>
      <c r="E405" t="s">
        <v>6398</v>
      </c>
    </row>
    <row r="406" spans="1:5">
      <c r="A406" t="s">
        <v>464</v>
      </c>
      <c r="B406" t="s">
        <v>690</v>
      </c>
      <c r="D406" t="s">
        <v>6399</v>
      </c>
      <c r="E406" t="s">
        <v>6400</v>
      </c>
    </row>
    <row r="407" spans="1:5">
      <c r="A407" t="s">
        <v>464</v>
      </c>
      <c r="B407" t="s">
        <v>690</v>
      </c>
      <c r="D407" t="s">
        <v>6367</v>
      </c>
      <c r="E407" t="s">
        <v>6401</v>
      </c>
    </row>
    <row r="408" spans="1:5">
      <c r="A408" t="s">
        <v>464</v>
      </c>
      <c r="B408" t="s">
        <v>6402</v>
      </c>
      <c r="C408" t="s">
        <v>69</v>
      </c>
      <c r="D408" t="s">
        <v>69</v>
      </c>
    </row>
    <row r="409" spans="1:5">
      <c r="A409" t="s">
        <v>464</v>
      </c>
      <c r="B409" t="s">
        <v>6402</v>
      </c>
      <c r="C409" t="s">
        <v>6361</v>
      </c>
      <c r="D409" t="s">
        <v>6361</v>
      </c>
    </row>
    <row r="410" spans="1:5">
      <c r="A410" t="s">
        <v>464</v>
      </c>
      <c r="B410" t="s">
        <v>6402</v>
      </c>
      <c r="C410" t="s">
        <v>5741</v>
      </c>
      <c r="D410" t="s">
        <v>5741</v>
      </c>
    </row>
    <row r="411" spans="1:5">
      <c r="A411" t="s">
        <v>464</v>
      </c>
      <c r="B411" t="s">
        <v>6402</v>
      </c>
      <c r="C411" t="s">
        <v>5982</v>
      </c>
      <c r="D411" t="s">
        <v>5982</v>
      </c>
    </row>
    <row r="412" spans="1:5">
      <c r="A412" t="s">
        <v>464</v>
      </c>
      <c r="B412" t="s">
        <v>6402</v>
      </c>
      <c r="C412" t="s">
        <v>151</v>
      </c>
      <c r="D412" t="s">
        <v>151</v>
      </c>
    </row>
    <row r="413" spans="1:5">
      <c r="A413" t="s">
        <v>464</v>
      </c>
      <c r="B413" t="s">
        <v>6402</v>
      </c>
      <c r="C413" t="s">
        <v>6362</v>
      </c>
      <c r="D413" t="s">
        <v>6362</v>
      </c>
    </row>
    <row r="414" spans="1:5">
      <c r="A414" t="s">
        <v>464</v>
      </c>
      <c r="B414" t="s">
        <v>6402</v>
      </c>
      <c r="C414" t="s">
        <v>6387</v>
      </c>
      <c r="D414" t="s">
        <v>6387</v>
      </c>
    </row>
    <row r="415" spans="1:5">
      <c r="A415" t="s">
        <v>464</v>
      </c>
      <c r="B415" t="s">
        <v>6402</v>
      </c>
      <c r="C415" t="s">
        <v>5839</v>
      </c>
      <c r="D415" t="s">
        <v>5839</v>
      </c>
    </row>
    <row r="416" spans="1:5">
      <c r="A416" t="s">
        <v>464</v>
      </c>
      <c r="B416" t="s">
        <v>6402</v>
      </c>
      <c r="C416" t="s">
        <v>5744</v>
      </c>
      <c r="D416" t="s">
        <v>5744</v>
      </c>
    </row>
    <row r="417" spans="1:6">
      <c r="A417" t="s">
        <v>464</v>
      </c>
      <c r="B417" t="s">
        <v>6402</v>
      </c>
      <c r="C417" t="s">
        <v>5752</v>
      </c>
      <c r="D417" t="s">
        <v>5752</v>
      </c>
    </row>
    <row r="418" spans="1:6">
      <c r="A418" t="s">
        <v>464</v>
      </c>
      <c r="B418" t="s">
        <v>6402</v>
      </c>
      <c r="D418" t="s">
        <v>6380</v>
      </c>
    </row>
    <row r="419" spans="1:6">
      <c r="A419" t="s">
        <v>464</v>
      </c>
      <c r="B419" t="s">
        <v>74</v>
      </c>
      <c r="C419" t="s">
        <v>6403</v>
      </c>
      <c r="D419" t="s">
        <v>6403</v>
      </c>
      <c r="E419" t="s">
        <v>6404</v>
      </c>
      <c r="F419" t="s">
        <v>324</v>
      </c>
    </row>
    <row r="420" spans="1:6">
      <c r="A420" t="s">
        <v>464</v>
      </c>
      <c r="B420" t="s">
        <v>74</v>
      </c>
      <c r="C420" t="s">
        <v>6405</v>
      </c>
      <c r="D420" t="s">
        <v>6405</v>
      </c>
      <c r="E420" t="s">
        <v>6404</v>
      </c>
      <c r="F420" t="s">
        <v>324</v>
      </c>
    </row>
    <row r="421" spans="1:6">
      <c r="A421" t="s">
        <v>464</v>
      </c>
      <c r="B421" t="s">
        <v>74</v>
      </c>
      <c r="C421" t="s">
        <v>6406</v>
      </c>
      <c r="D421" t="s">
        <v>6406</v>
      </c>
      <c r="E421" t="s">
        <v>6404</v>
      </c>
      <c r="F421" t="s">
        <v>324</v>
      </c>
    </row>
    <row r="422" spans="1:6">
      <c r="A422" t="s">
        <v>464</v>
      </c>
      <c r="B422" t="s">
        <v>74</v>
      </c>
      <c r="C422" t="s">
        <v>6407</v>
      </c>
      <c r="D422" t="s">
        <v>6407</v>
      </c>
      <c r="E422" t="s">
        <v>6404</v>
      </c>
      <c r="F422" t="s">
        <v>324</v>
      </c>
    </row>
    <row r="423" spans="1:6">
      <c r="A423" t="s">
        <v>464</v>
      </c>
      <c r="B423" t="s">
        <v>74</v>
      </c>
      <c r="C423" t="s">
        <v>6408</v>
      </c>
      <c r="D423" t="s">
        <v>6408</v>
      </c>
      <c r="E423" t="s">
        <v>6409</v>
      </c>
      <c r="F423" t="s">
        <v>324</v>
      </c>
    </row>
    <row r="424" spans="1:6">
      <c r="A424" t="s">
        <v>464</v>
      </c>
      <c r="B424" t="s">
        <v>74</v>
      </c>
      <c r="C424" t="s">
        <v>6410</v>
      </c>
      <c r="D424" t="s">
        <v>6410</v>
      </c>
      <c r="E424" t="s">
        <v>6411</v>
      </c>
      <c r="F424" t="s">
        <v>324</v>
      </c>
    </row>
    <row r="425" spans="1:6">
      <c r="A425" t="s">
        <v>464</v>
      </c>
      <c r="B425" t="s">
        <v>74</v>
      </c>
      <c r="C425" t="s">
        <v>6412</v>
      </c>
      <c r="D425" t="s">
        <v>6412</v>
      </c>
      <c r="E425" t="s">
        <v>6413</v>
      </c>
      <c r="F425" t="s">
        <v>324</v>
      </c>
    </row>
    <row r="426" spans="1:6">
      <c r="A426" t="s">
        <v>464</v>
      </c>
      <c r="B426" t="s">
        <v>74</v>
      </c>
      <c r="C426" t="s">
        <v>6414</v>
      </c>
      <c r="D426" t="s">
        <v>6414</v>
      </c>
      <c r="E426" t="s">
        <v>6415</v>
      </c>
      <c r="F426" t="s">
        <v>324</v>
      </c>
    </row>
    <row r="427" spans="1:6">
      <c r="A427" t="s">
        <v>464</v>
      </c>
      <c r="B427" t="s">
        <v>74</v>
      </c>
      <c r="C427" t="s">
        <v>6416</v>
      </c>
      <c r="D427" t="s">
        <v>6416</v>
      </c>
      <c r="E427" t="s">
        <v>6417</v>
      </c>
      <c r="F427" t="s">
        <v>324</v>
      </c>
    </row>
    <row r="428" spans="1:6">
      <c r="A428" t="s">
        <v>464</v>
      </c>
      <c r="B428" t="s">
        <v>74</v>
      </c>
      <c r="C428" t="s">
        <v>6418</v>
      </c>
      <c r="D428" t="s">
        <v>6418</v>
      </c>
      <c r="E428" t="s">
        <v>6419</v>
      </c>
      <c r="F428" t="s">
        <v>324</v>
      </c>
    </row>
    <row r="429" spans="1:6">
      <c r="A429" t="s">
        <v>464</v>
      </c>
      <c r="B429" t="s">
        <v>74</v>
      </c>
      <c r="C429" t="s">
        <v>6420</v>
      </c>
      <c r="D429" t="s">
        <v>6420</v>
      </c>
      <c r="E429" t="s">
        <v>6421</v>
      </c>
      <c r="F429" t="s">
        <v>324</v>
      </c>
    </row>
    <row r="430" spans="1:6">
      <c r="A430" t="s">
        <v>464</v>
      </c>
      <c r="B430" t="s">
        <v>74</v>
      </c>
      <c r="C430" t="s">
        <v>6422</v>
      </c>
      <c r="D430" t="s">
        <v>6422</v>
      </c>
      <c r="E430" t="s">
        <v>6423</v>
      </c>
      <c r="F430" t="s">
        <v>324</v>
      </c>
    </row>
    <row r="431" spans="1:6">
      <c r="A431" t="s">
        <v>464</v>
      </c>
      <c r="B431" t="s">
        <v>74</v>
      </c>
      <c r="C431" t="s">
        <v>2659</v>
      </c>
      <c r="D431" t="s">
        <v>2659</v>
      </c>
      <c r="E431" t="s">
        <v>6424</v>
      </c>
      <c r="F431" t="s">
        <v>324</v>
      </c>
    </row>
    <row r="432" spans="1:6">
      <c r="A432" t="s">
        <v>464</v>
      </c>
      <c r="B432" t="s">
        <v>651</v>
      </c>
      <c r="C432" t="s">
        <v>6425</v>
      </c>
      <c r="D432" t="s">
        <v>6425</v>
      </c>
      <c r="E432" t="s">
        <v>6426</v>
      </c>
      <c r="F432" t="s">
        <v>324</v>
      </c>
    </row>
    <row r="433" spans="1:6">
      <c r="A433" t="s">
        <v>464</v>
      </c>
      <c r="B433" t="s">
        <v>651</v>
      </c>
      <c r="C433" t="s">
        <v>5741</v>
      </c>
      <c r="D433" t="s">
        <v>5741</v>
      </c>
      <c r="E433" t="s">
        <v>6383</v>
      </c>
      <c r="F433" t="s">
        <v>324</v>
      </c>
    </row>
    <row r="434" spans="1:6">
      <c r="A434" t="s">
        <v>464</v>
      </c>
      <c r="B434" t="s">
        <v>651</v>
      </c>
      <c r="C434" t="s">
        <v>69</v>
      </c>
      <c r="D434" t="s">
        <v>69</v>
      </c>
      <c r="E434" t="s">
        <v>5740</v>
      </c>
      <c r="F434" t="s">
        <v>324</v>
      </c>
    </row>
    <row r="435" spans="1:6">
      <c r="A435" t="s">
        <v>464</v>
      </c>
      <c r="B435" t="s">
        <v>651</v>
      </c>
      <c r="C435" t="s">
        <v>5995</v>
      </c>
      <c r="D435" t="s">
        <v>5995</v>
      </c>
      <c r="E435" t="s">
        <v>6427</v>
      </c>
      <c r="F435" t="s">
        <v>324</v>
      </c>
    </row>
    <row r="436" spans="1:6">
      <c r="A436" t="s">
        <v>464</v>
      </c>
      <c r="B436" t="s">
        <v>651</v>
      </c>
      <c r="C436" t="s">
        <v>6428</v>
      </c>
      <c r="D436" t="s">
        <v>6428</v>
      </c>
      <c r="E436" t="s">
        <v>6429</v>
      </c>
      <c r="F436" t="s">
        <v>324</v>
      </c>
    </row>
    <row r="437" spans="1:6">
      <c r="A437" t="s">
        <v>464</v>
      </c>
      <c r="B437" t="s">
        <v>651</v>
      </c>
      <c r="C437" t="s">
        <v>5744</v>
      </c>
      <c r="D437" t="s">
        <v>5744</v>
      </c>
      <c r="E437" t="s">
        <v>6430</v>
      </c>
      <c r="F437" t="s">
        <v>324</v>
      </c>
    </row>
    <row r="438" spans="1:6">
      <c r="A438" t="s">
        <v>464</v>
      </c>
      <c r="B438" t="s">
        <v>651</v>
      </c>
      <c r="C438" t="s">
        <v>5839</v>
      </c>
      <c r="D438" t="s">
        <v>5839</v>
      </c>
      <c r="E438" t="s">
        <v>6431</v>
      </c>
      <c r="F438" t="s">
        <v>324</v>
      </c>
    </row>
    <row r="439" spans="1:6">
      <c r="A439" t="s">
        <v>464</v>
      </c>
      <c r="B439" t="s">
        <v>6432</v>
      </c>
      <c r="C439" t="s">
        <v>6433</v>
      </c>
      <c r="D439" t="s">
        <v>6433</v>
      </c>
      <c r="E439" t="s">
        <v>6434</v>
      </c>
      <c r="F439" t="s">
        <v>324</v>
      </c>
    </row>
    <row r="440" spans="1:6">
      <c r="A440" t="s">
        <v>464</v>
      </c>
      <c r="B440" t="s">
        <v>6432</v>
      </c>
      <c r="C440" t="s">
        <v>6315</v>
      </c>
      <c r="D440" t="s">
        <v>6315</v>
      </c>
      <c r="E440" t="s">
        <v>6435</v>
      </c>
      <c r="F440" t="s">
        <v>324</v>
      </c>
    </row>
    <row r="441" spans="1:6">
      <c r="A441" t="s">
        <v>464</v>
      </c>
      <c r="B441" t="s">
        <v>6432</v>
      </c>
      <c r="C441" t="s">
        <v>6319</v>
      </c>
      <c r="D441" t="s">
        <v>6319</v>
      </c>
      <c r="E441" t="s">
        <v>6436</v>
      </c>
      <c r="F441" t="s">
        <v>324</v>
      </c>
    </row>
    <row r="442" spans="1:6">
      <c r="A442" t="s">
        <v>464</v>
      </c>
      <c r="B442" t="s">
        <v>6432</v>
      </c>
      <c r="C442" t="s">
        <v>6437</v>
      </c>
      <c r="D442" t="s">
        <v>6437</v>
      </c>
      <c r="E442" t="s">
        <v>6438</v>
      </c>
      <c r="F442" t="s">
        <v>324</v>
      </c>
    </row>
    <row r="443" spans="1:6">
      <c r="A443" t="s">
        <v>464</v>
      </c>
      <c r="B443" t="s">
        <v>6432</v>
      </c>
      <c r="C443" t="s">
        <v>6439</v>
      </c>
      <c r="D443" t="s">
        <v>6439</v>
      </c>
      <c r="E443" t="s">
        <v>6440</v>
      </c>
      <c r="F443" t="s">
        <v>324</v>
      </c>
    </row>
    <row r="444" spans="1:6">
      <c r="A444" t="s">
        <v>464</v>
      </c>
      <c r="B444" t="s">
        <v>6432</v>
      </c>
      <c r="C444" t="s">
        <v>6321</v>
      </c>
      <c r="D444" t="s">
        <v>6321</v>
      </c>
      <c r="E444" t="s">
        <v>6441</v>
      </c>
      <c r="F444" t="s">
        <v>324</v>
      </c>
    </row>
    <row r="445" spans="1:6">
      <c r="A445" t="s">
        <v>464</v>
      </c>
      <c r="B445" t="s">
        <v>6432</v>
      </c>
      <c r="C445" t="s">
        <v>6323</v>
      </c>
      <c r="D445" t="s">
        <v>6323</v>
      </c>
      <c r="E445" t="s">
        <v>6442</v>
      </c>
      <c r="F445" t="s">
        <v>324</v>
      </c>
    </row>
    <row r="446" spans="1:6">
      <c r="A446" t="s">
        <v>464</v>
      </c>
      <c r="B446" t="s">
        <v>6432</v>
      </c>
      <c r="C446" t="s">
        <v>6325</v>
      </c>
      <c r="D446" t="s">
        <v>6325</v>
      </c>
      <c r="E446" t="s">
        <v>6443</v>
      </c>
      <c r="F446" t="s">
        <v>324</v>
      </c>
    </row>
    <row r="447" spans="1:6">
      <c r="A447" t="s">
        <v>464</v>
      </c>
      <c r="B447" t="s">
        <v>6432</v>
      </c>
      <c r="C447" t="s">
        <v>6327</v>
      </c>
      <c r="D447" t="s">
        <v>6327</v>
      </c>
      <c r="E447" t="s">
        <v>6444</v>
      </c>
      <c r="F447" t="s">
        <v>324</v>
      </c>
    </row>
    <row r="448" spans="1:6">
      <c r="A448" t="s">
        <v>464</v>
      </c>
      <c r="B448" t="s">
        <v>6432</v>
      </c>
      <c r="C448" t="s">
        <v>6445</v>
      </c>
      <c r="D448" t="s">
        <v>6445</v>
      </c>
      <c r="E448" t="s">
        <v>6446</v>
      </c>
      <c r="F448" t="s">
        <v>324</v>
      </c>
    </row>
    <row r="449" spans="1:6">
      <c r="A449" t="s">
        <v>898</v>
      </c>
      <c r="B449" t="s">
        <v>904</v>
      </c>
      <c r="C449" t="s">
        <v>6447</v>
      </c>
      <c r="D449" t="s">
        <v>6447</v>
      </c>
      <c r="E449" t="s">
        <v>6448</v>
      </c>
      <c r="F449" t="s">
        <v>324</v>
      </c>
    </row>
    <row r="450" spans="1:6">
      <c r="A450" t="s">
        <v>898</v>
      </c>
      <c r="B450" t="s">
        <v>904</v>
      </c>
      <c r="C450" t="s">
        <v>6449</v>
      </c>
      <c r="D450" t="s">
        <v>6449</v>
      </c>
      <c r="E450" t="s">
        <v>6450</v>
      </c>
      <c r="F450" t="s">
        <v>324</v>
      </c>
    </row>
    <row r="451" spans="1:6">
      <c r="A451" t="s">
        <v>898</v>
      </c>
      <c r="B451" t="s">
        <v>904</v>
      </c>
      <c r="C451" t="s">
        <v>6451</v>
      </c>
      <c r="D451" t="s">
        <v>6451</v>
      </c>
      <c r="E451" t="s">
        <v>6452</v>
      </c>
      <c r="F451" t="s">
        <v>324</v>
      </c>
    </row>
    <row r="452" spans="1:6">
      <c r="A452" t="s">
        <v>898</v>
      </c>
      <c r="B452" t="s">
        <v>904</v>
      </c>
      <c r="C452" t="s">
        <v>6453</v>
      </c>
      <c r="D452" t="s">
        <v>6454</v>
      </c>
      <c r="E452" t="s">
        <v>6455</v>
      </c>
      <c r="F452" t="s">
        <v>324</v>
      </c>
    </row>
    <row r="453" spans="1:6">
      <c r="A453" t="s">
        <v>898</v>
      </c>
      <c r="B453" t="s">
        <v>904</v>
      </c>
      <c r="C453" t="s">
        <v>6456</v>
      </c>
      <c r="D453" t="s">
        <v>6456</v>
      </c>
      <c r="E453" t="s">
        <v>6457</v>
      </c>
      <c r="F453" t="s">
        <v>324</v>
      </c>
    </row>
    <row r="454" spans="1:6">
      <c r="A454" t="s">
        <v>898</v>
      </c>
      <c r="B454" t="s">
        <v>904</v>
      </c>
      <c r="D454" t="s">
        <v>6458</v>
      </c>
      <c r="E454" s="32"/>
      <c r="F454" s="32"/>
    </row>
    <row r="455" spans="1:6">
      <c r="A455" t="s">
        <v>898</v>
      </c>
      <c r="B455" t="s">
        <v>904</v>
      </c>
      <c r="C455" t="s">
        <v>6459</v>
      </c>
      <c r="D455" t="s">
        <v>6459</v>
      </c>
      <c r="E455" t="s">
        <v>6460</v>
      </c>
      <c r="F455" t="s">
        <v>324</v>
      </c>
    </row>
    <row r="456" spans="1:6">
      <c r="A456" t="s">
        <v>898</v>
      </c>
      <c r="B456" t="s">
        <v>904</v>
      </c>
      <c r="C456" t="s">
        <v>6461</v>
      </c>
      <c r="D456" t="s">
        <v>6461</v>
      </c>
      <c r="E456" t="s">
        <v>6462</v>
      </c>
      <c r="F456" t="s">
        <v>324</v>
      </c>
    </row>
    <row r="457" spans="1:6">
      <c r="A457" t="s">
        <v>898</v>
      </c>
      <c r="B457" t="s">
        <v>904</v>
      </c>
      <c r="C457" t="s">
        <v>6463</v>
      </c>
      <c r="D457" t="s">
        <v>6464</v>
      </c>
      <c r="E457" t="s">
        <v>6465</v>
      </c>
      <c r="F457" t="s">
        <v>324</v>
      </c>
    </row>
    <row r="458" spans="1:6">
      <c r="A458" t="s">
        <v>898</v>
      </c>
      <c r="B458" t="s">
        <v>904</v>
      </c>
      <c r="C458" t="s">
        <v>6466</v>
      </c>
      <c r="D458" t="s">
        <v>6467</v>
      </c>
      <c r="E458" t="s">
        <v>6468</v>
      </c>
      <c r="F458" t="s">
        <v>324</v>
      </c>
    </row>
    <row r="459" spans="1:6">
      <c r="A459" t="s">
        <v>898</v>
      </c>
      <c r="B459" t="s">
        <v>904</v>
      </c>
      <c r="C459" t="s">
        <v>6469</v>
      </c>
      <c r="D459" t="s">
        <v>6469</v>
      </c>
      <c r="E459" t="s">
        <v>6470</v>
      </c>
      <c r="F459" t="s">
        <v>324</v>
      </c>
    </row>
    <row r="460" spans="1:6">
      <c r="A460" t="s">
        <v>898</v>
      </c>
      <c r="B460" t="s">
        <v>904</v>
      </c>
      <c r="C460" t="s">
        <v>6471</v>
      </c>
      <c r="D460" t="s">
        <v>6471</v>
      </c>
      <c r="E460" t="s">
        <v>6472</v>
      </c>
      <c r="F460" t="s">
        <v>324</v>
      </c>
    </row>
    <row r="461" spans="1:6">
      <c r="A461" t="s">
        <v>898</v>
      </c>
      <c r="B461" t="s">
        <v>904</v>
      </c>
      <c r="C461" t="s">
        <v>6473</v>
      </c>
      <c r="D461" t="s">
        <v>6473</v>
      </c>
      <c r="E461" t="s">
        <v>6474</v>
      </c>
      <c r="F461" t="s">
        <v>324</v>
      </c>
    </row>
    <row r="462" spans="1:6">
      <c r="A462" t="s">
        <v>898</v>
      </c>
      <c r="B462" t="s">
        <v>904</v>
      </c>
      <c r="C462" t="s">
        <v>6475</v>
      </c>
      <c r="D462" t="s">
        <v>6475</v>
      </c>
      <c r="E462" t="s">
        <v>6476</v>
      </c>
      <c r="F462" t="s">
        <v>324</v>
      </c>
    </row>
    <row r="463" spans="1:6">
      <c r="A463" t="s">
        <v>898</v>
      </c>
      <c r="B463" t="s">
        <v>904</v>
      </c>
      <c r="C463" t="s">
        <v>6477</v>
      </c>
      <c r="D463" t="s">
        <v>6477</v>
      </c>
      <c r="E463" t="s">
        <v>6478</v>
      </c>
      <c r="F463" t="s">
        <v>324</v>
      </c>
    </row>
    <row r="464" spans="1:6">
      <c r="A464" t="s">
        <v>898</v>
      </c>
      <c r="B464" t="s">
        <v>904</v>
      </c>
      <c r="C464" t="s">
        <v>6479</v>
      </c>
      <c r="D464" t="s">
        <v>6479</v>
      </c>
      <c r="E464" t="s">
        <v>6480</v>
      </c>
      <c r="F464" t="s">
        <v>324</v>
      </c>
    </row>
    <row r="465" spans="1:6">
      <c r="A465" t="s">
        <v>898</v>
      </c>
      <c r="B465" t="s">
        <v>904</v>
      </c>
      <c r="C465" t="s">
        <v>6481</v>
      </c>
      <c r="D465" t="s">
        <v>6481</v>
      </c>
      <c r="E465" t="s">
        <v>6482</v>
      </c>
      <c r="F465" t="s">
        <v>324</v>
      </c>
    </row>
    <row r="466" spans="1:6">
      <c r="A466" t="s">
        <v>898</v>
      </c>
      <c r="B466" t="s">
        <v>904</v>
      </c>
      <c r="C466" t="s">
        <v>6483</v>
      </c>
      <c r="D466" t="s">
        <v>6483</v>
      </c>
      <c r="E466" t="s">
        <v>6484</v>
      </c>
      <c r="F466" t="s">
        <v>324</v>
      </c>
    </row>
    <row r="467" spans="1:6">
      <c r="A467" t="s">
        <v>898</v>
      </c>
      <c r="B467" t="s">
        <v>904</v>
      </c>
      <c r="D467" t="s">
        <v>6485</v>
      </c>
      <c r="E467" t="s">
        <v>6486</v>
      </c>
      <c r="F467" t="s">
        <v>324</v>
      </c>
    </row>
    <row r="468" spans="1:6">
      <c r="A468" t="s">
        <v>898</v>
      </c>
      <c r="B468" t="s">
        <v>904</v>
      </c>
      <c r="D468" t="s">
        <v>6487</v>
      </c>
      <c r="E468" t="s">
        <v>6488</v>
      </c>
      <c r="F468" t="s">
        <v>324</v>
      </c>
    </row>
    <row r="469" spans="1:6">
      <c r="A469" t="s">
        <v>898</v>
      </c>
      <c r="B469" t="s">
        <v>916</v>
      </c>
      <c r="C469" t="s">
        <v>6489</v>
      </c>
      <c r="D469" t="s">
        <v>6489</v>
      </c>
      <c r="E469" t="s">
        <v>6490</v>
      </c>
      <c r="F469" t="s">
        <v>324</v>
      </c>
    </row>
    <row r="470" spans="1:6">
      <c r="A470" t="s">
        <v>898</v>
      </c>
      <c r="B470" t="s">
        <v>916</v>
      </c>
      <c r="C470" t="s">
        <v>2953</v>
      </c>
      <c r="D470" t="s">
        <v>2953</v>
      </c>
      <c r="E470" t="s">
        <v>6491</v>
      </c>
      <c r="F470" t="s">
        <v>324</v>
      </c>
    </row>
    <row r="471" spans="1:6">
      <c r="A471" t="s">
        <v>898</v>
      </c>
      <c r="B471" t="s">
        <v>916</v>
      </c>
      <c r="C471" t="s">
        <v>2936</v>
      </c>
      <c r="D471" t="s">
        <v>2936</v>
      </c>
      <c r="E471" t="s">
        <v>6492</v>
      </c>
      <c r="F471" t="s">
        <v>324</v>
      </c>
    </row>
    <row r="472" spans="1:6">
      <c r="A472" t="s">
        <v>898</v>
      </c>
      <c r="B472" t="s">
        <v>916</v>
      </c>
      <c r="D472" t="s">
        <v>6493</v>
      </c>
      <c r="E472" t="s">
        <v>6494</v>
      </c>
    </row>
    <row r="473" spans="1:6">
      <c r="A473" t="s">
        <v>898</v>
      </c>
      <c r="B473" t="s">
        <v>916</v>
      </c>
      <c r="C473" t="s">
        <v>2923</v>
      </c>
      <c r="D473" t="s">
        <v>2923</v>
      </c>
      <c r="E473" t="s">
        <v>6495</v>
      </c>
      <c r="F473" t="s">
        <v>324</v>
      </c>
    </row>
    <row r="474" spans="1:6">
      <c r="A474" t="s">
        <v>846</v>
      </c>
      <c r="B474" t="s">
        <v>6496</v>
      </c>
      <c r="C474" t="s">
        <v>6497</v>
      </c>
      <c r="D474" t="s">
        <v>6497</v>
      </c>
      <c r="E474" t="s">
        <v>6498</v>
      </c>
      <c r="F474" t="s">
        <v>324</v>
      </c>
    </row>
    <row r="475" spans="1:6">
      <c r="A475" t="s">
        <v>846</v>
      </c>
      <c r="B475" t="s">
        <v>6496</v>
      </c>
      <c r="C475" t="s">
        <v>6499</v>
      </c>
      <c r="D475" t="s">
        <v>6499</v>
      </c>
      <c r="E475" t="s">
        <v>6500</v>
      </c>
      <c r="F475" t="s">
        <v>324</v>
      </c>
    </row>
    <row r="476" spans="1:6">
      <c r="A476" t="s">
        <v>846</v>
      </c>
      <c r="B476" t="s">
        <v>6496</v>
      </c>
      <c r="C476" t="s">
        <v>6501</v>
      </c>
      <c r="D476" t="s">
        <v>6501</v>
      </c>
      <c r="E476" t="s">
        <v>6502</v>
      </c>
      <c r="F476" t="s">
        <v>324</v>
      </c>
    </row>
    <row r="477" spans="1:6">
      <c r="A477" t="s">
        <v>846</v>
      </c>
      <c r="B477" t="s">
        <v>6496</v>
      </c>
      <c r="C477" t="s">
        <v>6503</v>
      </c>
      <c r="D477" t="s">
        <v>6503</v>
      </c>
      <c r="E477" t="s">
        <v>6504</v>
      </c>
      <c r="F477" t="s">
        <v>324</v>
      </c>
    </row>
    <row r="478" spans="1:6">
      <c r="A478" t="s">
        <v>846</v>
      </c>
      <c r="B478" t="s">
        <v>6496</v>
      </c>
      <c r="C478" t="s">
        <v>6505</v>
      </c>
      <c r="D478" t="s">
        <v>6505</v>
      </c>
      <c r="E478" t="s">
        <v>6506</v>
      </c>
      <c r="F478" t="s">
        <v>324</v>
      </c>
    </row>
    <row r="479" spans="1:6">
      <c r="A479" t="s">
        <v>846</v>
      </c>
      <c r="B479" t="s">
        <v>6496</v>
      </c>
      <c r="C479" t="s">
        <v>6507</v>
      </c>
      <c r="D479" t="s">
        <v>6507</v>
      </c>
      <c r="E479" t="s">
        <v>6508</v>
      </c>
      <c r="F479" t="s">
        <v>324</v>
      </c>
    </row>
    <row r="480" spans="1:6">
      <c r="A480" t="s">
        <v>846</v>
      </c>
      <c r="B480" t="s">
        <v>6496</v>
      </c>
      <c r="D480" t="s">
        <v>6509</v>
      </c>
      <c r="E480" t="s">
        <v>6510</v>
      </c>
      <c r="F480" t="s">
        <v>324</v>
      </c>
    </row>
    <row r="481" spans="1:6">
      <c r="A481" t="s">
        <v>846</v>
      </c>
      <c r="B481" t="s">
        <v>6496</v>
      </c>
      <c r="D481" t="s">
        <v>6511</v>
      </c>
      <c r="E481" s="32"/>
    </row>
    <row r="482" spans="1:6">
      <c r="A482" t="s">
        <v>846</v>
      </c>
      <c r="B482" t="s">
        <v>6496</v>
      </c>
      <c r="D482" t="s">
        <v>6512</v>
      </c>
      <c r="E482" t="s">
        <v>6513</v>
      </c>
      <c r="F482" t="s">
        <v>324</v>
      </c>
    </row>
    <row r="483" spans="1:6">
      <c r="A483" t="s">
        <v>846</v>
      </c>
      <c r="B483" t="s">
        <v>6496</v>
      </c>
      <c r="D483" t="s">
        <v>6514</v>
      </c>
      <c r="E483" t="s">
        <v>6515</v>
      </c>
      <c r="F483" t="s">
        <v>324</v>
      </c>
    </row>
    <row r="484" spans="1:6">
      <c r="A484" t="s">
        <v>846</v>
      </c>
      <c r="B484" t="s">
        <v>6496</v>
      </c>
      <c r="C484" t="s">
        <v>2659</v>
      </c>
      <c r="D484" t="s">
        <v>2659</v>
      </c>
      <c r="E484" t="s">
        <v>6516</v>
      </c>
      <c r="F484" t="s">
        <v>324</v>
      </c>
    </row>
    <row r="485" spans="1:6">
      <c r="A485" t="s">
        <v>846</v>
      </c>
      <c r="B485" t="s">
        <v>6517</v>
      </c>
      <c r="C485" t="s">
        <v>6518</v>
      </c>
      <c r="D485" t="s">
        <v>6518</v>
      </c>
      <c r="E485" t="s">
        <v>6519</v>
      </c>
      <c r="F485" t="s">
        <v>324</v>
      </c>
    </row>
    <row r="486" spans="1:6">
      <c r="A486" t="s">
        <v>846</v>
      </c>
      <c r="B486" t="s">
        <v>6517</v>
      </c>
      <c r="C486" t="s">
        <v>6520</v>
      </c>
      <c r="D486" t="s">
        <v>6520</v>
      </c>
      <c r="E486" t="s">
        <v>6521</v>
      </c>
      <c r="F486" t="s">
        <v>324</v>
      </c>
    </row>
    <row r="487" spans="1:6">
      <c r="A487" t="s">
        <v>846</v>
      </c>
      <c r="B487" t="s">
        <v>6517</v>
      </c>
      <c r="C487" t="s">
        <v>6522</v>
      </c>
      <c r="D487" t="s">
        <v>6522</v>
      </c>
      <c r="E487" t="s">
        <v>6523</v>
      </c>
      <c r="F487" t="s">
        <v>324</v>
      </c>
    </row>
    <row r="488" spans="1:6">
      <c r="A488" t="s">
        <v>846</v>
      </c>
      <c r="B488" t="s">
        <v>6517</v>
      </c>
      <c r="C488" t="s">
        <v>6524</v>
      </c>
      <c r="D488" t="s">
        <v>6524</v>
      </c>
      <c r="E488" t="s">
        <v>6525</v>
      </c>
      <c r="F488" t="s">
        <v>324</v>
      </c>
    </row>
    <row r="489" spans="1:6">
      <c r="A489" t="s">
        <v>846</v>
      </c>
      <c r="B489" t="s">
        <v>6517</v>
      </c>
      <c r="C489" t="s">
        <v>6526</v>
      </c>
      <c r="D489" t="s">
        <v>6526</v>
      </c>
      <c r="E489" t="s">
        <v>6527</v>
      </c>
      <c r="F489" t="s">
        <v>324</v>
      </c>
    </row>
    <row r="490" spans="1:6">
      <c r="A490" t="s">
        <v>846</v>
      </c>
      <c r="B490" t="s">
        <v>6517</v>
      </c>
      <c r="C490" t="s">
        <v>2659</v>
      </c>
      <c r="D490" t="s">
        <v>2659</v>
      </c>
      <c r="E490" t="s">
        <v>6528</v>
      </c>
      <c r="F490" t="s">
        <v>324</v>
      </c>
    </row>
    <row r="491" spans="1:6">
      <c r="A491" t="s">
        <v>1362</v>
      </c>
      <c r="B491" t="s">
        <v>6529</v>
      </c>
      <c r="C491" t="s">
        <v>6530</v>
      </c>
      <c r="D491" t="s">
        <v>6530</v>
      </c>
    </row>
    <row r="492" spans="1:6">
      <c r="A492" t="s">
        <v>1362</v>
      </c>
      <c r="B492" t="s">
        <v>6529</v>
      </c>
      <c r="C492" t="s">
        <v>6531</v>
      </c>
      <c r="D492" t="s">
        <v>6531</v>
      </c>
    </row>
    <row r="493" spans="1:6">
      <c r="A493" t="s">
        <v>1362</v>
      </c>
      <c r="B493" t="s">
        <v>6529</v>
      </c>
      <c r="C493" t="s">
        <v>6532</v>
      </c>
      <c r="D493" t="s">
        <v>6532</v>
      </c>
    </row>
    <row r="494" spans="1:6">
      <c r="A494" t="s">
        <v>1362</v>
      </c>
      <c r="B494" t="s">
        <v>6529</v>
      </c>
      <c r="C494" t="s">
        <v>6533</v>
      </c>
      <c r="D494" t="s">
        <v>6533</v>
      </c>
    </row>
    <row r="495" spans="1:6">
      <c r="A495" t="s">
        <v>1362</v>
      </c>
      <c r="B495" t="s">
        <v>6534</v>
      </c>
      <c r="C495" t="s">
        <v>6535</v>
      </c>
      <c r="D495" t="s">
        <v>6535</v>
      </c>
      <c r="E495" t="s">
        <v>6536</v>
      </c>
      <c r="F495" t="s">
        <v>324</v>
      </c>
    </row>
    <row r="496" spans="1:6">
      <c r="A496" t="s">
        <v>1362</v>
      </c>
      <c r="B496" t="s">
        <v>6534</v>
      </c>
      <c r="C496" t="s">
        <v>6459</v>
      </c>
      <c r="D496" t="s">
        <v>6459</v>
      </c>
      <c r="E496" t="s">
        <v>6537</v>
      </c>
      <c r="F496" t="s">
        <v>324</v>
      </c>
    </row>
    <row r="497" spans="1:6">
      <c r="A497" t="s">
        <v>1362</v>
      </c>
      <c r="B497" t="s">
        <v>6534</v>
      </c>
      <c r="C497" t="s">
        <v>6538</v>
      </c>
      <c r="D497" t="s">
        <v>6538</v>
      </c>
      <c r="E497" t="s">
        <v>6539</v>
      </c>
      <c r="F497" t="s">
        <v>324</v>
      </c>
    </row>
    <row r="498" spans="1:6">
      <c r="A498" t="s">
        <v>1362</v>
      </c>
      <c r="B498" t="s">
        <v>6534</v>
      </c>
      <c r="D498" t="s">
        <v>6540</v>
      </c>
      <c r="E498" t="s">
        <v>6541</v>
      </c>
    </row>
    <row r="499" spans="1:6">
      <c r="A499" t="s">
        <v>1362</v>
      </c>
      <c r="B499" t="s">
        <v>6534</v>
      </c>
      <c r="C499" t="s">
        <v>2659</v>
      </c>
      <c r="D499" t="s">
        <v>2659</v>
      </c>
      <c r="E499" t="s">
        <v>6542</v>
      </c>
      <c r="F499" t="s">
        <v>324</v>
      </c>
    </row>
    <row r="500" spans="1:6">
      <c r="A500" t="s">
        <v>1362</v>
      </c>
      <c r="B500" t="s">
        <v>6534</v>
      </c>
      <c r="D500" t="s">
        <v>6543</v>
      </c>
      <c r="E500" t="s">
        <v>6544</v>
      </c>
      <c r="F500" t="s">
        <v>5812</v>
      </c>
    </row>
    <row r="501" spans="1:6">
      <c r="A501" t="s">
        <v>1362</v>
      </c>
      <c r="B501" t="s">
        <v>6534</v>
      </c>
      <c r="C501" t="s">
        <v>6545</v>
      </c>
      <c r="D501" t="s">
        <v>6545</v>
      </c>
      <c r="E501" t="s">
        <v>6546</v>
      </c>
      <c r="F501" t="s">
        <v>324</v>
      </c>
    </row>
    <row r="502" spans="1:6">
      <c r="B502" t="s">
        <v>6547</v>
      </c>
      <c r="C502" t="s">
        <v>6530</v>
      </c>
      <c r="D502" t="s">
        <v>6530</v>
      </c>
      <c r="E502" t="s">
        <v>6548</v>
      </c>
      <c r="F502" t="s">
        <v>5812</v>
      </c>
    </row>
    <row r="503" spans="1:6">
      <c r="B503" t="s">
        <v>6547</v>
      </c>
      <c r="C503" t="s">
        <v>6531</v>
      </c>
      <c r="D503" t="s">
        <v>6531</v>
      </c>
      <c r="E503" t="s">
        <v>6549</v>
      </c>
      <c r="F503" t="s">
        <v>5812</v>
      </c>
    </row>
    <row r="504" spans="1:6">
      <c r="B504" t="s">
        <v>6547</v>
      </c>
      <c r="C504" t="s">
        <v>6532</v>
      </c>
      <c r="D504" t="s">
        <v>6532</v>
      </c>
      <c r="E504" t="s">
        <v>6550</v>
      </c>
      <c r="F504" t="s">
        <v>6551</v>
      </c>
    </row>
    <row r="505" spans="1:6">
      <c r="B505" t="s">
        <v>6547</v>
      </c>
      <c r="C505" t="s">
        <v>6533</v>
      </c>
      <c r="D505" t="s">
        <v>6533</v>
      </c>
      <c r="E505" t="s">
        <v>6552</v>
      </c>
      <c r="F505" t="s">
        <v>5812</v>
      </c>
    </row>
    <row r="506" spans="1:6">
      <c r="B506" t="s">
        <v>6534</v>
      </c>
      <c r="D506" t="s">
        <v>6553</v>
      </c>
      <c r="E506" t="s">
        <v>6554</v>
      </c>
      <c r="F506" t="s">
        <v>5812</v>
      </c>
    </row>
    <row r="507" spans="1:6">
      <c r="A507" t="s">
        <v>2094</v>
      </c>
      <c r="B507" t="s">
        <v>2125</v>
      </c>
      <c r="D507" t="s">
        <v>6555</v>
      </c>
    </row>
    <row r="508" spans="1:6">
      <c r="A508" t="s">
        <v>2094</v>
      </c>
      <c r="B508" t="s">
        <v>2125</v>
      </c>
      <c r="D508" t="s">
        <v>6556</v>
      </c>
    </row>
    <row r="509" spans="1:6">
      <c r="A509" t="s">
        <v>1851</v>
      </c>
      <c r="B509" t="s">
        <v>1843</v>
      </c>
      <c r="D509" t="s">
        <v>69</v>
      </c>
    </row>
    <row r="510" spans="1:6">
      <c r="A510" t="s">
        <v>1851</v>
      </c>
      <c r="B510" t="s">
        <v>1843</v>
      </c>
      <c r="D510" t="s">
        <v>6557</v>
      </c>
    </row>
    <row r="511" spans="1:6">
      <c r="A511" t="s">
        <v>1851</v>
      </c>
      <c r="B511" t="s">
        <v>1843</v>
      </c>
      <c r="C511" t="s">
        <v>5801</v>
      </c>
      <c r="D511" t="s">
        <v>5802</v>
      </c>
    </row>
    <row r="512" spans="1:6">
      <c r="A512" t="s">
        <v>1851</v>
      </c>
      <c r="B512" t="s">
        <v>1843</v>
      </c>
      <c r="D512" t="s">
        <v>6558</v>
      </c>
    </row>
    <row r="513" spans="1:4">
      <c r="A513" t="s">
        <v>1851</v>
      </c>
      <c r="B513" t="s">
        <v>1843</v>
      </c>
      <c r="D513" t="s">
        <v>6559</v>
      </c>
    </row>
    <row r="514" spans="1:4">
      <c r="A514" t="s">
        <v>1851</v>
      </c>
      <c r="B514" t="s">
        <v>1843</v>
      </c>
      <c r="D514" t="s">
        <v>6560</v>
      </c>
    </row>
    <row r="515" spans="1:4">
      <c r="A515" t="s">
        <v>1851</v>
      </c>
      <c r="B515" t="s">
        <v>1843</v>
      </c>
      <c r="D515" t="s">
        <v>6561</v>
      </c>
    </row>
    <row r="516" spans="1:4">
      <c r="A516" t="s">
        <v>1851</v>
      </c>
      <c r="B516" t="s">
        <v>1843</v>
      </c>
      <c r="C516" t="s">
        <v>6562</v>
      </c>
      <c r="D516" t="s">
        <v>6563</v>
      </c>
    </row>
    <row r="517" spans="1:4">
      <c r="A517" t="s">
        <v>1851</v>
      </c>
      <c r="B517" t="s">
        <v>1843</v>
      </c>
      <c r="C517" t="s">
        <v>6564</v>
      </c>
      <c r="D517" t="s">
        <v>5741</v>
      </c>
    </row>
    <row r="518" spans="1:4">
      <c r="A518" t="s">
        <v>1851</v>
      </c>
      <c r="B518" t="s">
        <v>1843</v>
      </c>
      <c r="C518" t="s">
        <v>6565</v>
      </c>
      <c r="D518" t="s">
        <v>6566</v>
      </c>
    </row>
    <row r="519" spans="1:4">
      <c r="A519" t="s">
        <v>1851</v>
      </c>
      <c r="B519" t="s">
        <v>1843</v>
      </c>
      <c r="C519" t="s">
        <v>6567</v>
      </c>
      <c r="D519" t="s">
        <v>5744</v>
      </c>
    </row>
    <row r="520" spans="1:4">
      <c r="A520" t="s">
        <v>1851</v>
      </c>
      <c r="B520" t="s">
        <v>1843</v>
      </c>
      <c r="D520" t="s">
        <v>6568</v>
      </c>
    </row>
    <row r="521" spans="1:4">
      <c r="A521" t="s">
        <v>1851</v>
      </c>
      <c r="B521" t="s">
        <v>1843</v>
      </c>
      <c r="C521" t="s">
        <v>6569</v>
      </c>
      <c r="D521" t="s">
        <v>6570</v>
      </c>
    </row>
    <row r="522" spans="1:4">
      <c r="A522" t="s">
        <v>1851</v>
      </c>
      <c r="B522" t="s">
        <v>1843</v>
      </c>
      <c r="D522" t="s">
        <v>6571</v>
      </c>
    </row>
    <row r="523" spans="1:4">
      <c r="A523" t="s">
        <v>1851</v>
      </c>
      <c r="B523" t="s">
        <v>1843</v>
      </c>
      <c r="D523" t="s">
        <v>6572</v>
      </c>
    </row>
    <row r="524" spans="1:4">
      <c r="A524" t="s">
        <v>1851</v>
      </c>
      <c r="B524" t="s">
        <v>1843</v>
      </c>
      <c r="D524" t="s">
        <v>6573</v>
      </c>
    </row>
    <row r="525" spans="1:4">
      <c r="A525" t="s">
        <v>1851</v>
      </c>
      <c r="B525" t="s">
        <v>1843</v>
      </c>
      <c r="D525" t="s">
        <v>6574</v>
      </c>
    </row>
    <row r="526" spans="1:4">
      <c r="A526" t="s">
        <v>1851</v>
      </c>
      <c r="B526" t="s">
        <v>1843</v>
      </c>
      <c r="C526" t="s">
        <v>6575</v>
      </c>
      <c r="D526" t="s">
        <v>6576</v>
      </c>
    </row>
    <row r="527" spans="1:4">
      <c r="A527" t="s">
        <v>1851</v>
      </c>
      <c r="B527" t="s">
        <v>1843</v>
      </c>
      <c r="C527" t="s">
        <v>6577</v>
      </c>
      <c r="D527" t="s">
        <v>6578</v>
      </c>
    </row>
    <row r="528" spans="1:4">
      <c r="A528" t="s">
        <v>1851</v>
      </c>
      <c r="B528" t="s">
        <v>1843</v>
      </c>
      <c r="D528" t="s">
        <v>6579</v>
      </c>
    </row>
    <row r="529" spans="1:4">
      <c r="A529" t="s">
        <v>1851</v>
      </c>
      <c r="B529" t="s">
        <v>1843</v>
      </c>
      <c r="D529" t="s">
        <v>6580</v>
      </c>
    </row>
    <row r="530" spans="1:4">
      <c r="A530" t="s">
        <v>1851</v>
      </c>
      <c r="B530" t="s">
        <v>1843</v>
      </c>
      <c r="D530" t="s">
        <v>6581</v>
      </c>
    </row>
    <row r="531" spans="1:4">
      <c r="A531" t="s">
        <v>1851</v>
      </c>
      <c r="B531" t="s">
        <v>1843</v>
      </c>
      <c r="D531" t="s">
        <v>6582</v>
      </c>
    </row>
    <row r="532" spans="1:4">
      <c r="A532" t="s">
        <v>1851</v>
      </c>
      <c r="B532" t="s">
        <v>1843</v>
      </c>
      <c r="D532" t="s">
        <v>6583</v>
      </c>
    </row>
    <row r="533" spans="1:4">
      <c r="A533" t="s">
        <v>1851</v>
      </c>
      <c r="B533" t="s">
        <v>1843</v>
      </c>
      <c r="C533" t="s">
        <v>6584</v>
      </c>
      <c r="D533" t="s">
        <v>6585</v>
      </c>
    </row>
    <row r="534" spans="1:4">
      <c r="A534" t="s">
        <v>1851</v>
      </c>
      <c r="B534" t="s">
        <v>1843</v>
      </c>
      <c r="C534" t="s">
        <v>6586</v>
      </c>
      <c r="D534" t="s">
        <v>6362</v>
      </c>
    </row>
    <row r="535" spans="1:4">
      <c r="A535" t="s">
        <v>1851</v>
      </c>
      <c r="B535" t="s">
        <v>1843</v>
      </c>
      <c r="C535" t="s">
        <v>5817</v>
      </c>
      <c r="D535" t="s">
        <v>5818</v>
      </c>
    </row>
    <row r="536" spans="1:4">
      <c r="A536" t="s">
        <v>1851</v>
      </c>
      <c r="B536" t="s">
        <v>1843</v>
      </c>
      <c r="C536" t="s">
        <v>6587</v>
      </c>
      <c r="D536" t="s">
        <v>6032</v>
      </c>
    </row>
    <row r="537" spans="1:4">
      <c r="A537" t="s">
        <v>1851</v>
      </c>
      <c r="B537" t="s">
        <v>1843</v>
      </c>
      <c r="D537" t="s">
        <v>6588</v>
      </c>
    </row>
    <row r="538" spans="1:4">
      <c r="A538" t="s">
        <v>1851</v>
      </c>
      <c r="B538" t="s">
        <v>1844</v>
      </c>
      <c r="D538" t="s">
        <v>6589</v>
      </c>
    </row>
    <row r="539" spans="1:4">
      <c r="A539" t="s">
        <v>1851</v>
      </c>
      <c r="B539" t="s">
        <v>1844</v>
      </c>
      <c r="D539" t="s">
        <v>6532</v>
      </c>
    </row>
    <row r="540" spans="1:4">
      <c r="A540" t="s">
        <v>1851</v>
      </c>
      <c r="B540" t="s">
        <v>1844</v>
      </c>
      <c r="D540" t="s">
        <v>6590</v>
      </c>
    </row>
    <row r="541" spans="1:4">
      <c r="A541" t="s">
        <v>1851</v>
      </c>
      <c r="B541" t="s">
        <v>1844</v>
      </c>
      <c r="D541" t="s">
        <v>6531</v>
      </c>
    </row>
    <row r="542" spans="1:4">
      <c r="A542" t="s">
        <v>1851</v>
      </c>
      <c r="B542" t="s">
        <v>1845</v>
      </c>
      <c r="D542" t="s">
        <v>6591</v>
      </c>
    </row>
    <row r="543" spans="1:4">
      <c r="A543" t="s">
        <v>1851</v>
      </c>
      <c r="B543" t="s">
        <v>1845</v>
      </c>
      <c r="D543" t="s">
        <v>6592</v>
      </c>
    </row>
    <row r="544" spans="1:4">
      <c r="A544" t="s">
        <v>1919</v>
      </c>
      <c r="B544" t="s">
        <v>1928</v>
      </c>
      <c r="D544" t="s">
        <v>69</v>
      </c>
    </row>
    <row r="545" spans="1:4">
      <c r="A545" t="s">
        <v>1919</v>
      </c>
      <c r="B545" t="s">
        <v>1928</v>
      </c>
      <c r="D545" t="s">
        <v>6593</v>
      </c>
    </row>
    <row r="546" spans="1:4">
      <c r="A546" t="s">
        <v>1919</v>
      </c>
      <c r="B546" t="s">
        <v>1928</v>
      </c>
      <c r="D546" t="s">
        <v>6594</v>
      </c>
    </row>
    <row r="547" spans="1:4">
      <c r="A547" t="s">
        <v>1919</v>
      </c>
      <c r="B547" t="s">
        <v>1928</v>
      </c>
      <c r="C547" t="s">
        <v>6595</v>
      </c>
      <c r="D547" t="s">
        <v>6563</v>
      </c>
    </row>
    <row r="548" spans="1:4">
      <c r="A548" t="s">
        <v>1919</v>
      </c>
      <c r="B548" t="s">
        <v>1928</v>
      </c>
      <c r="C548" t="s">
        <v>6596</v>
      </c>
      <c r="D548" t="s">
        <v>5741</v>
      </c>
    </row>
    <row r="549" spans="1:4">
      <c r="A549" t="s">
        <v>1919</v>
      </c>
      <c r="B549" t="s">
        <v>1928</v>
      </c>
      <c r="C549" t="s">
        <v>6597</v>
      </c>
      <c r="D549" t="s">
        <v>6598</v>
      </c>
    </row>
    <row r="550" spans="1:4">
      <c r="A550" t="s">
        <v>1919</v>
      </c>
      <c r="B550" t="s">
        <v>1928</v>
      </c>
      <c r="C550" t="s">
        <v>6599</v>
      </c>
      <c r="D550" t="s">
        <v>6600</v>
      </c>
    </row>
    <row r="551" spans="1:4">
      <c r="A551" t="s">
        <v>1919</v>
      </c>
      <c r="B551" t="s">
        <v>1928</v>
      </c>
      <c r="C551" t="s">
        <v>6601</v>
      </c>
      <c r="D551" t="s">
        <v>6602</v>
      </c>
    </row>
    <row r="552" spans="1:4">
      <c r="A552" t="s">
        <v>1919</v>
      </c>
      <c r="B552" t="s">
        <v>1928</v>
      </c>
      <c r="D552" t="s">
        <v>6603</v>
      </c>
    </row>
    <row r="553" spans="1:4">
      <c r="A553" t="s">
        <v>1919</v>
      </c>
      <c r="B553" t="s">
        <v>1928</v>
      </c>
      <c r="C553" t="s">
        <v>6604</v>
      </c>
      <c r="D553" t="s">
        <v>6605</v>
      </c>
    </row>
    <row r="554" spans="1:4">
      <c r="A554" t="s">
        <v>1919</v>
      </c>
      <c r="B554" t="s">
        <v>1928</v>
      </c>
      <c r="D554" t="s">
        <v>6583</v>
      </c>
    </row>
    <row r="555" spans="1:4">
      <c r="A555" t="s">
        <v>1919</v>
      </c>
      <c r="B555" t="s">
        <v>1928</v>
      </c>
      <c r="D555" t="s">
        <v>6606</v>
      </c>
    </row>
    <row r="556" spans="1:4">
      <c r="A556" t="s">
        <v>1919</v>
      </c>
      <c r="B556" t="s">
        <v>1928</v>
      </c>
      <c r="D556" t="s">
        <v>6607</v>
      </c>
    </row>
    <row r="557" spans="1:4">
      <c r="A557" t="s">
        <v>1919</v>
      </c>
      <c r="B557" t="s">
        <v>1928</v>
      </c>
      <c r="C557" t="s">
        <v>6608</v>
      </c>
      <c r="D557" t="s">
        <v>6609</v>
      </c>
    </row>
    <row r="558" spans="1:4">
      <c r="A558" t="s">
        <v>1919</v>
      </c>
      <c r="B558" t="s">
        <v>1928</v>
      </c>
      <c r="C558" t="s">
        <v>6038</v>
      </c>
      <c r="D558" t="s">
        <v>6610</v>
      </c>
    </row>
    <row r="559" spans="1:4">
      <c r="A559" t="s">
        <v>1919</v>
      </c>
      <c r="B559" t="s">
        <v>1928</v>
      </c>
      <c r="D559" t="s">
        <v>6611</v>
      </c>
    </row>
    <row r="560" spans="1:4">
      <c r="A560" t="s">
        <v>1919</v>
      </c>
      <c r="B560" t="s">
        <v>1928</v>
      </c>
      <c r="D560" t="s">
        <v>6612</v>
      </c>
    </row>
    <row r="561" spans="1:4">
      <c r="A561" t="s">
        <v>1919</v>
      </c>
      <c r="B561" t="s">
        <v>1928</v>
      </c>
      <c r="C561" t="s">
        <v>6613</v>
      </c>
      <c r="D561" t="s">
        <v>6614</v>
      </c>
    </row>
    <row r="562" spans="1:4">
      <c r="A562" t="s">
        <v>1919</v>
      </c>
      <c r="B562" t="s">
        <v>1928</v>
      </c>
      <c r="C562" t="s">
        <v>6615</v>
      </c>
      <c r="D562" t="s">
        <v>6616</v>
      </c>
    </row>
    <row r="563" spans="1:4">
      <c r="A563" t="s">
        <v>1919</v>
      </c>
      <c r="B563" t="s">
        <v>1928</v>
      </c>
      <c r="C563" t="s">
        <v>6617</v>
      </c>
      <c r="D563" t="s">
        <v>6618</v>
      </c>
    </row>
    <row r="564" spans="1:4">
      <c r="A564" t="s">
        <v>1919</v>
      </c>
      <c r="B564" t="s">
        <v>1928</v>
      </c>
      <c r="C564" t="s">
        <v>6619</v>
      </c>
      <c r="D564" t="s">
        <v>6620</v>
      </c>
    </row>
    <row r="565" spans="1:4">
      <c r="A565" t="s">
        <v>1919</v>
      </c>
      <c r="B565" t="s">
        <v>1928</v>
      </c>
      <c r="C565" t="s">
        <v>6621</v>
      </c>
      <c r="D565" t="s">
        <v>6622</v>
      </c>
    </row>
    <row r="566" spans="1:4">
      <c r="A566" t="s">
        <v>1919</v>
      </c>
      <c r="B566" t="s">
        <v>1928</v>
      </c>
      <c r="C566" t="s">
        <v>6623</v>
      </c>
      <c r="D566" t="s">
        <v>6623</v>
      </c>
    </row>
    <row r="567" spans="1:4">
      <c r="A567" t="s">
        <v>1919</v>
      </c>
      <c r="B567" t="s">
        <v>1928</v>
      </c>
      <c r="D567" t="s">
        <v>5839</v>
      </c>
    </row>
    <row r="568" spans="1:4">
      <c r="A568" t="s">
        <v>1919</v>
      </c>
      <c r="B568" t="s">
        <v>1928</v>
      </c>
      <c r="D568" t="s">
        <v>6624</v>
      </c>
    </row>
    <row r="569" spans="1:4">
      <c r="A569" t="s">
        <v>1919</v>
      </c>
      <c r="B569" t="s">
        <v>1928</v>
      </c>
      <c r="D569" t="s">
        <v>5744</v>
      </c>
    </row>
    <row r="570" spans="1:4">
      <c r="A570" t="s">
        <v>1919</v>
      </c>
      <c r="B570" t="s">
        <v>1928</v>
      </c>
      <c r="C570" t="s">
        <v>6625</v>
      </c>
      <c r="D570" t="s">
        <v>6626</v>
      </c>
    </row>
    <row r="571" spans="1:4">
      <c r="A571" t="s">
        <v>1919</v>
      </c>
      <c r="B571" t="s">
        <v>1928</v>
      </c>
      <c r="C571" t="s">
        <v>6627</v>
      </c>
      <c r="D571" t="s">
        <v>6628</v>
      </c>
    </row>
    <row r="572" spans="1:4">
      <c r="A572" t="s">
        <v>1919</v>
      </c>
      <c r="B572" t="s">
        <v>1928</v>
      </c>
      <c r="C572" t="s">
        <v>6629</v>
      </c>
      <c r="D572" t="s">
        <v>6630</v>
      </c>
    </row>
    <row r="573" spans="1:4">
      <c r="A573" t="s">
        <v>1919</v>
      </c>
      <c r="B573" t="s">
        <v>1928</v>
      </c>
      <c r="C573" t="s">
        <v>6631</v>
      </c>
      <c r="D573" t="s">
        <v>6632</v>
      </c>
    </row>
    <row r="574" spans="1:4">
      <c r="A574" t="s">
        <v>1919</v>
      </c>
      <c r="B574" t="s">
        <v>1928</v>
      </c>
      <c r="C574" t="s">
        <v>6633</v>
      </c>
      <c r="D574" t="s">
        <v>6634</v>
      </c>
    </row>
    <row r="575" spans="1:4">
      <c r="A575" t="s">
        <v>1919</v>
      </c>
      <c r="B575" t="s">
        <v>1928</v>
      </c>
      <c r="D575" t="s">
        <v>6635</v>
      </c>
    </row>
    <row r="576" spans="1:4">
      <c r="A576" t="s">
        <v>1919</v>
      </c>
      <c r="B576" t="s">
        <v>1928</v>
      </c>
      <c r="C576" t="s">
        <v>6636</v>
      </c>
      <c r="D576" t="s">
        <v>6637</v>
      </c>
    </row>
    <row r="577" spans="1:5">
      <c r="A577" t="s">
        <v>1919</v>
      </c>
      <c r="B577" t="s">
        <v>1928</v>
      </c>
      <c r="D577" t="s">
        <v>6638</v>
      </c>
    </row>
    <row r="578" spans="1:5">
      <c r="A578" t="s">
        <v>1919</v>
      </c>
      <c r="B578" t="s">
        <v>1934</v>
      </c>
      <c r="C578" t="s">
        <v>6639</v>
      </c>
      <c r="D578" t="s">
        <v>6640</v>
      </c>
    </row>
    <row r="579" spans="1:5">
      <c r="A579" t="s">
        <v>1919</v>
      </c>
      <c r="B579" t="s">
        <v>1934</v>
      </c>
      <c r="D579" t="s">
        <v>6641</v>
      </c>
    </row>
    <row r="580" spans="1:5">
      <c r="A580" t="s">
        <v>1919</v>
      </c>
      <c r="B580" t="s">
        <v>1934</v>
      </c>
      <c r="D580" t="s">
        <v>2659</v>
      </c>
    </row>
    <row r="581" spans="1:5">
      <c r="A581" t="s">
        <v>1919</v>
      </c>
      <c r="B581" t="s">
        <v>6642</v>
      </c>
      <c r="D581" t="s">
        <v>5922</v>
      </c>
    </row>
    <row r="582" spans="1:5">
      <c r="A582" t="s">
        <v>1919</v>
      </c>
      <c r="B582" t="s">
        <v>6642</v>
      </c>
      <c r="D582" t="s">
        <v>172</v>
      </c>
    </row>
    <row r="583" spans="1:5">
      <c r="A583" t="s">
        <v>1919</v>
      </c>
      <c r="B583" t="s">
        <v>6642</v>
      </c>
      <c r="D583" t="s">
        <v>2659</v>
      </c>
    </row>
    <row r="584" spans="1:5">
      <c r="A584" t="s">
        <v>1953</v>
      </c>
      <c r="B584" t="s">
        <v>1967</v>
      </c>
      <c r="D584" t="s">
        <v>2659</v>
      </c>
      <c r="E584" t="s">
        <v>6643</v>
      </c>
    </row>
    <row r="585" spans="1:5">
      <c r="A585" t="s">
        <v>1953</v>
      </c>
      <c r="B585" t="s">
        <v>1967</v>
      </c>
      <c r="D585" t="s">
        <v>6641</v>
      </c>
      <c r="E585" t="s">
        <v>6644</v>
      </c>
    </row>
    <row r="586" spans="1:5">
      <c r="A586" t="s">
        <v>1953</v>
      </c>
      <c r="B586" t="s">
        <v>1967</v>
      </c>
      <c r="D586" t="s">
        <v>6645</v>
      </c>
      <c r="E586" t="s">
        <v>6646</v>
      </c>
    </row>
    <row r="587" spans="1:5">
      <c r="A587" t="s">
        <v>1953</v>
      </c>
      <c r="B587" t="s">
        <v>1967</v>
      </c>
      <c r="D587" t="s">
        <v>6647</v>
      </c>
      <c r="E587" t="s">
        <v>6648</v>
      </c>
    </row>
    <row r="588" spans="1:5">
      <c r="A588" t="s">
        <v>1953</v>
      </c>
      <c r="B588" t="s">
        <v>1967</v>
      </c>
      <c r="D588" t="s">
        <v>6649</v>
      </c>
      <c r="E588" t="s">
        <v>6648</v>
      </c>
    </row>
    <row r="589" spans="1:5">
      <c r="A589" t="s">
        <v>1953</v>
      </c>
      <c r="B589" t="s">
        <v>1967</v>
      </c>
      <c r="D589" t="s">
        <v>6650</v>
      </c>
      <c r="E589" t="s">
        <v>6651</v>
      </c>
    </row>
    <row r="590" spans="1:5">
      <c r="A590" t="s">
        <v>1953</v>
      </c>
      <c r="B590" t="s">
        <v>1967</v>
      </c>
      <c r="D590" t="s">
        <v>6652</v>
      </c>
      <c r="E590" t="s">
        <v>6653</v>
      </c>
    </row>
    <row r="591" spans="1:5">
      <c r="A591" t="s">
        <v>1953</v>
      </c>
      <c r="B591" t="s">
        <v>1967</v>
      </c>
      <c r="D591" t="s">
        <v>6654</v>
      </c>
      <c r="E591" t="s">
        <v>6655</v>
      </c>
    </row>
    <row r="592" spans="1:5">
      <c r="A592" t="s">
        <v>1953</v>
      </c>
      <c r="B592" t="s">
        <v>1967</v>
      </c>
      <c r="D592" t="s">
        <v>6639</v>
      </c>
      <c r="E592" t="s">
        <v>6656</v>
      </c>
    </row>
    <row r="593" spans="1:5">
      <c r="A593" t="s">
        <v>1953</v>
      </c>
      <c r="B593" t="s">
        <v>1967</v>
      </c>
      <c r="D593" t="s">
        <v>6657</v>
      </c>
      <c r="E593" t="s">
        <v>6658</v>
      </c>
    </row>
    <row r="594" spans="1:5">
      <c r="A594" t="s">
        <v>1953</v>
      </c>
      <c r="B594" t="s">
        <v>1967</v>
      </c>
      <c r="D594" t="s">
        <v>6659</v>
      </c>
      <c r="E594" t="s">
        <v>6658</v>
      </c>
    </row>
    <row r="595" spans="1:5">
      <c r="A595" t="s">
        <v>1953</v>
      </c>
      <c r="B595" t="s">
        <v>1967</v>
      </c>
      <c r="D595" t="s">
        <v>6660</v>
      </c>
      <c r="E595" t="s">
        <v>6658</v>
      </c>
    </row>
    <row r="596" spans="1:5">
      <c r="A596" t="s">
        <v>1953</v>
      </c>
      <c r="B596" t="s">
        <v>1967</v>
      </c>
      <c r="D596" t="s">
        <v>6661</v>
      </c>
      <c r="E596" t="s">
        <v>6662</v>
      </c>
    </row>
    <row r="597" spans="1:5">
      <c r="A597" t="s">
        <v>1953</v>
      </c>
      <c r="B597" t="s">
        <v>1967</v>
      </c>
      <c r="C597" t="s">
        <v>6663</v>
      </c>
      <c r="D597" t="s">
        <v>6664</v>
      </c>
      <c r="E597" t="s">
        <v>6658</v>
      </c>
    </row>
    <row r="598" spans="1:5">
      <c r="A598" t="s">
        <v>1953</v>
      </c>
      <c r="B598" t="s">
        <v>1967</v>
      </c>
      <c r="C598" t="s">
        <v>6665</v>
      </c>
      <c r="D598" t="s">
        <v>6666</v>
      </c>
      <c r="E598" t="s">
        <v>6658</v>
      </c>
    </row>
    <row r="599" spans="1:5">
      <c r="A599" t="s">
        <v>1953</v>
      </c>
      <c r="B599" t="s">
        <v>1967</v>
      </c>
      <c r="C599" t="s">
        <v>6667</v>
      </c>
      <c r="D599" t="s">
        <v>6668</v>
      </c>
      <c r="E599" t="s">
        <v>6669</v>
      </c>
    </row>
    <row r="600" spans="1:5">
      <c r="A600" t="s">
        <v>824</v>
      </c>
      <c r="B600" t="s">
        <v>832</v>
      </c>
      <c r="D600" t="s">
        <v>6670</v>
      </c>
      <c r="E600" t="s">
        <v>6671</v>
      </c>
    </row>
    <row r="601" spans="1:5">
      <c r="A601" t="s">
        <v>824</v>
      </c>
      <c r="B601" t="s">
        <v>832</v>
      </c>
      <c r="D601" t="s">
        <v>6672</v>
      </c>
      <c r="E601" t="s">
        <v>6673</v>
      </c>
    </row>
    <row r="602" spans="1:5">
      <c r="A602" t="s">
        <v>824</v>
      </c>
      <c r="B602" t="s">
        <v>832</v>
      </c>
      <c r="D602" t="s">
        <v>2389</v>
      </c>
      <c r="E602" t="s">
        <v>6674</v>
      </c>
    </row>
    <row r="603" spans="1:5">
      <c r="A603" t="s">
        <v>824</v>
      </c>
      <c r="B603" t="s">
        <v>834</v>
      </c>
      <c r="D603" t="s">
        <v>6675</v>
      </c>
      <c r="E603" t="s">
        <v>6676</v>
      </c>
    </row>
    <row r="604" spans="1:5">
      <c r="A604" t="s">
        <v>824</v>
      </c>
      <c r="B604" t="s">
        <v>834</v>
      </c>
      <c r="D604" t="s">
        <v>6677</v>
      </c>
      <c r="E604" t="s">
        <v>6678</v>
      </c>
    </row>
    <row r="605" spans="1:5">
      <c r="A605" t="s">
        <v>824</v>
      </c>
      <c r="B605" t="s">
        <v>834</v>
      </c>
      <c r="D605" t="s">
        <v>2389</v>
      </c>
      <c r="E605" t="s">
        <v>6679</v>
      </c>
    </row>
    <row r="606" spans="1:5">
      <c r="A606" t="s">
        <v>824</v>
      </c>
      <c r="B606" t="s">
        <v>833</v>
      </c>
      <c r="D606" t="s">
        <v>6680</v>
      </c>
      <c r="E606" t="s">
        <v>6681</v>
      </c>
    </row>
    <row r="607" spans="1:5">
      <c r="A607" t="s">
        <v>824</v>
      </c>
      <c r="B607" t="s">
        <v>833</v>
      </c>
      <c r="D607" t="s">
        <v>6682</v>
      </c>
      <c r="E607" t="s">
        <v>6683</v>
      </c>
    </row>
    <row r="608" spans="1:5">
      <c r="A608" t="s">
        <v>824</v>
      </c>
      <c r="B608" t="s">
        <v>838</v>
      </c>
      <c r="D608" t="s">
        <v>6684</v>
      </c>
      <c r="E608" t="s">
        <v>6685</v>
      </c>
    </row>
    <row r="609" spans="1:5">
      <c r="A609" t="s">
        <v>824</v>
      </c>
      <c r="B609" t="s">
        <v>838</v>
      </c>
      <c r="D609" t="s">
        <v>6686</v>
      </c>
      <c r="E609" t="s">
        <v>6687</v>
      </c>
    </row>
    <row r="610" spans="1:5">
      <c r="A610" t="s">
        <v>824</v>
      </c>
      <c r="B610" t="s">
        <v>840</v>
      </c>
      <c r="D610" t="s">
        <v>6561</v>
      </c>
      <c r="E610" t="s">
        <v>6688</v>
      </c>
    </row>
    <row r="611" spans="1:5">
      <c r="A611" t="s">
        <v>824</v>
      </c>
      <c r="B611" t="s">
        <v>840</v>
      </c>
      <c r="D611" t="s">
        <v>6582</v>
      </c>
      <c r="E611" t="s">
        <v>6689</v>
      </c>
    </row>
    <row r="612" spans="1:5">
      <c r="A612" t="s">
        <v>824</v>
      </c>
      <c r="B612" t="s">
        <v>843</v>
      </c>
      <c r="D612" t="s">
        <v>6690</v>
      </c>
      <c r="E612" t="s">
        <v>6691</v>
      </c>
    </row>
    <row r="613" spans="1:5">
      <c r="A613" t="s">
        <v>824</v>
      </c>
      <c r="B613" t="s">
        <v>843</v>
      </c>
      <c r="D613" t="s">
        <v>6692</v>
      </c>
      <c r="E613" t="s">
        <v>6693</v>
      </c>
    </row>
    <row r="614" spans="1:5">
      <c r="A614" t="s">
        <v>6694</v>
      </c>
      <c r="B614" t="s">
        <v>6695</v>
      </c>
      <c r="D614" t="s">
        <v>3926</v>
      </c>
    </row>
    <row r="615" spans="1:5">
      <c r="A615" t="s">
        <v>6694</v>
      </c>
      <c r="B615" t="s">
        <v>6695</v>
      </c>
      <c r="D615" t="s">
        <v>6696</v>
      </c>
    </row>
    <row r="616" spans="1:5">
      <c r="A616" t="s">
        <v>6694</v>
      </c>
      <c r="B616" t="s">
        <v>6695</v>
      </c>
      <c r="D616" t="s">
        <v>6697</v>
      </c>
    </row>
    <row r="617" spans="1:5">
      <c r="A617" t="s">
        <v>6694</v>
      </c>
      <c r="B617" t="s">
        <v>6695</v>
      </c>
      <c r="D617" t="s">
        <v>6698</v>
      </c>
    </row>
    <row r="618" spans="1:5">
      <c r="A618" t="s">
        <v>6694</v>
      </c>
      <c r="B618" t="s">
        <v>6699</v>
      </c>
      <c r="D618" t="s">
        <v>6700</v>
      </c>
      <c r="E618" t="s">
        <v>6701</v>
      </c>
    </row>
    <row r="619" spans="1:5">
      <c r="A619" t="s">
        <v>6694</v>
      </c>
      <c r="B619" t="s">
        <v>6699</v>
      </c>
      <c r="D619" t="s">
        <v>6692</v>
      </c>
      <c r="E619" t="s">
        <v>6702</v>
      </c>
    </row>
    <row r="620" spans="1:5">
      <c r="A620" t="s">
        <v>6694</v>
      </c>
      <c r="B620" t="s">
        <v>6703</v>
      </c>
      <c r="D620" t="s">
        <v>6684</v>
      </c>
      <c r="E620" t="s">
        <v>6704</v>
      </c>
    </row>
    <row r="621" spans="1:5">
      <c r="A621" t="s">
        <v>6694</v>
      </c>
      <c r="B621" t="s">
        <v>6703</v>
      </c>
      <c r="D621" t="s">
        <v>6581</v>
      </c>
      <c r="E621" t="s">
        <v>6704</v>
      </c>
    </row>
    <row r="622" spans="1:5">
      <c r="A622" t="s">
        <v>6694</v>
      </c>
      <c r="B622" t="s">
        <v>6703</v>
      </c>
      <c r="D622" t="s">
        <v>6705</v>
      </c>
      <c r="E622" t="s">
        <v>6704</v>
      </c>
    </row>
    <row r="623" spans="1:5">
      <c r="A623" t="s">
        <v>6694</v>
      </c>
      <c r="B623" t="s">
        <v>6703</v>
      </c>
      <c r="D623" t="s">
        <v>6686</v>
      </c>
      <c r="E623" t="s">
        <v>6704</v>
      </c>
    </row>
    <row r="624" spans="1:5">
      <c r="A624" t="s">
        <v>6694</v>
      </c>
      <c r="B624" t="s">
        <v>6703</v>
      </c>
      <c r="D624" t="s">
        <v>69</v>
      </c>
      <c r="E624" t="s">
        <v>6704</v>
      </c>
    </row>
    <row r="625" spans="1:5">
      <c r="A625" t="s">
        <v>6694</v>
      </c>
      <c r="B625" t="s">
        <v>6703</v>
      </c>
      <c r="D625" t="s">
        <v>6706</v>
      </c>
      <c r="E625" t="s">
        <v>6704</v>
      </c>
    </row>
    <row r="626" spans="1:5">
      <c r="A626" t="s">
        <v>6694</v>
      </c>
      <c r="B626" t="s">
        <v>6707</v>
      </c>
      <c r="D626" t="s">
        <v>3926</v>
      </c>
    </row>
    <row r="627" spans="1:5">
      <c r="A627" t="s">
        <v>6694</v>
      </c>
      <c r="B627" t="s">
        <v>6707</v>
      </c>
      <c r="D627" t="s">
        <v>6696</v>
      </c>
    </row>
    <row r="628" spans="1:5">
      <c r="A628" t="s">
        <v>6694</v>
      </c>
      <c r="B628" t="s">
        <v>6707</v>
      </c>
      <c r="D628" t="s">
        <v>6697</v>
      </c>
    </row>
    <row r="629" spans="1:5">
      <c r="A629" t="s">
        <v>6694</v>
      </c>
      <c r="B629" t="s">
        <v>6707</v>
      </c>
      <c r="D629" t="s">
        <v>6698</v>
      </c>
    </row>
    <row r="630" spans="1:5">
      <c r="A630" t="s">
        <v>6694</v>
      </c>
      <c r="B630" t="s">
        <v>6708</v>
      </c>
      <c r="D630" t="s">
        <v>6700</v>
      </c>
    </row>
    <row r="631" spans="1:5">
      <c r="A631" t="s">
        <v>6694</v>
      </c>
      <c r="B631" t="s">
        <v>6708</v>
      </c>
      <c r="D631" t="s">
        <v>6692</v>
      </c>
    </row>
    <row r="632" spans="1:5">
      <c r="A632" t="s">
        <v>6694</v>
      </c>
      <c r="B632" t="s">
        <v>6708</v>
      </c>
      <c r="D632" t="s">
        <v>6581</v>
      </c>
    </row>
    <row r="633" spans="1:5">
      <c r="A633" t="s">
        <v>6694</v>
      </c>
      <c r="B633" t="s">
        <v>6708</v>
      </c>
      <c r="D633" t="s">
        <v>6684</v>
      </c>
    </row>
    <row r="634" spans="1:5">
      <c r="A634" t="s">
        <v>6694</v>
      </c>
      <c r="B634" t="s">
        <v>6709</v>
      </c>
      <c r="D634" t="s">
        <v>6705</v>
      </c>
    </row>
    <row r="635" spans="1:5">
      <c r="A635" t="s">
        <v>6694</v>
      </c>
      <c r="B635" t="s">
        <v>6710</v>
      </c>
      <c r="D635" t="s">
        <v>151</v>
      </c>
    </row>
    <row r="636" spans="1:5">
      <c r="A636" t="s">
        <v>6694</v>
      </c>
      <c r="B636" t="s">
        <v>6710</v>
      </c>
      <c r="D636" t="s">
        <v>5995</v>
      </c>
    </row>
    <row r="637" spans="1:5">
      <c r="A637" t="s">
        <v>6694</v>
      </c>
      <c r="B637" t="s">
        <v>6710</v>
      </c>
      <c r="D637" t="s">
        <v>6711</v>
      </c>
    </row>
    <row r="638" spans="1:5">
      <c r="A638" t="s">
        <v>6694</v>
      </c>
      <c r="B638" t="s">
        <v>6712</v>
      </c>
      <c r="D638" t="s">
        <v>330</v>
      </c>
    </row>
    <row r="639" spans="1:5">
      <c r="A639" t="s">
        <v>6694</v>
      </c>
      <c r="B639" t="s">
        <v>6712</v>
      </c>
      <c r="D639" t="s">
        <v>6713</v>
      </c>
    </row>
    <row r="640" spans="1:5">
      <c r="A640" t="s">
        <v>6694</v>
      </c>
      <c r="B640" t="s">
        <v>6712</v>
      </c>
      <c r="D640" t="s">
        <v>6714</v>
      </c>
    </row>
    <row r="641" spans="1:4">
      <c r="A641" t="s">
        <v>6694</v>
      </c>
      <c r="B641" t="s">
        <v>6712</v>
      </c>
      <c r="D641" t="s">
        <v>6715</v>
      </c>
    </row>
    <row r="642" spans="1:4">
      <c r="A642" t="s">
        <v>6694</v>
      </c>
      <c r="B642" t="s">
        <v>6716</v>
      </c>
      <c r="D642" t="s">
        <v>6717</v>
      </c>
    </row>
    <row r="643" spans="1:4">
      <c r="A643" t="s">
        <v>6694</v>
      </c>
      <c r="B643" t="s">
        <v>6716</v>
      </c>
      <c r="D643" t="s">
        <v>6718</v>
      </c>
    </row>
    <row r="644" spans="1:4">
      <c r="A644" t="s">
        <v>6694</v>
      </c>
      <c r="B644" t="s">
        <v>6716</v>
      </c>
      <c r="D644" t="s">
        <v>6719</v>
      </c>
    </row>
    <row r="645" spans="1:4">
      <c r="A645" t="s">
        <v>6694</v>
      </c>
      <c r="B645" t="s">
        <v>6716</v>
      </c>
      <c r="D645" t="s">
        <v>2659</v>
      </c>
    </row>
    <row r="646" spans="1:4">
      <c r="A646" t="s">
        <v>6694</v>
      </c>
      <c r="B646" t="s">
        <v>6720</v>
      </c>
      <c r="D646" t="s">
        <v>6721</v>
      </c>
    </row>
    <row r="647" spans="1:4">
      <c r="A647" t="s">
        <v>6694</v>
      </c>
      <c r="B647" t="s">
        <v>6720</v>
      </c>
      <c r="D647" t="s">
        <v>6722</v>
      </c>
    </row>
    <row r="648" spans="1:4">
      <c r="A648" t="s">
        <v>6694</v>
      </c>
      <c r="B648" t="s">
        <v>6720</v>
      </c>
      <c r="D648" t="s">
        <v>6723</v>
      </c>
    </row>
    <row r="649" spans="1:4">
      <c r="A649" t="s">
        <v>6694</v>
      </c>
      <c r="B649" t="s">
        <v>6720</v>
      </c>
      <c r="D649" t="s">
        <v>2659</v>
      </c>
    </row>
    <row r="650" spans="1:4">
      <c r="A650" t="s">
        <v>6694</v>
      </c>
      <c r="B650" t="s">
        <v>6724</v>
      </c>
      <c r="D650" t="s">
        <v>6725</v>
      </c>
    </row>
    <row r="651" spans="1:4">
      <c r="A651" t="s">
        <v>6694</v>
      </c>
      <c r="B651" t="s">
        <v>6724</v>
      </c>
      <c r="D651" t="s">
        <v>6726</v>
      </c>
    </row>
    <row r="652" spans="1:4">
      <c r="A652" t="s">
        <v>6694</v>
      </c>
      <c r="B652" t="s">
        <v>6724</v>
      </c>
      <c r="D652" t="s">
        <v>2659</v>
      </c>
    </row>
    <row r="653" spans="1:4">
      <c r="A653" t="s">
        <v>6727</v>
      </c>
      <c r="B653" t="s">
        <v>6728</v>
      </c>
      <c r="D653" t="s">
        <v>151</v>
      </c>
    </row>
    <row r="654" spans="1:4">
      <c r="A654" t="s">
        <v>2094</v>
      </c>
      <c r="B654" t="s">
        <v>6729</v>
      </c>
      <c r="D654" t="s">
        <v>6730</v>
      </c>
    </row>
    <row r="655" spans="1:4">
      <c r="A655" t="s">
        <v>2094</v>
      </c>
      <c r="B655" t="s">
        <v>6729</v>
      </c>
      <c r="C655" t="s">
        <v>6731</v>
      </c>
      <c r="D655" t="s">
        <v>6732</v>
      </c>
    </row>
    <row r="656" spans="1:4">
      <c r="A656" t="s">
        <v>2094</v>
      </c>
      <c r="B656" t="s">
        <v>6729</v>
      </c>
      <c r="C656" t="s">
        <v>6733</v>
      </c>
      <c r="D656" t="s">
        <v>6734</v>
      </c>
    </row>
    <row r="657" spans="1:4">
      <c r="A657" t="s">
        <v>2094</v>
      </c>
      <c r="B657" t="s">
        <v>6729</v>
      </c>
      <c r="D657" t="s">
        <v>6735</v>
      </c>
    </row>
    <row r="658" spans="1:4">
      <c r="A658" t="s">
        <v>2094</v>
      </c>
      <c r="B658" t="s">
        <v>6729</v>
      </c>
      <c r="D658" t="s">
        <v>6736</v>
      </c>
    </row>
    <row r="659" spans="1:4">
      <c r="A659" t="s">
        <v>2094</v>
      </c>
      <c r="B659" t="s">
        <v>6729</v>
      </c>
      <c r="C659" t="s">
        <v>6737</v>
      </c>
      <c r="D659" t="s">
        <v>6738</v>
      </c>
    </row>
    <row r="660" spans="1:4">
      <c r="A660" t="s">
        <v>2094</v>
      </c>
      <c r="B660" t="s">
        <v>6729</v>
      </c>
      <c r="C660" t="s">
        <v>6739</v>
      </c>
      <c r="D660" t="s">
        <v>6740</v>
      </c>
    </row>
    <row r="661" spans="1:4">
      <c r="A661" t="s">
        <v>2094</v>
      </c>
      <c r="B661" t="s">
        <v>6729</v>
      </c>
      <c r="C661" t="s">
        <v>6741</v>
      </c>
      <c r="D661" t="s">
        <v>6742</v>
      </c>
    </row>
    <row r="662" spans="1:4">
      <c r="A662" t="s">
        <v>2094</v>
      </c>
      <c r="B662" t="s">
        <v>6729</v>
      </c>
      <c r="C662" t="s">
        <v>6743</v>
      </c>
      <c r="D662" t="s">
        <v>6744</v>
      </c>
    </row>
    <row r="663" spans="1:4">
      <c r="A663" t="s">
        <v>2094</v>
      </c>
      <c r="B663" t="s">
        <v>6729</v>
      </c>
      <c r="C663" t="s">
        <v>6745</v>
      </c>
      <c r="D663" t="s">
        <v>6746</v>
      </c>
    </row>
    <row r="664" spans="1:4">
      <c r="A664" t="s">
        <v>2094</v>
      </c>
      <c r="B664" t="s">
        <v>6729</v>
      </c>
      <c r="C664" t="s">
        <v>6747</v>
      </c>
      <c r="D664" t="s">
        <v>6748</v>
      </c>
    </row>
    <row r="665" spans="1:4">
      <c r="A665" t="s">
        <v>2094</v>
      </c>
      <c r="B665" t="s">
        <v>6729</v>
      </c>
      <c r="C665" t="s">
        <v>6749</v>
      </c>
      <c r="D665" t="s">
        <v>6750</v>
      </c>
    </row>
    <row r="666" spans="1:4">
      <c r="A666" t="s">
        <v>2094</v>
      </c>
      <c r="B666" t="s">
        <v>6729</v>
      </c>
      <c r="C666" t="s">
        <v>6751</v>
      </c>
      <c r="D666" t="s">
        <v>6578</v>
      </c>
    </row>
    <row r="667" spans="1:4">
      <c r="A667" t="s">
        <v>2094</v>
      </c>
      <c r="B667" t="s">
        <v>6729</v>
      </c>
      <c r="C667" t="s">
        <v>6752</v>
      </c>
      <c r="D667" t="s">
        <v>6753</v>
      </c>
    </row>
    <row r="668" spans="1:4">
      <c r="A668" t="s">
        <v>2094</v>
      </c>
      <c r="B668" t="s">
        <v>6729</v>
      </c>
      <c r="C668" t="s">
        <v>6754</v>
      </c>
      <c r="D668" t="s">
        <v>6755</v>
      </c>
    </row>
    <row r="669" spans="1:4">
      <c r="A669" t="s">
        <v>2094</v>
      </c>
      <c r="B669" t="s">
        <v>6729</v>
      </c>
      <c r="C669" t="s">
        <v>6756</v>
      </c>
      <c r="D669" t="s">
        <v>6757</v>
      </c>
    </row>
    <row r="670" spans="1:4">
      <c r="A670" t="s">
        <v>2094</v>
      </c>
      <c r="B670" t="s">
        <v>6729</v>
      </c>
      <c r="C670" t="s">
        <v>6758</v>
      </c>
      <c r="D670" t="s">
        <v>6759</v>
      </c>
    </row>
    <row r="671" spans="1:4">
      <c r="A671" t="s">
        <v>2094</v>
      </c>
      <c r="B671" t="s">
        <v>6729</v>
      </c>
      <c r="C671" t="s">
        <v>6760</v>
      </c>
      <c r="D671" t="s">
        <v>6761</v>
      </c>
    </row>
    <row r="672" spans="1:4">
      <c r="A672" t="s">
        <v>2094</v>
      </c>
      <c r="B672" t="s">
        <v>6729</v>
      </c>
      <c r="C672" t="s">
        <v>6762</v>
      </c>
      <c r="D672" t="s">
        <v>6763</v>
      </c>
    </row>
    <row r="673" spans="1:4">
      <c r="A673" t="s">
        <v>2094</v>
      </c>
      <c r="B673" t="s">
        <v>6729</v>
      </c>
      <c r="C673" t="s">
        <v>6764</v>
      </c>
      <c r="D673" t="s">
        <v>6765</v>
      </c>
    </row>
    <row r="674" spans="1:4">
      <c r="A674" t="s">
        <v>2094</v>
      </c>
      <c r="B674" t="s">
        <v>6729</v>
      </c>
      <c r="C674" t="s">
        <v>6766</v>
      </c>
      <c r="D674" t="s">
        <v>6767</v>
      </c>
    </row>
    <row r="675" spans="1:4">
      <c r="A675" t="s">
        <v>2094</v>
      </c>
      <c r="B675" t="s">
        <v>6729</v>
      </c>
      <c r="C675" t="s">
        <v>6768</v>
      </c>
      <c r="D675" t="s">
        <v>6769</v>
      </c>
    </row>
    <row r="676" spans="1:4">
      <c r="A676" t="s">
        <v>2094</v>
      </c>
      <c r="B676" t="s">
        <v>6729</v>
      </c>
      <c r="C676" t="s">
        <v>6770</v>
      </c>
      <c r="D676" t="s">
        <v>6771</v>
      </c>
    </row>
    <row r="677" spans="1:4">
      <c r="A677" t="s">
        <v>2094</v>
      </c>
      <c r="B677" t="s">
        <v>6729</v>
      </c>
      <c r="C677" t="s">
        <v>6772</v>
      </c>
      <c r="D677" t="s">
        <v>6773</v>
      </c>
    </row>
    <row r="678" spans="1:4">
      <c r="A678" t="s">
        <v>2094</v>
      </c>
      <c r="B678" t="s">
        <v>6729</v>
      </c>
      <c r="D678" t="s">
        <v>6774</v>
      </c>
    </row>
    <row r="679" spans="1:4">
      <c r="A679" t="s">
        <v>2094</v>
      </c>
      <c r="B679" t="s">
        <v>6729</v>
      </c>
      <c r="C679" t="s">
        <v>6775</v>
      </c>
      <c r="D679" t="s">
        <v>6776</v>
      </c>
    </row>
    <row r="680" spans="1:4">
      <c r="A680" t="s">
        <v>2094</v>
      </c>
      <c r="B680" t="s">
        <v>6729</v>
      </c>
      <c r="C680" t="s">
        <v>6777</v>
      </c>
      <c r="D680" t="s">
        <v>6777</v>
      </c>
    </row>
    <row r="681" spans="1:4">
      <c r="A681" t="s">
        <v>2094</v>
      </c>
      <c r="B681" t="s">
        <v>6729</v>
      </c>
      <c r="C681" t="s">
        <v>6778</v>
      </c>
      <c r="D681" t="s">
        <v>6779</v>
      </c>
    </row>
    <row r="682" spans="1:4">
      <c r="A682" t="s">
        <v>2094</v>
      </c>
      <c r="B682" t="s">
        <v>6729</v>
      </c>
      <c r="C682" t="s">
        <v>6780</v>
      </c>
      <c r="D682" t="s">
        <v>6781</v>
      </c>
    </row>
    <row r="683" spans="1:4">
      <c r="A683" t="s">
        <v>2094</v>
      </c>
      <c r="B683" t="s">
        <v>6729</v>
      </c>
      <c r="C683" t="s">
        <v>6782</v>
      </c>
      <c r="D683" t="s">
        <v>6783</v>
      </c>
    </row>
  </sheetData>
  <autoFilter ref="A1:U683" xr:uid="{00000000-0001-0000-0700-000000000000}"/>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D82"/>
  <sheetViews>
    <sheetView workbookViewId="0">
      <pane ySplit="1" topLeftCell="A2" activePane="bottomLeft" state="frozen"/>
      <selection pane="bottomLeft" activeCell="B55" sqref="B55"/>
    </sheetView>
  </sheetViews>
  <sheetFormatPr defaultColWidth="10.85546875" defaultRowHeight="15"/>
  <cols>
    <col min="1" max="1" width="38.42578125" customWidth="1"/>
    <col min="2" max="2" width="15.42578125" customWidth="1"/>
    <col min="3" max="3" width="15.140625" customWidth="1"/>
    <col min="4" max="4" width="21.42578125" customWidth="1"/>
  </cols>
  <sheetData>
    <row r="1" spans="1:4">
      <c r="A1" t="s">
        <v>2226</v>
      </c>
      <c r="B1" t="s">
        <v>6784</v>
      </c>
      <c r="C1" t="s">
        <v>6785</v>
      </c>
      <c r="D1" t="s">
        <v>6786</v>
      </c>
    </row>
    <row r="2" spans="1:4">
      <c r="A2" t="s">
        <v>6787</v>
      </c>
      <c r="B2" t="s">
        <v>6787</v>
      </c>
      <c r="C2" t="s">
        <v>6787</v>
      </c>
    </row>
    <row r="3" spans="1:4">
      <c r="A3" t="s">
        <v>5234</v>
      </c>
      <c r="B3" t="s">
        <v>5234</v>
      </c>
      <c r="C3" t="s">
        <v>5234</v>
      </c>
    </row>
    <row r="4" spans="1:4">
      <c r="A4" t="s">
        <v>6788</v>
      </c>
      <c r="B4" t="s">
        <v>3762</v>
      </c>
      <c r="C4" t="s">
        <v>6788</v>
      </c>
    </row>
    <row r="5" spans="1:4">
      <c r="A5" t="s">
        <v>6789</v>
      </c>
      <c r="B5" t="s">
        <v>3762</v>
      </c>
      <c r="C5" t="s">
        <v>6788</v>
      </c>
      <c r="D5" t="s">
        <v>6790</v>
      </c>
    </row>
    <row r="6" spans="1:4">
      <c r="A6" t="s">
        <v>6791</v>
      </c>
      <c r="B6" t="s">
        <v>3762</v>
      </c>
      <c r="C6" t="s">
        <v>6788</v>
      </c>
      <c r="D6" t="s">
        <v>6792</v>
      </c>
    </row>
    <row r="7" spans="1:4">
      <c r="A7" t="s">
        <v>6793</v>
      </c>
      <c r="B7" t="s">
        <v>3762</v>
      </c>
      <c r="C7" t="s">
        <v>6788</v>
      </c>
      <c r="D7" t="s">
        <v>6794</v>
      </c>
    </row>
    <row r="8" spans="1:4">
      <c r="A8" t="s">
        <v>6795</v>
      </c>
      <c r="B8" t="s">
        <v>3762</v>
      </c>
      <c r="C8" t="s">
        <v>6788</v>
      </c>
      <c r="D8" t="s">
        <v>6796</v>
      </c>
    </row>
    <row r="9" spans="1:4">
      <c r="A9" t="s">
        <v>6797</v>
      </c>
      <c r="B9" t="s">
        <v>3762</v>
      </c>
      <c r="C9" t="s">
        <v>6788</v>
      </c>
      <c r="D9" t="s">
        <v>6798</v>
      </c>
    </row>
    <row r="10" spans="1:4">
      <c r="A10" t="s">
        <v>6799</v>
      </c>
      <c r="B10" t="s">
        <v>3762</v>
      </c>
      <c r="C10" t="s">
        <v>6788</v>
      </c>
      <c r="D10" t="s">
        <v>6187</v>
      </c>
    </row>
    <row r="11" spans="1:4">
      <c r="A11" t="s">
        <v>6800</v>
      </c>
      <c r="B11" t="s">
        <v>3762</v>
      </c>
      <c r="C11" t="s">
        <v>6788</v>
      </c>
      <c r="D11" t="s">
        <v>6801</v>
      </c>
    </row>
    <row r="12" spans="1:4">
      <c r="A12" t="s">
        <v>6802</v>
      </c>
      <c r="B12" t="s">
        <v>3762</v>
      </c>
      <c r="C12" t="s">
        <v>6788</v>
      </c>
      <c r="D12" t="s">
        <v>6803</v>
      </c>
    </row>
    <row r="13" spans="1:4">
      <c r="A13" t="s">
        <v>6804</v>
      </c>
      <c r="B13" t="s">
        <v>3762</v>
      </c>
      <c r="C13" t="s">
        <v>6788</v>
      </c>
      <c r="D13" t="s">
        <v>6805</v>
      </c>
    </row>
    <row r="14" spans="1:4">
      <c r="A14" t="s">
        <v>6806</v>
      </c>
      <c r="B14" t="s">
        <v>3762</v>
      </c>
      <c r="C14" t="s">
        <v>6788</v>
      </c>
      <c r="D14" t="s">
        <v>6807</v>
      </c>
    </row>
    <row r="15" spans="1:4">
      <c r="A15" t="s">
        <v>6808</v>
      </c>
      <c r="B15" t="s">
        <v>3762</v>
      </c>
      <c r="C15" t="s">
        <v>6788</v>
      </c>
      <c r="D15" t="s">
        <v>6809</v>
      </c>
    </row>
    <row r="16" spans="1:4">
      <c r="A16" t="s">
        <v>6810</v>
      </c>
      <c r="B16" t="s">
        <v>3538</v>
      </c>
      <c r="C16" t="s">
        <v>6810</v>
      </c>
    </row>
    <row r="17" spans="1:4">
      <c r="A17" t="s">
        <v>6811</v>
      </c>
      <c r="B17" t="s">
        <v>3538</v>
      </c>
      <c r="C17" t="s">
        <v>6810</v>
      </c>
      <c r="D17" t="s">
        <v>6812</v>
      </c>
    </row>
    <row r="18" spans="1:4">
      <c r="A18" t="s">
        <v>6813</v>
      </c>
      <c r="B18" t="s">
        <v>3538</v>
      </c>
      <c r="C18" t="s">
        <v>6810</v>
      </c>
      <c r="D18" t="s">
        <v>6814</v>
      </c>
    </row>
    <row r="19" spans="1:4">
      <c r="A19" t="s">
        <v>6815</v>
      </c>
      <c r="B19" t="s">
        <v>3538</v>
      </c>
      <c r="C19" t="s">
        <v>6810</v>
      </c>
      <c r="D19" t="s">
        <v>6816</v>
      </c>
    </row>
    <row r="20" spans="1:4">
      <c r="A20" t="s">
        <v>6817</v>
      </c>
      <c r="B20" t="s">
        <v>3538</v>
      </c>
      <c r="C20" t="s">
        <v>6810</v>
      </c>
      <c r="D20" t="s">
        <v>2659</v>
      </c>
    </row>
    <row r="21" spans="1:4">
      <c r="A21" t="s">
        <v>6818</v>
      </c>
      <c r="B21" t="s">
        <v>6819</v>
      </c>
      <c r="C21" t="s">
        <v>6819</v>
      </c>
    </row>
    <row r="22" spans="1:4">
      <c r="A22" t="s">
        <v>6820</v>
      </c>
      <c r="B22" t="s">
        <v>6820</v>
      </c>
      <c r="C22" t="s">
        <v>6820</v>
      </c>
    </row>
    <row r="23" spans="1:4">
      <c r="A23" t="s">
        <v>6821</v>
      </c>
      <c r="B23" t="s">
        <v>3538</v>
      </c>
      <c r="C23" t="s">
        <v>6822</v>
      </c>
      <c r="D23" t="s">
        <v>6812</v>
      </c>
    </row>
    <row r="24" spans="1:4">
      <c r="A24" t="s">
        <v>6823</v>
      </c>
      <c r="B24" t="s">
        <v>3538</v>
      </c>
      <c r="C24" t="s">
        <v>6822</v>
      </c>
      <c r="D24" t="s">
        <v>6814</v>
      </c>
    </row>
    <row r="25" spans="1:4">
      <c r="A25" t="s">
        <v>6824</v>
      </c>
      <c r="B25" t="s">
        <v>3538</v>
      </c>
      <c r="C25" t="s">
        <v>6822</v>
      </c>
      <c r="D25" t="s">
        <v>6816</v>
      </c>
    </row>
    <row r="26" spans="1:4">
      <c r="A26" t="s">
        <v>6825</v>
      </c>
      <c r="B26" t="s">
        <v>3538</v>
      </c>
      <c r="C26" t="s">
        <v>6822</v>
      </c>
      <c r="D26" t="s">
        <v>2659</v>
      </c>
    </row>
    <row r="27" spans="1:4">
      <c r="A27" t="s">
        <v>6826</v>
      </c>
      <c r="B27" t="s">
        <v>3538</v>
      </c>
      <c r="C27" t="s">
        <v>6827</v>
      </c>
      <c r="D27" t="s">
        <v>6812</v>
      </c>
    </row>
    <row r="28" spans="1:4">
      <c r="A28" t="s">
        <v>6828</v>
      </c>
      <c r="B28" t="s">
        <v>3538</v>
      </c>
      <c r="C28" t="s">
        <v>6827</v>
      </c>
      <c r="D28" t="s">
        <v>6814</v>
      </c>
    </row>
    <row r="29" spans="1:4">
      <c r="A29" t="s">
        <v>6829</v>
      </c>
      <c r="B29" t="s">
        <v>3538</v>
      </c>
      <c r="C29" t="s">
        <v>6827</v>
      </c>
      <c r="D29" t="s">
        <v>6816</v>
      </c>
    </row>
    <row r="30" spans="1:4">
      <c r="A30" t="s">
        <v>6830</v>
      </c>
      <c r="B30" t="s">
        <v>3538</v>
      </c>
      <c r="C30" t="s">
        <v>6827</v>
      </c>
      <c r="D30" t="s">
        <v>2659</v>
      </c>
    </row>
    <row r="31" spans="1:4">
      <c r="A31" t="s">
        <v>3920</v>
      </c>
      <c r="B31" t="s">
        <v>3920</v>
      </c>
      <c r="C31" t="s">
        <v>3920</v>
      </c>
    </row>
    <row r="32" spans="1:4">
      <c r="A32" t="s">
        <v>6831</v>
      </c>
      <c r="B32" t="s">
        <v>3975</v>
      </c>
      <c r="C32" t="s">
        <v>6831</v>
      </c>
    </row>
    <row r="33" spans="1:4">
      <c r="A33" t="s">
        <v>6832</v>
      </c>
      <c r="B33" t="s">
        <v>3459</v>
      </c>
      <c r="C33" t="s">
        <v>6832</v>
      </c>
    </row>
    <row r="34" spans="1:4">
      <c r="A34" t="s">
        <v>6833</v>
      </c>
      <c r="B34" t="s">
        <v>3489</v>
      </c>
      <c r="C34" t="s">
        <v>3489</v>
      </c>
      <c r="D34" t="s">
        <v>6812</v>
      </c>
    </row>
    <row r="35" spans="1:4">
      <c r="A35" t="s">
        <v>6834</v>
      </c>
      <c r="B35" t="s">
        <v>3489</v>
      </c>
      <c r="C35" t="s">
        <v>3489</v>
      </c>
      <c r="D35" t="s">
        <v>6814</v>
      </c>
    </row>
    <row r="36" spans="1:4">
      <c r="A36" t="s">
        <v>6835</v>
      </c>
      <c r="B36" t="s">
        <v>3489</v>
      </c>
      <c r="C36" t="s">
        <v>3489</v>
      </c>
      <c r="D36" t="s">
        <v>6816</v>
      </c>
    </row>
    <row r="37" spans="1:4">
      <c r="A37" t="s">
        <v>6836</v>
      </c>
      <c r="B37" t="s">
        <v>3489</v>
      </c>
      <c r="C37" t="s">
        <v>3489</v>
      </c>
      <c r="D37" t="s">
        <v>2659</v>
      </c>
    </row>
    <row r="38" spans="1:4">
      <c r="A38" t="s">
        <v>6837</v>
      </c>
      <c r="B38" t="s">
        <v>3446</v>
      </c>
      <c r="C38" t="s">
        <v>6837</v>
      </c>
    </row>
    <row r="39" spans="1:4">
      <c r="A39" t="s">
        <v>6838</v>
      </c>
      <c r="B39" t="s">
        <v>3503</v>
      </c>
      <c r="C39" t="s">
        <v>6838</v>
      </c>
    </row>
    <row r="40" spans="1:4">
      <c r="A40" t="s">
        <v>6839</v>
      </c>
      <c r="B40" t="s">
        <v>3762</v>
      </c>
      <c r="C40" t="s">
        <v>6788</v>
      </c>
      <c r="D40" t="s">
        <v>6805</v>
      </c>
    </row>
    <row r="41" spans="1:4">
      <c r="A41" t="s">
        <v>6840</v>
      </c>
      <c r="B41" t="s">
        <v>6840</v>
      </c>
      <c r="C41" t="s">
        <v>6840</v>
      </c>
    </row>
    <row r="42" spans="1:4">
      <c r="A42" t="s">
        <v>6841</v>
      </c>
      <c r="B42" t="s">
        <v>6841</v>
      </c>
      <c r="C42" t="s">
        <v>6841</v>
      </c>
    </row>
    <row r="43" spans="1:4">
      <c r="A43" t="s">
        <v>6842</v>
      </c>
      <c r="B43" t="s">
        <v>6842</v>
      </c>
      <c r="C43" t="s">
        <v>6842</v>
      </c>
    </row>
    <row r="44" spans="1:4">
      <c r="A44" t="s">
        <v>6187</v>
      </c>
      <c r="B44" t="s">
        <v>3436</v>
      </c>
      <c r="C44" t="s">
        <v>6187</v>
      </c>
    </row>
    <row r="45" spans="1:4">
      <c r="A45" t="s">
        <v>6843</v>
      </c>
      <c r="B45" t="s">
        <v>6844</v>
      </c>
      <c r="C45" t="s">
        <v>6843</v>
      </c>
    </row>
    <row r="46" spans="1:4">
      <c r="A46" t="s">
        <v>3384</v>
      </c>
      <c r="B46" t="s">
        <v>3384</v>
      </c>
      <c r="C46" t="s">
        <v>3384</v>
      </c>
    </row>
    <row r="47" spans="1:4">
      <c r="A47" t="s">
        <v>6845</v>
      </c>
      <c r="B47" t="s">
        <v>3384</v>
      </c>
      <c r="C47" t="s">
        <v>3384</v>
      </c>
      <c r="D47" t="s">
        <v>6846</v>
      </c>
    </row>
    <row r="48" spans="1:4">
      <c r="A48" t="s">
        <v>6847</v>
      </c>
      <c r="B48" t="s">
        <v>3384</v>
      </c>
      <c r="C48" t="s">
        <v>3384</v>
      </c>
      <c r="D48" t="s">
        <v>6848</v>
      </c>
    </row>
    <row r="49" spans="1:4">
      <c r="A49" t="s">
        <v>6849</v>
      </c>
      <c r="B49" t="s">
        <v>3384</v>
      </c>
      <c r="C49" t="s">
        <v>3384</v>
      </c>
      <c r="D49" t="s">
        <v>6850</v>
      </c>
    </row>
    <row r="50" spans="1:4">
      <c r="A50" t="s">
        <v>6851</v>
      </c>
      <c r="B50" t="s">
        <v>3384</v>
      </c>
      <c r="C50" t="s">
        <v>3384</v>
      </c>
      <c r="D50" t="s">
        <v>6852</v>
      </c>
    </row>
    <row r="51" spans="1:4">
      <c r="A51" t="s">
        <v>6853</v>
      </c>
      <c r="B51" t="s">
        <v>3384</v>
      </c>
      <c r="C51" t="s">
        <v>3384</v>
      </c>
      <c r="D51" t="s">
        <v>6854</v>
      </c>
    </row>
    <row r="52" spans="1:4">
      <c r="A52" t="s">
        <v>6855</v>
      </c>
      <c r="B52" t="s">
        <v>3384</v>
      </c>
      <c r="C52" t="s">
        <v>3384</v>
      </c>
      <c r="D52" t="s">
        <v>6856</v>
      </c>
    </row>
    <row r="53" spans="1:4">
      <c r="A53" t="s">
        <v>6857</v>
      </c>
      <c r="B53" t="s">
        <v>3384</v>
      </c>
      <c r="C53" t="s">
        <v>3384</v>
      </c>
      <c r="D53" t="s">
        <v>6858</v>
      </c>
    </row>
    <row r="54" spans="1:4">
      <c r="A54" t="s">
        <v>6859</v>
      </c>
      <c r="B54" t="s">
        <v>3384</v>
      </c>
      <c r="C54" t="s">
        <v>3384</v>
      </c>
      <c r="D54" t="s">
        <v>6860</v>
      </c>
    </row>
    <row r="55" spans="1:4">
      <c r="A55" t="s">
        <v>6861</v>
      </c>
      <c r="B55" t="s">
        <v>3384</v>
      </c>
      <c r="C55" t="s">
        <v>3384</v>
      </c>
      <c r="D55" t="s">
        <v>6862</v>
      </c>
    </row>
    <row r="56" spans="1:4">
      <c r="A56" t="s">
        <v>6863</v>
      </c>
      <c r="B56" t="s">
        <v>3384</v>
      </c>
      <c r="C56" t="s">
        <v>3384</v>
      </c>
      <c r="D56" t="s">
        <v>6864</v>
      </c>
    </row>
    <row r="57" spans="1:4">
      <c r="A57" t="s">
        <v>6865</v>
      </c>
      <c r="B57" t="s">
        <v>3384</v>
      </c>
      <c r="C57" t="s">
        <v>3384</v>
      </c>
      <c r="D57" t="s">
        <v>6866</v>
      </c>
    </row>
    <row r="58" spans="1:4">
      <c r="A58" t="s">
        <v>6867</v>
      </c>
      <c r="B58" t="s">
        <v>3384</v>
      </c>
      <c r="C58" t="s">
        <v>3384</v>
      </c>
      <c r="D58" t="s">
        <v>6868</v>
      </c>
    </row>
    <row r="59" spans="1:4">
      <c r="A59" t="s">
        <v>3393</v>
      </c>
      <c r="B59" t="s">
        <v>3393</v>
      </c>
      <c r="C59" t="s">
        <v>3393</v>
      </c>
    </row>
    <row r="60" spans="1:4">
      <c r="A60" t="s">
        <v>6869</v>
      </c>
      <c r="B60" t="s">
        <v>6869</v>
      </c>
      <c r="C60" t="s">
        <v>6869</v>
      </c>
    </row>
    <row r="61" spans="1:4">
      <c r="A61" t="s">
        <v>4892</v>
      </c>
      <c r="B61" t="s">
        <v>3446</v>
      </c>
      <c r="C61" t="s">
        <v>4892</v>
      </c>
    </row>
    <row r="62" spans="1:4">
      <c r="A62" t="s">
        <v>6870</v>
      </c>
      <c r="B62" t="s">
        <v>3446</v>
      </c>
      <c r="C62" t="s">
        <v>6870</v>
      </c>
    </row>
    <row r="63" spans="1:4">
      <c r="A63" t="s">
        <v>6871</v>
      </c>
      <c r="B63" t="s">
        <v>6871</v>
      </c>
      <c r="C63" t="s">
        <v>6871</v>
      </c>
    </row>
    <row r="64" spans="1:4">
      <c r="A64" t="s">
        <v>3475</v>
      </c>
      <c r="B64" t="s">
        <v>3475</v>
      </c>
      <c r="C64" t="s">
        <v>3475</v>
      </c>
    </row>
    <row r="65" spans="1:4">
      <c r="A65" t="s">
        <v>3455</v>
      </c>
      <c r="B65" t="s">
        <v>3455</v>
      </c>
      <c r="C65" t="s">
        <v>3455</v>
      </c>
    </row>
    <row r="66" spans="1:4">
      <c r="A66" t="s">
        <v>6872</v>
      </c>
      <c r="B66" t="s">
        <v>3538</v>
      </c>
    </row>
    <row r="67" spans="1:4">
      <c r="A67" t="s">
        <v>6873</v>
      </c>
      <c r="B67" t="s">
        <v>3446</v>
      </c>
      <c r="C67" t="s">
        <v>6873</v>
      </c>
    </row>
    <row r="68" spans="1:4">
      <c r="A68" t="s">
        <v>3588</v>
      </c>
      <c r="B68" t="s">
        <v>3588</v>
      </c>
    </row>
    <row r="69" spans="1:4">
      <c r="A69" t="s">
        <v>6819</v>
      </c>
      <c r="B69" t="s">
        <v>3588</v>
      </c>
      <c r="C69" t="s">
        <v>6819</v>
      </c>
    </row>
    <row r="70" spans="1:4">
      <c r="A70" t="s">
        <v>6803</v>
      </c>
      <c r="B70" t="s">
        <v>3588</v>
      </c>
      <c r="C70" t="s">
        <v>6803</v>
      </c>
    </row>
    <row r="71" spans="1:4">
      <c r="A71" t="s">
        <v>6874</v>
      </c>
      <c r="B71" s="32" t="s">
        <v>3588</v>
      </c>
      <c r="C71" t="s">
        <v>6874</v>
      </c>
    </row>
    <row r="72" spans="1:4">
      <c r="A72" t="s">
        <v>3574</v>
      </c>
      <c r="B72" t="s">
        <v>3574</v>
      </c>
      <c r="C72" t="s">
        <v>3574</v>
      </c>
    </row>
    <row r="73" spans="1:4">
      <c r="A73" t="s">
        <v>6875</v>
      </c>
      <c r="B73" t="s">
        <v>3538</v>
      </c>
      <c r="C73" t="s">
        <v>6875</v>
      </c>
    </row>
    <row r="74" spans="1:4">
      <c r="A74" t="s">
        <v>6876</v>
      </c>
      <c r="B74" t="s">
        <v>3538</v>
      </c>
      <c r="C74" t="s">
        <v>6875</v>
      </c>
      <c r="D74" t="s">
        <v>6812</v>
      </c>
    </row>
    <row r="75" spans="1:4">
      <c r="A75" t="s">
        <v>6877</v>
      </c>
      <c r="B75" t="s">
        <v>3538</v>
      </c>
      <c r="C75" t="s">
        <v>6875</v>
      </c>
      <c r="D75" t="s">
        <v>6814</v>
      </c>
    </row>
    <row r="76" spans="1:4">
      <c r="A76" t="s">
        <v>6878</v>
      </c>
      <c r="B76" t="s">
        <v>3538</v>
      </c>
      <c r="C76" t="s">
        <v>6875</v>
      </c>
      <c r="D76" t="s">
        <v>6879</v>
      </c>
    </row>
    <row r="77" spans="1:4">
      <c r="A77" t="s">
        <v>6880</v>
      </c>
      <c r="B77" t="s">
        <v>3538</v>
      </c>
      <c r="C77" t="s">
        <v>6875</v>
      </c>
      <c r="D77" t="s">
        <v>6816</v>
      </c>
    </row>
    <row r="78" spans="1:4">
      <c r="A78" t="s">
        <v>6881</v>
      </c>
      <c r="B78" t="s">
        <v>3538</v>
      </c>
      <c r="C78" t="s">
        <v>6875</v>
      </c>
      <c r="D78" t="s">
        <v>2659</v>
      </c>
    </row>
    <row r="79" spans="1:4">
      <c r="A79" t="s">
        <v>6882</v>
      </c>
      <c r="B79" t="s">
        <v>3762</v>
      </c>
      <c r="C79" t="s">
        <v>6882</v>
      </c>
    </row>
    <row r="80" spans="1:4">
      <c r="A80" t="s">
        <v>6883</v>
      </c>
      <c r="B80" t="s">
        <v>3966</v>
      </c>
      <c r="C80" t="s">
        <v>3966</v>
      </c>
      <c r="D80" t="s">
        <v>6884</v>
      </c>
    </row>
    <row r="81" spans="1:4">
      <c r="A81" t="s">
        <v>6885</v>
      </c>
      <c r="B81" t="s">
        <v>3966</v>
      </c>
      <c r="C81" t="s">
        <v>3966</v>
      </c>
      <c r="D81" t="s">
        <v>6886</v>
      </c>
    </row>
    <row r="82" spans="1:4">
      <c r="A82" t="s">
        <v>3430</v>
      </c>
      <c r="B82" t="s">
        <v>3430</v>
      </c>
      <c r="C82" t="s">
        <v>3430</v>
      </c>
    </row>
  </sheetData>
  <autoFilter ref="A1:D82" xr:uid="{00000000-0001-0000-0800-000000000000}">
    <sortState xmlns:xlrd2="http://schemas.microsoft.com/office/spreadsheetml/2017/richdata2" ref="A2:D82">
      <sortCondition ref="A1:A82"/>
    </sortState>
  </autoFilter>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T117"/>
  <sheetViews>
    <sheetView zoomScale="115" zoomScaleNormal="70" workbookViewId="0">
      <pane ySplit="1" topLeftCell="A69" activePane="bottomLeft" state="frozen"/>
      <selection pane="bottomLeft" activeCell="J49" sqref="J49"/>
    </sheetView>
  </sheetViews>
  <sheetFormatPr defaultColWidth="10.85546875" defaultRowHeight="15"/>
  <cols>
    <col min="1" max="1" width="5.42578125" bestFit="1" customWidth="1"/>
    <col min="2" max="3" width="10.42578125" bestFit="1" customWidth="1"/>
    <col min="4" max="4" width="11.85546875" bestFit="1" customWidth="1"/>
    <col min="5" max="5" width="12.140625" bestFit="1" customWidth="1"/>
    <col min="6" max="6" width="19.140625" bestFit="1" customWidth="1"/>
    <col min="7" max="7" width="12.42578125" bestFit="1" customWidth="1"/>
    <col min="8" max="8" width="36" bestFit="1" customWidth="1"/>
    <col min="9" max="9" width="18.42578125" bestFit="1" customWidth="1"/>
    <col min="10" max="10" width="15.42578125" bestFit="1" customWidth="1"/>
    <col min="11" max="12" width="255.42578125" bestFit="1" customWidth="1"/>
    <col min="13" max="13" width="64.85546875" bestFit="1" customWidth="1"/>
    <col min="14" max="14" width="14.85546875" bestFit="1" customWidth="1"/>
    <col min="15" max="15" width="13.42578125" bestFit="1" customWidth="1"/>
    <col min="16" max="16" width="4.140625" bestFit="1" customWidth="1"/>
    <col min="17" max="18" width="7.42578125" bestFit="1" customWidth="1"/>
    <col min="19" max="19" width="10.42578125" bestFit="1" customWidth="1"/>
  </cols>
  <sheetData>
    <row r="1" spans="1:20">
      <c r="A1" t="s">
        <v>7</v>
      </c>
      <c r="B1" t="s">
        <v>6887</v>
      </c>
      <c r="C1" t="s">
        <v>6888</v>
      </c>
      <c r="D1" t="s">
        <v>6889</v>
      </c>
      <c r="E1" t="s">
        <v>6890</v>
      </c>
      <c r="F1" t="s">
        <v>6891</v>
      </c>
      <c r="G1" t="s">
        <v>6892</v>
      </c>
      <c r="H1" t="s">
        <v>6893</v>
      </c>
      <c r="I1" t="s">
        <v>6894</v>
      </c>
      <c r="J1" t="s">
        <v>6895</v>
      </c>
      <c r="K1" t="s">
        <v>2362</v>
      </c>
      <c r="L1" t="s">
        <v>302</v>
      </c>
      <c r="M1" t="s">
        <v>6896</v>
      </c>
      <c r="N1" t="s">
        <v>6897</v>
      </c>
      <c r="O1" t="s">
        <v>6898</v>
      </c>
      <c r="P1" t="s">
        <v>6899</v>
      </c>
      <c r="Q1" t="s">
        <v>6900</v>
      </c>
      <c r="R1" t="s">
        <v>6901</v>
      </c>
      <c r="S1" t="s">
        <v>2365</v>
      </c>
      <c r="T1" t="s">
        <v>6902</v>
      </c>
    </row>
    <row r="2" spans="1:20">
      <c r="A2">
        <v>101</v>
      </c>
      <c r="B2" t="s">
        <v>224</v>
      </c>
      <c r="C2" t="s">
        <v>224</v>
      </c>
      <c r="D2" t="s">
        <v>227</v>
      </c>
      <c r="E2" t="s">
        <v>6903</v>
      </c>
      <c r="F2" t="s">
        <v>230</v>
      </c>
      <c r="G2" t="s">
        <v>6904</v>
      </c>
      <c r="H2" t="s">
        <v>233</v>
      </c>
      <c r="I2" t="s">
        <v>233</v>
      </c>
      <c r="J2" t="s">
        <v>6905</v>
      </c>
      <c r="K2" t="s">
        <v>6906</v>
      </c>
      <c r="L2" t="s">
        <v>6907</v>
      </c>
      <c r="M2" t="s">
        <v>6908</v>
      </c>
      <c r="O2" t="s">
        <v>6909</v>
      </c>
      <c r="P2" t="s">
        <v>323</v>
      </c>
      <c r="Q2" t="s">
        <v>6909</v>
      </c>
      <c r="R2" t="s">
        <v>6910</v>
      </c>
      <c r="S2" t="b">
        <v>0</v>
      </c>
    </row>
    <row r="3" spans="1:20">
      <c r="A3">
        <v>101.1</v>
      </c>
      <c r="B3" t="s">
        <v>224</v>
      </c>
      <c r="C3" t="s">
        <v>224</v>
      </c>
      <c r="D3" t="s">
        <v>227</v>
      </c>
      <c r="E3" t="s">
        <v>6903</v>
      </c>
      <c r="F3" t="s">
        <v>230</v>
      </c>
      <c r="G3" t="s">
        <v>6904</v>
      </c>
      <c r="H3" t="s">
        <v>6911</v>
      </c>
      <c r="I3" t="s">
        <v>6911</v>
      </c>
      <c r="J3" t="s">
        <v>6912</v>
      </c>
      <c r="K3" t="s">
        <v>6913</v>
      </c>
      <c r="M3" t="s">
        <v>6908</v>
      </c>
      <c r="O3" t="s">
        <v>6909</v>
      </c>
      <c r="P3" t="s">
        <v>323</v>
      </c>
      <c r="Q3" t="s">
        <v>6909</v>
      </c>
      <c r="R3" t="s">
        <v>6910</v>
      </c>
      <c r="S3" t="b">
        <v>0</v>
      </c>
    </row>
    <row r="4" spans="1:20">
      <c r="A4">
        <v>101.2</v>
      </c>
      <c r="B4" t="s">
        <v>224</v>
      </c>
      <c r="C4" t="s">
        <v>224</v>
      </c>
      <c r="D4" t="s">
        <v>227</v>
      </c>
      <c r="E4" t="s">
        <v>6903</v>
      </c>
      <c r="F4" t="s">
        <v>230</v>
      </c>
      <c r="G4" t="s">
        <v>6904</v>
      </c>
      <c r="H4" t="s">
        <v>6914</v>
      </c>
      <c r="I4" t="s">
        <v>6914</v>
      </c>
      <c r="J4" t="s">
        <v>6915</v>
      </c>
      <c r="K4" t="s">
        <v>6916</v>
      </c>
      <c r="L4" t="s">
        <v>6917</v>
      </c>
      <c r="M4" t="s">
        <v>6918</v>
      </c>
      <c r="O4" t="s">
        <v>6909</v>
      </c>
      <c r="P4" t="s">
        <v>323</v>
      </c>
      <c r="Q4" t="s">
        <v>6909</v>
      </c>
      <c r="R4" t="s">
        <v>6909</v>
      </c>
      <c r="S4" t="b">
        <v>0</v>
      </c>
    </row>
    <row r="5" spans="1:20">
      <c r="A5">
        <v>103</v>
      </c>
      <c r="B5" t="s">
        <v>224</v>
      </c>
      <c r="C5" t="s">
        <v>224</v>
      </c>
      <c r="D5" t="s">
        <v>227</v>
      </c>
      <c r="E5" t="s">
        <v>6903</v>
      </c>
      <c r="F5" t="s">
        <v>230</v>
      </c>
      <c r="G5" t="s">
        <v>6904</v>
      </c>
      <c r="H5" t="s">
        <v>6919</v>
      </c>
      <c r="I5" t="s">
        <v>6920</v>
      </c>
      <c r="J5" t="s">
        <v>6920</v>
      </c>
      <c r="K5" t="s">
        <v>6921</v>
      </c>
      <c r="L5" t="s">
        <v>6922</v>
      </c>
      <c r="M5" t="s">
        <v>6923</v>
      </c>
      <c r="O5" t="s">
        <v>6909</v>
      </c>
      <c r="P5" t="s">
        <v>323</v>
      </c>
      <c r="Q5" t="s">
        <v>6910</v>
      </c>
      <c r="R5" t="s">
        <v>6910</v>
      </c>
      <c r="S5" t="b">
        <v>0</v>
      </c>
    </row>
    <row r="6" spans="1:20">
      <c r="A6">
        <v>104</v>
      </c>
      <c r="B6" t="s">
        <v>224</v>
      </c>
      <c r="C6" t="s">
        <v>224</v>
      </c>
      <c r="D6" t="s">
        <v>227</v>
      </c>
      <c r="E6" t="s">
        <v>6903</v>
      </c>
      <c r="F6" t="s">
        <v>230</v>
      </c>
      <c r="G6" t="s">
        <v>6904</v>
      </c>
      <c r="H6" t="s">
        <v>6924</v>
      </c>
      <c r="I6" t="s">
        <v>6925</v>
      </c>
      <c r="J6" t="s">
        <v>6925</v>
      </c>
      <c r="K6" t="s">
        <v>6926</v>
      </c>
      <c r="O6" t="s">
        <v>6909</v>
      </c>
      <c r="P6" t="s">
        <v>323</v>
      </c>
      <c r="Q6" t="s">
        <v>6910</v>
      </c>
      <c r="R6" t="s">
        <v>6910</v>
      </c>
      <c r="S6" t="b">
        <v>0</v>
      </c>
    </row>
    <row r="7" spans="1:20" ht="32.1">
      <c r="A7">
        <v>118</v>
      </c>
      <c r="B7" t="s">
        <v>224</v>
      </c>
      <c r="C7" t="s">
        <v>224</v>
      </c>
      <c r="D7" t="s">
        <v>227</v>
      </c>
      <c r="E7" t="s">
        <v>6903</v>
      </c>
      <c r="F7" t="s">
        <v>230</v>
      </c>
      <c r="G7" t="s">
        <v>6904</v>
      </c>
      <c r="H7" t="s">
        <v>6927</v>
      </c>
      <c r="I7" t="s">
        <v>6927</v>
      </c>
      <c r="J7" t="s">
        <v>5764</v>
      </c>
      <c r="K7" t="s">
        <v>6928</v>
      </c>
      <c r="L7" t="s">
        <v>6929</v>
      </c>
      <c r="M7" s="31" t="s">
        <v>6930</v>
      </c>
      <c r="O7" t="s">
        <v>6910</v>
      </c>
      <c r="P7" t="s">
        <v>323</v>
      </c>
      <c r="Q7" t="s">
        <v>6909</v>
      </c>
      <c r="R7" t="s">
        <v>6931</v>
      </c>
      <c r="S7" t="b">
        <v>0</v>
      </c>
    </row>
    <row r="8" spans="1:20">
      <c r="A8">
        <v>119.1</v>
      </c>
      <c r="B8" t="s">
        <v>224</v>
      </c>
      <c r="C8" t="s">
        <v>224</v>
      </c>
      <c r="D8" t="s">
        <v>227</v>
      </c>
      <c r="E8" t="s">
        <v>6903</v>
      </c>
      <c r="F8" t="s">
        <v>230</v>
      </c>
      <c r="G8" t="s">
        <v>6904</v>
      </c>
      <c r="H8" t="s">
        <v>6932</v>
      </c>
      <c r="I8" t="s">
        <v>6932</v>
      </c>
      <c r="J8" t="s">
        <v>6933</v>
      </c>
      <c r="K8" t="s">
        <v>6934</v>
      </c>
      <c r="L8" t="s">
        <v>6935</v>
      </c>
      <c r="M8" t="s">
        <v>6936</v>
      </c>
      <c r="O8" t="s">
        <v>6909</v>
      </c>
      <c r="P8" t="s">
        <v>323</v>
      </c>
      <c r="Q8" t="s">
        <v>6909</v>
      </c>
      <c r="R8" t="s">
        <v>6910</v>
      </c>
      <c r="S8" t="b">
        <v>0</v>
      </c>
    </row>
    <row r="9" spans="1:20">
      <c r="A9">
        <v>119.2</v>
      </c>
      <c r="B9" t="s">
        <v>224</v>
      </c>
      <c r="C9" t="s">
        <v>224</v>
      </c>
      <c r="D9" t="s">
        <v>227</v>
      </c>
      <c r="E9" t="s">
        <v>6903</v>
      </c>
      <c r="F9" t="s">
        <v>230</v>
      </c>
      <c r="G9" t="s">
        <v>6904</v>
      </c>
      <c r="H9" t="s">
        <v>6937</v>
      </c>
      <c r="I9" t="s">
        <v>6937</v>
      </c>
      <c r="J9" t="s">
        <v>6938</v>
      </c>
      <c r="K9" t="s">
        <v>6939</v>
      </c>
      <c r="L9" t="s">
        <v>6940</v>
      </c>
      <c r="M9" t="s">
        <v>6736</v>
      </c>
      <c r="O9" t="s">
        <v>6909</v>
      </c>
      <c r="P9" t="s">
        <v>323</v>
      </c>
      <c r="Q9" t="s">
        <v>6909</v>
      </c>
      <c r="R9" t="s">
        <v>6910</v>
      </c>
      <c r="S9" t="b">
        <v>0</v>
      </c>
    </row>
    <row r="10" spans="1:20">
      <c r="A10">
        <v>119.3</v>
      </c>
      <c r="B10" t="s">
        <v>224</v>
      </c>
      <c r="C10" t="s">
        <v>224</v>
      </c>
      <c r="D10" t="s">
        <v>227</v>
      </c>
      <c r="E10" t="s">
        <v>6903</v>
      </c>
      <c r="F10" t="s">
        <v>230</v>
      </c>
      <c r="G10" t="s">
        <v>6904</v>
      </c>
      <c r="H10" t="s">
        <v>6941</v>
      </c>
      <c r="I10" t="s">
        <v>6941</v>
      </c>
      <c r="J10" t="s">
        <v>6942</v>
      </c>
      <c r="K10" t="s">
        <v>6943</v>
      </c>
      <c r="L10" t="s">
        <v>6944</v>
      </c>
      <c r="M10" t="s">
        <v>6945</v>
      </c>
      <c r="O10" t="s">
        <v>6909</v>
      </c>
      <c r="P10" t="s">
        <v>323</v>
      </c>
      <c r="Q10" t="s">
        <v>6909</v>
      </c>
      <c r="R10" t="s">
        <v>6910</v>
      </c>
      <c r="S10" t="b">
        <v>0</v>
      </c>
    </row>
    <row r="11" spans="1:20">
      <c r="A11">
        <v>119.4</v>
      </c>
      <c r="B11" t="s">
        <v>224</v>
      </c>
      <c r="C11" t="s">
        <v>224</v>
      </c>
      <c r="D11" t="s">
        <v>227</v>
      </c>
      <c r="E11" t="s">
        <v>6903</v>
      </c>
      <c r="F11" t="s">
        <v>230</v>
      </c>
      <c r="G11" t="s">
        <v>6904</v>
      </c>
      <c r="H11" t="s">
        <v>6946</v>
      </c>
      <c r="I11" t="s">
        <v>6947</v>
      </c>
      <c r="J11" t="s">
        <v>6948</v>
      </c>
      <c r="K11" t="s">
        <v>6949</v>
      </c>
      <c r="M11" t="s">
        <v>6950</v>
      </c>
      <c r="O11" t="s">
        <v>6909</v>
      </c>
      <c r="P11" t="s">
        <v>323</v>
      </c>
      <c r="Q11" t="s">
        <v>6909</v>
      </c>
      <c r="R11" t="s">
        <v>6910</v>
      </c>
      <c r="S11" t="b">
        <v>0</v>
      </c>
    </row>
    <row r="12" spans="1:20">
      <c r="A12">
        <v>119.5</v>
      </c>
      <c r="B12" t="s">
        <v>224</v>
      </c>
      <c r="C12" t="s">
        <v>224</v>
      </c>
      <c r="D12" t="s">
        <v>227</v>
      </c>
      <c r="E12" t="s">
        <v>6903</v>
      </c>
      <c r="F12" t="s">
        <v>230</v>
      </c>
      <c r="G12" t="s">
        <v>6904</v>
      </c>
      <c r="H12" t="s">
        <v>6951</v>
      </c>
      <c r="I12" t="s">
        <v>6952</v>
      </c>
      <c r="J12" t="s">
        <v>6953</v>
      </c>
      <c r="K12" t="s">
        <v>6954</v>
      </c>
      <c r="M12" t="s">
        <v>6955</v>
      </c>
      <c r="O12" t="s">
        <v>6909</v>
      </c>
      <c r="P12" t="s">
        <v>323</v>
      </c>
      <c r="Q12" t="s">
        <v>6909</v>
      </c>
      <c r="R12" t="s">
        <v>6910</v>
      </c>
      <c r="S12" t="b">
        <v>0</v>
      </c>
    </row>
    <row r="13" spans="1:20">
      <c r="A13">
        <v>400</v>
      </c>
      <c r="B13" t="s">
        <v>2066</v>
      </c>
      <c r="C13" t="s">
        <v>2066</v>
      </c>
      <c r="D13" t="s">
        <v>6956</v>
      </c>
      <c r="E13" t="s">
        <v>6957</v>
      </c>
      <c r="F13" t="s">
        <v>6958</v>
      </c>
      <c r="G13" t="s">
        <v>6959</v>
      </c>
      <c r="H13" t="s">
        <v>6958</v>
      </c>
      <c r="I13" t="s">
        <v>6958</v>
      </c>
      <c r="J13" t="s">
        <v>6960</v>
      </c>
      <c r="K13" t="s">
        <v>6961</v>
      </c>
      <c r="O13" t="s">
        <v>6909</v>
      </c>
      <c r="P13" t="s">
        <v>6962</v>
      </c>
      <c r="Q13" t="s">
        <v>6909</v>
      </c>
      <c r="R13" t="s">
        <v>6910</v>
      </c>
      <c r="S13" t="b">
        <v>0</v>
      </c>
    </row>
    <row r="14" spans="1:20">
      <c r="A14">
        <v>102</v>
      </c>
      <c r="B14" t="s">
        <v>224</v>
      </c>
      <c r="C14" t="s">
        <v>224</v>
      </c>
      <c r="D14" t="s">
        <v>227</v>
      </c>
      <c r="E14" t="s">
        <v>6903</v>
      </c>
      <c r="F14" t="s">
        <v>6963</v>
      </c>
      <c r="G14" t="s">
        <v>6964</v>
      </c>
      <c r="H14" t="s">
        <v>6965</v>
      </c>
      <c r="I14" t="s">
        <v>6966</v>
      </c>
      <c r="J14" t="s">
        <v>6967</v>
      </c>
      <c r="K14" t="s">
        <v>6968</v>
      </c>
      <c r="L14" t="s">
        <v>6969</v>
      </c>
      <c r="M14" t="s">
        <v>6908</v>
      </c>
      <c r="O14" t="s">
        <v>6909</v>
      </c>
      <c r="P14" t="s">
        <v>323</v>
      </c>
      <c r="Q14" t="s">
        <v>6909</v>
      </c>
      <c r="R14" t="s">
        <v>6910</v>
      </c>
      <c r="S14" t="b">
        <v>0</v>
      </c>
    </row>
    <row r="15" spans="1:20">
      <c r="A15">
        <v>120</v>
      </c>
      <c r="B15" t="s">
        <v>224</v>
      </c>
      <c r="C15" t="s">
        <v>224</v>
      </c>
      <c r="D15" t="s">
        <v>6970</v>
      </c>
      <c r="E15" t="s">
        <v>6971</v>
      </c>
      <c r="F15" t="s">
        <v>6972</v>
      </c>
      <c r="G15" t="s">
        <v>2791</v>
      </c>
      <c r="H15" t="s">
        <v>6973</v>
      </c>
      <c r="I15" t="s">
        <v>6973</v>
      </c>
      <c r="J15" t="s">
        <v>5766</v>
      </c>
      <c r="K15" t="s">
        <v>6974</v>
      </c>
      <c r="L15" t="s">
        <v>6975</v>
      </c>
      <c r="M15" t="s">
        <v>6976</v>
      </c>
      <c r="O15" t="s">
        <v>6909</v>
      </c>
      <c r="P15" t="s">
        <v>323</v>
      </c>
      <c r="Q15" t="s">
        <v>6909</v>
      </c>
      <c r="R15" t="s">
        <v>6910</v>
      </c>
      <c r="S15" t="b">
        <v>0</v>
      </c>
    </row>
    <row r="16" spans="1:20">
      <c r="A16">
        <v>124</v>
      </c>
      <c r="B16" t="s">
        <v>224</v>
      </c>
      <c r="C16" t="s">
        <v>224</v>
      </c>
      <c r="D16" t="s">
        <v>6970</v>
      </c>
      <c r="E16" t="s">
        <v>6971</v>
      </c>
      <c r="F16" t="s">
        <v>6972</v>
      </c>
      <c r="G16" t="s">
        <v>2791</v>
      </c>
      <c r="H16" t="s">
        <v>6977</v>
      </c>
      <c r="I16" t="s">
        <v>6977</v>
      </c>
      <c r="J16" t="s">
        <v>6978</v>
      </c>
      <c r="K16" t="s">
        <v>6979</v>
      </c>
      <c r="L16" t="s">
        <v>6975</v>
      </c>
      <c r="M16" t="s">
        <v>6976</v>
      </c>
      <c r="O16" t="s">
        <v>6910</v>
      </c>
      <c r="P16" t="s">
        <v>323</v>
      </c>
      <c r="Q16" t="s">
        <v>6909</v>
      </c>
      <c r="R16" t="s">
        <v>6910</v>
      </c>
      <c r="S16" t="b">
        <v>0</v>
      </c>
    </row>
    <row r="17" spans="1:19">
      <c r="A17">
        <v>124.1</v>
      </c>
      <c r="B17" t="s">
        <v>224</v>
      </c>
      <c r="C17" t="s">
        <v>224</v>
      </c>
      <c r="D17" t="s">
        <v>6970</v>
      </c>
      <c r="E17" t="s">
        <v>6971</v>
      </c>
      <c r="F17" t="s">
        <v>6972</v>
      </c>
      <c r="G17" t="s">
        <v>2791</v>
      </c>
      <c r="H17" t="s">
        <v>6980</v>
      </c>
      <c r="I17" t="s">
        <v>6980</v>
      </c>
      <c r="J17" t="s">
        <v>3217</v>
      </c>
      <c r="K17" t="s">
        <v>6981</v>
      </c>
      <c r="L17" t="s">
        <v>6982</v>
      </c>
      <c r="M17" t="s">
        <v>6976</v>
      </c>
      <c r="O17" t="s">
        <v>6910</v>
      </c>
      <c r="P17" t="s">
        <v>323</v>
      </c>
      <c r="Q17" t="s">
        <v>6909</v>
      </c>
      <c r="R17" t="s">
        <v>6910</v>
      </c>
      <c r="S17" t="b">
        <v>0</v>
      </c>
    </row>
    <row r="18" spans="1:19">
      <c r="A18">
        <v>150</v>
      </c>
      <c r="B18" t="s">
        <v>224</v>
      </c>
      <c r="C18" t="s">
        <v>224</v>
      </c>
      <c r="D18" t="s">
        <v>6970</v>
      </c>
      <c r="E18" t="s">
        <v>6971</v>
      </c>
      <c r="F18" t="s">
        <v>6983</v>
      </c>
      <c r="G18" t="s">
        <v>6984</v>
      </c>
      <c r="H18" t="s">
        <v>6985</v>
      </c>
      <c r="I18" t="s">
        <v>6985</v>
      </c>
      <c r="J18" t="s">
        <v>6986</v>
      </c>
      <c r="K18" t="s">
        <v>6987</v>
      </c>
      <c r="L18" t="s">
        <v>6988</v>
      </c>
      <c r="M18" t="s">
        <v>6989</v>
      </c>
      <c r="O18" t="s">
        <v>6909</v>
      </c>
      <c r="P18" t="s">
        <v>6962</v>
      </c>
      <c r="Q18" t="s">
        <v>6909</v>
      </c>
      <c r="R18" t="s">
        <v>6910</v>
      </c>
      <c r="S18" t="b">
        <v>0</v>
      </c>
    </row>
    <row r="19" spans="1:19">
      <c r="A19">
        <v>150.1</v>
      </c>
      <c r="B19" t="s">
        <v>224</v>
      </c>
      <c r="C19" t="s">
        <v>224</v>
      </c>
      <c r="D19" t="s">
        <v>6970</v>
      </c>
      <c r="E19" t="s">
        <v>6971</v>
      </c>
      <c r="F19" t="s">
        <v>6983</v>
      </c>
      <c r="G19" t="s">
        <v>6984</v>
      </c>
      <c r="H19" t="s">
        <v>6990</v>
      </c>
      <c r="I19" t="s">
        <v>6991</v>
      </c>
      <c r="J19" t="s">
        <v>6992</v>
      </c>
      <c r="K19" t="s">
        <v>6993</v>
      </c>
      <c r="L19" t="s">
        <v>6994</v>
      </c>
      <c r="M19" t="s">
        <v>6995</v>
      </c>
      <c r="O19" t="s">
        <v>6909</v>
      </c>
      <c r="P19" t="s">
        <v>6962</v>
      </c>
      <c r="Q19" t="s">
        <v>6909</v>
      </c>
      <c r="R19" t="s">
        <v>6910</v>
      </c>
      <c r="S19" t="b">
        <v>0</v>
      </c>
    </row>
    <row r="20" spans="1:19">
      <c r="A20">
        <v>150.19999999999999</v>
      </c>
      <c r="B20" t="s">
        <v>224</v>
      </c>
      <c r="C20" t="s">
        <v>224</v>
      </c>
      <c r="D20" t="s">
        <v>6970</v>
      </c>
      <c r="E20" t="s">
        <v>6971</v>
      </c>
      <c r="F20" t="s">
        <v>6983</v>
      </c>
      <c r="G20" t="s">
        <v>6984</v>
      </c>
      <c r="H20" t="s">
        <v>6996</v>
      </c>
      <c r="I20" t="s">
        <v>6997</v>
      </c>
      <c r="J20" t="s">
        <v>6998</v>
      </c>
      <c r="K20" t="s">
        <v>6999</v>
      </c>
      <c r="L20" t="s">
        <v>7000</v>
      </c>
      <c r="M20" t="s">
        <v>7001</v>
      </c>
      <c r="O20" t="s">
        <v>6909</v>
      </c>
      <c r="P20" t="s">
        <v>6962</v>
      </c>
      <c r="Q20" t="s">
        <v>6909</v>
      </c>
      <c r="R20" t="s">
        <v>6910</v>
      </c>
      <c r="S20" t="b">
        <v>0</v>
      </c>
    </row>
    <row r="21" spans="1:19">
      <c r="A21">
        <v>150.30000000000001</v>
      </c>
      <c r="B21" t="s">
        <v>224</v>
      </c>
      <c r="C21" t="s">
        <v>224</v>
      </c>
      <c r="D21" t="s">
        <v>6970</v>
      </c>
      <c r="E21" t="s">
        <v>6971</v>
      </c>
      <c r="F21" t="s">
        <v>6983</v>
      </c>
      <c r="G21" t="s">
        <v>6984</v>
      </c>
      <c r="H21" t="s">
        <v>7002</v>
      </c>
      <c r="I21" t="s">
        <v>7003</v>
      </c>
      <c r="J21" t="s">
        <v>7004</v>
      </c>
      <c r="K21" t="s">
        <v>7005</v>
      </c>
      <c r="L21" t="s">
        <v>7000</v>
      </c>
      <c r="M21" t="s">
        <v>6989</v>
      </c>
      <c r="O21" t="s">
        <v>6909</v>
      </c>
      <c r="P21" t="s">
        <v>6962</v>
      </c>
      <c r="Q21" t="s">
        <v>6909</v>
      </c>
      <c r="R21" t="s">
        <v>6910</v>
      </c>
      <c r="S21" t="b">
        <v>0</v>
      </c>
    </row>
    <row r="22" spans="1:19">
      <c r="A22">
        <v>151</v>
      </c>
      <c r="B22" t="s">
        <v>224</v>
      </c>
      <c r="C22" t="s">
        <v>224</v>
      </c>
      <c r="D22" t="s">
        <v>6970</v>
      </c>
      <c r="E22" t="s">
        <v>6971</v>
      </c>
      <c r="F22" t="s">
        <v>6983</v>
      </c>
      <c r="G22" t="s">
        <v>6984</v>
      </c>
      <c r="H22" t="s">
        <v>7006</v>
      </c>
      <c r="I22" t="s">
        <v>7006</v>
      </c>
      <c r="J22" t="s">
        <v>7007</v>
      </c>
      <c r="K22" t="s">
        <v>7008</v>
      </c>
      <c r="L22" t="s">
        <v>7009</v>
      </c>
      <c r="M22" t="s">
        <v>7010</v>
      </c>
      <c r="O22" t="s">
        <v>6909</v>
      </c>
      <c r="P22" t="s">
        <v>6962</v>
      </c>
      <c r="Q22" t="s">
        <v>6909</v>
      </c>
      <c r="R22" t="s">
        <v>6910</v>
      </c>
      <c r="S22" t="b">
        <v>0</v>
      </c>
    </row>
    <row r="23" spans="1:19">
      <c r="A23">
        <v>151.1</v>
      </c>
      <c r="B23" t="s">
        <v>224</v>
      </c>
      <c r="C23" t="s">
        <v>224</v>
      </c>
      <c r="D23" t="s">
        <v>6970</v>
      </c>
      <c r="E23" t="s">
        <v>6971</v>
      </c>
      <c r="F23" t="s">
        <v>6983</v>
      </c>
      <c r="G23" t="s">
        <v>6984</v>
      </c>
      <c r="H23" t="s">
        <v>7011</v>
      </c>
      <c r="I23" t="s">
        <v>7012</v>
      </c>
      <c r="J23" t="s">
        <v>7013</v>
      </c>
      <c r="K23" t="s">
        <v>7014</v>
      </c>
      <c r="L23" t="s">
        <v>7015</v>
      </c>
      <c r="M23" t="s">
        <v>6995</v>
      </c>
      <c r="O23" t="s">
        <v>6909</v>
      </c>
      <c r="P23" t="s">
        <v>6962</v>
      </c>
      <c r="Q23" t="s">
        <v>6909</v>
      </c>
      <c r="R23" t="s">
        <v>6910</v>
      </c>
      <c r="S23" t="b">
        <v>0</v>
      </c>
    </row>
    <row r="24" spans="1:19">
      <c r="A24">
        <v>151.19999999999999</v>
      </c>
      <c r="B24" t="s">
        <v>224</v>
      </c>
      <c r="C24" t="s">
        <v>224</v>
      </c>
      <c r="D24" t="s">
        <v>6970</v>
      </c>
      <c r="E24" t="s">
        <v>6971</v>
      </c>
      <c r="F24" t="s">
        <v>6983</v>
      </c>
      <c r="G24" t="s">
        <v>6984</v>
      </c>
      <c r="H24" t="s">
        <v>7016</v>
      </c>
      <c r="I24" t="s">
        <v>7017</v>
      </c>
      <c r="J24" t="s">
        <v>7018</v>
      </c>
      <c r="K24" t="s">
        <v>7019</v>
      </c>
      <c r="L24" t="s">
        <v>7020</v>
      </c>
      <c r="M24" t="s">
        <v>7001</v>
      </c>
      <c r="O24" t="s">
        <v>6909</v>
      </c>
      <c r="P24" t="s">
        <v>6962</v>
      </c>
      <c r="Q24" t="s">
        <v>6909</v>
      </c>
      <c r="R24" t="s">
        <v>6910</v>
      </c>
      <c r="S24" t="b">
        <v>0</v>
      </c>
    </row>
    <row r="25" spans="1:19">
      <c r="A25">
        <v>152</v>
      </c>
      <c r="B25" t="s">
        <v>224</v>
      </c>
      <c r="C25" t="s">
        <v>224</v>
      </c>
      <c r="D25" t="s">
        <v>6970</v>
      </c>
      <c r="E25" t="s">
        <v>6971</v>
      </c>
      <c r="F25" t="s">
        <v>6983</v>
      </c>
      <c r="G25" t="s">
        <v>6984</v>
      </c>
      <c r="H25" t="s">
        <v>7021</v>
      </c>
      <c r="I25" t="s">
        <v>7022</v>
      </c>
      <c r="J25" t="s">
        <v>7023</v>
      </c>
      <c r="K25" t="s">
        <v>7024</v>
      </c>
      <c r="L25" t="s">
        <v>7025</v>
      </c>
      <c r="M25" t="s">
        <v>7026</v>
      </c>
      <c r="O25" t="s">
        <v>6909</v>
      </c>
      <c r="P25" t="s">
        <v>6962</v>
      </c>
      <c r="Q25" t="s">
        <v>6909</v>
      </c>
      <c r="R25" t="s">
        <v>6910</v>
      </c>
      <c r="S25" t="b">
        <v>0</v>
      </c>
    </row>
    <row r="26" spans="1:19">
      <c r="A26">
        <v>152.19999999999999</v>
      </c>
      <c r="B26" t="s">
        <v>224</v>
      </c>
      <c r="C26" t="s">
        <v>224</v>
      </c>
      <c r="D26" t="s">
        <v>6970</v>
      </c>
      <c r="E26" t="s">
        <v>6971</v>
      </c>
      <c r="F26" t="s">
        <v>6983</v>
      </c>
      <c r="G26" t="s">
        <v>6984</v>
      </c>
      <c r="H26" t="s">
        <v>7027</v>
      </c>
      <c r="I26" t="s">
        <v>7028</v>
      </c>
      <c r="J26" t="s">
        <v>7029</v>
      </c>
      <c r="K26" t="s">
        <v>7030</v>
      </c>
      <c r="L26" t="s">
        <v>7031</v>
      </c>
      <c r="M26" t="s">
        <v>6995</v>
      </c>
      <c r="O26" t="s">
        <v>6909</v>
      </c>
      <c r="P26" t="s">
        <v>6962</v>
      </c>
      <c r="Q26" t="s">
        <v>6909</v>
      </c>
      <c r="R26" t="s">
        <v>6910</v>
      </c>
      <c r="S26" t="b">
        <v>0</v>
      </c>
    </row>
    <row r="27" spans="1:19">
      <c r="A27">
        <v>152.30000000000001</v>
      </c>
      <c r="B27" t="s">
        <v>224</v>
      </c>
      <c r="C27" t="s">
        <v>224</v>
      </c>
      <c r="D27" t="s">
        <v>6970</v>
      </c>
      <c r="E27" t="s">
        <v>6971</v>
      </c>
      <c r="F27" t="s">
        <v>6983</v>
      </c>
      <c r="G27" t="s">
        <v>6984</v>
      </c>
      <c r="H27" t="s">
        <v>7032</v>
      </c>
      <c r="I27" t="s">
        <v>7033</v>
      </c>
      <c r="J27" t="s">
        <v>7034</v>
      </c>
      <c r="K27" t="s">
        <v>7035</v>
      </c>
      <c r="L27" t="s">
        <v>7000</v>
      </c>
      <c r="M27" t="s">
        <v>7001</v>
      </c>
      <c r="O27" t="s">
        <v>6909</v>
      </c>
      <c r="P27" t="s">
        <v>6962</v>
      </c>
      <c r="Q27" t="s">
        <v>6909</v>
      </c>
      <c r="R27" t="s">
        <v>6910</v>
      </c>
      <c r="S27" t="b">
        <v>0</v>
      </c>
    </row>
    <row r="28" spans="1:19">
      <c r="A28">
        <v>152.1</v>
      </c>
      <c r="B28" t="s">
        <v>224</v>
      </c>
      <c r="C28" t="s">
        <v>224</v>
      </c>
      <c r="D28" t="s">
        <v>6970</v>
      </c>
      <c r="E28" t="s">
        <v>6971</v>
      </c>
      <c r="F28" t="s">
        <v>6983</v>
      </c>
      <c r="G28" t="s">
        <v>6984</v>
      </c>
      <c r="H28" t="s">
        <v>7036</v>
      </c>
      <c r="I28" t="s">
        <v>7037</v>
      </c>
      <c r="J28" t="s">
        <v>7038</v>
      </c>
      <c r="K28" t="s">
        <v>7039</v>
      </c>
      <c r="L28" t="s">
        <v>7040</v>
      </c>
      <c r="M28" t="s">
        <v>7026</v>
      </c>
      <c r="O28" t="s">
        <v>6909</v>
      </c>
      <c r="P28" t="s">
        <v>6962</v>
      </c>
      <c r="Q28" t="s">
        <v>6909</v>
      </c>
      <c r="R28" t="s">
        <v>6910</v>
      </c>
      <c r="S28" t="b">
        <v>0</v>
      </c>
    </row>
    <row r="29" spans="1:19">
      <c r="A29">
        <v>152.4</v>
      </c>
      <c r="B29" t="s">
        <v>224</v>
      </c>
      <c r="C29" t="s">
        <v>224</v>
      </c>
      <c r="D29" t="s">
        <v>6970</v>
      </c>
      <c r="E29" t="s">
        <v>6971</v>
      </c>
      <c r="F29" t="s">
        <v>6983</v>
      </c>
      <c r="G29" t="s">
        <v>6984</v>
      </c>
      <c r="H29" t="s">
        <v>7041</v>
      </c>
      <c r="I29" t="s">
        <v>7042</v>
      </c>
      <c r="J29" t="s">
        <v>7043</v>
      </c>
      <c r="K29" t="s">
        <v>7044</v>
      </c>
      <c r="L29" t="s">
        <v>7045</v>
      </c>
      <c r="M29" t="s">
        <v>6995</v>
      </c>
      <c r="O29" t="s">
        <v>6909</v>
      </c>
      <c r="P29" t="s">
        <v>6962</v>
      </c>
      <c r="Q29" t="s">
        <v>6909</v>
      </c>
      <c r="R29" t="s">
        <v>6910</v>
      </c>
      <c r="S29" t="b">
        <v>0</v>
      </c>
    </row>
    <row r="30" spans="1:19">
      <c r="A30">
        <v>152.5</v>
      </c>
      <c r="B30" t="s">
        <v>224</v>
      </c>
      <c r="C30" t="s">
        <v>224</v>
      </c>
      <c r="D30" t="s">
        <v>6970</v>
      </c>
      <c r="E30" t="s">
        <v>6971</v>
      </c>
      <c r="F30" t="s">
        <v>6983</v>
      </c>
      <c r="G30" t="s">
        <v>6984</v>
      </c>
      <c r="H30" t="s">
        <v>7046</v>
      </c>
      <c r="I30" t="s">
        <v>7047</v>
      </c>
      <c r="J30" t="s">
        <v>7048</v>
      </c>
      <c r="K30" t="s">
        <v>7049</v>
      </c>
      <c r="L30" t="s">
        <v>7050</v>
      </c>
      <c r="M30" t="s">
        <v>7001</v>
      </c>
      <c r="O30" t="s">
        <v>6909</v>
      </c>
      <c r="P30" t="s">
        <v>6962</v>
      </c>
      <c r="Q30" t="s">
        <v>6909</v>
      </c>
      <c r="R30" t="s">
        <v>6910</v>
      </c>
      <c r="S30" t="b">
        <v>0</v>
      </c>
    </row>
    <row r="31" spans="1:19">
      <c r="A31">
        <v>125</v>
      </c>
      <c r="B31" t="s">
        <v>224</v>
      </c>
      <c r="C31" t="s">
        <v>224</v>
      </c>
      <c r="D31" t="s">
        <v>6970</v>
      </c>
      <c r="E31" t="s">
        <v>6971</v>
      </c>
      <c r="F31" t="s">
        <v>7051</v>
      </c>
      <c r="G31" t="s">
        <v>7052</v>
      </c>
      <c r="H31" t="s">
        <v>7053</v>
      </c>
      <c r="I31" t="s">
        <v>7054</v>
      </c>
      <c r="J31" t="s">
        <v>7055</v>
      </c>
      <c r="K31" t="s">
        <v>7056</v>
      </c>
      <c r="M31" t="s">
        <v>6923</v>
      </c>
      <c r="O31" t="s">
        <v>6909</v>
      </c>
      <c r="P31" t="s">
        <v>323</v>
      </c>
      <c r="Q31" t="s">
        <v>6909</v>
      </c>
      <c r="R31" t="s">
        <v>6910</v>
      </c>
      <c r="S31" t="b">
        <v>0</v>
      </c>
    </row>
    <row r="32" spans="1:19">
      <c r="A32">
        <v>125.1</v>
      </c>
      <c r="B32" t="s">
        <v>224</v>
      </c>
      <c r="C32" t="s">
        <v>224</v>
      </c>
      <c r="D32" t="s">
        <v>6970</v>
      </c>
      <c r="E32" t="s">
        <v>6971</v>
      </c>
      <c r="F32" t="s">
        <v>7051</v>
      </c>
      <c r="G32" t="s">
        <v>7052</v>
      </c>
      <c r="H32" t="s">
        <v>7057</v>
      </c>
      <c r="I32" t="s">
        <v>7058</v>
      </c>
      <c r="J32" t="s">
        <v>7059</v>
      </c>
      <c r="K32" t="s">
        <v>7060</v>
      </c>
      <c r="M32" t="s">
        <v>6923</v>
      </c>
      <c r="O32" t="s">
        <v>6909</v>
      </c>
      <c r="P32" t="s">
        <v>323</v>
      </c>
      <c r="Q32" t="s">
        <v>6909</v>
      </c>
      <c r="R32" t="s">
        <v>6910</v>
      </c>
      <c r="S32" t="b">
        <v>0</v>
      </c>
    </row>
    <row r="33" spans="1:19">
      <c r="A33">
        <v>125.2</v>
      </c>
      <c r="B33" t="s">
        <v>224</v>
      </c>
      <c r="C33" t="s">
        <v>224</v>
      </c>
      <c r="D33" t="s">
        <v>6970</v>
      </c>
      <c r="E33" t="s">
        <v>6971</v>
      </c>
      <c r="F33" t="s">
        <v>7051</v>
      </c>
      <c r="G33" t="s">
        <v>7052</v>
      </c>
      <c r="H33" t="s">
        <v>7061</v>
      </c>
      <c r="I33" t="s">
        <v>7062</v>
      </c>
      <c r="J33" t="s">
        <v>7063</v>
      </c>
      <c r="K33" t="s">
        <v>7064</v>
      </c>
      <c r="M33" t="s">
        <v>6923</v>
      </c>
      <c r="O33" t="s">
        <v>6910</v>
      </c>
      <c r="P33" t="s">
        <v>323</v>
      </c>
      <c r="Q33" t="s">
        <v>6909</v>
      </c>
      <c r="R33" t="s">
        <v>6910</v>
      </c>
      <c r="S33" t="b">
        <v>0</v>
      </c>
    </row>
    <row r="34" spans="1:19">
      <c r="A34">
        <v>125.3</v>
      </c>
      <c r="B34" t="s">
        <v>224</v>
      </c>
      <c r="C34" t="s">
        <v>224</v>
      </c>
      <c r="D34" t="s">
        <v>6970</v>
      </c>
      <c r="E34" t="s">
        <v>6971</v>
      </c>
      <c r="F34" t="s">
        <v>7051</v>
      </c>
      <c r="G34" t="s">
        <v>7052</v>
      </c>
      <c r="H34" t="s">
        <v>7065</v>
      </c>
      <c r="I34" t="s">
        <v>7066</v>
      </c>
      <c r="J34" t="s">
        <v>7067</v>
      </c>
      <c r="K34" t="s">
        <v>7068</v>
      </c>
      <c r="M34" t="s">
        <v>6923</v>
      </c>
      <c r="O34" t="s">
        <v>6910</v>
      </c>
      <c r="P34" t="s">
        <v>323</v>
      </c>
      <c r="Q34" t="s">
        <v>6909</v>
      </c>
      <c r="R34" t="s">
        <v>6910</v>
      </c>
      <c r="S34" t="b">
        <v>0</v>
      </c>
    </row>
    <row r="35" spans="1:19">
      <c r="A35">
        <v>125.5</v>
      </c>
      <c r="B35" t="s">
        <v>224</v>
      </c>
      <c r="C35" t="s">
        <v>224</v>
      </c>
      <c r="D35" t="s">
        <v>6970</v>
      </c>
      <c r="E35" t="s">
        <v>6971</v>
      </c>
      <c r="F35" t="s">
        <v>7051</v>
      </c>
      <c r="G35" t="s">
        <v>7052</v>
      </c>
      <c r="H35" t="s">
        <v>7069</v>
      </c>
      <c r="I35" t="s">
        <v>7070</v>
      </c>
      <c r="J35" t="s">
        <v>7071</v>
      </c>
      <c r="K35" t="s">
        <v>7072</v>
      </c>
      <c r="M35" t="s">
        <v>6923</v>
      </c>
      <c r="O35" t="s">
        <v>6910</v>
      </c>
      <c r="P35" t="s">
        <v>323</v>
      </c>
      <c r="Q35" t="s">
        <v>6909</v>
      </c>
      <c r="R35" t="s">
        <v>6910</v>
      </c>
      <c r="S35" t="b">
        <v>0</v>
      </c>
    </row>
    <row r="36" spans="1:19">
      <c r="A36">
        <v>125.6</v>
      </c>
      <c r="B36" t="s">
        <v>224</v>
      </c>
      <c r="C36" t="s">
        <v>224</v>
      </c>
      <c r="D36" t="s">
        <v>6970</v>
      </c>
      <c r="E36" t="s">
        <v>6971</v>
      </c>
      <c r="F36" t="s">
        <v>7051</v>
      </c>
      <c r="G36" t="s">
        <v>7052</v>
      </c>
      <c r="H36" t="s">
        <v>7073</v>
      </c>
      <c r="I36" t="s">
        <v>7074</v>
      </c>
      <c r="J36" t="s">
        <v>7075</v>
      </c>
      <c r="K36" t="s">
        <v>7076</v>
      </c>
      <c r="O36" t="s">
        <v>6909</v>
      </c>
      <c r="P36" t="s">
        <v>323</v>
      </c>
      <c r="Q36" t="s">
        <v>6909</v>
      </c>
      <c r="R36" t="s">
        <v>6910</v>
      </c>
      <c r="S36" t="b">
        <v>0</v>
      </c>
    </row>
    <row r="37" spans="1:19">
      <c r="A37">
        <v>125.4</v>
      </c>
      <c r="B37" t="s">
        <v>224</v>
      </c>
      <c r="C37" t="s">
        <v>224</v>
      </c>
      <c r="D37" t="s">
        <v>6970</v>
      </c>
      <c r="E37" t="s">
        <v>6971</v>
      </c>
      <c r="F37" t="s">
        <v>7051</v>
      </c>
      <c r="G37" t="s">
        <v>7052</v>
      </c>
      <c r="H37" t="s">
        <v>7077</v>
      </c>
      <c r="I37" t="s">
        <v>7078</v>
      </c>
      <c r="J37" t="s">
        <v>7079</v>
      </c>
      <c r="K37" t="s">
        <v>7080</v>
      </c>
      <c r="M37" t="s">
        <v>6923</v>
      </c>
      <c r="O37" t="s">
        <v>6909</v>
      </c>
      <c r="P37" t="s">
        <v>323</v>
      </c>
      <c r="Q37" t="s">
        <v>6909</v>
      </c>
      <c r="R37" t="s">
        <v>6910</v>
      </c>
      <c r="S37" t="b">
        <v>0</v>
      </c>
    </row>
    <row r="38" spans="1:19">
      <c r="A38">
        <v>126</v>
      </c>
      <c r="B38" t="s">
        <v>224</v>
      </c>
      <c r="C38" t="s">
        <v>224</v>
      </c>
      <c r="D38" t="s">
        <v>6970</v>
      </c>
      <c r="E38" t="s">
        <v>6971</v>
      </c>
      <c r="F38" t="s">
        <v>7051</v>
      </c>
      <c r="G38" t="s">
        <v>7052</v>
      </c>
      <c r="H38" t="s">
        <v>7081</v>
      </c>
      <c r="I38" t="s">
        <v>7082</v>
      </c>
      <c r="J38" t="s">
        <v>7083</v>
      </c>
      <c r="K38" t="s">
        <v>7084</v>
      </c>
      <c r="M38" t="s">
        <v>6923</v>
      </c>
      <c r="O38" t="s">
        <v>6909</v>
      </c>
      <c r="P38" t="s">
        <v>6962</v>
      </c>
      <c r="Q38" t="s">
        <v>6909</v>
      </c>
      <c r="R38" t="s">
        <v>6910</v>
      </c>
      <c r="S38" t="b">
        <v>0</v>
      </c>
    </row>
    <row r="39" spans="1:19">
      <c r="A39">
        <v>126.1</v>
      </c>
      <c r="B39" t="s">
        <v>224</v>
      </c>
      <c r="C39" t="s">
        <v>224</v>
      </c>
      <c r="D39" t="s">
        <v>6970</v>
      </c>
      <c r="E39" t="s">
        <v>6971</v>
      </c>
      <c r="F39" t="s">
        <v>7051</v>
      </c>
      <c r="G39" t="s">
        <v>7052</v>
      </c>
      <c r="H39" t="s">
        <v>7085</v>
      </c>
      <c r="I39" t="s">
        <v>7086</v>
      </c>
      <c r="J39" t="s">
        <v>7087</v>
      </c>
      <c r="K39" t="s">
        <v>7088</v>
      </c>
      <c r="M39" t="s">
        <v>6923</v>
      </c>
      <c r="O39" t="s">
        <v>6909</v>
      </c>
      <c r="P39" t="s">
        <v>6962</v>
      </c>
      <c r="Q39" t="s">
        <v>6909</v>
      </c>
      <c r="R39" t="s">
        <v>6910</v>
      </c>
      <c r="S39" t="b">
        <v>0</v>
      </c>
    </row>
    <row r="40" spans="1:19">
      <c r="A40">
        <v>126.2</v>
      </c>
      <c r="B40" t="s">
        <v>224</v>
      </c>
      <c r="C40" t="s">
        <v>224</v>
      </c>
      <c r="D40" t="s">
        <v>6970</v>
      </c>
      <c r="E40" t="s">
        <v>6971</v>
      </c>
      <c r="F40" t="s">
        <v>7051</v>
      </c>
      <c r="G40" t="s">
        <v>7052</v>
      </c>
      <c r="H40" t="s">
        <v>7089</v>
      </c>
      <c r="I40" t="s">
        <v>7090</v>
      </c>
      <c r="J40" t="s">
        <v>7091</v>
      </c>
      <c r="K40" t="s">
        <v>7092</v>
      </c>
      <c r="M40" t="s">
        <v>6923</v>
      </c>
      <c r="O40" t="s">
        <v>6910</v>
      </c>
      <c r="P40" t="s">
        <v>6962</v>
      </c>
      <c r="Q40" t="s">
        <v>6909</v>
      </c>
      <c r="R40" t="s">
        <v>6910</v>
      </c>
      <c r="S40" t="b">
        <v>0</v>
      </c>
    </row>
    <row r="41" spans="1:19">
      <c r="A41">
        <v>130</v>
      </c>
      <c r="B41" t="s">
        <v>224</v>
      </c>
      <c r="C41" t="s">
        <v>224</v>
      </c>
      <c r="D41" t="s">
        <v>6970</v>
      </c>
      <c r="E41" t="s">
        <v>6971</v>
      </c>
      <c r="F41" t="s">
        <v>7051</v>
      </c>
      <c r="G41" t="s">
        <v>7052</v>
      </c>
      <c r="H41" t="s">
        <v>7093</v>
      </c>
      <c r="I41" t="s">
        <v>7094</v>
      </c>
      <c r="J41" t="s">
        <v>7094</v>
      </c>
      <c r="K41" t="s">
        <v>7095</v>
      </c>
      <c r="L41" t="s">
        <v>7096</v>
      </c>
      <c r="M41" t="s">
        <v>7026</v>
      </c>
      <c r="O41" t="s">
        <v>6910</v>
      </c>
      <c r="P41" t="s">
        <v>323</v>
      </c>
      <c r="Q41" t="s">
        <v>6909</v>
      </c>
      <c r="R41" t="s">
        <v>6910</v>
      </c>
      <c r="S41" t="b">
        <v>0</v>
      </c>
    </row>
    <row r="42" spans="1:19">
      <c r="A42">
        <v>131</v>
      </c>
      <c r="B42" t="s">
        <v>224</v>
      </c>
      <c r="C42" t="s">
        <v>224</v>
      </c>
      <c r="D42" t="s">
        <v>6970</v>
      </c>
      <c r="E42" t="s">
        <v>6971</v>
      </c>
      <c r="F42" t="s">
        <v>7051</v>
      </c>
      <c r="G42" t="s">
        <v>7052</v>
      </c>
      <c r="H42" t="s">
        <v>7097</v>
      </c>
      <c r="I42" t="s">
        <v>7097</v>
      </c>
      <c r="J42" t="s">
        <v>7098</v>
      </c>
      <c r="K42" t="s">
        <v>7099</v>
      </c>
      <c r="M42" t="s">
        <v>7100</v>
      </c>
      <c r="O42" t="s">
        <v>6909</v>
      </c>
      <c r="P42" t="s">
        <v>6962</v>
      </c>
      <c r="Q42" t="s">
        <v>6909</v>
      </c>
      <c r="R42" t="s">
        <v>6910</v>
      </c>
      <c r="S42" t="b">
        <v>0</v>
      </c>
    </row>
    <row r="43" spans="1:19">
      <c r="A43">
        <v>134</v>
      </c>
      <c r="B43" t="s">
        <v>224</v>
      </c>
      <c r="C43" t="s">
        <v>224</v>
      </c>
      <c r="D43" t="s">
        <v>6970</v>
      </c>
      <c r="E43" t="s">
        <v>6971</v>
      </c>
      <c r="F43" t="s">
        <v>7051</v>
      </c>
      <c r="G43" t="s">
        <v>7052</v>
      </c>
      <c r="H43" t="s">
        <v>7101</v>
      </c>
      <c r="I43" t="s">
        <v>7102</v>
      </c>
      <c r="J43" t="s">
        <v>7102</v>
      </c>
      <c r="K43" t="s">
        <v>7103</v>
      </c>
      <c r="L43" t="s">
        <v>7104</v>
      </c>
      <c r="M43" t="s">
        <v>6923</v>
      </c>
      <c r="O43" t="s">
        <v>6910</v>
      </c>
      <c r="P43" t="s">
        <v>323</v>
      </c>
      <c r="Q43" t="s">
        <v>6909</v>
      </c>
      <c r="R43" t="s">
        <v>6909</v>
      </c>
      <c r="S43" t="b">
        <v>0</v>
      </c>
    </row>
    <row r="44" spans="1:19">
      <c r="A44">
        <v>137</v>
      </c>
      <c r="B44" t="s">
        <v>224</v>
      </c>
      <c r="C44" t="s">
        <v>224</v>
      </c>
      <c r="D44" t="s">
        <v>6970</v>
      </c>
      <c r="E44" t="s">
        <v>6971</v>
      </c>
      <c r="F44" t="s">
        <v>7051</v>
      </c>
      <c r="G44" t="s">
        <v>7052</v>
      </c>
      <c r="H44" t="s">
        <v>7105</v>
      </c>
      <c r="I44" t="s">
        <v>7106</v>
      </c>
      <c r="J44" t="s">
        <v>7106</v>
      </c>
      <c r="K44" t="s">
        <v>7107</v>
      </c>
      <c r="M44" t="s">
        <v>69</v>
      </c>
      <c r="O44" t="s">
        <v>6910</v>
      </c>
      <c r="P44" t="s">
        <v>323</v>
      </c>
      <c r="Q44" t="s">
        <v>6909</v>
      </c>
      <c r="R44" t="s">
        <v>6909</v>
      </c>
      <c r="S44" t="b">
        <v>0</v>
      </c>
    </row>
    <row r="45" spans="1:19">
      <c r="A45">
        <v>137.1</v>
      </c>
      <c r="B45" t="s">
        <v>224</v>
      </c>
      <c r="C45" t="s">
        <v>224</v>
      </c>
      <c r="D45" t="s">
        <v>6970</v>
      </c>
      <c r="E45" t="s">
        <v>6971</v>
      </c>
      <c r="F45" t="s">
        <v>7051</v>
      </c>
      <c r="G45" t="s">
        <v>7052</v>
      </c>
      <c r="H45" t="s">
        <v>7108</v>
      </c>
      <c r="I45" t="s">
        <v>7109</v>
      </c>
      <c r="J45" t="s">
        <v>7109</v>
      </c>
      <c r="K45" t="s">
        <v>7110</v>
      </c>
      <c r="M45" t="s">
        <v>69</v>
      </c>
      <c r="O45" t="s">
        <v>6910</v>
      </c>
      <c r="P45" t="s">
        <v>323</v>
      </c>
      <c r="Q45" t="s">
        <v>6909</v>
      </c>
      <c r="R45" t="s">
        <v>6909</v>
      </c>
      <c r="S45" t="b">
        <v>0</v>
      </c>
    </row>
    <row r="46" spans="1:19">
      <c r="A46">
        <v>203</v>
      </c>
      <c r="B46" t="s">
        <v>7111</v>
      </c>
      <c r="C46" t="s">
        <v>7111</v>
      </c>
      <c r="D46" t="s">
        <v>7112</v>
      </c>
      <c r="E46" t="s">
        <v>7113</v>
      </c>
      <c r="F46" t="s">
        <v>7114</v>
      </c>
      <c r="G46" t="s">
        <v>7115</v>
      </c>
      <c r="H46" t="s">
        <v>7114</v>
      </c>
      <c r="I46" t="s">
        <v>7114</v>
      </c>
      <c r="J46" t="s">
        <v>7115</v>
      </c>
      <c r="K46" t="s">
        <v>7116</v>
      </c>
      <c r="M46" t="s">
        <v>6909</v>
      </c>
      <c r="O46" t="s">
        <v>6909</v>
      </c>
      <c r="P46" t="s">
        <v>323</v>
      </c>
      <c r="Q46" t="s">
        <v>6909</v>
      </c>
      <c r="R46" t="s">
        <v>6910</v>
      </c>
      <c r="S46" t="b">
        <v>0</v>
      </c>
    </row>
    <row r="47" spans="1:19">
      <c r="A47">
        <v>268</v>
      </c>
      <c r="B47" t="s">
        <v>7111</v>
      </c>
      <c r="C47" t="s">
        <v>7111</v>
      </c>
      <c r="D47" t="s">
        <v>7112</v>
      </c>
      <c r="E47" t="s">
        <v>7113</v>
      </c>
      <c r="F47" t="s">
        <v>7114</v>
      </c>
      <c r="G47" t="s">
        <v>7115</v>
      </c>
      <c r="H47" t="s">
        <v>7117</v>
      </c>
      <c r="I47" t="s">
        <v>7118</v>
      </c>
      <c r="J47" t="s">
        <v>7119</v>
      </c>
      <c r="K47" t="s">
        <v>7120</v>
      </c>
      <c r="M47" t="s">
        <v>7121</v>
      </c>
      <c r="O47" t="s">
        <v>6909</v>
      </c>
      <c r="P47" t="s">
        <v>323</v>
      </c>
      <c r="Q47" t="s">
        <v>6909</v>
      </c>
      <c r="R47" t="s">
        <v>6910</v>
      </c>
      <c r="S47" t="b">
        <v>0</v>
      </c>
    </row>
    <row r="48" spans="1:19" ht="32.1">
      <c r="A48">
        <v>209</v>
      </c>
      <c r="B48" t="s">
        <v>7111</v>
      </c>
      <c r="C48" t="s">
        <v>7111</v>
      </c>
      <c r="D48" t="s">
        <v>7112</v>
      </c>
      <c r="E48" t="s">
        <v>7113</v>
      </c>
      <c r="F48" t="s">
        <v>7122</v>
      </c>
      <c r="G48" t="s">
        <v>7098</v>
      </c>
      <c r="H48" t="s">
        <v>7123</v>
      </c>
      <c r="I48" t="s">
        <v>7124</v>
      </c>
      <c r="J48" t="s">
        <v>7125</v>
      </c>
      <c r="K48" t="s">
        <v>7126</v>
      </c>
      <c r="L48" s="31" t="s">
        <v>7127</v>
      </c>
      <c r="M48" t="s">
        <v>7128</v>
      </c>
      <c r="O48" t="s">
        <v>6909</v>
      </c>
      <c r="P48" t="s">
        <v>6962</v>
      </c>
      <c r="Q48" t="s">
        <v>6909</v>
      </c>
      <c r="R48" t="s">
        <v>6909</v>
      </c>
      <c r="S48" t="b">
        <v>0</v>
      </c>
    </row>
    <row r="49" spans="1:19" ht="32.1">
      <c r="A49">
        <v>209.1</v>
      </c>
      <c r="B49" t="s">
        <v>7111</v>
      </c>
      <c r="C49" t="s">
        <v>7111</v>
      </c>
      <c r="D49" t="s">
        <v>7112</v>
      </c>
      <c r="E49" t="s">
        <v>7113</v>
      </c>
      <c r="F49" t="s">
        <v>7122</v>
      </c>
      <c r="G49" t="s">
        <v>7098</v>
      </c>
      <c r="H49" t="s">
        <v>7129</v>
      </c>
      <c r="I49" t="s">
        <v>7130</v>
      </c>
      <c r="J49" t="s">
        <v>7131</v>
      </c>
      <c r="K49" t="s">
        <v>7132</v>
      </c>
      <c r="L49" s="31" t="s">
        <v>7133</v>
      </c>
      <c r="M49" t="s">
        <v>7134</v>
      </c>
      <c r="O49" t="s">
        <v>6909</v>
      </c>
      <c r="P49" t="s">
        <v>323</v>
      </c>
      <c r="Q49" t="s">
        <v>6909</v>
      </c>
      <c r="R49" t="s">
        <v>6909</v>
      </c>
      <c r="S49" t="b">
        <v>0</v>
      </c>
    </row>
    <row r="50" spans="1:19" ht="32.1">
      <c r="A50">
        <v>212</v>
      </c>
      <c r="B50" t="s">
        <v>7111</v>
      </c>
      <c r="C50" t="s">
        <v>7111</v>
      </c>
      <c r="D50" t="s">
        <v>7112</v>
      </c>
      <c r="E50" t="s">
        <v>7113</v>
      </c>
      <c r="F50" t="s">
        <v>7122</v>
      </c>
      <c r="G50" t="s">
        <v>7098</v>
      </c>
      <c r="H50" t="s">
        <v>7135</v>
      </c>
      <c r="I50" t="s">
        <v>7136</v>
      </c>
      <c r="J50" t="s">
        <v>7137</v>
      </c>
      <c r="K50" s="31" t="s">
        <v>7138</v>
      </c>
      <c r="L50" s="31" t="s">
        <v>7139</v>
      </c>
      <c r="M50" t="s">
        <v>7140</v>
      </c>
      <c r="O50" t="s">
        <v>6909</v>
      </c>
      <c r="P50" t="s">
        <v>6962</v>
      </c>
      <c r="Q50" t="s">
        <v>6909</v>
      </c>
      <c r="R50" t="s">
        <v>6910</v>
      </c>
      <c r="S50" t="b">
        <v>0</v>
      </c>
    </row>
    <row r="51" spans="1:19">
      <c r="A51">
        <v>217</v>
      </c>
      <c r="B51" t="s">
        <v>7111</v>
      </c>
      <c r="C51" t="s">
        <v>7111</v>
      </c>
      <c r="D51" t="s">
        <v>7112</v>
      </c>
      <c r="E51" t="s">
        <v>7113</v>
      </c>
      <c r="F51" t="s">
        <v>7141</v>
      </c>
      <c r="G51" t="s">
        <v>7142</v>
      </c>
      <c r="H51" t="s">
        <v>7143</v>
      </c>
      <c r="I51" t="s">
        <v>7143</v>
      </c>
      <c r="J51" t="s">
        <v>7144</v>
      </c>
      <c r="K51" t="s">
        <v>7145</v>
      </c>
      <c r="M51" t="s">
        <v>7146</v>
      </c>
      <c r="O51" t="s">
        <v>6909</v>
      </c>
      <c r="P51" t="s">
        <v>6962</v>
      </c>
      <c r="Q51" t="s">
        <v>6909</v>
      </c>
      <c r="R51" t="s">
        <v>6910</v>
      </c>
      <c r="S51" t="b">
        <v>0</v>
      </c>
    </row>
    <row r="52" spans="1:19">
      <c r="A52">
        <v>218</v>
      </c>
      <c r="B52" t="s">
        <v>7111</v>
      </c>
      <c r="C52" t="s">
        <v>7111</v>
      </c>
      <c r="D52" t="s">
        <v>7112</v>
      </c>
      <c r="E52" t="s">
        <v>7113</v>
      </c>
      <c r="F52" t="s">
        <v>7141</v>
      </c>
      <c r="G52" t="s">
        <v>7142</v>
      </c>
      <c r="H52" t="s">
        <v>7147</v>
      </c>
      <c r="I52" t="s">
        <v>7147</v>
      </c>
      <c r="J52" t="s">
        <v>7148</v>
      </c>
      <c r="K52" t="s">
        <v>7149</v>
      </c>
      <c r="M52" t="s">
        <v>7150</v>
      </c>
      <c r="O52" t="s">
        <v>6909</v>
      </c>
      <c r="P52" t="s">
        <v>6962</v>
      </c>
      <c r="Q52" t="s">
        <v>6909</v>
      </c>
      <c r="R52" t="s">
        <v>6909</v>
      </c>
      <c r="S52" t="b">
        <v>0</v>
      </c>
    </row>
    <row r="53" spans="1:19">
      <c r="A53">
        <v>223</v>
      </c>
      <c r="B53" t="s">
        <v>7111</v>
      </c>
      <c r="C53" t="s">
        <v>7111</v>
      </c>
      <c r="D53" t="s">
        <v>7112</v>
      </c>
      <c r="E53" t="s">
        <v>7113</v>
      </c>
      <c r="F53" t="s">
        <v>7141</v>
      </c>
      <c r="G53" t="s">
        <v>7142</v>
      </c>
      <c r="H53" t="s">
        <v>7151</v>
      </c>
      <c r="I53" t="s">
        <v>7152</v>
      </c>
      <c r="J53" t="s">
        <v>7152</v>
      </c>
      <c r="K53" t="s">
        <v>7153</v>
      </c>
      <c r="M53" t="s">
        <v>7154</v>
      </c>
      <c r="O53" t="s">
        <v>6909</v>
      </c>
      <c r="P53" t="s">
        <v>323</v>
      </c>
      <c r="Q53" t="s">
        <v>6909</v>
      </c>
      <c r="R53" t="s">
        <v>6909</v>
      </c>
      <c r="S53" t="b">
        <v>0</v>
      </c>
    </row>
    <row r="54" spans="1:19">
      <c r="A54">
        <v>224</v>
      </c>
      <c r="B54" t="s">
        <v>7111</v>
      </c>
      <c r="C54" t="s">
        <v>7111</v>
      </c>
      <c r="D54" t="s">
        <v>7112</v>
      </c>
      <c r="E54" t="s">
        <v>7113</v>
      </c>
      <c r="F54" t="s">
        <v>7141</v>
      </c>
      <c r="G54" t="s">
        <v>7142</v>
      </c>
      <c r="H54" t="s">
        <v>7155</v>
      </c>
      <c r="I54" t="s">
        <v>65</v>
      </c>
      <c r="J54" t="s">
        <v>65</v>
      </c>
      <c r="K54" t="s">
        <v>7156</v>
      </c>
      <c r="L54" t="s">
        <v>7157</v>
      </c>
      <c r="M54" t="s">
        <v>7154</v>
      </c>
      <c r="O54" t="s">
        <v>6909</v>
      </c>
      <c r="P54" t="s">
        <v>323</v>
      </c>
      <c r="Q54" t="s">
        <v>6909</v>
      </c>
      <c r="R54" t="s">
        <v>6909</v>
      </c>
      <c r="S54" t="b">
        <v>0</v>
      </c>
    </row>
    <row r="55" spans="1:19">
      <c r="A55">
        <v>224.1</v>
      </c>
      <c r="B55" t="s">
        <v>7111</v>
      </c>
      <c r="C55" t="s">
        <v>7111</v>
      </c>
      <c r="D55" t="s">
        <v>7112</v>
      </c>
      <c r="E55" t="s">
        <v>7113</v>
      </c>
      <c r="F55" t="s">
        <v>7141</v>
      </c>
      <c r="G55" t="s">
        <v>7142</v>
      </c>
      <c r="H55" t="s">
        <v>7158</v>
      </c>
      <c r="I55" t="s">
        <v>7159</v>
      </c>
      <c r="J55" t="s">
        <v>7160</v>
      </c>
      <c r="K55" t="s">
        <v>7161</v>
      </c>
      <c r="L55" t="s">
        <v>7162</v>
      </c>
      <c r="M55" t="s">
        <v>7163</v>
      </c>
      <c r="O55" t="s">
        <v>6910</v>
      </c>
      <c r="P55" t="s">
        <v>323</v>
      </c>
      <c r="Q55" t="s">
        <v>6909</v>
      </c>
      <c r="R55" t="s">
        <v>6909</v>
      </c>
      <c r="S55" t="b">
        <v>0</v>
      </c>
    </row>
    <row r="56" spans="1:19">
      <c r="A56">
        <v>226</v>
      </c>
      <c r="B56" t="s">
        <v>7111</v>
      </c>
      <c r="C56" t="s">
        <v>7111</v>
      </c>
      <c r="D56" t="s">
        <v>7112</v>
      </c>
      <c r="E56" t="s">
        <v>7113</v>
      </c>
      <c r="F56" t="s">
        <v>7141</v>
      </c>
      <c r="G56" t="s">
        <v>7142</v>
      </c>
      <c r="H56" t="s">
        <v>7164</v>
      </c>
      <c r="I56" t="s">
        <v>7165</v>
      </c>
      <c r="J56" t="s">
        <v>7166</v>
      </c>
      <c r="K56" t="s">
        <v>7167</v>
      </c>
      <c r="L56" t="s">
        <v>7168</v>
      </c>
      <c r="M56" t="s">
        <v>7169</v>
      </c>
      <c r="O56" t="s">
        <v>6909</v>
      </c>
      <c r="P56" t="s">
        <v>323</v>
      </c>
      <c r="Q56" t="s">
        <v>6909</v>
      </c>
      <c r="R56" t="s">
        <v>6909</v>
      </c>
      <c r="S56" t="b">
        <v>0</v>
      </c>
    </row>
    <row r="57" spans="1:19">
      <c r="A57">
        <v>226.1</v>
      </c>
      <c r="B57" t="s">
        <v>7111</v>
      </c>
      <c r="C57" t="s">
        <v>7111</v>
      </c>
      <c r="D57" t="s">
        <v>7112</v>
      </c>
      <c r="E57" t="s">
        <v>7113</v>
      </c>
      <c r="F57" t="s">
        <v>7141</v>
      </c>
      <c r="G57" t="s">
        <v>7142</v>
      </c>
      <c r="H57" t="s">
        <v>7170</v>
      </c>
      <c r="I57" t="s">
        <v>7171</v>
      </c>
      <c r="J57" t="s">
        <v>7172</v>
      </c>
      <c r="K57" t="s">
        <v>7173</v>
      </c>
      <c r="L57" t="s">
        <v>7168</v>
      </c>
      <c r="M57" t="s">
        <v>7169</v>
      </c>
      <c r="O57" t="s">
        <v>6909</v>
      </c>
      <c r="P57" t="s">
        <v>323</v>
      </c>
      <c r="Q57" t="s">
        <v>6909</v>
      </c>
      <c r="R57" t="s">
        <v>6909</v>
      </c>
      <c r="S57" t="b">
        <v>0</v>
      </c>
    </row>
    <row r="58" spans="1:19">
      <c r="A58">
        <v>226.2</v>
      </c>
      <c r="B58" t="s">
        <v>7111</v>
      </c>
      <c r="C58" t="s">
        <v>7111</v>
      </c>
      <c r="D58" t="s">
        <v>7112</v>
      </c>
      <c r="E58" t="s">
        <v>7113</v>
      </c>
      <c r="F58" t="s">
        <v>7141</v>
      </c>
      <c r="G58" t="s">
        <v>7142</v>
      </c>
      <c r="H58" t="s">
        <v>7174</v>
      </c>
      <c r="I58" t="s">
        <v>7175</v>
      </c>
      <c r="J58" t="s">
        <v>7176</v>
      </c>
      <c r="K58" t="s">
        <v>7177</v>
      </c>
      <c r="L58" t="s">
        <v>7168</v>
      </c>
      <c r="M58" t="s">
        <v>7169</v>
      </c>
      <c r="O58" t="s">
        <v>6909</v>
      </c>
      <c r="P58" t="s">
        <v>323</v>
      </c>
      <c r="Q58" t="s">
        <v>6909</v>
      </c>
      <c r="R58" t="s">
        <v>6909</v>
      </c>
      <c r="S58" t="b">
        <v>0</v>
      </c>
    </row>
    <row r="59" spans="1:19">
      <c r="A59">
        <v>226.3</v>
      </c>
      <c r="B59" t="s">
        <v>7111</v>
      </c>
      <c r="C59" t="s">
        <v>7111</v>
      </c>
      <c r="D59" t="s">
        <v>7112</v>
      </c>
      <c r="E59" t="s">
        <v>7113</v>
      </c>
      <c r="F59" t="s">
        <v>7141</v>
      </c>
      <c r="G59" t="s">
        <v>7142</v>
      </c>
      <c r="H59" t="s">
        <v>7178</v>
      </c>
      <c r="I59" t="s">
        <v>7178</v>
      </c>
      <c r="J59" t="s">
        <v>7179</v>
      </c>
      <c r="K59" t="s">
        <v>7180</v>
      </c>
      <c r="L59" t="s">
        <v>7168</v>
      </c>
      <c r="M59" t="s">
        <v>7169</v>
      </c>
      <c r="O59" t="s">
        <v>6909</v>
      </c>
      <c r="P59" t="s">
        <v>323</v>
      </c>
      <c r="Q59" t="s">
        <v>6909</v>
      </c>
      <c r="R59" t="s">
        <v>6909</v>
      </c>
      <c r="S59" t="b">
        <v>0</v>
      </c>
    </row>
    <row r="60" spans="1:19">
      <c r="A60">
        <v>226.4</v>
      </c>
      <c r="B60" t="s">
        <v>7111</v>
      </c>
      <c r="C60" t="s">
        <v>7111</v>
      </c>
      <c r="D60" t="s">
        <v>7112</v>
      </c>
      <c r="E60" t="s">
        <v>7113</v>
      </c>
      <c r="F60" t="s">
        <v>7141</v>
      </c>
      <c r="G60" t="s">
        <v>7142</v>
      </c>
      <c r="H60" t="s">
        <v>7181</v>
      </c>
      <c r="I60" t="s">
        <v>7181</v>
      </c>
      <c r="J60" t="s">
        <v>7182</v>
      </c>
      <c r="K60" t="s">
        <v>7183</v>
      </c>
      <c r="L60" t="s">
        <v>7168</v>
      </c>
      <c r="M60" t="s">
        <v>7169</v>
      </c>
      <c r="O60" t="s">
        <v>6909</v>
      </c>
      <c r="P60" t="s">
        <v>323</v>
      </c>
      <c r="Q60" t="s">
        <v>6909</v>
      </c>
      <c r="R60" t="s">
        <v>6909</v>
      </c>
      <c r="S60" t="b">
        <v>0</v>
      </c>
    </row>
    <row r="61" spans="1:19" ht="32.1">
      <c r="A61">
        <v>231</v>
      </c>
      <c r="B61" t="s">
        <v>7111</v>
      </c>
      <c r="C61" t="s">
        <v>7111</v>
      </c>
      <c r="D61" t="s">
        <v>7112</v>
      </c>
      <c r="E61" t="s">
        <v>7113</v>
      </c>
      <c r="F61" t="s">
        <v>7141</v>
      </c>
      <c r="G61" t="s">
        <v>7142</v>
      </c>
      <c r="H61" t="s">
        <v>7184</v>
      </c>
      <c r="I61" t="s">
        <v>7184</v>
      </c>
      <c r="J61" t="s">
        <v>7185</v>
      </c>
      <c r="K61" t="s">
        <v>7186</v>
      </c>
      <c r="L61" s="31" t="s">
        <v>7187</v>
      </c>
      <c r="M61" t="s">
        <v>7188</v>
      </c>
      <c r="O61" t="s">
        <v>6909</v>
      </c>
      <c r="P61" t="s">
        <v>323</v>
      </c>
      <c r="Q61" t="s">
        <v>6909</v>
      </c>
      <c r="R61" t="s">
        <v>6909</v>
      </c>
      <c r="S61" t="b">
        <v>0</v>
      </c>
    </row>
    <row r="62" spans="1:19">
      <c r="A62">
        <v>221</v>
      </c>
      <c r="B62" t="s">
        <v>7111</v>
      </c>
      <c r="C62" t="s">
        <v>7111</v>
      </c>
      <c r="D62" t="s">
        <v>7112</v>
      </c>
      <c r="E62" t="s">
        <v>7113</v>
      </c>
      <c r="F62" t="s">
        <v>7141</v>
      </c>
      <c r="G62" t="s">
        <v>7142</v>
      </c>
      <c r="H62" t="s">
        <v>7189</v>
      </c>
      <c r="I62" t="s">
        <v>7190</v>
      </c>
      <c r="J62" t="s">
        <v>2791</v>
      </c>
      <c r="K62" t="s">
        <v>7191</v>
      </c>
      <c r="L62" t="s">
        <v>7192</v>
      </c>
      <c r="M62" t="s">
        <v>7193</v>
      </c>
      <c r="O62" t="s">
        <v>6909</v>
      </c>
      <c r="P62" t="s">
        <v>323</v>
      </c>
      <c r="Q62" t="s">
        <v>6909</v>
      </c>
      <c r="R62" t="s">
        <v>6910</v>
      </c>
      <c r="S62" t="b">
        <v>0</v>
      </c>
    </row>
    <row r="63" spans="1:19">
      <c r="A63">
        <v>228</v>
      </c>
      <c r="B63" t="s">
        <v>7111</v>
      </c>
      <c r="C63" t="s">
        <v>7111</v>
      </c>
      <c r="D63" t="s">
        <v>7112</v>
      </c>
      <c r="E63" t="s">
        <v>7113</v>
      </c>
      <c r="F63" t="s">
        <v>7141</v>
      </c>
      <c r="G63" t="s">
        <v>7142</v>
      </c>
      <c r="H63" t="s">
        <v>7194</v>
      </c>
      <c r="I63" t="s">
        <v>7195</v>
      </c>
      <c r="J63" t="s">
        <v>7195</v>
      </c>
      <c r="K63" t="s">
        <v>7196</v>
      </c>
      <c r="L63" t="s">
        <v>7197</v>
      </c>
      <c r="M63" t="s">
        <v>7198</v>
      </c>
      <c r="O63" t="s">
        <v>6909</v>
      </c>
      <c r="P63" t="s">
        <v>323</v>
      </c>
      <c r="Q63" t="s">
        <v>6909</v>
      </c>
      <c r="R63" t="s">
        <v>6910</v>
      </c>
      <c r="S63" t="b">
        <v>0</v>
      </c>
    </row>
    <row r="64" spans="1:19">
      <c r="A64">
        <v>228.1</v>
      </c>
      <c r="B64" t="s">
        <v>7111</v>
      </c>
      <c r="C64" t="s">
        <v>7111</v>
      </c>
      <c r="D64" t="s">
        <v>7112</v>
      </c>
      <c r="E64" t="s">
        <v>7113</v>
      </c>
      <c r="F64" t="s">
        <v>7141</v>
      </c>
      <c r="G64" t="s">
        <v>7142</v>
      </c>
      <c r="H64" t="s">
        <v>7199</v>
      </c>
      <c r="I64" t="s">
        <v>7200</v>
      </c>
      <c r="J64" t="s">
        <v>7200</v>
      </c>
      <c r="K64" t="s">
        <v>7201</v>
      </c>
      <c r="L64" t="s">
        <v>7202</v>
      </c>
      <c r="M64" t="s">
        <v>7198</v>
      </c>
      <c r="O64" t="s">
        <v>6909</v>
      </c>
      <c r="P64" t="s">
        <v>323</v>
      </c>
      <c r="Q64" t="s">
        <v>6909</v>
      </c>
      <c r="R64" t="s">
        <v>6910</v>
      </c>
      <c r="S64" t="b">
        <v>0</v>
      </c>
    </row>
    <row r="65" spans="1:19">
      <c r="A65">
        <v>270</v>
      </c>
      <c r="B65" t="s">
        <v>7111</v>
      </c>
      <c r="C65" t="s">
        <v>7111</v>
      </c>
      <c r="D65" t="s">
        <v>7112</v>
      </c>
      <c r="E65" t="s">
        <v>7113</v>
      </c>
      <c r="F65" t="s">
        <v>7203</v>
      </c>
      <c r="G65" t="s">
        <v>7204</v>
      </c>
      <c r="H65" t="s">
        <v>7203</v>
      </c>
      <c r="I65" t="s">
        <v>7203</v>
      </c>
      <c r="J65" t="s">
        <v>7204</v>
      </c>
      <c r="K65" t="s">
        <v>7205</v>
      </c>
      <c r="L65" t="s">
        <v>7206</v>
      </c>
      <c r="M65" t="s">
        <v>7207</v>
      </c>
      <c r="O65" t="s">
        <v>6909</v>
      </c>
      <c r="P65" t="s">
        <v>323</v>
      </c>
      <c r="Q65" t="s">
        <v>6909</v>
      </c>
      <c r="R65" t="s">
        <v>6910</v>
      </c>
      <c r="S65" t="b">
        <v>0</v>
      </c>
    </row>
    <row r="66" spans="1:19">
      <c r="A66">
        <v>236.1</v>
      </c>
      <c r="B66" t="s">
        <v>7111</v>
      </c>
      <c r="C66" t="s">
        <v>7111</v>
      </c>
      <c r="D66" t="s">
        <v>7112</v>
      </c>
      <c r="E66" t="s">
        <v>7113</v>
      </c>
      <c r="F66" t="s">
        <v>7208</v>
      </c>
      <c r="G66" t="s">
        <v>7209</v>
      </c>
      <c r="H66" t="s">
        <v>7208</v>
      </c>
      <c r="I66" t="s">
        <v>7208</v>
      </c>
      <c r="J66" t="s">
        <v>7209</v>
      </c>
      <c r="K66" t="s">
        <v>7210</v>
      </c>
      <c r="L66" t="s">
        <v>7211</v>
      </c>
      <c r="M66" t="s">
        <v>7212</v>
      </c>
      <c r="O66" t="s">
        <v>6909</v>
      </c>
      <c r="P66" t="s">
        <v>323</v>
      </c>
      <c r="Q66" t="s">
        <v>6909</v>
      </c>
      <c r="R66" t="s">
        <v>6909</v>
      </c>
      <c r="S66" t="b">
        <v>0</v>
      </c>
    </row>
    <row r="67" spans="1:19">
      <c r="A67">
        <v>236.2</v>
      </c>
      <c r="B67" t="s">
        <v>7111</v>
      </c>
      <c r="C67" t="s">
        <v>7111</v>
      </c>
      <c r="D67" t="s">
        <v>7112</v>
      </c>
      <c r="E67" t="s">
        <v>7113</v>
      </c>
      <c r="F67" t="s">
        <v>7208</v>
      </c>
      <c r="G67" t="s">
        <v>7209</v>
      </c>
      <c r="H67" t="s">
        <v>7213</v>
      </c>
      <c r="I67" t="s">
        <v>7213</v>
      </c>
      <c r="J67" t="s">
        <v>7214</v>
      </c>
      <c r="K67" t="s">
        <v>7215</v>
      </c>
      <c r="M67" t="s">
        <v>7212</v>
      </c>
      <c r="O67" t="s">
        <v>6909</v>
      </c>
      <c r="P67" t="s">
        <v>6962</v>
      </c>
      <c r="Q67" t="s">
        <v>6909</v>
      </c>
      <c r="R67" t="s">
        <v>6909</v>
      </c>
      <c r="S67" t="b">
        <v>0</v>
      </c>
    </row>
    <row r="68" spans="1:19">
      <c r="A68">
        <v>232.1</v>
      </c>
      <c r="B68" t="s">
        <v>7111</v>
      </c>
      <c r="C68" t="s">
        <v>7111</v>
      </c>
      <c r="D68" t="s">
        <v>7216</v>
      </c>
      <c r="E68" t="s">
        <v>7217</v>
      </c>
      <c r="F68" t="s">
        <v>7216</v>
      </c>
      <c r="G68" t="s">
        <v>7217</v>
      </c>
      <c r="H68" t="s">
        <v>7218</v>
      </c>
      <c r="I68" t="s">
        <v>7219</v>
      </c>
      <c r="J68" t="s">
        <v>7219</v>
      </c>
      <c r="K68" t="s">
        <v>7220</v>
      </c>
      <c r="L68" t="s">
        <v>7221</v>
      </c>
      <c r="M68" t="s">
        <v>7222</v>
      </c>
      <c r="O68" t="s">
        <v>6909</v>
      </c>
      <c r="P68" t="s">
        <v>6962</v>
      </c>
      <c r="Q68" t="s">
        <v>6909</v>
      </c>
      <c r="R68" t="s">
        <v>7223</v>
      </c>
      <c r="S68" t="b">
        <v>0</v>
      </c>
    </row>
    <row r="69" spans="1:19">
      <c r="A69">
        <v>232.2</v>
      </c>
      <c r="B69" t="s">
        <v>7111</v>
      </c>
      <c r="C69" t="s">
        <v>7111</v>
      </c>
      <c r="D69" t="s">
        <v>7216</v>
      </c>
      <c r="E69" t="s">
        <v>7217</v>
      </c>
      <c r="F69" t="s">
        <v>7216</v>
      </c>
      <c r="G69" t="s">
        <v>7217</v>
      </c>
      <c r="H69" t="s">
        <v>7224</v>
      </c>
      <c r="I69" t="s">
        <v>7225</v>
      </c>
      <c r="J69" t="s">
        <v>7225</v>
      </c>
      <c r="K69" t="s">
        <v>7226</v>
      </c>
      <c r="M69" t="s">
        <v>7227</v>
      </c>
      <c r="O69" t="s">
        <v>6909</v>
      </c>
      <c r="P69" t="s">
        <v>323</v>
      </c>
      <c r="Q69" t="s">
        <v>6909</v>
      </c>
      <c r="R69" t="s">
        <v>6910</v>
      </c>
      <c r="S69" t="b">
        <v>0</v>
      </c>
    </row>
    <row r="70" spans="1:19">
      <c r="A70">
        <v>232.3</v>
      </c>
      <c r="B70" t="s">
        <v>7111</v>
      </c>
      <c r="C70" t="s">
        <v>7111</v>
      </c>
      <c r="D70" t="s">
        <v>7216</v>
      </c>
      <c r="E70" t="s">
        <v>7217</v>
      </c>
      <c r="F70" t="s">
        <v>7216</v>
      </c>
      <c r="G70" t="s">
        <v>7217</v>
      </c>
      <c r="H70" t="s">
        <v>7228</v>
      </c>
      <c r="K70" t="s">
        <v>7229</v>
      </c>
      <c r="M70" t="s">
        <v>7222</v>
      </c>
      <c r="O70" t="s">
        <v>6909</v>
      </c>
      <c r="P70" t="s">
        <v>6962</v>
      </c>
      <c r="Q70" t="s">
        <v>6909</v>
      </c>
      <c r="R70" t="s">
        <v>7223</v>
      </c>
      <c r="S70" t="b">
        <v>1</v>
      </c>
    </row>
    <row r="71" spans="1:19">
      <c r="A71">
        <v>232.4</v>
      </c>
      <c r="B71" t="s">
        <v>7111</v>
      </c>
      <c r="C71" t="s">
        <v>7111</v>
      </c>
      <c r="D71" t="s">
        <v>7216</v>
      </c>
      <c r="E71" t="s">
        <v>7217</v>
      </c>
      <c r="F71" t="s">
        <v>7216</v>
      </c>
      <c r="G71" t="s">
        <v>7217</v>
      </c>
      <c r="H71" t="s">
        <v>7230</v>
      </c>
      <c r="K71" t="s">
        <v>7231</v>
      </c>
      <c r="M71" t="s">
        <v>7222</v>
      </c>
      <c r="O71" t="s">
        <v>6909</v>
      </c>
      <c r="P71" t="s">
        <v>6962</v>
      </c>
      <c r="Q71" t="s">
        <v>6909</v>
      </c>
      <c r="R71" t="s">
        <v>7223</v>
      </c>
      <c r="S71" t="b">
        <v>1</v>
      </c>
    </row>
    <row r="72" spans="1:19">
      <c r="A72">
        <v>232.5</v>
      </c>
      <c r="B72" t="s">
        <v>7111</v>
      </c>
      <c r="C72" t="s">
        <v>7111</v>
      </c>
      <c r="D72" t="s">
        <v>7216</v>
      </c>
      <c r="E72" t="s">
        <v>7217</v>
      </c>
      <c r="F72" t="s">
        <v>7216</v>
      </c>
      <c r="G72" t="s">
        <v>7217</v>
      </c>
      <c r="H72" t="s">
        <v>7232</v>
      </c>
      <c r="K72" t="s">
        <v>7233</v>
      </c>
      <c r="M72" t="s">
        <v>7222</v>
      </c>
      <c r="O72" t="s">
        <v>6909</v>
      </c>
      <c r="P72" t="s">
        <v>6962</v>
      </c>
      <c r="Q72" t="s">
        <v>6909</v>
      </c>
      <c r="R72" t="s">
        <v>7223</v>
      </c>
      <c r="S72" t="b">
        <v>1</v>
      </c>
    </row>
    <row r="73" spans="1:19">
      <c r="A73">
        <v>233</v>
      </c>
      <c r="B73" t="s">
        <v>7111</v>
      </c>
      <c r="C73" t="s">
        <v>7111</v>
      </c>
      <c r="D73" t="s">
        <v>7216</v>
      </c>
      <c r="E73" t="s">
        <v>7217</v>
      </c>
      <c r="F73" t="s">
        <v>7216</v>
      </c>
      <c r="G73" t="s">
        <v>7217</v>
      </c>
      <c r="H73" t="s">
        <v>7234</v>
      </c>
      <c r="I73" t="s">
        <v>7235</v>
      </c>
      <c r="J73" t="s">
        <v>7236</v>
      </c>
      <c r="K73" t="s">
        <v>7237</v>
      </c>
      <c r="L73" t="s">
        <v>7238</v>
      </c>
      <c r="M73" t="s">
        <v>6603</v>
      </c>
      <c r="O73" t="s">
        <v>6910</v>
      </c>
      <c r="P73" t="s">
        <v>323</v>
      </c>
      <c r="Q73" t="s">
        <v>6910</v>
      </c>
      <c r="R73" t="s">
        <v>6910</v>
      </c>
      <c r="S73" t="b">
        <v>0</v>
      </c>
    </row>
    <row r="74" spans="1:19" ht="32.1">
      <c r="A74">
        <v>233.1</v>
      </c>
      <c r="B74" t="s">
        <v>7111</v>
      </c>
      <c r="C74" t="s">
        <v>7111</v>
      </c>
      <c r="D74" t="s">
        <v>7216</v>
      </c>
      <c r="E74" t="s">
        <v>7217</v>
      </c>
      <c r="F74" t="s">
        <v>7216</v>
      </c>
      <c r="G74" t="s">
        <v>7217</v>
      </c>
      <c r="H74" t="s">
        <v>7239</v>
      </c>
      <c r="I74" t="s">
        <v>7240</v>
      </c>
      <c r="J74" t="s">
        <v>7241</v>
      </c>
      <c r="K74" s="31" t="s">
        <v>7242</v>
      </c>
      <c r="L74" t="s">
        <v>7238</v>
      </c>
      <c r="M74" t="s">
        <v>6603</v>
      </c>
      <c r="O74" t="s">
        <v>6910</v>
      </c>
      <c r="P74" t="s">
        <v>323</v>
      </c>
      <c r="Q74" t="s">
        <v>6910</v>
      </c>
      <c r="R74" t="s">
        <v>6909</v>
      </c>
      <c r="S74" t="b">
        <v>0</v>
      </c>
    </row>
    <row r="75" spans="1:19">
      <c r="A75">
        <v>233.2</v>
      </c>
      <c r="B75" t="s">
        <v>7111</v>
      </c>
      <c r="C75" t="s">
        <v>7111</v>
      </c>
      <c r="D75" t="s">
        <v>7216</v>
      </c>
      <c r="E75" t="s">
        <v>7217</v>
      </c>
      <c r="F75" t="s">
        <v>7216</v>
      </c>
      <c r="G75" t="s">
        <v>7217</v>
      </c>
      <c r="H75" t="s">
        <v>7243</v>
      </c>
      <c r="I75" t="s">
        <v>7244</v>
      </c>
      <c r="J75" t="s">
        <v>7245</v>
      </c>
      <c r="K75" t="s">
        <v>7246</v>
      </c>
      <c r="L75" t="s">
        <v>7238</v>
      </c>
      <c r="M75" t="s">
        <v>6603</v>
      </c>
      <c r="O75" t="s">
        <v>6910</v>
      </c>
      <c r="P75" t="s">
        <v>323</v>
      </c>
      <c r="Q75" t="s">
        <v>6910</v>
      </c>
      <c r="R75" t="s">
        <v>6909</v>
      </c>
      <c r="S75" t="b">
        <v>0</v>
      </c>
    </row>
    <row r="76" spans="1:19">
      <c r="A76">
        <v>233.3</v>
      </c>
      <c r="B76" t="s">
        <v>7111</v>
      </c>
      <c r="C76" t="s">
        <v>7111</v>
      </c>
      <c r="D76" t="s">
        <v>7216</v>
      </c>
      <c r="E76" t="s">
        <v>7217</v>
      </c>
      <c r="F76" t="s">
        <v>7216</v>
      </c>
      <c r="G76" t="s">
        <v>7217</v>
      </c>
      <c r="H76" t="s">
        <v>7247</v>
      </c>
      <c r="I76" t="s">
        <v>7248</v>
      </c>
      <c r="J76" t="s">
        <v>7249</v>
      </c>
      <c r="K76" t="s">
        <v>7250</v>
      </c>
      <c r="L76" t="s">
        <v>7251</v>
      </c>
      <c r="M76" t="s">
        <v>7252</v>
      </c>
      <c r="O76" t="s">
        <v>6909</v>
      </c>
      <c r="P76" t="s">
        <v>323</v>
      </c>
      <c r="Q76" t="s">
        <v>6909</v>
      </c>
      <c r="R76" t="s">
        <v>6909</v>
      </c>
      <c r="S76" t="b">
        <v>0</v>
      </c>
    </row>
    <row r="77" spans="1:19">
      <c r="A77">
        <v>233.4</v>
      </c>
      <c r="B77" t="s">
        <v>7111</v>
      </c>
      <c r="C77" t="s">
        <v>7111</v>
      </c>
      <c r="D77" t="s">
        <v>7216</v>
      </c>
      <c r="E77" t="s">
        <v>7217</v>
      </c>
      <c r="F77" t="s">
        <v>7216</v>
      </c>
      <c r="G77" t="s">
        <v>7217</v>
      </c>
      <c r="H77" t="s">
        <v>7253</v>
      </c>
      <c r="I77" t="s">
        <v>7254</v>
      </c>
      <c r="J77" t="s">
        <v>7255</v>
      </c>
      <c r="K77" t="s">
        <v>7256</v>
      </c>
      <c r="L77" t="s">
        <v>7251</v>
      </c>
      <c r="M77" t="s">
        <v>7252</v>
      </c>
      <c r="O77" t="s">
        <v>6909</v>
      </c>
      <c r="P77" t="s">
        <v>323</v>
      </c>
      <c r="Q77" t="s">
        <v>6909</v>
      </c>
      <c r="R77" t="s">
        <v>6909</v>
      </c>
      <c r="S77" t="b">
        <v>0</v>
      </c>
    </row>
    <row r="78" spans="1:19">
      <c r="A78">
        <v>233.5</v>
      </c>
      <c r="B78" t="s">
        <v>7111</v>
      </c>
      <c r="C78" t="s">
        <v>7111</v>
      </c>
      <c r="D78" t="s">
        <v>7216</v>
      </c>
      <c r="E78" t="s">
        <v>7217</v>
      </c>
      <c r="F78" t="s">
        <v>7216</v>
      </c>
      <c r="G78" t="s">
        <v>7217</v>
      </c>
      <c r="H78" t="s">
        <v>7257</v>
      </c>
      <c r="I78" t="s">
        <v>7258</v>
      </c>
      <c r="J78" t="s">
        <v>7259</v>
      </c>
      <c r="K78" t="s">
        <v>7260</v>
      </c>
      <c r="L78" t="s">
        <v>7251</v>
      </c>
      <c r="M78" t="s">
        <v>7252</v>
      </c>
      <c r="O78" t="s">
        <v>6909</v>
      </c>
      <c r="P78" t="s">
        <v>323</v>
      </c>
      <c r="Q78" t="s">
        <v>6909</v>
      </c>
      <c r="R78" t="s">
        <v>6909</v>
      </c>
      <c r="S78" t="b">
        <v>0</v>
      </c>
    </row>
    <row r="79" spans="1:19">
      <c r="A79">
        <v>233.6</v>
      </c>
      <c r="B79" t="s">
        <v>7111</v>
      </c>
      <c r="C79" t="s">
        <v>7111</v>
      </c>
      <c r="D79" t="s">
        <v>7216</v>
      </c>
      <c r="E79" t="s">
        <v>7217</v>
      </c>
      <c r="F79" t="s">
        <v>7216</v>
      </c>
      <c r="G79" t="s">
        <v>7217</v>
      </c>
      <c r="H79" t="s">
        <v>7261</v>
      </c>
      <c r="I79" t="s">
        <v>7262</v>
      </c>
      <c r="J79" t="s">
        <v>7263</v>
      </c>
      <c r="K79" t="s">
        <v>7264</v>
      </c>
      <c r="L79" t="s">
        <v>7251</v>
      </c>
      <c r="M79" t="s">
        <v>6603</v>
      </c>
      <c r="O79" t="s">
        <v>6909</v>
      </c>
      <c r="P79" t="s">
        <v>323</v>
      </c>
      <c r="Q79" t="s">
        <v>6909</v>
      </c>
      <c r="R79" t="s">
        <v>6910</v>
      </c>
      <c r="S79" t="b">
        <v>0</v>
      </c>
    </row>
    <row r="80" spans="1:19">
      <c r="A80">
        <v>257.10000000000002</v>
      </c>
      <c r="B80" t="s">
        <v>7111</v>
      </c>
      <c r="C80" t="s">
        <v>7111</v>
      </c>
      <c r="D80" t="s">
        <v>7216</v>
      </c>
      <c r="E80" t="s">
        <v>7217</v>
      </c>
      <c r="F80" t="s">
        <v>7216</v>
      </c>
      <c r="G80" t="s">
        <v>7217</v>
      </c>
      <c r="H80" t="s">
        <v>7265</v>
      </c>
      <c r="I80" t="s">
        <v>7266</v>
      </c>
      <c r="J80" t="s">
        <v>7267</v>
      </c>
      <c r="K80" t="s">
        <v>7268</v>
      </c>
      <c r="L80" t="s">
        <v>7251</v>
      </c>
      <c r="M80" t="s">
        <v>6603</v>
      </c>
      <c r="O80" t="s">
        <v>6910</v>
      </c>
      <c r="P80" t="s">
        <v>323</v>
      </c>
      <c r="Q80" t="s">
        <v>6910</v>
      </c>
      <c r="R80" t="s">
        <v>6910</v>
      </c>
      <c r="S80" t="b">
        <v>0</v>
      </c>
    </row>
    <row r="81" spans="1:20">
      <c r="A81">
        <v>257.3</v>
      </c>
      <c r="B81" t="s">
        <v>7111</v>
      </c>
      <c r="C81" t="s">
        <v>7111</v>
      </c>
      <c r="D81" t="s">
        <v>7216</v>
      </c>
      <c r="E81" t="s">
        <v>7217</v>
      </c>
      <c r="F81" t="s">
        <v>7216</v>
      </c>
      <c r="G81" t="s">
        <v>7217</v>
      </c>
      <c r="H81" t="s">
        <v>7269</v>
      </c>
      <c r="I81" t="s">
        <v>7270</v>
      </c>
      <c r="J81" t="s">
        <v>7271</v>
      </c>
      <c r="K81" t="s">
        <v>7272</v>
      </c>
      <c r="L81" t="s">
        <v>7251</v>
      </c>
      <c r="M81" t="s">
        <v>6603</v>
      </c>
      <c r="O81" t="s">
        <v>6910</v>
      </c>
      <c r="P81" t="s">
        <v>323</v>
      </c>
      <c r="Q81" t="s">
        <v>6910</v>
      </c>
      <c r="R81" t="s">
        <v>6910</v>
      </c>
      <c r="S81" t="b">
        <v>0</v>
      </c>
    </row>
    <row r="82" spans="1:20">
      <c r="A82">
        <v>257.2</v>
      </c>
      <c r="B82" t="s">
        <v>7111</v>
      </c>
      <c r="C82" t="s">
        <v>7111</v>
      </c>
      <c r="D82" t="s">
        <v>7216</v>
      </c>
      <c r="E82" t="s">
        <v>7217</v>
      </c>
      <c r="F82" t="s">
        <v>7216</v>
      </c>
      <c r="G82" t="s">
        <v>7217</v>
      </c>
      <c r="H82" t="s">
        <v>7273</v>
      </c>
      <c r="I82" t="s">
        <v>7274</v>
      </c>
      <c r="J82" t="s">
        <v>7275</v>
      </c>
      <c r="K82" t="s">
        <v>7276</v>
      </c>
      <c r="L82" t="s">
        <v>7251</v>
      </c>
      <c r="M82" t="s">
        <v>7277</v>
      </c>
      <c r="O82" t="s">
        <v>6909</v>
      </c>
      <c r="P82" t="s">
        <v>323</v>
      </c>
      <c r="Q82" t="s">
        <v>6909</v>
      </c>
      <c r="R82" t="s">
        <v>6910</v>
      </c>
      <c r="S82" t="b">
        <v>0</v>
      </c>
    </row>
    <row r="83" spans="1:20">
      <c r="A83">
        <v>238</v>
      </c>
      <c r="B83" t="s">
        <v>7111</v>
      </c>
      <c r="C83" t="s">
        <v>7111</v>
      </c>
      <c r="D83" t="s">
        <v>7216</v>
      </c>
      <c r="E83" t="s">
        <v>7217</v>
      </c>
      <c r="F83" t="s">
        <v>7216</v>
      </c>
      <c r="G83" t="s">
        <v>7217</v>
      </c>
      <c r="H83" t="s">
        <v>7278</v>
      </c>
      <c r="I83" t="s">
        <v>7279</v>
      </c>
      <c r="J83" t="s">
        <v>7280</v>
      </c>
      <c r="K83" t="s">
        <v>7281</v>
      </c>
      <c r="L83" t="s">
        <v>7251</v>
      </c>
      <c r="M83" t="s">
        <v>7252</v>
      </c>
      <c r="O83" t="s">
        <v>6909</v>
      </c>
      <c r="P83" t="s">
        <v>323</v>
      </c>
      <c r="Q83" t="s">
        <v>6909</v>
      </c>
      <c r="R83" t="s">
        <v>6909</v>
      </c>
      <c r="S83" t="b">
        <v>0</v>
      </c>
      <c r="T83" t="s">
        <v>7282</v>
      </c>
    </row>
    <row r="84" spans="1:20">
      <c r="A84">
        <v>234</v>
      </c>
      <c r="B84" t="s">
        <v>7111</v>
      </c>
      <c r="C84" t="s">
        <v>7111</v>
      </c>
      <c r="D84" t="s">
        <v>7216</v>
      </c>
      <c r="E84" t="s">
        <v>7217</v>
      </c>
      <c r="F84" t="s">
        <v>7216</v>
      </c>
      <c r="G84" t="s">
        <v>7217</v>
      </c>
      <c r="H84" t="s">
        <v>7283</v>
      </c>
      <c r="I84" t="s">
        <v>7284</v>
      </c>
      <c r="J84" t="s">
        <v>7285</v>
      </c>
      <c r="K84" t="s">
        <v>7286</v>
      </c>
      <c r="L84" t="s">
        <v>7287</v>
      </c>
      <c r="M84" t="s">
        <v>6603</v>
      </c>
      <c r="O84" t="s">
        <v>6909</v>
      </c>
      <c r="P84" t="s">
        <v>323</v>
      </c>
      <c r="Q84" t="s">
        <v>6910</v>
      </c>
      <c r="R84" t="s">
        <v>6910</v>
      </c>
      <c r="S84" t="b">
        <v>0</v>
      </c>
    </row>
    <row r="85" spans="1:20">
      <c r="A85">
        <v>234.1</v>
      </c>
      <c r="B85" t="s">
        <v>7111</v>
      </c>
      <c r="C85" t="s">
        <v>7111</v>
      </c>
      <c r="D85" t="s">
        <v>7216</v>
      </c>
      <c r="E85" t="s">
        <v>7217</v>
      </c>
      <c r="F85" t="s">
        <v>7216</v>
      </c>
      <c r="G85" t="s">
        <v>7217</v>
      </c>
      <c r="H85" t="s">
        <v>7288</v>
      </c>
      <c r="I85" t="s">
        <v>7289</v>
      </c>
      <c r="J85" t="s">
        <v>7290</v>
      </c>
      <c r="K85" t="s">
        <v>7291</v>
      </c>
      <c r="L85" t="s">
        <v>7287</v>
      </c>
      <c r="M85" t="s">
        <v>6603</v>
      </c>
      <c r="O85" t="s">
        <v>6910</v>
      </c>
      <c r="P85" t="s">
        <v>323</v>
      </c>
      <c r="Q85" t="s">
        <v>6910</v>
      </c>
      <c r="R85" t="s">
        <v>6910</v>
      </c>
      <c r="S85" t="b">
        <v>0</v>
      </c>
    </row>
    <row r="86" spans="1:20">
      <c r="A86">
        <v>234.2</v>
      </c>
      <c r="B86" t="s">
        <v>7111</v>
      </c>
      <c r="C86" t="s">
        <v>7111</v>
      </c>
      <c r="D86" t="s">
        <v>7216</v>
      </c>
      <c r="E86" t="s">
        <v>7217</v>
      </c>
      <c r="F86" t="s">
        <v>7216</v>
      </c>
      <c r="G86" t="s">
        <v>7217</v>
      </c>
      <c r="H86" t="s">
        <v>7292</v>
      </c>
      <c r="I86" t="s">
        <v>7293</v>
      </c>
      <c r="J86" t="s">
        <v>7294</v>
      </c>
      <c r="K86" t="s">
        <v>7295</v>
      </c>
      <c r="L86" t="s">
        <v>7287</v>
      </c>
      <c r="M86" t="s">
        <v>6603</v>
      </c>
      <c r="O86" t="s">
        <v>6910</v>
      </c>
      <c r="P86" t="s">
        <v>323</v>
      </c>
      <c r="Q86" t="s">
        <v>6910</v>
      </c>
      <c r="R86" t="s">
        <v>6910</v>
      </c>
      <c r="S86" t="b">
        <v>0</v>
      </c>
    </row>
    <row r="87" spans="1:20">
      <c r="A87">
        <v>258</v>
      </c>
      <c r="B87" t="s">
        <v>7111</v>
      </c>
      <c r="C87" t="s">
        <v>7111</v>
      </c>
      <c r="D87" t="s">
        <v>7216</v>
      </c>
      <c r="E87" t="s">
        <v>7217</v>
      </c>
      <c r="F87" t="s">
        <v>7216</v>
      </c>
      <c r="G87" t="s">
        <v>7217</v>
      </c>
      <c r="H87" t="s">
        <v>7296</v>
      </c>
      <c r="I87" t="s">
        <v>7297</v>
      </c>
      <c r="J87" t="s">
        <v>7298</v>
      </c>
      <c r="K87" t="s">
        <v>7299</v>
      </c>
      <c r="L87" t="s">
        <v>7251</v>
      </c>
      <c r="M87" t="s">
        <v>6603</v>
      </c>
      <c r="O87" t="s">
        <v>6910</v>
      </c>
      <c r="P87" t="s">
        <v>323</v>
      </c>
      <c r="Q87" t="s">
        <v>6910</v>
      </c>
      <c r="R87" t="s">
        <v>6910</v>
      </c>
      <c r="S87" t="b">
        <v>0</v>
      </c>
    </row>
    <row r="88" spans="1:20">
      <c r="A88">
        <v>258.2</v>
      </c>
      <c r="B88" t="s">
        <v>7111</v>
      </c>
      <c r="C88" t="s">
        <v>7111</v>
      </c>
      <c r="D88" t="s">
        <v>7216</v>
      </c>
      <c r="E88" t="s">
        <v>7217</v>
      </c>
      <c r="F88" t="s">
        <v>7216</v>
      </c>
      <c r="G88" t="s">
        <v>7217</v>
      </c>
      <c r="H88" t="s">
        <v>7300</v>
      </c>
      <c r="I88" t="s">
        <v>7301</v>
      </c>
      <c r="J88" t="s">
        <v>7302</v>
      </c>
      <c r="K88" t="s">
        <v>7303</v>
      </c>
      <c r="L88" t="s">
        <v>7251</v>
      </c>
      <c r="M88" t="s">
        <v>7304</v>
      </c>
      <c r="O88" t="s">
        <v>6909</v>
      </c>
      <c r="P88" t="s">
        <v>323</v>
      </c>
      <c r="Q88" t="s">
        <v>6909</v>
      </c>
      <c r="R88" t="s">
        <v>6910</v>
      </c>
      <c r="S88" t="b">
        <v>0</v>
      </c>
    </row>
    <row r="89" spans="1:20">
      <c r="A89">
        <v>235</v>
      </c>
      <c r="B89" t="s">
        <v>7111</v>
      </c>
      <c r="C89" t="s">
        <v>7111</v>
      </c>
      <c r="D89" t="s">
        <v>7216</v>
      </c>
      <c r="E89" t="s">
        <v>7217</v>
      </c>
      <c r="F89" t="s">
        <v>7216</v>
      </c>
      <c r="G89" t="s">
        <v>7217</v>
      </c>
      <c r="H89" t="s">
        <v>7305</v>
      </c>
      <c r="I89" t="s">
        <v>7306</v>
      </c>
      <c r="J89" t="s">
        <v>7307</v>
      </c>
      <c r="K89" t="s">
        <v>7308</v>
      </c>
      <c r="L89" t="s">
        <v>7309</v>
      </c>
      <c r="M89" t="s">
        <v>6603</v>
      </c>
      <c r="O89" t="s">
        <v>6909</v>
      </c>
      <c r="P89" t="s">
        <v>323</v>
      </c>
      <c r="Q89" t="s">
        <v>6910</v>
      </c>
      <c r="R89" t="s">
        <v>6910</v>
      </c>
      <c r="S89" t="b">
        <v>0</v>
      </c>
    </row>
    <row r="90" spans="1:20" ht="32.1">
      <c r="A90">
        <v>235.1</v>
      </c>
      <c r="B90" t="s">
        <v>7111</v>
      </c>
      <c r="C90" t="s">
        <v>7111</v>
      </c>
      <c r="D90" t="s">
        <v>7216</v>
      </c>
      <c r="E90" t="s">
        <v>7217</v>
      </c>
      <c r="F90" t="s">
        <v>7216</v>
      </c>
      <c r="G90" t="s">
        <v>7217</v>
      </c>
      <c r="H90" t="s">
        <v>7310</v>
      </c>
      <c r="I90" t="s">
        <v>7311</v>
      </c>
      <c r="J90" t="s">
        <v>7312</v>
      </c>
      <c r="K90" s="31" t="s">
        <v>7313</v>
      </c>
      <c r="L90" t="s">
        <v>7309</v>
      </c>
      <c r="M90" t="s">
        <v>6603</v>
      </c>
      <c r="O90" t="s">
        <v>6910</v>
      </c>
      <c r="P90" t="s">
        <v>323</v>
      </c>
      <c r="Q90" t="s">
        <v>6910</v>
      </c>
      <c r="R90" t="s">
        <v>6910</v>
      </c>
      <c r="S90" t="b">
        <v>0</v>
      </c>
    </row>
    <row r="91" spans="1:20">
      <c r="A91">
        <v>235.2</v>
      </c>
      <c r="B91" t="s">
        <v>7111</v>
      </c>
      <c r="C91" t="s">
        <v>7111</v>
      </c>
      <c r="D91" t="s">
        <v>7216</v>
      </c>
      <c r="E91" t="s">
        <v>7217</v>
      </c>
      <c r="F91" t="s">
        <v>7216</v>
      </c>
      <c r="G91" t="s">
        <v>7217</v>
      </c>
      <c r="H91" t="s">
        <v>7314</v>
      </c>
      <c r="I91" t="s">
        <v>7315</v>
      </c>
      <c r="J91" t="s">
        <v>7316</v>
      </c>
      <c r="K91" t="s">
        <v>7317</v>
      </c>
      <c r="L91" t="s">
        <v>7309</v>
      </c>
      <c r="M91" t="s">
        <v>6603</v>
      </c>
      <c r="O91" t="s">
        <v>6910</v>
      </c>
      <c r="P91" t="s">
        <v>323</v>
      </c>
      <c r="Q91" t="s">
        <v>6910</v>
      </c>
      <c r="R91" t="s">
        <v>6910</v>
      </c>
      <c r="S91" t="b">
        <v>0</v>
      </c>
    </row>
    <row r="92" spans="1:20">
      <c r="A92">
        <v>259</v>
      </c>
      <c r="B92" t="s">
        <v>7111</v>
      </c>
      <c r="C92" t="s">
        <v>7111</v>
      </c>
      <c r="D92" t="s">
        <v>7216</v>
      </c>
      <c r="E92" t="s">
        <v>7217</v>
      </c>
      <c r="F92" t="s">
        <v>7216</v>
      </c>
      <c r="G92" t="s">
        <v>7217</v>
      </c>
      <c r="H92" t="s">
        <v>7318</v>
      </c>
      <c r="I92" t="s">
        <v>7319</v>
      </c>
      <c r="J92" t="s">
        <v>7320</v>
      </c>
      <c r="K92" t="s">
        <v>7321</v>
      </c>
      <c r="L92" t="s">
        <v>7251</v>
      </c>
      <c r="M92" t="s">
        <v>6603</v>
      </c>
      <c r="O92" t="s">
        <v>6910</v>
      </c>
      <c r="P92" t="s">
        <v>323</v>
      </c>
      <c r="Q92" t="s">
        <v>6910</v>
      </c>
      <c r="R92" t="s">
        <v>6910</v>
      </c>
      <c r="S92" t="b">
        <v>0</v>
      </c>
    </row>
    <row r="93" spans="1:20">
      <c r="A93">
        <v>259.2</v>
      </c>
      <c r="B93" t="s">
        <v>7111</v>
      </c>
      <c r="C93" t="s">
        <v>7111</v>
      </c>
      <c r="D93" t="s">
        <v>7216</v>
      </c>
      <c r="E93" t="s">
        <v>7217</v>
      </c>
      <c r="F93" t="s">
        <v>7216</v>
      </c>
      <c r="G93" t="s">
        <v>7217</v>
      </c>
      <c r="H93" t="s">
        <v>7322</v>
      </c>
      <c r="I93" t="s">
        <v>7323</v>
      </c>
      <c r="J93" t="s">
        <v>7324</v>
      </c>
      <c r="K93" t="s">
        <v>7325</v>
      </c>
      <c r="L93" t="s">
        <v>7251</v>
      </c>
      <c r="M93" t="s">
        <v>7326</v>
      </c>
      <c r="O93" t="s">
        <v>6909</v>
      </c>
      <c r="P93" t="s">
        <v>323</v>
      </c>
      <c r="Q93" t="s">
        <v>6909</v>
      </c>
      <c r="R93" t="s">
        <v>6910</v>
      </c>
      <c r="S93" t="b">
        <v>0</v>
      </c>
    </row>
    <row r="94" spans="1:20">
      <c r="A94">
        <v>257</v>
      </c>
      <c r="B94" t="s">
        <v>7111</v>
      </c>
      <c r="C94" t="s">
        <v>7111</v>
      </c>
      <c r="D94" t="s">
        <v>7216</v>
      </c>
      <c r="E94" t="s">
        <v>7217</v>
      </c>
      <c r="F94" t="s">
        <v>7216</v>
      </c>
      <c r="G94" t="s">
        <v>7217</v>
      </c>
      <c r="H94" t="s">
        <v>7327</v>
      </c>
      <c r="I94" t="s">
        <v>7328</v>
      </c>
      <c r="J94" t="s">
        <v>7328</v>
      </c>
      <c r="K94" t="s">
        <v>7329</v>
      </c>
      <c r="L94" t="s">
        <v>7251</v>
      </c>
      <c r="M94" t="s">
        <v>6603</v>
      </c>
      <c r="O94" t="s">
        <v>6909</v>
      </c>
      <c r="P94" t="s">
        <v>323</v>
      </c>
      <c r="Q94" t="s">
        <v>6909</v>
      </c>
      <c r="R94" t="s">
        <v>6910</v>
      </c>
      <c r="S94" t="b">
        <v>0</v>
      </c>
    </row>
    <row r="95" spans="1:20">
      <c r="A95">
        <v>267</v>
      </c>
      <c r="B95" t="s">
        <v>7111</v>
      </c>
      <c r="C95" t="s">
        <v>7111</v>
      </c>
      <c r="D95" t="s">
        <v>7216</v>
      </c>
      <c r="E95" t="s">
        <v>7217</v>
      </c>
      <c r="F95" t="s">
        <v>7216</v>
      </c>
      <c r="G95" t="s">
        <v>7217</v>
      </c>
      <c r="H95" t="s">
        <v>7330</v>
      </c>
      <c r="I95" t="s">
        <v>7331</v>
      </c>
      <c r="J95" t="s">
        <v>7332</v>
      </c>
      <c r="K95" t="s">
        <v>7333</v>
      </c>
      <c r="L95" t="s">
        <v>7334</v>
      </c>
      <c r="M95" t="s">
        <v>7335</v>
      </c>
      <c r="O95" t="s">
        <v>6910</v>
      </c>
      <c r="P95" t="s">
        <v>323</v>
      </c>
      <c r="Q95" t="s">
        <v>6909</v>
      </c>
      <c r="R95" t="s">
        <v>6910</v>
      </c>
      <c r="S95" t="b">
        <v>0</v>
      </c>
    </row>
    <row r="96" spans="1:20">
      <c r="A96">
        <v>267.10000000000002</v>
      </c>
      <c r="B96" t="s">
        <v>7111</v>
      </c>
      <c r="C96" t="s">
        <v>7111</v>
      </c>
      <c r="D96" t="s">
        <v>7216</v>
      </c>
      <c r="E96" t="s">
        <v>7217</v>
      </c>
      <c r="F96" t="s">
        <v>7216</v>
      </c>
      <c r="G96" t="s">
        <v>7217</v>
      </c>
      <c r="H96" t="s">
        <v>7336</v>
      </c>
      <c r="I96" t="s">
        <v>7337</v>
      </c>
      <c r="J96" t="s">
        <v>7338</v>
      </c>
      <c r="K96" t="s">
        <v>7339</v>
      </c>
      <c r="L96" t="s">
        <v>7340</v>
      </c>
      <c r="M96" t="s">
        <v>7335</v>
      </c>
      <c r="O96" t="s">
        <v>6910</v>
      </c>
      <c r="P96" t="s">
        <v>6962</v>
      </c>
      <c r="Q96" t="s">
        <v>6909</v>
      </c>
      <c r="R96" t="s">
        <v>6910</v>
      </c>
      <c r="S96" t="b">
        <v>0</v>
      </c>
    </row>
    <row r="97" spans="1:20">
      <c r="A97">
        <v>265</v>
      </c>
      <c r="B97" t="s">
        <v>7111</v>
      </c>
      <c r="C97" t="s">
        <v>7111</v>
      </c>
      <c r="D97" t="s">
        <v>7216</v>
      </c>
      <c r="E97" t="s">
        <v>7217</v>
      </c>
      <c r="F97" t="s">
        <v>7216</v>
      </c>
      <c r="G97" t="s">
        <v>7217</v>
      </c>
      <c r="H97" t="s">
        <v>7341</v>
      </c>
      <c r="I97" t="s">
        <v>7342</v>
      </c>
      <c r="J97" t="s">
        <v>7343</v>
      </c>
      <c r="K97" t="s">
        <v>7344</v>
      </c>
      <c r="L97" t="s">
        <v>7345</v>
      </c>
      <c r="M97" t="s">
        <v>7335</v>
      </c>
      <c r="O97" t="s">
        <v>6910</v>
      </c>
      <c r="P97" t="s">
        <v>323</v>
      </c>
      <c r="Q97" t="s">
        <v>6909</v>
      </c>
      <c r="R97" t="s">
        <v>6910</v>
      </c>
      <c r="S97" t="b">
        <v>0</v>
      </c>
    </row>
    <row r="98" spans="1:20">
      <c r="A98">
        <v>265.10000000000002</v>
      </c>
      <c r="B98" t="s">
        <v>7111</v>
      </c>
      <c r="C98" t="s">
        <v>7111</v>
      </c>
      <c r="D98" t="s">
        <v>7216</v>
      </c>
      <c r="E98" t="s">
        <v>7217</v>
      </c>
      <c r="F98" t="s">
        <v>7216</v>
      </c>
      <c r="G98" t="s">
        <v>7217</v>
      </c>
      <c r="H98" t="s">
        <v>7346</v>
      </c>
      <c r="I98" t="s">
        <v>7347</v>
      </c>
      <c r="J98" t="s">
        <v>7348</v>
      </c>
      <c r="K98" t="s">
        <v>7349</v>
      </c>
      <c r="L98" t="s">
        <v>7340</v>
      </c>
      <c r="M98" t="s">
        <v>7335</v>
      </c>
      <c r="O98" t="s">
        <v>6910</v>
      </c>
      <c r="P98" t="s">
        <v>6962</v>
      </c>
      <c r="Q98" t="s">
        <v>6909</v>
      </c>
      <c r="R98" t="s">
        <v>6910</v>
      </c>
      <c r="S98" t="b">
        <v>0</v>
      </c>
    </row>
    <row r="99" spans="1:20">
      <c r="A99">
        <v>239</v>
      </c>
      <c r="B99" t="s">
        <v>7111</v>
      </c>
      <c r="C99" t="s">
        <v>7111</v>
      </c>
      <c r="D99" t="s">
        <v>7350</v>
      </c>
      <c r="E99" t="s">
        <v>7351</v>
      </c>
      <c r="F99" t="s">
        <v>7352</v>
      </c>
      <c r="G99" t="s">
        <v>7353</v>
      </c>
      <c r="H99" t="s">
        <v>7354</v>
      </c>
      <c r="I99" t="s">
        <v>7355</v>
      </c>
      <c r="J99" t="s">
        <v>7356</v>
      </c>
      <c r="K99" t="s">
        <v>7357</v>
      </c>
      <c r="M99" t="s">
        <v>7358</v>
      </c>
      <c r="O99" t="s">
        <v>6909</v>
      </c>
      <c r="P99" t="s">
        <v>6962</v>
      </c>
      <c r="Q99" t="s">
        <v>6909</v>
      </c>
      <c r="R99" t="s">
        <v>6910</v>
      </c>
      <c r="S99" t="b">
        <v>0</v>
      </c>
    </row>
    <row r="100" spans="1:20">
      <c r="A100">
        <v>240</v>
      </c>
      <c r="B100" t="s">
        <v>7111</v>
      </c>
      <c r="C100" t="s">
        <v>7111</v>
      </c>
      <c r="D100" t="s">
        <v>7350</v>
      </c>
      <c r="E100" t="s">
        <v>7351</v>
      </c>
      <c r="F100" t="s">
        <v>7352</v>
      </c>
      <c r="G100" t="s">
        <v>7353</v>
      </c>
      <c r="H100" t="s">
        <v>7359</v>
      </c>
      <c r="I100" t="s">
        <v>7360</v>
      </c>
      <c r="J100" t="s">
        <v>7361</v>
      </c>
      <c r="K100" t="s">
        <v>7362</v>
      </c>
      <c r="M100" t="s">
        <v>7358</v>
      </c>
      <c r="O100" t="s">
        <v>6909</v>
      </c>
      <c r="P100" t="s">
        <v>6962</v>
      </c>
      <c r="Q100" t="s">
        <v>6909</v>
      </c>
      <c r="R100" t="s">
        <v>6910</v>
      </c>
      <c r="S100" t="b">
        <v>0</v>
      </c>
    </row>
    <row r="101" spans="1:20">
      <c r="A101">
        <v>242</v>
      </c>
      <c r="B101" t="s">
        <v>7111</v>
      </c>
      <c r="C101" t="s">
        <v>7111</v>
      </c>
      <c r="D101" t="s">
        <v>7350</v>
      </c>
      <c r="E101" t="s">
        <v>7351</v>
      </c>
      <c r="F101" t="s">
        <v>7352</v>
      </c>
      <c r="G101" t="s">
        <v>7353</v>
      </c>
      <c r="H101" t="s">
        <v>7363</v>
      </c>
      <c r="I101" t="s">
        <v>7364</v>
      </c>
      <c r="J101" t="s">
        <v>7365</v>
      </c>
      <c r="K101" t="s">
        <v>7366</v>
      </c>
      <c r="M101" t="s">
        <v>7367</v>
      </c>
      <c r="O101" t="s">
        <v>6909</v>
      </c>
      <c r="P101" t="s">
        <v>323</v>
      </c>
      <c r="Q101" t="s">
        <v>6909</v>
      </c>
      <c r="R101" t="s">
        <v>6910</v>
      </c>
      <c r="S101" t="b">
        <v>0</v>
      </c>
    </row>
    <row r="102" spans="1:20">
      <c r="A102">
        <v>243</v>
      </c>
      <c r="B102" t="s">
        <v>7111</v>
      </c>
      <c r="C102" t="s">
        <v>7111</v>
      </c>
      <c r="D102" t="s">
        <v>7350</v>
      </c>
      <c r="E102" t="s">
        <v>7351</v>
      </c>
      <c r="F102" t="s">
        <v>7352</v>
      </c>
      <c r="G102" t="s">
        <v>7353</v>
      </c>
      <c r="H102" t="s">
        <v>7368</v>
      </c>
      <c r="I102" t="s">
        <v>7369</v>
      </c>
      <c r="J102" t="s">
        <v>7370</v>
      </c>
      <c r="K102" t="s">
        <v>7371</v>
      </c>
      <c r="M102" t="s">
        <v>7367</v>
      </c>
      <c r="O102" t="s">
        <v>6909</v>
      </c>
      <c r="P102" t="s">
        <v>323</v>
      </c>
      <c r="Q102" t="s">
        <v>6909</v>
      </c>
      <c r="R102" t="s">
        <v>6910</v>
      </c>
      <c r="S102" t="b">
        <v>0</v>
      </c>
    </row>
    <row r="103" spans="1:20">
      <c r="A103">
        <v>132</v>
      </c>
      <c r="B103" t="s">
        <v>7111</v>
      </c>
      <c r="C103" t="s">
        <v>7111</v>
      </c>
      <c r="D103" t="s">
        <v>7350</v>
      </c>
      <c r="E103" t="s">
        <v>7351</v>
      </c>
      <c r="F103" t="s">
        <v>7372</v>
      </c>
      <c r="G103" t="s">
        <v>7373</v>
      </c>
      <c r="H103" t="s">
        <v>7374</v>
      </c>
      <c r="I103" t="s">
        <v>7375</v>
      </c>
      <c r="J103" t="s">
        <v>7376</v>
      </c>
      <c r="K103" t="s">
        <v>7377</v>
      </c>
      <c r="M103" t="s">
        <v>7358</v>
      </c>
      <c r="O103" t="s">
        <v>6909</v>
      </c>
      <c r="P103" t="s">
        <v>6909</v>
      </c>
      <c r="Q103" t="s">
        <v>6909</v>
      </c>
      <c r="R103" t="s">
        <v>6910</v>
      </c>
      <c r="S103" t="b">
        <v>0</v>
      </c>
    </row>
    <row r="104" spans="1:20">
      <c r="A104">
        <v>133</v>
      </c>
      <c r="B104" t="s">
        <v>7111</v>
      </c>
      <c r="C104" t="s">
        <v>7111</v>
      </c>
      <c r="D104" t="s">
        <v>7350</v>
      </c>
      <c r="E104" t="s">
        <v>7351</v>
      </c>
      <c r="F104" t="s">
        <v>7372</v>
      </c>
      <c r="G104" t="s">
        <v>7373</v>
      </c>
      <c r="H104" t="s">
        <v>7378</v>
      </c>
      <c r="I104" t="s">
        <v>7379</v>
      </c>
      <c r="J104" t="s">
        <v>7380</v>
      </c>
      <c r="K104" t="s">
        <v>7381</v>
      </c>
      <c r="L104" t="s">
        <v>7382</v>
      </c>
      <c r="M104" t="s">
        <v>7383</v>
      </c>
      <c r="O104" t="s">
        <v>6910</v>
      </c>
      <c r="P104" t="s">
        <v>323</v>
      </c>
      <c r="Q104" t="s">
        <v>6909</v>
      </c>
      <c r="R104" t="s">
        <v>6910</v>
      </c>
      <c r="S104" t="b">
        <v>0</v>
      </c>
    </row>
    <row r="105" spans="1:20">
      <c r="A105">
        <v>304</v>
      </c>
      <c r="B105" t="s">
        <v>7384</v>
      </c>
      <c r="C105" t="s">
        <v>7384</v>
      </c>
      <c r="D105" t="s">
        <v>7385</v>
      </c>
      <c r="E105" t="s">
        <v>7386</v>
      </c>
      <c r="F105" t="s">
        <v>7385</v>
      </c>
      <c r="G105" t="s">
        <v>7386</v>
      </c>
      <c r="H105" t="s">
        <v>7387</v>
      </c>
      <c r="I105" t="s">
        <v>7388</v>
      </c>
      <c r="J105" t="s">
        <v>7389</v>
      </c>
      <c r="K105" t="s">
        <v>7390</v>
      </c>
      <c r="L105" t="s">
        <v>7391</v>
      </c>
      <c r="M105" t="s">
        <v>7392</v>
      </c>
      <c r="O105" t="s">
        <v>6910</v>
      </c>
      <c r="P105" t="s">
        <v>6962</v>
      </c>
      <c r="Q105" t="s">
        <v>6909</v>
      </c>
      <c r="R105" t="s">
        <v>6910</v>
      </c>
      <c r="S105" t="b">
        <v>0</v>
      </c>
    </row>
    <row r="106" spans="1:20">
      <c r="A106">
        <v>305</v>
      </c>
      <c r="B106" t="s">
        <v>7384</v>
      </c>
      <c r="C106" t="s">
        <v>7384</v>
      </c>
      <c r="D106" t="s">
        <v>7385</v>
      </c>
      <c r="E106" t="s">
        <v>7386</v>
      </c>
      <c r="F106" t="s">
        <v>7385</v>
      </c>
      <c r="G106" t="s">
        <v>7386</v>
      </c>
      <c r="H106" t="s">
        <v>7393</v>
      </c>
      <c r="I106" t="s">
        <v>7394</v>
      </c>
      <c r="J106" t="s">
        <v>7394</v>
      </c>
      <c r="K106" t="s">
        <v>7395</v>
      </c>
      <c r="M106" t="s">
        <v>7392</v>
      </c>
      <c r="O106" t="s">
        <v>6910</v>
      </c>
      <c r="P106" t="s">
        <v>6962</v>
      </c>
      <c r="Q106" t="s">
        <v>6909</v>
      </c>
      <c r="R106" t="s">
        <v>6910</v>
      </c>
      <c r="S106" t="b">
        <v>0</v>
      </c>
    </row>
    <row r="107" spans="1:20">
      <c r="A107">
        <v>306</v>
      </c>
      <c r="B107" t="s">
        <v>7384</v>
      </c>
      <c r="C107" t="s">
        <v>7384</v>
      </c>
      <c r="D107" t="s">
        <v>7385</v>
      </c>
      <c r="E107" t="s">
        <v>7386</v>
      </c>
      <c r="F107" t="s">
        <v>7385</v>
      </c>
      <c r="G107" t="s">
        <v>7386</v>
      </c>
      <c r="H107" t="s">
        <v>7396</v>
      </c>
      <c r="I107" t="s">
        <v>7397</v>
      </c>
      <c r="J107" t="s">
        <v>7397</v>
      </c>
      <c r="K107" t="s">
        <v>7398</v>
      </c>
      <c r="M107" t="s">
        <v>7392</v>
      </c>
      <c r="O107" t="s">
        <v>6910</v>
      </c>
      <c r="P107" t="s">
        <v>6962</v>
      </c>
      <c r="Q107" t="s">
        <v>6909</v>
      </c>
      <c r="R107" t="s">
        <v>6910</v>
      </c>
      <c r="S107" t="b">
        <v>0</v>
      </c>
    </row>
    <row r="108" spans="1:20">
      <c r="A108">
        <v>307</v>
      </c>
      <c r="B108" t="s">
        <v>7384</v>
      </c>
      <c r="C108" t="s">
        <v>7384</v>
      </c>
      <c r="D108" t="s">
        <v>7385</v>
      </c>
      <c r="E108" t="s">
        <v>7386</v>
      </c>
      <c r="F108" t="s">
        <v>7385</v>
      </c>
      <c r="G108" t="s">
        <v>7386</v>
      </c>
      <c r="H108" t="s">
        <v>7399</v>
      </c>
      <c r="I108" t="s">
        <v>7400</v>
      </c>
      <c r="J108" t="s">
        <v>7400</v>
      </c>
      <c r="K108" t="s">
        <v>7401</v>
      </c>
      <c r="M108" t="s">
        <v>7402</v>
      </c>
      <c r="O108" t="s">
        <v>6910</v>
      </c>
      <c r="P108" t="s">
        <v>6962</v>
      </c>
      <c r="Q108" t="s">
        <v>6909</v>
      </c>
      <c r="R108" t="s">
        <v>6910</v>
      </c>
      <c r="S108" t="b">
        <v>0</v>
      </c>
      <c r="T108" t="s">
        <v>7403</v>
      </c>
    </row>
    <row r="109" spans="1:20">
      <c r="A109">
        <v>311</v>
      </c>
      <c r="B109" t="s">
        <v>7384</v>
      </c>
      <c r="C109" t="s">
        <v>7384</v>
      </c>
      <c r="D109" t="s">
        <v>7385</v>
      </c>
      <c r="E109" t="s">
        <v>7386</v>
      </c>
      <c r="F109" t="s">
        <v>7385</v>
      </c>
      <c r="G109" t="s">
        <v>7386</v>
      </c>
      <c r="H109" t="s">
        <v>7404</v>
      </c>
      <c r="I109" t="s">
        <v>7404</v>
      </c>
      <c r="J109" t="s">
        <v>7405</v>
      </c>
      <c r="K109" t="s">
        <v>7406</v>
      </c>
      <c r="L109" t="s">
        <v>7407</v>
      </c>
      <c r="M109" t="s">
        <v>7408</v>
      </c>
      <c r="O109" t="s">
        <v>6910</v>
      </c>
      <c r="P109" t="s">
        <v>6962</v>
      </c>
      <c r="Q109" t="s">
        <v>6909</v>
      </c>
      <c r="R109" t="s">
        <v>6910</v>
      </c>
      <c r="S109" t="b">
        <v>0</v>
      </c>
    </row>
    <row r="110" spans="1:20">
      <c r="A110">
        <v>308</v>
      </c>
      <c r="B110" t="s">
        <v>7384</v>
      </c>
      <c r="C110" t="s">
        <v>7384</v>
      </c>
      <c r="D110" t="s">
        <v>7409</v>
      </c>
      <c r="E110" t="s">
        <v>2862</v>
      </c>
      <c r="F110" t="s">
        <v>7409</v>
      </c>
      <c r="G110" t="s">
        <v>2862</v>
      </c>
      <c r="H110" t="s">
        <v>7410</v>
      </c>
      <c r="I110" t="s">
        <v>7410</v>
      </c>
      <c r="J110" t="s">
        <v>7411</v>
      </c>
      <c r="K110" t="s">
        <v>7412</v>
      </c>
      <c r="L110" t="s">
        <v>7413</v>
      </c>
      <c r="M110" t="s">
        <v>7414</v>
      </c>
      <c r="O110" t="s">
        <v>6909</v>
      </c>
      <c r="P110" t="s">
        <v>323</v>
      </c>
      <c r="Q110" t="s">
        <v>6909</v>
      </c>
      <c r="R110" t="s">
        <v>6909</v>
      </c>
      <c r="S110" t="b">
        <v>0</v>
      </c>
    </row>
    <row r="111" spans="1:20">
      <c r="A111">
        <v>309</v>
      </c>
      <c r="B111" t="s">
        <v>7384</v>
      </c>
      <c r="C111" t="s">
        <v>7384</v>
      </c>
      <c r="D111" t="s">
        <v>7409</v>
      </c>
      <c r="E111" t="s">
        <v>2862</v>
      </c>
      <c r="F111" t="s">
        <v>7409</v>
      </c>
      <c r="G111" t="s">
        <v>2862</v>
      </c>
      <c r="H111" t="s">
        <v>7415</v>
      </c>
      <c r="I111" t="s">
        <v>7416</v>
      </c>
      <c r="J111" t="s">
        <v>7417</v>
      </c>
      <c r="K111" t="s">
        <v>7418</v>
      </c>
      <c r="L111" t="s">
        <v>7419</v>
      </c>
      <c r="M111" t="s">
        <v>7420</v>
      </c>
      <c r="O111" t="s">
        <v>6909</v>
      </c>
      <c r="P111" t="s">
        <v>323</v>
      </c>
      <c r="Q111" t="s">
        <v>6909</v>
      </c>
      <c r="R111" t="s">
        <v>6910</v>
      </c>
      <c r="S111" t="b">
        <v>0</v>
      </c>
      <c r="T111" t="s">
        <v>7421</v>
      </c>
    </row>
    <row r="112" spans="1:20" ht="32.1">
      <c r="A112">
        <v>310</v>
      </c>
      <c r="B112" t="s">
        <v>7384</v>
      </c>
      <c r="C112" t="s">
        <v>7384</v>
      </c>
      <c r="D112" t="s">
        <v>7409</v>
      </c>
      <c r="E112" t="s">
        <v>2862</v>
      </c>
      <c r="F112" t="s">
        <v>7409</v>
      </c>
      <c r="G112" t="s">
        <v>2862</v>
      </c>
      <c r="H112" t="s">
        <v>7422</v>
      </c>
      <c r="I112" t="s">
        <v>7423</v>
      </c>
      <c r="J112" t="s">
        <v>7424</v>
      </c>
      <c r="K112" t="s">
        <v>7425</v>
      </c>
      <c r="L112" s="31" t="s">
        <v>7426</v>
      </c>
      <c r="M112" t="s">
        <v>7420</v>
      </c>
      <c r="O112" t="s">
        <v>6909</v>
      </c>
      <c r="P112" t="s">
        <v>323</v>
      </c>
      <c r="Q112" t="s">
        <v>6909</v>
      </c>
      <c r="R112" t="s">
        <v>6910</v>
      </c>
      <c r="S112" t="b">
        <v>0</v>
      </c>
    </row>
    <row r="113" spans="1:19">
      <c r="A113">
        <v>323</v>
      </c>
      <c r="B113" t="s">
        <v>7384</v>
      </c>
      <c r="C113" t="s">
        <v>7384</v>
      </c>
      <c r="D113" t="s">
        <v>2861</v>
      </c>
      <c r="E113" t="s">
        <v>7427</v>
      </c>
      <c r="F113" t="s">
        <v>6983</v>
      </c>
      <c r="G113" t="s">
        <v>7428</v>
      </c>
      <c r="H113" t="s">
        <v>7429</v>
      </c>
      <c r="I113" t="s">
        <v>7429</v>
      </c>
      <c r="J113" t="s">
        <v>7430</v>
      </c>
      <c r="K113" t="s">
        <v>7431</v>
      </c>
      <c r="M113" t="s">
        <v>7432</v>
      </c>
      <c r="O113" t="s">
        <v>6909</v>
      </c>
      <c r="P113" t="s">
        <v>6962</v>
      </c>
      <c r="Q113" t="s">
        <v>6909</v>
      </c>
      <c r="R113" t="s">
        <v>6910</v>
      </c>
      <c r="S113" t="b">
        <v>0</v>
      </c>
    </row>
    <row r="114" spans="1:19" ht="32.1">
      <c r="A114">
        <v>320</v>
      </c>
      <c r="B114" t="s">
        <v>7384</v>
      </c>
      <c r="C114" t="s">
        <v>7384</v>
      </c>
      <c r="D114" t="s">
        <v>2861</v>
      </c>
      <c r="E114" t="s">
        <v>7427</v>
      </c>
      <c r="F114" t="s">
        <v>7433</v>
      </c>
      <c r="G114" t="s">
        <v>7434</v>
      </c>
      <c r="H114" t="s">
        <v>7435</v>
      </c>
      <c r="I114" t="s">
        <v>7435</v>
      </c>
      <c r="J114" t="s">
        <v>2541</v>
      </c>
      <c r="K114" t="s">
        <v>7436</v>
      </c>
      <c r="L114" s="31" t="s">
        <v>7437</v>
      </c>
      <c r="M114" t="s">
        <v>7438</v>
      </c>
      <c r="O114" t="s">
        <v>6909</v>
      </c>
      <c r="P114" t="s">
        <v>323</v>
      </c>
      <c r="Q114" t="s">
        <v>6910</v>
      </c>
      <c r="R114" t="s">
        <v>6909</v>
      </c>
      <c r="S114" t="b">
        <v>0</v>
      </c>
    </row>
    <row r="115" spans="1:19">
      <c r="A115">
        <v>321</v>
      </c>
      <c r="B115" t="s">
        <v>7384</v>
      </c>
      <c r="C115" t="s">
        <v>7384</v>
      </c>
      <c r="D115" t="s">
        <v>2861</v>
      </c>
      <c r="E115" t="s">
        <v>7427</v>
      </c>
      <c r="F115" t="s">
        <v>7433</v>
      </c>
      <c r="G115" t="s">
        <v>7434</v>
      </c>
      <c r="H115" t="s">
        <v>7439</v>
      </c>
      <c r="I115" t="s">
        <v>7439</v>
      </c>
      <c r="J115" t="s">
        <v>7440</v>
      </c>
      <c r="K115" t="s">
        <v>7441</v>
      </c>
      <c r="M115" t="s">
        <v>7442</v>
      </c>
      <c r="O115" t="s">
        <v>6909</v>
      </c>
      <c r="P115" t="s">
        <v>6962</v>
      </c>
      <c r="Q115" t="s">
        <v>6909</v>
      </c>
      <c r="R115" t="s">
        <v>6910</v>
      </c>
      <c r="S115" t="b">
        <v>0</v>
      </c>
    </row>
    <row r="116" spans="1:19">
      <c r="A116">
        <v>322</v>
      </c>
      <c r="B116" t="s">
        <v>7384</v>
      </c>
      <c r="C116" t="s">
        <v>7384</v>
      </c>
      <c r="D116" t="s">
        <v>2861</v>
      </c>
      <c r="E116" t="s">
        <v>7427</v>
      </c>
      <c r="F116" t="s">
        <v>7433</v>
      </c>
      <c r="G116" t="s">
        <v>7434</v>
      </c>
      <c r="H116" t="s">
        <v>7443</v>
      </c>
      <c r="I116" t="s">
        <v>7443</v>
      </c>
      <c r="J116" t="s">
        <v>7444</v>
      </c>
      <c r="K116" t="s">
        <v>7445</v>
      </c>
      <c r="L116" t="s">
        <v>7446</v>
      </c>
      <c r="M116" t="s">
        <v>6603</v>
      </c>
      <c r="O116" t="s">
        <v>6909</v>
      </c>
      <c r="P116" t="s">
        <v>6962</v>
      </c>
      <c r="Q116" t="s">
        <v>6909</v>
      </c>
      <c r="R116" t="s">
        <v>6910</v>
      </c>
      <c r="S116" t="b">
        <v>0</v>
      </c>
    </row>
    <row r="117" spans="1:19">
      <c r="A117">
        <v>324</v>
      </c>
      <c r="B117" t="s">
        <v>7384</v>
      </c>
      <c r="C117" t="s">
        <v>7384</v>
      </c>
      <c r="D117" t="s">
        <v>2861</v>
      </c>
      <c r="E117" t="s">
        <v>7427</v>
      </c>
      <c r="F117" t="s">
        <v>7433</v>
      </c>
      <c r="G117" t="s">
        <v>7434</v>
      </c>
      <c r="H117" t="s">
        <v>7447</v>
      </c>
      <c r="I117" t="s">
        <v>7447</v>
      </c>
      <c r="J117" t="s">
        <v>7448</v>
      </c>
      <c r="K117" t="s">
        <v>7449</v>
      </c>
      <c r="M117" t="s">
        <v>7450</v>
      </c>
      <c r="O117" t="s">
        <v>6910</v>
      </c>
      <c r="P117" t="s">
        <v>6962</v>
      </c>
      <c r="Q117" t="s">
        <v>6909</v>
      </c>
      <c r="R117" t="s">
        <v>6910</v>
      </c>
      <c r="S117" t="b">
        <v>0</v>
      </c>
    </row>
  </sheetData>
  <conditionalFormatting sqref="A1:A1048576">
    <cfRule type="expression" dxfId="85" priority="1">
      <formula>COUNTIF($A:$A,A1)&gt;1</formula>
    </cfRule>
  </conditionalFormatting>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ECF1-25E1-4E79-8DC2-86159DBE96A1}">
  <sheetPr codeName="Sheet10"/>
  <dimension ref="A1:D66"/>
  <sheetViews>
    <sheetView workbookViewId="0">
      <selection activeCell="D42" sqref="D42"/>
    </sheetView>
  </sheetViews>
  <sheetFormatPr defaultColWidth="8.85546875" defaultRowHeight="15"/>
  <cols>
    <col min="1" max="1" width="25" bestFit="1" customWidth="1"/>
    <col min="2" max="2" width="29.42578125" customWidth="1"/>
    <col min="3" max="3" width="26.42578125" bestFit="1" customWidth="1"/>
  </cols>
  <sheetData>
    <row r="1" spans="1:4">
      <c r="A1" s="2" t="s">
        <v>1861</v>
      </c>
      <c r="B1" s="2" t="s">
        <v>2165</v>
      </c>
      <c r="C1" s="2" t="s">
        <v>2167</v>
      </c>
      <c r="D1" s="2" t="s">
        <v>2362</v>
      </c>
    </row>
    <row r="2" spans="1:4">
      <c r="A2" t="s">
        <v>7451</v>
      </c>
      <c r="B2" t="s">
        <v>7452</v>
      </c>
      <c r="C2" t="s">
        <v>7453</v>
      </c>
      <c r="D2" t="s">
        <v>7454</v>
      </c>
    </row>
    <row r="3" spans="1:4">
      <c r="A3" t="s">
        <v>7451</v>
      </c>
      <c r="B3" t="s">
        <v>7452</v>
      </c>
      <c r="C3" t="s">
        <v>7455</v>
      </c>
      <c r="D3" t="s">
        <v>7456</v>
      </c>
    </row>
    <row r="4" spans="1:4">
      <c r="A4" t="s">
        <v>7451</v>
      </c>
      <c r="B4" t="s">
        <v>7452</v>
      </c>
      <c r="C4" t="s">
        <v>7457</v>
      </c>
      <c r="D4" t="s">
        <v>7458</v>
      </c>
    </row>
    <row r="5" spans="1:4">
      <c r="A5" t="s">
        <v>7451</v>
      </c>
      <c r="B5" t="s">
        <v>7452</v>
      </c>
      <c r="C5" t="s">
        <v>7459</v>
      </c>
      <c r="D5" t="s">
        <v>7460</v>
      </c>
    </row>
    <row r="6" spans="1:4">
      <c r="A6" t="s">
        <v>7451</v>
      </c>
      <c r="B6" t="s">
        <v>7461</v>
      </c>
      <c r="C6" t="s">
        <v>7462</v>
      </c>
      <c r="D6" t="s">
        <v>7463</v>
      </c>
    </row>
    <row r="7" spans="1:4">
      <c r="A7" t="s">
        <v>7451</v>
      </c>
      <c r="B7" t="s">
        <v>7461</v>
      </c>
      <c r="C7" t="s">
        <v>239</v>
      </c>
      <c r="D7" t="s">
        <v>7464</v>
      </c>
    </row>
    <row r="8" spans="1:4">
      <c r="A8" t="s">
        <v>7451</v>
      </c>
      <c r="B8" t="s">
        <v>7461</v>
      </c>
      <c r="C8" t="s">
        <v>3052</v>
      </c>
      <c r="D8" t="s">
        <v>7465</v>
      </c>
    </row>
    <row r="9" spans="1:4">
      <c r="A9" t="s">
        <v>7451</v>
      </c>
      <c r="B9" t="s">
        <v>7461</v>
      </c>
      <c r="C9" t="s">
        <v>7466</v>
      </c>
      <c r="D9" t="s">
        <v>7467</v>
      </c>
    </row>
    <row r="10" spans="1:4">
      <c r="A10" t="s">
        <v>7451</v>
      </c>
      <c r="B10" t="s">
        <v>7461</v>
      </c>
      <c r="C10" t="s">
        <v>3187</v>
      </c>
      <c r="D10" t="s">
        <v>7468</v>
      </c>
    </row>
    <row r="11" spans="1:4">
      <c r="A11" t="s">
        <v>7451</v>
      </c>
      <c r="B11" t="s">
        <v>7461</v>
      </c>
      <c r="C11" t="s">
        <v>7469</v>
      </c>
      <c r="D11" t="s">
        <v>7470</v>
      </c>
    </row>
    <row r="12" spans="1:4">
      <c r="A12" t="s">
        <v>7451</v>
      </c>
      <c r="B12" t="s">
        <v>7461</v>
      </c>
      <c r="C12" t="s">
        <v>3249</v>
      </c>
      <c r="D12" t="s">
        <v>7471</v>
      </c>
    </row>
    <row r="13" spans="1:4">
      <c r="A13" t="s">
        <v>7451</v>
      </c>
      <c r="B13" t="s">
        <v>7461</v>
      </c>
      <c r="C13" t="s">
        <v>3189</v>
      </c>
      <c r="D13" t="s">
        <v>7472</v>
      </c>
    </row>
    <row r="14" spans="1:4">
      <c r="A14" t="s">
        <v>7451</v>
      </c>
      <c r="B14" t="s">
        <v>7461</v>
      </c>
      <c r="C14" t="s">
        <v>7473</v>
      </c>
      <c r="D14" t="s">
        <v>7474</v>
      </c>
    </row>
    <row r="15" spans="1:4">
      <c r="A15" t="s">
        <v>7451</v>
      </c>
      <c r="B15" t="s">
        <v>7461</v>
      </c>
      <c r="C15" t="s">
        <v>7475</v>
      </c>
      <c r="D15" t="s">
        <v>7476</v>
      </c>
    </row>
    <row r="16" spans="1:4">
      <c r="A16" t="s">
        <v>7451</v>
      </c>
      <c r="B16" t="s">
        <v>7461</v>
      </c>
      <c r="C16" t="s">
        <v>7477</v>
      </c>
      <c r="D16" t="s">
        <v>7478</v>
      </c>
    </row>
    <row r="17" spans="1:4">
      <c r="A17" t="s">
        <v>7451</v>
      </c>
      <c r="B17" t="s">
        <v>7461</v>
      </c>
      <c r="C17" t="s">
        <v>7479</v>
      </c>
      <c r="D17" t="s">
        <v>7480</v>
      </c>
    </row>
    <row r="18" spans="1:4">
      <c r="A18" t="s">
        <v>7451</v>
      </c>
      <c r="B18" t="s">
        <v>7461</v>
      </c>
      <c r="C18" t="s">
        <v>7481</v>
      </c>
      <c r="D18" t="s">
        <v>7482</v>
      </c>
    </row>
    <row r="19" spans="1:4">
      <c r="A19" t="s">
        <v>7451</v>
      </c>
      <c r="B19" t="s">
        <v>7461</v>
      </c>
      <c r="C19" t="s">
        <v>7483</v>
      </c>
      <c r="D19" t="s">
        <v>7484</v>
      </c>
    </row>
    <row r="20" spans="1:4">
      <c r="A20" t="s">
        <v>7451</v>
      </c>
      <c r="B20" t="s">
        <v>7461</v>
      </c>
      <c r="C20" t="s">
        <v>3496</v>
      </c>
      <c r="D20" t="s">
        <v>7485</v>
      </c>
    </row>
    <row r="21" spans="1:4">
      <c r="A21" t="s">
        <v>7451</v>
      </c>
      <c r="B21" t="s">
        <v>7461</v>
      </c>
      <c r="C21" t="s">
        <v>7486</v>
      </c>
      <c r="D21" t="s">
        <v>7487</v>
      </c>
    </row>
    <row r="22" spans="1:4">
      <c r="A22" t="s">
        <v>7451</v>
      </c>
      <c r="B22" t="s">
        <v>7461</v>
      </c>
      <c r="C22" t="s">
        <v>7488</v>
      </c>
      <c r="D22" t="s">
        <v>7489</v>
      </c>
    </row>
    <row r="23" spans="1:4">
      <c r="A23" t="s">
        <v>7451</v>
      </c>
      <c r="B23" t="s">
        <v>7461</v>
      </c>
      <c r="C23" t="s">
        <v>7490</v>
      </c>
      <c r="D23" t="s">
        <v>7491</v>
      </c>
    </row>
    <row r="24" spans="1:4">
      <c r="A24" t="s">
        <v>7451</v>
      </c>
      <c r="B24" t="s">
        <v>7461</v>
      </c>
      <c r="C24" t="s">
        <v>7492</v>
      </c>
      <c r="D24" t="s">
        <v>7493</v>
      </c>
    </row>
    <row r="25" spans="1:4">
      <c r="A25" t="s">
        <v>7451</v>
      </c>
      <c r="B25" t="s">
        <v>7461</v>
      </c>
      <c r="C25" t="s">
        <v>7455</v>
      </c>
      <c r="D25" t="s">
        <v>7494</v>
      </c>
    </row>
    <row r="26" spans="1:4">
      <c r="A26" t="s">
        <v>7451</v>
      </c>
      <c r="B26" t="s">
        <v>7461</v>
      </c>
      <c r="C26" t="s">
        <v>7495</v>
      </c>
      <c r="D26" t="s">
        <v>7496</v>
      </c>
    </row>
    <row r="27" spans="1:4">
      <c r="A27" t="s">
        <v>7451</v>
      </c>
      <c r="B27" t="s">
        <v>7461</v>
      </c>
      <c r="C27" t="s">
        <v>2043</v>
      </c>
      <c r="D27" t="s">
        <v>7497</v>
      </c>
    </row>
    <row r="28" spans="1:4">
      <c r="A28" t="s">
        <v>7451</v>
      </c>
      <c r="B28" t="s">
        <v>7461</v>
      </c>
      <c r="C28" t="s">
        <v>7498</v>
      </c>
      <c r="D28" t="s">
        <v>7499</v>
      </c>
    </row>
    <row r="29" spans="1:4">
      <c r="A29" t="s">
        <v>7451</v>
      </c>
      <c r="B29" t="s">
        <v>7461</v>
      </c>
      <c r="C29" t="s">
        <v>7500</v>
      </c>
      <c r="D29" t="s">
        <v>7501</v>
      </c>
    </row>
    <row r="30" spans="1:4">
      <c r="A30" t="s">
        <v>7451</v>
      </c>
      <c r="B30" t="s">
        <v>7461</v>
      </c>
      <c r="C30" t="s">
        <v>7502</v>
      </c>
      <c r="D30" t="s">
        <v>7503</v>
      </c>
    </row>
    <row r="31" spans="1:4">
      <c r="A31" t="s">
        <v>7451</v>
      </c>
      <c r="B31" t="s">
        <v>7461</v>
      </c>
      <c r="C31" t="s">
        <v>7504</v>
      </c>
      <c r="D31" t="s">
        <v>7505</v>
      </c>
    </row>
    <row r="32" spans="1:4">
      <c r="A32" t="s">
        <v>7451</v>
      </c>
      <c r="B32" t="s">
        <v>7461</v>
      </c>
      <c r="C32" t="s">
        <v>7506</v>
      </c>
      <c r="D32" t="s">
        <v>7507</v>
      </c>
    </row>
    <row r="33" spans="1:4">
      <c r="A33" t="s">
        <v>7451</v>
      </c>
      <c r="B33" t="s">
        <v>7461</v>
      </c>
      <c r="C33" t="s">
        <v>7508</v>
      </c>
      <c r="D33" t="s">
        <v>7509</v>
      </c>
    </row>
    <row r="34" spans="1:4">
      <c r="A34" t="s">
        <v>7451</v>
      </c>
      <c r="B34" t="s">
        <v>7461</v>
      </c>
      <c r="C34" t="s">
        <v>7510</v>
      </c>
      <c r="D34" t="s">
        <v>7511</v>
      </c>
    </row>
    <row r="35" spans="1:4">
      <c r="A35" t="s">
        <v>7451</v>
      </c>
      <c r="B35" t="s">
        <v>7461</v>
      </c>
      <c r="C35" t="s">
        <v>7512</v>
      </c>
      <c r="D35" t="s">
        <v>7513</v>
      </c>
    </row>
    <row r="36" spans="1:4">
      <c r="A36" t="s">
        <v>7451</v>
      </c>
      <c r="B36" t="s">
        <v>7461</v>
      </c>
      <c r="C36" t="s">
        <v>7514</v>
      </c>
      <c r="D36" t="s">
        <v>7515</v>
      </c>
    </row>
    <row r="37" spans="1:4">
      <c r="A37" t="s">
        <v>7451</v>
      </c>
      <c r="B37" t="s">
        <v>7516</v>
      </c>
      <c r="C37" t="s">
        <v>7517</v>
      </c>
      <c r="D37" t="s">
        <v>7518</v>
      </c>
    </row>
    <row r="38" spans="1:4">
      <c r="A38" t="s">
        <v>7451</v>
      </c>
      <c r="B38" t="s">
        <v>7516</v>
      </c>
      <c r="C38" t="s">
        <v>7519</v>
      </c>
      <c r="D38" t="s">
        <v>7520</v>
      </c>
    </row>
    <row r="39" spans="1:4">
      <c r="A39" t="s">
        <v>7451</v>
      </c>
      <c r="B39" t="s">
        <v>7516</v>
      </c>
      <c r="C39" t="s">
        <v>7521</v>
      </c>
      <c r="D39" t="s">
        <v>7522</v>
      </c>
    </row>
    <row r="40" spans="1:4">
      <c r="A40" t="s">
        <v>7451</v>
      </c>
      <c r="B40" t="s">
        <v>7523</v>
      </c>
      <c r="C40" t="s">
        <v>7524</v>
      </c>
      <c r="D40" t="s">
        <v>7525</v>
      </c>
    </row>
    <row r="41" spans="1:4">
      <c r="A41" t="s">
        <v>7451</v>
      </c>
      <c r="B41" t="s">
        <v>7523</v>
      </c>
      <c r="C41" t="s">
        <v>7526</v>
      </c>
      <c r="D41" t="s">
        <v>7527</v>
      </c>
    </row>
    <row r="42" spans="1:4">
      <c r="A42" t="s">
        <v>7451</v>
      </c>
      <c r="B42" t="s">
        <v>7523</v>
      </c>
      <c r="C42" t="s">
        <v>7528</v>
      </c>
      <c r="D42" t="s">
        <v>7529</v>
      </c>
    </row>
    <row r="43" spans="1:4">
      <c r="A43" t="s">
        <v>7451</v>
      </c>
      <c r="B43" t="s">
        <v>7530</v>
      </c>
      <c r="C43" t="s">
        <v>7531</v>
      </c>
      <c r="D43" t="s">
        <v>7532</v>
      </c>
    </row>
    <row r="44" spans="1:4">
      <c r="A44" t="s">
        <v>7451</v>
      </c>
      <c r="B44" t="s">
        <v>7530</v>
      </c>
      <c r="C44" t="s">
        <v>7533</v>
      </c>
      <c r="D44" t="s">
        <v>7534</v>
      </c>
    </row>
    <row r="45" spans="1:4">
      <c r="A45" t="s">
        <v>7451</v>
      </c>
      <c r="B45" t="s">
        <v>7530</v>
      </c>
      <c r="C45" t="s">
        <v>7535</v>
      </c>
      <c r="D45" t="s">
        <v>7536</v>
      </c>
    </row>
    <row r="46" spans="1:4">
      <c r="A46" t="s">
        <v>7451</v>
      </c>
      <c r="B46" t="s">
        <v>7530</v>
      </c>
      <c r="C46" t="s">
        <v>7537</v>
      </c>
      <c r="D46" t="s">
        <v>7538</v>
      </c>
    </row>
    <row r="47" spans="1:4">
      <c r="A47" t="s">
        <v>7451</v>
      </c>
      <c r="B47" t="s">
        <v>7530</v>
      </c>
      <c r="C47" t="s">
        <v>7539</v>
      </c>
      <c r="D47" t="s">
        <v>7540</v>
      </c>
    </row>
    <row r="48" spans="1:4">
      <c r="A48" t="s">
        <v>7451</v>
      </c>
      <c r="B48" t="s">
        <v>7530</v>
      </c>
      <c r="C48" t="s">
        <v>5931</v>
      </c>
      <c r="D48" t="s">
        <v>7541</v>
      </c>
    </row>
    <row r="49" spans="1:4">
      <c r="A49" t="s">
        <v>7451</v>
      </c>
      <c r="B49" t="s">
        <v>7542</v>
      </c>
      <c r="C49" t="s">
        <v>7543</v>
      </c>
    </row>
    <row r="50" spans="1:4">
      <c r="A50" t="s">
        <v>7451</v>
      </c>
      <c r="B50" t="s">
        <v>7542</v>
      </c>
      <c r="C50" t="s">
        <v>7544</v>
      </c>
    </row>
    <row r="51" spans="1:4">
      <c r="A51" t="s">
        <v>7451</v>
      </c>
      <c r="B51" t="s">
        <v>7545</v>
      </c>
      <c r="C51" t="s">
        <v>2057</v>
      </c>
      <c r="D51" t="s">
        <v>7546</v>
      </c>
    </row>
    <row r="52" spans="1:4">
      <c r="A52" t="s">
        <v>7451</v>
      </c>
      <c r="B52" t="s">
        <v>7545</v>
      </c>
      <c r="C52" t="s">
        <v>2069</v>
      </c>
      <c r="D52" t="s">
        <v>7547</v>
      </c>
    </row>
    <row r="53" spans="1:4">
      <c r="A53" t="s">
        <v>7451</v>
      </c>
      <c r="B53" t="s">
        <v>7545</v>
      </c>
      <c r="C53" t="s">
        <v>7548</v>
      </c>
      <c r="D53" t="s">
        <v>7549</v>
      </c>
    </row>
    <row r="54" spans="1:4">
      <c r="A54" t="s">
        <v>7451</v>
      </c>
      <c r="B54" t="s">
        <v>7545</v>
      </c>
      <c r="C54" t="s">
        <v>7550</v>
      </c>
      <c r="D54" t="s">
        <v>7551</v>
      </c>
    </row>
    <row r="55" spans="1:4">
      <c r="A55" t="s">
        <v>7451</v>
      </c>
      <c r="B55" t="s">
        <v>7545</v>
      </c>
      <c r="C55" t="s">
        <v>2051</v>
      </c>
      <c r="D55" t="s">
        <v>7552</v>
      </c>
    </row>
    <row r="56" spans="1:4">
      <c r="A56" t="s">
        <v>7451</v>
      </c>
      <c r="B56" t="s">
        <v>7545</v>
      </c>
      <c r="C56" t="s">
        <v>6148</v>
      </c>
      <c r="D56" t="s">
        <v>7553</v>
      </c>
    </row>
    <row r="57" spans="1:4">
      <c r="A57" t="s">
        <v>7451</v>
      </c>
      <c r="B57" t="s">
        <v>7545</v>
      </c>
      <c r="C57" t="s">
        <v>7554</v>
      </c>
      <c r="D57" t="s">
        <v>7555</v>
      </c>
    </row>
    <row r="58" spans="1:4">
      <c r="A58" t="s">
        <v>7451</v>
      </c>
      <c r="B58" t="s">
        <v>7545</v>
      </c>
      <c r="C58" t="s">
        <v>7556</v>
      </c>
      <c r="D58" t="s">
        <v>7557</v>
      </c>
    </row>
    <row r="59" spans="1:4">
      <c r="A59" t="s">
        <v>7451</v>
      </c>
      <c r="B59" t="s">
        <v>7545</v>
      </c>
      <c r="C59" t="s">
        <v>5768</v>
      </c>
      <c r="D59" t="s">
        <v>7558</v>
      </c>
    </row>
    <row r="60" spans="1:4">
      <c r="A60" t="s">
        <v>7451</v>
      </c>
      <c r="B60" t="s">
        <v>7545</v>
      </c>
      <c r="C60" t="s">
        <v>7559</v>
      </c>
      <c r="D60" t="s">
        <v>7560</v>
      </c>
    </row>
    <row r="61" spans="1:4">
      <c r="A61" t="s">
        <v>7451</v>
      </c>
      <c r="B61" t="s">
        <v>7545</v>
      </c>
      <c r="C61" t="s">
        <v>7561</v>
      </c>
      <c r="D61" t="s">
        <v>7562</v>
      </c>
    </row>
    <row r="62" spans="1:4">
      <c r="A62" t="s">
        <v>7451</v>
      </c>
      <c r="B62" t="s">
        <v>7545</v>
      </c>
      <c r="C62" t="s">
        <v>7563</v>
      </c>
      <c r="D62" t="s">
        <v>7564</v>
      </c>
    </row>
    <row r="63" spans="1:4">
      <c r="A63" t="s">
        <v>7451</v>
      </c>
      <c r="B63" t="s">
        <v>7461</v>
      </c>
      <c r="C63" t="s">
        <v>7565</v>
      </c>
      <c r="D63" t="s">
        <v>7566</v>
      </c>
    </row>
    <row r="64" spans="1:4">
      <c r="A64" t="s">
        <v>7451</v>
      </c>
      <c r="B64" t="s">
        <v>7461</v>
      </c>
      <c r="C64" t="s">
        <v>7567</v>
      </c>
      <c r="D64" t="s">
        <v>7568</v>
      </c>
    </row>
    <row r="65" spans="1:4">
      <c r="A65" t="s">
        <v>7451</v>
      </c>
      <c r="B65" t="s">
        <v>7461</v>
      </c>
      <c r="C65" t="s">
        <v>7569</v>
      </c>
      <c r="D65" t="s">
        <v>7570</v>
      </c>
    </row>
    <row r="66" spans="1:4">
      <c r="A66" t="s">
        <v>7451</v>
      </c>
      <c r="B66" t="s">
        <v>7461</v>
      </c>
      <c r="C66" t="s">
        <v>7571</v>
      </c>
      <c r="D66" t="s">
        <v>7572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1E7C-78D1-4D1D-8CF5-28F5B0AF91BE}">
  <sheetPr codeName="Sheet8"/>
  <dimension ref="A1:T284"/>
  <sheetViews>
    <sheetView zoomScale="140" workbookViewId="0">
      <pane xSplit="4" ySplit="1" topLeftCell="H107" activePane="bottomRight" state="frozen"/>
      <selection pane="bottomRight" activeCell="D121" sqref="D121"/>
      <selection pane="bottomLeft" activeCell="A2" sqref="A2"/>
      <selection pane="topRight" activeCell="D1" sqref="D1"/>
    </sheetView>
  </sheetViews>
  <sheetFormatPr defaultColWidth="8.85546875" defaultRowHeight="11.1"/>
  <cols>
    <col min="1" max="1" width="9.42578125" style="37" bestFit="1" customWidth="1"/>
    <col min="2" max="2" width="44.42578125" style="37" bestFit="1" customWidth="1"/>
    <col min="3" max="3" width="12.42578125" style="37" bestFit="1" customWidth="1"/>
    <col min="4" max="5" width="27.85546875" style="37" customWidth="1"/>
    <col min="6" max="6" width="25" style="37" customWidth="1"/>
    <col min="7" max="7" width="106.85546875" style="37" customWidth="1"/>
    <col min="8" max="9" width="27.42578125" style="37" customWidth="1"/>
    <col min="10" max="14" width="9" style="40"/>
    <col min="15" max="15" width="9.42578125" style="40" bestFit="1" customWidth="1"/>
    <col min="16" max="18" width="9.42578125" style="37" bestFit="1" customWidth="1"/>
    <col min="19" max="16384" width="8.85546875" style="37"/>
  </cols>
  <sheetData>
    <row r="1" spans="1:20" ht="28.7" customHeight="1">
      <c r="A1" s="36" t="s">
        <v>1163</v>
      </c>
      <c r="B1" s="36" t="s">
        <v>1174</v>
      </c>
      <c r="C1" s="36" t="s">
        <v>7573</v>
      </c>
      <c r="D1" s="36" t="s">
        <v>7574</v>
      </c>
      <c r="E1" s="36" t="s">
        <v>7575</v>
      </c>
      <c r="F1" s="36" t="s">
        <v>7576</v>
      </c>
      <c r="G1" s="36" t="s">
        <v>7577</v>
      </c>
      <c r="H1" s="36" t="s">
        <v>5731</v>
      </c>
      <c r="I1" s="36" t="s">
        <v>1295</v>
      </c>
      <c r="J1" s="38" t="s">
        <v>7578</v>
      </c>
      <c r="K1" s="38" t="s">
        <v>7579</v>
      </c>
      <c r="L1" s="38" t="s">
        <v>7580</v>
      </c>
      <c r="M1" s="38" t="s">
        <v>7581</v>
      </c>
      <c r="N1" s="38" t="s">
        <v>7582</v>
      </c>
      <c r="O1" s="38" t="s">
        <v>7583</v>
      </c>
      <c r="P1" s="36" t="s">
        <v>7584</v>
      </c>
      <c r="Q1" s="36" t="s">
        <v>7585</v>
      </c>
      <c r="R1" s="36" t="s">
        <v>7586</v>
      </c>
      <c r="S1" s="36" t="s">
        <v>7587</v>
      </c>
      <c r="T1" s="37" t="s">
        <v>7588</v>
      </c>
    </row>
    <row r="2" spans="1:20">
      <c r="A2" s="37" t="s">
        <v>3076</v>
      </c>
      <c r="C2" s="37" t="s">
        <v>3076</v>
      </c>
      <c r="D2" s="37" t="s">
        <v>7589</v>
      </c>
      <c r="E2" s="37" t="b">
        <v>0</v>
      </c>
      <c r="J2" s="37"/>
      <c r="K2" s="37"/>
      <c r="L2" s="37"/>
      <c r="M2" s="37"/>
      <c r="N2" s="37"/>
      <c r="O2" s="37"/>
      <c r="P2" s="37" t="s">
        <v>3075</v>
      </c>
      <c r="Q2" s="37" t="s">
        <v>328</v>
      </c>
      <c r="R2" s="37" t="s">
        <v>328</v>
      </c>
      <c r="S2" s="37" t="s">
        <v>328</v>
      </c>
      <c r="T2" s="37" t="s">
        <v>7590</v>
      </c>
    </row>
    <row r="3" spans="1:20">
      <c r="A3" s="37" t="s">
        <v>3076</v>
      </c>
      <c r="C3" s="37" t="s">
        <v>3076</v>
      </c>
      <c r="D3" s="37" t="s">
        <v>7591</v>
      </c>
      <c r="E3" s="37" t="b">
        <v>0</v>
      </c>
      <c r="J3" s="37"/>
      <c r="K3" s="37"/>
      <c r="L3" s="37"/>
      <c r="M3" s="37"/>
      <c r="N3" s="37"/>
      <c r="O3" s="37"/>
      <c r="P3" s="37" t="s">
        <v>3075</v>
      </c>
      <c r="Q3" s="37" t="s">
        <v>328</v>
      </c>
      <c r="R3" s="37" t="s">
        <v>328</v>
      </c>
      <c r="S3" s="37" t="s">
        <v>328</v>
      </c>
      <c r="T3" s="37" t="s">
        <v>7590</v>
      </c>
    </row>
    <row r="4" spans="1:20">
      <c r="A4" s="37" t="s">
        <v>3076</v>
      </c>
      <c r="C4" s="37" t="s">
        <v>3076</v>
      </c>
      <c r="D4" s="37" t="s">
        <v>7592</v>
      </c>
      <c r="E4" s="37" t="b">
        <v>0</v>
      </c>
      <c r="J4" s="37"/>
      <c r="K4" s="37"/>
      <c r="L4" s="37"/>
      <c r="M4" s="37"/>
      <c r="N4" s="37"/>
      <c r="O4" s="37"/>
      <c r="P4" s="37" t="s">
        <v>3075</v>
      </c>
      <c r="Q4" s="37" t="s">
        <v>328</v>
      </c>
      <c r="R4" s="37" t="s">
        <v>328</v>
      </c>
      <c r="S4" s="37" t="s">
        <v>328</v>
      </c>
      <c r="T4" s="37" t="s">
        <v>7590</v>
      </c>
    </row>
    <row r="5" spans="1:20">
      <c r="A5" s="37" t="s">
        <v>3076</v>
      </c>
      <c r="C5" s="37" t="s">
        <v>3076</v>
      </c>
      <c r="D5" s="37" t="s">
        <v>7593</v>
      </c>
      <c r="E5" s="37" t="b">
        <v>0</v>
      </c>
      <c r="J5" s="37"/>
      <c r="K5" s="37"/>
      <c r="L5" s="37"/>
      <c r="M5" s="37"/>
      <c r="N5" s="37"/>
      <c r="O5" s="37"/>
      <c r="P5" s="37" t="s">
        <v>3075</v>
      </c>
      <c r="Q5" s="37" t="s">
        <v>328</v>
      </c>
      <c r="R5" s="37" t="s">
        <v>328</v>
      </c>
      <c r="S5" s="37" t="s">
        <v>328</v>
      </c>
      <c r="T5" s="37" t="s">
        <v>7590</v>
      </c>
    </row>
    <row r="6" spans="1:20">
      <c r="A6" s="37" t="s">
        <v>3076</v>
      </c>
      <c r="C6" s="37" t="s">
        <v>3076</v>
      </c>
      <c r="D6" s="37" t="s">
        <v>7594</v>
      </c>
      <c r="E6" s="37" t="b">
        <v>0</v>
      </c>
      <c r="J6" s="37"/>
      <c r="K6" s="37"/>
      <c r="L6" s="37"/>
      <c r="M6" s="37"/>
      <c r="N6" s="37"/>
      <c r="O6" s="37"/>
      <c r="P6" s="37" t="s">
        <v>3075</v>
      </c>
      <c r="Q6" s="37" t="s">
        <v>328</v>
      </c>
      <c r="R6" s="37" t="s">
        <v>328</v>
      </c>
      <c r="S6" s="37" t="s">
        <v>328</v>
      </c>
      <c r="T6" s="37" t="s">
        <v>7590</v>
      </c>
    </row>
    <row r="7" spans="1:20">
      <c r="A7" s="37" t="s">
        <v>3076</v>
      </c>
      <c r="B7" s="37" t="s">
        <v>7595</v>
      </c>
      <c r="C7" s="37" t="s">
        <v>3076</v>
      </c>
      <c r="D7" s="37" t="s">
        <v>7596</v>
      </c>
      <c r="E7" s="37" t="b">
        <v>0</v>
      </c>
      <c r="J7" s="37"/>
      <c r="K7" s="37"/>
      <c r="L7" s="37"/>
      <c r="M7" s="37"/>
      <c r="N7" s="37"/>
      <c r="O7" s="37"/>
      <c r="P7" s="37" t="s">
        <v>3075</v>
      </c>
      <c r="Q7" s="37" t="s">
        <v>328</v>
      </c>
      <c r="R7" s="37" t="s">
        <v>328</v>
      </c>
      <c r="S7" s="37" t="s">
        <v>328</v>
      </c>
      <c r="T7" s="37" t="s">
        <v>7590</v>
      </c>
    </row>
    <row r="8" spans="1:20">
      <c r="A8" s="37" t="s">
        <v>3076</v>
      </c>
      <c r="C8" s="37" t="s">
        <v>3076</v>
      </c>
      <c r="D8" s="37" t="s">
        <v>7597</v>
      </c>
      <c r="E8" s="37" t="b">
        <v>0</v>
      </c>
      <c r="J8" s="37"/>
      <c r="K8" s="37"/>
      <c r="L8" s="37"/>
      <c r="M8" s="37"/>
      <c r="N8" s="37"/>
      <c r="O8" s="37"/>
      <c r="P8" s="37" t="s">
        <v>3075</v>
      </c>
      <c r="Q8" s="37" t="s">
        <v>328</v>
      </c>
      <c r="R8" s="37" t="s">
        <v>328</v>
      </c>
      <c r="S8" s="37" t="s">
        <v>328</v>
      </c>
      <c r="T8" s="37" t="s">
        <v>7590</v>
      </c>
    </row>
    <row r="9" spans="1:20">
      <c r="A9" s="37" t="s">
        <v>3076</v>
      </c>
      <c r="C9" s="37" t="s">
        <v>3076</v>
      </c>
      <c r="D9" s="37" t="s">
        <v>7598</v>
      </c>
      <c r="E9" s="37" t="b">
        <v>0</v>
      </c>
      <c r="J9" s="37"/>
      <c r="K9" s="37"/>
      <c r="L9" s="37"/>
      <c r="M9" s="37"/>
      <c r="N9" s="37"/>
      <c r="O9" s="37"/>
      <c r="P9" s="37" t="s">
        <v>3075</v>
      </c>
      <c r="Q9" s="37" t="s">
        <v>328</v>
      </c>
      <c r="R9" s="37" t="s">
        <v>328</v>
      </c>
      <c r="S9" s="37" t="s">
        <v>328</v>
      </c>
      <c r="T9" s="37" t="s">
        <v>7590</v>
      </c>
    </row>
    <row r="10" spans="1:20">
      <c r="A10" s="37" t="s">
        <v>3076</v>
      </c>
      <c r="C10" s="37" t="s">
        <v>3076</v>
      </c>
      <c r="D10" s="37" t="s">
        <v>7599</v>
      </c>
      <c r="E10" s="37" t="b">
        <v>0</v>
      </c>
      <c r="J10" s="37"/>
      <c r="K10" s="37"/>
      <c r="L10" s="37"/>
      <c r="M10" s="37"/>
      <c r="N10" s="37"/>
      <c r="O10" s="37"/>
      <c r="P10" s="37" t="s">
        <v>3075</v>
      </c>
      <c r="Q10" s="37" t="s">
        <v>328</v>
      </c>
      <c r="R10" s="37" t="s">
        <v>328</v>
      </c>
      <c r="S10" s="37" t="s">
        <v>328</v>
      </c>
      <c r="T10" s="37" t="s">
        <v>7590</v>
      </c>
    </row>
    <row r="11" spans="1:20">
      <c r="A11" s="37" t="s">
        <v>3076</v>
      </c>
      <c r="C11" s="37" t="s">
        <v>3076</v>
      </c>
      <c r="D11" s="37" t="s">
        <v>7600</v>
      </c>
      <c r="E11" s="37" t="b">
        <v>0</v>
      </c>
      <c r="J11" s="37"/>
      <c r="K11" s="37"/>
      <c r="L11" s="37"/>
      <c r="M11" s="37"/>
      <c r="N11" s="37"/>
      <c r="O11" s="37"/>
      <c r="P11" s="37" t="s">
        <v>3075</v>
      </c>
      <c r="Q11" s="37" t="s">
        <v>328</v>
      </c>
      <c r="R11" s="37" t="s">
        <v>328</v>
      </c>
      <c r="S11" s="37" t="s">
        <v>328</v>
      </c>
      <c r="T11" s="37" t="s">
        <v>7590</v>
      </c>
    </row>
    <row r="12" spans="1:20">
      <c r="A12" s="37" t="s">
        <v>3076</v>
      </c>
      <c r="C12" s="37" t="s">
        <v>3076</v>
      </c>
      <c r="D12" s="37" t="s">
        <v>7601</v>
      </c>
      <c r="E12" s="37" t="b">
        <v>0</v>
      </c>
      <c r="J12" s="37"/>
      <c r="K12" s="37"/>
      <c r="L12" s="37"/>
      <c r="M12" s="37"/>
      <c r="N12" s="37"/>
      <c r="O12" s="37"/>
      <c r="P12" s="37" t="s">
        <v>3075</v>
      </c>
      <c r="Q12" s="37" t="s">
        <v>328</v>
      </c>
      <c r="R12" s="37" t="s">
        <v>328</v>
      </c>
      <c r="S12" s="37" t="s">
        <v>328</v>
      </c>
      <c r="T12" s="37" t="s">
        <v>7590</v>
      </c>
    </row>
    <row r="13" spans="1:20">
      <c r="A13" s="37" t="s">
        <v>3076</v>
      </c>
      <c r="C13" s="37" t="s">
        <v>3076</v>
      </c>
      <c r="D13" s="37" t="s">
        <v>7602</v>
      </c>
      <c r="E13" s="37" t="b">
        <v>0</v>
      </c>
      <c r="J13" s="37"/>
      <c r="K13" s="37"/>
      <c r="L13" s="37"/>
      <c r="M13" s="37"/>
      <c r="N13" s="37"/>
      <c r="O13" s="37"/>
      <c r="P13" s="37" t="s">
        <v>3075</v>
      </c>
      <c r="Q13" s="37" t="s">
        <v>328</v>
      </c>
      <c r="R13" s="37" t="s">
        <v>328</v>
      </c>
      <c r="S13" s="37" t="s">
        <v>328</v>
      </c>
      <c r="T13" s="37" t="s">
        <v>7590</v>
      </c>
    </row>
    <row r="14" spans="1:20">
      <c r="A14" s="37" t="s">
        <v>3249</v>
      </c>
      <c r="B14" s="37" t="s">
        <v>7603</v>
      </c>
      <c r="C14" s="37" t="s">
        <v>3249</v>
      </c>
      <c r="D14" s="37" t="s">
        <v>7604</v>
      </c>
      <c r="E14" s="37" t="b">
        <v>0</v>
      </c>
      <c r="G14" s="37" t="s">
        <v>7605</v>
      </c>
      <c r="J14" s="37"/>
      <c r="K14" s="37"/>
      <c r="L14" s="37"/>
      <c r="M14" s="37"/>
      <c r="N14" s="37"/>
      <c r="O14" s="37"/>
      <c r="P14" s="37" t="s">
        <v>3248</v>
      </c>
      <c r="Q14" s="37" t="s">
        <v>328</v>
      </c>
      <c r="R14" s="37" t="s">
        <v>328</v>
      </c>
      <c r="S14" s="37" t="s">
        <v>328</v>
      </c>
      <c r="T14" s="37" t="s">
        <v>7590</v>
      </c>
    </row>
    <row r="15" spans="1:20">
      <c r="A15" s="37" t="s">
        <v>3249</v>
      </c>
      <c r="B15" s="37" t="s">
        <v>7606</v>
      </c>
      <c r="C15" s="37" t="s">
        <v>3249</v>
      </c>
      <c r="D15" s="37" t="s">
        <v>7607</v>
      </c>
      <c r="E15" s="37" t="b">
        <v>0</v>
      </c>
      <c r="G15" s="37" t="s">
        <v>7608</v>
      </c>
      <c r="J15" s="37"/>
      <c r="K15" s="37"/>
      <c r="L15" s="37"/>
      <c r="M15" s="37"/>
      <c r="N15" s="37"/>
      <c r="O15" s="37"/>
      <c r="P15" s="37" t="s">
        <v>3248</v>
      </c>
      <c r="Q15" s="37" t="s">
        <v>328</v>
      </c>
      <c r="R15" s="37" t="s">
        <v>328</v>
      </c>
      <c r="S15" s="37" t="s">
        <v>328</v>
      </c>
      <c r="T15" s="37" t="s">
        <v>7590</v>
      </c>
    </row>
    <row r="16" spans="1:20">
      <c r="A16" s="37" t="s">
        <v>3249</v>
      </c>
      <c r="C16" s="37" t="s">
        <v>3249</v>
      </c>
      <c r="D16" s="37" t="s">
        <v>7609</v>
      </c>
      <c r="E16" s="37" t="b">
        <v>0</v>
      </c>
      <c r="G16" s="37" t="s">
        <v>7610</v>
      </c>
      <c r="J16" s="37"/>
      <c r="K16" s="37"/>
      <c r="L16" s="37"/>
      <c r="M16" s="37"/>
      <c r="N16" s="37"/>
      <c r="O16" s="37"/>
      <c r="P16" s="37" t="s">
        <v>3248</v>
      </c>
      <c r="Q16" s="37" t="s">
        <v>328</v>
      </c>
      <c r="R16" s="37" t="s">
        <v>328</v>
      </c>
      <c r="S16" s="37" t="s">
        <v>328</v>
      </c>
      <c r="T16" s="37" t="s">
        <v>7590</v>
      </c>
    </row>
    <row r="17" spans="1:20">
      <c r="A17" s="37" t="s">
        <v>3249</v>
      </c>
      <c r="C17" s="37" t="s">
        <v>3249</v>
      </c>
      <c r="D17" s="37" t="s">
        <v>3985</v>
      </c>
      <c r="E17" s="37" t="b">
        <v>0</v>
      </c>
      <c r="G17" s="37" t="s">
        <v>7611</v>
      </c>
      <c r="J17" s="37"/>
      <c r="K17" s="37"/>
      <c r="L17" s="37"/>
      <c r="M17" s="37"/>
      <c r="N17" s="37"/>
      <c r="O17" s="37"/>
      <c r="P17" s="37" t="s">
        <v>3248</v>
      </c>
      <c r="Q17" s="37" t="s">
        <v>328</v>
      </c>
      <c r="R17" s="37" t="s">
        <v>328</v>
      </c>
      <c r="S17" s="37" t="s">
        <v>328</v>
      </c>
      <c r="T17" s="37" t="s">
        <v>7590</v>
      </c>
    </row>
    <row r="18" spans="1:20">
      <c r="A18" s="37" t="s">
        <v>3249</v>
      </c>
      <c r="C18" s="37" t="s">
        <v>3249</v>
      </c>
      <c r="D18" s="37" t="s">
        <v>7612</v>
      </c>
      <c r="E18" s="37" t="b">
        <v>0</v>
      </c>
      <c r="G18" s="37" t="s">
        <v>7613</v>
      </c>
      <c r="J18" s="37"/>
      <c r="K18" s="37"/>
      <c r="L18" s="37"/>
      <c r="M18" s="37"/>
      <c r="N18" s="37"/>
      <c r="O18" s="37"/>
      <c r="P18" s="37" t="s">
        <v>3248</v>
      </c>
      <c r="Q18" s="37" t="s">
        <v>328</v>
      </c>
      <c r="R18" s="37" t="s">
        <v>328</v>
      </c>
      <c r="S18" s="37" t="s">
        <v>328</v>
      </c>
      <c r="T18" s="37" t="s">
        <v>7590</v>
      </c>
    </row>
    <row r="19" spans="1:20">
      <c r="A19" s="37" t="s">
        <v>3249</v>
      </c>
      <c r="C19" s="37" t="s">
        <v>3249</v>
      </c>
      <c r="D19" s="37" t="s">
        <v>7614</v>
      </c>
      <c r="E19" s="37" t="b">
        <v>0</v>
      </c>
      <c r="G19" s="37" t="s">
        <v>7615</v>
      </c>
      <c r="J19" s="37"/>
      <c r="K19" s="37"/>
      <c r="L19" s="37"/>
      <c r="M19" s="37"/>
      <c r="N19" s="37"/>
      <c r="O19" s="37"/>
      <c r="P19" s="37" t="s">
        <v>3248</v>
      </c>
      <c r="Q19" s="37" t="s">
        <v>328</v>
      </c>
      <c r="R19" s="37" t="s">
        <v>328</v>
      </c>
      <c r="S19" s="37" t="s">
        <v>328</v>
      </c>
      <c r="T19" s="37" t="s">
        <v>7590</v>
      </c>
    </row>
    <row r="20" spans="1:20">
      <c r="A20" s="37" t="s">
        <v>3249</v>
      </c>
      <c r="B20" s="37" t="s">
        <v>7616</v>
      </c>
      <c r="C20" s="37" t="s">
        <v>3249</v>
      </c>
      <c r="D20" s="37" t="s">
        <v>7617</v>
      </c>
      <c r="E20" s="37" t="b">
        <v>0</v>
      </c>
      <c r="G20" s="37" t="s">
        <v>7618</v>
      </c>
      <c r="J20" s="37"/>
      <c r="K20" s="37"/>
      <c r="L20" s="37"/>
      <c r="M20" s="37"/>
      <c r="N20" s="37"/>
      <c r="O20" s="37"/>
      <c r="P20" s="37" t="s">
        <v>3248</v>
      </c>
      <c r="Q20" s="37" t="s">
        <v>328</v>
      </c>
      <c r="R20" s="37" t="s">
        <v>328</v>
      </c>
      <c r="S20" s="37" t="s">
        <v>328</v>
      </c>
      <c r="T20" s="37" t="s">
        <v>7590</v>
      </c>
    </row>
    <row r="21" spans="1:20">
      <c r="A21" s="37" t="s">
        <v>3249</v>
      </c>
      <c r="C21" s="37" t="s">
        <v>3249</v>
      </c>
      <c r="D21" s="37" t="s">
        <v>7619</v>
      </c>
      <c r="E21" s="37" t="b">
        <v>0</v>
      </c>
      <c r="G21" s="37" t="s">
        <v>7620</v>
      </c>
      <c r="J21" s="37"/>
      <c r="K21" s="37"/>
      <c r="L21" s="37"/>
      <c r="M21" s="37"/>
      <c r="N21" s="37"/>
      <c r="O21" s="37"/>
      <c r="P21" s="37" t="s">
        <v>3248</v>
      </c>
      <c r="Q21" s="37" t="s">
        <v>328</v>
      </c>
      <c r="R21" s="37" t="s">
        <v>328</v>
      </c>
      <c r="S21" s="37" t="s">
        <v>328</v>
      </c>
      <c r="T21" s="37" t="s">
        <v>7590</v>
      </c>
    </row>
    <row r="22" spans="1:20">
      <c r="A22" s="37" t="s">
        <v>3249</v>
      </c>
      <c r="C22" s="37" t="s">
        <v>3249</v>
      </c>
      <c r="D22" s="37" t="s">
        <v>7621</v>
      </c>
      <c r="E22" s="37" t="b">
        <v>0</v>
      </c>
      <c r="G22" s="37" t="s">
        <v>7622</v>
      </c>
      <c r="J22" s="37"/>
      <c r="K22" s="37"/>
      <c r="L22" s="37"/>
      <c r="M22" s="37"/>
      <c r="N22" s="37"/>
      <c r="O22" s="37"/>
      <c r="P22" s="37" t="s">
        <v>3248</v>
      </c>
      <c r="Q22" s="37" t="s">
        <v>328</v>
      </c>
      <c r="R22" s="37" t="s">
        <v>328</v>
      </c>
      <c r="S22" s="37" t="s">
        <v>328</v>
      </c>
      <c r="T22" s="37" t="s">
        <v>7590</v>
      </c>
    </row>
    <row r="23" spans="1:20">
      <c r="A23" s="37" t="s">
        <v>3249</v>
      </c>
      <c r="C23" s="37" t="s">
        <v>3249</v>
      </c>
      <c r="D23" s="37" t="s">
        <v>7623</v>
      </c>
      <c r="E23" s="37" t="b">
        <v>0</v>
      </c>
      <c r="G23" s="37" t="s">
        <v>7624</v>
      </c>
      <c r="J23" s="37"/>
      <c r="K23" s="37"/>
      <c r="L23" s="37"/>
      <c r="M23" s="37"/>
      <c r="N23" s="37"/>
      <c r="O23" s="37"/>
      <c r="P23" s="37" t="s">
        <v>3248</v>
      </c>
      <c r="Q23" s="37" t="s">
        <v>328</v>
      </c>
      <c r="R23" s="37" t="s">
        <v>328</v>
      </c>
      <c r="S23" s="37" t="s">
        <v>328</v>
      </c>
      <c r="T23" s="37" t="s">
        <v>7590</v>
      </c>
    </row>
    <row r="24" spans="1:20">
      <c r="A24" s="37" t="s">
        <v>3249</v>
      </c>
      <c r="C24" s="37" t="s">
        <v>3249</v>
      </c>
      <c r="D24" s="37" t="s">
        <v>7625</v>
      </c>
      <c r="E24" s="37" t="b">
        <v>0</v>
      </c>
      <c r="G24" s="37" t="s">
        <v>7626</v>
      </c>
      <c r="J24" s="37"/>
      <c r="K24" s="37"/>
      <c r="L24" s="37"/>
      <c r="M24" s="37"/>
      <c r="N24" s="37"/>
      <c r="O24" s="37"/>
      <c r="P24" s="37" t="s">
        <v>3248</v>
      </c>
      <c r="Q24" s="37" t="s">
        <v>328</v>
      </c>
      <c r="R24" s="37" t="s">
        <v>328</v>
      </c>
      <c r="S24" s="37" t="s">
        <v>328</v>
      </c>
      <c r="T24" s="37" t="s">
        <v>7590</v>
      </c>
    </row>
    <row r="25" spans="1:20">
      <c r="A25" s="37" t="s">
        <v>3249</v>
      </c>
      <c r="C25" s="37" t="s">
        <v>3249</v>
      </c>
      <c r="D25" s="37" t="s">
        <v>7627</v>
      </c>
      <c r="E25" s="37" t="b">
        <v>0</v>
      </c>
      <c r="G25" s="37" t="s">
        <v>7628</v>
      </c>
      <c r="J25" s="37"/>
      <c r="K25" s="37"/>
      <c r="L25" s="37"/>
      <c r="M25" s="37"/>
      <c r="N25" s="37"/>
      <c r="O25" s="37"/>
      <c r="P25" s="37" t="s">
        <v>3248</v>
      </c>
      <c r="Q25" s="37" t="s">
        <v>328</v>
      </c>
      <c r="R25" s="37" t="s">
        <v>328</v>
      </c>
      <c r="S25" s="37" t="s">
        <v>328</v>
      </c>
      <c r="T25" s="37" t="s">
        <v>7590</v>
      </c>
    </row>
    <row r="26" spans="1:20">
      <c r="A26" s="37" t="s">
        <v>3249</v>
      </c>
      <c r="C26" s="37" t="s">
        <v>3249</v>
      </c>
      <c r="D26" s="37" t="s">
        <v>7629</v>
      </c>
      <c r="E26" s="37" t="b">
        <v>0</v>
      </c>
      <c r="G26" s="37" t="s">
        <v>7630</v>
      </c>
      <c r="J26" s="37"/>
      <c r="K26" s="37"/>
      <c r="L26" s="37"/>
      <c r="M26" s="37"/>
      <c r="N26" s="37"/>
      <c r="O26" s="37"/>
      <c r="P26" s="37" t="s">
        <v>3248</v>
      </c>
      <c r="Q26" s="37" t="s">
        <v>328</v>
      </c>
      <c r="R26" s="37" t="s">
        <v>328</v>
      </c>
      <c r="S26" s="37" t="s">
        <v>328</v>
      </c>
      <c r="T26" s="37" t="s">
        <v>7590</v>
      </c>
    </row>
    <row r="27" spans="1:20">
      <c r="A27" s="37" t="s">
        <v>3249</v>
      </c>
      <c r="C27" s="37" t="s">
        <v>3249</v>
      </c>
      <c r="D27" s="37" t="s">
        <v>7631</v>
      </c>
      <c r="E27" s="37" t="b">
        <v>0</v>
      </c>
      <c r="G27" s="37" t="s">
        <v>7632</v>
      </c>
      <c r="J27" s="37"/>
      <c r="K27" s="37"/>
      <c r="L27" s="37"/>
      <c r="M27" s="37"/>
      <c r="N27" s="37"/>
      <c r="O27" s="37"/>
      <c r="P27" s="37" t="s">
        <v>3248</v>
      </c>
      <c r="Q27" s="37" t="s">
        <v>328</v>
      </c>
      <c r="R27" s="37" t="s">
        <v>328</v>
      </c>
      <c r="S27" s="37" t="s">
        <v>328</v>
      </c>
      <c r="T27" s="37" t="s">
        <v>7590</v>
      </c>
    </row>
    <row r="28" spans="1:20">
      <c r="A28" s="37" t="s">
        <v>3249</v>
      </c>
      <c r="C28" s="37" t="s">
        <v>3249</v>
      </c>
      <c r="D28" s="37" t="s">
        <v>7633</v>
      </c>
      <c r="E28" s="37" t="b">
        <v>0</v>
      </c>
      <c r="G28" s="37" t="s">
        <v>7634</v>
      </c>
      <c r="J28" s="37"/>
      <c r="K28" s="37"/>
      <c r="L28" s="37"/>
      <c r="M28" s="37"/>
      <c r="N28" s="37"/>
      <c r="O28" s="37"/>
      <c r="P28" s="37" t="s">
        <v>3248</v>
      </c>
      <c r="Q28" s="37" t="s">
        <v>328</v>
      </c>
      <c r="R28" s="37" t="s">
        <v>328</v>
      </c>
      <c r="S28" s="37" t="s">
        <v>328</v>
      </c>
      <c r="T28" s="37" t="s">
        <v>7590</v>
      </c>
    </row>
    <row r="29" spans="1:20">
      <c r="A29" s="37" t="s">
        <v>3249</v>
      </c>
      <c r="B29" s="37" t="s">
        <v>7635</v>
      </c>
      <c r="C29" s="37" t="s">
        <v>3249</v>
      </c>
      <c r="D29" s="37" t="s">
        <v>7636</v>
      </c>
      <c r="E29" s="37" t="b">
        <v>0</v>
      </c>
      <c r="G29" s="37" t="s">
        <v>7637</v>
      </c>
      <c r="J29" s="37"/>
      <c r="K29" s="37"/>
      <c r="L29" s="37"/>
      <c r="M29" s="37"/>
      <c r="N29" s="37"/>
      <c r="O29" s="37"/>
      <c r="P29" s="37" t="s">
        <v>3248</v>
      </c>
      <c r="Q29" s="37" t="s">
        <v>328</v>
      </c>
      <c r="R29" s="37" t="s">
        <v>328</v>
      </c>
      <c r="S29" s="37" t="s">
        <v>328</v>
      </c>
      <c r="T29" s="37" t="s">
        <v>7590</v>
      </c>
    </row>
    <row r="30" spans="1:20">
      <c r="A30" s="37" t="s">
        <v>3249</v>
      </c>
      <c r="B30" s="37" t="s">
        <v>7638</v>
      </c>
      <c r="C30" s="37" t="s">
        <v>3249</v>
      </c>
      <c r="D30" s="37" t="s">
        <v>4577</v>
      </c>
      <c r="E30" s="37" t="b">
        <v>0</v>
      </c>
      <c r="G30" s="37" t="s">
        <v>7639</v>
      </c>
      <c r="J30" s="37"/>
      <c r="K30" s="37"/>
      <c r="L30" s="37"/>
      <c r="M30" s="37"/>
      <c r="N30" s="37"/>
      <c r="O30" s="37"/>
      <c r="P30" s="37" t="s">
        <v>3248</v>
      </c>
      <c r="Q30" s="37" t="s">
        <v>328</v>
      </c>
      <c r="R30" s="37" t="s">
        <v>328</v>
      </c>
      <c r="S30" s="37" t="s">
        <v>328</v>
      </c>
      <c r="T30" s="37" t="s">
        <v>7590</v>
      </c>
    </row>
    <row r="31" spans="1:20">
      <c r="A31" s="37" t="s">
        <v>3249</v>
      </c>
      <c r="C31" s="37" t="s">
        <v>3249</v>
      </c>
      <c r="D31" s="37" t="s">
        <v>7640</v>
      </c>
      <c r="E31" s="37" t="b">
        <v>0</v>
      </c>
      <c r="G31" s="37" t="s">
        <v>7641</v>
      </c>
      <c r="J31" s="37"/>
      <c r="K31" s="37"/>
      <c r="L31" s="37"/>
      <c r="M31" s="37"/>
      <c r="N31" s="37"/>
      <c r="O31" s="37"/>
      <c r="P31" s="37" t="s">
        <v>3248</v>
      </c>
      <c r="Q31" s="37" t="s">
        <v>328</v>
      </c>
      <c r="R31" s="37" t="s">
        <v>328</v>
      </c>
      <c r="S31" s="37" t="s">
        <v>328</v>
      </c>
      <c r="T31" s="37" t="s">
        <v>7590</v>
      </c>
    </row>
    <row r="32" spans="1:20">
      <c r="A32" s="37" t="s">
        <v>3249</v>
      </c>
      <c r="C32" s="37" t="s">
        <v>3249</v>
      </c>
      <c r="D32" s="37" t="s">
        <v>7642</v>
      </c>
      <c r="E32" s="37" t="b">
        <v>0</v>
      </c>
      <c r="G32" s="37" t="s">
        <v>7643</v>
      </c>
      <c r="J32" s="37"/>
      <c r="K32" s="37"/>
      <c r="L32" s="37"/>
      <c r="M32" s="37"/>
      <c r="N32" s="37"/>
      <c r="O32" s="37"/>
      <c r="P32" s="37" t="s">
        <v>3248</v>
      </c>
      <c r="Q32" s="37" t="s">
        <v>328</v>
      </c>
      <c r="R32" s="37" t="s">
        <v>328</v>
      </c>
      <c r="S32" s="37" t="s">
        <v>328</v>
      </c>
      <c r="T32" s="37" t="s">
        <v>7590</v>
      </c>
    </row>
    <row r="33" spans="1:20">
      <c r="A33" s="37" t="s">
        <v>3249</v>
      </c>
      <c r="B33" s="37" t="s">
        <v>7644</v>
      </c>
      <c r="C33" s="37" t="s">
        <v>3249</v>
      </c>
      <c r="D33" s="37" t="s">
        <v>4854</v>
      </c>
      <c r="E33" s="37" t="b">
        <v>0</v>
      </c>
      <c r="G33" s="37" t="s">
        <v>7645</v>
      </c>
      <c r="J33" s="37"/>
      <c r="K33" s="37"/>
      <c r="L33" s="37"/>
      <c r="M33" s="37"/>
      <c r="N33" s="37"/>
      <c r="O33" s="37"/>
      <c r="P33" s="37" t="s">
        <v>3248</v>
      </c>
      <c r="Q33" s="37" t="s">
        <v>328</v>
      </c>
      <c r="R33" s="37" t="s">
        <v>328</v>
      </c>
      <c r="S33" s="37" t="s">
        <v>328</v>
      </c>
      <c r="T33" s="37" t="s">
        <v>7590</v>
      </c>
    </row>
    <row r="34" spans="1:20">
      <c r="A34" s="37" t="s">
        <v>3249</v>
      </c>
      <c r="C34" s="37" t="s">
        <v>3249</v>
      </c>
      <c r="D34" s="37" t="s">
        <v>7646</v>
      </c>
      <c r="E34" s="37" t="b">
        <v>0</v>
      </c>
      <c r="G34" s="37" t="s">
        <v>7647</v>
      </c>
      <c r="J34" s="37"/>
      <c r="K34" s="37"/>
      <c r="L34" s="37"/>
      <c r="M34" s="37"/>
      <c r="N34" s="37"/>
      <c r="O34" s="37"/>
      <c r="P34" s="37" t="s">
        <v>3248</v>
      </c>
      <c r="Q34" s="37" t="s">
        <v>328</v>
      </c>
      <c r="R34" s="37" t="s">
        <v>328</v>
      </c>
      <c r="S34" s="37" t="s">
        <v>328</v>
      </c>
      <c r="T34" s="37" t="s">
        <v>7590</v>
      </c>
    </row>
    <row r="35" spans="1:20">
      <c r="A35" s="37" t="s">
        <v>3249</v>
      </c>
      <c r="C35" s="37" t="s">
        <v>3249</v>
      </c>
      <c r="D35" s="37" t="s">
        <v>7648</v>
      </c>
      <c r="E35" s="37" t="b">
        <v>0</v>
      </c>
      <c r="G35" s="37" t="s">
        <v>7649</v>
      </c>
      <c r="J35" s="37"/>
      <c r="K35" s="37"/>
      <c r="L35" s="37"/>
      <c r="M35" s="37"/>
      <c r="N35" s="37"/>
      <c r="O35" s="37"/>
      <c r="P35" s="37" t="s">
        <v>3248</v>
      </c>
      <c r="Q35" s="37" t="s">
        <v>328</v>
      </c>
      <c r="R35" s="37" t="s">
        <v>328</v>
      </c>
      <c r="S35" s="37" t="s">
        <v>328</v>
      </c>
      <c r="T35" s="37" t="s">
        <v>7590</v>
      </c>
    </row>
    <row r="36" spans="1:20">
      <c r="A36" s="37" t="s">
        <v>3249</v>
      </c>
      <c r="C36" s="37" t="s">
        <v>3249</v>
      </c>
      <c r="D36" s="37" t="s">
        <v>7650</v>
      </c>
      <c r="E36" s="37" t="b">
        <v>0</v>
      </c>
      <c r="G36" s="37" t="s">
        <v>7651</v>
      </c>
      <c r="J36" s="37"/>
      <c r="K36" s="37"/>
      <c r="L36" s="37"/>
      <c r="M36" s="37"/>
      <c r="N36" s="37"/>
      <c r="O36" s="37"/>
      <c r="P36" s="37" t="s">
        <v>3248</v>
      </c>
      <c r="Q36" s="37" t="s">
        <v>328</v>
      </c>
      <c r="R36" s="37" t="s">
        <v>328</v>
      </c>
      <c r="S36" s="37" t="s">
        <v>328</v>
      </c>
      <c r="T36" s="37" t="s">
        <v>7590</v>
      </c>
    </row>
    <row r="37" spans="1:20">
      <c r="A37" s="37" t="s">
        <v>3249</v>
      </c>
      <c r="C37" s="37" t="s">
        <v>3249</v>
      </c>
      <c r="D37" s="37" t="s">
        <v>7652</v>
      </c>
      <c r="E37" s="37" t="b">
        <v>0</v>
      </c>
      <c r="G37" s="37" t="s">
        <v>7653</v>
      </c>
      <c r="J37" s="37"/>
      <c r="K37" s="37"/>
      <c r="L37" s="37"/>
      <c r="M37" s="37"/>
      <c r="N37" s="37"/>
      <c r="O37" s="37"/>
      <c r="P37" s="37" t="s">
        <v>3248</v>
      </c>
      <c r="Q37" s="37" t="s">
        <v>328</v>
      </c>
      <c r="R37" s="37" t="s">
        <v>328</v>
      </c>
      <c r="S37" s="37" t="s">
        <v>328</v>
      </c>
      <c r="T37" s="37" t="s">
        <v>7590</v>
      </c>
    </row>
    <row r="38" spans="1:20">
      <c r="A38" s="37" t="s">
        <v>3249</v>
      </c>
      <c r="B38" s="37" t="s">
        <v>7654</v>
      </c>
      <c r="C38" s="37" t="s">
        <v>3249</v>
      </c>
      <c r="D38" s="37" t="s">
        <v>7655</v>
      </c>
      <c r="E38" s="37" t="b">
        <v>0</v>
      </c>
      <c r="J38" s="37"/>
      <c r="K38" s="37"/>
      <c r="L38" s="37"/>
      <c r="M38" s="37"/>
      <c r="N38" s="37"/>
      <c r="O38" s="37"/>
      <c r="P38" s="37" t="s">
        <v>3248</v>
      </c>
      <c r="Q38" s="37" t="s">
        <v>328</v>
      </c>
      <c r="R38" s="37" t="s">
        <v>328</v>
      </c>
      <c r="S38" s="37" t="s">
        <v>328</v>
      </c>
      <c r="T38" s="37" t="s">
        <v>7590</v>
      </c>
    </row>
    <row r="39" spans="1:20">
      <c r="A39" s="37" t="s">
        <v>3249</v>
      </c>
      <c r="C39" s="37" t="s">
        <v>3249</v>
      </c>
      <c r="D39" s="37" t="s">
        <v>7656</v>
      </c>
      <c r="E39" s="37" t="b">
        <v>0</v>
      </c>
      <c r="G39" s="37" t="s">
        <v>7657</v>
      </c>
      <c r="J39" s="37"/>
      <c r="K39" s="37"/>
      <c r="L39" s="37"/>
      <c r="M39" s="37"/>
      <c r="N39" s="37"/>
      <c r="O39" s="37"/>
      <c r="P39" s="37" t="s">
        <v>3248</v>
      </c>
      <c r="Q39" s="37" t="s">
        <v>328</v>
      </c>
      <c r="R39" s="37" t="s">
        <v>328</v>
      </c>
      <c r="S39" s="37" t="s">
        <v>328</v>
      </c>
      <c r="T39" s="37" t="s">
        <v>7590</v>
      </c>
    </row>
    <row r="40" spans="1:20">
      <c r="A40" s="37" t="s">
        <v>3249</v>
      </c>
      <c r="C40" s="37" t="s">
        <v>3249</v>
      </c>
      <c r="D40" s="37" t="s">
        <v>7658</v>
      </c>
      <c r="E40" s="37" t="b">
        <v>0</v>
      </c>
      <c r="G40" s="37" t="s">
        <v>7659</v>
      </c>
      <c r="J40" s="37"/>
      <c r="K40" s="37"/>
      <c r="L40" s="37"/>
      <c r="M40" s="37"/>
      <c r="N40" s="37"/>
      <c r="O40" s="37"/>
      <c r="P40" s="37" t="s">
        <v>3248</v>
      </c>
      <c r="Q40" s="37" t="s">
        <v>328</v>
      </c>
      <c r="R40" s="37" t="s">
        <v>328</v>
      </c>
      <c r="S40" s="37" t="s">
        <v>328</v>
      </c>
      <c r="T40" s="37" t="s">
        <v>7590</v>
      </c>
    </row>
    <row r="41" spans="1:20">
      <c r="A41" s="37" t="s">
        <v>3249</v>
      </c>
      <c r="C41" s="37" t="s">
        <v>3249</v>
      </c>
      <c r="D41" s="37" t="s">
        <v>7660</v>
      </c>
      <c r="E41" s="37" t="b">
        <v>0</v>
      </c>
      <c r="G41" s="37" t="s">
        <v>7661</v>
      </c>
      <c r="J41" s="37"/>
      <c r="K41" s="37"/>
      <c r="L41" s="37"/>
      <c r="M41" s="37"/>
      <c r="N41" s="37"/>
      <c r="O41" s="37"/>
      <c r="P41" s="37" t="s">
        <v>3248</v>
      </c>
      <c r="Q41" s="37" t="s">
        <v>328</v>
      </c>
      <c r="R41" s="37" t="s">
        <v>328</v>
      </c>
      <c r="S41" s="37" t="s">
        <v>328</v>
      </c>
      <c r="T41" s="37" t="s">
        <v>7590</v>
      </c>
    </row>
    <row r="42" spans="1:20">
      <c r="A42" s="37" t="s">
        <v>3249</v>
      </c>
      <c r="C42" s="37" t="s">
        <v>3249</v>
      </c>
      <c r="D42" s="37" t="s">
        <v>7662</v>
      </c>
      <c r="E42" s="37" t="b">
        <v>0</v>
      </c>
      <c r="G42" s="37" t="s">
        <v>7663</v>
      </c>
      <c r="P42" s="37" t="s">
        <v>3248</v>
      </c>
      <c r="Q42" s="37" t="s">
        <v>328</v>
      </c>
      <c r="R42" s="37" t="s">
        <v>328</v>
      </c>
      <c r="S42" s="37" t="s">
        <v>328</v>
      </c>
      <c r="T42" s="37" t="s">
        <v>7590</v>
      </c>
    </row>
    <row r="43" spans="1:20">
      <c r="A43" s="37" t="s">
        <v>3249</v>
      </c>
      <c r="C43" s="37" t="s">
        <v>3249</v>
      </c>
      <c r="D43" s="37" t="s">
        <v>7664</v>
      </c>
      <c r="E43" s="37" t="b">
        <v>0</v>
      </c>
      <c r="G43" s="37" t="s">
        <v>7665</v>
      </c>
      <c r="P43" s="37" t="s">
        <v>3248</v>
      </c>
      <c r="Q43" s="37" t="s">
        <v>328</v>
      </c>
      <c r="R43" s="37" t="s">
        <v>328</v>
      </c>
      <c r="S43" s="37" t="s">
        <v>328</v>
      </c>
      <c r="T43" s="37" t="s">
        <v>7590</v>
      </c>
    </row>
    <row r="44" spans="1:20">
      <c r="A44" s="37" t="s">
        <v>3249</v>
      </c>
      <c r="B44" s="37" t="s">
        <v>7666</v>
      </c>
      <c r="C44" s="37" t="s">
        <v>3249</v>
      </c>
      <c r="D44" s="37" t="s">
        <v>4704</v>
      </c>
      <c r="E44" s="37" t="b">
        <v>0</v>
      </c>
      <c r="G44" s="37" t="s">
        <v>7667</v>
      </c>
      <c r="P44" s="37" t="s">
        <v>3248</v>
      </c>
      <c r="Q44" s="37" t="s">
        <v>328</v>
      </c>
      <c r="R44" s="37" t="s">
        <v>328</v>
      </c>
      <c r="S44" s="37" t="s">
        <v>328</v>
      </c>
      <c r="T44" s="37" t="s">
        <v>7590</v>
      </c>
    </row>
    <row r="45" spans="1:20">
      <c r="A45" s="37" t="s">
        <v>3249</v>
      </c>
      <c r="C45" s="37" t="s">
        <v>3249</v>
      </c>
      <c r="D45" s="37" t="s">
        <v>7668</v>
      </c>
      <c r="E45" s="37" t="b">
        <v>0</v>
      </c>
      <c r="G45" s="37" t="s">
        <v>7669</v>
      </c>
      <c r="P45" s="37" t="s">
        <v>3248</v>
      </c>
      <c r="Q45" s="37" t="s">
        <v>328</v>
      </c>
      <c r="R45" s="37" t="s">
        <v>328</v>
      </c>
      <c r="S45" s="37" t="s">
        <v>328</v>
      </c>
      <c r="T45" s="37" t="s">
        <v>7590</v>
      </c>
    </row>
    <row r="46" spans="1:20">
      <c r="A46" s="37" t="s">
        <v>3249</v>
      </c>
      <c r="C46" s="37" t="s">
        <v>3249</v>
      </c>
      <c r="D46" s="37" t="s">
        <v>7670</v>
      </c>
      <c r="E46" s="37" t="b">
        <v>0</v>
      </c>
      <c r="G46" s="37" t="s">
        <v>7671</v>
      </c>
      <c r="P46" s="37" t="s">
        <v>3248</v>
      </c>
      <c r="Q46" s="37" t="s">
        <v>328</v>
      </c>
      <c r="R46" s="37" t="s">
        <v>328</v>
      </c>
      <c r="S46" s="37" t="s">
        <v>328</v>
      </c>
      <c r="T46" s="37" t="s">
        <v>7590</v>
      </c>
    </row>
    <row r="47" spans="1:20">
      <c r="A47" s="37" t="s">
        <v>3249</v>
      </c>
      <c r="C47" s="37" t="s">
        <v>3249</v>
      </c>
      <c r="D47" s="37" t="s">
        <v>7672</v>
      </c>
      <c r="E47" s="37" t="b">
        <v>0</v>
      </c>
      <c r="G47" s="37" t="s">
        <v>7673</v>
      </c>
      <c r="P47" s="37" t="s">
        <v>3248</v>
      </c>
      <c r="Q47" s="37" t="s">
        <v>328</v>
      </c>
      <c r="R47" s="37" t="s">
        <v>328</v>
      </c>
      <c r="S47" s="37" t="s">
        <v>328</v>
      </c>
      <c r="T47" s="37" t="s">
        <v>7590</v>
      </c>
    </row>
    <row r="48" spans="1:20">
      <c r="A48" s="37" t="s">
        <v>3249</v>
      </c>
      <c r="C48" s="37" t="s">
        <v>3249</v>
      </c>
      <c r="D48" s="37" t="s">
        <v>7674</v>
      </c>
      <c r="E48" s="37" t="b">
        <v>0</v>
      </c>
      <c r="P48" s="37" t="s">
        <v>3248</v>
      </c>
      <c r="Q48" s="37" t="s">
        <v>328</v>
      </c>
      <c r="R48" s="37" t="s">
        <v>328</v>
      </c>
      <c r="S48" s="37" t="s">
        <v>328</v>
      </c>
      <c r="T48" s="37" t="s">
        <v>7590</v>
      </c>
    </row>
    <row r="49" spans="1:20">
      <c r="A49" s="37" t="s">
        <v>3249</v>
      </c>
      <c r="C49" s="37" t="s">
        <v>3249</v>
      </c>
      <c r="D49" s="37" t="s">
        <v>7675</v>
      </c>
      <c r="E49" s="37" t="b">
        <v>0</v>
      </c>
      <c r="G49" s="37" t="s">
        <v>7676</v>
      </c>
      <c r="P49" s="37" t="s">
        <v>3248</v>
      </c>
      <c r="Q49" s="37" t="s">
        <v>328</v>
      </c>
      <c r="R49" s="37" t="s">
        <v>328</v>
      </c>
      <c r="S49" s="37" t="s">
        <v>328</v>
      </c>
      <c r="T49" s="37" t="s">
        <v>7590</v>
      </c>
    </row>
    <row r="50" spans="1:20">
      <c r="A50" s="37" t="s">
        <v>3249</v>
      </c>
      <c r="C50" s="37" t="s">
        <v>3249</v>
      </c>
      <c r="D50" s="37" t="s">
        <v>3966</v>
      </c>
      <c r="E50" s="37" t="b">
        <v>0</v>
      </c>
      <c r="G50" s="37" t="s">
        <v>7677</v>
      </c>
      <c r="P50" s="37" t="s">
        <v>3248</v>
      </c>
      <c r="Q50" s="37" t="s">
        <v>328</v>
      </c>
      <c r="R50" s="37" t="s">
        <v>328</v>
      </c>
      <c r="S50" s="37" t="s">
        <v>328</v>
      </c>
      <c r="T50" s="37" t="s">
        <v>7590</v>
      </c>
    </row>
    <row r="51" spans="1:20">
      <c r="A51" s="37" t="s">
        <v>7678</v>
      </c>
      <c r="C51" s="37" t="s">
        <v>7678</v>
      </c>
      <c r="D51" s="37" t="s">
        <v>7679</v>
      </c>
      <c r="E51" s="37" t="b">
        <v>0</v>
      </c>
      <c r="G51" s="37" t="s">
        <v>7680</v>
      </c>
      <c r="J51" s="37"/>
      <c r="K51" s="37"/>
      <c r="L51" s="37"/>
      <c r="M51" s="37"/>
      <c r="N51" s="37"/>
      <c r="O51" s="37"/>
      <c r="P51" s="37" t="s">
        <v>3080</v>
      </c>
      <c r="Q51" s="37" t="s">
        <v>328</v>
      </c>
      <c r="R51" s="37" t="s">
        <v>328</v>
      </c>
      <c r="S51" s="37" t="s">
        <v>328</v>
      </c>
      <c r="T51" s="37" t="s">
        <v>7590</v>
      </c>
    </row>
    <row r="52" spans="1:20">
      <c r="A52" s="37" t="s">
        <v>7678</v>
      </c>
      <c r="C52" s="37" t="s">
        <v>7678</v>
      </c>
      <c r="D52" s="37" t="s">
        <v>7681</v>
      </c>
      <c r="E52" s="37" t="b">
        <v>0</v>
      </c>
      <c r="G52" s="37" t="s">
        <v>7682</v>
      </c>
      <c r="P52" s="37" t="s">
        <v>3080</v>
      </c>
      <c r="Q52" s="37" t="s">
        <v>328</v>
      </c>
      <c r="R52" s="37" t="s">
        <v>328</v>
      </c>
      <c r="S52" s="37" t="s">
        <v>328</v>
      </c>
      <c r="T52" s="37" t="s">
        <v>7590</v>
      </c>
    </row>
    <row r="53" spans="1:20">
      <c r="A53" s="37" t="s">
        <v>7678</v>
      </c>
      <c r="C53" s="37" t="s">
        <v>7678</v>
      </c>
      <c r="D53" s="37" t="s">
        <v>7658</v>
      </c>
      <c r="E53" s="37" t="b">
        <v>0</v>
      </c>
      <c r="S53" s="37" t="s">
        <v>328</v>
      </c>
      <c r="T53" s="37" t="s">
        <v>7590</v>
      </c>
    </row>
    <row r="54" spans="1:20">
      <c r="A54" s="37" t="s">
        <v>3054</v>
      </c>
      <c r="C54" s="37" t="s">
        <v>3054</v>
      </c>
      <c r="D54" s="39" t="s">
        <v>7683</v>
      </c>
      <c r="E54" s="37" t="b">
        <v>1</v>
      </c>
      <c r="G54" s="37" t="s">
        <v>7684</v>
      </c>
      <c r="J54" s="37"/>
      <c r="K54" s="37"/>
      <c r="L54" s="37"/>
      <c r="M54" s="37"/>
      <c r="N54" s="37"/>
      <c r="O54" s="37"/>
      <c r="P54" s="37" t="s">
        <v>3051</v>
      </c>
      <c r="Q54" s="37" t="s">
        <v>3059</v>
      </c>
      <c r="R54" s="37" t="s">
        <v>328</v>
      </c>
      <c r="S54" s="37" t="s">
        <v>328</v>
      </c>
      <c r="T54" s="37" t="s">
        <v>7590</v>
      </c>
    </row>
    <row r="55" spans="1:20">
      <c r="A55" s="37" t="s">
        <v>3054</v>
      </c>
      <c r="B55" s="37" t="s">
        <v>7685</v>
      </c>
      <c r="C55" s="37" t="s">
        <v>3054</v>
      </c>
      <c r="D55" s="37" t="s">
        <v>7686</v>
      </c>
      <c r="E55" s="37" t="b">
        <v>0</v>
      </c>
      <c r="G55" s="37" t="s">
        <v>7687</v>
      </c>
      <c r="L55" s="37"/>
      <c r="M55" s="37"/>
      <c r="N55" s="37"/>
      <c r="O55" s="37"/>
      <c r="P55" s="37" t="s">
        <v>3051</v>
      </c>
      <c r="Q55" s="37" t="s">
        <v>328</v>
      </c>
      <c r="R55" s="37" t="s">
        <v>328</v>
      </c>
      <c r="S55" s="37" t="s">
        <v>328</v>
      </c>
      <c r="T55" s="37" t="s">
        <v>7590</v>
      </c>
    </row>
    <row r="56" spans="1:20">
      <c r="A56" s="37" t="s">
        <v>3054</v>
      </c>
      <c r="C56" s="37" t="s">
        <v>3054</v>
      </c>
      <c r="D56" s="37" t="s">
        <v>7688</v>
      </c>
      <c r="E56" s="37" t="b">
        <v>0</v>
      </c>
      <c r="G56" s="37" t="s">
        <v>7689</v>
      </c>
      <c r="J56" s="37"/>
      <c r="K56" s="37"/>
      <c r="L56" s="37"/>
      <c r="M56" s="37"/>
      <c r="N56" s="37"/>
      <c r="O56" s="37"/>
      <c r="P56" s="37" t="s">
        <v>3051</v>
      </c>
      <c r="Q56" s="37" t="s">
        <v>328</v>
      </c>
      <c r="R56" s="37" t="s">
        <v>328</v>
      </c>
      <c r="S56" s="37" t="s">
        <v>328</v>
      </c>
      <c r="T56" s="37" t="s">
        <v>7590</v>
      </c>
    </row>
    <row r="57" spans="1:20">
      <c r="A57" s="37" t="s">
        <v>3054</v>
      </c>
      <c r="C57" s="37" t="s">
        <v>3054</v>
      </c>
      <c r="D57" s="37" t="s">
        <v>7609</v>
      </c>
      <c r="E57" s="37" t="b">
        <v>0</v>
      </c>
      <c r="G57" s="37" t="s">
        <v>7690</v>
      </c>
      <c r="J57" s="37"/>
      <c r="K57" s="37"/>
      <c r="L57" s="37"/>
      <c r="M57" s="37"/>
      <c r="N57" s="37"/>
      <c r="O57" s="37"/>
      <c r="P57" s="37" t="s">
        <v>3051</v>
      </c>
      <c r="Q57" s="37" t="s">
        <v>328</v>
      </c>
      <c r="R57" s="37" t="s">
        <v>328</v>
      </c>
      <c r="S57" s="37" t="s">
        <v>328</v>
      </c>
      <c r="T57" s="37" t="s">
        <v>7590</v>
      </c>
    </row>
    <row r="58" spans="1:20">
      <c r="A58" s="37" t="s">
        <v>3054</v>
      </c>
      <c r="C58" s="37" t="s">
        <v>3054</v>
      </c>
      <c r="D58" s="37" t="s">
        <v>7691</v>
      </c>
      <c r="E58" s="37" t="b">
        <v>0</v>
      </c>
      <c r="G58" s="37" t="s">
        <v>7692</v>
      </c>
      <c r="J58" s="37"/>
      <c r="K58" s="37"/>
      <c r="L58" s="37"/>
      <c r="M58" s="37"/>
      <c r="N58" s="37"/>
      <c r="O58" s="37"/>
      <c r="P58" s="37" t="s">
        <v>3051</v>
      </c>
      <c r="Q58" s="37" t="s">
        <v>328</v>
      </c>
      <c r="R58" s="37" t="s">
        <v>328</v>
      </c>
      <c r="S58" s="37" t="s">
        <v>328</v>
      </c>
      <c r="T58" s="37" t="s">
        <v>7590</v>
      </c>
    </row>
    <row r="59" spans="1:20">
      <c r="A59" s="37" t="s">
        <v>3054</v>
      </c>
      <c r="C59" s="37" t="s">
        <v>3054</v>
      </c>
      <c r="D59" s="37" t="s">
        <v>7693</v>
      </c>
      <c r="E59" s="37" t="b">
        <v>0</v>
      </c>
      <c r="G59" s="37" t="s">
        <v>7694</v>
      </c>
      <c r="L59" s="37"/>
      <c r="M59" s="37"/>
      <c r="N59" s="37"/>
      <c r="O59" s="37"/>
      <c r="P59" s="37" t="s">
        <v>3051</v>
      </c>
      <c r="Q59" s="37" t="s">
        <v>328</v>
      </c>
      <c r="R59" s="37" t="s">
        <v>328</v>
      </c>
      <c r="S59" s="37" t="s">
        <v>328</v>
      </c>
      <c r="T59" s="37" t="s">
        <v>7590</v>
      </c>
    </row>
    <row r="60" spans="1:20">
      <c r="A60" s="37" t="s">
        <v>3054</v>
      </c>
      <c r="B60" s="37" t="s">
        <v>7695</v>
      </c>
      <c r="C60" s="37" t="s">
        <v>3054</v>
      </c>
      <c r="D60" s="37" t="s">
        <v>7696</v>
      </c>
      <c r="E60" s="37" t="b">
        <v>0</v>
      </c>
      <c r="G60" s="37" t="s">
        <v>7697</v>
      </c>
      <c r="J60" s="37"/>
      <c r="K60" s="37"/>
      <c r="L60" s="37"/>
      <c r="M60" s="37"/>
      <c r="N60" s="37"/>
      <c r="O60" s="37"/>
      <c r="P60" s="37" t="s">
        <v>3051</v>
      </c>
      <c r="Q60" s="37" t="s">
        <v>328</v>
      </c>
      <c r="R60" s="37" t="s">
        <v>328</v>
      </c>
      <c r="S60" s="37" t="s">
        <v>328</v>
      </c>
      <c r="T60" s="37" t="s">
        <v>7590</v>
      </c>
    </row>
    <row r="61" spans="1:20">
      <c r="A61" s="37" t="s">
        <v>3054</v>
      </c>
      <c r="C61" s="37" t="s">
        <v>3054</v>
      </c>
      <c r="D61" s="37" t="s">
        <v>7698</v>
      </c>
      <c r="E61" s="37" t="b">
        <v>0</v>
      </c>
      <c r="G61" s="37" t="s">
        <v>7699</v>
      </c>
      <c r="J61" s="37"/>
      <c r="K61" s="37"/>
      <c r="L61" s="37"/>
      <c r="M61" s="37"/>
      <c r="N61" s="37"/>
      <c r="O61" s="37"/>
      <c r="P61" s="37" t="s">
        <v>3051</v>
      </c>
      <c r="Q61" s="37" t="s">
        <v>328</v>
      </c>
      <c r="R61" s="37" t="s">
        <v>328</v>
      </c>
      <c r="S61" s="37" t="s">
        <v>328</v>
      </c>
      <c r="T61" s="37" t="s">
        <v>7590</v>
      </c>
    </row>
    <row r="62" spans="1:20">
      <c r="A62" s="37" t="s">
        <v>3054</v>
      </c>
      <c r="C62" s="37" t="s">
        <v>3054</v>
      </c>
      <c r="D62" s="37" t="s">
        <v>7700</v>
      </c>
      <c r="E62" s="37" t="b">
        <v>0</v>
      </c>
      <c r="G62" s="37" t="s">
        <v>7701</v>
      </c>
      <c r="L62" s="37"/>
      <c r="M62" s="37"/>
      <c r="N62" s="37"/>
      <c r="O62" s="37"/>
      <c r="P62" s="37" t="s">
        <v>3051</v>
      </c>
      <c r="Q62" s="37" t="s">
        <v>328</v>
      </c>
      <c r="R62" s="37" t="s">
        <v>328</v>
      </c>
      <c r="S62" s="37" t="s">
        <v>328</v>
      </c>
      <c r="T62" s="37" t="s">
        <v>7590</v>
      </c>
    </row>
    <row r="63" spans="1:20">
      <c r="A63" s="37" t="s">
        <v>3054</v>
      </c>
      <c r="C63" s="37" t="s">
        <v>3054</v>
      </c>
      <c r="D63" s="37" t="s">
        <v>7702</v>
      </c>
      <c r="E63" s="37" t="b">
        <v>0</v>
      </c>
      <c r="G63" s="37" t="s">
        <v>7703</v>
      </c>
      <c r="J63" s="37"/>
      <c r="K63" s="37"/>
      <c r="L63" s="37"/>
      <c r="M63" s="37"/>
      <c r="N63" s="37"/>
      <c r="O63" s="37"/>
      <c r="P63" s="37" t="s">
        <v>3051</v>
      </c>
      <c r="Q63" s="37" t="s">
        <v>328</v>
      </c>
      <c r="R63" s="37" t="s">
        <v>328</v>
      </c>
      <c r="S63" s="37" t="s">
        <v>328</v>
      </c>
      <c r="T63" s="37" t="s">
        <v>7590</v>
      </c>
    </row>
    <row r="64" spans="1:20">
      <c r="A64" s="37" t="s">
        <v>3054</v>
      </c>
      <c r="C64" s="37" t="s">
        <v>3054</v>
      </c>
      <c r="D64" s="37" t="s">
        <v>7704</v>
      </c>
      <c r="E64" s="37" t="b">
        <v>0</v>
      </c>
      <c r="G64" s="37" t="s">
        <v>7705</v>
      </c>
      <c r="J64" s="37"/>
      <c r="K64" s="37"/>
      <c r="L64" s="37"/>
      <c r="M64" s="37"/>
      <c r="N64" s="37"/>
      <c r="O64" s="37"/>
      <c r="P64" s="37" t="s">
        <v>3051</v>
      </c>
      <c r="Q64" s="37" t="s">
        <v>328</v>
      </c>
      <c r="R64" s="37" t="s">
        <v>328</v>
      </c>
      <c r="S64" s="37" t="s">
        <v>328</v>
      </c>
      <c r="T64" s="37" t="s">
        <v>7590</v>
      </c>
    </row>
    <row r="65" spans="1:20">
      <c r="A65" s="37" t="s">
        <v>3054</v>
      </c>
      <c r="C65" s="37" t="s">
        <v>3054</v>
      </c>
      <c r="D65" s="37" t="s">
        <v>7706</v>
      </c>
      <c r="E65" s="37" t="b">
        <v>0</v>
      </c>
      <c r="G65" s="37" t="s">
        <v>7707</v>
      </c>
      <c r="L65" s="37"/>
      <c r="M65" s="37"/>
      <c r="N65" s="37"/>
      <c r="O65" s="37"/>
      <c r="P65" s="37" t="s">
        <v>3051</v>
      </c>
      <c r="Q65" s="37" t="s">
        <v>328</v>
      </c>
      <c r="R65" s="37" t="s">
        <v>328</v>
      </c>
      <c r="S65" s="37" t="s">
        <v>328</v>
      </c>
      <c r="T65" s="37" t="s">
        <v>7590</v>
      </c>
    </row>
    <row r="66" spans="1:20">
      <c r="A66" s="37" t="s">
        <v>3054</v>
      </c>
      <c r="B66" s="37" t="s">
        <v>7708</v>
      </c>
      <c r="C66" s="37" t="s">
        <v>3054</v>
      </c>
      <c r="D66" s="37" t="s">
        <v>7621</v>
      </c>
      <c r="E66" s="37" t="b">
        <v>0</v>
      </c>
      <c r="G66" s="37" t="s">
        <v>7709</v>
      </c>
      <c r="L66" s="37"/>
      <c r="M66" s="37"/>
      <c r="N66" s="37"/>
      <c r="O66" s="37"/>
      <c r="P66" s="37" t="s">
        <v>3051</v>
      </c>
      <c r="Q66" s="37" t="s">
        <v>328</v>
      </c>
      <c r="R66" s="37" t="s">
        <v>328</v>
      </c>
      <c r="S66" s="37" t="s">
        <v>328</v>
      </c>
      <c r="T66" s="37" t="s">
        <v>7590</v>
      </c>
    </row>
    <row r="67" spans="1:20">
      <c r="A67" s="37" t="s">
        <v>3054</v>
      </c>
      <c r="B67" s="37" t="s">
        <v>7710</v>
      </c>
      <c r="C67" s="37" t="s">
        <v>3054</v>
      </c>
      <c r="D67" s="37" t="s">
        <v>7711</v>
      </c>
      <c r="E67" s="37" t="b">
        <v>0</v>
      </c>
      <c r="G67" s="37" t="s">
        <v>7712</v>
      </c>
      <c r="L67" s="37"/>
      <c r="M67" s="37"/>
      <c r="N67" s="37"/>
      <c r="O67" s="37"/>
      <c r="P67" s="37" t="s">
        <v>3051</v>
      </c>
      <c r="Q67" s="37" t="s">
        <v>328</v>
      </c>
      <c r="R67" s="37" t="s">
        <v>328</v>
      </c>
      <c r="S67" s="37" t="s">
        <v>328</v>
      </c>
      <c r="T67" s="37" t="s">
        <v>7590</v>
      </c>
    </row>
    <row r="68" spans="1:20">
      <c r="A68" s="37" t="s">
        <v>3054</v>
      </c>
      <c r="C68" s="37" t="s">
        <v>3054</v>
      </c>
      <c r="D68" s="37" t="s">
        <v>7713</v>
      </c>
      <c r="E68" s="37" t="b">
        <v>0</v>
      </c>
      <c r="G68" s="37" t="s">
        <v>7714</v>
      </c>
      <c r="J68" s="37"/>
      <c r="K68" s="37"/>
      <c r="L68" s="37"/>
      <c r="M68" s="37"/>
      <c r="N68" s="37"/>
      <c r="O68" s="37"/>
      <c r="P68" s="37" t="s">
        <v>3051</v>
      </c>
      <c r="Q68" s="37" t="s">
        <v>328</v>
      </c>
      <c r="R68" s="37" t="s">
        <v>328</v>
      </c>
      <c r="S68" s="37" t="s">
        <v>328</v>
      </c>
      <c r="T68" s="37" t="s">
        <v>7590</v>
      </c>
    </row>
    <row r="69" spans="1:20">
      <c r="A69" s="37" t="s">
        <v>3054</v>
      </c>
      <c r="C69" s="37" t="s">
        <v>3054</v>
      </c>
      <c r="D69" s="37" t="s">
        <v>7715</v>
      </c>
      <c r="E69" s="37" t="b">
        <v>0</v>
      </c>
      <c r="G69" s="37" t="s">
        <v>7716</v>
      </c>
      <c r="L69" s="37"/>
      <c r="M69" s="37"/>
      <c r="N69" s="37"/>
      <c r="O69" s="37"/>
      <c r="P69" s="37" t="s">
        <v>3051</v>
      </c>
      <c r="Q69" s="37" t="s">
        <v>328</v>
      </c>
      <c r="R69" s="37" t="s">
        <v>328</v>
      </c>
      <c r="S69" s="37" t="s">
        <v>328</v>
      </c>
      <c r="T69" s="37" t="s">
        <v>7590</v>
      </c>
    </row>
    <row r="70" spans="1:20">
      <c r="A70" s="37" t="s">
        <v>3054</v>
      </c>
      <c r="C70" s="37" t="s">
        <v>3054</v>
      </c>
      <c r="D70" s="37" t="s">
        <v>7717</v>
      </c>
      <c r="E70" s="37" t="b">
        <v>0</v>
      </c>
      <c r="G70" s="37" t="s">
        <v>7718</v>
      </c>
      <c r="J70" s="37"/>
      <c r="K70" s="37"/>
      <c r="L70" s="37"/>
      <c r="M70" s="37"/>
      <c r="N70" s="37"/>
      <c r="O70" s="37"/>
      <c r="P70" s="37" t="s">
        <v>3051</v>
      </c>
      <c r="Q70" s="37" t="s">
        <v>328</v>
      </c>
      <c r="R70" s="37" t="s">
        <v>328</v>
      </c>
      <c r="S70" s="37" t="s">
        <v>328</v>
      </c>
      <c r="T70" s="37" t="s">
        <v>7590</v>
      </c>
    </row>
    <row r="71" spans="1:20">
      <c r="A71" s="37" t="s">
        <v>3054</v>
      </c>
      <c r="C71" s="37" t="s">
        <v>3054</v>
      </c>
      <c r="D71" s="37" t="s">
        <v>7719</v>
      </c>
      <c r="E71" s="37" t="b">
        <v>0</v>
      </c>
      <c r="L71" s="37"/>
      <c r="M71" s="37"/>
      <c r="N71" s="37"/>
      <c r="O71" s="37"/>
      <c r="P71" s="37" t="s">
        <v>3051</v>
      </c>
      <c r="Q71" s="37" t="s">
        <v>328</v>
      </c>
      <c r="R71" s="37" t="s">
        <v>328</v>
      </c>
      <c r="S71" s="37" t="s">
        <v>328</v>
      </c>
      <c r="T71" s="37" t="s">
        <v>7590</v>
      </c>
    </row>
    <row r="72" spans="1:20">
      <c r="A72" s="37" t="s">
        <v>3054</v>
      </c>
      <c r="C72" s="37" t="s">
        <v>3054</v>
      </c>
      <c r="D72" s="37" t="s">
        <v>7720</v>
      </c>
      <c r="E72" s="37" t="b">
        <v>0</v>
      </c>
      <c r="G72" s="37" t="s">
        <v>7721</v>
      </c>
      <c r="J72" s="37"/>
      <c r="K72" s="37"/>
      <c r="L72" s="37"/>
      <c r="M72" s="37"/>
      <c r="N72" s="37"/>
      <c r="O72" s="37"/>
      <c r="P72" s="37" t="s">
        <v>3051</v>
      </c>
      <c r="Q72" s="37" t="s">
        <v>328</v>
      </c>
      <c r="R72" s="37" t="s">
        <v>328</v>
      </c>
      <c r="S72" s="37" t="s">
        <v>328</v>
      </c>
      <c r="T72" s="37" t="s">
        <v>7590</v>
      </c>
    </row>
    <row r="73" spans="1:20">
      <c r="A73" s="37" t="s">
        <v>3054</v>
      </c>
      <c r="C73" s="37" t="s">
        <v>3054</v>
      </c>
      <c r="D73" s="37" t="s">
        <v>7722</v>
      </c>
      <c r="E73" s="37" t="b">
        <v>0</v>
      </c>
      <c r="G73" s="37" t="s">
        <v>7723</v>
      </c>
      <c r="J73" s="37"/>
      <c r="K73" s="37"/>
      <c r="L73" s="37"/>
      <c r="M73" s="37"/>
      <c r="N73" s="37"/>
      <c r="O73" s="37"/>
      <c r="P73" s="37" t="s">
        <v>3051</v>
      </c>
      <c r="Q73" s="37" t="s">
        <v>328</v>
      </c>
      <c r="R73" s="37" t="s">
        <v>328</v>
      </c>
      <c r="S73" s="37" t="s">
        <v>328</v>
      </c>
      <c r="T73" s="37" t="s">
        <v>7590</v>
      </c>
    </row>
    <row r="74" spans="1:20">
      <c r="A74" s="37" t="s">
        <v>3054</v>
      </c>
      <c r="C74" s="37" t="s">
        <v>3054</v>
      </c>
      <c r="D74" s="37" t="s">
        <v>7724</v>
      </c>
      <c r="E74" s="37" t="b">
        <v>0</v>
      </c>
      <c r="L74" s="37"/>
      <c r="M74" s="37"/>
      <c r="N74" s="37"/>
      <c r="O74" s="37"/>
      <c r="P74" s="37" t="s">
        <v>3051</v>
      </c>
      <c r="Q74" s="37" t="s">
        <v>328</v>
      </c>
      <c r="R74" s="37" t="s">
        <v>328</v>
      </c>
      <c r="S74" s="37" t="s">
        <v>328</v>
      </c>
      <c r="T74" s="37" t="s">
        <v>7590</v>
      </c>
    </row>
    <row r="75" spans="1:20">
      <c r="A75" s="37" t="s">
        <v>3054</v>
      </c>
      <c r="C75" s="37" t="s">
        <v>3054</v>
      </c>
      <c r="D75" s="37" t="s">
        <v>7725</v>
      </c>
      <c r="E75" s="37" t="b">
        <v>0</v>
      </c>
      <c r="L75" s="37"/>
      <c r="M75" s="37"/>
      <c r="N75" s="37"/>
      <c r="O75" s="37"/>
      <c r="P75" s="37" t="s">
        <v>3051</v>
      </c>
      <c r="Q75" s="37" t="s">
        <v>328</v>
      </c>
      <c r="R75" s="37" t="s">
        <v>328</v>
      </c>
      <c r="S75" s="37" t="s">
        <v>328</v>
      </c>
      <c r="T75" s="37" t="s">
        <v>7590</v>
      </c>
    </row>
    <row r="76" spans="1:20">
      <c r="A76" s="37" t="s">
        <v>3054</v>
      </c>
      <c r="C76" s="37" t="s">
        <v>3054</v>
      </c>
      <c r="D76" s="37" t="s">
        <v>7726</v>
      </c>
      <c r="E76" s="37" t="b">
        <v>0</v>
      </c>
      <c r="L76" s="37"/>
      <c r="M76" s="37"/>
      <c r="N76" s="37"/>
      <c r="O76" s="37"/>
      <c r="P76" s="37" t="s">
        <v>3051</v>
      </c>
      <c r="Q76" s="37" t="s">
        <v>328</v>
      </c>
      <c r="R76" s="37" t="s">
        <v>328</v>
      </c>
      <c r="S76" s="37" t="s">
        <v>328</v>
      </c>
      <c r="T76" s="37" t="s">
        <v>7590</v>
      </c>
    </row>
    <row r="77" spans="1:20">
      <c r="A77" s="37" t="s">
        <v>3054</v>
      </c>
      <c r="C77" s="37" t="s">
        <v>3054</v>
      </c>
      <c r="D77" s="37" t="s">
        <v>7727</v>
      </c>
      <c r="E77" s="37" t="b">
        <v>0</v>
      </c>
      <c r="G77" s="37" t="s">
        <v>7728</v>
      </c>
      <c r="L77" s="37"/>
      <c r="M77" s="37"/>
      <c r="N77" s="37"/>
      <c r="O77" s="37"/>
      <c r="P77" s="37" t="s">
        <v>3051</v>
      </c>
      <c r="Q77" s="37" t="s">
        <v>328</v>
      </c>
      <c r="R77" s="37" t="s">
        <v>328</v>
      </c>
      <c r="S77" s="37" t="s">
        <v>328</v>
      </c>
      <c r="T77" s="37" t="s">
        <v>7590</v>
      </c>
    </row>
    <row r="78" spans="1:20">
      <c r="A78" s="37" t="s">
        <v>3054</v>
      </c>
      <c r="C78" s="37" t="s">
        <v>3054</v>
      </c>
      <c r="D78" s="37" t="s">
        <v>7729</v>
      </c>
      <c r="E78" s="37" t="b">
        <v>0</v>
      </c>
      <c r="G78" s="37" t="s">
        <v>7730</v>
      </c>
      <c r="J78" s="37"/>
      <c r="K78" s="37"/>
      <c r="L78" s="37"/>
      <c r="M78" s="37"/>
      <c r="N78" s="37"/>
      <c r="O78" s="37"/>
      <c r="P78" s="37" t="s">
        <v>3051</v>
      </c>
      <c r="Q78" s="37" t="s">
        <v>328</v>
      </c>
      <c r="R78" s="37" t="s">
        <v>328</v>
      </c>
      <c r="S78" s="37" t="s">
        <v>328</v>
      </c>
      <c r="T78" s="37" t="s">
        <v>7590</v>
      </c>
    </row>
    <row r="79" spans="1:20">
      <c r="A79" s="37" t="s">
        <v>3054</v>
      </c>
      <c r="B79" s="37" t="s">
        <v>7731</v>
      </c>
      <c r="C79" s="37" t="s">
        <v>3054</v>
      </c>
      <c r="D79" s="37" t="s">
        <v>7732</v>
      </c>
      <c r="E79" s="37" t="b">
        <v>0</v>
      </c>
      <c r="G79" s="37" t="s">
        <v>7733</v>
      </c>
      <c r="J79" s="37"/>
      <c r="K79" s="37"/>
      <c r="L79" s="37"/>
      <c r="M79" s="37"/>
      <c r="N79" s="37"/>
      <c r="O79" s="37"/>
      <c r="P79" s="37" t="s">
        <v>3051</v>
      </c>
      <c r="Q79" s="37" t="s">
        <v>328</v>
      </c>
      <c r="R79" s="37" t="s">
        <v>328</v>
      </c>
      <c r="S79" s="37" t="s">
        <v>328</v>
      </c>
      <c r="T79" s="37" t="s">
        <v>7590</v>
      </c>
    </row>
    <row r="80" spans="1:20">
      <c r="A80" s="37" t="s">
        <v>3054</v>
      </c>
      <c r="B80" s="37" t="s">
        <v>7734</v>
      </c>
      <c r="C80" s="37" t="s">
        <v>3054</v>
      </c>
      <c r="D80" s="37" t="s">
        <v>7735</v>
      </c>
      <c r="E80" s="37" t="b">
        <v>0</v>
      </c>
      <c r="G80" s="37" t="s">
        <v>7736</v>
      </c>
      <c r="J80" s="37"/>
      <c r="K80" s="37"/>
      <c r="L80" s="37"/>
      <c r="M80" s="37"/>
      <c r="N80" s="37"/>
      <c r="O80" s="37"/>
      <c r="P80" s="37" t="s">
        <v>3051</v>
      </c>
      <c r="Q80" s="37" t="s">
        <v>328</v>
      </c>
      <c r="R80" s="37" t="s">
        <v>328</v>
      </c>
      <c r="S80" s="37" t="s">
        <v>328</v>
      </c>
      <c r="T80" s="37" t="s">
        <v>7590</v>
      </c>
    </row>
    <row r="81" spans="1:20">
      <c r="A81" s="37" t="s">
        <v>3054</v>
      </c>
      <c r="C81" s="37" t="s">
        <v>3054</v>
      </c>
      <c r="D81" s="37" t="s">
        <v>7737</v>
      </c>
      <c r="E81" s="37" t="b">
        <v>0</v>
      </c>
      <c r="G81" s="37" t="s">
        <v>7738</v>
      </c>
      <c r="J81" s="37"/>
      <c r="K81" s="37"/>
      <c r="L81" s="37"/>
      <c r="M81" s="37"/>
      <c r="N81" s="37"/>
      <c r="O81" s="37"/>
      <c r="P81" s="37" t="s">
        <v>3051</v>
      </c>
      <c r="Q81" s="37" t="s">
        <v>328</v>
      </c>
      <c r="R81" s="37" t="s">
        <v>328</v>
      </c>
      <c r="S81" s="37" t="s">
        <v>328</v>
      </c>
      <c r="T81" s="37" t="s">
        <v>7590</v>
      </c>
    </row>
    <row r="82" spans="1:20">
      <c r="A82" s="37" t="s">
        <v>3054</v>
      </c>
      <c r="C82" s="37" t="s">
        <v>3054</v>
      </c>
      <c r="D82" s="37" t="s">
        <v>7739</v>
      </c>
      <c r="E82" s="37" t="b">
        <v>0</v>
      </c>
      <c r="G82" s="37" t="s">
        <v>7740</v>
      </c>
      <c r="J82" s="37"/>
      <c r="K82" s="37"/>
      <c r="L82" s="37"/>
      <c r="M82" s="37"/>
      <c r="N82" s="37"/>
      <c r="O82" s="37"/>
      <c r="P82" s="37" t="s">
        <v>3051</v>
      </c>
      <c r="Q82" s="37" t="s">
        <v>328</v>
      </c>
      <c r="R82" s="37" t="s">
        <v>328</v>
      </c>
      <c r="S82" s="37" t="s">
        <v>328</v>
      </c>
      <c r="T82" s="37" t="s">
        <v>7590</v>
      </c>
    </row>
    <row r="83" spans="1:20">
      <c r="A83" s="37" t="s">
        <v>3054</v>
      </c>
      <c r="C83" s="37" t="s">
        <v>3054</v>
      </c>
      <c r="D83" s="37" t="s">
        <v>7741</v>
      </c>
      <c r="E83" s="37" t="b">
        <v>1</v>
      </c>
      <c r="G83" s="37" t="s">
        <v>7742</v>
      </c>
      <c r="L83" s="37"/>
      <c r="M83" s="37"/>
      <c r="N83" s="37"/>
      <c r="O83" s="37"/>
      <c r="P83" s="37" t="s">
        <v>3051</v>
      </c>
      <c r="Q83" s="37" t="s">
        <v>328</v>
      </c>
      <c r="R83" s="37" t="s">
        <v>328</v>
      </c>
      <c r="S83" s="37" t="s">
        <v>328</v>
      </c>
      <c r="T83" s="37" t="s">
        <v>7590</v>
      </c>
    </row>
    <row r="84" spans="1:20">
      <c r="A84" s="37" t="s">
        <v>3054</v>
      </c>
      <c r="C84" s="37" t="s">
        <v>3054</v>
      </c>
      <c r="D84" s="37" t="s">
        <v>7743</v>
      </c>
      <c r="E84" s="37" t="b">
        <v>0</v>
      </c>
      <c r="G84" s="37" t="s">
        <v>7744</v>
      </c>
      <c r="J84" s="37"/>
      <c r="K84" s="37"/>
      <c r="P84" s="37" t="s">
        <v>3051</v>
      </c>
      <c r="Q84" s="37" t="s">
        <v>328</v>
      </c>
      <c r="R84" s="37" t="s">
        <v>328</v>
      </c>
      <c r="S84" s="37" t="s">
        <v>328</v>
      </c>
      <c r="T84" s="37" t="s">
        <v>7590</v>
      </c>
    </row>
    <row r="85" spans="1:20">
      <c r="A85" s="37" t="s">
        <v>3054</v>
      </c>
      <c r="B85" s="37" t="s">
        <v>7745</v>
      </c>
      <c r="C85" s="37" t="s">
        <v>3054</v>
      </c>
      <c r="D85" s="37" t="s">
        <v>7746</v>
      </c>
      <c r="E85" s="37" t="b">
        <v>0</v>
      </c>
      <c r="G85" s="37" t="s">
        <v>7747</v>
      </c>
      <c r="P85" s="37" t="s">
        <v>3051</v>
      </c>
      <c r="Q85" s="37" t="s">
        <v>328</v>
      </c>
      <c r="R85" s="37" t="s">
        <v>328</v>
      </c>
      <c r="S85" s="37" t="s">
        <v>328</v>
      </c>
      <c r="T85" s="37" t="s">
        <v>7590</v>
      </c>
    </row>
    <row r="86" spans="1:20">
      <c r="A86" s="37" t="s">
        <v>3054</v>
      </c>
      <c r="C86" s="37" t="s">
        <v>3054</v>
      </c>
      <c r="D86" s="37" t="s">
        <v>7748</v>
      </c>
      <c r="E86" s="37" t="b">
        <v>0</v>
      </c>
      <c r="G86" s="37" t="s">
        <v>7749</v>
      </c>
      <c r="J86" s="37"/>
      <c r="K86" s="37"/>
      <c r="P86" s="37" t="s">
        <v>3051</v>
      </c>
      <c r="Q86" s="37" t="s">
        <v>328</v>
      </c>
      <c r="R86" s="37" t="s">
        <v>328</v>
      </c>
      <c r="S86" s="37" t="s">
        <v>328</v>
      </c>
      <c r="T86" s="37" t="s">
        <v>7590</v>
      </c>
    </row>
    <row r="87" spans="1:20">
      <c r="A87" s="37" t="s">
        <v>3054</v>
      </c>
      <c r="B87" s="37" t="s">
        <v>7750</v>
      </c>
      <c r="C87" s="37" t="s">
        <v>3054</v>
      </c>
      <c r="D87" s="37" t="s">
        <v>7751</v>
      </c>
      <c r="E87" s="37" t="b">
        <v>0</v>
      </c>
      <c r="G87" s="37" t="s">
        <v>7752</v>
      </c>
      <c r="J87" s="37"/>
      <c r="K87" s="37"/>
      <c r="L87" s="37"/>
      <c r="M87" s="37"/>
      <c r="N87" s="37"/>
      <c r="O87" s="37"/>
      <c r="P87" s="37" t="s">
        <v>3051</v>
      </c>
      <c r="Q87" s="37" t="s">
        <v>328</v>
      </c>
      <c r="R87" s="37" t="s">
        <v>328</v>
      </c>
      <c r="S87" s="37" t="s">
        <v>328</v>
      </c>
      <c r="T87" s="37" t="s">
        <v>7590</v>
      </c>
    </row>
    <row r="88" spans="1:20">
      <c r="A88" s="37" t="s">
        <v>3054</v>
      </c>
      <c r="C88" s="37" t="s">
        <v>3054</v>
      </c>
      <c r="D88" s="37" t="s">
        <v>7753</v>
      </c>
      <c r="E88" s="37" t="b">
        <v>0</v>
      </c>
      <c r="P88" s="37" t="s">
        <v>3051</v>
      </c>
      <c r="Q88" s="37" t="s">
        <v>328</v>
      </c>
      <c r="R88" s="37" t="s">
        <v>328</v>
      </c>
      <c r="S88" s="37" t="s">
        <v>328</v>
      </c>
      <c r="T88" s="37" t="s">
        <v>7590</v>
      </c>
    </row>
    <row r="89" spans="1:20">
      <c r="A89" s="37" t="s">
        <v>3054</v>
      </c>
      <c r="C89" s="37" t="s">
        <v>3054</v>
      </c>
      <c r="D89" s="37" t="s">
        <v>7754</v>
      </c>
      <c r="E89" s="37" t="b">
        <v>0</v>
      </c>
      <c r="G89" s="37" t="s">
        <v>7755</v>
      </c>
      <c r="J89" s="37"/>
      <c r="K89" s="37"/>
      <c r="P89" s="37" t="s">
        <v>3051</v>
      </c>
      <c r="Q89" s="37" t="s">
        <v>328</v>
      </c>
      <c r="R89" s="37" t="s">
        <v>328</v>
      </c>
      <c r="S89" s="37" t="s">
        <v>328</v>
      </c>
      <c r="T89" s="37" t="s">
        <v>7590</v>
      </c>
    </row>
    <row r="90" spans="1:20">
      <c r="A90" s="37" t="s">
        <v>3054</v>
      </c>
      <c r="C90" s="37" t="s">
        <v>3054</v>
      </c>
      <c r="D90" s="37" t="s">
        <v>7756</v>
      </c>
      <c r="E90" s="37" t="b">
        <v>0</v>
      </c>
      <c r="G90" s="37" t="s">
        <v>7757</v>
      </c>
      <c r="J90" s="37"/>
      <c r="K90" s="37"/>
      <c r="P90" s="37" t="s">
        <v>3051</v>
      </c>
      <c r="Q90" s="37" t="s">
        <v>328</v>
      </c>
      <c r="R90" s="37" t="s">
        <v>328</v>
      </c>
      <c r="S90" s="37" t="s">
        <v>328</v>
      </c>
      <c r="T90" s="37" t="s">
        <v>7590</v>
      </c>
    </row>
    <row r="91" spans="1:20">
      <c r="A91" s="37" t="s">
        <v>3054</v>
      </c>
      <c r="B91" s="37" t="s">
        <v>7758</v>
      </c>
      <c r="C91" s="37" t="s">
        <v>3054</v>
      </c>
      <c r="D91" s="37" t="s">
        <v>7759</v>
      </c>
      <c r="E91" s="37" t="b">
        <v>0</v>
      </c>
      <c r="G91" s="37" t="s">
        <v>7760</v>
      </c>
      <c r="P91" s="37" t="s">
        <v>3051</v>
      </c>
      <c r="Q91" s="37" t="s">
        <v>328</v>
      </c>
      <c r="R91" s="37" t="s">
        <v>328</v>
      </c>
      <c r="S91" s="37" t="s">
        <v>328</v>
      </c>
      <c r="T91" s="37" t="s">
        <v>7590</v>
      </c>
    </row>
    <row r="92" spans="1:20">
      <c r="A92" s="37" t="s">
        <v>3054</v>
      </c>
      <c r="B92" s="37" t="s">
        <v>7761</v>
      </c>
      <c r="C92" s="37" t="s">
        <v>3054</v>
      </c>
      <c r="D92" s="37" t="s">
        <v>7762</v>
      </c>
      <c r="E92" s="37" t="b">
        <v>0</v>
      </c>
      <c r="G92" s="37" t="s">
        <v>7763</v>
      </c>
      <c r="P92" s="37" t="s">
        <v>3051</v>
      </c>
      <c r="Q92" s="37" t="s">
        <v>328</v>
      </c>
      <c r="R92" s="37" t="s">
        <v>328</v>
      </c>
      <c r="S92" s="37" t="s">
        <v>328</v>
      </c>
      <c r="T92" s="37" t="s">
        <v>7590</v>
      </c>
    </row>
    <row r="93" spans="1:20">
      <c r="A93" s="37" t="s">
        <v>3054</v>
      </c>
      <c r="B93" s="37" t="s">
        <v>7764</v>
      </c>
      <c r="C93" s="37" t="s">
        <v>3054</v>
      </c>
      <c r="D93" s="37" t="s">
        <v>7765</v>
      </c>
      <c r="E93" s="37" t="b">
        <v>1</v>
      </c>
      <c r="G93" s="37" t="s">
        <v>7766</v>
      </c>
      <c r="P93" s="37" t="s">
        <v>3051</v>
      </c>
      <c r="Q93" s="37" t="s">
        <v>328</v>
      </c>
      <c r="R93" s="37" t="s">
        <v>328</v>
      </c>
      <c r="S93" s="37" t="s">
        <v>328</v>
      </c>
      <c r="T93" s="37" t="s">
        <v>7590</v>
      </c>
    </row>
    <row r="94" spans="1:20">
      <c r="A94" s="37" t="s">
        <v>3054</v>
      </c>
      <c r="C94" s="37" t="s">
        <v>3054</v>
      </c>
      <c r="D94" s="37" t="s">
        <v>7767</v>
      </c>
      <c r="E94" s="37" t="b">
        <v>0</v>
      </c>
      <c r="G94" s="37" t="s">
        <v>7768</v>
      </c>
      <c r="P94" s="37" t="s">
        <v>3051</v>
      </c>
      <c r="Q94" s="37" t="s">
        <v>328</v>
      </c>
      <c r="R94" s="37" t="s">
        <v>328</v>
      </c>
      <c r="S94" s="37" t="s">
        <v>328</v>
      </c>
      <c r="T94" s="37" t="s">
        <v>7590</v>
      </c>
    </row>
    <row r="95" spans="1:20">
      <c r="A95" s="37" t="s">
        <v>3054</v>
      </c>
      <c r="C95" s="37" t="s">
        <v>3054</v>
      </c>
      <c r="D95" s="37" t="s">
        <v>7769</v>
      </c>
      <c r="E95" s="37" t="b">
        <v>0</v>
      </c>
      <c r="G95" s="37" t="s">
        <v>7770</v>
      </c>
      <c r="J95" s="37"/>
      <c r="K95" s="37"/>
      <c r="P95" s="37" t="s">
        <v>3051</v>
      </c>
      <c r="Q95" s="37" t="s">
        <v>328</v>
      </c>
      <c r="R95" s="37" t="s">
        <v>328</v>
      </c>
      <c r="S95" s="37" t="s">
        <v>328</v>
      </c>
      <c r="T95" s="37" t="s">
        <v>7590</v>
      </c>
    </row>
    <row r="96" spans="1:20">
      <c r="A96" s="37" t="s">
        <v>3054</v>
      </c>
      <c r="C96" s="37" t="s">
        <v>3054</v>
      </c>
      <c r="D96" s="37" t="s">
        <v>7652</v>
      </c>
      <c r="E96" s="37" t="b">
        <v>0</v>
      </c>
      <c r="G96" s="37" t="s">
        <v>7771</v>
      </c>
      <c r="J96" s="37"/>
      <c r="K96" s="37"/>
      <c r="P96" s="37" t="s">
        <v>3051</v>
      </c>
      <c r="Q96" s="37" t="s">
        <v>328</v>
      </c>
      <c r="R96" s="37" t="s">
        <v>328</v>
      </c>
      <c r="S96" s="37" t="s">
        <v>328</v>
      </c>
      <c r="T96" s="37" t="s">
        <v>7590</v>
      </c>
    </row>
    <row r="97" spans="1:20">
      <c r="A97" s="37" t="s">
        <v>3054</v>
      </c>
      <c r="B97" s="37" t="s">
        <v>7772</v>
      </c>
      <c r="C97" s="37" t="s">
        <v>3054</v>
      </c>
      <c r="D97" s="37" t="s">
        <v>7773</v>
      </c>
      <c r="E97" s="37" t="b">
        <v>1</v>
      </c>
      <c r="G97" s="37" t="s">
        <v>7774</v>
      </c>
      <c r="P97" s="37" t="s">
        <v>3051</v>
      </c>
      <c r="Q97" s="37" t="s">
        <v>328</v>
      </c>
      <c r="R97" s="37" t="s">
        <v>328</v>
      </c>
      <c r="S97" s="37" t="s">
        <v>328</v>
      </c>
      <c r="T97" s="37" t="s">
        <v>7590</v>
      </c>
    </row>
    <row r="98" spans="1:20">
      <c r="A98" s="37" t="s">
        <v>3054</v>
      </c>
      <c r="C98" s="37" t="s">
        <v>3054</v>
      </c>
      <c r="D98" s="37" t="s">
        <v>7775</v>
      </c>
      <c r="E98" s="37" t="b">
        <v>0</v>
      </c>
      <c r="G98" s="37" t="s">
        <v>7776</v>
      </c>
      <c r="J98" s="37"/>
      <c r="K98" s="37"/>
      <c r="P98" s="37" t="s">
        <v>3051</v>
      </c>
      <c r="Q98" s="37" t="s">
        <v>328</v>
      </c>
      <c r="R98" s="37" t="s">
        <v>328</v>
      </c>
      <c r="S98" s="37" t="s">
        <v>328</v>
      </c>
      <c r="T98" s="37" t="s">
        <v>7590</v>
      </c>
    </row>
    <row r="99" spans="1:20">
      <c r="A99" s="37" t="s">
        <v>3054</v>
      </c>
      <c r="C99" s="37" t="s">
        <v>3054</v>
      </c>
      <c r="D99" s="37" t="s">
        <v>7777</v>
      </c>
      <c r="E99" s="37" t="b">
        <v>0</v>
      </c>
      <c r="G99" s="37" t="s">
        <v>7778</v>
      </c>
      <c r="P99" s="37" t="s">
        <v>3051</v>
      </c>
      <c r="Q99" s="37" t="s">
        <v>328</v>
      </c>
      <c r="R99" s="37" t="s">
        <v>328</v>
      </c>
      <c r="S99" s="37" t="s">
        <v>328</v>
      </c>
      <c r="T99" s="37" t="s">
        <v>7590</v>
      </c>
    </row>
    <row r="100" spans="1:20">
      <c r="A100" s="37" t="s">
        <v>3054</v>
      </c>
      <c r="C100" s="37" t="s">
        <v>3054</v>
      </c>
      <c r="D100" s="37" t="s">
        <v>7779</v>
      </c>
      <c r="E100" s="37" t="b">
        <v>0</v>
      </c>
      <c r="G100" s="37" t="s">
        <v>7780</v>
      </c>
      <c r="J100" s="37"/>
      <c r="K100" s="37"/>
      <c r="P100" s="37" t="s">
        <v>3051</v>
      </c>
      <c r="Q100" s="37" t="s">
        <v>328</v>
      </c>
      <c r="R100" s="37" t="s">
        <v>328</v>
      </c>
      <c r="S100" s="37" t="s">
        <v>328</v>
      </c>
      <c r="T100" s="37" t="s">
        <v>7590</v>
      </c>
    </row>
    <row r="101" spans="1:20">
      <c r="A101" s="37" t="s">
        <v>3054</v>
      </c>
      <c r="C101" s="37" t="s">
        <v>3054</v>
      </c>
      <c r="D101" s="37" t="s">
        <v>7781</v>
      </c>
      <c r="E101" s="37" t="b">
        <v>0</v>
      </c>
      <c r="G101" s="37" t="s">
        <v>7782</v>
      </c>
      <c r="J101" s="37"/>
      <c r="K101" s="37"/>
      <c r="P101" s="37" t="s">
        <v>3051</v>
      </c>
      <c r="Q101" s="37" t="s">
        <v>328</v>
      </c>
      <c r="R101" s="37" t="s">
        <v>328</v>
      </c>
      <c r="S101" s="37" t="s">
        <v>328</v>
      </c>
      <c r="T101" s="37" t="s">
        <v>7590</v>
      </c>
    </row>
    <row r="102" spans="1:20">
      <c r="A102" s="37" t="s">
        <v>3054</v>
      </c>
      <c r="B102" s="37" t="s">
        <v>7783</v>
      </c>
      <c r="C102" s="37" t="s">
        <v>3054</v>
      </c>
      <c r="D102" s="37" t="s">
        <v>7784</v>
      </c>
      <c r="E102" s="37" t="b">
        <v>0</v>
      </c>
      <c r="G102" s="37" t="s">
        <v>7785</v>
      </c>
      <c r="P102" s="37" t="s">
        <v>3051</v>
      </c>
      <c r="Q102" s="37" t="s">
        <v>328</v>
      </c>
      <c r="R102" s="37" t="s">
        <v>328</v>
      </c>
      <c r="S102" s="37" t="s">
        <v>328</v>
      </c>
      <c r="T102" s="37" t="s">
        <v>7590</v>
      </c>
    </row>
    <row r="103" spans="1:20">
      <c r="A103" s="37" t="s">
        <v>3054</v>
      </c>
      <c r="C103" s="37" t="s">
        <v>3054</v>
      </c>
      <c r="D103" s="37" t="s">
        <v>7786</v>
      </c>
      <c r="E103" s="37" t="b">
        <v>0</v>
      </c>
      <c r="G103" s="37" t="s">
        <v>7787</v>
      </c>
      <c r="J103" s="37"/>
      <c r="K103" s="37"/>
      <c r="P103" s="37" t="s">
        <v>3051</v>
      </c>
      <c r="Q103" s="37" t="s">
        <v>328</v>
      </c>
      <c r="R103" s="37" t="s">
        <v>328</v>
      </c>
      <c r="S103" s="37" t="s">
        <v>328</v>
      </c>
      <c r="T103" s="37" t="s">
        <v>7590</v>
      </c>
    </row>
    <row r="104" spans="1:20">
      <c r="A104" s="37" t="s">
        <v>3054</v>
      </c>
      <c r="C104" s="37" t="s">
        <v>3054</v>
      </c>
      <c r="D104" s="37" t="s">
        <v>7788</v>
      </c>
      <c r="E104" s="37" t="b">
        <v>0</v>
      </c>
      <c r="G104" s="37" t="s">
        <v>7789</v>
      </c>
      <c r="J104" s="37"/>
      <c r="K104" s="37"/>
      <c r="P104" s="37" t="s">
        <v>3051</v>
      </c>
      <c r="Q104" s="37" t="s">
        <v>328</v>
      </c>
      <c r="R104" s="37" t="s">
        <v>328</v>
      </c>
      <c r="S104" s="37" t="s">
        <v>328</v>
      </c>
      <c r="T104" s="37" t="s">
        <v>7590</v>
      </c>
    </row>
    <row r="105" spans="1:20">
      <c r="A105" s="37" t="s">
        <v>3054</v>
      </c>
      <c r="C105" s="37" t="s">
        <v>3054</v>
      </c>
      <c r="D105" s="37" t="s">
        <v>7790</v>
      </c>
      <c r="E105" s="37" t="b">
        <v>0</v>
      </c>
      <c r="G105" s="37" t="s">
        <v>7791</v>
      </c>
      <c r="J105" s="37"/>
      <c r="K105" s="37"/>
      <c r="P105" s="37" t="s">
        <v>3051</v>
      </c>
      <c r="Q105" s="37" t="s">
        <v>328</v>
      </c>
      <c r="R105" s="37" t="s">
        <v>328</v>
      </c>
      <c r="S105" s="37" t="s">
        <v>328</v>
      </c>
      <c r="T105" s="37" t="s">
        <v>7590</v>
      </c>
    </row>
    <row r="106" spans="1:20">
      <c r="A106" s="37" t="s">
        <v>3054</v>
      </c>
      <c r="C106" s="37" t="s">
        <v>3054</v>
      </c>
      <c r="D106" s="37" t="s">
        <v>7792</v>
      </c>
      <c r="E106" s="37" t="b">
        <v>0</v>
      </c>
      <c r="G106" s="37" t="s">
        <v>7793</v>
      </c>
      <c r="J106" s="37"/>
      <c r="K106" s="37"/>
      <c r="P106" s="37" t="s">
        <v>3051</v>
      </c>
      <c r="Q106" s="37" t="s">
        <v>328</v>
      </c>
      <c r="R106" s="37" t="s">
        <v>328</v>
      </c>
      <c r="S106" s="37" t="s">
        <v>328</v>
      </c>
      <c r="T106" s="37" t="s">
        <v>7590</v>
      </c>
    </row>
    <row r="107" spans="1:20">
      <c r="A107" s="37" t="s">
        <v>7794</v>
      </c>
      <c r="B107" s="37" t="s">
        <v>7795</v>
      </c>
      <c r="C107" s="37" t="s">
        <v>7794</v>
      </c>
      <c r="D107" s="37" t="s">
        <v>7796</v>
      </c>
      <c r="E107" s="37" t="b">
        <v>0</v>
      </c>
      <c r="F107" s="37" t="s">
        <v>7797</v>
      </c>
      <c r="G107" s="37" t="s">
        <v>7798</v>
      </c>
      <c r="H107" s="37" t="s">
        <v>330</v>
      </c>
      <c r="I107" s="39" t="s">
        <v>7799</v>
      </c>
      <c r="J107" s="40">
        <v>82</v>
      </c>
      <c r="K107" s="40">
        <v>0</v>
      </c>
      <c r="L107" s="40">
        <v>0</v>
      </c>
      <c r="M107" s="40">
        <v>0</v>
      </c>
      <c r="N107" s="40">
        <v>0</v>
      </c>
      <c r="O107" s="40" t="s">
        <v>7800</v>
      </c>
      <c r="P107" s="37" t="s">
        <v>3013</v>
      </c>
      <c r="Q107" s="37" t="s">
        <v>328</v>
      </c>
      <c r="R107" s="37" t="s">
        <v>328</v>
      </c>
      <c r="S107" s="37" t="s">
        <v>328</v>
      </c>
      <c r="T107" s="37" t="s">
        <v>7590</v>
      </c>
    </row>
    <row r="108" spans="1:20">
      <c r="A108" s="37" t="s">
        <v>7794</v>
      </c>
      <c r="B108" s="37" t="s">
        <v>7801</v>
      </c>
      <c r="C108" s="37" t="s">
        <v>7794</v>
      </c>
      <c r="D108" s="37" t="s">
        <v>7802</v>
      </c>
      <c r="E108" s="37" t="b">
        <v>0</v>
      </c>
      <c r="F108" s="37" t="s">
        <v>7803</v>
      </c>
      <c r="G108" s="37" t="s">
        <v>7804</v>
      </c>
      <c r="H108" s="37" t="s">
        <v>330</v>
      </c>
      <c r="I108" s="39" t="s">
        <v>7805</v>
      </c>
      <c r="J108" s="40">
        <v>33.5</v>
      </c>
      <c r="K108" s="40">
        <v>0</v>
      </c>
      <c r="L108" s="40">
        <v>0</v>
      </c>
      <c r="M108" s="40">
        <v>0</v>
      </c>
      <c r="N108" s="40">
        <v>0</v>
      </c>
      <c r="O108" s="40" t="s">
        <v>7800</v>
      </c>
      <c r="P108" s="37" t="s">
        <v>3013</v>
      </c>
      <c r="Q108" s="37" t="s">
        <v>328</v>
      </c>
      <c r="R108" s="37" t="s">
        <v>328</v>
      </c>
      <c r="S108" s="37" t="s">
        <v>328</v>
      </c>
      <c r="T108" s="37" t="s">
        <v>7590</v>
      </c>
    </row>
    <row r="109" spans="1:20">
      <c r="A109" s="37" t="s">
        <v>7794</v>
      </c>
      <c r="C109" s="37" t="s">
        <v>7794</v>
      </c>
      <c r="D109" s="37" t="s">
        <v>7806</v>
      </c>
      <c r="E109" s="37" t="b">
        <v>0</v>
      </c>
      <c r="F109" s="37" t="s">
        <v>7807</v>
      </c>
      <c r="G109" s="37" t="s">
        <v>7808</v>
      </c>
      <c r="H109" s="37" t="s">
        <v>324</v>
      </c>
      <c r="J109" s="40" t="s">
        <v>7809</v>
      </c>
      <c r="K109" s="40" t="s">
        <v>7809</v>
      </c>
      <c r="L109" s="40">
        <v>0</v>
      </c>
      <c r="M109" s="40">
        <v>0</v>
      </c>
      <c r="N109" s="40">
        <v>0</v>
      </c>
      <c r="O109" s="40" t="s">
        <v>7810</v>
      </c>
      <c r="P109" s="37" t="s">
        <v>3018</v>
      </c>
      <c r="Q109" s="37" t="s">
        <v>3013</v>
      </c>
      <c r="R109" s="37" t="s">
        <v>328</v>
      </c>
      <c r="S109" s="37" t="s">
        <v>328</v>
      </c>
      <c r="T109" s="37" t="s">
        <v>7590</v>
      </c>
    </row>
    <row r="110" spans="1:20">
      <c r="A110" s="37" t="s">
        <v>7794</v>
      </c>
      <c r="B110" s="37" t="s">
        <v>7811</v>
      </c>
      <c r="C110" s="37" t="s">
        <v>7794</v>
      </c>
      <c r="D110" s="37" t="s">
        <v>7812</v>
      </c>
      <c r="E110" s="37" t="b">
        <v>0</v>
      </c>
      <c r="F110" s="37" t="s">
        <v>7813</v>
      </c>
      <c r="G110" s="37" t="s">
        <v>7814</v>
      </c>
      <c r="H110" s="37" t="s">
        <v>330</v>
      </c>
      <c r="I110" s="39" t="s">
        <v>7815</v>
      </c>
      <c r="J110" s="40">
        <v>21</v>
      </c>
      <c r="K110" s="40">
        <v>0</v>
      </c>
      <c r="L110" s="40">
        <v>0</v>
      </c>
      <c r="M110" s="40">
        <v>24</v>
      </c>
      <c r="N110" s="40">
        <v>0</v>
      </c>
      <c r="O110" s="40" t="s">
        <v>7800</v>
      </c>
      <c r="P110" s="37" t="s">
        <v>3013</v>
      </c>
      <c r="Q110" s="37" t="s">
        <v>328</v>
      </c>
      <c r="R110" s="37" t="s">
        <v>328</v>
      </c>
      <c r="S110" s="37" t="s">
        <v>328</v>
      </c>
      <c r="T110" s="37" t="s">
        <v>7590</v>
      </c>
    </row>
    <row r="111" spans="1:20">
      <c r="A111" s="37" t="s">
        <v>7794</v>
      </c>
      <c r="B111" s="37" t="s">
        <v>7816</v>
      </c>
      <c r="C111" s="37" t="s">
        <v>7794</v>
      </c>
      <c r="D111" s="37" t="s">
        <v>7817</v>
      </c>
      <c r="E111" s="37" t="b">
        <v>0</v>
      </c>
      <c r="F111" s="37" t="s">
        <v>7818</v>
      </c>
      <c r="G111" s="37" t="s">
        <v>7819</v>
      </c>
      <c r="H111" s="37" t="s">
        <v>330</v>
      </c>
      <c r="I111" s="39" t="s">
        <v>7820</v>
      </c>
      <c r="J111" s="40">
        <v>26</v>
      </c>
      <c r="K111" s="40">
        <v>0</v>
      </c>
      <c r="L111" s="40">
        <v>0</v>
      </c>
      <c r="M111" s="40">
        <v>16</v>
      </c>
      <c r="N111" s="40">
        <v>0</v>
      </c>
      <c r="O111" s="40" t="s">
        <v>7800</v>
      </c>
      <c r="P111" s="37" t="s">
        <v>3013</v>
      </c>
      <c r="Q111" s="37" t="s">
        <v>328</v>
      </c>
      <c r="R111" s="37" t="s">
        <v>328</v>
      </c>
      <c r="S111" s="37" t="s">
        <v>328</v>
      </c>
      <c r="T111" s="37" t="s">
        <v>7590</v>
      </c>
    </row>
    <row r="112" spans="1:20">
      <c r="A112" s="37" t="s">
        <v>7794</v>
      </c>
      <c r="C112" s="37" t="s">
        <v>7794</v>
      </c>
      <c r="D112" s="37" t="s">
        <v>7821</v>
      </c>
      <c r="E112" s="37" t="b">
        <v>0</v>
      </c>
      <c r="F112" s="37" t="s">
        <v>7822</v>
      </c>
      <c r="G112" s="37" t="s">
        <v>7823</v>
      </c>
      <c r="I112" s="39"/>
      <c r="J112" s="40" t="s">
        <v>7800</v>
      </c>
      <c r="K112" s="40" t="s">
        <v>7800</v>
      </c>
      <c r="L112" s="40" t="s">
        <v>7800</v>
      </c>
      <c r="M112" s="40" t="s">
        <v>7800</v>
      </c>
      <c r="N112" s="40" t="s">
        <v>7809</v>
      </c>
      <c r="O112" s="40" t="s">
        <v>7800</v>
      </c>
      <c r="P112" s="37" t="s">
        <v>328</v>
      </c>
      <c r="Q112" s="37" t="s">
        <v>328</v>
      </c>
      <c r="R112" s="37" t="s">
        <v>328</v>
      </c>
      <c r="S112" s="37" t="s">
        <v>328</v>
      </c>
      <c r="T112" s="37" t="s">
        <v>7590</v>
      </c>
    </row>
    <row r="113" spans="1:20">
      <c r="A113" s="37" t="s">
        <v>7794</v>
      </c>
      <c r="B113" s="37" t="s">
        <v>7824</v>
      </c>
      <c r="C113" s="37" t="s">
        <v>7794</v>
      </c>
      <c r="D113" s="37" t="s">
        <v>7825</v>
      </c>
      <c r="E113" s="37" t="b">
        <v>0</v>
      </c>
      <c r="F113" s="37" t="s">
        <v>7826</v>
      </c>
      <c r="G113" s="37" t="s">
        <v>7827</v>
      </c>
      <c r="H113" s="37" t="s">
        <v>330</v>
      </c>
      <c r="I113" s="39" t="s">
        <v>7828</v>
      </c>
      <c r="J113" s="40" t="s">
        <v>7829</v>
      </c>
      <c r="K113" s="40">
        <v>0</v>
      </c>
      <c r="L113" s="40">
        <v>0</v>
      </c>
      <c r="M113" s="40">
        <v>0</v>
      </c>
      <c r="N113" s="40" t="s">
        <v>7830</v>
      </c>
      <c r="O113" s="40" t="s">
        <v>7800</v>
      </c>
      <c r="P113" s="37" t="s">
        <v>3013</v>
      </c>
      <c r="Q113" s="37" t="s">
        <v>328</v>
      </c>
      <c r="R113" s="37" t="s">
        <v>328</v>
      </c>
      <c r="S113" s="37" t="s">
        <v>328</v>
      </c>
      <c r="T113" s="37" t="s">
        <v>7590</v>
      </c>
    </row>
    <row r="114" spans="1:20">
      <c r="A114" s="37" t="s">
        <v>7794</v>
      </c>
      <c r="B114" s="37" t="s">
        <v>7831</v>
      </c>
      <c r="C114" s="37" t="s">
        <v>7794</v>
      </c>
      <c r="D114" s="37" t="s">
        <v>615</v>
      </c>
      <c r="E114" s="37" t="b">
        <v>0</v>
      </c>
      <c r="F114" s="37" t="s">
        <v>7832</v>
      </c>
      <c r="G114" s="37" t="s">
        <v>7833</v>
      </c>
      <c r="H114" s="37" t="s">
        <v>324</v>
      </c>
      <c r="J114" s="40" t="s">
        <v>7800</v>
      </c>
      <c r="K114" s="40" t="s">
        <v>7800</v>
      </c>
      <c r="L114" s="40" t="s">
        <v>7800</v>
      </c>
      <c r="M114" s="40" t="s">
        <v>7800</v>
      </c>
      <c r="N114" s="40" t="s">
        <v>7809</v>
      </c>
      <c r="O114" s="40" t="s">
        <v>7800</v>
      </c>
      <c r="P114" s="37" t="s">
        <v>3252</v>
      </c>
      <c r="Q114" s="37" t="s">
        <v>328</v>
      </c>
      <c r="R114" s="37" t="s">
        <v>328</v>
      </c>
      <c r="S114" s="37" t="s">
        <v>328</v>
      </c>
      <c r="T114" s="37" t="s">
        <v>7590</v>
      </c>
    </row>
    <row r="115" spans="1:20">
      <c r="A115" s="37" t="s">
        <v>7794</v>
      </c>
      <c r="C115" s="37" t="s">
        <v>7794</v>
      </c>
      <c r="D115" s="37" t="s">
        <v>7834</v>
      </c>
      <c r="E115" s="37" t="b">
        <v>0</v>
      </c>
      <c r="F115" s="37" t="s">
        <v>7835</v>
      </c>
      <c r="G115" s="37" t="s">
        <v>7836</v>
      </c>
      <c r="H115" s="37" t="s">
        <v>324</v>
      </c>
      <c r="J115" s="40" t="s">
        <v>7800</v>
      </c>
      <c r="K115" s="40" t="s">
        <v>7800</v>
      </c>
      <c r="L115" s="40" t="s">
        <v>7800</v>
      </c>
      <c r="M115" s="40" t="s">
        <v>7800</v>
      </c>
      <c r="N115" s="40" t="s">
        <v>7809</v>
      </c>
      <c r="O115" s="40" t="s">
        <v>7800</v>
      </c>
      <c r="P115" s="37" t="s">
        <v>3252</v>
      </c>
      <c r="Q115" s="37" t="s">
        <v>328</v>
      </c>
      <c r="R115" s="37" t="s">
        <v>328</v>
      </c>
      <c r="S115" s="37" t="s">
        <v>328</v>
      </c>
      <c r="T115" s="37" t="s">
        <v>7590</v>
      </c>
    </row>
    <row r="116" spans="1:20">
      <c r="A116" s="37" t="s">
        <v>7794</v>
      </c>
      <c r="C116" s="37" t="s">
        <v>7794</v>
      </c>
      <c r="D116" s="37" t="s">
        <v>7837</v>
      </c>
      <c r="E116" s="37" t="b">
        <v>0</v>
      </c>
      <c r="F116" s="37" t="s">
        <v>7838</v>
      </c>
      <c r="G116" s="37" t="s">
        <v>7839</v>
      </c>
      <c r="H116" s="37" t="s">
        <v>324</v>
      </c>
      <c r="J116" s="40" t="s">
        <v>7809</v>
      </c>
      <c r="K116" s="40" t="s">
        <v>7800</v>
      </c>
      <c r="L116" s="40" t="s">
        <v>7800</v>
      </c>
      <c r="M116" s="40" t="s">
        <v>7800</v>
      </c>
      <c r="N116" s="40" t="s">
        <v>7809</v>
      </c>
      <c r="O116" s="40" t="s">
        <v>7800</v>
      </c>
      <c r="P116" s="37" t="s">
        <v>3013</v>
      </c>
      <c r="Q116" s="37" t="s">
        <v>328</v>
      </c>
      <c r="R116" s="37" t="s">
        <v>328</v>
      </c>
      <c r="S116" s="37" t="s">
        <v>328</v>
      </c>
      <c r="T116" s="37" t="s">
        <v>7590</v>
      </c>
    </row>
    <row r="117" spans="1:20">
      <c r="A117" s="37" t="s">
        <v>7794</v>
      </c>
      <c r="C117" s="37" t="s">
        <v>7794</v>
      </c>
      <c r="D117" s="37" t="s">
        <v>7840</v>
      </c>
      <c r="E117" s="37" t="b">
        <v>0</v>
      </c>
      <c r="F117" s="37" t="s">
        <v>7841</v>
      </c>
      <c r="G117" s="37" t="s">
        <v>7842</v>
      </c>
      <c r="H117" s="37" t="s">
        <v>324</v>
      </c>
      <c r="J117" s="40" t="s">
        <v>7800</v>
      </c>
      <c r="K117" s="40" t="s">
        <v>7809</v>
      </c>
      <c r="L117" s="40" t="s">
        <v>7800</v>
      </c>
      <c r="M117" s="40" t="s">
        <v>7800</v>
      </c>
      <c r="N117" s="40" t="s">
        <v>7809</v>
      </c>
      <c r="O117" s="40" t="s">
        <v>7800</v>
      </c>
      <c r="P117" s="37" t="s">
        <v>3018</v>
      </c>
      <c r="Q117" s="37" t="s">
        <v>328</v>
      </c>
      <c r="R117" s="37" t="s">
        <v>328</v>
      </c>
      <c r="S117" s="37" t="s">
        <v>328</v>
      </c>
      <c r="T117" s="37" t="s">
        <v>7590</v>
      </c>
    </row>
    <row r="118" spans="1:20">
      <c r="A118" s="37" t="s">
        <v>7794</v>
      </c>
      <c r="B118" s="37" t="s">
        <v>7843</v>
      </c>
      <c r="C118" s="37" t="s">
        <v>7794</v>
      </c>
      <c r="D118" s="41" t="s">
        <v>7844</v>
      </c>
      <c r="E118" s="37" t="b">
        <v>0</v>
      </c>
      <c r="F118" s="37" t="s">
        <v>7845</v>
      </c>
      <c r="G118" s="37" t="s">
        <v>7846</v>
      </c>
      <c r="H118" s="37" t="s">
        <v>330</v>
      </c>
      <c r="I118" s="39" t="s">
        <v>7847</v>
      </c>
      <c r="J118" s="40">
        <v>0</v>
      </c>
      <c r="K118" s="40">
        <v>0</v>
      </c>
      <c r="L118" s="40">
        <v>0</v>
      </c>
      <c r="M118" s="40">
        <v>18</v>
      </c>
      <c r="N118" s="40">
        <v>23</v>
      </c>
      <c r="O118" s="40" t="s">
        <v>7800</v>
      </c>
      <c r="P118" s="37" t="s">
        <v>328</v>
      </c>
      <c r="Q118" s="37" t="s">
        <v>328</v>
      </c>
      <c r="R118" s="37" t="s">
        <v>328</v>
      </c>
      <c r="S118" s="37" t="s">
        <v>328</v>
      </c>
      <c r="T118" s="37" t="s">
        <v>7590</v>
      </c>
    </row>
    <row r="119" spans="1:20">
      <c r="A119" s="37" t="s">
        <v>7794</v>
      </c>
      <c r="B119" s="37" t="s">
        <v>7848</v>
      </c>
      <c r="C119" s="37" t="s">
        <v>7794</v>
      </c>
      <c r="D119" s="37" t="s">
        <v>7849</v>
      </c>
      <c r="E119" s="37" t="b">
        <v>0</v>
      </c>
      <c r="F119" s="37" t="s">
        <v>7850</v>
      </c>
      <c r="G119" s="37" t="s">
        <v>7851</v>
      </c>
      <c r="H119" s="37" t="s">
        <v>330</v>
      </c>
      <c r="I119" s="39" t="s">
        <v>7852</v>
      </c>
      <c r="J119" s="40">
        <v>0</v>
      </c>
      <c r="K119" s="40" t="s">
        <v>7809</v>
      </c>
      <c r="L119" s="40">
        <v>0</v>
      </c>
      <c r="M119" s="40" t="s">
        <v>7809</v>
      </c>
      <c r="N119" s="40" t="s">
        <v>7809</v>
      </c>
      <c r="O119" s="40" t="s">
        <v>7800</v>
      </c>
      <c r="P119" s="37" t="s">
        <v>3018</v>
      </c>
      <c r="Q119" s="37" t="s">
        <v>328</v>
      </c>
      <c r="R119" s="37" t="s">
        <v>328</v>
      </c>
      <c r="S119" s="37" t="s">
        <v>328</v>
      </c>
      <c r="T119" s="37" t="s">
        <v>7590</v>
      </c>
    </row>
    <row r="120" spans="1:20">
      <c r="A120" s="37" t="s">
        <v>7794</v>
      </c>
      <c r="C120" s="37" t="s">
        <v>7794</v>
      </c>
      <c r="D120" s="37" t="s">
        <v>7853</v>
      </c>
      <c r="E120" s="37" t="b">
        <v>0</v>
      </c>
      <c r="I120" s="39"/>
      <c r="J120" s="40" t="s">
        <v>7800</v>
      </c>
      <c r="K120" s="40" t="s">
        <v>7854</v>
      </c>
      <c r="L120" s="40" t="s">
        <v>7800</v>
      </c>
      <c r="M120" s="40" t="s">
        <v>7855</v>
      </c>
      <c r="N120" s="40" t="s">
        <v>7856</v>
      </c>
      <c r="O120" s="40" t="s">
        <v>7800</v>
      </c>
      <c r="P120" s="37" t="s">
        <v>3018</v>
      </c>
      <c r="Q120" s="37" t="s">
        <v>328</v>
      </c>
      <c r="R120" s="37" t="s">
        <v>328</v>
      </c>
      <c r="S120" s="37" t="s">
        <v>328</v>
      </c>
      <c r="T120" s="37" t="s">
        <v>7590</v>
      </c>
    </row>
    <row r="121" spans="1:20">
      <c r="A121" s="37" t="s">
        <v>7794</v>
      </c>
      <c r="B121" s="37" t="s">
        <v>7857</v>
      </c>
      <c r="C121" s="37" t="s">
        <v>7794</v>
      </c>
      <c r="D121" s="37" t="s">
        <v>7858</v>
      </c>
      <c r="E121" s="37" t="b">
        <v>0</v>
      </c>
      <c r="I121" s="39"/>
      <c r="J121" s="40" t="s">
        <v>7800</v>
      </c>
      <c r="K121" s="40" t="s">
        <v>7859</v>
      </c>
      <c r="L121" s="40" t="s">
        <v>7800</v>
      </c>
      <c r="M121" s="40" t="s">
        <v>7860</v>
      </c>
      <c r="N121" s="40" t="s">
        <v>7861</v>
      </c>
      <c r="O121" s="40" t="s">
        <v>7800</v>
      </c>
      <c r="P121" s="37" t="s">
        <v>3018</v>
      </c>
      <c r="Q121" s="37" t="s">
        <v>328</v>
      </c>
      <c r="R121" s="37" t="s">
        <v>328</v>
      </c>
      <c r="S121" s="37" t="s">
        <v>328</v>
      </c>
      <c r="T121" s="37" t="s">
        <v>7590</v>
      </c>
    </row>
    <row r="122" spans="1:20">
      <c r="A122" s="37" t="s">
        <v>7794</v>
      </c>
      <c r="B122" s="37" t="s">
        <v>7862</v>
      </c>
      <c r="C122" s="37" t="s">
        <v>7794</v>
      </c>
      <c r="D122" s="37" t="s">
        <v>7863</v>
      </c>
      <c r="E122" s="37" t="b">
        <v>0</v>
      </c>
      <c r="G122" s="37" t="s">
        <v>7864</v>
      </c>
      <c r="H122" s="37" t="s">
        <v>324</v>
      </c>
      <c r="J122" s="40" t="s">
        <v>7809</v>
      </c>
      <c r="K122" s="40" t="s">
        <v>7809</v>
      </c>
      <c r="L122" s="40" t="s">
        <v>7809</v>
      </c>
      <c r="M122" s="40" t="s">
        <v>7809</v>
      </c>
      <c r="N122" s="40" t="s">
        <v>7800</v>
      </c>
      <c r="O122" s="40" t="s">
        <v>7800</v>
      </c>
      <c r="P122" s="37" t="s">
        <v>3018</v>
      </c>
      <c r="Q122" s="37" t="s">
        <v>3007</v>
      </c>
      <c r="R122" s="37" t="s">
        <v>3013</v>
      </c>
      <c r="S122" s="37" t="s">
        <v>328</v>
      </c>
      <c r="T122" s="37" t="s">
        <v>7865</v>
      </c>
    </row>
    <row r="123" spans="1:20">
      <c r="A123" s="37" t="s">
        <v>7794</v>
      </c>
      <c r="C123" s="37" t="s">
        <v>7794</v>
      </c>
      <c r="D123" s="37" t="s">
        <v>7866</v>
      </c>
      <c r="E123" s="37" t="b">
        <v>0</v>
      </c>
      <c r="G123" s="37" t="s">
        <v>7867</v>
      </c>
      <c r="H123" s="37" t="s">
        <v>330</v>
      </c>
      <c r="J123" s="40" t="s">
        <v>7809</v>
      </c>
      <c r="K123" s="40" t="s">
        <v>7809</v>
      </c>
      <c r="L123" s="40" t="s">
        <v>7809</v>
      </c>
      <c r="M123" s="40" t="s">
        <v>7809</v>
      </c>
      <c r="N123" s="40" t="s">
        <v>7800</v>
      </c>
      <c r="O123" s="40" t="s">
        <v>7800</v>
      </c>
      <c r="P123" s="37" t="s">
        <v>3018</v>
      </c>
      <c r="Q123" s="37" t="s">
        <v>3007</v>
      </c>
      <c r="R123" s="37" t="s">
        <v>3013</v>
      </c>
      <c r="S123" s="37" t="s">
        <v>328</v>
      </c>
      <c r="T123" s="37" t="s">
        <v>7865</v>
      </c>
    </row>
    <row r="124" spans="1:20">
      <c r="A124" s="37" t="s">
        <v>7794</v>
      </c>
      <c r="C124" s="37" t="s">
        <v>7794</v>
      </c>
      <c r="D124" s="37" t="s">
        <v>7868</v>
      </c>
      <c r="E124" s="37" t="b">
        <v>0</v>
      </c>
      <c r="G124" s="37" t="s">
        <v>7869</v>
      </c>
      <c r="H124" s="37" t="s">
        <v>330</v>
      </c>
      <c r="J124" s="40" t="s">
        <v>7809</v>
      </c>
      <c r="K124" s="40" t="s">
        <v>7809</v>
      </c>
      <c r="L124" s="40" t="s">
        <v>7809</v>
      </c>
      <c r="M124" s="40" t="s">
        <v>7809</v>
      </c>
      <c r="N124" s="40" t="s">
        <v>7800</v>
      </c>
      <c r="O124" s="40" t="s">
        <v>7800</v>
      </c>
      <c r="P124" s="37" t="s">
        <v>3018</v>
      </c>
      <c r="Q124" s="37" t="s">
        <v>3007</v>
      </c>
      <c r="R124" s="37" t="s">
        <v>3013</v>
      </c>
      <c r="S124" s="37" t="s">
        <v>328</v>
      </c>
      <c r="T124" s="37" t="s">
        <v>7865</v>
      </c>
    </row>
    <row r="125" spans="1:20">
      <c r="A125" s="37" t="s">
        <v>7794</v>
      </c>
      <c r="C125" s="37" t="s">
        <v>7794</v>
      </c>
      <c r="D125" s="37" t="s">
        <v>7870</v>
      </c>
      <c r="E125" s="37" t="b">
        <v>0</v>
      </c>
      <c r="G125" s="37" t="s">
        <v>7871</v>
      </c>
      <c r="H125" s="37" t="s">
        <v>330</v>
      </c>
      <c r="J125" s="40" t="s">
        <v>7809</v>
      </c>
      <c r="K125" s="40" t="s">
        <v>7809</v>
      </c>
      <c r="L125" s="40" t="s">
        <v>7809</v>
      </c>
      <c r="M125" s="40" t="s">
        <v>7809</v>
      </c>
      <c r="N125" s="40" t="s">
        <v>7800</v>
      </c>
      <c r="O125" s="40" t="s">
        <v>7800</v>
      </c>
      <c r="P125" s="37" t="s">
        <v>3007</v>
      </c>
      <c r="Q125" s="37" t="s">
        <v>3018</v>
      </c>
      <c r="R125" s="37" t="s">
        <v>3013</v>
      </c>
      <c r="S125" s="37" t="s">
        <v>328</v>
      </c>
      <c r="T125" s="37" t="s">
        <v>7865</v>
      </c>
    </row>
    <row r="126" spans="1:20">
      <c r="A126" s="37" t="s">
        <v>7794</v>
      </c>
      <c r="B126" s="37" t="s">
        <v>7872</v>
      </c>
      <c r="C126" s="37" t="s">
        <v>7794</v>
      </c>
      <c r="D126" s="37" t="s">
        <v>7873</v>
      </c>
      <c r="E126" s="37" t="b">
        <v>0</v>
      </c>
      <c r="F126" s="37" t="s">
        <v>7874</v>
      </c>
      <c r="G126" s="37" t="s">
        <v>7875</v>
      </c>
      <c r="H126" s="37" t="s">
        <v>330</v>
      </c>
      <c r="I126" s="39" t="s">
        <v>7876</v>
      </c>
      <c r="J126" s="40" t="s">
        <v>7856</v>
      </c>
      <c r="K126" s="40" t="s">
        <v>7877</v>
      </c>
      <c r="L126" s="40">
        <v>0</v>
      </c>
      <c r="M126" s="40" t="s">
        <v>7800</v>
      </c>
      <c r="N126" s="40" t="s">
        <v>7800</v>
      </c>
      <c r="O126" s="40" t="s">
        <v>7800</v>
      </c>
      <c r="P126" s="37" t="s">
        <v>3018</v>
      </c>
      <c r="Q126" s="37" t="s">
        <v>3013</v>
      </c>
      <c r="R126" s="37" t="s">
        <v>328</v>
      </c>
      <c r="S126" s="37" t="s">
        <v>328</v>
      </c>
      <c r="T126" s="37" t="s">
        <v>7590</v>
      </c>
    </row>
    <row r="127" spans="1:20">
      <c r="A127" s="37" t="s">
        <v>7794</v>
      </c>
      <c r="C127" s="37" t="s">
        <v>7794</v>
      </c>
      <c r="D127" s="37" t="s">
        <v>7878</v>
      </c>
      <c r="E127" s="37" t="b">
        <v>0</v>
      </c>
      <c r="F127" s="37" t="s">
        <v>7879</v>
      </c>
      <c r="G127" s="37" t="s">
        <v>7880</v>
      </c>
      <c r="H127" s="37" t="s">
        <v>324</v>
      </c>
      <c r="J127" s="40" t="s">
        <v>7800</v>
      </c>
      <c r="K127" s="40" t="s">
        <v>7881</v>
      </c>
      <c r="L127" s="40" t="s">
        <v>7800</v>
      </c>
      <c r="M127" s="40" t="s">
        <v>7800</v>
      </c>
      <c r="N127" s="40" t="s">
        <v>7809</v>
      </c>
      <c r="O127" s="40" t="s">
        <v>7800</v>
      </c>
      <c r="P127" s="37" t="s">
        <v>3018</v>
      </c>
      <c r="Q127" s="37" t="s">
        <v>328</v>
      </c>
      <c r="R127" s="37" t="s">
        <v>328</v>
      </c>
      <c r="S127" s="37" t="s">
        <v>328</v>
      </c>
      <c r="T127" s="37" t="s">
        <v>7590</v>
      </c>
    </row>
    <row r="128" spans="1:20">
      <c r="A128" s="37" t="s">
        <v>7794</v>
      </c>
      <c r="C128" s="37" t="s">
        <v>7794</v>
      </c>
      <c r="D128" s="37" t="s">
        <v>7882</v>
      </c>
      <c r="E128" s="37" t="b">
        <v>0</v>
      </c>
      <c r="G128" s="37" t="s">
        <v>7883</v>
      </c>
      <c r="H128" s="37" t="s">
        <v>330</v>
      </c>
      <c r="I128" s="39" t="s">
        <v>7884</v>
      </c>
      <c r="P128" s="37" t="s">
        <v>3007</v>
      </c>
      <c r="Q128" s="37" t="s">
        <v>328</v>
      </c>
      <c r="R128" s="37" t="s">
        <v>328</v>
      </c>
      <c r="S128" s="37" t="s">
        <v>328</v>
      </c>
      <c r="T128" s="37" t="s">
        <v>7590</v>
      </c>
    </row>
    <row r="129" spans="1:20">
      <c r="A129" s="37" t="s">
        <v>7794</v>
      </c>
      <c r="B129" s="37" t="s">
        <v>7885</v>
      </c>
      <c r="C129" s="37" t="s">
        <v>7794</v>
      </c>
      <c r="D129" s="41" t="s">
        <v>7886</v>
      </c>
      <c r="E129" s="37" t="b">
        <v>0</v>
      </c>
      <c r="F129" s="37" t="s">
        <v>7887</v>
      </c>
      <c r="G129" s="37" t="s">
        <v>7888</v>
      </c>
      <c r="H129" s="37" t="s">
        <v>330</v>
      </c>
      <c r="I129" s="39" t="s">
        <v>7889</v>
      </c>
      <c r="J129" s="40" t="s">
        <v>7800</v>
      </c>
      <c r="K129" s="40" t="s">
        <v>7800</v>
      </c>
      <c r="L129" s="40" t="s">
        <v>7800</v>
      </c>
      <c r="M129" s="40" t="s">
        <v>7890</v>
      </c>
      <c r="N129" s="40" t="s">
        <v>7891</v>
      </c>
      <c r="O129" s="40" t="s">
        <v>7800</v>
      </c>
      <c r="P129" s="37" t="s">
        <v>328</v>
      </c>
      <c r="Q129" s="37" t="s">
        <v>328</v>
      </c>
      <c r="R129" s="37" t="s">
        <v>328</v>
      </c>
      <c r="S129" s="37" t="s">
        <v>328</v>
      </c>
      <c r="T129" s="37" t="s">
        <v>7590</v>
      </c>
    </row>
    <row r="130" spans="1:20">
      <c r="A130" s="37" t="s">
        <v>7794</v>
      </c>
      <c r="C130" s="37" t="s">
        <v>7794</v>
      </c>
      <c r="D130" s="37" t="s">
        <v>7892</v>
      </c>
      <c r="E130" s="37" t="b">
        <v>0</v>
      </c>
      <c r="G130" s="39"/>
      <c r="H130" s="39"/>
      <c r="J130" s="40" t="s">
        <v>7800</v>
      </c>
      <c r="K130" s="40" t="s">
        <v>7800</v>
      </c>
      <c r="L130" s="40" t="s">
        <v>7809</v>
      </c>
      <c r="M130" s="40" t="s">
        <v>7800</v>
      </c>
      <c r="N130" s="40" t="s">
        <v>7800</v>
      </c>
      <c r="O130" s="40" t="s">
        <v>7800</v>
      </c>
      <c r="P130" s="37" t="s">
        <v>3007</v>
      </c>
      <c r="Q130" s="37" t="s">
        <v>328</v>
      </c>
      <c r="R130" s="37" t="s">
        <v>328</v>
      </c>
      <c r="S130" s="37" t="s">
        <v>328</v>
      </c>
      <c r="T130" s="37" t="s">
        <v>7590</v>
      </c>
    </row>
    <row r="131" spans="1:20">
      <c r="A131" s="37" t="s">
        <v>7794</v>
      </c>
      <c r="C131" s="37" t="s">
        <v>7794</v>
      </c>
      <c r="D131" s="37" t="s">
        <v>7893</v>
      </c>
      <c r="E131" s="37" t="b">
        <v>0</v>
      </c>
      <c r="G131" s="39"/>
      <c r="H131" s="39"/>
      <c r="J131" s="40" t="s">
        <v>7800</v>
      </c>
      <c r="K131" s="40" t="s">
        <v>7800</v>
      </c>
      <c r="L131" s="40" t="s">
        <v>7809</v>
      </c>
      <c r="M131" s="40" t="s">
        <v>7800</v>
      </c>
      <c r="N131" s="40" t="s">
        <v>7800</v>
      </c>
      <c r="O131" s="40" t="s">
        <v>7800</v>
      </c>
      <c r="P131" s="37" t="s">
        <v>3007</v>
      </c>
      <c r="Q131" s="37" t="s">
        <v>328</v>
      </c>
      <c r="R131" s="37" t="s">
        <v>328</v>
      </c>
      <c r="S131" s="37" t="s">
        <v>328</v>
      </c>
      <c r="T131" s="37" t="s">
        <v>7590</v>
      </c>
    </row>
    <row r="132" spans="1:20">
      <c r="A132" s="37" t="s">
        <v>7794</v>
      </c>
      <c r="B132" s="37" t="s">
        <v>7894</v>
      </c>
      <c r="C132" s="37" t="s">
        <v>7794</v>
      </c>
      <c r="D132" s="37" t="s">
        <v>7895</v>
      </c>
      <c r="E132" s="37" t="b">
        <v>0</v>
      </c>
      <c r="G132" s="37" t="s">
        <v>7896</v>
      </c>
      <c r="H132" s="37" t="s">
        <v>330</v>
      </c>
      <c r="J132" s="40" t="s">
        <v>7800</v>
      </c>
      <c r="K132" s="40" t="s">
        <v>7800</v>
      </c>
      <c r="L132" s="40" t="s">
        <v>7897</v>
      </c>
      <c r="M132" s="40" t="s">
        <v>7800</v>
      </c>
      <c r="N132" s="40" t="s">
        <v>7800</v>
      </c>
      <c r="O132" s="40" t="s">
        <v>7800</v>
      </c>
      <c r="P132" s="37" t="s">
        <v>3007</v>
      </c>
      <c r="Q132" s="37" t="s">
        <v>328</v>
      </c>
      <c r="R132" s="37" t="s">
        <v>328</v>
      </c>
      <c r="S132" s="37" t="s">
        <v>328</v>
      </c>
      <c r="T132" s="37" t="s">
        <v>7590</v>
      </c>
    </row>
    <row r="133" spans="1:20">
      <c r="A133" s="37" t="s">
        <v>7794</v>
      </c>
      <c r="C133" s="37" t="s">
        <v>7794</v>
      </c>
      <c r="D133" s="37" t="s">
        <v>7898</v>
      </c>
      <c r="E133" s="37" t="b">
        <v>0</v>
      </c>
      <c r="F133" s="37" t="s">
        <v>7899</v>
      </c>
      <c r="G133" s="37" t="s">
        <v>7900</v>
      </c>
      <c r="I133" s="39"/>
      <c r="J133" s="40" t="s">
        <v>7829</v>
      </c>
      <c r="K133" s="40" t="s">
        <v>7800</v>
      </c>
      <c r="L133" s="40" t="s">
        <v>7800</v>
      </c>
      <c r="M133" s="40" t="s">
        <v>7800</v>
      </c>
      <c r="N133" s="40" t="s">
        <v>7901</v>
      </c>
      <c r="O133" s="40" t="s">
        <v>7902</v>
      </c>
      <c r="P133" s="37" t="s">
        <v>3013</v>
      </c>
      <c r="Q133" s="37" t="s">
        <v>328</v>
      </c>
      <c r="R133" s="37" t="s">
        <v>328</v>
      </c>
      <c r="S133" s="37" t="s">
        <v>328</v>
      </c>
      <c r="T133" s="37" t="s">
        <v>7590</v>
      </c>
    </row>
    <row r="134" spans="1:20">
      <c r="A134" s="37" t="s">
        <v>7794</v>
      </c>
      <c r="C134" s="37" t="s">
        <v>7794</v>
      </c>
      <c r="D134" s="37" t="s">
        <v>7903</v>
      </c>
      <c r="E134" s="37" t="b">
        <v>0</v>
      </c>
      <c r="G134" s="37" t="s">
        <v>7904</v>
      </c>
      <c r="H134" s="37" t="s">
        <v>324</v>
      </c>
      <c r="J134" s="40" t="s">
        <v>7800</v>
      </c>
      <c r="K134" s="40" t="s">
        <v>7905</v>
      </c>
      <c r="L134" s="40" t="s">
        <v>7800</v>
      </c>
      <c r="M134" s="40" t="s">
        <v>7800</v>
      </c>
      <c r="N134" s="40" t="s">
        <v>7906</v>
      </c>
      <c r="O134" s="40" t="s">
        <v>7907</v>
      </c>
      <c r="P134" s="37" t="s">
        <v>3018</v>
      </c>
      <c r="Q134" s="37" t="s">
        <v>328</v>
      </c>
      <c r="R134" s="37" t="s">
        <v>328</v>
      </c>
      <c r="S134" s="37" t="s">
        <v>328</v>
      </c>
      <c r="T134" s="37" t="s">
        <v>7590</v>
      </c>
    </row>
    <row r="135" spans="1:20">
      <c r="A135" s="37" t="s">
        <v>7794</v>
      </c>
      <c r="C135" s="37" t="s">
        <v>7794</v>
      </c>
      <c r="D135" s="37" t="s">
        <v>7908</v>
      </c>
      <c r="E135" s="37" t="b">
        <v>0</v>
      </c>
      <c r="G135" s="37" t="s">
        <v>7909</v>
      </c>
      <c r="H135" s="37" t="s">
        <v>324</v>
      </c>
      <c r="J135" s="40" t="s">
        <v>7910</v>
      </c>
      <c r="K135" s="40" t="s">
        <v>7911</v>
      </c>
      <c r="L135" s="40" t="s">
        <v>7912</v>
      </c>
      <c r="M135" s="40" t="s">
        <v>7913</v>
      </c>
      <c r="N135" s="40" t="s">
        <v>7911</v>
      </c>
      <c r="O135" s="40" t="s">
        <v>7914</v>
      </c>
      <c r="P135" s="37" t="s">
        <v>3013</v>
      </c>
      <c r="Q135" s="37" t="s">
        <v>3018</v>
      </c>
      <c r="R135" s="37" t="s">
        <v>3007</v>
      </c>
      <c r="S135" s="37" t="s">
        <v>328</v>
      </c>
      <c r="T135" s="37" t="s">
        <v>7865</v>
      </c>
    </row>
    <row r="136" spans="1:20">
      <c r="A136" s="37" t="s">
        <v>7794</v>
      </c>
      <c r="C136" s="37" t="s">
        <v>7794</v>
      </c>
      <c r="D136" s="37" t="s">
        <v>7915</v>
      </c>
      <c r="E136" s="37" t="b">
        <v>0</v>
      </c>
      <c r="G136" s="37" t="s">
        <v>7916</v>
      </c>
      <c r="H136" s="37" t="s">
        <v>324</v>
      </c>
      <c r="J136" s="40" t="s">
        <v>7917</v>
      </c>
      <c r="K136" s="40" t="s">
        <v>7918</v>
      </c>
      <c r="L136" s="40">
        <v>0</v>
      </c>
      <c r="M136" s="40" t="s">
        <v>7800</v>
      </c>
      <c r="N136" s="40" t="s">
        <v>7800</v>
      </c>
      <c r="O136" s="40" t="s">
        <v>7800</v>
      </c>
      <c r="P136" s="37" t="s">
        <v>3013</v>
      </c>
      <c r="Q136" s="37" t="s">
        <v>3018</v>
      </c>
      <c r="R136" s="37" t="s">
        <v>328</v>
      </c>
      <c r="S136" s="37" t="s">
        <v>328</v>
      </c>
      <c r="T136" s="37" t="s">
        <v>7590</v>
      </c>
    </row>
    <row r="137" spans="1:20">
      <c r="A137" s="37" t="s">
        <v>7794</v>
      </c>
      <c r="B137" s="37" t="s">
        <v>7919</v>
      </c>
      <c r="C137" s="37" t="s">
        <v>7794</v>
      </c>
      <c r="D137" s="37" t="s">
        <v>7920</v>
      </c>
      <c r="E137" s="37" t="b">
        <v>0</v>
      </c>
      <c r="F137" s="37" t="s">
        <v>46</v>
      </c>
      <c r="G137" s="37" t="s">
        <v>7921</v>
      </c>
      <c r="H137" s="37" t="s">
        <v>330</v>
      </c>
      <c r="I137" s="39" t="s">
        <v>7922</v>
      </c>
      <c r="J137" s="40" t="s">
        <v>7917</v>
      </c>
      <c r="K137" s="40" t="s">
        <v>7923</v>
      </c>
      <c r="L137" s="40">
        <v>0</v>
      </c>
      <c r="M137" s="40" t="s">
        <v>7800</v>
      </c>
      <c r="N137" s="40" t="s">
        <v>7800</v>
      </c>
      <c r="O137" s="40" t="s">
        <v>7800</v>
      </c>
      <c r="P137" s="37" t="s">
        <v>3018</v>
      </c>
      <c r="Q137" s="37" t="s">
        <v>3013</v>
      </c>
      <c r="R137" s="37" t="s">
        <v>328</v>
      </c>
      <c r="S137" s="37" t="s">
        <v>328</v>
      </c>
      <c r="T137" s="37" t="s">
        <v>7590</v>
      </c>
    </row>
    <row r="138" spans="1:20">
      <c r="A138" s="37" t="s">
        <v>7794</v>
      </c>
      <c r="B138" s="37" t="s">
        <v>7924</v>
      </c>
      <c r="C138" s="37" t="s">
        <v>7794</v>
      </c>
      <c r="D138" s="37" t="s">
        <v>7925</v>
      </c>
      <c r="E138" s="37" t="b">
        <v>0</v>
      </c>
      <c r="F138" s="37" t="s">
        <v>7926</v>
      </c>
      <c r="G138" s="37" t="s">
        <v>7927</v>
      </c>
      <c r="H138" s="37" t="s">
        <v>324</v>
      </c>
      <c r="J138" s="40" t="s">
        <v>7800</v>
      </c>
      <c r="K138" s="40" t="s">
        <v>7928</v>
      </c>
      <c r="L138" s="40" t="s">
        <v>7800</v>
      </c>
      <c r="M138" s="40" t="s">
        <v>7800</v>
      </c>
      <c r="N138" s="40" t="s">
        <v>7929</v>
      </c>
      <c r="O138" s="40" t="s">
        <v>7800</v>
      </c>
      <c r="P138" s="37" t="s">
        <v>3018</v>
      </c>
      <c r="Q138" s="37" t="s">
        <v>328</v>
      </c>
      <c r="R138" s="37" t="s">
        <v>328</v>
      </c>
      <c r="S138" s="37" t="s">
        <v>328</v>
      </c>
      <c r="T138" s="37" t="s">
        <v>7590</v>
      </c>
    </row>
    <row r="139" spans="1:20">
      <c r="A139" s="37" t="s">
        <v>7794</v>
      </c>
      <c r="B139" s="37" t="s">
        <v>7930</v>
      </c>
      <c r="C139" s="37" t="s">
        <v>7794</v>
      </c>
      <c r="D139" s="37" t="s">
        <v>7931</v>
      </c>
      <c r="E139" s="37" t="b">
        <v>0</v>
      </c>
      <c r="F139" s="37" t="s">
        <v>7932</v>
      </c>
      <c r="G139" s="37" t="s">
        <v>7933</v>
      </c>
      <c r="H139" s="37" t="s">
        <v>330</v>
      </c>
      <c r="I139" s="39" t="s">
        <v>7934</v>
      </c>
      <c r="J139" s="40" t="s">
        <v>7800</v>
      </c>
      <c r="K139" s="40" t="s">
        <v>7923</v>
      </c>
      <c r="L139" s="40" t="s">
        <v>7935</v>
      </c>
      <c r="M139" s="40" t="s">
        <v>7800</v>
      </c>
      <c r="N139" s="40" t="s">
        <v>7800</v>
      </c>
      <c r="O139" s="40" t="s">
        <v>7800</v>
      </c>
      <c r="P139" s="37" t="s">
        <v>3018</v>
      </c>
      <c r="Q139" s="37" t="s">
        <v>3007</v>
      </c>
      <c r="R139" s="37" t="s">
        <v>328</v>
      </c>
      <c r="S139" s="37" t="s">
        <v>328</v>
      </c>
      <c r="T139" s="37" t="s">
        <v>7590</v>
      </c>
    </row>
    <row r="140" spans="1:20">
      <c r="A140" s="37" t="s">
        <v>7794</v>
      </c>
      <c r="C140" s="37" t="s">
        <v>7794</v>
      </c>
      <c r="D140" s="37" t="s">
        <v>7936</v>
      </c>
      <c r="E140" s="37" t="b">
        <v>0</v>
      </c>
      <c r="F140" s="37" t="s">
        <v>7937</v>
      </c>
      <c r="G140" s="37" t="s">
        <v>7938</v>
      </c>
      <c r="H140" s="37" t="s">
        <v>330</v>
      </c>
      <c r="I140" s="39" t="s">
        <v>7939</v>
      </c>
      <c r="J140" s="40" t="s">
        <v>7800</v>
      </c>
      <c r="K140" s="40" t="s">
        <v>7940</v>
      </c>
      <c r="L140" s="40" t="s">
        <v>7800</v>
      </c>
      <c r="M140" s="40" t="s">
        <v>7800</v>
      </c>
      <c r="N140" s="40" t="s">
        <v>7800</v>
      </c>
      <c r="O140" s="40" t="s">
        <v>7800</v>
      </c>
      <c r="P140" s="37" t="s">
        <v>3018</v>
      </c>
      <c r="Q140" s="37" t="s">
        <v>3007</v>
      </c>
      <c r="R140" s="37" t="s">
        <v>328</v>
      </c>
      <c r="S140" s="37" t="s">
        <v>328</v>
      </c>
      <c r="T140" s="37" t="s">
        <v>7590</v>
      </c>
    </row>
    <row r="141" spans="1:20">
      <c r="A141" s="37" t="s">
        <v>7794</v>
      </c>
      <c r="B141" s="37" t="s">
        <v>7941</v>
      </c>
      <c r="C141" s="37" t="s">
        <v>7794</v>
      </c>
      <c r="D141" s="37" t="s">
        <v>7942</v>
      </c>
      <c r="E141" s="37" t="b">
        <v>0</v>
      </c>
      <c r="F141" s="37" t="s">
        <v>7943</v>
      </c>
      <c r="G141" s="37" t="s">
        <v>7944</v>
      </c>
      <c r="H141" s="37" t="s">
        <v>330</v>
      </c>
      <c r="I141" s="39" t="s">
        <v>7945</v>
      </c>
      <c r="J141" s="40">
        <v>0</v>
      </c>
      <c r="K141" s="40">
        <v>0</v>
      </c>
      <c r="L141" s="40" t="s">
        <v>7946</v>
      </c>
      <c r="M141" s="40" t="s">
        <v>7800</v>
      </c>
      <c r="N141" s="40" t="s">
        <v>7800</v>
      </c>
      <c r="O141" s="40" t="s">
        <v>7800</v>
      </c>
      <c r="P141" s="37" t="s">
        <v>3007</v>
      </c>
      <c r="Q141" s="37" t="s">
        <v>328</v>
      </c>
      <c r="R141" s="37" t="s">
        <v>328</v>
      </c>
      <c r="S141" s="37" t="s">
        <v>328</v>
      </c>
      <c r="T141" s="37" t="s">
        <v>7590</v>
      </c>
    </row>
    <row r="142" spans="1:20">
      <c r="A142" s="37" t="s">
        <v>7794</v>
      </c>
      <c r="C142" s="37" t="s">
        <v>7794</v>
      </c>
      <c r="D142" s="37" t="s">
        <v>7947</v>
      </c>
      <c r="E142" s="37" t="b">
        <v>0</v>
      </c>
      <c r="G142" s="39"/>
      <c r="H142" s="39"/>
      <c r="J142" s="40" t="s">
        <v>7809</v>
      </c>
      <c r="K142" s="40" t="s">
        <v>7800</v>
      </c>
      <c r="L142" s="40" t="s">
        <v>7800</v>
      </c>
      <c r="M142" s="40" t="s">
        <v>7800</v>
      </c>
      <c r="N142" s="40" t="s">
        <v>7800</v>
      </c>
      <c r="O142" s="40" t="s">
        <v>7800</v>
      </c>
      <c r="P142" s="37" t="s">
        <v>3013</v>
      </c>
      <c r="Q142" s="37" t="s">
        <v>328</v>
      </c>
      <c r="R142" s="37" t="s">
        <v>328</v>
      </c>
      <c r="S142" s="37" t="s">
        <v>328</v>
      </c>
      <c r="T142" s="37" t="s">
        <v>7590</v>
      </c>
    </row>
    <row r="143" spans="1:20">
      <c r="A143" s="37" t="s">
        <v>7794</v>
      </c>
      <c r="B143" s="37" t="s">
        <v>7948</v>
      </c>
      <c r="C143" s="37" t="s">
        <v>7794</v>
      </c>
      <c r="D143" s="37" t="s">
        <v>7949</v>
      </c>
      <c r="E143" s="37" t="b">
        <v>0</v>
      </c>
      <c r="G143" s="37" t="s">
        <v>7909</v>
      </c>
      <c r="H143" s="37" t="s">
        <v>324</v>
      </c>
      <c r="J143" s="40" t="s">
        <v>7910</v>
      </c>
      <c r="K143" s="40" t="s">
        <v>7911</v>
      </c>
      <c r="L143" s="40" t="s">
        <v>7912</v>
      </c>
      <c r="M143" s="40" t="s">
        <v>7913</v>
      </c>
      <c r="N143" s="40" t="s">
        <v>7911</v>
      </c>
      <c r="O143" s="40" t="s">
        <v>7914</v>
      </c>
      <c r="P143" s="37" t="s">
        <v>3013</v>
      </c>
      <c r="Q143" s="37" t="s">
        <v>3018</v>
      </c>
      <c r="R143" s="37" t="s">
        <v>3007</v>
      </c>
      <c r="S143" s="37" t="s">
        <v>328</v>
      </c>
      <c r="T143" s="37" t="s">
        <v>7865</v>
      </c>
    </row>
    <row r="144" spans="1:20">
      <c r="A144" s="37" t="s">
        <v>7794</v>
      </c>
      <c r="C144" s="37" t="s">
        <v>7794</v>
      </c>
      <c r="D144" s="37" t="s">
        <v>7950</v>
      </c>
      <c r="E144" s="37" t="b">
        <v>0</v>
      </c>
      <c r="G144" s="37" t="s">
        <v>7951</v>
      </c>
      <c r="H144" s="37" t="s">
        <v>324</v>
      </c>
      <c r="J144" s="40" t="s">
        <v>7809</v>
      </c>
      <c r="K144" s="40" t="s">
        <v>7809</v>
      </c>
      <c r="L144" s="40" t="s">
        <v>7800</v>
      </c>
      <c r="M144" s="40" t="s">
        <v>7800</v>
      </c>
      <c r="N144" s="40" t="s">
        <v>7800</v>
      </c>
      <c r="O144" s="40" t="s">
        <v>7800</v>
      </c>
      <c r="P144" s="37" t="s">
        <v>3013</v>
      </c>
      <c r="Q144" s="37" t="s">
        <v>3018</v>
      </c>
      <c r="R144" s="37" t="s">
        <v>328</v>
      </c>
      <c r="S144" s="37" t="s">
        <v>328</v>
      </c>
      <c r="T144" s="37" t="s">
        <v>7865</v>
      </c>
    </row>
    <row r="145" spans="1:20">
      <c r="A145" s="37" t="s">
        <v>7794</v>
      </c>
      <c r="C145" s="37" t="s">
        <v>7794</v>
      </c>
      <c r="D145" s="37" t="s">
        <v>7952</v>
      </c>
      <c r="E145" s="37" t="b">
        <v>0</v>
      </c>
      <c r="G145" s="37" t="s">
        <v>7953</v>
      </c>
      <c r="H145" s="37" t="s">
        <v>330</v>
      </c>
      <c r="J145" s="40" t="s">
        <v>7809</v>
      </c>
      <c r="K145" s="40" t="s">
        <v>7809</v>
      </c>
      <c r="L145" s="40" t="s">
        <v>7809</v>
      </c>
      <c r="M145" s="40" t="s">
        <v>7800</v>
      </c>
      <c r="N145" s="40" t="s">
        <v>7800</v>
      </c>
      <c r="O145" s="40" t="s">
        <v>7800</v>
      </c>
      <c r="P145" s="37" t="s">
        <v>3013</v>
      </c>
      <c r="Q145" s="37" t="s">
        <v>3018</v>
      </c>
      <c r="R145" s="37" t="s">
        <v>3007</v>
      </c>
      <c r="S145" s="37" t="s">
        <v>328</v>
      </c>
      <c r="T145" s="37" t="s">
        <v>7865</v>
      </c>
    </row>
    <row r="146" spans="1:20">
      <c r="A146" s="37" t="s">
        <v>7794</v>
      </c>
      <c r="C146" s="37" t="s">
        <v>7794</v>
      </c>
      <c r="D146" s="37" t="s">
        <v>7954</v>
      </c>
      <c r="E146" s="37" t="b">
        <v>0</v>
      </c>
      <c r="G146" s="37" t="s">
        <v>7955</v>
      </c>
      <c r="J146" s="40" t="s">
        <v>7809</v>
      </c>
      <c r="K146" s="40" t="s">
        <v>7809</v>
      </c>
      <c r="L146" s="40" t="s">
        <v>7809</v>
      </c>
      <c r="M146" s="40" t="s">
        <v>7809</v>
      </c>
      <c r="N146" s="40" t="s">
        <v>7800</v>
      </c>
      <c r="O146" s="40" t="s">
        <v>7800</v>
      </c>
      <c r="P146" s="37" t="s">
        <v>3013</v>
      </c>
      <c r="Q146" s="37" t="s">
        <v>3018</v>
      </c>
      <c r="R146" s="37" t="s">
        <v>3007</v>
      </c>
      <c r="S146" s="37" t="s">
        <v>328</v>
      </c>
      <c r="T146" s="37" t="s">
        <v>7865</v>
      </c>
    </row>
    <row r="147" spans="1:20">
      <c r="A147" s="37" t="s">
        <v>7794</v>
      </c>
      <c r="C147" s="37" t="s">
        <v>7794</v>
      </c>
      <c r="D147" s="37" t="s">
        <v>7956</v>
      </c>
      <c r="E147" s="37" t="b">
        <v>0</v>
      </c>
      <c r="G147" s="37" t="s">
        <v>7957</v>
      </c>
      <c r="H147" s="37" t="s">
        <v>324</v>
      </c>
      <c r="J147" s="40" t="s">
        <v>7809</v>
      </c>
      <c r="K147" s="40" t="s">
        <v>7809</v>
      </c>
      <c r="L147" s="40" t="s">
        <v>7809</v>
      </c>
      <c r="M147" s="40" t="s">
        <v>7809</v>
      </c>
      <c r="N147" s="40" t="s">
        <v>7800</v>
      </c>
      <c r="O147" s="40" t="s">
        <v>7800</v>
      </c>
      <c r="P147" s="37" t="s">
        <v>3013</v>
      </c>
      <c r="Q147" s="37" t="s">
        <v>3018</v>
      </c>
      <c r="R147" s="37" t="s">
        <v>3007</v>
      </c>
      <c r="S147" s="37" t="s">
        <v>3041</v>
      </c>
      <c r="T147" s="37" t="s">
        <v>7865</v>
      </c>
    </row>
    <row r="148" spans="1:20">
      <c r="A148" s="37" t="s">
        <v>7794</v>
      </c>
      <c r="C148" s="37" t="s">
        <v>7794</v>
      </c>
      <c r="D148" s="37" t="s">
        <v>7958</v>
      </c>
      <c r="E148" s="37" t="b">
        <v>0</v>
      </c>
      <c r="G148" s="37" t="s">
        <v>7959</v>
      </c>
      <c r="H148" s="37" t="s">
        <v>330</v>
      </c>
      <c r="J148" s="40" t="s">
        <v>7809</v>
      </c>
      <c r="K148" s="40" t="s">
        <v>7809</v>
      </c>
      <c r="L148" s="40" t="s">
        <v>7800</v>
      </c>
      <c r="M148" s="40" t="s">
        <v>7809</v>
      </c>
      <c r="N148" s="40" t="s">
        <v>7800</v>
      </c>
      <c r="O148" s="40" t="s">
        <v>7800</v>
      </c>
      <c r="P148" s="37" t="s">
        <v>3013</v>
      </c>
      <c r="Q148" s="37" t="s">
        <v>3018</v>
      </c>
      <c r="R148" s="37" t="s">
        <v>328</v>
      </c>
      <c r="S148" s="37" t="s">
        <v>328</v>
      </c>
      <c r="T148" s="37" t="s">
        <v>7865</v>
      </c>
    </row>
    <row r="149" spans="1:20">
      <c r="A149" s="37" t="s">
        <v>7794</v>
      </c>
      <c r="C149" s="37" t="s">
        <v>7794</v>
      </c>
      <c r="D149" s="37" t="s">
        <v>7960</v>
      </c>
      <c r="E149" s="37" t="b">
        <v>0</v>
      </c>
      <c r="G149" s="37" t="s">
        <v>7961</v>
      </c>
      <c r="H149" s="37" t="s">
        <v>324</v>
      </c>
      <c r="J149" s="40" t="s">
        <v>7809</v>
      </c>
      <c r="K149" s="40" t="s">
        <v>7809</v>
      </c>
      <c r="L149" s="40" t="s">
        <v>7800</v>
      </c>
      <c r="M149" s="40" t="s">
        <v>7809</v>
      </c>
      <c r="N149" s="40" t="s">
        <v>7800</v>
      </c>
      <c r="O149" s="40" t="s">
        <v>7800</v>
      </c>
      <c r="P149" s="37" t="s">
        <v>3013</v>
      </c>
      <c r="Q149" s="37" t="s">
        <v>3018</v>
      </c>
      <c r="R149" s="37" t="s">
        <v>3041</v>
      </c>
      <c r="S149" s="37" t="s">
        <v>328</v>
      </c>
      <c r="T149" s="37" t="s">
        <v>7865</v>
      </c>
    </row>
    <row r="150" spans="1:20">
      <c r="A150" s="37" t="s">
        <v>7794</v>
      </c>
      <c r="C150" s="37" t="s">
        <v>7794</v>
      </c>
      <c r="D150" s="37" t="s">
        <v>7962</v>
      </c>
      <c r="E150" s="37" t="b">
        <v>0</v>
      </c>
      <c r="G150" s="37" t="s">
        <v>7963</v>
      </c>
      <c r="H150" s="37" t="s">
        <v>324</v>
      </c>
      <c r="J150" s="40" t="s">
        <v>7809</v>
      </c>
      <c r="K150" s="40" t="s">
        <v>7809</v>
      </c>
      <c r="L150" s="40" t="s">
        <v>7800</v>
      </c>
      <c r="M150" s="40" t="s">
        <v>7809</v>
      </c>
      <c r="N150" s="40" t="s">
        <v>7800</v>
      </c>
      <c r="O150" s="40" t="s">
        <v>7800</v>
      </c>
      <c r="P150" s="37" t="s">
        <v>3013</v>
      </c>
      <c r="Q150" s="37" t="s">
        <v>3018</v>
      </c>
      <c r="R150" s="37" t="s">
        <v>3041</v>
      </c>
      <c r="S150" s="37" t="s">
        <v>328</v>
      </c>
      <c r="T150" s="37" t="s">
        <v>7865</v>
      </c>
    </row>
    <row r="151" spans="1:20">
      <c r="A151" s="37" t="s">
        <v>7794</v>
      </c>
      <c r="C151" s="37" t="s">
        <v>7794</v>
      </c>
      <c r="D151" s="37" t="s">
        <v>7964</v>
      </c>
      <c r="E151" s="37" t="b">
        <v>0</v>
      </c>
      <c r="G151" s="39"/>
      <c r="H151" s="39"/>
      <c r="J151" s="40" t="s">
        <v>7800</v>
      </c>
      <c r="K151" s="40" t="s">
        <v>7809</v>
      </c>
      <c r="L151" s="40" t="s">
        <v>7800</v>
      </c>
      <c r="M151" s="40" t="s">
        <v>7800</v>
      </c>
      <c r="N151" s="40" t="s">
        <v>7800</v>
      </c>
      <c r="O151" s="40" t="s">
        <v>7800</v>
      </c>
      <c r="P151" s="37" t="s">
        <v>3018</v>
      </c>
      <c r="Q151" s="37" t="s">
        <v>328</v>
      </c>
      <c r="R151" s="37" t="s">
        <v>328</v>
      </c>
      <c r="S151" s="37" t="s">
        <v>328</v>
      </c>
      <c r="T151" s="37" t="s">
        <v>7590</v>
      </c>
    </row>
    <row r="152" spans="1:20">
      <c r="A152" s="37" t="s">
        <v>7794</v>
      </c>
      <c r="C152" s="37" t="s">
        <v>7794</v>
      </c>
      <c r="D152" s="37" t="s">
        <v>7965</v>
      </c>
      <c r="E152" s="37" t="b">
        <v>0</v>
      </c>
      <c r="G152" s="39"/>
      <c r="H152" s="39"/>
      <c r="J152" s="40" t="s">
        <v>7800</v>
      </c>
      <c r="K152" s="40" t="s">
        <v>7809</v>
      </c>
      <c r="L152" s="40" t="s">
        <v>7800</v>
      </c>
      <c r="M152" s="40" t="s">
        <v>7800</v>
      </c>
      <c r="N152" s="40" t="s">
        <v>7800</v>
      </c>
      <c r="O152" s="40" t="s">
        <v>7800</v>
      </c>
      <c r="P152" s="37" t="s">
        <v>3018</v>
      </c>
      <c r="Q152" s="37" t="s">
        <v>328</v>
      </c>
      <c r="R152" s="37" t="s">
        <v>328</v>
      </c>
      <c r="S152" s="37" t="s">
        <v>328</v>
      </c>
      <c r="T152" s="37" t="s">
        <v>7590</v>
      </c>
    </row>
    <row r="153" spans="1:20">
      <c r="A153" s="37" t="s">
        <v>7794</v>
      </c>
      <c r="B153" s="37" t="s">
        <v>7966</v>
      </c>
      <c r="C153" s="37" t="s">
        <v>7794</v>
      </c>
      <c r="D153" s="37" t="s">
        <v>7967</v>
      </c>
      <c r="E153" s="37" t="b">
        <v>0</v>
      </c>
      <c r="F153" s="37" t="s">
        <v>7968</v>
      </c>
      <c r="G153" s="37" t="s">
        <v>7969</v>
      </c>
      <c r="H153" s="37" t="s">
        <v>330</v>
      </c>
      <c r="I153" s="39" t="s">
        <v>7970</v>
      </c>
      <c r="J153" s="40">
        <v>0</v>
      </c>
      <c r="K153" s="40" t="s">
        <v>7971</v>
      </c>
      <c r="L153" s="40">
        <v>0</v>
      </c>
      <c r="M153" s="40" t="s">
        <v>7800</v>
      </c>
      <c r="N153" s="40" t="s">
        <v>7800</v>
      </c>
      <c r="O153" s="40" t="s">
        <v>7800</v>
      </c>
      <c r="P153" s="37" t="s">
        <v>3018</v>
      </c>
      <c r="Q153" s="37" t="s">
        <v>328</v>
      </c>
      <c r="R153" s="37" t="s">
        <v>328</v>
      </c>
      <c r="S153" s="37" t="s">
        <v>328</v>
      </c>
      <c r="T153" s="37" t="s">
        <v>7590</v>
      </c>
    </row>
    <row r="154" spans="1:20">
      <c r="A154" s="37" t="s">
        <v>7794</v>
      </c>
      <c r="C154" s="37" t="s">
        <v>7794</v>
      </c>
      <c r="D154" s="37" t="s">
        <v>7972</v>
      </c>
      <c r="E154" s="37" t="b">
        <v>0</v>
      </c>
      <c r="G154" s="37" t="s">
        <v>7973</v>
      </c>
      <c r="H154" s="37" t="s">
        <v>324</v>
      </c>
      <c r="J154" s="40" t="s">
        <v>7800</v>
      </c>
      <c r="K154" s="40" t="s">
        <v>7809</v>
      </c>
      <c r="L154" s="40" t="s">
        <v>7809</v>
      </c>
      <c r="M154" s="40" t="s">
        <v>7800</v>
      </c>
      <c r="N154" s="40" t="s">
        <v>7800</v>
      </c>
      <c r="O154" s="40" t="s">
        <v>7800</v>
      </c>
      <c r="P154" s="37" t="s">
        <v>3018</v>
      </c>
      <c r="Q154" s="37" t="s">
        <v>3007</v>
      </c>
      <c r="R154" s="37" t="s">
        <v>328</v>
      </c>
      <c r="S154" s="37" t="s">
        <v>328</v>
      </c>
      <c r="T154" s="37" t="s">
        <v>7590</v>
      </c>
    </row>
    <row r="155" spans="1:20">
      <c r="A155" s="37" t="s">
        <v>7794</v>
      </c>
      <c r="B155" s="37" t="s">
        <v>7974</v>
      </c>
      <c r="C155" s="37" t="s">
        <v>7794</v>
      </c>
      <c r="D155" s="37" t="s">
        <v>7975</v>
      </c>
      <c r="E155" s="37" t="b">
        <v>0</v>
      </c>
      <c r="F155" s="37" t="s">
        <v>7976</v>
      </c>
      <c r="G155" s="37" t="s">
        <v>7977</v>
      </c>
      <c r="H155" s="37" t="s">
        <v>324</v>
      </c>
      <c r="J155" s="40" t="s">
        <v>7800</v>
      </c>
      <c r="K155" s="40" t="s">
        <v>7800</v>
      </c>
      <c r="L155" s="40" t="s">
        <v>7978</v>
      </c>
      <c r="M155" s="40" t="s">
        <v>7800</v>
      </c>
      <c r="N155" s="40" t="s">
        <v>7800</v>
      </c>
      <c r="O155" s="40" t="s">
        <v>7800</v>
      </c>
      <c r="P155" s="37" t="s">
        <v>3007</v>
      </c>
      <c r="Q155" s="37" t="s">
        <v>328</v>
      </c>
      <c r="R155" s="37" t="s">
        <v>328</v>
      </c>
      <c r="S155" s="37" t="s">
        <v>328</v>
      </c>
      <c r="T155" s="37" t="s">
        <v>7590</v>
      </c>
    </row>
    <row r="156" spans="1:20">
      <c r="A156" s="37" t="s">
        <v>7794</v>
      </c>
      <c r="B156" s="37" t="s">
        <v>7979</v>
      </c>
      <c r="C156" s="37" t="s">
        <v>7794</v>
      </c>
      <c r="D156" s="37" t="s">
        <v>7980</v>
      </c>
      <c r="E156" s="37" t="b">
        <v>0</v>
      </c>
      <c r="F156" s="37" t="s">
        <v>7981</v>
      </c>
      <c r="G156" s="37" t="s">
        <v>7982</v>
      </c>
      <c r="H156" s="37" t="s">
        <v>330</v>
      </c>
      <c r="I156" s="39" t="s">
        <v>7983</v>
      </c>
      <c r="J156" s="40" t="s">
        <v>7984</v>
      </c>
      <c r="K156" s="40">
        <v>0</v>
      </c>
      <c r="L156" s="40" t="s">
        <v>7985</v>
      </c>
      <c r="M156" s="40" t="s">
        <v>7800</v>
      </c>
      <c r="N156" s="40" t="s">
        <v>7800</v>
      </c>
      <c r="O156" s="40" t="s">
        <v>7800</v>
      </c>
      <c r="P156" s="37" t="s">
        <v>3007</v>
      </c>
      <c r="Q156" s="37" t="s">
        <v>3013</v>
      </c>
      <c r="R156" s="37" t="s">
        <v>328</v>
      </c>
      <c r="S156" s="37" t="s">
        <v>328</v>
      </c>
      <c r="T156" s="37" t="s">
        <v>7590</v>
      </c>
    </row>
    <row r="157" spans="1:20">
      <c r="A157" s="37" t="s">
        <v>7794</v>
      </c>
      <c r="C157" s="37" t="s">
        <v>7794</v>
      </c>
      <c r="D157" s="37" t="s">
        <v>7986</v>
      </c>
      <c r="E157" s="37" t="b">
        <v>0</v>
      </c>
      <c r="F157" s="37" t="s">
        <v>7987</v>
      </c>
      <c r="G157" s="37" t="s">
        <v>7988</v>
      </c>
      <c r="H157" s="37" t="s">
        <v>324</v>
      </c>
      <c r="J157" s="40" t="s">
        <v>7800</v>
      </c>
      <c r="K157" s="40" t="s">
        <v>7800</v>
      </c>
      <c r="L157" s="40" t="s">
        <v>7989</v>
      </c>
      <c r="M157" s="40" t="s">
        <v>7800</v>
      </c>
      <c r="N157" s="40" t="s">
        <v>7800</v>
      </c>
      <c r="O157" s="40" t="s">
        <v>7800</v>
      </c>
      <c r="P157" s="37" t="s">
        <v>3007</v>
      </c>
      <c r="Q157" s="37" t="s">
        <v>328</v>
      </c>
      <c r="R157" s="37" t="s">
        <v>328</v>
      </c>
      <c r="S157" s="37" t="s">
        <v>328</v>
      </c>
      <c r="T157" s="37" t="s">
        <v>7590</v>
      </c>
    </row>
    <row r="158" spans="1:20">
      <c r="A158" s="37" t="s">
        <v>7794</v>
      </c>
      <c r="B158" s="37" t="s">
        <v>7990</v>
      </c>
      <c r="C158" s="37" t="s">
        <v>7794</v>
      </c>
      <c r="D158" s="37" t="s">
        <v>7991</v>
      </c>
      <c r="E158" s="37" t="b">
        <v>0</v>
      </c>
      <c r="F158" s="37" t="s">
        <v>7992</v>
      </c>
      <c r="G158" s="37" t="s">
        <v>7993</v>
      </c>
      <c r="H158" s="37" t="s">
        <v>330</v>
      </c>
      <c r="I158" s="39" t="s">
        <v>7994</v>
      </c>
      <c r="J158" s="40">
        <v>0</v>
      </c>
      <c r="K158" s="40">
        <v>0</v>
      </c>
      <c r="L158" s="40" t="s">
        <v>7995</v>
      </c>
      <c r="M158" s="40" t="s">
        <v>7996</v>
      </c>
      <c r="N158" s="40" t="s">
        <v>7800</v>
      </c>
      <c r="O158" s="40" t="s">
        <v>7800</v>
      </c>
      <c r="P158" s="37" t="s">
        <v>3007</v>
      </c>
      <c r="Q158" s="37" t="s">
        <v>328</v>
      </c>
      <c r="R158" s="37" t="s">
        <v>328</v>
      </c>
      <c r="S158" s="37" t="s">
        <v>328</v>
      </c>
      <c r="T158" s="37" t="s">
        <v>7590</v>
      </c>
    </row>
    <row r="159" spans="1:20">
      <c r="A159" s="37" t="s">
        <v>7794</v>
      </c>
      <c r="C159" s="37" t="s">
        <v>7794</v>
      </c>
      <c r="D159" s="37" t="s">
        <v>7997</v>
      </c>
      <c r="E159" s="37" t="b">
        <v>0</v>
      </c>
      <c r="G159" s="37" t="s">
        <v>7998</v>
      </c>
      <c r="H159" s="37" t="s">
        <v>330</v>
      </c>
      <c r="I159" s="39" t="s">
        <v>7999</v>
      </c>
      <c r="J159" s="40" t="s">
        <v>7800</v>
      </c>
      <c r="K159" s="40" t="s">
        <v>8000</v>
      </c>
      <c r="L159" s="40" t="s">
        <v>7800</v>
      </c>
      <c r="M159" s="40" t="s">
        <v>7800</v>
      </c>
      <c r="N159" s="40" t="s">
        <v>7800</v>
      </c>
      <c r="O159" s="40" t="s">
        <v>7800</v>
      </c>
      <c r="P159" s="37" t="s">
        <v>3018</v>
      </c>
      <c r="Q159" s="37" t="s">
        <v>328</v>
      </c>
      <c r="R159" s="37" t="s">
        <v>328</v>
      </c>
      <c r="S159" s="37" t="s">
        <v>328</v>
      </c>
      <c r="T159" s="37" t="s">
        <v>7590</v>
      </c>
    </row>
    <row r="160" spans="1:20">
      <c r="A160" s="37" t="s">
        <v>7794</v>
      </c>
      <c r="B160" s="37" t="s">
        <v>8001</v>
      </c>
      <c r="C160" s="37" t="s">
        <v>7794</v>
      </c>
      <c r="D160" s="37" t="s">
        <v>8002</v>
      </c>
      <c r="E160" s="37" t="b">
        <v>0</v>
      </c>
      <c r="J160" s="40" t="s">
        <v>7800</v>
      </c>
      <c r="K160" s="40" t="s">
        <v>8003</v>
      </c>
      <c r="L160" s="40" t="s">
        <v>7800</v>
      </c>
      <c r="M160" s="40" t="s">
        <v>7800</v>
      </c>
      <c r="N160" s="40" t="s">
        <v>7897</v>
      </c>
      <c r="O160" s="40" t="s">
        <v>7800</v>
      </c>
      <c r="P160" s="37" t="s">
        <v>3018</v>
      </c>
      <c r="Q160" s="37" t="s">
        <v>328</v>
      </c>
      <c r="R160" s="37" t="s">
        <v>328</v>
      </c>
      <c r="S160" s="37" t="s">
        <v>328</v>
      </c>
      <c r="T160" s="37" t="s">
        <v>7590</v>
      </c>
    </row>
    <row r="161" spans="1:20">
      <c r="A161" s="37" t="s">
        <v>7794</v>
      </c>
      <c r="C161" s="37" t="s">
        <v>7794</v>
      </c>
      <c r="D161" s="37" t="s">
        <v>8004</v>
      </c>
      <c r="E161" s="37" t="b">
        <v>0</v>
      </c>
      <c r="G161" s="39"/>
      <c r="H161" s="39"/>
      <c r="I161" s="39" t="s">
        <v>7999</v>
      </c>
      <c r="J161" s="40" t="s">
        <v>7800</v>
      </c>
      <c r="K161" s="40" t="s">
        <v>8005</v>
      </c>
      <c r="L161" s="40" t="s">
        <v>7800</v>
      </c>
      <c r="M161" s="40" t="s">
        <v>7800</v>
      </c>
      <c r="N161" s="40" t="s">
        <v>7809</v>
      </c>
      <c r="O161" s="40" t="s">
        <v>7800</v>
      </c>
      <c r="P161" s="37" t="s">
        <v>3018</v>
      </c>
      <c r="Q161" s="37" t="s">
        <v>328</v>
      </c>
      <c r="R161" s="37" t="s">
        <v>328</v>
      </c>
      <c r="S161" s="37" t="s">
        <v>328</v>
      </c>
      <c r="T161" s="37" t="s">
        <v>7590</v>
      </c>
    </row>
    <row r="162" spans="1:20">
      <c r="A162" s="37" t="s">
        <v>7794</v>
      </c>
      <c r="C162" s="37" t="s">
        <v>7794</v>
      </c>
      <c r="D162" s="37" t="s">
        <v>8006</v>
      </c>
      <c r="E162" s="37" t="b">
        <v>0</v>
      </c>
      <c r="G162" s="39"/>
      <c r="H162" s="39"/>
      <c r="I162" s="39" t="s">
        <v>7999</v>
      </c>
      <c r="J162" s="40" t="s">
        <v>7800</v>
      </c>
      <c r="K162" s="40" t="s">
        <v>8007</v>
      </c>
      <c r="L162" s="40" t="s">
        <v>7800</v>
      </c>
      <c r="M162" s="40" t="s">
        <v>7800</v>
      </c>
      <c r="N162" s="40" t="s">
        <v>7809</v>
      </c>
      <c r="O162" s="40" t="s">
        <v>7800</v>
      </c>
      <c r="P162" s="37" t="s">
        <v>3018</v>
      </c>
      <c r="Q162" s="37" t="s">
        <v>328</v>
      </c>
      <c r="R162" s="37" t="s">
        <v>328</v>
      </c>
      <c r="S162" s="37" t="s">
        <v>328</v>
      </c>
      <c r="T162" s="37" t="s">
        <v>7590</v>
      </c>
    </row>
    <row r="163" spans="1:20">
      <c r="A163" s="37" t="s">
        <v>7794</v>
      </c>
      <c r="C163" s="37" t="s">
        <v>7794</v>
      </c>
      <c r="D163" s="37" t="s">
        <v>8008</v>
      </c>
      <c r="E163" s="37" t="b">
        <v>0</v>
      </c>
      <c r="G163" s="39"/>
      <c r="H163" s="39"/>
      <c r="I163" s="39" t="s">
        <v>7999</v>
      </c>
      <c r="J163" s="40" t="s">
        <v>7800</v>
      </c>
      <c r="K163" s="40" t="s">
        <v>8009</v>
      </c>
      <c r="L163" s="40" t="s">
        <v>7800</v>
      </c>
      <c r="M163" s="40" t="s">
        <v>7800</v>
      </c>
      <c r="N163" s="40" t="s">
        <v>7809</v>
      </c>
      <c r="O163" s="40" t="s">
        <v>7800</v>
      </c>
      <c r="P163" s="37" t="s">
        <v>3018</v>
      </c>
      <c r="Q163" s="37" t="s">
        <v>328</v>
      </c>
      <c r="R163" s="37" t="s">
        <v>328</v>
      </c>
      <c r="S163" s="37" t="s">
        <v>328</v>
      </c>
      <c r="T163" s="37" t="s">
        <v>7590</v>
      </c>
    </row>
    <row r="164" spans="1:20">
      <c r="A164" s="37" t="s">
        <v>7794</v>
      </c>
      <c r="C164" s="37" t="s">
        <v>7794</v>
      </c>
      <c r="D164" s="37" t="s">
        <v>8010</v>
      </c>
      <c r="E164" s="37" t="b">
        <v>0</v>
      </c>
      <c r="G164" s="37" t="s">
        <v>8011</v>
      </c>
      <c r="H164" s="37" t="s">
        <v>324</v>
      </c>
      <c r="J164" s="40" t="s">
        <v>7800</v>
      </c>
      <c r="K164" s="40" t="s">
        <v>8012</v>
      </c>
      <c r="L164" s="40" t="s">
        <v>7800</v>
      </c>
      <c r="M164" s="40" t="s">
        <v>7800</v>
      </c>
      <c r="N164" s="40" t="s">
        <v>7809</v>
      </c>
      <c r="O164" s="40" t="s">
        <v>7800</v>
      </c>
      <c r="P164" s="37" t="s">
        <v>3018</v>
      </c>
      <c r="Q164" s="37" t="s">
        <v>328</v>
      </c>
      <c r="R164" s="37" t="s">
        <v>328</v>
      </c>
      <c r="S164" s="37" t="s">
        <v>328</v>
      </c>
      <c r="T164" s="37" t="s">
        <v>7590</v>
      </c>
    </row>
    <row r="165" spans="1:20">
      <c r="A165" s="37" t="s">
        <v>7794</v>
      </c>
      <c r="C165" s="37" t="s">
        <v>7794</v>
      </c>
      <c r="D165" s="37" t="s">
        <v>8013</v>
      </c>
      <c r="E165" s="37" t="b">
        <v>0</v>
      </c>
      <c r="G165" s="39"/>
      <c r="H165" s="39"/>
      <c r="I165" s="39" t="s">
        <v>7999</v>
      </c>
      <c r="J165" s="40" t="s">
        <v>7800</v>
      </c>
      <c r="K165" s="40" t="s">
        <v>8014</v>
      </c>
      <c r="L165" s="40" t="s">
        <v>7800</v>
      </c>
      <c r="M165" s="40" t="s">
        <v>7800</v>
      </c>
      <c r="N165" s="40" t="s">
        <v>7809</v>
      </c>
      <c r="O165" s="40" t="s">
        <v>7800</v>
      </c>
      <c r="P165" s="37" t="s">
        <v>3018</v>
      </c>
      <c r="Q165" s="37" t="s">
        <v>328</v>
      </c>
      <c r="R165" s="37" t="s">
        <v>328</v>
      </c>
      <c r="S165" s="37" t="s">
        <v>328</v>
      </c>
      <c r="T165" s="37" t="s">
        <v>7590</v>
      </c>
    </row>
    <row r="166" spans="1:20">
      <c r="A166" s="37" t="s">
        <v>7794</v>
      </c>
      <c r="B166" s="37" t="s">
        <v>8015</v>
      </c>
      <c r="C166" s="37" t="s">
        <v>7794</v>
      </c>
      <c r="D166" s="37" t="s">
        <v>8016</v>
      </c>
      <c r="E166" s="37" t="b">
        <v>0</v>
      </c>
      <c r="G166" s="37" t="s">
        <v>8017</v>
      </c>
      <c r="H166" s="37" t="s">
        <v>324</v>
      </c>
      <c r="J166" s="40" t="s">
        <v>7800</v>
      </c>
      <c r="K166" s="40" t="s">
        <v>7861</v>
      </c>
      <c r="L166" s="40" t="s">
        <v>7800</v>
      </c>
      <c r="M166" s="40" t="s">
        <v>7800</v>
      </c>
      <c r="N166" s="40" t="s">
        <v>8018</v>
      </c>
      <c r="O166" s="40" t="s">
        <v>8019</v>
      </c>
      <c r="P166" s="37" t="s">
        <v>3018</v>
      </c>
      <c r="Q166" s="37" t="s">
        <v>328</v>
      </c>
      <c r="R166" s="37" t="s">
        <v>328</v>
      </c>
      <c r="S166" s="37" t="s">
        <v>328</v>
      </c>
      <c r="T166" s="37" t="s">
        <v>7590</v>
      </c>
    </row>
    <row r="167" spans="1:20">
      <c r="A167" s="37" t="s">
        <v>7794</v>
      </c>
      <c r="C167" s="37" t="s">
        <v>7794</v>
      </c>
      <c r="D167" s="37" t="s">
        <v>8020</v>
      </c>
      <c r="E167" s="37" t="b">
        <v>0</v>
      </c>
      <c r="G167" s="37" t="s">
        <v>8021</v>
      </c>
      <c r="H167" s="37" t="s">
        <v>324</v>
      </c>
      <c r="J167" s="40" t="s">
        <v>7800</v>
      </c>
      <c r="K167" s="40" t="s">
        <v>7809</v>
      </c>
      <c r="L167" s="40" t="s">
        <v>7800</v>
      </c>
      <c r="M167" s="40" t="s">
        <v>7809</v>
      </c>
      <c r="N167" s="40" t="s">
        <v>7809</v>
      </c>
      <c r="O167" s="40" t="s">
        <v>7800</v>
      </c>
      <c r="P167" s="37" t="s">
        <v>3018</v>
      </c>
      <c r="Q167" s="37" t="s">
        <v>328</v>
      </c>
      <c r="R167" s="37" t="s">
        <v>328</v>
      </c>
      <c r="S167" s="37" t="s">
        <v>328</v>
      </c>
      <c r="T167" s="37" t="s">
        <v>7590</v>
      </c>
    </row>
    <row r="168" spans="1:20">
      <c r="A168" s="37" t="s">
        <v>7794</v>
      </c>
      <c r="C168" s="37" t="s">
        <v>7794</v>
      </c>
      <c r="D168" s="37" t="s">
        <v>8022</v>
      </c>
      <c r="E168" s="37" t="b">
        <v>0</v>
      </c>
      <c r="J168" s="40" t="s">
        <v>7800</v>
      </c>
      <c r="K168" s="40" t="s">
        <v>7854</v>
      </c>
      <c r="L168" s="40" t="s">
        <v>7800</v>
      </c>
      <c r="M168" s="40" t="s">
        <v>7855</v>
      </c>
      <c r="N168" s="40" t="s">
        <v>8023</v>
      </c>
      <c r="O168" s="40" t="s">
        <v>7800</v>
      </c>
      <c r="P168" s="37" t="s">
        <v>3018</v>
      </c>
      <c r="Q168" s="37" t="s">
        <v>328</v>
      </c>
      <c r="R168" s="37" t="s">
        <v>328</v>
      </c>
      <c r="S168" s="37" t="s">
        <v>328</v>
      </c>
      <c r="T168" s="37" t="s">
        <v>7590</v>
      </c>
    </row>
    <row r="169" spans="1:20">
      <c r="A169" s="37" t="s">
        <v>7794</v>
      </c>
      <c r="C169" s="37" t="s">
        <v>7794</v>
      </c>
      <c r="D169" s="37" t="s">
        <v>8024</v>
      </c>
      <c r="E169" s="37" t="b">
        <v>0</v>
      </c>
      <c r="J169" s="40" t="s">
        <v>7800</v>
      </c>
      <c r="K169" s="40" t="s">
        <v>8025</v>
      </c>
      <c r="L169" s="40" t="s">
        <v>7800</v>
      </c>
      <c r="M169" s="40" t="s">
        <v>7800</v>
      </c>
      <c r="N169" s="40" t="s">
        <v>8026</v>
      </c>
      <c r="O169" s="40" t="s">
        <v>7800</v>
      </c>
      <c r="P169" s="37" t="s">
        <v>3018</v>
      </c>
      <c r="Q169" s="37" t="s">
        <v>328</v>
      </c>
      <c r="R169" s="37" t="s">
        <v>328</v>
      </c>
      <c r="S169" s="37" t="s">
        <v>328</v>
      </c>
      <c r="T169" s="37" t="s">
        <v>7590</v>
      </c>
    </row>
    <row r="170" spans="1:20">
      <c r="A170" s="37" t="s">
        <v>7794</v>
      </c>
      <c r="B170" s="37" t="s">
        <v>8027</v>
      </c>
      <c r="C170" s="37" t="s">
        <v>7794</v>
      </c>
      <c r="D170" s="37" t="s">
        <v>8028</v>
      </c>
      <c r="E170" s="37" t="b">
        <v>0</v>
      </c>
      <c r="F170" s="37" t="s">
        <v>8029</v>
      </c>
      <c r="G170" s="37" t="s">
        <v>8030</v>
      </c>
      <c r="H170" s="37" t="s">
        <v>330</v>
      </c>
      <c r="I170" s="39" t="s">
        <v>8031</v>
      </c>
      <c r="J170" s="40">
        <v>0</v>
      </c>
      <c r="K170" s="40" t="s">
        <v>8032</v>
      </c>
      <c r="L170" s="40">
        <v>0</v>
      </c>
      <c r="M170" s="40" t="s">
        <v>7855</v>
      </c>
      <c r="N170" s="40" t="s">
        <v>7856</v>
      </c>
      <c r="O170" s="40" t="s">
        <v>7800</v>
      </c>
      <c r="P170" s="37" t="s">
        <v>3018</v>
      </c>
      <c r="Q170" s="37" t="s">
        <v>328</v>
      </c>
      <c r="R170" s="37" t="s">
        <v>328</v>
      </c>
      <c r="S170" s="37" t="s">
        <v>328</v>
      </c>
      <c r="T170" s="37" t="s">
        <v>7590</v>
      </c>
    </row>
    <row r="171" spans="1:20">
      <c r="A171" s="37" t="s">
        <v>7794</v>
      </c>
      <c r="C171" s="37" t="s">
        <v>7794</v>
      </c>
      <c r="D171" s="37" t="s">
        <v>8033</v>
      </c>
      <c r="E171" s="37" t="b">
        <v>0</v>
      </c>
      <c r="F171" s="37" t="s">
        <v>8034</v>
      </c>
      <c r="G171" s="37" t="s">
        <v>8035</v>
      </c>
      <c r="I171" s="39" t="s">
        <v>8036</v>
      </c>
      <c r="J171" s="40" t="s">
        <v>7800</v>
      </c>
      <c r="K171" s="40" t="s">
        <v>7800</v>
      </c>
      <c r="L171" s="40" t="s">
        <v>7800</v>
      </c>
      <c r="M171" s="40" t="s">
        <v>8037</v>
      </c>
      <c r="N171" s="40" t="s">
        <v>7800</v>
      </c>
      <c r="O171" s="40" t="s">
        <v>7800</v>
      </c>
      <c r="P171" s="37" t="s">
        <v>328</v>
      </c>
      <c r="Q171" s="37" t="s">
        <v>328</v>
      </c>
      <c r="R171" s="37" t="s">
        <v>328</v>
      </c>
      <c r="S171" s="37" t="s">
        <v>328</v>
      </c>
      <c r="T171" s="37" t="s">
        <v>7590</v>
      </c>
    </row>
    <row r="172" spans="1:20">
      <c r="A172" s="37" t="s">
        <v>7794</v>
      </c>
      <c r="B172" s="37" t="s">
        <v>8038</v>
      </c>
      <c r="C172" s="37" t="s">
        <v>7794</v>
      </c>
      <c r="D172" s="37" t="s">
        <v>8039</v>
      </c>
      <c r="E172" s="37" t="b">
        <v>0</v>
      </c>
      <c r="F172" s="37" t="s">
        <v>8040</v>
      </c>
      <c r="G172" s="37" t="s">
        <v>8041</v>
      </c>
      <c r="H172" s="37" t="s">
        <v>324</v>
      </c>
      <c r="J172" s="40" t="s">
        <v>7800</v>
      </c>
      <c r="K172" s="40" t="s">
        <v>7800</v>
      </c>
      <c r="L172" s="40" t="s">
        <v>7800</v>
      </c>
      <c r="M172" s="40" t="s">
        <v>7809</v>
      </c>
      <c r="N172" s="40" t="s">
        <v>7800</v>
      </c>
      <c r="O172" s="40" t="s">
        <v>7800</v>
      </c>
      <c r="P172" s="37" t="s">
        <v>328</v>
      </c>
      <c r="Q172" s="37" t="s">
        <v>328</v>
      </c>
      <c r="R172" s="37" t="s">
        <v>328</v>
      </c>
      <c r="S172" s="37" t="s">
        <v>328</v>
      </c>
      <c r="T172" s="37" t="s">
        <v>7590</v>
      </c>
    </row>
    <row r="173" spans="1:20">
      <c r="A173" s="37" t="s">
        <v>7794</v>
      </c>
      <c r="B173" s="37" t="s">
        <v>8042</v>
      </c>
      <c r="C173" s="37" t="s">
        <v>7794</v>
      </c>
      <c r="D173" s="42" t="s">
        <v>8043</v>
      </c>
      <c r="E173" s="37" t="b">
        <v>0</v>
      </c>
      <c r="F173" s="37" t="s">
        <v>8044</v>
      </c>
      <c r="G173" s="37" t="s">
        <v>8045</v>
      </c>
      <c r="H173" s="37" t="s">
        <v>330</v>
      </c>
      <c r="I173" s="39" t="s">
        <v>8046</v>
      </c>
      <c r="J173" s="40" t="s">
        <v>7800</v>
      </c>
      <c r="K173" s="40" t="s">
        <v>7800</v>
      </c>
      <c r="L173" s="40" t="s">
        <v>7800</v>
      </c>
      <c r="M173" s="43" t="s">
        <v>7809</v>
      </c>
      <c r="N173" s="40" t="s">
        <v>7800</v>
      </c>
      <c r="O173" s="40" t="s">
        <v>7800</v>
      </c>
      <c r="P173" s="37" t="s">
        <v>328</v>
      </c>
      <c r="Q173" s="37" t="s">
        <v>328</v>
      </c>
      <c r="R173" s="37" t="s">
        <v>328</v>
      </c>
      <c r="S173" s="37" t="s">
        <v>328</v>
      </c>
      <c r="T173" s="37" t="s">
        <v>7590</v>
      </c>
    </row>
    <row r="174" spans="1:20">
      <c r="A174" s="37" t="s">
        <v>7794</v>
      </c>
      <c r="B174" s="41" t="s">
        <v>8047</v>
      </c>
      <c r="C174" s="37" t="s">
        <v>7794</v>
      </c>
      <c r="D174" s="41" t="s">
        <v>8048</v>
      </c>
      <c r="E174" s="37" t="b">
        <v>0</v>
      </c>
      <c r="F174" s="37" t="s">
        <v>8049</v>
      </c>
      <c r="G174" s="37" t="s">
        <v>8050</v>
      </c>
      <c r="H174" s="37" t="s">
        <v>324</v>
      </c>
      <c r="J174" s="40" t="s">
        <v>7800</v>
      </c>
      <c r="K174" s="40" t="s">
        <v>7800</v>
      </c>
      <c r="L174" s="40" t="s">
        <v>7800</v>
      </c>
      <c r="M174" s="40" t="s">
        <v>8051</v>
      </c>
      <c r="N174" s="40" t="s">
        <v>7800</v>
      </c>
      <c r="O174" s="40" t="s">
        <v>7800</v>
      </c>
      <c r="P174" s="37" t="s">
        <v>328</v>
      </c>
      <c r="Q174" s="37" t="s">
        <v>328</v>
      </c>
      <c r="R174" s="37" t="s">
        <v>328</v>
      </c>
      <c r="S174" s="37" t="s">
        <v>328</v>
      </c>
      <c r="T174" s="37" t="s">
        <v>7590</v>
      </c>
    </row>
    <row r="175" spans="1:20">
      <c r="A175" s="37" t="s">
        <v>7794</v>
      </c>
      <c r="B175" s="37" t="s">
        <v>8052</v>
      </c>
      <c r="C175" s="37" t="s">
        <v>7794</v>
      </c>
      <c r="D175" s="37" t="s">
        <v>8053</v>
      </c>
      <c r="E175" s="37" t="b">
        <v>0</v>
      </c>
      <c r="G175" s="37" t="s">
        <v>8054</v>
      </c>
      <c r="H175" s="37" t="s">
        <v>324</v>
      </c>
      <c r="J175" s="40" t="s">
        <v>7809</v>
      </c>
      <c r="K175" s="40" t="s">
        <v>7809</v>
      </c>
      <c r="L175" s="40" t="s">
        <v>7809</v>
      </c>
      <c r="P175" s="37" t="s">
        <v>3013</v>
      </c>
      <c r="Q175" s="37" t="s">
        <v>3018</v>
      </c>
      <c r="R175" s="37" t="s">
        <v>3007</v>
      </c>
      <c r="S175" s="37" t="s">
        <v>328</v>
      </c>
      <c r="T175" s="37" t="s">
        <v>7590</v>
      </c>
    </row>
    <row r="176" spans="1:20">
      <c r="A176" s="37" t="s">
        <v>7794</v>
      </c>
      <c r="B176" s="37" t="s">
        <v>8055</v>
      </c>
      <c r="C176" s="37" t="s">
        <v>7794</v>
      </c>
      <c r="D176" s="37" t="s">
        <v>8056</v>
      </c>
      <c r="E176" s="37" t="b">
        <v>0</v>
      </c>
      <c r="G176" s="37" t="s">
        <v>8057</v>
      </c>
      <c r="H176" s="37" t="s">
        <v>330</v>
      </c>
      <c r="I176" s="39" t="s">
        <v>8058</v>
      </c>
      <c r="J176" s="40" t="s">
        <v>7800</v>
      </c>
      <c r="K176" s="40" t="s">
        <v>7809</v>
      </c>
      <c r="L176" s="40" t="s">
        <v>7800</v>
      </c>
      <c r="M176" s="40" t="s">
        <v>7809</v>
      </c>
      <c r="N176" s="40" t="s">
        <v>7809</v>
      </c>
      <c r="O176" s="40" t="s">
        <v>7800</v>
      </c>
      <c r="P176" s="37" t="s">
        <v>3018</v>
      </c>
      <c r="Q176" s="37" t="s">
        <v>328</v>
      </c>
      <c r="R176" s="37" t="s">
        <v>328</v>
      </c>
      <c r="S176" s="37" t="s">
        <v>328</v>
      </c>
      <c r="T176" s="37" t="s">
        <v>7590</v>
      </c>
    </row>
    <row r="177" spans="1:20">
      <c r="A177" s="37" t="s">
        <v>7794</v>
      </c>
      <c r="C177" s="37" t="s">
        <v>7794</v>
      </c>
      <c r="D177" s="37" t="s">
        <v>8059</v>
      </c>
      <c r="E177" s="37" t="b">
        <v>0</v>
      </c>
      <c r="G177" s="37" t="s">
        <v>8060</v>
      </c>
      <c r="H177" s="37" t="s">
        <v>324</v>
      </c>
      <c r="J177" s="40" t="s">
        <v>7800</v>
      </c>
      <c r="K177" s="40" t="s">
        <v>8061</v>
      </c>
      <c r="L177" s="40" t="s">
        <v>8062</v>
      </c>
      <c r="M177" s="40" t="s">
        <v>8063</v>
      </c>
      <c r="N177" s="40" t="s">
        <v>8064</v>
      </c>
      <c r="O177" s="40" t="s">
        <v>8065</v>
      </c>
      <c r="P177" s="37" t="s">
        <v>3007</v>
      </c>
      <c r="Q177" s="37" t="s">
        <v>3013</v>
      </c>
      <c r="R177" s="37" t="s">
        <v>328</v>
      </c>
      <c r="S177" s="37" t="s">
        <v>328</v>
      </c>
      <c r="T177" s="37" t="s">
        <v>7590</v>
      </c>
    </row>
    <row r="178" spans="1:20">
      <c r="A178" s="37" t="s">
        <v>7794</v>
      </c>
      <c r="B178" s="37" t="s">
        <v>8066</v>
      </c>
      <c r="C178" s="37" t="s">
        <v>7794</v>
      </c>
      <c r="D178" s="37" t="s">
        <v>8067</v>
      </c>
      <c r="E178" s="37" t="b">
        <v>0</v>
      </c>
      <c r="F178" s="37" t="s">
        <v>52</v>
      </c>
      <c r="G178" s="37" t="s">
        <v>8068</v>
      </c>
      <c r="H178" s="37" t="s">
        <v>330</v>
      </c>
      <c r="I178" s="39" t="s">
        <v>8069</v>
      </c>
      <c r="J178" s="40">
        <v>0</v>
      </c>
      <c r="K178" s="40" t="s">
        <v>7877</v>
      </c>
      <c r="L178" s="40">
        <v>0</v>
      </c>
      <c r="M178" s="40" t="s">
        <v>7800</v>
      </c>
      <c r="N178" s="40" t="s">
        <v>8070</v>
      </c>
      <c r="O178" s="40" t="s">
        <v>7800</v>
      </c>
      <c r="P178" s="37" t="s">
        <v>3018</v>
      </c>
      <c r="Q178" s="37" t="s">
        <v>328</v>
      </c>
      <c r="R178" s="37" t="s">
        <v>328</v>
      </c>
      <c r="S178" s="37" t="s">
        <v>328</v>
      </c>
      <c r="T178" s="37" t="s">
        <v>7590</v>
      </c>
    </row>
    <row r="179" spans="1:20">
      <c r="A179" s="37" t="s">
        <v>7794</v>
      </c>
      <c r="C179" s="37" t="s">
        <v>7794</v>
      </c>
      <c r="D179" s="37" t="s">
        <v>2659</v>
      </c>
      <c r="E179" s="37" t="b">
        <v>0</v>
      </c>
      <c r="G179" s="39"/>
      <c r="H179" s="37" t="s">
        <v>330</v>
      </c>
      <c r="I179" s="37" t="s">
        <v>328</v>
      </c>
      <c r="J179" s="40" t="s">
        <v>7809</v>
      </c>
      <c r="K179" s="40" t="s">
        <v>7809</v>
      </c>
      <c r="L179" s="40" t="s">
        <v>7809</v>
      </c>
      <c r="P179" s="37" t="s">
        <v>3013</v>
      </c>
      <c r="Q179" s="37" t="s">
        <v>3018</v>
      </c>
      <c r="R179" s="37" t="s">
        <v>3007</v>
      </c>
      <c r="S179" s="37" t="s">
        <v>328</v>
      </c>
      <c r="T179" s="37" t="s">
        <v>7590</v>
      </c>
    </row>
    <row r="180" spans="1:20">
      <c r="A180" s="37" t="s">
        <v>7794</v>
      </c>
      <c r="B180" s="37" t="s">
        <v>8071</v>
      </c>
      <c r="C180" s="37" t="s">
        <v>7794</v>
      </c>
      <c r="D180" s="37" t="s">
        <v>8072</v>
      </c>
      <c r="E180" s="37" t="b">
        <v>0</v>
      </c>
      <c r="G180" s="39"/>
      <c r="H180" s="37" t="s">
        <v>330</v>
      </c>
      <c r="I180" s="37" t="s">
        <v>328</v>
      </c>
      <c r="J180" s="40" t="s">
        <v>7809</v>
      </c>
      <c r="K180" s="40" t="s">
        <v>7809</v>
      </c>
      <c r="L180" s="40" t="s">
        <v>7809</v>
      </c>
      <c r="P180" s="37" t="s">
        <v>3013</v>
      </c>
      <c r="Q180" s="37" t="s">
        <v>3018</v>
      </c>
      <c r="R180" s="37" t="s">
        <v>3007</v>
      </c>
      <c r="S180" s="37" t="s">
        <v>328</v>
      </c>
      <c r="T180" s="37" t="s">
        <v>7590</v>
      </c>
    </row>
    <row r="181" spans="1:20">
      <c r="A181" s="37" t="s">
        <v>7794</v>
      </c>
      <c r="B181" s="37" t="s">
        <v>8073</v>
      </c>
      <c r="C181" s="37" t="s">
        <v>7794</v>
      </c>
      <c r="D181" s="37" t="s">
        <v>3047</v>
      </c>
      <c r="E181" s="37" t="b">
        <v>0</v>
      </c>
      <c r="F181" s="37" t="s">
        <v>8074</v>
      </c>
      <c r="G181" s="37" t="s">
        <v>8075</v>
      </c>
      <c r="H181" s="37" t="s">
        <v>330</v>
      </c>
      <c r="I181" s="39" t="s">
        <v>8076</v>
      </c>
      <c r="J181" s="40">
        <v>46</v>
      </c>
      <c r="K181" s="40">
        <v>0</v>
      </c>
      <c r="L181" s="40">
        <v>0</v>
      </c>
      <c r="M181" s="40" t="s">
        <v>7800</v>
      </c>
      <c r="N181" s="40" t="s">
        <v>7800</v>
      </c>
      <c r="O181" s="40" t="s">
        <v>7800</v>
      </c>
      <c r="P181" s="37" t="s">
        <v>3046</v>
      </c>
      <c r="Q181" s="37" t="s">
        <v>328</v>
      </c>
      <c r="R181" s="37" t="s">
        <v>328</v>
      </c>
      <c r="S181" s="37" t="s">
        <v>328</v>
      </c>
      <c r="T181" s="37" t="s">
        <v>7590</v>
      </c>
    </row>
    <row r="182" spans="1:20">
      <c r="A182" s="37" t="s">
        <v>7794</v>
      </c>
      <c r="B182" s="37" t="s">
        <v>8077</v>
      </c>
      <c r="C182" s="37" t="s">
        <v>7794</v>
      </c>
      <c r="D182" s="37" t="s">
        <v>8078</v>
      </c>
      <c r="E182" s="37" t="b">
        <v>0</v>
      </c>
      <c r="F182" s="37" t="s">
        <v>8079</v>
      </c>
      <c r="G182" s="37" t="s">
        <v>8080</v>
      </c>
      <c r="H182" s="37" t="s">
        <v>330</v>
      </c>
      <c r="I182" s="39" t="s">
        <v>8076</v>
      </c>
      <c r="J182" s="40">
        <v>46</v>
      </c>
      <c r="K182" s="40">
        <v>0</v>
      </c>
      <c r="L182" s="40">
        <v>0</v>
      </c>
      <c r="M182" s="40" t="s">
        <v>7800</v>
      </c>
      <c r="N182" s="40" t="s">
        <v>7800</v>
      </c>
      <c r="O182" s="40" t="s">
        <v>7800</v>
      </c>
      <c r="P182" s="37" t="s">
        <v>3046</v>
      </c>
      <c r="Q182" s="37" t="s">
        <v>328</v>
      </c>
      <c r="R182" s="37" t="s">
        <v>328</v>
      </c>
      <c r="S182" s="37" t="s">
        <v>328</v>
      </c>
      <c r="T182" s="37" t="s">
        <v>7590</v>
      </c>
    </row>
    <row r="183" spans="1:20">
      <c r="A183" s="37" t="s">
        <v>7794</v>
      </c>
      <c r="B183" s="37" t="s">
        <v>8081</v>
      </c>
      <c r="C183" s="37" t="s">
        <v>7794</v>
      </c>
      <c r="D183" s="37" t="s">
        <v>8082</v>
      </c>
      <c r="E183" s="37" t="b">
        <v>0</v>
      </c>
      <c r="F183" s="37" t="s">
        <v>8083</v>
      </c>
      <c r="G183" s="37" t="s">
        <v>8080</v>
      </c>
      <c r="H183" s="37" t="s">
        <v>330</v>
      </c>
      <c r="I183" s="39" t="s">
        <v>8076</v>
      </c>
      <c r="J183" s="40">
        <v>46</v>
      </c>
      <c r="K183" s="40">
        <v>0</v>
      </c>
      <c r="L183" s="40">
        <v>0</v>
      </c>
      <c r="M183" s="40" t="s">
        <v>7800</v>
      </c>
      <c r="N183" s="40" t="s">
        <v>7800</v>
      </c>
      <c r="O183" s="40" t="s">
        <v>7800</v>
      </c>
      <c r="P183" s="37" t="s">
        <v>3046</v>
      </c>
      <c r="Q183" s="37" t="s">
        <v>328</v>
      </c>
      <c r="R183" s="37" t="s">
        <v>328</v>
      </c>
      <c r="S183" s="37" t="s">
        <v>328</v>
      </c>
      <c r="T183" s="37" t="s">
        <v>7590</v>
      </c>
    </row>
    <row r="184" spans="1:20">
      <c r="A184" s="37" t="s">
        <v>7794</v>
      </c>
      <c r="B184" s="37" t="s">
        <v>8084</v>
      </c>
      <c r="C184" s="37" t="s">
        <v>7794</v>
      </c>
      <c r="D184" s="37" t="s">
        <v>8085</v>
      </c>
      <c r="E184" s="37" t="b">
        <v>0</v>
      </c>
      <c r="F184" s="37" t="s">
        <v>8086</v>
      </c>
      <c r="G184" s="37" t="s">
        <v>8087</v>
      </c>
      <c r="H184" s="37" t="s">
        <v>330</v>
      </c>
      <c r="I184" s="39" t="s">
        <v>8076</v>
      </c>
      <c r="J184" s="40">
        <v>46</v>
      </c>
      <c r="K184" s="40">
        <v>0</v>
      </c>
      <c r="L184" s="40">
        <v>0</v>
      </c>
      <c r="M184" s="40" t="s">
        <v>7800</v>
      </c>
      <c r="N184" s="40" t="s">
        <v>7800</v>
      </c>
      <c r="O184" s="40" t="s">
        <v>7800</v>
      </c>
      <c r="P184" s="37" t="s">
        <v>3046</v>
      </c>
      <c r="Q184" s="37" t="s">
        <v>328</v>
      </c>
      <c r="R184" s="37" t="s">
        <v>328</v>
      </c>
      <c r="S184" s="37" t="s">
        <v>328</v>
      </c>
      <c r="T184" s="37" t="s">
        <v>7590</v>
      </c>
    </row>
    <row r="185" spans="1:20">
      <c r="A185" s="37" t="s">
        <v>7794</v>
      </c>
      <c r="C185" s="37" t="s">
        <v>7794</v>
      </c>
      <c r="D185" s="37" t="s">
        <v>8088</v>
      </c>
      <c r="E185" s="37" t="b">
        <v>0</v>
      </c>
      <c r="F185" s="37" t="s">
        <v>8089</v>
      </c>
      <c r="G185" s="37" t="s">
        <v>8090</v>
      </c>
      <c r="H185" s="37" t="s">
        <v>324</v>
      </c>
      <c r="J185" s="40" t="s">
        <v>8091</v>
      </c>
      <c r="K185" s="40" t="s">
        <v>7800</v>
      </c>
      <c r="L185" s="40" t="s">
        <v>7800</v>
      </c>
      <c r="M185" s="40" t="s">
        <v>7800</v>
      </c>
      <c r="N185" s="40" t="s">
        <v>7800</v>
      </c>
      <c r="O185" s="40" t="s">
        <v>7800</v>
      </c>
      <c r="P185" s="37" t="s">
        <v>3013</v>
      </c>
      <c r="Q185" s="37" t="s">
        <v>328</v>
      </c>
      <c r="R185" s="37" t="s">
        <v>328</v>
      </c>
      <c r="S185" s="37" t="s">
        <v>328</v>
      </c>
      <c r="T185" s="37" t="s">
        <v>7590</v>
      </c>
    </row>
    <row r="186" spans="1:20">
      <c r="A186" s="37" t="s">
        <v>7794</v>
      </c>
      <c r="B186" s="37" t="s">
        <v>8092</v>
      </c>
      <c r="C186" s="37" t="s">
        <v>7794</v>
      </c>
      <c r="D186" s="37" t="s">
        <v>8093</v>
      </c>
      <c r="E186" s="37" t="b">
        <v>0</v>
      </c>
      <c r="F186" s="37" t="s">
        <v>8094</v>
      </c>
      <c r="G186" s="37" t="s">
        <v>8095</v>
      </c>
      <c r="H186" s="37" t="s">
        <v>330</v>
      </c>
      <c r="I186" s="39" t="s">
        <v>8096</v>
      </c>
      <c r="J186" s="40" t="s">
        <v>8097</v>
      </c>
      <c r="K186" s="40" t="s">
        <v>8098</v>
      </c>
      <c r="L186" s="40">
        <v>0</v>
      </c>
      <c r="M186" s="40" t="s">
        <v>7800</v>
      </c>
      <c r="N186" s="40" t="s">
        <v>7800</v>
      </c>
      <c r="O186" s="40" t="s">
        <v>7800</v>
      </c>
      <c r="P186" s="37" t="s">
        <v>3046</v>
      </c>
      <c r="Q186" s="37" t="s">
        <v>3018</v>
      </c>
      <c r="R186" s="37" t="s">
        <v>328</v>
      </c>
      <c r="S186" s="37" t="s">
        <v>328</v>
      </c>
      <c r="T186" s="37" t="s">
        <v>7590</v>
      </c>
    </row>
    <row r="187" spans="1:20">
      <c r="A187" s="37" t="s">
        <v>3060</v>
      </c>
      <c r="C187" s="37" t="s">
        <v>3060</v>
      </c>
      <c r="D187" s="37" t="s">
        <v>8099</v>
      </c>
      <c r="E187" s="37" t="b">
        <v>0</v>
      </c>
      <c r="J187" s="37"/>
      <c r="K187" s="37"/>
      <c r="L187" s="37"/>
      <c r="M187" s="37"/>
      <c r="N187" s="37"/>
      <c r="O187" s="37"/>
      <c r="P187" s="37" t="s">
        <v>3059</v>
      </c>
      <c r="Q187" s="37" t="s">
        <v>328</v>
      </c>
      <c r="R187" s="37" t="s">
        <v>328</v>
      </c>
      <c r="S187" s="37" t="s">
        <v>328</v>
      </c>
      <c r="T187" s="37" t="s">
        <v>7590</v>
      </c>
    </row>
    <row r="188" spans="1:20">
      <c r="A188" s="37" t="s">
        <v>3060</v>
      </c>
      <c r="C188" s="37" t="s">
        <v>3060</v>
      </c>
      <c r="D188" s="37" t="s">
        <v>8100</v>
      </c>
      <c r="E188" s="37" t="b">
        <v>0</v>
      </c>
      <c r="J188" s="37"/>
      <c r="K188" s="37"/>
      <c r="L188" s="37"/>
      <c r="M188" s="37"/>
      <c r="N188" s="37"/>
      <c r="O188" s="37"/>
      <c r="P188" s="37" t="s">
        <v>3059</v>
      </c>
      <c r="Q188" s="37" t="s">
        <v>328</v>
      </c>
      <c r="R188" s="37" t="s">
        <v>328</v>
      </c>
      <c r="S188" s="37" t="s">
        <v>328</v>
      </c>
      <c r="T188" s="37" t="s">
        <v>7590</v>
      </c>
    </row>
    <row r="189" spans="1:20">
      <c r="A189" s="37" t="s">
        <v>3060</v>
      </c>
      <c r="C189" s="37" t="s">
        <v>3060</v>
      </c>
      <c r="D189" s="37" t="s">
        <v>8101</v>
      </c>
      <c r="E189" s="37" t="b">
        <v>0</v>
      </c>
      <c r="J189" s="37"/>
      <c r="K189" s="37"/>
      <c r="L189" s="37"/>
      <c r="M189" s="37"/>
      <c r="N189" s="37"/>
      <c r="O189" s="37"/>
      <c r="P189" s="37" t="s">
        <v>3059</v>
      </c>
      <c r="Q189" s="37" t="s">
        <v>328</v>
      </c>
      <c r="R189" s="37" t="s">
        <v>328</v>
      </c>
      <c r="S189" s="37" t="s">
        <v>328</v>
      </c>
      <c r="T189" s="37" t="s">
        <v>7590</v>
      </c>
    </row>
    <row r="190" spans="1:20">
      <c r="A190" s="37" t="s">
        <v>3060</v>
      </c>
      <c r="B190" s="37" t="s">
        <v>8102</v>
      </c>
      <c r="C190" s="37" t="s">
        <v>3060</v>
      </c>
      <c r="D190" s="37" t="s">
        <v>8103</v>
      </c>
      <c r="E190" s="37" t="b">
        <v>0</v>
      </c>
      <c r="J190" s="37"/>
      <c r="K190" s="37"/>
      <c r="L190" s="37"/>
      <c r="M190" s="37"/>
      <c r="N190" s="37"/>
      <c r="O190" s="37"/>
      <c r="P190" s="37" t="s">
        <v>3059</v>
      </c>
      <c r="Q190" s="37" t="s">
        <v>328</v>
      </c>
      <c r="R190" s="37" t="s">
        <v>328</v>
      </c>
      <c r="S190" s="37" t="s">
        <v>328</v>
      </c>
      <c r="T190" s="37" t="s">
        <v>7590</v>
      </c>
    </row>
    <row r="191" spans="1:20">
      <c r="A191" s="37" t="s">
        <v>3060</v>
      </c>
      <c r="B191" s="37" t="s">
        <v>8104</v>
      </c>
      <c r="C191" s="37" t="s">
        <v>3060</v>
      </c>
      <c r="D191" s="37" t="s">
        <v>8105</v>
      </c>
      <c r="E191" s="37" t="b">
        <v>0</v>
      </c>
      <c r="J191" s="37"/>
      <c r="K191" s="37"/>
      <c r="L191" s="37"/>
      <c r="M191" s="37"/>
      <c r="N191" s="37"/>
      <c r="O191" s="37"/>
      <c r="P191" s="37" t="s">
        <v>3059</v>
      </c>
      <c r="Q191" s="37" t="s">
        <v>328</v>
      </c>
      <c r="R191" s="37" t="s">
        <v>328</v>
      </c>
      <c r="S191" s="37" t="s">
        <v>328</v>
      </c>
      <c r="T191" s="37" t="s">
        <v>7590</v>
      </c>
    </row>
    <row r="192" spans="1:20">
      <c r="A192" s="37" t="s">
        <v>3060</v>
      </c>
      <c r="C192" s="37" t="s">
        <v>3060</v>
      </c>
      <c r="D192" s="37" t="s">
        <v>8106</v>
      </c>
      <c r="E192" s="37" t="b">
        <v>0</v>
      </c>
      <c r="J192" s="37"/>
      <c r="K192" s="37"/>
      <c r="L192" s="37"/>
      <c r="M192" s="37"/>
      <c r="N192" s="37"/>
      <c r="O192" s="37"/>
      <c r="P192" s="37" t="s">
        <v>3059</v>
      </c>
      <c r="Q192" s="37" t="s">
        <v>328</v>
      </c>
      <c r="R192" s="37" t="s">
        <v>328</v>
      </c>
      <c r="S192" s="37" t="s">
        <v>328</v>
      </c>
      <c r="T192" s="37" t="s">
        <v>7590</v>
      </c>
    </row>
    <row r="193" spans="1:20">
      <c r="A193" s="37" t="s">
        <v>3060</v>
      </c>
      <c r="C193" s="37" t="s">
        <v>3060</v>
      </c>
      <c r="D193" s="37" t="s">
        <v>8107</v>
      </c>
      <c r="E193" s="37" t="b">
        <v>0</v>
      </c>
      <c r="J193" s="37"/>
      <c r="K193" s="37"/>
      <c r="L193" s="37"/>
      <c r="M193" s="37"/>
      <c r="N193" s="37"/>
      <c r="O193" s="37"/>
      <c r="P193" s="37" t="s">
        <v>3059</v>
      </c>
      <c r="Q193" s="37" t="s">
        <v>328</v>
      </c>
      <c r="R193" s="37" t="s">
        <v>328</v>
      </c>
      <c r="S193" s="37" t="s">
        <v>328</v>
      </c>
      <c r="T193" s="37" t="s">
        <v>7590</v>
      </c>
    </row>
    <row r="194" spans="1:20">
      <c r="A194" s="37" t="s">
        <v>3060</v>
      </c>
      <c r="C194" s="37" t="s">
        <v>3060</v>
      </c>
      <c r="D194" s="37" t="s">
        <v>8108</v>
      </c>
      <c r="E194" s="37" t="b">
        <v>0</v>
      </c>
      <c r="J194" s="37"/>
      <c r="K194" s="37"/>
      <c r="L194" s="37"/>
      <c r="M194" s="37"/>
      <c r="N194" s="37"/>
      <c r="O194" s="37"/>
      <c r="P194" s="37" t="s">
        <v>3059</v>
      </c>
      <c r="Q194" s="37" t="s">
        <v>328</v>
      </c>
      <c r="R194" s="37" t="s">
        <v>328</v>
      </c>
      <c r="S194" s="37" t="s">
        <v>328</v>
      </c>
      <c r="T194" s="37" t="s">
        <v>7590</v>
      </c>
    </row>
    <row r="195" spans="1:20">
      <c r="A195" s="37" t="s">
        <v>3060</v>
      </c>
      <c r="C195" s="37" t="s">
        <v>3060</v>
      </c>
      <c r="D195" s="37" t="s">
        <v>8109</v>
      </c>
      <c r="E195" s="37" t="b">
        <v>0</v>
      </c>
      <c r="J195" s="37"/>
      <c r="K195" s="37"/>
      <c r="L195" s="37"/>
      <c r="M195" s="37"/>
      <c r="N195" s="37"/>
      <c r="O195" s="37"/>
      <c r="P195" s="37" t="s">
        <v>3059</v>
      </c>
      <c r="Q195" s="37" t="s">
        <v>328</v>
      </c>
      <c r="R195" s="37" t="s">
        <v>328</v>
      </c>
      <c r="S195" s="37" t="s">
        <v>328</v>
      </c>
      <c r="T195" s="37" t="s">
        <v>7590</v>
      </c>
    </row>
    <row r="196" spans="1:20">
      <c r="A196" s="37" t="s">
        <v>3060</v>
      </c>
      <c r="C196" s="37" t="s">
        <v>3060</v>
      </c>
      <c r="D196" s="37" t="s">
        <v>8110</v>
      </c>
      <c r="E196" s="37" t="b">
        <v>0</v>
      </c>
      <c r="J196" s="37"/>
      <c r="K196" s="37"/>
      <c r="L196" s="37"/>
      <c r="M196" s="37"/>
      <c r="N196" s="37"/>
      <c r="O196" s="37"/>
      <c r="P196" s="37" t="s">
        <v>3059</v>
      </c>
      <c r="Q196" s="37" t="s">
        <v>328</v>
      </c>
      <c r="R196" s="37" t="s">
        <v>328</v>
      </c>
      <c r="S196" s="37" t="s">
        <v>328</v>
      </c>
      <c r="T196" s="37" t="s">
        <v>7590</v>
      </c>
    </row>
    <row r="197" spans="1:20">
      <c r="A197" s="37" t="s">
        <v>3060</v>
      </c>
      <c r="C197" s="37" t="s">
        <v>3060</v>
      </c>
      <c r="D197" s="37" t="s">
        <v>8111</v>
      </c>
      <c r="E197" s="37" t="b">
        <v>0</v>
      </c>
      <c r="J197" s="37"/>
      <c r="K197" s="37"/>
      <c r="L197" s="37"/>
      <c r="M197" s="37"/>
      <c r="N197" s="37"/>
      <c r="O197" s="37"/>
      <c r="P197" s="37" t="s">
        <v>3059</v>
      </c>
      <c r="Q197" s="37" t="s">
        <v>328</v>
      </c>
      <c r="R197" s="37" t="s">
        <v>328</v>
      </c>
      <c r="S197" s="37" t="s">
        <v>328</v>
      </c>
      <c r="T197" s="37" t="s">
        <v>7590</v>
      </c>
    </row>
    <row r="198" spans="1:20">
      <c r="A198" s="37" t="s">
        <v>3060</v>
      </c>
      <c r="C198" s="37" t="s">
        <v>3060</v>
      </c>
      <c r="D198" s="37" t="s">
        <v>8112</v>
      </c>
      <c r="E198" s="37" t="b">
        <v>0</v>
      </c>
      <c r="J198" s="37"/>
      <c r="K198" s="37"/>
      <c r="L198" s="37"/>
      <c r="M198" s="37"/>
      <c r="N198" s="37"/>
      <c r="O198" s="37"/>
      <c r="P198" s="37" t="s">
        <v>3059</v>
      </c>
      <c r="Q198" s="37" t="s">
        <v>328</v>
      </c>
      <c r="R198" s="37" t="s">
        <v>328</v>
      </c>
      <c r="S198" s="37" t="s">
        <v>328</v>
      </c>
      <c r="T198" s="37" t="s">
        <v>7590</v>
      </c>
    </row>
    <row r="199" spans="1:20">
      <c r="A199" s="37" t="s">
        <v>3060</v>
      </c>
      <c r="B199" s="37" t="s">
        <v>8113</v>
      </c>
      <c r="C199" s="37" t="s">
        <v>3060</v>
      </c>
      <c r="D199" s="37" t="s">
        <v>8114</v>
      </c>
      <c r="E199" s="37" t="b">
        <v>0</v>
      </c>
      <c r="F199" s="37" t="s">
        <v>8115</v>
      </c>
      <c r="J199" s="37"/>
      <c r="K199" s="37"/>
      <c r="L199" s="37"/>
      <c r="M199" s="37"/>
      <c r="N199" s="37"/>
      <c r="O199" s="37"/>
      <c r="P199" s="37" t="s">
        <v>3059</v>
      </c>
      <c r="Q199" s="37" t="s">
        <v>328</v>
      </c>
      <c r="R199" s="37" t="s">
        <v>328</v>
      </c>
      <c r="S199" s="37" t="s">
        <v>328</v>
      </c>
      <c r="T199" s="37" t="s">
        <v>7590</v>
      </c>
    </row>
    <row r="200" spans="1:20">
      <c r="A200" s="37" t="s">
        <v>3060</v>
      </c>
      <c r="B200" s="37" t="s">
        <v>8116</v>
      </c>
      <c r="C200" s="37" t="s">
        <v>3060</v>
      </c>
      <c r="D200" s="37" t="s">
        <v>8117</v>
      </c>
      <c r="E200" s="37" t="b">
        <v>0</v>
      </c>
      <c r="J200" s="37"/>
      <c r="K200" s="37"/>
      <c r="L200" s="37"/>
      <c r="M200" s="37"/>
      <c r="N200" s="37"/>
      <c r="O200" s="37"/>
      <c r="P200" s="37" t="s">
        <v>3059</v>
      </c>
      <c r="Q200" s="37" t="s">
        <v>328</v>
      </c>
      <c r="R200" s="37" t="s">
        <v>328</v>
      </c>
      <c r="S200" s="37" t="s">
        <v>328</v>
      </c>
      <c r="T200" s="37" t="s">
        <v>7590</v>
      </c>
    </row>
    <row r="201" spans="1:20">
      <c r="A201" s="37" t="s">
        <v>3060</v>
      </c>
      <c r="C201" s="37" t="s">
        <v>3060</v>
      </c>
      <c r="D201" s="37" t="s">
        <v>8118</v>
      </c>
      <c r="E201" s="37" t="b">
        <v>0</v>
      </c>
      <c r="J201" s="37"/>
      <c r="K201" s="37"/>
      <c r="L201" s="37"/>
      <c r="M201" s="37"/>
      <c r="N201" s="37"/>
      <c r="O201" s="37"/>
      <c r="P201" s="37" t="s">
        <v>3059</v>
      </c>
      <c r="Q201" s="37" t="s">
        <v>328</v>
      </c>
      <c r="R201" s="37" t="s">
        <v>328</v>
      </c>
      <c r="S201" s="37" t="s">
        <v>328</v>
      </c>
      <c r="T201" s="37" t="s">
        <v>7590</v>
      </c>
    </row>
    <row r="202" spans="1:20">
      <c r="A202" s="37" t="s">
        <v>3060</v>
      </c>
      <c r="B202" s="37" t="s">
        <v>8119</v>
      </c>
      <c r="C202" s="37" t="s">
        <v>3060</v>
      </c>
      <c r="D202" s="37" t="s">
        <v>8120</v>
      </c>
      <c r="E202" s="37" t="b">
        <v>0</v>
      </c>
      <c r="J202" s="37"/>
      <c r="K202" s="37"/>
      <c r="L202" s="37"/>
      <c r="M202" s="37"/>
      <c r="N202" s="37"/>
      <c r="O202" s="37"/>
      <c r="P202" s="37" t="s">
        <v>3059</v>
      </c>
      <c r="Q202" s="37" t="s">
        <v>328</v>
      </c>
      <c r="R202" s="37" t="s">
        <v>328</v>
      </c>
      <c r="S202" s="37" t="s">
        <v>328</v>
      </c>
      <c r="T202" s="37" t="s">
        <v>7590</v>
      </c>
    </row>
    <row r="203" spans="1:20">
      <c r="A203" s="37" t="s">
        <v>3060</v>
      </c>
      <c r="B203" s="37" t="s">
        <v>8121</v>
      </c>
      <c r="C203" s="37" t="s">
        <v>3060</v>
      </c>
      <c r="D203" s="37" t="s">
        <v>8122</v>
      </c>
      <c r="E203" s="37" t="b">
        <v>0</v>
      </c>
      <c r="J203" s="37"/>
      <c r="K203" s="37"/>
      <c r="L203" s="37"/>
      <c r="M203" s="37"/>
      <c r="N203" s="37"/>
      <c r="O203" s="37"/>
      <c r="P203" s="37" t="s">
        <v>3059</v>
      </c>
      <c r="Q203" s="37" t="s">
        <v>328</v>
      </c>
      <c r="R203" s="37" t="s">
        <v>328</v>
      </c>
      <c r="S203" s="37" t="s">
        <v>328</v>
      </c>
      <c r="T203" s="37" t="s">
        <v>7590</v>
      </c>
    </row>
    <row r="204" spans="1:20">
      <c r="A204" s="37" t="s">
        <v>3060</v>
      </c>
      <c r="C204" s="37" t="s">
        <v>3060</v>
      </c>
      <c r="D204" s="37" t="s">
        <v>8123</v>
      </c>
      <c r="E204" s="37" t="b">
        <v>0</v>
      </c>
      <c r="J204" s="37"/>
      <c r="K204" s="37"/>
      <c r="L204" s="37"/>
      <c r="M204" s="37"/>
      <c r="N204" s="37"/>
      <c r="O204" s="37"/>
      <c r="P204" s="37" t="s">
        <v>3059</v>
      </c>
      <c r="Q204" s="37" t="s">
        <v>328</v>
      </c>
      <c r="R204" s="37" t="s">
        <v>328</v>
      </c>
      <c r="S204" s="37" t="s">
        <v>328</v>
      </c>
      <c r="T204" s="37" t="s">
        <v>7590</v>
      </c>
    </row>
    <row r="205" spans="1:20">
      <c r="A205" s="37" t="s">
        <v>3060</v>
      </c>
      <c r="B205" s="37" t="s">
        <v>8124</v>
      </c>
      <c r="C205" s="37" t="s">
        <v>3060</v>
      </c>
      <c r="D205" s="37" t="s">
        <v>8125</v>
      </c>
      <c r="E205" s="37" t="b">
        <v>0</v>
      </c>
      <c r="J205" s="37"/>
      <c r="K205" s="37"/>
      <c r="L205" s="37"/>
      <c r="M205" s="37"/>
      <c r="N205" s="37"/>
      <c r="O205" s="37"/>
      <c r="P205" s="37" t="s">
        <v>3059</v>
      </c>
      <c r="Q205" s="37" t="s">
        <v>328</v>
      </c>
      <c r="R205" s="37" t="s">
        <v>328</v>
      </c>
      <c r="S205" s="37" t="s">
        <v>328</v>
      </c>
      <c r="T205" s="37" t="s">
        <v>7590</v>
      </c>
    </row>
    <row r="206" spans="1:20">
      <c r="A206" s="37" t="s">
        <v>3060</v>
      </c>
      <c r="B206" s="37" t="s">
        <v>8126</v>
      </c>
      <c r="C206" s="37" t="s">
        <v>3060</v>
      </c>
      <c r="D206" s="37" t="s">
        <v>8127</v>
      </c>
      <c r="E206" s="37" t="b">
        <v>0</v>
      </c>
      <c r="F206" s="37" t="s">
        <v>8128</v>
      </c>
      <c r="J206" s="37"/>
      <c r="K206" s="37"/>
      <c r="L206" s="37"/>
      <c r="M206" s="37"/>
      <c r="N206" s="37"/>
      <c r="O206" s="37"/>
      <c r="P206" s="37" t="s">
        <v>3059</v>
      </c>
      <c r="Q206" s="37" t="s">
        <v>328</v>
      </c>
      <c r="R206" s="37" t="s">
        <v>328</v>
      </c>
      <c r="S206" s="37" t="s">
        <v>328</v>
      </c>
      <c r="T206" s="37" t="s">
        <v>7590</v>
      </c>
    </row>
    <row r="207" spans="1:20">
      <c r="A207" s="37" t="s">
        <v>3060</v>
      </c>
      <c r="C207" s="37" t="s">
        <v>3060</v>
      </c>
      <c r="D207" s="37" t="s">
        <v>8129</v>
      </c>
      <c r="E207" s="37" t="b">
        <v>0</v>
      </c>
      <c r="J207" s="37"/>
      <c r="K207" s="37"/>
      <c r="L207" s="37"/>
      <c r="M207" s="37"/>
      <c r="N207" s="37"/>
      <c r="O207" s="37"/>
      <c r="P207" s="37" t="s">
        <v>3059</v>
      </c>
      <c r="Q207" s="37" t="s">
        <v>328</v>
      </c>
      <c r="R207" s="37" t="s">
        <v>328</v>
      </c>
      <c r="S207" s="37" t="s">
        <v>328</v>
      </c>
      <c r="T207" s="37" t="s">
        <v>7590</v>
      </c>
    </row>
    <row r="208" spans="1:20">
      <c r="A208" s="37" t="s">
        <v>3060</v>
      </c>
      <c r="C208" s="37" t="s">
        <v>3060</v>
      </c>
      <c r="D208" s="37" t="s">
        <v>8130</v>
      </c>
      <c r="E208" s="37" t="b">
        <v>0</v>
      </c>
      <c r="J208" s="37"/>
      <c r="K208" s="37"/>
      <c r="L208" s="37"/>
      <c r="M208" s="37"/>
      <c r="N208" s="37"/>
      <c r="O208" s="37"/>
      <c r="P208" s="37" t="s">
        <v>3059</v>
      </c>
      <c r="Q208" s="37" t="s">
        <v>328</v>
      </c>
      <c r="R208" s="37" t="s">
        <v>328</v>
      </c>
      <c r="S208" s="37" t="s">
        <v>328</v>
      </c>
      <c r="T208" s="37" t="s">
        <v>7590</v>
      </c>
    </row>
    <row r="209" spans="1:20">
      <c r="A209" s="37" t="s">
        <v>3060</v>
      </c>
      <c r="C209" s="37" t="s">
        <v>3060</v>
      </c>
      <c r="D209" s="37" t="s">
        <v>8131</v>
      </c>
      <c r="E209" s="37" t="b">
        <v>0</v>
      </c>
      <c r="J209" s="37"/>
      <c r="K209" s="37"/>
      <c r="L209" s="37"/>
      <c r="M209" s="37"/>
      <c r="N209" s="37"/>
      <c r="O209" s="37"/>
      <c r="P209" s="37" t="s">
        <v>3059</v>
      </c>
      <c r="Q209" s="37" t="s">
        <v>328</v>
      </c>
      <c r="R209" s="37" t="s">
        <v>328</v>
      </c>
      <c r="S209" s="37" t="s">
        <v>328</v>
      </c>
      <c r="T209" s="37" t="s">
        <v>7590</v>
      </c>
    </row>
    <row r="210" spans="1:20">
      <c r="A210" s="37" t="s">
        <v>3060</v>
      </c>
      <c r="B210" s="37" t="s">
        <v>8132</v>
      </c>
      <c r="C210" s="37" t="s">
        <v>3060</v>
      </c>
      <c r="D210" s="37" t="s">
        <v>8133</v>
      </c>
      <c r="E210" s="37" t="b">
        <v>0</v>
      </c>
      <c r="P210" s="37" t="s">
        <v>3059</v>
      </c>
      <c r="Q210" s="37" t="s">
        <v>328</v>
      </c>
      <c r="R210" s="37" t="s">
        <v>328</v>
      </c>
      <c r="S210" s="37" t="s">
        <v>328</v>
      </c>
      <c r="T210" s="37" t="s">
        <v>7590</v>
      </c>
    </row>
    <row r="211" spans="1:20">
      <c r="A211" s="37" t="s">
        <v>3060</v>
      </c>
      <c r="C211" s="37" t="s">
        <v>3060</v>
      </c>
      <c r="D211" s="37" t="s">
        <v>8134</v>
      </c>
      <c r="E211" s="37" t="b">
        <v>0</v>
      </c>
      <c r="P211" s="37" t="s">
        <v>3059</v>
      </c>
      <c r="Q211" s="37" t="s">
        <v>328</v>
      </c>
      <c r="R211" s="37" t="s">
        <v>328</v>
      </c>
      <c r="S211" s="37" t="s">
        <v>328</v>
      </c>
      <c r="T211" s="37" t="s">
        <v>7590</v>
      </c>
    </row>
    <row r="212" spans="1:20">
      <c r="A212" s="37" t="s">
        <v>3060</v>
      </c>
      <c r="B212" s="37" t="s">
        <v>8135</v>
      </c>
      <c r="C212" s="37" t="s">
        <v>3060</v>
      </c>
      <c r="D212" s="37" t="s">
        <v>8136</v>
      </c>
      <c r="E212" s="37" t="b">
        <v>1</v>
      </c>
      <c r="P212" s="37" t="s">
        <v>3059</v>
      </c>
      <c r="Q212" s="37" t="s">
        <v>328</v>
      </c>
      <c r="R212" s="37" t="s">
        <v>328</v>
      </c>
      <c r="S212" s="37" t="s">
        <v>328</v>
      </c>
      <c r="T212" s="37" t="s">
        <v>7590</v>
      </c>
    </row>
    <row r="213" spans="1:20">
      <c r="A213" s="37" t="s">
        <v>3060</v>
      </c>
      <c r="B213" s="37" t="s">
        <v>8137</v>
      </c>
      <c r="C213" s="37" t="s">
        <v>3060</v>
      </c>
      <c r="D213" s="37" t="s">
        <v>8138</v>
      </c>
      <c r="E213" s="37" t="b">
        <v>1</v>
      </c>
      <c r="P213" s="37" t="s">
        <v>3059</v>
      </c>
      <c r="Q213" s="37" t="s">
        <v>328</v>
      </c>
      <c r="R213" s="37" t="s">
        <v>328</v>
      </c>
      <c r="S213" s="37" t="s">
        <v>328</v>
      </c>
      <c r="T213" s="37" t="s">
        <v>7590</v>
      </c>
    </row>
    <row r="214" spans="1:20">
      <c r="A214" s="37" t="s">
        <v>3060</v>
      </c>
      <c r="B214" s="37" t="s">
        <v>8139</v>
      </c>
      <c r="C214" s="37" t="s">
        <v>3060</v>
      </c>
      <c r="D214" s="37" t="s">
        <v>8140</v>
      </c>
      <c r="E214" s="37" t="b">
        <v>1</v>
      </c>
      <c r="P214" s="37" t="s">
        <v>3059</v>
      </c>
      <c r="Q214" s="37" t="s">
        <v>328</v>
      </c>
      <c r="R214" s="37" t="s">
        <v>328</v>
      </c>
      <c r="S214" s="37" t="s">
        <v>328</v>
      </c>
      <c r="T214" s="37" t="s">
        <v>7590</v>
      </c>
    </row>
    <row r="215" spans="1:20">
      <c r="A215" s="37" t="s">
        <v>3060</v>
      </c>
      <c r="C215" s="37" t="s">
        <v>3060</v>
      </c>
      <c r="D215" s="37" t="s">
        <v>8141</v>
      </c>
      <c r="E215" s="37" t="b">
        <v>0</v>
      </c>
      <c r="P215" s="37" t="s">
        <v>3059</v>
      </c>
      <c r="Q215" s="37" t="s">
        <v>328</v>
      </c>
      <c r="R215" s="37" t="s">
        <v>328</v>
      </c>
      <c r="S215" s="37" t="s">
        <v>328</v>
      </c>
      <c r="T215" s="37" t="s">
        <v>7590</v>
      </c>
    </row>
    <row r="216" spans="1:20">
      <c r="A216" s="37" t="s">
        <v>3060</v>
      </c>
      <c r="C216" s="37" t="s">
        <v>3060</v>
      </c>
      <c r="D216" s="37" t="s">
        <v>8142</v>
      </c>
      <c r="E216" s="37" t="b">
        <v>0</v>
      </c>
      <c r="P216" s="37" t="s">
        <v>3059</v>
      </c>
      <c r="Q216" s="37" t="s">
        <v>328</v>
      </c>
      <c r="R216" s="37" t="s">
        <v>328</v>
      </c>
      <c r="S216" s="37" t="s">
        <v>328</v>
      </c>
      <c r="T216" s="37" t="s">
        <v>7590</v>
      </c>
    </row>
    <row r="217" spans="1:20">
      <c r="A217" s="37" t="s">
        <v>3060</v>
      </c>
      <c r="B217" s="37" t="s">
        <v>8143</v>
      </c>
      <c r="C217" s="37" t="s">
        <v>3060</v>
      </c>
      <c r="D217" s="37" t="s">
        <v>8144</v>
      </c>
      <c r="E217" s="37" t="b">
        <v>0</v>
      </c>
      <c r="P217" s="37" t="s">
        <v>3059</v>
      </c>
      <c r="Q217" s="37" t="s">
        <v>328</v>
      </c>
      <c r="R217" s="37" t="s">
        <v>328</v>
      </c>
      <c r="S217" s="37" t="s">
        <v>328</v>
      </c>
      <c r="T217" s="37" t="s">
        <v>7590</v>
      </c>
    </row>
    <row r="218" spans="1:20">
      <c r="A218" s="37" t="s">
        <v>3060</v>
      </c>
      <c r="B218" s="37" t="s">
        <v>8145</v>
      </c>
      <c r="C218" s="37" t="s">
        <v>3060</v>
      </c>
      <c r="D218" s="37" t="s">
        <v>8146</v>
      </c>
      <c r="E218" s="37" t="b">
        <v>0</v>
      </c>
      <c r="P218" s="37" t="s">
        <v>3059</v>
      </c>
      <c r="Q218" s="37" t="s">
        <v>328</v>
      </c>
      <c r="R218" s="37" t="s">
        <v>328</v>
      </c>
      <c r="S218" s="37" t="s">
        <v>328</v>
      </c>
      <c r="T218" s="37" t="s">
        <v>7590</v>
      </c>
    </row>
    <row r="219" spans="1:20">
      <c r="A219" s="37" t="s">
        <v>3060</v>
      </c>
      <c r="B219" s="37" t="s">
        <v>8147</v>
      </c>
      <c r="C219" s="37" t="s">
        <v>3060</v>
      </c>
      <c r="D219" s="37" t="s">
        <v>8148</v>
      </c>
      <c r="E219" s="37" t="b">
        <v>0</v>
      </c>
      <c r="P219" s="37" t="s">
        <v>3059</v>
      </c>
      <c r="Q219" s="37" t="s">
        <v>328</v>
      </c>
      <c r="R219" s="37" t="s">
        <v>328</v>
      </c>
      <c r="S219" s="37" t="s">
        <v>328</v>
      </c>
      <c r="T219" s="37" t="s">
        <v>7590</v>
      </c>
    </row>
    <row r="220" spans="1:20">
      <c r="A220" s="37" t="s">
        <v>3060</v>
      </c>
      <c r="B220" s="37" t="s">
        <v>8149</v>
      </c>
      <c r="C220" s="37" t="s">
        <v>3060</v>
      </c>
      <c r="D220" s="37" t="s">
        <v>8150</v>
      </c>
      <c r="E220" s="37" t="b">
        <v>1</v>
      </c>
      <c r="P220" s="37" t="s">
        <v>3059</v>
      </c>
      <c r="Q220" s="37" t="s">
        <v>328</v>
      </c>
      <c r="R220" s="37" t="s">
        <v>328</v>
      </c>
      <c r="S220" s="37" t="s">
        <v>328</v>
      </c>
      <c r="T220" s="37" t="s">
        <v>7590</v>
      </c>
    </row>
    <row r="221" spans="1:20">
      <c r="A221" s="37" t="s">
        <v>3060</v>
      </c>
      <c r="B221" s="37" t="s">
        <v>8151</v>
      </c>
      <c r="C221" s="37" t="s">
        <v>3060</v>
      </c>
      <c r="D221" s="37" t="s">
        <v>8152</v>
      </c>
      <c r="E221" s="37" t="b">
        <v>1</v>
      </c>
      <c r="P221" s="37" t="s">
        <v>3059</v>
      </c>
      <c r="Q221" s="37" t="s">
        <v>328</v>
      </c>
      <c r="R221" s="37" t="s">
        <v>328</v>
      </c>
      <c r="S221" s="37" t="s">
        <v>328</v>
      </c>
      <c r="T221" s="37" t="s">
        <v>7590</v>
      </c>
    </row>
    <row r="222" spans="1:20">
      <c r="A222" s="37" t="s">
        <v>3060</v>
      </c>
      <c r="B222" s="37" t="s">
        <v>8153</v>
      </c>
      <c r="C222" s="37" t="s">
        <v>3060</v>
      </c>
      <c r="D222" s="37" t="s">
        <v>8154</v>
      </c>
      <c r="E222" s="37" t="b">
        <v>1</v>
      </c>
      <c r="P222" s="37" t="s">
        <v>3059</v>
      </c>
      <c r="Q222" s="37" t="s">
        <v>328</v>
      </c>
      <c r="R222" s="37" t="s">
        <v>328</v>
      </c>
      <c r="S222" s="37" t="s">
        <v>328</v>
      </c>
      <c r="T222" s="37" t="s">
        <v>7590</v>
      </c>
    </row>
    <row r="223" spans="1:20">
      <c r="A223" s="37" t="s">
        <v>3060</v>
      </c>
      <c r="B223" s="37" t="s">
        <v>8155</v>
      </c>
      <c r="C223" s="37" t="s">
        <v>3060</v>
      </c>
      <c r="D223" s="37" t="s">
        <v>8156</v>
      </c>
      <c r="E223" s="37" t="b">
        <v>1</v>
      </c>
      <c r="P223" s="37" t="s">
        <v>3059</v>
      </c>
      <c r="Q223" s="37" t="s">
        <v>328</v>
      </c>
      <c r="R223" s="37" t="s">
        <v>328</v>
      </c>
      <c r="S223" s="37" t="s">
        <v>328</v>
      </c>
      <c r="T223" s="37" t="s">
        <v>7590</v>
      </c>
    </row>
    <row r="224" spans="1:20">
      <c r="A224" s="37" t="s">
        <v>3060</v>
      </c>
      <c r="C224" s="37" t="s">
        <v>3060</v>
      </c>
      <c r="D224" s="37" t="s">
        <v>8157</v>
      </c>
      <c r="E224" s="37" t="b">
        <v>0</v>
      </c>
      <c r="P224" s="37" t="s">
        <v>3059</v>
      </c>
      <c r="Q224" s="37" t="s">
        <v>328</v>
      </c>
      <c r="R224" s="37" t="s">
        <v>328</v>
      </c>
      <c r="S224" s="37" t="s">
        <v>328</v>
      </c>
      <c r="T224" s="37" t="s">
        <v>7590</v>
      </c>
    </row>
    <row r="225" spans="1:20">
      <c r="A225" s="37" t="s">
        <v>8158</v>
      </c>
      <c r="B225" s="37" t="s">
        <v>8159</v>
      </c>
      <c r="C225" s="37" t="s">
        <v>8158</v>
      </c>
      <c r="D225" s="37" t="s">
        <v>8160</v>
      </c>
      <c r="E225" s="37" t="b">
        <v>0</v>
      </c>
      <c r="G225" s="37" t="s">
        <v>8161</v>
      </c>
      <c r="H225" s="37" t="s">
        <v>324</v>
      </c>
      <c r="P225" s="37" t="s">
        <v>3041</v>
      </c>
      <c r="Q225" s="37" t="s">
        <v>328</v>
      </c>
      <c r="R225" s="37" t="s">
        <v>328</v>
      </c>
      <c r="S225" s="37" t="s">
        <v>328</v>
      </c>
      <c r="T225" s="37" t="s">
        <v>7590</v>
      </c>
    </row>
    <row r="226" spans="1:20">
      <c r="A226" s="37" t="s">
        <v>8158</v>
      </c>
      <c r="C226" s="37" t="s">
        <v>8158</v>
      </c>
      <c r="D226" s="37" t="s">
        <v>8162</v>
      </c>
      <c r="E226" s="37" t="b">
        <v>0</v>
      </c>
      <c r="G226" s="37" t="s">
        <v>8163</v>
      </c>
      <c r="H226" s="37" t="s">
        <v>324</v>
      </c>
      <c r="P226" s="37" t="s">
        <v>3041</v>
      </c>
      <c r="Q226" s="37" t="s">
        <v>328</v>
      </c>
      <c r="R226" s="37" t="s">
        <v>328</v>
      </c>
      <c r="S226" s="37" t="s">
        <v>328</v>
      </c>
      <c r="T226" s="37" t="s">
        <v>7590</v>
      </c>
    </row>
    <row r="227" spans="1:20">
      <c r="A227" s="37" t="s">
        <v>8158</v>
      </c>
      <c r="C227" s="37" t="s">
        <v>8158</v>
      </c>
      <c r="D227" s="37" t="s">
        <v>8164</v>
      </c>
      <c r="E227" s="37" t="b">
        <v>0</v>
      </c>
      <c r="F227" s="37" t="s">
        <v>8165</v>
      </c>
      <c r="P227" s="37" t="s">
        <v>3041</v>
      </c>
      <c r="Q227" s="37" t="s">
        <v>328</v>
      </c>
      <c r="R227" s="37" t="s">
        <v>328</v>
      </c>
      <c r="S227" s="37" t="s">
        <v>328</v>
      </c>
      <c r="T227" s="37" t="s">
        <v>7590</v>
      </c>
    </row>
    <row r="228" spans="1:20">
      <c r="A228" s="37" t="s">
        <v>8158</v>
      </c>
      <c r="B228" s="37" t="s">
        <v>8166</v>
      </c>
      <c r="C228" s="37" t="s">
        <v>8158</v>
      </c>
      <c r="D228" s="37" t="s">
        <v>8167</v>
      </c>
      <c r="E228" s="37" t="b">
        <v>0</v>
      </c>
      <c r="F228" s="37" t="s">
        <v>8168</v>
      </c>
      <c r="J228" s="37"/>
      <c r="K228" s="37"/>
      <c r="L228" s="37"/>
      <c r="M228" s="37"/>
      <c r="N228" s="37"/>
      <c r="O228" s="37"/>
      <c r="P228" s="37" t="s">
        <v>3041</v>
      </c>
      <c r="Q228" s="37" t="s">
        <v>328</v>
      </c>
      <c r="R228" s="37" t="s">
        <v>328</v>
      </c>
      <c r="S228" s="37" t="s">
        <v>328</v>
      </c>
      <c r="T228" s="37" t="s">
        <v>7590</v>
      </c>
    </row>
    <row r="229" spans="1:20">
      <c r="A229" s="37" t="s">
        <v>8158</v>
      </c>
      <c r="B229" s="37" t="s">
        <v>8169</v>
      </c>
      <c r="C229" s="37" t="s">
        <v>8158</v>
      </c>
      <c r="D229" s="37" t="s">
        <v>8170</v>
      </c>
      <c r="E229" s="37" t="b">
        <v>0</v>
      </c>
      <c r="F229" s="37" t="s">
        <v>8171</v>
      </c>
      <c r="J229" s="37"/>
      <c r="K229" s="37"/>
      <c r="L229" s="37"/>
      <c r="M229" s="37"/>
      <c r="N229" s="37"/>
      <c r="O229" s="37"/>
      <c r="P229" s="37" t="s">
        <v>3041</v>
      </c>
      <c r="Q229" s="37" t="s">
        <v>328</v>
      </c>
      <c r="R229" s="37" t="s">
        <v>328</v>
      </c>
      <c r="S229" s="37" t="s">
        <v>328</v>
      </c>
      <c r="T229" s="37" t="s">
        <v>7590</v>
      </c>
    </row>
    <row r="230" spans="1:20">
      <c r="A230" s="37" t="s">
        <v>8158</v>
      </c>
      <c r="B230" s="37" t="s">
        <v>8172</v>
      </c>
      <c r="C230" s="37" t="s">
        <v>8158</v>
      </c>
      <c r="D230" s="37" t="s">
        <v>8173</v>
      </c>
      <c r="E230" s="37" t="b">
        <v>0</v>
      </c>
      <c r="F230" s="37" t="s">
        <v>8174</v>
      </c>
      <c r="J230" s="37"/>
      <c r="K230" s="37"/>
      <c r="L230" s="37"/>
      <c r="M230" s="37"/>
      <c r="N230" s="37"/>
      <c r="O230" s="37"/>
      <c r="P230" s="37" t="s">
        <v>3041</v>
      </c>
      <c r="Q230" s="37" t="s">
        <v>328</v>
      </c>
      <c r="R230" s="37" t="s">
        <v>328</v>
      </c>
      <c r="S230" s="37" t="s">
        <v>328</v>
      </c>
      <c r="T230" s="37" t="s">
        <v>7590</v>
      </c>
    </row>
    <row r="231" spans="1:20">
      <c r="A231" s="37" t="s">
        <v>8158</v>
      </c>
      <c r="B231" s="37" t="s">
        <v>8175</v>
      </c>
      <c r="C231" s="37" t="s">
        <v>8158</v>
      </c>
      <c r="D231" s="37" t="s">
        <v>8176</v>
      </c>
      <c r="E231" s="37" t="b">
        <v>0</v>
      </c>
      <c r="F231" s="37" t="s">
        <v>8177</v>
      </c>
      <c r="J231" s="37"/>
      <c r="K231" s="37"/>
      <c r="L231" s="37"/>
      <c r="M231" s="37"/>
      <c r="N231" s="37"/>
      <c r="O231" s="37"/>
      <c r="P231" s="37" t="s">
        <v>3041</v>
      </c>
      <c r="Q231" s="37" t="s">
        <v>328</v>
      </c>
      <c r="R231" s="37" t="s">
        <v>328</v>
      </c>
      <c r="S231" s="37" t="s">
        <v>328</v>
      </c>
      <c r="T231" s="37" t="s">
        <v>7590</v>
      </c>
    </row>
    <row r="232" spans="1:20">
      <c r="A232" s="37" t="s">
        <v>8158</v>
      </c>
      <c r="B232" s="37" t="s">
        <v>8178</v>
      </c>
      <c r="C232" s="37" t="s">
        <v>8158</v>
      </c>
      <c r="D232" s="37" t="s">
        <v>8179</v>
      </c>
      <c r="E232" s="37" t="b">
        <v>0</v>
      </c>
      <c r="F232" s="37" t="s">
        <v>6984</v>
      </c>
      <c r="J232" s="37"/>
      <c r="K232" s="37"/>
      <c r="L232" s="37"/>
      <c r="M232" s="37"/>
      <c r="N232" s="37"/>
      <c r="O232" s="37"/>
      <c r="P232" s="37" t="s">
        <v>3041</v>
      </c>
      <c r="Q232" s="37" t="s">
        <v>328</v>
      </c>
      <c r="R232" s="37" t="s">
        <v>328</v>
      </c>
      <c r="S232" s="37" t="s">
        <v>328</v>
      </c>
      <c r="T232" s="37" t="s">
        <v>7590</v>
      </c>
    </row>
    <row r="233" spans="1:20">
      <c r="A233" s="37" t="s">
        <v>8158</v>
      </c>
      <c r="B233" s="37" t="s">
        <v>8180</v>
      </c>
      <c r="C233" s="37" t="s">
        <v>8158</v>
      </c>
      <c r="D233" s="37" t="s">
        <v>8181</v>
      </c>
      <c r="E233" s="37" t="b">
        <v>0</v>
      </c>
      <c r="F233" s="37" t="s">
        <v>8182</v>
      </c>
      <c r="J233" s="37"/>
      <c r="K233" s="37"/>
      <c r="L233" s="37"/>
      <c r="M233" s="37"/>
      <c r="N233" s="37"/>
      <c r="O233" s="37"/>
      <c r="P233" s="37" t="s">
        <v>3041</v>
      </c>
      <c r="Q233" s="37" t="s">
        <v>328</v>
      </c>
      <c r="R233" s="37" t="s">
        <v>328</v>
      </c>
      <c r="S233" s="37" t="s">
        <v>328</v>
      </c>
      <c r="T233" s="37" t="s">
        <v>7590</v>
      </c>
    </row>
    <row r="234" spans="1:20">
      <c r="A234" s="37" t="s">
        <v>8158</v>
      </c>
      <c r="C234" s="37" t="s">
        <v>8158</v>
      </c>
      <c r="D234" s="37" t="s">
        <v>8183</v>
      </c>
      <c r="E234" s="37" t="b">
        <v>0</v>
      </c>
      <c r="F234" s="37" t="s">
        <v>8184</v>
      </c>
      <c r="P234" s="37" t="s">
        <v>3041</v>
      </c>
      <c r="Q234" s="37" t="s">
        <v>328</v>
      </c>
      <c r="R234" s="37" t="s">
        <v>328</v>
      </c>
      <c r="S234" s="37" t="s">
        <v>328</v>
      </c>
      <c r="T234" s="37" t="s">
        <v>7590</v>
      </c>
    </row>
    <row r="235" spans="1:20">
      <c r="A235" s="37" t="s">
        <v>8158</v>
      </c>
      <c r="C235" s="37" t="s">
        <v>8158</v>
      </c>
      <c r="D235" s="37" t="s">
        <v>8185</v>
      </c>
      <c r="E235" s="37" t="b">
        <v>0</v>
      </c>
      <c r="P235" s="37" t="s">
        <v>3041</v>
      </c>
      <c r="Q235" s="37" t="s">
        <v>328</v>
      </c>
      <c r="R235" s="37" t="s">
        <v>328</v>
      </c>
      <c r="S235" s="37" t="s">
        <v>328</v>
      </c>
      <c r="T235" s="37" t="s">
        <v>7590</v>
      </c>
    </row>
    <row r="236" spans="1:20">
      <c r="A236" s="37" t="s">
        <v>8158</v>
      </c>
      <c r="B236" s="37" t="s">
        <v>8186</v>
      </c>
      <c r="C236" s="37" t="s">
        <v>8158</v>
      </c>
      <c r="D236" s="37" t="s">
        <v>8187</v>
      </c>
      <c r="E236" s="37" t="b">
        <v>0</v>
      </c>
      <c r="F236" s="37" t="s">
        <v>8188</v>
      </c>
      <c r="J236" s="37"/>
      <c r="K236" s="37"/>
      <c r="L236" s="37"/>
      <c r="M236" s="37"/>
      <c r="N236" s="37"/>
      <c r="O236" s="37"/>
      <c r="P236" s="37" t="s">
        <v>3041</v>
      </c>
      <c r="Q236" s="37" t="s">
        <v>328</v>
      </c>
      <c r="R236" s="37" t="s">
        <v>328</v>
      </c>
      <c r="S236" s="37" t="s">
        <v>328</v>
      </c>
      <c r="T236" s="37" t="s">
        <v>7590</v>
      </c>
    </row>
    <row r="237" spans="1:20">
      <c r="A237" s="37" t="s">
        <v>8158</v>
      </c>
      <c r="B237" s="37" t="s">
        <v>8189</v>
      </c>
      <c r="C237" s="37" t="s">
        <v>8158</v>
      </c>
      <c r="D237" s="37" t="s">
        <v>8190</v>
      </c>
      <c r="E237" s="37" t="b">
        <v>0</v>
      </c>
      <c r="F237" s="37" t="s">
        <v>8191</v>
      </c>
      <c r="J237" s="37"/>
      <c r="K237" s="37"/>
      <c r="L237" s="37"/>
      <c r="M237" s="37"/>
      <c r="N237" s="37"/>
      <c r="O237" s="37"/>
      <c r="P237" s="37" t="s">
        <v>3041</v>
      </c>
      <c r="Q237" s="37" t="s">
        <v>328</v>
      </c>
      <c r="R237" s="37" t="s">
        <v>328</v>
      </c>
      <c r="S237" s="37" t="s">
        <v>328</v>
      </c>
      <c r="T237" s="37" t="s">
        <v>7590</v>
      </c>
    </row>
    <row r="238" spans="1:20">
      <c r="A238" s="37" t="s">
        <v>8158</v>
      </c>
      <c r="C238" s="37" t="s">
        <v>8158</v>
      </c>
      <c r="D238" s="37" t="s">
        <v>8192</v>
      </c>
      <c r="E238" s="37" t="b">
        <v>0</v>
      </c>
      <c r="F238" s="37" t="s">
        <v>8193</v>
      </c>
      <c r="J238" s="37"/>
      <c r="K238" s="37"/>
      <c r="L238" s="37"/>
      <c r="M238" s="37"/>
      <c r="N238" s="37"/>
      <c r="O238" s="37"/>
      <c r="P238" s="37" t="s">
        <v>3041</v>
      </c>
      <c r="Q238" s="37" t="s">
        <v>328</v>
      </c>
      <c r="R238" s="37" t="s">
        <v>328</v>
      </c>
      <c r="S238" s="37" t="s">
        <v>328</v>
      </c>
      <c r="T238" s="37" t="s">
        <v>7590</v>
      </c>
    </row>
    <row r="239" spans="1:20">
      <c r="A239" s="37" t="s">
        <v>8158</v>
      </c>
      <c r="B239" s="37" t="s">
        <v>8194</v>
      </c>
      <c r="C239" s="37" t="s">
        <v>8158</v>
      </c>
      <c r="D239" s="37" t="s">
        <v>8195</v>
      </c>
      <c r="E239" s="37" t="b">
        <v>0</v>
      </c>
      <c r="F239" s="37" t="s">
        <v>8196</v>
      </c>
      <c r="J239" s="37"/>
      <c r="K239" s="37"/>
      <c r="L239" s="37"/>
      <c r="M239" s="37"/>
      <c r="N239" s="37"/>
      <c r="O239" s="37"/>
      <c r="P239" s="37" t="s">
        <v>3041</v>
      </c>
      <c r="Q239" s="37" t="s">
        <v>328</v>
      </c>
      <c r="R239" s="37" t="s">
        <v>328</v>
      </c>
      <c r="S239" s="37" t="s">
        <v>328</v>
      </c>
      <c r="T239" s="37" t="s">
        <v>7590</v>
      </c>
    </row>
    <row r="240" spans="1:20">
      <c r="A240" s="37" t="s">
        <v>8158</v>
      </c>
      <c r="B240" s="37" t="s">
        <v>8197</v>
      </c>
      <c r="C240" s="37" t="s">
        <v>8158</v>
      </c>
      <c r="D240" s="37" t="s">
        <v>8198</v>
      </c>
      <c r="E240" s="37" t="b">
        <v>0</v>
      </c>
      <c r="F240" s="37" t="s">
        <v>8199</v>
      </c>
      <c r="J240" s="37"/>
      <c r="K240" s="37"/>
      <c r="L240" s="37"/>
      <c r="M240" s="37"/>
      <c r="N240" s="37"/>
      <c r="O240" s="37"/>
      <c r="P240" s="37" t="s">
        <v>3041</v>
      </c>
      <c r="Q240" s="37" t="s">
        <v>328</v>
      </c>
      <c r="R240" s="37" t="s">
        <v>328</v>
      </c>
      <c r="S240" s="37" t="s">
        <v>328</v>
      </c>
      <c r="T240" s="37" t="s">
        <v>7590</v>
      </c>
    </row>
    <row r="241" spans="1:20">
      <c r="A241" s="37" t="s">
        <v>8158</v>
      </c>
      <c r="B241" s="37" t="s">
        <v>8200</v>
      </c>
      <c r="C241" s="37" t="s">
        <v>8158</v>
      </c>
      <c r="D241" s="37" t="s">
        <v>8201</v>
      </c>
      <c r="E241" s="37" t="b">
        <v>0</v>
      </c>
      <c r="F241" s="37" t="s">
        <v>8202</v>
      </c>
      <c r="J241" s="37"/>
      <c r="K241" s="37"/>
      <c r="L241" s="37"/>
      <c r="M241" s="37"/>
      <c r="N241" s="37"/>
      <c r="O241" s="37"/>
      <c r="P241" s="37" t="s">
        <v>3041</v>
      </c>
      <c r="Q241" s="37" t="s">
        <v>328</v>
      </c>
      <c r="R241" s="37" t="s">
        <v>328</v>
      </c>
      <c r="S241" s="37" t="s">
        <v>328</v>
      </c>
      <c r="T241" s="37" t="s">
        <v>7590</v>
      </c>
    </row>
    <row r="242" spans="1:20">
      <c r="A242" s="37" t="s">
        <v>8158</v>
      </c>
      <c r="B242" s="37" t="s">
        <v>8203</v>
      </c>
      <c r="C242" s="37" t="s">
        <v>8158</v>
      </c>
      <c r="D242" s="37" t="s">
        <v>8204</v>
      </c>
      <c r="E242" s="37" t="b">
        <v>0</v>
      </c>
      <c r="F242" s="37" t="s">
        <v>8205</v>
      </c>
      <c r="J242" s="37"/>
      <c r="K242" s="37"/>
      <c r="L242" s="37"/>
      <c r="M242" s="37"/>
      <c r="N242" s="37"/>
      <c r="O242" s="37"/>
      <c r="P242" s="37" t="s">
        <v>3041</v>
      </c>
      <c r="Q242" s="37" t="s">
        <v>328</v>
      </c>
      <c r="R242" s="37" t="s">
        <v>328</v>
      </c>
      <c r="S242" s="37" t="s">
        <v>328</v>
      </c>
      <c r="T242" s="37" t="s">
        <v>7590</v>
      </c>
    </row>
    <row r="243" spans="1:20">
      <c r="A243" s="37" t="s">
        <v>8158</v>
      </c>
      <c r="B243" s="37" t="s">
        <v>8206</v>
      </c>
      <c r="C243" s="37" t="s">
        <v>8158</v>
      </c>
      <c r="D243" s="37" t="s">
        <v>8207</v>
      </c>
      <c r="E243" s="37" t="b">
        <v>0</v>
      </c>
      <c r="F243" s="37" t="s">
        <v>8208</v>
      </c>
      <c r="J243" s="37"/>
      <c r="K243" s="37"/>
      <c r="L243" s="37"/>
      <c r="M243" s="37"/>
      <c r="N243" s="37"/>
      <c r="O243" s="37"/>
      <c r="P243" s="37" t="s">
        <v>3041</v>
      </c>
      <c r="Q243" s="37" t="s">
        <v>328</v>
      </c>
      <c r="R243" s="37" t="s">
        <v>328</v>
      </c>
      <c r="S243" s="37" t="s">
        <v>328</v>
      </c>
      <c r="T243" s="37" t="s">
        <v>7590</v>
      </c>
    </row>
    <row r="244" spans="1:20">
      <c r="A244" s="37" t="s">
        <v>8158</v>
      </c>
      <c r="B244" s="37" t="s">
        <v>8209</v>
      </c>
      <c r="C244" s="37" t="s">
        <v>8158</v>
      </c>
      <c r="D244" s="37" t="s">
        <v>8210</v>
      </c>
      <c r="E244" s="37" t="b">
        <v>0</v>
      </c>
      <c r="P244" s="37" t="s">
        <v>3041</v>
      </c>
      <c r="Q244" s="37" t="s">
        <v>328</v>
      </c>
      <c r="R244" s="37" t="s">
        <v>328</v>
      </c>
      <c r="S244" s="37" t="s">
        <v>328</v>
      </c>
      <c r="T244" s="37" t="s">
        <v>7590</v>
      </c>
    </row>
    <row r="245" spans="1:20">
      <c r="A245" s="37" t="s">
        <v>8158</v>
      </c>
      <c r="C245" s="37" t="s">
        <v>8158</v>
      </c>
      <c r="D245" s="37" t="s">
        <v>8211</v>
      </c>
      <c r="E245" s="37" t="b">
        <v>0</v>
      </c>
      <c r="F245" s="37" t="s">
        <v>8212</v>
      </c>
      <c r="J245" s="37"/>
      <c r="K245" s="37"/>
      <c r="L245" s="37"/>
      <c r="M245" s="37"/>
      <c r="N245" s="37"/>
      <c r="O245" s="37"/>
      <c r="P245" s="37" t="s">
        <v>3041</v>
      </c>
      <c r="Q245" s="37" t="s">
        <v>328</v>
      </c>
      <c r="R245" s="37" t="s">
        <v>328</v>
      </c>
      <c r="S245" s="37" t="s">
        <v>328</v>
      </c>
      <c r="T245" s="37" t="s">
        <v>7590</v>
      </c>
    </row>
    <row r="246" spans="1:20">
      <c r="A246" s="37" t="s">
        <v>8158</v>
      </c>
      <c r="B246" s="37" t="s">
        <v>8213</v>
      </c>
      <c r="C246" s="37" t="s">
        <v>7794</v>
      </c>
      <c r="D246" s="37" t="s">
        <v>8043</v>
      </c>
      <c r="E246" s="37" t="b">
        <v>0</v>
      </c>
      <c r="F246" s="37" t="s">
        <v>8044</v>
      </c>
      <c r="G246" s="37" t="s">
        <v>8045</v>
      </c>
      <c r="H246" s="37" t="s">
        <v>330</v>
      </c>
      <c r="I246" s="39" t="s">
        <v>8046</v>
      </c>
      <c r="J246" s="40" t="s">
        <v>7800</v>
      </c>
      <c r="K246" s="40" t="s">
        <v>7800</v>
      </c>
      <c r="L246" s="40" t="s">
        <v>7800</v>
      </c>
      <c r="M246" s="43" t="s">
        <v>7809</v>
      </c>
      <c r="N246" s="40" t="s">
        <v>7800</v>
      </c>
      <c r="O246" s="40" t="s">
        <v>7800</v>
      </c>
      <c r="P246" s="37" t="s">
        <v>328</v>
      </c>
      <c r="Q246" s="37" t="s">
        <v>328</v>
      </c>
      <c r="R246" s="37" t="s">
        <v>328</v>
      </c>
      <c r="S246" s="37" t="s">
        <v>328</v>
      </c>
      <c r="T246" s="37" t="s">
        <v>7590</v>
      </c>
    </row>
    <row r="247" spans="1:20">
      <c r="A247" s="37" t="s">
        <v>8158</v>
      </c>
      <c r="B247" s="37" t="s">
        <v>8214</v>
      </c>
      <c r="C247" s="37" t="s">
        <v>8158</v>
      </c>
      <c r="D247" s="37" t="s">
        <v>8215</v>
      </c>
      <c r="E247" s="37" t="b">
        <v>0</v>
      </c>
      <c r="F247" s="37" t="s">
        <v>8216</v>
      </c>
      <c r="J247" s="37"/>
      <c r="K247" s="37"/>
      <c r="L247" s="37"/>
      <c r="M247" s="37"/>
      <c r="N247" s="37"/>
      <c r="O247" s="37"/>
      <c r="P247" s="37" t="s">
        <v>3041</v>
      </c>
      <c r="Q247" s="37" t="s">
        <v>328</v>
      </c>
      <c r="R247" s="37" t="s">
        <v>328</v>
      </c>
      <c r="S247" s="37" t="s">
        <v>328</v>
      </c>
      <c r="T247" s="37" t="s">
        <v>7590</v>
      </c>
    </row>
    <row r="248" spans="1:20">
      <c r="A248" s="37" t="s">
        <v>8158</v>
      </c>
      <c r="B248" s="37" t="s">
        <v>8217</v>
      </c>
      <c r="C248" s="37" t="s">
        <v>8158</v>
      </c>
      <c r="D248" s="37" t="s">
        <v>8218</v>
      </c>
      <c r="E248" s="37" t="b">
        <v>0</v>
      </c>
      <c r="F248" s="37" t="s">
        <v>8219</v>
      </c>
      <c r="P248" s="37" t="s">
        <v>3041</v>
      </c>
      <c r="Q248" s="37" t="s">
        <v>328</v>
      </c>
      <c r="R248" s="37" t="s">
        <v>328</v>
      </c>
      <c r="S248" s="37" t="s">
        <v>328</v>
      </c>
      <c r="T248" s="37" t="s">
        <v>7590</v>
      </c>
    </row>
    <row r="249" spans="1:20">
      <c r="A249" s="37" t="s">
        <v>8158</v>
      </c>
      <c r="B249" s="37" t="s">
        <v>8220</v>
      </c>
      <c r="C249" s="37" t="s">
        <v>8158</v>
      </c>
      <c r="D249" s="37" t="s">
        <v>8221</v>
      </c>
      <c r="E249" s="37" t="b">
        <v>0</v>
      </c>
      <c r="F249" s="37" t="s">
        <v>8222</v>
      </c>
      <c r="J249" s="37"/>
      <c r="K249" s="37"/>
      <c r="L249" s="37"/>
      <c r="M249" s="37"/>
      <c r="N249" s="37"/>
      <c r="O249" s="37"/>
      <c r="P249" s="37" t="s">
        <v>3041</v>
      </c>
      <c r="Q249" s="37" t="s">
        <v>328</v>
      </c>
      <c r="R249" s="37" t="s">
        <v>328</v>
      </c>
      <c r="S249" s="37" t="s">
        <v>328</v>
      </c>
      <c r="T249" s="37" t="s">
        <v>7590</v>
      </c>
    </row>
    <row r="250" spans="1:20">
      <c r="A250" s="37" t="s">
        <v>8158</v>
      </c>
      <c r="C250" s="37" t="s">
        <v>8158</v>
      </c>
      <c r="D250" s="37" t="s">
        <v>8223</v>
      </c>
      <c r="E250" s="37" t="b">
        <v>0</v>
      </c>
      <c r="F250" s="37" t="s">
        <v>8224</v>
      </c>
      <c r="J250" s="37"/>
      <c r="K250" s="37"/>
      <c r="L250" s="37"/>
      <c r="M250" s="37"/>
      <c r="N250" s="37"/>
      <c r="O250" s="37"/>
      <c r="P250" s="37" t="s">
        <v>3041</v>
      </c>
      <c r="Q250" s="37" t="s">
        <v>328</v>
      </c>
      <c r="R250" s="37" t="s">
        <v>328</v>
      </c>
      <c r="S250" s="37" t="s">
        <v>328</v>
      </c>
      <c r="T250" s="37" t="s">
        <v>7590</v>
      </c>
    </row>
    <row r="251" spans="1:20">
      <c r="A251" s="37" t="s">
        <v>8225</v>
      </c>
      <c r="C251" s="37" t="s">
        <v>8225</v>
      </c>
      <c r="D251" s="37" t="s">
        <v>8226</v>
      </c>
      <c r="E251" s="37" t="b">
        <v>0</v>
      </c>
      <c r="P251" s="37" t="s">
        <v>3070</v>
      </c>
      <c r="Q251" s="37" t="s">
        <v>328</v>
      </c>
      <c r="R251" s="37" t="s">
        <v>328</v>
      </c>
      <c r="S251" s="37" t="s">
        <v>328</v>
      </c>
      <c r="T251" s="37" t="s">
        <v>7590</v>
      </c>
    </row>
    <row r="252" spans="1:20">
      <c r="A252" s="37" t="s">
        <v>8225</v>
      </c>
      <c r="C252" s="37" t="s">
        <v>8225</v>
      </c>
      <c r="D252" s="37" t="s">
        <v>8227</v>
      </c>
      <c r="E252" s="37" t="b">
        <v>0</v>
      </c>
      <c r="J252" s="37"/>
      <c r="K252" s="37"/>
      <c r="L252" s="37"/>
      <c r="M252" s="37"/>
      <c r="N252" s="37"/>
      <c r="O252" s="37"/>
      <c r="P252" s="37" t="s">
        <v>3070</v>
      </c>
      <c r="Q252" s="37" t="s">
        <v>328</v>
      </c>
      <c r="R252" s="37" t="s">
        <v>328</v>
      </c>
      <c r="S252" s="37" t="s">
        <v>328</v>
      </c>
      <c r="T252" s="37" t="s">
        <v>7590</v>
      </c>
    </row>
    <row r="253" spans="1:20">
      <c r="A253" s="37" t="s">
        <v>8225</v>
      </c>
      <c r="B253" s="37" t="s">
        <v>8228</v>
      </c>
      <c r="C253" s="37" t="s">
        <v>8225</v>
      </c>
      <c r="D253" s="37" t="s">
        <v>8229</v>
      </c>
      <c r="E253" s="37" t="b">
        <v>0</v>
      </c>
      <c r="F253" s="37" t="s">
        <v>8230</v>
      </c>
      <c r="P253" s="37" t="s">
        <v>3070</v>
      </c>
      <c r="Q253" s="37" t="s">
        <v>328</v>
      </c>
      <c r="R253" s="37" t="s">
        <v>328</v>
      </c>
      <c r="S253" s="37" t="s">
        <v>328</v>
      </c>
      <c r="T253" s="37" t="s">
        <v>7590</v>
      </c>
    </row>
    <row r="254" spans="1:20">
      <c r="A254" s="37" t="s">
        <v>8225</v>
      </c>
      <c r="C254" s="37" t="s">
        <v>8225</v>
      </c>
      <c r="D254" s="37" t="s">
        <v>8231</v>
      </c>
      <c r="E254" s="37" t="b">
        <v>0</v>
      </c>
      <c r="P254" s="37" t="s">
        <v>3070</v>
      </c>
      <c r="Q254" s="37" t="s">
        <v>328</v>
      </c>
      <c r="R254" s="37" t="s">
        <v>328</v>
      </c>
      <c r="S254" s="37" t="s">
        <v>328</v>
      </c>
      <c r="T254" s="37" t="s">
        <v>7590</v>
      </c>
    </row>
    <row r="255" spans="1:20">
      <c r="A255" s="37" t="s">
        <v>8225</v>
      </c>
      <c r="C255" s="37" t="s">
        <v>8225</v>
      </c>
      <c r="D255" s="37" t="s">
        <v>8232</v>
      </c>
      <c r="E255" s="37" t="b">
        <v>0</v>
      </c>
      <c r="P255" s="37" t="s">
        <v>3070</v>
      </c>
      <c r="Q255" s="37" t="s">
        <v>328</v>
      </c>
      <c r="R255" s="37" t="s">
        <v>328</v>
      </c>
      <c r="S255" s="37" t="s">
        <v>328</v>
      </c>
      <c r="T255" s="37" t="s">
        <v>7590</v>
      </c>
    </row>
    <row r="256" spans="1:20">
      <c r="A256" s="37" t="s">
        <v>8225</v>
      </c>
      <c r="C256" s="37" t="s">
        <v>8225</v>
      </c>
      <c r="D256" s="37" t="s">
        <v>8233</v>
      </c>
      <c r="E256" s="37" t="b">
        <v>0</v>
      </c>
      <c r="J256" s="37"/>
      <c r="K256" s="37"/>
      <c r="L256" s="37"/>
      <c r="M256" s="37"/>
      <c r="N256" s="37"/>
      <c r="O256" s="37"/>
      <c r="P256" s="37" t="s">
        <v>3070</v>
      </c>
      <c r="Q256" s="37" t="s">
        <v>328</v>
      </c>
      <c r="R256" s="37" t="s">
        <v>328</v>
      </c>
      <c r="S256" s="37" t="s">
        <v>328</v>
      </c>
      <c r="T256" s="37" t="s">
        <v>7590</v>
      </c>
    </row>
    <row r="257" spans="1:20">
      <c r="A257" s="37" t="s">
        <v>8225</v>
      </c>
      <c r="C257" s="37" t="s">
        <v>8225</v>
      </c>
      <c r="D257" s="37" t="s">
        <v>8234</v>
      </c>
      <c r="E257" s="37" t="b">
        <v>0</v>
      </c>
      <c r="J257" s="37"/>
      <c r="K257" s="37"/>
      <c r="L257" s="37"/>
      <c r="M257" s="37"/>
      <c r="N257" s="37"/>
      <c r="O257" s="37"/>
      <c r="P257" s="37" t="s">
        <v>3070</v>
      </c>
      <c r="Q257" s="37" t="s">
        <v>328</v>
      </c>
      <c r="R257" s="37" t="s">
        <v>328</v>
      </c>
      <c r="S257" s="37" t="s">
        <v>328</v>
      </c>
      <c r="T257" s="37" t="s">
        <v>7590</v>
      </c>
    </row>
    <row r="258" spans="1:20">
      <c r="A258" s="37" t="s">
        <v>8225</v>
      </c>
      <c r="B258" s="37" t="s">
        <v>8235</v>
      </c>
      <c r="C258" s="37" t="s">
        <v>8225</v>
      </c>
      <c r="D258" s="37" t="s">
        <v>8236</v>
      </c>
      <c r="E258" s="37" t="b">
        <v>0</v>
      </c>
      <c r="P258" s="37" t="s">
        <v>3070</v>
      </c>
      <c r="Q258" s="37" t="s">
        <v>328</v>
      </c>
      <c r="R258" s="37" t="s">
        <v>328</v>
      </c>
      <c r="S258" s="37" t="s">
        <v>328</v>
      </c>
      <c r="T258" s="37" t="s">
        <v>7590</v>
      </c>
    </row>
    <row r="259" spans="1:20">
      <c r="A259" s="37" t="s">
        <v>8225</v>
      </c>
      <c r="C259" s="37" t="s">
        <v>8225</v>
      </c>
      <c r="D259" s="37" t="s">
        <v>8237</v>
      </c>
      <c r="E259" s="37" t="b">
        <v>0</v>
      </c>
      <c r="P259" s="37" t="s">
        <v>3070</v>
      </c>
      <c r="Q259" s="37" t="s">
        <v>328</v>
      </c>
      <c r="R259" s="37" t="s">
        <v>328</v>
      </c>
      <c r="S259" s="37" t="s">
        <v>328</v>
      </c>
      <c r="T259" s="37" t="s">
        <v>7590</v>
      </c>
    </row>
    <row r="260" spans="1:20">
      <c r="A260" s="37" t="s">
        <v>8225</v>
      </c>
      <c r="C260" s="37" t="s">
        <v>8225</v>
      </c>
      <c r="D260" s="37" t="s">
        <v>8238</v>
      </c>
      <c r="E260" s="37" t="b">
        <v>0</v>
      </c>
      <c r="J260" s="37"/>
      <c r="K260" s="37"/>
      <c r="L260" s="37"/>
      <c r="M260" s="37"/>
      <c r="N260" s="37"/>
      <c r="O260" s="37"/>
      <c r="P260" s="37" t="s">
        <v>3070</v>
      </c>
      <c r="Q260" s="37" t="s">
        <v>328</v>
      </c>
      <c r="R260" s="37" t="s">
        <v>328</v>
      </c>
      <c r="S260" s="37" t="s">
        <v>328</v>
      </c>
      <c r="T260" s="37" t="s">
        <v>7590</v>
      </c>
    </row>
    <row r="261" spans="1:20">
      <c r="A261" s="37" t="s">
        <v>8225</v>
      </c>
      <c r="C261" s="37" t="s">
        <v>8225</v>
      </c>
      <c r="D261" s="37" t="s">
        <v>8239</v>
      </c>
      <c r="E261" s="37" t="b">
        <v>0</v>
      </c>
      <c r="J261" s="37"/>
      <c r="K261" s="37"/>
      <c r="L261" s="37"/>
      <c r="M261" s="37"/>
      <c r="N261" s="37"/>
      <c r="O261" s="37"/>
      <c r="P261" s="37" t="s">
        <v>3070</v>
      </c>
      <c r="Q261" s="37" t="s">
        <v>328</v>
      </c>
      <c r="R261" s="37" t="s">
        <v>328</v>
      </c>
      <c r="S261" s="37" t="s">
        <v>328</v>
      </c>
      <c r="T261" s="37" t="s">
        <v>7590</v>
      </c>
    </row>
    <row r="262" spans="1:20">
      <c r="A262" s="37" t="s">
        <v>8225</v>
      </c>
      <c r="C262" s="37" t="s">
        <v>8225</v>
      </c>
      <c r="D262" s="37" t="s">
        <v>8240</v>
      </c>
      <c r="E262" s="37" t="b">
        <v>0</v>
      </c>
      <c r="P262" s="37" t="s">
        <v>3070</v>
      </c>
      <c r="Q262" s="37" t="s">
        <v>328</v>
      </c>
      <c r="R262" s="37" t="s">
        <v>328</v>
      </c>
      <c r="S262" s="37" t="s">
        <v>328</v>
      </c>
      <c r="T262" s="37" t="s">
        <v>7590</v>
      </c>
    </row>
    <row r="263" spans="1:20">
      <c r="A263" s="37" t="s">
        <v>8225</v>
      </c>
      <c r="C263" s="37" t="s">
        <v>8225</v>
      </c>
      <c r="D263" s="37" t="s">
        <v>8241</v>
      </c>
      <c r="E263" s="37" t="b">
        <v>0</v>
      </c>
      <c r="J263" s="37"/>
      <c r="K263" s="37"/>
      <c r="L263" s="37"/>
      <c r="M263" s="37"/>
      <c r="N263" s="37"/>
      <c r="O263" s="37"/>
      <c r="P263" s="37" t="s">
        <v>3070</v>
      </c>
      <c r="Q263" s="37" t="s">
        <v>328</v>
      </c>
      <c r="R263" s="37" t="s">
        <v>328</v>
      </c>
      <c r="S263" s="37" t="s">
        <v>328</v>
      </c>
      <c r="T263" s="37" t="s">
        <v>7590</v>
      </c>
    </row>
    <row r="264" spans="1:20">
      <c r="A264" s="37" t="s">
        <v>8225</v>
      </c>
      <c r="B264" s="37" t="s">
        <v>8242</v>
      </c>
      <c r="C264" s="37" t="s">
        <v>8225</v>
      </c>
      <c r="D264" s="37" t="s">
        <v>8243</v>
      </c>
      <c r="E264" s="37" t="b">
        <v>0</v>
      </c>
      <c r="P264" s="37" t="s">
        <v>3070</v>
      </c>
      <c r="Q264" s="37" t="s">
        <v>328</v>
      </c>
      <c r="R264" s="37" t="s">
        <v>328</v>
      </c>
      <c r="S264" s="37" t="s">
        <v>328</v>
      </c>
      <c r="T264" s="37" t="s">
        <v>7590</v>
      </c>
    </row>
    <row r="265" spans="1:20">
      <c r="A265" s="37" t="s">
        <v>8225</v>
      </c>
      <c r="C265" s="37" t="s">
        <v>8225</v>
      </c>
      <c r="D265" s="37" t="s">
        <v>8244</v>
      </c>
      <c r="E265" s="37" t="b">
        <v>0</v>
      </c>
      <c r="P265" s="37" t="s">
        <v>3070</v>
      </c>
      <c r="Q265" s="37" t="s">
        <v>328</v>
      </c>
      <c r="R265" s="37" t="s">
        <v>328</v>
      </c>
      <c r="S265" s="37" t="s">
        <v>328</v>
      </c>
      <c r="T265" s="37" t="s">
        <v>7590</v>
      </c>
    </row>
    <row r="266" spans="1:20">
      <c r="A266" s="37" t="s">
        <v>8225</v>
      </c>
      <c r="C266" s="37" t="s">
        <v>8225</v>
      </c>
      <c r="D266" s="37" t="s">
        <v>8245</v>
      </c>
      <c r="E266" s="37" t="b">
        <v>0</v>
      </c>
      <c r="P266" s="37" t="s">
        <v>3070</v>
      </c>
      <c r="Q266" s="37" t="s">
        <v>328</v>
      </c>
      <c r="R266" s="37" t="s">
        <v>328</v>
      </c>
      <c r="S266" s="37" t="s">
        <v>328</v>
      </c>
      <c r="T266" s="37" t="s">
        <v>7590</v>
      </c>
    </row>
    <row r="267" spans="1:20">
      <c r="A267" s="37" t="s">
        <v>8225</v>
      </c>
      <c r="B267" s="37" t="s">
        <v>8246</v>
      </c>
      <c r="C267" s="37" t="s">
        <v>8225</v>
      </c>
      <c r="D267" s="37" t="s">
        <v>8247</v>
      </c>
      <c r="E267" s="37" t="b">
        <v>0</v>
      </c>
      <c r="F267" s="37" t="s">
        <v>8248</v>
      </c>
      <c r="P267" s="37" t="s">
        <v>3070</v>
      </c>
      <c r="Q267" s="37" t="s">
        <v>328</v>
      </c>
      <c r="R267" s="37" t="s">
        <v>328</v>
      </c>
      <c r="S267" s="37" t="s">
        <v>328</v>
      </c>
      <c r="T267" s="37" t="s">
        <v>7590</v>
      </c>
    </row>
    <row r="268" spans="1:20">
      <c r="A268" s="37" t="s">
        <v>8225</v>
      </c>
      <c r="C268" s="37" t="s">
        <v>8225</v>
      </c>
      <c r="D268" s="37" t="s">
        <v>8249</v>
      </c>
      <c r="E268" s="37" t="b">
        <v>0</v>
      </c>
      <c r="P268" s="37" t="s">
        <v>3070</v>
      </c>
      <c r="Q268" s="37" t="s">
        <v>328</v>
      </c>
      <c r="R268" s="37" t="s">
        <v>328</v>
      </c>
      <c r="S268" s="37" t="s">
        <v>328</v>
      </c>
      <c r="T268" s="37" t="s">
        <v>7590</v>
      </c>
    </row>
    <row r="269" spans="1:20">
      <c r="A269" s="37" t="s">
        <v>8225</v>
      </c>
      <c r="C269" s="37" t="s">
        <v>8225</v>
      </c>
      <c r="D269" s="37" t="s">
        <v>8250</v>
      </c>
      <c r="E269" s="37" t="b">
        <v>0</v>
      </c>
      <c r="J269" s="37"/>
      <c r="K269" s="37"/>
      <c r="L269" s="37"/>
      <c r="M269" s="37"/>
      <c r="N269" s="37"/>
      <c r="O269" s="37"/>
      <c r="P269" s="37" t="s">
        <v>3070</v>
      </c>
      <c r="Q269" s="37" t="s">
        <v>328</v>
      </c>
      <c r="R269" s="37" t="s">
        <v>328</v>
      </c>
      <c r="S269" s="37" t="s">
        <v>328</v>
      </c>
      <c r="T269" s="37" t="s">
        <v>7590</v>
      </c>
    </row>
    <row r="270" spans="1:20">
      <c r="A270" s="37" t="s">
        <v>8225</v>
      </c>
      <c r="C270" s="37" t="s">
        <v>8225</v>
      </c>
      <c r="D270" s="37" t="s">
        <v>8251</v>
      </c>
      <c r="E270" s="37" t="b">
        <v>0</v>
      </c>
      <c r="J270" s="37"/>
      <c r="K270" s="37"/>
      <c r="L270" s="37"/>
      <c r="M270" s="37"/>
      <c r="N270" s="37"/>
      <c r="O270" s="37"/>
      <c r="P270" s="37" t="s">
        <v>3070</v>
      </c>
      <c r="Q270" s="37" t="s">
        <v>328</v>
      </c>
      <c r="R270" s="37" t="s">
        <v>328</v>
      </c>
      <c r="S270" s="37" t="s">
        <v>328</v>
      </c>
      <c r="T270" s="37" t="s">
        <v>7590</v>
      </c>
    </row>
    <row r="271" spans="1:20">
      <c r="A271" s="37" t="s">
        <v>8225</v>
      </c>
      <c r="C271" s="37" t="s">
        <v>8225</v>
      </c>
      <c r="D271" s="37" t="s">
        <v>8252</v>
      </c>
      <c r="E271" s="37" t="b">
        <v>0</v>
      </c>
      <c r="J271" s="37"/>
      <c r="K271" s="37"/>
      <c r="L271" s="37"/>
      <c r="M271" s="37"/>
      <c r="N271" s="37"/>
      <c r="O271" s="37"/>
      <c r="P271" s="37" t="s">
        <v>3070</v>
      </c>
      <c r="Q271" s="37" t="s">
        <v>328</v>
      </c>
      <c r="R271" s="37" t="s">
        <v>328</v>
      </c>
      <c r="S271" s="37" t="s">
        <v>328</v>
      </c>
      <c r="T271" s="37" t="s">
        <v>7590</v>
      </c>
    </row>
    <row r="272" spans="1:20">
      <c r="A272" s="37" t="s">
        <v>8225</v>
      </c>
      <c r="C272" s="37" t="s">
        <v>8225</v>
      </c>
      <c r="D272" s="37" t="s">
        <v>7656</v>
      </c>
      <c r="E272" s="37" t="b">
        <v>0</v>
      </c>
      <c r="J272" s="37"/>
      <c r="K272" s="37"/>
      <c r="L272" s="37"/>
      <c r="M272" s="37"/>
      <c r="N272" s="37"/>
      <c r="O272" s="37"/>
      <c r="P272" s="37" t="s">
        <v>3070</v>
      </c>
      <c r="Q272" s="37" t="s">
        <v>328</v>
      </c>
      <c r="R272" s="37" t="s">
        <v>328</v>
      </c>
      <c r="S272" s="37" t="s">
        <v>328</v>
      </c>
      <c r="T272" s="37" t="s">
        <v>7590</v>
      </c>
    </row>
    <row r="273" spans="1:20">
      <c r="A273" s="37" t="s">
        <v>8225</v>
      </c>
      <c r="C273" s="37" t="s">
        <v>8225</v>
      </c>
      <c r="D273" s="37" t="s">
        <v>8253</v>
      </c>
      <c r="E273" s="37" t="b">
        <v>0</v>
      </c>
      <c r="J273" s="37"/>
      <c r="K273" s="37"/>
      <c r="L273" s="37"/>
      <c r="M273" s="37"/>
      <c r="N273" s="37"/>
      <c r="O273" s="37"/>
      <c r="P273" s="37" t="s">
        <v>3070</v>
      </c>
      <c r="Q273" s="37" t="s">
        <v>328</v>
      </c>
      <c r="R273" s="37" t="s">
        <v>328</v>
      </c>
      <c r="S273" s="37" t="s">
        <v>328</v>
      </c>
      <c r="T273" s="37" t="s">
        <v>7590</v>
      </c>
    </row>
    <row r="274" spans="1:20">
      <c r="A274" s="37" t="s">
        <v>8225</v>
      </c>
      <c r="C274" s="37" t="s">
        <v>8225</v>
      </c>
      <c r="D274" s="37" t="s">
        <v>8254</v>
      </c>
      <c r="E274" s="37" t="b">
        <v>0</v>
      </c>
      <c r="P274" s="37" t="s">
        <v>3070</v>
      </c>
      <c r="Q274" s="37" t="s">
        <v>328</v>
      </c>
      <c r="R274" s="37" t="s">
        <v>328</v>
      </c>
      <c r="S274" s="37" t="s">
        <v>328</v>
      </c>
      <c r="T274" s="37" t="s">
        <v>7590</v>
      </c>
    </row>
    <row r="275" spans="1:20">
      <c r="A275" s="37" t="s">
        <v>8225</v>
      </c>
      <c r="C275" s="37" t="s">
        <v>8225</v>
      </c>
      <c r="D275" s="37" t="s">
        <v>8255</v>
      </c>
      <c r="E275" s="37" t="b">
        <v>0</v>
      </c>
      <c r="P275" s="37" t="s">
        <v>3070</v>
      </c>
      <c r="Q275" s="37" t="s">
        <v>328</v>
      </c>
      <c r="R275" s="37" t="s">
        <v>328</v>
      </c>
      <c r="S275" s="37" t="s">
        <v>328</v>
      </c>
      <c r="T275" s="37" t="s">
        <v>7590</v>
      </c>
    </row>
    <row r="276" spans="1:20">
      <c r="A276" s="37" t="s">
        <v>8225</v>
      </c>
      <c r="B276" s="37" t="s">
        <v>8256</v>
      </c>
      <c r="C276" s="37" t="s">
        <v>8225</v>
      </c>
      <c r="D276" s="37" t="s">
        <v>8257</v>
      </c>
      <c r="E276" s="37" t="b">
        <v>0</v>
      </c>
      <c r="P276" s="37" t="s">
        <v>3070</v>
      </c>
      <c r="Q276" s="37" t="s">
        <v>328</v>
      </c>
      <c r="R276" s="37" t="s">
        <v>328</v>
      </c>
      <c r="S276" s="37" t="s">
        <v>328</v>
      </c>
      <c r="T276" s="37" t="s">
        <v>7590</v>
      </c>
    </row>
    <row r="277" spans="1:20">
      <c r="A277" s="37" t="s">
        <v>8225</v>
      </c>
      <c r="C277" s="37" t="s">
        <v>8225</v>
      </c>
      <c r="D277" s="37" t="s">
        <v>8258</v>
      </c>
      <c r="E277" s="37" t="b">
        <v>0</v>
      </c>
      <c r="J277" s="37"/>
      <c r="K277" s="37"/>
      <c r="L277" s="37"/>
      <c r="M277" s="37"/>
      <c r="N277" s="37"/>
      <c r="O277" s="37"/>
      <c r="P277" s="37" t="s">
        <v>3070</v>
      </c>
      <c r="Q277" s="37" t="s">
        <v>328</v>
      </c>
      <c r="R277" s="37" t="s">
        <v>328</v>
      </c>
      <c r="S277" s="37" t="s">
        <v>328</v>
      </c>
      <c r="T277" s="37" t="s">
        <v>7590</v>
      </c>
    </row>
    <row r="278" spans="1:20">
      <c r="A278" s="37" t="s">
        <v>8225</v>
      </c>
      <c r="B278" s="37" t="s">
        <v>2659</v>
      </c>
      <c r="C278" s="37" t="s">
        <v>8225</v>
      </c>
      <c r="D278" s="37" t="s">
        <v>8259</v>
      </c>
      <c r="E278" s="37" t="b">
        <v>0</v>
      </c>
      <c r="P278" s="37" t="s">
        <v>3070</v>
      </c>
      <c r="Q278" s="37" t="s">
        <v>328</v>
      </c>
      <c r="R278" s="37" t="s">
        <v>328</v>
      </c>
      <c r="S278" s="37" t="s">
        <v>328</v>
      </c>
      <c r="T278" s="37" t="s">
        <v>7590</v>
      </c>
    </row>
    <row r="279" spans="1:20">
      <c r="A279" s="37" t="s">
        <v>8225</v>
      </c>
      <c r="C279" s="37" t="s">
        <v>8225</v>
      </c>
      <c r="D279" s="37" t="s">
        <v>8260</v>
      </c>
      <c r="E279" s="37" t="b">
        <v>0</v>
      </c>
      <c r="P279" s="37" t="s">
        <v>3070</v>
      </c>
      <c r="Q279" s="37" t="s">
        <v>328</v>
      </c>
      <c r="R279" s="37" t="s">
        <v>328</v>
      </c>
      <c r="S279" s="37" t="s">
        <v>328</v>
      </c>
      <c r="T279" s="37" t="s">
        <v>7590</v>
      </c>
    </row>
    <row r="280" spans="1:20">
      <c r="A280" s="37" t="s">
        <v>8225</v>
      </c>
      <c r="C280" s="37" t="s">
        <v>8225</v>
      </c>
      <c r="D280" s="37" t="s">
        <v>8261</v>
      </c>
      <c r="E280" s="37" t="b">
        <v>0</v>
      </c>
      <c r="J280" s="37"/>
      <c r="K280" s="37"/>
      <c r="L280" s="37"/>
      <c r="M280" s="37"/>
      <c r="N280" s="37"/>
      <c r="O280" s="37"/>
      <c r="P280" s="37" t="s">
        <v>3070</v>
      </c>
      <c r="Q280" s="37" t="s">
        <v>328</v>
      </c>
      <c r="R280" s="37" t="s">
        <v>328</v>
      </c>
      <c r="S280" s="37" t="s">
        <v>328</v>
      </c>
      <c r="T280" s="37" t="s">
        <v>7590</v>
      </c>
    </row>
    <row r="281" spans="1:20">
      <c r="A281" s="37" t="s">
        <v>8225</v>
      </c>
      <c r="B281" s="37" t="s">
        <v>8262</v>
      </c>
      <c r="C281" s="37" t="s">
        <v>8225</v>
      </c>
      <c r="D281" s="37" t="s">
        <v>8263</v>
      </c>
      <c r="E281" s="37" t="b">
        <v>0</v>
      </c>
      <c r="J281" s="37"/>
      <c r="K281" s="37"/>
      <c r="L281" s="37"/>
      <c r="M281" s="37"/>
      <c r="N281" s="37"/>
      <c r="O281" s="37"/>
      <c r="P281" s="37" t="s">
        <v>3070</v>
      </c>
      <c r="Q281" s="37" t="s">
        <v>328</v>
      </c>
      <c r="R281" s="37" t="s">
        <v>328</v>
      </c>
      <c r="S281" s="37" t="s">
        <v>328</v>
      </c>
      <c r="T281" s="37" t="s">
        <v>7590</v>
      </c>
    </row>
    <row r="282" spans="1:20">
      <c r="A282" s="37" t="s">
        <v>8225</v>
      </c>
      <c r="C282" s="37" t="s">
        <v>8225</v>
      </c>
      <c r="D282" s="37" t="s">
        <v>8264</v>
      </c>
      <c r="E282" s="37" t="b">
        <v>0</v>
      </c>
      <c r="J282" s="37"/>
      <c r="K282" s="37"/>
      <c r="L282" s="37"/>
      <c r="M282" s="37"/>
      <c r="N282" s="37"/>
      <c r="O282" s="37"/>
      <c r="P282" s="37" t="s">
        <v>3070</v>
      </c>
      <c r="Q282" s="37" t="s">
        <v>328</v>
      </c>
      <c r="R282" s="37" t="s">
        <v>328</v>
      </c>
      <c r="S282" s="37" t="s">
        <v>328</v>
      </c>
      <c r="T282" s="37" t="s">
        <v>7590</v>
      </c>
    </row>
    <row r="283" spans="1:20">
      <c r="A283" s="37" t="s">
        <v>8225</v>
      </c>
      <c r="C283" s="37" t="s">
        <v>8225</v>
      </c>
      <c r="D283" s="37" t="s">
        <v>8265</v>
      </c>
      <c r="E283" s="37" t="b">
        <v>0</v>
      </c>
      <c r="P283" s="37" t="s">
        <v>3070</v>
      </c>
      <c r="Q283" s="37" t="s">
        <v>328</v>
      </c>
      <c r="R283" s="37" t="s">
        <v>328</v>
      </c>
      <c r="S283" s="37" t="s">
        <v>328</v>
      </c>
      <c r="T283" s="37" t="s">
        <v>7590</v>
      </c>
    </row>
    <row r="284" spans="1:20">
      <c r="A284" s="37" t="s">
        <v>2659</v>
      </c>
      <c r="C284" s="37" t="s">
        <v>2659</v>
      </c>
      <c r="D284" s="37" t="s">
        <v>2659</v>
      </c>
      <c r="E284" s="37" t="b">
        <v>0</v>
      </c>
      <c r="J284" s="37"/>
      <c r="K284" s="37"/>
      <c r="L284" s="37"/>
      <c r="M284" s="37"/>
      <c r="N284" s="37"/>
      <c r="O284" s="37"/>
      <c r="P284" s="37" t="s">
        <v>328</v>
      </c>
      <c r="Q284" s="37" t="s">
        <v>328</v>
      </c>
      <c r="R284" s="37" t="s">
        <v>328</v>
      </c>
      <c r="S284" s="37" t="s">
        <v>328</v>
      </c>
      <c r="T284" s="37" t="s">
        <v>7590</v>
      </c>
    </row>
  </sheetData>
  <autoFilter ref="A1:S284" xr:uid="{3C3C1E7C-78D1-4D1D-8CF5-28F5B0AF91BE}"/>
  <sortState xmlns:xlrd2="http://schemas.microsoft.com/office/spreadsheetml/2017/richdata2" ref="B189:H225">
    <sortCondition ref="B189:B225"/>
  </sortState>
  <phoneticPr fontId="15" type="noConversion"/>
  <conditionalFormatting sqref="B29">
    <cfRule type="duplicateValues" dxfId="84" priority="12"/>
  </conditionalFormatting>
  <conditionalFormatting sqref="B40:B50">
    <cfRule type="duplicateValues" dxfId="83" priority="44"/>
  </conditionalFormatting>
  <conditionalFormatting sqref="B79:B80">
    <cfRule type="duplicateValues" dxfId="82" priority="6"/>
  </conditionalFormatting>
  <conditionalFormatting sqref="B82:B106">
    <cfRule type="duplicateValues" dxfId="81" priority="45"/>
  </conditionalFormatting>
  <conditionalFormatting sqref="B121">
    <cfRule type="duplicateValues" dxfId="80" priority="3"/>
  </conditionalFormatting>
  <conditionalFormatting sqref="B129">
    <cfRule type="duplicateValues" dxfId="79" priority="10"/>
  </conditionalFormatting>
  <conditionalFormatting sqref="B145">
    <cfRule type="duplicateValues" dxfId="78" priority="11"/>
  </conditionalFormatting>
  <conditionalFormatting sqref="B166">
    <cfRule type="duplicateValues" dxfId="77" priority="4"/>
  </conditionalFormatting>
  <conditionalFormatting sqref="B176">
    <cfRule type="duplicateValues" dxfId="76" priority="9"/>
  </conditionalFormatting>
  <conditionalFormatting sqref="B190">
    <cfRule type="duplicateValues" dxfId="75" priority="8"/>
  </conditionalFormatting>
  <conditionalFormatting sqref="B200">
    <cfRule type="duplicateValues" dxfId="74" priority="7"/>
  </conditionalFormatting>
  <conditionalFormatting sqref="B201:B1048576 B81:B120 B30:B78 B1:B28 B122:B128 B130:B144 B146:B165 B167:B175 B177:B189 B191:B199">
    <cfRule type="expression" dxfId="73" priority="50">
      <formula>#REF!</formula>
    </cfRule>
  </conditionalFormatting>
  <conditionalFormatting sqref="B210:B225">
    <cfRule type="duplicateValues" dxfId="72" priority="46"/>
  </conditionalFormatting>
  <conditionalFormatting sqref="B252">
    <cfRule type="duplicateValues" dxfId="71" priority="49"/>
  </conditionalFormatting>
  <conditionalFormatting sqref="B273">
    <cfRule type="duplicateValues" dxfId="70" priority="48"/>
  </conditionalFormatting>
  <conditionalFormatting sqref="B279">
    <cfRule type="duplicateValues" dxfId="69" priority="47"/>
  </conditionalFormatting>
  <conditionalFormatting sqref="D1:D201 D203:D218 D220:D1048576">
    <cfRule type="duplicateValues" dxfId="68" priority="20"/>
  </conditionalFormatting>
  <conditionalFormatting sqref="D202">
    <cfRule type="expression" dxfId="67" priority="5">
      <formula>#REF!</formula>
    </cfRule>
  </conditionalFormatting>
  <conditionalFormatting sqref="D219">
    <cfRule type="duplicateValues" dxfId="66" priority="1"/>
    <cfRule type="expression" dxfId="65" priority="2">
      <formula>#REF!</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R320"/>
  <sheetViews>
    <sheetView zoomScale="130" zoomScaleNormal="130" workbookViewId="0">
      <pane ySplit="1" topLeftCell="A271" activePane="bottomLeft" state="frozen"/>
      <selection pane="bottomLeft" activeCell="K291" sqref="K291"/>
    </sheetView>
  </sheetViews>
  <sheetFormatPr defaultColWidth="19.42578125" defaultRowHeight="15" customHeight="1"/>
  <cols>
    <col min="1" max="1" width="12.140625" style="37" customWidth="1"/>
    <col min="2" max="2" width="13.42578125" style="37" customWidth="1"/>
    <col min="3" max="3" width="22.42578125" style="37" bestFit="1" customWidth="1"/>
    <col min="4" max="5" width="22.42578125" style="37" customWidth="1"/>
    <col min="6" max="6" width="8" style="37" customWidth="1"/>
    <col min="7" max="7" width="28" style="37" customWidth="1"/>
    <col min="8" max="8" width="3.42578125" style="69" customWidth="1"/>
    <col min="9" max="9" width="16.85546875" style="37" bestFit="1" customWidth="1"/>
    <col min="10" max="10" width="17.140625" style="37" customWidth="1"/>
    <col min="11" max="11" width="9.42578125" style="37" bestFit="1" customWidth="1"/>
    <col min="12" max="12" width="7.42578125" style="37" bestFit="1" customWidth="1"/>
    <col min="13" max="13" width="6.85546875" style="37" bestFit="1" customWidth="1"/>
    <col min="14" max="14" width="20.42578125" style="37" bestFit="1" customWidth="1"/>
    <col min="15" max="15" width="3.85546875" style="69" customWidth="1"/>
    <col min="16" max="16" width="27.7109375" style="37" bestFit="1" customWidth="1"/>
    <col min="17" max="17" width="12.42578125" style="37" bestFit="1" customWidth="1"/>
    <col min="18" max="16384" width="19.42578125" style="37"/>
  </cols>
  <sheetData>
    <row r="1" spans="1:18" ht="11.1">
      <c r="A1" s="36" t="s">
        <v>1861</v>
      </c>
      <c r="B1" s="36" t="s">
        <v>8266</v>
      </c>
      <c r="C1" s="36" t="s">
        <v>1287</v>
      </c>
      <c r="D1" s="36" t="s">
        <v>8267</v>
      </c>
      <c r="E1" s="36" t="s">
        <v>1299</v>
      </c>
      <c r="F1" s="36" t="s">
        <v>8268</v>
      </c>
      <c r="G1" s="36" t="s">
        <v>8269</v>
      </c>
      <c r="H1" s="70"/>
      <c r="I1" s="37" t="s">
        <v>8270</v>
      </c>
      <c r="J1" s="65" t="s">
        <v>1360</v>
      </c>
      <c r="K1" s="36" t="s">
        <v>8271</v>
      </c>
      <c r="L1" s="36" t="s">
        <v>8272</v>
      </c>
      <c r="M1" s="36" t="s">
        <v>8273</v>
      </c>
      <c r="N1" s="36" t="s">
        <v>1287</v>
      </c>
      <c r="P1" s="65" t="s">
        <v>1360</v>
      </c>
      <c r="Q1" s="65" t="s">
        <v>8274</v>
      </c>
      <c r="R1" s="36" t="s">
        <v>8275</v>
      </c>
    </row>
    <row r="2" spans="1:18" ht="11.1">
      <c r="A2" s="37" t="s">
        <v>8276</v>
      </c>
      <c r="B2" s="37" t="s">
        <v>8277</v>
      </c>
      <c r="C2" s="37" t="s">
        <v>8278</v>
      </c>
      <c r="D2" s="37" t="str" cm="1">
        <f t="array" ref="D2">IFERROR(IF(G2&lt;&gt;"NA",_xlfn.TEXTJOIN(";",TRUE,_xlfn.UNIQUE(_xlfn.TEXTSPLIT(_xlfn._xlws.FILTER(N:N,I:I=E2),";",TRUE))),_xlfn.UNIQUE(_xlfn._xlws.FILTER(R:R,P:P=E2))),"NA")</f>
        <v>Herbicide</v>
      </c>
      <c r="E2" s="37" t="s">
        <v>8279</v>
      </c>
      <c r="F2" s="37" t="b">
        <v>1</v>
      </c>
      <c r="G2" s="37" t="str" cm="1">
        <f t="array" ref="G2">IFERROR(_xlfn.TEXTJOIN(";",TRUE,_xlfn._xlws.FILTER(J:J,I:I=E2)),"NA")</f>
        <v>2,4-dichlorophenoxyacetic acid</v>
      </c>
      <c r="I2" s="37" t="s">
        <v>8279</v>
      </c>
      <c r="J2" s="37" t="s">
        <v>8280</v>
      </c>
      <c r="L2" s="37" t="s">
        <v>324</v>
      </c>
      <c r="M2" s="37" t="b">
        <v>1</v>
      </c>
      <c r="N2" s="37" t="str" cm="1">
        <f t="array" ref="N2">_xlfn._xlws.FILTER(R:R,P:P=J2)</f>
        <v>Herbicide</v>
      </c>
      <c r="P2" s="37" t="s">
        <v>8280</v>
      </c>
      <c r="Q2" s="71"/>
      <c r="R2" s="72" t="s">
        <v>8278</v>
      </c>
    </row>
    <row r="3" spans="1:18" ht="11.1">
      <c r="A3" s="37" t="s">
        <v>8281</v>
      </c>
      <c r="B3" s="37" t="s">
        <v>8282</v>
      </c>
      <c r="C3" s="37" t="s">
        <v>8278</v>
      </c>
      <c r="D3" s="37" t="str" cm="1">
        <f t="array" ref="D3">IFERROR(IF(G3&lt;&gt;"NA",_xlfn.TEXTJOIN(";",TRUE,_xlfn.UNIQUE(_xlfn.TEXTSPLIT(_xlfn._xlws.FILTER(N:N,I:I=E3),";",TRUE))),_xlfn.UNIQUE(_xlfn._xlws.FILTER(R:R,P:P=E3))),"NA")</f>
        <v>Herbicide</v>
      </c>
      <c r="E3" s="37" t="s">
        <v>8283</v>
      </c>
      <c r="F3" s="37" t="b">
        <v>1</v>
      </c>
      <c r="G3" s="37" t="str" cm="1">
        <f t="array" ref="G3">IFERROR(_xlfn.TEXTJOIN(";",TRUE,_xlfn._xlws.FILTER(J:J,I:I=E3)),"NA")</f>
        <v>atrazine</v>
      </c>
      <c r="I3" s="37" t="s">
        <v>8284</v>
      </c>
      <c r="J3" s="37" t="s">
        <v>8280</v>
      </c>
      <c r="L3" s="37" t="s">
        <v>324</v>
      </c>
      <c r="M3" s="37" t="b">
        <v>1</v>
      </c>
      <c r="N3" s="37" t="str" cm="1">
        <f t="array" ref="N3">_xlfn._xlws.FILTER(R:R,P:P=J3)</f>
        <v>Herbicide</v>
      </c>
      <c r="P3" s="37" t="s">
        <v>8285</v>
      </c>
      <c r="R3" s="37" t="s">
        <v>8286</v>
      </c>
    </row>
    <row r="4" spans="1:18" ht="11.1">
      <c r="A4" s="37" t="s">
        <v>8287</v>
      </c>
      <c r="B4" s="37" t="s">
        <v>8288</v>
      </c>
      <c r="C4" s="37" t="s">
        <v>2851</v>
      </c>
      <c r="D4" s="37" t="str" cm="1">
        <f t="array" ref="D4">IFERROR(IF(G4&lt;&gt;"NA",_xlfn.TEXTJOIN(";",TRUE,_xlfn.UNIQUE(_xlfn.TEXTSPLIT(_xlfn._xlws.FILTER(N:N,I:I=E4),";",TRUE))),_xlfn.UNIQUE(_xlfn._xlws.FILTER(R:R,P:P=E4))),"NA")</f>
        <v>Soil Inoculation</v>
      </c>
      <c r="E4" s="37" t="s">
        <v>8285</v>
      </c>
      <c r="F4" s="37" t="b">
        <v>0</v>
      </c>
      <c r="G4" s="37" t="str" cm="1">
        <f t="array" ref="G4">IFERROR(_xlfn.TEXTJOIN(";",TRUE,_xlfn._xlws.FILTER(J:J,I:I=E4)),"NA")</f>
        <v>NA</v>
      </c>
      <c r="I4" s="37" t="s">
        <v>8289</v>
      </c>
      <c r="J4" s="37" t="s">
        <v>8285</v>
      </c>
      <c r="L4" s="37" t="s">
        <v>324</v>
      </c>
      <c r="M4" s="37" t="b">
        <v>0</v>
      </c>
      <c r="N4" s="37" t="str" cm="1">
        <f t="array" ref="N4">_xlfn._xlws.FILTER(R:R,P:P=J4)</f>
        <v>Soil Inoculation</v>
      </c>
      <c r="P4" s="37" t="s">
        <v>8290</v>
      </c>
      <c r="R4" s="37" t="s">
        <v>8291</v>
      </c>
    </row>
    <row r="5" spans="1:18" ht="11.1">
      <c r="A5" s="37" t="s">
        <v>8292</v>
      </c>
      <c r="B5" s="37" t="s">
        <v>8293</v>
      </c>
      <c r="C5" s="37" t="s">
        <v>8294</v>
      </c>
      <c r="D5" s="37" t="str" cm="1">
        <f t="array" ref="D5">IFERROR(IF(G5&lt;&gt;"NA",_xlfn.TEXTJOIN(";",TRUE,_xlfn.UNIQUE(_xlfn.TEXTSPLIT(_xlfn._xlws.FILTER(N:N,I:I=E5),";",TRUE))),_xlfn.UNIQUE(_xlfn._xlws.FILTER(R:R,P:P=E5))),"NA")</f>
        <v>Insecticide</v>
      </c>
      <c r="E5" s="37" t="s">
        <v>8295</v>
      </c>
      <c r="F5" s="37" t="b">
        <v>1</v>
      </c>
      <c r="G5" s="37" t="str" cm="1">
        <f t="array" ref="G5">IFERROR(_xlfn.TEXTJOIN(";",TRUE,_xlfn._xlws.FILTER(J:J,I:I=E5)),"NA")</f>
        <v>acetamiprid</v>
      </c>
      <c r="I5" s="37" t="s">
        <v>8295</v>
      </c>
      <c r="J5" s="66" t="s">
        <v>8295</v>
      </c>
      <c r="L5" s="37" t="s">
        <v>324</v>
      </c>
      <c r="M5" s="37" t="b">
        <v>1</v>
      </c>
      <c r="N5" s="37" t="str" cm="1">
        <f t="array" ref="N5">_xlfn._xlws.FILTER(R:R,P:P=J5)</f>
        <v>Insecticide</v>
      </c>
      <c r="P5" s="37" t="s">
        <v>8295</v>
      </c>
      <c r="Q5" s="71"/>
      <c r="R5" s="72" t="s">
        <v>8294</v>
      </c>
    </row>
    <row r="6" spans="1:18" ht="11.1">
      <c r="A6" s="37" t="s">
        <v>8296</v>
      </c>
      <c r="B6" s="37" t="s">
        <v>8297</v>
      </c>
      <c r="C6" s="37" t="s">
        <v>8278</v>
      </c>
      <c r="D6" s="37" t="str" cm="1">
        <f t="array" ref="D6">IFERROR(IF(G6&lt;&gt;"NA",_xlfn.TEXTJOIN(";",TRUE,_xlfn.UNIQUE(_xlfn.TEXTSPLIT(_xlfn._xlws.FILTER(N:N,I:I=E6),";",TRUE))),_xlfn.UNIQUE(_xlfn._xlws.FILTER(R:R,P:P=E6))),"NA")</f>
        <v>Antipyretic;Analgesic</v>
      </c>
      <c r="E6" s="37" t="s">
        <v>8298</v>
      </c>
      <c r="F6" s="37" t="b">
        <v>0</v>
      </c>
      <c r="G6" s="37" t="str" cm="1">
        <f t="array" ref="G6">IFERROR(_xlfn.TEXTJOIN(";",TRUE,_xlfn._xlws.FILTER(J:J,I:I=E6)),"NA")</f>
        <v>NA</v>
      </c>
      <c r="I6" s="37" t="s">
        <v>8299</v>
      </c>
      <c r="J6" s="37" t="s">
        <v>8300</v>
      </c>
      <c r="L6" s="37" t="s">
        <v>324</v>
      </c>
      <c r="M6" s="37" t="b">
        <v>1</v>
      </c>
      <c r="N6" s="37" t="str" cm="1">
        <f t="array" ref="N6">_xlfn._xlws.FILTER(R:R,P:P=J6)</f>
        <v>Herbicide</v>
      </c>
      <c r="P6" s="37" t="s">
        <v>8298</v>
      </c>
      <c r="R6" s="72" t="s">
        <v>8301</v>
      </c>
    </row>
    <row r="7" spans="1:18" ht="11.1">
      <c r="A7" s="37" t="s">
        <v>8302</v>
      </c>
      <c r="B7" s="37" t="s">
        <v>8303</v>
      </c>
      <c r="C7" s="37" t="s">
        <v>8278</v>
      </c>
      <c r="D7" s="37" t="str" cm="1">
        <f t="array" ref="D7">IFERROR(IF(G7&lt;&gt;"NA",_xlfn.TEXTJOIN(";",TRUE,_xlfn.UNIQUE(_xlfn.TEXTSPLIT(_xlfn._xlws.FILTER(N:N,I:I=E7),";",TRUE))),_xlfn.UNIQUE(_xlfn._xlws.FILTER(R:R,P:P=E7))),"NA")</f>
        <v>Herbicide</v>
      </c>
      <c r="E7" s="37" t="s">
        <v>8300</v>
      </c>
      <c r="F7" s="37" t="b">
        <v>0</v>
      </c>
      <c r="G7" s="37" t="str" cm="1">
        <f t="array" ref="G7">IFERROR(_xlfn.TEXTJOIN(";",TRUE,_xlfn._xlws.FILTER(J:J,I:I=E7)),"NA")</f>
        <v>NA</v>
      </c>
      <c r="I7" s="37" t="s">
        <v>8304</v>
      </c>
      <c r="J7" s="37" t="s">
        <v>8300</v>
      </c>
      <c r="L7" s="37" t="s">
        <v>324</v>
      </c>
      <c r="M7" s="37" t="b">
        <v>1</v>
      </c>
      <c r="N7" s="37" t="str" cm="1">
        <f t="array" ref="N7">_xlfn._xlws.FILTER(R:R,P:P=J7)</f>
        <v>Herbicide</v>
      </c>
      <c r="P7" s="37" t="s">
        <v>8300</v>
      </c>
      <c r="Q7" s="71"/>
      <c r="R7" s="72" t="s">
        <v>8278</v>
      </c>
    </row>
    <row r="8" spans="1:18" ht="11.1">
      <c r="A8" s="37" t="s">
        <v>8305</v>
      </c>
      <c r="B8" s="37" t="s">
        <v>8306</v>
      </c>
      <c r="C8" s="37" t="s">
        <v>8278</v>
      </c>
      <c r="D8" s="37" t="str" cm="1">
        <f t="array" ref="D8">IFERROR(IF(G8&lt;&gt;"NA",_xlfn.TEXTJOIN(";",TRUE,_xlfn.UNIQUE(_xlfn.TEXTSPLIT(_xlfn._xlws.FILTER(N:N,I:I=E8),";",TRUE))),_xlfn.UNIQUE(_xlfn._xlws.FILTER(R:R,P:P=E8))),"NA")</f>
        <v>Herbicide</v>
      </c>
      <c r="E8" s="37" t="s">
        <v>8307</v>
      </c>
      <c r="F8" s="37" t="b">
        <v>1</v>
      </c>
      <c r="G8" s="37" t="str" cm="1">
        <f t="array" ref="G8">IFERROR(_xlfn.TEXTJOIN(";",TRUE,_xlfn._xlws.FILTER(J:J,I:I=E8)),"NA")</f>
        <v>paraquat dichloride</v>
      </c>
      <c r="I8" s="37" t="s">
        <v>8308</v>
      </c>
      <c r="J8" s="37" t="s">
        <v>8300</v>
      </c>
      <c r="L8" s="37" t="s">
        <v>324</v>
      </c>
      <c r="M8" s="37" t="b">
        <v>1</v>
      </c>
      <c r="N8" s="37" t="str" cm="1">
        <f t="array" ref="N8">_xlfn._xlws.FILTER(R:R,P:P=J8)</f>
        <v>Herbicide</v>
      </c>
      <c r="P8" s="37" t="s">
        <v>8309</v>
      </c>
      <c r="Q8" s="71"/>
      <c r="R8" s="72" t="s">
        <v>8278</v>
      </c>
    </row>
    <row r="9" spans="1:18" ht="11.1">
      <c r="A9" s="37" t="s">
        <v>8310</v>
      </c>
      <c r="B9" s="37" t="s">
        <v>8311</v>
      </c>
      <c r="C9" s="37" t="s">
        <v>8278</v>
      </c>
      <c r="D9" s="37" t="str" cm="1">
        <f t="array" ref="D9">IFERROR(IF(G9&lt;&gt;"NA",_xlfn.TEXTJOIN(";",TRUE,_xlfn.UNIQUE(_xlfn.TEXTSPLIT(_xlfn._xlws.FILTER(N:N,I:I=E9),";",TRUE))),_xlfn.UNIQUE(_xlfn._xlws.FILTER(R:R,P:P=E9))),"NA")</f>
        <v>Herbicide</v>
      </c>
      <c r="E9" s="37" t="s">
        <v>8312</v>
      </c>
      <c r="F9" s="37" t="b">
        <v>1</v>
      </c>
      <c r="G9" s="37" t="str" cm="1">
        <f t="array" ref="G9">IFERROR(_xlfn.TEXTJOIN(";",TRUE,_xlfn._xlws.FILTER(J:J,I:I=E9)),"NA")</f>
        <v>atrazine</v>
      </c>
      <c r="I9" s="37" t="s">
        <v>8313</v>
      </c>
      <c r="J9" s="68" t="s">
        <v>8300</v>
      </c>
      <c r="L9" s="37" t="s">
        <v>324</v>
      </c>
      <c r="M9" s="37" t="b">
        <v>1</v>
      </c>
      <c r="N9" s="37" t="str" cm="1">
        <f t="array" ref="N9">_xlfn._xlws.FILTER(R:R,P:P=J9)</f>
        <v>Herbicide</v>
      </c>
      <c r="P9" s="37" t="s">
        <v>8314</v>
      </c>
      <c r="Q9" s="72"/>
      <c r="R9" s="72" t="s">
        <v>8315</v>
      </c>
    </row>
    <row r="10" spans="1:18" ht="11.1">
      <c r="A10" s="37" t="s">
        <v>8316</v>
      </c>
      <c r="B10" s="37" t="s">
        <v>8317</v>
      </c>
      <c r="C10" s="37" t="s">
        <v>8278</v>
      </c>
      <c r="D10" s="37" t="str" cm="1">
        <f t="array" ref="D10">IFERROR(IF(G10&lt;&gt;"NA",_xlfn.TEXTJOIN(";",TRUE,_xlfn.UNIQUE(_xlfn.TEXTSPLIT(_xlfn._xlws.FILTER(N:N,I:I=E10),";",TRUE))),_xlfn.UNIQUE(_xlfn._xlws.FILTER(R:R,P:P=E10))),"NA")</f>
        <v>Herbicide</v>
      </c>
      <c r="E10" s="37" t="s">
        <v>8309</v>
      </c>
      <c r="F10" s="37" t="b">
        <v>0</v>
      </c>
      <c r="G10" s="37" t="str" cm="1">
        <f t="array" ref="G10">IFERROR(_xlfn.TEXTJOIN(";",TRUE,_xlfn._xlws.FILTER(J:J,I:I=E10)),"NA")</f>
        <v>NA</v>
      </c>
      <c r="I10" s="37" t="s">
        <v>8318</v>
      </c>
      <c r="J10" s="37" t="s">
        <v>8309</v>
      </c>
      <c r="L10" s="37" t="s">
        <v>324</v>
      </c>
      <c r="M10" s="37" t="b">
        <v>1</v>
      </c>
      <c r="N10" s="37" t="str" cm="1">
        <f t="array" ref="N10">_xlfn._xlws.FILTER(R:R,P:P=J10)</f>
        <v>Herbicide</v>
      </c>
      <c r="P10" s="37" t="s">
        <v>8319</v>
      </c>
      <c r="Q10" s="71"/>
      <c r="R10" s="72" t="s">
        <v>8294</v>
      </c>
    </row>
    <row r="11" spans="1:18" ht="11.1">
      <c r="A11" s="37" t="s">
        <v>8320</v>
      </c>
      <c r="B11" s="37" t="s">
        <v>8321</v>
      </c>
      <c r="C11" s="37" t="s">
        <v>8278</v>
      </c>
      <c r="D11" s="37" t="str" cm="1">
        <f t="array" ref="D11">IFERROR(IF(G11&lt;&gt;"NA",_xlfn.TEXTJOIN(";",TRUE,_xlfn.UNIQUE(_xlfn.TEXTSPLIT(_xlfn._xlws.FILTER(N:N,I:I=E11),";",TRUE))),_xlfn.UNIQUE(_xlfn._xlws.FILTER(R:R,P:P=E11))),"NA")</f>
        <v>Herbicide</v>
      </c>
      <c r="E11" s="37" t="s">
        <v>8322</v>
      </c>
      <c r="F11" s="37" t="b">
        <v>1</v>
      </c>
      <c r="G11" s="37" t="str" cm="1">
        <f t="array" ref="G11">IFERROR(_xlfn.TEXTJOIN(";",TRUE,_xlfn._xlws.FILTER(J:J,I:I=E11)),"NA")</f>
        <v>atrazine</v>
      </c>
      <c r="I11" s="37" t="s">
        <v>8323</v>
      </c>
      <c r="J11" s="37" t="s">
        <v>8309</v>
      </c>
      <c r="L11" s="37" t="s">
        <v>324</v>
      </c>
      <c r="M11" s="37" t="b">
        <v>1</v>
      </c>
      <c r="N11" s="37" t="str" cm="1">
        <f t="array" ref="N11">_xlfn._xlws.FILTER(R:R,P:P=J11)</f>
        <v>Herbicide</v>
      </c>
      <c r="P11" s="37" t="s">
        <v>8324</v>
      </c>
      <c r="R11" s="72" t="s">
        <v>8325</v>
      </c>
    </row>
    <row r="12" spans="1:18" ht="11.1">
      <c r="A12" s="37" t="s">
        <v>8326</v>
      </c>
      <c r="B12" s="37" t="s">
        <v>8327</v>
      </c>
      <c r="C12" s="37" t="s">
        <v>8328</v>
      </c>
      <c r="D12" s="37" t="str" cm="1">
        <f t="array" ref="D12">IFERROR(IF(G12&lt;&gt;"NA",_xlfn.TEXTJOIN(";",TRUE,_xlfn.UNIQUE(_xlfn.TEXTSPLIT(_xlfn._xlws.FILTER(N:N,I:I=E12),";",TRUE))),_xlfn.UNIQUE(_xlfn._xlws.FILTER(R:R,P:P=E12))),"NA")</f>
        <v>Antihelmintic</v>
      </c>
      <c r="E12" s="37" t="s">
        <v>8329</v>
      </c>
      <c r="F12" s="37" t="b">
        <v>1</v>
      </c>
      <c r="G12" s="37" t="str" cm="1">
        <f t="array" ref="G12">IFERROR(_xlfn.TEXTJOIN(";",TRUE,_xlfn._xlws.FILTER(J:J,I:I=E12)),"NA")</f>
        <v>albendazole</v>
      </c>
      <c r="I12" s="37" t="s">
        <v>8330</v>
      </c>
      <c r="J12" s="37" t="s">
        <v>8309</v>
      </c>
      <c r="L12" s="37" t="s">
        <v>324</v>
      </c>
      <c r="M12" s="37" t="b">
        <v>1</v>
      </c>
      <c r="N12" s="37" t="str" cm="1">
        <f t="array" ref="N12">_xlfn._xlws.FILTER(R:R,P:P=J12)</f>
        <v>Herbicide</v>
      </c>
      <c r="P12" s="37" t="s">
        <v>8331</v>
      </c>
      <c r="R12" s="72" t="s">
        <v>8332</v>
      </c>
    </row>
    <row r="13" spans="1:18" ht="11.1">
      <c r="A13" s="37" t="s">
        <v>8333</v>
      </c>
      <c r="B13" s="37" t="s">
        <v>8334</v>
      </c>
      <c r="C13" s="37" t="s">
        <v>8335</v>
      </c>
      <c r="D13" s="37" t="str" cm="1">
        <f t="array" ref="D13">IFERROR(IF(G13&lt;&gt;"NA",_xlfn.TEXTJOIN(";",TRUE,_xlfn.UNIQUE(_xlfn.TEXTSPLIT(_xlfn._xlws.FILTER(N:N,I:I=E13),";",TRUE))),_xlfn.UNIQUE(_xlfn._xlws.FILTER(R:R,P:P=E13))),"NA")</f>
        <v>Antihelmintic</v>
      </c>
      <c r="E13" s="37" t="s">
        <v>8314</v>
      </c>
      <c r="F13" s="37" t="b">
        <v>1</v>
      </c>
      <c r="G13" s="37" t="str" cm="1">
        <f t="array" ref="G13">IFERROR(_xlfn.TEXTJOIN(";",TRUE,_xlfn._xlws.FILTER(J:J,I:I=E13)),"NA")</f>
        <v>benzimidazole;albendazole</v>
      </c>
      <c r="I13" s="37" t="s">
        <v>8336</v>
      </c>
      <c r="J13" s="37" t="s">
        <v>8309</v>
      </c>
      <c r="L13" s="37" t="s">
        <v>324</v>
      </c>
      <c r="M13" s="37" t="b">
        <v>1</v>
      </c>
      <c r="N13" s="37" t="str" cm="1">
        <f t="array" ref="N13">_xlfn._xlws.FILTER(R:R,P:P=J13)</f>
        <v>Herbicide</v>
      </c>
      <c r="P13" s="37" t="s">
        <v>8337</v>
      </c>
      <c r="R13" s="72" t="s">
        <v>8338</v>
      </c>
    </row>
    <row r="14" spans="1:18" ht="11.1">
      <c r="A14" s="37" t="s">
        <v>8339</v>
      </c>
      <c r="B14" s="37" t="s">
        <v>8340</v>
      </c>
      <c r="C14" s="37" t="s">
        <v>8335</v>
      </c>
      <c r="D14" s="37" t="str" cm="1">
        <f t="array" ref="D14">IFERROR(IF(G14&lt;&gt;"NA",_xlfn.TEXTJOIN(";",TRUE,_xlfn.UNIQUE(_xlfn.TEXTSPLIT(_xlfn._xlws.FILTER(N:N,I:I=E14),";",TRUE))),_xlfn.UNIQUE(_xlfn._xlws.FILTER(R:R,P:P=E14))),"NA")</f>
        <v>Antihelmintic</v>
      </c>
      <c r="E14" s="37" t="s">
        <v>8341</v>
      </c>
      <c r="F14" s="37" t="b">
        <v>1</v>
      </c>
      <c r="G14" s="37" t="str" cm="1">
        <f t="array" ref="G14">IFERROR(_xlfn.TEXTJOIN(";",TRUE,_xlfn._xlws.FILTER(J:J,I:I=E14)),"NA")</f>
        <v>albendazole</v>
      </c>
      <c r="I14" s="37" t="s">
        <v>8342</v>
      </c>
      <c r="J14" s="37" t="s">
        <v>8314</v>
      </c>
      <c r="K14" s="37" t="s">
        <v>324</v>
      </c>
      <c r="M14" s="37" t="b">
        <v>1</v>
      </c>
      <c r="N14" s="37" t="str" cm="1">
        <f t="array" ref="N14">_xlfn._xlws.FILTER(R:R,P:P=J14)</f>
        <v>Antihelmintic</v>
      </c>
      <c r="P14" s="37" t="s">
        <v>8343</v>
      </c>
      <c r="R14" s="37" t="s">
        <v>8344</v>
      </c>
    </row>
    <row r="15" spans="1:18" ht="11.1">
      <c r="A15" s="37" t="s">
        <v>8345</v>
      </c>
      <c r="B15" s="37" t="s">
        <v>8346</v>
      </c>
      <c r="C15" s="37" t="s">
        <v>8335</v>
      </c>
      <c r="D15" s="37" t="str" cm="1">
        <f t="array" ref="D15">IFERROR(IF(G15&lt;&gt;"NA",_xlfn.TEXTJOIN(";",TRUE,_xlfn.UNIQUE(_xlfn.TEXTSPLIT(_xlfn._xlws.FILTER(N:N,I:I=E15),";",TRUE))),_xlfn.UNIQUE(_xlfn._xlws.FILTER(R:R,P:P=E15))),"NA")</f>
        <v>Antihelmintic</v>
      </c>
      <c r="E15" s="37" t="s">
        <v>8347</v>
      </c>
      <c r="F15" s="37" t="b">
        <v>1</v>
      </c>
      <c r="G15" s="37" t="str" cm="1">
        <f t="array" ref="G15">IFERROR(_xlfn.TEXTJOIN(";",TRUE,_xlfn._xlws.FILTER(J:J,I:I=E15)),"NA")</f>
        <v>albendazole</v>
      </c>
      <c r="I15" s="37" t="s">
        <v>8348</v>
      </c>
      <c r="J15" s="37" t="s">
        <v>8319</v>
      </c>
      <c r="L15" s="37" t="s">
        <v>324</v>
      </c>
      <c r="M15" s="37" t="b">
        <v>1</v>
      </c>
      <c r="N15" s="37" t="str" cm="1">
        <f t="array" ref="N15">_xlfn._xlws.FILTER(R:R,P:P=J15)</f>
        <v>Insecticide</v>
      </c>
      <c r="P15" s="37" t="s">
        <v>8349</v>
      </c>
      <c r="R15" s="37" t="s">
        <v>8350</v>
      </c>
    </row>
    <row r="16" spans="1:18" ht="11.1">
      <c r="A16" s="37" t="s">
        <v>8351</v>
      </c>
      <c r="B16" s="37" t="s">
        <v>8352</v>
      </c>
      <c r="C16" s="37" t="s">
        <v>8353</v>
      </c>
      <c r="D16" s="37" t="str" cm="1">
        <f t="array" ref="D16">IFERROR(IF(G16&lt;&gt;"NA",_xlfn.TEXTJOIN(";",TRUE,_xlfn.UNIQUE(_xlfn.TEXTSPLIT(_xlfn._xlws.FILTER(N:N,I:I=E16),";",TRUE))),_xlfn.UNIQUE(_xlfn._xlws.FILTER(R:R,P:P=E16))),"NA")</f>
        <v>Supplement;Antibiotic;Vitamin</v>
      </c>
      <c r="E16" s="37" t="s">
        <v>8354</v>
      </c>
      <c r="F16" s="37" t="b">
        <v>1</v>
      </c>
      <c r="G16" s="37" t="str" cm="1">
        <f t="array" ref="G16">IFERROR(_xlfn.TEXTJOIN(";",TRUE,_xlfn._xlws.FILTER(J:J,I:I=E16)),"NA")</f>
        <v>calcium pantothenate;colistin sulphate;erythromycin thiocyanate;inositol;nicotinamide;oxytetracycline hydrochloride;streptomycin sulphate;vitamin A;vitamin B1;vitamin B12;vitamin B2;vitamin B6;vitamin C;vitamin D3;vitamin E;vitamin K3</v>
      </c>
      <c r="I16" s="37" t="s">
        <v>8355</v>
      </c>
      <c r="J16" s="37" t="s">
        <v>8324</v>
      </c>
      <c r="L16" s="37" t="s">
        <v>324</v>
      </c>
      <c r="M16" s="37" t="b">
        <v>1</v>
      </c>
      <c r="N16" s="37" t="str" cm="1">
        <f t="array" ref="N16">_xlfn._xlws.FILTER(R:R,P:P=J16)</f>
        <v>Rodenticide</v>
      </c>
      <c r="P16" s="37" t="s">
        <v>8356</v>
      </c>
      <c r="R16" s="37" t="s">
        <v>8357</v>
      </c>
    </row>
    <row r="17" spans="1:18" ht="11.1">
      <c r="A17" s="37" t="s">
        <v>8358</v>
      </c>
      <c r="B17" s="37" t="s">
        <v>8288</v>
      </c>
      <c r="C17" s="37" t="s">
        <v>8294</v>
      </c>
      <c r="D17" s="37" t="str" cm="1">
        <f t="array" ref="D17">IFERROR(IF(G17&lt;&gt;"NA",_xlfn.TEXTJOIN(";",TRUE,_xlfn.UNIQUE(_xlfn.TEXTSPLIT(_xlfn._xlws.FILTER(N:N,I:I=E17),";",TRUE))),_xlfn.UNIQUE(_xlfn._xlws.FILTER(R:R,P:P=E17))),"NA")</f>
        <v>Insecticide</v>
      </c>
      <c r="E17" s="37" t="s">
        <v>8359</v>
      </c>
      <c r="F17" s="37" t="b">
        <v>1</v>
      </c>
      <c r="G17" s="37" t="str" cm="1">
        <f t="array" ref="G17">IFERROR(_xlfn.TEXTJOIN(";",TRUE,_xlfn._xlws.FILTER(J:J,I:I=E17)),"NA")</f>
        <v>thiamethoxam</v>
      </c>
      <c r="I17" s="37" t="s">
        <v>8360</v>
      </c>
      <c r="J17" s="37" t="s">
        <v>8331</v>
      </c>
      <c r="K17" s="37" t="s">
        <v>324</v>
      </c>
      <c r="L17" s="37" t="s">
        <v>324</v>
      </c>
      <c r="M17" s="37" t="b">
        <v>1</v>
      </c>
      <c r="N17" s="37" t="str" cm="1">
        <f t="array" ref="N17">_xlfn._xlws.FILTER(R:R,P:P=J17)</f>
        <v>Acaricide</v>
      </c>
      <c r="P17" s="37" t="s">
        <v>8361</v>
      </c>
      <c r="R17" s="72" t="s">
        <v>8278</v>
      </c>
    </row>
    <row r="18" spans="1:18" ht="11.1">
      <c r="A18" s="37" t="s">
        <v>8362</v>
      </c>
      <c r="B18" s="37" t="s">
        <v>8363</v>
      </c>
      <c r="C18" s="37" t="s">
        <v>7479</v>
      </c>
      <c r="D18" s="37" t="str" cm="1">
        <f t="array" ref="D18">IFERROR(IF(G18&lt;&gt;"NA",_xlfn.TEXTJOIN(";",TRUE,_xlfn.UNIQUE(_xlfn.TEXTSPLIT(_xlfn._xlws.FILTER(N:N,I:I=E18),";",TRUE))),_xlfn.UNIQUE(_xlfn._xlws.FILTER(R:R,P:P=E18))),"NA")</f>
        <v>Fungicide</v>
      </c>
      <c r="E18" s="37" t="s">
        <v>8364</v>
      </c>
      <c r="F18" s="37" t="b">
        <v>1</v>
      </c>
      <c r="G18" s="37" t="str" cm="1">
        <f t="array" ref="G18">IFERROR(_xlfn.TEXTJOIN(";",TRUE,_xlfn._xlws.FILTER(J:J,I:I=E18)),"NA")</f>
        <v>azoxystrobin;cyproconazole</v>
      </c>
      <c r="I18" s="37" t="s">
        <v>8365</v>
      </c>
      <c r="J18" s="37" t="s">
        <v>8337</v>
      </c>
      <c r="L18" s="37" t="s">
        <v>324</v>
      </c>
      <c r="M18" s="37" t="b">
        <v>1</v>
      </c>
      <c r="N18" s="37" t="str" cm="1">
        <f t="array" ref="N18">_xlfn._xlws.FILTER(R:R,P:P=J18)</f>
        <v>Adjuvant</v>
      </c>
      <c r="P18" s="37" t="s">
        <v>8366</v>
      </c>
      <c r="R18" s="37" t="s">
        <v>8367</v>
      </c>
    </row>
    <row r="19" spans="1:18" ht="11.1">
      <c r="A19" s="37" t="s">
        <v>8368</v>
      </c>
      <c r="B19" s="37" t="s">
        <v>8369</v>
      </c>
      <c r="C19" s="37" t="s">
        <v>8294</v>
      </c>
      <c r="D19" s="37" t="str" cm="1">
        <f t="array" ref="D19">IFERROR(IF(G19&lt;&gt;"NA",_xlfn.TEXTJOIN(";",TRUE,_xlfn.UNIQUE(_xlfn.TEXTSPLIT(_xlfn._xlws.FILTER(N:N,I:I=E19),";",TRUE))),_xlfn.UNIQUE(_xlfn._xlws.FILTER(R:R,P:P=E19))),"NA")</f>
        <v>Insecticide</v>
      </c>
      <c r="E19" s="37" t="s">
        <v>8370</v>
      </c>
      <c r="F19" s="37" t="b">
        <v>1</v>
      </c>
      <c r="G19" s="37" t="str" cm="1">
        <f t="array" ref="G19">IFERROR(_xlfn.TEXTJOIN(";",TRUE,_xlfn._xlws.FILTER(J:J,I:I=E19)),"NA")</f>
        <v>lambda-cyhalothrin</v>
      </c>
      <c r="I19" s="37" t="s">
        <v>8283</v>
      </c>
      <c r="J19" s="37" t="s">
        <v>8361</v>
      </c>
      <c r="L19" s="37" t="s">
        <v>324</v>
      </c>
      <c r="M19" s="37" t="b">
        <v>1</v>
      </c>
      <c r="N19" s="37" t="str" cm="1">
        <f t="array" ref="N19">_xlfn._xlws.FILTER(R:R,P:P=J19)</f>
        <v>Herbicide</v>
      </c>
      <c r="P19" s="37" t="s">
        <v>8371</v>
      </c>
      <c r="R19" s="37" t="s">
        <v>8372</v>
      </c>
    </row>
    <row r="20" spans="1:18" ht="11.1">
      <c r="A20" s="37" t="s">
        <v>8373</v>
      </c>
      <c r="B20" s="37" t="s">
        <v>8374</v>
      </c>
      <c r="C20" s="37" t="s">
        <v>8375</v>
      </c>
      <c r="D20" s="37" t="str" cm="1">
        <f t="array" ref="D20">IFERROR(IF(G20&lt;&gt;"NA",_xlfn.TEXTJOIN(";",TRUE,_xlfn.UNIQUE(_xlfn.TEXTSPLIT(_xlfn._xlws.FILTER(N:N,I:I=E20),";",TRUE))),_xlfn.UNIQUE(_xlfn._xlws.FILTER(R:R,P:P=E20))),"NA")</f>
        <v>Anitcoccidial</v>
      </c>
      <c r="E20" s="37" t="s">
        <v>8343</v>
      </c>
      <c r="F20" s="37" t="b">
        <v>0</v>
      </c>
      <c r="G20" s="37" t="str" cm="1">
        <f t="array" ref="G20">IFERROR(_xlfn.TEXTJOIN(";",TRUE,_xlfn._xlws.FILTER(J:J,I:I=E20)),"NA")</f>
        <v>NA</v>
      </c>
      <c r="I20" s="37" t="s">
        <v>8299</v>
      </c>
      <c r="J20" s="37" t="s">
        <v>8361</v>
      </c>
      <c r="L20" s="37" t="s">
        <v>324</v>
      </c>
      <c r="M20" s="37" t="b">
        <v>1</v>
      </c>
      <c r="N20" s="37" t="str" cm="1">
        <f t="array" ref="N20">_xlfn._xlws.FILTER(R:R,P:P=J20)</f>
        <v>Herbicide</v>
      </c>
      <c r="P20" s="37" t="s">
        <v>8376</v>
      </c>
      <c r="R20" s="37" t="s">
        <v>8372</v>
      </c>
    </row>
    <row r="21" spans="1:18" ht="11.1">
      <c r="A21" s="37" t="s">
        <v>8377</v>
      </c>
      <c r="B21" s="37" t="s">
        <v>8378</v>
      </c>
      <c r="C21" s="37" t="s">
        <v>8375</v>
      </c>
      <c r="D21" s="37" t="str" cm="1">
        <f t="array" ref="D21">IFERROR(IF(G21&lt;&gt;"NA",_xlfn.TEXTJOIN(";",TRUE,_xlfn.UNIQUE(_xlfn.TEXTSPLIT(_xlfn._xlws.FILTER(N:N,I:I=E21),";",TRUE))),_xlfn.UNIQUE(_xlfn._xlws.FILTER(R:R,P:P=E21))),"NA")</f>
        <v>Vaccine</v>
      </c>
      <c r="E21" s="37" t="s">
        <v>8349</v>
      </c>
      <c r="F21" s="37" t="b">
        <v>0</v>
      </c>
      <c r="G21" s="37" t="str" cm="1">
        <f t="array" ref="G21">IFERROR(_xlfn.TEXTJOIN(";",TRUE,_xlfn._xlws.FILTER(J:J,I:I=E21)),"NA")</f>
        <v>NA</v>
      </c>
      <c r="I21" s="37" t="s">
        <v>8304</v>
      </c>
      <c r="J21" s="37" t="s">
        <v>8361</v>
      </c>
      <c r="L21" s="37" t="s">
        <v>324</v>
      </c>
      <c r="M21" s="37" t="b">
        <v>1</v>
      </c>
      <c r="N21" s="37" t="str" cm="1">
        <f t="array" ref="N21">_xlfn._xlws.FILTER(R:R,P:P=J21)</f>
        <v>Herbicide</v>
      </c>
      <c r="P21" s="37" t="s">
        <v>8379</v>
      </c>
      <c r="R21" s="72" t="s">
        <v>7479</v>
      </c>
    </row>
    <row r="22" spans="1:18" ht="11.1">
      <c r="A22" s="37" t="s">
        <v>8380</v>
      </c>
      <c r="B22" s="37" t="s">
        <v>8381</v>
      </c>
      <c r="C22" s="37" t="s">
        <v>8382</v>
      </c>
      <c r="D22" s="37" t="s">
        <v>8381</v>
      </c>
      <c r="E22" s="37" t="s">
        <v>8383</v>
      </c>
      <c r="F22" s="37" t="b">
        <v>0</v>
      </c>
      <c r="G22" s="37" t="str" cm="1">
        <f t="array" ref="G22">IFERROR(_xlfn.TEXTJOIN(";",TRUE,_xlfn._xlws.FILTER(J:J,I:I=E22)),"NA")</f>
        <v>NA</v>
      </c>
      <c r="I22" s="37" t="s">
        <v>8313</v>
      </c>
      <c r="J22" s="68" t="s">
        <v>8361</v>
      </c>
      <c r="L22" s="37" t="s">
        <v>324</v>
      </c>
      <c r="M22" s="37" t="b">
        <v>1</v>
      </c>
      <c r="N22" s="37" t="str" cm="1">
        <f t="array" ref="N22">_xlfn._xlws.FILTER(R:R,P:P=J22)</f>
        <v>Herbicide</v>
      </c>
      <c r="P22" s="37" t="s">
        <v>8384</v>
      </c>
      <c r="R22" s="37" t="s">
        <v>8372</v>
      </c>
    </row>
    <row r="23" spans="1:18" ht="11.1">
      <c r="A23" s="37" t="s">
        <v>8385</v>
      </c>
      <c r="B23" s="37" t="s">
        <v>8288</v>
      </c>
      <c r="C23" s="37" t="s">
        <v>7479</v>
      </c>
      <c r="D23" s="37" t="str" cm="1">
        <f t="array" ref="D23">IFERROR(IF(G23&lt;&gt;"NA",_xlfn.TEXTJOIN(";",TRUE,_xlfn.UNIQUE(_xlfn.TEXTSPLIT(_xlfn._xlws.FILTER(N:N,I:I=E23),";",TRUE))),_xlfn.UNIQUE(_xlfn._xlws.FILTER(R:R,P:P=E23))),"NA")</f>
        <v>Fungicide</v>
      </c>
      <c r="E23" s="37" t="s">
        <v>8386</v>
      </c>
      <c r="F23" s="37" t="b">
        <v>1</v>
      </c>
      <c r="G23" s="37" t="str" cm="1">
        <f t="array" ref="G23">IFERROR(_xlfn.TEXTJOIN(";",TRUE,_xlfn._xlws.FILTER(J:J,I:I=E23)),"NA")</f>
        <v>fludioxonil;mefenoxam</v>
      </c>
      <c r="I23" s="37" t="s">
        <v>8387</v>
      </c>
      <c r="J23" s="37" t="s">
        <v>8361</v>
      </c>
      <c r="L23" s="37" t="s">
        <v>324</v>
      </c>
      <c r="M23" s="37" t="b">
        <v>1</v>
      </c>
      <c r="N23" s="37" t="str" cm="1">
        <f t="array" ref="N23">_xlfn._xlws.FILTER(R:R,P:P=J23)</f>
        <v>Herbicide</v>
      </c>
      <c r="P23" s="37" t="s">
        <v>8388</v>
      </c>
      <c r="R23" s="37" t="s">
        <v>8372</v>
      </c>
    </row>
    <row r="24" spans="1:18" ht="11.1">
      <c r="A24" s="37" t="s">
        <v>8389</v>
      </c>
      <c r="B24" s="37" t="s">
        <v>8390</v>
      </c>
      <c r="C24" s="37" t="s">
        <v>7479</v>
      </c>
      <c r="D24" s="37" t="str" cm="1">
        <f t="array" ref="D24">IFERROR(IF(G24&lt;&gt;"NA",_xlfn.TEXTJOIN(";",TRUE,_xlfn.UNIQUE(_xlfn.TEXTSPLIT(_xlfn._xlws.FILTER(N:N,I:I=E24),";",TRUE))),_xlfn.UNIQUE(_xlfn._xlws.FILTER(R:R,P:P=E24))),"NA")</f>
        <v>Fungicide;Insecticide</v>
      </c>
      <c r="E24" s="37" t="s">
        <v>8391</v>
      </c>
      <c r="F24" s="37" t="b">
        <v>1</v>
      </c>
      <c r="G24" s="37" t="str" cm="1">
        <f t="array" ref="G24">IFERROR(_xlfn.TEXTJOIN(";",TRUE,_xlfn._xlws.FILTER(J:J,I:I=E24)),"NA")</f>
        <v>difenoconazole;metalaxyl-M;thiamethoxam</v>
      </c>
      <c r="I24" s="37" t="s">
        <v>8392</v>
      </c>
      <c r="J24" s="37" t="s">
        <v>8361</v>
      </c>
      <c r="L24" s="37" t="s">
        <v>324</v>
      </c>
      <c r="M24" s="37" t="b">
        <v>1</v>
      </c>
      <c r="N24" s="37" t="str" cm="1">
        <f t="array" ref="N24">_xlfn._xlws.FILTER(R:R,P:P=J24)</f>
        <v>Herbicide</v>
      </c>
      <c r="P24" s="37" t="s">
        <v>8393</v>
      </c>
      <c r="R24" s="72" t="s">
        <v>8394</v>
      </c>
    </row>
    <row r="25" spans="1:18" ht="11.1">
      <c r="A25" s="37" t="s">
        <v>8395</v>
      </c>
      <c r="B25" s="37" t="s">
        <v>8396</v>
      </c>
      <c r="C25" s="37" t="s">
        <v>8397</v>
      </c>
      <c r="D25" s="37" t="str" cm="1">
        <f t="array" ref="D25">IFERROR(IF(G25&lt;&gt;"NA",_xlfn.TEXTJOIN(";",TRUE,_xlfn.UNIQUE(_xlfn.TEXTSPLIT(_xlfn._xlws.FILTER(N:N,I:I=E25),";",TRUE))),_xlfn.UNIQUE(_xlfn._xlws.FILTER(R:R,P:P=E25))),"NA")</f>
        <v>Binder;Supplement</v>
      </c>
      <c r="E25" s="37" t="s">
        <v>8356</v>
      </c>
      <c r="F25" s="37" t="b">
        <v>0</v>
      </c>
      <c r="G25" s="37" t="str" cm="1">
        <f t="array" ref="G25">IFERROR(_xlfn.TEXTJOIN(";",TRUE,_xlfn._xlws.FILTER(J:J,I:I=E25)),"NA")</f>
        <v>NA</v>
      </c>
      <c r="I25" s="37" t="s">
        <v>8398</v>
      </c>
      <c r="J25" s="37" t="s">
        <v>8371</v>
      </c>
      <c r="L25" s="37" t="s">
        <v>324</v>
      </c>
      <c r="M25" s="37" t="b">
        <v>0</v>
      </c>
      <c r="N25" s="37" t="str" cm="1">
        <f t="array" ref="N25">_xlfn._xlws.FILTER(R:R,P:P=J25)</f>
        <v>Soil Inoculation;Seed Innoculation</v>
      </c>
      <c r="P25" s="37" t="s">
        <v>8399</v>
      </c>
      <c r="R25" s="72" t="s">
        <v>8278</v>
      </c>
    </row>
    <row r="26" spans="1:18" ht="11.1">
      <c r="A26" s="37" t="s">
        <v>8400</v>
      </c>
      <c r="B26" s="37" t="s">
        <v>8401</v>
      </c>
      <c r="C26" s="37" t="s">
        <v>8338</v>
      </c>
      <c r="D26" s="37" t="str" cm="1">
        <f t="array" ref="D26">IFERROR(IF(G26&lt;&gt;"NA",_xlfn.TEXTJOIN(";",TRUE,_xlfn.UNIQUE(_xlfn.TEXTSPLIT(_xlfn._xlws.FILTER(N:N,I:I=E26),";",TRUE))),_xlfn.UNIQUE(_xlfn._xlws.FILTER(R:R,P:P=E26))),"NA")</f>
        <v>NA</v>
      </c>
      <c r="E26" s="37" t="s">
        <v>8402</v>
      </c>
      <c r="F26" s="37" t="b">
        <v>1</v>
      </c>
      <c r="G26" s="37" t="str" cm="1">
        <f t="array" ref="G26">IFERROR(_xlfn.TEXTJOIN(";",TRUE,_xlfn._xlws.FILTER(J:J,I:I=E26)),"NA")</f>
        <v>NA</v>
      </c>
      <c r="I26" s="37" t="s">
        <v>8403</v>
      </c>
      <c r="J26" s="37" t="s">
        <v>8371</v>
      </c>
      <c r="L26" s="37" t="s">
        <v>324</v>
      </c>
      <c r="M26" s="37" t="b">
        <v>0</v>
      </c>
      <c r="N26" s="37" t="str" cm="1">
        <f t="array" ref="N26">_xlfn._xlws.FILTER(R:R,P:P=J26)</f>
        <v>Soil Inoculation;Seed Innoculation</v>
      </c>
      <c r="P26" s="37" t="s">
        <v>8404</v>
      </c>
      <c r="R26" s="72" t="s">
        <v>8405</v>
      </c>
    </row>
    <row r="27" spans="1:18" ht="11.1">
      <c r="A27" s="37" t="s">
        <v>8406</v>
      </c>
      <c r="B27" s="37" t="s">
        <v>8407</v>
      </c>
      <c r="C27" s="37" t="s">
        <v>8408</v>
      </c>
      <c r="D27" s="37" t="str" cm="1">
        <f t="array" ref="D27">IFERROR(IF(G27&lt;&gt;"NA",_xlfn.TEXTJOIN(";",TRUE,_xlfn.UNIQUE(_xlfn.TEXTSPLIT(_xlfn._xlws.FILTER(N:N,I:I=E27),";",TRUE))),_xlfn.UNIQUE(_xlfn._xlws.FILTER(R:R,P:P=E27))),"NA")</f>
        <v>Acaricide</v>
      </c>
      <c r="E27" s="37" t="s">
        <v>8409</v>
      </c>
      <c r="F27" s="37" t="b">
        <v>1</v>
      </c>
      <c r="G27" s="37" t="str" cm="1">
        <f t="array" ref="G27">IFERROR(_xlfn.TEXTJOIN(";",TRUE,_xlfn._xlws.FILTER(J:J,I:I=E27)),"NA")</f>
        <v>coumaphos</v>
      </c>
      <c r="I27" s="37" t="s">
        <v>8410</v>
      </c>
      <c r="J27" s="37" t="s">
        <v>8371</v>
      </c>
      <c r="L27" s="37" t="s">
        <v>324</v>
      </c>
      <c r="M27" s="37" t="b">
        <v>0</v>
      </c>
      <c r="N27" s="37" t="str" cm="1">
        <f t="array" ref="N27">_xlfn._xlws.FILTER(R:R,P:P=J27)</f>
        <v>Soil Inoculation;Seed Innoculation</v>
      </c>
      <c r="P27" s="37" t="s">
        <v>8411</v>
      </c>
      <c r="R27" s="72" t="s">
        <v>8315</v>
      </c>
    </row>
    <row r="28" spans="1:18" ht="11.1">
      <c r="A28" s="37" t="s">
        <v>8412</v>
      </c>
      <c r="B28" s="37" t="s">
        <v>8413</v>
      </c>
      <c r="C28" s="37" t="s">
        <v>8278</v>
      </c>
      <c r="D28" s="37" t="str" cm="1">
        <f t="array" ref="D28">IFERROR(IF(G28&lt;&gt;"NA",_xlfn.TEXTJOIN(";",TRUE,_xlfn.UNIQUE(_xlfn.TEXTSPLIT(_xlfn._xlws.FILTER(N:N,I:I=E28),";",TRUE))),_xlfn.UNIQUE(_xlfn._xlws.FILTER(R:R,P:P=E28))),"NA")</f>
        <v>Herbicide</v>
      </c>
      <c r="E28" s="37" t="s">
        <v>8414</v>
      </c>
      <c r="F28" s="37" t="b">
        <v>1</v>
      </c>
      <c r="G28" s="37" t="str" cm="1">
        <f t="array" ref="G28">IFERROR(_xlfn.TEXTJOIN(";",TRUE,_xlfn._xlws.FILTER(J:J,I:I=E28)),"NA")</f>
        <v>atrazine</v>
      </c>
      <c r="I28" s="37" t="s">
        <v>8289</v>
      </c>
      <c r="J28" s="37" t="s">
        <v>8371</v>
      </c>
      <c r="L28" s="37" t="s">
        <v>324</v>
      </c>
      <c r="M28" s="37" t="b">
        <v>0</v>
      </c>
      <c r="N28" s="37" t="str" cm="1">
        <f t="array" ref="N28">_xlfn._xlws.FILTER(R:R,P:P=J28)</f>
        <v>Soil Inoculation;Seed Innoculation</v>
      </c>
      <c r="P28" s="37" t="s">
        <v>8415</v>
      </c>
      <c r="R28" s="72" t="s">
        <v>8294</v>
      </c>
    </row>
    <row r="29" spans="1:18" ht="11.1">
      <c r="A29" s="37" t="s">
        <v>8416</v>
      </c>
      <c r="B29" s="37" t="s">
        <v>8417</v>
      </c>
      <c r="C29" s="37" t="s">
        <v>8278</v>
      </c>
      <c r="D29" s="37" t="str" cm="1">
        <f t="array" ref="D29">IFERROR(IF(G29&lt;&gt;"NA",_xlfn.TEXTJOIN(";",TRUE,_xlfn.UNIQUE(_xlfn.TEXTSPLIT(_xlfn._xlws.FILTER(N:N,I:I=E29),";",TRUE))),_xlfn.UNIQUE(_xlfn._xlws.FILTER(R:R,P:P=E29))),"NA")</f>
        <v>Herbicide</v>
      </c>
      <c r="E29" s="37" t="s">
        <v>8418</v>
      </c>
      <c r="F29" s="37" t="b">
        <v>1</v>
      </c>
      <c r="G29" s="37" t="str" cm="1">
        <f t="array" ref="G29">IFERROR(_xlfn.TEXTJOIN(";",TRUE,_xlfn._xlws.FILTER(J:J,I:I=E29)),"NA")</f>
        <v>atrazine</v>
      </c>
      <c r="I29" s="37" t="s">
        <v>8419</v>
      </c>
      <c r="J29" s="37" t="s">
        <v>8376</v>
      </c>
      <c r="L29" s="37" t="s">
        <v>324</v>
      </c>
      <c r="M29" s="37" t="b">
        <v>0</v>
      </c>
      <c r="N29" s="37" t="str" cm="1">
        <f t="array" ref="N29">_xlfn._xlws.FILTER(R:R,P:P=J29)</f>
        <v>Soil Inoculation;Seed Innoculation</v>
      </c>
      <c r="P29" s="37" t="s">
        <v>8420</v>
      </c>
      <c r="R29" s="37" t="s">
        <v>8372</v>
      </c>
    </row>
    <row r="30" spans="1:18" ht="11.1">
      <c r="A30" s="37" t="s">
        <v>8421</v>
      </c>
      <c r="B30" s="37" t="s">
        <v>8422</v>
      </c>
      <c r="C30" s="37" t="s">
        <v>8278</v>
      </c>
      <c r="D30" s="37" t="str" cm="1">
        <f t="array" ref="D30">IFERROR(IF(G30&lt;&gt;"NA",_xlfn.TEXTJOIN(";",TRUE,_xlfn.UNIQUE(_xlfn.TEXTSPLIT(_xlfn._xlws.FILTER(N:N,I:I=E30),";",TRUE))),_xlfn.UNIQUE(_xlfn._xlws.FILTER(R:R,P:P=E30))),"NA")</f>
        <v>Herbicide</v>
      </c>
      <c r="E30" s="37" t="s">
        <v>8423</v>
      </c>
      <c r="F30" s="37" t="b">
        <v>1</v>
      </c>
      <c r="G30" s="37" t="str" cm="1">
        <f t="array" ref="G30">IFERROR(_xlfn.TEXTJOIN(";",TRUE,_xlfn._xlws.FILTER(J:J,I:I=E30)),"NA")</f>
        <v>atrazine</v>
      </c>
      <c r="I30" s="37" t="s">
        <v>8424</v>
      </c>
      <c r="J30" s="37" t="s">
        <v>8376</v>
      </c>
      <c r="L30" s="37" t="s">
        <v>324</v>
      </c>
      <c r="M30" s="37" t="b">
        <v>0</v>
      </c>
      <c r="N30" s="37" t="str" cm="1">
        <f t="array" ref="N30">_xlfn._xlws.FILTER(R:R,P:P=J30)</f>
        <v>Soil Inoculation;Seed Innoculation</v>
      </c>
      <c r="P30" s="37" t="s">
        <v>8425</v>
      </c>
      <c r="R30" s="37" t="s">
        <v>8372</v>
      </c>
    </row>
    <row r="31" spans="1:18" ht="11.1">
      <c r="A31" s="37" t="s">
        <v>8426</v>
      </c>
      <c r="B31" s="37" t="s">
        <v>8427</v>
      </c>
      <c r="C31" s="37" t="s">
        <v>8278</v>
      </c>
      <c r="D31" s="37" t="str" cm="1">
        <f t="array" ref="D31">IFERROR(IF(G31&lt;&gt;"NA",_xlfn.TEXTJOIN(";",TRUE,_xlfn.UNIQUE(_xlfn.TEXTSPLIT(_xlfn._xlws.FILTER(N:N,I:I=E31),";",TRUE))),_xlfn.UNIQUE(_xlfn._xlws.FILTER(R:R,P:P=E31))),"NA")</f>
        <v>Herbicide</v>
      </c>
      <c r="E31" s="37" t="s">
        <v>8361</v>
      </c>
      <c r="F31" s="37" t="b">
        <v>0</v>
      </c>
      <c r="G31" s="37" t="str" cm="1">
        <f t="array" ref="G31">IFERROR(_xlfn.TEXTJOIN(";",TRUE,_xlfn._xlws.FILTER(J:J,I:I=E31)),"NA")</f>
        <v>NA</v>
      </c>
      <c r="I31" s="37" t="s">
        <v>8364</v>
      </c>
      <c r="J31" s="37" t="s">
        <v>8379</v>
      </c>
      <c r="L31" s="37" t="s">
        <v>324</v>
      </c>
      <c r="M31" s="37" t="b">
        <v>1</v>
      </c>
      <c r="N31" s="37" t="str" cm="1">
        <f t="array" ref="N31">_xlfn._xlws.FILTER(R:R,P:P=J31)</f>
        <v>Fungicide</v>
      </c>
      <c r="P31" s="37" t="s">
        <v>8428</v>
      </c>
      <c r="R31" s="72" t="s">
        <v>8278</v>
      </c>
    </row>
    <row r="32" spans="1:18" ht="11.1">
      <c r="A32" s="37" t="s">
        <v>8429</v>
      </c>
      <c r="B32" s="37" t="s">
        <v>8430</v>
      </c>
      <c r="C32" s="37" t="s">
        <v>8278</v>
      </c>
      <c r="D32" s="37" t="str" cm="1">
        <f t="array" ref="D32">IFERROR(IF(G32&lt;&gt;"NA",_xlfn.TEXTJOIN(";",TRUE,_xlfn.UNIQUE(_xlfn.TEXTSPLIT(_xlfn._xlws.FILTER(N:N,I:I=E32),";",TRUE))),_xlfn.UNIQUE(_xlfn._xlws.FILTER(R:R,P:P=E32))),"NA")</f>
        <v>Herbicide</v>
      </c>
      <c r="E32" s="37" t="s">
        <v>8431</v>
      </c>
      <c r="F32" s="37" t="b">
        <v>1</v>
      </c>
      <c r="G32" s="37" t="str" cm="1">
        <f t="array" ref="G32">IFERROR(_xlfn.TEXTJOIN(";",TRUE,_xlfn._xlws.FILTER(J:J,I:I=E32)),"NA")</f>
        <v>atrazine</v>
      </c>
      <c r="I32" s="37" t="s">
        <v>8419</v>
      </c>
      <c r="J32" s="37" t="s">
        <v>8384</v>
      </c>
      <c r="L32" s="37" t="s">
        <v>324</v>
      </c>
      <c r="M32" s="37" t="b">
        <v>0</v>
      </c>
      <c r="N32" s="37" t="str" cm="1">
        <f t="array" ref="N32">_xlfn._xlws.FILTER(R:R,P:P=J32)</f>
        <v>Soil Inoculation;Seed Innoculation</v>
      </c>
      <c r="P32" s="37" t="s">
        <v>8432</v>
      </c>
      <c r="R32" s="72" t="s">
        <v>8433</v>
      </c>
    </row>
    <row r="33" spans="1:18" ht="11.1">
      <c r="A33" s="37" t="s">
        <v>8434</v>
      </c>
      <c r="B33" s="37" t="s">
        <v>8435</v>
      </c>
      <c r="C33" s="37" t="s">
        <v>8294</v>
      </c>
      <c r="D33" s="37" t="str" cm="1">
        <f t="array" ref="D33">IFERROR(IF(G33&lt;&gt;"NA",_xlfn.TEXTJOIN(";",TRUE,_xlfn.UNIQUE(_xlfn.TEXTSPLIT(_xlfn._xlws.FILTER(N:N,I:I=E33),";",TRUE))),_xlfn.UNIQUE(_xlfn._xlws.FILTER(R:R,P:P=E33))),"NA")</f>
        <v>Insecticide</v>
      </c>
      <c r="E33" s="37" t="s">
        <v>8436</v>
      </c>
      <c r="F33" s="37" t="b">
        <v>1</v>
      </c>
      <c r="G33" s="37" t="str" cm="1">
        <f t="array" ref="G33">IFERROR(_xlfn.TEXTJOIN(";",TRUE,_xlfn._xlws.FILTER(J:J,I:I=E33)),"NA")</f>
        <v>cypermethrin</v>
      </c>
      <c r="I33" s="37" t="s">
        <v>8437</v>
      </c>
      <c r="J33" s="37" t="s">
        <v>8384</v>
      </c>
      <c r="L33" s="37" t="s">
        <v>324</v>
      </c>
      <c r="M33" s="37" t="b">
        <v>0</v>
      </c>
      <c r="N33" s="37" t="str" cm="1">
        <f t="array" ref="N33">_xlfn._xlws.FILTER(R:R,P:P=J33)</f>
        <v>Soil Inoculation;Seed Innoculation</v>
      </c>
      <c r="P33" s="37" t="s">
        <v>8438</v>
      </c>
      <c r="R33" s="72" t="s">
        <v>8439</v>
      </c>
    </row>
    <row r="34" spans="1:18" ht="11.1">
      <c r="A34" s="37" t="s">
        <v>8440</v>
      </c>
      <c r="B34" s="37" t="s">
        <v>8441</v>
      </c>
      <c r="C34" s="37" t="s">
        <v>8278</v>
      </c>
      <c r="D34" s="37" t="str" cm="1">
        <f t="array" ref="D34">IFERROR(IF(G34&lt;&gt;"NA",_xlfn.TEXTJOIN(";",TRUE,_xlfn.UNIQUE(_xlfn.TEXTSPLIT(_xlfn._xlws.FILTER(N:N,I:I=E34),";",TRUE))),_xlfn.UNIQUE(_xlfn._xlws.FILTER(R:R,P:P=E34))),"NA")</f>
        <v>Herbicide</v>
      </c>
      <c r="E34" s="37" t="s">
        <v>8442</v>
      </c>
      <c r="F34" s="37" t="b">
        <v>1</v>
      </c>
      <c r="G34" s="37" t="str" cm="1">
        <f t="array" ref="G34">IFERROR(_xlfn.TEXTJOIN(";",TRUE,_xlfn._xlws.FILTER(J:J,I:I=E34)),"NA")</f>
        <v>atrazine</v>
      </c>
      <c r="I34" s="37" t="s">
        <v>8289</v>
      </c>
      <c r="J34" s="37" t="s">
        <v>8388</v>
      </c>
      <c r="L34" s="37" t="s">
        <v>324</v>
      </c>
      <c r="M34" s="37" t="b">
        <v>0</v>
      </c>
      <c r="N34" s="37" t="str" cm="1">
        <f t="array" ref="N34">_xlfn._xlws.FILTER(R:R,P:P=J34)</f>
        <v>Soil Inoculation;Seed Innoculation</v>
      </c>
      <c r="P34" s="37" t="s">
        <v>8443</v>
      </c>
      <c r="R34" s="72" t="s">
        <v>8294</v>
      </c>
    </row>
    <row r="35" spans="1:18" ht="11.1">
      <c r="A35" s="37" t="s">
        <v>8444</v>
      </c>
      <c r="B35" s="37" t="s">
        <v>8445</v>
      </c>
      <c r="C35" s="37" t="s">
        <v>2851</v>
      </c>
      <c r="D35" s="37" t="str" cm="1">
        <f t="array" ref="D35">IFERROR(IF(G35&lt;&gt;"NA",_xlfn.TEXTJOIN(";",TRUE,_xlfn.UNIQUE(_xlfn.TEXTSPLIT(_xlfn._xlws.FILTER(N:N,I:I=E35),";",TRUE))),_xlfn.UNIQUE(_xlfn._xlws.FILTER(R:R,P:P=E35))),"NA")</f>
        <v>Soil Inoculation</v>
      </c>
      <c r="E35" s="37" t="s">
        <v>8398</v>
      </c>
      <c r="F35" s="37" t="b">
        <v>1</v>
      </c>
      <c r="G35" s="37" t="str" cm="1">
        <f t="array" ref="G35">IFERROR(_xlfn.TEXTJOIN(";",TRUE,_xlfn._xlws.FILTER(J:J,I:I=E35)),"NA")</f>
        <v>Azospirillum brasilense</v>
      </c>
      <c r="I35" s="37" t="s">
        <v>8446</v>
      </c>
      <c r="J35" s="37" t="s">
        <v>8399</v>
      </c>
      <c r="L35" s="37" t="s">
        <v>324</v>
      </c>
      <c r="M35" s="37" t="b">
        <v>1</v>
      </c>
      <c r="N35" s="37" t="str" cm="1">
        <f t="array" ref="N35">_xlfn._xlws.FILTER(R:R,P:P=J35)</f>
        <v>Herbicide</v>
      </c>
      <c r="P35" s="37" t="s">
        <v>8447</v>
      </c>
      <c r="R35" s="72" t="s">
        <v>7479</v>
      </c>
    </row>
    <row r="36" spans="1:18" ht="11.1">
      <c r="A36" s="37" t="s">
        <v>8448</v>
      </c>
      <c r="B36" s="37" t="s">
        <v>8288</v>
      </c>
      <c r="C36" s="37" t="s">
        <v>2851</v>
      </c>
      <c r="D36" s="37" t="str" cm="1">
        <f t="array" ref="D36">IFERROR(IF(G36&lt;&gt;"NA",_xlfn.TEXTJOIN(";",TRUE,_xlfn.UNIQUE(_xlfn.TEXTSPLIT(_xlfn._xlws.FILTER(N:N,I:I=E36),";",TRUE))),_xlfn.UNIQUE(_xlfn._xlws.FILTER(R:R,P:P=E36))),"NA")</f>
        <v>Soil Inoculation;Seed Innoculation</v>
      </c>
      <c r="E36" s="37" t="s">
        <v>8371</v>
      </c>
      <c r="F36" s="37" t="b">
        <v>0</v>
      </c>
      <c r="G36" s="37" t="str" cm="1">
        <f t="array" ref="G36">IFERROR(_xlfn.TEXTJOIN(";",TRUE,_xlfn._xlws.FILTER(J:J,I:I=E36)),"NA")</f>
        <v>NA</v>
      </c>
      <c r="I36" s="37" t="s">
        <v>8449</v>
      </c>
      <c r="J36" s="37" t="s">
        <v>8399</v>
      </c>
      <c r="L36" s="37" t="s">
        <v>324</v>
      </c>
      <c r="M36" s="37" t="b">
        <v>1</v>
      </c>
      <c r="N36" s="37" t="str" cm="1">
        <f t="array" ref="N36">_xlfn._xlws.FILTER(R:R,P:P=J36)</f>
        <v>Herbicide</v>
      </c>
      <c r="P36" s="37" t="s">
        <v>8450</v>
      </c>
      <c r="R36" s="72" t="s">
        <v>8294</v>
      </c>
    </row>
    <row r="37" spans="1:18" ht="11.1">
      <c r="A37" s="37" t="s">
        <v>8451</v>
      </c>
      <c r="B37" s="37" t="s">
        <v>8288</v>
      </c>
      <c r="C37" s="37" t="s">
        <v>2851</v>
      </c>
      <c r="D37" s="37" t="str" cm="1">
        <f t="array" ref="D37">IFERROR(IF(G37&lt;&gt;"NA",_xlfn.TEXTJOIN(";",TRUE,_xlfn.UNIQUE(_xlfn.TEXTSPLIT(_xlfn._xlws.FILTER(N:N,I:I=E37),";",TRUE))),_xlfn.UNIQUE(_xlfn._xlws.FILTER(R:R,P:P=E37))),"NA")</f>
        <v>Soil Inoculation;Seed Innoculation</v>
      </c>
      <c r="E37" s="37" t="s">
        <v>8376</v>
      </c>
      <c r="F37" s="37" t="b">
        <v>0</v>
      </c>
      <c r="G37" s="37" t="str" cm="1">
        <f t="array" ref="G37">IFERROR(_xlfn.TEXTJOIN(";",TRUE,_xlfn._xlws.FILTER(J:J,I:I=E37)),"NA")</f>
        <v>NA</v>
      </c>
      <c r="I37" s="37" t="s">
        <v>8452</v>
      </c>
      <c r="J37" s="37" t="s">
        <v>8404</v>
      </c>
      <c r="K37" s="37" t="s">
        <v>324</v>
      </c>
      <c r="M37" s="37" t="b">
        <v>1</v>
      </c>
      <c r="N37" s="37" t="str" cm="1">
        <f t="array" ref="N37">_xlfn._xlws.FILTER(R:R,P:P=J37)</f>
        <v>Toxin Binder</v>
      </c>
      <c r="P37" s="37" t="s">
        <v>8453</v>
      </c>
      <c r="R37" s="72" t="s">
        <v>7479</v>
      </c>
    </row>
    <row r="38" spans="1:18" ht="11.1">
      <c r="A38" s="37" t="s">
        <v>8454</v>
      </c>
      <c r="B38" s="37" t="s">
        <v>8455</v>
      </c>
      <c r="C38" s="37" t="s">
        <v>8278</v>
      </c>
      <c r="D38" s="37" t="str" cm="1">
        <f t="array" ref="D38">IFERROR(IF(G38&lt;&gt;"NA",_xlfn.TEXTJOIN(";",TRUE,_xlfn.UNIQUE(_xlfn.TEXTSPLIT(_xlfn._xlws.FILTER(N:N,I:I=E38),";",TRUE))),_xlfn.UNIQUE(_xlfn._xlws.FILTER(R:R,P:P=E38))),"NA")</f>
        <v>Fungicide</v>
      </c>
      <c r="E38" s="37" t="s">
        <v>8379</v>
      </c>
      <c r="F38" s="37" t="b">
        <v>0</v>
      </c>
      <c r="G38" s="37" t="str" cm="1">
        <f t="array" ref="G38">IFERROR(_xlfn.TEXTJOIN(";",TRUE,_xlfn._xlws.FILTER(J:J,I:I=E38)),"NA")</f>
        <v>NA</v>
      </c>
      <c r="I38" s="37" t="s">
        <v>8314</v>
      </c>
      <c r="J38" s="37" t="s">
        <v>8411</v>
      </c>
      <c r="K38" s="37" t="s">
        <v>324</v>
      </c>
      <c r="M38" s="37" t="b">
        <v>1</v>
      </c>
      <c r="N38" s="37" t="str" cm="1">
        <f t="array" ref="N38">_xlfn._xlws.FILTER(R:R,P:P=J38)</f>
        <v>Antihelmintic</v>
      </c>
      <c r="P38" s="37" t="s">
        <v>8456</v>
      </c>
      <c r="R38" s="72" t="s">
        <v>8294</v>
      </c>
    </row>
    <row r="39" spans="1:18" ht="11.1">
      <c r="A39" s="37" t="s">
        <v>8457</v>
      </c>
      <c r="B39" s="37" t="s">
        <v>8288</v>
      </c>
      <c r="C39" s="37" t="s">
        <v>2851</v>
      </c>
      <c r="D39" s="37" t="str" cm="1">
        <f t="array" ref="D39">IFERROR(IF(G39&lt;&gt;"NA",_xlfn.TEXTJOIN(";",TRUE,_xlfn.UNIQUE(_xlfn.TEXTSPLIT(_xlfn._xlws.FILTER(N:N,I:I=E39),";",TRUE))),_xlfn.UNIQUE(_xlfn._xlws.FILTER(R:R,P:P=E39))),"NA")</f>
        <v>Soil Inoculation;Seed Innoculation</v>
      </c>
      <c r="E39" s="37" t="s">
        <v>8384</v>
      </c>
      <c r="F39" s="37" t="b">
        <v>0</v>
      </c>
      <c r="G39" s="37" t="str" cm="1">
        <f t="array" ref="G39">IFERROR(_xlfn.TEXTJOIN(";",TRUE,_xlfn._xlws.FILTER(J:J,I:I=E39)),"NA")</f>
        <v>NA</v>
      </c>
      <c r="I39" s="37" t="s">
        <v>8458</v>
      </c>
      <c r="J39" s="37" t="s">
        <v>8415</v>
      </c>
      <c r="L39" s="37" t="s">
        <v>324</v>
      </c>
      <c r="M39" s="37" t="b">
        <v>1</v>
      </c>
      <c r="N39" s="37" t="str" cm="1">
        <f t="array" ref="N39">_xlfn._xlws.FILTER(R:R,P:P=J39)</f>
        <v>Insecticide</v>
      </c>
      <c r="P39" s="37" t="s">
        <v>8459</v>
      </c>
      <c r="R39" s="72" t="s">
        <v>8294</v>
      </c>
    </row>
    <row r="40" spans="1:18" ht="11.1">
      <c r="A40" s="37" t="s">
        <v>8460</v>
      </c>
      <c r="B40" s="37" t="s">
        <v>8288</v>
      </c>
      <c r="C40" s="37" t="s">
        <v>2851</v>
      </c>
      <c r="D40" s="37" t="str" cm="1">
        <f t="array" ref="D40">IFERROR(IF(G40&lt;&gt;"NA",_xlfn.TEXTJOIN(";",TRUE,_xlfn.UNIQUE(_xlfn.TEXTSPLIT(_xlfn._xlws.FILTER(N:N,I:I=E40),";",TRUE))),_xlfn.UNIQUE(_xlfn._xlws.FILTER(R:R,P:P=E40))),"NA")</f>
        <v>Soil Inoculation;Seed Innoculation</v>
      </c>
      <c r="E40" s="37" t="s">
        <v>8388</v>
      </c>
      <c r="F40" s="37" t="b">
        <v>0</v>
      </c>
      <c r="G40" s="37" t="str" cm="1">
        <f t="array" ref="G40">IFERROR(_xlfn.TEXTJOIN(";",TRUE,_xlfn._xlws.FILTER(J:J,I:I=E40)),"NA")</f>
        <v>NA</v>
      </c>
      <c r="I40" s="37" t="s">
        <v>8461</v>
      </c>
      <c r="J40" s="37" t="s">
        <v>8415</v>
      </c>
      <c r="L40" s="37" t="s">
        <v>324</v>
      </c>
      <c r="M40" s="37" t="b">
        <v>1</v>
      </c>
      <c r="N40" s="37" t="str" cm="1">
        <f t="array" ref="N40">_xlfn._xlws.FILTER(R:R,P:P=J40)</f>
        <v>Insecticide</v>
      </c>
      <c r="P40" s="37" t="s">
        <v>8462</v>
      </c>
      <c r="R40" s="37" t="s">
        <v>8332</v>
      </c>
    </row>
    <row r="41" spans="1:18" ht="12">
      <c r="A41" s="37" t="s">
        <v>8463</v>
      </c>
      <c r="B41" s="37" t="s">
        <v>8288</v>
      </c>
      <c r="C41" s="37" t="s">
        <v>8464</v>
      </c>
      <c r="D41" s="37" t="str" cm="1">
        <f t="array" ref="D41">IFERROR(IF(G41&lt;&gt;"NA",_xlfn.TEXTJOIN(";",TRUE,_xlfn.UNIQUE(_xlfn.TEXTSPLIT(_xlfn._xlws.FILTER(N:N,I:I=E41),";",TRUE))),_xlfn.UNIQUE(_xlfn._xlws.FILTER(R:R,P:P=E41))),"NA")</f>
        <v>Bioinsecticide</v>
      </c>
      <c r="E41" s="44" t="s">
        <v>8393</v>
      </c>
      <c r="F41" s="37" t="b">
        <v>0</v>
      </c>
      <c r="G41" s="37" t="str" cm="1">
        <f t="array" ref="G41">IFERROR(_xlfn.TEXTJOIN(";",TRUE,_xlfn._xlws.FILTER(J:J,I:I=E41)),"NA")</f>
        <v>NA</v>
      </c>
      <c r="I41" s="37" t="s">
        <v>8465</v>
      </c>
      <c r="J41" s="37" t="s">
        <v>8415</v>
      </c>
      <c r="L41" s="37" t="s">
        <v>324</v>
      </c>
      <c r="M41" s="37" t="b">
        <v>1</v>
      </c>
      <c r="N41" s="37" t="str" cm="1">
        <f t="array" ref="N41">_xlfn._xlws.FILTER(R:R,P:P=J41)</f>
        <v>Insecticide</v>
      </c>
      <c r="P41" s="37" t="s">
        <v>8466</v>
      </c>
      <c r="R41" s="72" t="s">
        <v>8294</v>
      </c>
    </row>
    <row r="42" spans="1:18" ht="11.1">
      <c r="A42" s="37" t="s">
        <v>8467</v>
      </c>
      <c r="B42" s="37" t="s">
        <v>8468</v>
      </c>
      <c r="C42" s="37" t="s">
        <v>8408</v>
      </c>
      <c r="D42" s="37" t="str" cm="1">
        <f t="array" ref="D42">IFERROR(IF(G42&lt;&gt;"NA",_xlfn.TEXTJOIN(";",TRUE,_xlfn.UNIQUE(_xlfn.TEXTSPLIT(_xlfn._xlws.FILTER(N:N,I:I=E42),";",TRUE))),_xlfn.UNIQUE(_xlfn._xlws.FILTER(R:R,P:P=E42))),"NA")</f>
        <v>Insecticide</v>
      </c>
      <c r="E42" s="37" t="s">
        <v>8469</v>
      </c>
      <c r="F42" s="37" t="b">
        <v>1</v>
      </c>
      <c r="G42" s="37" t="str" cm="1">
        <f t="array" ref="G42">IFERROR(_xlfn.TEXTJOIN(";",TRUE,_xlfn._xlws.FILTER(J:J,I:I=E42)),"NA")</f>
        <v>cypermethrin</v>
      </c>
      <c r="I42" s="37" t="s">
        <v>8354</v>
      </c>
      <c r="J42" s="37" t="s">
        <v>8432</v>
      </c>
      <c r="K42" s="37" t="s">
        <v>324</v>
      </c>
      <c r="M42" s="37" t="b">
        <v>1</v>
      </c>
      <c r="N42" s="37" t="str" cm="1">
        <f t="array" ref="N42">_xlfn._xlws.FILTER(R:R,P:P=J42)</f>
        <v>Supplement</v>
      </c>
      <c r="P42" s="37" t="s">
        <v>8470</v>
      </c>
      <c r="R42" s="72" t="s">
        <v>7479</v>
      </c>
    </row>
    <row r="43" spans="1:18" ht="11.1">
      <c r="A43" s="37" t="s">
        <v>8471</v>
      </c>
      <c r="B43" s="37" t="s">
        <v>8472</v>
      </c>
      <c r="C43" s="37" t="s">
        <v>2851</v>
      </c>
      <c r="D43" s="37" t="str" cm="1">
        <f t="array" ref="D43">IFERROR(IF(G43&lt;&gt;"NA",_xlfn.TEXTJOIN(";",TRUE,_xlfn.UNIQUE(_xlfn.TEXTSPLIT(_xlfn._xlws.FILTER(N:N,I:I=E43),";",TRUE))),_xlfn.UNIQUE(_xlfn._xlws.FILTER(R:R,P:P=E43))),"NA")</f>
        <v>Soil Inoculation</v>
      </c>
      <c r="E43" s="37" t="s">
        <v>8473</v>
      </c>
      <c r="F43" s="37" t="b">
        <v>1</v>
      </c>
      <c r="G43" s="37" t="str" cm="1">
        <f t="array" ref="G43">IFERROR(_xlfn.TEXTJOIN(";",TRUE,_xlfn._xlws.FILTER(J:J,I:I=E43)),"NA")</f>
        <v>Pseudomonas spp.</v>
      </c>
      <c r="I43" s="37" t="s">
        <v>8452</v>
      </c>
      <c r="J43" s="37" t="s">
        <v>8438</v>
      </c>
      <c r="K43" s="37" t="s">
        <v>324</v>
      </c>
      <c r="M43" s="37" t="b">
        <v>1</v>
      </c>
      <c r="N43" s="37" t="str" cm="1">
        <f t="array" ref="N43">_xlfn._xlws.FILTER(R:R,P:P=J43)</f>
        <v>Antimicrobial</v>
      </c>
      <c r="P43" s="37" t="s">
        <v>8474</v>
      </c>
      <c r="R43" s="72" t="s">
        <v>8294</v>
      </c>
    </row>
    <row r="44" spans="1:18" ht="11.1">
      <c r="A44" s="37" t="s">
        <v>8475</v>
      </c>
      <c r="B44" s="37" t="s">
        <v>8476</v>
      </c>
      <c r="C44" s="37" t="s">
        <v>2851</v>
      </c>
      <c r="D44" s="37" t="str" cm="1">
        <f t="array" ref="D44">IFERROR(IF(G44&lt;&gt;"NA",_xlfn.TEXTJOIN(";",TRUE,_xlfn.UNIQUE(_xlfn.TEXTSPLIT(_xlfn._xlws.FILTER(N:N,I:I=E44),";",TRUE))),_xlfn.UNIQUE(_xlfn._xlws.FILTER(R:R,P:P=E44))),"NA")</f>
        <v>Soil Inoculation</v>
      </c>
      <c r="E44" s="37" t="s">
        <v>8419</v>
      </c>
      <c r="F44" s="37" t="b">
        <v>1</v>
      </c>
      <c r="G44" s="37" t="str" cm="1">
        <f t="array" ref="G44">IFERROR(_xlfn.TEXTJOIN(";",TRUE,_xlfn._xlws.FILTER(J:J,I:I=E44)),"NA")</f>
        <v>Azospirillum spp.;Bacillus spp.</v>
      </c>
      <c r="I44" s="37" t="s">
        <v>8477</v>
      </c>
      <c r="J44" s="37" t="s">
        <v>8447</v>
      </c>
      <c r="L44" s="37" t="s">
        <v>324</v>
      </c>
      <c r="M44" s="37" t="b">
        <v>1</v>
      </c>
      <c r="N44" s="37" t="str" cm="1">
        <f t="array" ref="N44">_xlfn._xlws.FILTER(R:R,P:P=J44)</f>
        <v>Fungicide</v>
      </c>
      <c r="P44" s="37" t="s">
        <v>8478</v>
      </c>
      <c r="R44" s="72" t="s">
        <v>8439</v>
      </c>
    </row>
    <row r="45" spans="1:18" ht="11.1">
      <c r="A45" s="37" t="s">
        <v>8479</v>
      </c>
      <c r="B45" s="37" t="s">
        <v>8480</v>
      </c>
      <c r="C45" s="37" t="s">
        <v>8335</v>
      </c>
      <c r="D45" s="37" t="str" cm="1">
        <f t="array" ref="D45">IFERROR(IF(G45&lt;&gt;"NA",_xlfn.TEXTJOIN(";",TRUE,_xlfn.UNIQUE(_xlfn.TEXTSPLIT(_xlfn._xlws.FILTER(N:N,I:I=E45),";",TRUE))),_xlfn.UNIQUE(_xlfn._xlws.FILTER(R:R,P:P=E45))),"NA")</f>
        <v>Antihelmintic</v>
      </c>
      <c r="E45" s="37" t="s">
        <v>8481</v>
      </c>
      <c r="F45" s="37" t="b">
        <v>1</v>
      </c>
      <c r="G45" s="37" t="str" cm="1">
        <f t="array" ref="G45">IFERROR(_xlfn.TEXTJOIN(";",TRUE,_xlfn._xlws.FILTER(J:J,I:I=E45)),"NA")</f>
        <v>pyrantel tartrate</v>
      </c>
      <c r="I45" s="37" t="s">
        <v>8482</v>
      </c>
      <c r="J45" s="37" t="s">
        <v>8450</v>
      </c>
      <c r="L45" s="37" t="s">
        <v>324</v>
      </c>
      <c r="M45" s="37" t="b">
        <v>1</v>
      </c>
      <c r="N45" s="37" t="str" cm="1">
        <f t="array" ref="N45">_xlfn._xlws.FILTER(R:R,P:P=J45)</f>
        <v>Insecticide</v>
      </c>
      <c r="P45" s="37" t="s">
        <v>8483</v>
      </c>
      <c r="R45" s="72" t="s">
        <v>8278</v>
      </c>
    </row>
    <row r="46" spans="1:18" ht="11.1">
      <c r="A46" s="37" t="s">
        <v>8484</v>
      </c>
      <c r="B46" s="37" t="s">
        <v>8485</v>
      </c>
      <c r="C46" s="37" t="s">
        <v>8278</v>
      </c>
      <c r="D46" s="37" t="str" cm="1">
        <f t="array" ref="D46">IFERROR(IF(G46&lt;&gt;"NA",_xlfn.TEXTJOIN(";",TRUE,_xlfn.UNIQUE(_xlfn.TEXTSPLIT(_xlfn._xlws.FILTER(N:N,I:I=E46),";",TRUE))),_xlfn.UNIQUE(_xlfn._xlws.FILTER(R:R,P:P=E46))),"NA")</f>
        <v>Antibiotic</v>
      </c>
      <c r="E46" s="37" t="s">
        <v>8486</v>
      </c>
      <c r="F46" s="37" t="b">
        <v>1</v>
      </c>
      <c r="G46" s="37" t="str" cm="1">
        <f t="array" ref="G46">IFERROR(_xlfn.TEXTJOIN(";",TRUE,_xlfn._xlws.FILTER(J:J,I:I=E46)),"NA")</f>
        <v>thiadiazine</v>
      </c>
      <c r="I46" s="37" t="s">
        <v>8487</v>
      </c>
      <c r="J46" s="37" t="s">
        <v>8453</v>
      </c>
      <c r="L46" s="37" t="s">
        <v>324</v>
      </c>
      <c r="M46" s="37" t="b">
        <v>1</v>
      </c>
      <c r="N46" s="37" t="str" cm="1">
        <f t="array" ref="N46">_xlfn._xlws.FILTER(R:R,P:P=J46)</f>
        <v>Fungicide</v>
      </c>
      <c r="P46" s="37" t="s">
        <v>8488</v>
      </c>
      <c r="R46" s="37" t="s">
        <v>8489</v>
      </c>
    </row>
    <row r="47" spans="1:18" ht="12">
      <c r="A47" s="37" t="s">
        <v>8490</v>
      </c>
      <c r="B47" s="37" t="s">
        <v>8491</v>
      </c>
      <c r="C47" s="37" t="s">
        <v>8408</v>
      </c>
      <c r="D47" s="37" t="str" cm="1">
        <f t="array" ref="D47">IFERROR(IF(G47&lt;&gt;"NA",_xlfn.TEXTJOIN(";",TRUE,_xlfn.UNIQUE(_xlfn.TEXTSPLIT(_xlfn._xlws.FILTER(N:N,I:I=E47),";",TRUE))),_xlfn.UNIQUE(_xlfn._xlws.FILTER(R:R,P:P=E47))),"NA")</f>
        <v>Acaricide</v>
      </c>
      <c r="E47" s="37" t="s">
        <v>8492</v>
      </c>
      <c r="F47" s="37" t="b">
        <v>1</v>
      </c>
      <c r="G47" s="37" t="str" cm="1">
        <f t="array" ref="G47">IFERROR(_xlfn.TEXTJOIN(";",TRUE,_xlfn._xlws.FILTER(J:J,I:I=E47)),"NA")</f>
        <v>flumethrin</v>
      </c>
      <c r="I47" s="37" t="s">
        <v>8493</v>
      </c>
      <c r="J47" s="44" t="s">
        <v>8466</v>
      </c>
      <c r="L47" s="37" t="s">
        <v>324</v>
      </c>
      <c r="M47" s="37" t="b">
        <v>1</v>
      </c>
      <c r="N47" s="37" t="str" cm="1">
        <f t="array" ref="N47">_xlfn._xlws.FILTER(R:R,P:P=J47)</f>
        <v>Insecticide</v>
      </c>
      <c r="P47" s="37" t="s">
        <v>8494</v>
      </c>
      <c r="R47" s="72" t="s">
        <v>8315</v>
      </c>
    </row>
    <row r="48" spans="1:18" ht="11.1">
      <c r="A48" s="37" t="s">
        <v>8495</v>
      </c>
      <c r="B48" s="37" t="s">
        <v>8496</v>
      </c>
      <c r="C48" s="37" t="s">
        <v>8294</v>
      </c>
      <c r="D48" s="37" t="str" cm="1">
        <f t="array" ref="D48">IFERROR(IF(G48&lt;&gt;"NA",_xlfn.TEXTJOIN(";",TRUE,_xlfn.UNIQUE(_xlfn.TEXTSPLIT(_xlfn._xlws.FILTER(N:N,I:I=E48),";",TRUE))),_xlfn.UNIQUE(_xlfn._xlws.FILTER(R:R,P:P=E48))),"NA")</f>
        <v>Insecticide</v>
      </c>
      <c r="E48" s="37" t="s">
        <v>8497</v>
      </c>
      <c r="F48" s="37" t="b">
        <v>1</v>
      </c>
      <c r="G48" s="37" t="str" cm="1">
        <f t="array" ref="G48">IFERROR(_xlfn.TEXTJOIN(";",TRUE,_xlfn._xlws.FILTER(J:J,I:I=E48)),"NA")</f>
        <v>flubendiamide</v>
      </c>
      <c r="I48" s="37" t="s">
        <v>8498</v>
      </c>
      <c r="J48" s="37" t="s">
        <v>8470</v>
      </c>
      <c r="L48" s="37" t="s">
        <v>324</v>
      </c>
      <c r="M48" s="37" t="b">
        <v>1</v>
      </c>
      <c r="N48" s="37" t="str" cm="1">
        <f t="array" ref="N48">_xlfn._xlws.FILTER(R:R,P:P=J48)</f>
        <v>Fungicide</v>
      </c>
      <c r="P48" s="37" t="s">
        <v>8499</v>
      </c>
      <c r="R48" s="37" t="s">
        <v>8350</v>
      </c>
    </row>
    <row r="49" spans="1:18" ht="11.1">
      <c r="A49" s="37" t="s">
        <v>8500</v>
      </c>
      <c r="B49" s="39" t="s">
        <v>8501</v>
      </c>
      <c r="C49" s="39" t="s">
        <v>8502</v>
      </c>
      <c r="D49" s="39" t="str" cm="1">
        <f t="array" ref="D49">IFERROR(IF(G49&lt;&gt;"NA",_xlfn.TEXTJOIN(";",TRUE,_xlfn.UNIQUE(_xlfn.TEXTSPLIT(_xlfn._xlws.FILTER(N:N,I:I=E49),";",TRUE))),_xlfn.UNIQUE(_xlfn._xlws.FILTER(R:R,P:P=E49))),"NA")</f>
        <v>NA</v>
      </c>
      <c r="E49" s="39" t="s">
        <v>8501</v>
      </c>
      <c r="F49" s="39" t="b">
        <v>0</v>
      </c>
      <c r="G49" s="39" t="str" cm="1">
        <f t="array" ref="G49">IFERROR(_xlfn.TEXTJOIN(";",TRUE,_xlfn._xlws.FILTER(J:J,I:I=E49)),"NA")</f>
        <v>NA</v>
      </c>
      <c r="I49" s="37" t="s">
        <v>8503</v>
      </c>
      <c r="J49" s="37" t="s">
        <v>8470</v>
      </c>
      <c r="L49" s="37" t="s">
        <v>324</v>
      </c>
      <c r="M49" s="37" t="b">
        <v>1</v>
      </c>
      <c r="N49" s="37" t="str" cm="1">
        <f t="array" ref="N49">_xlfn._xlws.FILTER(R:R,P:P=J49)</f>
        <v>Fungicide</v>
      </c>
      <c r="P49" s="37" t="s">
        <v>8504</v>
      </c>
      <c r="R49" s="37" t="s">
        <v>8350</v>
      </c>
    </row>
    <row r="50" spans="1:18" ht="11.1">
      <c r="A50" s="37" t="s">
        <v>8505</v>
      </c>
      <c r="B50" s="37" t="s">
        <v>8506</v>
      </c>
      <c r="C50" s="37" t="s">
        <v>8335</v>
      </c>
      <c r="D50" s="37" t="str" cm="1">
        <f t="array" ref="D50">IFERROR(IF(G50&lt;&gt;"NA",_xlfn.TEXTJOIN(";",TRUE,_xlfn.UNIQUE(_xlfn.TEXTSPLIT(_xlfn._xlws.FILTER(N:N,I:I=E50),";",TRUE))),_xlfn.UNIQUE(_xlfn._xlws.FILTER(R:R,P:P=E50))),"NA")</f>
        <v>Antihelmintic</v>
      </c>
      <c r="E50" s="37" t="s">
        <v>8507</v>
      </c>
      <c r="F50" s="37" t="b">
        <v>1</v>
      </c>
      <c r="G50" s="37" t="str" cm="1">
        <f t="array" ref="G50">IFERROR(_xlfn.TEXTJOIN(";",TRUE,_xlfn._xlws.FILTER(J:J,I:I=E50)),"NA")</f>
        <v>albendazole</v>
      </c>
      <c r="I50" s="37" t="s">
        <v>8508</v>
      </c>
      <c r="J50" s="37" t="s">
        <v>8474</v>
      </c>
      <c r="L50" s="37" t="s">
        <v>324</v>
      </c>
      <c r="M50" s="37" t="b">
        <v>1</v>
      </c>
      <c r="N50" s="37" t="str" cm="1">
        <f t="array" ref="N50">_xlfn._xlws.FILTER(R:R,P:P=J50)</f>
        <v>Insecticide</v>
      </c>
      <c r="P50" s="37" t="s">
        <v>8509</v>
      </c>
      <c r="R50" s="37" t="s">
        <v>8350</v>
      </c>
    </row>
    <row r="51" spans="1:18" ht="11.1">
      <c r="A51" s="37" t="s">
        <v>8510</v>
      </c>
      <c r="B51" s="37" t="s">
        <v>8511</v>
      </c>
      <c r="C51" s="37" t="s">
        <v>8335</v>
      </c>
      <c r="D51" s="37" t="str" cm="1">
        <f t="array" ref="D51">IFERROR(IF(G51&lt;&gt;"NA",_xlfn.TEXTJOIN(";",TRUE,_xlfn.UNIQUE(_xlfn.TEXTSPLIT(_xlfn._xlws.FILTER(N:N,I:I=E51),";",TRUE))),_xlfn.UNIQUE(_xlfn._xlws.FILTER(R:R,P:P=E51))),"NA")</f>
        <v>Antitrypanosomal</v>
      </c>
      <c r="E51" s="37" t="s">
        <v>8512</v>
      </c>
      <c r="F51" s="37" t="b">
        <v>1</v>
      </c>
      <c r="G51" s="37" t="str" cm="1">
        <f t="array" ref="G51">IFERROR(_xlfn.TEXTJOIN(";",TRUE,_xlfn._xlws.FILTER(J:J,I:I=E51)),"NA")</f>
        <v>diminazene aceturate</v>
      </c>
      <c r="I51" s="37" t="s">
        <v>8513</v>
      </c>
      <c r="J51" s="37" t="s">
        <v>8474</v>
      </c>
      <c r="K51" s="37" t="s">
        <v>324</v>
      </c>
      <c r="M51" s="37" t="b">
        <v>1</v>
      </c>
      <c r="N51" s="37" t="str" cm="1">
        <f t="array" ref="N51">_xlfn._xlws.FILTER(R:R,P:P=J51)</f>
        <v>Insecticide</v>
      </c>
      <c r="P51" s="37" t="s">
        <v>8514</v>
      </c>
      <c r="R51" s="37" t="s">
        <v>8350</v>
      </c>
    </row>
    <row r="52" spans="1:18" ht="11.1">
      <c r="A52" s="37" t="s">
        <v>8515</v>
      </c>
      <c r="B52" s="37" t="s">
        <v>8516</v>
      </c>
      <c r="C52" s="37" t="s">
        <v>8294</v>
      </c>
      <c r="D52" s="37" t="str" cm="1">
        <f t="array" ref="D52">IFERROR(IF(G52&lt;&gt;"NA",_xlfn.TEXTJOIN(";",TRUE,_xlfn.UNIQUE(_xlfn.TEXTSPLIT(_xlfn._xlws.FILTER(N:N,I:I=E52),";",TRUE))),_xlfn.UNIQUE(_xlfn._xlws.FILTER(R:R,P:P=E52))),"NA")</f>
        <v>Insecticide</v>
      </c>
      <c r="E52" s="37" t="s">
        <v>8348</v>
      </c>
      <c r="F52" s="37" t="b">
        <v>1</v>
      </c>
      <c r="G52" s="37" t="str" cm="1">
        <f t="array" ref="G52">IFERROR(_xlfn.TEXTJOIN(";",TRUE,_xlfn._xlws.FILTER(J:J,I:I=E52)),"NA")</f>
        <v>alpha-cypermethrin</v>
      </c>
      <c r="I52" s="37" t="s">
        <v>8452</v>
      </c>
      <c r="J52" s="37" t="s">
        <v>8478</v>
      </c>
      <c r="K52" s="37" t="s">
        <v>324</v>
      </c>
      <c r="M52" s="37" t="b">
        <v>1</v>
      </c>
      <c r="N52" s="37" t="str" cm="1">
        <f t="array" ref="N52">_xlfn._xlws.FILTER(R:R,P:P=J52)</f>
        <v>Antimicrobial</v>
      </c>
      <c r="P52" s="37" t="s">
        <v>8517</v>
      </c>
      <c r="R52" s="37" t="s">
        <v>8350</v>
      </c>
    </row>
    <row r="53" spans="1:18" ht="11.1">
      <c r="A53" s="37" t="s">
        <v>8518</v>
      </c>
      <c r="B53" s="37" t="s">
        <v>8519</v>
      </c>
      <c r="C53" s="37" t="s">
        <v>8294</v>
      </c>
      <c r="D53" s="37" t="str" cm="1">
        <f t="array" ref="D53">IFERROR(IF(G53&lt;&gt;"NA",_xlfn.TEXTJOIN(";",TRUE,_xlfn.UNIQUE(_xlfn.TEXTSPLIT(_xlfn._xlws.FILTER(N:N,I:I=E53),";",TRUE))),_xlfn.UNIQUE(_xlfn._xlws.FILTER(R:R,P:P=E53))),"NA")</f>
        <v>Insecticide</v>
      </c>
      <c r="E53" s="37" t="s">
        <v>8415</v>
      </c>
      <c r="F53" s="37" t="b">
        <v>0</v>
      </c>
      <c r="G53" s="37" t="str" cm="1">
        <f t="array" ref="G53">IFERROR(_xlfn.TEXTJOIN(";",TRUE,_xlfn._xlws.FILTER(J:J,I:I=E53)),"NA")</f>
        <v>NA</v>
      </c>
      <c r="I53" s="37" t="s">
        <v>8520</v>
      </c>
      <c r="J53" s="37" t="s">
        <v>8494</v>
      </c>
      <c r="K53" s="37" t="s">
        <v>324</v>
      </c>
      <c r="M53" s="37" t="b">
        <v>1</v>
      </c>
      <c r="N53" s="37" t="str" cm="1">
        <f t="array" ref="N53">_xlfn._xlws.FILTER(R:R,P:P=J53)</f>
        <v>Antihelmintic</v>
      </c>
      <c r="P53" s="37" t="s">
        <v>8521</v>
      </c>
      <c r="R53" s="72" t="s">
        <v>8294</v>
      </c>
    </row>
    <row r="54" spans="1:18" ht="11.1">
      <c r="A54" s="37" t="s">
        <v>8522</v>
      </c>
      <c r="B54" s="37" t="s">
        <v>8523</v>
      </c>
      <c r="C54" s="37" t="s">
        <v>2851</v>
      </c>
      <c r="D54" s="37" t="str" cm="1">
        <f t="array" ref="D54">IFERROR(IF(G54&lt;&gt;"NA",_xlfn.TEXTJOIN(";",TRUE,_xlfn.UNIQUE(_xlfn.TEXTSPLIT(_xlfn._xlws.FILTER(N:N,I:I=E54),";",TRUE))),_xlfn.UNIQUE(_xlfn._xlws.FILTER(R:R,P:P=E54))),"NA")</f>
        <v>Soil Inoculation</v>
      </c>
      <c r="E54" s="37" t="s">
        <v>8524</v>
      </c>
      <c r="F54" s="37" t="b">
        <v>1</v>
      </c>
      <c r="G54" s="37" t="str" cm="1">
        <f t="array" ref="G54">IFERROR(_xlfn.TEXTJOIN(";",TRUE,_xlfn._xlws.FILTER(J:J,I:I=E54)),"NA")</f>
        <v>Glomus intraradices</v>
      </c>
      <c r="I54" s="37" t="s">
        <v>8342</v>
      </c>
      <c r="J54" s="37" t="s">
        <v>8525</v>
      </c>
      <c r="K54" s="37" t="s">
        <v>324</v>
      </c>
      <c r="M54" s="37" t="b">
        <v>1</v>
      </c>
      <c r="N54" s="37" t="str" cm="1">
        <f t="array" ref="N54">_xlfn._xlws.FILTER(R:R,P:P=J54)</f>
        <v>Supplement</v>
      </c>
      <c r="P54" s="37" t="s">
        <v>8525</v>
      </c>
      <c r="R54" s="72" t="s">
        <v>8433</v>
      </c>
    </row>
    <row r="55" spans="1:18" ht="11.1">
      <c r="A55" s="37" t="s">
        <v>8526</v>
      </c>
      <c r="B55" s="37" t="s">
        <v>8527</v>
      </c>
      <c r="C55" s="37" t="s">
        <v>2851</v>
      </c>
      <c r="D55" s="37" t="str" cm="1">
        <f t="array" ref="D55">IFERROR(IF(G55&lt;&gt;"NA",_xlfn.TEXTJOIN(";",TRUE,_xlfn.UNIQUE(_xlfn.TEXTSPLIT(_xlfn._xlws.FILTER(N:N,I:I=E55),";",TRUE))),_xlfn.UNIQUE(_xlfn._xlws.FILTER(R:R,P:P=E55))),"NA")</f>
        <v>Soil Inoculation</v>
      </c>
      <c r="E55" s="37" t="s">
        <v>8528</v>
      </c>
      <c r="F55" s="37" t="b">
        <v>1</v>
      </c>
      <c r="G55" s="37" t="str" cm="1">
        <f t="array" ref="G55">IFERROR(_xlfn.TEXTJOIN(";",TRUE,_xlfn._xlws.FILTER(J:J,I:I=E55)),"NA")</f>
        <v>Pseudomonas spp.</v>
      </c>
      <c r="I55" s="37" t="s">
        <v>8354</v>
      </c>
      <c r="J55" s="37" t="s">
        <v>8529</v>
      </c>
      <c r="K55" s="37" t="s">
        <v>324</v>
      </c>
      <c r="M55" s="37" t="b">
        <v>1</v>
      </c>
      <c r="N55" s="37" t="str" cm="1">
        <f t="array" ref="N55">_xlfn._xlws.FILTER(R:R,P:P=J55)</f>
        <v>Antibiotic</v>
      </c>
      <c r="P55" s="37" t="s">
        <v>8529</v>
      </c>
      <c r="R55" s="72" t="s">
        <v>8530</v>
      </c>
    </row>
    <row r="56" spans="1:18" ht="11.1">
      <c r="A56" s="37" t="s">
        <v>8531</v>
      </c>
      <c r="B56" s="37" t="s">
        <v>8532</v>
      </c>
      <c r="C56" s="37" t="s">
        <v>2851</v>
      </c>
      <c r="D56" s="37" t="str" cm="1">
        <f t="array" ref="D56">IFERROR(IF(G56&lt;&gt;"NA",_xlfn.TEXTJOIN(";",TRUE,_xlfn.UNIQUE(_xlfn.TEXTSPLIT(_xlfn._xlws.FILTER(N:N,I:I=E56),";",TRUE))),_xlfn.UNIQUE(_xlfn._xlws.FILTER(R:R,P:P=E56))),"NA")</f>
        <v>Soil Inoculation</v>
      </c>
      <c r="E56" s="37" t="s">
        <v>8403</v>
      </c>
      <c r="F56" s="37" t="b">
        <v>1</v>
      </c>
      <c r="G56" s="37" t="str" cm="1">
        <f t="array" ref="G56">IFERROR(_xlfn.TEXTJOIN(";",TRUE,_xlfn._xlws.FILTER(J:J,I:I=E56)),"NA")</f>
        <v>Azospirillum brasilense</v>
      </c>
      <c r="I56" s="37" t="s">
        <v>8409</v>
      </c>
      <c r="J56" s="37" t="s">
        <v>8533</v>
      </c>
      <c r="K56" s="37" t="s">
        <v>324</v>
      </c>
      <c r="L56" s="37" t="s">
        <v>324</v>
      </c>
      <c r="M56" s="37" t="b">
        <v>1</v>
      </c>
      <c r="N56" s="37" t="str" cm="1">
        <f t="array" ref="N56">_xlfn._xlws.FILTER(R:R,P:P=J56)</f>
        <v>Acaricide</v>
      </c>
      <c r="P56" s="37" t="s">
        <v>8534</v>
      </c>
      <c r="R56" s="72" t="s">
        <v>7479</v>
      </c>
    </row>
    <row r="57" spans="1:18" ht="11.1">
      <c r="A57" s="37" t="s">
        <v>8535</v>
      </c>
      <c r="B57" s="37" t="s">
        <v>8536</v>
      </c>
      <c r="C57" s="37" t="s">
        <v>8375</v>
      </c>
      <c r="D57" s="37" t="str" cm="1">
        <f t="array" ref="D57">IFERROR(IF(G57&lt;&gt;"NA",_xlfn.TEXTJOIN(";",TRUE,_xlfn.UNIQUE(_xlfn.TEXTSPLIT(_xlfn._xlws.FILTER(N:N,I:I=E57),";",TRUE))),_xlfn.UNIQUE(_xlfn._xlws.FILTER(R:R,P:P=E57))),"NA")</f>
        <v>Vaccine</v>
      </c>
      <c r="E57" s="37" t="s">
        <v>8537</v>
      </c>
      <c r="F57" s="37" t="b">
        <v>0</v>
      </c>
      <c r="G57" s="37" t="str" cm="1">
        <f t="array" ref="G57">IFERROR(_xlfn.TEXTJOIN(";",TRUE,_xlfn._xlws.FILTER(J:J,I:I=E57)),"NA")</f>
        <v>NA</v>
      </c>
      <c r="I57" s="37" t="s">
        <v>8342</v>
      </c>
      <c r="J57" s="37" t="s">
        <v>8538</v>
      </c>
      <c r="K57" s="37" t="s">
        <v>324</v>
      </c>
      <c r="M57" s="37" t="b">
        <v>1</v>
      </c>
      <c r="N57" s="37" t="str" cm="1">
        <f t="array" ref="N57">_xlfn._xlws.FILTER(R:R,P:P=J57)</f>
        <v>Fungicide</v>
      </c>
      <c r="P57" s="37" t="s">
        <v>8533</v>
      </c>
      <c r="R57" s="72" t="s">
        <v>8332</v>
      </c>
    </row>
    <row r="58" spans="1:18" ht="11.1">
      <c r="A58" s="37" t="s">
        <v>8539</v>
      </c>
      <c r="B58" s="37" t="s">
        <v>8420</v>
      </c>
      <c r="C58" s="37" t="s">
        <v>8502</v>
      </c>
      <c r="D58" s="37" t="str" cm="1">
        <f t="array" ref="D58">IFERROR(IF(G58&lt;&gt;"NA",_xlfn.TEXTJOIN(";",TRUE,_xlfn.UNIQUE(_xlfn.TEXTSPLIT(_xlfn._xlws.FILTER(N:N,I:I=E58),";",TRUE))),_xlfn.UNIQUE(_xlfn._xlws.FILTER(R:R,P:P=E58))),"NA")</f>
        <v>Soil Inoculation;Seed Innoculation</v>
      </c>
      <c r="E58" s="37" t="s">
        <v>8420</v>
      </c>
      <c r="F58" s="37" t="b">
        <v>0</v>
      </c>
      <c r="G58" s="37" t="str" cm="1">
        <f t="array" ref="G58">IFERROR(_xlfn.TEXTJOIN(";",TRUE,_xlfn._xlws.FILTER(J:J,I:I=E58)),"NA")</f>
        <v>NA</v>
      </c>
      <c r="I58" s="37" t="s">
        <v>8540</v>
      </c>
      <c r="J58" s="37" t="s">
        <v>8541</v>
      </c>
      <c r="L58" s="37" t="s">
        <v>324</v>
      </c>
      <c r="M58" s="37" t="b">
        <v>1</v>
      </c>
      <c r="N58" s="37" t="str" cm="1">
        <f t="array" ref="N58">_xlfn._xlws.FILTER(R:R,P:P=J58)</f>
        <v>Fungicide</v>
      </c>
      <c r="P58" s="37" t="s">
        <v>8538</v>
      </c>
      <c r="R58" s="72" t="s">
        <v>7479</v>
      </c>
    </row>
    <row r="59" spans="1:18" ht="11.1">
      <c r="A59" s="37" t="s">
        <v>8542</v>
      </c>
      <c r="B59" s="37" t="s">
        <v>8543</v>
      </c>
      <c r="C59" s="37" t="s">
        <v>8464</v>
      </c>
      <c r="D59" s="37" t="str" cm="1">
        <f t="array" ref="D59">IFERROR(IF(G59&lt;&gt;"NA",_xlfn.TEXTJOIN(";",TRUE,_xlfn.UNIQUE(_xlfn.TEXTSPLIT(_xlfn._xlws.FILTER(N:N,I:I=E59),";",TRUE))),_xlfn.UNIQUE(_xlfn._xlws.FILTER(R:R,P:P=E59))),"NA")</f>
        <v>Soil Inoculation;Seed Innoculation</v>
      </c>
      <c r="E59" s="37" t="s">
        <v>8425</v>
      </c>
      <c r="F59" s="37" t="b">
        <v>0</v>
      </c>
      <c r="G59" s="37" t="str" cm="1">
        <f t="array" ref="G59">IFERROR(_xlfn.TEXTJOIN(";",TRUE,_xlfn._xlws.FILTER(J:J,I:I=E59)),"NA")</f>
        <v>NA</v>
      </c>
      <c r="I59" s="37" t="s">
        <v>8436</v>
      </c>
      <c r="J59" s="37" t="s">
        <v>8544</v>
      </c>
      <c r="L59" s="37" t="s">
        <v>324</v>
      </c>
      <c r="M59" s="37" t="b">
        <v>1</v>
      </c>
      <c r="N59" s="37" t="str" cm="1">
        <f t="array" ref="N59">_xlfn._xlws.FILTER(R:R,P:P=J59)</f>
        <v>Insecticide</v>
      </c>
      <c r="P59" s="37" t="s">
        <v>8545</v>
      </c>
      <c r="R59" s="72" t="s">
        <v>8294</v>
      </c>
    </row>
    <row r="60" spans="1:18" ht="11.1">
      <c r="A60" s="37" t="s">
        <v>8546</v>
      </c>
      <c r="B60" s="37" t="s">
        <v>8547</v>
      </c>
      <c r="C60" s="37" t="s">
        <v>7479</v>
      </c>
      <c r="D60" s="37" t="str" cm="1">
        <f t="array" ref="D60">IFERROR(IF(G60&lt;&gt;"NA",_xlfn.TEXTJOIN(";",TRUE,_xlfn.UNIQUE(_xlfn.TEXTSPLIT(_xlfn._xlws.FILTER(N:N,I:I=E60),";",TRUE))),_xlfn.UNIQUE(_xlfn._xlws.FILTER(R:R,P:P=E60))),"NA")</f>
        <v>Fungicide</v>
      </c>
      <c r="E60" s="37" t="s">
        <v>8498</v>
      </c>
      <c r="F60" s="37" t="b">
        <v>1</v>
      </c>
      <c r="G60" s="37" t="str" cm="1">
        <f t="array" ref="G60">IFERROR(_xlfn.TEXTJOIN(";",TRUE,_xlfn._xlws.FILTER(J:J,I:I=E60)),"NA")</f>
        <v>chlorothalonil</v>
      </c>
      <c r="I60" s="37" t="s">
        <v>8548</v>
      </c>
      <c r="J60" s="37" t="s">
        <v>8544</v>
      </c>
      <c r="L60" s="37" t="s">
        <v>324</v>
      </c>
      <c r="M60" s="37" t="b">
        <v>1</v>
      </c>
      <c r="N60" s="37" t="str" cm="1">
        <f t="array" ref="N60">_xlfn._xlws.FILTER(R:R,P:P=J60)</f>
        <v>Insecticide</v>
      </c>
      <c r="P60" s="37" t="s">
        <v>8541</v>
      </c>
      <c r="R60" s="72" t="s">
        <v>7479</v>
      </c>
    </row>
    <row r="61" spans="1:18" ht="11.1">
      <c r="A61" s="37" t="s">
        <v>8549</v>
      </c>
      <c r="B61" s="37" t="s">
        <v>8550</v>
      </c>
      <c r="C61" s="37" t="s">
        <v>8278</v>
      </c>
      <c r="D61" s="37" t="str" cm="1">
        <f t="array" ref="D61">IFERROR(IF(G61&lt;&gt;"NA",_xlfn.TEXTJOIN(";",TRUE,_xlfn.UNIQUE(_xlfn.TEXTSPLIT(_xlfn._xlws.FILTER(N:N,I:I=E61),";",TRUE))),_xlfn.UNIQUE(_xlfn._xlws.FILTER(R:R,P:P=E61))),"NA")</f>
        <v>Herbicide</v>
      </c>
      <c r="E61" s="37" t="s">
        <v>8428</v>
      </c>
      <c r="F61" s="37" t="b">
        <v>0</v>
      </c>
      <c r="G61" s="37" t="str" cm="1">
        <f t="array" ref="G61">IFERROR(_xlfn.TEXTJOIN(";",TRUE,_xlfn._xlws.FILTER(J:J,I:I=E61)),"NA")</f>
        <v>NA</v>
      </c>
      <c r="I61" s="37" t="s">
        <v>8551</v>
      </c>
      <c r="J61" s="37" t="s">
        <v>8544</v>
      </c>
      <c r="L61" s="37" t="s">
        <v>324</v>
      </c>
      <c r="M61" s="37" t="b">
        <v>1</v>
      </c>
      <c r="N61" s="37" t="str" cm="1">
        <f t="array" ref="N61">_xlfn._xlws.FILTER(R:R,P:P=J61)</f>
        <v>Insecticide</v>
      </c>
      <c r="P61" s="37" t="s">
        <v>8544</v>
      </c>
      <c r="R61" s="72" t="s">
        <v>8294</v>
      </c>
    </row>
    <row r="62" spans="1:18" ht="11.1">
      <c r="A62" s="37" t="s">
        <v>8552</v>
      </c>
      <c r="B62" s="37" t="s">
        <v>8553</v>
      </c>
      <c r="C62" s="37" t="s">
        <v>8294</v>
      </c>
      <c r="D62" s="37" t="str" cm="1">
        <f t="array" ref="D62">IFERROR(IF(G62&lt;&gt;"NA",_xlfn.TEXTJOIN(";",TRUE,_xlfn.UNIQUE(_xlfn.TEXTSPLIT(_xlfn._xlws.FILTER(N:N,I:I=E62),";",TRUE))),_xlfn.UNIQUE(_xlfn._xlws.FILTER(R:R,P:P=E62))),"NA")</f>
        <v>Insecticide</v>
      </c>
      <c r="E62" s="37" t="s">
        <v>8458</v>
      </c>
      <c r="F62" s="37" t="b">
        <v>1</v>
      </c>
      <c r="G62" s="37" t="str" cm="1">
        <f t="array" ref="G62">IFERROR(_xlfn.TEXTJOIN(";",TRUE,_xlfn._xlws.FILTER(J:J,I:I=E62)),"NA")</f>
        <v>beta-cyfluthrin</v>
      </c>
      <c r="I62" s="37" t="s">
        <v>8554</v>
      </c>
      <c r="J62" s="37" t="s">
        <v>8544</v>
      </c>
      <c r="L62" s="37" t="s">
        <v>324</v>
      </c>
      <c r="M62" s="37" t="b">
        <v>1</v>
      </c>
      <c r="N62" s="37" t="str" cm="1">
        <f t="array" ref="N62">_xlfn._xlws.FILTER(R:R,P:P=J62)</f>
        <v>Insecticide</v>
      </c>
      <c r="P62" s="37" t="s">
        <v>8555</v>
      </c>
      <c r="R62" s="72" t="s">
        <v>7479</v>
      </c>
    </row>
    <row r="63" spans="1:18" ht="11.1">
      <c r="A63" s="37" t="s">
        <v>8556</v>
      </c>
      <c r="B63" s="37" t="s">
        <v>8557</v>
      </c>
      <c r="C63" s="37" t="s">
        <v>8278</v>
      </c>
      <c r="D63" s="37" t="str" cm="1">
        <f t="array" ref="D63">IFERROR(IF(G63&lt;&gt;"NA",_xlfn.TEXTJOIN(";",TRUE,_xlfn.UNIQUE(_xlfn.TEXTSPLIT(_xlfn._xlws.FILTER(N:N,I:I=E63),";",TRUE))),_xlfn.UNIQUE(_xlfn._xlws.FILTER(R:R,P:P=E63))),"NA")</f>
        <v>Herbicide</v>
      </c>
      <c r="E63" s="37" t="s">
        <v>8299</v>
      </c>
      <c r="F63" s="37" t="b">
        <v>1</v>
      </c>
      <c r="G63" s="37" t="str" cm="1">
        <f t="array" ref="G63">IFERROR(_xlfn.TEXTJOIN(";",TRUE,_xlfn._xlws.FILTER(J:J,I:I=E63)),"NA")</f>
        <v>acetochlor;atrazine</v>
      </c>
      <c r="I63" s="37" t="s">
        <v>8558</v>
      </c>
      <c r="J63" s="37" t="s">
        <v>8544</v>
      </c>
      <c r="L63" s="37" t="s">
        <v>324</v>
      </c>
      <c r="M63" s="37" t="b">
        <v>1</v>
      </c>
      <c r="N63" s="37" t="str" cm="1">
        <f t="array" ref="N63">_xlfn._xlws.FILTER(R:R,P:P=J63)</f>
        <v>Insecticide</v>
      </c>
      <c r="P63" s="37" t="s">
        <v>8559</v>
      </c>
      <c r="R63" s="72" t="s">
        <v>8294</v>
      </c>
    </row>
    <row r="64" spans="1:18" ht="11.1">
      <c r="A64" s="37" t="s">
        <v>8560</v>
      </c>
      <c r="B64" s="37" t="s">
        <v>8561</v>
      </c>
      <c r="C64" s="37" t="s">
        <v>8278</v>
      </c>
      <c r="D64" s="37" t="str" cm="1">
        <f t="array" ref="D64">IFERROR(IF(G64&lt;&gt;"NA",_xlfn.TEXTJOIN(";",TRUE,_xlfn.UNIQUE(_xlfn.TEXTSPLIT(_xlfn._xlws.FILTER(N:N,I:I=E64),";",TRUE))),_xlfn.UNIQUE(_xlfn._xlws.FILTER(R:R,P:P=E64))),"NA")</f>
        <v>Herbicide</v>
      </c>
      <c r="E64" s="37" t="s">
        <v>8304</v>
      </c>
      <c r="F64" s="37" t="b">
        <v>1</v>
      </c>
      <c r="G64" s="37" t="str" cm="1">
        <f t="array" ref="G64">IFERROR(_xlfn.TEXTJOIN(";",TRUE,_xlfn._xlws.FILTER(J:J,I:I=E64)),"NA")</f>
        <v>acetochlor;atrazine</v>
      </c>
      <c r="I64" s="37" t="s">
        <v>8562</v>
      </c>
      <c r="J64" s="37" t="s">
        <v>8544</v>
      </c>
      <c r="L64" s="37" t="s">
        <v>324</v>
      </c>
      <c r="M64" s="37" t="b">
        <v>1</v>
      </c>
      <c r="N64" s="37" t="str" cm="1">
        <f t="array" ref="N64">_xlfn._xlws.FILTER(R:R,P:P=J64)</f>
        <v>Insecticide</v>
      </c>
      <c r="P64" s="37" t="s">
        <v>8563</v>
      </c>
      <c r="R64" s="72" t="s">
        <v>8294</v>
      </c>
    </row>
    <row r="65" spans="1:18" ht="12">
      <c r="A65" s="37" t="s">
        <v>8564</v>
      </c>
      <c r="B65" s="37" t="s">
        <v>8565</v>
      </c>
      <c r="C65" s="37" t="s">
        <v>8278</v>
      </c>
      <c r="D65" s="37" t="str" cm="1">
        <f t="array" ref="D65">IFERROR(IF(G65&lt;&gt;"NA",_xlfn.TEXTJOIN(";",TRUE,_xlfn.UNIQUE(_xlfn.TEXTSPLIT(_xlfn._xlws.FILTER(N:N,I:I=E65),";",TRUE))),_xlfn.UNIQUE(_xlfn._xlws.FILTER(R:R,P:P=E65))),"NA")</f>
        <v>Herbicide</v>
      </c>
      <c r="E65" s="37" t="s">
        <v>8323</v>
      </c>
      <c r="F65" s="37" t="b">
        <v>1</v>
      </c>
      <c r="G65" s="37" t="str" cm="1">
        <f t="array" ref="G65">IFERROR(_xlfn.TEXTJOIN(";",TRUE,_xlfn._xlws.FILTER(J:J,I:I=E65)),"NA")</f>
        <v>alachlor</v>
      </c>
      <c r="I65" s="37" t="s">
        <v>8493</v>
      </c>
      <c r="J65" s="44" t="s">
        <v>8544</v>
      </c>
      <c r="L65" s="37" t="s">
        <v>324</v>
      </c>
      <c r="M65" s="37" t="b">
        <v>1</v>
      </c>
      <c r="N65" s="37" t="str" cm="1">
        <f t="array" ref="N65">_xlfn._xlws.FILTER(R:R,P:P=J65)</f>
        <v>Insecticide</v>
      </c>
      <c r="P65" s="37" t="s">
        <v>8566</v>
      </c>
      <c r="R65" s="72" t="s">
        <v>8278</v>
      </c>
    </row>
    <row r="66" spans="1:18" ht="11.1">
      <c r="A66" s="37" t="s">
        <v>8567</v>
      </c>
      <c r="B66" s="37" t="s">
        <v>8568</v>
      </c>
      <c r="C66" s="37" t="s">
        <v>8278</v>
      </c>
      <c r="D66" s="37" t="str" cm="1">
        <f t="array" ref="D66">IFERROR(IF(G66&lt;&gt;"NA",_xlfn.TEXTJOIN(";",TRUE,_xlfn.UNIQUE(_xlfn.TEXTSPLIT(_xlfn._xlws.FILTER(N:N,I:I=E66),";",TRUE))),_xlfn.UNIQUE(_xlfn._xlws.FILTER(R:R,P:P=E66))),"NA")</f>
        <v>Herbicide</v>
      </c>
      <c r="E66" s="37" t="s">
        <v>8569</v>
      </c>
      <c r="F66" s="37" t="b">
        <v>1</v>
      </c>
      <c r="G66" s="37" t="str" cm="1">
        <f t="array" ref="G66">IFERROR(_xlfn.TEXTJOIN(";",TRUE,_xlfn._xlws.FILTER(J:J,I:I=E66)),"NA")</f>
        <v>mesotrione</v>
      </c>
      <c r="I66" s="37" t="s">
        <v>8513</v>
      </c>
      <c r="J66" s="37" t="s">
        <v>8544</v>
      </c>
      <c r="K66" s="37" t="s">
        <v>324</v>
      </c>
      <c r="M66" s="37" t="b">
        <v>1</v>
      </c>
      <c r="N66" s="37" t="str" cm="1">
        <f t="array" ref="N66">_xlfn._xlws.FILTER(R:R,P:P=J66)</f>
        <v>Insecticide</v>
      </c>
      <c r="P66" s="37" t="s">
        <v>8570</v>
      </c>
      <c r="R66" s="72" t="s">
        <v>8294</v>
      </c>
    </row>
    <row r="67" spans="1:18" ht="11.1">
      <c r="A67" s="37" t="s">
        <v>8571</v>
      </c>
      <c r="B67" s="37" t="s">
        <v>8572</v>
      </c>
      <c r="C67" s="37" t="s">
        <v>7479</v>
      </c>
      <c r="D67" s="37" t="str" cm="1">
        <f t="array" ref="D67">IFERROR(IF(G67&lt;&gt;"NA",_xlfn.TEXTJOIN(";",TRUE,_xlfn.UNIQUE(_xlfn.TEXTSPLIT(_xlfn._xlws.FILTER(N:N,I:I=E67),";",TRUE))),_xlfn.UNIQUE(_xlfn._xlws.FILTER(R:R,P:P=E67))),"NA")</f>
        <v>Fungicide</v>
      </c>
      <c r="E67" s="37" t="s">
        <v>8477</v>
      </c>
      <c r="F67" s="37" t="b">
        <v>1</v>
      </c>
      <c r="G67" s="37" t="str" cm="1">
        <f t="array" ref="G67">IFERROR(_xlfn.TEXTJOIN(";",TRUE,_xlfn._xlws.FILTER(J:J,I:I=E67)),"NA")</f>
        <v>carbendazim;mancozeb</v>
      </c>
      <c r="I67" s="37" t="s">
        <v>8364</v>
      </c>
      <c r="J67" s="37" t="s">
        <v>8555</v>
      </c>
      <c r="L67" s="37" t="s">
        <v>324</v>
      </c>
      <c r="M67" s="37" t="b">
        <v>1</v>
      </c>
      <c r="N67" s="37" t="str" cm="1">
        <f t="array" ref="N67">_xlfn._xlws.FILTER(R:R,P:P=J67)</f>
        <v>Fungicide</v>
      </c>
      <c r="P67" s="37" t="s">
        <v>8573</v>
      </c>
      <c r="R67" s="72" t="s">
        <v>7479</v>
      </c>
    </row>
    <row r="68" spans="1:18" ht="11.1">
      <c r="A68" s="37" t="s">
        <v>8574</v>
      </c>
      <c r="B68" s="37" t="s">
        <v>8575</v>
      </c>
      <c r="C68" s="37" t="s">
        <v>8294</v>
      </c>
      <c r="D68" s="37" t="str" cm="1">
        <f t="array" ref="D68">IFERROR(IF(G68&lt;&gt;"NA",_xlfn.TEXTJOIN(";",TRUE,_xlfn.UNIQUE(_xlfn.TEXTSPLIT(_xlfn._xlws.FILTER(N:N,I:I=E68),";",TRUE))),_xlfn.UNIQUE(_xlfn._xlws.FILTER(R:R,P:P=E68))),"NA")</f>
        <v>Insecticide</v>
      </c>
      <c r="E68" s="37" t="s">
        <v>8443</v>
      </c>
      <c r="F68" s="37" t="b">
        <v>0</v>
      </c>
      <c r="G68" s="37" t="str" cm="1">
        <f t="array" ref="G68">IFERROR(_xlfn.TEXTJOIN(";",TRUE,_xlfn._xlws.FILTER(J:J,I:I=E68)),"NA")</f>
        <v>NA</v>
      </c>
      <c r="I68" s="37" t="s">
        <v>8576</v>
      </c>
      <c r="J68" s="37" t="s">
        <v>8559</v>
      </c>
      <c r="K68" s="37" t="s">
        <v>324</v>
      </c>
      <c r="L68" s="37" t="s">
        <v>324</v>
      </c>
      <c r="M68" s="37" t="b">
        <v>1</v>
      </c>
      <c r="N68" s="37" t="str" cm="1">
        <f t="array" ref="N68">_xlfn._xlws.FILTER(R:R,P:P=J68)</f>
        <v>Insecticide</v>
      </c>
      <c r="P68" s="37" t="s">
        <v>8577</v>
      </c>
      <c r="R68" s="72" t="s">
        <v>8294</v>
      </c>
    </row>
    <row r="69" spans="1:18" ht="11.1">
      <c r="A69" s="37" t="s">
        <v>8578</v>
      </c>
      <c r="B69" s="37" t="s">
        <v>8579</v>
      </c>
      <c r="C69" s="37" t="s">
        <v>7479</v>
      </c>
      <c r="D69" s="37" t="str" cm="1">
        <f t="array" ref="D69">IFERROR(IF(G69&lt;&gt;"NA",_xlfn.TEXTJOIN(";",TRUE,_xlfn.UNIQUE(_xlfn.TEXTSPLIT(_xlfn._xlws.FILTER(N:N,I:I=E69),";",TRUE))),_xlfn.UNIQUE(_xlfn._xlws.FILTER(R:R,P:P=E69))),"NA")</f>
        <v>Fungicide</v>
      </c>
      <c r="E69" s="37" t="s">
        <v>8447</v>
      </c>
      <c r="F69" s="37" t="b">
        <v>0</v>
      </c>
      <c r="G69" s="37" t="str" cm="1">
        <f t="array" ref="G69">IFERROR(_xlfn.TEXTJOIN(";",TRUE,_xlfn._xlws.FILTER(J:J,I:I=E69)),"NA")</f>
        <v>NA</v>
      </c>
      <c r="I69" s="37" t="s">
        <v>8580</v>
      </c>
      <c r="J69" s="37" t="s">
        <v>8559</v>
      </c>
      <c r="K69" s="37" t="s">
        <v>324</v>
      </c>
      <c r="L69" s="37" t="s">
        <v>324</v>
      </c>
      <c r="M69" s="37" t="b">
        <v>1</v>
      </c>
      <c r="N69" s="37" t="str" cm="1">
        <f t="array" ref="N69">_xlfn._xlws.FILTER(R:R,P:P=J69)</f>
        <v>Insecticide</v>
      </c>
      <c r="P69" s="37" t="s">
        <v>8581</v>
      </c>
      <c r="R69" s="37" t="s">
        <v>8582</v>
      </c>
    </row>
    <row r="70" spans="1:18" ht="11.1">
      <c r="A70" s="37" t="s">
        <v>8583</v>
      </c>
      <c r="B70" s="37" t="s">
        <v>8584</v>
      </c>
      <c r="C70" s="37" t="s">
        <v>8294</v>
      </c>
      <c r="D70" s="37" t="str" cm="1">
        <f t="array" ref="D70">IFERROR(IF(G70&lt;&gt;"NA",_xlfn.TEXTJOIN(";",TRUE,_xlfn.UNIQUE(_xlfn.TEXTSPLIT(_xlfn._xlws.FILTER(N:N,I:I=E70),";",TRUE))),_xlfn.UNIQUE(_xlfn._xlws.FILTER(R:R,P:P=E70))),"NA")</f>
        <v>Insecticide</v>
      </c>
      <c r="E70" s="37" t="s">
        <v>8450</v>
      </c>
      <c r="F70" s="37" t="b">
        <v>0</v>
      </c>
      <c r="G70" s="37" t="str" cm="1">
        <f t="array" ref="G70">IFERROR(_xlfn.TEXTJOIN(";",TRUE,_xlfn._xlws.FILTER(J:J,I:I=E70)),"NA")</f>
        <v>NA</v>
      </c>
      <c r="I70" s="37" t="s">
        <v>8585</v>
      </c>
      <c r="J70" s="37" t="s">
        <v>8566</v>
      </c>
      <c r="L70" s="37" t="s">
        <v>324</v>
      </c>
      <c r="M70" s="37" t="b">
        <v>1</v>
      </c>
      <c r="N70" s="37" t="str" cm="1">
        <f t="array" ref="N70">_xlfn._xlws.FILTER(R:R,P:P=J70)</f>
        <v>Herbicide</v>
      </c>
      <c r="P70" s="37" t="s">
        <v>8586</v>
      </c>
      <c r="R70" s="37" t="s">
        <v>8381</v>
      </c>
    </row>
    <row r="71" spans="1:18" ht="11.1">
      <c r="A71" s="37" t="s">
        <v>8587</v>
      </c>
      <c r="B71" s="37" t="s">
        <v>8288</v>
      </c>
      <c r="C71" s="37" t="s">
        <v>7479</v>
      </c>
      <c r="D71" s="37" t="str" cm="1">
        <f t="array" ref="D71">IFERROR(IF(G71&lt;&gt;"NA",_xlfn.TEXTJOIN(";",TRUE,_xlfn.UNIQUE(_xlfn.TEXTSPLIT(_xlfn._xlws.FILTER(N:N,I:I=E71),";",TRUE))),_xlfn.UNIQUE(_xlfn._xlws.FILTER(R:R,P:P=E71))),"NA")</f>
        <v>Fungicide</v>
      </c>
      <c r="E71" s="37" t="s">
        <v>8453</v>
      </c>
      <c r="F71" s="37" t="b">
        <v>0</v>
      </c>
      <c r="G71" s="37" t="str" cm="1">
        <f t="array" ref="G71">IFERROR(_xlfn.TEXTJOIN(";",TRUE,_xlfn._xlws.FILTER(J:J,I:I=E71)),"NA")</f>
        <v>NA</v>
      </c>
      <c r="I71" s="37" t="s">
        <v>8588</v>
      </c>
      <c r="J71" s="37" t="s">
        <v>8570</v>
      </c>
      <c r="L71" s="37" t="s">
        <v>324</v>
      </c>
      <c r="M71" s="37" t="b">
        <v>1</v>
      </c>
      <c r="N71" s="37" t="str" cm="1">
        <f t="array" ref="N71">_xlfn._xlws.FILTER(R:R,P:P=J71)</f>
        <v>Insecticide</v>
      </c>
      <c r="P71" s="37" t="s">
        <v>8589</v>
      </c>
      <c r="R71" s="72" t="s">
        <v>7479</v>
      </c>
    </row>
    <row r="72" spans="1:18" ht="11.1">
      <c r="A72" s="37" t="s">
        <v>8590</v>
      </c>
      <c r="B72" s="37" t="s">
        <v>8591</v>
      </c>
      <c r="C72" s="37" t="s">
        <v>8294</v>
      </c>
      <c r="D72" s="37" t="str" cm="1">
        <f t="array" ref="D72">IFERROR(IF(G72&lt;&gt;"NA",_xlfn.TEXTJOIN(";",TRUE,_xlfn.UNIQUE(_xlfn.TEXTSPLIT(_xlfn._xlws.FILTER(N:N,I:I=E72),";",TRUE))),_xlfn.UNIQUE(_xlfn._xlws.FILTER(R:R,P:P=E72))),"NA")</f>
        <v>Insecticide</v>
      </c>
      <c r="E72" s="37" t="s">
        <v>8592</v>
      </c>
      <c r="F72" s="37" t="b">
        <v>1</v>
      </c>
      <c r="G72" s="37" t="str" cm="1">
        <f t="array" ref="G72">IFERROR(_xlfn.TEXTJOIN(";",TRUE,_xlfn._xlws.FILTER(J:J,I:I=E72)),"NA")</f>
        <v>pirimiphos- methyl</v>
      </c>
      <c r="I72" s="37" t="s">
        <v>8391</v>
      </c>
      <c r="J72" s="37" t="s">
        <v>8573</v>
      </c>
      <c r="L72" s="37" t="s">
        <v>324</v>
      </c>
      <c r="M72" s="37" t="b">
        <v>1</v>
      </c>
      <c r="N72" s="37" t="str" cm="1">
        <f t="array" ref="N72">_xlfn._xlws.FILTER(R:R,P:P=J72)</f>
        <v>Fungicide</v>
      </c>
      <c r="P72" s="37" t="s">
        <v>8593</v>
      </c>
      <c r="R72" s="72" t="s">
        <v>8294</v>
      </c>
    </row>
    <row r="73" spans="1:18" ht="11.1">
      <c r="A73" s="37" t="s">
        <v>8594</v>
      </c>
      <c r="B73" s="37" t="s">
        <v>8288</v>
      </c>
      <c r="C73" s="37" t="s">
        <v>8294</v>
      </c>
      <c r="D73" s="37" t="str" cm="1">
        <f t="array" ref="D73">IFERROR(IF(G73&lt;&gt;"NA",_xlfn.TEXTJOIN(";",TRUE,_xlfn.UNIQUE(_xlfn.TEXTSPLIT(_xlfn._xlws.FILTER(N:N,I:I=E73),";",TRUE))),_xlfn.UNIQUE(_xlfn._xlws.FILTER(R:R,P:P=E73))),"NA")</f>
        <v>Insecticide</v>
      </c>
      <c r="E73" s="37" t="s">
        <v>8456</v>
      </c>
      <c r="F73" s="37" t="b">
        <v>0</v>
      </c>
      <c r="G73" s="37" t="str" cm="1">
        <f t="array" ref="G73">IFERROR(_xlfn.TEXTJOIN(";",TRUE,_xlfn._xlws.FILTER(J:J,I:I=E73)),"NA")</f>
        <v>NA</v>
      </c>
      <c r="I73" s="37" t="s">
        <v>8551</v>
      </c>
      <c r="J73" s="37" t="s">
        <v>8577</v>
      </c>
      <c r="L73" s="37" t="s">
        <v>324</v>
      </c>
      <c r="M73" s="37" t="b">
        <v>1</v>
      </c>
      <c r="N73" s="37" t="str" cm="1">
        <f t="array" ref="N73">_xlfn._xlws.FILTER(R:R,P:P=J73)</f>
        <v>Insecticide</v>
      </c>
      <c r="P73" s="37" t="s">
        <v>8595</v>
      </c>
      <c r="R73" s="72" t="s">
        <v>8294</v>
      </c>
    </row>
    <row r="74" spans="1:18" ht="11.1">
      <c r="A74" s="37" t="s">
        <v>8596</v>
      </c>
      <c r="B74" s="37" t="s">
        <v>8288</v>
      </c>
      <c r="C74" s="37" t="s">
        <v>8294</v>
      </c>
      <c r="D74" s="37" t="str" cm="1">
        <f t="array" ref="D74">IFERROR(IF(G74&lt;&gt;"NA",_xlfn.TEXTJOIN(";",TRUE,_xlfn.UNIQUE(_xlfn.TEXTSPLIT(_xlfn._xlws.FILTER(N:N,I:I=E74),";",TRUE))),_xlfn.UNIQUE(_xlfn._xlws.FILTER(R:R,P:P=E74))),"NA")</f>
        <v>Insecticide</v>
      </c>
      <c r="E74" s="37" t="s">
        <v>8459</v>
      </c>
      <c r="F74" s="37" t="b">
        <v>0</v>
      </c>
      <c r="G74" s="37" t="str" cm="1">
        <f t="array" ref="G74">IFERROR(_xlfn.TEXTJOIN(";",TRUE,_xlfn._xlws.FILTER(J:J,I:I=E74)),"NA")</f>
        <v>NA</v>
      </c>
      <c r="I74" s="37" t="s">
        <v>8554</v>
      </c>
      <c r="J74" s="37" t="s">
        <v>8577</v>
      </c>
      <c r="L74" s="37" t="s">
        <v>324</v>
      </c>
      <c r="M74" s="37" t="b">
        <v>1</v>
      </c>
      <c r="N74" s="37" t="str" cm="1">
        <f t="array" ref="N74">_xlfn._xlws.FILTER(R:R,P:P=J74)</f>
        <v>Insecticide</v>
      </c>
      <c r="P74" s="37" t="s">
        <v>8597</v>
      </c>
      <c r="R74" s="72" t="s">
        <v>8530</v>
      </c>
    </row>
    <row r="75" spans="1:18" ht="11.1">
      <c r="A75" s="37" t="s">
        <v>8598</v>
      </c>
      <c r="B75" s="37" t="s">
        <v>8599</v>
      </c>
      <c r="C75" s="37" t="s">
        <v>7479</v>
      </c>
      <c r="D75" s="37" t="str" cm="1">
        <f t="array" ref="D75">IFERROR(IF(G75&lt;&gt;"NA",_xlfn.TEXTJOIN(";",TRUE,_xlfn.UNIQUE(_xlfn.TEXTSPLIT(_xlfn._xlws.FILTER(N:N,I:I=E75),";",TRUE))),_xlfn.UNIQUE(_xlfn._xlws.FILTER(R:R,P:P=E75))),"NA")</f>
        <v>Fungicide</v>
      </c>
      <c r="E75" s="37" t="s">
        <v>8470</v>
      </c>
      <c r="F75" s="37" t="b">
        <v>0</v>
      </c>
      <c r="G75" s="37" t="str" cm="1">
        <f t="array" ref="G75">IFERROR(_xlfn.TEXTJOIN(";",TRUE,_xlfn._xlws.FILTER(J:J,I:I=E75)),"NA")</f>
        <v>NA</v>
      </c>
      <c r="I75" s="37" t="s">
        <v>8600</v>
      </c>
      <c r="J75" s="37" t="s">
        <v>8577</v>
      </c>
      <c r="L75" s="37" t="s">
        <v>324</v>
      </c>
      <c r="M75" s="37" t="b">
        <v>1</v>
      </c>
      <c r="N75" s="37" t="str" cm="1">
        <f t="array" ref="N75">_xlfn._xlws.FILTER(R:R,P:P=J75)</f>
        <v>Insecticide</v>
      </c>
      <c r="P75" s="37" t="s">
        <v>8601</v>
      </c>
      <c r="R75" s="72" t="s">
        <v>7479</v>
      </c>
    </row>
    <row r="76" spans="1:18" ht="11.1">
      <c r="A76" s="37" t="s">
        <v>8602</v>
      </c>
      <c r="B76" s="37" t="s">
        <v>8288</v>
      </c>
      <c r="C76" s="37" t="s">
        <v>8294</v>
      </c>
      <c r="D76" s="37" t="str" cm="1">
        <f t="array" ref="D76">IFERROR(IF(G76&lt;&gt;"NA",_xlfn.TEXTJOIN(";",TRUE,_xlfn.UNIQUE(_xlfn.TEXTSPLIT(_xlfn._xlws.FILTER(N:N,I:I=E76),";",TRUE))),_xlfn.UNIQUE(_xlfn._xlws.FILTER(R:R,P:P=E76))),"NA")</f>
        <v>Insecticide</v>
      </c>
      <c r="E76" s="37" t="s">
        <v>8474</v>
      </c>
      <c r="F76" s="37" t="b">
        <v>0</v>
      </c>
      <c r="G76" s="37" t="str" cm="1">
        <f t="array" ref="G76">IFERROR(_xlfn.TEXTJOIN(";",TRUE,_xlfn._xlws.FILTER(J:J,I:I=E76)),"NA")</f>
        <v>NA</v>
      </c>
      <c r="I76" s="37" t="s">
        <v>8603</v>
      </c>
      <c r="J76" s="37" t="s">
        <v>8589</v>
      </c>
      <c r="L76" s="37" t="s">
        <v>324</v>
      </c>
      <c r="M76" s="37" t="b">
        <v>1</v>
      </c>
      <c r="N76" s="37" t="str" cm="1">
        <f t="array" ref="N76">_xlfn._xlws.FILTER(R:R,P:P=J76)</f>
        <v>Fungicide</v>
      </c>
      <c r="P76" s="37" t="s">
        <v>8604</v>
      </c>
      <c r="R76" s="72" t="s">
        <v>8605</v>
      </c>
    </row>
    <row r="77" spans="1:18" ht="11.1">
      <c r="A77" s="37" t="s">
        <v>8606</v>
      </c>
      <c r="B77" s="37" t="s">
        <v>8607</v>
      </c>
      <c r="C77" s="37" t="s">
        <v>2851</v>
      </c>
      <c r="D77" s="37" t="str" cm="1">
        <f t="array" ref="D77">IFERROR(IF(G77&lt;&gt;"NA",_xlfn.TEXTJOIN(";",TRUE,_xlfn.UNIQUE(_xlfn.TEXTSPLIT(_xlfn._xlws.FILTER(N:N,I:I=E77),";",TRUE))),_xlfn.UNIQUE(_xlfn._xlws.FILTER(R:R,P:P=E77))),"NA")</f>
        <v>Soil Inoculation</v>
      </c>
      <c r="E77" s="37" t="s">
        <v>8424</v>
      </c>
      <c r="F77" s="37" t="b">
        <v>1</v>
      </c>
      <c r="G77" s="37" t="str" cm="1">
        <f t="array" ref="G77">IFERROR(_xlfn.TEXTJOIN(";",TRUE,_xlfn._xlws.FILTER(J:J,I:I=E77)),"NA")</f>
        <v>Azospirillum spp.</v>
      </c>
      <c r="I77" s="37" t="s">
        <v>8608</v>
      </c>
      <c r="J77" s="37" t="s">
        <v>8595</v>
      </c>
      <c r="L77" s="37" t="s">
        <v>324</v>
      </c>
      <c r="M77" s="37" t="b">
        <v>1</v>
      </c>
      <c r="N77" s="37" t="str" cm="1">
        <f t="array" ref="N77">_xlfn._xlws.FILTER(R:R,P:P=J77)</f>
        <v>Insecticide</v>
      </c>
      <c r="P77" s="37" t="s">
        <v>8609</v>
      </c>
      <c r="R77" s="72" t="s">
        <v>8315</v>
      </c>
    </row>
    <row r="78" spans="1:18" ht="11.1">
      <c r="A78" s="37" t="s">
        <v>8610</v>
      </c>
      <c r="B78" s="37" t="s">
        <v>8611</v>
      </c>
      <c r="C78" s="37" t="s">
        <v>8278</v>
      </c>
      <c r="D78" s="37" t="str" cm="1">
        <f t="array" ref="D78">IFERROR(IF(G78&lt;&gt;"NA",_xlfn.TEXTJOIN(";",TRUE,_xlfn.UNIQUE(_xlfn.TEXTSPLIT(_xlfn._xlws.FILTER(N:N,I:I=E78),";",TRUE))),_xlfn.UNIQUE(_xlfn._xlws.FILTER(R:R,P:P=E78))),"NA")</f>
        <v>Herbicide</v>
      </c>
      <c r="E78" s="37" t="s">
        <v>8612</v>
      </c>
      <c r="F78" s="37" t="b">
        <v>1</v>
      </c>
      <c r="G78" s="37" t="str" cm="1">
        <f t="array" ref="G78">IFERROR(_xlfn.TEXTJOIN(";",TRUE,_xlfn._xlws.FILTER(J:J,I:I=E78)),"NA")</f>
        <v>glyphosate</v>
      </c>
      <c r="I78" s="37" t="s">
        <v>8613</v>
      </c>
      <c r="J78" s="37" t="s">
        <v>8595</v>
      </c>
      <c r="L78" s="37" t="s">
        <v>324</v>
      </c>
      <c r="M78" s="37" t="b">
        <v>1</v>
      </c>
      <c r="N78" s="37" t="str" cm="1">
        <f t="array" ref="N78">_xlfn._xlws.FILTER(R:R,P:P=J78)</f>
        <v>Insecticide</v>
      </c>
      <c r="P78" s="37" t="s">
        <v>8614</v>
      </c>
      <c r="R78" s="72" t="s">
        <v>8278</v>
      </c>
    </row>
    <row r="79" spans="1:18" ht="11.1">
      <c r="A79" s="37" t="s">
        <v>8615</v>
      </c>
      <c r="B79" s="37" t="s">
        <v>8616</v>
      </c>
      <c r="C79" s="37" t="s">
        <v>8278</v>
      </c>
      <c r="D79" s="37" t="str" cm="1">
        <f t="array" ref="D79">IFERROR(IF(G79&lt;&gt;"NA",_xlfn.TEXTJOIN(";",TRUE,_xlfn.UNIQUE(_xlfn.TEXTSPLIT(_xlfn._xlws.FILTER(N:N,I:I=E79),";",TRUE))),_xlfn.UNIQUE(_xlfn._xlws.FILTER(R:R,P:P=E79))),"NA")</f>
        <v>Herbicide</v>
      </c>
      <c r="E79" s="37" t="s">
        <v>8483</v>
      </c>
      <c r="F79" s="37" t="b">
        <v>0</v>
      </c>
      <c r="G79" s="37" t="str" cm="1">
        <f t="array" ref="G79">IFERROR(_xlfn.TEXTJOIN(";",TRUE,_xlfn._xlws.FILTER(J:J,I:I=E79)),"NA")</f>
        <v>NA</v>
      </c>
      <c r="I79" s="37" t="s">
        <v>8617</v>
      </c>
      <c r="J79" s="37" t="s">
        <v>8595</v>
      </c>
      <c r="L79" s="37" t="s">
        <v>324</v>
      </c>
      <c r="M79" s="37" t="b">
        <v>1</v>
      </c>
      <c r="N79" s="37" t="str" cm="1">
        <f t="array" ref="N79">_xlfn._xlws.FILTER(R:R,P:P=J79)</f>
        <v>Insecticide</v>
      </c>
      <c r="P79" s="37" t="s">
        <v>8618</v>
      </c>
      <c r="R79" s="72" t="s">
        <v>8294</v>
      </c>
    </row>
    <row r="80" spans="1:18" ht="11.1">
      <c r="A80" s="37" t="s">
        <v>8619</v>
      </c>
      <c r="B80" s="37" t="s">
        <v>8288</v>
      </c>
      <c r="C80" s="37" t="s">
        <v>8294</v>
      </c>
      <c r="D80" s="37" t="str" cm="1">
        <f t="array" ref="D80">IFERROR(IF(G80&lt;&gt;"NA",_xlfn.TEXTJOIN(";",TRUE,_xlfn.UNIQUE(_xlfn.TEXTSPLIT(_xlfn._xlws.FILTER(N:N,I:I=E80),";",TRUE))),_xlfn.UNIQUE(_xlfn._xlws.FILTER(R:R,P:P=E80))),"NA")</f>
        <v>Insecticide</v>
      </c>
      <c r="E80" s="37" t="s">
        <v>8521</v>
      </c>
      <c r="F80" s="37" t="b">
        <v>0</v>
      </c>
      <c r="G80" s="37" t="str" cm="1">
        <f t="array" ref="G80">IFERROR(_xlfn.TEXTJOIN(";",TRUE,_xlfn._xlws.FILTER(J:J,I:I=E80)),"NA")</f>
        <v>NA</v>
      </c>
      <c r="I80" s="37" t="s">
        <v>8354</v>
      </c>
      <c r="J80" s="37" t="s">
        <v>8597</v>
      </c>
      <c r="K80" s="37" t="s">
        <v>324</v>
      </c>
      <c r="M80" s="37" t="b">
        <v>1</v>
      </c>
      <c r="N80" s="37" t="str" cm="1">
        <f t="array" ref="N80">_xlfn._xlws.FILTER(R:R,P:P=J80)</f>
        <v>Antibiotic</v>
      </c>
      <c r="P80" s="37" t="s">
        <v>8620</v>
      </c>
      <c r="R80" s="72" t="s">
        <v>7479</v>
      </c>
    </row>
    <row r="81" spans="1:18" ht="11.1">
      <c r="A81" s="37" t="s">
        <v>8621</v>
      </c>
      <c r="B81" s="37" t="s">
        <v>8622</v>
      </c>
      <c r="C81" s="37" t="s">
        <v>8375</v>
      </c>
      <c r="D81" s="37" t="str" cm="1">
        <f t="array" ref="D81">IFERROR(IF(G81&lt;&gt;"NA",_xlfn.TEXTJOIN(";",TRUE,_xlfn.UNIQUE(_xlfn.TEXTSPLIT(_xlfn._xlws.FILTER(N:N,I:I=E81),";",TRUE))),_xlfn.UNIQUE(_xlfn._xlws.FILTER(R:R,P:P=E81))),"NA")</f>
        <v>Vaccine</v>
      </c>
      <c r="E81" s="37" t="s">
        <v>8623</v>
      </c>
      <c r="F81" s="37" t="b">
        <v>1</v>
      </c>
      <c r="G81" s="37" t="str" cm="1">
        <f t="array" ref="G81">IFERROR(_xlfn.TEXTJOIN(";",TRUE,_xlfn._xlws.FILTER(J:J,I:I=E81)),"NA")</f>
        <v>Clostridium perfringens toxoids;Clostridium septicum toxoid;Clostridium novyi toxoid;Clostridium chauvoei toxoid;Clostridium tetani toxoid</v>
      </c>
      <c r="I81" s="37" t="s">
        <v>8540</v>
      </c>
      <c r="J81" s="37" t="s">
        <v>8601</v>
      </c>
      <c r="L81" s="37" t="s">
        <v>324</v>
      </c>
      <c r="M81" s="37" t="b">
        <v>1</v>
      </c>
      <c r="N81" s="37" t="str" cm="1">
        <f t="array" ref="N81">_xlfn._xlws.FILTER(R:R,P:P=J81)</f>
        <v>Fungicide</v>
      </c>
      <c r="P81" s="37" t="s">
        <v>8624</v>
      </c>
      <c r="R81" s="37" t="s">
        <v>8332</v>
      </c>
    </row>
    <row r="82" spans="1:18" ht="11.1">
      <c r="A82" s="37" t="s">
        <v>8625</v>
      </c>
      <c r="B82" s="37" t="s">
        <v>8626</v>
      </c>
      <c r="C82" s="37" t="s">
        <v>8278</v>
      </c>
      <c r="D82" s="37" t="str" cm="1">
        <f t="array" ref="D82">IFERROR(IF(G82&lt;&gt;"NA",_xlfn.TEXTJOIN(";",TRUE,_xlfn.UNIQUE(_xlfn.TEXTSPLIT(_xlfn._xlws.FILTER(N:N,I:I=E82),";",TRUE))),_xlfn.UNIQUE(_xlfn._xlws.FILTER(R:R,P:P=E82))),"NA")</f>
        <v>Herbicide</v>
      </c>
      <c r="E82" s="37" t="s">
        <v>8446</v>
      </c>
      <c r="F82" s="37" t="b">
        <v>1</v>
      </c>
      <c r="G82" s="37" t="str" cm="1">
        <f t="array" ref="G82">IFERROR(_xlfn.TEXTJOIN(";",TRUE,_xlfn._xlws.FILTER(J:J,I:I=E82)),"NA")</f>
        <v>bensulfuron-methyl</v>
      </c>
      <c r="I82" s="37" t="s">
        <v>8627</v>
      </c>
      <c r="J82" s="37" t="s">
        <v>8614</v>
      </c>
      <c r="L82" s="37" t="s">
        <v>324</v>
      </c>
      <c r="M82" s="37" t="b">
        <v>1</v>
      </c>
      <c r="N82" s="37" t="str" cm="1">
        <f t="array" ref="N82">_xlfn._xlws.FILTER(R:R,P:P=J82)</f>
        <v>Herbicide</v>
      </c>
      <c r="P82" s="37" t="s">
        <v>8628</v>
      </c>
      <c r="R82" s="72" t="s">
        <v>8278</v>
      </c>
    </row>
    <row r="83" spans="1:18" ht="11.1">
      <c r="A83" s="37" t="s">
        <v>8629</v>
      </c>
      <c r="B83" s="37" t="s">
        <v>8630</v>
      </c>
      <c r="C83" s="37" t="s">
        <v>7479</v>
      </c>
      <c r="D83" s="37" t="str" cm="1">
        <f t="array" ref="D83">IFERROR(IF(G83&lt;&gt;"NA",_xlfn.TEXTJOIN(";",TRUE,_xlfn.UNIQUE(_xlfn.TEXTSPLIT(_xlfn._xlws.FILTER(N:N,I:I=E83),";",TRUE))),_xlfn.UNIQUE(_xlfn._xlws.FILTER(R:R,P:P=E83))),"NA")</f>
        <v>Fungicide</v>
      </c>
      <c r="E83" s="37" t="s">
        <v>8534</v>
      </c>
      <c r="F83" s="37" t="b">
        <v>0</v>
      </c>
      <c r="G83" s="37" t="str" cm="1">
        <f t="array" ref="G83">IFERROR(_xlfn.TEXTJOIN(";",TRUE,_xlfn._xlws.FILTER(J:J,I:I=E83)),"NA")</f>
        <v>NA</v>
      </c>
      <c r="I83" s="37" t="s">
        <v>8497</v>
      </c>
      <c r="J83" s="37" t="s">
        <v>8618</v>
      </c>
      <c r="L83" s="37" t="s">
        <v>324</v>
      </c>
      <c r="M83" s="37" t="b">
        <v>1</v>
      </c>
      <c r="N83" s="37" t="str" cm="1">
        <f t="array" ref="N83">_xlfn._xlws.FILTER(R:R,P:P=J83)</f>
        <v>Insecticide</v>
      </c>
      <c r="P83" s="37" t="s">
        <v>8631</v>
      </c>
      <c r="R83" s="72" t="s">
        <v>8278</v>
      </c>
    </row>
    <row r="84" spans="1:18" ht="11.1">
      <c r="A84" s="37" t="s">
        <v>8632</v>
      </c>
      <c r="B84" s="37" t="s">
        <v>8633</v>
      </c>
      <c r="C84" s="37" t="s">
        <v>8328</v>
      </c>
      <c r="D84" s="37" t="str" cm="1">
        <f t="array" ref="D84">IFERROR(IF(G84&lt;&gt;"NA",_xlfn.TEXTJOIN(";",TRUE,_xlfn.UNIQUE(_xlfn.TEXTSPLIT(_xlfn._xlws.FILTER(N:N,I:I=E84),";",TRUE))),_xlfn.UNIQUE(_xlfn._xlws.FILTER(R:R,P:P=E84))),"NA")</f>
        <v>Antibiotic</v>
      </c>
      <c r="E84" s="37" t="s">
        <v>8634</v>
      </c>
      <c r="F84" s="37" t="b">
        <v>1</v>
      </c>
      <c r="G84" s="37" t="str" cm="1">
        <f t="array" ref="G84">IFERROR(_xlfn.TEXTJOIN(";",TRUE,_xlfn._xlws.FILTER(J:J,I:I=E84)),"NA")</f>
        <v>salinomycin</v>
      </c>
      <c r="I84" s="37" t="s">
        <v>8386</v>
      </c>
      <c r="J84" s="37" t="s">
        <v>8620</v>
      </c>
      <c r="L84" s="37" t="s">
        <v>324</v>
      </c>
      <c r="M84" s="37" t="b">
        <v>1</v>
      </c>
      <c r="N84" s="37" t="str" cm="1">
        <f t="array" ref="N84">_xlfn._xlws.FILTER(R:R,P:P=J84)</f>
        <v>Fungicide</v>
      </c>
      <c r="P84" s="37" t="s">
        <v>8635</v>
      </c>
      <c r="R84" s="72" t="s">
        <v>8278</v>
      </c>
    </row>
    <row r="85" spans="1:18" ht="11.1">
      <c r="A85" s="37" t="s">
        <v>8636</v>
      </c>
      <c r="B85" s="37" t="s">
        <v>8637</v>
      </c>
      <c r="C85" s="37" t="s">
        <v>8278</v>
      </c>
      <c r="D85" s="37" t="str" cm="1">
        <f t="array" ref="D85">IFERROR(IF(G85&lt;&gt;"NA",_xlfn.TEXTJOIN(";",TRUE,_xlfn.UNIQUE(_xlfn.TEXTSPLIT(_xlfn._xlws.FILTER(N:N,I:I=E85),";",TRUE))),_xlfn.UNIQUE(_xlfn._xlws.FILTER(R:R,P:P=E85))),"NA")</f>
        <v>Herbicide</v>
      </c>
      <c r="E85" s="37" t="s">
        <v>8638</v>
      </c>
      <c r="F85" s="37" t="b">
        <v>1</v>
      </c>
      <c r="G85" s="37" t="str" cm="1">
        <f t="array" ref="G85">IFERROR(_xlfn.TEXTJOIN(";",TRUE,_xlfn._xlws.FILTER(J:J,I:I=E85)),"NA")</f>
        <v>atrazine</v>
      </c>
      <c r="I85" s="37" t="s">
        <v>8639</v>
      </c>
      <c r="J85" s="37" t="s">
        <v>8640</v>
      </c>
      <c r="L85" s="37" t="s">
        <v>324</v>
      </c>
      <c r="M85" s="37" t="b">
        <v>1</v>
      </c>
      <c r="N85" s="37" t="str" cm="1">
        <f t="array" ref="N85">_xlfn._xlws.FILTER(R:R,P:P=J85)</f>
        <v>Insecticide</v>
      </c>
      <c r="P85" s="37" t="s">
        <v>8641</v>
      </c>
      <c r="R85" s="72" t="s">
        <v>8278</v>
      </c>
    </row>
    <row r="86" spans="1:18" ht="11.1">
      <c r="A86" s="37" t="s">
        <v>8642</v>
      </c>
      <c r="B86" s="37" t="s">
        <v>8643</v>
      </c>
      <c r="C86" s="37" t="s">
        <v>8278</v>
      </c>
      <c r="D86" s="37" t="str" cm="1">
        <f t="array" ref="D86">IFERROR(IF(G86&lt;&gt;"NA",_xlfn.TEXTJOIN(";",TRUE,_xlfn.UNIQUE(_xlfn.TEXTSPLIT(_xlfn._xlws.FILTER(N:N,I:I=E86),";",TRUE))),_xlfn.UNIQUE(_xlfn._xlws.FILTER(R:R,P:P=E86))),"NA")</f>
        <v>Herbicide</v>
      </c>
      <c r="E86" s="37" t="s">
        <v>8644</v>
      </c>
      <c r="F86" s="37" t="b">
        <v>1</v>
      </c>
      <c r="G86" s="37" t="str" cm="1">
        <f t="array" ref="G86">IFERROR(_xlfn.TEXTJOIN(";",TRUE,_xlfn._xlws.FILTER(J:J,I:I=E86)),"NA")</f>
        <v>paraquat dichloride</v>
      </c>
      <c r="I86" s="37" t="s">
        <v>8289</v>
      </c>
      <c r="J86" s="37" t="s">
        <v>8645</v>
      </c>
      <c r="L86" s="37" t="s">
        <v>324</v>
      </c>
      <c r="M86" s="37" t="b">
        <v>0</v>
      </c>
      <c r="N86" s="37" t="str" cm="1">
        <f t="array" ref="N86">_xlfn._xlws.FILTER(R:R,P:P=J86)</f>
        <v>Soil Inoculation</v>
      </c>
      <c r="P86" s="37" t="s">
        <v>8646</v>
      </c>
      <c r="R86" s="72" t="s">
        <v>8294</v>
      </c>
    </row>
    <row r="87" spans="1:18" ht="11.1">
      <c r="A87" s="37" t="s">
        <v>8647</v>
      </c>
      <c r="B87" s="37" t="s">
        <v>8648</v>
      </c>
      <c r="C87" s="37" t="s">
        <v>8278</v>
      </c>
      <c r="D87" s="37" t="str" cm="1">
        <f t="array" ref="D87">IFERROR(IF(G87&lt;&gt;"NA",_xlfn.TEXTJOIN(";",TRUE,_xlfn.UNIQUE(_xlfn.TEXTSPLIT(_xlfn._xlws.FILTER(N:N,I:I=E87),";",TRUE))),_xlfn.UNIQUE(_xlfn._xlws.FILTER(R:R,P:P=E87))),"NA")</f>
        <v>Herbicide</v>
      </c>
      <c r="E87" s="37" t="s">
        <v>8318</v>
      </c>
      <c r="F87" s="37" t="b">
        <v>1</v>
      </c>
      <c r="G87" s="37" t="str" cm="1">
        <f t="array" ref="G87">IFERROR(_xlfn.TEXTJOIN(";",TRUE,_xlfn._xlws.FILTER(J:J,I:I=E87)),"NA")</f>
        <v>alachlor</v>
      </c>
      <c r="I87" s="37" t="s">
        <v>8649</v>
      </c>
      <c r="J87" s="37" t="s">
        <v>8650</v>
      </c>
      <c r="L87" s="37" t="s">
        <v>324</v>
      </c>
      <c r="M87" s="37" t="b">
        <v>0</v>
      </c>
      <c r="N87" s="37" t="str" cm="1">
        <f t="array" ref="N87">_xlfn._xlws.FILTER(R:R,P:P=J87)</f>
        <v>Soil Inoculation</v>
      </c>
      <c r="P87" s="37" t="s">
        <v>8651</v>
      </c>
      <c r="R87" s="72" t="s">
        <v>8294</v>
      </c>
    </row>
    <row r="88" spans="1:18" ht="11.1">
      <c r="A88" s="37" t="s">
        <v>8652</v>
      </c>
      <c r="B88" s="37" t="s">
        <v>8653</v>
      </c>
      <c r="C88" s="37" t="s">
        <v>8278</v>
      </c>
      <c r="D88" s="37" t="str" cm="1">
        <f t="array" ref="D88">IFERROR(IF(G88&lt;&gt;"NA",_xlfn.TEXTJOIN(";",TRUE,_xlfn.UNIQUE(_xlfn.TEXTSPLIT(_xlfn._xlws.FILTER(N:N,I:I=E88),";",TRUE))),_xlfn.UNIQUE(_xlfn._xlws.FILTER(R:R,P:P=E88))),"NA")</f>
        <v>Herbicide</v>
      </c>
      <c r="E88" s="37" t="s">
        <v>8654</v>
      </c>
      <c r="F88" s="37" t="b">
        <v>1</v>
      </c>
      <c r="G88" s="37" t="str" cm="1">
        <f t="array" ref="G88">IFERROR(_xlfn.TEXTJOIN(";",TRUE,_xlfn._xlws.FILTER(J:J,I:I=E88)),"NA")</f>
        <v>paraquat dichloride</v>
      </c>
      <c r="I88" s="37" t="s">
        <v>8649</v>
      </c>
      <c r="J88" s="37" t="s">
        <v>8655</v>
      </c>
      <c r="L88" s="37" t="s">
        <v>324</v>
      </c>
      <c r="M88" s="37" t="b">
        <v>0</v>
      </c>
      <c r="N88" s="37" t="str" cm="1">
        <f t="array" ref="N88">_xlfn._xlws.FILTER(R:R,P:P=J88)</f>
        <v>Soil Inoculation</v>
      </c>
      <c r="P88" s="37" t="s">
        <v>8640</v>
      </c>
      <c r="R88" s="72" t="s">
        <v>8294</v>
      </c>
    </row>
    <row r="89" spans="1:18" ht="11.1">
      <c r="A89" s="37" t="s">
        <v>8656</v>
      </c>
      <c r="B89" s="37" t="s">
        <v>8657</v>
      </c>
      <c r="C89" s="37" t="s">
        <v>8294</v>
      </c>
      <c r="D89" s="37" t="str" cm="1">
        <f t="array" ref="D89">IFERROR(IF(G89&lt;&gt;"NA",_xlfn.TEXTJOIN(";",TRUE,_xlfn.UNIQUE(_xlfn.TEXTSPLIT(_xlfn._xlws.FILTER(N:N,I:I=E89),";",TRUE))),_xlfn.UNIQUE(_xlfn._xlws.FILTER(R:R,P:P=E89))),"NA")</f>
        <v>Insecticide</v>
      </c>
      <c r="E89" s="37" t="s">
        <v>8545</v>
      </c>
      <c r="F89" s="37" t="b">
        <v>0</v>
      </c>
      <c r="G89" s="37" t="str" cm="1">
        <f t="array" ref="G89">IFERROR(_xlfn.TEXTJOIN(";",TRUE,_xlfn._xlws.FILTER(J:J,I:I=E89)),"NA")</f>
        <v>NA</v>
      </c>
      <c r="I89" s="37" t="s">
        <v>8649</v>
      </c>
      <c r="J89" s="37" t="s">
        <v>8658</v>
      </c>
      <c r="L89" s="37" t="s">
        <v>324</v>
      </c>
      <c r="M89" s="37" t="b">
        <v>0</v>
      </c>
      <c r="N89" s="37" t="str" cm="1">
        <f t="array" ref="N89">_xlfn._xlws.FILTER(R:R,P:P=J89)</f>
        <v>Soil Inoculation</v>
      </c>
      <c r="P89" s="37" t="s">
        <v>8659</v>
      </c>
      <c r="R89" s="72" t="s">
        <v>8433</v>
      </c>
    </row>
    <row r="90" spans="1:18" ht="11.1">
      <c r="A90" s="37" t="s">
        <v>8660</v>
      </c>
      <c r="B90" s="37" t="s">
        <v>8661</v>
      </c>
      <c r="C90" s="37" t="s">
        <v>8294</v>
      </c>
      <c r="D90" s="37" t="str" cm="1">
        <f t="array" ref="D90">IFERROR(IF(G90&lt;&gt;"NA",_xlfn.TEXTJOIN(";",TRUE,_xlfn.UNIQUE(_xlfn.TEXTSPLIT(_xlfn._xlws.FILTER(N:N,I:I=E90),";",TRUE))),_xlfn.UNIQUE(_xlfn._xlws.FILTER(R:R,P:P=E90))),"NA")</f>
        <v>Insecticide</v>
      </c>
      <c r="E90" s="37" t="s">
        <v>8548</v>
      </c>
      <c r="F90" s="37" t="b">
        <v>1</v>
      </c>
      <c r="G90" s="37" t="str" cm="1">
        <f t="array" ref="G90">IFERROR(_xlfn.TEXTJOIN(";",TRUE,_xlfn._xlws.FILTER(J:J,I:I=E90)),"NA")</f>
        <v>cypermethrin</v>
      </c>
      <c r="I90" s="37" t="s">
        <v>8524</v>
      </c>
      <c r="J90" s="37" t="s">
        <v>8662</v>
      </c>
      <c r="L90" s="37" t="s">
        <v>324</v>
      </c>
      <c r="M90" s="37" t="b">
        <v>0</v>
      </c>
      <c r="N90" s="37" t="str" cm="1">
        <f t="array" ref="N90">_xlfn._xlws.FILTER(R:R,P:P=J90)</f>
        <v>Soil Inoculation</v>
      </c>
      <c r="P90" s="37" t="s">
        <v>8663</v>
      </c>
      <c r="R90" s="72" t="s">
        <v>8433</v>
      </c>
    </row>
    <row r="91" spans="1:18" ht="11.1">
      <c r="A91" s="37" t="s">
        <v>8664</v>
      </c>
      <c r="B91" s="37" t="s">
        <v>8665</v>
      </c>
      <c r="C91" s="37" t="s">
        <v>8294</v>
      </c>
      <c r="D91" s="37" t="str" cm="1">
        <f t="array" ref="D91">IFERROR(IF(G91&lt;&gt;"NA",_xlfn.TEXTJOIN(";",TRUE,_xlfn.UNIQUE(_xlfn.TEXTSPLIT(_xlfn._xlws.FILTER(N:N,I:I=E91),";",TRUE))),_xlfn.UNIQUE(_xlfn._xlws.FILTER(R:R,P:P=E91))),"NA")</f>
        <v>Insecticide</v>
      </c>
      <c r="E91" s="37" t="s">
        <v>8551</v>
      </c>
      <c r="F91" s="37" t="b">
        <v>1</v>
      </c>
      <c r="G91" s="37" t="str" cm="1">
        <f t="array" ref="G91">IFERROR(_xlfn.TEXTJOIN(";",TRUE,_xlfn._xlws.FILTER(J:J,I:I=E91)),"NA")</f>
        <v>cypermethrin;dimethoate</v>
      </c>
      <c r="I91" s="37" t="s">
        <v>8410</v>
      </c>
      <c r="J91" s="37" t="s">
        <v>8662</v>
      </c>
      <c r="L91" s="37" t="s">
        <v>324</v>
      </c>
      <c r="M91" s="37" t="b">
        <v>0</v>
      </c>
      <c r="N91" s="37" t="str" cm="1">
        <f t="array" ref="N91">_xlfn._xlws.FILTER(R:R,P:P=J91)</f>
        <v>Soil Inoculation</v>
      </c>
      <c r="P91" s="37" t="s">
        <v>8645</v>
      </c>
      <c r="R91" s="37" t="s">
        <v>8286</v>
      </c>
    </row>
    <row r="92" spans="1:18" ht="11.1">
      <c r="A92" s="37" t="s">
        <v>8666</v>
      </c>
      <c r="B92" s="37" t="s">
        <v>8554</v>
      </c>
      <c r="C92" s="37" t="s">
        <v>8294</v>
      </c>
      <c r="D92" s="37" t="str" cm="1">
        <f t="array" ref="D92">IFERROR(IF(G92&lt;&gt;"NA",_xlfn.TEXTJOIN(";",TRUE,_xlfn.UNIQUE(_xlfn.TEXTSPLIT(_xlfn._xlws.FILTER(N:N,I:I=E92),";",TRUE))),_xlfn.UNIQUE(_xlfn._xlws.FILTER(R:R,P:P=E92))),"NA")</f>
        <v>Insecticide</v>
      </c>
      <c r="E92" s="37" t="s">
        <v>8554</v>
      </c>
      <c r="F92" s="37" t="b">
        <v>1</v>
      </c>
      <c r="G92" s="37" t="str" cm="1">
        <f t="array" ref="G92">IFERROR(_xlfn.TEXTJOIN(";",TRUE,_xlfn._xlws.FILTER(J:J,I:I=E92)),"NA")</f>
        <v>cypermethrin;dimethoate</v>
      </c>
      <c r="I92" s="37" t="s">
        <v>8649</v>
      </c>
      <c r="J92" s="37" t="s">
        <v>8662</v>
      </c>
      <c r="L92" s="37" t="s">
        <v>324</v>
      </c>
      <c r="M92" s="37" t="b">
        <v>0</v>
      </c>
      <c r="N92" s="37" t="str" cm="1">
        <f t="array" ref="N92">_xlfn._xlws.FILTER(R:R,P:P=J92)</f>
        <v>Soil Inoculation</v>
      </c>
      <c r="P92" s="37" t="s">
        <v>8650</v>
      </c>
      <c r="R92" s="37" t="s">
        <v>8286</v>
      </c>
    </row>
    <row r="93" spans="1:18" ht="11.1">
      <c r="A93" s="37" t="s">
        <v>8667</v>
      </c>
      <c r="B93" s="37" t="s">
        <v>8288</v>
      </c>
      <c r="C93" s="37" t="s">
        <v>8294</v>
      </c>
      <c r="D93" s="37" t="str" cm="1">
        <f t="array" ref="D93">IFERROR(IF(G93&lt;&gt;"NA",_xlfn.TEXTJOIN(";",TRUE,_xlfn.UNIQUE(_xlfn.TEXTSPLIT(_xlfn._xlws.FILTER(N:N,I:I=E93),";",TRUE))),_xlfn.UNIQUE(_xlfn._xlws.FILTER(R:R,P:P=E93))),"NA")</f>
        <v>Insecticide</v>
      </c>
      <c r="E93" s="37" t="s">
        <v>8558</v>
      </c>
      <c r="F93" s="37" t="b">
        <v>1</v>
      </c>
      <c r="G93" s="37" t="str" cm="1">
        <f t="array" ref="G93">IFERROR(_xlfn.TEXTJOIN(";",TRUE,_xlfn._xlws.FILTER(J:J,I:I=E93)),"NA")</f>
        <v>cypermethrin</v>
      </c>
      <c r="I93" s="37" t="s">
        <v>8668</v>
      </c>
      <c r="J93" s="37" t="s">
        <v>8662</v>
      </c>
      <c r="L93" s="37" t="s">
        <v>324</v>
      </c>
      <c r="M93" s="37" t="b">
        <v>0</v>
      </c>
      <c r="N93" s="37" t="str" cm="1">
        <f t="array" ref="N93">_xlfn._xlws.FILTER(R:R,P:P=J93)</f>
        <v>Soil Inoculation</v>
      </c>
      <c r="P93" s="37" t="s">
        <v>8655</v>
      </c>
      <c r="R93" s="37" t="s">
        <v>8286</v>
      </c>
    </row>
    <row r="94" spans="1:18" ht="11.1">
      <c r="A94" s="37" t="s">
        <v>8669</v>
      </c>
      <c r="B94" s="37" t="s">
        <v>8670</v>
      </c>
      <c r="C94" s="37" t="s">
        <v>8294</v>
      </c>
      <c r="D94" s="37" t="str" cm="1">
        <f t="array" ref="D94">IFERROR(IF(G94&lt;&gt;"NA",_xlfn.TEXTJOIN(";",TRUE,_xlfn.UNIQUE(_xlfn.TEXTSPLIT(_xlfn._xlws.FILTER(N:N,I:I=E94),";",TRUE))),_xlfn.UNIQUE(_xlfn._xlws.FILTER(R:R,P:P=E94))),"NA")</f>
        <v>Insecticide</v>
      </c>
      <c r="E94" s="37" t="s">
        <v>8544</v>
      </c>
      <c r="F94" s="37" t="b">
        <v>0</v>
      </c>
      <c r="G94" s="37" t="str" cm="1">
        <f t="array" ref="G94">IFERROR(_xlfn.TEXTJOIN(";",TRUE,_xlfn._xlws.FILTER(J:J,I:I=E94)),"NA")</f>
        <v>NA</v>
      </c>
      <c r="I94" s="37" t="s">
        <v>8671</v>
      </c>
      <c r="J94" s="37" t="s">
        <v>8672</v>
      </c>
      <c r="L94" s="37" t="s">
        <v>324</v>
      </c>
      <c r="M94" s="37" t="b">
        <v>0</v>
      </c>
      <c r="N94" s="37" t="str" cm="1">
        <f t="array" ref="N94">_xlfn._xlws.FILTER(R:R,P:P=J94)</f>
        <v>Soil Inoculation</v>
      </c>
      <c r="P94" s="37" t="s">
        <v>8658</v>
      </c>
      <c r="R94" s="37" t="s">
        <v>8286</v>
      </c>
    </row>
    <row r="95" spans="1:18" ht="11.1">
      <c r="A95" s="37" t="s">
        <v>8673</v>
      </c>
      <c r="B95" s="37" t="s">
        <v>8288</v>
      </c>
      <c r="C95" s="37" t="s">
        <v>8294</v>
      </c>
      <c r="D95" s="37" t="str" cm="1">
        <f t="array" ref="D95">IFERROR(IF(G95&lt;&gt;"NA",_xlfn.TEXTJOIN(";",TRUE,_xlfn.UNIQUE(_xlfn.TEXTSPLIT(_xlfn._xlws.FILTER(N:N,I:I=E95),";",TRUE))),_xlfn.UNIQUE(_xlfn._xlws.FILTER(R:R,P:P=E95))),"NA")</f>
        <v>Insecticide</v>
      </c>
      <c r="E95" s="37" t="s">
        <v>8562</v>
      </c>
      <c r="F95" s="37" t="b">
        <v>1</v>
      </c>
      <c r="G95" s="37" t="str" cm="1">
        <f t="array" ref="G95">IFERROR(_xlfn.TEXTJOIN(";",TRUE,_xlfn._xlws.FILTER(J:J,I:I=E95)),"NA")</f>
        <v>cypermethrin</v>
      </c>
      <c r="I95" s="37" t="s">
        <v>8437</v>
      </c>
      <c r="J95" s="37" t="s">
        <v>8672</v>
      </c>
      <c r="L95" s="37" t="s">
        <v>324</v>
      </c>
      <c r="M95" s="37" t="b">
        <v>0</v>
      </c>
      <c r="N95" s="37" t="str" cm="1">
        <f t="array" ref="N95">_xlfn._xlws.FILTER(R:R,P:P=J95)</f>
        <v>Soil Inoculation</v>
      </c>
      <c r="P95" s="37" t="s">
        <v>8662</v>
      </c>
      <c r="R95" s="37" t="s">
        <v>8286</v>
      </c>
    </row>
    <row r="96" spans="1:18" ht="11.1">
      <c r="A96" s="37" t="s">
        <v>8674</v>
      </c>
      <c r="B96" s="37" t="s">
        <v>8675</v>
      </c>
      <c r="C96" s="37" t="s">
        <v>7479</v>
      </c>
      <c r="D96" s="37" t="str" cm="1">
        <f t="array" ref="D96">IFERROR(IF(G96&lt;&gt;"NA",_xlfn.TEXTJOIN(";",TRUE,_xlfn.UNIQUE(_xlfn.TEXTSPLIT(_xlfn._xlws.FILTER(N:N,I:I=E96),";",TRUE))),_xlfn.UNIQUE(_xlfn._xlws.FILTER(R:R,P:P=E96))),"NA")</f>
        <v>Fungicide</v>
      </c>
      <c r="E96" s="37" t="s">
        <v>8555</v>
      </c>
      <c r="F96" s="37" t="b">
        <v>0</v>
      </c>
      <c r="G96" s="37" t="str" cm="1">
        <f t="array" ref="G96">IFERROR(_xlfn.TEXTJOIN(";",TRUE,_xlfn._xlws.FILTER(J:J,I:I=E96)),"NA")</f>
        <v>NA</v>
      </c>
      <c r="I96" s="37" t="s">
        <v>8676</v>
      </c>
      <c r="J96" s="37" t="s">
        <v>8672</v>
      </c>
      <c r="L96" s="37" t="s">
        <v>324</v>
      </c>
      <c r="M96" s="37" t="b">
        <v>0</v>
      </c>
      <c r="N96" s="37" t="str" cm="1">
        <f t="array" ref="N96">_xlfn._xlws.FILTER(R:R,P:P=J96)</f>
        <v>Soil Inoculation</v>
      </c>
      <c r="P96" s="37" t="s">
        <v>8672</v>
      </c>
      <c r="R96" s="37" t="s">
        <v>8286</v>
      </c>
    </row>
    <row r="97" spans="1:18" ht="11.1">
      <c r="A97" s="37" t="s">
        <v>8677</v>
      </c>
      <c r="B97" s="37" t="s">
        <v>8678</v>
      </c>
      <c r="C97" s="37" t="s">
        <v>7479</v>
      </c>
      <c r="D97" s="37" t="str" cm="1">
        <f t="array" ref="D97">IFERROR(IF(G97&lt;&gt;"NA",_xlfn.TEXTJOIN(";",TRUE,_xlfn.UNIQUE(_xlfn.TEXTSPLIT(_xlfn._xlws.FILTER(N:N,I:I=E97),";",TRUE))),_xlfn.UNIQUE(_xlfn._xlws.FILTER(R:R,P:P=E97))),"NA")</f>
        <v>Fungicide</v>
      </c>
      <c r="E97" s="37" t="s">
        <v>8503</v>
      </c>
      <c r="F97" s="37" t="b">
        <v>1</v>
      </c>
      <c r="G97" s="37" t="str" cm="1">
        <f t="array" ref="G97">IFERROR(_xlfn.TEXTJOIN(";",TRUE,_xlfn._xlws.FILTER(J:J,I:I=E97)),"NA")</f>
        <v>chlorothalonil</v>
      </c>
      <c r="I97" s="37" t="s">
        <v>8649</v>
      </c>
      <c r="J97" s="37" t="s">
        <v>8679</v>
      </c>
      <c r="L97" s="37" t="s">
        <v>324</v>
      </c>
      <c r="M97" s="37" t="b">
        <v>0</v>
      </c>
      <c r="N97" s="37" t="str" cm="1">
        <f t="array" ref="N97">_xlfn._xlws.FILTER(R:R,P:P=J97)</f>
        <v>Soil Inoculation</v>
      </c>
      <c r="P97" s="37" t="s">
        <v>8679</v>
      </c>
      <c r="R97" s="37" t="s">
        <v>8286</v>
      </c>
    </row>
    <row r="98" spans="1:18" ht="11.1">
      <c r="A98" s="37" t="s">
        <v>8680</v>
      </c>
      <c r="B98" s="37" t="s">
        <v>8681</v>
      </c>
      <c r="C98" s="37" t="s">
        <v>8294</v>
      </c>
      <c r="D98" s="37" t="str" cm="1">
        <f t="array" ref="D98">IFERROR(IF(G98&lt;&gt;"NA",_xlfn.TEXTJOIN(";",TRUE,_xlfn.UNIQUE(_xlfn.TEXTSPLIT(_xlfn._xlws.FILTER(N:N,I:I=E98),";",TRUE))),_xlfn.UNIQUE(_xlfn._xlws.FILTER(R:R,P:P=E98))),"NA")</f>
        <v>Insecticide</v>
      </c>
      <c r="E98" s="37" t="s">
        <v>8588</v>
      </c>
      <c r="F98" s="37" t="b">
        <v>1</v>
      </c>
      <c r="G98" s="37" t="str" cm="1">
        <f t="array" ref="G98">IFERROR(_xlfn.TEXTJOIN(";",TRUE,_xlfn._xlws.FILTER(J:J,I:I=E98)),"NA")</f>
        <v>dichlorodiphenyltrichloroethane</v>
      </c>
      <c r="I98" s="37" t="s">
        <v>8682</v>
      </c>
      <c r="J98" s="37" t="s">
        <v>8683</v>
      </c>
      <c r="L98" s="37" t="s">
        <v>324</v>
      </c>
      <c r="M98" s="37" t="b">
        <v>1</v>
      </c>
      <c r="N98" s="37" t="str" cm="1">
        <f t="array" ref="N98">_xlfn._xlws.FILTER(R:R,P:P=J98)</f>
        <v>Herbicide</v>
      </c>
      <c r="P98" s="37" t="s">
        <v>8683</v>
      </c>
      <c r="R98" s="72" t="s">
        <v>8278</v>
      </c>
    </row>
    <row r="99" spans="1:18" ht="11.1">
      <c r="A99" s="37" t="s">
        <v>8684</v>
      </c>
      <c r="B99" s="37" t="s">
        <v>8685</v>
      </c>
      <c r="C99" s="37" t="s">
        <v>8328</v>
      </c>
      <c r="D99" s="37" t="str" cm="1">
        <f t="array" ref="D99">IFERROR(IF(G99&lt;&gt;"NA",_xlfn.TEXTJOIN(";",TRUE,_xlfn.UNIQUE(_xlfn.TEXTSPLIT(_xlfn._xlws.FILTER(N:N,I:I=E99),";",TRUE))),_xlfn.UNIQUE(_xlfn._xlws.FILTER(R:R,P:P=E99))),"NA")</f>
        <v>Acaricide</v>
      </c>
      <c r="E99" s="37" t="s">
        <v>8686</v>
      </c>
      <c r="F99" s="37" t="b">
        <v>1</v>
      </c>
      <c r="G99" s="37" t="str" cm="1">
        <f t="array" ref="G99">IFERROR(_xlfn.TEXTJOIN(";",TRUE,_xlfn._xlws.FILTER(J:J,I:I=E99)),"NA")</f>
        <v>flumethrin</v>
      </c>
      <c r="I99" s="37" t="s">
        <v>8612</v>
      </c>
      <c r="J99" s="37" t="s">
        <v>8687</v>
      </c>
      <c r="L99" s="37" t="s">
        <v>324</v>
      </c>
      <c r="M99" s="37" t="b">
        <v>1</v>
      </c>
      <c r="N99" s="37" t="str" cm="1">
        <f t="array" ref="N99">_xlfn._xlws.FILTER(R:R,P:P=J99)</f>
        <v>Herbicide</v>
      </c>
      <c r="P99" s="37" t="s">
        <v>8687</v>
      </c>
      <c r="R99" s="72" t="s">
        <v>8278</v>
      </c>
    </row>
    <row r="100" spans="1:18" ht="11.1">
      <c r="A100" s="37" t="s">
        <v>8688</v>
      </c>
      <c r="B100" s="37" t="s">
        <v>8689</v>
      </c>
      <c r="C100" s="37" t="s">
        <v>8328</v>
      </c>
      <c r="D100" s="37" t="str" cm="1">
        <f t="array" ref="D100">IFERROR(IF(G100&lt;&gt;"NA",_xlfn.TEXTJOIN(";",TRUE,_xlfn.UNIQUE(_xlfn.TEXTSPLIT(_xlfn._xlws.FILTER(N:N,I:I=E100),";",TRUE))),_xlfn.UNIQUE(_xlfn._xlws.FILTER(R:R,P:P=E100))),"NA")</f>
        <v>Insecticide</v>
      </c>
      <c r="E100" s="37" t="s">
        <v>8576</v>
      </c>
      <c r="F100" s="37" t="b">
        <v>1</v>
      </c>
      <c r="G100" s="37" t="str" cm="1">
        <f t="array" ref="G100">IFERROR(_xlfn.TEXTJOIN(";",TRUE,_xlfn._xlws.FILTER(J:J,I:I=E100)),"NA")</f>
        <v>deltamethrin</v>
      </c>
      <c r="I100" s="37" t="s">
        <v>8690</v>
      </c>
      <c r="J100" s="37" t="s">
        <v>8687</v>
      </c>
      <c r="L100" s="37" t="s">
        <v>324</v>
      </c>
      <c r="M100" s="37" t="b">
        <v>1</v>
      </c>
      <c r="N100" s="37" t="str" cm="1">
        <f t="array" ref="N100">_xlfn._xlws.FILTER(R:R,P:P=J100)</f>
        <v>Herbicide</v>
      </c>
      <c r="P100" s="37" t="s">
        <v>8691</v>
      </c>
      <c r="R100" s="72" t="s">
        <v>8294</v>
      </c>
    </row>
    <row r="101" spans="1:18" ht="11.1">
      <c r="A101" s="37" t="s">
        <v>8692</v>
      </c>
      <c r="B101" s="37" t="s">
        <v>8693</v>
      </c>
      <c r="C101" s="37" t="s">
        <v>8278</v>
      </c>
      <c r="D101" s="37" t="str" cm="1">
        <f t="array" ref="D101">IFERROR(IF(G101&lt;&gt;"NA",_xlfn.TEXTJOIN(";",TRUE,_xlfn.UNIQUE(_xlfn.TEXTSPLIT(_xlfn._xlws.FILTER(N:N,I:I=E101),";",TRUE))),_xlfn.UNIQUE(_xlfn._xlws.FILTER(R:R,P:P=E101))),"NA")</f>
        <v>Herbicide</v>
      </c>
      <c r="E101" s="37" t="s">
        <v>8694</v>
      </c>
      <c r="F101" s="37" t="b">
        <v>1</v>
      </c>
      <c r="G101" s="37" t="str" cm="1">
        <f t="array" ref="G101">IFERROR(_xlfn.TEXTJOIN(";",TRUE,_xlfn._xlws.FILTER(J:J,I:I=E101)),"NA")</f>
        <v>paraquat dichloride</v>
      </c>
      <c r="I101" s="37" t="s">
        <v>8695</v>
      </c>
      <c r="J101" s="37" t="s">
        <v>8687</v>
      </c>
      <c r="L101" s="37" t="s">
        <v>324</v>
      </c>
      <c r="M101" s="37" t="b">
        <v>1</v>
      </c>
      <c r="N101" s="37" t="str" cm="1">
        <f t="array" ref="N101">_xlfn._xlws.FILTER(R:R,P:P=J101)</f>
        <v>Herbicide</v>
      </c>
      <c r="P101" s="37" t="s">
        <v>8696</v>
      </c>
      <c r="R101" s="72" t="s">
        <v>8278</v>
      </c>
    </row>
    <row r="102" spans="1:18" ht="11.1">
      <c r="A102" s="37" t="s">
        <v>8697</v>
      </c>
      <c r="B102" s="37" t="s">
        <v>8698</v>
      </c>
      <c r="C102" s="37" t="s">
        <v>8699</v>
      </c>
      <c r="D102" s="37" t="e" cm="1" vm="1">
        <f t="array" aca="1" ref="D102" ca="1">IFERROR(IF(G102&lt;&gt;"NA",_xlfn.TEXTJOIN(";",TRUE,_xlfn.UNIQUE(_xlfn.TEXTSPLIT(_xlfn._xlws.FILTER(N:N,I:I=E102),";",TRUE))),_xlfn.UNIQUE(_xlfn._xlws.FILTER(R:R,P:P=E102))),"NA")</f>
        <v>#VALUE!</v>
      </c>
      <c r="E102" s="37" t="s">
        <v>8563</v>
      </c>
      <c r="F102" s="37" t="b">
        <v>0</v>
      </c>
      <c r="G102" s="37" t="str" cm="1">
        <f t="array" ref="G102">IFERROR(_xlfn.TEXTJOIN(";",TRUE,_xlfn._xlws.FILTER(J:J,I:I=E102)),"NA")</f>
        <v>NA</v>
      </c>
      <c r="I102" s="37" t="s">
        <v>8700</v>
      </c>
      <c r="J102" s="37" t="s">
        <v>8687</v>
      </c>
      <c r="L102" s="37" t="s">
        <v>324</v>
      </c>
      <c r="M102" s="37" t="b">
        <v>1</v>
      </c>
      <c r="N102" s="37" t="str" cm="1">
        <f t="array" ref="N102">_xlfn._xlws.FILTER(R:R,P:P=J102)</f>
        <v>Herbicide</v>
      </c>
      <c r="P102" s="37" t="s">
        <v>8701</v>
      </c>
      <c r="R102" s="72" t="s">
        <v>8278</v>
      </c>
    </row>
    <row r="103" spans="1:18" ht="11.1">
      <c r="A103" s="37" t="s">
        <v>8702</v>
      </c>
      <c r="B103" s="37" t="s">
        <v>8288</v>
      </c>
      <c r="C103" s="37" t="s">
        <v>8278</v>
      </c>
      <c r="D103" s="37" t="str" cm="1">
        <f t="array" ref="D103">IFERROR(IF(G103&lt;&gt;"NA",_xlfn.TEXTJOIN(";",TRUE,_xlfn.UNIQUE(_xlfn.TEXTSPLIT(_xlfn._xlws.FILTER(N:N,I:I=E103),";",TRUE))),_xlfn.UNIQUE(_xlfn._xlws.FILTER(R:R,P:P=E103))),"NA")</f>
        <v>Herbicide</v>
      </c>
      <c r="E103" s="37" t="s">
        <v>8566</v>
      </c>
      <c r="F103" s="37" t="b">
        <v>0</v>
      </c>
      <c r="G103" s="37" t="str" cm="1">
        <f t="array" ref="G103">IFERROR(_xlfn.TEXTJOIN(";",TRUE,_xlfn._xlws.FILTER(J:J,I:I=E103)),"NA")</f>
        <v>NA</v>
      </c>
      <c r="I103" s="37" t="s">
        <v>8703</v>
      </c>
      <c r="J103" s="37" t="s">
        <v>8687</v>
      </c>
      <c r="L103" s="37" t="s">
        <v>324</v>
      </c>
      <c r="M103" s="37" t="b">
        <v>1</v>
      </c>
      <c r="N103" s="37" t="str" cm="1">
        <f t="array" ref="N103">_xlfn._xlws.FILTER(R:R,P:P=J103)</f>
        <v>Herbicide</v>
      </c>
      <c r="P103" s="37" t="s">
        <v>8704</v>
      </c>
      <c r="R103" s="72" t="s">
        <v>8294</v>
      </c>
    </row>
    <row r="104" spans="1:18" ht="11.1">
      <c r="A104" s="37" t="s">
        <v>8705</v>
      </c>
      <c r="B104" s="37" t="s">
        <v>8706</v>
      </c>
      <c r="C104" s="37" t="s">
        <v>7479</v>
      </c>
      <c r="D104" s="37" t="str" cm="1">
        <f t="array" ref="D104">IFERROR(IF(G104&lt;&gt;"NA",_xlfn.TEXTJOIN(";",TRUE,_xlfn.UNIQUE(_xlfn.TEXTSPLIT(_xlfn._xlws.FILTER(N:N,I:I=E104),";",TRUE))),_xlfn.UNIQUE(_xlfn._xlws.FILTER(R:R,P:P=E104))),"NA")</f>
        <v>Fungicide</v>
      </c>
      <c r="E104" s="37" t="s">
        <v>8573</v>
      </c>
      <c r="F104" s="37" t="b">
        <v>0</v>
      </c>
      <c r="G104" s="37" t="str" cm="1">
        <f t="array" ref="G104">IFERROR(_xlfn.TEXTJOIN(";",TRUE,_xlfn._xlws.FILTER(J:J,I:I=E104)),"NA")</f>
        <v>NA</v>
      </c>
      <c r="I104" s="37" t="s">
        <v>8707</v>
      </c>
      <c r="J104" s="37" t="s">
        <v>8701</v>
      </c>
      <c r="L104" s="37" t="s">
        <v>324</v>
      </c>
      <c r="M104" s="37" t="b">
        <v>1</v>
      </c>
      <c r="N104" s="37" t="str" cm="1">
        <f t="array" ref="N104">_xlfn._xlws.FILTER(R:R,P:P=J104)</f>
        <v>Herbicide</v>
      </c>
      <c r="P104" s="37" t="s">
        <v>8708</v>
      </c>
      <c r="R104" s="72" t="s">
        <v>8278</v>
      </c>
    </row>
    <row r="105" spans="1:18" ht="11.1">
      <c r="A105" s="37" t="s">
        <v>8709</v>
      </c>
      <c r="B105" s="37" t="s">
        <v>8710</v>
      </c>
      <c r="C105" s="37" t="s">
        <v>8294</v>
      </c>
      <c r="D105" s="37" t="str" cm="1">
        <f t="array" ref="D105">IFERROR(IF(G105&lt;&gt;"NA",_xlfn.TEXTJOIN(";",TRUE,_xlfn.UNIQUE(_xlfn.TEXTSPLIT(_xlfn._xlws.FILTER(N:N,I:I=E105),";",TRUE))),_xlfn.UNIQUE(_xlfn._xlws.FILTER(R:R,P:P=E105))),"NA")</f>
        <v>Insecticide</v>
      </c>
      <c r="E105" s="37" t="s">
        <v>8577</v>
      </c>
      <c r="F105" s="37" t="b">
        <v>0</v>
      </c>
      <c r="G105" s="37" t="str" cm="1">
        <f t="array" ref="G105">IFERROR(_xlfn.TEXTJOIN(";",TRUE,_xlfn._xlws.FILTER(J:J,I:I=E105)),"NA")</f>
        <v>NA</v>
      </c>
      <c r="I105" s="37" t="s">
        <v>8711</v>
      </c>
      <c r="J105" s="37" t="s">
        <v>8704</v>
      </c>
      <c r="L105" s="37" t="s">
        <v>324</v>
      </c>
      <c r="M105" s="37" t="b">
        <v>1</v>
      </c>
      <c r="N105" s="37" t="str" cm="1">
        <f t="array" ref="N105">_xlfn._xlws.FILTER(R:R,P:P=J105)</f>
        <v>Insecticide</v>
      </c>
      <c r="P105" s="37" t="s">
        <v>8712</v>
      </c>
      <c r="R105" s="72" t="s">
        <v>8433</v>
      </c>
    </row>
    <row r="106" spans="1:18" ht="11.1">
      <c r="A106" s="37" t="s">
        <v>8713</v>
      </c>
      <c r="B106" s="37" t="s">
        <v>8714</v>
      </c>
      <c r="C106" s="37" t="s">
        <v>8278</v>
      </c>
      <c r="D106" s="37" t="str" cm="1">
        <f t="array" ref="D106">IFERROR(IF(G106&lt;&gt;"NA",_xlfn.TEXTJOIN(";",TRUE,_xlfn.UNIQUE(_xlfn.TEXTSPLIT(_xlfn._xlws.FILTER(N:N,I:I=E106),";",TRUE))),_xlfn.UNIQUE(_xlfn._xlws.FILTER(R:R,P:P=E106))),"NA")</f>
        <v>Herbicide</v>
      </c>
      <c r="E106" s="37" t="s">
        <v>8715</v>
      </c>
      <c r="F106" s="37" t="b">
        <v>1</v>
      </c>
      <c r="G106" s="37" t="str" cm="1">
        <f t="array" ref="G106">IFERROR(_xlfn.TEXTJOIN(";",TRUE,_xlfn._xlws.FILTER(J:J,I:I=E106)),"NA")</f>
        <v>s-metolachlor</v>
      </c>
      <c r="I106" s="37" t="s">
        <v>8716</v>
      </c>
      <c r="J106" s="37" t="s">
        <v>8704</v>
      </c>
      <c r="L106" s="37" t="s">
        <v>324</v>
      </c>
      <c r="M106" s="37" t="b">
        <v>1</v>
      </c>
      <c r="N106" s="37" t="str" cm="1">
        <f t="array" ref="N106">_xlfn._xlws.FILTER(R:R,P:P=J106)</f>
        <v>Insecticide</v>
      </c>
      <c r="P106" s="37" t="s">
        <v>8717</v>
      </c>
      <c r="R106" s="72" t="s">
        <v>8433</v>
      </c>
    </row>
    <row r="107" spans="1:18" ht="11.1">
      <c r="A107" s="37" t="s">
        <v>8718</v>
      </c>
      <c r="B107" s="37" t="s">
        <v>8719</v>
      </c>
      <c r="C107" s="37" t="s">
        <v>8294</v>
      </c>
      <c r="D107" s="37" t="str" cm="1">
        <f t="array" ref="D107">IFERROR(IF(G107&lt;&gt;"NA",_xlfn.TEXTJOIN(";",TRUE,_xlfn.UNIQUE(_xlfn.TEXTSPLIT(_xlfn._xlws.FILTER(N:N,I:I=E107),";",TRUE))),_xlfn.UNIQUE(_xlfn._xlws.FILTER(R:R,P:P=E107))),"NA")</f>
        <v>Insecticide</v>
      </c>
      <c r="E107" s="37" t="s">
        <v>8493</v>
      </c>
      <c r="F107" s="37" t="b">
        <v>1</v>
      </c>
      <c r="G107" s="37" t="str" cm="1">
        <f t="array" ref="G107">IFERROR(_xlfn.TEXTJOIN(";",TRUE,_xlfn._xlws.FILTER(J:J,I:I=E107)),"NA")</f>
        <v>chloropyrifos;cypermethrin</v>
      </c>
      <c r="I107" s="37" t="s">
        <v>8461</v>
      </c>
      <c r="J107" s="37" t="s">
        <v>8704</v>
      </c>
      <c r="L107" s="37" t="s">
        <v>324</v>
      </c>
      <c r="M107" s="37" t="b">
        <v>1</v>
      </c>
      <c r="N107" s="37" t="str" cm="1">
        <f t="array" ref="N107">_xlfn._xlws.FILTER(R:R,P:P=J107)</f>
        <v>Insecticide</v>
      </c>
      <c r="P107" s="37" t="s">
        <v>8720</v>
      </c>
      <c r="R107" s="72" t="s">
        <v>8278</v>
      </c>
    </row>
    <row r="108" spans="1:18" ht="11.1">
      <c r="A108" s="37" t="s">
        <v>8721</v>
      </c>
      <c r="B108" s="37" t="s">
        <v>8722</v>
      </c>
      <c r="C108" s="37" t="s">
        <v>8294</v>
      </c>
      <c r="D108" s="37" t="str" cm="1">
        <f t="array" ref="D108">IFERROR(IF(G108&lt;&gt;"NA",_xlfn.TEXTJOIN(";",TRUE,_xlfn.UNIQUE(_xlfn.TEXTSPLIT(_xlfn._xlws.FILTER(N:N,I:I=E108),";",TRUE))),_xlfn.UNIQUE(_xlfn._xlws.FILTER(R:R,P:P=E108))),"NA")</f>
        <v>Insecticide</v>
      </c>
      <c r="E108" s="37" t="s">
        <v>8723</v>
      </c>
      <c r="F108" s="37" t="b">
        <v>1</v>
      </c>
      <c r="G108" s="37" t="str" cm="1">
        <f t="array" ref="G108">IFERROR(_xlfn.TEXTJOIN(";",TRUE,_xlfn._xlws.FILTER(J:J,I:I=E108)),"NA")</f>
        <v>lambda-cyhalothrin</v>
      </c>
      <c r="I108" s="37" t="s">
        <v>8639</v>
      </c>
      <c r="J108" s="37" t="s">
        <v>8704</v>
      </c>
      <c r="L108" s="37" t="s">
        <v>324</v>
      </c>
      <c r="M108" s="37" t="b">
        <v>1</v>
      </c>
      <c r="N108" s="37" t="str" cm="1">
        <f t="array" ref="N108">_xlfn._xlws.FILTER(R:R,P:P=J108)</f>
        <v>Insecticide</v>
      </c>
      <c r="P108" s="37" t="s">
        <v>8724</v>
      </c>
      <c r="R108" s="72" t="s">
        <v>8278</v>
      </c>
    </row>
    <row r="109" spans="1:18" ht="11.1">
      <c r="A109" s="37" t="s">
        <v>8725</v>
      </c>
      <c r="B109" s="37" t="s">
        <v>8726</v>
      </c>
      <c r="C109" s="37" t="s">
        <v>8294</v>
      </c>
      <c r="D109" s="37" t="str" cm="1">
        <f t="array" ref="D109">IFERROR(IF(G109&lt;&gt;"NA",_xlfn.TEXTJOIN(";",TRUE,_xlfn.UNIQUE(_xlfn.TEXTSPLIT(_xlfn._xlws.FILTER(N:N,I:I=E109),";",TRUE))),_xlfn.UNIQUE(_xlfn._xlws.FILTER(R:R,P:P=E109))),"NA")</f>
        <v>Insecticide</v>
      </c>
      <c r="E109" s="37" t="s">
        <v>8508</v>
      </c>
      <c r="F109" s="37" t="b">
        <v>1</v>
      </c>
      <c r="G109" s="37" t="str" cm="1">
        <f t="array" ref="G109">IFERROR(_xlfn.TEXTJOIN(";",TRUE,_xlfn._xlws.FILTER(J:J,I:I=E109)),"NA")</f>
        <v>chlorpyrifos</v>
      </c>
      <c r="I109" s="37" t="s">
        <v>8452</v>
      </c>
      <c r="J109" s="37" t="s">
        <v>8712</v>
      </c>
      <c r="K109" s="37" t="s">
        <v>324</v>
      </c>
      <c r="M109" s="37" t="b">
        <v>0</v>
      </c>
      <c r="N109" s="37" t="str" cm="1">
        <f t="array" ref="N109">_xlfn._xlws.FILTER(R:R,P:P=J109)</f>
        <v>Supplement</v>
      </c>
      <c r="P109" s="37" t="s">
        <v>8727</v>
      </c>
      <c r="R109" s="72" t="s">
        <v>7479</v>
      </c>
    </row>
    <row r="110" spans="1:18" ht="11.1">
      <c r="A110" s="37" t="s">
        <v>8728</v>
      </c>
      <c r="B110" s="37" t="s">
        <v>8729</v>
      </c>
      <c r="C110" s="37" t="s">
        <v>8408</v>
      </c>
      <c r="D110" s="37" t="str" cm="1">
        <f t="array" aca="1" ref="D110" ca="1">IFERROR(IF(G110&lt;&gt;"NA",_xlfn.TEXTJOIN(";",TRUE,_xlfn.UNIQUE(_xlfn.TEXTSPLIT(_xlfn._xlws.FILTER(N:N,I:I=E110),";",TRUE))),_xlfn.UNIQUE(_xlfn._xlws.FILTER(R:R,P:P=E110))),"NA")</f>
        <v>NA</v>
      </c>
      <c r="E110" s="37" t="s">
        <v>8730</v>
      </c>
      <c r="F110" s="37" t="b">
        <v>1</v>
      </c>
      <c r="G110" s="37" t="str" cm="1">
        <f t="array" ref="G110">IFERROR(_xlfn.TEXTJOIN(";",TRUE,_xlfn._xlws.FILTER(J:J,I:I=E110)),"NA")</f>
        <v>ivermectin</v>
      </c>
      <c r="I110" s="37" t="s">
        <v>8354</v>
      </c>
      <c r="J110" s="37" t="s">
        <v>8717</v>
      </c>
      <c r="K110" s="37" t="s">
        <v>324</v>
      </c>
      <c r="M110" s="37" t="b">
        <v>1</v>
      </c>
      <c r="N110" s="37" t="str" cm="1">
        <f t="array" ref="N110">_xlfn._xlws.FILTER(R:R,P:P=J110)</f>
        <v>Supplement</v>
      </c>
      <c r="P110" s="37" t="s">
        <v>8731</v>
      </c>
      <c r="R110" s="37" t="s">
        <v>8381</v>
      </c>
    </row>
    <row r="111" spans="1:18" ht="11.1">
      <c r="A111" s="37" t="s">
        <v>8732</v>
      </c>
      <c r="B111" s="37" t="s">
        <v>8733</v>
      </c>
      <c r="C111" s="37" t="s">
        <v>8294</v>
      </c>
      <c r="D111" s="37" t="str" cm="1">
        <f t="array" ref="D111">IFERROR(IF(G111&lt;&gt;"NA",_xlfn.TEXTJOIN(";",TRUE,_xlfn.UNIQUE(_xlfn.TEXTSPLIT(_xlfn._xlws.FILTER(N:N,I:I=E111),";",TRUE))),_xlfn.UNIQUE(_xlfn._xlws.FILTER(R:R,P:P=E111))),"NA")</f>
        <v>Insecticide</v>
      </c>
      <c r="E111" s="37" t="s">
        <v>8593</v>
      </c>
      <c r="F111" s="37" t="b">
        <v>0</v>
      </c>
      <c r="G111" s="37" t="str" cm="1">
        <f t="array" ref="G111">IFERROR(_xlfn.TEXTJOIN(";",TRUE,_xlfn._xlws.FILTER(J:J,I:I=E111)),"NA")</f>
        <v>NA</v>
      </c>
      <c r="I111" s="37" t="s">
        <v>8734</v>
      </c>
      <c r="J111" s="37" t="s">
        <v>8720</v>
      </c>
      <c r="L111" s="37" t="s">
        <v>324</v>
      </c>
      <c r="M111" s="37" t="b">
        <v>1</v>
      </c>
      <c r="N111" s="37" t="str" cm="1">
        <f t="array" ref="N111">_xlfn._xlws.FILTER(R:R,P:P=J111)</f>
        <v>Herbicide</v>
      </c>
      <c r="P111" s="37" t="s">
        <v>8735</v>
      </c>
      <c r="R111" s="72" t="s">
        <v>8278</v>
      </c>
    </row>
    <row r="112" spans="1:18" ht="11.1">
      <c r="A112" s="37" t="s">
        <v>8736</v>
      </c>
      <c r="B112" s="37" t="s">
        <v>8737</v>
      </c>
      <c r="C112" s="37" t="s">
        <v>8294</v>
      </c>
      <c r="D112" s="37" t="str" cm="1">
        <f t="array" ref="D112">IFERROR(IF(G112&lt;&gt;"NA",_xlfn.TEXTJOIN(";",TRUE,_xlfn.UNIQUE(_xlfn.TEXTSPLIT(_xlfn._xlws.FILTER(N:N,I:I=E112),";",TRUE))),_xlfn.UNIQUE(_xlfn._xlws.FILTER(R:R,P:P=E112))),"NA")</f>
        <v>Insecticide</v>
      </c>
      <c r="E112" s="37" t="s">
        <v>8608</v>
      </c>
      <c r="F112" s="37" t="b">
        <v>1</v>
      </c>
      <c r="G112" s="37" t="str" cm="1">
        <f t="array" ref="G112">IFERROR(_xlfn.TEXTJOIN(";",TRUE,_xlfn._xlws.FILTER(J:J,I:I=E112)),"NA")</f>
        <v>endosulfan</v>
      </c>
      <c r="I112" s="37" t="s">
        <v>8738</v>
      </c>
      <c r="J112" s="37" t="s">
        <v>8724</v>
      </c>
      <c r="L112" s="37" t="s">
        <v>324</v>
      </c>
      <c r="M112" s="37" t="b">
        <v>1</v>
      </c>
      <c r="N112" s="37" t="str" cm="1">
        <f t="array" ref="N112">_xlfn._xlws.FILTER(R:R,P:P=J112)</f>
        <v>Herbicide</v>
      </c>
      <c r="P112" s="37" t="s">
        <v>8739</v>
      </c>
      <c r="R112" s="72" t="s">
        <v>8315</v>
      </c>
    </row>
    <row r="113" spans="1:18" ht="11.1">
      <c r="A113" s="37" t="s">
        <v>8740</v>
      </c>
      <c r="B113" s="37" t="s">
        <v>8741</v>
      </c>
      <c r="C113" s="37" t="s">
        <v>8278</v>
      </c>
      <c r="D113" s="37" t="str" cm="1">
        <f t="array" ref="D113">IFERROR(IF(G113&lt;&gt;"NA",_xlfn.TEXTJOIN(";",TRUE,_xlfn.UNIQUE(_xlfn.TEXTSPLIT(_xlfn._xlws.FILTER(N:N,I:I=E113),";",TRUE))),_xlfn.UNIQUE(_xlfn._xlws.FILTER(R:R,P:P=E113))),"NA")</f>
        <v>Herbicide</v>
      </c>
      <c r="E113" s="37" t="s">
        <v>8742</v>
      </c>
      <c r="F113" s="37" t="b">
        <v>1</v>
      </c>
      <c r="G113" s="37" t="str" cm="1">
        <f t="array" ref="G113">IFERROR(_xlfn.TEXTJOIN(";",TRUE,_xlfn._xlws.FILTER(J:J,I:I=E113)),"NA")</f>
        <v>paraquat dichloride</v>
      </c>
      <c r="I113" s="37" t="s">
        <v>8743</v>
      </c>
      <c r="J113" s="37" t="s">
        <v>8727</v>
      </c>
      <c r="L113" s="37" t="s">
        <v>324</v>
      </c>
      <c r="M113" s="37" t="b">
        <v>1</v>
      </c>
      <c r="N113" s="37" t="str" cm="1">
        <f t="array" ref="N113">_xlfn._xlws.FILTER(R:R,P:P=J113)</f>
        <v>Fungicide</v>
      </c>
      <c r="P113" s="37" t="s">
        <v>8744</v>
      </c>
      <c r="R113" s="72" t="s">
        <v>8278</v>
      </c>
    </row>
    <row r="114" spans="1:18" ht="11.1">
      <c r="A114" s="37" t="s">
        <v>8745</v>
      </c>
      <c r="B114" s="37" t="s">
        <v>8746</v>
      </c>
      <c r="C114" s="37" t="s">
        <v>8489</v>
      </c>
      <c r="D114" s="37" t="str" cm="1">
        <f t="array" ref="D114">IFERROR(IF(G114&lt;&gt;"NA",_xlfn.TEXTJOIN(";",TRUE,_xlfn.UNIQUE(_xlfn.TEXTSPLIT(_xlfn._xlws.FILTER(N:N,I:I=E114),";",TRUE))),_xlfn.UNIQUE(_xlfn._xlws.FILTER(R:R,P:P=E114))),"NA")</f>
        <v>Prostaglandin Analogue</v>
      </c>
      <c r="E114" s="37" t="s">
        <v>8747</v>
      </c>
      <c r="F114" s="37" t="b">
        <v>1</v>
      </c>
      <c r="G114" s="37" t="str" cm="1">
        <f t="array" ref="G114">IFERROR(_xlfn.TEXTJOIN(";",TRUE,_xlfn._xlws.FILTER(J:J,I:I=E114)),"NA")</f>
        <v>cloprostenol</v>
      </c>
      <c r="I114" s="37" t="s">
        <v>8748</v>
      </c>
      <c r="J114" s="37" t="s">
        <v>8735</v>
      </c>
      <c r="L114" s="37" t="s">
        <v>324</v>
      </c>
      <c r="M114" s="37" t="b">
        <v>1</v>
      </c>
      <c r="N114" s="37" t="str" cm="1">
        <f t="array" ref="N114">_xlfn._xlws.FILTER(R:R,P:P=J114)</f>
        <v>Herbicide</v>
      </c>
      <c r="P114" s="37" t="s">
        <v>8749</v>
      </c>
      <c r="R114" s="72" t="s">
        <v>8294</v>
      </c>
    </row>
    <row r="115" spans="1:18" ht="11.1">
      <c r="A115" s="37" t="s">
        <v>8750</v>
      </c>
      <c r="B115" s="37" t="s">
        <v>8751</v>
      </c>
      <c r="C115" s="37" t="s">
        <v>8278</v>
      </c>
      <c r="D115" s="37" t="str" cm="1">
        <f t="array" ref="D115">IFERROR(IF(G115&lt;&gt;"NA",_xlfn.TEXTJOIN(";",TRUE,_xlfn.UNIQUE(_xlfn.TEXTSPLIT(_xlfn._xlws.FILTER(N:N,I:I=E115),";",TRUE))),_xlfn.UNIQUE(_xlfn._xlws.FILTER(R:R,P:P=E115))),"NA")</f>
        <v>Herbicide</v>
      </c>
      <c r="E115" s="37" t="s">
        <v>8752</v>
      </c>
      <c r="F115" s="37" t="b">
        <v>1</v>
      </c>
      <c r="G115" s="37" t="str" cm="1">
        <f t="array" ref="G115">IFERROR(_xlfn.TEXTJOIN(";",TRUE,_xlfn._xlws.FILTER(J:J,I:I=E115)),"NA")</f>
        <v>atrazine</v>
      </c>
      <c r="I115" s="37" t="s">
        <v>8520</v>
      </c>
      <c r="J115" s="37" t="s">
        <v>8739</v>
      </c>
      <c r="K115" s="37" t="s">
        <v>324</v>
      </c>
      <c r="M115" s="37" t="b">
        <v>1</v>
      </c>
      <c r="N115" s="37" t="e" cm="1" vm="1">
        <f t="array" aca="1" ref="N115" ca="1">_xlfn._xlws.FILTER(R:R,P:P=J115)</f>
        <v>#VALUE!</v>
      </c>
      <c r="P115" s="37" t="s">
        <v>8753</v>
      </c>
      <c r="R115" s="72" t="s">
        <v>8315</v>
      </c>
    </row>
    <row r="116" spans="1:18" ht="11.1">
      <c r="A116" s="37" t="s">
        <v>8754</v>
      </c>
      <c r="B116" s="37" t="s">
        <v>8755</v>
      </c>
      <c r="C116" s="37" t="s">
        <v>8294</v>
      </c>
      <c r="D116" s="37" t="str" cm="1">
        <f t="array" ref="D116">IFERROR(IF(G116&lt;&gt;"NA",_xlfn.TEXTJOIN(";",TRUE,_xlfn.UNIQUE(_xlfn.TEXTSPLIT(_xlfn._xlws.FILTER(N:N,I:I=E116),";",TRUE))),_xlfn.UNIQUE(_xlfn._xlws.FILTER(R:R,P:P=E116))),"NA")</f>
        <v>Nematicide</v>
      </c>
      <c r="E116" s="37" t="s">
        <v>8604</v>
      </c>
      <c r="F116" s="37" t="b">
        <v>0</v>
      </c>
      <c r="G116" s="37" t="str" cm="1">
        <f t="array" ref="G116">IFERROR(_xlfn.TEXTJOIN(";",TRUE,_xlfn._xlws.FILTER(J:J,I:I=E116)),"NA")</f>
        <v>NA</v>
      </c>
      <c r="I116" s="37" t="s">
        <v>8756</v>
      </c>
      <c r="J116" s="37" t="s">
        <v>8744</v>
      </c>
      <c r="L116" s="37" t="s">
        <v>324</v>
      </c>
      <c r="M116" s="37" t="b">
        <v>1</v>
      </c>
      <c r="N116" s="37" t="str" cm="1">
        <f t="array" ref="N116">_xlfn._xlws.FILTER(R:R,P:P=J116)</f>
        <v>Herbicide</v>
      </c>
      <c r="P116" s="37" t="s">
        <v>8757</v>
      </c>
      <c r="R116" s="72" t="s">
        <v>8315</v>
      </c>
    </row>
    <row r="117" spans="1:18" ht="11.1">
      <c r="A117" s="37" t="s">
        <v>8758</v>
      </c>
      <c r="B117" s="37" t="s">
        <v>8759</v>
      </c>
      <c r="C117" s="37" t="s">
        <v>8760</v>
      </c>
      <c r="D117" s="37" t="str" cm="1">
        <f t="array" ref="D117">IFERROR(IF(G117&lt;&gt;"NA",_xlfn.TEXTJOIN(";",TRUE,_xlfn.UNIQUE(_xlfn.TEXTSPLIT(_xlfn._xlws.FILTER(N:N,I:I=E117),";",TRUE))),_xlfn.UNIQUE(_xlfn._xlws.FILTER(R:R,P:P=E117))),"NA")</f>
        <v>Tocolytic</v>
      </c>
      <c r="E117" s="37" t="s">
        <v>8761</v>
      </c>
      <c r="F117" s="37" t="b">
        <v>1</v>
      </c>
      <c r="G117" s="37" t="str" cm="1">
        <f t="array" ref="G117">IFERROR(_xlfn.TEXTJOIN(";",TRUE,_xlfn._xlws.FILTER(J:J,I:I=E117)),"NA")</f>
        <v>oxytocin</v>
      </c>
      <c r="I117" s="37" t="s">
        <v>8762</v>
      </c>
      <c r="J117" s="37" t="s">
        <v>8749</v>
      </c>
      <c r="K117" s="37" t="s">
        <v>324</v>
      </c>
      <c r="L117" s="37" t="s">
        <v>324</v>
      </c>
      <c r="M117" s="37" t="b">
        <v>1</v>
      </c>
      <c r="N117" s="37" t="str" cm="1">
        <f t="array" ref="N117">_xlfn._xlws.FILTER(R:R,P:P=J117)</f>
        <v>Insecticide</v>
      </c>
      <c r="P117" s="37" t="s">
        <v>8603</v>
      </c>
      <c r="R117" s="72" t="s">
        <v>7479</v>
      </c>
    </row>
    <row r="118" spans="1:18" ht="11.1">
      <c r="A118" s="37" t="s">
        <v>8763</v>
      </c>
      <c r="B118" s="37" t="s">
        <v>8764</v>
      </c>
      <c r="C118" s="37" t="s">
        <v>2851</v>
      </c>
      <c r="D118" s="37" t="str" cm="1">
        <f t="array" ref="D118">IFERROR(IF(G118&lt;&gt;"NA",_xlfn.TEXTJOIN(";",TRUE,_xlfn.UNIQUE(_xlfn.TEXTSPLIT(_xlfn._xlws.FILTER(N:N,I:I=E118),";",TRUE))),_xlfn.UNIQUE(_xlfn._xlws.FILTER(R:R,P:P=E118))),"NA")</f>
        <v>Soil Inoculation</v>
      </c>
      <c r="E118" s="37" t="s">
        <v>8410</v>
      </c>
      <c r="F118" s="37" t="b">
        <v>1</v>
      </c>
      <c r="G118" s="37" t="str" cm="1">
        <f t="array" ref="G118">IFERROR(_xlfn.TEXTJOIN(";",TRUE,_xlfn._xlws.FILTER(J:J,I:I=E118)),"NA")</f>
        <v>Azospirillum brasilense;Glomus intraradices</v>
      </c>
      <c r="I118" s="37" t="s">
        <v>8370</v>
      </c>
      <c r="J118" s="37" t="s">
        <v>8749</v>
      </c>
      <c r="L118" s="37" t="s">
        <v>324</v>
      </c>
      <c r="M118" s="37" t="b">
        <v>1</v>
      </c>
      <c r="N118" s="37" t="str" cm="1">
        <f t="array" ref="N118">_xlfn._xlws.FILTER(R:R,P:P=J118)</f>
        <v>Insecticide</v>
      </c>
      <c r="P118" s="37" t="s">
        <v>8765</v>
      </c>
      <c r="R118" s="72" t="s">
        <v>8433</v>
      </c>
    </row>
    <row r="119" spans="1:18" ht="11.1">
      <c r="A119" s="37" t="s">
        <v>8766</v>
      </c>
      <c r="B119" s="37" t="s">
        <v>8767</v>
      </c>
      <c r="C119" s="37" t="s">
        <v>8278</v>
      </c>
      <c r="D119" s="37" t="str" cm="1">
        <f t="array" ref="D119">IFERROR(IF(G119&lt;&gt;"NA",_xlfn.TEXTJOIN(";",TRUE,_xlfn.UNIQUE(_xlfn.TEXTSPLIT(_xlfn._xlws.FILTER(N:N,I:I=E119),";",TRUE))),_xlfn.UNIQUE(_xlfn._xlws.FILTER(R:R,P:P=E119))),"NA")</f>
        <v>Herbicide</v>
      </c>
      <c r="E119" s="37" t="s">
        <v>8614</v>
      </c>
      <c r="F119" s="37" t="b">
        <v>0</v>
      </c>
      <c r="G119" s="37" t="str" cm="1">
        <f t="array" ref="G119">IFERROR(_xlfn.TEXTJOIN(";",TRUE,_xlfn._xlws.FILTER(J:J,I:I=E119)),"NA")</f>
        <v>NA</v>
      </c>
      <c r="I119" s="37" t="s">
        <v>8723</v>
      </c>
      <c r="J119" s="37" t="s">
        <v>8749</v>
      </c>
      <c r="L119" s="37" t="s">
        <v>324</v>
      </c>
      <c r="M119" s="37" t="b">
        <v>1</v>
      </c>
      <c r="N119" s="37" t="str" cm="1">
        <f t="array" ref="N119">_xlfn._xlws.FILTER(R:R,P:P=J119)</f>
        <v>Insecticide</v>
      </c>
      <c r="P119" s="37" t="s">
        <v>8768</v>
      </c>
      <c r="R119" s="72" t="s">
        <v>7479</v>
      </c>
    </row>
    <row r="120" spans="1:18" ht="11.1">
      <c r="A120" s="37" t="s">
        <v>8769</v>
      </c>
      <c r="B120" s="37" t="s">
        <v>8288</v>
      </c>
      <c r="C120" s="37" t="s">
        <v>7479</v>
      </c>
      <c r="D120" s="37" t="str" cm="1">
        <f t="array" ref="D120">IFERROR(IF(G120&lt;&gt;"NA",_xlfn.TEXTJOIN(";",TRUE,_xlfn.UNIQUE(_xlfn.TEXTSPLIT(_xlfn._xlws.FILTER(N:N,I:I=E120),";",TRUE))),_xlfn.UNIQUE(_xlfn._xlws.FILTER(R:R,P:P=E120))),"NA")</f>
        <v>Fungicide</v>
      </c>
      <c r="E120" s="37" t="s">
        <v>8620</v>
      </c>
      <c r="F120" s="37" t="b">
        <v>0</v>
      </c>
      <c r="G120" s="37" t="str" cm="1">
        <f t="array" ref="G120">IFERROR(_xlfn.TEXTJOIN(";",TRUE,_xlfn._xlws.FILTER(J:J,I:I=E120)),"NA")</f>
        <v>NA</v>
      </c>
      <c r="I120" s="37" t="s">
        <v>8770</v>
      </c>
      <c r="J120" s="37" t="s">
        <v>8749</v>
      </c>
      <c r="L120" s="37" t="s">
        <v>324</v>
      </c>
      <c r="M120" s="37" t="b">
        <v>1</v>
      </c>
      <c r="N120" s="37" t="str" cm="1">
        <f t="array" ref="N120">_xlfn._xlws.FILTER(R:R,P:P=J120)</f>
        <v>Insecticide</v>
      </c>
      <c r="P120" s="37" t="s">
        <v>8771</v>
      </c>
      <c r="R120" s="72" t="s">
        <v>8278</v>
      </c>
    </row>
    <row r="121" spans="1:18" ht="11.1">
      <c r="A121" s="37" t="s">
        <v>8772</v>
      </c>
      <c r="B121" s="37" t="s">
        <v>8773</v>
      </c>
      <c r="C121" s="37" t="s">
        <v>8278</v>
      </c>
      <c r="D121" s="37" t="str" cm="1">
        <f t="array" ref="D121">IFERROR(IF(G121&lt;&gt;"NA",_xlfn.TEXTJOIN(";",TRUE,_xlfn.UNIQUE(_xlfn.TEXTSPLIT(_xlfn._xlws.FILTER(N:N,I:I=E121),";",TRUE))),_xlfn.UNIQUE(_xlfn._xlws.FILTER(R:R,P:P=E121))),"NA")</f>
        <v>Herbicide</v>
      </c>
      <c r="E121" s="37" t="s">
        <v>8628</v>
      </c>
      <c r="F121" s="37" t="b">
        <v>0</v>
      </c>
      <c r="G121" s="37" t="str" cm="1">
        <f t="array" ref="G121">IFERROR(_xlfn.TEXTJOIN(";",TRUE,_xlfn._xlws.FILTER(J:J,I:I=E121)),"NA")</f>
        <v>NA</v>
      </c>
      <c r="I121" s="37" t="s">
        <v>8774</v>
      </c>
      <c r="J121" s="37" t="s">
        <v>8749</v>
      </c>
      <c r="L121" s="37" t="s">
        <v>324</v>
      </c>
      <c r="M121" s="37" t="b">
        <v>1</v>
      </c>
      <c r="N121" s="37" t="str" cm="1">
        <f t="array" ref="N121">_xlfn._xlws.FILTER(R:R,P:P=J121)</f>
        <v>Insecticide</v>
      </c>
      <c r="P121" s="37" t="s">
        <v>8775</v>
      </c>
      <c r="R121" s="72" t="s">
        <v>7479</v>
      </c>
    </row>
    <row r="122" spans="1:18" ht="11.1">
      <c r="A122" s="37" t="s">
        <v>8776</v>
      </c>
      <c r="B122" s="37" t="s">
        <v>8777</v>
      </c>
      <c r="C122" s="37" t="s">
        <v>7479</v>
      </c>
      <c r="D122" s="37" t="str" cm="1">
        <f t="array" ref="D122">IFERROR(IF(G122&lt;&gt;"NA",_xlfn.TEXTJOIN(";",TRUE,_xlfn.UNIQUE(_xlfn.TEXTSPLIT(_xlfn._xlws.FILTER(N:N,I:I=E122),";",TRUE))),_xlfn.UNIQUE(_xlfn._xlws.FILTER(R:R,P:P=E122))),"NA")</f>
        <v>Fungicide</v>
      </c>
      <c r="E122" s="37" t="s">
        <v>8778</v>
      </c>
      <c r="F122" s="37" t="b">
        <v>1</v>
      </c>
      <c r="G122" s="37" t="str" cm="1">
        <f t="array" ref="G122">IFERROR(_xlfn.TEXTJOIN(";",TRUE,_xlfn._xlws.FILTER(J:J,I:I=E122)),"NA")</f>
        <v>tebuconazole</v>
      </c>
      <c r="I122" s="37" t="s">
        <v>8779</v>
      </c>
      <c r="J122" s="37" t="s">
        <v>8749</v>
      </c>
      <c r="L122" s="37" t="s">
        <v>324</v>
      </c>
      <c r="M122" s="37" t="b">
        <v>1</v>
      </c>
      <c r="N122" s="37" t="str" cm="1">
        <f t="array" ref="N122">_xlfn._xlws.FILTER(R:R,P:P=J122)</f>
        <v>Insecticide</v>
      </c>
      <c r="P122" s="37" t="s">
        <v>8780</v>
      </c>
      <c r="R122" s="72" t="s">
        <v>8278</v>
      </c>
    </row>
    <row r="123" spans="1:18" ht="11.1">
      <c r="A123" s="37" t="s">
        <v>8781</v>
      </c>
      <c r="B123" s="37" t="s">
        <v>8782</v>
      </c>
      <c r="C123" s="37" t="s">
        <v>8278</v>
      </c>
      <c r="D123" s="37" t="str" cm="1">
        <f t="array" ref="D123">IFERROR(IF(G123&lt;&gt;"NA",_xlfn.TEXTJOIN(";",TRUE,_xlfn.UNIQUE(_xlfn.TEXTSPLIT(_xlfn._xlws.FILTER(N:N,I:I=E123),";",TRUE))),_xlfn.UNIQUE(_xlfn._xlws.FILTER(R:R,P:P=E123))),"NA")</f>
        <v>Herbicide</v>
      </c>
      <c r="E123" s="37" t="s">
        <v>8631</v>
      </c>
      <c r="F123" s="37" t="b">
        <v>0</v>
      </c>
      <c r="G123" s="37" t="str" cm="1">
        <f t="array" ref="G123">IFERROR(_xlfn.TEXTJOIN(";",TRUE,_xlfn._xlws.FILTER(J:J,I:I=E123)),"NA")</f>
        <v>NA</v>
      </c>
      <c r="I123" s="37" t="s">
        <v>8783</v>
      </c>
      <c r="J123" s="37" t="s">
        <v>8757</v>
      </c>
      <c r="K123" s="37" t="s">
        <v>324</v>
      </c>
      <c r="M123" s="37" t="b">
        <v>1</v>
      </c>
      <c r="N123" s="37" t="str" cm="1">
        <f t="array" ref="N123">_xlfn._xlws.FILTER(R:R,P:P=J123)</f>
        <v>Antihelmintic</v>
      </c>
      <c r="P123" s="37" t="s">
        <v>8784</v>
      </c>
      <c r="R123" s="72" t="s">
        <v>7479</v>
      </c>
    </row>
    <row r="124" spans="1:18" ht="11.1">
      <c r="A124" s="37" t="s">
        <v>8785</v>
      </c>
      <c r="B124" s="37" t="s">
        <v>8786</v>
      </c>
      <c r="C124" s="37" t="s">
        <v>8278</v>
      </c>
      <c r="D124" s="37" t="str" cm="1">
        <f t="array" ref="D124">IFERROR(IF(G124&lt;&gt;"NA",_xlfn.TEXTJOIN(";",TRUE,_xlfn.UNIQUE(_xlfn.TEXTSPLIT(_xlfn._xlws.FILTER(N:N,I:I=E124),";",TRUE))),_xlfn.UNIQUE(_xlfn._xlws.FILTER(R:R,P:P=E124))),"NA")</f>
        <v>Herbicide</v>
      </c>
      <c r="E124" s="37" t="s">
        <v>8635</v>
      </c>
      <c r="F124" s="37" t="b">
        <v>0</v>
      </c>
      <c r="G124" s="37" t="str" cm="1">
        <f t="array" ref="G124">IFERROR(_xlfn.TEXTJOIN(";",TRUE,_xlfn._xlws.FILTER(J:J,I:I=E124)),"NA")</f>
        <v>NA</v>
      </c>
      <c r="I124" s="37" t="s">
        <v>8342</v>
      </c>
      <c r="J124" s="37" t="s">
        <v>8757</v>
      </c>
      <c r="K124" s="37" t="s">
        <v>324</v>
      </c>
      <c r="M124" s="37" t="b">
        <v>1</v>
      </c>
      <c r="N124" s="37" t="str" cm="1">
        <f t="array" ref="N124">_xlfn._xlws.FILTER(R:R,P:P=J124)</f>
        <v>Antihelmintic</v>
      </c>
      <c r="P124" s="37" t="s">
        <v>8787</v>
      </c>
      <c r="R124" s="72" t="s">
        <v>8294</v>
      </c>
    </row>
    <row r="125" spans="1:18" ht="11.1">
      <c r="A125" s="37" t="s">
        <v>8788</v>
      </c>
      <c r="B125" s="37" t="s">
        <v>8288</v>
      </c>
      <c r="C125" s="37" t="s">
        <v>8278</v>
      </c>
      <c r="D125" s="37" t="str" cm="1">
        <f t="array" ref="D125">IFERROR(IF(G125&lt;&gt;"NA",_xlfn.TEXTJOIN(";",TRUE,_xlfn.UNIQUE(_xlfn.TEXTSPLIT(_xlfn._xlws.FILTER(N:N,I:I=E125),";",TRUE))),_xlfn.UNIQUE(_xlfn._xlws.FILTER(R:R,P:P=E125))),"NA")</f>
        <v>Herbicide</v>
      </c>
      <c r="E125" s="37" t="s">
        <v>8641</v>
      </c>
      <c r="F125" s="37" t="b">
        <v>0</v>
      </c>
      <c r="G125" s="37" t="str" cm="1">
        <f t="array" ref="G125">IFERROR(_xlfn.TEXTJOIN(";",TRUE,_xlfn._xlws.FILTER(J:J,I:I=E125)),"NA")</f>
        <v>NA</v>
      </c>
      <c r="I125" s="37" t="s">
        <v>8477</v>
      </c>
      <c r="J125" s="37" t="s">
        <v>8603</v>
      </c>
      <c r="L125" s="37" t="s">
        <v>324</v>
      </c>
      <c r="M125" s="37" t="b">
        <v>1</v>
      </c>
      <c r="N125" s="37" t="str" cm="1">
        <f t="array" ref="N125">_xlfn._xlws.FILTER(R:R,P:P=J125)</f>
        <v>Fungicide</v>
      </c>
      <c r="P125" s="37" t="s">
        <v>8789</v>
      </c>
      <c r="R125" s="72" t="s">
        <v>8278</v>
      </c>
    </row>
    <row r="126" spans="1:18" ht="11.1">
      <c r="A126" s="37" t="s">
        <v>8790</v>
      </c>
      <c r="B126" s="37" t="s">
        <v>8791</v>
      </c>
      <c r="C126" s="37" t="s">
        <v>8278</v>
      </c>
      <c r="D126" s="37" t="str" cm="1">
        <f t="array" ref="D126">IFERROR(IF(G126&lt;&gt;"NA",_xlfn.TEXTJOIN(";",TRUE,_xlfn.UNIQUE(_xlfn.TEXTSPLIT(_xlfn._xlws.FILTER(N:N,I:I=E126),";",TRUE))),_xlfn.UNIQUE(_xlfn._xlws.FILTER(R:R,P:P=E126))),"NA")</f>
        <v>Herbicide</v>
      </c>
      <c r="E126" s="37" t="s">
        <v>8690</v>
      </c>
      <c r="F126" s="37" t="b">
        <v>1</v>
      </c>
      <c r="G126" s="37" t="str" cm="1">
        <f t="array" ref="G126">IFERROR(_xlfn.TEXTJOIN(";",TRUE,_xlfn._xlws.FILTER(J:J,I:I=E126)),"NA")</f>
        <v>glyphosate</v>
      </c>
      <c r="I126" s="37" t="s">
        <v>8792</v>
      </c>
      <c r="J126" s="37" t="s">
        <v>8603</v>
      </c>
      <c r="L126" s="37" t="s">
        <v>324</v>
      </c>
      <c r="M126" s="37" t="b">
        <v>1</v>
      </c>
      <c r="N126" s="37" t="str" cm="1">
        <f t="array" ref="N126">_xlfn._xlws.FILTER(R:R,P:P=J126)</f>
        <v>Fungicide</v>
      </c>
      <c r="P126" s="37" t="s">
        <v>8793</v>
      </c>
      <c r="R126" s="72" t="s">
        <v>8278</v>
      </c>
    </row>
    <row r="127" spans="1:18" ht="11.1">
      <c r="A127" s="37" t="s">
        <v>8794</v>
      </c>
      <c r="B127" s="37" t="s">
        <v>8288</v>
      </c>
      <c r="C127" s="37" t="s">
        <v>8294</v>
      </c>
      <c r="D127" s="37" t="str" cm="1">
        <f t="array" ref="D127">IFERROR(IF(G127&lt;&gt;"NA",_xlfn.TEXTJOIN(";",TRUE,_xlfn.UNIQUE(_xlfn.TEXTSPLIT(_xlfn._xlws.FILTER(N:N,I:I=E127),";",TRUE))),_xlfn.UNIQUE(_xlfn._xlws.FILTER(R:R,P:P=E127))),"NA")</f>
        <v>Insecticide</v>
      </c>
      <c r="E127" s="37" t="s">
        <v>8646</v>
      </c>
      <c r="F127" s="37" t="b">
        <v>0</v>
      </c>
      <c r="G127" s="37" t="str" cm="1">
        <f t="array" ref="G127">IFERROR(_xlfn.TEXTJOIN(";",TRUE,_xlfn._xlws.FILTER(J:J,I:I=E127)),"NA")</f>
        <v>NA</v>
      </c>
      <c r="I127" s="37" t="s">
        <v>8795</v>
      </c>
      <c r="J127" s="37" t="s">
        <v>8765</v>
      </c>
      <c r="K127" s="37" t="s">
        <v>324</v>
      </c>
      <c r="M127" s="37" t="b">
        <v>1</v>
      </c>
      <c r="N127" s="37" t="str" cm="1">
        <f t="array" ref="N127">_xlfn._xlws.FILTER(R:R,P:P=J127)</f>
        <v>Supplement</v>
      </c>
      <c r="P127" s="37" t="s">
        <v>8796</v>
      </c>
      <c r="R127" s="72" t="s">
        <v>8278</v>
      </c>
    </row>
    <row r="128" spans="1:18" ht="11.1">
      <c r="A128" s="37" t="s">
        <v>8797</v>
      </c>
      <c r="B128" s="37" t="s">
        <v>8288</v>
      </c>
      <c r="C128" s="37" t="s">
        <v>7479</v>
      </c>
      <c r="D128" s="37" t="str" cm="1">
        <f t="array" ref="D128">IFERROR(IF(G128&lt;&gt;"NA",_xlfn.TEXTJOIN(";",TRUE,_xlfn.UNIQUE(_xlfn.TEXTSPLIT(_xlfn._xlws.FILTER(N:N,I:I=E128),";",TRUE))),_xlfn.UNIQUE(_xlfn._xlws.FILTER(R:R,P:P=E128))),"NA")</f>
        <v>Insecticide</v>
      </c>
      <c r="E128" s="37" t="s">
        <v>8651</v>
      </c>
      <c r="F128" s="37" t="b">
        <v>0</v>
      </c>
      <c r="G128" s="37" t="str" cm="1">
        <f t="array" ref="G128">IFERROR(_xlfn.TEXTJOIN(";",TRUE,_xlfn._xlws.FILTER(J:J,I:I=E128)),"NA")</f>
        <v>NA</v>
      </c>
      <c r="I128" s="37" t="s">
        <v>8798</v>
      </c>
      <c r="J128" s="37" t="s">
        <v>8768</v>
      </c>
      <c r="L128" s="37" t="s">
        <v>324</v>
      </c>
      <c r="M128" s="37" t="b">
        <v>1</v>
      </c>
      <c r="N128" s="37" t="str" cm="1">
        <f t="array" ref="N128">_xlfn._xlws.FILTER(R:R,P:P=J128)</f>
        <v>Fungicide</v>
      </c>
      <c r="P128" s="37" t="s">
        <v>8799</v>
      </c>
      <c r="R128" s="72" t="s">
        <v>8278</v>
      </c>
    </row>
    <row r="129" spans="1:18" ht="11.1">
      <c r="A129" s="37" t="s">
        <v>8800</v>
      </c>
      <c r="B129" s="37" t="s">
        <v>8801</v>
      </c>
      <c r="C129" s="37" t="s">
        <v>8278</v>
      </c>
      <c r="D129" s="37" t="str" cm="1">
        <f t="array" ref="D129">IFERROR(IF(G129&lt;&gt;"NA",_xlfn.TEXTJOIN(";",TRUE,_xlfn.UNIQUE(_xlfn.TEXTSPLIT(_xlfn._xlws.FILTER(N:N,I:I=E129),";",TRUE))),_xlfn.UNIQUE(_xlfn._xlws.FILTER(R:R,P:P=E129))),"NA")</f>
        <v>Herbicide</v>
      </c>
      <c r="E129" s="37" t="s">
        <v>8627</v>
      </c>
      <c r="F129" s="37" t="b">
        <v>1</v>
      </c>
      <c r="G129" s="37" t="str" cm="1">
        <f t="array" ref="G129">IFERROR(_xlfn.TEXTJOIN(";",TRUE,_xlfn._xlws.FILTER(J:J,I:I=E129)),"NA")</f>
        <v>fluazifop-p-butyl</v>
      </c>
      <c r="I129" s="37" t="s">
        <v>8802</v>
      </c>
      <c r="J129" s="37" t="s">
        <v>8771</v>
      </c>
      <c r="L129" s="37" t="s">
        <v>324</v>
      </c>
      <c r="M129" s="37" t="b">
        <v>1</v>
      </c>
      <c r="N129" s="37" t="str" cm="1">
        <f t="array" ref="N129">_xlfn._xlws.FILTER(R:R,P:P=J129)</f>
        <v>Herbicide</v>
      </c>
      <c r="P129" s="37" t="s">
        <v>8803</v>
      </c>
      <c r="R129" s="72" t="s">
        <v>8804</v>
      </c>
    </row>
    <row r="130" spans="1:18" ht="11.1">
      <c r="A130" s="37" t="s">
        <v>8805</v>
      </c>
      <c r="B130" s="37" t="s">
        <v>8806</v>
      </c>
      <c r="C130" s="37" t="s">
        <v>8278</v>
      </c>
      <c r="D130" s="37" t="str" cm="1">
        <f t="array" ref="D130">IFERROR(IF(G130&lt;&gt;"NA",_xlfn.TEXTJOIN(";",TRUE,_xlfn.UNIQUE(_xlfn.TEXTSPLIT(_xlfn._xlws.FILTER(N:N,I:I=E130),";",TRUE))),_xlfn.UNIQUE(_xlfn._xlws.FILTER(R:R,P:P=E130))),"NA")</f>
        <v>Herbicide</v>
      </c>
      <c r="E130" s="37" t="s">
        <v>8807</v>
      </c>
      <c r="F130" s="37" t="b">
        <v>1</v>
      </c>
      <c r="G130" s="37" t="str" cm="1">
        <f t="array" ref="G130">IFERROR(_xlfn.TEXTJOIN(";",TRUE,_xlfn._xlws.FILTER(J:J,I:I=E130)),"NA")</f>
        <v>atrazine</v>
      </c>
      <c r="I130" s="37" t="s">
        <v>8386</v>
      </c>
      <c r="J130" s="37" t="s">
        <v>8775</v>
      </c>
      <c r="L130" s="37" t="s">
        <v>324</v>
      </c>
      <c r="M130" s="37" t="b">
        <v>1</v>
      </c>
      <c r="N130" s="37" t="str" cm="1">
        <f t="array" ref="N130">_xlfn._xlws.FILTER(R:R,P:P=J130)</f>
        <v>Fungicide</v>
      </c>
      <c r="P130" s="37" t="s">
        <v>8808</v>
      </c>
      <c r="R130" s="72" t="s">
        <v>8350</v>
      </c>
    </row>
    <row r="131" spans="1:18" ht="11.1">
      <c r="A131" s="37" t="s">
        <v>8809</v>
      </c>
      <c r="B131" s="37" t="s">
        <v>8810</v>
      </c>
      <c r="C131" s="37" t="s">
        <v>8294</v>
      </c>
      <c r="D131" s="37" t="str" cm="1">
        <f t="array" ref="D131">IFERROR(IF(G131&lt;&gt;"NA",_xlfn.TEXTJOIN(";",TRUE,_xlfn.UNIQUE(_xlfn.TEXTSPLIT(_xlfn._xlws.FILTER(N:N,I:I=E131),";",TRUE))),_xlfn.UNIQUE(_xlfn._xlws.FILTER(R:R,P:P=E131))),"NA")</f>
        <v>Supplement</v>
      </c>
      <c r="E131" s="37" t="s">
        <v>8659</v>
      </c>
      <c r="F131" s="37" t="b">
        <v>0</v>
      </c>
      <c r="G131" s="37" t="str" cm="1">
        <f t="array" ref="G131">IFERROR(_xlfn.TEXTJOIN(";",TRUE,_xlfn._xlws.FILTER(J:J,I:I=E131)),"NA")</f>
        <v>NA</v>
      </c>
      <c r="I131" s="37" t="s">
        <v>8569</v>
      </c>
      <c r="J131" s="37" t="s">
        <v>8780</v>
      </c>
      <c r="L131" s="37" t="s">
        <v>324</v>
      </c>
      <c r="M131" s="37" t="b">
        <v>1</v>
      </c>
      <c r="N131" s="37" t="str" cm="1">
        <f t="array" ref="N131">_xlfn._xlws.FILTER(R:R,P:P=J131)</f>
        <v>Herbicide</v>
      </c>
      <c r="P131" s="37" t="s">
        <v>8811</v>
      </c>
      <c r="R131" s="72" t="s">
        <v>8394</v>
      </c>
    </row>
    <row r="132" spans="1:18" ht="12">
      <c r="A132" s="37" t="s">
        <v>8812</v>
      </c>
      <c r="B132" s="37" t="s">
        <v>8288</v>
      </c>
      <c r="C132" s="37" t="s">
        <v>8464</v>
      </c>
      <c r="D132" s="37" t="str" cm="1">
        <f t="array" ref="D132">IFERROR(IF(G132&lt;&gt;"NA",_xlfn.TEXTJOIN(";",TRUE,_xlfn.UNIQUE(_xlfn.TEXTSPLIT(_xlfn._xlws.FILTER(N:N,I:I=E132),";",TRUE))),_xlfn.UNIQUE(_xlfn._xlws.FILTER(R:R,P:P=E132))),"NA")</f>
        <v>Supplement</v>
      </c>
      <c r="E132" s="37" t="s">
        <v>8663</v>
      </c>
      <c r="F132" s="37" t="b">
        <v>0</v>
      </c>
      <c r="G132" s="37" t="str" cm="1">
        <f t="array" ref="G132">IFERROR(_xlfn.TEXTJOIN(";",TRUE,_xlfn._xlws.FILTER(J:J,I:I=E132)),"NA")</f>
        <v>NA</v>
      </c>
      <c r="I132" s="37" t="s">
        <v>8387</v>
      </c>
      <c r="J132" s="37" t="s">
        <v>8780</v>
      </c>
      <c r="L132" s="37" t="s">
        <v>324</v>
      </c>
      <c r="M132" s="37" t="b">
        <v>1</v>
      </c>
      <c r="N132" s="37" t="str" cm="1">
        <f t="array" ref="N132">_xlfn._xlws.FILTER(R:R,P:P=J132)</f>
        <v>Herbicide</v>
      </c>
      <c r="P132" s="37" t="s">
        <v>8813</v>
      </c>
      <c r="R132" s="71" t="s">
        <v>8394</v>
      </c>
    </row>
    <row r="133" spans="1:18" ht="24">
      <c r="A133" s="37" t="s">
        <v>8814</v>
      </c>
      <c r="B133" s="37" t="s">
        <v>8815</v>
      </c>
      <c r="C133" s="37" t="s">
        <v>8294</v>
      </c>
      <c r="D133" s="37" t="str" cm="1">
        <f t="array" ref="D133">IFERROR(IF(G133&lt;&gt;"NA",_xlfn.TEXTJOIN(";",TRUE,_xlfn.UNIQUE(_xlfn.TEXTSPLIT(_xlfn._xlws.FILTER(N:N,I:I=E133),";",TRUE))),_xlfn.UNIQUE(_xlfn._xlws.FILTER(R:R,P:P=E133))),"NA")</f>
        <v>Insecticide;Fungicide</v>
      </c>
      <c r="E133" s="37" t="s">
        <v>8711</v>
      </c>
      <c r="F133" s="37" t="b">
        <v>1</v>
      </c>
      <c r="G133" s="37" t="str" cm="1">
        <f t="array" ref="G133">IFERROR(_xlfn.TEXTJOIN(";",TRUE,_xlfn._xlws.FILTER(J:J,I:I=E133)),"NA")</f>
        <v>imidacloprid;thiram</v>
      </c>
      <c r="I133" s="37" t="s">
        <v>8391</v>
      </c>
      <c r="J133" s="37" t="s">
        <v>8784</v>
      </c>
      <c r="L133" s="37" t="s">
        <v>324</v>
      </c>
      <c r="M133" s="37" t="b">
        <v>1</v>
      </c>
      <c r="N133" s="37" t="str" cm="1">
        <f t="array" ref="N133">_xlfn._xlws.FILTER(R:R,P:P=J133)</f>
        <v>Fungicide</v>
      </c>
      <c r="P133" s="37" t="s">
        <v>8816</v>
      </c>
      <c r="R133" s="71" t="s">
        <v>8817</v>
      </c>
    </row>
    <row r="134" spans="1:18" ht="11.1">
      <c r="A134" s="37" t="s">
        <v>8818</v>
      </c>
      <c r="B134" s="37" t="s">
        <v>8819</v>
      </c>
      <c r="C134" s="37" t="s">
        <v>8278</v>
      </c>
      <c r="D134" s="37" t="str" cm="1">
        <f t="array" ref="D134">IFERROR(IF(G134&lt;&gt;"NA",_xlfn.TEXTJOIN(";",TRUE,_xlfn.UNIQUE(_xlfn.TEXTSPLIT(_xlfn._xlws.FILTER(N:N,I:I=E134),";",TRUE))),_xlfn.UNIQUE(_xlfn._xlws.FILTER(R:R,P:P=E134))),"NA")</f>
        <v>Herbicide</v>
      </c>
      <c r="E134" s="37" t="s">
        <v>8820</v>
      </c>
      <c r="F134" s="37" t="b">
        <v>1</v>
      </c>
      <c r="G134" s="37" t="str" cm="1">
        <f t="array" ref="G134">IFERROR(_xlfn.TEXTJOIN(";",TRUE,_xlfn._xlws.FILTER(J:J,I:I=E134)),"NA")</f>
        <v>atrazine</v>
      </c>
      <c r="I134" s="37" t="s">
        <v>8792</v>
      </c>
      <c r="J134" s="37" t="s">
        <v>8784</v>
      </c>
      <c r="L134" s="37" t="s">
        <v>324</v>
      </c>
      <c r="M134" s="37" t="b">
        <v>1</v>
      </c>
      <c r="N134" s="37" t="str" cm="1">
        <f t="array" ref="N134">_xlfn._xlws.FILTER(R:R,P:P=J134)</f>
        <v>Fungicide</v>
      </c>
      <c r="P134" s="37" t="s">
        <v>8821</v>
      </c>
      <c r="R134" s="72" t="s">
        <v>8278</v>
      </c>
    </row>
    <row r="135" spans="1:18" ht="11.1">
      <c r="A135" s="37" t="s">
        <v>8822</v>
      </c>
      <c r="B135" s="37" t="s">
        <v>8823</v>
      </c>
      <c r="C135" s="37" t="s">
        <v>8278</v>
      </c>
      <c r="D135" s="37" t="str" cm="1">
        <f t="array" ref="D135">IFERROR(IF(G135&lt;&gt;"NA",_xlfn.TEXTJOIN(";",TRUE,_xlfn.UNIQUE(_xlfn.TEXTSPLIT(_xlfn._xlws.FILTER(N:N,I:I=E135),";",TRUE))),_xlfn.UNIQUE(_xlfn._xlws.FILTER(R:R,P:P=E135))),"NA")</f>
        <v>Herbicide</v>
      </c>
      <c r="E135" s="37" t="s">
        <v>8824</v>
      </c>
      <c r="F135" s="37" t="b">
        <v>1</v>
      </c>
      <c r="G135" s="37" t="str" cm="1">
        <f t="array" ref="G135">IFERROR(_xlfn.TEXTJOIN(";",TRUE,_xlfn._xlws.FILTER(J:J,I:I=E135)),"NA")</f>
        <v>atrazine</v>
      </c>
      <c r="I135" s="37" t="s">
        <v>8825</v>
      </c>
      <c r="J135" s="37" t="s">
        <v>8787</v>
      </c>
      <c r="L135" s="37" t="s">
        <v>324</v>
      </c>
      <c r="M135" s="37" t="b">
        <v>1</v>
      </c>
      <c r="N135" s="37" t="str" cm="1">
        <f t="array" ref="N135">_xlfn._xlws.FILTER(R:R,P:P=J135)</f>
        <v>Insecticide</v>
      </c>
      <c r="P135" s="37" t="s">
        <v>8826</v>
      </c>
      <c r="R135" s="72" t="s">
        <v>8827</v>
      </c>
    </row>
    <row r="136" spans="1:18" ht="11.1">
      <c r="A136" s="37" t="s">
        <v>8828</v>
      </c>
      <c r="B136" s="37" t="s">
        <v>8288</v>
      </c>
      <c r="C136" s="37" t="s">
        <v>2851</v>
      </c>
      <c r="D136" s="37" t="str" cm="1">
        <f t="array" ref="D136">IFERROR(IF(G136&lt;&gt;"NA",_xlfn.TEXTJOIN(";",TRUE,_xlfn.UNIQUE(_xlfn.TEXTSPLIT(_xlfn._xlws.FILTER(N:N,I:I=E136),";",TRUE))),_xlfn.UNIQUE(_xlfn._xlws.FILTER(R:R,P:P=E136))),"NA")</f>
        <v>Soil Inoculation</v>
      </c>
      <c r="E136" s="37" t="s">
        <v>8645</v>
      </c>
      <c r="F136" s="37" t="b">
        <v>0</v>
      </c>
      <c r="G136" s="37" t="str" cm="1">
        <f t="array" ref="G136">IFERROR(_xlfn.TEXTJOIN(";",TRUE,_xlfn._xlws.FILTER(J:J,I:I=E136)),"NA")</f>
        <v>NA</v>
      </c>
      <c r="I136" s="37" t="s">
        <v>8829</v>
      </c>
      <c r="J136" s="37" t="s">
        <v>8789</v>
      </c>
      <c r="L136" s="37" t="s">
        <v>324</v>
      </c>
      <c r="M136" s="37" t="b">
        <v>1</v>
      </c>
      <c r="N136" s="37" t="str" cm="1">
        <f t="array" ref="N136">_xlfn._xlws.FILTER(R:R,P:P=J136)</f>
        <v>Herbicide</v>
      </c>
      <c r="P136" s="37" t="s">
        <v>8830</v>
      </c>
      <c r="R136" s="72" t="s">
        <v>8315</v>
      </c>
    </row>
    <row r="137" spans="1:18" ht="11.1">
      <c r="A137" s="37" t="s">
        <v>8831</v>
      </c>
      <c r="B137" s="37" t="s">
        <v>8288</v>
      </c>
      <c r="C137" s="37" t="s">
        <v>2851</v>
      </c>
      <c r="D137" s="37" t="str" cm="1">
        <f t="array" ref="D137">IFERROR(IF(G137&lt;&gt;"NA",_xlfn.TEXTJOIN(";",TRUE,_xlfn.UNIQUE(_xlfn.TEXTSPLIT(_xlfn._xlws.FILTER(N:N,I:I=E137),";",TRUE))),_xlfn.UNIQUE(_xlfn._xlws.FILTER(R:R,P:P=E137))),"NA")</f>
        <v>Soil Inoculation</v>
      </c>
      <c r="E137" s="37" t="s">
        <v>8650</v>
      </c>
      <c r="F137" s="37" t="b">
        <v>0</v>
      </c>
      <c r="G137" s="37" t="str" cm="1">
        <f t="array" ref="G137">IFERROR(_xlfn.TEXTJOIN(";",TRUE,_xlfn._xlws.FILTER(J:J,I:I=E137)),"NA")</f>
        <v>NA</v>
      </c>
      <c r="I137" s="37" t="s">
        <v>8392</v>
      </c>
      <c r="J137" s="37" t="s">
        <v>8789</v>
      </c>
      <c r="L137" s="37" t="s">
        <v>324</v>
      </c>
      <c r="M137" s="37" t="b">
        <v>1</v>
      </c>
      <c r="N137" s="37" t="str" cm="1">
        <f t="array" ref="N137">_xlfn._xlws.FILTER(R:R,P:P=J137)</f>
        <v>Herbicide</v>
      </c>
      <c r="P137" s="37" t="s">
        <v>8832</v>
      </c>
      <c r="R137" s="72" t="s">
        <v>8294</v>
      </c>
    </row>
    <row r="138" spans="1:18" ht="11.1">
      <c r="A138" s="37" t="s">
        <v>8833</v>
      </c>
      <c r="B138" s="37" t="s">
        <v>8288</v>
      </c>
      <c r="C138" s="37" t="s">
        <v>2851</v>
      </c>
      <c r="D138" s="37" t="str" cm="1">
        <f t="array" ref="D138">IFERROR(IF(G138&lt;&gt;"NA",_xlfn.TEXTJOIN(";",TRUE,_xlfn.UNIQUE(_xlfn.TEXTSPLIT(_xlfn._xlws.FILTER(N:N,I:I=E138),";",TRUE))),_xlfn.UNIQUE(_xlfn._xlws.FILTER(R:R,P:P=E138))),"NA")</f>
        <v>Soil Inoculation</v>
      </c>
      <c r="E138" s="37" t="s">
        <v>8655</v>
      </c>
      <c r="F138" s="37" t="b">
        <v>0</v>
      </c>
      <c r="G138" s="37" t="str" cm="1">
        <f t="array" ref="G138">IFERROR(_xlfn.TEXTJOIN(";",TRUE,_xlfn._xlws.FILTER(J:J,I:I=E138)),"NA")</f>
        <v>NA</v>
      </c>
      <c r="I138" s="37" t="s">
        <v>8834</v>
      </c>
      <c r="J138" s="37" t="s">
        <v>8803</v>
      </c>
      <c r="L138" s="37" t="s">
        <v>324</v>
      </c>
      <c r="M138" s="37" t="b">
        <v>1</v>
      </c>
      <c r="N138" s="37" t="str" cm="1">
        <f t="array" ref="N138">_xlfn._xlws.FILTER(R:R,P:P=J138)</f>
        <v>Immunosuppressant</v>
      </c>
      <c r="P138" s="37" t="s">
        <v>8835</v>
      </c>
      <c r="R138" s="72" t="s">
        <v>8836</v>
      </c>
    </row>
    <row r="139" spans="1:18" ht="11.1">
      <c r="A139" s="37" t="s">
        <v>8837</v>
      </c>
      <c r="B139" s="37" t="s">
        <v>8288</v>
      </c>
      <c r="C139" s="37" t="s">
        <v>2851</v>
      </c>
      <c r="D139" s="37" t="str" cm="1">
        <f t="array" ref="D139">IFERROR(IF(G139&lt;&gt;"NA",_xlfn.TEXTJOIN(";",TRUE,_xlfn.UNIQUE(_xlfn.TEXTSPLIT(_xlfn._xlws.FILTER(N:N,I:I=E139),";",TRUE))),_xlfn.UNIQUE(_xlfn._xlws.FILTER(R:R,P:P=E139))),"NA")</f>
        <v>Soil Inoculation</v>
      </c>
      <c r="E139" s="37" t="s">
        <v>8658</v>
      </c>
      <c r="F139" s="37" t="b">
        <v>0</v>
      </c>
      <c r="G139" s="37" t="str" cm="1">
        <f t="array" ref="G139">IFERROR(_xlfn.TEXTJOIN(";",TRUE,_xlfn._xlws.FILTER(J:J,I:I=E139)),"NA")</f>
        <v>NA</v>
      </c>
      <c r="I139" s="37" t="s">
        <v>8354</v>
      </c>
      <c r="J139" s="37" t="s">
        <v>8826</v>
      </c>
      <c r="K139" s="37" t="s">
        <v>324</v>
      </c>
      <c r="M139" s="37" t="b">
        <v>1</v>
      </c>
      <c r="N139" s="37" t="str" cm="1">
        <f t="array" ref="N139">_xlfn._xlws.FILTER(R:R,P:P=J139)</f>
        <v>Vitamin</v>
      </c>
      <c r="P139" s="37" t="s">
        <v>8838</v>
      </c>
      <c r="R139" s="37" t="s">
        <v>8350</v>
      </c>
    </row>
    <row r="140" spans="1:18" ht="11.1">
      <c r="A140" s="37" t="s">
        <v>8839</v>
      </c>
      <c r="B140" s="37" t="s">
        <v>8288</v>
      </c>
      <c r="C140" s="37" t="s">
        <v>2851</v>
      </c>
      <c r="D140" s="37" t="str" cm="1">
        <f t="array" ref="D140">IFERROR(IF(G140&lt;&gt;"NA",_xlfn.TEXTJOIN(";",TRUE,_xlfn.UNIQUE(_xlfn.TEXTSPLIT(_xlfn._xlws.FILTER(N:N,I:I=E140),";",TRUE))),_xlfn.UNIQUE(_xlfn._xlws.FILTER(R:R,P:P=E140))),"NA")</f>
        <v>Soil Inoculation</v>
      </c>
      <c r="E140" s="37" t="s">
        <v>8662</v>
      </c>
      <c r="F140" s="37" t="b">
        <v>0</v>
      </c>
      <c r="G140" s="37" t="str" cm="1">
        <f t="array" ref="G140">IFERROR(_xlfn.TEXTJOIN(";",TRUE,_xlfn._xlws.FILTER(J:J,I:I=E140)),"NA")</f>
        <v>NA</v>
      </c>
      <c r="I140" s="37" t="s">
        <v>8840</v>
      </c>
      <c r="J140" s="37" t="s">
        <v>8832</v>
      </c>
      <c r="L140" s="37" t="s">
        <v>324</v>
      </c>
      <c r="M140" s="37" t="b">
        <v>1</v>
      </c>
      <c r="N140" s="37" t="str" cm="1">
        <f t="array" ref="N140">_xlfn._xlws.FILTER(R:R,P:P=J140)</f>
        <v>Insecticide</v>
      </c>
      <c r="P140" s="37" t="s">
        <v>8841</v>
      </c>
      <c r="R140" s="72" t="s">
        <v>8315</v>
      </c>
    </row>
    <row r="141" spans="1:18" ht="11.1">
      <c r="A141" s="37" t="s">
        <v>8842</v>
      </c>
      <c r="B141" s="37" t="s">
        <v>8288</v>
      </c>
      <c r="C141" s="37" t="s">
        <v>2851</v>
      </c>
      <c r="D141" s="37" t="str" cm="1">
        <f t="array" ref="D141">IFERROR(IF(G141&lt;&gt;"NA",_xlfn.TEXTJOIN(";",TRUE,_xlfn.UNIQUE(_xlfn.TEXTSPLIT(_xlfn._xlws.FILTER(N:N,I:I=E141),";",TRUE))),_xlfn.UNIQUE(_xlfn._xlws.FILTER(R:R,P:P=E141))),"NA")</f>
        <v>Soil Inoculation</v>
      </c>
      <c r="E141" s="37" t="s">
        <v>8672</v>
      </c>
      <c r="F141" s="37" t="b">
        <v>0</v>
      </c>
      <c r="G141" s="37" t="str" cm="1">
        <f t="array" ref="G141">IFERROR(_xlfn.TEXTJOIN(";",TRUE,_xlfn._xlws.FILTER(J:J,I:I=E141)),"NA")</f>
        <v>NA</v>
      </c>
      <c r="I141" s="37" t="s">
        <v>8783</v>
      </c>
      <c r="J141" s="37" t="s">
        <v>8843</v>
      </c>
      <c r="K141" s="37" t="s">
        <v>324</v>
      </c>
      <c r="M141" s="37" t="b">
        <v>1</v>
      </c>
      <c r="N141" s="37" t="str" cm="1">
        <f t="array" ref="N141">_xlfn._xlws.FILTER(R:R,P:P=J141)</f>
        <v>Antihelmintic</v>
      </c>
      <c r="P141" s="37" t="s">
        <v>8843</v>
      </c>
      <c r="R141" s="72" t="s">
        <v>8315</v>
      </c>
    </row>
    <row r="142" spans="1:18" ht="11.1">
      <c r="A142" s="37" t="s">
        <v>8844</v>
      </c>
      <c r="B142" s="37" t="s">
        <v>8288</v>
      </c>
      <c r="C142" s="37" t="s">
        <v>2851</v>
      </c>
      <c r="D142" s="37" t="str" cm="1">
        <f t="array" ref="D142">IFERROR(IF(G142&lt;&gt;"NA",_xlfn.TEXTJOIN(";",TRUE,_xlfn.UNIQUE(_xlfn.TEXTSPLIT(_xlfn._xlws.FILTER(N:N,I:I=E142),";",TRUE))),_xlfn.UNIQUE(_xlfn._xlws.FILTER(R:R,P:P=E142))),"NA")</f>
        <v>Soil Inoculation</v>
      </c>
      <c r="E142" s="37" t="s">
        <v>8679</v>
      </c>
      <c r="F142" s="37" t="b">
        <v>0</v>
      </c>
      <c r="G142" s="37" t="str" cm="1">
        <f t="array" ref="G142">IFERROR(_xlfn.TEXTJOIN(";",TRUE,_xlfn._xlws.FILTER(J:J,I:I=E142)),"NA")</f>
        <v>NA</v>
      </c>
      <c r="I142" s="37" t="s">
        <v>8342</v>
      </c>
      <c r="J142" s="37" t="s">
        <v>8843</v>
      </c>
      <c r="K142" s="37" t="s">
        <v>324</v>
      </c>
      <c r="M142" s="37" t="b">
        <v>1</v>
      </c>
      <c r="N142" s="37" t="str" cm="1">
        <f t="array" ref="N142">_xlfn._xlws.FILTER(R:R,P:P=J142)</f>
        <v>Antihelmintic</v>
      </c>
      <c r="P142" s="37" t="s">
        <v>8845</v>
      </c>
      <c r="R142" s="72" t="s">
        <v>8278</v>
      </c>
    </row>
    <row r="143" spans="1:18" ht="11.1">
      <c r="A143" s="37" t="s">
        <v>8846</v>
      </c>
      <c r="B143" s="37" t="s">
        <v>8847</v>
      </c>
      <c r="C143" s="37" t="s">
        <v>8278</v>
      </c>
      <c r="D143" s="37" t="str" cm="1">
        <f t="array" ref="D143">IFERROR(IF(G143&lt;&gt;"NA",_xlfn.TEXTJOIN(";",TRUE,_xlfn.UNIQUE(_xlfn.TEXTSPLIT(_xlfn._xlws.FILTER(N:N,I:I=E143),";",TRUE))),_xlfn.UNIQUE(_xlfn._xlws.FILTER(R:R,P:P=E143))),"NA")</f>
        <v>Herbicide</v>
      </c>
      <c r="E143" s="37" t="s">
        <v>8682</v>
      </c>
      <c r="F143" s="37" t="b">
        <v>1</v>
      </c>
      <c r="G143" s="37" t="str" cm="1">
        <f t="array" ref="G143">IFERROR(_xlfn.TEXTJOIN(";",TRUE,_xlfn._xlws.FILTER(J:J,I:I=E143)),"NA")</f>
        <v>glufosinate-ammonium</v>
      </c>
      <c r="I143" s="37" t="s">
        <v>8848</v>
      </c>
      <c r="J143" s="37" t="s">
        <v>8849</v>
      </c>
      <c r="K143" s="37" t="s">
        <v>324</v>
      </c>
      <c r="L143" s="37" t="s">
        <v>324</v>
      </c>
      <c r="M143" s="37" t="b">
        <v>1</v>
      </c>
      <c r="N143" s="37" t="str" cm="1">
        <f t="array" ref="N143">_xlfn._xlws.FILTER(R:R,P:P=J143)</f>
        <v>Antibiotic</v>
      </c>
      <c r="P143" s="37" t="s">
        <v>8849</v>
      </c>
      <c r="R143" s="72" t="s">
        <v>8530</v>
      </c>
    </row>
    <row r="144" spans="1:18" ht="12">
      <c r="A144" s="37" t="s">
        <v>8850</v>
      </c>
      <c r="B144" s="37" t="s">
        <v>8288</v>
      </c>
      <c r="C144" s="37" t="s">
        <v>2851</v>
      </c>
      <c r="D144" s="37" t="str" cm="1">
        <f t="array" ref="D144">IFERROR(IF(G144&lt;&gt;"NA",_xlfn.TEXTJOIN(";",TRUE,_xlfn.UNIQUE(_xlfn.TEXTSPLIT(_xlfn._xlws.FILTER(N:N,I:I=E144),";",TRUE))),_xlfn.UNIQUE(_xlfn._xlws.FILTER(R:R,P:P=E144))),"NA")</f>
        <v>Soil Inoculation</v>
      </c>
      <c r="E144" s="37" t="s">
        <v>8649</v>
      </c>
      <c r="F144" s="37" t="b">
        <v>1</v>
      </c>
      <c r="G144" s="37" t="str" cm="1">
        <f t="array" ref="G144">IFERROR(_xlfn.TEXTJOIN(";",TRUE,_xlfn._xlws.FILTER(J:J,I:I=E144)),"NA")</f>
        <v>Glomus constrictum;Glomus fasciculatum;Glomus geosporum;Glomus intraradices;Glomus tortuosum</v>
      </c>
      <c r="I144" s="37" t="s">
        <v>8354</v>
      </c>
      <c r="J144" s="37" t="s">
        <v>8851</v>
      </c>
      <c r="K144" s="37" t="s">
        <v>324</v>
      </c>
      <c r="M144" s="37" t="b">
        <v>1</v>
      </c>
      <c r="N144" s="37" t="str" cm="1">
        <f t="array" ref="N144">_xlfn._xlws.FILTER(R:R,P:P=J144)</f>
        <v>Antibiotic</v>
      </c>
      <c r="P144" s="37" t="s">
        <v>8852</v>
      </c>
      <c r="R144" s="71" t="s">
        <v>8853</v>
      </c>
    </row>
    <row r="145" spans="1:18" ht="11.1">
      <c r="A145" s="37" t="s">
        <v>8854</v>
      </c>
      <c r="B145" s="37" t="s">
        <v>8855</v>
      </c>
      <c r="C145" s="37" t="s">
        <v>8278</v>
      </c>
      <c r="D145" s="37" t="str" cm="1">
        <f t="array" ref="D145">IFERROR(IF(G145&lt;&gt;"NA",_xlfn.TEXTJOIN(";",TRUE,_xlfn.UNIQUE(_xlfn.TEXTSPLIT(_xlfn._xlws.FILTER(N:N,I:I=E145),";",TRUE))),_xlfn.UNIQUE(_xlfn._xlws.FILTER(R:R,P:P=E145))),"NA")</f>
        <v>Herbicide</v>
      </c>
      <c r="E145" s="37" t="s">
        <v>8687</v>
      </c>
      <c r="F145" s="37" t="b">
        <v>0</v>
      </c>
      <c r="G145" s="37" t="str" cm="1">
        <f t="array" ref="G145">IFERROR(_xlfn.TEXTJOIN(";",TRUE,_xlfn._xlws.FILTER(J:J,I:I=E145)),"NA")</f>
        <v>NA</v>
      </c>
      <c r="I145" s="37" t="s">
        <v>8856</v>
      </c>
      <c r="J145" s="37" t="s">
        <v>8857</v>
      </c>
      <c r="L145" s="37" t="s">
        <v>324</v>
      </c>
      <c r="M145" s="37" t="b">
        <v>1</v>
      </c>
      <c r="N145" s="37" t="str" cm="1">
        <f t="array" ref="N145">_xlfn._xlws.FILTER(R:R,P:P=J145)</f>
        <v>Herbicide</v>
      </c>
      <c r="P145" s="37" t="s">
        <v>8851</v>
      </c>
      <c r="R145" s="72" t="s">
        <v>8530</v>
      </c>
    </row>
    <row r="146" spans="1:18" ht="11.1">
      <c r="A146" s="37" t="s">
        <v>8858</v>
      </c>
      <c r="B146" s="37" t="s">
        <v>8859</v>
      </c>
      <c r="C146" s="37" t="s">
        <v>8278</v>
      </c>
      <c r="D146" s="37" t="str" cm="1">
        <f t="array" ref="D146">IFERROR(IF(G146&lt;&gt;"NA",_xlfn.TEXTJOIN(";",TRUE,_xlfn.UNIQUE(_xlfn.TEXTSPLIT(_xlfn._xlws.FILTER(N:N,I:I=E146),";",TRUE))),_xlfn.UNIQUE(_xlfn._xlws.FILTER(R:R,P:P=E146))),"NA")</f>
        <v>Herbicide</v>
      </c>
      <c r="E146" s="37" t="s">
        <v>8860</v>
      </c>
      <c r="F146" s="37" t="b">
        <v>1</v>
      </c>
      <c r="G146" s="37" t="str" cm="1">
        <f t="array" ref="G146">IFERROR(_xlfn.TEXTJOIN(";",TRUE,_xlfn._xlws.FILTER(J:J,I:I=E146)),"NA")</f>
        <v>paraquat dichloride</v>
      </c>
      <c r="I146" s="37" t="s">
        <v>8857</v>
      </c>
      <c r="J146" s="37" t="s">
        <v>8861</v>
      </c>
      <c r="L146" s="37" t="s">
        <v>324</v>
      </c>
      <c r="M146" s="37" t="b">
        <v>1</v>
      </c>
      <c r="N146" s="37" t="str" cm="1">
        <f t="array" ref="N146">_xlfn._xlws.FILTER(R:R,P:P=J146)</f>
        <v>Herbicide</v>
      </c>
      <c r="P146" s="37" t="s">
        <v>8862</v>
      </c>
      <c r="R146" s="37" t="s">
        <v>8760</v>
      </c>
    </row>
    <row r="147" spans="1:18" ht="11.1">
      <c r="A147" s="37" t="s">
        <v>8863</v>
      </c>
      <c r="B147" s="37" t="s">
        <v>8864</v>
      </c>
      <c r="C147" s="37" t="s">
        <v>8278</v>
      </c>
      <c r="D147" s="37" t="str" cm="1">
        <f t="array" ref="D147">IFERROR(IF(G147&lt;&gt;"NA",_xlfn.TEXTJOIN(";",TRUE,_xlfn.UNIQUE(_xlfn.TEXTSPLIT(_xlfn._xlws.FILTER(N:N,I:I=E147),";",TRUE))),_xlfn.UNIQUE(_xlfn._xlws.FILTER(R:R,P:P=E147))),"NA")</f>
        <v>Herbicide</v>
      </c>
      <c r="E147" s="37" t="s">
        <v>8856</v>
      </c>
      <c r="F147" s="37" t="b">
        <v>1</v>
      </c>
      <c r="G147" s="37" t="str" cm="1">
        <f t="array" ref="G147">IFERROR(_xlfn.TEXTJOIN(";",TRUE,_xlfn._xlws.FILTER(J:J,I:I=E147)),"NA")</f>
        <v>paraquat</v>
      </c>
      <c r="I147" s="37" t="s">
        <v>8592</v>
      </c>
      <c r="J147" s="37" t="s">
        <v>8865</v>
      </c>
      <c r="L147" s="37" t="s">
        <v>324</v>
      </c>
      <c r="M147" s="37" t="b">
        <v>1</v>
      </c>
      <c r="N147" s="37" t="str" cm="1">
        <f t="array" ref="N147">_xlfn._xlws.FILTER(R:R,P:P=J147)</f>
        <v>Insecticide</v>
      </c>
      <c r="P147" s="37" t="s">
        <v>8857</v>
      </c>
      <c r="R147" s="72" t="s">
        <v>8278</v>
      </c>
    </row>
    <row r="148" spans="1:18" ht="11.1">
      <c r="A148" s="37" t="s">
        <v>8866</v>
      </c>
      <c r="B148" s="37" t="s">
        <v>8867</v>
      </c>
      <c r="C148" s="37" t="s">
        <v>8278</v>
      </c>
      <c r="D148" s="37" t="str" cm="1">
        <f t="array" ref="D148">IFERROR(IF(G148&lt;&gt;"NA",_xlfn.TEXTJOIN(";",TRUE,_xlfn.UNIQUE(_xlfn.TEXTSPLIT(_xlfn._xlws.FILTER(N:N,I:I=E148),";",TRUE))),_xlfn.UNIQUE(_xlfn._xlws.FILTER(R:R,P:P=E148))),"NA")</f>
        <v>Herbicide</v>
      </c>
      <c r="E148" s="37" t="s">
        <v>8868</v>
      </c>
      <c r="F148" s="37" t="b">
        <v>1</v>
      </c>
      <c r="G148" s="37" t="str" cm="1">
        <f t="array" ref="G148">IFERROR(_xlfn.TEXTJOIN(";",TRUE,_xlfn._xlws.FILTER(J:J,I:I=E148)),"NA")</f>
        <v>paraquat dichloride</v>
      </c>
      <c r="I148" s="37" t="s">
        <v>8869</v>
      </c>
      <c r="J148" s="37" t="s">
        <v>8870</v>
      </c>
      <c r="L148" s="37" t="s">
        <v>324</v>
      </c>
      <c r="M148" s="37" t="b">
        <v>1</v>
      </c>
      <c r="N148" s="37" t="str" cm="1">
        <f t="array" ref="N148">_xlfn._xlws.FILTER(R:R,P:P=J148)</f>
        <v>Herbicide</v>
      </c>
      <c r="P148" s="37" t="s">
        <v>8861</v>
      </c>
      <c r="R148" s="72" t="s">
        <v>8278</v>
      </c>
    </row>
    <row r="149" spans="1:18" ht="11.1">
      <c r="A149" s="37" t="s">
        <v>8871</v>
      </c>
      <c r="B149" s="37" t="s">
        <v>8872</v>
      </c>
      <c r="C149" s="37" t="s">
        <v>8278</v>
      </c>
      <c r="D149" s="37" t="str" cm="1">
        <f t="array" ref="D149">IFERROR(IF(G149&lt;&gt;"NA",_xlfn.TEXTJOIN(";",TRUE,_xlfn.UNIQUE(_xlfn.TEXTSPLIT(_xlfn._xlws.FILTER(N:N,I:I=E149),";",TRUE))),_xlfn.UNIQUE(_xlfn._xlws.FILTER(R:R,P:P=E149))),"NA")</f>
        <v>Herbicide</v>
      </c>
      <c r="E149" s="37" t="s">
        <v>8308</v>
      </c>
      <c r="F149" s="37" t="b">
        <v>1</v>
      </c>
      <c r="G149" s="37" t="str" cm="1">
        <f t="array" ref="G149">IFERROR(_xlfn.TEXTJOIN(";",TRUE,_xlfn._xlws.FILTER(J:J,I:I=E149)),"NA")</f>
        <v>acetochlor</v>
      </c>
      <c r="I149" s="37" t="s">
        <v>8795</v>
      </c>
      <c r="J149" s="37" t="s">
        <v>8873</v>
      </c>
      <c r="L149" s="37" t="s">
        <v>324</v>
      </c>
      <c r="M149" s="37" t="b">
        <v>1</v>
      </c>
      <c r="N149" s="37" t="str" cm="1">
        <f t="array" ref="N149">_xlfn._xlws.FILTER(R:R,P:P=J149)</f>
        <v>Herbicide</v>
      </c>
      <c r="P149" s="37" t="s">
        <v>8874</v>
      </c>
      <c r="R149" s="72" t="s">
        <v>8278</v>
      </c>
    </row>
    <row r="150" spans="1:18" ht="11.1">
      <c r="A150" s="37" t="s">
        <v>8875</v>
      </c>
      <c r="B150" s="37" t="s">
        <v>8313</v>
      </c>
      <c r="C150" s="37" t="s">
        <v>8278</v>
      </c>
      <c r="D150" s="37" t="str" cm="1">
        <f t="array" ref="D150">IFERROR(IF(G150&lt;&gt;"NA",_xlfn.TEXTJOIN(";",TRUE,_xlfn.UNIQUE(_xlfn.TEXTSPLIT(_xlfn._xlws.FILTER(N:N,I:I=E150),";",TRUE))),_xlfn.UNIQUE(_xlfn._xlws.FILTER(R:R,P:P=E150))),"NA")</f>
        <v>Herbicide</v>
      </c>
      <c r="E150" s="37" t="s">
        <v>8313</v>
      </c>
      <c r="F150" s="37" t="b">
        <v>1</v>
      </c>
      <c r="G150" s="37" t="str" cm="1">
        <f t="array" ref="G150">IFERROR(_xlfn.TEXTJOIN(";",TRUE,_xlfn._xlws.FILTER(J:J,I:I=E150)),"NA")</f>
        <v>acetochlor;atrazine</v>
      </c>
      <c r="I150" s="37" t="s">
        <v>8473</v>
      </c>
      <c r="J150" s="37" t="s">
        <v>8876</v>
      </c>
      <c r="L150" s="37" t="s">
        <v>324</v>
      </c>
      <c r="M150" s="37" t="b">
        <v>0</v>
      </c>
      <c r="N150" s="37" t="str" cm="1">
        <f t="array" ref="N150">_xlfn._xlws.FILTER(R:R,P:P=J150)</f>
        <v>Soil Inoculation;Seed Innoculation</v>
      </c>
      <c r="P150" s="37" t="s">
        <v>8877</v>
      </c>
      <c r="R150" s="72" t="s">
        <v>8294</v>
      </c>
    </row>
    <row r="151" spans="1:18" ht="11.1">
      <c r="A151" s="37" t="s">
        <v>8878</v>
      </c>
      <c r="B151" s="37" t="s">
        <v>8879</v>
      </c>
      <c r="C151" s="37" t="s">
        <v>8278</v>
      </c>
      <c r="D151" s="37" t="str" cm="1">
        <f t="array" ref="D151">IFERROR(IF(G151&lt;&gt;"NA",_xlfn.TEXTJOIN(";",TRUE,_xlfn.UNIQUE(_xlfn.TEXTSPLIT(_xlfn._xlws.FILTER(N:N,I:I=E151),";",TRUE))),_xlfn.UNIQUE(_xlfn._xlws.FILTER(R:R,P:P=E151))),"NA")</f>
        <v>Adjuvant</v>
      </c>
      <c r="E151" s="37" t="s">
        <v>8365</v>
      </c>
      <c r="F151" s="37" t="b">
        <v>1</v>
      </c>
      <c r="G151" s="37" t="str" cm="1">
        <f t="array" ref="G151">IFERROR(_xlfn.TEXTJOIN(";",TRUE,_xlfn._xlws.FILTER(J:J,I:I=E151)),"NA")</f>
        <v>ammonium sulphate</v>
      </c>
      <c r="I151" s="37" t="s">
        <v>8528</v>
      </c>
      <c r="J151" s="37" t="s">
        <v>8876</v>
      </c>
      <c r="L151" s="37" t="s">
        <v>324</v>
      </c>
      <c r="M151" s="37" t="b">
        <v>0</v>
      </c>
      <c r="N151" s="37" t="str" cm="1">
        <f t="array" ref="N151">_xlfn._xlws.FILTER(R:R,P:P=J151)</f>
        <v>Soil Inoculation;Seed Innoculation</v>
      </c>
      <c r="P151" s="37" t="s">
        <v>8880</v>
      </c>
      <c r="R151" s="37" t="s">
        <v>8881</v>
      </c>
    </row>
    <row r="152" spans="1:18" ht="11.1">
      <c r="A152" s="37" t="s">
        <v>8882</v>
      </c>
      <c r="B152" s="37" t="s">
        <v>8883</v>
      </c>
      <c r="C152" s="37" t="s">
        <v>8278</v>
      </c>
      <c r="D152" s="37" t="str" cm="1">
        <f t="array" ref="D152">IFERROR(IF(G152&lt;&gt;"NA",_xlfn.TEXTJOIN(";",TRUE,_xlfn.UNIQUE(_xlfn.TEXTSPLIT(_xlfn._xlws.FILTER(N:N,I:I=E152),";",TRUE))),_xlfn.UNIQUE(_xlfn._xlws.FILTER(R:R,P:P=E152))),"NA")</f>
        <v>Herbicide</v>
      </c>
      <c r="E152" s="37" t="s">
        <v>8738</v>
      </c>
      <c r="F152" s="37" t="b">
        <v>1</v>
      </c>
      <c r="G152" s="37" t="str" cm="1">
        <f t="array" ref="G152">IFERROR(_xlfn.TEXTJOIN(";",TRUE,_xlfn._xlws.FILTER(J:J,I:I=E152)),"NA")</f>
        <v>iodosulfuron-methyl-sodiummesosulfuron-methyl</v>
      </c>
      <c r="I152" s="37" t="s">
        <v>8634</v>
      </c>
      <c r="J152" s="37" t="s">
        <v>8884</v>
      </c>
      <c r="K152" s="37" t="s">
        <v>324</v>
      </c>
      <c r="M152" s="37" t="b">
        <v>1</v>
      </c>
      <c r="N152" s="37" t="str" cm="1">
        <f t="array" ref="N152">_xlfn._xlws.FILTER(R:R,P:P=J152)</f>
        <v>Antibiotic</v>
      </c>
      <c r="P152" s="37" t="s">
        <v>8355</v>
      </c>
      <c r="R152" s="72" t="s">
        <v>8885</v>
      </c>
    </row>
    <row r="153" spans="1:18" ht="11.1">
      <c r="A153" s="37" t="s">
        <v>8886</v>
      </c>
      <c r="B153" s="37" t="s">
        <v>8887</v>
      </c>
      <c r="C153" s="37" t="s">
        <v>8294</v>
      </c>
      <c r="D153" s="37" t="str" cm="1">
        <f t="array" ref="D153">IFERROR(IF(G153&lt;&gt;"NA",_xlfn.TEXTJOIN(";",TRUE,_xlfn.UNIQUE(_xlfn.TEXTSPLIT(_xlfn._xlws.FILTER(N:N,I:I=E153),";",TRUE))),_xlfn.UNIQUE(_xlfn._xlws.FILTER(R:R,P:P=E153))),"NA")</f>
        <v>Insecticide</v>
      </c>
      <c r="E153" s="37" t="s">
        <v>8691</v>
      </c>
      <c r="F153" s="37" t="b">
        <v>0</v>
      </c>
      <c r="G153" s="37" t="str" cm="1">
        <f t="array" ref="G153">IFERROR(_xlfn.TEXTJOIN(";",TRUE,_xlfn._xlws.FILTER(J:J,I:I=E153)),"NA")</f>
        <v>NA</v>
      </c>
      <c r="I153" s="37" t="s">
        <v>8452</v>
      </c>
      <c r="J153" s="37" t="s">
        <v>8888</v>
      </c>
      <c r="K153" s="37" t="s">
        <v>324</v>
      </c>
      <c r="M153" s="37" t="b">
        <v>1</v>
      </c>
      <c r="N153" s="37" t="str" cm="1">
        <f t="array" ref="N153">_xlfn._xlws.FILTER(R:R,P:P=J153)</f>
        <v>Binder</v>
      </c>
      <c r="P153" s="37" t="s">
        <v>8865</v>
      </c>
      <c r="R153" s="72" t="s">
        <v>8294</v>
      </c>
    </row>
    <row r="154" spans="1:18" ht="11.1">
      <c r="A154" s="37" t="s">
        <v>8889</v>
      </c>
      <c r="B154" s="37" t="s">
        <v>8890</v>
      </c>
      <c r="C154" s="37" t="s">
        <v>8278</v>
      </c>
      <c r="D154" s="37" t="str" cm="1">
        <f t="array" ref="D154">IFERROR(IF(G154&lt;&gt;"NA",_xlfn.TEXTJOIN(";",TRUE,_xlfn.UNIQUE(_xlfn.TEXTSPLIT(_xlfn._xlws.FILTER(N:N,I:I=E154),";",TRUE))),_xlfn.UNIQUE(_xlfn._xlws.FILTER(R:R,P:P=E154))),"NA")</f>
        <v>Herbicide</v>
      </c>
      <c r="E154" s="37" t="s">
        <v>8696</v>
      </c>
      <c r="F154" s="37" t="b">
        <v>0</v>
      </c>
      <c r="G154" s="37" t="str" cm="1">
        <f t="array" ref="G154">IFERROR(_xlfn.TEXTJOIN(";",TRUE,_xlfn._xlws.FILTER(J:J,I:I=E154)),"NA")</f>
        <v>NA</v>
      </c>
      <c r="I154" s="37" t="s">
        <v>8715</v>
      </c>
      <c r="J154" s="37" t="s">
        <v>8891</v>
      </c>
      <c r="L154" s="37" t="s">
        <v>324</v>
      </c>
      <c r="M154" s="37" t="b">
        <v>1</v>
      </c>
      <c r="N154" s="37" t="str" cm="1">
        <f t="array" ref="N154">_xlfn._xlws.FILTER(R:R,P:P=J154)</f>
        <v>Herbicide</v>
      </c>
      <c r="P154" s="37" t="s">
        <v>8870</v>
      </c>
      <c r="R154" s="72" t="s">
        <v>8278</v>
      </c>
    </row>
    <row r="155" spans="1:18" ht="11.1">
      <c r="A155" s="37" t="s">
        <v>8892</v>
      </c>
      <c r="B155" s="37" t="s">
        <v>8288</v>
      </c>
      <c r="C155" s="37" t="s">
        <v>8278</v>
      </c>
      <c r="D155" s="37" t="str" cm="1">
        <f t="array" ref="D155">IFERROR(IF(G155&lt;&gt;"NA",_xlfn.TEXTJOIN(";",TRUE,_xlfn.UNIQUE(_xlfn.TEXTSPLIT(_xlfn._xlws.FILTER(N:N,I:I=E155),";",TRUE))),_xlfn.UNIQUE(_xlfn._xlws.FILTER(R:R,P:P=E155))),"NA")</f>
        <v>Herbicide</v>
      </c>
      <c r="E155" s="37" t="s">
        <v>8701</v>
      </c>
      <c r="F155" s="37" t="b">
        <v>0</v>
      </c>
      <c r="G155" s="37" t="str" cm="1">
        <f t="array" ref="G155">IFERROR(_xlfn.TEXTJOIN(";",TRUE,_xlfn._xlws.FILTER(J:J,I:I=E155)),"NA")</f>
        <v>NA</v>
      </c>
      <c r="I155" s="37" t="s">
        <v>8387</v>
      </c>
      <c r="J155" s="37" t="s">
        <v>8891</v>
      </c>
      <c r="L155" s="37" t="s">
        <v>324</v>
      </c>
      <c r="M155" s="37" t="b">
        <v>1</v>
      </c>
      <c r="N155" s="37" t="str" cm="1">
        <f t="array" ref="N155">_xlfn._xlws.FILTER(R:R,P:P=J155)</f>
        <v>Herbicide</v>
      </c>
      <c r="P155" s="37" t="s">
        <v>8893</v>
      </c>
      <c r="R155" s="72" t="s">
        <v>8350</v>
      </c>
    </row>
    <row r="156" spans="1:18" ht="11.1">
      <c r="A156" s="37" t="s">
        <v>8894</v>
      </c>
      <c r="B156" s="37" t="s">
        <v>8288</v>
      </c>
      <c r="C156" s="37" t="s">
        <v>8294</v>
      </c>
      <c r="D156" s="37" t="str" cm="1">
        <f t="array" ref="D156">IFERROR(IF(G156&lt;&gt;"NA",_xlfn.TEXTJOIN(";",TRUE,_xlfn.UNIQUE(_xlfn.TEXTSPLIT(_xlfn._xlws.FILTER(N:N,I:I=E156),";",TRUE))),_xlfn.UNIQUE(_xlfn._xlws.FILTER(R:R,P:P=E156))),"NA")</f>
        <v>Insecticide</v>
      </c>
      <c r="E156" s="37" t="s">
        <v>8704</v>
      </c>
      <c r="F156" s="37" t="b">
        <v>0</v>
      </c>
      <c r="G156" s="37" t="str" cm="1">
        <f t="array" ref="G156">IFERROR(_xlfn.TEXTJOIN(";",TRUE,_xlfn._xlws.FILTER(J:J,I:I=E156)),"NA")</f>
        <v>NA</v>
      </c>
      <c r="I156" s="37" t="s">
        <v>8795</v>
      </c>
      <c r="J156" s="37" t="s">
        <v>8895</v>
      </c>
      <c r="L156" s="37" t="s">
        <v>324</v>
      </c>
      <c r="M156" s="37" t="b">
        <v>1</v>
      </c>
      <c r="N156" s="37" t="str" cm="1">
        <f t="array" ref="N156">_xlfn._xlws.FILTER(R:R,P:P=J156)</f>
        <v>Insecticide</v>
      </c>
      <c r="P156" s="37" t="s">
        <v>8873</v>
      </c>
      <c r="R156" s="72" t="s">
        <v>8278</v>
      </c>
    </row>
    <row r="157" spans="1:18" ht="11.1">
      <c r="A157" s="37" t="s">
        <v>8896</v>
      </c>
      <c r="B157" s="37" t="s">
        <v>8897</v>
      </c>
      <c r="C157" s="37" t="s">
        <v>8278</v>
      </c>
      <c r="D157" s="37" t="str" cm="1">
        <f t="array" ref="D157">IFERROR(IF(G157&lt;&gt;"NA",_xlfn.TEXTJOIN(";",TRUE,_xlfn.UNIQUE(_xlfn.TEXTSPLIT(_xlfn._xlws.FILTER(N:N,I:I=E157),";",TRUE))),_xlfn.UNIQUE(_xlfn._xlws.FILTER(R:R,P:P=E157))),"NA")</f>
        <v>Herbicide</v>
      </c>
      <c r="E157" s="37" t="s">
        <v>8708</v>
      </c>
      <c r="F157" s="37" t="b">
        <v>0</v>
      </c>
      <c r="G157" s="37" t="str" cm="1">
        <f t="array" ref="G157">IFERROR(_xlfn.TEXTJOIN(";",TRUE,_xlfn._xlws.FILTER(J:J,I:I=E157)),"NA")</f>
        <v>NA</v>
      </c>
      <c r="I157" s="37" t="s">
        <v>8898</v>
      </c>
      <c r="J157" s="37" t="s">
        <v>8895</v>
      </c>
      <c r="L157" s="37" t="s">
        <v>324</v>
      </c>
      <c r="M157" s="37" t="b">
        <v>1</v>
      </c>
      <c r="N157" s="37" t="str" cm="1">
        <f t="array" ref="N157">_xlfn._xlws.FILTER(R:R,P:P=J157)</f>
        <v>Insecticide</v>
      </c>
      <c r="P157" s="37" t="s">
        <v>8899</v>
      </c>
      <c r="R157" s="72" t="s">
        <v>8294</v>
      </c>
    </row>
    <row r="158" spans="1:18" ht="11.1">
      <c r="A158" s="37" t="s">
        <v>8900</v>
      </c>
      <c r="B158" s="37" t="s">
        <v>8901</v>
      </c>
      <c r="C158" s="37" t="s">
        <v>8294</v>
      </c>
      <c r="D158" s="37" t="str" cm="1">
        <f t="array" ref="D158">IFERROR(IF(G158&lt;&gt;"NA",_xlfn.TEXTJOIN(";",TRUE,_xlfn.UNIQUE(_xlfn.TEXTSPLIT(_xlfn._xlws.FILTER(N:N,I:I=E158),";",TRUE))),_xlfn.UNIQUE(_xlfn._xlws.FILTER(R:R,P:P=E158))),"NA")</f>
        <v>Insecticide;Fungicide</v>
      </c>
      <c r="E158" s="37" t="s">
        <v>8716</v>
      </c>
      <c r="F158" s="37" t="b">
        <v>1</v>
      </c>
      <c r="G158" s="37" t="str" cm="1">
        <f t="array" ref="G158">IFERROR(_xlfn.TEXTJOIN(";",TRUE,_xlfn._xlws.FILTER(J:J,I:I=E158)),"NA")</f>
        <v>imidacloprid;thiamethoxam;thiram</v>
      </c>
      <c r="I158" s="37" t="s">
        <v>8354</v>
      </c>
      <c r="J158" s="37" t="s">
        <v>8902</v>
      </c>
      <c r="K158" s="37" t="s">
        <v>324</v>
      </c>
      <c r="M158" s="37" t="b">
        <v>1</v>
      </c>
      <c r="N158" s="37" t="str" cm="1">
        <f t="array" ref="N158">_xlfn._xlws.FILTER(R:R,P:P=J158)</f>
        <v>Antibiotic</v>
      </c>
      <c r="P158" s="37" t="s">
        <v>8903</v>
      </c>
      <c r="R158" s="72" t="s">
        <v>8278</v>
      </c>
    </row>
    <row r="159" spans="1:18" ht="11.1">
      <c r="A159" s="37" t="s">
        <v>8904</v>
      </c>
      <c r="B159" s="37" t="s">
        <v>8905</v>
      </c>
      <c r="C159" s="37" t="s">
        <v>8278</v>
      </c>
      <c r="D159" s="37" t="str" cm="1">
        <f t="array" ref="D159">IFERROR(IF(G159&lt;&gt;"NA",_xlfn.TEXTJOIN(";",TRUE,_xlfn.UNIQUE(_xlfn.TEXTSPLIT(_xlfn._xlws.FILTER(N:N,I:I=E159),";",TRUE))),_xlfn.UNIQUE(_xlfn._xlws.FILTER(R:R,P:P=E159))),"NA")</f>
        <v>Herbicide</v>
      </c>
      <c r="E159" s="37" t="s">
        <v>8734</v>
      </c>
      <c r="F159" s="37" t="b">
        <v>1</v>
      </c>
      <c r="G159" s="37" t="str" cm="1">
        <f t="array" ref="G159">IFERROR(_xlfn.TEXTJOIN(";",TRUE,_xlfn._xlws.FILTER(J:J,I:I=E159)),"NA")</f>
        <v>iodosulfuron-methyl-sodium</v>
      </c>
      <c r="I159" s="37" t="s">
        <v>8906</v>
      </c>
      <c r="J159" s="37" t="s">
        <v>8907</v>
      </c>
      <c r="K159" s="37" t="s">
        <v>324</v>
      </c>
      <c r="M159" s="37" t="b">
        <v>1</v>
      </c>
      <c r="N159" s="37" t="str" cm="1">
        <f t="array" ref="N159">_xlfn._xlws.FILTER(R:R,P:P=J159)</f>
        <v>Antibiotic</v>
      </c>
      <c r="P159" s="37" t="s">
        <v>8908</v>
      </c>
      <c r="R159" s="72" t="s">
        <v>7479</v>
      </c>
    </row>
    <row r="160" spans="1:18" ht="11.1">
      <c r="A160" s="37" t="s">
        <v>8909</v>
      </c>
      <c r="B160" s="37" t="s">
        <v>8910</v>
      </c>
      <c r="C160" s="37" t="s">
        <v>8328</v>
      </c>
      <c r="D160" s="37" t="e" cm="1" vm="1">
        <f t="array" aca="1" ref="D160" ca="1">IFERROR(IF(G160&lt;&gt;"NA",_xlfn.TEXTJOIN(";",TRUE,_xlfn.UNIQUE(_xlfn.TEXTSPLIT(_xlfn._xlws.FILTER(N:N,I:I=E160),";",TRUE))),_xlfn.UNIQUE(_xlfn._xlws.FILTER(R:R,P:P=E160))),"NA")</f>
        <v>#VALUE!</v>
      </c>
      <c r="E160" s="37" t="s">
        <v>8739</v>
      </c>
      <c r="F160" s="37" t="b">
        <v>0</v>
      </c>
      <c r="G160" s="37" t="str" cm="1">
        <f t="array" ref="G160">IFERROR(_xlfn.TEXTJOIN(";",TRUE,_xlfn._xlws.FILTER(J:J,I:I=E160)),"NA")</f>
        <v>NA</v>
      </c>
      <c r="I160" s="37" t="s">
        <v>8778</v>
      </c>
      <c r="J160" s="37" t="s">
        <v>8911</v>
      </c>
      <c r="L160" s="37" t="s">
        <v>324</v>
      </c>
      <c r="M160" s="37" t="b">
        <v>1</v>
      </c>
      <c r="N160" s="37" t="str" cm="1">
        <f t="array" ref="N160">_xlfn._xlws.FILTER(R:R,P:P=J160)</f>
        <v>Fungicide</v>
      </c>
      <c r="P160" s="37" t="s">
        <v>8876</v>
      </c>
      <c r="R160" s="37" t="s">
        <v>8372</v>
      </c>
    </row>
    <row r="161" spans="1:18" ht="11.1">
      <c r="A161" s="37" t="s">
        <v>8912</v>
      </c>
      <c r="B161" s="37" t="s">
        <v>8913</v>
      </c>
      <c r="C161" s="37" t="s">
        <v>8328</v>
      </c>
      <c r="D161" s="37" t="str" cm="1">
        <f t="array" aca="1" ref="D161" ca="1">IFERROR(IF(G161&lt;&gt;"NA",_xlfn.TEXTJOIN(";",TRUE,_xlfn.UNIQUE(_xlfn.TEXTSPLIT(_xlfn._xlws.FILTER(N:N,I:I=E161),";",TRUE))),_xlfn.UNIQUE(_xlfn._xlws.FILTER(R:R,P:P=E161))),"NA")</f>
        <v>NA</v>
      </c>
      <c r="E161" s="37" t="s">
        <v>8914</v>
      </c>
      <c r="F161" s="37" t="b">
        <v>1</v>
      </c>
      <c r="G161" s="37" t="str" cm="1">
        <f t="array" ref="G161">IFERROR(_xlfn.TEXTJOIN(";",TRUE,_xlfn._xlws.FILTER(J:J,I:I=E161)),"NA")</f>
        <v>ivermectin</v>
      </c>
      <c r="I161" s="37" t="s">
        <v>8915</v>
      </c>
      <c r="J161" s="37" t="s">
        <v>8911</v>
      </c>
      <c r="L161" s="37" t="s">
        <v>324</v>
      </c>
      <c r="M161" s="37" t="b">
        <v>1</v>
      </c>
      <c r="N161" s="37" t="str" cm="1">
        <f t="array" ref="N161">_xlfn._xlws.FILTER(R:R,P:P=J161)</f>
        <v>Fungicide</v>
      </c>
      <c r="P161" s="37" t="s">
        <v>8916</v>
      </c>
      <c r="R161" s="72" t="s">
        <v>7479</v>
      </c>
    </row>
    <row r="162" spans="1:18" ht="11.1">
      <c r="A162" s="37" t="s">
        <v>8917</v>
      </c>
      <c r="B162" s="37" t="s">
        <v>8918</v>
      </c>
      <c r="C162" s="37" t="s">
        <v>8328</v>
      </c>
      <c r="D162" s="37" t="str" cm="1">
        <f t="array" aca="1" ref="D162" ca="1">IFERROR(IF(G162&lt;&gt;"NA",_xlfn.TEXTJOIN(";",TRUE,_xlfn.UNIQUE(_xlfn.TEXTSPLIT(_xlfn._xlws.FILTER(N:N,I:I=E162),";",TRUE))),_xlfn.UNIQUE(_xlfn._xlws.FILTER(R:R,P:P=E162))),"NA")</f>
        <v>NA</v>
      </c>
      <c r="E162" s="37" t="s">
        <v>8520</v>
      </c>
      <c r="F162" s="37" t="b">
        <v>1</v>
      </c>
      <c r="G162" s="37" t="str" cm="1">
        <f t="array" ref="G162">IFERROR(_xlfn.TEXTJOIN(";",TRUE,_xlfn._xlws.FILTER(J:J,I:I=E162)),"NA")</f>
        <v>clorsulon;ivermectin</v>
      </c>
      <c r="I162" s="37" t="s">
        <v>8919</v>
      </c>
      <c r="J162" s="37" t="s">
        <v>8920</v>
      </c>
      <c r="L162" s="37" t="s">
        <v>324</v>
      </c>
      <c r="M162" s="37" t="b">
        <v>1</v>
      </c>
      <c r="N162" s="37" t="str" cm="1">
        <f t="array" ref="N162">_xlfn._xlws.FILTER(R:R,P:P=J162)</f>
        <v>Fungicide</v>
      </c>
      <c r="P162" s="37" t="s">
        <v>8921</v>
      </c>
      <c r="R162" s="72" t="s">
        <v>8315</v>
      </c>
    </row>
    <row r="163" spans="1:18" ht="11.1">
      <c r="A163" s="37" t="s">
        <v>8922</v>
      </c>
      <c r="B163" s="37" t="s">
        <v>8923</v>
      </c>
      <c r="C163" s="37" t="s">
        <v>8335</v>
      </c>
      <c r="D163" s="37" t="str" cm="1">
        <f t="array" aca="1" ref="D163" ca="1">IFERROR(IF(G163&lt;&gt;"NA",_xlfn.TEXTJOIN(";",TRUE,_xlfn.UNIQUE(_xlfn.TEXTSPLIT(_xlfn._xlws.FILTER(N:N,I:I=E163),";",TRUE))),_xlfn.UNIQUE(_xlfn._xlws.FILTER(R:R,P:P=E163))),"NA")</f>
        <v>NA</v>
      </c>
      <c r="E163" s="37" t="s">
        <v>8924</v>
      </c>
      <c r="F163" s="37" t="b">
        <v>1</v>
      </c>
      <c r="G163" s="37" t="str" cm="1">
        <f t="array" ref="G163">IFERROR(_xlfn.TEXTJOIN(";",TRUE,_xlfn._xlws.FILTER(J:J,I:I=E163)),"NA")</f>
        <v>ivermectin;clorsulon</v>
      </c>
      <c r="I163" s="37" t="s">
        <v>8487</v>
      </c>
      <c r="J163" s="37" t="s">
        <v>8920</v>
      </c>
      <c r="L163" s="37" t="s">
        <v>324</v>
      </c>
      <c r="M163" s="37" t="b">
        <v>1</v>
      </c>
      <c r="N163" s="37" t="str" cm="1">
        <f t="array" ref="N163">_xlfn._xlws.FILTER(R:R,P:P=J163)</f>
        <v>Fungicide</v>
      </c>
      <c r="P163" s="37" t="s">
        <v>8925</v>
      </c>
      <c r="R163" s="72" t="s">
        <v>8278</v>
      </c>
    </row>
    <row r="164" spans="1:18" ht="11.1">
      <c r="A164" s="37" t="s">
        <v>8926</v>
      </c>
      <c r="B164" s="37" t="s">
        <v>8927</v>
      </c>
      <c r="C164" s="37" t="s">
        <v>8928</v>
      </c>
      <c r="D164" s="37" t="str" cm="1">
        <f t="array" ref="D164">IFERROR(IF(G164&lt;&gt;"NA",_xlfn.TEXTJOIN(";",TRUE,_xlfn.UNIQUE(_xlfn.TEXTSPLIT(_xlfn._xlws.FILTER(N:N,I:I=E164),";",TRUE))),_xlfn.UNIQUE(_xlfn._xlws.FILTER(R:R,P:P=E164))),"NA")</f>
        <v>Insecticide</v>
      </c>
      <c r="E164" s="37" t="s">
        <v>8762</v>
      </c>
      <c r="F164" s="37" t="b">
        <v>1</v>
      </c>
      <c r="G164" s="37" t="str" cm="1">
        <f t="array" ref="G164">IFERROR(_xlfn.TEXTJOIN(";",TRUE,_xlfn._xlws.FILTER(J:J,I:I=E164)),"NA")</f>
        <v>lambda-cyhalothrin</v>
      </c>
      <c r="I164" s="37" t="s">
        <v>8486</v>
      </c>
      <c r="J164" s="37" t="s">
        <v>8929</v>
      </c>
      <c r="K164" s="37" t="s">
        <v>324</v>
      </c>
      <c r="L164" s="37" t="s">
        <v>324</v>
      </c>
      <c r="M164" s="37" t="b">
        <v>1</v>
      </c>
      <c r="N164" s="37" t="str" cm="1">
        <f t="array" ref="N164">_xlfn._xlws.FILTER(R:R,P:P=J164)</f>
        <v>Antibiotic</v>
      </c>
      <c r="P164" s="37" t="s">
        <v>8930</v>
      </c>
      <c r="R164" s="72" t="s">
        <v>8931</v>
      </c>
    </row>
    <row r="165" spans="1:18" ht="11.1">
      <c r="A165" s="37" t="s">
        <v>8932</v>
      </c>
      <c r="B165" s="37" t="s">
        <v>8933</v>
      </c>
      <c r="C165" s="37" t="s">
        <v>8335</v>
      </c>
      <c r="D165" s="37" t="str" cm="1">
        <f t="array" aca="1" ref="D165" ca="1">IFERROR(IF(G165&lt;&gt;"NA",_xlfn.TEXTJOIN(";",TRUE,_xlfn.UNIQUE(_xlfn.TEXTSPLIT(_xlfn._xlws.FILTER(N:N,I:I=E165),";",TRUE))),_xlfn.UNIQUE(_xlfn._xlws.FILTER(R:R,P:P=E165))),"NA")</f>
        <v>NA</v>
      </c>
      <c r="E165" s="37" t="s">
        <v>8934</v>
      </c>
      <c r="F165" s="37" t="b">
        <v>1</v>
      </c>
      <c r="G165" s="37" t="str" cm="1">
        <f t="array" ref="G165">IFERROR(_xlfn.TEXTJOIN(";",TRUE,_xlfn._xlws.FILTER(J:J,I:I=E165)),"NA")</f>
        <v>ivermectin</v>
      </c>
      <c r="I165" s="37" t="s">
        <v>8359</v>
      </c>
      <c r="J165" s="37" t="s">
        <v>8935</v>
      </c>
      <c r="L165" s="37" t="s">
        <v>324</v>
      </c>
      <c r="M165" s="37" t="b">
        <v>1</v>
      </c>
      <c r="N165" s="37" t="str" cm="1">
        <f t="array" ref="N165">_xlfn._xlws.FILTER(R:R,P:P=J165)</f>
        <v>Insecticide</v>
      </c>
      <c r="P165" s="37" t="s">
        <v>8936</v>
      </c>
      <c r="R165" s="72" t="s">
        <v>8931</v>
      </c>
    </row>
    <row r="166" spans="1:18" ht="11.1">
      <c r="A166" s="37" t="s">
        <v>8937</v>
      </c>
      <c r="B166" s="37" t="s">
        <v>8938</v>
      </c>
      <c r="C166" s="37" t="s">
        <v>8278</v>
      </c>
      <c r="D166" s="37" t="str" cm="1">
        <f t="array" ref="D166">IFERROR(IF(G166&lt;&gt;"NA",_xlfn.TEXTJOIN(";",TRUE,_xlfn.UNIQUE(_xlfn.TEXTSPLIT(_xlfn._xlws.FILTER(N:N,I:I=E166),";",TRUE))),_xlfn.UNIQUE(_xlfn._xlws.FILTER(R:R,P:P=E166))),"NA")</f>
        <v>Herbicide</v>
      </c>
      <c r="E166" s="37" t="s">
        <v>8802</v>
      </c>
      <c r="F166" s="37" t="b">
        <v>1</v>
      </c>
      <c r="G166" s="37" t="str" cm="1">
        <f t="array" ref="G166">IFERROR(_xlfn.TEXTJOIN(";",TRUE,_xlfn._xlws.FILTER(J:J,I:I=E166)),"NA")</f>
        <v>mcpa (2-methyl-4-chlorophenoxyacetic acid)</v>
      </c>
      <c r="I166" s="37" t="s">
        <v>8391</v>
      </c>
      <c r="J166" s="37" t="s">
        <v>8935</v>
      </c>
      <c r="L166" s="37" t="s">
        <v>324</v>
      </c>
      <c r="M166" s="37" t="b">
        <v>1</v>
      </c>
      <c r="N166" s="37" t="str" cm="1">
        <f t="array" ref="N166">_xlfn._xlws.FILTER(R:R,P:P=J166)</f>
        <v>Insecticide</v>
      </c>
      <c r="P166" s="37" t="s">
        <v>8939</v>
      </c>
      <c r="R166" s="72" t="s">
        <v>8931</v>
      </c>
    </row>
    <row r="167" spans="1:18" ht="11.1">
      <c r="A167" s="37" t="s">
        <v>8940</v>
      </c>
      <c r="B167" s="37" t="s">
        <v>8941</v>
      </c>
      <c r="C167" s="37" t="s">
        <v>8294</v>
      </c>
      <c r="D167" s="37" t="str" cm="1">
        <f t="array" ref="D167">IFERROR(IF(G167&lt;&gt;"NA",_xlfn.TEXTJOIN(";",TRUE,_xlfn.UNIQUE(_xlfn.TEXTSPLIT(_xlfn._xlws.FILTER(N:N,I:I=E167),";",TRUE))),_xlfn.UNIQUE(_xlfn._xlws.FILTER(R:R,P:P=E167))),"NA")</f>
        <v>Insecticide</v>
      </c>
      <c r="E167" s="37" t="s">
        <v>8749</v>
      </c>
      <c r="F167" s="37" t="b">
        <v>0</v>
      </c>
      <c r="G167" s="37" t="str" cm="1">
        <f t="array" ref="G167">IFERROR(_xlfn.TEXTJOIN(";",TRUE,_xlfn._xlws.FILTER(J:J,I:I=E167)),"NA")</f>
        <v>NA</v>
      </c>
      <c r="I167" s="37" t="s">
        <v>8716</v>
      </c>
      <c r="J167" s="37" t="s">
        <v>8935</v>
      </c>
      <c r="L167" s="37" t="s">
        <v>324</v>
      </c>
      <c r="M167" s="37" t="b">
        <v>1</v>
      </c>
      <c r="N167" s="37" t="str" cm="1">
        <f t="array" ref="N167">_xlfn._xlws.FILTER(R:R,P:P=J167)</f>
        <v>Insecticide</v>
      </c>
      <c r="P167" s="37" t="s">
        <v>8942</v>
      </c>
      <c r="R167" s="72" t="s">
        <v>8931</v>
      </c>
    </row>
    <row r="168" spans="1:18" ht="11.1">
      <c r="A168" s="37" t="s">
        <v>8943</v>
      </c>
      <c r="B168" s="37" t="s">
        <v>8944</v>
      </c>
      <c r="C168" s="37" t="s">
        <v>8294</v>
      </c>
      <c r="D168" s="37" t="str" cm="1">
        <f t="array" ref="D168">IFERROR(IF(G168&lt;&gt;"NA",_xlfn.TEXTJOIN(";",TRUE,_xlfn.UNIQUE(_xlfn.TEXTSPLIT(_xlfn._xlws.FILTER(N:N,I:I=E168),";",TRUE))),_xlfn.UNIQUE(_xlfn._xlws.FILTER(R:R,P:P=E168))),"NA")</f>
        <v>Insecticide</v>
      </c>
      <c r="E168" s="37" t="s">
        <v>8825</v>
      </c>
      <c r="F168" s="37" t="b">
        <v>1</v>
      </c>
      <c r="G168" s="37" t="str" cm="1">
        <f t="array" ref="G168">IFERROR(_xlfn.TEXTJOIN(";",TRUE,_xlfn._xlws.FILTER(J:J,I:I=E168)),"NA")</f>
        <v>methomyl</v>
      </c>
      <c r="I168" s="37" t="s">
        <v>8945</v>
      </c>
      <c r="J168" s="37" t="s">
        <v>8946</v>
      </c>
      <c r="L168" s="37" t="s">
        <v>324</v>
      </c>
      <c r="M168" s="37" t="b">
        <v>1</v>
      </c>
      <c r="N168" s="37" t="str" cm="1">
        <f t="array" ref="N168">_xlfn._xlws.FILTER(R:R,P:P=J168)</f>
        <v>Herbicide</v>
      </c>
      <c r="P168" s="37" t="s">
        <v>8947</v>
      </c>
      <c r="R168" s="72" t="s">
        <v>8931</v>
      </c>
    </row>
    <row r="169" spans="1:18" ht="11.1">
      <c r="A169" s="37" t="s">
        <v>8948</v>
      </c>
      <c r="B169" s="37" t="s">
        <v>8949</v>
      </c>
      <c r="C169" s="37" t="s">
        <v>8294</v>
      </c>
      <c r="D169" s="37" t="str" cm="1">
        <f t="array" ref="D169">IFERROR(IF(G169&lt;&gt;"NA",_xlfn.TEXTJOIN(";",TRUE,_xlfn.UNIQUE(_xlfn.TEXTSPLIT(_xlfn._xlws.FILTER(N:N,I:I=E169),";",TRUE))),_xlfn.UNIQUE(_xlfn._xlws.FILTER(R:R,P:P=E169))),"NA")</f>
        <v>Insecticide</v>
      </c>
      <c r="E169" s="37" t="s">
        <v>8770</v>
      </c>
      <c r="F169" s="37" t="b">
        <v>1</v>
      </c>
      <c r="G169" s="37" t="str" cm="1">
        <f t="array" ref="G169">IFERROR(_xlfn.TEXTJOIN(";",TRUE,_xlfn._xlws.FILTER(J:J,I:I=E169)),"NA")</f>
        <v>lambda-cyhalothrin</v>
      </c>
      <c r="I169" s="37" t="s">
        <v>8711</v>
      </c>
      <c r="J169" s="37" t="s">
        <v>8919</v>
      </c>
      <c r="L169" s="37" t="s">
        <v>324</v>
      </c>
      <c r="M169" s="37" t="b">
        <v>1</v>
      </c>
      <c r="N169" s="37" t="str" cm="1">
        <f t="array" ref="N169">_xlfn._xlws.FILTER(R:R,P:P=J169)</f>
        <v>Fungicide</v>
      </c>
      <c r="P169" s="37" t="s">
        <v>8950</v>
      </c>
      <c r="R169" s="72" t="s">
        <v>8931</v>
      </c>
    </row>
    <row r="170" spans="1:18" ht="11.1">
      <c r="A170" s="37" t="s">
        <v>8951</v>
      </c>
      <c r="B170" s="37" t="s">
        <v>8952</v>
      </c>
      <c r="C170" s="37" t="s">
        <v>8278</v>
      </c>
      <c r="D170" s="37" t="str" cm="1">
        <f t="array" ref="D170">IFERROR(IF(G170&lt;&gt;"NA",_xlfn.TEXTJOIN(";",TRUE,_xlfn.UNIQUE(_xlfn.TEXTSPLIT(_xlfn._xlws.FILTER(N:N,I:I=E170),";",TRUE))),_xlfn.UNIQUE(_xlfn._xlws.FILTER(R:R,P:P=E170))),"NA")</f>
        <v>Herbicide</v>
      </c>
      <c r="E170" s="37" t="s">
        <v>8330</v>
      </c>
      <c r="F170" s="37" t="b">
        <v>1</v>
      </c>
      <c r="G170" s="37" t="str" cm="1">
        <f t="array" ref="G170">IFERROR(_xlfn.TEXTJOIN(";",TRUE,_xlfn._xlws.FILTER(J:J,I:I=E170)),"NA")</f>
        <v>alachlor</v>
      </c>
      <c r="I170" s="37" t="s">
        <v>8716</v>
      </c>
      <c r="J170" s="37" t="s">
        <v>8919</v>
      </c>
      <c r="L170" s="37" t="s">
        <v>324</v>
      </c>
      <c r="M170" s="37" t="b">
        <v>1</v>
      </c>
      <c r="N170" s="37" t="str" cm="1">
        <f t="array" ref="N170">_xlfn._xlws.FILTER(R:R,P:P=J170)</f>
        <v>Fungicide</v>
      </c>
      <c r="P170" s="37" t="s">
        <v>8953</v>
      </c>
      <c r="R170" s="72" t="s">
        <v>8931</v>
      </c>
    </row>
    <row r="171" spans="1:18" ht="11.1">
      <c r="A171" s="37" t="s">
        <v>8954</v>
      </c>
      <c r="B171" s="37" t="s">
        <v>8955</v>
      </c>
      <c r="C171" s="37" t="s">
        <v>8278</v>
      </c>
      <c r="D171" s="37" t="str" cm="1">
        <f t="array" ref="D171">IFERROR(IF(G171&lt;&gt;"NA",_xlfn.TEXTJOIN(";",TRUE,_xlfn.UNIQUE(_xlfn.TEXTSPLIT(_xlfn._xlws.FILTER(N:N,I:I=E171),";",TRUE))),_xlfn.UNIQUE(_xlfn._xlws.FILTER(R:R,P:P=E171))),"NA")</f>
        <v>Herbicide</v>
      </c>
      <c r="E171" s="37" t="s">
        <v>8336</v>
      </c>
      <c r="F171" s="37" t="b">
        <v>1</v>
      </c>
      <c r="G171" s="37" t="str" cm="1">
        <f t="array" ref="G171">IFERROR(_xlfn.TEXTJOIN(";",TRUE,_xlfn._xlws.FILTER(J:J,I:I=E171)),"NA")</f>
        <v>alachlor</v>
      </c>
      <c r="I171" s="37" t="s">
        <v>8585</v>
      </c>
      <c r="J171" s="37" t="s">
        <v>8956</v>
      </c>
      <c r="L171" s="37" t="s">
        <v>324</v>
      </c>
      <c r="M171" s="37" t="b">
        <v>1</v>
      </c>
      <c r="N171" s="37" t="str" cm="1">
        <f t="array" ref="N171">_xlfn._xlws.FILTER(R:R,P:P=J171)</f>
        <v>Herbicide</v>
      </c>
      <c r="P171" s="37" t="s">
        <v>8957</v>
      </c>
      <c r="R171" s="72" t="s">
        <v>8931</v>
      </c>
    </row>
    <row r="172" spans="1:18" ht="11.1">
      <c r="A172" s="37" t="s">
        <v>8958</v>
      </c>
      <c r="B172" s="37" t="s">
        <v>8959</v>
      </c>
      <c r="C172" s="37" t="s">
        <v>8328</v>
      </c>
      <c r="D172" s="37" t="str" cm="1">
        <f t="array" ref="D172">IFERROR(IF(G172&lt;&gt;"NA",_xlfn.TEXTJOIN(";",TRUE,_xlfn.UNIQUE(_xlfn.TEXTSPLIT(_xlfn._xlws.FILTER(N:N,I:I=E172),";",TRUE))),_xlfn.UNIQUE(_xlfn._xlws.FILTER(R:R,P:P=E172))),"NA")</f>
        <v>Antihelmintic</v>
      </c>
      <c r="E172" s="37" t="s">
        <v>8783</v>
      </c>
      <c r="F172" s="37" t="b">
        <v>1</v>
      </c>
      <c r="G172" s="37" t="str" cm="1">
        <f t="array" ref="G172">IFERROR(_xlfn.TEXTJOIN(";",TRUE,_xlfn._xlws.FILTER(J:J,I:I=E172)),"NA")</f>
        <v>levamisole hydrochloride;oxyclozanide</v>
      </c>
      <c r="I172" s="37" t="s">
        <v>8960</v>
      </c>
      <c r="J172" s="37" t="s">
        <v>8961</v>
      </c>
      <c r="L172" s="37" t="s">
        <v>324</v>
      </c>
      <c r="M172" s="37" t="b">
        <v>1</v>
      </c>
      <c r="N172" s="37" t="str" cm="1">
        <f t="array" ref="N172">_xlfn._xlws.FILTER(R:R,P:P=J172)</f>
        <v>Fungicide</v>
      </c>
      <c r="P172" s="37" t="s">
        <v>8962</v>
      </c>
      <c r="R172" s="72" t="s">
        <v>8931</v>
      </c>
    </row>
    <row r="173" spans="1:18" ht="11.1">
      <c r="A173" s="37" t="s">
        <v>8963</v>
      </c>
      <c r="B173" s="37" t="s">
        <v>8964</v>
      </c>
      <c r="C173" s="37" t="s">
        <v>8335</v>
      </c>
      <c r="D173" s="37" t="str" cm="1">
        <f t="array" ref="D173">IFERROR(IF(G173&lt;&gt;"NA",_xlfn.TEXTJOIN(";",TRUE,_xlfn.UNIQUE(_xlfn.TEXTSPLIT(_xlfn._xlws.FILTER(N:N,I:I=E173),";",TRUE))),_xlfn.UNIQUE(_xlfn._xlws.FILTER(R:R,P:P=E173))),"NA")</f>
        <v>Antihelmintic</v>
      </c>
      <c r="E173" s="37" t="s">
        <v>8753</v>
      </c>
      <c r="F173" s="37" t="b">
        <v>0</v>
      </c>
      <c r="G173" s="37" t="str" cm="1">
        <f t="array" ref="G173">IFERROR(_xlfn.TEXTJOIN(";",TRUE,_xlfn._xlws.FILTER(J:J,I:I=E173)),"NA")</f>
        <v>NA</v>
      </c>
      <c r="I173" s="37" t="s">
        <v>8915</v>
      </c>
      <c r="J173" s="37" t="s">
        <v>8965</v>
      </c>
      <c r="L173" s="37" t="s">
        <v>324</v>
      </c>
      <c r="M173" s="37" t="b">
        <v>1</v>
      </c>
      <c r="N173" s="37" t="str" cm="1">
        <f t="array" ref="N173">_xlfn._xlws.FILTER(R:R,P:P=J173)</f>
        <v>Fungicide</v>
      </c>
      <c r="P173" s="37" t="s">
        <v>8966</v>
      </c>
      <c r="R173" s="37" t="s">
        <v>8350</v>
      </c>
    </row>
    <row r="174" spans="1:18" ht="11.1">
      <c r="A174" s="37" t="s">
        <v>8967</v>
      </c>
      <c r="B174" s="37" t="s">
        <v>8968</v>
      </c>
      <c r="C174" s="37" t="s">
        <v>8335</v>
      </c>
      <c r="D174" s="37" t="str" cm="1">
        <f t="array" ref="D174">IFERROR(IF(G174&lt;&gt;"NA",_xlfn.TEXTJOIN(";",TRUE,_xlfn.UNIQUE(_xlfn.TEXTSPLIT(_xlfn._xlws.FILTER(N:N,I:I=E174),";",TRUE))),_xlfn.UNIQUE(_xlfn._xlws.FILTER(R:R,P:P=E174))),"NA")</f>
        <v>Antihelmintic</v>
      </c>
      <c r="E174" s="37" t="s">
        <v>8969</v>
      </c>
      <c r="F174" s="37" t="b">
        <v>1</v>
      </c>
      <c r="G174" s="37" t="str" cm="1">
        <f t="array" ref="G174">IFERROR(_xlfn.TEXTJOIN(";",TRUE,_xlfn._xlws.FILTER(J:J,I:I=E174)),"NA")</f>
        <v>levamisole</v>
      </c>
      <c r="I174" s="37" t="s">
        <v>8354</v>
      </c>
      <c r="J174" s="37" t="s">
        <v>8970</v>
      </c>
      <c r="K174" s="37" t="s">
        <v>324</v>
      </c>
      <c r="M174" s="37" t="b">
        <v>1</v>
      </c>
      <c r="N174" s="37" t="str" cm="1">
        <f t="array" ref="N174">_xlfn._xlws.FILTER(R:R,P:P=J174)</f>
        <v>Supplement</v>
      </c>
      <c r="P174" s="37" t="s">
        <v>8884</v>
      </c>
      <c r="R174" s="72" t="s">
        <v>8530</v>
      </c>
    </row>
    <row r="175" spans="1:18" ht="11.1">
      <c r="A175" s="37" t="s">
        <v>8971</v>
      </c>
      <c r="B175" s="37" t="s">
        <v>8972</v>
      </c>
      <c r="C175" s="37" t="s">
        <v>8278</v>
      </c>
      <c r="D175" s="37" t="str" cm="1">
        <f t="array" ref="D175">IFERROR(IF(G175&lt;&gt;"NA",_xlfn.TEXTJOIN(";",TRUE,_xlfn.UNIQUE(_xlfn.TEXTSPLIT(_xlfn._xlws.FILTER(N:N,I:I=E175),";",TRUE))),_xlfn.UNIQUE(_xlfn._xlws.FILTER(R:R,P:P=E175))),"NA")</f>
        <v>Herbicide</v>
      </c>
      <c r="E175" s="37" t="s">
        <v>8449</v>
      </c>
      <c r="F175" s="37" t="b">
        <v>1</v>
      </c>
      <c r="G175" s="37" t="str" cm="1">
        <f t="array" ref="G175">IFERROR(_xlfn.TEXTJOIN(";",TRUE,_xlfn._xlws.FILTER(J:J,I:I=E175)),"NA")</f>
        <v>bensulfuron-methyl</v>
      </c>
      <c r="I175" s="37" t="s">
        <v>8354</v>
      </c>
      <c r="J175" s="37" t="s">
        <v>8973</v>
      </c>
      <c r="K175" s="37" t="s">
        <v>324</v>
      </c>
      <c r="M175" s="37" t="b">
        <v>1</v>
      </c>
      <c r="N175" s="37" t="str" cm="1">
        <f t="array" ref="N175">_xlfn._xlws.FILTER(R:R,P:P=J175)</f>
        <v>Supplement</v>
      </c>
      <c r="P175" s="37" t="s">
        <v>8888</v>
      </c>
      <c r="R175" s="72" t="s">
        <v>8397</v>
      </c>
    </row>
    <row r="176" spans="1:18" ht="11.1">
      <c r="A176" s="37" t="s">
        <v>8974</v>
      </c>
      <c r="B176" s="37" t="s">
        <v>8387</v>
      </c>
      <c r="C176" s="37" t="s">
        <v>7479</v>
      </c>
      <c r="D176" s="37" t="str" cm="1">
        <f t="array" ref="D176">IFERROR(IF(G176&lt;&gt;"NA",_xlfn.TEXTJOIN(";",TRUE,_xlfn.UNIQUE(_xlfn.TEXTSPLIT(_xlfn._xlws.FILTER(N:N,I:I=E176),";",TRUE))),_xlfn.UNIQUE(_xlfn._xlws.FILTER(R:R,P:P=E176))),"NA")</f>
        <v>Herbicide</v>
      </c>
      <c r="E176" s="37" t="s">
        <v>8387</v>
      </c>
      <c r="F176" s="37" t="b">
        <v>1</v>
      </c>
      <c r="G176" s="37" t="str" cm="1">
        <f t="array" ref="G176">IFERROR(_xlfn.TEXTJOIN(";",TRUE,_xlfn._xlws.FILTER(J:J,I:I=E176)),"NA")</f>
        <v>atrazine;mesotrione;s-metolachlor</v>
      </c>
      <c r="I176" s="37" t="s">
        <v>8354</v>
      </c>
      <c r="J176" s="37" t="s">
        <v>8975</v>
      </c>
      <c r="K176" s="37" t="s">
        <v>324</v>
      </c>
      <c r="M176" s="37" t="b">
        <v>1</v>
      </c>
      <c r="N176" s="37" t="str" cm="1">
        <f t="array" ref="N176">_xlfn._xlws.FILTER(R:R,P:P=J176)</f>
        <v>Supplement</v>
      </c>
      <c r="P176" s="37" t="s">
        <v>8891</v>
      </c>
      <c r="R176" s="72" t="s">
        <v>8278</v>
      </c>
    </row>
    <row r="177" spans="1:18" ht="11.1">
      <c r="A177" s="37" t="s">
        <v>8976</v>
      </c>
      <c r="B177" s="37" t="s">
        <v>8977</v>
      </c>
      <c r="C177" s="37" t="s">
        <v>8294</v>
      </c>
      <c r="D177" s="37" t="str" cm="1">
        <f t="array" ref="D177">IFERROR(IF(G177&lt;&gt;"NA",_xlfn.TEXTJOIN(";",TRUE,_xlfn.UNIQUE(_xlfn.TEXTSPLIT(_xlfn._xlws.FILTER(N:N,I:I=E177),";",TRUE))),_xlfn.UNIQUE(_xlfn._xlws.FILTER(R:R,P:P=E177))),"NA")</f>
        <v>Insecticide</v>
      </c>
      <c r="E177" s="37" t="s">
        <v>8774</v>
      </c>
      <c r="F177" s="37" t="b">
        <v>1</v>
      </c>
      <c r="G177" s="37" t="str" cm="1">
        <f t="array" ref="G177">IFERROR(_xlfn.TEXTJOIN(";",TRUE,_xlfn._xlws.FILTER(J:J,I:I=E177)),"NA")</f>
        <v>lambda-cyhalothrin</v>
      </c>
      <c r="I177" s="37" t="s">
        <v>8354</v>
      </c>
      <c r="J177" s="37" t="s">
        <v>8978</v>
      </c>
      <c r="K177" s="37" t="s">
        <v>324</v>
      </c>
      <c r="M177" s="37" t="b">
        <v>1</v>
      </c>
      <c r="N177" s="37" t="str" cm="1">
        <f t="array" ref="N177">_xlfn._xlws.FILTER(R:R,P:P=J177)</f>
        <v>Supplement</v>
      </c>
      <c r="P177" s="37" t="s">
        <v>8895</v>
      </c>
      <c r="R177" s="72" t="s">
        <v>8294</v>
      </c>
    </row>
    <row r="178" spans="1:18" ht="11.1">
      <c r="A178" s="37" t="s">
        <v>8979</v>
      </c>
      <c r="B178" s="37" t="s">
        <v>8980</v>
      </c>
      <c r="C178" s="37" t="s">
        <v>8278</v>
      </c>
      <c r="D178" s="37" t="str" cm="1">
        <f t="array" ref="D178">IFERROR(IF(G178&lt;&gt;"NA",_xlfn.TEXTJOIN(";",TRUE,_xlfn.UNIQUE(_xlfn.TEXTSPLIT(_xlfn._xlws.FILTER(N:N,I:I=E178),";",TRUE))),_xlfn.UNIQUE(_xlfn._xlws.FILTER(R:R,P:P=E178))),"NA")</f>
        <v>Herbicide</v>
      </c>
      <c r="E178" s="37" t="s">
        <v>8981</v>
      </c>
      <c r="F178" s="37" t="b">
        <v>1</v>
      </c>
      <c r="G178" s="37" t="str" cm="1">
        <f t="array" ref="G178">IFERROR(_xlfn.TEXTJOIN(";",TRUE,_xlfn._xlws.FILTER(J:J,I:I=E178)),"NA")</f>
        <v>atrazine</v>
      </c>
      <c r="I178" s="37" t="s">
        <v>8354</v>
      </c>
      <c r="J178" s="37" t="s">
        <v>8982</v>
      </c>
      <c r="K178" s="37" t="s">
        <v>324</v>
      </c>
      <c r="M178" s="37" t="b">
        <v>1</v>
      </c>
      <c r="N178" s="37" t="str" cm="1">
        <f t="array" ref="N178">_xlfn._xlws.FILTER(R:R,P:P=J178)</f>
        <v>Supplement</v>
      </c>
      <c r="P178" s="37" t="s">
        <v>8902</v>
      </c>
      <c r="R178" s="72" t="s">
        <v>8530</v>
      </c>
    </row>
    <row r="179" spans="1:18" ht="11.1">
      <c r="A179" s="37" t="s">
        <v>8983</v>
      </c>
      <c r="B179" s="37" t="s">
        <v>8984</v>
      </c>
      <c r="C179" s="37" t="s">
        <v>8278</v>
      </c>
      <c r="D179" s="37" t="str" cm="1">
        <f t="array" ref="D179">IFERROR(IF(G179&lt;&gt;"NA",_xlfn.TEXTJOIN(";",TRUE,_xlfn.UNIQUE(_xlfn.TEXTSPLIT(_xlfn._xlws.FILTER(N:N,I:I=E179),";",TRUE))),_xlfn.UNIQUE(_xlfn._xlws.FILTER(R:R,P:P=E179))),"NA")</f>
        <v>Herbicide</v>
      </c>
      <c r="E179" s="37" t="s">
        <v>8756</v>
      </c>
      <c r="F179" s="37" t="b">
        <v>1</v>
      </c>
      <c r="G179" s="37" t="str" cm="1">
        <f t="array" ref="G179">IFERROR(_xlfn.TEXTJOIN(";",TRUE,_xlfn._xlws.FILTER(J:J,I:I=E179)),"NA")</f>
        <v>lactofen</v>
      </c>
      <c r="I179" s="37" t="s">
        <v>8354</v>
      </c>
      <c r="J179" s="37" t="s">
        <v>8985</v>
      </c>
      <c r="K179" s="37" t="s">
        <v>324</v>
      </c>
      <c r="M179" s="37" t="b">
        <v>1</v>
      </c>
      <c r="N179" s="37" t="str" cm="1">
        <f t="array" ref="N179">_xlfn._xlws.FILTER(R:R,P:P=J179)</f>
        <v>Supplement</v>
      </c>
      <c r="P179" s="37" t="s">
        <v>8907</v>
      </c>
      <c r="R179" s="72" t="s">
        <v>8530</v>
      </c>
    </row>
    <row r="180" spans="1:18" ht="11.1">
      <c r="A180" s="37" t="s">
        <v>8986</v>
      </c>
      <c r="B180" s="37" t="s">
        <v>8603</v>
      </c>
      <c r="C180" s="37" t="s">
        <v>7479</v>
      </c>
      <c r="D180" s="37" t="str" cm="1">
        <f t="array" ref="D180">IFERROR(IF(G180&lt;&gt;"NA",_xlfn.TEXTJOIN(";",TRUE,_xlfn.UNIQUE(_xlfn.TEXTSPLIT(_xlfn._xlws.FILTER(N:N,I:I=E180),";",TRUE))),_xlfn.UNIQUE(_xlfn._xlws.FILTER(R:R,P:P=E180))),"NA")</f>
        <v>Fungicide</v>
      </c>
      <c r="E180" s="37" t="s">
        <v>8603</v>
      </c>
      <c r="F180" s="37" t="b">
        <v>1</v>
      </c>
      <c r="G180" s="37" t="str" cm="1">
        <f t="array" ref="G180">IFERROR(_xlfn.TEXTJOIN(";",TRUE,_xlfn._xlws.FILTER(J:J,I:I=E180)),"NA")</f>
        <v>dithiocarbamate</v>
      </c>
      <c r="I180" s="37" t="s">
        <v>8354</v>
      </c>
      <c r="J180" s="37" t="s">
        <v>8987</v>
      </c>
      <c r="K180" s="37" t="s">
        <v>324</v>
      </c>
      <c r="M180" s="37" t="b">
        <v>1</v>
      </c>
      <c r="N180" s="37" t="str" cm="1">
        <f t="array" ref="N180">_xlfn._xlws.FILTER(R:R,P:P=J180)</f>
        <v>Supplement</v>
      </c>
      <c r="P180" s="37" t="s">
        <v>8911</v>
      </c>
      <c r="R180" s="72" t="s">
        <v>7479</v>
      </c>
    </row>
    <row r="181" spans="1:18" ht="11.1">
      <c r="A181" s="37" t="s">
        <v>8988</v>
      </c>
      <c r="B181" s="37" t="s">
        <v>8288</v>
      </c>
      <c r="C181" s="37" t="s">
        <v>7479</v>
      </c>
      <c r="D181" s="37" t="str" cm="1">
        <f t="array" ref="D181">IFERROR(IF(G181&lt;&gt;"NA",_xlfn.TEXTJOIN(";",TRUE,_xlfn.UNIQUE(_xlfn.TEXTSPLIT(_xlfn._xlws.FILTER(N:N,I:I=E181),";",TRUE))),_xlfn.UNIQUE(_xlfn._xlws.FILTER(R:R,P:P=E181))),"NA")</f>
        <v>Fungicide</v>
      </c>
      <c r="E181" s="37" t="s">
        <v>8798</v>
      </c>
      <c r="F181" s="37" t="b">
        <v>1</v>
      </c>
      <c r="G181" s="37" t="str" cm="1">
        <f t="array" ref="G181">IFERROR(_xlfn.TEXTJOIN(";",TRUE,_xlfn._xlws.FILTER(J:J,I:I=E181)),"NA")</f>
        <v>manganese ethylenebisdithiocarbamate</v>
      </c>
      <c r="I181" s="37" t="s">
        <v>8354</v>
      </c>
      <c r="J181" s="37" t="s">
        <v>8989</v>
      </c>
      <c r="K181" s="37" t="s">
        <v>324</v>
      </c>
      <c r="M181" s="37" t="b">
        <v>1</v>
      </c>
      <c r="N181" s="37" t="str" cm="1">
        <f t="array" ref="N181">_xlfn._xlws.FILTER(R:R,P:P=J181)</f>
        <v>Supplement</v>
      </c>
      <c r="P181" s="37" t="s">
        <v>8990</v>
      </c>
      <c r="R181" s="72" t="s">
        <v>8394</v>
      </c>
    </row>
    <row r="182" spans="1:18" ht="11.1">
      <c r="A182" s="37" t="s">
        <v>8991</v>
      </c>
      <c r="B182" s="37" t="s">
        <v>8288</v>
      </c>
      <c r="C182" s="37" t="s">
        <v>7479</v>
      </c>
      <c r="D182" s="37" t="str" cm="1">
        <f t="array" ref="D182">IFERROR(IF(G182&lt;&gt;"NA",_xlfn.TEXTJOIN(";",TRUE,_xlfn.UNIQUE(_xlfn.TEXTSPLIT(_xlfn._xlws.FILTER(N:N,I:I=E182),";",TRUE))),_xlfn.UNIQUE(_xlfn._xlws.FILTER(R:R,P:P=E182))),"NA")</f>
        <v>Fungicide</v>
      </c>
      <c r="E182" s="37" t="s">
        <v>8775</v>
      </c>
      <c r="F182" s="37" t="b">
        <v>0</v>
      </c>
      <c r="G182" s="37" t="str" cm="1">
        <f t="array" ref="G182">IFERROR(_xlfn.TEXTJOIN(";",TRUE,_xlfn._xlws.FILTER(J:J,I:I=E182)),"NA")</f>
        <v>NA</v>
      </c>
      <c r="I182" s="37" t="s">
        <v>8354</v>
      </c>
      <c r="J182" s="37" t="s">
        <v>8992</v>
      </c>
      <c r="K182" s="37" t="s">
        <v>324</v>
      </c>
      <c r="M182" s="37" t="b">
        <v>1</v>
      </c>
      <c r="N182" s="37" t="str" cm="1">
        <f t="array" ref="N182">_xlfn._xlws.FILTER(R:R,P:P=J182)</f>
        <v>Supplement</v>
      </c>
      <c r="P182" s="37" t="s">
        <v>8993</v>
      </c>
      <c r="R182" s="72" t="s">
        <v>8278</v>
      </c>
    </row>
    <row r="183" spans="1:18" ht="11.1">
      <c r="A183" s="37" t="s">
        <v>8994</v>
      </c>
      <c r="B183" s="37" t="s">
        <v>8995</v>
      </c>
      <c r="C183" s="37" t="s">
        <v>8278</v>
      </c>
      <c r="D183" s="37" t="str" cm="1">
        <f t="array" ref="D183">IFERROR(IF(G183&lt;&gt;"NA",_xlfn.TEXTJOIN(";",TRUE,_xlfn.UNIQUE(_xlfn.TEXTSPLIT(_xlfn._xlws.FILTER(N:N,I:I=E183),";",TRUE))),_xlfn.UNIQUE(_xlfn._xlws.FILTER(R:R,P:P=E183))),"NA")</f>
        <v>Herbicide</v>
      </c>
      <c r="E183" s="37" t="s">
        <v>8829</v>
      </c>
      <c r="F183" s="37" t="b">
        <v>1</v>
      </c>
      <c r="G183" s="37" t="str" cm="1">
        <f t="array" ref="G183">IFERROR(_xlfn.TEXTJOIN(";",TRUE,_xlfn._xlws.FILTER(J:J,I:I=E183)),"NA")</f>
        <v>metolachlor</v>
      </c>
      <c r="I183" s="37" t="s">
        <v>8342</v>
      </c>
      <c r="J183" s="37" t="s">
        <v>8996</v>
      </c>
      <c r="K183" s="37" t="s">
        <v>324</v>
      </c>
      <c r="M183" s="37" t="b">
        <v>1</v>
      </c>
      <c r="N183" s="37" t="str" cm="1">
        <f t="array" ref="N183">_xlfn._xlws.FILTER(R:R,P:P=J183)</f>
        <v>Supplement</v>
      </c>
      <c r="P183" s="37" t="s">
        <v>8997</v>
      </c>
      <c r="R183" s="37" t="s">
        <v>8530</v>
      </c>
    </row>
    <row r="184" spans="1:18" ht="11.1">
      <c r="A184" s="37" t="s">
        <v>8998</v>
      </c>
      <c r="B184" s="37" t="s">
        <v>8787</v>
      </c>
      <c r="C184" s="37" t="s">
        <v>8294</v>
      </c>
      <c r="D184" s="37" t="str" cm="1">
        <f t="array" ref="D184">IFERROR(IF(G184&lt;&gt;"NA",_xlfn.TEXTJOIN(";",TRUE,_xlfn.UNIQUE(_xlfn.TEXTSPLIT(_xlfn._xlws.FILTER(N:N,I:I=E184),";",TRUE))),_xlfn.UNIQUE(_xlfn._xlws.FILTER(R:R,P:P=E184))),"NA")</f>
        <v>Insecticide</v>
      </c>
      <c r="E184" s="37" t="s">
        <v>8787</v>
      </c>
      <c r="F184" s="37" t="b">
        <v>0</v>
      </c>
      <c r="G184" s="37" t="str" cm="1">
        <f t="array" ref="G184">IFERROR(_xlfn.TEXTJOIN(";",TRUE,_xlfn._xlws.FILTER(J:J,I:I=E184)),"NA")</f>
        <v>NA</v>
      </c>
      <c r="I184" s="37" t="s">
        <v>8914</v>
      </c>
      <c r="J184" s="37" t="s">
        <v>8739</v>
      </c>
      <c r="K184" s="37" t="s">
        <v>324</v>
      </c>
      <c r="M184" s="37" t="b">
        <v>1</v>
      </c>
      <c r="N184" s="37" t="e" cm="1" vm="1">
        <f t="array" aca="1" ref="N184" ca="1">_xlfn._xlws.FILTER(R:R,P:P=J184)</f>
        <v>#VALUE!</v>
      </c>
      <c r="P184" s="37" t="s">
        <v>8920</v>
      </c>
      <c r="R184" s="72" t="s">
        <v>7479</v>
      </c>
    </row>
    <row r="185" spans="1:18" ht="11.1">
      <c r="A185" s="37" t="s">
        <v>8999</v>
      </c>
      <c r="B185" s="37" t="s">
        <v>9000</v>
      </c>
      <c r="C185" s="37" t="s">
        <v>8278</v>
      </c>
      <c r="D185" s="37" t="str" cm="1">
        <f t="array" ref="D185">IFERROR(IF(G185&lt;&gt;"NA",_xlfn.TEXTJOIN(";",TRUE,_xlfn.UNIQUE(_xlfn.TEXTSPLIT(_xlfn._xlws.FILTER(N:N,I:I=E185),";",TRUE))),_xlfn.UNIQUE(_xlfn._xlws.FILTER(R:R,P:P=E185))),"NA")</f>
        <v>Herbicide</v>
      </c>
      <c r="E185" s="37" t="s">
        <v>9001</v>
      </c>
      <c r="F185" s="37" t="b">
        <v>1</v>
      </c>
      <c r="G185" s="37" t="str" cm="1">
        <f t="array" ref="G185">IFERROR(_xlfn.TEXTJOIN(";",TRUE,_xlfn._xlws.FILTER(J:J,I:I=E185)),"NA")</f>
        <v>paraquat dichloride</v>
      </c>
      <c r="I185" s="37" t="s">
        <v>8347</v>
      </c>
      <c r="J185" s="37" t="s">
        <v>8314</v>
      </c>
      <c r="K185" s="37" t="s">
        <v>324</v>
      </c>
      <c r="M185" s="37" t="b">
        <v>1</v>
      </c>
      <c r="N185" s="37" t="str" cm="1">
        <f t="array" ref="N185">_xlfn._xlws.FILTER(R:R,P:P=J185)</f>
        <v>Antihelmintic</v>
      </c>
      <c r="P185" s="37" t="s">
        <v>8929</v>
      </c>
      <c r="R185" s="72" t="s">
        <v>8530</v>
      </c>
    </row>
    <row r="186" spans="1:18" ht="11.1">
      <c r="A186" s="37" t="s">
        <v>9002</v>
      </c>
      <c r="B186" s="37" t="s">
        <v>9003</v>
      </c>
      <c r="C186" s="37" t="s">
        <v>8278</v>
      </c>
      <c r="D186" s="37" t="str" cm="1">
        <f t="array" ref="D186">IFERROR(IF(G186&lt;&gt;"NA",_xlfn.TEXTJOIN(";",TRUE,_xlfn.UNIQUE(_xlfn.TEXTSPLIT(_xlfn._xlws.FILTER(N:N,I:I=E186),";",TRUE))),_xlfn.UNIQUE(_xlfn._xlws.FILTER(R:R,P:P=E186))),"NA")</f>
        <v>Herbicide</v>
      </c>
      <c r="E186" s="37" t="s">
        <v>8793</v>
      </c>
      <c r="F186" s="37" t="b">
        <v>0</v>
      </c>
      <c r="G186" s="37" t="str" cm="1">
        <f t="array" ref="G186">IFERROR(_xlfn.TEXTJOIN(";",TRUE,_xlfn._xlws.FILTER(J:J,I:I=E186)),"NA")</f>
        <v>NA</v>
      </c>
      <c r="I186" s="37" t="s">
        <v>8329</v>
      </c>
      <c r="J186" s="37" t="s">
        <v>8314</v>
      </c>
      <c r="K186" s="37" t="s">
        <v>324</v>
      </c>
      <c r="M186" s="37" t="b">
        <v>1</v>
      </c>
      <c r="N186" s="37" t="str" cm="1">
        <f t="array" ref="N186">_xlfn._xlws.FILTER(R:R,P:P=J186)</f>
        <v>Antihelmintic</v>
      </c>
      <c r="P186" s="37" t="s">
        <v>8935</v>
      </c>
      <c r="R186" s="72" t="s">
        <v>8294</v>
      </c>
    </row>
    <row r="187" spans="1:18" ht="11.1">
      <c r="A187" s="37" t="s">
        <v>9004</v>
      </c>
      <c r="B187" s="37" t="s">
        <v>8796</v>
      </c>
      <c r="C187" s="37" t="s">
        <v>8294</v>
      </c>
      <c r="D187" s="37" t="str" cm="1">
        <f t="array" ref="D187">IFERROR(IF(G187&lt;&gt;"NA",_xlfn.TEXTJOIN(";",TRUE,_xlfn.UNIQUE(_xlfn.TEXTSPLIT(_xlfn._xlws.FILTER(N:N,I:I=E187),";",TRUE))),_xlfn.UNIQUE(_xlfn._xlws.FILTER(R:R,P:P=E187))),"NA")</f>
        <v>Herbicide</v>
      </c>
      <c r="E187" s="37" t="s">
        <v>8796</v>
      </c>
      <c r="F187" s="37" t="b">
        <v>0</v>
      </c>
      <c r="G187" s="37" t="str" cm="1">
        <f t="array" ref="G187">IFERROR(_xlfn.TEXTJOIN(";",TRUE,_xlfn._xlws.FILTER(J:J,I:I=E187)),"NA")</f>
        <v>NA</v>
      </c>
      <c r="I187" s="37" t="s">
        <v>8341</v>
      </c>
      <c r="J187" s="37" t="s">
        <v>8314</v>
      </c>
      <c r="K187" s="37" t="s">
        <v>324</v>
      </c>
      <c r="M187" s="37" t="b">
        <v>1</v>
      </c>
      <c r="N187" s="37" t="str" cm="1">
        <f t="array" ref="N187">_xlfn._xlws.FILTER(R:R,P:P=J187)</f>
        <v>Antihelmintic</v>
      </c>
      <c r="P187" s="37" t="s">
        <v>9005</v>
      </c>
      <c r="R187" s="72" t="s">
        <v>8278</v>
      </c>
    </row>
    <row r="188" spans="1:18" ht="11.1">
      <c r="A188" s="37" t="s">
        <v>9006</v>
      </c>
      <c r="B188" s="37" t="s">
        <v>9007</v>
      </c>
      <c r="C188" s="37" t="s">
        <v>8278</v>
      </c>
      <c r="D188" s="37" t="str" cm="1">
        <f t="array" ref="D188">IFERROR(IF(G188&lt;&gt;"NA",_xlfn.TEXTJOIN(";",TRUE,_xlfn.UNIQUE(_xlfn.TEXTSPLIT(_xlfn._xlws.FILTER(N:N,I:I=E188),";",TRUE))),_xlfn.UNIQUE(_xlfn._xlws.FILTER(R:R,P:P=E188))),"NA")</f>
        <v>Herbicide</v>
      </c>
      <c r="E188" s="37" t="s">
        <v>8799</v>
      </c>
      <c r="F188" s="37" t="b">
        <v>0</v>
      </c>
      <c r="G188" s="37" t="str" cm="1">
        <f t="array" ref="G188">IFERROR(_xlfn.TEXTJOIN(";",TRUE,_xlfn._xlws.FILTER(J:J,I:I=E188)),"NA")</f>
        <v>NA</v>
      </c>
      <c r="I188" s="37" t="s">
        <v>8924</v>
      </c>
      <c r="J188" s="37" t="s">
        <v>8739</v>
      </c>
      <c r="K188" s="37" t="s">
        <v>324</v>
      </c>
      <c r="M188" s="37" t="b">
        <v>1</v>
      </c>
      <c r="N188" s="37" t="e" cm="1" vm="1">
        <f t="array" aca="1" ref="N188" ca="1">_xlfn._xlws.FILTER(R:R,P:P=J188)</f>
        <v>#VALUE!</v>
      </c>
      <c r="P188" s="37" t="s">
        <v>8946</v>
      </c>
      <c r="R188" s="72" t="s">
        <v>8278</v>
      </c>
    </row>
    <row r="189" spans="1:18" ht="11.1">
      <c r="A189" s="37" t="s">
        <v>9008</v>
      </c>
      <c r="B189" s="37" t="s">
        <v>9009</v>
      </c>
      <c r="C189" s="37" t="s">
        <v>2851</v>
      </c>
      <c r="D189" s="37" t="str" cm="1">
        <f t="array" ref="D189">IFERROR(IF(G189&lt;&gt;"NA",_xlfn.TEXTJOIN(";",TRUE,_xlfn.UNIQUE(_xlfn.TEXTSPLIT(_xlfn._xlws.FILTER(N:N,I:I=E189),";",TRUE))),_xlfn.UNIQUE(_xlfn._xlws.FILTER(R:R,P:P=E189))),"NA")</f>
        <v>Soil Inoculation</v>
      </c>
      <c r="E189" s="37" t="s">
        <v>8668</v>
      </c>
      <c r="F189" s="37" t="b">
        <v>1</v>
      </c>
      <c r="G189" s="37" t="str" cm="1">
        <f t="array" ref="G189">IFERROR(_xlfn.TEXTJOIN(";",TRUE,_xlfn._xlws.FILTER(J:J,I:I=E189)),"NA")</f>
        <v>Glomus intraradices</v>
      </c>
      <c r="I189" s="37" t="s">
        <v>8924</v>
      </c>
      <c r="J189" s="37" t="s">
        <v>8494</v>
      </c>
      <c r="K189" s="37" t="s">
        <v>324</v>
      </c>
      <c r="M189" s="37" t="b">
        <v>1</v>
      </c>
      <c r="N189" s="37" t="str" cm="1">
        <f t="array" ref="N189">_xlfn._xlws.FILTER(R:R,P:P=J189)</f>
        <v>Antihelmintic</v>
      </c>
      <c r="P189" s="37" t="s">
        <v>9010</v>
      </c>
      <c r="R189" s="72" t="s">
        <v>8294</v>
      </c>
    </row>
    <row r="190" spans="1:18" ht="11.1">
      <c r="A190" s="37" t="s">
        <v>9011</v>
      </c>
      <c r="B190" s="37" t="s">
        <v>9012</v>
      </c>
      <c r="C190" s="37" t="s">
        <v>8335</v>
      </c>
      <c r="D190" s="37" t="str" cm="1">
        <f t="array" ref="D190">IFERROR(IF(G190&lt;&gt;"NA",_xlfn.TEXTJOIN(";",TRUE,_xlfn.UNIQUE(_xlfn.TEXTSPLIT(_xlfn._xlws.FILTER(N:N,I:I=E190),";",TRUE))),_xlfn.UNIQUE(_xlfn._xlws.FILTER(R:R,P:P=E190))),"NA")</f>
        <v>Acaricide</v>
      </c>
      <c r="E190" s="37" t="s">
        <v>9013</v>
      </c>
      <c r="F190" s="37" t="b">
        <v>1</v>
      </c>
      <c r="G190" s="37" t="str" cm="1">
        <f t="array" ref="G190">IFERROR(_xlfn.TEXTJOIN(";",TRUE,_xlfn._xlws.FILTER(J:J,I:I=E190)),"NA")</f>
        <v>amitraz</v>
      </c>
      <c r="I190" s="37" t="s">
        <v>8469</v>
      </c>
      <c r="J190" s="37" t="s">
        <v>8544</v>
      </c>
      <c r="K190" s="37" t="s">
        <v>324</v>
      </c>
      <c r="M190" s="37" t="b">
        <v>1</v>
      </c>
      <c r="N190" s="37" t="str" cm="1">
        <f t="array" ref="N190">_xlfn._xlws.FILTER(R:R,P:P=J190)</f>
        <v>Insecticide</v>
      </c>
      <c r="P190" s="37" t="s">
        <v>9014</v>
      </c>
      <c r="R190" s="72" t="s">
        <v>7479</v>
      </c>
    </row>
    <row r="191" spans="1:18" ht="11.1">
      <c r="A191" s="37" t="s">
        <v>9015</v>
      </c>
      <c r="B191" s="37" t="s">
        <v>9016</v>
      </c>
      <c r="C191" s="37" t="s">
        <v>8335</v>
      </c>
      <c r="D191" s="37" t="str" cm="1">
        <f t="array" aca="1" ref="D191" ca="1">IFERROR(IF(G191&lt;&gt;"NA",_xlfn.TEXTJOIN(";",TRUE,_xlfn.UNIQUE(_xlfn.TEXTSPLIT(_xlfn._xlws.FILTER(N:N,I:I=E191),";",TRUE))),_xlfn.UNIQUE(_xlfn._xlws.FILTER(R:R,P:P=E191))),"NA")</f>
        <v>NA</v>
      </c>
      <c r="E191" s="37" t="s">
        <v>9017</v>
      </c>
      <c r="F191" s="37" t="b">
        <v>1</v>
      </c>
      <c r="G191" s="37" t="str" cm="1">
        <f t="array" ref="G191">IFERROR(_xlfn.TEXTJOIN(";",TRUE,_xlfn._xlws.FILTER(J:J,I:I=E191)),"NA")</f>
        <v>ivermectin</v>
      </c>
      <c r="I191" s="37" t="s">
        <v>8481</v>
      </c>
      <c r="J191" s="37" t="s">
        <v>8921</v>
      </c>
      <c r="K191" s="37" t="s">
        <v>324</v>
      </c>
      <c r="M191" s="37" t="b">
        <v>1</v>
      </c>
      <c r="N191" s="37" t="str" cm="1">
        <f t="array" ref="N191">_xlfn._xlws.FILTER(R:R,P:P=J191)</f>
        <v>Antihelmintic</v>
      </c>
      <c r="P191" s="37" t="s">
        <v>8919</v>
      </c>
      <c r="R191" s="72" t="s">
        <v>7479</v>
      </c>
    </row>
    <row r="192" spans="1:18" ht="11.1">
      <c r="A192" s="37" t="s">
        <v>9018</v>
      </c>
      <c r="B192" s="37" t="s">
        <v>9019</v>
      </c>
      <c r="C192" s="37" t="s">
        <v>8294</v>
      </c>
      <c r="D192" s="37" t="str" cm="1">
        <f t="array" ref="D192">IFERROR(IF(G192&lt;&gt;"NA",_xlfn.TEXTJOIN(";",TRUE,_xlfn.UNIQUE(_xlfn.TEXTSPLIT(_xlfn._xlws.FILTER(N:N,I:I=E192),";",TRUE))),_xlfn.UNIQUE(_xlfn._xlws.FILTER(R:R,P:P=E192))),"NA")</f>
        <v>Immunosuppressant</v>
      </c>
      <c r="E192" s="37" t="s">
        <v>8834</v>
      </c>
      <c r="F192" s="37" t="b">
        <v>1</v>
      </c>
      <c r="G192" s="37" t="str" cm="1">
        <f t="array" ref="G192">IFERROR(_xlfn.TEXTJOIN(";",TRUE,_xlfn._xlws.FILTER(J:J,I:I=E192)),"NA")</f>
        <v>mitoxantrone</v>
      </c>
      <c r="I192" s="37" t="s">
        <v>8492</v>
      </c>
      <c r="J192" s="37" t="s">
        <v>8624</v>
      </c>
      <c r="K192" s="37" t="s">
        <v>324</v>
      </c>
      <c r="M192" s="37" t="b">
        <v>1</v>
      </c>
      <c r="N192" s="37" t="str" cm="1">
        <f t="array" ref="N192">_xlfn._xlws.FILTER(R:R,P:P=J192)</f>
        <v>Acaricide</v>
      </c>
      <c r="P192" s="37" t="s">
        <v>9020</v>
      </c>
      <c r="R192" s="72" t="s">
        <v>8350</v>
      </c>
    </row>
    <row r="193" spans="1:18" ht="11.1">
      <c r="A193" s="37" t="s">
        <v>9021</v>
      </c>
      <c r="B193" s="37" t="s">
        <v>9022</v>
      </c>
      <c r="C193" s="37" t="s">
        <v>8375</v>
      </c>
      <c r="D193" s="37" t="str" cm="1">
        <f t="array" ref="D193">IFERROR(IF(G193&lt;&gt;"NA",_xlfn.TEXTJOIN(";",TRUE,_xlfn.UNIQUE(_xlfn.TEXTSPLIT(_xlfn._xlws.FILTER(N:N,I:I=E193),";",TRUE))),_xlfn.UNIQUE(_xlfn._xlws.FILTER(R:R,P:P=E193))),"NA")</f>
        <v>Vaccine</v>
      </c>
      <c r="E193" s="37" t="s">
        <v>9023</v>
      </c>
      <c r="F193" s="37" t="b">
        <v>1</v>
      </c>
      <c r="G193" s="37" t="str" cm="1">
        <f t="array" ref="G193">IFERROR(_xlfn.TEXTJOIN(";",TRUE,_xlfn._xlws.FILTER(J:J,I:I=E193)),"NA")</f>
        <v>Clostridium perfringens toxoids;Clostridium septicum toxoid;Clostridium novyi toxoid;Clostridium chauvoei toxoid;Clostridium tetani toxoid</v>
      </c>
      <c r="I193" s="37" t="s">
        <v>8507</v>
      </c>
      <c r="J193" s="37" t="s">
        <v>8314</v>
      </c>
      <c r="K193" s="37" t="s">
        <v>324</v>
      </c>
      <c r="M193" s="37" t="b">
        <v>1</v>
      </c>
      <c r="N193" s="37" t="str" cm="1">
        <f t="array" ref="N193">_xlfn._xlws.FILTER(R:R,P:P=J193)</f>
        <v>Antihelmintic</v>
      </c>
      <c r="P193" s="37" t="s">
        <v>8956</v>
      </c>
      <c r="R193" s="72" t="s">
        <v>8278</v>
      </c>
    </row>
    <row r="194" spans="1:18" ht="11.1">
      <c r="A194" s="37" t="s">
        <v>9024</v>
      </c>
      <c r="B194" s="37" t="s">
        <v>9025</v>
      </c>
      <c r="C194" s="37" t="s">
        <v>2851</v>
      </c>
      <c r="D194" s="37" t="str" cm="1">
        <f t="array" ref="D194">IFERROR(IF(G194&lt;&gt;"NA",_xlfn.TEXTJOIN(";",TRUE,_xlfn.UNIQUE(_xlfn.TEXTSPLIT(_xlfn._xlws.FILTER(N:N,I:I=E194),";",TRUE))),_xlfn.UNIQUE(_xlfn._xlws.FILTER(R:R,P:P=E194))),"NA")</f>
        <v>Soil Inoculation</v>
      </c>
      <c r="E194" s="37" t="s">
        <v>8676</v>
      </c>
      <c r="F194" s="37" t="b">
        <v>1</v>
      </c>
      <c r="G194" s="37" t="str" cm="1">
        <f t="array" ref="G194">IFERROR(_xlfn.TEXTJOIN(";",TRUE,_xlfn._xlws.FILTER(J:J,I:I=E194)),"NA")</f>
        <v>Glomus spp.</v>
      </c>
      <c r="I194" s="37" t="s">
        <v>8512</v>
      </c>
      <c r="J194" s="37" t="s">
        <v>8581</v>
      </c>
      <c r="K194" s="37" t="s">
        <v>324</v>
      </c>
      <c r="M194" s="37" t="b">
        <v>1</v>
      </c>
      <c r="N194" s="37" t="str" cm="1">
        <f t="array" ref="N194">_xlfn._xlws.FILTER(R:R,P:P=J194)</f>
        <v>Antitrypanosomal</v>
      </c>
      <c r="P194" s="37" t="s">
        <v>8961</v>
      </c>
      <c r="R194" s="72" t="s">
        <v>7479</v>
      </c>
    </row>
    <row r="195" spans="1:18" ht="11.1">
      <c r="A195" s="37" t="s">
        <v>9026</v>
      </c>
      <c r="B195" s="37" t="s">
        <v>9027</v>
      </c>
      <c r="C195" s="37" t="s">
        <v>8605</v>
      </c>
      <c r="D195" s="37" t="str" cm="1">
        <f t="array" ref="D195">IFERROR(IF(G195&lt;&gt;"NA",_xlfn.TEXTJOIN(";",TRUE,_xlfn.UNIQUE(_xlfn.TEXTSPLIT(_xlfn._xlws.FILTER(N:N,I:I=E195),";",TRUE))),_xlfn.UNIQUE(_xlfn._xlws.FILTER(R:R,P:P=E195))),"NA")</f>
        <v>Fungicide</v>
      </c>
      <c r="E195" s="37" t="s">
        <v>8915</v>
      </c>
      <c r="F195" s="37" t="b">
        <v>1</v>
      </c>
      <c r="G195" s="37" t="str" cm="1">
        <f t="array" ref="G195">IFERROR(_xlfn.TEXTJOIN(";",TRUE,_xlfn._xlws.FILTER(J:J,I:I=E195)),"NA")</f>
        <v>tebuconazole;trifloxystrobin</v>
      </c>
      <c r="I195" s="37" t="s">
        <v>8623</v>
      </c>
      <c r="J195" s="37" t="s">
        <v>8509</v>
      </c>
      <c r="K195" s="37" t="s">
        <v>324</v>
      </c>
      <c r="M195" s="37" t="b">
        <v>1</v>
      </c>
      <c r="N195" s="37" t="str" cm="1">
        <f t="array" ref="N195">_xlfn._xlws.FILTER(R:R,P:P=J195)</f>
        <v>Vaccine</v>
      </c>
      <c r="P195" s="37" t="s">
        <v>9028</v>
      </c>
      <c r="R195" s="72" t="s">
        <v>8315</v>
      </c>
    </row>
    <row r="196" spans="1:18" ht="11.1">
      <c r="A196" s="37" t="s">
        <v>9029</v>
      </c>
      <c r="B196" s="37" t="s">
        <v>9030</v>
      </c>
      <c r="C196" s="37" t="s">
        <v>8375</v>
      </c>
      <c r="D196" s="37" t="str" cm="1">
        <f t="array" ref="D196">IFERROR(IF(G196&lt;&gt;"NA",_xlfn.TEXTJOIN(";",TRUE,_xlfn.UNIQUE(_xlfn.TEXTSPLIT(_xlfn._xlws.FILTER(N:N,I:I=E196),";",TRUE))),_xlfn.UNIQUE(_xlfn._xlws.FILTER(R:R,P:P=E196))),"NA")</f>
        <v>Vaccine</v>
      </c>
      <c r="E196" s="37" t="s">
        <v>8808</v>
      </c>
      <c r="F196" s="37" t="b">
        <v>0</v>
      </c>
      <c r="G196" s="37" t="str" cm="1">
        <f t="array" ref="G196">IFERROR(_xlfn.TEXTJOIN(";",TRUE,_xlfn._xlws.FILTER(J:J,I:I=E196)),"NA")</f>
        <v>NA</v>
      </c>
      <c r="I196" s="37" t="s">
        <v>8623</v>
      </c>
      <c r="J196" s="37" t="s">
        <v>8514</v>
      </c>
      <c r="K196" s="37" t="s">
        <v>324</v>
      </c>
      <c r="M196" s="37" t="b">
        <v>1</v>
      </c>
      <c r="N196" s="37" t="str" cm="1">
        <f t="array" ref="N196">_xlfn._xlws.FILTER(R:R,P:P=J196)</f>
        <v>Vaccine</v>
      </c>
      <c r="P196" s="37" t="s">
        <v>9031</v>
      </c>
      <c r="R196" s="72" t="s">
        <v>8278</v>
      </c>
    </row>
    <row r="197" spans="1:18" ht="11.1">
      <c r="A197" s="37" t="s">
        <v>9032</v>
      </c>
      <c r="B197" s="37" t="s">
        <v>8288</v>
      </c>
      <c r="C197" s="37" t="s">
        <v>8464</v>
      </c>
      <c r="D197" s="37" t="str" cm="1">
        <f t="array" ref="D197">IFERROR(IF(G197&lt;&gt;"NA",_xlfn.TEXTJOIN(";",TRUE,_xlfn.UNIQUE(_xlfn.TEXTSPLIT(_xlfn._xlws.FILTER(N:N,I:I=E197),";",TRUE))),_xlfn.UNIQUE(_xlfn._xlws.FILTER(R:R,P:P=E197))),"NA")</f>
        <v>Bioinsecticide</v>
      </c>
      <c r="E197" s="37" t="s">
        <v>8811</v>
      </c>
      <c r="F197" s="37" t="b">
        <v>0</v>
      </c>
      <c r="G197" s="37" t="str" cm="1">
        <f t="array" ref="G197">IFERROR(_xlfn.TEXTJOIN(";",TRUE,_xlfn._xlws.FILTER(J:J,I:I=E197)),"NA")</f>
        <v>NA</v>
      </c>
      <c r="I197" s="37" t="s">
        <v>8623</v>
      </c>
      <c r="J197" s="37" t="s">
        <v>8504</v>
      </c>
      <c r="K197" s="37" t="s">
        <v>324</v>
      </c>
      <c r="M197" s="37" t="b">
        <v>1</v>
      </c>
      <c r="N197" s="37" t="str" cm="1">
        <f t="array" ref="N197">_xlfn._xlws.FILTER(R:R,P:P=J197)</f>
        <v>Vaccine</v>
      </c>
      <c r="P197" s="37" t="s">
        <v>8965</v>
      </c>
      <c r="R197" s="72" t="s">
        <v>7479</v>
      </c>
    </row>
    <row r="198" spans="1:18" ht="11.1">
      <c r="A198" s="37" t="s">
        <v>9033</v>
      </c>
      <c r="B198" s="37" t="s">
        <v>9034</v>
      </c>
      <c r="C198" s="37" t="s">
        <v>2066</v>
      </c>
      <c r="D198" s="37" t="str" cm="1">
        <f t="array" ref="D198">IFERROR(IF(G198&lt;&gt;"NA",_xlfn.TEXTJOIN(";",TRUE,_xlfn.UNIQUE(_xlfn.TEXTSPLIT(_xlfn._xlws.FILTER(N:N,I:I=E198),";",TRUE))),_xlfn.UNIQUE(_xlfn._xlws.FILTER(R:R,P:P=E198))),"NA")</f>
        <v>Bioinsecticide</v>
      </c>
      <c r="E198" s="37" t="s">
        <v>8813</v>
      </c>
      <c r="F198" s="37" t="b">
        <v>0</v>
      </c>
      <c r="G198" s="37" t="str" cm="1">
        <f t="array" ref="G198">IFERROR(_xlfn.TEXTJOIN(";",TRUE,_xlfn._xlws.FILTER(J:J,I:I=E198)),"NA")</f>
        <v>NA</v>
      </c>
      <c r="I198" s="37" t="s">
        <v>8623</v>
      </c>
      <c r="J198" s="37" t="s">
        <v>8499</v>
      </c>
      <c r="K198" s="37" t="s">
        <v>324</v>
      </c>
      <c r="M198" s="37" t="b">
        <v>1</v>
      </c>
      <c r="N198" s="37" t="str" cm="1">
        <f t="array" ref="N198">_xlfn._xlws.FILTER(R:R,P:P=J198)</f>
        <v>Vaccine</v>
      </c>
      <c r="P198" s="37" t="s">
        <v>9035</v>
      </c>
      <c r="R198" s="72" t="s">
        <v>8294</v>
      </c>
    </row>
    <row r="199" spans="1:18" ht="11.1">
      <c r="A199" s="37" t="s">
        <v>9036</v>
      </c>
      <c r="B199" s="37" t="s">
        <v>9037</v>
      </c>
      <c r="C199" s="37" t="s">
        <v>2066</v>
      </c>
      <c r="D199" s="37" t="str" cm="1">
        <f t="array" ref="D199">IFERROR(IF(G199&lt;&gt;"NA",_xlfn.TEXTJOIN(";",TRUE,_xlfn.UNIQUE(_xlfn.TEXTSPLIT(_xlfn._xlws.FILTER(N:N,I:I=E199),";",TRUE))),_xlfn.UNIQUE(_xlfn._xlws.FILTER(R:R,P:P=E199))),"NA")</f>
        <v xml:space="preserve">
Bioinsecticide</v>
      </c>
      <c r="E199" s="37" t="s">
        <v>8816</v>
      </c>
      <c r="F199" s="37" t="b">
        <v>0</v>
      </c>
      <c r="G199" s="37" t="str" cm="1">
        <f t="array" ref="G199">IFERROR(_xlfn.TEXTJOIN(";",TRUE,_xlfn._xlws.FILTER(J:J,I:I=E199)),"NA")</f>
        <v>NA</v>
      </c>
      <c r="I199" s="37" t="s">
        <v>8623</v>
      </c>
      <c r="J199" s="37" t="s">
        <v>8517</v>
      </c>
      <c r="K199" s="37" t="s">
        <v>324</v>
      </c>
      <c r="M199" s="37" t="b">
        <v>1</v>
      </c>
      <c r="N199" s="37" t="str" cm="1">
        <f t="array" ref="N199">_xlfn._xlws.FILTER(R:R,P:P=J199)</f>
        <v>Vaccine</v>
      </c>
      <c r="P199" s="37" t="s">
        <v>8970</v>
      </c>
      <c r="R199" s="72" t="s">
        <v>8433</v>
      </c>
    </row>
    <row r="200" spans="1:18" ht="11.1">
      <c r="A200" s="37" t="s">
        <v>9038</v>
      </c>
      <c r="B200" s="37" t="s">
        <v>8288</v>
      </c>
      <c r="C200" s="37" t="s">
        <v>8278</v>
      </c>
      <c r="D200" s="37" t="str" cm="1">
        <f t="array" ref="D200">IFERROR(IF(G200&lt;&gt;"NA",_xlfn.TEXTJOIN(";",TRUE,_xlfn.UNIQUE(_xlfn.TEXTSPLIT(_xlfn._xlws.FILTER(N:N,I:I=E200),";",TRUE))),_xlfn.UNIQUE(_xlfn._xlws.FILTER(R:R,P:P=E200))),"NA")</f>
        <v>Herbicide</v>
      </c>
      <c r="E200" s="37" t="s">
        <v>8821</v>
      </c>
      <c r="F200" s="37" t="b">
        <v>0</v>
      </c>
      <c r="G200" s="37" t="str" cm="1">
        <f t="array" ref="G200">IFERROR(_xlfn.TEXTJOIN(";",TRUE,_xlfn._xlws.FILTER(J:J,I:I=E200)),"NA")</f>
        <v>NA</v>
      </c>
      <c r="I200" s="37" t="s">
        <v>9039</v>
      </c>
      <c r="J200" s="37" t="s">
        <v>8462</v>
      </c>
      <c r="K200" s="37" t="s">
        <v>324</v>
      </c>
      <c r="M200" s="37" t="b">
        <v>1</v>
      </c>
      <c r="N200" s="37" t="str" cm="1">
        <f t="array" ref="N200">_xlfn._xlws.FILTER(R:R,P:P=J200)</f>
        <v>Acaricide</v>
      </c>
      <c r="P200" s="37" t="s">
        <v>8973</v>
      </c>
      <c r="R200" s="72" t="s">
        <v>8433</v>
      </c>
    </row>
    <row r="201" spans="1:18" ht="11.1">
      <c r="A201" s="37" t="s">
        <v>9040</v>
      </c>
      <c r="B201" s="37" t="s">
        <v>9041</v>
      </c>
      <c r="C201" s="37" t="s">
        <v>8335</v>
      </c>
      <c r="D201" s="37" t="str" cm="1">
        <f t="array" ref="D201">IFERROR(IF(G201&lt;&gt;"NA",_xlfn.TEXTJOIN(";",TRUE,_xlfn.UNIQUE(_xlfn.TEXTSPLIT(_xlfn._xlws.FILTER(N:N,I:I=E201),";",TRUE))),_xlfn.UNIQUE(_xlfn._xlws.FILTER(R:R,P:P=E201))),"NA")</f>
        <v>Antihelmintic</v>
      </c>
      <c r="E201" s="37" t="s">
        <v>9042</v>
      </c>
      <c r="F201" s="37" t="b">
        <v>1</v>
      </c>
      <c r="G201" s="37" t="str" cm="1">
        <f t="array" ref="G201">IFERROR(_xlfn.TEXTJOIN(";",TRUE,_xlfn._xlws.FILTER(J:J,I:I=E201)),"NA")</f>
        <v>oxfendazole</v>
      </c>
      <c r="I201" s="37" t="s">
        <v>8686</v>
      </c>
      <c r="J201" s="37" t="s">
        <v>8624</v>
      </c>
      <c r="K201" s="37" t="s">
        <v>324</v>
      </c>
      <c r="M201" s="37" t="b">
        <v>1</v>
      </c>
      <c r="N201" s="37" t="str" cm="1">
        <f t="array" ref="N201">_xlfn._xlws.FILTER(R:R,P:P=J201)</f>
        <v>Acaricide</v>
      </c>
      <c r="P201" s="37" t="s">
        <v>8975</v>
      </c>
      <c r="R201" s="72" t="s">
        <v>8433</v>
      </c>
    </row>
    <row r="202" spans="1:18" ht="11.1">
      <c r="A202" s="37" t="s">
        <v>9043</v>
      </c>
      <c r="B202" s="37" t="s">
        <v>9044</v>
      </c>
      <c r="C202" s="37" t="s">
        <v>8335</v>
      </c>
      <c r="D202" s="37" t="str" cm="1">
        <f t="array" ref="D202">IFERROR(IF(G202&lt;&gt;"NA",_xlfn.TEXTJOIN(";",TRUE,_xlfn.UNIQUE(_xlfn.TEXTSPLIT(_xlfn._xlws.FILTER(N:N,I:I=E202),";",TRUE))),_xlfn.UNIQUE(_xlfn._xlws.FILTER(R:R,P:P=E202))),"NA")</f>
        <v>Antihelmintic;Supplement;Fungicide</v>
      </c>
      <c r="E202" s="37" t="s">
        <v>8342</v>
      </c>
      <c r="F202" s="37" t="b">
        <v>1</v>
      </c>
      <c r="G202" s="37" t="str" cm="1">
        <f t="array" ref="G202">IFERROR(_xlfn.TEXTJOIN(";",TRUE,_xlfn._xlws.FILTER(J:J,I:I=E202)),"NA")</f>
        <v>albendazole;cobalt sulphate;cupric sulfate anhydrous;levamisole hydrochloride;oxyclozanide;zinc sulphate monohydrate</v>
      </c>
      <c r="I202" s="37" t="s">
        <v>8730</v>
      </c>
      <c r="J202" s="37" t="s">
        <v>8739</v>
      </c>
      <c r="K202" s="37" t="s">
        <v>324</v>
      </c>
      <c r="M202" s="37" t="b">
        <v>1</v>
      </c>
      <c r="N202" s="37" t="e" cm="1" vm="1">
        <f t="array" aca="1" ref="N202" ca="1">_xlfn._xlws.FILTER(R:R,P:P=J202)</f>
        <v>#VALUE!</v>
      </c>
      <c r="P202" s="37" t="s">
        <v>8978</v>
      </c>
      <c r="R202" s="72" t="s">
        <v>8433</v>
      </c>
    </row>
    <row r="203" spans="1:18" ht="11.1">
      <c r="A203" s="37" t="s">
        <v>9045</v>
      </c>
      <c r="B203" s="37" t="s">
        <v>9046</v>
      </c>
      <c r="C203" s="37" t="s">
        <v>8408</v>
      </c>
      <c r="D203" s="37" t="str" cm="1">
        <f t="array" ref="D203">IFERROR(IF(G203&lt;&gt;"NA",_xlfn.TEXTJOIN(";",TRUE,_xlfn.UNIQUE(_xlfn.TEXTSPLIT(_xlfn._xlws.FILTER(N:N,I:I=E203),";",TRUE))),_xlfn.UNIQUE(_xlfn._xlws.FILTER(R:R,P:P=E203))),"NA")</f>
        <v>Acaricide</v>
      </c>
      <c r="E203" s="37" t="s">
        <v>9047</v>
      </c>
      <c r="F203" s="37" t="b">
        <v>1</v>
      </c>
      <c r="G203" s="37" t="str" cm="1">
        <f t="array" ref="G203">IFERROR(_xlfn.TEXTJOIN(";",TRUE,_xlfn._xlws.FILTER(J:J,I:I=E203)),"NA")</f>
        <v>amitraz</v>
      </c>
      <c r="I203" s="37" t="s">
        <v>8747</v>
      </c>
      <c r="J203" s="37" t="s">
        <v>8488</v>
      </c>
      <c r="K203" s="37" t="s">
        <v>324</v>
      </c>
      <c r="M203" s="37" t="b">
        <v>1</v>
      </c>
      <c r="N203" s="37" t="str" cm="1">
        <f t="array" ref="N203">_xlfn._xlws.FILTER(R:R,P:P=J203)</f>
        <v>Prostaglandin Analogue</v>
      </c>
      <c r="P203" s="37" t="s">
        <v>8982</v>
      </c>
      <c r="R203" s="72" t="s">
        <v>8433</v>
      </c>
    </row>
    <row r="204" spans="1:18" ht="11.1">
      <c r="A204" s="37" t="s">
        <v>9048</v>
      </c>
      <c r="B204" s="37" t="s">
        <v>9049</v>
      </c>
      <c r="C204" s="37" t="s">
        <v>9050</v>
      </c>
      <c r="D204" s="37" t="str" cm="1">
        <f t="array" ref="D204">IFERROR(IF(G204&lt;&gt;"NA",_xlfn.TEXTJOIN(";",TRUE,_xlfn.UNIQUE(_xlfn.TEXTSPLIT(_xlfn._xlws.FILTER(N:N,I:I=E204),";",TRUE))),_xlfn.UNIQUE(_xlfn._xlws.FILTER(R:R,P:P=E204))),"NA")</f>
        <v>Growth promotor</v>
      </c>
      <c r="E204" s="37" t="s">
        <v>8835</v>
      </c>
      <c r="F204" s="37" t="b">
        <v>0</v>
      </c>
      <c r="G204" s="37" t="str" cm="1">
        <f t="array" ref="G204">IFERROR(_xlfn.TEXTJOIN(";",TRUE,_xlfn._xlws.FILTER(J:J,I:I=E204)),"NA")</f>
        <v>NA</v>
      </c>
      <c r="I204" s="37" t="s">
        <v>8761</v>
      </c>
      <c r="J204" s="37" t="s">
        <v>8862</v>
      </c>
      <c r="K204" s="37" t="s">
        <v>324</v>
      </c>
      <c r="M204" s="37" t="b">
        <v>1</v>
      </c>
      <c r="N204" s="37" t="str" cm="1">
        <f t="array" ref="N204">_xlfn._xlws.FILTER(R:R,P:P=J204)</f>
        <v>Tocolytic</v>
      </c>
      <c r="P204" s="37" t="s">
        <v>8985</v>
      </c>
      <c r="R204" s="72" t="s">
        <v>8433</v>
      </c>
    </row>
    <row r="205" spans="1:18" ht="11.1">
      <c r="A205" s="37" t="s">
        <v>9051</v>
      </c>
      <c r="B205" s="37" t="s">
        <v>9052</v>
      </c>
      <c r="C205" s="37" t="s">
        <v>8278</v>
      </c>
      <c r="D205" s="37" t="str" cm="1">
        <f t="array" ref="D205">IFERROR(IF(G205&lt;&gt;"NA",_xlfn.TEXTJOIN(";",TRUE,_xlfn.UNIQUE(_xlfn.TEXTSPLIT(_xlfn._xlws.FILTER(N:N,I:I=E205),";",TRUE))),_xlfn.UNIQUE(_xlfn._xlws.FILTER(R:R,P:P=E205))),"NA")</f>
        <v>Herbicide</v>
      </c>
      <c r="E205" s="37" t="s">
        <v>8284</v>
      </c>
      <c r="F205" s="37" t="b">
        <v>1</v>
      </c>
      <c r="G205" s="37" t="str" cm="1">
        <f t="array" ref="G205">IFERROR(_xlfn.TEXTJOIN(";",TRUE,_xlfn._xlws.FILTER(J:J,I:I=E205)),"NA")</f>
        <v>2,4-dichlorophenoxyacetic acid</v>
      </c>
      <c r="I205" s="37" t="s">
        <v>8934</v>
      </c>
      <c r="J205" s="37" t="s">
        <v>8739</v>
      </c>
      <c r="K205" s="37" t="s">
        <v>324</v>
      </c>
      <c r="M205" s="37" t="b">
        <v>1</v>
      </c>
      <c r="N205" s="37" t="e" cm="1" vm="1">
        <f t="array" aca="1" ref="N205" ca="1">_xlfn._xlws.FILTER(R:R,P:P=J205)</f>
        <v>#VALUE!</v>
      </c>
      <c r="P205" s="37" t="s">
        <v>8987</v>
      </c>
      <c r="R205" s="72" t="s">
        <v>8433</v>
      </c>
    </row>
    <row r="206" spans="1:18" ht="11.1">
      <c r="A206" s="37" t="s">
        <v>9053</v>
      </c>
      <c r="B206" s="37" t="s">
        <v>8869</v>
      </c>
      <c r="C206" s="37" t="s">
        <v>8294</v>
      </c>
      <c r="D206" s="37" t="str" cm="1">
        <f t="array" ref="D206">IFERROR(IF(G206&lt;&gt;"NA",_xlfn.TEXTJOIN(";",TRUE,_xlfn.UNIQUE(_xlfn.TEXTSPLIT(_xlfn._xlws.FILTER(N:N,I:I=E206),";",TRUE))),_xlfn.UNIQUE(_xlfn._xlws.FILTER(R:R,P:P=E206))),"NA")</f>
        <v>Herbicide</v>
      </c>
      <c r="E206" s="37" t="s">
        <v>9054</v>
      </c>
      <c r="F206" s="37" t="b">
        <v>1</v>
      </c>
      <c r="G206" s="37" t="str" cm="1">
        <f t="array" ref="G206">IFERROR(_xlfn.TEXTJOIN(";",TRUE,_xlfn._xlws.FILTER(J:J,I:I=E206)),"NA")</f>
        <v>popanil</v>
      </c>
      <c r="I206" s="37" t="s">
        <v>8969</v>
      </c>
      <c r="J206" s="37" t="s">
        <v>8753</v>
      </c>
      <c r="K206" s="37" t="s">
        <v>324</v>
      </c>
      <c r="M206" s="37" t="b">
        <v>1</v>
      </c>
      <c r="N206" s="37" t="str" cm="1">
        <f t="array" ref="N206">_xlfn._xlws.FILTER(R:R,P:P=J206)</f>
        <v>Antihelmintic</v>
      </c>
      <c r="P206" s="37" t="s">
        <v>8989</v>
      </c>
      <c r="R206" s="72" t="s">
        <v>8433</v>
      </c>
    </row>
    <row r="207" spans="1:18" ht="11.1">
      <c r="A207" s="37" t="s">
        <v>9055</v>
      </c>
      <c r="B207" s="37" t="s">
        <v>9056</v>
      </c>
      <c r="C207" s="37" t="s">
        <v>8278</v>
      </c>
      <c r="D207" s="37" t="str" cm="1">
        <f t="array" ref="D207">IFERROR(IF(G207&lt;&gt;"NA",_xlfn.TEXTJOIN(";",TRUE,_xlfn.UNIQUE(_xlfn.TEXTSPLIT(_xlfn._xlws.FILTER(N:N,I:I=E207),";",TRUE))),_xlfn.UNIQUE(_xlfn._xlws.FILTER(R:R,P:P=E207))),"NA")</f>
        <v>Herbicide</v>
      </c>
      <c r="E207" s="37" t="s">
        <v>9057</v>
      </c>
      <c r="F207" s="37" t="b">
        <v>1</v>
      </c>
      <c r="G207" s="37" t="str" cm="1">
        <f t="array" ref="G207">IFERROR(_xlfn.TEXTJOIN(";",TRUE,_xlfn._xlws.FILTER(J:J,I:I=E207)),"NA")</f>
        <v>paraquat dichloride</v>
      </c>
      <c r="I207" s="37" t="s">
        <v>9013</v>
      </c>
      <c r="J207" s="37" t="s">
        <v>8331</v>
      </c>
      <c r="K207" s="37" t="s">
        <v>324</v>
      </c>
      <c r="M207" s="37" t="b">
        <v>1</v>
      </c>
      <c r="N207" s="37" t="str" cm="1">
        <f t="array" ref="N207">_xlfn._xlws.FILTER(R:R,P:P=J207)</f>
        <v>Acaricide</v>
      </c>
      <c r="P207" s="37" t="s">
        <v>8992</v>
      </c>
      <c r="R207" s="72" t="s">
        <v>8433</v>
      </c>
    </row>
    <row r="208" spans="1:18" ht="11.1">
      <c r="A208" s="37" t="s">
        <v>9058</v>
      </c>
      <c r="B208" s="37" t="s">
        <v>9059</v>
      </c>
      <c r="C208" s="37" t="s">
        <v>8375</v>
      </c>
      <c r="D208" s="37" t="str" cm="1">
        <f t="array" ref="D208">IFERROR(IF(G208&lt;&gt;"NA",_xlfn.TEXTJOIN(";",TRUE,_xlfn.UNIQUE(_xlfn.TEXTSPLIT(_xlfn._xlws.FILTER(N:N,I:I=E208),";",TRUE))),_xlfn.UNIQUE(_xlfn._xlws.FILTER(R:R,P:P=E208))),"NA")</f>
        <v>Vaccine</v>
      </c>
      <c r="E208" s="37" t="s">
        <v>8838</v>
      </c>
      <c r="F208" s="37" t="b">
        <v>0</v>
      </c>
      <c r="G208" s="37" t="str" cm="1">
        <f t="array" ref="G208">IFERROR(_xlfn.TEXTJOIN(";",TRUE,_xlfn._xlws.FILTER(J:J,I:I=E208)),"NA")</f>
        <v>NA</v>
      </c>
      <c r="I208" s="37" t="s">
        <v>9017</v>
      </c>
      <c r="J208" s="37" t="s">
        <v>8739</v>
      </c>
      <c r="K208" s="37" t="s">
        <v>324</v>
      </c>
      <c r="M208" s="37" t="b">
        <v>1</v>
      </c>
      <c r="N208" s="37" t="e" cm="1" vm="1">
        <f t="array" aca="1" ref="N208" ca="1">_xlfn._xlws.FILTER(R:R,P:P=J208)</f>
        <v>#VALUE!</v>
      </c>
      <c r="P208" s="37" t="s">
        <v>9060</v>
      </c>
      <c r="R208" s="37" t="s">
        <v>9061</v>
      </c>
    </row>
    <row r="209" spans="1:18" ht="11.1">
      <c r="A209" s="37" t="s">
        <v>9062</v>
      </c>
      <c r="B209" s="37" t="s">
        <v>8288</v>
      </c>
      <c r="C209" s="37" t="s">
        <v>8278</v>
      </c>
      <c r="D209" s="37" t="str" cm="1">
        <f t="array" ref="D209">IFERROR(IF(G209&lt;&gt;"NA",_xlfn.TEXTJOIN(";",TRUE,_xlfn.UNIQUE(_xlfn.TEXTSPLIT(_xlfn._xlws.FILTER(N:N,I:I=E209),";",TRUE))),_xlfn.UNIQUE(_xlfn._xlws.FILTER(R:R,P:P=E209))),"NA")</f>
        <v>Herbicide</v>
      </c>
      <c r="E209" s="37" t="s">
        <v>8845</v>
      </c>
      <c r="F209" s="37" t="b">
        <v>0</v>
      </c>
      <c r="G209" s="37" t="str" cm="1">
        <f t="array" ref="G209">IFERROR(_xlfn.TEXTJOIN(";",TRUE,_xlfn._xlws.FILTER(J:J,I:I=E209)),"NA")</f>
        <v>NA</v>
      </c>
      <c r="I209" s="37" t="s">
        <v>9023</v>
      </c>
      <c r="J209" s="37" t="s">
        <v>8509</v>
      </c>
      <c r="K209" s="37" t="s">
        <v>324</v>
      </c>
      <c r="M209" s="37" t="b">
        <v>1</v>
      </c>
      <c r="N209" s="37" t="str" cm="1">
        <f t="array" ref="N209">_xlfn._xlws.FILTER(R:R,P:P=J209)</f>
        <v>Vaccine</v>
      </c>
      <c r="P209" s="37" t="s">
        <v>8996</v>
      </c>
      <c r="R209" s="72" t="s">
        <v>8433</v>
      </c>
    </row>
    <row r="210" spans="1:18" ht="11.1">
      <c r="A210" s="37" t="s">
        <v>9063</v>
      </c>
      <c r="B210" s="37" t="s">
        <v>9064</v>
      </c>
      <c r="C210" s="37" t="s">
        <v>9065</v>
      </c>
      <c r="D210" s="37" t="str" cm="1">
        <f t="array" ref="D210">IFERROR(IF(G210&lt;&gt;"NA",_xlfn.TEXTJOIN(";",TRUE,_xlfn.UNIQUE(_xlfn.TEXTSPLIT(_xlfn._xlws.FILTER(N:N,I:I=E210),";",TRUE))),_xlfn.UNIQUE(_xlfn._xlws.FILTER(R:R,P:P=E210))),"NA")</f>
        <v>Antibiotic</v>
      </c>
      <c r="E210" s="37" t="s">
        <v>8849</v>
      </c>
      <c r="F210" s="37" t="b">
        <v>0</v>
      </c>
      <c r="G210" s="37" t="str" cm="1">
        <f t="array" ref="G210">IFERROR(_xlfn.TEXTJOIN(";",TRUE,_xlfn._xlws.FILTER(J:J,I:I=E210)),"NA")</f>
        <v>NA</v>
      </c>
      <c r="I210" s="37" t="s">
        <v>9023</v>
      </c>
      <c r="J210" s="37" t="s">
        <v>8514</v>
      </c>
      <c r="K210" s="37" t="s">
        <v>324</v>
      </c>
      <c r="M210" s="37" t="b">
        <v>1</v>
      </c>
      <c r="N210" s="37" t="str" cm="1">
        <f t="array" ref="N210">_xlfn._xlws.FILTER(R:R,P:P=J210)</f>
        <v>Vaccine</v>
      </c>
      <c r="P210" s="37" t="s">
        <v>8537</v>
      </c>
      <c r="R210" s="72" t="s">
        <v>8350</v>
      </c>
    </row>
    <row r="211" spans="1:18" ht="11.1">
      <c r="A211" s="37" t="s">
        <v>9066</v>
      </c>
      <c r="B211" s="37" t="s">
        <v>9067</v>
      </c>
      <c r="C211" s="37" t="s">
        <v>2066</v>
      </c>
      <c r="D211" s="37" t="str" cm="1">
        <f t="array" ref="D211">IFERROR(IF(G211&lt;&gt;"NA",_xlfn.TEXTJOIN(";",TRUE,_xlfn.UNIQUE(_xlfn.TEXTSPLIT(_xlfn._xlws.FILTER(N:N,I:I=E211),";",TRUE))),_xlfn.UNIQUE(_xlfn._xlws.FILTER(R:R,P:P=E211))),"NA")</f>
        <v>Antibiotic;Supplement</v>
      </c>
      <c r="E211" s="37" t="s">
        <v>8852</v>
      </c>
      <c r="F211" s="37" t="b">
        <v>0</v>
      </c>
      <c r="G211" s="37" t="str" cm="1">
        <f t="array" ref="G211">IFERROR(_xlfn.TEXTJOIN(";",TRUE,_xlfn._xlws.FILTER(J:J,I:I=E211)),"NA")</f>
        <v>NA</v>
      </c>
      <c r="I211" s="37" t="s">
        <v>9023</v>
      </c>
      <c r="J211" s="37" t="s">
        <v>8504</v>
      </c>
      <c r="K211" s="37" t="s">
        <v>324</v>
      </c>
      <c r="M211" s="37" t="b">
        <v>1</v>
      </c>
      <c r="N211" s="37" t="str" cm="1">
        <f t="array" ref="N211">_xlfn._xlws.FILTER(R:R,P:P=J211)</f>
        <v>Vaccine</v>
      </c>
      <c r="P211" s="37" t="s">
        <v>9068</v>
      </c>
      <c r="R211" s="37" t="s">
        <v>9069</v>
      </c>
    </row>
    <row r="212" spans="1:18" ht="11.1">
      <c r="A212" s="37" t="s">
        <v>9070</v>
      </c>
      <c r="B212" s="37" t="s">
        <v>9071</v>
      </c>
      <c r="C212" s="37" t="s">
        <v>8328</v>
      </c>
      <c r="D212" s="37" t="str" cm="1">
        <f t="array" ref="D212">IFERROR(IF(G212&lt;&gt;"NA",_xlfn.TEXTJOIN(";",TRUE,_xlfn.UNIQUE(_xlfn.TEXTSPLIT(_xlfn._xlws.FILTER(N:N,I:I=E212),";",TRUE))),_xlfn.UNIQUE(_xlfn._xlws.FILTER(R:R,P:P=E212))),"NA")</f>
        <v>Antihelmintic</v>
      </c>
      <c r="E212" s="37" t="s">
        <v>9072</v>
      </c>
      <c r="F212" s="37" t="b">
        <v>1</v>
      </c>
      <c r="G212" s="37" t="str" cm="1">
        <f t="array" ref="G212">IFERROR(_xlfn.TEXTJOIN(";",TRUE,_xlfn._xlws.FILTER(J:J,I:I=E212)),"NA")</f>
        <v>fenbendazole</v>
      </c>
      <c r="I212" s="37" t="s">
        <v>9023</v>
      </c>
      <c r="J212" s="37" t="s">
        <v>8499</v>
      </c>
      <c r="K212" s="37" t="s">
        <v>324</v>
      </c>
      <c r="M212" s="37" t="b">
        <v>1</v>
      </c>
      <c r="N212" s="37" t="str" cm="1">
        <f t="array" ref="N212">_xlfn._xlws.FILTER(R:R,P:P=J212)</f>
        <v>Vaccine</v>
      </c>
      <c r="P212" s="37" t="s">
        <v>9073</v>
      </c>
      <c r="R212" s="37" t="s">
        <v>9069</v>
      </c>
    </row>
    <row r="213" spans="1:18" ht="11.1">
      <c r="A213" s="37" t="s">
        <v>9074</v>
      </c>
      <c r="B213" s="37" t="s">
        <v>9075</v>
      </c>
      <c r="C213" s="37" t="s">
        <v>8278</v>
      </c>
      <c r="D213" s="37" t="str" cm="1">
        <f t="array" ref="D213">IFERROR(IF(G213&lt;&gt;"NA",_xlfn.TEXTJOIN(";",TRUE,_xlfn.UNIQUE(_xlfn.TEXTSPLIT(_xlfn._xlws.FILTER(N:N,I:I=E213),";",TRUE))),_xlfn.UNIQUE(_xlfn._xlws.FILTER(R:R,P:P=E213))),"NA")</f>
        <v>Herbicide</v>
      </c>
      <c r="E213" s="37" t="s">
        <v>9076</v>
      </c>
      <c r="F213" s="37" t="b">
        <v>1</v>
      </c>
      <c r="G213" s="37" t="str" cm="1">
        <f t="array" ref="G213">IFERROR(_xlfn.TEXTJOIN(";",TRUE,_xlfn._xlws.FILTER(J:J,I:I=E213)),"NA")</f>
        <v>paraquat dichloride</v>
      </c>
      <c r="I213" s="37" t="s">
        <v>9023</v>
      </c>
      <c r="J213" s="37" t="s">
        <v>8517</v>
      </c>
      <c r="K213" s="37" t="s">
        <v>324</v>
      </c>
      <c r="M213" s="37" t="b">
        <v>1</v>
      </c>
      <c r="N213" s="37" t="str" cm="1">
        <f t="array" ref="N213">_xlfn._xlws.FILTER(R:R,P:P=J213)</f>
        <v>Vaccine</v>
      </c>
      <c r="P213" s="37" t="s">
        <v>9077</v>
      </c>
      <c r="R213" s="37" t="s">
        <v>8350</v>
      </c>
    </row>
    <row r="214" spans="1:18" ht="11.1">
      <c r="A214" s="37" t="s">
        <v>9078</v>
      </c>
      <c r="B214" s="37" t="s">
        <v>9079</v>
      </c>
      <c r="C214" s="37" t="s">
        <v>8278</v>
      </c>
      <c r="D214" s="37" t="str" cm="1">
        <f t="array" ref="D214">IFERROR(IF(G214&lt;&gt;"NA",_xlfn.TEXTJOIN(";",TRUE,_xlfn.UNIQUE(_xlfn.TEXTSPLIT(_xlfn._xlws.FILTER(N:N,I:I=E214),";",TRUE))),_xlfn.UNIQUE(_xlfn._xlws.FILTER(R:R,P:P=E214))),"NA")</f>
        <v>Herbicide</v>
      </c>
      <c r="E214" s="37" t="s">
        <v>8857</v>
      </c>
      <c r="F214" s="37" t="b">
        <v>0</v>
      </c>
      <c r="G214" s="37" t="str" cm="1">
        <f t="array" ref="G214">IFERROR(_xlfn.TEXTJOIN(";",TRUE,_xlfn._xlws.FILTER(J:J,I:I=E214)),"NA")</f>
        <v>paraquat dichloride</v>
      </c>
      <c r="I214" s="37" t="s">
        <v>9042</v>
      </c>
      <c r="J214" s="37" t="s">
        <v>8841</v>
      </c>
      <c r="K214" s="37" t="s">
        <v>324</v>
      </c>
      <c r="M214" s="37" t="b">
        <v>1</v>
      </c>
      <c r="N214" s="37" t="str" cm="1">
        <f t="array" ref="N214">_xlfn._xlws.FILTER(R:R,P:P=J214)</f>
        <v>Antihelmintic</v>
      </c>
      <c r="P214" s="37" t="s">
        <v>9080</v>
      </c>
      <c r="R214" s="37" t="s">
        <v>8350</v>
      </c>
    </row>
    <row r="215" spans="1:18" ht="11.1">
      <c r="A215" s="37" t="s">
        <v>9081</v>
      </c>
      <c r="B215" s="37" t="s">
        <v>9082</v>
      </c>
      <c r="C215" s="37" t="s">
        <v>8375</v>
      </c>
      <c r="D215" s="37" t="str" cm="1">
        <f t="array" ref="D215">IFERROR(IF(G215&lt;&gt;"NA",_xlfn.TEXTJOIN(";",TRUE,_xlfn.UNIQUE(_xlfn.TEXTSPLIT(_xlfn._xlws.FILTER(N:N,I:I=E215),";",TRUE))),_xlfn.UNIQUE(_xlfn._xlws.FILTER(R:R,P:P=E215))),"NA")</f>
        <v>Antibiotic</v>
      </c>
      <c r="E215" s="37" t="s">
        <v>9083</v>
      </c>
      <c r="F215" s="37" t="b">
        <v>1</v>
      </c>
      <c r="G215" s="37" t="str" cm="1">
        <f t="array" ref="G215">IFERROR(_xlfn.TEXTJOIN(";",TRUE,_xlfn._xlws.FILTER(J:J,I:I=E215)),"NA")</f>
        <v>oxytetracycline</v>
      </c>
      <c r="I215" s="37" t="s">
        <v>9047</v>
      </c>
      <c r="J215" s="37" t="s">
        <v>8331</v>
      </c>
      <c r="K215" s="37" t="s">
        <v>324</v>
      </c>
      <c r="M215" s="37" t="b">
        <v>1</v>
      </c>
      <c r="N215" s="37" t="str" cm="1">
        <f t="array" ref="N215">_xlfn._xlws.FILTER(R:R,P:P=J215)</f>
        <v>Acaricide</v>
      </c>
      <c r="P215" s="37" t="s">
        <v>8563</v>
      </c>
      <c r="R215" s="37" t="s">
        <v>8332</v>
      </c>
    </row>
    <row r="216" spans="1:18" ht="11.1">
      <c r="A216" s="37" t="s">
        <v>9084</v>
      </c>
      <c r="B216" s="37" t="s">
        <v>9085</v>
      </c>
      <c r="C216" s="37" t="s">
        <v>8278</v>
      </c>
      <c r="D216" s="37" t="str" cm="1">
        <f t="array" ref="D216">IFERROR(IF(G216&lt;&gt;"NA",_xlfn.TEXTJOIN(";",TRUE,_xlfn.UNIQUE(_xlfn.TEXTSPLIT(_xlfn._xlws.FILTER(N:N,I:I=E216),";",TRUE))),_xlfn.UNIQUE(_xlfn._xlws.FILTER(R:R,P:P=E216))),"NA")</f>
        <v>Herbicide</v>
      </c>
      <c r="E216" s="37" t="s">
        <v>9086</v>
      </c>
      <c r="F216" s="37" t="b">
        <v>1</v>
      </c>
      <c r="G216" s="37" t="str" cm="1">
        <f t="array" ref="G216">IFERROR(_xlfn.TEXTJOIN(";",TRUE,_xlfn._xlws.FILTER(J:J,I:I=E216)),"NA")</f>
        <v>paraquat dichloride</v>
      </c>
      <c r="I216" s="37" t="s">
        <v>9072</v>
      </c>
      <c r="J216" s="37" t="s">
        <v>8609</v>
      </c>
      <c r="K216" s="37" t="s">
        <v>324</v>
      </c>
      <c r="M216" s="37" t="b">
        <v>1</v>
      </c>
      <c r="N216" s="37" t="str" cm="1">
        <f t="array" ref="N216">_xlfn._xlws.FILTER(R:R,P:P=J216)</f>
        <v>Antihelmintic</v>
      </c>
      <c r="P216" s="37" t="s">
        <v>9087</v>
      </c>
      <c r="R216" s="37" t="s">
        <v>8381</v>
      </c>
    </row>
    <row r="217" spans="1:18" ht="11.1">
      <c r="A217" s="37" t="s">
        <v>9088</v>
      </c>
      <c r="B217" s="37" t="s">
        <v>9089</v>
      </c>
      <c r="C217" s="37" t="s">
        <v>8278</v>
      </c>
      <c r="D217" s="37" t="str" cm="1">
        <f t="array" ref="D217">IFERROR(IF(G217&lt;&gt;"NA",_xlfn.TEXTJOIN(";",TRUE,_xlfn.UNIQUE(_xlfn.TEXTSPLIT(_xlfn._xlws.FILTER(N:N,I:I=E217),";",TRUE))),_xlfn.UNIQUE(_xlfn._xlws.FILTER(R:R,P:P=E217))),"NA")</f>
        <v>Herbicide</v>
      </c>
      <c r="E217" s="37" t="s">
        <v>8874</v>
      </c>
      <c r="F217" s="37" t="b">
        <v>0</v>
      </c>
      <c r="G217" s="37" t="str" cm="1">
        <f t="array" ref="G217">IFERROR(_xlfn.TEXTJOIN(";",TRUE,_xlfn._xlws.FILTER(J:J,I:I=E217)),"NA")</f>
        <v>NA</v>
      </c>
      <c r="I217" s="37" t="s">
        <v>9083</v>
      </c>
      <c r="J217" s="37" t="s">
        <v>8849</v>
      </c>
      <c r="K217" s="37" t="s">
        <v>324</v>
      </c>
      <c r="M217" s="37" t="b">
        <v>1</v>
      </c>
      <c r="N217" s="37" t="str" cm="1">
        <f t="array" ref="N217">_xlfn._xlws.FILTER(R:R,P:P=J217)</f>
        <v>Antibiotic</v>
      </c>
      <c r="P217" s="37" t="s">
        <v>9090</v>
      </c>
      <c r="R217" s="37" t="s">
        <v>8530</v>
      </c>
    </row>
    <row r="218" spans="1:18" ht="12">
      <c r="A218" s="37" t="s">
        <v>9091</v>
      </c>
      <c r="B218" s="37" t="s">
        <v>9092</v>
      </c>
      <c r="C218" s="37" t="s">
        <v>8294</v>
      </c>
      <c r="D218" s="37" t="str" cm="1">
        <f t="array" ref="D218">IFERROR(IF(G218&lt;&gt;"NA",_xlfn.TEXTJOIN(";",TRUE,_xlfn.UNIQUE(_xlfn.TEXTSPLIT(_xlfn._xlws.FILTER(N:N,I:I=E218),";",TRUE))),_xlfn.UNIQUE(_xlfn._xlws.FILTER(R:R,P:P=E218))),"NA")</f>
        <v>Insecticide</v>
      </c>
      <c r="E218" s="67" t="s">
        <v>8877</v>
      </c>
      <c r="F218" s="37" t="b">
        <v>0</v>
      </c>
      <c r="G218" s="37" t="str" cm="1">
        <f t="array" ref="G218">IFERROR(_xlfn.TEXTJOIN(";",TRUE,_xlfn._xlws.FILTER(J:J,I:I=E218)),"NA")</f>
        <v>NA</v>
      </c>
      <c r="I218" s="37" t="s">
        <v>9093</v>
      </c>
      <c r="J218" s="37" t="s">
        <v>8509</v>
      </c>
      <c r="K218" s="37" t="s">
        <v>324</v>
      </c>
      <c r="M218" s="37" t="b">
        <v>1</v>
      </c>
      <c r="N218" s="37" t="str" cm="1">
        <f t="array" ref="N218">_xlfn._xlws.FILTER(R:R,P:P=J218)</f>
        <v>Vaccine</v>
      </c>
      <c r="P218" s="37" t="s">
        <v>9094</v>
      </c>
      <c r="R218" s="37" t="s">
        <v>9069</v>
      </c>
    </row>
    <row r="219" spans="1:18" ht="11.1">
      <c r="A219" s="37" t="s">
        <v>9095</v>
      </c>
      <c r="B219" s="37" t="s">
        <v>9096</v>
      </c>
      <c r="C219" s="37" t="s">
        <v>8375</v>
      </c>
      <c r="D219" s="37" t="str" cm="1">
        <f t="array" ref="D219">IFERROR(IF(G219&lt;&gt;"NA",_xlfn.TEXTJOIN(";",TRUE,_xlfn.UNIQUE(_xlfn.TEXTSPLIT(_xlfn._xlws.FILTER(N:N,I:I=E219),";",TRUE))),_xlfn.UNIQUE(_xlfn._xlws.FILTER(R:R,P:P=E219))),"NA")</f>
        <v>Vaccine</v>
      </c>
      <c r="E219" s="37" t="s">
        <v>9093</v>
      </c>
      <c r="F219" s="37" t="b">
        <v>1</v>
      </c>
      <c r="G219" s="37" t="str" cm="1">
        <f t="array" ref="G219">IFERROR(_xlfn.TEXTJOIN(";",TRUE,_xlfn._xlws.FILTER(J:J,I:I=E219)),"NA")</f>
        <v>Clostridium perfringens toxoids;Clostridium septicum toxoid;Clostridium novyi toxoid;Clostridium chauvoei toxoid</v>
      </c>
      <c r="I219" s="37" t="s">
        <v>9093</v>
      </c>
      <c r="J219" s="37" t="s">
        <v>8514</v>
      </c>
      <c r="K219" s="37" t="s">
        <v>324</v>
      </c>
      <c r="M219" s="37" t="b">
        <v>1</v>
      </c>
      <c r="N219" s="37" t="str" cm="1">
        <f t="array" ref="N219">_xlfn._xlws.FILTER(R:R,P:P=J219)</f>
        <v>Vaccine</v>
      </c>
      <c r="P219" s="37" t="s">
        <v>9097</v>
      </c>
      <c r="R219" s="37" t="s">
        <v>8332</v>
      </c>
    </row>
    <row r="220" spans="1:18" ht="11.1">
      <c r="A220" s="37" t="s">
        <v>9098</v>
      </c>
      <c r="B220" s="37" t="s">
        <v>9099</v>
      </c>
      <c r="C220" s="37" t="s">
        <v>2851</v>
      </c>
      <c r="D220" s="37" t="str" cm="1">
        <f t="array" ref="D220">IFERROR(IF(G220&lt;&gt;"NA",_xlfn.TEXTJOIN(";",TRUE,_xlfn.UNIQUE(_xlfn.TEXTSPLIT(_xlfn._xlws.FILTER(N:N,I:I=E220),";",TRUE))),_xlfn.UNIQUE(_xlfn._xlws.FILTER(R:R,P:P=E220))),"NA")</f>
        <v>Rodenticide</v>
      </c>
      <c r="E220" s="37" t="s">
        <v>8355</v>
      </c>
      <c r="F220" s="37" t="b">
        <v>1</v>
      </c>
      <c r="G220" s="37" t="str" cm="1">
        <f t="array" ref="G220">IFERROR(_xlfn.TEXTJOIN(";",TRUE,_xlfn._xlws.FILTER(J:J,I:I=E220)),"NA")</f>
        <v>aluminum phosphide</v>
      </c>
      <c r="I220" s="37" t="s">
        <v>9093</v>
      </c>
      <c r="J220" s="37" t="s">
        <v>8504</v>
      </c>
      <c r="K220" s="37" t="s">
        <v>324</v>
      </c>
      <c r="M220" s="37" t="b">
        <v>1</v>
      </c>
      <c r="N220" s="37" t="str" cm="1">
        <f t="array" ref="N220">_xlfn._xlws.FILTER(R:R,P:P=J220)</f>
        <v>Vaccine</v>
      </c>
      <c r="P220" s="37" t="s">
        <v>9100</v>
      </c>
      <c r="R220" s="37" t="s">
        <v>8294</v>
      </c>
    </row>
    <row r="221" spans="1:18" ht="11.1">
      <c r="A221" s="37" t="s">
        <v>9101</v>
      </c>
      <c r="B221" s="37" t="s">
        <v>9102</v>
      </c>
      <c r="C221" s="37" t="s">
        <v>8278</v>
      </c>
      <c r="D221" s="37" t="str" cm="1">
        <f t="array" ref="D221">IFERROR(IF(G221&lt;&gt;"NA",_xlfn.TEXTJOIN(";",TRUE,_xlfn.UNIQUE(_xlfn.TEXTSPLIT(_xlfn._xlws.FILTER(N:N,I:I=E221),";",TRUE))),_xlfn.UNIQUE(_xlfn._xlws.FILTER(R:R,P:P=E221))),"NA")</f>
        <v>Herbicide</v>
      </c>
      <c r="E221" s="37" t="s">
        <v>9103</v>
      </c>
      <c r="F221" s="37" t="b">
        <v>1</v>
      </c>
      <c r="G221" s="37" t="str" cm="1">
        <f t="array" ref="G221">IFERROR(_xlfn.TEXTJOIN(";",TRUE,_xlfn._xlws.FILTER(J:J,I:I=E221)),"NA")</f>
        <v>paraquat dichloride</v>
      </c>
      <c r="I221" s="37" t="s">
        <v>9093</v>
      </c>
      <c r="J221" s="37" t="s">
        <v>8499</v>
      </c>
      <c r="K221" s="37" t="s">
        <v>324</v>
      </c>
      <c r="M221" s="37" t="b">
        <v>1</v>
      </c>
      <c r="N221" s="37" t="str" cm="1">
        <f t="array" ref="N221">_xlfn._xlws.FILTER(R:R,P:P=J221)</f>
        <v>Vaccine</v>
      </c>
      <c r="P221" s="37" t="s">
        <v>9104</v>
      </c>
      <c r="R221" s="37" t="s">
        <v>8530</v>
      </c>
    </row>
    <row r="222" spans="1:18" ht="11.1">
      <c r="A222" s="37" t="s">
        <v>9105</v>
      </c>
      <c r="B222" s="37" t="s">
        <v>9106</v>
      </c>
      <c r="C222" s="37" t="s">
        <v>8278</v>
      </c>
      <c r="D222" s="37" t="str" cm="1">
        <f t="array" ref="D222">IFERROR(IF(G222&lt;&gt;"NA",_xlfn.TEXTJOIN(";",TRUE,_xlfn.UNIQUE(_xlfn.TEXTSPLIT(_xlfn._xlws.FILTER(N:N,I:I=E222),";",TRUE))),_xlfn.UNIQUE(_xlfn._xlws.FILTER(R:R,P:P=E222))),"NA")</f>
        <v>Herbicide</v>
      </c>
      <c r="E222" s="37" t="s">
        <v>8748</v>
      </c>
      <c r="F222" s="37" t="b">
        <v>1</v>
      </c>
      <c r="G222" s="37" t="str" cm="1">
        <f t="array" ref="G222">IFERROR(_xlfn.TEXTJOIN(";",TRUE,_xlfn._xlws.FILTER(J:J,I:I=E222)),"NA")</f>
        <v>isopropylamine salt of glyphosate</v>
      </c>
      <c r="I222" s="37" t="s">
        <v>9107</v>
      </c>
      <c r="J222" s="37" t="s">
        <v>8581</v>
      </c>
      <c r="K222" s="37" t="s">
        <v>324</v>
      </c>
      <c r="M222" s="37" t="b">
        <v>1</v>
      </c>
      <c r="N222" s="37" t="str" cm="1">
        <f t="array" ref="N222">_xlfn._xlws.FILTER(R:R,P:P=J222)</f>
        <v>Antitrypanosomal</v>
      </c>
      <c r="P222" s="37" t="s">
        <v>9108</v>
      </c>
      <c r="R222" s="37" t="s">
        <v>9069</v>
      </c>
    </row>
    <row r="223" spans="1:18" ht="11.1">
      <c r="A223" s="37" t="s">
        <v>9109</v>
      </c>
      <c r="B223" s="37" t="s">
        <v>9110</v>
      </c>
      <c r="C223" s="37" t="s">
        <v>8278</v>
      </c>
      <c r="D223" s="37" t="str" cm="1">
        <f t="array" ref="D223">IFERROR(IF(G223&lt;&gt;"NA",_xlfn.TEXTJOIN(";",TRUE,_xlfn.UNIQUE(_xlfn.TEXTSPLIT(_xlfn._xlws.FILTER(N:N,I:I=E223),";",TRUE))),_xlfn.UNIQUE(_xlfn._xlws.FILTER(R:R,P:P=E223))),"NA")</f>
        <v>Herbicide</v>
      </c>
      <c r="E223" s="37" t="s">
        <v>9111</v>
      </c>
      <c r="F223" s="37" t="b">
        <v>1</v>
      </c>
      <c r="G223" s="37" t="str" cm="1">
        <f t="array" ref="G223">IFERROR(_xlfn.TEXTJOIN(";",TRUE,_xlfn._xlws.FILTER(J:J,I:I=E223)),"NA")</f>
        <v>paraquat dichloride</v>
      </c>
      <c r="I223" s="37" t="s">
        <v>9107</v>
      </c>
      <c r="J223" s="37" t="s">
        <v>8880</v>
      </c>
      <c r="K223" s="37" t="s">
        <v>324</v>
      </c>
      <c r="M223" s="37" t="b">
        <v>1</v>
      </c>
      <c r="N223" s="37" t="str" cm="1">
        <f t="array" ref="N223">_xlfn._xlws.FILTER(R:R,P:P=J223)</f>
        <v>Analgesic;Anti-inflammatory</v>
      </c>
      <c r="P223" s="37" t="s">
        <v>9112</v>
      </c>
      <c r="R223" s="37" t="s">
        <v>9069</v>
      </c>
    </row>
    <row r="224" spans="1:18" ht="11.1">
      <c r="A224" s="37" t="s">
        <v>9113</v>
      </c>
      <c r="B224" s="37" t="s">
        <v>9114</v>
      </c>
      <c r="C224" s="37" t="s">
        <v>8375</v>
      </c>
      <c r="D224" s="37" t="str" cm="1">
        <f t="array" ref="D224">IFERROR(IF(G224&lt;&gt;"NA",_xlfn.TEXTJOIN(";",TRUE,_xlfn.UNIQUE(_xlfn.TEXTSPLIT(_xlfn._xlws.FILTER(N:N,I:I=E224),";",TRUE))),_xlfn.UNIQUE(_xlfn._xlws.FILTER(R:R,P:P=E224))),"NA")</f>
        <v>Vaccine</v>
      </c>
      <c r="E224" s="37" t="s">
        <v>8893</v>
      </c>
      <c r="F224" s="37" t="b">
        <v>0</v>
      </c>
      <c r="G224" s="37" t="str" cm="1">
        <f t="array" ref="G224">IFERROR(_xlfn.TEXTJOIN(";",TRUE,_xlfn._xlws.FILTER(J:J,I:I=E224)),"NA")</f>
        <v>NA</v>
      </c>
      <c r="I224" s="37" t="s">
        <v>9115</v>
      </c>
      <c r="J224" s="37" t="s">
        <v>9060</v>
      </c>
      <c r="K224" s="37" t="s">
        <v>324</v>
      </c>
      <c r="M224" s="37" t="b">
        <v>1</v>
      </c>
      <c r="N224" s="37" t="str" cm="1">
        <f t="array" ref="N224">_xlfn._xlws.FILTER(R:R,P:P=J224)</f>
        <v>Growth Promotor</v>
      </c>
      <c r="P224" s="37" t="s">
        <v>9116</v>
      </c>
      <c r="R224" s="37" t="s">
        <v>9069</v>
      </c>
    </row>
    <row r="225" spans="1:18" ht="11.1">
      <c r="A225" s="37" t="s">
        <v>9117</v>
      </c>
      <c r="B225" s="37" t="s">
        <v>9118</v>
      </c>
      <c r="C225" s="37" t="s">
        <v>8278</v>
      </c>
      <c r="D225" s="37" t="str" cm="1">
        <f t="array" ref="D225">IFERROR(IF(G225&lt;&gt;"NA",_xlfn.TEXTJOIN(";",TRUE,_xlfn.UNIQUE(_xlfn.TEXTSPLIT(_xlfn._xlws.FILTER(N:N,I:I=E225),";",TRUE))),_xlfn.UNIQUE(_xlfn._xlws.FILTER(R:R,P:P=E225))),"NA")</f>
        <v>Herbicide</v>
      </c>
      <c r="E225" s="37" t="s">
        <v>9119</v>
      </c>
      <c r="F225" s="37" t="b">
        <v>1</v>
      </c>
      <c r="G225" s="37" t="str" cm="1">
        <f t="array" ref="G225">IFERROR(_xlfn.TEXTJOIN(";",TRUE,_xlfn._xlws.FILTER(J:J,I:I=E225)),"NA")</f>
        <v>atrazine</v>
      </c>
      <c r="I225" s="37" t="s">
        <v>9120</v>
      </c>
      <c r="J225" s="37" t="s">
        <v>8731</v>
      </c>
      <c r="K225" s="37" t="s">
        <v>324</v>
      </c>
      <c r="M225" s="37" t="b">
        <v>1</v>
      </c>
      <c r="N225" s="37" t="str" cm="1">
        <f t="array" ref="N225">_xlfn._xlws.FILTER(R:R,P:P=J225)</f>
        <v>Antiprotozoal</v>
      </c>
      <c r="P225" s="37" t="s">
        <v>9121</v>
      </c>
      <c r="R225" s="37" t="s">
        <v>8433</v>
      </c>
    </row>
    <row r="226" spans="1:18" ht="11.1">
      <c r="A226" s="37" t="s">
        <v>9122</v>
      </c>
      <c r="B226" s="37" t="s">
        <v>9123</v>
      </c>
      <c r="C226" s="37" t="s">
        <v>8278</v>
      </c>
      <c r="D226" s="37" t="str" cm="1">
        <f t="array" ref="D226">IFERROR(IF(G226&lt;&gt;"NA",_xlfn.TEXTJOIN(";",TRUE,_xlfn.UNIQUE(_xlfn.TEXTSPLIT(_xlfn._xlws.FILTER(N:N,I:I=E226),";",TRUE))),_xlfn.UNIQUE(_xlfn._xlws.FILTER(R:R,P:P=E226))),"NA")</f>
        <v>Herbicide</v>
      </c>
      <c r="E226" s="37" t="s">
        <v>8392</v>
      </c>
      <c r="F226" s="37" t="b">
        <v>1</v>
      </c>
      <c r="G226" s="37" t="str" cm="1">
        <f t="array" ref="G226">IFERROR(_xlfn.TEXTJOIN(";",TRUE,_xlfn._xlws.FILTER(J:J,I:I=E226)),"NA")</f>
        <v>atrazine;metolachlor</v>
      </c>
      <c r="I226" s="37" t="s">
        <v>9124</v>
      </c>
      <c r="J226" s="37" t="s">
        <v>8290</v>
      </c>
      <c r="K226" s="37" t="s">
        <v>324</v>
      </c>
      <c r="M226" s="37" t="b">
        <v>1</v>
      </c>
      <c r="N226" s="37" t="str" cm="1">
        <f t="array" ref="N226">_xlfn._xlws.FILTER(R:R,P:P=J226)</f>
        <v>Sedative</v>
      </c>
      <c r="P226" s="37" t="s">
        <v>8739</v>
      </c>
      <c r="R226" s="37" t="s">
        <v>9069</v>
      </c>
    </row>
    <row r="227" spans="1:18" ht="11.1">
      <c r="A227" s="37" t="s">
        <v>9125</v>
      </c>
      <c r="B227" s="37" t="s">
        <v>9126</v>
      </c>
      <c r="C227" s="37" t="s">
        <v>8294</v>
      </c>
      <c r="D227" s="37" t="str" cm="1">
        <f t="array" ref="D227">IFERROR(IF(G227&lt;&gt;"NA",_xlfn.TEXTJOIN(";",TRUE,_xlfn.UNIQUE(_xlfn.TEXTSPLIT(_xlfn._xlws.FILTER(N:N,I:I=E227),";",TRUE))),_xlfn.UNIQUE(_xlfn._xlws.FILTER(R:R,P:P=E227))),"NA")</f>
        <v>Insecticide</v>
      </c>
      <c r="E227" s="37" t="s">
        <v>8899</v>
      </c>
      <c r="F227" s="37" t="b">
        <v>0</v>
      </c>
      <c r="G227" s="37" t="str" cm="1">
        <f t="array" ref="G227">IFERROR(_xlfn.TEXTJOIN(";",TRUE,_xlfn._xlws.FILTER(J:J,I:I=E227)),"NA")</f>
        <v>NA</v>
      </c>
      <c r="I227" s="37" t="s">
        <v>9124</v>
      </c>
      <c r="J227" s="37" t="s">
        <v>8366</v>
      </c>
      <c r="K227" s="37" t="s">
        <v>324</v>
      </c>
      <c r="M227" s="37" t="b">
        <v>1</v>
      </c>
      <c r="N227" s="37" t="str" cm="1">
        <f t="array" ref="N227">_xlfn._xlws.FILTER(R:R,P:P=J227)</f>
        <v>Antispasmodic</v>
      </c>
      <c r="P227" s="37" t="s">
        <v>9127</v>
      </c>
      <c r="R227" s="37" t="s">
        <v>8433</v>
      </c>
    </row>
    <row r="228" spans="1:18" ht="11.1">
      <c r="A228" s="37" t="s">
        <v>9128</v>
      </c>
      <c r="B228" s="37" t="s">
        <v>9129</v>
      </c>
      <c r="C228" s="37" t="s">
        <v>8375</v>
      </c>
      <c r="D228" s="37" t="str" cm="1">
        <f t="array" ref="D228">IFERROR(IF(G228&lt;&gt;"NA",_xlfn.TEXTJOIN(";",TRUE,_xlfn.UNIQUE(_xlfn.TEXTSPLIT(_xlfn._xlws.FILTER(N:N,I:I=E228),";",TRUE))),_xlfn.UNIQUE(_xlfn._xlws.FILTER(R:R,P:P=E228))),"NA")</f>
        <v>Antitrypanosomal;Analgesic</v>
      </c>
      <c r="E228" s="37" t="s">
        <v>9107</v>
      </c>
      <c r="F228" s="37" t="b">
        <v>1</v>
      </c>
      <c r="G228" s="37" t="str" cm="1">
        <f t="array" ref="G228">IFERROR(_xlfn.TEXTJOIN(";",TRUE,_xlfn._xlws.FILTER(J:J,I:I=E228)),"NA")</f>
        <v>diminazene aceturate;phenazone</v>
      </c>
      <c r="I228" s="37" t="s">
        <v>9130</v>
      </c>
      <c r="J228" s="37" t="s">
        <v>8544</v>
      </c>
      <c r="K228" s="37" t="s">
        <v>324</v>
      </c>
      <c r="M228" s="37" t="b">
        <v>1</v>
      </c>
      <c r="N228" s="37" t="str" cm="1">
        <f t="array" ref="N228">_xlfn._xlws.FILTER(R:R,P:P=J228)</f>
        <v>Insecticide</v>
      </c>
      <c r="P228" s="37" t="s">
        <v>9131</v>
      </c>
      <c r="R228" s="37" t="s">
        <v>8530</v>
      </c>
    </row>
    <row r="229" spans="1:18" ht="11.1">
      <c r="A229" s="37" t="s">
        <v>9132</v>
      </c>
      <c r="B229" s="37" t="s">
        <v>9133</v>
      </c>
      <c r="C229" s="37" t="s">
        <v>8278</v>
      </c>
      <c r="D229" s="37" t="str" cm="1">
        <f t="array" ref="D229">IFERROR(IF(G229&lt;&gt;"NA",_xlfn.TEXTJOIN(";",TRUE,_xlfn.UNIQUE(_xlfn.TEXTSPLIT(_xlfn._xlws.FILTER(N:N,I:I=E229),";",TRUE))),_xlfn.UNIQUE(_xlfn._xlws.FILTER(R:R,P:P=E229))),"NA")</f>
        <v>Herbicide</v>
      </c>
      <c r="E229" s="37" t="s">
        <v>8903</v>
      </c>
      <c r="F229" s="37" t="b">
        <v>0</v>
      </c>
      <c r="G229" s="37" t="str" cm="1">
        <f t="array" ref="G229">IFERROR(_xlfn.TEXTJOIN(";",TRUE,_xlfn._xlws.FILTER(J:J,I:I=E229)),"NA")</f>
        <v>NA</v>
      </c>
      <c r="I229" s="37" t="s">
        <v>9134</v>
      </c>
      <c r="J229" s="37" t="s">
        <v>8841</v>
      </c>
      <c r="K229" s="37" t="s">
        <v>324</v>
      </c>
      <c r="M229" s="37" t="b">
        <v>1</v>
      </c>
      <c r="N229" s="37" t="str" cm="1">
        <f t="array" ref="N229">_xlfn._xlws.FILTER(R:R,P:P=J229)</f>
        <v>Antihelmintic</v>
      </c>
      <c r="P229" s="37" t="s">
        <v>9135</v>
      </c>
      <c r="R229" s="37" t="s">
        <v>8530</v>
      </c>
    </row>
    <row r="230" spans="1:18" ht="11.1">
      <c r="A230" s="37" t="s">
        <v>9136</v>
      </c>
      <c r="B230" s="37" t="s">
        <v>9137</v>
      </c>
      <c r="C230" s="37" t="s">
        <v>7479</v>
      </c>
      <c r="D230" s="37" t="str" cm="1">
        <f t="array" ref="D230">IFERROR(IF(G230&lt;&gt;"NA",_xlfn.TEXTJOIN(";",TRUE,_xlfn.UNIQUE(_xlfn.TEXTSPLIT(_xlfn._xlws.FILTER(N:N,I:I=E230),";",TRUE))),_xlfn.UNIQUE(_xlfn._xlws.FILTER(R:R,P:P=E230))),"NA")</f>
        <v>Fungicide</v>
      </c>
      <c r="E230" s="37" t="s">
        <v>8908</v>
      </c>
      <c r="F230" s="37" t="b">
        <v>0</v>
      </c>
      <c r="G230" s="37" t="str" cm="1">
        <f t="array" ref="G230">IFERROR(_xlfn.TEXTJOIN(";",TRUE,_xlfn._xlws.FILTER(J:J,I:I=E230)),"NA")</f>
        <v>NA</v>
      </c>
      <c r="I230" s="37" t="s">
        <v>9138</v>
      </c>
      <c r="J230" s="37" t="s">
        <v>8739</v>
      </c>
      <c r="K230" s="37" t="s">
        <v>324</v>
      </c>
      <c r="M230" s="37" t="b">
        <v>1</v>
      </c>
      <c r="N230" s="37" t="e" cm="1" vm="1">
        <f t="array" aca="1" ref="N230" ca="1">_xlfn._xlws.FILTER(R:R,P:P=J230)</f>
        <v>#VALUE!</v>
      </c>
      <c r="P230" s="37" t="s">
        <v>9139</v>
      </c>
      <c r="R230" s="37" t="s">
        <v>8530</v>
      </c>
    </row>
    <row r="231" spans="1:18" ht="11.1">
      <c r="A231" s="37" t="s">
        <v>9140</v>
      </c>
      <c r="B231" s="37" t="s">
        <v>9141</v>
      </c>
      <c r="C231" s="37" t="s">
        <v>8408</v>
      </c>
      <c r="D231" s="37" t="str" cm="1">
        <f t="array" ref="D231">IFERROR(IF(G231&lt;&gt;"NA",_xlfn.TEXTJOIN(";",TRUE,_xlfn.UNIQUE(_xlfn.TEXTSPLIT(_xlfn._xlws.FILTER(N:N,I:I=E231),";",TRUE))),_xlfn.UNIQUE(_xlfn._xlws.FILTER(R:R,P:P=E231))),"NA")</f>
        <v>Insecticide</v>
      </c>
      <c r="E231" s="37" t="s">
        <v>8513</v>
      </c>
      <c r="F231" s="37" t="b">
        <v>1</v>
      </c>
      <c r="G231" s="37" t="str" cm="1">
        <f t="array" ref="G231">IFERROR(_xlfn.TEXTJOIN(";",TRUE,_xlfn._xlws.FILTER(J:J,I:I=E231)),"NA")</f>
        <v>chlorpyrifos;cypermethrin</v>
      </c>
      <c r="I231" s="37" t="s">
        <v>8360</v>
      </c>
      <c r="J231" s="37" t="s">
        <v>8331</v>
      </c>
      <c r="K231" s="37" t="s">
        <v>324</v>
      </c>
      <c r="M231" s="37" t="b">
        <v>1</v>
      </c>
      <c r="N231" s="37" t="str" cm="1">
        <f t="array" ref="N231">_xlfn._xlws.FILTER(R:R,P:P=J231)</f>
        <v>Acaricide</v>
      </c>
    </row>
    <row r="232" spans="1:18" ht="11.1">
      <c r="A232" s="37" t="s">
        <v>9142</v>
      </c>
      <c r="B232" s="37" t="s">
        <v>8288</v>
      </c>
      <c r="C232" s="37" t="s">
        <v>2851</v>
      </c>
      <c r="D232" s="37" t="str" cm="1">
        <f t="array" ref="D232">IFERROR(IF(G232&lt;&gt;"NA",_xlfn.TEXTJOIN(";",TRUE,_xlfn.UNIQUE(_xlfn.TEXTSPLIT(_xlfn._xlws.FILTER(N:N,I:I=E232),";",TRUE))),_xlfn.UNIQUE(_xlfn._xlws.FILTER(R:R,P:P=E232))),"NA")</f>
        <v>Soil Inoculation;Seed Innoculation</v>
      </c>
      <c r="E232" s="37" t="s">
        <v>8876</v>
      </c>
      <c r="F232" s="37" t="b">
        <v>0</v>
      </c>
      <c r="G232" s="37" t="str" cm="1">
        <f t="array" ref="G232">IFERROR(_xlfn.TEXTJOIN(";",TRUE,_xlfn._xlws.FILTER(J:J,I:I=E232)),"NA")</f>
        <v>NA</v>
      </c>
      <c r="I232" s="37" t="s">
        <v>9143</v>
      </c>
      <c r="J232" s="37" t="s">
        <v>8830</v>
      </c>
      <c r="K232" s="37" t="s">
        <v>324</v>
      </c>
      <c r="M232" s="37" t="b">
        <v>1</v>
      </c>
      <c r="N232" s="37" t="str" cm="1">
        <f t="array" ref="N232">_xlfn._xlws.FILTER(R:R,P:P=J232)</f>
        <v>Antihelmintic</v>
      </c>
    </row>
    <row r="233" spans="1:18" ht="11.1">
      <c r="A233" s="37" t="s">
        <v>9144</v>
      </c>
      <c r="B233" s="37" t="s">
        <v>9145</v>
      </c>
      <c r="C233" s="37" t="s">
        <v>2851</v>
      </c>
      <c r="D233" s="37" t="str" cm="1">
        <f t="array" ref="D233">IFERROR(IF(G233&lt;&gt;"NA",_xlfn.TEXTJOIN(";",TRUE,_xlfn.UNIQUE(_xlfn.TEXTSPLIT(_xlfn._xlws.FILTER(N:N,I:I=E233),";",TRUE))),_xlfn.UNIQUE(_xlfn._xlws.FILTER(R:R,P:P=E233))),"NA")</f>
        <v>Fungicide</v>
      </c>
      <c r="E233" s="37" t="s">
        <v>8916</v>
      </c>
      <c r="F233" s="37" t="b">
        <v>0</v>
      </c>
      <c r="G233" s="37" t="str" cm="1">
        <f t="array" ref="G233">IFERROR(_xlfn.TEXTJOIN(";",TRUE,_xlfn._xlws.FILTER(J:J,I:I=E233)),"NA")</f>
        <v>NA</v>
      </c>
      <c r="I233" s="37" t="s">
        <v>9146</v>
      </c>
      <c r="J233" s="37" t="s">
        <v>8314</v>
      </c>
      <c r="K233" s="37" t="s">
        <v>324</v>
      </c>
      <c r="M233" s="37" t="b">
        <v>1</v>
      </c>
      <c r="N233" s="37" t="str" cm="1">
        <f t="array" ref="N233">_xlfn._xlws.FILTER(R:R,P:P=J233)</f>
        <v>Antihelmintic</v>
      </c>
    </row>
    <row r="234" spans="1:18" ht="11.1">
      <c r="A234" s="37" t="s">
        <v>9147</v>
      </c>
      <c r="B234" s="37" t="s">
        <v>8925</v>
      </c>
      <c r="C234" s="37" t="s">
        <v>8294</v>
      </c>
      <c r="D234" s="37" t="str" cm="1">
        <f t="array" ref="D234">IFERROR(IF(G234&lt;&gt;"NA",_xlfn.TEXTJOIN(";",TRUE,_xlfn.UNIQUE(_xlfn.TEXTSPLIT(_xlfn._xlws.FILTER(N:N,I:I=E234),";",TRUE))),_xlfn.UNIQUE(_xlfn._xlws.FILTER(R:R,P:P=E234))),"NA")</f>
        <v>Herbicide</v>
      </c>
      <c r="E234" s="37" t="s">
        <v>8925</v>
      </c>
      <c r="F234" s="37" t="b">
        <v>0</v>
      </c>
      <c r="G234" s="37" t="str" cm="1">
        <f t="array" ref="G234">IFERROR(_xlfn.TEXTJOIN(";",TRUE,_xlfn._xlws.FILTER(J:J,I:I=E234)),"NA")</f>
        <v>NA</v>
      </c>
      <c r="I234" s="37" t="s">
        <v>9148</v>
      </c>
      <c r="J234" s="37" t="s">
        <v>8314</v>
      </c>
      <c r="K234" s="37" t="s">
        <v>324</v>
      </c>
      <c r="M234" s="37" t="b">
        <v>1</v>
      </c>
      <c r="N234" s="37" t="str" cm="1">
        <f t="array" ref="N234">_xlfn._xlws.FILTER(R:R,P:P=J234)</f>
        <v>Antihelmintic</v>
      </c>
    </row>
    <row r="235" spans="1:18" ht="11.1">
      <c r="A235" s="37" t="s">
        <v>9149</v>
      </c>
      <c r="B235" s="37" t="s">
        <v>9150</v>
      </c>
      <c r="C235" s="37" t="s">
        <v>9151</v>
      </c>
      <c r="D235" s="37" t="str" cm="1">
        <f t="array" ref="D235">IFERROR(IF(G235&lt;&gt;"NA",_xlfn.TEXTJOIN(";",TRUE,_xlfn.UNIQUE(_xlfn.TEXTSPLIT(_xlfn._xlws.FILTER(N:N,I:I=E235),";",TRUE))),_xlfn.UNIQUE(_xlfn._xlws.FILTER(R:R,P:P=E235))),"NA")</f>
        <v>Growth Promotor</v>
      </c>
      <c r="E235" s="37" t="s">
        <v>9115</v>
      </c>
      <c r="F235" s="37" t="b">
        <v>1</v>
      </c>
      <c r="G235" s="37" t="str" cm="1">
        <f t="array" ref="G235">IFERROR(_xlfn.TEXTJOIN(";",TRUE,_xlfn._xlws.FILTER(J:J,I:I=E235)),"NA")</f>
        <v>zeranol</v>
      </c>
      <c r="I235" s="37" t="s">
        <v>9152</v>
      </c>
      <c r="J235" s="37" t="s">
        <v>8757</v>
      </c>
      <c r="K235" s="37" t="s">
        <v>324</v>
      </c>
      <c r="M235" s="37" t="b">
        <v>1</v>
      </c>
      <c r="N235" s="37" t="str" cm="1">
        <f t="array" ref="N235">_xlfn._xlws.FILTER(R:R,P:P=J235)</f>
        <v>Antihelmintic</v>
      </c>
    </row>
    <row r="236" spans="1:18" ht="11.1">
      <c r="A236" s="37" t="s">
        <v>9153</v>
      </c>
      <c r="B236" s="37" t="s">
        <v>8930</v>
      </c>
      <c r="C236" s="37" t="s">
        <v>8502</v>
      </c>
      <c r="D236" s="37" t="str" cm="1">
        <f t="array" ref="D236">IFERROR(IF(G236&lt;&gt;"NA",_xlfn.TEXTJOIN(";",TRUE,_xlfn.UNIQUE(_xlfn.TEXTSPLIT(_xlfn._xlws.FILTER(N:N,I:I=E236),";",TRUE))),_xlfn.UNIQUE(_xlfn._xlws.FILTER(R:R,P:P=E236))),"NA")</f>
        <v>Soil Inoculation;Seed Inoculation</v>
      </c>
      <c r="E236" s="37" t="s">
        <v>8930</v>
      </c>
      <c r="F236" s="37" t="b">
        <v>0</v>
      </c>
      <c r="G236" s="37" t="str" cm="1">
        <f t="array" ref="G236">IFERROR(_xlfn.TEXTJOIN(";",TRUE,_xlfn._xlws.FILTER(J:J,I:I=E236)),"NA")</f>
        <v>NA</v>
      </c>
      <c r="I236" s="37" t="s">
        <v>9152</v>
      </c>
      <c r="J236" s="37" t="s">
        <v>8843</v>
      </c>
      <c r="K236" s="37" t="s">
        <v>324</v>
      </c>
      <c r="M236" s="37" t="b">
        <v>1</v>
      </c>
      <c r="N236" s="37" t="str" cm="1">
        <f t="array" ref="N236">_xlfn._xlws.FILTER(R:R,P:P=J236)</f>
        <v>Antihelmintic</v>
      </c>
    </row>
    <row r="237" spans="1:18" ht="11.1">
      <c r="A237" s="37" t="s">
        <v>9154</v>
      </c>
      <c r="B237" s="37" t="s">
        <v>8936</v>
      </c>
      <c r="C237" s="37" t="s">
        <v>8502</v>
      </c>
      <c r="D237" s="37" t="str" cm="1">
        <f t="array" ref="D237">IFERROR(IF(G237&lt;&gt;"NA",_xlfn.TEXTJOIN(";",TRUE,_xlfn.UNIQUE(_xlfn.TEXTSPLIT(_xlfn._xlws.FILTER(N:N,I:I=E237),";",TRUE))),_xlfn.UNIQUE(_xlfn._xlws.FILTER(R:R,P:P=E237))),"NA")</f>
        <v>Soil Inoculation;Seed Inoculation</v>
      </c>
      <c r="E237" s="37" t="s">
        <v>8936</v>
      </c>
      <c r="F237" s="37" t="b">
        <v>0</v>
      </c>
      <c r="G237" s="37" t="str" cm="1">
        <f t="array" ref="G237">IFERROR(_xlfn.TEXTJOIN(";",TRUE,_xlfn._xlws.FILTER(J:J,I:I=E237)),"NA")</f>
        <v>NA</v>
      </c>
      <c r="I237" s="37" t="s">
        <v>9155</v>
      </c>
      <c r="J237" s="37" t="s">
        <v>8586</v>
      </c>
      <c r="K237" s="37" t="s">
        <v>324</v>
      </c>
      <c r="M237" s="37" t="b">
        <v>1</v>
      </c>
      <c r="N237" s="37" t="str" cm="1">
        <f t="array" ref="N237">_xlfn._xlws.FILTER(R:R,P:P=J237)</f>
        <v>Antiprotozoal</v>
      </c>
    </row>
    <row r="238" spans="1:18" ht="11.1">
      <c r="A238" s="37" t="s">
        <v>9156</v>
      </c>
      <c r="B238" s="37" t="s">
        <v>8288</v>
      </c>
      <c r="C238" s="37" t="s">
        <v>2659</v>
      </c>
      <c r="D238" s="37" t="str" cm="1">
        <f t="array" ref="D238">IFERROR(IF(G238&lt;&gt;"NA",_xlfn.TEXTJOIN(";",TRUE,_xlfn.UNIQUE(_xlfn.TEXTSPLIT(_xlfn._xlws.FILTER(N:N,I:I=E238),";",TRUE))),_xlfn.UNIQUE(_xlfn._xlws.FILTER(R:R,P:P=E238))),"NA")</f>
        <v>Soil Inoculation;Seed Inoculation</v>
      </c>
      <c r="E238" s="37" t="s">
        <v>8939</v>
      </c>
      <c r="F238" s="37" t="b">
        <v>0</v>
      </c>
      <c r="G238" s="37" t="str" cm="1">
        <f t="array" ref="G238">IFERROR(_xlfn.TEXTJOIN(";",TRUE,_xlfn._xlws.FILTER(J:J,I:I=E238)),"NA")</f>
        <v>NA</v>
      </c>
      <c r="I238" s="37" t="s">
        <v>8312</v>
      </c>
      <c r="J238" s="37" t="s">
        <v>8361</v>
      </c>
      <c r="L238" s="37" t="s">
        <v>324</v>
      </c>
      <c r="M238" s="37" t="b">
        <v>1</v>
      </c>
      <c r="N238" s="37" t="str" cm="1">
        <f t="array" ref="N238">_xlfn._xlws.FILTER(R:R,P:P=J238)</f>
        <v>Herbicide</v>
      </c>
    </row>
    <row r="239" spans="1:18" ht="11.1">
      <c r="A239" s="37" t="s">
        <v>9157</v>
      </c>
      <c r="B239" s="37" t="s">
        <v>8288</v>
      </c>
      <c r="C239" s="37" t="s">
        <v>2851</v>
      </c>
      <c r="D239" s="37" t="str" cm="1">
        <f t="array" ref="D239">IFERROR(IF(G239&lt;&gt;"NA",_xlfn.TEXTJOIN(";",TRUE,_xlfn.UNIQUE(_xlfn.TEXTSPLIT(_xlfn._xlws.FILTER(N:N,I:I=E239),";",TRUE))),_xlfn.UNIQUE(_xlfn._xlws.FILTER(R:R,P:P=E239))),"NA")</f>
        <v>Soil Inoculation;Seed Inoculation</v>
      </c>
      <c r="E239" s="37" t="s">
        <v>8942</v>
      </c>
      <c r="F239" s="37" t="b">
        <v>0</v>
      </c>
      <c r="G239" s="37" t="str" cm="1">
        <f t="array" ref="G239">IFERROR(_xlfn.TEXTJOIN(";",TRUE,_xlfn._xlws.FILTER(J:J,I:I=E239)),"NA")</f>
        <v>NA</v>
      </c>
      <c r="I239" s="37" t="s">
        <v>8322</v>
      </c>
      <c r="J239" s="37" t="s">
        <v>8361</v>
      </c>
      <c r="L239" s="37" t="s">
        <v>324</v>
      </c>
      <c r="M239" s="37" t="b">
        <v>1</v>
      </c>
      <c r="N239" s="37" t="str" cm="1">
        <f t="array" ref="N239">_xlfn._xlws.FILTER(R:R,P:P=J239)</f>
        <v>Herbicide</v>
      </c>
    </row>
    <row r="240" spans="1:18" ht="11.1">
      <c r="A240" s="37" t="s">
        <v>9158</v>
      </c>
      <c r="B240" s="37" t="s">
        <v>8288</v>
      </c>
      <c r="C240" s="37" t="s">
        <v>2851</v>
      </c>
      <c r="D240" s="37" t="str" cm="1">
        <f t="array" ref="D240">IFERROR(IF(G240&lt;&gt;"NA",_xlfn.TEXTJOIN(";",TRUE,_xlfn.UNIQUE(_xlfn.TEXTSPLIT(_xlfn._xlws.FILTER(N:N,I:I=E240),";",TRUE))),_xlfn.UNIQUE(_xlfn._xlws.FILTER(R:R,P:P=E240))),"NA")</f>
        <v>Soil Inoculation;Seed Inoculation</v>
      </c>
      <c r="E240" s="37" t="s">
        <v>8947</v>
      </c>
      <c r="F240" s="37" t="b">
        <v>0</v>
      </c>
      <c r="G240" s="37" t="str" cm="1">
        <f t="array" ref="G240">IFERROR(_xlfn.TEXTJOIN(";",TRUE,_xlfn._xlws.FILTER(J:J,I:I=E240)),"NA")</f>
        <v>NA</v>
      </c>
      <c r="I240" s="37" t="s">
        <v>8431</v>
      </c>
      <c r="J240" s="37" t="s">
        <v>8361</v>
      </c>
      <c r="L240" s="37" t="s">
        <v>324</v>
      </c>
      <c r="M240" s="37" t="b">
        <v>1</v>
      </c>
      <c r="N240" s="37" t="str" cm="1">
        <f t="array" ref="N240">_xlfn._xlws.FILTER(R:R,P:P=J240)</f>
        <v>Herbicide</v>
      </c>
    </row>
    <row r="241" spans="1:14" ht="11.1">
      <c r="A241" s="37" t="s">
        <v>9159</v>
      </c>
      <c r="B241" s="37" t="s">
        <v>8288</v>
      </c>
      <c r="C241" s="37" t="s">
        <v>2851</v>
      </c>
      <c r="D241" s="37" t="str" cm="1">
        <f t="array" ref="D241">IFERROR(IF(G241&lt;&gt;"NA",_xlfn.TEXTJOIN(";",TRUE,_xlfn.UNIQUE(_xlfn.TEXTSPLIT(_xlfn._xlws.FILTER(N:N,I:I=E241),";",TRUE))),_xlfn.UNIQUE(_xlfn._xlws.FILTER(R:R,P:P=E241))),"NA")</f>
        <v>Soil Inoculation;Seed Inoculation</v>
      </c>
      <c r="E241" s="37" t="s">
        <v>8950</v>
      </c>
      <c r="F241" s="37" t="b">
        <v>0</v>
      </c>
      <c r="G241" s="37" t="str" cm="1">
        <f t="array" ref="G241">IFERROR(_xlfn.TEXTJOIN(";",TRUE,_xlfn._xlws.FILTER(J:J,I:I=E241)),"NA")</f>
        <v>NA</v>
      </c>
      <c r="I241" s="37" t="s">
        <v>8414</v>
      </c>
      <c r="J241" s="37" t="s">
        <v>8361</v>
      </c>
      <c r="L241" s="37" t="s">
        <v>324</v>
      </c>
      <c r="M241" s="37" t="b">
        <v>1</v>
      </c>
      <c r="N241" s="37" t="str" cm="1">
        <f t="array" ref="N241">_xlfn._xlws.FILTER(R:R,P:P=J241)</f>
        <v>Herbicide</v>
      </c>
    </row>
    <row r="242" spans="1:14" ht="11.1">
      <c r="A242" s="37" t="s">
        <v>9160</v>
      </c>
      <c r="B242" s="37" t="s">
        <v>8953</v>
      </c>
      <c r="C242" s="37" t="s">
        <v>8502</v>
      </c>
      <c r="D242" s="37" t="str" cm="1">
        <f t="array" ref="D242">IFERROR(IF(G242&lt;&gt;"NA",_xlfn.TEXTJOIN(";",TRUE,_xlfn.UNIQUE(_xlfn.TEXTSPLIT(_xlfn._xlws.FILTER(N:N,I:I=E242),";",TRUE))),_xlfn.UNIQUE(_xlfn._xlws.FILTER(R:R,P:P=E242))),"NA")</f>
        <v>Soil Inoculation;Seed Inoculation</v>
      </c>
      <c r="E242" s="37" t="s">
        <v>8953</v>
      </c>
      <c r="F242" s="37" t="b">
        <v>0</v>
      </c>
      <c r="G242" s="37" t="str" cm="1">
        <f t="array" ref="G242">IFERROR(_xlfn.TEXTJOIN(";",TRUE,_xlfn._xlws.FILTER(J:J,I:I=E242)),"NA")</f>
        <v>NA</v>
      </c>
      <c r="I242" s="37" t="s">
        <v>8418</v>
      </c>
      <c r="J242" s="37" t="s">
        <v>8361</v>
      </c>
      <c r="L242" s="37" t="s">
        <v>324</v>
      </c>
      <c r="M242" s="37" t="b">
        <v>1</v>
      </c>
      <c r="N242" s="37" t="str" cm="1">
        <f t="array" ref="N242">_xlfn._xlws.FILTER(R:R,P:P=J242)</f>
        <v>Herbicide</v>
      </c>
    </row>
    <row r="243" spans="1:14" ht="11.1">
      <c r="A243" s="37" t="s">
        <v>9161</v>
      </c>
      <c r="B243" s="37" t="s">
        <v>8957</v>
      </c>
      <c r="C243" s="37" t="s">
        <v>2851</v>
      </c>
      <c r="D243" s="37" t="str" cm="1">
        <f t="array" ref="D243">IFERROR(IF(G243&lt;&gt;"NA",_xlfn.TEXTJOIN(";",TRUE,_xlfn.UNIQUE(_xlfn.TEXTSPLIT(_xlfn._xlws.FILTER(N:N,I:I=E243),";",TRUE))),_xlfn.UNIQUE(_xlfn._xlws.FILTER(R:R,P:P=E243))),"NA")</f>
        <v>Soil Inoculation;Seed Inoculation</v>
      </c>
      <c r="E243" s="37" t="s">
        <v>8957</v>
      </c>
      <c r="F243" s="37" t="b">
        <v>0</v>
      </c>
      <c r="G243" s="37" t="str" cm="1">
        <f t="array" ref="G243">IFERROR(_xlfn.TEXTJOIN(";",TRUE,_xlfn._xlws.FILTER(J:J,I:I=E243)),"NA")</f>
        <v>NA</v>
      </c>
      <c r="I243" s="37" t="s">
        <v>8423</v>
      </c>
      <c r="J243" s="37" t="s">
        <v>8361</v>
      </c>
      <c r="L243" s="37" t="s">
        <v>324</v>
      </c>
      <c r="M243" s="37" t="b">
        <v>1</v>
      </c>
      <c r="N243" s="37" t="str" cm="1">
        <f t="array" ref="N243">_xlfn._xlws.FILTER(R:R,P:P=J243)</f>
        <v>Herbicide</v>
      </c>
    </row>
    <row r="244" spans="1:14" ht="11.1">
      <c r="A244" s="37" t="s">
        <v>9162</v>
      </c>
      <c r="B244" s="37" t="s">
        <v>9163</v>
      </c>
      <c r="C244" s="37" t="s">
        <v>8502</v>
      </c>
      <c r="D244" s="37" t="str" cm="1">
        <f t="array" ref="D244">IFERROR(IF(G244&lt;&gt;"NA",_xlfn.TEXTJOIN(";",TRUE,_xlfn.UNIQUE(_xlfn.TEXTSPLIT(_xlfn._xlws.FILTER(N:N,I:I=E244),";",TRUE))),_xlfn.UNIQUE(_xlfn._xlws.FILTER(R:R,P:P=E244))),"NA")</f>
        <v>Soil Inoculation;Seed Inoculation</v>
      </c>
      <c r="E244" s="37" t="s">
        <v>8962</v>
      </c>
      <c r="F244" s="37" t="b">
        <v>0</v>
      </c>
      <c r="G244" s="37" t="str" cm="1">
        <f t="array" ref="G244">IFERROR(_xlfn.TEXTJOIN(";",TRUE,_xlfn._xlws.FILTER(J:J,I:I=E244)),"NA")</f>
        <v>NA</v>
      </c>
      <c r="I244" s="37" t="s">
        <v>8442</v>
      </c>
      <c r="J244" s="37" t="s">
        <v>8361</v>
      </c>
      <c r="L244" s="37" t="s">
        <v>324</v>
      </c>
      <c r="M244" s="37" t="b">
        <v>1</v>
      </c>
      <c r="N244" s="37" t="str" cm="1">
        <f t="array" ref="N244">_xlfn._xlws.FILTER(R:R,P:P=J244)</f>
        <v>Herbicide</v>
      </c>
    </row>
    <row r="245" spans="1:14" ht="11.1">
      <c r="A245" s="37" t="s">
        <v>9164</v>
      </c>
      <c r="B245" s="37" t="s">
        <v>9165</v>
      </c>
      <c r="C245" s="37" t="s">
        <v>9166</v>
      </c>
      <c r="D245" s="37" t="str" cm="1">
        <f t="array" ref="D245">IFERROR(IF(G245&lt;&gt;"NA",_xlfn.TEXTJOIN(";",TRUE,_xlfn.UNIQUE(_xlfn.TEXTSPLIT(_xlfn._xlws.FILTER(N:N,I:I=E245),";",TRUE))),_xlfn.UNIQUE(_xlfn._xlws.FILTER(R:R,P:P=E245))),"NA")</f>
        <v>Fungicide</v>
      </c>
      <c r="E245" s="37" t="s">
        <v>8743</v>
      </c>
      <c r="F245" s="37" t="b">
        <v>1</v>
      </c>
      <c r="G245" s="37" t="str" cm="1">
        <f t="array" ref="G245">IFERROR(_xlfn.TEXTJOIN(";",TRUE,_xlfn._xlws.FILTER(J:J,I:I=E245)),"NA")</f>
        <v>iprodione</v>
      </c>
      <c r="I245" s="37" t="s">
        <v>8638</v>
      </c>
      <c r="J245" s="37" t="s">
        <v>8361</v>
      </c>
      <c r="L245" s="37" t="s">
        <v>324</v>
      </c>
      <c r="M245" s="37" t="b">
        <v>1</v>
      </c>
      <c r="N245" s="37" t="str" cm="1">
        <f t="array" ref="N245">_xlfn._xlws.FILTER(R:R,P:P=J245)</f>
        <v>Herbicide</v>
      </c>
    </row>
    <row r="246" spans="1:14" ht="11.1">
      <c r="A246" s="37" t="s">
        <v>9167</v>
      </c>
      <c r="B246" s="37" t="s">
        <v>9168</v>
      </c>
      <c r="C246" s="37" t="s">
        <v>7479</v>
      </c>
      <c r="D246" s="37" t="str" cm="1">
        <f t="array" ref="D246">IFERROR(IF(G246&lt;&gt;"NA",_xlfn.TEXTJOIN(";",TRUE,_xlfn.UNIQUE(_xlfn.TEXTSPLIT(_xlfn._xlws.FILTER(N:N,I:I=E246),";",TRUE))),_xlfn.UNIQUE(_xlfn._xlws.FILTER(R:R,P:P=E246))),"NA")</f>
        <v>Fungicide</v>
      </c>
      <c r="E246" s="37" t="s">
        <v>8792</v>
      </c>
      <c r="F246" s="37" t="b">
        <v>1</v>
      </c>
      <c r="G246" s="37" t="str" cm="1">
        <f t="array" ref="G246">IFERROR(_xlfn.TEXTJOIN(";",TRUE,_xlfn._xlws.FILTER(J:J,I:I=E246)),"NA")</f>
        <v>mancozeb;metalaxyl-M</v>
      </c>
      <c r="I246" s="37" t="s">
        <v>8752</v>
      </c>
      <c r="J246" s="37" t="s">
        <v>8361</v>
      </c>
      <c r="L246" s="37" t="s">
        <v>324</v>
      </c>
      <c r="M246" s="37" t="b">
        <v>1</v>
      </c>
      <c r="N246" s="37" t="str" cm="1">
        <f t="array" ref="N246">_xlfn._xlws.FILTER(R:R,P:P=J246)</f>
        <v>Herbicide</v>
      </c>
    </row>
    <row r="247" spans="1:14" ht="11.1">
      <c r="A247" s="37" t="s">
        <v>9169</v>
      </c>
      <c r="B247" s="37" t="s">
        <v>9170</v>
      </c>
      <c r="C247" s="37" t="s">
        <v>8294</v>
      </c>
      <c r="D247" s="37" t="str" cm="1">
        <f t="array" ref="D247">IFERROR(IF(G247&lt;&gt;"NA",_xlfn.TEXTJOIN(";",TRUE,_xlfn.UNIQUE(_xlfn.TEXTSPLIT(_xlfn._xlws.FILTER(N:N,I:I=E247),";",TRUE))),_xlfn.UNIQUE(_xlfn._xlws.FILTER(R:R,P:P=E247))),"NA")</f>
        <v>Insecticide</v>
      </c>
      <c r="E247" s="37" t="s">
        <v>8840</v>
      </c>
      <c r="F247" s="37" t="b">
        <v>1</v>
      </c>
      <c r="G247" s="37" t="str" cm="1">
        <f t="array" ref="G247">IFERROR(_xlfn.TEXTJOIN(";",TRUE,_xlfn._xlws.FILTER(J:J,I:I=E247)),"NA")</f>
        <v>novaluron</v>
      </c>
      <c r="I247" s="37" t="s">
        <v>8820</v>
      </c>
      <c r="J247" s="37" t="s">
        <v>8361</v>
      </c>
      <c r="L247" s="37" t="s">
        <v>324</v>
      </c>
      <c r="M247" s="37" t="b">
        <v>1</v>
      </c>
      <c r="N247" s="37" t="str" cm="1">
        <f t="array" ref="N247">_xlfn._xlws.FILTER(R:R,P:P=J247)</f>
        <v>Herbicide</v>
      </c>
    </row>
    <row r="248" spans="1:14" ht="11.1">
      <c r="A248" s="37" t="s">
        <v>9171</v>
      </c>
      <c r="B248" s="37" t="s">
        <v>9172</v>
      </c>
      <c r="C248" s="37" t="s">
        <v>8375</v>
      </c>
      <c r="D248" s="37" t="str" cm="1">
        <f t="array" ref="D248">IFERROR(IF(G248&lt;&gt;"NA",_xlfn.TEXTJOIN(";",TRUE,_xlfn.UNIQUE(_xlfn.TEXTSPLIT(_xlfn._xlws.FILTER(N:N,I:I=E248),";",TRUE))),_xlfn.UNIQUE(_xlfn._xlws.FILTER(R:R,P:P=E248))),"NA")</f>
        <v>Vaccine</v>
      </c>
      <c r="E248" s="37" t="s">
        <v>8966</v>
      </c>
      <c r="F248" s="37" t="b">
        <v>0</v>
      </c>
      <c r="G248" s="37" t="str" cm="1">
        <f t="array" ref="G248">IFERROR(_xlfn.TEXTJOIN(";",TRUE,_xlfn._xlws.FILTER(J:J,I:I=E248)),"NA")</f>
        <v>NA</v>
      </c>
      <c r="I248" s="37" t="s">
        <v>8824</v>
      </c>
      <c r="J248" s="37" t="s">
        <v>8361</v>
      </c>
      <c r="L248" s="37" t="s">
        <v>324</v>
      </c>
      <c r="M248" s="37" t="b">
        <v>1</v>
      </c>
      <c r="N248" s="37" t="str" cm="1">
        <f t="array" ref="N248">_xlfn._xlws.FILTER(R:R,P:P=J248)</f>
        <v>Herbicide</v>
      </c>
    </row>
    <row r="249" spans="1:14" ht="11.1">
      <c r="A249" s="37" t="s">
        <v>9173</v>
      </c>
      <c r="B249" s="37" t="s">
        <v>9174</v>
      </c>
      <c r="C249" s="37" t="s">
        <v>8278</v>
      </c>
      <c r="D249" s="37" t="str" cm="1">
        <f t="array" ref="D249">IFERROR(IF(G249&lt;&gt;"NA",_xlfn.TEXTJOIN(";",TRUE,_xlfn.UNIQUE(_xlfn.TEXTSPLIT(_xlfn._xlws.FILTER(N:N,I:I=E249),";",TRUE))),_xlfn.UNIQUE(_xlfn._xlws.FILTER(R:R,P:P=E249))),"NA")</f>
        <v>Herbicide</v>
      </c>
      <c r="E249" s="37" t="s">
        <v>8695</v>
      </c>
      <c r="F249" s="37" t="b">
        <v>1</v>
      </c>
      <c r="G249" s="37" t="str" cm="1">
        <f t="array" ref="G249">IFERROR(_xlfn.TEXTJOIN(";",TRUE,_xlfn._xlws.FILTER(J:J,I:I=E249)),"NA")</f>
        <v>glyphosate</v>
      </c>
      <c r="I249" s="37" t="s">
        <v>8981</v>
      </c>
      <c r="J249" s="37" t="s">
        <v>8361</v>
      </c>
      <c r="L249" s="37" t="s">
        <v>324</v>
      </c>
      <c r="M249" s="37" t="b">
        <v>1</v>
      </c>
      <c r="N249" s="37" t="str" cm="1">
        <f t="array" ref="N249">_xlfn._xlws.FILTER(R:R,P:P=J249)</f>
        <v>Herbicide</v>
      </c>
    </row>
    <row r="250" spans="1:14" ht="11.1">
      <c r="A250" s="37" t="s">
        <v>9175</v>
      </c>
      <c r="B250" s="37" t="s">
        <v>9176</v>
      </c>
      <c r="C250" s="37" t="s">
        <v>8294</v>
      </c>
      <c r="D250" s="37" t="str" cm="1">
        <f t="array" ref="D250">IFERROR(IF(G250&lt;&gt;"NA",_xlfn.TEXTJOIN(";",TRUE,_xlfn.UNIQUE(_xlfn.TEXTSPLIT(_xlfn._xlws.FILTER(N:N,I:I=E250),";",TRUE))),_xlfn.UNIQUE(_xlfn._xlws.FILTER(R:R,P:P=E250))),"NA")</f>
        <v>Insecticide</v>
      </c>
      <c r="E250" s="37" t="s">
        <v>8600</v>
      </c>
      <c r="F250" s="37" t="b">
        <v>1</v>
      </c>
      <c r="G250" s="37" t="str" cm="1">
        <f t="array" ref="G250">IFERROR(_xlfn.TEXTJOIN(";",TRUE,_xlfn._xlws.FILTER(J:J,I:I=E250)),"NA")</f>
        <v>dimethoate</v>
      </c>
      <c r="I250" s="37" t="s">
        <v>9119</v>
      </c>
      <c r="J250" s="37" t="s">
        <v>8361</v>
      </c>
      <c r="L250" s="37" t="s">
        <v>324</v>
      </c>
      <c r="M250" s="37" t="b">
        <v>1</v>
      </c>
      <c r="N250" s="37" t="str" cm="1">
        <f t="array" ref="N250">_xlfn._xlws.FILTER(R:R,P:P=J250)</f>
        <v>Herbicide</v>
      </c>
    </row>
    <row r="251" spans="1:14" ht="11.1">
      <c r="A251" s="37" t="s">
        <v>9177</v>
      </c>
      <c r="B251" s="37" t="s">
        <v>9178</v>
      </c>
      <c r="C251" s="37" t="s">
        <v>8278</v>
      </c>
      <c r="D251" s="37" t="str" cm="1">
        <f t="array" ref="D251">IFERROR(IF(G251&lt;&gt;"NA",_xlfn.TEXTJOIN(";",TRUE,_xlfn.UNIQUE(_xlfn.TEXTSPLIT(_xlfn._xlws.FILTER(N:N,I:I=E251),";",TRUE))),_xlfn.UNIQUE(_xlfn._xlws.FILTER(R:R,P:P=E251))),"NA")</f>
        <v>Herbicide</v>
      </c>
      <c r="E251" s="37" t="s">
        <v>8700</v>
      </c>
      <c r="F251" s="37" t="b">
        <v>1</v>
      </c>
      <c r="G251" s="37" t="str" cm="1">
        <f t="array" ref="G251">IFERROR(_xlfn.TEXTJOIN(";",TRUE,_xlfn._xlws.FILTER(J:J,I:I=E251)),"NA")</f>
        <v>glyphosate</v>
      </c>
      <c r="I251" s="37" t="s">
        <v>9179</v>
      </c>
      <c r="J251" s="37" t="s">
        <v>8361</v>
      </c>
      <c r="L251" s="37" t="s">
        <v>324</v>
      </c>
      <c r="M251" s="37" t="b">
        <v>1</v>
      </c>
      <c r="N251" s="37" t="str" cm="1">
        <f t="array" ref="N251">_xlfn._xlws.FILTER(R:R,P:P=J251)</f>
        <v>Herbicide</v>
      </c>
    </row>
    <row r="252" spans="1:14" ht="11.1">
      <c r="A252" s="37" t="s">
        <v>9180</v>
      </c>
      <c r="B252" s="37" t="s">
        <v>9181</v>
      </c>
      <c r="C252" s="37" t="s">
        <v>9065</v>
      </c>
      <c r="D252" s="37" t="str" cm="1">
        <f t="array" ref="D252">IFERROR(IF(G252&lt;&gt;"NA",_xlfn.TEXTJOIN(";",TRUE,_xlfn.UNIQUE(_xlfn.TEXTSPLIT(_xlfn._xlws.FILTER(N:N,I:I=E252),";",TRUE))),_xlfn.UNIQUE(_xlfn._xlws.FILTER(R:R,P:P=E252))),"NA")</f>
        <v>Antiprotozoal</v>
      </c>
      <c r="E252" s="37" t="s">
        <v>9120</v>
      </c>
      <c r="F252" s="37" t="b">
        <v>1</v>
      </c>
      <c r="G252" s="37" t="str" cm="1">
        <f t="array" ref="G252">IFERROR(_xlfn.TEXTJOIN(";",TRUE,_xlfn._xlws.FILTER(J:J,I:I=E252)),"NA")</f>
        <v>isometamidium chloride</v>
      </c>
      <c r="I252" s="37" t="s">
        <v>9182</v>
      </c>
      <c r="J252" s="37" t="s">
        <v>8361</v>
      </c>
      <c r="L252" s="37" t="s">
        <v>324</v>
      </c>
      <c r="M252" s="37" t="b">
        <v>1</v>
      </c>
      <c r="N252" s="37" t="str" cm="1">
        <f t="array" ref="N252">_xlfn._xlws.FILTER(R:R,P:P=J252)</f>
        <v>Herbicide</v>
      </c>
    </row>
    <row r="253" spans="1:14" ht="11.1">
      <c r="A253" s="37" t="s">
        <v>9183</v>
      </c>
      <c r="B253" s="37" t="s">
        <v>9184</v>
      </c>
      <c r="C253" s="37" t="s">
        <v>8278</v>
      </c>
      <c r="D253" s="37" t="str" cm="1">
        <f t="array" ref="D253">IFERROR(IF(G253&lt;&gt;"NA",_xlfn.TEXTJOIN(";",TRUE,_xlfn.UNIQUE(_xlfn.TEXTSPLIT(_xlfn._xlws.FILTER(N:N,I:I=E253),";",TRUE))),_xlfn.UNIQUE(_xlfn._xlws.FILTER(R:R,P:P=E253))),"NA")</f>
        <v>Herbicide</v>
      </c>
      <c r="E253" s="37" t="s">
        <v>8945</v>
      </c>
      <c r="F253" s="37" t="b">
        <v>1</v>
      </c>
      <c r="G253" s="37" t="str" cm="1">
        <f t="array" ref="G253">IFERROR(_xlfn.TEXTJOIN(";",TRUE,_xlfn._xlws.FILTER(J:J,I:I=E253)),"NA")</f>
        <v>thiobencarb</v>
      </c>
      <c r="I253" s="37" t="s">
        <v>9001</v>
      </c>
      <c r="J253" s="37" t="s">
        <v>8861</v>
      </c>
      <c r="L253" s="37" t="s">
        <v>324</v>
      </c>
      <c r="M253" s="37" t="b">
        <v>1</v>
      </c>
      <c r="N253" s="37" t="str" cm="1">
        <f t="array" ref="N253">_xlfn._xlws.FILTER(R:R,P:P=J253)</f>
        <v>Herbicide</v>
      </c>
    </row>
    <row r="254" spans="1:14" ht="11.1">
      <c r="A254" s="37" t="s">
        <v>9185</v>
      </c>
      <c r="B254" s="37" t="s">
        <v>9186</v>
      </c>
      <c r="C254" s="37" t="s">
        <v>8335</v>
      </c>
      <c r="D254" s="37" t="str" cm="1">
        <f t="array" ref="D254">IFERROR(IF(G254&lt;&gt;"NA",_xlfn.TEXTJOIN(";",TRUE,_xlfn.UNIQUE(_xlfn.TEXTSPLIT(_xlfn._xlws.FILTER(N:N,I:I=E254),";",TRUE))),_xlfn.UNIQUE(_xlfn._xlws.FILTER(R:R,P:P=E254))),"NA")</f>
        <v>Sedative;Antispasmodic</v>
      </c>
      <c r="E254" s="37" t="s">
        <v>9124</v>
      </c>
      <c r="F254" s="37" t="b">
        <v>1</v>
      </c>
      <c r="G254" s="37" t="str" cm="1">
        <f t="array" ref="G254">IFERROR(_xlfn.TEXTJOIN(";",TRUE,_xlfn._xlws.FILTER(J:J,I:I=E254)),"NA")</f>
        <v>acepromazine;atropine</v>
      </c>
      <c r="I254" s="37" t="s">
        <v>8644</v>
      </c>
      <c r="J254" s="37" t="s">
        <v>8861</v>
      </c>
      <c r="L254" s="37" t="s">
        <v>324</v>
      </c>
      <c r="M254" s="37" t="b">
        <v>1</v>
      </c>
      <c r="N254" s="37" t="str" cm="1">
        <f t="array" ref="N254">_xlfn._xlws.FILTER(R:R,P:P=J254)</f>
        <v>Herbicide</v>
      </c>
    </row>
    <row r="255" spans="1:14" ht="11.1">
      <c r="A255" s="37" t="s">
        <v>9187</v>
      </c>
      <c r="B255" s="37" t="s">
        <v>9188</v>
      </c>
      <c r="C255" s="37" t="s">
        <v>8294</v>
      </c>
      <c r="D255" s="37" t="str" cm="1">
        <f t="array" ref="D255">IFERROR(IF(G255&lt;&gt;"NA",_xlfn.TEXTJOIN(";",TRUE,_xlfn.UNIQUE(_xlfn.TEXTSPLIT(_xlfn._xlws.FILTER(N:N,I:I=E255),";",TRUE))),_xlfn.UNIQUE(_xlfn._xlws.FILTER(R:R,P:P=E255))),"NA")</f>
        <v>Supplement;Herbicide;Insecticide</v>
      </c>
      <c r="E255" s="37" t="s">
        <v>8795</v>
      </c>
      <c r="F255" s="37" t="b">
        <v>1</v>
      </c>
      <c r="G255" s="37" t="str" cm="1">
        <f t="array" ref="G255">IFERROR(_xlfn.TEXTJOIN(";",TRUE,_xlfn._xlws.FILTER(J:J,I:I=E255)),"NA")</f>
        <v>manganese;prochloroz;spinosyns</v>
      </c>
      <c r="I255" s="37" t="s">
        <v>8694</v>
      </c>
      <c r="J255" s="37" t="s">
        <v>8861</v>
      </c>
      <c r="L255" s="37" t="s">
        <v>324</v>
      </c>
      <c r="M255" s="37" t="b">
        <v>1</v>
      </c>
      <c r="N255" s="37" t="str" cm="1">
        <f t="array" ref="N255">_xlfn._xlws.FILTER(R:R,P:P=J255)</f>
        <v>Herbicide</v>
      </c>
    </row>
    <row r="256" spans="1:14" ht="11.1">
      <c r="A256" s="37" t="s">
        <v>9189</v>
      </c>
      <c r="B256" s="37" t="s">
        <v>9190</v>
      </c>
      <c r="C256" s="37" t="s">
        <v>8294</v>
      </c>
      <c r="D256" s="37" t="str" cm="1">
        <f t="array" ref="D256">IFERROR(IF(G256&lt;&gt;"NA",_xlfn.TEXTJOIN(";",TRUE,_xlfn.UNIQUE(_xlfn.TEXTSPLIT(_xlfn._xlws.FILTER(N:N,I:I=E256),";",TRUE))),_xlfn.UNIQUE(_xlfn._xlws.FILTER(R:R,P:P=E256))),"NA")</f>
        <v>Fungicide</v>
      </c>
      <c r="E256" s="37" t="s">
        <v>8960</v>
      </c>
      <c r="F256" s="37" t="b">
        <v>1</v>
      </c>
      <c r="G256" s="37" t="str" cm="1">
        <f t="array" ref="G256">IFERROR(_xlfn.TEXTJOIN(";",TRUE,_xlfn._xlws.FILTER(J:J,I:I=E256)),"NA")</f>
        <v>traidimenol</v>
      </c>
      <c r="I256" s="37" t="s">
        <v>8742</v>
      </c>
      <c r="J256" s="37" t="s">
        <v>8861</v>
      </c>
      <c r="L256" s="37" t="s">
        <v>324</v>
      </c>
      <c r="M256" s="37" t="b">
        <v>1</v>
      </c>
      <c r="N256" s="37" t="str" cm="1">
        <f t="array" ref="N256">_xlfn._xlws.FILTER(R:R,P:P=J256)</f>
        <v>Herbicide</v>
      </c>
    </row>
    <row r="257" spans="1:14" ht="11.1">
      <c r="A257" s="37" t="s">
        <v>9191</v>
      </c>
      <c r="B257" s="37" t="s">
        <v>9192</v>
      </c>
      <c r="C257" s="37" t="s">
        <v>8278</v>
      </c>
      <c r="D257" s="37" t="str" cm="1">
        <f t="array" ref="D257">IFERROR(IF(G257&lt;&gt;"NA",_xlfn.TEXTJOIN(";",TRUE,_xlfn.UNIQUE(_xlfn.TEXTSPLIT(_xlfn._xlws.FILTER(N:N,I:I=E257),";",TRUE))),_xlfn.UNIQUE(_xlfn._xlws.FILTER(R:R,P:P=E257))),"NA")</f>
        <v>Herbicide</v>
      </c>
      <c r="E257" s="37" t="s">
        <v>9179</v>
      </c>
      <c r="F257" s="37" t="b">
        <v>1</v>
      </c>
      <c r="G257" s="37" t="str" cm="1">
        <f t="array" ref="G257">IFERROR(_xlfn.TEXTJOIN(";",TRUE,_xlfn._xlws.FILTER(J:J,I:I=E257)),"NA")</f>
        <v>atrazine</v>
      </c>
      <c r="I257" s="37" t="s">
        <v>8868</v>
      </c>
      <c r="J257" s="37" t="s">
        <v>8861</v>
      </c>
      <c r="L257" s="37" t="s">
        <v>324</v>
      </c>
      <c r="M257" s="37" t="b">
        <v>1</v>
      </c>
      <c r="N257" s="37" t="str" cm="1">
        <f t="array" ref="N257">_xlfn._xlws.FILTER(R:R,P:P=J257)</f>
        <v>Herbicide</v>
      </c>
    </row>
    <row r="258" spans="1:14" ht="11.1">
      <c r="A258" s="37" t="s">
        <v>9193</v>
      </c>
      <c r="B258" s="37" t="s">
        <v>9194</v>
      </c>
      <c r="C258" s="37" t="s">
        <v>2851</v>
      </c>
      <c r="D258" s="37" t="str" cm="1">
        <f t="array" ref="D258">IFERROR(IF(G258&lt;&gt;"NA",_xlfn.TEXTJOIN(";",TRUE,_xlfn.UNIQUE(_xlfn.TEXTSPLIT(_xlfn._xlws.FILTER(N:N,I:I=E258),";",TRUE))),_xlfn.UNIQUE(_xlfn._xlws.FILTER(R:R,P:P=E258))),"NA")</f>
        <v>Soil Inoculation</v>
      </c>
      <c r="E258" s="37" t="s">
        <v>8671</v>
      </c>
      <c r="F258" s="37" t="b">
        <v>1</v>
      </c>
      <c r="G258" s="37" t="str" cm="1">
        <f t="array" ref="G258">IFERROR(_xlfn.TEXTJOIN(";",TRUE,_xlfn._xlws.FILTER(J:J,I:I=E258)),"NA")</f>
        <v>Glomus spp.</v>
      </c>
      <c r="I258" s="37" t="s">
        <v>9057</v>
      </c>
      <c r="J258" s="37" t="s">
        <v>8861</v>
      </c>
      <c r="L258" s="37" t="s">
        <v>324</v>
      </c>
      <c r="M258" s="37" t="b">
        <v>1</v>
      </c>
      <c r="N258" s="37" t="str" cm="1">
        <f t="array" ref="N258">_xlfn._xlws.FILTER(R:R,P:P=J258)</f>
        <v>Herbicide</v>
      </c>
    </row>
    <row r="259" spans="1:14" ht="11.1">
      <c r="A259" s="37" t="s">
        <v>9195</v>
      </c>
      <c r="B259" s="37" t="s">
        <v>9196</v>
      </c>
      <c r="C259" s="37" t="s">
        <v>2851</v>
      </c>
      <c r="D259" s="37" t="str" cm="1">
        <f t="array" ref="D259">IFERROR(IF(G259&lt;&gt;"NA",_xlfn.TEXTJOIN(";",TRUE,_xlfn.UNIQUE(_xlfn.TEXTSPLIT(_xlfn._xlws.FILTER(N:N,I:I=E259),";",TRUE))),_xlfn.UNIQUE(_xlfn._xlws.FILTER(R:R,P:P=E259))),"NA")</f>
        <v>Soil Inoculation</v>
      </c>
      <c r="E259" s="37" t="s">
        <v>8437</v>
      </c>
      <c r="F259" s="37" t="b">
        <v>1</v>
      </c>
      <c r="G259" s="37" t="str" cm="1">
        <f t="array" ref="G259">IFERROR(_xlfn.TEXTJOIN(";",TRUE,_xlfn._xlws.FILTER(J:J,I:I=E259)),"NA")</f>
        <v>Bacillus spp.;Glomus spp.</v>
      </c>
      <c r="I259" s="37" t="s">
        <v>9076</v>
      </c>
      <c r="J259" s="37" t="s">
        <v>8861</v>
      </c>
      <c r="L259" s="37" t="s">
        <v>324</v>
      </c>
      <c r="M259" s="37" t="b">
        <v>1</v>
      </c>
      <c r="N259" s="37" t="str" cm="1">
        <f t="array" ref="N259">_xlfn._xlws.FILTER(R:R,P:P=J259)</f>
        <v>Herbicide</v>
      </c>
    </row>
    <row r="260" spans="1:14" ht="11.1">
      <c r="A260" s="37" t="s">
        <v>9197</v>
      </c>
      <c r="B260" s="37" t="s">
        <v>8898</v>
      </c>
      <c r="C260" s="37" t="s">
        <v>8294</v>
      </c>
      <c r="D260" s="37" t="str" cm="1">
        <f t="array" ref="D260">IFERROR(IF(G260&lt;&gt;"NA",_xlfn.TEXTJOIN(";",TRUE,_xlfn.UNIQUE(_xlfn.TEXTSPLIT(_xlfn._xlws.FILTER(N:N,I:I=E260),";",TRUE))),_xlfn.UNIQUE(_xlfn._xlws.FILTER(R:R,P:P=E260))),"NA")</f>
        <v>Insecticide</v>
      </c>
      <c r="E260" s="37" t="s">
        <v>8898</v>
      </c>
      <c r="F260" s="37" t="b">
        <v>1</v>
      </c>
      <c r="G260" s="37" t="str" cm="1">
        <f t="array" ref="G260">IFERROR(_xlfn.TEXTJOIN(";",TRUE,_xlfn._xlws.FILTER(J:J,I:I=E260)),"NA")</f>
        <v>spinosyns</v>
      </c>
      <c r="I260" s="37" t="s">
        <v>9103</v>
      </c>
      <c r="J260" s="37" t="s">
        <v>8861</v>
      </c>
      <c r="L260" s="37" t="s">
        <v>324</v>
      </c>
      <c r="M260" s="37" t="b">
        <v>1</v>
      </c>
      <c r="N260" s="37" t="str" cm="1">
        <f t="array" ref="N260">_xlfn._xlws.FILTER(R:R,P:P=J260)</f>
        <v>Herbicide</v>
      </c>
    </row>
    <row r="261" spans="1:14" ht="11.1">
      <c r="A261" s="37" t="s">
        <v>9198</v>
      </c>
      <c r="B261" s="37" t="s">
        <v>9199</v>
      </c>
      <c r="C261" s="37" t="s">
        <v>8278</v>
      </c>
      <c r="D261" s="37" t="str" cm="1">
        <f t="array" ref="D261">IFERROR(IF(G261&lt;&gt;"NA",_xlfn.TEXTJOIN(";",TRUE,_xlfn.UNIQUE(_xlfn.TEXTSPLIT(_xlfn._xlws.FILTER(N:N,I:I=E261),";",TRUE))),_xlfn.UNIQUE(_xlfn._xlws.FILTER(R:R,P:P=E261))),"NA")</f>
        <v>Herbicide</v>
      </c>
      <c r="E261" s="37" t="s">
        <v>8703</v>
      </c>
      <c r="F261" s="37" t="b">
        <v>1</v>
      </c>
      <c r="G261" s="37" t="str" cm="1">
        <f t="array" ref="G261">IFERROR(_xlfn.TEXTJOIN(";",TRUE,_xlfn._xlws.FILTER(J:J,I:I=E261)),"NA")</f>
        <v>glyphosate</v>
      </c>
      <c r="I261" s="37" t="s">
        <v>9200</v>
      </c>
      <c r="J261" s="37" t="s">
        <v>8861</v>
      </c>
      <c r="L261" s="37" t="s">
        <v>324</v>
      </c>
      <c r="M261" s="37" t="b">
        <v>1</v>
      </c>
      <c r="N261" s="37" t="str" cm="1">
        <f t="array" ref="N261">_xlfn._xlws.FILTER(R:R,P:P=J261)</f>
        <v>Herbicide</v>
      </c>
    </row>
    <row r="262" spans="1:14" ht="11.1">
      <c r="A262" s="37" t="s">
        <v>9201</v>
      </c>
      <c r="B262" s="37" t="s">
        <v>9202</v>
      </c>
      <c r="C262" s="37" t="s">
        <v>8408</v>
      </c>
      <c r="D262" s="37" t="str" cm="1">
        <f t="array" ref="D262">IFERROR(IF(G262&lt;&gt;"NA",_xlfn.TEXTJOIN(";",TRUE,_xlfn.UNIQUE(_xlfn.TEXTSPLIT(_xlfn._xlws.FILTER(N:N,I:I=E262),";",TRUE))),_xlfn.UNIQUE(_xlfn._xlws.FILTER(R:R,P:P=E262))),"NA")</f>
        <v>Insecticide;Acaricide</v>
      </c>
      <c r="E262" s="37" t="s">
        <v>9130</v>
      </c>
      <c r="F262" s="37" t="b">
        <v>1</v>
      </c>
      <c r="G262" s="37" t="str" cm="1">
        <f t="array" ref="G262">IFERROR(_xlfn.TEXTJOIN(";",TRUE,_xlfn._xlws.FILTER(J:J,I:I=E262)),"NA")</f>
        <v>cypermethrin;chlorfenvinphos</v>
      </c>
      <c r="I262" s="37" t="s">
        <v>9203</v>
      </c>
      <c r="J262" s="37" t="s">
        <v>8861</v>
      </c>
      <c r="L262" s="37" t="s">
        <v>324</v>
      </c>
      <c r="M262" s="37" t="b">
        <v>1</v>
      </c>
      <c r="N262" s="37" t="str" cm="1">
        <f t="array" ref="N262">_xlfn._xlws.FILTER(R:R,P:P=J262)</f>
        <v>Herbicide</v>
      </c>
    </row>
    <row r="263" spans="1:14" ht="11.1">
      <c r="A263" s="37" t="s">
        <v>9204</v>
      </c>
      <c r="B263" s="37" t="s">
        <v>8288</v>
      </c>
      <c r="C263" s="37" t="s">
        <v>8278</v>
      </c>
      <c r="D263" s="37" t="str" cm="1">
        <f t="array" ref="D263">IFERROR(IF(G263&lt;&gt;"NA",_xlfn.TEXTJOIN(";",TRUE,_xlfn.UNIQUE(_xlfn.TEXTSPLIT(_xlfn._xlws.FILTER(N:N,I:I=E263),";",TRUE))),_xlfn.UNIQUE(_xlfn._xlws.FILTER(R:R,P:P=E263))),"NA")</f>
        <v>Herbicide</v>
      </c>
      <c r="E263" s="37" t="s">
        <v>8585</v>
      </c>
      <c r="F263" s="37" t="b">
        <v>1</v>
      </c>
      <c r="G263" s="37" t="str" cm="1">
        <f t="array" ref="G263">IFERROR(_xlfn.TEXTJOIN(";",TRUE,_xlfn._xlws.FILTER(J:J,I:I=E263)),"NA")</f>
        <v>dicamba;topramezone</v>
      </c>
      <c r="I263" s="37" t="s">
        <v>9111</v>
      </c>
      <c r="J263" s="37" t="s">
        <v>8861</v>
      </c>
      <c r="L263" s="37" t="s">
        <v>324</v>
      </c>
      <c r="M263" s="37" t="b">
        <v>1</v>
      </c>
      <c r="N263" s="37" t="str" cm="1">
        <f t="array" ref="N263">_xlfn._xlws.FILTER(R:R,P:P=J263)</f>
        <v>Herbicide</v>
      </c>
    </row>
    <row r="264" spans="1:14" ht="11.1">
      <c r="A264" s="37" t="s">
        <v>9205</v>
      </c>
      <c r="B264" s="37" t="s">
        <v>9206</v>
      </c>
      <c r="C264" s="37" t="s">
        <v>9065</v>
      </c>
      <c r="D264" s="37" t="str" cm="1">
        <f t="array" ref="D264">IFERROR(IF(G264&lt;&gt;"NA",_xlfn.TEXTJOIN(";",TRUE,_xlfn.UNIQUE(_xlfn.TEXTSPLIT(_xlfn._xlws.FILTER(N:N,I:I=E264),";",TRUE))),_xlfn.UNIQUE(_xlfn._xlws.FILTER(R:R,P:P=E264))),"NA")</f>
        <v>Antibiotic</v>
      </c>
      <c r="E264" s="37" t="s">
        <v>8906</v>
      </c>
      <c r="F264" s="37" t="b">
        <v>1</v>
      </c>
      <c r="G264" s="37" t="str" cm="1">
        <f t="array" ref="G264">IFERROR(_xlfn.TEXTJOIN(";",TRUE,_xlfn._xlws.FILTER(J:J,I:I=E264)),"NA")</f>
        <v>sulfamethazine</v>
      </c>
      <c r="I264" s="37" t="s">
        <v>8654</v>
      </c>
      <c r="J264" s="37" t="s">
        <v>8861</v>
      </c>
      <c r="L264" s="37" t="s">
        <v>324</v>
      </c>
      <c r="M264" s="37" t="b">
        <v>1</v>
      </c>
      <c r="N264" s="37" t="str" cm="1">
        <f t="array" ref="N264">_xlfn._xlws.FILTER(R:R,P:P=J264)</f>
        <v>Herbicide</v>
      </c>
    </row>
    <row r="265" spans="1:14" ht="11.1">
      <c r="A265" s="37" t="s">
        <v>9207</v>
      </c>
      <c r="B265" s="37" t="s">
        <v>9208</v>
      </c>
      <c r="C265" s="37" t="s">
        <v>8408</v>
      </c>
      <c r="D265" s="37" t="str" cm="1">
        <f t="array" ref="D265">IFERROR(IF(G265&lt;&gt;"NA",_xlfn.TEXTJOIN(";",TRUE,_xlfn.UNIQUE(_xlfn.TEXTSPLIT(_xlfn._xlws.FILTER(N:N,I:I=E265),";",TRUE))),_xlfn.UNIQUE(_xlfn._xlws.FILTER(R:R,P:P=E265))),"NA")</f>
        <v>Acaricide</v>
      </c>
      <c r="E265" s="37" t="s">
        <v>9039</v>
      </c>
      <c r="F265" s="37" t="b">
        <v>1</v>
      </c>
      <c r="G265" s="37" t="str" cm="1">
        <f t="array" ref="G265">IFERROR(_xlfn.TEXTJOIN(";",TRUE,_xlfn._xlws.FILTER(J:J,I:I=E265)),"NA")</f>
        <v xml:space="preserve">chlorfenvinphos </v>
      </c>
      <c r="I265" s="37" t="s">
        <v>8860</v>
      </c>
      <c r="J265" s="37" t="s">
        <v>8861</v>
      </c>
      <c r="L265" s="37" t="s">
        <v>324</v>
      </c>
      <c r="M265" s="37" t="b">
        <v>1</v>
      </c>
      <c r="N265" s="37" t="str" cm="1">
        <f t="array" ref="N265">_xlfn._xlws.FILTER(R:R,P:P=J265)</f>
        <v>Herbicide</v>
      </c>
    </row>
    <row r="266" spans="1:14" ht="11.1">
      <c r="A266" s="37" t="s">
        <v>9209</v>
      </c>
      <c r="B266" s="37" t="s">
        <v>9210</v>
      </c>
      <c r="C266" s="37" t="s">
        <v>8294</v>
      </c>
      <c r="D266" s="37" t="str" cm="1">
        <f t="array" ref="D266">IFERROR(IF(G266&lt;&gt;"NA",_xlfn.TEXTJOIN(";",TRUE,_xlfn.UNIQUE(_xlfn.TEXTSPLIT(_xlfn._xlws.FILTER(N:N,I:I=E266),";",TRUE))),_xlfn.UNIQUE(_xlfn._xlws.FILTER(R:R,P:P=E266))),"NA")</f>
        <v>Insecticide</v>
      </c>
      <c r="E266" s="37" t="s">
        <v>8779</v>
      </c>
      <c r="F266" s="37" t="b">
        <v>1</v>
      </c>
      <c r="G266" s="37" t="str" cm="1">
        <f t="array" ref="G266">IFERROR(_xlfn.TEXTJOIN(";",TRUE,_xlfn._xlws.FILTER(J:J,I:I=E266)),"NA")</f>
        <v>lambda-cyhalothrin</v>
      </c>
      <c r="I266" s="37" t="s">
        <v>9086</v>
      </c>
      <c r="J266" s="37" t="s">
        <v>8861</v>
      </c>
      <c r="L266" s="37" t="s">
        <v>324</v>
      </c>
      <c r="M266" s="37" t="b">
        <v>1</v>
      </c>
      <c r="N266" s="37" t="str" cm="1">
        <f t="array" ref="N266">_xlfn._xlws.FILTER(R:R,P:P=J266)</f>
        <v>Herbicide</v>
      </c>
    </row>
    <row r="267" spans="1:14" ht="11.1">
      <c r="A267" s="37" t="s">
        <v>9211</v>
      </c>
      <c r="B267" s="37" t="s">
        <v>9212</v>
      </c>
      <c r="C267" s="37" t="s">
        <v>8375</v>
      </c>
      <c r="D267" s="37" t="str" cm="1">
        <f t="array" ref="D267">IFERROR(IF(G267&lt;&gt;"NA",_xlfn.TEXTJOIN(";",TRUE,_xlfn.UNIQUE(_xlfn.TEXTSPLIT(_xlfn._xlws.FILTER(N:N,I:I=E267),";",TRUE))),_xlfn.UNIQUE(_xlfn._xlws.FILTER(R:R,P:P=E267))),"NA")</f>
        <v>Antiprotozoal</v>
      </c>
      <c r="E267" s="37" t="s">
        <v>9155</v>
      </c>
      <c r="F267" s="37" t="b">
        <v>1</v>
      </c>
      <c r="G267" s="37" t="str" cm="1">
        <f t="array" ref="G267">IFERROR(_xlfn.TEXTJOIN(";",TRUE,_xlfn._xlws.FILTER(J:J,I:I=E267)),"NA")</f>
        <v>diminazene diaceturate</v>
      </c>
      <c r="I267" s="37" t="s">
        <v>8307</v>
      </c>
      <c r="J267" s="37" t="s">
        <v>8861</v>
      </c>
      <c r="L267" s="37" t="s">
        <v>324</v>
      </c>
      <c r="M267" s="37" t="b">
        <v>1</v>
      </c>
      <c r="N267" s="37" t="str" cm="1">
        <f t="array" ref="N267">_xlfn._xlws.FILTER(R:R,P:P=J267)</f>
        <v>Herbicide</v>
      </c>
    </row>
    <row r="268" spans="1:14" ht="11.1">
      <c r="A268" s="37" t="s">
        <v>9213</v>
      </c>
      <c r="B268" s="37" t="s">
        <v>9214</v>
      </c>
      <c r="C268" s="37" t="s">
        <v>8335</v>
      </c>
      <c r="D268" s="37" t="str" cm="1">
        <f t="array" ref="D268">IFERROR(IF(G268&lt;&gt;"NA",_xlfn.TEXTJOIN(";",TRUE,_xlfn.UNIQUE(_xlfn.TEXTSPLIT(_xlfn._xlws.FILTER(N:N,I:I=E268),";",TRUE))),_xlfn.UNIQUE(_xlfn._xlws.FILTER(R:R,P:P=E268))),"NA")</f>
        <v>Antihelmintic</v>
      </c>
      <c r="E268" s="37" t="s">
        <v>9134</v>
      </c>
      <c r="F268" s="37" t="b">
        <v>1</v>
      </c>
      <c r="G268" s="37" t="str" cm="1">
        <f t="array" ref="G268">IFERROR(_xlfn.TEXTJOIN(";",TRUE,_xlfn._xlws.FILTER(J:J,I:I=E268)),"NA")</f>
        <v>oxfendazole</v>
      </c>
      <c r="I268" s="37" t="s">
        <v>8807</v>
      </c>
      <c r="J268" s="37" t="s">
        <v>8361</v>
      </c>
      <c r="L268" s="37" t="s">
        <v>324</v>
      </c>
      <c r="M268" s="37" t="b">
        <v>1</v>
      </c>
      <c r="N268" s="37" t="str" cm="1">
        <f t="array" ref="N268">_xlfn._xlws.FILTER(R:R,P:P=J268)</f>
        <v>Herbicide</v>
      </c>
    </row>
    <row r="269" spans="1:14" ht="11.1">
      <c r="A269" s="37" t="s">
        <v>9215</v>
      </c>
      <c r="B269" s="37" t="s">
        <v>9216</v>
      </c>
      <c r="C269" s="37" t="s">
        <v>7479</v>
      </c>
      <c r="D269" s="37" t="str" cm="1">
        <f t="array" ref="D269">IFERROR(IF(G269&lt;&gt;"NA",_xlfn.TEXTJOIN(";",TRUE,_xlfn.UNIQUE(_xlfn.TEXTSPLIT(_xlfn._xlws.FILTER(N:N,I:I=E269),";",TRUE))),_xlfn.UNIQUE(_xlfn._xlws.FILTER(R:R,P:P=E269))),"NA")</f>
        <v>Fungicide</v>
      </c>
      <c r="E269" s="37" t="s">
        <v>8540</v>
      </c>
      <c r="F269" s="37" t="b">
        <v>1</v>
      </c>
      <c r="G269" s="37" t="str" cm="1">
        <f t="array" ref="G269">IFERROR(_xlfn.TEXTJOIN(";",TRUE,_xlfn._xlws.FILTER(J:J,I:I=E269)),"NA")</f>
        <v>cymoxanil;famoxadone</v>
      </c>
      <c r="I269" s="37" t="s">
        <v>9217</v>
      </c>
      <c r="J269" s="37" t="s">
        <v>9068</v>
      </c>
      <c r="K269" s="37" t="s">
        <v>324</v>
      </c>
      <c r="M269" s="37" t="b">
        <v>1</v>
      </c>
      <c r="N269" s="37" t="str" cm="1">
        <f t="array" ref="N269">_xlfn._xlws.FILTER(R:R,P:P=J269)</f>
        <v>Anthelmintic</v>
      </c>
    </row>
    <row r="270" spans="1:14" ht="11.1">
      <c r="A270" s="37" t="s">
        <v>9218</v>
      </c>
      <c r="B270" s="37" t="s">
        <v>9219</v>
      </c>
      <c r="C270" s="37" t="s">
        <v>8328</v>
      </c>
      <c r="D270" s="37" t="str" cm="1">
        <f t="array" aca="1" ref="D270" ca="1">IFERROR(IF(G270&lt;&gt;"NA",_xlfn.TEXTJOIN(";",TRUE,_xlfn.UNIQUE(_xlfn.TEXTSPLIT(_xlfn._xlws.FILTER(N:N,I:I=E270),";",TRUE))),_xlfn.UNIQUE(_xlfn._xlws.FILTER(R:R,P:P=E270))),"NA")</f>
        <v>NA</v>
      </c>
      <c r="E270" s="37" t="s">
        <v>9138</v>
      </c>
      <c r="F270" s="37" t="b">
        <v>1</v>
      </c>
      <c r="G270" s="37" t="str" cm="1">
        <f t="array" ref="G270">IFERROR(_xlfn.TEXTJOIN(";",TRUE,_xlfn._xlws.FILTER(J:J,I:I=E270)),"NA")</f>
        <v>ivermectin</v>
      </c>
      <c r="I270" s="37" t="s">
        <v>9220</v>
      </c>
      <c r="J270" s="37" t="s">
        <v>8314</v>
      </c>
      <c r="K270" s="37" t="s">
        <v>324</v>
      </c>
      <c r="M270" s="37" t="b">
        <v>1</v>
      </c>
      <c r="N270" s="37" t="str" cm="1">
        <f t="array" ref="N270">_xlfn._xlws.FILTER(R:R,P:P=J270)</f>
        <v>Antihelmintic</v>
      </c>
    </row>
    <row r="271" spans="1:14" ht="11.1">
      <c r="A271" s="37" t="s">
        <v>9221</v>
      </c>
      <c r="B271" s="37" t="s">
        <v>9222</v>
      </c>
      <c r="C271" s="37" t="s">
        <v>2851</v>
      </c>
      <c r="D271" s="37" t="str" cm="1">
        <f t="array" ref="D271">IFERROR(IF(G271&lt;&gt;"NA",_xlfn.TEXTJOIN(";",TRUE,_xlfn.UNIQUE(_xlfn.TEXTSPLIT(_xlfn._xlws.FILTER(N:N,I:I=E271),";",TRUE))),_xlfn.UNIQUE(_xlfn._xlws.FILTER(R:R,P:P=E271))),"NA")</f>
        <v>Soil Inoculation</v>
      </c>
      <c r="E271" s="37" t="s">
        <v>8289</v>
      </c>
      <c r="F271" s="37" t="b">
        <v>1</v>
      </c>
      <c r="G271" s="37" t="str" cm="1">
        <f t="array" ref="G271">IFERROR(_xlfn.TEXTJOIN(";",TRUE,_xlfn._xlws.FILTER(J:J,I:I=E271)),"NA")</f>
        <v>Acaulospora scorbiculata ;Azospirillum brasilense;Bacillus subtillis;Gigaspora margarita</v>
      </c>
      <c r="I271" s="37" t="s">
        <v>9223</v>
      </c>
      <c r="J271" s="37" t="s">
        <v>9080</v>
      </c>
      <c r="K271" s="37" t="s">
        <v>324</v>
      </c>
      <c r="N271" s="37" t="str" cm="1">
        <f t="array" ref="N271">_xlfn._xlws.FILTER(R:R,P:P=J271)</f>
        <v>Vaccine</v>
      </c>
    </row>
    <row r="272" spans="1:14" ht="12">
      <c r="A272" s="37" t="s">
        <v>9224</v>
      </c>
      <c r="B272" s="37" t="s">
        <v>8288</v>
      </c>
      <c r="C272" s="37" t="s">
        <v>8464</v>
      </c>
      <c r="D272" s="37" t="str" cm="1">
        <f t="array" ref="D272">IFERROR(IF(G272&lt;&gt;"NA",_xlfn.TEXTJOIN(";",TRUE,_xlfn.UNIQUE(_xlfn.TEXTSPLIT(_xlfn._xlws.FILTER(N:N,I:I=E272),";",TRUE))),_xlfn.UNIQUE(_xlfn._xlws.FILTER(R:R,P:P=E272))),"NA")</f>
        <v>Bioinsecticide</v>
      </c>
      <c r="E272" s="44" t="s">
        <v>8990</v>
      </c>
      <c r="F272" s="37" t="b">
        <v>0</v>
      </c>
      <c r="G272" s="37" t="str" cm="1">
        <f t="array" ref="G272">IFERROR(_xlfn.TEXTJOIN(";",TRUE,_xlfn._xlws.FILTER(J:J,I:I=E272)),"NA")</f>
        <v>NA</v>
      </c>
      <c r="I272" s="37" t="s">
        <v>9225</v>
      </c>
      <c r="J272" s="37" t="s">
        <v>9077</v>
      </c>
      <c r="K272" s="37" t="s">
        <v>324</v>
      </c>
      <c r="N272" s="37" t="str" cm="1">
        <f t="array" ref="N272">_xlfn._xlws.FILTER(R:R,P:P=J272)</f>
        <v>Vaccine</v>
      </c>
    </row>
    <row r="273" spans="1:14" ht="11.1">
      <c r="A273" s="37" t="s">
        <v>9226</v>
      </c>
      <c r="B273" s="37" t="s">
        <v>8993</v>
      </c>
      <c r="C273" s="37" t="s">
        <v>7479</v>
      </c>
      <c r="D273" s="37" t="str" cm="1">
        <f t="array" ref="D273">IFERROR(IF(G273&lt;&gt;"NA",_xlfn.TEXTJOIN(";",TRUE,_xlfn.UNIQUE(_xlfn.TEXTSPLIT(_xlfn._xlws.FILTER(N:N,I:I=E273),";",TRUE))),_xlfn.UNIQUE(_xlfn._xlws.FILTER(R:R,P:P=E273))),"NA")</f>
        <v>Herbicide</v>
      </c>
      <c r="E273" s="37" t="s">
        <v>8993</v>
      </c>
      <c r="F273" s="37" t="b">
        <v>0</v>
      </c>
      <c r="G273" s="37" t="str" cm="1">
        <f t="array" ref="G273">IFERROR(_xlfn.TEXTJOIN(";",TRUE,_xlfn._xlws.FILTER(J:J,I:I=E273)),"NA")</f>
        <v>NA</v>
      </c>
      <c r="I273" s="37" t="s">
        <v>9227</v>
      </c>
      <c r="J273" s="37" t="s">
        <v>8314</v>
      </c>
      <c r="K273" s="37" t="s">
        <v>324</v>
      </c>
      <c r="N273" s="37" t="str" cm="1">
        <f t="array" ref="N273">_xlfn._xlws.FILTER(R:R,P:P=J273)</f>
        <v>Antihelmintic</v>
      </c>
    </row>
    <row r="274" spans="1:14" ht="11.1">
      <c r="A274" s="37" t="s">
        <v>9228</v>
      </c>
      <c r="B274" s="37" t="s">
        <v>9229</v>
      </c>
      <c r="C274" s="37" t="s">
        <v>9065</v>
      </c>
      <c r="D274" s="37" t="str" cm="1">
        <f t="array" ref="D274">IFERROR(IF(G274&lt;&gt;"NA",_xlfn.TEXTJOIN(";",TRUE,_xlfn.UNIQUE(_xlfn.TEXTSPLIT(_xlfn._xlws.FILTER(N:N,I:I=E274),";",TRUE))),_xlfn.UNIQUE(_xlfn._xlws.FILTER(R:R,P:P=E274))),"NA")</f>
        <v>Antibiotic</v>
      </c>
      <c r="E274" s="37" t="s">
        <v>8848</v>
      </c>
      <c r="F274" s="37" t="b">
        <v>1</v>
      </c>
      <c r="G274" s="37" t="str" cm="1">
        <f t="array" ref="G274">IFERROR(_xlfn.TEXTJOIN(";",TRUE,_xlfn._xlws.FILTER(J:J,I:I=E274)),"NA")</f>
        <v>oxytetracycline</v>
      </c>
      <c r="I274" s="37" t="s">
        <v>9230</v>
      </c>
      <c r="J274" s="37" t="s">
        <v>8563</v>
      </c>
      <c r="K274" s="37" t="s">
        <v>324</v>
      </c>
      <c r="N274" s="37" t="e" cm="1" vm="1">
        <f t="array" aca="1" ref="N274" ca="1">_xlfn._xlws.FILTER(R:R,P:P=J274)</f>
        <v>#VALUE!</v>
      </c>
    </row>
    <row r="275" spans="1:14" ht="11.1">
      <c r="A275" s="37" t="s">
        <v>9231</v>
      </c>
      <c r="B275" s="37" t="s">
        <v>9232</v>
      </c>
      <c r="C275" s="37" t="s">
        <v>9065</v>
      </c>
      <c r="D275" s="37" t="str" cm="1">
        <f t="array" ref="D275">IFERROR(IF(G275&lt;&gt;"NA",_xlfn.TEXTJOIN(";",TRUE,_xlfn.UNIQUE(_xlfn.TEXTSPLIT(_xlfn._xlws.FILTER(N:N,I:I=E275),";",TRUE))),_xlfn.UNIQUE(_xlfn._xlws.FILTER(R:R,P:P=E275))),"NA")</f>
        <v>Antibiotic</v>
      </c>
      <c r="E275" s="37" t="s">
        <v>8997</v>
      </c>
      <c r="F275" s="37" t="b">
        <v>0</v>
      </c>
      <c r="G275" s="37" t="str" cm="1">
        <f t="array" ref="G275">IFERROR(_xlfn.TEXTJOIN(";",TRUE,_xlfn._xlws.FILTER(J:J,I:I=E275)),"NA")</f>
        <v>NA</v>
      </c>
      <c r="I275" s="37" t="s">
        <v>8609</v>
      </c>
      <c r="J275" s="37" t="s">
        <v>8609</v>
      </c>
      <c r="K275" s="37" t="s">
        <v>324</v>
      </c>
      <c r="N275" s="37" t="str" cm="1">
        <f t="array" ref="N275">_xlfn._xlws.FILTER(R:R,P:P=J275)</f>
        <v>Antihelmintic</v>
      </c>
    </row>
    <row r="276" spans="1:14" ht="11.1">
      <c r="A276" s="37" t="s">
        <v>9233</v>
      </c>
      <c r="B276" s="37" t="s">
        <v>8288</v>
      </c>
      <c r="C276" s="37" t="s">
        <v>8294</v>
      </c>
      <c r="D276" s="37" t="str" cm="1">
        <f t="array" ref="D276">IFERROR(IF(G276&lt;&gt;"NA",_xlfn.TEXTJOIN(";",TRUE,_xlfn.UNIQUE(_xlfn.TEXTSPLIT(_xlfn._xlws.FILTER(N:N,I:I=E276),";",TRUE))),_xlfn.UNIQUE(_xlfn._xlws.FILTER(R:R,P:P=E276))),"NA")</f>
        <v>Insecticide</v>
      </c>
      <c r="E276" s="37" t="s">
        <v>8935</v>
      </c>
      <c r="F276" s="37" t="b">
        <v>0</v>
      </c>
      <c r="G276" s="37" t="str" cm="1">
        <f t="array" ref="G276">IFERROR(_xlfn.TEXTJOIN(";",TRUE,_xlfn._xlws.FILTER(J:J,I:I=E276)),"NA")</f>
        <v>NA</v>
      </c>
      <c r="I276" s="37" t="s">
        <v>9234</v>
      </c>
      <c r="J276" s="37" t="s">
        <v>8849</v>
      </c>
      <c r="K276" s="37" t="s">
        <v>324</v>
      </c>
      <c r="N276" s="37" t="str" cm="1">
        <f t="array" ref="N276">_xlfn._xlws.FILTER(R:R,P:P=J276)</f>
        <v>Antibiotic</v>
      </c>
    </row>
    <row r="277" spans="1:14" ht="11.1">
      <c r="A277" s="37" t="s">
        <v>9235</v>
      </c>
      <c r="B277" s="37" t="s">
        <v>9236</v>
      </c>
      <c r="C277" s="37" t="s">
        <v>8278</v>
      </c>
      <c r="D277" s="37" t="str" cm="1">
        <f t="array" ref="D277">IFERROR(IF(G277&lt;&gt;"NA",_xlfn.TEXTJOIN(";",TRUE,_xlfn.UNIQUE(_xlfn.TEXTSPLIT(_xlfn._xlws.FILTER(N:N,I:I=E277),";",TRUE))),_xlfn.UNIQUE(_xlfn._xlws.FILTER(R:R,P:P=E277))),"NA")</f>
        <v>Herbicide</v>
      </c>
      <c r="E277" s="37" t="s">
        <v>9005</v>
      </c>
      <c r="F277" s="37" t="b">
        <v>0</v>
      </c>
      <c r="G277" s="37" t="str" cm="1">
        <f t="array" ref="G277">IFERROR(_xlfn.TEXTJOIN(";",TRUE,_xlfn._xlws.FILTER(J:J,I:I=E277)),"NA")</f>
        <v>NA</v>
      </c>
      <c r="I277" s="37" t="s">
        <v>9237</v>
      </c>
      <c r="J277" s="37" t="s">
        <v>8331</v>
      </c>
      <c r="K277" s="37" t="s">
        <v>324</v>
      </c>
      <c r="N277" s="37" t="str" cm="1">
        <f t="array" ref="N277">_xlfn._xlws.FILTER(R:R,P:P=J277)</f>
        <v>Acaricide</v>
      </c>
    </row>
    <row r="278" spans="1:14" ht="11.1">
      <c r="A278" s="37" t="s">
        <v>9238</v>
      </c>
      <c r="B278" s="37" t="s">
        <v>9239</v>
      </c>
      <c r="C278" s="37" t="s">
        <v>8294</v>
      </c>
      <c r="D278" s="37" t="str" cm="1">
        <f t="array" ref="D278">IFERROR(IF(G278&lt;&gt;"NA",_xlfn.TEXTJOIN(";",TRUE,_xlfn.UNIQUE(_xlfn.TEXTSPLIT(_xlfn._xlws.FILTER(N:N,I:I=E278),";",TRUE))),_xlfn.UNIQUE(_xlfn._xlws.FILTER(R:R,P:P=E278))),"NA")</f>
        <v>Insecticide</v>
      </c>
      <c r="E278" s="37" t="s">
        <v>8613</v>
      </c>
      <c r="F278" s="37" t="b">
        <v>1</v>
      </c>
      <c r="G278" s="37" t="str" cm="1">
        <f t="array" ref="G278">IFERROR(_xlfn.TEXTJOIN(";",TRUE,_xlfn._xlws.FILTER(J:J,I:I=E278)),"NA")</f>
        <v>endosulfan</v>
      </c>
      <c r="I278" s="37" t="s">
        <v>8314</v>
      </c>
      <c r="J278" s="37" t="s">
        <v>8314</v>
      </c>
      <c r="K278" s="37" t="s">
        <v>324</v>
      </c>
      <c r="N278" s="37" t="str" cm="1">
        <f t="array" ref="N278">_xlfn._xlws.FILTER(R:R,P:P=J278)</f>
        <v>Antihelmintic</v>
      </c>
    </row>
    <row r="279" spans="1:14" ht="11.1">
      <c r="A279" s="37" t="s">
        <v>9240</v>
      </c>
      <c r="B279" s="37" t="s">
        <v>9010</v>
      </c>
      <c r="C279" s="37" t="s">
        <v>8294</v>
      </c>
      <c r="D279" s="37" t="str" cm="1">
        <f t="array" ref="D279">IFERROR(IF(G279&lt;&gt;"NA",_xlfn.TEXTJOIN(";",TRUE,_xlfn.UNIQUE(_xlfn.TEXTSPLIT(_xlfn._xlws.FILTER(N:N,I:I=E279),";",TRUE))),_xlfn.UNIQUE(_xlfn._xlws.FILTER(R:R,P:P=E279))),"NA")</f>
        <v>Insecticide</v>
      </c>
      <c r="E279" s="37" t="s">
        <v>9010</v>
      </c>
      <c r="F279" s="37" t="b">
        <v>0</v>
      </c>
      <c r="G279" s="37" t="str" cm="1">
        <f t="array" ref="G279">IFERROR(_xlfn.TEXTJOIN(";",TRUE,_xlfn._xlws.FILTER(J:J,I:I=E279)),"NA")</f>
        <v>NA</v>
      </c>
      <c r="I279" s="37" t="s">
        <v>9241</v>
      </c>
      <c r="J279" s="37" t="s">
        <v>8319</v>
      </c>
      <c r="K279" s="37" t="s">
        <v>324</v>
      </c>
      <c r="N279" s="37" t="str" cm="1">
        <f t="array" ref="N279">_xlfn._xlws.FILTER(R:R,P:P=J279)</f>
        <v>Insecticide</v>
      </c>
    </row>
    <row r="280" spans="1:14" ht="11.1">
      <c r="A280" s="37" t="s">
        <v>9242</v>
      </c>
      <c r="B280" s="37" t="s">
        <v>9243</v>
      </c>
      <c r="C280" s="37" t="s">
        <v>8294</v>
      </c>
      <c r="D280" s="37" t="str" cm="1">
        <f t="array" ref="D280">IFERROR(IF(G280&lt;&gt;"NA",_xlfn.TEXTJOIN(";",TRUE,_xlfn.UNIQUE(_xlfn.TEXTSPLIT(_xlfn._xlws.FILTER(N:N,I:I=E280),";",TRUE))),_xlfn.UNIQUE(_xlfn._xlws.FILTER(R:R,P:P=E280))),"NA")</f>
        <v>Insecticide</v>
      </c>
      <c r="E280" s="37" t="s">
        <v>8617</v>
      </c>
      <c r="F280" s="37" t="b">
        <v>1</v>
      </c>
      <c r="G280" s="37" t="str" cm="1">
        <f t="array" ref="G280">IFERROR(_xlfn.TEXTJOIN(";",TRUE,_xlfn._xlws.FILTER(J:J,I:I=E280)),"NA")</f>
        <v>endosulfan</v>
      </c>
      <c r="I280" s="37" t="s">
        <v>9244</v>
      </c>
      <c r="J280" s="37" t="s">
        <v>8841</v>
      </c>
      <c r="K280" s="37" t="s">
        <v>324</v>
      </c>
      <c r="N280" s="37" t="str" cm="1">
        <f t="array" ref="N280">_xlfn._xlws.FILTER(R:R,P:P=J280)</f>
        <v>Antihelmintic</v>
      </c>
    </row>
    <row r="281" spans="1:14" ht="11.1">
      <c r="A281" s="37" t="s">
        <v>9245</v>
      </c>
      <c r="B281" s="37" t="s">
        <v>9246</v>
      </c>
      <c r="C281" s="37" t="s">
        <v>8294</v>
      </c>
      <c r="D281" s="37" t="str" cm="1">
        <f t="array" ref="D281">IFERROR(IF(G281&lt;&gt;"NA",_xlfn.TEXTJOIN(";",TRUE,_xlfn.UNIQUE(_xlfn.TEXTSPLIT(_xlfn._xlws.FILTER(N:N,I:I=E281),";",TRUE))),_xlfn.UNIQUE(_xlfn._xlws.FILTER(R:R,P:P=E281))),"NA")</f>
        <v>Fungicide</v>
      </c>
      <c r="E281" s="37" t="s">
        <v>9014</v>
      </c>
      <c r="F281" s="37" t="b">
        <v>0</v>
      </c>
      <c r="G281" s="37" t="str" cm="1">
        <f t="array" ref="G281">IFERROR(_xlfn.TEXTJOIN(";",TRUE,_xlfn._xlws.FILTER(J:J,I:I=E281)),"NA")</f>
        <v>NA</v>
      </c>
      <c r="I281" s="37" t="s">
        <v>9247</v>
      </c>
      <c r="J281" s="37" t="s">
        <v>9104</v>
      </c>
      <c r="K281" s="37" t="s">
        <v>324</v>
      </c>
      <c r="N281" s="37" t="str" cm="1">
        <f t="array" ref="N281">_xlfn._xlws.FILTER(R:R,P:P=J281)</f>
        <v>Antibiotic</v>
      </c>
    </row>
    <row r="282" spans="1:14" ht="11.1">
      <c r="A282" s="37" t="s">
        <v>9248</v>
      </c>
      <c r="B282" s="37" t="s">
        <v>9249</v>
      </c>
      <c r="C282" s="37" t="s">
        <v>7479</v>
      </c>
      <c r="D282" s="37" t="str" cm="1">
        <f t="array" ref="D282">IFERROR(IF(G282&lt;&gt;"NA",_xlfn.TEXTJOIN(";",TRUE,_xlfn.UNIQUE(_xlfn.TEXTSPLIT(_xlfn._xlws.FILTER(N:N,I:I=E282),";",TRUE))),_xlfn.UNIQUE(_xlfn._xlws.FILTER(R:R,P:P=E282))),"NA")</f>
        <v>Fungicide</v>
      </c>
      <c r="E282" s="37" t="s">
        <v>8919</v>
      </c>
      <c r="F282" s="37" t="b">
        <v>1</v>
      </c>
      <c r="G282" s="37" t="str" cm="1">
        <f t="array" ref="G282">IFERROR(_xlfn.TEXTJOIN(";",TRUE,_xlfn._xlws.FILTER(J:J,I:I=E282)),"NA")</f>
        <v>tetramethylthiuram disulfide</v>
      </c>
      <c r="I282" s="37" t="s">
        <v>9250</v>
      </c>
      <c r="J282" s="37" t="s">
        <v>9251</v>
      </c>
      <c r="K282" s="37" t="s">
        <v>324</v>
      </c>
      <c r="N282" s="37" t="str" cm="1">
        <f t="array" ref="N282">_xlfn._xlws.FILTER(R:R,P:P=J282)</f>
        <v>Antihelmintic</v>
      </c>
    </row>
    <row r="283" spans="1:14" ht="11.1">
      <c r="A283" s="37" t="s">
        <v>9252</v>
      </c>
      <c r="B283" s="37" t="s">
        <v>9253</v>
      </c>
      <c r="C283" s="37" t="s">
        <v>7479</v>
      </c>
      <c r="D283" s="37" t="str" cm="1">
        <f t="array" ref="D283">IFERROR(IF(G283&lt;&gt;"NA",_xlfn.TEXTJOIN(";",TRUE,_xlfn.UNIQUE(_xlfn.TEXTSPLIT(_xlfn._xlws.FILTER(N:N,I:I=E283),";",TRUE))),_xlfn.UNIQUE(_xlfn._xlws.FILTER(R:R,P:P=E283))),"NA")</f>
        <v>Insecticide</v>
      </c>
      <c r="E283" s="37" t="s">
        <v>8461</v>
      </c>
      <c r="F283" s="37" t="b">
        <v>1</v>
      </c>
      <c r="G283" s="37" t="str" cm="1">
        <f t="array" ref="G283">IFERROR(_xlfn.TEXTJOIN(";",TRUE,_xlfn._xlws.FILTER(J:J,I:I=E283)),"NA")</f>
        <v>beta-cyfluthrin;imidacloprid</v>
      </c>
      <c r="I283" s="37" t="s">
        <v>9250</v>
      </c>
      <c r="J283" s="37" t="s">
        <v>9254</v>
      </c>
      <c r="K283" s="37" t="s">
        <v>324</v>
      </c>
      <c r="N283" s="37" t="str" cm="1">
        <f t="array" ref="N283">_xlfn._xlws.FILTER(R:R,P:P=J283)</f>
        <v>Anthelmintic</v>
      </c>
    </row>
    <row r="284" spans="1:14" ht="11.1">
      <c r="A284" s="37" t="s">
        <v>9255</v>
      </c>
      <c r="B284" s="37" t="s">
        <v>9256</v>
      </c>
      <c r="C284" s="37" t="s">
        <v>8375</v>
      </c>
      <c r="D284" s="37" t="str" cm="1">
        <f t="array" ref="D284">IFERROR(IF(G284&lt;&gt;"NA",_xlfn.TEXTJOIN(";",TRUE,_xlfn.UNIQUE(_xlfn.TEXTSPLIT(_xlfn._xlws.FILTER(N:N,I:I=E284),";",TRUE))),_xlfn.UNIQUE(_xlfn._xlws.FILTER(R:R,P:P=E284))),"NA")</f>
        <v>Vaccine</v>
      </c>
      <c r="E284" s="66" t="s">
        <v>9020</v>
      </c>
      <c r="F284" s="37" t="b">
        <v>0</v>
      </c>
      <c r="G284" s="37" t="str" cm="1">
        <f t="array" ref="G284">IFERROR(_xlfn.TEXTJOIN(";",TRUE,_xlfn._xlws.FILTER(J:J,I:I=E284)),"NA")</f>
        <v>NA</v>
      </c>
      <c r="I284" s="37" t="s">
        <v>9257</v>
      </c>
      <c r="J284" s="37" t="s">
        <v>9251</v>
      </c>
      <c r="K284" s="37" t="s">
        <v>324</v>
      </c>
      <c r="N284" s="37" t="str" cm="1">
        <f t="array" ref="N284">_xlfn._xlws.FILTER(R:R,P:P=J284)</f>
        <v>Antihelmintic</v>
      </c>
    </row>
    <row r="285" spans="1:14" ht="11.1">
      <c r="A285" s="37" t="s">
        <v>9258</v>
      </c>
      <c r="B285" s="37" t="s">
        <v>8288</v>
      </c>
      <c r="C285" s="37" t="s">
        <v>8278</v>
      </c>
      <c r="D285" s="37" t="str" cm="1">
        <f t="array" ref="D285">IFERROR(IF(G285&lt;&gt;"NA",_xlfn.TEXTJOIN(";",TRUE,_xlfn.UNIQUE(_xlfn.TEXTSPLIT(_xlfn._xlws.FILTER(N:N,I:I=E285),";",TRUE))),_xlfn.UNIQUE(_xlfn._xlws.FILTER(R:R,P:P=E285))),"NA")</f>
        <v>Herbicide</v>
      </c>
      <c r="E285" s="37" t="s">
        <v>8956</v>
      </c>
      <c r="F285" s="37" t="b">
        <v>0</v>
      </c>
      <c r="G285" s="37" t="str" cm="1">
        <f t="array" ref="G285">IFERROR(_xlfn.TEXTJOIN(";",TRUE,_xlfn._xlws.FILTER(J:J,I:I=E285)),"NA")</f>
        <v>NA</v>
      </c>
      <c r="I285" s="37" t="s">
        <v>9259</v>
      </c>
      <c r="J285" s="37" t="s">
        <v>8851</v>
      </c>
      <c r="K285" s="37" t="s">
        <v>324</v>
      </c>
      <c r="N285" s="37" t="str" cm="1">
        <f t="array" ref="N285">_xlfn._xlws.FILTER(R:R,P:P=J285)</f>
        <v>Antibiotic</v>
      </c>
    </row>
    <row r="286" spans="1:14" ht="11.1">
      <c r="A286" s="37" t="s">
        <v>9260</v>
      </c>
      <c r="B286" s="37" t="s">
        <v>9261</v>
      </c>
      <c r="C286" s="37" t="s">
        <v>8278</v>
      </c>
      <c r="D286" s="37" t="str" cm="1">
        <f t="array" ref="D286">IFERROR(IF(G286&lt;&gt;"NA",_xlfn.TEXTJOIN(";",TRUE,_xlfn.UNIQUE(_xlfn.TEXTSPLIT(_xlfn._xlws.FILTER(N:N,I:I=E286),";",TRUE))),_xlfn.UNIQUE(_xlfn._xlws.FILTER(R:R,P:P=E286))),"NA")</f>
        <v>Herbicide</v>
      </c>
      <c r="E286" s="37" t="s">
        <v>9200</v>
      </c>
      <c r="F286" s="37" t="b">
        <v>1</v>
      </c>
      <c r="G286" s="37" t="str" cm="1">
        <f t="array" ref="G286">IFERROR(_xlfn.TEXTJOIN(";",TRUE,_xlfn._xlws.FILTER(J:J,I:I=E286)),"NA")</f>
        <v>paraquat dichloride</v>
      </c>
      <c r="I286" s="37" t="s">
        <v>9262</v>
      </c>
      <c r="J286" s="37" t="s">
        <v>8331</v>
      </c>
      <c r="K286" s="37" t="s">
        <v>324</v>
      </c>
      <c r="N286" s="37" t="str" cm="1">
        <f t="array" ref="N286">_xlfn._xlws.FILTER(R:R,P:P=J286)</f>
        <v>Acaricide</v>
      </c>
    </row>
    <row r="287" spans="1:14" ht="11.1">
      <c r="A287" s="37" t="s">
        <v>9263</v>
      </c>
      <c r="B287" s="37" t="s">
        <v>9264</v>
      </c>
      <c r="C287" s="37" t="s">
        <v>8278</v>
      </c>
      <c r="D287" s="37" t="str" cm="1">
        <f t="array" ref="D287">IFERROR(IF(G287&lt;&gt;"NA",_xlfn.TEXTJOIN(";",TRUE,_xlfn.UNIQUE(_xlfn.TEXTSPLIT(_xlfn._xlws.FILTER(N:N,I:I=E287),";",TRUE))),_xlfn.UNIQUE(_xlfn._xlws.FILTER(R:R,P:P=E287))),"NA")</f>
        <v>Herbicide</v>
      </c>
      <c r="E287" s="37" t="s">
        <v>9203</v>
      </c>
      <c r="F287" s="37" t="b">
        <v>1</v>
      </c>
      <c r="G287" s="37" t="str" cm="1">
        <f t="array" ref="G287">IFERROR(_xlfn.TEXTJOIN(";",TRUE,_xlfn._xlws.FILTER(J:J,I:I=E287)),"NA")</f>
        <v>paraquat dichloride</v>
      </c>
      <c r="I287" s="37" t="s">
        <v>9265</v>
      </c>
      <c r="J287" s="37" t="s">
        <v>9266</v>
      </c>
      <c r="K287" s="37" t="s">
        <v>324</v>
      </c>
      <c r="N287" s="37" t="str" cm="1">
        <f t="array" ref="N287">_xlfn._xlws.FILTER(R:R,P:P=J287)</f>
        <v>Antihelmintic</v>
      </c>
    </row>
    <row r="288" spans="1:14" ht="11.1">
      <c r="A288" s="37" t="s">
        <v>9267</v>
      </c>
      <c r="B288" s="37" t="s">
        <v>9268</v>
      </c>
      <c r="C288" s="37" t="s">
        <v>9269</v>
      </c>
      <c r="D288" s="37" t="str" cm="1">
        <f t="array" ref="D288">IFERROR(IF(G288&lt;&gt;"NA",_xlfn.TEXTJOIN(";",TRUE,_xlfn.UNIQUE(_xlfn.TEXTSPLIT(_xlfn._xlws.FILTER(N:N,I:I=E288),";",TRUE))),_xlfn.UNIQUE(_xlfn._xlws.FILTER(R:R,P:P=E288))),"NA")</f>
        <v>Toxin Binder;Antimicrobial;Supplement;Binder</v>
      </c>
      <c r="E288" s="37" t="s">
        <v>8452</v>
      </c>
      <c r="F288" s="37" t="b">
        <v>1</v>
      </c>
      <c r="G288" s="37" t="str" cm="1">
        <f t="array" ref="G288">IFERROR(_xlfn.TEXTJOIN(";",TRUE,_xlfn._xlws.FILTER(J:J,I:I=E288)),"NA")</f>
        <v>bentonite;calcium propionate;citric acid;inactivated yeast;sepiolite</v>
      </c>
      <c r="I288" s="37" t="s">
        <v>9270</v>
      </c>
      <c r="J288" s="37" t="s">
        <v>9112</v>
      </c>
      <c r="K288" s="37" t="s">
        <v>324</v>
      </c>
      <c r="N288" s="37" t="str" cm="1">
        <f t="array" ref="N288">_xlfn._xlws.FILTER(R:R,P:P=J288)</f>
        <v>Anthelmintic</v>
      </c>
    </row>
    <row r="289" spans="1:14" ht="11.1">
      <c r="A289" s="37" t="s">
        <v>9271</v>
      </c>
      <c r="B289" s="37" t="s">
        <v>9272</v>
      </c>
      <c r="C289" s="37" t="s">
        <v>8335</v>
      </c>
      <c r="D289" s="37" t="str" cm="1">
        <f t="array" ref="D289">IFERROR(IF(G289&lt;&gt;"NA",_xlfn.TEXTJOIN(";",TRUE,_xlfn.UNIQUE(_xlfn.TEXTSPLIT(_xlfn._xlws.FILTER(N:N,I:I=E289),";",TRUE))),_xlfn.UNIQUE(_xlfn._xlws.FILTER(R:R,P:P=E289))),"NA")</f>
        <v>Antihelmintic</v>
      </c>
      <c r="E289" s="37" t="s">
        <v>9152</v>
      </c>
      <c r="F289" s="37" t="b">
        <v>1</v>
      </c>
      <c r="G289" s="37" t="str" cm="1">
        <f t="array" ref="G289">IFERROR(_xlfn.TEXTJOIN(";",TRUE,_xlfn._xlws.FILTER(J:J,I:I=E289)),"NA")</f>
        <v>levamisole hydrochloride;oxyclozanide</v>
      </c>
      <c r="I289" s="37" t="s">
        <v>9273</v>
      </c>
      <c r="J289" s="37" t="s">
        <v>8544</v>
      </c>
      <c r="K289" s="37" t="s">
        <v>324</v>
      </c>
      <c r="N289" s="37" t="str" cm="1">
        <f t="array" ref="N289">_xlfn._xlws.FILTER(R:R,P:P=J289)</f>
        <v>Insecticide</v>
      </c>
    </row>
    <row r="290" spans="1:14" ht="11.1">
      <c r="A290" s="37" t="s">
        <v>9274</v>
      </c>
      <c r="B290" s="37" t="s">
        <v>9275</v>
      </c>
      <c r="C290" s="37" t="s">
        <v>8294</v>
      </c>
      <c r="D290" s="37" t="str" cm="1">
        <f t="array" ref="D290">IFERROR(IF(G290&lt;&gt;"NA",_xlfn.TEXTJOIN(";",TRUE,_xlfn.UNIQUE(_xlfn.TEXTSPLIT(_xlfn._xlws.FILTER(N:N,I:I=E290),";",TRUE))),_xlfn.UNIQUE(_xlfn._xlws.FILTER(R:R,P:P=E290))),"NA")</f>
        <v>Insecticide</v>
      </c>
      <c r="E290" s="37" t="s">
        <v>8465</v>
      </c>
      <c r="F290" s="37" t="b">
        <v>1</v>
      </c>
      <c r="G290" s="37" t="str" cm="1">
        <f t="array" ref="G290">IFERROR(_xlfn.TEXTJOIN(";",TRUE,_xlfn._xlws.FILTER(J:J,I:I=E290)),"NA")</f>
        <v>beta-cyfluthrin</v>
      </c>
      <c r="I290" s="37" t="s">
        <v>9232</v>
      </c>
      <c r="J290" s="37" t="s">
        <v>8997</v>
      </c>
      <c r="K290" s="37" t="s">
        <v>324</v>
      </c>
      <c r="N290" s="37" t="str" cm="1">
        <f t="array" ref="N290">_xlfn._xlws.FILTER(R:R,P:P=J290)</f>
        <v>Antibiotic</v>
      </c>
    </row>
    <row r="291" spans="1:14" ht="11.1">
      <c r="A291" s="37" t="s">
        <v>9276</v>
      </c>
      <c r="B291" s="37" t="s">
        <v>9277</v>
      </c>
      <c r="C291" s="37" t="s">
        <v>8328</v>
      </c>
      <c r="D291" s="37" t="str" cm="1">
        <f t="array" ref="D291">IFERROR(IF(G291&lt;&gt;"NA",_xlfn.TEXTJOIN(";",TRUE,_xlfn.UNIQUE(_xlfn.TEXTSPLIT(_xlfn._xlws.FILTER(N:N,I:I=E291),";",TRUE))),_xlfn.UNIQUE(_xlfn._xlws.FILTER(R:R,P:P=E291))),"NA")</f>
        <v>Antihelmintic</v>
      </c>
      <c r="E291" s="37" t="s">
        <v>9028</v>
      </c>
      <c r="F291" s="37" t="b">
        <v>0</v>
      </c>
      <c r="G291" s="37" t="str" cm="1">
        <f t="array" ref="G291">IFERROR(_xlfn.TEXTJOIN(";",TRUE,_xlfn._xlws.FILTER(J:J,I:I=E291)),"NA")</f>
        <v>NA</v>
      </c>
      <c r="I291" s="37" t="s">
        <v>9278</v>
      </c>
      <c r="J291" s="37" t="s">
        <v>9279</v>
      </c>
      <c r="K291" s="37" t="s">
        <v>324</v>
      </c>
      <c r="N291" s="37" t="s">
        <v>8332</v>
      </c>
    </row>
    <row r="292" spans="1:14" ht="11.1">
      <c r="A292" s="37" t="s">
        <v>9280</v>
      </c>
      <c r="B292" s="37" t="s">
        <v>9281</v>
      </c>
      <c r="C292" s="37" t="s">
        <v>8408</v>
      </c>
      <c r="D292" s="37" t="str" cm="1">
        <f t="array" ref="D292">IFERROR(IF(G292&lt;&gt;"NA",_xlfn.TEXTJOIN(";",TRUE,_xlfn.UNIQUE(_xlfn.TEXTSPLIT(_xlfn._xlws.FILTER(N:N,I:I=E292),";",TRUE))),_xlfn.UNIQUE(_xlfn._xlws.FILTER(R:R,P:P=E292))),"NA")</f>
        <v>Acaricide</v>
      </c>
      <c r="E292" s="37" t="s">
        <v>8360</v>
      </c>
      <c r="F292" s="37" t="b">
        <v>1</v>
      </c>
      <c r="G292" s="37" t="str" cm="1">
        <f t="array" ref="G292">IFERROR(_xlfn.TEXTJOIN(";",TRUE,_xlfn._xlws.FILTER(J:J,I:I=E292)),"NA")</f>
        <v>amitraz;amitraz</v>
      </c>
      <c r="I292" s="37" t="s">
        <v>9282</v>
      </c>
      <c r="J292" s="37" t="s">
        <v>8849</v>
      </c>
      <c r="K292" s="37" t="s">
        <v>324</v>
      </c>
      <c r="N292" s="37" t="str" cm="1">
        <f t="array" ref="N292">_xlfn._xlws.FILTER(R:R,P:P=J292)</f>
        <v>Antibiotic</v>
      </c>
    </row>
    <row r="293" spans="1:14" ht="11.1">
      <c r="A293" s="37" t="s">
        <v>9283</v>
      </c>
      <c r="B293" s="37" t="s">
        <v>9284</v>
      </c>
      <c r="C293" s="37" t="s">
        <v>8278</v>
      </c>
      <c r="D293" s="37" t="str" cm="1">
        <f t="array" ref="D293">IFERROR(IF(G293&lt;&gt;"NA",_xlfn.TEXTJOIN(";",TRUE,_xlfn.UNIQUE(_xlfn.TEXTSPLIT(_xlfn._xlws.FILTER(N:N,I:I=E293),";",TRUE))),_xlfn.UNIQUE(_xlfn._xlws.FILTER(R:R,P:P=E293))),"NA")</f>
        <v>Herbicide</v>
      </c>
      <c r="E293" s="37" t="s">
        <v>9031</v>
      </c>
      <c r="F293" s="37" t="b">
        <v>0</v>
      </c>
      <c r="G293" s="37" t="str" cm="1">
        <f t="array" ref="G293">IFERROR(_xlfn.TEXTJOIN(";",TRUE,_xlfn._xlws.FILTER(J:J,I:I=E293)),"NA")</f>
        <v>NA</v>
      </c>
      <c r="I293" s="37" t="s">
        <v>9285</v>
      </c>
      <c r="J293" s="37" t="s">
        <v>8581</v>
      </c>
      <c r="K293" s="37" t="s">
        <v>324</v>
      </c>
      <c r="N293" s="37" t="str" cm="1">
        <f t="array" ref="N293">_xlfn._xlws.FILTER(R:R,P:P=J293)</f>
        <v>Antitrypanosomal</v>
      </c>
    </row>
    <row r="294" spans="1:14" ht="11.1">
      <c r="A294" s="37" t="s">
        <v>9286</v>
      </c>
      <c r="B294" s="37" t="s">
        <v>9035</v>
      </c>
      <c r="C294" s="37" t="s">
        <v>8294</v>
      </c>
      <c r="D294" s="37" t="str" cm="1">
        <f t="array" ref="D294">IFERROR(IF(G294&lt;&gt;"NA",_xlfn.TEXTJOIN(";",TRUE,_xlfn.UNIQUE(_xlfn.TEXTSPLIT(_xlfn._xlws.FILTER(N:N,I:I=E294),";",TRUE))),_xlfn.UNIQUE(_xlfn._xlws.FILTER(R:R,P:P=E294))),"NA")</f>
        <v>Insecticide</v>
      </c>
      <c r="E294" s="37" t="s">
        <v>9035</v>
      </c>
      <c r="F294" s="37" t="b">
        <v>0</v>
      </c>
      <c r="G294" s="37" t="str" cm="1">
        <f t="array" ref="G294">IFERROR(_xlfn.TEXTJOIN(";",TRUE,_xlfn._xlws.FILTER(J:J,I:I=E294)),"NA")</f>
        <v>NA</v>
      </c>
      <c r="I294" s="37" t="s">
        <v>9287</v>
      </c>
      <c r="J294" s="37" t="s">
        <v>8970</v>
      </c>
      <c r="K294" s="37" t="s">
        <v>324</v>
      </c>
      <c r="N294" s="37" t="str" cm="1">
        <f t="array" ref="N294">_xlfn._xlws.FILTER(R:R,P:P=J294)</f>
        <v>Supplement</v>
      </c>
    </row>
    <row r="295" spans="1:14" ht="11.1">
      <c r="A295" s="37" t="s">
        <v>9288</v>
      </c>
      <c r="B295" s="37" t="s">
        <v>9289</v>
      </c>
      <c r="C295" s="37" t="s">
        <v>8335</v>
      </c>
      <c r="D295" s="37" t="str" cm="1">
        <f t="array" ref="D295">IFERROR(IF(G295&lt;&gt;"NA",_xlfn.TEXTJOIN(";",TRUE,_xlfn.UNIQUE(_xlfn.TEXTSPLIT(_xlfn._xlws.FILTER(N:N,I:I=E295),";",TRUE))),_xlfn.UNIQUE(_xlfn._xlws.FILTER(R:R,P:P=E295))),"NA")</f>
        <v>Antihelmintic</v>
      </c>
      <c r="E295" s="37" t="s">
        <v>9143</v>
      </c>
      <c r="F295" s="37" t="b">
        <v>1</v>
      </c>
      <c r="G295" s="37" t="str" cm="1">
        <f t="array" ref="G295">IFERROR(_xlfn.TEXTJOIN(";",TRUE,_xlfn._xlws.FILTER(J:J,I:I=E295)),"NA")</f>
        <v>nitroxynil</v>
      </c>
      <c r="I295" s="37" t="s">
        <v>9287</v>
      </c>
      <c r="J295" s="37" t="s">
        <v>8973</v>
      </c>
      <c r="K295" s="37" t="s">
        <v>324</v>
      </c>
      <c r="N295" s="37" t="str" cm="1">
        <f t="array" ref="N295">_xlfn._xlws.FILTER(R:R,P:P=J295)</f>
        <v>Supplement</v>
      </c>
    </row>
    <row r="296" spans="1:14" ht="11.1">
      <c r="A296" s="37" t="s">
        <v>9290</v>
      </c>
      <c r="B296" s="37" t="s">
        <v>9291</v>
      </c>
      <c r="C296" s="37" t="s">
        <v>8338</v>
      </c>
      <c r="D296" s="37" t="str" cm="1">
        <f t="array" ref="D296">IFERROR(IF(G296&lt;&gt;"NA",_xlfn.TEXTJOIN(";",TRUE,_xlfn.UNIQUE(_xlfn.TEXTSPLIT(_xlfn._xlws.FILTER(N:N,I:I=E296),";",TRUE))),_xlfn.UNIQUE(_xlfn._xlws.FILTER(R:R,P:P=E296))),"NA")</f>
        <v>NA</v>
      </c>
      <c r="E296" s="37" t="s">
        <v>9292</v>
      </c>
      <c r="F296" s="37" t="b">
        <v>0</v>
      </c>
      <c r="G296" s="37" t="str" cm="1">
        <f t="array" ref="G296">IFERROR(_xlfn.TEXTJOIN(";",TRUE,_xlfn._xlws.FILTER(J:J,I:I=E296)),"NA")</f>
        <v>NA</v>
      </c>
      <c r="I296" s="37" t="s">
        <v>9287</v>
      </c>
      <c r="J296" s="37" t="s">
        <v>8975</v>
      </c>
      <c r="K296" s="37" t="s">
        <v>324</v>
      </c>
      <c r="N296" s="37" t="str" cm="1">
        <f t="array" ref="N296">_xlfn._xlws.FILTER(R:R,P:P=J296)</f>
        <v>Supplement</v>
      </c>
    </row>
    <row r="297" spans="1:14" ht="11.1">
      <c r="A297" s="37" t="s">
        <v>9293</v>
      </c>
      <c r="B297" s="37" t="s">
        <v>9294</v>
      </c>
      <c r="C297" s="37" t="s">
        <v>8408</v>
      </c>
      <c r="D297" s="37" t="s">
        <v>8332</v>
      </c>
      <c r="E297" s="37" t="s">
        <v>9295</v>
      </c>
      <c r="F297" s="37" t="b">
        <v>0</v>
      </c>
      <c r="G297" s="37" t="str" cm="1">
        <f t="array" ref="G297">IFERROR(_xlfn.TEXTJOIN(";",TRUE,_xlfn._xlws.FILTER(J:J,I:I=E297)),"NA")</f>
        <v>NA</v>
      </c>
      <c r="I297" s="37" t="s">
        <v>9287</v>
      </c>
      <c r="J297" s="37" t="s">
        <v>8978</v>
      </c>
      <c r="K297" s="37" t="s">
        <v>324</v>
      </c>
      <c r="N297" s="37" t="str" cm="1">
        <f t="array" ref="N297">_xlfn._xlws.FILTER(R:R,P:P=J297)</f>
        <v>Supplement</v>
      </c>
    </row>
    <row r="298" spans="1:14" ht="11.1">
      <c r="A298" s="37" t="s">
        <v>9296</v>
      </c>
      <c r="B298" s="37" t="s">
        <v>8338</v>
      </c>
      <c r="C298" s="37" t="s">
        <v>8338</v>
      </c>
      <c r="D298" s="37" t="s">
        <v>8338</v>
      </c>
      <c r="E298" s="37" t="s">
        <v>9297</v>
      </c>
      <c r="F298" s="37" t="b">
        <v>0</v>
      </c>
      <c r="G298" s="37" t="str" cm="1">
        <f t="array" ref="G298">IFERROR(_xlfn.TEXTJOIN(";",TRUE,_xlfn._xlws.FILTER(J:J,I:I=E298)),"NA")</f>
        <v>NA</v>
      </c>
      <c r="I298" s="37" t="s">
        <v>9287</v>
      </c>
      <c r="J298" s="37" t="s">
        <v>8982</v>
      </c>
      <c r="K298" s="37" t="s">
        <v>324</v>
      </c>
      <c r="N298" s="37" t="str" cm="1">
        <f t="array" ref="N298">_xlfn._xlws.FILTER(R:R,P:P=J298)</f>
        <v>Supplement</v>
      </c>
    </row>
    <row r="299" spans="1:14" ht="11.1">
      <c r="A299" s="37" t="s">
        <v>9298</v>
      </c>
      <c r="B299" s="37" t="s">
        <v>8315</v>
      </c>
      <c r="C299" s="37" t="s">
        <v>8335</v>
      </c>
      <c r="D299" s="37" t="s">
        <v>8315</v>
      </c>
      <c r="E299" s="37" t="s">
        <v>9299</v>
      </c>
      <c r="F299" s="37" t="b">
        <v>0</v>
      </c>
      <c r="G299" s="37" t="str" cm="1">
        <f t="array" ref="G299">IFERROR(_xlfn.TEXTJOIN(";",TRUE,_xlfn._xlws.FILTER(J:J,I:I=E299)),"NA")</f>
        <v>NA</v>
      </c>
      <c r="I299" s="37" t="s">
        <v>9287</v>
      </c>
      <c r="J299" s="37" t="s">
        <v>8826</v>
      </c>
      <c r="K299" s="37" t="s">
        <v>324</v>
      </c>
      <c r="N299" s="37" t="str" cm="1">
        <f t="array" ref="N299">_xlfn._xlws.FILTER(R:R,P:P=J299)</f>
        <v>Vitamin</v>
      </c>
    </row>
    <row r="300" spans="1:14" ht="11.1">
      <c r="A300" s="37" t="s">
        <v>9300</v>
      </c>
      <c r="B300" s="37" t="s">
        <v>9301</v>
      </c>
      <c r="C300" s="37" t="s">
        <v>8328</v>
      </c>
      <c r="D300" s="37" t="s">
        <v>9301</v>
      </c>
      <c r="E300" s="37" t="s">
        <v>9302</v>
      </c>
      <c r="F300" s="37" t="b">
        <v>0</v>
      </c>
      <c r="G300" s="37" t="str" cm="1">
        <f t="array" ref="G300">IFERROR(_xlfn.TEXTJOIN(";",TRUE,_xlfn._xlws.FILTER(J:J,I:I=E300)),"NA")</f>
        <v>NA</v>
      </c>
      <c r="I300" s="37" t="s">
        <v>9287</v>
      </c>
      <c r="J300" s="37" t="s">
        <v>8987</v>
      </c>
      <c r="K300" s="37" t="s">
        <v>324</v>
      </c>
      <c r="N300" s="37" t="str" cm="1">
        <f t="array" ref="N300">_xlfn._xlws.FILTER(R:R,P:P=J300)</f>
        <v>Supplement</v>
      </c>
    </row>
    <row r="301" spans="1:14" ht="11.1">
      <c r="A301" s="37" t="s">
        <v>9303</v>
      </c>
      <c r="B301" s="37" t="s">
        <v>9304</v>
      </c>
      <c r="C301" s="37" t="s">
        <v>9304</v>
      </c>
      <c r="D301" s="37" t="s">
        <v>9304</v>
      </c>
      <c r="E301" s="37" t="s">
        <v>9305</v>
      </c>
      <c r="F301" s="37" t="b">
        <v>0</v>
      </c>
      <c r="G301" s="37" t="str" cm="1">
        <f t="array" ref="G301">IFERROR(_xlfn.TEXTJOIN(";",TRUE,_xlfn._xlws.FILTER(J:J,I:I=E301)),"NA")</f>
        <v>NA</v>
      </c>
      <c r="I301" s="37" t="s">
        <v>9287</v>
      </c>
      <c r="J301" s="37" t="s">
        <v>8989</v>
      </c>
      <c r="K301" s="37" t="s">
        <v>324</v>
      </c>
      <c r="N301" s="37" t="str" cm="1">
        <f t="array" ref="N301">_xlfn._xlws.FILTER(R:R,P:P=J301)</f>
        <v>Supplement</v>
      </c>
    </row>
    <row r="302" spans="1:14" ht="11.1">
      <c r="A302" s="37" t="s">
        <v>9306</v>
      </c>
      <c r="B302" s="37" t="s">
        <v>9307</v>
      </c>
      <c r="C302" s="37" t="s">
        <v>9307</v>
      </c>
      <c r="D302" s="37" t="s">
        <v>9307</v>
      </c>
      <c r="E302" s="37" t="s">
        <v>9308</v>
      </c>
      <c r="F302" s="37" t="b">
        <v>0</v>
      </c>
      <c r="G302" s="37" t="str" cm="1">
        <f t="array" ref="G302">IFERROR(_xlfn.TEXTJOIN(";",TRUE,_xlfn._xlws.FILTER(J:J,I:I=E302)),"NA")</f>
        <v>NA</v>
      </c>
      <c r="I302" s="37" t="s">
        <v>9309</v>
      </c>
      <c r="J302" s="37" t="s">
        <v>8970</v>
      </c>
      <c r="K302" s="37" t="s">
        <v>324</v>
      </c>
      <c r="N302" s="37" t="str" cm="1">
        <f t="array" ref="N302">_xlfn._xlws.FILTER(R:R,P:P=J302)</f>
        <v>Supplement</v>
      </c>
    </row>
    <row r="303" spans="1:14" ht="11.1">
      <c r="A303" s="37" t="s">
        <v>9310</v>
      </c>
      <c r="B303" s="37" t="s">
        <v>8394</v>
      </c>
      <c r="C303" s="37" t="s">
        <v>8394</v>
      </c>
      <c r="D303" s="37" t="s">
        <v>8394</v>
      </c>
      <c r="E303" s="37" t="s">
        <v>9311</v>
      </c>
      <c r="F303" s="37" t="b">
        <v>0</v>
      </c>
      <c r="G303" s="37" t="str" cm="1">
        <f t="array" ref="G303">IFERROR(_xlfn.TEXTJOIN(";",TRUE,_xlfn._xlws.FILTER(J:J,I:I=E303)),"NA")</f>
        <v>NA</v>
      </c>
      <c r="I303" s="37" t="s">
        <v>9309</v>
      </c>
      <c r="J303" s="37" t="s">
        <v>8973</v>
      </c>
      <c r="K303" s="37" t="s">
        <v>324</v>
      </c>
      <c r="N303" s="37" t="str" cm="1">
        <f t="array" ref="N303">_xlfn._xlws.FILTER(R:R,P:P=J303)</f>
        <v>Supplement</v>
      </c>
    </row>
    <row r="304" spans="1:14" ht="11.1">
      <c r="A304" s="37" t="s">
        <v>9312</v>
      </c>
      <c r="B304" s="37" t="s">
        <v>8464</v>
      </c>
      <c r="C304" s="37" t="s">
        <v>8464</v>
      </c>
      <c r="D304" s="37" t="s">
        <v>8464</v>
      </c>
      <c r="E304" s="37" t="s">
        <v>9313</v>
      </c>
      <c r="F304" s="37" t="b">
        <v>0</v>
      </c>
      <c r="G304" s="37" t="str" cm="1">
        <f t="array" ref="G304">IFERROR(_xlfn.TEXTJOIN(";",TRUE,_xlfn._xlws.FILTER(J:J,I:I=E304)),"NA")</f>
        <v>NA</v>
      </c>
      <c r="I304" s="37" t="s">
        <v>9309</v>
      </c>
      <c r="J304" s="37" t="s">
        <v>8975</v>
      </c>
      <c r="K304" s="37" t="s">
        <v>324</v>
      </c>
      <c r="N304" s="37" t="str" cm="1">
        <f t="array" ref="N304">_xlfn._xlws.FILTER(R:R,P:P=J304)</f>
        <v>Supplement</v>
      </c>
    </row>
    <row r="305" spans="1:14" ht="11.1">
      <c r="A305" s="37" t="s">
        <v>9314</v>
      </c>
      <c r="B305" s="37" t="s">
        <v>9315</v>
      </c>
      <c r="C305" s="37" t="s">
        <v>7479</v>
      </c>
      <c r="D305" s="37" t="s">
        <v>7479</v>
      </c>
      <c r="E305" s="37" t="s">
        <v>9316</v>
      </c>
      <c r="F305" s="37" t="b">
        <v>0</v>
      </c>
      <c r="G305" s="37" t="str" cm="1">
        <f t="array" ref="G305">IFERROR(_xlfn.TEXTJOIN(";",TRUE,_xlfn._xlws.FILTER(J:J,I:I=E305)),"NA")</f>
        <v>NA</v>
      </c>
      <c r="I305" s="37" t="s">
        <v>9309</v>
      </c>
      <c r="J305" s="37" t="s">
        <v>8978</v>
      </c>
      <c r="K305" s="37" t="s">
        <v>324</v>
      </c>
      <c r="N305" s="37" t="str" cm="1">
        <f t="array" ref="N305">_xlfn._xlws.FILTER(R:R,P:P=J305)</f>
        <v>Supplement</v>
      </c>
    </row>
    <row r="306" spans="1:14" ht="11.1">
      <c r="A306" s="37" t="s">
        <v>9317</v>
      </c>
      <c r="B306" s="37" t="s">
        <v>9061</v>
      </c>
      <c r="C306" s="37" t="s">
        <v>9061</v>
      </c>
      <c r="D306" s="37" t="s">
        <v>9061</v>
      </c>
      <c r="E306" s="37" t="s">
        <v>9318</v>
      </c>
      <c r="F306" s="37" t="b">
        <v>0</v>
      </c>
      <c r="G306" s="37" t="str" cm="1">
        <f t="array" ref="G306">IFERROR(_xlfn.TEXTJOIN(";",TRUE,_xlfn._xlws.FILTER(J:J,I:I=E306)),"NA")</f>
        <v>NA</v>
      </c>
      <c r="I306" s="37" t="s">
        <v>9309</v>
      </c>
      <c r="J306" s="37" t="s">
        <v>8982</v>
      </c>
      <c r="K306" s="37" t="s">
        <v>324</v>
      </c>
      <c r="N306" s="37" t="str" cm="1">
        <f t="array" ref="N306">_xlfn._xlws.FILTER(R:R,P:P=J306)</f>
        <v>Supplement</v>
      </c>
    </row>
    <row r="307" spans="1:14" ht="11.1">
      <c r="A307" s="37" t="s">
        <v>9319</v>
      </c>
      <c r="B307" s="37" t="s">
        <v>9320</v>
      </c>
      <c r="C307" s="37" t="s">
        <v>8278</v>
      </c>
      <c r="D307" s="37" t="s">
        <v>8278</v>
      </c>
      <c r="E307" s="37" t="s">
        <v>9321</v>
      </c>
      <c r="F307" s="37" t="b">
        <v>0</v>
      </c>
      <c r="G307" s="37" t="str" cm="1">
        <f t="array" ref="G307">IFERROR(_xlfn.TEXTJOIN(";",TRUE,_xlfn._xlws.FILTER(J:J,I:I=E307)),"NA")</f>
        <v>NA</v>
      </c>
      <c r="I307" s="37" t="s">
        <v>9309</v>
      </c>
      <c r="J307" s="37" t="s">
        <v>8985</v>
      </c>
      <c r="K307" s="37" t="s">
        <v>324</v>
      </c>
      <c r="N307" s="37" t="str" cm="1">
        <f t="array" ref="N307">_xlfn._xlws.FILTER(R:R,P:P=J307)</f>
        <v>Supplement</v>
      </c>
    </row>
    <row r="308" spans="1:14" ht="11.1">
      <c r="A308" s="37" t="s">
        <v>9322</v>
      </c>
      <c r="B308" s="37" t="s">
        <v>8294</v>
      </c>
      <c r="C308" s="37" t="s">
        <v>8294</v>
      </c>
      <c r="D308" s="37" t="s">
        <v>8294</v>
      </c>
      <c r="E308" s="37" t="s">
        <v>9323</v>
      </c>
      <c r="F308" s="37" t="b">
        <v>0</v>
      </c>
      <c r="G308" s="37" t="str" cm="1">
        <f t="array" ref="G308">IFERROR(_xlfn.TEXTJOIN(";",TRUE,_xlfn._xlws.FILTER(J:J,I:I=E308)),"NA")</f>
        <v>NA</v>
      </c>
      <c r="I308" s="37" t="s">
        <v>9309</v>
      </c>
      <c r="J308" s="37" t="s">
        <v>8987</v>
      </c>
      <c r="K308" s="37" t="s">
        <v>324</v>
      </c>
      <c r="N308" s="37" t="str" cm="1">
        <f t="array" ref="N308">_xlfn._xlws.FILTER(R:R,P:P=J308)</f>
        <v>Supplement</v>
      </c>
    </row>
    <row r="309" spans="1:14" ht="11.1">
      <c r="A309" s="37" t="s">
        <v>9324</v>
      </c>
      <c r="B309" s="37" t="s">
        <v>8325</v>
      </c>
      <c r="C309" s="37" t="s">
        <v>8325</v>
      </c>
      <c r="D309" s="37" t="s">
        <v>8325</v>
      </c>
      <c r="E309" s="37" t="s">
        <v>9325</v>
      </c>
      <c r="F309" s="37" t="b">
        <v>0</v>
      </c>
      <c r="G309" s="37" t="str" cm="1">
        <f t="array" ref="G309">IFERROR(_xlfn.TEXTJOIN(";",TRUE,_xlfn._xlws.FILTER(J:J,I:I=E309)),"NA")</f>
        <v>NA</v>
      </c>
      <c r="I309" s="37" t="s">
        <v>9309</v>
      </c>
      <c r="J309" s="37" t="s">
        <v>8989</v>
      </c>
      <c r="K309" s="37" t="s">
        <v>324</v>
      </c>
      <c r="N309" s="37" t="str" cm="1">
        <f t="array" ref="N309">_xlfn._xlws.FILTER(R:R,P:P=J309)</f>
        <v>Supplement</v>
      </c>
    </row>
    <row r="310" spans="1:14" ht="11.1">
      <c r="A310" s="37" t="s">
        <v>9326</v>
      </c>
      <c r="B310" s="37" t="s">
        <v>8288</v>
      </c>
      <c r="C310" s="37" t="s">
        <v>8502</v>
      </c>
      <c r="D310" s="37" t="s">
        <v>9327</v>
      </c>
      <c r="E310" s="37" t="s">
        <v>9328</v>
      </c>
      <c r="F310" s="37" t="b">
        <v>0</v>
      </c>
      <c r="G310" s="37" t="str" cm="1">
        <f t="array" ref="G310">IFERROR(_xlfn.TEXTJOIN(";",TRUE,_xlfn._xlws.FILTER(J:J,I:I=E310)),"NA")</f>
        <v>NA</v>
      </c>
      <c r="I310" s="37" t="s">
        <v>9309</v>
      </c>
      <c r="J310" s="37" t="s">
        <v>8992</v>
      </c>
      <c r="K310" s="37" t="s">
        <v>324</v>
      </c>
      <c r="N310" s="37" t="str" cm="1">
        <f t="array" ref="N310">_xlfn._xlws.FILTER(R:R,P:P=J310)</f>
        <v>Supplement</v>
      </c>
    </row>
    <row r="311" spans="1:14" ht="11.1">
      <c r="A311" s="37" t="s">
        <v>9329</v>
      </c>
      <c r="B311" s="37" t="s">
        <v>8350</v>
      </c>
      <c r="C311" s="37" t="s">
        <v>8375</v>
      </c>
      <c r="D311" s="37" t="s">
        <v>8350</v>
      </c>
      <c r="E311" s="37" t="s">
        <v>9330</v>
      </c>
      <c r="F311" s="37" t="b">
        <v>0</v>
      </c>
      <c r="G311" s="37" t="str" cm="1">
        <f t="array" ref="G311">IFERROR(_xlfn.TEXTJOIN(";",TRUE,_xlfn._xlws.FILTER(J:J,I:I=E311)),"NA")</f>
        <v>NA</v>
      </c>
      <c r="I311" s="37" t="s">
        <v>9309</v>
      </c>
      <c r="J311" s="37" t="s">
        <v>9331</v>
      </c>
      <c r="K311" s="37" t="s">
        <v>324</v>
      </c>
      <c r="N311" s="37" t="str" cm="1">
        <f t="array" ref="N311">_xlfn._xlws.FILTER(R:R,P:P=J311)</f>
        <v>Supplement</v>
      </c>
    </row>
    <row r="312" spans="1:14" ht="11.1">
      <c r="A312" s="37" t="s">
        <v>9332</v>
      </c>
      <c r="B312" s="37" t="s">
        <v>9333</v>
      </c>
      <c r="C312" s="37" t="s">
        <v>8335</v>
      </c>
      <c r="D312" s="37" t="str" cm="1">
        <f t="array" ref="D312">IFERROR(IF(G312&lt;&gt;"NA",_xlfn.TEXTJOIN(";",TRUE,_xlfn.UNIQUE(_xlfn.TEXTSPLIT(_xlfn._xlws.FILTER(N:N,I:I=E312),";",TRUE))),_xlfn.UNIQUE(_xlfn._xlws.FILTER(R:R,P:P=E312))),"NA")</f>
        <v>Antihelmintic</v>
      </c>
      <c r="E312" s="37" t="s">
        <v>9146</v>
      </c>
      <c r="F312" s="37" t="b">
        <v>1</v>
      </c>
      <c r="G312" s="37" t="str" cm="1">
        <f t="array" ref="G312">IFERROR(_xlfn.TEXTJOIN(";",TRUE,_xlfn._xlws.FILTER(J:J,I:I=E312)),"NA")</f>
        <v>albendazole</v>
      </c>
      <c r="I312" s="37" t="s">
        <v>9309</v>
      </c>
      <c r="J312" s="37" t="s">
        <v>8826</v>
      </c>
      <c r="K312" s="37" t="s">
        <v>324</v>
      </c>
      <c r="N312" s="37" t="str" cm="1">
        <f t="array" ref="N312">_xlfn._xlws.FILTER(R:R,P:P=J312)</f>
        <v>Vitamin</v>
      </c>
    </row>
    <row r="313" spans="1:14" ht="11.1">
      <c r="A313" s="37" t="s">
        <v>9334</v>
      </c>
      <c r="B313" s="37" t="s">
        <v>9335</v>
      </c>
      <c r="C313" s="37" t="s">
        <v>9065</v>
      </c>
      <c r="D313" s="37" t="str" cm="1">
        <f t="array" ref="D313">IFERROR(IF(G313&lt;&gt;"NA",_xlfn.TEXTJOIN(";",TRUE,_xlfn.UNIQUE(_xlfn.TEXTSPLIT(_xlfn._xlws.FILTER(N:N,I:I=E313),";",TRUE))),_xlfn.UNIQUE(_xlfn._xlws.FILTER(R:R,P:P=E313))),"NA")</f>
        <v>Insecticide</v>
      </c>
      <c r="E313" s="37" t="s">
        <v>8580</v>
      </c>
      <c r="F313" s="37" t="b">
        <v>1</v>
      </c>
      <c r="G313" s="37" t="str" cm="1">
        <f t="array" ref="G313">IFERROR(_xlfn.TEXTJOIN(";",TRUE,_xlfn._xlws.FILTER(J:J,I:I=E313)),"NA")</f>
        <v>deltamethrin</v>
      </c>
      <c r="I313" s="37" t="s">
        <v>9336</v>
      </c>
      <c r="J313" s="37" t="s">
        <v>8187</v>
      </c>
      <c r="K313" s="37" t="s">
        <v>324</v>
      </c>
      <c r="N313" s="37" t="str" cm="1">
        <f t="array" ref="N313">_xlfn._xlws.FILTER(R:R,P:P=J313)</f>
        <v>Supplement</v>
      </c>
    </row>
    <row r="314" spans="1:14" ht="11.1">
      <c r="A314" s="37" t="s">
        <v>9337</v>
      </c>
      <c r="B314" s="37" t="s">
        <v>9338</v>
      </c>
      <c r="C314" s="37" t="s">
        <v>8335</v>
      </c>
      <c r="D314" s="37" t="str" cm="1">
        <f t="array" ref="D314">IFERROR(IF(G314&lt;&gt;"NA",_xlfn.TEXTJOIN(";",TRUE,_xlfn.UNIQUE(_xlfn.TEXTSPLIT(_xlfn._xlws.FILTER(N:N,I:I=E314),";",TRUE))),_xlfn.UNIQUE(_xlfn._xlws.FILTER(R:R,P:P=E314))),"NA")</f>
        <v>Antihelmintic</v>
      </c>
      <c r="E314" s="37" t="s">
        <v>9148</v>
      </c>
      <c r="F314" s="37" t="b">
        <v>1</v>
      </c>
      <c r="G314" s="37" t="str" cm="1">
        <f t="array" ref="G314">IFERROR(_xlfn.TEXTJOIN(";",TRUE,_xlfn._xlws.FILTER(J:J,I:I=E314)),"NA")</f>
        <v>albendazole</v>
      </c>
      <c r="I314" s="37" t="s">
        <v>9339</v>
      </c>
      <c r="J314" s="37" t="s">
        <v>8331</v>
      </c>
      <c r="K314" s="37" t="s">
        <v>324</v>
      </c>
      <c r="N314" s="37" t="str" cm="1">
        <f t="array" ref="N314">_xlfn._xlws.FILTER(R:R,P:P=J314)</f>
        <v>Acaricide</v>
      </c>
    </row>
    <row r="315" spans="1:14" ht="11.1">
      <c r="A315" s="37" t="s">
        <v>9340</v>
      </c>
      <c r="B315" s="37" t="s">
        <v>9341</v>
      </c>
      <c r="C315" s="37" t="s">
        <v>8278</v>
      </c>
      <c r="D315" s="37" t="str" cm="1">
        <f t="array" ref="D315">IFERROR(IF(G315&lt;&gt;"NA",_xlfn.TEXTJOIN(";",TRUE,_xlfn.UNIQUE(_xlfn.TEXTSPLIT(_xlfn._xlws.FILTER(N:N,I:I=E315),";",TRUE))),_xlfn.UNIQUE(_xlfn._xlws.FILTER(R:R,P:P=E315))),"NA")</f>
        <v>Herbicide</v>
      </c>
      <c r="E315" s="37" t="s">
        <v>8707</v>
      </c>
      <c r="F315" s="37" t="b">
        <v>1</v>
      </c>
      <c r="G315" s="37" t="str" cm="1">
        <f t="array" ref="G315">IFERROR(_xlfn.TEXTJOIN(";",TRUE,_xlfn._xlws.FILTER(J:J,I:I=E315)),"NA")</f>
        <v>imazethapyr</v>
      </c>
    </row>
    <row r="316" spans="1:14" ht="11.1">
      <c r="A316" s="37" t="s">
        <v>9342</v>
      </c>
      <c r="B316" s="37" t="s">
        <v>9343</v>
      </c>
      <c r="C316" s="37" t="s">
        <v>7479</v>
      </c>
      <c r="D316" s="37" t="str" cm="1">
        <f t="array" ref="D316">IFERROR(IF(G316&lt;&gt;"NA",_xlfn.TEXTJOIN(";",TRUE,_xlfn.UNIQUE(_xlfn.TEXTSPLIT(_xlfn._xlws.FILTER(N:N,I:I=E316),";",TRUE))),_xlfn.UNIQUE(_xlfn._xlws.FILTER(R:R,P:P=E316))),"NA")</f>
        <v>Fungicide</v>
      </c>
      <c r="E316" s="37" t="s">
        <v>8487</v>
      </c>
      <c r="F316" s="37" t="b">
        <v>1</v>
      </c>
      <c r="G316" s="37" t="str" cm="1">
        <f t="array" ref="G316">IFERROR(_xlfn.TEXTJOIN(";",TRUE,_xlfn._xlws.FILTER(J:J,I:I=E316)),"NA")</f>
        <v>carboxin;tetramethylthiuram disulfide</v>
      </c>
    </row>
    <row r="317" spans="1:14" ht="11.1">
      <c r="A317" s="37" t="s">
        <v>9344</v>
      </c>
      <c r="B317" s="37" t="s">
        <v>9345</v>
      </c>
      <c r="C317" s="37" t="s">
        <v>8294</v>
      </c>
      <c r="D317" s="37" t="str" cm="1">
        <f t="array" ref="D317">IFERROR(IF(G317&lt;&gt;"NA",_xlfn.TEXTJOIN(";",TRUE,_xlfn.UNIQUE(_xlfn.TEXTSPLIT(_xlfn._xlws.FILTER(N:N,I:I=E317),";",TRUE))),_xlfn.UNIQUE(_xlfn._xlws.FILTER(R:R,P:P=E317))),"NA")</f>
        <v>Insecticide</v>
      </c>
      <c r="E317" s="37" t="s">
        <v>8639</v>
      </c>
      <c r="F317" s="37" t="b">
        <v>1</v>
      </c>
      <c r="G317" s="37" t="str" cm="1">
        <f t="array" ref="G317">IFERROR(_xlfn.TEXTJOIN(";",TRUE,_xlfn._xlws.FILTER(J:J,I:I=E317)),"NA")</f>
        <v>gamma cyhalothrin;imidacloprid</v>
      </c>
    </row>
    <row r="318" spans="1:14" ht="11.1">
      <c r="A318" s="37" t="s">
        <v>9346</v>
      </c>
      <c r="B318" s="37" t="s">
        <v>8288</v>
      </c>
      <c r="C318" s="37" t="s">
        <v>8294</v>
      </c>
      <c r="D318" s="37" t="str" cm="1">
        <f t="array" ref="D318">IFERROR(IF(G318&lt;&gt;"NA",_xlfn.TEXTJOIN(";",TRUE,_xlfn.UNIQUE(_xlfn.TEXTSPLIT(_xlfn._xlws.FILTER(N:N,I:I=E318),";",TRUE))),_xlfn.UNIQUE(_xlfn._xlws.FILTER(R:R,P:P=E318))),"NA")</f>
        <v>Insecticide</v>
      </c>
      <c r="E318" s="37" t="s">
        <v>8482</v>
      </c>
      <c r="F318" s="37" t="b">
        <v>1</v>
      </c>
      <c r="G318" s="37" t="str" cm="1">
        <f t="array" ref="G318">IFERROR(_xlfn.TEXTJOIN(";",TRUE,_xlfn._xlws.FILTER(J:J,I:I=E318)),"NA")</f>
        <v>carbofuran</v>
      </c>
    </row>
    <row r="319" spans="1:14" ht="11.1">
      <c r="A319" s="37" t="s">
        <v>9347</v>
      </c>
      <c r="B319" s="37" t="s">
        <v>9348</v>
      </c>
      <c r="C319" s="37" t="s">
        <v>8278</v>
      </c>
      <c r="D319" s="37" t="str" cm="1">
        <f t="array" ref="D319">IFERROR(IF(G319&lt;&gt;"NA",_xlfn.TEXTJOIN(";",TRUE,_xlfn.UNIQUE(_xlfn.TEXTSPLIT(_xlfn._xlws.FILTER(N:N,I:I=E319),";",TRUE))),_xlfn.UNIQUE(_xlfn._xlws.FILTER(R:R,P:P=E319))),"NA")</f>
        <v>Herbicide</v>
      </c>
      <c r="E319" s="37" t="s">
        <v>9182</v>
      </c>
      <c r="F319" s="37" t="b">
        <v>1</v>
      </c>
      <c r="G319" s="37" t="str" cm="1">
        <f t="array" ref="G319">IFERROR(_xlfn.TEXTJOIN(";",TRUE,_xlfn._xlws.FILTER(J:J,I:I=E319)),"NA")</f>
        <v>atrazine</v>
      </c>
    </row>
    <row r="320" spans="1:14" ht="15" customHeight="1">
      <c r="A320" s="37" t="s">
        <v>9349</v>
      </c>
      <c r="B320" s="37" t="s">
        <v>9301</v>
      </c>
      <c r="C320" s="37" t="s">
        <v>8328</v>
      </c>
      <c r="D320" s="37" t="str" cm="1">
        <f t="array" ref="D320">IFERROR(IF(G320&lt;&gt;"NA",_xlfn.TEXTJOIN(";",TRUE,_xlfn.UNIQUE(_xlfn.TEXTSPLIT(_xlfn._xlws.FILTER(N:N,I:I=E320),";",TRUE))),_xlfn.UNIQUE(_xlfn._xlws.FILTER(R:R,P:P=E320))),"NA")</f>
        <v>Anthelmintic</v>
      </c>
      <c r="E320" s="37" t="s">
        <v>9217</v>
      </c>
      <c r="F320" s="37" t="b">
        <v>1</v>
      </c>
      <c r="G320" s="37" t="str" cm="1">
        <f t="array" ref="G320">IFERROR(_xlfn.TEXTJOIN(";",TRUE,_xlfn._xlws.FILTER(J:J,I:I=E320)),"NA")</f>
        <v>doramectin</v>
      </c>
    </row>
  </sheetData>
  <autoFilter ref="B1:G1092" xr:uid="{00000000-0001-0000-0300-000000000000}">
    <sortState xmlns:xlrd2="http://schemas.microsoft.com/office/spreadsheetml/2017/richdata2" ref="B2:G1049">
      <sortCondition ref="E1:E1091"/>
    </sortState>
  </autoFilter>
  <sortState xmlns:xlrd2="http://schemas.microsoft.com/office/spreadsheetml/2017/richdata2" ref="R120:R139">
    <sortCondition ref="R120:R139"/>
  </sortState>
  <phoneticPr fontId="15" type="noConversion"/>
  <conditionalFormatting sqref="A1:A1048576">
    <cfRule type="expression" dxfId="64" priority="1">
      <formula>COUNTIF(A:A,A1)&gt;1</formula>
    </cfRule>
  </conditionalFormatting>
  <conditionalFormatting sqref="E1:E1048576">
    <cfRule type="expression" dxfId="63" priority="7">
      <formula>COUNTIF(E:E,E1)&gt;1</formula>
    </cfRule>
  </conditionalFormatting>
  <conditionalFormatting sqref="G1:G1048576">
    <cfRule type="expression" dxfId="62" priority="2">
      <formula>AND(G1="NA",F1=TRUE)</formula>
    </cfRule>
  </conditionalFormatting>
  <conditionalFormatting sqref="I1:I201 I203:I205 I209:I232 I235:I274 I276:I289 I291:I1048576">
    <cfRule type="expression" dxfId="61" priority="6">
      <formula>IFERROR(MATCH(I1,E:E,0)&lt;0,TRUE)</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F78"/>
  <sheetViews>
    <sheetView workbookViewId="0">
      <selection activeCell="N38" sqref="N38"/>
    </sheetView>
  </sheetViews>
  <sheetFormatPr defaultColWidth="10.85546875" defaultRowHeight="15"/>
  <cols>
    <col min="1" max="6" width="9" style="37"/>
  </cols>
  <sheetData>
    <row r="1" spans="1:6">
      <c r="A1" s="36" t="s">
        <v>29</v>
      </c>
      <c r="B1" s="36" t="s">
        <v>33</v>
      </c>
      <c r="C1" s="36" t="s">
        <v>9350</v>
      </c>
      <c r="D1" s="36" t="s">
        <v>9351</v>
      </c>
      <c r="E1" s="36" t="s">
        <v>9352</v>
      </c>
      <c r="F1" s="36" t="s">
        <v>9353</v>
      </c>
    </row>
    <row r="2" spans="1:6">
      <c r="A2" s="37" t="s">
        <v>9354</v>
      </c>
      <c r="B2" s="37" t="s">
        <v>9355</v>
      </c>
      <c r="C2" s="37">
        <v>18.96003151</v>
      </c>
      <c r="D2" s="37">
        <v>37.095138550000001</v>
      </c>
      <c r="E2" s="37">
        <v>-8.6738681799999995</v>
      </c>
      <c r="F2" s="37">
        <v>11.98891068</v>
      </c>
    </row>
    <row r="3" spans="1:6">
      <c r="A3" s="37" t="s">
        <v>9356</v>
      </c>
      <c r="B3" s="37" t="s">
        <v>9357</v>
      </c>
      <c r="C3" s="37">
        <v>-18.042081830000001</v>
      </c>
      <c r="D3" s="37">
        <v>-4.3725910199999998</v>
      </c>
      <c r="E3" s="37">
        <v>11.668473240000001</v>
      </c>
      <c r="F3" s="37">
        <v>24.08211708</v>
      </c>
    </row>
    <row r="4" spans="1:6">
      <c r="A4" s="37" t="s">
        <v>9358</v>
      </c>
      <c r="B4" s="37" t="s">
        <v>9359</v>
      </c>
      <c r="C4" s="37">
        <v>-21.780100000000001</v>
      </c>
      <c r="D4" s="37">
        <v>-55.949399999999997</v>
      </c>
      <c r="E4" s="37">
        <v>-53.641399999999997</v>
      </c>
      <c r="F4" s="37">
        <v>-74.224500000000006</v>
      </c>
    </row>
    <row r="5" spans="1:6">
      <c r="A5" s="37" t="s">
        <v>9360</v>
      </c>
      <c r="B5" s="37" t="s">
        <v>9361</v>
      </c>
      <c r="C5" s="37">
        <v>6.2351398500000004</v>
      </c>
      <c r="D5" s="37">
        <v>12.418351169999999</v>
      </c>
      <c r="E5" s="37">
        <v>0.77457398</v>
      </c>
      <c r="F5" s="37">
        <v>3.8517010200000001</v>
      </c>
    </row>
    <row r="6" spans="1:6">
      <c r="A6" s="37" t="s">
        <v>9362</v>
      </c>
      <c r="B6" s="37" t="s">
        <v>9363</v>
      </c>
      <c r="C6" s="37">
        <v>-9.6796000000000006</v>
      </c>
      <c r="D6" s="37">
        <v>-22.8962</v>
      </c>
      <c r="E6" s="37">
        <v>-57.4983</v>
      </c>
      <c r="F6" s="37">
        <v>-69.291300000000007</v>
      </c>
    </row>
    <row r="7" spans="1:6">
      <c r="A7" s="37" t="s">
        <v>9364</v>
      </c>
      <c r="B7" s="37" t="s">
        <v>9365</v>
      </c>
      <c r="C7" s="37">
        <v>-26.907379150000001</v>
      </c>
      <c r="D7" s="37">
        <v>-17.780809399999999</v>
      </c>
      <c r="E7" s="37">
        <v>19.999534610000001</v>
      </c>
      <c r="F7" s="37">
        <v>29.36831093</v>
      </c>
    </row>
    <row r="8" spans="1:6">
      <c r="A8" s="37" t="s">
        <v>9366</v>
      </c>
      <c r="B8" s="37" t="s">
        <v>9367</v>
      </c>
      <c r="C8" s="37">
        <v>-4.3903999999999996</v>
      </c>
      <c r="D8" s="37">
        <v>-33.75</v>
      </c>
      <c r="E8" s="37">
        <v>-34.793100000000003</v>
      </c>
      <c r="F8" s="37">
        <v>-73.981999999999999</v>
      </c>
    </row>
    <row r="9" spans="1:6">
      <c r="A9" s="37" t="s">
        <v>9368</v>
      </c>
      <c r="B9" s="37" t="s">
        <v>9369</v>
      </c>
      <c r="C9" s="37">
        <v>9.4011077899999993</v>
      </c>
      <c r="D9" s="37">
        <v>15.082592010000001</v>
      </c>
      <c r="E9" s="37">
        <v>-5.51891804</v>
      </c>
      <c r="F9" s="37">
        <v>2.40540004</v>
      </c>
    </row>
    <row r="10" spans="1:6">
      <c r="A10" s="37" t="s">
        <v>9370</v>
      </c>
      <c r="B10" s="37" t="s">
        <v>9371</v>
      </c>
      <c r="C10" s="37">
        <v>-4.4700012200000003</v>
      </c>
      <c r="D10" s="37">
        <v>-2.3098225600000002</v>
      </c>
      <c r="E10" s="37">
        <v>29.000345230000001</v>
      </c>
      <c r="F10" s="37">
        <v>30.85022545</v>
      </c>
    </row>
    <row r="11" spans="1:6">
      <c r="A11" s="37" t="s">
        <v>9372</v>
      </c>
      <c r="B11" s="37" t="s">
        <v>9373</v>
      </c>
      <c r="C11" s="37">
        <v>14.801804539999999</v>
      </c>
      <c r="D11" s="37">
        <v>17.205415729999999</v>
      </c>
      <c r="E11" s="37">
        <v>-25.361803049999999</v>
      </c>
      <c r="F11" s="37">
        <v>-22.656805039999998</v>
      </c>
    </row>
    <row r="12" spans="1:6">
      <c r="A12" s="37" t="s">
        <v>9374</v>
      </c>
      <c r="B12" s="37" t="s">
        <v>9375</v>
      </c>
      <c r="C12" s="37">
        <v>1.6522671</v>
      </c>
      <c r="D12" s="37">
        <v>13.07739067</v>
      </c>
      <c r="E12" s="37">
        <v>8.4994545000000006</v>
      </c>
      <c r="F12" s="37">
        <v>16.191045760000002</v>
      </c>
    </row>
    <row r="13" spans="1:6">
      <c r="A13" s="37" t="s">
        <v>9376</v>
      </c>
      <c r="B13" s="37" t="s">
        <v>9377</v>
      </c>
      <c r="C13" s="37">
        <v>2.2205150100000002</v>
      </c>
      <c r="D13" s="37">
        <v>11.00757027</v>
      </c>
      <c r="E13" s="37">
        <v>14.417740820000001</v>
      </c>
      <c r="F13" s="37">
        <v>27.46342087</v>
      </c>
    </row>
    <row r="14" spans="1:6">
      <c r="A14" s="37" t="s">
        <v>9378</v>
      </c>
      <c r="B14" s="37" t="s">
        <v>9379</v>
      </c>
      <c r="C14" s="37">
        <v>7.4410691299999998</v>
      </c>
      <c r="D14" s="37">
        <v>23.450370790000001</v>
      </c>
      <c r="E14" s="37">
        <v>13.47347546</v>
      </c>
      <c r="F14" s="37">
        <v>24.002685549999999</v>
      </c>
    </row>
    <row r="15" spans="1:6">
      <c r="A15" s="37" t="s">
        <v>9380</v>
      </c>
      <c r="B15" s="37" t="s">
        <v>9381</v>
      </c>
      <c r="C15" s="37">
        <v>-17.508600000000001</v>
      </c>
      <c r="D15" s="37">
        <v>-56.284700000000001</v>
      </c>
      <c r="E15" s="37">
        <v>-66.417199999999994</v>
      </c>
      <c r="F15" s="37">
        <v>-75.833699999999993</v>
      </c>
    </row>
    <row r="16" spans="1:6">
      <c r="A16" s="37" t="s">
        <v>9382</v>
      </c>
      <c r="B16" s="37" t="s">
        <v>9383</v>
      </c>
      <c r="C16" s="37">
        <v>0.81530000000000002</v>
      </c>
      <c r="D16" s="37">
        <v>12.4483</v>
      </c>
      <c r="E16" s="37">
        <v>-66.873099999999994</v>
      </c>
      <c r="F16" s="37">
        <v>-81.731200000000001</v>
      </c>
    </row>
    <row r="17" spans="1:6">
      <c r="A17" s="37" t="s">
        <v>9384</v>
      </c>
      <c r="B17" s="37" t="s">
        <v>9385</v>
      </c>
      <c r="C17" s="37">
        <v>-12.422639849999999</v>
      </c>
      <c r="D17" s="37">
        <v>-11.36486053</v>
      </c>
      <c r="E17" s="37">
        <v>43.228748320000001</v>
      </c>
      <c r="F17" s="37">
        <v>44.540973659999999</v>
      </c>
    </row>
    <row r="18" spans="1:6">
      <c r="A18" s="37" t="s">
        <v>9386</v>
      </c>
      <c r="B18" s="37" t="s">
        <v>9387</v>
      </c>
      <c r="C18" s="37">
        <v>-13.45567608</v>
      </c>
      <c r="D18" s="37">
        <v>5.3860979100000002</v>
      </c>
      <c r="E18" s="37">
        <v>12.206628800000001</v>
      </c>
      <c r="F18" s="37">
        <v>31.305723189999998</v>
      </c>
    </row>
    <row r="19" spans="1:6">
      <c r="A19" s="37" t="s">
        <v>9388</v>
      </c>
      <c r="B19" s="37" t="s">
        <v>3278</v>
      </c>
      <c r="C19" s="37">
        <v>5.4980000000000002</v>
      </c>
      <c r="D19" s="37">
        <v>11.2164</v>
      </c>
      <c r="E19" s="37">
        <v>-82.965100000000007</v>
      </c>
      <c r="F19" s="37">
        <v>-87.083799999999997</v>
      </c>
    </row>
    <row r="20" spans="1:6">
      <c r="A20" s="37" t="s">
        <v>9389</v>
      </c>
      <c r="B20" s="37" t="s">
        <v>9390</v>
      </c>
      <c r="C20" s="37">
        <v>19.828199999999999</v>
      </c>
      <c r="D20" s="37">
        <v>23.265999999999998</v>
      </c>
      <c r="E20" s="37">
        <v>-74.129900000000006</v>
      </c>
      <c r="F20" s="37">
        <v>-84.974100000000007</v>
      </c>
    </row>
    <row r="21" spans="1:6">
      <c r="A21" s="37" t="s">
        <v>9391</v>
      </c>
      <c r="B21" s="37" t="s">
        <v>9392</v>
      </c>
      <c r="C21" s="37">
        <v>10.9524107</v>
      </c>
      <c r="D21" s="37">
        <v>12.70677757</v>
      </c>
      <c r="E21" s="37">
        <v>41.760452270000002</v>
      </c>
      <c r="F21" s="37">
        <v>43.417640689999999</v>
      </c>
    </row>
    <row r="22" spans="1:6">
      <c r="A22" s="37" t="s">
        <v>9393</v>
      </c>
      <c r="B22" s="37" t="s">
        <v>9394</v>
      </c>
      <c r="C22" s="37">
        <v>17.543399999999998</v>
      </c>
      <c r="D22" s="37">
        <v>19.996200000000002</v>
      </c>
      <c r="E22" s="37">
        <v>-68.769599999999997</v>
      </c>
      <c r="F22" s="37">
        <v>-72.034199999999998</v>
      </c>
    </row>
    <row r="23" spans="1:6">
      <c r="A23" s="37" t="s">
        <v>9395</v>
      </c>
      <c r="B23" s="37" t="s">
        <v>9396</v>
      </c>
      <c r="C23" s="37">
        <v>-5.03066397</v>
      </c>
      <c r="D23" s="37">
        <v>3.7030820800000002</v>
      </c>
      <c r="E23" s="37">
        <v>11.200858119999999</v>
      </c>
      <c r="F23" s="37">
        <v>18.649999619999999</v>
      </c>
    </row>
    <row r="24" spans="1:6">
      <c r="A24" s="37" t="s">
        <v>9397</v>
      </c>
      <c r="B24" s="37" t="s">
        <v>9398</v>
      </c>
      <c r="C24" s="37">
        <v>0.7893</v>
      </c>
      <c r="D24" s="37">
        <v>-4.9988000000000001</v>
      </c>
      <c r="E24" s="37">
        <v>-75.209400000000002</v>
      </c>
      <c r="F24" s="37">
        <v>-81.078999999999994</v>
      </c>
    </row>
    <row r="25" spans="1:6">
      <c r="A25" s="37" t="s">
        <v>9399</v>
      </c>
      <c r="B25" s="37" t="s">
        <v>9400</v>
      </c>
      <c r="C25" s="37">
        <v>21.72538948</v>
      </c>
      <c r="D25" s="37">
        <v>31.667917249999999</v>
      </c>
      <c r="E25" s="37">
        <v>24.69809914</v>
      </c>
      <c r="F25" s="37">
        <v>36.24874878</v>
      </c>
    </row>
    <row r="26" spans="1:6">
      <c r="A26" s="37" t="s">
        <v>9401</v>
      </c>
      <c r="B26" s="37" t="s">
        <v>9402</v>
      </c>
      <c r="C26" s="37">
        <v>13.148300000000001</v>
      </c>
      <c r="D26" s="37">
        <v>14.448399999999999</v>
      </c>
      <c r="E26" s="37">
        <v>-87.692999999999998</v>
      </c>
      <c r="F26" s="37">
        <v>-90.120500000000007</v>
      </c>
    </row>
    <row r="27" spans="1:6">
      <c r="A27" s="37" t="s">
        <v>9403</v>
      </c>
      <c r="B27" s="37" t="s">
        <v>9404</v>
      </c>
      <c r="C27" s="37">
        <v>-1.4676389700000001</v>
      </c>
      <c r="D27" s="37">
        <v>3.7887499299999998</v>
      </c>
      <c r="E27" s="37">
        <v>5.6164412500000003</v>
      </c>
      <c r="F27" s="37">
        <v>11.33743668</v>
      </c>
    </row>
    <row r="28" spans="1:6">
      <c r="A28" s="37" t="s">
        <v>9405</v>
      </c>
      <c r="B28" s="37" t="s">
        <v>9406</v>
      </c>
      <c r="C28" s="37">
        <v>12.35698223</v>
      </c>
      <c r="D28" s="37">
        <v>18.006713869999999</v>
      </c>
      <c r="E28" s="37">
        <v>36.438766479999998</v>
      </c>
      <c r="F28" s="37">
        <v>43.137638090000003</v>
      </c>
    </row>
    <row r="29" spans="1:6">
      <c r="A29" s="37" t="s">
        <v>9407</v>
      </c>
      <c r="B29" s="37" t="s">
        <v>9408</v>
      </c>
      <c r="C29" s="37">
        <v>3.39882302</v>
      </c>
      <c r="D29" s="37">
        <v>14.8454771</v>
      </c>
      <c r="E29" s="37">
        <v>33.001537319999997</v>
      </c>
      <c r="F29" s="37">
        <v>47.958229060000001</v>
      </c>
    </row>
    <row r="30" spans="1:6">
      <c r="A30" s="37" t="s">
        <v>9409</v>
      </c>
      <c r="B30" s="37" t="s">
        <v>9410</v>
      </c>
      <c r="C30" s="37">
        <v>-3.9906950000000001</v>
      </c>
      <c r="D30" s="37">
        <v>2.3156444999999999</v>
      </c>
      <c r="E30" s="37">
        <v>8.6990280200000001</v>
      </c>
      <c r="F30" s="37">
        <v>14.502346040000001</v>
      </c>
    </row>
    <row r="31" spans="1:6">
      <c r="A31" s="37" t="s">
        <v>9411</v>
      </c>
      <c r="B31" s="37" t="s">
        <v>9412</v>
      </c>
      <c r="C31" s="37">
        <v>13.0646553</v>
      </c>
      <c r="D31" s="37">
        <v>13.82688999</v>
      </c>
      <c r="E31" s="37">
        <v>-16.817361829999999</v>
      </c>
      <c r="F31" s="37">
        <v>-13.790927890000001</v>
      </c>
    </row>
    <row r="32" spans="1:6">
      <c r="A32" s="37" t="s">
        <v>9413</v>
      </c>
      <c r="B32" s="37" t="s">
        <v>9414</v>
      </c>
      <c r="C32" s="37">
        <v>4.7387509300000001</v>
      </c>
      <c r="D32" s="37">
        <v>11.17329979</v>
      </c>
      <c r="E32" s="37">
        <v>-3.2554190200000002</v>
      </c>
      <c r="F32" s="37">
        <v>1.19176996</v>
      </c>
    </row>
    <row r="33" spans="1:6">
      <c r="A33" s="37" t="s">
        <v>9415</v>
      </c>
      <c r="B33" s="37" t="s">
        <v>9416</v>
      </c>
      <c r="C33" s="37">
        <v>15.8675</v>
      </c>
      <c r="D33" s="37">
        <v>16.603899999999999</v>
      </c>
      <c r="E33" s="37">
        <v>-61.651000000000003</v>
      </c>
      <c r="F33" s="37">
        <v>-61.040799999999997</v>
      </c>
    </row>
    <row r="34" spans="1:6">
      <c r="A34" s="37" t="s">
        <v>9417</v>
      </c>
      <c r="B34" s="37" t="s">
        <v>9418</v>
      </c>
      <c r="C34" s="37">
        <v>13.6341</v>
      </c>
      <c r="D34" s="37">
        <v>17.82</v>
      </c>
      <c r="E34" s="37">
        <v>-89.224800000000002</v>
      </c>
      <c r="F34" s="37">
        <v>-92.236900000000006</v>
      </c>
    </row>
    <row r="35" spans="1:6">
      <c r="A35" s="37" t="s">
        <v>9419</v>
      </c>
      <c r="B35" s="37" t="s">
        <v>9420</v>
      </c>
      <c r="C35" s="37">
        <v>7.1935529699999998</v>
      </c>
      <c r="D35" s="37">
        <v>12.69151688</v>
      </c>
      <c r="E35" s="37">
        <v>-15.076250079999999</v>
      </c>
      <c r="F35" s="37">
        <v>-7.6410708400000003</v>
      </c>
    </row>
    <row r="36" spans="1:6">
      <c r="A36" s="37" t="s">
        <v>9421</v>
      </c>
      <c r="B36" s="37" t="s">
        <v>9422</v>
      </c>
      <c r="C36" s="37">
        <v>10.864306450000001</v>
      </c>
      <c r="D36" s="37">
        <v>12.685440059999999</v>
      </c>
      <c r="E36" s="37">
        <v>-16.714891430000002</v>
      </c>
      <c r="F36" s="37">
        <v>-13.636520389999999</v>
      </c>
    </row>
    <row r="37" spans="1:6">
      <c r="A37" s="37" t="s">
        <v>9423</v>
      </c>
      <c r="B37" s="37" t="s">
        <v>9424</v>
      </c>
      <c r="C37" s="37">
        <v>18.021699999999999</v>
      </c>
      <c r="D37" s="37">
        <v>19.933299999999999</v>
      </c>
      <c r="E37" s="37">
        <v>-71.862799999999993</v>
      </c>
      <c r="F37" s="37">
        <v>-74.478200000000001</v>
      </c>
    </row>
    <row r="38" spans="1:6">
      <c r="A38" s="37" t="s">
        <v>9425</v>
      </c>
      <c r="B38" s="37" t="s">
        <v>9426</v>
      </c>
      <c r="C38" s="37">
        <v>12.982200000000001</v>
      </c>
      <c r="D38" s="37">
        <v>16.497</v>
      </c>
      <c r="E38" s="37">
        <v>-83.148499999999999</v>
      </c>
      <c r="F38" s="37">
        <v>-89.3506</v>
      </c>
    </row>
    <row r="39" spans="1:6">
      <c r="A39" s="37" t="s">
        <v>32</v>
      </c>
      <c r="B39" s="37" t="s">
        <v>36</v>
      </c>
      <c r="C39" s="37">
        <v>4.3618068699999997</v>
      </c>
      <c r="D39" s="37">
        <v>10.73663998</v>
      </c>
      <c r="E39" s="37">
        <v>-8.5993022900000007</v>
      </c>
      <c r="F39" s="37">
        <v>-2.4948968900000001</v>
      </c>
    </row>
    <row r="40" spans="1:6">
      <c r="A40" s="37" t="s">
        <v>9427</v>
      </c>
      <c r="B40" s="37" t="s">
        <v>35</v>
      </c>
      <c r="C40" s="37">
        <v>-4.7204170200000002</v>
      </c>
      <c r="D40" s="37">
        <v>5.0611658100000003</v>
      </c>
      <c r="E40" s="37">
        <v>33.909587860000002</v>
      </c>
      <c r="F40" s="37">
        <v>41.92621613</v>
      </c>
    </row>
    <row r="41" spans="1:6">
      <c r="A41" s="37" t="s">
        <v>9428</v>
      </c>
      <c r="B41" s="37" t="s">
        <v>9429</v>
      </c>
      <c r="C41" s="37">
        <v>-30.675575259999999</v>
      </c>
      <c r="D41" s="37">
        <v>-28.570800779999999</v>
      </c>
      <c r="E41" s="37">
        <v>27.011230470000001</v>
      </c>
      <c r="F41" s="37">
        <v>29.455709460000001</v>
      </c>
    </row>
    <row r="42" spans="1:6">
      <c r="A42" s="37" t="s">
        <v>9430</v>
      </c>
      <c r="B42" s="37" t="s">
        <v>9431</v>
      </c>
      <c r="C42" s="37">
        <v>4.3529157600000001</v>
      </c>
      <c r="D42" s="37">
        <v>8.5517902400000008</v>
      </c>
      <c r="E42" s="37">
        <v>-11.48569489</v>
      </c>
      <c r="F42" s="37">
        <v>-7.3651127799999996</v>
      </c>
    </row>
    <row r="43" spans="1:6">
      <c r="A43" s="37" t="s">
        <v>9432</v>
      </c>
      <c r="B43" s="37" t="s">
        <v>9433</v>
      </c>
      <c r="C43" s="37">
        <v>19.508172989999998</v>
      </c>
      <c r="D43" s="37">
        <v>33.165416720000003</v>
      </c>
      <c r="E43" s="37">
        <v>9.3917369799999992</v>
      </c>
      <c r="F43" s="37">
        <v>25.148471829999998</v>
      </c>
    </row>
    <row r="44" spans="1:6">
      <c r="A44" s="37" t="s">
        <v>9434</v>
      </c>
      <c r="B44" s="37" t="s">
        <v>9435</v>
      </c>
      <c r="C44" s="37">
        <v>-25.606250760000002</v>
      </c>
      <c r="D44" s="37">
        <v>-11.94874954</v>
      </c>
      <c r="E44" s="37">
        <v>43.188194269999997</v>
      </c>
      <c r="F44" s="37">
        <v>50.486526490000003</v>
      </c>
    </row>
    <row r="45" spans="1:6">
      <c r="A45" s="37" t="s">
        <v>9436</v>
      </c>
      <c r="B45" s="37" t="s">
        <v>9437</v>
      </c>
      <c r="C45" s="37">
        <v>-17.12721062</v>
      </c>
      <c r="D45" s="37">
        <v>-9.3637962300000002</v>
      </c>
      <c r="E45" s="37">
        <v>32.671524050000002</v>
      </c>
      <c r="F45" s="37">
        <v>35.915046689999997</v>
      </c>
    </row>
    <row r="46" spans="1:6">
      <c r="A46" s="37" t="s">
        <v>9438</v>
      </c>
      <c r="B46" s="37" t="s">
        <v>9439</v>
      </c>
      <c r="C46" s="37">
        <v>10.15951061</v>
      </c>
      <c r="D46" s="37">
        <v>25</v>
      </c>
      <c r="E46" s="37">
        <v>-12.23891163</v>
      </c>
      <c r="F46" s="37">
        <v>4.2449679400000004</v>
      </c>
    </row>
    <row r="47" spans="1:6">
      <c r="A47" s="37" t="s">
        <v>9440</v>
      </c>
      <c r="B47" s="37" t="s">
        <v>9441</v>
      </c>
      <c r="C47" s="37">
        <v>14.401</v>
      </c>
      <c r="D47" s="37">
        <v>14.878500000000001</v>
      </c>
      <c r="E47" s="37">
        <v>-61.262300000000003</v>
      </c>
      <c r="F47" s="37">
        <v>-60.816299999999998</v>
      </c>
    </row>
    <row r="48" spans="1:6">
      <c r="A48" s="37" t="s">
        <v>9442</v>
      </c>
      <c r="B48" s="37" t="s">
        <v>9443</v>
      </c>
      <c r="C48" s="37">
        <v>14.715551380000001</v>
      </c>
      <c r="D48" s="37">
        <v>27.29807091</v>
      </c>
      <c r="E48" s="37">
        <v>-17.066520690000001</v>
      </c>
      <c r="F48" s="37">
        <v>-4.8276739099999997</v>
      </c>
    </row>
    <row r="49" spans="1:6">
      <c r="A49" s="37" t="s">
        <v>9444</v>
      </c>
      <c r="B49" s="37" t="s">
        <v>9445</v>
      </c>
      <c r="C49" s="37">
        <v>-20.525693889999999</v>
      </c>
      <c r="D49" s="37">
        <v>-10.33708191</v>
      </c>
      <c r="E49" s="37">
        <v>56.58569336</v>
      </c>
      <c r="F49" s="37">
        <v>63.50347137</v>
      </c>
    </row>
    <row r="50" spans="1:6">
      <c r="A50" s="37" t="s">
        <v>9446</v>
      </c>
      <c r="B50" s="37" t="s">
        <v>9447</v>
      </c>
      <c r="C50" s="37">
        <v>14.5329</v>
      </c>
      <c r="D50" s="37">
        <v>32.718499999999999</v>
      </c>
      <c r="E50" s="37">
        <v>-117.12779999999999</v>
      </c>
      <c r="F50" s="37">
        <v>-86.703199999999995</v>
      </c>
    </row>
    <row r="51" spans="1:6">
      <c r="A51" s="37" t="s">
        <v>9448</v>
      </c>
      <c r="B51" s="37" t="s">
        <v>9449</v>
      </c>
      <c r="C51" s="37">
        <v>27.670074459999999</v>
      </c>
      <c r="D51" s="37">
        <v>35.922637940000001</v>
      </c>
      <c r="E51" s="37">
        <v>-13.16791534</v>
      </c>
      <c r="F51" s="37">
        <v>-0.99740600999999995</v>
      </c>
    </row>
    <row r="52" spans="1:6">
      <c r="A52" s="37" t="s">
        <v>9450</v>
      </c>
      <c r="B52" s="37" t="s">
        <v>9451</v>
      </c>
      <c r="C52" s="37">
        <v>-26.868694309999999</v>
      </c>
      <c r="D52" s="37">
        <v>-10.47124958</v>
      </c>
      <c r="E52" s="37">
        <v>30.217414860000002</v>
      </c>
      <c r="F52" s="37">
        <v>40.839305879999998</v>
      </c>
    </row>
    <row r="53" spans="1:6">
      <c r="A53" s="37" t="s">
        <v>9452</v>
      </c>
      <c r="B53" s="37" t="s">
        <v>9453</v>
      </c>
      <c r="C53" s="37">
        <v>-28.9724</v>
      </c>
      <c r="D53" s="37">
        <v>-16.959900000000001</v>
      </c>
      <c r="E53" s="37">
        <v>11.7157</v>
      </c>
      <c r="F53" s="37">
        <v>25.264900000000001</v>
      </c>
    </row>
    <row r="54" spans="1:6">
      <c r="A54" s="37" t="s">
        <v>9454</v>
      </c>
      <c r="B54" s="37" t="s">
        <v>9455</v>
      </c>
      <c r="C54" s="37">
        <v>10.707700000000001</v>
      </c>
      <c r="D54" s="37">
        <v>15.0334</v>
      </c>
      <c r="E54" s="37">
        <v>-83.634200000000007</v>
      </c>
      <c r="F54" s="37">
        <v>-87.690200000000004</v>
      </c>
    </row>
    <row r="55" spans="1:6">
      <c r="A55" s="37" t="s">
        <v>5042</v>
      </c>
      <c r="B55" s="37" t="s">
        <v>9456</v>
      </c>
      <c r="C55" s="37">
        <v>11.696969989999999</v>
      </c>
      <c r="D55" s="37">
        <v>23.525030139999998</v>
      </c>
      <c r="E55" s="37">
        <v>0.16625001</v>
      </c>
      <c r="F55" s="37">
        <v>15.995641709999999</v>
      </c>
    </row>
    <row r="56" spans="1:6">
      <c r="A56" s="37" t="s">
        <v>9457</v>
      </c>
      <c r="B56" s="37" t="s">
        <v>9458</v>
      </c>
      <c r="C56" s="37">
        <v>4.2704181700000001</v>
      </c>
      <c r="D56" s="37">
        <v>13.892009740000001</v>
      </c>
      <c r="E56" s="37">
        <v>2.6684310400000002</v>
      </c>
      <c r="F56" s="37">
        <v>14.67641544</v>
      </c>
    </row>
    <row r="57" spans="1:6">
      <c r="A57" s="37" t="s">
        <v>9459</v>
      </c>
      <c r="B57" s="37" t="s">
        <v>9460</v>
      </c>
      <c r="C57" s="37">
        <v>7.2035</v>
      </c>
      <c r="D57" s="37">
        <v>9.6104000000000003</v>
      </c>
      <c r="E57" s="37">
        <v>-82.965100000000007</v>
      </c>
      <c r="F57" s="37">
        <v>-77.242000000000004</v>
      </c>
    </row>
    <row r="58" spans="1:6">
      <c r="A58" s="37" t="s">
        <v>9461</v>
      </c>
      <c r="B58" s="37" t="s">
        <v>9462</v>
      </c>
      <c r="C58" s="37">
        <v>-3.4299999999999997E-2</v>
      </c>
      <c r="D58" s="37">
        <v>-18.349</v>
      </c>
      <c r="E58" s="37">
        <v>-81.326400000000007</v>
      </c>
      <c r="F58" s="37">
        <v>-68.677300000000002</v>
      </c>
    </row>
    <row r="59" spans="1:6">
      <c r="A59" s="37" t="s">
        <v>9463</v>
      </c>
      <c r="B59" s="37" t="s">
        <v>9464</v>
      </c>
      <c r="C59" s="37">
        <v>17.9269</v>
      </c>
      <c r="D59" s="37">
        <v>18.520800000000001</v>
      </c>
      <c r="E59" s="37">
        <v>-67.946100000000001</v>
      </c>
      <c r="F59" s="37">
        <v>-65.220699999999994</v>
      </c>
    </row>
    <row r="60" spans="1:6">
      <c r="A60" s="37" t="s">
        <v>9465</v>
      </c>
      <c r="B60" s="37" t="s">
        <v>9466</v>
      </c>
      <c r="C60" s="37">
        <v>-2.8399727299999999</v>
      </c>
      <c r="D60" s="37">
        <v>-1.04745018</v>
      </c>
      <c r="E60" s="37">
        <v>28.861707689999999</v>
      </c>
      <c r="F60" s="37">
        <v>30.899072650000001</v>
      </c>
    </row>
    <row r="61" spans="1:6">
      <c r="A61" s="37" t="s">
        <v>9467</v>
      </c>
      <c r="B61" s="37" t="s">
        <v>9468</v>
      </c>
      <c r="C61" s="37">
        <v>-1.4027E-2</v>
      </c>
      <c r="D61" s="37">
        <v>1.7015290300000001</v>
      </c>
      <c r="E61" s="37">
        <v>6.4598622299999997</v>
      </c>
      <c r="F61" s="37">
        <v>7.4626378999999998</v>
      </c>
    </row>
    <row r="62" spans="1:6">
      <c r="A62" s="37" t="s">
        <v>9469</v>
      </c>
      <c r="B62" s="37" t="s">
        <v>9470</v>
      </c>
      <c r="C62" s="37">
        <v>12.30785942</v>
      </c>
      <c r="D62" s="37">
        <v>16.692071909999999</v>
      </c>
      <c r="E62" s="37">
        <v>-17.54318619</v>
      </c>
      <c r="F62" s="37">
        <v>-11.34247017</v>
      </c>
    </row>
    <row r="63" spans="1:6">
      <c r="A63" s="37" t="s">
        <v>9471</v>
      </c>
      <c r="B63" s="37" t="s">
        <v>9472</v>
      </c>
      <c r="C63" s="37">
        <v>-10.22735977</v>
      </c>
      <c r="D63" s="37">
        <v>-3.7126378999999998</v>
      </c>
      <c r="E63" s="37">
        <v>46.20367813</v>
      </c>
      <c r="F63" s="37">
        <v>56.295684809999997</v>
      </c>
    </row>
    <row r="64" spans="1:6">
      <c r="A64" s="37" t="s">
        <v>9473</v>
      </c>
      <c r="B64" s="37" t="s">
        <v>9474</v>
      </c>
      <c r="C64" s="37">
        <v>6.9176158900000004</v>
      </c>
      <c r="D64" s="37">
        <v>10.00043106</v>
      </c>
      <c r="E64" s="37">
        <v>-13.303505899999999</v>
      </c>
      <c r="F64" s="37">
        <v>-10.265752790000001</v>
      </c>
    </row>
    <row r="65" spans="1:6">
      <c r="A65" s="37" t="s">
        <v>9475</v>
      </c>
      <c r="B65" s="37" t="s">
        <v>7152</v>
      </c>
      <c r="C65" s="37">
        <v>-1.6470819699999999</v>
      </c>
      <c r="D65" s="37">
        <v>11.989306450000001</v>
      </c>
      <c r="E65" s="37">
        <v>40.978500369999999</v>
      </c>
      <c r="F65" s="37">
        <v>51.415695190000001</v>
      </c>
    </row>
    <row r="66" spans="1:6">
      <c r="A66" s="37" t="s">
        <v>9476</v>
      </c>
      <c r="B66" s="37" t="s">
        <v>9477</v>
      </c>
      <c r="C66" s="37">
        <v>-34.83514023</v>
      </c>
      <c r="D66" s="37">
        <v>-22.125030519999999</v>
      </c>
      <c r="E66" s="37">
        <v>16.451890949999999</v>
      </c>
      <c r="F66" s="37">
        <v>32.89125061</v>
      </c>
    </row>
    <row r="67" spans="1:6">
      <c r="A67" s="37" t="s">
        <v>9478</v>
      </c>
      <c r="B67" s="37" t="s">
        <v>9479</v>
      </c>
      <c r="C67" s="37">
        <v>3.4809989899999998</v>
      </c>
      <c r="D67" s="37">
        <v>12.21899986</v>
      </c>
      <c r="E67" s="37">
        <v>24.151929859999999</v>
      </c>
      <c r="F67" s="37">
        <v>35.869949339999998</v>
      </c>
    </row>
    <row r="68" spans="1:6">
      <c r="A68" s="37" t="s">
        <v>9480</v>
      </c>
      <c r="B68" s="37" t="s">
        <v>9481</v>
      </c>
      <c r="C68" s="37">
        <v>8.6791191100000002</v>
      </c>
      <c r="D68" s="37">
        <v>23.14514732</v>
      </c>
      <c r="E68" s="37">
        <v>21.838949199999998</v>
      </c>
      <c r="F68" s="37">
        <v>38.849304199999999</v>
      </c>
    </row>
    <row r="69" spans="1:6">
      <c r="A69" s="37" t="s">
        <v>9482</v>
      </c>
      <c r="B69" s="37" t="s">
        <v>9483</v>
      </c>
      <c r="C69" s="37">
        <v>-27.317520139999999</v>
      </c>
      <c r="D69" s="37">
        <v>-25.718759540000001</v>
      </c>
      <c r="E69" s="37">
        <v>30.790800090000001</v>
      </c>
      <c r="F69" s="37">
        <v>32.13669968</v>
      </c>
    </row>
    <row r="70" spans="1:6">
      <c r="A70" s="37" t="s">
        <v>9484</v>
      </c>
      <c r="B70" s="37" t="s">
        <v>9485</v>
      </c>
      <c r="C70" s="37">
        <v>-11.74569511</v>
      </c>
      <c r="D70" s="37">
        <v>-0.98578750999999998</v>
      </c>
      <c r="E70" s="37">
        <v>29.327167509999999</v>
      </c>
      <c r="F70" s="37">
        <v>40.445137019999997</v>
      </c>
    </row>
    <row r="71" spans="1:6">
      <c r="A71" s="37" t="s">
        <v>9486</v>
      </c>
      <c r="B71" s="37" t="s">
        <v>9487</v>
      </c>
      <c r="C71" s="37">
        <v>6.1095819499999999</v>
      </c>
      <c r="D71" s="37">
        <v>11.138980869999999</v>
      </c>
      <c r="E71" s="37">
        <v>-0.14732300000000001</v>
      </c>
      <c r="F71" s="37">
        <v>1.806692</v>
      </c>
    </row>
    <row r="72" spans="1:6">
      <c r="A72" s="37" t="s">
        <v>9488</v>
      </c>
      <c r="B72" s="37" t="s">
        <v>9489</v>
      </c>
      <c r="C72" s="37">
        <v>30.236810680000001</v>
      </c>
      <c r="D72" s="37">
        <v>37.559860229999998</v>
      </c>
      <c r="E72" s="37">
        <v>7.53007603</v>
      </c>
      <c r="F72" s="37">
        <v>11.59825897</v>
      </c>
    </row>
    <row r="73" spans="1:6">
      <c r="A73" s="37" t="s">
        <v>9490</v>
      </c>
      <c r="B73" s="37" t="s">
        <v>9491</v>
      </c>
      <c r="C73" s="37">
        <v>-1.4821398299999999</v>
      </c>
      <c r="D73" s="37">
        <v>4.2344660799999998</v>
      </c>
      <c r="E73" s="37">
        <v>29.571498869999999</v>
      </c>
      <c r="F73" s="37">
        <v>35.000274660000002</v>
      </c>
    </row>
    <row r="74" spans="1:6">
      <c r="A74" s="37" t="s">
        <v>9492</v>
      </c>
      <c r="B74" s="37" t="s">
        <v>9493</v>
      </c>
      <c r="C74" s="37">
        <v>-33.981099999999998</v>
      </c>
      <c r="D74" s="37">
        <v>-30.096299999999999</v>
      </c>
      <c r="E74" s="37">
        <v>-58.442900000000002</v>
      </c>
      <c r="F74" s="37">
        <v>-53.0184</v>
      </c>
    </row>
    <row r="75" spans="1:6">
      <c r="A75" s="37" t="s">
        <v>9494</v>
      </c>
      <c r="B75" s="37" t="s">
        <v>9495</v>
      </c>
      <c r="C75" s="37">
        <v>0.62629999999999997</v>
      </c>
      <c r="D75" s="37">
        <v>12.201499999999999</v>
      </c>
      <c r="E75" s="37">
        <v>-73.375100000000003</v>
      </c>
      <c r="F75" s="37">
        <v>-59.8033</v>
      </c>
    </row>
    <row r="76" spans="1:6">
      <c r="A76" s="37" t="s">
        <v>9496</v>
      </c>
      <c r="B76" s="37" t="s">
        <v>9497</v>
      </c>
      <c r="C76" s="37">
        <v>20.769582750000001</v>
      </c>
      <c r="D76" s="37">
        <v>27.683097839999999</v>
      </c>
      <c r="E76" s="37">
        <v>-17.10541534</v>
      </c>
      <c r="F76" s="37">
        <v>-8.6700134299999991</v>
      </c>
    </row>
    <row r="77" spans="1:6">
      <c r="A77" s="37" t="s">
        <v>9498</v>
      </c>
      <c r="B77" s="37" t="s">
        <v>9499</v>
      </c>
      <c r="C77" s="37">
        <v>-18.079473499999999</v>
      </c>
      <c r="D77" s="37">
        <v>-8.2708768799999994</v>
      </c>
      <c r="E77" s="37">
        <v>21.99937057</v>
      </c>
      <c r="F77" s="37">
        <v>33.705703739999997</v>
      </c>
    </row>
    <row r="78" spans="1:6">
      <c r="A78" s="37" t="s">
        <v>9500</v>
      </c>
      <c r="B78" s="37" t="s">
        <v>9501</v>
      </c>
      <c r="C78" s="37">
        <v>-22.420276640000001</v>
      </c>
      <c r="D78" s="37">
        <v>-15.60883522</v>
      </c>
      <c r="E78" s="37">
        <v>25.237028120000002</v>
      </c>
      <c r="F78" s="37">
        <v>33.056301120000001</v>
      </c>
    </row>
  </sheetData>
  <sortState xmlns:xlrd2="http://schemas.microsoft.com/office/spreadsheetml/2017/richdata2" ref="A2:F78">
    <sortCondition ref="A1:A78"/>
  </sortState>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M218"/>
  <sheetViews>
    <sheetView workbookViewId="0">
      <pane ySplit="1" topLeftCell="A2" activePane="bottomLeft" state="frozen"/>
      <selection pane="bottomLeft" activeCell="I155" sqref="I155"/>
    </sheetView>
  </sheetViews>
  <sheetFormatPr defaultColWidth="10.85546875" defaultRowHeight="15" customHeight="1"/>
  <cols>
    <col min="2" max="3" width="30.42578125" customWidth="1"/>
    <col min="4" max="5" width="15" customWidth="1"/>
    <col min="6" max="6" width="17" customWidth="1"/>
    <col min="7" max="7" width="13.42578125" customWidth="1"/>
  </cols>
  <sheetData>
    <row r="1" spans="1:13" ht="15" customHeight="1">
      <c r="A1" t="s">
        <v>144</v>
      </c>
      <c r="B1" s="34" t="s">
        <v>9502</v>
      </c>
      <c r="C1" s="2" t="s">
        <v>9503</v>
      </c>
      <c r="D1" s="2" t="s">
        <v>9504</v>
      </c>
      <c r="E1" s="2" t="s">
        <v>9505</v>
      </c>
      <c r="F1" s="2" t="s">
        <v>9506</v>
      </c>
      <c r="G1" s="2" t="s">
        <v>9507</v>
      </c>
      <c r="H1" s="2" t="s">
        <v>9508</v>
      </c>
      <c r="I1" s="2" t="s">
        <v>9509</v>
      </c>
      <c r="J1" s="2" t="s">
        <v>3361</v>
      </c>
      <c r="K1" s="2" t="s">
        <v>3362</v>
      </c>
      <c r="L1" s="2" t="s">
        <v>3363</v>
      </c>
      <c r="M1" s="2" t="s">
        <v>3955</v>
      </c>
    </row>
    <row r="2" spans="1:13" s="32" customFormat="1" ht="15" customHeight="1">
      <c r="A2" s="32" t="s">
        <v>9510</v>
      </c>
      <c r="B2" s="32" t="s">
        <v>9511</v>
      </c>
      <c r="C2" s="32" t="s">
        <v>4020</v>
      </c>
      <c r="D2" s="32" t="s">
        <v>4022</v>
      </c>
      <c r="E2" s="58"/>
      <c r="F2" s="32" t="s">
        <v>328</v>
      </c>
      <c r="G2" s="32" t="s">
        <v>328</v>
      </c>
      <c r="H2" s="58" t="s">
        <v>324</v>
      </c>
      <c r="I2" s="58" t="s">
        <v>324</v>
      </c>
      <c r="J2" s="32" t="str">
        <f t="shared" ref="J2:J65" si="0">IF(H2="Yes","a16.1",IF(H2="No","a17.1","a15.1"))</f>
        <v>a16.1</v>
      </c>
      <c r="K2" s="32" t="str">
        <f t="shared" ref="K2:K65" si="1">IF(H2="Yes","a16.2",IF(H2="No","a17.2","a15.2"))</f>
        <v>a16.2</v>
      </c>
      <c r="L2" s="32" t="str">
        <f t="shared" ref="L2:L65" si="2">IF(H2="Yes","a16",IF(H2="No","a17","a15"))</f>
        <v>a16</v>
      </c>
      <c r="M2" s="32" t="str">
        <f t="shared" ref="M2:M65" si="3">IF(H2="Yes","a19.1",IF(H2="No","a19.2","a19.3"))</f>
        <v>a19.1</v>
      </c>
    </row>
    <row r="3" spans="1:13" s="32" customFormat="1" ht="15" customHeight="1">
      <c r="A3" s="32" t="s">
        <v>9510</v>
      </c>
      <c r="B3" s="32" t="s">
        <v>9512</v>
      </c>
      <c r="C3" s="32" t="s">
        <v>4020</v>
      </c>
      <c r="D3" s="32" t="s">
        <v>4022</v>
      </c>
      <c r="F3" s="32" t="s">
        <v>328</v>
      </c>
      <c r="G3" s="32" t="s">
        <v>328</v>
      </c>
      <c r="H3" s="58" t="s">
        <v>324</v>
      </c>
      <c r="I3" s="58" t="s">
        <v>324</v>
      </c>
      <c r="J3" s="32" t="str">
        <f t="shared" si="0"/>
        <v>a16.1</v>
      </c>
      <c r="K3" s="32" t="str">
        <f t="shared" si="1"/>
        <v>a16.2</v>
      </c>
      <c r="L3" s="32" t="str">
        <f t="shared" si="2"/>
        <v>a16</v>
      </c>
      <c r="M3" s="32" t="str">
        <f t="shared" si="3"/>
        <v>a19.1</v>
      </c>
    </row>
    <row r="4" spans="1:13" ht="15" customHeight="1">
      <c r="A4" t="s">
        <v>9513</v>
      </c>
      <c r="B4" t="s">
        <v>9514</v>
      </c>
      <c r="C4" t="s">
        <v>328</v>
      </c>
      <c r="D4" t="s">
        <v>9515</v>
      </c>
      <c r="F4" t="s">
        <v>328</v>
      </c>
      <c r="G4" t="s">
        <v>9516</v>
      </c>
      <c r="H4" s="57" t="s">
        <v>324</v>
      </c>
      <c r="I4" s="57" t="s">
        <v>324</v>
      </c>
      <c r="J4" t="str">
        <f t="shared" si="0"/>
        <v>a16.1</v>
      </c>
      <c r="K4" t="str">
        <f t="shared" si="1"/>
        <v>a16.2</v>
      </c>
      <c r="L4" t="str">
        <f t="shared" si="2"/>
        <v>a16</v>
      </c>
      <c r="M4" t="str">
        <f t="shared" si="3"/>
        <v>a19.1</v>
      </c>
    </row>
    <row r="5" spans="1:13" ht="15" customHeight="1">
      <c r="A5" t="s">
        <v>9517</v>
      </c>
      <c r="B5" t="s">
        <v>9518</v>
      </c>
      <c r="C5" t="s">
        <v>328</v>
      </c>
      <c r="D5" t="s">
        <v>9519</v>
      </c>
      <c r="F5" t="s">
        <v>328</v>
      </c>
      <c r="G5" t="s">
        <v>328</v>
      </c>
      <c r="H5" s="57" t="s">
        <v>324</v>
      </c>
      <c r="I5" s="57" t="s">
        <v>324</v>
      </c>
      <c r="J5" t="str">
        <f t="shared" si="0"/>
        <v>a16.1</v>
      </c>
      <c r="K5" t="str">
        <f t="shared" si="1"/>
        <v>a16.2</v>
      </c>
      <c r="L5" t="str">
        <f t="shared" si="2"/>
        <v>a16</v>
      </c>
      <c r="M5" t="str">
        <f t="shared" si="3"/>
        <v>a19.1</v>
      </c>
    </row>
    <row r="6" spans="1:13" ht="15" customHeight="1">
      <c r="A6" t="s">
        <v>9520</v>
      </c>
      <c r="B6" t="s">
        <v>4064</v>
      </c>
      <c r="C6" t="s">
        <v>328</v>
      </c>
      <c r="D6" t="s">
        <v>4066</v>
      </c>
      <c r="F6" t="s">
        <v>9521</v>
      </c>
      <c r="G6" t="s">
        <v>5431</v>
      </c>
      <c r="H6" s="57" t="s">
        <v>324</v>
      </c>
      <c r="I6" s="57" t="s">
        <v>324</v>
      </c>
      <c r="J6" t="str">
        <f t="shared" si="0"/>
        <v>a16.1</v>
      </c>
      <c r="K6" t="str">
        <f t="shared" si="1"/>
        <v>a16.2</v>
      </c>
      <c r="L6" t="str">
        <f t="shared" si="2"/>
        <v>a16</v>
      </c>
      <c r="M6" t="str">
        <f t="shared" si="3"/>
        <v>a19.1</v>
      </c>
    </row>
    <row r="7" spans="1:13" ht="15" customHeight="1">
      <c r="A7" t="s">
        <v>9522</v>
      </c>
      <c r="B7" t="s">
        <v>9523</v>
      </c>
      <c r="C7" t="s">
        <v>328</v>
      </c>
      <c r="D7" t="s">
        <v>9524</v>
      </c>
      <c r="F7" t="s">
        <v>328</v>
      </c>
      <c r="G7" t="s">
        <v>328</v>
      </c>
      <c r="H7" s="57" t="s">
        <v>324</v>
      </c>
      <c r="I7" s="57" t="s">
        <v>324</v>
      </c>
      <c r="J7" t="str">
        <f t="shared" si="0"/>
        <v>a16.1</v>
      </c>
      <c r="K7" t="str">
        <f t="shared" si="1"/>
        <v>a16.2</v>
      </c>
      <c r="L7" t="str">
        <f t="shared" si="2"/>
        <v>a16</v>
      </c>
      <c r="M7" t="str">
        <f t="shared" si="3"/>
        <v>a19.1</v>
      </c>
    </row>
    <row r="8" spans="1:13" ht="15" customHeight="1">
      <c r="A8" t="s">
        <v>9525</v>
      </c>
      <c r="B8" t="s">
        <v>9526</v>
      </c>
      <c r="C8" t="s">
        <v>328</v>
      </c>
      <c r="D8" t="s">
        <v>9527</v>
      </c>
      <c r="F8" t="s">
        <v>328</v>
      </c>
      <c r="G8" t="s">
        <v>328</v>
      </c>
      <c r="H8" s="57" t="s">
        <v>324</v>
      </c>
      <c r="I8" s="57" t="s">
        <v>324</v>
      </c>
      <c r="J8" t="str">
        <f t="shared" si="0"/>
        <v>a16.1</v>
      </c>
      <c r="K8" t="str">
        <f t="shared" si="1"/>
        <v>a16.2</v>
      </c>
      <c r="L8" t="str">
        <f t="shared" si="2"/>
        <v>a16</v>
      </c>
      <c r="M8" t="str">
        <f t="shared" si="3"/>
        <v>a19.1</v>
      </c>
    </row>
    <row r="9" spans="1:13" ht="15" customHeight="1">
      <c r="A9" t="s">
        <v>9528</v>
      </c>
      <c r="B9" t="s">
        <v>9529</v>
      </c>
      <c r="C9" t="s">
        <v>328</v>
      </c>
      <c r="D9" t="s">
        <v>9530</v>
      </c>
      <c r="F9" t="s">
        <v>328</v>
      </c>
      <c r="G9" t="s">
        <v>328</v>
      </c>
      <c r="H9" s="57" t="s">
        <v>330</v>
      </c>
      <c r="I9" s="57" t="s">
        <v>330</v>
      </c>
      <c r="J9" t="str">
        <f t="shared" si="0"/>
        <v>a17.1</v>
      </c>
      <c r="K9" t="str">
        <f t="shared" si="1"/>
        <v>a17.2</v>
      </c>
      <c r="L9" t="str">
        <f t="shared" si="2"/>
        <v>a17</v>
      </c>
      <c r="M9" t="str">
        <f t="shared" si="3"/>
        <v>a19.2</v>
      </c>
    </row>
    <row r="10" spans="1:13" ht="15" customHeight="1">
      <c r="A10" t="s">
        <v>9531</v>
      </c>
      <c r="B10" t="s">
        <v>9532</v>
      </c>
      <c r="C10" t="s">
        <v>328</v>
      </c>
      <c r="D10" t="s">
        <v>9533</v>
      </c>
      <c r="F10" t="s">
        <v>9534</v>
      </c>
      <c r="G10" t="s">
        <v>328</v>
      </c>
      <c r="H10" s="57" t="s">
        <v>330</v>
      </c>
      <c r="I10" s="57" t="s">
        <v>330</v>
      </c>
      <c r="J10" t="str">
        <f t="shared" si="0"/>
        <v>a17.1</v>
      </c>
      <c r="K10" t="str">
        <f t="shared" si="1"/>
        <v>a17.2</v>
      </c>
      <c r="L10" t="str">
        <f t="shared" si="2"/>
        <v>a17</v>
      </c>
      <c r="M10" t="str">
        <f t="shared" si="3"/>
        <v>a19.2</v>
      </c>
    </row>
    <row r="11" spans="1:13" ht="15" customHeight="1">
      <c r="A11" t="s">
        <v>9535</v>
      </c>
      <c r="B11" t="s">
        <v>4577</v>
      </c>
      <c r="C11" t="s">
        <v>328</v>
      </c>
      <c r="D11" t="s">
        <v>4579</v>
      </c>
      <c r="F11" t="s">
        <v>328</v>
      </c>
      <c r="G11" t="s">
        <v>328</v>
      </c>
      <c r="H11" s="57" t="s">
        <v>330</v>
      </c>
      <c r="I11" s="57" t="s">
        <v>330</v>
      </c>
      <c r="J11" t="str">
        <f t="shared" si="0"/>
        <v>a17.1</v>
      </c>
      <c r="K11" t="str">
        <f t="shared" si="1"/>
        <v>a17.2</v>
      </c>
      <c r="L11" t="str">
        <f t="shared" si="2"/>
        <v>a17</v>
      </c>
      <c r="M11" t="str">
        <f t="shared" si="3"/>
        <v>a19.2</v>
      </c>
    </row>
    <row r="12" spans="1:13" ht="15" customHeight="1">
      <c r="A12" t="s">
        <v>9536</v>
      </c>
      <c r="B12" t="s">
        <v>9537</v>
      </c>
      <c r="C12" t="s">
        <v>328</v>
      </c>
      <c r="D12" t="s">
        <v>9538</v>
      </c>
      <c r="F12" t="s">
        <v>328</v>
      </c>
      <c r="G12" t="s">
        <v>328</v>
      </c>
      <c r="H12" s="57" t="s">
        <v>324</v>
      </c>
      <c r="I12" s="57" t="s">
        <v>324</v>
      </c>
      <c r="J12" t="str">
        <f t="shared" si="0"/>
        <v>a16.1</v>
      </c>
      <c r="K12" t="str">
        <f t="shared" si="1"/>
        <v>a16.2</v>
      </c>
      <c r="L12" t="str">
        <f t="shared" si="2"/>
        <v>a16</v>
      </c>
      <c r="M12" t="str">
        <f t="shared" si="3"/>
        <v>a19.1</v>
      </c>
    </row>
    <row r="13" spans="1:13" ht="15" customHeight="1">
      <c r="A13" t="s">
        <v>9539</v>
      </c>
      <c r="B13" t="s">
        <v>9540</v>
      </c>
      <c r="C13" t="s">
        <v>328</v>
      </c>
      <c r="D13" t="s">
        <v>9541</v>
      </c>
      <c r="F13" t="s">
        <v>328</v>
      </c>
      <c r="G13" t="s">
        <v>328</v>
      </c>
      <c r="H13" s="57" t="s">
        <v>330</v>
      </c>
      <c r="I13" s="57" t="s">
        <v>330</v>
      </c>
      <c r="J13" t="str">
        <f t="shared" si="0"/>
        <v>a17.1</v>
      </c>
      <c r="K13" t="str">
        <f t="shared" si="1"/>
        <v>a17.2</v>
      </c>
      <c r="L13" t="str">
        <f t="shared" si="2"/>
        <v>a17</v>
      </c>
      <c r="M13" t="str">
        <f t="shared" si="3"/>
        <v>a19.2</v>
      </c>
    </row>
    <row r="14" spans="1:13" ht="15" customHeight="1">
      <c r="A14" t="s">
        <v>9542</v>
      </c>
      <c r="B14" t="s">
        <v>9543</v>
      </c>
      <c r="C14" t="s">
        <v>328</v>
      </c>
      <c r="D14" t="s">
        <v>9544</v>
      </c>
      <c r="F14" t="s">
        <v>328</v>
      </c>
      <c r="G14" t="s">
        <v>328</v>
      </c>
      <c r="H14" s="57" t="s">
        <v>330</v>
      </c>
      <c r="I14" s="57" t="s">
        <v>330</v>
      </c>
      <c r="J14" t="str">
        <f t="shared" si="0"/>
        <v>a17.1</v>
      </c>
      <c r="K14" t="str">
        <f t="shared" si="1"/>
        <v>a17.2</v>
      </c>
      <c r="L14" t="str">
        <f t="shared" si="2"/>
        <v>a17</v>
      </c>
      <c r="M14" t="str">
        <f t="shared" si="3"/>
        <v>a19.2</v>
      </c>
    </row>
    <row r="15" spans="1:13" ht="15" customHeight="1">
      <c r="A15" t="s">
        <v>9545</v>
      </c>
      <c r="B15" t="s">
        <v>9546</v>
      </c>
      <c r="C15" t="s">
        <v>328</v>
      </c>
      <c r="D15" t="s">
        <v>9547</v>
      </c>
      <c r="F15" t="s">
        <v>328</v>
      </c>
      <c r="G15" t="s">
        <v>328</v>
      </c>
      <c r="H15" s="57" t="s">
        <v>330</v>
      </c>
      <c r="I15" s="57" t="s">
        <v>330</v>
      </c>
      <c r="J15" t="str">
        <f t="shared" si="0"/>
        <v>a17.1</v>
      </c>
      <c r="K15" t="str">
        <f t="shared" si="1"/>
        <v>a17.2</v>
      </c>
      <c r="L15" t="str">
        <f t="shared" si="2"/>
        <v>a17</v>
      </c>
      <c r="M15" t="str">
        <f t="shared" si="3"/>
        <v>a19.2</v>
      </c>
    </row>
    <row r="16" spans="1:13" ht="15" customHeight="1">
      <c r="A16" t="s">
        <v>9548</v>
      </c>
      <c r="B16" t="s">
        <v>9549</v>
      </c>
      <c r="C16" t="s">
        <v>328</v>
      </c>
      <c r="D16" t="s">
        <v>9550</v>
      </c>
      <c r="F16" t="s">
        <v>328</v>
      </c>
      <c r="G16" t="s">
        <v>328</v>
      </c>
      <c r="H16" s="57" t="s">
        <v>330</v>
      </c>
      <c r="I16" s="57" t="s">
        <v>330</v>
      </c>
      <c r="J16" t="str">
        <f t="shared" si="0"/>
        <v>a17.1</v>
      </c>
      <c r="K16" t="str">
        <f t="shared" si="1"/>
        <v>a17.2</v>
      </c>
      <c r="L16" t="str">
        <f t="shared" si="2"/>
        <v>a17</v>
      </c>
      <c r="M16" t="str">
        <f t="shared" si="3"/>
        <v>a19.2</v>
      </c>
    </row>
    <row r="17" spans="1:13" ht="15" customHeight="1">
      <c r="A17" t="s">
        <v>9551</v>
      </c>
      <c r="B17" t="s">
        <v>9552</v>
      </c>
      <c r="C17" t="s">
        <v>328</v>
      </c>
      <c r="F17" t="s">
        <v>328</v>
      </c>
      <c r="G17" t="s">
        <v>328</v>
      </c>
      <c r="H17" s="57" t="s">
        <v>324</v>
      </c>
      <c r="I17" s="57" t="s">
        <v>324</v>
      </c>
      <c r="J17" t="str">
        <f t="shared" si="0"/>
        <v>a16.1</v>
      </c>
      <c r="K17" t="str">
        <f t="shared" si="1"/>
        <v>a16.2</v>
      </c>
      <c r="L17" t="str">
        <f t="shared" si="2"/>
        <v>a16</v>
      </c>
      <c r="M17" t="str">
        <f t="shared" si="3"/>
        <v>a19.1</v>
      </c>
    </row>
    <row r="18" spans="1:13" ht="15" customHeight="1">
      <c r="A18" t="s">
        <v>9553</v>
      </c>
      <c r="B18" t="s">
        <v>9554</v>
      </c>
      <c r="C18" t="s">
        <v>328</v>
      </c>
      <c r="D18" t="s">
        <v>9555</v>
      </c>
      <c r="F18" t="s">
        <v>328</v>
      </c>
      <c r="G18" t="s">
        <v>328</v>
      </c>
      <c r="H18" s="57" t="s">
        <v>324</v>
      </c>
      <c r="I18" s="57" t="s">
        <v>324</v>
      </c>
      <c r="J18" t="str">
        <f t="shared" si="0"/>
        <v>a16.1</v>
      </c>
      <c r="K18" t="str">
        <f t="shared" si="1"/>
        <v>a16.2</v>
      </c>
      <c r="L18" t="str">
        <f t="shared" si="2"/>
        <v>a16</v>
      </c>
      <c r="M18" t="str">
        <f t="shared" si="3"/>
        <v>a19.1</v>
      </c>
    </row>
    <row r="19" spans="1:13" ht="15" customHeight="1">
      <c r="A19" t="s">
        <v>9556</v>
      </c>
      <c r="B19" t="s">
        <v>3532</v>
      </c>
      <c r="C19" t="s">
        <v>328</v>
      </c>
      <c r="D19" t="s">
        <v>3534</v>
      </c>
      <c r="F19" t="s">
        <v>328</v>
      </c>
      <c r="G19" t="s">
        <v>328</v>
      </c>
      <c r="H19" s="57" t="s">
        <v>330</v>
      </c>
      <c r="I19" s="57" t="s">
        <v>330</v>
      </c>
      <c r="J19" t="str">
        <f t="shared" si="0"/>
        <v>a17.1</v>
      </c>
      <c r="K19" t="str">
        <f t="shared" si="1"/>
        <v>a17.2</v>
      </c>
      <c r="L19" t="str">
        <f t="shared" si="2"/>
        <v>a17</v>
      </c>
      <c r="M19" t="str">
        <f t="shared" si="3"/>
        <v>a19.2</v>
      </c>
    </row>
    <row r="20" spans="1:13" ht="15" customHeight="1">
      <c r="A20" t="s">
        <v>9557</v>
      </c>
      <c r="B20" t="s">
        <v>9558</v>
      </c>
      <c r="C20" t="s">
        <v>328</v>
      </c>
      <c r="D20" t="s">
        <v>9559</v>
      </c>
      <c r="F20" t="s">
        <v>328</v>
      </c>
      <c r="G20" t="s">
        <v>328</v>
      </c>
      <c r="H20" s="57" t="s">
        <v>330</v>
      </c>
      <c r="I20" s="57" t="s">
        <v>330</v>
      </c>
      <c r="J20" t="str">
        <f t="shared" si="0"/>
        <v>a17.1</v>
      </c>
      <c r="K20" t="str">
        <f t="shared" si="1"/>
        <v>a17.2</v>
      </c>
      <c r="L20" t="str">
        <f t="shared" si="2"/>
        <v>a17</v>
      </c>
      <c r="M20" t="str">
        <f t="shared" si="3"/>
        <v>a19.2</v>
      </c>
    </row>
    <row r="21" spans="1:13" ht="15" customHeight="1">
      <c r="A21" t="s">
        <v>9560</v>
      </c>
      <c r="B21" t="s">
        <v>9561</v>
      </c>
      <c r="C21" t="s">
        <v>328</v>
      </c>
      <c r="D21" t="s">
        <v>9562</v>
      </c>
      <c r="F21" t="s">
        <v>328</v>
      </c>
      <c r="G21" t="s">
        <v>328</v>
      </c>
      <c r="H21" s="57" t="s">
        <v>330</v>
      </c>
      <c r="I21" s="57" t="s">
        <v>330</v>
      </c>
      <c r="J21" t="str">
        <f t="shared" si="0"/>
        <v>a17.1</v>
      </c>
      <c r="K21" t="str">
        <f t="shared" si="1"/>
        <v>a17.2</v>
      </c>
      <c r="L21" t="str">
        <f t="shared" si="2"/>
        <v>a17</v>
      </c>
      <c r="M21" t="str">
        <f t="shared" si="3"/>
        <v>a19.2</v>
      </c>
    </row>
    <row r="22" spans="1:13" ht="15" customHeight="1">
      <c r="A22" t="s">
        <v>9563</v>
      </c>
      <c r="B22" t="s">
        <v>4599</v>
      </c>
      <c r="C22" t="s">
        <v>328</v>
      </c>
      <c r="D22" t="s">
        <v>4602</v>
      </c>
      <c r="F22" t="s">
        <v>9564</v>
      </c>
      <c r="G22" t="s">
        <v>328</v>
      </c>
      <c r="H22" s="57" t="s">
        <v>330</v>
      </c>
      <c r="I22" s="57" t="s">
        <v>330</v>
      </c>
      <c r="J22" t="str">
        <f t="shared" si="0"/>
        <v>a17.1</v>
      </c>
      <c r="K22" t="str">
        <f t="shared" si="1"/>
        <v>a17.2</v>
      </c>
      <c r="L22" t="str">
        <f t="shared" si="2"/>
        <v>a17</v>
      </c>
      <c r="M22" t="str">
        <f t="shared" si="3"/>
        <v>a19.2</v>
      </c>
    </row>
    <row r="23" spans="1:13" ht="15" customHeight="1">
      <c r="A23" t="s">
        <v>9565</v>
      </c>
      <c r="B23" t="s">
        <v>9566</v>
      </c>
      <c r="C23" t="s">
        <v>328</v>
      </c>
      <c r="D23" t="s">
        <v>9567</v>
      </c>
      <c r="F23" t="s">
        <v>328</v>
      </c>
      <c r="G23" t="s">
        <v>328</v>
      </c>
      <c r="H23" s="57" t="s">
        <v>324</v>
      </c>
      <c r="I23" s="57" t="s">
        <v>324</v>
      </c>
      <c r="J23" t="str">
        <f t="shared" si="0"/>
        <v>a16.1</v>
      </c>
      <c r="K23" t="str">
        <f t="shared" si="1"/>
        <v>a16.2</v>
      </c>
      <c r="L23" t="str">
        <f t="shared" si="2"/>
        <v>a16</v>
      </c>
      <c r="M23" t="str">
        <f t="shared" si="3"/>
        <v>a19.1</v>
      </c>
    </row>
    <row r="24" spans="1:13" ht="15" customHeight="1">
      <c r="A24" t="s">
        <v>9568</v>
      </c>
      <c r="B24" t="s">
        <v>9569</v>
      </c>
      <c r="C24" t="s">
        <v>328</v>
      </c>
      <c r="D24" t="s">
        <v>9570</v>
      </c>
      <c r="F24" t="s">
        <v>328</v>
      </c>
      <c r="G24" t="s">
        <v>9571</v>
      </c>
      <c r="H24" s="57" t="s">
        <v>330</v>
      </c>
      <c r="I24" s="57" t="s">
        <v>330</v>
      </c>
      <c r="J24" t="str">
        <f t="shared" si="0"/>
        <v>a17.1</v>
      </c>
      <c r="K24" t="str">
        <f t="shared" si="1"/>
        <v>a17.2</v>
      </c>
      <c r="L24" t="str">
        <f t="shared" si="2"/>
        <v>a17</v>
      </c>
      <c r="M24" t="str">
        <f t="shared" si="3"/>
        <v>a19.2</v>
      </c>
    </row>
    <row r="25" spans="1:13" ht="15" customHeight="1">
      <c r="A25" t="s">
        <v>9572</v>
      </c>
      <c r="B25" t="s">
        <v>9573</v>
      </c>
      <c r="C25" t="s">
        <v>328</v>
      </c>
      <c r="F25" t="s">
        <v>328</v>
      </c>
      <c r="G25" t="s">
        <v>328</v>
      </c>
      <c r="H25" s="57" t="s">
        <v>330</v>
      </c>
      <c r="I25" s="57" t="s">
        <v>330</v>
      </c>
      <c r="J25" t="str">
        <f t="shared" si="0"/>
        <v>a17.1</v>
      </c>
      <c r="K25" t="str">
        <f t="shared" si="1"/>
        <v>a17.2</v>
      </c>
      <c r="L25" t="str">
        <f t="shared" si="2"/>
        <v>a17</v>
      </c>
      <c r="M25" t="str">
        <f t="shared" si="3"/>
        <v>a19.2</v>
      </c>
    </row>
    <row r="26" spans="1:13" ht="15" customHeight="1">
      <c r="A26" t="s">
        <v>9574</v>
      </c>
      <c r="B26" t="s">
        <v>9575</v>
      </c>
      <c r="C26" t="s">
        <v>328</v>
      </c>
      <c r="D26" t="s">
        <v>9576</v>
      </c>
      <c r="F26" t="s">
        <v>328</v>
      </c>
      <c r="G26" t="s">
        <v>328</v>
      </c>
      <c r="H26" s="57" t="s">
        <v>324</v>
      </c>
      <c r="I26" s="57" t="s">
        <v>324</v>
      </c>
      <c r="J26" t="str">
        <f t="shared" si="0"/>
        <v>a16.1</v>
      </c>
      <c r="K26" t="str">
        <f t="shared" si="1"/>
        <v>a16.2</v>
      </c>
      <c r="L26" t="str">
        <f t="shared" si="2"/>
        <v>a16</v>
      </c>
      <c r="M26" t="str">
        <f t="shared" si="3"/>
        <v>a19.1</v>
      </c>
    </row>
    <row r="27" spans="1:13" ht="15" customHeight="1">
      <c r="A27" t="s">
        <v>9577</v>
      </c>
      <c r="B27" t="s">
        <v>9578</v>
      </c>
      <c r="C27" t="s">
        <v>328</v>
      </c>
      <c r="D27" t="s">
        <v>9579</v>
      </c>
      <c r="F27" t="s">
        <v>328</v>
      </c>
      <c r="G27" t="s">
        <v>328</v>
      </c>
      <c r="H27" s="57" t="s">
        <v>330</v>
      </c>
      <c r="I27" s="57" t="s">
        <v>330</v>
      </c>
      <c r="J27" t="str">
        <f t="shared" si="0"/>
        <v>a17.1</v>
      </c>
      <c r="K27" t="str">
        <f t="shared" si="1"/>
        <v>a17.2</v>
      </c>
      <c r="L27" t="str">
        <f t="shared" si="2"/>
        <v>a17</v>
      </c>
      <c r="M27" t="str">
        <f t="shared" si="3"/>
        <v>a19.2</v>
      </c>
    </row>
    <row r="28" spans="1:13" ht="15" customHeight="1">
      <c r="A28" t="s">
        <v>9580</v>
      </c>
      <c r="B28" t="s">
        <v>9581</v>
      </c>
      <c r="C28" t="s">
        <v>9582</v>
      </c>
      <c r="D28" t="s">
        <v>9583</v>
      </c>
      <c r="F28" t="s">
        <v>328</v>
      </c>
      <c r="G28" t="s">
        <v>328</v>
      </c>
      <c r="H28" s="57" t="s">
        <v>324</v>
      </c>
      <c r="I28" s="57" t="s">
        <v>324</v>
      </c>
      <c r="J28" t="str">
        <f t="shared" si="0"/>
        <v>a16.1</v>
      </c>
      <c r="K28" t="str">
        <f t="shared" si="1"/>
        <v>a16.2</v>
      </c>
      <c r="L28" t="str">
        <f t="shared" si="2"/>
        <v>a16</v>
      </c>
      <c r="M28" t="str">
        <f t="shared" si="3"/>
        <v>a19.1</v>
      </c>
    </row>
    <row r="29" spans="1:13" ht="15" customHeight="1">
      <c r="A29" t="s">
        <v>9584</v>
      </c>
      <c r="B29" t="s">
        <v>4077</v>
      </c>
      <c r="C29" t="s">
        <v>328</v>
      </c>
      <c r="D29" t="s">
        <v>4078</v>
      </c>
      <c r="F29" t="s">
        <v>328</v>
      </c>
      <c r="G29" t="s">
        <v>9585</v>
      </c>
      <c r="H29" s="57" t="s">
        <v>330</v>
      </c>
      <c r="I29" s="57" t="s">
        <v>330</v>
      </c>
      <c r="J29" t="str">
        <f t="shared" si="0"/>
        <v>a17.1</v>
      </c>
      <c r="K29" t="str">
        <f t="shared" si="1"/>
        <v>a17.2</v>
      </c>
      <c r="L29" t="str">
        <f t="shared" si="2"/>
        <v>a17</v>
      </c>
      <c r="M29" t="str">
        <f t="shared" si="3"/>
        <v>a19.2</v>
      </c>
    </row>
    <row r="30" spans="1:13" ht="15" customHeight="1">
      <c r="A30" t="s">
        <v>9586</v>
      </c>
      <c r="B30" t="s">
        <v>9587</v>
      </c>
      <c r="C30" t="s">
        <v>328</v>
      </c>
      <c r="D30" t="s">
        <v>9588</v>
      </c>
      <c r="F30" t="s">
        <v>328</v>
      </c>
      <c r="G30" t="s">
        <v>328</v>
      </c>
      <c r="H30" s="57" t="s">
        <v>324</v>
      </c>
      <c r="I30" s="57" t="s">
        <v>324</v>
      </c>
      <c r="J30" t="str">
        <f t="shared" si="0"/>
        <v>a16.1</v>
      </c>
      <c r="K30" t="str">
        <f t="shared" si="1"/>
        <v>a16.2</v>
      </c>
      <c r="L30" t="str">
        <f t="shared" si="2"/>
        <v>a16</v>
      </c>
      <c r="M30" t="str">
        <f t="shared" si="3"/>
        <v>a19.1</v>
      </c>
    </row>
    <row r="31" spans="1:13" ht="15" customHeight="1">
      <c r="A31" t="s">
        <v>9589</v>
      </c>
      <c r="B31" t="s">
        <v>9590</v>
      </c>
      <c r="C31" t="s">
        <v>328</v>
      </c>
      <c r="D31" t="s">
        <v>9591</v>
      </c>
      <c r="F31" t="s">
        <v>328</v>
      </c>
      <c r="G31" t="s">
        <v>328</v>
      </c>
      <c r="H31" s="57" t="s">
        <v>330</v>
      </c>
      <c r="I31" s="57" t="s">
        <v>330</v>
      </c>
      <c r="J31" t="str">
        <f t="shared" si="0"/>
        <v>a17.1</v>
      </c>
      <c r="K31" t="str">
        <f t="shared" si="1"/>
        <v>a17.2</v>
      </c>
      <c r="L31" t="str">
        <f t="shared" si="2"/>
        <v>a17</v>
      </c>
      <c r="M31" t="str">
        <f t="shared" si="3"/>
        <v>a19.2</v>
      </c>
    </row>
    <row r="32" spans="1:13" ht="15" customHeight="1">
      <c r="A32" t="s">
        <v>9592</v>
      </c>
      <c r="B32" t="s">
        <v>9593</v>
      </c>
      <c r="C32" t="s">
        <v>328</v>
      </c>
      <c r="D32" t="s">
        <v>9594</v>
      </c>
      <c r="F32" t="s">
        <v>328</v>
      </c>
      <c r="G32" t="s">
        <v>328</v>
      </c>
      <c r="H32" s="57" t="s">
        <v>324</v>
      </c>
      <c r="I32" s="57" t="s">
        <v>324</v>
      </c>
      <c r="J32" t="str">
        <f t="shared" si="0"/>
        <v>a16.1</v>
      </c>
      <c r="K32" t="str">
        <f t="shared" si="1"/>
        <v>a16.2</v>
      </c>
      <c r="L32" t="str">
        <f t="shared" si="2"/>
        <v>a16</v>
      </c>
      <c r="M32" t="str">
        <f t="shared" si="3"/>
        <v>a19.1</v>
      </c>
    </row>
    <row r="33" spans="1:13" ht="15" customHeight="1">
      <c r="A33" t="s">
        <v>9595</v>
      </c>
      <c r="B33" t="s">
        <v>9596</v>
      </c>
      <c r="C33" t="s">
        <v>328</v>
      </c>
      <c r="D33" t="s">
        <v>9597</v>
      </c>
      <c r="F33" t="s">
        <v>328</v>
      </c>
      <c r="G33" t="s">
        <v>9598</v>
      </c>
      <c r="H33" s="57" t="s">
        <v>324</v>
      </c>
      <c r="I33" s="57" t="s">
        <v>324</v>
      </c>
      <c r="J33" t="str">
        <f t="shared" si="0"/>
        <v>a16.1</v>
      </c>
      <c r="K33" t="str">
        <f t="shared" si="1"/>
        <v>a16.2</v>
      </c>
      <c r="L33" t="str">
        <f t="shared" si="2"/>
        <v>a16</v>
      </c>
      <c r="M33" t="str">
        <f t="shared" si="3"/>
        <v>a19.1</v>
      </c>
    </row>
    <row r="34" spans="1:13" ht="15" customHeight="1">
      <c r="A34" t="s">
        <v>9599</v>
      </c>
      <c r="B34" t="s">
        <v>9600</v>
      </c>
      <c r="C34" t="s">
        <v>328</v>
      </c>
      <c r="D34" t="s">
        <v>9601</v>
      </c>
      <c r="F34" t="s">
        <v>9602</v>
      </c>
      <c r="G34" t="s">
        <v>328</v>
      </c>
      <c r="H34" s="57" t="s">
        <v>324</v>
      </c>
      <c r="I34" s="57" t="s">
        <v>324</v>
      </c>
      <c r="J34" t="str">
        <f t="shared" si="0"/>
        <v>a16.1</v>
      </c>
      <c r="K34" t="str">
        <f t="shared" si="1"/>
        <v>a16.2</v>
      </c>
      <c r="L34" t="str">
        <f t="shared" si="2"/>
        <v>a16</v>
      </c>
      <c r="M34" t="str">
        <f t="shared" si="3"/>
        <v>a19.1</v>
      </c>
    </row>
    <row r="35" spans="1:13" ht="15" customHeight="1">
      <c r="A35" t="s">
        <v>9603</v>
      </c>
      <c r="B35" t="s">
        <v>9604</v>
      </c>
      <c r="C35" t="s">
        <v>328</v>
      </c>
      <c r="D35" t="s">
        <v>9605</v>
      </c>
      <c r="F35" t="s">
        <v>328</v>
      </c>
      <c r="G35" t="s">
        <v>328</v>
      </c>
      <c r="H35" s="57" t="s">
        <v>330</v>
      </c>
      <c r="I35" s="57" t="s">
        <v>330</v>
      </c>
      <c r="J35" t="str">
        <f t="shared" si="0"/>
        <v>a17.1</v>
      </c>
      <c r="K35" t="str">
        <f t="shared" si="1"/>
        <v>a17.2</v>
      </c>
      <c r="L35" t="str">
        <f t="shared" si="2"/>
        <v>a17</v>
      </c>
      <c r="M35" t="str">
        <f t="shared" si="3"/>
        <v>a19.2</v>
      </c>
    </row>
    <row r="36" spans="1:13" ht="15" customHeight="1">
      <c r="A36" t="s">
        <v>9606</v>
      </c>
      <c r="B36" t="s">
        <v>4630</v>
      </c>
      <c r="C36" t="s">
        <v>328</v>
      </c>
      <c r="D36" t="s">
        <v>9607</v>
      </c>
      <c r="F36" t="s">
        <v>328</v>
      </c>
      <c r="G36" t="s">
        <v>328</v>
      </c>
      <c r="H36" s="57" t="s">
        <v>330</v>
      </c>
      <c r="I36" s="57" t="s">
        <v>330</v>
      </c>
      <c r="J36" t="str">
        <f t="shared" si="0"/>
        <v>a17.1</v>
      </c>
      <c r="K36" t="str">
        <f t="shared" si="1"/>
        <v>a17.2</v>
      </c>
      <c r="L36" t="str">
        <f t="shared" si="2"/>
        <v>a17</v>
      </c>
      <c r="M36" t="str">
        <f t="shared" si="3"/>
        <v>a19.2</v>
      </c>
    </row>
    <row r="37" spans="1:13" ht="15" customHeight="1">
      <c r="A37" t="s">
        <v>9608</v>
      </c>
      <c r="B37" t="s">
        <v>9609</v>
      </c>
      <c r="C37" t="s">
        <v>328</v>
      </c>
      <c r="D37" t="s">
        <v>9610</v>
      </c>
      <c r="F37" t="s">
        <v>328</v>
      </c>
      <c r="G37" t="s">
        <v>328</v>
      </c>
      <c r="H37" s="57" t="s">
        <v>324</v>
      </c>
      <c r="I37" s="57" t="s">
        <v>324</v>
      </c>
      <c r="J37" t="str">
        <f t="shared" si="0"/>
        <v>a16.1</v>
      </c>
      <c r="K37" t="str">
        <f t="shared" si="1"/>
        <v>a16.2</v>
      </c>
      <c r="L37" t="str">
        <f t="shared" si="2"/>
        <v>a16</v>
      </c>
      <c r="M37" t="str">
        <f t="shared" si="3"/>
        <v>a19.1</v>
      </c>
    </row>
    <row r="38" spans="1:13" ht="15" customHeight="1">
      <c r="A38" t="s">
        <v>9611</v>
      </c>
      <c r="B38" t="s">
        <v>9612</v>
      </c>
      <c r="C38" t="s">
        <v>328</v>
      </c>
      <c r="D38" t="s">
        <v>9613</v>
      </c>
      <c r="F38" t="s">
        <v>9614</v>
      </c>
      <c r="G38" t="s">
        <v>328</v>
      </c>
      <c r="H38" s="57" t="s">
        <v>324</v>
      </c>
      <c r="I38" s="57" t="s">
        <v>324</v>
      </c>
      <c r="J38" t="str">
        <f t="shared" si="0"/>
        <v>a16.1</v>
      </c>
      <c r="K38" t="str">
        <f t="shared" si="1"/>
        <v>a16.2</v>
      </c>
      <c r="L38" t="str">
        <f t="shared" si="2"/>
        <v>a16</v>
      </c>
      <c r="M38" t="str">
        <f t="shared" si="3"/>
        <v>a19.1</v>
      </c>
    </row>
    <row r="39" spans="1:13" ht="15" customHeight="1">
      <c r="A39" t="s">
        <v>9615</v>
      </c>
      <c r="B39" t="s">
        <v>9616</v>
      </c>
      <c r="C39" t="s">
        <v>328</v>
      </c>
      <c r="D39" t="s">
        <v>9617</v>
      </c>
      <c r="F39" t="s">
        <v>328</v>
      </c>
      <c r="G39" t="s">
        <v>328</v>
      </c>
      <c r="H39" s="57" t="s">
        <v>324</v>
      </c>
      <c r="I39" s="57" t="s">
        <v>324</v>
      </c>
      <c r="J39" t="str">
        <f t="shared" si="0"/>
        <v>a16.1</v>
      </c>
      <c r="K39" t="str">
        <f t="shared" si="1"/>
        <v>a16.2</v>
      </c>
      <c r="L39" t="str">
        <f t="shared" si="2"/>
        <v>a16</v>
      </c>
      <c r="M39" t="str">
        <f t="shared" si="3"/>
        <v>a19.1</v>
      </c>
    </row>
    <row r="40" spans="1:13" ht="15" customHeight="1">
      <c r="A40" t="s">
        <v>9618</v>
      </c>
      <c r="B40" t="s">
        <v>4289</v>
      </c>
      <c r="C40" t="s">
        <v>328</v>
      </c>
      <c r="D40" t="s">
        <v>4291</v>
      </c>
      <c r="F40" t="s">
        <v>328</v>
      </c>
      <c r="G40" t="s">
        <v>9619</v>
      </c>
      <c r="H40" s="57" t="s">
        <v>324</v>
      </c>
      <c r="I40" s="57" t="s">
        <v>324</v>
      </c>
      <c r="J40" t="str">
        <f t="shared" si="0"/>
        <v>a16.1</v>
      </c>
      <c r="K40" t="str">
        <f t="shared" si="1"/>
        <v>a16.2</v>
      </c>
      <c r="L40" t="str">
        <f t="shared" si="2"/>
        <v>a16</v>
      </c>
      <c r="M40" t="str">
        <f t="shared" si="3"/>
        <v>a19.1</v>
      </c>
    </row>
    <row r="41" spans="1:13" ht="15" customHeight="1">
      <c r="A41" t="s">
        <v>9620</v>
      </c>
      <c r="B41" t="s">
        <v>9621</v>
      </c>
      <c r="C41" t="s">
        <v>328</v>
      </c>
      <c r="D41" t="s">
        <v>9622</v>
      </c>
      <c r="F41" t="s">
        <v>328</v>
      </c>
      <c r="G41" t="s">
        <v>328</v>
      </c>
      <c r="H41" s="57" t="s">
        <v>330</v>
      </c>
      <c r="I41" s="57" t="s">
        <v>330</v>
      </c>
      <c r="J41" t="str">
        <f t="shared" si="0"/>
        <v>a17.1</v>
      </c>
      <c r="K41" t="str">
        <f t="shared" si="1"/>
        <v>a17.2</v>
      </c>
      <c r="L41" t="str">
        <f t="shared" si="2"/>
        <v>a17</v>
      </c>
      <c r="M41" t="str">
        <f t="shared" si="3"/>
        <v>a19.2</v>
      </c>
    </row>
    <row r="42" spans="1:13" ht="15" customHeight="1">
      <c r="A42" t="s">
        <v>9623</v>
      </c>
      <c r="B42" t="s">
        <v>9624</v>
      </c>
      <c r="C42" t="s">
        <v>328</v>
      </c>
      <c r="D42" t="s">
        <v>9625</v>
      </c>
      <c r="F42" t="s">
        <v>9626</v>
      </c>
      <c r="G42" t="s">
        <v>9627</v>
      </c>
      <c r="H42" s="57" t="s">
        <v>330</v>
      </c>
      <c r="I42" s="57" t="s">
        <v>330</v>
      </c>
      <c r="J42" t="str">
        <f t="shared" si="0"/>
        <v>a17.1</v>
      </c>
      <c r="K42" t="str">
        <f t="shared" si="1"/>
        <v>a17.2</v>
      </c>
      <c r="L42" t="str">
        <f t="shared" si="2"/>
        <v>a17</v>
      </c>
      <c r="M42" t="str">
        <f t="shared" si="3"/>
        <v>a19.2</v>
      </c>
    </row>
    <row r="43" spans="1:13" ht="15" customHeight="1">
      <c r="A43" t="s">
        <v>9628</v>
      </c>
      <c r="B43" t="s">
        <v>9629</v>
      </c>
      <c r="C43" t="s">
        <v>328</v>
      </c>
      <c r="D43" t="s">
        <v>9630</v>
      </c>
      <c r="F43" t="s">
        <v>328</v>
      </c>
      <c r="G43" t="s">
        <v>328</v>
      </c>
      <c r="H43" s="57" t="s">
        <v>330</v>
      </c>
      <c r="I43" s="57" t="s">
        <v>330</v>
      </c>
      <c r="J43" t="str">
        <f t="shared" si="0"/>
        <v>a17.1</v>
      </c>
      <c r="K43" t="str">
        <f t="shared" si="1"/>
        <v>a17.2</v>
      </c>
      <c r="L43" t="str">
        <f t="shared" si="2"/>
        <v>a17</v>
      </c>
      <c r="M43" t="str">
        <f t="shared" si="3"/>
        <v>a19.2</v>
      </c>
    </row>
    <row r="44" spans="1:13" ht="15" customHeight="1">
      <c r="A44" t="s">
        <v>9631</v>
      </c>
      <c r="B44" t="s">
        <v>9632</v>
      </c>
      <c r="C44" t="s">
        <v>328</v>
      </c>
      <c r="D44" t="s">
        <v>9633</v>
      </c>
      <c r="F44" t="s">
        <v>328</v>
      </c>
      <c r="G44" t="s">
        <v>328</v>
      </c>
      <c r="H44" s="57" t="s">
        <v>330</v>
      </c>
      <c r="I44" s="57" t="s">
        <v>330</v>
      </c>
      <c r="J44" t="str">
        <f t="shared" si="0"/>
        <v>a17.1</v>
      </c>
      <c r="K44" t="str">
        <f t="shared" si="1"/>
        <v>a17.2</v>
      </c>
      <c r="L44" t="str">
        <f t="shared" si="2"/>
        <v>a17</v>
      </c>
      <c r="M44" t="str">
        <f t="shared" si="3"/>
        <v>a19.2</v>
      </c>
    </row>
    <row r="45" spans="1:13" ht="15" customHeight="1">
      <c r="A45" t="s">
        <v>9634</v>
      </c>
      <c r="B45" t="s">
        <v>9635</v>
      </c>
      <c r="C45" t="s">
        <v>328</v>
      </c>
      <c r="D45" t="s">
        <v>9636</v>
      </c>
      <c r="F45" t="s">
        <v>9637</v>
      </c>
      <c r="G45" t="s">
        <v>328</v>
      </c>
      <c r="H45" s="57" t="s">
        <v>324</v>
      </c>
      <c r="I45" s="57" t="s">
        <v>324</v>
      </c>
      <c r="J45" t="str">
        <f t="shared" si="0"/>
        <v>a16.1</v>
      </c>
      <c r="K45" t="str">
        <f t="shared" si="1"/>
        <v>a16.2</v>
      </c>
      <c r="L45" t="str">
        <f t="shared" si="2"/>
        <v>a16</v>
      </c>
      <c r="M45" t="str">
        <f t="shared" si="3"/>
        <v>a19.1</v>
      </c>
    </row>
    <row r="46" spans="1:13" ht="15" customHeight="1">
      <c r="A46" t="s">
        <v>9638</v>
      </c>
      <c r="B46" t="s">
        <v>9639</v>
      </c>
      <c r="C46" t="s">
        <v>328</v>
      </c>
      <c r="D46" t="s">
        <v>9640</v>
      </c>
      <c r="F46" t="s">
        <v>328</v>
      </c>
      <c r="G46" t="s">
        <v>328</v>
      </c>
      <c r="H46" s="57" t="s">
        <v>324</v>
      </c>
      <c r="I46" s="57" t="s">
        <v>324</v>
      </c>
      <c r="J46" t="str">
        <f t="shared" si="0"/>
        <v>a16.1</v>
      </c>
      <c r="K46" t="str">
        <f t="shared" si="1"/>
        <v>a16.2</v>
      </c>
      <c r="L46" t="str">
        <f t="shared" si="2"/>
        <v>a16</v>
      </c>
      <c r="M46" t="str">
        <f t="shared" si="3"/>
        <v>a19.1</v>
      </c>
    </row>
    <row r="47" spans="1:13" ht="15" customHeight="1">
      <c r="A47" t="s">
        <v>9641</v>
      </c>
      <c r="B47" t="s">
        <v>9642</v>
      </c>
      <c r="C47" t="s">
        <v>328</v>
      </c>
      <c r="D47" t="s">
        <v>9643</v>
      </c>
      <c r="F47" t="s">
        <v>328</v>
      </c>
      <c r="G47" t="s">
        <v>328</v>
      </c>
      <c r="H47" s="57" t="s">
        <v>324</v>
      </c>
      <c r="I47" s="57" t="s">
        <v>324</v>
      </c>
      <c r="J47" t="str">
        <f t="shared" si="0"/>
        <v>a16.1</v>
      </c>
      <c r="K47" t="str">
        <f t="shared" si="1"/>
        <v>a16.2</v>
      </c>
      <c r="L47" t="str">
        <f t="shared" si="2"/>
        <v>a16</v>
      </c>
      <c r="M47" t="str">
        <f t="shared" si="3"/>
        <v>a19.1</v>
      </c>
    </row>
    <row r="48" spans="1:13" ht="15" customHeight="1">
      <c r="A48" t="s">
        <v>9644</v>
      </c>
      <c r="B48" t="s">
        <v>9645</v>
      </c>
      <c r="C48" t="s">
        <v>328</v>
      </c>
      <c r="D48" t="s">
        <v>9646</v>
      </c>
      <c r="F48" t="s">
        <v>328</v>
      </c>
      <c r="G48" t="s">
        <v>328</v>
      </c>
      <c r="H48" s="57" t="s">
        <v>324</v>
      </c>
      <c r="I48" s="57" t="s">
        <v>324</v>
      </c>
      <c r="J48" t="str">
        <f t="shared" si="0"/>
        <v>a16.1</v>
      </c>
      <c r="K48" t="str">
        <f t="shared" si="1"/>
        <v>a16.2</v>
      </c>
      <c r="L48" t="str">
        <f t="shared" si="2"/>
        <v>a16</v>
      </c>
      <c r="M48" t="str">
        <f t="shared" si="3"/>
        <v>a19.1</v>
      </c>
    </row>
    <row r="49" spans="1:13" ht="15" customHeight="1">
      <c r="A49" t="s">
        <v>9647</v>
      </c>
      <c r="B49" t="s">
        <v>9648</v>
      </c>
      <c r="C49" t="s">
        <v>328</v>
      </c>
      <c r="D49" t="s">
        <v>9649</v>
      </c>
      <c r="F49" t="s">
        <v>9650</v>
      </c>
      <c r="G49" t="s">
        <v>328</v>
      </c>
      <c r="H49" s="57" t="s">
        <v>324</v>
      </c>
      <c r="I49" s="57" t="s">
        <v>324</v>
      </c>
      <c r="J49" t="str">
        <f t="shared" si="0"/>
        <v>a16.1</v>
      </c>
      <c r="K49" t="str">
        <f t="shared" si="1"/>
        <v>a16.2</v>
      </c>
      <c r="L49" t="str">
        <f t="shared" si="2"/>
        <v>a16</v>
      </c>
      <c r="M49" t="str">
        <f t="shared" si="3"/>
        <v>a19.1</v>
      </c>
    </row>
    <row r="50" spans="1:13" ht="15" customHeight="1">
      <c r="A50" t="s">
        <v>9651</v>
      </c>
      <c r="B50" t="s">
        <v>9652</v>
      </c>
      <c r="C50" t="s">
        <v>328</v>
      </c>
      <c r="D50" t="s">
        <v>9653</v>
      </c>
      <c r="F50" t="s">
        <v>328</v>
      </c>
      <c r="G50" t="s">
        <v>9654</v>
      </c>
      <c r="H50" s="57" t="s">
        <v>324</v>
      </c>
      <c r="I50" s="57" t="s">
        <v>324</v>
      </c>
      <c r="J50" t="str">
        <f t="shared" si="0"/>
        <v>a16.1</v>
      </c>
      <c r="K50" t="str">
        <f t="shared" si="1"/>
        <v>a16.2</v>
      </c>
      <c r="L50" t="str">
        <f t="shared" si="2"/>
        <v>a16</v>
      </c>
      <c r="M50" t="str">
        <f t="shared" si="3"/>
        <v>a19.1</v>
      </c>
    </row>
    <row r="51" spans="1:13" ht="15" customHeight="1">
      <c r="A51" t="s">
        <v>9655</v>
      </c>
      <c r="B51" t="s">
        <v>9656</v>
      </c>
      <c r="C51" t="s">
        <v>328</v>
      </c>
      <c r="D51" t="s">
        <v>9657</v>
      </c>
      <c r="F51" t="s">
        <v>328</v>
      </c>
      <c r="G51" t="s">
        <v>328</v>
      </c>
      <c r="H51" s="57" t="s">
        <v>324</v>
      </c>
      <c r="I51" s="57" t="s">
        <v>324</v>
      </c>
      <c r="J51" t="str">
        <f t="shared" si="0"/>
        <v>a16.1</v>
      </c>
      <c r="K51" t="str">
        <f t="shared" si="1"/>
        <v>a16.2</v>
      </c>
      <c r="L51" t="str">
        <f t="shared" si="2"/>
        <v>a16</v>
      </c>
      <c r="M51" t="str">
        <f t="shared" si="3"/>
        <v>a19.1</v>
      </c>
    </row>
    <row r="52" spans="1:13" ht="15" customHeight="1">
      <c r="A52" t="s">
        <v>9658</v>
      </c>
      <c r="B52" t="s">
        <v>9659</v>
      </c>
      <c r="C52" t="s">
        <v>328</v>
      </c>
      <c r="D52" t="s">
        <v>9660</v>
      </c>
      <c r="F52" t="s">
        <v>9661</v>
      </c>
      <c r="G52" t="s">
        <v>9662</v>
      </c>
      <c r="H52" s="57" t="s">
        <v>324</v>
      </c>
      <c r="I52" s="57" t="s">
        <v>324</v>
      </c>
      <c r="J52" t="str">
        <f t="shared" si="0"/>
        <v>a16.1</v>
      </c>
      <c r="K52" t="str">
        <f t="shared" si="1"/>
        <v>a16.2</v>
      </c>
      <c r="L52" t="str">
        <f t="shared" si="2"/>
        <v>a16</v>
      </c>
      <c r="M52" t="str">
        <f t="shared" si="3"/>
        <v>a19.1</v>
      </c>
    </row>
    <row r="53" spans="1:13" ht="15" customHeight="1">
      <c r="A53" t="s">
        <v>9663</v>
      </c>
      <c r="B53" t="s">
        <v>9664</v>
      </c>
      <c r="C53" t="s">
        <v>328</v>
      </c>
      <c r="D53" t="s">
        <v>9665</v>
      </c>
      <c r="F53" t="s">
        <v>328</v>
      </c>
      <c r="G53" t="s">
        <v>328</v>
      </c>
      <c r="H53" s="57" t="s">
        <v>330</v>
      </c>
      <c r="I53" s="57" t="s">
        <v>330</v>
      </c>
      <c r="J53" t="str">
        <f t="shared" si="0"/>
        <v>a17.1</v>
      </c>
      <c r="K53" t="str">
        <f t="shared" si="1"/>
        <v>a17.2</v>
      </c>
      <c r="L53" t="str">
        <f t="shared" si="2"/>
        <v>a17</v>
      </c>
      <c r="M53" t="str">
        <f t="shared" si="3"/>
        <v>a19.2</v>
      </c>
    </row>
    <row r="54" spans="1:13" ht="15" customHeight="1">
      <c r="A54" t="s">
        <v>9666</v>
      </c>
      <c r="B54" t="s">
        <v>9667</v>
      </c>
      <c r="C54" t="s">
        <v>328</v>
      </c>
      <c r="D54" t="s">
        <v>9668</v>
      </c>
      <c r="F54" t="s">
        <v>9669</v>
      </c>
      <c r="G54" t="s">
        <v>328</v>
      </c>
      <c r="H54" s="57" t="s">
        <v>324</v>
      </c>
      <c r="I54" s="57" t="s">
        <v>324</v>
      </c>
      <c r="J54" t="str">
        <f t="shared" si="0"/>
        <v>a16.1</v>
      </c>
      <c r="K54" t="str">
        <f t="shared" si="1"/>
        <v>a16.2</v>
      </c>
      <c r="L54" t="str">
        <f t="shared" si="2"/>
        <v>a16</v>
      </c>
      <c r="M54" t="str">
        <f t="shared" si="3"/>
        <v>a19.1</v>
      </c>
    </row>
    <row r="55" spans="1:13" ht="15" customHeight="1">
      <c r="A55" t="s">
        <v>9670</v>
      </c>
      <c r="B55" t="s">
        <v>9671</v>
      </c>
      <c r="C55" t="s">
        <v>328</v>
      </c>
      <c r="D55" t="s">
        <v>9672</v>
      </c>
      <c r="F55" t="s">
        <v>9673</v>
      </c>
      <c r="G55" t="s">
        <v>9674</v>
      </c>
      <c r="H55" s="57" t="s">
        <v>330</v>
      </c>
      <c r="I55" s="57" t="s">
        <v>330</v>
      </c>
      <c r="J55" t="str">
        <f t="shared" si="0"/>
        <v>a17.1</v>
      </c>
      <c r="K55" t="str">
        <f t="shared" si="1"/>
        <v>a17.2</v>
      </c>
      <c r="L55" t="str">
        <f t="shared" si="2"/>
        <v>a17</v>
      </c>
      <c r="M55" t="str">
        <f t="shared" si="3"/>
        <v>a19.2</v>
      </c>
    </row>
    <row r="56" spans="1:13" ht="15" customHeight="1">
      <c r="A56" t="s">
        <v>9675</v>
      </c>
      <c r="B56" t="s">
        <v>4371</v>
      </c>
      <c r="C56" t="s">
        <v>328</v>
      </c>
      <c r="D56" t="s">
        <v>4373</v>
      </c>
      <c r="F56" t="s">
        <v>328</v>
      </c>
      <c r="G56" t="s">
        <v>328</v>
      </c>
      <c r="H56" s="57" t="s">
        <v>324</v>
      </c>
      <c r="I56" s="57" t="s">
        <v>324</v>
      </c>
      <c r="J56" t="str">
        <f t="shared" si="0"/>
        <v>a16.1</v>
      </c>
      <c r="K56" t="str">
        <f t="shared" si="1"/>
        <v>a16.2</v>
      </c>
      <c r="L56" t="str">
        <f t="shared" si="2"/>
        <v>a16</v>
      </c>
      <c r="M56" t="str">
        <f t="shared" si="3"/>
        <v>a19.1</v>
      </c>
    </row>
    <row r="57" spans="1:13" ht="15" customHeight="1">
      <c r="A57" t="s">
        <v>9676</v>
      </c>
      <c r="B57" t="s">
        <v>9677</v>
      </c>
      <c r="C57" t="s">
        <v>328</v>
      </c>
      <c r="D57" t="s">
        <v>9678</v>
      </c>
      <c r="F57" t="s">
        <v>328</v>
      </c>
      <c r="G57" t="s">
        <v>328</v>
      </c>
      <c r="H57" s="57" t="s">
        <v>324</v>
      </c>
      <c r="I57" s="57" t="s">
        <v>324</v>
      </c>
      <c r="J57" t="str">
        <f t="shared" si="0"/>
        <v>a16.1</v>
      </c>
      <c r="K57" t="str">
        <f t="shared" si="1"/>
        <v>a16.2</v>
      </c>
      <c r="L57" t="str">
        <f t="shared" si="2"/>
        <v>a16</v>
      </c>
      <c r="M57" t="str">
        <f t="shared" si="3"/>
        <v>a19.1</v>
      </c>
    </row>
    <row r="58" spans="1:13" ht="15" customHeight="1">
      <c r="A58" t="s">
        <v>9679</v>
      </c>
      <c r="B58" t="s">
        <v>9680</v>
      </c>
      <c r="C58" t="s">
        <v>328</v>
      </c>
      <c r="D58" t="s">
        <v>9681</v>
      </c>
      <c r="F58" t="s">
        <v>328</v>
      </c>
      <c r="G58" t="s">
        <v>328</v>
      </c>
      <c r="H58" s="57" t="s">
        <v>324</v>
      </c>
      <c r="I58" s="57" t="s">
        <v>324</v>
      </c>
      <c r="J58" t="str">
        <f t="shared" si="0"/>
        <v>a16.1</v>
      </c>
      <c r="K58" t="str">
        <f t="shared" si="1"/>
        <v>a16.2</v>
      </c>
      <c r="L58" t="str">
        <f t="shared" si="2"/>
        <v>a16</v>
      </c>
      <c r="M58" t="str">
        <f t="shared" si="3"/>
        <v>a19.1</v>
      </c>
    </row>
    <row r="59" spans="1:13" ht="15" customHeight="1">
      <c r="A59" t="s">
        <v>9682</v>
      </c>
      <c r="B59" t="s">
        <v>9683</v>
      </c>
      <c r="C59" t="s">
        <v>328</v>
      </c>
      <c r="D59" t="s">
        <v>9684</v>
      </c>
      <c r="F59" t="s">
        <v>328</v>
      </c>
      <c r="G59" t="s">
        <v>328</v>
      </c>
      <c r="H59" s="57" t="s">
        <v>330</v>
      </c>
      <c r="I59" s="57" t="s">
        <v>330</v>
      </c>
      <c r="J59" t="str">
        <f t="shared" si="0"/>
        <v>a17.1</v>
      </c>
      <c r="K59" t="str">
        <f t="shared" si="1"/>
        <v>a17.2</v>
      </c>
      <c r="L59" t="str">
        <f t="shared" si="2"/>
        <v>a17</v>
      </c>
      <c r="M59" t="str">
        <f t="shared" si="3"/>
        <v>a19.2</v>
      </c>
    </row>
    <row r="60" spans="1:13">
      <c r="A60" t="s">
        <v>9685</v>
      </c>
      <c r="B60" t="s">
        <v>9686</v>
      </c>
      <c r="C60" t="s">
        <v>328</v>
      </c>
      <c r="D60" t="s">
        <v>9687</v>
      </c>
      <c r="F60" t="s">
        <v>328</v>
      </c>
      <c r="G60" t="s">
        <v>328</v>
      </c>
      <c r="H60" s="57" t="s">
        <v>330</v>
      </c>
      <c r="I60" s="57" t="s">
        <v>330</v>
      </c>
      <c r="J60" t="str">
        <f t="shared" si="0"/>
        <v>a17.1</v>
      </c>
      <c r="K60" t="str">
        <f t="shared" si="1"/>
        <v>a17.2</v>
      </c>
      <c r="L60" t="str">
        <f t="shared" si="2"/>
        <v>a17</v>
      </c>
      <c r="M60" t="str">
        <f t="shared" si="3"/>
        <v>a19.2</v>
      </c>
    </row>
    <row r="61" spans="1:13">
      <c r="A61" t="s">
        <v>9688</v>
      </c>
      <c r="B61" t="s">
        <v>9689</v>
      </c>
      <c r="C61" t="s">
        <v>328</v>
      </c>
      <c r="D61" t="s">
        <v>9690</v>
      </c>
      <c r="F61" t="s">
        <v>328</v>
      </c>
      <c r="G61" t="s">
        <v>328</v>
      </c>
      <c r="H61" s="57" t="s">
        <v>330</v>
      </c>
      <c r="I61" s="57" t="s">
        <v>330</v>
      </c>
      <c r="J61" t="str">
        <f t="shared" si="0"/>
        <v>a17.1</v>
      </c>
      <c r="K61" t="str">
        <f t="shared" si="1"/>
        <v>a17.2</v>
      </c>
      <c r="L61" t="str">
        <f t="shared" si="2"/>
        <v>a17</v>
      </c>
      <c r="M61" t="str">
        <f t="shared" si="3"/>
        <v>a19.2</v>
      </c>
    </row>
    <row r="62" spans="1:13">
      <c r="A62" t="s">
        <v>9691</v>
      </c>
      <c r="B62" t="s">
        <v>9692</v>
      </c>
      <c r="C62" t="s">
        <v>328</v>
      </c>
      <c r="D62" t="s">
        <v>9693</v>
      </c>
      <c r="F62" t="s">
        <v>328</v>
      </c>
      <c r="G62" t="s">
        <v>328</v>
      </c>
      <c r="H62" s="57" t="s">
        <v>330</v>
      </c>
      <c r="I62" s="57" t="s">
        <v>330</v>
      </c>
      <c r="J62" t="str">
        <f t="shared" si="0"/>
        <v>a17.1</v>
      </c>
      <c r="K62" t="str">
        <f t="shared" si="1"/>
        <v>a17.2</v>
      </c>
      <c r="L62" t="str">
        <f t="shared" si="2"/>
        <v>a17</v>
      </c>
      <c r="M62" t="str">
        <f t="shared" si="3"/>
        <v>a19.2</v>
      </c>
    </row>
    <row r="63" spans="1:13">
      <c r="A63" t="s">
        <v>9694</v>
      </c>
      <c r="B63" t="s">
        <v>9695</v>
      </c>
      <c r="C63" t="s">
        <v>9696</v>
      </c>
      <c r="D63" t="s">
        <v>9697</v>
      </c>
      <c r="F63" t="s">
        <v>328</v>
      </c>
      <c r="G63" t="s">
        <v>328</v>
      </c>
      <c r="H63" s="57" t="s">
        <v>330</v>
      </c>
      <c r="I63" s="57" t="s">
        <v>330</v>
      </c>
      <c r="J63" t="str">
        <f t="shared" si="0"/>
        <v>a17.1</v>
      </c>
      <c r="K63" t="str">
        <f t="shared" si="1"/>
        <v>a17.2</v>
      </c>
      <c r="L63" t="str">
        <f t="shared" si="2"/>
        <v>a17</v>
      </c>
      <c r="M63" t="str">
        <f t="shared" si="3"/>
        <v>a19.2</v>
      </c>
    </row>
    <row r="64" spans="1:13">
      <c r="A64" t="s">
        <v>9698</v>
      </c>
      <c r="B64" t="s">
        <v>3903</v>
      </c>
      <c r="C64" t="s">
        <v>328</v>
      </c>
      <c r="D64" t="s">
        <v>3905</v>
      </c>
      <c r="F64" t="s">
        <v>328</v>
      </c>
      <c r="G64" t="s">
        <v>328</v>
      </c>
      <c r="H64" s="57" t="s">
        <v>330</v>
      </c>
      <c r="I64" s="57" t="s">
        <v>330</v>
      </c>
      <c r="J64" t="str">
        <f t="shared" si="0"/>
        <v>a17.1</v>
      </c>
      <c r="K64" t="str">
        <f t="shared" si="1"/>
        <v>a17.2</v>
      </c>
      <c r="L64" t="str">
        <f t="shared" si="2"/>
        <v>a17</v>
      </c>
      <c r="M64" t="str">
        <f t="shared" si="3"/>
        <v>a19.2</v>
      </c>
    </row>
    <row r="65" spans="1:13">
      <c r="A65" t="s">
        <v>9699</v>
      </c>
      <c r="B65" t="s">
        <v>3964</v>
      </c>
      <c r="C65" t="s">
        <v>328</v>
      </c>
      <c r="D65" t="s">
        <v>9700</v>
      </c>
      <c r="F65" t="s">
        <v>328</v>
      </c>
      <c r="G65" t="s">
        <v>328</v>
      </c>
      <c r="H65" s="57" t="s">
        <v>324</v>
      </c>
      <c r="I65" s="57" t="s">
        <v>324</v>
      </c>
      <c r="J65" t="str">
        <f t="shared" si="0"/>
        <v>a16.1</v>
      </c>
      <c r="K65" t="str">
        <f t="shared" si="1"/>
        <v>a16.2</v>
      </c>
      <c r="L65" t="str">
        <f t="shared" si="2"/>
        <v>a16</v>
      </c>
      <c r="M65" t="str">
        <f t="shared" si="3"/>
        <v>a19.1</v>
      </c>
    </row>
    <row r="66" spans="1:13">
      <c r="A66" t="s">
        <v>9701</v>
      </c>
      <c r="B66" t="s">
        <v>9702</v>
      </c>
      <c r="C66" t="s">
        <v>328</v>
      </c>
      <c r="D66" t="s">
        <v>9703</v>
      </c>
      <c r="F66" t="s">
        <v>328</v>
      </c>
      <c r="G66" t="s">
        <v>328</v>
      </c>
      <c r="H66" s="57" t="s">
        <v>330</v>
      </c>
      <c r="I66" s="57" t="s">
        <v>330</v>
      </c>
      <c r="J66" t="str">
        <f t="shared" ref="J66:J129" si="4">IF(H66="Yes","a16.1",IF(H66="No","a17.1","a15.1"))</f>
        <v>a17.1</v>
      </c>
      <c r="K66" t="str">
        <f t="shared" ref="K66:K129" si="5">IF(H66="Yes","a16.2",IF(H66="No","a17.2","a15.2"))</f>
        <v>a17.2</v>
      </c>
      <c r="L66" t="str">
        <f t="shared" ref="L66:L129" si="6">IF(H66="Yes","a16",IF(H66="No","a17","a15"))</f>
        <v>a17</v>
      </c>
      <c r="M66" t="str">
        <f t="shared" ref="M66:M129" si="7">IF(H66="Yes","a19.1",IF(H66="No","a19.2","a19.3"))</f>
        <v>a19.2</v>
      </c>
    </row>
    <row r="67" spans="1:13">
      <c r="A67" t="s">
        <v>9704</v>
      </c>
      <c r="B67" t="s">
        <v>4963</v>
      </c>
      <c r="C67" t="s">
        <v>328</v>
      </c>
      <c r="D67" t="s">
        <v>4966</v>
      </c>
      <c r="F67" t="s">
        <v>9705</v>
      </c>
      <c r="G67" t="s">
        <v>328</v>
      </c>
      <c r="H67" s="57" t="s">
        <v>330</v>
      </c>
      <c r="I67" s="57" t="s">
        <v>330</v>
      </c>
      <c r="J67" t="str">
        <f t="shared" si="4"/>
        <v>a17.1</v>
      </c>
      <c r="K67" t="str">
        <f t="shared" si="5"/>
        <v>a17.2</v>
      </c>
      <c r="L67" t="str">
        <f t="shared" si="6"/>
        <v>a17</v>
      </c>
      <c r="M67" t="str">
        <f t="shared" si="7"/>
        <v>a19.2</v>
      </c>
    </row>
    <row r="68" spans="1:13">
      <c r="A68" t="s">
        <v>9706</v>
      </c>
      <c r="B68" t="s">
        <v>9707</v>
      </c>
      <c r="C68" t="s">
        <v>328</v>
      </c>
      <c r="D68" t="s">
        <v>9708</v>
      </c>
      <c r="F68" t="s">
        <v>328</v>
      </c>
      <c r="G68" t="s">
        <v>328</v>
      </c>
      <c r="H68" s="57" t="s">
        <v>330</v>
      </c>
      <c r="I68" s="57" t="s">
        <v>330</v>
      </c>
      <c r="J68" t="str">
        <f t="shared" si="4"/>
        <v>a17.1</v>
      </c>
      <c r="K68" t="str">
        <f t="shared" si="5"/>
        <v>a17.2</v>
      </c>
      <c r="L68" t="str">
        <f t="shared" si="6"/>
        <v>a17</v>
      </c>
      <c r="M68" t="str">
        <f t="shared" si="7"/>
        <v>a19.2</v>
      </c>
    </row>
    <row r="69" spans="1:13">
      <c r="A69" t="s">
        <v>9709</v>
      </c>
      <c r="B69" t="s">
        <v>9710</v>
      </c>
      <c r="C69" t="s">
        <v>9711</v>
      </c>
      <c r="D69" t="s">
        <v>9712</v>
      </c>
      <c r="F69" t="s">
        <v>328</v>
      </c>
      <c r="G69" t="s">
        <v>328</v>
      </c>
      <c r="H69" s="57" t="s">
        <v>324</v>
      </c>
      <c r="I69" s="57" t="s">
        <v>324</v>
      </c>
      <c r="J69" t="str">
        <f t="shared" si="4"/>
        <v>a16.1</v>
      </c>
      <c r="K69" t="str">
        <f t="shared" si="5"/>
        <v>a16.2</v>
      </c>
      <c r="L69" t="str">
        <f t="shared" si="6"/>
        <v>a16</v>
      </c>
      <c r="M69" t="str">
        <f t="shared" si="7"/>
        <v>a19.1</v>
      </c>
    </row>
    <row r="70" spans="1:13">
      <c r="A70" t="s">
        <v>9713</v>
      </c>
      <c r="B70" t="s">
        <v>3505</v>
      </c>
      <c r="C70" t="s">
        <v>328</v>
      </c>
      <c r="D70" t="s">
        <v>3506</v>
      </c>
      <c r="F70" t="s">
        <v>9714</v>
      </c>
      <c r="G70" t="s">
        <v>9715</v>
      </c>
      <c r="H70" s="57" t="s">
        <v>324</v>
      </c>
      <c r="I70" s="57" t="s">
        <v>324</v>
      </c>
      <c r="J70" t="str">
        <f t="shared" si="4"/>
        <v>a16.1</v>
      </c>
      <c r="K70" t="str">
        <f t="shared" si="5"/>
        <v>a16.2</v>
      </c>
      <c r="L70" t="str">
        <f t="shared" si="6"/>
        <v>a16</v>
      </c>
      <c r="M70" t="str">
        <f t="shared" si="7"/>
        <v>a19.1</v>
      </c>
    </row>
    <row r="71" spans="1:13">
      <c r="A71" t="s">
        <v>9716</v>
      </c>
      <c r="B71" t="s">
        <v>9717</v>
      </c>
      <c r="C71" t="s">
        <v>328</v>
      </c>
      <c r="D71" t="s">
        <v>9718</v>
      </c>
      <c r="F71" t="s">
        <v>328</v>
      </c>
      <c r="G71" t="s">
        <v>328</v>
      </c>
      <c r="H71" s="57" t="s">
        <v>324</v>
      </c>
      <c r="I71" s="57" t="s">
        <v>324</v>
      </c>
      <c r="J71" t="str">
        <f t="shared" si="4"/>
        <v>a16.1</v>
      </c>
      <c r="K71" t="str">
        <f t="shared" si="5"/>
        <v>a16.2</v>
      </c>
      <c r="L71" t="str">
        <f t="shared" si="6"/>
        <v>a16</v>
      </c>
      <c r="M71" t="str">
        <f t="shared" si="7"/>
        <v>a19.1</v>
      </c>
    </row>
    <row r="72" spans="1:13">
      <c r="A72" t="s">
        <v>9719</v>
      </c>
      <c r="B72" t="s">
        <v>9720</v>
      </c>
      <c r="C72" t="s">
        <v>328</v>
      </c>
      <c r="D72" t="s">
        <v>9721</v>
      </c>
      <c r="F72" t="s">
        <v>328</v>
      </c>
      <c r="G72" t="s">
        <v>9722</v>
      </c>
      <c r="H72" s="57" t="s">
        <v>324</v>
      </c>
      <c r="I72" s="57" t="s">
        <v>324</v>
      </c>
      <c r="J72" t="str">
        <f t="shared" si="4"/>
        <v>a16.1</v>
      </c>
      <c r="K72" t="str">
        <f t="shared" si="5"/>
        <v>a16.2</v>
      </c>
      <c r="L72" t="str">
        <f t="shared" si="6"/>
        <v>a16</v>
      </c>
      <c r="M72" t="str">
        <f t="shared" si="7"/>
        <v>a19.1</v>
      </c>
    </row>
    <row r="73" spans="1:13">
      <c r="A73" t="s">
        <v>9723</v>
      </c>
      <c r="B73" t="s">
        <v>9724</v>
      </c>
      <c r="C73" t="s">
        <v>328</v>
      </c>
      <c r="F73" t="s">
        <v>328</v>
      </c>
      <c r="G73" t="s">
        <v>328</v>
      </c>
      <c r="H73" s="57" t="s">
        <v>324</v>
      </c>
      <c r="I73" s="57" t="s">
        <v>324</v>
      </c>
      <c r="J73" t="str">
        <f t="shared" si="4"/>
        <v>a16.1</v>
      </c>
      <c r="K73" t="str">
        <f t="shared" si="5"/>
        <v>a16.2</v>
      </c>
      <c r="L73" t="str">
        <f t="shared" si="6"/>
        <v>a16</v>
      </c>
      <c r="M73" t="str">
        <f t="shared" si="7"/>
        <v>a19.1</v>
      </c>
    </row>
    <row r="74" spans="1:13">
      <c r="A74" t="s">
        <v>9725</v>
      </c>
      <c r="B74" t="s">
        <v>9726</v>
      </c>
      <c r="C74" t="s">
        <v>328</v>
      </c>
      <c r="D74" t="s">
        <v>9727</v>
      </c>
      <c r="F74" t="s">
        <v>9728</v>
      </c>
      <c r="G74" t="s">
        <v>328</v>
      </c>
      <c r="H74" s="57" t="s">
        <v>324</v>
      </c>
      <c r="I74" s="57" t="s">
        <v>324</v>
      </c>
      <c r="J74" t="str">
        <f t="shared" si="4"/>
        <v>a16.1</v>
      </c>
      <c r="K74" t="str">
        <f t="shared" si="5"/>
        <v>a16.2</v>
      </c>
      <c r="L74" t="str">
        <f t="shared" si="6"/>
        <v>a16</v>
      </c>
      <c r="M74" t="str">
        <f t="shared" si="7"/>
        <v>a19.1</v>
      </c>
    </row>
    <row r="75" spans="1:13">
      <c r="A75" t="s">
        <v>9729</v>
      </c>
      <c r="B75" t="s">
        <v>9730</v>
      </c>
      <c r="C75" t="s">
        <v>328</v>
      </c>
      <c r="D75" t="s">
        <v>328</v>
      </c>
      <c r="F75" t="s">
        <v>328</v>
      </c>
      <c r="G75" t="s">
        <v>328</v>
      </c>
      <c r="H75" s="57" t="s">
        <v>6060</v>
      </c>
      <c r="I75" s="57" t="s">
        <v>6060</v>
      </c>
      <c r="J75" t="str">
        <f t="shared" si="4"/>
        <v>a15.1</v>
      </c>
      <c r="K75" t="str">
        <f t="shared" si="5"/>
        <v>a15.2</v>
      </c>
      <c r="L75" t="str">
        <f t="shared" si="6"/>
        <v>a15</v>
      </c>
      <c r="M75" t="str">
        <f t="shared" si="7"/>
        <v>a19.3</v>
      </c>
    </row>
    <row r="76" spans="1:13">
      <c r="A76" t="s">
        <v>9731</v>
      </c>
      <c r="B76" t="s">
        <v>9732</v>
      </c>
      <c r="C76" t="s">
        <v>328</v>
      </c>
      <c r="D76" t="s">
        <v>9733</v>
      </c>
      <c r="F76" t="s">
        <v>328</v>
      </c>
      <c r="G76" t="s">
        <v>328</v>
      </c>
      <c r="H76" s="57" t="s">
        <v>324</v>
      </c>
      <c r="I76" s="57" t="s">
        <v>324</v>
      </c>
      <c r="J76" t="str">
        <f t="shared" si="4"/>
        <v>a16.1</v>
      </c>
      <c r="K76" t="str">
        <f t="shared" si="5"/>
        <v>a16.2</v>
      </c>
      <c r="L76" t="str">
        <f t="shared" si="6"/>
        <v>a16</v>
      </c>
      <c r="M76" t="str">
        <f t="shared" si="7"/>
        <v>a19.1</v>
      </c>
    </row>
    <row r="77" spans="1:13">
      <c r="A77" t="s">
        <v>9734</v>
      </c>
      <c r="B77" t="s">
        <v>9735</v>
      </c>
      <c r="C77" t="s">
        <v>328</v>
      </c>
      <c r="D77" t="s">
        <v>9736</v>
      </c>
      <c r="F77" t="s">
        <v>328</v>
      </c>
      <c r="G77" t="s">
        <v>328</v>
      </c>
      <c r="H77" s="57" t="s">
        <v>324</v>
      </c>
      <c r="I77" s="57" t="s">
        <v>324</v>
      </c>
      <c r="J77" t="str">
        <f t="shared" si="4"/>
        <v>a16.1</v>
      </c>
      <c r="K77" t="str">
        <f t="shared" si="5"/>
        <v>a16.2</v>
      </c>
      <c r="L77" t="str">
        <f t="shared" si="6"/>
        <v>a16</v>
      </c>
      <c r="M77" t="str">
        <f t="shared" si="7"/>
        <v>a19.1</v>
      </c>
    </row>
    <row r="78" spans="1:13">
      <c r="A78" t="s">
        <v>9737</v>
      </c>
      <c r="B78" t="s">
        <v>9738</v>
      </c>
      <c r="C78" t="s">
        <v>328</v>
      </c>
      <c r="D78" t="s">
        <v>9739</v>
      </c>
      <c r="F78" t="s">
        <v>328</v>
      </c>
      <c r="G78" t="s">
        <v>328</v>
      </c>
      <c r="H78" s="57" t="s">
        <v>330</v>
      </c>
      <c r="I78" s="57" t="s">
        <v>330</v>
      </c>
      <c r="J78" t="str">
        <f t="shared" si="4"/>
        <v>a17.1</v>
      </c>
      <c r="K78" t="str">
        <f t="shared" si="5"/>
        <v>a17.2</v>
      </c>
      <c r="L78" t="str">
        <f t="shared" si="6"/>
        <v>a17</v>
      </c>
      <c r="M78" t="str">
        <f t="shared" si="7"/>
        <v>a19.2</v>
      </c>
    </row>
    <row r="79" spans="1:13">
      <c r="A79" t="s">
        <v>9740</v>
      </c>
      <c r="B79" t="s">
        <v>4254</v>
      </c>
      <c r="C79" t="s">
        <v>328</v>
      </c>
      <c r="D79" t="s">
        <v>4255</v>
      </c>
      <c r="F79" t="s">
        <v>328</v>
      </c>
      <c r="G79" t="s">
        <v>328</v>
      </c>
      <c r="H79" s="57" t="s">
        <v>324</v>
      </c>
      <c r="I79" s="57" t="s">
        <v>324</v>
      </c>
      <c r="J79" t="str">
        <f t="shared" si="4"/>
        <v>a16.1</v>
      </c>
      <c r="K79" t="str">
        <f t="shared" si="5"/>
        <v>a16.2</v>
      </c>
      <c r="L79" t="str">
        <f t="shared" si="6"/>
        <v>a16</v>
      </c>
      <c r="M79" t="str">
        <f t="shared" si="7"/>
        <v>a19.1</v>
      </c>
    </row>
    <row r="80" spans="1:13">
      <c r="A80" t="s">
        <v>9741</v>
      </c>
      <c r="B80" t="s">
        <v>9742</v>
      </c>
      <c r="C80" t="s">
        <v>328</v>
      </c>
      <c r="D80" t="s">
        <v>9743</v>
      </c>
      <c r="F80" t="s">
        <v>328</v>
      </c>
      <c r="G80" t="s">
        <v>328</v>
      </c>
      <c r="H80" s="57" t="s">
        <v>324</v>
      </c>
      <c r="I80" s="57" t="s">
        <v>324</v>
      </c>
      <c r="J80" t="str">
        <f t="shared" si="4"/>
        <v>a16.1</v>
      </c>
      <c r="K80" t="str">
        <f t="shared" si="5"/>
        <v>a16.2</v>
      </c>
      <c r="L80" t="str">
        <f t="shared" si="6"/>
        <v>a16</v>
      </c>
      <c r="M80" t="str">
        <f t="shared" si="7"/>
        <v>a19.1</v>
      </c>
    </row>
    <row r="81" spans="1:13">
      <c r="A81" t="s">
        <v>9744</v>
      </c>
      <c r="B81" t="s">
        <v>9745</v>
      </c>
      <c r="C81" t="s">
        <v>328</v>
      </c>
      <c r="D81" t="s">
        <v>9746</v>
      </c>
      <c r="F81" t="s">
        <v>328</v>
      </c>
      <c r="G81" t="s">
        <v>328</v>
      </c>
      <c r="H81" s="57" t="s">
        <v>324</v>
      </c>
      <c r="I81" s="57" t="s">
        <v>324</v>
      </c>
      <c r="J81" t="str">
        <f t="shared" si="4"/>
        <v>a16.1</v>
      </c>
      <c r="K81" t="str">
        <f t="shared" si="5"/>
        <v>a16.2</v>
      </c>
      <c r="L81" t="str">
        <f t="shared" si="6"/>
        <v>a16</v>
      </c>
      <c r="M81" t="str">
        <f t="shared" si="7"/>
        <v>a19.1</v>
      </c>
    </row>
    <row r="82" spans="1:13">
      <c r="A82" t="s">
        <v>9747</v>
      </c>
      <c r="B82" t="s">
        <v>9748</v>
      </c>
      <c r="C82" t="s">
        <v>328</v>
      </c>
      <c r="D82" t="s">
        <v>9749</v>
      </c>
      <c r="F82" t="s">
        <v>328</v>
      </c>
      <c r="G82" t="s">
        <v>328</v>
      </c>
      <c r="H82" s="57" t="s">
        <v>324</v>
      </c>
      <c r="I82" s="57" t="s">
        <v>324</v>
      </c>
      <c r="J82" t="str">
        <f t="shared" si="4"/>
        <v>a16.1</v>
      </c>
      <c r="K82" t="str">
        <f t="shared" si="5"/>
        <v>a16.2</v>
      </c>
      <c r="L82" t="str">
        <f t="shared" si="6"/>
        <v>a16</v>
      </c>
      <c r="M82" t="str">
        <f t="shared" si="7"/>
        <v>a19.1</v>
      </c>
    </row>
    <row r="83" spans="1:13">
      <c r="A83" t="s">
        <v>9750</v>
      </c>
      <c r="B83" t="s">
        <v>9751</v>
      </c>
      <c r="C83" t="s">
        <v>328</v>
      </c>
      <c r="D83" t="s">
        <v>9752</v>
      </c>
      <c r="F83" t="s">
        <v>328</v>
      </c>
      <c r="G83" t="s">
        <v>328</v>
      </c>
      <c r="H83" s="57" t="s">
        <v>330</v>
      </c>
      <c r="I83" s="57" t="s">
        <v>330</v>
      </c>
      <c r="J83" t="str">
        <f t="shared" si="4"/>
        <v>a17.1</v>
      </c>
      <c r="K83" t="str">
        <f t="shared" si="5"/>
        <v>a17.2</v>
      </c>
      <c r="L83" t="str">
        <f t="shared" si="6"/>
        <v>a17</v>
      </c>
      <c r="M83" t="str">
        <f t="shared" si="7"/>
        <v>a19.2</v>
      </c>
    </row>
    <row r="84" spans="1:13">
      <c r="A84" t="s">
        <v>9753</v>
      </c>
      <c r="B84" t="s">
        <v>9754</v>
      </c>
      <c r="C84" t="s">
        <v>328</v>
      </c>
      <c r="D84" t="s">
        <v>9755</v>
      </c>
      <c r="F84" t="s">
        <v>328</v>
      </c>
      <c r="G84" t="s">
        <v>328</v>
      </c>
      <c r="H84" s="57" t="s">
        <v>330</v>
      </c>
      <c r="I84" s="57" t="s">
        <v>330</v>
      </c>
      <c r="J84" t="str">
        <f t="shared" si="4"/>
        <v>a17.1</v>
      </c>
      <c r="K84" t="str">
        <f t="shared" si="5"/>
        <v>a17.2</v>
      </c>
      <c r="L84" t="str">
        <f t="shared" si="6"/>
        <v>a17</v>
      </c>
      <c r="M84" t="str">
        <f t="shared" si="7"/>
        <v>a19.2</v>
      </c>
    </row>
    <row r="85" spans="1:13">
      <c r="A85" t="s">
        <v>9756</v>
      </c>
      <c r="B85" t="s">
        <v>9757</v>
      </c>
      <c r="C85" t="s">
        <v>328</v>
      </c>
      <c r="D85" t="s">
        <v>9758</v>
      </c>
      <c r="E85" s="59"/>
      <c r="F85" t="s">
        <v>328</v>
      </c>
      <c r="G85" t="s">
        <v>9759</v>
      </c>
      <c r="H85" s="57" t="s">
        <v>324</v>
      </c>
      <c r="I85" s="57" t="s">
        <v>324</v>
      </c>
      <c r="J85" t="str">
        <f t="shared" si="4"/>
        <v>a16.1</v>
      </c>
      <c r="K85" t="str">
        <f t="shared" si="5"/>
        <v>a16.2</v>
      </c>
      <c r="L85" t="str">
        <f t="shared" si="6"/>
        <v>a16</v>
      </c>
      <c r="M85" t="str">
        <f t="shared" si="7"/>
        <v>a19.1</v>
      </c>
    </row>
    <row r="86" spans="1:13">
      <c r="A86" t="s">
        <v>9760</v>
      </c>
      <c r="B86" t="s">
        <v>9761</v>
      </c>
      <c r="C86" t="s">
        <v>328</v>
      </c>
      <c r="D86" t="s">
        <v>9762</v>
      </c>
      <c r="F86" t="s">
        <v>328</v>
      </c>
      <c r="G86" t="s">
        <v>328</v>
      </c>
      <c r="H86" s="57" t="s">
        <v>324</v>
      </c>
      <c r="I86" s="57" t="s">
        <v>324</v>
      </c>
      <c r="J86" t="str">
        <f t="shared" si="4"/>
        <v>a16.1</v>
      </c>
      <c r="K86" t="str">
        <f t="shared" si="5"/>
        <v>a16.2</v>
      </c>
      <c r="L86" t="str">
        <f t="shared" si="6"/>
        <v>a16</v>
      </c>
      <c r="M86" t="str">
        <f t="shared" si="7"/>
        <v>a19.1</v>
      </c>
    </row>
    <row r="87" spans="1:13">
      <c r="A87" t="s">
        <v>9763</v>
      </c>
      <c r="B87" t="s">
        <v>9764</v>
      </c>
      <c r="C87" t="s">
        <v>328</v>
      </c>
      <c r="F87" t="s">
        <v>328</v>
      </c>
      <c r="G87" t="s">
        <v>328</v>
      </c>
      <c r="H87" s="57" t="s">
        <v>330</v>
      </c>
      <c r="I87" s="57" t="s">
        <v>330</v>
      </c>
      <c r="J87" t="str">
        <f t="shared" si="4"/>
        <v>a17.1</v>
      </c>
      <c r="K87" t="str">
        <f t="shared" si="5"/>
        <v>a17.2</v>
      </c>
      <c r="L87" t="str">
        <f t="shared" si="6"/>
        <v>a17</v>
      </c>
      <c r="M87" t="str">
        <f t="shared" si="7"/>
        <v>a19.2</v>
      </c>
    </row>
    <row r="88" spans="1:13">
      <c r="A88" t="s">
        <v>9765</v>
      </c>
      <c r="B88" t="s">
        <v>9766</v>
      </c>
      <c r="C88" t="s">
        <v>328</v>
      </c>
      <c r="D88" t="s">
        <v>9767</v>
      </c>
      <c r="F88" t="s">
        <v>328</v>
      </c>
      <c r="G88" t="s">
        <v>328</v>
      </c>
      <c r="H88" s="57" t="s">
        <v>324</v>
      </c>
      <c r="I88" s="57" t="s">
        <v>324</v>
      </c>
      <c r="J88" t="str">
        <f t="shared" si="4"/>
        <v>a16.1</v>
      </c>
      <c r="K88" t="str">
        <f t="shared" si="5"/>
        <v>a16.2</v>
      </c>
      <c r="L88" t="str">
        <f t="shared" si="6"/>
        <v>a16</v>
      </c>
      <c r="M88" t="str">
        <f t="shared" si="7"/>
        <v>a19.1</v>
      </c>
    </row>
    <row r="89" spans="1:13">
      <c r="A89" t="s">
        <v>9768</v>
      </c>
      <c r="B89" t="s">
        <v>9769</v>
      </c>
      <c r="C89" t="s">
        <v>328</v>
      </c>
      <c r="D89" t="s">
        <v>9770</v>
      </c>
      <c r="F89" t="s">
        <v>328</v>
      </c>
      <c r="G89" t="s">
        <v>328</v>
      </c>
      <c r="H89" s="57" t="s">
        <v>324</v>
      </c>
      <c r="I89" s="57" t="s">
        <v>324</v>
      </c>
      <c r="J89" t="str">
        <f t="shared" si="4"/>
        <v>a16.1</v>
      </c>
      <c r="K89" t="str">
        <f t="shared" si="5"/>
        <v>a16.2</v>
      </c>
      <c r="L89" t="str">
        <f t="shared" si="6"/>
        <v>a16</v>
      </c>
      <c r="M89" t="str">
        <f t="shared" si="7"/>
        <v>a19.1</v>
      </c>
    </row>
    <row r="90" spans="1:13">
      <c r="A90" t="s">
        <v>9771</v>
      </c>
      <c r="B90" t="s">
        <v>9772</v>
      </c>
      <c r="C90" t="s">
        <v>328</v>
      </c>
      <c r="D90" t="s">
        <v>9773</v>
      </c>
      <c r="F90" t="s">
        <v>328</v>
      </c>
      <c r="G90" t="s">
        <v>328</v>
      </c>
      <c r="H90" s="57" t="s">
        <v>324</v>
      </c>
      <c r="I90" s="57" t="s">
        <v>324</v>
      </c>
      <c r="J90" t="str">
        <f t="shared" si="4"/>
        <v>a16.1</v>
      </c>
      <c r="K90" t="str">
        <f t="shared" si="5"/>
        <v>a16.2</v>
      </c>
      <c r="L90" t="str">
        <f t="shared" si="6"/>
        <v>a16</v>
      </c>
      <c r="M90" t="str">
        <f t="shared" si="7"/>
        <v>a19.1</v>
      </c>
    </row>
    <row r="91" spans="1:13">
      <c r="A91" t="s">
        <v>9774</v>
      </c>
      <c r="B91" t="s">
        <v>9775</v>
      </c>
      <c r="C91" t="s">
        <v>328</v>
      </c>
      <c r="D91" t="s">
        <v>9776</v>
      </c>
      <c r="F91" t="s">
        <v>328</v>
      </c>
      <c r="G91" t="s">
        <v>328</v>
      </c>
      <c r="H91" s="57" t="s">
        <v>330</v>
      </c>
      <c r="I91" s="57" t="s">
        <v>330</v>
      </c>
      <c r="J91" t="str">
        <f t="shared" si="4"/>
        <v>a17.1</v>
      </c>
      <c r="K91" t="str">
        <f t="shared" si="5"/>
        <v>a17.2</v>
      </c>
      <c r="L91" t="str">
        <f t="shared" si="6"/>
        <v>a17</v>
      </c>
      <c r="M91" t="str">
        <f t="shared" si="7"/>
        <v>a19.2</v>
      </c>
    </row>
    <row r="92" spans="1:13">
      <c r="A92" t="s">
        <v>9777</v>
      </c>
      <c r="B92" s="32" t="s">
        <v>9778</v>
      </c>
      <c r="C92" t="s">
        <v>9779</v>
      </c>
      <c r="D92" t="s">
        <v>9780</v>
      </c>
      <c r="F92" t="s">
        <v>328</v>
      </c>
      <c r="G92" t="s">
        <v>328</v>
      </c>
      <c r="H92" s="57" t="s">
        <v>324</v>
      </c>
      <c r="I92" s="57" t="s">
        <v>324</v>
      </c>
      <c r="J92" t="str">
        <f t="shared" si="4"/>
        <v>a16.1</v>
      </c>
      <c r="K92" t="str">
        <f t="shared" si="5"/>
        <v>a16.2</v>
      </c>
      <c r="L92" t="str">
        <f t="shared" si="6"/>
        <v>a16</v>
      </c>
      <c r="M92" t="str">
        <f t="shared" si="7"/>
        <v>a19.1</v>
      </c>
    </row>
    <row r="93" spans="1:13">
      <c r="A93" t="s">
        <v>9781</v>
      </c>
      <c r="B93" t="s">
        <v>9782</v>
      </c>
      <c r="C93" t="s">
        <v>328</v>
      </c>
      <c r="D93" t="s">
        <v>9783</v>
      </c>
      <c r="F93" t="s">
        <v>328</v>
      </c>
      <c r="G93" t="s">
        <v>328</v>
      </c>
      <c r="H93" s="57" t="s">
        <v>330</v>
      </c>
      <c r="I93" s="57" t="s">
        <v>324</v>
      </c>
      <c r="J93" t="str">
        <f t="shared" si="4"/>
        <v>a17.1</v>
      </c>
      <c r="K93" t="str">
        <f t="shared" si="5"/>
        <v>a17.2</v>
      </c>
      <c r="L93" t="str">
        <f t="shared" si="6"/>
        <v>a17</v>
      </c>
      <c r="M93" t="str">
        <f t="shared" si="7"/>
        <v>a19.2</v>
      </c>
    </row>
    <row r="94" spans="1:13">
      <c r="A94" t="s">
        <v>9784</v>
      </c>
      <c r="B94" t="s">
        <v>9785</v>
      </c>
      <c r="C94" t="s">
        <v>328</v>
      </c>
      <c r="D94" t="s">
        <v>9786</v>
      </c>
      <c r="F94" t="s">
        <v>328</v>
      </c>
      <c r="G94" t="s">
        <v>328</v>
      </c>
      <c r="H94" s="57" t="s">
        <v>330</v>
      </c>
      <c r="I94" s="57" t="s">
        <v>330</v>
      </c>
      <c r="J94" t="str">
        <f t="shared" si="4"/>
        <v>a17.1</v>
      </c>
      <c r="K94" t="str">
        <f t="shared" si="5"/>
        <v>a17.2</v>
      </c>
      <c r="L94" t="str">
        <f t="shared" si="6"/>
        <v>a17</v>
      </c>
      <c r="M94" t="str">
        <f t="shared" si="7"/>
        <v>a19.2</v>
      </c>
    </row>
    <row r="95" spans="1:13">
      <c r="A95" t="s">
        <v>9787</v>
      </c>
      <c r="B95" t="s">
        <v>9788</v>
      </c>
      <c r="C95" t="s">
        <v>328</v>
      </c>
      <c r="D95" t="s">
        <v>9789</v>
      </c>
      <c r="F95" t="s">
        <v>328</v>
      </c>
      <c r="G95" t="s">
        <v>328</v>
      </c>
      <c r="H95" s="57" t="s">
        <v>330</v>
      </c>
      <c r="I95" s="57" t="s">
        <v>330</v>
      </c>
      <c r="J95" t="str">
        <f t="shared" si="4"/>
        <v>a17.1</v>
      </c>
      <c r="K95" t="str">
        <f t="shared" si="5"/>
        <v>a17.2</v>
      </c>
      <c r="L95" t="str">
        <f t="shared" si="6"/>
        <v>a17</v>
      </c>
      <c r="M95" t="str">
        <f t="shared" si="7"/>
        <v>a19.2</v>
      </c>
    </row>
    <row r="96" spans="1:13">
      <c r="A96" t="s">
        <v>9790</v>
      </c>
      <c r="B96" t="s">
        <v>9791</v>
      </c>
      <c r="C96" t="s">
        <v>328</v>
      </c>
      <c r="D96" t="s">
        <v>9792</v>
      </c>
      <c r="F96" t="s">
        <v>328</v>
      </c>
      <c r="G96" t="s">
        <v>328</v>
      </c>
      <c r="H96" s="57" t="s">
        <v>330</v>
      </c>
      <c r="I96" s="57" t="s">
        <v>330</v>
      </c>
      <c r="J96" t="str">
        <f t="shared" si="4"/>
        <v>a17.1</v>
      </c>
      <c r="K96" t="str">
        <f t="shared" si="5"/>
        <v>a17.2</v>
      </c>
      <c r="L96" t="str">
        <f t="shared" si="6"/>
        <v>a17</v>
      </c>
      <c r="M96" t="str">
        <f t="shared" si="7"/>
        <v>a19.2</v>
      </c>
    </row>
    <row r="97" spans="1:13">
      <c r="A97" t="s">
        <v>9793</v>
      </c>
      <c r="B97" t="s">
        <v>9794</v>
      </c>
      <c r="C97" t="s">
        <v>9795</v>
      </c>
      <c r="D97" t="s">
        <v>9796</v>
      </c>
      <c r="F97" t="s">
        <v>328</v>
      </c>
      <c r="G97" t="s">
        <v>328</v>
      </c>
      <c r="H97" s="57" t="s">
        <v>330</v>
      </c>
      <c r="I97" s="57" t="s">
        <v>330</v>
      </c>
      <c r="J97" t="str">
        <f t="shared" si="4"/>
        <v>a17.1</v>
      </c>
      <c r="K97" t="str">
        <f t="shared" si="5"/>
        <v>a17.2</v>
      </c>
      <c r="L97" t="str">
        <f t="shared" si="6"/>
        <v>a17</v>
      </c>
      <c r="M97" t="str">
        <f t="shared" si="7"/>
        <v>a19.2</v>
      </c>
    </row>
    <row r="98" spans="1:13">
      <c r="A98" t="s">
        <v>9797</v>
      </c>
      <c r="B98" t="s">
        <v>9798</v>
      </c>
      <c r="C98" t="s">
        <v>328</v>
      </c>
      <c r="D98" t="s">
        <v>9799</v>
      </c>
      <c r="F98" t="s">
        <v>328</v>
      </c>
      <c r="G98" t="s">
        <v>328</v>
      </c>
      <c r="H98" s="57" t="s">
        <v>330</v>
      </c>
      <c r="I98" s="57" t="s">
        <v>330</v>
      </c>
      <c r="J98" t="str">
        <f t="shared" si="4"/>
        <v>a17.1</v>
      </c>
      <c r="K98" t="str">
        <f t="shared" si="5"/>
        <v>a17.2</v>
      </c>
      <c r="L98" t="str">
        <f t="shared" si="6"/>
        <v>a17</v>
      </c>
      <c r="M98" t="str">
        <f t="shared" si="7"/>
        <v>a19.2</v>
      </c>
    </row>
    <row r="99" spans="1:13">
      <c r="A99" t="s">
        <v>9800</v>
      </c>
      <c r="B99" t="s">
        <v>9801</v>
      </c>
      <c r="C99" t="s">
        <v>328</v>
      </c>
      <c r="D99" t="s">
        <v>9802</v>
      </c>
      <c r="F99" t="s">
        <v>328</v>
      </c>
      <c r="G99" t="s">
        <v>328</v>
      </c>
      <c r="H99" s="57" t="s">
        <v>330</v>
      </c>
      <c r="I99" s="57" t="s">
        <v>330</v>
      </c>
      <c r="J99" t="str">
        <f t="shared" si="4"/>
        <v>a17.1</v>
      </c>
      <c r="K99" t="str">
        <f t="shared" si="5"/>
        <v>a17.2</v>
      </c>
      <c r="L99" t="str">
        <f t="shared" si="6"/>
        <v>a17</v>
      </c>
      <c r="M99" t="str">
        <f t="shared" si="7"/>
        <v>a19.2</v>
      </c>
    </row>
    <row r="100" spans="1:13">
      <c r="A100" t="s">
        <v>9803</v>
      </c>
      <c r="B100" t="s">
        <v>9804</v>
      </c>
      <c r="C100" t="s">
        <v>328</v>
      </c>
      <c r="F100" t="s">
        <v>328</v>
      </c>
      <c r="G100" t="s">
        <v>328</v>
      </c>
      <c r="H100" s="57" t="s">
        <v>330</v>
      </c>
      <c r="I100" s="57" t="s">
        <v>330</v>
      </c>
      <c r="J100" t="str">
        <f t="shared" si="4"/>
        <v>a17.1</v>
      </c>
      <c r="K100" t="str">
        <f t="shared" si="5"/>
        <v>a17.2</v>
      </c>
      <c r="L100" t="str">
        <f t="shared" si="6"/>
        <v>a17</v>
      </c>
      <c r="M100" t="str">
        <f t="shared" si="7"/>
        <v>a19.2</v>
      </c>
    </row>
    <row r="101" spans="1:13">
      <c r="A101" t="s">
        <v>9805</v>
      </c>
      <c r="B101" s="32" t="s">
        <v>9806</v>
      </c>
      <c r="C101" t="s">
        <v>9807</v>
      </c>
      <c r="D101" t="s">
        <v>9808</v>
      </c>
      <c r="F101" t="s">
        <v>328</v>
      </c>
      <c r="G101" t="s">
        <v>328</v>
      </c>
      <c r="H101" s="57" t="s">
        <v>330</v>
      </c>
      <c r="I101" s="57" t="s">
        <v>330</v>
      </c>
      <c r="J101" t="str">
        <f t="shared" si="4"/>
        <v>a17.1</v>
      </c>
      <c r="K101" t="str">
        <f t="shared" si="5"/>
        <v>a17.2</v>
      </c>
      <c r="L101" t="str">
        <f t="shared" si="6"/>
        <v>a17</v>
      </c>
      <c r="M101" t="str">
        <f t="shared" si="7"/>
        <v>a19.2</v>
      </c>
    </row>
    <row r="102" spans="1:13">
      <c r="A102" t="s">
        <v>9809</v>
      </c>
      <c r="B102" t="s">
        <v>9810</v>
      </c>
      <c r="C102" t="s">
        <v>328</v>
      </c>
      <c r="D102" t="s">
        <v>9811</v>
      </c>
      <c r="F102" t="s">
        <v>328</v>
      </c>
      <c r="G102" t="s">
        <v>328</v>
      </c>
      <c r="H102" s="57" t="s">
        <v>330</v>
      </c>
      <c r="I102" s="57" t="s">
        <v>330</v>
      </c>
      <c r="J102" t="str">
        <f t="shared" si="4"/>
        <v>a17.1</v>
      </c>
      <c r="K102" t="str">
        <f t="shared" si="5"/>
        <v>a17.2</v>
      </c>
      <c r="L102" t="str">
        <f t="shared" si="6"/>
        <v>a17</v>
      </c>
      <c r="M102" t="str">
        <f t="shared" si="7"/>
        <v>a19.2</v>
      </c>
    </row>
    <row r="103" spans="1:13">
      <c r="A103" t="s">
        <v>9812</v>
      </c>
      <c r="B103" t="s">
        <v>9813</v>
      </c>
      <c r="C103" t="s">
        <v>328</v>
      </c>
      <c r="D103" t="s">
        <v>9814</v>
      </c>
      <c r="F103" t="s">
        <v>328</v>
      </c>
      <c r="G103" t="s">
        <v>328</v>
      </c>
      <c r="H103" s="57" t="s">
        <v>330</v>
      </c>
      <c r="I103" s="57" t="s">
        <v>330</v>
      </c>
      <c r="J103" t="str">
        <f t="shared" si="4"/>
        <v>a17.1</v>
      </c>
      <c r="K103" t="str">
        <f t="shared" si="5"/>
        <v>a17.2</v>
      </c>
      <c r="L103" t="str">
        <f t="shared" si="6"/>
        <v>a17</v>
      </c>
      <c r="M103" t="str">
        <f t="shared" si="7"/>
        <v>a19.2</v>
      </c>
    </row>
    <row r="104" spans="1:13">
      <c r="A104" t="s">
        <v>9815</v>
      </c>
      <c r="B104" t="s">
        <v>9816</v>
      </c>
      <c r="C104" t="s">
        <v>328</v>
      </c>
      <c r="D104" t="s">
        <v>9817</v>
      </c>
      <c r="F104" t="s">
        <v>328</v>
      </c>
      <c r="G104" t="s">
        <v>328</v>
      </c>
      <c r="H104" s="57" t="s">
        <v>330</v>
      </c>
      <c r="I104" s="57" t="s">
        <v>330</v>
      </c>
      <c r="J104" t="str">
        <f t="shared" si="4"/>
        <v>a17.1</v>
      </c>
      <c r="K104" t="str">
        <f t="shared" si="5"/>
        <v>a17.2</v>
      </c>
      <c r="L104" t="str">
        <f t="shared" si="6"/>
        <v>a17</v>
      </c>
      <c r="M104" t="str">
        <f t="shared" si="7"/>
        <v>a19.2</v>
      </c>
    </row>
    <row r="105" spans="1:13">
      <c r="A105" t="s">
        <v>9818</v>
      </c>
      <c r="B105" t="s">
        <v>7629</v>
      </c>
      <c r="C105" t="s">
        <v>328</v>
      </c>
      <c r="D105" t="s">
        <v>4034</v>
      </c>
      <c r="F105" t="s">
        <v>328</v>
      </c>
      <c r="G105" t="s">
        <v>328</v>
      </c>
      <c r="H105" s="57" t="s">
        <v>324</v>
      </c>
      <c r="I105" s="57" t="s">
        <v>324</v>
      </c>
      <c r="J105" t="str">
        <f t="shared" si="4"/>
        <v>a16.1</v>
      </c>
      <c r="K105" t="str">
        <f t="shared" si="5"/>
        <v>a16.2</v>
      </c>
      <c r="L105" t="str">
        <f t="shared" si="6"/>
        <v>a16</v>
      </c>
      <c r="M105" t="str">
        <f t="shared" si="7"/>
        <v>a19.1</v>
      </c>
    </row>
    <row r="106" spans="1:13">
      <c r="A106" t="s">
        <v>9819</v>
      </c>
      <c r="B106" s="32" t="s">
        <v>9820</v>
      </c>
      <c r="C106" t="s">
        <v>328</v>
      </c>
      <c r="D106" t="s">
        <v>9821</v>
      </c>
      <c r="F106" t="s">
        <v>328</v>
      </c>
      <c r="G106" t="s">
        <v>328</v>
      </c>
      <c r="H106" s="57" t="s">
        <v>324</v>
      </c>
      <c r="I106" s="57" t="s">
        <v>324</v>
      </c>
      <c r="J106" t="str">
        <f t="shared" si="4"/>
        <v>a16.1</v>
      </c>
      <c r="K106" t="str">
        <f t="shared" si="5"/>
        <v>a16.2</v>
      </c>
      <c r="L106" t="str">
        <f t="shared" si="6"/>
        <v>a16</v>
      </c>
      <c r="M106" t="str">
        <f t="shared" si="7"/>
        <v>a19.1</v>
      </c>
    </row>
    <row r="107" spans="1:13">
      <c r="A107" t="s">
        <v>9822</v>
      </c>
      <c r="B107" t="s">
        <v>9823</v>
      </c>
      <c r="C107" t="s">
        <v>328</v>
      </c>
      <c r="D107" t="s">
        <v>9824</v>
      </c>
      <c r="F107" t="s">
        <v>328</v>
      </c>
      <c r="G107" t="s">
        <v>328</v>
      </c>
      <c r="H107" s="57" t="s">
        <v>330</v>
      </c>
      <c r="I107" s="57" t="s">
        <v>330</v>
      </c>
      <c r="J107" t="str">
        <f t="shared" si="4"/>
        <v>a17.1</v>
      </c>
      <c r="K107" t="str">
        <f t="shared" si="5"/>
        <v>a17.2</v>
      </c>
      <c r="L107" t="str">
        <f t="shared" si="6"/>
        <v>a17</v>
      </c>
      <c r="M107" t="str">
        <f t="shared" si="7"/>
        <v>a19.2</v>
      </c>
    </row>
    <row r="108" spans="1:13">
      <c r="A108" t="s">
        <v>9825</v>
      </c>
      <c r="B108" t="s">
        <v>9826</v>
      </c>
      <c r="C108" t="s">
        <v>328</v>
      </c>
      <c r="D108" t="s">
        <v>9827</v>
      </c>
      <c r="F108" t="s">
        <v>328</v>
      </c>
      <c r="G108" t="s">
        <v>9828</v>
      </c>
      <c r="H108" s="57" t="s">
        <v>330</v>
      </c>
      <c r="I108" s="57" t="s">
        <v>330</v>
      </c>
      <c r="J108" t="str">
        <f t="shared" si="4"/>
        <v>a17.1</v>
      </c>
      <c r="K108" t="str">
        <f t="shared" si="5"/>
        <v>a17.2</v>
      </c>
      <c r="L108" t="str">
        <f t="shared" si="6"/>
        <v>a17</v>
      </c>
      <c r="M108" t="str">
        <f t="shared" si="7"/>
        <v>a19.2</v>
      </c>
    </row>
    <row r="109" spans="1:13">
      <c r="A109" t="s">
        <v>9829</v>
      </c>
      <c r="B109" t="s">
        <v>9830</v>
      </c>
      <c r="C109" t="s">
        <v>328</v>
      </c>
      <c r="D109" t="s">
        <v>9831</v>
      </c>
      <c r="F109" t="s">
        <v>328</v>
      </c>
      <c r="G109" t="s">
        <v>328</v>
      </c>
      <c r="H109" s="57" t="s">
        <v>324</v>
      </c>
      <c r="I109" s="57" t="s">
        <v>324</v>
      </c>
      <c r="J109" t="str">
        <f t="shared" si="4"/>
        <v>a16.1</v>
      </c>
      <c r="K109" t="str">
        <f t="shared" si="5"/>
        <v>a16.2</v>
      </c>
      <c r="L109" t="str">
        <f t="shared" si="6"/>
        <v>a16</v>
      </c>
      <c r="M109" t="str">
        <f t="shared" si="7"/>
        <v>a19.1</v>
      </c>
    </row>
    <row r="110" spans="1:13">
      <c r="A110" t="s">
        <v>9832</v>
      </c>
      <c r="B110" t="s">
        <v>9833</v>
      </c>
      <c r="C110" t="s">
        <v>328</v>
      </c>
      <c r="D110" t="s">
        <v>9834</v>
      </c>
      <c r="F110" t="s">
        <v>328</v>
      </c>
      <c r="G110" t="s">
        <v>328</v>
      </c>
      <c r="H110" s="57" t="s">
        <v>324</v>
      </c>
      <c r="I110" s="57" t="s">
        <v>324</v>
      </c>
      <c r="J110" t="str">
        <f t="shared" si="4"/>
        <v>a16.1</v>
      </c>
      <c r="K110" t="str">
        <f t="shared" si="5"/>
        <v>a16.2</v>
      </c>
      <c r="L110" t="str">
        <f t="shared" si="6"/>
        <v>a16</v>
      </c>
      <c r="M110" t="str">
        <f t="shared" si="7"/>
        <v>a19.1</v>
      </c>
    </row>
    <row r="111" spans="1:13">
      <c r="A111" t="s">
        <v>9835</v>
      </c>
      <c r="B111" t="s">
        <v>9836</v>
      </c>
      <c r="C111" t="s">
        <v>328</v>
      </c>
      <c r="D111" t="s">
        <v>9837</v>
      </c>
      <c r="F111" t="s">
        <v>328</v>
      </c>
      <c r="G111" t="s">
        <v>328</v>
      </c>
      <c r="H111" s="57" t="s">
        <v>324</v>
      </c>
      <c r="I111" s="57" t="s">
        <v>324</v>
      </c>
      <c r="J111" t="str">
        <f t="shared" si="4"/>
        <v>a16.1</v>
      </c>
      <c r="K111" t="str">
        <f t="shared" si="5"/>
        <v>a16.2</v>
      </c>
      <c r="L111" t="str">
        <f t="shared" si="6"/>
        <v>a16</v>
      </c>
      <c r="M111" t="str">
        <f t="shared" si="7"/>
        <v>a19.1</v>
      </c>
    </row>
    <row r="112" spans="1:13">
      <c r="A112" t="s">
        <v>9838</v>
      </c>
      <c r="B112" t="s">
        <v>9839</v>
      </c>
      <c r="C112" t="s">
        <v>328</v>
      </c>
      <c r="D112" t="s">
        <v>9840</v>
      </c>
      <c r="F112" t="s">
        <v>328</v>
      </c>
      <c r="G112" t="s">
        <v>328</v>
      </c>
      <c r="H112" s="57" t="s">
        <v>324</v>
      </c>
      <c r="I112" s="57" t="s">
        <v>324</v>
      </c>
      <c r="J112" t="str">
        <f t="shared" si="4"/>
        <v>a16.1</v>
      </c>
      <c r="K112" t="str">
        <f t="shared" si="5"/>
        <v>a16.2</v>
      </c>
      <c r="L112" t="str">
        <f t="shared" si="6"/>
        <v>a16</v>
      </c>
      <c r="M112" t="str">
        <f t="shared" si="7"/>
        <v>a19.1</v>
      </c>
    </row>
    <row r="113" spans="1:13">
      <c r="A113" t="s">
        <v>9841</v>
      </c>
      <c r="B113" t="s">
        <v>9842</v>
      </c>
      <c r="C113" t="s">
        <v>328</v>
      </c>
      <c r="D113" t="s">
        <v>9843</v>
      </c>
      <c r="F113" t="s">
        <v>328</v>
      </c>
      <c r="G113" t="s">
        <v>328</v>
      </c>
      <c r="H113" s="57" t="s">
        <v>324</v>
      </c>
      <c r="I113" s="57" t="s">
        <v>324</v>
      </c>
      <c r="J113" t="str">
        <f t="shared" si="4"/>
        <v>a16.1</v>
      </c>
      <c r="K113" t="str">
        <f t="shared" si="5"/>
        <v>a16.2</v>
      </c>
      <c r="L113" t="str">
        <f t="shared" si="6"/>
        <v>a16</v>
      </c>
      <c r="M113" t="str">
        <f t="shared" si="7"/>
        <v>a19.1</v>
      </c>
    </row>
    <row r="114" spans="1:13">
      <c r="A114" t="s">
        <v>9844</v>
      </c>
      <c r="B114" t="s">
        <v>9845</v>
      </c>
      <c r="C114" t="s">
        <v>328</v>
      </c>
      <c r="D114" t="s">
        <v>9846</v>
      </c>
      <c r="F114" t="s">
        <v>328</v>
      </c>
      <c r="G114" t="s">
        <v>328</v>
      </c>
      <c r="H114" s="57" t="s">
        <v>330</v>
      </c>
      <c r="I114" s="57" t="s">
        <v>330</v>
      </c>
      <c r="J114" t="str">
        <f t="shared" si="4"/>
        <v>a17.1</v>
      </c>
      <c r="K114" t="str">
        <f t="shared" si="5"/>
        <v>a17.2</v>
      </c>
      <c r="L114" t="str">
        <f t="shared" si="6"/>
        <v>a17</v>
      </c>
      <c r="M114" t="str">
        <f t="shared" si="7"/>
        <v>a19.2</v>
      </c>
    </row>
    <row r="115" spans="1:13">
      <c r="A115" t="s">
        <v>9847</v>
      </c>
      <c r="B115" t="s">
        <v>9848</v>
      </c>
      <c r="C115" t="s">
        <v>328</v>
      </c>
      <c r="D115" t="s">
        <v>9849</v>
      </c>
      <c r="F115" t="s">
        <v>328</v>
      </c>
      <c r="G115" t="s">
        <v>328</v>
      </c>
      <c r="H115" s="57" t="s">
        <v>324</v>
      </c>
      <c r="I115" s="57" t="s">
        <v>324</v>
      </c>
      <c r="J115" t="str">
        <f t="shared" si="4"/>
        <v>a16.1</v>
      </c>
      <c r="K115" t="str">
        <f t="shared" si="5"/>
        <v>a16.2</v>
      </c>
      <c r="L115" t="str">
        <f t="shared" si="6"/>
        <v>a16</v>
      </c>
      <c r="M115" t="str">
        <f t="shared" si="7"/>
        <v>a19.1</v>
      </c>
    </row>
    <row r="116" spans="1:13">
      <c r="A116" t="s">
        <v>9850</v>
      </c>
      <c r="B116" t="s">
        <v>9851</v>
      </c>
      <c r="C116" t="s">
        <v>328</v>
      </c>
      <c r="D116" t="s">
        <v>9852</v>
      </c>
      <c r="F116" t="s">
        <v>328</v>
      </c>
      <c r="G116" t="s">
        <v>328</v>
      </c>
      <c r="H116" s="57" t="s">
        <v>324</v>
      </c>
      <c r="I116" s="57" t="s">
        <v>324</v>
      </c>
      <c r="J116" t="str">
        <f t="shared" si="4"/>
        <v>a16.1</v>
      </c>
      <c r="K116" t="str">
        <f t="shared" si="5"/>
        <v>a16.2</v>
      </c>
      <c r="L116" t="str">
        <f t="shared" si="6"/>
        <v>a16</v>
      </c>
      <c r="M116" t="str">
        <f t="shared" si="7"/>
        <v>a19.1</v>
      </c>
    </row>
    <row r="117" spans="1:13">
      <c r="A117" t="s">
        <v>9853</v>
      </c>
      <c r="B117" t="s">
        <v>9854</v>
      </c>
      <c r="C117" t="s">
        <v>328</v>
      </c>
      <c r="D117" t="s">
        <v>9855</v>
      </c>
      <c r="F117" t="s">
        <v>328</v>
      </c>
      <c r="G117" t="s">
        <v>328</v>
      </c>
      <c r="H117" s="57" t="s">
        <v>324</v>
      </c>
      <c r="I117" s="57" t="s">
        <v>324</v>
      </c>
      <c r="J117" t="str">
        <f t="shared" si="4"/>
        <v>a16.1</v>
      </c>
      <c r="K117" t="str">
        <f t="shared" si="5"/>
        <v>a16.2</v>
      </c>
      <c r="L117" t="str">
        <f t="shared" si="6"/>
        <v>a16</v>
      </c>
      <c r="M117" t="str">
        <f t="shared" si="7"/>
        <v>a19.1</v>
      </c>
    </row>
    <row r="118" spans="1:13">
      <c r="A118" t="s">
        <v>9856</v>
      </c>
      <c r="B118" t="s">
        <v>9857</v>
      </c>
      <c r="C118" t="s">
        <v>328</v>
      </c>
      <c r="D118" t="s">
        <v>9858</v>
      </c>
      <c r="F118" t="s">
        <v>328</v>
      </c>
      <c r="G118" t="s">
        <v>328</v>
      </c>
      <c r="H118" s="57" t="s">
        <v>330</v>
      </c>
      <c r="I118" s="57" t="s">
        <v>330</v>
      </c>
      <c r="J118" t="str">
        <f t="shared" si="4"/>
        <v>a17.1</v>
      </c>
      <c r="K118" t="str">
        <f t="shared" si="5"/>
        <v>a17.2</v>
      </c>
      <c r="L118" t="str">
        <f t="shared" si="6"/>
        <v>a17</v>
      </c>
      <c r="M118" t="str">
        <f t="shared" si="7"/>
        <v>a19.2</v>
      </c>
    </row>
    <row r="119" spans="1:13">
      <c r="A119" t="s">
        <v>9859</v>
      </c>
      <c r="B119" t="s">
        <v>9860</v>
      </c>
      <c r="C119" t="s">
        <v>328</v>
      </c>
      <c r="D119" t="s">
        <v>9861</v>
      </c>
      <c r="F119" t="s">
        <v>328</v>
      </c>
      <c r="G119" t="s">
        <v>328</v>
      </c>
      <c r="H119" s="57" t="s">
        <v>330</v>
      </c>
      <c r="I119" s="57" t="s">
        <v>330</v>
      </c>
      <c r="J119" t="str">
        <f t="shared" si="4"/>
        <v>a17.1</v>
      </c>
      <c r="K119" t="str">
        <f t="shared" si="5"/>
        <v>a17.2</v>
      </c>
      <c r="L119" t="str">
        <f t="shared" si="6"/>
        <v>a17</v>
      </c>
      <c r="M119" t="str">
        <f t="shared" si="7"/>
        <v>a19.2</v>
      </c>
    </row>
    <row r="120" spans="1:13">
      <c r="A120" t="s">
        <v>9862</v>
      </c>
      <c r="B120" t="s">
        <v>9863</v>
      </c>
      <c r="C120" t="s">
        <v>328</v>
      </c>
      <c r="F120" t="s">
        <v>328</v>
      </c>
      <c r="G120" t="s">
        <v>328</v>
      </c>
      <c r="H120" s="57" t="s">
        <v>330</v>
      </c>
      <c r="I120" s="57" t="s">
        <v>330</v>
      </c>
      <c r="J120" t="str">
        <f t="shared" si="4"/>
        <v>a17.1</v>
      </c>
      <c r="K120" t="str">
        <f t="shared" si="5"/>
        <v>a17.2</v>
      </c>
      <c r="L120" t="str">
        <f t="shared" si="6"/>
        <v>a17</v>
      </c>
      <c r="M120" t="str">
        <f t="shared" si="7"/>
        <v>a19.2</v>
      </c>
    </row>
    <row r="121" spans="1:13">
      <c r="A121" t="s">
        <v>9864</v>
      </c>
      <c r="B121" t="s">
        <v>9865</v>
      </c>
      <c r="C121" t="s">
        <v>328</v>
      </c>
      <c r="D121" t="s">
        <v>9866</v>
      </c>
      <c r="F121" t="s">
        <v>328</v>
      </c>
      <c r="G121" t="s">
        <v>328</v>
      </c>
      <c r="H121" s="57" t="s">
        <v>330</v>
      </c>
      <c r="I121" s="57" t="s">
        <v>330</v>
      </c>
      <c r="J121" t="str">
        <f t="shared" si="4"/>
        <v>a17.1</v>
      </c>
      <c r="K121" t="str">
        <f t="shared" si="5"/>
        <v>a17.2</v>
      </c>
      <c r="L121" t="str">
        <f t="shared" si="6"/>
        <v>a17</v>
      </c>
      <c r="M121" t="str">
        <f t="shared" si="7"/>
        <v>a19.2</v>
      </c>
    </row>
    <row r="122" spans="1:13">
      <c r="A122" t="s">
        <v>9867</v>
      </c>
      <c r="B122" t="s">
        <v>9868</v>
      </c>
      <c r="C122" t="s">
        <v>328</v>
      </c>
      <c r="D122" t="s">
        <v>9869</v>
      </c>
      <c r="F122" t="s">
        <v>328</v>
      </c>
      <c r="G122" t="s">
        <v>328</v>
      </c>
      <c r="H122" s="57" t="s">
        <v>324</v>
      </c>
      <c r="I122" s="57" t="s">
        <v>324</v>
      </c>
      <c r="J122" t="str">
        <f t="shared" si="4"/>
        <v>a16.1</v>
      </c>
      <c r="K122" t="str">
        <f t="shared" si="5"/>
        <v>a16.2</v>
      </c>
      <c r="L122" t="str">
        <f t="shared" si="6"/>
        <v>a16</v>
      </c>
      <c r="M122" t="str">
        <f t="shared" si="7"/>
        <v>a19.1</v>
      </c>
    </row>
    <row r="123" spans="1:13">
      <c r="A123" t="s">
        <v>9870</v>
      </c>
      <c r="B123" t="s">
        <v>4439</v>
      </c>
      <c r="C123" t="s">
        <v>328</v>
      </c>
      <c r="D123" t="s">
        <v>4442</v>
      </c>
      <c r="F123" t="s">
        <v>328</v>
      </c>
      <c r="G123" t="s">
        <v>328</v>
      </c>
      <c r="H123" s="57" t="s">
        <v>330</v>
      </c>
      <c r="I123" s="57" t="s">
        <v>330</v>
      </c>
      <c r="J123" t="str">
        <f t="shared" si="4"/>
        <v>a17.1</v>
      </c>
      <c r="K123" t="str">
        <f t="shared" si="5"/>
        <v>a17.2</v>
      </c>
      <c r="L123" t="str">
        <f t="shared" si="6"/>
        <v>a17</v>
      </c>
      <c r="M123" t="str">
        <f t="shared" si="7"/>
        <v>a19.2</v>
      </c>
    </row>
    <row r="124" spans="1:13">
      <c r="A124" t="s">
        <v>9871</v>
      </c>
      <c r="B124" t="s">
        <v>9872</v>
      </c>
      <c r="C124" t="s">
        <v>328</v>
      </c>
      <c r="D124" t="s">
        <v>9873</v>
      </c>
      <c r="F124" t="s">
        <v>328</v>
      </c>
      <c r="G124" t="s">
        <v>328</v>
      </c>
      <c r="H124" s="57" t="s">
        <v>330</v>
      </c>
      <c r="I124" s="57" t="s">
        <v>330</v>
      </c>
      <c r="J124" t="str">
        <f t="shared" si="4"/>
        <v>a17.1</v>
      </c>
      <c r="K124" t="str">
        <f t="shared" si="5"/>
        <v>a17.2</v>
      </c>
      <c r="L124" t="str">
        <f t="shared" si="6"/>
        <v>a17</v>
      </c>
      <c r="M124" t="str">
        <f t="shared" si="7"/>
        <v>a19.2</v>
      </c>
    </row>
    <row r="125" spans="1:13">
      <c r="A125" t="s">
        <v>9874</v>
      </c>
      <c r="B125" t="s">
        <v>9875</v>
      </c>
      <c r="C125" t="s">
        <v>328</v>
      </c>
      <c r="D125" t="s">
        <v>9876</v>
      </c>
      <c r="F125" t="s">
        <v>328</v>
      </c>
      <c r="G125" t="s">
        <v>328</v>
      </c>
      <c r="H125" s="57" t="s">
        <v>330</v>
      </c>
      <c r="I125" s="57" t="s">
        <v>330</v>
      </c>
      <c r="J125" t="str">
        <f t="shared" si="4"/>
        <v>a17.1</v>
      </c>
      <c r="K125" t="str">
        <f t="shared" si="5"/>
        <v>a17.2</v>
      </c>
      <c r="L125" t="str">
        <f t="shared" si="6"/>
        <v>a17</v>
      </c>
      <c r="M125" t="str">
        <f t="shared" si="7"/>
        <v>a19.2</v>
      </c>
    </row>
    <row r="126" spans="1:13">
      <c r="A126" t="s">
        <v>9877</v>
      </c>
      <c r="B126" t="s">
        <v>9878</v>
      </c>
      <c r="C126" t="s">
        <v>328</v>
      </c>
      <c r="D126" t="s">
        <v>9879</v>
      </c>
      <c r="F126" t="s">
        <v>328</v>
      </c>
      <c r="G126" t="s">
        <v>328</v>
      </c>
      <c r="H126" s="57" t="s">
        <v>330</v>
      </c>
      <c r="I126" s="57" t="s">
        <v>330</v>
      </c>
      <c r="J126" t="str">
        <f t="shared" si="4"/>
        <v>a17.1</v>
      </c>
      <c r="K126" t="str">
        <f t="shared" si="5"/>
        <v>a17.2</v>
      </c>
      <c r="L126" t="str">
        <f t="shared" si="6"/>
        <v>a17</v>
      </c>
      <c r="M126" t="str">
        <f t="shared" si="7"/>
        <v>a19.2</v>
      </c>
    </row>
    <row r="127" spans="1:13">
      <c r="A127" t="s">
        <v>9880</v>
      </c>
      <c r="B127" t="s">
        <v>9881</v>
      </c>
      <c r="C127" t="s">
        <v>328</v>
      </c>
      <c r="F127" t="s">
        <v>328</v>
      </c>
      <c r="G127" t="s">
        <v>328</v>
      </c>
      <c r="H127" s="57" t="s">
        <v>330</v>
      </c>
      <c r="I127" s="57" t="s">
        <v>330</v>
      </c>
      <c r="J127" t="str">
        <f t="shared" si="4"/>
        <v>a17.1</v>
      </c>
      <c r="K127" t="str">
        <f t="shared" si="5"/>
        <v>a17.2</v>
      </c>
      <c r="L127" t="str">
        <f t="shared" si="6"/>
        <v>a17</v>
      </c>
      <c r="M127" t="str">
        <f t="shared" si="7"/>
        <v>a19.2</v>
      </c>
    </row>
    <row r="128" spans="1:13">
      <c r="A128" t="s">
        <v>9882</v>
      </c>
      <c r="B128" t="s">
        <v>9883</v>
      </c>
      <c r="C128" t="s">
        <v>328</v>
      </c>
      <c r="D128" t="s">
        <v>9884</v>
      </c>
      <c r="F128" t="s">
        <v>328</v>
      </c>
      <c r="G128" t="s">
        <v>328</v>
      </c>
      <c r="H128" s="57" t="s">
        <v>324</v>
      </c>
      <c r="I128" s="57" t="s">
        <v>324</v>
      </c>
      <c r="J128" t="str">
        <f t="shared" si="4"/>
        <v>a16.1</v>
      </c>
      <c r="K128" t="str">
        <f t="shared" si="5"/>
        <v>a16.2</v>
      </c>
      <c r="L128" t="str">
        <f t="shared" si="6"/>
        <v>a16</v>
      </c>
      <c r="M128" t="str">
        <f t="shared" si="7"/>
        <v>a19.1</v>
      </c>
    </row>
    <row r="129" spans="1:13">
      <c r="A129" t="s">
        <v>9885</v>
      </c>
      <c r="B129" t="s">
        <v>9886</v>
      </c>
      <c r="C129" t="s">
        <v>328</v>
      </c>
      <c r="F129" t="s">
        <v>328</v>
      </c>
      <c r="G129" t="s">
        <v>328</v>
      </c>
      <c r="H129" s="57" t="s">
        <v>324</v>
      </c>
      <c r="I129" s="57" t="s">
        <v>324</v>
      </c>
      <c r="J129" t="str">
        <f t="shared" si="4"/>
        <v>a16.1</v>
      </c>
      <c r="K129" t="str">
        <f t="shared" si="5"/>
        <v>a16.2</v>
      </c>
      <c r="L129" t="str">
        <f t="shared" si="6"/>
        <v>a16</v>
      </c>
      <c r="M129" t="str">
        <f t="shared" si="7"/>
        <v>a19.1</v>
      </c>
    </row>
    <row r="130" spans="1:13">
      <c r="A130" t="s">
        <v>9887</v>
      </c>
      <c r="B130" t="s">
        <v>9888</v>
      </c>
      <c r="C130" t="s">
        <v>328</v>
      </c>
      <c r="D130" t="s">
        <v>9889</v>
      </c>
      <c r="F130" t="s">
        <v>328</v>
      </c>
      <c r="G130" t="s">
        <v>328</v>
      </c>
      <c r="H130" s="57" t="s">
        <v>330</v>
      </c>
      <c r="I130" s="57" t="s">
        <v>324</v>
      </c>
      <c r="J130" t="str">
        <f t="shared" ref="J130:J193" si="8">IF(H130="Yes","a16.1",IF(H130="No","a17.1","a15.1"))</f>
        <v>a17.1</v>
      </c>
      <c r="K130" t="str">
        <f t="shared" ref="K130:K193" si="9">IF(H130="Yes","a16.2",IF(H130="No","a17.2","a15.2"))</f>
        <v>a17.2</v>
      </c>
      <c r="L130" t="str">
        <f t="shared" ref="L130:L193" si="10">IF(H130="Yes","a16",IF(H130="No","a17","a15"))</f>
        <v>a17</v>
      </c>
      <c r="M130" t="str">
        <f t="shared" ref="M130:M193" si="11">IF(H130="Yes","a19.1",IF(H130="No","a19.2","a19.3"))</f>
        <v>a19.2</v>
      </c>
    </row>
    <row r="131" spans="1:13">
      <c r="A131" t="s">
        <v>9890</v>
      </c>
      <c r="B131" t="s">
        <v>9891</v>
      </c>
      <c r="C131" t="s">
        <v>328</v>
      </c>
      <c r="D131" t="s">
        <v>9892</v>
      </c>
      <c r="F131" t="s">
        <v>328</v>
      </c>
      <c r="G131" t="s">
        <v>328</v>
      </c>
      <c r="H131" s="57" t="s">
        <v>324</v>
      </c>
      <c r="I131" s="57" t="s">
        <v>324</v>
      </c>
      <c r="J131" t="str">
        <f t="shared" si="8"/>
        <v>a16.1</v>
      </c>
      <c r="K131" t="str">
        <f t="shared" si="9"/>
        <v>a16.2</v>
      </c>
      <c r="L131" t="str">
        <f t="shared" si="10"/>
        <v>a16</v>
      </c>
      <c r="M131" t="str">
        <f t="shared" si="11"/>
        <v>a19.1</v>
      </c>
    </row>
    <row r="132" spans="1:13">
      <c r="A132" t="s">
        <v>9893</v>
      </c>
      <c r="B132" t="s">
        <v>9894</v>
      </c>
      <c r="C132" t="s">
        <v>328</v>
      </c>
      <c r="D132" t="s">
        <v>9895</v>
      </c>
      <c r="F132" t="s">
        <v>328</v>
      </c>
      <c r="G132" t="s">
        <v>328</v>
      </c>
      <c r="H132" s="57" t="s">
        <v>324</v>
      </c>
      <c r="I132" s="57" t="s">
        <v>324</v>
      </c>
      <c r="J132" t="str">
        <f t="shared" si="8"/>
        <v>a16.1</v>
      </c>
      <c r="K132" t="str">
        <f t="shared" si="9"/>
        <v>a16.2</v>
      </c>
      <c r="L132" t="str">
        <f t="shared" si="10"/>
        <v>a16</v>
      </c>
      <c r="M132" t="str">
        <f t="shared" si="11"/>
        <v>a19.1</v>
      </c>
    </row>
    <row r="133" spans="1:13">
      <c r="A133" t="s">
        <v>9896</v>
      </c>
      <c r="B133" t="s">
        <v>9897</v>
      </c>
      <c r="C133" t="s">
        <v>328</v>
      </c>
      <c r="D133" t="s">
        <v>9898</v>
      </c>
      <c r="F133" t="s">
        <v>328</v>
      </c>
      <c r="G133" t="s">
        <v>328</v>
      </c>
      <c r="H133" s="57" t="s">
        <v>324</v>
      </c>
      <c r="I133" s="57" t="s">
        <v>324</v>
      </c>
      <c r="J133" t="str">
        <f t="shared" si="8"/>
        <v>a16.1</v>
      </c>
      <c r="K133" t="str">
        <f t="shared" si="9"/>
        <v>a16.2</v>
      </c>
      <c r="L133" t="str">
        <f t="shared" si="10"/>
        <v>a16</v>
      </c>
      <c r="M133" t="str">
        <f t="shared" si="11"/>
        <v>a19.1</v>
      </c>
    </row>
    <row r="134" spans="1:13">
      <c r="A134" t="s">
        <v>9899</v>
      </c>
      <c r="B134" t="s">
        <v>9900</v>
      </c>
      <c r="C134" t="s">
        <v>328</v>
      </c>
      <c r="F134" t="s">
        <v>328</v>
      </c>
      <c r="G134" t="s">
        <v>328</v>
      </c>
      <c r="H134" s="57" t="s">
        <v>324</v>
      </c>
      <c r="I134" s="57" t="s">
        <v>324</v>
      </c>
      <c r="J134" t="str">
        <f t="shared" si="8"/>
        <v>a16.1</v>
      </c>
      <c r="K134" t="str">
        <f t="shared" si="9"/>
        <v>a16.2</v>
      </c>
      <c r="L134" t="str">
        <f t="shared" si="10"/>
        <v>a16</v>
      </c>
      <c r="M134" t="str">
        <f t="shared" si="11"/>
        <v>a19.1</v>
      </c>
    </row>
    <row r="135" spans="1:13">
      <c r="A135" t="s">
        <v>9901</v>
      </c>
      <c r="B135" t="s">
        <v>9902</v>
      </c>
      <c r="C135" t="s">
        <v>328</v>
      </c>
      <c r="D135" t="s">
        <v>9903</v>
      </c>
      <c r="F135" t="s">
        <v>328</v>
      </c>
      <c r="G135" t="s">
        <v>328</v>
      </c>
      <c r="H135" s="57" t="s">
        <v>330</v>
      </c>
      <c r="I135" s="57" t="s">
        <v>330</v>
      </c>
      <c r="J135" t="str">
        <f t="shared" si="8"/>
        <v>a17.1</v>
      </c>
      <c r="K135" t="str">
        <f t="shared" si="9"/>
        <v>a17.2</v>
      </c>
      <c r="L135" t="str">
        <f t="shared" si="10"/>
        <v>a17</v>
      </c>
      <c r="M135" t="str">
        <f t="shared" si="11"/>
        <v>a19.2</v>
      </c>
    </row>
    <row r="136" spans="1:13">
      <c r="A136" t="s">
        <v>9904</v>
      </c>
      <c r="B136" t="s">
        <v>9905</v>
      </c>
      <c r="C136" t="s">
        <v>328</v>
      </c>
      <c r="F136" t="s">
        <v>328</v>
      </c>
      <c r="G136" t="s">
        <v>328</v>
      </c>
      <c r="H136" s="57" t="s">
        <v>330</v>
      </c>
      <c r="I136" s="57" t="s">
        <v>330</v>
      </c>
      <c r="J136" t="str">
        <f t="shared" si="8"/>
        <v>a17.1</v>
      </c>
      <c r="K136" t="str">
        <f t="shared" si="9"/>
        <v>a17.2</v>
      </c>
      <c r="L136" t="str">
        <f t="shared" si="10"/>
        <v>a17</v>
      </c>
      <c r="M136" t="str">
        <f t="shared" si="11"/>
        <v>a19.2</v>
      </c>
    </row>
    <row r="137" spans="1:13">
      <c r="A137" t="s">
        <v>9906</v>
      </c>
      <c r="B137" t="s">
        <v>9907</v>
      </c>
      <c r="C137" t="s">
        <v>328</v>
      </c>
      <c r="D137" t="s">
        <v>9908</v>
      </c>
      <c r="F137" t="s">
        <v>328</v>
      </c>
      <c r="G137" t="s">
        <v>328</v>
      </c>
      <c r="H137" s="57" t="s">
        <v>330</v>
      </c>
      <c r="I137" s="57" t="s">
        <v>330</v>
      </c>
      <c r="J137" t="str">
        <f t="shared" si="8"/>
        <v>a17.1</v>
      </c>
      <c r="K137" t="str">
        <f t="shared" si="9"/>
        <v>a17.2</v>
      </c>
      <c r="L137" t="str">
        <f t="shared" si="10"/>
        <v>a17</v>
      </c>
      <c r="M137" t="str">
        <f t="shared" si="11"/>
        <v>a19.2</v>
      </c>
    </row>
    <row r="138" spans="1:13">
      <c r="A138" t="s">
        <v>9909</v>
      </c>
      <c r="B138" t="s">
        <v>7668</v>
      </c>
      <c r="C138" t="s">
        <v>328</v>
      </c>
      <c r="D138" t="s">
        <v>9910</v>
      </c>
      <c r="F138" t="s">
        <v>328</v>
      </c>
      <c r="G138" t="s">
        <v>328</v>
      </c>
      <c r="H138" s="57" t="s">
        <v>330</v>
      </c>
      <c r="I138" s="57" t="s">
        <v>330</v>
      </c>
      <c r="J138" t="str">
        <f t="shared" si="8"/>
        <v>a17.1</v>
      </c>
      <c r="K138" t="str">
        <f t="shared" si="9"/>
        <v>a17.2</v>
      </c>
      <c r="L138" t="str">
        <f t="shared" si="10"/>
        <v>a17</v>
      </c>
      <c r="M138" t="str">
        <f t="shared" si="11"/>
        <v>a19.2</v>
      </c>
    </row>
    <row r="139" spans="1:13">
      <c r="A139" t="s">
        <v>9911</v>
      </c>
      <c r="B139" t="s">
        <v>9912</v>
      </c>
      <c r="C139" t="s">
        <v>328</v>
      </c>
      <c r="D139" t="s">
        <v>9913</v>
      </c>
      <c r="F139" t="s">
        <v>328</v>
      </c>
      <c r="G139" t="s">
        <v>328</v>
      </c>
      <c r="H139" s="57" t="s">
        <v>330</v>
      </c>
      <c r="I139" s="57" t="s">
        <v>330</v>
      </c>
      <c r="J139" t="str">
        <f t="shared" si="8"/>
        <v>a17.1</v>
      </c>
      <c r="K139" t="str">
        <f t="shared" si="9"/>
        <v>a17.2</v>
      </c>
      <c r="L139" t="str">
        <f t="shared" si="10"/>
        <v>a17</v>
      </c>
      <c r="M139" t="str">
        <f t="shared" si="11"/>
        <v>a19.2</v>
      </c>
    </row>
    <row r="140" spans="1:13">
      <c r="A140" t="s">
        <v>9914</v>
      </c>
      <c r="B140" t="s">
        <v>9915</v>
      </c>
      <c r="C140" t="s">
        <v>328</v>
      </c>
      <c r="D140" t="s">
        <v>9687</v>
      </c>
      <c r="F140" t="s">
        <v>328</v>
      </c>
      <c r="G140" t="s">
        <v>328</v>
      </c>
      <c r="H140" s="57" t="s">
        <v>330</v>
      </c>
      <c r="I140" s="57" t="s">
        <v>330</v>
      </c>
      <c r="J140" t="str">
        <f t="shared" si="8"/>
        <v>a17.1</v>
      </c>
      <c r="K140" t="str">
        <f t="shared" si="9"/>
        <v>a17.2</v>
      </c>
      <c r="L140" t="str">
        <f t="shared" si="10"/>
        <v>a17</v>
      </c>
      <c r="M140" t="str">
        <f t="shared" si="11"/>
        <v>a19.2</v>
      </c>
    </row>
    <row r="141" spans="1:13">
      <c r="A141" t="s">
        <v>9916</v>
      </c>
      <c r="B141" t="s">
        <v>9917</v>
      </c>
      <c r="C141" t="s">
        <v>328</v>
      </c>
      <c r="D141" t="s">
        <v>9918</v>
      </c>
      <c r="F141" t="s">
        <v>328</v>
      </c>
      <c r="G141" t="s">
        <v>9919</v>
      </c>
      <c r="H141" s="57" t="s">
        <v>324</v>
      </c>
      <c r="I141" s="57" t="s">
        <v>324</v>
      </c>
      <c r="J141" t="str">
        <f t="shared" si="8"/>
        <v>a16.1</v>
      </c>
      <c r="K141" t="str">
        <f t="shared" si="9"/>
        <v>a16.2</v>
      </c>
      <c r="L141" t="str">
        <f t="shared" si="10"/>
        <v>a16</v>
      </c>
      <c r="M141" t="str">
        <f t="shared" si="11"/>
        <v>a19.1</v>
      </c>
    </row>
    <row r="142" spans="1:13">
      <c r="A142" t="s">
        <v>9920</v>
      </c>
      <c r="B142" t="s">
        <v>3464</v>
      </c>
      <c r="C142" t="s">
        <v>328</v>
      </c>
      <c r="D142" t="s">
        <v>3468</v>
      </c>
      <c r="F142" t="s">
        <v>9921</v>
      </c>
      <c r="G142" t="s">
        <v>328</v>
      </c>
      <c r="H142" s="57" t="s">
        <v>330</v>
      </c>
      <c r="I142" s="57" t="s">
        <v>330</v>
      </c>
      <c r="J142" t="str">
        <f t="shared" si="8"/>
        <v>a17.1</v>
      </c>
      <c r="K142" t="str">
        <f t="shared" si="9"/>
        <v>a17.2</v>
      </c>
      <c r="L142" t="str">
        <f t="shared" si="10"/>
        <v>a17</v>
      </c>
      <c r="M142" t="str">
        <f t="shared" si="11"/>
        <v>a19.2</v>
      </c>
    </row>
    <row r="143" spans="1:13">
      <c r="A143" t="s">
        <v>9922</v>
      </c>
      <c r="B143" s="35" t="s">
        <v>9923</v>
      </c>
      <c r="C143" t="s">
        <v>328</v>
      </c>
      <c r="D143" t="s">
        <v>9924</v>
      </c>
      <c r="F143" t="s">
        <v>328</v>
      </c>
      <c r="G143" t="s">
        <v>328</v>
      </c>
      <c r="H143" s="57" t="s">
        <v>330</v>
      </c>
      <c r="I143" s="57" t="s">
        <v>330</v>
      </c>
      <c r="J143" t="str">
        <f t="shared" si="8"/>
        <v>a17.1</v>
      </c>
      <c r="K143" t="str">
        <f t="shared" si="9"/>
        <v>a17.2</v>
      </c>
      <c r="L143" t="str">
        <f t="shared" si="10"/>
        <v>a17</v>
      </c>
      <c r="M143" t="str">
        <f t="shared" si="11"/>
        <v>a19.2</v>
      </c>
    </row>
    <row r="144" spans="1:13">
      <c r="A144" t="s">
        <v>9925</v>
      </c>
      <c r="B144" t="s">
        <v>9926</v>
      </c>
      <c r="C144" t="s">
        <v>328</v>
      </c>
      <c r="D144" t="s">
        <v>328</v>
      </c>
      <c r="F144" t="s">
        <v>328</v>
      </c>
      <c r="G144" t="s">
        <v>328</v>
      </c>
      <c r="H144" s="57" t="s">
        <v>324</v>
      </c>
      <c r="I144" s="57" t="s">
        <v>6060</v>
      </c>
      <c r="J144" t="str">
        <f t="shared" si="8"/>
        <v>a16.1</v>
      </c>
      <c r="K144" t="str">
        <f t="shared" si="9"/>
        <v>a16.2</v>
      </c>
      <c r="L144" t="str">
        <f t="shared" si="10"/>
        <v>a16</v>
      </c>
      <c r="M144" t="str">
        <f t="shared" si="11"/>
        <v>a19.1</v>
      </c>
    </row>
    <row r="145" spans="1:13">
      <c r="A145" t="s">
        <v>9927</v>
      </c>
      <c r="B145" t="s">
        <v>9928</v>
      </c>
      <c r="C145" t="s">
        <v>328</v>
      </c>
      <c r="D145" t="s">
        <v>328</v>
      </c>
      <c r="F145" t="s">
        <v>328</v>
      </c>
      <c r="G145" t="s">
        <v>328</v>
      </c>
      <c r="H145" s="57" t="s">
        <v>330</v>
      </c>
      <c r="I145" s="57" t="s">
        <v>330</v>
      </c>
      <c r="J145" t="str">
        <f t="shared" si="8"/>
        <v>a17.1</v>
      </c>
      <c r="K145" t="str">
        <f t="shared" si="9"/>
        <v>a17.2</v>
      </c>
      <c r="L145" t="str">
        <f t="shared" si="10"/>
        <v>a17</v>
      </c>
      <c r="M145" t="str">
        <f t="shared" si="11"/>
        <v>a19.2</v>
      </c>
    </row>
    <row r="146" spans="1:13">
      <c r="A146" t="s">
        <v>9929</v>
      </c>
      <c r="B146" t="s">
        <v>9930</v>
      </c>
      <c r="C146" t="s">
        <v>9931</v>
      </c>
      <c r="D146" t="s">
        <v>9932</v>
      </c>
      <c r="F146" t="s">
        <v>328</v>
      </c>
      <c r="G146" t="s">
        <v>328</v>
      </c>
      <c r="H146" s="57" t="s">
        <v>324</v>
      </c>
      <c r="I146" s="57" t="s">
        <v>324</v>
      </c>
      <c r="J146" t="str">
        <f t="shared" si="8"/>
        <v>a16.1</v>
      </c>
      <c r="K146" t="str">
        <f t="shared" si="9"/>
        <v>a16.2</v>
      </c>
      <c r="L146" t="str">
        <f t="shared" si="10"/>
        <v>a16</v>
      </c>
      <c r="M146" t="str">
        <f t="shared" si="11"/>
        <v>a19.1</v>
      </c>
    </row>
    <row r="147" spans="1:13">
      <c r="A147" t="s">
        <v>9933</v>
      </c>
      <c r="B147" t="s">
        <v>9934</v>
      </c>
      <c r="C147" t="s">
        <v>328</v>
      </c>
      <c r="D147" t="s">
        <v>9935</v>
      </c>
      <c r="F147" t="s">
        <v>328</v>
      </c>
      <c r="G147" t="s">
        <v>328</v>
      </c>
      <c r="H147" s="57" t="s">
        <v>330</v>
      </c>
      <c r="I147" s="57" t="s">
        <v>330</v>
      </c>
      <c r="J147" t="str">
        <f t="shared" si="8"/>
        <v>a17.1</v>
      </c>
      <c r="K147" t="str">
        <f t="shared" si="9"/>
        <v>a17.2</v>
      </c>
      <c r="L147" t="str">
        <f t="shared" si="10"/>
        <v>a17</v>
      </c>
      <c r="M147" t="str">
        <f t="shared" si="11"/>
        <v>a19.2</v>
      </c>
    </row>
    <row r="148" spans="1:13">
      <c r="A148" t="s">
        <v>9936</v>
      </c>
      <c r="B148" t="s">
        <v>9937</v>
      </c>
      <c r="C148" t="s">
        <v>328</v>
      </c>
      <c r="D148" t="s">
        <v>9938</v>
      </c>
      <c r="F148" t="s">
        <v>328</v>
      </c>
      <c r="G148" t="s">
        <v>328</v>
      </c>
      <c r="H148" s="57" t="s">
        <v>330</v>
      </c>
      <c r="I148" s="57" t="s">
        <v>330</v>
      </c>
      <c r="J148" t="str">
        <f t="shared" si="8"/>
        <v>a17.1</v>
      </c>
      <c r="K148" t="str">
        <f t="shared" si="9"/>
        <v>a17.2</v>
      </c>
      <c r="L148" t="str">
        <f t="shared" si="10"/>
        <v>a17</v>
      </c>
      <c r="M148" t="str">
        <f t="shared" si="11"/>
        <v>a19.2</v>
      </c>
    </row>
    <row r="149" spans="1:13">
      <c r="A149" t="s">
        <v>9939</v>
      </c>
      <c r="B149" t="s">
        <v>9940</v>
      </c>
      <c r="C149" t="s">
        <v>328</v>
      </c>
      <c r="D149" t="s">
        <v>9941</v>
      </c>
      <c r="F149" t="s">
        <v>328</v>
      </c>
      <c r="G149" t="s">
        <v>328</v>
      </c>
      <c r="H149" s="57" t="s">
        <v>324</v>
      </c>
      <c r="I149" s="57" t="s">
        <v>324</v>
      </c>
      <c r="J149" t="str">
        <f t="shared" si="8"/>
        <v>a16.1</v>
      </c>
      <c r="K149" t="str">
        <f t="shared" si="9"/>
        <v>a16.2</v>
      </c>
      <c r="L149" t="str">
        <f t="shared" si="10"/>
        <v>a16</v>
      </c>
      <c r="M149" t="str">
        <f t="shared" si="11"/>
        <v>a19.1</v>
      </c>
    </row>
    <row r="150" spans="1:13">
      <c r="A150" t="s">
        <v>9942</v>
      </c>
      <c r="B150" t="s">
        <v>9943</v>
      </c>
      <c r="C150" t="s">
        <v>328</v>
      </c>
      <c r="D150" t="s">
        <v>9944</v>
      </c>
      <c r="F150" t="s">
        <v>328</v>
      </c>
      <c r="G150" t="s">
        <v>328</v>
      </c>
      <c r="H150" s="57" t="s">
        <v>324</v>
      </c>
      <c r="I150" s="57" t="s">
        <v>324</v>
      </c>
      <c r="J150" t="str">
        <f t="shared" si="8"/>
        <v>a16.1</v>
      </c>
      <c r="K150" t="str">
        <f t="shared" si="9"/>
        <v>a16.2</v>
      </c>
      <c r="L150" t="str">
        <f t="shared" si="10"/>
        <v>a16</v>
      </c>
      <c r="M150" t="str">
        <f t="shared" si="11"/>
        <v>a19.1</v>
      </c>
    </row>
    <row r="151" spans="1:13">
      <c r="A151" t="s">
        <v>9945</v>
      </c>
      <c r="B151" t="s">
        <v>9946</v>
      </c>
      <c r="C151" t="s">
        <v>328</v>
      </c>
      <c r="D151" t="s">
        <v>9947</v>
      </c>
      <c r="F151" t="s">
        <v>328</v>
      </c>
      <c r="G151" t="s">
        <v>328</v>
      </c>
      <c r="H151" s="57" t="s">
        <v>324</v>
      </c>
      <c r="I151" s="57" t="s">
        <v>324</v>
      </c>
      <c r="J151" t="str">
        <f t="shared" si="8"/>
        <v>a16.1</v>
      </c>
      <c r="K151" t="str">
        <f t="shared" si="9"/>
        <v>a16.2</v>
      </c>
      <c r="L151" t="str">
        <f t="shared" si="10"/>
        <v>a16</v>
      </c>
      <c r="M151" t="str">
        <f t="shared" si="11"/>
        <v>a19.1</v>
      </c>
    </row>
    <row r="152" spans="1:13">
      <c r="A152" t="s">
        <v>9948</v>
      </c>
      <c r="B152" t="s">
        <v>9949</v>
      </c>
      <c r="C152" t="s">
        <v>328</v>
      </c>
      <c r="D152" t="s">
        <v>9950</v>
      </c>
      <c r="F152" t="s">
        <v>328</v>
      </c>
      <c r="G152" t="s">
        <v>328</v>
      </c>
      <c r="H152" s="57" t="s">
        <v>324</v>
      </c>
      <c r="I152" s="57" t="s">
        <v>324</v>
      </c>
      <c r="J152" t="str">
        <f t="shared" si="8"/>
        <v>a16.1</v>
      </c>
      <c r="K152" t="str">
        <f t="shared" si="9"/>
        <v>a16.2</v>
      </c>
      <c r="L152" t="str">
        <f t="shared" si="10"/>
        <v>a16</v>
      </c>
      <c r="M152" t="str">
        <f t="shared" si="11"/>
        <v>a19.1</v>
      </c>
    </row>
    <row r="153" spans="1:13">
      <c r="A153" t="s">
        <v>9951</v>
      </c>
      <c r="B153" t="s">
        <v>9952</v>
      </c>
      <c r="C153" t="s">
        <v>328</v>
      </c>
      <c r="D153" t="s">
        <v>9953</v>
      </c>
      <c r="E153" s="57"/>
      <c r="F153" t="s">
        <v>328</v>
      </c>
      <c r="G153" t="s">
        <v>328</v>
      </c>
      <c r="H153" s="57" t="s">
        <v>324</v>
      </c>
      <c r="I153" s="57" t="s">
        <v>324</v>
      </c>
      <c r="J153" t="str">
        <f t="shared" si="8"/>
        <v>a16.1</v>
      </c>
      <c r="K153" t="str">
        <f t="shared" si="9"/>
        <v>a16.2</v>
      </c>
      <c r="L153" t="str">
        <f t="shared" si="10"/>
        <v>a16</v>
      </c>
      <c r="M153" t="str">
        <f t="shared" si="11"/>
        <v>a19.1</v>
      </c>
    </row>
    <row r="154" spans="1:13">
      <c r="A154" t="s">
        <v>9954</v>
      </c>
      <c r="B154" t="s">
        <v>9955</v>
      </c>
      <c r="C154" t="s">
        <v>328</v>
      </c>
      <c r="D154" t="s">
        <v>9956</v>
      </c>
      <c r="F154" t="s">
        <v>328</v>
      </c>
      <c r="G154" t="s">
        <v>328</v>
      </c>
      <c r="H154" s="57" t="s">
        <v>330</v>
      </c>
      <c r="I154" s="57" t="s">
        <v>330</v>
      </c>
      <c r="J154" t="str">
        <f t="shared" si="8"/>
        <v>a17.1</v>
      </c>
      <c r="K154" t="str">
        <f t="shared" si="9"/>
        <v>a17.2</v>
      </c>
      <c r="L154" t="str">
        <f t="shared" si="10"/>
        <v>a17</v>
      </c>
      <c r="M154" t="str">
        <f t="shared" si="11"/>
        <v>a19.2</v>
      </c>
    </row>
    <row r="155" spans="1:13">
      <c r="A155" t="s">
        <v>9957</v>
      </c>
      <c r="B155" t="s">
        <v>9958</v>
      </c>
      <c r="C155" t="s">
        <v>328</v>
      </c>
      <c r="D155" t="s">
        <v>9959</v>
      </c>
      <c r="F155" t="s">
        <v>9960</v>
      </c>
      <c r="G155" t="s">
        <v>328</v>
      </c>
      <c r="H155" s="57" t="s">
        <v>324</v>
      </c>
      <c r="I155" s="57" t="s">
        <v>330</v>
      </c>
      <c r="J155" t="str">
        <f t="shared" si="8"/>
        <v>a16.1</v>
      </c>
      <c r="K155" t="str">
        <f t="shared" si="9"/>
        <v>a16.2</v>
      </c>
      <c r="L155" t="str">
        <f t="shared" si="10"/>
        <v>a16</v>
      </c>
      <c r="M155" t="str">
        <f t="shared" si="11"/>
        <v>a19.1</v>
      </c>
    </row>
    <row r="156" spans="1:13">
      <c r="A156" t="s">
        <v>9961</v>
      </c>
      <c r="B156" t="s">
        <v>9962</v>
      </c>
      <c r="C156" t="s">
        <v>328</v>
      </c>
      <c r="D156" t="s">
        <v>9963</v>
      </c>
      <c r="F156" t="s">
        <v>9964</v>
      </c>
      <c r="G156" t="s">
        <v>328</v>
      </c>
      <c r="H156" s="57" t="s">
        <v>330</v>
      </c>
      <c r="I156" s="57" t="s">
        <v>330</v>
      </c>
      <c r="J156" t="str">
        <f t="shared" si="8"/>
        <v>a17.1</v>
      </c>
      <c r="K156" t="str">
        <f t="shared" si="9"/>
        <v>a17.2</v>
      </c>
      <c r="L156" t="str">
        <f t="shared" si="10"/>
        <v>a17</v>
      </c>
      <c r="M156" t="str">
        <f t="shared" si="11"/>
        <v>a19.2</v>
      </c>
    </row>
    <row r="157" spans="1:13">
      <c r="A157" t="s">
        <v>9965</v>
      </c>
      <c r="B157" t="s">
        <v>9966</v>
      </c>
      <c r="C157" t="s">
        <v>328</v>
      </c>
      <c r="D157" t="s">
        <v>9967</v>
      </c>
      <c r="F157" t="s">
        <v>328</v>
      </c>
      <c r="G157" t="s">
        <v>328</v>
      </c>
      <c r="H157" s="57" t="s">
        <v>324</v>
      </c>
      <c r="I157" s="57" t="s">
        <v>324</v>
      </c>
      <c r="J157" t="str">
        <f t="shared" si="8"/>
        <v>a16.1</v>
      </c>
      <c r="K157" t="str">
        <f t="shared" si="9"/>
        <v>a16.2</v>
      </c>
      <c r="L157" t="str">
        <f t="shared" si="10"/>
        <v>a16</v>
      </c>
      <c r="M157" t="str">
        <f t="shared" si="11"/>
        <v>a19.1</v>
      </c>
    </row>
    <row r="158" spans="1:13">
      <c r="A158" t="s">
        <v>9968</v>
      </c>
      <c r="B158" t="s">
        <v>9969</v>
      </c>
      <c r="C158" t="s">
        <v>328</v>
      </c>
      <c r="D158" t="s">
        <v>9970</v>
      </c>
      <c r="F158" t="s">
        <v>328</v>
      </c>
      <c r="G158" t="s">
        <v>328</v>
      </c>
      <c r="H158" s="57" t="s">
        <v>330</v>
      </c>
      <c r="I158" s="57" t="s">
        <v>330</v>
      </c>
      <c r="J158" t="str">
        <f t="shared" si="8"/>
        <v>a17.1</v>
      </c>
      <c r="K158" t="str">
        <f t="shared" si="9"/>
        <v>a17.2</v>
      </c>
      <c r="L158" t="str">
        <f t="shared" si="10"/>
        <v>a17</v>
      </c>
      <c r="M158" t="str">
        <f t="shared" si="11"/>
        <v>a19.2</v>
      </c>
    </row>
    <row r="159" spans="1:13">
      <c r="A159" t="s">
        <v>9971</v>
      </c>
      <c r="B159" t="s">
        <v>9972</v>
      </c>
      <c r="C159" t="s">
        <v>9973</v>
      </c>
      <c r="D159" t="s">
        <v>9974</v>
      </c>
      <c r="F159" t="s">
        <v>328</v>
      </c>
      <c r="G159" t="s">
        <v>328</v>
      </c>
      <c r="H159" s="57" t="s">
        <v>330</v>
      </c>
      <c r="I159" s="57" t="s">
        <v>330</v>
      </c>
      <c r="J159" t="str">
        <f t="shared" si="8"/>
        <v>a17.1</v>
      </c>
      <c r="K159" t="str">
        <f t="shared" si="9"/>
        <v>a17.2</v>
      </c>
      <c r="L159" t="str">
        <f t="shared" si="10"/>
        <v>a17</v>
      </c>
      <c r="M159" t="str">
        <f t="shared" si="11"/>
        <v>a19.2</v>
      </c>
    </row>
    <row r="160" spans="1:13">
      <c r="A160" t="s">
        <v>9975</v>
      </c>
      <c r="B160" t="s">
        <v>9976</v>
      </c>
      <c r="C160" t="s">
        <v>328</v>
      </c>
      <c r="D160" t="s">
        <v>9977</v>
      </c>
      <c r="F160" t="s">
        <v>328</v>
      </c>
      <c r="G160" t="s">
        <v>328</v>
      </c>
      <c r="H160" s="57" t="s">
        <v>330</v>
      </c>
      <c r="I160" s="57" t="s">
        <v>330</v>
      </c>
      <c r="J160" t="str">
        <f t="shared" si="8"/>
        <v>a17.1</v>
      </c>
      <c r="K160" t="str">
        <f t="shared" si="9"/>
        <v>a17.2</v>
      </c>
      <c r="L160" t="str">
        <f t="shared" si="10"/>
        <v>a17</v>
      </c>
      <c r="M160" t="str">
        <f t="shared" si="11"/>
        <v>a19.2</v>
      </c>
    </row>
    <row r="161" spans="1:13">
      <c r="A161" t="s">
        <v>9978</v>
      </c>
      <c r="B161" t="s">
        <v>9979</v>
      </c>
      <c r="C161" t="s">
        <v>328</v>
      </c>
      <c r="D161" t="s">
        <v>9980</v>
      </c>
      <c r="F161" t="s">
        <v>328</v>
      </c>
      <c r="G161" t="s">
        <v>328</v>
      </c>
      <c r="H161" s="57" t="s">
        <v>330</v>
      </c>
      <c r="I161" s="57" t="s">
        <v>330</v>
      </c>
      <c r="J161" t="str">
        <f t="shared" si="8"/>
        <v>a17.1</v>
      </c>
      <c r="K161" t="str">
        <f t="shared" si="9"/>
        <v>a17.2</v>
      </c>
      <c r="L161" t="str">
        <f t="shared" si="10"/>
        <v>a17</v>
      </c>
      <c r="M161" t="str">
        <f t="shared" si="11"/>
        <v>a19.2</v>
      </c>
    </row>
    <row r="162" spans="1:13">
      <c r="A162" t="s">
        <v>9981</v>
      </c>
      <c r="B162" t="s">
        <v>9982</v>
      </c>
      <c r="C162" t="s">
        <v>328</v>
      </c>
      <c r="D162" t="s">
        <v>9983</v>
      </c>
      <c r="F162" t="s">
        <v>328</v>
      </c>
      <c r="G162" t="s">
        <v>328</v>
      </c>
      <c r="H162" s="57" t="s">
        <v>324</v>
      </c>
      <c r="I162" s="57" t="s">
        <v>324</v>
      </c>
      <c r="J162" t="str">
        <f t="shared" si="8"/>
        <v>a16.1</v>
      </c>
      <c r="K162" t="str">
        <f t="shared" si="9"/>
        <v>a16.2</v>
      </c>
      <c r="L162" t="str">
        <f t="shared" si="10"/>
        <v>a16</v>
      </c>
      <c r="M162" t="str">
        <f t="shared" si="11"/>
        <v>a19.1</v>
      </c>
    </row>
    <row r="163" spans="1:13">
      <c r="A163" t="s">
        <v>9984</v>
      </c>
      <c r="B163" t="s">
        <v>9985</v>
      </c>
      <c r="C163" t="s">
        <v>328</v>
      </c>
      <c r="D163" t="s">
        <v>9986</v>
      </c>
      <c r="F163" t="s">
        <v>328</v>
      </c>
      <c r="G163" t="s">
        <v>328</v>
      </c>
      <c r="H163" s="57" t="s">
        <v>330</v>
      </c>
      <c r="I163" s="57" t="s">
        <v>330</v>
      </c>
      <c r="J163" t="str">
        <f t="shared" si="8"/>
        <v>a17.1</v>
      </c>
      <c r="K163" t="str">
        <f t="shared" si="9"/>
        <v>a17.2</v>
      </c>
      <c r="L163" t="str">
        <f t="shared" si="10"/>
        <v>a17</v>
      </c>
      <c r="M163" t="str">
        <f t="shared" si="11"/>
        <v>a19.2</v>
      </c>
    </row>
    <row r="164" spans="1:13">
      <c r="A164" t="s">
        <v>9987</v>
      </c>
      <c r="B164" t="s">
        <v>9988</v>
      </c>
      <c r="C164" t="s">
        <v>328</v>
      </c>
      <c r="D164" t="s">
        <v>9989</v>
      </c>
      <c r="F164" t="s">
        <v>328</v>
      </c>
      <c r="G164" t="s">
        <v>9990</v>
      </c>
      <c r="H164" s="57" t="s">
        <v>324</v>
      </c>
      <c r="I164" s="57" t="s">
        <v>324</v>
      </c>
      <c r="J164" t="str">
        <f t="shared" si="8"/>
        <v>a16.1</v>
      </c>
      <c r="K164" t="str">
        <f t="shared" si="9"/>
        <v>a16.2</v>
      </c>
      <c r="L164" t="str">
        <f t="shared" si="10"/>
        <v>a16</v>
      </c>
      <c r="M164" t="str">
        <f t="shared" si="11"/>
        <v>a19.1</v>
      </c>
    </row>
    <row r="165" spans="1:13">
      <c r="A165" t="s">
        <v>9991</v>
      </c>
      <c r="B165" t="s">
        <v>9992</v>
      </c>
      <c r="C165" t="s">
        <v>328</v>
      </c>
      <c r="D165" t="s">
        <v>9993</v>
      </c>
      <c r="F165" t="s">
        <v>328</v>
      </c>
      <c r="G165" t="s">
        <v>9994</v>
      </c>
      <c r="H165" s="57" t="s">
        <v>324</v>
      </c>
      <c r="I165" s="57" t="s">
        <v>324</v>
      </c>
      <c r="J165" t="str">
        <f t="shared" si="8"/>
        <v>a16.1</v>
      </c>
      <c r="K165" t="str">
        <f t="shared" si="9"/>
        <v>a16.2</v>
      </c>
      <c r="L165" t="str">
        <f t="shared" si="10"/>
        <v>a16</v>
      </c>
      <c r="M165" t="str">
        <f t="shared" si="11"/>
        <v>a19.1</v>
      </c>
    </row>
    <row r="166" spans="1:13">
      <c r="A166" t="s">
        <v>9995</v>
      </c>
      <c r="B166" t="s">
        <v>4856</v>
      </c>
      <c r="C166" t="s">
        <v>328</v>
      </c>
      <c r="D166" t="s">
        <v>4858</v>
      </c>
      <c r="F166" t="s">
        <v>328</v>
      </c>
      <c r="G166" t="s">
        <v>328</v>
      </c>
      <c r="H166" s="57" t="s">
        <v>324</v>
      </c>
      <c r="I166" s="57" t="s">
        <v>324</v>
      </c>
      <c r="J166" t="str">
        <f t="shared" si="8"/>
        <v>a16.1</v>
      </c>
      <c r="K166" t="str">
        <f t="shared" si="9"/>
        <v>a16.2</v>
      </c>
      <c r="L166" t="str">
        <f t="shared" si="10"/>
        <v>a16</v>
      </c>
      <c r="M166" t="str">
        <f t="shared" si="11"/>
        <v>a19.1</v>
      </c>
    </row>
    <row r="167" spans="1:13">
      <c r="A167" t="s">
        <v>9996</v>
      </c>
      <c r="B167" t="s">
        <v>9997</v>
      </c>
      <c r="C167" t="s">
        <v>328</v>
      </c>
      <c r="D167" t="s">
        <v>9998</v>
      </c>
      <c r="F167" t="s">
        <v>328</v>
      </c>
      <c r="G167" t="s">
        <v>328</v>
      </c>
      <c r="H167" s="57" t="s">
        <v>324</v>
      </c>
      <c r="I167" s="57" t="s">
        <v>324</v>
      </c>
      <c r="J167" t="str">
        <f t="shared" si="8"/>
        <v>a16.1</v>
      </c>
      <c r="K167" t="str">
        <f t="shared" si="9"/>
        <v>a16.2</v>
      </c>
      <c r="L167" t="str">
        <f t="shared" si="10"/>
        <v>a16</v>
      </c>
      <c r="M167" t="str">
        <f t="shared" si="11"/>
        <v>a19.1</v>
      </c>
    </row>
    <row r="168" spans="1:13">
      <c r="A168" t="s">
        <v>9999</v>
      </c>
      <c r="B168" t="s">
        <v>10000</v>
      </c>
      <c r="C168" t="s">
        <v>10001</v>
      </c>
      <c r="D168" t="s">
        <v>10002</v>
      </c>
      <c r="F168" t="s">
        <v>328</v>
      </c>
      <c r="G168" t="s">
        <v>328</v>
      </c>
      <c r="H168" s="57" t="s">
        <v>324</v>
      </c>
      <c r="I168" s="57" t="s">
        <v>324</v>
      </c>
      <c r="J168" t="str">
        <f t="shared" si="8"/>
        <v>a16.1</v>
      </c>
      <c r="K168" t="str">
        <f t="shared" si="9"/>
        <v>a16.2</v>
      </c>
      <c r="L168" t="str">
        <f t="shared" si="10"/>
        <v>a16</v>
      </c>
      <c r="M168" t="str">
        <f t="shared" si="11"/>
        <v>a19.1</v>
      </c>
    </row>
    <row r="169" spans="1:13">
      <c r="A169" t="s">
        <v>10003</v>
      </c>
      <c r="B169" t="s">
        <v>10004</v>
      </c>
      <c r="C169" t="s">
        <v>10005</v>
      </c>
      <c r="D169" t="s">
        <v>10006</v>
      </c>
      <c r="F169" t="s">
        <v>328</v>
      </c>
      <c r="G169" t="s">
        <v>10007</v>
      </c>
      <c r="H169" s="57" t="s">
        <v>324</v>
      </c>
      <c r="I169" s="57" t="s">
        <v>324</v>
      </c>
      <c r="J169" t="str">
        <f t="shared" si="8"/>
        <v>a16.1</v>
      </c>
      <c r="K169" t="str">
        <f t="shared" si="9"/>
        <v>a16.2</v>
      </c>
      <c r="L169" t="str">
        <f t="shared" si="10"/>
        <v>a16</v>
      </c>
      <c r="M169" t="str">
        <f t="shared" si="11"/>
        <v>a19.1</v>
      </c>
    </row>
    <row r="170" spans="1:13">
      <c r="A170" t="s">
        <v>10008</v>
      </c>
      <c r="B170" t="s">
        <v>10009</v>
      </c>
      <c r="C170" t="s">
        <v>328</v>
      </c>
      <c r="D170" t="s">
        <v>10010</v>
      </c>
      <c r="F170" t="s">
        <v>10011</v>
      </c>
      <c r="G170" t="s">
        <v>328</v>
      </c>
      <c r="H170" s="57" t="s">
        <v>324</v>
      </c>
      <c r="I170" s="57" t="s">
        <v>330</v>
      </c>
      <c r="J170" t="str">
        <f t="shared" si="8"/>
        <v>a16.1</v>
      </c>
      <c r="K170" t="str">
        <f t="shared" si="9"/>
        <v>a16.2</v>
      </c>
      <c r="L170" t="str">
        <f t="shared" si="10"/>
        <v>a16</v>
      </c>
      <c r="M170" t="str">
        <f t="shared" si="11"/>
        <v>a19.1</v>
      </c>
    </row>
    <row r="171" spans="1:13">
      <c r="A171" t="s">
        <v>10012</v>
      </c>
      <c r="B171" t="s">
        <v>10013</v>
      </c>
      <c r="C171" t="s">
        <v>328</v>
      </c>
      <c r="D171" t="s">
        <v>10014</v>
      </c>
      <c r="F171" t="s">
        <v>328</v>
      </c>
      <c r="G171" t="s">
        <v>328</v>
      </c>
      <c r="H171" s="57" t="s">
        <v>324</v>
      </c>
      <c r="I171" s="57" t="s">
        <v>330</v>
      </c>
      <c r="J171" t="str">
        <f t="shared" si="8"/>
        <v>a16.1</v>
      </c>
      <c r="K171" t="str">
        <f t="shared" si="9"/>
        <v>a16.2</v>
      </c>
      <c r="L171" t="str">
        <f t="shared" si="10"/>
        <v>a16</v>
      </c>
      <c r="M171" t="str">
        <f t="shared" si="11"/>
        <v>a19.1</v>
      </c>
    </row>
    <row r="172" spans="1:13">
      <c r="A172" t="s">
        <v>10015</v>
      </c>
      <c r="B172" t="s">
        <v>3527</v>
      </c>
      <c r="C172" t="s">
        <v>328</v>
      </c>
      <c r="D172" t="s">
        <v>10016</v>
      </c>
      <c r="F172" t="s">
        <v>328</v>
      </c>
      <c r="G172" t="s">
        <v>328</v>
      </c>
      <c r="H172" s="57" t="s">
        <v>330</v>
      </c>
      <c r="I172" s="57" t="s">
        <v>330</v>
      </c>
      <c r="J172" t="str">
        <f t="shared" si="8"/>
        <v>a17.1</v>
      </c>
      <c r="K172" t="str">
        <f t="shared" si="9"/>
        <v>a17.2</v>
      </c>
      <c r="L172" t="str">
        <f t="shared" si="10"/>
        <v>a17</v>
      </c>
      <c r="M172" t="str">
        <f t="shared" si="11"/>
        <v>a19.2</v>
      </c>
    </row>
    <row r="173" spans="1:13">
      <c r="A173" t="s">
        <v>10017</v>
      </c>
      <c r="B173" t="s">
        <v>10018</v>
      </c>
      <c r="C173" t="s">
        <v>328</v>
      </c>
      <c r="D173" t="s">
        <v>10019</v>
      </c>
      <c r="F173" t="s">
        <v>328</v>
      </c>
      <c r="G173" t="s">
        <v>328</v>
      </c>
      <c r="H173" s="57" t="s">
        <v>330</v>
      </c>
      <c r="I173" s="57" t="s">
        <v>330</v>
      </c>
      <c r="J173" t="str">
        <f t="shared" si="8"/>
        <v>a17.1</v>
      </c>
      <c r="K173" t="str">
        <f t="shared" si="9"/>
        <v>a17.2</v>
      </c>
      <c r="L173" t="str">
        <f t="shared" si="10"/>
        <v>a17</v>
      </c>
      <c r="M173" t="str">
        <f t="shared" si="11"/>
        <v>a19.2</v>
      </c>
    </row>
    <row r="174" spans="1:13">
      <c r="A174" t="s">
        <v>10020</v>
      </c>
      <c r="B174" t="s">
        <v>10021</v>
      </c>
      <c r="C174" t="s">
        <v>328</v>
      </c>
      <c r="D174" t="s">
        <v>10022</v>
      </c>
      <c r="F174" t="s">
        <v>328</v>
      </c>
      <c r="G174" t="s">
        <v>328</v>
      </c>
      <c r="H174" s="57" t="s">
        <v>324</v>
      </c>
      <c r="I174" s="57" t="s">
        <v>324</v>
      </c>
      <c r="J174" t="str">
        <f t="shared" si="8"/>
        <v>a16.1</v>
      </c>
      <c r="K174" t="str">
        <f t="shared" si="9"/>
        <v>a16.2</v>
      </c>
      <c r="L174" t="str">
        <f t="shared" si="10"/>
        <v>a16</v>
      </c>
      <c r="M174" t="str">
        <f t="shared" si="11"/>
        <v>a19.1</v>
      </c>
    </row>
    <row r="175" spans="1:13">
      <c r="A175" t="s">
        <v>10023</v>
      </c>
      <c r="B175" t="s">
        <v>10024</v>
      </c>
      <c r="C175" t="s">
        <v>328</v>
      </c>
      <c r="D175" t="s">
        <v>10025</v>
      </c>
      <c r="F175" t="s">
        <v>328</v>
      </c>
      <c r="G175" t="s">
        <v>328</v>
      </c>
      <c r="H175" s="57" t="s">
        <v>330</v>
      </c>
      <c r="I175" s="57" t="s">
        <v>330</v>
      </c>
      <c r="J175" t="str">
        <f t="shared" si="8"/>
        <v>a17.1</v>
      </c>
      <c r="K175" t="str">
        <f t="shared" si="9"/>
        <v>a17.2</v>
      </c>
      <c r="L175" t="str">
        <f t="shared" si="10"/>
        <v>a17</v>
      </c>
      <c r="M175" t="str">
        <f t="shared" si="11"/>
        <v>a19.2</v>
      </c>
    </row>
    <row r="176" spans="1:13">
      <c r="A176" t="s">
        <v>10026</v>
      </c>
      <c r="B176" t="s">
        <v>3774</v>
      </c>
      <c r="C176" t="s">
        <v>328</v>
      </c>
      <c r="D176" t="s">
        <v>3776</v>
      </c>
      <c r="F176" t="s">
        <v>328</v>
      </c>
      <c r="G176" t="s">
        <v>328</v>
      </c>
      <c r="H176" s="57" t="s">
        <v>324</v>
      </c>
      <c r="I176" s="57" t="s">
        <v>324</v>
      </c>
      <c r="J176" t="str">
        <f t="shared" si="8"/>
        <v>a16.1</v>
      </c>
      <c r="K176" t="str">
        <f t="shared" si="9"/>
        <v>a16.2</v>
      </c>
      <c r="L176" t="str">
        <f t="shared" si="10"/>
        <v>a16</v>
      </c>
      <c r="M176" t="str">
        <f t="shared" si="11"/>
        <v>a19.1</v>
      </c>
    </row>
    <row r="177" spans="1:13">
      <c r="A177" t="s">
        <v>10027</v>
      </c>
      <c r="B177" t="s">
        <v>10028</v>
      </c>
      <c r="C177" t="s">
        <v>328</v>
      </c>
      <c r="D177" t="s">
        <v>9780</v>
      </c>
      <c r="F177" t="s">
        <v>328</v>
      </c>
      <c r="G177" t="s">
        <v>10029</v>
      </c>
      <c r="H177" s="57" t="s">
        <v>324</v>
      </c>
      <c r="I177" s="57" t="s">
        <v>324</v>
      </c>
      <c r="J177" t="str">
        <f t="shared" si="8"/>
        <v>a16.1</v>
      </c>
      <c r="K177" t="str">
        <f t="shared" si="9"/>
        <v>a16.2</v>
      </c>
      <c r="L177" t="str">
        <f t="shared" si="10"/>
        <v>a16</v>
      </c>
      <c r="M177" t="str">
        <f t="shared" si="11"/>
        <v>a19.1</v>
      </c>
    </row>
    <row r="178" spans="1:13">
      <c r="A178" t="s">
        <v>10030</v>
      </c>
      <c r="B178" t="s">
        <v>10031</v>
      </c>
      <c r="C178" t="s">
        <v>328</v>
      </c>
      <c r="D178" t="s">
        <v>10032</v>
      </c>
      <c r="F178" t="s">
        <v>328</v>
      </c>
      <c r="G178" t="s">
        <v>328</v>
      </c>
      <c r="H178" s="57" t="s">
        <v>330</v>
      </c>
      <c r="I178" s="57" t="s">
        <v>330</v>
      </c>
      <c r="J178" t="str">
        <f t="shared" si="8"/>
        <v>a17.1</v>
      </c>
      <c r="K178" t="str">
        <f t="shared" si="9"/>
        <v>a17.2</v>
      </c>
      <c r="L178" t="str">
        <f t="shared" si="10"/>
        <v>a17</v>
      </c>
      <c r="M178" t="str">
        <f t="shared" si="11"/>
        <v>a19.2</v>
      </c>
    </row>
    <row r="179" spans="1:13">
      <c r="A179" t="s">
        <v>10033</v>
      </c>
      <c r="B179" t="s">
        <v>10034</v>
      </c>
      <c r="C179" t="s">
        <v>328</v>
      </c>
      <c r="D179" t="s">
        <v>10035</v>
      </c>
      <c r="F179" t="s">
        <v>328</v>
      </c>
      <c r="G179" t="s">
        <v>328</v>
      </c>
      <c r="H179" s="57" t="s">
        <v>330</v>
      </c>
      <c r="I179" s="57" t="s">
        <v>330</v>
      </c>
      <c r="J179" t="str">
        <f t="shared" si="8"/>
        <v>a17.1</v>
      </c>
      <c r="K179" t="str">
        <f t="shared" si="9"/>
        <v>a17.2</v>
      </c>
      <c r="L179" t="str">
        <f t="shared" si="10"/>
        <v>a17</v>
      </c>
      <c r="M179" t="str">
        <f t="shared" si="11"/>
        <v>a19.2</v>
      </c>
    </row>
    <row r="180" spans="1:13">
      <c r="A180" t="s">
        <v>10036</v>
      </c>
      <c r="B180" t="s">
        <v>10037</v>
      </c>
      <c r="C180" t="s">
        <v>328</v>
      </c>
      <c r="D180" t="s">
        <v>10038</v>
      </c>
      <c r="F180" t="s">
        <v>10039</v>
      </c>
      <c r="G180" t="s">
        <v>328</v>
      </c>
      <c r="H180" s="57" t="s">
        <v>330</v>
      </c>
      <c r="I180" s="57" t="s">
        <v>330</v>
      </c>
      <c r="J180" t="str">
        <f t="shared" si="8"/>
        <v>a17.1</v>
      </c>
      <c r="K180" t="str">
        <f t="shared" si="9"/>
        <v>a17.2</v>
      </c>
      <c r="L180" t="str">
        <f t="shared" si="10"/>
        <v>a17</v>
      </c>
      <c r="M180" t="str">
        <f t="shared" si="11"/>
        <v>a19.2</v>
      </c>
    </row>
    <row r="181" spans="1:13">
      <c r="A181" t="s">
        <v>10040</v>
      </c>
      <c r="B181" t="s">
        <v>10041</v>
      </c>
      <c r="C181" t="s">
        <v>10042</v>
      </c>
      <c r="D181" t="s">
        <v>10043</v>
      </c>
      <c r="F181" t="s">
        <v>328</v>
      </c>
      <c r="G181" t="s">
        <v>328</v>
      </c>
      <c r="H181" s="57" t="s">
        <v>330</v>
      </c>
      <c r="I181" s="57" t="s">
        <v>330</v>
      </c>
      <c r="J181" t="str">
        <f t="shared" si="8"/>
        <v>a17.1</v>
      </c>
      <c r="K181" t="str">
        <f t="shared" si="9"/>
        <v>a17.2</v>
      </c>
      <c r="L181" t="str">
        <f t="shared" si="10"/>
        <v>a17</v>
      </c>
      <c r="M181" t="str">
        <f t="shared" si="11"/>
        <v>a19.2</v>
      </c>
    </row>
    <row r="182" spans="1:13">
      <c r="A182" t="s">
        <v>10044</v>
      </c>
      <c r="B182" t="s">
        <v>4200</v>
      </c>
      <c r="C182" t="s">
        <v>328</v>
      </c>
      <c r="D182" t="s">
        <v>4202</v>
      </c>
      <c r="F182" t="s">
        <v>328</v>
      </c>
      <c r="G182" t="s">
        <v>328</v>
      </c>
      <c r="H182" s="57" t="s">
        <v>324</v>
      </c>
      <c r="I182" s="57" t="s">
        <v>324</v>
      </c>
      <c r="J182" t="str">
        <f t="shared" si="8"/>
        <v>a16.1</v>
      </c>
      <c r="K182" t="str">
        <f t="shared" si="9"/>
        <v>a16.2</v>
      </c>
      <c r="L182" t="str">
        <f t="shared" si="10"/>
        <v>a16</v>
      </c>
      <c r="M182" t="str">
        <f t="shared" si="11"/>
        <v>a19.1</v>
      </c>
    </row>
    <row r="183" spans="1:13">
      <c r="A183" t="s">
        <v>10045</v>
      </c>
      <c r="B183" t="s">
        <v>10046</v>
      </c>
      <c r="C183" t="s">
        <v>328</v>
      </c>
      <c r="D183" t="s">
        <v>10047</v>
      </c>
      <c r="F183" t="s">
        <v>10048</v>
      </c>
      <c r="G183" t="s">
        <v>328</v>
      </c>
      <c r="H183" s="57" t="s">
        <v>324</v>
      </c>
      <c r="I183" s="57" t="s">
        <v>324</v>
      </c>
      <c r="J183" t="str">
        <f t="shared" si="8"/>
        <v>a16.1</v>
      </c>
      <c r="K183" t="str">
        <f t="shared" si="9"/>
        <v>a16.2</v>
      </c>
      <c r="L183" t="str">
        <f t="shared" si="10"/>
        <v>a16</v>
      </c>
      <c r="M183" t="str">
        <f t="shared" si="11"/>
        <v>a19.1</v>
      </c>
    </row>
    <row r="184" spans="1:13">
      <c r="A184" t="s">
        <v>10049</v>
      </c>
      <c r="B184" t="s">
        <v>10050</v>
      </c>
      <c r="C184" t="s">
        <v>328</v>
      </c>
      <c r="D184" t="s">
        <v>10051</v>
      </c>
      <c r="F184" t="s">
        <v>328</v>
      </c>
      <c r="G184" t="s">
        <v>328</v>
      </c>
      <c r="H184" s="57" t="s">
        <v>324</v>
      </c>
      <c r="I184" s="57" t="s">
        <v>324</v>
      </c>
      <c r="J184" t="str">
        <f t="shared" si="8"/>
        <v>a16.1</v>
      </c>
      <c r="K184" t="str">
        <f t="shared" si="9"/>
        <v>a16.2</v>
      </c>
      <c r="L184" t="str">
        <f t="shared" si="10"/>
        <v>a16</v>
      </c>
      <c r="M184" t="str">
        <f t="shared" si="11"/>
        <v>a19.1</v>
      </c>
    </row>
    <row r="185" spans="1:13">
      <c r="A185" t="s">
        <v>10052</v>
      </c>
      <c r="B185" t="s">
        <v>10053</v>
      </c>
      <c r="C185" t="s">
        <v>328</v>
      </c>
      <c r="D185" t="s">
        <v>10054</v>
      </c>
      <c r="F185" t="s">
        <v>328</v>
      </c>
      <c r="G185" t="s">
        <v>328</v>
      </c>
      <c r="H185" s="57" t="s">
        <v>324</v>
      </c>
      <c r="I185" s="57" t="s">
        <v>324</v>
      </c>
      <c r="J185" t="str">
        <f t="shared" si="8"/>
        <v>a16.1</v>
      </c>
      <c r="K185" t="str">
        <f t="shared" si="9"/>
        <v>a16.2</v>
      </c>
      <c r="L185" t="str">
        <f t="shared" si="10"/>
        <v>a16</v>
      </c>
      <c r="M185" t="str">
        <f t="shared" si="11"/>
        <v>a19.1</v>
      </c>
    </row>
    <row r="186" spans="1:13">
      <c r="A186" t="s">
        <v>10055</v>
      </c>
      <c r="B186" t="s">
        <v>3791</v>
      </c>
      <c r="C186" t="s">
        <v>328</v>
      </c>
      <c r="D186" t="s">
        <v>3793</v>
      </c>
      <c r="F186" t="s">
        <v>328</v>
      </c>
      <c r="G186" t="s">
        <v>328</v>
      </c>
      <c r="H186" s="57" t="s">
        <v>324</v>
      </c>
      <c r="I186" s="57" t="s">
        <v>324</v>
      </c>
      <c r="J186" t="str">
        <f t="shared" si="8"/>
        <v>a16.1</v>
      </c>
      <c r="K186" t="str">
        <f t="shared" si="9"/>
        <v>a16.2</v>
      </c>
      <c r="L186" t="str">
        <f t="shared" si="10"/>
        <v>a16</v>
      </c>
      <c r="M186" t="str">
        <f t="shared" si="11"/>
        <v>a19.1</v>
      </c>
    </row>
    <row r="187" spans="1:13">
      <c r="A187" t="s">
        <v>10056</v>
      </c>
      <c r="B187" t="s">
        <v>10057</v>
      </c>
      <c r="C187" t="s">
        <v>328</v>
      </c>
      <c r="F187" t="s">
        <v>328</v>
      </c>
      <c r="G187" t="s">
        <v>328</v>
      </c>
      <c r="H187" s="57" t="s">
        <v>324</v>
      </c>
      <c r="I187" s="57" t="s">
        <v>324</v>
      </c>
      <c r="J187" t="str">
        <f t="shared" si="8"/>
        <v>a16.1</v>
      </c>
      <c r="K187" t="str">
        <f t="shared" si="9"/>
        <v>a16.2</v>
      </c>
      <c r="L187" t="str">
        <f t="shared" si="10"/>
        <v>a16</v>
      </c>
      <c r="M187" t="str">
        <f t="shared" si="11"/>
        <v>a19.1</v>
      </c>
    </row>
    <row r="188" spans="1:13">
      <c r="A188" t="s">
        <v>10058</v>
      </c>
      <c r="B188" t="s">
        <v>10059</v>
      </c>
      <c r="C188" t="s">
        <v>10060</v>
      </c>
      <c r="D188" t="s">
        <v>10061</v>
      </c>
      <c r="F188" t="s">
        <v>328</v>
      </c>
      <c r="G188" t="s">
        <v>328</v>
      </c>
      <c r="H188" s="57" t="s">
        <v>324</v>
      </c>
      <c r="I188" s="57" t="s">
        <v>324</v>
      </c>
      <c r="J188" t="str">
        <f t="shared" si="8"/>
        <v>a16.1</v>
      </c>
      <c r="K188" t="str">
        <f t="shared" si="9"/>
        <v>a16.2</v>
      </c>
      <c r="L188" t="str">
        <f t="shared" si="10"/>
        <v>a16</v>
      </c>
      <c r="M188" t="str">
        <f t="shared" si="11"/>
        <v>a19.1</v>
      </c>
    </row>
    <row r="189" spans="1:13">
      <c r="A189" t="s">
        <v>10062</v>
      </c>
      <c r="B189" t="s">
        <v>10063</v>
      </c>
      <c r="C189" t="s">
        <v>328</v>
      </c>
      <c r="D189" t="s">
        <v>10064</v>
      </c>
      <c r="F189" t="s">
        <v>328</v>
      </c>
      <c r="G189" t="s">
        <v>328</v>
      </c>
      <c r="H189" s="57" t="s">
        <v>330</v>
      </c>
      <c r="I189" s="57" t="s">
        <v>330</v>
      </c>
      <c r="J189" t="str">
        <f t="shared" si="8"/>
        <v>a17.1</v>
      </c>
      <c r="K189" t="str">
        <f t="shared" si="9"/>
        <v>a17.2</v>
      </c>
      <c r="L189" t="str">
        <f t="shared" si="10"/>
        <v>a17</v>
      </c>
      <c r="M189" t="str">
        <f t="shared" si="11"/>
        <v>a19.2</v>
      </c>
    </row>
    <row r="190" spans="1:13">
      <c r="A190" t="s">
        <v>10065</v>
      </c>
      <c r="B190" t="s">
        <v>10066</v>
      </c>
      <c r="C190" t="s">
        <v>328</v>
      </c>
      <c r="D190" t="s">
        <v>10067</v>
      </c>
      <c r="F190" t="s">
        <v>328</v>
      </c>
      <c r="G190" t="s">
        <v>328</v>
      </c>
      <c r="H190" s="57" t="s">
        <v>330</v>
      </c>
      <c r="I190" s="57" t="s">
        <v>330</v>
      </c>
      <c r="J190" t="str">
        <f t="shared" si="8"/>
        <v>a17.1</v>
      </c>
      <c r="K190" t="str">
        <f t="shared" si="9"/>
        <v>a17.2</v>
      </c>
      <c r="L190" t="str">
        <f t="shared" si="10"/>
        <v>a17</v>
      </c>
      <c r="M190" t="str">
        <f t="shared" si="11"/>
        <v>a19.2</v>
      </c>
    </row>
    <row r="191" spans="1:13">
      <c r="A191" t="s">
        <v>10068</v>
      </c>
      <c r="B191" t="s">
        <v>10069</v>
      </c>
      <c r="C191" t="s">
        <v>328</v>
      </c>
      <c r="D191" t="s">
        <v>10070</v>
      </c>
      <c r="F191" t="s">
        <v>328</v>
      </c>
      <c r="G191" t="s">
        <v>10071</v>
      </c>
      <c r="H191" s="57" t="s">
        <v>330</v>
      </c>
      <c r="I191" s="57" t="s">
        <v>330</v>
      </c>
      <c r="J191" t="str">
        <f t="shared" si="8"/>
        <v>a17.1</v>
      </c>
      <c r="K191" t="str">
        <f t="shared" si="9"/>
        <v>a17.2</v>
      </c>
      <c r="L191" t="str">
        <f t="shared" si="10"/>
        <v>a17</v>
      </c>
      <c r="M191" t="str">
        <f t="shared" si="11"/>
        <v>a19.2</v>
      </c>
    </row>
    <row r="192" spans="1:13">
      <c r="A192" t="s">
        <v>10072</v>
      </c>
      <c r="B192" t="s">
        <v>10073</v>
      </c>
      <c r="C192" t="s">
        <v>328</v>
      </c>
      <c r="D192" t="s">
        <v>10074</v>
      </c>
      <c r="F192" t="s">
        <v>328</v>
      </c>
      <c r="G192" t="s">
        <v>328</v>
      </c>
      <c r="H192" s="57" t="s">
        <v>324</v>
      </c>
      <c r="I192" s="57" t="s">
        <v>324</v>
      </c>
      <c r="J192" t="str">
        <f t="shared" si="8"/>
        <v>a16.1</v>
      </c>
      <c r="K192" t="str">
        <f t="shared" si="9"/>
        <v>a16.2</v>
      </c>
      <c r="L192" t="str">
        <f t="shared" si="10"/>
        <v>a16</v>
      </c>
      <c r="M192" t="str">
        <f t="shared" si="11"/>
        <v>a19.1</v>
      </c>
    </row>
    <row r="193" spans="1:13">
      <c r="A193" t="s">
        <v>10075</v>
      </c>
      <c r="B193" s="32" t="s">
        <v>10076</v>
      </c>
      <c r="C193" t="s">
        <v>328</v>
      </c>
      <c r="D193" t="s">
        <v>10077</v>
      </c>
      <c r="F193" t="s">
        <v>10078</v>
      </c>
      <c r="G193" t="s">
        <v>328</v>
      </c>
      <c r="H193" s="57" t="s">
        <v>330</v>
      </c>
      <c r="I193" s="57" t="s">
        <v>330</v>
      </c>
      <c r="J193" t="str">
        <f t="shared" si="8"/>
        <v>a17.1</v>
      </c>
      <c r="K193" t="str">
        <f t="shared" si="9"/>
        <v>a17.2</v>
      </c>
      <c r="L193" t="str">
        <f t="shared" si="10"/>
        <v>a17</v>
      </c>
      <c r="M193" t="str">
        <f t="shared" si="11"/>
        <v>a19.2</v>
      </c>
    </row>
    <row r="194" spans="1:13">
      <c r="A194" t="s">
        <v>10079</v>
      </c>
      <c r="B194" t="s">
        <v>5055</v>
      </c>
      <c r="C194" t="s">
        <v>328</v>
      </c>
      <c r="D194" t="s">
        <v>5058</v>
      </c>
      <c r="F194" t="s">
        <v>328</v>
      </c>
      <c r="G194" t="s">
        <v>328</v>
      </c>
      <c r="H194" s="57" t="s">
        <v>330</v>
      </c>
      <c r="I194" s="57" t="s">
        <v>330</v>
      </c>
      <c r="J194" t="str">
        <f t="shared" ref="J194:J218" si="12">IF(H194="Yes","a16.1",IF(H194="No","a17.1","a15.1"))</f>
        <v>a17.1</v>
      </c>
      <c r="K194" t="str">
        <f t="shared" ref="K194:K218" si="13">IF(H194="Yes","a16.2",IF(H194="No","a17.2","a15.2"))</f>
        <v>a17.2</v>
      </c>
      <c r="L194" t="str">
        <f t="shared" ref="L194:L218" si="14">IF(H194="Yes","a16",IF(H194="No","a17","a15"))</f>
        <v>a17</v>
      </c>
      <c r="M194" t="str">
        <f t="shared" ref="M194:M218" si="15">IF(H194="Yes","a19.1",IF(H194="No","a19.2","a19.3"))</f>
        <v>a19.2</v>
      </c>
    </row>
    <row r="195" spans="1:13">
      <c r="A195" t="s">
        <v>10080</v>
      </c>
      <c r="B195" t="s">
        <v>10081</v>
      </c>
      <c r="C195" t="s">
        <v>328</v>
      </c>
      <c r="D195" t="s">
        <v>10082</v>
      </c>
      <c r="F195" t="s">
        <v>328</v>
      </c>
      <c r="G195" t="s">
        <v>328</v>
      </c>
      <c r="H195" s="57" t="s">
        <v>324</v>
      </c>
      <c r="I195" s="57" t="s">
        <v>324</v>
      </c>
      <c r="J195" t="str">
        <f t="shared" si="12"/>
        <v>a16.1</v>
      </c>
      <c r="K195" t="str">
        <f t="shared" si="13"/>
        <v>a16.2</v>
      </c>
      <c r="L195" t="str">
        <f t="shared" si="14"/>
        <v>a16</v>
      </c>
      <c r="M195" t="str">
        <f t="shared" si="15"/>
        <v>a19.1</v>
      </c>
    </row>
    <row r="196" spans="1:13">
      <c r="A196" t="s">
        <v>10083</v>
      </c>
      <c r="B196" t="s">
        <v>10084</v>
      </c>
      <c r="C196" t="s">
        <v>328</v>
      </c>
      <c r="D196" t="s">
        <v>10085</v>
      </c>
      <c r="F196" t="s">
        <v>10086</v>
      </c>
      <c r="G196" t="s">
        <v>328</v>
      </c>
      <c r="H196" s="57" t="s">
        <v>324</v>
      </c>
      <c r="I196" s="57" t="s">
        <v>324</v>
      </c>
      <c r="J196" t="str">
        <f t="shared" si="12"/>
        <v>a16.1</v>
      </c>
      <c r="K196" t="str">
        <f t="shared" si="13"/>
        <v>a16.2</v>
      </c>
      <c r="L196" t="str">
        <f t="shared" si="14"/>
        <v>a16</v>
      </c>
      <c r="M196" t="str">
        <f t="shared" si="15"/>
        <v>a19.1</v>
      </c>
    </row>
    <row r="197" spans="1:13">
      <c r="A197" t="s">
        <v>10087</v>
      </c>
      <c r="B197" t="s">
        <v>10088</v>
      </c>
      <c r="C197" t="s">
        <v>328</v>
      </c>
      <c r="D197" t="s">
        <v>10089</v>
      </c>
      <c r="F197" t="s">
        <v>328</v>
      </c>
      <c r="G197" t="s">
        <v>328</v>
      </c>
      <c r="H197" s="57" t="s">
        <v>324</v>
      </c>
      <c r="I197" s="57" t="s">
        <v>324</v>
      </c>
      <c r="J197" t="str">
        <f t="shared" si="12"/>
        <v>a16.1</v>
      </c>
      <c r="K197" t="str">
        <f t="shared" si="13"/>
        <v>a16.2</v>
      </c>
      <c r="L197" t="str">
        <f t="shared" si="14"/>
        <v>a16</v>
      </c>
      <c r="M197" t="str">
        <f t="shared" si="15"/>
        <v>a19.1</v>
      </c>
    </row>
    <row r="198" spans="1:13">
      <c r="A198" t="s">
        <v>10090</v>
      </c>
      <c r="B198" t="s">
        <v>10091</v>
      </c>
      <c r="C198" t="s">
        <v>328</v>
      </c>
      <c r="D198" t="s">
        <v>10092</v>
      </c>
      <c r="F198" t="s">
        <v>328</v>
      </c>
      <c r="G198" t="s">
        <v>10093</v>
      </c>
      <c r="H198" s="57" t="s">
        <v>330</v>
      </c>
      <c r="I198" s="57" t="s">
        <v>330</v>
      </c>
      <c r="J198" t="str">
        <f t="shared" si="12"/>
        <v>a17.1</v>
      </c>
      <c r="K198" t="str">
        <f t="shared" si="13"/>
        <v>a17.2</v>
      </c>
      <c r="L198" t="str">
        <f t="shared" si="14"/>
        <v>a17</v>
      </c>
      <c r="M198" t="str">
        <f t="shared" si="15"/>
        <v>a19.2</v>
      </c>
    </row>
    <row r="199" spans="1:13">
      <c r="A199" t="s">
        <v>10094</v>
      </c>
      <c r="B199" t="s">
        <v>10095</v>
      </c>
      <c r="C199" t="s">
        <v>328</v>
      </c>
      <c r="D199" t="s">
        <v>10096</v>
      </c>
      <c r="F199" t="s">
        <v>10097</v>
      </c>
      <c r="G199" t="s">
        <v>328</v>
      </c>
      <c r="H199" s="57" t="s">
        <v>330</v>
      </c>
      <c r="I199" s="57" t="s">
        <v>330</v>
      </c>
      <c r="J199" t="str">
        <f t="shared" si="12"/>
        <v>a17.1</v>
      </c>
      <c r="K199" t="str">
        <f t="shared" si="13"/>
        <v>a17.2</v>
      </c>
      <c r="L199" t="str">
        <f t="shared" si="14"/>
        <v>a17</v>
      </c>
      <c r="M199" t="str">
        <f t="shared" si="15"/>
        <v>a19.2</v>
      </c>
    </row>
    <row r="200" spans="1:13">
      <c r="A200" t="s">
        <v>10098</v>
      </c>
      <c r="B200" t="s">
        <v>7623</v>
      </c>
      <c r="C200" t="s">
        <v>328</v>
      </c>
      <c r="D200" t="s">
        <v>10099</v>
      </c>
      <c r="F200" t="s">
        <v>10100</v>
      </c>
      <c r="G200" t="s">
        <v>328</v>
      </c>
      <c r="H200" s="57" t="s">
        <v>330</v>
      </c>
      <c r="I200" s="57" t="s">
        <v>330</v>
      </c>
      <c r="J200" t="str">
        <f t="shared" si="12"/>
        <v>a17.1</v>
      </c>
      <c r="K200" t="str">
        <f t="shared" si="13"/>
        <v>a17.2</v>
      </c>
      <c r="L200" t="str">
        <f t="shared" si="14"/>
        <v>a17</v>
      </c>
      <c r="M200" t="str">
        <f t="shared" si="15"/>
        <v>a19.2</v>
      </c>
    </row>
    <row r="201" spans="1:13">
      <c r="A201" t="s">
        <v>10101</v>
      </c>
      <c r="B201" t="s">
        <v>7625</v>
      </c>
      <c r="C201" t="s">
        <v>328</v>
      </c>
      <c r="D201" t="s">
        <v>10102</v>
      </c>
      <c r="F201" t="s">
        <v>328</v>
      </c>
      <c r="G201" t="s">
        <v>10103</v>
      </c>
      <c r="H201" s="57" t="s">
        <v>330</v>
      </c>
      <c r="I201" s="57" t="s">
        <v>330</v>
      </c>
      <c r="J201" t="str">
        <f t="shared" si="12"/>
        <v>a17.1</v>
      </c>
      <c r="K201" t="str">
        <f t="shared" si="13"/>
        <v>a17.2</v>
      </c>
      <c r="L201" t="str">
        <f t="shared" si="14"/>
        <v>a17</v>
      </c>
      <c r="M201" t="str">
        <f t="shared" si="15"/>
        <v>a19.2</v>
      </c>
    </row>
    <row r="202" spans="1:13">
      <c r="A202" t="s">
        <v>10104</v>
      </c>
      <c r="B202" t="s">
        <v>10105</v>
      </c>
      <c r="C202" t="s">
        <v>328</v>
      </c>
      <c r="D202" t="s">
        <v>10106</v>
      </c>
      <c r="F202" t="s">
        <v>328</v>
      </c>
      <c r="G202" t="s">
        <v>328</v>
      </c>
      <c r="H202" s="57" t="s">
        <v>324</v>
      </c>
      <c r="I202" s="57" t="s">
        <v>324</v>
      </c>
      <c r="J202" t="str">
        <f t="shared" si="12"/>
        <v>a16.1</v>
      </c>
      <c r="K202" t="str">
        <f t="shared" si="13"/>
        <v>a16.2</v>
      </c>
      <c r="L202" t="str">
        <f t="shared" si="14"/>
        <v>a16</v>
      </c>
      <c r="M202" t="str">
        <f t="shared" si="15"/>
        <v>a19.1</v>
      </c>
    </row>
    <row r="203" spans="1:13">
      <c r="A203" t="s">
        <v>10107</v>
      </c>
      <c r="B203" t="s">
        <v>10108</v>
      </c>
      <c r="C203" t="s">
        <v>328</v>
      </c>
      <c r="D203" t="s">
        <v>10109</v>
      </c>
      <c r="F203" t="s">
        <v>10110</v>
      </c>
      <c r="G203" t="s">
        <v>328</v>
      </c>
      <c r="H203" s="57" t="s">
        <v>330</v>
      </c>
      <c r="I203" s="57" t="s">
        <v>330</v>
      </c>
      <c r="J203" t="str">
        <f t="shared" si="12"/>
        <v>a17.1</v>
      </c>
      <c r="K203" t="str">
        <f t="shared" si="13"/>
        <v>a17.2</v>
      </c>
      <c r="L203" t="str">
        <f t="shared" si="14"/>
        <v>a17</v>
      </c>
      <c r="M203" t="str">
        <f t="shared" si="15"/>
        <v>a19.2</v>
      </c>
    </row>
    <row r="204" spans="1:13">
      <c r="A204" t="s">
        <v>10111</v>
      </c>
      <c r="B204" t="s">
        <v>10112</v>
      </c>
      <c r="C204" t="s">
        <v>10113</v>
      </c>
      <c r="D204" t="s">
        <v>10114</v>
      </c>
      <c r="F204" t="s">
        <v>328</v>
      </c>
      <c r="G204" t="s">
        <v>328</v>
      </c>
      <c r="H204" s="57" t="s">
        <v>330</v>
      </c>
      <c r="I204" s="57" t="s">
        <v>330</v>
      </c>
      <c r="J204" t="str">
        <f t="shared" si="12"/>
        <v>a17.1</v>
      </c>
      <c r="K204" t="str">
        <f t="shared" si="13"/>
        <v>a17.2</v>
      </c>
      <c r="L204" t="str">
        <f t="shared" si="14"/>
        <v>a17</v>
      </c>
      <c r="M204" t="str">
        <f t="shared" si="15"/>
        <v>a19.2</v>
      </c>
    </row>
    <row r="205" spans="1:13">
      <c r="A205" t="s">
        <v>10115</v>
      </c>
      <c r="B205" t="s">
        <v>10116</v>
      </c>
      <c r="C205" t="s">
        <v>328</v>
      </c>
      <c r="D205" t="s">
        <v>10117</v>
      </c>
      <c r="F205" t="s">
        <v>328</v>
      </c>
      <c r="G205" t="s">
        <v>328</v>
      </c>
      <c r="H205" s="57" t="s">
        <v>330</v>
      </c>
      <c r="I205" s="57" t="s">
        <v>330</v>
      </c>
      <c r="J205" t="str">
        <f t="shared" si="12"/>
        <v>a17.1</v>
      </c>
      <c r="K205" t="str">
        <f t="shared" si="13"/>
        <v>a17.2</v>
      </c>
      <c r="L205" t="str">
        <f t="shared" si="14"/>
        <v>a17</v>
      </c>
      <c r="M205" t="str">
        <f t="shared" si="15"/>
        <v>a19.2</v>
      </c>
    </row>
    <row r="206" spans="1:13">
      <c r="A206" t="s">
        <v>10118</v>
      </c>
      <c r="B206" t="s">
        <v>10119</v>
      </c>
      <c r="C206" t="s">
        <v>328</v>
      </c>
      <c r="D206" t="s">
        <v>10120</v>
      </c>
      <c r="F206" t="s">
        <v>328</v>
      </c>
      <c r="G206" t="s">
        <v>328</v>
      </c>
      <c r="H206" s="57" t="s">
        <v>330</v>
      </c>
      <c r="I206" s="57" t="s">
        <v>330</v>
      </c>
      <c r="J206" t="str">
        <f t="shared" si="12"/>
        <v>a17.1</v>
      </c>
      <c r="K206" t="str">
        <f t="shared" si="13"/>
        <v>a17.2</v>
      </c>
      <c r="L206" t="str">
        <f t="shared" si="14"/>
        <v>a17</v>
      </c>
      <c r="M206" t="str">
        <f t="shared" si="15"/>
        <v>a19.2</v>
      </c>
    </row>
    <row r="207" spans="1:13">
      <c r="A207" t="s">
        <v>10121</v>
      </c>
      <c r="B207" t="s">
        <v>10122</v>
      </c>
      <c r="C207" t="s">
        <v>328</v>
      </c>
      <c r="D207" t="s">
        <v>10123</v>
      </c>
      <c r="F207" t="s">
        <v>328</v>
      </c>
      <c r="G207" t="s">
        <v>328</v>
      </c>
      <c r="H207" s="57" t="s">
        <v>324</v>
      </c>
      <c r="I207" s="57" t="s">
        <v>324</v>
      </c>
      <c r="J207" t="str">
        <f t="shared" si="12"/>
        <v>a16.1</v>
      </c>
      <c r="K207" t="str">
        <f t="shared" si="13"/>
        <v>a16.2</v>
      </c>
      <c r="L207" t="str">
        <f t="shared" si="14"/>
        <v>a16</v>
      </c>
      <c r="M207" t="str">
        <f t="shared" si="15"/>
        <v>a19.1</v>
      </c>
    </row>
    <row r="208" spans="1:13">
      <c r="A208" t="s">
        <v>10124</v>
      </c>
      <c r="B208" t="s">
        <v>10125</v>
      </c>
      <c r="C208" t="s">
        <v>10126</v>
      </c>
      <c r="D208" t="s">
        <v>10127</v>
      </c>
      <c r="F208" t="s">
        <v>328</v>
      </c>
      <c r="G208" t="s">
        <v>10128</v>
      </c>
      <c r="H208" s="57" t="s">
        <v>324</v>
      </c>
      <c r="I208" s="57" t="s">
        <v>324</v>
      </c>
      <c r="J208" t="str">
        <f t="shared" si="12"/>
        <v>a16.1</v>
      </c>
      <c r="K208" t="str">
        <f t="shared" si="13"/>
        <v>a16.2</v>
      </c>
      <c r="L208" t="str">
        <f t="shared" si="14"/>
        <v>a16</v>
      </c>
      <c r="M208" t="str">
        <f t="shared" si="15"/>
        <v>a19.1</v>
      </c>
    </row>
    <row r="209" spans="1:13">
      <c r="A209" t="s">
        <v>10129</v>
      </c>
      <c r="B209" t="s">
        <v>10130</v>
      </c>
      <c r="C209" t="s">
        <v>328</v>
      </c>
      <c r="D209" t="s">
        <v>10131</v>
      </c>
      <c r="F209" t="s">
        <v>328</v>
      </c>
      <c r="G209" t="s">
        <v>328</v>
      </c>
      <c r="H209" s="57" t="s">
        <v>324</v>
      </c>
      <c r="I209" s="57" t="s">
        <v>324</v>
      </c>
      <c r="J209" t="str">
        <f t="shared" si="12"/>
        <v>a16.1</v>
      </c>
      <c r="K209" t="str">
        <f t="shared" si="13"/>
        <v>a16.2</v>
      </c>
      <c r="L209" t="str">
        <f t="shared" si="14"/>
        <v>a16</v>
      </c>
      <c r="M209" t="str">
        <f t="shared" si="15"/>
        <v>a19.1</v>
      </c>
    </row>
    <row r="210" spans="1:13">
      <c r="A210" t="s">
        <v>10132</v>
      </c>
      <c r="B210" t="s">
        <v>10133</v>
      </c>
      <c r="C210" t="s">
        <v>328</v>
      </c>
      <c r="D210" t="s">
        <v>10134</v>
      </c>
      <c r="F210" t="s">
        <v>328</v>
      </c>
      <c r="G210" t="s">
        <v>328</v>
      </c>
      <c r="H210" s="57" t="s">
        <v>324</v>
      </c>
      <c r="I210" s="57" t="s">
        <v>324</v>
      </c>
      <c r="J210" t="str">
        <f t="shared" si="12"/>
        <v>a16.1</v>
      </c>
      <c r="K210" t="str">
        <f t="shared" si="13"/>
        <v>a16.2</v>
      </c>
      <c r="L210" t="str">
        <f t="shared" si="14"/>
        <v>a16</v>
      </c>
      <c r="M210" t="str">
        <f t="shared" si="15"/>
        <v>a19.1</v>
      </c>
    </row>
    <row r="211" spans="1:13">
      <c r="A211" t="s">
        <v>10135</v>
      </c>
      <c r="B211" t="s">
        <v>10136</v>
      </c>
      <c r="C211" t="s">
        <v>328</v>
      </c>
      <c r="D211" t="s">
        <v>10137</v>
      </c>
      <c r="F211" t="s">
        <v>328</v>
      </c>
      <c r="G211" t="s">
        <v>328</v>
      </c>
      <c r="H211" s="57" t="s">
        <v>324</v>
      </c>
      <c r="I211" s="57" t="s">
        <v>324</v>
      </c>
      <c r="J211" t="str">
        <f t="shared" si="12"/>
        <v>a16.1</v>
      </c>
      <c r="K211" t="str">
        <f t="shared" si="13"/>
        <v>a16.2</v>
      </c>
      <c r="L211" t="str">
        <f t="shared" si="14"/>
        <v>a16</v>
      </c>
      <c r="M211" t="str">
        <f t="shared" si="15"/>
        <v>a19.1</v>
      </c>
    </row>
    <row r="212" spans="1:13">
      <c r="A212" t="s">
        <v>10138</v>
      </c>
      <c r="B212" t="s">
        <v>10139</v>
      </c>
      <c r="C212" t="s">
        <v>328</v>
      </c>
      <c r="D212" t="s">
        <v>10140</v>
      </c>
      <c r="F212" t="s">
        <v>328</v>
      </c>
      <c r="G212" t="s">
        <v>10141</v>
      </c>
      <c r="H212" s="57" t="s">
        <v>330</v>
      </c>
      <c r="I212" s="57" t="s">
        <v>330</v>
      </c>
      <c r="J212" t="str">
        <f t="shared" si="12"/>
        <v>a17.1</v>
      </c>
      <c r="K212" t="str">
        <f t="shared" si="13"/>
        <v>a17.2</v>
      </c>
      <c r="L212" t="str">
        <f t="shared" si="14"/>
        <v>a17</v>
      </c>
      <c r="M212" t="str">
        <f t="shared" si="15"/>
        <v>a19.2</v>
      </c>
    </row>
    <row r="213" spans="1:13">
      <c r="A213" t="s">
        <v>10142</v>
      </c>
      <c r="B213" t="s">
        <v>10143</v>
      </c>
      <c r="C213" t="s">
        <v>328</v>
      </c>
      <c r="D213" t="s">
        <v>10144</v>
      </c>
      <c r="F213" t="s">
        <v>328</v>
      </c>
      <c r="G213" t="s">
        <v>10145</v>
      </c>
      <c r="H213" s="57" t="s">
        <v>330</v>
      </c>
      <c r="I213" s="57" t="s">
        <v>330</v>
      </c>
      <c r="J213" t="str">
        <f t="shared" si="12"/>
        <v>a17.1</v>
      </c>
      <c r="K213" t="str">
        <f t="shared" si="13"/>
        <v>a17.2</v>
      </c>
      <c r="L213" t="str">
        <f t="shared" si="14"/>
        <v>a17</v>
      </c>
      <c r="M213" t="str">
        <f t="shared" si="15"/>
        <v>a19.2</v>
      </c>
    </row>
    <row r="214" spans="1:13">
      <c r="A214" t="s">
        <v>10146</v>
      </c>
      <c r="B214" t="s">
        <v>10147</v>
      </c>
      <c r="C214" t="s">
        <v>328</v>
      </c>
      <c r="D214" t="s">
        <v>10148</v>
      </c>
      <c r="F214" t="s">
        <v>328</v>
      </c>
      <c r="G214" t="s">
        <v>328</v>
      </c>
      <c r="H214" s="57" t="s">
        <v>330</v>
      </c>
      <c r="I214" s="57" t="s">
        <v>330</v>
      </c>
      <c r="J214" t="str">
        <f t="shared" si="12"/>
        <v>a17.1</v>
      </c>
      <c r="K214" t="str">
        <f t="shared" si="13"/>
        <v>a17.2</v>
      </c>
      <c r="L214" t="str">
        <f t="shared" si="14"/>
        <v>a17</v>
      </c>
      <c r="M214" t="str">
        <f t="shared" si="15"/>
        <v>a19.2</v>
      </c>
    </row>
    <row r="215" spans="1:13">
      <c r="A215" t="s">
        <v>10149</v>
      </c>
      <c r="B215" t="s">
        <v>10150</v>
      </c>
      <c r="C215" t="s">
        <v>328</v>
      </c>
      <c r="D215" t="s">
        <v>10151</v>
      </c>
      <c r="F215" t="s">
        <v>328</v>
      </c>
      <c r="G215" t="s">
        <v>328</v>
      </c>
      <c r="H215" s="57" t="s">
        <v>330</v>
      </c>
      <c r="I215" s="57" t="s">
        <v>330</v>
      </c>
      <c r="J215" t="str">
        <f t="shared" si="12"/>
        <v>a17.1</v>
      </c>
      <c r="K215" t="str">
        <f t="shared" si="13"/>
        <v>a17.2</v>
      </c>
      <c r="L215" t="str">
        <f t="shared" si="14"/>
        <v>a17</v>
      </c>
      <c r="M215" t="str">
        <f t="shared" si="15"/>
        <v>a19.2</v>
      </c>
    </row>
    <row r="216" spans="1:13">
      <c r="A216" t="s">
        <v>10152</v>
      </c>
      <c r="B216" t="s">
        <v>5021</v>
      </c>
      <c r="C216" t="s">
        <v>328</v>
      </c>
      <c r="D216" t="s">
        <v>5022</v>
      </c>
      <c r="F216" t="s">
        <v>328</v>
      </c>
      <c r="G216" t="s">
        <v>328</v>
      </c>
      <c r="H216" s="57" t="s">
        <v>330</v>
      </c>
      <c r="I216" s="57" t="s">
        <v>330</v>
      </c>
      <c r="J216" t="str">
        <f t="shared" si="12"/>
        <v>a17.1</v>
      </c>
      <c r="K216" t="str">
        <f t="shared" si="13"/>
        <v>a17.2</v>
      </c>
      <c r="L216" t="str">
        <f t="shared" si="14"/>
        <v>a17</v>
      </c>
      <c r="M216" t="str">
        <f t="shared" si="15"/>
        <v>a19.2</v>
      </c>
    </row>
    <row r="217" spans="1:13">
      <c r="A217" t="s">
        <v>10153</v>
      </c>
      <c r="B217" t="s">
        <v>10154</v>
      </c>
      <c r="C217" t="s">
        <v>328</v>
      </c>
      <c r="D217" t="s">
        <v>10155</v>
      </c>
      <c r="F217" t="s">
        <v>328</v>
      </c>
      <c r="G217" t="s">
        <v>328</v>
      </c>
      <c r="H217" s="57" t="s">
        <v>330</v>
      </c>
      <c r="I217" s="57" t="s">
        <v>324</v>
      </c>
      <c r="J217" t="str">
        <f t="shared" si="12"/>
        <v>a17.1</v>
      </c>
      <c r="K217" t="str">
        <f t="shared" si="13"/>
        <v>a17.2</v>
      </c>
      <c r="L217" t="str">
        <f t="shared" si="14"/>
        <v>a17</v>
      </c>
      <c r="M217" t="str">
        <f t="shared" si="15"/>
        <v>a19.2</v>
      </c>
    </row>
    <row r="218" spans="1:13">
      <c r="A218" t="s">
        <v>10156</v>
      </c>
      <c r="B218" t="s">
        <v>10157</v>
      </c>
      <c r="C218" t="s">
        <v>328</v>
      </c>
      <c r="D218" t="s">
        <v>10158</v>
      </c>
      <c r="F218" t="s">
        <v>328</v>
      </c>
      <c r="G218" t="s">
        <v>328</v>
      </c>
      <c r="H218" s="57" t="s">
        <v>330</v>
      </c>
      <c r="I218" s="57" t="s">
        <v>330</v>
      </c>
      <c r="J218" t="str">
        <f t="shared" si="12"/>
        <v>a17.1</v>
      </c>
      <c r="K218" t="str">
        <f t="shared" si="13"/>
        <v>a17.2</v>
      </c>
      <c r="L218" t="str">
        <f t="shared" si="14"/>
        <v>a17</v>
      </c>
      <c r="M218" t="str">
        <f t="shared" si="15"/>
        <v>a19.2</v>
      </c>
    </row>
  </sheetData>
  <autoFilter ref="A1:M218" xr:uid="{00000000-0001-0000-0D00-000000000000}">
    <sortState xmlns:xlrd2="http://schemas.microsoft.com/office/spreadsheetml/2017/richdata2" ref="A2:M218">
      <sortCondition ref="A1:A218"/>
    </sortState>
  </autoFilter>
  <conditionalFormatting sqref="A1:A1048576">
    <cfRule type="expression" dxfId="60" priority="1">
      <formula>COUNTIF($A:$A,A1)&gt;1</formula>
    </cfRule>
  </conditionalFormatting>
  <conditionalFormatting sqref="B1:B1048576">
    <cfRule type="duplicateValues" dxfId="59" priority="2"/>
  </conditionalFormatting>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156F-5B2C-47E1-9842-81A5129312D3}">
  <sheetPr codeName="Sheet9"/>
  <dimension ref="A1:B529"/>
  <sheetViews>
    <sheetView workbookViewId="0">
      <pane ySplit="1" topLeftCell="A375" activePane="bottomLeft" state="frozen"/>
      <selection pane="bottomLeft" activeCell="A385" sqref="A385"/>
    </sheetView>
  </sheetViews>
  <sheetFormatPr defaultColWidth="8.85546875" defaultRowHeight="15"/>
  <cols>
    <col min="1" max="1" width="70.42578125" style="37" bestFit="1" customWidth="1"/>
    <col min="2" max="2" width="21.42578125" style="37" customWidth="1"/>
  </cols>
  <sheetData>
    <row r="1" spans="1:2" ht="42" customHeight="1">
      <c r="A1" s="36" t="s">
        <v>338</v>
      </c>
      <c r="B1" s="36" t="s">
        <v>19</v>
      </c>
    </row>
    <row r="2" spans="1:2" ht="42" customHeight="1">
      <c r="A2" s="37" t="s">
        <v>10159</v>
      </c>
      <c r="B2" s="37" t="s">
        <v>10160</v>
      </c>
    </row>
    <row r="3" spans="1:2" ht="42" customHeight="1">
      <c r="A3" s="37" t="s">
        <v>10161</v>
      </c>
      <c r="B3" s="37" t="s">
        <v>10162</v>
      </c>
    </row>
    <row r="4" spans="1:2">
      <c r="A4" s="37" t="s">
        <v>10163</v>
      </c>
      <c r="B4" s="37" t="s">
        <v>10162</v>
      </c>
    </row>
    <row r="5" spans="1:2">
      <c r="A5" s="37" t="s">
        <v>10164</v>
      </c>
      <c r="B5" s="37" t="s">
        <v>10165</v>
      </c>
    </row>
    <row r="6" spans="1:2">
      <c r="A6" s="37" t="s">
        <v>10166</v>
      </c>
      <c r="B6" s="37" t="s">
        <v>10167</v>
      </c>
    </row>
    <row r="7" spans="1:2">
      <c r="A7" s="37" t="s">
        <v>10168</v>
      </c>
      <c r="B7" s="37" t="s">
        <v>10169</v>
      </c>
    </row>
    <row r="8" spans="1:2">
      <c r="A8" s="37" t="s">
        <v>10170</v>
      </c>
      <c r="B8" s="37" t="s">
        <v>10171</v>
      </c>
    </row>
    <row r="9" spans="1:2">
      <c r="A9" s="37" t="s">
        <v>10172</v>
      </c>
      <c r="B9" s="37" t="s">
        <v>10173</v>
      </c>
    </row>
    <row r="10" spans="1:2">
      <c r="A10" s="37" t="s">
        <v>10174</v>
      </c>
      <c r="B10" s="37" t="s">
        <v>10175</v>
      </c>
    </row>
    <row r="11" spans="1:2">
      <c r="A11" s="37" t="s">
        <v>10176</v>
      </c>
      <c r="B11" s="37" t="s">
        <v>10177</v>
      </c>
    </row>
    <row r="12" spans="1:2">
      <c r="A12" s="37" t="s">
        <v>10178</v>
      </c>
      <c r="B12" s="37" t="s">
        <v>10179</v>
      </c>
    </row>
    <row r="13" spans="1:2">
      <c r="A13" s="37" t="s">
        <v>10180</v>
      </c>
      <c r="B13" s="37" t="s">
        <v>10181</v>
      </c>
    </row>
    <row r="14" spans="1:2">
      <c r="A14" s="37" t="s">
        <v>10182</v>
      </c>
      <c r="B14" s="37" t="s">
        <v>10183</v>
      </c>
    </row>
    <row r="15" spans="1:2">
      <c r="A15" s="37" t="s">
        <v>10184</v>
      </c>
      <c r="B15" s="37" t="s">
        <v>10185</v>
      </c>
    </row>
    <row r="16" spans="1:2">
      <c r="A16" s="37" t="s">
        <v>10186</v>
      </c>
      <c r="B16" s="37" t="s">
        <v>10187</v>
      </c>
    </row>
    <row r="17" spans="1:2">
      <c r="A17" s="37" t="s">
        <v>10188</v>
      </c>
      <c r="B17" s="37" t="s">
        <v>10189</v>
      </c>
    </row>
    <row r="18" spans="1:2">
      <c r="A18" s="37" t="s">
        <v>10190</v>
      </c>
      <c r="B18" s="37" t="s">
        <v>10191</v>
      </c>
    </row>
    <row r="19" spans="1:2">
      <c r="A19" s="37" t="s">
        <v>10192</v>
      </c>
      <c r="B19" s="37" t="s">
        <v>10193</v>
      </c>
    </row>
    <row r="20" spans="1:2">
      <c r="A20" s="37" t="s">
        <v>10194</v>
      </c>
      <c r="B20" s="37" t="s">
        <v>10195</v>
      </c>
    </row>
    <row r="21" spans="1:2">
      <c r="A21" s="37" t="s">
        <v>10196</v>
      </c>
      <c r="B21" s="37" t="s">
        <v>10197</v>
      </c>
    </row>
    <row r="22" spans="1:2">
      <c r="A22" s="37" t="s">
        <v>10198</v>
      </c>
      <c r="B22" s="37" t="s">
        <v>10199</v>
      </c>
    </row>
    <row r="23" spans="1:2">
      <c r="A23" s="37" t="s">
        <v>10200</v>
      </c>
      <c r="B23" s="37" t="s">
        <v>10201</v>
      </c>
    </row>
    <row r="24" spans="1:2">
      <c r="A24" s="37" t="s">
        <v>10202</v>
      </c>
      <c r="B24" s="37" t="s">
        <v>10203</v>
      </c>
    </row>
    <row r="25" spans="1:2">
      <c r="A25" s="37" t="s">
        <v>10204</v>
      </c>
      <c r="B25" s="37" t="s">
        <v>10205</v>
      </c>
    </row>
    <row r="26" spans="1:2">
      <c r="A26" s="37" t="s">
        <v>10206</v>
      </c>
      <c r="B26" s="37" t="s">
        <v>10207</v>
      </c>
    </row>
    <row r="27" spans="1:2">
      <c r="A27" s="37" t="s">
        <v>10208</v>
      </c>
      <c r="B27" s="37" t="s">
        <v>10209</v>
      </c>
    </row>
    <row r="28" spans="1:2">
      <c r="A28" s="37" t="s">
        <v>10210</v>
      </c>
      <c r="B28" s="37" t="s">
        <v>10211</v>
      </c>
    </row>
    <row r="29" spans="1:2">
      <c r="A29" s="37" t="s">
        <v>10212</v>
      </c>
      <c r="B29" s="37" t="s">
        <v>10213</v>
      </c>
    </row>
    <row r="30" spans="1:2">
      <c r="A30" s="37" t="s">
        <v>10214</v>
      </c>
      <c r="B30" s="37" t="s">
        <v>10215</v>
      </c>
    </row>
    <row r="31" spans="1:2">
      <c r="A31" s="37" t="s">
        <v>10216</v>
      </c>
      <c r="B31" s="37" t="s">
        <v>10217</v>
      </c>
    </row>
    <row r="32" spans="1:2">
      <c r="A32" s="37" t="s">
        <v>10218</v>
      </c>
      <c r="B32" s="37" t="s">
        <v>10219</v>
      </c>
    </row>
    <row r="33" spans="1:2">
      <c r="A33" s="37" t="s">
        <v>10220</v>
      </c>
      <c r="B33" s="37" t="s">
        <v>10221</v>
      </c>
    </row>
    <row r="34" spans="1:2">
      <c r="A34" s="37" t="s">
        <v>10222</v>
      </c>
      <c r="B34" s="37" t="s">
        <v>10223</v>
      </c>
    </row>
    <row r="35" spans="1:2">
      <c r="A35" s="37" t="s">
        <v>10224</v>
      </c>
      <c r="B35" s="37" t="s">
        <v>10225</v>
      </c>
    </row>
    <row r="36" spans="1:2">
      <c r="A36" s="37" t="s">
        <v>10226</v>
      </c>
      <c r="B36" s="37" t="s">
        <v>10227</v>
      </c>
    </row>
    <row r="37" spans="1:2">
      <c r="A37" s="37" t="s">
        <v>10228</v>
      </c>
      <c r="B37" s="37" t="s">
        <v>10229</v>
      </c>
    </row>
    <row r="38" spans="1:2">
      <c r="A38" s="37" t="s">
        <v>10230</v>
      </c>
      <c r="B38" s="37" t="s">
        <v>10231</v>
      </c>
    </row>
    <row r="39" spans="1:2">
      <c r="A39" s="37" t="s">
        <v>10232</v>
      </c>
      <c r="B39" s="37" t="s">
        <v>10233</v>
      </c>
    </row>
    <row r="40" spans="1:2">
      <c r="A40" s="37" t="s">
        <v>10234</v>
      </c>
      <c r="B40" s="37" t="s">
        <v>10235</v>
      </c>
    </row>
    <row r="41" spans="1:2">
      <c r="A41" s="37" t="s">
        <v>10236</v>
      </c>
      <c r="B41" s="37" t="s">
        <v>10237</v>
      </c>
    </row>
    <row r="42" spans="1:2">
      <c r="A42" s="37" t="s">
        <v>10238</v>
      </c>
      <c r="B42" s="37" t="s">
        <v>10239</v>
      </c>
    </row>
    <row r="43" spans="1:2">
      <c r="A43" s="37" t="s">
        <v>10240</v>
      </c>
      <c r="B43" s="37" t="s">
        <v>10241</v>
      </c>
    </row>
    <row r="44" spans="1:2">
      <c r="A44" s="37" t="s">
        <v>10242</v>
      </c>
      <c r="B44" s="37" t="s">
        <v>10243</v>
      </c>
    </row>
    <row r="45" spans="1:2">
      <c r="A45" s="37" t="s">
        <v>2986</v>
      </c>
      <c r="B45" s="37" t="s">
        <v>10244</v>
      </c>
    </row>
    <row r="46" spans="1:2">
      <c r="A46" s="37" t="s">
        <v>10245</v>
      </c>
      <c r="B46" s="37" t="s">
        <v>10246</v>
      </c>
    </row>
    <row r="47" spans="1:2">
      <c r="A47" s="37" t="s">
        <v>10247</v>
      </c>
      <c r="B47" s="37" t="s">
        <v>10248</v>
      </c>
    </row>
    <row r="48" spans="1:2">
      <c r="A48" s="37" t="s">
        <v>10249</v>
      </c>
      <c r="B48" s="37" t="s">
        <v>10250</v>
      </c>
    </row>
    <row r="49" spans="1:2">
      <c r="A49" s="37" t="s">
        <v>10251</v>
      </c>
      <c r="B49" s="37" t="s">
        <v>10252</v>
      </c>
    </row>
    <row r="50" spans="1:2">
      <c r="A50" s="37" t="s">
        <v>10253</v>
      </c>
      <c r="B50" s="37" t="s">
        <v>10254</v>
      </c>
    </row>
    <row r="51" spans="1:2">
      <c r="A51" s="37" t="s">
        <v>10255</v>
      </c>
      <c r="B51" s="37" t="s">
        <v>10256</v>
      </c>
    </row>
    <row r="52" spans="1:2">
      <c r="A52" s="37" t="s">
        <v>10257</v>
      </c>
      <c r="B52" s="37" t="s">
        <v>10258</v>
      </c>
    </row>
    <row r="53" spans="1:2">
      <c r="A53" s="37" t="s">
        <v>10259</v>
      </c>
      <c r="B53" s="37" t="s">
        <v>10260</v>
      </c>
    </row>
    <row r="54" spans="1:2">
      <c r="A54" s="37" t="s">
        <v>10261</v>
      </c>
      <c r="B54" s="37" t="s">
        <v>10262</v>
      </c>
    </row>
    <row r="55" spans="1:2">
      <c r="A55" s="37" t="s">
        <v>10263</v>
      </c>
      <c r="B55" s="37" t="s">
        <v>10264</v>
      </c>
    </row>
    <row r="56" spans="1:2">
      <c r="A56" s="37" t="s">
        <v>10265</v>
      </c>
      <c r="B56" s="37" t="s">
        <v>10266</v>
      </c>
    </row>
    <row r="57" spans="1:2">
      <c r="A57" s="37" t="s">
        <v>10267</v>
      </c>
      <c r="B57" s="37" t="s">
        <v>10268</v>
      </c>
    </row>
    <row r="58" spans="1:2">
      <c r="A58" s="37" t="s">
        <v>10269</v>
      </c>
      <c r="B58" s="37" t="s">
        <v>10270</v>
      </c>
    </row>
    <row r="59" spans="1:2">
      <c r="A59" s="37" t="s">
        <v>10271</v>
      </c>
      <c r="B59" s="37" t="s">
        <v>10272</v>
      </c>
    </row>
    <row r="60" spans="1:2">
      <c r="A60" s="37" t="s">
        <v>10273</v>
      </c>
      <c r="B60" s="37" t="s">
        <v>10274</v>
      </c>
    </row>
    <row r="61" spans="1:2">
      <c r="A61" s="37" t="s">
        <v>10275</v>
      </c>
      <c r="B61" s="37" t="s">
        <v>10276</v>
      </c>
    </row>
    <row r="62" spans="1:2">
      <c r="A62" s="37" t="s">
        <v>10277</v>
      </c>
      <c r="B62" s="37" t="s">
        <v>10278</v>
      </c>
    </row>
    <row r="63" spans="1:2">
      <c r="A63" s="37" t="s">
        <v>3379</v>
      </c>
      <c r="B63" s="37" t="s">
        <v>10279</v>
      </c>
    </row>
    <row r="64" spans="1:2">
      <c r="A64" s="37" t="s">
        <v>10280</v>
      </c>
      <c r="B64" s="37" t="s">
        <v>10281</v>
      </c>
    </row>
    <row r="65" spans="1:2">
      <c r="A65" s="37" t="s">
        <v>10282</v>
      </c>
      <c r="B65" s="37" t="s">
        <v>10283</v>
      </c>
    </row>
    <row r="66" spans="1:2">
      <c r="A66" s="37" t="s">
        <v>10284</v>
      </c>
      <c r="B66" s="37" t="s">
        <v>10283</v>
      </c>
    </row>
    <row r="67" spans="1:2">
      <c r="A67" s="37" t="s">
        <v>10285</v>
      </c>
      <c r="B67" s="37" t="s">
        <v>10286</v>
      </c>
    </row>
    <row r="68" spans="1:2">
      <c r="A68" s="37" t="s">
        <v>10287</v>
      </c>
      <c r="B68" s="37" t="s">
        <v>10288</v>
      </c>
    </row>
    <row r="69" spans="1:2">
      <c r="A69" s="37" t="s">
        <v>10289</v>
      </c>
      <c r="B69" s="37" t="s">
        <v>10290</v>
      </c>
    </row>
    <row r="70" spans="1:2">
      <c r="A70" s="37" t="s">
        <v>10291</v>
      </c>
      <c r="B70" s="37" t="s">
        <v>10292</v>
      </c>
    </row>
    <row r="71" spans="1:2">
      <c r="A71" s="37" t="s">
        <v>10293</v>
      </c>
      <c r="B71" s="37" t="s">
        <v>10294</v>
      </c>
    </row>
    <row r="72" spans="1:2">
      <c r="A72" s="37" t="s">
        <v>2032</v>
      </c>
      <c r="B72" s="37" t="s">
        <v>10295</v>
      </c>
    </row>
    <row r="73" spans="1:2">
      <c r="A73" s="37" t="s">
        <v>10296</v>
      </c>
      <c r="B73" s="37" t="s">
        <v>10297</v>
      </c>
    </row>
    <row r="74" spans="1:2">
      <c r="A74" s="37" t="s">
        <v>10298</v>
      </c>
      <c r="B74" s="37" t="s">
        <v>10299</v>
      </c>
    </row>
    <row r="75" spans="1:2">
      <c r="A75" s="37" t="s">
        <v>10300</v>
      </c>
      <c r="B75" s="37" t="s">
        <v>10301</v>
      </c>
    </row>
    <row r="76" spans="1:2">
      <c r="A76" s="37" t="s">
        <v>10302</v>
      </c>
      <c r="B76" s="37" t="s">
        <v>10303</v>
      </c>
    </row>
    <row r="77" spans="1:2">
      <c r="A77" s="37" t="s">
        <v>10304</v>
      </c>
      <c r="B77" s="37" t="s">
        <v>10305</v>
      </c>
    </row>
    <row r="78" spans="1:2">
      <c r="A78" s="37" t="s">
        <v>10306</v>
      </c>
      <c r="B78" s="37" t="s">
        <v>10307</v>
      </c>
    </row>
    <row r="79" spans="1:2">
      <c r="A79" s="37" t="s">
        <v>10308</v>
      </c>
      <c r="B79" s="37" t="s">
        <v>10309</v>
      </c>
    </row>
    <row r="80" spans="1:2">
      <c r="A80" s="37" t="s">
        <v>10310</v>
      </c>
      <c r="B80" s="37" t="s">
        <v>10311</v>
      </c>
    </row>
    <row r="81" spans="1:2">
      <c r="A81" s="37" t="s">
        <v>10312</v>
      </c>
      <c r="B81" s="37" t="s">
        <v>10313</v>
      </c>
    </row>
    <row r="82" spans="1:2">
      <c r="A82" s="37" t="s">
        <v>10314</v>
      </c>
      <c r="B82" s="37" t="s">
        <v>10315</v>
      </c>
    </row>
    <row r="83" spans="1:2">
      <c r="A83" s="37" t="s">
        <v>10316</v>
      </c>
      <c r="B83" s="37" t="s">
        <v>10317</v>
      </c>
    </row>
    <row r="84" spans="1:2">
      <c r="A84" s="37" t="s">
        <v>10318</v>
      </c>
      <c r="B84" s="37" t="s">
        <v>10319</v>
      </c>
    </row>
    <row r="85" spans="1:2">
      <c r="A85" s="37" t="s">
        <v>10320</v>
      </c>
      <c r="B85" s="37" t="s">
        <v>10321</v>
      </c>
    </row>
    <row r="86" spans="1:2">
      <c r="A86" s="37" t="s">
        <v>10322</v>
      </c>
      <c r="B86" s="37" t="s">
        <v>10323</v>
      </c>
    </row>
    <row r="87" spans="1:2">
      <c r="A87" s="37" t="s">
        <v>10324</v>
      </c>
      <c r="B87" s="37" t="s">
        <v>10325</v>
      </c>
    </row>
    <row r="88" spans="1:2">
      <c r="A88" s="37" t="s">
        <v>10326</v>
      </c>
      <c r="B88" s="37" t="s">
        <v>10327</v>
      </c>
    </row>
    <row r="89" spans="1:2">
      <c r="A89" s="37" t="s">
        <v>10328</v>
      </c>
      <c r="B89" s="37" t="s">
        <v>10329</v>
      </c>
    </row>
    <row r="90" spans="1:2">
      <c r="A90" s="37" t="s">
        <v>10330</v>
      </c>
      <c r="B90" s="37" t="s">
        <v>10331</v>
      </c>
    </row>
    <row r="91" spans="1:2">
      <c r="A91" s="37" t="s">
        <v>10332</v>
      </c>
      <c r="B91" s="37" t="s">
        <v>10333</v>
      </c>
    </row>
    <row r="92" spans="1:2">
      <c r="A92" s="37" t="s">
        <v>10334</v>
      </c>
      <c r="B92" s="37" t="s">
        <v>10335</v>
      </c>
    </row>
    <row r="93" spans="1:2">
      <c r="A93" s="37" t="s">
        <v>10336</v>
      </c>
      <c r="B93" s="37" t="s">
        <v>10337</v>
      </c>
    </row>
    <row r="94" spans="1:2">
      <c r="A94" s="37" t="s">
        <v>10338</v>
      </c>
      <c r="B94" s="37" t="s">
        <v>10339</v>
      </c>
    </row>
    <row r="95" spans="1:2">
      <c r="A95" s="37" t="s">
        <v>10340</v>
      </c>
      <c r="B95" s="37" t="s">
        <v>10341</v>
      </c>
    </row>
    <row r="96" spans="1:2">
      <c r="A96" s="37" t="s">
        <v>10342</v>
      </c>
      <c r="B96" s="37" t="s">
        <v>10343</v>
      </c>
    </row>
    <row r="97" spans="1:2">
      <c r="A97" s="37" t="s">
        <v>10344</v>
      </c>
      <c r="B97" s="37" t="s">
        <v>10345</v>
      </c>
    </row>
    <row r="98" spans="1:2">
      <c r="A98" s="37" t="s">
        <v>10346</v>
      </c>
      <c r="B98" s="37" t="s">
        <v>10347</v>
      </c>
    </row>
    <row r="99" spans="1:2">
      <c r="A99" s="37" t="s">
        <v>10348</v>
      </c>
      <c r="B99" s="37" t="s">
        <v>10349</v>
      </c>
    </row>
    <row r="100" spans="1:2">
      <c r="A100" s="37" t="s">
        <v>10350</v>
      </c>
      <c r="B100" s="37" t="s">
        <v>10351</v>
      </c>
    </row>
    <row r="101" spans="1:2">
      <c r="A101" s="37" t="s">
        <v>10352</v>
      </c>
      <c r="B101" s="37" t="s">
        <v>10353</v>
      </c>
    </row>
    <row r="102" spans="1:2">
      <c r="A102" s="37" t="s">
        <v>10354</v>
      </c>
      <c r="B102" s="37" t="s">
        <v>10355</v>
      </c>
    </row>
    <row r="103" spans="1:2">
      <c r="A103" s="37" t="s">
        <v>10356</v>
      </c>
      <c r="B103" s="37" t="s">
        <v>10357</v>
      </c>
    </row>
    <row r="104" spans="1:2">
      <c r="A104" s="37" t="s">
        <v>10358</v>
      </c>
      <c r="B104" s="37" t="s">
        <v>10359</v>
      </c>
    </row>
    <row r="105" spans="1:2">
      <c r="A105" s="37" t="s">
        <v>10360</v>
      </c>
      <c r="B105" s="37" t="s">
        <v>10361</v>
      </c>
    </row>
    <row r="106" spans="1:2">
      <c r="A106" s="37" t="s">
        <v>10362</v>
      </c>
      <c r="B106" s="37" t="s">
        <v>10363</v>
      </c>
    </row>
    <row r="107" spans="1:2">
      <c r="A107" s="37" t="s">
        <v>10364</v>
      </c>
      <c r="B107" s="37" t="s">
        <v>10365</v>
      </c>
    </row>
    <row r="108" spans="1:2">
      <c r="A108" s="37" t="s">
        <v>10366</v>
      </c>
      <c r="B108" s="37" t="s">
        <v>10367</v>
      </c>
    </row>
    <row r="109" spans="1:2">
      <c r="A109" s="37" t="s">
        <v>10368</v>
      </c>
      <c r="B109" s="37" t="s">
        <v>10369</v>
      </c>
    </row>
    <row r="110" spans="1:2">
      <c r="A110" s="37" t="s">
        <v>10370</v>
      </c>
      <c r="B110" s="37" t="s">
        <v>10371</v>
      </c>
    </row>
    <row r="111" spans="1:2">
      <c r="A111" s="37" t="s">
        <v>10372</v>
      </c>
      <c r="B111" s="37" t="s">
        <v>10373</v>
      </c>
    </row>
    <row r="112" spans="1:2">
      <c r="A112" s="37" t="s">
        <v>10374</v>
      </c>
      <c r="B112" s="37" t="s">
        <v>10375</v>
      </c>
    </row>
    <row r="113" spans="1:2">
      <c r="A113" s="37" t="s">
        <v>10376</v>
      </c>
      <c r="B113" s="37" t="s">
        <v>10377</v>
      </c>
    </row>
    <row r="114" spans="1:2">
      <c r="A114" s="37" t="s">
        <v>10378</v>
      </c>
      <c r="B114" s="37" t="s">
        <v>10379</v>
      </c>
    </row>
    <row r="115" spans="1:2">
      <c r="A115" s="37" t="s">
        <v>10380</v>
      </c>
      <c r="B115" s="37" t="s">
        <v>10381</v>
      </c>
    </row>
    <row r="116" spans="1:2">
      <c r="A116" s="37" t="s">
        <v>10382</v>
      </c>
      <c r="B116" s="37" t="s">
        <v>10383</v>
      </c>
    </row>
    <row r="117" spans="1:2">
      <c r="A117" s="37" t="s">
        <v>10384</v>
      </c>
      <c r="B117" s="37" t="s">
        <v>10385</v>
      </c>
    </row>
    <row r="118" spans="1:2">
      <c r="A118" s="37" t="s">
        <v>10386</v>
      </c>
      <c r="B118" s="37" t="s">
        <v>10387</v>
      </c>
    </row>
    <row r="119" spans="1:2">
      <c r="A119" s="37" t="s">
        <v>10388</v>
      </c>
      <c r="B119" s="37" t="s">
        <v>10389</v>
      </c>
    </row>
    <row r="120" spans="1:2">
      <c r="A120" s="37" t="s">
        <v>10390</v>
      </c>
      <c r="B120" s="37" t="s">
        <v>10391</v>
      </c>
    </row>
    <row r="121" spans="1:2">
      <c r="A121" s="37" t="s">
        <v>10392</v>
      </c>
      <c r="B121" s="37" t="s">
        <v>10393</v>
      </c>
    </row>
    <row r="122" spans="1:2">
      <c r="A122" s="37" t="s">
        <v>10394</v>
      </c>
      <c r="B122" s="37" t="s">
        <v>10395</v>
      </c>
    </row>
    <row r="123" spans="1:2">
      <c r="A123" s="37" t="s">
        <v>10396</v>
      </c>
      <c r="B123" s="37" t="s">
        <v>10397</v>
      </c>
    </row>
    <row r="124" spans="1:2">
      <c r="A124" s="37" t="s">
        <v>10398</v>
      </c>
      <c r="B124" s="37" t="s">
        <v>10399</v>
      </c>
    </row>
    <row r="125" spans="1:2">
      <c r="A125" s="37" t="s">
        <v>10400</v>
      </c>
      <c r="B125" s="37" t="s">
        <v>10401</v>
      </c>
    </row>
    <row r="126" spans="1:2">
      <c r="A126" s="37" t="s">
        <v>10402</v>
      </c>
      <c r="B126" s="37" t="s">
        <v>10403</v>
      </c>
    </row>
    <row r="127" spans="1:2">
      <c r="A127" s="37" t="s">
        <v>10404</v>
      </c>
      <c r="B127" s="37" t="s">
        <v>10405</v>
      </c>
    </row>
    <row r="128" spans="1:2">
      <c r="A128" s="37" t="s">
        <v>10406</v>
      </c>
      <c r="B128" s="37" t="s">
        <v>10407</v>
      </c>
    </row>
    <row r="129" spans="1:2">
      <c r="A129" s="37" t="s">
        <v>10408</v>
      </c>
      <c r="B129" s="37" t="s">
        <v>10409</v>
      </c>
    </row>
    <row r="130" spans="1:2">
      <c r="A130" s="37" t="s">
        <v>10410</v>
      </c>
      <c r="B130" s="37" t="s">
        <v>10411</v>
      </c>
    </row>
    <row r="131" spans="1:2">
      <c r="A131" s="37" t="s">
        <v>10412</v>
      </c>
      <c r="B131" s="37" t="s">
        <v>10413</v>
      </c>
    </row>
    <row r="132" spans="1:2">
      <c r="A132" s="37" t="s">
        <v>10414</v>
      </c>
      <c r="B132" s="37" t="s">
        <v>10415</v>
      </c>
    </row>
    <row r="133" spans="1:2">
      <c r="A133" s="37" t="s">
        <v>10416</v>
      </c>
      <c r="B133" s="37" t="s">
        <v>10417</v>
      </c>
    </row>
    <row r="134" spans="1:2">
      <c r="A134" s="37" t="s">
        <v>10418</v>
      </c>
      <c r="B134" s="37" t="s">
        <v>10419</v>
      </c>
    </row>
    <row r="135" spans="1:2">
      <c r="A135" s="37" t="s">
        <v>10420</v>
      </c>
      <c r="B135" s="37" t="s">
        <v>10421</v>
      </c>
    </row>
    <row r="136" spans="1:2">
      <c r="A136" s="37" t="s">
        <v>10422</v>
      </c>
      <c r="B136" s="37" t="s">
        <v>10423</v>
      </c>
    </row>
    <row r="137" spans="1:2">
      <c r="A137" s="37" t="s">
        <v>10424</v>
      </c>
      <c r="B137" s="37" t="s">
        <v>10425</v>
      </c>
    </row>
    <row r="138" spans="1:2">
      <c r="A138" s="37" t="s">
        <v>10426</v>
      </c>
      <c r="B138" s="37" t="s">
        <v>10427</v>
      </c>
    </row>
    <row r="139" spans="1:2">
      <c r="A139" s="37" t="s">
        <v>10428</v>
      </c>
      <c r="B139" s="37" t="s">
        <v>10429</v>
      </c>
    </row>
    <row r="140" spans="1:2" ht="24.95">
      <c r="A140" s="44" t="s">
        <v>10430</v>
      </c>
      <c r="B140" s="37" t="s">
        <v>10431</v>
      </c>
    </row>
    <row r="141" spans="1:2">
      <c r="A141" s="44" t="s">
        <v>10432</v>
      </c>
      <c r="B141" s="37" t="s">
        <v>10433</v>
      </c>
    </row>
    <row r="142" spans="1:2">
      <c r="A142" s="37" t="s">
        <v>10434</v>
      </c>
      <c r="B142" s="37" t="s">
        <v>10435</v>
      </c>
    </row>
    <row r="143" spans="1:2">
      <c r="A143" s="37" t="s">
        <v>10436</v>
      </c>
      <c r="B143" s="37" t="s">
        <v>10437</v>
      </c>
    </row>
    <row r="144" spans="1:2">
      <c r="A144" s="37" t="s">
        <v>10438</v>
      </c>
      <c r="B144" s="37" t="s">
        <v>10439</v>
      </c>
    </row>
    <row r="145" spans="1:2">
      <c r="A145" s="37" t="s">
        <v>10440</v>
      </c>
      <c r="B145" s="37" t="s">
        <v>10441</v>
      </c>
    </row>
    <row r="146" spans="1:2">
      <c r="A146" s="37" t="s">
        <v>10442</v>
      </c>
      <c r="B146" s="37" t="s">
        <v>10443</v>
      </c>
    </row>
    <row r="147" spans="1:2">
      <c r="A147" s="37" t="s">
        <v>10444</v>
      </c>
      <c r="B147" s="37" t="s">
        <v>10445</v>
      </c>
    </row>
    <row r="148" spans="1:2">
      <c r="A148" s="37" t="s">
        <v>10446</v>
      </c>
      <c r="B148" s="37" t="s">
        <v>10447</v>
      </c>
    </row>
    <row r="149" spans="1:2">
      <c r="A149" s="37" t="s">
        <v>10448</v>
      </c>
      <c r="B149" s="37" t="s">
        <v>10449</v>
      </c>
    </row>
    <row r="150" spans="1:2">
      <c r="A150" s="37" t="s">
        <v>10450</v>
      </c>
      <c r="B150" s="37" t="s">
        <v>10451</v>
      </c>
    </row>
    <row r="151" spans="1:2">
      <c r="A151" s="37" t="s">
        <v>10452</v>
      </c>
      <c r="B151" s="37" t="s">
        <v>10453</v>
      </c>
    </row>
    <row r="152" spans="1:2">
      <c r="A152" s="37" t="s">
        <v>10454</v>
      </c>
      <c r="B152" s="37" t="s">
        <v>10455</v>
      </c>
    </row>
    <row r="153" spans="1:2">
      <c r="A153" s="37" t="s">
        <v>10456</v>
      </c>
      <c r="B153" s="37" t="s">
        <v>10457</v>
      </c>
    </row>
    <row r="154" spans="1:2">
      <c r="A154" s="37" t="s">
        <v>10458</v>
      </c>
      <c r="B154" s="37" t="s">
        <v>10459</v>
      </c>
    </row>
    <row r="155" spans="1:2">
      <c r="A155" s="37" t="s">
        <v>10460</v>
      </c>
      <c r="B155" s="37" t="s">
        <v>10461</v>
      </c>
    </row>
    <row r="156" spans="1:2">
      <c r="A156" s="37" t="s">
        <v>10462</v>
      </c>
      <c r="B156" s="37" t="s">
        <v>10463</v>
      </c>
    </row>
    <row r="157" spans="1:2">
      <c r="A157" s="37" t="s">
        <v>10464</v>
      </c>
      <c r="B157" s="37" t="s">
        <v>10465</v>
      </c>
    </row>
    <row r="158" spans="1:2">
      <c r="A158" s="37" t="s">
        <v>10466</v>
      </c>
      <c r="B158" s="37" t="s">
        <v>10467</v>
      </c>
    </row>
    <row r="159" spans="1:2">
      <c r="A159" s="37" t="s">
        <v>10468</v>
      </c>
      <c r="B159" s="37" t="s">
        <v>10469</v>
      </c>
    </row>
    <row r="160" spans="1:2">
      <c r="A160" s="37" t="s">
        <v>10470</v>
      </c>
      <c r="B160" s="37" t="s">
        <v>10471</v>
      </c>
    </row>
    <row r="161" spans="1:2">
      <c r="A161" s="37" t="s">
        <v>10472</v>
      </c>
      <c r="B161" s="37" t="s">
        <v>10473</v>
      </c>
    </row>
    <row r="162" spans="1:2">
      <c r="A162" s="37" t="s">
        <v>10474</v>
      </c>
      <c r="B162" s="37" t="s">
        <v>10475</v>
      </c>
    </row>
    <row r="163" spans="1:2">
      <c r="A163" s="37" t="s">
        <v>10476</v>
      </c>
      <c r="B163" s="37" t="s">
        <v>10477</v>
      </c>
    </row>
    <row r="164" spans="1:2">
      <c r="A164" s="37" t="s">
        <v>10478</v>
      </c>
      <c r="B164" s="37" t="s">
        <v>10479</v>
      </c>
    </row>
    <row r="165" spans="1:2">
      <c r="A165" s="37" t="s">
        <v>10480</v>
      </c>
      <c r="B165" s="37" t="s">
        <v>10481</v>
      </c>
    </row>
    <row r="166" spans="1:2">
      <c r="A166" s="37" t="s">
        <v>10482</v>
      </c>
      <c r="B166" s="37" t="s">
        <v>10483</v>
      </c>
    </row>
    <row r="167" spans="1:2">
      <c r="A167" s="37" t="s">
        <v>10484</v>
      </c>
      <c r="B167" s="37" t="s">
        <v>10485</v>
      </c>
    </row>
    <row r="168" spans="1:2">
      <c r="A168" s="37" t="s">
        <v>10486</v>
      </c>
      <c r="B168" s="37" t="s">
        <v>10487</v>
      </c>
    </row>
    <row r="169" spans="1:2">
      <c r="A169" s="37" t="s">
        <v>10488</v>
      </c>
      <c r="B169" s="37" t="s">
        <v>10489</v>
      </c>
    </row>
    <row r="170" spans="1:2">
      <c r="A170" s="37" t="s">
        <v>10490</v>
      </c>
      <c r="B170" s="37" t="s">
        <v>10491</v>
      </c>
    </row>
    <row r="171" spans="1:2">
      <c r="A171" s="37" t="s">
        <v>10492</v>
      </c>
      <c r="B171" s="37" t="s">
        <v>10493</v>
      </c>
    </row>
    <row r="172" spans="1:2">
      <c r="A172" s="37" t="s">
        <v>10494</v>
      </c>
      <c r="B172" s="37" t="s">
        <v>10495</v>
      </c>
    </row>
    <row r="173" spans="1:2">
      <c r="A173" s="37" t="s">
        <v>10496</v>
      </c>
      <c r="B173" s="37" t="s">
        <v>10497</v>
      </c>
    </row>
    <row r="174" spans="1:2">
      <c r="A174" s="37" t="s">
        <v>10498</v>
      </c>
      <c r="B174" s="37" t="s">
        <v>10499</v>
      </c>
    </row>
    <row r="175" spans="1:2">
      <c r="A175" s="37" t="s">
        <v>10500</v>
      </c>
      <c r="B175" s="37" t="s">
        <v>10501</v>
      </c>
    </row>
    <row r="176" spans="1:2">
      <c r="A176" s="37" t="s">
        <v>10502</v>
      </c>
      <c r="B176" s="37" t="s">
        <v>10503</v>
      </c>
    </row>
    <row r="177" spans="1:2">
      <c r="A177" s="37" t="s">
        <v>10504</v>
      </c>
      <c r="B177" s="37" t="s">
        <v>10505</v>
      </c>
    </row>
    <row r="178" spans="1:2">
      <c r="A178" s="37" t="s">
        <v>10506</v>
      </c>
      <c r="B178" s="37" t="s">
        <v>10507</v>
      </c>
    </row>
    <row r="179" spans="1:2">
      <c r="A179" s="37" t="s">
        <v>10508</v>
      </c>
      <c r="B179" s="37" t="s">
        <v>10509</v>
      </c>
    </row>
    <row r="180" spans="1:2">
      <c r="A180" s="37" t="s">
        <v>10510</v>
      </c>
      <c r="B180" s="37" t="s">
        <v>10511</v>
      </c>
    </row>
    <row r="181" spans="1:2">
      <c r="A181" s="37" t="s">
        <v>10512</v>
      </c>
      <c r="B181" s="37" t="s">
        <v>10513</v>
      </c>
    </row>
    <row r="182" spans="1:2">
      <c r="A182" s="37" t="s">
        <v>10514</v>
      </c>
      <c r="B182" s="37" t="s">
        <v>10515</v>
      </c>
    </row>
    <row r="183" spans="1:2">
      <c r="A183" s="37" t="s">
        <v>10516</v>
      </c>
      <c r="B183" s="37" t="s">
        <v>10517</v>
      </c>
    </row>
    <row r="184" spans="1:2">
      <c r="A184" s="37" t="s">
        <v>10518</v>
      </c>
      <c r="B184" s="37" t="s">
        <v>10519</v>
      </c>
    </row>
    <row r="185" spans="1:2">
      <c r="A185" s="37" t="s">
        <v>10520</v>
      </c>
      <c r="B185" s="37" t="s">
        <v>10521</v>
      </c>
    </row>
    <row r="186" spans="1:2">
      <c r="A186" s="37" t="s">
        <v>10522</v>
      </c>
      <c r="B186" s="37" t="s">
        <v>10523</v>
      </c>
    </row>
    <row r="187" spans="1:2">
      <c r="A187" s="37" t="s">
        <v>10524</v>
      </c>
      <c r="B187" s="37" t="s">
        <v>10525</v>
      </c>
    </row>
    <row r="188" spans="1:2">
      <c r="A188" s="37" t="s">
        <v>10526</v>
      </c>
      <c r="B188" s="37" t="s">
        <v>10527</v>
      </c>
    </row>
    <row r="189" spans="1:2">
      <c r="A189" s="37" t="s">
        <v>10528</v>
      </c>
      <c r="B189" s="37" t="s">
        <v>10529</v>
      </c>
    </row>
    <row r="190" spans="1:2">
      <c r="A190" s="37" t="s">
        <v>10530</v>
      </c>
      <c r="B190" s="37" t="s">
        <v>10531</v>
      </c>
    </row>
    <row r="191" spans="1:2">
      <c r="A191" s="37" t="s">
        <v>10532</v>
      </c>
      <c r="B191" s="37" t="s">
        <v>10533</v>
      </c>
    </row>
    <row r="192" spans="1:2">
      <c r="A192" s="37" t="s">
        <v>10534</v>
      </c>
      <c r="B192" s="37" t="s">
        <v>10535</v>
      </c>
    </row>
    <row r="193" spans="1:2">
      <c r="A193" s="37" t="s">
        <v>10536</v>
      </c>
      <c r="B193" s="37" t="s">
        <v>10537</v>
      </c>
    </row>
    <row r="194" spans="1:2">
      <c r="A194" s="37" t="s">
        <v>10538</v>
      </c>
      <c r="B194" s="37" t="s">
        <v>10539</v>
      </c>
    </row>
    <row r="195" spans="1:2">
      <c r="A195" s="37" t="s">
        <v>10540</v>
      </c>
      <c r="B195" s="37" t="s">
        <v>10541</v>
      </c>
    </row>
    <row r="196" spans="1:2">
      <c r="A196" s="37" t="s">
        <v>10542</v>
      </c>
      <c r="B196" s="37" t="s">
        <v>10543</v>
      </c>
    </row>
    <row r="197" spans="1:2">
      <c r="A197" s="37" t="s">
        <v>10544</v>
      </c>
      <c r="B197" s="37" t="s">
        <v>10545</v>
      </c>
    </row>
    <row r="198" spans="1:2">
      <c r="A198" s="37" t="s">
        <v>10546</v>
      </c>
      <c r="B198" s="37" t="s">
        <v>10547</v>
      </c>
    </row>
    <row r="199" spans="1:2">
      <c r="A199" s="37" t="s">
        <v>10548</v>
      </c>
      <c r="B199" s="37" t="s">
        <v>10549</v>
      </c>
    </row>
    <row r="200" spans="1:2">
      <c r="A200" s="37" t="s">
        <v>10550</v>
      </c>
      <c r="B200" s="37" t="s">
        <v>10551</v>
      </c>
    </row>
    <row r="201" spans="1:2">
      <c r="A201" s="37" t="s">
        <v>10552</v>
      </c>
      <c r="B201" s="37" t="s">
        <v>10553</v>
      </c>
    </row>
    <row r="202" spans="1:2">
      <c r="A202" s="37" t="s">
        <v>10554</v>
      </c>
      <c r="B202" s="37" t="s">
        <v>10555</v>
      </c>
    </row>
    <row r="203" spans="1:2">
      <c r="A203" s="37" t="s">
        <v>10556</v>
      </c>
      <c r="B203" s="37" t="s">
        <v>10557</v>
      </c>
    </row>
    <row r="204" spans="1:2">
      <c r="A204" s="37" t="s">
        <v>10558</v>
      </c>
      <c r="B204" s="37" t="s">
        <v>10559</v>
      </c>
    </row>
    <row r="205" spans="1:2">
      <c r="A205" s="37" t="s">
        <v>10560</v>
      </c>
      <c r="B205" s="37" t="s">
        <v>10561</v>
      </c>
    </row>
    <row r="206" spans="1:2">
      <c r="A206" s="37" t="s">
        <v>10562</v>
      </c>
      <c r="B206" s="37" t="s">
        <v>10563</v>
      </c>
    </row>
    <row r="207" spans="1:2">
      <c r="A207" s="37" t="s">
        <v>10564</v>
      </c>
      <c r="B207" s="37" t="s">
        <v>10565</v>
      </c>
    </row>
    <row r="208" spans="1:2">
      <c r="A208" s="37" t="s">
        <v>10566</v>
      </c>
      <c r="B208" s="37" t="s">
        <v>10567</v>
      </c>
    </row>
    <row r="209" spans="1:2">
      <c r="A209" s="37" t="s">
        <v>10568</v>
      </c>
      <c r="B209" s="37" t="s">
        <v>10569</v>
      </c>
    </row>
    <row r="210" spans="1:2">
      <c r="A210" s="37" t="s">
        <v>10570</v>
      </c>
      <c r="B210" s="37" t="s">
        <v>10571</v>
      </c>
    </row>
    <row r="211" spans="1:2">
      <c r="A211" s="37" t="s">
        <v>10572</v>
      </c>
      <c r="B211" s="37" t="s">
        <v>10573</v>
      </c>
    </row>
    <row r="212" spans="1:2">
      <c r="A212" s="37" t="s">
        <v>10574</v>
      </c>
      <c r="B212" s="37" t="s">
        <v>10575</v>
      </c>
    </row>
    <row r="213" spans="1:2">
      <c r="A213" s="37" t="s">
        <v>10576</v>
      </c>
      <c r="B213" s="37" t="s">
        <v>10577</v>
      </c>
    </row>
    <row r="214" spans="1:2">
      <c r="A214" s="37" t="s">
        <v>10578</v>
      </c>
      <c r="B214" s="37" t="s">
        <v>10579</v>
      </c>
    </row>
    <row r="215" spans="1:2">
      <c r="A215" s="37" t="s">
        <v>10580</v>
      </c>
      <c r="B215" s="37" t="s">
        <v>10581</v>
      </c>
    </row>
    <row r="216" spans="1:2">
      <c r="A216" s="37" t="s">
        <v>10582</v>
      </c>
      <c r="B216" s="37" t="s">
        <v>10583</v>
      </c>
    </row>
    <row r="217" spans="1:2">
      <c r="A217" s="37" t="s">
        <v>10584</v>
      </c>
      <c r="B217" s="37" t="s">
        <v>10585</v>
      </c>
    </row>
    <row r="218" spans="1:2">
      <c r="A218" s="37" t="s">
        <v>10586</v>
      </c>
      <c r="B218" s="37" t="s">
        <v>10587</v>
      </c>
    </row>
    <row r="219" spans="1:2">
      <c r="A219" s="37" t="s">
        <v>10588</v>
      </c>
      <c r="B219" s="37" t="s">
        <v>10589</v>
      </c>
    </row>
    <row r="220" spans="1:2">
      <c r="A220" s="37" t="s">
        <v>10590</v>
      </c>
      <c r="B220" s="37" t="s">
        <v>10591</v>
      </c>
    </row>
    <row r="221" spans="1:2">
      <c r="A221" s="37" t="s">
        <v>10592</v>
      </c>
      <c r="B221" s="37" t="s">
        <v>10593</v>
      </c>
    </row>
    <row r="222" spans="1:2">
      <c r="A222" s="37" t="s">
        <v>10594</v>
      </c>
      <c r="B222" s="37" t="s">
        <v>10595</v>
      </c>
    </row>
    <row r="223" spans="1:2">
      <c r="A223" s="37" t="s">
        <v>10596</v>
      </c>
      <c r="B223" s="37" t="s">
        <v>10597</v>
      </c>
    </row>
    <row r="224" spans="1:2">
      <c r="A224" s="37" t="s">
        <v>10598</v>
      </c>
      <c r="B224" s="37" t="s">
        <v>10599</v>
      </c>
    </row>
    <row r="225" spans="1:2">
      <c r="A225" s="37" t="s">
        <v>10600</v>
      </c>
      <c r="B225" s="37" t="s">
        <v>10601</v>
      </c>
    </row>
    <row r="226" spans="1:2">
      <c r="A226" s="37" t="s">
        <v>10602</v>
      </c>
      <c r="B226" s="37" t="s">
        <v>10603</v>
      </c>
    </row>
    <row r="227" spans="1:2">
      <c r="A227" s="37" t="s">
        <v>10604</v>
      </c>
      <c r="B227" s="37" t="s">
        <v>10605</v>
      </c>
    </row>
    <row r="228" spans="1:2">
      <c r="A228" s="37" t="s">
        <v>10606</v>
      </c>
      <c r="B228" s="37" t="s">
        <v>10607</v>
      </c>
    </row>
    <row r="229" spans="1:2">
      <c r="A229" s="37" t="s">
        <v>10608</v>
      </c>
      <c r="B229" s="37" t="s">
        <v>10609</v>
      </c>
    </row>
    <row r="230" spans="1:2">
      <c r="A230" s="37" t="s">
        <v>10610</v>
      </c>
      <c r="B230" s="37" t="s">
        <v>10611</v>
      </c>
    </row>
    <row r="231" spans="1:2">
      <c r="A231" s="37" t="s">
        <v>10612</v>
      </c>
      <c r="B231" s="37" t="s">
        <v>10613</v>
      </c>
    </row>
    <row r="232" spans="1:2">
      <c r="A232" s="37" t="s">
        <v>10614</v>
      </c>
      <c r="B232" s="37" t="s">
        <v>10615</v>
      </c>
    </row>
    <row r="233" spans="1:2">
      <c r="A233" s="37" t="s">
        <v>10616</v>
      </c>
      <c r="B233" s="37" t="s">
        <v>10617</v>
      </c>
    </row>
    <row r="234" spans="1:2">
      <c r="A234" s="37" t="s">
        <v>10618</v>
      </c>
      <c r="B234" s="37" t="s">
        <v>10619</v>
      </c>
    </row>
    <row r="235" spans="1:2">
      <c r="A235" s="37" t="s">
        <v>10620</v>
      </c>
      <c r="B235" s="37" t="s">
        <v>10621</v>
      </c>
    </row>
    <row r="236" spans="1:2">
      <c r="A236" s="37" t="s">
        <v>10622</v>
      </c>
      <c r="B236" s="37" t="s">
        <v>10623</v>
      </c>
    </row>
    <row r="237" spans="1:2">
      <c r="A237" s="37" t="s">
        <v>10624</v>
      </c>
      <c r="B237" s="37" t="s">
        <v>10625</v>
      </c>
    </row>
    <row r="238" spans="1:2">
      <c r="A238" s="37" t="s">
        <v>10626</v>
      </c>
      <c r="B238" s="37" t="s">
        <v>10627</v>
      </c>
    </row>
    <row r="239" spans="1:2">
      <c r="A239" s="37" t="s">
        <v>10628</v>
      </c>
      <c r="B239" s="37" t="s">
        <v>10629</v>
      </c>
    </row>
    <row r="240" spans="1:2">
      <c r="A240" s="37" t="s">
        <v>10630</v>
      </c>
      <c r="B240" s="37" t="s">
        <v>10631</v>
      </c>
    </row>
    <row r="241" spans="1:2">
      <c r="A241" s="37" t="s">
        <v>10632</v>
      </c>
      <c r="B241" s="37" t="s">
        <v>10633</v>
      </c>
    </row>
    <row r="242" spans="1:2">
      <c r="A242" s="37" t="s">
        <v>10634</v>
      </c>
      <c r="B242" s="37" t="s">
        <v>10635</v>
      </c>
    </row>
    <row r="243" spans="1:2">
      <c r="A243" s="37" t="s">
        <v>10636</v>
      </c>
      <c r="B243" s="37" t="s">
        <v>10637</v>
      </c>
    </row>
    <row r="244" spans="1:2">
      <c r="A244" s="37" t="s">
        <v>10638</v>
      </c>
      <c r="B244" s="37" t="s">
        <v>10639</v>
      </c>
    </row>
    <row r="245" spans="1:2">
      <c r="A245" s="37" t="s">
        <v>10640</v>
      </c>
      <c r="B245" s="37" t="s">
        <v>10641</v>
      </c>
    </row>
    <row r="246" spans="1:2">
      <c r="A246" s="37" t="s">
        <v>10642</v>
      </c>
      <c r="B246" s="37" t="s">
        <v>10643</v>
      </c>
    </row>
    <row r="247" spans="1:2">
      <c r="A247" s="37" t="s">
        <v>10644</v>
      </c>
      <c r="B247" s="37" t="s">
        <v>10645</v>
      </c>
    </row>
    <row r="248" spans="1:2">
      <c r="A248" s="37" t="s">
        <v>10646</v>
      </c>
      <c r="B248" s="37" t="s">
        <v>10647</v>
      </c>
    </row>
    <row r="249" spans="1:2">
      <c r="A249" s="37" t="s">
        <v>10648</v>
      </c>
      <c r="B249" s="37" t="s">
        <v>10649</v>
      </c>
    </row>
    <row r="250" spans="1:2">
      <c r="A250" s="37" t="s">
        <v>10650</v>
      </c>
      <c r="B250" s="37" t="s">
        <v>10651</v>
      </c>
    </row>
    <row r="251" spans="1:2">
      <c r="A251" s="37" t="s">
        <v>10652</v>
      </c>
      <c r="B251" s="37" t="s">
        <v>10653</v>
      </c>
    </row>
    <row r="252" spans="1:2">
      <c r="A252" s="37" t="s">
        <v>10654</v>
      </c>
      <c r="B252" s="37" t="s">
        <v>10655</v>
      </c>
    </row>
    <row r="253" spans="1:2">
      <c r="A253" s="37" t="s">
        <v>10656</v>
      </c>
      <c r="B253" s="37" t="s">
        <v>10657</v>
      </c>
    </row>
    <row r="254" spans="1:2">
      <c r="A254" s="37" t="s">
        <v>10658</v>
      </c>
      <c r="B254" s="37" t="s">
        <v>10659</v>
      </c>
    </row>
    <row r="255" spans="1:2">
      <c r="A255" s="37" t="s">
        <v>10660</v>
      </c>
      <c r="B255" s="37" t="s">
        <v>10661</v>
      </c>
    </row>
    <row r="256" spans="1:2">
      <c r="A256" s="37" t="s">
        <v>10662</v>
      </c>
      <c r="B256" s="37" t="s">
        <v>10663</v>
      </c>
    </row>
    <row r="257" spans="1:2">
      <c r="A257" s="37" t="s">
        <v>10664</v>
      </c>
      <c r="B257" s="37" t="s">
        <v>10665</v>
      </c>
    </row>
    <row r="258" spans="1:2">
      <c r="A258" s="37" t="s">
        <v>10666</v>
      </c>
      <c r="B258" s="37" t="s">
        <v>10667</v>
      </c>
    </row>
    <row r="259" spans="1:2">
      <c r="A259" s="37" t="s">
        <v>10668</v>
      </c>
      <c r="B259" s="37" t="s">
        <v>10669</v>
      </c>
    </row>
    <row r="260" spans="1:2">
      <c r="A260" s="37" t="s">
        <v>10670</v>
      </c>
      <c r="B260" s="37" t="s">
        <v>10671</v>
      </c>
    </row>
    <row r="261" spans="1:2">
      <c r="A261" s="37" t="s">
        <v>10672</v>
      </c>
      <c r="B261" s="37" t="s">
        <v>10673</v>
      </c>
    </row>
    <row r="262" spans="1:2">
      <c r="A262" s="37" t="s">
        <v>10674</v>
      </c>
      <c r="B262" s="37" t="s">
        <v>10675</v>
      </c>
    </row>
    <row r="263" spans="1:2">
      <c r="A263" s="37" t="s">
        <v>10676</v>
      </c>
      <c r="B263" s="37" t="s">
        <v>10677</v>
      </c>
    </row>
    <row r="264" spans="1:2">
      <c r="A264" s="37" t="s">
        <v>10678</v>
      </c>
      <c r="B264" s="37" t="s">
        <v>10679</v>
      </c>
    </row>
    <row r="265" spans="1:2">
      <c r="A265" s="37" t="s">
        <v>10680</v>
      </c>
      <c r="B265" s="37" t="s">
        <v>10681</v>
      </c>
    </row>
    <row r="266" spans="1:2">
      <c r="A266" s="37" t="s">
        <v>10682</v>
      </c>
      <c r="B266" s="37" t="s">
        <v>10683</v>
      </c>
    </row>
    <row r="267" spans="1:2">
      <c r="A267" s="37" t="s">
        <v>10684</v>
      </c>
      <c r="B267" s="37" t="s">
        <v>10685</v>
      </c>
    </row>
    <row r="268" spans="1:2">
      <c r="A268" s="37" t="s">
        <v>10686</v>
      </c>
      <c r="B268" s="37" t="s">
        <v>10687</v>
      </c>
    </row>
    <row r="269" spans="1:2">
      <c r="A269" s="37" t="s">
        <v>10688</v>
      </c>
      <c r="B269" s="37" t="s">
        <v>10689</v>
      </c>
    </row>
    <row r="270" spans="1:2">
      <c r="A270" s="37" t="s">
        <v>10690</v>
      </c>
      <c r="B270" s="37" t="s">
        <v>10691</v>
      </c>
    </row>
    <row r="271" spans="1:2">
      <c r="A271" s="37" t="s">
        <v>10692</v>
      </c>
      <c r="B271" s="37" t="s">
        <v>10693</v>
      </c>
    </row>
    <row r="272" spans="1:2">
      <c r="A272" s="37" t="s">
        <v>10694</v>
      </c>
      <c r="B272" s="37" t="s">
        <v>10695</v>
      </c>
    </row>
    <row r="273" spans="1:2">
      <c r="A273" s="37" t="s">
        <v>10696</v>
      </c>
      <c r="B273" s="37" t="s">
        <v>10697</v>
      </c>
    </row>
    <row r="274" spans="1:2">
      <c r="A274" s="37" t="s">
        <v>10698</v>
      </c>
      <c r="B274" s="37" t="s">
        <v>10699</v>
      </c>
    </row>
    <row r="275" spans="1:2">
      <c r="A275" s="37" t="s">
        <v>10700</v>
      </c>
      <c r="B275" s="37" t="s">
        <v>10701</v>
      </c>
    </row>
    <row r="276" spans="1:2">
      <c r="A276" s="37" t="s">
        <v>10702</v>
      </c>
      <c r="B276" s="37" t="s">
        <v>10703</v>
      </c>
    </row>
    <row r="277" spans="1:2">
      <c r="A277" s="37" t="s">
        <v>10704</v>
      </c>
      <c r="B277" s="37" t="s">
        <v>10705</v>
      </c>
    </row>
    <row r="278" spans="1:2">
      <c r="A278" s="37" t="s">
        <v>10706</v>
      </c>
      <c r="B278" s="37" t="s">
        <v>10707</v>
      </c>
    </row>
    <row r="279" spans="1:2">
      <c r="A279" s="37" t="s">
        <v>10708</v>
      </c>
      <c r="B279" s="37" t="s">
        <v>10709</v>
      </c>
    </row>
    <row r="280" spans="1:2">
      <c r="A280" s="37" t="s">
        <v>10710</v>
      </c>
      <c r="B280" s="37" t="s">
        <v>10711</v>
      </c>
    </row>
    <row r="281" spans="1:2">
      <c r="A281" s="37" t="s">
        <v>10712</v>
      </c>
      <c r="B281" s="37" t="s">
        <v>10713</v>
      </c>
    </row>
    <row r="282" spans="1:2">
      <c r="A282" s="37" t="s">
        <v>10714</v>
      </c>
      <c r="B282" s="37" t="s">
        <v>10715</v>
      </c>
    </row>
    <row r="283" spans="1:2">
      <c r="A283" s="37" t="s">
        <v>10716</v>
      </c>
      <c r="B283" s="37" t="s">
        <v>10717</v>
      </c>
    </row>
    <row r="284" spans="1:2">
      <c r="A284" s="37" t="s">
        <v>10718</v>
      </c>
      <c r="B284" s="37" t="s">
        <v>10719</v>
      </c>
    </row>
    <row r="285" spans="1:2">
      <c r="A285" s="37" t="s">
        <v>10720</v>
      </c>
      <c r="B285" s="37" t="s">
        <v>10721</v>
      </c>
    </row>
    <row r="286" spans="1:2">
      <c r="A286" s="37" t="s">
        <v>10722</v>
      </c>
      <c r="B286" s="37" t="s">
        <v>10723</v>
      </c>
    </row>
    <row r="287" spans="1:2">
      <c r="A287" s="37" t="s">
        <v>10724</v>
      </c>
      <c r="B287" s="37" t="s">
        <v>10725</v>
      </c>
    </row>
    <row r="288" spans="1:2">
      <c r="A288" s="37" t="s">
        <v>10726</v>
      </c>
      <c r="B288" s="37" t="s">
        <v>10727</v>
      </c>
    </row>
    <row r="289" spans="1:2">
      <c r="A289" s="37" t="s">
        <v>10728</v>
      </c>
      <c r="B289" s="37" t="s">
        <v>10729</v>
      </c>
    </row>
    <row r="290" spans="1:2">
      <c r="A290" s="37" t="s">
        <v>10730</v>
      </c>
      <c r="B290" s="37" t="s">
        <v>10731</v>
      </c>
    </row>
    <row r="291" spans="1:2">
      <c r="A291" s="37" t="s">
        <v>10732</v>
      </c>
      <c r="B291" s="37" t="s">
        <v>10733</v>
      </c>
    </row>
    <row r="292" spans="1:2">
      <c r="A292" s="37" t="s">
        <v>10734</v>
      </c>
      <c r="B292" s="37" t="s">
        <v>10735</v>
      </c>
    </row>
    <row r="293" spans="1:2">
      <c r="A293" s="37" t="s">
        <v>10736</v>
      </c>
      <c r="B293" s="37" t="s">
        <v>10735</v>
      </c>
    </row>
    <row r="294" spans="1:2">
      <c r="A294" s="37" t="s">
        <v>10737</v>
      </c>
      <c r="B294" s="37" t="s">
        <v>10738</v>
      </c>
    </row>
    <row r="295" spans="1:2">
      <c r="A295" s="37" t="s">
        <v>10739</v>
      </c>
      <c r="B295" s="37" t="s">
        <v>10740</v>
      </c>
    </row>
    <row r="296" spans="1:2">
      <c r="A296" s="37" t="s">
        <v>10741</v>
      </c>
      <c r="B296" s="37" t="s">
        <v>10742</v>
      </c>
    </row>
    <row r="297" spans="1:2">
      <c r="A297" s="37" t="s">
        <v>10743</v>
      </c>
      <c r="B297" s="37" t="s">
        <v>10744</v>
      </c>
    </row>
    <row r="298" spans="1:2">
      <c r="A298" s="37" t="s">
        <v>10745</v>
      </c>
      <c r="B298" s="37" t="s">
        <v>10746</v>
      </c>
    </row>
    <row r="299" spans="1:2">
      <c r="A299" s="37" t="s">
        <v>10747</v>
      </c>
      <c r="B299" s="37" t="s">
        <v>10748</v>
      </c>
    </row>
    <row r="300" spans="1:2">
      <c r="A300" s="37" t="s">
        <v>10749</v>
      </c>
      <c r="B300" s="37" t="s">
        <v>10750</v>
      </c>
    </row>
    <row r="301" spans="1:2">
      <c r="A301" s="37" t="s">
        <v>10751</v>
      </c>
      <c r="B301" s="37" t="s">
        <v>10750</v>
      </c>
    </row>
    <row r="302" spans="1:2">
      <c r="A302" s="37" t="s">
        <v>10752</v>
      </c>
      <c r="B302" s="37" t="s">
        <v>10753</v>
      </c>
    </row>
    <row r="303" spans="1:2">
      <c r="A303" s="37" t="s">
        <v>10754</v>
      </c>
      <c r="B303" s="37" t="s">
        <v>10755</v>
      </c>
    </row>
    <row r="304" spans="1:2">
      <c r="A304" s="37" t="s">
        <v>10756</v>
      </c>
      <c r="B304" s="37" t="s">
        <v>10757</v>
      </c>
    </row>
    <row r="305" spans="1:2">
      <c r="A305" s="37" t="s">
        <v>10758</v>
      </c>
      <c r="B305" s="37" t="s">
        <v>10759</v>
      </c>
    </row>
    <row r="306" spans="1:2">
      <c r="A306" s="37" t="s">
        <v>10760</v>
      </c>
      <c r="B306" s="37" t="s">
        <v>10761</v>
      </c>
    </row>
    <row r="307" spans="1:2">
      <c r="A307" s="37" t="s">
        <v>10762</v>
      </c>
      <c r="B307" s="37" t="s">
        <v>10763</v>
      </c>
    </row>
    <row r="308" spans="1:2">
      <c r="A308" s="37" t="s">
        <v>10764</v>
      </c>
      <c r="B308" s="37" t="s">
        <v>10765</v>
      </c>
    </row>
    <row r="309" spans="1:2">
      <c r="A309" s="37" t="s">
        <v>10766</v>
      </c>
      <c r="B309" s="37" t="s">
        <v>10767</v>
      </c>
    </row>
    <row r="310" spans="1:2">
      <c r="A310" s="37" t="s">
        <v>10768</v>
      </c>
      <c r="B310" s="37" t="s">
        <v>10769</v>
      </c>
    </row>
    <row r="311" spans="1:2">
      <c r="A311" s="37" t="s">
        <v>10770</v>
      </c>
      <c r="B311" s="37" t="s">
        <v>10771</v>
      </c>
    </row>
    <row r="312" spans="1:2">
      <c r="A312" s="37" t="s">
        <v>10772</v>
      </c>
      <c r="B312" s="37" t="s">
        <v>10773</v>
      </c>
    </row>
    <row r="313" spans="1:2">
      <c r="A313" s="37" t="s">
        <v>10774</v>
      </c>
      <c r="B313" s="37" t="s">
        <v>10775</v>
      </c>
    </row>
    <row r="314" spans="1:2">
      <c r="A314" s="37" t="s">
        <v>10776</v>
      </c>
      <c r="B314" s="37" t="s">
        <v>10777</v>
      </c>
    </row>
    <row r="315" spans="1:2">
      <c r="A315" s="37" t="s">
        <v>10778</v>
      </c>
      <c r="B315" s="37" t="s">
        <v>10779</v>
      </c>
    </row>
    <row r="316" spans="1:2">
      <c r="A316" s="37" t="s">
        <v>10780</v>
      </c>
      <c r="B316" s="37" t="s">
        <v>10781</v>
      </c>
    </row>
    <row r="317" spans="1:2">
      <c r="A317" s="37" t="s">
        <v>10782</v>
      </c>
      <c r="B317" s="37" t="s">
        <v>10783</v>
      </c>
    </row>
    <row r="318" spans="1:2">
      <c r="A318" s="37" t="s">
        <v>10784</v>
      </c>
      <c r="B318" s="37" t="s">
        <v>10785</v>
      </c>
    </row>
    <row r="319" spans="1:2">
      <c r="A319" s="37" t="s">
        <v>10786</v>
      </c>
      <c r="B319" s="37" t="s">
        <v>10787</v>
      </c>
    </row>
    <row r="320" spans="1:2">
      <c r="A320" s="37" t="s">
        <v>10788</v>
      </c>
      <c r="B320" s="37" t="s">
        <v>10789</v>
      </c>
    </row>
    <row r="321" spans="1:2">
      <c r="A321" s="37" t="s">
        <v>10790</v>
      </c>
      <c r="B321" s="37" t="s">
        <v>10791</v>
      </c>
    </row>
    <row r="322" spans="1:2">
      <c r="A322" s="37" t="s">
        <v>10792</v>
      </c>
      <c r="B322" s="37" t="s">
        <v>10793</v>
      </c>
    </row>
    <row r="323" spans="1:2">
      <c r="A323" s="37" t="s">
        <v>10794</v>
      </c>
      <c r="B323" s="37" t="s">
        <v>10795</v>
      </c>
    </row>
    <row r="324" spans="1:2">
      <c r="A324" s="37" t="s">
        <v>10796</v>
      </c>
      <c r="B324" s="37" t="s">
        <v>10797</v>
      </c>
    </row>
    <row r="325" spans="1:2">
      <c r="A325" s="37" t="s">
        <v>10798</v>
      </c>
      <c r="B325" s="37" t="s">
        <v>10799</v>
      </c>
    </row>
    <row r="326" spans="1:2">
      <c r="A326" s="37" t="s">
        <v>10800</v>
      </c>
      <c r="B326" s="37" t="s">
        <v>10801</v>
      </c>
    </row>
    <row r="327" spans="1:2">
      <c r="A327" s="37" t="s">
        <v>10802</v>
      </c>
      <c r="B327" s="37" t="s">
        <v>10803</v>
      </c>
    </row>
    <row r="328" spans="1:2">
      <c r="A328" s="37" t="s">
        <v>10804</v>
      </c>
      <c r="B328" s="37" t="s">
        <v>10805</v>
      </c>
    </row>
    <row r="329" spans="1:2">
      <c r="A329" s="37" t="s">
        <v>10806</v>
      </c>
      <c r="B329" s="37" t="s">
        <v>10807</v>
      </c>
    </row>
    <row r="330" spans="1:2">
      <c r="A330" s="37" t="s">
        <v>10808</v>
      </c>
      <c r="B330" s="37" t="s">
        <v>10809</v>
      </c>
    </row>
    <row r="331" spans="1:2">
      <c r="A331" s="37" t="s">
        <v>10810</v>
      </c>
      <c r="B331" s="37" t="s">
        <v>10811</v>
      </c>
    </row>
    <row r="332" spans="1:2">
      <c r="A332" s="37" t="s">
        <v>10812</v>
      </c>
      <c r="B332" s="37" t="s">
        <v>10813</v>
      </c>
    </row>
    <row r="333" spans="1:2">
      <c r="A333" s="37" t="s">
        <v>10814</v>
      </c>
      <c r="B333" s="37" t="s">
        <v>10815</v>
      </c>
    </row>
    <row r="334" spans="1:2">
      <c r="A334" s="37" t="s">
        <v>10816</v>
      </c>
      <c r="B334" s="37" t="s">
        <v>10817</v>
      </c>
    </row>
    <row r="335" spans="1:2">
      <c r="A335" s="37" t="s">
        <v>10818</v>
      </c>
      <c r="B335" s="37" t="s">
        <v>10819</v>
      </c>
    </row>
    <row r="336" spans="1:2">
      <c r="A336" s="37" t="s">
        <v>10820</v>
      </c>
      <c r="B336" s="37" t="s">
        <v>10821</v>
      </c>
    </row>
    <row r="337" spans="1:2">
      <c r="A337" s="37" t="s">
        <v>10822</v>
      </c>
      <c r="B337" s="37" t="s">
        <v>10823</v>
      </c>
    </row>
    <row r="338" spans="1:2">
      <c r="A338" s="37" t="s">
        <v>10824</v>
      </c>
      <c r="B338" s="37" t="s">
        <v>10825</v>
      </c>
    </row>
    <row r="339" spans="1:2">
      <c r="A339" s="37" t="s">
        <v>10826</v>
      </c>
      <c r="B339" s="37" t="s">
        <v>10827</v>
      </c>
    </row>
    <row r="340" spans="1:2">
      <c r="A340" s="37" t="s">
        <v>10828</v>
      </c>
      <c r="B340" s="37" t="s">
        <v>10829</v>
      </c>
    </row>
    <row r="341" spans="1:2">
      <c r="A341" s="37" t="s">
        <v>10830</v>
      </c>
      <c r="B341" s="37" t="s">
        <v>10831</v>
      </c>
    </row>
    <row r="342" spans="1:2">
      <c r="A342" s="37" t="s">
        <v>10832</v>
      </c>
      <c r="B342" s="37" t="s">
        <v>10833</v>
      </c>
    </row>
    <row r="343" spans="1:2">
      <c r="A343" s="37" t="s">
        <v>10834</v>
      </c>
      <c r="B343" s="37" t="s">
        <v>10835</v>
      </c>
    </row>
    <row r="344" spans="1:2">
      <c r="A344" s="37" t="s">
        <v>10836</v>
      </c>
      <c r="B344" s="37" t="s">
        <v>10837</v>
      </c>
    </row>
    <row r="345" spans="1:2">
      <c r="A345" s="37" t="s">
        <v>10838</v>
      </c>
      <c r="B345" s="37" t="s">
        <v>10839</v>
      </c>
    </row>
    <row r="346" spans="1:2">
      <c r="A346" s="37" t="s">
        <v>10840</v>
      </c>
      <c r="B346" s="37" t="s">
        <v>10841</v>
      </c>
    </row>
    <row r="347" spans="1:2">
      <c r="A347" s="37" t="s">
        <v>10842</v>
      </c>
      <c r="B347" s="37" t="s">
        <v>10843</v>
      </c>
    </row>
    <row r="348" spans="1:2">
      <c r="A348" s="37" t="s">
        <v>10844</v>
      </c>
      <c r="B348" s="37" t="s">
        <v>10845</v>
      </c>
    </row>
    <row r="349" spans="1:2">
      <c r="A349" s="37" t="s">
        <v>10846</v>
      </c>
      <c r="B349" s="37" t="s">
        <v>10847</v>
      </c>
    </row>
    <row r="350" spans="1:2">
      <c r="A350" s="37" t="s">
        <v>10848</v>
      </c>
      <c r="B350" s="37" t="s">
        <v>10849</v>
      </c>
    </row>
    <row r="351" spans="1:2">
      <c r="A351" s="37" t="s">
        <v>10850</v>
      </c>
      <c r="B351" s="37" t="s">
        <v>10851</v>
      </c>
    </row>
    <row r="352" spans="1:2">
      <c r="A352" s="37" t="s">
        <v>10852</v>
      </c>
      <c r="B352" s="37" t="s">
        <v>10853</v>
      </c>
    </row>
    <row r="353" spans="1:2">
      <c r="A353" s="37" t="s">
        <v>10854</v>
      </c>
      <c r="B353" s="37" t="s">
        <v>10855</v>
      </c>
    </row>
    <row r="354" spans="1:2">
      <c r="A354" s="37" t="s">
        <v>10856</v>
      </c>
      <c r="B354" s="37" t="s">
        <v>10857</v>
      </c>
    </row>
    <row r="355" spans="1:2">
      <c r="A355" s="37" t="s">
        <v>10858</v>
      </c>
      <c r="B355" s="37" t="s">
        <v>10859</v>
      </c>
    </row>
    <row r="356" spans="1:2">
      <c r="A356" s="37" t="s">
        <v>10860</v>
      </c>
      <c r="B356" s="37" t="s">
        <v>10861</v>
      </c>
    </row>
    <row r="357" spans="1:2">
      <c r="A357" s="37" t="s">
        <v>10862</v>
      </c>
      <c r="B357" s="37" t="s">
        <v>10863</v>
      </c>
    </row>
    <row r="358" spans="1:2">
      <c r="A358" s="37" t="s">
        <v>10864</v>
      </c>
      <c r="B358" s="37" t="s">
        <v>10865</v>
      </c>
    </row>
    <row r="359" spans="1:2">
      <c r="A359" s="37" t="s">
        <v>10866</v>
      </c>
      <c r="B359" s="37" t="s">
        <v>10867</v>
      </c>
    </row>
    <row r="360" spans="1:2">
      <c r="A360" s="37" t="s">
        <v>10868</v>
      </c>
      <c r="B360" s="37" t="s">
        <v>10869</v>
      </c>
    </row>
    <row r="361" spans="1:2">
      <c r="A361" s="37" t="s">
        <v>10870</v>
      </c>
      <c r="B361" s="37" t="s">
        <v>10871</v>
      </c>
    </row>
    <row r="362" spans="1:2">
      <c r="A362" s="37" t="s">
        <v>10872</v>
      </c>
      <c r="B362" s="37" t="s">
        <v>10873</v>
      </c>
    </row>
    <row r="363" spans="1:2">
      <c r="A363" s="37" t="s">
        <v>10874</v>
      </c>
      <c r="B363" s="37" t="s">
        <v>10873</v>
      </c>
    </row>
    <row r="364" spans="1:2">
      <c r="A364" s="37" t="s">
        <v>10875</v>
      </c>
      <c r="B364" s="37" t="s">
        <v>10876</v>
      </c>
    </row>
    <row r="365" spans="1:2">
      <c r="A365" s="37" t="s">
        <v>10877</v>
      </c>
      <c r="B365" s="37" t="s">
        <v>10878</v>
      </c>
    </row>
    <row r="366" spans="1:2">
      <c r="A366" s="37" t="s">
        <v>10879</v>
      </c>
      <c r="B366" s="37" t="s">
        <v>10880</v>
      </c>
    </row>
    <row r="367" spans="1:2">
      <c r="A367" s="37" t="s">
        <v>10881</v>
      </c>
      <c r="B367" s="37" t="s">
        <v>10882</v>
      </c>
    </row>
    <row r="368" spans="1:2">
      <c r="A368" s="37" t="s">
        <v>10883</v>
      </c>
      <c r="B368" s="37" t="s">
        <v>10884</v>
      </c>
    </row>
    <row r="369" spans="1:2">
      <c r="A369" s="37" t="s">
        <v>10885</v>
      </c>
      <c r="B369" s="37" t="s">
        <v>10886</v>
      </c>
    </row>
    <row r="370" spans="1:2">
      <c r="A370" s="37" t="s">
        <v>10887</v>
      </c>
      <c r="B370" s="37" t="s">
        <v>10888</v>
      </c>
    </row>
    <row r="371" spans="1:2">
      <c r="A371" s="37" t="s">
        <v>10889</v>
      </c>
      <c r="B371" s="37" t="s">
        <v>10890</v>
      </c>
    </row>
    <row r="372" spans="1:2" ht="18" customHeight="1">
      <c r="A372" s="37" t="s">
        <v>10891</v>
      </c>
      <c r="B372" s="37" t="s">
        <v>10892</v>
      </c>
    </row>
    <row r="373" spans="1:2" ht="18" customHeight="1">
      <c r="A373" s="37" t="s">
        <v>10893</v>
      </c>
      <c r="B373" s="37" t="s">
        <v>10894</v>
      </c>
    </row>
    <row r="374" spans="1:2">
      <c r="A374" s="37" t="s">
        <v>10895</v>
      </c>
      <c r="B374" s="37" t="s">
        <v>10896</v>
      </c>
    </row>
    <row r="375" spans="1:2">
      <c r="A375" s="37" t="s">
        <v>10897</v>
      </c>
      <c r="B375" s="37" t="s">
        <v>10898</v>
      </c>
    </row>
    <row r="376" spans="1:2">
      <c r="A376" s="37" t="s">
        <v>10899</v>
      </c>
      <c r="B376" s="37" t="s">
        <v>10900</v>
      </c>
    </row>
    <row r="377" spans="1:2">
      <c r="A377" s="37" t="s">
        <v>10901</v>
      </c>
      <c r="B377" s="37" t="s">
        <v>10902</v>
      </c>
    </row>
    <row r="378" spans="1:2">
      <c r="A378" s="37" t="s">
        <v>10903</v>
      </c>
      <c r="B378" s="37" t="s">
        <v>10904</v>
      </c>
    </row>
    <row r="379" spans="1:2">
      <c r="A379" s="37" t="s">
        <v>10905</v>
      </c>
      <c r="B379" s="37" t="s">
        <v>10906</v>
      </c>
    </row>
    <row r="380" spans="1:2">
      <c r="A380" s="37" t="s">
        <v>10907</v>
      </c>
      <c r="B380" s="37" t="s">
        <v>10908</v>
      </c>
    </row>
    <row r="381" spans="1:2">
      <c r="A381" s="37" t="s">
        <v>10909</v>
      </c>
      <c r="B381" s="37" t="s">
        <v>10894</v>
      </c>
    </row>
    <row r="382" spans="1:2">
      <c r="A382" s="37" t="s">
        <v>10910</v>
      </c>
      <c r="B382" s="37" t="s">
        <v>10911</v>
      </c>
    </row>
    <row r="383" spans="1:2">
      <c r="A383" s="37" t="s">
        <v>10912</v>
      </c>
      <c r="B383" s="37" t="s">
        <v>10913</v>
      </c>
    </row>
    <row r="384" spans="1:2">
      <c r="A384" s="37" t="s">
        <v>10914</v>
      </c>
      <c r="B384" s="37" t="s">
        <v>10915</v>
      </c>
    </row>
    <row r="385" spans="1:2">
      <c r="A385" s="37" t="s">
        <v>10916</v>
      </c>
      <c r="B385" s="37" t="s">
        <v>10917</v>
      </c>
    </row>
    <row r="386" spans="1:2">
      <c r="A386" s="37" t="s">
        <v>10918</v>
      </c>
      <c r="B386" s="37" t="s">
        <v>10919</v>
      </c>
    </row>
    <row r="387" spans="1:2">
      <c r="A387" s="37" t="s">
        <v>10920</v>
      </c>
      <c r="B387" s="37" t="s">
        <v>10921</v>
      </c>
    </row>
    <row r="388" spans="1:2">
      <c r="A388" s="37" t="s">
        <v>10922</v>
      </c>
      <c r="B388" s="37" t="s">
        <v>10923</v>
      </c>
    </row>
    <row r="389" spans="1:2">
      <c r="A389" s="37" t="s">
        <v>10924</v>
      </c>
      <c r="B389" s="37" t="s">
        <v>10923</v>
      </c>
    </row>
    <row r="390" spans="1:2">
      <c r="A390" s="37" t="s">
        <v>10925</v>
      </c>
      <c r="B390" s="37" t="s">
        <v>10926</v>
      </c>
    </row>
    <row r="391" spans="1:2">
      <c r="A391" s="37" t="s">
        <v>10927</v>
      </c>
      <c r="B391" s="37" t="s">
        <v>10928</v>
      </c>
    </row>
    <row r="392" spans="1:2">
      <c r="A392" s="37" t="s">
        <v>10929</v>
      </c>
      <c r="B392" s="37" t="s">
        <v>10930</v>
      </c>
    </row>
    <row r="393" spans="1:2">
      <c r="A393" s="37" t="s">
        <v>10931</v>
      </c>
      <c r="B393" s="37" t="s">
        <v>10932</v>
      </c>
    </row>
    <row r="394" spans="1:2">
      <c r="A394" s="37" t="s">
        <v>10933</v>
      </c>
      <c r="B394" s="37" t="s">
        <v>10934</v>
      </c>
    </row>
    <row r="395" spans="1:2">
      <c r="A395" s="37" t="s">
        <v>10935</v>
      </c>
      <c r="B395" s="37" t="s">
        <v>10936</v>
      </c>
    </row>
    <row r="396" spans="1:2">
      <c r="A396" s="37" t="s">
        <v>10937</v>
      </c>
      <c r="B396" s="37" t="s">
        <v>10938</v>
      </c>
    </row>
    <row r="397" spans="1:2">
      <c r="A397" s="37" t="s">
        <v>10939</v>
      </c>
      <c r="B397" s="37" t="s">
        <v>10940</v>
      </c>
    </row>
    <row r="398" spans="1:2">
      <c r="A398" s="37" t="s">
        <v>10941</v>
      </c>
      <c r="B398" s="37" t="s">
        <v>10942</v>
      </c>
    </row>
    <row r="399" spans="1:2">
      <c r="A399" s="37" t="s">
        <v>10943</v>
      </c>
      <c r="B399" s="37" t="s">
        <v>10944</v>
      </c>
    </row>
    <row r="400" spans="1:2">
      <c r="A400" s="37" t="s">
        <v>10945</v>
      </c>
      <c r="B400" s="37" t="s">
        <v>10946</v>
      </c>
    </row>
    <row r="401" spans="1:2">
      <c r="A401" s="37" t="s">
        <v>10947</v>
      </c>
      <c r="B401" s="37" t="s">
        <v>10948</v>
      </c>
    </row>
    <row r="402" spans="1:2">
      <c r="A402" s="37" t="s">
        <v>10949</v>
      </c>
      <c r="B402" s="37" t="s">
        <v>10950</v>
      </c>
    </row>
    <row r="403" spans="1:2">
      <c r="A403" s="37" t="s">
        <v>10951</v>
      </c>
      <c r="B403" s="37" t="s">
        <v>10952</v>
      </c>
    </row>
    <row r="404" spans="1:2">
      <c r="A404" s="37" t="s">
        <v>10953</v>
      </c>
      <c r="B404" s="37" t="s">
        <v>10954</v>
      </c>
    </row>
    <row r="405" spans="1:2">
      <c r="A405" s="37" t="s">
        <v>10955</v>
      </c>
      <c r="B405" s="37" t="s">
        <v>10956</v>
      </c>
    </row>
    <row r="406" spans="1:2">
      <c r="A406" s="37" t="s">
        <v>10957</v>
      </c>
      <c r="B406" s="37" t="s">
        <v>10958</v>
      </c>
    </row>
    <row r="407" spans="1:2">
      <c r="A407" s="37" t="s">
        <v>10959</v>
      </c>
      <c r="B407" s="37" t="s">
        <v>10960</v>
      </c>
    </row>
    <row r="408" spans="1:2">
      <c r="A408" s="37" t="s">
        <v>10961</v>
      </c>
      <c r="B408" s="37" t="s">
        <v>10962</v>
      </c>
    </row>
    <row r="409" spans="1:2">
      <c r="A409" s="37" t="s">
        <v>10963</v>
      </c>
      <c r="B409" s="37" t="s">
        <v>10964</v>
      </c>
    </row>
    <row r="410" spans="1:2">
      <c r="A410" s="37" t="s">
        <v>10965</v>
      </c>
      <c r="B410" s="37" t="s">
        <v>10966</v>
      </c>
    </row>
    <row r="411" spans="1:2">
      <c r="A411" s="37" t="s">
        <v>10967</v>
      </c>
      <c r="B411" s="37" t="s">
        <v>10968</v>
      </c>
    </row>
    <row r="412" spans="1:2">
      <c r="A412" s="37" t="s">
        <v>10969</v>
      </c>
      <c r="B412" s="37" t="s">
        <v>10970</v>
      </c>
    </row>
    <row r="413" spans="1:2">
      <c r="A413" s="37" t="s">
        <v>10971</v>
      </c>
      <c r="B413" s="37" t="s">
        <v>10972</v>
      </c>
    </row>
    <row r="414" spans="1:2">
      <c r="A414" s="37" t="s">
        <v>10973</v>
      </c>
      <c r="B414" s="37" t="s">
        <v>10974</v>
      </c>
    </row>
    <row r="415" spans="1:2">
      <c r="A415" s="37" t="s">
        <v>10975</v>
      </c>
      <c r="B415" s="37" t="s">
        <v>10976</v>
      </c>
    </row>
    <row r="416" spans="1:2">
      <c r="A416" s="37" t="s">
        <v>10977</v>
      </c>
      <c r="B416" s="37" t="s">
        <v>10978</v>
      </c>
    </row>
    <row r="417" spans="1:2">
      <c r="A417" s="37" t="s">
        <v>10979</v>
      </c>
      <c r="B417" s="37" t="s">
        <v>10980</v>
      </c>
    </row>
    <row r="418" spans="1:2">
      <c r="A418" s="37" t="s">
        <v>10981</v>
      </c>
      <c r="B418" s="37" t="s">
        <v>10982</v>
      </c>
    </row>
    <row r="419" spans="1:2">
      <c r="A419" s="37" t="s">
        <v>10983</v>
      </c>
      <c r="B419" s="37" t="s">
        <v>10984</v>
      </c>
    </row>
    <row r="420" spans="1:2">
      <c r="A420" s="37" t="s">
        <v>10985</v>
      </c>
      <c r="B420" s="37" t="s">
        <v>10986</v>
      </c>
    </row>
    <row r="421" spans="1:2">
      <c r="A421" s="37" t="s">
        <v>10987</v>
      </c>
      <c r="B421" s="37" t="s">
        <v>10988</v>
      </c>
    </row>
    <row r="422" spans="1:2">
      <c r="A422" s="37" t="s">
        <v>10989</v>
      </c>
      <c r="B422" s="37" t="s">
        <v>10990</v>
      </c>
    </row>
    <row r="423" spans="1:2">
      <c r="A423" s="37" t="s">
        <v>10991</v>
      </c>
      <c r="B423" s="37" t="s">
        <v>10992</v>
      </c>
    </row>
    <row r="424" spans="1:2">
      <c r="A424" s="37" t="s">
        <v>10993</v>
      </c>
      <c r="B424" s="37" t="s">
        <v>10994</v>
      </c>
    </row>
    <row r="425" spans="1:2">
      <c r="A425" s="37" t="s">
        <v>10995</v>
      </c>
      <c r="B425" s="37" t="s">
        <v>10996</v>
      </c>
    </row>
    <row r="426" spans="1:2">
      <c r="A426" s="37" t="s">
        <v>10997</v>
      </c>
      <c r="B426" s="37" t="s">
        <v>10998</v>
      </c>
    </row>
    <row r="427" spans="1:2">
      <c r="A427" s="37" t="s">
        <v>10999</v>
      </c>
      <c r="B427" s="37" t="s">
        <v>11000</v>
      </c>
    </row>
    <row r="428" spans="1:2">
      <c r="A428" s="37" t="s">
        <v>11001</v>
      </c>
      <c r="B428" s="37" t="s">
        <v>11002</v>
      </c>
    </row>
    <row r="429" spans="1:2">
      <c r="A429" s="37" t="s">
        <v>11003</v>
      </c>
      <c r="B429" s="37" t="s">
        <v>11004</v>
      </c>
    </row>
    <row r="430" spans="1:2">
      <c r="A430" s="37" t="s">
        <v>11005</v>
      </c>
      <c r="B430" s="37" t="s">
        <v>11006</v>
      </c>
    </row>
    <row r="431" spans="1:2">
      <c r="A431" s="37" t="s">
        <v>11007</v>
      </c>
      <c r="B431" s="37" t="s">
        <v>11008</v>
      </c>
    </row>
    <row r="432" spans="1:2">
      <c r="A432" s="37" t="s">
        <v>11009</v>
      </c>
      <c r="B432" s="37" t="s">
        <v>11010</v>
      </c>
    </row>
    <row r="433" spans="1:2">
      <c r="A433" s="37" t="s">
        <v>11011</v>
      </c>
      <c r="B433" s="37" t="s">
        <v>11012</v>
      </c>
    </row>
    <row r="434" spans="1:2">
      <c r="A434" s="37" t="s">
        <v>11013</v>
      </c>
      <c r="B434" s="37" t="s">
        <v>11014</v>
      </c>
    </row>
    <row r="435" spans="1:2">
      <c r="A435" s="37" t="s">
        <v>11015</v>
      </c>
      <c r="B435" s="37" t="s">
        <v>11016</v>
      </c>
    </row>
    <row r="436" spans="1:2">
      <c r="A436" s="37" t="s">
        <v>11017</v>
      </c>
      <c r="B436" s="37" t="s">
        <v>11018</v>
      </c>
    </row>
    <row r="437" spans="1:2">
      <c r="A437" s="37" t="s">
        <v>11019</v>
      </c>
      <c r="B437" s="37" t="s">
        <v>11020</v>
      </c>
    </row>
    <row r="438" spans="1:2">
      <c r="A438" s="37" t="s">
        <v>11021</v>
      </c>
      <c r="B438" s="37" t="s">
        <v>11022</v>
      </c>
    </row>
    <row r="439" spans="1:2">
      <c r="A439" s="37" t="s">
        <v>11023</v>
      </c>
      <c r="B439" s="37" t="s">
        <v>11024</v>
      </c>
    </row>
    <row r="440" spans="1:2">
      <c r="A440" s="37" t="s">
        <v>11025</v>
      </c>
      <c r="B440" s="37" t="s">
        <v>11024</v>
      </c>
    </row>
    <row r="441" spans="1:2">
      <c r="A441" s="37" t="s">
        <v>11026</v>
      </c>
      <c r="B441" s="37" t="s">
        <v>11027</v>
      </c>
    </row>
    <row r="442" spans="1:2">
      <c r="A442" s="37" t="s">
        <v>11028</v>
      </c>
      <c r="B442" s="37" t="s">
        <v>11029</v>
      </c>
    </row>
    <row r="443" spans="1:2">
      <c r="A443" s="37" t="s">
        <v>11030</v>
      </c>
      <c r="B443" s="37" t="s">
        <v>11031</v>
      </c>
    </row>
    <row r="444" spans="1:2">
      <c r="A444" s="37" t="s">
        <v>11032</v>
      </c>
      <c r="B444" s="37" t="s">
        <v>11033</v>
      </c>
    </row>
    <row r="445" spans="1:2">
      <c r="A445" s="37" t="s">
        <v>11034</v>
      </c>
      <c r="B445" s="37" t="s">
        <v>11035</v>
      </c>
    </row>
    <row r="446" spans="1:2">
      <c r="A446" s="37" t="s">
        <v>11036</v>
      </c>
      <c r="B446" s="37" t="s">
        <v>11037</v>
      </c>
    </row>
    <row r="447" spans="1:2">
      <c r="A447" s="37" t="s">
        <v>11038</v>
      </c>
      <c r="B447" s="37" t="s">
        <v>11039</v>
      </c>
    </row>
    <row r="448" spans="1:2">
      <c r="A448" s="37" t="s">
        <v>11040</v>
      </c>
      <c r="B448" s="37" t="s">
        <v>11041</v>
      </c>
    </row>
    <row r="449" spans="1:2">
      <c r="A449" s="37" t="s">
        <v>11042</v>
      </c>
      <c r="B449" s="37" t="s">
        <v>11043</v>
      </c>
    </row>
    <row r="450" spans="1:2">
      <c r="A450" s="37" t="s">
        <v>11044</v>
      </c>
      <c r="B450" s="37" t="s">
        <v>11045</v>
      </c>
    </row>
    <row r="451" spans="1:2">
      <c r="A451" s="37" t="s">
        <v>11046</v>
      </c>
      <c r="B451" s="37" t="s">
        <v>11047</v>
      </c>
    </row>
    <row r="452" spans="1:2">
      <c r="A452" s="37" t="s">
        <v>11048</v>
      </c>
      <c r="B452" s="37" t="s">
        <v>11049</v>
      </c>
    </row>
    <row r="453" spans="1:2">
      <c r="A453" s="37" t="s">
        <v>11050</v>
      </c>
      <c r="B453" s="37" t="s">
        <v>11051</v>
      </c>
    </row>
    <row r="454" spans="1:2">
      <c r="A454" s="37" t="s">
        <v>11052</v>
      </c>
      <c r="B454" s="37" t="s">
        <v>11053</v>
      </c>
    </row>
    <row r="455" spans="1:2">
      <c r="A455" s="37" t="s">
        <v>11054</v>
      </c>
      <c r="B455" s="37" t="s">
        <v>11055</v>
      </c>
    </row>
    <row r="456" spans="1:2">
      <c r="A456" s="37" t="s">
        <v>11056</v>
      </c>
      <c r="B456" s="37" t="s">
        <v>11057</v>
      </c>
    </row>
    <row r="457" spans="1:2">
      <c r="A457" s="37" t="s">
        <v>11058</v>
      </c>
      <c r="B457" s="37" t="s">
        <v>11059</v>
      </c>
    </row>
    <row r="458" spans="1:2">
      <c r="A458" s="37" t="s">
        <v>11060</v>
      </c>
      <c r="B458" s="37" t="s">
        <v>11061</v>
      </c>
    </row>
    <row r="459" spans="1:2">
      <c r="A459" s="37" t="s">
        <v>11062</v>
      </c>
      <c r="B459" s="37" t="s">
        <v>11063</v>
      </c>
    </row>
    <row r="460" spans="1:2">
      <c r="A460" s="37" t="s">
        <v>11064</v>
      </c>
      <c r="B460" s="37" t="s">
        <v>11065</v>
      </c>
    </row>
    <row r="461" spans="1:2">
      <c r="A461" s="37" t="s">
        <v>11066</v>
      </c>
      <c r="B461" s="37" t="s">
        <v>11067</v>
      </c>
    </row>
    <row r="462" spans="1:2">
      <c r="A462" s="37" t="s">
        <v>11068</v>
      </c>
      <c r="B462" s="37" t="s">
        <v>11069</v>
      </c>
    </row>
    <row r="463" spans="1:2">
      <c r="A463" s="37" t="s">
        <v>11070</v>
      </c>
      <c r="B463" s="37" t="s">
        <v>11071</v>
      </c>
    </row>
    <row r="464" spans="1:2">
      <c r="A464" s="37" t="s">
        <v>11072</v>
      </c>
      <c r="B464" s="37" t="s">
        <v>11073</v>
      </c>
    </row>
    <row r="465" spans="1:2">
      <c r="A465" s="37" t="s">
        <v>11074</v>
      </c>
      <c r="B465" s="37" t="s">
        <v>11075</v>
      </c>
    </row>
    <row r="466" spans="1:2">
      <c r="A466" s="37" t="s">
        <v>11076</v>
      </c>
      <c r="B466" s="37" t="s">
        <v>11077</v>
      </c>
    </row>
    <row r="467" spans="1:2">
      <c r="A467" s="37" t="s">
        <v>11078</v>
      </c>
      <c r="B467" s="37" t="s">
        <v>11079</v>
      </c>
    </row>
    <row r="468" spans="1:2">
      <c r="A468" s="37" t="s">
        <v>11080</v>
      </c>
      <c r="B468" s="37" t="s">
        <v>11081</v>
      </c>
    </row>
    <row r="469" spans="1:2">
      <c r="A469" s="37" t="s">
        <v>11082</v>
      </c>
      <c r="B469" s="37" t="s">
        <v>11083</v>
      </c>
    </row>
    <row r="470" spans="1:2">
      <c r="A470" s="37" t="s">
        <v>11084</v>
      </c>
      <c r="B470" s="37" t="s">
        <v>11085</v>
      </c>
    </row>
    <row r="471" spans="1:2">
      <c r="A471" s="37" t="s">
        <v>11086</v>
      </c>
      <c r="B471" s="37" t="s">
        <v>11087</v>
      </c>
    </row>
    <row r="472" spans="1:2">
      <c r="A472" s="37" t="s">
        <v>11088</v>
      </c>
      <c r="B472" s="37" t="s">
        <v>11089</v>
      </c>
    </row>
    <row r="473" spans="1:2">
      <c r="A473" s="37" t="s">
        <v>11090</v>
      </c>
      <c r="B473" s="37" t="s">
        <v>11091</v>
      </c>
    </row>
    <row r="474" spans="1:2">
      <c r="A474" s="37" t="s">
        <v>11092</v>
      </c>
      <c r="B474" s="37" t="s">
        <v>11093</v>
      </c>
    </row>
    <row r="475" spans="1:2">
      <c r="A475" s="37" t="s">
        <v>11094</v>
      </c>
      <c r="B475" s="37" t="s">
        <v>11093</v>
      </c>
    </row>
    <row r="476" spans="1:2">
      <c r="A476" s="37" t="s">
        <v>11095</v>
      </c>
      <c r="B476" s="37" t="s">
        <v>11096</v>
      </c>
    </row>
    <row r="477" spans="1:2">
      <c r="A477" s="37" t="s">
        <v>11097</v>
      </c>
      <c r="B477" s="37" t="s">
        <v>11098</v>
      </c>
    </row>
    <row r="478" spans="1:2">
      <c r="A478" s="37" t="s">
        <v>11099</v>
      </c>
      <c r="B478" s="37" t="s">
        <v>11100</v>
      </c>
    </row>
    <row r="479" spans="1:2">
      <c r="A479" s="37" t="s">
        <v>11101</v>
      </c>
      <c r="B479" s="37" t="s">
        <v>11102</v>
      </c>
    </row>
    <row r="480" spans="1:2">
      <c r="A480" s="37" t="s">
        <v>11103</v>
      </c>
      <c r="B480" s="37" t="s">
        <v>11104</v>
      </c>
    </row>
    <row r="481" spans="1:2">
      <c r="A481" s="37" t="s">
        <v>11105</v>
      </c>
      <c r="B481" s="37" t="s">
        <v>11106</v>
      </c>
    </row>
    <row r="482" spans="1:2">
      <c r="A482" s="37" t="s">
        <v>11107</v>
      </c>
      <c r="B482" s="37" t="s">
        <v>11108</v>
      </c>
    </row>
    <row r="483" spans="1:2">
      <c r="A483" s="37" t="s">
        <v>11109</v>
      </c>
      <c r="B483" s="37" t="s">
        <v>11110</v>
      </c>
    </row>
    <row r="484" spans="1:2" ht="24.95">
      <c r="A484" s="44" t="s">
        <v>11111</v>
      </c>
      <c r="B484" s="37" t="s">
        <v>11112</v>
      </c>
    </row>
    <row r="485" spans="1:2">
      <c r="A485" s="44" t="s">
        <v>11113</v>
      </c>
      <c r="B485" s="37" t="s">
        <v>11114</v>
      </c>
    </row>
    <row r="486" spans="1:2">
      <c r="A486" s="37" t="s">
        <v>11115</v>
      </c>
      <c r="B486" s="37" t="s">
        <v>11116</v>
      </c>
    </row>
    <row r="487" spans="1:2">
      <c r="A487" s="37" t="s">
        <v>11117</v>
      </c>
      <c r="B487" s="37" t="s">
        <v>11118</v>
      </c>
    </row>
    <row r="488" spans="1:2">
      <c r="A488" s="37" t="s">
        <v>11119</v>
      </c>
      <c r="B488" s="37" t="s">
        <v>11120</v>
      </c>
    </row>
    <row r="489" spans="1:2">
      <c r="A489" s="37" t="s">
        <v>11121</v>
      </c>
      <c r="B489" s="37" t="s">
        <v>11122</v>
      </c>
    </row>
    <row r="490" spans="1:2">
      <c r="A490" s="37" t="s">
        <v>11123</v>
      </c>
      <c r="B490" s="37" t="s">
        <v>11124</v>
      </c>
    </row>
    <row r="491" spans="1:2">
      <c r="A491" s="37" t="s">
        <v>11125</v>
      </c>
      <c r="B491" s="37" t="s">
        <v>11126</v>
      </c>
    </row>
    <row r="492" spans="1:2">
      <c r="A492" s="37" t="s">
        <v>11127</v>
      </c>
      <c r="B492" s="37" t="s">
        <v>11128</v>
      </c>
    </row>
    <row r="493" spans="1:2">
      <c r="A493" s="37" t="s">
        <v>11129</v>
      </c>
      <c r="B493" s="37" t="s">
        <v>11130</v>
      </c>
    </row>
    <row r="494" spans="1:2">
      <c r="A494" s="37" t="s">
        <v>11131</v>
      </c>
      <c r="B494" s="37" t="s">
        <v>11132</v>
      </c>
    </row>
    <row r="495" spans="1:2">
      <c r="A495" s="37" t="s">
        <v>11133</v>
      </c>
      <c r="B495" s="37" t="s">
        <v>11134</v>
      </c>
    </row>
    <row r="496" spans="1:2">
      <c r="A496" s="37" t="s">
        <v>11135</v>
      </c>
      <c r="B496" s="37" t="s">
        <v>11136</v>
      </c>
    </row>
    <row r="497" spans="1:2">
      <c r="A497" s="37" t="s">
        <v>11137</v>
      </c>
      <c r="B497" s="37" t="s">
        <v>11138</v>
      </c>
    </row>
    <row r="498" spans="1:2">
      <c r="A498" s="37" t="s">
        <v>11139</v>
      </c>
      <c r="B498" s="37" t="s">
        <v>11140</v>
      </c>
    </row>
    <row r="499" spans="1:2">
      <c r="A499" s="37" t="s">
        <v>11141</v>
      </c>
      <c r="B499" s="37" t="s">
        <v>11142</v>
      </c>
    </row>
    <row r="500" spans="1:2">
      <c r="A500" s="37" t="s">
        <v>11143</v>
      </c>
      <c r="B500" s="37" t="s">
        <v>11142</v>
      </c>
    </row>
    <row r="501" spans="1:2">
      <c r="A501" s="37" t="s">
        <v>11144</v>
      </c>
      <c r="B501" s="37" t="s">
        <v>11145</v>
      </c>
    </row>
    <row r="502" spans="1:2">
      <c r="A502" s="37" t="s">
        <v>11146</v>
      </c>
      <c r="B502" s="37" t="s">
        <v>11147</v>
      </c>
    </row>
    <row r="503" spans="1:2">
      <c r="A503" s="37" t="s">
        <v>11148</v>
      </c>
      <c r="B503" s="37" t="s">
        <v>11149</v>
      </c>
    </row>
    <row r="504" spans="1:2">
      <c r="A504" s="37" t="s">
        <v>11150</v>
      </c>
      <c r="B504" s="37" t="s">
        <v>11151</v>
      </c>
    </row>
    <row r="505" spans="1:2">
      <c r="A505" s="37" t="s">
        <v>11152</v>
      </c>
      <c r="B505" s="37" t="s">
        <v>11153</v>
      </c>
    </row>
    <row r="506" spans="1:2">
      <c r="A506" s="37" t="s">
        <v>11154</v>
      </c>
      <c r="B506" s="37" t="s">
        <v>11155</v>
      </c>
    </row>
    <row r="507" spans="1:2">
      <c r="A507" s="37" t="s">
        <v>11156</v>
      </c>
      <c r="B507" s="37" t="s">
        <v>11157</v>
      </c>
    </row>
    <row r="508" spans="1:2">
      <c r="A508" s="37" t="s">
        <v>11158</v>
      </c>
      <c r="B508" s="37" t="s">
        <v>11159</v>
      </c>
    </row>
    <row r="509" spans="1:2">
      <c r="A509" s="37" t="s">
        <v>11160</v>
      </c>
      <c r="B509" s="37" t="s">
        <v>11161</v>
      </c>
    </row>
    <row r="510" spans="1:2">
      <c r="A510" s="37" t="s">
        <v>11162</v>
      </c>
      <c r="B510" s="37" t="s">
        <v>11163</v>
      </c>
    </row>
    <row r="511" spans="1:2">
      <c r="A511" s="37" t="s">
        <v>11164</v>
      </c>
      <c r="B511" s="37" t="s">
        <v>11165</v>
      </c>
    </row>
    <row r="512" spans="1:2">
      <c r="A512" s="37" t="s">
        <v>11166</v>
      </c>
      <c r="B512" s="37" t="s">
        <v>11167</v>
      </c>
    </row>
    <row r="513" spans="1:2">
      <c r="A513" s="37" t="s">
        <v>11168</v>
      </c>
      <c r="B513" s="37" t="s">
        <v>11169</v>
      </c>
    </row>
    <row r="514" spans="1:2">
      <c r="A514" s="37" t="s">
        <v>11170</v>
      </c>
      <c r="B514" s="37" t="s">
        <v>11171</v>
      </c>
    </row>
    <row r="515" spans="1:2">
      <c r="A515" s="37" t="s">
        <v>11172</v>
      </c>
      <c r="B515" s="37" t="s">
        <v>11173</v>
      </c>
    </row>
    <row r="516" spans="1:2">
      <c r="A516" s="37" t="s">
        <v>11174</v>
      </c>
      <c r="B516" s="37" t="s">
        <v>11175</v>
      </c>
    </row>
    <row r="517" spans="1:2">
      <c r="A517" s="37" t="s">
        <v>11176</v>
      </c>
      <c r="B517" s="37" t="s">
        <v>11177</v>
      </c>
    </row>
    <row r="518" spans="1:2">
      <c r="A518" s="37" t="s">
        <v>11178</v>
      </c>
      <c r="B518" s="37" t="s">
        <v>11179</v>
      </c>
    </row>
    <row r="519" spans="1:2">
      <c r="A519" s="37" t="s">
        <v>11180</v>
      </c>
      <c r="B519" s="37" t="s">
        <v>11181</v>
      </c>
    </row>
    <row r="520" spans="1:2">
      <c r="A520" s="37" t="s">
        <v>11182</v>
      </c>
      <c r="B520" s="37" t="s">
        <v>11183</v>
      </c>
    </row>
    <row r="521" spans="1:2">
      <c r="A521" s="37" t="s">
        <v>11184</v>
      </c>
      <c r="B521" s="37" t="s">
        <v>11185</v>
      </c>
    </row>
    <row r="522" spans="1:2">
      <c r="A522" s="37" t="s">
        <v>11186</v>
      </c>
      <c r="B522" s="37" t="s">
        <v>11187</v>
      </c>
    </row>
    <row r="523" spans="1:2">
      <c r="A523" s="37" t="s">
        <v>11188</v>
      </c>
      <c r="B523" s="37" t="s">
        <v>11189</v>
      </c>
    </row>
    <row r="524" spans="1:2">
      <c r="A524" s="37" t="s">
        <v>11190</v>
      </c>
      <c r="B524" s="37" t="s">
        <v>11191</v>
      </c>
    </row>
    <row r="525" spans="1:2">
      <c r="A525" s="37" t="s">
        <v>11192</v>
      </c>
      <c r="B525" s="37" t="s">
        <v>11193</v>
      </c>
    </row>
    <row r="526" spans="1:2">
      <c r="A526" s="37" t="s">
        <v>11194</v>
      </c>
      <c r="B526" s="37" t="s">
        <v>11195</v>
      </c>
    </row>
    <row r="527" spans="1:2">
      <c r="A527" s="37" t="s">
        <v>11196</v>
      </c>
      <c r="B527" s="37" t="s">
        <v>11197</v>
      </c>
    </row>
    <row r="528" spans="1:2">
      <c r="A528" s="37" t="s">
        <v>11198</v>
      </c>
      <c r="B528" s="37" t="s">
        <v>10839</v>
      </c>
    </row>
    <row r="529" spans="1:2">
      <c r="A529" s="37" t="s">
        <v>11199</v>
      </c>
      <c r="B529" s="37" t="s">
        <v>11200</v>
      </c>
    </row>
  </sheetData>
  <autoFilter ref="A1:B511" xr:uid="{DA30156F-5B2C-47E1-9842-81A5129312D3}">
    <sortState xmlns:xlrd2="http://schemas.microsoft.com/office/spreadsheetml/2017/richdata2" ref="A2:B524">
      <sortCondition ref="A1:A511"/>
    </sortState>
  </autoFilter>
  <sortState xmlns:xlrd2="http://schemas.microsoft.com/office/spreadsheetml/2017/richdata2" ref="A4:B492">
    <sortCondition ref="A4:A492"/>
  </sortState>
  <conditionalFormatting sqref="A1:A380 A382:A1048576">
    <cfRule type="expression" dxfId="58" priority="1">
      <formula>NOT(ISBLANK(A1))*(COUNTIF(A:A,A1)&gt;1)</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05B6-4F26-4BC0-9AC0-3640D1562F77}">
  <sheetPr codeName="Sheet16"/>
  <dimension ref="A1:O809"/>
  <sheetViews>
    <sheetView zoomScale="130" zoomScaleNormal="130" workbookViewId="0">
      <pane ySplit="1" topLeftCell="A18" activePane="bottomLeft" state="frozen"/>
      <selection pane="bottomLeft" activeCell="J21" sqref="J21"/>
    </sheetView>
  </sheetViews>
  <sheetFormatPr defaultColWidth="8.85546875" defaultRowHeight="15"/>
  <cols>
    <col min="1" max="1" width="8.85546875" style="37"/>
    <col min="2" max="2" width="9" style="37" bestFit="1" customWidth="1"/>
    <col min="3" max="3" width="14.85546875" style="37" bestFit="1" customWidth="1"/>
    <col min="4" max="4" width="11.42578125" style="37" customWidth="1"/>
    <col min="5" max="5" width="8.85546875" style="37"/>
    <col min="6" max="6" width="60.42578125" style="37" customWidth="1"/>
    <col min="7" max="7" width="8.85546875" style="37"/>
    <col min="8" max="8" width="22.42578125" style="37" customWidth="1"/>
    <col min="9" max="9" width="31.85546875" customWidth="1"/>
    <col min="10" max="15" width="8.42578125" customWidth="1"/>
    <col min="16" max="16384" width="8.85546875" style="37"/>
  </cols>
  <sheetData>
    <row r="1" spans="1:10" s="36" customFormat="1" ht="11.1">
      <c r="A1" s="36" t="s">
        <v>11201</v>
      </c>
      <c r="B1" s="36" t="s">
        <v>260</v>
      </c>
      <c r="C1" s="36" t="s">
        <v>262</v>
      </c>
      <c r="D1" s="36" t="s">
        <v>29</v>
      </c>
      <c r="E1" s="36" t="s">
        <v>37</v>
      </c>
      <c r="F1" s="36" t="s">
        <v>40</v>
      </c>
      <c r="G1" s="36" t="s">
        <v>264</v>
      </c>
      <c r="H1" s="36" t="s">
        <v>11202</v>
      </c>
      <c r="I1" s="36" t="s">
        <v>11203</v>
      </c>
      <c r="J1" s="36" t="s">
        <v>11204</v>
      </c>
    </row>
    <row r="2" spans="1:10">
      <c r="A2" s="37" t="s">
        <v>11205</v>
      </c>
      <c r="B2" s="37">
        <v>35.40222</v>
      </c>
      <c r="C2" s="37">
        <v>1.5747199999999999</v>
      </c>
      <c r="D2" s="37" t="s">
        <v>9354</v>
      </c>
      <c r="E2" s="37" t="s">
        <v>6277</v>
      </c>
      <c r="F2" s="37" t="s">
        <v>11206</v>
      </c>
      <c r="G2" s="37">
        <v>1000</v>
      </c>
      <c r="J2" t="b">
        <v>1</v>
      </c>
    </row>
    <row r="3" spans="1:10">
      <c r="A3" s="37" t="s">
        <v>11207</v>
      </c>
      <c r="B3" s="37">
        <v>36.74306</v>
      </c>
      <c r="C3" s="37">
        <v>7.6663899999999998</v>
      </c>
      <c r="D3" s="37" t="s">
        <v>9354</v>
      </c>
      <c r="E3" s="37" t="s">
        <v>6277</v>
      </c>
      <c r="F3" s="37" t="s">
        <v>11208</v>
      </c>
      <c r="G3" s="37">
        <v>500</v>
      </c>
      <c r="J3" t="b">
        <v>1</v>
      </c>
    </row>
    <row r="4" spans="1:10">
      <c r="A4" s="37" t="s">
        <v>11209</v>
      </c>
      <c r="B4" s="37">
        <v>36.756700000000002</v>
      </c>
      <c r="C4" s="37">
        <v>2.8855599999999999</v>
      </c>
      <c r="D4" s="37" t="s">
        <v>9354</v>
      </c>
      <c r="E4" s="37" t="s">
        <v>6204</v>
      </c>
      <c r="F4" s="37" t="s">
        <v>11210</v>
      </c>
      <c r="G4" s="37">
        <v>170</v>
      </c>
      <c r="J4" t="b">
        <v>1</v>
      </c>
    </row>
    <row r="5" spans="1:10">
      <c r="A5" s="37" t="s">
        <v>11211</v>
      </c>
      <c r="B5" s="37">
        <v>23.991800000000001</v>
      </c>
      <c r="C5" s="37">
        <v>90.407300000000006</v>
      </c>
      <c r="D5" s="37" t="s">
        <v>11212</v>
      </c>
      <c r="E5" s="37" t="s">
        <v>6204</v>
      </c>
      <c r="F5" s="37" t="s">
        <v>11213</v>
      </c>
      <c r="G5" s="37">
        <v>1800</v>
      </c>
      <c r="J5" t="b">
        <v>1</v>
      </c>
    </row>
    <row r="6" spans="1:10">
      <c r="A6" s="37" t="s">
        <v>11214</v>
      </c>
      <c r="B6" s="37">
        <v>24.036999999999999</v>
      </c>
      <c r="C6" s="37">
        <v>90.396000000000001</v>
      </c>
      <c r="D6" s="37" t="s">
        <v>11212</v>
      </c>
      <c r="E6" s="37" t="s">
        <v>6204</v>
      </c>
      <c r="F6" s="37" t="s">
        <v>11215</v>
      </c>
      <c r="G6" s="37">
        <v>500</v>
      </c>
      <c r="J6" t="b">
        <v>1</v>
      </c>
    </row>
    <row r="7" spans="1:10">
      <c r="A7" s="37" t="s">
        <v>11216</v>
      </c>
      <c r="B7" s="37">
        <v>24.38</v>
      </c>
      <c r="C7" s="37">
        <v>90.14</v>
      </c>
      <c r="D7" s="37" t="s">
        <v>11212</v>
      </c>
      <c r="E7" s="37" t="s">
        <v>6204</v>
      </c>
      <c r="F7" s="37" t="s">
        <v>11217</v>
      </c>
      <c r="G7" s="37">
        <v>1800</v>
      </c>
      <c r="J7" t="b">
        <v>1</v>
      </c>
    </row>
    <row r="8" spans="1:10">
      <c r="A8" s="37" t="s">
        <v>11218</v>
      </c>
      <c r="B8" s="37">
        <v>6.3673400000000004</v>
      </c>
      <c r="C8" s="37">
        <v>2.3967000000000001</v>
      </c>
      <c r="D8" s="37" t="s">
        <v>9360</v>
      </c>
      <c r="E8" s="37" t="s">
        <v>6277</v>
      </c>
      <c r="F8" s="37" t="s">
        <v>11219</v>
      </c>
      <c r="G8" s="37">
        <v>900</v>
      </c>
      <c r="J8" t="b">
        <v>1</v>
      </c>
    </row>
    <row r="9" spans="1:10">
      <c r="A9" s="37" t="s">
        <v>11220</v>
      </c>
      <c r="B9" s="37">
        <v>6.4166699999999999</v>
      </c>
      <c r="C9" s="37">
        <v>2.3333300000000001</v>
      </c>
      <c r="D9" s="37" t="s">
        <v>9360</v>
      </c>
      <c r="E9" s="37" t="s">
        <v>6277</v>
      </c>
      <c r="F9" s="37" t="s">
        <v>11221</v>
      </c>
      <c r="G9" s="37">
        <v>917</v>
      </c>
      <c r="J9" t="b">
        <v>1</v>
      </c>
    </row>
    <row r="10" spans="1:10">
      <c r="A10" s="37" t="s">
        <v>11222</v>
      </c>
      <c r="B10" s="37">
        <v>6.4166999999999996</v>
      </c>
      <c r="C10" s="37">
        <v>2.3166699999999998</v>
      </c>
      <c r="D10" s="37" t="s">
        <v>9360</v>
      </c>
      <c r="E10" s="37" t="s">
        <v>6204</v>
      </c>
      <c r="F10" s="37" t="s">
        <v>11223</v>
      </c>
      <c r="G10" s="37">
        <v>500</v>
      </c>
      <c r="J10" t="b">
        <v>1</v>
      </c>
    </row>
    <row r="11" spans="1:10">
      <c r="A11" s="37" t="s">
        <v>11224</v>
      </c>
      <c r="B11" s="37">
        <v>6.4192999999999998</v>
      </c>
      <c r="C11" s="37">
        <v>2.3294999999999999</v>
      </c>
      <c r="D11" s="37" t="s">
        <v>9360</v>
      </c>
      <c r="E11" s="37" t="s">
        <v>6277</v>
      </c>
      <c r="F11" s="37" t="s">
        <v>11225</v>
      </c>
      <c r="G11" s="37">
        <v>200</v>
      </c>
      <c r="J11" t="b">
        <v>1</v>
      </c>
    </row>
    <row r="12" spans="1:10">
      <c r="A12" s="37" t="s">
        <v>11226</v>
      </c>
      <c r="B12" s="37">
        <v>6.4666699999999997</v>
      </c>
      <c r="C12" s="37">
        <v>2.35</v>
      </c>
      <c r="D12" s="37" t="s">
        <v>9360</v>
      </c>
      <c r="E12" s="37" t="s">
        <v>6277</v>
      </c>
      <c r="F12" s="37" t="s">
        <v>11227</v>
      </c>
      <c r="G12" s="37">
        <v>917</v>
      </c>
      <c r="J12" t="b">
        <v>1</v>
      </c>
    </row>
    <row r="13" spans="1:10">
      <c r="A13" s="37" t="s">
        <v>11228</v>
      </c>
      <c r="B13" s="37">
        <v>6.6211000000000002</v>
      </c>
      <c r="C13" s="37">
        <v>2.2370999999999999</v>
      </c>
      <c r="D13" s="37" t="s">
        <v>9360</v>
      </c>
      <c r="E13" s="37" t="s">
        <v>6277</v>
      </c>
      <c r="F13" s="37" t="s">
        <v>11229</v>
      </c>
      <c r="G13" s="37">
        <v>500</v>
      </c>
      <c r="J13" t="b">
        <v>1</v>
      </c>
    </row>
    <row r="14" spans="1:10">
      <c r="A14" s="37" t="s">
        <v>11230</v>
      </c>
      <c r="B14" s="37">
        <v>6.7178000000000004</v>
      </c>
      <c r="C14" s="37">
        <v>1.6719999999999999</v>
      </c>
      <c r="D14" s="37" t="s">
        <v>9360</v>
      </c>
      <c r="E14" s="37" t="s">
        <v>6277</v>
      </c>
      <c r="F14" s="37" t="s">
        <v>11231</v>
      </c>
      <c r="G14" s="37">
        <v>800</v>
      </c>
      <c r="J14" t="b">
        <v>1</v>
      </c>
    </row>
    <row r="15" spans="1:10">
      <c r="A15" s="37" t="s">
        <v>11232</v>
      </c>
      <c r="B15" s="37">
        <v>6.7350000000000003</v>
      </c>
      <c r="C15" s="37">
        <v>2.1429999999999998</v>
      </c>
      <c r="D15" s="37" t="s">
        <v>9360</v>
      </c>
      <c r="E15" s="37" t="s">
        <v>6277</v>
      </c>
      <c r="F15" s="37" t="s">
        <v>11233</v>
      </c>
      <c r="G15" s="37">
        <v>300</v>
      </c>
      <c r="J15" t="b">
        <v>1</v>
      </c>
    </row>
    <row r="16" spans="1:10">
      <c r="A16" s="37" t="s">
        <v>11234</v>
      </c>
      <c r="B16" s="37">
        <v>7.1666699999999999</v>
      </c>
      <c r="C16" s="37">
        <v>2.0666699999999998</v>
      </c>
      <c r="D16" s="37" t="s">
        <v>9360</v>
      </c>
      <c r="E16" s="37" t="s">
        <v>6277</v>
      </c>
      <c r="F16" s="37" t="s">
        <v>11235</v>
      </c>
      <c r="G16" s="37">
        <v>2000</v>
      </c>
      <c r="J16" t="b">
        <v>1</v>
      </c>
    </row>
    <row r="17" spans="1:10">
      <c r="A17" s="37" t="s">
        <v>11236</v>
      </c>
      <c r="B17" s="37">
        <v>7.1797700000000004</v>
      </c>
      <c r="C17" s="37">
        <v>2.0714199999999998</v>
      </c>
      <c r="D17" s="37" t="s">
        <v>9360</v>
      </c>
      <c r="E17" s="37" t="s">
        <v>6277</v>
      </c>
      <c r="F17" s="37" t="s">
        <v>11237</v>
      </c>
      <c r="G17" s="37">
        <v>2000</v>
      </c>
      <c r="J17" t="b">
        <v>1</v>
      </c>
    </row>
    <row r="18" spans="1:10">
      <c r="A18" s="37" t="s">
        <v>11238</v>
      </c>
      <c r="B18" s="37">
        <v>8.4920200000000001</v>
      </c>
      <c r="C18" s="37">
        <v>2.4340999999999999</v>
      </c>
      <c r="D18" s="37" t="s">
        <v>9360</v>
      </c>
      <c r="E18" s="37" t="s">
        <v>6277</v>
      </c>
      <c r="F18" s="37" t="s">
        <v>11239</v>
      </c>
      <c r="G18" s="37">
        <v>917</v>
      </c>
      <c r="J18" t="b">
        <v>1</v>
      </c>
    </row>
    <row r="19" spans="1:10">
      <c r="A19" s="37" t="s">
        <v>11240</v>
      </c>
      <c r="B19" s="37">
        <v>9.3010999999999999</v>
      </c>
      <c r="C19" s="37">
        <v>2.71028</v>
      </c>
      <c r="D19" s="37" t="s">
        <v>9360</v>
      </c>
      <c r="E19" s="37" t="s">
        <v>6204</v>
      </c>
      <c r="F19" s="37" t="s">
        <v>11241</v>
      </c>
      <c r="G19" s="37">
        <v>500</v>
      </c>
      <c r="J19" t="b">
        <v>1</v>
      </c>
    </row>
    <row r="20" spans="1:10">
      <c r="A20" s="37" t="s">
        <v>11242</v>
      </c>
      <c r="B20" s="37">
        <v>9.9499999999999993</v>
      </c>
      <c r="C20" s="37">
        <v>2.7</v>
      </c>
      <c r="D20" s="37" t="s">
        <v>9360</v>
      </c>
      <c r="E20" s="37" t="s">
        <v>6277</v>
      </c>
      <c r="F20" s="37" t="s">
        <v>11243</v>
      </c>
      <c r="G20" s="37">
        <v>5000</v>
      </c>
      <c r="J20" t="b">
        <v>1</v>
      </c>
    </row>
    <row r="21" spans="1:10">
      <c r="A21" s="37" t="s">
        <v>11244</v>
      </c>
      <c r="B21" s="37">
        <v>9.4742599999999992</v>
      </c>
      <c r="C21" s="255">
        <v>1.64107</v>
      </c>
      <c r="D21" s="37" t="s">
        <v>9360</v>
      </c>
      <c r="E21" s="37" t="s">
        <v>6204</v>
      </c>
      <c r="F21" s="37" t="s">
        <v>11245</v>
      </c>
      <c r="G21" s="37">
        <v>500</v>
      </c>
      <c r="J21" t="b">
        <v>1</v>
      </c>
    </row>
    <row r="22" spans="1:10">
      <c r="A22" s="37" t="s">
        <v>11246</v>
      </c>
      <c r="B22" s="37">
        <v>9.9580000000000002</v>
      </c>
      <c r="C22" s="37">
        <v>2.726</v>
      </c>
      <c r="D22" s="37" t="s">
        <v>9360</v>
      </c>
      <c r="E22" s="37" t="s">
        <v>6277</v>
      </c>
      <c r="F22" s="37" t="s">
        <v>11247</v>
      </c>
      <c r="G22" s="37">
        <v>500</v>
      </c>
      <c r="J22" t="b">
        <v>1</v>
      </c>
    </row>
    <row r="23" spans="1:10">
      <c r="A23" s="37" t="s">
        <v>11248</v>
      </c>
      <c r="B23" s="37">
        <v>-25.45</v>
      </c>
      <c r="C23" s="37">
        <v>25.417000000000002</v>
      </c>
      <c r="D23" s="37" t="s">
        <v>9364</v>
      </c>
      <c r="E23" s="37" t="s">
        <v>6277</v>
      </c>
      <c r="F23" s="37" t="s">
        <v>11249</v>
      </c>
      <c r="G23" s="37">
        <v>5000</v>
      </c>
      <c r="J23" t="b">
        <v>1</v>
      </c>
    </row>
    <row r="24" spans="1:10">
      <c r="A24" s="37" t="s">
        <v>11250</v>
      </c>
      <c r="B24" s="37">
        <v>-24.568200000000001</v>
      </c>
      <c r="C24" s="37">
        <v>25.9498</v>
      </c>
      <c r="D24" s="37" t="s">
        <v>9364</v>
      </c>
      <c r="E24" s="37" t="s">
        <v>6277</v>
      </c>
      <c r="F24" s="37" t="s">
        <v>11251</v>
      </c>
      <c r="G24" s="37">
        <v>1500</v>
      </c>
      <c r="J24" t="b">
        <v>1</v>
      </c>
    </row>
    <row r="25" spans="1:10">
      <c r="A25" s="37" t="s">
        <v>11252</v>
      </c>
      <c r="B25" s="37">
        <v>-24.567</v>
      </c>
      <c r="C25" s="37">
        <v>25.95</v>
      </c>
      <c r="D25" s="37" t="s">
        <v>9364</v>
      </c>
      <c r="E25" s="37" t="s">
        <v>6277</v>
      </c>
      <c r="F25" s="37" t="s">
        <v>11253</v>
      </c>
      <c r="G25" s="37">
        <v>1000</v>
      </c>
      <c r="J25" t="b">
        <v>1</v>
      </c>
    </row>
    <row r="26" spans="1:10">
      <c r="A26" s="37" t="s">
        <v>11254</v>
      </c>
      <c r="B26" s="37">
        <v>-19.983329999999999</v>
      </c>
      <c r="C26" s="37">
        <v>23.41667</v>
      </c>
      <c r="D26" s="37" t="s">
        <v>9364</v>
      </c>
      <c r="E26" s="37" t="s">
        <v>6277</v>
      </c>
      <c r="F26" s="37" t="s">
        <v>11255</v>
      </c>
      <c r="G26" s="37">
        <v>4000</v>
      </c>
      <c r="J26" t="b">
        <v>1</v>
      </c>
    </row>
    <row r="27" spans="1:10">
      <c r="A27" s="37" t="s">
        <v>11256</v>
      </c>
      <c r="B27" s="37">
        <v>-24.5913</v>
      </c>
      <c r="C27" s="37">
        <v>31.314900000000002</v>
      </c>
      <c r="D27" s="37" t="s">
        <v>9364</v>
      </c>
      <c r="E27" s="37" t="s">
        <v>6277</v>
      </c>
      <c r="F27" s="37" t="s">
        <v>11257</v>
      </c>
      <c r="G27" s="37">
        <v>200</v>
      </c>
      <c r="J27" t="b">
        <v>1</v>
      </c>
    </row>
    <row r="28" spans="1:10">
      <c r="A28" s="37" t="s">
        <v>11258</v>
      </c>
      <c r="B28" s="37">
        <v>-30.090969999999999</v>
      </c>
      <c r="C28" s="37">
        <v>-51.679000000000002</v>
      </c>
      <c r="D28" s="37" t="s">
        <v>9366</v>
      </c>
      <c r="E28" s="37" t="s">
        <v>6277</v>
      </c>
      <c r="F28" s="37" t="s">
        <v>11259</v>
      </c>
      <c r="G28" s="37">
        <v>1000</v>
      </c>
      <c r="J28" t="b">
        <v>1</v>
      </c>
    </row>
    <row r="29" spans="1:10">
      <c r="A29" s="37" t="s">
        <v>11260</v>
      </c>
      <c r="B29" s="37">
        <v>-29.719460000000002</v>
      </c>
      <c r="C29" s="37">
        <v>-53.723363999999997</v>
      </c>
      <c r="D29" s="37" t="s">
        <v>9366</v>
      </c>
      <c r="E29" s="37" t="s">
        <v>6204</v>
      </c>
      <c r="F29" s="37" t="s">
        <v>11261</v>
      </c>
      <c r="G29" s="37">
        <v>800</v>
      </c>
      <c r="J29" t="b">
        <v>1</v>
      </c>
    </row>
    <row r="30" spans="1:10">
      <c r="A30" s="37" t="s">
        <v>11262</v>
      </c>
      <c r="B30" s="37">
        <v>-28.57</v>
      </c>
      <c r="C30" s="37">
        <v>-53.617190000000001</v>
      </c>
      <c r="D30" s="37" t="s">
        <v>9366</v>
      </c>
      <c r="E30" s="37" t="s">
        <v>6204</v>
      </c>
      <c r="F30" s="37" t="s">
        <v>11263</v>
      </c>
      <c r="G30" s="37">
        <v>350</v>
      </c>
      <c r="I30" s="37" t="s">
        <v>11264</v>
      </c>
      <c r="J30" t="b">
        <v>1</v>
      </c>
    </row>
    <row r="31" spans="1:10">
      <c r="A31" s="37" t="s">
        <v>11265</v>
      </c>
      <c r="B31" s="37">
        <v>-28.4391</v>
      </c>
      <c r="C31" s="37">
        <v>-54.006700000000002</v>
      </c>
      <c r="D31" s="37" t="s">
        <v>9366</v>
      </c>
      <c r="E31" s="37" t="s">
        <v>6204</v>
      </c>
      <c r="F31" s="37" t="s">
        <v>11266</v>
      </c>
      <c r="G31" s="37">
        <v>1000</v>
      </c>
      <c r="J31" t="b">
        <v>1</v>
      </c>
    </row>
    <row r="32" spans="1:10">
      <c r="A32" s="37" t="s">
        <v>11267</v>
      </c>
      <c r="B32" s="37">
        <v>-28.186430000000001</v>
      </c>
      <c r="C32" s="37">
        <v>-52.326309999999999</v>
      </c>
      <c r="D32" s="37" t="s">
        <v>9366</v>
      </c>
      <c r="E32" s="37" t="s">
        <v>6204</v>
      </c>
      <c r="F32" s="37" t="s">
        <v>11268</v>
      </c>
      <c r="G32" s="37">
        <v>600</v>
      </c>
      <c r="J32" t="b">
        <v>1</v>
      </c>
    </row>
    <row r="33" spans="1:10">
      <c r="A33" s="37" t="s">
        <v>11269</v>
      </c>
      <c r="B33" s="37">
        <v>-27.7483</v>
      </c>
      <c r="C33" s="37">
        <v>-50.085560000000001</v>
      </c>
      <c r="D33" s="37" t="s">
        <v>9366</v>
      </c>
      <c r="E33" s="37" t="s">
        <v>6204</v>
      </c>
      <c r="F33" s="37" t="s">
        <v>11270</v>
      </c>
      <c r="G33" s="37">
        <v>500</v>
      </c>
      <c r="J33" t="b">
        <v>1</v>
      </c>
    </row>
    <row r="34" spans="1:10">
      <c r="A34" s="37" t="s">
        <v>11271</v>
      </c>
      <c r="B34" s="37">
        <v>-27.274000000000001</v>
      </c>
      <c r="C34" s="37">
        <v>-50.503999999999998</v>
      </c>
      <c r="D34" s="37" t="s">
        <v>9366</v>
      </c>
      <c r="E34" s="37" t="s">
        <v>6204</v>
      </c>
      <c r="F34" s="37" t="s">
        <v>11272</v>
      </c>
      <c r="G34" s="37">
        <v>155</v>
      </c>
      <c r="I34" s="37" t="s">
        <v>11273</v>
      </c>
      <c r="J34" t="b">
        <v>1</v>
      </c>
    </row>
    <row r="35" spans="1:10">
      <c r="A35" s="37" t="s">
        <v>11274</v>
      </c>
      <c r="B35" s="37">
        <v>-26.5121</v>
      </c>
      <c r="C35" s="37">
        <v>-51.983559999999997</v>
      </c>
      <c r="D35" s="37" t="s">
        <v>9366</v>
      </c>
      <c r="E35" s="37" t="s">
        <v>6204</v>
      </c>
      <c r="F35" s="37" t="s">
        <v>11275</v>
      </c>
      <c r="G35" s="37">
        <v>1300</v>
      </c>
      <c r="J35" t="b">
        <v>1</v>
      </c>
    </row>
    <row r="36" spans="1:10">
      <c r="A36" s="37" t="s">
        <v>11276</v>
      </c>
      <c r="B36" s="37">
        <v>-26.125299999999999</v>
      </c>
      <c r="C36" s="37">
        <v>-52.650700000000001</v>
      </c>
      <c r="D36" s="37" t="s">
        <v>9366</v>
      </c>
      <c r="E36" s="37" t="s">
        <v>6204</v>
      </c>
      <c r="F36" s="37" t="s">
        <v>11277</v>
      </c>
      <c r="G36" s="37">
        <v>500</v>
      </c>
      <c r="J36" t="b">
        <v>1</v>
      </c>
    </row>
    <row r="37" spans="1:10">
      <c r="A37" s="37" t="s">
        <v>11278</v>
      </c>
      <c r="B37" s="37">
        <v>-25.702000000000002</v>
      </c>
      <c r="C37" s="37">
        <v>-53.098500000000001</v>
      </c>
      <c r="D37" s="37" t="s">
        <v>9366</v>
      </c>
      <c r="E37" s="37" t="s">
        <v>6204</v>
      </c>
      <c r="F37" s="37" t="s">
        <v>11279</v>
      </c>
      <c r="G37" s="37">
        <v>250</v>
      </c>
      <c r="J37" t="b">
        <v>1</v>
      </c>
    </row>
    <row r="38" spans="1:10">
      <c r="A38" s="37" t="s">
        <v>11280</v>
      </c>
      <c r="B38" s="37">
        <v>-25.383299999999998</v>
      </c>
      <c r="C38" s="37">
        <v>-51.5</v>
      </c>
      <c r="D38" s="37" t="s">
        <v>9366</v>
      </c>
      <c r="E38" s="37" t="s">
        <v>6204</v>
      </c>
      <c r="F38" s="37" t="s">
        <v>11281</v>
      </c>
      <c r="G38" s="37">
        <v>500</v>
      </c>
      <c r="J38" t="b">
        <v>1</v>
      </c>
    </row>
    <row r="39" spans="1:10">
      <c r="A39" s="37" t="s">
        <v>11282</v>
      </c>
      <c r="B39" s="37">
        <v>-24.863900000000001</v>
      </c>
      <c r="C39" s="37">
        <v>-49.940280000000001</v>
      </c>
      <c r="D39" s="37" t="s">
        <v>9366</v>
      </c>
      <c r="E39" s="37" t="s">
        <v>6204</v>
      </c>
      <c r="F39" s="37" t="s">
        <v>11283</v>
      </c>
      <c r="G39" s="37">
        <v>500</v>
      </c>
      <c r="J39" t="b">
        <v>1</v>
      </c>
    </row>
    <row r="40" spans="1:10">
      <c r="A40" s="37" t="s">
        <v>11284</v>
      </c>
      <c r="B40" s="37">
        <v>-23.591823999999999</v>
      </c>
      <c r="C40" s="37">
        <v>-52.074981200000003</v>
      </c>
      <c r="D40" s="37" t="s">
        <v>9366</v>
      </c>
      <c r="E40" s="37" t="s">
        <v>6204</v>
      </c>
      <c r="F40" s="37" t="s">
        <v>11285</v>
      </c>
      <c r="G40" s="37">
        <v>1250</v>
      </c>
      <c r="J40" t="b">
        <v>1</v>
      </c>
    </row>
    <row r="41" spans="1:10">
      <c r="A41" s="37" t="s">
        <v>11286</v>
      </c>
      <c r="B41" s="37">
        <v>-23.531099999999999</v>
      </c>
      <c r="C41" s="37">
        <v>-53.021999999999998</v>
      </c>
      <c r="D41" s="37" t="s">
        <v>9366</v>
      </c>
      <c r="E41" s="37" t="s">
        <v>6204</v>
      </c>
      <c r="F41" s="37" t="s">
        <v>11287</v>
      </c>
      <c r="G41" s="37">
        <v>1500</v>
      </c>
      <c r="J41" t="b">
        <v>1</v>
      </c>
    </row>
    <row r="42" spans="1:10">
      <c r="A42" s="37" t="s">
        <v>11288</v>
      </c>
      <c r="B42" s="37">
        <v>-23.356100000000001</v>
      </c>
      <c r="C42" s="37">
        <v>-51.163567</v>
      </c>
      <c r="D42" s="37" t="s">
        <v>9366</v>
      </c>
      <c r="E42" s="37" t="s">
        <v>6204</v>
      </c>
      <c r="F42" s="37" t="s">
        <v>11289</v>
      </c>
      <c r="G42" s="37">
        <v>500</v>
      </c>
      <c r="J42" t="b">
        <v>1</v>
      </c>
    </row>
    <row r="43" spans="1:10">
      <c r="A43" s="37" t="s">
        <v>11290</v>
      </c>
      <c r="B43" s="37">
        <v>-23.334800000000001</v>
      </c>
      <c r="C43" s="37">
        <v>-51.2014</v>
      </c>
      <c r="D43" s="37" t="s">
        <v>9366</v>
      </c>
      <c r="E43" s="37" t="s">
        <v>6204</v>
      </c>
      <c r="F43" s="37" t="s">
        <v>11291</v>
      </c>
      <c r="G43" s="37">
        <v>800</v>
      </c>
      <c r="J43" t="b">
        <v>1</v>
      </c>
    </row>
    <row r="44" spans="1:10">
      <c r="A44" s="37" t="s">
        <v>11292</v>
      </c>
      <c r="B44" s="37">
        <v>-23.194700000000001</v>
      </c>
      <c r="C44" s="37">
        <v>-51.183484</v>
      </c>
      <c r="D44" s="37" t="s">
        <v>9366</v>
      </c>
      <c r="E44" s="37" t="s">
        <v>6204</v>
      </c>
      <c r="F44" s="37" t="s">
        <v>11293</v>
      </c>
      <c r="G44" s="37">
        <v>1000</v>
      </c>
      <c r="J44" t="b">
        <v>1</v>
      </c>
    </row>
    <row r="45" spans="1:10">
      <c r="A45" s="37" t="s">
        <v>11294</v>
      </c>
      <c r="B45" s="37">
        <v>-22.85</v>
      </c>
      <c r="C45" s="37">
        <v>-48.433329999999998</v>
      </c>
      <c r="D45" s="37" t="s">
        <v>9366</v>
      </c>
      <c r="E45" s="37" t="s">
        <v>6277</v>
      </c>
      <c r="F45" s="37" t="s">
        <v>11295</v>
      </c>
      <c r="G45" s="37">
        <v>4000</v>
      </c>
      <c r="J45" t="b">
        <v>1</v>
      </c>
    </row>
    <row r="46" spans="1:10">
      <c r="A46" s="37" t="s">
        <v>11296</v>
      </c>
      <c r="B46" s="37">
        <v>-22.757000000000001</v>
      </c>
      <c r="C46" s="37">
        <v>-43.674700000000001</v>
      </c>
      <c r="D46" s="37" t="s">
        <v>9366</v>
      </c>
      <c r="E46" s="37" t="s">
        <v>6204</v>
      </c>
      <c r="F46" s="37" t="s">
        <v>11297</v>
      </c>
      <c r="G46" s="37">
        <v>500</v>
      </c>
      <c r="J46" t="b">
        <v>1</v>
      </c>
    </row>
    <row r="47" spans="1:10">
      <c r="A47" s="37" t="s">
        <v>11298</v>
      </c>
      <c r="B47" s="37">
        <v>-22.711300000000001</v>
      </c>
      <c r="C47" s="37">
        <v>-47.633330000000001</v>
      </c>
      <c r="D47" s="37" t="s">
        <v>9366</v>
      </c>
      <c r="E47" s="37" t="s">
        <v>6277</v>
      </c>
      <c r="F47" s="37" t="s">
        <v>11299</v>
      </c>
      <c r="G47" s="37">
        <v>2000</v>
      </c>
      <c r="J47" t="b">
        <v>1</v>
      </c>
    </row>
    <row r="48" spans="1:10">
      <c r="A48" s="37" t="s">
        <v>11300</v>
      </c>
      <c r="B48" s="37">
        <v>-22.356100000000001</v>
      </c>
      <c r="C48" s="37">
        <v>-49.521940000000001</v>
      </c>
      <c r="D48" s="37" t="s">
        <v>9366</v>
      </c>
      <c r="E48" s="37" t="s">
        <v>6204</v>
      </c>
      <c r="F48" s="37" t="s">
        <v>11301</v>
      </c>
      <c r="G48" s="37">
        <v>100</v>
      </c>
      <c r="J48" t="b">
        <v>1</v>
      </c>
    </row>
    <row r="49" spans="1:10">
      <c r="A49" s="37" t="s">
        <v>11302</v>
      </c>
      <c r="B49" s="37">
        <v>-22.276</v>
      </c>
      <c r="C49" s="37">
        <v>-54.816256000000003</v>
      </c>
      <c r="D49" s="37" t="s">
        <v>9366</v>
      </c>
      <c r="E49" s="37" t="s">
        <v>6277</v>
      </c>
      <c r="F49" s="37" t="s">
        <v>11303</v>
      </c>
      <c r="G49" s="37">
        <v>300</v>
      </c>
      <c r="J49" t="b">
        <v>1</v>
      </c>
    </row>
    <row r="50" spans="1:10">
      <c r="A50" s="37" t="s">
        <v>11304</v>
      </c>
      <c r="B50" s="37">
        <v>-22.112200000000001</v>
      </c>
      <c r="C50" s="37">
        <v>-51.448900000000002</v>
      </c>
      <c r="D50" s="37" t="s">
        <v>9366</v>
      </c>
      <c r="E50" s="37" t="s">
        <v>6204</v>
      </c>
      <c r="F50" s="37" t="s">
        <v>11305</v>
      </c>
      <c r="G50" s="37">
        <v>1000</v>
      </c>
      <c r="I50" s="37" t="s">
        <v>11306</v>
      </c>
      <c r="J50" t="b">
        <v>1</v>
      </c>
    </row>
    <row r="51" spans="1:10">
      <c r="A51" s="37" t="s">
        <v>11307</v>
      </c>
      <c r="B51" s="37">
        <v>-21.24972</v>
      </c>
      <c r="C51" s="37">
        <v>-48.286940000000001</v>
      </c>
      <c r="D51" s="37" t="s">
        <v>9366</v>
      </c>
      <c r="E51" s="37" t="s">
        <v>6277</v>
      </c>
      <c r="F51" s="37" t="s">
        <v>11308</v>
      </c>
      <c r="G51" s="37">
        <v>300</v>
      </c>
      <c r="I51" s="37" t="s">
        <v>11309</v>
      </c>
      <c r="J51" t="b">
        <v>1</v>
      </c>
    </row>
    <row r="52" spans="1:10">
      <c r="A52" s="37" t="s">
        <v>11310</v>
      </c>
      <c r="B52" s="37">
        <v>-21.222200000000001</v>
      </c>
      <c r="C52" s="37">
        <v>-44.971400000000003</v>
      </c>
      <c r="D52" s="37" t="s">
        <v>9366</v>
      </c>
      <c r="E52" s="37" t="s">
        <v>6204</v>
      </c>
      <c r="F52" s="37" t="s">
        <v>11311</v>
      </c>
      <c r="G52" s="37">
        <v>200</v>
      </c>
      <c r="J52" t="b">
        <v>1</v>
      </c>
    </row>
    <row r="53" spans="1:10">
      <c r="A53" s="37" t="s">
        <v>11312</v>
      </c>
      <c r="B53" s="37">
        <v>-20.768799999999999</v>
      </c>
      <c r="C53" s="37">
        <v>-42.869948000000001</v>
      </c>
      <c r="D53" s="37" t="s">
        <v>9366</v>
      </c>
      <c r="E53" s="37" t="s">
        <v>6204</v>
      </c>
      <c r="F53" s="37" t="s">
        <v>11313</v>
      </c>
      <c r="G53" s="37">
        <v>250</v>
      </c>
      <c r="J53" t="b">
        <v>1</v>
      </c>
    </row>
    <row r="54" spans="1:10">
      <c r="A54" s="37" t="s">
        <v>11314</v>
      </c>
      <c r="B54" s="37">
        <v>-20.396000000000001</v>
      </c>
      <c r="C54" s="37">
        <v>-51.357300000000002</v>
      </c>
      <c r="D54" s="37" t="s">
        <v>9366</v>
      </c>
      <c r="E54" s="37" t="s">
        <v>6204</v>
      </c>
      <c r="F54" s="37" t="s">
        <v>11315</v>
      </c>
      <c r="G54" s="37">
        <v>1300</v>
      </c>
      <c r="I54" s="37" t="s">
        <v>11316</v>
      </c>
      <c r="J54" t="b">
        <v>1</v>
      </c>
    </row>
    <row r="55" spans="1:10">
      <c r="A55" s="37" t="s">
        <v>11317</v>
      </c>
      <c r="B55" s="37">
        <v>-20.348099999999999</v>
      </c>
      <c r="C55" s="37">
        <v>-51.408360000000002</v>
      </c>
      <c r="D55" s="37" t="s">
        <v>9366</v>
      </c>
      <c r="E55" s="37" t="s">
        <v>6204</v>
      </c>
      <c r="F55" s="37" t="s">
        <v>11318</v>
      </c>
      <c r="G55" s="37">
        <v>4000</v>
      </c>
      <c r="I55" s="37" t="s">
        <v>11319</v>
      </c>
      <c r="J55" t="b">
        <v>1</v>
      </c>
    </row>
    <row r="56" spans="1:10">
      <c r="A56" s="37" t="s">
        <v>11320</v>
      </c>
      <c r="B56" s="37">
        <v>-19.455559999999998</v>
      </c>
      <c r="C56" s="37">
        <v>-44.172499999999999</v>
      </c>
      <c r="D56" s="37" t="s">
        <v>9366</v>
      </c>
      <c r="E56" s="37" t="s">
        <v>290</v>
      </c>
      <c r="F56" s="37" t="s">
        <v>11321</v>
      </c>
      <c r="G56" s="37">
        <v>1250</v>
      </c>
      <c r="J56" t="b">
        <v>1</v>
      </c>
    </row>
    <row r="57" spans="1:10">
      <c r="A57" s="37" t="s">
        <v>11322</v>
      </c>
      <c r="B57" s="37">
        <v>-18.773800000000001</v>
      </c>
      <c r="C57" s="37">
        <v>-52.624699999999997</v>
      </c>
      <c r="D57" s="37" t="s">
        <v>9366</v>
      </c>
      <c r="E57" s="37" t="s">
        <v>6204</v>
      </c>
      <c r="F57" s="37" t="s">
        <v>11323</v>
      </c>
      <c r="G57" s="37">
        <v>800</v>
      </c>
      <c r="J57" t="b">
        <v>1</v>
      </c>
    </row>
    <row r="58" spans="1:10">
      <c r="A58" s="37" t="s">
        <v>11324</v>
      </c>
      <c r="B58" s="37">
        <v>-17.882300000000001</v>
      </c>
      <c r="C58" s="37">
        <v>-51.7273</v>
      </c>
      <c r="D58" s="37" t="s">
        <v>9366</v>
      </c>
      <c r="E58" s="37" t="s">
        <v>6204</v>
      </c>
      <c r="F58" s="37" t="s">
        <v>11325</v>
      </c>
      <c r="G58" s="37">
        <v>200</v>
      </c>
      <c r="I58" s="37" t="s">
        <v>11326</v>
      </c>
      <c r="J58" t="b">
        <v>1</v>
      </c>
    </row>
    <row r="59" spans="1:10">
      <c r="A59" s="37" t="s">
        <v>11327</v>
      </c>
      <c r="B59" s="37">
        <v>-17.8078</v>
      </c>
      <c r="C59" s="37">
        <v>-50.899169999999998</v>
      </c>
      <c r="D59" s="37" t="s">
        <v>9366</v>
      </c>
      <c r="E59" s="37" t="s">
        <v>6204</v>
      </c>
      <c r="F59" s="37" t="s">
        <v>11328</v>
      </c>
      <c r="G59" s="37">
        <v>500</v>
      </c>
      <c r="J59" t="b">
        <v>1</v>
      </c>
    </row>
    <row r="60" spans="1:10">
      <c r="A60" s="37" t="s">
        <v>11329</v>
      </c>
      <c r="B60" s="37">
        <v>-16.5</v>
      </c>
      <c r="C60" s="37">
        <v>-49.28</v>
      </c>
      <c r="D60" s="37" t="s">
        <v>9366</v>
      </c>
      <c r="E60" s="37" t="s">
        <v>6204</v>
      </c>
      <c r="F60" s="37" t="s">
        <v>11330</v>
      </c>
      <c r="G60" s="37">
        <v>1000</v>
      </c>
      <c r="J60" t="b">
        <v>1</v>
      </c>
    </row>
    <row r="61" spans="1:10">
      <c r="A61" s="37" t="s">
        <v>11331</v>
      </c>
      <c r="B61" s="37">
        <v>-16.383299999999998</v>
      </c>
      <c r="C61" s="37">
        <v>-46.883330000000001</v>
      </c>
      <c r="D61" s="37" t="s">
        <v>9366</v>
      </c>
      <c r="E61" s="37" t="s">
        <v>6204</v>
      </c>
      <c r="F61" s="37" t="s">
        <v>11332</v>
      </c>
      <c r="G61" s="37">
        <v>2000</v>
      </c>
      <c r="J61" t="b">
        <v>1</v>
      </c>
    </row>
    <row r="62" spans="1:10">
      <c r="A62" s="37" t="s">
        <v>11333</v>
      </c>
      <c r="B62" s="37">
        <v>-15.932700000000001</v>
      </c>
      <c r="C62" s="37">
        <v>-48.1447</v>
      </c>
      <c r="D62" s="37" t="s">
        <v>9366</v>
      </c>
      <c r="E62" s="37" t="s">
        <v>6204</v>
      </c>
      <c r="F62" s="37" t="s">
        <v>11334</v>
      </c>
      <c r="G62" s="37">
        <v>300</v>
      </c>
      <c r="I62" s="37" t="s">
        <v>11335</v>
      </c>
      <c r="J62" t="b">
        <v>1</v>
      </c>
    </row>
    <row r="63" spans="1:10">
      <c r="A63" s="37" t="s">
        <v>11336</v>
      </c>
      <c r="B63" s="37">
        <v>-15.8028</v>
      </c>
      <c r="C63" s="37">
        <v>-43.300829999999998</v>
      </c>
      <c r="D63" s="37" t="s">
        <v>9366</v>
      </c>
      <c r="E63" s="37" t="s">
        <v>6204</v>
      </c>
      <c r="F63" s="37" t="s">
        <v>11337</v>
      </c>
      <c r="G63" s="37">
        <v>300</v>
      </c>
      <c r="J63" t="b">
        <v>1</v>
      </c>
    </row>
    <row r="64" spans="1:10">
      <c r="A64" s="37" t="s">
        <v>11338</v>
      </c>
      <c r="B64" s="37">
        <v>-15.600899999999999</v>
      </c>
      <c r="C64" s="37">
        <v>-47.714300000000001</v>
      </c>
      <c r="D64" s="37" t="s">
        <v>9366</v>
      </c>
      <c r="E64" s="37" t="s">
        <v>6204</v>
      </c>
      <c r="F64" s="37" t="s">
        <v>11339</v>
      </c>
      <c r="G64" s="37">
        <v>1000</v>
      </c>
      <c r="J64" t="b">
        <v>1</v>
      </c>
    </row>
    <row r="65" spans="1:10">
      <c r="A65" s="37" t="s">
        <v>11340</v>
      </c>
      <c r="B65" s="37">
        <v>-11.376899999999999</v>
      </c>
      <c r="C65" s="37">
        <v>-37.673900000000003</v>
      </c>
      <c r="D65" s="37" t="s">
        <v>9366</v>
      </c>
      <c r="E65" s="37" t="s">
        <v>290</v>
      </c>
      <c r="F65" s="37" t="s">
        <v>11341</v>
      </c>
      <c r="G65" s="37">
        <v>1000</v>
      </c>
      <c r="I65" s="37" t="s">
        <v>11342</v>
      </c>
      <c r="J65" t="b">
        <v>1</v>
      </c>
    </row>
    <row r="66" spans="1:10">
      <c r="A66" s="37" t="s">
        <v>11343</v>
      </c>
      <c r="B66" s="37">
        <v>-10.923299999999999</v>
      </c>
      <c r="C66" s="37">
        <v>-37.199199999999998</v>
      </c>
      <c r="D66" s="37" t="s">
        <v>9366</v>
      </c>
      <c r="E66" s="37" t="s">
        <v>6204</v>
      </c>
      <c r="F66" s="37" t="s">
        <v>11344</v>
      </c>
      <c r="G66" s="37">
        <v>200</v>
      </c>
      <c r="J66" t="b">
        <v>1</v>
      </c>
    </row>
    <row r="67" spans="1:10">
      <c r="A67" s="37" t="s">
        <v>11345</v>
      </c>
      <c r="B67" s="37">
        <v>-10.6023</v>
      </c>
      <c r="C67" s="37">
        <v>-37.636539999999997</v>
      </c>
      <c r="D67" s="37" t="s">
        <v>9366</v>
      </c>
      <c r="E67" s="37" t="s">
        <v>290</v>
      </c>
      <c r="F67" s="37" t="s">
        <v>11346</v>
      </c>
      <c r="G67" s="37">
        <v>500</v>
      </c>
      <c r="J67" t="b">
        <v>1</v>
      </c>
    </row>
    <row r="68" spans="1:10">
      <c r="A68" s="37" t="s">
        <v>11347</v>
      </c>
      <c r="B68" s="37">
        <v>-9.32</v>
      </c>
      <c r="C68" s="37">
        <v>-40.5625</v>
      </c>
      <c r="D68" s="37" t="s">
        <v>9366</v>
      </c>
      <c r="E68" s="37" t="s">
        <v>6204</v>
      </c>
      <c r="F68" s="37" t="s">
        <v>11348</v>
      </c>
      <c r="G68" s="37">
        <v>300</v>
      </c>
      <c r="J68" t="b">
        <v>1</v>
      </c>
    </row>
    <row r="69" spans="1:10">
      <c r="A69" s="37" t="s">
        <v>11349</v>
      </c>
      <c r="B69" s="37">
        <v>-7.1577000000000002</v>
      </c>
      <c r="C69" s="37">
        <v>-35.871699999999997</v>
      </c>
      <c r="D69" s="37" t="s">
        <v>9366</v>
      </c>
      <c r="E69" s="37" t="s">
        <v>6204</v>
      </c>
      <c r="F69" s="37" t="s">
        <v>11350</v>
      </c>
      <c r="G69" s="37">
        <v>500</v>
      </c>
      <c r="J69" t="b">
        <v>1</v>
      </c>
    </row>
    <row r="70" spans="1:10">
      <c r="A70" s="37" t="s">
        <v>11351</v>
      </c>
      <c r="B70" s="37">
        <v>-5.8814000000000002</v>
      </c>
      <c r="C70" s="37">
        <v>-35.362400000000001</v>
      </c>
      <c r="D70" s="37" t="s">
        <v>9366</v>
      </c>
      <c r="E70" s="37" t="s">
        <v>6204</v>
      </c>
      <c r="F70" s="37" t="s">
        <v>11352</v>
      </c>
      <c r="G70" s="37">
        <v>500</v>
      </c>
      <c r="J70" t="b">
        <v>1</v>
      </c>
    </row>
    <row r="71" spans="1:10">
      <c r="A71" s="37" t="s">
        <v>11353</v>
      </c>
      <c r="B71" s="37">
        <v>-5.0602999999999998</v>
      </c>
      <c r="C71" s="37">
        <v>-37.397199999999998</v>
      </c>
      <c r="D71" s="37" t="s">
        <v>9366</v>
      </c>
      <c r="E71" s="37" t="s">
        <v>6204</v>
      </c>
      <c r="F71" s="37" t="s">
        <v>11354</v>
      </c>
      <c r="G71" s="37">
        <v>200</v>
      </c>
      <c r="I71" s="37" t="s">
        <v>11355</v>
      </c>
      <c r="J71" t="b">
        <v>1</v>
      </c>
    </row>
    <row r="72" spans="1:10">
      <c r="A72" s="37" t="s">
        <v>11356</v>
      </c>
      <c r="B72" s="37">
        <v>-5.0599999999999996</v>
      </c>
      <c r="C72" s="37">
        <v>-37.4</v>
      </c>
      <c r="D72" s="37" t="s">
        <v>9366</v>
      </c>
      <c r="E72" s="37" t="s">
        <v>6204</v>
      </c>
      <c r="F72" s="37" t="s">
        <v>11357</v>
      </c>
      <c r="G72" s="37">
        <v>200</v>
      </c>
      <c r="I72" s="37" t="s">
        <v>11358</v>
      </c>
      <c r="J72" t="b">
        <v>1</v>
      </c>
    </row>
    <row r="73" spans="1:10">
      <c r="A73" s="37" t="s">
        <v>11359</v>
      </c>
      <c r="B73" s="37">
        <v>-5.0433000000000003</v>
      </c>
      <c r="C73" s="37">
        <v>-42.782200000000003</v>
      </c>
      <c r="D73" s="37" t="s">
        <v>9366</v>
      </c>
      <c r="E73" s="37" t="s">
        <v>6204</v>
      </c>
      <c r="F73" s="195" t="s">
        <v>11360</v>
      </c>
      <c r="G73" s="37">
        <v>200</v>
      </c>
      <c r="J73" t="b">
        <v>1</v>
      </c>
    </row>
    <row r="74" spans="1:10">
      <c r="A74" s="37" t="s">
        <v>11361</v>
      </c>
      <c r="B74" s="37">
        <v>2.8719999999999999</v>
      </c>
      <c r="C74" s="37">
        <v>-60.712000000000003</v>
      </c>
      <c r="D74" s="37" t="s">
        <v>9366</v>
      </c>
      <c r="E74" s="37" t="s">
        <v>6204</v>
      </c>
      <c r="F74" s="37" t="s">
        <v>11362</v>
      </c>
      <c r="G74" s="37">
        <v>200</v>
      </c>
      <c r="I74" s="37" t="s">
        <v>11363</v>
      </c>
      <c r="J74" t="b">
        <v>1</v>
      </c>
    </row>
    <row r="75" spans="1:10">
      <c r="A75" s="37" t="s">
        <v>11364</v>
      </c>
      <c r="B75" s="37">
        <v>11.098100000000001</v>
      </c>
      <c r="C75" s="37">
        <v>-4.3338000000000001</v>
      </c>
      <c r="D75" s="37" t="s">
        <v>9368</v>
      </c>
      <c r="E75" s="37" t="s">
        <v>6277</v>
      </c>
      <c r="F75" s="37" t="s">
        <v>11365</v>
      </c>
      <c r="G75" s="37">
        <v>500</v>
      </c>
      <c r="J75" t="b">
        <v>1</v>
      </c>
    </row>
    <row r="76" spans="1:10">
      <c r="A76" s="37" t="s">
        <v>11366</v>
      </c>
      <c r="B76" s="37">
        <v>11.16353</v>
      </c>
      <c r="C76" s="37">
        <v>-4.3052999999999999</v>
      </c>
      <c r="D76" s="37" t="s">
        <v>9368</v>
      </c>
      <c r="E76" s="37" t="s">
        <v>6277</v>
      </c>
      <c r="F76" s="37" t="s">
        <v>11367</v>
      </c>
      <c r="G76" s="37">
        <v>1000</v>
      </c>
      <c r="J76" t="b">
        <v>1</v>
      </c>
    </row>
    <row r="77" spans="1:10">
      <c r="A77" s="37" t="s">
        <v>11368</v>
      </c>
      <c r="B77" s="37">
        <v>11.164999999999999</v>
      </c>
      <c r="C77" s="37">
        <v>-4.3051700000000004</v>
      </c>
      <c r="D77" s="37" t="s">
        <v>9368</v>
      </c>
      <c r="E77" s="37" t="s">
        <v>6277</v>
      </c>
      <c r="F77" s="37" t="s">
        <v>11369</v>
      </c>
      <c r="G77" s="37">
        <v>250</v>
      </c>
      <c r="J77" t="b">
        <v>1</v>
      </c>
    </row>
    <row r="78" spans="1:10">
      <c r="A78" s="37" t="s">
        <v>11370</v>
      </c>
      <c r="B78" s="37">
        <v>11.16839</v>
      </c>
      <c r="C78" s="37">
        <v>-1.14568</v>
      </c>
      <c r="D78" s="37" t="s">
        <v>9368</v>
      </c>
      <c r="E78" s="37" t="s">
        <v>6277</v>
      </c>
      <c r="F78" s="37" t="s">
        <v>11371</v>
      </c>
      <c r="G78" s="37">
        <v>2000</v>
      </c>
      <c r="J78" t="b">
        <v>1</v>
      </c>
    </row>
    <row r="79" spans="1:10">
      <c r="A79" s="37" t="s">
        <v>11372</v>
      </c>
      <c r="B79" s="37">
        <v>11.20806</v>
      </c>
      <c r="C79" s="37">
        <v>-4.4024999999999999</v>
      </c>
      <c r="D79" s="37" t="s">
        <v>9368</v>
      </c>
      <c r="E79" s="37" t="s">
        <v>6277</v>
      </c>
      <c r="F79" s="37" t="s">
        <v>11373</v>
      </c>
      <c r="G79" s="37">
        <v>250</v>
      </c>
      <c r="J79" t="b">
        <v>1</v>
      </c>
    </row>
    <row r="80" spans="1:10">
      <c r="A80" s="37" t="s">
        <v>11374</v>
      </c>
      <c r="B80" s="37">
        <v>11.31667</v>
      </c>
      <c r="C80" s="37">
        <v>-4.3166700000000002</v>
      </c>
      <c r="D80" s="37" t="s">
        <v>9368</v>
      </c>
      <c r="E80" s="37" t="s">
        <v>6277</v>
      </c>
      <c r="F80" s="37" t="s">
        <v>11375</v>
      </c>
      <c r="G80" s="37">
        <v>917</v>
      </c>
      <c r="J80" t="b">
        <v>1</v>
      </c>
    </row>
    <row r="81" spans="1:10">
      <c r="A81" s="37" t="s">
        <v>11376</v>
      </c>
      <c r="B81" s="37">
        <v>11.5648</v>
      </c>
      <c r="C81" s="37">
        <v>-3.3986998000000002</v>
      </c>
      <c r="D81" s="37" t="s">
        <v>9368</v>
      </c>
      <c r="E81" s="37" t="s">
        <v>6204</v>
      </c>
      <c r="F81" s="37" t="s">
        <v>11377</v>
      </c>
      <c r="G81" s="37">
        <v>2500</v>
      </c>
      <c r="J81" t="b">
        <v>1</v>
      </c>
    </row>
    <row r="82" spans="1:10">
      <c r="A82" s="37" t="s">
        <v>11378</v>
      </c>
      <c r="B82" s="37">
        <v>11.79205</v>
      </c>
      <c r="C82" s="37">
        <v>-0.37362000000000001</v>
      </c>
      <c r="D82" s="37" t="s">
        <v>9368</v>
      </c>
      <c r="E82" s="37" t="s">
        <v>6277</v>
      </c>
      <c r="F82" s="37" t="s">
        <v>11379</v>
      </c>
      <c r="G82" s="37">
        <v>2000</v>
      </c>
      <c r="J82" t="b">
        <v>1</v>
      </c>
    </row>
    <row r="83" spans="1:10">
      <c r="A83" s="37" t="s">
        <v>11380</v>
      </c>
      <c r="B83" s="37">
        <v>12.0741</v>
      </c>
      <c r="C83" s="37">
        <v>-1.3425199999999999</v>
      </c>
      <c r="D83" s="37" t="s">
        <v>9368</v>
      </c>
      <c r="E83" s="37" t="s">
        <v>6277</v>
      </c>
      <c r="F83" s="37" t="s">
        <v>11381</v>
      </c>
      <c r="G83" s="37">
        <v>500</v>
      </c>
      <c r="J83" t="b">
        <v>1</v>
      </c>
    </row>
    <row r="84" spans="1:10">
      <c r="A84" s="37" t="s">
        <v>11382</v>
      </c>
      <c r="B84" s="37">
        <v>12.084</v>
      </c>
      <c r="C84" s="37">
        <v>-1.4810000000000001</v>
      </c>
      <c r="D84" s="37" t="s">
        <v>9368</v>
      </c>
      <c r="E84" s="37" t="s">
        <v>6277</v>
      </c>
      <c r="F84" s="37" t="s">
        <v>11383</v>
      </c>
      <c r="G84" s="37">
        <v>300</v>
      </c>
      <c r="J84" t="b">
        <v>1</v>
      </c>
    </row>
    <row r="85" spans="1:10">
      <c r="A85" s="37" t="s">
        <v>11384</v>
      </c>
      <c r="B85" s="37">
        <v>12.277799999999999</v>
      </c>
      <c r="C85" s="37">
        <v>-2.1551</v>
      </c>
      <c r="D85" s="37" t="s">
        <v>9368</v>
      </c>
      <c r="E85" s="37" t="s">
        <v>6277</v>
      </c>
      <c r="F85" s="37" t="s">
        <v>11385</v>
      </c>
      <c r="G85" s="37">
        <v>1000</v>
      </c>
      <c r="J85" t="b">
        <v>1</v>
      </c>
    </row>
    <row r="86" spans="1:10">
      <c r="A86" s="37" t="s">
        <v>11386</v>
      </c>
      <c r="B86" s="37">
        <v>12.40972</v>
      </c>
      <c r="C86" s="37">
        <v>-1.3513900000000001</v>
      </c>
      <c r="D86" s="37" t="s">
        <v>9368</v>
      </c>
      <c r="E86" s="37" t="s">
        <v>6277</v>
      </c>
      <c r="F86" s="37" t="s">
        <v>11387</v>
      </c>
      <c r="G86" s="37">
        <v>917</v>
      </c>
      <c r="J86" t="b">
        <v>1</v>
      </c>
    </row>
    <row r="87" spans="1:10">
      <c r="A87" s="37" t="s">
        <v>11388</v>
      </c>
      <c r="B87" s="37">
        <v>12.446999999999999</v>
      </c>
      <c r="C87" s="37">
        <v>-1.5629999999999999</v>
      </c>
      <c r="D87" s="37" t="s">
        <v>9368</v>
      </c>
      <c r="E87" s="37" t="s">
        <v>6277</v>
      </c>
      <c r="F87" s="37" t="s">
        <v>11389</v>
      </c>
      <c r="G87" s="37">
        <v>500</v>
      </c>
      <c r="J87" t="b">
        <v>1</v>
      </c>
    </row>
    <row r="88" spans="1:10">
      <c r="A88" s="37" t="s">
        <v>11390</v>
      </c>
      <c r="B88" s="37">
        <v>12.466670000000001</v>
      </c>
      <c r="C88" s="37">
        <v>-1.55</v>
      </c>
      <c r="D88" s="37" t="s">
        <v>9368</v>
      </c>
      <c r="E88" s="37" t="s">
        <v>6277</v>
      </c>
      <c r="F88" s="37" t="s">
        <v>11391</v>
      </c>
      <c r="G88" s="37">
        <v>917</v>
      </c>
      <c r="J88" t="b">
        <v>1</v>
      </c>
    </row>
    <row r="89" spans="1:10">
      <c r="A89" s="37" t="s">
        <v>11392</v>
      </c>
      <c r="B89" s="37">
        <v>14</v>
      </c>
      <c r="C89" s="37">
        <v>-8.3330000000000001E-2</v>
      </c>
      <c r="D89" s="37" t="s">
        <v>9368</v>
      </c>
      <c r="E89" s="37" t="s">
        <v>6277</v>
      </c>
      <c r="F89" s="37" t="s">
        <v>11393</v>
      </c>
      <c r="G89" s="37">
        <v>125</v>
      </c>
      <c r="J89" t="b">
        <v>1</v>
      </c>
    </row>
    <row r="90" spans="1:10">
      <c r="A90" s="37" t="s">
        <v>11394</v>
      </c>
      <c r="B90" s="37">
        <v>-3.367</v>
      </c>
      <c r="C90" s="37">
        <v>29.85</v>
      </c>
      <c r="D90" s="37" t="s">
        <v>9370</v>
      </c>
      <c r="E90" s="37" t="s">
        <v>6277</v>
      </c>
      <c r="F90" s="37" t="s">
        <v>11395</v>
      </c>
      <c r="G90" s="37">
        <v>2000</v>
      </c>
      <c r="J90" t="b">
        <v>1</v>
      </c>
    </row>
    <row r="91" spans="1:10">
      <c r="A91" s="37" t="s">
        <v>11396</v>
      </c>
      <c r="B91" s="37">
        <v>-3.2399</v>
      </c>
      <c r="C91" s="37">
        <v>29.331299999999999</v>
      </c>
      <c r="D91" s="37" t="s">
        <v>9370</v>
      </c>
      <c r="E91" s="37" t="s">
        <v>6277</v>
      </c>
      <c r="F91" s="37" t="s">
        <v>11397</v>
      </c>
      <c r="G91" s="37">
        <v>400</v>
      </c>
      <c r="J91" t="b">
        <v>1</v>
      </c>
    </row>
    <row r="92" spans="1:10">
      <c r="A92" s="37" t="s">
        <v>11398</v>
      </c>
      <c r="B92" s="37">
        <v>-2.8330000000000002</v>
      </c>
      <c r="C92" s="37">
        <v>29.07</v>
      </c>
      <c r="D92" s="37" t="s">
        <v>9370</v>
      </c>
      <c r="E92" s="37" t="s">
        <v>6277</v>
      </c>
      <c r="F92" s="37" t="s">
        <v>11399</v>
      </c>
      <c r="G92" s="37">
        <v>300</v>
      </c>
      <c r="J92" t="b">
        <v>1</v>
      </c>
    </row>
    <row r="93" spans="1:10">
      <c r="A93" s="37" t="s">
        <v>11400</v>
      </c>
      <c r="B93" s="37">
        <v>15.05306</v>
      </c>
      <c r="C93" s="37">
        <v>-23.603059999999999</v>
      </c>
      <c r="D93" s="37" t="s">
        <v>9372</v>
      </c>
      <c r="E93" s="37" t="s">
        <v>6277</v>
      </c>
      <c r="F93" s="37" t="s">
        <v>11401</v>
      </c>
      <c r="G93" s="37">
        <v>500</v>
      </c>
      <c r="J93" t="b">
        <v>1</v>
      </c>
    </row>
    <row r="94" spans="1:10">
      <c r="A94" s="37" t="s">
        <v>11402</v>
      </c>
      <c r="B94" s="37">
        <v>3.4660000000000002</v>
      </c>
      <c r="C94" s="37">
        <v>11.487</v>
      </c>
      <c r="D94" s="37" t="s">
        <v>9374</v>
      </c>
      <c r="E94" s="37" t="s">
        <v>6277</v>
      </c>
      <c r="F94" s="37" t="s">
        <v>11403</v>
      </c>
      <c r="G94" s="37">
        <v>1000</v>
      </c>
      <c r="J94" t="b">
        <v>1</v>
      </c>
    </row>
    <row r="95" spans="1:10">
      <c r="A95" s="37" t="s">
        <v>11404</v>
      </c>
      <c r="B95" s="37">
        <v>3.8651599999999999</v>
      </c>
      <c r="C95" s="37">
        <v>11.46048</v>
      </c>
      <c r="D95" s="37" t="s">
        <v>9374</v>
      </c>
      <c r="E95" s="37" t="s">
        <v>6277</v>
      </c>
      <c r="F95" s="37" t="s">
        <v>11405</v>
      </c>
      <c r="G95" s="37">
        <v>100</v>
      </c>
      <c r="J95" t="b">
        <v>1</v>
      </c>
    </row>
    <row r="96" spans="1:10">
      <c r="A96" s="37" t="s">
        <v>11406</v>
      </c>
      <c r="B96" s="37">
        <v>3.8652000000000002</v>
      </c>
      <c r="C96" s="37">
        <v>11.46055</v>
      </c>
      <c r="D96" s="37" t="s">
        <v>9374</v>
      </c>
      <c r="E96" s="37" t="s">
        <v>6277</v>
      </c>
      <c r="F96" s="37" t="s">
        <v>11407</v>
      </c>
      <c r="G96" s="37">
        <v>200</v>
      </c>
      <c r="J96" t="b">
        <v>1</v>
      </c>
    </row>
    <row r="97" spans="1:10">
      <c r="A97" s="37" t="s">
        <v>11408</v>
      </c>
      <c r="B97" s="37">
        <v>5.4448299999999996</v>
      </c>
      <c r="C97" s="37">
        <v>10.06766</v>
      </c>
      <c r="D97" s="37" t="s">
        <v>9374</v>
      </c>
      <c r="E97" s="37" t="s">
        <v>6277</v>
      </c>
      <c r="F97" s="37" t="s">
        <v>11409</v>
      </c>
      <c r="G97" s="37">
        <v>300</v>
      </c>
      <c r="J97" t="b">
        <v>1</v>
      </c>
    </row>
    <row r="98" spans="1:10">
      <c r="A98" s="37" t="s">
        <v>11410</v>
      </c>
      <c r="B98" s="37">
        <v>5.4470000000000001</v>
      </c>
      <c r="C98" s="37">
        <v>10.064</v>
      </c>
      <c r="D98" s="37" t="s">
        <v>9374</v>
      </c>
      <c r="E98" s="37" t="s">
        <v>6277</v>
      </c>
      <c r="F98" s="37" t="s">
        <v>11411</v>
      </c>
      <c r="G98" s="37">
        <v>4000</v>
      </c>
      <c r="J98" t="b">
        <v>1</v>
      </c>
    </row>
    <row r="99" spans="1:10">
      <c r="A99" s="37" t="s">
        <v>11412</v>
      </c>
      <c r="B99" s="37">
        <v>5.4470000000000001</v>
      </c>
      <c r="C99" s="37">
        <v>10.064</v>
      </c>
      <c r="D99" s="37" t="s">
        <v>9374</v>
      </c>
      <c r="E99" s="37" t="s">
        <v>6277</v>
      </c>
      <c r="F99" s="37" t="s">
        <v>11413</v>
      </c>
      <c r="G99" s="37">
        <v>4000</v>
      </c>
      <c r="J99" t="b">
        <v>1</v>
      </c>
    </row>
    <row r="100" spans="1:10">
      <c r="A100" s="37" t="s">
        <v>11414</v>
      </c>
      <c r="B100" s="37">
        <v>5.984</v>
      </c>
      <c r="C100" s="37">
        <v>10.183</v>
      </c>
      <c r="D100" s="37" t="s">
        <v>9374</v>
      </c>
      <c r="E100" s="37" t="s">
        <v>6277</v>
      </c>
      <c r="F100" s="37" t="s">
        <v>11415</v>
      </c>
      <c r="G100" s="37">
        <v>10000</v>
      </c>
      <c r="J100" t="b">
        <v>1</v>
      </c>
    </row>
    <row r="101" spans="1:10">
      <c r="A101" s="37" t="s">
        <v>11416</v>
      </c>
      <c r="B101" s="37">
        <v>6</v>
      </c>
      <c r="C101" s="37">
        <v>10.1</v>
      </c>
      <c r="D101" s="37" t="s">
        <v>9374</v>
      </c>
      <c r="E101" s="37" t="s">
        <v>6277</v>
      </c>
      <c r="F101" s="37" t="s">
        <v>11417</v>
      </c>
      <c r="G101" s="37">
        <v>5000</v>
      </c>
      <c r="J101" t="b">
        <v>1</v>
      </c>
    </row>
    <row r="102" spans="1:10">
      <c r="A102" s="37" t="s">
        <v>11418</v>
      </c>
      <c r="B102" s="37">
        <v>6.0170000000000003</v>
      </c>
      <c r="C102" s="37">
        <v>10.27</v>
      </c>
      <c r="D102" s="37" t="s">
        <v>9374</v>
      </c>
      <c r="E102" s="37" t="s">
        <v>6277</v>
      </c>
      <c r="F102" s="37" t="s">
        <v>11419</v>
      </c>
      <c r="G102" s="37">
        <v>500</v>
      </c>
      <c r="J102" t="b">
        <v>1</v>
      </c>
    </row>
    <row r="103" spans="1:10">
      <c r="A103" s="37" t="s">
        <v>11420</v>
      </c>
      <c r="B103" s="37">
        <v>6.0666700000000002</v>
      </c>
      <c r="C103" s="37">
        <v>10.43333</v>
      </c>
      <c r="D103" s="37" t="s">
        <v>9374</v>
      </c>
      <c r="E103" s="37" t="s">
        <v>6277</v>
      </c>
      <c r="F103" s="37" t="s">
        <v>11421</v>
      </c>
      <c r="G103" s="37">
        <v>917</v>
      </c>
      <c r="J103" t="b">
        <v>1</v>
      </c>
    </row>
    <row r="104" spans="1:10">
      <c r="A104" s="37" t="s">
        <v>11422</v>
      </c>
      <c r="B104" s="37">
        <v>9.3000000000000007</v>
      </c>
      <c r="C104" s="37">
        <v>13.39339</v>
      </c>
      <c r="D104" s="37" t="s">
        <v>9374</v>
      </c>
      <c r="E104" s="37" t="s">
        <v>6277</v>
      </c>
      <c r="F104" s="37" t="s">
        <v>11423</v>
      </c>
      <c r="G104" s="37">
        <v>3000</v>
      </c>
      <c r="J104" t="b">
        <v>1</v>
      </c>
    </row>
    <row r="105" spans="1:10">
      <c r="A105" s="37" t="s">
        <v>11424</v>
      </c>
      <c r="B105" s="37">
        <v>9.3833300000000008</v>
      </c>
      <c r="C105" s="37">
        <v>13.533329999999999</v>
      </c>
      <c r="D105" s="37" t="s">
        <v>9374</v>
      </c>
      <c r="E105" s="37" t="s">
        <v>6277</v>
      </c>
      <c r="F105" s="37" t="s">
        <v>11425</v>
      </c>
      <c r="G105" s="37">
        <v>500</v>
      </c>
      <c r="J105" t="b">
        <v>1</v>
      </c>
    </row>
    <row r="106" spans="1:10">
      <c r="A106" s="37" t="s">
        <v>11426</v>
      </c>
      <c r="B106" s="37">
        <v>10.101100000000001</v>
      </c>
      <c r="C106" s="37">
        <v>14.452</v>
      </c>
      <c r="D106" s="37" t="s">
        <v>9374</v>
      </c>
      <c r="E106" s="37" t="s">
        <v>11427</v>
      </c>
      <c r="F106" s="37" t="s">
        <v>11428</v>
      </c>
      <c r="G106" s="37">
        <v>700</v>
      </c>
      <c r="J106" t="b">
        <v>1</v>
      </c>
    </row>
    <row r="107" spans="1:10">
      <c r="A107" s="37" t="s">
        <v>11429</v>
      </c>
      <c r="B107" s="37">
        <v>10.34</v>
      </c>
      <c r="C107" s="37">
        <v>15.23</v>
      </c>
      <c r="D107" s="37" t="s">
        <v>9374</v>
      </c>
      <c r="E107" s="37" t="s">
        <v>6277</v>
      </c>
      <c r="F107" s="37" t="s">
        <v>11430</v>
      </c>
      <c r="G107" s="37">
        <v>1000</v>
      </c>
      <c r="J107" t="b">
        <v>1</v>
      </c>
    </row>
    <row r="108" spans="1:10">
      <c r="A108" s="37" t="s">
        <v>11431</v>
      </c>
      <c r="B108" s="37">
        <v>7.4217000000000004</v>
      </c>
      <c r="C108" s="37">
        <v>13.540699999999999</v>
      </c>
      <c r="D108" s="37" t="s">
        <v>9374</v>
      </c>
      <c r="E108" s="37" t="s">
        <v>6204</v>
      </c>
      <c r="F108" s="37" t="s">
        <v>11432</v>
      </c>
      <c r="G108" s="37">
        <v>700</v>
      </c>
      <c r="J108" t="b">
        <v>1</v>
      </c>
    </row>
    <row r="109" spans="1:10">
      <c r="A109" s="37" t="s">
        <v>11433</v>
      </c>
      <c r="B109" s="37">
        <v>12.122999999999999</v>
      </c>
      <c r="C109" s="37">
        <v>14.999756</v>
      </c>
      <c r="D109" s="37" t="s">
        <v>9378</v>
      </c>
      <c r="E109" s="37" t="s">
        <v>6204</v>
      </c>
      <c r="F109" s="37" t="s">
        <v>11434</v>
      </c>
      <c r="G109" s="37">
        <v>500</v>
      </c>
      <c r="J109" t="b">
        <v>1</v>
      </c>
    </row>
    <row r="110" spans="1:10">
      <c r="A110" s="37" t="s">
        <v>11435</v>
      </c>
      <c r="B110" s="37">
        <v>1.6194</v>
      </c>
      <c r="C110" s="37">
        <v>75.602999999999994</v>
      </c>
      <c r="D110" s="37" t="s">
        <v>9382</v>
      </c>
      <c r="E110" s="37" t="s">
        <v>6204</v>
      </c>
      <c r="F110" s="37" t="s">
        <v>11436</v>
      </c>
      <c r="G110" s="37">
        <v>895</v>
      </c>
      <c r="J110" t="b">
        <v>1</v>
      </c>
    </row>
    <row r="111" spans="1:10">
      <c r="A111" s="37" t="s">
        <v>11437</v>
      </c>
      <c r="B111" s="37">
        <v>9.8874999999999993</v>
      </c>
      <c r="C111" s="37">
        <v>-83.660200000000003</v>
      </c>
      <c r="D111" s="37" t="s">
        <v>9388</v>
      </c>
      <c r="E111" s="37" t="s">
        <v>6204</v>
      </c>
      <c r="F111" s="37" t="s">
        <v>11438</v>
      </c>
      <c r="G111" s="37">
        <v>1500</v>
      </c>
      <c r="J111" t="b">
        <v>1</v>
      </c>
    </row>
    <row r="112" spans="1:10">
      <c r="A112" s="37" t="s">
        <v>11439</v>
      </c>
      <c r="B112" s="37">
        <v>10.036</v>
      </c>
      <c r="C112" s="37">
        <v>-84.135649999999998</v>
      </c>
      <c r="D112" s="37" t="s">
        <v>9388</v>
      </c>
      <c r="E112" s="37" t="s">
        <v>6204</v>
      </c>
      <c r="F112" s="37" t="s">
        <v>11440</v>
      </c>
      <c r="G112" s="37">
        <v>200</v>
      </c>
      <c r="J112" t="b">
        <v>1</v>
      </c>
    </row>
    <row r="113" spans="1:10">
      <c r="A113" s="37" t="s">
        <v>11441</v>
      </c>
      <c r="B113" s="37">
        <v>-6.8070000000000004</v>
      </c>
      <c r="C113" s="37">
        <v>23.959</v>
      </c>
      <c r="D113" s="37" t="s">
        <v>9395</v>
      </c>
      <c r="E113" s="37" t="s">
        <v>6277</v>
      </c>
      <c r="F113" s="37" t="s">
        <v>11442</v>
      </c>
      <c r="G113" s="37">
        <v>300</v>
      </c>
      <c r="J113" t="b">
        <v>1</v>
      </c>
    </row>
    <row r="114" spans="1:10">
      <c r="A114" s="37" t="s">
        <v>11443</v>
      </c>
      <c r="B114" s="37">
        <v>-2.34</v>
      </c>
      <c r="C114" s="37">
        <v>28.78</v>
      </c>
      <c r="D114" s="37" t="s">
        <v>9395</v>
      </c>
      <c r="E114" s="37" t="s">
        <v>6204</v>
      </c>
      <c r="F114" s="37" t="s">
        <v>11444</v>
      </c>
      <c r="G114" s="37">
        <v>200</v>
      </c>
      <c r="J114" t="b">
        <v>1</v>
      </c>
    </row>
    <row r="115" spans="1:10">
      <c r="A115" s="37" t="s">
        <v>11445</v>
      </c>
      <c r="B115" s="37">
        <v>-1.1719999999999999</v>
      </c>
      <c r="C115" s="37">
        <v>-80.391999999999996</v>
      </c>
      <c r="D115" s="37" t="s">
        <v>9397</v>
      </c>
      <c r="E115" s="37" t="s">
        <v>6204</v>
      </c>
      <c r="F115" s="37" t="s">
        <v>11446</v>
      </c>
      <c r="G115" s="37">
        <v>400</v>
      </c>
      <c r="J115" t="b">
        <v>1</v>
      </c>
    </row>
    <row r="116" spans="1:10">
      <c r="A116" s="37" t="s">
        <v>11447</v>
      </c>
      <c r="B116" s="37">
        <v>22.403099999999998</v>
      </c>
      <c r="C116" s="37">
        <v>31.595279999999999</v>
      </c>
      <c r="D116" s="37" t="s">
        <v>9399</v>
      </c>
      <c r="E116" s="37" t="s">
        <v>6204</v>
      </c>
      <c r="F116" s="37" t="s">
        <v>11448</v>
      </c>
      <c r="G116" s="37">
        <v>500</v>
      </c>
      <c r="J116" t="b">
        <v>1</v>
      </c>
    </row>
    <row r="117" spans="1:10">
      <c r="A117" s="37" t="s">
        <v>11449</v>
      </c>
      <c r="B117" s="37">
        <v>25.466439999999999</v>
      </c>
      <c r="C117" s="37">
        <v>30.542439999999999</v>
      </c>
      <c r="D117" s="37" t="s">
        <v>9399</v>
      </c>
      <c r="E117" s="37" t="s">
        <v>6277</v>
      </c>
      <c r="F117" s="37" t="s">
        <v>11450</v>
      </c>
      <c r="G117" s="37">
        <v>300</v>
      </c>
      <c r="J117" t="b">
        <v>1</v>
      </c>
    </row>
    <row r="118" spans="1:10">
      <c r="A118" s="37" t="s">
        <v>11451</v>
      </c>
      <c r="B118" s="37">
        <v>27.18329</v>
      </c>
      <c r="C118" s="37">
        <v>31.171759999999999</v>
      </c>
      <c r="D118" s="37" t="s">
        <v>9399</v>
      </c>
      <c r="E118" s="37" t="s">
        <v>6277</v>
      </c>
      <c r="F118" s="37" t="s">
        <v>11452</v>
      </c>
      <c r="G118" s="37">
        <v>500</v>
      </c>
      <c r="J118" t="b">
        <v>1</v>
      </c>
    </row>
    <row r="119" spans="1:10">
      <c r="A119" s="37" t="s">
        <v>11453</v>
      </c>
      <c r="B119" s="37">
        <v>27.189139999999998</v>
      </c>
      <c r="C119" s="37">
        <v>31.168780000000002</v>
      </c>
      <c r="D119" s="37" t="s">
        <v>9399</v>
      </c>
      <c r="E119" s="37" t="s">
        <v>6277</v>
      </c>
      <c r="F119" s="37" t="s">
        <v>11454</v>
      </c>
      <c r="G119" s="37">
        <v>1500</v>
      </c>
      <c r="J119" t="b">
        <v>1</v>
      </c>
    </row>
    <row r="120" spans="1:10">
      <c r="A120" s="37" t="s">
        <v>11455</v>
      </c>
      <c r="B120" s="37">
        <v>27.206900000000001</v>
      </c>
      <c r="C120" s="194">
        <v>31.1663</v>
      </c>
      <c r="D120" s="37" t="s">
        <v>9399</v>
      </c>
      <c r="E120" s="37" t="s">
        <v>6204</v>
      </c>
      <c r="F120" s="37" t="s">
        <v>11456</v>
      </c>
      <c r="G120" s="37">
        <v>400</v>
      </c>
    </row>
    <row r="121" spans="1:10">
      <c r="A121" s="37" t="s">
        <v>11457</v>
      </c>
      <c r="B121" s="37">
        <v>28.908200000000001</v>
      </c>
      <c r="C121" s="37">
        <v>30.950310000000002</v>
      </c>
      <c r="D121" s="37" t="s">
        <v>9399</v>
      </c>
      <c r="E121" s="37" t="s">
        <v>6204</v>
      </c>
      <c r="F121" s="37" t="s">
        <v>11458</v>
      </c>
      <c r="G121" s="37">
        <v>1000</v>
      </c>
      <c r="J121" t="b">
        <v>1</v>
      </c>
    </row>
    <row r="122" spans="1:10">
      <c r="A122" s="37" t="s">
        <v>11459</v>
      </c>
      <c r="B122" s="37">
        <v>29.21</v>
      </c>
      <c r="C122" s="37">
        <v>25.4</v>
      </c>
      <c r="D122" s="37" t="s">
        <v>9399</v>
      </c>
      <c r="E122" s="37" t="s">
        <v>6277</v>
      </c>
      <c r="F122" s="37" t="s">
        <v>11460</v>
      </c>
      <c r="G122" s="37">
        <v>1000</v>
      </c>
      <c r="J122" t="b">
        <v>1</v>
      </c>
    </row>
    <row r="123" spans="1:10">
      <c r="A123" s="37" t="s">
        <v>11461</v>
      </c>
      <c r="B123" s="37">
        <v>29.31026</v>
      </c>
      <c r="C123" s="37">
        <v>30.84327</v>
      </c>
      <c r="D123" s="37" t="s">
        <v>9399</v>
      </c>
      <c r="E123" s="37" t="s">
        <v>6277</v>
      </c>
      <c r="F123" s="37" t="s">
        <v>11462</v>
      </c>
      <c r="G123" s="37">
        <v>10000</v>
      </c>
      <c r="J123" t="b">
        <v>1</v>
      </c>
    </row>
    <row r="124" spans="1:10">
      <c r="A124" s="37" t="s">
        <v>11463</v>
      </c>
      <c r="B124" s="37">
        <v>26.185400000000001</v>
      </c>
      <c r="C124" s="37">
        <v>32.748699999999999</v>
      </c>
      <c r="D124" s="37" t="s">
        <v>9399</v>
      </c>
      <c r="E124" s="37" t="s">
        <v>6204</v>
      </c>
      <c r="F124" s="37" t="s">
        <v>11464</v>
      </c>
      <c r="G124" s="37">
        <v>300</v>
      </c>
    </row>
    <row r="125" spans="1:10">
      <c r="A125" s="37" t="s">
        <v>11465</v>
      </c>
      <c r="B125" s="37">
        <v>29.317547999999999</v>
      </c>
      <c r="C125" s="37">
        <v>30.821925</v>
      </c>
      <c r="D125" s="37" t="s">
        <v>9399</v>
      </c>
      <c r="E125" s="37" t="s">
        <v>6204</v>
      </c>
      <c r="F125" s="37" t="s">
        <v>11466</v>
      </c>
      <c r="G125" s="37">
        <v>4000</v>
      </c>
      <c r="J125" t="b">
        <v>1</v>
      </c>
    </row>
    <row r="126" spans="1:10">
      <c r="A126" s="37" t="s">
        <v>11467</v>
      </c>
      <c r="B126" s="37">
        <v>29.595199999999998</v>
      </c>
      <c r="C126" s="37">
        <v>32.733709140000002</v>
      </c>
      <c r="D126" s="37" t="s">
        <v>9399</v>
      </c>
      <c r="E126" s="37" t="s">
        <v>6204</v>
      </c>
      <c r="F126" s="37" t="s">
        <v>11468</v>
      </c>
      <c r="G126" s="37">
        <v>1500</v>
      </c>
      <c r="J126" t="b">
        <v>1</v>
      </c>
    </row>
    <row r="127" spans="1:10">
      <c r="A127" s="37" t="s">
        <v>11469</v>
      </c>
      <c r="B127" s="37">
        <v>29.925000000000001</v>
      </c>
      <c r="C127" s="37">
        <v>32.473999999999997</v>
      </c>
      <c r="D127" s="37" t="s">
        <v>9399</v>
      </c>
      <c r="E127" s="37" t="s">
        <v>6277</v>
      </c>
      <c r="F127" s="37" t="s">
        <v>11470</v>
      </c>
      <c r="G127" s="37">
        <v>100</v>
      </c>
      <c r="J127" t="b">
        <v>1</v>
      </c>
    </row>
    <row r="128" spans="1:10">
      <c r="A128" s="37" t="s">
        <v>11471</v>
      </c>
      <c r="B128" s="37">
        <v>30.017939999999999</v>
      </c>
      <c r="C128" s="37">
        <v>31.206399999999999</v>
      </c>
      <c r="D128" s="37" t="s">
        <v>9399</v>
      </c>
      <c r="E128" s="37" t="s">
        <v>6277</v>
      </c>
      <c r="F128" s="37" t="s">
        <v>11472</v>
      </c>
      <c r="G128" s="37">
        <v>300</v>
      </c>
      <c r="J128" t="b">
        <v>1</v>
      </c>
    </row>
    <row r="129" spans="1:10">
      <c r="A129" s="37" t="s">
        <v>11473</v>
      </c>
      <c r="B129" s="37">
        <v>30.01821</v>
      </c>
      <c r="C129" s="37">
        <v>31.20797</v>
      </c>
      <c r="D129" s="37" t="s">
        <v>9399</v>
      </c>
      <c r="E129" s="37" t="s">
        <v>6277</v>
      </c>
      <c r="F129" s="37" t="s">
        <v>11474</v>
      </c>
      <c r="G129" s="37">
        <v>1000</v>
      </c>
      <c r="J129" t="b">
        <v>1</v>
      </c>
    </row>
    <row r="130" spans="1:10">
      <c r="A130" s="37" t="s">
        <v>11475</v>
      </c>
      <c r="B130" s="37">
        <v>30.023499999999999</v>
      </c>
      <c r="C130" s="37">
        <v>31.206199999999999</v>
      </c>
      <c r="D130" s="37" t="s">
        <v>9399</v>
      </c>
      <c r="E130" s="37" t="s">
        <v>6204</v>
      </c>
      <c r="F130" s="37" t="s">
        <v>11476</v>
      </c>
      <c r="G130" s="37">
        <v>400</v>
      </c>
      <c r="J130" t="b">
        <v>1</v>
      </c>
    </row>
    <row r="131" spans="1:10">
      <c r="A131" s="37" t="s">
        <v>11477</v>
      </c>
      <c r="B131" s="37">
        <v>30.045000000000002</v>
      </c>
      <c r="C131" s="37">
        <v>31.204799999999999</v>
      </c>
      <c r="D131" s="37" t="s">
        <v>9399</v>
      </c>
      <c r="E131" s="37" t="s">
        <v>6204</v>
      </c>
      <c r="F131" s="37" t="s">
        <v>11478</v>
      </c>
      <c r="G131" s="37">
        <v>500</v>
      </c>
      <c r="J131" t="b">
        <v>1</v>
      </c>
    </row>
    <row r="132" spans="1:10">
      <c r="A132" s="37" t="s">
        <v>11479</v>
      </c>
      <c r="B132" s="37">
        <v>30.043399999999998</v>
      </c>
      <c r="C132" s="37">
        <v>31.20739</v>
      </c>
      <c r="D132" s="37" t="s">
        <v>9399</v>
      </c>
      <c r="E132" s="37" t="s">
        <v>6204</v>
      </c>
      <c r="F132" s="37" t="s">
        <v>11480</v>
      </c>
      <c r="G132" s="37">
        <v>100</v>
      </c>
    </row>
    <row r="133" spans="1:10">
      <c r="A133" s="37" t="s">
        <v>11481</v>
      </c>
      <c r="B133" s="37">
        <v>30.053999999999998</v>
      </c>
      <c r="C133" s="37">
        <v>31.318999999999999</v>
      </c>
      <c r="D133" s="37" t="s">
        <v>9399</v>
      </c>
      <c r="E133" s="37" t="s">
        <v>6277</v>
      </c>
      <c r="F133" s="37" t="s">
        <v>11482</v>
      </c>
      <c r="G133" s="37">
        <v>100</v>
      </c>
      <c r="J133" t="b">
        <v>1</v>
      </c>
    </row>
    <row r="134" spans="1:10">
      <c r="A134" s="37" t="s">
        <v>11483</v>
      </c>
      <c r="B134" s="37">
        <v>30.113</v>
      </c>
      <c r="C134" s="37">
        <v>31.242999999999999</v>
      </c>
      <c r="D134" s="37" t="s">
        <v>9399</v>
      </c>
      <c r="E134" s="37" t="s">
        <v>6204</v>
      </c>
      <c r="F134" s="37" t="s">
        <v>11484</v>
      </c>
      <c r="G134" s="37">
        <v>100</v>
      </c>
      <c r="J134" t="b">
        <v>1</v>
      </c>
    </row>
    <row r="135" spans="1:10">
      <c r="A135" s="37" t="s">
        <v>11485</v>
      </c>
      <c r="B135" s="37">
        <v>30.138999999999999</v>
      </c>
      <c r="C135" s="37">
        <v>31.265999999999998</v>
      </c>
      <c r="D135" s="37" t="s">
        <v>9399</v>
      </c>
      <c r="E135" s="37" t="s">
        <v>6204</v>
      </c>
      <c r="F135" s="37" t="s">
        <v>11486</v>
      </c>
      <c r="G135" s="37">
        <v>250</v>
      </c>
      <c r="J135" t="b">
        <v>1</v>
      </c>
    </row>
    <row r="136" spans="1:10">
      <c r="A136" s="37" t="s">
        <v>11487</v>
      </c>
      <c r="B136" s="37">
        <v>31.065200000000001</v>
      </c>
      <c r="C136" s="37">
        <v>30.965299999999999</v>
      </c>
      <c r="D136" s="37" t="s">
        <v>9399</v>
      </c>
      <c r="E136" s="37" t="s">
        <v>6277</v>
      </c>
      <c r="F136" s="37" t="s">
        <v>11488</v>
      </c>
      <c r="G136" s="37">
        <v>1500</v>
      </c>
    </row>
    <row r="137" spans="1:10">
      <c r="A137" s="37" t="s">
        <v>11489</v>
      </c>
      <c r="B137" s="37">
        <v>30.18</v>
      </c>
      <c r="C137" s="37">
        <v>30.57</v>
      </c>
      <c r="D137" s="37" t="s">
        <v>9399</v>
      </c>
      <c r="E137" s="37" t="s">
        <v>6204</v>
      </c>
      <c r="F137" s="37" t="s">
        <v>11490</v>
      </c>
      <c r="G137" s="37">
        <v>200</v>
      </c>
      <c r="J137" t="b">
        <v>1</v>
      </c>
    </row>
    <row r="138" spans="1:10">
      <c r="A138" s="37" t="s">
        <v>11491</v>
      </c>
      <c r="B138" s="37">
        <v>30.24</v>
      </c>
      <c r="C138" s="37">
        <v>31.35</v>
      </c>
      <c r="D138" s="37" t="s">
        <v>9399</v>
      </c>
      <c r="E138" s="37" t="s">
        <v>6277</v>
      </c>
      <c r="F138" s="37" t="s">
        <v>11492</v>
      </c>
      <c r="G138" s="37">
        <v>550</v>
      </c>
      <c r="J138" t="b">
        <v>1</v>
      </c>
    </row>
    <row r="139" spans="1:10">
      <c r="A139" s="37" t="s">
        <v>11493</v>
      </c>
      <c r="B139" s="37">
        <v>30.316700000000001</v>
      </c>
      <c r="C139" s="37">
        <v>31.266670000000001</v>
      </c>
      <c r="D139" s="37" t="s">
        <v>9399</v>
      </c>
      <c r="E139" s="37" t="s">
        <v>6204</v>
      </c>
      <c r="F139" s="37" t="s">
        <v>11494</v>
      </c>
      <c r="G139" s="37">
        <v>1800</v>
      </c>
      <c r="J139" t="b">
        <v>1</v>
      </c>
    </row>
    <row r="140" spans="1:10">
      <c r="A140" s="37" t="s">
        <v>11495</v>
      </c>
      <c r="B140" s="37">
        <v>30.353000000000002</v>
      </c>
      <c r="C140" s="37">
        <v>31.224</v>
      </c>
      <c r="D140" s="37" t="s">
        <v>9399</v>
      </c>
      <c r="E140" s="37" t="s">
        <v>6277</v>
      </c>
      <c r="F140" s="37" t="s">
        <v>11496</v>
      </c>
      <c r="G140" s="37">
        <v>250</v>
      </c>
      <c r="J140" t="b">
        <v>1</v>
      </c>
    </row>
    <row r="141" spans="1:10">
      <c r="A141" s="37" t="s">
        <v>11497</v>
      </c>
      <c r="B141" s="37">
        <v>30.411999999999999</v>
      </c>
      <c r="C141" s="37">
        <v>30.536999999999999</v>
      </c>
      <c r="D141" s="37" t="s">
        <v>9399</v>
      </c>
      <c r="E141" s="37" t="s">
        <v>6277</v>
      </c>
      <c r="F141" s="37" t="s">
        <v>11498</v>
      </c>
      <c r="G141" s="37">
        <v>1000</v>
      </c>
      <c r="J141" t="b">
        <v>1</v>
      </c>
    </row>
    <row r="142" spans="1:10">
      <c r="A142" s="37" t="s">
        <v>11499</v>
      </c>
      <c r="B142" s="37">
        <v>30.429099999999998</v>
      </c>
      <c r="C142" s="37">
        <v>30.966194999999999</v>
      </c>
      <c r="D142" s="37" t="s">
        <v>9399</v>
      </c>
      <c r="E142" s="37" t="s">
        <v>6204</v>
      </c>
      <c r="F142" s="37" t="s">
        <v>11500</v>
      </c>
      <c r="G142" s="37">
        <v>300</v>
      </c>
      <c r="J142" t="b">
        <v>1</v>
      </c>
    </row>
    <row r="143" spans="1:10">
      <c r="A143" s="37" t="s">
        <v>11501</v>
      </c>
      <c r="B143" s="37">
        <v>27.7254</v>
      </c>
      <c r="C143" s="37">
        <v>30.834859999999999</v>
      </c>
      <c r="D143" s="37" t="s">
        <v>9399</v>
      </c>
      <c r="E143" s="37" t="s">
        <v>6204</v>
      </c>
      <c r="F143" s="37" t="s">
        <v>11502</v>
      </c>
      <c r="G143" s="37">
        <v>500</v>
      </c>
    </row>
    <row r="144" spans="1:10">
      <c r="A144" s="37" t="s">
        <v>11503</v>
      </c>
      <c r="B144" s="37">
        <v>30.500499999999999</v>
      </c>
      <c r="C144" s="37">
        <v>30.316099999999999</v>
      </c>
      <c r="D144" s="37" t="s">
        <v>9399</v>
      </c>
      <c r="E144" s="37" t="s">
        <v>6277</v>
      </c>
      <c r="F144" s="37" t="s">
        <v>11504</v>
      </c>
      <c r="G144" s="37">
        <v>500</v>
      </c>
      <c r="I144" t="s">
        <v>11505</v>
      </c>
      <c r="J144" t="b">
        <v>1</v>
      </c>
    </row>
    <row r="145" spans="1:10" ht="23.45" customHeight="1">
      <c r="A145" s="37" t="s">
        <v>11506</v>
      </c>
      <c r="B145" s="37">
        <v>30.533000000000001</v>
      </c>
      <c r="C145" s="37">
        <v>31.05</v>
      </c>
      <c r="D145" s="37" t="s">
        <v>9399</v>
      </c>
      <c r="E145" s="37" t="s">
        <v>6277</v>
      </c>
      <c r="F145" s="37" t="s">
        <v>11507</v>
      </c>
      <c r="G145" s="37">
        <v>5000</v>
      </c>
      <c r="J145" t="b">
        <v>1</v>
      </c>
    </row>
    <row r="146" spans="1:10">
      <c r="A146" s="37" t="s">
        <v>11508</v>
      </c>
      <c r="B146" s="37">
        <v>30.5441</v>
      </c>
      <c r="C146" s="37">
        <v>31.747800000000002</v>
      </c>
      <c r="D146" s="37" t="s">
        <v>9399</v>
      </c>
      <c r="E146" s="37" t="s">
        <v>6277</v>
      </c>
      <c r="F146" s="37" t="s">
        <v>11509</v>
      </c>
      <c r="G146" s="37">
        <v>500</v>
      </c>
      <c r="J146" t="b">
        <v>1</v>
      </c>
    </row>
    <row r="147" spans="1:10">
      <c r="A147" s="37" t="s">
        <v>11510</v>
      </c>
      <c r="B147" s="37">
        <v>30.557600000000001</v>
      </c>
      <c r="C147" s="37">
        <v>31.013400000000001</v>
      </c>
      <c r="D147" s="37" t="s">
        <v>9399</v>
      </c>
      <c r="E147" s="37" t="s">
        <v>6277</v>
      </c>
      <c r="F147" s="37" t="s">
        <v>11511</v>
      </c>
      <c r="G147" s="37">
        <v>100</v>
      </c>
      <c r="J147" t="b">
        <v>1</v>
      </c>
    </row>
    <row r="148" spans="1:10">
      <c r="A148" s="37" t="s">
        <v>11512</v>
      </c>
      <c r="B148" s="37">
        <v>30.566700000000001</v>
      </c>
      <c r="C148" s="37">
        <v>31.566700000000001</v>
      </c>
      <c r="D148" s="37" t="s">
        <v>9399</v>
      </c>
      <c r="E148" s="37" t="s">
        <v>6204</v>
      </c>
      <c r="F148" s="37" t="s">
        <v>11513</v>
      </c>
      <c r="G148" s="37">
        <v>800</v>
      </c>
      <c r="J148" t="b">
        <v>1</v>
      </c>
    </row>
    <row r="149" spans="1:10">
      <c r="A149" s="37" t="s">
        <v>11514</v>
      </c>
      <c r="B149" s="37">
        <v>30.587</v>
      </c>
      <c r="C149" s="37">
        <v>31.481999999999999</v>
      </c>
      <c r="D149" s="37" t="s">
        <v>9399</v>
      </c>
      <c r="E149" s="37" t="s">
        <v>6277</v>
      </c>
      <c r="F149" s="37" t="s">
        <v>11515</v>
      </c>
      <c r="G149" s="37">
        <v>1000</v>
      </c>
      <c r="J149" t="b">
        <v>1</v>
      </c>
    </row>
    <row r="150" spans="1:10">
      <c r="A150" s="37" t="s">
        <v>11516</v>
      </c>
      <c r="B150" s="37">
        <v>30.6006</v>
      </c>
      <c r="C150" s="37">
        <v>31.373899999999999</v>
      </c>
      <c r="D150" s="37" t="s">
        <v>9399</v>
      </c>
      <c r="E150" s="37" t="s">
        <v>6204</v>
      </c>
      <c r="F150" s="44" t="s">
        <v>11517</v>
      </c>
      <c r="G150" s="37">
        <v>270</v>
      </c>
      <c r="H150" s="44"/>
      <c r="I150" s="37" t="s">
        <v>11518</v>
      </c>
      <c r="J150" t="b">
        <v>1</v>
      </c>
    </row>
    <row r="151" spans="1:10">
      <c r="A151" s="37" t="s">
        <v>11519</v>
      </c>
      <c r="B151" s="37">
        <v>30.61655</v>
      </c>
      <c r="C151" s="37">
        <v>32.241199999999999</v>
      </c>
      <c r="D151" s="37" t="s">
        <v>9399</v>
      </c>
      <c r="E151" s="37" t="s">
        <v>6277</v>
      </c>
      <c r="F151" s="37" t="s">
        <v>11520</v>
      </c>
      <c r="G151" s="37">
        <v>300</v>
      </c>
      <c r="J151" t="b">
        <v>1</v>
      </c>
    </row>
    <row r="152" spans="1:10">
      <c r="A152" s="37" t="s">
        <v>11521</v>
      </c>
      <c r="B152" s="37">
        <v>30.619</v>
      </c>
      <c r="C152" s="37">
        <v>32.250999999999998</v>
      </c>
      <c r="D152" s="37" t="s">
        <v>9399</v>
      </c>
      <c r="E152" s="37" t="s">
        <v>6277</v>
      </c>
      <c r="F152" s="37" t="s">
        <v>11522</v>
      </c>
      <c r="G152" s="37">
        <v>1000</v>
      </c>
      <c r="J152" t="b">
        <v>1</v>
      </c>
    </row>
    <row r="153" spans="1:10">
      <c r="A153" s="37" t="s">
        <v>11523</v>
      </c>
      <c r="B153" s="37">
        <v>30.623000000000001</v>
      </c>
      <c r="C153" s="37">
        <v>32.262</v>
      </c>
      <c r="D153" s="37" t="s">
        <v>9399</v>
      </c>
      <c r="E153" s="37" t="s">
        <v>6277</v>
      </c>
      <c r="F153" s="37" t="s">
        <v>11524</v>
      </c>
      <c r="G153" s="37">
        <v>500</v>
      </c>
      <c r="J153" t="b">
        <v>1</v>
      </c>
    </row>
    <row r="154" spans="1:10">
      <c r="A154" s="37" t="s">
        <v>11525</v>
      </c>
      <c r="B154" s="37">
        <v>30.755299999999998</v>
      </c>
      <c r="C154" s="37">
        <v>30.484719999999999</v>
      </c>
      <c r="D154" s="37" t="s">
        <v>9399</v>
      </c>
      <c r="E154" s="37" t="s">
        <v>6204</v>
      </c>
      <c r="F154" s="37" t="s">
        <v>11526</v>
      </c>
      <c r="G154" s="37">
        <v>200</v>
      </c>
      <c r="J154" t="b">
        <v>1</v>
      </c>
    </row>
    <row r="155" spans="1:10">
      <c r="A155" s="37" t="s">
        <v>11527</v>
      </c>
      <c r="B155" s="37">
        <v>28.122</v>
      </c>
      <c r="C155" s="37">
        <v>30.728999999999999</v>
      </c>
      <c r="D155" s="37" t="s">
        <v>9399</v>
      </c>
      <c r="E155" s="37" t="s">
        <v>6204</v>
      </c>
      <c r="F155" s="37" t="s">
        <v>11528</v>
      </c>
      <c r="G155" s="37">
        <v>600</v>
      </c>
    </row>
    <row r="156" spans="1:10">
      <c r="A156" s="37" t="s">
        <v>11529</v>
      </c>
      <c r="B156" s="37">
        <v>30.783300000000001</v>
      </c>
      <c r="C156" s="37">
        <v>31.116599999999998</v>
      </c>
      <c r="D156" s="37" t="s">
        <v>9399</v>
      </c>
      <c r="E156" s="37" t="s">
        <v>6204</v>
      </c>
      <c r="F156" s="37" t="s">
        <v>11530</v>
      </c>
      <c r="G156" s="37">
        <v>100</v>
      </c>
      <c r="J156" t="b">
        <v>1</v>
      </c>
    </row>
    <row r="157" spans="1:10">
      <c r="A157" s="37" t="s">
        <v>11531</v>
      </c>
      <c r="B157" s="37">
        <v>30.78659</v>
      </c>
      <c r="C157" s="37">
        <v>31.120039999999999</v>
      </c>
      <c r="D157" s="37" t="s">
        <v>9399</v>
      </c>
      <c r="E157" s="37" t="s">
        <v>6277</v>
      </c>
      <c r="F157" s="37" t="s">
        <v>11532</v>
      </c>
      <c r="G157" s="37">
        <v>2500</v>
      </c>
      <c r="J157" t="b">
        <v>1</v>
      </c>
    </row>
    <row r="158" spans="1:10">
      <c r="A158" s="37" t="s">
        <v>11533</v>
      </c>
      <c r="B158" s="37">
        <v>30.825500000000002</v>
      </c>
      <c r="C158" s="37">
        <v>30.995799999999999</v>
      </c>
      <c r="D158" s="37" t="s">
        <v>9399</v>
      </c>
      <c r="E158" s="37" t="s">
        <v>6277</v>
      </c>
      <c r="F158" s="37" t="s">
        <v>11534</v>
      </c>
      <c r="G158" s="37">
        <v>1000</v>
      </c>
      <c r="J158" t="b">
        <v>1</v>
      </c>
    </row>
    <row r="159" spans="1:10">
      <c r="A159" s="37" t="s">
        <v>11535</v>
      </c>
      <c r="B159" s="37">
        <v>30.866700000000002</v>
      </c>
      <c r="C159" s="37">
        <v>31.166699999999999</v>
      </c>
      <c r="D159" s="37" t="s">
        <v>9399</v>
      </c>
      <c r="E159" s="37" t="s">
        <v>6277</v>
      </c>
      <c r="F159" s="37" t="s">
        <v>11536</v>
      </c>
      <c r="G159" s="37">
        <v>1000</v>
      </c>
      <c r="J159" t="b">
        <v>1</v>
      </c>
    </row>
    <row r="160" spans="1:10">
      <c r="A160" s="37" t="s">
        <v>11537</v>
      </c>
      <c r="B160" s="37">
        <v>30.875499999999999</v>
      </c>
      <c r="C160" s="37">
        <v>29.575099999999999</v>
      </c>
      <c r="D160" s="37" t="s">
        <v>9399</v>
      </c>
      <c r="E160" s="37" t="s">
        <v>6277</v>
      </c>
      <c r="F160" s="37" t="s">
        <v>11538</v>
      </c>
      <c r="G160" s="37">
        <v>300</v>
      </c>
      <c r="J160" t="b">
        <v>1</v>
      </c>
    </row>
    <row r="161" spans="1:10">
      <c r="A161" s="37" t="s">
        <v>11539</v>
      </c>
      <c r="B161" s="37">
        <v>30.91</v>
      </c>
      <c r="C161" s="37">
        <v>29.96</v>
      </c>
      <c r="D161" s="37" t="s">
        <v>9399</v>
      </c>
      <c r="E161" s="37" t="s">
        <v>6277</v>
      </c>
      <c r="F161" s="37" t="s">
        <v>11540</v>
      </c>
      <c r="G161" s="37">
        <v>2000</v>
      </c>
      <c r="J161" t="b">
        <v>1</v>
      </c>
    </row>
    <row r="162" spans="1:10">
      <c r="A162" s="37" t="s">
        <v>11541</v>
      </c>
      <c r="B162" s="37">
        <v>31.009699999999999</v>
      </c>
      <c r="C162" s="37">
        <v>29.8001</v>
      </c>
      <c r="D162" s="37" t="s">
        <v>9399</v>
      </c>
      <c r="E162" s="37" t="s">
        <v>6277</v>
      </c>
      <c r="F162" s="37" t="s">
        <v>11542</v>
      </c>
      <c r="G162" s="37">
        <v>1000</v>
      </c>
      <c r="J162" t="b">
        <v>1</v>
      </c>
    </row>
    <row r="163" spans="1:10">
      <c r="A163" s="37" t="s">
        <v>11543</v>
      </c>
      <c r="B163" s="37">
        <v>31.043500000000002</v>
      </c>
      <c r="C163" s="37">
        <v>31.355699999999999</v>
      </c>
      <c r="D163" s="37" t="s">
        <v>9399</v>
      </c>
      <c r="E163" s="37" t="s">
        <v>290</v>
      </c>
      <c r="F163" s="37" t="s">
        <v>11544</v>
      </c>
      <c r="G163" s="37">
        <v>3100</v>
      </c>
      <c r="J163" t="b">
        <v>1</v>
      </c>
    </row>
    <row r="164" spans="1:10">
      <c r="A164" s="37" t="s">
        <v>11545</v>
      </c>
      <c r="B164" s="37">
        <v>31.086919999999999</v>
      </c>
      <c r="C164" s="37">
        <v>30.941990000000001</v>
      </c>
      <c r="D164" s="37" t="s">
        <v>9399</v>
      </c>
      <c r="E164" s="37" t="s">
        <v>6277</v>
      </c>
      <c r="F164" s="37" t="s">
        <v>11546</v>
      </c>
      <c r="G164" s="37">
        <v>1000</v>
      </c>
      <c r="J164" t="b">
        <v>1</v>
      </c>
    </row>
    <row r="165" spans="1:10">
      <c r="A165" s="37" t="s">
        <v>11547</v>
      </c>
      <c r="B165" s="37">
        <v>31.0931</v>
      </c>
      <c r="C165" s="37">
        <v>30.500278000000002</v>
      </c>
      <c r="D165" s="37" t="s">
        <v>9399</v>
      </c>
      <c r="E165" s="37" t="s">
        <v>6204</v>
      </c>
      <c r="F165" s="37" t="s">
        <v>11548</v>
      </c>
      <c r="G165" s="37">
        <v>200</v>
      </c>
      <c r="J165" t="b">
        <v>1</v>
      </c>
    </row>
    <row r="166" spans="1:10">
      <c r="A166" s="39" t="s">
        <v>11549</v>
      </c>
      <c r="B166" s="39">
        <v>31.113099999999999</v>
      </c>
      <c r="C166" s="39">
        <v>33.825800000000001</v>
      </c>
      <c r="D166" s="39" t="s">
        <v>9399</v>
      </c>
      <c r="E166" s="39" t="s">
        <v>6204</v>
      </c>
      <c r="F166" s="39" t="s">
        <v>11550</v>
      </c>
      <c r="G166" s="39">
        <v>500</v>
      </c>
      <c r="H166" s="39"/>
      <c r="I166" s="39" t="s">
        <v>11551</v>
      </c>
      <c r="J166" t="b">
        <v>1</v>
      </c>
    </row>
    <row r="167" spans="1:10">
      <c r="A167" s="39" t="s">
        <v>11552</v>
      </c>
      <c r="B167" s="39">
        <v>31.13194</v>
      </c>
      <c r="C167" s="39">
        <v>33.82694</v>
      </c>
      <c r="D167" s="39" t="s">
        <v>9399</v>
      </c>
      <c r="E167" s="39" t="s">
        <v>6277</v>
      </c>
      <c r="F167" s="39" t="s">
        <v>11553</v>
      </c>
      <c r="G167" s="39">
        <v>1000</v>
      </c>
      <c r="H167" s="39"/>
      <c r="I167" s="39" t="s">
        <v>11554</v>
      </c>
      <c r="J167" t="b">
        <v>1</v>
      </c>
    </row>
    <row r="168" spans="1:10">
      <c r="A168" s="37" t="s">
        <v>11555</v>
      </c>
      <c r="B168" s="37">
        <v>31.206</v>
      </c>
      <c r="C168" s="37">
        <v>29.919</v>
      </c>
      <c r="D168" s="37" t="s">
        <v>9399</v>
      </c>
      <c r="E168" s="37" t="s">
        <v>6277</v>
      </c>
      <c r="F168" s="37" t="s">
        <v>11556</v>
      </c>
      <c r="G168" s="37">
        <v>2000</v>
      </c>
      <c r="J168" t="b">
        <v>1</v>
      </c>
    </row>
    <row r="169" spans="1:10">
      <c r="A169" s="37" t="s">
        <v>11557</v>
      </c>
      <c r="B169" s="37">
        <v>31.33</v>
      </c>
      <c r="C169" s="37">
        <v>30.9</v>
      </c>
      <c r="D169" s="37" t="s">
        <v>9399</v>
      </c>
      <c r="E169" s="37" t="s">
        <v>6277</v>
      </c>
      <c r="F169" s="37" t="s">
        <v>11558</v>
      </c>
      <c r="G169" s="37">
        <v>30000</v>
      </c>
      <c r="J169" t="b">
        <v>1</v>
      </c>
    </row>
    <row r="170" spans="1:10">
      <c r="A170" s="37" t="s">
        <v>11559</v>
      </c>
      <c r="B170" s="37">
        <v>31.35</v>
      </c>
      <c r="C170" s="37">
        <v>27.18</v>
      </c>
      <c r="D170" s="37" t="s">
        <v>9399</v>
      </c>
      <c r="E170" s="37" t="s">
        <v>6277</v>
      </c>
      <c r="F170" s="37" t="s">
        <v>11560</v>
      </c>
      <c r="G170" s="37">
        <v>1000</v>
      </c>
      <c r="J170" t="b">
        <v>1</v>
      </c>
    </row>
    <row r="171" spans="1:10">
      <c r="A171" s="37" t="s">
        <v>11561</v>
      </c>
      <c r="B171" s="37">
        <v>30.2654</v>
      </c>
      <c r="C171" s="37">
        <v>31.359850000000002</v>
      </c>
      <c r="D171" s="37" t="s">
        <v>9399</v>
      </c>
      <c r="E171" s="37" t="s">
        <v>6204</v>
      </c>
      <c r="F171" s="37" t="s">
        <v>11562</v>
      </c>
      <c r="G171" s="37">
        <v>500</v>
      </c>
      <c r="J171" t="b">
        <v>1</v>
      </c>
    </row>
    <row r="172" spans="1:10">
      <c r="A172" s="37" t="s">
        <v>11563</v>
      </c>
      <c r="B172" s="37">
        <v>15.8736</v>
      </c>
      <c r="C172" s="37">
        <v>38.464100000000002</v>
      </c>
      <c r="D172" s="37" t="s">
        <v>9405</v>
      </c>
      <c r="E172" s="37" t="s">
        <v>6277</v>
      </c>
      <c r="F172" s="37" t="s">
        <v>11564</v>
      </c>
      <c r="G172" s="37">
        <v>500</v>
      </c>
      <c r="J172" t="b">
        <v>1</v>
      </c>
    </row>
    <row r="173" spans="1:10">
      <c r="A173" s="37" t="s">
        <v>11565</v>
      </c>
      <c r="B173" s="37">
        <v>4.8894000000000002</v>
      </c>
      <c r="C173" s="37">
        <v>38.110109999999999</v>
      </c>
      <c r="D173" s="37" t="s">
        <v>9407</v>
      </c>
      <c r="E173" s="37" t="s">
        <v>6204</v>
      </c>
      <c r="F173" s="37" t="s">
        <v>11566</v>
      </c>
      <c r="G173" s="37">
        <v>500</v>
      </c>
      <c r="J173" t="b">
        <v>1</v>
      </c>
    </row>
    <row r="174" spans="1:10">
      <c r="A174" s="37" t="s">
        <v>11567</v>
      </c>
      <c r="B174" s="37">
        <v>5.3407</v>
      </c>
      <c r="C174" s="37">
        <v>37.438090000000003</v>
      </c>
      <c r="D174" s="37" t="s">
        <v>9407</v>
      </c>
      <c r="E174" s="37" t="s">
        <v>6204</v>
      </c>
      <c r="F174" s="194" t="s">
        <v>11568</v>
      </c>
      <c r="G174" s="37">
        <v>10000</v>
      </c>
    </row>
    <row r="175" spans="1:10">
      <c r="A175" s="37" t="s">
        <v>11569</v>
      </c>
      <c r="B175" s="37">
        <v>9.3626000000000005</v>
      </c>
      <c r="C175" s="37">
        <v>42.822600000000001</v>
      </c>
      <c r="D175" s="37" t="s">
        <v>9407</v>
      </c>
      <c r="E175" s="37" t="s">
        <v>6204</v>
      </c>
      <c r="F175" s="194" t="s">
        <v>11570</v>
      </c>
      <c r="G175" s="37">
        <v>300</v>
      </c>
    </row>
    <row r="176" spans="1:10">
      <c r="A176" s="37" t="s">
        <v>11571</v>
      </c>
      <c r="B176" s="37">
        <v>5.7840199999999999</v>
      </c>
      <c r="C176" s="37">
        <v>36.553100000000001</v>
      </c>
      <c r="D176" s="37" t="s">
        <v>9407</v>
      </c>
      <c r="E176" s="37" t="s">
        <v>6277</v>
      </c>
      <c r="F176" s="37" t="s">
        <v>11572</v>
      </c>
      <c r="G176" s="37">
        <v>500</v>
      </c>
      <c r="J176" t="b">
        <v>1</v>
      </c>
    </row>
    <row r="177" spans="1:10">
      <c r="A177" s="37" t="s">
        <v>11573</v>
      </c>
      <c r="B177" s="37">
        <v>6.0353000000000003</v>
      </c>
      <c r="C177" s="37">
        <v>37.577919999999999</v>
      </c>
      <c r="D177" s="37" t="s">
        <v>9407</v>
      </c>
      <c r="E177" s="37" t="s">
        <v>6204</v>
      </c>
      <c r="F177" s="37" t="s">
        <v>11574</v>
      </c>
      <c r="G177" s="37">
        <v>500</v>
      </c>
      <c r="J177" t="b">
        <v>1</v>
      </c>
    </row>
    <row r="178" spans="1:10">
      <c r="A178" s="37" t="s">
        <v>11575</v>
      </c>
      <c r="B178" s="37">
        <v>6.4013999999999998</v>
      </c>
      <c r="C178" s="37">
        <v>38.581940000000003</v>
      </c>
      <c r="D178" s="37" t="s">
        <v>9407</v>
      </c>
      <c r="E178" s="37" t="s">
        <v>6204</v>
      </c>
      <c r="F178" s="37" t="s">
        <v>11576</v>
      </c>
      <c r="G178" s="37">
        <v>420</v>
      </c>
      <c r="J178" t="b">
        <v>1</v>
      </c>
    </row>
    <row r="179" spans="1:10">
      <c r="A179" s="37" t="s">
        <v>11577</v>
      </c>
      <c r="B179" s="37">
        <v>6.4185999999999996</v>
      </c>
      <c r="C179" s="37">
        <v>38.287700000000001</v>
      </c>
      <c r="D179" s="37" t="s">
        <v>9407</v>
      </c>
      <c r="E179" s="37" t="s">
        <v>6277</v>
      </c>
      <c r="F179" s="37" t="s">
        <v>11578</v>
      </c>
      <c r="G179" s="37">
        <v>300</v>
      </c>
      <c r="J179" t="b">
        <v>1</v>
      </c>
    </row>
    <row r="180" spans="1:10">
      <c r="A180" s="37" t="s">
        <v>11579</v>
      </c>
      <c r="B180" s="37">
        <v>6.83</v>
      </c>
      <c r="C180" s="37">
        <v>37.76</v>
      </c>
      <c r="D180" s="37" t="s">
        <v>9407</v>
      </c>
      <c r="E180" s="37" t="s">
        <v>6204</v>
      </c>
      <c r="F180" s="37" t="s">
        <v>11580</v>
      </c>
      <c r="G180" s="37">
        <v>100</v>
      </c>
      <c r="J180" t="b">
        <v>1</v>
      </c>
    </row>
    <row r="181" spans="1:10">
      <c r="A181" s="37" t="s">
        <v>11581</v>
      </c>
      <c r="B181" s="37">
        <v>7.0529999999999999</v>
      </c>
      <c r="C181" s="37">
        <v>38.472999999999999</v>
      </c>
      <c r="D181" s="37" t="s">
        <v>9407</v>
      </c>
      <c r="E181" s="37" t="s">
        <v>6277</v>
      </c>
      <c r="F181" s="37" t="s">
        <v>11582</v>
      </c>
      <c r="G181" s="37">
        <v>250</v>
      </c>
      <c r="J181" t="b">
        <v>1</v>
      </c>
    </row>
    <row r="182" spans="1:10">
      <c r="A182" s="39" t="s">
        <v>11583</v>
      </c>
      <c r="B182" s="39">
        <v>7.05694</v>
      </c>
      <c r="C182" s="39">
        <v>37.681109999999997</v>
      </c>
      <c r="D182" s="39" t="s">
        <v>9407</v>
      </c>
      <c r="E182" s="39" t="s">
        <v>6277</v>
      </c>
      <c r="F182" s="39" t="s">
        <v>11584</v>
      </c>
      <c r="G182" s="39">
        <v>500</v>
      </c>
      <c r="H182" s="39"/>
      <c r="I182" s="32"/>
      <c r="J182" t="b">
        <v>1</v>
      </c>
    </row>
    <row r="183" spans="1:10">
      <c r="A183" s="39" t="s">
        <v>11585</v>
      </c>
      <c r="B183" s="39">
        <v>7.05694</v>
      </c>
      <c r="C183" s="39">
        <v>37.681109999999997</v>
      </c>
      <c r="D183" s="39" t="s">
        <v>9407</v>
      </c>
      <c r="E183" s="39" t="s">
        <v>6277</v>
      </c>
      <c r="F183" s="39" t="s">
        <v>11586</v>
      </c>
      <c r="G183" s="39">
        <v>500</v>
      </c>
      <c r="H183" s="39"/>
      <c r="I183" s="32"/>
      <c r="J183" t="b">
        <v>1</v>
      </c>
    </row>
    <row r="184" spans="1:10">
      <c r="A184" s="37" t="s">
        <v>11587</v>
      </c>
      <c r="B184" s="37">
        <v>7.1162999999999998</v>
      </c>
      <c r="C184" s="37">
        <v>40.223199999999999</v>
      </c>
      <c r="D184" s="37" t="s">
        <v>9407</v>
      </c>
      <c r="E184" s="37" t="s">
        <v>6277</v>
      </c>
      <c r="F184" s="37" t="s">
        <v>11588</v>
      </c>
      <c r="G184" s="37">
        <v>700</v>
      </c>
      <c r="J184" t="b">
        <v>1</v>
      </c>
    </row>
    <row r="185" spans="1:10">
      <c r="A185" s="37" t="s">
        <v>11589</v>
      </c>
      <c r="B185" s="37">
        <v>7.12</v>
      </c>
      <c r="C185" s="37">
        <v>39.199100000000001</v>
      </c>
      <c r="D185" s="37" t="s">
        <v>9407</v>
      </c>
      <c r="E185" s="37" t="s">
        <v>6277</v>
      </c>
      <c r="F185" s="37" t="s">
        <v>11590</v>
      </c>
      <c r="G185" s="37">
        <v>200</v>
      </c>
      <c r="J185" t="b">
        <v>1</v>
      </c>
    </row>
    <row r="186" spans="1:10">
      <c r="A186" s="37" t="s">
        <v>11591</v>
      </c>
      <c r="B186" s="37">
        <v>7.1875999999999998</v>
      </c>
      <c r="C186" s="37">
        <v>35.418199999999999</v>
      </c>
      <c r="D186" s="37" t="s">
        <v>9407</v>
      </c>
      <c r="E186" s="37" t="s">
        <v>6204</v>
      </c>
      <c r="F186" s="37" t="s">
        <v>11592</v>
      </c>
      <c r="G186" s="37">
        <v>500</v>
      </c>
      <c r="J186" t="b">
        <v>1</v>
      </c>
    </row>
    <row r="187" spans="1:10">
      <c r="A187" s="37" t="s">
        <v>11593</v>
      </c>
      <c r="B187" s="37">
        <v>12.6378</v>
      </c>
      <c r="C187" s="37">
        <v>39.038499999999999</v>
      </c>
      <c r="D187" s="37" t="s">
        <v>9407</v>
      </c>
      <c r="E187" s="37" t="s">
        <v>6204</v>
      </c>
      <c r="F187" s="37" t="s">
        <v>11594</v>
      </c>
      <c r="G187" s="37">
        <v>300</v>
      </c>
    </row>
    <row r="188" spans="1:10">
      <c r="A188" s="37" t="s">
        <v>11595</v>
      </c>
      <c r="B188" s="37">
        <v>7.32</v>
      </c>
      <c r="C188" s="37">
        <v>39.884300000000003</v>
      </c>
      <c r="D188" s="37" t="s">
        <v>9407</v>
      </c>
      <c r="E188" s="37" t="s">
        <v>6204</v>
      </c>
      <c r="F188" s="37" t="s">
        <v>11596</v>
      </c>
      <c r="G188" s="37">
        <v>1700</v>
      </c>
      <c r="J188" t="b">
        <v>1</v>
      </c>
    </row>
    <row r="189" spans="1:10">
      <c r="A189" s="37" t="s">
        <v>11597</v>
      </c>
      <c r="B189" s="37">
        <v>7.5446999999999997</v>
      </c>
      <c r="C189" s="37">
        <v>39.255800000000001</v>
      </c>
      <c r="D189" s="37" t="s">
        <v>9407</v>
      </c>
      <c r="E189" s="37" t="s">
        <v>6277</v>
      </c>
      <c r="F189" s="37" t="s">
        <v>11598</v>
      </c>
      <c r="G189" s="37">
        <v>200</v>
      </c>
      <c r="J189" t="b">
        <v>1</v>
      </c>
    </row>
    <row r="190" spans="1:10">
      <c r="A190" s="37" t="s">
        <v>11599</v>
      </c>
      <c r="B190" s="37">
        <v>7.5525000000000002</v>
      </c>
      <c r="C190" s="37">
        <v>39.260280000000002</v>
      </c>
      <c r="D190" s="37" t="s">
        <v>9407</v>
      </c>
      <c r="E190" s="37" t="s">
        <v>6277</v>
      </c>
      <c r="F190" s="37" t="s">
        <v>11600</v>
      </c>
      <c r="G190" s="37">
        <v>250</v>
      </c>
      <c r="J190" t="b">
        <v>1</v>
      </c>
    </row>
    <row r="191" spans="1:10">
      <c r="A191" s="37" t="s">
        <v>11601</v>
      </c>
      <c r="B191" s="37">
        <v>7.6</v>
      </c>
      <c r="C191" s="37">
        <v>38.414999999999999</v>
      </c>
      <c r="D191" s="37" t="s">
        <v>9407</v>
      </c>
      <c r="E191" s="37" t="s">
        <v>6277</v>
      </c>
      <c r="F191" s="37" t="s">
        <v>11602</v>
      </c>
      <c r="G191" s="37">
        <v>400</v>
      </c>
      <c r="J191" t="b">
        <v>1</v>
      </c>
    </row>
    <row r="192" spans="1:10">
      <c r="A192" s="37" t="s">
        <v>11603</v>
      </c>
      <c r="B192" s="37">
        <v>7.6680999999999999</v>
      </c>
      <c r="C192" s="37">
        <v>36.786299999999997</v>
      </c>
      <c r="D192" s="37" t="s">
        <v>9407</v>
      </c>
      <c r="E192" s="37" t="s">
        <v>6204</v>
      </c>
      <c r="F192" s="37" t="s">
        <v>11604</v>
      </c>
      <c r="G192" s="37">
        <v>500</v>
      </c>
      <c r="J192" t="b">
        <v>1</v>
      </c>
    </row>
    <row r="193" spans="1:10">
      <c r="A193" s="37" t="s">
        <v>11605</v>
      </c>
      <c r="B193" s="37">
        <v>7.6852999999999998</v>
      </c>
      <c r="C193" s="37">
        <v>36.830399999999997</v>
      </c>
      <c r="D193" s="37" t="s">
        <v>9407</v>
      </c>
      <c r="E193" s="37" t="s">
        <v>6277</v>
      </c>
      <c r="F193" s="37" t="s">
        <v>11606</v>
      </c>
      <c r="G193" s="37">
        <v>200</v>
      </c>
      <c r="J193" t="b">
        <v>1</v>
      </c>
    </row>
    <row r="194" spans="1:10">
      <c r="A194" s="37" t="s">
        <v>11607</v>
      </c>
      <c r="B194" s="37">
        <v>7.8833000000000002</v>
      </c>
      <c r="C194" s="37">
        <v>39.416699999999999</v>
      </c>
      <c r="D194" s="37" t="s">
        <v>9407</v>
      </c>
      <c r="E194" s="37" t="s">
        <v>6204</v>
      </c>
      <c r="F194" s="37" t="s">
        <v>11608</v>
      </c>
      <c r="G194" s="37">
        <v>5000</v>
      </c>
      <c r="J194" t="b">
        <v>1</v>
      </c>
    </row>
    <row r="195" spans="1:10">
      <c r="A195" s="37" t="s">
        <v>11609</v>
      </c>
      <c r="B195" s="37">
        <v>7.9310999999999998</v>
      </c>
      <c r="C195" s="37">
        <v>39.123399999999997</v>
      </c>
      <c r="D195" s="37" t="s">
        <v>9407</v>
      </c>
      <c r="E195" s="37" t="s">
        <v>6277</v>
      </c>
      <c r="F195" s="37" t="s">
        <v>11610</v>
      </c>
      <c r="G195" s="37">
        <v>200</v>
      </c>
      <c r="J195" t="b">
        <v>1</v>
      </c>
    </row>
    <row r="196" spans="1:10">
      <c r="A196" s="37" t="s">
        <v>11611</v>
      </c>
      <c r="B196" s="37">
        <v>7.9361300000000004</v>
      </c>
      <c r="C196" s="37">
        <v>39.118879999999997</v>
      </c>
      <c r="D196" s="37" t="s">
        <v>9407</v>
      </c>
      <c r="E196" s="37" t="s">
        <v>6204</v>
      </c>
      <c r="F196" s="37" t="s">
        <v>11612</v>
      </c>
      <c r="G196" s="37">
        <v>500</v>
      </c>
      <c r="J196" t="b">
        <v>1</v>
      </c>
    </row>
    <row r="197" spans="1:10">
      <c r="A197" s="37" t="s">
        <v>11613</v>
      </c>
      <c r="B197" s="37">
        <v>7.9433800000000003</v>
      </c>
      <c r="C197" s="37">
        <v>38.711399999999998</v>
      </c>
      <c r="D197" s="37" t="s">
        <v>9407</v>
      </c>
      <c r="E197" s="37" t="s">
        <v>6277</v>
      </c>
      <c r="F197" s="37" t="s">
        <v>11614</v>
      </c>
      <c r="G197" s="37">
        <v>1500</v>
      </c>
      <c r="J197" t="b">
        <v>1</v>
      </c>
    </row>
    <row r="198" spans="1:10">
      <c r="A198" s="37" t="s">
        <v>11615</v>
      </c>
      <c r="B198" s="37">
        <v>7.9622599999999997</v>
      </c>
      <c r="C198" s="37">
        <v>39.128149999999998</v>
      </c>
      <c r="D198" s="37" t="s">
        <v>9407</v>
      </c>
      <c r="E198" s="37" t="s">
        <v>6277</v>
      </c>
      <c r="F198" s="37" t="s">
        <v>11616</v>
      </c>
      <c r="G198" s="37">
        <v>500</v>
      </c>
      <c r="J198" t="b">
        <v>1</v>
      </c>
    </row>
    <row r="199" spans="1:10">
      <c r="A199" s="37" t="s">
        <v>11617</v>
      </c>
      <c r="B199" s="37">
        <v>5.4710000000000001</v>
      </c>
      <c r="C199" s="37">
        <v>37.433300000000003</v>
      </c>
      <c r="D199" s="37" t="s">
        <v>9407</v>
      </c>
      <c r="E199" s="37" t="s">
        <v>6277</v>
      </c>
      <c r="F199" s="37" t="s">
        <v>11618</v>
      </c>
      <c r="G199" s="37">
        <v>700</v>
      </c>
    </row>
    <row r="200" spans="1:10">
      <c r="A200" s="37" t="s">
        <v>11619</v>
      </c>
      <c r="B200" s="37">
        <v>8.0210000000000008</v>
      </c>
      <c r="C200" s="37">
        <v>39.149000000000001</v>
      </c>
      <c r="D200" s="37" t="s">
        <v>9407</v>
      </c>
      <c r="E200" s="37" t="s">
        <v>6277</v>
      </c>
      <c r="F200" s="37" t="s">
        <v>11620</v>
      </c>
      <c r="G200" s="37">
        <v>500</v>
      </c>
      <c r="J200" t="b">
        <v>1</v>
      </c>
    </row>
    <row r="201" spans="1:10">
      <c r="A201" s="37" t="s">
        <v>11621</v>
      </c>
      <c r="B201" s="37">
        <v>8.4161999999999999</v>
      </c>
      <c r="C201" s="37">
        <v>39.32347</v>
      </c>
      <c r="D201" s="37" t="s">
        <v>9407</v>
      </c>
      <c r="E201" s="37" t="s">
        <v>6277</v>
      </c>
      <c r="F201" s="37" t="s">
        <v>11622</v>
      </c>
      <c r="G201" s="37">
        <v>600</v>
      </c>
      <c r="J201" t="b">
        <v>1</v>
      </c>
    </row>
    <row r="202" spans="1:10">
      <c r="A202" s="37" t="s">
        <v>11623</v>
      </c>
      <c r="B202" s="37">
        <v>8.5515000000000008</v>
      </c>
      <c r="C202" s="37">
        <v>34.840600000000002</v>
      </c>
      <c r="D202" s="37" t="s">
        <v>9407</v>
      </c>
      <c r="E202" s="37" t="s">
        <v>6204</v>
      </c>
      <c r="F202" s="37" t="s">
        <v>11624</v>
      </c>
      <c r="G202" s="37">
        <v>500</v>
      </c>
      <c r="J202" t="b">
        <v>1</v>
      </c>
    </row>
    <row r="203" spans="1:10">
      <c r="A203" s="37" t="s">
        <v>11625</v>
      </c>
      <c r="B203" s="37">
        <v>8.7333300000000005</v>
      </c>
      <c r="C203" s="37">
        <v>38.966670000000001</v>
      </c>
      <c r="D203" s="37" t="s">
        <v>9407</v>
      </c>
      <c r="E203" s="37" t="s">
        <v>6277</v>
      </c>
      <c r="F203" s="37" t="s">
        <v>11626</v>
      </c>
      <c r="G203" s="37">
        <v>917</v>
      </c>
      <c r="J203" t="b">
        <v>1</v>
      </c>
    </row>
    <row r="204" spans="1:10">
      <c r="A204" s="37" t="s">
        <v>11627</v>
      </c>
      <c r="B204" s="37">
        <v>8.734</v>
      </c>
      <c r="C204" s="37">
        <v>38.985999999999997</v>
      </c>
      <c r="D204" s="37" t="s">
        <v>9407</v>
      </c>
      <c r="E204" s="37" t="s">
        <v>6277</v>
      </c>
      <c r="F204" s="37" t="s">
        <v>11628</v>
      </c>
      <c r="G204" s="37">
        <v>5000</v>
      </c>
      <c r="J204" t="b">
        <v>1</v>
      </c>
    </row>
    <row r="205" spans="1:10">
      <c r="A205" s="37" t="s">
        <v>11629</v>
      </c>
      <c r="B205" s="37">
        <v>8.9170999999999996</v>
      </c>
      <c r="C205" s="37">
        <v>37.747500000000002</v>
      </c>
      <c r="D205" s="37" t="s">
        <v>9407</v>
      </c>
      <c r="E205" s="37" t="s">
        <v>6277</v>
      </c>
      <c r="F205" s="37" t="s">
        <v>11630</v>
      </c>
      <c r="G205" s="37">
        <v>500</v>
      </c>
      <c r="J205" t="b">
        <v>1</v>
      </c>
    </row>
    <row r="206" spans="1:10">
      <c r="A206" s="37" t="s">
        <v>11631</v>
      </c>
      <c r="B206" s="37">
        <v>8.9687999999999999</v>
      </c>
      <c r="C206" s="37">
        <v>37.857799999999997</v>
      </c>
      <c r="D206" s="37" t="s">
        <v>9407</v>
      </c>
      <c r="E206" s="37" t="s">
        <v>6277</v>
      </c>
      <c r="F206" s="37" t="s">
        <v>11632</v>
      </c>
      <c r="G206" s="37">
        <v>250</v>
      </c>
      <c r="J206" t="b">
        <v>1</v>
      </c>
    </row>
    <row r="207" spans="1:10">
      <c r="A207" s="37" t="s">
        <v>11633</v>
      </c>
      <c r="B207" s="37">
        <v>9.016</v>
      </c>
      <c r="C207" s="37">
        <v>38.814</v>
      </c>
      <c r="D207" s="37" t="s">
        <v>9407</v>
      </c>
      <c r="E207" s="37" t="s">
        <v>6277</v>
      </c>
      <c r="F207" s="37" t="s">
        <v>11634</v>
      </c>
      <c r="G207" s="37">
        <v>1000</v>
      </c>
      <c r="J207" t="b">
        <v>1</v>
      </c>
    </row>
    <row r="208" spans="1:10">
      <c r="A208" s="37" t="s">
        <v>11635</v>
      </c>
      <c r="B208" s="37">
        <v>9.0443999999999996</v>
      </c>
      <c r="C208" s="37">
        <v>38.760840000000002</v>
      </c>
      <c r="D208" s="37" t="s">
        <v>9407</v>
      </c>
      <c r="E208" s="37" t="s">
        <v>6204</v>
      </c>
      <c r="F208" s="37" t="s">
        <v>11636</v>
      </c>
      <c r="G208" s="37">
        <v>500</v>
      </c>
    </row>
    <row r="209" spans="1:10">
      <c r="A209" s="37" t="s">
        <v>11637</v>
      </c>
      <c r="B209" s="37">
        <v>9.0163100000000007</v>
      </c>
      <c r="C209" s="37">
        <v>38.814279999999997</v>
      </c>
      <c r="D209" s="37" t="s">
        <v>9407</v>
      </c>
      <c r="E209" s="37" t="s">
        <v>6277</v>
      </c>
      <c r="F209" s="37" t="s">
        <v>11638</v>
      </c>
      <c r="G209" s="37">
        <v>500</v>
      </c>
      <c r="J209" t="b">
        <v>1</v>
      </c>
    </row>
    <row r="210" spans="1:10">
      <c r="A210" s="37" t="s">
        <v>11639</v>
      </c>
      <c r="B210" s="37">
        <v>9.0221</v>
      </c>
      <c r="C210" s="37">
        <v>38.180599999999998</v>
      </c>
      <c r="D210" s="37" t="s">
        <v>9407</v>
      </c>
      <c r="E210" s="37" t="s">
        <v>6277</v>
      </c>
      <c r="F210" s="37" t="s">
        <v>11640</v>
      </c>
      <c r="G210" s="37">
        <v>300</v>
      </c>
      <c r="J210" t="b">
        <v>1</v>
      </c>
    </row>
    <row r="211" spans="1:10">
      <c r="A211" s="37" t="s">
        <v>11641</v>
      </c>
      <c r="B211" s="37">
        <v>9.0333299999999994</v>
      </c>
      <c r="C211" s="37">
        <v>38.066670000000002</v>
      </c>
      <c r="D211" s="37" t="s">
        <v>9407</v>
      </c>
      <c r="E211" s="37" t="s">
        <v>6277</v>
      </c>
      <c r="F211" s="37" t="s">
        <v>11642</v>
      </c>
      <c r="G211" s="37">
        <v>917</v>
      </c>
      <c r="J211" t="b">
        <v>1</v>
      </c>
    </row>
    <row r="212" spans="1:10">
      <c r="A212" s="37" t="s">
        <v>11643</v>
      </c>
      <c r="B212" s="37">
        <v>9.0558999999999994</v>
      </c>
      <c r="C212" s="37">
        <v>38.504100000000001</v>
      </c>
      <c r="D212" s="37" t="s">
        <v>9407</v>
      </c>
      <c r="E212" s="37" t="s">
        <v>6277</v>
      </c>
      <c r="F212" s="37" t="s">
        <v>11644</v>
      </c>
      <c r="G212" s="37">
        <v>800</v>
      </c>
      <c r="J212" t="b">
        <v>1</v>
      </c>
    </row>
    <row r="213" spans="1:10">
      <c r="A213" s="37" t="s">
        <v>11645</v>
      </c>
      <c r="B213" s="37">
        <v>9.0579999999999998</v>
      </c>
      <c r="C213" s="37">
        <v>38.504899999999999</v>
      </c>
      <c r="D213" s="37" t="s">
        <v>9407</v>
      </c>
      <c r="E213" s="37" t="s">
        <v>6277</v>
      </c>
      <c r="F213" s="37" t="s">
        <v>11646</v>
      </c>
      <c r="G213" s="37">
        <v>1500</v>
      </c>
      <c r="J213" t="b">
        <v>1</v>
      </c>
    </row>
    <row r="214" spans="1:10">
      <c r="A214" s="37" t="s">
        <v>11647</v>
      </c>
      <c r="B214" s="37">
        <v>9.1000999999999994</v>
      </c>
      <c r="C214" s="37">
        <v>37.15</v>
      </c>
      <c r="D214" s="37" t="s">
        <v>9407</v>
      </c>
      <c r="E214" s="37" t="s">
        <v>6277</v>
      </c>
      <c r="F214" s="37" t="s">
        <v>11648</v>
      </c>
      <c r="G214" s="37">
        <v>1800</v>
      </c>
    </row>
    <row r="215" spans="1:10">
      <c r="A215" s="37" t="s">
        <v>11649</v>
      </c>
      <c r="B215" s="37">
        <v>9.1155600000000003</v>
      </c>
      <c r="C215" s="37">
        <v>37.058329999999998</v>
      </c>
      <c r="D215" s="37" t="s">
        <v>9407</v>
      </c>
      <c r="E215" s="37" t="s">
        <v>6277</v>
      </c>
      <c r="F215" s="37" t="s">
        <v>11650</v>
      </c>
      <c r="G215" s="37">
        <v>250</v>
      </c>
      <c r="J215" t="b">
        <v>1</v>
      </c>
    </row>
    <row r="216" spans="1:10">
      <c r="A216" s="37" t="s">
        <v>11651</v>
      </c>
      <c r="B216" s="37">
        <v>9.1156799999999993</v>
      </c>
      <c r="C216" s="37">
        <v>42.080579999999998</v>
      </c>
      <c r="D216" s="37" t="s">
        <v>9407</v>
      </c>
      <c r="E216" s="37" t="s">
        <v>6277</v>
      </c>
      <c r="F216" s="37" t="s">
        <v>11652</v>
      </c>
      <c r="G216" s="37">
        <v>500</v>
      </c>
      <c r="J216" t="b">
        <v>1</v>
      </c>
    </row>
    <row r="217" spans="1:10">
      <c r="A217" s="37" t="s">
        <v>11653</v>
      </c>
      <c r="B217" s="37">
        <v>9.2189999999999994</v>
      </c>
      <c r="C217" s="37">
        <v>41.113999999999997</v>
      </c>
      <c r="D217" s="37" t="s">
        <v>9407</v>
      </c>
      <c r="E217" s="37" t="s">
        <v>6277</v>
      </c>
      <c r="F217" s="37" t="s">
        <v>11654</v>
      </c>
      <c r="G217" s="37">
        <v>4000</v>
      </c>
      <c r="J217" t="b">
        <v>1</v>
      </c>
    </row>
    <row r="218" spans="1:10">
      <c r="A218" s="37" t="s">
        <v>11655</v>
      </c>
      <c r="B218" s="37">
        <v>9.2192799999999995</v>
      </c>
      <c r="C218" s="37">
        <v>41.108130000000003</v>
      </c>
      <c r="D218" s="37" t="s">
        <v>9407</v>
      </c>
      <c r="E218" s="37" t="s">
        <v>6277</v>
      </c>
      <c r="F218" s="37" t="s">
        <v>11656</v>
      </c>
      <c r="G218" s="37">
        <v>500</v>
      </c>
      <c r="J218" t="b">
        <v>1</v>
      </c>
    </row>
    <row r="219" spans="1:10">
      <c r="A219" s="37" t="s">
        <v>11657</v>
      </c>
      <c r="B219" s="37">
        <v>9.2205700000000004</v>
      </c>
      <c r="C219" s="37">
        <v>42.323450000000001</v>
      </c>
      <c r="D219" s="37" t="s">
        <v>9407</v>
      </c>
      <c r="E219" s="37" t="s">
        <v>6277</v>
      </c>
      <c r="F219" s="37" t="s">
        <v>11658</v>
      </c>
      <c r="G219" s="37">
        <v>500</v>
      </c>
      <c r="J219" t="b">
        <v>1</v>
      </c>
    </row>
    <row r="220" spans="1:10">
      <c r="A220" s="37" t="s">
        <v>11659</v>
      </c>
      <c r="B220" s="37">
        <v>9.3409999999999993</v>
      </c>
      <c r="C220" s="37">
        <v>40.176000000000002</v>
      </c>
      <c r="D220" s="37" t="s">
        <v>9407</v>
      </c>
      <c r="E220" s="37" t="s">
        <v>6277</v>
      </c>
      <c r="F220" s="37" t="s">
        <v>11660</v>
      </c>
      <c r="G220" s="37">
        <v>1000</v>
      </c>
      <c r="J220" t="b">
        <v>1</v>
      </c>
    </row>
    <row r="221" spans="1:10">
      <c r="A221" s="37" t="s">
        <v>11661</v>
      </c>
      <c r="B221" s="37">
        <v>9.4159000000000006</v>
      </c>
      <c r="C221" s="37">
        <v>42.033949999999997</v>
      </c>
      <c r="D221" s="37" t="s">
        <v>9407</v>
      </c>
      <c r="E221" s="37" t="s">
        <v>6277</v>
      </c>
      <c r="F221" s="37" t="s">
        <v>11662</v>
      </c>
      <c r="G221" s="37">
        <v>500</v>
      </c>
      <c r="J221" t="b">
        <v>1</v>
      </c>
    </row>
    <row r="222" spans="1:10">
      <c r="A222" s="37" t="s">
        <v>11663</v>
      </c>
      <c r="B222" s="37">
        <v>9.4169999999999998</v>
      </c>
      <c r="C222" s="37">
        <v>42.036000000000001</v>
      </c>
      <c r="D222" s="37" t="s">
        <v>9407</v>
      </c>
      <c r="E222" s="37" t="s">
        <v>6277</v>
      </c>
      <c r="F222" s="37" t="s">
        <v>11664</v>
      </c>
      <c r="G222" s="37">
        <v>300</v>
      </c>
      <c r="J222" t="b">
        <v>1</v>
      </c>
    </row>
    <row r="223" spans="1:10">
      <c r="A223" s="37" t="s">
        <v>11665</v>
      </c>
      <c r="B223" s="37">
        <v>9.4333299999999998</v>
      </c>
      <c r="C223" s="37">
        <v>42.116669999999999</v>
      </c>
      <c r="D223" s="37" t="s">
        <v>9407</v>
      </c>
      <c r="E223" s="37" t="s">
        <v>6277</v>
      </c>
      <c r="F223" s="39" t="s">
        <v>11666</v>
      </c>
      <c r="G223" s="37">
        <v>250</v>
      </c>
      <c r="J223" t="b">
        <v>1</v>
      </c>
    </row>
    <row r="224" spans="1:10">
      <c r="A224" s="37" t="s">
        <v>11667</v>
      </c>
      <c r="B224" s="37">
        <v>9.4832999999999998</v>
      </c>
      <c r="C224" s="37">
        <v>37.433329999999998</v>
      </c>
      <c r="D224" s="37" t="s">
        <v>9407</v>
      </c>
      <c r="E224" s="37" t="s">
        <v>6204</v>
      </c>
      <c r="F224" s="37" t="s">
        <v>11668</v>
      </c>
      <c r="G224" s="37">
        <v>17000</v>
      </c>
      <c r="J224" t="b">
        <v>1</v>
      </c>
    </row>
    <row r="225" spans="1:10">
      <c r="A225" s="37" t="s">
        <v>11669</v>
      </c>
      <c r="B225" s="37">
        <v>9.5090000000000003</v>
      </c>
      <c r="C225" s="37">
        <v>35.491639999999997</v>
      </c>
      <c r="D225" s="37" t="s">
        <v>9407</v>
      </c>
      <c r="E225" s="37" t="s">
        <v>6204</v>
      </c>
      <c r="F225" s="37" t="s">
        <v>11670</v>
      </c>
      <c r="G225" s="37">
        <v>1000</v>
      </c>
      <c r="J225" t="b">
        <v>1</v>
      </c>
    </row>
    <row r="226" spans="1:10">
      <c r="A226" s="37" t="s">
        <v>11671</v>
      </c>
      <c r="B226" s="37">
        <v>9.6065000000000005</v>
      </c>
      <c r="C226" s="37">
        <v>39.497390000000003</v>
      </c>
      <c r="D226" s="37" t="s">
        <v>9407</v>
      </c>
      <c r="E226" s="37" t="s">
        <v>6204</v>
      </c>
      <c r="F226" s="37" t="s">
        <v>11672</v>
      </c>
      <c r="G226" s="37">
        <v>500</v>
      </c>
      <c r="J226" t="b">
        <v>1</v>
      </c>
    </row>
    <row r="227" spans="1:10">
      <c r="A227" s="37" t="s">
        <v>11673</v>
      </c>
      <c r="B227" s="37">
        <v>9.8667599999999993</v>
      </c>
      <c r="C227" s="37">
        <v>39.166730000000001</v>
      </c>
      <c r="D227" s="37" t="s">
        <v>9407</v>
      </c>
      <c r="E227" s="37" t="s">
        <v>6277</v>
      </c>
      <c r="F227" s="37" t="s">
        <v>11674</v>
      </c>
      <c r="G227" s="37">
        <v>100</v>
      </c>
      <c r="J227" t="b">
        <v>1</v>
      </c>
    </row>
    <row r="228" spans="1:10">
      <c r="A228" s="37" t="s">
        <v>11675</v>
      </c>
      <c r="B228" s="37">
        <v>10.060700000000001</v>
      </c>
      <c r="C228" s="37">
        <v>34.649120000000003</v>
      </c>
      <c r="D228" s="37" t="s">
        <v>9407</v>
      </c>
      <c r="E228" s="37" t="s">
        <v>39</v>
      </c>
      <c r="F228" s="37" t="s">
        <v>11676</v>
      </c>
      <c r="G228" s="37">
        <v>5000</v>
      </c>
      <c r="J228" t="b">
        <v>1</v>
      </c>
    </row>
    <row r="229" spans="1:10">
      <c r="A229" s="37" t="s">
        <v>11677</v>
      </c>
      <c r="B229" s="37">
        <v>10.333</v>
      </c>
      <c r="C229" s="37">
        <v>37.752000000000002</v>
      </c>
      <c r="D229" s="37" t="s">
        <v>9407</v>
      </c>
      <c r="E229" s="37" t="s">
        <v>6204</v>
      </c>
      <c r="F229" s="37" t="s">
        <v>11678</v>
      </c>
      <c r="G229" s="37">
        <v>1000</v>
      </c>
      <c r="J229" t="b">
        <v>1</v>
      </c>
    </row>
    <row r="230" spans="1:10">
      <c r="A230" s="37" t="s">
        <v>11679</v>
      </c>
      <c r="B230" s="37">
        <v>11.3141</v>
      </c>
      <c r="C230" s="37">
        <v>36.407800000000002</v>
      </c>
      <c r="D230" s="37" t="s">
        <v>9407</v>
      </c>
      <c r="E230" s="37" t="s">
        <v>6204</v>
      </c>
      <c r="F230" s="37" t="s">
        <v>11680</v>
      </c>
      <c r="G230" s="37">
        <v>300</v>
      </c>
    </row>
    <row r="231" spans="1:10">
      <c r="A231" s="37" t="s">
        <v>11681</v>
      </c>
      <c r="B231" s="37">
        <v>11</v>
      </c>
      <c r="C231" s="37">
        <v>39.756999999999998</v>
      </c>
      <c r="D231" s="37" t="s">
        <v>9407</v>
      </c>
      <c r="E231" s="37" t="s">
        <v>6277</v>
      </c>
      <c r="F231" s="37" t="s">
        <v>11682</v>
      </c>
      <c r="G231" s="37">
        <v>1000</v>
      </c>
      <c r="J231" t="b">
        <v>1</v>
      </c>
    </row>
    <row r="232" spans="1:10">
      <c r="A232" s="37" t="s">
        <v>11683</v>
      </c>
      <c r="B232" s="37">
        <v>11.35</v>
      </c>
      <c r="C232" s="37">
        <v>39.633330000000001</v>
      </c>
      <c r="D232" s="37" t="s">
        <v>9407</v>
      </c>
      <c r="E232" s="37" t="s">
        <v>6277</v>
      </c>
      <c r="F232" s="37" t="s">
        <v>11684</v>
      </c>
      <c r="G232" s="37">
        <v>500</v>
      </c>
      <c r="J232" t="b">
        <v>1</v>
      </c>
    </row>
    <row r="233" spans="1:10">
      <c r="A233" s="37" t="s">
        <v>11685</v>
      </c>
      <c r="B233" s="37">
        <v>11.066700000000001</v>
      </c>
      <c r="C233" s="37">
        <v>39.735399999999998</v>
      </c>
      <c r="D233" s="37" t="s">
        <v>9407</v>
      </c>
      <c r="E233" s="37" t="s">
        <v>6277</v>
      </c>
      <c r="F233" s="39" t="s">
        <v>11686</v>
      </c>
      <c r="G233" s="37">
        <v>1500</v>
      </c>
      <c r="J233" t="b">
        <v>1</v>
      </c>
    </row>
    <row r="234" spans="1:10">
      <c r="A234" s="37" t="s">
        <v>11687</v>
      </c>
      <c r="B234" s="37">
        <v>11.2829</v>
      </c>
      <c r="C234" s="37">
        <v>37.486097000000001</v>
      </c>
      <c r="D234" s="37" t="s">
        <v>9407</v>
      </c>
      <c r="E234" s="37" t="s">
        <v>6277</v>
      </c>
      <c r="F234" s="37" t="s">
        <v>11688</v>
      </c>
      <c r="G234" s="37">
        <v>800</v>
      </c>
      <c r="J234" t="b">
        <v>1</v>
      </c>
    </row>
    <row r="235" spans="1:10">
      <c r="A235" s="37" t="s">
        <v>11689</v>
      </c>
      <c r="B235" s="37">
        <v>11.382999999999999</v>
      </c>
      <c r="C235" s="37">
        <v>37.1</v>
      </c>
      <c r="D235" s="37" t="s">
        <v>9407</v>
      </c>
      <c r="E235" s="37" t="s">
        <v>6204</v>
      </c>
      <c r="F235" s="37" t="s">
        <v>11690</v>
      </c>
      <c r="G235" s="37">
        <v>200</v>
      </c>
      <c r="J235" t="b">
        <v>1</v>
      </c>
    </row>
    <row r="236" spans="1:10">
      <c r="A236" s="37" t="s">
        <v>11691</v>
      </c>
      <c r="B236" s="37">
        <v>11.497999999999999</v>
      </c>
      <c r="C236" s="37">
        <v>37.481000000000002</v>
      </c>
      <c r="D236" s="37" t="s">
        <v>9407</v>
      </c>
      <c r="E236" s="37" t="s">
        <v>6204</v>
      </c>
      <c r="F236" s="37" t="s">
        <v>11692</v>
      </c>
      <c r="G236" s="37">
        <v>500</v>
      </c>
      <c r="J236" t="b">
        <v>1</v>
      </c>
    </row>
    <row r="237" spans="1:10">
      <c r="A237" s="37" t="s">
        <v>11693</v>
      </c>
      <c r="B237" s="37">
        <v>11.574</v>
      </c>
      <c r="C237" s="37">
        <v>37.398000000000003</v>
      </c>
      <c r="D237" s="37" t="s">
        <v>9407</v>
      </c>
      <c r="E237" s="37" t="s">
        <v>6277</v>
      </c>
      <c r="F237" s="37" t="s">
        <v>11694</v>
      </c>
      <c r="G237" s="37">
        <v>750</v>
      </c>
      <c r="J237" t="b">
        <v>1</v>
      </c>
    </row>
    <row r="238" spans="1:10">
      <c r="A238" s="37" t="s">
        <v>11695</v>
      </c>
      <c r="B238" s="37">
        <v>11.62</v>
      </c>
      <c r="C238" s="37">
        <v>37.459299999999999</v>
      </c>
      <c r="D238" s="37" t="s">
        <v>9407</v>
      </c>
      <c r="E238" s="37" t="s">
        <v>6277</v>
      </c>
      <c r="F238" s="37" t="s">
        <v>11696</v>
      </c>
      <c r="G238" s="37">
        <v>500</v>
      </c>
      <c r="I238" s="37" t="s">
        <v>11697</v>
      </c>
      <c r="J238" t="b">
        <v>1</v>
      </c>
    </row>
    <row r="239" spans="1:10">
      <c r="A239" s="37" t="s">
        <v>11698</v>
      </c>
      <c r="B239" s="37">
        <v>11.752000000000001</v>
      </c>
      <c r="C239" s="37">
        <v>39.612000000000002</v>
      </c>
      <c r="D239" s="37" t="s">
        <v>9407</v>
      </c>
      <c r="E239" s="37" t="s">
        <v>6277</v>
      </c>
      <c r="F239" s="37" t="s">
        <v>11699</v>
      </c>
      <c r="G239" s="37">
        <v>800</v>
      </c>
      <c r="J239" t="b">
        <v>1</v>
      </c>
    </row>
    <row r="240" spans="1:10">
      <c r="A240" s="37" t="s">
        <v>11700</v>
      </c>
      <c r="B240" s="37">
        <v>11.92</v>
      </c>
      <c r="C240" s="37">
        <v>37.69</v>
      </c>
      <c r="D240" s="37" t="s">
        <v>9407</v>
      </c>
      <c r="E240" s="37" t="s">
        <v>6277</v>
      </c>
      <c r="F240" s="37" t="s">
        <v>11701</v>
      </c>
      <c r="G240" s="37">
        <v>9788</v>
      </c>
      <c r="J240" t="b">
        <v>1</v>
      </c>
    </row>
    <row r="241" spans="1:10" ht="15" customHeight="1">
      <c r="A241" s="37" t="s">
        <v>11702</v>
      </c>
      <c r="B241" s="37">
        <v>12.3994</v>
      </c>
      <c r="C241" s="37">
        <v>39.568899999999999</v>
      </c>
      <c r="D241" s="37" t="s">
        <v>9407</v>
      </c>
      <c r="E241" s="37" t="s">
        <v>6277</v>
      </c>
      <c r="F241" s="37" t="s">
        <v>11703</v>
      </c>
      <c r="G241" s="37">
        <v>500</v>
      </c>
      <c r="J241" t="b">
        <v>1</v>
      </c>
    </row>
    <row r="242" spans="1:10" ht="15" customHeight="1">
      <c r="A242" s="37" t="s">
        <v>11704</v>
      </c>
      <c r="B242" s="37">
        <v>12.541700000000001</v>
      </c>
      <c r="C242" s="37">
        <v>37.458329999999997</v>
      </c>
      <c r="D242" s="37" t="s">
        <v>9407</v>
      </c>
      <c r="E242" s="37" t="s">
        <v>290</v>
      </c>
      <c r="F242" s="37" t="s">
        <v>11705</v>
      </c>
      <c r="G242" s="37">
        <v>1000</v>
      </c>
      <c r="J242" t="b">
        <v>1</v>
      </c>
    </row>
    <row r="243" spans="1:10">
      <c r="A243" s="37" t="s">
        <v>11706</v>
      </c>
      <c r="B243" s="37">
        <v>12.63639</v>
      </c>
      <c r="C243" s="37">
        <v>39.039169999999999</v>
      </c>
      <c r="D243" s="37" t="s">
        <v>9407</v>
      </c>
      <c r="E243" s="37" t="s">
        <v>6277</v>
      </c>
      <c r="F243" s="37" t="s">
        <v>11707</v>
      </c>
      <c r="G243" s="37">
        <v>250</v>
      </c>
      <c r="J243" t="b">
        <v>1</v>
      </c>
    </row>
    <row r="244" spans="1:10">
      <c r="A244" s="37" t="s">
        <v>11708</v>
      </c>
      <c r="B244" s="37">
        <v>12.783329999999999</v>
      </c>
      <c r="C244" s="37">
        <v>39.533329999999999</v>
      </c>
      <c r="D244" s="37" t="s">
        <v>9407</v>
      </c>
      <c r="E244" s="37" t="s">
        <v>6277</v>
      </c>
      <c r="F244" s="37" t="s">
        <v>11709</v>
      </c>
      <c r="G244" s="37">
        <v>917</v>
      </c>
      <c r="H244" s="194" t="s">
        <v>11710</v>
      </c>
      <c r="J244" t="b">
        <v>1</v>
      </c>
    </row>
    <row r="245" spans="1:10">
      <c r="A245" s="37" t="s">
        <v>11711</v>
      </c>
      <c r="B245" s="37">
        <v>13.23333</v>
      </c>
      <c r="C245" s="37">
        <v>39.533329999999999</v>
      </c>
      <c r="D245" s="37" t="s">
        <v>9407</v>
      </c>
      <c r="E245" s="37" t="s">
        <v>6277</v>
      </c>
      <c r="F245" s="37" t="s">
        <v>11712</v>
      </c>
      <c r="G245" s="37">
        <v>917</v>
      </c>
      <c r="J245" t="b">
        <v>1</v>
      </c>
    </row>
    <row r="246" spans="1:10">
      <c r="A246" s="37" t="s">
        <v>11713</v>
      </c>
      <c r="B246" s="37">
        <v>13.234999999999999</v>
      </c>
      <c r="C246" s="37">
        <v>38.980559999999997</v>
      </c>
      <c r="D246" s="37" t="s">
        <v>9407</v>
      </c>
      <c r="E246" s="37" t="s">
        <v>6277</v>
      </c>
      <c r="F246" s="37" t="s">
        <v>11714</v>
      </c>
      <c r="G246" s="37">
        <v>500</v>
      </c>
      <c r="J246" t="b">
        <v>1</v>
      </c>
    </row>
    <row r="247" spans="1:10">
      <c r="A247" s="37" t="s">
        <v>11715</v>
      </c>
      <c r="B247" s="37">
        <v>13.462</v>
      </c>
      <c r="C247" s="37">
        <v>39.031999999999996</v>
      </c>
      <c r="D247" s="37" t="s">
        <v>9407</v>
      </c>
      <c r="E247" s="37" t="s">
        <v>6277</v>
      </c>
      <c r="F247" s="37" t="s">
        <v>11716</v>
      </c>
      <c r="G247" s="37">
        <v>1000</v>
      </c>
      <c r="J247" t="b">
        <v>1</v>
      </c>
    </row>
    <row r="248" spans="1:10">
      <c r="A248" s="37" t="s">
        <v>11717</v>
      </c>
      <c r="B248" s="37">
        <v>13.475</v>
      </c>
      <c r="C248" s="37">
        <v>39.493000000000002</v>
      </c>
      <c r="D248" s="37" t="s">
        <v>9407</v>
      </c>
      <c r="E248" s="37" t="s">
        <v>6277</v>
      </c>
      <c r="F248" s="37" t="s">
        <v>11718</v>
      </c>
      <c r="G248" s="37">
        <v>600</v>
      </c>
      <c r="J248" t="b">
        <v>1</v>
      </c>
    </row>
    <row r="249" spans="1:10">
      <c r="A249" s="37" t="s">
        <v>11719</v>
      </c>
      <c r="B249" s="37">
        <v>13.65</v>
      </c>
      <c r="C249" s="37">
        <v>39.166670000000003</v>
      </c>
      <c r="D249" s="37" t="s">
        <v>9407</v>
      </c>
      <c r="E249" s="37" t="s">
        <v>6277</v>
      </c>
      <c r="F249" s="37" t="s">
        <v>11720</v>
      </c>
      <c r="G249" s="37">
        <v>917</v>
      </c>
      <c r="J249" t="b">
        <v>1</v>
      </c>
    </row>
    <row r="250" spans="1:10">
      <c r="A250" s="37" t="s">
        <v>11721</v>
      </c>
      <c r="B250" s="37">
        <v>13.880280000000001</v>
      </c>
      <c r="C250" s="37">
        <v>39.483060000000002</v>
      </c>
      <c r="D250" s="37" t="s">
        <v>9407</v>
      </c>
      <c r="E250" s="37" t="s">
        <v>6277</v>
      </c>
      <c r="F250" s="37" t="s">
        <v>11722</v>
      </c>
      <c r="G250" s="37">
        <v>1000</v>
      </c>
      <c r="J250" t="b">
        <v>1</v>
      </c>
    </row>
    <row r="251" spans="1:10">
      <c r="A251" s="37" t="s">
        <v>11723</v>
      </c>
      <c r="B251" s="37">
        <v>14.103899999999999</v>
      </c>
      <c r="C251" s="37">
        <v>38.307380000000002</v>
      </c>
      <c r="D251" s="37" t="s">
        <v>9407</v>
      </c>
      <c r="E251" s="37" t="s">
        <v>6204</v>
      </c>
      <c r="F251" s="37" t="s">
        <v>11724</v>
      </c>
      <c r="G251" s="37">
        <v>1500</v>
      </c>
      <c r="J251" t="b">
        <v>1</v>
      </c>
    </row>
    <row r="252" spans="1:10">
      <c r="A252" s="37" t="s">
        <v>11725</v>
      </c>
      <c r="B252" s="37">
        <v>14.11365</v>
      </c>
      <c r="C252" s="37">
        <v>38.741880000000002</v>
      </c>
      <c r="D252" s="37" t="s">
        <v>9407</v>
      </c>
      <c r="E252" s="37" t="s">
        <v>6277</v>
      </c>
      <c r="F252" s="37" t="s">
        <v>11726</v>
      </c>
      <c r="G252" s="37">
        <v>500</v>
      </c>
      <c r="J252" t="b">
        <v>1</v>
      </c>
    </row>
    <row r="253" spans="1:10">
      <c r="A253" s="37" t="s">
        <v>11727</v>
      </c>
      <c r="B253" s="37">
        <v>14.26667</v>
      </c>
      <c r="C253" s="37">
        <v>36.620719999999999</v>
      </c>
      <c r="D253" s="37" t="s">
        <v>9407</v>
      </c>
      <c r="E253" s="37" t="s">
        <v>6277</v>
      </c>
      <c r="F253" s="37" t="s">
        <v>11728</v>
      </c>
      <c r="G253" s="37">
        <v>1000</v>
      </c>
      <c r="J253" t="b">
        <v>1</v>
      </c>
    </row>
    <row r="254" spans="1:10">
      <c r="A254" s="37" t="s">
        <v>11729</v>
      </c>
      <c r="B254" s="37">
        <v>7.8616999999999999</v>
      </c>
      <c r="C254" s="37">
        <v>38.713410000000003</v>
      </c>
      <c r="D254" s="37" t="s">
        <v>9407</v>
      </c>
      <c r="E254" s="37" t="s">
        <v>6204</v>
      </c>
      <c r="F254" s="37" t="s">
        <v>11730</v>
      </c>
      <c r="G254" s="37">
        <v>100</v>
      </c>
      <c r="J254" t="b">
        <v>1</v>
      </c>
    </row>
    <row r="255" spans="1:10">
      <c r="A255" s="37" t="s">
        <v>11731</v>
      </c>
      <c r="B255" s="37">
        <v>13.368600000000001</v>
      </c>
      <c r="C255" s="37">
        <v>-16.682200000000002</v>
      </c>
      <c r="D255" s="37" t="s">
        <v>9411</v>
      </c>
      <c r="E255" s="37" t="s">
        <v>6277</v>
      </c>
      <c r="F255" s="37" t="s">
        <v>11732</v>
      </c>
      <c r="G255" s="37">
        <v>200</v>
      </c>
      <c r="J255" t="b">
        <v>1</v>
      </c>
    </row>
    <row r="256" spans="1:10">
      <c r="A256" s="37" t="s">
        <v>11733</v>
      </c>
      <c r="B256" s="37">
        <v>13.433999999999999</v>
      </c>
      <c r="C256" s="37">
        <v>-16.724</v>
      </c>
      <c r="D256" s="37" t="s">
        <v>9411</v>
      </c>
      <c r="E256" s="37" t="s">
        <v>6277</v>
      </c>
      <c r="F256" s="37" t="s">
        <v>11734</v>
      </c>
      <c r="G256" s="37">
        <v>150</v>
      </c>
      <c r="J256" t="b">
        <v>1</v>
      </c>
    </row>
    <row r="257" spans="1:10">
      <c r="A257" s="37" t="s">
        <v>11735</v>
      </c>
      <c r="B257" s="37">
        <v>13.553000000000001</v>
      </c>
      <c r="C257" s="37">
        <v>-14.898</v>
      </c>
      <c r="D257" s="37" t="s">
        <v>9411</v>
      </c>
      <c r="E257" s="37" t="s">
        <v>6277</v>
      </c>
      <c r="F257" s="37" t="s">
        <v>11736</v>
      </c>
      <c r="G257" s="37">
        <v>400</v>
      </c>
      <c r="J257" t="b">
        <v>1</v>
      </c>
    </row>
    <row r="258" spans="1:10">
      <c r="A258" s="37" t="s">
        <v>11737</v>
      </c>
      <c r="B258" s="37">
        <v>13.553000000000001</v>
      </c>
      <c r="C258" s="37">
        <v>-14.898</v>
      </c>
      <c r="D258" s="37" t="s">
        <v>9411</v>
      </c>
      <c r="E258" s="37" t="s">
        <v>6277</v>
      </c>
      <c r="F258" s="37" t="s">
        <v>11738</v>
      </c>
      <c r="G258" s="37">
        <v>400</v>
      </c>
      <c r="J258" t="b">
        <v>1</v>
      </c>
    </row>
    <row r="259" spans="1:10">
      <c r="A259" s="37" t="s">
        <v>11739</v>
      </c>
      <c r="B259" s="37">
        <v>14.69389</v>
      </c>
      <c r="C259" s="37">
        <v>-16.47</v>
      </c>
      <c r="D259" s="37" t="s">
        <v>9411</v>
      </c>
      <c r="E259" s="37" t="s">
        <v>6277</v>
      </c>
      <c r="F259" s="37" t="s">
        <v>11740</v>
      </c>
      <c r="G259" s="37">
        <v>100</v>
      </c>
      <c r="J259" t="b">
        <v>1</v>
      </c>
    </row>
    <row r="260" spans="1:10">
      <c r="A260" s="37" t="s">
        <v>11741</v>
      </c>
      <c r="B260" s="37">
        <v>5.0560999999999998</v>
      </c>
      <c r="C260" s="37">
        <v>-2.4878</v>
      </c>
      <c r="D260" s="37" t="s">
        <v>9413</v>
      </c>
      <c r="E260" s="37" t="s">
        <v>6204</v>
      </c>
      <c r="F260" s="37" t="s">
        <v>11742</v>
      </c>
      <c r="G260" s="37">
        <v>2000</v>
      </c>
      <c r="J260" t="b">
        <v>1</v>
      </c>
    </row>
    <row r="261" spans="1:10">
      <c r="A261" s="37" t="s">
        <v>11743</v>
      </c>
      <c r="B261" s="37">
        <v>5.0884</v>
      </c>
      <c r="C261" s="37">
        <v>-2.5179999999999998</v>
      </c>
      <c r="D261" s="37" t="s">
        <v>9413</v>
      </c>
      <c r="E261" s="37" t="s">
        <v>6204</v>
      </c>
      <c r="F261" s="37" t="s">
        <v>11744</v>
      </c>
      <c r="G261" s="37">
        <v>2000</v>
      </c>
      <c r="J261" t="b">
        <v>1</v>
      </c>
    </row>
    <row r="262" spans="1:10">
      <c r="A262" s="37" t="s">
        <v>11745</v>
      </c>
      <c r="B262" s="37">
        <v>5.1040000000000001</v>
      </c>
      <c r="C262" s="37">
        <v>-1.286</v>
      </c>
      <c r="D262" s="37" t="s">
        <v>9413</v>
      </c>
      <c r="E262" s="37" t="s">
        <v>6277</v>
      </c>
      <c r="F262" s="37" t="s">
        <v>11746</v>
      </c>
      <c r="G262" s="37">
        <v>1000</v>
      </c>
      <c r="J262" t="b">
        <v>1</v>
      </c>
    </row>
    <row r="263" spans="1:10">
      <c r="A263" s="37" t="s">
        <v>11747</v>
      </c>
      <c r="B263" s="37">
        <v>5.1154999999999999</v>
      </c>
      <c r="C263" s="37">
        <v>-1.2908999999999999</v>
      </c>
      <c r="D263" s="37" t="s">
        <v>9413</v>
      </c>
      <c r="E263" s="37" t="s">
        <v>6204</v>
      </c>
      <c r="F263" s="37" t="s">
        <v>11748</v>
      </c>
      <c r="G263" s="37">
        <v>300</v>
      </c>
      <c r="J263" t="b">
        <v>1</v>
      </c>
    </row>
    <row r="264" spans="1:10">
      <c r="A264" s="37" t="s">
        <v>11749</v>
      </c>
      <c r="B264" s="37">
        <v>5.5833300000000001</v>
      </c>
      <c r="C264" s="37">
        <v>-0.98333000000000004</v>
      </c>
      <c r="D264" s="37" t="s">
        <v>9413</v>
      </c>
      <c r="E264" s="37" t="s">
        <v>6277</v>
      </c>
      <c r="F264" s="37" t="s">
        <v>11750</v>
      </c>
      <c r="G264" s="37">
        <v>917</v>
      </c>
      <c r="J264" t="b">
        <v>1</v>
      </c>
    </row>
    <row r="265" spans="1:10">
      <c r="A265" s="37" t="s">
        <v>11751</v>
      </c>
      <c r="B265" s="37">
        <v>5.6289999999999996</v>
      </c>
      <c r="C265" s="37">
        <v>-0.22500000000000001</v>
      </c>
      <c r="D265" s="37" t="s">
        <v>9413</v>
      </c>
      <c r="E265" s="37" t="s">
        <v>6277</v>
      </c>
      <c r="F265" s="37" t="s">
        <v>11752</v>
      </c>
      <c r="G265" s="37">
        <v>200</v>
      </c>
      <c r="J265" t="b">
        <v>1</v>
      </c>
    </row>
    <row r="266" spans="1:10">
      <c r="A266" s="37" t="s">
        <v>11753</v>
      </c>
      <c r="B266" s="37">
        <v>5.6599000000000004</v>
      </c>
      <c r="C266" s="37">
        <v>-0.19320000000000001</v>
      </c>
      <c r="D266" s="37" t="s">
        <v>9413</v>
      </c>
      <c r="E266" s="37" t="s">
        <v>6277</v>
      </c>
      <c r="F266" s="37" t="s">
        <v>11754</v>
      </c>
      <c r="G266" s="37">
        <v>400</v>
      </c>
      <c r="J266" t="b">
        <v>1</v>
      </c>
    </row>
    <row r="267" spans="1:10">
      <c r="A267" s="37" t="s">
        <v>11755</v>
      </c>
      <c r="B267" s="37">
        <v>5.6738999999999997</v>
      </c>
      <c r="C267" s="37">
        <v>-0.1011</v>
      </c>
      <c r="D267" s="37" t="s">
        <v>9413</v>
      </c>
      <c r="E267" s="37" t="s">
        <v>6277</v>
      </c>
      <c r="F267" s="37" t="s">
        <v>11756</v>
      </c>
      <c r="G267" s="37">
        <v>500</v>
      </c>
    </row>
    <row r="268" spans="1:10">
      <c r="A268" s="37" t="s">
        <v>11757</v>
      </c>
      <c r="B268" s="37">
        <v>30.2942</v>
      </c>
      <c r="C268" s="37">
        <v>31.392900000000001</v>
      </c>
      <c r="D268" s="37" t="s">
        <v>9399</v>
      </c>
      <c r="E268" s="37" t="s">
        <v>6277</v>
      </c>
      <c r="F268" s="37" t="s">
        <v>11758</v>
      </c>
      <c r="G268" s="37">
        <v>1000</v>
      </c>
    </row>
    <row r="269" spans="1:10">
      <c r="A269" s="37" t="s">
        <v>11759</v>
      </c>
      <c r="B269" s="37">
        <v>5.6748000000000003</v>
      </c>
      <c r="C269" s="37">
        <v>-0.2172</v>
      </c>
      <c r="D269" s="37" t="s">
        <v>9413</v>
      </c>
      <c r="E269" s="37" t="s">
        <v>6204</v>
      </c>
      <c r="F269" s="37" t="s">
        <v>11760</v>
      </c>
      <c r="G269" s="37">
        <v>1000</v>
      </c>
      <c r="J269" t="b">
        <v>1</v>
      </c>
    </row>
    <row r="270" spans="1:10">
      <c r="A270" s="37" t="s">
        <v>11761</v>
      </c>
      <c r="B270" s="37">
        <v>6.0359999999999996</v>
      </c>
      <c r="C270" s="37">
        <v>-0.873</v>
      </c>
      <c r="D270" s="37" t="s">
        <v>9413</v>
      </c>
      <c r="E270" s="37" t="s">
        <v>6277</v>
      </c>
      <c r="F270" s="37" t="s">
        <v>11762</v>
      </c>
      <c r="G270" s="37">
        <v>500</v>
      </c>
      <c r="J270" t="b">
        <v>1</v>
      </c>
    </row>
    <row r="271" spans="1:10">
      <c r="A271" s="37" t="s">
        <v>11763</v>
      </c>
      <c r="B271" s="37">
        <v>6.13</v>
      </c>
      <c r="C271" s="37">
        <v>-7.1999999999999995E-2</v>
      </c>
      <c r="D271" s="37" t="s">
        <v>9413</v>
      </c>
      <c r="E271" s="37" t="s">
        <v>6277</v>
      </c>
      <c r="F271" s="37" t="s">
        <v>11764</v>
      </c>
      <c r="G271" s="37">
        <v>300</v>
      </c>
      <c r="J271" t="b">
        <v>1</v>
      </c>
    </row>
    <row r="272" spans="1:10">
      <c r="A272" s="37" t="s">
        <v>11765</v>
      </c>
      <c r="B272" s="37">
        <v>6.1333000000000002</v>
      </c>
      <c r="C272" s="37">
        <v>7.2609999999999994E-2</v>
      </c>
      <c r="D272" s="37" t="s">
        <v>9413</v>
      </c>
      <c r="E272" s="37" t="s">
        <v>6277</v>
      </c>
      <c r="F272" s="37" t="s">
        <v>11766</v>
      </c>
      <c r="G272" s="37">
        <v>600</v>
      </c>
      <c r="J272" t="b">
        <v>1</v>
      </c>
    </row>
    <row r="273" spans="1:10">
      <c r="A273" s="37" t="s">
        <v>11767</v>
      </c>
      <c r="B273" s="37">
        <v>6.1432000000000002</v>
      </c>
      <c r="C273" s="37">
        <v>-0.90315999999999996</v>
      </c>
      <c r="D273" s="37" t="s">
        <v>9413</v>
      </c>
      <c r="E273" s="37" t="s">
        <v>6277</v>
      </c>
      <c r="F273" s="37" t="s">
        <v>11768</v>
      </c>
      <c r="G273" s="37">
        <v>500</v>
      </c>
      <c r="J273" t="b">
        <v>1</v>
      </c>
    </row>
    <row r="274" spans="1:10">
      <c r="A274" s="37" t="s">
        <v>11769</v>
      </c>
      <c r="B274" s="37">
        <v>6.15</v>
      </c>
      <c r="C274" s="37">
        <v>6.6669999999999993E-2</v>
      </c>
      <c r="D274" s="37" t="s">
        <v>9413</v>
      </c>
      <c r="E274" s="37" t="s">
        <v>6204</v>
      </c>
      <c r="F274" s="37" t="s">
        <v>11770</v>
      </c>
      <c r="G274" s="37">
        <v>10000</v>
      </c>
      <c r="J274" t="b">
        <v>1</v>
      </c>
    </row>
    <row r="275" spans="1:10">
      <c r="A275" s="37" t="s">
        <v>11771</v>
      </c>
      <c r="B275" s="37">
        <v>6.2270000000000003</v>
      </c>
      <c r="C275" s="37">
        <v>-0.35659999999999997</v>
      </c>
      <c r="D275" s="37" t="s">
        <v>9413</v>
      </c>
      <c r="E275" s="37" t="s">
        <v>6277</v>
      </c>
      <c r="F275" s="37" t="s">
        <v>11772</v>
      </c>
      <c r="G275" s="37">
        <v>800</v>
      </c>
      <c r="J275" t="b">
        <v>1</v>
      </c>
    </row>
    <row r="276" spans="1:10">
      <c r="A276" s="37" t="s">
        <v>11773</v>
      </c>
      <c r="B276" s="37">
        <v>6.5883000000000003</v>
      </c>
      <c r="C276" s="37">
        <v>-1.1214</v>
      </c>
      <c r="D276" s="37" t="s">
        <v>9413</v>
      </c>
      <c r="E276" s="37" t="s">
        <v>6277</v>
      </c>
      <c r="F276" s="37" t="s">
        <v>11774</v>
      </c>
      <c r="G276" s="37">
        <v>3000</v>
      </c>
      <c r="J276" t="b">
        <v>1</v>
      </c>
    </row>
    <row r="277" spans="1:10">
      <c r="A277" s="37" t="s">
        <v>11775</v>
      </c>
      <c r="B277" s="37">
        <v>6.6122899999999998</v>
      </c>
      <c r="C277" s="37">
        <v>0.48565999999999998</v>
      </c>
      <c r="D277" s="37" t="s">
        <v>9413</v>
      </c>
      <c r="E277" s="37" t="s">
        <v>6277</v>
      </c>
      <c r="F277" s="37" t="s">
        <v>11776</v>
      </c>
      <c r="G277" s="37">
        <v>917</v>
      </c>
      <c r="J277" t="b">
        <v>1</v>
      </c>
    </row>
    <row r="278" spans="1:10">
      <c r="A278" s="37" t="s">
        <v>11777</v>
      </c>
      <c r="B278" s="37">
        <v>6.6654</v>
      </c>
      <c r="C278" s="37">
        <v>-1.573</v>
      </c>
      <c r="D278" s="37" t="s">
        <v>9413</v>
      </c>
      <c r="E278" s="37" t="s">
        <v>39</v>
      </c>
      <c r="F278" s="37" t="s">
        <v>11778</v>
      </c>
      <c r="G278" s="37">
        <v>200</v>
      </c>
      <c r="J278" t="b">
        <v>1</v>
      </c>
    </row>
    <row r="279" spans="1:10">
      <c r="A279" s="37" t="s">
        <v>11779</v>
      </c>
      <c r="B279" s="37">
        <v>6.6684000000000001</v>
      </c>
      <c r="C279" s="37">
        <v>-1.570749</v>
      </c>
      <c r="D279" s="37" t="s">
        <v>9413</v>
      </c>
      <c r="E279" s="37" t="s">
        <v>6204</v>
      </c>
      <c r="F279" s="37" t="s">
        <v>11780</v>
      </c>
      <c r="G279" s="37">
        <v>1000</v>
      </c>
      <c r="J279" t="b">
        <v>1</v>
      </c>
    </row>
    <row r="280" spans="1:10">
      <c r="A280" s="37" t="s">
        <v>11781</v>
      </c>
      <c r="B280" s="37">
        <v>6.6758199999999999</v>
      </c>
      <c r="C280" s="37">
        <v>-1.6673500000000001</v>
      </c>
      <c r="D280" s="37" t="s">
        <v>9413</v>
      </c>
      <c r="E280" s="37" t="s">
        <v>6277</v>
      </c>
      <c r="F280" s="37" t="s">
        <v>11782</v>
      </c>
      <c r="G280" s="37">
        <v>1000</v>
      </c>
      <c r="J280" t="b">
        <v>1</v>
      </c>
    </row>
    <row r="281" spans="1:10">
      <c r="A281" s="37" t="s">
        <v>11783</v>
      </c>
      <c r="B281" s="37">
        <v>6.6841799999999996</v>
      </c>
      <c r="C281" s="37">
        <v>-1.55139</v>
      </c>
      <c r="D281" s="37" t="s">
        <v>9413</v>
      </c>
      <c r="E281" s="37" t="s">
        <v>6277</v>
      </c>
      <c r="F281" s="37" t="s">
        <v>11784</v>
      </c>
      <c r="G281" s="37">
        <v>1000</v>
      </c>
      <c r="J281" t="b">
        <v>1</v>
      </c>
    </row>
    <row r="282" spans="1:10">
      <c r="A282" s="37" t="s">
        <v>11785</v>
      </c>
      <c r="B282" s="37">
        <v>6.6849999999999996</v>
      </c>
      <c r="C282" s="37">
        <v>0.32300000000000001</v>
      </c>
      <c r="D282" s="37" t="s">
        <v>9413</v>
      </c>
      <c r="E282" s="37" t="s">
        <v>6277</v>
      </c>
      <c r="F282" s="37" t="s">
        <v>11786</v>
      </c>
      <c r="G282" s="37">
        <v>750</v>
      </c>
      <c r="J282" t="b">
        <v>1</v>
      </c>
    </row>
    <row r="283" spans="1:10">
      <c r="A283" s="37" t="s">
        <v>11787</v>
      </c>
      <c r="B283" s="37">
        <v>6.7169999999999996</v>
      </c>
      <c r="C283" s="37">
        <v>-1.5333000000000001</v>
      </c>
      <c r="D283" s="37" t="s">
        <v>9413</v>
      </c>
      <c r="E283" s="37" t="s">
        <v>6277</v>
      </c>
      <c r="F283" s="37" t="s">
        <v>11788</v>
      </c>
      <c r="G283" s="37">
        <v>500</v>
      </c>
      <c r="J283" t="b">
        <v>1</v>
      </c>
    </row>
    <row r="284" spans="1:10">
      <c r="A284" s="37" t="s">
        <v>11789</v>
      </c>
      <c r="B284" s="37">
        <v>6.7191700000000001</v>
      </c>
      <c r="C284" s="37">
        <v>0.34083000000000002</v>
      </c>
      <c r="D284" s="37" t="s">
        <v>9413</v>
      </c>
      <c r="E284" s="37" t="s">
        <v>6277</v>
      </c>
      <c r="F284" s="37" t="s">
        <v>11790</v>
      </c>
      <c r="G284" s="37">
        <v>500</v>
      </c>
      <c r="J284" t="b">
        <v>1</v>
      </c>
    </row>
    <row r="285" spans="1:10">
      <c r="A285" s="37" t="s">
        <v>11791</v>
      </c>
      <c r="B285" s="37">
        <v>7.008</v>
      </c>
      <c r="C285" s="37">
        <v>-1.425</v>
      </c>
      <c r="D285" s="37" t="s">
        <v>9413</v>
      </c>
      <c r="E285" s="37" t="s">
        <v>6277</v>
      </c>
      <c r="F285" s="37" t="s">
        <v>11792</v>
      </c>
      <c r="G285" s="37">
        <v>3000</v>
      </c>
      <c r="J285" t="b">
        <v>1</v>
      </c>
    </row>
    <row r="286" spans="1:10">
      <c r="A286" s="37" t="s">
        <v>11793</v>
      </c>
      <c r="B286" s="37">
        <v>7.2744</v>
      </c>
      <c r="C286" s="37">
        <v>-2.7982499999999999</v>
      </c>
      <c r="D286" s="37" t="s">
        <v>9413</v>
      </c>
      <c r="E286" s="37" t="s">
        <v>6204</v>
      </c>
      <c r="F286" s="37" t="s">
        <v>11794</v>
      </c>
      <c r="G286" s="37">
        <v>200</v>
      </c>
      <c r="J286" t="b">
        <v>1</v>
      </c>
    </row>
    <row r="287" spans="1:10">
      <c r="A287" s="37" t="s">
        <v>11795</v>
      </c>
      <c r="B287" s="37">
        <v>7.3666700000000001</v>
      </c>
      <c r="C287" s="37">
        <v>-1.35</v>
      </c>
      <c r="D287" s="37" t="s">
        <v>9413</v>
      </c>
      <c r="E287" s="37" t="s">
        <v>6277</v>
      </c>
      <c r="F287" s="37" t="s">
        <v>11796</v>
      </c>
      <c r="G287" s="37">
        <v>917</v>
      </c>
      <c r="J287" t="b">
        <v>1</v>
      </c>
    </row>
    <row r="288" spans="1:10">
      <c r="A288" s="37" t="s">
        <v>11797</v>
      </c>
      <c r="B288" s="37">
        <v>7.4042000000000003</v>
      </c>
      <c r="C288" s="37">
        <v>-1.3467</v>
      </c>
      <c r="D288" s="37" t="s">
        <v>9413</v>
      </c>
      <c r="E288" s="37" t="s">
        <v>6277</v>
      </c>
      <c r="F288" s="37" t="s">
        <v>11798</v>
      </c>
      <c r="G288" s="37">
        <v>500</v>
      </c>
      <c r="J288" t="b">
        <v>1</v>
      </c>
    </row>
    <row r="289" spans="1:10">
      <c r="A289" s="37" t="s">
        <v>11799</v>
      </c>
      <c r="B289" s="37">
        <v>8.2673000000000005</v>
      </c>
      <c r="C289" s="37">
        <v>0.52659999999999996</v>
      </c>
      <c r="D289" s="37" t="s">
        <v>9413</v>
      </c>
      <c r="E289" s="37" t="s">
        <v>6204</v>
      </c>
      <c r="F289" s="37" t="s">
        <v>11800</v>
      </c>
      <c r="G289" s="37">
        <v>300</v>
      </c>
      <c r="J289" t="b">
        <v>1</v>
      </c>
    </row>
    <row r="290" spans="1:10">
      <c r="A290" s="37" t="s">
        <v>11801</v>
      </c>
      <c r="B290" s="37">
        <v>9.3737200000000005</v>
      </c>
      <c r="C290" s="37">
        <v>-0.88583000000000001</v>
      </c>
      <c r="D290" s="37" t="s">
        <v>9413</v>
      </c>
      <c r="E290" s="37" t="s">
        <v>6277</v>
      </c>
      <c r="F290" s="37" t="s">
        <v>11802</v>
      </c>
      <c r="G290" s="37">
        <v>500</v>
      </c>
      <c r="J290" t="b">
        <v>1</v>
      </c>
    </row>
    <row r="291" spans="1:10">
      <c r="A291" s="37" t="s">
        <v>11803</v>
      </c>
      <c r="B291" s="37">
        <v>9.3892799999999994</v>
      </c>
      <c r="C291" s="37">
        <v>-1.0037199999999999</v>
      </c>
      <c r="D291" s="37" t="s">
        <v>9413</v>
      </c>
      <c r="E291" s="37" t="s">
        <v>6277</v>
      </c>
      <c r="F291" s="37" t="s">
        <v>11804</v>
      </c>
      <c r="G291" s="37">
        <v>500</v>
      </c>
      <c r="J291" t="b">
        <v>1</v>
      </c>
    </row>
    <row r="292" spans="1:10">
      <c r="A292" s="37" t="s">
        <v>11805</v>
      </c>
      <c r="B292" s="37">
        <v>9.41</v>
      </c>
      <c r="C292" s="37">
        <v>-0.85</v>
      </c>
      <c r="D292" s="37" t="s">
        <v>9413</v>
      </c>
      <c r="E292" s="37" t="s">
        <v>6277</v>
      </c>
      <c r="F292" s="37" t="s">
        <v>11806</v>
      </c>
      <c r="G292" s="37">
        <v>10000</v>
      </c>
      <c r="J292" t="b">
        <v>1</v>
      </c>
    </row>
    <row r="293" spans="1:10">
      <c r="A293" s="37" t="s">
        <v>11807</v>
      </c>
      <c r="B293" s="37">
        <v>9.4130000000000003</v>
      </c>
      <c r="C293" s="37">
        <v>-0.97426999999999997</v>
      </c>
      <c r="D293" s="37" t="s">
        <v>9413</v>
      </c>
      <c r="E293" s="37" t="s">
        <v>6277</v>
      </c>
      <c r="F293" s="37" t="s">
        <v>11808</v>
      </c>
      <c r="G293" s="37">
        <v>1200</v>
      </c>
      <c r="J293" t="b">
        <v>1</v>
      </c>
    </row>
    <row r="294" spans="1:10">
      <c r="A294" s="37" t="s">
        <v>11809</v>
      </c>
      <c r="B294" s="37">
        <v>9.4130000000000003</v>
      </c>
      <c r="C294" s="37">
        <v>-0.97426999999999997</v>
      </c>
      <c r="D294" s="37" t="s">
        <v>9413</v>
      </c>
      <c r="E294" s="37" t="s">
        <v>6277</v>
      </c>
      <c r="F294" s="37" t="s">
        <v>11810</v>
      </c>
      <c r="G294" s="37">
        <v>1200</v>
      </c>
      <c r="J294" t="b">
        <v>1</v>
      </c>
    </row>
    <row r="295" spans="1:10">
      <c r="A295" s="37" t="s">
        <v>11811</v>
      </c>
      <c r="B295" s="37">
        <v>9.4166699999999999</v>
      </c>
      <c r="C295" s="37">
        <v>-0.96667000000000003</v>
      </c>
      <c r="D295" s="37" t="s">
        <v>9413</v>
      </c>
      <c r="E295" s="37" t="s">
        <v>6277</v>
      </c>
      <c r="F295" s="37" t="s">
        <v>11812</v>
      </c>
      <c r="G295" s="37">
        <v>500</v>
      </c>
      <c r="J295" t="b">
        <v>1</v>
      </c>
    </row>
    <row r="296" spans="1:10">
      <c r="A296" s="37" t="s">
        <v>11813</v>
      </c>
      <c r="B296" s="37">
        <v>10.07701</v>
      </c>
      <c r="C296" s="37">
        <v>-2.5061800000000001</v>
      </c>
      <c r="D296" s="37" t="s">
        <v>9413</v>
      </c>
      <c r="E296" s="37" t="s">
        <v>6277</v>
      </c>
      <c r="F296" s="37" t="s">
        <v>11814</v>
      </c>
      <c r="G296" s="37">
        <v>100</v>
      </c>
      <c r="J296" t="b">
        <v>1</v>
      </c>
    </row>
    <row r="297" spans="1:10">
      <c r="A297" s="37" t="s">
        <v>11815</v>
      </c>
      <c r="B297" s="37">
        <v>10.791840000000001</v>
      </c>
      <c r="C297" s="37">
        <v>-0.85729999999999995</v>
      </c>
      <c r="D297" s="37" t="s">
        <v>9413</v>
      </c>
      <c r="E297" s="37" t="s">
        <v>6277</v>
      </c>
      <c r="F297" s="37" t="s">
        <v>11816</v>
      </c>
      <c r="G297" s="37">
        <v>3000</v>
      </c>
      <c r="J297" t="b">
        <v>1</v>
      </c>
    </row>
    <row r="298" spans="1:10">
      <c r="A298" s="37" t="s">
        <v>11817</v>
      </c>
      <c r="B298" s="37">
        <v>10.90066</v>
      </c>
      <c r="C298" s="37">
        <v>-0.85318000000000005</v>
      </c>
      <c r="D298" s="37" t="s">
        <v>9413</v>
      </c>
      <c r="E298" s="37" t="s">
        <v>6277</v>
      </c>
      <c r="F298" s="37" t="s">
        <v>11818</v>
      </c>
      <c r="G298" s="37">
        <v>700</v>
      </c>
      <c r="J298" t="b">
        <v>1</v>
      </c>
    </row>
    <row r="299" spans="1:10">
      <c r="A299" s="37" t="s">
        <v>11819</v>
      </c>
      <c r="B299" s="37">
        <v>11.017300000000001</v>
      </c>
      <c r="C299" s="37">
        <v>-0.26433000000000001</v>
      </c>
      <c r="D299" s="37" t="s">
        <v>9413</v>
      </c>
      <c r="E299" s="37" t="s">
        <v>6204</v>
      </c>
      <c r="F299" s="37" t="s">
        <v>11820</v>
      </c>
      <c r="G299" s="37">
        <v>200</v>
      </c>
      <c r="J299" t="b">
        <v>1</v>
      </c>
    </row>
    <row r="300" spans="1:10">
      <c r="A300" s="37" t="s">
        <v>11821</v>
      </c>
      <c r="B300" s="37">
        <v>10.367100000000001</v>
      </c>
      <c r="C300" s="37">
        <v>-9.3354999999999997</v>
      </c>
      <c r="D300" s="37" t="s">
        <v>9419</v>
      </c>
      <c r="E300" s="37" t="s">
        <v>6277</v>
      </c>
      <c r="F300" s="37" t="s">
        <v>11822</v>
      </c>
      <c r="G300" s="37">
        <v>500</v>
      </c>
      <c r="J300" t="b">
        <v>1</v>
      </c>
    </row>
    <row r="301" spans="1:10">
      <c r="A301" s="37" t="s">
        <v>11823</v>
      </c>
      <c r="B301" s="37">
        <v>11.1555</v>
      </c>
      <c r="C301" s="37">
        <v>-12.528499999999999</v>
      </c>
      <c r="D301" s="37" t="s">
        <v>9419</v>
      </c>
      <c r="E301" s="37" t="s">
        <v>6277</v>
      </c>
      <c r="F301" s="37" t="s">
        <v>11824</v>
      </c>
      <c r="G301" s="37">
        <v>400</v>
      </c>
      <c r="J301" t="b">
        <v>1</v>
      </c>
    </row>
    <row r="302" spans="1:10">
      <c r="A302" s="37" t="s">
        <v>11825</v>
      </c>
      <c r="B302" s="37">
        <v>15.7387</v>
      </c>
      <c r="C302" s="37">
        <v>-86.85</v>
      </c>
      <c r="D302" s="37" t="s">
        <v>9425</v>
      </c>
      <c r="E302" s="37" t="s">
        <v>6204</v>
      </c>
      <c r="F302" s="37" t="s">
        <v>11826</v>
      </c>
      <c r="G302" s="37">
        <v>500</v>
      </c>
      <c r="J302" t="b">
        <v>1</v>
      </c>
    </row>
    <row r="303" spans="1:10">
      <c r="A303" s="37" t="s">
        <v>11827</v>
      </c>
      <c r="B303" s="37">
        <v>13.0784</v>
      </c>
      <c r="C303" s="37">
        <v>77.5792</v>
      </c>
      <c r="D303" s="37" t="s">
        <v>11828</v>
      </c>
      <c r="E303" s="37" t="s">
        <v>6204</v>
      </c>
      <c r="F303" s="37" t="s">
        <v>11829</v>
      </c>
      <c r="G303" s="37">
        <v>500</v>
      </c>
      <c r="J303" t="b">
        <v>1</v>
      </c>
    </row>
    <row r="304" spans="1:10">
      <c r="A304" s="37" t="s">
        <v>11830</v>
      </c>
      <c r="B304" s="37">
        <v>13.082100000000001</v>
      </c>
      <c r="C304" s="37">
        <v>77.576999999999998</v>
      </c>
      <c r="D304" s="37" t="s">
        <v>11828</v>
      </c>
      <c r="E304" s="37" t="s">
        <v>6204</v>
      </c>
      <c r="F304" s="37" t="s">
        <v>11831</v>
      </c>
      <c r="G304" s="37">
        <v>500</v>
      </c>
      <c r="J304" t="b">
        <v>1</v>
      </c>
    </row>
    <row r="305" spans="1:10">
      <c r="A305" s="37" t="s">
        <v>11832</v>
      </c>
      <c r="B305" s="37">
        <v>20.264289999999999</v>
      </c>
      <c r="C305" s="37">
        <v>85.806348999999997</v>
      </c>
      <c r="D305" s="37" t="s">
        <v>11828</v>
      </c>
      <c r="E305" s="37" t="s">
        <v>6204</v>
      </c>
      <c r="F305" s="37" t="s">
        <v>11833</v>
      </c>
      <c r="G305" s="37">
        <v>1000</v>
      </c>
      <c r="J305" t="b">
        <v>1</v>
      </c>
    </row>
    <row r="306" spans="1:10">
      <c r="A306" s="37" t="s">
        <v>11834</v>
      </c>
      <c r="B306" s="37">
        <v>20.416699999999999</v>
      </c>
      <c r="C306" s="37">
        <v>85.916600000000003</v>
      </c>
      <c r="D306" s="37" t="s">
        <v>11828</v>
      </c>
      <c r="E306" s="79" t="s">
        <v>6204</v>
      </c>
      <c r="F306" s="37" t="s">
        <v>11835</v>
      </c>
      <c r="G306" s="37">
        <v>1800</v>
      </c>
      <c r="J306" t="b">
        <v>1</v>
      </c>
    </row>
    <row r="307" spans="1:10">
      <c r="A307" s="37" t="s">
        <v>11836</v>
      </c>
      <c r="B307" s="37">
        <v>20.7</v>
      </c>
      <c r="C307" s="37">
        <v>77.066670000000002</v>
      </c>
      <c r="D307" s="37" t="s">
        <v>11828</v>
      </c>
      <c r="E307" s="37" t="s">
        <v>6204</v>
      </c>
      <c r="F307" s="37" t="s">
        <v>11837</v>
      </c>
      <c r="G307" s="37">
        <v>2000</v>
      </c>
      <c r="J307" t="b">
        <v>1</v>
      </c>
    </row>
    <row r="308" spans="1:10">
      <c r="A308" s="37" t="s">
        <v>11838</v>
      </c>
      <c r="B308" s="37">
        <v>22.759799999999998</v>
      </c>
      <c r="C308" s="37">
        <v>88.426900000000003</v>
      </c>
      <c r="D308" s="37" t="s">
        <v>11828</v>
      </c>
      <c r="E308" s="37" t="s">
        <v>6204</v>
      </c>
      <c r="F308" s="37" t="s">
        <v>11839</v>
      </c>
      <c r="G308" s="37">
        <v>500</v>
      </c>
      <c r="J308" t="b">
        <v>1</v>
      </c>
    </row>
    <row r="309" spans="1:10">
      <c r="A309" s="37" t="s">
        <v>11840</v>
      </c>
      <c r="B309" s="37">
        <v>23.215399999999999</v>
      </c>
      <c r="C309" s="37">
        <v>79.965999999999994</v>
      </c>
      <c r="D309" s="37" t="s">
        <v>11828</v>
      </c>
      <c r="E309" s="37" t="s">
        <v>6204</v>
      </c>
      <c r="F309" s="37" t="s">
        <v>11841</v>
      </c>
      <c r="G309" s="37">
        <v>1000</v>
      </c>
      <c r="J309" t="b">
        <v>1</v>
      </c>
    </row>
    <row r="310" spans="1:10">
      <c r="A310" s="37" t="s">
        <v>11842</v>
      </c>
      <c r="B310" s="37">
        <v>23.337399999999999</v>
      </c>
      <c r="C310" s="37">
        <v>76.806299999999993</v>
      </c>
      <c r="D310" s="37" t="s">
        <v>11828</v>
      </c>
      <c r="E310" s="37" t="s">
        <v>6204</v>
      </c>
      <c r="F310" s="37" t="s">
        <v>11843</v>
      </c>
      <c r="G310" s="37">
        <v>500</v>
      </c>
      <c r="J310" t="b">
        <v>1</v>
      </c>
    </row>
    <row r="311" spans="1:10">
      <c r="A311" s="37" t="s">
        <v>11844</v>
      </c>
      <c r="B311" s="37">
        <v>23.361999999999998</v>
      </c>
      <c r="C311" s="37">
        <v>72.929199999999994</v>
      </c>
      <c r="D311" s="37" t="s">
        <v>11828</v>
      </c>
      <c r="E311" s="37" t="s">
        <v>6204</v>
      </c>
      <c r="F311" s="37" t="s">
        <v>11845</v>
      </c>
      <c r="G311" s="37">
        <v>200</v>
      </c>
      <c r="J311" t="b">
        <v>1</v>
      </c>
    </row>
    <row r="312" spans="1:10">
      <c r="A312" s="37" t="s">
        <v>11846</v>
      </c>
      <c r="B312" s="37">
        <v>23.425999999999998</v>
      </c>
      <c r="C312" s="37">
        <v>85.316000000000003</v>
      </c>
      <c r="D312" s="37" t="s">
        <v>11828</v>
      </c>
      <c r="E312" s="37" t="s">
        <v>6204</v>
      </c>
      <c r="F312" s="37" t="s">
        <v>11847</v>
      </c>
      <c r="G312" s="37">
        <v>1500</v>
      </c>
      <c r="J312" t="b">
        <v>1</v>
      </c>
    </row>
    <row r="313" spans="1:10">
      <c r="A313" s="37" t="s">
        <v>11848</v>
      </c>
      <c r="B313" s="37">
        <v>25.254999999999999</v>
      </c>
      <c r="C313" s="37">
        <v>82.984800000000007</v>
      </c>
      <c r="D313" s="37" t="s">
        <v>11828</v>
      </c>
      <c r="E313" s="37" t="s">
        <v>6204</v>
      </c>
      <c r="F313" s="37" t="s">
        <v>11849</v>
      </c>
      <c r="G313" s="37">
        <v>200</v>
      </c>
      <c r="J313" t="b">
        <v>1</v>
      </c>
    </row>
    <row r="314" spans="1:10">
      <c r="A314" s="37" t="s">
        <v>11850</v>
      </c>
      <c r="B314" s="37">
        <v>25.254999999999999</v>
      </c>
      <c r="C314" s="37">
        <v>82.984800000000007</v>
      </c>
      <c r="D314" s="37" t="s">
        <v>11828</v>
      </c>
      <c r="E314" s="37" t="s">
        <v>6204</v>
      </c>
      <c r="F314" s="37" t="s">
        <v>11851</v>
      </c>
      <c r="G314" s="37">
        <v>200</v>
      </c>
      <c r="J314" t="b">
        <v>1</v>
      </c>
    </row>
    <row r="315" spans="1:10">
      <c r="A315" s="37" t="s">
        <v>11852</v>
      </c>
      <c r="B315" s="37">
        <v>25.978999999999999</v>
      </c>
      <c r="C315" s="37">
        <v>85.68</v>
      </c>
      <c r="D315" s="37" t="s">
        <v>11828</v>
      </c>
      <c r="E315" s="37" t="s">
        <v>6204</v>
      </c>
      <c r="F315" s="37" t="s">
        <v>11853</v>
      </c>
      <c r="G315" s="37">
        <v>1000</v>
      </c>
      <c r="J315" t="b">
        <v>1</v>
      </c>
    </row>
    <row r="316" spans="1:10">
      <c r="A316" s="37" t="s">
        <v>11854</v>
      </c>
      <c r="B316" s="37">
        <v>28.637799999999999</v>
      </c>
      <c r="C316" s="37">
        <v>77.160399999999996</v>
      </c>
      <c r="D316" s="37" t="s">
        <v>11828</v>
      </c>
      <c r="E316" s="37" t="s">
        <v>6204</v>
      </c>
      <c r="F316" s="37" t="s">
        <v>11855</v>
      </c>
      <c r="G316" s="37">
        <v>200</v>
      </c>
      <c r="J316" t="b">
        <v>1</v>
      </c>
    </row>
    <row r="317" spans="1:10">
      <c r="A317" s="37" t="s">
        <v>11856</v>
      </c>
      <c r="B317" s="37">
        <v>29</v>
      </c>
      <c r="C317" s="37">
        <v>79.5</v>
      </c>
      <c r="D317" s="37" t="s">
        <v>11828</v>
      </c>
      <c r="E317" s="37" t="s">
        <v>6204</v>
      </c>
      <c r="F317" s="37" t="s">
        <v>11857</v>
      </c>
      <c r="G317" s="37">
        <v>2000</v>
      </c>
      <c r="J317" t="b">
        <v>1</v>
      </c>
    </row>
    <row r="318" spans="1:10">
      <c r="A318" s="37" t="s">
        <v>11858</v>
      </c>
      <c r="B318" s="37">
        <v>29.076799999999999</v>
      </c>
      <c r="C318" s="37">
        <v>77.704873000000006</v>
      </c>
      <c r="D318" s="37" t="s">
        <v>11828</v>
      </c>
      <c r="E318" s="37" t="s">
        <v>6204</v>
      </c>
      <c r="F318" s="37" t="s">
        <v>11859</v>
      </c>
      <c r="G318" s="37">
        <v>100</v>
      </c>
      <c r="J318" t="b">
        <v>1</v>
      </c>
    </row>
    <row r="319" spans="1:10">
      <c r="A319" s="37" t="s">
        <v>11860</v>
      </c>
      <c r="B319" s="37">
        <v>29.584900000000001</v>
      </c>
      <c r="C319" s="37">
        <v>79.648956999999996</v>
      </c>
      <c r="D319" s="37" t="s">
        <v>11828</v>
      </c>
      <c r="E319" s="37" t="s">
        <v>6204</v>
      </c>
      <c r="F319" s="37" t="s">
        <v>11861</v>
      </c>
      <c r="G319" s="37">
        <v>1000</v>
      </c>
      <c r="J319" t="b">
        <v>1</v>
      </c>
    </row>
    <row r="320" spans="1:10">
      <c r="A320" s="37" t="s">
        <v>11862</v>
      </c>
      <c r="B320" s="37">
        <v>29.589500000000001</v>
      </c>
      <c r="C320" s="37">
        <v>79.644000000000005</v>
      </c>
      <c r="D320" s="37" t="s">
        <v>11828</v>
      </c>
      <c r="E320" s="37" t="s">
        <v>6204</v>
      </c>
      <c r="F320" s="37" t="s">
        <v>11863</v>
      </c>
      <c r="G320" s="37">
        <v>1800</v>
      </c>
      <c r="J320" t="b">
        <v>1</v>
      </c>
    </row>
    <row r="321" spans="1:10">
      <c r="A321" s="37" t="s">
        <v>11864</v>
      </c>
      <c r="B321" s="37">
        <v>29.6</v>
      </c>
      <c r="C321" s="37">
        <v>79.665999999999997</v>
      </c>
      <c r="D321" s="37" t="s">
        <v>11828</v>
      </c>
      <c r="E321" s="37" t="s">
        <v>6204</v>
      </c>
      <c r="F321" s="37" t="s">
        <v>11865</v>
      </c>
      <c r="G321" s="37">
        <v>1800</v>
      </c>
      <c r="J321" t="b">
        <v>1</v>
      </c>
    </row>
    <row r="322" spans="1:10">
      <c r="A322" s="37" t="s">
        <v>11866</v>
      </c>
      <c r="B322" s="37">
        <v>29.608499999999999</v>
      </c>
      <c r="C322" s="37">
        <v>79.651880000000006</v>
      </c>
      <c r="D322" s="37" t="s">
        <v>11828</v>
      </c>
      <c r="E322" s="37" t="s">
        <v>6204</v>
      </c>
      <c r="F322" s="37" t="s">
        <v>11867</v>
      </c>
      <c r="G322" s="37">
        <v>1500</v>
      </c>
      <c r="J322" t="b">
        <v>1</v>
      </c>
    </row>
    <row r="323" spans="1:10">
      <c r="A323" s="37" t="s">
        <v>11868</v>
      </c>
      <c r="B323" s="37">
        <v>30.904199999999999</v>
      </c>
      <c r="C323" s="37">
        <v>75.806399999999996</v>
      </c>
      <c r="D323" s="37" t="s">
        <v>11828</v>
      </c>
      <c r="E323" s="37" t="s">
        <v>6204</v>
      </c>
      <c r="F323" s="37" t="s">
        <v>11869</v>
      </c>
      <c r="G323" s="37">
        <v>200</v>
      </c>
      <c r="J323" t="b">
        <v>1</v>
      </c>
    </row>
    <row r="324" spans="1:10">
      <c r="A324" s="37" t="s">
        <v>11870</v>
      </c>
      <c r="B324" s="37">
        <v>32.096699999999998</v>
      </c>
      <c r="C324" s="37">
        <v>76.546270000000007</v>
      </c>
      <c r="D324" s="37" t="s">
        <v>11828</v>
      </c>
      <c r="E324" s="37" t="s">
        <v>6204</v>
      </c>
      <c r="F324" s="37" t="s">
        <v>11871</v>
      </c>
      <c r="G324" s="37">
        <v>1500</v>
      </c>
      <c r="J324" t="b">
        <v>1</v>
      </c>
    </row>
    <row r="325" spans="1:10">
      <c r="A325" s="37" t="s">
        <v>11872</v>
      </c>
      <c r="B325" s="37">
        <v>32.1</v>
      </c>
      <c r="C325" s="37">
        <v>76.546599999999998</v>
      </c>
      <c r="D325" s="37" t="s">
        <v>11828</v>
      </c>
      <c r="E325" s="37" t="s">
        <v>6204</v>
      </c>
      <c r="F325" s="37" t="s">
        <v>11873</v>
      </c>
      <c r="G325" s="37">
        <v>500</v>
      </c>
      <c r="J325" t="b">
        <v>1</v>
      </c>
    </row>
    <row r="326" spans="1:10">
      <c r="A326" s="37" t="s">
        <v>11874</v>
      </c>
      <c r="B326" s="37">
        <v>31.099799999999998</v>
      </c>
      <c r="C326" s="37">
        <v>76.386899999999997</v>
      </c>
      <c r="D326" s="37" t="s">
        <v>11875</v>
      </c>
      <c r="E326" s="37" t="s">
        <v>6204</v>
      </c>
      <c r="F326" s="37" t="s">
        <v>11876</v>
      </c>
      <c r="G326" s="37">
        <v>500</v>
      </c>
      <c r="J326" t="b">
        <v>1</v>
      </c>
    </row>
    <row r="327" spans="1:10">
      <c r="A327" s="37" t="s">
        <v>11877</v>
      </c>
      <c r="B327" s="37">
        <v>6.1333000000000002</v>
      </c>
      <c r="C327" s="37">
        <v>-5.9333299999999998</v>
      </c>
      <c r="D327" s="37" t="s">
        <v>32</v>
      </c>
      <c r="E327" s="37" t="s">
        <v>6204</v>
      </c>
      <c r="F327" s="37" t="s">
        <v>11878</v>
      </c>
      <c r="G327" s="37">
        <v>1800</v>
      </c>
      <c r="J327" t="b">
        <v>1</v>
      </c>
    </row>
    <row r="328" spans="1:10">
      <c r="A328" s="37" t="s">
        <v>11879</v>
      </c>
      <c r="B328" s="37">
        <v>6.2850000000000001</v>
      </c>
      <c r="C328" s="37">
        <v>-5.1779999999999999</v>
      </c>
      <c r="D328" s="37" t="s">
        <v>32</v>
      </c>
      <c r="E328" s="37" t="s">
        <v>6277</v>
      </c>
      <c r="F328" s="37" t="s">
        <v>11880</v>
      </c>
      <c r="G328" s="37">
        <v>600</v>
      </c>
      <c r="J328" t="b">
        <v>1</v>
      </c>
    </row>
    <row r="329" spans="1:10">
      <c r="A329" s="37" t="s">
        <v>11881</v>
      </c>
      <c r="B329" s="37">
        <v>6.4154</v>
      </c>
      <c r="C329" s="37">
        <v>-5.0909000000000004</v>
      </c>
      <c r="D329" s="37" t="s">
        <v>32</v>
      </c>
      <c r="E329" s="37" t="s">
        <v>6277</v>
      </c>
      <c r="F329" s="37" t="s">
        <v>11882</v>
      </c>
      <c r="G329" s="37">
        <v>100</v>
      </c>
      <c r="J329" t="b">
        <v>1</v>
      </c>
    </row>
    <row r="330" spans="1:10">
      <c r="A330" s="37" t="s">
        <v>11883</v>
      </c>
      <c r="B330" s="37">
        <v>7.3550000000000004</v>
      </c>
      <c r="C330" s="37">
        <v>-7.6040000000000001</v>
      </c>
      <c r="D330" s="37" t="s">
        <v>32</v>
      </c>
      <c r="E330" s="37" t="s">
        <v>6277</v>
      </c>
      <c r="F330" s="37" t="s">
        <v>11884</v>
      </c>
      <c r="G330" s="37">
        <v>500</v>
      </c>
      <c r="J330" t="b">
        <v>1</v>
      </c>
    </row>
    <row r="331" spans="1:10">
      <c r="A331" s="37" t="s">
        <v>11885</v>
      </c>
      <c r="B331" s="37">
        <v>7.6666699999999999</v>
      </c>
      <c r="C331" s="37">
        <v>-5.8333300000000001</v>
      </c>
      <c r="D331" s="37" t="s">
        <v>32</v>
      </c>
      <c r="E331" s="37" t="s">
        <v>6277</v>
      </c>
      <c r="F331" s="37" t="s">
        <v>11886</v>
      </c>
      <c r="G331" s="37">
        <v>917</v>
      </c>
      <c r="J331" t="b">
        <v>1</v>
      </c>
    </row>
    <row r="332" spans="1:10">
      <c r="A332" s="37" t="s">
        <v>11887</v>
      </c>
      <c r="B332" s="37">
        <v>7.8754999999999997</v>
      </c>
      <c r="C332" s="37">
        <v>-5.1136999999999997</v>
      </c>
      <c r="D332" s="37" t="s">
        <v>32</v>
      </c>
      <c r="E332" s="37" t="s">
        <v>6277</v>
      </c>
      <c r="F332" s="37" t="s">
        <v>11888</v>
      </c>
      <c r="G332" s="37">
        <v>500</v>
      </c>
      <c r="J332" t="b">
        <v>1</v>
      </c>
    </row>
    <row r="333" spans="1:10">
      <c r="A333" s="37" t="s">
        <v>11889</v>
      </c>
      <c r="B333" s="37">
        <v>6.8639799999999997</v>
      </c>
      <c r="C333" s="37">
        <v>-5.2368699999999997</v>
      </c>
      <c r="D333" s="37" t="s">
        <v>32</v>
      </c>
      <c r="E333" s="37" t="s">
        <v>6204</v>
      </c>
      <c r="F333" s="37" t="s">
        <v>11890</v>
      </c>
      <c r="G333" s="37">
        <v>500</v>
      </c>
    </row>
    <row r="334" spans="1:10">
      <c r="A334" s="37" t="s">
        <v>11891</v>
      </c>
      <c r="B334" s="37">
        <v>9.6</v>
      </c>
      <c r="C334" s="37">
        <v>-5.2</v>
      </c>
      <c r="D334" s="37" t="s">
        <v>32</v>
      </c>
      <c r="E334" s="37" t="s">
        <v>6277</v>
      </c>
      <c r="F334" s="37" t="s">
        <v>11892</v>
      </c>
      <c r="G334" s="37">
        <v>917</v>
      </c>
      <c r="J334" t="b">
        <v>1</v>
      </c>
    </row>
    <row r="335" spans="1:10">
      <c r="A335" s="37" t="s">
        <v>11893</v>
      </c>
      <c r="B335" s="37">
        <v>-3.9346999999999999</v>
      </c>
      <c r="C335" s="37">
        <v>39.739800000000002</v>
      </c>
      <c r="D335" s="37" t="s">
        <v>9427</v>
      </c>
      <c r="E335" s="37" t="s">
        <v>6277</v>
      </c>
      <c r="F335" s="37" t="s">
        <v>11894</v>
      </c>
      <c r="G335" s="37">
        <v>400</v>
      </c>
      <c r="J335" t="b">
        <v>1</v>
      </c>
    </row>
    <row r="336" spans="1:10">
      <c r="A336" s="37" t="s">
        <v>11895</v>
      </c>
      <c r="B336" s="37">
        <v>-3.6139999999999999</v>
      </c>
      <c r="C336" s="37">
        <v>39.843000000000004</v>
      </c>
      <c r="D336" s="37" t="s">
        <v>9427</v>
      </c>
      <c r="E336" s="37" t="s">
        <v>6277</v>
      </c>
      <c r="F336" s="37" t="s">
        <v>11896</v>
      </c>
      <c r="G336" s="37">
        <v>500</v>
      </c>
      <c r="J336" t="b">
        <v>1</v>
      </c>
    </row>
    <row r="337" spans="1:10">
      <c r="A337" s="37" t="s">
        <v>11897</v>
      </c>
      <c r="B337" s="37">
        <v>-3.3809100000000001</v>
      </c>
      <c r="C337" s="37">
        <v>38.36233</v>
      </c>
      <c r="D337" s="37" t="s">
        <v>9427</v>
      </c>
      <c r="E337" s="37" t="s">
        <v>6277</v>
      </c>
      <c r="F337" s="37" t="s">
        <v>11898</v>
      </c>
      <c r="G337" s="37">
        <v>10000</v>
      </c>
      <c r="J337" t="b">
        <v>1</v>
      </c>
    </row>
    <row r="338" spans="1:10">
      <c r="A338" s="37" t="s">
        <v>11899</v>
      </c>
      <c r="B338" s="37">
        <v>-2.2170000000000001</v>
      </c>
      <c r="C338" s="37">
        <v>37.720999999999997</v>
      </c>
      <c r="D338" s="37" t="s">
        <v>9427</v>
      </c>
      <c r="E338" s="37" t="s">
        <v>6277</v>
      </c>
      <c r="F338" s="37" t="s">
        <v>11900</v>
      </c>
      <c r="G338" s="37">
        <v>500</v>
      </c>
      <c r="J338" t="b">
        <v>1</v>
      </c>
    </row>
    <row r="339" spans="1:10">
      <c r="A339" s="37" t="s">
        <v>11901</v>
      </c>
      <c r="B339" s="37">
        <v>-1.8333299999999999</v>
      </c>
      <c r="C339" s="37">
        <v>37.666670000000003</v>
      </c>
      <c r="D339" s="37" t="s">
        <v>9427</v>
      </c>
      <c r="E339" s="37" t="s">
        <v>6277</v>
      </c>
      <c r="F339" s="37" t="s">
        <v>11902</v>
      </c>
      <c r="G339" s="37">
        <v>917</v>
      </c>
      <c r="J339" t="b">
        <v>1</v>
      </c>
    </row>
    <row r="340" spans="1:10">
      <c r="A340" s="37" t="s">
        <v>11903</v>
      </c>
      <c r="B340" s="37">
        <v>-1.5833299999999999</v>
      </c>
      <c r="C340" s="37">
        <v>37.233330000000002</v>
      </c>
      <c r="D340" s="37" t="s">
        <v>9427</v>
      </c>
      <c r="E340" s="37" t="s">
        <v>6277</v>
      </c>
      <c r="F340" s="37" t="s">
        <v>11904</v>
      </c>
      <c r="G340" s="37">
        <v>800</v>
      </c>
      <c r="J340" t="b">
        <v>1</v>
      </c>
    </row>
    <row r="341" spans="1:10">
      <c r="A341" s="37" t="s">
        <v>11905</v>
      </c>
      <c r="B341" s="37">
        <v>-1.5824</v>
      </c>
      <c r="C341" s="37">
        <v>37.243200000000002</v>
      </c>
      <c r="D341" s="37" t="s">
        <v>9427</v>
      </c>
      <c r="E341" s="37" t="s">
        <v>6277</v>
      </c>
      <c r="F341" s="37" t="s">
        <v>11906</v>
      </c>
      <c r="G341" s="37">
        <v>800</v>
      </c>
      <c r="J341" t="b">
        <v>1</v>
      </c>
    </row>
    <row r="342" spans="1:10">
      <c r="A342" s="37" t="s">
        <v>11907</v>
      </c>
      <c r="B342" s="37">
        <v>-1.2705599999999999</v>
      </c>
      <c r="C342" s="37">
        <v>36.724440000000001</v>
      </c>
      <c r="D342" s="37" t="s">
        <v>9427</v>
      </c>
      <c r="E342" s="37" t="s">
        <v>6277</v>
      </c>
      <c r="F342" s="37" t="s">
        <v>11908</v>
      </c>
      <c r="G342" s="37">
        <v>400</v>
      </c>
      <c r="J342" t="b">
        <v>1</v>
      </c>
    </row>
    <row r="343" spans="1:10">
      <c r="A343" s="37" t="s">
        <v>11909</v>
      </c>
      <c r="B343" s="37">
        <v>-1.2510600000000001</v>
      </c>
      <c r="C343" s="37">
        <v>36.7361</v>
      </c>
      <c r="D343" s="37" t="s">
        <v>9427</v>
      </c>
      <c r="E343" s="37" t="s">
        <v>6277</v>
      </c>
      <c r="F343" s="37" t="s">
        <v>11910</v>
      </c>
      <c r="G343" s="37">
        <v>1500</v>
      </c>
      <c r="J343" t="b">
        <v>1</v>
      </c>
    </row>
    <row r="344" spans="1:10">
      <c r="A344" s="37" t="s">
        <v>11911</v>
      </c>
      <c r="B344" s="37">
        <v>-1.25</v>
      </c>
      <c r="C344" s="37">
        <v>36.729999999999997</v>
      </c>
      <c r="D344" s="37" t="s">
        <v>9427</v>
      </c>
      <c r="E344" s="37" t="s">
        <v>6277</v>
      </c>
      <c r="F344" s="195" t="s">
        <v>11912</v>
      </c>
      <c r="G344" s="37">
        <v>1000</v>
      </c>
      <c r="J344" t="b">
        <v>1</v>
      </c>
    </row>
    <row r="345" spans="1:10">
      <c r="A345" s="37" t="s">
        <v>11913</v>
      </c>
      <c r="B345" s="37">
        <v>-1.2361800000000001</v>
      </c>
      <c r="C345" s="37">
        <v>36.819020000000002</v>
      </c>
      <c r="D345" s="37" t="s">
        <v>9427</v>
      </c>
      <c r="E345" s="37" t="s">
        <v>6204</v>
      </c>
      <c r="F345" s="37" t="s">
        <v>11914</v>
      </c>
      <c r="G345" s="37">
        <v>200</v>
      </c>
      <c r="J345" t="b">
        <v>1</v>
      </c>
    </row>
    <row r="346" spans="1:10">
      <c r="A346" s="37" t="s">
        <v>11915</v>
      </c>
      <c r="B346" s="37">
        <v>-1.2223999999999999</v>
      </c>
      <c r="C346" s="37">
        <v>36.896500000000003</v>
      </c>
      <c r="D346" s="37" t="s">
        <v>9427</v>
      </c>
      <c r="E346" s="37" t="s">
        <v>6277</v>
      </c>
      <c r="F346" s="37" t="s">
        <v>11916</v>
      </c>
      <c r="G346" s="37">
        <v>150</v>
      </c>
      <c r="J346" t="b">
        <v>1</v>
      </c>
    </row>
    <row r="347" spans="1:10">
      <c r="A347" s="37" t="s">
        <v>11917</v>
      </c>
      <c r="B347" s="37">
        <v>-1.1829000000000001</v>
      </c>
      <c r="C347" s="37">
        <v>36.924551899999997</v>
      </c>
      <c r="D347" s="37" t="s">
        <v>9427</v>
      </c>
      <c r="E347" s="37" t="s">
        <v>6204</v>
      </c>
      <c r="F347" s="37" t="s">
        <v>11918</v>
      </c>
      <c r="G347" s="37">
        <v>100</v>
      </c>
      <c r="J347" t="b">
        <v>1</v>
      </c>
    </row>
    <row r="348" spans="1:10">
      <c r="A348" s="37" t="s">
        <v>11919</v>
      </c>
      <c r="B348" s="37">
        <v>-1.0947</v>
      </c>
      <c r="C348" s="37">
        <v>36.904000000000003</v>
      </c>
      <c r="D348" s="37" t="s">
        <v>9427</v>
      </c>
      <c r="E348" s="37" t="s">
        <v>6277</v>
      </c>
      <c r="F348" s="37" t="s">
        <v>11920</v>
      </c>
      <c r="G348" s="37">
        <v>800</v>
      </c>
      <c r="J348" t="b">
        <v>1</v>
      </c>
    </row>
    <row r="349" spans="1:10">
      <c r="A349" s="37" t="s">
        <v>11921</v>
      </c>
      <c r="B349" s="37">
        <v>-1.0871</v>
      </c>
      <c r="C349" s="37">
        <v>37.010100000000001</v>
      </c>
      <c r="D349" s="37" t="s">
        <v>9427</v>
      </c>
      <c r="E349" s="37" t="s">
        <v>6277</v>
      </c>
      <c r="F349" s="37" t="s">
        <v>11922</v>
      </c>
      <c r="G349" s="37">
        <v>500</v>
      </c>
      <c r="J349" t="b">
        <v>1</v>
      </c>
    </row>
    <row r="350" spans="1:10">
      <c r="A350" s="37" t="s">
        <v>11923</v>
      </c>
      <c r="B350" s="37">
        <v>-1.085</v>
      </c>
      <c r="C350" s="37">
        <v>37.009169999999997</v>
      </c>
      <c r="D350" s="37" t="s">
        <v>9427</v>
      </c>
      <c r="E350" s="37" t="s">
        <v>6204</v>
      </c>
      <c r="F350" s="37" t="s">
        <v>11924</v>
      </c>
      <c r="G350" s="37">
        <v>500</v>
      </c>
      <c r="J350" t="b">
        <v>1</v>
      </c>
    </row>
    <row r="351" spans="1:10">
      <c r="A351" s="37" t="s">
        <v>11925</v>
      </c>
      <c r="B351" s="37">
        <v>-1.00116</v>
      </c>
      <c r="C351" s="37">
        <v>37.076009999999997</v>
      </c>
      <c r="D351" s="37" t="s">
        <v>9427</v>
      </c>
      <c r="E351" s="37" t="s">
        <v>6277</v>
      </c>
      <c r="F351" s="37" t="s">
        <v>11926</v>
      </c>
      <c r="G351" s="37">
        <v>300</v>
      </c>
      <c r="J351" t="b">
        <v>1</v>
      </c>
    </row>
    <row r="352" spans="1:10">
      <c r="A352" s="37" t="s">
        <v>11927</v>
      </c>
      <c r="B352" s="37">
        <v>-0.77600000000000002</v>
      </c>
      <c r="C352" s="37">
        <v>37.659999999999997</v>
      </c>
      <c r="D352" s="37" t="s">
        <v>9427</v>
      </c>
      <c r="E352" s="37" t="s">
        <v>6277</v>
      </c>
      <c r="F352" s="37" t="s">
        <v>11928</v>
      </c>
      <c r="G352" s="37">
        <v>1000</v>
      </c>
      <c r="J352" t="b">
        <v>1</v>
      </c>
    </row>
    <row r="353" spans="1:10">
      <c r="A353" s="37" t="s">
        <v>11929</v>
      </c>
      <c r="B353" s="37">
        <v>-0.71830000000000005</v>
      </c>
      <c r="C353" s="37">
        <v>36.4298</v>
      </c>
      <c r="D353" s="37" t="s">
        <v>9427</v>
      </c>
      <c r="E353" s="37" t="s">
        <v>6277</v>
      </c>
      <c r="F353" s="37" t="s">
        <v>11930</v>
      </c>
      <c r="G353" s="37">
        <v>300</v>
      </c>
      <c r="I353" s="37" t="s">
        <v>11931</v>
      </c>
      <c r="J353" t="b">
        <v>1</v>
      </c>
    </row>
    <row r="354" spans="1:10">
      <c r="A354" s="37" t="s">
        <v>11932</v>
      </c>
      <c r="B354" s="37">
        <v>-0.65</v>
      </c>
      <c r="C354" s="37">
        <v>37.366669999999999</v>
      </c>
      <c r="D354" s="37" t="s">
        <v>9427</v>
      </c>
      <c r="E354" s="37" t="s">
        <v>6204</v>
      </c>
      <c r="F354" s="37" t="s">
        <v>11933</v>
      </c>
      <c r="G354" s="37">
        <v>500</v>
      </c>
      <c r="J354" t="b">
        <v>1</v>
      </c>
    </row>
    <row r="355" spans="1:10">
      <c r="A355" s="37" t="s">
        <v>11934</v>
      </c>
      <c r="B355" s="37">
        <v>-0.60399999999999998</v>
      </c>
      <c r="C355" s="37">
        <v>37.662999999999997</v>
      </c>
      <c r="D355" s="37" t="s">
        <v>9427</v>
      </c>
      <c r="E355" s="37" t="s">
        <v>6277</v>
      </c>
      <c r="F355" s="37" t="s">
        <v>11935</v>
      </c>
      <c r="G355" s="37">
        <v>25000</v>
      </c>
      <c r="J355" t="b">
        <v>1</v>
      </c>
    </row>
    <row r="356" spans="1:10">
      <c r="A356" s="37" t="s">
        <v>11936</v>
      </c>
      <c r="B356" s="37">
        <v>-0.57499999999999996</v>
      </c>
      <c r="C356" s="37">
        <v>37.491</v>
      </c>
      <c r="D356" s="37" t="s">
        <v>9427</v>
      </c>
      <c r="E356" s="37" t="s">
        <v>6277</v>
      </c>
      <c r="F356" s="37" t="s">
        <v>11937</v>
      </c>
      <c r="G356" s="37">
        <v>500</v>
      </c>
      <c r="J356" t="b">
        <v>1</v>
      </c>
    </row>
    <row r="357" spans="1:10">
      <c r="A357" s="37" t="s">
        <v>11938</v>
      </c>
      <c r="B357" s="37">
        <v>-0.52549999999999997</v>
      </c>
      <c r="C357" s="37">
        <v>34.464100000000002</v>
      </c>
      <c r="D357" s="37" t="s">
        <v>9427</v>
      </c>
      <c r="E357" s="37" t="s">
        <v>6277</v>
      </c>
      <c r="F357" s="37" t="s">
        <v>11939</v>
      </c>
      <c r="G357" s="37">
        <v>100</v>
      </c>
      <c r="J357" t="b">
        <v>1</v>
      </c>
    </row>
    <row r="358" spans="1:10">
      <c r="A358" s="37" t="s">
        <v>11940</v>
      </c>
      <c r="B358" s="37">
        <v>-0.5151</v>
      </c>
      <c r="C358" s="37">
        <v>37.456600000000002</v>
      </c>
      <c r="D358" s="37" t="s">
        <v>9427</v>
      </c>
      <c r="E358" s="37" t="s">
        <v>6204</v>
      </c>
      <c r="F358" s="37" t="s">
        <v>11941</v>
      </c>
      <c r="G358" s="37">
        <v>500</v>
      </c>
      <c r="J358" t="b">
        <v>1</v>
      </c>
    </row>
    <row r="359" spans="1:10">
      <c r="A359" s="37" t="s">
        <v>11942</v>
      </c>
      <c r="B359" s="37">
        <v>-0.50364100000000001</v>
      </c>
      <c r="C359" s="37">
        <v>37.459499999999998</v>
      </c>
      <c r="D359" s="37" t="s">
        <v>9427</v>
      </c>
      <c r="E359" s="37" t="s">
        <v>6204</v>
      </c>
      <c r="F359" s="37" t="s">
        <v>11943</v>
      </c>
      <c r="G359" s="37">
        <v>100</v>
      </c>
      <c r="J359" t="b">
        <v>1</v>
      </c>
    </row>
    <row r="360" spans="1:10">
      <c r="A360" s="37" t="s">
        <v>11944</v>
      </c>
      <c r="B360" s="37">
        <v>-0.50349999999999995</v>
      </c>
      <c r="C360" s="37">
        <v>37.457799999999999</v>
      </c>
      <c r="D360" s="37" t="s">
        <v>9427</v>
      </c>
      <c r="E360" s="37" t="s">
        <v>6277</v>
      </c>
      <c r="F360" s="37" t="s">
        <v>11945</v>
      </c>
      <c r="G360" s="37">
        <v>300</v>
      </c>
      <c r="J360" t="b">
        <v>1</v>
      </c>
    </row>
    <row r="361" spans="1:10">
      <c r="A361" s="37" t="s">
        <v>11946</v>
      </c>
      <c r="B361" s="37">
        <v>-0.5</v>
      </c>
      <c r="C361" s="37">
        <v>37.450000000000003</v>
      </c>
      <c r="D361" s="37" t="s">
        <v>9427</v>
      </c>
      <c r="E361" s="37" t="s">
        <v>6277</v>
      </c>
      <c r="F361" s="37" t="s">
        <v>11947</v>
      </c>
      <c r="G361" s="37">
        <v>917</v>
      </c>
      <c r="J361" t="b">
        <v>1</v>
      </c>
    </row>
    <row r="362" spans="1:10">
      <c r="A362" s="39" t="s">
        <v>11948</v>
      </c>
      <c r="B362" s="39">
        <v>-0.43099999999999999</v>
      </c>
      <c r="C362" s="39">
        <v>34.207999999999998</v>
      </c>
      <c r="D362" s="39" t="s">
        <v>9427</v>
      </c>
      <c r="E362" s="39" t="s">
        <v>6277</v>
      </c>
      <c r="F362" s="39" t="s">
        <v>11949</v>
      </c>
      <c r="G362" s="39">
        <v>200</v>
      </c>
      <c r="H362" s="39"/>
      <c r="I362" s="32"/>
      <c r="J362" t="b">
        <v>1</v>
      </c>
    </row>
    <row r="363" spans="1:10">
      <c r="A363" s="39" t="s">
        <v>11950</v>
      </c>
      <c r="B363" s="39">
        <v>-0.43099999999999999</v>
      </c>
      <c r="C363" s="39">
        <v>34.207999999999998</v>
      </c>
      <c r="D363" s="39" t="s">
        <v>9427</v>
      </c>
      <c r="E363" s="39" t="s">
        <v>6277</v>
      </c>
      <c r="F363" s="39" t="s">
        <v>11951</v>
      </c>
      <c r="G363" s="39">
        <v>200</v>
      </c>
      <c r="H363" s="39"/>
      <c r="I363" s="32"/>
      <c r="J363" t="b">
        <v>1</v>
      </c>
    </row>
    <row r="364" spans="1:10">
      <c r="A364" s="39" t="s">
        <v>11952</v>
      </c>
      <c r="B364" s="39">
        <v>-0.43099999999999999</v>
      </c>
      <c r="C364" s="39">
        <v>34.207999999999998</v>
      </c>
      <c r="D364" s="39" t="s">
        <v>9427</v>
      </c>
      <c r="E364" s="39" t="s">
        <v>6204</v>
      </c>
      <c r="F364" s="39" t="s">
        <v>11953</v>
      </c>
      <c r="G364" s="39">
        <v>200</v>
      </c>
      <c r="H364" s="39"/>
      <c r="I364" s="32"/>
      <c r="J364" t="b">
        <v>1</v>
      </c>
    </row>
    <row r="365" spans="1:10">
      <c r="A365" s="37" t="s">
        <v>11954</v>
      </c>
      <c r="B365" s="37">
        <v>-0.38333</v>
      </c>
      <c r="C365" s="37">
        <v>35.583329999999997</v>
      </c>
      <c r="D365" s="37" t="s">
        <v>9427</v>
      </c>
      <c r="E365" s="37" t="s">
        <v>6277</v>
      </c>
      <c r="F365" s="37" t="s">
        <v>11955</v>
      </c>
      <c r="G365" s="37">
        <v>500</v>
      </c>
      <c r="J365" t="b">
        <v>1</v>
      </c>
    </row>
    <row r="366" spans="1:10">
      <c r="A366" s="37" t="s">
        <v>11956</v>
      </c>
      <c r="B366" s="37">
        <v>-0.378</v>
      </c>
      <c r="C366" s="37">
        <v>35.988999999999997</v>
      </c>
      <c r="D366" s="37" t="s">
        <v>9427</v>
      </c>
      <c r="E366" s="37" t="s">
        <v>6277</v>
      </c>
      <c r="F366" s="37" t="s">
        <v>11957</v>
      </c>
      <c r="G366" s="37">
        <v>500</v>
      </c>
      <c r="J366" t="b">
        <v>1</v>
      </c>
    </row>
    <row r="367" spans="1:10">
      <c r="A367" s="37" t="s">
        <v>11958</v>
      </c>
      <c r="B367" s="37">
        <v>-0.36699999999999999</v>
      </c>
      <c r="C367" s="37">
        <v>35.927999999999997</v>
      </c>
      <c r="D367" s="37" t="s">
        <v>9427</v>
      </c>
      <c r="E367" s="37" t="s">
        <v>6277</v>
      </c>
      <c r="F367" s="37" t="s">
        <v>11959</v>
      </c>
      <c r="G367" s="37">
        <v>500</v>
      </c>
      <c r="J367" t="b">
        <v>1</v>
      </c>
    </row>
    <row r="368" spans="1:10">
      <c r="A368" s="37" t="s">
        <v>11960</v>
      </c>
      <c r="B368" s="37">
        <v>-0.36667</v>
      </c>
      <c r="C368" s="37">
        <v>35.933329999999998</v>
      </c>
      <c r="D368" s="37" t="s">
        <v>9427</v>
      </c>
      <c r="E368" s="37" t="s">
        <v>6277</v>
      </c>
      <c r="F368" s="37" t="s">
        <v>11961</v>
      </c>
      <c r="G368" s="37">
        <v>500</v>
      </c>
      <c r="J368" t="b">
        <v>1</v>
      </c>
    </row>
    <row r="369" spans="1:10">
      <c r="A369" s="37" t="s">
        <v>11962</v>
      </c>
      <c r="B369" s="37">
        <v>-0.33950000000000002</v>
      </c>
      <c r="C369" s="37">
        <v>35.941890000000001</v>
      </c>
      <c r="D369" s="37" t="s">
        <v>9427</v>
      </c>
      <c r="E369" s="37" t="s">
        <v>6204</v>
      </c>
      <c r="F369" s="37" t="s">
        <v>11963</v>
      </c>
      <c r="G369" s="37">
        <v>800</v>
      </c>
      <c r="J369" t="b">
        <v>1</v>
      </c>
    </row>
    <row r="370" spans="1:10">
      <c r="A370" s="37" t="s">
        <v>11964</v>
      </c>
      <c r="B370" s="37">
        <v>-0.33779999999999999</v>
      </c>
      <c r="C370" s="37">
        <v>37.614100000000001</v>
      </c>
      <c r="D370" s="37" t="s">
        <v>9427</v>
      </c>
      <c r="E370" s="37" t="s">
        <v>6277</v>
      </c>
      <c r="F370" s="37" t="s">
        <v>11965</v>
      </c>
      <c r="G370" s="37">
        <v>200</v>
      </c>
      <c r="J370" t="b">
        <v>1</v>
      </c>
    </row>
    <row r="371" spans="1:10">
      <c r="A371" s="37" t="s">
        <v>11966</v>
      </c>
      <c r="B371" s="37">
        <v>-0.33333000000000002</v>
      </c>
      <c r="C371" s="37">
        <v>37.683329999999998</v>
      </c>
      <c r="D371" s="37" t="s">
        <v>9427</v>
      </c>
      <c r="E371" s="37" t="s">
        <v>6277</v>
      </c>
      <c r="F371" s="37" t="s">
        <v>11967</v>
      </c>
      <c r="G371" s="37">
        <v>550</v>
      </c>
      <c r="J371" t="b">
        <v>1</v>
      </c>
    </row>
    <row r="372" spans="1:10">
      <c r="A372" s="37" t="s">
        <v>11968</v>
      </c>
      <c r="B372" s="37">
        <v>-8.6940000000000003E-2</v>
      </c>
      <c r="C372" s="37">
        <v>37.663899999999998</v>
      </c>
      <c r="D372" s="37" t="s">
        <v>9427</v>
      </c>
      <c r="E372" s="37" t="s">
        <v>6204</v>
      </c>
      <c r="F372" s="37" t="s">
        <v>11969</v>
      </c>
      <c r="G372" s="37">
        <v>1000</v>
      </c>
      <c r="J372" t="b">
        <v>1</v>
      </c>
    </row>
    <row r="373" spans="1:10">
      <c r="A373" s="37" t="s">
        <v>11970</v>
      </c>
      <c r="B373" s="37">
        <v>-6.6669999999999993E-2</v>
      </c>
      <c r="C373" s="37">
        <v>36.950000000000003</v>
      </c>
      <c r="D373" s="37" t="s">
        <v>9427</v>
      </c>
      <c r="E373" s="37" t="s">
        <v>6277</v>
      </c>
      <c r="F373" s="37" t="s">
        <v>11971</v>
      </c>
      <c r="G373" s="37">
        <v>917</v>
      </c>
      <c r="J373" t="b">
        <v>1</v>
      </c>
    </row>
    <row r="374" spans="1:10">
      <c r="A374" s="39" t="s">
        <v>11972</v>
      </c>
      <c r="B374" s="39">
        <v>-2.3E-3</v>
      </c>
      <c r="C374" s="39">
        <v>34.593899999999998</v>
      </c>
      <c r="D374" s="39" t="s">
        <v>9427</v>
      </c>
      <c r="E374" s="39" t="s">
        <v>6277</v>
      </c>
      <c r="F374" s="39" t="s">
        <v>11973</v>
      </c>
      <c r="G374" s="39">
        <v>300</v>
      </c>
      <c r="H374" s="39"/>
      <c r="I374" s="32"/>
      <c r="J374" t="b">
        <v>1</v>
      </c>
    </row>
    <row r="375" spans="1:10">
      <c r="A375" s="39" t="s">
        <v>11974</v>
      </c>
      <c r="B375" s="39">
        <v>-2.3E-3</v>
      </c>
      <c r="C375" s="39">
        <v>34.593899999999998</v>
      </c>
      <c r="D375" s="39" t="s">
        <v>9427</v>
      </c>
      <c r="E375" s="39" t="s">
        <v>6277</v>
      </c>
      <c r="F375" s="39" t="s">
        <v>11975</v>
      </c>
      <c r="G375" s="39">
        <v>300</v>
      </c>
      <c r="H375" s="39"/>
      <c r="I375" s="32"/>
      <c r="J375" t="b">
        <v>1</v>
      </c>
    </row>
    <row r="376" spans="1:10">
      <c r="A376" s="37" t="s">
        <v>11976</v>
      </c>
      <c r="B376" s="37">
        <v>0.12959999999999999</v>
      </c>
      <c r="C376" s="37">
        <v>34.405500000000004</v>
      </c>
      <c r="D376" s="37" t="s">
        <v>9427</v>
      </c>
      <c r="E376" s="37" t="s">
        <v>6277</v>
      </c>
      <c r="F376" s="37" t="s">
        <v>11977</v>
      </c>
      <c r="G376" s="37">
        <v>200</v>
      </c>
      <c r="J376" t="b">
        <v>1</v>
      </c>
    </row>
    <row r="377" spans="1:10">
      <c r="A377" s="37" t="s">
        <v>11978</v>
      </c>
      <c r="B377" s="37">
        <v>0.14413999999999999</v>
      </c>
      <c r="C377" s="37">
        <v>34.424309999999998</v>
      </c>
      <c r="D377" s="37" t="s">
        <v>9427</v>
      </c>
      <c r="E377" s="37" t="s">
        <v>6277</v>
      </c>
      <c r="F377" s="37" t="s">
        <v>11979</v>
      </c>
      <c r="G377" s="37">
        <v>100</v>
      </c>
      <c r="J377" t="b">
        <v>1</v>
      </c>
    </row>
    <row r="378" spans="1:10">
      <c r="A378" s="37" t="s">
        <v>11980</v>
      </c>
      <c r="B378" s="37">
        <v>0.2054</v>
      </c>
      <c r="C378" s="37">
        <v>35.898600000000002</v>
      </c>
      <c r="D378" s="37" t="s">
        <v>9427</v>
      </c>
      <c r="E378" s="37" t="s">
        <v>6277</v>
      </c>
      <c r="F378" s="37" t="s">
        <v>11981</v>
      </c>
      <c r="G378" s="37">
        <v>1000</v>
      </c>
      <c r="J378" t="b">
        <v>1</v>
      </c>
    </row>
    <row r="379" spans="1:10">
      <c r="A379" s="37" t="s">
        <v>11982</v>
      </c>
      <c r="B379" s="37">
        <v>0.221</v>
      </c>
      <c r="C379" s="37">
        <v>34.624000000000002</v>
      </c>
      <c r="D379" s="37" t="s">
        <v>9427</v>
      </c>
      <c r="E379" s="37" t="s">
        <v>6277</v>
      </c>
      <c r="F379" s="37" t="s">
        <v>11983</v>
      </c>
      <c r="G379" s="37">
        <v>500</v>
      </c>
      <c r="J379" t="b">
        <v>1</v>
      </c>
    </row>
    <row r="380" spans="1:10">
      <c r="A380" s="37" t="s">
        <v>11984</v>
      </c>
      <c r="B380" s="37">
        <v>0.25569999999999998</v>
      </c>
      <c r="C380" s="37">
        <v>34.525500000000001</v>
      </c>
      <c r="D380" s="37" t="s">
        <v>9427</v>
      </c>
      <c r="E380" s="37" t="s">
        <v>6204</v>
      </c>
      <c r="F380" s="37" t="s">
        <v>11985</v>
      </c>
      <c r="G380" s="37">
        <v>500</v>
      </c>
      <c r="J380" t="b">
        <v>1</v>
      </c>
    </row>
    <row r="381" spans="1:10">
      <c r="A381" s="37" t="s">
        <v>11986</v>
      </c>
      <c r="B381" s="37">
        <v>0.27853</v>
      </c>
      <c r="C381" s="37">
        <v>34.767760000000003</v>
      </c>
      <c r="D381" s="37" t="s">
        <v>9427</v>
      </c>
      <c r="E381" s="37" t="s">
        <v>6277</v>
      </c>
      <c r="F381" s="37" t="s">
        <v>11987</v>
      </c>
      <c r="G381" s="37">
        <v>500</v>
      </c>
      <c r="J381" t="b">
        <v>1</v>
      </c>
    </row>
    <row r="382" spans="1:10">
      <c r="A382" s="37" t="s">
        <v>11988</v>
      </c>
      <c r="B382" s="37">
        <v>0.28100000000000003</v>
      </c>
      <c r="C382" s="37">
        <v>34.768000000000001</v>
      </c>
      <c r="D382" s="37" t="s">
        <v>9427</v>
      </c>
      <c r="E382" s="37" t="s">
        <v>6277</v>
      </c>
      <c r="F382" s="37" t="s">
        <v>11989</v>
      </c>
      <c r="G382" s="37">
        <v>500</v>
      </c>
      <c r="J382" t="b">
        <v>1</v>
      </c>
    </row>
    <row r="383" spans="1:10">
      <c r="A383" s="37" t="s">
        <v>11990</v>
      </c>
      <c r="B383" s="37">
        <v>0.28510000000000002</v>
      </c>
      <c r="C383" s="37">
        <v>34.764600000000002</v>
      </c>
      <c r="D383" s="37" t="s">
        <v>9427</v>
      </c>
      <c r="E383" s="37" t="s">
        <v>6277</v>
      </c>
      <c r="F383" s="37" t="s">
        <v>11991</v>
      </c>
      <c r="G383" s="37">
        <v>100</v>
      </c>
      <c r="J383" t="b">
        <v>1</v>
      </c>
    </row>
    <row r="384" spans="1:10">
      <c r="A384" s="37" t="s">
        <v>11992</v>
      </c>
      <c r="B384" s="37">
        <v>0.28799999999999998</v>
      </c>
      <c r="C384" s="37">
        <v>35.295000000000002</v>
      </c>
      <c r="D384" s="37" t="s">
        <v>9427</v>
      </c>
      <c r="E384" s="37" t="s">
        <v>6277</v>
      </c>
      <c r="F384" s="37" t="s">
        <v>11993</v>
      </c>
      <c r="G384" s="37">
        <v>1000</v>
      </c>
      <c r="J384" t="b">
        <v>1</v>
      </c>
    </row>
    <row r="385" spans="1:10">
      <c r="A385" s="37" t="s">
        <v>11994</v>
      </c>
      <c r="B385" s="37">
        <v>0.311</v>
      </c>
      <c r="C385" s="37">
        <v>36.904000000000003</v>
      </c>
      <c r="D385" s="37" t="s">
        <v>9427</v>
      </c>
      <c r="E385" s="37" t="s">
        <v>6277</v>
      </c>
      <c r="F385" s="37" t="s">
        <v>11995</v>
      </c>
      <c r="G385" s="37">
        <v>5000</v>
      </c>
      <c r="J385" t="b">
        <v>1</v>
      </c>
    </row>
    <row r="386" spans="1:10">
      <c r="A386" s="37" t="s">
        <v>11996</v>
      </c>
      <c r="B386" s="37">
        <v>0.49619999999999997</v>
      </c>
      <c r="C386" s="37">
        <v>34.130800000000001</v>
      </c>
      <c r="D386" s="37" t="s">
        <v>9427</v>
      </c>
      <c r="E386" s="37" t="s">
        <v>6277</v>
      </c>
      <c r="F386" s="37" t="s">
        <v>11997</v>
      </c>
      <c r="G386" s="37">
        <v>200</v>
      </c>
      <c r="J386" t="b">
        <v>1</v>
      </c>
    </row>
    <row r="387" spans="1:10">
      <c r="A387" s="37" t="s">
        <v>11998</v>
      </c>
      <c r="B387" s="37">
        <v>0.57899999999999996</v>
      </c>
      <c r="C387" s="37">
        <v>35.305999999999997</v>
      </c>
      <c r="D387" s="37" t="s">
        <v>9427</v>
      </c>
      <c r="E387" s="37" t="s">
        <v>6277</v>
      </c>
      <c r="F387" s="37" t="s">
        <v>11999</v>
      </c>
      <c r="G387" s="37">
        <v>500</v>
      </c>
      <c r="J387" t="b">
        <v>1</v>
      </c>
    </row>
    <row r="388" spans="1:10">
      <c r="A388" s="37" t="s">
        <v>12000</v>
      </c>
      <c r="B388" s="37">
        <v>0.59</v>
      </c>
      <c r="C388" s="37">
        <v>34.6</v>
      </c>
      <c r="D388" s="37" t="s">
        <v>9427</v>
      </c>
      <c r="E388" s="37" t="s">
        <v>6204</v>
      </c>
      <c r="F388" s="37" t="s">
        <v>12001</v>
      </c>
      <c r="G388" s="37">
        <v>200</v>
      </c>
      <c r="J388" t="b">
        <v>1</v>
      </c>
    </row>
    <row r="389" spans="1:10">
      <c r="A389" s="37" t="s">
        <v>12002</v>
      </c>
      <c r="B389" s="37">
        <v>0.61268999999999996</v>
      </c>
      <c r="C389" s="37">
        <v>35.991250000000001</v>
      </c>
      <c r="D389" s="37" t="s">
        <v>9427</v>
      </c>
      <c r="E389" s="37" t="s">
        <v>6277</v>
      </c>
      <c r="F389" s="37" t="s">
        <v>12003</v>
      </c>
      <c r="G389" s="37">
        <v>917</v>
      </c>
      <c r="J389" t="b">
        <v>1</v>
      </c>
    </row>
    <row r="390" spans="1:10">
      <c r="A390" s="37" t="s">
        <v>12004</v>
      </c>
      <c r="B390" s="37">
        <v>0.86</v>
      </c>
      <c r="C390" s="37">
        <v>34.69</v>
      </c>
      <c r="D390" s="37" t="s">
        <v>9427</v>
      </c>
      <c r="E390" s="37" t="s">
        <v>6277</v>
      </c>
      <c r="F390" s="37" t="s">
        <v>12005</v>
      </c>
      <c r="G390" s="37">
        <v>550</v>
      </c>
      <c r="J390" t="b">
        <v>1</v>
      </c>
    </row>
    <row r="391" spans="1:10">
      <c r="A391" s="37" t="s">
        <v>12006</v>
      </c>
      <c r="B391" s="37">
        <v>1</v>
      </c>
      <c r="C391" s="37">
        <v>34.92</v>
      </c>
      <c r="D391" s="37" t="s">
        <v>9427</v>
      </c>
      <c r="E391" s="37" t="s">
        <v>6204</v>
      </c>
      <c r="F391" s="37" t="s">
        <v>12007</v>
      </c>
      <c r="G391" s="37">
        <v>300</v>
      </c>
      <c r="J391" t="b">
        <v>1</v>
      </c>
    </row>
    <row r="392" spans="1:10">
      <c r="A392" s="37" t="s">
        <v>12008</v>
      </c>
      <c r="B392" s="37">
        <v>1.01308</v>
      </c>
      <c r="C392" s="37">
        <v>35.005600000000001</v>
      </c>
      <c r="D392" s="37" t="s">
        <v>9427</v>
      </c>
      <c r="E392" s="37" t="s">
        <v>6204</v>
      </c>
      <c r="F392" s="37" t="s">
        <v>12009</v>
      </c>
      <c r="G392" s="37">
        <v>500</v>
      </c>
      <c r="J392" t="b">
        <v>1</v>
      </c>
    </row>
    <row r="393" spans="1:10">
      <c r="A393" s="37" t="s">
        <v>12010</v>
      </c>
      <c r="B393" s="37">
        <v>1.01667</v>
      </c>
      <c r="C393" s="37">
        <v>35</v>
      </c>
      <c r="D393" s="37" t="s">
        <v>9427</v>
      </c>
      <c r="E393" s="37" t="s">
        <v>6277</v>
      </c>
      <c r="F393" s="37" t="s">
        <v>12011</v>
      </c>
      <c r="G393" s="37">
        <v>300</v>
      </c>
      <c r="J393" t="b">
        <v>1</v>
      </c>
    </row>
    <row r="394" spans="1:10">
      <c r="A394" s="37" t="s">
        <v>12012</v>
      </c>
      <c r="B394" s="37">
        <v>27.016670000000001</v>
      </c>
      <c r="C394" s="37">
        <v>14.43333</v>
      </c>
      <c r="D394" s="37" t="s">
        <v>9432</v>
      </c>
      <c r="E394" s="37" t="s">
        <v>6277</v>
      </c>
      <c r="F394" s="37" t="s">
        <v>12013</v>
      </c>
      <c r="G394" s="37">
        <v>10000</v>
      </c>
      <c r="J394" t="b">
        <v>1</v>
      </c>
    </row>
    <row r="395" spans="1:10">
      <c r="A395" s="37" t="s">
        <v>12014</v>
      </c>
      <c r="B395" s="37">
        <v>-25.165400000000002</v>
      </c>
      <c r="C395" s="37">
        <v>46.101170000000003</v>
      </c>
      <c r="D395" s="37" t="s">
        <v>9434</v>
      </c>
      <c r="E395" s="37" t="s">
        <v>6204</v>
      </c>
      <c r="F395" s="194" t="s">
        <v>12015</v>
      </c>
      <c r="G395" s="37">
        <v>500</v>
      </c>
      <c r="J395" t="b">
        <v>1</v>
      </c>
    </row>
    <row r="396" spans="1:10">
      <c r="A396" s="37" t="s">
        <v>12016</v>
      </c>
      <c r="B396" s="37">
        <v>-19.8</v>
      </c>
      <c r="C396" s="37">
        <v>46.133330000000001</v>
      </c>
      <c r="D396" s="37" t="s">
        <v>9434</v>
      </c>
      <c r="E396" s="37" t="s">
        <v>6277</v>
      </c>
      <c r="F396" s="37" t="s">
        <v>12017</v>
      </c>
      <c r="G396" s="37">
        <v>1500</v>
      </c>
      <c r="J396" t="b">
        <v>1</v>
      </c>
    </row>
    <row r="397" spans="1:10">
      <c r="A397" s="37" t="s">
        <v>12018</v>
      </c>
      <c r="B397" s="37">
        <v>-19.779399999999999</v>
      </c>
      <c r="C397" s="37">
        <v>47.110700000000001</v>
      </c>
      <c r="D397" s="37" t="s">
        <v>9434</v>
      </c>
      <c r="E397" s="37" t="s">
        <v>6277</v>
      </c>
      <c r="F397" s="37" t="s">
        <v>12019</v>
      </c>
      <c r="G397" s="37">
        <v>1000</v>
      </c>
      <c r="J397" t="b">
        <v>1</v>
      </c>
    </row>
    <row r="398" spans="1:10">
      <c r="A398" s="37" t="s">
        <v>12020</v>
      </c>
      <c r="B398" s="37">
        <v>-19.555299999999999</v>
      </c>
      <c r="C398" s="37">
        <v>46.414949999999997</v>
      </c>
      <c r="D398" s="37" t="s">
        <v>9434</v>
      </c>
      <c r="E398" s="37" t="s">
        <v>290</v>
      </c>
      <c r="F398" s="37" t="s">
        <v>12021</v>
      </c>
      <c r="G398" s="37">
        <v>1000</v>
      </c>
      <c r="J398" t="b">
        <v>1</v>
      </c>
    </row>
    <row r="399" spans="1:10">
      <c r="A399" s="37" t="s">
        <v>12022</v>
      </c>
      <c r="B399" s="37">
        <v>-18.9712</v>
      </c>
      <c r="C399" s="37">
        <v>48.578899999999997</v>
      </c>
      <c r="D399" s="37" t="s">
        <v>9434</v>
      </c>
      <c r="E399" s="37" t="s">
        <v>6277</v>
      </c>
      <c r="F399" s="37" t="s">
        <v>12023</v>
      </c>
      <c r="G399" s="37">
        <v>1000</v>
      </c>
      <c r="J399" t="b">
        <v>1</v>
      </c>
    </row>
    <row r="400" spans="1:10">
      <c r="A400" s="37" t="s">
        <v>12024</v>
      </c>
      <c r="B400" s="37">
        <v>-17.699400000000001</v>
      </c>
      <c r="C400" s="37">
        <v>48.469900000000003</v>
      </c>
      <c r="D400" s="37" t="s">
        <v>9434</v>
      </c>
      <c r="E400" s="37" t="s">
        <v>6277</v>
      </c>
      <c r="F400" s="37" t="s">
        <v>12025</v>
      </c>
      <c r="G400" s="37">
        <v>750</v>
      </c>
      <c r="J400" t="b">
        <v>1</v>
      </c>
    </row>
    <row r="401" spans="1:10">
      <c r="A401" s="37" t="s">
        <v>12026</v>
      </c>
      <c r="B401" s="37">
        <v>-16.078499999999998</v>
      </c>
      <c r="C401" s="37">
        <v>34.824399999999997</v>
      </c>
      <c r="D401" s="37" t="s">
        <v>9436</v>
      </c>
      <c r="E401" s="37" t="s">
        <v>6277</v>
      </c>
      <c r="F401" s="37" t="s">
        <v>12027</v>
      </c>
      <c r="G401" s="37">
        <v>200</v>
      </c>
      <c r="J401" t="b">
        <v>1</v>
      </c>
    </row>
    <row r="402" spans="1:10">
      <c r="A402" s="37" t="s">
        <v>12028</v>
      </c>
      <c r="B402" s="37">
        <v>-15.916700000000001</v>
      </c>
      <c r="C402" s="37">
        <v>35.066670000000002</v>
      </c>
      <c r="D402" s="37" t="s">
        <v>9436</v>
      </c>
      <c r="E402" s="37" t="s">
        <v>6204</v>
      </c>
      <c r="F402" s="37" t="s">
        <v>12029</v>
      </c>
      <c r="G402" s="37">
        <v>1000</v>
      </c>
      <c r="J402" t="b">
        <v>1</v>
      </c>
    </row>
    <row r="403" spans="1:10">
      <c r="A403" s="37" t="s">
        <v>12030</v>
      </c>
      <c r="B403" s="37">
        <v>-15.473000000000001</v>
      </c>
      <c r="C403" s="37">
        <v>35.450200000000002</v>
      </c>
      <c r="D403" s="37" t="s">
        <v>9436</v>
      </c>
      <c r="E403" s="37" t="s">
        <v>6277</v>
      </c>
      <c r="F403" s="37" t="s">
        <v>12031</v>
      </c>
      <c r="G403" s="37">
        <v>1000</v>
      </c>
      <c r="J403" t="b">
        <v>1</v>
      </c>
    </row>
    <row r="404" spans="1:10">
      <c r="A404" s="37" t="s">
        <v>12032</v>
      </c>
      <c r="B404" s="37">
        <v>-15.35</v>
      </c>
      <c r="C404" s="37">
        <v>35.5</v>
      </c>
      <c r="D404" s="37" t="s">
        <v>9436</v>
      </c>
      <c r="E404" s="37" t="s">
        <v>6277</v>
      </c>
      <c r="F404" s="37" t="s">
        <v>12033</v>
      </c>
      <c r="G404" s="37">
        <v>500</v>
      </c>
      <c r="J404" t="b">
        <v>1</v>
      </c>
    </row>
    <row r="405" spans="1:10">
      <c r="A405" s="37" t="s">
        <v>12034</v>
      </c>
      <c r="B405" s="37">
        <v>-15.283200000000001</v>
      </c>
      <c r="C405" s="37">
        <v>35.404800000000002</v>
      </c>
      <c r="D405" s="37" t="s">
        <v>9436</v>
      </c>
      <c r="E405" s="37" t="s">
        <v>6277</v>
      </c>
      <c r="F405" s="37" t="s">
        <v>12035</v>
      </c>
      <c r="G405" s="37">
        <v>200</v>
      </c>
      <c r="J405" t="b">
        <v>1</v>
      </c>
    </row>
    <row r="406" spans="1:10">
      <c r="A406" s="37" t="s">
        <v>12036</v>
      </c>
      <c r="B406" s="37">
        <v>-14.3561</v>
      </c>
      <c r="C406" s="37">
        <v>34.4253</v>
      </c>
      <c r="D406" s="37" t="s">
        <v>9436</v>
      </c>
      <c r="E406" s="37" t="s">
        <v>6277</v>
      </c>
      <c r="F406" s="37" t="s">
        <v>12037</v>
      </c>
      <c r="G406" s="37">
        <v>1000</v>
      </c>
      <c r="J406" t="b">
        <v>1</v>
      </c>
    </row>
    <row r="407" spans="1:10">
      <c r="A407" s="37" t="s">
        <v>12038</v>
      </c>
      <c r="B407" s="37">
        <v>-14.1915</v>
      </c>
      <c r="C407" s="37">
        <v>33.776299999999999</v>
      </c>
      <c r="D407" s="37" t="s">
        <v>9436</v>
      </c>
      <c r="E407" s="37" t="s">
        <v>6277</v>
      </c>
      <c r="F407" s="37" t="s">
        <v>12039</v>
      </c>
      <c r="G407" s="37">
        <v>100</v>
      </c>
      <c r="I407" s="39" t="s">
        <v>12040</v>
      </c>
      <c r="J407" t="b">
        <v>1</v>
      </c>
    </row>
    <row r="408" spans="1:10">
      <c r="A408" s="37" t="s">
        <v>12041</v>
      </c>
      <c r="B408" s="37">
        <v>-13.973750000000001</v>
      </c>
      <c r="C408" s="37">
        <v>33.652760000000001</v>
      </c>
      <c r="D408" s="37" t="s">
        <v>9436</v>
      </c>
      <c r="E408" s="37" t="s">
        <v>6277</v>
      </c>
      <c r="F408" s="37" t="s">
        <v>12042</v>
      </c>
      <c r="G408" s="37">
        <v>1000</v>
      </c>
      <c r="I408" s="37" t="s">
        <v>12043</v>
      </c>
      <c r="J408" t="b">
        <v>1</v>
      </c>
    </row>
    <row r="409" spans="1:10">
      <c r="A409" s="37" t="s">
        <v>12044</v>
      </c>
      <c r="B409" s="37">
        <v>-13.916700000000001</v>
      </c>
      <c r="C409" s="37">
        <v>33.65</v>
      </c>
      <c r="D409" s="37" t="s">
        <v>9436</v>
      </c>
      <c r="E409" s="37" t="s">
        <v>6204</v>
      </c>
      <c r="F409" s="37" t="s">
        <v>12045</v>
      </c>
      <c r="G409" s="37">
        <v>1000</v>
      </c>
      <c r="J409" t="b">
        <v>1</v>
      </c>
    </row>
    <row r="410" spans="1:10">
      <c r="A410" s="37" t="s">
        <v>12046</v>
      </c>
      <c r="B410" s="37">
        <v>-13.6778</v>
      </c>
      <c r="C410" s="37">
        <v>34.267600000000002</v>
      </c>
      <c r="D410" s="37" t="s">
        <v>9436</v>
      </c>
      <c r="E410" s="37" t="s">
        <v>6204</v>
      </c>
      <c r="F410" s="37" t="s">
        <v>12047</v>
      </c>
      <c r="G410" s="37">
        <v>300</v>
      </c>
      <c r="J410" t="b">
        <v>1</v>
      </c>
    </row>
    <row r="411" spans="1:10">
      <c r="A411" s="37" t="s">
        <v>12048</v>
      </c>
      <c r="B411" s="37">
        <v>-13.675000000000001</v>
      </c>
      <c r="C411" s="37">
        <v>34.582000000000001</v>
      </c>
      <c r="D411" s="37" t="s">
        <v>9436</v>
      </c>
      <c r="E411" s="37" t="s">
        <v>6277</v>
      </c>
      <c r="F411" s="37" t="s">
        <v>12049</v>
      </c>
      <c r="G411" s="37">
        <v>350</v>
      </c>
      <c r="J411" t="b">
        <v>1</v>
      </c>
    </row>
    <row r="412" spans="1:10">
      <c r="A412" s="37" t="s">
        <v>12050</v>
      </c>
      <c r="B412" s="37">
        <v>-13.6167</v>
      </c>
      <c r="C412" s="37">
        <v>33.933</v>
      </c>
      <c r="D412" s="37" t="s">
        <v>9436</v>
      </c>
      <c r="E412" s="37" t="s">
        <v>6204</v>
      </c>
      <c r="F412" s="37" t="s">
        <v>12051</v>
      </c>
      <c r="G412" s="37">
        <v>500</v>
      </c>
      <c r="J412" t="b">
        <v>1</v>
      </c>
    </row>
    <row r="413" spans="1:10">
      <c r="A413" s="37" t="s">
        <v>12052</v>
      </c>
      <c r="B413" s="37">
        <v>-12.111599999999999</v>
      </c>
      <c r="C413" s="37">
        <v>33.411799999999999</v>
      </c>
      <c r="D413" s="37" t="s">
        <v>9436</v>
      </c>
      <c r="E413" s="37" t="s">
        <v>6204</v>
      </c>
      <c r="F413" s="37" t="s">
        <v>12053</v>
      </c>
      <c r="G413" s="37">
        <v>300</v>
      </c>
      <c r="J413" t="b">
        <v>1</v>
      </c>
    </row>
    <row r="414" spans="1:10">
      <c r="A414" s="37" t="s">
        <v>12054</v>
      </c>
      <c r="B414" s="37">
        <v>-11.4253</v>
      </c>
      <c r="C414" s="37">
        <v>34.045499999999997</v>
      </c>
      <c r="D414" s="37" t="s">
        <v>9436</v>
      </c>
      <c r="E414" s="37" t="s">
        <v>6204</v>
      </c>
      <c r="F414" s="37" t="s">
        <v>12055</v>
      </c>
      <c r="G414" s="37">
        <v>500</v>
      </c>
      <c r="J414" t="b">
        <v>1</v>
      </c>
    </row>
    <row r="415" spans="1:10">
      <c r="A415" s="37" t="s">
        <v>12056</v>
      </c>
      <c r="B415" s="37">
        <v>11.2736</v>
      </c>
      <c r="C415" s="37">
        <v>-5.5118</v>
      </c>
      <c r="D415" s="37" t="s">
        <v>9438</v>
      </c>
      <c r="E415" s="37" t="s">
        <v>6277</v>
      </c>
      <c r="F415" s="37" t="s">
        <v>12057</v>
      </c>
      <c r="G415" s="37">
        <v>300</v>
      </c>
      <c r="J415" t="b">
        <v>1</v>
      </c>
    </row>
    <row r="416" spans="1:10">
      <c r="A416" s="37" t="s">
        <v>12058</v>
      </c>
      <c r="B416" s="37">
        <v>12.5297</v>
      </c>
      <c r="C416" s="37">
        <v>-8.0713899999999992</v>
      </c>
      <c r="D416" s="37" t="s">
        <v>9438</v>
      </c>
      <c r="E416" s="37" t="s">
        <v>6204</v>
      </c>
      <c r="F416" s="37" t="s">
        <v>12059</v>
      </c>
      <c r="G416" s="37">
        <v>500</v>
      </c>
      <c r="J416" t="b">
        <v>1</v>
      </c>
    </row>
    <row r="417" spans="1:10">
      <c r="A417" s="37" t="s">
        <v>12060</v>
      </c>
      <c r="B417" s="37">
        <v>12.58333</v>
      </c>
      <c r="C417" s="37">
        <v>-5.7</v>
      </c>
      <c r="D417" s="37" t="s">
        <v>9438</v>
      </c>
      <c r="E417" s="37" t="s">
        <v>6277</v>
      </c>
      <c r="F417" s="37" t="s">
        <v>12061</v>
      </c>
      <c r="G417" s="37">
        <v>1000</v>
      </c>
      <c r="J417" t="b">
        <v>1</v>
      </c>
    </row>
    <row r="418" spans="1:10">
      <c r="A418" s="37" t="s">
        <v>12062</v>
      </c>
      <c r="B418" s="37">
        <v>12.65</v>
      </c>
      <c r="C418" s="37">
        <v>-7.9329999999999998</v>
      </c>
      <c r="D418" s="37" t="s">
        <v>9438</v>
      </c>
      <c r="E418" s="37" t="s">
        <v>6204</v>
      </c>
      <c r="F418" s="37" t="s">
        <v>12063</v>
      </c>
      <c r="G418" s="37">
        <v>2400</v>
      </c>
      <c r="J418" t="b">
        <v>1</v>
      </c>
    </row>
    <row r="419" spans="1:10">
      <c r="A419" s="37" t="s">
        <v>12064</v>
      </c>
      <c r="B419" s="37">
        <v>13.279</v>
      </c>
      <c r="C419" s="37">
        <v>-5.9340000000000002</v>
      </c>
      <c r="D419" s="37" t="s">
        <v>9438</v>
      </c>
      <c r="E419" s="37" t="s">
        <v>6277</v>
      </c>
      <c r="F419" s="37" t="s">
        <v>12065</v>
      </c>
      <c r="G419" s="37">
        <v>600</v>
      </c>
      <c r="J419" t="b">
        <v>1</v>
      </c>
    </row>
    <row r="420" spans="1:10">
      <c r="A420" s="37" t="s">
        <v>12066</v>
      </c>
      <c r="B420" s="37">
        <v>19.409199999999998</v>
      </c>
      <c r="C420" s="37">
        <v>-99.688999999999993</v>
      </c>
      <c r="D420" s="37" t="s">
        <v>9446</v>
      </c>
      <c r="E420" s="37" t="s">
        <v>6204</v>
      </c>
      <c r="F420" s="37" t="s">
        <v>12067</v>
      </c>
      <c r="G420" s="37">
        <v>300</v>
      </c>
      <c r="J420" t="b">
        <v>1</v>
      </c>
    </row>
    <row r="421" spans="1:10">
      <c r="A421" s="37" t="s">
        <v>12068</v>
      </c>
      <c r="B421" s="37">
        <v>19.438300000000002</v>
      </c>
      <c r="C421" s="37">
        <v>-98.887299999999996</v>
      </c>
      <c r="D421" s="37" t="s">
        <v>9446</v>
      </c>
      <c r="E421" s="37" t="s">
        <v>6204</v>
      </c>
      <c r="F421" s="37" t="s">
        <v>12069</v>
      </c>
      <c r="G421" s="37">
        <v>1200</v>
      </c>
      <c r="J421" t="b">
        <v>1</v>
      </c>
    </row>
    <row r="422" spans="1:10">
      <c r="A422" s="37" t="s">
        <v>12070</v>
      </c>
      <c r="B422" s="37">
        <v>19.5</v>
      </c>
      <c r="C422" s="37">
        <v>-98.85</v>
      </c>
      <c r="D422" s="37" t="s">
        <v>9446</v>
      </c>
      <c r="E422" s="37" t="s">
        <v>6204</v>
      </c>
      <c r="F422" s="37" t="s">
        <v>12071</v>
      </c>
      <c r="G422" s="37">
        <v>4350</v>
      </c>
      <c r="J422" t="b">
        <v>1</v>
      </c>
    </row>
    <row r="423" spans="1:10">
      <c r="A423" s="37" t="s">
        <v>12072</v>
      </c>
      <c r="B423" s="37">
        <v>19.529299999999999</v>
      </c>
      <c r="C423" s="37">
        <v>-98.846100000000007</v>
      </c>
      <c r="D423" s="37" t="s">
        <v>9446</v>
      </c>
      <c r="E423" s="37" t="s">
        <v>6277</v>
      </c>
      <c r="F423" s="37" t="s">
        <v>12073</v>
      </c>
      <c r="G423" s="37">
        <v>300</v>
      </c>
      <c r="I423" s="37" t="s">
        <v>12074</v>
      </c>
      <c r="J423" t="b">
        <v>1</v>
      </c>
    </row>
    <row r="424" spans="1:10">
      <c r="A424" s="37" t="s">
        <v>12075</v>
      </c>
      <c r="B424" s="37">
        <v>19.655000000000001</v>
      </c>
      <c r="C424" s="37">
        <v>-98.518000000000001</v>
      </c>
      <c r="D424" s="37" t="s">
        <v>9446</v>
      </c>
      <c r="E424" s="37" t="s">
        <v>6204</v>
      </c>
      <c r="F424" s="37" t="s">
        <v>12076</v>
      </c>
      <c r="G424" s="37">
        <v>200</v>
      </c>
      <c r="J424" t="b">
        <v>1</v>
      </c>
    </row>
    <row r="425" spans="1:10">
      <c r="A425" s="37" t="s">
        <v>12077</v>
      </c>
      <c r="B425" s="37">
        <v>20.579270000000001</v>
      </c>
      <c r="C425" s="37">
        <v>-100.81929</v>
      </c>
      <c r="D425" s="37" t="s">
        <v>9446</v>
      </c>
      <c r="E425" s="37" t="s">
        <v>6204</v>
      </c>
      <c r="F425" s="37" t="s">
        <v>12078</v>
      </c>
      <c r="G425" s="37">
        <v>1050</v>
      </c>
      <c r="J425" t="b">
        <v>1</v>
      </c>
    </row>
    <row r="426" spans="1:10">
      <c r="A426" s="37" t="s">
        <v>12079</v>
      </c>
      <c r="B426" s="37">
        <v>20.745000000000001</v>
      </c>
      <c r="C426" s="37">
        <v>-101.327</v>
      </c>
      <c r="D426" s="37" t="s">
        <v>9446</v>
      </c>
      <c r="E426" s="37" t="s">
        <v>6204</v>
      </c>
      <c r="F426" s="37" t="s">
        <v>12080</v>
      </c>
      <c r="G426" s="37">
        <v>300</v>
      </c>
      <c r="J426" t="b">
        <v>1</v>
      </c>
    </row>
    <row r="427" spans="1:10">
      <c r="A427" s="37" t="s">
        <v>12081</v>
      </c>
      <c r="B427" s="37">
        <v>22.226500000000001</v>
      </c>
      <c r="C427" s="37">
        <v>-100.84908</v>
      </c>
      <c r="D427" s="37" t="s">
        <v>9446</v>
      </c>
      <c r="E427" s="37" t="s">
        <v>6277</v>
      </c>
      <c r="F427" s="37" t="s">
        <v>12082</v>
      </c>
      <c r="G427" s="37">
        <v>200</v>
      </c>
      <c r="J427" t="b">
        <v>1</v>
      </c>
    </row>
    <row r="428" spans="1:10">
      <c r="A428" s="37" t="s">
        <v>12083</v>
      </c>
      <c r="B428" s="37">
        <v>25.353494000000001</v>
      </c>
      <c r="C428" s="37">
        <v>-101.031271</v>
      </c>
      <c r="D428" s="37" t="s">
        <v>9446</v>
      </c>
      <c r="E428" s="37" t="s">
        <v>6204</v>
      </c>
      <c r="F428" s="37" t="s">
        <v>12084</v>
      </c>
      <c r="G428" s="37">
        <v>800</v>
      </c>
      <c r="J428" t="b">
        <v>1</v>
      </c>
    </row>
    <row r="429" spans="1:10">
      <c r="A429" s="37" t="s">
        <v>12085</v>
      </c>
      <c r="B429" s="37">
        <v>25.532900000000001</v>
      </c>
      <c r="C429" s="37">
        <v>-103.24159</v>
      </c>
      <c r="D429" s="37" t="s">
        <v>9446</v>
      </c>
      <c r="E429" s="37" t="s">
        <v>6204</v>
      </c>
      <c r="F429" s="37" t="s">
        <v>12086</v>
      </c>
      <c r="G429" s="37">
        <v>200</v>
      </c>
      <c r="J429" t="b">
        <v>1</v>
      </c>
    </row>
    <row r="430" spans="1:10">
      <c r="A430" s="37" t="s">
        <v>12087</v>
      </c>
      <c r="B430" s="37">
        <v>25.95</v>
      </c>
      <c r="C430" s="37">
        <v>-98.0167</v>
      </c>
      <c r="D430" s="37" t="s">
        <v>9446</v>
      </c>
      <c r="E430" s="37" t="s">
        <v>6204</v>
      </c>
      <c r="F430" s="37" t="s">
        <v>12088</v>
      </c>
      <c r="G430" s="37">
        <v>1600</v>
      </c>
      <c r="J430" t="b">
        <v>1</v>
      </c>
    </row>
    <row r="431" spans="1:10">
      <c r="A431" s="37" t="s">
        <v>12089</v>
      </c>
      <c r="B431" s="37">
        <v>27.367699999999999</v>
      </c>
      <c r="C431" s="37">
        <v>-109.9278</v>
      </c>
      <c r="D431" s="37" t="s">
        <v>9446</v>
      </c>
      <c r="E431" s="37" t="s">
        <v>6204</v>
      </c>
      <c r="F431" s="37" t="s">
        <v>12090</v>
      </c>
      <c r="G431" s="37">
        <v>600</v>
      </c>
      <c r="J431" t="b">
        <v>1</v>
      </c>
    </row>
    <row r="432" spans="1:10">
      <c r="A432" s="37" t="s">
        <v>12091</v>
      </c>
      <c r="B432" s="37">
        <v>27.175999999999998</v>
      </c>
      <c r="C432" s="37">
        <v>-13.349</v>
      </c>
      <c r="D432" s="37" t="s">
        <v>9448</v>
      </c>
      <c r="E432" s="37" t="s">
        <v>6204</v>
      </c>
      <c r="F432" s="37" t="s">
        <v>12092</v>
      </c>
      <c r="G432" s="37">
        <v>1300</v>
      </c>
      <c r="J432" t="b">
        <v>1</v>
      </c>
    </row>
    <row r="433" spans="1:10">
      <c r="A433" s="37" t="s">
        <v>12093</v>
      </c>
      <c r="B433" s="37">
        <v>30.35014</v>
      </c>
      <c r="C433" s="37">
        <v>-9.47776</v>
      </c>
      <c r="D433" s="37" t="s">
        <v>9448</v>
      </c>
      <c r="E433" s="37" t="s">
        <v>6277</v>
      </c>
      <c r="F433" s="37" t="s">
        <v>12094</v>
      </c>
      <c r="G433" s="37">
        <v>300</v>
      </c>
      <c r="J433" t="b">
        <v>1</v>
      </c>
    </row>
    <row r="434" spans="1:10">
      <c r="A434" s="37" t="s">
        <v>12095</v>
      </c>
      <c r="B434" s="37">
        <v>31.34</v>
      </c>
      <c r="C434" s="37">
        <v>-4.2699999999999996</v>
      </c>
      <c r="D434" s="37" t="s">
        <v>9448</v>
      </c>
      <c r="E434" s="37" t="s">
        <v>6277</v>
      </c>
      <c r="F434" s="37" t="s">
        <v>12096</v>
      </c>
      <c r="G434" s="37">
        <v>5000</v>
      </c>
      <c r="J434" t="b">
        <v>1</v>
      </c>
    </row>
    <row r="435" spans="1:10">
      <c r="A435" s="37" t="s">
        <v>12097</v>
      </c>
      <c r="B435" s="37">
        <v>31.598479999999999</v>
      </c>
      <c r="C435" s="37">
        <v>-7.9778500000000001</v>
      </c>
      <c r="D435" s="37" t="s">
        <v>9448</v>
      </c>
      <c r="E435" s="37" t="s">
        <v>6277</v>
      </c>
      <c r="F435" s="37" t="s">
        <v>12098</v>
      </c>
      <c r="G435" s="37">
        <v>500</v>
      </c>
      <c r="J435" t="b">
        <v>1</v>
      </c>
    </row>
    <row r="436" spans="1:10">
      <c r="A436" s="37" t="s">
        <v>12099</v>
      </c>
      <c r="B436" s="37">
        <v>31.632999999999999</v>
      </c>
      <c r="C436" s="37">
        <v>-8.218</v>
      </c>
      <c r="D436" s="37" t="s">
        <v>9448</v>
      </c>
      <c r="E436" s="37" t="s">
        <v>6277</v>
      </c>
      <c r="F436" s="37" t="s">
        <v>12100</v>
      </c>
      <c r="G436" s="37">
        <v>5000</v>
      </c>
      <c r="J436" t="b">
        <v>1</v>
      </c>
    </row>
    <row r="437" spans="1:10">
      <c r="A437" s="37" t="s">
        <v>12101</v>
      </c>
      <c r="B437" s="37">
        <v>31.817</v>
      </c>
      <c r="C437" s="37">
        <v>-7.2670000000000003</v>
      </c>
      <c r="D437" s="37" t="s">
        <v>9448</v>
      </c>
      <c r="E437" s="37" t="s">
        <v>6277</v>
      </c>
      <c r="F437" s="37" t="s">
        <v>12102</v>
      </c>
      <c r="G437" s="37">
        <v>1000</v>
      </c>
      <c r="J437" t="b">
        <v>1</v>
      </c>
    </row>
    <row r="438" spans="1:10">
      <c r="A438" s="37" t="s">
        <v>12103</v>
      </c>
      <c r="B438" s="37">
        <v>32.259</v>
      </c>
      <c r="C438" s="37">
        <v>-6.5389999999999997</v>
      </c>
      <c r="D438" s="37" t="s">
        <v>9448</v>
      </c>
      <c r="E438" s="37" t="s">
        <v>6204</v>
      </c>
      <c r="F438" s="37" t="s">
        <v>12104</v>
      </c>
      <c r="G438" s="37">
        <v>500</v>
      </c>
      <c r="J438" t="b">
        <v>1</v>
      </c>
    </row>
    <row r="439" spans="1:10">
      <c r="A439" s="37" t="s">
        <v>12105</v>
      </c>
      <c r="B439" s="37">
        <v>32.954000000000001</v>
      </c>
      <c r="C439" s="37">
        <v>-7.6260000000000003</v>
      </c>
      <c r="D439" s="37" t="s">
        <v>9448</v>
      </c>
      <c r="E439" s="37" t="s">
        <v>6277</v>
      </c>
      <c r="F439" s="37" t="s">
        <v>12106</v>
      </c>
      <c r="G439" s="37">
        <v>1000</v>
      </c>
      <c r="J439" t="b">
        <v>1</v>
      </c>
    </row>
    <row r="440" spans="1:10">
      <c r="A440" s="37" t="s">
        <v>12107</v>
      </c>
      <c r="B440" s="37">
        <v>33.123800000000003</v>
      </c>
      <c r="C440" s="37">
        <v>-7.6249000000000002</v>
      </c>
      <c r="D440" s="37" t="s">
        <v>9448</v>
      </c>
      <c r="E440" s="37" t="s">
        <v>6204</v>
      </c>
      <c r="F440" s="37" t="s">
        <v>12108</v>
      </c>
      <c r="G440" s="37">
        <v>200</v>
      </c>
      <c r="J440" t="b">
        <v>1</v>
      </c>
    </row>
    <row r="441" spans="1:10">
      <c r="A441" s="37" t="s">
        <v>12109</v>
      </c>
      <c r="B441" s="37">
        <v>33.127400000000002</v>
      </c>
      <c r="C441" s="37">
        <v>-7.6202800000000002</v>
      </c>
      <c r="D441" s="37" t="s">
        <v>9448</v>
      </c>
      <c r="E441" s="37" t="s">
        <v>6277</v>
      </c>
      <c r="F441" s="37" t="s">
        <v>12110</v>
      </c>
      <c r="G441" s="37">
        <v>1000</v>
      </c>
      <c r="J441" t="b">
        <v>1</v>
      </c>
    </row>
    <row r="442" spans="1:10">
      <c r="A442" s="37" t="s">
        <v>12111</v>
      </c>
      <c r="B442" s="37">
        <v>33.561799999999998</v>
      </c>
      <c r="C442" s="37">
        <v>-6.6890000000000001</v>
      </c>
      <c r="D442" s="37" t="s">
        <v>9448</v>
      </c>
      <c r="E442" s="37" t="s">
        <v>6277</v>
      </c>
      <c r="F442" s="37" t="s">
        <v>12112</v>
      </c>
      <c r="G442" s="37">
        <v>850</v>
      </c>
      <c r="J442" t="b">
        <v>1</v>
      </c>
    </row>
    <row r="443" spans="1:10">
      <c r="A443" s="37" t="s">
        <v>12113</v>
      </c>
      <c r="B443" s="37">
        <v>33.607100000000003</v>
      </c>
      <c r="C443" s="37">
        <v>-6.7149000000000001</v>
      </c>
      <c r="D443" s="37" t="s">
        <v>9448</v>
      </c>
      <c r="E443" s="37" t="s">
        <v>39</v>
      </c>
      <c r="F443" s="37" t="s">
        <v>12114</v>
      </c>
      <c r="G443" s="37">
        <v>300</v>
      </c>
      <c r="J443" t="b">
        <v>1</v>
      </c>
    </row>
    <row r="444" spans="1:10" s="39" customFormat="1">
      <c r="A444" s="37" t="s">
        <v>12115</v>
      </c>
      <c r="B444" s="37">
        <v>33.843000000000004</v>
      </c>
      <c r="C444" s="37">
        <v>-5.476</v>
      </c>
      <c r="D444" s="37" t="s">
        <v>9448</v>
      </c>
      <c r="E444" s="37" t="s">
        <v>6277</v>
      </c>
      <c r="F444" s="37" t="s">
        <v>12116</v>
      </c>
      <c r="G444" s="37">
        <v>500</v>
      </c>
      <c r="H444" s="37"/>
      <c r="I444"/>
      <c r="J444" t="b">
        <v>1</v>
      </c>
    </row>
    <row r="445" spans="1:10">
      <c r="A445" s="37" t="s">
        <v>12117</v>
      </c>
      <c r="B445" s="37">
        <v>33.973999999999997</v>
      </c>
      <c r="C445" s="37">
        <v>-6.8677000000000001</v>
      </c>
      <c r="D445" s="37" t="s">
        <v>9448</v>
      </c>
      <c r="E445" s="37" t="s">
        <v>6277</v>
      </c>
      <c r="F445" s="37" t="s">
        <v>12118</v>
      </c>
      <c r="G445" s="37">
        <v>250</v>
      </c>
      <c r="J445" t="b">
        <v>1</v>
      </c>
    </row>
    <row r="446" spans="1:10">
      <c r="A446" s="37" t="s">
        <v>12119</v>
      </c>
      <c r="B446" s="37">
        <v>33.973999999999997</v>
      </c>
      <c r="C446" s="37">
        <v>-6.8677000000000001</v>
      </c>
      <c r="D446" s="37" t="s">
        <v>9448</v>
      </c>
      <c r="E446" s="37" t="s">
        <v>6277</v>
      </c>
      <c r="F446" s="37" t="s">
        <v>12120</v>
      </c>
      <c r="G446" s="37">
        <v>250</v>
      </c>
      <c r="J446" t="b">
        <v>1</v>
      </c>
    </row>
    <row r="447" spans="1:10">
      <c r="A447" s="37" t="s">
        <v>12121</v>
      </c>
      <c r="B447" s="37">
        <v>34.526499999999999</v>
      </c>
      <c r="C447" s="37">
        <v>-6.3185799999999999</v>
      </c>
      <c r="D447" s="37" t="s">
        <v>9448</v>
      </c>
      <c r="E447" s="37" t="s">
        <v>6277</v>
      </c>
      <c r="F447" s="37" t="s">
        <v>12122</v>
      </c>
      <c r="G447" s="37">
        <v>1000</v>
      </c>
      <c r="J447" t="b">
        <v>1</v>
      </c>
    </row>
    <row r="448" spans="1:10">
      <c r="A448" s="37" t="s">
        <v>12123</v>
      </c>
      <c r="B448" s="37">
        <v>-26.335599999999999</v>
      </c>
      <c r="C448" s="37">
        <v>32.16713</v>
      </c>
      <c r="D448" s="37" t="s">
        <v>9450</v>
      </c>
      <c r="E448" s="37" t="s">
        <v>6204</v>
      </c>
      <c r="F448" s="37" t="s">
        <v>12124</v>
      </c>
      <c r="G448" s="37">
        <v>500</v>
      </c>
      <c r="J448" t="b">
        <v>1</v>
      </c>
    </row>
    <row r="449" spans="1:10" ht="11.25" customHeight="1">
      <c r="A449" s="37" t="s">
        <v>12125</v>
      </c>
      <c r="B449" s="37">
        <v>-26.0794</v>
      </c>
      <c r="C449" s="37">
        <v>32.355600000000003</v>
      </c>
      <c r="D449" s="37" t="s">
        <v>9450</v>
      </c>
      <c r="E449" s="37" t="s">
        <v>6204</v>
      </c>
      <c r="F449" s="37" t="s">
        <v>12126</v>
      </c>
      <c r="G449" s="37">
        <v>500</v>
      </c>
      <c r="J449" t="b">
        <v>1</v>
      </c>
    </row>
    <row r="450" spans="1:10">
      <c r="A450" s="37" t="s">
        <v>12127</v>
      </c>
      <c r="B450" s="37">
        <v>-25.922999999999998</v>
      </c>
      <c r="C450" s="37">
        <v>32.465000000000003</v>
      </c>
      <c r="D450" s="37" t="s">
        <v>9450</v>
      </c>
      <c r="E450" s="37" t="s">
        <v>6277</v>
      </c>
      <c r="F450" s="37" t="s">
        <v>12128</v>
      </c>
      <c r="G450" s="37">
        <v>30000</v>
      </c>
      <c r="J450" t="b">
        <v>1</v>
      </c>
    </row>
    <row r="451" spans="1:10">
      <c r="A451" s="39" t="s">
        <v>12129</v>
      </c>
      <c r="B451" s="39">
        <v>-25.318899999999999</v>
      </c>
      <c r="C451" s="39">
        <v>32.2654</v>
      </c>
      <c r="D451" s="39" t="s">
        <v>9450</v>
      </c>
      <c r="E451" s="39" t="s">
        <v>6277</v>
      </c>
      <c r="F451" s="39" t="s">
        <v>12130</v>
      </c>
      <c r="G451" s="39">
        <v>500</v>
      </c>
      <c r="H451" s="39" t="s">
        <v>12131</v>
      </c>
      <c r="I451" s="39" t="s">
        <v>12132</v>
      </c>
      <c r="J451" t="b">
        <v>1</v>
      </c>
    </row>
    <row r="452" spans="1:10">
      <c r="A452" s="37" t="s">
        <v>12133</v>
      </c>
      <c r="B452" s="39">
        <v>-25.31889</v>
      </c>
      <c r="C452" s="39">
        <v>32.265360000000001</v>
      </c>
      <c r="D452" s="39" t="s">
        <v>9450</v>
      </c>
      <c r="E452" s="39" t="s">
        <v>6277</v>
      </c>
      <c r="F452" s="39" t="s">
        <v>12131</v>
      </c>
      <c r="G452" s="39">
        <v>15</v>
      </c>
      <c r="H452" s="39"/>
      <c r="I452" s="32"/>
      <c r="J452" t="b">
        <v>1</v>
      </c>
    </row>
    <row r="453" spans="1:10">
      <c r="A453" s="37" t="s">
        <v>12134</v>
      </c>
      <c r="B453" s="37">
        <v>-25.3169</v>
      </c>
      <c r="C453" s="37">
        <v>32.264699999999998</v>
      </c>
      <c r="D453" s="37" t="s">
        <v>9450</v>
      </c>
      <c r="E453" s="37" t="s">
        <v>6277</v>
      </c>
      <c r="F453" s="37" t="s">
        <v>12135</v>
      </c>
      <c r="G453" s="37">
        <v>550</v>
      </c>
      <c r="J453" t="b">
        <v>1</v>
      </c>
    </row>
    <row r="454" spans="1:10">
      <c r="A454" s="37" t="s">
        <v>12136</v>
      </c>
      <c r="B454" s="37">
        <v>-24.512699999999999</v>
      </c>
      <c r="C454" s="37">
        <v>33.004800000000003</v>
      </c>
      <c r="D454" s="37" t="s">
        <v>9450</v>
      </c>
      <c r="E454" s="37" t="s">
        <v>6277</v>
      </c>
      <c r="F454" s="37" t="s">
        <v>12137</v>
      </c>
      <c r="G454" s="37">
        <v>500</v>
      </c>
      <c r="J454" t="b">
        <v>1</v>
      </c>
    </row>
    <row r="455" spans="1:10">
      <c r="A455" s="37" t="s">
        <v>12138</v>
      </c>
      <c r="B455" s="37">
        <v>-24.330300000000001</v>
      </c>
      <c r="C455" s="37">
        <v>35.21528</v>
      </c>
      <c r="D455" s="37" t="s">
        <v>9450</v>
      </c>
      <c r="E455" s="37" t="s">
        <v>6204</v>
      </c>
      <c r="F455" s="37" t="s">
        <v>12139</v>
      </c>
      <c r="G455" s="37">
        <v>1000</v>
      </c>
      <c r="H455" s="37" t="s">
        <v>12140</v>
      </c>
      <c r="I455" s="37" t="s">
        <v>12141</v>
      </c>
      <c r="J455" t="b">
        <v>1</v>
      </c>
    </row>
    <row r="456" spans="1:10">
      <c r="A456" s="37" t="s">
        <v>12142</v>
      </c>
      <c r="B456" s="37">
        <v>-21.9848</v>
      </c>
      <c r="C456" s="37">
        <v>35.16189</v>
      </c>
      <c r="D456" s="37" t="s">
        <v>9450</v>
      </c>
      <c r="E456" s="37" t="s">
        <v>6204</v>
      </c>
      <c r="F456" s="37" t="s">
        <v>12143</v>
      </c>
      <c r="G456" s="37">
        <v>600</v>
      </c>
      <c r="H456" s="37" t="s">
        <v>12144</v>
      </c>
      <c r="I456" s="37" t="s">
        <v>12145</v>
      </c>
      <c r="J456" t="b">
        <v>1</v>
      </c>
    </row>
    <row r="457" spans="1:10">
      <c r="A457" s="37" t="s">
        <v>12146</v>
      </c>
      <c r="B457" s="37">
        <v>-19.317</v>
      </c>
      <c r="C457" s="37">
        <v>33.241</v>
      </c>
      <c r="D457" s="37" t="s">
        <v>9450</v>
      </c>
      <c r="E457" s="37" t="s">
        <v>6277</v>
      </c>
      <c r="F457" s="37" t="s">
        <v>12147</v>
      </c>
      <c r="G457" s="37">
        <v>600</v>
      </c>
      <c r="J457" t="b">
        <v>1</v>
      </c>
    </row>
    <row r="458" spans="1:10">
      <c r="A458" s="37" t="s">
        <v>12148</v>
      </c>
      <c r="B458" s="37">
        <v>-19.04335</v>
      </c>
      <c r="C458" s="37">
        <v>33.404649999999997</v>
      </c>
      <c r="D458" s="37" t="s">
        <v>9450</v>
      </c>
      <c r="E458" s="37" t="s">
        <v>6277</v>
      </c>
      <c r="F458" s="37" t="s">
        <v>12149</v>
      </c>
      <c r="G458" s="37">
        <v>100</v>
      </c>
      <c r="J458" t="b">
        <v>1</v>
      </c>
    </row>
    <row r="459" spans="1:10">
      <c r="A459" s="37" t="s">
        <v>12150</v>
      </c>
      <c r="B459" s="37">
        <v>-17.683299999999999</v>
      </c>
      <c r="C459" s="37">
        <v>15.3</v>
      </c>
      <c r="D459" s="37" t="s">
        <v>9452</v>
      </c>
      <c r="E459" s="37" t="s">
        <v>6204</v>
      </c>
      <c r="F459" s="37" t="s">
        <v>12151</v>
      </c>
      <c r="G459" s="37">
        <v>300</v>
      </c>
      <c r="J459" t="b">
        <v>1</v>
      </c>
    </row>
    <row r="460" spans="1:10">
      <c r="A460" s="37" t="s">
        <v>12152</v>
      </c>
      <c r="B460" s="37">
        <v>-22.5213</v>
      </c>
      <c r="C460" s="37">
        <v>17.0457</v>
      </c>
      <c r="D460" s="37" t="s">
        <v>12153</v>
      </c>
      <c r="E460" s="37" t="s">
        <v>6204</v>
      </c>
      <c r="F460" s="37" t="s">
        <v>12154</v>
      </c>
      <c r="G460" s="37">
        <v>5900</v>
      </c>
      <c r="J460" t="b">
        <v>1</v>
      </c>
    </row>
    <row r="461" spans="1:10">
      <c r="A461" s="37" t="s">
        <v>12155</v>
      </c>
      <c r="B461" s="37">
        <v>27.07</v>
      </c>
      <c r="C461" s="37">
        <v>84.929000000000002</v>
      </c>
      <c r="D461" s="37" t="s">
        <v>12156</v>
      </c>
      <c r="E461" s="37" t="s">
        <v>6204</v>
      </c>
      <c r="F461" s="37" t="s">
        <v>12157</v>
      </c>
      <c r="G461" s="37">
        <v>500</v>
      </c>
      <c r="J461" t="b">
        <v>1</v>
      </c>
    </row>
    <row r="462" spans="1:10">
      <c r="A462" s="37" t="s">
        <v>12158</v>
      </c>
      <c r="B462" s="37">
        <v>27.530999999999999</v>
      </c>
      <c r="C462" s="37">
        <v>83.457700000000003</v>
      </c>
      <c r="D462" s="37" t="s">
        <v>12156</v>
      </c>
      <c r="E462" s="37" t="s">
        <v>6204</v>
      </c>
      <c r="F462" s="37" t="s">
        <v>12159</v>
      </c>
      <c r="G462" s="37">
        <v>500</v>
      </c>
      <c r="J462" t="b">
        <v>1</v>
      </c>
    </row>
    <row r="463" spans="1:10">
      <c r="A463" s="37" t="s">
        <v>12160</v>
      </c>
      <c r="B463" s="37">
        <v>11.9</v>
      </c>
      <c r="C463" s="37">
        <v>-86.15</v>
      </c>
      <c r="D463" s="37" t="s">
        <v>9454</v>
      </c>
      <c r="E463" s="37" t="s">
        <v>6204</v>
      </c>
      <c r="F463" s="37" t="s">
        <v>12161</v>
      </c>
      <c r="G463" s="37">
        <v>250</v>
      </c>
      <c r="J463" t="b">
        <v>1</v>
      </c>
    </row>
    <row r="464" spans="1:10">
      <c r="A464" s="37" t="s">
        <v>12162</v>
      </c>
      <c r="B464" s="37">
        <v>11.981400000000001</v>
      </c>
      <c r="C464" s="37">
        <v>3.5581999999999998</v>
      </c>
      <c r="D464" s="37" t="s">
        <v>5042</v>
      </c>
      <c r="E464" s="37" t="s">
        <v>6277</v>
      </c>
      <c r="F464" s="37" t="s">
        <v>12163</v>
      </c>
      <c r="G464" s="37">
        <v>200</v>
      </c>
      <c r="J464" t="b">
        <v>1</v>
      </c>
    </row>
    <row r="465" spans="1:10">
      <c r="A465" s="37" t="s">
        <v>12164</v>
      </c>
      <c r="B465" s="37">
        <v>13</v>
      </c>
      <c r="C465" s="37">
        <v>7.1071999999999997</v>
      </c>
      <c r="D465" s="37" t="s">
        <v>5042</v>
      </c>
      <c r="E465" s="37" t="s">
        <v>6277</v>
      </c>
      <c r="F465" s="37" t="s">
        <v>12165</v>
      </c>
      <c r="G465" s="37">
        <v>1500</v>
      </c>
      <c r="J465" t="b">
        <v>1</v>
      </c>
    </row>
    <row r="466" spans="1:10">
      <c r="A466" s="37" t="s">
        <v>12166</v>
      </c>
      <c r="B466" s="37">
        <v>13.206899999999999</v>
      </c>
      <c r="C466" s="37">
        <v>2.9384000000000001</v>
      </c>
      <c r="D466" s="37" t="s">
        <v>5042</v>
      </c>
      <c r="E466" s="37" t="s">
        <v>6277</v>
      </c>
      <c r="F466" s="37" t="s">
        <v>12167</v>
      </c>
      <c r="G466" s="37">
        <v>200</v>
      </c>
      <c r="J466" t="b">
        <v>1</v>
      </c>
    </row>
    <row r="467" spans="1:10">
      <c r="A467" s="37" t="s">
        <v>12168</v>
      </c>
      <c r="B467" s="37">
        <v>15.2455</v>
      </c>
      <c r="C467" s="37">
        <v>5.8357999999999999</v>
      </c>
      <c r="D467" s="37" t="s">
        <v>5042</v>
      </c>
      <c r="E467" s="37" t="s">
        <v>6277</v>
      </c>
      <c r="F467" s="37" t="s">
        <v>12169</v>
      </c>
      <c r="G467" s="37">
        <v>10000</v>
      </c>
    </row>
    <row r="468" spans="1:10">
      <c r="A468" s="37" t="s">
        <v>12170</v>
      </c>
      <c r="B468" s="37">
        <v>13.234299999999999</v>
      </c>
      <c r="C468" s="37">
        <v>2.2839999999999998</v>
      </c>
      <c r="D468" s="37" t="s">
        <v>5042</v>
      </c>
      <c r="E468" s="37" t="s">
        <v>6277</v>
      </c>
      <c r="F468" s="37" t="s">
        <v>12171</v>
      </c>
      <c r="G468" s="37">
        <v>1100</v>
      </c>
      <c r="J468" t="b">
        <v>1</v>
      </c>
    </row>
    <row r="469" spans="1:10">
      <c r="A469" s="37" t="s">
        <v>12172</v>
      </c>
      <c r="B469" s="37">
        <v>13.234299999999999</v>
      </c>
      <c r="C469" s="37">
        <v>2.2839999999999998</v>
      </c>
      <c r="D469" s="37" t="s">
        <v>5042</v>
      </c>
      <c r="E469" s="37" t="s">
        <v>6277</v>
      </c>
      <c r="F469" s="37" t="s">
        <v>12173</v>
      </c>
      <c r="G469" s="37">
        <v>1100</v>
      </c>
      <c r="J469" t="b">
        <v>1</v>
      </c>
    </row>
    <row r="470" spans="1:10">
      <c r="A470" s="37" t="s">
        <v>12174</v>
      </c>
      <c r="B470" s="37">
        <v>13.234999999999999</v>
      </c>
      <c r="C470" s="37">
        <v>2.2829999999999999</v>
      </c>
      <c r="D470" s="37" t="s">
        <v>5042</v>
      </c>
      <c r="E470" s="37" t="s">
        <v>6277</v>
      </c>
      <c r="F470" s="37" t="s">
        <v>12175</v>
      </c>
      <c r="G470" s="37">
        <v>500</v>
      </c>
      <c r="J470" t="b">
        <v>1</v>
      </c>
    </row>
    <row r="471" spans="1:10">
      <c r="A471" s="37" t="s">
        <v>12176</v>
      </c>
      <c r="B471" s="37">
        <v>13.234999999999999</v>
      </c>
      <c r="C471" s="37">
        <v>2.2829999999999999</v>
      </c>
      <c r="D471" s="37" t="s">
        <v>5042</v>
      </c>
      <c r="E471" s="37" t="s">
        <v>6277</v>
      </c>
      <c r="F471" s="37" t="s">
        <v>12177</v>
      </c>
      <c r="G471" s="37">
        <v>500</v>
      </c>
      <c r="J471" t="b">
        <v>1</v>
      </c>
    </row>
    <row r="472" spans="1:10">
      <c r="A472" s="37" t="s">
        <v>12178</v>
      </c>
      <c r="B472" s="37">
        <v>13.356</v>
      </c>
      <c r="C472" s="37">
        <v>2.27</v>
      </c>
      <c r="D472" s="37" t="s">
        <v>5042</v>
      </c>
      <c r="E472" s="37" t="s">
        <v>6277</v>
      </c>
      <c r="F472" s="37" t="s">
        <v>12179</v>
      </c>
      <c r="G472" s="37">
        <v>5000</v>
      </c>
      <c r="J472" t="b">
        <v>1</v>
      </c>
    </row>
    <row r="473" spans="1:10">
      <c r="A473" s="37" t="s">
        <v>12180</v>
      </c>
      <c r="B473" s="37">
        <v>13.486000000000001</v>
      </c>
      <c r="C473" s="37">
        <v>2.1309999999999998</v>
      </c>
      <c r="D473" s="37" t="s">
        <v>5042</v>
      </c>
      <c r="E473" s="37" t="s">
        <v>6277</v>
      </c>
      <c r="F473" s="37" t="s">
        <v>12181</v>
      </c>
      <c r="G473" s="37">
        <v>250</v>
      </c>
      <c r="J473" t="b">
        <v>1</v>
      </c>
    </row>
    <row r="474" spans="1:10">
      <c r="A474" s="37" t="s">
        <v>12182</v>
      </c>
      <c r="B474" s="37">
        <v>13.49879</v>
      </c>
      <c r="C474" s="37">
        <v>7.1042699999999996</v>
      </c>
      <c r="D474" s="37" t="s">
        <v>5042</v>
      </c>
      <c r="E474" s="37" t="s">
        <v>6277</v>
      </c>
      <c r="F474" s="37" t="s">
        <v>12183</v>
      </c>
      <c r="G474" s="37">
        <v>3000</v>
      </c>
      <c r="J474" t="b">
        <v>1</v>
      </c>
    </row>
    <row r="475" spans="1:10">
      <c r="A475" s="37" t="s">
        <v>12184</v>
      </c>
      <c r="B475" s="37">
        <v>13.8</v>
      </c>
      <c r="C475" s="37">
        <v>5.25</v>
      </c>
      <c r="D475" s="37" t="s">
        <v>5042</v>
      </c>
      <c r="E475" s="37" t="s">
        <v>6277</v>
      </c>
      <c r="F475" s="37" t="s">
        <v>12185</v>
      </c>
      <c r="G475" s="37">
        <v>3000</v>
      </c>
      <c r="J475" t="b">
        <v>1</v>
      </c>
    </row>
    <row r="476" spans="1:10">
      <c r="A476" s="37" t="s">
        <v>12186</v>
      </c>
      <c r="B476" s="37">
        <v>14.31</v>
      </c>
      <c r="C476" s="37">
        <v>2.0840000000000001</v>
      </c>
      <c r="D476" s="37" t="s">
        <v>5042</v>
      </c>
      <c r="E476" s="37" t="s">
        <v>6277</v>
      </c>
      <c r="F476" s="37" t="s">
        <v>12187</v>
      </c>
      <c r="G476" s="37">
        <v>250</v>
      </c>
      <c r="J476" t="b">
        <v>1</v>
      </c>
    </row>
    <row r="477" spans="1:10">
      <c r="A477" s="37" t="s">
        <v>12188</v>
      </c>
      <c r="B477" s="196">
        <v>7.8871000000000002</v>
      </c>
      <c r="C477" s="37">
        <v>10.976900000000001</v>
      </c>
      <c r="D477" s="37" t="s">
        <v>9457</v>
      </c>
      <c r="E477" s="37" t="s">
        <v>6204</v>
      </c>
      <c r="F477" s="37" t="s">
        <v>12189</v>
      </c>
      <c r="G477" s="37">
        <v>500</v>
      </c>
      <c r="J477" t="b">
        <v>1</v>
      </c>
    </row>
    <row r="478" spans="1:10">
      <c r="A478" s="37" t="s">
        <v>12190</v>
      </c>
      <c r="B478" s="196">
        <v>9.5707000000000004</v>
      </c>
      <c r="C478" s="37">
        <v>8.2845999999999993</v>
      </c>
      <c r="D478" s="37" t="s">
        <v>9457</v>
      </c>
      <c r="E478" s="37" t="s">
        <v>6204</v>
      </c>
      <c r="F478" s="37" t="s">
        <v>12191</v>
      </c>
      <c r="G478" s="37">
        <v>500</v>
      </c>
      <c r="J478" t="b">
        <v>1</v>
      </c>
    </row>
    <row r="479" spans="1:10">
      <c r="A479" s="37" t="s">
        <v>12192</v>
      </c>
      <c r="B479" s="37">
        <v>4.7190000000000003</v>
      </c>
      <c r="C479" s="37">
        <v>7.1779999999999999</v>
      </c>
      <c r="D479" s="37" t="s">
        <v>9457</v>
      </c>
      <c r="E479" s="37" t="s">
        <v>6277</v>
      </c>
      <c r="F479" s="37" t="s">
        <v>12193</v>
      </c>
      <c r="G479" s="37">
        <v>500</v>
      </c>
      <c r="J479" t="b">
        <v>1</v>
      </c>
    </row>
    <row r="480" spans="1:10">
      <c r="A480" s="37" t="s">
        <v>12194</v>
      </c>
      <c r="B480" s="37">
        <v>4.7190000000000003</v>
      </c>
      <c r="C480" s="37">
        <v>7.1779999999999999</v>
      </c>
      <c r="D480" s="37" t="s">
        <v>9457</v>
      </c>
      <c r="E480" s="37" t="s">
        <v>6277</v>
      </c>
      <c r="F480" s="37" t="s">
        <v>12193</v>
      </c>
      <c r="G480" s="37">
        <v>500</v>
      </c>
      <c r="J480" t="b">
        <v>1</v>
      </c>
    </row>
    <row r="481" spans="1:10">
      <c r="A481" s="37" t="s">
        <v>12195</v>
      </c>
      <c r="B481" s="44">
        <v>5.0448000000000004</v>
      </c>
      <c r="C481" s="37">
        <v>7.9775999999999998</v>
      </c>
      <c r="D481" s="37" t="s">
        <v>9457</v>
      </c>
      <c r="E481" s="37" t="s">
        <v>6204</v>
      </c>
      <c r="F481" s="37" t="s">
        <v>12196</v>
      </c>
      <c r="G481" s="37">
        <v>500</v>
      </c>
      <c r="J481" t="b">
        <v>1</v>
      </c>
    </row>
    <row r="482" spans="1:10">
      <c r="A482" s="37" t="s">
        <v>12197</v>
      </c>
      <c r="B482" s="37">
        <v>4.8030999999999997</v>
      </c>
      <c r="C482" s="37">
        <v>6.9787999999999997</v>
      </c>
      <c r="D482" s="37" t="s">
        <v>9457</v>
      </c>
      <c r="E482" s="37" t="s">
        <v>6277</v>
      </c>
      <c r="F482" s="37" t="s">
        <v>12198</v>
      </c>
      <c r="G482" s="37">
        <v>300</v>
      </c>
      <c r="J482" t="b">
        <v>1</v>
      </c>
    </row>
    <row r="483" spans="1:10">
      <c r="A483" s="37" t="s">
        <v>12199</v>
      </c>
      <c r="B483" s="37">
        <v>4.9111000000000002</v>
      </c>
      <c r="C483" s="37">
        <v>6.92</v>
      </c>
      <c r="D483" s="37" t="s">
        <v>9457</v>
      </c>
      <c r="E483" s="37" t="s">
        <v>6204</v>
      </c>
      <c r="F483" s="37" t="s">
        <v>12200</v>
      </c>
      <c r="G483" s="37">
        <v>500</v>
      </c>
      <c r="J483" t="b">
        <v>1</v>
      </c>
    </row>
    <row r="484" spans="1:10">
      <c r="A484" s="37" t="s">
        <v>12201</v>
      </c>
      <c r="B484" s="37">
        <v>6.2460000000000004</v>
      </c>
      <c r="C484" s="37">
        <v>7.1199000000000003</v>
      </c>
      <c r="D484" s="37" t="s">
        <v>9457</v>
      </c>
      <c r="E484" s="37" t="s">
        <v>6204</v>
      </c>
      <c r="F484" s="37" t="s">
        <v>12202</v>
      </c>
      <c r="G484" s="37">
        <v>990</v>
      </c>
      <c r="J484" t="b">
        <v>1</v>
      </c>
    </row>
    <row r="485" spans="1:10">
      <c r="A485" s="37" t="s">
        <v>12203</v>
      </c>
      <c r="B485" s="37">
        <v>4.92</v>
      </c>
      <c r="C485" s="37">
        <v>6.3</v>
      </c>
      <c r="D485" s="37" t="s">
        <v>9457</v>
      </c>
      <c r="E485" s="37" t="s">
        <v>6277</v>
      </c>
      <c r="F485" s="37" t="s">
        <v>12204</v>
      </c>
      <c r="G485" s="37">
        <v>4000</v>
      </c>
      <c r="J485" t="b">
        <v>1</v>
      </c>
    </row>
    <row r="486" spans="1:10">
      <c r="A486" s="37" t="s">
        <v>12205</v>
      </c>
      <c r="B486" s="37">
        <v>4.9480000000000004</v>
      </c>
      <c r="C486" s="37">
        <v>8.3469999999999995</v>
      </c>
      <c r="D486" s="37" t="s">
        <v>9457</v>
      </c>
      <c r="E486" s="37" t="s">
        <v>6277</v>
      </c>
      <c r="F486" s="37" t="s">
        <v>12206</v>
      </c>
      <c r="G486" s="37">
        <v>600</v>
      </c>
      <c r="J486" t="b">
        <v>1</v>
      </c>
    </row>
    <row r="487" spans="1:10">
      <c r="A487" s="37" t="s">
        <v>12207</v>
      </c>
      <c r="B487" s="37">
        <v>4.95092</v>
      </c>
      <c r="C487" s="37">
        <v>8.3439999999999994</v>
      </c>
      <c r="D487" s="37" t="s">
        <v>9457</v>
      </c>
      <c r="E487" s="37" t="s">
        <v>6277</v>
      </c>
      <c r="F487" s="37" t="s">
        <v>12208</v>
      </c>
      <c r="G487" s="37">
        <v>350</v>
      </c>
      <c r="I487" s="37" t="s">
        <v>12209</v>
      </c>
      <c r="J487" t="b">
        <v>1</v>
      </c>
    </row>
    <row r="488" spans="1:10">
      <c r="A488" s="37" t="s">
        <v>12210</v>
      </c>
      <c r="B488" s="37">
        <v>12.8758</v>
      </c>
      <c r="C488" s="37">
        <v>11.011979999999999</v>
      </c>
      <c r="D488" s="37" t="s">
        <v>9457</v>
      </c>
      <c r="E488" s="37" t="s">
        <v>6204</v>
      </c>
      <c r="F488" s="37" t="s">
        <v>12211</v>
      </c>
      <c r="G488" s="37">
        <v>500</v>
      </c>
      <c r="I488" s="37"/>
    </row>
    <row r="489" spans="1:10">
      <c r="A489" s="37" t="s">
        <v>12212</v>
      </c>
      <c r="B489" s="37">
        <v>4.9646759999999999</v>
      </c>
      <c r="C489" s="37">
        <v>7.7598029300000002</v>
      </c>
      <c r="D489" s="37" t="s">
        <v>9457</v>
      </c>
      <c r="E489" s="37" t="s">
        <v>6277</v>
      </c>
      <c r="F489" s="37" t="s">
        <v>12213</v>
      </c>
      <c r="G489" s="37">
        <v>917</v>
      </c>
      <c r="J489" t="b">
        <v>1</v>
      </c>
    </row>
    <row r="490" spans="1:10">
      <c r="A490" s="37" t="s">
        <v>12214</v>
      </c>
      <c r="B490" s="37">
        <v>5.3860000000000001</v>
      </c>
      <c r="C490" s="37">
        <v>6.9909999999999997</v>
      </c>
      <c r="D490" s="37" t="s">
        <v>9457</v>
      </c>
      <c r="E490" s="37" t="s">
        <v>6277</v>
      </c>
      <c r="F490" s="37" t="s">
        <v>12215</v>
      </c>
      <c r="G490" s="37">
        <v>1000</v>
      </c>
      <c r="J490" t="b">
        <v>1</v>
      </c>
    </row>
    <row r="491" spans="1:10">
      <c r="A491" s="37" t="s">
        <v>12216</v>
      </c>
      <c r="B491" s="37">
        <v>5.3860000000000001</v>
      </c>
      <c r="C491" s="37">
        <v>6.9909999999999997</v>
      </c>
      <c r="D491" s="37" t="s">
        <v>9457</v>
      </c>
      <c r="E491" s="37" t="s">
        <v>6277</v>
      </c>
      <c r="F491" s="37" t="s">
        <v>12217</v>
      </c>
      <c r="G491" s="37">
        <v>1000</v>
      </c>
      <c r="J491" t="b">
        <v>1</v>
      </c>
    </row>
    <row r="492" spans="1:10">
      <c r="A492" s="37" t="s">
        <v>12218</v>
      </c>
      <c r="B492" s="37">
        <v>5.468</v>
      </c>
      <c r="C492" s="37">
        <v>7.5330000000000004</v>
      </c>
      <c r="D492" s="37" t="s">
        <v>9457</v>
      </c>
      <c r="E492" s="37" t="s">
        <v>6277</v>
      </c>
      <c r="F492" s="37" t="s">
        <v>12219</v>
      </c>
      <c r="G492" s="37">
        <v>2000</v>
      </c>
      <c r="J492" t="b">
        <v>1</v>
      </c>
    </row>
    <row r="493" spans="1:10">
      <c r="A493" s="37" t="s">
        <v>12220</v>
      </c>
      <c r="B493" s="37">
        <v>5.4809000000000001</v>
      </c>
      <c r="C493" s="37">
        <v>7.5458999999999996</v>
      </c>
      <c r="D493" s="37" t="s">
        <v>9457</v>
      </c>
      <c r="E493" s="37" t="s">
        <v>6204</v>
      </c>
      <c r="F493" s="37" t="s">
        <v>12221</v>
      </c>
      <c r="G493" s="37">
        <v>500</v>
      </c>
      <c r="J493" t="b">
        <v>1</v>
      </c>
    </row>
    <row r="494" spans="1:10">
      <c r="A494" s="37" t="s">
        <v>12222</v>
      </c>
      <c r="B494" s="37">
        <v>5.4809999999999999</v>
      </c>
      <c r="C494" s="37">
        <v>7.5369999999999999</v>
      </c>
      <c r="D494" s="37" t="s">
        <v>9457</v>
      </c>
      <c r="E494" s="37" t="s">
        <v>6277</v>
      </c>
      <c r="F494" s="37" t="s">
        <v>12223</v>
      </c>
      <c r="G494" s="37">
        <v>300</v>
      </c>
      <c r="J494" t="b">
        <v>1</v>
      </c>
    </row>
    <row r="495" spans="1:10">
      <c r="A495" s="37" t="s">
        <v>12224</v>
      </c>
      <c r="B495" s="37">
        <v>5.5332999999999997</v>
      </c>
      <c r="C495" s="37">
        <v>7.5166700000000004</v>
      </c>
      <c r="D495" s="37" t="s">
        <v>9457</v>
      </c>
      <c r="E495" s="37" t="s">
        <v>6204</v>
      </c>
      <c r="F495" s="37" t="s">
        <v>12225</v>
      </c>
      <c r="G495" s="37">
        <v>5000</v>
      </c>
      <c r="J495" t="b">
        <v>1</v>
      </c>
    </row>
    <row r="496" spans="1:10">
      <c r="A496" s="37" t="s">
        <v>12226</v>
      </c>
      <c r="B496" s="37">
        <v>12.3047</v>
      </c>
      <c r="C496" s="37">
        <v>4.4969999999999999</v>
      </c>
      <c r="D496" s="37" t="s">
        <v>9457</v>
      </c>
      <c r="E496" s="37" t="s">
        <v>6204</v>
      </c>
      <c r="F496" s="37" t="s">
        <v>12227</v>
      </c>
      <c r="G496" s="37">
        <v>500</v>
      </c>
      <c r="J496" t="b">
        <v>1</v>
      </c>
    </row>
    <row r="497" spans="1:10">
      <c r="A497" s="37" t="s">
        <v>12228</v>
      </c>
      <c r="B497" s="37">
        <v>5.7666700000000004</v>
      </c>
      <c r="C497" s="37">
        <v>6.0833300000000001</v>
      </c>
      <c r="D497" s="37" t="s">
        <v>9457</v>
      </c>
      <c r="E497" s="37" t="s">
        <v>6277</v>
      </c>
      <c r="F497" s="37" t="s">
        <v>12229</v>
      </c>
      <c r="G497" s="37">
        <v>3000</v>
      </c>
      <c r="J497" t="b">
        <v>1</v>
      </c>
    </row>
    <row r="498" spans="1:10">
      <c r="A498" s="37" t="s">
        <v>12230</v>
      </c>
      <c r="B498" s="37">
        <v>5.8482000000000003</v>
      </c>
      <c r="C498" s="37">
        <v>7.5441000000000003</v>
      </c>
      <c r="D498" s="37" t="s">
        <v>9457</v>
      </c>
      <c r="E498" s="37" t="s">
        <v>6277</v>
      </c>
      <c r="F498" s="37" t="s">
        <v>12231</v>
      </c>
      <c r="G498" s="37">
        <v>800</v>
      </c>
      <c r="J498" t="b">
        <v>1</v>
      </c>
    </row>
    <row r="499" spans="1:10">
      <c r="A499" s="37" t="s">
        <v>12232</v>
      </c>
      <c r="B499" s="37">
        <v>5.9180000000000001</v>
      </c>
      <c r="C499" s="37">
        <v>7.5570000000000004</v>
      </c>
      <c r="D499" s="37" t="s">
        <v>9457</v>
      </c>
      <c r="E499" s="37" t="s">
        <v>6277</v>
      </c>
      <c r="F499" s="37" t="s">
        <v>12233</v>
      </c>
      <c r="G499" s="37">
        <v>500</v>
      </c>
      <c r="J499" t="b">
        <v>1</v>
      </c>
    </row>
    <row r="500" spans="1:10">
      <c r="A500" s="37" t="s">
        <v>12234</v>
      </c>
      <c r="B500" s="37">
        <v>5.9927999999999999</v>
      </c>
      <c r="C500" s="37">
        <v>8.2739399999999996</v>
      </c>
      <c r="D500" s="37" t="s">
        <v>9457</v>
      </c>
      <c r="E500" s="37" t="s">
        <v>6204</v>
      </c>
      <c r="F500" s="37" t="s">
        <v>12235</v>
      </c>
      <c r="G500" s="37">
        <v>300</v>
      </c>
    </row>
    <row r="501" spans="1:10">
      <c r="A501" s="37" t="s">
        <v>12236</v>
      </c>
      <c r="B501" s="37">
        <v>6.0666700000000002</v>
      </c>
      <c r="C501" s="37">
        <v>5.8666700000000001</v>
      </c>
      <c r="D501" s="37" t="s">
        <v>9457</v>
      </c>
      <c r="E501" s="37" t="s">
        <v>6277</v>
      </c>
      <c r="F501" s="37" t="s">
        <v>12237</v>
      </c>
      <c r="G501" s="37">
        <v>5000</v>
      </c>
      <c r="J501" t="b">
        <v>1</v>
      </c>
    </row>
    <row r="502" spans="1:10">
      <c r="A502" s="37" t="s">
        <v>12238</v>
      </c>
      <c r="B502" s="37">
        <v>6.1256199999999996</v>
      </c>
      <c r="C502" s="37">
        <v>6.9425800000000004</v>
      </c>
      <c r="D502" s="37" t="s">
        <v>9457</v>
      </c>
      <c r="E502" s="37" t="s">
        <v>6277</v>
      </c>
      <c r="F502" s="37" t="s">
        <v>12239</v>
      </c>
      <c r="G502" s="37">
        <v>3800</v>
      </c>
      <c r="J502" t="b">
        <v>1</v>
      </c>
    </row>
    <row r="503" spans="1:10">
      <c r="A503" s="37" t="s">
        <v>12240</v>
      </c>
      <c r="B503" s="37">
        <v>6.1539999999999999</v>
      </c>
      <c r="C503" s="37">
        <v>5.5910000000000002</v>
      </c>
      <c r="D503" s="37" t="s">
        <v>9457</v>
      </c>
      <c r="E503" s="37" t="s">
        <v>6277</v>
      </c>
      <c r="F503" s="37" t="s">
        <v>12241</v>
      </c>
      <c r="G503" s="37">
        <v>2000</v>
      </c>
      <c r="J503" t="b">
        <v>1</v>
      </c>
    </row>
    <row r="504" spans="1:10">
      <c r="A504" s="37" t="s">
        <v>12242</v>
      </c>
      <c r="B504" s="37">
        <v>6.25</v>
      </c>
      <c r="C504" s="37">
        <v>8.25</v>
      </c>
      <c r="D504" s="37" t="s">
        <v>9457</v>
      </c>
      <c r="E504" s="37" t="s">
        <v>6277</v>
      </c>
      <c r="F504" s="37" t="s">
        <v>12243</v>
      </c>
      <c r="G504" s="37">
        <v>917</v>
      </c>
      <c r="J504" t="b">
        <v>1</v>
      </c>
    </row>
    <row r="505" spans="1:10">
      <c r="A505" s="37" t="s">
        <v>12244</v>
      </c>
      <c r="B505" s="37">
        <v>6.3041999999999998</v>
      </c>
      <c r="C505" s="37">
        <v>7.5376000000000003</v>
      </c>
      <c r="D505" s="37" t="s">
        <v>9457</v>
      </c>
      <c r="E505" s="37" t="s">
        <v>6277</v>
      </c>
      <c r="F505" s="37" t="s">
        <v>12245</v>
      </c>
      <c r="G505" s="37">
        <v>1000</v>
      </c>
      <c r="J505" t="b">
        <v>1</v>
      </c>
    </row>
    <row r="506" spans="1:10">
      <c r="A506" s="37" t="s">
        <v>12246</v>
      </c>
      <c r="B506" s="37">
        <v>6.3066000000000004</v>
      </c>
      <c r="C506" s="37">
        <v>7.5353000000000003</v>
      </c>
      <c r="D506" s="37" t="s">
        <v>9457</v>
      </c>
      <c r="E506" s="37" t="s">
        <v>6277</v>
      </c>
      <c r="F506" s="37" t="s">
        <v>12247</v>
      </c>
      <c r="G506" s="37">
        <v>1500</v>
      </c>
      <c r="J506" t="b">
        <v>1</v>
      </c>
    </row>
    <row r="507" spans="1:10">
      <c r="A507" s="37" t="s">
        <v>12248</v>
      </c>
      <c r="B507" s="37">
        <v>6.3227000000000002</v>
      </c>
      <c r="C507" s="37">
        <v>5.6241000000000003</v>
      </c>
      <c r="D507" s="37" t="s">
        <v>9457</v>
      </c>
      <c r="E507" s="37" t="s">
        <v>6204</v>
      </c>
      <c r="F507" s="37" t="s">
        <v>12249</v>
      </c>
      <c r="G507" s="37">
        <v>20000</v>
      </c>
      <c r="J507" t="b">
        <v>1</v>
      </c>
    </row>
    <row r="508" spans="1:10">
      <c r="A508" s="37" t="s">
        <v>12250</v>
      </c>
      <c r="B508" s="37">
        <v>6.3239999999999998</v>
      </c>
      <c r="C508" s="37">
        <v>8.1280000000000001</v>
      </c>
      <c r="D508" s="37" t="s">
        <v>9457</v>
      </c>
      <c r="E508" s="37" t="s">
        <v>6277</v>
      </c>
      <c r="F508" s="37" t="s">
        <v>12251</v>
      </c>
      <c r="G508" s="37">
        <v>300</v>
      </c>
      <c r="J508" t="b">
        <v>1</v>
      </c>
    </row>
    <row r="509" spans="1:10">
      <c r="A509" s="37" t="s">
        <v>12252</v>
      </c>
      <c r="B509" s="37">
        <v>6.39</v>
      </c>
      <c r="C509" s="37">
        <v>6.9447200000000002</v>
      </c>
      <c r="D509" s="37" t="s">
        <v>9457</v>
      </c>
      <c r="E509" s="37" t="s">
        <v>6277</v>
      </c>
      <c r="F509" s="37" t="s">
        <v>12253</v>
      </c>
      <c r="G509" s="37">
        <v>1500</v>
      </c>
      <c r="J509" t="b">
        <v>1</v>
      </c>
    </row>
    <row r="510" spans="1:10">
      <c r="A510" s="37" t="s">
        <v>12254</v>
      </c>
      <c r="B510" s="37">
        <v>5.3308999999999997</v>
      </c>
      <c r="C510" s="37">
        <v>6.9558</v>
      </c>
      <c r="D510" s="37" t="s">
        <v>9457</v>
      </c>
      <c r="E510" s="37" t="s">
        <v>6204</v>
      </c>
      <c r="F510" s="37" t="s">
        <v>12255</v>
      </c>
      <c r="G510" s="37">
        <v>300</v>
      </c>
    </row>
    <row r="511" spans="1:10">
      <c r="A511" s="37" t="s">
        <v>12256</v>
      </c>
      <c r="B511" s="37">
        <v>6.3930999999999996</v>
      </c>
      <c r="C511" s="37">
        <v>5.6195000000000004</v>
      </c>
      <c r="D511" s="37" t="s">
        <v>9457</v>
      </c>
      <c r="E511" s="37" t="s">
        <v>6277</v>
      </c>
      <c r="F511" s="37" t="s">
        <v>12257</v>
      </c>
      <c r="G511" s="37">
        <v>550</v>
      </c>
      <c r="J511" t="b">
        <v>1</v>
      </c>
    </row>
    <row r="512" spans="1:10">
      <c r="A512" s="37" t="s">
        <v>12258</v>
      </c>
      <c r="B512" s="37">
        <v>6.3941999999999997</v>
      </c>
      <c r="C512" s="37">
        <v>5.6308999999999996</v>
      </c>
      <c r="D512" s="37" t="s">
        <v>9457</v>
      </c>
      <c r="E512" s="37" t="s">
        <v>6277</v>
      </c>
      <c r="F512" s="37" t="s">
        <v>12259</v>
      </c>
      <c r="G512" s="37">
        <v>1000</v>
      </c>
      <c r="J512" t="b">
        <v>1</v>
      </c>
    </row>
    <row r="513" spans="1:10">
      <c r="A513" s="37" t="s">
        <v>12260</v>
      </c>
      <c r="B513" s="37">
        <v>6.3941999999999997</v>
      </c>
      <c r="C513" s="37">
        <v>5.6308999999999996</v>
      </c>
      <c r="D513" s="37" t="s">
        <v>9457</v>
      </c>
      <c r="E513" s="37" t="s">
        <v>6277</v>
      </c>
      <c r="F513" s="37" t="s">
        <v>12261</v>
      </c>
      <c r="G513" s="37">
        <v>1000</v>
      </c>
      <c r="J513" t="b">
        <v>1</v>
      </c>
    </row>
    <row r="514" spans="1:10">
      <c r="A514" s="37" t="s">
        <v>12262</v>
      </c>
      <c r="B514" s="37">
        <v>6.47</v>
      </c>
      <c r="C514" s="37">
        <v>3.2</v>
      </c>
      <c r="D514" s="37" t="s">
        <v>9457</v>
      </c>
      <c r="E514" s="37" t="s">
        <v>6277</v>
      </c>
      <c r="F514" s="37" t="s">
        <v>12263</v>
      </c>
      <c r="G514" s="37">
        <v>500</v>
      </c>
      <c r="J514" t="b">
        <v>1</v>
      </c>
    </row>
    <row r="515" spans="1:10">
      <c r="A515" s="37" t="s">
        <v>12264</v>
      </c>
      <c r="B515" s="37">
        <v>6.516</v>
      </c>
      <c r="C515" s="37">
        <v>3.3889999999999998</v>
      </c>
      <c r="D515" s="37" t="s">
        <v>9457</v>
      </c>
      <c r="E515" s="37" t="s">
        <v>6277</v>
      </c>
      <c r="F515" s="37" t="s">
        <v>12265</v>
      </c>
      <c r="G515" s="37">
        <v>1000</v>
      </c>
      <c r="J515" t="b">
        <v>1</v>
      </c>
    </row>
    <row r="516" spans="1:10">
      <c r="A516" s="37" t="s">
        <v>12266</v>
      </c>
      <c r="B516" s="37">
        <v>6.6631999999999998</v>
      </c>
      <c r="C516" s="37">
        <v>3.9860000000000002</v>
      </c>
      <c r="D516" s="37" t="s">
        <v>9457</v>
      </c>
      <c r="E516" s="37" t="s">
        <v>6277</v>
      </c>
      <c r="F516" s="37" t="s">
        <v>12267</v>
      </c>
      <c r="G516" s="37">
        <v>1000</v>
      </c>
      <c r="J516" t="b">
        <v>1</v>
      </c>
    </row>
    <row r="517" spans="1:10">
      <c r="A517" s="37" t="s">
        <v>12268</v>
      </c>
      <c r="B517" s="37">
        <v>12.2272</v>
      </c>
      <c r="C517" s="37">
        <v>8.2155000000000005</v>
      </c>
      <c r="D517" s="37" t="s">
        <v>9457</v>
      </c>
      <c r="E517" s="37" t="s">
        <v>6204</v>
      </c>
      <c r="F517" s="37" t="s">
        <v>12269</v>
      </c>
      <c r="G517" s="37">
        <v>800</v>
      </c>
    </row>
    <row r="518" spans="1:10">
      <c r="A518" s="37" t="s">
        <v>12270</v>
      </c>
      <c r="B518" s="37">
        <v>6.7370000000000001</v>
      </c>
      <c r="C518" s="37">
        <v>6.08</v>
      </c>
      <c r="D518" s="37" t="s">
        <v>9457</v>
      </c>
      <c r="E518" s="37" t="s">
        <v>6277</v>
      </c>
      <c r="F518" s="37" t="s">
        <v>12271</v>
      </c>
      <c r="G518" s="37">
        <v>1000</v>
      </c>
      <c r="J518" t="b">
        <v>1</v>
      </c>
    </row>
    <row r="519" spans="1:10">
      <c r="A519" s="37" t="s">
        <v>12272</v>
      </c>
      <c r="B519" s="37">
        <v>6.75</v>
      </c>
      <c r="C519" s="37">
        <v>4.88</v>
      </c>
      <c r="D519" s="37" t="s">
        <v>9457</v>
      </c>
      <c r="E519" s="37" t="s">
        <v>6277</v>
      </c>
      <c r="F519" s="37" t="s">
        <v>12273</v>
      </c>
      <c r="G519" s="37">
        <v>7500</v>
      </c>
      <c r="J519" t="b">
        <v>1</v>
      </c>
    </row>
    <row r="520" spans="1:10">
      <c r="A520" s="37" t="s">
        <v>12274</v>
      </c>
      <c r="B520" s="37">
        <v>6.7830000000000004</v>
      </c>
      <c r="C520" s="37">
        <v>3.9268900000000002</v>
      </c>
      <c r="D520" s="37" t="s">
        <v>9457</v>
      </c>
      <c r="E520" s="37" t="s">
        <v>6204</v>
      </c>
      <c r="F520" s="37" t="s">
        <v>12275</v>
      </c>
      <c r="G520" s="37">
        <v>2500</v>
      </c>
      <c r="J520" t="b">
        <v>1</v>
      </c>
    </row>
    <row r="521" spans="1:10">
      <c r="A521" s="37" t="s">
        <v>12276</v>
      </c>
      <c r="B521" s="37">
        <v>6.8333300000000001</v>
      </c>
      <c r="C521" s="37">
        <v>3.8666700000000001</v>
      </c>
      <c r="D521" s="37" t="s">
        <v>9457</v>
      </c>
      <c r="E521" s="37" t="s">
        <v>6277</v>
      </c>
      <c r="F521" s="37" t="s">
        <v>12277</v>
      </c>
      <c r="G521" s="37">
        <v>917</v>
      </c>
      <c r="J521" t="b">
        <v>1</v>
      </c>
    </row>
    <row r="522" spans="1:10">
      <c r="A522" s="37" t="s">
        <v>12278</v>
      </c>
      <c r="B522" s="37">
        <v>6.8333300000000001</v>
      </c>
      <c r="C522" s="37">
        <v>4.55</v>
      </c>
      <c r="D522" s="37" t="s">
        <v>9457</v>
      </c>
      <c r="E522" s="37" t="s">
        <v>6277</v>
      </c>
      <c r="F522" s="37" t="s">
        <v>12279</v>
      </c>
      <c r="G522" s="37">
        <v>10000</v>
      </c>
      <c r="J522" t="b">
        <v>1</v>
      </c>
    </row>
    <row r="523" spans="1:10">
      <c r="A523" s="37" t="s">
        <v>12280</v>
      </c>
      <c r="B523" s="37">
        <v>12.885400000000001</v>
      </c>
      <c r="C523" s="37">
        <v>11.0101</v>
      </c>
      <c r="D523" s="37" t="s">
        <v>9457</v>
      </c>
      <c r="E523" s="37" t="s">
        <v>6204</v>
      </c>
      <c r="F523" s="37" t="s">
        <v>12281</v>
      </c>
      <c r="G523" s="37">
        <v>1000</v>
      </c>
    </row>
    <row r="524" spans="1:10">
      <c r="A524" s="37" t="s">
        <v>12282</v>
      </c>
      <c r="B524" s="37">
        <v>6.8494000000000002</v>
      </c>
      <c r="C524" s="37">
        <v>3.7</v>
      </c>
      <c r="D524" s="37" t="s">
        <v>9457</v>
      </c>
      <c r="E524" s="37" t="s">
        <v>6277</v>
      </c>
      <c r="F524" s="37" t="s">
        <v>12283</v>
      </c>
      <c r="G524" s="37">
        <v>500</v>
      </c>
      <c r="J524" t="b">
        <v>1</v>
      </c>
    </row>
    <row r="525" spans="1:10">
      <c r="A525" s="37" t="s">
        <v>12284</v>
      </c>
      <c r="B525" s="37">
        <v>6.85</v>
      </c>
      <c r="C525" s="37">
        <v>3.7</v>
      </c>
      <c r="D525" s="37" t="s">
        <v>9457</v>
      </c>
      <c r="E525" s="37" t="s">
        <v>6277</v>
      </c>
      <c r="F525" s="37" t="s">
        <v>12285</v>
      </c>
      <c r="G525" s="37">
        <v>500</v>
      </c>
      <c r="J525" t="b">
        <v>1</v>
      </c>
    </row>
    <row r="526" spans="1:10">
      <c r="A526" s="37" t="s">
        <v>12286</v>
      </c>
      <c r="B526" s="37">
        <v>6.8517000000000001</v>
      </c>
      <c r="C526" s="37">
        <v>7.4265999999999996</v>
      </c>
      <c r="D526" s="37" t="s">
        <v>9457</v>
      </c>
      <c r="E526" s="37" t="s">
        <v>6277</v>
      </c>
      <c r="F526" s="37" t="s">
        <v>12287</v>
      </c>
      <c r="G526" s="37">
        <v>400</v>
      </c>
      <c r="J526" t="b">
        <v>1</v>
      </c>
    </row>
    <row r="527" spans="1:10">
      <c r="A527" s="37" t="s">
        <v>12288</v>
      </c>
      <c r="B527" s="37">
        <v>6.8520000000000003</v>
      </c>
      <c r="C527" s="37">
        <v>3.6960000000000002</v>
      </c>
      <c r="D527" s="37" t="s">
        <v>9457</v>
      </c>
      <c r="E527" s="37" t="s">
        <v>6277</v>
      </c>
      <c r="F527" s="37" t="s">
        <v>12289</v>
      </c>
      <c r="G527" s="37">
        <v>200</v>
      </c>
      <c r="J527" t="b">
        <v>1</v>
      </c>
    </row>
    <row r="528" spans="1:10">
      <c r="A528" s="37" t="s">
        <v>12290</v>
      </c>
      <c r="B528" s="37">
        <v>6.8651</v>
      </c>
      <c r="C528" s="37">
        <v>7.4137000000000004</v>
      </c>
      <c r="D528" s="37" t="s">
        <v>9457</v>
      </c>
      <c r="E528" s="37" t="s">
        <v>6277</v>
      </c>
      <c r="F528" s="37" t="s">
        <v>12291</v>
      </c>
      <c r="G528" s="37">
        <v>200</v>
      </c>
      <c r="J528" t="b">
        <v>1</v>
      </c>
    </row>
    <row r="529" spans="1:10">
      <c r="A529" s="37" t="s">
        <v>12292</v>
      </c>
      <c r="B529" s="37">
        <v>6.8666999999999998</v>
      </c>
      <c r="C529" s="37">
        <v>7.4</v>
      </c>
      <c r="D529" s="37" t="s">
        <v>9457</v>
      </c>
      <c r="E529" s="37" t="s">
        <v>6277</v>
      </c>
      <c r="F529" s="37" t="s">
        <v>12293</v>
      </c>
      <c r="G529" s="37">
        <v>500</v>
      </c>
      <c r="J529" t="b">
        <v>1</v>
      </c>
    </row>
    <row r="530" spans="1:10">
      <c r="A530" s="37" t="s">
        <v>12294</v>
      </c>
      <c r="B530" s="37">
        <v>6.8673000000000002</v>
      </c>
      <c r="C530" s="37">
        <v>7.4196999999999997</v>
      </c>
      <c r="D530" s="37" t="s">
        <v>9457</v>
      </c>
      <c r="E530" s="37" t="s">
        <v>6277</v>
      </c>
      <c r="F530" s="37" t="s">
        <v>12295</v>
      </c>
      <c r="G530" s="37">
        <v>750</v>
      </c>
      <c r="J530" t="b">
        <v>1</v>
      </c>
    </row>
    <row r="531" spans="1:10">
      <c r="A531" s="37" t="s">
        <v>12296</v>
      </c>
      <c r="B531" s="37">
        <v>7.0833300000000001</v>
      </c>
      <c r="C531" s="37">
        <v>4.9166699999999999</v>
      </c>
      <c r="D531" s="37" t="s">
        <v>9457</v>
      </c>
      <c r="E531" s="37" t="s">
        <v>6277</v>
      </c>
      <c r="F531" s="37" t="s">
        <v>12297</v>
      </c>
      <c r="G531" s="37">
        <v>5000</v>
      </c>
      <c r="J531" t="b">
        <v>1</v>
      </c>
    </row>
    <row r="532" spans="1:10">
      <c r="A532" s="37" t="s">
        <v>12298</v>
      </c>
      <c r="B532" s="37">
        <v>7.15</v>
      </c>
      <c r="C532" s="37">
        <v>3.35</v>
      </c>
      <c r="D532" s="37" t="s">
        <v>9457</v>
      </c>
      <c r="E532" s="37" t="s">
        <v>6277</v>
      </c>
      <c r="F532" s="37" t="s">
        <v>12299</v>
      </c>
      <c r="G532" s="37">
        <v>917</v>
      </c>
      <c r="J532" t="b">
        <v>1</v>
      </c>
    </row>
    <row r="533" spans="1:10">
      <c r="A533" s="37" t="s">
        <v>12300</v>
      </c>
      <c r="B533" s="37">
        <v>7.2290000000000001</v>
      </c>
      <c r="C533" s="37">
        <v>5.5549999999999997</v>
      </c>
      <c r="D533" s="37" t="s">
        <v>9457</v>
      </c>
      <c r="E533" s="37" t="s">
        <v>6277</v>
      </c>
      <c r="F533" s="37" t="s">
        <v>12301</v>
      </c>
      <c r="G533" s="37">
        <v>600</v>
      </c>
      <c r="J533" t="b">
        <v>1</v>
      </c>
    </row>
    <row r="534" spans="1:10">
      <c r="A534" s="37" t="s">
        <v>12302</v>
      </c>
      <c r="B534" s="37">
        <v>7.2317999999999998</v>
      </c>
      <c r="C534" s="37">
        <v>3.3917999999999999</v>
      </c>
      <c r="D534" s="37" t="s">
        <v>9457</v>
      </c>
      <c r="E534" s="37" t="s">
        <v>6204</v>
      </c>
      <c r="F534" s="37" t="s">
        <v>12303</v>
      </c>
      <c r="G534" s="37">
        <v>300</v>
      </c>
      <c r="J534" t="b">
        <v>1</v>
      </c>
    </row>
    <row r="535" spans="1:10">
      <c r="A535" s="37" t="s">
        <v>12304</v>
      </c>
      <c r="B535" s="37">
        <v>7.2426000000000004</v>
      </c>
      <c r="C535" s="37">
        <v>3.0337000000000001</v>
      </c>
      <c r="D535" s="37" t="s">
        <v>9457</v>
      </c>
      <c r="E535" s="37" t="s">
        <v>6277</v>
      </c>
      <c r="F535" s="37" t="s">
        <v>12305</v>
      </c>
      <c r="G535" s="37">
        <v>5000</v>
      </c>
      <c r="J535" t="b">
        <v>1</v>
      </c>
    </row>
    <row r="536" spans="1:10">
      <c r="A536" s="37" t="s">
        <v>12306</v>
      </c>
      <c r="B536" s="37">
        <v>7.2431000000000001</v>
      </c>
      <c r="C536" s="37">
        <v>3.4441000000000002</v>
      </c>
      <c r="D536" s="37" t="s">
        <v>9457</v>
      </c>
      <c r="E536" s="37" t="s">
        <v>6277</v>
      </c>
      <c r="F536" s="37" t="s">
        <v>12307</v>
      </c>
      <c r="G536" s="37">
        <v>500</v>
      </c>
      <c r="J536" t="b">
        <v>1</v>
      </c>
    </row>
    <row r="537" spans="1:10">
      <c r="A537" s="37" t="s">
        <v>12308</v>
      </c>
      <c r="B537" s="37">
        <v>7.3017799999999999</v>
      </c>
      <c r="C537" s="37">
        <v>5.1356799999999998</v>
      </c>
      <c r="D537" s="37" t="s">
        <v>9457</v>
      </c>
      <c r="E537" s="37" t="s">
        <v>6277</v>
      </c>
      <c r="F537" s="37" t="s">
        <v>12309</v>
      </c>
      <c r="G537" s="37">
        <v>1000</v>
      </c>
      <c r="J537" t="b">
        <v>1</v>
      </c>
    </row>
    <row r="538" spans="1:10">
      <c r="A538" s="37" t="s">
        <v>12310</v>
      </c>
      <c r="B538" s="37">
        <v>7.3040000000000003</v>
      </c>
      <c r="C538" s="37">
        <v>5.1369999999999996</v>
      </c>
      <c r="D538" s="37" t="s">
        <v>9457</v>
      </c>
      <c r="E538" s="37" t="s">
        <v>6277</v>
      </c>
      <c r="F538" s="37" t="s">
        <v>12311</v>
      </c>
      <c r="G538" s="37">
        <v>500</v>
      </c>
      <c r="J538" t="b">
        <v>1</v>
      </c>
    </row>
    <row r="539" spans="1:10">
      <c r="A539" s="37" t="s">
        <v>12312</v>
      </c>
      <c r="B539" s="37">
        <v>7.3102</v>
      </c>
      <c r="C539" s="37">
        <v>5.1219999999999999</v>
      </c>
      <c r="D539" s="37" t="s">
        <v>9457</v>
      </c>
      <c r="E539" s="37" t="s">
        <v>6277</v>
      </c>
      <c r="F539" s="37" t="s">
        <v>12313</v>
      </c>
      <c r="G539" s="37">
        <v>400</v>
      </c>
      <c r="J539" t="b">
        <v>1</v>
      </c>
    </row>
    <row r="540" spans="1:10">
      <c r="A540" s="37" t="s">
        <v>12314</v>
      </c>
      <c r="B540" s="37">
        <v>7.3449999999999998</v>
      </c>
      <c r="C540" s="37">
        <v>3.8769999999999998</v>
      </c>
      <c r="D540" s="37" t="s">
        <v>9457</v>
      </c>
      <c r="E540" s="37" t="s">
        <v>6277</v>
      </c>
      <c r="F540" s="37" t="s">
        <v>12315</v>
      </c>
      <c r="G540" s="37">
        <v>250</v>
      </c>
      <c r="J540" t="b">
        <v>1</v>
      </c>
    </row>
    <row r="541" spans="1:10">
      <c r="A541" s="37" t="s">
        <v>12316</v>
      </c>
      <c r="B541" s="37">
        <v>7.38</v>
      </c>
      <c r="C541" s="37">
        <v>3.8410000000000002</v>
      </c>
      <c r="D541" s="37" t="s">
        <v>9457</v>
      </c>
      <c r="E541" s="37" t="s">
        <v>6277</v>
      </c>
      <c r="F541" s="37" t="s">
        <v>12317</v>
      </c>
      <c r="G541" s="37">
        <v>500</v>
      </c>
      <c r="J541" t="b">
        <v>1</v>
      </c>
    </row>
    <row r="542" spans="1:10">
      <c r="A542" s="37" t="s">
        <v>12318</v>
      </c>
      <c r="B542" s="37">
        <v>7.38</v>
      </c>
      <c r="C542" s="37">
        <v>3.8410000000000002</v>
      </c>
      <c r="D542" s="37" t="s">
        <v>9457</v>
      </c>
      <c r="E542" s="37" t="s">
        <v>6277</v>
      </c>
      <c r="F542" s="37" t="s">
        <v>12319</v>
      </c>
      <c r="G542" s="37">
        <v>500</v>
      </c>
      <c r="J542" t="b">
        <v>1</v>
      </c>
    </row>
    <row r="543" spans="1:10">
      <c r="A543" s="37" t="s">
        <v>12320</v>
      </c>
      <c r="B543" s="37">
        <v>7.3875000000000002</v>
      </c>
      <c r="C543" s="37">
        <v>3.9224999999999999</v>
      </c>
      <c r="D543" s="37" t="s">
        <v>9457</v>
      </c>
      <c r="E543" s="37" t="s">
        <v>6277</v>
      </c>
      <c r="F543" s="37" t="s">
        <v>12321</v>
      </c>
      <c r="G543" s="37">
        <v>250</v>
      </c>
      <c r="J543" t="b">
        <v>1</v>
      </c>
    </row>
    <row r="544" spans="1:10">
      <c r="A544" s="37" t="s">
        <v>12322</v>
      </c>
      <c r="B544" s="37">
        <v>7.4024099999999997</v>
      </c>
      <c r="C544" s="37">
        <v>3.9069099999999999</v>
      </c>
      <c r="D544" s="37" t="s">
        <v>9457</v>
      </c>
      <c r="E544" s="37" t="s">
        <v>6277</v>
      </c>
      <c r="F544" s="37" t="s">
        <v>12323</v>
      </c>
      <c r="G544" s="37">
        <v>3000</v>
      </c>
      <c r="J544" t="b">
        <v>1</v>
      </c>
    </row>
    <row r="545" spans="1:10">
      <c r="A545" s="37" t="s">
        <v>12324</v>
      </c>
      <c r="B545" s="37">
        <v>7.4050000000000002</v>
      </c>
      <c r="C545" s="37">
        <v>3.8490000000000002</v>
      </c>
      <c r="D545" s="37" t="s">
        <v>9457</v>
      </c>
      <c r="E545" s="37" t="s">
        <v>6277</v>
      </c>
      <c r="F545" s="37" t="s">
        <v>12325</v>
      </c>
      <c r="G545" s="37">
        <v>250</v>
      </c>
      <c r="J545" t="b">
        <v>1</v>
      </c>
    </row>
    <row r="546" spans="1:10" s="39" customFormat="1">
      <c r="A546" s="37" t="s">
        <v>12326</v>
      </c>
      <c r="B546" s="37">
        <v>7.4054000000000002</v>
      </c>
      <c r="C546" s="37">
        <v>3.8498999999999999</v>
      </c>
      <c r="D546" s="37" t="s">
        <v>9457</v>
      </c>
      <c r="E546" s="37" t="s">
        <v>6204</v>
      </c>
      <c r="F546" s="37" t="s">
        <v>12327</v>
      </c>
      <c r="G546" s="37">
        <v>100</v>
      </c>
      <c r="H546" s="37"/>
      <c r="I546"/>
      <c r="J546" t="b">
        <v>1</v>
      </c>
    </row>
    <row r="547" spans="1:10" s="39" customFormat="1">
      <c r="A547" s="37" t="s">
        <v>12328</v>
      </c>
      <c r="B547" s="37">
        <v>7.444</v>
      </c>
      <c r="C547" s="37">
        <v>3.9</v>
      </c>
      <c r="D547" s="37" t="s">
        <v>9457</v>
      </c>
      <c r="E547" s="37" t="s">
        <v>6277</v>
      </c>
      <c r="F547" s="37" t="s">
        <v>12329</v>
      </c>
      <c r="G547" s="37">
        <v>1000</v>
      </c>
      <c r="H547" s="37"/>
      <c r="I547" s="37" t="s">
        <v>12330</v>
      </c>
      <c r="J547" t="b">
        <v>1</v>
      </c>
    </row>
    <row r="548" spans="1:10">
      <c r="A548" s="37" t="s">
        <v>12331</v>
      </c>
      <c r="B548" s="37">
        <v>7.444</v>
      </c>
      <c r="C548" s="37">
        <v>3.9</v>
      </c>
      <c r="D548" s="37" t="s">
        <v>9457</v>
      </c>
      <c r="E548" s="37" t="s">
        <v>6277</v>
      </c>
      <c r="F548" s="37" t="s">
        <v>12332</v>
      </c>
      <c r="G548" s="37">
        <v>1000</v>
      </c>
      <c r="J548" t="b">
        <v>1</v>
      </c>
    </row>
    <row r="549" spans="1:10">
      <c r="A549" s="37" t="s">
        <v>12333</v>
      </c>
      <c r="B549" s="37">
        <v>7.4522000000000004</v>
      </c>
      <c r="C549" s="37">
        <v>3.8909760000000002</v>
      </c>
      <c r="D549" s="37" t="s">
        <v>9457</v>
      </c>
      <c r="E549" s="37" t="s">
        <v>6204</v>
      </c>
      <c r="F549" s="37" t="s">
        <v>12334</v>
      </c>
      <c r="G549" s="37">
        <v>1000</v>
      </c>
      <c r="J549" t="b">
        <v>1</v>
      </c>
    </row>
    <row r="550" spans="1:10">
      <c r="A550" s="37" t="s">
        <v>12335</v>
      </c>
      <c r="B550" s="37">
        <v>7.4934000000000003</v>
      </c>
      <c r="C550" s="37">
        <v>7.1736000000000004</v>
      </c>
      <c r="D550" s="37" t="s">
        <v>9457</v>
      </c>
      <c r="E550" s="37" t="s">
        <v>6204</v>
      </c>
      <c r="F550" s="37" t="s">
        <v>12336</v>
      </c>
      <c r="G550" s="37">
        <v>300</v>
      </c>
      <c r="J550" t="b">
        <v>1</v>
      </c>
    </row>
    <row r="551" spans="1:10">
      <c r="A551" s="37" t="s">
        <v>12337</v>
      </c>
      <c r="B551" s="37">
        <v>7.4980000000000002</v>
      </c>
      <c r="C551" s="37">
        <v>3.903</v>
      </c>
      <c r="D551" s="37" t="s">
        <v>9457</v>
      </c>
      <c r="E551" s="37" t="s">
        <v>6277</v>
      </c>
      <c r="F551" s="37" t="s">
        <v>43</v>
      </c>
      <c r="G551" s="37">
        <v>1000</v>
      </c>
      <c r="J551" t="b">
        <v>1</v>
      </c>
    </row>
    <row r="552" spans="1:10">
      <c r="A552" s="37" t="s">
        <v>12338</v>
      </c>
      <c r="B552" s="37">
        <v>7.5540000000000003</v>
      </c>
      <c r="C552" s="37">
        <v>4.556</v>
      </c>
      <c r="D552" s="37" t="s">
        <v>12339</v>
      </c>
      <c r="E552" s="37" t="s">
        <v>6277</v>
      </c>
      <c r="F552" s="37" t="s">
        <v>12340</v>
      </c>
      <c r="G552" s="37">
        <v>500</v>
      </c>
      <c r="J552" t="b">
        <v>1</v>
      </c>
    </row>
    <row r="553" spans="1:10">
      <c r="A553" s="37" t="s">
        <v>12341</v>
      </c>
      <c r="B553" s="37">
        <v>7.6180000000000003</v>
      </c>
      <c r="C553" s="37">
        <v>5.3029999999999999</v>
      </c>
      <c r="D553" s="37" t="s">
        <v>9457</v>
      </c>
      <c r="E553" s="37" t="s">
        <v>6277</v>
      </c>
      <c r="F553" s="37" t="s">
        <v>12342</v>
      </c>
      <c r="G553" s="37">
        <v>500</v>
      </c>
      <c r="J553" t="b">
        <v>1</v>
      </c>
    </row>
    <row r="554" spans="1:10">
      <c r="A554" s="37" t="s">
        <v>12343</v>
      </c>
      <c r="B554" s="37">
        <v>7.7108299999999996</v>
      </c>
      <c r="C554" s="37">
        <v>5.2487500000000002</v>
      </c>
      <c r="D554" s="37" t="s">
        <v>9457</v>
      </c>
      <c r="E554" s="37" t="s">
        <v>6277</v>
      </c>
      <c r="F554" s="37" t="s">
        <v>12344</v>
      </c>
      <c r="G554" s="37">
        <v>1500</v>
      </c>
      <c r="J554" t="b">
        <v>1</v>
      </c>
    </row>
    <row r="555" spans="1:10">
      <c r="A555" s="37" t="s">
        <v>12345</v>
      </c>
      <c r="B555" s="37">
        <v>7.7329999999999997</v>
      </c>
      <c r="C555" s="37">
        <v>8.5389999999999997</v>
      </c>
      <c r="D555" s="37" t="s">
        <v>9457</v>
      </c>
      <c r="E555" s="37" t="s">
        <v>6277</v>
      </c>
      <c r="F555" s="37" t="s">
        <v>12346</v>
      </c>
      <c r="G555" s="37">
        <v>200</v>
      </c>
      <c r="J555" t="b">
        <v>1</v>
      </c>
    </row>
    <row r="556" spans="1:10">
      <c r="A556" s="37" t="s">
        <v>12347</v>
      </c>
      <c r="B556" s="37">
        <v>7.7798999999999996</v>
      </c>
      <c r="C556" s="37">
        <v>5.3154000000000003</v>
      </c>
      <c r="D556" s="37" t="s">
        <v>9457</v>
      </c>
      <c r="E556" s="37" t="s">
        <v>6277</v>
      </c>
      <c r="F556" s="37" t="s">
        <v>12348</v>
      </c>
      <c r="G556" s="37">
        <v>1000</v>
      </c>
      <c r="J556" t="b">
        <v>1</v>
      </c>
    </row>
    <row r="557" spans="1:10">
      <c r="A557" s="37" t="s">
        <v>12349</v>
      </c>
      <c r="B557" s="37">
        <v>7.7830000000000004</v>
      </c>
      <c r="C557" s="37">
        <v>8.6010000000000009</v>
      </c>
      <c r="D557" s="37" t="s">
        <v>9457</v>
      </c>
      <c r="E557" s="37" t="s">
        <v>6277</v>
      </c>
      <c r="F557" s="37" t="s">
        <v>12350</v>
      </c>
      <c r="G557" s="37">
        <v>5000</v>
      </c>
      <c r="J557" t="b">
        <v>1</v>
      </c>
    </row>
    <row r="558" spans="1:10">
      <c r="A558" s="37" t="s">
        <v>12351</v>
      </c>
      <c r="B558" s="37">
        <v>7.8430999999999997</v>
      </c>
      <c r="C558" s="37">
        <v>9.7718900000000009</v>
      </c>
      <c r="D558" s="37" t="s">
        <v>9457</v>
      </c>
      <c r="E558" s="37" t="s">
        <v>6204</v>
      </c>
      <c r="F558" s="37" t="s">
        <v>12352</v>
      </c>
      <c r="G558" s="37">
        <v>500</v>
      </c>
    </row>
    <row r="559" spans="1:10">
      <c r="A559" s="37" t="s">
        <v>12353</v>
      </c>
      <c r="B559" s="37">
        <v>7.9044999999999996</v>
      </c>
      <c r="C559" s="37">
        <v>4.3052000000000001</v>
      </c>
      <c r="D559" s="37" t="s">
        <v>9457</v>
      </c>
      <c r="E559" s="37" t="s">
        <v>6204</v>
      </c>
      <c r="F559" s="37" t="s">
        <v>12354</v>
      </c>
      <c r="G559" s="37">
        <v>3600</v>
      </c>
      <c r="J559" t="b">
        <v>1</v>
      </c>
    </row>
    <row r="560" spans="1:10">
      <c r="A560" s="37" t="s">
        <v>12355</v>
      </c>
      <c r="B560" s="37">
        <v>8</v>
      </c>
      <c r="C560" s="37">
        <v>4.9000000000000004</v>
      </c>
      <c r="D560" s="37" t="s">
        <v>9457</v>
      </c>
      <c r="E560" s="37" t="s">
        <v>6277</v>
      </c>
      <c r="F560" s="37" t="s">
        <v>12356</v>
      </c>
      <c r="G560" s="37">
        <v>917</v>
      </c>
      <c r="J560" t="b">
        <v>1</v>
      </c>
    </row>
    <row r="561" spans="1:10">
      <c r="A561" s="37" t="s">
        <v>12357</v>
      </c>
      <c r="B561" s="37">
        <v>8.1240000000000006</v>
      </c>
      <c r="C561" s="37">
        <v>5.0830000000000002</v>
      </c>
      <c r="D561" s="37" t="s">
        <v>9457</v>
      </c>
      <c r="E561" s="37" t="s">
        <v>6277</v>
      </c>
      <c r="F561" s="37" t="s">
        <v>12358</v>
      </c>
      <c r="G561" s="37">
        <v>800</v>
      </c>
      <c r="J561" t="b">
        <v>1</v>
      </c>
    </row>
    <row r="562" spans="1:10">
      <c r="A562" s="37" t="s">
        <v>12359</v>
      </c>
      <c r="B562" s="37">
        <v>8.1252800000000001</v>
      </c>
      <c r="C562" s="37">
        <v>5.0789499999999999</v>
      </c>
      <c r="D562" s="37" t="s">
        <v>9457</v>
      </c>
      <c r="E562" s="37" t="s">
        <v>6277</v>
      </c>
      <c r="F562" s="37" t="s">
        <v>12360</v>
      </c>
      <c r="G562" s="37">
        <v>1500</v>
      </c>
      <c r="J562" t="b">
        <v>1</v>
      </c>
    </row>
    <row r="563" spans="1:10">
      <c r="A563" s="37" t="s">
        <v>12361</v>
      </c>
      <c r="B563" s="37">
        <v>8.1660000000000004</v>
      </c>
      <c r="C563" s="37">
        <v>4.2670000000000003</v>
      </c>
      <c r="D563" s="37" t="s">
        <v>9457</v>
      </c>
      <c r="E563" s="37" t="s">
        <v>6277</v>
      </c>
      <c r="F563" s="37" t="s">
        <v>12362</v>
      </c>
      <c r="G563" s="37">
        <v>1000</v>
      </c>
      <c r="J563" t="b">
        <v>1</v>
      </c>
    </row>
    <row r="564" spans="1:10">
      <c r="A564" s="37" t="s">
        <v>12363</v>
      </c>
      <c r="B564" s="37">
        <v>8.4829000000000008</v>
      </c>
      <c r="C564" s="37">
        <v>4.6719999999999997</v>
      </c>
      <c r="D564" s="37" t="s">
        <v>9457</v>
      </c>
      <c r="E564" s="37" t="s">
        <v>6277</v>
      </c>
      <c r="F564" s="37" t="s">
        <v>12364</v>
      </c>
      <c r="G564" s="37">
        <v>2000</v>
      </c>
      <c r="J564" t="b">
        <v>1</v>
      </c>
    </row>
    <row r="565" spans="1:10">
      <c r="A565" s="37" t="s">
        <v>12365</v>
      </c>
      <c r="B565" s="37">
        <v>8.4829000000000008</v>
      </c>
      <c r="C565" s="37">
        <v>4.6719999999999997</v>
      </c>
      <c r="D565" s="37" t="s">
        <v>9457</v>
      </c>
      <c r="E565" s="37" t="s">
        <v>6277</v>
      </c>
      <c r="F565" s="37" t="s">
        <v>12366</v>
      </c>
      <c r="G565" s="37">
        <v>2000</v>
      </c>
      <c r="J565" t="b">
        <v>1</v>
      </c>
    </row>
    <row r="566" spans="1:10">
      <c r="A566" s="37" t="s">
        <v>12367</v>
      </c>
      <c r="B566" s="37">
        <v>8.7102199999999996</v>
      </c>
      <c r="C566" s="37">
        <v>4.4665999999999997</v>
      </c>
      <c r="D566" s="37" t="s">
        <v>9457</v>
      </c>
      <c r="E566" s="37" t="s">
        <v>6277</v>
      </c>
      <c r="F566" s="37" t="s">
        <v>12368</v>
      </c>
      <c r="G566" s="37">
        <v>1500</v>
      </c>
      <c r="J566" t="b">
        <v>1</v>
      </c>
    </row>
    <row r="567" spans="1:10">
      <c r="A567" s="37" t="s">
        <v>12369</v>
      </c>
      <c r="B567" s="37">
        <v>9.0381</v>
      </c>
      <c r="C567" s="37">
        <v>6.0071000000000003</v>
      </c>
      <c r="D567" s="37" t="s">
        <v>9457</v>
      </c>
      <c r="E567" s="37" t="s">
        <v>6277</v>
      </c>
      <c r="F567" s="37" t="s">
        <v>12370</v>
      </c>
      <c r="G567" s="37">
        <v>1000</v>
      </c>
      <c r="J567" t="b">
        <v>1</v>
      </c>
    </row>
    <row r="568" spans="1:10">
      <c r="A568" s="37" t="s">
        <v>12371</v>
      </c>
      <c r="B568" s="37">
        <v>9.0500000000000007</v>
      </c>
      <c r="C568" s="37">
        <v>6.15</v>
      </c>
      <c r="D568" s="37" t="s">
        <v>9457</v>
      </c>
      <c r="E568" s="37" t="s">
        <v>6277</v>
      </c>
      <c r="F568" s="37" t="s">
        <v>12372</v>
      </c>
      <c r="G568" s="37">
        <v>917</v>
      </c>
      <c r="J568" t="b">
        <v>1</v>
      </c>
    </row>
    <row r="569" spans="1:10">
      <c r="A569" s="37" t="s">
        <v>12373</v>
      </c>
      <c r="B569" s="37">
        <v>9.5340000000000007</v>
      </c>
      <c r="C569" s="37">
        <v>6.4509999999999996</v>
      </c>
      <c r="D569" s="37" t="s">
        <v>9457</v>
      </c>
      <c r="E569" s="37" t="s">
        <v>6277</v>
      </c>
      <c r="F569" s="37" t="s">
        <v>12374</v>
      </c>
      <c r="G569" s="37">
        <v>2000</v>
      </c>
      <c r="J569" t="b">
        <v>1</v>
      </c>
    </row>
    <row r="570" spans="1:10">
      <c r="A570" s="37" t="s">
        <v>12375</v>
      </c>
      <c r="B570" s="37">
        <v>9.6300000000000008</v>
      </c>
      <c r="C570" s="37">
        <v>8.4960000000000004</v>
      </c>
      <c r="D570" s="37" t="s">
        <v>9457</v>
      </c>
      <c r="E570" s="37" t="s">
        <v>6277</v>
      </c>
      <c r="F570" s="37" t="s">
        <v>12376</v>
      </c>
      <c r="G570" s="37">
        <v>250</v>
      </c>
      <c r="J570" t="b">
        <v>1</v>
      </c>
    </row>
    <row r="571" spans="1:10">
      <c r="A571" s="37" t="s">
        <v>12377</v>
      </c>
      <c r="B571" s="37">
        <v>9.6624999999999996</v>
      </c>
      <c r="C571" s="37">
        <v>6.0946999999999996</v>
      </c>
      <c r="D571" s="37" t="s">
        <v>9457</v>
      </c>
      <c r="E571" s="37" t="s">
        <v>6204</v>
      </c>
      <c r="F571" s="37" t="s">
        <v>12378</v>
      </c>
      <c r="G571" s="37">
        <v>500</v>
      </c>
      <c r="J571" t="b">
        <v>1</v>
      </c>
    </row>
    <row r="572" spans="1:10">
      <c r="A572" s="37" t="s">
        <v>12379</v>
      </c>
      <c r="B572" s="37">
        <v>9.73</v>
      </c>
      <c r="C572" s="37">
        <v>8.7880000000000003</v>
      </c>
      <c r="D572" s="37" t="s">
        <v>9457</v>
      </c>
      <c r="E572" s="37" t="s">
        <v>6277</v>
      </c>
      <c r="F572" s="37" t="s">
        <v>12380</v>
      </c>
      <c r="G572" s="37">
        <v>5000</v>
      </c>
      <c r="J572" t="b">
        <v>1</v>
      </c>
    </row>
    <row r="573" spans="1:10">
      <c r="A573" s="37" t="s">
        <v>12381</v>
      </c>
      <c r="B573" s="37">
        <v>9.8670000000000009</v>
      </c>
      <c r="C573" s="37">
        <v>4.53</v>
      </c>
      <c r="D573" s="37" t="s">
        <v>9457</v>
      </c>
      <c r="E573" s="37" t="s">
        <v>6277</v>
      </c>
      <c r="F573" s="37" t="s">
        <v>12382</v>
      </c>
      <c r="G573" s="37">
        <v>100</v>
      </c>
      <c r="J573" t="b">
        <v>1</v>
      </c>
    </row>
    <row r="574" spans="1:10">
      <c r="A574" s="37" t="s">
        <v>12383</v>
      </c>
      <c r="B574" s="37">
        <v>9.8834999999999997</v>
      </c>
      <c r="C574" s="37">
        <v>4.5202</v>
      </c>
      <c r="D574" s="37" t="s">
        <v>9457</v>
      </c>
      <c r="E574" s="37" t="s">
        <v>6277</v>
      </c>
      <c r="F574" s="37" t="s">
        <v>12384</v>
      </c>
      <c r="G574" s="37">
        <v>3000</v>
      </c>
      <c r="J574" t="b">
        <v>1</v>
      </c>
    </row>
    <row r="575" spans="1:10">
      <c r="A575" s="37" t="s">
        <v>12385</v>
      </c>
      <c r="B575" s="37">
        <v>9.9499999999999993</v>
      </c>
      <c r="C575" s="37">
        <v>8.891</v>
      </c>
      <c r="D575" s="37" t="s">
        <v>9457</v>
      </c>
      <c r="E575" s="37" t="s">
        <v>6277</v>
      </c>
      <c r="F575" s="37" t="s">
        <v>12386</v>
      </c>
      <c r="G575" s="37">
        <v>1000</v>
      </c>
      <c r="J575" t="b">
        <v>1</v>
      </c>
    </row>
    <row r="576" spans="1:10">
      <c r="A576" s="37" t="s">
        <v>12387</v>
      </c>
      <c r="B576" s="37">
        <v>10.132999999999999</v>
      </c>
      <c r="C576" s="37">
        <v>8.0079999999999991</v>
      </c>
      <c r="D576" s="37" t="s">
        <v>9457</v>
      </c>
      <c r="E576" s="37" t="s">
        <v>6277</v>
      </c>
      <c r="F576" s="37" t="s">
        <v>12388</v>
      </c>
      <c r="G576" s="37">
        <v>19250</v>
      </c>
      <c r="J576" t="b">
        <v>1</v>
      </c>
    </row>
    <row r="577" spans="1:10">
      <c r="A577" s="37" t="s">
        <v>12389</v>
      </c>
      <c r="B577" s="37">
        <v>10.27994</v>
      </c>
      <c r="C577" s="37">
        <v>13.277939999999999</v>
      </c>
      <c r="D577" s="37" t="s">
        <v>9457</v>
      </c>
      <c r="E577" s="37" t="s">
        <v>6277</v>
      </c>
      <c r="F577" s="37" t="s">
        <v>12390</v>
      </c>
      <c r="G577" s="37">
        <v>250</v>
      </c>
      <c r="J577" t="b">
        <v>1</v>
      </c>
    </row>
    <row r="578" spans="1:10">
      <c r="A578" s="37" t="s">
        <v>12391</v>
      </c>
      <c r="B578" s="37">
        <v>10.283329999999999</v>
      </c>
      <c r="C578" s="37">
        <v>6.0003299999999999</v>
      </c>
      <c r="D578" s="37" t="s">
        <v>9457</v>
      </c>
      <c r="E578" s="37" t="s">
        <v>6277</v>
      </c>
      <c r="F578" s="37" t="s">
        <v>12392</v>
      </c>
      <c r="G578" s="37">
        <v>917</v>
      </c>
      <c r="J578" t="b">
        <v>1</v>
      </c>
    </row>
    <row r="579" spans="1:10">
      <c r="A579" s="37" t="s">
        <v>12393</v>
      </c>
      <c r="B579" s="37">
        <v>10.284000000000001</v>
      </c>
      <c r="C579" s="37">
        <v>9.7970000000000006</v>
      </c>
      <c r="D579" s="37" t="s">
        <v>9457</v>
      </c>
      <c r="E579" s="37" t="s">
        <v>6277</v>
      </c>
      <c r="F579" s="37" t="s">
        <v>12394</v>
      </c>
      <c r="G579" s="37">
        <v>500</v>
      </c>
      <c r="J579" t="b">
        <v>1</v>
      </c>
    </row>
    <row r="580" spans="1:10">
      <c r="A580" s="37" t="s">
        <v>12395</v>
      </c>
      <c r="B580" s="37">
        <v>10.290789999999999</v>
      </c>
      <c r="C580" s="37">
        <v>11.513870000000001</v>
      </c>
      <c r="D580" s="37" t="s">
        <v>9457</v>
      </c>
      <c r="E580" s="37" t="s">
        <v>6277</v>
      </c>
      <c r="F580" s="37" t="s">
        <v>12396</v>
      </c>
      <c r="G580" s="37">
        <v>100</v>
      </c>
      <c r="J580" t="b">
        <v>1</v>
      </c>
    </row>
    <row r="581" spans="1:10">
      <c r="A581" s="37" t="s">
        <v>12397</v>
      </c>
      <c r="B581" s="37">
        <v>10.305</v>
      </c>
      <c r="C581" s="37">
        <v>7.1429999999999998</v>
      </c>
      <c r="D581" s="37" t="s">
        <v>9457</v>
      </c>
      <c r="E581" s="37" t="s">
        <v>6277</v>
      </c>
      <c r="F581" s="37" t="s">
        <v>12398</v>
      </c>
      <c r="G581" s="37">
        <v>10000</v>
      </c>
      <c r="J581" t="b">
        <v>1</v>
      </c>
    </row>
    <row r="582" spans="1:10">
      <c r="A582" s="37" t="s">
        <v>12399</v>
      </c>
      <c r="B582" s="37">
        <v>10.361000000000001</v>
      </c>
      <c r="C582" s="37">
        <v>13.243</v>
      </c>
      <c r="D582" s="37" t="s">
        <v>9457</v>
      </c>
      <c r="E582" s="37" t="s">
        <v>6277</v>
      </c>
      <c r="F582" s="37" t="s">
        <v>12400</v>
      </c>
      <c r="G582" s="37">
        <v>10000</v>
      </c>
      <c r="J582" t="b">
        <v>1</v>
      </c>
    </row>
    <row r="583" spans="1:10">
      <c r="A583" s="37" t="s">
        <v>12401</v>
      </c>
      <c r="B583" s="37">
        <v>11</v>
      </c>
      <c r="C583" s="37">
        <v>7.7</v>
      </c>
      <c r="D583" s="37" t="s">
        <v>9457</v>
      </c>
      <c r="E583" s="37" t="s">
        <v>6277</v>
      </c>
      <c r="F583" s="37" t="s">
        <v>12402</v>
      </c>
      <c r="G583" s="37">
        <v>5500</v>
      </c>
      <c r="J583" t="b">
        <v>1</v>
      </c>
    </row>
    <row r="584" spans="1:10" s="39" customFormat="1">
      <c r="A584" s="37" t="s">
        <v>12403</v>
      </c>
      <c r="B584" s="37">
        <v>11.118</v>
      </c>
      <c r="C584" s="37">
        <v>7.617</v>
      </c>
      <c r="D584" s="37" t="s">
        <v>9457</v>
      </c>
      <c r="E584" s="37" t="s">
        <v>6277</v>
      </c>
      <c r="F584" s="37" t="s">
        <v>12404</v>
      </c>
      <c r="G584" s="37">
        <v>1000</v>
      </c>
      <c r="H584" s="37"/>
      <c r="I584"/>
      <c r="J584" t="b">
        <v>1</v>
      </c>
    </row>
    <row r="585" spans="1:10" s="39" customFormat="1">
      <c r="A585" s="37" t="s">
        <v>12405</v>
      </c>
      <c r="B585" s="37">
        <v>11.1591</v>
      </c>
      <c r="C585" s="37">
        <v>7.6380999999999997</v>
      </c>
      <c r="D585" s="37" t="s">
        <v>9457</v>
      </c>
      <c r="E585" s="37" t="s">
        <v>6277</v>
      </c>
      <c r="F585" s="37" t="s">
        <v>12406</v>
      </c>
      <c r="G585" s="37">
        <v>300</v>
      </c>
      <c r="H585" s="37"/>
      <c r="I585"/>
      <c r="J585" t="b">
        <v>1</v>
      </c>
    </row>
    <row r="586" spans="1:10">
      <c r="A586" s="37" t="s">
        <v>12407</v>
      </c>
      <c r="B586" s="37">
        <v>11.163</v>
      </c>
      <c r="C586" s="37">
        <v>7.6349999999999998</v>
      </c>
      <c r="D586" s="37" t="s">
        <v>9457</v>
      </c>
      <c r="E586" s="37" t="s">
        <v>6277</v>
      </c>
      <c r="F586" s="37" t="s">
        <v>12408</v>
      </c>
      <c r="G586" s="37">
        <v>500</v>
      </c>
      <c r="J586" t="b">
        <v>1</v>
      </c>
    </row>
    <row r="587" spans="1:10">
      <c r="A587" s="37" t="s">
        <v>12409</v>
      </c>
      <c r="B587" s="37">
        <v>11.178000000000001</v>
      </c>
      <c r="C587" s="37">
        <v>7.6151</v>
      </c>
      <c r="D587" s="37" t="s">
        <v>9457</v>
      </c>
      <c r="E587" s="37" t="s">
        <v>6204</v>
      </c>
      <c r="F587" s="37" t="s">
        <v>12410</v>
      </c>
      <c r="G587" s="37">
        <v>1000</v>
      </c>
      <c r="J587" t="b">
        <v>1</v>
      </c>
    </row>
    <row r="588" spans="1:10">
      <c r="A588" s="37" t="s">
        <v>12411</v>
      </c>
      <c r="B588" s="37">
        <v>11.207269999999999</v>
      </c>
      <c r="C588" s="37">
        <v>7.5599100000000004</v>
      </c>
      <c r="D588" s="37" t="s">
        <v>9457</v>
      </c>
      <c r="E588" s="37" t="s">
        <v>6277</v>
      </c>
      <c r="F588" s="37" t="s">
        <v>12412</v>
      </c>
      <c r="G588" s="37">
        <v>900</v>
      </c>
      <c r="J588" t="b">
        <v>1</v>
      </c>
    </row>
    <row r="589" spans="1:10">
      <c r="A589" s="37" t="s">
        <v>12413</v>
      </c>
      <c r="B589" s="37">
        <v>11.209899999999999</v>
      </c>
      <c r="C589" s="37">
        <v>7.5617000000000001</v>
      </c>
      <c r="D589" s="37" t="s">
        <v>9457</v>
      </c>
      <c r="E589" s="37" t="s">
        <v>6277</v>
      </c>
      <c r="F589" s="37" t="s">
        <v>12414</v>
      </c>
      <c r="G589" s="37">
        <v>800</v>
      </c>
      <c r="J589" t="b">
        <v>1</v>
      </c>
    </row>
    <row r="590" spans="1:10">
      <c r="A590" s="37" t="s">
        <v>12415</v>
      </c>
      <c r="B590" s="37">
        <v>11.647</v>
      </c>
      <c r="C590" s="37">
        <v>8.4480000000000004</v>
      </c>
      <c r="D590" s="37" t="s">
        <v>9457</v>
      </c>
      <c r="E590" s="37" t="s">
        <v>6277</v>
      </c>
      <c r="F590" s="37" t="s">
        <v>12416</v>
      </c>
      <c r="G590" s="37">
        <v>2000</v>
      </c>
      <c r="J590" t="b">
        <v>1</v>
      </c>
    </row>
    <row r="591" spans="1:10">
      <c r="A591" s="37" t="s">
        <v>12417</v>
      </c>
      <c r="B591" s="37">
        <v>11.7088</v>
      </c>
      <c r="C591" s="37">
        <v>9.3673300000000008</v>
      </c>
      <c r="D591" s="37" t="s">
        <v>9457</v>
      </c>
      <c r="E591" s="37" t="s">
        <v>6277</v>
      </c>
      <c r="F591" s="37" t="s">
        <v>12418</v>
      </c>
      <c r="G591" s="37">
        <v>3000</v>
      </c>
      <c r="J591" t="b">
        <v>1</v>
      </c>
    </row>
    <row r="592" spans="1:10">
      <c r="A592" s="37" t="s">
        <v>12419</v>
      </c>
      <c r="B592" s="37">
        <v>11.8048</v>
      </c>
      <c r="C592" s="37">
        <v>13.144880000000001</v>
      </c>
      <c r="D592" s="37" t="s">
        <v>9457</v>
      </c>
      <c r="E592" s="37" t="s">
        <v>6277</v>
      </c>
      <c r="F592" s="37" t="s">
        <v>12420</v>
      </c>
      <c r="G592" s="37">
        <v>1000</v>
      </c>
      <c r="J592" t="b">
        <v>1</v>
      </c>
    </row>
    <row r="593" spans="1:10">
      <c r="A593" s="37" t="s">
        <v>12421</v>
      </c>
      <c r="B593" s="37">
        <v>11.80472</v>
      </c>
      <c r="C593" s="37">
        <v>13.196580000000001</v>
      </c>
      <c r="D593" s="37" t="s">
        <v>9457</v>
      </c>
      <c r="E593" s="37" t="s">
        <v>6277</v>
      </c>
      <c r="F593" s="37" t="s">
        <v>12422</v>
      </c>
      <c r="G593" s="37">
        <v>2000</v>
      </c>
      <c r="J593" t="b">
        <v>1</v>
      </c>
    </row>
    <row r="594" spans="1:10">
      <c r="A594" s="37" t="s">
        <v>12423</v>
      </c>
      <c r="B594" s="37">
        <v>11.805999999999999</v>
      </c>
      <c r="C594" s="37">
        <v>13.199</v>
      </c>
      <c r="D594" s="37" t="s">
        <v>9457</v>
      </c>
      <c r="E594" s="37" t="s">
        <v>6277</v>
      </c>
      <c r="F594" s="37" t="s">
        <v>12424</v>
      </c>
      <c r="G594" s="37">
        <v>10000</v>
      </c>
      <c r="J594" t="b">
        <v>1</v>
      </c>
    </row>
    <row r="595" spans="1:10">
      <c r="A595" s="37" t="s">
        <v>12425</v>
      </c>
      <c r="B595" s="37">
        <v>11.972899999999999</v>
      </c>
      <c r="C595" s="37">
        <v>8.4257000000000009</v>
      </c>
      <c r="D595" s="37" t="s">
        <v>9457</v>
      </c>
      <c r="E595" s="37" t="s">
        <v>6277</v>
      </c>
      <c r="F595" s="37" t="s">
        <v>12426</v>
      </c>
      <c r="G595" s="37">
        <v>500</v>
      </c>
      <c r="J595" t="b">
        <v>1</v>
      </c>
    </row>
    <row r="596" spans="1:10" s="39" customFormat="1">
      <c r="A596" s="37" t="s">
        <v>12427</v>
      </c>
      <c r="B596" s="37">
        <v>12.002190000000001</v>
      </c>
      <c r="C596" s="37">
        <v>8.5919399999999992</v>
      </c>
      <c r="D596" s="37" t="s">
        <v>9457</v>
      </c>
      <c r="E596" s="37" t="s">
        <v>6277</v>
      </c>
      <c r="F596" s="37" t="s">
        <v>12428</v>
      </c>
      <c r="G596" s="37">
        <v>10000</v>
      </c>
      <c r="H596" s="37"/>
      <c r="I596"/>
      <c r="J596" t="b">
        <v>1</v>
      </c>
    </row>
    <row r="597" spans="1:10" s="39" customFormat="1">
      <c r="A597" s="37" t="s">
        <v>12429</v>
      </c>
      <c r="B597" s="37">
        <v>12.141</v>
      </c>
      <c r="C597" s="37">
        <v>8.6684000000000001</v>
      </c>
      <c r="D597" s="37" t="s">
        <v>9457</v>
      </c>
      <c r="E597" s="37" t="s">
        <v>6277</v>
      </c>
      <c r="F597" s="37" t="s">
        <v>12430</v>
      </c>
      <c r="G597" s="37">
        <v>400</v>
      </c>
      <c r="H597" s="37"/>
      <c r="I597"/>
      <c r="J597" t="b">
        <v>1</v>
      </c>
    </row>
    <row r="598" spans="1:10" s="39" customFormat="1">
      <c r="A598" s="37" t="s">
        <v>12431</v>
      </c>
      <c r="B598" s="37">
        <v>12.17</v>
      </c>
      <c r="C598" s="37">
        <v>8.65</v>
      </c>
      <c r="D598" s="37" t="s">
        <v>9457</v>
      </c>
      <c r="E598" s="37" t="s">
        <v>6204</v>
      </c>
      <c r="F598" s="37" t="s">
        <v>12432</v>
      </c>
      <c r="G598" s="37">
        <v>4000</v>
      </c>
      <c r="H598" s="37"/>
      <c r="I598"/>
      <c r="J598" t="b">
        <v>1</v>
      </c>
    </row>
    <row r="599" spans="1:10" s="39" customFormat="1">
      <c r="A599" s="37" t="s">
        <v>12433</v>
      </c>
      <c r="B599" s="37">
        <v>13.1286</v>
      </c>
      <c r="C599" s="37">
        <v>5.2032999999999996</v>
      </c>
      <c r="D599" s="37" t="s">
        <v>9457</v>
      </c>
      <c r="E599" s="37" t="s">
        <v>6204</v>
      </c>
      <c r="F599" s="37" t="s">
        <v>12434</v>
      </c>
      <c r="G599" s="37">
        <v>500</v>
      </c>
      <c r="H599" s="37"/>
      <c r="I599"/>
      <c r="J599" t="b">
        <v>1</v>
      </c>
    </row>
    <row r="600" spans="1:10">
      <c r="A600" s="37" t="s">
        <v>12435</v>
      </c>
      <c r="B600" s="37">
        <v>-2.6150000000000002</v>
      </c>
      <c r="C600" s="37">
        <v>29.748000000000001</v>
      </c>
      <c r="D600" s="37" t="s">
        <v>9465</v>
      </c>
      <c r="E600" s="37" t="s">
        <v>6277</v>
      </c>
      <c r="F600" s="37" t="s">
        <v>12436</v>
      </c>
      <c r="G600" s="37">
        <v>500</v>
      </c>
      <c r="J600" t="b">
        <v>1</v>
      </c>
    </row>
    <row r="601" spans="1:10">
      <c r="A601" s="37" t="s">
        <v>12437</v>
      </c>
      <c r="B601" s="37">
        <v>-2.5756999999999999</v>
      </c>
      <c r="C601" s="37">
        <v>29.864509999999999</v>
      </c>
      <c r="D601" s="37" t="s">
        <v>9465</v>
      </c>
      <c r="E601" s="37" t="s">
        <v>6277</v>
      </c>
      <c r="F601" s="37" t="s">
        <v>12438</v>
      </c>
      <c r="G601" s="37">
        <v>5000</v>
      </c>
      <c r="J601" t="b">
        <v>1</v>
      </c>
    </row>
    <row r="602" spans="1:10">
      <c r="A602" s="37" t="s">
        <v>12439</v>
      </c>
      <c r="B602" s="37">
        <v>-2.4824000000000002</v>
      </c>
      <c r="C602" s="37">
        <v>29.770399999999999</v>
      </c>
      <c r="D602" s="37" t="s">
        <v>9465</v>
      </c>
      <c r="E602" s="37" t="s">
        <v>6204</v>
      </c>
      <c r="F602" s="37" t="s">
        <v>12440</v>
      </c>
      <c r="G602" s="37">
        <v>1000</v>
      </c>
      <c r="J602" t="b">
        <v>1</v>
      </c>
    </row>
    <row r="603" spans="1:10">
      <c r="A603" s="37" t="s">
        <v>12441</v>
      </c>
      <c r="B603" s="37">
        <v>-2.4166699999999999</v>
      </c>
      <c r="C603" s="37">
        <v>29.8</v>
      </c>
      <c r="D603" s="37" t="s">
        <v>9465</v>
      </c>
      <c r="E603" s="37" t="s">
        <v>6277</v>
      </c>
      <c r="F603" s="37" t="s">
        <v>12442</v>
      </c>
      <c r="G603" s="37">
        <v>917</v>
      </c>
      <c r="J603" t="b">
        <v>1</v>
      </c>
    </row>
    <row r="604" spans="1:10">
      <c r="A604" s="37" t="s">
        <v>12443</v>
      </c>
      <c r="B604" s="37">
        <v>-2.1666699999999999</v>
      </c>
      <c r="C604" s="37">
        <v>29.33333</v>
      </c>
      <c r="D604" s="37" t="s">
        <v>9465</v>
      </c>
      <c r="E604" s="37" t="s">
        <v>6277</v>
      </c>
      <c r="F604" s="37" t="s">
        <v>12444</v>
      </c>
      <c r="G604" s="37">
        <v>917</v>
      </c>
      <c r="J604" t="b">
        <v>1</v>
      </c>
    </row>
    <row r="605" spans="1:10">
      <c r="A605" s="37" t="s">
        <v>12445</v>
      </c>
      <c r="B605" s="37">
        <v>-1.54</v>
      </c>
      <c r="C605" s="37">
        <v>29.8</v>
      </c>
      <c r="D605" s="37" t="s">
        <v>9465</v>
      </c>
      <c r="E605" s="37" t="s">
        <v>6277</v>
      </c>
      <c r="F605" s="37" t="s">
        <v>12446</v>
      </c>
      <c r="G605" s="37">
        <v>15000</v>
      </c>
      <c r="J605" t="b">
        <v>1</v>
      </c>
    </row>
    <row r="606" spans="1:10">
      <c r="A606" s="37" t="s">
        <v>12447</v>
      </c>
      <c r="B606" s="37">
        <v>-1.5333300000000001</v>
      </c>
      <c r="C606" s="37">
        <v>29.866669999999999</v>
      </c>
      <c r="D606" s="37" t="s">
        <v>9465</v>
      </c>
      <c r="E606" s="37" t="s">
        <v>6277</v>
      </c>
      <c r="F606" s="37" t="s">
        <v>12448</v>
      </c>
      <c r="G606" s="37">
        <v>917</v>
      </c>
      <c r="J606" t="b">
        <v>1</v>
      </c>
    </row>
    <row r="607" spans="1:10">
      <c r="A607" s="37" t="s">
        <v>12449</v>
      </c>
      <c r="B607" s="37">
        <v>-1.5333300000000001</v>
      </c>
      <c r="C607" s="37">
        <v>29.883330000000001</v>
      </c>
      <c r="D607" s="37" t="s">
        <v>9465</v>
      </c>
      <c r="E607" s="37" t="s">
        <v>6277</v>
      </c>
      <c r="F607" s="37" t="s">
        <v>12450</v>
      </c>
      <c r="G607" s="37">
        <v>917</v>
      </c>
      <c r="J607" t="b">
        <v>1</v>
      </c>
    </row>
    <row r="608" spans="1:10">
      <c r="A608" s="37" t="s">
        <v>12451</v>
      </c>
      <c r="B608" s="37">
        <v>-1.50183</v>
      </c>
      <c r="C608" s="37">
        <v>29.62922</v>
      </c>
      <c r="D608" s="37" t="s">
        <v>9465</v>
      </c>
      <c r="E608" s="37" t="s">
        <v>6277</v>
      </c>
      <c r="F608" s="37" t="s">
        <v>12452</v>
      </c>
      <c r="G608" s="37">
        <v>200</v>
      </c>
      <c r="J608" t="b">
        <v>1</v>
      </c>
    </row>
    <row r="609" spans="1:10">
      <c r="A609" s="37" t="s">
        <v>12453</v>
      </c>
      <c r="B609" s="37">
        <v>-1.3</v>
      </c>
      <c r="C609" s="37">
        <v>30.324999999999999</v>
      </c>
      <c r="D609" s="37" t="s">
        <v>9465</v>
      </c>
      <c r="E609" s="37" t="s">
        <v>6277</v>
      </c>
      <c r="F609" s="37" t="s">
        <v>12454</v>
      </c>
      <c r="G609" s="37">
        <v>5000</v>
      </c>
      <c r="J609" t="b">
        <v>1</v>
      </c>
    </row>
    <row r="610" spans="1:10">
      <c r="A610" s="37" t="s">
        <v>12455</v>
      </c>
      <c r="B610" s="37">
        <v>13.7333</v>
      </c>
      <c r="C610" s="37">
        <v>-15.76667</v>
      </c>
      <c r="D610" s="37" t="s">
        <v>9469</v>
      </c>
      <c r="E610" s="37" t="s">
        <v>6204</v>
      </c>
      <c r="F610" s="37" t="s">
        <v>12456</v>
      </c>
      <c r="G610" s="37">
        <v>2000</v>
      </c>
      <c r="J610" t="b">
        <v>1</v>
      </c>
    </row>
    <row r="611" spans="1:10">
      <c r="A611" s="37" t="s">
        <v>12457</v>
      </c>
      <c r="B611" s="37">
        <v>13.7585</v>
      </c>
      <c r="C611" s="37">
        <v>-15.787000000000001</v>
      </c>
      <c r="D611" s="37" t="s">
        <v>9469</v>
      </c>
      <c r="E611" s="37" t="s">
        <v>6277</v>
      </c>
      <c r="F611" s="37" t="s">
        <v>12458</v>
      </c>
      <c r="G611" s="37">
        <v>300</v>
      </c>
      <c r="J611" t="b">
        <v>1</v>
      </c>
    </row>
    <row r="612" spans="1:10">
      <c r="A612" s="37" t="s">
        <v>12459</v>
      </c>
      <c r="B612" s="37">
        <v>13.827500000000001</v>
      </c>
      <c r="C612" s="37">
        <v>-13.913016000000001</v>
      </c>
      <c r="D612" s="37" t="s">
        <v>9469</v>
      </c>
      <c r="E612" s="37" t="s">
        <v>6204</v>
      </c>
      <c r="F612" s="37" t="s">
        <v>12460</v>
      </c>
      <c r="G612" s="37">
        <v>1000</v>
      </c>
      <c r="J612" t="b">
        <v>1</v>
      </c>
    </row>
    <row r="613" spans="1:10" s="39" customFormat="1">
      <c r="A613" s="37" t="s">
        <v>12461</v>
      </c>
      <c r="B613" s="37">
        <v>14.712300000000001</v>
      </c>
      <c r="C613" s="37">
        <v>-16.480699999999999</v>
      </c>
      <c r="D613" s="37" t="s">
        <v>9469</v>
      </c>
      <c r="E613" s="37" t="s">
        <v>6277</v>
      </c>
      <c r="F613" s="37" t="s">
        <v>12462</v>
      </c>
      <c r="G613" s="37">
        <v>500</v>
      </c>
      <c r="H613" s="37"/>
      <c r="I613"/>
      <c r="J613" t="b">
        <v>1</v>
      </c>
    </row>
    <row r="614" spans="1:10" s="39" customFormat="1">
      <c r="A614" s="37" t="s">
        <v>12463</v>
      </c>
      <c r="B614" s="37">
        <v>14.763999999999999</v>
      </c>
      <c r="C614" s="37">
        <v>-16.888000000000002</v>
      </c>
      <c r="D614" s="37" t="s">
        <v>9469</v>
      </c>
      <c r="E614" s="37" t="s">
        <v>6277</v>
      </c>
      <c r="F614" s="37" t="s">
        <v>12464</v>
      </c>
      <c r="G614" s="37">
        <v>300</v>
      </c>
      <c r="H614" s="37"/>
      <c r="I614"/>
      <c r="J614" t="b">
        <v>1</v>
      </c>
    </row>
    <row r="615" spans="1:10">
      <c r="A615" s="37" t="s">
        <v>12465</v>
      </c>
      <c r="B615" s="37">
        <v>14.86</v>
      </c>
      <c r="C615" s="37">
        <v>-15.679</v>
      </c>
      <c r="D615" s="37" t="s">
        <v>9469</v>
      </c>
      <c r="E615" s="37" t="s">
        <v>6277</v>
      </c>
      <c r="F615" s="37" t="s">
        <v>12466</v>
      </c>
      <c r="G615" s="37">
        <v>10000</v>
      </c>
      <c r="J615" t="b">
        <v>1</v>
      </c>
    </row>
    <row r="616" spans="1:10">
      <c r="A616" s="37" t="s">
        <v>12467</v>
      </c>
      <c r="B616" s="37">
        <v>15.033329999999999</v>
      </c>
      <c r="C616" s="37">
        <v>-16.25</v>
      </c>
      <c r="D616" s="37" t="s">
        <v>9469</v>
      </c>
      <c r="E616" s="37" t="s">
        <v>6277</v>
      </c>
      <c r="F616" s="37" t="s">
        <v>12468</v>
      </c>
      <c r="G616" s="37">
        <v>917</v>
      </c>
      <c r="J616" t="b">
        <v>1</v>
      </c>
    </row>
    <row r="617" spans="1:10">
      <c r="A617" s="37" t="s">
        <v>12469</v>
      </c>
      <c r="B617" s="37">
        <v>15.599</v>
      </c>
      <c r="C617" s="37">
        <v>-13.554</v>
      </c>
      <c r="D617" s="37" t="s">
        <v>9469</v>
      </c>
      <c r="E617" s="37" t="s">
        <v>6277</v>
      </c>
      <c r="F617" s="37" t="s">
        <v>12470</v>
      </c>
      <c r="G617" s="37">
        <v>600</v>
      </c>
      <c r="J617" t="b">
        <v>1</v>
      </c>
    </row>
    <row r="618" spans="1:10">
      <c r="A618" s="37" t="s">
        <v>12471</v>
      </c>
      <c r="B618" s="37">
        <v>16.031870000000001</v>
      </c>
      <c r="C618" s="37">
        <v>-16.422280000000001</v>
      </c>
      <c r="D618" s="37" t="s">
        <v>9469</v>
      </c>
      <c r="E618" s="37" t="s">
        <v>6277</v>
      </c>
      <c r="F618" s="37" t="s">
        <v>12472</v>
      </c>
      <c r="G618" s="37">
        <v>1500</v>
      </c>
      <c r="J618" t="b">
        <v>1</v>
      </c>
    </row>
    <row r="619" spans="1:10">
      <c r="A619" s="37" t="s">
        <v>12473</v>
      </c>
      <c r="B619" s="37">
        <v>16.233000000000001</v>
      </c>
      <c r="C619" s="37">
        <v>-16.233000000000001</v>
      </c>
      <c r="D619" s="37" t="s">
        <v>9469</v>
      </c>
      <c r="E619" s="37" t="s">
        <v>6277</v>
      </c>
      <c r="F619" s="37" t="s">
        <v>12474</v>
      </c>
      <c r="G619" s="37">
        <v>400</v>
      </c>
      <c r="J619" t="b">
        <v>1</v>
      </c>
    </row>
    <row r="620" spans="1:10">
      <c r="A620" s="37" t="s">
        <v>12475</v>
      </c>
      <c r="B620" s="37">
        <v>16.440000000000001</v>
      </c>
      <c r="C620" s="37">
        <v>-15.8</v>
      </c>
      <c r="D620" s="37" t="s">
        <v>9469</v>
      </c>
      <c r="E620" s="37" t="s">
        <v>6277</v>
      </c>
      <c r="F620" s="37" t="s">
        <v>12476</v>
      </c>
      <c r="G620" s="37">
        <v>5000</v>
      </c>
      <c r="J620" t="b">
        <v>1</v>
      </c>
    </row>
    <row r="621" spans="1:10">
      <c r="A621" s="37" t="s">
        <v>12477</v>
      </c>
      <c r="B621" s="37">
        <v>16.5352</v>
      </c>
      <c r="C621" s="37">
        <v>-15.1922</v>
      </c>
      <c r="D621" s="37" t="s">
        <v>9469</v>
      </c>
      <c r="E621" s="37" t="s">
        <v>6277</v>
      </c>
      <c r="F621" s="37" t="s">
        <v>12478</v>
      </c>
      <c r="G621" s="37">
        <v>300</v>
      </c>
      <c r="H621" s="195"/>
      <c r="J621" t="b">
        <v>1</v>
      </c>
    </row>
    <row r="622" spans="1:10">
      <c r="A622" s="37" t="s">
        <v>12479</v>
      </c>
      <c r="B622" s="37">
        <v>8.1199999999999992</v>
      </c>
      <c r="C622" s="37">
        <v>-12.067</v>
      </c>
      <c r="D622" s="37" t="s">
        <v>9473</v>
      </c>
      <c r="E622" s="37" t="s">
        <v>6277</v>
      </c>
      <c r="F622" s="37" t="s">
        <v>12480</v>
      </c>
      <c r="G622" s="37">
        <v>400</v>
      </c>
      <c r="J622" t="b">
        <v>1</v>
      </c>
    </row>
    <row r="623" spans="1:10">
      <c r="A623" s="37" t="s">
        <v>12481</v>
      </c>
      <c r="B623" s="37">
        <v>9.0150000000000006</v>
      </c>
      <c r="C623" s="37">
        <v>-12.951000000000001</v>
      </c>
      <c r="D623" s="37" t="s">
        <v>9473</v>
      </c>
      <c r="E623" s="37" t="s">
        <v>6277</v>
      </c>
      <c r="F623" s="37" t="s">
        <v>12482</v>
      </c>
      <c r="G623" s="37">
        <v>1000</v>
      </c>
      <c r="J623" t="b">
        <v>1</v>
      </c>
    </row>
    <row r="624" spans="1:10">
      <c r="A624" s="37" t="s">
        <v>12483</v>
      </c>
      <c r="B624" s="37">
        <v>-34.366</v>
      </c>
      <c r="C624" s="37">
        <v>19.866669999999999</v>
      </c>
      <c r="D624" s="37" t="s">
        <v>9476</v>
      </c>
      <c r="E624" s="37" t="s">
        <v>6277</v>
      </c>
      <c r="F624" s="37" t="s">
        <v>12484</v>
      </c>
      <c r="G624" s="37">
        <v>500</v>
      </c>
      <c r="J624" t="b">
        <v>1</v>
      </c>
    </row>
    <row r="625" spans="1:10">
      <c r="A625" s="37" t="s">
        <v>12485</v>
      </c>
      <c r="B625" s="37">
        <v>-33.987369999999999</v>
      </c>
      <c r="C625" s="37">
        <v>22.4206</v>
      </c>
      <c r="D625" s="37" t="s">
        <v>9476</v>
      </c>
      <c r="E625" s="37" t="s">
        <v>6277</v>
      </c>
      <c r="F625" s="37" t="s">
        <v>12486</v>
      </c>
      <c r="G625" s="37">
        <v>917</v>
      </c>
      <c r="J625" t="b">
        <v>1</v>
      </c>
    </row>
    <row r="626" spans="1:10">
      <c r="A626" s="37" t="s">
        <v>12487</v>
      </c>
      <c r="B626" s="37">
        <v>-33.976199999999999</v>
      </c>
      <c r="C626" s="37">
        <v>22.417300000000001</v>
      </c>
      <c r="D626" s="37" t="s">
        <v>9476</v>
      </c>
      <c r="E626" s="37" t="s">
        <v>6277</v>
      </c>
      <c r="F626" s="37" t="s">
        <v>12488</v>
      </c>
      <c r="G626" s="37">
        <v>600</v>
      </c>
      <c r="J626" t="b">
        <v>1</v>
      </c>
    </row>
    <row r="627" spans="1:10">
      <c r="A627" s="37" t="s">
        <v>12489</v>
      </c>
      <c r="B627" s="37">
        <v>-33.963700000000003</v>
      </c>
      <c r="C627" s="37">
        <v>22.5352</v>
      </c>
      <c r="D627" s="37" t="s">
        <v>9476</v>
      </c>
      <c r="E627" s="37" t="s">
        <v>6277</v>
      </c>
      <c r="F627" s="37" t="s">
        <v>12490</v>
      </c>
      <c r="G627" s="37">
        <v>500</v>
      </c>
      <c r="J627" t="b">
        <v>1</v>
      </c>
    </row>
    <row r="628" spans="1:10">
      <c r="A628" s="37" t="s">
        <v>12491</v>
      </c>
      <c r="B628" s="37">
        <v>-33.943899999999999</v>
      </c>
      <c r="C628" s="37">
        <v>18.863399999999999</v>
      </c>
      <c r="D628" s="37" t="s">
        <v>9476</v>
      </c>
      <c r="E628" s="37" t="s">
        <v>6277</v>
      </c>
      <c r="F628" s="37" t="s">
        <v>12492</v>
      </c>
      <c r="G628" s="37">
        <v>150</v>
      </c>
      <c r="J628" t="b">
        <v>1</v>
      </c>
    </row>
    <row r="629" spans="1:10">
      <c r="A629" s="37" t="s">
        <v>12493</v>
      </c>
      <c r="B629" s="37">
        <v>-33.914700000000003</v>
      </c>
      <c r="C629" s="37">
        <v>18.8613</v>
      </c>
      <c r="D629" s="37" t="s">
        <v>9476</v>
      </c>
      <c r="E629" s="37" t="s">
        <v>6277</v>
      </c>
      <c r="F629" s="37" t="s">
        <v>12494</v>
      </c>
      <c r="G629" s="37">
        <v>500</v>
      </c>
      <c r="J629" t="b">
        <v>1</v>
      </c>
    </row>
    <row r="630" spans="1:10">
      <c r="A630" s="37" t="s">
        <v>12495</v>
      </c>
      <c r="B630" s="37">
        <v>-33.841500000000003</v>
      </c>
      <c r="C630" s="37">
        <v>18.836300000000001</v>
      </c>
      <c r="D630" s="37" t="s">
        <v>9476</v>
      </c>
      <c r="E630" s="37" t="s">
        <v>6277</v>
      </c>
      <c r="F630" s="37" t="s">
        <v>12496</v>
      </c>
      <c r="G630" s="37">
        <v>500</v>
      </c>
      <c r="J630" t="b">
        <v>1</v>
      </c>
    </row>
    <row r="631" spans="1:10">
      <c r="A631" s="37" t="s">
        <v>12497</v>
      </c>
      <c r="B631" s="37">
        <v>-33.276829999999997</v>
      </c>
      <c r="C631" s="37">
        <v>18.704350000000002</v>
      </c>
      <c r="D631" s="37" t="s">
        <v>9476</v>
      </c>
      <c r="E631" s="37" t="s">
        <v>6277</v>
      </c>
      <c r="F631" s="37" t="s">
        <v>12498</v>
      </c>
      <c r="G631" s="37">
        <v>500</v>
      </c>
      <c r="I631" s="37" t="s">
        <v>12499</v>
      </c>
      <c r="J631" t="b">
        <v>1</v>
      </c>
    </row>
    <row r="632" spans="1:10">
      <c r="A632" s="37" t="s">
        <v>12500</v>
      </c>
      <c r="B632" s="37">
        <v>-32.792900000000003</v>
      </c>
      <c r="C632" s="37">
        <v>26.8477</v>
      </c>
      <c r="D632" s="37" t="s">
        <v>9476</v>
      </c>
      <c r="E632" s="37" t="s">
        <v>6277</v>
      </c>
      <c r="F632" s="37" t="s">
        <v>12501</v>
      </c>
      <c r="G632" s="37">
        <v>500</v>
      </c>
      <c r="J632" t="b">
        <v>1</v>
      </c>
    </row>
    <row r="633" spans="1:10">
      <c r="A633" s="37" t="s">
        <v>12502</v>
      </c>
      <c r="B633" s="37">
        <v>-32.787999999999997</v>
      </c>
      <c r="C633" s="37">
        <v>26.846</v>
      </c>
      <c r="D633" s="37" t="s">
        <v>9476</v>
      </c>
      <c r="E633" s="37" t="s">
        <v>6277</v>
      </c>
      <c r="F633" s="37" t="s">
        <v>12503</v>
      </c>
      <c r="G633" s="37">
        <v>500</v>
      </c>
      <c r="J633" t="b">
        <v>1</v>
      </c>
    </row>
    <row r="634" spans="1:10">
      <c r="A634" s="37" t="s">
        <v>12504</v>
      </c>
      <c r="B634" s="37">
        <v>-32.765999999999998</v>
      </c>
      <c r="C634" s="37">
        <v>26.854099999999999</v>
      </c>
      <c r="D634" s="37" t="s">
        <v>9476</v>
      </c>
      <c r="E634" s="37" t="s">
        <v>6277</v>
      </c>
      <c r="F634" s="37" t="s">
        <v>12505</v>
      </c>
      <c r="G634" s="37">
        <v>400</v>
      </c>
      <c r="J634" t="b">
        <v>1</v>
      </c>
    </row>
    <row r="635" spans="1:10">
      <c r="A635" s="37" t="s">
        <v>12506</v>
      </c>
      <c r="B635" s="37">
        <v>-32.751199999999997</v>
      </c>
      <c r="C635" s="37">
        <v>28.274000000000001</v>
      </c>
      <c r="D635" s="37" t="s">
        <v>9476</v>
      </c>
      <c r="E635" s="37" t="s">
        <v>6277</v>
      </c>
      <c r="F635" s="37" t="s">
        <v>12507</v>
      </c>
      <c r="G635" s="37">
        <v>100</v>
      </c>
      <c r="J635" t="b">
        <v>1</v>
      </c>
    </row>
    <row r="636" spans="1:10">
      <c r="A636" s="37" t="s">
        <v>12508</v>
      </c>
      <c r="B636" s="37">
        <v>-32.746099999999998</v>
      </c>
      <c r="C636" s="37">
        <v>27.027000000000001</v>
      </c>
      <c r="D636" s="37" t="s">
        <v>9476</v>
      </c>
      <c r="E636" s="37" t="s">
        <v>6277</v>
      </c>
      <c r="F636" s="37" t="s">
        <v>12509</v>
      </c>
      <c r="G636" s="37">
        <v>200</v>
      </c>
      <c r="J636" t="b">
        <v>1</v>
      </c>
    </row>
    <row r="637" spans="1:10">
      <c r="A637" s="37" t="s">
        <v>12510</v>
      </c>
      <c r="B637" s="37">
        <v>-25.790800000000001</v>
      </c>
      <c r="C637" s="37">
        <v>25.6218</v>
      </c>
      <c r="D637" s="37" t="s">
        <v>9476</v>
      </c>
      <c r="E637" s="37" t="s">
        <v>6204</v>
      </c>
      <c r="F637" s="37" t="s">
        <v>12511</v>
      </c>
      <c r="G637" s="37">
        <v>100</v>
      </c>
    </row>
    <row r="638" spans="1:10">
      <c r="A638" s="37" t="s">
        <v>12512</v>
      </c>
      <c r="B638" s="37">
        <v>-31.585799999999999</v>
      </c>
      <c r="C638" s="37">
        <v>18.3751</v>
      </c>
      <c r="D638" s="37" t="s">
        <v>9476</v>
      </c>
      <c r="E638" s="37" t="s">
        <v>6204</v>
      </c>
      <c r="F638" s="37" t="s">
        <v>12513</v>
      </c>
      <c r="G638" s="37">
        <v>1000</v>
      </c>
      <c r="J638" t="b">
        <v>1</v>
      </c>
    </row>
    <row r="639" spans="1:10">
      <c r="A639" s="37" t="s">
        <v>12514</v>
      </c>
      <c r="B639" s="37">
        <v>-31.476600000000001</v>
      </c>
      <c r="C639" s="37">
        <v>25.0259</v>
      </c>
      <c r="D639" s="37" t="s">
        <v>9476</v>
      </c>
      <c r="E639" s="37" t="s">
        <v>6277</v>
      </c>
      <c r="F639" s="37" t="s">
        <v>12515</v>
      </c>
      <c r="G639" s="37">
        <v>800</v>
      </c>
      <c r="J639" t="b">
        <v>1</v>
      </c>
    </row>
    <row r="640" spans="1:10">
      <c r="A640" s="37" t="s">
        <v>12516</v>
      </c>
      <c r="B640" s="37">
        <v>-30.74</v>
      </c>
      <c r="C640" s="37">
        <v>30.28</v>
      </c>
      <c r="D640" s="37" t="s">
        <v>9476</v>
      </c>
      <c r="E640" s="37" t="s">
        <v>6277</v>
      </c>
      <c r="F640" s="37" t="s">
        <v>12517</v>
      </c>
      <c r="G640" s="37">
        <v>550</v>
      </c>
      <c r="J640" t="b">
        <v>1</v>
      </c>
    </row>
    <row r="641" spans="1:10">
      <c r="A641" s="37" t="s">
        <v>12518</v>
      </c>
      <c r="B641" s="37">
        <v>-29.703499999999998</v>
      </c>
      <c r="C641" s="37">
        <v>31.048500000000001</v>
      </c>
      <c r="D641" s="37" t="s">
        <v>9476</v>
      </c>
      <c r="E641" s="37" t="s">
        <v>6277</v>
      </c>
      <c r="F641" s="37" t="s">
        <v>12519</v>
      </c>
      <c r="G641" s="37">
        <v>500</v>
      </c>
      <c r="J641" t="b">
        <v>1</v>
      </c>
    </row>
    <row r="642" spans="1:10">
      <c r="A642" s="37" t="s">
        <v>12520</v>
      </c>
      <c r="B642" s="37">
        <v>-29.663</v>
      </c>
      <c r="C642" s="37">
        <v>30.405000000000001</v>
      </c>
      <c r="D642" s="37" t="s">
        <v>9476</v>
      </c>
      <c r="E642" s="37" t="s">
        <v>6277</v>
      </c>
      <c r="F642" s="37" t="s">
        <v>12521</v>
      </c>
      <c r="G642" s="37">
        <v>500</v>
      </c>
      <c r="J642" t="b">
        <v>1</v>
      </c>
    </row>
    <row r="643" spans="1:10">
      <c r="A643" s="37" t="s">
        <v>12522</v>
      </c>
      <c r="B643" s="37">
        <v>-29.661999999999999</v>
      </c>
      <c r="C643" s="37">
        <v>30.405000000000001</v>
      </c>
      <c r="D643" s="37" t="s">
        <v>9476</v>
      </c>
      <c r="E643" s="37" t="s">
        <v>6277</v>
      </c>
      <c r="F643" s="37" t="s">
        <v>12523</v>
      </c>
      <c r="G643" s="37">
        <v>500</v>
      </c>
      <c r="J643" t="b">
        <v>1</v>
      </c>
    </row>
    <row r="644" spans="1:10">
      <c r="A644" s="37" t="s">
        <v>12524</v>
      </c>
      <c r="B644" s="37">
        <v>-29.545000000000002</v>
      </c>
      <c r="C644" s="37">
        <v>30.263000000000002</v>
      </c>
      <c r="D644" s="37" t="s">
        <v>9476</v>
      </c>
      <c r="E644" s="37" t="s">
        <v>6277</v>
      </c>
      <c r="F644" s="37" t="s">
        <v>12525</v>
      </c>
      <c r="G644" s="37">
        <v>750</v>
      </c>
      <c r="H644" s="37" t="s">
        <v>12526</v>
      </c>
      <c r="J644" t="b">
        <v>1</v>
      </c>
    </row>
    <row r="645" spans="1:10">
      <c r="A645" s="37" t="s">
        <v>12527</v>
      </c>
      <c r="B645" s="37">
        <v>-29.450600000000001</v>
      </c>
      <c r="C645" s="37">
        <v>30.545000000000002</v>
      </c>
      <c r="D645" s="37" t="s">
        <v>9476</v>
      </c>
      <c r="E645" s="37" t="s">
        <v>39</v>
      </c>
      <c r="F645" s="37" t="s">
        <v>12528</v>
      </c>
      <c r="G645" s="37">
        <v>250</v>
      </c>
      <c r="I645" s="37" t="s">
        <v>12529</v>
      </c>
      <c r="J645" t="b">
        <v>1</v>
      </c>
    </row>
    <row r="646" spans="1:10">
      <c r="A646" s="37" t="s">
        <v>12530</v>
      </c>
      <c r="B646" s="37">
        <v>-29.41667</v>
      </c>
      <c r="C646" s="37">
        <v>30.683330000000002</v>
      </c>
      <c r="D646" s="37" t="s">
        <v>9476</v>
      </c>
      <c r="E646" s="37" t="s">
        <v>6277</v>
      </c>
      <c r="F646" s="37" t="s">
        <v>12531</v>
      </c>
      <c r="G646" s="37">
        <v>650</v>
      </c>
      <c r="J646" t="b">
        <v>1</v>
      </c>
    </row>
    <row r="647" spans="1:10">
      <c r="A647" s="37" t="s">
        <v>12532</v>
      </c>
      <c r="B647" s="37">
        <v>-29.223520000000001</v>
      </c>
      <c r="C647" s="37">
        <v>26.211369999999999</v>
      </c>
      <c r="D647" s="37" t="s">
        <v>9476</v>
      </c>
      <c r="E647" s="37" t="s">
        <v>6277</v>
      </c>
      <c r="F647" s="37" t="s">
        <v>12533</v>
      </c>
      <c r="G647" s="37">
        <v>250</v>
      </c>
      <c r="J647" t="b">
        <v>1</v>
      </c>
    </row>
    <row r="648" spans="1:10">
      <c r="A648" s="37" t="s">
        <v>12534</v>
      </c>
      <c r="B648" s="37">
        <v>-29.1036</v>
      </c>
      <c r="C648" s="37">
        <v>26.175899999999999</v>
      </c>
      <c r="D648" s="37" t="s">
        <v>9476</v>
      </c>
      <c r="E648" s="37" t="s">
        <v>6277</v>
      </c>
      <c r="F648" s="37" t="s">
        <v>12535</v>
      </c>
      <c r="G648" s="37">
        <v>500</v>
      </c>
      <c r="J648" t="b">
        <v>1</v>
      </c>
    </row>
    <row r="649" spans="1:10">
      <c r="A649" s="37" t="s">
        <v>12536</v>
      </c>
      <c r="B649" s="37">
        <v>-29.1036</v>
      </c>
      <c r="C649" s="37">
        <v>26.175899999999999</v>
      </c>
      <c r="D649" s="37" t="s">
        <v>9476</v>
      </c>
      <c r="E649" s="37" t="s">
        <v>6277</v>
      </c>
      <c r="F649" s="37" t="s">
        <v>12537</v>
      </c>
      <c r="G649" s="37">
        <v>500</v>
      </c>
      <c r="J649" t="b">
        <v>1</v>
      </c>
    </row>
    <row r="650" spans="1:10">
      <c r="A650" s="37" t="s">
        <v>12538</v>
      </c>
      <c r="B650" s="37">
        <v>-29.016670000000001</v>
      </c>
      <c r="C650" s="37">
        <v>26.15</v>
      </c>
      <c r="D650" s="37" t="s">
        <v>9476</v>
      </c>
      <c r="E650" s="37" t="s">
        <v>6277</v>
      </c>
      <c r="F650" s="37" t="s">
        <v>12539</v>
      </c>
      <c r="G650" s="37">
        <v>917</v>
      </c>
      <c r="J650" t="b">
        <v>1</v>
      </c>
    </row>
    <row r="651" spans="1:10">
      <c r="A651" s="37" t="s">
        <v>12540</v>
      </c>
      <c r="B651" s="37">
        <v>-28.940999999999999</v>
      </c>
      <c r="C651" s="37">
        <v>26.329000000000001</v>
      </c>
      <c r="D651" s="37" t="s">
        <v>9476</v>
      </c>
      <c r="E651" s="37" t="s">
        <v>6277</v>
      </c>
      <c r="F651" s="37" t="s">
        <v>12541</v>
      </c>
      <c r="G651" s="37">
        <v>1000</v>
      </c>
      <c r="J651" t="b">
        <v>1</v>
      </c>
    </row>
    <row r="652" spans="1:10">
      <c r="A652" s="37" t="s">
        <v>12542</v>
      </c>
      <c r="B652" s="37">
        <v>-28.940999999999999</v>
      </c>
      <c r="C652" s="37">
        <v>26.329000000000001</v>
      </c>
      <c r="D652" s="37" t="s">
        <v>9476</v>
      </c>
      <c r="E652" s="37" t="s">
        <v>6277</v>
      </c>
      <c r="F652" s="37" t="s">
        <v>12543</v>
      </c>
      <c r="G652" s="37">
        <v>1000</v>
      </c>
      <c r="J652" t="b">
        <v>1</v>
      </c>
    </row>
    <row r="653" spans="1:10">
      <c r="A653" s="37" t="s">
        <v>12544</v>
      </c>
      <c r="B653" s="37">
        <v>-28.9237</v>
      </c>
      <c r="C653" s="37">
        <v>29.5611</v>
      </c>
      <c r="D653" s="37" t="s">
        <v>9476</v>
      </c>
      <c r="E653" s="37" t="s">
        <v>6204</v>
      </c>
      <c r="F653" s="37" t="s">
        <v>12545</v>
      </c>
      <c r="G653" s="37">
        <v>150</v>
      </c>
      <c r="J653" t="b">
        <v>1</v>
      </c>
    </row>
    <row r="654" spans="1:10">
      <c r="A654" s="37" t="s">
        <v>12546</v>
      </c>
      <c r="B654" s="37">
        <v>-28.76</v>
      </c>
      <c r="C654" s="37">
        <v>31.53</v>
      </c>
      <c r="D654" s="37" t="s">
        <v>9476</v>
      </c>
      <c r="E654" s="37" t="s">
        <v>6277</v>
      </c>
      <c r="F654" s="37" t="s">
        <v>12547</v>
      </c>
      <c r="G654" s="37">
        <v>550</v>
      </c>
      <c r="J654" t="b">
        <v>1</v>
      </c>
    </row>
    <row r="655" spans="1:10">
      <c r="A655" s="37" t="s">
        <v>12548</v>
      </c>
      <c r="B655" s="37">
        <v>-28.716670000000001</v>
      </c>
      <c r="C655" s="37">
        <v>31.883330000000001</v>
      </c>
      <c r="D655" s="37" t="s">
        <v>9476</v>
      </c>
      <c r="E655" s="37" t="s">
        <v>6277</v>
      </c>
      <c r="F655" s="37" t="s">
        <v>12549</v>
      </c>
      <c r="G655" s="37">
        <v>500</v>
      </c>
      <c r="J655" t="b">
        <v>1</v>
      </c>
    </row>
    <row r="656" spans="1:10">
      <c r="A656" s="37" t="s">
        <v>12550</v>
      </c>
      <c r="B656" s="37">
        <v>-28.716670000000001</v>
      </c>
      <c r="C656" s="37">
        <v>31.883330000000001</v>
      </c>
      <c r="D656" s="37" t="s">
        <v>9476</v>
      </c>
      <c r="E656" s="37" t="s">
        <v>6277</v>
      </c>
      <c r="F656" s="37" t="s">
        <v>12551</v>
      </c>
      <c r="G656" s="37">
        <v>1000</v>
      </c>
      <c r="J656" t="b">
        <v>1</v>
      </c>
    </row>
    <row r="657" spans="1:10">
      <c r="A657" s="37" t="s">
        <v>12552</v>
      </c>
      <c r="B657" s="37">
        <v>-28.161899999999999</v>
      </c>
      <c r="C657" s="37">
        <v>28.306100000000001</v>
      </c>
      <c r="D657" s="37" t="s">
        <v>9476</v>
      </c>
      <c r="E657" s="37" t="s">
        <v>6277</v>
      </c>
      <c r="F657" s="37" t="s">
        <v>12553</v>
      </c>
      <c r="G657" s="37">
        <v>200</v>
      </c>
      <c r="J657" t="b">
        <v>1</v>
      </c>
    </row>
    <row r="658" spans="1:10">
      <c r="A658" s="37" t="s">
        <v>12554</v>
      </c>
      <c r="B658" s="37">
        <v>-27.54795</v>
      </c>
      <c r="C658" s="37">
        <v>24.764140000000001</v>
      </c>
      <c r="D658" s="37" t="s">
        <v>9476</v>
      </c>
      <c r="E658" s="37" t="s">
        <v>6277</v>
      </c>
      <c r="F658" s="37" t="s">
        <v>12555</v>
      </c>
      <c r="G658" s="37">
        <v>1000</v>
      </c>
      <c r="J658" t="b">
        <v>1</v>
      </c>
    </row>
    <row r="659" spans="1:10">
      <c r="A659" s="37" t="s">
        <v>12556</v>
      </c>
      <c r="B659" s="37">
        <v>-27.38</v>
      </c>
      <c r="C659" s="37">
        <v>31.62</v>
      </c>
      <c r="D659" s="37" t="s">
        <v>9476</v>
      </c>
      <c r="E659" s="37" t="s">
        <v>6277</v>
      </c>
      <c r="F659" s="37" t="s">
        <v>12557</v>
      </c>
      <c r="G659" s="37">
        <v>3000</v>
      </c>
      <c r="J659" t="b">
        <v>1</v>
      </c>
    </row>
    <row r="660" spans="1:10">
      <c r="A660" s="37" t="s">
        <v>12558</v>
      </c>
      <c r="B660" s="37">
        <v>-26.726230000000001</v>
      </c>
      <c r="C660" s="37">
        <v>27.080439999999999</v>
      </c>
      <c r="D660" s="37" t="s">
        <v>9476</v>
      </c>
      <c r="E660" s="37" t="s">
        <v>6277</v>
      </c>
      <c r="F660" s="37" t="s">
        <v>12559</v>
      </c>
      <c r="G660" s="37">
        <v>600</v>
      </c>
      <c r="J660" t="b">
        <v>1</v>
      </c>
    </row>
    <row r="661" spans="1:10">
      <c r="A661" s="37" t="s">
        <v>12560</v>
      </c>
      <c r="B661" s="37">
        <v>-26</v>
      </c>
      <c r="C661" s="37">
        <v>28.58333</v>
      </c>
      <c r="D661" s="37" t="s">
        <v>9476</v>
      </c>
      <c r="E661" s="37" t="s">
        <v>6277</v>
      </c>
      <c r="F661" s="37" t="s">
        <v>12561</v>
      </c>
      <c r="G661" s="37">
        <v>917</v>
      </c>
      <c r="J661" t="b">
        <v>1</v>
      </c>
    </row>
    <row r="662" spans="1:10">
      <c r="A662" s="37" t="s">
        <v>12562</v>
      </c>
      <c r="B662" s="37">
        <v>-25.899000000000001</v>
      </c>
      <c r="C662" s="37">
        <v>28.199000000000002</v>
      </c>
      <c r="D662" s="37" t="s">
        <v>9476</v>
      </c>
      <c r="E662" s="37" t="s">
        <v>6277</v>
      </c>
      <c r="F662" s="37" t="s">
        <v>12563</v>
      </c>
      <c r="G662" s="37">
        <v>1000</v>
      </c>
      <c r="J662" t="b">
        <v>1</v>
      </c>
    </row>
    <row r="663" spans="1:10">
      <c r="A663" s="37" t="s">
        <v>12564</v>
      </c>
      <c r="B663" s="37">
        <v>-25.899000000000001</v>
      </c>
      <c r="C663" s="37">
        <v>28.199000000000002</v>
      </c>
      <c r="D663" s="37" t="s">
        <v>9476</v>
      </c>
      <c r="E663" s="37" t="s">
        <v>6277</v>
      </c>
      <c r="F663" s="37" t="s">
        <v>12565</v>
      </c>
      <c r="G663" s="37">
        <v>1000</v>
      </c>
      <c r="J663" t="b">
        <v>1</v>
      </c>
    </row>
    <row r="664" spans="1:10">
      <c r="A664" s="37" t="s">
        <v>12566</v>
      </c>
      <c r="B664" s="37">
        <v>-25.899000000000001</v>
      </c>
      <c r="C664" s="37">
        <v>28.199000000000002</v>
      </c>
      <c r="D664" s="37" t="s">
        <v>9476</v>
      </c>
      <c r="E664" s="37" t="s">
        <v>6277</v>
      </c>
      <c r="F664" s="37" t="s">
        <v>12567</v>
      </c>
      <c r="G664" s="37">
        <v>250</v>
      </c>
      <c r="J664" t="b">
        <v>1</v>
      </c>
    </row>
    <row r="665" spans="1:10">
      <c r="A665" s="37" t="s">
        <v>12568</v>
      </c>
      <c r="B665" s="37">
        <v>-25.88111</v>
      </c>
      <c r="C665" s="37">
        <v>28.227209999999999</v>
      </c>
      <c r="D665" s="37" t="s">
        <v>9476</v>
      </c>
      <c r="E665" s="37" t="s">
        <v>6277</v>
      </c>
      <c r="F665" s="37" t="s">
        <v>12569</v>
      </c>
      <c r="G665" s="37">
        <v>3000</v>
      </c>
      <c r="J665" t="b">
        <v>1</v>
      </c>
    </row>
    <row r="666" spans="1:10">
      <c r="A666" s="37" t="s">
        <v>12570</v>
      </c>
      <c r="B666" s="37">
        <v>-25.789000000000001</v>
      </c>
      <c r="C666" s="37">
        <v>25.617999999999999</v>
      </c>
      <c r="D666" s="37" t="s">
        <v>9476</v>
      </c>
      <c r="E666" s="37" t="s">
        <v>6277</v>
      </c>
      <c r="F666" s="37" t="s">
        <v>12571</v>
      </c>
      <c r="G666" s="37">
        <v>300</v>
      </c>
      <c r="J666" t="b">
        <v>1</v>
      </c>
    </row>
    <row r="667" spans="1:10">
      <c r="A667" s="37" t="s">
        <v>12572</v>
      </c>
      <c r="B667" s="37">
        <v>-25.747</v>
      </c>
      <c r="C667" s="37">
        <v>28.2591</v>
      </c>
      <c r="D667" s="37" t="s">
        <v>9476</v>
      </c>
      <c r="E667" s="37" t="s">
        <v>6277</v>
      </c>
      <c r="F667" s="37" t="s">
        <v>12573</v>
      </c>
      <c r="G667" s="37">
        <v>300</v>
      </c>
      <c r="J667" t="b">
        <v>1</v>
      </c>
    </row>
    <row r="668" spans="1:10">
      <c r="A668" s="37" t="s">
        <v>12574</v>
      </c>
      <c r="B668" s="37">
        <v>-25.615279999999998</v>
      </c>
      <c r="C668" s="37">
        <v>28.315560000000001</v>
      </c>
      <c r="D668" s="37" t="s">
        <v>9476</v>
      </c>
      <c r="E668" s="37" t="s">
        <v>6277</v>
      </c>
      <c r="F668" s="37" t="s">
        <v>12575</v>
      </c>
      <c r="G668" s="37">
        <v>500</v>
      </c>
      <c r="J668" t="b">
        <v>1</v>
      </c>
    </row>
    <row r="669" spans="1:10">
      <c r="A669" s="37" t="s">
        <v>12576</v>
      </c>
      <c r="B669" s="37">
        <v>-25.607800000000001</v>
      </c>
      <c r="C669" s="37">
        <v>28.352499999999999</v>
      </c>
      <c r="D669" s="37" t="s">
        <v>9476</v>
      </c>
      <c r="E669" s="37" t="s">
        <v>6277</v>
      </c>
      <c r="F669" s="37" t="s">
        <v>12577</v>
      </c>
      <c r="G669" s="37">
        <v>550</v>
      </c>
      <c r="J669" t="b">
        <v>1</v>
      </c>
    </row>
    <row r="670" spans="1:10">
      <c r="A670" s="37" t="s">
        <v>12578</v>
      </c>
      <c r="B670" s="37">
        <v>-25.5533</v>
      </c>
      <c r="C670" s="37">
        <v>31.954029999999999</v>
      </c>
      <c r="D670" s="37" t="s">
        <v>9476</v>
      </c>
      <c r="E670" s="37" t="s">
        <v>6277</v>
      </c>
      <c r="F670" s="37" t="s">
        <v>12579</v>
      </c>
      <c r="G670" s="37">
        <v>200</v>
      </c>
      <c r="J670" t="b">
        <v>1</v>
      </c>
    </row>
    <row r="671" spans="1:10">
      <c r="A671" s="37" t="s">
        <v>12580</v>
      </c>
      <c r="B671" s="37">
        <v>-25.552779999999998</v>
      </c>
      <c r="C671" s="37">
        <v>31.955829999999999</v>
      </c>
      <c r="D671" s="37" t="s">
        <v>9476</v>
      </c>
      <c r="E671" s="37" t="s">
        <v>6277</v>
      </c>
      <c r="F671" s="37" t="s">
        <v>12581</v>
      </c>
      <c r="G671" s="37">
        <v>1500</v>
      </c>
      <c r="J671" t="b">
        <v>1</v>
      </c>
    </row>
    <row r="672" spans="1:10">
      <c r="A672" s="37" t="s">
        <v>12582</v>
      </c>
      <c r="B672" s="37">
        <v>-25.451260000000001</v>
      </c>
      <c r="C672" s="37">
        <v>30.971399999999999</v>
      </c>
      <c r="D672" s="37" t="s">
        <v>9476</v>
      </c>
      <c r="E672" s="37" t="s">
        <v>6277</v>
      </c>
      <c r="F672" s="37" t="s">
        <v>12583</v>
      </c>
      <c r="G672" s="37">
        <v>300</v>
      </c>
      <c r="J672" t="b">
        <v>1</v>
      </c>
    </row>
    <row r="673" spans="1:10">
      <c r="A673" s="37" t="s">
        <v>12584</v>
      </c>
      <c r="B673" s="37">
        <v>-24.53</v>
      </c>
      <c r="C673" s="37">
        <v>28.102219999999999</v>
      </c>
      <c r="D673" s="37" t="s">
        <v>12585</v>
      </c>
      <c r="E673" s="37" t="s">
        <v>6204</v>
      </c>
      <c r="F673" s="37" t="s">
        <v>12586</v>
      </c>
      <c r="G673" s="37">
        <v>150</v>
      </c>
      <c r="J673" t="b">
        <v>1</v>
      </c>
    </row>
    <row r="674" spans="1:10">
      <c r="A674" s="37" t="s">
        <v>12587</v>
      </c>
      <c r="B674" s="37">
        <v>-23.888999999999999</v>
      </c>
      <c r="C674" s="37">
        <v>29.739000000000001</v>
      </c>
      <c r="D674" s="37" t="s">
        <v>9476</v>
      </c>
      <c r="E674" s="37" t="s">
        <v>6277</v>
      </c>
      <c r="F674" s="37" t="s">
        <v>12588</v>
      </c>
      <c r="G674" s="37">
        <v>500</v>
      </c>
      <c r="J674" t="b">
        <v>1</v>
      </c>
    </row>
    <row r="675" spans="1:10">
      <c r="A675" s="37" t="s">
        <v>12589</v>
      </c>
      <c r="B675" s="37">
        <v>-23.833749999999998</v>
      </c>
      <c r="C675" s="37">
        <v>29.692799999999998</v>
      </c>
      <c r="D675" s="37" t="s">
        <v>9476</v>
      </c>
      <c r="E675" s="37" t="s">
        <v>6277</v>
      </c>
      <c r="F675" s="37" t="s">
        <v>12590</v>
      </c>
      <c r="G675" s="37">
        <v>300</v>
      </c>
      <c r="J675" t="b">
        <v>1</v>
      </c>
    </row>
    <row r="676" spans="1:10">
      <c r="A676" s="37" t="s">
        <v>12591</v>
      </c>
      <c r="B676" s="37">
        <v>-22.979299999999999</v>
      </c>
      <c r="C676" s="37">
        <v>30.437999999999999</v>
      </c>
      <c r="D676" s="37" t="s">
        <v>9476</v>
      </c>
      <c r="E676" s="37" t="s">
        <v>6277</v>
      </c>
      <c r="F676" s="37" t="s">
        <v>12592</v>
      </c>
      <c r="G676" s="37">
        <v>300</v>
      </c>
      <c r="J676" t="b">
        <v>1</v>
      </c>
    </row>
    <row r="677" spans="1:10">
      <c r="A677" s="37" t="s">
        <v>12593</v>
      </c>
      <c r="B677" s="37">
        <v>11.767099999999999</v>
      </c>
      <c r="C677" s="37">
        <v>34.358499999999999</v>
      </c>
      <c r="D677" s="37" t="s">
        <v>9480</v>
      </c>
      <c r="E677" s="37" t="s">
        <v>6277</v>
      </c>
      <c r="F677" s="37" t="s">
        <v>12594</v>
      </c>
      <c r="G677" s="37">
        <v>200</v>
      </c>
      <c r="J677" t="b">
        <v>1</v>
      </c>
    </row>
    <row r="678" spans="1:10">
      <c r="A678" s="37" t="s">
        <v>12595</v>
      </c>
      <c r="B678" s="37">
        <v>12.058</v>
      </c>
      <c r="C678" s="37">
        <v>30.332000000000001</v>
      </c>
      <c r="D678" s="37" t="s">
        <v>9480</v>
      </c>
      <c r="E678" s="37" t="s">
        <v>6277</v>
      </c>
      <c r="F678" s="37" t="s">
        <v>12596</v>
      </c>
      <c r="G678" s="37">
        <v>5000</v>
      </c>
      <c r="J678" t="b">
        <v>1</v>
      </c>
    </row>
    <row r="679" spans="1:10">
      <c r="A679" s="37" t="s">
        <v>12597</v>
      </c>
      <c r="B679" s="37">
        <v>13.173</v>
      </c>
      <c r="C679" s="37">
        <v>30.22</v>
      </c>
      <c r="D679" s="37" t="s">
        <v>9480</v>
      </c>
      <c r="E679" s="37" t="s">
        <v>6277</v>
      </c>
      <c r="F679" s="37" t="s">
        <v>12598</v>
      </c>
      <c r="G679" s="37">
        <v>5000</v>
      </c>
      <c r="J679" t="b">
        <v>1</v>
      </c>
    </row>
    <row r="680" spans="1:10">
      <c r="A680" s="37" t="s">
        <v>12599</v>
      </c>
      <c r="B680" s="37">
        <v>13.173</v>
      </c>
      <c r="C680" s="37">
        <v>30.22</v>
      </c>
      <c r="D680" s="37" t="s">
        <v>9480</v>
      </c>
      <c r="E680" s="37" t="s">
        <v>6277</v>
      </c>
      <c r="F680" s="37" t="s">
        <v>12600</v>
      </c>
      <c r="G680" s="37">
        <v>5000</v>
      </c>
      <c r="J680" t="b">
        <v>1</v>
      </c>
    </row>
    <row r="681" spans="1:10">
      <c r="A681" s="37" t="s">
        <v>12601</v>
      </c>
      <c r="B681" s="37">
        <v>13.2102</v>
      </c>
      <c r="C681" s="37">
        <v>30.236999999999998</v>
      </c>
      <c r="D681" s="37" t="s">
        <v>9480</v>
      </c>
      <c r="E681" s="37" t="s">
        <v>6277</v>
      </c>
      <c r="F681" s="37" t="s">
        <v>12602</v>
      </c>
      <c r="G681" s="37">
        <v>550</v>
      </c>
      <c r="J681" t="b">
        <v>1</v>
      </c>
    </row>
    <row r="682" spans="1:10">
      <c r="A682" s="37" t="s">
        <v>12603</v>
      </c>
      <c r="B682" s="37">
        <v>13.263999999999999</v>
      </c>
      <c r="C682" s="37">
        <v>30.483000000000001</v>
      </c>
      <c r="D682" s="37" t="s">
        <v>9480</v>
      </c>
      <c r="E682" s="37" t="s">
        <v>6277</v>
      </c>
      <c r="F682" s="37" t="s">
        <v>12604</v>
      </c>
      <c r="G682" s="37">
        <v>5000</v>
      </c>
      <c r="J682" t="b">
        <v>1</v>
      </c>
    </row>
    <row r="683" spans="1:10">
      <c r="A683" s="37" t="s">
        <v>12605</v>
      </c>
      <c r="B683" s="37">
        <v>14.098000000000001</v>
      </c>
      <c r="C683" s="37">
        <v>34.078000000000003</v>
      </c>
      <c r="D683" s="37" t="s">
        <v>9480</v>
      </c>
      <c r="E683" s="37" t="s">
        <v>6277</v>
      </c>
      <c r="F683" s="37" t="s">
        <v>12606</v>
      </c>
      <c r="G683" s="37">
        <v>1000</v>
      </c>
      <c r="J683" t="b">
        <v>1</v>
      </c>
    </row>
    <row r="684" spans="1:10">
      <c r="A684" s="37" t="s">
        <v>12607</v>
      </c>
      <c r="B684" s="37">
        <v>14.23333</v>
      </c>
      <c r="C684" s="37">
        <v>32.816670000000002</v>
      </c>
      <c r="D684" s="37" t="s">
        <v>9480</v>
      </c>
      <c r="E684" s="37" t="s">
        <v>6277</v>
      </c>
      <c r="F684" s="37" t="s">
        <v>12608</v>
      </c>
      <c r="G684" s="37">
        <v>917</v>
      </c>
      <c r="J684" t="b">
        <v>1</v>
      </c>
    </row>
    <row r="685" spans="1:10">
      <c r="A685" s="37" t="s">
        <v>12609</v>
      </c>
      <c r="B685" s="37">
        <v>14.385859999999999</v>
      </c>
      <c r="C685" s="37">
        <v>33.529389999999999</v>
      </c>
      <c r="D685" s="37" t="s">
        <v>9480</v>
      </c>
      <c r="E685" s="37" t="s">
        <v>6277</v>
      </c>
      <c r="F685" s="37" t="s">
        <v>12610</v>
      </c>
      <c r="G685" s="37">
        <v>300</v>
      </c>
      <c r="J685" t="b">
        <v>1</v>
      </c>
    </row>
    <row r="686" spans="1:10">
      <c r="A686" s="37" t="s">
        <v>12611</v>
      </c>
      <c r="B686" s="37">
        <v>14.4</v>
      </c>
      <c r="C686" s="37">
        <v>33.4833</v>
      </c>
      <c r="D686" s="37" t="s">
        <v>9480</v>
      </c>
      <c r="E686" s="37" t="s">
        <v>6277</v>
      </c>
      <c r="F686" s="37" t="s">
        <v>12612</v>
      </c>
      <c r="G686" s="37">
        <v>400</v>
      </c>
      <c r="I686" s="37" t="s">
        <v>12613</v>
      </c>
      <c r="J686" t="b">
        <v>1</v>
      </c>
    </row>
    <row r="687" spans="1:10">
      <c r="A687" s="37" t="s">
        <v>12614</v>
      </c>
      <c r="B687" s="37">
        <v>15.331670000000001</v>
      </c>
      <c r="C687" s="37">
        <v>32.65</v>
      </c>
      <c r="D687" s="37" t="s">
        <v>9480</v>
      </c>
      <c r="E687" s="37" t="s">
        <v>6277</v>
      </c>
      <c r="F687" s="37" t="s">
        <v>12615</v>
      </c>
      <c r="G687" s="37">
        <v>917</v>
      </c>
      <c r="J687" t="b">
        <v>1</v>
      </c>
    </row>
    <row r="688" spans="1:10">
      <c r="A688" s="37" t="s">
        <v>12616</v>
      </c>
      <c r="B688" s="37">
        <v>15.477220000000001</v>
      </c>
      <c r="C688" s="37">
        <v>32.55556</v>
      </c>
      <c r="D688" s="37" t="s">
        <v>9480</v>
      </c>
      <c r="E688" s="37" t="s">
        <v>6277</v>
      </c>
      <c r="F688" s="37" t="s">
        <v>12617</v>
      </c>
      <c r="G688" s="37">
        <v>10000</v>
      </c>
      <c r="J688" t="b">
        <v>1</v>
      </c>
    </row>
    <row r="689" spans="1:10">
      <c r="A689" s="37" t="s">
        <v>12618</v>
      </c>
      <c r="B689" s="37">
        <v>15.52333</v>
      </c>
      <c r="C689" s="37">
        <v>32.54833</v>
      </c>
      <c r="D689" s="37" t="s">
        <v>9480</v>
      </c>
      <c r="E689" s="37" t="s">
        <v>6277</v>
      </c>
      <c r="F689" s="37" t="s">
        <v>12619</v>
      </c>
      <c r="G689" s="37">
        <v>250</v>
      </c>
      <c r="J689" t="b">
        <v>1</v>
      </c>
    </row>
    <row r="690" spans="1:10">
      <c r="A690" s="37" t="s">
        <v>12620</v>
      </c>
      <c r="B690" s="37">
        <v>19.5</v>
      </c>
      <c r="C690" s="37">
        <v>33.4</v>
      </c>
      <c r="D690" s="37" t="s">
        <v>9480</v>
      </c>
      <c r="E690" s="37" t="s">
        <v>39</v>
      </c>
      <c r="F690" s="37" t="s">
        <v>12621</v>
      </c>
      <c r="G690" s="37">
        <v>3000</v>
      </c>
      <c r="J690" t="b">
        <v>1</v>
      </c>
    </row>
    <row r="691" spans="1:10">
      <c r="A691" s="37" t="s">
        <v>12622</v>
      </c>
      <c r="B691" s="37">
        <v>-26.574300000000001</v>
      </c>
      <c r="C691" s="37">
        <v>31.1767</v>
      </c>
      <c r="D691" s="37" t="s">
        <v>9482</v>
      </c>
      <c r="E691" s="37" t="s">
        <v>6277</v>
      </c>
      <c r="F691" s="37" t="s">
        <v>12623</v>
      </c>
      <c r="G691" s="37">
        <v>300</v>
      </c>
      <c r="J691" t="b">
        <v>1</v>
      </c>
    </row>
    <row r="692" spans="1:10">
      <c r="A692" s="37" t="s">
        <v>12624</v>
      </c>
      <c r="B692" s="37">
        <v>-26.042999999999999</v>
      </c>
      <c r="C692" s="37">
        <v>31.812999999999999</v>
      </c>
      <c r="D692" s="37" t="s">
        <v>9482</v>
      </c>
      <c r="E692" s="37" t="s">
        <v>6277</v>
      </c>
      <c r="F692" s="37" t="s">
        <v>12625</v>
      </c>
      <c r="G692" s="37">
        <v>1000</v>
      </c>
      <c r="J692" t="b">
        <v>1</v>
      </c>
    </row>
    <row r="693" spans="1:10">
      <c r="A693" s="37" t="s">
        <v>12626</v>
      </c>
      <c r="B693" s="37">
        <v>-10.71</v>
      </c>
      <c r="C693" s="37">
        <v>36.83</v>
      </c>
      <c r="D693" s="37" t="s">
        <v>9484</v>
      </c>
      <c r="E693" s="37" t="s">
        <v>6277</v>
      </c>
      <c r="F693" s="37" t="s">
        <v>12627</v>
      </c>
      <c r="G693" s="37">
        <v>40000</v>
      </c>
      <c r="J693" t="b">
        <v>1</v>
      </c>
    </row>
    <row r="694" spans="1:10">
      <c r="A694" s="37" t="s">
        <v>12628</v>
      </c>
      <c r="B694" s="37">
        <v>-9.3833300000000008</v>
      </c>
      <c r="C694" s="37">
        <v>34.766669999999998</v>
      </c>
      <c r="D694" s="37" t="s">
        <v>9484</v>
      </c>
      <c r="E694" s="37" t="s">
        <v>6277</v>
      </c>
      <c r="F694" s="37" t="s">
        <v>12629</v>
      </c>
      <c r="G694" s="37">
        <v>30000</v>
      </c>
      <c r="J694" t="b">
        <v>1</v>
      </c>
    </row>
    <row r="695" spans="1:10">
      <c r="A695" s="37" t="s">
        <v>12630</v>
      </c>
      <c r="B695" s="37">
        <v>-9.15</v>
      </c>
      <c r="C695" s="37">
        <v>33.15</v>
      </c>
      <c r="D695" s="37" t="s">
        <v>9484</v>
      </c>
      <c r="E695" s="37" t="s">
        <v>6277</v>
      </c>
      <c r="F695" s="37" t="s">
        <v>12631</v>
      </c>
      <c r="G695" s="37">
        <v>20000</v>
      </c>
      <c r="J695" t="b">
        <v>1</v>
      </c>
    </row>
    <row r="696" spans="1:10">
      <c r="A696" s="37" t="s">
        <v>12632</v>
      </c>
      <c r="B696" s="37">
        <v>-9.0343</v>
      </c>
      <c r="C696" s="37">
        <v>36.845280000000002</v>
      </c>
      <c r="D696" s="37" t="s">
        <v>9484</v>
      </c>
      <c r="E696" s="37" t="s">
        <v>6277</v>
      </c>
      <c r="F696" s="37" t="s">
        <v>12633</v>
      </c>
      <c r="G696" s="37">
        <v>1000</v>
      </c>
      <c r="J696" t="b">
        <v>1</v>
      </c>
    </row>
    <row r="697" spans="1:10">
      <c r="A697" s="37" t="s">
        <v>12634</v>
      </c>
      <c r="B697" s="37">
        <v>-9.0343</v>
      </c>
      <c r="C697" s="37">
        <v>36.846699999999998</v>
      </c>
      <c r="D697" s="37" t="s">
        <v>9484</v>
      </c>
      <c r="E697" s="37" t="s">
        <v>6277</v>
      </c>
      <c r="F697" s="37" t="s">
        <v>12635</v>
      </c>
      <c r="G697" s="37">
        <v>650</v>
      </c>
      <c r="J697" t="b">
        <v>1</v>
      </c>
    </row>
    <row r="698" spans="1:10">
      <c r="A698" s="37" t="s">
        <v>12636</v>
      </c>
      <c r="B698" s="37">
        <v>-8.9160000000000004</v>
      </c>
      <c r="C698" s="37">
        <v>33.514000000000003</v>
      </c>
      <c r="D698" s="37" t="s">
        <v>9484</v>
      </c>
      <c r="E698" s="37" t="s">
        <v>6277</v>
      </c>
      <c r="F698" s="37" t="s">
        <v>12637</v>
      </c>
      <c r="G698" s="37">
        <v>600</v>
      </c>
      <c r="J698" t="b">
        <v>1</v>
      </c>
    </row>
    <row r="699" spans="1:10">
      <c r="A699" s="37" t="s">
        <v>12638</v>
      </c>
      <c r="B699" s="37">
        <v>-8.9111999999999991</v>
      </c>
      <c r="C699" s="37">
        <v>33.957999999999998</v>
      </c>
      <c r="D699" s="37" t="s">
        <v>9484</v>
      </c>
      <c r="E699" s="37" t="s">
        <v>6277</v>
      </c>
      <c r="F699" s="37" t="s">
        <v>12639</v>
      </c>
      <c r="G699" s="37">
        <v>1000</v>
      </c>
      <c r="J699" t="b">
        <v>1</v>
      </c>
    </row>
    <row r="700" spans="1:10">
      <c r="A700" s="37" t="s">
        <v>12640</v>
      </c>
      <c r="B700" s="37">
        <v>-8.8160000000000007</v>
      </c>
      <c r="C700" s="37">
        <v>33.859000000000002</v>
      </c>
      <c r="D700" s="37" t="s">
        <v>9484</v>
      </c>
      <c r="E700" s="37" t="s">
        <v>6277</v>
      </c>
      <c r="F700" s="37" t="s">
        <v>12641</v>
      </c>
      <c r="G700" s="37">
        <v>3000</v>
      </c>
      <c r="J700" t="b">
        <v>1</v>
      </c>
    </row>
    <row r="701" spans="1:10">
      <c r="A701" s="37" t="s">
        <v>12642</v>
      </c>
      <c r="B701" s="37">
        <v>-8.5410000000000004</v>
      </c>
      <c r="C701" s="37">
        <v>35.168999999999997</v>
      </c>
      <c r="D701" s="37" t="s">
        <v>9484</v>
      </c>
      <c r="E701" s="37" t="s">
        <v>6277</v>
      </c>
      <c r="F701" s="37" t="s">
        <v>12643</v>
      </c>
      <c r="G701" s="37">
        <v>750</v>
      </c>
      <c r="J701" t="b">
        <v>1</v>
      </c>
    </row>
    <row r="702" spans="1:10" s="39" customFormat="1">
      <c r="A702" s="37" t="s">
        <v>12644</v>
      </c>
      <c r="B702" s="37">
        <v>-7.8490000000000002</v>
      </c>
      <c r="C702" s="37">
        <v>34.436999999999998</v>
      </c>
      <c r="D702" s="37" t="s">
        <v>9484</v>
      </c>
      <c r="E702" s="37" t="s">
        <v>6277</v>
      </c>
      <c r="F702" s="37" t="s">
        <v>12645</v>
      </c>
      <c r="G702" s="37">
        <v>5000</v>
      </c>
      <c r="H702" s="37"/>
      <c r="I702"/>
      <c r="J702" t="b">
        <v>1</v>
      </c>
    </row>
    <row r="703" spans="1:10" s="39" customFormat="1">
      <c r="A703" s="37" t="s">
        <v>12646</v>
      </c>
      <c r="B703" s="37">
        <v>-7.4139999999999997</v>
      </c>
      <c r="C703" s="37">
        <v>36.960999999999999</v>
      </c>
      <c r="D703" s="37" t="s">
        <v>9484</v>
      </c>
      <c r="E703" s="37" t="s">
        <v>6277</v>
      </c>
      <c r="F703" s="37" t="s">
        <v>12647</v>
      </c>
      <c r="G703" s="37">
        <v>5000</v>
      </c>
      <c r="H703" s="37"/>
      <c r="I703"/>
      <c r="J703" t="b">
        <v>1</v>
      </c>
    </row>
    <row r="704" spans="1:10">
      <c r="A704" s="37" t="s">
        <v>12648</v>
      </c>
      <c r="B704" s="37">
        <v>-6.859</v>
      </c>
      <c r="C704" s="37">
        <v>37.640999999999998</v>
      </c>
      <c r="D704" s="37" t="s">
        <v>9484</v>
      </c>
      <c r="E704" s="37" t="s">
        <v>6277</v>
      </c>
      <c r="F704" s="37" t="s">
        <v>12649</v>
      </c>
      <c r="G704" s="37">
        <v>1000</v>
      </c>
      <c r="J704" t="b">
        <v>1</v>
      </c>
    </row>
    <row r="705" spans="1:10">
      <c r="A705" s="37" t="s">
        <v>12650</v>
      </c>
      <c r="B705" s="37">
        <v>-6.8497000000000003</v>
      </c>
      <c r="C705" s="37">
        <v>37.655700000000003</v>
      </c>
      <c r="D705" s="37" t="s">
        <v>9484</v>
      </c>
      <c r="E705" s="37" t="s">
        <v>6277</v>
      </c>
      <c r="F705" s="37" t="s">
        <v>12651</v>
      </c>
      <c r="G705" s="37">
        <v>300</v>
      </c>
      <c r="J705" t="b">
        <v>1</v>
      </c>
    </row>
    <row r="706" spans="1:10">
      <c r="A706" s="37" t="s">
        <v>12652</v>
      </c>
      <c r="B706" s="37">
        <v>-6.8333300000000001</v>
      </c>
      <c r="C706" s="37">
        <v>37.633330000000001</v>
      </c>
      <c r="D706" s="37" t="s">
        <v>9484</v>
      </c>
      <c r="E706" s="37" t="s">
        <v>6277</v>
      </c>
      <c r="F706" s="37" t="s">
        <v>12653</v>
      </c>
      <c r="G706" s="37">
        <v>917</v>
      </c>
      <c r="J706" t="b">
        <v>1</v>
      </c>
    </row>
    <row r="707" spans="1:10">
      <c r="A707" s="37" t="s">
        <v>12654</v>
      </c>
      <c r="B707" s="37">
        <v>-6.7915999999999999</v>
      </c>
      <c r="C707" s="37">
        <v>37.632800000000003</v>
      </c>
      <c r="D707" s="37" t="s">
        <v>9484</v>
      </c>
      <c r="E707" s="37" t="s">
        <v>6277</v>
      </c>
      <c r="F707" s="37" t="s">
        <v>12655</v>
      </c>
      <c r="G707" s="37">
        <v>600</v>
      </c>
      <c r="J707" t="b">
        <v>1</v>
      </c>
    </row>
    <row r="708" spans="1:10">
      <c r="A708" s="37" t="s">
        <v>12656</v>
      </c>
      <c r="B708" s="37">
        <v>-6.7670000000000003</v>
      </c>
      <c r="C708" s="37">
        <v>37.036999999999999</v>
      </c>
      <c r="D708" s="37" t="s">
        <v>9484</v>
      </c>
      <c r="E708" s="37" t="s">
        <v>6277</v>
      </c>
      <c r="F708" s="37" t="s">
        <v>12657</v>
      </c>
      <c r="G708" s="37">
        <v>500</v>
      </c>
      <c r="J708" t="b">
        <v>1</v>
      </c>
    </row>
    <row r="709" spans="1:10">
      <c r="A709" s="37" t="s">
        <v>12658</v>
      </c>
      <c r="B709" s="37">
        <v>-6.73</v>
      </c>
      <c r="C709" s="37">
        <v>39.188890000000001</v>
      </c>
      <c r="D709" s="37" t="s">
        <v>9484</v>
      </c>
      <c r="E709" s="37" t="s">
        <v>6277</v>
      </c>
      <c r="F709" s="37" t="s">
        <v>12659</v>
      </c>
      <c r="G709" s="37">
        <v>250</v>
      </c>
      <c r="J709" t="b">
        <v>1</v>
      </c>
    </row>
    <row r="710" spans="1:10">
      <c r="A710" s="37" t="s">
        <v>12660</v>
      </c>
      <c r="B710" s="37">
        <v>-6.5750000000000002</v>
      </c>
      <c r="C710" s="37">
        <v>37.24633</v>
      </c>
      <c r="D710" s="37" t="s">
        <v>9484</v>
      </c>
      <c r="E710" s="37" t="s">
        <v>290</v>
      </c>
      <c r="F710" s="37" t="s">
        <v>12661</v>
      </c>
      <c r="G710" s="37">
        <v>40000</v>
      </c>
      <c r="J710" t="b">
        <v>1</v>
      </c>
    </row>
    <row r="711" spans="1:10">
      <c r="A711" s="37" t="s">
        <v>12662</v>
      </c>
      <c r="B711" s="37">
        <v>-6.47628</v>
      </c>
      <c r="C711" s="37">
        <v>38.837269999999997</v>
      </c>
      <c r="D711" s="37" t="s">
        <v>9484</v>
      </c>
      <c r="E711" s="37" t="s">
        <v>6277</v>
      </c>
      <c r="F711" s="37" t="s">
        <v>12663</v>
      </c>
      <c r="G711" s="37">
        <v>800</v>
      </c>
      <c r="J711" t="b">
        <v>1</v>
      </c>
    </row>
    <row r="712" spans="1:10">
      <c r="A712" s="37" t="s">
        <v>12664</v>
      </c>
      <c r="B712" s="37">
        <v>-6.335</v>
      </c>
      <c r="C712" s="195">
        <v>36.5</v>
      </c>
      <c r="D712" s="37" t="s">
        <v>9484</v>
      </c>
      <c r="E712" s="37" t="s">
        <v>6277</v>
      </c>
      <c r="F712" s="37" t="s">
        <v>12665</v>
      </c>
      <c r="G712" s="37">
        <v>400</v>
      </c>
      <c r="H712" s="37" t="s">
        <v>12666</v>
      </c>
      <c r="J712" t="b">
        <v>1</v>
      </c>
    </row>
    <row r="713" spans="1:10">
      <c r="A713" s="37" t="s">
        <v>12667</v>
      </c>
      <c r="B713" s="37">
        <v>-6.1529999999999996</v>
      </c>
      <c r="C713" s="37">
        <v>35.812800000000003</v>
      </c>
      <c r="D713" s="37" t="s">
        <v>9484</v>
      </c>
      <c r="E713" s="37" t="s">
        <v>6277</v>
      </c>
      <c r="F713" s="37" t="s">
        <v>12668</v>
      </c>
      <c r="G713" s="37">
        <v>100</v>
      </c>
      <c r="J713" t="b">
        <v>1</v>
      </c>
    </row>
    <row r="714" spans="1:10">
      <c r="A714" s="37" t="s">
        <v>12669</v>
      </c>
      <c r="B714" s="37">
        <v>-6.3310000000000004</v>
      </c>
      <c r="C714" s="37">
        <v>36.499400000000001</v>
      </c>
      <c r="D714" s="37" t="s">
        <v>9484</v>
      </c>
      <c r="E714" s="37" t="s">
        <v>6204</v>
      </c>
      <c r="F714" s="37" t="s">
        <v>12670</v>
      </c>
      <c r="G714" s="37">
        <v>1000</v>
      </c>
      <c r="H714" s="37" t="s">
        <v>12671</v>
      </c>
      <c r="J714" t="b">
        <v>1</v>
      </c>
    </row>
    <row r="715" spans="1:10">
      <c r="A715" s="37" t="s">
        <v>12672</v>
      </c>
      <c r="B715" s="37">
        <v>-5.97525</v>
      </c>
      <c r="C715" s="37">
        <v>35.767220000000002</v>
      </c>
      <c r="D715" s="37" t="s">
        <v>9484</v>
      </c>
      <c r="E715" s="37" t="s">
        <v>6277</v>
      </c>
      <c r="F715" s="37" t="s">
        <v>12673</v>
      </c>
      <c r="G715" s="37">
        <v>400</v>
      </c>
      <c r="J715" t="b">
        <v>1</v>
      </c>
    </row>
    <row r="716" spans="1:10">
      <c r="A716" s="37" t="s">
        <v>12674</v>
      </c>
      <c r="B716" s="37">
        <v>-5.8723999999999998</v>
      </c>
      <c r="C716" s="37">
        <v>35.877899999999997</v>
      </c>
      <c r="D716" s="37" t="s">
        <v>9484</v>
      </c>
      <c r="E716" s="37" t="s">
        <v>6277</v>
      </c>
      <c r="F716" s="37" t="s">
        <v>12675</v>
      </c>
      <c r="G716" s="37">
        <v>300</v>
      </c>
      <c r="J716" t="b">
        <v>1</v>
      </c>
    </row>
    <row r="717" spans="1:10">
      <c r="A717" s="37" t="s">
        <v>12676</v>
      </c>
      <c r="B717" s="37">
        <v>-5.1390000000000002</v>
      </c>
      <c r="C717" s="37">
        <v>38.863</v>
      </c>
      <c r="D717" s="37" t="s">
        <v>9484</v>
      </c>
      <c r="E717" s="37" t="s">
        <v>6277</v>
      </c>
      <c r="F717" s="37" t="s">
        <v>12677</v>
      </c>
      <c r="G717" s="37">
        <v>300</v>
      </c>
      <c r="J717" t="b">
        <v>1</v>
      </c>
    </row>
    <row r="718" spans="1:10">
      <c r="A718" s="37" t="s">
        <v>12678</v>
      </c>
      <c r="B718" s="37">
        <v>-5.0960000000000001</v>
      </c>
      <c r="C718" s="37">
        <v>39.090000000000003</v>
      </c>
      <c r="D718" s="37" t="s">
        <v>9484</v>
      </c>
      <c r="E718" s="37" t="s">
        <v>6277</v>
      </c>
      <c r="F718" s="37" t="s">
        <v>12679</v>
      </c>
      <c r="G718" s="37">
        <v>5000</v>
      </c>
      <c r="J718" t="b">
        <v>1</v>
      </c>
    </row>
    <row r="719" spans="1:10">
      <c r="A719" s="37" t="s">
        <v>12680</v>
      </c>
      <c r="B719" s="37">
        <v>-5.077</v>
      </c>
      <c r="C719" s="37">
        <v>32.677</v>
      </c>
      <c r="D719" s="37" t="s">
        <v>9484</v>
      </c>
      <c r="E719" s="37" t="s">
        <v>6277</v>
      </c>
      <c r="F719" s="37" t="s">
        <v>12681</v>
      </c>
      <c r="G719" s="37">
        <v>1500</v>
      </c>
      <c r="J719" t="b">
        <v>1</v>
      </c>
    </row>
    <row r="720" spans="1:10">
      <c r="A720" s="37" t="s">
        <v>12682</v>
      </c>
      <c r="B720" s="37">
        <v>-4.2220000000000004</v>
      </c>
      <c r="C720" s="37">
        <v>37.844999999999999</v>
      </c>
      <c r="D720" s="37" t="s">
        <v>9484</v>
      </c>
      <c r="E720" s="37" t="s">
        <v>6277</v>
      </c>
      <c r="F720" s="37" t="s">
        <v>12683</v>
      </c>
      <c r="G720" s="37">
        <v>750</v>
      </c>
      <c r="J720" t="b">
        <v>1</v>
      </c>
    </row>
    <row r="721" spans="1:10">
      <c r="A721" s="37" t="s">
        <v>12684</v>
      </c>
      <c r="B721" s="37">
        <v>-3.5196999999999998</v>
      </c>
      <c r="C721" s="37">
        <v>34.234699999999997</v>
      </c>
      <c r="D721" s="37" t="s">
        <v>9484</v>
      </c>
      <c r="E721" s="37" t="s">
        <v>39</v>
      </c>
      <c r="F721" s="37" t="s">
        <v>12685</v>
      </c>
      <c r="G721" s="37">
        <v>100</v>
      </c>
      <c r="J721" t="b">
        <v>1</v>
      </c>
    </row>
    <row r="722" spans="1:10">
      <c r="A722" s="37" t="s">
        <v>12686</v>
      </c>
      <c r="B722" s="37">
        <v>-3.5</v>
      </c>
      <c r="C722" s="37">
        <v>34.5</v>
      </c>
      <c r="D722" s="37" t="s">
        <v>9484</v>
      </c>
      <c r="E722" s="37" t="s">
        <v>6277</v>
      </c>
      <c r="F722" s="37" t="s">
        <v>12687</v>
      </c>
      <c r="G722" s="37">
        <v>12</v>
      </c>
      <c r="J722" t="b">
        <v>1</v>
      </c>
    </row>
    <row r="723" spans="1:10">
      <c r="A723" s="37" t="s">
        <v>12688</v>
      </c>
      <c r="B723" s="37">
        <v>-3.45194</v>
      </c>
      <c r="C723" s="37">
        <v>37.396940000000001</v>
      </c>
      <c r="D723" s="37" t="s">
        <v>9484</v>
      </c>
      <c r="E723" s="37" t="s">
        <v>6277</v>
      </c>
      <c r="F723" s="37" t="s">
        <v>12689</v>
      </c>
      <c r="G723" s="37">
        <v>300</v>
      </c>
      <c r="J723" t="b">
        <v>1</v>
      </c>
    </row>
    <row r="724" spans="1:10">
      <c r="A724" s="37" t="s">
        <v>12690</v>
      </c>
      <c r="B724" s="37">
        <v>-3.4304999999999999</v>
      </c>
      <c r="C724" s="37">
        <v>37.435364999999997</v>
      </c>
      <c r="D724" s="37" t="s">
        <v>9484</v>
      </c>
      <c r="E724" s="37" t="s">
        <v>6204</v>
      </c>
      <c r="F724" s="37" t="s">
        <v>12691</v>
      </c>
      <c r="G724" s="37">
        <v>3000</v>
      </c>
      <c r="J724" t="b">
        <v>1</v>
      </c>
    </row>
    <row r="725" spans="1:10">
      <c r="A725" s="37" t="s">
        <v>12692</v>
      </c>
      <c r="B725" s="37">
        <v>-3.3994</v>
      </c>
      <c r="C725" s="37">
        <v>37.590249999999997</v>
      </c>
      <c r="D725" s="37" t="s">
        <v>9484</v>
      </c>
      <c r="E725" s="37" t="s">
        <v>290</v>
      </c>
      <c r="F725" s="37" t="s">
        <v>12693</v>
      </c>
      <c r="G725" s="37">
        <v>1000</v>
      </c>
      <c r="J725" t="b">
        <v>1</v>
      </c>
    </row>
    <row r="726" spans="1:10">
      <c r="A726" s="37" t="s">
        <v>12694</v>
      </c>
      <c r="B726" s="37">
        <v>-3.3653</v>
      </c>
      <c r="C726" s="37">
        <v>36.639069999999997</v>
      </c>
      <c r="D726" s="37" t="s">
        <v>9484</v>
      </c>
      <c r="E726" s="37" t="s">
        <v>6204</v>
      </c>
      <c r="F726" s="37" t="s">
        <v>12695</v>
      </c>
      <c r="G726" s="37">
        <v>250</v>
      </c>
      <c r="J726" t="b">
        <v>1</v>
      </c>
    </row>
    <row r="727" spans="1:10">
      <c r="A727" s="37" t="s">
        <v>12696</v>
      </c>
      <c r="B727" s="37">
        <v>-3.36</v>
      </c>
      <c r="C727" s="37">
        <v>36.630000000000003</v>
      </c>
      <c r="D727" s="37" t="s">
        <v>9484</v>
      </c>
      <c r="E727" s="37" t="s">
        <v>6277</v>
      </c>
      <c r="F727" s="37" t="s">
        <v>12697</v>
      </c>
      <c r="G727" s="37">
        <v>550</v>
      </c>
      <c r="J727" t="b">
        <v>1</v>
      </c>
    </row>
    <row r="728" spans="1:10">
      <c r="A728" s="37" t="s">
        <v>12698</v>
      </c>
      <c r="B728" s="37">
        <v>-3.2444000000000002</v>
      </c>
      <c r="C728" s="37">
        <v>37.246052919999997</v>
      </c>
      <c r="D728" s="37" t="s">
        <v>9484</v>
      </c>
      <c r="E728" s="37" t="s">
        <v>6204</v>
      </c>
      <c r="F728" s="37" t="s">
        <v>12699</v>
      </c>
      <c r="G728" s="37">
        <v>2000</v>
      </c>
      <c r="J728" t="b">
        <v>1</v>
      </c>
    </row>
    <row r="729" spans="1:10">
      <c r="A729" s="37" t="s">
        <v>12700</v>
      </c>
      <c r="B729" s="37">
        <v>-2.7191000000000001</v>
      </c>
      <c r="C729" s="37">
        <v>33.023099999999999</v>
      </c>
      <c r="D729" s="37" t="s">
        <v>9484</v>
      </c>
      <c r="E729" s="37" t="s">
        <v>6277</v>
      </c>
      <c r="F729" s="37" t="s">
        <v>12701</v>
      </c>
      <c r="G729" s="37">
        <v>250</v>
      </c>
      <c r="J729" t="b">
        <v>1</v>
      </c>
    </row>
    <row r="730" spans="1:10">
      <c r="A730" s="37" t="s">
        <v>12702</v>
      </c>
      <c r="B730" s="37">
        <v>-2.6966700000000001</v>
      </c>
      <c r="C730" s="37">
        <v>34.016390000000001</v>
      </c>
      <c r="D730" s="37" t="s">
        <v>9484</v>
      </c>
      <c r="E730" s="37" t="s">
        <v>6277</v>
      </c>
      <c r="F730" s="37" t="s">
        <v>12703</v>
      </c>
      <c r="G730" s="37">
        <v>10000</v>
      </c>
      <c r="J730" t="b">
        <v>1</v>
      </c>
    </row>
    <row r="731" spans="1:10">
      <c r="A731" s="37" t="s">
        <v>12704</v>
      </c>
      <c r="B731" s="37">
        <v>-1.68333</v>
      </c>
      <c r="C731" s="37">
        <v>31.6</v>
      </c>
      <c r="D731" s="37" t="s">
        <v>9484</v>
      </c>
      <c r="E731" s="37" t="s">
        <v>6277</v>
      </c>
      <c r="F731" s="37" t="s">
        <v>12705</v>
      </c>
      <c r="G731" s="37">
        <v>20000</v>
      </c>
      <c r="J731" t="b">
        <v>1</v>
      </c>
    </row>
    <row r="732" spans="1:10">
      <c r="A732" s="37" t="s">
        <v>12706</v>
      </c>
      <c r="B732" s="37">
        <v>6.173</v>
      </c>
      <c r="C732" s="37">
        <v>1.214</v>
      </c>
      <c r="D732" s="37" t="s">
        <v>9486</v>
      </c>
      <c r="E732" s="37" t="s">
        <v>6277</v>
      </c>
      <c r="F732" s="37" t="s">
        <v>12707</v>
      </c>
      <c r="G732" s="37">
        <v>1000</v>
      </c>
      <c r="J732" t="b">
        <v>1</v>
      </c>
    </row>
    <row r="733" spans="1:10">
      <c r="A733" s="37" t="s">
        <v>12708</v>
      </c>
      <c r="B733" s="37">
        <v>6.25</v>
      </c>
      <c r="C733" s="37">
        <v>1.6</v>
      </c>
      <c r="D733" s="37" t="s">
        <v>9486</v>
      </c>
      <c r="E733" s="37" t="s">
        <v>6277</v>
      </c>
      <c r="F733" s="37" t="s">
        <v>12709</v>
      </c>
      <c r="G733" s="37">
        <v>917</v>
      </c>
      <c r="J733" t="b">
        <v>1</v>
      </c>
    </row>
    <row r="734" spans="1:10">
      <c r="A734" s="37" t="s">
        <v>12710</v>
      </c>
      <c r="B734" s="37">
        <v>7.35</v>
      </c>
      <c r="C734" s="37">
        <v>1.1666700000000001</v>
      </c>
      <c r="D734" s="37" t="s">
        <v>9486</v>
      </c>
      <c r="E734" s="37" t="s">
        <v>6277</v>
      </c>
      <c r="F734" s="37" t="s">
        <v>12711</v>
      </c>
      <c r="G734" s="37">
        <v>917</v>
      </c>
      <c r="J734" t="b">
        <v>1</v>
      </c>
    </row>
    <row r="735" spans="1:10">
      <c r="A735" s="37" t="s">
        <v>12712</v>
      </c>
      <c r="B735" s="37">
        <v>9.6310000000000002</v>
      </c>
      <c r="C735" s="37">
        <v>1.0209999999999999</v>
      </c>
      <c r="D735" s="37" t="s">
        <v>9486</v>
      </c>
      <c r="E735" s="37" t="s">
        <v>6277</v>
      </c>
      <c r="F735" s="37" t="s">
        <v>12713</v>
      </c>
      <c r="G735" s="37">
        <v>3000</v>
      </c>
      <c r="J735" t="b">
        <v>1</v>
      </c>
    </row>
    <row r="736" spans="1:10">
      <c r="A736" s="37" t="s">
        <v>12714</v>
      </c>
      <c r="B736" s="37">
        <v>33.497999999999998</v>
      </c>
      <c r="C736" s="37">
        <v>10.638999999999999</v>
      </c>
      <c r="D736" s="37" t="s">
        <v>9488</v>
      </c>
      <c r="E736" s="37" t="s">
        <v>6277</v>
      </c>
      <c r="F736" s="37" t="s">
        <v>12715</v>
      </c>
      <c r="G736" s="37">
        <v>400</v>
      </c>
      <c r="J736" t="b">
        <v>1</v>
      </c>
    </row>
    <row r="737" spans="1:10">
      <c r="A737" s="37" t="s">
        <v>12716</v>
      </c>
      <c r="B737" s="37">
        <v>33.5</v>
      </c>
      <c r="C737" s="37">
        <v>10.06</v>
      </c>
      <c r="D737" s="37" t="s">
        <v>9488</v>
      </c>
      <c r="E737" s="37" t="s">
        <v>6277</v>
      </c>
      <c r="F737" s="37" t="s">
        <v>12717</v>
      </c>
      <c r="G737" s="37">
        <v>550</v>
      </c>
      <c r="J737" t="b">
        <v>1</v>
      </c>
    </row>
    <row r="738" spans="1:10">
      <c r="A738" s="37" t="s">
        <v>12718</v>
      </c>
      <c r="B738" s="37">
        <v>33.9009</v>
      </c>
      <c r="C738" s="37">
        <v>9.7225000000000001</v>
      </c>
      <c r="D738" s="37" t="s">
        <v>9488</v>
      </c>
      <c r="E738" s="37" t="s">
        <v>6277</v>
      </c>
      <c r="F738" s="37" t="s">
        <v>12719</v>
      </c>
      <c r="G738" s="37">
        <v>100</v>
      </c>
      <c r="J738" t="b">
        <v>1</v>
      </c>
    </row>
    <row r="739" spans="1:10">
      <c r="A739" s="37" t="s">
        <v>12720</v>
      </c>
      <c r="B739" s="37">
        <v>34.457999999999998</v>
      </c>
      <c r="C739" s="37">
        <v>9.5190000000000001</v>
      </c>
      <c r="D739" s="37" t="s">
        <v>9488</v>
      </c>
      <c r="E739" s="37" t="s">
        <v>6277</v>
      </c>
      <c r="F739" s="37" t="s">
        <v>12721</v>
      </c>
      <c r="G739" s="37">
        <v>3000</v>
      </c>
      <c r="J739" t="b">
        <v>1</v>
      </c>
    </row>
    <row r="740" spans="1:10">
      <c r="A740" s="37" t="s">
        <v>12722</v>
      </c>
      <c r="B740" s="37">
        <v>34.767600000000002</v>
      </c>
      <c r="C740" s="37">
        <v>10.734780000000001</v>
      </c>
      <c r="D740" s="37" t="s">
        <v>9488</v>
      </c>
      <c r="E740" s="37" t="s">
        <v>6277</v>
      </c>
      <c r="F740" s="37" t="s">
        <v>12723</v>
      </c>
      <c r="G740" s="37">
        <v>40000</v>
      </c>
      <c r="J740" t="b">
        <v>1</v>
      </c>
    </row>
    <row r="741" spans="1:10">
      <c r="A741" s="37" t="s">
        <v>12724</v>
      </c>
      <c r="B741" s="37">
        <v>34.933900000000001</v>
      </c>
      <c r="C741" s="37">
        <v>10.6137</v>
      </c>
      <c r="D741" s="37" t="s">
        <v>9488</v>
      </c>
      <c r="E741" s="37" t="s">
        <v>6277</v>
      </c>
      <c r="F741" s="37" t="s">
        <v>12725</v>
      </c>
      <c r="G741" s="37">
        <v>500</v>
      </c>
      <c r="J741" t="b">
        <v>1</v>
      </c>
    </row>
    <row r="742" spans="1:10">
      <c r="A742" s="37" t="s">
        <v>12726</v>
      </c>
      <c r="B742" s="37">
        <v>35.232999999999997</v>
      </c>
      <c r="C742" s="37">
        <v>9.2880000000000003</v>
      </c>
      <c r="D742" s="37" t="s">
        <v>9488</v>
      </c>
      <c r="E742" s="37" t="s">
        <v>6277</v>
      </c>
      <c r="F742" s="37" t="s">
        <v>12727</v>
      </c>
      <c r="G742" s="37">
        <v>2000</v>
      </c>
      <c r="J742" t="b">
        <v>1</v>
      </c>
    </row>
    <row r="743" spans="1:10">
      <c r="A743" s="37" t="s">
        <v>12728</v>
      </c>
      <c r="B743" s="37">
        <v>36.227899999999998</v>
      </c>
      <c r="C743" s="37">
        <v>10.170999999999999</v>
      </c>
      <c r="D743" s="37" t="s">
        <v>9488</v>
      </c>
      <c r="E743" s="37" t="s">
        <v>6277</v>
      </c>
      <c r="F743" s="37" t="s">
        <v>12729</v>
      </c>
      <c r="G743" s="37">
        <v>4000</v>
      </c>
      <c r="J743" t="b">
        <v>1</v>
      </c>
    </row>
    <row r="744" spans="1:10">
      <c r="A744" s="37" t="s">
        <v>12730</v>
      </c>
      <c r="B744" s="37">
        <v>36.352699999999999</v>
      </c>
      <c r="C744" s="37">
        <v>9.9570000000000007</v>
      </c>
      <c r="D744" s="37" t="s">
        <v>9488</v>
      </c>
      <c r="E744" s="37" t="s">
        <v>6277</v>
      </c>
      <c r="F744" s="37" t="s">
        <v>12731</v>
      </c>
      <c r="G744" s="37">
        <v>5000</v>
      </c>
      <c r="J744" t="b">
        <v>1</v>
      </c>
    </row>
    <row r="745" spans="1:10">
      <c r="A745" s="37" t="s">
        <v>12732</v>
      </c>
      <c r="B745" s="37">
        <v>36.603099999999998</v>
      </c>
      <c r="C745" s="37">
        <v>10.128</v>
      </c>
      <c r="D745" s="37" t="s">
        <v>9488</v>
      </c>
      <c r="E745" s="37" t="s">
        <v>6277</v>
      </c>
      <c r="F745" s="37" t="s">
        <v>12733</v>
      </c>
      <c r="G745" s="37">
        <v>1000</v>
      </c>
      <c r="J745" t="b">
        <v>1</v>
      </c>
    </row>
    <row r="746" spans="1:10">
      <c r="A746" s="37" t="s">
        <v>12734</v>
      </c>
      <c r="B746" s="37">
        <v>36.68</v>
      </c>
      <c r="C746" s="37">
        <v>10.29</v>
      </c>
      <c r="D746" s="37" t="s">
        <v>9488</v>
      </c>
      <c r="E746" s="37" t="s">
        <v>6277</v>
      </c>
      <c r="F746" s="37" t="s">
        <v>12735</v>
      </c>
      <c r="G746" s="37">
        <v>2000</v>
      </c>
      <c r="J746" t="b">
        <v>1</v>
      </c>
    </row>
    <row r="747" spans="1:10">
      <c r="A747" s="37" t="s">
        <v>12736</v>
      </c>
      <c r="B747" s="37">
        <v>36.729999999999997</v>
      </c>
      <c r="C747" s="37">
        <v>9.2166700000000006</v>
      </c>
      <c r="D747" s="37" t="s">
        <v>9488</v>
      </c>
      <c r="E747" s="37" t="s">
        <v>6277</v>
      </c>
      <c r="F747" s="37" t="s">
        <v>12737</v>
      </c>
      <c r="G747" s="37">
        <v>550</v>
      </c>
      <c r="J747" t="b">
        <v>1</v>
      </c>
    </row>
    <row r="748" spans="1:10">
      <c r="A748" s="37" t="s">
        <v>12738</v>
      </c>
      <c r="B748" s="37">
        <v>36.730600000000003</v>
      </c>
      <c r="C748" s="37">
        <v>9.2261000000000006</v>
      </c>
      <c r="D748" s="37" t="s">
        <v>9488</v>
      </c>
      <c r="E748" s="37" t="s">
        <v>6277</v>
      </c>
      <c r="F748" s="37" t="s">
        <v>12739</v>
      </c>
      <c r="G748" s="37">
        <v>1000</v>
      </c>
      <c r="H748"/>
      <c r="J748" t="b">
        <v>1</v>
      </c>
    </row>
    <row r="749" spans="1:10">
      <c r="A749" s="37" t="s">
        <v>12740</v>
      </c>
      <c r="B749" s="37">
        <v>36.730600000000003</v>
      </c>
      <c r="C749" s="37">
        <v>9.2261000000000006</v>
      </c>
      <c r="D749" s="37" t="s">
        <v>9488</v>
      </c>
      <c r="E749" s="37" t="s">
        <v>6277</v>
      </c>
      <c r="F749" s="37" t="s">
        <v>9488</v>
      </c>
      <c r="G749" s="37">
        <v>1000</v>
      </c>
      <c r="J749" t="b">
        <v>1</v>
      </c>
    </row>
    <row r="750" spans="1:10">
      <c r="A750" s="37" t="s">
        <v>12741</v>
      </c>
      <c r="B750" s="37">
        <v>36.811999999999998</v>
      </c>
      <c r="C750" s="37">
        <v>10.073</v>
      </c>
      <c r="D750" s="37" t="s">
        <v>9488</v>
      </c>
      <c r="E750" s="37" t="s">
        <v>6277</v>
      </c>
      <c r="F750" s="37" t="s">
        <v>12742</v>
      </c>
      <c r="G750" s="37">
        <v>1000</v>
      </c>
      <c r="J750" t="b">
        <v>1</v>
      </c>
    </row>
    <row r="751" spans="1:10">
      <c r="A751" s="37" t="s">
        <v>12743</v>
      </c>
      <c r="B751" s="37">
        <v>36.845120000000001</v>
      </c>
      <c r="C751" s="37">
        <v>10.192449999999999</v>
      </c>
      <c r="D751" s="37" t="s">
        <v>9488</v>
      </c>
      <c r="E751" s="37" t="s">
        <v>6277</v>
      </c>
      <c r="F751" s="37" t="s">
        <v>12744</v>
      </c>
      <c r="G751" s="37">
        <v>917</v>
      </c>
      <c r="J751" t="b">
        <v>1</v>
      </c>
    </row>
    <row r="752" spans="1:10">
      <c r="A752" s="37" t="s">
        <v>12745</v>
      </c>
      <c r="B752" s="37">
        <v>36.69</v>
      </c>
      <c r="C752" s="37">
        <v>9.15</v>
      </c>
      <c r="D752" s="37" t="s">
        <v>9488</v>
      </c>
      <c r="E752" s="37" t="s">
        <v>6277</v>
      </c>
      <c r="F752" s="37" t="s">
        <v>12746</v>
      </c>
      <c r="G752" s="37">
        <v>500</v>
      </c>
      <c r="J752" t="b">
        <v>1</v>
      </c>
    </row>
    <row r="753" spans="1:10">
      <c r="A753" s="37" t="s">
        <v>12747</v>
      </c>
      <c r="B753" s="37">
        <v>-1.238</v>
      </c>
      <c r="C753" s="37">
        <v>29.978999999999999</v>
      </c>
      <c r="D753" s="37" t="s">
        <v>9490</v>
      </c>
      <c r="E753" s="37" t="s">
        <v>6277</v>
      </c>
      <c r="F753" s="37" t="s">
        <v>12748</v>
      </c>
      <c r="G753" s="37">
        <v>300</v>
      </c>
      <c r="J753" t="b">
        <v>1</v>
      </c>
    </row>
    <row r="754" spans="1:10">
      <c r="A754" s="37" t="s">
        <v>12749</v>
      </c>
      <c r="B754" s="37">
        <v>-1.23333</v>
      </c>
      <c r="C754" s="37">
        <v>29.933330000000002</v>
      </c>
      <c r="D754" s="37" t="s">
        <v>9490</v>
      </c>
      <c r="E754" s="37" t="s">
        <v>6277</v>
      </c>
      <c r="F754" s="37" t="s">
        <v>12750</v>
      </c>
      <c r="G754" s="37">
        <v>917</v>
      </c>
      <c r="J754" t="b">
        <v>1</v>
      </c>
    </row>
    <row r="755" spans="1:10">
      <c r="A755" s="37" t="s">
        <v>12751</v>
      </c>
      <c r="B755" s="37">
        <v>-1.22</v>
      </c>
      <c r="C755" s="37">
        <v>29.796669999999999</v>
      </c>
      <c r="D755" s="37" t="s">
        <v>9490</v>
      </c>
      <c r="E755" s="37" t="s">
        <v>6277</v>
      </c>
      <c r="F755" s="37" t="s">
        <v>12752</v>
      </c>
      <c r="G755" s="37">
        <v>1000</v>
      </c>
      <c r="J755" t="b">
        <v>1</v>
      </c>
    </row>
    <row r="756" spans="1:10">
      <c r="A756" s="37" t="s">
        <v>12753</v>
      </c>
      <c r="B756" s="37">
        <v>-0.42</v>
      </c>
      <c r="C756" s="37">
        <v>31.88</v>
      </c>
      <c r="D756" s="37" t="s">
        <v>9490</v>
      </c>
      <c r="E756" s="37" t="s">
        <v>6277</v>
      </c>
      <c r="F756" s="37" t="s">
        <v>12754</v>
      </c>
      <c r="G756" s="37">
        <v>550</v>
      </c>
      <c r="J756" t="b">
        <v>1</v>
      </c>
    </row>
    <row r="757" spans="1:10">
      <c r="A757" s="37" t="s">
        <v>12755</v>
      </c>
      <c r="B757" s="37">
        <v>0.41099999999999998</v>
      </c>
      <c r="C757" s="37">
        <v>32.533000000000001</v>
      </c>
      <c r="D757" s="37" t="s">
        <v>9490</v>
      </c>
      <c r="E757" s="37" t="s">
        <v>6277</v>
      </c>
      <c r="F757" s="37" t="s">
        <v>12756</v>
      </c>
      <c r="G757" s="37">
        <v>400</v>
      </c>
      <c r="J757" t="b">
        <v>1</v>
      </c>
    </row>
    <row r="758" spans="1:10">
      <c r="A758" s="37" t="s">
        <v>12757</v>
      </c>
      <c r="B758" s="37">
        <v>0.433</v>
      </c>
      <c r="C758" s="37">
        <v>32.712000000000003</v>
      </c>
      <c r="D758" s="37" t="s">
        <v>9490</v>
      </c>
      <c r="E758" s="37" t="s">
        <v>6277</v>
      </c>
      <c r="F758" s="37" t="s">
        <v>12758</v>
      </c>
      <c r="G758" s="37">
        <v>5000</v>
      </c>
      <c r="J758" t="b">
        <v>1</v>
      </c>
    </row>
    <row r="759" spans="1:10">
      <c r="A759" s="37" t="s">
        <v>12759</v>
      </c>
      <c r="B759" s="37">
        <v>0.46666999999999997</v>
      </c>
      <c r="C759" s="37">
        <v>32.616669999999999</v>
      </c>
      <c r="D759" s="37" t="s">
        <v>9490</v>
      </c>
      <c r="E759" s="37" t="s">
        <v>6277</v>
      </c>
      <c r="F759" s="37" t="s">
        <v>12760</v>
      </c>
      <c r="G759" s="37">
        <v>500</v>
      </c>
      <c r="H759" s="37" t="s">
        <v>12761</v>
      </c>
      <c r="J759" t="b">
        <v>1</v>
      </c>
    </row>
    <row r="760" spans="1:10">
      <c r="A760" s="37" t="s">
        <v>12762</v>
      </c>
      <c r="B760" s="37">
        <v>0.51519999999999999</v>
      </c>
      <c r="C760" s="37">
        <v>32.640799999999999</v>
      </c>
      <c r="D760" s="37" t="s">
        <v>9490</v>
      </c>
      <c r="E760" s="37" t="s">
        <v>6277</v>
      </c>
      <c r="F760" s="37" t="s">
        <v>12763</v>
      </c>
      <c r="G760" s="37">
        <v>300</v>
      </c>
      <c r="J760" t="b">
        <v>1</v>
      </c>
    </row>
    <row r="761" spans="1:10">
      <c r="A761" s="37" t="s">
        <v>12764</v>
      </c>
      <c r="B761" s="37">
        <v>0.53120000000000001</v>
      </c>
      <c r="C761" s="37">
        <v>32.611800000000002</v>
      </c>
      <c r="D761" s="37" t="s">
        <v>9490</v>
      </c>
      <c r="E761" s="37" t="s">
        <v>6277</v>
      </c>
      <c r="F761" s="37" t="s">
        <v>12765</v>
      </c>
      <c r="G761" s="37">
        <v>500</v>
      </c>
      <c r="H761" s="37" t="s">
        <v>12766</v>
      </c>
      <c r="I761" s="37" t="s">
        <v>12767</v>
      </c>
      <c r="J761" t="b">
        <v>1</v>
      </c>
    </row>
    <row r="762" spans="1:10">
      <c r="A762" s="37" t="s">
        <v>12768</v>
      </c>
      <c r="B762" s="37">
        <v>0.64470000000000005</v>
      </c>
      <c r="C762" s="37">
        <v>30.600100000000001</v>
      </c>
      <c r="D762" s="37" t="s">
        <v>9490</v>
      </c>
      <c r="E762" s="37" t="s">
        <v>6277</v>
      </c>
      <c r="F762" s="37" t="s">
        <v>12769</v>
      </c>
      <c r="G762" s="37">
        <v>750</v>
      </c>
      <c r="J762" t="b">
        <v>1</v>
      </c>
    </row>
    <row r="763" spans="1:10">
      <c r="A763" s="37" t="s">
        <v>12770</v>
      </c>
      <c r="B763" s="37">
        <v>0.66557999999999995</v>
      </c>
      <c r="C763" s="37">
        <v>34.195959999999999</v>
      </c>
      <c r="D763" s="37" t="s">
        <v>9490</v>
      </c>
      <c r="E763" s="37" t="s">
        <v>6277</v>
      </c>
      <c r="F763" s="37" t="s">
        <v>12771</v>
      </c>
      <c r="G763" s="37">
        <v>2570</v>
      </c>
      <c r="J763" t="b">
        <v>1</v>
      </c>
    </row>
    <row r="764" spans="1:10">
      <c r="A764" s="37" t="s">
        <v>12772</v>
      </c>
      <c r="B764" s="37">
        <v>1.0969</v>
      </c>
      <c r="C764" s="37">
        <v>34</v>
      </c>
      <c r="D764" s="37" t="s">
        <v>9490</v>
      </c>
      <c r="E764" s="37" t="s">
        <v>6277</v>
      </c>
      <c r="F764" s="37" t="s">
        <v>12773</v>
      </c>
      <c r="G764" s="37">
        <v>550</v>
      </c>
      <c r="J764" t="b">
        <v>1</v>
      </c>
    </row>
    <row r="765" spans="1:10">
      <c r="A765" s="37" t="s">
        <v>12774</v>
      </c>
      <c r="B765" s="37">
        <v>1.2</v>
      </c>
      <c r="C765" s="37">
        <v>33.783329999999999</v>
      </c>
      <c r="D765" s="37" t="s">
        <v>9490</v>
      </c>
      <c r="E765" s="37" t="s">
        <v>6277</v>
      </c>
      <c r="F765" s="37" t="s">
        <v>12775</v>
      </c>
      <c r="G765" s="37">
        <v>2000</v>
      </c>
      <c r="H765" s="37" t="s">
        <v>12776</v>
      </c>
      <c r="I765" s="37" t="s">
        <v>12777</v>
      </c>
      <c r="J765" t="b">
        <v>1</v>
      </c>
    </row>
    <row r="766" spans="1:10">
      <c r="A766" s="37" t="s">
        <v>12778</v>
      </c>
      <c r="B766" s="37">
        <v>1.3</v>
      </c>
      <c r="C766" s="37">
        <v>34.333329999999997</v>
      </c>
      <c r="D766" s="37" t="s">
        <v>9490</v>
      </c>
      <c r="E766" s="37" t="s">
        <v>6277</v>
      </c>
      <c r="F766" s="37" t="s">
        <v>12779</v>
      </c>
      <c r="G766" s="37">
        <v>917</v>
      </c>
      <c r="H766" s="37" t="s">
        <v>12780</v>
      </c>
      <c r="J766" t="b">
        <v>1</v>
      </c>
    </row>
    <row r="767" spans="1:10" s="39" customFormat="1">
      <c r="A767" s="37" t="s">
        <v>12781</v>
      </c>
      <c r="B767" s="37">
        <v>1.4798</v>
      </c>
      <c r="C767" s="37">
        <v>33.919246000000001</v>
      </c>
      <c r="D767" s="37" t="s">
        <v>9490</v>
      </c>
      <c r="E767" s="37" t="s">
        <v>6204</v>
      </c>
      <c r="F767" s="37" t="s">
        <v>12782</v>
      </c>
      <c r="G767" s="37">
        <v>500</v>
      </c>
      <c r="H767" s="37"/>
      <c r="I767" s="37" t="s">
        <v>12783</v>
      </c>
      <c r="J767" t="b">
        <v>1</v>
      </c>
    </row>
    <row r="768" spans="1:10" s="39" customFormat="1">
      <c r="A768" s="37" t="s">
        <v>12784</v>
      </c>
      <c r="B768" s="37">
        <v>1.5010600000000001</v>
      </c>
      <c r="C768" s="37">
        <v>31.49419</v>
      </c>
      <c r="D768" s="37" t="s">
        <v>9490</v>
      </c>
      <c r="E768" s="37" t="s">
        <v>6204</v>
      </c>
      <c r="F768" s="37" t="s">
        <v>12785</v>
      </c>
      <c r="G768" s="37">
        <v>400</v>
      </c>
      <c r="H768" s="37"/>
      <c r="I768"/>
      <c r="J768" t="b">
        <v>1</v>
      </c>
    </row>
    <row r="769" spans="1:10">
      <c r="A769" s="37" t="s">
        <v>12786</v>
      </c>
      <c r="B769" s="37">
        <v>1.5374000000000001</v>
      </c>
      <c r="C769" s="37">
        <v>33.449199999999998</v>
      </c>
      <c r="D769" s="37" t="s">
        <v>9490</v>
      </c>
      <c r="E769" s="37" t="s">
        <v>6277</v>
      </c>
      <c r="F769" s="37" t="s">
        <v>12787</v>
      </c>
      <c r="G769" s="37">
        <v>500</v>
      </c>
      <c r="J769" t="b">
        <v>1</v>
      </c>
    </row>
    <row r="770" spans="1:10">
      <c r="A770" s="37" t="s">
        <v>12788</v>
      </c>
      <c r="B770" s="37">
        <v>1.7942</v>
      </c>
      <c r="C770" s="37">
        <v>33.626100000000001</v>
      </c>
      <c r="D770" s="37" t="s">
        <v>9490</v>
      </c>
      <c r="E770" s="37" t="s">
        <v>6277</v>
      </c>
      <c r="F770" s="37" t="s">
        <v>12789</v>
      </c>
      <c r="G770" s="37">
        <v>400</v>
      </c>
      <c r="J770" t="b">
        <v>1</v>
      </c>
    </row>
    <row r="771" spans="1:10">
      <c r="A771" s="37" t="s">
        <v>12790</v>
      </c>
      <c r="B771" s="37">
        <v>1.7944</v>
      </c>
      <c r="C771" s="37">
        <v>33.6267</v>
      </c>
      <c r="D771" s="37" t="s">
        <v>9490</v>
      </c>
      <c r="E771" s="37" t="s">
        <v>6277</v>
      </c>
      <c r="F771" s="37" t="s">
        <v>12791</v>
      </c>
      <c r="G771" s="37">
        <v>400</v>
      </c>
      <c r="J771" t="b">
        <v>1</v>
      </c>
    </row>
    <row r="772" spans="1:10">
      <c r="A772" s="37" t="s">
        <v>12792</v>
      </c>
      <c r="B772" s="37">
        <v>2.2949999999999999</v>
      </c>
      <c r="C772" s="37">
        <v>32.917999999999999</v>
      </c>
      <c r="D772" s="37" t="s">
        <v>9490</v>
      </c>
      <c r="E772" s="37" t="s">
        <v>6277</v>
      </c>
      <c r="F772" s="37" t="s">
        <v>12793</v>
      </c>
      <c r="G772" s="37">
        <v>500</v>
      </c>
      <c r="J772" t="b">
        <v>1</v>
      </c>
    </row>
    <row r="773" spans="1:10">
      <c r="A773" s="37" t="s">
        <v>12794</v>
      </c>
      <c r="B773" s="37">
        <v>-16.795999999999999</v>
      </c>
      <c r="C773" s="37">
        <v>27.074999999999999</v>
      </c>
      <c r="D773" s="37" t="s">
        <v>9498</v>
      </c>
      <c r="E773" s="37" t="s">
        <v>6277</v>
      </c>
      <c r="F773" s="37" t="s">
        <v>12795</v>
      </c>
      <c r="G773" s="37">
        <v>500</v>
      </c>
      <c r="J773" t="b">
        <v>1</v>
      </c>
    </row>
    <row r="774" spans="1:10">
      <c r="A774" s="37" t="s">
        <v>12796</v>
      </c>
      <c r="B774" s="37">
        <v>-16.241</v>
      </c>
      <c r="C774" s="37">
        <v>27.442</v>
      </c>
      <c r="D774" s="37" t="s">
        <v>9498</v>
      </c>
      <c r="E774" s="37" t="s">
        <v>6277</v>
      </c>
      <c r="F774" s="37" t="s">
        <v>12797</v>
      </c>
      <c r="G774" s="37">
        <v>1000</v>
      </c>
      <c r="J774" t="b">
        <v>1</v>
      </c>
    </row>
    <row r="775" spans="1:10">
      <c r="A775" s="37" t="s">
        <v>12798</v>
      </c>
      <c r="B775" s="37">
        <v>-16.240500000000001</v>
      </c>
      <c r="C775" s="37">
        <v>27.4421</v>
      </c>
      <c r="D775" s="37" t="s">
        <v>9498</v>
      </c>
      <c r="E775" s="37" t="s">
        <v>6277</v>
      </c>
      <c r="F775" s="37" t="s">
        <v>12799</v>
      </c>
      <c r="G775" s="37">
        <v>200</v>
      </c>
      <c r="J775" t="b">
        <v>1</v>
      </c>
    </row>
    <row r="776" spans="1:10">
      <c r="A776" s="37" t="s">
        <v>12800</v>
      </c>
      <c r="B776" s="37">
        <v>-15.548</v>
      </c>
      <c r="C776" s="37">
        <v>28.251000000000001</v>
      </c>
      <c r="D776" s="37" t="s">
        <v>9498</v>
      </c>
      <c r="E776" s="37" t="s">
        <v>6277</v>
      </c>
      <c r="F776" s="37" t="s">
        <v>12801</v>
      </c>
      <c r="G776" s="37">
        <v>550</v>
      </c>
      <c r="J776" t="b">
        <v>1</v>
      </c>
    </row>
    <row r="777" spans="1:10">
      <c r="A777" s="37" t="s">
        <v>12802</v>
      </c>
      <c r="B777" s="37">
        <v>-15.395</v>
      </c>
      <c r="C777" s="37">
        <v>28.334499999999998</v>
      </c>
      <c r="D777" s="37" t="s">
        <v>9498</v>
      </c>
      <c r="E777" s="37" t="s">
        <v>6277</v>
      </c>
      <c r="F777" s="37" t="s">
        <v>12803</v>
      </c>
      <c r="G777" s="37">
        <v>300</v>
      </c>
      <c r="J777" t="b">
        <v>1</v>
      </c>
    </row>
    <row r="778" spans="1:10">
      <c r="A778" s="37" t="s">
        <v>12804</v>
      </c>
      <c r="B778" s="37">
        <v>-15.30204</v>
      </c>
      <c r="C778" s="37">
        <v>28.30331</v>
      </c>
      <c r="D778" s="37" t="s">
        <v>9498</v>
      </c>
      <c r="E778" s="37" t="s">
        <v>6277</v>
      </c>
      <c r="F778" s="37" t="s">
        <v>12805</v>
      </c>
      <c r="G778" s="37">
        <v>500</v>
      </c>
      <c r="J778" t="b">
        <v>1</v>
      </c>
    </row>
    <row r="779" spans="1:10">
      <c r="A779" s="37" t="s">
        <v>12806</v>
      </c>
      <c r="B779" s="37">
        <v>-15.2477</v>
      </c>
      <c r="C779" s="37">
        <v>28.482099999999999</v>
      </c>
      <c r="D779" s="37" t="s">
        <v>9498</v>
      </c>
      <c r="E779" s="37" t="s">
        <v>6204</v>
      </c>
      <c r="F779" s="37" t="s">
        <v>12807</v>
      </c>
      <c r="G779" s="37">
        <v>2500</v>
      </c>
      <c r="J779" t="b">
        <v>1</v>
      </c>
    </row>
    <row r="780" spans="1:10">
      <c r="A780" s="37" t="s">
        <v>12808</v>
      </c>
      <c r="B780" s="37">
        <v>-14.9711</v>
      </c>
      <c r="C780" s="37">
        <v>28.101959999999998</v>
      </c>
      <c r="D780" s="37" t="s">
        <v>9498</v>
      </c>
      <c r="E780" s="37" t="s">
        <v>6204</v>
      </c>
      <c r="F780" s="37" t="s">
        <v>12809</v>
      </c>
      <c r="G780" s="37">
        <v>5000</v>
      </c>
      <c r="J780" t="b">
        <v>1</v>
      </c>
    </row>
    <row r="781" spans="1:10">
      <c r="A781" s="37" t="s">
        <v>12810</v>
      </c>
      <c r="B781" s="37">
        <v>-14.9476</v>
      </c>
      <c r="C781" s="37">
        <v>28.0884</v>
      </c>
      <c r="D781" s="37" t="s">
        <v>9498</v>
      </c>
      <c r="E781" s="37" t="s">
        <v>6204</v>
      </c>
      <c r="F781" s="37" t="s">
        <v>12811</v>
      </c>
      <c r="G781" s="37">
        <v>3500</v>
      </c>
      <c r="J781" t="b">
        <v>1</v>
      </c>
    </row>
    <row r="782" spans="1:10">
      <c r="A782" s="37" t="s">
        <v>12812</v>
      </c>
      <c r="B782" s="37">
        <v>-14.792999999999999</v>
      </c>
      <c r="C782" s="37">
        <v>28.195</v>
      </c>
      <c r="D782" s="37" t="s">
        <v>9498</v>
      </c>
      <c r="E782" s="37" t="s">
        <v>6277</v>
      </c>
      <c r="F782" s="37" t="s">
        <v>12813</v>
      </c>
      <c r="G782" s="37">
        <v>500</v>
      </c>
      <c r="J782" t="b">
        <v>1</v>
      </c>
    </row>
    <row r="783" spans="1:10">
      <c r="A783" s="37" t="s">
        <v>12814</v>
      </c>
      <c r="B783" s="37">
        <v>-13.6456</v>
      </c>
      <c r="C783" s="37">
        <v>32.560299999999998</v>
      </c>
      <c r="D783" s="37" t="s">
        <v>9498</v>
      </c>
      <c r="E783" s="37" t="s">
        <v>6277</v>
      </c>
      <c r="F783" s="37" t="s">
        <v>12815</v>
      </c>
      <c r="G783" s="37">
        <v>300</v>
      </c>
      <c r="J783" t="b">
        <v>1</v>
      </c>
    </row>
    <row r="784" spans="1:10">
      <c r="A784" s="37" t="s">
        <v>12816</v>
      </c>
      <c r="B784" s="37">
        <v>-13.644399999999999</v>
      </c>
      <c r="C784" s="37">
        <v>32.555</v>
      </c>
      <c r="D784" s="37" t="s">
        <v>9498</v>
      </c>
      <c r="E784" s="37" t="s">
        <v>6277</v>
      </c>
      <c r="F784" s="37" t="s">
        <v>12817</v>
      </c>
      <c r="G784" s="37">
        <v>500</v>
      </c>
      <c r="J784" t="b">
        <v>1</v>
      </c>
    </row>
    <row r="785" spans="1:10">
      <c r="A785" s="37" t="s">
        <v>12818</v>
      </c>
      <c r="B785" s="37">
        <v>-13.1</v>
      </c>
      <c r="C785" s="37">
        <v>32.4</v>
      </c>
      <c r="D785" s="37" t="s">
        <v>9498</v>
      </c>
      <c r="E785" s="37" t="s">
        <v>6277</v>
      </c>
      <c r="F785" s="37" t="s">
        <v>12819</v>
      </c>
      <c r="G785" s="37">
        <v>100000</v>
      </c>
      <c r="J785" t="b">
        <v>1</v>
      </c>
    </row>
    <row r="786" spans="1:10">
      <c r="A786" s="37" t="s">
        <v>12820</v>
      </c>
      <c r="B786" s="37">
        <v>-11.241400000000001</v>
      </c>
      <c r="C786" s="37">
        <v>28.950800000000001</v>
      </c>
      <c r="D786" s="37" t="s">
        <v>9498</v>
      </c>
      <c r="E786" s="37" t="s">
        <v>6204</v>
      </c>
      <c r="F786" s="37" t="s">
        <v>12821</v>
      </c>
      <c r="G786" s="37">
        <v>500</v>
      </c>
      <c r="J786" t="b">
        <v>1</v>
      </c>
    </row>
    <row r="787" spans="1:10">
      <c r="A787" s="37" t="s">
        <v>12822</v>
      </c>
      <c r="B787" s="37">
        <v>-11.239699999999999</v>
      </c>
      <c r="C787" s="37">
        <v>28.954699999999999</v>
      </c>
      <c r="D787" s="37" t="s">
        <v>9498</v>
      </c>
      <c r="E787" s="37" t="s">
        <v>6277</v>
      </c>
      <c r="F787" s="37" t="s">
        <v>12823</v>
      </c>
      <c r="G787" s="37">
        <v>500</v>
      </c>
      <c r="J787" t="b">
        <v>1</v>
      </c>
    </row>
    <row r="788" spans="1:10">
      <c r="A788" s="37" t="s">
        <v>12824</v>
      </c>
      <c r="B788" s="37">
        <v>-10.173999999999999</v>
      </c>
      <c r="C788" s="37">
        <v>31.225999999999999</v>
      </c>
      <c r="D788" s="37" t="s">
        <v>9498</v>
      </c>
      <c r="E788" s="37" t="s">
        <v>6277</v>
      </c>
      <c r="F788" s="37" t="s">
        <v>12825</v>
      </c>
      <c r="G788" s="37">
        <v>500</v>
      </c>
      <c r="J788" t="b">
        <v>1</v>
      </c>
    </row>
    <row r="789" spans="1:10">
      <c r="A789" s="37" t="s">
        <v>12826</v>
      </c>
      <c r="B789" s="37">
        <v>-21.018699999999999</v>
      </c>
      <c r="C789" s="37">
        <v>31.5717</v>
      </c>
      <c r="D789" s="37" t="s">
        <v>9500</v>
      </c>
      <c r="E789" s="37" t="s">
        <v>6277</v>
      </c>
      <c r="F789" s="37" t="s">
        <v>12827</v>
      </c>
      <c r="G789" s="37">
        <v>500</v>
      </c>
      <c r="J789" t="b">
        <v>1</v>
      </c>
    </row>
    <row r="790" spans="1:10">
      <c r="A790" s="37" t="s">
        <v>12828</v>
      </c>
      <c r="B790" s="37">
        <v>-20.716699999999999</v>
      </c>
      <c r="C790" s="37">
        <v>30.566700000000001</v>
      </c>
      <c r="D790" s="37" t="s">
        <v>9500</v>
      </c>
      <c r="E790" s="37" t="s">
        <v>6277</v>
      </c>
      <c r="F790" s="37" t="s">
        <v>12829</v>
      </c>
      <c r="G790" s="37">
        <v>450</v>
      </c>
      <c r="J790" t="b">
        <v>1</v>
      </c>
    </row>
    <row r="791" spans="1:10">
      <c r="A791" s="37" t="s">
        <v>12830</v>
      </c>
      <c r="B791" s="37">
        <v>-20.427900000000001</v>
      </c>
      <c r="C791" s="37">
        <v>28.4084</v>
      </c>
      <c r="D791" s="37" t="s">
        <v>9500</v>
      </c>
      <c r="E791" s="37" t="s">
        <v>6277</v>
      </c>
      <c r="F791" s="37" t="s">
        <v>12831</v>
      </c>
      <c r="G791" s="37">
        <v>300</v>
      </c>
      <c r="J791" t="b">
        <v>1</v>
      </c>
    </row>
    <row r="792" spans="1:10">
      <c r="A792" s="37" t="s">
        <v>12832</v>
      </c>
      <c r="B792" s="37">
        <v>-20.3889</v>
      </c>
      <c r="C792" s="37">
        <v>28.5152</v>
      </c>
      <c r="D792" s="37" t="s">
        <v>9500</v>
      </c>
      <c r="E792" s="37" t="s">
        <v>6277</v>
      </c>
      <c r="F792" s="37" t="s">
        <v>12833</v>
      </c>
      <c r="G792" s="37">
        <v>750</v>
      </c>
      <c r="J792" t="b">
        <v>1</v>
      </c>
    </row>
    <row r="793" spans="1:10">
      <c r="A793" s="37" t="s">
        <v>12834</v>
      </c>
      <c r="B793" s="37">
        <v>-20.388000000000002</v>
      </c>
      <c r="C793" s="37">
        <v>32.373800000000003</v>
      </c>
      <c r="D793" s="37" t="s">
        <v>9500</v>
      </c>
      <c r="E793" s="37" t="s">
        <v>6277</v>
      </c>
      <c r="F793" s="37" t="s">
        <v>12835</v>
      </c>
      <c r="G793" s="37">
        <v>400</v>
      </c>
      <c r="J793" t="b">
        <v>1</v>
      </c>
    </row>
    <row r="794" spans="1:10">
      <c r="A794" s="37" t="s">
        <v>12836</v>
      </c>
      <c r="B794" s="37">
        <v>-19.836549999999999</v>
      </c>
      <c r="C794" s="37">
        <v>30.782360000000001</v>
      </c>
      <c r="D794" s="37" t="s">
        <v>9500</v>
      </c>
      <c r="E794" s="37" t="s">
        <v>6277</v>
      </c>
      <c r="F794" s="37" t="s">
        <v>12837</v>
      </c>
      <c r="G794" s="37">
        <v>1500</v>
      </c>
      <c r="J794" t="b">
        <v>1</v>
      </c>
    </row>
    <row r="795" spans="1:10">
      <c r="A795" s="37" t="s">
        <v>12838</v>
      </c>
      <c r="B795" s="37">
        <v>-19.513999999999999</v>
      </c>
      <c r="C795" s="37">
        <v>29.835000000000001</v>
      </c>
      <c r="D795" s="37" t="s">
        <v>9500</v>
      </c>
      <c r="E795" s="37" t="s">
        <v>6277</v>
      </c>
      <c r="F795" s="37" t="s">
        <v>12839</v>
      </c>
      <c r="G795" s="37">
        <v>600</v>
      </c>
      <c r="J795" t="b">
        <v>1</v>
      </c>
    </row>
    <row r="796" spans="1:10">
      <c r="A796" s="37" t="s">
        <v>12840</v>
      </c>
      <c r="B796" s="37">
        <v>-18.3904</v>
      </c>
      <c r="C796" s="37">
        <v>31.797799999999999</v>
      </c>
      <c r="D796" s="37" t="s">
        <v>9500</v>
      </c>
      <c r="E796" s="37" t="s">
        <v>6277</v>
      </c>
      <c r="F796" s="37" t="s">
        <v>12841</v>
      </c>
      <c r="G796" s="37">
        <v>1000</v>
      </c>
      <c r="J796" t="b">
        <v>1</v>
      </c>
    </row>
    <row r="797" spans="1:10">
      <c r="A797" s="37" t="s">
        <v>12842</v>
      </c>
      <c r="B797" s="37">
        <v>-18.321000000000002</v>
      </c>
      <c r="C797" s="37">
        <v>29.849</v>
      </c>
      <c r="D797" s="37" t="s">
        <v>9500</v>
      </c>
      <c r="E797" s="37" t="s">
        <v>6277</v>
      </c>
      <c r="F797" s="37" t="s">
        <v>12843</v>
      </c>
      <c r="G797" s="37">
        <v>600</v>
      </c>
      <c r="J797" t="b">
        <v>1</v>
      </c>
    </row>
    <row r="798" spans="1:10">
      <c r="A798" s="37" t="s">
        <v>12844</v>
      </c>
      <c r="B798" s="37">
        <v>-18.185300000000002</v>
      </c>
      <c r="C798" s="37">
        <v>31.551929999999999</v>
      </c>
      <c r="D798" s="37" t="s">
        <v>9500</v>
      </c>
      <c r="E798" s="37" t="s">
        <v>290</v>
      </c>
      <c r="F798" s="37" t="s">
        <v>12845</v>
      </c>
      <c r="G798" s="37">
        <v>1000</v>
      </c>
      <c r="J798" t="b">
        <v>1</v>
      </c>
    </row>
    <row r="799" spans="1:10">
      <c r="A799" s="37" t="s">
        <v>12846</v>
      </c>
      <c r="B799" s="37">
        <v>-18.178000000000001</v>
      </c>
      <c r="C799" s="37">
        <v>31.503</v>
      </c>
      <c r="D799" s="37" t="s">
        <v>9500</v>
      </c>
      <c r="E799" s="37" t="s">
        <v>6277</v>
      </c>
      <c r="F799" s="37" t="s">
        <v>12847</v>
      </c>
      <c r="G799" s="37">
        <v>500</v>
      </c>
      <c r="J799" t="b">
        <v>1</v>
      </c>
    </row>
    <row r="800" spans="1:10">
      <c r="A800" s="37" t="s">
        <v>12848</v>
      </c>
      <c r="B800" s="37">
        <v>-18.172709999999999</v>
      </c>
      <c r="C800" s="37">
        <v>31.464479999999998</v>
      </c>
      <c r="D800" s="37" t="s">
        <v>9500</v>
      </c>
      <c r="E800" s="37" t="s">
        <v>6277</v>
      </c>
      <c r="F800" s="37" t="s">
        <v>12849</v>
      </c>
      <c r="G800" s="37">
        <v>300</v>
      </c>
      <c r="J800" t="b">
        <v>1</v>
      </c>
    </row>
    <row r="801" spans="1:10">
      <c r="A801" s="37" t="s">
        <v>12850</v>
      </c>
      <c r="B801" s="37">
        <v>-18.16667</v>
      </c>
      <c r="C801" s="37">
        <v>31.16667</v>
      </c>
      <c r="D801" s="37" t="s">
        <v>9500</v>
      </c>
      <c r="E801" s="37" t="s">
        <v>6277</v>
      </c>
      <c r="F801" s="37" t="s">
        <v>12851</v>
      </c>
      <c r="G801" s="37">
        <v>917</v>
      </c>
      <c r="J801" t="b">
        <v>1</v>
      </c>
    </row>
    <row r="802" spans="1:10">
      <c r="A802" s="37" t="s">
        <v>12852</v>
      </c>
      <c r="B802" s="37">
        <v>-18.100100000000001</v>
      </c>
      <c r="C802" s="37">
        <v>30.662199999999999</v>
      </c>
      <c r="D802" s="37" t="s">
        <v>9500</v>
      </c>
      <c r="E802" s="37" t="s">
        <v>6277</v>
      </c>
      <c r="F802" s="37" t="s">
        <v>12853</v>
      </c>
      <c r="G802" s="37">
        <v>100</v>
      </c>
      <c r="J802" t="b">
        <v>1</v>
      </c>
    </row>
    <row r="803" spans="1:10">
      <c r="A803" s="37" t="s">
        <v>12854</v>
      </c>
      <c r="B803" s="37">
        <v>-17.7242</v>
      </c>
      <c r="C803" s="37">
        <v>31.0199</v>
      </c>
      <c r="D803" s="37" t="s">
        <v>9500</v>
      </c>
      <c r="E803" s="37" t="s">
        <v>6277</v>
      </c>
      <c r="F803" s="37" t="s">
        <v>12855</v>
      </c>
      <c r="G803" s="37">
        <v>1000</v>
      </c>
      <c r="J803" t="b">
        <v>1</v>
      </c>
    </row>
    <row r="804" spans="1:10">
      <c r="A804" s="37" t="s">
        <v>12856</v>
      </c>
      <c r="B804" s="37">
        <v>-17.703099999999999</v>
      </c>
      <c r="C804" s="37">
        <v>31.107800000000001</v>
      </c>
      <c r="D804" s="37" t="s">
        <v>9500</v>
      </c>
      <c r="E804" s="37" t="s">
        <v>6277</v>
      </c>
      <c r="F804" s="37" t="s">
        <v>12857</v>
      </c>
      <c r="G804" s="37">
        <v>400</v>
      </c>
      <c r="J804" t="b">
        <v>1</v>
      </c>
    </row>
    <row r="805" spans="1:10">
      <c r="A805" s="37" t="s">
        <v>12858</v>
      </c>
      <c r="B805" s="37">
        <v>-17.694600000000001</v>
      </c>
      <c r="C805" s="37">
        <v>31.091000000000001</v>
      </c>
      <c r="D805" s="37" t="s">
        <v>9500</v>
      </c>
      <c r="E805" s="37" t="s">
        <v>6204</v>
      </c>
      <c r="F805" s="37" t="s">
        <v>12859</v>
      </c>
      <c r="G805" s="37">
        <v>1500</v>
      </c>
      <c r="J805" t="b">
        <v>1</v>
      </c>
    </row>
    <row r="806" spans="1:10">
      <c r="A806" s="37" t="s">
        <v>12860</v>
      </c>
      <c r="B806" s="37">
        <v>-17.606999999999999</v>
      </c>
      <c r="C806" s="37">
        <v>31.140999999999998</v>
      </c>
      <c r="D806" s="37" t="s">
        <v>9500</v>
      </c>
      <c r="E806" s="37" t="s">
        <v>6277</v>
      </c>
      <c r="F806" s="37" t="s">
        <v>12861</v>
      </c>
      <c r="G806" s="37">
        <v>500</v>
      </c>
      <c r="J806" t="b">
        <v>1</v>
      </c>
    </row>
    <row r="807" spans="1:10">
      <c r="A807" s="37" t="s">
        <v>12862</v>
      </c>
      <c r="B807" s="37">
        <v>-17.582999999999998</v>
      </c>
      <c r="C807" s="37">
        <v>30.966999999999999</v>
      </c>
      <c r="D807" s="37" t="s">
        <v>9500</v>
      </c>
      <c r="E807" s="37" t="s">
        <v>6277</v>
      </c>
      <c r="F807" s="37" t="s">
        <v>12863</v>
      </c>
      <c r="G807" s="37">
        <v>500</v>
      </c>
      <c r="J807" t="b">
        <v>1</v>
      </c>
    </row>
    <row r="808" spans="1:10">
      <c r="A808" s="37" t="s">
        <v>12864</v>
      </c>
      <c r="B808" s="37">
        <v>-17.33333</v>
      </c>
      <c r="C808" s="37">
        <v>30.233329999999999</v>
      </c>
      <c r="D808" s="37" t="s">
        <v>9500</v>
      </c>
      <c r="E808" s="37" t="s">
        <v>6277</v>
      </c>
      <c r="F808" s="37" t="s">
        <v>12865</v>
      </c>
      <c r="G808" s="37">
        <v>917</v>
      </c>
      <c r="J808" t="b">
        <v>1</v>
      </c>
    </row>
    <row r="809" spans="1:10">
      <c r="A809" s="37" t="s">
        <v>12866</v>
      </c>
      <c r="B809" s="37">
        <v>-17.3248</v>
      </c>
      <c r="C809" s="37">
        <v>31.334199999999999</v>
      </c>
      <c r="D809" s="37" t="s">
        <v>9500</v>
      </c>
      <c r="E809" s="37" t="s">
        <v>6277</v>
      </c>
      <c r="F809" s="37" t="s">
        <v>12867</v>
      </c>
      <c r="G809" s="37">
        <v>500</v>
      </c>
      <c r="J809" t="b">
        <v>1</v>
      </c>
    </row>
  </sheetData>
  <autoFilter ref="A1:J809" xr:uid="{1E1705B6-4F26-4BC0-9AC0-3640D1562F77}">
    <sortState xmlns:xlrd2="http://schemas.microsoft.com/office/spreadsheetml/2017/richdata2" ref="A2:J809">
      <sortCondition ref="D1:D806"/>
    </sortState>
  </autoFilter>
  <conditionalFormatting sqref="A1:A1048576">
    <cfRule type="expression" dxfId="57" priority="4">
      <formula>COUNTIF(A:A,A1)&gt;1</formula>
    </cfRule>
  </conditionalFormatting>
  <conditionalFormatting sqref="E801">
    <cfRule type="expression" dxfId="56" priority="48">
      <formula>COUNTIF(F:F,E801)&gt;1</formula>
    </cfRule>
  </conditionalFormatting>
  <conditionalFormatting sqref="F1:F72 I2:I3 H11:I11 I44:I47 I63 I65 I67:I68 I71 F74:F343 I75 H174:H175 H225:H226 H305 I319 H319:H320 I321 F345:F456 H353 H358 H363 H446:I446 I449 H450 F458:F800 H581 H584 H613 H735:H737 H750:I750 I767:I768 F802:F1048576">
    <cfRule type="expression" dxfId="55" priority="42">
      <formula>COUNTIF(F:F,F1)&gt;1</formula>
    </cfRule>
  </conditionalFormatting>
  <conditionalFormatting sqref="I9 I162:I163 I269 I308 I341 I457 I465 I592 I662">
    <cfRule type="expression" dxfId="54" priority="111">
      <formula>COUNTIF(H:H,I9)&gt;1</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74"/>
  <sheetViews>
    <sheetView workbookViewId="0">
      <pane ySplit="1" topLeftCell="A55" activePane="bottomLeft" state="frozen"/>
      <selection pane="bottomLeft" activeCell="B55" sqref="B55"/>
    </sheetView>
  </sheetViews>
  <sheetFormatPr defaultColWidth="10.85546875" defaultRowHeight="15"/>
  <cols>
    <col min="1" max="1" width="65.42578125" customWidth="1"/>
    <col min="2" max="2" width="23" customWidth="1"/>
  </cols>
  <sheetData>
    <row r="1" spans="1:2">
      <c r="A1" t="s">
        <v>12868</v>
      </c>
      <c r="B1" t="s">
        <v>1467</v>
      </c>
    </row>
    <row r="2" spans="1:2">
      <c r="A2" t="s">
        <v>12869</v>
      </c>
      <c r="B2" t="s">
        <v>12869</v>
      </c>
    </row>
    <row r="3" spans="1:2">
      <c r="A3" t="s">
        <v>7650</v>
      </c>
      <c r="B3" t="s">
        <v>7650</v>
      </c>
    </row>
    <row r="4" spans="1:2">
      <c r="A4" t="s">
        <v>12870</v>
      </c>
      <c r="B4" t="s">
        <v>12870</v>
      </c>
    </row>
    <row r="5" spans="1:2">
      <c r="A5" t="s">
        <v>12871</v>
      </c>
      <c r="B5" t="s">
        <v>12871</v>
      </c>
    </row>
    <row r="6" spans="1:2">
      <c r="A6" t="s">
        <v>12872</v>
      </c>
      <c r="B6" t="s">
        <v>12872</v>
      </c>
    </row>
    <row r="7" spans="1:2">
      <c r="A7" t="s">
        <v>12873</v>
      </c>
      <c r="B7" t="s">
        <v>12874</v>
      </c>
    </row>
    <row r="8" spans="1:2">
      <c r="A8" t="s">
        <v>4341</v>
      </c>
      <c r="B8" t="s">
        <v>4341</v>
      </c>
    </row>
    <row r="9" spans="1:2">
      <c r="A9" t="s">
        <v>7739</v>
      </c>
      <c r="B9" t="s">
        <v>7739</v>
      </c>
    </row>
    <row r="10" spans="1:2">
      <c r="A10" t="s">
        <v>12875</v>
      </c>
      <c r="B10" t="s">
        <v>12875</v>
      </c>
    </row>
    <row r="11" spans="1:2">
      <c r="A11" t="s">
        <v>12876</v>
      </c>
      <c r="B11" t="s">
        <v>12876</v>
      </c>
    </row>
    <row r="12" spans="1:2">
      <c r="A12" t="s">
        <v>3257</v>
      </c>
      <c r="B12" t="s">
        <v>3257</v>
      </c>
    </row>
    <row r="13" spans="1:2">
      <c r="A13" t="s">
        <v>6807</v>
      </c>
      <c r="B13" t="s">
        <v>6807</v>
      </c>
    </row>
    <row r="14" spans="1:2">
      <c r="A14" t="s">
        <v>12877</v>
      </c>
      <c r="B14" t="s">
        <v>12878</v>
      </c>
    </row>
    <row r="15" spans="1:2">
      <c r="A15" t="s">
        <v>12879</v>
      </c>
      <c r="B15" t="s">
        <v>12879</v>
      </c>
    </row>
    <row r="16" spans="1:2">
      <c r="A16" t="s">
        <v>12880</v>
      </c>
      <c r="B16" t="s">
        <v>12880</v>
      </c>
    </row>
    <row r="17" spans="1:2">
      <c r="A17" t="s">
        <v>7775</v>
      </c>
      <c r="B17" t="s">
        <v>7775</v>
      </c>
    </row>
    <row r="18" spans="1:2">
      <c r="A18" t="s">
        <v>7652</v>
      </c>
      <c r="B18" t="s">
        <v>7652</v>
      </c>
    </row>
    <row r="19" spans="1:2">
      <c r="A19" t="s">
        <v>12881</v>
      </c>
      <c r="B19" t="s">
        <v>12881</v>
      </c>
    </row>
    <row r="20" spans="1:2">
      <c r="A20" t="s">
        <v>4404</v>
      </c>
      <c r="B20" t="s">
        <v>4404</v>
      </c>
    </row>
    <row r="21" spans="1:2">
      <c r="A21" t="s">
        <v>12882</v>
      </c>
      <c r="B21" t="s">
        <v>12882</v>
      </c>
    </row>
    <row r="22" spans="1:2">
      <c r="A22" t="s">
        <v>12883</v>
      </c>
      <c r="B22" t="s">
        <v>12883</v>
      </c>
    </row>
    <row r="23" spans="1:2">
      <c r="A23" t="s">
        <v>12884</v>
      </c>
      <c r="B23" t="s">
        <v>12884</v>
      </c>
    </row>
    <row r="24" spans="1:2">
      <c r="A24" t="s">
        <v>12885</v>
      </c>
      <c r="B24" t="s">
        <v>12885</v>
      </c>
    </row>
    <row r="25" spans="1:2">
      <c r="A25" t="s">
        <v>12886</v>
      </c>
      <c r="B25" t="s">
        <v>12886</v>
      </c>
    </row>
    <row r="26" spans="1:2">
      <c r="A26" t="s">
        <v>12887</v>
      </c>
      <c r="B26" t="s">
        <v>12887</v>
      </c>
    </row>
    <row r="27" spans="1:2">
      <c r="A27" t="s">
        <v>12888</v>
      </c>
      <c r="B27" t="s">
        <v>12888</v>
      </c>
    </row>
    <row r="28" spans="1:2">
      <c r="A28" t="s">
        <v>12889</v>
      </c>
      <c r="B28" t="s">
        <v>12889</v>
      </c>
    </row>
    <row r="29" spans="1:2">
      <c r="A29" t="s">
        <v>12890</v>
      </c>
      <c r="B29" t="s">
        <v>12890</v>
      </c>
    </row>
    <row r="30" spans="1:2">
      <c r="A30" t="s">
        <v>12891</v>
      </c>
      <c r="B30" t="s">
        <v>12891</v>
      </c>
    </row>
    <row r="31" spans="1:2">
      <c r="A31" t="s">
        <v>4241</v>
      </c>
      <c r="B31" t="s">
        <v>4241</v>
      </c>
    </row>
    <row r="32" spans="1:2">
      <c r="A32" t="s">
        <v>12892</v>
      </c>
      <c r="B32" t="s">
        <v>12892</v>
      </c>
    </row>
    <row r="33" spans="1:2">
      <c r="A33" t="s">
        <v>12893</v>
      </c>
      <c r="B33" t="s">
        <v>12893</v>
      </c>
    </row>
    <row r="34" spans="1:2">
      <c r="A34" t="s">
        <v>12894</v>
      </c>
      <c r="B34" t="s">
        <v>12894</v>
      </c>
    </row>
    <row r="35" spans="1:2">
      <c r="A35" t="s">
        <v>12895</v>
      </c>
      <c r="B35" t="s">
        <v>12896</v>
      </c>
    </row>
    <row r="36" spans="1:2">
      <c r="A36" t="s">
        <v>12895</v>
      </c>
      <c r="B36" t="s">
        <v>12897</v>
      </c>
    </row>
    <row r="37" spans="1:2">
      <c r="A37" t="s">
        <v>12898</v>
      </c>
      <c r="B37" t="s">
        <v>12898</v>
      </c>
    </row>
    <row r="38" spans="1:2">
      <c r="A38" t="s">
        <v>7675</v>
      </c>
      <c r="B38" t="s">
        <v>7675</v>
      </c>
    </row>
    <row r="39" spans="1:2">
      <c r="A39" t="s">
        <v>12899</v>
      </c>
      <c r="B39" t="s">
        <v>12899</v>
      </c>
    </row>
    <row r="40" spans="1:2">
      <c r="A40" t="s">
        <v>6809</v>
      </c>
      <c r="B40" t="s">
        <v>6809</v>
      </c>
    </row>
    <row r="41" spans="1:2">
      <c r="A41" t="s">
        <v>12900</v>
      </c>
      <c r="B41" t="s">
        <v>12900</v>
      </c>
    </row>
    <row r="42" spans="1:2">
      <c r="A42" t="s">
        <v>12901</v>
      </c>
      <c r="B42" t="s">
        <v>12901</v>
      </c>
    </row>
    <row r="43" spans="1:2">
      <c r="A43" t="s">
        <v>12902</v>
      </c>
      <c r="B43" t="s">
        <v>12903</v>
      </c>
    </row>
    <row r="44" spans="1:2">
      <c r="A44" t="s">
        <v>12904</v>
      </c>
      <c r="B44" t="s">
        <v>12905</v>
      </c>
    </row>
    <row r="45" spans="1:2">
      <c r="A45" t="s">
        <v>12904</v>
      </c>
      <c r="B45" t="s">
        <v>12902</v>
      </c>
    </row>
    <row r="46" spans="1:2">
      <c r="A46" t="s">
        <v>12906</v>
      </c>
      <c r="B46" t="s">
        <v>12907</v>
      </c>
    </row>
    <row r="47" spans="1:2">
      <c r="A47" t="s">
        <v>12906</v>
      </c>
      <c r="B47" t="s">
        <v>12908</v>
      </c>
    </row>
    <row r="48" spans="1:2">
      <c r="A48" t="s">
        <v>12906</v>
      </c>
      <c r="B48" t="s">
        <v>12909</v>
      </c>
    </row>
    <row r="49" spans="1:2">
      <c r="A49" t="s">
        <v>12910</v>
      </c>
      <c r="B49" t="s">
        <v>12871</v>
      </c>
    </row>
    <row r="50" spans="1:2">
      <c r="A50" t="s">
        <v>12910</v>
      </c>
      <c r="B50" t="s">
        <v>12911</v>
      </c>
    </row>
    <row r="51" spans="1:2">
      <c r="A51" t="s">
        <v>12910</v>
      </c>
      <c r="B51" t="s">
        <v>12903</v>
      </c>
    </row>
    <row r="52" spans="1:2">
      <c r="A52" t="s">
        <v>12910</v>
      </c>
      <c r="B52" t="s">
        <v>12888</v>
      </c>
    </row>
    <row r="53" spans="1:2">
      <c r="A53" t="s">
        <v>12912</v>
      </c>
      <c r="B53" t="s">
        <v>12912</v>
      </c>
    </row>
    <row r="54" spans="1:2">
      <c r="A54" t="s">
        <v>12913</v>
      </c>
      <c r="B54" t="s">
        <v>12913</v>
      </c>
    </row>
    <row r="55" spans="1:2">
      <c r="A55" t="s">
        <v>12914</v>
      </c>
      <c r="B55" t="s">
        <v>12914</v>
      </c>
    </row>
    <row r="56" spans="1:2">
      <c r="A56" t="s">
        <v>12915</v>
      </c>
      <c r="B56" t="s">
        <v>12915</v>
      </c>
    </row>
    <row r="57" spans="1:2">
      <c r="A57" t="s">
        <v>2659</v>
      </c>
      <c r="B57" t="s">
        <v>2659</v>
      </c>
    </row>
    <row r="58" spans="1:2">
      <c r="A58" t="s">
        <v>12916</v>
      </c>
      <c r="B58" t="s">
        <v>12916</v>
      </c>
    </row>
    <row r="59" spans="1:2">
      <c r="A59" t="s">
        <v>12917</v>
      </c>
      <c r="B59" t="s">
        <v>12917</v>
      </c>
    </row>
    <row r="60" spans="1:2">
      <c r="A60" t="s">
        <v>12918</v>
      </c>
      <c r="B60" t="s">
        <v>12918</v>
      </c>
    </row>
    <row r="61" spans="1:2">
      <c r="A61" t="s">
        <v>12919</v>
      </c>
      <c r="B61" t="s">
        <v>12919</v>
      </c>
    </row>
    <row r="62" spans="1:2">
      <c r="A62" t="s">
        <v>12920</v>
      </c>
      <c r="B62" t="s">
        <v>12920</v>
      </c>
    </row>
    <row r="63" spans="1:2">
      <c r="A63" t="s">
        <v>7656</v>
      </c>
      <c r="B63" t="s">
        <v>7656</v>
      </c>
    </row>
    <row r="64" spans="1:2">
      <c r="A64" t="s">
        <v>4289</v>
      </c>
      <c r="B64" t="s">
        <v>4289</v>
      </c>
    </row>
    <row r="65" spans="1:2">
      <c r="A65" t="s">
        <v>12921</v>
      </c>
      <c r="B65" t="s">
        <v>12921</v>
      </c>
    </row>
    <row r="66" spans="1:2">
      <c r="A66" t="s">
        <v>12922</v>
      </c>
      <c r="B66" t="s">
        <v>12922</v>
      </c>
    </row>
    <row r="67" spans="1:2">
      <c r="A67" t="s">
        <v>8252</v>
      </c>
      <c r="B67" t="s">
        <v>8252</v>
      </c>
    </row>
    <row r="68" spans="1:2">
      <c r="A68" t="s">
        <v>12923</v>
      </c>
      <c r="B68" t="s">
        <v>12923</v>
      </c>
    </row>
    <row r="69" spans="1:2">
      <c r="A69" t="s">
        <v>12908</v>
      </c>
      <c r="B69" t="s">
        <v>12908</v>
      </c>
    </row>
    <row r="70" spans="1:2">
      <c r="A70" t="s">
        <v>12924</v>
      </c>
      <c r="B70" t="s">
        <v>12924</v>
      </c>
    </row>
    <row r="71" spans="1:2">
      <c r="A71" t="s">
        <v>12925</v>
      </c>
      <c r="B71" t="s">
        <v>12925</v>
      </c>
    </row>
    <row r="72" spans="1:2">
      <c r="A72" t="s">
        <v>4268</v>
      </c>
      <c r="B72" t="s">
        <v>4268</v>
      </c>
    </row>
    <row r="73" spans="1:2">
      <c r="B73" t="s">
        <v>12926</v>
      </c>
    </row>
    <row r="74" spans="1:2">
      <c r="B74" t="s">
        <v>12927</v>
      </c>
    </row>
  </sheetData>
  <conditionalFormatting sqref="B2:B200">
    <cfRule type="expression" dxfId="53" priority="1">
      <formula>COUNTIF(B2,B:B)&gt;0</formula>
    </cfRule>
  </conditionalFormatting>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dimension ref="A1:P3694"/>
  <sheetViews>
    <sheetView zoomScale="85" zoomScaleNormal="85" workbookViewId="0">
      <pane xSplit="1" ySplit="1" topLeftCell="G2881" activePane="bottomRight" state="frozen"/>
      <selection pane="bottomRight" activeCell="I2881" sqref="I2881"/>
      <selection pane="bottomLeft" activeCell="A2" sqref="A2"/>
      <selection pane="topRight" activeCell="B1" sqref="B1"/>
    </sheetView>
  </sheetViews>
  <sheetFormatPr defaultColWidth="10.85546875" defaultRowHeight="15"/>
  <cols>
    <col min="1" max="1" width="27.42578125" customWidth="1"/>
    <col min="2" max="2" width="31.42578125" customWidth="1"/>
    <col min="5" max="5" width="32.42578125" customWidth="1"/>
    <col min="13" max="13" width="53.42578125" customWidth="1"/>
  </cols>
  <sheetData>
    <row r="1" spans="1:16" s="2" customFormat="1">
      <c r="A1" s="2" t="s">
        <v>825</v>
      </c>
      <c r="B1" s="2" t="s">
        <v>826</v>
      </c>
      <c r="C1" s="2" t="s">
        <v>853</v>
      </c>
      <c r="D1" s="2" t="s">
        <v>856</v>
      </c>
      <c r="E1" s="2" t="s">
        <v>859</v>
      </c>
      <c r="F1" s="2" t="s">
        <v>844</v>
      </c>
      <c r="G1" s="2" t="s">
        <v>831</v>
      </c>
      <c r="H1" s="2" t="s">
        <v>868</v>
      </c>
      <c r="I1" s="2" t="s">
        <v>872</v>
      </c>
      <c r="J1" s="2" t="s">
        <v>880</v>
      </c>
      <c r="K1" s="2" t="s">
        <v>882</v>
      </c>
      <c r="L1" s="2" t="s">
        <v>884</v>
      </c>
      <c r="M1" s="2" t="s">
        <v>12928</v>
      </c>
      <c r="N1" s="2" t="s">
        <v>12929</v>
      </c>
      <c r="O1" s="2" t="s">
        <v>12930</v>
      </c>
      <c r="P1" s="2" t="s">
        <v>12931</v>
      </c>
    </row>
    <row r="2" spans="1:16">
      <c r="A2" t="s">
        <v>4730</v>
      </c>
      <c r="B2" t="s">
        <v>12932</v>
      </c>
      <c r="C2" t="s">
        <v>328</v>
      </c>
      <c r="D2" t="s">
        <v>328</v>
      </c>
      <c r="E2" t="s">
        <v>2912</v>
      </c>
      <c r="F2" t="s">
        <v>2911</v>
      </c>
      <c r="G2" t="s">
        <v>328</v>
      </c>
      <c r="H2" t="s">
        <v>328</v>
      </c>
      <c r="I2" t="s">
        <v>328</v>
      </c>
      <c r="J2" t="s">
        <v>328</v>
      </c>
      <c r="K2" t="s">
        <v>328</v>
      </c>
      <c r="L2" t="s">
        <v>328</v>
      </c>
      <c r="M2" t="s">
        <v>12932</v>
      </c>
      <c r="N2" t="s">
        <v>328</v>
      </c>
      <c r="O2" t="s">
        <v>328</v>
      </c>
    </row>
    <row r="3" spans="1:16">
      <c r="A3" t="s">
        <v>4117</v>
      </c>
      <c r="B3" t="s">
        <v>12933</v>
      </c>
      <c r="C3" t="s">
        <v>328</v>
      </c>
      <c r="D3" t="s">
        <v>328</v>
      </c>
      <c r="E3" t="s">
        <v>12934</v>
      </c>
      <c r="F3" t="s">
        <v>2907</v>
      </c>
      <c r="G3" t="s">
        <v>328</v>
      </c>
      <c r="H3" t="s">
        <v>6524</v>
      </c>
      <c r="I3" t="s">
        <v>328</v>
      </c>
      <c r="J3" t="s">
        <v>328</v>
      </c>
      <c r="K3" t="s">
        <v>328</v>
      </c>
      <c r="L3" t="s">
        <v>328</v>
      </c>
      <c r="M3" t="s">
        <v>12933</v>
      </c>
      <c r="N3" t="s">
        <v>328</v>
      </c>
      <c r="O3" t="s">
        <v>328</v>
      </c>
    </row>
    <row r="4" spans="1:16">
      <c r="A4" t="s">
        <v>4117</v>
      </c>
      <c r="B4" t="s">
        <v>12935</v>
      </c>
      <c r="C4" t="s">
        <v>328</v>
      </c>
      <c r="D4" t="s">
        <v>328</v>
      </c>
      <c r="E4" t="s">
        <v>12934</v>
      </c>
      <c r="F4" t="s">
        <v>2907</v>
      </c>
      <c r="G4" t="s">
        <v>328</v>
      </c>
      <c r="H4" t="s">
        <v>6524</v>
      </c>
      <c r="I4" t="s">
        <v>328</v>
      </c>
      <c r="J4" t="s">
        <v>328</v>
      </c>
      <c r="K4" t="s">
        <v>328</v>
      </c>
      <c r="L4" t="s">
        <v>328</v>
      </c>
      <c r="M4" t="s">
        <v>12935</v>
      </c>
      <c r="N4" t="s">
        <v>328</v>
      </c>
      <c r="O4" t="s">
        <v>328</v>
      </c>
    </row>
    <row r="5" spans="1:16">
      <c r="A5" t="s">
        <v>4117</v>
      </c>
      <c r="B5" t="s">
        <v>12936</v>
      </c>
      <c r="C5" t="s">
        <v>328</v>
      </c>
      <c r="D5" t="s">
        <v>328</v>
      </c>
      <c r="E5" t="s">
        <v>12934</v>
      </c>
      <c r="F5" t="s">
        <v>2907</v>
      </c>
      <c r="G5" t="s">
        <v>328</v>
      </c>
      <c r="H5" t="s">
        <v>6524</v>
      </c>
      <c r="I5" t="s">
        <v>328</v>
      </c>
      <c r="J5" t="s">
        <v>328</v>
      </c>
      <c r="K5" t="s">
        <v>328</v>
      </c>
      <c r="L5" t="s">
        <v>328</v>
      </c>
      <c r="M5" t="s">
        <v>12936</v>
      </c>
      <c r="N5" t="s">
        <v>328</v>
      </c>
      <c r="O5" t="s">
        <v>328</v>
      </c>
    </row>
    <row r="6" spans="1:16">
      <c r="A6" t="s">
        <v>4117</v>
      </c>
      <c r="B6" t="s">
        <v>12937</v>
      </c>
      <c r="C6" t="s">
        <v>328</v>
      </c>
      <c r="D6" t="s">
        <v>328</v>
      </c>
      <c r="E6" t="s">
        <v>12934</v>
      </c>
      <c r="F6" t="s">
        <v>2907</v>
      </c>
      <c r="G6" t="s">
        <v>328</v>
      </c>
      <c r="H6" t="s">
        <v>6524</v>
      </c>
      <c r="I6" t="s">
        <v>328</v>
      </c>
      <c r="J6" t="s">
        <v>328</v>
      </c>
      <c r="K6" t="s">
        <v>328</v>
      </c>
      <c r="L6" t="s">
        <v>328</v>
      </c>
      <c r="M6" t="s">
        <v>12937</v>
      </c>
      <c r="N6" t="s">
        <v>328</v>
      </c>
      <c r="O6" t="s">
        <v>328</v>
      </c>
    </row>
    <row r="7" spans="1:16">
      <c r="A7" t="s">
        <v>4117</v>
      </c>
      <c r="B7" t="s">
        <v>12938</v>
      </c>
      <c r="C7" t="s">
        <v>328</v>
      </c>
      <c r="D7" t="s">
        <v>328</v>
      </c>
      <c r="E7" t="s">
        <v>2912</v>
      </c>
      <c r="F7" t="s">
        <v>2911</v>
      </c>
      <c r="G7" t="s">
        <v>328</v>
      </c>
      <c r="H7" t="s">
        <v>6524</v>
      </c>
      <c r="I7" t="s">
        <v>328</v>
      </c>
      <c r="J7" t="s">
        <v>328</v>
      </c>
      <c r="K7" t="s">
        <v>328</v>
      </c>
      <c r="L7" t="s">
        <v>328</v>
      </c>
      <c r="M7" t="s">
        <v>12938</v>
      </c>
      <c r="N7" t="s">
        <v>328</v>
      </c>
      <c r="O7" t="s">
        <v>328</v>
      </c>
    </row>
    <row r="8" spans="1:16">
      <c r="A8" t="s">
        <v>4117</v>
      </c>
      <c r="B8" t="s">
        <v>12939</v>
      </c>
      <c r="C8" t="s">
        <v>328</v>
      </c>
      <c r="D8" t="s">
        <v>328</v>
      </c>
      <c r="E8" t="s">
        <v>2912</v>
      </c>
      <c r="F8" t="s">
        <v>2911</v>
      </c>
      <c r="G8" t="s">
        <v>328</v>
      </c>
      <c r="H8" t="s">
        <v>6524</v>
      </c>
      <c r="I8" t="s">
        <v>328</v>
      </c>
      <c r="J8" t="s">
        <v>328</v>
      </c>
      <c r="K8" t="s">
        <v>328</v>
      </c>
      <c r="L8" t="s">
        <v>328</v>
      </c>
      <c r="M8" t="s">
        <v>12939</v>
      </c>
      <c r="N8" t="s">
        <v>328</v>
      </c>
      <c r="O8" t="s">
        <v>328</v>
      </c>
    </row>
    <row r="9" spans="1:16">
      <c r="A9" t="s">
        <v>4117</v>
      </c>
      <c r="B9" t="s">
        <v>12940</v>
      </c>
      <c r="C9" t="s">
        <v>328</v>
      </c>
      <c r="D9" t="s">
        <v>328</v>
      </c>
      <c r="E9" t="s">
        <v>2912</v>
      </c>
      <c r="F9" t="s">
        <v>2911</v>
      </c>
      <c r="G9" t="s">
        <v>328</v>
      </c>
      <c r="H9" t="s">
        <v>6524</v>
      </c>
      <c r="I9" t="s">
        <v>328</v>
      </c>
      <c r="J9" t="s">
        <v>328</v>
      </c>
      <c r="K9" t="s">
        <v>328</v>
      </c>
      <c r="L9" t="s">
        <v>328</v>
      </c>
      <c r="M9" t="s">
        <v>12940</v>
      </c>
      <c r="N9" t="s">
        <v>328</v>
      </c>
      <c r="O9" t="s">
        <v>328</v>
      </c>
    </row>
    <row r="10" spans="1:16">
      <c r="A10" t="s">
        <v>4117</v>
      </c>
      <c r="B10" t="s">
        <v>12941</v>
      </c>
      <c r="C10" t="s">
        <v>328</v>
      </c>
      <c r="D10" t="s">
        <v>328</v>
      </c>
      <c r="E10" t="s">
        <v>2912</v>
      </c>
      <c r="F10" t="s">
        <v>2911</v>
      </c>
      <c r="G10" t="s">
        <v>328</v>
      </c>
      <c r="H10" t="s">
        <v>6524</v>
      </c>
      <c r="I10" t="s">
        <v>328</v>
      </c>
      <c r="J10" t="s">
        <v>328</v>
      </c>
      <c r="K10" t="s">
        <v>328</v>
      </c>
      <c r="L10" t="s">
        <v>328</v>
      </c>
      <c r="M10" t="s">
        <v>12941</v>
      </c>
      <c r="N10" t="s">
        <v>328</v>
      </c>
      <c r="O10" t="s">
        <v>328</v>
      </c>
    </row>
    <row r="11" spans="1:16">
      <c r="A11" t="s">
        <v>4117</v>
      </c>
      <c r="B11" t="s">
        <v>12942</v>
      </c>
      <c r="C11" t="s">
        <v>328</v>
      </c>
      <c r="D11" t="s">
        <v>328</v>
      </c>
      <c r="E11" t="s">
        <v>2912</v>
      </c>
      <c r="F11" t="s">
        <v>2911</v>
      </c>
      <c r="G11" t="s">
        <v>328</v>
      </c>
      <c r="H11" t="s">
        <v>6524</v>
      </c>
      <c r="I11" t="s">
        <v>328</v>
      </c>
      <c r="J11" t="s">
        <v>328</v>
      </c>
      <c r="K11" t="s">
        <v>328</v>
      </c>
      <c r="L11" t="s">
        <v>328</v>
      </c>
      <c r="M11" t="s">
        <v>12942</v>
      </c>
      <c r="N11" t="s">
        <v>328</v>
      </c>
      <c r="O11" t="s">
        <v>328</v>
      </c>
    </row>
    <row r="12" spans="1:16">
      <c r="A12" t="s">
        <v>4117</v>
      </c>
      <c r="B12" t="s">
        <v>12943</v>
      </c>
      <c r="C12" t="s">
        <v>328</v>
      </c>
      <c r="D12" t="s">
        <v>328</v>
      </c>
      <c r="E12" t="s">
        <v>2912</v>
      </c>
      <c r="F12" t="s">
        <v>2911</v>
      </c>
      <c r="G12" t="s">
        <v>328</v>
      </c>
      <c r="H12" t="s">
        <v>6524</v>
      </c>
      <c r="I12" t="s">
        <v>328</v>
      </c>
      <c r="J12" t="s">
        <v>328</v>
      </c>
      <c r="K12" t="s">
        <v>328</v>
      </c>
      <c r="L12" t="s">
        <v>328</v>
      </c>
      <c r="M12" t="s">
        <v>12943</v>
      </c>
      <c r="N12" t="s">
        <v>328</v>
      </c>
      <c r="O12" t="s">
        <v>328</v>
      </c>
    </row>
    <row r="13" spans="1:16">
      <c r="A13" t="s">
        <v>4117</v>
      </c>
      <c r="B13" t="s">
        <v>12944</v>
      </c>
      <c r="C13" t="s">
        <v>328</v>
      </c>
      <c r="D13" t="s">
        <v>328</v>
      </c>
      <c r="E13" t="s">
        <v>12934</v>
      </c>
      <c r="F13" t="s">
        <v>2907</v>
      </c>
      <c r="G13" t="s">
        <v>328</v>
      </c>
      <c r="H13" t="s">
        <v>6524</v>
      </c>
      <c r="I13" t="s">
        <v>328</v>
      </c>
      <c r="J13" t="s">
        <v>328</v>
      </c>
      <c r="K13" t="s">
        <v>328</v>
      </c>
      <c r="L13" t="s">
        <v>328</v>
      </c>
      <c r="M13" t="s">
        <v>12944</v>
      </c>
      <c r="N13" t="s">
        <v>328</v>
      </c>
      <c r="O13" t="s">
        <v>328</v>
      </c>
    </row>
    <row r="14" spans="1:16">
      <c r="A14" t="s">
        <v>4117</v>
      </c>
      <c r="B14" t="s">
        <v>12945</v>
      </c>
      <c r="C14" t="s">
        <v>328</v>
      </c>
      <c r="D14" t="s">
        <v>328</v>
      </c>
      <c r="E14" t="s">
        <v>2912</v>
      </c>
      <c r="F14" t="s">
        <v>2911</v>
      </c>
      <c r="G14" t="s">
        <v>328</v>
      </c>
      <c r="H14" t="s">
        <v>6524</v>
      </c>
      <c r="I14" t="s">
        <v>328</v>
      </c>
      <c r="J14" t="s">
        <v>328</v>
      </c>
      <c r="K14" t="s">
        <v>328</v>
      </c>
      <c r="L14" t="s">
        <v>328</v>
      </c>
      <c r="M14" t="s">
        <v>12945</v>
      </c>
      <c r="N14" t="s">
        <v>328</v>
      </c>
      <c r="O14" t="s">
        <v>328</v>
      </c>
    </row>
    <row r="15" spans="1:16">
      <c r="A15" t="s">
        <v>4117</v>
      </c>
      <c r="B15" t="s">
        <v>12946</v>
      </c>
      <c r="C15" t="s">
        <v>328</v>
      </c>
      <c r="D15" t="s">
        <v>328</v>
      </c>
      <c r="E15" t="s">
        <v>2912</v>
      </c>
      <c r="F15" t="s">
        <v>2911</v>
      </c>
      <c r="G15" t="s">
        <v>328</v>
      </c>
      <c r="H15" t="s">
        <v>6524</v>
      </c>
      <c r="I15" t="s">
        <v>328</v>
      </c>
      <c r="J15" t="s">
        <v>328</v>
      </c>
      <c r="K15" t="s">
        <v>328</v>
      </c>
      <c r="L15" t="s">
        <v>328</v>
      </c>
      <c r="M15" t="s">
        <v>12946</v>
      </c>
      <c r="N15" t="s">
        <v>328</v>
      </c>
      <c r="O15" t="s">
        <v>328</v>
      </c>
    </row>
    <row r="16" spans="1:16">
      <c r="A16" t="s">
        <v>4117</v>
      </c>
      <c r="B16" t="s">
        <v>12947</v>
      </c>
      <c r="C16" t="s">
        <v>328</v>
      </c>
      <c r="D16" t="s">
        <v>328</v>
      </c>
      <c r="E16" t="s">
        <v>12934</v>
      </c>
      <c r="F16" t="s">
        <v>2907</v>
      </c>
      <c r="G16" t="s">
        <v>328</v>
      </c>
      <c r="H16" t="s">
        <v>6524</v>
      </c>
      <c r="I16" t="s">
        <v>328</v>
      </c>
      <c r="J16" t="s">
        <v>328</v>
      </c>
      <c r="K16" t="s">
        <v>328</v>
      </c>
      <c r="L16" t="s">
        <v>328</v>
      </c>
      <c r="M16" t="s">
        <v>12947</v>
      </c>
      <c r="N16" t="s">
        <v>328</v>
      </c>
      <c r="O16" t="s">
        <v>328</v>
      </c>
    </row>
    <row r="17" spans="1:15">
      <c r="A17" t="s">
        <v>4117</v>
      </c>
      <c r="B17" t="s">
        <v>12948</v>
      </c>
      <c r="C17" t="s">
        <v>328</v>
      </c>
      <c r="D17" t="s">
        <v>328</v>
      </c>
      <c r="E17" t="s">
        <v>12949</v>
      </c>
      <c r="F17" t="s">
        <v>2907</v>
      </c>
      <c r="G17" t="s">
        <v>328</v>
      </c>
      <c r="H17" t="s">
        <v>6524</v>
      </c>
      <c r="I17" t="s">
        <v>6505</v>
      </c>
      <c r="J17" t="s">
        <v>12950</v>
      </c>
      <c r="K17" t="s">
        <v>328</v>
      </c>
      <c r="L17" t="s">
        <v>328</v>
      </c>
      <c r="M17" t="s">
        <v>12948</v>
      </c>
      <c r="N17" t="s">
        <v>328</v>
      </c>
      <c r="O17" t="s">
        <v>328</v>
      </c>
    </row>
    <row r="18" spans="1:15">
      <c r="A18" t="s">
        <v>4117</v>
      </c>
      <c r="B18" t="s">
        <v>12951</v>
      </c>
      <c r="C18" t="s">
        <v>328</v>
      </c>
      <c r="D18" t="s">
        <v>328</v>
      </c>
      <c r="E18" t="s">
        <v>2912</v>
      </c>
      <c r="F18" t="s">
        <v>2911</v>
      </c>
      <c r="G18" t="s">
        <v>328</v>
      </c>
      <c r="H18" t="s">
        <v>6524</v>
      </c>
      <c r="I18" t="s">
        <v>328</v>
      </c>
      <c r="J18" t="s">
        <v>328</v>
      </c>
      <c r="K18" t="s">
        <v>328</v>
      </c>
      <c r="L18" t="s">
        <v>328</v>
      </c>
      <c r="M18" t="s">
        <v>12951</v>
      </c>
      <c r="N18" t="s">
        <v>328</v>
      </c>
      <c r="O18" t="s">
        <v>328</v>
      </c>
    </row>
    <row r="19" spans="1:15">
      <c r="A19" t="s">
        <v>4446</v>
      </c>
      <c r="B19" t="s">
        <v>12952</v>
      </c>
      <c r="C19" t="s">
        <v>328</v>
      </c>
      <c r="D19" t="s">
        <v>328</v>
      </c>
      <c r="E19" t="s">
        <v>2912</v>
      </c>
      <c r="F19" t="s">
        <v>2911</v>
      </c>
      <c r="G19" t="s">
        <v>328</v>
      </c>
      <c r="H19" t="s">
        <v>12953</v>
      </c>
      <c r="I19" t="s">
        <v>328</v>
      </c>
      <c r="J19" t="s">
        <v>328</v>
      </c>
      <c r="K19" t="s">
        <v>328</v>
      </c>
      <c r="L19" t="s">
        <v>328</v>
      </c>
      <c r="M19" t="s">
        <v>12952</v>
      </c>
      <c r="N19" t="s">
        <v>328</v>
      </c>
      <c r="O19" t="s">
        <v>328</v>
      </c>
    </row>
    <row r="20" spans="1:15">
      <c r="A20" t="s">
        <v>4446</v>
      </c>
      <c r="B20" t="s">
        <v>12954</v>
      </c>
      <c r="C20" t="s">
        <v>328</v>
      </c>
      <c r="D20" t="s">
        <v>328</v>
      </c>
      <c r="E20" t="s">
        <v>2912</v>
      </c>
      <c r="F20" t="s">
        <v>2907</v>
      </c>
      <c r="G20" t="s">
        <v>328</v>
      </c>
      <c r="H20" t="s">
        <v>12953</v>
      </c>
      <c r="I20" t="s">
        <v>328</v>
      </c>
      <c r="J20" t="s">
        <v>328</v>
      </c>
      <c r="K20" t="s">
        <v>328</v>
      </c>
      <c r="L20" t="s">
        <v>328</v>
      </c>
      <c r="M20" t="s">
        <v>12954</v>
      </c>
      <c r="N20" t="s">
        <v>328</v>
      </c>
      <c r="O20" t="s">
        <v>328</v>
      </c>
    </row>
    <row r="21" spans="1:15">
      <c r="A21" t="s">
        <v>4446</v>
      </c>
      <c r="B21" t="s">
        <v>12955</v>
      </c>
      <c r="C21" t="s">
        <v>328</v>
      </c>
      <c r="D21" t="s">
        <v>328</v>
      </c>
      <c r="E21" t="s">
        <v>12949</v>
      </c>
      <c r="F21" t="s">
        <v>2907</v>
      </c>
      <c r="G21" t="s">
        <v>328</v>
      </c>
      <c r="H21" t="s">
        <v>6518</v>
      </c>
      <c r="I21" t="s">
        <v>6505</v>
      </c>
      <c r="J21" t="s">
        <v>328</v>
      </c>
      <c r="K21" t="s">
        <v>328</v>
      </c>
      <c r="L21" t="s">
        <v>328</v>
      </c>
      <c r="M21" t="s">
        <v>12955</v>
      </c>
      <c r="N21" t="s">
        <v>328</v>
      </c>
      <c r="O21" t="s">
        <v>328</v>
      </c>
    </row>
    <row r="22" spans="1:15">
      <c r="A22" t="s">
        <v>4446</v>
      </c>
      <c r="B22" t="s">
        <v>12956</v>
      </c>
      <c r="C22" t="s">
        <v>328</v>
      </c>
      <c r="D22" t="s">
        <v>328</v>
      </c>
      <c r="E22" t="s">
        <v>2912</v>
      </c>
      <c r="F22" t="s">
        <v>2911</v>
      </c>
      <c r="G22" t="s">
        <v>328</v>
      </c>
      <c r="H22" t="s">
        <v>12953</v>
      </c>
      <c r="I22" t="s">
        <v>328</v>
      </c>
      <c r="J22" t="s">
        <v>328</v>
      </c>
      <c r="K22" t="s">
        <v>328</v>
      </c>
      <c r="L22" t="s">
        <v>328</v>
      </c>
      <c r="M22" t="s">
        <v>12956</v>
      </c>
      <c r="N22" t="s">
        <v>328</v>
      </c>
      <c r="O22" t="s">
        <v>328</v>
      </c>
    </row>
    <row r="23" spans="1:15">
      <c r="A23" t="s">
        <v>4446</v>
      </c>
      <c r="B23" t="s">
        <v>12957</v>
      </c>
      <c r="C23" t="s">
        <v>328</v>
      </c>
      <c r="D23" t="s">
        <v>328</v>
      </c>
      <c r="E23" t="s">
        <v>12934</v>
      </c>
      <c r="F23" t="s">
        <v>2911</v>
      </c>
      <c r="G23" t="s">
        <v>328</v>
      </c>
      <c r="H23" t="s">
        <v>6518</v>
      </c>
      <c r="I23" t="s">
        <v>328</v>
      </c>
      <c r="J23" t="s">
        <v>328</v>
      </c>
      <c r="K23" t="s">
        <v>328</v>
      </c>
      <c r="L23" t="s">
        <v>328</v>
      </c>
      <c r="M23" t="s">
        <v>12957</v>
      </c>
      <c r="N23" t="s">
        <v>328</v>
      </c>
      <c r="O23" t="s">
        <v>328</v>
      </c>
    </row>
    <row r="24" spans="1:15">
      <c r="A24" t="s">
        <v>4446</v>
      </c>
      <c r="B24" t="s">
        <v>12958</v>
      </c>
      <c r="C24" t="s">
        <v>328</v>
      </c>
      <c r="D24" t="s">
        <v>328</v>
      </c>
      <c r="E24" t="s">
        <v>12934</v>
      </c>
      <c r="F24" t="s">
        <v>2907</v>
      </c>
      <c r="G24" t="s">
        <v>328</v>
      </c>
      <c r="H24" t="s">
        <v>328</v>
      </c>
      <c r="I24" t="s">
        <v>328</v>
      </c>
      <c r="J24" t="s">
        <v>328</v>
      </c>
      <c r="K24" t="s">
        <v>328</v>
      </c>
      <c r="L24" t="s">
        <v>328</v>
      </c>
      <c r="M24" t="s">
        <v>12958</v>
      </c>
      <c r="N24" t="s">
        <v>328</v>
      </c>
      <c r="O24" t="s">
        <v>328</v>
      </c>
    </row>
    <row r="25" spans="1:15">
      <c r="A25" t="s">
        <v>4446</v>
      </c>
      <c r="B25" t="s">
        <v>12959</v>
      </c>
      <c r="C25" t="s">
        <v>328</v>
      </c>
      <c r="D25" t="s">
        <v>328</v>
      </c>
      <c r="E25" t="s">
        <v>12934</v>
      </c>
      <c r="F25" t="s">
        <v>2907</v>
      </c>
      <c r="G25" t="s">
        <v>328</v>
      </c>
      <c r="H25" t="s">
        <v>328</v>
      </c>
      <c r="I25" t="s">
        <v>328</v>
      </c>
      <c r="J25" t="s">
        <v>328</v>
      </c>
      <c r="K25" t="s">
        <v>328</v>
      </c>
      <c r="L25" t="s">
        <v>328</v>
      </c>
      <c r="M25" t="s">
        <v>12959</v>
      </c>
      <c r="N25" t="s">
        <v>328</v>
      </c>
      <c r="O25" t="s">
        <v>328</v>
      </c>
    </row>
    <row r="26" spans="1:15">
      <c r="A26" t="s">
        <v>4446</v>
      </c>
      <c r="B26" t="s">
        <v>12960</v>
      </c>
      <c r="C26" t="s">
        <v>328</v>
      </c>
      <c r="D26" t="s">
        <v>328</v>
      </c>
      <c r="E26" t="s">
        <v>2912</v>
      </c>
      <c r="F26" t="s">
        <v>2911</v>
      </c>
      <c r="G26" t="s">
        <v>328</v>
      </c>
      <c r="H26" t="s">
        <v>12953</v>
      </c>
      <c r="I26" t="s">
        <v>328</v>
      </c>
      <c r="J26" t="s">
        <v>328</v>
      </c>
      <c r="K26" t="s">
        <v>328</v>
      </c>
      <c r="L26" t="s">
        <v>328</v>
      </c>
      <c r="M26" t="s">
        <v>12960</v>
      </c>
      <c r="N26" t="s">
        <v>328</v>
      </c>
      <c r="O26" t="s">
        <v>328</v>
      </c>
    </row>
    <row r="27" spans="1:15">
      <c r="A27" t="s">
        <v>4446</v>
      </c>
      <c r="B27" t="s">
        <v>12961</v>
      </c>
      <c r="C27" t="s">
        <v>328</v>
      </c>
      <c r="D27" t="s">
        <v>328</v>
      </c>
      <c r="E27" t="s">
        <v>12949</v>
      </c>
      <c r="F27" t="s">
        <v>2907</v>
      </c>
      <c r="G27" t="s">
        <v>328</v>
      </c>
      <c r="H27" t="s">
        <v>6518</v>
      </c>
      <c r="I27" t="s">
        <v>6505</v>
      </c>
      <c r="J27" t="s">
        <v>328</v>
      </c>
      <c r="K27" t="s">
        <v>328</v>
      </c>
      <c r="L27" t="s">
        <v>328</v>
      </c>
      <c r="M27" t="s">
        <v>12961</v>
      </c>
      <c r="N27" t="s">
        <v>328</v>
      </c>
      <c r="O27" t="s">
        <v>328</v>
      </c>
    </row>
    <row r="28" spans="1:15">
      <c r="A28" t="s">
        <v>4446</v>
      </c>
      <c r="B28" t="s">
        <v>12962</v>
      </c>
      <c r="C28" t="s">
        <v>328</v>
      </c>
      <c r="D28" t="s">
        <v>328</v>
      </c>
      <c r="E28" t="s">
        <v>12934</v>
      </c>
      <c r="F28" t="s">
        <v>2907</v>
      </c>
      <c r="G28" t="s">
        <v>328</v>
      </c>
      <c r="H28" t="s">
        <v>6518</v>
      </c>
      <c r="I28" t="s">
        <v>328</v>
      </c>
      <c r="J28" t="s">
        <v>328</v>
      </c>
      <c r="K28" t="s">
        <v>328</v>
      </c>
      <c r="L28" t="s">
        <v>328</v>
      </c>
      <c r="M28" t="s">
        <v>12962</v>
      </c>
      <c r="N28" t="s">
        <v>328</v>
      </c>
      <c r="O28" t="s">
        <v>328</v>
      </c>
    </row>
    <row r="29" spans="1:15">
      <c r="A29" t="s">
        <v>3640</v>
      </c>
      <c r="B29" t="s">
        <v>12963</v>
      </c>
      <c r="C29" t="s">
        <v>328</v>
      </c>
      <c r="D29" t="s">
        <v>328</v>
      </c>
      <c r="E29" t="s">
        <v>12934</v>
      </c>
      <c r="F29" t="s">
        <v>2907</v>
      </c>
      <c r="G29" t="s">
        <v>328</v>
      </c>
      <c r="H29" t="s">
        <v>6524</v>
      </c>
      <c r="I29" t="s">
        <v>328</v>
      </c>
      <c r="J29" t="s">
        <v>328</v>
      </c>
      <c r="K29" t="s">
        <v>328</v>
      </c>
      <c r="L29" t="s">
        <v>328</v>
      </c>
      <c r="M29" t="s">
        <v>12963</v>
      </c>
      <c r="N29" t="s">
        <v>328</v>
      </c>
      <c r="O29" t="s">
        <v>328</v>
      </c>
    </row>
    <row r="30" spans="1:15">
      <c r="A30" t="s">
        <v>3640</v>
      </c>
      <c r="B30" t="s">
        <v>12964</v>
      </c>
      <c r="C30" t="s">
        <v>328</v>
      </c>
      <c r="D30" t="s">
        <v>328</v>
      </c>
      <c r="E30" t="s">
        <v>12934</v>
      </c>
      <c r="F30" t="s">
        <v>2907</v>
      </c>
      <c r="G30" t="s">
        <v>328</v>
      </c>
      <c r="H30" t="s">
        <v>6524</v>
      </c>
      <c r="I30" t="s">
        <v>328</v>
      </c>
      <c r="J30" t="s">
        <v>328</v>
      </c>
      <c r="K30" t="s">
        <v>328</v>
      </c>
      <c r="L30" t="s">
        <v>328</v>
      </c>
      <c r="M30" t="s">
        <v>12964</v>
      </c>
      <c r="N30" t="s">
        <v>328</v>
      </c>
      <c r="O30" t="s">
        <v>328</v>
      </c>
    </row>
    <row r="31" spans="1:15">
      <c r="A31" t="s">
        <v>3640</v>
      </c>
      <c r="B31" t="s">
        <v>12965</v>
      </c>
      <c r="C31" t="s">
        <v>328</v>
      </c>
      <c r="D31" t="s">
        <v>328</v>
      </c>
      <c r="E31" t="s">
        <v>12934</v>
      </c>
      <c r="F31" t="s">
        <v>2907</v>
      </c>
      <c r="G31" t="s">
        <v>328</v>
      </c>
      <c r="H31" t="s">
        <v>6524</v>
      </c>
      <c r="I31" t="s">
        <v>328</v>
      </c>
      <c r="J31" t="s">
        <v>328</v>
      </c>
      <c r="K31" t="s">
        <v>328</v>
      </c>
      <c r="L31" t="s">
        <v>328</v>
      </c>
      <c r="M31" t="s">
        <v>12965</v>
      </c>
      <c r="N31" t="s">
        <v>328</v>
      </c>
      <c r="O31" t="s">
        <v>328</v>
      </c>
    </row>
    <row r="32" spans="1:15">
      <c r="A32" t="s">
        <v>3640</v>
      </c>
      <c r="B32" t="s">
        <v>12966</v>
      </c>
      <c r="C32" t="s">
        <v>328</v>
      </c>
      <c r="D32" t="s">
        <v>328</v>
      </c>
      <c r="E32" t="s">
        <v>12934</v>
      </c>
      <c r="F32" t="s">
        <v>2907</v>
      </c>
      <c r="G32" t="s">
        <v>328</v>
      </c>
      <c r="H32" t="s">
        <v>6524</v>
      </c>
      <c r="I32" t="s">
        <v>328</v>
      </c>
      <c r="J32" t="s">
        <v>328</v>
      </c>
      <c r="K32" t="s">
        <v>328</v>
      </c>
      <c r="L32" t="s">
        <v>328</v>
      </c>
      <c r="M32" t="s">
        <v>12966</v>
      </c>
      <c r="N32" t="s">
        <v>328</v>
      </c>
      <c r="O32" t="s">
        <v>328</v>
      </c>
    </row>
    <row r="33" spans="1:15">
      <c r="A33" t="s">
        <v>3640</v>
      </c>
      <c r="B33" t="s">
        <v>12967</v>
      </c>
      <c r="C33" t="s">
        <v>328</v>
      </c>
      <c r="D33" t="s">
        <v>328</v>
      </c>
      <c r="E33" t="s">
        <v>12934</v>
      </c>
      <c r="F33" t="s">
        <v>2907</v>
      </c>
      <c r="G33" t="s">
        <v>328</v>
      </c>
      <c r="H33" t="s">
        <v>6524</v>
      </c>
      <c r="I33" t="s">
        <v>328</v>
      </c>
      <c r="J33" t="s">
        <v>328</v>
      </c>
      <c r="K33" t="s">
        <v>328</v>
      </c>
      <c r="L33" t="s">
        <v>328</v>
      </c>
      <c r="M33" t="s">
        <v>12967</v>
      </c>
      <c r="N33" t="s">
        <v>328</v>
      </c>
      <c r="O33" t="s">
        <v>328</v>
      </c>
    </row>
    <row r="34" spans="1:15">
      <c r="A34" t="s">
        <v>3640</v>
      </c>
      <c r="B34" t="s">
        <v>12968</v>
      </c>
      <c r="C34" t="s">
        <v>328</v>
      </c>
      <c r="D34" t="s">
        <v>328</v>
      </c>
      <c r="E34" t="s">
        <v>12934</v>
      </c>
      <c r="F34" t="s">
        <v>2907</v>
      </c>
      <c r="G34" t="s">
        <v>328</v>
      </c>
      <c r="H34" t="s">
        <v>6518</v>
      </c>
      <c r="I34" t="s">
        <v>328</v>
      </c>
      <c r="J34" t="s">
        <v>328</v>
      </c>
      <c r="K34" t="s">
        <v>328</v>
      </c>
      <c r="L34" t="s">
        <v>328</v>
      </c>
      <c r="M34" t="s">
        <v>12968</v>
      </c>
      <c r="N34" t="s">
        <v>328</v>
      </c>
      <c r="O34" t="s">
        <v>328</v>
      </c>
    </row>
    <row r="35" spans="1:15">
      <c r="A35" t="s">
        <v>3640</v>
      </c>
      <c r="B35" t="s">
        <v>12969</v>
      </c>
      <c r="C35" t="s">
        <v>328</v>
      </c>
      <c r="D35" t="s">
        <v>328</v>
      </c>
      <c r="E35" t="s">
        <v>12934</v>
      </c>
      <c r="F35" t="s">
        <v>2907</v>
      </c>
      <c r="G35" t="s">
        <v>328</v>
      </c>
      <c r="H35" t="s">
        <v>6524</v>
      </c>
      <c r="I35" t="s">
        <v>328</v>
      </c>
      <c r="J35" t="s">
        <v>328</v>
      </c>
      <c r="K35" t="s">
        <v>328</v>
      </c>
      <c r="L35" t="s">
        <v>328</v>
      </c>
      <c r="M35" t="s">
        <v>12969</v>
      </c>
      <c r="N35" t="s">
        <v>328</v>
      </c>
      <c r="O35" t="s">
        <v>328</v>
      </c>
    </row>
    <row r="36" spans="1:15">
      <c r="A36" t="s">
        <v>3640</v>
      </c>
      <c r="B36" t="s">
        <v>12970</v>
      </c>
      <c r="C36" t="s">
        <v>328</v>
      </c>
      <c r="D36" t="s">
        <v>328</v>
      </c>
      <c r="E36" t="s">
        <v>12934</v>
      </c>
      <c r="F36" t="s">
        <v>2907</v>
      </c>
      <c r="G36" t="s">
        <v>328</v>
      </c>
      <c r="H36" t="s">
        <v>328</v>
      </c>
      <c r="I36" t="s">
        <v>328</v>
      </c>
      <c r="J36" t="s">
        <v>328</v>
      </c>
      <c r="K36" t="s">
        <v>328</v>
      </c>
      <c r="L36" t="s">
        <v>328</v>
      </c>
      <c r="M36" t="s">
        <v>12970</v>
      </c>
      <c r="N36" t="s">
        <v>328</v>
      </c>
      <c r="O36" t="s">
        <v>328</v>
      </c>
    </row>
    <row r="37" spans="1:15">
      <c r="A37" t="s">
        <v>3640</v>
      </c>
      <c r="B37" t="s">
        <v>12971</v>
      </c>
      <c r="C37" t="s">
        <v>328</v>
      </c>
      <c r="D37" t="s">
        <v>328</v>
      </c>
      <c r="E37" t="s">
        <v>12934</v>
      </c>
      <c r="F37" t="s">
        <v>2907</v>
      </c>
      <c r="G37" t="s">
        <v>328</v>
      </c>
      <c r="H37" t="s">
        <v>328</v>
      </c>
      <c r="I37" t="s">
        <v>328</v>
      </c>
      <c r="J37" t="s">
        <v>328</v>
      </c>
      <c r="K37" t="s">
        <v>328</v>
      </c>
      <c r="L37" t="s">
        <v>328</v>
      </c>
      <c r="M37" t="s">
        <v>12971</v>
      </c>
      <c r="N37" t="s">
        <v>328</v>
      </c>
      <c r="O37" t="s">
        <v>328</v>
      </c>
    </row>
    <row r="38" spans="1:15">
      <c r="A38" t="s">
        <v>3640</v>
      </c>
      <c r="B38" s="35" t="s">
        <v>12972</v>
      </c>
      <c r="C38" t="s">
        <v>328</v>
      </c>
      <c r="D38" t="s">
        <v>328</v>
      </c>
      <c r="E38" t="s">
        <v>12934</v>
      </c>
      <c r="F38" t="s">
        <v>2907</v>
      </c>
      <c r="G38" t="s">
        <v>328</v>
      </c>
      <c r="H38" t="s">
        <v>6524</v>
      </c>
      <c r="I38" t="s">
        <v>328</v>
      </c>
      <c r="J38" t="s">
        <v>328</v>
      </c>
      <c r="K38" t="s">
        <v>328</v>
      </c>
      <c r="L38" t="s">
        <v>328</v>
      </c>
      <c r="M38" t="s">
        <v>12972</v>
      </c>
      <c r="N38" t="s">
        <v>328</v>
      </c>
      <c r="O38" t="s">
        <v>328</v>
      </c>
    </row>
    <row r="39" spans="1:15">
      <c r="A39" t="s">
        <v>3640</v>
      </c>
      <c r="B39" t="s">
        <v>12973</v>
      </c>
      <c r="C39" t="s">
        <v>328</v>
      </c>
      <c r="D39" t="s">
        <v>328</v>
      </c>
      <c r="E39" t="s">
        <v>12934</v>
      </c>
      <c r="F39" t="s">
        <v>2907</v>
      </c>
      <c r="G39" t="s">
        <v>328</v>
      </c>
      <c r="H39" t="s">
        <v>328</v>
      </c>
      <c r="I39" t="s">
        <v>328</v>
      </c>
      <c r="J39" t="s">
        <v>328</v>
      </c>
      <c r="K39" t="s">
        <v>328</v>
      </c>
      <c r="L39" t="s">
        <v>328</v>
      </c>
      <c r="M39" t="s">
        <v>12973</v>
      </c>
      <c r="N39" t="s">
        <v>328</v>
      </c>
      <c r="O39" t="s">
        <v>328</v>
      </c>
    </row>
    <row r="40" spans="1:15">
      <c r="A40" t="s">
        <v>3640</v>
      </c>
      <c r="B40" t="s">
        <v>12974</v>
      </c>
      <c r="C40" t="s">
        <v>328</v>
      </c>
      <c r="D40" t="s">
        <v>328</v>
      </c>
      <c r="E40" t="s">
        <v>12934</v>
      </c>
      <c r="F40" t="s">
        <v>2907</v>
      </c>
      <c r="G40" t="s">
        <v>328</v>
      </c>
      <c r="H40" t="s">
        <v>328</v>
      </c>
      <c r="I40" t="s">
        <v>328</v>
      </c>
      <c r="J40" t="s">
        <v>328</v>
      </c>
      <c r="K40" t="s">
        <v>328</v>
      </c>
      <c r="L40" t="s">
        <v>328</v>
      </c>
      <c r="M40" t="s">
        <v>12974</v>
      </c>
      <c r="N40" t="s">
        <v>328</v>
      </c>
      <c r="O40" t="s">
        <v>328</v>
      </c>
    </row>
    <row r="41" spans="1:15">
      <c r="A41" t="s">
        <v>3640</v>
      </c>
      <c r="B41" t="s">
        <v>12975</v>
      </c>
      <c r="C41" t="s">
        <v>328</v>
      </c>
      <c r="D41" t="s">
        <v>328</v>
      </c>
      <c r="E41" t="s">
        <v>12934</v>
      </c>
      <c r="F41" t="s">
        <v>2907</v>
      </c>
      <c r="G41" t="s">
        <v>328</v>
      </c>
      <c r="H41" t="s">
        <v>328</v>
      </c>
      <c r="I41" t="s">
        <v>328</v>
      </c>
      <c r="J41" t="s">
        <v>328</v>
      </c>
      <c r="K41" t="s">
        <v>328</v>
      </c>
      <c r="L41" t="s">
        <v>328</v>
      </c>
      <c r="M41" t="s">
        <v>12975</v>
      </c>
      <c r="N41" t="s">
        <v>328</v>
      </c>
      <c r="O41" t="s">
        <v>328</v>
      </c>
    </row>
    <row r="42" spans="1:15">
      <c r="A42" t="s">
        <v>3640</v>
      </c>
      <c r="B42" t="s">
        <v>12976</v>
      </c>
      <c r="C42" t="s">
        <v>328</v>
      </c>
      <c r="D42" t="s">
        <v>328</v>
      </c>
      <c r="E42" t="s">
        <v>12934</v>
      </c>
      <c r="F42" t="s">
        <v>2907</v>
      </c>
      <c r="G42" t="s">
        <v>328</v>
      </c>
      <c r="H42" t="s">
        <v>328</v>
      </c>
      <c r="I42" t="s">
        <v>328</v>
      </c>
      <c r="J42" t="s">
        <v>328</v>
      </c>
      <c r="K42" t="s">
        <v>328</v>
      </c>
      <c r="L42" t="s">
        <v>328</v>
      </c>
      <c r="M42" t="s">
        <v>12976</v>
      </c>
      <c r="N42" t="s">
        <v>328</v>
      </c>
      <c r="O42" t="s">
        <v>328</v>
      </c>
    </row>
    <row r="43" spans="1:15">
      <c r="A43" t="s">
        <v>3640</v>
      </c>
      <c r="B43" t="s">
        <v>12977</v>
      </c>
      <c r="C43" t="s">
        <v>328</v>
      </c>
      <c r="D43" t="s">
        <v>328</v>
      </c>
      <c r="E43" t="s">
        <v>12934</v>
      </c>
      <c r="F43" t="s">
        <v>2907</v>
      </c>
      <c r="G43" t="s">
        <v>328</v>
      </c>
      <c r="H43" t="s">
        <v>328</v>
      </c>
      <c r="I43" t="s">
        <v>328</v>
      </c>
      <c r="J43" t="s">
        <v>328</v>
      </c>
      <c r="K43" t="s">
        <v>328</v>
      </c>
      <c r="L43" t="s">
        <v>328</v>
      </c>
      <c r="M43" t="s">
        <v>12977</v>
      </c>
      <c r="N43" t="s">
        <v>328</v>
      </c>
      <c r="O43" t="s">
        <v>328</v>
      </c>
    </row>
    <row r="44" spans="1:15">
      <c r="A44" t="s">
        <v>3640</v>
      </c>
      <c r="B44" t="s">
        <v>12978</v>
      </c>
      <c r="C44" t="s">
        <v>328</v>
      </c>
      <c r="D44" t="s">
        <v>328</v>
      </c>
      <c r="E44" t="s">
        <v>12934</v>
      </c>
      <c r="F44" t="s">
        <v>2907</v>
      </c>
      <c r="G44" t="s">
        <v>328</v>
      </c>
      <c r="H44" t="s">
        <v>328</v>
      </c>
      <c r="I44" t="s">
        <v>328</v>
      </c>
      <c r="J44" t="s">
        <v>328</v>
      </c>
      <c r="K44" t="s">
        <v>328</v>
      </c>
      <c r="L44" t="s">
        <v>328</v>
      </c>
      <c r="M44" t="s">
        <v>12978</v>
      </c>
      <c r="N44" t="s">
        <v>328</v>
      </c>
      <c r="O44" t="s">
        <v>328</v>
      </c>
    </row>
    <row r="45" spans="1:15">
      <c r="A45" t="s">
        <v>3640</v>
      </c>
      <c r="B45" t="s">
        <v>12979</v>
      </c>
      <c r="C45" t="s">
        <v>328</v>
      </c>
      <c r="D45" t="s">
        <v>328</v>
      </c>
      <c r="E45" t="s">
        <v>12934</v>
      </c>
      <c r="F45" t="s">
        <v>2907</v>
      </c>
      <c r="G45" t="s">
        <v>328</v>
      </c>
      <c r="H45" t="s">
        <v>328</v>
      </c>
      <c r="I45" t="s">
        <v>328</v>
      </c>
      <c r="J45" t="s">
        <v>328</v>
      </c>
      <c r="K45" t="s">
        <v>328</v>
      </c>
      <c r="L45" t="s">
        <v>328</v>
      </c>
      <c r="M45" t="s">
        <v>12979</v>
      </c>
      <c r="N45" t="s">
        <v>328</v>
      </c>
      <c r="O45" t="s">
        <v>328</v>
      </c>
    </row>
    <row r="46" spans="1:15">
      <c r="A46" t="s">
        <v>3640</v>
      </c>
      <c r="B46" t="s">
        <v>12980</v>
      </c>
      <c r="C46" t="s">
        <v>328</v>
      </c>
      <c r="D46" t="s">
        <v>328</v>
      </c>
      <c r="E46" t="s">
        <v>12934</v>
      </c>
      <c r="F46" t="s">
        <v>2907</v>
      </c>
      <c r="G46" t="s">
        <v>328</v>
      </c>
      <c r="H46" t="s">
        <v>328</v>
      </c>
      <c r="I46" t="s">
        <v>328</v>
      </c>
      <c r="J46" t="s">
        <v>328</v>
      </c>
      <c r="K46" t="s">
        <v>328</v>
      </c>
      <c r="L46" t="s">
        <v>328</v>
      </c>
      <c r="M46" t="s">
        <v>12980</v>
      </c>
      <c r="N46" t="s">
        <v>328</v>
      </c>
      <c r="O46" t="s">
        <v>328</v>
      </c>
    </row>
    <row r="47" spans="1:15">
      <c r="A47" t="s">
        <v>3640</v>
      </c>
      <c r="B47" t="s">
        <v>12981</v>
      </c>
      <c r="C47" t="s">
        <v>328</v>
      </c>
      <c r="D47" t="s">
        <v>328</v>
      </c>
      <c r="E47" t="s">
        <v>12934</v>
      </c>
      <c r="F47" t="s">
        <v>2907</v>
      </c>
      <c r="G47" t="s">
        <v>328</v>
      </c>
      <c r="H47" t="s">
        <v>328</v>
      </c>
      <c r="I47" t="s">
        <v>328</v>
      </c>
      <c r="J47" t="s">
        <v>328</v>
      </c>
      <c r="K47" t="s">
        <v>328</v>
      </c>
      <c r="L47" t="s">
        <v>328</v>
      </c>
      <c r="M47" t="s">
        <v>12981</v>
      </c>
      <c r="N47" t="s">
        <v>328</v>
      </c>
      <c r="O47" t="s">
        <v>328</v>
      </c>
    </row>
    <row r="48" spans="1:15">
      <c r="A48" t="s">
        <v>3640</v>
      </c>
      <c r="B48" t="s">
        <v>12982</v>
      </c>
      <c r="C48" t="s">
        <v>328</v>
      </c>
      <c r="D48" t="s">
        <v>328</v>
      </c>
      <c r="E48" t="s">
        <v>12934</v>
      </c>
      <c r="F48" t="s">
        <v>2907</v>
      </c>
      <c r="G48" t="s">
        <v>328</v>
      </c>
      <c r="H48" t="s">
        <v>328</v>
      </c>
      <c r="I48" t="s">
        <v>328</v>
      </c>
      <c r="J48" t="s">
        <v>328</v>
      </c>
      <c r="K48" t="s">
        <v>328</v>
      </c>
      <c r="L48" t="s">
        <v>328</v>
      </c>
      <c r="M48" t="s">
        <v>12982</v>
      </c>
      <c r="N48" t="s">
        <v>328</v>
      </c>
      <c r="O48" t="s">
        <v>328</v>
      </c>
    </row>
    <row r="49" spans="1:15">
      <c r="A49" t="s">
        <v>3640</v>
      </c>
      <c r="B49" t="s">
        <v>12983</v>
      </c>
      <c r="C49" t="s">
        <v>328</v>
      </c>
      <c r="D49" t="s">
        <v>328</v>
      </c>
      <c r="E49" t="s">
        <v>12934</v>
      </c>
      <c r="F49" t="s">
        <v>2907</v>
      </c>
      <c r="G49" t="s">
        <v>328</v>
      </c>
      <c r="H49" t="s">
        <v>328</v>
      </c>
      <c r="I49" t="s">
        <v>328</v>
      </c>
      <c r="J49" t="s">
        <v>328</v>
      </c>
      <c r="K49" t="s">
        <v>328</v>
      </c>
      <c r="L49" t="s">
        <v>328</v>
      </c>
      <c r="M49" t="s">
        <v>12983</v>
      </c>
      <c r="N49" t="s">
        <v>328</v>
      </c>
      <c r="O49" t="s">
        <v>328</v>
      </c>
    </row>
    <row r="50" spans="1:15">
      <c r="A50" t="s">
        <v>3640</v>
      </c>
      <c r="B50" t="s">
        <v>12984</v>
      </c>
      <c r="C50" t="s">
        <v>328</v>
      </c>
      <c r="D50" t="s">
        <v>328</v>
      </c>
      <c r="E50" t="s">
        <v>12934</v>
      </c>
      <c r="F50" t="s">
        <v>2907</v>
      </c>
      <c r="G50" t="s">
        <v>328</v>
      </c>
      <c r="H50" t="s">
        <v>328</v>
      </c>
      <c r="I50" t="s">
        <v>328</v>
      </c>
      <c r="J50" t="s">
        <v>328</v>
      </c>
      <c r="K50" t="s">
        <v>328</v>
      </c>
      <c r="L50" t="s">
        <v>328</v>
      </c>
      <c r="M50" t="s">
        <v>12984</v>
      </c>
      <c r="N50" t="s">
        <v>328</v>
      </c>
      <c r="O50" t="s">
        <v>328</v>
      </c>
    </row>
    <row r="51" spans="1:15">
      <c r="A51" t="s">
        <v>3640</v>
      </c>
      <c r="B51" t="s">
        <v>12985</v>
      </c>
      <c r="C51" t="s">
        <v>328</v>
      </c>
      <c r="D51" t="s">
        <v>328</v>
      </c>
      <c r="E51" t="s">
        <v>12934</v>
      </c>
      <c r="F51" t="s">
        <v>2907</v>
      </c>
      <c r="G51" t="s">
        <v>328</v>
      </c>
      <c r="H51" t="s">
        <v>328</v>
      </c>
      <c r="I51" t="s">
        <v>328</v>
      </c>
      <c r="J51" t="s">
        <v>328</v>
      </c>
      <c r="K51" t="s">
        <v>328</v>
      </c>
      <c r="L51" t="s">
        <v>328</v>
      </c>
      <c r="M51" t="s">
        <v>12984</v>
      </c>
      <c r="N51" t="s">
        <v>328</v>
      </c>
      <c r="O51" t="s">
        <v>328</v>
      </c>
    </row>
    <row r="52" spans="1:15">
      <c r="A52" t="s">
        <v>3640</v>
      </c>
      <c r="B52" t="s">
        <v>12986</v>
      </c>
      <c r="C52" t="s">
        <v>328</v>
      </c>
      <c r="D52" t="s">
        <v>328</v>
      </c>
      <c r="E52" t="s">
        <v>12934</v>
      </c>
      <c r="F52" t="s">
        <v>2907</v>
      </c>
      <c r="G52" t="s">
        <v>328</v>
      </c>
      <c r="H52" t="s">
        <v>328</v>
      </c>
      <c r="I52" t="s">
        <v>328</v>
      </c>
      <c r="J52" t="s">
        <v>328</v>
      </c>
      <c r="K52" t="s">
        <v>328</v>
      </c>
      <c r="L52" t="s">
        <v>328</v>
      </c>
      <c r="M52" t="s">
        <v>12986</v>
      </c>
      <c r="N52" t="s">
        <v>328</v>
      </c>
      <c r="O52" t="s">
        <v>328</v>
      </c>
    </row>
    <row r="53" spans="1:15">
      <c r="A53" t="s">
        <v>3640</v>
      </c>
      <c r="B53" t="s">
        <v>12987</v>
      </c>
      <c r="C53" t="s">
        <v>328</v>
      </c>
      <c r="D53" t="s">
        <v>328</v>
      </c>
      <c r="E53" t="s">
        <v>12934</v>
      </c>
      <c r="F53" t="s">
        <v>2907</v>
      </c>
      <c r="G53" t="s">
        <v>328</v>
      </c>
      <c r="H53" t="s">
        <v>6524</v>
      </c>
      <c r="I53" t="s">
        <v>328</v>
      </c>
      <c r="J53" t="s">
        <v>328</v>
      </c>
      <c r="K53" t="s">
        <v>328</v>
      </c>
      <c r="L53" t="s">
        <v>328</v>
      </c>
      <c r="M53" t="s">
        <v>12987</v>
      </c>
      <c r="N53" t="s">
        <v>328</v>
      </c>
      <c r="O53" t="s">
        <v>328</v>
      </c>
    </row>
    <row r="54" spans="1:15">
      <c r="A54" t="s">
        <v>3640</v>
      </c>
      <c r="B54" t="s">
        <v>12988</v>
      </c>
      <c r="C54" t="s">
        <v>328</v>
      </c>
      <c r="D54" t="s">
        <v>328</v>
      </c>
      <c r="E54" t="s">
        <v>12934</v>
      </c>
      <c r="F54" t="s">
        <v>2911</v>
      </c>
      <c r="G54" t="s">
        <v>328</v>
      </c>
      <c r="H54" t="s">
        <v>328</v>
      </c>
      <c r="I54" t="s">
        <v>328</v>
      </c>
      <c r="J54" t="s">
        <v>328</v>
      </c>
      <c r="K54" t="s">
        <v>328</v>
      </c>
      <c r="L54" t="s">
        <v>328</v>
      </c>
      <c r="M54" t="s">
        <v>12988</v>
      </c>
      <c r="N54" t="s">
        <v>328</v>
      </c>
      <c r="O54" t="s">
        <v>328</v>
      </c>
    </row>
    <row r="55" spans="1:15">
      <c r="A55" t="s">
        <v>3640</v>
      </c>
      <c r="B55" t="s">
        <v>12989</v>
      </c>
      <c r="C55" t="s">
        <v>328</v>
      </c>
      <c r="D55" t="s">
        <v>328</v>
      </c>
      <c r="E55" t="s">
        <v>12934</v>
      </c>
      <c r="F55" t="s">
        <v>2911</v>
      </c>
      <c r="G55" t="s">
        <v>328</v>
      </c>
      <c r="H55" t="s">
        <v>328</v>
      </c>
      <c r="I55" t="s">
        <v>328</v>
      </c>
      <c r="J55" t="s">
        <v>328</v>
      </c>
      <c r="K55" t="s">
        <v>328</v>
      </c>
      <c r="L55" t="s">
        <v>328</v>
      </c>
      <c r="M55" t="s">
        <v>12989</v>
      </c>
      <c r="N55" t="s">
        <v>328</v>
      </c>
      <c r="O55" t="s">
        <v>328</v>
      </c>
    </row>
    <row r="56" spans="1:15">
      <c r="A56" t="s">
        <v>3640</v>
      </c>
      <c r="B56" t="s">
        <v>12990</v>
      </c>
      <c r="C56" t="s">
        <v>328</v>
      </c>
      <c r="D56" t="s">
        <v>328</v>
      </c>
      <c r="E56" t="s">
        <v>12934</v>
      </c>
      <c r="F56" t="s">
        <v>2911</v>
      </c>
      <c r="G56" t="s">
        <v>328</v>
      </c>
      <c r="H56" t="s">
        <v>328</v>
      </c>
      <c r="I56" t="s">
        <v>328</v>
      </c>
      <c r="J56" t="s">
        <v>328</v>
      </c>
      <c r="K56" t="s">
        <v>328</v>
      </c>
      <c r="L56" t="s">
        <v>328</v>
      </c>
      <c r="M56" t="s">
        <v>12990</v>
      </c>
      <c r="N56" t="s">
        <v>328</v>
      </c>
      <c r="O56" t="s">
        <v>328</v>
      </c>
    </row>
    <row r="57" spans="1:15">
      <c r="A57" t="s">
        <v>3640</v>
      </c>
      <c r="B57" t="s">
        <v>12991</v>
      </c>
      <c r="C57" t="s">
        <v>328</v>
      </c>
      <c r="D57" t="s">
        <v>328</v>
      </c>
      <c r="E57" t="s">
        <v>12934</v>
      </c>
      <c r="F57" t="s">
        <v>2911</v>
      </c>
      <c r="G57" t="s">
        <v>328</v>
      </c>
      <c r="H57" t="s">
        <v>328</v>
      </c>
      <c r="I57" t="s">
        <v>328</v>
      </c>
      <c r="J57" t="s">
        <v>328</v>
      </c>
      <c r="K57" t="s">
        <v>328</v>
      </c>
      <c r="L57" t="s">
        <v>328</v>
      </c>
      <c r="M57" t="s">
        <v>12991</v>
      </c>
      <c r="N57" t="s">
        <v>328</v>
      </c>
      <c r="O57" t="s">
        <v>328</v>
      </c>
    </row>
    <row r="58" spans="1:15">
      <c r="A58" t="s">
        <v>3640</v>
      </c>
      <c r="B58" t="s">
        <v>12992</v>
      </c>
      <c r="C58" t="s">
        <v>328</v>
      </c>
      <c r="D58" t="s">
        <v>328</v>
      </c>
      <c r="E58" t="s">
        <v>12934</v>
      </c>
      <c r="F58" t="s">
        <v>2911</v>
      </c>
      <c r="G58" t="s">
        <v>328</v>
      </c>
      <c r="H58" t="s">
        <v>328</v>
      </c>
      <c r="I58" t="s">
        <v>328</v>
      </c>
      <c r="J58" t="s">
        <v>328</v>
      </c>
      <c r="K58" t="s">
        <v>328</v>
      </c>
      <c r="L58" t="s">
        <v>328</v>
      </c>
      <c r="M58" t="s">
        <v>12992</v>
      </c>
      <c r="N58" t="s">
        <v>328</v>
      </c>
      <c r="O58" t="s">
        <v>328</v>
      </c>
    </row>
    <row r="59" spans="1:15">
      <c r="A59" t="s">
        <v>3640</v>
      </c>
      <c r="B59" t="s">
        <v>12993</v>
      </c>
      <c r="C59" t="s">
        <v>328</v>
      </c>
      <c r="D59" t="s">
        <v>328</v>
      </c>
      <c r="E59" t="s">
        <v>12934</v>
      </c>
      <c r="F59" t="s">
        <v>2911</v>
      </c>
      <c r="G59" t="s">
        <v>328</v>
      </c>
      <c r="H59" t="s">
        <v>6524</v>
      </c>
      <c r="I59" t="s">
        <v>328</v>
      </c>
      <c r="J59" t="s">
        <v>328</v>
      </c>
      <c r="K59" t="s">
        <v>328</v>
      </c>
      <c r="L59" t="s">
        <v>328</v>
      </c>
      <c r="M59" t="s">
        <v>12993</v>
      </c>
      <c r="N59" t="s">
        <v>328</v>
      </c>
      <c r="O59" t="s">
        <v>328</v>
      </c>
    </row>
    <row r="60" spans="1:15">
      <c r="A60" t="s">
        <v>3640</v>
      </c>
      <c r="B60" t="s">
        <v>12994</v>
      </c>
      <c r="C60" t="s">
        <v>328</v>
      </c>
      <c r="D60" t="s">
        <v>328</v>
      </c>
      <c r="E60" t="s">
        <v>12934</v>
      </c>
      <c r="F60" t="s">
        <v>2911</v>
      </c>
      <c r="G60" t="s">
        <v>328</v>
      </c>
      <c r="H60" t="s">
        <v>328</v>
      </c>
      <c r="I60" t="s">
        <v>328</v>
      </c>
      <c r="J60" t="s">
        <v>328</v>
      </c>
      <c r="K60" t="s">
        <v>328</v>
      </c>
      <c r="L60" t="s">
        <v>328</v>
      </c>
      <c r="M60" t="s">
        <v>12994</v>
      </c>
      <c r="N60" t="s">
        <v>328</v>
      </c>
      <c r="O60" t="s">
        <v>328</v>
      </c>
    </row>
    <row r="61" spans="1:15">
      <c r="A61" t="s">
        <v>3640</v>
      </c>
      <c r="B61" t="s">
        <v>6526</v>
      </c>
      <c r="C61" t="s">
        <v>328</v>
      </c>
      <c r="D61" t="s">
        <v>328</v>
      </c>
      <c r="E61" t="s">
        <v>2912</v>
      </c>
      <c r="F61" t="s">
        <v>2911</v>
      </c>
      <c r="G61" t="s">
        <v>328</v>
      </c>
      <c r="H61" t="s">
        <v>328</v>
      </c>
      <c r="I61" t="s">
        <v>328</v>
      </c>
      <c r="J61" t="s">
        <v>328</v>
      </c>
      <c r="K61" t="s">
        <v>328</v>
      </c>
      <c r="L61" t="s">
        <v>328</v>
      </c>
      <c r="M61" t="s">
        <v>12995</v>
      </c>
      <c r="N61" t="s">
        <v>328</v>
      </c>
      <c r="O61" t="s">
        <v>328</v>
      </c>
    </row>
    <row r="62" spans="1:15">
      <c r="A62" t="s">
        <v>3640</v>
      </c>
      <c r="B62" t="s">
        <v>12996</v>
      </c>
      <c r="C62" t="s">
        <v>328</v>
      </c>
      <c r="D62" t="s">
        <v>328</v>
      </c>
      <c r="E62" t="s">
        <v>12934</v>
      </c>
      <c r="F62" t="s">
        <v>2911</v>
      </c>
      <c r="G62" t="s">
        <v>328</v>
      </c>
      <c r="H62" t="s">
        <v>6524</v>
      </c>
      <c r="I62" t="s">
        <v>328</v>
      </c>
      <c r="J62" t="s">
        <v>328</v>
      </c>
      <c r="K62" t="s">
        <v>328</v>
      </c>
      <c r="L62" t="s">
        <v>328</v>
      </c>
      <c r="M62" t="s">
        <v>12996</v>
      </c>
      <c r="N62" t="s">
        <v>328</v>
      </c>
      <c r="O62" t="s">
        <v>328</v>
      </c>
    </row>
    <row r="63" spans="1:15">
      <c r="A63" t="s">
        <v>3640</v>
      </c>
      <c r="B63" t="s">
        <v>12997</v>
      </c>
      <c r="C63" t="s">
        <v>328</v>
      </c>
      <c r="D63" t="s">
        <v>328</v>
      </c>
      <c r="E63" t="s">
        <v>12934</v>
      </c>
      <c r="F63" t="s">
        <v>2911</v>
      </c>
      <c r="G63" t="s">
        <v>328</v>
      </c>
      <c r="H63" t="s">
        <v>328</v>
      </c>
      <c r="I63" t="s">
        <v>328</v>
      </c>
      <c r="J63" t="s">
        <v>328</v>
      </c>
      <c r="K63" t="s">
        <v>328</v>
      </c>
      <c r="L63" t="s">
        <v>328</v>
      </c>
      <c r="M63" t="s">
        <v>12997</v>
      </c>
      <c r="N63" t="s">
        <v>328</v>
      </c>
      <c r="O63" t="s">
        <v>328</v>
      </c>
    </row>
    <row r="64" spans="1:15">
      <c r="A64" t="s">
        <v>3640</v>
      </c>
      <c r="B64" t="s">
        <v>12998</v>
      </c>
      <c r="C64" t="s">
        <v>328</v>
      </c>
      <c r="D64" t="s">
        <v>328</v>
      </c>
      <c r="E64" t="s">
        <v>12934</v>
      </c>
      <c r="F64" t="s">
        <v>2907</v>
      </c>
      <c r="G64" t="s">
        <v>328</v>
      </c>
      <c r="H64" t="s">
        <v>328</v>
      </c>
      <c r="I64" t="s">
        <v>328</v>
      </c>
      <c r="J64" t="s">
        <v>328</v>
      </c>
      <c r="K64" t="s">
        <v>328</v>
      </c>
      <c r="L64" t="s">
        <v>328</v>
      </c>
      <c r="M64" t="s">
        <v>12998</v>
      </c>
      <c r="N64" t="s">
        <v>328</v>
      </c>
      <c r="O64" t="s">
        <v>328</v>
      </c>
    </row>
    <row r="65" spans="1:15">
      <c r="A65" t="s">
        <v>3640</v>
      </c>
      <c r="B65" t="s">
        <v>12999</v>
      </c>
      <c r="C65" t="s">
        <v>328</v>
      </c>
      <c r="D65" t="s">
        <v>328</v>
      </c>
      <c r="E65" t="s">
        <v>12934</v>
      </c>
      <c r="F65" t="s">
        <v>2911</v>
      </c>
      <c r="G65" t="s">
        <v>328</v>
      </c>
      <c r="H65" t="s">
        <v>328</v>
      </c>
      <c r="I65" t="s">
        <v>328</v>
      </c>
      <c r="J65" t="s">
        <v>328</v>
      </c>
      <c r="K65" t="s">
        <v>328</v>
      </c>
      <c r="L65" t="s">
        <v>328</v>
      </c>
      <c r="M65" t="s">
        <v>12999</v>
      </c>
      <c r="N65" t="s">
        <v>328</v>
      </c>
      <c r="O65" t="s">
        <v>328</v>
      </c>
    </row>
    <row r="66" spans="1:15">
      <c r="A66" t="s">
        <v>3640</v>
      </c>
      <c r="B66" t="s">
        <v>13000</v>
      </c>
      <c r="C66" t="s">
        <v>328</v>
      </c>
      <c r="D66" t="s">
        <v>328</v>
      </c>
      <c r="E66" t="s">
        <v>12934</v>
      </c>
      <c r="F66" t="s">
        <v>2911</v>
      </c>
      <c r="G66" t="s">
        <v>328</v>
      </c>
      <c r="H66" t="s">
        <v>328</v>
      </c>
      <c r="I66" t="s">
        <v>328</v>
      </c>
      <c r="J66" t="s">
        <v>328</v>
      </c>
      <c r="K66" t="s">
        <v>328</v>
      </c>
      <c r="L66" t="s">
        <v>328</v>
      </c>
      <c r="M66" t="s">
        <v>13000</v>
      </c>
      <c r="N66" t="s">
        <v>328</v>
      </c>
      <c r="O66" t="s">
        <v>328</v>
      </c>
    </row>
    <row r="67" spans="1:15">
      <c r="A67" t="s">
        <v>3640</v>
      </c>
      <c r="B67" s="35" t="s">
        <v>13001</v>
      </c>
      <c r="C67" t="s">
        <v>328</v>
      </c>
      <c r="D67" t="s">
        <v>328</v>
      </c>
      <c r="E67" t="s">
        <v>12934</v>
      </c>
      <c r="F67" t="s">
        <v>2907</v>
      </c>
      <c r="G67" t="s">
        <v>328</v>
      </c>
      <c r="H67" t="s">
        <v>6524</v>
      </c>
      <c r="I67" t="s">
        <v>328</v>
      </c>
      <c r="J67" t="s">
        <v>328</v>
      </c>
      <c r="K67" t="s">
        <v>328</v>
      </c>
      <c r="L67" t="s">
        <v>328</v>
      </c>
      <c r="M67" t="s">
        <v>13001</v>
      </c>
      <c r="N67" t="s">
        <v>328</v>
      </c>
      <c r="O67" t="s">
        <v>328</v>
      </c>
    </row>
    <row r="68" spans="1:15">
      <c r="A68" t="s">
        <v>3640</v>
      </c>
      <c r="B68" t="s">
        <v>13002</v>
      </c>
      <c r="C68" t="s">
        <v>328</v>
      </c>
      <c r="D68" t="s">
        <v>328</v>
      </c>
      <c r="E68" t="s">
        <v>12934</v>
      </c>
      <c r="F68" t="s">
        <v>2911</v>
      </c>
      <c r="G68" t="s">
        <v>328</v>
      </c>
      <c r="H68" t="s">
        <v>328</v>
      </c>
      <c r="I68" t="s">
        <v>328</v>
      </c>
      <c r="J68" t="s">
        <v>328</v>
      </c>
      <c r="K68" t="s">
        <v>328</v>
      </c>
      <c r="L68" t="s">
        <v>328</v>
      </c>
      <c r="M68" t="s">
        <v>13002</v>
      </c>
      <c r="N68" t="s">
        <v>328</v>
      </c>
      <c r="O68" t="s">
        <v>328</v>
      </c>
    </row>
    <row r="69" spans="1:15">
      <c r="A69" t="s">
        <v>3640</v>
      </c>
      <c r="B69" t="s">
        <v>13003</v>
      </c>
      <c r="C69" t="s">
        <v>328</v>
      </c>
      <c r="D69" t="s">
        <v>328</v>
      </c>
      <c r="E69" t="s">
        <v>2912</v>
      </c>
      <c r="F69" t="s">
        <v>2911</v>
      </c>
      <c r="G69" t="s">
        <v>328</v>
      </c>
      <c r="H69" t="s">
        <v>6526</v>
      </c>
      <c r="I69" t="s">
        <v>328</v>
      </c>
      <c r="J69" t="s">
        <v>328</v>
      </c>
      <c r="K69" t="s">
        <v>328</v>
      </c>
      <c r="L69" t="s">
        <v>328</v>
      </c>
      <c r="M69" t="s">
        <v>13003</v>
      </c>
      <c r="N69" t="s">
        <v>328</v>
      </c>
      <c r="O69" t="s">
        <v>328</v>
      </c>
    </row>
    <row r="70" spans="1:15">
      <c r="A70" t="s">
        <v>3640</v>
      </c>
      <c r="B70" t="s">
        <v>13004</v>
      </c>
      <c r="C70" t="s">
        <v>328</v>
      </c>
      <c r="D70" t="s">
        <v>328</v>
      </c>
      <c r="E70" t="s">
        <v>12934</v>
      </c>
      <c r="F70" t="s">
        <v>2911</v>
      </c>
      <c r="G70" t="s">
        <v>328</v>
      </c>
      <c r="H70" t="s">
        <v>328</v>
      </c>
      <c r="I70" t="s">
        <v>328</v>
      </c>
      <c r="J70" t="s">
        <v>328</v>
      </c>
      <c r="K70" t="s">
        <v>328</v>
      </c>
      <c r="L70" t="s">
        <v>328</v>
      </c>
      <c r="M70" t="s">
        <v>13004</v>
      </c>
      <c r="N70" t="s">
        <v>328</v>
      </c>
      <c r="O70" t="s">
        <v>328</v>
      </c>
    </row>
    <row r="71" spans="1:15">
      <c r="A71" t="s">
        <v>3640</v>
      </c>
      <c r="B71" t="s">
        <v>13005</v>
      </c>
      <c r="C71" t="s">
        <v>328</v>
      </c>
      <c r="D71" t="s">
        <v>328</v>
      </c>
      <c r="E71" t="s">
        <v>2912</v>
      </c>
      <c r="F71" t="s">
        <v>2911</v>
      </c>
      <c r="G71" t="s">
        <v>328</v>
      </c>
      <c r="H71" t="s">
        <v>6526</v>
      </c>
      <c r="I71" t="s">
        <v>328</v>
      </c>
      <c r="J71" t="s">
        <v>328</v>
      </c>
      <c r="K71" t="s">
        <v>328</v>
      </c>
      <c r="L71" t="s">
        <v>328</v>
      </c>
      <c r="M71" t="s">
        <v>13005</v>
      </c>
      <c r="N71" t="s">
        <v>328</v>
      </c>
      <c r="O71" t="s">
        <v>328</v>
      </c>
    </row>
    <row r="72" spans="1:15">
      <c r="A72" t="s">
        <v>3640</v>
      </c>
      <c r="B72" t="s">
        <v>13006</v>
      </c>
      <c r="C72" t="s">
        <v>328</v>
      </c>
      <c r="D72" t="s">
        <v>328</v>
      </c>
      <c r="E72" t="s">
        <v>2912</v>
      </c>
      <c r="F72" t="s">
        <v>2911</v>
      </c>
      <c r="G72" t="s">
        <v>328</v>
      </c>
      <c r="H72" t="s">
        <v>6526</v>
      </c>
      <c r="I72" t="s">
        <v>328</v>
      </c>
      <c r="J72" t="s">
        <v>328</v>
      </c>
      <c r="K72" t="s">
        <v>328</v>
      </c>
      <c r="L72" t="s">
        <v>328</v>
      </c>
      <c r="M72" t="s">
        <v>13006</v>
      </c>
      <c r="N72" t="s">
        <v>328</v>
      </c>
      <c r="O72" t="s">
        <v>328</v>
      </c>
    </row>
    <row r="73" spans="1:15">
      <c r="A73" t="s">
        <v>3640</v>
      </c>
      <c r="B73" t="s">
        <v>13007</v>
      </c>
      <c r="C73" t="s">
        <v>328</v>
      </c>
      <c r="D73" t="s">
        <v>328</v>
      </c>
      <c r="E73" t="s">
        <v>2912</v>
      </c>
      <c r="F73" t="s">
        <v>2911</v>
      </c>
      <c r="G73" t="s">
        <v>328</v>
      </c>
      <c r="H73" t="s">
        <v>6526</v>
      </c>
      <c r="I73" t="s">
        <v>328</v>
      </c>
      <c r="J73" t="s">
        <v>328</v>
      </c>
      <c r="K73" t="s">
        <v>328</v>
      </c>
      <c r="L73" t="s">
        <v>328</v>
      </c>
      <c r="M73" t="s">
        <v>13007</v>
      </c>
      <c r="N73" t="s">
        <v>328</v>
      </c>
      <c r="O73" t="s">
        <v>328</v>
      </c>
    </row>
    <row r="74" spans="1:15">
      <c r="A74" t="s">
        <v>3640</v>
      </c>
      <c r="B74" t="s">
        <v>13008</v>
      </c>
      <c r="C74" t="s">
        <v>328</v>
      </c>
      <c r="D74" t="s">
        <v>328</v>
      </c>
      <c r="E74" t="s">
        <v>12934</v>
      </c>
      <c r="F74" t="s">
        <v>2907</v>
      </c>
      <c r="G74" t="s">
        <v>328</v>
      </c>
      <c r="H74" t="s">
        <v>2659</v>
      </c>
      <c r="I74" t="s">
        <v>2659</v>
      </c>
      <c r="J74" t="s">
        <v>328</v>
      </c>
      <c r="K74" t="s">
        <v>328</v>
      </c>
      <c r="L74" t="s">
        <v>328</v>
      </c>
      <c r="M74" t="s">
        <v>13008</v>
      </c>
      <c r="N74" t="s">
        <v>328</v>
      </c>
      <c r="O74" t="s">
        <v>328</v>
      </c>
    </row>
    <row r="75" spans="1:15">
      <c r="A75" t="s">
        <v>3640</v>
      </c>
      <c r="B75" t="s">
        <v>13009</v>
      </c>
      <c r="C75" t="s">
        <v>328</v>
      </c>
      <c r="D75" t="s">
        <v>328</v>
      </c>
      <c r="E75" t="s">
        <v>12934</v>
      </c>
      <c r="F75" t="s">
        <v>2911</v>
      </c>
      <c r="G75" t="s">
        <v>328</v>
      </c>
      <c r="H75" t="s">
        <v>6524</v>
      </c>
      <c r="I75" t="s">
        <v>328</v>
      </c>
      <c r="J75" t="s">
        <v>328</v>
      </c>
      <c r="K75" t="s">
        <v>328</v>
      </c>
      <c r="L75" t="s">
        <v>328</v>
      </c>
      <c r="M75" t="s">
        <v>13009</v>
      </c>
      <c r="N75" t="s">
        <v>328</v>
      </c>
      <c r="O75" t="s">
        <v>328</v>
      </c>
    </row>
    <row r="76" spans="1:15">
      <c r="A76" t="s">
        <v>3640</v>
      </c>
      <c r="B76" t="s">
        <v>13010</v>
      </c>
      <c r="C76" t="s">
        <v>328</v>
      </c>
      <c r="D76" t="s">
        <v>328</v>
      </c>
      <c r="E76" t="s">
        <v>12934</v>
      </c>
      <c r="F76" t="s">
        <v>2911</v>
      </c>
      <c r="G76" t="s">
        <v>328</v>
      </c>
      <c r="H76" t="s">
        <v>6524</v>
      </c>
      <c r="I76" t="s">
        <v>328</v>
      </c>
      <c r="J76" t="s">
        <v>328</v>
      </c>
      <c r="K76" t="s">
        <v>328</v>
      </c>
      <c r="L76" t="s">
        <v>328</v>
      </c>
      <c r="M76" t="s">
        <v>13010</v>
      </c>
      <c r="N76" t="s">
        <v>328</v>
      </c>
      <c r="O76" t="s">
        <v>328</v>
      </c>
    </row>
    <row r="77" spans="1:15">
      <c r="A77" t="s">
        <v>3640</v>
      </c>
      <c r="B77" t="s">
        <v>13011</v>
      </c>
      <c r="C77" t="s">
        <v>328</v>
      </c>
      <c r="D77" t="s">
        <v>328</v>
      </c>
      <c r="E77" t="s">
        <v>12934</v>
      </c>
      <c r="F77" t="s">
        <v>2911</v>
      </c>
      <c r="G77" t="s">
        <v>328</v>
      </c>
      <c r="H77" t="s">
        <v>328</v>
      </c>
      <c r="I77" t="s">
        <v>328</v>
      </c>
      <c r="J77" t="s">
        <v>328</v>
      </c>
      <c r="K77" t="s">
        <v>328</v>
      </c>
      <c r="L77" t="s">
        <v>328</v>
      </c>
      <c r="M77" t="s">
        <v>13011</v>
      </c>
      <c r="N77" t="s">
        <v>328</v>
      </c>
      <c r="O77" t="s">
        <v>328</v>
      </c>
    </row>
    <row r="78" spans="1:15">
      <c r="A78" t="s">
        <v>3640</v>
      </c>
      <c r="B78" t="s">
        <v>13012</v>
      </c>
      <c r="C78" t="s">
        <v>328</v>
      </c>
      <c r="D78" t="s">
        <v>328</v>
      </c>
      <c r="E78" t="s">
        <v>2912</v>
      </c>
      <c r="F78" t="s">
        <v>2911</v>
      </c>
      <c r="G78" t="s">
        <v>328</v>
      </c>
      <c r="H78" t="s">
        <v>6526</v>
      </c>
      <c r="I78" t="s">
        <v>328</v>
      </c>
      <c r="J78" t="s">
        <v>328</v>
      </c>
      <c r="K78" t="s">
        <v>328</v>
      </c>
      <c r="L78" t="s">
        <v>328</v>
      </c>
      <c r="M78" t="s">
        <v>13012</v>
      </c>
      <c r="N78" t="s">
        <v>328</v>
      </c>
      <c r="O78" t="s">
        <v>328</v>
      </c>
    </row>
    <row r="79" spans="1:15">
      <c r="A79" t="s">
        <v>3640</v>
      </c>
      <c r="B79" t="s">
        <v>13013</v>
      </c>
      <c r="C79" t="s">
        <v>328</v>
      </c>
      <c r="D79" t="s">
        <v>328</v>
      </c>
      <c r="E79" t="s">
        <v>2912</v>
      </c>
      <c r="F79" t="s">
        <v>2911</v>
      </c>
      <c r="G79" t="s">
        <v>328</v>
      </c>
      <c r="H79" t="s">
        <v>328</v>
      </c>
      <c r="I79" t="s">
        <v>328</v>
      </c>
      <c r="J79" t="s">
        <v>328</v>
      </c>
      <c r="K79" t="s">
        <v>328</v>
      </c>
      <c r="L79" t="s">
        <v>328</v>
      </c>
      <c r="M79" t="s">
        <v>13013</v>
      </c>
      <c r="N79" t="s">
        <v>328</v>
      </c>
      <c r="O79" t="s">
        <v>328</v>
      </c>
    </row>
    <row r="80" spans="1:15">
      <c r="A80" t="s">
        <v>3640</v>
      </c>
      <c r="B80" t="s">
        <v>13014</v>
      </c>
      <c r="C80" t="s">
        <v>328</v>
      </c>
      <c r="D80" t="s">
        <v>328</v>
      </c>
      <c r="E80" t="s">
        <v>12934</v>
      </c>
      <c r="F80" t="s">
        <v>2911</v>
      </c>
      <c r="G80" t="s">
        <v>328</v>
      </c>
      <c r="H80" t="s">
        <v>328</v>
      </c>
      <c r="I80" t="s">
        <v>328</v>
      </c>
      <c r="J80" t="s">
        <v>328</v>
      </c>
      <c r="K80" t="s">
        <v>328</v>
      </c>
      <c r="L80" t="s">
        <v>328</v>
      </c>
      <c r="M80" t="s">
        <v>13014</v>
      </c>
      <c r="N80" t="s">
        <v>328</v>
      </c>
      <c r="O80" t="s">
        <v>328</v>
      </c>
    </row>
    <row r="81" spans="1:15">
      <c r="A81" t="s">
        <v>13015</v>
      </c>
      <c r="B81" t="s">
        <v>13016</v>
      </c>
      <c r="C81" t="s">
        <v>328</v>
      </c>
      <c r="D81" t="s">
        <v>328</v>
      </c>
      <c r="E81" t="s">
        <v>12949</v>
      </c>
      <c r="F81" t="s">
        <v>2907</v>
      </c>
      <c r="G81" t="s">
        <v>328</v>
      </c>
      <c r="H81" t="s">
        <v>2659</v>
      </c>
      <c r="I81" t="s">
        <v>13017</v>
      </c>
      <c r="J81" t="s">
        <v>13018</v>
      </c>
      <c r="K81" t="s">
        <v>328</v>
      </c>
      <c r="L81" t="s">
        <v>328</v>
      </c>
      <c r="M81" t="s">
        <v>13016</v>
      </c>
      <c r="N81" t="s">
        <v>328</v>
      </c>
      <c r="O81" t="s">
        <v>328</v>
      </c>
    </row>
    <row r="82" spans="1:15">
      <c r="A82" t="s">
        <v>13019</v>
      </c>
      <c r="B82" t="s">
        <v>13020</v>
      </c>
      <c r="C82" t="s">
        <v>328</v>
      </c>
      <c r="D82" t="s">
        <v>328</v>
      </c>
      <c r="E82" t="s">
        <v>12934</v>
      </c>
      <c r="F82" t="s">
        <v>2907</v>
      </c>
      <c r="G82" t="s">
        <v>328</v>
      </c>
      <c r="H82" t="s">
        <v>6518</v>
      </c>
      <c r="I82" t="s">
        <v>328</v>
      </c>
      <c r="J82" t="s">
        <v>328</v>
      </c>
      <c r="K82" t="s">
        <v>328</v>
      </c>
      <c r="L82" t="s">
        <v>328</v>
      </c>
      <c r="M82" t="s">
        <v>13020</v>
      </c>
      <c r="N82" t="s">
        <v>328</v>
      </c>
      <c r="O82" t="s">
        <v>328</v>
      </c>
    </row>
    <row r="83" spans="1:15">
      <c r="A83" t="s">
        <v>13021</v>
      </c>
      <c r="B83" t="s">
        <v>13022</v>
      </c>
      <c r="C83" t="s">
        <v>328</v>
      </c>
      <c r="D83" t="s">
        <v>328</v>
      </c>
      <c r="E83" t="s">
        <v>12934</v>
      </c>
      <c r="F83" t="s">
        <v>2907</v>
      </c>
      <c r="G83" t="s">
        <v>328</v>
      </c>
      <c r="H83" t="s">
        <v>6524</v>
      </c>
      <c r="I83" t="s">
        <v>328</v>
      </c>
      <c r="J83" t="s">
        <v>328</v>
      </c>
      <c r="K83" t="s">
        <v>328</v>
      </c>
      <c r="L83" t="s">
        <v>328</v>
      </c>
      <c r="M83" t="s">
        <v>13022</v>
      </c>
      <c r="N83" t="s">
        <v>328</v>
      </c>
      <c r="O83" t="s">
        <v>328</v>
      </c>
    </row>
    <row r="84" spans="1:15">
      <c r="A84" t="s">
        <v>4135</v>
      </c>
      <c r="B84" t="s">
        <v>13023</v>
      </c>
      <c r="C84" t="s">
        <v>328</v>
      </c>
      <c r="D84" t="s">
        <v>328</v>
      </c>
      <c r="E84" t="s">
        <v>12949</v>
      </c>
      <c r="F84" t="s">
        <v>2907</v>
      </c>
      <c r="G84" t="s">
        <v>328</v>
      </c>
      <c r="H84" t="s">
        <v>6524</v>
      </c>
      <c r="I84" t="s">
        <v>13024</v>
      </c>
      <c r="J84" t="s">
        <v>328</v>
      </c>
      <c r="K84" t="s">
        <v>328</v>
      </c>
      <c r="L84" t="s">
        <v>328</v>
      </c>
      <c r="M84" t="s">
        <v>13023</v>
      </c>
      <c r="N84" t="s">
        <v>328</v>
      </c>
      <c r="O84" t="s">
        <v>328</v>
      </c>
    </row>
    <row r="85" spans="1:15">
      <c r="A85" t="s">
        <v>4135</v>
      </c>
      <c r="B85" t="s">
        <v>13025</v>
      </c>
      <c r="C85" t="s">
        <v>328</v>
      </c>
      <c r="D85" t="s">
        <v>328</v>
      </c>
      <c r="E85" t="s">
        <v>12949</v>
      </c>
      <c r="F85" t="s">
        <v>2907</v>
      </c>
      <c r="G85" t="s">
        <v>328</v>
      </c>
      <c r="H85" t="s">
        <v>6524</v>
      </c>
      <c r="I85" t="s">
        <v>13024</v>
      </c>
      <c r="J85" t="s">
        <v>328</v>
      </c>
      <c r="K85" t="s">
        <v>328</v>
      </c>
      <c r="L85" t="s">
        <v>328</v>
      </c>
      <c r="M85" t="s">
        <v>13025</v>
      </c>
      <c r="N85" t="s">
        <v>328</v>
      </c>
      <c r="O85" t="s">
        <v>328</v>
      </c>
    </row>
    <row r="86" spans="1:15">
      <c r="A86" t="s">
        <v>4135</v>
      </c>
      <c r="B86" t="s">
        <v>13026</v>
      </c>
      <c r="C86" t="s">
        <v>328</v>
      </c>
      <c r="D86" t="s">
        <v>328</v>
      </c>
      <c r="E86" t="s">
        <v>12934</v>
      </c>
      <c r="F86" t="s">
        <v>2907</v>
      </c>
      <c r="G86" t="s">
        <v>328</v>
      </c>
      <c r="H86" t="s">
        <v>6524</v>
      </c>
      <c r="I86" t="s">
        <v>328</v>
      </c>
      <c r="J86" t="s">
        <v>328</v>
      </c>
      <c r="K86" t="s">
        <v>328</v>
      </c>
      <c r="L86" t="s">
        <v>328</v>
      </c>
      <c r="M86" t="s">
        <v>13026</v>
      </c>
      <c r="N86" t="s">
        <v>328</v>
      </c>
      <c r="O86" t="s">
        <v>328</v>
      </c>
    </row>
    <row r="87" spans="1:15">
      <c r="A87" t="s">
        <v>4135</v>
      </c>
      <c r="B87" t="s">
        <v>13027</v>
      </c>
      <c r="C87" t="s">
        <v>328</v>
      </c>
      <c r="D87" t="s">
        <v>328</v>
      </c>
      <c r="E87" t="s">
        <v>12934</v>
      </c>
      <c r="F87" t="s">
        <v>2907</v>
      </c>
      <c r="G87" t="s">
        <v>328</v>
      </c>
      <c r="H87" t="s">
        <v>6524</v>
      </c>
      <c r="I87" t="s">
        <v>328</v>
      </c>
      <c r="J87" t="s">
        <v>328</v>
      </c>
      <c r="K87" t="s">
        <v>328</v>
      </c>
      <c r="L87" t="s">
        <v>328</v>
      </c>
      <c r="M87" t="s">
        <v>13027</v>
      </c>
      <c r="N87" t="s">
        <v>328</v>
      </c>
      <c r="O87" t="s">
        <v>328</v>
      </c>
    </row>
    <row r="88" spans="1:15">
      <c r="A88" t="s">
        <v>4135</v>
      </c>
      <c r="B88" t="s">
        <v>13028</v>
      </c>
      <c r="C88" t="s">
        <v>328</v>
      </c>
      <c r="D88" t="s">
        <v>328</v>
      </c>
      <c r="E88" t="s">
        <v>2912</v>
      </c>
      <c r="F88" t="s">
        <v>2911</v>
      </c>
      <c r="G88" t="s">
        <v>328</v>
      </c>
      <c r="H88" t="s">
        <v>6524</v>
      </c>
      <c r="I88" t="s">
        <v>328</v>
      </c>
      <c r="J88" t="s">
        <v>328</v>
      </c>
      <c r="K88" t="s">
        <v>328</v>
      </c>
      <c r="L88" t="s">
        <v>328</v>
      </c>
      <c r="M88" t="s">
        <v>13028</v>
      </c>
      <c r="N88" t="s">
        <v>328</v>
      </c>
      <c r="O88" t="s">
        <v>328</v>
      </c>
    </row>
    <row r="89" spans="1:15">
      <c r="A89" t="s">
        <v>4135</v>
      </c>
      <c r="B89" t="s">
        <v>13029</v>
      </c>
      <c r="C89" t="s">
        <v>328</v>
      </c>
      <c r="D89" t="s">
        <v>328</v>
      </c>
      <c r="E89" t="s">
        <v>2912</v>
      </c>
      <c r="F89" t="s">
        <v>2907</v>
      </c>
      <c r="G89" t="s">
        <v>328</v>
      </c>
      <c r="H89" t="s">
        <v>328</v>
      </c>
      <c r="I89" t="s">
        <v>328</v>
      </c>
      <c r="J89" t="s">
        <v>328</v>
      </c>
      <c r="K89" t="s">
        <v>328</v>
      </c>
      <c r="L89" t="s">
        <v>328</v>
      </c>
      <c r="M89" t="s">
        <v>13029</v>
      </c>
      <c r="N89" t="s">
        <v>328</v>
      </c>
      <c r="O89" t="s">
        <v>328</v>
      </c>
    </row>
    <row r="90" spans="1:15">
      <c r="A90" t="s">
        <v>4139</v>
      </c>
      <c r="B90" t="s">
        <v>13030</v>
      </c>
      <c r="C90" t="s">
        <v>328</v>
      </c>
      <c r="D90" t="s">
        <v>328</v>
      </c>
      <c r="E90" t="s">
        <v>12934</v>
      </c>
      <c r="F90" t="s">
        <v>2907</v>
      </c>
      <c r="G90" t="s">
        <v>328</v>
      </c>
      <c r="H90" t="s">
        <v>6524</v>
      </c>
      <c r="I90" t="s">
        <v>328</v>
      </c>
      <c r="J90" t="s">
        <v>328</v>
      </c>
      <c r="K90" t="s">
        <v>328</v>
      </c>
      <c r="L90" t="s">
        <v>328</v>
      </c>
      <c r="M90" t="s">
        <v>13030</v>
      </c>
      <c r="N90" t="s">
        <v>328</v>
      </c>
      <c r="O90" t="s">
        <v>328</v>
      </c>
    </row>
    <row r="91" spans="1:15">
      <c r="A91" t="s">
        <v>4139</v>
      </c>
      <c r="B91" t="s">
        <v>13031</v>
      </c>
      <c r="C91" t="s">
        <v>328</v>
      </c>
      <c r="D91" t="s">
        <v>328</v>
      </c>
      <c r="E91" t="s">
        <v>12934</v>
      </c>
      <c r="F91" t="s">
        <v>2907</v>
      </c>
      <c r="G91" t="s">
        <v>328</v>
      </c>
      <c r="H91" t="s">
        <v>6524</v>
      </c>
      <c r="I91" t="s">
        <v>328</v>
      </c>
      <c r="J91" t="s">
        <v>328</v>
      </c>
      <c r="K91" t="s">
        <v>328</v>
      </c>
      <c r="L91" t="s">
        <v>328</v>
      </c>
      <c r="M91" t="s">
        <v>13030</v>
      </c>
      <c r="N91" t="s">
        <v>328</v>
      </c>
      <c r="O91" t="s">
        <v>328</v>
      </c>
    </row>
    <row r="92" spans="1:15">
      <c r="A92" t="s">
        <v>4143</v>
      </c>
      <c r="B92" t="s">
        <v>13032</v>
      </c>
      <c r="C92" t="s">
        <v>328</v>
      </c>
      <c r="D92" t="s">
        <v>328</v>
      </c>
      <c r="E92" t="s">
        <v>12934</v>
      </c>
      <c r="F92" t="s">
        <v>2907</v>
      </c>
      <c r="G92" t="s">
        <v>328</v>
      </c>
      <c r="H92" t="s">
        <v>6524</v>
      </c>
      <c r="I92" t="s">
        <v>328</v>
      </c>
      <c r="J92" t="s">
        <v>328</v>
      </c>
      <c r="K92" t="s">
        <v>328</v>
      </c>
      <c r="L92" t="s">
        <v>328</v>
      </c>
      <c r="M92" t="s">
        <v>13032</v>
      </c>
      <c r="N92" t="s">
        <v>328</v>
      </c>
      <c r="O92" t="s">
        <v>328</v>
      </c>
    </row>
    <row r="93" spans="1:15">
      <c r="A93" t="s">
        <v>4147</v>
      </c>
      <c r="B93" t="s">
        <v>13033</v>
      </c>
      <c r="C93" t="s">
        <v>328</v>
      </c>
      <c r="D93" t="s">
        <v>328</v>
      </c>
      <c r="E93" t="s">
        <v>12934</v>
      </c>
      <c r="F93" t="s">
        <v>2907</v>
      </c>
      <c r="G93" t="s">
        <v>328</v>
      </c>
      <c r="H93" t="s">
        <v>6518</v>
      </c>
      <c r="I93" t="s">
        <v>328</v>
      </c>
      <c r="J93" t="s">
        <v>328</v>
      </c>
      <c r="K93" t="s">
        <v>328</v>
      </c>
      <c r="L93" t="s">
        <v>328</v>
      </c>
      <c r="M93" t="s">
        <v>13033</v>
      </c>
      <c r="N93" t="s">
        <v>328</v>
      </c>
      <c r="O93" t="s">
        <v>328</v>
      </c>
    </row>
    <row r="94" spans="1:15">
      <c r="A94" t="s">
        <v>4147</v>
      </c>
      <c r="B94" t="s">
        <v>13034</v>
      </c>
      <c r="C94" t="s">
        <v>328</v>
      </c>
      <c r="D94" t="s">
        <v>328</v>
      </c>
      <c r="E94" t="s">
        <v>12934</v>
      </c>
      <c r="F94" t="s">
        <v>2907</v>
      </c>
      <c r="G94" t="s">
        <v>328</v>
      </c>
      <c r="H94" t="s">
        <v>6524</v>
      </c>
      <c r="I94" t="s">
        <v>328</v>
      </c>
      <c r="J94" t="s">
        <v>328</v>
      </c>
      <c r="K94" t="s">
        <v>328</v>
      </c>
      <c r="L94" t="s">
        <v>328</v>
      </c>
      <c r="M94" t="s">
        <v>13034</v>
      </c>
      <c r="N94" t="s">
        <v>328</v>
      </c>
      <c r="O94" t="s">
        <v>328</v>
      </c>
    </row>
    <row r="95" spans="1:15">
      <c r="A95" t="s">
        <v>3382</v>
      </c>
      <c r="B95" t="s">
        <v>13035</v>
      </c>
      <c r="C95" t="s">
        <v>328</v>
      </c>
      <c r="D95" t="s">
        <v>328</v>
      </c>
      <c r="E95" t="s">
        <v>328</v>
      </c>
      <c r="F95" t="s">
        <v>2661</v>
      </c>
      <c r="G95" t="s">
        <v>2662</v>
      </c>
      <c r="H95" t="s">
        <v>328</v>
      </c>
      <c r="I95" t="s">
        <v>328</v>
      </c>
      <c r="J95" t="s">
        <v>328</v>
      </c>
      <c r="K95" t="s">
        <v>328</v>
      </c>
      <c r="L95" t="s">
        <v>328</v>
      </c>
      <c r="M95" t="s">
        <v>13035</v>
      </c>
      <c r="N95" t="s">
        <v>328</v>
      </c>
      <c r="O95" t="s">
        <v>328</v>
      </c>
    </row>
    <row r="96" spans="1:15">
      <c r="A96" t="s">
        <v>4754</v>
      </c>
      <c r="B96" t="s">
        <v>13036</v>
      </c>
      <c r="C96" t="s">
        <v>328</v>
      </c>
      <c r="D96" t="s">
        <v>328</v>
      </c>
      <c r="E96" t="s">
        <v>12934</v>
      </c>
      <c r="F96" t="s">
        <v>2907</v>
      </c>
      <c r="G96" t="s">
        <v>328</v>
      </c>
      <c r="H96" t="s">
        <v>6524</v>
      </c>
      <c r="I96" t="s">
        <v>2659</v>
      </c>
      <c r="J96" t="s">
        <v>328</v>
      </c>
      <c r="K96" t="s">
        <v>328</v>
      </c>
      <c r="L96" t="s">
        <v>328</v>
      </c>
      <c r="M96" t="s">
        <v>13036</v>
      </c>
      <c r="N96" t="s">
        <v>328</v>
      </c>
      <c r="O96" t="s">
        <v>328</v>
      </c>
    </row>
    <row r="97" spans="1:15">
      <c r="A97" t="s">
        <v>4754</v>
      </c>
      <c r="B97" t="s">
        <v>13037</v>
      </c>
      <c r="C97" t="s">
        <v>328</v>
      </c>
      <c r="D97" t="s">
        <v>328</v>
      </c>
      <c r="E97" t="s">
        <v>2912</v>
      </c>
      <c r="F97" t="s">
        <v>2911</v>
      </c>
      <c r="G97" t="s">
        <v>328</v>
      </c>
      <c r="H97" t="s">
        <v>6526</v>
      </c>
      <c r="I97" t="s">
        <v>328</v>
      </c>
      <c r="J97" t="s">
        <v>328</v>
      </c>
      <c r="K97" t="s">
        <v>328</v>
      </c>
      <c r="L97" t="s">
        <v>328</v>
      </c>
      <c r="M97" t="s">
        <v>13038</v>
      </c>
      <c r="N97" t="s">
        <v>328</v>
      </c>
      <c r="O97" t="s">
        <v>328</v>
      </c>
    </row>
    <row r="98" spans="1:15">
      <c r="A98" t="s">
        <v>5466</v>
      </c>
      <c r="B98" t="s">
        <v>13039</v>
      </c>
      <c r="C98" t="s">
        <v>328</v>
      </c>
      <c r="D98" t="s">
        <v>328</v>
      </c>
      <c r="E98" t="s">
        <v>12934</v>
      </c>
      <c r="F98" t="s">
        <v>2907</v>
      </c>
      <c r="G98" t="s">
        <v>328</v>
      </c>
      <c r="H98" t="s">
        <v>328</v>
      </c>
      <c r="I98" t="s">
        <v>328</v>
      </c>
      <c r="J98" t="s">
        <v>328</v>
      </c>
      <c r="K98" t="s">
        <v>328</v>
      </c>
      <c r="L98" t="s">
        <v>328</v>
      </c>
      <c r="M98" t="s">
        <v>13039</v>
      </c>
      <c r="N98" t="s">
        <v>328</v>
      </c>
      <c r="O98" t="s">
        <v>328</v>
      </c>
    </row>
    <row r="99" spans="1:15">
      <c r="A99" t="s">
        <v>5466</v>
      </c>
      <c r="B99" t="s">
        <v>13040</v>
      </c>
      <c r="C99" t="s">
        <v>328</v>
      </c>
      <c r="D99" t="s">
        <v>328</v>
      </c>
      <c r="E99" t="s">
        <v>12934</v>
      </c>
      <c r="F99" t="s">
        <v>2907</v>
      </c>
      <c r="G99" t="s">
        <v>328</v>
      </c>
      <c r="H99" t="s">
        <v>6518</v>
      </c>
      <c r="I99" t="s">
        <v>328</v>
      </c>
      <c r="J99" t="s">
        <v>328</v>
      </c>
      <c r="K99" t="s">
        <v>328</v>
      </c>
      <c r="L99" t="s">
        <v>328</v>
      </c>
      <c r="M99" t="s">
        <v>13040</v>
      </c>
      <c r="N99" t="s">
        <v>328</v>
      </c>
      <c r="O99" t="s">
        <v>328</v>
      </c>
    </row>
    <row r="100" spans="1:15">
      <c r="A100" t="s">
        <v>5466</v>
      </c>
      <c r="B100" t="s">
        <v>13041</v>
      </c>
      <c r="C100" t="s">
        <v>328</v>
      </c>
      <c r="D100" t="s">
        <v>328</v>
      </c>
      <c r="E100" t="s">
        <v>12934</v>
      </c>
      <c r="F100" t="s">
        <v>2907</v>
      </c>
      <c r="G100" t="s">
        <v>328</v>
      </c>
      <c r="H100" t="s">
        <v>6524</v>
      </c>
      <c r="I100" t="s">
        <v>328</v>
      </c>
      <c r="J100" t="s">
        <v>328</v>
      </c>
      <c r="K100" t="s">
        <v>328</v>
      </c>
      <c r="L100" t="s">
        <v>328</v>
      </c>
      <c r="M100" t="s">
        <v>13041</v>
      </c>
      <c r="N100" t="s">
        <v>328</v>
      </c>
      <c r="O100" t="s">
        <v>328</v>
      </c>
    </row>
    <row r="101" spans="1:15">
      <c r="A101" t="s">
        <v>5466</v>
      </c>
      <c r="B101" t="s">
        <v>13042</v>
      </c>
      <c r="C101" t="s">
        <v>328</v>
      </c>
      <c r="D101" t="s">
        <v>328</v>
      </c>
      <c r="E101" t="s">
        <v>12934</v>
      </c>
      <c r="F101" t="s">
        <v>2907</v>
      </c>
      <c r="G101" t="s">
        <v>328</v>
      </c>
      <c r="H101" t="s">
        <v>328</v>
      </c>
      <c r="I101" t="s">
        <v>328</v>
      </c>
      <c r="J101" t="s">
        <v>328</v>
      </c>
      <c r="K101" t="s">
        <v>328</v>
      </c>
      <c r="L101" t="s">
        <v>328</v>
      </c>
      <c r="M101" t="s">
        <v>13043</v>
      </c>
      <c r="N101" t="s">
        <v>328</v>
      </c>
      <c r="O101" t="s">
        <v>328</v>
      </c>
    </row>
    <row r="102" spans="1:15">
      <c r="A102" t="s">
        <v>5466</v>
      </c>
      <c r="B102" t="s">
        <v>13044</v>
      </c>
      <c r="C102" t="s">
        <v>328</v>
      </c>
      <c r="D102" t="s">
        <v>328</v>
      </c>
      <c r="E102" t="s">
        <v>12934</v>
      </c>
      <c r="F102" t="s">
        <v>2907</v>
      </c>
      <c r="G102" t="s">
        <v>328</v>
      </c>
      <c r="H102" t="s">
        <v>328</v>
      </c>
      <c r="I102" t="s">
        <v>328</v>
      </c>
      <c r="J102" t="s">
        <v>328</v>
      </c>
      <c r="K102" t="s">
        <v>328</v>
      </c>
      <c r="L102" t="s">
        <v>328</v>
      </c>
      <c r="M102" t="s">
        <v>13045</v>
      </c>
      <c r="N102" t="s">
        <v>328</v>
      </c>
      <c r="O102" t="s">
        <v>328</v>
      </c>
    </row>
    <row r="103" spans="1:15">
      <c r="A103" t="s">
        <v>5466</v>
      </c>
      <c r="B103" t="s">
        <v>13046</v>
      </c>
      <c r="C103" t="s">
        <v>328</v>
      </c>
      <c r="D103" t="s">
        <v>328</v>
      </c>
      <c r="E103" t="s">
        <v>12934</v>
      </c>
      <c r="F103" t="s">
        <v>2907</v>
      </c>
      <c r="G103" t="s">
        <v>328</v>
      </c>
      <c r="H103" t="s">
        <v>6524</v>
      </c>
      <c r="I103" t="s">
        <v>328</v>
      </c>
      <c r="J103" t="s">
        <v>328</v>
      </c>
      <c r="K103" t="s">
        <v>328</v>
      </c>
      <c r="L103" t="s">
        <v>328</v>
      </c>
      <c r="M103" t="s">
        <v>13046</v>
      </c>
      <c r="N103" t="s">
        <v>328</v>
      </c>
      <c r="O103" t="s">
        <v>328</v>
      </c>
    </row>
    <row r="104" spans="1:15">
      <c r="A104" t="s">
        <v>5466</v>
      </c>
      <c r="B104" t="s">
        <v>13047</v>
      </c>
      <c r="C104" t="s">
        <v>328</v>
      </c>
      <c r="D104" t="s">
        <v>328</v>
      </c>
      <c r="E104" t="s">
        <v>12934</v>
      </c>
      <c r="F104" t="s">
        <v>2907</v>
      </c>
      <c r="G104" t="s">
        <v>328</v>
      </c>
      <c r="H104" t="s">
        <v>328</v>
      </c>
      <c r="I104" t="s">
        <v>328</v>
      </c>
      <c r="J104" t="s">
        <v>328</v>
      </c>
      <c r="K104" t="s">
        <v>328</v>
      </c>
      <c r="L104" t="s">
        <v>328</v>
      </c>
      <c r="M104" t="s">
        <v>13047</v>
      </c>
      <c r="N104" t="s">
        <v>328</v>
      </c>
      <c r="O104" t="s">
        <v>328</v>
      </c>
    </row>
    <row r="105" spans="1:15">
      <c r="A105" t="s">
        <v>5466</v>
      </c>
      <c r="B105" t="s">
        <v>13048</v>
      </c>
      <c r="C105" t="s">
        <v>328</v>
      </c>
      <c r="D105" t="s">
        <v>328</v>
      </c>
      <c r="E105" t="s">
        <v>2912</v>
      </c>
      <c r="F105" t="s">
        <v>2911</v>
      </c>
      <c r="G105" t="s">
        <v>328</v>
      </c>
      <c r="H105" t="s">
        <v>2659</v>
      </c>
      <c r="I105" t="s">
        <v>2659</v>
      </c>
      <c r="J105" t="s">
        <v>328</v>
      </c>
      <c r="K105" t="s">
        <v>328</v>
      </c>
      <c r="L105" t="s">
        <v>328</v>
      </c>
      <c r="M105" t="s">
        <v>13048</v>
      </c>
      <c r="N105" t="s">
        <v>328</v>
      </c>
      <c r="O105" t="s">
        <v>328</v>
      </c>
    </row>
    <row r="106" spans="1:15">
      <c r="A106" t="s">
        <v>5466</v>
      </c>
      <c r="B106" t="s">
        <v>13049</v>
      </c>
      <c r="C106" t="s">
        <v>328</v>
      </c>
      <c r="D106" t="s">
        <v>328</v>
      </c>
      <c r="E106" t="s">
        <v>12934</v>
      </c>
      <c r="F106" t="s">
        <v>2907</v>
      </c>
      <c r="G106" t="s">
        <v>328</v>
      </c>
      <c r="H106" t="s">
        <v>6524</v>
      </c>
      <c r="I106" t="s">
        <v>328</v>
      </c>
      <c r="J106" t="s">
        <v>328</v>
      </c>
      <c r="K106" t="s">
        <v>328</v>
      </c>
      <c r="L106" t="s">
        <v>328</v>
      </c>
      <c r="M106" t="s">
        <v>13049</v>
      </c>
      <c r="N106" t="s">
        <v>328</v>
      </c>
      <c r="O106" t="s">
        <v>328</v>
      </c>
    </row>
    <row r="107" spans="1:15">
      <c r="A107" t="s">
        <v>5466</v>
      </c>
      <c r="B107" t="s">
        <v>13050</v>
      </c>
      <c r="C107" t="s">
        <v>328</v>
      </c>
      <c r="D107" t="s">
        <v>328</v>
      </c>
      <c r="E107" t="s">
        <v>12934</v>
      </c>
      <c r="F107" t="s">
        <v>2907</v>
      </c>
      <c r="G107" t="s">
        <v>328</v>
      </c>
      <c r="H107" t="s">
        <v>6524</v>
      </c>
      <c r="I107" t="s">
        <v>328</v>
      </c>
      <c r="J107" t="s">
        <v>328</v>
      </c>
      <c r="K107" t="s">
        <v>328</v>
      </c>
      <c r="L107" t="s">
        <v>328</v>
      </c>
      <c r="M107" t="s">
        <v>13050</v>
      </c>
      <c r="N107" t="s">
        <v>328</v>
      </c>
      <c r="O107" t="s">
        <v>328</v>
      </c>
    </row>
    <row r="108" spans="1:15">
      <c r="A108" t="s">
        <v>4981</v>
      </c>
      <c r="B108" t="s">
        <v>13051</v>
      </c>
      <c r="C108" t="s">
        <v>328</v>
      </c>
      <c r="D108" t="s">
        <v>328</v>
      </c>
      <c r="E108" t="s">
        <v>2912</v>
      </c>
      <c r="F108" t="s">
        <v>2911</v>
      </c>
      <c r="G108" t="s">
        <v>328</v>
      </c>
      <c r="H108" t="s">
        <v>6526</v>
      </c>
      <c r="I108" t="s">
        <v>328</v>
      </c>
      <c r="J108" t="s">
        <v>328</v>
      </c>
      <c r="K108" t="s">
        <v>328</v>
      </c>
      <c r="L108" t="s">
        <v>328</v>
      </c>
      <c r="M108" t="s">
        <v>13051</v>
      </c>
      <c r="N108" t="s">
        <v>328</v>
      </c>
      <c r="O108" t="s">
        <v>328</v>
      </c>
    </row>
    <row r="109" spans="1:15">
      <c r="A109" t="s">
        <v>4987</v>
      </c>
      <c r="B109" t="s">
        <v>13052</v>
      </c>
      <c r="C109" t="s">
        <v>328</v>
      </c>
      <c r="D109" t="s">
        <v>328</v>
      </c>
      <c r="E109" t="s">
        <v>12934</v>
      </c>
      <c r="F109" t="s">
        <v>2907</v>
      </c>
      <c r="G109" t="s">
        <v>328</v>
      </c>
      <c r="H109" t="s">
        <v>328</v>
      </c>
      <c r="I109" t="s">
        <v>328</v>
      </c>
      <c r="J109" t="s">
        <v>328</v>
      </c>
      <c r="K109" t="s">
        <v>328</v>
      </c>
      <c r="L109" t="s">
        <v>328</v>
      </c>
      <c r="M109" t="s">
        <v>13052</v>
      </c>
      <c r="N109" t="s">
        <v>328</v>
      </c>
      <c r="O109" t="s">
        <v>328</v>
      </c>
    </row>
    <row r="110" spans="1:15">
      <c r="A110" t="s">
        <v>5478</v>
      </c>
      <c r="B110" t="s">
        <v>13053</v>
      </c>
      <c r="C110" t="s">
        <v>328</v>
      </c>
      <c r="D110" t="s">
        <v>328</v>
      </c>
      <c r="E110" t="s">
        <v>12934</v>
      </c>
      <c r="F110" t="s">
        <v>2907</v>
      </c>
      <c r="G110" t="s">
        <v>328</v>
      </c>
      <c r="H110" t="s">
        <v>2659</v>
      </c>
      <c r="I110" t="s">
        <v>328</v>
      </c>
      <c r="J110" t="s">
        <v>328</v>
      </c>
      <c r="K110" t="s">
        <v>328</v>
      </c>
      <c r="L110" t="s">
        <v>328</v>
      </c>
      <c r="M110" t="s">
        <v>13053</v>
      </c>
      <c r="N110" t="s">
        <v>328</v>
      </c>
      <c r="O110" t="s">
        <v>328</v>
      </c>
    </row>
    <row r="111" spans="1:15">
      <c r="A111" t="s">
        <v>5478</v>
      </c>
      <c r="B111" t="s">
        <v>13054</v>
      </c>
      <c r="C111" t="s">
        <v>328</v>
      </c>
      <c r="D111" t="s">
        <v>328</v>
      </c>
      <c r="E111" t="s">
        <v>12934</v>
      </c>
      <c r="F111" t="s">
        <v>2907</v>
      </c>
      <c r="G111" t="s">
        <v>328</v>
      </c>
      <c r="H111" t="s">
        <v>328</v>
      </c>
      <c r="I111" t="s">
        <v>328</v>
      </c>
      <c r="J111" t="s">
        <v>328</v>
      </c>
      <c r="K111" t="s">
        <v>328</v>
      </c>
      <c r="L111" t="s">
        <v>328</v>
      </c>
      <c r="M111" t="s">
        <v>13055</v>
      </c>
      <c r="N111" t="s">
        <v>328</v>
      </c>
      <c r="O111" t="s">
        <v>328</v>
      </c>
    </row>
    <row r="112" spans="1:15">
      <c r="A112" t="s">
        <v>5478</v>
      </c>
      <c r="B112" t="s">
        <v>13056</v>
      </c>
      <c r="C112" t="s">
        <v>328</v>
      </c>
      <c r="D112" t="s">
        <v>328</v>
      </c>
      <c r="E112" t="s">
        <v>12934</v>
      </c>
      <c r="F112" t="s">
        <v>2907</v>
      </c>
      <c r="G112" t="s">
        <v>328</v>
      </c>
      <c r="H112" t="s">
        <v>2659</v>
      </c>
      <c r="I112" t="s">
        <v>328</v>
      </c>
      <c r="J112" t="s">
        <v>328</v>
      </c>
      <c r="K112" t="s">
        <v>328</v>
      </c>
      <c r="L112" t="s">
        <v>328</v>
      </c>
      <c r="M112" t="s">
        <v>13056</v>
      </c>
      <c r="N112" t="s">
        <v>328</v>
      </c>
      <c r="O112" t="s">
        <v>328</v>
      </c>
    </row>
    <row r="113" spans="1:15">
      <c r="A113" t="s">
        <v>5478</v>
      </c>
      <c r="B113" t="s">
        <v>13057</v>
      </c>
      <c r="C113" t="s">
        <v>328</v>
      </c>
      <c r="D113" t="s">
        <v>328</v>
      </c>
      <c r="E113" t="s">
        <v>2912</v>
      </c>
      <c r="F113" t="s">
        <v>2911</v>
      </c>
      <c r="G113" t="s">
        <v>328</v>
      </c>
      <c r="H113" t="s">
        <v>2659</v>
      </c>
      <c r="I113" t="s">
        <v>328</v>
      </c>
      <c r="J113" t="s">
        <v>328</v>
      </c>
      <c r="K113" t="s">
        <v>328</v>
      </c>
      <c r="L113" t="s">
        <v>328</v>
      </c>
      <c r="M113" t="s">
        <v>13057</v>
      </c>
      <c r="N113" t="s">
        <v>328</v>
      </c>
      <c r="O113" t="s">
        <v>328</v>
      </c>
    </row>
    <row r="114" spans="1:15">
      <c r="A114" t="s">
        <v>5478</v>
      </c>
      <c r="B114" t="s">
        <v>13058</v>
      </c>
      <c r="C114" t="s">
        <v>328</v>
      </c>
      <c r="D114" t="s">
        <v>328</v>
      </c>
      <c r="E114" t="s">
        <v>2912</v>
      </c>
      <c r="F114" t="s">
        <v>2911</v>
      </c>
      <c r="G114" t="s">
        <v>328</v>
      </c>
      <c r="H114" t="s">
        <v>2659</v>
      </c>
      <c r="I114" t="s">
        <v>328</v>
      </c>
      <c r="J114" t="s">
        <v>328</v>
      </c>
      <c r="K114" t="s">
        <v>328</v>
      </c>
      <c r="L114" t="s">
        <v>328</v>
      </c>
      <c r="M114" t="s">
        <v>13058</v>
      </c>
      <c r="N114" t="s">
        <v>328</v>
      </c>
      <c r="O114" t="s">
        <v>328</v>
      </c>
    </row>
    <row r="115" spans="1:15">
      <c r="A115" t="s">
        <v>5478</v>
      </c>
      <c r="B115" t="s">
        <v>13059</v>
      </c>
      <c r="C115" t="s">
        <v>328</v>
      </c>
      <c r="D115" t="s">
        <v>328</v>
      </c>
      <c r="E115" t="s">
        <v>2912</v>
      </c>
      <c r="F115" t="s">
        <v>2911</v>
      </c>
      <c r="G115" t="s">
        <v>328</v>
      </c>
      <c r="H115" t="s">
        <v>6526</v>
      </c>
      <c r="I115" t="s">
        <v>328</v>
      </c>
      <c r="J115" t="s">
        <v>328</v>
      </c>
      <c r="K115" t="s">
        <v>328</v>
      </c>
      <c r="L115" t="s">
        <v>328</v>
      </c>
      <c r="M115" t="s">
        <v>13059</v>
      </c>
      <c r="N115" t="s">
        <v>328</v>
      </c>
      <c r="O115" t="s">
        <v>328</v>
      </c>
    </row>
    <row r="116" spans="1:15">
      <c r="A116" t="s">
        <v>5478</v>
      </c>
      <c r="B116" t="s">
        <v>13060</v>
      </c>
      <c r="C116" t="s">
        <v>328</v>
      </c>
      <c r="D116" t="s">
        <v>328</v>
      </c>
      <c r="E116" t="s">
        <v>2912</v>
      </c>
      <c r="F116" t="s">
        <v>2911</v>
      </c>
      <c r="G116" t="s">
        <v>328</v>
      </c>
      <c r="H116" t="s">
        <v>2659</v>
      </c>
      <c r="I116" t="s">
        <v>328</v>
      </c>
      <c r="J116" t="s">
        <v>328</v>
      </c>
      <c r="K116" t="s">
        <v>328</v>
      </c>
      <c r="L116" t="s">
        <v>328</v>
      </c>
      <c r="M116" t="s">
        <v>13060</v>
      </c>
      <c r="N116" t="s">
        <v>328</v>
      </c>
      <c r="O116" t="s">
        <v>328</v>
      </c>
    </row>
    <row r="117" spans="1:15">
      <c r="A117" t="s">
        <v>5478</v>
      </c>
      <c r="B117" t="s">
        <v>13061</v>
      </c>
      <c r="C117" t="s">
        <v>328</v>
      </c>
      <c r="D117" t="s">
        <v>328</v>
      </c>
      <c r="E117" t="s">
        <v>2912</v>
      </c>
      <c r="F117" t="s">
        <v>2911</v>
      </c>
      <c r="G117" t="s">
        <v>328</v>
      </c>
      <c r="H117" t="s">
        <v>2659</v>
      </c>
      <c r="I117" t="s">
        <v>328</v>
      </c>
      <c r="J117" t="s">
        <v>328</v>
      </c>
      <c r="K117" t="s">
        <v>328</v>
      </c>
      <c r="L117" t="s">
        <v>328</v>
      </c>
      <c r="M117" t="s">
        <v>13061</v>
      </c>
      <c r="N117" t="s">
        <v>328</v>
      </c>
      <c r="O117" t="s">
        <v>328</v>
      </c>
    </row>
    <row r="118" spans="1:15">
      <c r="A118" t="s">
        <v>5478</v>
      </c>
      <c r="B118" t="s">
        <v>13062</v>
      </c>
      <c r="C118" t="s">
        <v>328</v>
      </c>
      <c r="D118" t="s">
        <v>328</v>
      </c>
      <c r="E118" t="s">
        <v>2912</v>
      </c>
      <c r="F118" t="s">
        <v>2911</v>
      </c>
      <c r="G118" t="s">
        <v>328</v>
      </c>
      <c r="H118" t="s">
        <v>2659</v>
      </c>
      <c r="I118" t="s">
        <v>328</v>
      </c>
      <c r="J118" t="s">
        <v>328</v>
      </c>
      <c r="K118" t="s">
        <v>328</v>
      </c>
      <c r="L118" t="s">
        <v>328</v>
      </c>
      <c r="M118" t="s">
        <v>13062</v>
      </c>
      <c r="N118" t="s">
        <v>328</v>
      </c>
      <c r="O118" t="s">
        <v>328</v>
      </c>
    </row>
    <row r="119" spans="1:15">
      <c r="A119" t="s">
        <v>5478</v>
      </c>
      <c r="B119" t="s">
        <v>13063</v>
      </c>
      <c r="C119" t="s">
        <v>328</v>
      </c>
      <c r="D119" t="s">
        <v>328</v>
      </c>
      <c r="E119" t="s">
        <v>2912</v>
      </c>
      <c r="F119" t="s">
        <v>2911</v>
      </c>
      <c r="G119" t="s">
        <v>328</v>
      </c>
      <c r="H119" t="s">
        <v>6526</v>
      </c>
      <c r="I119" t="s">
        <v>328</v>
      </c>
      <c r="J119" t="s">
        <v>328</v>
      </c>
      <c r="K119" t="s">
        <v>328</v>
      </c>
      <c r="L119" t="s">
        <v>328</v>
      </c>
      <c r="M119" t="s">
        <v>13063</v>
      </c>
      <c r="N119" t="s">
        <v>328</v>
      </c>
      <c r="O119" t="s">
        <v>328</v>
      </c>
    </row>
    <row r="120" spans="1:15">
      <c r="A120" t="s">
        <v>5478</v>
      </c>
      <c r="B120" t="s">
        <v>13064</v>
      </c>
      <c r="C120" t="s">
        <v>328</v>
      </c>
      <c r="D120" t="s">
        <v>328</v>
      </c>
      <c r="E120" t="s">
        <v>12934</v>
      </c>
      <c r="F120" t="s">
        <v>2907</v>
      </c>
      <c r="G120" t="s">
        <v>328</v>
      </c>
      <c r="H120" t="s">
        <v>2659</v>
      </c>
      <c r="I120" t="s">
        <v>328</v>
      </c>
      <c r="J120" t="s">
        <v>328</v>
      </c>
      <c r="K120" t="s">
        <v>328</v>
      </c>
      <c r="L120" t="s">
        <v>328</v>
      </c>
      <c r="M120" t="s">
        <v>13064</v>
      </c>
      <c r="N120" t="s">
        <v>328</v>
      </c>
      <c r="O120" t="s">
        <v>328</v>
      </c>
    </row>
    <row r="121" spans="1:15">
      <c r="A121" t="s">
        <v>5478</v>
      </c>
      <c r="B121" t="s">
        <v>13065</v>
      </c>
      <c r="C121" t="s">
        <v>328</v>
      </c>
      <c r="D121" t="s">
        <v>328</v>
      </c>
      <c r="E121" t="s">
        <v>12934</v>
      </c>
      <c r="F121" t="s">
        <v>2907</v>
      </c>
      <c r="G121" t="s">
        <v>328</v>
      </c>
      <c r="H121" t="s">
        <v>2659</v>
      </c>
      <c r="I121" t="s">
        <v>328</v>
      </c>
      <c r="J121" t="s">
        <v>328</v>
      </c>
      <c r="K121" t="s">
        <v>328</v>
      </c>
      <c r="L121" t="s">
        <v>328</v>
      </c>
      <c r="M121" t="s">
        <v>13065</v>
      </c>
      <c r="N121" t="s">
        <v>328</v>
      </c>
      <c r="O121" t="s">
        <v>328</v>
      </c>
    </row>
    <row r="122" spans="1:15">
      <c r="A122" t="s">
        <v>5478</v>
      </c>
      <c r="B122" t="s">
        <v>13066</v>
      </c>
      <c r="C122" t="s">
        <v>328</v>
      </c>
      <c r="D122" t="s">
        <v>328</v>
      </c>
      <c r="E122" t="s">
        <v>12934</v>
      </c>
      <c r="F122" t="s">
        <v>2907</v>
      </c>
      <c r="G122" t="s">
        <v>328</v>
      </c>
      <c r="H122" t="s">
        <v>2659</v>
      </c>
      <c r="I122" t="s">
        <v>328</v>
      </c>
      <c r="J122" t="s">
        <v>328</v>
      </c>
      <c r="K122" t="s">
        <v>328</v>
      </c>
      <c r="L122" t="s">
        <v>328</v>
      </c>
      <c r="M122" t="s">
        <v>13066</v>
      </c>
      <c r="N122" t="s">
        <v>328</v>
      </c>
      <c r="O122" t="s">
        <v>328</v>
      </c>
    </row>
    <row r="123" spans="1:15">
      <c r="A123" t="s">
        <v>5478</v>
      </c>
      <c r="B123" t="s">
        <v>13067</v>
      </c>
      <c r="C123" t="s">
        <v>328</v>
      </c>
      <c r="D123" t="s">
        <v>328</v>
      </c>
      <c r="E123" t="s">
        <v>12934</v>
      </c>
      <c r="F123" t="s">
        <v>2907</v>
      </c>
      <c r="G123" t="s">
        <v>328</v>
      </c>
      <c r="H123" t="s">
        <v>2659</v>
      </c>
      <c r="I123" t="s">
        <v>328</v>
      </c>
      <c r="J123" t="s">
        <v>328</v>
      </c>
      <c r="K123" t="s">
        <v>328</v>
      </c>
      <c r="L123" t="s">
        <v>328</v>
      </c>
      <c r="M123" t="s">
        <v>13067</v>
      </c>
      <c r="N123" t="s">
        <v>328</v>
      </c>
      <c r="O123" t="s">
        <v>328</v>
      </c>
    </row>
    <row r="124" spans="1:15">
      <c r="A124" t="s">
        <v>5478</v>
      </c>
      <c r="B124" t="s">
        <v>13068</v>
      </c>
      <c r="C124" t="s">
        <v>328</v>
      </c>
      <c r="D124" t="s">
        <v>328</v>
      </c>
      <c r="E124" t="s">
        <v>12934</v>
      </c>
      <c r="F124" t="s">
        <v>2907</v>
      </c>
      <c r="G124" t="s">
        <v>328</v>
      </c>
      <c r="H124" t="s">
        <v>2659</v>
      </c>
      <c r="I124" t="s">
        <v>328</v>
      </c>
      <c r="J124" t="s">
        <v>328</v>
      </c>
      <c r="K124" t="s">
        <v>328</v>
      </c>
      <c r="L124" t="s">
        <v>328</v>
      </c>
      <c r="M124" t="s">
        <v>13068</v>
      </c>
      <c r="N124" t="s">
        <v>328</v>
      </c>
      <c r="O124" t="s">
        <v>328</v>
      </c>
    </row>
    <row r="125" spans="1:15">
      <c r="A125" t="s">
        <v>5478</v>
      </c>
      <c r="B125" t="s">
        <v>13069</v>
      </c>
      <c r="C125" t="s">
        <v>328</v>
      </c>
      <c r="D125" t="s">
        <v>328</v>
      </c>
      <c r="E125" t="s">
        <v>12934</v>
      </c>
      <c r="F125" t="s">
        <v>2907</v>
      </c>
      <c r="G125" t="s">
        <v>328</v>
      </c>
      <c r="H125" t="s">
        <v>2659</v>
      </c>
      <c r="I125" t="s">
        <v>328</v>
      </c>
      <c r="J125" t="s">
        <v>328</v>
      </c>
      <c r="K125" t="s">
        <v>328</v>
      </c>
      <c r="L125" t="s">
        <v>328</v>
      </c>
      <c r="M125" t="s">
        <v>13069</v>
      </c>
      <c r="N125" t="s">
        <v>328</v>
      </c>
      <c r="O125" t="s">
        <v>328</v>
      </c>
    </row>
    <row r="126" spans="1:15">
      <c r="A126" t="s">
        <v>5478</v>
      </c>
      <c r="B126" t="s">
        <v>13070</v>
      </c>
      <c r="C126" t="s">
        <v>328</v>
      </c>
      <c r="D126" t="s">
        <v>328</v>
      </c>
      <c r="E126" t="s">
        <v>12934</v>
      </c>
      <c r="F126" t="s">
        <v>2907</v>
      </c>
      <c r="G126" t="s">
        <v>328</v>
      </c>
      <c r="H126" t="s">
        <v>2659</v>
      </c>
      <c r="I126" t="s">
        <v>328</v>
      </c>
      <c r="J126" t="s">
        <v>328</v>
      </c>
      <c r="K126" t="s">
        <v>328</v>
      </c>
      <c r="L126" t="s">
        <v>328</v>
      </c>
      <c r="M126" t="s">
        <v>13070</v>
      </c>
      <c r="N126" t="s">
        <v>328</v>
      </c>
      <c r="O126" t="s">
        <v>328</v>
      </c>
    </row>
    <row r="127" spans="1:15">
      <c r="A127" t="s">
        <v>5478</v>
      </c>
      <c r="B127" t="s">
        <v>13071</v>
      </c>
      <c r="C127" t="s">
        <v>328</v>
      </c>
      <c r="D127" t="s">
        <v>328</v>
      </c>
      <c r="E127" t="s">
        <v>12934</v>
      </c>
      <c r="F127" t="s">
        <v>2907</v>
      </c>
      <c r="G127" t="s">
        <v>328</v>
      </c>
      <c r="H127" t="s">
        <v>2659</v>
      </c>
      <c r="I127" t="s">
        <v>328</v>
      </c>
      <c r="J127" t="s">
        <v>328</v>
      </c>
      <c r="K127" t="s">
        <v>328</v>
      </c>
      <c r="L127" t="s">
        <v>328</v>
      </c>
      <c r="M127" t="s">
        <v>13071</v>
      </c>
      <c r="N127" t="s">
        <v>328</v>
      </c>
      <c r="O127" t="s">
        <v>328</v>
      </c>
    </row>
    <row r="128" spans="1:15">
      <c r="A128" t="s">
        <v>5478</v>
      </c>
      <c r="B128" t="s">
        <v>13072</v>
      </c>
      <c r="C128" t="s">
        <v>328</v>
      </c>
      <c r="D128" t="s">
        <v>328</v>
      </c>
      <c r="E128" t="s">
        <v>12934</v>
      </c>
      <c r="F128" t="s">
        <v>2907</v>
      </c>
      <c r="G128" t="s">
        <v>328</v>
      </c>
      <c r="H128" t="s">
        <v>2659</v>
      </c>
      <c r="I128" t="s">
        <v>328</v>
      </c>
      <c r="J128" t="s">
        <v>328</v>
      </c>
      <c r="K128" t="s">
        <v>328</v>
      </c>
      <c r="L128" t="s">
        <v>328</v>
      </c>
      <c r="M128" t="s">
        <v>13072</v>
      </c>
      <c r="N128" t="s">
        <v>328</v>
      </c>
      <c r="O128" t="s">
        <v>328</v>
      </c>
    </row>
    <row r="129" spans="1:15">
      <c r="A129" t="s">
        <v>5478</v>
      </c>
      <c r="B129" t="s">
        <v>13073</v>
      </c>
      <c r="C129" t="s">
        <v>328</v>
      </c>
      <c r="D129" t="s">
        <v>328</v>
      </c>
      <c r="E129" t="s">
        <v>12934</v>
      </c>
      <c r="F129" t="s">
        <v>2907</v>
      </c>
      <c r="G129" t="s">
        <v>328</v>
      </c>
      <c r="H129" t="s">
        <v>2659</v>
      </c>
      <c r="I129" t="s">
        <v>328</v>
      </c>
      <c r="J129" t="s">
        <v>328</v>
      </c>
      <c r="K129" t="s">
        <v>328</v>
      </c>
      <c r="L129" t="s">
        <v>328</v>
      </c>
      <c r="M129" t="s">
        <v>13073</v>
      </c>
      <c r="N129" t="s">
        <v>328</v>
      </c>
      <c r="O129" t="s">
        <v>328</v>
      </c>
    </row>
    <row r="130" spans="1:15">
      <c r="A130" t="s">
        <v>5478</v>
      </c>
      <c r="B130" t="s">
        <v>13074</v>
      </c>
      <c r="C130" t="s">
        <v>328</v>
      </c>
      <c r="D130" t="s">
        <v>328</v>
      </c>
      <c r="E130" t="s">
        <v>12934</v>
      </c>
      <c r="F130" t="s">
        <v>2907</v>
      </c>
      <c r="G130" t="s">
        <v>328</v>
      </c>
      <c r="H130" t="s">
        <v>2659</v>
      </c>
      <c r="I130" t="s">
        <v>328</v>
      </c>
      <c r="J130" t="s">
        <v>328</v>
      </c>
      <c r="K130" t="s">
        <v>328</v>
      </c>
      <c r="L130" t="s">
        <v>328</v>
      </c>
      <c r="M130" t="s">
        <v>13074</v>
      </c>
      <c r="N130" t="s">
        <v>328</v>
      </c>
      <c r="O130" t="s">
        <v>328</v>
      </c>
    </row>
    <row r="131" spans="1:15">
      <c r="A131" t="s">
        <v>5478</v>
      </c>
      <c r="B131" t="s">
        <v>13075</v>
      </c>
      <c r="C131" t="s">
        <v>328</v>
      </c>
      <c r="D131" t="s">
        <v>328</v>
      </c>
      <c r="E131" t="s">
        <v>12934</v>
      </c>
      <c r="F131" t="s">
        <v>2907</v>
      </c>
      <c r="G131" t="s">
        <v>328</v>
      </c>
      <c r="H131" t="s">
        <v>2659</v>
      </c>
      <c r="I131" t="s">
        <v>328</v>
      </c>
      <c r="J131" t="s">
        <v>328</v>
      </c>
      <c r="K131" t="s">
        <v>328</v>
      </c>
      <c r="L131" t="s">
        <v>328</v>
      </c>
      <c r="M131" t="s">
        <v>13075</v>
      </c>
      <c r="N131" t="s">
        <v>328</v>
      </c>
      <c r="O131" t="s">
        <v>328</v>
      </c>
    </row>
    <row r="132" spans="1:15">
      <c r="A132" t="s">
        <v>5478</v>
      </c>
      <c r="B132" t="s">
        <v>13076</v>
      </c>
      <c r="C132" t="s">
        <v>328</v>
      </c>
      <c r="D132" t="s">
        <v>328</v>
      </c>
      <c r="E132" t="s">
        <v>12934</v>
      </c>
      <c r="F132" t="s">
        <v>2907</v>
      </c>
      <c r="G132" t="s">
        <v>328</v>
      </c>
      <c r="H132" t="s">
        <v>2659</v>
      </c>
      <c r="I132" t="s">
        <v>328</v>
      </c>
      <c r="J132" t="s">
        <v>328</v>
      </c>
      <c r="K132" t="s">
        <v>328</v>
      </c>
      <c r="L132" t="s">
        <v>328</v>
      </c>
      <c r="M132" t="s">
        <v>13076</v>
      </c>
      <c r="N132" t="s">
        <v>328</v>
      </c>
      <c r="O132" t="s">
        <v>328</v>
      </c>
    </row>
    <row r="133" spans="1:15">
      <c r="A133" t="s">
        <v>5478</v>
      </c>
      <c r="B133" t="s">
        <v>13077</v>
      </c>
      <c r="C133" t="s">
        <v>328</v>
      </c>
      <c r="D133" t="s">
        <v>328</v>
      </c>
      <c r="E133" t="s">
        <v>12934</v>
      </c>
      <c r="F133" t="s">
        <v>2907</v>
      </c>
      <c r="G133" t="s">
        <v>328</v>
      </c>
      <c r="H133" t="s">
        <v>2659</v>
      </c>
      <c r="I133" t="s">
        <v>328</v>
      </c>
      <c r="J133" t="s">
        <v>328</v>
      </c>
      <c r="K133" t="s">
        <v>328</v>
      </c>
      <c r="L133" t="s">
        <v>328</v>
      </c>
      <c r="M133" t="s">
        <v>13077</v>
      </c>
      <c r="N133" t="s">
        <v>328</v>
      </c>
      <c r="O133" t="s">
        <v>328</v>
      </c>
    </row>
    <row r="134" spans="1:15">
      <c r="A134" t="s">
        <v>5478</v>
      </c>
      <c r="B134" t="s">
        <v>13078</v>
      </c>
      <c r="C134" t="s">
        <v>328</v>
      </c>
      <c r="D134" t="s">
        <v>328</v>
      </c>
      <c r="E134" t="s">
        <v>12934</v>
      </c>
      <c r="F134" t="s">
        <v>2907</v>
      </c>
      <c r="G134" t="s">
        <v>328</v>
      </c>
      <c r="H134" t="s">
        <v>2659</v>
      </c>
      <c r="I134" t="s">
        <v>328</v>
      </c>
      <c r="J134" t="s">
        <v>328</v>
      </c>
      <c r="K134" t="s">
        <v>328</v>
      </c>
      <c r="L134" t="s">
        <v>328</v>
      </c>
      <c r="M134" t="s">
        <v>13078</v>
      </c>
      <c r="N134" t="s">
        <v>328</v>
      </c>
      <c r="O134" t="s">
        <v>328</v>
      </c>
    </row>
    <row r="135" spans="1:15">
      <c r="A135" t="s">
        <v>5478</v>
      </c>
      <c r="B135" t="s">
        <v>13079</v>
      </c>
      <c r="C135" t="s">
        <v>328</v>
      </c>
      <c r="D135" t="s">
        <v>328</v>
      </c>
      <c r="E135" t="s">
        <v>12934</v>
      </c>
      <c r="F135" t="s">
        <v>2907</v>
      </c>
      <c r="G135" t="s">
        <v>328</v>
      </c>
      <c r="H135" t="s">
        <v>2659</v>
      </c>
      <c r="I135" t="s">
        <v>328</v>
      </c>
      <c r="J135" t="s">
        <v>328</v>
      </c>
      <c r="K135" t="s">
        <v>328</v>
      </c>
      <c r="L135" t="s">
        <v>328</v>
      </c>
      <c r="M135" t="s">
        <v>13080</v>
      </c>
      <c r="N135" t="s">
        <v>328</v>
      </c>
      <c r="O135" t="s">
        <v>328</v>
      </c>
    </row>
    <row r="136" spans="1:15">
      <c r="A136" t="s">
        <v>5478</v>
      </c>
      <c r="B136" t="s">
        <v>13081</v>
      </c>
      <c r="C136" t="s">
        <v>328</v>
      </c>
      <c r="D136" t="s">
        <v>328</v>
      </c>
      <c r="E136" t="s">
        <v>12934</v>
      </c>
      <c r="F136" t="s">
        <v>2907</v>
      </c>
      <c r="G136" t="s">
        <v>328</v>
      </c>
      <c r="H136" t="s">
        <v>2659</v>
      </c>
      <c r="I136" t="s">
        <v>328</v>
      </c>
      <c r="J136" t="s">
        <v>328</v>
      </c>
      <c r="K136" t="s">
        <v>328</v>
      </c>
      <c r="L136" t="s">
        <v>328</v>
      </c>
      <c r="M136" t="s">
        <v>13081</v>
      </c>
      <c r="N136" t="s">
        <v>328</v>
      </c>
      <c r="O136" t="s">
        <v>328</v>
      </c>
    </row>
    <row r="137" spans="1:15">
      <c r="A137" t="s">
        <v>5485</v>
      </c>
      <c r="B137" t="s">
        <v>13082</v>
      </c>
      <c r="C137" t="s">
        <v>328</v>
      </c>
      <c r="D137" t="s">
        <v>328</v>
      </c>
      <c r="E137" t="s">
        <v>12934</v>
      </c>
      <c r="F137" t="s">
        <v>2911</v>
      </c>
      <c r="G137" t="s">
        <v>328</v>
      </c>
      <c r="H137" t="s">
        <v>6524</v>
      </c>
      <c r="I137" t="s">
        <v>328</v>
      </c>
      <c r="J137" t="s">
        <v>328</v>
      </c>
      <c r="K137" t="s">
        <v>328</v>
      </c>
      <c r="L137" t="s">
        <v>328</v>
      </c>
      <c r="M137" t="s">
        <v>13082</v>
      </c>
      <c r="N137" t="s">
        <v>328</v>
      </c>
      <c r="O137" t="s">
        <v>328</v>
      </c>
    </row>
    <row r="138" spans="1:15">
      <c r="A138" t="s">
        <v>13083</v>
      </c>
      <c r="B138" t="s">
        <v>13084</v>
      </c>
      <c r="C138" t="s">
        <v>328</v>
      </c>
      <c r="D138" t="s">
        <v>328</v>
      </c>
      <c r="E138" t="s">
        <v>2912</v>
      </c>
      <c r="F138" t="s">
        <v>2911</v>
      </c>
      <c r="G138" t="s">
        <v>328</v>
      </c>
      <c r="H138" t="s">
        <v>328</v>
      </c>
      <c r="I138" t="s">
        <v>328</v>
      </c>
      <c r="J138" t="s">
        <v>328</v>
      </c>
      <c r="K138" t="s">
        <v>328</v>
      </c>
      <c r="L138" t="s">
        <v>328</v>
      </c>
      <c r="M138" t="s">
        <v>13084</v>
      </c>
      <c r="N138" t="s">
        <v>328</v>
      </c>
      <c r="O138" t="s">
        <v>328</v>
      </c>
    </row>
    <row r="139" spans="1:15">
      <c r="A139" t="s">
        <v>13083</v>
      </c>
      <c r="B139" t="s">
        <v>13085</v>
      </c>
      <c r="C139" t="s">
        <v>328</v>
      </c>
      <c r="D139" t="s">
        <v>328</v>
      </c>
      <c r="E139" t="s">
        <v>12934</v>
      </c>
      <c r="F139" t="s">
        <v>2907</v>
      </c>
      <c r="G139" t="s">
        <v>328</v>
      </c>
      <c r="H139" t="s">
        <v>328</v>
      </c>
      <c r="I139" t="s">
        <v>328</v>
      </c>
      <c r="J139" t="s">
        <v>328</v>
      </c>
      <c r="K139" t="s">
        <v>328</v>
      </c>
      <c r="L139" t="s">
        <v>328</v>
      </c>
      <c r="M139" t="s">
        <v>13085</v>
      </c>
      <c r="N139" t="s">
        <v>328</v>
      </c>
      <c r="O139" t="s">
        <v>328</v>
      </c>
    </row>
    <row r="140" spans="1:15">
      <c r="A140" t="s">
        <v>13083</v>
      </c>
      <c r="B140" t="s">
        <v>13086</v>
      </c>
      <c r="C140" t="s">
        <v>328</v>
      </c>
      <c r="D140" t="s">
        <v>328</v>
      </c>
      <c r="E140" t="s">
        <v>12934</v>
      </c>
      <c r="F140" t="s">
        <v>2907</v>
      </c>
      <c r="G140" t="s">
        <v>328</v>
      </c>
      <c r="H140" t="s">
        <v>328</v>
      </c>
      <c r="I140" t="s">
        <v>328</v>
      </c>
      <c r="J140" t="s">
        <v>328</v>
      </c>
      <c r="K140" t="s">
        <v>328</v>
      </c>
      <c r="L140" t="s">
        <v>328</v>
      </c>
      <c r="M140" t="s">
        <v>13086</v>
      </c>
      <c r="N140" t="s">
        <v>328</v>
      </c>
      <c r="O140" t="s">
        <v>328</v>
      </c>
    </row>
    <row r="141" spans="1:15">
      <c r="A141" t="s">
        <v>13083</v>
      </c>
      <c r="B141" t="s">
        <v>13087</v>
      </c>
      <c r="C141" t="s">
        <v>328</v>
      </c>
      <c r="D141" t="s">
        <v>328</v>
      </c>
      <c r="E141" t="s">
        <v>12934</v>
      </c>
      <c r="F141" t="s">
        <v>2907</v>
      </c>
      <c r="G141" t="s">
        <v>328</v>
      </c>
      <c r="H141" t="s">
        <v>328</v>
      </c>
      <c r="I141" t="s">
        <v>328</v>
      </c>
      <c r="J141" t="s">
        <v>328</v>
      </c>
      <c r="K141" t="s">
        <v>328</v>
      </c>
      <c r="L141" t="s">
        <v>328</v>
      </c>
      <c r="M141" t="s">
        <v>13087</v>
      </c>
      <c r="N141" t="s">
        <v>328</v>
      </c>
      <c r="O141" t="s">
        <v>328</v>
      </c>
    </row>
    <row r="142" spans="1:15">
      <c r="A142" t="s">
        <v>13083</v>
      </c>
      <c r="B142" t="s">
        <v>13088</v>
      </c>
      <c r="C142" t="s">
        <v>328</v>
      </c>
      <c r="D142" t="s">
        <v>328</v>
      </c>
      <c r="E142" t="s">
        <v>12934</v>
      </c>
      <c r="F142" t="s">
        <v>2907</v>
      </c>
      <c r="G142" t="s">
        <v>328</v>
      </c>
      <c r="H142" t="s">
        <v>328</v>
      </c>
      <c r="I142" t="s">
        <v>328</v>
      </c>
      <c r="J142" t="s">
        <v>328</v>
      </c>
      <c r="K142" t="s">
        <v>328</v>
      </c>
      <c r="L142" t="s">
        <v>328</v>
      </c>
      <c r="M142" t="s">
        <v>13088</v>
      </c>
      <c r="N142" t="s">
        <v>328</v>
      </c>
      <c r="O142" t="s">
        <v>328</v>
      </c>
    </row>
    <row r="143" spans="1:15">
      <c r="A143" t="s">
        <v>13083</v>
      </c>
      <c r="B143" t="s">
        <v>13089</v>
      </c>
      <c r="C143" t="s">
        <v>328</v>
      </c>
      <c r="D143" t="s">
        <v>328</v>
      </c>
      <c r="E143" t="s">
        <v>12934</v>
      </c>
      <c r="F143" t="s">
        <v>2907</v>
      </c>
      <c r="G143" t="s">
        <v>328</v>
      </c>
      <c r="H143" t="s">
        <v>328</v>
      </c>
      <c r="I143" t="s">
        <v>328</v>
      </c>
      <c r="J143" t="s">
        <v>328</v>
      </c>
      <c r="K143" t="s">
        <v>328</v>
      </c>
      <c r="L143" t="s">
        <v>328</v>
      </c>
      <c r="M143" t="s">
        <v>13089</v>
      </c>
      <c r="N143" t="s">
        <v>328</v>
      </c>
      <c r="O143" t="s">
        <v>328</v>
      </c>
    </row>
    <row r="144" spans="1:15">
      <c r="A144" t="s">
        <v>13083</v>
      </c>
      <c r="B144" t="s">
        <v>13090</v>
      </c>
      <c r="C144" t="s">
        <v>328</v>
      </c>
      <c r="D144" t="s">
        <v>328</v>
      </c>
      <c r="E144" t="s">
        <v>12934</v>
      </c>
      <c r="F144" t="s">
        <v>2907</v>
      </c>
      <c r="G144" t="s">
        <v>328</v>
      </c>
      <c r="H144" t="s">
        <v>328</v>
      </c>
      <c r="I144" t="s">
        <v>328</v>
      </c>
      <c r="J144" t="s">
        <v>328</v>
      </c>
      <c r="K144" t="s">
        <v>328</v>
      </c>
      <c r="L144" t="s">
        <v>328</v>
      </c>
      <c r="M144" t="s">
        <v>13090</v>
      </c>
      <c r="N144" t="s">
        <v>328</v>
      </c>
      <c r="O144" t="s">
        <v>328</v>
      </c>
    </row>
    <row r="145" spans="1:15">
      <c r="A145" t="s">
        <v>13083</v>
      </c>
      <c r="B145" t="s">
        <v>13091</v>
      </c>
      <c r="C145" t="s">
        <v>328</v>
      </c>
      <c r="D145" t="s">
        <v>328</v>
      </c>
      <c r="E145" t="s">
        <v>12934</v>
      </c>
      <c r="F145" t="s">
        <v>2907</v>
      </c>
      <c r="G145" t="s">
        <v>328</v>
      </c>
      <c r="H145" t="s">
        <v>328</v>
      </c>
      <c r="I145" t="s">
        <v>328</v>
      </c>
      <c r="J145" t="s">
        <v>328</v>
      </c>
      <c r="K145" t="s">
        <v>328</v>
      </c>
      <c r="L145" t="s">
        <v>328</v>
      </c>
      <c r="M145" t="s">
        <v>13091</v>
      </c>
      <c r="N145" t="s">
        <v>328</v>
      </c>
      <c r="O145" t="s">
        <v>328</v>
      </c>
    </row>
    <row r="146" spans="1:15">
      <c r="A146" t="s">
        <v>13083</v>
      </c>
      <c r="B146" t="s">
        <v>13092</v>
      </c>
      <c r="C146" t="s">
        <v>328</v>
      </c>
      <c r="D146" t="s">
        <v>328</v>
      </c>
      <c r="E146" t="s">
        <v>12934</v>
      </c>
      <c r="F146" t="s">
        <v>2907</v>
      </c>
      <c r="G146" t="s">
        <v>328</v>
      </c>
      <c r="H146" t="s">
        <v>328</v>
      </c>
      <c r="I146" t="s">
        <v>328</v>
      </c>
      <c r="J146" t="s">
        <v>328</v>
      </c>
      <c r="K146" t="s">
        <v>328</v>
      </c>
      <c r="L146" t="s">
        <v>328</v>
      </c>
      <c r="M146" t="s">
        <v>13092</v>
      </c>
      <c r="N146" t="s">
        <v>328</v>
      </c>
      <c r="O146" t="s">
        <v>328</v>
      </c>
    </row>
    <row r="147" spans="1:15">
      <c r="A147" t="s">
        <v>13083</v>
      </c>
      <c r="B147" t="s">
        <v>13093</v>
      </c>
      <c r="C147" t="s">
        <v>328</v>
      </c>
      <c r="D147" t="s">
        <v>328</v>
      </c>
      <c r="E147" t="s">
        <v>12934</v>
      </c>
      <c r="F147" t="s">
        <v>2907</v>
      </c>
      <c r="G147" t="s">
        <v>328</v>
      </c>
      <c r="H147" t="s">
        <v>328</v>
      </c>
      <c r="I147" t="s">
        <v>328</v>
      </c>
      <c r="J147" t="s">
        <v>328</v>
      </c>
      <c r="K147" t="s">
        <v>328</v>
      </c>
      <c r="L147" t="s">
        <v>328</v>
      </c>
      <c r="M147" t="s">
        <v>13093</v>
      </c>
      <c r="N147" t="s">
        <v>328</v>
      </c>
      <c r="O147" t="s">
        <v>328</v>
      </c>
    </row>
    <row r="148" spans="1:15">
      <c r="A148" t="s">
        <v>13083</v>
      </c>
      <c r="B148" t="s">
        <v>13094</v>
      </c>
      <c r="C148" t="s">
        <v>328</v>
      </c>
      <c r="D148" t="s">
        <v>328</v>
      </c>
      <c r="E148" t="s">
        <v>12934</v>
      </c>
      <c r="F148" t="s">
        <v>2907</v>
      </c>
      <c r="G148" t="s">
        <v>328</v>
      </c>
      <c r="H148" t="s">
        <v>328</v>
      </c>
      <c r="I148" t="s">
        <v>328</v>
      </c>
      <c r="J148" t="s">
        <v>328</v>
      </c>
      <c r="K148" t="s">
        <v>328</v>
      </c>
      <c r="L148" t="s">
        <v>328</v>
      </c>
      <c r="M148" t="s">
        <v>13094</v>
      </c>
      <c r="N148" t="s">
        <v>328</v>
      </c>
      <c r="O148" t="s">
        <v>328</v>
      </c>
    </row>
    <row r="149" spans="1:15">
      <c r="A149" t="s">
        <v>13083</v>
      </c>
      <c r="B149" t="s">
        <v>13095</v>
      </c>
      <c r="C149" t="s">
        <v>328</v>
      </c>
      <c r="D149" t="s">
        <v>328</v>
      </c>
      <c r="E149" t="s">
        <v>12934</v>
      </c>
      <c r="F149" t="s">
        <v>2907</v>
      </c>
      <c r="G149" t="s">
        <v>328</v>
      </c>
      <c r="H149" t="s">
        <v>328</v>
      </c>
      <c r="I149" t="s">
        <v>328</v>
      </c>
      <c r="J149" t="s">
        <v>328</v>
      </c>
      <c r="K149" t="s">
        <v>328</v>
      </c>
      <c r="L149" t="s">
        <v>328</v>
      </c>
      <c r="M149" t="s">
        <v>13095</v>
      </c>
      <c r="N149" t="s">
        <v>328</v>
      </c>
      <c r="O149" t="s">
        <v>328</v>
      </c>
    </row>
    <row r="150" spans="1:15">
      <c r="A150" t="s">
        <v>13083</v>
      </c>
      <c r="B150" t="s">
        <v>13096</v>
      </c>
      <c r="C150" t="s">
        <v>328</v>
      </c>
      <c r="D150" t="s">
        <v>328</v>
      </c>
      <c r="E150" t="s">
        <v>12934</v>
      </c>
      <c r="F150" t="s">
        <v>2907</v>
      </c>
      <c r="G150" t="s">
        <v>328</v>
      </c>
      <c r="H150" t="s">
        <v>328</v>
      </c>
      <c r="I150" t="s">
        <v>328</v>
      </c>
      <c r="J150" t="s">
        <v>328</v>
      </c>
      <c r="K150" t="s">
        <v>328</v>
      </c>
      <c r="L150" t="s">
        <v>328</v>
      </c>
      <c r="M150" t="s">
        <v>13096</v>
      </c>
      <c r="N150" t="s">
        <v>328</v>
      </c>
      <c r="O150" t="s">
        <v>328</v>
      </c>
    </row>
    <row r="151" spans="1:15">
      <c r="A151" t="s">
        <v>13083</v>
      </c>
      <c r="B151" t="s">
        <v>13097</v>
      </c>
      <c r="C151" t="s">
        <v>328</v>
      </c>
      <c r="D151" t="s">
        <v>328</v>
      </c>
      <c r="E151" t="s">
        <v>12934</v>
      </c>
      <c r="F151" t="s">
        <v>2907</v>
      </c>
      <c r="G151" t="s">
        <v>328</v>
      </c>
      <c r="H151" t="s">
        <v>328</v>
      </c>
      <c r="I151" t="s">
        <v>328</v>
      </c>
      <c r="J151" t="s">
        <v>328</v>
      </c>
      <c r="K151" t="s">
        <v>328</v>
      </c>
      <c r="L151" t="s">
        <v>328</v>
      </c>
      <c r="M151" t="s">
        <v>13097</v>
      </c>
      <c r="N151" t="s">
        <v>328</v>
      </c>
      <c r="O151" t="s">
        <v>328</v>
      </c>
    </row>
    <row r="152" spans="1:15">
      <c r="A152" t="s">
        <v>13083</v>
      </c>
      <c r="B152" t="s">
        <v>13098</v>
      </c>
      <c r="C152" t="s">
        <v>328</v>
      </c>
      <c r="D152" t="s">
        <v>328</v>
      </c>
      <c r="E152" t="s">
        <v>12934</v>
      </c>
      <c r="F152" t="s">
        <v>2907</v>
      </c>
      <c r="G152" t="s">
        <v>328</v>
      </c>
      <c r="H152" t="s">
        <v>328</v>
      </c>
      <c r="I152" t="s">
        <v>328</v>
      </c>
      <c r="J152" t="s">
        <v>328</v>
      </c>
      <c r="K152" t="s">
        <v>328</v>
      </c>
      <c r="L152" t="s">
        <v>328</v>
      </c>
      <c r="M152" t="s">
        <v>13098</v>
      </c>
      <c r="N152" t="s">
        <v>328</v>
      </c>
      <c r="O152" t="s">
        <v>328</v>
      </c>
    </row>
    <row r="153" spans="1:15">
      <c r="A153" t="s">
        <v>13083</v>
      </c>
      <c r="B153" t="s">
        <v>13099</v>
      </c>
      <c r="C153" t="s">
        <v>328</v>
      </c>
      <c r="D153" t="s">
        <v>328</v>
      </c>
      <c r="E153" t="s">
        <v>12934</v>
      </c>
      <c r="F153" t="s">
        <v>2907</v>
      </c>
      <c r="G153" t="s">
        <v>328</v>
      </c>
      <c r="H153" t="s">
        <v>2659</v>
      </c>
      <c r="I153" t="s">
        <v>328</v>
      </c>
      <c r="J153" t="s">
        <v>328</v>
      </c>
      <c r="K153" t="s">
        <v>328</v>
      </c>
      <c r="L153" t="s">
        <v>328</v>
      </c>
      <c r="M153" t="s">
        <v>13099</v>
      </c>
      <c r="N153" t="s">
        <v>328</v>
      </c>
      <c r="O153" t="s">
        <v>328</v>
      </c>
    </row>
    <row r="154" spans="1:15">
      <c r="A154" t="s">
        <v>5350</v>
      </c>
      <c r="B154">
        <v>2619</v>
      </c>
      <c r="C154" t="s">
        <v>328</v>
      </c>
      <c r="D154" t="s">
        <v>328</v>
      </c>
      <c r="E154" t="s">
        <v>12934</v>
      </c>
      <c r="F154" t="s">
        <v>2907</v>
      </c>
      <c r="G154" t="s">
        <v>328</v>
      </c>
      <c r="H154" t="s">
        <v>328</v>
      </c>
      <c r="I154" t="s">
        <v>328</v>
      </c>
      <c r="J154" t="s">
        <v>328</v>
      </c>
      <c r="K154" t="s">
        <v>328</v>
      </c>
      <c r="L154" t="s">
        <v>328</v>
      </c>
      <c r="M154">
        <v>2619</v>
      </c>
      <c r="N154" t="s">
        <v>328</v>
      </c>
      <c r="O154" t="s">
        <v>328</v>
      </c>
    </row>
    <row r="155" spans="1:15">
      <c r="A155" t="s">
        <v>5350</v>
      </c>
      <c r="B155">
        <v>8017</v>
      </c>
      <c r="C155" t="s">
        <v>328</v>
      </c>
      <c r="D155" t="s">
        <v>328</v>
      </c>
      <c r="E155" t="s">
        <v>12934</v>
      </c>
      <c r="F155" t="s">
        <v>2907</v>
      </c>
      <c r="G155" t="s">
        <v>328</v>
      </c>
      <c r="H155" t="s">
        <v>328</v>
      </c>
      <c r="I155" t="s">
        <v>328</v>
      </c>
      <c r="J155" t="s">
        <v>328</v>
      </c>
      <c r="K155" t="s">
        <v>328</v>
      </c>
      <c r="L155" t="s">
        <v>328</v>
      </c>
      <c r="M155">
        <v>8017</v>
      </c>
      <c r="N155" t="s">
        <v>328</v>
      </c>
      <c r="O155" t="s">
        <v>328</v>
      </c>
    </row>
    <row r="156" spans="1:15">
      <c r="A156" t="s">
        <v>5350</v>
      </c>
      <c r="B156">
        <v>8034</v>
      </c>
      <c r="C156" t="s">
        <v>328</v>
      </c>
      <c r="D156" t="s">
        <v>328</v>
      </c>
      <c r="E156" t="s">
        <v>12934</v>
      </c>
      <c r="F156" t="s">
        <v>2907</v>
      </c>
      <c r="G156" t="s">
        <v>328</v>
      </c>
      <c r="H156" t="s">
        <v>328</v>
      </c>
      <c r="I156" t="s">
        <v>328</v>
      </c>
      <c r="J156" t="s">
        <v>328</v>
      </c>
      <c r="K156" t="s">
        <v>328</v>
      </c>
      <c r="L156" t="s">
        <v>328</v>
      </c>
      <c r="M156">
        <v>8034</v>
      </c>
      <c r="N156" t="s">
        <v>328</v>
      </c>
      <c r="O156" t="s">
        <v>328</v>
      </c>
    </row>
    <row r="157" spans="1:15">
      <c r="A157" t="s">
        <v>5350</v>
      </c>
      <c r="B157">
        <v>53101</v>
      </c>
      <c r="C157" t="s">
        <v>328</v>
      </c>
      <c r="D157" t="s">
        <v>328</v>
      </c>
      <c r="E157" t="s">
        <v>12934</v>
      </c>
      <c r="F157" t="s">
        <v>2907</v>
      </c>
      <c r="G157" t="s">
        <v>328</v>
      </c>
      <c r="H157" t="s">
        <v>328</v>
      </c>
      <c r="I157" t="s">
        <v>328</v>
      </c>
      <c r="J157" t="s">
        <v>328</v>
      </c>
      <c r="K157" t="s">
        <v>328</v>
      </c>
      <c r="L157" t="s">
        <v>328</v>
      </c>
      <c r="M157">
        <v>53101</v>
      </c>
      <c r="N157" t="s">
        <v>328</v>
      </c>
      <c r="O157" t="s">
        <v>328</v>
      </c>
    </row>
    <row r="158" spans="1:15">
      <c r="A158" t="s">
        <v>5350</v>
      </c>
      <c r="B158" t="s">
        <v>13100</v>
      </c>
      <c r="C158" t="s">
        <v>328</v>
      </c>
      <c r="D158" t="s">
        <v>328</v>
      </c>
      <c r="E158" t="s">
        <v>12934</v>
      </c>
      <c r="F158" t="s">
        <v>2907</v>
      </c>
      <c r="G158" t="s">
        <v>328</v>
      </c>
      <c r="H158" t="s">
        <v>328</v>
      </c>
      <c r="I158" t="s">
        <v>328</v>
      </c>
      <c r="J158" t="s">
        <v>328</v>
      </c>
      <c r="K158" t="s">
        <v>328</v>
      </c>
      <c r="L158" t="s">
        <v>328</v>
      </c>
      <c r="M158" t="s">
        <v>13100</v>
      </c>
      <c r="N158" t="s">
        <v>328</v>
      </c>
      <c r="O158" t="s">
        <v>328</v>
      </c>
    </row>
    <row r="159" spans="1:15">
      <c r="A159" t="s">
        <v>5350</v>
      </c>
      <c r="B159" t="s">
        <v>13101</v>
      </c>
      <c r="C159" t="s">
        <v>328</v>
      </c>
      <c r="D159" t="s">
        <v>328</v>
      </c>
      <c r="E159" t="s">
        <v>12934</v>
      </c>
      <c r="F159" t="s">
        <v>2907</v>
      </c>
      <c r="G159" t="s">
        <v>328</v>
      </c>
      <c r="H159" t="s">
        <v>328</v>
      </c>
      <c r="I159" t="s">
        <v>328</v>
      </c>
      <c r="J159" t="s">
        <v>328</v>
      </c>
      <c r="K159" t="s">
        <v>328</v>
      </c>
      <c r="L159" t="s">
        <v>328</v>
      </c>
      <c r="M159" t="s">
        <v>13101</v>
      </c>
      <c r="N159" t="s">
        <v>328</v>
      </c>
      <c r="O159" t="s">
        <v>328</v>
      </c>
    </row>
    <row r="160" spans="1:15">
      <c r="A160" t="s">
        <v>5350</v>
      </c>
      <c r="B160" t="s">
        <v>13102</v>
      </c>
      <c r="C160" t="s">
        <v>328</v>
      </c>
      <c r="D160" t="s">
        <v>328</v>
      </c>
      <c r="E160" t="s">
        <v>12934</v>
      </c>
      <c r="F160" t="s">
        <v>2907</v>
      </c>
      <c r="G160" t="s">
        <v>328</v>
      </c>
      <c r="H160" t="s">
        <v>328</v>
      </c>
      <c r="I160" t="s">
        <v>328</v>
      </c>
      <c r="J160" t="s">
        <v>328</v>
      </c>
      <c r="K160" t="s">
        <v>328</v>
      </c>
      <c r="L160" t="s">
        <v>328</v>
      </c>
      <c r="M160" t="s">
        <v>13102</v>
      </c>
      <c r="N160" t="s">
        <v>328</v>
      </c>
      <c r="O160" t="s">
        <v>328</v>
      </c>
    </row>
    <row r="161" spans="1:15">
      <c r="A161" t="s">
        <v>5350</v>
      </c>
      <c r="B161" t="s">
        <v>13103</v>
      </c>
      <c r="C161" t="s">
        <v>328</v>
      </c>
      <c r="D161" t="s">
        <v>328</v>
      </c>
      <c r="E161" t="s">
        <v>2912</v>
      </c>
      <c r="F161" t="s">
        <v>2911</v>
      </c>
      <c r="G161" t="s">
        <v>328</v>
      </c>
      <c r="H161" t="s">
        <v>328</v>
      </c>
      <c r="I161" t="s">
        <v>328</v>
      </c>
      <c r="J161" t="s">
        <v>328</v>
      </c>
      <c r="K161" t="s">
        <v>328</v>
      </c>
      <c r="L161" t="s">
        <v>328</v>
      </c>
      <c r="M161" t="s">
        <v>13103</v>
      </c>
      <c r="N161" t="s">
        <v>328</v>
      </c>
      <c r="O161" t="s">
        <v>328</v>
      </c>
    </row>
    <row r="162" spans="1:15">
      <c r="A162" t="s">
        <v>5350</v>
      </c>
      <c r="B162" t="s">
        <v>13104</v>
      </c>
      <c r="C162" t="s">
        <v>328</v>
      </c>
      <c r="D162" t="s">
        <v>328</v>
      </c>
      <c r="E162" t="s">
        <v>12934</v>
      </c>
      <c r="F162" t="s">
        <v>2907</v>
      </c>
      <c r="G162" t="s">
        <v>328</v>
      </c>
      <c r="H162" t="s">
        <v>328</v>
      </c>
      <c r="I162" t="s">
        <v>328</v>
      </c>
      <c r="J162" t="s">
        <v>328</v>
      </c>
      <c r="K162" t="s">
        <v>328</v>
      </c>
      <c r="L162" t="s">
        <v>328</v>
      </c>
      <c r="M162" t="s">
        <v>13104</v>
      </c>
      <c r="N162" t="s">
        <v>328</v>
      </c>
      <c r="O162" t="s">
        <v>328</v>
      </c>
    </row>
    <row r="163" spans="1:15">
      <c r="A163" t="s">
        <v>5350</v>
      </c>
      <c r="B163" t="s">
        <v>13105</v>
      </c>
      <c r="C163" t="s">
        <v>328</v>
      </c>
      <c r="D163" t="s">
        <v>328</v>
      </c>
      <c r="E163" t="s">
        <v>12934</v>
      </c>
      <c r="F163" t="s">
        <v>2907</v>
      </c>
      <c r="G163" t="s">
        <v>328</v>
      </c>
      <c r="H163" t="s">
        <v>328</v>
      </c>
      <c r="I163" t="s">
        <v>328</v>
      </c>
      <c r="J163" t="s">
        <v>328</v>
      </c>
      <c r="K163" t="s">
        <v>328</v>
      </c>
      <c r="L163" t="s">
        <v>328</v>
      </c>
      <c r="M163" t="s">
        <v>13105</v>
      </c>
      <c r="N163" t="s">
        <v>328</v>
      </c>
      <c r="O163" t="s">
        <v>328</v>
      </c>
    </row>
    <row r="164" spans="1:15">
      <c r="A164" t="s">
        <v>5350</v>
      </c>
      <c r="B164" t="s">
        <v>13106</v>
      </c>
      <c r="C164" t="s">
        <v>328</v>
      </c>
      <c r="D164" t="s">
        <v>328</v>
      </c>
      <c r="E164" t="s">
        <v>12934</v>
      </c>
      <c r="F164" t="s">
        <v>2907</v>
      </c>
      <c r="G164" t="s">
        <v>328</v>
      </c>
      <c r="H164" t="s">
        <v>328</v>
      </c>
      <c r="I164" t="s">
        <v>328</v>
      </c>
      <c r="J164" t="s">
        <v>328</v>
      </c>
      <c r="K164" t="s">
        <v>328</v>
      </c>
      <c r="L164" t="s">
        <v>328</v>
      </c>
      <c r="M164" t="s">
        <v>13106</v>
      </c>
      <c r="N164" t="s">
        <v>328</v>
      </c>
      <c r="O164" t="s">
        <v>328</v>
      </c>
    </row>
    <row r="165" spans="1:15">
      <c r="A165" t="s">
        <v>5350</v>
      </c>
      <c r="B165" t="s">
        <v>13107</v>
      </c>
      <c r="C165" t="s">
        <v>328</v>
      </c>
      <c r="D165" t="s">
        <v>328</v>
      </c>
      <c r="E165" t="s">
        <v>12934</v>
      </c>
      <c r="F165" t="s">
        <v>2907</v>
      </c>
      <c r="G165" t="s">
        <v>328</v>
      </c>
      <c r="H165" t="s">
        <v>328</v>
      </c>
      <c r="I165" t="s">
        <v>328</v>
      </c>
      <c r="J165" t="s">
        <v>328</v>
      </c>
      <c r="K165" t="s">
        <v>328</v>
      </c>
      <c r="L165" t="s">
        <v>328</v>
      </c>
      <c r="M165" t="s">
        <v>13107</v>
      </c>
      <c r="N165" t="s">
        <v>328</v>
      </c>
      <c r="O165" t="s">
        <v>328</v>
      </c>
    </row>
    <row r="166" spans="1:15">
      <c r="A166" t="s">
        <v>5350</v>
      </c>
      <c r="B166" t="s">
        <v>13108</v>
      </c>
      <c r="C166" t="s">
        <v>328</v>
      </c>
      <c r="D166" t="s">
        <v>328</v>
      </c>
      <c r="E166" t="s">
        <v>12934</v>
      </c>
      <c r="F166" t="s">
        <v>2907</v>
      </c>
      <c r="G166" t="s">
        <v>328</v>
      </c>
      <c r="H166" t="s">
        <v>328</v>
      </c>
      <c r="I166" t="s">
        <v>328</v>
      </c>
      <c r="J166" t="s">
        <v>328</v>
      </c>
      <c r="K166" t="s">
        <v>328</v>
      </c>
      <c r="L166" t="s">
        <v>328</v>
      </c>
      <c r="M166" t="s">
        <v>13108</v>
      </c>
      <c r="N166" t="s">
        <v>328</v>
      </c>
      <c r="O166" t="s">
        <v>328</v>
      </c>
    </row>
    <row r="167" spans="1:15">
      <c r="A167" t="s">
        <v>5350</v>
      </c>
      <c r="B167" t="s">
        <v>13109</v>
      </c>
      <c r="C167" t="s">
        <v>328</v>
      </c>
      <c r="D167" t="s">
        <v>328</v>
      </c>
      <c r="E167" t="s">
        <v>12934</v>
      </c>
      <c r="F167" t="s">
        <v>2907</v>
      </c>
      <c r="G167" t="s">
        <v>328</v>
      </c>
      <c r="H167" t="s">
        <v>328</v>
      </c>
      <c r="I167" t="s">
        <v>328</v>
      </c>
      <c r="J167" t="s">
        <v>328</v>
      </c>
      <c r="K167" t="s">
        <v>328</v>
      </c>
      <c r="L167" t="s">
        <v>328</v>
      </c>
      <c r="M167" t="s">
        <v>13109</v>
      </c>
      <c r="N167" t="s">
        <v>328</v>
      </c>
      <c r="O167" t="s">
        <v>328</v>
      </c>
    </row>
    <row r="168" spans="1:15">
      <c r="A168" t="s">
        <v>5350</v>
      </c>
      <c r="B168" t="s">
        <v>13110</v>
      </c>
      <c r="C168" t="s">
        <v>328</v>
      </c>
      <c r="D168" t="s">
        <v>328</v>
      </c>
      <c r="E168" t="s">
        <v>12934</v>
      </c>
      <c r="F168" t="s">
        <v>2907</v>
      </c>
      <c r="G168" t="s">
        <v>328</v>
      </c>
      <c r="H168" t="s">
        <v>328</v>
      </c>
      <c r="I168" t="s">
        <v>328</v>
      </c>
      <c r="J168" t="s">
        <v>328</v>
      </c>
      <c r="K168" t="s">
        <v>328</v>
      </c>
      <c r="L168" t="s">
        <v>328</v>
      </c>
      <c r="M168" t="s">
        <v>13110</v>
      </c>
      <c r="N168" t="s">
        <v>328</v>
      </c>
      <c r="O168" t="s">
        <v>328</v>
      </c>
    </row>
    <row r="169" spans="1:15">
      <c r="A169" t="s">
        <v>5350</v>
      </c>
      <c r="B169" t="s">
        <v>13111</v>
      </c>
      <c r="C169" t="s">
        <v>328</v>
      </c>
      <c r="D169" t="s">
        <v>328</v>
      </c>
      <c r="E169" t="s">
        <v>12934</v>
      </c>
      <c r="F169" t="s">
        <v>2907</v>
      </c>
      <c r="G169" t="s">
        <v>328</v>
      </c>
      <c r="H169" t="s">
        <v>328</v>
      </c>
      <c r="I169" t="s">
        <v>328</v>
      </c>
      <c r="J169" t="s">
        <v>328</v>
      </c>
      <c r="K169" t="s">
        <v>328</v>
      </c>
      <c r="L169" t="s">
        <v>328</v>
      </c>
      <c r="M169" t="s">
        <v>13111</v>
      </c>
      <c r="N169" t="s">
        <v>328</v>
      </c>
      <c r="O169" t="s">
        <v>328</v>
      </c>
    </row>
    <row r="170" spans="1:15">
      <c r="A170" t="s">
        <v>5350</v>
      </c>
      <c r="B170" t="s">
        <v>13112</v>
      </c>
      <c r="C170" t="s">
        <v>328</v>
      </c>
      <c r="D170" t="s">
        <v>328</v>
      </c>
      <c r="E170" t="s">
        <v>12934</v>
      </c>
      <c r="F170" t="s">
        <v>2907</v>
      </c>
      <c r="G170" t="s">
        <v>328</v>
      </c>
      <c r="H170" t="s">
        <v>328</v>
      </c>
      <c r="I170" t="s">
        <v>328</v>
      </c>
      <c r="J170" t="s">
        <v>328</v>
      </c>
      <c r="K170" t="s">
        <v>328</v>
      </c>
      <c r="L170" t="s">
        <v>328</v>
      </c>
      <c r="M170" t="s">
        <v>13112</v>
      </c>
      <c r="N170" t="s">
        <v>328</v>
      </c>
      <c r="O170" t="s">
        <v>328</v>
      </c>
    </row>
    <row r="171" spans="1:15">
      <c r="A171" t="s">
        <v>5350</v>
      </c>
      <c r="B171" t="s">
        <v>13113</v>
      </c>
      <c r="C171" t="s">
        <v>328</v>
      </c>
      <c r="D171" t="s">
        <v>328</v>
      </c>
      <c r="E171" t="s">
        <v>12934</v>
      </c>
      <c r="F171" t="s">
        <v>2907</v>
      </c>
      <c r="G171" t="s">
        <v>328</v>
      </c>
      <c r="H171" t="s">
        <v>328</v>
      </c>
      <c r="I171" t="s">
        <v>328</v>
      </c>
      <c r="J171" t="s">
        <v>328</v>
      </c>
      <c r="K171" t="s">
        <v>328</v>
      </c>
      <c r="L171" t="s">
        <v>328</v>
      </c>
      <c r="M171" t="s">
        <v>13113</v>
      </c>
      <c r="N171" t="s">
        <v>328</v>
      </c>
      <c r="O171" t="s">
        <v>328</v>
      </c>
    </row>
    <row r="172" spans="1:15">
      <c r="A172" t="s">
        <v>5350</v>
      </c>
      <c r="B172" t="s">
        <v>13114</v>
      </c>
      <c r="C172" t="s">
        <v>328</v>
      </c>
      <c r="D172" t="s">
        <v>328</v>
      </c>
      <c r="E172" t="s">
        <v>12934</v>
      </c>
      <c r="F172" t="s">
        <v>2907</v>
      </c>
      <c r="G172" t="s">
        <v>328</v>
      </c>
      <c r="H172" t="s">
        <v>328</v>
      </c>
      <c r="I172" t="s">
        <v>328</v>
      </c>
      <c r="J172" t="s">
        <v>328</v>
      </c>
      <c r="K172" t="s">
        <v>328</v>
      </c>
      <c r="L172" t="s">
        <v>328</v>
      </c>
      <c r="M172" t="s">
        <v>13114</v>
      </c>
      <c r="N172" t="s">
        <v>328</v>
      </c>
      <c r="O172" t="s">
        <v>328</v>
      </c>
    </row>
    <row r="173" spans="1:15">
      <c r="A173" t="s">
        <v>5350</v>
      </c>
      <c r="B173" t="s">
        <v>13115</v>
      </c>
      <c r="C173" t="s">
        <v>328</v>
      </c>
      <c r="D173" t="s">
        <v>328</v>
      </c>
      <c r="E173" t="s">
        <v>12934</v>
      </c>
      <c r="F173" t="s">
        <v>2907</v>
      </c>
      <c r="G173" t="s">
        <v>328</v>
      </c>
      <c r="H173" t="s">
        <v>6524</v>
      </c>
      <c r="I173" t="s">
        <v>328</v>
      </c>
      <c r="J173" t="s">
        <v>328</v>
      </c>
      <c r="K173" t="s">
        <v>328</v>
      </c>
      <c r="L173" t="s">
        <v>328</v>
      </c>
      <c r="M173" t="s">
        <v>13115</v>
      </c>
      <c r="N173" t="s">
        <v>328</v>
      </c>
      <c r="O173" t="s">
        <v>328</v>
      </c>
    </row>
    <row r="174" spans="1:15">
      <c r="A174" t="s">
        <v>5350</v>
      </c>
      <c r="B174" t="s">
        <v>13116</v>
      </c>
      <c r="C174" t="s">
        <v>328</v>
      </c>
      <c r="D174" t="s">
        <v>328</v>
      </c>
      <c r="E174" t="s">
        <v>12934</v>
      </c>
      <c r="F174" t="s">
        <v>2911</v>
      </c>
      <c r="G174" t="s">
        <v>328</v>
      </c>
      <c r="H174" t="s">
        <v>328</v>
      </c>
      <c r="I174" t="s">
        <v>328</v>
      </c>
      <c r="J174" t="s">
        <v>328</v>
      </c>
      <c r="K174" t="s">
        <v>328</v>
      </c>
      <c r="L174" t="s">
        <v>328</v>
      </c>
      <c r="M174" t="s">
        <v>13116</v>
      </c>
      <c r="N174" t="s">
        <v>328</v>
      </c>
      <c r="O174" t="s">
        <v>328</v>
      </c>
    </row>
    <row r="175" spans="1:15">
      <c r="A175" t="s">
        <v>5350</v>
      </c>
      <c r="B175" t="s">
        <v>13117</v>
      </c>
      <c r="C175" t="s">
        <v>328</v>
      </c>
      <c r="D175" t="s">
        <v>328</v>
      </c>
      <c r="E175" t="s">
        <v>2912</v>
      </c>
      <c r="F175" t="s">
        <v>2911</v>
      </c>
      <c r="G175" t="s">
        <v>328</v>
      </c>
      <c r="H175" t="s">
        <v>328</v>
      </c>
      <c r="I175" t="s">
        <v>328</v>
      </c>
      <c r="J175" t="s">
        <v>328</v>
      </c>
      <c r="K175" t="s">
        <v>328</v>
      </c>
      <c r="L175" t="s">
        <v>328</v>
      </c>
      <c r="M175" t="s">
        <v>13118</v>
      </c>
      <c r="N175" t="s">
        <v>328</v>
      </c>
      <c r="O175" t="s">
        <v>328</v>
      </c>
    </row>
    <row r="176" spans="1:15">
      <c r="A176" t="s">
        <v>5350</v>
      </c>
      <c r="B176" t="s">
        <v>13119</v>
      </c>
      <c r="C176" t="s">
        <v>328</v>
      </c>
      <c r="D176" t="s">
        <v>328</v>
      </c>
      <c r="E176" t="s">
        <v>12934</v>
      </c>
      <c r="F176" t="s">
        <v>2907</v>
      </c>
      <c r="G176" t="s">
        <v>328</v>
      </c>
      <c r="H176" t="s">
        <v>2659</v>
      </c>
      <c r="I176" t="s">
        <v>6505</v>
      </c>
      <c r="J176" t="s">
        <v>328</v>
      </c>
      <c r="K176" t="s">
        <v>328</v>
      </c>
      <c r="L176" t="s">
        <v>328</v>
      </c>
      <c r="M176" t="s">
        <v>13119</v>
      </c>
      <c r="N176" t="s">
        <v>328</v>
      </c>
      <c r="O176" t="s">
        <v>328</v>
      </c>
    </row>
    <row r="177" spans="1:15">
      <c r="A177" t="s">
        <v>5350</v>
      </c>
      <c r="B177" t="s">
        <v>13120</v>
      </c>
      <c r="C177" t="s">
        <v>328</v>
      </c>
      <c r="D177" t="s">
        <v>328</v>
      </c>
      <c r="E177" t="s">
        <v>12934</v>
      </c>
      <c r="F177" t="s">
        <v>2907</v>
      </c>
      <c r="G177" t="s">
        <v>328</v>
      </c>
      <c r="H177" t="s">
        <v>328</v>
      </c>
      <c r="I177" t="s">
        <v>328</v>
      </c>
      <c r="J177" t="s">
        <v>328</v>
      </c>
      <c r="K177" t="s">
        <v>328</v>
      </c>
      <c r="L177" t="s">
        <v>328</v>
      </c>
      <c r="M177" t="s">
        <v>13120</v>
      </c>
      <c r="N177" t="s">
        <v>328</v>
      </c>
      <c r="O177" t="s">
        <v>328</v>
      </c>
    </row>
    <row r="178" spans="1:15">
      <c r="A178" t="s">
        <v>5350</v>
      </c>
      <c r="B178" t="s">
        <v>13121</v>
      </c>
      <c r="C178" t="s">
        <v>328</v>
      </c>
      <c r="D178" t="s">
        <v>328</v>
      </c>
      <c r="E178" t="s">
        <v>12934</v>
      </c>
      <c r="F178" t="s">
        <v>2907</v>
      </c>
      <c r="G178" t="s">
        <v>328</v>
      </c>
      <c r="H178" t="s">
        <v>328</v>
      </c>
      <c r="I178" t="s">
        <v>328</v>
      </c>
      <c r="J178" t="s">
        <v>328</v>
      </c>
      <c r="K178" t="s">
        <v>328</v>
      </c>
      <c r="L178" t="s">
        <v>328</v>
      </c>
      <c r="M178" t="s">
        <v>13121</v>
      </c>
      <c r="N178" t="s">
        <v>328</v>
      </c>
      <c r="O178" t="s">
        <v>328</v>
      </c>
    </row>
    <row r="179" spans="1:15">
      <c r="A179" t="s">
        <v>5350</v>
      </c>
      <c r="B179" t="s">
        <v>13122</v>
      </c>
      <c r="C179" t="s">
        <v>328</v>
      </c>
      <c r="D179" t="s">
        <v>328</v>
      </c>
      <c r="E179" t="s">
        <v>2912</v>
      </c>
      <c r="F179" t="s">
        <v>2907</v>
      </c>
      <c r="G179" t="s">
        <v>328</v>
      </c>
      <c r="H179" t="s">
        <v>6526</v>
      </c>
      <c r="I179" t="s">
        <v>328</v>
      </c>
      <c r="J179" t="s">
        <v>328</v>
      </c>
      <c r="K179" t="s">
        <v>328</v>
      </c>
      <c r="L179" t="s">
        <v>328</v>
      </c>
      <c r="M179" t="s">
        <v>13122</v>
      </c>
      <c r="N179" t="s">
        <v>328</v>
      </c>
      <c r="O179" t="s">
        <v>328</v>
      </c>
    </row>
    <row r="180" spans="1:15">
      <c r="A180" t="s">
        <v>5350</v>
      </c>
      <c r="B180" t="s">
        <v>13123</v>
      </c>
      <c r="C180" t="s">
        <v>328</v>
      </c>
      <c r="D180" t="s">
        <v>328</v>
      </c>
      <c r="E180" t="s">
        <v>12934</v>
      </c>
      <c r="F180" t="s">
        <v>2907</v>
      </c>
      <c r="G180" t="s">
        <v>328</v>
      </c>
      <c r="H180" t="s">
        <v>328</v>
      </c>
      <c r="I180" t="s">
        <v>328</v>
      </c>
      <c r="J180" t="s">
        <v>328</v>
      </c>
      <c r="K180" t="s">
        <v>328</v>
      </c>
      <c r="L180" t="s">
        <v>328</v>
      </c>
      <c r="M180" t="s">
        <v>13123</v>
      </c>
      <c r="N180" t="s">
        <v>328</v>
      </c>
      <c r="O180" t="s">
        <v>328</v>
      </c>
    </row>
    <row r="181" spans="1:15">
      <c r="A181" t="s">
        <v>5350</v>
      </c>
      <c r="B181" t="s">
        <v>13124</v>
      </c>
      <c r="C181" t="s">
        <v>328</v>
      </c>
      <c r="D181" t="s">
        <v>328</v>
      </c>
      <c r="E181" t="s">
        <v>2912</v>
      </c>
      <c r="F181" t="s">
        <v>2911</v>
      </c>
      <c r="G181" t="s">
        <v>328</v>
      </c>
      <c r="H181" t="s">
        <v>328</v>
      </c>
      <c r="I181" t="s">
        <v>328</v>
      </c>
      <c r="J181" t="s">
        <v>328</v>
      </c>
      <c r="K181" t="s">
        <v>328</v>
      </c>
      <c r="L181" t="s">
        <v>328</v>
      </c>
      <c r="M181" t="s">
        <v>13124</v>
      </c>
      <c r="N181" t="s">
        <v>328</v>
      </c>
      <c r="O181" t="s">
        <v>328</v>
      </c>
    </row>
    <row r="182" spans="1:15">
      <c r="A182" t="s">
        <v>5350</v>
      </c>
      <c r="B182" t="s">
        <v>13125</v>
      </c>
      <c r="C182" t="s">
        <v>328</v>
      </c>
      <c r="D182" t="s">
        <v>328</v>
      </c>
      <c r="E182" t="s">
        <v>12934</v>
      </c>
      <c r="F182" t="s">
        <v>2907</v>
      </c>
      <c r="G182" t="s">
        <v>328</v>
      </c>
      <c r="H182" t="s">
        <v>328</v>
      </c>
      <c r="I182" t="s">
        <v>328</v>
      </c>
      <c r="J182" t="s">
        <v>328</v>
      </c>
      <c r="K182" t="s">
        <v>328</v>
      </c>
      <c r="L182" t="s">
        <v>328</v>
      </c>
      <c r="M182" t="s">
        <v>13125</v>
      </c>
      <c r="N182" t="s">
        <v>328</v>
      </c>
      <c r="O182" t="s">
        <v>328</v>
      </c>
    </row>
    <row r="183" spans="1:15">
      <c r="A183" t="s">
        <v>5350</v>
      </c>
      <c r="B183" t="s">
        <v>13126</v>
      </c>
      <c r="C183" t="s">
        <v>328</v>
      </c>
      <c r="D183" t="s">
        <v>328</v>
      </c>
      <c r="E183" t="s">
        <v>12949</v>
      </c>
      <c r="F183" t="s">
        <v>2907</v>
      </c>
      <c r="G183" t="s">
        <v>328</v>
      </c>
      <c r="H183" t="s">
        <v>328</v>
      </c>
      <c r="I183" t="s">
        <v>6505</v>
      </c>
      <c r="J183" t="s">
        <v>13127</v>
      </c>
      <c r="K183" t="s">
        <v>328</v>
      </c>
      <c r="L183" t="s">
        <v>328</v>
      </c>
      <c r="M183" t="s">
        <v>13126</v>
      </c>
      <c r="N183" t="s">
        <v>328</v>
      </c>
      <c r="O183" t="s">
        <v>328</v>
      </c>
    </row>
    <row r="184" spans="1:15">
      <c r="A184" t="s">
        <v>5350</v>
      </c>
      <c r="B184" t="s">
        <v>13128</v>
      </c>
      <c r="C184" t="s">
        <v>328</v>
      </c>
      <c r="D184" t="s">
        <v>328</v>
      </c>
      <c r="E184" t="s">
        <v>12934</v>
      </c>
      <c r="F184" t="s">
        <v>2907</v>
      </c>
      <c r="G184" t="s">
        <v>328</v>
      </c>
      <c r="H184" t="s">
        <v>328</v>
      </c>
      <c r="I184" t="s">
        <v>328</v>
      </c>
      <c r="J184" t="s">
        <v>328</v>
      </c>
      <c r="K184" t="s">
        <v>328</v>
      </c>
      <c r="L184" t="s">
        <v>328</v>
      </c>
      <c r="M184" t="s">
        <v>13128</v>
      </c>
      <c r="N184" t="s">
        <v>328</v>
      </c>
      <c r="O184" t="s">
        <v>328</v>
      </c>
    </row>
    <row r="185" spans="1:15">
      <c r="A185" t="s">
        <v>5350</v>
      </c>
      <c r="B185" t="s">
        <v>13129</v>
      </c>
      <c r="C185" t="s">
        <v>328</v>
      </c>
      <c r="D185" t="s">
        <v>328</v>
      </c>
      <c r="E185" t="s">
        <v>12934</v>
      </c>
      <c r="F185" t="s">
        <v>2907</v>
      </c>
      <c r="G185" t="s">
        <v>328</v>
      </c>
      <c r="H185" t="s">
        <v>6526</v>
      </c>
      <c r="I185" t="s">
        <v>13130</v>
      </c>
      <c r="J185" t="s">
        <v>13131</v>
      </c>
      <c r="K185" t="s">
        <v>13132</v>
      </c>
      <c r="L185" t="s">
        <v>328</v>
      </c>
      <c r="M185" t="s">
        <v>13129</v>
      </c>
      <c r="N185" t="s">
        <v>328</v>
      </c>
      <c r="O185" t="s">
        <v>328</v>
      </c>
    </row>
    <row r="186" spans="1:15">
      <c r="A186" t="s">
        <v>5350</v>
      </c>
      <c r="B186" t="s">
        <v>13133</v>
      </c>
      <c r="C186" t="s">
        <v>328</v>
      </c>
      <c r="D186" t="s">
        <v>328</v>
      </c>
      <c r="E186" t="s">
        <v>12934</v>
      </c>
      <c r="F186" t="s">
        <v>2907</v>
      </c>
      <c r="G186" t="s">
        <v>328</v>
      </c>
      <c r="H186" t="s">
        <v>6524</v>
      </c>
      <c r="I186" t="s">
        <v>328</v>
      </c>
      <c r="J186" t="s">
        <v>328</v>
      </c>
      <c r="K186" t="s">
        <v>328</v>
      </c>
      <c r="L186" t="s">
        <v>328</v>
      </c>
      <c r="M186" t="s">
        <v>13133</v>
      </c>
      <c r="N186" t="s">
        <v>328</v>
      </c>
      <c r="O186" t="s">
        <v>328</v>
      </c>
    </row>
    <row r="187" spans="1:15">
      <c r="A187" t="s">
        <v>5350</v>
      </c>
      <c r="B187" t="s">
        <v>13134</v>
      </c>
      <c r="C187" t="s">
        <v>328</v>
      </c>
      <c r="D187" t="s">
        <v>328</v>
      </c>
      <c r="E187" t="s">
        <v>2912</v>
      </c>
      <c r="F187" t="s">
        <v>2911</v>
      </c>
      <c r="G187" t="s">
        <v>328</v>
      </c>
      <c r="H187" t="s">
        <v>328</v>
      </c>
      <c r="I187" t="s">
        <v>328</v>
      </c>
      <c r="J187" t="s">
        <v>328</v>
      </c>
      <c r="K187" t="s">
        <v>328</v>
      </c>
      <c r="L187" t="s">
        <v>328</v>
      </c>
      <c r="M187" t="s">
        <v>13134</v>
      </c>
      <c r="N187" t="s">
        <v>328</v>
      </c>
      <c r="O187" t="s">
        <v>328</v>
      </c>
    </row>
    <row r="188" spans="1:15">
      <c r="A188" t="s">
        <v>5350</v>
      </c>
      <c r="B188" t="s">
        <v>13135</v>
      </c>
      <c r="C188" t="s">
        <v>328</v>
      </c>
      <c r="D188" t="s">
        <v>328</v>
      </c>
      <c r="E188" t="s">
        <v>12934</v>
      </c>
      <c r="F188" t="s">
        <v>2907</v>
      </c>
      <c r="G188" t="s">
        <v>328</v>
      </c>
      <c r="H188" t="s">
        <v>328</v>
      </c>
      <c r="I188" t="s">
        <v>328</v>
      </c>
      <c r="J188" t="s">
        <v>328</v>
      </c>
      <c r="K188" t="s">
        <v>328</v>
      </c>
      <c r="L188" t="s">
        <v>328</v>
      </c>
      <c r="M188" t="s">
        <v>13135</v>
      </c>
      <c r="N188" t="s">
        <v>328</v>
      </c>
      <c r="O188" t="s">
        <v>328</v>
      </c>
    </row>
    <row r="189" spans="1:15">
      <c r="A189" t="s">
        <v>5350</v>
      </c>
      <c r="B189" t="s">
        <v>13136</v>
      </c>
      <c r="C189" t="s">
        <v>328</v>
      </c>
      <c r="D189" t="s">
        <v>328</v>
      </c>
      <c r="E189" t="s">
        <v>12949</v>
      </c>
      <c r="F189" t="s">
        <v>2907</v>
      </c>
      <c r="G189" t="s">
        <v>328</v>
      </c>
      <c r="H189" t="s">
        <v>328</v>
      </c>
      <c r="I189" t="s">
        <v>6497</v>
      </c>
      <c r="J189" t="s">
        <v>328</v>
      </c>
      <c r="K189" t="s">
        <v>328</v>
      </c>
      <c r="L189" t="s">
        <v>328</v>
      </c>
      <c r="M189" t="s">
        <v>13136</v>
      </c>
      <c r="N189" t="s">
        <v>328</v>
      </c>
      <c r="O189" t="s">
        <v>328</v>
      </c>
    </row>
    <row r="190" spans="1:15">
      <c r="A190" t="s">
        <v>5350</v>
      </c>
      <c r="B190" t="s">
        <v>13137</v>
      </c>
      <c r="C190" t="s">
        <v>328</v>
      </c>
      <c r="D190" t="s">
        <v>328</v>
      </c>
      <c r="E190" t="s">
        <v>2912</v>
      </c>
      <c r="F190" t="s">
        <v>2911</v>
      </c>
      <c r="G190" t="s">
        <v>328</v>
      </c>
      <c r="H190" t="s">
        <v>328</v>
      </c>
      <c r="I190" t="s">
        <v>328</v>
      </c>
      <c r="J190" t="s">
        <v>328</v>
      </c>
      <c r="K190" t="s">
        <v>328</v>
      </c>
      <c r="L190" t="s">
        <v>328</v>
      </c>
      <c r="M190" t="s">
        <v>13137</v>
      </c>
      <c r="N190" t="s">
        <v>328</v>
      </c>
      <c r="O190" t="s">
        <v>328</v>
      </c>
    </row>
    <row r="191" spans="1:15">
      <c r="A191" t="s">
        <v>5350</v>
      </c>
      <c r="B191" t="s">
        <v>13138</v>
      </c>
      <c r="C191" t="s">
        <v>328</v>
      </c>
      <c r="D191" t="s">
        <v>328</v>
      </c>
      <c r="E191" t="s">
        <v>12934</v>
      </c>
      <c r="F191" t="s">
        <v>2907</v>
      </c>
      <c r="G191" t="s">
        <v>328</v>
      </c>
      <c r="H191" t="s">
        <v>328</v>
      </c>
      <c r="I191" t="s">
        <v>328</v>
      </c>
      <c r="J191" t="s">
        <v>328</v>
      </c>
      <c r="K191" t="s">
        <v>328</v>
      </c>
      <c r="L191" t="s">
        <v>328</v>
      </c>
      <c r="M191" t="s">
        <v>13138</v>
      </c>
      <c r="N191" t="s">
        <v>328</v>
      </c>
      <c r="O191" t="s">
        <v>328</v>
      </c>
    </row>
    <row r="192" spans="1:15">
      <c r="A192" t="s">
        <v>5350</v>
      </c>
      <c r="B192" t="s">
        <v>13139</v>
      </c>
      <c r="C192" t="s">
        <v>328</v>
      </c>
      <c r="D192" t="s">
        <v>328</v>
      </c>
      <c r="E192" t="s">
        <v>12934</v>
      </c>
      <c r="F192" t="s">
        <v>2907</v>
      </c>
      <c r="G192" t="s">
        <v>328</v>
      </c>
      <c r="H192" t="s">
        <v>6518</v>
      </c>
      <c r="I192" t="s">
        <v>6505</v>
      </c>
      <c r="J192" t="s">
        <v>328</v>
      </c>
      <c r="K192" t="s">
        <v>328</v>
      </c>
      <c r="L192" t="s">
        <v>328</v>
      </c>
      <c r="M192" t="s">
        <v>13139</v>
      </c>
      <c r="N192" t="s">
        <v>328</v>
      </c>
      <c r="O192" t="s">
        <v>328</v>
      </c>
    </row>
    <row r="193" spans="1:15">
      <c r="A193" t="s">
        <v>5350</v>
      </c>
      <c r="B193" t="s">
        <v>13140</v>
      </c>
      <c r="C193" t="s">
        <v>328</v>
      </c>
      <c r="D193" t="s">
        <v>328</v>
      </c>
      <c r="E193" t="s">
        <v>12949</v>
      </c>
      <c r="F193" t="s">
        <v>2907</v>
      </c>
      <c r="G193" t="s">
        <v>328</v>
      </c>
      <c r="H193" t="s">
        <v>328</v>
      </c>
      <c r="I193" t="s">
        <v>6507</v>
      </c>
      <c r="J193" t="s">
        <v>6505</v>
      </c>
      <c r="K193" t="s">
        <v>328</v>
      </c>
      <c r="L193" t="s">
        <v>328</v>
      </c>
      <c r="M193" t="s">
        <v>13141</v>
      </c>
      <c r="N193" t="s">
        <v>328</v>
      </c>
      <c r="O193" t="s">
        <v>328</v>
      </c>
    </row>
    <row r="194" spans="1:15">
      <c r="A194" t="s">
        <v>5350</v>
      </c>
      <c r="B194" t="s">
        <v>13142</v>
      </c>
      <c r="C194" t="s">
        <v>328</v>
      </c>
      <c r="D194" t="s">
        <v>328</v>
      </c>
      <c r="E194" t="s">
        <v>12949</v>
      </c>
      <c r="F194" t="s">
        <v>2907</v>
      </c>
      <c r="G194" t="s">
        <v>328</v>
      </c>
      <c r="H194" t="s">
        <v>328</v>
      </c>
      <c r="I194" t="s">
        <v>6507</v>
      </c>
      <c r="J194" t="s">
        <v>6505</v>
      </c>
      <c r="K194" t="s">
        <v>328</v>
      </c>
      <c r="L194" t="s">
        <v>328</v>
      </c>
      <c r="M194" t="s">
        <v>13143</v>
      </c>
      <c r="N194" t="s">
        <v>328</v>
      </c>
      <c r="O194" t="s">
        <v>328</v>
      </c>
    </row>
    <row r="195" spans="1:15">
      <c r="A195" t="s">
        <v>5350</v>
      </c>
      <c r="B195" t="s">
        <v>13144</v>
      </c>
      <c r="C195" t="s">
        <v>328</v>
      </c>
      <c r="D195" t="s">
        <v>328</v>
      </c>
      <c r="E195" t="s">
        <v>12934</v>
      </c>
      <c r="F195" t="s">
        <v>2907</v>
      </c>
      <c r="G195" t="s">
        <v>328</v>
      </c>
      <c r="H195" t="s">
        <v>6518</v>
      </c>
      <c r="I195" t="s">
        <v>6505</v>
      </c>
      <c r="J195" t="s">
        <v>328</v>
      </c>
      <c r="K195" t="s">
        <v>328</v>
      </c>
      <c r="L195" t="s">
        <v>328</v>
      </c>
      <c r="M195" t="s">
        <v>13144</v>
      </c>
      <c r="N195" t="s">
        <v>328</v>
      </c>
      <c r="O195" t="s">
        <v>328</v>
      </c>
    </row>
    <row r="196" spans="1:15">
      <c r="A196" t="s">
        <v>5350</v>
      </c>
      <c r="B196" t="s">
        <v>13145</v>
      </c>
      <c r="C196" t="s">
        <v>328</v>
      </c>
      <c r="D196" t="s">
        <v>328</v>
      </c>
      <c r="E196" t="s">
        <v>12949</v>
      </c>
      <c r="F196" t="s">
        <v>2907</v>
      </c>
      <c r="G196" t="s">
        <v>328</v>
      </c>
      <c r="H196" t="s">
        <v>328</v>
      </c>
      <c r="I196" t="s">
        <v>6507</v>
      </c>
      <c r="J196" t="s">
        <v>6505</v>
      </c>
      <c r="K196" t="s">
        <v>328</v>
      </c>
      <c r="L196" t="s">
        <v>328</v>
      </c>
      <c r="M196" t="s">
        <v>13146</v>
      </c>
      <c r="N196" t="s">
        <v>328</v>
      </c>
      <c r="O196" t="s">
        <v>328</v>
      </c>
    </row>
    <row r="197" spans="1:15">
      <c r="A197" t="s">
        <v>5350</v>
      </c>
      <c r="B197" t="s">
        <v>13147</v>
      </c>
      <c r="C197" t="s">
        <v>328</v>
      </c>
      <c r="D197" t="s">
        <v>328</v>
      </c>
      <c r="E197" t="s">
        <v>12949</v>
      </c>
      <c r="F197" t="s">
        <v>2907</v>
      </c>
      <c r="G197" t="s">
        <v>328</v>
      </c>
      <c r="H197" t="s">
        <v>328</v>
      </c>
      <c r="I197" t="s">
        <v>6507</v>
      </c>
      <c r="J197" t="s">
        <v>6505</v>
      </c>
      <c r="K197" t="s">
        <v>328</v>
      </c>
      <c r="L197" t="s">
        <v>328</v>
      </c>
      <c r="M197" t="s">
        <v>13148</v>
      </c>
      <c r="N197" t="s">
        <v>328</v>
      </c>
      <c r="O197" t="s">
        <v>328</v>
      </c>
    </row>
    <row r="198" spans="1:15">
      <c r="A198" t="s">
        <v>5350</v>
      </c>
      <c r="B198" t="s">
        <v>13149</v>
      </c>
      <c r="C198" t="s">
        <v>328</v>
      </c>
      <c r="D198" t="s">
        <v>328</v>
      </c>
      <c r="E198" t="s">
        <v>12949</v>
      </c>
      <c r="F198" t="s">
        <v>2907</v>
      </c>
      <c r="G198" t="s">
        <v>328</v>
      </c>
      <c r="H198" t="s">
        <v>328</v>
      </c>
      <c r="I198" t="s">
        <v>6507</v>
      </c>
      <c r="J198" t="s">
        <v>6505</v>
      </c>
      <c r="K198" t="s">
        <v>328</v>
      </c>
      <c r="L198" t="s">
        <v>328</v>
      </c>
      <c r="M198" t="s">
        <v>13150</v>
      </c>
      <c r="N198" t="s">
        <v>328</v>
      </c>
      <c r="O198" t="s">
        <v>328</v>
      </c>
    </row>
    <row r="199" spans="1:15">
      <c r="A199" t="s">
        <v>5350</v>
      </c>
      <c r="B199" t="s">
        <v>13151</v>
      </c>
      <c r="C199" t="s">
        <v>328</v>
      </c>
      <c r="D199" t="s">
        <v>328</v>
      </c>
      <c r="E199" t="s">
        <v>12934</v>
      </c>
      <c r="F199" t="s">
        <v>2907</v>
      </c>
      <c r="G199" t="s">
        <v>328</v>
      </c>
      <c r="H199" t="s">
        <v>6518</v>
      </c>
      <c r="I199" t="s">
        <v>6505</v>
      </c>
      <c r="J199" t="s">
        <v>328</v>
      </c>
      <c r="K199" t="s">
        <v>328</v>
      </c>
      <c r="L199" t="s">
        <v>328</v>
      </c>
      <c r="M199" t="s">
        <v>13151</v>
      </c>
      <c r="N199" t="s">
        <v>328</v>
      </c>
      <c r="O199" t="s">
        <v>328</v>
      </c>
    </row>
    <row r="200" spans="1:15">
      <c r="A200" t="s">
        <v>5350</v>
      </c>
      <c r="B200" t="s">
        <v>13152</v>
      </c>
      <c r="C200" t="s">
        <v>328</v>
      </c>
      <c r="D200" t="s">
        <v>328</v>
      </c>
      <c r="E200" t="s">
        <v>12949</v>
      </c>
      <c r="F200" t="s">
        <v>2907</v>
      </c>
      <c r="G200" t="s">
        <v>328</v>
      </c>
      <c r="H200" t="s">
        <v>328</v>
      </c>
      <c r="I200" t="s">
        <v>6507</v>
      </c>
      <c r="J200" t="s">
        <v>6505</v>
      </c>
      <c r="K200" t="s">
        <v>328</v>
      </c>
      <c r="L200" t="s">
        <v>328</v>
      </c>
      <c r="M200" t="s">
        <v>13153</v>
      </c>
      <c r="N200" t="s">
        <v>328</v>
      </c>
      <c r="O200" t="s">
        <v>328</v>
      </c>
    </row>
    <row r="201" spans="1:15">
      <c r="A201" t="s">
        <v>5350</v>
      </c>
      <c r="B201" t="s">
        <v>13154</v>
      </c>
      <c r="C201" t="s">
        <v>328</v>
      </c>
      <c r="D201" t="s">
        <v>328</v>
      </c>
      <c r="E201" t="s">
        <v>12949</v>
      </c>
      <c r="F201" t="s">
        <v>2907</v>
      </c>
      <c r="G201" t="s">
        <v>328</v>
      </c>
      <c r="H201" t="s">
        <v>328</v>
      </c>
      <c r="I201" t="s">
        <v>6507</v>
      </c>
      <c r="J201" t="s">
        <v>6505</v>
      </c>
      <c r="K201" t="s">
        <v>328</v>
      </c>
      <c r="L201" t="s">
        <v>328</v>
      </c>
      <c r="M201" t="s">
        <v>13155</v>
      </c>
      <c r="N201" t="s">
        <v>328</v>
      </c>
      <c r="O201" t="s">
        <v>328</v>
      </c>
    </row>
    <row r="202" spans="1:15">
      <c r="A202" t="s">
        <v>5350</v>
      </c>
      <c r="B202" t="s">
        <v>13156</v>
      </c>
      <c r="C202" t="s">
        <v>328</v>
      </c>
      <c r="D202" t="s">
        <v>328</v>
      </c>
      <c r="E202" t="s">
        <v>12949</v>
      </c>
      <c r="F202" t="s">
        <v>2907</v>
      </c>
      <c r="G202" t="s">
        <v>328</v>
      </c>
      <c r="H202" t="s">
        <v>328</v>
      </c>
      <c r="I202" t="s">
        <v>6507</v>
      </c>
      <c r="J202" t="s">
        <v>6505</v>
      </c>
      <c r="K202" t="s">
        <v>328</v>
      </c>
      <c r="L202" t="s">
        <v>328</v>
      </c>
      <c r="M202" t="s">
        <v>13157</v>
      </c>
      <c r="N202" t="s">
        <v>328</v>
      </c>
      <c r="O202" t="s">
        <v>328</v>
      </c>
    </row>
    <row r="203" spans="1:15">
      <c r="A203" t="s">
        <v>5350</v>
      </c>
      <c r="B203" t="s">
        <v>13158</v>
      </c>
      <c r="C203" t="s">
        <v>328</v>
      </c>
      <c r="D203" t="s">
        <v>328</v>
      </c>
      <c r="E203" t="s">
        <v>12949</v>
      </c>
      <c r="F203" t="s">
        <v>2907</v>
      </c>
      <c r="G203" t="s">
        <v>328</v>
      </c>
      <c r="H203" t="s">
        <v>328</v>
      </c>
      <c r="I203" t="s">
        <v>6507</v>
      </c>
      <c r="J203" t="s">
        <v>6505</v>
      </c>
      <c r="K203" t="s">
        <v>328</v>
      </c>
      <c r="L203" t="s">
        <v>328</v>
      </c>
      <c r="M203" t="s">
        <v>13159</v>
      </c>
      <c r="N203" t="s">
        <v>328</v>
      </c>
      <c r="O203" t="s">
        <v>328</v>
      </c>
    </row>
    <row r="204" spans="1:15">
      <c r="A204" t="s">
        <v>5350</v>
      </c>
      <c r="B204" t="s">
        <v>13160</v>
      </c>
      <c r="C204" t="s">
        <v>328</v>
      </c>
      <c r="D204" t="s">
        <v>328</v>
      </c>
      <c r="E204" t="s">
        <v>12934</v>
      </c>
      <c r="F204" t="s">
        <v>2907</v>
      </c>
      <c r="G204" t="s">
        <v>328</v>
      </c>
      <c r="H204" t="s">
        <v>6518</v>
      </c>
      <c r="I204" t="s">
        <v>6505</v>
      </c>
      <c r="J204" t="s">
        <v>328</v>
      </c>
      <c r="K204" t="s">
        <v>328</v>
      </c>
      <c r="L204" t="s">
        <v>328</v>
      </c>
      <c r="M204" t="s">
        <v>13160</v>
      </c>
      <c r="N204" t="s">
        <v>328</v>
      </c>
      <c r="O204" t="s">
        <v>328</v>
      </c>
    </row>
    <row r="205" spans="1:15">
      <c r="A205" t="s">
        <v>5350</v>
      </c>
      <c r="B205" t="s">
        <v>13161</v>
      </c>
      <c r="C205" t="s">
        <v>328</v>
      </c>
      <c r="D205" t="s">
        <v>328</v>
      </c>
      <c r="E205" t="s">
        <v>12949</v>
      </c>
      <c r="F205" t="s">
        <v>2907</v>
      </c>
      <c r="G205" t="s">
        <v>328</v>
      </c>
      <c r="H205" t="s">
        <v>328</v>
      </c>
      <c r="I205" t="s">
        <v>6507</v>
      </c>
      <c r="J205" t="s">
        <v>6505</v>
      </c>
      <c r="K205" t="s">
        <v>328</v>
      </c>
      <c r="L205" t="s">
        <v>328</v>
      </c>
      <c r="M205" t="s">
        <v>13162</v>
      </c>
      <c r="N205" t="s">
        <v>328</v>
      </c>
      <c r="O205" t="s">
        <v>328</v>
      </c>
    </row>
    <row r="206" spans="1:15">
      <c r="A206" t="s">
        <v>5350</v>
      </c>
      <c r="B206" t="s">
        <v>13163</v>
      </c>
      <c r="C206" t="s">
        <v>328</v>
      </c>
      <c r="D206" t="s">
        <v>328</v>
      </c>
      <c r="E206" t="s">
        <v>12949</v>
      </c>
      <c r="F206" t="s">
        <v>2907</v>
      </c>
      <c r="G206" t="s">
        <v>328</v>
      </c>
      <c r="H206" t="s">
        <v>328</v>
      </c>
      <c r="I206" t="s">
        <v>6507</v>
      </c>
      <c r="J206" t="s">
        <v>6505</v>
      </c>
      <c r="K206" t="s">
        <v>328</v>
      </c>
      <c r="L206" t="s">
        <v>328</v>
      </c>
      <c r="M206" t="s">
        <v>13164</v>
      </c>
      <c r="N206" t="s">
        <v>328</v>
      </c>
      <c r="O206" t="s">
        <v>328</v>
      </c>
    </row>
    <row r="207" spans="1:15">
      <c r="A207" t="s">
        <v>5350</v>
      </c>
      <c r="B207" t="s">
        <v>13165</v>
      </c>
      <c r="C207" t="s">
        <v>328</v>
      </c>
      <c r="D207" t="s">
        <v>328</v>
      </c>
      <c r="E207" t="s">
        <v>12949</v>
      </c>
      <c r="F207" t="s">
        <v>2907</v>
      </c>
      <c r="G207" t="s">
        <v>328</v>
      </c>
      <c r="H207" t="s">
        <v>328</v>
      </c>
      <c r="I207" t="s">
        <v>6507</v>
      </c>
      <c r="J207" t="s">
        <v>6505</v>
      </c>
      <c r="K207" t="s">
        <v>328</v>
      </c>
      <c r="L207" t="s">
        <v>328</v>
      </c>
      <c r="M207" t="s">
        <v>13166</v>
      </c>
      <c r="N207" t="s">
        <v>328</v>
      </c>
      <c r="O207" t="s">
        <v>328</v>
      </c>
    </row>
    <row r="208" spans="1:15">
      <c r="A208" t="s">
        <v>5350</v>
      </c>
      <c r="B208" t="s">
        <v>13167</v>
      </c>
      <c r="C208" t="s">
        <v>328</v>
      </c>
      <c r="D208" t="s">
        <v>328</v>
      </c>
      <c r="E208" t="s">
        <v>12949</v>
      </c>
      <c r="F208" t="s">
        <v>2907</v>
      </c>
      <c r="G208" t="s">
        <v>328</v>
      </c>
      <c r="H208" t="s">
        <v>328</v>
      </c>
      <c r="I208" t="s">
        <v>6507</v>
      </c>
      <c r="J208" t="s">
        <v>6505</v>
      </c>
      <c r="K208" t="s">
        <v>328</v>
      </c>
      <c r="L208" t="s">
        <v>328</v>
      </c>
      <c r="M208" t="s">
        <v>13168</v>
      </c>
      <c r="N208" t="s">
        <v>328</v>
      </c>
      <c r="O208" t="s">
        <v>328</v>
      </c>
    </row>
    <row r="209" spans="1:15">
      <c r="A209" t="s">
        <v>5350</v>
      </c>
      <c r="B209" t="s">
        <v>13169</v>
      </c>
      <c r="C209" t="s">
        <v>328</v>
      </c>
      <c r="D209" t="s">
        <v>328</v>
      </c>
      <c r="E209" t="s">
        <v>12949</v>
      </c>
      <c r="F209" t="s">
        <v>2907</v>
      </c>
      <c r="G209" t="s">
        <v>328</v>
      </c>
      <c r="H209" t="s">
        <v>328</v>
      </c>
      <c r="I209" t="s">
        <v>6507</v>
      </c>
      <c r="J209" t="s">
        <v>6505</v>
      </c>
      <c r="K209" t="s">
        <v>328</v>
      </c>
      <c r="L209" t="s">
        <v>328</v>
      </c>
      <c r="M209" t="s">
        <v>13170</v>
      </c>
      <c r="N209" t="s">
        <v>328</v>
      </c>
      <c r="O209" t="s">
        <v>328</v>
      </c>
    </row>
    <row r="210" spans="1:15">
      <c r="A210" t="s">
        <v>5350</v>
      </c>
      <c r="B210" t="s">
        <v>13171</v>
      </c>
      <c r="C210" t="s">
        <v>328</v>
      </c>
      <c r="D210" t="s">
        <v>328</v>
      </c>
      <c r="E210" t="s">
        <v>12934</v>
      </c>
      <c r="F210" t="s">
        <v>2907</v>
      </c>
      <c r="G210" t="s">
        <v>328</v>
      </c>
      <c r="H210" t="s">
        <v>6518</v>
      </c>
      <c r="I210" t="s">
        <v>6505</v>
      </c>
      <c r="J210" t="s">
        <v>328</v>
      </c>
      <c r="K210" t="s">
        <v>328</v>
      </c>
      <c r="L210" t="s">
        <v>328</v>
      </c>
      <c r="M210" t="s">
        <v>13171</v>
      </c>
      <c r="N210" t="s">
        <v>328</v>
      </c>
      <c r="O210" t="s">
        <v>328</v>
      </c>
    </row>
    <row r="211" spans="1:15">
      <c r="A211" t="s">
        <v>5350</v>
      </c>
      <c r="B211" t="s">
        <v>13172</v>
      </c>
      <c r="C211" t="s">
        <v>328</v>
      </c>
      <c r="D211" t="s">
        <v>328</v>
      </c>
      <c r="E211" t="s">
        <v>12949</v>
      </c>
      <c r="F211" t="s">
        <v>2907</v>
      </c>
      <c r="G211" t="s">
        <v>328</v>
      </c>
      <c r="H211" t="s">
        <v>328</v>
      </c>
      <c r="I211" t="s">
        <v>6507</v>
      </c>
      <c r="J211" t="s">
        <v>6505</v>
      </c>
      <c r="K211" t="s">
        <v>328</v>
      </c>
      <c r="L211" t="s">
        <v>328</v>
      </c>
      <c r="M211" t="s">
        <v>13173</v>
      </c>
      <c r="N211" t="s">
        <v>328</v>
      </c>
      <c r="O211" t="s">
        <v>328</v>
      </c>
    </row>
    <row r="212" spans="1:15">
      <c r="A212" t="s">
        <v>5350</v>
      </c>
      <c r="B212" t="s">
        <v>13174</v>
      </c>
      <c r="C212" t="s">
        <v>328</v>
      </c>
      <c r="D212" t="s">
        <v>328</v>
      </c>
      <c r="E212" t="s">
        <v>12949</v>
      </c>
      <c r="F212" t="s">
        <v>2907</v>
      </c>
      <c r="G212" t="s">
        <v>328</v>
      </c>
      <c r="H212" t="s">
        <v>328</v>
      </c>
      <c r="I212" t="s">
        <v>6507</v>
      </c>
      <c r="J212" t="s">
        <v>6505</v>
      </c>
      <c r="K212" t="s">
        <v>328</v>
      </c>
      <c r="L212" t="s">
        <v>328</v>
      </c>
      <c r="M212" t="s">
        <v>13175</v>
      </c>
      <c r="N212" t="s">
        <v>328</v>
      </c>
      <c r="O212" t="s">
        <v>328</v>
      </c>
    </row>
    <row r="213" spans="1:15">
      <c r="A213" t="s">
        <v>5350</v>
      </c>
      <c r="B213" t="s">
        <v>13176</v>
      </c>
      <c r="C213" t="s">
        <v>328</v>
      </c>
      <c r="D213" t="s">
        <v>328</v>
      </c>
      <c r="E213" t="s">
        <v>12949</v>
      </c>
      <c r="F213" t="s">
        <v>2907</v>
      </c>
      <c r="G213" t="s">
        <v>328</v>
      </c>
      <c r="H213" t="s">
        <v>328</v>
      </c>
      <c r="I213" t="s">
        <v>6507</v>
      </c>
      <c r="J213" t="s">
        <v>6505</v>
      </c>
      <c r="K213" t="s">
        <v>328</v>
      </c>
      <c r="L213" t="s">
        <v>328</v>
      </c>
      <c r="M213" t="s">
        <v>13177</v>
      </c>
      <c r="N213" t="s">
        <v>328</v>
      </c>
      <c r="O213" t="s">
        <v>328</v>
      </c>
    </row>
    <row r="214" spans="1:15">
      <c r="A214" t="s">
        <v>5350</v>
      </c>
      <c r="B214" t="s">
        <v>13178</v>
      </c>
      <c r="C214" t="s">
        <v>328</v>
      </c>
      <c r="D214" t="s">
        <v>328</v>
      </c>
      <c r="E214" t="s">
        <v>12949</v>
      </c>
      <c r="F214" t="s">
        <v>2907</v>
      </c>
      <c r="G214" t="s">
        <v>328</v>
      </c>
      <c r="H214" t="s">
        <v>328</v>
      </c>
      <c r="I214" t="s">
        <v>6507</v>
      </c>
      <c r="J214" t="s">
        <v>6505</v>
      </c>
      <c r="K214" t="s">
        <v>328</v>
      </c>
      <c r="L214" t="s">
        <v>328</v>
      </c>
      <c r="M214" t="s">
        <v>13179</v>
      </c>
      <c r="N214" t="s">
        <v>328</v>
      </c>
      <c r="O214" t="s">
        <v>328</v>
      </c>
    </row>
    <row r="215" spans="1:15">
      <c r="A215" t="s">
        <v>5350</v>
      </c>
      <c r="B215" t="s">
        <v>13180</v>
      </c>
      <c r="C215" t="s">
        <v>328</v>
      </c>
      <c r="D215" t="s">
        <v>328</v>
      </c>
      <c r="E215" t="s">
        <v>12949</v>
      </c>
      <c r="F215" t="s">
        <v>2907</v>
      </c>
      <c r="G215" t="s">
        <v>328</v>
      </c>
      <c r="H215" t="s">
        <v>328</v>
      </c>
      <c r="I215" t="s">
        <v>6507</v>
      </c>
      <c r="J215" t="s">
        <v>6505</v>
      </c>
      <c r="K215" t="s">
        <v>328</v>
      </c>
      <c r="L215" t="s">
        <v>328</v>
      </c>
      <c r="M215" t="s">
        <v>13181</v>
      </c>
      <c r="N215" t="s">
        <v>328</v>
      </c>
      <c r="O215" t="s">
        <v>328</v>
      </c>
    </row>
    <row r="216" spans="1:15">
      <c r="A216" t="s">
        <v>5350</v>
      </c>
      <c r="B216" t="s">
        <v>13182</v>
      </c>
      <c r="C216" t="s">
        <v>328</v>
      </c>
      <c r="D216" t="s">
        <v>328</v>
      </c>
      <c r="E216" t="s">
        <v>12949</v>
      </c>
      <c r="F216" t="s">
        <v>2907</v>
      </c>
      <c r="G216" t="s">
        <v>328</v>
      </c>
      <c r="H216" t="s">
        <v>328</v>
      </c>
      <c r="I216" t="s">
        <v>6507</v>
      </c>
      <c r="J216" t="s">
        <v>6505</v>
      </c>
      <c r="K216" t="s">
        <v>328</v>
      </c>
      <c r="L216" t="s">
        <v>328</v>
      </c>
      <c r="M216" t="s">
        <v>13183</v>
      </c>
      <c r="N216" t="s">
        <v>328</v>
      </c>
      <c r="O216" t="s">
        <v>328</v>
      </c>
    </row>
    <row r="217" spans="1:15">
      <c r="A217" t="s">
        <v>5350</v>
      </c>
      <c r="B217" t="s">
        <v>13184</v>
      </c>
      <c r="C217" t="s">
        <v>328</v>
      </c>
      <c r="D217" t="s">
        <v>328</v>
      </c>
      <c r="E217" t="s">
        <v>12949</v>
      </c>
      <c r="F217" t="s">
        <v>2907</v>
      </c>
      <c r="G217" t="s">
        <v>328</v>
      </c>
      <c r="H217" t="s">
        <v>328</v>
      </c>
      <c r="I217" t="s">
        <v>6507</v>
      </c>
      <c r="J217" t="s">
        <v>6505</v>
      </c>
      <c r="K217" t="s">
        <v>328</v>
      </c>
      <c r="L217" t="s">
        <v>328</v>
      </c>
      <c r="M217" t="s">
        <v>13185</v>
      </c>
      <c r="N217" t="s">
        <v>328</v>
      </c>
      <c r="O217" t="s">
        <v>328</v>
      </c>
    </row>
    <row r="218" spans="1:15">
      <c r="A218" t="s">
        <v>5350</v>
      </c>
      <c r="B218" t="s">
        <v>13186</v>
      </c>
      <c r="C218" t="s">
        <v>328</v>
      </c>
      <c r="D218" t="s">
        <v>328</v>
      </c>
      <c r="E218" t="s">
        <v>2912</v>
      </c>
      <c r="F218" t="s">
        <v>2911</v>
      </c>
      <c r="G218" t="s">
        <v>328</v>
      </c>
      <c r="H218" t="s">
        <v>328</v>
      </c>
      <c r="I218" t="s">
        <v>328</v>
      </c>
      <c r="J218" t="s">
        <v>328</v>
      </c>
      <c r="K218" t="s">
        <v>328</v>
      </c>
      <c r="L218">
        <v>305</v>
      </c>
      <c r="M218" t="s">
        <v>13186</v>
      </c>
      <c r="N218" t="s">
        <v>328</v>
      </c>
      <c r="O218" t="s">
        <v>328</v>
      </c>
    </row>
    <row r="219" spans="1:15">
      <c r="A219" t="s">
        <v>5350</v>
      </c>
      <c r="B219" t="s">
        <v>13187</v>
      </c>
      <c r="C219" t="s">
        <v>328</v>
      </c>
      <c r="D219" t="s">
        <v>328</v>
      </c>
      <c r="E219" t="s">
        <v>12934</v>
      </c>
      <c r="F219" t="s">
        <v>2907</v>
      </c>
      <c r="G219" t="s">
        <v>328</v>
      </c>
      <c r="H219" t="s">
        <v>328</v>
      </c>
      <c r="I219" t="s">
        <v>328</v>
      </c>
      <c r="J219" t="s">
        <v>328</v>
      </c>
      <c r="K219" t="s">
        <v>328</v>
      </c>
      <c r="L219" t="s">
        <v>328</v>
      </c>
      <c r="M219" t="s">
        <v>13187</v>
      </c>
      <c r="N219" t="s">
        <v>328</v>
      </c>
      <c r="O219" t="s">
        <v>328</v>
      </c>
    </row>
    <row r="220" spans="1:15">
      <c r="A220" t="s">
        <v>5350</v>
      </c>
      <c r="B220" t="s">
        <v>13188</v>
      </c>
      <c r="C220" t="s">
        <v>328</v>
      </c>
      <c r="D220" t="s">
        <v>328</v>
      </c>
      <c r="E220" t="s">
        <v>12934</v>
      </c>
      <c r="F220" t="s">
        <v>2907</v>
      </c>
      <c r="G220" t="s">
        <v>328</v>
      </c>
      <c r="H220" t="s">
        <v>328</v>
      </c>
      <c r="I220" t="s">
        <v>328</v>
      </c>
      <c r="J220" t="s">
        <v>328</v>
      </c>
      <c r="K220" t="s">
        <v>328</v>
      </c>
      <c r="L220" t="s">
        <v>328</v>
      </c>
      <c r="M220" t="s">
        <v>13189</v>
      </c>
      <c r="N220" t="s">
        <v>328</v>
      </c>
      <c r="O220" t="s">
        <v>328</v>
      </c>
    </row>
    <row r="221" spans="1:15">
      <c r="A221" t="s">
        <v>5350</v>
      </c>
      <c r="B221" t="s">
        <v>13190</v>
      </c>
      <c r="C221" t="s">
        <v>328</v>
      </c>
      <c r="D221" t="s">
        <v>328</v>
      </c>
      <c r="E221" t="s">
        <v>2912</v>
      </c>
      <c r="F221" t="s">
        <v>2911</v>
      </c>
      <c r="G221" t="s">
        <v>328</v>
      </c>
      <c r="H221" t="s">
        <v>6524</v>
      </c>
      <c r="I221" t="s">
        <v>6501</v>
      </c>
      <c r="J221" t="s">
        <v>13191</v>
      </c>
      <c r="K221" t="s">
        <v>13192</v>
      </c>
      <c r="L221">
        <v>305</v>
      </c>
      <c r="M221" t="s">
        <v>13190</v>
      </c>
      <c r="N221" t="s">
        <v>328</v>
      </c>
      <c r="O221" t="s">
        <v>328</v>
      </c>
    </row>
    <row r="222" spans="1:15">
      <c r="A222" t="s">
        <v>5350</v>
      </c>
      <c r="B222" t="s">
        <v>13189</v>
      </c>
      <c r="C222" t="s">
        <v>328</v>
      </c>
      <c r="D222" t="s">
        <v>328</v>
      </c>
      <c r="E222" t="s">
        <v>12934</v>
      </c>
      <c r="F222" t="s">
        <v>2907</v>
      </c>
      <c r="G222" t="s">
        <v>328</v>
      </c>
      <c r="H222" t="s">
        <v>6524</v>
      </c>
      <c r="I222" t="s">
        <v>328</v>
      </c>
      <c r="J222" t="s">
        <v>328</v>
      </c>
      <c r="K222" t="s">
        <v>328</v>
      </c>
      <c r="L222" t="s">
        <v>328</v>
      </c>
      <c r="M222" t="s">
        <v>13188</v>
      </c>
      <c r="N222" t="s">
        <v>328</v>
      </c>
      <c r="O222" t="s">
        <v>328</v>
      </c>
    </row>
    <row r="223" spans="1:15">
      <c r="A223" t="s">
        <v>5350</v>
      </c>
      <c r="B223" t="s">
        <v>13193</v>
      </c>
      <c r="C223" t="s">
        <v>328</v>
      </c>
      <c r="D223" t="s">
        <v>328</v>
      </c>
      <c r="E223" t="s">
        <v>12949</v>
      </c>
      <c r="F223" t="s">
        <v>2907</v>
      </c>
      <c r="G223" t="s">
        <v>328</v>
      </c>
      <c r="H223" t="s">
        <v>328</v>
      </c>
      <c r="I223" t="s">
        <v>6497</v>
      </c>
      <c r="J223" t="s">
        <v>328</v>
      </c>
      <c r="K223" t="s">
        <v>328</v>
      </c>
      <c r="L223" t="s">
        <v>328</v>
      </c>
      <c r="M223" t="s">
        <v>13193</v>
      </c>
      <c r="N223" t="s">
        <v>328</v>
      </c>
      <c r="O223" t="s">
        <v>328</v>
      </c>
    </row>
    <row r="224" spans="1:15">
      <c r="A224" t="s">
        <v>5350</v>
      </c>
      <c r="B224" t="s">
        <v>13194</v>
      </c>
      <c r="C224" t="s">
        <v>328</v>
      </c>
      <c r="D224" t="s">
        <v>328</v>
      </c>
      <c r="E224" t="s">
        <v>12934</v>
      </c>
      <c r="F224" t="s">
        <v>2907</v>
      </c>
      <c r="G224" t="s">
        <v>328</v>
      </c>
      <c r="H224" t="s">
        <v>328</v>
      </c>
      <c r="I224" t="s">
        <v>328</v>
      </c>
      <c r="J224" t="s">
        <v>328</v>
      </c>
      <c r="K224" t="s">
        <v>328</v>
      </c>
      <c r="L224" t="s">
        <v>328</v>
      </c>
      <c r="M224" t="s">
        <v>13194</v>
      </c>
      <c r="N224" t="s">
        <v>328</v>
      </c>
      <c r="O224" t="s">
        <v>328</v>
      </c>
    </row>
    <row r="225" spans="1:15">
      <c r="A225" t="s">
        <v>5350</v>
      </c>
      <c r="B225" t="s">
        <v>13195</v>
      </c>
      <c r="C225" t="s">
        <v>328</v>
      </c>
      <c r="D225" t="s">
        <v>328</v>
      </c>
      <c r="E225" t="s">
        <v>2912</v>
      </c>
      <c r="F225" t="s">
        <v>2911</v>
      </c>
      <c r="G225" t="s">
        <v>328</v>
      </c>
      <c r="H225" t="s">
        <v>6526</v>
      </c>
      <c r="I225" t="s">
        <v>328</v>
      </c>
      <c r="J225" t="s">
        <v>328</v>
      </c>
      <c r="K225" t="s">
        <v>328</v>
      </c>
      <c r="L225" t="s">
        <v>328</v>
      </c>
      <c r="M225" t="s">
        <v>13195</v>
      </c>
      <c r="N225" t="s">
        <v>328</v>
      </c>
      <c r="O225" t="s">
        <v>328</v>
      </c>
    </row>
    <row r="226" spans="1:15">
      <c r="A226" t="s">
        <v>5350</v>
      </c>
      <c r="B226" t="s">
        <v>13196</v>
      </c>
      <c r="C226" t="s">
        <v>328</v>
      </c>
      <c r="D226" t="s">
        <v>328</v>
      </c>
      <c r="E226" t="s">
        <v>12934</v>
      </c>
      <c r="F226" t="s">
        <v>2907</v>
      </c>
      <c r="G226" t="s">
        <v>328</v>
      </c>
      <c r="H226" t="s">
        <v>328</v>
      </c>
      <c r="I226" t="s">
        <v>328</v>
      </c>
      <c r="J226" t="s">
        <v>328</v>
      </c>
      <c r="K226" t="s">
        <v>328</v>
      </c>
      <c r="L226" t="s">
        <v>328</v>
      </c>
      <c r="M226" t="s">
        <v>13196</v>
      </c>
      <c r="N226" t="s">
        <v>328</v>
      </c>
      <c r="O226" t="s">
        <v>328</v>
      </c>
    </row>
    <row r="227" spans="1:15">
      <c r="A227" t="s">
        <v>5350</v>
      </c>
      <c r="B227" t="s">
        <v>6526</v>
      </c>
      <c r="C227" t="s">
        <v>328</v>
      </c>
      <c r="D227" t="s">
        <v>328</v>
      </c>
      <c r="E227" t="s">
        <v>2912</v>
      </c>
      <c r="F227" t="s">
        <v>2911</v>
      </c>
      <c r="G227" t="s">
        <v>328</v>
      </c>
      <c r="H227" t="s">
        <v>6526</v>
      </c>
      <c r="I227" t="s">
        <v>328</v>
      </c>
      <c r="J227" t="s">
        <v>328</v>
      </c>
      <c r="K227" t="s">
        <v>328</v>
      </c>
      <c r="L227" t="s">
        <v>328</v>
      </c>
      <c r="M227" t="s">
        <v>12995</v>
      </c>
      <c r="N227" t="s">
        <v>328</v>
      </c>
      <c r="O227" t="s">
        <v>328</v>
      </c>
    </row>
    <row r="228" spans="1:15">
      <c r="A228" t="s">
        <v>5350</v>
      </c>
      <c r="B228" t="s">
        <v>6526</v>
      </c>
      <c r="C228" t="s">
        <v>328</v>
      </c>
      <c r="D228" t="s">
        <v>328</v>
      </c>
      <c r="E228" t="s">
        <v>2912</v>
      </c>
      <c r="F228" t="s">
        <v>2911</v>
      </c>
      <c r="G228" t="s">
        <v>328</v>
      </c>
      <c r="H228" t="s">
        <v>328</v>
      </c>
      <c r="I228" t="s">
        <v>328</v>
      </c>
      <c r="J228" t="s">
        <v>328</v>
      </c>
      <c r="K228" t="s">
        <v>328</v>
      </c>
      <c r="L228" t="s">
        <v>328</v>
      </c>
      <c r="M228" t="s">
        <v>12995</v>
      </c>
      <c r="N228" t="s">
        <v>328</v>
      </c>
      <c r="O228" t="s">
        <v>328</v>
      </c>
    </row>
    <row r="229" spans="1:15">
      <c r="A229" t="s">
        <v>5350</v>
      </c>
      <c r="B229" t="s">
        <v>13197</v>
      </c>
      <c r="C229" t="s">
        <v>328</v>
      </c>
      <c r="D229" t="s">
        <v>328</v>
      </c>
      <c r="E229" t="s">
        <v>2912</v>
      </c>
      <c r="F229" t="s">
        <v>2911</v>
      </c>
      <c r="G229" t="s">
        <v>328</v>
      </c>
      <c r="H229" t="s">
        <v>328</v>
      </c>
      <c r="I229" t="s">
        <v>328</v>
      </c>
      <c r="J229" t="s">
        <v>328</v>
      </c>
      <c r="K229" t="s">
        <v>328</v>
      </c>
      <c r="L229" t="s">
        <v>328</v>
      </c>
      <c r="M229" t="s">
        <v>13197</v>
      </c>
      <c r="N229" t="s">
        <v>328</v>
      </c>
      <c r="O229" t="s">
        <v>328</v>
      </c>
    </row>
    <row r="230" spans="1:15">
      <c r="A230" t="s">
        <v>5350</v>
      </c>
      <c r="B230" t="s">
        <v>13198</v>
      </c>
      <c r="C230" t="s">
        <v>328</v>
      </c>
      <c r="D230" t="s">
        <v>328</v>
      </c>
      <c r="E230" t="s">
        <v>12934</v>
      </c>
      <c r="F230" t="s">
        <v>2907</v>
      </c>
      <c r="G230" t="s">
        <v>328</v>
      </c>
      <c r="H230" t="s">
        <v>328</v>
      </c>
      <c r="I230" t="s">
        <v>328</v>
      </c>
      <c r="J230" t="s">
        <v>328</v>
      </c>
      <c r="K230" t="s">
        <v>328</v>
      </c>
      <c r="L230" t="s">
        <v>328</v>
      </c>
      <c r="M230" t="s">
        <v>13198</v>
      </c>
      <c r="N230" t="s">
        <v>328</v>
      </c>
      <c r="O230" t="s">
        <v>328</v>
      </c>
    </row>
    <row r="231" spans="1:15">
      <c r="A231" t="s">
        <v>5350</v>
      </c>
      <c r="B231" t="s">
        <v>13199</v>
      </c>
      <c r="C231" t="s">
        <v>328</v>
      </c>
      <c r="D231" t="s">
        <v>328</v>
      </c>
      <c r="E231" t="s">
        <v>2912</v>
      </c>
      <c r="F231" t="s">
        <v>2911</v>
      </c>
      <c r="G231" t="s">
        <v>328</v>
      </c>
      <c r="H231" t="s">
        <v>328</v>
      </c>
      <c r="I231" t="s">
        <v>328</v>
      </c>
      <c r="J231" t="s">
        <v>328</v>
      </c>
      <c r="K231" t="s">
        <v>328</v>
      </c>
      <c r="L231" t="s">
        <v>328</v>
      </c>
      <c r="M231" t="s">
        <v>13199</v>
      </c>
      <c r="N231" t="s">
        <v>328</v>
      </c>
      <c r="O231" t="s">
        <v>328</v>
      </c>
    </row>
    <row r="232" spans="1:15">
      <c r="A232" t="s">
        <v>5350</v>
      </c>
      <c r="B232" t="s">
        <v>13200</v>
      </c>
      <c r="C232" t="s">
        <v>328</v>
      </c>
      <c r="D232" t="s">
        <v>328</v>
      </c>
      <c r="E232" t="s">
        <v>2912</v>
      </c>
      <c r="F232" t="s">
        <v>2911</v>
      </c>
      <c r="G232" t="s">
        <v>328</v>
      </c>
      <c r="H232" t="s">
        <v>6526</v>
      </c>
      <c r="I232" t="s">
        <v>328</v>
      </c>
      <c r="J232" t="s">
        <v>328</v>
      </c>
      <c r="K232" t="s">
        <v>328</v>
      </c>
      <c r="L232" t="s">
        <v>328</v>
      </c>
      <c r="M232" t="s">
        <v>13200</v>
      </c>
      <c r="N232" t="s">
        <v>328</v>
      </c>
      <c r="O232" t="s">
        <v>328</v>
      </c>
    </row>
    <row r="233" spans="1:15">
      <c r="A233" t="s">
        <v>5350</v>
      </c>
      <c r="B233" t="s">
        <v>13201</v>
      </c>
      <c r="C233" t="s">
        <v>328</v>
      </c>
      <c r="D233" t="s">
        <v>328</v>
      </c>
      <c r="E233" t="s">
        <v>12934</v>
      </c>
      <c r="F233" t="s">
        <v>2907</v>
      </c>
      <c r="G233" t="s">
        <v>328</v>
      </c>
      <c r="H233" t="s">
        <v>328</v>
      </c>
      <c r="I233" t="s">
        <v>328</v>
      </c>
      <c r="J233" t="s">
        <v>328</v>
      </c>
      <c r="K233" t="s">
        <v>328</v>
      </c>
      <c r="L233" t="s">
        <v>328</v>
      </c>
      <c r="M233" t="s">
        <v>13201</v>
      </c>
      <c r="N233" t="s">
        <v>328</v>
      </c>
      <c r="O233" t="s">
        <v>328</v>
      </c>
    </row>
    <row r="234" spans="1:15">
      <c r="A234" t="s">
        <v>5350</v>
      </c>
      <c r="B234" t="s">
        <v>13202</v>
      </c>
      <c r="C234" t="s">
        <v>328</v>
      </c>
      <c r="D234" t="s">
        <v>328</v>
      </c>
      <c r="E234" t="s">
        <v>12934</v>
      </c>
      <c r="F234" t="s">
        <v>2907</v>
      </c>
      <c r="G234" t="s">
        <v>328</v>
      </c>
      <c r="H234" t="s">
        <v>328</v>
      </c>
      <c r="I234" t="s">
        <v>328</v>
      </c>
      <c r="J234" t="s">
        <v>328</v>
      </c>
      <c r="K234" t="s">
        <v>328</v>
      </c>
      <c r="L234" t="s">
        <v>328</v>
      </c>
      <c r="M234" t="s">
        <v>13202</v>
      </c>
      <c r="N234" t="s">
        <v>328</v>
      </c>
      <c r="O234" t="s">
        <v>328</v>
      </c>
    </row>
    <row r="235" spans="1:15">
      <c r="A235" t="s">
        <v>5350</v>
      </c>
      <c r="B235" t="s">
        <v>13203</v>
      </c>
      <c r="C235" t="s">
        <v>328</v>
      </c>
      <c r="D235" t="s">
        <v>328</v>
      </c>
      <c r="E235" t="s">
        <v>12934</v>
      </c>
      <c r="F235" t="s">
        <v>2907</v>
      </c>
      <c r="G235" t="s">
        <v>328</v>
      </c>
      <c r="H235" t="s">
        <v>328</v>
      </c>
      <c r="I235" t="s">
        <v>328</v>
      </c>
      <c r="J235" t="s">
        <v>328</v>
      </c>
      <c r="K235" t="s">
        <v>328</v>
      </c>
      <c r="L235" t="s">
        <v>328</v>
      </c>
      <c r="M235" t="s">
        <v>13203</v>
      </c>
      <c r="N235" t="s">
        <v>328</v>
      </c>
      <c r="O235" t="s">
        <v>328</v>
      </c>
    </row>
    <row r="236" spans="1:15">
      <c r="A236" t="s">
        <v>5350</v>
      </c>
      <c r="B236" t="s">
        <v>13204</v>
      </c>
      <c r="C236" t="s">
        <v>328</v>
      </c>
      <c r="D236" t="s">
        <v>328</v>
      </c>
      <c r="E236" t="s">
        <v>12934</v>
      </c>
      <c r="F236" t="s">
        <v>2907</v>
      </c>
      <c r="G236" t="s">
        <v>328</v>
      </c>
      <c r="H236" t="s">
        <v>328</v>
      </c>
      <c r="I236" t="s">
        <v>328</v>
      </c>
      <c r="J236" t="s">
        <v>328</v>
      </c>
      <c r="K236" t="s">
        <v>328</v>
      </c>
      <c r="L236" t="s">
        <v>328</v>
      </c>
      <c r="M236" t="s">
        <v>13203</v>
      </c>
      <c r="N236" t="s">
        <v>328</v>
      </c>
      <c r="O236" t="s">
        <v>328</v>
      </c>
    </row>
    <row r="237" spans="1:15">
      <c r="A237" t="s">
        <v>5350</v>
      </c>
      <c r="B237" t="s">
        <v>13205</v>
      </c>
      <c r="C237" t="s">
        <v>328</v>
      </c>
      <c r="D237" t="s">
        <v>328</v>
      </c>
      <c r="E237" t="s">
        <v>12934</v>
      </c>
      <c r="F237" t="s">
        <v>2907</v>
      </c>
      <c r="G237" t="s">
        <v>328</v>
      </c>
      <c r="H237" t="s">
        <v>328</v>
      </c>
      <c r="I237" t="s">
        <v>328</v>
      </c>
      <c r="J237" t="s">
        <v>328</v>
      </c>
      <c r="K237" t="s">
        <v>328</v>
      </c>
      <c r="L237" t="s">
        <v>328</v>
      </c>
      <c r="M237" t="s">
        <v>13205</v>
      </c>
      <c r="N237" t="s">
        <v>328</v>
      </c>
      <c r="O237" t="s">
        <v>328</v>
      </c>
    </row>
    <row r="238" spans="1:15">
      <c r="A238" t="s">
        <v>5350</v>
      </c>
      <c r="B238" t="s">
        <v>13206</v>
      </c>
      <c r="C238" t="s">
        <v>328</v>
      </c>
      <c r="D238" t="s">
        <v>328</v>
      </c>
      <c r="E238" t="s">
        <v>12934</v>
      </c>
      <c r="F238" t="s">
        <v>2907</v>
      </c>
      <c r="G238" t="s">
        <v>328</v>
      </c>
      <c r="H238" t="s">
        <v>328</v>
      </c>
      <c r="I238" t="s">
        <v>328</v>
      </c>
      <c r="J238" t="s">
        <v>328</v>
      </c>
      <c r="K238" t="s">
        <v>328</v>
      </c>
      <c r="L238" t="s">
        <v>328</v>
      </c>
      <c r="M238" t="s">
        <v>13207</v>
      </c>
      <c r="N238" t="s">
        <v>328</v>
      </c>
      <c r="O238" t="s">
        <v>328</v>
      </c>
    </row>
    <row r="239" spans="1:15">
      <c r="A239" t="s">
        <v>5350</v>
      </c>
      <c r="B239" t="s">
        <v>13208</v>
      </c>
      <c r="C239" t="s">
        <v>328</v>
      </c>
      <c r="D239" t="s">
        <v>328</v>
      </c>
      <c r="E239" t="s">
        <v>12934</v>
      </c>
      <c r="F239" t="s">
        <v>2907</v>
      </c>
      <c r="G239" t="s">
        <v>328</v>
      </c>
      <c r="H239" t="s">
        <v>328</v>
      </c>
      <c r="I239" t="s">
        <v>328</v>
      </c>
      <c r="J239" t="s">
        <v>328</v>
      </c>
      <c r="K239" t="s">
        <v>328</v>
      </c>
      <c r="L239" t="s">
        <v>328</v>
      </c>
      <c r="M239" t="s">
        <v>13208</v>
      </c>
      <c r="N239" t="s">
        <v>328</v>
      </c>
      <c r="O239" t="s">
        <v>328</v>
      </c>
    </row>
    <row r="240" spans="1:15">
      <c r="A240" t="s">
        <v>5350</v>
      </c>
      <c r="B240" t="s">
        <v>13209</v>
      </c>
      <c r="C240" t="s">
        <v>328</v>
      </c>
      <c r="D240" t="s">
        <v>328</v>
      </c>
      <c r="E240" t="s">
        <v>12934</v>
      </c>
      <c r="F240" t="s">
        <v>2907</v>
      </c>
      <c r="G240" t="s">
        <v>328</v>
      </c>
      <c r="H240" t="s">
        <v>328</v>
      </c>
      <c r="I240" t="s">
        <v>328</v>
      </c>
      <c r="J240" t="s">
        <v>328</v>
      </c>
      <c r="K240" t="s">
        <v>328</v>
      </c>
      <c r="L240" t="s">
        <v>328</v>
      </c>
      <c r="M240" t="s">
        <v>13209</v>
      </c>
      <c r="N240" t="s">
        <v>328</v>
      </c>
      <c r="O240" t="s">
        <v>328</v>
      </c>
    </row>
    <row r="241" spans="1:15">
      <c r="A241" t="s">
        <v>5350</v>
      </c>
      <c r="B241" t="s">
        <v>13210</v>
      </c>
      <c r="C241" t="s">
        <v>328</v>
      </c>
      <c r="D241" t="s">
        <v>328</v>
      </c>
      <c r="E241" t="s">
        <v>12949</v>
      </c>
      <c r="F241" t="s">
        <v>2907</v>
      </c>
      <c r="G241" t="s">
        <v>328</v>
      </c>
      <c r="H241" t="s">
        <v>328</v>
      </c>
      <c r="I241" t="s">
        <v>328</v>
      </c>
      <c r="J241" t="s">
        <v>328</v>
      </c>
      <c r="K241" t="s">
        <v>328</v>
      </c>
      <c r="L241" t="s">
        <v>328</v>
      </c>
      <c r="M241" t="s">
        <v>13210</v>
      </c>
      <c r="N241" t="s">
        <v>328</v>
      </c>
      <c r="O241" t="s">
        <v>328</v>
      </c>
    </row>
    <row r="242" spans="1:15">
      <c r="A242" t="s">
        <v>5350</v>
      </c>
      <c r="B242" t="s">
        <v>13211</v>
      </c>
      <c r="C242" t="s">
        <v>328</v>
      </c>
      <c r="D242" t="s">
        <v>328</v>
      </c>
      <c r="E242" t="s">
        <v>12949</v>
      </c>
      <c r="F242" t="s">
        <v>2907</v>
      </c>
      <c r="G242" t="s">
        <v>328</v>
      </c>
      <c r="H242" t="s">
        <v>328</v>
      </c>
      <c r="I242" t="s">
        <v>6505</v>
      </c>
      <c r="J242" t="s">
        <v>6497</v>
      </c>
      <c r="K242" t="s">
        <v>328</v>
      </c>
      <c r="L242" t="s">
        <v>328</v>
      </c>
      <c r="M242" t="s">
        <v>13211</v>
      </c>
      <c r="N242" t="s">
        <v>328</v>
      </c>
      <c r="O242" t="s">
        <v>328</v>
      </c>
    </row>
    <row r="243" spans="1:15">
      <c r="A243" t="s">
        <v>5350</v>
      </c>
      <c r="B243" t="s">
        <v>13212</v>
      </c>
      <c r="C243" t="s">
        <v>328</v>
      </c>
      <c r="D243" t="s">
        <v>328</v>
      </c>
      <c r="E243" t="s">
        <v>12934</v>
      </c>
      <c r="F243" t="s">
        <v>2907</v>
      </c>
      <c r="G243" t="s">
        <v>328</v>
      </c>
      <c r="H243" t="s">
        <v>328</v>
      </c>
      <c r="I243" t="s">
        <v>328</v>
      </c>
      <c r="J243" t="s">
        <v>328</v>
      </c>
      <c r="K243" t="s">
        <v>328</v>
      </c>
      <c r="L243" t="s">
        <v>328</v>
      </c>
      <c r="M243" t="s">
        <v>13213</v>
      </c>
      <c r="N243" t="s">
        <v>328</v>
      </c>
      <c r="O243" t="s">
        <v>328</v>
      </c>
    </row>
    <row r="244" spans="1:15">
      <c r="A244" t="s">
        <v>5350</v>
      </c>
      <c r="B244" t="s">
        <v>13214</v>
      </c>
      <c r="C244" t="s">
        <v>328</v>
      </c>
      <c r="D244" t="s">
        <v>328</v>
      </c>
      <c r="E244" t="s">
        <v>2912</v>
      </c>
      <c r="F244" t="s">
        <v>2911</v>
      </c>
      <c r="G244" t="s">
        <v>328</v>
      </c>
      <c r="H244" t="s">
        <v>328</v>
      </c>
      <c r="I244" t="s">
        <v>13215</v>
      </c>
      <c r="J244" t="s">
        <v>328</v>
      </c>
      <c r="K244" t="s">
        <v>328</v>
      </c>
      <c r="L244" t="s">
        <v>328</v>
      </c>
      <c r="M244" t="s">
        <v>13214</v>
      </c>
      <c r="N244" t="s">
        <v>328</v>
      </c>
      <c r="O244" t="s">
        <v>328</v>
      </c>
    </row>
    <row r="245" spans="1:15">
      <c r="A245" t="s">
        <v>5350</v>
      </c>
      <c r="B245" t="s">
        <v>13216</v>
      </c>
      <c r="C245" t="s">
        <v>328</v>
      </c>
      <c r="D245" t="s">
        <v>328</v>
      </c>
      <c r="E245" t="s">
        <v>12934</v>
      </c>
      <c r="F245" t="s">
        <v>2907</v>
      </c>
      <c r="G245" t="s">
        <v>328</v>
      </c>
      <c r="H245" t="s">
        <v>328</v>
      </c>
      <c r="I245" t="s">
        <v>13130</v>
      </c>
      <c r="J245" t="s">
        <v>13131</v>
      </c>
      <c r="K245" t="s">
        <v>13132</v>
      </c>
      <c r="L245" t="s">
        <v>328</v>
      </c>
      <c r="M245" t="s">
        <v>13216</v>
      </c>
      <c r="N245" t="s">
        <v>328</v>
      </c>
      <c r="O245" t="s">
        <v>328</v>
      </c>
    </row>
    <row r="246" spans="1:15">
      <c r="A246" t="s">
        <v>5350</v>
      </c>
      <c r="B246" t="s">
        <v>13217</v>
      </c>
      <c r="C246" t="s">
        <v>328</v>
      </c>
      <c r="D246" t="s">
        <v>328</v>
      </c>
      <c r="E246" t="s">
        <v>12934</v>
      </c>
      <c r="F246" t="s">
        <v>2907</v>
      </c>
      <c r="G246" t="s">
        <v>328</v>
      </c>
      <c r="H246" t="s">
        <v>2659</v>
      </c>
      <c r="I246" t="s">
        <v>6505</v>
      </c>
      <c r="J246" t="s">
        <v>328</v>
      </c>
      <c r="K246" t="s">
        <v>328</v>
      </c>
      <c r="L246" t="s">
        <v>328</v>
      </c>
      <c r="M246" t="s">
        <v>13217</v>
      </c>
      <c r="N246" t="s">
        <v>328</v>
      </c>
      <c r="O246" t="s">
        <v>328</v>
      </c>
    </row>
    <row r="247" spans="1:15">
      <c r="A247" t="s">
        <v>5350</v>
      </c>
      <c r="B247" t="s">
        <v>13218</v>
      </c>
      <c r="C247" t="s">
        <v>328</v>
      </c>
      <c r="D247" t="s">
        <v>328</v>
      </c>
      <c r="E247" t="s">
        <v>12934</v>
      </c>
      <c r="F247" t="s">
        <v>2907</v>
      </c>
      <c r="G247" t="s">
        <v>328</v>
      </c>
      <c r="H247" t="s">
        <v>2659</v>
      </c>
      <c r="I247" t="s">
        <v>6505</v>
      </c>
      <c r="J247" t="s">
        <v>328</v>
      </c>
      <c r="K247" t="s">
        <v>328</v>
      </c>
      <c r="L247" t="s">
        <v>328</v>
      </c>
      <c r="M247" t="s">
        <v>13218</v>
      </c>
      <c r="N247" t="s">
        <v>328</v>
      </c>
      <c r="O247" t="s">
        <v>328</v>
      </c>
    </row>
    <row r="248" spans="1:15">
      <c r="A248" t="s">
        <v>5350</v>
      </c>
      <c r="B248" t="s">
        <v>13219</v>
      </c>
      <c r="C248" t="s">
        <v>328</v>
      </c>
      <c r="D248" t="s">
        <v>328</v>
      </c>
      <c r="E248" t="s">
        <v>12949</v>
      </c>
      <c r="F248" t="s">
        <v>2907</v>
      </c>
      <c r="G248" t="s">
        <v>328</v>
      </c>
      <c r="H248" t="s">
        <v>328</v>
      </c>
      <c r="I248" t="s">
        <v>6507</v>
      </c>
      <c r="J248" t="s">
        <v>6505</v>
      </c>
      <c r="K248" t="s">
        <v>328</v>
      </c>
      <c r="L248" t="s">
        <v>328</v>
      </c>
      <c r="M248" t="s">
        <v>13220</v>
      </c>
      <c r="N248" t="s">
        <v>328</v>
      </c>
      <c r="O248" t="s">
        <v>328</v>
      </c>
    </row>
    <row r="249" spans="1:15">
      <c r="A249" t="s">
        <v>5350</v>
      </c>
      <c r="B249" t="s">
        <v>13221</v>
      </c>
      <c r="C249" t="s">
        <v>328</v>
      </c>
      <c r="D249" t="s">
        <v>328</v>
      </c>
      <c r="E249" t="s">
        <v>12949</v>
      </c>
      <c r="F249" t="s">
        <v>2907</v>
      </c>
      <c r="G249" t="s">
        <v>328</v>
      </c>
      <c r="H249" t="s">
        <v>328</v>
      </c>
      <c r="I249" t="s">
        <v>6507</v>
      </c>
      <c r="J249" t="s">
        <v>6505</v>
      </c>
      <c r="K249" t="s">
        <v>328</v>
      </c>
      <c r="L249" t="s">
        <v>328</v>
      </c>
      <c r="M249" t="s">
        <v>13222</v>
      </c>
      <c r="N249" t="s">
        <v>328</v>
      </c>
      <c r="O249" t="s">
        <v>328</v>
      </c>
    </row>
    <row r="250" spans="1:15">
      <c r="A250" t="s">
        <v>5350</v>
      </c>
      <c r="B250" t="s">
        <v>13223</v>
      </c>
      <c r="C250" t="s">
        <v>328</v>
      </c>
      <c r="D250" t="s">
        <v>328</v>
      </c>
      <c r="E250" t="s">
        <v>12949</v>
      </c>
      <c r="F250" t="s">
        <v>2907</v>
      </c>
      <c r="G250" t="s">
        <v>328</v>
      </c>
      <c r="H250" t="s">
        <v>328</v>
      </c>
      <c r="I250" t="s">
        <v>6507</v>
      </c>
      <c r="J250" t="s">
        <v>6505</v>
      </c>
      <c r="K250" t="s">
        <v>328</v>
      </c>
      <c r="L250" t="s">
        <v>328</v>
      </c>
      <c r="M250" t="s">
        <v>13224</v>
      </c>
      <c r="N250" t="s">
        <v>328</v>
      </c>
      <c r="O250" t="s">
        <v>328</v>
      </c>
    </row>
    <row r="251" spans="1:15">
      <c r="A251" t="s">
        <v>5350</v>
      </c>
      <c r="B251" t="s">
        <v>13225</v>
      </c>
      <c r="C251" t="s">
        <v>328</v>
      </c>
      <c r="D251" t="s">
        <v>328</v>
      </c>
      <c r="E251" t="s">
        <v>12949</v>
      </c>
      <c r="F251" t="s">
        <v>2907</v>
      </c>
      <c r="G251" t="s">
        <v>328</v>
      </c>
      <c r="H251" t="s">
        <v>328</v>
      </c>
      <c r="I251" t="s">
        <v>6507</v>
      </c>
      <c r="J251" t="s">
        <v>6505</v>
      </c>
      <c r="K251" t="s">
        <v>328</v>
      </c>
      <c r="L251" t="s">
        <v>328</v>
      </c>
      <c r="M251" t="s">
        <v>13226</v>
      </c>
      <c r="N251" t="s">
        <v>328</v>
      </c>
      <c r="O251" t="s">
        <v>328</v>
      </c>
    </row>
    <row r="252" spans="1:15">
      <c r="A252" t="s">
        <v>5350</v>
      </c>
      <c r="B252" t="s">
        <v>13227</v>
      </c>
      <c r="C252" t="s">
        <v>328</v>
      </c>
      <c r="D252" t="s">
        <v>328</v>
      </c>
      <c r="E252" t="s">
        <v>12949</v>
      </c>
      <c r="F252" t="s">
        <v>2907</v>
      </c>
      <c r="G252" t="s">
        <v>328</v>
      </c>
      <c r="H252" t="s">
        <v>328</v>
      </c>
      <c r="I252" t="s">
        <v>6507</v>
      </c>
      <c r="J252" t="s">
        <v>6505</v>
      </c>
      <c r="K252" t="s">
        <v>328</v>
      </c>
      <c r="L252" t="s">
        <v>328</v>
      </c>
      <c r="M252" t="s">
        <v>13228</v>
      </c>
      <c r="N252" t="s">
        <v>328</v>
      </c>
      <c r="O252" t="s">
        <v>328</v>
      </c>
    </row>
    <row r="253" spans="1:15">
      <c r="A253" t="s">
        <v>5350</v>
      </c>
      <c r="B253" t="s">
        <v>13229</v>
      </c>
      <c r="C253" t="s">
        <v>328</v>
      </c>
      <c r="D253" t="s">
        <v>328</v>
      </c>
      <c r="E253" t="s">
        <v>12949</v>
      </c>
      <c r="F253" t="s">
        <v>2907</v>
      </c>
      <c r="G253" t="s">
        <v>328</v>
      </c>
      <c r="H253" t="s">
        <v>328</v>
      </c>
      <c r="I253" t="s">
        <v>6507</v>
      </c>
      <c r="J253" t="s">
        <v>6505</v>
      </c>
      <c r="K253" t="s">
        <v>328</v>
      </c>
      <c r="L253" t="s">
        <v>328</v>
      </c>
      <c r="M253" t="s">
        <v>13230</v>
      </c>
      <c r="N253" t="s">
        <v>328</v>
      </c>
      <c r="O253" t="s">
        <v>328</v>
      </c>
    </row>
    <row r="254" spans="1:15">
      <c r="A254" t="s">
        <v>5350</v>
      </c>
      <c r="B254" t="s">
        <v>13231</v>
      </c>
      <c r="C254" t="s">
        <v>328</v>
      </c>
      <c r="D254" t="s">
        <v>328</v>
      </c>
      <c r="E254" t="s">
        <v>12949</v>
      </c>
      <c r="F254" t="s">
        <v>2907</v>
      </c>
      <c r="G254" t="s">
        <v>328</v>
      </c>
      <c r="H254" t="s">
        <v>328</v>
      </c>
      <c r="I254" t="s">
        <v>6507</v>
      </c>
      <c r="J254" t="s">
        <v>6505</v>
      </c>
      <c r="K254" t="s">
        <v>328</v>
      </c>
      <c r="L254" t="s">
        <v>328</v>
      </c>
      <c r="M254" t="s">
        <v>13232</v>
      </c>
      <c r="N254" t="s">
        <v>328</v>
      </c>
      <c r="O254" t="s">
        <v>328</v>
      </c>
    </row>
    <row r="255" spans="1:15">
      <c r="A255" t="s">
        <v>5350</v>
      </c>
      <c r="B255" t="s">
        <v>13233</v>
      </c>
      <c r="C255" t="s">
        <v>328</v>
      </c>
      <c r="D255" t="s">
        <v>328</v>
      </c>
      <c r="E255" t="s">
        <v>12949</v>
      </c>
      <c r="F255" t="s">
        <v>2907</v>
      </c>
      <c r="G255" t="s">
        <v>328</v>
      </c>
      <c r="H255" t="s">
        <v>328</v>
      </c>
      <c r="I255" t="s">
        <v>6507</v>
      </c>
      <c r="J255" t="s">
        <v>6505</v>
      </c>
      <c r="K255" t="s">
        <v>328</v>
      </c>
      <c r="L255" t="s">
        <v>328</v>
      </c>
      <c r="M255" t="s">
        <v>13234</v>
      </c>
      <c r="N255" t="s">
        <v>328</v>
      </c>
      <c r="O255" t="s">
        <v>328</v>
      </c>
    </row>
    <row r="256" spans="1:15">
      <c r="A256" t="s">
        <v>5350</v>
      </c>
      <c r="B256" t="s">
        <v>13235</v>
      </c>
      <c r="C256" t="s">
        <v>328</v>
      </c>
      <c r="D256" t="s">
        <v>328</v>
      </c>
      <c r="E256" t="s">
        <v>12934</v>
      </c>
      <c r="F256" t="s">
        <v>2907</v>
      </c>
      <c r="G256" t="s">
        <v>328</v>
      </c>
      <c r="H256" t="s">
        <v>2659</v>
      </c>
      <c r="I256" t="s">
        <v>6505</v>
      </c>
      <c r="J256" t="s">
        <v>13130</v>
      </c>
      <c r="K256" t="s">
        <v>13131</v>
      </c>
      <c r="L256" t="s">
        <v>328</v>
      </c>
      <c r="M256" t="s">
        <v>13235</v>
      </c>
      <c r="N256" t="s">
        <v>328</v>
      </c>
      <c r="O256" t="s">
        <v>328</v>
      </c>
    </row>
    <row r="257" spans="1:15">
      <c r="A257" t="s">
        <v>5350</v>
      </c>
      <c r="B257" t="s">
        <v>13236</v>
      </c>
      <c r="C257" t="s">
        <v>328</v>
      </c>
      <c r="D257" t="s">
        <v>328</v>
      </c>
      <c r="E257" t="s">
        <v>12934</v>
      </c>
      <c r="F257" t="s">
        <v>2907</v>
      </c>
      <c r="G257" t="s">
        <v>328</v>
      </c>
      <c r="H257" t="s">
        <v>6524</v>
      </c>
      <c r="I257" t="s">
        <v>328</v>
      </c>
      <c r="J257" t="s">
        <v>328</v>
      </c>
      <c r="K257" t="s">
        <v>328</v>
      </c>
      <c r="L257" t="s">
        <v>328</v>
      </c>
      <c r="M257" t="s">
        <v>13236</v>
      </c>
      <c r="N257" t="s">
        <v>328</v>
      </c>
      <c r="O257" t="s">
        <v>328</v>
      </c>
    </row>
    <row r="258" spans="1:15">
      <c r="A258" t="s">
        <v>5350</v>
      </c>
      <c r="B258" t="s">
        <v>13237</v>
      </c>
      <c r="C258" t="s">
        <v>328</v>
      </c>
      <c r="D258" t="s">
        <v>328</v>
      </c>
      <c r="E258" t="s">
        <v>2912</v>
      </c>
      <c r="F258" t="s">
        <v>2911</v>
      </c>
      <c r="G258" t="s">
        <v>328</v>
      </c>
      <c r="H258" t="s">
        <v>6526</v>
      </c>
      <c r="I258" t="s">
        <v>328</v>
      </c>
      <c r="J258" t="s">
        <v>328</v>
      </c>
      <c r="K258" t="s">
        <v>328</v>
      </c>
      <c r="L258" t="s">
        <v>328</v>
      </c>
      <c r="M258" t="s">
        <v>13237</v>
      </c>
      <c r="N258" t="s">
        <v>328</v>
      </c>
      <c r="O258" t="s">
        <v>328</v>
      </c>
    </row>
    <row r="259" spans="1:15">
      <c r="A259" t="s">
        <v>5350</v>
      </c>
      <c r="B259" t="s">
        <v>13238</v>
      </c>
      <c r="C259" t="s">
        <v>328</v>
      </c>
      <c r="D259" t="s">
        <v>328</v>
      </c>
      <c r="E259" t="s">
        <v>2912</v>
      </c>
      <c r="F259" t="s">
        <v>2911</v>
      </c>
      <c r="G259" t="s">
        <v>328</v>
      </c>
      <c r="H259" t="s">
        <v>6526</v>
      </c>
      <c r="I259" t="s">
        <v>328</v>
      </c>
      <c r="J259" t="s">
        <v>328</v>
      </c>
      <c r="K259" t="s">
        <v>328</v>
      </c>
      <c r="L259" t="s">
        <v>328</v>
      </c>
      <c r="M259" t="s">
        <v>13239</v>
      </c>
      <c r="N259" t="s">
        <v>328</v>
      </c>
      <c r="O259" t="s">
        <v>328</v>
      </c>
    </row>
    <row r="260" spans="1:15">
      <c r="A260" t="s">
        <v>5350</v>
      </c>
      <c r="B260" t="s">
        <v>13240</v>
      </c>
      <c r="C260" t="s">
        <v>328</v>
      </c>
      <c r="D260" t="s">
        <v>328</v>
      </c>
      <c r="E260" t="s">
        <v>2912</v>
      </c>
      <c r="F260" t="s">
        <v>2911</v>
      </c>
      <c r="G260" t="s">
        <v>328</v>
      </c>
      <c r="H260" t="s">
        <v>6524</v>
      </c>
      <c r="I260" t="s">
        <v>13241</v>
      </c>
      <c r="J260" t="s">
        <v>13242</v>
      </c>
      <c r="K260" t="s">
        <v>13243</v>
      </c>
      <c r="L260">
        <v>495</v>
      </c>
      <c r="M260" t="s">
        <v>13240</v>
      </c>
      <c r="N260" t="s">
        <v>328</v>
      </c>
      <c r="O260" t="s">
        <v>328</v>
      </c>
    </row>
    <row r="261" spans="1:15">
      <c r="A261" t="s">
        <v>5350</v>
      </c>
      <c r="B261" t="s">
        <v>13244</v>
      </c>
      <c r="C261" t="s">
        <v>328</v>
      </c>
      <c r="D261" t="s">
        <v>328</v>
      </c>
      <c r="E261" t="s">
        <v>328</v>
      </c>
      <c r="F261" t="s">
        <v>2911</v>
      </c>
      <c r="G261" t="s">
        <v>328</v>
      </c>
      <c r="H261" t="s">
        <v>328</v>
      </c>
      <c r="I261" t="s">
        <v>328</v>
      </c>
      <c r="J261" t="s">
        <v>328</v>
      </c>
      <c r="K261" t="s">
        <v>328</v>
      </c>
      <c r="L261" t="s">
        <v>328</v>
      </c>
      <c r="M261" t="s">
        <v>13244</v>
      </c>
      <c r="N261" t="s">
        <v>328</v>
      </c>
      <c r="O261" t="s">
        <v>328</v>
      </c>
    </row>
    <row r="262" spans="1:15">
      <c r="A262" t="s">
        <v>5350</v>
      </c>
      <c r="B262" t="s">
        <v>13245</v>
      </c>
      <c r="C262" t="s">
        <v>328</v>
      </c>
      <c r="D262" t="s">
        <v>328</v>
      </c>
      <c r="E262" t="s">
        <v>12934</v>
      </c>
      <c r="F262" t="s">
        <v>2907</v>
      </c>
      <c r="G262" t="s">
        <v>328</v>
      </c>
      <c r="H262" t="s">
        <v>328</v>
      </c>
      <c r="I262" t="s">
        <v>328</v>
      </c>
      <c r="J262" t="s">
        <v>328</v>
      </c>
      <c r="K262" t="s">
        <v>328</v>
      </c>
      <c r="L262" t="s">
        <v>328</v>
      </c>
      <c r="M262" t="s">
        <v>13245</v>
      </c>
      <c r="N262" t="s">
        <v>328</v>
      </c>
      <c r="O262" t="s">
        <v>328</v>
      </c>
    </row>
    <row r="263" spans="1:15">
      <c r="A263" t="s">
        <v>5350</v>
      </c>
      <c r="B263" t="s">
        <v>13246</v>
      </c>
      <c r="C263" t="s">
        <v>328</v>
      </c>
      <c r="D263" t="s">
        <v>328</v>
      </c>
      <c r="E263" t="s">
        <v>12934</v>
      </c>
      <c r="F263" t="s">
        <v>2907</v>
      </c>
      <c r="G263" t="s">
        <v>328</v>
      </c>
      <c r="H263" t="s">
        <v>328</v>
      </c>
      <c r="I263" t="s">
        <v>328</v>
      </c>
      <c r="J263" t="s">
        <v>328</v>
      </c>
      <c r="K263" t="s">
        <v>328</v>
      </c>
      <c r="L263" t="s">
        <v>328</v>
      </c>
      <c r="M263" t="s">
        <v>13246</v>
      </c>
      <c r="N263" t="s">
        <v>328</v>
      </c>
      <c r="O263" t="s">
        <v>328</v>
      </c>
    </row>
    <row r="264" spans="1:15">
      <c r="A264" t="s">
        <v>5350</v>
      </c>
      <c r="B264" t="s">
        <v>13247</v>
      </c>
      <c r="C264" t="s">
        <v>328</v>
      </c>
      <c r="D264" t="s">
        <v>328</v>
      </c>
      <c r="E264" t="s">
        <v>12934</v>
      </c>
      <c r="F264" t="s">
        <v>2907</v>
      </c>
      <c r="G264" t="s">
        <v>328</v>
      </c>
      <c r="H264" t="s">
        <v>328</v>
      </c>
      <c r="I264" t="s">
        <v>328</v>
      </c>
      <c r="J264" t="s">
        <v>328</v>
      </c>
      <c r="K264" t="s">
        <v>328</v>
      </c>
      <c r="L264" t="s">
        <v>328</v>
      </c>
      <c r="M264" t="s">
        <v>13247</v>
      </c>
      <c r="N264" t="s">
        <v>328</v>
      </c>
      <c r="O264" t="s">
        <v>328</v>
      </c>
    </row>
    <row r="265" spans="1:15">
      <c r="A265" t="s">
        <v>5350</v>
      </c>
      <c r="B265" t="s">
        <v>13248</v>
      </c>
      <c r="C265" t="s">
        <v>328</v>
      </c>
      <c r="D265" t="s">
        <v>328</v>
      </c>
      <c r="E265" t="s">
        <v>12949</v>
      </c>
      <c r="F265" t="s">
        <v>2907</v>
      </c>
      <c r="G265" t="s">
        <v>328</v>
      </c>
      <c r="H265" t="s">
        <v>2659</v>
      </c>
      <c r="I265" t="s">
        <v>13249</v>
      </c>
      <c r="J265" t="s">
        <v>328</v>
      </c>
      <c r="K265" t="s">
        <v>328</v>
      </c>
      <c r="L265" t="s">
        <v>328</v>
      </c>
      <c r="M265" t="s">
        <v>13248</v>
      </c>
      <c r="N265" t="s">
        <v>328</v>
      </c>
      <c r="O265" t="s">
        <v>328</v>
      </c>
    </row>
    <row r="266" spans="1:15">
      <c r="A266" t="s">
        <v>5350</v>
      </c>
      <c r="B266" t="s">
        <v>13250</v>
      </c>
      <c r="C266" t="s">
        <v>328</v>
      </c>
      <c r="D266" t="s">
        <v>328</v>
      </c>
      <c r="E266" t="s">
        <v>12934</v>
      </c>
      <c r="F266" t="s">
        <v>2907</v>
      </c>
      <c r="G266" t="s">
        <v>328</v>
      </c>
      <c r="H266" t="s">
        <v>2659</v>
      </c>
      <c r="I266" t="s">
        <v>6505</v>
      </c>
      <c r="J266" t="s">
        <v>328</v>
      </c>
      <c r="K266" t="s">
        <v>328</v>
      </c>
      <c r="L266" t="s">
        <v>328</v>
      </c>
      <c r="M266" t="s">
        <v>13251</v>
      </c>
      <c r="N266" t="s">
        <v>328</v>
      </c>
      <c r="O266" t="s">
        <v>328</v>
      </c>
    </row>
    <row r="267" spans="1:15">
      <c r="A267" t="s">
        <v>5350</v>
      </c>
      <c r="B267" t="s">
        <v>13252</v>
      </c>
      <c r="C267" t="s">
        <v>328</v>
      </c>
      <c r="D267" t="s">
        <v>328</v>
      </c>
      <c r="E267" t="s">
        <v>12949</v>
      </c>
      <c r="F267" t="s">
        <v>2907</v>
      </c>
      <c r="G267" t="s">
        <v>328</v>
      </c>
      <c r="H267" t="s">
        <v>328</v>
      </c>
      <c r="I267" t="s">
        <v>6507</v>
      </c>
      <c r="J267" t="s">
        <v>6505</v>
      </c>
      <c r="K267" t="s">
        <v>328</v>
      </c>
      <c r="L267" t="s">
        <v>328</v>
      </c>
      <c r="M267" t="s">
        <v>13253</v>
      </c>
      <c r="N267" t="s">
        <v>328</v>
      </c>
      <c r="O267" t="s">
        <v>328</v>
      </c>
    </row>
    <row r="268" spans="1:15">
      <c r="A268" t="s">
        <v>5350</v>
      </c>
      <c r="B268" t="s">
        <v>13254</v>
      </c>
      <c r="C268" t="s">
        <v>328</v>
      </c>
      <c r="D268" t="s">
        <v>328</v>
      </c>
      <c r="E268" t="s">
        <v>12949</v>
      </c>
      <c r="F268" t="s">
        <v>2907</v>
      </c>
      <c r="G268" t="s">
        <v>328</v>
      </c>
      <c r="H268" t="s">
        <v>328</v>
      </c>
      <c r="I268" t="s">
        <v>6507</v>
      </c>
      <c r="J268" t="s">
        <v>6505</v>
      </c>
      <c r="K268" t="s">
        <v>328</v>
      </c>
      <c r="L268" t="s">
        <v>328</v>
      </c>
      <c r="M268" t="s">
        <v>13255</v>
      </c>
      <c r="N268" t="s">
        <v>328</v>
      </c>
      <c r="O268" t="s">
        <v>328</v>
      </c>
    </row>
    <row r="269" spans="1:15">
      <c r="A269" t="s">
        <v>5350</v>
      </c>
      <c r="B269" t="s">
        <v>13256</v>
      </c>
      <c r="C269" t="s">
        <v>328</v>
      </c>
      <c r="D269" t="s">
        <v>328</v>
      </c>
      <c r="E269" t="s">
        <v>12949</v>
      </c>
      <c r="F269" t="s">
        <v>2907</v>
      </c>
      <c r="G269" t="s">
        <v>328</v>
      </c>
      <c r="H269" t="s">
        <v>328</v>
      </c>
      <c r="I269" t="s">
        <v>6507</v>
      </c>
      <c r="J269" t="s">
        <v>6505</v>
      </c>
      <c r="K269" t="s">
        <v>328</v>
      </c>
      <c r="L269" t="s">
        <v>328</v>
      </c>
      <c r="M269" t="s">
        <v>13257</v>
      </c>
      <c r="N269" t="s">
        <v>328</v>
      </c>
      <c r="O269" t="s">
        <v>328</v>
      </c>
    </row>
    <row r="270" spans="1:15">
      <c r="A270" t="s">
        <v>5350</v>
      </c>
      <c r="B270" t="s">
        <v>13258</v>
      </c>
      <c r="C270" t="s">
        <v>328</v>
      </c>
      <c r="D270" t="s">
        <v>328</v>
      </c>
      <c r="E270" t="s">
        <v>12949</v>
      </c>
      <c r="F270" t="s">
        <v>2907</v>
      </c>
      <c r="G270" t="s">
        <v>328</v>
      </c>
      <c r="H270" t="s">
        <v>328</v>
      </c>
      <c r="I270" t="s">
        <v>6507</v>
      </c>
      <c r="J270" t="s">
        <v>6505</v>
      </c>
      <c r="K270" t="s">
        <v>328</v>
      </c>
      <c r="L270" t="s">
        <v>328</v>
      </c>
      <c r="M270" t="s">
        <v>13259</v>
      </c>
      <c r="N270" t="s">
        <v>328</v>
      </c>
      <c r="O270" t="s">
        <v>328</v>
      </c>
    </row>
    <row r="271" spans="1:15">
      <c r="A271" t="s">
        <v>5350</v>
      </c>
      <c r="B271" t="s">
        <v>13260</v>
      </c>
      <c r="C271" t="s">
        <v>328</v>
      </c>
      <c r="D271" t="s">
        <v>328</v>
      </c>
      <c r="E271" t="s">
        <v>12949</v>
      </c>
      <c r="F271" t="s">
        <v>2907</v>
      </c>
      <c r="G271" t="s">
        <v>328</v>
      </c>
      <c r="H271" t="s">
        <v>328</v>
      </c>
      <c r="I271" t="s">
        <v>6507</v>
      </c>
      <c r="J271" t="s">
        <v>6505</v>
      </c>
      <c r="K271" t="s">
        <v>328</v>
      </c>
      <c r="L271" t="s">
        <v>328</v>
      </c>
      <c r="M271" t="s">
        <v>13261</v>
      </c>
      <c r="N271" t="s">
        <v>328</v>
      </c>
      <c r="O271" t="s">
        <v>328</v>
      </c>
    </row>
    <row r="272" spans="1:15">
      <c r="A272" t="s">
        <v>5350</v>
      </c>
      <c r="B272" t="s">
        <v>13262</v>
      </c>
      <c r="C272" t="s">
        <v>328</v>
      </c>
      <c r="D272" t="s">
        <v>328</v>
      </c>
      <c r="E272" t="s">
        <v>12934</v>
      </c>
      <c r="F272" t="s">
        <v>2907</v>
      </c>
      <c r="G272" t="s">
        <v>328</v>
      </c>
      <c r="H272" t="s">
        <v>6524</v>
      </c>
      <c r="I272" t="s">
        <v>328</v>
      </c>
      <c r="J272" t="s">
        <v>328</v>
      </c>
      <c r="K272" t="s">
        <v>328</v>
      </c>
      <c r="L272" t="s">
        <v>328</v>
      </c>
      <c r="M272" t="s">
        <v>13262</v>
      </c>
      <c r="N272" t="s">
        <v>328</v>
      </c>
      <c r="O272" t="s">
        <v>328</v>
      </c>
    </row>
    <row r="273" spans="1:15">
      <c r="A273" t="s">
        <v>5350</v>
      </c>
      <c r="B273" t="s">
        <v>13263</v>
      </c>
      <c r="C273" t="s">
        <v>328</v>
      </c>
      <c r="D273" t="s">
        <v>328</v>
      </c>
      <c r="E273" t="s">
        <v>12934</v>
      </c>
      <c r="F273" t="s">
        <v>2907</v>
      </c>
      <c r="G273" t="s">
        <v>328</v>
      </c>
      <c r="H273" t="s">
        <v>328</v>
      </c>
      <c r="I273" t="s">
        <v>328</v>
      </c>
      <c r="J273" t="s">
        <v>328</v>
      </c>
      <c r="K273" t="s">
        <v>328</v>
      </c>
      <c r="L273" t="s">
        <v>328</v>
      </c>
      <c r="M273" t="s">
        <v>13263</v>
      </c>
      <c r="N273" t="s">
        <v>328</v>
      </c>
      <c r="O273" t="s">
        <v>328</v>
      </c>
    </row>
    <row r="274" spans="1:15">
      <c r="A274" t="s">
        <v>5350</v>
      </c>
      <c r="B274" t="s">
        <v>13264</v>
      </c>
      <c r="C274" t="s">
        <v>328</v>
      </c>
      <c r="D274" t="s">
        <v>328</v>
      </c>
      <c r="E274" t="s">
        <v>12934</v>
      </c>
      <c r="F274" t="s">
        <v>2907</v>
      </c>
      <c r="G274" t="s">
        <v>328</v>
      </c>
      <c r="H274" t="s">
        <v>6524</v>
      </c>
      <c r="I274" t="s">
        <v>328</v>
      </c>
      <c r="J274" t="s">
        <v>328</v>
      </c>
      <c r="K274" t="s">
        <v>328</v>
      </c>
      <c r="L274" t="s">
        <v>328</v>
      </c>
      <c r="M274" t="s">
        <v>13264</v>
      </c>
      <c r="N274" t="s">
        <v>328</v>
      </c>
      <c r="O274" t="s">
        <v>328</v>
      </c>
    </row>
    <row r="275" spans="1:15">
      <c r="A275" t="s">
        <v>5350</v>
      </c>
      <c r="B275" t="s">
        <v>13265</v>
      </c>
      <c r="C275" t="s">
        <v>328</v>
      </c>
      <c r="D275" t="s">
        <v>328</v>
      </c>
      <c r="E275" t="s">
        <v>12934</v>
      </c>
      <c r="F275" t="s">
        <v>2907</v>
      </c>
      <c r="G275" t="s">
        <v>328</v>
      </c>
      <c r="H275" t="s">
        <v>328</v>
      </c>
      <c r="I275" t="s">
        <v>328</v>
      </c>
      <c r="J275" t="s">
        <v>328</v>
      </c>
      <c r="K275" t="s">
        <v>328</v>
      </c>
      <c r="L275" t="s">
        <v>328</v>
      </c>
      <c r="M275" t="s">
        <v>13265</v>
      </c>
      <c r="N275" t="s">
        <v>328</v>
      </c>
      <c r="O275" t="s">
        <v>328</v>
      </c>
    </row>
    <row r="276" spans="1:15">
      <c r="A276" t="s">
        <v>5350</v>
      </c>
      <c r="B276" t="s">
        <v>13266</v>
      </c>
      <c r="C276" t="s">
        <v>328</v>
      </c>
      <c r="D276" t="s">
        <v>328</v>
      </c>
      <c r="E276" t="s">
        <v>12934</v>
      </c>
      <c r="F276" t="s">
        <v>2907</v>
      </c>
      <c r="G276" t="s">
        <v>328</v>
      </c>
      <c r="H276" t="s">
        <v>328</v>
      </c>
      <c r="I276" t="s">
        <v>328</v>
      </c>
      <c r="J276" t="s">
        <v>328</v>
      </c>
      <c r="K276" t="s">
        <v>328</v>
      </c>
      <c r="L276" t="s">
        <v>328</v>
      </c>
      <c r="M276" t="s">
        <v>13266</v>
      </c>
      <c r="N276" t="s">
        <v>328</v>
      </c>
      <c r="O276" t="s">
        <v>328</v>
      </c>
    </row>
    <row r="277" spans="1:15">
      <c r="A277" t="s">
        <v>5350</v>
      </c>
      <c r="B277" t="s">
        <v>13267</v>
      </c>
      <c r="C277" t="s">
        <v>328</v>
      </c>
      <c r="D277" t="s">
        <v>328</v>
      </c>
      <c r="E277" t="s">
        <v>12934</v>
      </c>
      <c r="F277" t="s">
        <v>2907</v>
      </c>
      <c r="G277" t="s">
        <v>328</v>
      </c>
      <c r="H277" t="s">
        <v>6524</v>
      </c>
      <c r="I277" t="s">
        <v>6501</v>
      </c>
      <c r="J277" t="s">
        <v>13191</v>
      </c>
      <c r="K277" t="s">
        <v>13192</v>
      </c>
      <c r="L277">
        <v>305</v>
      </c>
      <c r="M277" t="s">
        <v>13267</v>
      </c>
      <c r="N277" t="s">
        <v>328</v>
      </c>
      <c r="O277" t="s">
        <v>328</v>
      </c>
    </row>
    <row r="278" spans="1:15">
      <c r="A278" t="s">
        <v>5350</v>
      </c>
      <c r="B278" t="s">
        <v>13268</v>
      </c>
      <c r="C278" t="s">
        <v>328</v>
      </c>
      <c r="D278" t="s">
        <v>328</v>
      </c>
      <c r="E278" t="s">
        <v>12934</v>
      </c>
      <c r="F278" t="s">
        <v>2907</v>
      </c>
      <c r="G278" t="s">
        <v>328</v>
      </c>
      <c r="H278" t="s">
        <v>328</v>
      </c>
      <c r="I278" t="s">
        <v>328</v>
      </c>
      <c r="J278" t="s">
        <v>328</v>
      </c>
      <c r="K278" t="s">
        <v>328</v>
      </c>
      <c r="L278" t="s">
        <v>328</v>
      </c>
      <c r="M278" t="s">
        <v>13267</v>
      </c>
      <c r="N278" t="s">
        <v>328</v>
      </c>
      <c r="O278" t="s">
        <v>328</v>
      </c>
    </row>
    <row r="279" spans="1:15">
      <c r="A279" t="s">
        <v>5350</v>
      </c>
      <c r="B279" t="s">
        <v>13269</v>
      </c>
      <c r="C279" t="s">
        <v>328</v>
      </c>
      <c r="D279" t="s">
        <v>328</v>
      </c>
      <c r="E279" t="s">
        <v>12934</v>
      </c>
      <c r="F279" t="s">
        <v>2907</v>
      </c>
      <c r="G279" t="s">
        <v>328</v>
      </c>
      <c r="H279" t="s">
        <v>328</v>
      </c>
      <c r="I279" t="s">
        <v>328</v>
      </c>
      <c r="J279" t="s">
        <v>328</v>
      </c>
      <c r="K279" t="s">
        <v>328</v>
      </c>
      <c r="L279" t="s">
        <v>328</v>
      </c>
      <c r="M279" t="s">
        <v>13269</v>
      </c>
      <c r="N279" t="s">
        <v>328</v>
      </c>
      <c r="O279" t="s">
        <v>328</v>
      </c>
    </row>
    <row r="280" spans="1:15">
      <c r="A280" t="s">
        <v>5350</v>
      </c>
      <c r="B280" t="s">
        <v>13270</v>
      </c>
      <c r="C280" t="s">
        <v>328</v>
      </c>
      <c r="D280" t="s">
        <v>328</v>
      </c>
      <c r="E280" t="s">
        <v>12934</v>
      </c>
      <c r="F280" t="s">
        <v>2907</v>
      </c>
      <c r="G280" t="s">
        <v>328</v>
      </c>
      <c r="H280" t="s">
        <v>328</v>
      </c>
      <c r="I280" t="s">
        <v>328</v>
      </c>
      <c r="J280" t="s">
        <v>328</v>
      </c>
      <c r="K280" t="s">
        <v>328</v>
      </c>
      <c r="L280" t="s">
        <v>328</v>
      </c>
      <c r="M280" t="s">
        <v>13269</v>
      </c>
      <c r="N280" t="s">
        <v>328</v>
      </c>
      <c r="O280" t="s">
        <v>328</v>
      </c>
    </row>
    <row r="281" spans="1:15">
      <c r="A281" t="s">
        <v>5350</v>
      </c>
      <c r="B281" t="s">
        <v>13271</v>
      </c>
      <c r="C281" t="s">
        <v>328</v>
      </c>
      <c r="D281" t="s">
        <v>328</v>
      </c>
      <c r="E281" t="s">
        <v>12934</v>
      </c>
      <c r="F281" t="s">
        <v>2907</v>
      </c>
      <c r="G281" t="s">
        <v>328</v>
      </c>
      <c r="H281" t="s">
        <v>328</v>
      </c>
      <c r="I281" t="s">
        <v>328</v>
      </c>
      <c r="J281" t="s">
        <v>328</v>
      </c>
      <c r="K281" t="s">
        <v>328</v>
      </c>
      <c r="L281" t="s">
        <v>328</v>
      </c>
      <c r="M281" t="s">
        <v>13271</v>
      </c>
      <c r="N281" t="s">
        <v>328</v>
      </c>
      <c r="O281" t="s">
        <v>328</v>
      </c>
    </row>
    <row r="282" spans="1:15">
      <c r="A282" t="s">
        <v>5350</v>
      </c>
      <c r="B282" t="s">
        <v>13272</v>
      </c>
      <c r="C282" t="s">
        <v>328</v>
      </c>
      <c r="D282" t="s">
        <v>328</v>
      </c>
      <c r="E282" t="s">
        <v>12934</v>
      </c>
      <c r="F282" t="s">
        <v>2907</v>
      </c>
      <c r="G282" t="s">
        <v>328</v>
      </c>
      <c r="H282" t="s">
        <v>328</v>
      </c>
      <c r="I282" t="s">
        <v>328</v>
      </c>
      <c r="J282" t="s">
        <v>328</v>
      </c>
      <c r="K282" t="s">
        <v>328</v>
      </c>
      <c r="L282" t="s">
        <v>328</v>
      </c>
      <c r="M282" t="s">
        <v>13272</v>
      </c>
      <c r="N282" t="s">
        <v>328</v>
      </c>
      <c r="O282" t="s">
        <v>328</v>
      </c>
    </row>
    <row r="283" spans="1:15">
      <c r="A283" t="s">
        <v>5350</v>
      </c>
      <c r="B283" t="s">
        <v>13273</v>
      </c>
      <c r="C283" t="s">
        <v>328</v>
      </c>
      <c r="D283" t="s">
        <v>328</v>
      </c>
      <c r="E283" t="s">
        <v>12934</v>
      </c>
      <c r="F283" t="s">
        <v>2907</v>
      </c>
      <c r="G283" t="s">
        <v>328</v>
      </c>
      <c r="H283" t="s">
        <v>6524</v>
      </c>
      <c r="I283" t="s">
        <v>328</v>
      </c>
      <c r="J283" t="s">
        <v>328</v>
      </c>
      <c r="K283" t="s">
        <v>328</v>
      </c>
      <c r="L283" t="s">
        <v>328</v>
      </c>
      <c r="M283" t="s">
        <v>13273</v>
      </c>
      <c r="N283" t="s">
        <v>328</v>
      </c>
      <c r="O283" t="s">
        <v>328</v>
      </c>
    </row>
    <row r="284" spans="1:15">
      <c r="A284" t="s">
        <v>5350</v>
      </c>
      <c r="B284" t="s">
        <v>13274</v>
      </c>
      <c r="C284" t="s">
        <v>328</v>
      </c>
      <c r="D284" t="s">
        <v>328</v>
      </c>
      <c r="E284" t="s">
        <v>12934</v>
      </c>
      <c r="F284" t="s">
        <v>2907</v>
      </c>
      <c r="G284" t="s">
        <v>328</v>
      </c>
      <c r="H284" t="s">
        <v>328</v>
      </c>
      <c r="I284" t="s">
        <v>328</v>
      </c>
      <c r="J284" t="s">
        <v>328</v>
      </c>
      <c r="K284" t="s">
        <v>328</v>
      </c>
      <c r="L284" t="s">
        <v>328</v>
      </c>
      <c r="M284" t="s">
        <v>13274</v>
      </c>
      <c r="N284" t="s">
        <v>328</v>
      </c>
      <c r="O284" t="s">
        <v>328</v>
      </c>
    </row>
    <row r="285" spans="1:15">
      <c r="A285" t="s">
        <v>5350</v>
      </c>
      <c r="B285" t="s">
        <v>2487</v>
      </c>
      <c r="C285" t="s">
        <v>328</v>
      </c>
      <c r="D285" t="s">
        <v>328</v>
      </c>
      <c r="E285" t="s">
        <v>12934</v>
      </c>
      <c r="F285" t="s">
        <v>2907</v>
      </c>
      <c r="G285" t="s">
        <v>328</v>
      </c>
      <c r="H285" t="s">
        <v>328</v>
      </c>
      <c r="I285" t="s">
        <v>328</v>
      </c>
      <c r="J285" t="s">
        <v>328</v>
      </c>
      <c r="K285" t="s">
        <v>328</v>
      </c>
      <c r="L285" t="s">
        <v>328</v>
      </c>
      <c r="M285" t="s">
        <v>13275</v>
      </c>
      <c r="N285" t="s">
        <v>328</v>
      </c>
      <c r="O285" t="s">
        <v>328</v>
      </c>
    </row>
    <row r="286" spans="1:15">
      <c r="A286" t="s">
        <v>5350</v>
      </c>
      <c r="B286" t="s">
        <v>13276</v>
      </c>
      <c r="C286" t="s">
        <v>328</v>
      </c>
      <c r="D286" t="s">
        <v>328</v>
      </c>
      <c r="E286" t="s">
        <v>2912</v>
      </c>
      <c r="F286" t="s">
        <v>2911</v>
      </c>
      <c r="G286" t="s">
        <v>328</v>
      </c>
      <c r="H286" t="s">
        <v>328</v>
      </c>
      <c r="I286" t="s">
        <v>328</v>
      </c>
      <c r="J286" t="s">
        <v>328</v>
      </c>
      <c r="K286" t="s">
        <v>328</v>
      </c>
      <c r="L286" t="s">
        <v>328</v>
      </c>
      <c r="M286" t="s">
        <v>13276</v>
      </c>
      <c r="N286" t="s">
        <v>328</v>
      </c>
      <c r="O286" t="s">
        <v>328</v>
      </c>
    </row>
    <row r="287" spans="1:15">
      <c r="A287" t="s">
        <v>5350</v>
      </c>
      <c r="B287" t="s">
        <v>13277</v>
      </c>
      <c r="C287" t="s">
        <v>328</v>
      </c>
      <c r="D287" t="s">
        <v>328</v>
      </c>
      <c r="E287" t="s">
        <v>12934</v>
      </c>
      <c r="F287" t="s">
        <v>2907</v>
      </c>
      <c r="G287" t="s">
        <v>328</v>
      </c>
      <c r="H287" t="s">
        <v>328</v>
      </c>
      <c r="I287" t="s">
        <v>328</v>
      </c>
      <c r="J287" t="s">
        <v>328</v>
      </c>
      <c r="K287" t="s">
        <v>328</v>
      </c>
      <c r="L287" t="s">
        <v>328</v>
      </c>
      <c r="M287" t="s">
        <v>13277</v>
      </c>
      <c r="N287" t="s">
        <v>328</v>
      </c>
      <c r="O287" t="s">
        <v>328</v>
      </c>
    </row>
    <row r="288" spans="1:15">
      <c r="A288" t="s">
        <v>5350</v>
      </c>
      <c r="B288" t="s">
        <v>13278</v>
      </c>
      <c r="C288" t="s">
        <v>328</v>
      </c>
      <c r="D288" t="s">
        <v>328</v>
      </c>
      <c r="E288" t="s">
        <v>12934</v>
      </c>
      <c r="F288" t="s">
        <v>2907</v>
      </c>
      <c r="G288" t="s">
        <v>328</v>
      </c>
      <c r="H288" t="s">
        <v>328</v>
      </c>
      <c r="I288" t="s">
        <v>328</v>
      </c>
      <c r="J288" t="s">
        <v>328</v>
      </c>
      <c r="K288" t="s">
        <v>328</v>
      </c>
      <c r="L288" t="s">
        <v>328</v>
      </c>
      <c r="M288" t="s">
        <v>13278</v>
      </c>
      <c r="N288" t="s">
        <v>328</v>
      </c>
      <c r="O288" t="s">
        <v>328</v>
      </c>
    </row>
    <row r="289" spans="1:15">
      <c r="A289" t="s">
        <v>4999</v>
      </c>
      <c r="B289" t="s">
        <v>13279</v>
      </c>
      <c r="C289" t="s">
        <v>328</v>
      </c>
      <c r="D289" t="s">
        <v>328</v>
      </c>
      <c r="E289" t="s">
        <v>12934</v>
      </c>
      <c r="F289" t="s">
        <v>2907</v>
      </c>
      <c r="G289" t="s">
        <v>328</v>
      </c>
      <c r="H289" t="s">
        <v>6518</v>
      </c>
      <c r="I289" t="s">
        <v>328</v>
      </c>
      <c r="J289" t="s">
        <v>328</v>
      </c>
      <c r="K289" t="s">
        <v>328</v>
      </c>
      <c r="L289" t="s">
        <v>328</v>
      </c>
      <c r="M289" t="s">
        <v>13279</v>
      </c>
      <c r="N289" t="s">
        <v>328</v>
      </c>
      <c r="O289" t="s">
        <v>328</v>
      </c>
    </row>
    <row r="290" spans="1:15">
      <c r="A290" t="s">
        <v>3389</v>
      </c>
      <c r="B290" s="7" t="s">
        <v>13280</v>
      </c>
      <c r="C290" t="s">
        <v>328</v>
      </c>
      <c r="D290" t="s">
        <v>328</v>
      </c>
      <c r="E290" t="s">
        <v>328</v>
      </c>
      <c r="F290" t="s">
        <v>2661</v>
      </c>
      <c r="G290" t="s">
        <v>2662</v>
      </c>
      <c r="H290" t="s">
        <v>328</v>
      </c>
      <c r="I290" t="s">
        <v>328</v>
      </c>
      <c r="J290" t="s">
        <v>328</v>
      </c>
      <c r="K290" t="s">
        <v>328</v>
      </c>
      <c r="L290" t="s">
        <v>328</v>
      </c>
      <c r="M290" t="s">
        <v>13281</v>
      </c>
      <c r="N290" t="s">
        <v>328</v>
      </c>
      <c r="O290" t="s">
        <v>328</v>
      </c>
    </row>
    <row r="291" spans="1:15">
      <c r="A291" t="s">
        <v>3389</v>
      </c>
      <c r="B291" t="s">
        <v>13282</v>
      </c>
      <c r="C291" t="s">
        <v>328</v>
      </c>
      <c r="D291" t="s">
        <v>328</v>
      </c>
      <c r="E291" t="s">
        <v>328</v>
      </c>
      <c r="F291" t="s">
        <v>2592</v>
      </c>
      <c r="G291" t="s">
        <v>2593</v>
      </c>
      <c r="H291" t="s">
        <v>328</v>
      </c>
      <c r="I291" t="s">
        <v>328</v>
      </c>
      <c r="J291" t="s">
        <v>328</v>
      </c>
      <c r="K291" t="s">
        <v>328</v>
      </c>
      <c r="L291" t="s">
        <v>328</v>
      </c>
      <c r="M291" t="s">
        <v>13283</v>
      </c>
      <c r="N291" t="s">
        <v>328</v>
      </c>
      <c r="O291" t="s">
        <v>328</v>
      </c>
    </row>
    <row r="292" spans="1:15">
      <c r="A292" t="s">
        <v>3389</v>
      </c>
      <c r="B292" t="s">
        <v>13284</v>
      </c>
      <c r="C292" t="s">
        <v>328</v>
      </c>
      <c r="D292" t="s">
        <v>328</v>
      </c>
      <c r="E292" t="s">
        <v>328</v>
      </c>
      <c r="F292" t="s">
        <v>2592</v>
      </c>
      <c r="G292" t="s">
        <v>2593</v>
      </c>
      <c r="H292" t="s">
        <v>328</v>
      </c>
      <c r="I292" t="s">
        <v>328</v>
      </c>
      <c r="J292" t="s">
        <v>328</v>
      </c>
      <c r="K292" t="s">
        <v>328</v>
      </c>
      <c r="L292" t="s">
        <v>328</v>
      </c>
      <c r="M292" t="s">
        <v>13285</v>
      </c>
      <c r="N292" t="s">
        <v>328</v>
      </c>
      <c r="O292" t="s">
        <v>328</v>
      </c>
    </row>
    <row r="293" spans="1:15">
      <c r="A293" t="s">
        <v>3389</v>
      </c>
      <c r="B293" t="s">
        <v>13286</v>
      </c>
      <c r="C293" t="s">
        <v>328</v>
      </c>
      <c r="D293" t="s">
        <v>328</v>
      </c>
      <c r="E293" t="s">
        <v>328</v>
      </c>
      <c r="F293" t="s">
        <v>2592</v>
      </c>
      <c r="G293" t="s">
        <v>2593</v>
      </c>
      <c r="H293" t="s">
        <v>328</v>
      </c>
      <c r="I293" t="s">
        <v>328</v>
      </c>
      <c r="J293" t="s">
        <v>328</v>
      </c>
      <c r="K293" t="s">
        <v>328</v>
      </c>
      <c r="L293" t="s">
        <v>328</v>
      </c>
      <c r="M293" t="s">
        <v>13287</v>
      </c>
      <c r="N293" t="s">
        <v>328</v>
      </c>
      <c r="O293" t="s">
        <v>328</v>
      </c>
    </row>
    <row r="294" spans="1:15">
      <c r="A294" t="s">
        <v>3389</v>
      </c>
      <c r="B294" t="s">
        <v>13288</v>
      </c>
      <c r="C294" t="s">
        <v>328</v>
      </c>
      <c r="D294" t="s">
        <v>328</v>
      </c>
      <c r="E294" t="s">
        <v>328</v>
      </c>
      <c r="F294" t="s">
        <v>2592</v>
      </c>
      <c r="G294" t="s">
        <v>2593</v>
      </c>
      <c r="H294" t="s">
        <v>328</v>
      </c>
      <c r="I294" t="s">
        <v>328</v>
      </c>
      <c r="J294" t="s">
        <v>328</v>
      </c>
      <c r="K294" t="s">
        <v>328</v>
      </c>
      <c r="L294" t="s">
        <v>328</v>
      </c>
      <c r="M294" t="s">
        <v>13289</v>
      </c>
      <c r="N294" t="s">
        <v>328</v>
      </c>
      <c r="O294" t="s">
        <v>328</v>
      </c>
    </row>
    <row r="295" spans="1:15">
      <c r="A295" t="s">
        <v>3389</v>
      </c>
      <c r="B295" t="s">
        <v>13290</v>
      </c>
      <c r="C295" t="s">
        <v>328</v>
      </c>
      <c r="D295" t="s">
        <v>328</v>
      </c>
      <c r="E295" t="s">
        <v>328</v>
      </c>
      <c r="F295" t="s">
        <v>2592</v>
      </c>
      <c r="G295" t="s">
        <v>2593</v>
      </c>
      <c r="H295" t="s">
        <v>328</v>
      </c>
      <c r="I295" t="s">
        <v>328</v>
      </c>
      <c r="J295" t="s">
        <v>328</v>
      </c>
      <c r="K295" t="s">
        <v>328</v>
      </c>
      <c r="L295" t="s">
        <v>328</v>
      </c>
      <c r="M295" t="s">
        <v>13291</v>
      </c>
      <c r="N295" t="s">
        <v>328</v>
      </c>
      <c r="O295" t="s">
        <v>328</v>
      </c>
    </row>
    <row r="296" spans="1:15">
      <c r="A296" t="s">
        <v>3389</v>
      </c>
      <c r="B296" t="s">
        <v>13292</v>
      </c>
      <c r="C296" t="s">
        <v>328</v>
      </c>
      <c r="D296" t="s">
        <v>328</v>
      </c>
      <c r="E296" t="s">
        <v>328</v>
      </c>
      <c r="F296" t="s">
        <v>2592</v>
      </c>
      <c r="G296" t="s">
        <v>2593</v>
      </c>
      <c r="H296" t="s">
        <v>328</v>
      </c>
      <c r="I296" t="s">
        <v>328</v>
      </c>
      <c r="J296" t="s">
        <v>328</v>
      </c>
      <c r="K296" t="s">
        <v>328</v>
      </c>
      <c r="L296" t="s">
        <v>328</v>
      </c>
      <c r="M296" t="s">
        <v>13293</v>
      </c>
      <c r="N296" t="s">
        <v>328</v>
      </c>
      <c r="O296" t="s">
        <v>328</v>
      </c>
    </row>
    <row r="297" spans="1:15">
      <c r="A297" t="s">
        <v>3389</v>
      </c>
      <c r="B297" t="s">
        <v>13294</v>
      </c>
      <c r="C297" t="s">
        <v>328</v>
      </c>
      <c r="D297" t="s">
        <v>328</v>
      </c>
      <c r="E297" t="s">
        <v>328</v>
      </c>
      <c r="F297" t="s">
        <v>2661</v>
      </c>
      <c r="G297" t="s">
        <v>2662</v>
      </c>
      <c r="H297" t="s">
        <v>328</v>
      </c>
      <c r="I297" t="s">
        <v>328</v>
      </c>
      <c r="J297" t="s">
        <v>328</v>
      </c>
      <c r="K297" t="s">
        <v>328</v>
      </c>
      <c r="L297" t="s">
        <v>328</v>
      </c>
      <c r="M297" t="s">
        <v>13294</v>
      </c>
      <c r="N297" t="s">
        <v>328</v>
      </c>
      <c r="O297" t="s">
        <v>328</v>
      </c>
    </row>
    <row r="298" spans="1:15">
      <c r="A298" t="s">
        <v>3389</v>
      </c>
      <c r="B298" t="s">
        <v>13295</v>
      </c>
      <c r="C298" t="s">
        <v>328</v>
      </c>
      <c r="D298" t="s">
        <v>328</v>
      </c>
      <c r="E298" t="s">
        <v>328</v>
      </c>
      <c r="F298" t="s">
        <v>2661</v>
      </c>
      <c r="G298" t="s">
        <v>2662</v>
      </c>
      <c r="H298" t="s">
        <v>328</v>
      </c>
      <c r="I298" t="s">
        <v>328</v>
      </c>
      <c r="J298" t="s">
        <v>328</v>
      </c>
      <c r="K298" t="s">
        <v>328</v>
      </c>
      <c r="L298" t="s">
        <v>328</v>
      </c>
      <c r="M298" t="s">
        <v>13295</v>
      </c>
      <c r="N298" t="s">
        <v>328</v>
      </c>
      <c r="O298" t="s">
        <v>328</v>
      </c>
    </row>
    <row r="299" spans="1:15">
      <c r="A299" t="s">
        <v>3389</v>
      </c>
      <c r="B299" t="s">
        <v>13296</v>
      </c>
      <c r="C299" t="s">
        <v>328</v>
      </c>
      <c r="D299" t="s">
        <v>328</v>
      </c>
      <c r="E299" t="s">
        <v>328</v>
      </c>
      <c r="F299" t="s">
        <v>2592</v>
      </c>
      <c r="G299" t="s">
        <v>2593</v>
      </c>
      <c r="H299" t="s">
        <v>328</v>
      </c>
      <c r="I299" t="s">
        <v>328</v>
      </c>
      <c r="J299" t="s">
        <v>328</v>
      </c>
      <c r="K299" t="s">
        <v>328</v>
      </c>
      <c r="L299" t="s">
        <v>328</v>
      </c>
      <c r="M299" t="s">
        <v>13297</v>
      </c>
      <c r="N299" t="s">
        <v>328</v>
      </c>
      <c r="O299" t="s">
        <v>328</v>
      </c>
    </row>
    <row r="300" spans="1:15">
      <c r="A300" t="s">
        <v>3389</v>
      </c>
      <c r="B300" t="s">
        <v>13298</v>
      </c>
      <c r="C300" t="s">
        <v>328</v>
      </c>
      <c r="D300" t="s">
        <v>328</v>
      </c>
      <c r="E300" t="s">
        <v>328</v>
      </c>
      <c r="F300" t="s">
        <v>2661</v>
      </c>
      <c r="G300" t="s">
        <v>2662</v>
      </c>
      <c r="H300" t="s">
        <v>328</v>
      </c>
      <c r="I300" t="s">
        <v>328</v>
      </c>
      <c r="J300" t="s">
        <v>328</v>
      </c>
      <c r="K300" t="s">
        <v>328</v>
      </c>
      <c r="L300" t="s">
        <v>328</v>
      </c>
      <c r="M300" t="s">
        <v>13299</v>
      </c>
      <c r="N300" t="s">
        <v>328</v>
      </c>
      <c r="O300" t="s">
        <v>328</v>
      </c>
    </row>
    <row r="301" spans="1:15">
      <c r="A301" t="s">
        <v>3389</v>
      </c>
      <c r="B301" t="s">
        <v>13300</v>
      </c>
      <c r="C301" t="s">
        <v>328</v>
      </c>
      <c r="D301" t="s">
        <v>328</v>
      </c>
      <c r="E301" t="s">
        <v>328</v>
      </c>
      <c r="F301" t="s">
        <v>2592</v>
      </c>
      <c r="G301" t="s">
        <v>2593</v>
      </c>
      <c r="H301" t="s">
        <v>328</v>
      </c>
      <c r="I301" t="s">
        <v>328</v>
      </c>
      <c r="J301" t="s">
        <v>328</v>
      </c>
      <c r="K301" t="s">
        <v>328</v>
      </c>
      <c r="L301" t="s">
        <v>328</v>
      </c>
      <c r="M301" t="s">
        <v>13301</v>
      </c>
      <c r="N301" t="s">
        <v>328</v>
      </c>
      <c r="O301" t="s">
        <v>328</v>
      </c>
    </row>
    <row r="302" spans="1:15">
      <c r="A302" t="s">
        <v>3389</v>
      </c>
      <c r="B302" t="s">
        <v>13302</v>
      </c>
      <c r="C302" t="s">
        <v>328</v>
      </c>
      <c r="D302" t="s">
        <v>328</v>
      </c>
      <c r="E302" t="s">
        <v>328</v>
      </c>
      <c r="F302" t="s">
        <v>2661</v>
      </c>
      <c r="G302" t="s">
        <v>2662</v>
      </c>
      <c r="H302" t="s">
        <v>328</v>
      </c>
      <c r="I302" t="s">
        <v>328</v>
      </c>
      <c r="J302" t="s">
        <v>328</v>
      </c>
      <c r="K302" t="s">
        <v>328</v>
      </c>
      <c r="L302" t="s">
        <v>328</v>
      </c>
      <c r="M302" t="s">
        <v>13302</v>
      </c>
      <c r="N302" t="s">
        <v>328</v>
      </c>
      <c r="O302" t="s">
        <v>328</v>
      </c>
    </row>
    <row r="303" spans="1:15">
      <c r="A303" t="s">
        <v>3389</v>
      </c>
      <c r="B303" t="s">
        <v>13303</v>
      </c>
      <c r="C303" t="s">
        <v>328</v>
      </c>
      <c r="D303" t="s">
        <v>328</v>
      </c>
      <c r="E303" t="s">
        <v>328</v>
      </c>
      <c r="F303" t="s">
        <v>2592</v>
      </c>
      <c r="G303" t="s">
        <v>2593</v>
      </c>
      <c r="H303" t="s">
        <v>328</v>
      </c>
      <c r="I303" t="s">
        <v>328</v>
      </c>
      <c r="J303" t="s">
        <v>328</v>
      </c>
      <c r="K303" t="s">
        <v>328</v>
      </c>
      <c r="L303" t="s">
        <v>328</v>
      </c>
      <c r="M303" t="s">
        <v>13304</v>
      </c>
      <c r="N303" t="s">
        <v>328</v>
      </c>
      <c r="O303" t="s">
        <v>328</v>
      </c>
    </row>
    <row r="304" spans="1:15">
      <c r="A304" t="s">
        <v>3389</v>
      </c>
      <c r="B304" t="s">
        <v>13305</v>
      </c>
      <c r="C304" t="s">
        <v>328</v>
      </c>
      <c r="D304" t="s">
        <v>328</v>
      </c>
      <c r="E304" t="s">
        <v>328</v>
      </c>
      <c r="F304" t="s">
        <v>2661</v>
      </c>
      <c r="G304" t="s">
        <v>2662</v>
      </c>
      <c r="H304" t="s">
        <v>328</v>
      </c>
      <c r="I304" t="s">
        <v>328</v>
      </c>
      <c r="J304" t="s">
        <v>328</v>
      </c>
      <c r="K304" t="s">
        <v>328</v>
      </c>
      <c r="L304" t="s">
        <v>328</v>
      </c>
      <c r="M304" t="s">
        <v>13306</v>
      </c>
      <c r="N304" t="s">
        <v>328</v>
      </c>
      <c r="O304" t="s">
        <v>328</v>
      </c>
    </row>
    <row r="305" spans="1:15">
      <c r="A305" t="s">
        <v>3389</v>
      </c>
      <c r="B305" t="s">
        <v>13307</v>
      </c>
      <c r="C305" t="s">
        <v>328</v>
      </c>
      <c r="D305" t="s">
        <v>328</v>
      </c>
      <c r="E305" t="s">
        <v>328</v>
      </c>
      <c r="F305" t="s">
        <v>2592</v>
      </c>
      <c r="G305" t="s">
        <v>2593</v>
      </c>
      <c r="H305" t="s">
        <v>328</v>
      </c>
      <c r="I305" t="s">
        <v>328</v>
      </c>
      <c r="J305" t="s">
        <v>328</v>
      </c>
      <c r="K305" t="s">
        <v>328</v>
      </c>
      <c r="L305" t="s">
        <v>328</v>
      </c>
      <c r="M305" t="s">
        <v>13308</v>
      </c>
      <c r="N305" t="s">
        <v>328</v>
      </c>
      <c r="O305" t="s">
        <v>328</v>
      </c>
    </row>
    <row r="306" spans="1:15">
      <c r="A306" t="s">
        <v>3389</v>
      </c>
      <c r="B306" t="s">
        <v>13309</v>
      </c>
      <c r="C306" t="s">
        <v>328</v>
      </c>
      <c r="D306" t="s">
        <v>328</v>
      </c>
      <c r="E306" t="s">
        <v>328</v>
      </c>
      <c r="F306" t="s">
        <v>2592</v>
      </c>
      <c r="G306" t="s">
        <v>2593</v>
      </c>
      <c r="H306" t="s">
        <v>328</v>
      </c>
      <c r="I306" t="s">
        <v>328</v>
      </c>
      <c r="J306" t="s">
        <v>328</v>
      </c>
      <c r="K306" t="s">
        <v>328</v>
      </c>
      <c r="L306" t="s">
        <v>328</v>
      </c>
      <c r="M306" t="s">
        <v>13310</v>
      </c>
      <c r="N306" t="s">
        <v>328</v>
      </c>
      <c r="O306" t="s">
        <v>328</v>
      </c>
    </row>
    <row r="307" spans="1:15">
      <c r="A307" t="s">
        <v>3389</v>
      </c>
      <c r="B307" t="s">
        <v>13311</v>
      </c>
      <c r="C307" t="s">
        <v>328</v>
      </c>
      <c r="D307" t="s">
        <v>328</v>
      </c>
      <c r="E307" t="s">
        <v>328</v>
      </c>
      <c r="F307" t="s">
        <v>2592</v>
      </c>
      <c r="G307" t="s">
        <v>2593</v>
      </c>
      <c r="H307" t="s">
        <v>328</v>
      </c>
      <c r="I307" t="s">
        <v>328</v>
      </c>
      <c r="J307" t="s">
        <v>328</v>
      </c>
      <c r="K307" t="s">
        <v>328</v>
      </c>
      <c r="L307" t="s">
        <v>328</v>
      </c>
      <c r="M307" t="s">
        <v>13312</v>
      </c>
      <c r="N307" t="s">
        <v>328</v>
      </c>
      <c r="O307" t="s">
        <v>328</v>
      </c>
    </row>
    <row r="308" spans="1:15">
      <c r="A308" t="s">
        <v>3389</v>
      </c>
      <c r="B308" t="s">
        <v>13313</v>
      </c>
      <c r="C308" t="s">
        <v>328</v>
      </c>
      <c r="D308" t="s">
        <v>328</v>
      </c>
      <c r="E308" t="s">
        <v>328</v>
      </c>
      <c r="F308" t="s">
        <v>2592</v>
      </c>
      <c r="G308" t="s">
        <v>2593</v>
      </c>
      <c r="H308" t="s">
        <v>328</v>
      </c>
      <c r="I308" t="s">
        <v>328</v>
      </c>
      <c r="J308" t="s">
        <v>328</v>
      </c>
      <c r="K308" t="s">
        <v>328</v>
      </c>
      <c r="L308" t="s">
        <v>328</v>
      </c>
      <c r="M308" t="s">
        <v>13314</v>
      </c>
      <c r="N308" t="s">
        <v>328</v>
      </c>
      <c r="O308" t="s">
        <v>328</v>
      </c>
    </row>
    <row r="309" spans="1:15">
      <c r="A309" t="s">
        <v>3389</v>
      </c>
      <c r="B309" t="s">
        <v>13315</v>
      </c>
      <c r="C309" t="s">
        <v>328</v>
      </c>
      <c r="D309" t="s">
        <v>328</v>
      </c>
      <c r="E309" t="s">
        <v>328</v>
      </c>
      <c r="F309" t="s">
        <v>2592</v>
      </c>
      <c r="G309" t="s">
        <v>2593</v>
      </c>
      <c r="H309" t="s">
        <v>328</v>
      </c>
      <c r="I309" t="s">
        <v>328</v>
      </c>
      <c r="J309" t="s">
        <v>328</v>
      </c>
      <c r="K309" t="s">
        <v>328</v>
      </c>
      <c r="L309" t="s">
        <v>328</v>
      </c>
      <c r="M309" t="s">
        <v>13316</v>
      </c>
      <c r="N309" t="s">
        <v>328</v>
      </c>
      <c r="O309" t="s">
        <v>328</v>
      </c>
    </row>
    <row r="310" spans="1:15">
      <c r="A310" t="s">
        <v>3389</v>
      </c>
      <c r="B310" t="s">
        <v>13317</v>
      </c>
      <c r="C310" t="s">
        <v>328</v>
      </c>
      <c r="D310" t="s">
        <v>328</v>
      </c>
      <c r="E310" t="s">
        <v>328</v>
      </c>
      <c r="F310" t="s">
        <v>2661</v>
      </c>
      <c r="G310" t="s">
        <v>2662</v>
      </c>
      <c r="H310" t="s">
        <v>328</v>
      </c>
      <c r="I310" t="s">
        <v>328</v>
      </c>
      <c r="J310" t="s">
        <v>328</v>
      </c>
      <c r="K310" t="s">
        <v>328</v>
      </c>
      <c r="L310" t="s">
        <v>328</v>
      </c>
      <c r="M310" t="s">
        <v>13317</v>
      </c>
      <c r="N310" t="s">
        <v>328</v>
      </c>
      <c r="O310" t="s">
        <v>328</v>
      </c>
    </row>
    <row r="311" spans="1:15">
      <c r="A311" t="s">
        <v>3389</v>
      </c>
      <c r="B311" t="s">
        <v>13318</v>
      </c>
      <c r="C311" t="s">
        <v>328</v>
      </c>
      <c r="D311" t="s">
        <v>328</v>
      </c>
      <c r="E311" t="s">
        <v>328</v>
      </c>
      <c r="F311" t="s">
        <v>2661</v>
      </c>
      <c r="G311" t="s">
        <v>2662</v>
      </c>
      <c r="H311" t="s">
        <v>328</v>
      </c>
      <c r="I311" t="s">
        <v>328</v>
      </c>
      <c r="J311" t="s">
        <v>328</v>
      </c>
      <c r="K311" t="s">
        <v>328</v>
      </c>
      <c r="L311" t="s">
        <v>328</v>
      </c>
      <c r="M311" t="s">
        <v>13318</v>
      </c>
      <c r="N311" t="s">
        <v>328</v>
      </c>
      <c r="O311" t="s">
        <v>328</v>
      </c>
    </row>
    <row r="312" spans="1:15">
      <c r="A312" t="s">
        <v>3389</v>
      </c>
      <c r="B312" t="s">
        <v>13319</v>
      </c>
      <c r="C312" t="s">
        <v>328</v>
      </c>
      <c r="D312" t="s">
        <v>328</v>
      </c>
      <c r="E312" t="s">
        <v>328</v>
      </c>
      <c r="F312" t="s">
        <v>2661</v>
      </c>
      <c r="G312" t="s">
        <v>2662</v>
      </c>
      <c r="H312" t="s">
        <v>328</v>
      </c>
      <c r="I312" t="s">
        <v>328</v>
      </c>
      <c r="J312" t="s">
        <v>328</v>
      </c>
      <c r="K312" t="s">
        <v>328</v>
      </c>
      <c r="L312" t="s">
        <v>328</v>
      </c>
      <c r="M312" t="s">
        <v>13318</v>
      </c>
      <c r="N312" t="s">
        <v>328</v>
      </c>
      <c r="O312" t="s">
        <v>328</v>
      </c>
    </row>
    <row r="313" spans="1:15">
      <c r="A313" t="s">
        <v>3389</v>
      </c>
      <c r="B313" t="s">
        <v>13320</v>
      </c>
      <c r="C313" t="s">
        <v>328</v>
      </c>
      <c r="D313" t="s">
        <v>328</v>
      </c>
      <c r="E313" t="s">
        <v>328</v>
      </c>
      <c r="F313" t="s">
        <v>2585</v>
      </c>
      <c r="G313" t="s">
        <v>2588</v>
      </c>
      <c r="H313" t="s">
        <v>328</v>
      </c>
      <c r="I313" t="s">
        <v>328</v>
      </c>
      <c r="J313" t="s">
        <v>328</v>
      </c>
      <c r="K313" t="s">
        <v>328</v>
      </c>
      <c r="L313" t="s">
        <v>328</v>
      </c>
      <c r="M313" t="s">
        <v>13321</v>
      </c>
      <c r="N313" t="s">
        <v>328</v>
      </c>
      <c r="O313" t="s">
        <v>328</v>
      </c>
    </row>
    <row r="314" spans="1:15">
      <c r="A314" t="s">
        <v>3389</v>
      </c>
      <c r="B314" t="s">
        <v>13322</v>
      </c>
      <c r="C314" t="s">
        <v>328</v>
      </c>
      <c r="D314" t="s">
        <v>328</v>
      </c>
      <c r="E314" t="s">
        <v>328</v>
      </c>
      <c r="F314" t="s">
        <v>2592</v>
      </c>
      <c r="G314" t="s">
        <v>2593</v>
      </c>
      <c r="H314" t="s">
        <v>328</v>
      </c>
      <c r="I314" t="s">
        <v>328</v>
      </c>
      <c r="J314" t="s">
        <v>328</v>
      </c>
      <c r="K314" t="s">
        <v>328</v>
      </c>
      <c r="L314" t="s">
        <v>328</v>
      </c>
      <c r="M314" t="s">
        <v>13323</v>
      </c>
      <c r="N314" t="s">
        <v>328</v>
      </c>
      <c r="O314" t="s">
        <v>328</v>
      </c>
    </row>
    <row r="315" spans="1:15">
      <c r="A315" t="s">
        <v>3389</v>
      </c>
      <c r="B315" t="s">
        <v>13324</v>
      </c>
      <c r="C315" t="s">
        <v>328</v>
      </c>
      <c r="D315" t="s">
        <v>328</v>
      </c>
      <c r="E315" t="s">
        <v>328</v>
      </c>
      <c r="F315" t="s">
        <v>2661</v>
      </c>
      <c r="G315" t="s">
        <v>2662</v>
      </c>
      <c r="H315" t="s">
        <v>6526</v>
      </c>
      <c r="I315" t="s">
        <v>328</v>
      </c>
      <c r="J315" t="s">
        <v>328</v>
      </c>
      <c r="K315" t="s">
        <v>328</v>
      </c>
      <c r="L315" t="s">
        <v>328</v>
      </c>
      <c r="M315" t="s">
        <v>13324</v>
      </c>
      <c r="N315" t="s">
        <v>328</v>
      </c>
      <c r="O315" t="s">
        <v>328</v>
      </c>
    </row>
    <row r="316" spans="1:15">
      <c r="A316" t="s">
        <v>3389</v>
      </c>
      <c r="B316" t="s">
        <v>13325</v>
      </c>
      <c r="C316" t="s">
        <v>328</v>
      </c>
      <c r="D316" t="s">
        <v>328</v>
      </c>
      <c r="E316" t="s">
        <v>328</v>
      </c>
      <c r="F316" t="s">
        <v>2592</v>
      </c>
      <c r="G316" t="s">
        <v>2593</v>
      </c>
      <c r="H316" t="s">
        <v>6518</v>
      </c>
      <c r="I316" t="s">
        <v>328</v>
      </c>
      <c r="J316" t="s">
        <v>328</v>
      </c>
      <c r="K316" t="s">
        <v>328</v>
      </c>
      <c r="L316" t="s">
        <v>328</v>
      </c>
      <c r="M316" t="s">
        <v>13326</v>
      </c>
      <c r="N316" t="s">
        <v>328</v>
      </c>
      <c r="O316" t="s">
        <v>328</v>
      </c>
    </row>
    <row r="317" spans="1:15">
      <c r="A317" t="s">
        <v>3389</v>
      </c>
      <c r="B317" t="s">
        <v>13327</v>
      </c>
      <c r="C317" t="s">
        <v>328</v>
      </c>
      <c r="D317" t="s">
        <v>328</v>
      </c>
      <c r="E317" t="s">
        <v>328</v>
      </c>
      <c r="F317" t="s">
        <v>2592</v>
      </c>
      <c r="G317" t="s">
        <v>2593</v>
      </c>
      <c r="H317" t="s">
        <v>328</v>
      </c>
      <c r="I317" t="s">
        <v>328</v>
      </c>
      <c r="J317" t="s">
        <v>328</v>
      </c>
      <c r="K317" t="s">
        <v>328</v>
      </c>
      <c r="L317" t="s">
        <v>328</v>
      </c>
      <c r="M317" t="s">
        <v>13328</v>
      </c>
      <c r="N317" t="s">
        <v>328</v>
      </c>
      <c r="O317" t="s">
        <v>328</v>
      </c>
    </row>
    <row r="318" spans="1:15">
      <c r="A318" t="s">
        <v>3389</v>
      </c>
      <c r="B318" t="s">
        <v>13329</v>
      </c>
      <c r="C318" t="s">
        <v>328</v>
      </c>
      <c r="D318" t="s">
        <v>328</v>
      </c>
      <c r="E318" t="s">
        <v>328</v>
      </c>
      <c r="F318" t="s">
        <v>2585</v>
      </c>
      <c r="G318" t="s">
        <v>2588</v>
      </c>
      <c r="H318" t="s">
        <v>328</v>
      </c>
      <c r="I318" t="s">
        <v>328</v>
      </c>
      <c r="J318" t="s">
        <v>328</v>
      </c>
      <c r="K318" t="s">
        <v>328</v>
      </c>
      <c r="L318" t="s">
        <v>328</v>
      </c>
      <c r="M318" t="s">
        <v>13329</v>
      </c>
      <c r="N318" t="s">
        <v>328</v>
      </c>
      <c r="O318" t="s">
        <v>328</v>
      </c>
    </row>
    <row r="319" spans="1:15">
      <c r="A319" t="s">
        <v>3389</v>
      </c>
      <c r="B319" t="s">
        <v>13330</v>
      </c>
      <c r="C319" t="s">
        <v>328</v>
      </c>
      <c r="D319" t="s">
        <v>328</v>
      </c>
      <c r="E319" t="s">
        <v>328</v>
      </c>
      <c r="F319" t="s">
        <v>2592</v>
      </c>
      <c r="G319" t="s">
        <v>2593</v>
      </c>
      <c r="H319" t="s">
        <v>6518</v>
      </c>
      <c r="I319" t="s">
        <v>328</v>
      </c>
      <c r="J319" t="s">
        <v>328</v>
      </c>
      <c r="K319" t="s">
        <v>328</v>
      </c>
      <c r="L319" t="s">
        <v>328</v>
      </c>
      <c r="M319" t="s">
        <v>13331</v>
      </c>
      <c r="N319" t="s">
        <v>328</v>
      </c>
      <c r="O319" t="s">
        <v>328</v>
      </c>
    </row>
    <row r="320" spans="1:15">
      <c r="A320" t="s">
        <v>3389</v>
      </c>
      <c r="B320" t="s">
        <v>13332</v>
      </c>
      <c r="C320" t="s">
        <v>328</v>
      </c>
      <c r="D320" t="s">
        <v>328</v>
      </c>
      <c r="E320" t="s">
        <v>328</v>
      </c>
      <c r="F320" t="s">
        <v>2592</v>
      </c>
      <c r="G320" t="s">
        <v>2593</v>
      </c>
      <c r="H320" t="s">
        <v>328</v>
      </c>
      <c r="I320" t="s">
        <v>328</v>
      </c>
      <c r="J320" t="s">
        <v>328</v>
      </c>
      <c r="K320" t="s">
        <v>328</v>
      </c>
      <c r="L320" t="s">
        <v>328</v>
      </c>
      <c r="M320" t="s">
        <v>13333</v>
      </c>
      <c r="N320" t="s">
        <v>328</v>
      </c>
      <c r="O320" t="s">
        <v>328</v>
      </c>
    </row>
    <row r="321" spans="1:15">
      <c r="A321" t="s">
        <v>3389</v>
      </c>
      <c r="B321" t="s">
        <v>13334</v>
      </c>
      <c r="C321" t="s">
        <v>328</v>
      </c>
      <c r="D321" t="s">
        <v>328</v>
      </c>
      <c r="E321" t="s">
        <v>328</v>
      </c>
      <c r="F321" t="s">
        <v>2592</v>
      </c>
      <c r="G321" t="s">
        <v>2593</v>
      </c>
      <c r="H321" t="s">
        <v>328</v>
      </c>
      <c r="I321" t="s">
        <v>328</v>
      </c>
      <c r="J321" t="s">
        <v>328</v>
      </c>
      <c r="K321" t="s">
        <v>328</v>
      </c>
      <c r="L321" t="s">
        <v>328</v>
      </c>
      <c r="M321" t="s">
        <v>13335</v>
      </c>
      <c r="N321" t="s">
        <v>328</v>
      </c>
      <c r="O321" t="s">
        <v>328</v>
      </c>
    </row>
    <row r="322" spans="1:15">
      <c r="A322" t="s">
        <v>3389</v>
      </c>
      <c r="B322" t="s">
        <v>13336</v>
      </c>
      <c r="C322" t="s">
        <v>328</v>
      </c>
      <c r="D322" t="s">
        <v>328</v>
      </c>
      <c r="E322" t="s">
        <v>328</v>
      </c>
      <c r="F322" t="s">
        <v>2592</v>
      </c>
      <c r="G322" t="s">
        <v>2593</v>
      </c>
      <c r="H322" t="s">
        <v>328</v>
      </c>
      <c r="I322" t="s">
        <v>328</v>
      </c>
      <c r="J322" t="s">
        <v>328</v>
      </c>
      <c r="K322" t="s">
        <v>328</v>
      </c>
      <c r="L322" t="s">
        <v>328</v>
      </c>
      <c r="M322" t="s">
        <v>13337</v>
      </c>
      <c r="N322" t="s">
        <v>328</v>
      </c>
      <c r="O322" t="s">
        <v>328</v>
      </c>
    </row>
    <row r="323" spans="1:15">
      <c r="A323" t="s">
        <v>3389</v>
      </c>
      <c r="B323" t="s">
        <v>13338</v>
      </c>
      <c r="C323" t="s">
        <v>328</v>
      </c>
      <c r="D323" t="s">
        <v>328</v>
      </c>
      <c r="E323" t="s">
        <v>328</v>
      </c>
      <c r="F323" t="s">
        <v>2592</v>
      </c>
      <c r="G323" t="s">
        <v>2593</v>
      </c>
      <c r="H323" t="s">
        <v>328</v>
      </c>
      <c r="I323" t="s">
        <v>328</v>
      </c>
      <c r="J323" t="s">
        <v>328</v>
      </c>
      <c r="K323" t="s">
        <v>328</v>
      </c>
      <c r="L323" t="s">
        <v>328</v>
      </c>
      <c r="M323" t="s">
        <v>13339</v>
      </c>
      <c r="N323" t="s">
        <v>328</v>
      </c>
      <c r="O323" t="s">
        <v>328</v>
      </c>
    </row>
    <row r="324" spans="1:15">
      <c r="A324" t="s">
        <v>3389</v>
      </c>
      <c r="B324" t="s">
        <v>13340</v>
      </c>
      <c r="C324" t="s">
        <v>328</v>
      </c>
      <c r="D324" t="s">
        <v>328</v>
      </c>
      <c r="E324" t="s">
        <v>328</v>
      </c>
      <c r="F324" t="s">
        <v>2592</v>
      </c>
      <c r="G324" t="s">
        <v>2593</v>
      </c>
      <c r="H324" t="s">
        <v>328</v>
      </c>
      <c r="I324" t="s">
        <v>328</v>
      </c>
      <c r="J324" t="s">
        <v>328</v>
      </c>
      <c r="K324" t="s">
        <v>328</v>
      </c>
      <c r="L324" t="s">
        <v>328</v>
      </c>
      <c r="M324" t="s">
        <v>13341</v>
      </c>
      <c r="N324" t="s">
        <v>328</v>
      </c>
      <c r="O324" t="s">
        <v>328</v>
      </c>
    </row>
    <row r="325" spans="1:15">
      <c r="A325" t="s">
        <v>3389</v>
      </c>
      <c r="B325" t="s">
        <v>13342</v>
      </c>
      <c r="C325" t="s">
        <v>328</v>
      </c>
      <c r="D325" t="s">
        <v>328</v>
      </c>
      <c r="E325" t="s">
        <v>328</v>
      </c>
      <c r="F325" t="s">
        <v>2592</v>
      </c>
      <c r="G325" t="s">
        <v>2593</v>
      </c>
      <c r="H325" t="s">
        <v>328</v>
      </c>
      <c r="I325" t="s">
        <v>328</v>
      </c>
      <c r="J325" t="s">
        <v>328</v>
      </c>
      <c r="K325" t="s">
        <v>328</v>
      </c>
      <c r="L325" t="s">
        <v>328</v>
      </c>
      <c r="M325" t="s">
        <v>13343</v>
      </c>
      <c r="N325" t="s">
        <v>328</v>
      </c>
      <c r="O325" t="s">
        <v>328</v>
      </c>
    </row>
    <row r="326" spans="1:15">
      <c r="A326" t="s">
        <v>3389</v>
      </c>
      <c r="B326" t="s">
        <v>13344</v>
      </c>
      <c r="C326" t="s">
        <v>328</v>
      </c>
      <c r="D326" t="s">
        <v>328</v>
      </c>
      <c r="E326" t="s">
        <v>328</v>
      </c>
      <c r="F326" t="s">
        <v>2585</v>
      </c>
      <c r="G326" t="s">
        <v>2588</v>
      </c>
      <c r="H326" t="s">
        <v>328</v>
      </c>
      <c r="I326" t="s">
        <v>328</v>
      </c>
      <c r="J326" t="s">
        <v>328</v>
      </c>
      <c r="K326" t="s">
        <v>328</v>
      </c>
      <c r="L326" t="s">
        <v>328</v>
      </c>
      <c r="M326" t="s">
        <v>13344</v>
      </c>
      <c r="N326" t="s">
        <v>328</v>
      </c>
      <c r="O326" t="s">
        <v>328</v>
      </c>
    </row>
    <row r="327" spans="1:15">
      <c r="A327" t="s">
        <v>3389</v>
      </c>
      <c r="B327" t="s">
        <v>13345</v>
      </c>
      <c r="C327" t="s">
        <v>328</v>
      </c>
      <c r="D327" t="s">
        <v>328</v>
      </c>
      <c r="E327" t="s">
        <v>328</v>
      </c>
      <c r="F327" t="s">
        <v>2585</v>
      </c>
      <c r="G327" t="s">
        <v>2588</v>
      </c>
      <c r="H327" t="s">
        <v>328</v>
      </c>
      <c r="I327" t="s">
        <v>328</v>
      </c>
      <c r="J327" t="s">
        <v>328</v>
      </c>
      <c r="K327" t="s">
        <v>328</v>
      </c>
      <c r="L327" t="s">
        <v>328</v>
      </c>
      <c r="M327" t="s">
        <v>13345</v>
      </c>
      <c r="N327" t="s">
        <v>328</v>
      </c>
      <c r="O327" t="s">
        <v>328</v>
      </c>
    </row>
    <row r="328" spans="1:15">
      <c r="A328" t="s">
        <v>3389</v>
      </c>
      <c r="B328" t="s">
        <v>13346</v>
      </c>
      <c r="C328" t="s">
        <v>328</v>
      </c>
      <c r="D328" t="s">
        <v>328</v>
      </c>
      <c r="E328" t="s">
        <v>328</v>
      </c>
      <c r="F328" t="s">
        <v>2592</v>
      </c>
      <c r="G328" t="s">
        <v>2593</v>
      </c>
      <c r="H328" t="s">
        <v>328</v>
      </c>
      <c r="I328" t="s">
        <v>328</v>
      </c>
      <c r="J328" t="s">
        <v>328</v>
      </c>
      <c r="K328" t="s">
        <v>328</v>
      </c>
      <c r="L328" t="s">
        <v>328</v>
      </c>
      <c r="M328" t="s">
        <v>13347</v>
      </c>
      <c r="N328" t="s">
        <v>328</v>
      </c>
      <c r="O328" t="s">
        <v>328</v>
      </c>
    </row>
    <row r="329" spans="1:15">
      <c r="A329" t="s">
        <v>3389</v>
      </c>
      <c r="B329" t="s">
        <v>13348</v>
      </c>
      <c r="C329" t="s">
        <v>328</v>
      </c>
      <c r="D329" t="s">
        <v>328</v>
      </c>
      <c r="E329" t="s">
        <v>328</v>
      </c>
      <c r="F329" t="s">
        <v>2585</v>
      </c>
      <c r="G329" t="s">
        <v>2588</v>
      </c>
      <c r="H329" t="s">
        <v>328</v>
      </c>
      <c r="I329" t="s">
        <v>328</v>
      </c>
      <c r="J329" t="s">
        <v>328</v>
      </c>
      <c r="K329" t="s">
        <v>328</v>
      </c>
      <c r="L329" t="s">
        <v>328</v>
      </c>
      <c r="M329" t="s">
        <v>13349</v>
      </c>
      <c r="N329" t="s">
        <v>328</v>
      </c>
      <c r="O329" t="s">
        <v>328</v>
      </c>
    </row>
    <row r="330" spans="1:15">
      <c r="A330" t="s">
        <v>3389</v>
      </c>
      <c r="B330" t="s">
        <v>13350</v>
      </c>
      <c r="C330" t="s">
        <v>328</v>
      </c>
      <c r="D330" t="s">
        <v>328</v>
      </c>
      <c r="E330" t="s">
        <v>328</v>
      </c>
      <c r="F330" t="s">
        <v>2585</v>
      </c>
      <c r="G330" t="s">
        <v>2588</v>
      </c>
      <c r="H330" t="s">
        <v>328</v>
      </c>
      <c r="I330" t="s">
        <v>328</v>
      </c>
      <c r="J330" t="s">
        <v>328</v>
      </c>
      <c r="K330" t="s">
        <v>328</v>
      </c>
      <c r="L330" t="s">
        <v>328</v>
      </c>
      <c r="M330" t="s">
        <v>13350</v>
      </c>
      <c r="N330" t="s">
        <v>328</v>
      </c>
      <c r="O330" t="s">
        <v>328</v>
      </c>
    </row>
    <row r="331" spans="1:15">
      <c r="A331" t="s">
        <v>3389</v>
      </c>
      <c r="B331" t="s">
        <v>13351</v>
      </c>
      <c r="C331" t="s">
        <v>328</v>
      </c>
      <c r="D331" t="s">
        <v>328</v>
      </c>
      <c r="E331" t="s">
        <v>328</v>
      </c>
      <c r="F331" t="s">
        <v>2592</v>
      </c>
      <c r="G331" t="s">
        <v>2593</v>
      </c>
      <c r="H331" t="s">
        <v>328</v>
      </c>
      <c r="I331" t="s">
        <v>328</v>
      </c>
      <c r="J331" t="s">
        <v>328</v>
      </c>
      <c r="K331" t="s">
        <v>328</v>
      </c>
      <c r="L331" t="s">
        <v>328</v>
      </c>
      <c r="M331" t="s">
        <v>13352</v>
      </c>
      <c r="N331" t="s">
        <v>328</v>
      </c>
      <c r="O331" t="s">
        <v>328</v>
      </c>
    </row>
    <row r="332" spans="1:15">
      <c r="A332" t="s">
        <v>3389</v>
      </c>
      <c r="B332" t="s">
        <v>13353</v>
      </c>
      <c r="C332" t="s">
        <v>328</v>
      </c>
      <c r="D332" t="s">
        <v>328</v>
      </c>
      <c r="E332" t="s">
        <v>328</v>
      </c>
      <c r="F332" t="s">
        <v>2592</v>
      </c>
      <c r="G332" t="s">
        <v>2593</v>
      </c>
      <c r="H332" t="s">
        <v>328</v>
      </c>
      <c r="I332" t="s">
        <v>328</v>
      </c>
      <c r="J332" t="s">
        <v>328</v>
      </c>
      <c r="K332" t="s">
        <v>328</v>
      </c>
      <c r="L332" t="s">
        <v>328</v>
      </c>
      <c r="M332" t="s">
        <v>13354</v>
      </c>
      <c r="N332" t="s">
        <v>328</v>
      </c>
      <c r="O332" t="s">
        <v>328</v>
      </c>
    </row>
    <row r="333" spans="1:15">
      <c r="A333" t="s">
        <v>3389</v>
      </c>
      <c r="B333" t="s">
        <v>13355</v>
      </c>
      <c r="C333" t="s">
        <v>328</v>
      </c>
      <c r="D333" t="s">
        <v>328</v>
      </c>
      <c r="E333" t="s">
        <v>328</v>
      </c>
      <c r="F333" t="s">
        <v>2592</v>
      </c>
      <c r="G333" t="s">
        <v>2593</v>
      </c>
      <c r="H333" t="s">
        <v>328</v>
      </c>
      <c r="I333" t="s">
        <v>328</v>
      </c>
      <c r="J333" t="s">
        <v>328</v>
      </c>
      <c r="K333" t="s">
        <v>328</v>
      </c>
      <c r="L333" t="s">
        <v>328</v>
      </c>
      <c r="M333" t="s">
        <v>13356</v>
      </c>
      <c r="N333" t="s">
        <v>328</v>
      </c>
      <c r="O333" t="s">
        <v>328</v>
      </c>
    </row>
    <row r="334" spans="1:15">
      <c r="A334" t="s">
        <v>3389</v>
      </c>
      <c r="B334" t="s">
        <v>13357</v>
      </c>
      <c r="C334" t="s">
        <v>328</v>
      </c>
      <c r="D334" t="s">
        <v>328</v>
      </c>
      <c r="E334" t="s">
        <v>328</v>
      </c>
      <c r="F334" t="s">
        <v>2592</v>
      </c>
      <c r="G334" t="s">
        <v>2593</v>
      </c>
      <c r="H334" t="s">
        <v>328</v>
      </c>
      <c r="I334" t="s">
        <v>328</v>
      </c>
      <c r="J334" t="s">
        <v>328</v>
      </c>
      <c r="K334" t="s">
        <v>328</v>
      </c>
      <c r="L334" t="s">
        <v>328</v>
      </c>
      <c r="M334" t="s">
        <v>13358</v>
      </c>
      <c r="N334" t="s">
        <v>328</v>
      </c>
      <c r="O334" t="s">
        <v>328</v>
      </c>
    </row>
    <row r="335" spans="1:15">
      <c r="A335" t="s">
        <v>3389</v>
      </c>
      <c r="B335" t="s">
        <v>13359</v>
      </c>
      <c r="C335" t="s">
        <v>328</v>
      </c>
      <c r="D335" t="s">
        <v>328</v>
      </c>
      <c r="E335" t="s">
        <v>328</v>
      </c>
      <c r="F335" t="s">
        <v>2661</v>
      </c>
      <c r="G335" t="s">
        <v>2662</v>
      </c>
      <c r="H335" t="s">
        <v>328</v>
      </c>
      <c r="I335" t="s">
        <v>328</v>
      </c>
      <c r="J335" t="s">
        <v>328</v>
      </c>
      <c r="K335" t="s">
        <v>328</v>
      </c>
      <c r="L335" t="s">
        <v>328</v>
      </c>
      <c r="M335" t="s">
        <v>13360</v>
      </c>
      <c r="N335" t="s">
        <v>328</v>
      </c>
      <c r="O335" t="s">
        <v>328</v>
      </c>
    </row>
    <row r="336" spans="1:15">
      <c r="A336" t="s">
        <v>3389</v>
      </c>
      <c r="B336" t="s">
        <v>13361</v>
      </c>
      <c r="C336" t="s">
        <v>328</v>
      </c>
      <c r="D336" t="s">
        <v>328</v>
      </c>
      <c r="E336" t="s">
        <v>328</v>
      </c>
      <c r="F336" t="s">
        <v>2592</v>
      </c>
      <c r="G336" t="s">
        <v>2593</v>
      </c>
      <c r="H336" t="s">
        <v>328</v>
      </c>
      <c r="I336" t="s">
        <v>328</v>
      </c>
      <c r="J336" t="s">
        <v>328</v>
      </c>
      <c r="K336" t="s">
        <v>328</v>
      </c>
      <c r="L336" t="s">
        <v>328</v>
      </c>
      <c r="M336" t="s">
        <v>13362</v>
      </c>
      <c r="N336" t="s">
        <v>328</v>
      </c>
      <c r="O336" t="s">
        <v>328</v>
      </c>
    </row>
    <row r="337" spans="1:15">
      <c r="A337" t="s">
        <v>3389</v>
      </c>
      <c r="B337" t="s">
        <v>13363</v>
      </c>
      <c r="C337" t="s">
        <v>328</v>
      </c>
      <c r="D337" t="s">
        <v>328</v>
      </c>
      <c r="E337" t="s">
        <v>328</v>
      </c>
      <c r="F337" t="s">
        <v>2592</v>
      </c>
      <c r="G337" t="s">
        <v>2593</v>
      </c>
      <c r="H337" t="s">
        <v>328</v>
      </c>
      <c r="I337" t="s">
        <v>328</v>
      </c>
      <c r="J337" t="s">
        <v>328</v>
      </c>
      <c r="K337" t="s">
        <v>328</v>
      </c>
      <c r="L337" t="s">
        <v>328</v>
      </c>
      <c r="M337" t="s">
        <v>13364</v>
      </c>
      <c r="N337" t="s">
        <v>328</v>
      </c>
      <c r="O337" t="s">
        <v>328</v>
      </c>
    </row>
    <row r="338" spans="1:15">
      <c r="A338" t="s">
        <v>3389</v>
      </c>
      <c r="B338" t="s">
        <v>13365</v>
      </c>
      <c r="C338" t="s">
        <v>328</v>
      </c>
      <c r="D338" t="s">
        <v>328</v>
      </c>
      <c r="E338" t="s">
        <v>328</v>
      </c>
      <c r="F338" t="s">
        <v>2585</v>
      </c>
      <c r="G338" t="s">
        <v>2588</v>
      </c>
      <c r="H338" t="s">
        <v>328</v>
      </c>
      <c r="I338" t="s">
        <v>328</v>
      </c>
      <c r="J338" t="s">
        <v>328</v>
      </c>
      <c r="K338" t="s">
        <v>328</v>
      </c>
      <c r="L338" t="s">
        <v>328</v>
      </c>
      <c r="M338" t="s">
        <v>13365</v>
      </c>
      <c r="N338" t="s">
        <v>328</v>
      </c>
      <c r="O338" t="s">
        <v>328</v>
      </c>
    </row>
    <row r="339" spans="1:15">
      <c r="A339" t="s">
        <v>3389</v>
      </c>
      <c r="B339" t="s">
        <v>13366</v>
      </c>
      <c r="C339" t="s">
        <v>328</v>
      </c>
      <c r="D339" t="s">
        <v>328</v>
      </c>
      <c r="E339" t="s">
        <v>328</v>
      </c>
      <c r="F339" t="s">
        <v>2585</v>
      </c>
      <c r="G339" t="s">
        <v>2588</v>
      </c>
      <c r="H339" t="s">
        <v>328</v>
      </c>
      <c r="I339" t="s">
        <v>328</v>
      </c>
      <c r="J339" t="s">
        <v>328</v>
      </c>
      <c r="K339" t="s">
        <v>328</v>
      </c>
      <c r="L339" t="s">
        <v>328</v>
      </c>
      <c r="M339" t="s">
        <v>13366</v>
      </c>
      <c r="N339" t="s">
        <v>328</v>
      </c>
      <c r="O339" t="s">
        <v>328</v>
      </c>
    </row>
    <row r="340" spans="1:15">
      <c r="A340" t="s">
        <v>3389</v>
      </c>
      <c r="B340" t="s">
        <v>13367</v>
      </c>
      <c r="C340" t="s">
        <v>328</v>
      </c>
      <c r="D340" t="s">
        <v>328</v>
      </c>
      <c r="E340" t="s">
        <v>328</v>
      </c>
      <c r="F340" t="s">
        <v>2661</v>
      </c>
      <c r="G340" t="s">
        <v>2662</v>
      </c>
      <c r="H340" t="s">
        <v>6526</v>
      </c>
      <c r="I340" t="s">
        <v>328</v>
      </c>
      <c r="J340" t="s">
        <v>328</v>
      </c>
      <c r="K340" t="s">
        <v>328</v>
      </c>
      <c r="L340" t="s">
        <v>328</v>
      </c>
      <c r="M340" t="s">
        <v>13368</v>
      </c>
      <c r="N340" t="s">
        <v>328</v>
      </c>
      <c r="O340" t="s">
        <v>328</v>
      </c>
    </row>
    <row r="341" spans="1:15">
      <c r="A341" t="s">
        <v>3389</v>
      </c>
      <c r="B341" t="s">
        <v>13369</v>
      </c>
      <c r="C341" t="s">
        <v>328</v>
      </c>
      <c r="D341" t="s">
        <v>328</v>
      </c>
      <c r="E341" t="s">
        <v>328</v>
      </c>
      <c r="F341" t="s">
        <v>2661</v>
      </c>
      <c r="G341" t="s">
        <v>2662</v>
      </c>
      <c r="H341" t="s">
        <v>328</v>
      </c>
      <c r="I341" t="s">
        <v>328</v>
      </c>
      <c r="J341" t="s">
        <v>328</v>
      </c>
      <c r="K341" t="s">
        <v>328</v>
      </c>
      <c r="L341" t="s">
        <v>328</v>
      </c>
      <c r="M341" t="s">
        <v>13369</v>
      </c>
      <c r="N341" t="s">
        <v>328</v>
      </c>
      <c r="O341" t="s">
        <v>328</v>
      </c>
    </row>
    <row r="342" spans="1:15">
      <c r="A342" t="s">
        <v>3389</v>
      </c>
      <c r="B342" t="s">
        <v>13370</v>
      </c>
      <c r="C342" t="s">
        <v>328</v>
      </c>
      <c r="D342" t="s">
        <v>328</v>
      </c>
      <c r="E342" t="s">
        <v>328</v>
      </c>
      <c r="F342" t="s">
        <v>2592</v>
      </c>
      <c r="G342" t="s">
        <v>2593</v>
      </c>
      <c r="H342" t="s">
        <v>328</v>
      </c>
      <c r="I342" t="s">
        <v>328</v>
      </c>
      <c r="J342" t="s">
        <v>328</v>
      </c>
      <c r="K342" t="s">
        <v>328</v>
      </c>
      <c r="L342" t="s">
        <v>328</v>
      </c>
      <c r="M342" t="s">
        <v>13371</v>
      </c>
      <c r="N342" t="s">
        <v>328</v>
      </c>
      <c r="O342" t="s">
        <v>328</v>
      </c>
    </row>
    <row r="343" spans="1:15">
      <c r="A343" t="s">
        <v>3389</v>
      </c>
      <c r="B343" t="s">
        <v>13372</v>
      </c>
      <c r="C343" t="s">
        <v>328</v>
      </c>
      <c r="D343" t="s">
        <v>328</v>
      </c>
      <c r="E343" t="s">
        <v>328</v>
      </c>
      <c r="F343" t="s">
        <v>2592</v>
      </c>
      <c r="G343" t="s">
        <v>2593</v>
      </c>
      <c r="H343" t="s">
        <v>328</v>
      </c>
      <c r="I343" t="s">
        <v>328</v>
      </c>
      <c r="J343" t="s">
        <v>328</v>
      </c>
      <c r="K343" t="s">
        <v>328</v>
      </c>
      <c r="L343" t="s">
        <v>328</v>
      </c>
      <c r="M343" t="s">
        <v>13373</v>
      </c>
      <c r="N343" t="s">
        <v>328</v>
      </c>
      <c r="O343" t="s">
        <v>328</v>
      </c>
    </row>
    <row r="344" spans="1:15">
      <c r="A344" t="s">
        <v>3389</v>
      </c>
      <c r="B344" t="s">
        <v>13374</v>
      </c>
      <c r="C344" t="s">
        <v>328</v>
      </c>
      <c r="D344" t="s">
        <v>328</v>
      </c>
      <c r="E344" t="s">
        <v>328</v>
      </c>
      <c r="F344" t="s">
        <v>2592</v>
      </c>
      <c r="G344" t="s">
        <v>2593</v>
      </c>
      <c r="H344" t="s">
        <v>328</v>
      </c>
      <c r="I344" t="s">
        <v>328</v>
      </c>
      <c r="J344" t="s">
        <v>328</v>
      </c>
      <c r="K344" t="s">
        <v>328</v>
      </c>
      <c r="L344" t="s">
        <v>328</v>
      </c>
      <c r="M344" t="s">
        <v>13375</v>
      </c>
      <c r="N344" t="s">
        <v>328</v>
      </c>
      <c r="O344" t="s">
        <v>328</v>
      </c>
    </row>
    <row r="345" spans="1:15">
      <c r="A345" t="s">
        <v>3389</v>
      </c>
      <c r="B345" t="s">
        <v>13376</v>
      </c>
      <c r="C345" t="s">
        <v>328</v>
      </c>
      <c r="D345" t="s">
        <v>328</v>
      </c>
      <c r="E345" t="s">
        <v>328</v>
      </c>
      <c r="F345" t="s">
        <v>2592</v>
      </c>
      <c r="G345" t="s">
        <v>2593</v>
      </c>
      <c r="H345" t="s">
        <v>328</v>
      </c>
      <c r="I345" t="s">
        <v>328</v>
      </c>
      <c r="J345" t="s">
        <v>328</v>
      </c>
      <c r="K345" t="s">
        <v>328</v>
      </c>
      <c r="L345" t="s">
        <v>328</v>
      </c>
      <c r="M345" t="s">
        <v>13376</v>
      </c>
      <c r="N345" t="s">
        <v>328</v>
      </c>
      <c r="O345" t="s">
        <v>328</v>
      </c>
    </row>
    <row r="346" spans="1:15">
      <c r="A346" t="s">
        <v>3389</v>
      </c>
      <c r="B346" t="s">
        <v>13377</v>
      </c>
      <c r="C346" t="s">
        <v>328</v>
      </c>
      <c r="D346" t="s">
        <v>328</v>
      </c>
      <c r="E346" t="s">
        <v>328</v>
      </c>
      <c r="F346" t="s">
        <v>2585</v>
      </c>
      <c r="G346" t="s">
        <v>2588</v>
      </c>
      <c r="H346" t="s">
        <v>328</v>
      </c>
      <c r="I346" t="s">
        <v>328</v>
      </c>
      <c r="J346" t="s">
        <v>328</v>
      </c>
      <c r="K346" t="s">
        <v>328</v>
      </c>
      <c r="L346" t="s">
        <v>328</v>
      </c>
      <c r="M346" t="s">
        <v>13377</v>
      </c>
      <c r="N346" t="s">
        <v>328</v>
      </c>
      <c r="O346" t="s">
        <v>328</v>
      </c>
    </row>
    <row r="347" spans="1:15">
      <c r="A347" t="s">
        <v>3389</v>
      </c>
      <c r="B347" t="s">
        <v>13378</v>
      </c>
      <c r="C347" t="s">
        <v>328</v>
      </c>
      <c r="D347" t="s">
        <v>328</v>
      </c>
      <c r="E347" t="s">
        <v>328</v>
      </c>
      <c r="F347" t="s">
        <v>2661</v>
      </c>
      <c r="G347" t="s">
        <v>2662</v>
      </c>
      <c r="H347" t="s">
        <v>328</v>
      </c>
      <c r="I347" t="s">
        <v>328</v>
      </c>
      <c r="J347" t="s">
        <v>328</v>
      </c>
      <c r="K347" t="s">
        <v>328</v>
      </c>
      <c r="L347" t="s">
        <v>328</v>
      </c>
      <c r="M347" t="s">
        <v>13378</v>
      </c>
      <c r="N347" t="s">
        <v>328</v>
      </c>
      <c r="O347" t="s">
        <v>328</v>
      </c>
    </row>
    <row r="348" spans="1:15">
      <c r="A348" t="s">
        <v>3389</v>
      </c>
      <c r="B348" t="s">
        <v>13379</v>
      </c>
      <c r="C348" t="s">
        <v>328</v>
      </c>
      <c r="D348" t="s">
        <v>328</v>
      </c>
      <c r="E348" t="s">
        <v>328</v>
      </c>
      <c r="F348" t="s">
        <v>2592</v>
      </c>
      <c r="G348" t="s">
        <v>2593</v>
      </c>
      <c r="H348" t="s">
        <v>328</v>
      </c>
      <c r="I348" t="s">
        <v>328</v>
      </c>
      <c r="J348" t="s">
        <v>328</v>
      </c>
      <c r="K348" t="s">
        <v>328</v>
      </c>
      <c r="L348" t="s">
        <v>328</v>
      </c>
      <c r="M348" t="s">
        <v>13380</v>
      </c>
      <c r="N348" t="s">
        <v>328</v>
      </c>
      <c r="O348" t="s">
        <v>328</v>
      </c>
    </row>
    <row r="349" spans="1:15">
      <c r="A349" t="s">
        <v>3389</v>
      </c>
      <c r="B349" t="s">
        <v>13381</v>
      </c>
      <c r="C349" t="s">
        <v>328</v>
      </c>
      <c r="D349" t="s">
        <v>328</v>
      </c>
      <c r="E349" t="s">
        <v>328</v>
      </c>
      <c r="F349" t="s">
        <v>2592</v>
      </c>
      <c r="G349" t="s">
        <v>2593</v>
      </c>
      <c r="H349" t="s">
        <v>328</v>
      </c>
      <c r="I349" t="s">
        <v>328</v>
      </c>
      <c r="J349" t="s">
        <v>328</v>
      </c>
      <c r="K349" t="s">
        <v>328</v>
      </c>
      <c r="L349" t="s">
        <v>328</v>
      </c>
      <c r="M349" t="s">
        <v>13380</v>
      </c>
      <c r="N349" t="s">
        <v>328</v>
      </c>
      <c r="O349" t="s">
        <v>328</v>
      </c>
    </row>
    <row r="350" spans="1:15">
      <c r="A350" t="s">
        <v>3389</v>
      </c>
      <c r="B350" t="s">
        <v>13382</v>
      </c>
      <c r="C350" t="s">
        <v>328</v>
      </c>
      <c r="D350" t="s">
        <v>328</v>
      </c>
      <c r="E350" t="s">
        <v>328</v>
      </c>
      <c r="F350" t="s">
        <v>2661</v>
      </c>
      <c r="G350" t="s">
        <v>2662</v>
      </c>
      <c r="H350" t="s">
        <v>328</v>
      </c>
      <c r="I350" t="s">
        <v>6505</v>
      </c>
      <c r="J350" t="s">
        <v>328</v>
      </c>
      <c r="K350" t="s">
        <v>328</v>
      </c>
      <c r="L350" t="s">
        <v>328</v>
      </c>
      <c r="M350" t="s">
        <v>13382</v>
      </c>
      <c r="N350" t="s">
        <v>328</v>
      </c>
      <c r="O350" t="s">
        <v>328</v>
      </c>
    </row>
    <row r="351" spans="1:15">
      <c r="A351" t="s">
        <v>3389</v>
      </c>
      <c r="B351" t="s">
        <v>13383</v>
      </c>
      <c r="C351" t="s">
        <v>328</v>
      </c>
      <c r="D351" t="s">
        <v>328</v>
      </c>
      <c r="E351" t="s">
        <v>328</v>
      </c>
      <c r="F351" t="s">
        <v>2592</v>
      </c>
      <c r="G351" t="s">
        <v>2593</v>
      </c>
      <c r="H351" t="s">
        <v>328</v>
      </c>
      <c r="I351" t="s">
        <v>328</v>
      </c>
      <c r="J351" t="s">
        <v>328</v>
      </c>
      <c r="K351" t="s">
        <v>328</v>
      </c>
      <c r="L351" t="s">
        <v>328</v>
      </c>
      <c r="M351" t="s">
        <v>13384</v>
      </c>
      <c r="N351" t="s">
        <v>328</v>
      </c>
      <c r="O351" t="s">
        <v>328</v>
      </c>
    </row>
    <row r="352" spans="1:15">
      <c r="A352" t="s">
        <v>3389</v>
      </c>
      <c r="B352" t="s">
        <v>13385</v>
      </c>
      <c r="C352" t="s">
        <v>328</v>
      </c>
      <c r="D352" t="s">
        <v>328</v>
      </c>
      <c r="E352" t="s">
        <v>328</v>
      </c>
      <c r="F352" t="s">
        <v>2592</v>
      </c>
      <c r="G352" t="s">
        <v>2593</v>
      </c>
      <c r="H352" t="s">
        <v>328</v>
      </c>
      <c r="I352" t="s">
        <v>328</v>
      </c>
      <c r="J352" t="s">
        <v>328</v>
      </c>
      <c r="K352" t="s">
        <v>328</v>
      </c>
      <c r="L352" t="s">
        <v>328</v>
      </c>
      <c r="M352" t="s">
        <v>13386</v>
      </c>
      <c r="N352" t="s">
        <v>328</v>
      </c>
      <c r="O352" t="s">
        <v>328</v>
      </c>
    </row>
    <row r="353" spans="1:15">
      <c r="A353" t="s">
        <v>3389</v>
      </c>
      <c r="B353" t="s">
        <v>13387</v>
      </c>
      <c r="C353" t="s">
        <v>328</v>
      </c>
      <c r="D353" t="s">
        <v>328</v>
      </c>
      <c r="E353" t="s">
        <v>328</v>
      </c>
      <c r="F353" t="s">
        <v>2661</v>
      </c>
      <c r="G353" t="s">
        <v>2662</v>
      </c>
      <c r="H353" t="s">
        <v>328</v>
      </c>
      <c r="I353" t="s">
        <v>328</v>
      </c>
      <c r="J353" t="s">
        <v>328</v>
      </c>
      <c r="K353" t="s">
        <v>328</v>
      </c>
      <c r="L353" t="s">
        <v>328</v>
      </c>
      <c r="M353" t="s">
        <v>13387</v>
      </c>
      <c r="N353" t="s">
        <v>328</v>
      </c>
      <c r="O353" t="s">
        <v>328</v>
      </c>
    </row>
    <row r="354" spans="1:15">
      <c r="A354" t="s">
        <v>3389</v>
      </c>
      <c r="B354" t="s">
        <v>13388</v>
      </c>
      <c r="C354" t="s">
        <v>328</v>
      </c>
      <c r="D354" t="s">
        <v>328</v>
      </c>
      <c r="E354" t="s">
        <v>328</v>
      </c>
      <c r="F354" t="s">
        <v>2592</v>
      </c>
      <c r="G354" t="s">
        <v>2593</v>
      </c>
      <c r="H354" t="s">
        <v>328</v>
      </c>
      <c r="I354" t="s">
        <v>328</v>
      </c>
      <c r="J354" t="s">
        <v>328</v>
      </c>
      <c r="K354" t="s">
        <v>328</v>
      </c>
      <c r="L354" t="s">
        <v>328</v>
      </c>
      <c r="M354" t="s">
        <v>13389</v>
      </c>
      <c r="N354" t="s">
        <v>328</v>
      </c>
      <c r="O354" t="s">
        <v>328</v>
      </c>
    </row>
    <row r="355" spans="1:15">
      <c r="A355" t="s">
        <v>3389</v>
      </c>
      <c r="B355" t="s">
        <v>13390</v>
      </c>
      <c r="C355" t="s">
        <v>328</v>
      </c>
      <c r="D355" t="s">
        <v>328</v>
      </c>
      <c r="E355" t="s">
        <v>328</v>
      </c>
      <c r="F355" t="s">
        <v>2661</v>
      </c>
      <c r="G355" t="s">
        <v>2662</v>
      </c>
      <c r="H355" t="s">
        <v>328</v>
      </c>
      <c r="I355" t="s">
        <v>328</v>
      </c>
      <c r="J355" t="s">
        <v>328</v>
      </c>
      <c r="K355" t="s">
        <v>328</v>
      </c>
      <c r="L355" t="s">
        <v>328</v>
      </c>
      <c r="M355" t="s">
        <v>13390</v>
      </c>
      <c r="N355" t="s">
        <v>328</v>
      </c>
      <c r="O355" t="s">
        <v>328</v>
      </c>
    </row>
    <row r="356" spans="1:15">
      <c r="A356" t="s">
        <v>3389</v>
      </c>
      <c r="B356" t="s">
        <v>13391</v>
      </c>
      <c r="C356" t="s">
        <v>328</v>
      </c>
      <c r="D356" t="s">
        <v>328</v>
      </c>
      <c r="E356" t="s">
        <v>328</v>
      </c>
      <c r="F356" t="s">
        <v>2592</v>
      </c>
      <c r="G356" t="s">
        <v>2593</v>
      </c>
      <c r="H356" t="s">
        <v>328</v>
      </c>
      <c r="I356" t="s">
        <v>328</v>
      </c>
      <c r="J356" t="s">
        <v>328</v>
      </c>
      <c r="K356" t="s">
        <v>328</v>
      </c>
      <c r="L356" t="s">
        <v>328</v>
      </c>
      <c r="M356" t="s">
        <v>13392</v>
      </c>
      <c r="N356" t="s">
        <v>328</v>
      </c>
      <c r="O356" t="s">
        <v>328</v>
      </c>
    </row>
    <row r="357" spans="1:15">
      <c r="A357" t="s">
        <v>3389</v>
      </c>
      <c r="B357" t="s">
        <v>13393</v>
      </c>
      <c r="C357" t="s">
        <v>328</v>
      </c>
      <c r="D357" t="s">
        <v>328</v>
      </c>
      <c r="E357" t="s">
        <v>328</v>
      </c>
      <c r="F357" t="s">
        <v>2661</v>
      </c>
      <c r="G357" t="s">
        <v>2662</v>
      </c>
      <c r="H357" t="s">
        <v>6526</v>
      </c>
      <c r="I357" t="s">
        <v>328</v>
      </c>
      <c r="J357" t="s">
        <v>328</v>
      </c>
      <c r="K357" t="s">
        <v>328</v>
      </c>
      <c r="L357" t="s">
        <v>328</v>
      </c>
      <c r="M357" t="s">
        <v>13393</v>
      </c>
      <c r="N357" t="s">
        <v>328</v>
      </c>
      <c r="O357" t="s">
        <v>328</v>
      </c>
    </row>
    <row r="358" spans="1:15">
      <c r="A358" t="s">
        <v>3389</v>
      </c>
      <c r="B358" t="s">
        <v>13394</v>
      </c>
      <c r="C358" t="s">
        <v>328</v>
      </c>
      <c r="D358" t="s">
        <v>328</v>
      </c>
      <c r="E358" t="s">
        <v>328</v>
      </c>
      <c r="F358" t="s">
        <v>2661</v>
      </c>
      <c r="G358" t="s">
        <v>2662</v>
      </c>
      <c r="H358" t="s">
        <v>328</v>
      </c>
      <c r="I358" t="s">
        <v>328</v>
      </c>
      <c r="J358" t="s">
        <v>328</v>
      </c>
      <c r="K358" t="s">
        <v>328</v>
      </c>
      <c r="L358" t="s">
        <v>328</v>
      </c>
      <c r="M358" t="s">
        <v>13395</v>
      </c>
      <c r="N358" t="s">
        <v>328</v>
      </c>
      <c r="O358" t="s">
        <v>328</v>
      </c>
    </row>
    <row r="359" spans="1:15">
      <c r="A359" t="s">
        <v>3389</v>
      </c>
      <c r="B359" t="s">
        <v>13396</v>
      </c>
      <c r="C359" t="s">
        <v>328</v>
      </c>
      <c r="D359" t="s">
        <v>328</v>
      </c>
      <c r="E359" t="s">
        <v>328</v>
      </c>
      <c r="F359" t="s">
        <v>2661</v>
      </c>
      <c r="G359" t="s">
        <v>2662</v>
      </c>
      <c r="H359" t="s">
        <v>328</v>
      </c>
      <c r="I359" t="s">
        <v>328</v>
      </c>
      <c r="J359" t="s">
        <v>328</v>
      </c>
      <c r="K359" t="s">
        <v>328</v>
      </c>
      <c r="L359" t="s">
        <v>328</v>
      </c>
      <c r="M359" t="s">
        <v>13396</v>
      </c>
      <c r="N359" t="s">
        <v>328</v>
      </c>
      <c r="O359" t="s">
        <v>328</v>
      </c>
    </row>
    <row r="360" spans="1:15">
      <c r="A360" t="s">
        <v>3389</v>
      </c>
      <c r="B360" t="s">
        <v>13397</v>
      </c>
      <c r="C360" t="s">
        <v>328</v>
      </c>
      <c r="D360" t="s">
        <v>328</v>
      </c>
      <c r="E360" t="s">
        <v>328</v>
      </c>
      <c r="F360" t="s">
        <v>2585</v>
      </c>
      <c r="G360" t="s">
        <v>2588</v>
      </c>
      <c r="H360" t="s">
        <v>6518</v>
      </c>
      <c r="I360" t="s">
        <v>328</v>
      </c>
      <c r="J360" t="s">
        <v>328</v>
      </c>
      <c r="K360" t="s">
        <v>328</v>
      </c>
      <c r="L360" t="s">
        <v>328</v>
      </c>
      <c r="M360" t="s">
        <v>13398</v>
      </c>
      <c r="N360" t="s">
        <v>328</v>
      </c>
      <c r="O360" t="s">
        <v>328</v>
      </c>
    </row>
    <row r="361" spans="1:15">
      <c r="A361" t="s">
        <v>3389</v>
      </c>
      <c r="B361" t="s">
        <v>13399</v>
      </c>
      <c r="C361" t="s">
        <v>328</v>
      </c>
      <c r="D361" t="s">
        <v>328</v>
      </c>
      <c r="E361" t="s">
        <v>328</v>
      </c>
      <c r="F361" t="s">
        <v>2585</v>
      </c>
      <c r="G361" t="s">
        <v>2588</v>
      </c>
      <c r="H361" t="s">
        <v>6518</v>
      </c>
      <c r="I361" t="s">
        <v>328</v>
      </c>
      <c r="J361" t="s">
        <v>328</v>
      </c>
      <c r="K361" t="s">
        <v>328</v>
      </c>
      <c r="L361" t="s">
        <v>328</v>
      </c>
      <c r="M361" t="s">
        <v>13398</v>
      </c>
      <c r="N361" t="s">
        <v>328</v>
      </c>
      <c r="O361" t="s">
        <v>328</v>
      </c>
    </row>
    <row r="362" spans="1:15">
      <c r="A362" t="s">
        <v>3389</v>
      </c>
      <c r="B362" t="s">
        <v>13400</v>
      </c>
      <c r="C362" t="s">
        <v>328</v>
      </c>
      <c r="D362" t="s">
        <v>328</v>
      </c>
      <c r="E362" t="s">
        <v>328</v>
      </c>
      <c r="F362" t="s">
        <v>2585</v>
      </c>
      <c r="G362" t="s">
        <v>2588</v>
      </c>
      <c r="H362" t="s">
        <v>328</v>
      </c>
      <c r="I362" t="s">
        <v>328</v>
      </c>
      <c r="J362" t="s">
        <v>328</v>
      </c>
      <c r="K362" t="s">
        <v>328</v>
      </c>
      <c r="L362" t="s">
        <v>328</v>
      </c>
      <c r="M362" t="s">
        <v>13401</v>
      </c>
      <c r="N362" t="s">
        <v>328</v>
      </c>
      <c r="O362" t="s">
        <v>328</v>
      </c>
    </row>
    <row r="363" spans="1:15">
      <c r="A363" t="s">
        <v>3389</v>
      </c>
      <c r="B363" t="s">
        <v>13402</v>
      </c>
      <c r="C363" t="s">
        <v>328</v>
      </c>
      <c r="D363" t="s">
        <v>328</v>
      </c>
      <c r="E363" t="s">
        <v>328</v>
      </c>
      <c r="F363" t="s">
        <v>2661</v>
      </c>
      <c r="G363" t="s">
        <v>2662</v>
      </c>
      <c r="H363" t="s">
        <v>328</v>
      </c>
      <c r="I363" t="s">
        <v>328</v>
      </c>
      <c r="J363" t="s">
        <v>328</v>
      </c>
      <c r="K363" t="s">
        <v>328</v>
      </c>
      <c r="L363" t="s">
        <v>328</v>
      </c>
      <c r="M363" t="s">
        <v>13402</v>
      </c>
      <c r="N363" t="s">
        <v>328</v>
      </c>
      <c r="O363" t="s">
        <v>328</v>
      </c>
    </row>
    <row r="364" spans="1:15">
      <c r="A364" t="s">
        <v>3389</v>
      </c>
      <c r="B364" t="s">
        <v>13403</v>
      </c>
      <c r="C364" t="s">
        <v>328</v>
      </c>
      <c r="D364" t="s">
        <v>328</v>
      </c>
      <c r="E364" t="s">
        <v>328</v>
      </c>
      <c r="F364" t="s">
        <v>2661</v>
      </c>
      <c r="G364" t="s">
        <v>2662</v>
      </c>
      <c r="H364" t="s">
        <v>328</v>
      </c>
      <c r="I364" t="s">
        <v>328</v>
      </c>
      <c r="J364" t="s">
        <v>328</v>
      </c>
      <c r="K364" t="s">
        <v>328</v>
      </c>
      <c r="L364" t="s">
        <v>328</v>
      </c>
      <c r="M364" t="s">
        <v>13403</v>
      </c>
      <c r="N364" t="s">
        <v>328</v>
      </c>
      <c r="O364" t="s">
        <v>328</v>
      </c>
    </row>
    <row r="365" spans="1:15">
      <c r="A365" t="s">
        <v>3389</v>
      </c>
      <c r="B365" t="s">
        <v>13404</v>
      </c>
      <c r="C365" t="s">
        <v>328</v>
      </c>
      <c r="D365" t="s">
        <v>328</v>
      </c>
      <c r="E365" t="s">
        <v>328</v>
      </c>
      <c r="F365" t="s">
        <v>2592</v>
      </c>
      <c r="G365" t="s">
        <v>2593</v>
      </c>
      <c r="H365" t="s">
        <v>328</v>
      </c>
      <c r="I365" t="s">
        <v>328</v>
      </c>
      <c r="J365" t="s">
        <v>328</v>
      </c>
      <c r="K365" t="s">
        <v>328</v>
      </c>
      <c r="L365" t="s">
        <v>328</v>
      </c>
      <c r="M365" t="s">
        <v>13405</v>
      </c>
      <c r="N365" t="s">
        <v>328</v>
      </c>
      <c r="O365" t="s">
        <v>328</v>
      </c>
    </row>
    <row r="366" spans="1:15">
      <c r="A366" t="s">
        <v>3389</v>
      </c>
      <c r="B366" t="s">
        <v>13406</v>
      </c>
      <c r="C366" t="s">
        <v>328</v>
      </c>
      <c r="D366" t="s">
        <v>328</v>
      </c>
      <c r="E366" t="s">
        <v>328</v>
      </c>
      <c r="F366" t="s">
        <v>2661</v>
      </c>
      <c r="G366" t="s">
        <v>2662</v>
      </c>
      <c r="H366" t="s">
        <v>328</v>
      </c>
      <c r="I366" t="s">
        <v>328</v>
      </c>
      <c r="J366" t="s">
        <v>328</v>
      </c>
      <c r="K366" t="s">
        <v>328</v>
      </c>
      <c r="L366" t="s">
        <v>328</v>
      </c>
      <c r="M366" t="s">
        <v>13407</v>
      </c>
      <c r="N366" t="s">
        <v>328</v>
      </c>
      <c r="O366" t="s">
        <v>328</v>
      </c>
    </row>
    <row r="367" spans="1:15">
      <c r="A367" t="s">
        <v>3389</v>
      </c>
      <c r="B367" t="s">
        <v>13408</v>
      </c>
      <c r="C367" t="s">
        <v>328</v>
      </c>
      <c r="D367" t="s">
        <v>328</v>
      </c>
      <c r="E367" t="s">
        <v>328</v>
      </c>
      <c r="F367" t="s">
        <v>2661</v>
      </c>
      <c r="G367" t="s">
        <v>2662</v>
      </c>
      <c r="H367" t="s">
        <v>328</v>
      </c>
      <c r="I367" t="s">
        <v>328</v>
      </c>
      <c r="J367" t="s">
        <v>328</v>
      </c>
      <c r="K367" t="s">
        <v>328</v>
      </c>
      <c r="L367" t="s">
        <v>328</v>
      </c>
      <c r="M367" t="s">
        <v>13408</v>
      </c>
      <c r="N367" t="s">
        <v>328</v>
      </c>
      <c r="O367" t="s">
        <v>328</v>
      </c>
    </row>
    <row r="368" spans="1:15">
      <c r="A368" t="s">
        <v>3389</v>
      </c>
      <c r="B368" t="s">
        <v>13409</v>
      </c>
      <c r="C368" t="s">
        <v>328</v>
      </c>
      <c r="D368" t="s">
        <v>328</v>
      </c>
      <c r="E368" t="s">
        <v>328</v>
      </c>
      <c r="F368" t="s">
        <v>2661</v>
      </c>
      <c r="G368" t="s">
        <v>2662</v>
      </c>
      <c r="H368" t="s">
        <v>328</v>
      </c>
      <c r="I368" t="s">
        <v>328</v>
      </c>
      <c r="J368" t="s">
        <v>328</v>
      </c>
      <c r="K368" t="s">
        <v>328</v>
      </c>
      <c r="L368" t="s">
        <v>328</v>
      </c>
      <c r="M368" t="s">
        <v>13409</v>
      </c>
      <c r="N368" t="s">
        <v>328</v>
      </c>
      <c r="O368" t="s">
        <v>328</v>
      </c>
    </row>
    <row r="369" spans="1:15">
      <c r="A369" t="s">
        <v>3389</v>
      </c>
      <c r="B369" t="s">
        <v>13410</v>
      </c>
      <c r="C369" t="s">
        <v>328</v>
      </c>
      <c r="D369" t="s">
        <v>328</v>
      </c>
      <c r="E369" t="s">
        <v>328</v>
      </c>
      <c r="F369" t="s">
        <v>2661</v>
      </c>
      <c r="G369" t="s">
        <v>2662</v>
      </c>
      <c r="H369" t="s">
        <v>328</v>
      </c>
      <c r="I369" t="s">
        <v>328</v>
      </c>
      <c r="J369" t="s">
        <v>328</v>
      </c>
      <c r="K369" t="s">
        <v>328</v>
      </c>
      <c r="L369" t="s">
        <v>328</v>
      </c>
      <c r="M369" t="s">
        <v>13411</v>
      </c>
      <c r="N369" t="s">
        <v>328</v>
      </c>
      <c r="O369" t="s">
        <v>328</v>
      </c>
    </row>
    <row r="370" spans="1:15">
      <c r="A370" t="s">
        <v>3389</v>
      </c>
      <c r="B370" t="s">
        <v>13412</v>
      </c>
      <c r="C370" t="s">
        <v>328</v>
      </c>
      <c r="D370" t="s">
        <v>328</v>
      </c>
      <c r="E370" t="s">
        <v>328</v>
      </c>
      <c r="F370" t="s">
        <v>2661</v>
      </c>
      <c r="G370" t="s">
        <v>2662</v>
      </c>
      <c r="H370" t="s">
        <v>328</v>
      </c>
      <c r="I370" t="s">
        <v>328</v>
      </c>
      <c r="J370" t="s">
        <v>328</v>
      </c>
      <c r="K370" t="s">
        <v>328</v>
      </c>
      <c r="L370" t="s">
        <v>328</v>
      </c>
      <c r="M370" t="s">
        <v>13412</v>
      </c>
      <c r="N370" t="s">
        <v>328</v>
      </c>
      <c r="O370" t="s">
        <v>328</v>
      </c>
    </row>
    <row r="371" spans="1:15">
      <c r="A371" t="s">
        <v>3389</v>
      </c>
      <c r="B371" t="s">
        <v>13413</v>
      </c>
      <c r="C371" t="s">
        <v>328</v>
      </c>
      <c r="D371" t="s">
        <v>328</v>
      </c>
      <c r="E371" t="s">
        <v>328</v>
      </c>
      <c r="F371" t="s">
        <v>2592</v>
      </c>
      <c r="G371" t="s">
        <v>2593</v>
      </c>
      <c r="H371" t="s">
        <v>328</v>
      </c>
      <c r="I371" t="s">
        <v>328</v>
      </c>
      <c r="J371" t="s">
        <v>328</v>
      </c>
      <c r="K371" t="s">
        <v>328</v>
      </c>
      <c r="L371" t="s">
        <v>328</v>
      </c>
      <c r="M371" t="s">
        <v>13414</v>
      </c>
      <c r="N371" t="s">
        <v>328</v>
      </c>
      <c r="O371" t="s">
        <v>328</v>
      </c>
    </row>
    <row r="372" spans="1:15">
      <c r="A372" t="s">
        <v>3389</v>
      </c>
      <c r="B372" t="s">
        <v>13415</v>
      </c>
      <c r="C372" t="s">
        <v>328</v>
      </c>
      <c r="D372" t="s">
        <v>328</v>
      </c>
      <c r="E372" t="s">
        <v>328</v>
      </c>
      <c r="F372" t="s">
        <v>2661</v>
      </c>
      <c r="G372" t="s">
        <v>2662</v>
      </c>
      <c r="H372" t="s">
        <v>328</v>
      </c>
      <c r="I372" t="s">
        <v>328</v>
      </c>
      <c r="J372" t="s">
        <v>328</v>
      </c>
      <c r="K372" t="s">
        <v>328</v>
      </c>
      <c r="L372" t="s">
        <v>328</v>
      </c>
      <c r="M372" t="s">
        <v>13415</v>
      </c>
      <c r="N372" t="s">
        <v>328</v>
      </c>
      <c r="O372" t="s">
        <v>328</v>
      </c>
    </row>
    <row r="373" spans="1:15">
      <c r="A373" t="s">
        <v>3389</v>
      </c>
      <c r="B373" t="s">
        <v>13416</v>
      </c>
      <c r="C373" t="s">
        <v>328</v>
      </c>
      <c r="D373" t="s">
        <v>328</v>
      </c>
      <c r="E373" t="s">
        <v>328</v>
      </c>
      <c r="F373" t="s">
        <v>2592</v>
      </c>
      <c r="G373" t="s">
        <v>2593</v>
      </c>
      <c r="H373" t="s">
        <v>328</v>
      </c>
      <c r="I373" t="s">
        <v>328</v>
      </c>
      <c r="J373" t="s">
        <v>328</v>
      </c>
      <c r="K373" t="s">
        <v>328</v>
      </c>
      <c r="L373" t="s">
        <v>328</v>
      </c>
      <c r="M373" t="s">
        <v>13417</v>
      </c>
      <c r="N373" t="s">
        <v>328</v>
      </c>
      <c r="O373" t="s">
        <v>328</v>
      </c>
    </row>
    <row r="374" spans="1:15">
      <c r="A374" t="s">
        <v>3389</v>
      </c>
      <c r="B374" t="s">
        <v>13418</v>
      </c>
      <c r="C374" t="s">
        <v>328</v>
      </c>
      <c r="D374" t="s">
        <v>328</v>
      </c>
      <c r="E374" t="s">
        <v>328</v>
      </c>
      <c r="F374" t="s">
        <v>2592</v>
      </c>
      <c r="G374" t="s">
        <v>2593</v>
      </c>
      <c r="H374" t="s">
        <v>328</v>
      </c>
      <c r="I374" t="s">
        <v>328</v>
      </c>
      <c r="J374" t="s">
        <v>328</v>
      </c>
      <c r="K374" t="s">
        <v>328</v>
      </c>
      <c r="L374" t="s">
        <v>328</v>
      </c>
      <c r="M374" t="s">
        <v>13419</v>
      </c>
      <c r="N374" t="s">
        <v>328</v>
      </c>
      <c r="O374" t="s">
        <v>328</v>
      </c>
    </row>
    <row r="375" spans="1:15">
      <c r="A375" t="s">
        <v>3389</v>
      </c>
      <c r="B375" t="s">
        <v>13420</v>
      </c>
      <c r="C375" t="s">
        <v>328</v>
      </c>
      <c r="D375" t="s">
        <v>328</v>
      </c>
      <c r="E375" t="s">
        <v>328</v>
      </c>
      <c r="F375" t="s">
        <v>2661</v>
      </c>
      <c r="G375" t="s">
        <v>2662</v>
      </c>
      <c r="H375" t="s">
        <v>328</v>
      </c>
      <c r="I375" t="s">
        <v>328</v>
      </c>
      <c r="J375" t="s">
        <v>328</v>
      </c>
      <c r="K375" t="s">
        <v>328</v>
      </c>
      <c r="L375" t="s">
        <v>328</v>
      </c>
      <c r="M375" t="s">
        <v>13421</v>
      </c>
      <c r="N375" t="s">
        <v>328</v>
      </c>
      <c r="O375" t="s">
        <v>328</v>
      </c>
    </row>
    <row r="376" spans="1:15">
      <c r="A376" t="s">
        <v>3389</v>
      </c>
      <c r="B376" t="s">
        <v>13422</v>
      </c>
      <c r="C376" t="s">
        <v>328</v>
      </c>
      <c r="D376" t="s">
        <v>328</v>
      </c>
      <c r="E376" t="s">
        <v>328</v>
      </c>
      <c r="F376" t="s">
        <v>2661</v>
      </c>
      <c r="G376" t="s">
        <v>2662</v>
      </c>
      <c r="H376" t="s">
        <v>328</v>
      </c>
      <c r="I376" t="s">
        <v>328</v>
      </c>
      <c r="J376" t="s">
        <v>328</v>
      </c>
      <c r="K376" t="s">
        <v>328</v>
      </c>
      <c r="L376" t="s">
        <v>328</v>
      </c>
      <c r="M376" t="s">
        <v>13423</v>
      </c>
      <c r="N376" t="s">
        <v>328</v>
      </c>
      <c r="O376" t="s">
        <v>328</v>
      </c>
    </row>
    <row r="377" spans="1:15">
      <c r="A377" t="s">
        <v>3389</v>
      </c>
      <c r="B377" t="s">
        <v>13424</v>
      </c>
      <c r="C377" t="s">
        <v>328</v>
      </c>
      <c r="D377" t="s">
        <v>328</v>
      </c>
      <c r="E377" t="s">
        <v>328</v>
      </c>
      <c r="F377" t="s">
        <v>2661</v>
      </c>
      <c r="G377" t="s">
        <v>2662</v>
      </c>
      <c r="H377" t="s">
        <v>328</v>
      </c>
      <c r="I377" t="s">
        <v>328</v>
      </c>
      <c r="J377" t="s">
        <v>328</v>
      </c>
      <c r="K377" t="s">
        <v>328</v>
      </c>
      <c r="L377" t="s">
        <v>328</v>
      </c>
      <c r="M377" t="s">
        <v>13424</v>
      </c>
      <c r="N377" t="s">
        <v>328</v>
      </c>
      <c r="O377" t="s">
        <v>328</v>
      </c>
    </row>
    <row r="378" spans="1:15">
      <c r="A378" t="s">
        <v>3389</v>
      </c>
      <c r="B378" t="s">
        <v>13425</v>
      </c>
      <c r="C378" t="s">
        <v>328</v>
      </c>
      <c r="D378" t="s">
        <v>328</v>
      </c>
      <c r="E378" t="s">
        <v>328</v>
      </c>
      <c r="F378" t="s">
        <v>2592</v>
      </c>
      <c r="G378" t="s">
        <v>2593</v>
      </c>
      <c r="H378" t="s">
        <v>328</v>
      </c>
      <c r="I378" t="s">
        <v>328</v>
      </c>
      <c r="J378" t="s">
        <v>328</v>
      </c>
      <c r="K378" t="s">
        <v>328</v>
      </c>
      <c r="L378" t="s">
        <v>328</v>
      </c>
      <c r="M378" t="s">
        <v>13426</v>
      </c>
      <c r="N378" t="s">
        <v>328</v>
      </c>
      <c r="O378" t="s">
        <v>328</v>
      </c>
    </row>
    <row r="379" spans="1:15">
      <c r="A379" t="s">
        <v>5495</v>
      </c>
      <c r="B379" t="s">
        <v>13427</v>
      </c>
      <c r="C379" t="s">
        <v>328</v>
      </c>
      <c r="D379" t="s">
        <v>328</v>
      </c>
      <c r="E379" t="s">
        <v>12934</v>
      </c>
      <c r="F379" t="s">
        <v>2907</v>
      </c>
      <c r="G379" t="s">
        <v>328</v>
      </c>
      <c r="H379" t="s">
        <v>328</v>
      </c>
      <c r="I379" t="s">
        <v>328</v>
      </c>
      <c r="J379" t="s">
        <v>328</v>
      </c>
      <c r="K379" t="s">
        <v>328</v>
      </c>
      <c r="L379" t="s">
        <v>328</v>
      </c>
      <c r="M379" t="s">
        <v>13428</v>
      </c>
      <c r="N379" t="s">
        <v>328</v>
      </c>
      <c r="O379" t="s">
        <v>328</v>
      </c>
    </row>
    <row r="380" spans="1:15">
      <c r="A380" t="s">
        <v>5133</v>
      </c>
      <c r="B380" t="s">
        <v>13429</v>
      </c>
      <c r="C380" t="s">
        <v>328</v>
      </c>
      <c r="D380" t="s">
        <v>328</v>
      </c>
      <c r="E380" t="s">
        <v>328</v>
      </c>
      <c r="F380" t="s">
        <v>2585</v>
      </c>
      <c r="G380" t="s">
        <v>2588</v>
      </c>
      <c r="H380" t="s">
        <v>328</v>
      </c>
      <c r="I380" t="s">
        <v>328</v>
      </c>
      <c r="J380" t="s">
        <v>328</v>
      </c>
      <c r="K380" t="s">
        <v>328</v>
      </c>
      <c r="L380" t="s">
        <v>328</v>
      </c>
      <c r="M380" t="s">
        <v>13429</v>
      </c>
      <c r="N380" t="s">
        <v>328</v>
      </c>
      <c r="O380" t="s">
        <v>328</v>
      </c>
    </row>
    <row r="381" spans="1:15">
      <c r="A381" t="s">
        <v>5133</v>
      </c>
      <c r="B381" t="s">
        <v>13430</v>
      </c>
      <c r="C381" t="s">
        <v>328</v>
      </c>
      <c r="D381" t="s">
        <v>328</v>
      </c>
      <c r="E381" t="s">
        <v>328</v>
      </c>
      <c r="F381" t="s">
        <v>2585</v>
      </c>
      <c r="G381" t="s">
        <v>2588</v>
      </c>
      <c r="H381" t="s">
        <v>328</v>
      </c>
      <c r="I381" t="s">
        <v>328</v>
      </c>
      <c r="J381" t="s">
        <v>328</v>
      </c>
      <c r="K381" t="s">
        <v>328</v>
      </c>
      <c r="L381" t="s">
        <v>328</v>
      </c>
      <c r="M381" t="s">
        <v>13430</v>
      </c>
      <c r="N381" t="s">
        <v>328</v>
      </c>
      <c r="O381" t="s">
        <v>328</v>
      </c>
    </row>
    <row r="382" spans="1:15">
      <c r="A382" t="s">
        <v>5133</v>
      </c>
      <c r="B382" t="s">
        <v>13431</v>
      </c>
      <c r="C382" t="s">
        <v>328</v>
      </c>
      <c r="D382" t="s">
        <v>328</v>
      </c>
      <c r="E382" t="s">
        <v>328</v>
      </c>
      <c r="F382" t="s">
        <v>2585</v>
      </c>
      <c r="G382" t="s">
        <v>2588</v>
      </c>
      <c r="H382" t="s">
        <v>328</v>
      </c>
      <c r="I382" t="s">
        <v>328</v>
      </c>
      <c r="J382" t="s">
        <v>328</v>
      </c>
      <c r="K382" t="s">
        <v>328</v>
      </c>
      <c r="L382" t="s">
        <v>328</v>
      </c>
      <c r="M382" t="s">
        <v>13431</v>
      </c>
      <c r="N382" t="s">
        <v>328</v>
      </c>
      <c r="O382" t="s">
        <v>328</v>
      </c>
    </row>
    <row r="383" spans="1:15">
      <c r="A383" t="s">
        <v>5133</v>
      </c>
      <c r="B383" t="s">
        <v>13432</v>
      </c>
      <c r="C383" t="s">
        <v>328</v>
      </c>
      <c r="D383" t="s">
        <v>328</v>
      </c>
      <c r="E383" t="s">
        <v>328</v>
      </c>
      <c r="F383" t="s">
        <v>2585</v>
      </c>
      <c r="G383" t="s">
        <v>2588</v>
      </c>
      <c r="H383" t="s">
        <v>328</v>
      </c>
      <c r="I383" t="s">
        <v>328</v>
      </c>
      <c r="J383" t="s">
        <v>328</v>
      </c>
      <c r="K383" t="s">
        <v>328</v>
      </c>
      <c r="L383" t="s">
        <v>328</v>
      </c>
      <c r="M383" t="s">
        <v>13432</v>
      </c>
      <c r="N383" t="s">
        <v>328</v>
      </c>
      <c r="O383" t="s">
        <v>328</v>
      </c>
    </row>
    <row r="384" spans="1:15">
      <c r="A384" t="s">
        <v>5133</v>
      </c>
      <c r="B384" t="s">
        <v>13433</v>
      </c>
      <c r="C384" t="s">
        <v>328</v>
      </c>
      <c r="D384" t="s">
        <v>328</v>
      </c>
      <c r="E384" t="s">
        <v>328</v>
      </c>
      <c r="F384" t="s">
        <v>2585</v>
      </c>
      <c r="G384" t="s">
        <v>2588</v>
      </c>
      <c r="H384" t="s">
        <v>328</v>
      </c>
      <c r="I384" t="s">
        <v>328</v>
      </c>
      <c r="J384" t="s">
        <v>328</v>
      </c>
      <c r="K384" t="s">
        <v>328</v>
      </c>
      <c r="L384" t="s">
        <v>328</v>
      </c>
      <c r="M384" t="s">
        <v>13434</v>
      </c>
      <c r="N384" t="s">
        <v>328</v>
      </c>
      <c r="O384" t="s">
        <v>328</v>
      </c>
    </row>
    <row r="385" spans="1:15">
      <c r="A385" t="s">
        <v>5133</v>
      </c>
      <c r="B385" t="s">
        <v>13435</v>
      </c>
      <c r="C385" t="s">
        <v>328</v>
      </c>
      <c r="D385" t="s">
        <v>328</v>
      </c>
      <c r="E385" t="s">
        <v>328</v>
      </c>
      <c r="F385" t="s">
        <v>2585</v>
      </c>
      <c r="G385" t="s">
        <v>2588</v>
      </c>
      <c r="H385" t="s">
        <v>328</v>
      </c>
      <c r="I385" t="s">
        <v>328</v>
      </c>
      <c r="J385" t="s">
        <v>328</v>
      </c>
      <c r="K385" t="s">
        <v>328</v>
      </c>
      <c r="L385" t="s">
        <v>328</v>
      </c>
      <c r="M385" t="s">
        <v>13436</v>
      </c>
      <c r="N385" t="s">
        <v>328</v>
      </c>
      <c r="O385" t="s">
        <v>328</v>
      </c>
    </row>
    <row r="386" spans="1:15">
      <c r="A386" t="s">
        <v>5133</v>
      </c>
      <c r="B386" t="s">
        <v>13437</v>
      </c>
      <c r="C386" t="s">
        <v>328</v>
      </c>
      <c r="D386" t="s">
        <v>328</v>
      </c>
      <c r="E386" t="s">
        <v>328</v>
      </c>
      <c r="F386" t="s">
        <v>2585</v>
      </c>
      <c r="G386" t="s">
        <v>2588</v>
      </c>
      <c r="H386" t="s">
        <v>328</v>
      </c>
      <c r="I386" t="s">
        <v>328</v>
      </c>
      <c r="J386" t="s">
        <v>328</v>
      </c>
      <c r="K386" t="s">
        <v>328</v>
      </c>
      <c r="L386" t="s">
        <v>328</v>
      </c>
      <c r="M386" t="s">
        <v>13438</v>
      </c>
      <c r="N386" t="s">
        <v>328</v>
      </c>
      <c r="O386" t="s">
        <v>328</v>
      </c>
    </row>
    <row r="387" spans="1:15">
      <c r="A387" t="s">
        <v>5133</v>
      </c>
      <c r="B387" t="s">
        <v>13439</v>
      </c>
      <c r="C387" t="s">
        <v>328</v>
      </c>
      <c r="D387" t="s">
        <v>328</v>
      </c>
      <c r="E387" t="s">
        <v>328</v>
      </c>
      <c r="F387" t="s">
        <v>2585</v>
      </c>
      <c r="G387" t="s">
        <v>2588</v>
      </c>
      <c r="H387" t="s">
        <v>328</v>
      </c>
      <c r="I387" t="s">
        <v>328</v>
      </c>
      <c r="J387" t="s">
        <v>328</v>
      </c>
      <c r="K387" t="s">
        <v>328</v>
      </c>
      <c r="L387" t="s">
        <v>328</v>
      </c>
      <c r="M387" t="s">
        <v>13439</v>
      </c>
      <c r="N387" t="s">
        <v>328</v>
      </c>
      <c r="O387" t="s">
        <v>328</v>
      </c>
    </row>
    <row r="388" spans="1:15">
      <c r="A388" t="s">
        <v>5133</v>
      </c>
      <c r="B388" t="s">
        <v>13440</v>
      </c>
      <c r="C388" t="s">
        <v>328</v>
      </c>
      <c r="D388" t="s">
        <v>328</v>
      </c>
      <c r="E388" t="s">
        <v>328</v>
      </c>
      <c r="F388" t="s">
        <v>2585</v>
      </c>
      <c r="G388" t="s">
        <v>2588</v>
      </c>
      <c r="H388" t="s">
        <v>328</v>
      </c>
      <c r="I388" t="s">
        <v>328</v>
      </c>
      <c r="J388" t="s">
        <v>328</v>
      </c>
      <c r="K388" t="s">
        <v>328</v>
      </c>
      <c r="L388" t="s">
        <v>328</v>
      </c>
      <c r="M388" t="s">
        <v>13440</v>
      </c>
      <c r="N388" t="s">
        <v>328</v>
      </c>
      <c r="O388" t="s">
        <v>328</v>
      </c>
    </row>
    <row r="389" spans="1:15">
      <c r="A389" t="s">
        <v>5133</v>
      </c>
      <c r="B389" t="s">
        <v>13441</v>
      </c>
      <c r="C389" t="s">
        <v>328</v>
      </c>
      <c r="D389" t="s">
        <v>328</v>
      </c>
      <c r="E389" t="s">
        <v>328</v>
      </c>
      <c r="F389" t="s">
        <v>2585</v>
      </c>
      <c r="G389" t="s">
        <v>2588</v>
      </c>
      <c r="H389" t="s">
        <v>328</v>
      </c>
      <c r="I389" t="s">
        <v>328</v>
      </c>
      <c r="J389" t="s">
        <v>328</v>
      </c>
      <c r="K389" t="s">
        <v>328</v>
      </c>
      <c r="L389" t="s">
        <v>328</v>
      </c>
      <c r="M389" t="s">
        <v>13442</v>
      </c>
      <c r="N389" t="s">
        <v>328</v>
      </c>
      <c r="O389" t="s">
        <v>328</v>
      </c>
    </row>
    <row r="390" spans="1:15">
      <c r="A390" t="s">
        <v>5133</v>
      </c>
      <c r="B390" t="s">
        <v>13443</v>
      </c>
      <c r="C390" t="s">
        <v>328</v>
      </c>
      <c r="D390" t="s">
        <v>328</v>
      </c>
      <c r="E390" t="s">
        <v>328</v>
      </c>
      <c r="F390" t="s">
        <v>2585</v>
      </c>
      <c r="G390" t="s">
        <v>2588</v>
      </c>
      <c r="H390" t="s">
        <v>328</v>
      </c>
      <c r="I390" t="s">
        <v>328</v>
      </c>
      <c r="J390" t="s">
        <v>328</v>
      </c>
      <c r="K390" t="s">
        <v>328</v>
      </c>
      <c r="L390" t="s">
        <v>328</v>
      </c>
      <c r="M390" t="s">
        <v>13444</v>
      </c>
      <c r="N390" t="s">
        <v>328</v>
      </c>
      <c r="O390" t="s">
        <v>328</v>
      </c>
    </row>
    <row r="391" spans="1:15">
      <c r="A391" t="s">
        <v>5133</v>
      </c>
      <c r="B391" t="s">
        <v>13445</v>
      </c>
      <c r="C391" t="s">
        <v>328</v>
      </c>
      <c r="D391" t="s">
        <v>328</v>
      </c>
      <c r="E391" t="s">
        <v>328</v>
      </c>
      <c r="F391" t="s">
        <v>2661</v>
      </c>
      <c r="G391" t="s">
        <v>2659</v>
      </c>
      <c r="H391" t="s">
        <v>328</v>
      </c>
      <c r="I391" t="s">
        <v>328</v>
      </c>
      <c r="J391" t="s">
        <v>328</v>
      </c>
      <c r="K391" t="s">
        <v>328</v>
      </c>
      <c r="L391" t="s">
        <v>328</v>
      </c>
      <c r="M391" t="s">
        <v>13446</v>
      </c>
      <c r="N391" t="s">
        <v>328</v>
      </c>
      <c r="O391" t="s">
        <v>328</v>
      </c>
    </row>
    <row r="392" spans="1:15">
      <c r="A392" t="s">
        <v>5133</v>
      </c>
      <c r="B392" t="s">
        <v>13447</v>
      </c>
      <c r="C392" t="s">
        <v>328</v>
      </c>
      <c r="D392" t="s">
        <v>328</v>
      </c>
      <c r="E392" t="s">
        <v>328</v>
      </c>
      <c r="F392" t="s">
        <v>2661</v>
      </c>
      <c r="G392" t="s">
        <v>2659</v>
      </c>
      <c r="H392" t="s">
        <v>328</v>
      </c>
      <c r="I392" t="s">
        <v>328</v>
      </c>
      <c r="J392" t="s">
        <v>328</v>
      </c>
      <c r="K392" t="s">
        <v>328</v>
      </c>
      <c r="L392" t="s">
        <v>328</v>
      </c>
      <c r="M392" t="s">
        <v>13448</v>
      </c>
      <c r="N392" t="s">
        <v>328</v>
      </c>
      <c r="O392" t="s">
        <v>328</v>
      </c>
    </row>
    <row r="393" spans="1:15">
      <c r="A393" t="s">
        <v>5133</v>
      </c>
      <c r="B393" t="s">
        <v>13449</v>
      </c>
      <c r="C393" t="s">
        <v>328</v>
      </c>
      <c r="D393" t="s">
        <v>328</v>
      </c>
      <c r="E393" t="s">
        <v>328</v>
      </c>
      <c r="F393" t="s">
        <v>2585</v>
      </c>
      <c r="G393" t="s">
        <v>2588</v>
      </c>
      <c r="H393" t="s">
        <v>328</v>
      </c>
      <c r="I393" t="s">
        <v>328</v>
      </c>
      <c r="J393" t="s">
        <v>328</v>
      </c>
      <c r="K393" t="s">
        <v>328</v>
      </c>
      <c r="L393" t="s">
        <v>328</v>
      </c>
      <c r="M393" t="s">
        <v>13449</v>
      </c>
      <c r="N393" t="s">
        <v>328</v>
      </c>
      <c r="O393" t="s">
        <v>328</v>
      </c>
    </row>
    <row r="394" spans="1:15">
      <c r="A394" t="s">
        <v>5133</v>
      </c>
      <c r="B394" t="s">
        <v>13450</v>
      </c>
      <c r="C394" t="s">
        <v>328</v>
      </c>
      <c r="D394" t="s">
        <v>328</v>
      </c>
      <c r="E394" t="s">
        <v>328</v>
      </c>
      <c r="F394" t="s">
        <v>2585</v>
      </c>
      <c r="G394" t="s">
        <v>2588</v>
      </c>
      <c r="H394" t="s">
        <v>328</v>
      </c>
      <c r="I394" t="s">
        <v>328</v>
      </c>
      <c r="J394" t="s">
        <v>328</v>
      </c>
      <c r="K394" t="s">
        <v>328</v>
      </c>
      <c r="L394" t="s">
        <v>328</v>
      </c>
      <c r="M394" t="s">
        <v>13450</v>
      </c>
      <c r="N394" t="s">
        <v>328</v>
      </c>
      <c r="O394" t="s">
        <v>328</v>
      </c>
    </row>
    <row r="395" spans="1:15">
      <c r="A395" t="s">
        <v>5133</v>
      </c>
      <c r="B395" t="s">
        <v>13451</v>
      </c>
      <c r="C395" t="s">
        <v>328</v>
      </c>
      <c r="D395" t="s">
        <v>328</v>
      </c>
      <c r="E395" t="s">
        <v>328</v>
      </c>
      <c r="F395" t="s">
        <v>2661</v>
      </c>
      <c r="G395" t="s">
        <v>2662</v>
      </c>
      <c r="H395" t="s">
        <v>328</v>
      </c>
      <c r="I395" t="s">
        <v>328</v>
      </c>
      <c r="J395" t="s">
        <v>328</v>
      </c>
      <c r="K395" t="s">
        <v>328</v>
      </c>
      <c r="L395" t="s">
        <v>328</v>
      </c>
      <c r="M395" t="s">
        <v>13451</v>
      </c>
      <c r="N395" t="s">
        <v>328</v>
      </c>
      <c r="O395" t="s">
        <v>328</v>
      </c>
    </row>
    <row r="396" spans="1:15">
      <c r="A396" t="s">
        <v>5133</v>
      </c>
      <c r="B396" t="s">
        <v>13452</v>
      </c>
      <c r="C396" t="s">
        <v>328</v>
      </c>
      <c r="D396" t="s">
        <v>328</v>
      </c>
      <c r="E396" t="s">
        <v>328</v>
      </c>
      <c r="F396" t="s">
        <v>2585</v>
      </c>
      <c r="G396" t="s">
        <v>2588</v>
      </c>
      <c r="H396" t="s">
        <v>328</v>
      </c>
      <c r="I396" t="s">
        <v>328</v>
      </c>
      <c r="J396" t="s">
        <v>328</v>
      </c>
      <c r="K396" t="s">
        <v>328</v>
      </c>
      <c r="L396" t="s">
        <v>328</v>
      </c>
      <c r="M396" t="s">
        <v>13452</v>
      </c>
      <c r="N396" t="s">
        <v>328</v>
      </c>
      <c r="O396" t="s">
        <v>328</v>
      </c>
    </row>
    <row r="397" spans="1:15">
      <c r="A397" t="s">
        <v>5133</v>
      </c>
      <c r="B397" t="s">
        <v>13453</v>
      </c>
      <c r="C397" t="s">
        <v>328</v>
      </c>
      <c r="D397" t="s">
        <v>328</v>
      </c>
      <c r="E397" t="s">
        <v>328</v>
      </c>
      <c r="F397" t="s">
        <v>2585</v>
      </c>
      <c r="G397" t="s">
        <v>2588</v>
      </c>
      <c r="H397" t="s">
        <v>328</v>
      </c>
      <c r="I397" t="s">
        <v>328</v>
      </c>
      <c r="J397" t="s">
        <v>328</v>
      </c>
      <c r="K397" t="s">
        <v>328</v>
      </c>
      <c r="L397" t="s">
        <v>328</v>
      </c>
      <c r="M397" t="s">
        <v>13454</v>
      </c>
      <c r="N397" t="s">
        <v>328</v>
      </c>
      <c r="O397" t="s">
        <v>328</v>
      </c>
    </row>
    <row r="398" spans="1:15">
      <c r="A398" t="s">
        <v>5133</v>
      </c>
      <c r="B398" t="s">
        <v>13455</v>
      </c>
      <c r="C398" t="s">
        <v>328</v>
      </c>
      <c r="D398" t="s">
        <v>328</v>
      </c>
      <c r="E398" t="s">
        <v>328</v>
      </c>
      <c r="F398" t="s">
        <v>2585</v>
      </c>
      <c r="G398" t="s">
        <v>2588</v>
      </c>
      <c r="H398" t="s">
        <v>328</v>
      </c>
      <c r="I398" t="s">
        <v>328</v>
      </c>
      <c r="J398" t="s">
        <v>328</v>
      </c>
      <c r="K398" t="s">
        <v>328</v>
      </c>
      <c r="L398" t="s">
        <v>328</v>
      </c>
      <c r="M398" t="s">
        <v>13456</v>
      </c>
      <c r="N398" t="s">
        <v>328</v>
      </c>
      <c r="O398" t="s">
        <v>328</v>
      </c>
    </row>
    <row r="399" spans="1:15">
      <c r="A399" t="s">
        <v>5133</v>
      </c>
      <c r="B399" t="s">
        <v>13457</v>
      </c>
      <c r="C399" t="s">
        <v>328</v>
      </c>
      <c r="D399" t="s">
        <v>328</v>
      </c>
      <c r="E399" t="s">
        <v>328</v>
      </c>
      <c r="F399" t="s">
        <v>2585</v>
      </c>
      <c r="G399" t="s">
        <v>2588</v>
      </c>
      <c r="H399" t="s">
        <v>328</v>
      </c>
      <c r="I399" t="s">
        <v>328</v>
      </c>
      <c r="J399" t="s">
        <v>328</v>
      </c>
      <c r="K399" t="s">
        <v>328</v>
      </c>
      <c r="L399" t="s">
        <v>328</v>
      </c>
      <c r="M399" t="s">
        <v>13457</v>
      </c>
      <c r="N399" t="s">
        <v>328</v>
      </c>
      <c r="O399" t="s">
        <v>328</v>
      </c>
    </row>
    <row r="400" spans="1:15">
      <c r="A400" t="s">
        <v>5133</v>
      </c>
      <c r="B400" t="s">
        <v>13458</v>
      </c>
      <c r="C400" t="s">
        <v>328</v>
      </c>
      <c r="D400" t="s">
        <v>328</v>
      </c>
      <c r="E400" t="s">
        <v>328</v>
      </c>
      <c r="F400" t="s">
        <v>2585</v>
      </c>
      <c r="G400" t="s">
        <v>2588</v>
      </c>
      <c r="H400" t="s">
        <v>328</v>
      </c>
      <c r="I400" t="s">
        <v>328</v>
      </c>
      <c r="J400" t="s">
        <v>328</v>
      </c>
      <c r="K400" t="s">
        <v>328</v>
      </c>
      <c r="L400" t="s">
        <v>328</v>
      </c>
      <c r="M400" t="s">
        <v>13459</v>
      </c>
      <c r="N400" t="s">
        <v>328</v>
      </c>
      <c r="O400" t="s">
        <v>328</v>
      </c>
    </row>
    <row r="401" spans="1:15">
      <c r="A401" t="s">
        <v>5133</v>
      </c>
      <c r="B401" t="s">
        <v>13460</v>
      </c>
      <c r="C401" t="s">
        <v>328</v>
      </c>
      <c r="D401" t="s">
        <v>328</v>
      </c>
      <c r="E401" t="s">
        <v>328</v>
      </c>
      <c r="F401" t="s">
        <v>2585</v>
      </c>
      <c r="G401" t="s">
        <v>2588</v>
      </c>
      <c r="H401" t="s">
        <v>328</v>
      </c>
      <c r="I401" t="s">
        <v>328</v>
      </c>
      <c r="J401" t="s">
        <v>328</v>
      </c>
      <c r="K401" t="s">
        <v>328</v>
      </c>
      <c r="L401" t="s">
        <v>328</v>
      </c>
      <c r="M401" t="s">
        <v>13459</v>
      </c>
      <c r="N401" t="s">
        <v>328</v>
      </c>
      <c r="O401" t="s">
        <v>328</v>
      </c>
    </row>
    <row r="402" spans="1:15">
      <c r="A402" t="s">
        <v>5133</v>
      </c>
      <c r="B402" t="s">
        <v>13461</v>
      </c>
      <c r="C402" t="s">
        <v>328</v>
      </c>
      <c r="D402" t="s">
        <v>328</v>
      </c>
      <c r="E402" t="s">
        <v>328</v>
      </c>
      <c r="F402" t="s">
        <v>2585</v>
      </c>
      <c r="G402" t="s">
        <v>2588</v>
      </c>
      <c r="H402" t="s">
        <v>328</v>
      </c>
      <c r="I402" t="s">
        <v>328</v>
      </c>
      <c r="J402" t="s">
        <v>328</v>
      </c>
      <c r="K402" t="s">
        <v>328</v>
      </c>
      <c r="L402" t="s">
        <v>328</v>
      </c>
      <c r="M402" t="s">
        <v>13461</v>
      </c>
      <c r="N402" t="s">
        <v>328</v>
      </c>
      <c r="O402" t="s">
        <v>328</v>
      </c>
    </row>
    <row r="403" spans="1:15">
      <c r="A403" t="s">
        <v>5133</v>
      </c>
      <c r="B403" t="s">
        <v>13462</v>
      </c>
      <c r="C403" t="s">
        <v>328</v>
      </c>
      <c r="D403" t="s">
        <v>328</v>
      </c>
      <c r="E403" t="s">
        <v>328</v>
      </c>
      <c r="F403" t="s">
        <v>2585</v>
      </c>
      <c r="G403" t="s">
        <v>2588</v>
      </c>
      <c r="H403" t="s">
        <v>328</v>
      </c>
      <c r="I403" t="s">
        <v>328</v>
      </c>
      <c r="J403" t="s">
        <v>328</v>
      </c>
      <c r="K403" t="s">
        <v>328</v>
      </c>
      <c r="L403" t="s">
        <v>328</v>
      </c>
      <c r="M403" t="s">
        <v>13463</v>
      </c>
      <c r="N403" t="s">
        <v>328</v>
      </c>
      <c r="O403" t="s">
        <v>328</v>
      </c>
    </row>
    <row r="404" spans="1:15">
      <c r="A404" t="s">
        <v>5133</v>
      </c>
      <c r="B404" t="s">
        <v>13464</v>
      </c>
      <c r="C404" t="s">
        <v>328</v>
      </c>
      <c r="D404" t="s">
        <v>328</v>
      </c>
      <c r="E404" t="s">
        <v>328</v>
      </c>
      <c r="F404" t="s">
        <v>2592</v>
      </c>
      <c r="G404" t="s">
        <v>2593</v>
      </c>
      <c r="H404" t="s">
        <v>328</v>
      </c>
      <c r="I404" t="s">
        <v>328</v>
      </c>
      <c r="J404" t="s">
        <v>328</v>
      </c>
      <c r="K404" t="s">
        <v>328</v>
      </c>
      <c r="L404" t="s">
        <v>328</v>
      </c>
      <c r="M404" t="s">
        <v>13464</v>
      </c>
      <c r="N404" t="s">
        <v>328</v>
      </c>
      <c r="O404" t="s">
        <v>328</v>
      </c>
    </row>
    <row r="405" spans="1:15">
      <c r="A405" t="s">
        <v>5133</v>
      </c>
      <c r="B405" t="s">
        <v>13465</v>
      </c>
      <c r="C405" t="s">
        <v>328</v>
      </c>
      <c r="D405" t="s">
        <v>328</v>
      </c>
      <c r="E405" t="s">
        <v>328</v>
      </c>
      <c r="F405" t="s">
        <v>2661</v>
      </c>
      <c r="G405" t="s">
        <v>2662</v>
      </c>
      <c r="H405" t="s">
        <v>328</v>
      </c>
      <c r="I405" t="s">
        <v>328</v>
      </c>
      <c r="J405" t="s">
        <v>328</v>
      </c>
      <c r="K405" t="s">
        <v>328</v>
      </c>
      <c r="L405" t="s">
        <v>328</v>
      </c>
      <c r="M405" t="s">
        <v>13465</v>
      </c>
      <c r="N405" t="s">
        <v>328</v>
      </c>
      <c r="O405" t="s">
        <v>328</v>
      </c>
    </row>
    <row r="406" spans="1:15">
      <c r="A406" t="s">
        <v>5133</v>
      </c>
      <c r="B406" t="s">
        <v>13466</v>
      </c>
      <c r="C406" t="s">
        <v>328</v>
      </c>
      <c r="D406" t="s">
        <v>328</v>
      </c>
      <c r="E406" t="s">
        <v>328</v>
      </c>
      <c r="F406" t="s">
        <v>2661</v>
      </c>
      <c r="G406" t="s">
        <v>2662</v>
      </c>
      <c r="H406" t="s">
        <v>328</v>
      </c>
      <c r="I406" t="s">
        <v>328</v>
      </c>
      <c r="J406" t="s">
        <v>328</v>
      </c>
      <c r="K406" t="s">
        <v>328</v>
      </c>
      <c r="L406" t="s">
        <v>328</v>
      </c>
      <c r="M406" t="s">
        <v>13466</v>
      </c>
      <c r="N406" t="s">
        <v>328</v>
      </c>
      <c r="O406" t="s">
        <v>328</v>
      </c>
    </row>
    <row r="407" spans="1:15">
      <c r="A407" t="s">
        <v>5133</v>
      </c>
      <c r="B407" t="s">
        <v>13467</v>
      </c>
      <c r="C407" t="s">
        <v>328</v>
      </c>
      <c r="D407" t="s">
        <v>328</v>
      </c>
      <c r="E407" t="s">
        <v>328</v>
      </c>
      <c r="F407" t="s">
        <v>2592</v>
      </c>
      <c r="G407" t="s">
        <v>2593</v>
      </c>
      <c r="H407" t="s">
        <v>328</v>
      </c>
      <c r="I407" t="s">
        <v>328</v>
      </c>
      <c r="J407" t="s">
        <v>328</v>
      </c>
      <c r="K407" t="s">
        <v>328</v>
      </c>
      <c r="L407" t="s">
        <v>328</v>
      </c>
      <c r="M407" t="s">
        <v>13468</v>
      </c>
      <c r="N407" t="s">
        <v>328</v>
      </c>
      <c r="O407" t="s">
        <v>328</v>
      </c>
    </row>
    <row r="408" spans="1:15">
      <c r="A408" t="s">
        <v>5133</v>
      </c>
      <c r="B408" t="s">
        <v>13469</v>
      </c>
      <c r="C408" t="s">
        <v>328</v>
      </c>
      <c r="D408" t="s">
        <v>328</v>
      </c>
      <c r="E408" t="s">
        <v>328</v>
      </c>
      <c r="F408" t="s">
        <v>2592</v>
      </c>
      <c r="G408" t="s">
        <v>2593</v>
      </c>
      <c r="H408" t="s">
        <v>328</v>
      </c>
      <c r="I408" t="s">
        <v>328</v>
      </c>
      <c r="J408" t="s">
        <v>328</v>
      </c>
      <c r="K408" t="s">
        <v>328</v>
      </c>
      <c r="L408" t="s">
        <v>328</v>
      </c>
      <c r="M408" t="s">
        <v>13470</v>
      </c>
      <c r="N408" t="s">
        <v>328</v>
      </c>
      <c r="O408" t="s">
        <v>328</v>
      </c>
    </row>
    <row r="409" spans="1:15">
      <c r="A409" t="s">
        <v>5133</v>
      </c>
      <c r="B409" t="s">
        <v>13471</v>
      </c>
      <c r="C409" t="s">
        <v>328</v>
      </c>
      <c r="D409" t="s">
        <v>328</v>
      </c>
      <c r="E409" t="s">
        <v>328</v>
      </c>
      <c r="F409" t="s">
        <v>2661</v>
      </c>
      <c r="G409" t="s">
        <v>2659</v>
      </c>
      <c r="H409" t="s">
        <v>328</v>
      </c>
      <c r="I409" t="s">
        <v>328</v>
      </c>
      <c r="J409" t="s">
        <v>328</v>
      </c>
      <c r="K409" t="s">
        <v>328</v>
      </c>
      <c r="L409" t="s">
        <v>328</v>
      </c>
      <c r="M409" t="s">
        <v>13472</v>
      </c>
      <c r="N409" t="s">
        <v>328</v>
      </c>
      <c r="O409" t="s">
        <v>328</v>
      </c>
    </row>
    <row r="410" spans="1:15">
      <c r="A410" t="s">
        <v>5133</v>
      </c>
      <c r="B410" t="s">
        <v>13473</v>
      </c>
      <c r="C410" t="s">
        <v>328</v>
      </c>
      <c r="D410" t="s">
        <v>328</v>
      </c>
      <c r="E410" t="s">
        <v>328</v>
      </c>
      <c r="F410" t="s">
        <v>2585</v>
      </c>
      <c r="G410" t="s">
        <v>2588</v>
      </c>
      <c r="H410" t="s">
        <v>328</v>
      </c>
      <c r="I410" t="s">
        <v>328</v>
      </c>
      <c r="J410" t="s">
        <v>328</v>
      </c>
      <c r="K410" t="s">
        <v>328</v>
      </c>
      <c r="L410" t="s">
        <v>328</v>
      </c>
      <c r="M410" t="s">
        <v>13473</v>
      </c>
      <c r="N410" t="s">
        <v>328</v>
      </c>
      <c r="O410" t="s">
        <v>328</v>
      </c>
    </row>
    <row r="411" spans="1:15">
      <c r="A411" t="s">
        <v>5133</v>
      </c>
      <c r="B411" t="s">
        <v>13474</v>
      </c>
      <c r="C411" t="s">
        <v>328</v>
      </c>
      <c r="D411" t="s">
        <v>328</v>
      </c>
      <c r="E411" t="s">
        <v>328</v>
      </c>
      <c r="F411" t="s">
        <v>2585</v>
      </c>
      <c r="G411" t="s">
        <v>2588</v>
      </c>
      <c r="H411" t="s">
        <v>328</v>
      </c>
      <c r="I411" t="s">
        <v>328</v>
      </c>
      <c r="J411" t="s">
        <v>328</v>
      </c>
      <c r="K411" t="s">
        <v>328</v>
      </c>
      <c r="L411" t="s">
        <v>328</v>
      </c>
      <c r="M411" t="s">
        <v>13474</v>
      </c>
      <c r="N411" t="s">
        <v>328</v>
      </c>
      <c r="O411" t="s">
        <v>328</v>
      </c>
    </row>
    <row r="412" spans="1:15">
      <c r="A412" t="s">
        <v>5133</v>
      </c>
      <c r="B412" t="s">
        <v>13475</v>
      </c>
      <c r="C412" t="s">
        <v>328</v>
      </c>
      <c r="D412" t="s">
        <v>328</v>
      </c>
      <c r="E412" t="s">
        <v>328</v>
      </c>
      <c r="F412" t="s">
        <v>2592</v>
      </c>
      <c r="G412" t="s">
        <v>2593</v>
      </c>
      <c r="H412" t="s">
        <v>328</v>
      </c>
      <c r="I412" t="s">
        <v>328</v>
      </c>
      <c r="J412" t="s">
        <v>328</v>
      </c>
      <c r="K412" t="s">
        <v>328</v>
      </c>
      <c r="L412" t="s">
        <v>328</v>
      </c>
      <c r="M412" t="s">
        <v>13476</v>
      </c>
      <c r="N412" t="s">
        <v>328</v>
      </c>
      <c r="O412" t="s">
        <v>328</v>
      </c>
    </row>
    <row r="413" spans="1:15">
      <c r="A413" t="s">
        <v>5133</v>
      </c>
      <c r="B413" t="s">
        <v>13477</v>
      </c>
      <c r="C413" t="s">
        <v>328</v>
      </c>
      <c r="D413" t="s">
        <v>328</v>
      </c>
      <c r="E413" t="s">
        <v>328</v>
      </c>
      <c r="F413" t="s">
        <v>2585</v>
      </c>
      <c r="G413" t="s">
        <v>2588</v>
      </c>
      <c r="H413" t="s">
        <v>328</v>
      </c>
      <c r="I413" t="s">
        <v>328</v>
      </c>
      <c r="J413" t="s">
        <v>328</v>
      </c>
      <c r="K413" t="s">
        <v>328</v>
      </c>
      <c r="L413" t="s">
        <v>328</v>
      </c>
      <c r="M413" t="s">
        <v>13477</v>
      </c>
      <c r="N413" t="s">
        <v>328</v>
      </c>
      <c r="O413" t="s">
        <v>328</v>
      </c>
    </row>
    <row r="414" spans="1:15">
      <c r="A414" t="s">
        <v>5133</v>
      </c>
      <c r="B414" t="s">
        <v>13478</v>
      </c>
      <c r="C414" t="s">
        <v>328</v>
      </c>
      <c r="D414" t="s">
        <v>328</v>
      </c>
      <c r="E414" t="s">
        <v>328</v>
      </c>
      <c r="F414" t="s">
        <v>2585</v>
      </c>
      <c r="G414" t="s">
        <v>2588</v>
      </c>
      <c r="H414" t="s">
        <v>328</v>
      </c>
      <c r="I414" t="s">
        <v>328</v>
      </c>
      <c r="J414" t="s">
        <v>328</v>
      </c>
      <c r="K414" t="s">
        <v>328</v>
      </c>
      <c r="L414" t="s">
        <v>328</v>
      </c>
      <c r="M414" t="s">
        <v>13478</v>
      </c>
      <c r="N414" t="s">
        <v>328</v>
      </c>
      <c r="O414" t="s">
        <v>328</v>
      </c>
    </row>
    <row r="415" spans="1:15">
      <c r="A415" t="s">
        <v>5133</v>
      </c>
      <c r="B415" t="s">
        <v>13479</v>
      </c>
      <c r="C415" t="s">
        <v>328</v>
      </c>
      <c r="D415" t="s">
        <v>328</v>
      </c>
      <c r="E415" t="s">
        <v>328</v>
      </c>
      <c r="F415" t="s">
        <v>2585</v>
      </c>
      <c r="G415" t="s">
        <v>2588</v>
      </c>
      <c r="H415" t="s">
        <v>328</v>
      </c>
      <c r="I415" t="s">
        <v>328</v>
      </c>
      <c r="J415" t="s">
        <v>328</v>
      </c>
      <c r="K415" t="s">
        <v>328</v>
      </c>
      <c r="L415" t="s">
        <v>328</v>
      </c>
      <c r="M415" t="s">
        <v>13480</v>
      </c>
      <c r="N415" t="s">
        <v>328</v>
      </c>
      <c r="O415" t="s">
        <v>328</v>
      </c>
    </row>
    <row r="416" spans="1:15">
      <c r="A416" t="s">
        <v>5133</v>
      </c>
      <c r="B416" t="s">
        <v>13481</v>
      </c>
      <c r="C416" t="s">
        <v>328</v>
      </c>
      <c r="D416" t="s">
        <v>328</v>
      </c>
      <c r="E416" t="s">
        <v>328</v>
      </c>
      <c r="F416" t="s">
        <v>2585</v>
      </c>
      <c r="G416" t="s">
        <v>2588</v>
      </c>
      <c r="H416" t="s">
        <v>328</v>
      </c>
      <c r="I416" t="s">
        <v>328</v>
      </c>
      <c r="J416" t="s">
        <v>328</v>
      </c>
      <c r="K416" t="s">
        <v>328</v>
      </c>
      <c r="L416" t="s">
        <v>328</v>
      </c>
      <c r="M416" t="s">
        <v>13482</v>
      </c>
      <c r="N416" t="s">
        <v>328</v>
      </c>
      <c r="O416" t="s">
        <v>328</v>
      </c>
    </row>
    <row r="417" spans="1:15">
      <c r="A417" t="s">
        <v>5133</v>
      </c>
      <c r="B417" t="s">
        <v>13483</v>
      </c>
      <c r="C417" t="s">
        <v>328</v>
      </c>
      <c r="D417" t="s">
        <v>328</v>
      </c>
      <c r="E417" t="s">
        <v>328</v>
      </c>
      <c r="F417" t="s">
        <v>2585</v>
      </c>
      <c r="G417" t="s">
        <v>2588</v>
      </c>
      <c r="H417" t="s">
        <v>328</v>
      </c>
      <c r="I417" t="s">
        <v>328</v>
      </c>
      <c r="J417" t="s">
        <v>328</v>
      </c>
      <c r="K417" t="s">
        <v>328</v>
      </c>
      <c r="L417" t="s">
        <v>328</v>
      </c>
      <c r="M417" t="s">
        <v>13483</v>
      </c>
      <c r="N417" t="s">
        <v>328</v>
      </c>
      <c r="O417" t="s">
        <v>328</v>
      </c>
    </row>
    <row r="418" spans="1:15">
      <c r="A418" t="s">
        <v>5133</v>
      </c>
      <c r="B418" t="s">
        <v>13484</v>
      </c>
      <c r="C418" t="s">
        <v>328</v>
      </c>
      <c r="D418" t="s">
        <v>328</v>
      </c>
      <c r="E418" t="s">
        <v>328</v>
      </c>
      <c r="F418" t="s">
        <v>2661</v>
      </c>
      <c r="G418" t="s">
        <v>2662</v>
      </c>
      <c r="H418" t="s">
        <v>328</v>
      </c>
      <c r="I418" t="s">
        <v>328</v>
      </c>
      <c r="J418" t="s">
        <v>328</v>
      </c>
      <c r="K418" t="s">
        <v>328</v>
      </c>
      <c r="L418" t="s">
        <v>328</v>
      </c>
      <c r="M418" t="s">
        <v>13484</v>
      </c>
      <c r="N418" t="s">
        <v>328</v>
      </c>
      <c r="O418" t="s">
        <v>328</v>
      </c>
    </row>
    <row r="419" spans="1:15">
      <c r="A419" t="s">
        <v>5133</v>
      </c>
      <c r="B419" t="s">
        <v>13485</v>
      </c>
      <c r="C419" t="s">
        <v>328</v>
      </c>
      <c r="D419" t="s">
        <v>328</v>
      </c>
      <c r="E419" t="s">
        <v>328</v>
      </c>
      <c r="F419" t="s">
        <v>2661</v>
      </c>
      <c r="G419" t="s">
        <v>2662</v>
      </c>
      <c r="H419" t="s">
        <v>328</v>
      </c>
      <c r="I419" t="s">
        <v>328</v>
      </c>
      <c r="J419" t="s">
        <v>328</v>
      </c>
      <c r="K419" t="s">
        <v>328</v>
      </c>
      <c r="L419" t="s">
        <v>328</v>
      </c>
      <c r="M419" t="s">
        <v>13485</v>
      </c>
      <c r="N419" t="s">
        <v>328</v>
      </c>
      <c r="O419" t="s">
        <v>328</v>
      </c>
    </row>
    <row r="420" spans="1:15">
      <c r="A420" t="s">
        <v>4759</v>
      </c>
      <c r="B420" t="s">
        <v>13486</v>
      </c>
      <c r="C420" t="s">
        <v>328</v>
      </c>
      <c r="D420" t="s">
        <v>328</v>
      </c>
      <c r="E420" t="s">
        <v>12934</v>
      </c>
      <c r="F420" t="s">
        <v>2907</v>
      </c>
      <c r="G420" t="s">
        <v>328</v>
      </c>
      <c r="H420" t="s">
        <v>328</v>
      </c>
      <c r="I420" t="s">
        <v>328</v>
      </c>
      <c r="J420" t="s">
        <v>328</v>
      </c>
      <c r="K420" t="s">
        <v>328</v>
      </c>
      <c r="L420">
        <v>130</v>
      </c>
      <c r="M420" t="s">
        <v>13486</v>
      </c>
      <c r="N420" t="s">
        <v>328</v>
      </c>
      <c r="O420" t="s">
        <v>328</v>
      </c>
    </row>
    <row r="421" spans="1:15">
      <c r="A421" t="s">
        <v>4759</v>
      </c>
      <c r="B421" t="s">
        <v>13487</v>
      </c>
      <c r="C421" t="s">
        <v>328</v>
      </c>
      <c r="D421" t="s">
        <v>328</v>
      </c>
      <c r="E421" t="s">
        <v>12934</v>
      </c>
      <c r="F421" t="s">
        <v>2907</v>
      </c>
      <c r="G421" t="s">
        <v>328</v>
      </c>
      <c r="H421" t="s">
        <v>328</v>
      </c>
      <c r="I421" t="s">
        <v>328</v>
      </c>
      <c r="J421" t="s">
        <v>328</v>
      </c>
      <c r="K421" t="s">
        <v>328</v>
      </c>
      <c r="L421" t="s">
        <v>328</v>
      </c>
      <c r="M421" t="s">
        <v>13487</v>
      </c>
      <c r="N421" t="s">
        <v>328</v>
      </c>
      <c r="O421" t="s">
        <v>328</v>
      </c>
    </row>
    <row r="422" spans="1:15">
      <c r="A422" t="s">
        <v>4759</v>
      </c>
      <c r="B422" t="s">
        <v>13488</v>
      </c>
      <c r="C422" t="s">
        <v>328</v>
      </c>
      <c r="D422" t="s">
        <v>328</v>
      </c>
      <c r="E422" t="s">
        <v>12934</v>
      </c>
      <c r="F422" t="s">
        <v>2907</v>
      </c>
      <c r="G422" t="s">
        <v>328</v>
      </c>
      <c r="H422" t="s">
        <v>328</v>
      </c>
      <c r="I422" t="s">
        <v>328</v>
      </c>
      <c r="J422" t="s">
        <v>328</v>
      </c>
      <c r="K422" t="s">
        <v>328</v>
      </c>
      <c r="L422" t="s">
        <v>328</v>
      </c>
      <c r="M422" t="s">
        <v>13488</v>
      </c>
      <c r="N422" t="s">
        <v>328</v>
      </c>
      <c r="O422" t="s">
        <v>328</v>
      </c>
    </row>
    <row r="423" spans="1:15">
      <c r="A423" t="s">
        <v>4759</v>
      </c>
      <c r="B423" t="s">
        <v>13489</v>
      </c>
      <c r="C423" t="s">
        <v>328</v>
      </c>
      <c r="D423" t="s">
        <v>328</v>
      </c>
      <c r="E423" t="s">
        <v>12934</v>
      </c>
      <c r="F423" t="s">
        <v>2907</v>
      </c>
      <c r="G423" t="s">
        <v>328</v>
      </c>
      <c r="H423" t="s">
        <v>328</v>
      </c>
      <c r="I423" t="s">
        <v>328</v>
      </c>
      <c r="J423" t="s">
        <v>328</v>
      </c>
      <c r="K423" t="s">
        <v>328</v>
      </c>
      <c r="L423">
        <v>120.5</v>
      </c>
      <c r="M423" t="s">
        <v>13489</v>
      </c>
      <c r="N423" t="s">
        <v>328</v>
      </c>
      <c r="O423" t="s">
        <v>328</v>
      </c>
    </row>
    <row r="424" spans="1:15">
      <c r="A424" t="s">
        <v>4759</v>
      </c>
      <c r="B424" t="s">
        <v>13490</v>
      </c>
      <c r="C424" t="s">
        <v>328</v>
      </c>
      <c r="D424" t="s">
        <v>328</v>
      </c>
      <c r="E424" t="s">
        <v>12934</v>
      </c>
      <c r="F424" t="s">
        <v>2907</v>
      </c>
      <c r="G424" t="s">
        <v>328</v>
      </c>
      <c r="H424" t="s">
        <v>328</v>
      </c>
      <c r="I424" t="s">
        <v>328</v>
      </c>
      <c r="J424" t="s">
        <v>328</v>
      </c>
      <c r="K424" t="s">
        <v>328</v>
      </c>
      <c r="L424" t="s">
        <v>328</v>
      </c>
      <c r="M424" t="s">
        <v>13490</v>
      </c>
      <c r="N424" t="s">
        <v>328</v>
      </c>
      <c r="O424" t="s">
        <v>328</v>
      </c>
    </row>
    <row r="425" spans="1:15">
      <c r="A425" t="s">
        <v>4759</v>
      </c>
      <c r="B425" t="s">
        <v>13491</v>
      </c>
      <c r="C425" t="s">
        <v>328</v>
      </c>
      <c r="D425" t="s">
        <v>328</v>
      </c>
      <c r="E425" t="s">
        <v>12934</v>
      </c>
      <c r="F425" t="s">
        <v>2907</v>
      </c>
      <c r="G425" t="s">
        <v>328</v>
      </c>
      <c r="H425" t="s">
        <v>328</v>
      </c>
      <c r="I425" t="s">
        <v>328</v>
      </c>
      <c r="J425" t="s">
        <v>328</v>
      </c>
      <c r="K425" t="s">
        <v>328</v>
      </c>
      <c r="L425" t="s">
        <v>328</v>
      </c>
      <c r="M425" t="s">
        <v>13491</v>
      </c>
      <c r="N425" t="s">
        <v>328</v>
      </c>
      <c r="O425" t="s">
        <v>328</v>
      </c>
    </row>
    <row r="426" spans="1:15">
      <c r="A426" t="s">
        <v>4759</v>
      </c>
      <c r="B426" t="s">
        <v>13492</v>
      </c>
      <c r="C426" t="s">
        <v>328</v>
      </c>
      <c r="D426" t="s">
        <v>328</v>
      </c>
      <c r="E426" t="s">
        <v>12934</v>
      </c>
      <c r="F426" t="s">
        <v>2907</v>
      </c>
      <c r="G426" t="s">
        <v>328</v>
      </c>
      <c r="H426" t="s">
        <v>328</v>
      </c>
      <c r="I426" t="s">
        <v>328</v>
      </c>
      <c r="J426" t="s">
        <v>328</v>
      </c>
      <c r="K426" t="s">
        <v>328</v>
      </c>
      <c r="L426" t="s">
        <v>328</v>
      </c>
      <c r="M426" t="s">
        <v>13492</v>
      </c>
      <c r="N426" t="s">
        <v>328</v>
      </c>
      <c r="O426" t="s">
        <v>328</v>
      </c>
    </row>
    <row r="427" spans="1:15">
      <c r="A427" t="s">
        <v>4759</v>
      </c>
      <c r="B427" t="s">
        <v>13493</v>
      </c>
      <c r="C427" t="s">
        <v>328</v>
      </c>
      <c r="D427" t="s">
        <v>328</v>
      </c>
      <c r="E427" t="s">
        <v>12934</v>
      </c>
      <c r="F427" t="s">
        <v>2907</v>
      </c>
      <c r="G427" t="s">
        <v>328</v>
      </c>
      <c r="H427" t="s">
        <v>328</v>
      </c>
      <c r="I427" t="s">
        <v>328</v>
      </c>
      <c r="J427" t="s">
        <v>328</v>
      </c>
      <c r="K427" t="s">
        <v>328</v>
      </c>
      <c r="L427" t="s">
        <v>328</v>
      </c>
      <c r="M427" t="s">
        <v>13493</v>
      </c>
      <c r="N427" t="s">
        <v>328</v>
      </c>
      <c r="O427" t="s">
        <v>328</v>
      </c>
    </row>
    <row r="428" spans="1:15">
      <c r="A428" t="s">
        <v>4759</v>
      </c>
      <c r="B428" t="s">
        <v>13494</v>
      </c>
      <c r="C428" t="s">
        <v>328</v>
      </c>
      <c r="D428" t="s">
        <v>328</v>
      </c>
      <c r="E428" t="s">
        <v>12934</v>
      </c>
      <c r="F428" t="s">
        <v>2907</v>
      </c>
      <c r="G428" t="s">
        <v>328</v>
      </c>
      <c r="H428" t="s">
        <v>328</v>
      </c>
      <c r="I428" t="s">
        <v>328</v>
      </c>
      <c r="J428" t="s">
        <v>328</v>
      </c>
      <c r="K428" t="s">
        <v>328</v>
      </c>
      <c r="L428" t="s">
        <v>328</v>
      </c>
      <c r="M428" t="s">
        <v>13494</v>
      </c>
      <c r="N428" t="s">
        <v>328</v>
      </c>
      <c r="O428" t="s">
        <v>328</v>
      </c>
    </row>
    <row r="429" spans="1:15">
      <c r="A429" t="s">
        <v>4759</v>
      </c>
      <c r="B429" t="s">
        <v>13495</v>
      </c>
      <c r="C429" t="s">
        <v>328</v>
      </c>
      <c r="D429" t="s">
        <v>328</v>
      </c>
      <c r="E429" t="s">
        <v>12934</v>
      </c>
      <c r="F429" t="s">
        <v>2907</v>
      </c>
      <c r="G429" t="s">
        <v>328</v>
      </c>
      <c r="H429" t="s">
        <v>328</v>
      </c>
      <c r="I429" t="s">
        <v>328</v>
      </c>
      <c r="J429" t="s">
        <v>328</v>
      </c>
      <c r="K429" t="s">
        <v>328</v>
      </c>
      <c r="L429" t="s">
        <v>328</v>
      </c>
      <c r="M429" t="s">
        <v>13495</v>
      </c>
      <c r="N429" t="s">
        <v>328</v>
      </c>
      <c r="O429" t="s">
        <v>328</v>
      </c>
    </row>
    <row r="430" spans="1:15">
      <c r="A430" t="s">
        <v>4759</v>
      </c>
      <c r="B430" t="s">
        <v>13496</v>
      </c>
      <c r="C430" t="s">
        <v>328</v>
      </c>
      <c r="D430" t="s">
        <v>328</v>
      </c>
      <c r="E430" t="s">
        <v>12934</v>
      </c>
      <c r="F430" t="s">
        <v>2907</v>
      </c>
      <c r="G430" t="s">
        <v>328</v>
      </c>
      <c r="H430" t="s">
        <v>328</v>
      </c>
      <c r="I430" t="s">
        <v>328</v>
      </c>
      <c r="J430" t="s">
        <v>328</v>
      </c>
      <c r="K430" t="s">
        <v>328</v>
      </c>
      <c r="L430" t="s">
        <v>328</v>
      </c>
      <c r="M430" t="s">
        <v>13496</v>
      </c>
      <c r="N430" t="s">
        <v>328</v>
      </c>
      <c r="O430" t="s">
        <v>328</v>
      </c>
    </row>
    <row r="431" spans="1:15">
      <c r="A431" t="s">
        <v>4759</v>
      </c>
      <c r="B431" t="s">
        <v>13497</v>
      </c>
      <c r="C431" t="s">
        <v>328</v>
      </c>
      <c r="D431" t="s">
        <v>328</v>
      </c>
      <c r="E431" t="s">
        <v>328</v>
      </c>
      <c r="F431" t="s">
        <v>2661</v>
      </c>
      <c r="G431" t="s">
        <v>2662</v>
      </c>
      <c r="H431" t="s">
        <v>328</v>
      </c>
      <c r="I431" t="s">
        <v>328</v>
      </c>
      <c r="J431" t="s">
        <v>328</v>
      </c>
      <c r="K431" t="s">
        <v>328</v>
      </c>
      <c r="L431" t="s">
        <v>328</v>
      </c>
      <c r="M431" t="s">
        <v>13498</v>
      </c>
      <c r="N431" t="s">
        <v>328</v>
      </c>
      <c r="O431" t="s">
        <v>328</v>
      </c>
    </row>
    <row r="432" spans="1:15">
      <c r="A432" t="s">
        <v>4759</v>
      </c>
      <c r="B432" t="s">
        <v>13499</v>
      </c>
      <c r="C432" t="s">
        <v>328</v>
      </c>
      <c r="D432" t="s">
        <v>328</v>
      </c>
      <c r="E432" t="s">
        <v>2912</v>
      </c>
      <c r="F432" t="s">
        <v>2911</v>
      </c>
      <c r="G432" t="s">
        <v>328</v>
      </c>
      <c r="H432" t="s">
        <v>328</v>
      </c>
      <c r="I432" t="s">
        <v>328</v>
      </c>
      <c r="J432" t="s">
        <v>328</v>
      </c>
      <c r="K432" t="s">
        <v>328</v>
      </c>
      <c r="L432" t="s">
        <v>328</v>
      </c>
      <c r="M432" t="s">
        <v>13500</v>
      </c>
      <c r="N432" t="s">
        <v>328</v>
      </c>
      <c r="O432" t="s">
        <v>328</v>
      </c>
    </row>
    <row r="433" spans="1:15">
      <c r="A433" t="s">
        <v>4759</v>
      </c>
      <c r="B433" t="s">
        <v>13501</v>
      </c>
      <c r="C433" t="s">
        <v>328</v>
      </c>
      <c r="D433" t="s">
        <v>328</v>
      </c>
      <c r="E433" t="s">
        <v>12934</v>
      </c>
      <c r="F433" t="s">
        <v>2907</v>
      </c>
      <c r="G433" t="s">
        <v>328</v>
      </c>
      <c r="H433" t="s">
        <v>6524</v>
      </c>
      <c r="I433" t="s">
        <v>328</v>
      </c>
      <c r="J433" t="s">
        <v>328</v>
      </c>
      <c r="K433" t="s">
        <v>328</v>
      </c>
      <c r="L433" t="s">
        <v>328</v>
      </c>
      <c r="M433" t="s">
        <v>13501</v>
      </c>
      <c r="N433" t="s">
        <v>328</v>
      </c>
      <c r="O433" t="s">
        <v>328</v>
      </c>
    </row>
    <row r="434" spans="1:15">
      <c r="A434" t="s">
        <v>4759</v>
      </c>
      <c r="B434" t="s">
        <v>13502</v>
      </c>
      <c r="C434" t="s">
        <v>328</v>
      </c>
      <c r="D434" t="s">
        <v>328</v>
      </c>
      <c r="E434" t="s">
        <v>12934</v>
      </c>
      <c r="F434" t="s">
        <v>2907</v>
      </c>
      <c r="G434" t="s">
        <v>328</v>
      </c>
      <c r="H434" t="s">
        <v>328</v>
      </c>
      <c r="I434" t="s">
        <v>328</v>
      </c>
      <c r="J434" t="s">
        <v>328</v>
      </c>
      <c r="K434" t="s">
        <v>328</v>
      </c>
      <c r="L434">
        <v>115</v>
      </c>
      <c r="M434" t="s">
        <v>13502</v>
      </c>
      <c r="N434" t="s">
        <v>328</v>
      </c>
      <c r="O434" t="s">
        <v>328</v>
      </c>
    </row>
    <row r="435" spans="1:15">
      <c r="A435" t="s">
        <v>5512</v>
      </c>
      <c r="B435" t="s">
        <v>13503</v>
      </c>
      <c r="C435" t="s">
        <v>328</v>
      </c>
      <c r="D435" t="s">
        <v>328</v>
      </c>
      <c r="E435" t="s">
        <v>12934</v>
      </c>
      <c r="F435" t="s">
        <v>2911</v>
      </c>
      <c r="G435" t="s">
        <v>328</v>
      </c>
      <c r="H435" t="s">
        <v>6524</v>
      </c>
      <c r="I435" t="s">
        <v>328</v>
      </c>
      <c r="J435" t="s">
        <v>328</v>
      </c>
      <c r="K435" t="s">
        <v>328</v>
      </c>
      <c r="L435" t="s">
        <v>328</v>
      </c>
      <c r="M435" t="s">
        <v>13503</v>
      </c>
      <c r="N435" t="s">
        <v>328</v>
      </c>
      <c r="O435" t="s">
        <v>328</v>
      </c>
    </row>
    <row r="436" spans="1:15">
      <c r="A436" t="s">
        <v>5512</v>
      </c>
      <c r="B436" t="s">
        <v>13504</v>
      </c>
      <c r="C436" t="s">
        <v>328</v>
      </c>
      <c r="D436" t="s">
        <v>328</v>
      </c>
      <c r="E436" t="s">
        <v>2912</v>
      </c>
      <c r="F436" t="s">
        <v>2911</v>
      </c>
      <c r="G436" t="s">
        <v>328</v>
      </c>
      <c r="H436" t="s">
        <v>328</v>
      </c>
      <c r="I436" t="s">
        <v>328</v>
      </c>
      <c r="J436" t="s">
        <v>328</v>
      </c>
      <c r="K436" t="s">
        <v>328</v>
      </c>
      <c r="L436" t="s">
        <v>328</v>
      </c>
      <c r="M436" t="s">
        <v>13504</v>
      </c>
      <c r="N436" t="s">
        <v>328</v>
      </c>
      <c r="O436" t="s">
        <v>328</v>
      </c>
    </row>
    <row r="437" spans="1:15">
      <c r="A437" t="s">
        <v>4172</v>
      </c>
      <c r="B437" t="s">
        <v>13505</v>
      </c>
      <c r="C437" t="s">
        <v>328</v>
      </c>
      <c r="D437" t="s">
        <v>328</v>
      </c>
      <c r="E437" t="s">
        <v>2912</v>
      </c>
      <c r="F437" t="s">
        <v>2911</v>
      </c>
      <c r="G437" t="s">
        <v>328</v>
      </c>
      <c r="H437" t="s">
        <v>6524</v>
      </c>
      <c r="I437" t="s">
        <v>328</v>
      </c>
      <c r="J437" t="s">
        <v>328</v>
      </c>
      <c r="K437" t="s">
        <v>328</v>
      </c>
      <c r="L437" t="s">
        <v>328</v>
      </c>
      <c r="M437" t="s">
        <v>13505</v>
      </c>
      <c r="N437" t="s">
        <v>328</v>
      </c>
      <c r="O437" t="s">
        <v>328</v>
      </c>
    </row>
    <row r="438" spans="1:15">
      <c r="A438" t="s">
        <v>4172</v>
      </c>
      <c r="B438" t="s">
        <v>328</v>
      </c>
      <c r="C438" t="s">
        <v>13505</v>
      </c>
      <c r="D438" t="s">
        <v>328</v>
      </c>
      <c r="E438" t="s">
        <v>2912</v>
      </c>
      <c r="F438" t="s">
        <v>2911</v>
      </c>
      <c r="G438" t="s">
        <v>328</v>
      </c>
      <c r="H438" t="s">
        <v>328</v>
      </c>
      <c r="I438" t="s">
        <v>328</v>
      </c>
      <c r="J438" t="s">
        <v>328</v>
      </c>
      <c r="K438" t="s">
        <v>328</v>
      </c>
      <c r="L438" t="s">
        <v>328</v>
      </c>
      <c r="M438" t="s">
        <v>328</v>
      </c>
      <c r="N438" t="s">
        <v>13505</v>
      </c>
      <c r="O438" t="s">
        <v>328</v>
      </c>
    </row>
    <row r="439" spans="1:15">
      <c r="A439" t="s">
        <v>3463</v>
      </c>
      <c r="B439" t="s">
        <v>13506</v>
      </c>
      <c r="C439" t="s">
        <v>328</v>
      </c>
      <c r="D439" t="s">
        <v>328</v>
      </c>
      <c r="E439" t="s">
        <v>12934</v>
      </c>
      <c r="F439" t="s">
        <v>2907</v>
      </c>
      <c r="G439" t="s">
        <v>328</v>
      </c>
      <c r="H439" t="s">
        <v>6518</v>
      </c>
      <c r="I439" t="s">
        <v>328</v>
      </c>
      <c r="J439" t="s">
        <v>328</v>
      </c>
      <c r="K439" t="s">
        <v>328</v>
      </c>
      <c r="L439" t="s">
        <v>328</v>
      </c>
      <c r="M439" t="s">
        <v>13506</v>
      </c>
      <c r="N439" t="s">
        <v>328</v>
      </c>
      <c r="O439" t="s">
        <v>328</v>
      </c>
    </row>
    <row r="440" spans="1:15">
      <c r="A440" t="s">
        <v>3463</v>
      </c>
      <c r="B440" t="s">
        <v>13507</v>
      </c>
      <c r="C440" t="s">
        <v>328</v>
      </c>
      <c r="D440" t="s">
        <v>328</v>
      </c>
      <c r="E440" t="s">
        <v>12934</v>
      </c>
      <c r="F440" t="s">
        <v>2907</v>
      </c>
      <c r="G440" t="s">
        <v>328</v>
      </c>
      <c r="H440" t="s">
        <v>328</v>
      </c>
      <c r="I440" t="s">
        <v>328</v>
      </c>
      <c r="J440" t="s">
        <v>328</v>
      </c>
      <c r="K440" t="s">
        <v>328</v>
      </c>
      <c r="L440" t="s">
        <v>328</v>
      </c>
      <c r="M440" t="s">
        <v>13508</v>
      </c>
      <c r="N440" t="s">
        <v>328</v>
      </c>
      <c r="O440" t="s">
        <v>328</v>
      </c>
    </row>
    <row r="441" spans="1:15">
      <c r="A441" t="s">
        <v>3463</v>
      </c>
      <c r="B441" t="s">
        <v>13509</v>
      </c>
      <c r="C441" t="s">
        <v>328</v>
      </c>
      <c r="D441" t="s">
        <v>328</v>
      </c>
      <c r="E441" t="s">
        <v>12934</v>
      </c>
      <c r="F441" t="s">
        <v>2907</v>
      </c>
      <c r="G441" t="s">
        <v>328</v>
      </c>
      <c r="H441" t="s">
        <v>6518</v>
      </c>
      <c r="I441" t="s">
        <v>328</v>
      </c>
      <c r="J441" t="s">
        <v>328</v>
      </c>
      <c r="K441" t="s">
        <v>328</v>
      </c>
      <c r="L441" t="s">
        <v>328</v>
      </c>
      <c r="M441" t="s">
        <v>13510</v>
      </c>
      <c r="N441" t="s">
        <v>328</v>
      </c>
      <c r="O441" t="s">
        <v>328</v>
      </c>
    </row>
    <row r="442" spans="1:15" ht="13.5" customHeight="1">
      <c r="A442" t="s">
        <v>3463</v>
      </c>
      <c r="B442" t="s">
        <v>13511</v>
      </c>
      <c r="C442" t="s">
        <v>328</v>
      </c>
      <c r="D442" t="s">
        <v>328</v>
      </c>
      <c r="E442" t="s">
        <v>12934</v>
      </c>
      <c r="F442" t="s">
        <v>2907</v>
      </c>
      <c r="G442" t="s">
        <v>328</v>
      </c>
      <c r="H442" t="s">
        <v>6518</v>
      </c>
      <c r="I442" t="s">
        <v>328</v>
      </c>
      <c r="J442" t="s">
        <v>328</v>
      </c>
      <c r="K442" t="s">
        <v>328</v>
      </c>
      <c r="L442" t="s">
        <v>328</v>
      </c>
      <c r="M442" t="s">
        <v>13511</v>
      </c>
      <c r="N442" t="s">
        <v>328</v>
      </c>
      <c r="O442" t="s">
        <v>328</v>
      </c>
    </row>
    <row r="443" spans="1:15" ht="13.5" customHeight="1">
      <c r="A443" t="s">
        <v>3463</v>
      </c>
      <c r="B443" t="s">
        <v>13512</v>
      </c>
      <c r="C443" t="s">
        <v>328</v>
      </c>
      <c r="D443" t="s">
        <v>328</v>
      </c>
      <c r="E443" t="s">
        <v>12934</v>
      </c>
      <c r="F443" t="s">
        <v>2907</v>
      </c>
      <c r="G443" t="s">
        <v>328</v>
      </c>
      <c r="H443" t="s">
        <v>6518</v>
      </c>
      <c r="I443" t="s">
        <v>328</v>
      </c>
      <c r="J443" t="s">
        <v>328</v>
      </c>
      <c r="K443" t="s">
        <v>328</v>
      </c>
      <c r="L443" t="s">
        <v>328</v>
      </c>
      <c r="M443" t="s">
        <v>13512</v>
      </c>
      <c r="N443" t="s">
        <v>328</v>
      </c>
      <c r="O443" t="s">
        <v>328</v>
      </c>
    </row>
    <row r="444" spans="1:15">
      <c r="A444" t="s">
        <v>3463</v>
      </c>
      <c r="B444" t="s">
        <v>13513</v>
      </c>
      <c r="C444" t="s">
        <v>328</v>
      </c>
      <c r="D444" t="s">
        <v>328</v>
      </c>
      <c r="E444" t="s">
        <v>12934</v>
      </c>
      <c r="F444" t="s">
        <v>2907</v>
      </c>
      <c r="G444" t="s">
        <v>328</v>
      </c>
      <c r="H444" t="s">
        <v>6518</v>
      </c>
      <c r="I444" t="s">
        <v>328</v>
      </c>
      <c r="J444" t="s">
        <v>328</v>
      </c>
      <c r="K444" t="s">
        <v>328</v>
      </c>
      <c r="L444" t="s">
        <v>328</v>
      </c>
      <c r="M444" t="s">
        <v>13513</v>
      </c>
      <c r="N444" t="s">
        <v>328</v>
      </c>
      <c r="O444" t="s">
        <v>328</v>
      </c>
    </row>
    <row r="445" spans="1:15">
      <c r="A445" t="s">
        <v>3463</v>
      </c>
      <c r="B445" t="s">
        <v>13514</v>
      </c>
      <c r="C445" t="s">
        <v>328</v>
      </c>
      <c r="D445" t="s">
        <v>328</v>
      </c>
      <c r="E445" t="s">
        <v>12934</v>
      </c>
      <c r="F445" t="s">
        <v>2907</v>
      </c>
      <c r="G445" t="s">
        <v>328</v>
      </c>
      <c r="H445" t="s">
        <v>6518</v>
      </c>
      <c r="I445" t="s">
        <v>328</v>
      </c>
      <c r="J445" t="s">
        <v>328</v>
      </c>
      <c r="K445" t="s">
        <v>328</v>
      </c>
      <c r="L445" t="s">
        <v>328</v>
      </c>
      <c r="M445" t="s">
        <v>13514</v>
      </c>
      <c r="N445" t="s">
        <v>328</v>
      </c>
      <c r="O445" t="s">
        <v>328</v>
      </c>
    </row>
    <row r="446" spans="1:15">
      <c r="A446" t="s">
        <v>3481</v>
      </c>
      <c r="B446">
        <v>182</v>
      </c>
      <c r="C446" t="s">
        <v>328</v>
      </c>
      <c r="D446" t="s">
        <v>328</v>
      </c>
      <c r="E446" t="s">
        <v>12934</v>
      </c>
      <c r="F446" t="s">
        <v>2907</v>
      </c>
      <c r="G446" t="s">
        <v>328</v>
      </c>
      <c r="H446" t="s">
        <v>6518</v>
      </c>
      <c r="I446" t="s">
        <v>328</v>
      </c>
      <c r="J446" t="s">
        <v>328</v>
      </c>
      <c r="K446" t="s">
        <v>328</v>
      </c>
      <c r="L446" t="s">
        <v>328</v>
      </c>
      <c r="M446">
        <v>182</v>
      </c>
      <c r="N446" t="s">
        <v>328</v>
      </c>
      <c r="O446" t="s">
        <v>328</v>
      </c>
    </row>
    <row r="447" spans="1:15">
      <c r="A447" t="s">
        <v>3481</v>
      </c>
      <c r="B447">
        <v>197</v>
      </c>
      <c r="C447" t="s">
        <v>328</v>
      </c>
      <c r="D447" t="s">
        <v>328</v>
      </c>
      <c r="E447" t="s">
        <v>12934</v>
      </c>
      <c r="F447" t="s">
        <v>2907</v>
      </c>
      <c r="G447" t="s">
        <v>328</v>
      </c>
      <c r="H447" t="s">
        <v>6518</v>
      </c>
      <c r="I447" t="s">
        <v>328</v>
      </c>
      <c r="J447" t="s">
        <v>328</v>
      </c>
      <c r="K447" t="s">
        <v>328</v>
      </c>
      <c r="L447" t="s">
        <v>328</v>
      </c>
      <c r="M447">
        <v>197</v>
      </c>
      <c r="N447" t="s">
        <v>328</v>
      </c>
      <c r="O447" t="s">
        <v>328</v>
      </c>
    </row>
    <row r="448" spans="1:15">
      <c r="A448" t="s">
        <v>3481</v>
      </c>
      <c r="B448">
        <v>461</v>
      </c>
      <c r="C448" t="s">
        <v>328</v>
      </c>
      <c r="D448" t="s">
        <v>328</v>
      </c>
      <c r="E448" t="s">
        <v>12934</v>
      </c>
      <c r="F448" t="s">
        <v>2907</v>
      </c>
      <c r="G448" t="s">
        <v>328</v>
      </c>
      <c r="H448" t="s">
        <v>6518</v>
      </c>
      <c r="I448" t="s">
        <v>328</v>
      </c>
      <c r="J448" t="s">
        <v>328</v>
      </c>
      <c r="K448" t="s">
        <v>328</v>
      </c>
      <c r="L448" t="s">
        <v>328</v>
      </c>
      <c r="M448">
        <v>461</v>
      </c>
      <c r="N448" t="s">
        <v>328</v>
      </c>
      <c r="O448" t="s">
        <v>328</v>
      </c>
    </row>
    <row r="449" spans="1:15">
      <c r="A449" t="s">
        <v>3481</v>
      </c>
      <c r="B449">
        <v>477</v>
      </c>
      <c r="C449" t="s">
        <v>328</v>
      </c>
      <c r="D449" t="s">
        <v>328</v>
      </c>
      <c r="E449" t="s">
        <v>12934</v>
      </c>
      <c r="F449" t="s">
        <v>2907</v>
      </c>
      <c r="G449" t="s">
        <v>328</v>
      </c>
      <c r="H449" t="s">
        <v>6518</v>
      </c>
      <c r="I449" t="s">
        <v>328</v>
      </c>
      <c r="J449" t="s">
        <v>328</v>
      </c>
      <c r="K449" t="s">
        <v>328</v>
      </c>
      <c r="L449" t="s">
        <v>328</v>
      </c>
      <c r="M449">
        <v>477</v>
      </c>
      <c r="N449" t="s">
        <v>328</v>
      </c>
      <c r="O449" t="s">
        <v>328</v>
      </c>
    </row>
    <row r="450" spans="1:15">
      <c r="A450" t="s">
        <v>3481</v>
      </c>
      <c r="B450">
        <v>505</v>
      </c>
      <c r="C450" t="s">
        <v>328</v>
      </c>
      <c r="D450" t="s">
        <v>328</v>
      </c>
      <c r="E450" t="s">
        <v>12934</v>
      </c>
      <c r="F450" t="s">
        <v>2907</v>
      </c>
      <c r="G450" t="s">
        <v>328</v>
      </c>
      <c r="H450" t="s">
        <v>6518</v>
      </c>
      <c r="I450" t="s">
        <v>328</v>
      </c>
      <c r="J450" t="s">
        <v>328</v>
      </c>
      <c r="K450" t="s">
        <v>328</v>
      </c>
      <c r="L450" t="s">
        <v>328</v>
      </c>
      <c r="M450">
        <v>505</v>
      </c>
      <c r="N450" t="s">
        <v>328</v>
      </c>
      <c r="O450" t="s">
        <v>328</v>
      </c>
    </row>
    <row r="451" spans="1:15">
      <c r="A451" t="s">
        <v>3481</v>
      </c>
      <c r="B451" t="s">
        <v>3444</v>
      </c>
      <c r="C451" t="s">
        <v>328</v>
      </c>
      <c r="D451" t="s">
        <v>328</v>
      </c>
      <c r="E451" t="s">
        <v>12934</v>
      </c>
      <c r="F451" t="s">
        <v>2907</v>
      </c>
      <c r="G451" t="s">
        <v>328</v>
      </c>
      <c r="H451" t="s">
        <v>328</v>
      </c>
      <c r="I451" t="s">
        <v>328</v>
      </c>
      <c r="J451" t="s">
        <v>328</v>
      </c>
      <c r="K451" t="s">
        <v>328</v>
      </c>
      <c r="L451" t="s">
        <v>328</v>
      </c>
      <c r="M451" t="s">
        <v>3444</v>
      </c>
      <c r="N451" t="s">
        <v>328</v>
      </c>
      <c r="O451" t="s">
        <v>328</v>
      </c>
    </row>
    <row r="452" spans="1:15">
      <c r="A452" t="s">
        <v>3481</v>
      </c>
      <c r="B452" t="s">
        <v>13515</v>
      </c>
      <c r="C452" t="s">
        <v>328</v>
      </c>
      <c r="D452" t="s">
        <v>328</v>
      </c>
      <c r="E452" t="s">
        <v>12934</v>
      </c>
      <c r="F452" t="s">
        <v>2907</v>
      </c>
      <c r="G452" t="s">
        <v>328</v>
      </c>
      <c r="H452" t="s">
        <v>328</v>
      </c>
      <c r="I452" t="s">
        <v>328</v>
      </c>
      <c r="J452" t="s">
        <v>328</v>
      </c>
      <c r="K452" t="s">
        <v>328</v>
      </c>
      <c r="L452" t="s">
        <v>328</v>
      </c>
      <c r="M452" t="s">
        <v>13515</v>
      </c>
      <c r="N452" t="s">
        <v>328</v>
      </c>
      <c r="O452" t="s">
        <v>328</v>
      </c>
    </row>
    <row r="453" spans="1:15">
      <c r="A453" t="s">
        <v>3481</v>
      </c>
      <c r="B453" t="s">
        <v>13516</v>
      </c>
      <c r="C453" t="s">
        <v>328</v>
      </c>
      <c r="D453" t="s">
        <v>328</v>
      </c>
      <c r="E453" t="s">
        <v>12934</v>
      </c>
      <c r="F453" t="s">
        <v>2907</v>
      </c>
      <c r="G453" t="s">
        <v>328</v>
      </c>
      <c r="H453" t="s">
        <v>328</v>
      </c>
      <c r="I453" t="s">
        <v>328</v>
      </c>
      <c r="J453" t="s">
        <v>328</v>
      </c>
      <c r="K453" t="s">
        <v>328</v>
      </c>
      <c r="L453" t="s">
        <v>328</v>
      </c>
      <c r="M453" t="s">
        <v>13516</v>
      </c>
      <c r="N453" t="s">
        <v>328</v>
      </c>
      <c r="O453" t="s">
        <v>328</v>
      </c>
    </row>
    <row r="454" spans="1:15">
      <c r="A454" t="s">
        <v>3481</v>
      </c>
      <c r="B454" t="s">
        <v>13517</v>
      </c>
      <c r="C454" t="s">
        <v>328</v>
      </c>
      <c r="D454" t="s">
        <v>328</v>
      </c>
      <c r="E454" t="s">
        <v>12934</v>
      </c>
      <c r="F454" t="s">
        <v>2907</v>
      </c>
      <c r="G454" t="s">
        <v>328</v>
      </c>
      <c r="H454" t="s">
        <v>328</v>
      </c>
      <c r="I454" t="s">
        <v>328</v>
      </c>
      <c r="J454" t="s">
        <v>328</v>
      </c>
      <c r="K454" t="s">
        <v>328</v>
      </c>
      <c r="L454" t="s">
        <v>328</v>
      </c>
      <c r="M454" t="s">
        <v>13517</v>
      </c>
      <c r="N454" t="s">
        <v>328</v>
      </c>
      <c r="O454" t="s">
        <v>328</v>
      </c>
    </row>
    <row r="455" spans="1:15">
      <c r="A455" t="s">
        <v>3481</v>
      </c>
      <c r="B455" t="s">
        <v>13518</v>
      </c>
      <c r="C455" t="s">
        <v>328</v>
      </c>
      <c r="D455" t="s">
        <v>328</v>
      </c>
      <c r="E455" t="s">
        <v>12934</v>
      </c>
      <c r="F455" t="s">
        <v>2907</v>
      </c>
      <c r="G455" t="s">
        <v>328</v>
      </c>
      <c r="H455" t="s">
        <v>328</v>
      </c>
      <c r="I455" t="s">
        <v>328</v>
      </c>
      <c r="J455" t="s">
        <v>328</v>
      </c>
      <c r="K455" t="s">
        <v>328</v>
      </c>
      <c r="L455" t="s">
        <v>328</v>
      </c>
      <c r="M455" t="s">
        <v>13518</v>
      </c>
      <c r="N455" t="s">
        <v>328</v>
      </c>
      <c r="O455" t="s">
        <v>328</v>
      </c>
    </row>
    <row r="456" spans="1:15">
      <c r="A456" t="s">
        <v>3481</v>
      </c>
      <c r="B456" t="s">
        <v>13519</v>
      </c>
      <c r="C456" t="s">
        <v>328</v>
      </c>
      <c r="D456" t="s">
        <v>328</v>
      </c>
      <c r="E456" t="s">
        <v>12934</v>
      </c>
      <c r="F456" t="s">
        <v>2907</v>
      </c>
      <c r="G456" t="s">
        <v>328</v>
      </c>
      <c r="H456" t="s">
        <v>328</v>
      </c>
      <c r="I456" t="s">
        <v>328</v>
      </c>
      <c r="J456" t="s">
        <v>328</v>
      </c>
      <c r="K456" t="s">
        <v>328</v>
      </c>
      <c r="L456" t="s">
        <v>328</v>
      </c>
      <c r="M456" t="s">
        <v>13519</v>
      </c>
      <c r="N456" t="s">
        <v>328</v>
      </c>
      <c r="O456" t="s">
        <v>328</v>
      </c>
    </row>
    <row r="457" spans="1:15">
      <c r="A457" t="s">
        <v>3481</v>
      </c>
      <c r="B457" t="s">
        <v>13520</v>
      </c>
      <c r="C457" t="s">
        <v>328</v>
      </c>
      <c r="D457" t="s">
        <v>328</v>
      </c>
      <c r="E457" t="s">
        <v>12934</v>
      </c>
      <c r="F457" t="s">
        <v>2907</v>
      </c>
      <c r="G457" t="s">
        <v>328</v>
      </c>
      <c r="H457" t="s">
        <v>6526</v>
      </c>
      <c r="I457" t="s">
        <v>328</v>
      </c>
      <c r="J457" t="s">
        <v>328</v>
      </c>
      <c r="K457" t="s">
        <v>328</v>
      </c>
      <c r="L457" t="s">
        <v>328</v>
      </c>
      <c r="M457" t="s">
        <v>13520</v>
      </c>
      <c r="N457" t="s">
        <v>328</v>
      </c>
      <c r="O457" t="s">
        <v>328</v>
      </c>
    </row>
    <row r="458" spans="1:15">
      <c r="A458" t="s">
        <v>3481</v>
      </c>
      <c r="B458" t="s">
        <v>13521</v>
      </c>
      <c r="C458" t="s">
        <v>328</v>
      </c>
      <c r="D458" t="s">
        <v>328</v>
      </c>
      <c r="E458" t="s">
        <v>2912</v>
      </c>
      <c r="F458" t="s">
        <v>2907</v>
      </c>
      <c r="G458" t="s">
        <v>328</v>
      </c>
      <c r="H458" t="s">
        <v>6524</v>
      </c>
      <c r="I458" t="s">
        <v>328</v>
      </c>
      <c r="J458" t="s">
        <v>328</v>
      </c>
      <c r="K458" t="s">
        <v>328</v>
      </c>
      <c r="L458" t="s">
        <v>328</v>
      </c>
      <c r="M458" t="s">
        <v>13521</v>
      </c>
      <c r="N458" t="s">
        <v>328</v>
      </c>
      <c r="O458" t="s">
        <v>328</v>
      </c>
    </row>
    <row r="459" spans="1:15">
      <c r="A459" t="s">
        <v>3481</v>
      </c>
      <c r="B459" t="s">
        <v>13522</v>
      </c>
      <c r="C459" t="s">
        <v>328</v>
      </c>
      <c r="D459" t="s">
        <v>328</v>
      </c>
      <c r="E459" t="s">
        <v>12934</v>
      </c>
      <c r="F459" t="s">
        <v>2907</v>
      </c>
      <c r="G459" t="s">
        <v>328</v>
      </c>
      <c r="H459" t="s">
        <v>328</v>
      </c>
      <c r="I459" t="s">
        <v>328</v>
      </c>
      <c r="J459" t="s">
        <v>328</v>
      </c>
      <c r="K459" t="s">
        <v>328</v>
      </c>
      <c r="L459" t="s">
        <v>328</v>
      </c>
      <c r="M459" t="s">
        <v>13522</v>
      </c>
      <c r="N459" t="s">
        <v>328</v>
      </c>
      <c r="O459" t="s">
        <v>328</v>
      </c>
    </row>
    <row r="460" spans="1:15">
      <c r="A460" t="s">
        <v>3481</v>
      </c>
      <c r="B460" t="s">
        <v>13523</v>
      </c>
      <c r="C460" t="s">
        <v>328</v>
      </c>
      <c r="D460" t="s">
        <v>328</v>
      </c>
      <c r="E460" t="s">
        <v>12934</v>
      </c>
      <c r="F460" t="s">
        <v>2907</v>
      </c>
      <c r="G460" t="s">
        <v>328</v>
      </c>
      <c r="H460" t="s">
        <v>328</v>
      </c>
      <c r="I460" t="s">
        <v>328</v>
      </c>
      <c r="J460" t="s">
        <v>328</v>
      </c>
      <c r="K460" t="s">
        <v>328</v>
      </c>
      <c r="L460" t="s">
        <v>328</v>
      </c>
      <c r="M460" t="s">
        <v>13523</v>
      </c>
      <c r="N460" t="s">
        <v>328</v>
      </c>
      <c r="O460" t="s">
        <v>328</v>
      </c>
    </row>
    <row r="461" spans="1:15">
      <c r="A461" t="s">
        <v>3481</v>
      </c>
      <c r="B461" t="s">
        <v>13524</v>
      </c>
      <c r="C461" t="s">
        <v>328</v>
      </c>
      <c r="D461" t="s">
        <v>328</v>
      </c>
      <c r="E461" t="s">
        <v>12934</v>
      </c>
      <c r="F461" t="s">
        <v>2907</v>
      </c>
      <c r="G461" t="s">
        <v>328</v>
      </c>
      <c r="H461" t="s">
        <v>6524</v>
      </c>
      <c r="I461" t="s">
        <v>328</v>
      </c>
      <c r="J461" t="s">
        <v>328</v>
      </c>
      <c r="K461" t="s">
        <v>328</v>
      </c>
      <c r="L461" t="s">
        <v>328</v>
      </c>
      <c r="M461" t="s">
        <v>13524</v>
      </c>
      <c r="N461" t="s">
        <v>328</v>
      </c>
      <c r="O461" t="s">
        <v>328</v>
      </c>
    </row>
    <row r="462" spans="1:15">
      <c r="A462" t="s">
        <v>3481</v>
      </c>
      <c r="B462" t="s">
        <v>13525</v>
      </c>
      <c r="C462" t="s">
        <v>328</v>
      </c>
      <c r="D462" t="s">
        <v>328</v>
      </c>
      <c r="E462" t="s">
        <v>12949</v>
      </c>
      <c r="F462" t="s">
        <v>2907</v>
      </c>
      <c r="G462" t="s">
        <v>328</v>
      </c>
      <c r="H462" t="s">
        <v>328</v>
      </c>
      <c r="I462" t="s">
        <v>328</v>
      </c>
      <c r="J462" t="s">
        <v>328</v>
      </c>
      <c r="K462" t="s">
        <v>328</v>
      </c>
      <c r="L462" t="s">
        <v>328</v>
      </c>
      <c r="M462" t="s">
        <v>13525</v>
      </c>
      <c r="N462" t="s">
        <v>328</v>
      </c>
      <c r="O462" t="s">
        <v>328</v>
      </c>
    </row>
    <row r="463" spans="1:15">
      <c r="A463" t="s">
        <v>3481</v>
      </c>
      <c r="B463" t="s">
        <v>3447</v>
      </c>
      <c r="C463" t="s">
        <v>328</v>
      </c>
      <c r="D463" t="s">
        <v>328</v>
      </c>
      <c r="E463" t="s">
        <v>2912</v>
      </c>
      <c r="F463" t="s">
        <v>2911</v>
      </c>
      <c r="G463" t="s">
        <v>328</v>
      </c>
      <c r="H463" t="s">
        <v>328</v>
      </c>
      <c r="I463" t="s">
        <v>328</v>
      </c>
      <c r="J463" t="s">
        <v>328</v>
      </c>
      <c r="K463" t="s">
        <v>328</v>
      </c>
      <c r="L463" t="s">
        <v>328</v>
      </c>
      <c r="M463" t="s">
        <v>3447</v>
      </c>
      <c r="N463" t="s">
        <v>328</v>
      </c>
      <c r="O463" t="s">
        <v>328</v>
      </c>
    </row>
    <row r="464" spans="1:15">
      <c r="A464" t="s">
        <v>3481</v>
      </c>
      <c r="B464" t="s">
        <v>13526</v>
      </c>
      <c r="C464" t="s">
        <v>328</v>
      </c>
      <c r="D464" t="s">
        <v>328</v>
      </c>
      <c r="E464" t="s">
        <v>2912</v>
      </c>
      <c r="F464" t="s">
        <v>2911</v>
      </c>
      <c r="G464" t="s">
        <v>328</v>
      </c>
      <c r="H464" t="s">
        <v>328</v>
      </c>
      <c r="I464" t="s">
        <v>328</v>
      </c>
      <c r="J464" t="s">
        <v>328</v>
      </c>
      <c r="K464" t="s">
        <v>328</v>
      </c>
      <c r="L464" t="s">
        <v>328</v>
      </c>
      <c r="M464" t="s">
        <v>13526</v>
      </c>
      <c r="N464" t="s">
        <v>328</v>
      </c>
      <c r="O464" t="s">
        <v>328</v>
      </c>
    </row>
    <row r="465" spans="1:15">
      <c r="A465" t="s">
        <v>3481</v>
      </c>
      <c r="B465" t="s">
        <v>13527</v>
      </c>
      <c r="C465" t="s">
        <v>328</v>
      </c>
      <c r="D465" t="s">
        <v>328</v>
      </c>
      <c r="E465" t="s">
        <v>12934</v>
      </c>
      <c r="F465" t="s">
        <v>2911</v>
      </c>
      <c r="G465" t="s">
        <v>328</v>
      </c>
      <c r="H465" t="s">
        <v>6524</v>
      </c>
      <c r="I465" t="s">
        <v>328</v>
      </c>
      <c r="J465" t="s">
        <v>328</v>
      </c>
      <c r="K465" t="s">
        <v>328</v>
      </c>
      <c r="L465" t="s">
        <v>328</v>
      </c>
      <c r="M465" t="s">
        <v>13527</v>
      </c>
      <c r="N465" t="s">
        <v>328</v>
      </c>
      <c r="O465" t="s">
        <v>328</v>
      </c>
    </row>
    <row r="466" spans="1:15">
      <c r="A466" t="s">
        <v>3481</v>
      </c>
      <c r="B466" t="s">
        <v>13528</v>
      </c>
      <c r="C466" t="s">
        <v>328</v>
      </c>
      <c r="D466" t="s">
        <v>328</v>
      </c>
      <c r="E466" t="s">
        <v>2912</v>
      </c>
      <c r="F466" t="s">
        <v>2911</v>
      </c>
      <c r="G466" t="s">
        <v>328</v>
      </c>
      <c r="H466" t="s">
        <v>6518</v>
      </c>
      <c r="I466" t="s">
        <v>13529</v>
      </c>
      <c r="J466" t="s">
        <v>13024</v>
      </c>
      <c r="K466" t="s">
        <v>328</v>
      </c>
      <c r="L466" t="s">
        <v>328</v>
      </c>
      <c r="M466" t="s">
        <v>13528</v>
      </c>
      <c r="N466" t="s">
        <v>328</v>
      </c>
      <c r="O466" t="s">
        <v>328</v>
      </c>
    </row>
    <row r="467" spans="1:15">
      <c r="A467" t="s">
        <v>3481</v>
      </c>
      <c r="B467" t="s">
        <v>13530</v>
      </c>
      <c r="C467" t="s">
        <v>328</v>
      </c>
      <c r="D467" t="s">
        <v>328</v>
      </c>
      <c r="E467" t="s">
        <v>12934</v>
      </c>
      <c r="F467" t="s">
        <v>2907</v>
      </c>
      <c r="G467" t="s">
        <v>328</v>
      </c>
      <c r="H467" t="s">
        <v>6524</v>
      </c>
      <c r="I467" t="s">
        <v>328</v>
      </c>
      <c r="J467" t="s">
        <v>328</v>
      </c>
      <c r="K467" t="s">
        <v>328</v>
      </c>
      <c r="L467" t="s">
        <v>328</v>
      </c>
      <c r="M467" t="s">
        <v>13530</v>
      </c>
      <c r="N467" t="s">
        <v>328</v>
      </c>
      <c r="O467" t="s">
        <v>328</v>
      </c>
    </row>
    <row r="468" spans="1:15">
      <c r="A468" t="s">
        <v>3481</v>
      </c>
      <c r="B468" t="s">
        <v>13531</v>
      </c>
      <c r="C468" t="s">
        <v>328</v>
      </c>
      <c r="D468" t="s">
        <v>328</v>
      </c>
      <c r="E468" t="s">
        <v>12934</v>
      </c>
      <c r="F468" t="s">
        <v>2907</v>
      </c>
      <c r="G468" t="s">
        <v>328</v>
      </c>
      <c r="H468" t="s">
        <v>328</v>
      </c>
      <c r="I468" t="s">
        <v>328</v>
      </c>
      <c r="J468" t="s">
        <v>328</v>
      </c>
      <c r="K468" t="s">
        <v>328</v>
      </c>
      <c r="L468" t="s">
        <v>328</v>
      </c>
      <c r="M468" t="s">
        <v>13531</v>
      </c>
      <c r="N468" t="s">
        <v>328</v>
      </c>
      <c r="O468" t="s">
        <v>328</v>
      </c>
    </row>
    <row r="469" spans="1:15">
      <c r="A469" t="s">
        <v>3481</v>
      </c>
      <c r="B469" t="s">
        <v>3542</v>
      </c>
      <c r="C469" t="s">
        <v>328</v>
      </c>
      <c r="D469" t="s">
        <v>328</v>
      </c>
      <c r="E469" t="s">
        <v>2912</v>
      </c>
      <c r="F469" t="s">
        <v>2911</v>
      </c>
      <c r="G469" t="s">
        <v>328</v>
      </c>
      <c r="H469" t="s">
        <v>328</v>
      </c>
      <c r="I469" t="s">
        <v>328</v>
      </c>
      <c r="J469" t="s">
        <v>328</v>
      </c>
      <c r="K469" t="s">
        <v>328</v>
      </c>
      <c r="L469" t="s">
        <v>328</v>
      </c>
      <c r="M469" t="s">
        <v>3542</v>
      </c>
      <c r="N469" t="s">
        <v>328</v>
      </c>
      <c r="O469" t="s">
        <v>328</v>
      </c>
    </row>
    <row r="470" spans="1:15">
      <c r="A470" t="s">
        <v>3481</v>
      </c>
      <c r="B470" t="s">
        <v>13532</v>
      </c>
      <c r="C470" t="s">
        <v>328</v>
      </c>
      <c r="D470" t="s">
        <v>328</v>
      </c>
      <c r="E470" t="s">
        <v>12934</v>
      </c>
      <c r="F470" t="s">
        <v>2907</v>
      </c>
      <c r="G470" t="s">
        <v>328</v>
      </c>
      <c r="H470" t="s">
        <v>328</v>
      </c>
      <c r="I470" t="s">
        <v>328</v>
      </c>
      <c r="J470" t="s">
        <v>328</v>
      </c>
      <c r="K470" t="s">
        <v>328</v>
      </c>
      <c r="L470" t="s">
        <v>328</v>
      </c>
      <c r="M470" t="s">
        <v>13532</v>
      </c>
      <c r="N470" t="s">
        <v>328</v>
      </c>
      <c r="O470" t="s">
        <v>328</v>
      </c>
    </row>
    <row r="471" spans="1:15">
      <c r="A471" t="s">
        <v>4766</v>
      </c>
      <c r="B471" t="s">
        <v>13533</v>
      </c>
      <c r="C471" t="s">
        <v>328</v>
      </c>
      <c r="D471" t="s">
        <v>328</v>
      </c>
      <c r="E471" t="s">
        <v>12934</v>
      </c>
      <c r="F471" t="s">
        <v>2907</v>
      </c>
      <c r="G471" t="s">
        <v>328</v>
      </c>
      <c r="H471" t="s">
        <v>328</v>
      </c>
      <c r="I471" t="s">
        <v>328</v>
      </c>
      <c r="J471" t="s">
        <v>328</v>
      </c>
      <c r="K471" t="s">
        <v>328</v>
      </c>
      <c r="L471" t="s">
        <v>328</v>
      </c>
      <c r="M471" t="s">
        <v>13533</v>
      </c>
      <c r="N471" t="s">
        <v>328</v>
      </c>
      <c r="O471" t="s">
        <v>328</v>
      </c>
    </row>
    <row r="472" spans="1:15">
      <c r="A472" t="s">
        <v>4766</v>
      </c>
      <c r="B472" t="s">
        <v>13534</v>
      </c>
      <c r="C472" t="s">
        <v>328</v>
      </c>
      <c r="D472" t="s">
        <v>328</v>
      </c>
      <c r="E472" t="s">
        <v>12934</v>
      </c>
      <c r="F472" t="s">
        <v>2907</v>
      </c>
      <c r="G472" t="s">
        <v>328</v>
      </c>
      <c r="H472" t="s">
        <v>328</v>
      </c>
      <c r="I472" t="s">
        <v>328</v>
      </c>
      <c r="J472" t="s">
        <v>328</v>
      </c>
      <c r="K472" t="s">
        <v>328</v>
      </c>
      <c r="L472" t="s">
        <v>328</v>
      </c>
      <c r="M472" t="s">
        <v>13534</v>
      </c>
      <c r="N472" t="s">
        <v>328</v>
      </c>
      <c r="O472" t="s">
        <v>328</v>
      </c>
    </row>
    <row r="473" spans="1:15">
      <c r="A473" t="s">
        <v>4766</v>
      </c>
      <c r="B473" t="s">
        <v>13535</v>
      </c>
      <c r="C473" t="s">
        <v>328</v>
      </c>
      <c r="D473" t="s">
        <v>328</v>
      </c>
      <c r="E473" t="s">
        <v>12934</v>
      </c>
      <c r="F473" t="s">
        <v>2907</v>
      </c>
      <c r="G473" t="s">
        <v>328</v>
      </c>
      <c r="H473" t="s">
        <v>6524</v>
      </c>
      <c r="I473" t="s">
        <v>328</v>
      </c>
      <c r="J473" t="s">
        <v>328</v>
      </c>
      <c r="K473" t="s">
        <v>328</v>
      </c>
      <c r="L473" t="s">
        <v>328</v>
      </c>
      <c r="M473" t="s">
        <v>13535</v>
      </c>
      <c r="N473" t="s">
        <v>328</v>
      </c>
      <c r="O473" t="s">
        <v>328</v>
      </c>
    </row>
    <row r="474" spans="1:15">
      <c r="A474" t="s">
        <v>4766</v>
      </c>
      <c r="B474" t="s">
        <v>13536</v>
      </c>
      <c r="C474" t="s">
        <v>328</v>
      </c>
      <c r="D474" t="s">
        <v>328</v>
      </c>
      <c r="E474" t="s">
        <v>12934</v>
      </c>
      <c r="F474" t="s">
        <v>2907</v>
      </c>
      <c r="G474" t="s">
        <v>328</v>
      </c>
      <c r="H474" t="s">
        <v>6524</v>
      </c>
      <c r="I474" t="s">
        <v>328</v>
      </c>
      <c r="J474" t="s">
        <v>328</v>
      </c>
      <c r="K474" t="s">
        <v>328</v>
      </c>
      <c r="L474" t="s">
        <v>328</v>
      </c>
      <c r="M474" t="s">
        <v>13536</v>
      </c>
      <c r="N474" t="s">
        <v>328</v>
      </c>
      <c r="O474" t="s">
        <v>328</v>
      </c>
    </row>
    <row r="475" spans="1:15">
      <c r="A475" t="s">
        <v>4766</v>
      </c>
      <c r="B475" t="s">
        <v>13537</v>
      </c>
      <c r="C475" t="s">
        <v>328</v>
      </c>
      <c r="D475" t="s">
        <v>328</v>
      </c>
      <c r="E475" t="s">
        <v>2912</v>
      </c>
      <c r="F475" t="s">
        <v>2911</v>
      </c>
      <c r="G475" t="s">
        <v>328</v>
      </c>
      <c r="H475" t="s">
        <v>328</v>
      </c>
      <c r="I475" t="s">
        <v>328</v>
      </c>
      <c r="J475" t="s">
        <v>328</v>
      </c>
      <c r="K475" t="s">
        <v>328</v>
      </c>
      <c r="L475" t="s">
        <v>328</v>
      </c>
      <c r="M475" t="s">
        <v>13537</v>
      </c>
      <c r="N475" t="s">
        <v>328</v>
      </c>
      <c r="O475" t="s">
        <v>328</v>
      </c>
    </row>
    <row r="476" spans="1:15">
      <c r="A476" t="s">
        <v>4766</v>
      </c>
      <c r="B476" t="s">
        <v>13538</v>
      </c>
      <c r="C476" t="s">
        <v>328</v>
      </c>
      <c r="D476" t="s">
        <v>328</v>
      </c>
      <c r="E476" t="s">
        <v>12934</v>
      </c>
      <c r="F476" t="s">
        <v>2907</v>
      </c>
      <c r="G476" t="s">
        <v>328</v>
      </c>
      <c r="H476" t="s">
        <v>328</v>
      </c>
      <c r="I476" t="s">
        <v>328</v>
      </c>
      <c r="J476" t="s">
        <v>328</v>
      </c>
      <c r="K476" t="s">
        <v>328</v>
      </c>
      <c r="L476" t="s">
        <v>328</v>
      </c>
      <c r="M476" t="s">
        <v>13538</v>
      </c>
      <c r="N476" t="s">
        <v>328</v>
      </c>
      <c r="O476" t="s">
        <v>328</v>
      </c>
    </row>
    <row r="477" spans="1:15">
      <c r="A477" t="s">
        <v>4766</v>
      </c>
      <c r="B477" t="s">
        <v>13539</v>
      </c>
      <c r="C477" t="s">
        <v>328</v>
      </c>
      <c r="D477" t="s">
        <v>328</v>
      </c>
      <c r="E477" t="s">
        <v>12934</v>
      </c>
      <c r="F477" t="s">
        <v>2907</v>
      </c>
      <c r="G477" t="s">
        <v>328</v>
      </c>
      <c r="H477" t="s">
        <v>328</v>
      </c>
      <c r="I477" t="s">
        <v>328</v>
      </c>
      <c r="J477" t="s">
        <v>328</v>
      </c>
      <c r="K477" t="s">
        <v>328</v>
      </c>
      <c r="L477" t="s">
        <v>328</v>
      </c>
      <c r="M477" t="s">
        <v>13539</v>
      </c>
      <c r="N477" t="s">
        <v>328</v>
      </c>
      <c r="O477" t="s">
        <v>328</v>
      </c>
    </row>
    <row r="478" spans="1:15">
      <c r="A478" t="s">
        <v>4766</v>
      </c>
      <c r="B478" t="s">
        <v>13540</v>
      </c>
      <c r="C478" t="s">
        <v>328</v>
      </c>
      <c r="D478" t="s">
        <v>328</v>
      </c>
      <c r="E478" t="s">
        <v>12934</v>
      </c>
      <c r="F478" t="s">
        <v>2907</v>
      </c>
      <c r="G478" t="s">
        <v>328</v>
      </c>
      <c r="H478" t="s">
        <v>328</v>
      </c>
      <c r="I478" t="s">
        <v>328</v>
      </c>
      <c r="J478" t="s">
        <v>328</v>
      </c>
      <c r="K478" t="s">
        <v>328</v>
      </c>
      <c r="L478" t="s">
        <v>328</v>
      </c>
      <c r="M478" t="s">
        <v>13540</v>
      </c>
      <c r="N478" t="s">
        <v>328</v>
      </c>
      <c r="O478" t="s">
        <v>328</v>
      </c>
    </row>
    <row r="479" spans="1:15">
      <c r="A479" t="s">
        <v>4766</v>
      </c>
      <c r="B479" t="s">
        <v>13541</v>
      </c>
      <c r="C479" t="s">
        <v>328</v>
      </c>
      <c r="D479" t="s">
        <v>328</v>
      </c>
      <c r="E479" t="s">
        <v>12934</v>
      </c>
      <c r="F479" t="s">
        <v>2907</v>
      </c>
      <c r="G479" t="s">
        <v>328</v>
      </c>
      <c r="H479" t="s">
        <v>328</v>
      </c>
      <c r="I479" t="s">
        <v>328</v>
      </c>
      <c r="J479" t="s">
        <v>328</v>
      </c>
      <c r="K479" t="s">
        <v>328</v>
      </c>
      <c r="L479" t="s">
        <v>328</v>
      </c>
      <c r="M479" t="s">
        <v>13541</v>
      </c>
      <c r="N479" t="s">
        <v>328</v>
      </c>
      <c r="O479" t="s">
        <v>328</v>
      </c>
    </row>
    <row r="480" spans="1:15">
      <c r="A480" t="s">
        <v>4766</v>
      </c>
      <c r="B480" t="s">
        <v>13542</v>
      </c>
      <c r="C480" t="s">
        <v>328</v>
      </c>
      <c r="D480" t="s">
        <v>328</v>
      </c>
      <c r="E480" t="s">
        <v>12934</v>
      </c>
      <c r="F480" t="s">
        <v>2907</v>
      </c>
      <c r="G480" t="s">
        <v>328</v>
      </c>
      <c r="H480" t="s">
        <v>328</v>
      </c>
      <c r="I480" t="s">
        <v>328</v>
      </c>
      <c r="J480" t="s">
        <v>328</v>
      </c>
      <c r="K480" t="s">
        <v>328</v>
      </c>
      <c r="L480" t="s">
        <v>328</v>
      </c>
      <c r="M480" t="s">
        <v>13542</v>
      </c>
      <c r="N480" t="s">
        <v>328</v>
      </c>
      <c r="O480" t="s">
        <v>328</v>
      </c>
    </row>
    <row r="481" spans="1:15" ht="15.95">
      <c r="A481" t="s">
        <v>4766</v>
      </c>
      <c r="B481" t="s">
        <v>13543</v>
      </c>
      <c r="E481" t="s">
        <v>12934</v>
      </c>
      <c r="F481" t="s">
        <v>2907</v>
      </c>
      <c r="G481" t="s">
        <v>328</v>
      </c>
      <c r="H481" t="s">
        <v>328</v>
      </c>
      <c r="I481" t="s">
        <v>328</v>
      </c>
      <c r="J481" t="s">
        <v>328</v>
      </c>
      <c r="K481" t="s">
        <v>328</v>
      </c>
      <c r="L481" t="s">
        <v>328</v>
      </c>
      <c r="M481" s="31" t="s">
        <v>13543</v>
      </c>
      <c r="N481" t="s">
        <v>328</v>
      </c>
      <c r="O481" t="s">
        <v>328</v>
      </c>
    </row>
    <row r="482" spans="1:15">
      <c r="A482" t="s">
        <v>4766</v>
      </c>
      <c r="B482" t="s">
        <v>13544</v>
      </c>
      <c r="C482" t="s">
        <v>328</v>
      </c>
      <c r="D482" t="s">
        <v>328</v>
      </c>
      <c r="E482" t="s">
        <v>12934</v>
      </c>
      <c r="F482" t="s">
        <v>2907</v>
      </c>
      <c r="G482" t="s">
        <v>328</v>
      </c>
      <c r="H482" t="s">
        <v>2659</v>
      </c>
      <c r="I482" t="s">
        <v>2659</v>
      </c>
      <c r="J482" t="s">
        <v>328</v>
      </c>
      <c r="K482" t="s">
        <v>328</v>
      </c>
      <c r="L482" t="s">
        <v>328</v>
      </c>
      <c r="M482" t="s">
        <v>13544</v>
      </c>
      <c r="N482" t="s">
        <v>328</v>
      </c>
      <c r="O482" t="s">
        <v>328</v>
      </c>
    </row>
    <row r="483" spans="1:15">
      <c r="A483" t="s">
        <v>4766</v>
      </c>
      <c r="B483" t="s">
        <v>13545</v>
      </c>
      <c r="C483" t="s">
        <v>328</v>
      </c>
      <c r="D483" t="s">
        <v>328</v>
      </c>
      <c r="E483" t="s">
        <v>12934</v>
      </c>
      <c r="F483" t="s">
        <v>2907</v>
      </c>
      <c r="G483" t="s">
        <v>328</v>
      </c>
      <c r="H483" t="s">
        <v>2659</v>
      </c>
      <c r="I483" t="s">
        <v>2659</v>
      </c>
      <c r="J483" t="s">
        <v>328</v>
      </c>
      <c r="K483" t="s">
        <v>328</v>
      </c>
      <c r="L483" t="s">
        <v>328</v>
      </c>
      <c r="M483" t="s">
        <v>13545</v>
      </c>
      <c r="N483" t="s">
        <v>328</v>
      </c>
      <c r="O483" t="s">
        <v>328</v>
      </c>
    </row>
    <row r="484" spans="1:15">
      <c r="A484" t="s">
        <v>4766</v>
      </c>
      <c r="B484" t="s">
        <v>13546</v>
      </c>
      <c r="C484" t="s">
        <v>328</v>
      </c>
      <c r="D484" t="s">
        <v>328</v>
      </c>
      <c r="E484" t="s">
        <v>12934</v>
      </c>
      <c r="F484" t="s">
        <v>2907</v>
      </c>
      <c r="G484" t="s">
        <v>328</v>
      </c>
      <c r="H484" t="s">
        <v>328</v>
      </c>
      <c r="I484" t="s">
        <v>328</v>
      </c>
      <c r="J484" t="s">
        <v>328</v>
      </c>
      <c r="K484" t="s">
        <v>328</v>
      </c>
      <c r="L484" t="s">
        <v>328</v>
      </c>
      <c r="M484" t="s">
        <v>13546</v>
      </c>
      <c r="N484" t="s">
        <v>328</v>
      </c>
      <c r="O484" t="s">
        <v>328</v>
      </c>
    </row>
    <row r="485" spans="1:15">
      <c r="A485" t="s">
        <v>4766</v>
      </c>
      <c r="B485" t="s">
        <v>13547</v>
      </c>
      <c r="C485" t="s">
        <v>328</v>
      </c>
      <c r="D485" t="s">
        <v>328</v>
      </c>
      <c r="E485" t="s">
        <v>12934</v>
      </c>
      <c r="F485" t="s">
        <v>2907</v>
      </c>
      <c r="G485" t="s">
        <v>328</v>
      </c>
      <c r="H485" t="s">
        <v>328</v>
      </c>
      <c r="I485" t="s">
        <v>328</v>
      </c>
      <c r="J485" t="s">
        <v>328</v>
      </c>
      <c r="K485" t="s">
        <v>328</v>
      </c>
      <c r="L485" t="s">
        <v>328</v>
      </c>
      <c r="M485" t="s">
        <v>13547</v>
      </c>
      <c r="N485" t="s">
        <v>328</v>
      </c>
      <c r="O485" t="s">
        <v>328</v>
      </c>
    </row>
    <row r="486" spans="1:15">
      <c r="A486" t="s">
        <v>4766</v>
      </c>
      <c r="B486" t="s">
        <v>13548</v>
      </c>
      <c r="C486" t="s">
        <v>328</v>
      </c>
      <c r="D486" t="s">
        <v>328</v>
      </c>
      <c r="E486" t="s">
        <v>12934</v>
      </c>
      <c r="F486" t="s">
        <v>2907</v>
      </c>
      <c r="G486" t="s">
        <v>328</v>
      </c>
      <c r="H486" t="s">
        <v>6524</v>
      </c>
      <c r="I486" t="s">
        <v>328</v>
      </c>
      <c r="J486" t="s">
        <v>328</v>
      </c>
      <c r="K486" t="s">
        <v>328</v>
      </c>
      <c r="L486" t="s">
        <v>328</v>
      </c>
      <c r="M486" t="s">
        <v>13548</v>
      </c>
      <c r="N486" t="s">
        <v>328</v>
      </c>
      <c r="O486" t="s">
        <v>328</v>
      </c>
    </row>
    <row r="487" spans="1:15">
      <c r="A487" t="s">
        <v>4766</v>
      </c>
      <c r="B487" t="s">
        <v>13549</v>
      </c>
      <c r="C487" t="s">
        <v>328</v>
      </c>
      <c r="D487" t="s">
        <v>328</v>
      </c>
      <c r="E487" t="s">
        <v>12934</v>
      </c>
      <c r="F487" t="s">
        <v>2907</v>
      </c>
      <c r="G487" t="s">
        <v>328</v>
      </c>
      <c r="H487" t="s">
        <v>328</v>
      </c>
      <c r="I487" t="s">
        <v>328</v>
      </c>
      <c r="J487" t="s">
        <v>328</v>
      </c>
      <c r="K487" t="s">
        <v>328</v>
      </c>
      <c r="L487" t="s">
        <v>328</v>
      </c>
      <c r="M487" t="s">
        <v>13549</v>
      </c>
      <c r="N487" t="s">
        <v>328</v>
      </c>
      <c r="O487" t="s">
        <v>328</v>
      </c>
    </row>
    <row r="488" spans="1:15">
      <c r="A488" t="s">
        <v>4766</v>
      </c>
      <c r="B488" t="s">
        <v>13550</v>
      </c>
      <c r="C488" t="s">
        <v>328</v>
      </c>
      <c r="D488" t="s">
        <v>328</v>
      </c>
      <c r="E488" t="s">
        <v>13551</v>
      </c>
      <c r="F488" t="s">
        <v>2907</v>
      </c>
      <c r="G488" t="s">
        <v>328</v>
      </c>
      <c r="H488" t="s">
        <v>2659</v>
      </c>
      <c r="I488" t="s">
        <v>328</v>
      </c>
      <c r="J488" t="s">
        <v>328</v>
      </c>
      <c r="K488" t="s">
        <v>328</v>
      </c>
      <c r="L488">
        <v>90</v>
      </c>
      <c r="M488" t="s">
        <v>13550</v>
      </c>
      <c r="N488" t="s">
        <v>328</v>
      </c>
      <c r="O488" t="s">
        <v>328</v>
      </c>
    </row>
    <row r="489" spans="1:15">
      <c r="A489" t="s">
        <v>4766</v>
      </c>
      <c r="B489" t="s">
        <v>13552</v>
      </c>
      <c r="C489" t="s">
        <v>328</v>
      </c>
      <c r="D489" t="s">
        <v>328</v>
      </c>
      <c r="E489" t="s">
        <v>12934</v>
      </c>
      <c r="F489" t="s">
        <v>2907</v>
      </c>
      <c r="G489" t="s">
        <v>328</v>
      </c>
      <c r="H489" t="s">
        <v>2659</v>
      </c>
      <c r="I489" t="s">
        <v>328</v>
      </c>
      <c r="J489" t="s">
        <v>328</v>
      </c>
      <c r="K489" t="s">
        <v>328</v>
      </c>
      <c r="L489">
        <v>95</v>
      </c>
      <c r="M489" t="s">
        <v>13552</v>
      </c>
      <c r="N489" t="s">
        <v>328</v>
      </c>
      <c r="O489" t="s">
        <v>328</v>
      </c>
    </row>
    <row r="490" spans="1:15">
      <c r="A490" t="s">
        <v>4766</v>
      </c>
      <c r="B490" t="s">
        <v>13553</v>
      </c>
      <c r="C490" t="s">
        <v>328</v>
      </c>
      <c r="D490" t="s">
        <v>328</v>
      </c>
      <c r="E490" t="s">
        <v>12934</v>
      </c>
      <c r="F490" t="s">
        <v>2907</v>
      </c>
      <c r="G490" t="s">
        <v>328</v>
      </c>
      <c r="H490" t="s">
        <v>6524</v>
      </c>
      <c r="I490" t="s">
        <v>328</v>
      </c>
      <c r="J490" t="s">
        <v>328</v>
      </c>
      <c r="K490" t="s">
        <v>328</v>
      </c>
      <c r="L490" t="s">
        <v>328</v>
      </c>
      <c r="M490" t="s">
        <v>13553</v>
      </c>
      <c r="N490" t="s">
        <v>328</v>
      </c>
      <c r="O490" t="s">
        <v>328</v>
      </c>
    </row>
    <row r="491" spans="1:15">
      <c r="A491" t="s">
        <v>4766</v>
      </c>
      <c r="B491" t="s">
        <v>13554</v>
      </c>
      <c r="C491" t="s">
        <v>328</v>
      </c>
      <c r="D491" t="s">
        <v>328</v>
      </c>
      <c r="E491" t="s">
        <v>12934</v>
      </c>
      <c r="F491" t="s">
        <v>2907</v>
      </c>
      <c r="G491" t="s">
        <v>328</v>
      </c>
      <c r="H491" t="s">
        <v>6524</v>
      </c>
      <c r="I491" t="s">
        <v>328</v>
      </c>
      <c r="J491" t="s">
        <v>328</v>
      </c>
      <c r="K491" t="s">
        <v>328</v>
      </c>
      <c r="L491">
        <v>95</v>
      </c>
      <c r="M491" t="s">
        <v>13554</v>
      </c>
      <c r="N491" t="s">
        <v>328</v>
      </c>
      <c r="O491" t="s">
        <v>328</v>
      </c>
    </row>
    <row r="492" spans="1:15">
      <c r="A492" t="s">
        <v>4766</v>
      </c>
      <c r="B492" t="s">
        <v>13555</v>
      </c>
      <c r="C492" t="s">
        <v>328</v>
      </c>
      <c r="D492" t="s">
        <v>328</v>
      </c>
      <c r="E492" t="s">
        <v>12934</v>
      </c>
      <c r="F492" t="s">
        <v>2907</v>
      </c>
      <c r="G492" t="s">
        <v>328</v>
      </c>
      <c r="H492" t="s">
        <v>6524</v>
      </c>
      <c r="I492" t="s">
        <v>328</v>
      </c>
      <c r="J492" t="s">
        <v>328</v>
      </c>
      <c r="K492" t="s">
        <v>328</v>
      </c>
      <c r="L492" t="s">
        <v>328</v>
      </c>
      <c r="M492" t="s">
        <v>13555</v>
      </c>
      <c r="N492" t="s">
        <v>328</v>
      </c>
      <c r="O492" t="s">
        <v>328</v>
      </c>
    </row>
    <row r="493" spans="1:15">
      <c r="A493" t="s">
        <v>4766</v>
      </c>
      <c r="B493" t="s">
        <v>13556</v>
      </c>
      <c r="C493" t="s">
        <v>328</v>
      </c>
      <c r="D493" t="s">
        <v>328</v>
      </c>
      <c r="E493" t="s">
        <v>12934</v>
      </c>
      <c r="F493" t="s">
        <v>2907</v>
      </c>
      <c r="G493" t="s">
        <v>328</v>
      </c>
      <c r="H493" t="s">
        <v>2659</v>
      </c>
      <c r="I493" t="s">
        <v>328</v>
      </c>
      <c r="J493" t="s">
        <v>328</v>
      </c>
      <c r="K493" t="s">
        <v>328</v>
      </c>
      <c r="L493" t="s">
        <v>328</v>
      </c>
      <c r="M493" t="s">
        <v>13556</v>
      </c>
      <c r="N493" t="s">
        <v>328</v>
      </c>
      <c r="O493" t="s">
        <v>328</v>
      </c>
    </row>
    <row r="494" spans="1:15">
      <c r="A494" t="s">
        <v>4766</v>
      </c>
      <c r="B494" t="s">
        <v>13557</v>
      </c>
      <c r="C494" t="s">
        <v>328</v>
      </c>
      <c r="D494" t="s">
        <v>328</v>
      </c>
      <c r="E494" t="s">
        <v>12934</v>
      </c>
      <c r="F494" t="s">
        <v>2907</v>
      </c>
      <c r="G494" t="s">
        <v>328</v>
      </c>
      <c r="H494" t="s">
        <v>6524</v>
      </c>
      <c r="I494" t="s">
        <v>328</v>
      </c>
      <c r="J494" t="s">
        <v>328</v>
      </c>
      <c r="K494" t="s">
        <v>328</v>
      </c>
      <c r="L494" t="s">
        <v>328</v>
      </c>
      <c r="M494" t="s">
        <v>13557</v>
      </c>
      <c r="N494" t="s">
        <v>328</v>
      </c>
      <c r="O494" t="s">
        <v>328</v>
      </c>
    </row>
    <row r="495" spans="1:15">
      <c r="A495" t="s">
        <v>4766</v>
      </c>
      <c r="B495" t="s">
        <v>13558</v>
      </c>
      <c r="C495" t="s">
        <v>328</v>
      </c>
      <c r="D495" t="s">
        <v>328</v>
      </c>
      <c r="E495" t="s">
        <v>12934</v>
      </c>
      <c r="F495" t="s">
        <v>2907</v>
      </c>
      <c r="G495" t="s">
        <v>328</v>
      </c>
      <c r="H495" t="s">
        <v>2659</v>
      </c>
      <c r="I495" t="s">
        <v>328</v>
      </c>
      <c r="J495" t="s">
        <v>328</v>
      </c>
      <c r="K495" t="s">
        <v>328</v>
      </c>
      <c r="L495">
        <v>95</v>
      </c>
      <c r="M495" t="s">
        <v>13558</v>
      </c>
      <c r="N495" t="s">
        <v>328</v>
      </c>
      <c r="O495" t="s">
        <v>328</v>
      </c>
    </row>
    <row r="496" spans="1:15">
      <c r="A496" t="s">
        <v>4766</v>
      </c>
      <c r="B496" t="s">
        <v>13559</v>
      </c>
      <c r="C496" t="s">
        <v>328</v>
      </c>
      <c r="D496" t="s">
        <v>328</v>
      </c>
      <c r="E496" t="s">
        <v>12934</v>
      </c>
      <c r="F496" t="s">
        <v>2907</v>
      </c>
      <c r="G496" t="s">
        <v>328</v>
      </c>
      <c r="H496" t="s">
        <v>6524</v>
      </c>
      <c r="I496" t="s">
        <v>328</v>
      </c>
      <c r="J496" t="s">
        <v>328</v>
      </c>
      <c r="K496" t="s">
        <v>328</v>
      </c>
      <c r="L496" t="s">
        <v>328</v>
      </c>
      <c r="M496" t="s">
        <v>13559</v>
      </c>
      <c r="N496" t="s">
        <v>328</v>
      </c>
      <c r="O496" t="s">
        <v>328</v>
      </c>
    </row>
    <row r="497" spans="1:15">
      <c r="A497" t="s">
        <v>4766</v>
      </c>
      <c r="B497" t="s">
        <v>13560</v>
      </c>
      <c r="C497" t="s">
        <v>328</v>
      </c>
      <c r="D497" t="s">
        <v>328</v>
      </c>
      <c r="E497" t="s">
        <v>12934</v>
      </c>
      <c r="F497" t="s">
        <v>2907</v>
      </c>
      <c r="G497" t="s">
        <v>328</v>
      </c>
      <c r="H497" t="s">
        <v>328</v>
      </c>
      <c r="I497" t="s">
        <v>328</v>
      </c>
      <c r="J497" t="s">
        <v>328</v>
      </c>
      <c r="K497" t="s">
        <v>328</v>
      </c>
      <c r="L497" t="s">
        <v>328</v>
      </c>
      <c r="M497" t="s">
        <v>13560</v>
      </c>
      <c r="N497" t="s">
        <v>328</v>
      </c>
      <c r="O497" t="s">
        <v>328</v>
      </c>
    </row>
    <row r="498" spans="1:15">
      <c r="A498" t="s">
        <v>4766</v>
      </c>
      <c r="B498" t="s">
        <v>13561</v>
      </c>
      <c r="C498" t="s">
        <v>328</v>
      </c>
      <c r="D498" t="s">
        <v>328</v>
      </c>
      <c r="E498" t="s">
        <v>2912</v>
      </c>
      <c r="F498" t="s">
        <v>2911</v>
      </c>
      <c r="G498" t="s">
        <v>328</v>
      </c>
      <c r="H498" t="s">
        <v>6526</v>
      </c>
      <c r="I498" t="s">
        <v>328</v>
      </c>
      <c r="J498" t="s">
        <v>328</v>
      </c>
      <c r="K498" t="s">
        <v>328</v>
      </c>
      <c r="L498" t="s">
        <v>328</v>
      </c>
      <c r="M498" t="s">
        <v>13561</v>
      </c>
      <c r="N498" t="s">
        <v>328</v>
      </c>
      <c r="O498" t="s">
        <v>328</v>
      </c>
    </row>
    <row r="499" spans="1:15">
      <c r="A499" t="s">
        <v>4766</v>
      </c>
      <c r="B499" t="s">
        <v>13562</v>
      </c>
      <c r="C499" t="s">
        <v>328</v>
      </c>
      <c r="D499" t="s">
        <v>328</v>
      </c>
      <c r="E499" t="s">
        <v>12934</v>
      </c>
      <c r="F499" t="s">
        <v>2907</v>
      </c>
      <c r="G499" t="s">
        <v>328</v>
      </c>
      <c r="H499" t="s">
        <v>328</v>
      </c>
      <c r="I499" t="s">
        <v>328</v>
      </c>
      <c r="J499" t="s">
        <v>328</v>
      </c>
      <c r="K499" t="s">
        <v>328</v>
      </c>
      <c r="L499" t="s">
        <v>328</v>
      </c>
      <c r="M499" t="s">
        <v>13562</v>
      </c>
      <c r="N499" t="s">
        <v>328</v>
      </c>
      <c r="O499" t="s">
        <v>328</v>
      </c>
    </row>
    <row r="500" spans="1:15">
      <c r="A500" t="s">
        <v>4766</v>
      </c>
      <c r="B500" t="s">
        <v>13563</v>
      </c>
      <c r="C500" t="s">
        <v>328</v>
      </c>
      <c r="D500" t="s">
        <v>328</v>
      </c>
      <c r="E500" t="s">
        <v>12934</v>
      </c>
      <c r="F500" t="s">
        <v>2907</v>
      </c>
      <c r="G500" t="s">
        <v>328</v>
      </c>
      <c r="H500" t="s">
        <v>328</v>
      </c>
      <c r="I500" t="s">
        <v>328</v>
      </c>
      <c r="J500" t="s">
        <v>328</v>
      </c>
      <c r="K500" t="s">
        <v>328</v>
      </c>
      <c r="L500" t="s">
        <v>328</v>
      </c>
      <c r="M500" t="s">
        <v>13563</v>
      </c>
      <c r="N500" t="s">
        <v>328</v>
      </c>
      <c r="O500" t="s">
        <v>328</v>
      </c>
    </row>
    <row r="501" spans="1:15">
      <c r="A501" t="s">
        <v>4766</v>
      </c>
      <c r="B501" t="s">
        <v>13564</v>
      </c>
      <c r="C501" t="s">
        <v>328</v>
      </c>
      <c r="D501" t="s">
        <v>328</v>
      </c>
      <c r="E501" t="s">
        <v>12934</v>
      </c>
      <c r="F501" t="s">
        <v>2907</v>
      </c>
      <c r="G501" t="s">
        <v>328</v>
      </c>
      <c r="H501" t="s">
        <v>6524</v>
      </c>
      <c r="I501" t="s">
        <v>2659</v>
      </c>
      <c r="J501" t="s">
        <v>328</v>
      </c>
      <c r="K501" t="s">
        <v>328</v>
      </c>
      <c r="L501" t="s">
        <v>328</v>
      </c>
      <c r="M501" t="s">
        <v>13564</v>
      </c>
      <c r="N501" t="s">
        <v>328</v>
      </c>
      <c r="O501" t="s">
        <v>328</v>
      </c>
    </row>
    <row r="502" spans="1:15">
      <c r="A502" t="s">
        <v>4766</v>
      </c>
      <c r="B502" t="s">
        <v>13565</v>
      </c>
      <c r="C502" t="s">
        <v>328</v>
      </c>
      <c r="D502" t="s">
        <v>328</v>
      </c>
      <c r="E502" t="s">
        <v>12934</v>
      </c>
      <c r="F502" t="s">
        <v>2907</v>
      </c>
      <c r="G502" t="s">
        <v>328</v>
      </c>
      <c r="H502" t="s">
        <v>6518</v>
      </c>
      <c r="I502" t="s">
        <v>328</v>
      </c>
      <c r="J502" t="s">
        <v>328</v>
      </c>
      <c r="K502" t="s">
        <v>328</v>
      </c>
      <c r="L502" t="s">
        <v>328</v>
      </c>
      <c r="M502" t="s">
        <v>13565</v>
      </c>
      <c r="N502" t="s">
        <v>328</v>
      </c>
      <c r="O502" t="s">
        <v>328</v>
      </c>
    </row>
    <row r="503" spans="1:15">
      <c r="A503" t="s">
        <v>4766</v>
      </c>
      <c r="B503" t="s">
        <v>13566</v>
      </c>
      <c r="C503" t="s">
        <v>328</v>
      </c>
      <c r="D503" t="s">
        <v>328</v>
      </c>
      <c r="E503" t="s">
        <v>12934</v>
      </c>
      <c r="F503" t="s">
        <v>2907</v>
      </c>
      <c r="G503" t="s">
        <v>328</v>
      </c>
      <c r="H503" t="s">
        <v>328</v>
      </c>
      <c r="I503" t="s">
        <v>328</v>
      </c>
      <c r="J503" t="s">
        <v>328</v>
      </c>
      <c r="K503" t="s">
        <v>328</v>
      </c>
      <c r="L503" t="s">
        <v>328</v>
      </c>
      <c r="M503" t="s">
        <v>13567</v>
      </c>
      <c r="N503" t="s">
        <v>328</v>
      </c>
      <c r="O503" t="s">
        <v>328</v>
      </c>
    </row>
    <row r="504" spans="1:15">
      <c r="A504" t="s">
        <v>4766</v>
      </c>
      <c r="B504" t="s">
        <v>13568</v>
      </c>
      <c r="C504" t="s">
        <v>328</v>
      </c>
      <c r="D504" t="s">
        <v>328</v>
      </c>
      <c r="E504" t="s">
        <v>12934</v>
      </c>
      <c r="F504" t="s">
        <v>2907</v>
      </c>
      <c r="G504" t="s">
        <v>328</v>
      </c>
      <c r="H504" t="s">
        <v>328</v>
      </c>
      <c r="I504" t="s">
        <v>328</v>
      </c>
      <c r="J504" t="s">
        <v>328</v>
      </c>
      <c r="K504" t="s">
        <v>328</v>
      </c>
      <c r="L504" t="s">
        <v>328</v>
      </c>
      <c r="M504" t="s">
        <v>13568</v>
      </c>
      <c r="N504" t="s">
        <v>328</v>
      </c>
      <c r="O504" t="s">
        <v>328</v>
      </c>
    </row>
    <row r="505" spans="1:15">
      <c r="A505" t="s">
        <v>4766</v>
      </c>
      <c r="B505" t="s">
        <v>13569</v>
      </c>
      <c r="C505" t="s">
        <v>328</v>
      </c>
      <c r="D505" t="s">
        <v>328</v>
      </c>
      <c r="E505" t="s">
        <v>12934</v>
      </c>
      <c r="F505" t="s">
        <v>2907</v>
      </c>
      <c r="G505" t="s">
        <v>328</v>
      </c>
      <c r="H505" t="s">
        <v>328</v>
      </c>
      <c r="I505" t="s">
        <v>328</v>
      </c>
      <c r="J505" t="s">
        <v>328</v>
      </c>
      <c r="K505" t="s">
        <v>328</v>
      </c>
      <c r="L505" t="s">
        <v>328</v>
      </c>
      <c r="M505" t="s">
        <v>13569</v>
      </c>
      <c r="N505" t="s">
        <v>328</v>
      </c>
      <c r="O505" t="s">
        <v>328</v>
      </c>
    </row>
    <row r="506" spans="1:15">
      <c r="A506" t="s">
        <v>4766</v>
      </c>
      <c r="B506" t="s">
        <v>13570</v>
      </c>
      <c r="C506" t="s">
        <v>328</v>
      </c>
      <c r="D506" t="s">
        <v>328</v>
      </c>
      <c r="E506" t="s">
        <v>12934</v>
      </c>
      <c r="F506" t="s">
        <v>2907</v>
      </c>
      <c r="G506" t="s">
        <v>328</v>
      </c>
      <c r="H506" t="s">
        <v>6524</v>
      </c>
      <c r="I506" t="s">
        <v>328</v>
      </c>
      <c r="J506" t="s">
        <v>328</v>
      </c>
      <c r="K506" t="s">
        <v>328</v>
      </c>
      <c r="L506" t="s">
        <v>328</v>
      </c>
      <c r="M506" t="s">
        <v>13570</v>
      </c>
      <c r="N506" t="s">
        <v>328</v>
      </c>
      <c r="O506" t="s">
        <v>328</v>
      </c>
    </row>
    <row r="507" spans="1:15">
      <c r="A507" t="s">
        <v>4766</v>
      </c>
      <c r="B507" t="s">
        <v>13571</v>
      </c>
      <c r="C507" t="s">
        <v>328</v>
      </c>
      <c r="D507" t="s">
        <v>328</v>
      </c>
      <c r="E507" t="s">
        <v>12934</v>
      </c>
      <c r="F507" t="s">
        <v>2907</v>
      </c>
      <c r="G507" t="s">
        <v>328</v>
      </c>
      <c r="H507" t="s">
        <v>328</v>
      </c>
      <c r="I507" t="s">
        <v>328</v>
      </c>
      <c r="J507" t="s">
        <v>328</v>
      </c>
      <c r="K507" t="s">
        <v>328</v>
      </c>
      <c r="L507">
        <v>90</v>
      </c>
      <c r="M507" t="s">
        <v>13571</v>
      </c>
      <c r="N507" t="s">
        <v>328</v>
      </c>
      <c r="O507" t="s">
        <v>328</v>
      </c>
    </row>
    <row r="508" spans="1:15">
      <c r="A508" t="s">
        <v>4766</v>
      </c>
      <c r="B508" t="s">
        <v>13572</v>
      </c>
      <c r="C508" t="s">
        <v>328</v>
      </c>
      <c r="D508" t="s">
        <v>328</v>
      </c>
      <c r="E508" t="s">
        <v>12934</v>
      </c>
      <c r="F508" t="s">
        <v>2907</v>
      </c>
      <c r="G508" t="s">
        <v>328</v>
      </c>
      <c r="H508" t="s">
        <v>328</v>
      </c>
      <c r="I508" t="s">
        <v>328</v>
      </c>
      <c r="J508" t="s">
        <v>328</v>
      </c>
      <c r="K508" t="s">
        <v>328</v>
      </c>
      <c r="L508" t="s">
        <v>328</v>
      </c>
      <c r="M508" t="s">
        <v>13572</v>
      </c>
      <c r="N508" t="s">
        <v>328</v>
      </c>
      <c r="O508" t="s">
        <v>328</v>
      </c>
    </row>
    <row r="509" spans="1:15">
      <c r="A509" t="s">
        <v>4766</v>
      </c>
      <c r="B509" t="s">
        <v>13573</v>
      </c>
      <c r="C509" t="s">
        <v>328</v>
      </c>
      <c r="D509" t="s">
        <v>328</v>
      </c>
      <c r="E509" t="s">
        <v>12934</v>
      </c>
      <c r="F509" t="s">
        <v>2907</v>
      </c>
      <c r="G509" t="s">
        <v>328</v>
      </c>
      <c r="H509" t="s">
        <v>328</v>
      </c>
      <c r="I509" t="s">
        <v>328</v>
      </c>
      <c r="J509" t="s">
        <v>328</v>
      </c>
      <c r="K509" t="s">
        <v>328</v>
      </c>
      <c r="L509" t="s">
        <v>328</v>
      </c>
      <c r="M509" t="s">
        <v>13573</v>
      </c>
      <c r="N509" t="s">
        <v>328</v>
      </c>
      <c r="O509" t="s">
        <v>328</v>
      </c>
    </row>
    <row r="510" spans="1:15">
      <c r="A510" t="s">
        <v>4766</v>
      </c>
      <c r="B510" t="s">
        <v>13574</v>
      </c>
      <c r="C510" t="s">
        <v>328</v>
      </c>
      <c r="D510" t="s">
        <v>328</v>
      </c>
      <c r="E510" t="s">
        <v>12949</v>
      </c>
      <c r="F510" t="s">
        <v>2907</v>
      </c>
      <c r="G510" t="s">
        <v>328</v>
      </c>
      <c r="H510" t="s">
        <v>328</v>
      </c>
      <c r="I510" t="s">
        <v>13575</v>
      </c>
      <c r="J510" t="s">
        <v>328</v>
      </c>
      <c r="K510" t="s">
        <v>328</v>
      </c>
      <c r="L510">
        <v>95</v>
      </c>
      <c r="M510" t="s">
        <v>13574</v>
      </c>
      <c r="N510" t="s">
        <v>328</v>
      </c>
      <c r="O510" t="s">
        <v>328</v>
      </c>
    </row>
    <row r="511" spans="1:15">
      <c r="A511" t="s">
        <v>4766</v>
      </c>
      <c r="B511" t="s">
        <v>13576</v>
      </c>
      <c r="C511" t="s">
        <v>328</v>
      </c>
      <c r="D511" t="s">
        <v>328</v>
      </c>
      <c r="E511" t="s">
        <v>12949</v>
      </c>
      <c r="F511" t="s">
        <v>2907</v>
      </c>
      <c r="G511" t="s">
        <v>328</v>
      </c>
      <c r="H511" t="s">
        <v>328</v>
      </c>
      <c r="I511" t="s">
        <v>328</v>
      </c>
      <c r="J511" t="s">
        <v>328</v>
      </c>
      <c r="K511" t="s">
        <v>328</v>
      </c>
      <c r="L511" t="s">
        <v>328</v>
      </c>
      <c r="M511" t="s">
        <v>13577</v>
      </c>
      <c r="N511" t="s">
        <v>328</v>
      </c>
      <c r="O511" t="s">
        <v>328</v>
      </c>
    </row>
    <row r="512" spans="1:15">
      <c r="A512" t="s">
        <v>4766</v>
      </c>
      <c r="B512" t="s">
        <v>13578</v>
      </c>
      <c r="C512" t="s">
        <v>328</v>
      </c>
      <c r="D512" t="s">
        <v>328</v>
      </c>
      <c r="E512" t="s">
        <v>12934</v>
      </c>
      <c r="F512" t="s">
        <v>2907</v>
      </c>
      <c r="G512" t="s">
        <v>328</v>
      </c>
      <c r="H512" t="s">
        <v>328</v>
      </c>
      <c r="I512" t="s">
        <v>328</v>
      </c>
      <c r="J512" t="s">
        <v>328</v>
      </c>
      <c r="K512" t="s">
        <v>328</v>
      </c>
      <c r="L512" t="s">
        <v>328</v>
      </c>
      <c r="M512" t="s">
        <v>13578</v>
      </c>
      <c r="N512" t="s">
        <v>328</v>
      </c>
      <c r="O512" t="s">
        <v>328</v>
      </c>
    </row>
    <row r="513" spans="1:15">
      <c r="A513" t="s">
        <v>4766</v>
      </c>
      <c r="B513" t="s">
        <v>13579</v>
      </c>
      <c r="C513" t="s">
        <v>328</v>
      </c>
      <c r="D513" t="s">
        <v>328</v>
      </c>
      <c r="E513" t="s">
        <v>12934</v>
      </c>
      <c r="F513" t="s">
        <v>2907</v>
      </c>
      <c r="G513" t="s">
        <v>328</v>
      </c>
      <c r="H513" t="s">
        <v>328</v>
      </c>
      <c r="I513" t="s">
        <v>328</v>
      </c>
      <c r="J513" t="s">
        <v>328</v>
      </c>
      <c r="K513" t="s">
        <v>328</v>
      </c>
      <c r="L513" t="s">
        <v>328</v>
      </c>
      <c r="M513" t="s">
        <v>13579</v>
      </c>
      <c r="N513" t="s">
        <v>328</v>
      </c>
      <c r="O513" t="s">
        <v>328</v>
      </c>
    </row>
    <row r="514" spans="1:15">
      <c r="A514" t="s">
        <v>4766</v>
      </c>
      <c r="B514" t="s">
        <v>13580</v>
      </c>
      <c r="C514" t="s">
        <v>328</v>
      </c>
      <c r="D514" t="s">
        <v>328</v>
      </c>
      <c r="E514" t="s">
        <v>12934</v>
      </c>
      <c r="F514" t="s">
        <v>2907</v>
      </c>
      <c r="G514" t="s">
        <v>328</v>
      </c>
      <c r="H514" t="s">
        <v>328</v>
      </c>
      <c r="I514" t="s">
        <v>328</v>
      </c>
      <c r="J514" t="s">
        <v>328</v>
      </c>
      <c r="K514" t="s">
        <v>328</v>
      </c>
      <c r="L514" t="s">
        <v>328</v>
      </c>
      <c r="M514" t="s">
        <v>13580</v>
      </c>
      <c r="N514" t="s">
        <v>328</v>
      </c>
      <c r="O514" t="s">
        <v>328</v>
      </c>
    </row>
    <row r="515" spans="1:15">
      <c r="A515" t="s">
        <v>4766</v>
      </c>
      <c r="B515" t="s">
        <v>13581</v>
      </c>
      <c r="C515" t="s">
        <v>328</v>
      </c>
      <c r="D515" t="s">
        <v>328</v>
      </c>
      <c r="E515" t="s">
        <v>12934</v>
      </c>
      <c r="F515" t="s">
        <v>2907</v>
      </c>
      <c r="G515" t="s">
        <v>328</v>
      </c>
      <c r="H515" t="s">
        <v>328</v>
      </c>
      <c r="I515" t="s">
        <v>328</v>
      </c>
      <c r="J515" t="s">
        <v>328</v>
      </c>
      <c r="K515" t="s">
        <v>328</v>
      </c>
      <c r="L515" t="s">
        <v>328</v>
      </c>
      <c r="M515" t="s">
        <v>13581</v>
      </c>
      <c r="N515" t="s">
        <v>328</v>
      </c>
      <c r="O515" t="s">
        <v>328</v>
      </c>
    </row>
    <row r="516" spans="1:15">
      <c r="A516" t="s">
        <v>4766</v>
      </c>
      <c r="B516" t="s">
        <v>13582</v>
      </c>
      <c r="C516" t="s">
        <v>328</v>
      </c>
      <c r="D516" t="s">
        <v>328</v>
      </c>
      <c r="E516" t="s">
        <v>12934</v>
      </c>
      <c r="F516" t="s">
        <v>2907</v>
      </c>
      <c r="G516" t="s">
        <v>328</v>
      </c>
      <c r="H516" t="s">
        <v>328</v>
      </c>
      <c r="I516" t="s">
        <v>6507</v>
      </c>
      <c r="J516" t="s">
        <v>328</v>
      </c>
      <c r="K516" t="s">
        <v>328</v>
      </c>
      <c r="L516" t="s">
        <v>328</v>
      </c>
      <c r="M516" t="s">
        <v>13582</v>
      </c>
      <c r="N516" t="s">
        <v>328</v>
      </c>
      <c r="O516" t="s">
        <v>328</v>
      </c>
    </row>
    <row r="517" spans="1:15">
      <c r="A517" t="s">
        <v>4766</v>
      </c>
      <c r="B517" t="s">
        <v>13583</v>
      </c>
      <c r="C517" t="s">
        <v>328</v>
      </c>
      <c r="D517" t="s">
        <v>328</v>
      </c>
      <c r="E517" t="s">
        <v>12934</v>
      </c>
      <c r="F517" t="s">
        <v>2907</v>
      </c>
      <c r="G517" t="s">
        <v>328</v>
      </c>
      <c r="H517" t="s">
        <v>6518</v>
      </c>
      <c r="I517" t="s">
        <v>328</v>
      </c>
      <c r="J517" t="s">
        <v>328</v>
      </c>
      <c r="K517" t="s">
        <v>328</v>
      </c>
      <c r="L517" t="s">
        <v>328</v>
      </c>
      <c r="M517" t="s">
        <v>13583</v>
      </c>
      <c r="N517" t="s">
        <v>328</v>
      </c>
      <c r="O517" t="s">
        <v>328</v>
      </c>
    </row>
    <row r="518" spans="1:15">
      <c r="A518" t="s">
        <v>4766</v>
      </c>
      <c r="B518" t="s">
        <v>13584</v>
      </c>
      <c r="C518" t="s">
        <v>328</v>
      </c>
      <c r="D518" t="s">
        <v>328</v>
      </c>
      <c r="E518" t="s">
        <v>12934</v>
      </c>
      <c r="F518" t="s">
        <v>2907</v>
      </c>
      <c r="G518" t="s">
        <v>328</v>
      </c>
      <c r="H518" t="s">
        <v>328</v>
      </c>
      <c r="I518" t="s">
        <v>328</v>
      </c>
      <c r="J518" t="s">
        <v>328</v>
      </c>
      <c r="K518" t="s">
        <v>328</v>
      </c>
      <c r="L518" t="s">
        <v>328</v>
      </c>
      <c r="M518" t="s">
        <v>13585</v>
      </c>
      <c r="N518" t="s">
        <v>328</v>
      </c>
      <c r="O518" t="s">
        <v>328</v>
      </c>
    </row>
    <row r="519" spans="1:15">
      <c r="A519" t="s">
        <v>4766</v>
      </c>
      <c r="B519" t="s">
        <v>13586</v>
      </c>
      <c r="C519" t="s">
        <v>328</v>
      </c>
      <c r="D519" t="s">
        <v>328</v>
      </c>
      <c r="E519" t="s">
        <v>12934</v>
      </c>
      <c r="F519" t="s">
        <v>2907</v>
      </c>
      <c r="G519" t="s">
        <v>328</v>
      </c>
      <c r="H519" t="s">
        <v>6524</v>
      </c>
      <c r="I519" t="s">
        <v>328</v>
      </c>
      <c r="J519" t="s">
        <v>328</v>
      </c>
      <c r="K519" t="s">
        <v>328</v>
      </c>
      <c r="L519" t="s">
        <v>328</v>
      </c>
      <c r="M519" t="s">
        <v>13586</v>
      </c>
      <c r="N519" t="s">
        <v>328</v>
      </c>
      <c r="O519" t="s">
        <v>328</v>
      </c>
    </row>
    <row r="520" spans="1:15">
      <c r="A520" t="s">
        <v>4766</v>
      </c>
      <c r="B520" t="s">
        <v>13587</v>
      </c>
      <c r="C520" t="s">
        <v>328</v>
      </c>
      <c r="D520" t="s">
        <v>328</v>
      </c>
      <c r="E520" t="s">
        <v>12934</v>
      </c>
      <c r="F520" t="s">
        <v>2907</v>
      </c>
      <c r="G520" t="s">
        <v>328</v>
      </c>
      <c r="H520" t="s">
        <v>328</v>
      </c>
      <c r="I520" t="s">
        <v>13588</v>
      </c>
      <c r="J520" t="s">
        <v>328</v>
      </c>
      <c r="K520" t="s">
        <v>328</v>
      </c>
      <c r="L520" t="s">
        <v>328</v>
      </c>
      <c r="M520" t="s">
        <v>13587</v>
      </c>
      <c r="N520" t="s">
        <v>328</v>
      </c>
      <c r="O520" t="s">
        <v>328</v>
      </c>
    </row>
    <row r="521" spans="1:15">
      <c r="A521" t="s">
        <v>4766</v>
      </c>
      <c r="B521" t="s">
        <v>13589</v>
      </c>
      <c r="C521" t="s">
        <v>328</v>
      </c>
      <c r="D521" t="s">
        <v>328</v>
      </c>
      <c r="E521" t="s">
        <v>12934</v>
      </c>
      <c r="F521" t="s">
        <v>2907</v>
      </c>
      <c r="G521" t="s">
        <v>328</v>
      </c>
      <c r="H521" t="s">
        <v>6524</v>
      </c>
      <c r="I521" t="s">
        <v>328</v>
      </c>
      <c r="J521" t="s">
        <v>328</v>
      </c>
      <c r="K521" t="s">
        <v>328</v>
      </c>
      <c r="L521">
        <v>75</v>
      </c>
      <c r="M521" t="s">
        <v>13589</v>
      </c>
      <c r="N521" t="s">
        <v>328</v>
      </c>
      <c r="O521" t="s">
        <v>328</v>
      </c>
    </row>
    <row r="522" spans="1:15">
      <c r="A522" t="s">
        <v>4766</v>
      </c>
      <c r="B522" t="s">
        <v>13590</v>
      </c>
      <c r="C522" t="s">
        <v>328</v>
      </c>
      <c r="D522" t="s">
        <v>328</v>
      </c>
      <c r="E522" t="s">
        <v>12934</v>
      </c>
      <c r="F522" t="s">
        <v>2911</v>
      </c>
      <c r="G522" t="s">
        <v>328</v>
      </c>
      <c r="H522" t="s">
        <v>6524</v>
      </c>
      <c r="I522" t="s">
        <v>328</v>
      </c>
      <c r="J522" t="s">
        <v>328</v>
      </c>
      <c r="K522" t="s">
        <v>328</v>
      </c>
      <c r="L522" t="s">
        <v>328</v>
      </c>
      <c r="M522" t="s">
        <v>13590</v>
      </c>
      <c r="N522" t="s">
        <v>328</v>
      </c>
      <c r="O522" t="s">
        <v>328</v>
      </c>
    </row>
    <row r="523" spans="1:15">
      <c r="A523" t="s">
        <v>4766</v>
      </c>
      <c r="B523" t="s">
        <v>13591</v>
      </c>
      <c r="C523" t="s">
        <v>328</v>
      </c>
      <c r="D523" t="s">
        <v>328</v>
      </c>
      <c r="E523" t="s">
        <v>2912</v>
      </c>
      <c r="F523" t="s">
        <v>2911</v>
      </c>
      <c r="G523" t="s">
        <v>328</v>
      </c>
      <c r="H523" t="s">
        <v>328</v>
      </c>
      <c r="I523" t="s">
        <v>328</v>
      </c>
      <c r="J523" t="s">
        <v>328</v>
      </c>
      <c r="K523" t="s">
        <v>328</v>
      </c>
      <c r="L523" t="s">
        <v>328</v>
      </c>
      <c r="M523" t="s">
        <v>13591</v>
      </c>
      <c r="N523" t="s">
        <v>328</v>
      </c>
      <c r="O523" t="s">
        <v>328</v>
      </c>
    </row>
    <row r="524" spans="1:15">
      <c r="A524" t="s">
        <v>4766</v>
      </c>
      <c r="B524" t="s">
        <v>13592</v>
      </c>
      <c r="C524" t="s">
        <v>328</v>
      </c>
      <c r="D524" t="s">
        <v>328</v>
      </c>
      <c r="E524" t="s">
        <v>12934</v>
      </c>
      <c r="F524" t="s">
        <v>2907</v>
      </c>
      <c r="G524" t="s">
        <v>328</v>
      </c>
      <c r="H524" t="s">
        <v>328</v>
      </c>
      <c r="I524" t="s">
        <v>328</v>
      </c>
      <c r="J524" t="s">
        <v>328</v>
      </c>
      <c r="K524" t="s">
        <v>328</v>
      </c>
      <c r="L524" t="s">
        <v>328</v>
      </c>
      <c r="M524" t="s">
        <v>13592</v>
      </c>
      <c r="N524" t="s">
        <v>328</v>
      </c>
      <c r="O524" t="s">
        <v>328</v>
      </c>
    </row>
    <row r="525" spans="1:15">
      <c r="A525" t="s">
        <v>4766</v>
      </c>
      <c r="B525" t="s">
        <v>13593</v>
      </c>
      <c r="C525" t="s">
        <v>328</v>
      </c>
      <c r="D525" t="s">
        <v>328</v>
      </c>
      <c r="E525" t="s">
        <v>12934</v>
      </c>
      <c r="F525" t="s">
        <v>2907</v>
      </c>
      <c r="G525" t="s">
        <v>328</v>
      </c>
      <c r="H525" t="s">
        <v>328</v>
      </c>
      <c r="I525" t="s">
        <v>328</v>
      </c>
      <c r="J525" t="s">
        <v>328</v>
      </c>
      <c r="K525" t="s">
        <v>328</v>
      </c>
      <c r="L525" t="s">
        <v>328</v>
      </c>
      <c r="M525" t="s">
        <v>13593</v>
      </c>
      <c r="N525" t="s">
        <v>328</v>
      </c>
      <c r="O525" t="s">
        <v>328</v>
      </c>
    </row>
    <row r="526" spans="1:15">
      <c r="A526" t="s">
        <v>4766</v>
      </c>
      <c r="B526" t="s">
        <v>13594</v>
      </c>
      <c r="C526" t="s">
        <v>328</v>
      </c>
      <c r="D526" t="s">
        <v>328</v>
      </c>
      <c r="E526" t="s">
        <v>12934</v>
      </c>
      <c r="F526" t="s">
        <v>2907</v>
      </c>
      <c r="G526" t="s">
        <v>328</v>
      </c>
      <c r="H526" t="s">
        <v>6524</v>
      </c>
      <c r="I526" t="s">
        <v>328</v>
      </c>
      <c r="J526" t="s">
        <v>328</v>
      </c>
      <c r="K526" t="s">
        <v>328</v>
      </c>
      <c r="L526">
        <v>90</v>
      </c>
      <c r="M526" t="s">
        <v>13594</v>
      </c>
      <c r="N526" t="s">
        <v>328</v>
      </c>
      <c r="O526" t="s">
        <v>328</v>
      </c>
    </row>
    <row r="527" spans="1:15">
      <c r="A527" t="s">
        <v>4766</v>
      </c>
      <c r="B527" t="s">
        <v>13595</v>
      </c>
      <c r="C527" t="s">
        <v>328</v>
      </c>
      <c r="D527" t="s">
        <v>328</v>
      </c>
      <c r="E527" t="s">
        <v>12934</v>
      </c>
      <c r="F527" t="s">
        <v>2907</v>
      </c>
      <c r="G527" t="s">
        <v>328</v>
      </c>
      <c r="H527" t="s">
        <v>328</v>
      </c>
      <c r="I527" t="s">
        <v>328</v>
      </c>
      <c r="J527" t="s">
        <v>328</v>
      </c>
      <c r="K527" t="s">
        <v>328</v>
      </c>
      <c r="L527" t="s">
        <v>328</v>
      </c>
      <c r="M527" t="s">
        <v>13595</v>
      </c>
      <c r="N527" t="s">
        <v>328</v>
      </c>
      <c r="O527" t="s">
        <v>328</v>
      </c>
    </row>
    <row r="528" spans="1:15">
      <c r="A528" t="s">
        <v>4766</v>
      </c>
      <c r="B528" t="s">
        <v>13596</v>
      </c>
      <c r="C528" t="s">
        <v>328</v>
      </c>
      <c r="D528" t="s">
        <v>328</v>
      </c>
      <c r="E528" t="s">
        <v>12934</v>
      </c>
      <c r="F528" t="s">
        <v>2907</v>
      </c>
      <c r="G528" t="s">
        <v>328</v>
      </c>
      <c r="H528" t="s">
        <v>328</v>
      </c>
      <c r="I528" t="s">
        <v>328</v>
      </c>
      <c r="J528" t="s">
        <v>328</v>
      </c>
      <c r="K528" t="s">
        <v>328</v>
      </c>
      <c r="L528" t="s">
        <v>328</v>
      </c>
      <c r="M528" t="s">
        <v>13596</v>
      </c>
      <c r="N528" t="s">
        <v>328</v>
      </c>
      <c r="O528" t="s">
        <v>328</v>
      </c>
    </row>
    <row r="529" spans="1:15">
      <c r="A529" t="s">
        <v>4766</v>
      </c>
      <c r="B529" t="s">
        <v>13597</v>
      </c>
      <c r="C529" t="s">
        <v>328</v>
      </c>
      <c r="D529" t="s">
        <v>328</v>
      </c>
      <c r="E529" t="s">
        <v>13551</v>
      </c>
      <c r="F529" t="s">
        <v>2907</v>
      </c>
      <c r="G529" t="s">
        <v>328</v>
      </c>
      <c r="H529" t="s">
        <v>2659</v>
      </c>
      <c r="I529" t="s">
        <v>328</v>
      </c>
      <c r="J529" t="s">
        <v>328</v>
      </c>
      <c r="K529" t="s">
        <v>328</v>
      </c>
      <c r="L529">
        <v>85</v>
      </c>
      <c r="M529" t="s">
        <v>13597</v>
      </c>
      <c r="N529" t="s">
        <v>328</v>
      </c>
      <c r="O529" t="s">
        <v>328</v>
      </c>
    </row>
    <row r="530" spans="1:15">
      <c r="A530" t="s">
        <v>4766</v>
      </c>
      <c r="B530" t="s">
        <v>13598</v>
      </c>
      <c r="C530" t="s">
        <v>328</v>
      </c>
      <c r="D530" t="s">
        <v>328</v>
      </c>
      <c r="E530" t="s">
        <v>12949</v>
      </c>
      <c r="F530" t="s">
        <v>2907</v>
      </c>
      <c r="G530" t="s">
        <v>328</v>
      </c>
      <c r="H530" t="s">
        <v>328</v>
      </c>
      <c r="I530" t="s">
        <v>328</v>
      </c>
      <c r="J530" t="s">
        <v>328</v>
      </c>
      <c r="K530" t="s">
        <v>328</v>
      </c>
      <c r="L530" t="s">
        <v>328</v>
      </c>
      <c r="M530" t="s">
        <v>13598</v>
      </c>
      <c r="N530" t="s">
        <v>328</v>
      </c>
      <c r="O530" t="s">
        <v>328</v>
      </c>
    </row>
    <row r="531" spans="1:15">
      <c r="A531" t="s">
        <v>4766</v>
      </c>
      <c r="B531" t="s">
        <v>13599</v>
      </c>
      <c r="C531" t="s">
        <v>328</v>
      </c>
      <c r="D531" t="s">
        <v>328</v>
      </c>
      <c r="E531" t="s">
        <v>12949</v>
      </c>
      <c r="F531" t="s">
        <v>2907</v>
      </c>
      <c r="G531" t="s">
        <v>328</v>
      </c>
      <c r="H531" t="s">
        <v>328</v>
      </c>
      <c r="I531" t="s">
        <v>13600</v>
      </c>
      <c r="J531" t="s">
        <v>328</v>
      </c>
      <c r="K531" t="s">
        <v>328</v>
      </c>
      <c r="L531" t="s">
        <v>328</v>
      </c>
      <c r="M531" t="s">
        <v>13599</v>
      </c>
      <c r="N531" t="s">
        <v>328</v>
      </c>
      <c r="O531" t="s">
        <v>328</v>
      </c>
    </row>
    <row r="532" spans="1:15">
      <c r="A532" t="s">
        <v>4766</v>
      </c>
      <c r="B532" t="s">
        <v>13601</v>
      </c>
      <c r="C532" t="s">
        <v>328</v>
      </c>
      <c r="D532" t="s">
        <v>328</v>
      </c>
      <c r="E532" t="s">
        <v>12934</v>
      </c>
      <c r="F532" t="s">
        <v>2907</v>
      </c>
      <c r="G532" t="s">
        <v>328</v>
      </c>
      <c r="H532" t="s">
        <v>328</v>
      </c>
      <c r="I532" t="s">
        <v>328</v>
      </c>
      <c r="J532" t="s">
        <v>328</v>
      </c>
      <c r="K532" t="s">
        <v>328</v>
      </c>
      <c r="L532" t="s">
        <v>328</v>
      </c>
      <c r="M532" t="s">
        <v>13602</v>
      </c>
      <c r="N532" t="s">
        <v>328</v>
      </c>
      <c r="O532" t="s">
        <v>328</v>
      </c>
    </row>
    <row r="533" spans="1:15">
      <c r="A533" t="s">
        <v>4766</v>
      </c>
      <c r="B533" t="s">
        <v>13603</v>
      </c>
      <c r="C533" t="s">
        <v>328</v>
      </c>
      <c r="D533" t="s">
        <v>328</v>
      </c>
      <c r="E533" t="s">
        <v>12934</v>
      </c>
      <c r="F533" t="s">
        <v>2907</v>
      </c>
      <c r="G533" t="s">
        <v>328</v>
      </c>
      <c r="H533" t="s">
        <v>328</v>
      </c>
      <c r="I533" t="s">
        <v>328</v>
      </c>
      <c r="J533" t="s">
        <v>328</v>
      </c>
      <c r="K533" t="s">
        <v>328</v>
      </c>
      <c r="L533" t="s">
        <v>328</v>
      </c>
      <c r="M533" t="s">
        <v>13603</v>
      </c>
      <c r="N533" t="s">
        <v>328</v>
      </c>
      <c r="O533" t="s">
        <v>328</v>
      </c>
    </row>
    <row r="534" spans="1:15">
      <c r="A534" t="s">
        <v>4766</v>
      </c>
      <c r="B534" t="s">
        <v>13604</v>
      </c>
      <c r="C534" t="s">
        <v>328</v>
      </c>
      <c r="D534" t="s">
        <v>328</v>
      </c>
      <c r="E534" t="s">
        <v>13551</v>
      </c>
      <c r="F534" t="s">
        <v>2907</v>
      </c>
      <c r="G534" t="s">
        <v>328</v>
      </c>
      <c r="H534" t="s">
        <v>6524</v>
      </c>
      <c r="I534" t="s">
        <v>13605</v>
      </c>
      <c r="J534" t="s">
        <v>328</v>
      </c>
      <c r="K534" t="s">
        <v>328</v>
      </c>
      <c r="L534">
        <v>73.5</v>
      </c>
      <c r="M534" t="s">
        <v>13604</v>
      </c>
      <c r="N534" t="s">
        <v>328</v>
      </c>
      <c r="O534" t="s">
        <v>328</v>
      </c>
    </row>
    <row r="535" spans="1:15">
      <c r="A535" t="s">
        <v>4766</v>
      </c>
      <c r="B535" t="s">
        <v>13606</v>
      </c>
      <c r="C535" t="s">
        <v>328</v>
      </c>
      <c r="D535" t="s">
        <v>328</v>
      </c>
      <c r="E535" t="s">
        <v>12934</v>
      </c>
      <c r="F535" t="s">
        <v>2907</v>
      </c>
      <c r="G535" t="s">
        <v>328</v>
      </c>
      <c r="H535" t="s">
        <v>6524</v>
      </c>
      <c r="I535" t="s">
        <v>328</v>
      </c>
      <c r="J535" t="s">
        <v>328</v>
      </c>
      <c r="K535" t="s">
        <v>328</v>
      </c>
      <c r="L535" t="s">
        <v>328</v>
      </c>
      <c r="M535" t="s">
        <v>13607</v>
      </c>
      <c r="N535" t="s">
        <v>328</v>
      </c>
      <c r="O535" t="s">
        <v>328</v>
      </c>
    </row>
    <row r="536" spans="1:15">
      <c r="A536" t="s">
        <v>4766</v>
      </c>
      <c r="B536" t="s">
        <v>13608</v>
      </c>
      <c r="C536" t="s">
        <v>328</v>
      </c>
      <c r="D536" t="s">
        <v>328</v>
      </c>
      <c r="E536" t="s">
        <v>12934</v>
      </c>
      <c r="F536" t="s">
        <v>2907</v>
      </c>
      <c r="G536" t="s">
        <v>328</v>
      </c>
      <c r="H536" t="s">
        <v>328</v>
      </c>
      <c r="I536" t="s">
        <v>328</v>
      </c>
      <c r="J536" t="s">
        <v>328</v>
      </c>
      <c r="K536" t="s">
        <v>328</v>
      </c>
      <c r="L536" t="s">
        <v>328</v>
      </c>
      <c r="M536" t="s">
        <v>13608</v>
      </c>
      <c r="N536" t="s">
        <v>328</v>
      </c>
      <c r="O536" t="s">
        <v>328</v>
      </c>
    </row>
    <row r="537" spans="1:15">
      <c r="A537" t="s">
        <v>4766</v>
      </c>
      <c r="B537" t="s">
        <v>13609</v>
      </c>
      <c r="C537" t="s">
        <v>328</v>
      </c>
      <c r="D537" t="s">
        <v>328</v>
      </c>
      <c r="E537" t="s">
        <v>12934</v>
      </c>
      <c r="F537" t="s">
        <v>2907</v>
      </c>
      <c r="G537" t="s">
        <v>328</v>
      </c>
      <c r="H537" t="s">
        <v>6524</v>
      </c>
      <c r="I537" t="s">
        <v>328</v>
      </c>
      <c r="J537" t="s">
        <v>328</v>
      </c>
      <c r="K537" t="s">
        <v>328</v>
      </c>
      <c r="L537" t="s">
        <v>328</v>
      </c>
      <c r="M537" t="s">
        <v>13609</v>
      </c>
      <c r="N537" t="s">
        <v>328</v>
      </c>
      <c r="O537" t="s">
        <v>328</v>
      </c>
    </row>
    <row r="538" spans="1:15">
      <c r="A538" t="s">
        <v>4766</v>
      </c>
      <c r="B538" t="s">
        <v>13610</v>
      </c>
      <c r="C538" t="s">
        <v>328</v>
      </c>
      <c r="D538" t="s">
        <v>328</v>
      </c>
      <c r="E538" t="s">
        <v>12934</v>
      </c>
      <c r="F538" t="s">
        <v>2907</v>
      </c>
      <c r="G538" t="s">
        <v>328</v>
      </c>
      <c r="H538" t="s">
        <v>328</v>
      </c>
      <c r="I538" t="s">
        <v>328</v>
      </c>
      <c r="J538" t="s">
        <v>328</v>
      </c>
      <c r="K538" t="s">
        <v>328</v>
      </c>
      <c r="L538" t="s">
        <v>328</v>
      </c>
      <c r="M538" t="s">
        <v>13610</v>
      </c>
      <c r="N538" t="s">
        <v>328</v>
      </c>
      <c r="O538" t="s">
        <v>328</v>
      </c>
    </row>
    <row r="539" spans="1:15">
      <c r="A539" t="s">
        <v>4766</v>
      </c>
      <c r="B539" t="s">
        <v>13611</v>
      </c>
      <c r="C539" t="s">
        <v>328</v>
      </c>
      <c r="D539" t="s">
        <v>328</v>
      </c>
      <c r="E539" t="s">
        <v>12934</v>
      </c>
      <c r="F539" t="s">
        <v>2907</v>
      </c>
      <c r="G539" t="s">
        <v>328</v>
      </c>
      <c r="H539" t="s">
        <v>328</v>
      </c>
      <c r="I539" t="s">
        <v>328</v>
      </c>
      <c r="J539" t="s">
        <v>328</v>
      </c>
      <c r="K539" t="s">
        <v>328</v>
      </c>
      <c r="L539" t="s">
        <v>328</v>
      </c>
      <c r="M539" t="s">
        <v>13611</v>
      </c>
      <c r="N539" t="s">
        <v>328</v>
      </c>
      <c r="O539" t="s">
        <v>328</v>
      </c>
    </row>
    <row r="540" spans="1:15">
      <c r="A540" t="s">
        <v>4766</v>
      </c>
      <c r="B540" t="s">
        <v>13612</v>
      </c>
      <c r="C540" t="s">
        <v>328</v>
      </c>
      <c r="D540" t="s">
        <v>328</v>
      </c>
      <c r="E540" t="s">
        <v>12934</v>
      </c>
      <c r="F540" t="s">
        <v>2907</v>
      </c>
      <c r="G540" t="s">
        <v>328</v>
      </c>
      <c r="H540" t="s">
        <v>328</v>
      </c>
      <c r="I540" t="s">
        <v>328</v>
      </c>
      <c r="J540" t="s">
        <v>328</v>
      </c>
      <c r="K540" t="s">
        <v>328</v>
      </c>
      <c r="L540" t="s">
        <v>328</v>
      </c>
      <c r="M540" t="s">
        <v>13612</v>
      </c>
      <c r="N540" t="s">
        <v>328</v>
      </c>
      <c r="O540" t="s">
        <v>328</v>
      </c>
    </row>
    <row r="541" spans="1:15">
      <c r="A541" t="s">
        <v>4766</v>
      </c>
      <c r="B541" t="s">
        <v>13613</v>
      </c>
      <c r="C541" t="s">
        <v>328</v>
      </c>
      <c r="D541" t="s">
        <v>328</v>
      </c>
      <c r="E541" t="s">
        <v>12934</v>
      </c>
      <c r="F541" t="s">
        <v>2907</v>
      </c>
      <c r="G541" t="s">
        <v>328</v>
      </c>
      <c r="H541" t="s">
        <v>2659</v>
      </c>
      <c r="I541" t="s">
        <v>328</v>
      </c>
      <c r="J541" t="s">
        <v>328</v>
      </c>
      <c r="K541" t="s">
        <v>328</v>
      </c>
      <c r="L541" t="s">
        <v>328</v>
      </c>
      <c r="M541" t="s">
        <v>13613</v>
      </c>
      <c r="N541" t="s">
        <v>328</v>
      </c>
      <c r="O541" t="s">
        <v>328</v>
      </c>
    </row>
    <row r="542" spans="1:15">
      <c r="A542" t="s">
        <v>4766</v>
      </c>
      <c r="B542" t="s">
        <v>13614</v>
      </c>
      <c r="C542" t="s">
        <v>328</v>
      </c>
      <c r="D542" t="s">
        <v>328</v>
      </c>
      <c r="E542" t="s">
        <v>2912</v>
      </c>
      <c r="F542" t="s">
        <v>2907</v>
      </c>
      <c r="G542" t="s">
        <v>328</v>
      </c>
      <c r="H542" t="s">
        <v>6526</v>
      </c>
      <c r="I542" t="s">
        <v>328</v>
      </c>
      <c r="J542" t="s">
        <v>328</v>
      </c>
      <c r="K542" t="s">
        <v>328</v>
      </c>
      <c r="L542" t="s">
        <v>328</v>
      </c>
      <c r="M542" t="s">
        <v>13614</v>
      </c>
      <c r="N542" t="s">
        <v>328</v>
      </c>
      <c r="O542" t="s">
        <v>328</v>
      </c>
    </row>
    <row r="543" spans="1:15">
      <c r="A543" t="s">
        <v>4766</v>
      </c>
      <c r="B543" t="s">
        <v>13615</v>
      </c>
      <c r="C543" t="s">
        <v>328</v>
      </c>
      <c r="D543" t="s">
        <v>328</v>
      </c>
      <c r="E543" t="s">
        <v>12934</v>
      </c>
      <c r="F543" t="s">
        <v>2907</v>
      </c>
      <c r="G543" t="s">
        <v>328</v>
      </c>
      <c r="H543" t="s">
        <v>6524</v>
      </c>
      <c r="I543" t="s">
        <v>328</v>
      </c>
      <c r="J543" t="s">
        <v>328</v>
      </c>
      <c r="K543" t="s">
        <v>328</v>
      </c>
      <c r="L543" t="s">
        <v>328</v>
      </c>
      <c r="M543" t="s">
        <v>13615</v>
      </c>
    </row>
    <row r="544" spans="1:15">
      <c r="A544" t="s">
        <v>4766</v>
      </c>
      <c r="C544" t="s">
        <v>328</v>
      </c>
      <c r="D544" t="s">
        <v>328</v>
      </c>
      <c r="E544" t="s">
        <v>12934</v>
      </c>
      <c r="F544" t="s">
        <v>2907</v>
      </c>
      <c r="G544" t="s">
        <v>328</v>
      </c>
      <c r="H544" t="s">
        <v>328</v>
      </c>
      <c r="I544" t="s">
        <v>6507</v>
      </c>
      <c r="J544" t="s">
        <v>328</v>
      </c>
      <c r="K544" t="s">
        <v>328</v>
      </c>
      <c r="L544" t="s">
        <v>328</v>
      </c>
      <c r="M544" s="45" t="s">
        <v>13616</v>
      </c>
    </row>
    <row r="545" spans="1:15">
      <c r="A545" t="s">
        <v>4766</v>
      </c>
      <c r="B545" t="s">
        <v>13617</v>
      </c>
      <c r="C545" t="s">
        <v>328</v>
      </c>
      <c r="D545" t="s">
        <v>328</v>
      </c>
      <c r="E545" t="s">
        <v>12934</v>
      </c>
      <c r="F545" t="s">
        <v>2907</v>
      </c>
      <c r="G545" t="s">
        <v>328</v>
      </c>
      <c r="H545" t="s">
        <v>6526</v>
      </c>
      <c r="I545" t="s">
        <v>328</v>
      </c>
      <c r="J545" t="s">
        <v>328</v>
      </c>
      <c r="K545" t="s">
        <v>328</v>
      </c>
      <c r="L545" t="s">
        <v>328</v>
      </c>
      <c r="M545" t="s">
        <v>13617</v>
      </c>
      <c r="N545" t="s">
        <v>328</v>
      </c>
      <c r="O545" t="s">
        <v>328</v>
      </c>
    </row>
    <row r="546" spans="1:15">
      <c r="A546" t="s">
        <v>4766</v>
      </c>
      <c r="B546" t="s">
        <v>13618</v>
      </c>
      <c r="C546" t="s">
        <v>328</v>
      </c>
      <c r="D546" t="s">
        <v>328</v>
      </c>
      <c r="E546" t="s">
        <v>12934</v>
      </c>
      <c r="F546" t="s">
        <v>2907</v>
      </c>
      <c r="G546" t="s">
        <v>328</v>
      </c>
      <c r="H546" t="s">
        <v>6524</v>
      </c>
      <c r="I546" t="s">
        <v>328</v>
      </c>
      <c r="J546" t="s">
        <v>328</v>
      </c>
      <c r="K546" t="s">
        <v>328</v>
      </c>
      <c r="L546" t="s">
        <v>328</v>
      </c>
      <c r="M546" t="s">
        <v>13618</v>
      </c>
      <c r="N546" t="s">
        <v>328</v>
      </c>
      <c r="O546" t="s">
        <v>328</v>
      </c>
    </row>
    <row r="547" spans="1:15">
      <c r="A547" t="s">
        <v>4766</v>
      </c>
      <c r="B547" t="s">
        <v>13619</v>
      </c>
      <c r="C547" t="s">
        <v>328</v>
      </c>
      <c r="D547" t="s">
        <v>328</v>
      </c>
      <c r="E547" t="s">
        <v>13551</v>
      </c>
      <c r="F547" t="s">
        <v>2907</v>
      </c>
      <c r="G547" t="s">
        <v>328</v>
      </c>
      <c r="H547" t="s">
        <v>2659</v>
      </c>
      <c r="I547" t="s">
        <v>328</v>
      </c>
      <c r="J547" t="s">
        <v>328</v>
      </c>
      <c r="K547" t="s">
        <v>328</v>
      </c>
      <c r="L547">
        <v>84</v>
      </c>
      <c r="M547" t="s">
        <v>13619</v>
      </c>
      <c r="N547" t="s">
        <v>328</v>
      </c>
      <c r="O547" t="s">
        <v>328</v>
      </c>
    </row>
    <row r="548" spans="1:15">
      <c r="A548" t="s">
        <v>4766</v>
      </c>
      <c r="B548" t="s">
        <v>13620</v>
      </c>
      <c r="C548" t="s">
        <v>328</v>
      </c>
      <c r="D548" t="s">
        <v>328</v>
      </c>
      <c r="E548" t="s">
        <v>13551</v>
      </c>
      <c r="F548" t="s">
        <v>2907</v>
      </c>
      <c r="G548" t="s">
        <v>328</v>
      </c>
      <c r="H548" t="s">
        <v>328</v>
      </c>
      <c r="I548" t="s">
        <v>6501</v>
      </c>
      <c r="J548" t="s">
        <v>328</v>
      </c>
      <c r="K548" t="s">
        <v>328</v>
      </c>
      <c r="L548" t="s">
        <v>328</v>
      </c>
      <c r="M548" t="s">
        <v>13620</v>
      </c>
      <c r="N548" t="s">
        <v>328</v>
      </c>
      <c r="O548" t="s">
        <v>328</v>
      </c>
    </row>
    <row r="549" spans="1:15">
      <c r="A549" t="s">
        <v>4766</v>
      </c>
      <c r="B549" t="s">
        <v>13621</v>
      </c>
      <c r="C549" t="s">
        <v>328</v>
      </c>
      <c r="D549" t="s">
        <v>328</v>
      </c>
      <c r="E549" t="s">
        <v>2912</v>
      </c>
      <c r="F549" t="s">
        <v>2911</v>
      </c>
      <c r="G549" t="s">
        <v>328</v>
      </c>
      <c r="H549" t="s">
        <v>328</v>
      </c>
      <c r="I549" t="s">
        <v>328</v>
      </c>
      <c r="J549" t="s">
        <v>328</v>
      </c>
      <c r="K549" t="s">
        <v>328</v>
      </c>
      <c r="L549" t="s">
        <v>328</v>
      </c>
      <c r="M549" s="35" t="s">
        <v>13621</v>
      </c>
    </row>
    <row r="550" spans="1:15">
      <c r="A550" t="s">
        <v>4766</v>
      </c>
      <c r="B550" t="s">
        <v>13622</v>
      </c>
      <c r="C550" t="s">
        <v>328</v>
      </c>
      <c r="D550" t="s">
        <v>328</v>
      </c>
      <c r="E550" t="s">
        <v>12934</v>
      </c>
      <c r="F550" t="s">
        <v>2907</v>
      </c>
      <c r="G550" t="s">
        <v>328</v>
      </c>
      <c r="H550" t="s">
        <v>6524</v>
      </c>
      <c r="I550" t="s">
        <v>328</v>
      </c>
      <c r="J550" t="s">
        <v>328</v>
      </c>
      <c r="K550" t="s">
        <v>328</v>
      </c>
      <c r="L550">
        <v>90</v>
      </c>
      <c r="M550" t="s">
        <v>13622</v>
      </c>
      <c r="N550" t="s">
        <v>328</v>
      </c>
      <c r="O550" t="s">
        <v>328</v>
      </c>
    </row>
    <row r="551" spans="1:15">
      <c r="A551" t="s">
        <v>4766</v>
      </c>
      <c r="E551" t="s">
        <v>2912</v>
      </c>
      <c r="F551" t="s">
        <v>2911</v>
      </c>
      <c r="M551" s="35" t="s">
        <v>13623</v>
      </c>
    </row>
    <row r="552" spans="1:15">
      <c r="A552" t="s">
        <v>4766</v>
      </c>
      <c r="B552" t="s">
        <v>13624</v>
      </c>
      <c r="C552" t="s">
        <v>328</v>
      </c>
      <c r="D552" t="s">
        <v>328</v>
      </c>
      <c r="E552" t="s">
        <v>12934</v>
      </c>
      <c r="F552" t="s">
        <v>2907</v>
      </c>
      <c r="G552" t="s">
        <v>328</v>
      </c>
      <c r="H552" t="s">
        <v>328</v>
      </c>
      <c r="I552" t="s">
        <v>328</v>
      </c>
      <c r="J552" t="s">
        <v>328</v>
      </c>
      <c r="K552" t="s">
        <v>328</v>
      </c>
      <c r="L552" t="s">
        <v>328</v>
      </c>
      <c r="M552" t="s">
        <v>13624</v>
      </c>
      <c r="N552" t="s">
        <v>328</v>
      </c>
      <c r="O552" t="s">
        <v>328</v>
      </c>
    </row>
    <row r="553" spans="1:15">
      <c r="A553" t="s">
        <v>4766</v>
      </c>
      <c r="B553" t="s">
        <v>13625</v>
      </c>
      <c r="C553" t="s">
        <v>328</v>
      </c>
      <c r="D553" t="s">
        <v>328</v>
      </c>
      <c r="E553" t="s">
        <v>2912</v>
      </c>
      <c r="F553" t="s">
        <v>2907</v>
      </c>
      <c r="G553" t="s">
        <v>328</v>
      </c>
      <c r="H553" t="s">
        <v>328</v>
      </c>
      <c r="I553" t="s">
        <v>328</v>
      </c>
      <c r="J553" t="s">
        <v>328</v>
      </c>
      <c r="K553" t="s">
        <v>328</v>
      </c>
      <c r="L553" t="s">
        <v>328</v>
      </c>
      <c r="M553" t="s">
        <v>13626</v>
      </c>
      <c r="N553" t="s">
        <v>328</v>
      </c>
      <c r="O553" t="s">
        <v>328</v>
      </c>
    </row>
    <row r="554" spans="1:15">
      <c r="A554" t="s">
        <v>4766</v>
      </c>
      <c r="B554" t="s">
        <v>13627</v>
      </c>
      <c r="C554" t="s">
        <v>328</v>
      </c>
      <c r="D554" t="s">
        <v>328</v>
      </c>
      <c r="E554" t="s">
        <v>2912</v>
      </c>
      <c r="F554" t="s">
        <v>2907</v>
      </c>
      <c r="G554" t="s">
        <v>328</v>
      </c>
      <c r="H554" t="s">
        <v>6526</v>
      </c>
      <c r="I554" t="s">
        <v>328</v>
      </c>
      <c r="J554" t="s">
        <v>328</v>
      </c>
      <c r="K554" t="s">
        <v>328</v>
      </c>
      <c r="L554" t="s">
        <v>328</v>
      </c>
      <c r="M554" t="s">
        <v>13627</v>
      </c>
      <c r="N554" t="s">
        <v>328</v>
      </c>
      <c r="O554" t="s">
        <v>328</v>
      </c>
    </row>
    <row r="555" spans="1:15">
      <c r="A555" t="s">
        <v>4766</v>
      </c>
      <c r="B555" t="s">
        <v>13628</v>
      </c>
      <c r="C555" t="s">
        <v>328</v>
      </c>
      <c r="D555" t="s">
        <v>328</v>
      </c>
      <c r="E555" t="s">
        <v>12934</v>
      </c>
      <c r="F555" t="s">
        <v>2907</v>
      </c>
      <c r="G555" t="s">
        <v>328</v>
      </c>
      <c r="H555" t="s">
        <v>6518</v>
      </c>
      <c r="I555" t="s">
        <v>328</v>
      </c>
      <c r="J555" t="s">
        <v>328</v>
      </c>
      <c r="K555" t="s">
        <v>328</v>
      </c>
      <c r="L555" t="s">
        <v>328</v>
      </c>
      <c r="M555" t="s">
        <v>13628</v>
      </c>
      <c r="N555" t="s">
        <v>328</v>
      </c>
      <c r="O555" t="s">
        <v>328</v>
      </c>
    </row>
    <row r="556" spans="1:15">
      <c r="A556" t="s">
        <v>4766</v>
      </c>
      <c r="B556" t="s">
        <v>13629</v>
      </c>
      <c r="C556" t="s">
        <v>328</v>
      </c>
      <c r="D556" t="s">
        <v>328</v>
      </c>
      <c r="E556" t="s">
        <v>12949</v>
      </c>
      <c r="F556" t="s">
        <v>2907</v>
      </c>
      <c r="G556" t="s">
        <v>328</v>
      </c>
      <c r="H556" t="s">
        <v>2659</v>
      </c>
      <c r="I556" t="s">
        <v>13630</v>
      </c>
      <c r="J556" t="s">
        <v>328</v>
      </c>
      <c r="K556" t="s">
        <v>328</v>
      </c>
      <c r="L556" t="s">
        <v>328</v>
      </c>
      <c r="M556" t="s">
        <v>13629</v>
      </c>
      <c r="N556" t="s">
        <v>328</v>
      </c>
      <c r="O556" t="s">
        <v>328</v>
      </c>
    </row>
    <row r="557" spans="1:15">
      <c r="A557" t="s">
        <v>4766</v>
      </c>
      <c r="B557" t="s">
        <v>13631</v>
      </c>
      <c r="C557" t="s">
        <v>328</v>
      </c>
      <c r="D557" t="s">
        <v>328</v>
      </c>
      <c r="E557" t="s">
        <v>12949</v>
      </c>
      <c r="F557" t="s">
        <v>2907</v>
      </c>
      <c r="G557" t="s">
        <v>328</v>
      </c>
      <c r="H557" t="s">
        <v>6524</v>
      </c>
      <c r="I557" t="s">
        <v>328</v>
      </c>
      <c r="J557" t="s">
        <v>328</v>
      </c>
      <c r="K557" t="s">
        <v>328</v>
      </c>
      <c r="L557">
        <v>85</v>
      </c>
      <c r="M557" t="s">
        <v>13631</v>
      </c>
      <c r="N557" t="s">
        <v>328</v>
      </c>
      <c r="O557" t="s">
        <v>328</v>
      </c>
    </row>
    <row r="558" spans="1:15">
      <c r="A558" t="s">
        <v>4766</v>
      </c>
      <c r="B558" t="s">
        <v>13632</v>
      </c>
      <c r="C558" t="s">
        <v>328</v>
      </c>
      <c r="D558" t="s">
        <v>328</v>
      </c>
      <c r="E558" t="s">
        <v>2912</v>
      </c>
      <c r="F558" t="s">
        <v>2907</v>
      </c>
      <c r="G558" t="s">
        <v>328</v>
      </c>
      <c r="H558" t="s">
        <v>6526</v>
      </c>
      <c r="I558" t="s">
        <v>328</v>
      </c>
      <c r="J558" t="s">
        <v>328</v>
      </c>
      <c r="K558" t="s">
        <v>328</v>
      </c>
      <c r="L558" t="s">
        <v>328</v>
      </c>
      <c r="M558" t="s">
        <v>13632</v>
      </c>
      <c r="N558" t="s">
        <v>328</v>
      </c>
      <c r="O558" t="s">
        <v>328</v>
      </c>
    </row>
    <row r="559" spans="1:15">
      <c r="A559" t="s">
        <v>4766</v>
      </c>
      <c r="B559" t="s">
        <v>13633</v>
      </c>
      <c r="C559" t="s">
        <v>328</v>
      </c>
      <c r="D559" t="s">
        <v>328</v>
      </c>
      <c r="E559" t="s">
        <v>12934</v>
      </c>
      <c r="F559" t="s">
        <v>2907</v>
      </c>
      <c r="G559" t="s">
        <v>328</v>
      </c>
      <c r="H559" t="s">
        <v>328</v>
      </c>
      <c r="I559" t="s">
        <v>328</v>
      </c>
      <c r="J559" t="s">
        <v>328</v>
      </c>
      <c r="K559" t="s">
        <v>328</v>
      </c>
      <c r="L559" t="s">
        <v>328</v>
      </c>
      <c r="M559" t="s">
        <v>13633</v>
      </c>
      <c r="N559" t="s">
        <v>328</v>
      </c>
      <c r="O559" t="s">
        <v>328</v>
      </c>
    </row>
    <row r="560" spans="1:15">
      <c r="A560" t="s">
        <v>4766</v>
      </c>
      <c r="B560" t="s">
        <v>13634</v>
      </c>
      <c r="C560" t="s">
        <v>328</v>
      </c>
      <c r="D560" t="s">
        <v>328</v>
      </c>
      <c r="E560" t="s">
        <v>2912</v>
      </c>
      <c r="F560" t="s">
        <v>2911</v>
      </c>
      <c r="G560" t="s">
        <v>328</v>
      </c>
      <c r="H560" t="s">
        <v>328</v>
      </c>
      <c r="I560" t="s">
        <v>328</v>
      </c>
      <c r="J560" t="s">
        <v>328</v>
      </c>
      <c r="K560" t="s">
        <v>328</v>
      </c>
      <c r="L560" t="s">
        <v>328</v>
      </c>
      <c r="M560" t="s">
        <v>13634</v>
      </c>
      <c r="N560" t="s">
        <v>328</v>
      </c>
      <c r="O560" t="s">
        <v>328</v>
      </c>
    </row>
    <row r="561" spans="1:15">
      <c r="A561" t="s">
        <v>4766</v>
      </c>
      <c r="B561" t="s">
        <v>13635</v>
      </c>
      <c r="C561" t="s">
        <v>328</v>
      </c>
      <c r="D561" t="s">
        <v>328</v>
      </c>
      <c r="E561" t="s">
        <v>2912</v>
      </c>
      <c r="F561" t="s">
        <v>2911</v>
      </c>
      <c r="G561" t="s">
        <v>328</v>
      </c>
      <c r="H561" t="s">
        <v>328</v>
      </c>
      <c r="I561" t="s">
        <v>328</v>
      </c>
      <c r="J561" t="s">
        <v>328</v>
      </c>
      <c r="K561" t="s">
        <v>328</v>
      </c>
      <c r="L561" t="s">
        <v>328</v>
      </c>
      <c r="M561" t="s">
        <v>13635</v>
      </c>
      <c r="N561" t="s">
        <v>328</v>
      </c>
      <c r="O561" t="s">
        <v>328</v>
      </c>
    </row>
    <row r="562" spans="1:15">
      <c r="A562" t="s">
        <v>4766</v>
      </c>
      <c r="B562" t="s">
        <v>13636</v>
      </c>
      <c r="C562" t="s">
        <v>328</v>
      </c>
      <c r="D562" t="s">
        <v>328</v>
      </c>
      <c r="E562" t="s">
        <v>12934</v>
      </c>
      <c r="F562" t="s">
        <v>2907</v>
      </c>
      <c r="G562" t="s">
        <v>328</v>
      </c>
      <c r="H562" t="s">
        <v>328</v>
      </c>
      <c r="I562" t="s">
        <v>328</v>
      </c>
      <c r="J562" t="s">
        <v>328</v>
      </c>
      <c r="K562" t="s">
        <v>328</v>
      </c>
      <c r="L562" t="s">
        <v>328</v>
      </c>
      <c r="M562" t="s">
        <v>13636</v>
      </c>
      <c r="N562" t="s">
        <v>328</v>
      </c>
      <c r="O562" t="s">
        <v>328</v>
      </c>
    </row>
    <row r="563" spans="1:15">
      <c r="A563" t="s">
        <v>4766</v>
      </c>
      <c r="B563" t="s">
        <v>13637</v>
      </c>
      <c r="C563" t="s">
        <v>328</v>
      </c>
      <c r="D563" t="s">
        <v>328</v>
      </c>
      <c r="E563" t="s">
        <v>12934</v>
      </c>
      <c r="F563" t="s">
        <v>2907</v>
      </c>
      <c r="G563" t="s">
        <v>328</v>
      </c>
      <c r="H563" t="s">
        <v>6524</v>
      </c>
      <c r="I563" t="s">
        <v>328</v>
      </c>
      <c r="J563" t="s">
        <v>328</v>
      </c>
      <c r="K563" t="s">
        <v>328</v>
      </c>
      <c r="L563" t="s">
        <v>328</v>
      </c>
      <c r="M563" t="s">
        <v>13637</v>
      </c>
      <c r="N563" t="s">
        <v>328</v>
      </c>
      <c r="O563" t="s">
        <v>328</v>
      </c>
    </row>
    <row r="564" spans="1:15">
      <c r="A564" t="s">
        <v>4766</v>
      </c>
      <c r="B564" t="s">
        <v>13638</v>
      </c>
      <c r="C564" t="s">
        <v>328</v>
      </c>
      <c r="D564" t="s">
        <v>328</v>
      </c>
      <c r="E564" t="s">
        <v>12934</v>
      </c>
      <c r="F564" t="s">
        <v>2907</v>
      </c>
      <c r="G564" t="s">
        <v>328</v>
      </c>
      <c r="H564" t="s">
        <v>328</v>
      </c>
      <c r="I564" t="s">
        <v>328</v>
      </c>
      <c r="J564" t="s">
        <v>328</v>
      </c>
      <c r="K564" t="s">
        <v>328</v>
      </c>
      <c r="L564" t="s">
        <v>328</v>
      </c>
      <c r="M564" t="s">
        <v>13638</v>
      </c>
      <c r="N564" t="s">
        <v>328</v>
      </c>
      <c r="O564" t="s">
        <v>328</v>
      </c>
    </row>
    <row r="565" spans="1:15">
      <c r="A565" t="s">
        <v>4766</v>
      </c>
      <c r="B565" t="s">
        <v>13639</v>
      </c>
      <c r="C565" t="s">
        <v>328</v>
      </c>
      <c r="D565" t="s">
        <v>328</v>
      </c>
      <c r="E565" t="s">
        <v>13551</v>
      </c>
      <c r="F565" t="s">
        <v>2907</v>
      </c>
      <c r="G565" t="s">
        <v>328</v>
      </c>
      <c r="H565" t="s">
        <v>2659</v>
      </c>
      <c r="I565" t="s">
        <v>13575</v>
      </c>
      <c r="J565" t="s">
        <v>328</v>
      </c>
      <c r="K565" t="s">
        <v>328</v>
      </c>
      <c r="L565">
        <v>95</v>
      </c>
      <c r="M565" t="s">
        <v>13639</v>
      </c>
      <c r="N565" t="s">
        <v>328</v>
      </c>
      <c r="O565" t="s">
        <v>328</v>
      </c>
    </row>
    <row r="566" spans="1:15">
      <c r="A566" t="s">
        <v>4766</v>
      </c>
      <c r="B566" t="s">
        <v>13640</v>
      </c>
      <c r="C566" t="s">
        <v>328</v>
      </c>
      <c r="D566" t="s">
        <v>328</v>
      </c>
      <c r="E566" t="s">
        <v>12934</v>
      </c>
      <c r="F566" t="s">
        <v>2907</v>
      </c>
      <c r="G566" t="s">
        <v>328</v>
      </c>
      <c r="H566" t="s">
        <v>6526</v>
      </c>
      <c r="I566" t="s">
        <v>328</v>
      </c>
      <c r="J566" t="s">
        <v>328</v>
      </c>
      <c r="K566" t="s">
        <v>328</v>
      </c>
      <c r="L566" t="s">
        <v>328</v>
      </c>
      <c r="M566" t="s">
        <v>13640</v>
      </c>
      <c r="N566" t="s">
        <v>328</v>
      </c>
      <c r="O566" t="s">
        <v>328</v>
      </c>
    </row>
    <row r="567" spans="1:15">
      <c r="A567" t="s">
        <v>4766</v>
      </c>
      <c r="B567" t="s">
        <v>13641</v>
      </c>
      <c r="C567" t="s">
        <v>328</v>
      </c>
      <c r="D567" t="s">
        <v>328</v>
      </c>
      <c r="E567" t="s">
        <v>12934</v>
      </c>
      <c r="F567" t="s">
        <v>2907</v>
      </c>
      <c r="G567" t="s">
        <v>328</v>
      </c>
      <c r="H567" t="s">
        <v>328</v>
      </c>
      <c r="I567" t="s">
        <v>328</v>
      </c>
      <c r="J567" t="s">
        <v>328</v>
      </c>
      <c r="K567" t="s">
        <v>328</v>
      </c>
      <c r="L567" t="s">
        <v>328</v>
      </c>
      <c r="M567" t="s">
        <v>13641</v>
      </c>
      <c r="N567" t="s">
        <v>328</v>
      </c>
      <c r="O567" t="s">
        <v>328</v>
      </c>
    </row>
    <row r="568" spans="1:15">
      <c r="A568" t="s">
        <v>4766</v>
      </c>
      <c r="B568" t="s">
        <v>13642</v>
      </c>
      <c r="C568" t="s">
        <v>328</v>
      </c>
      <c r="D568" t="s">
        <v>328</v>
      </c>
      <c r="E568" t="s">
        <v>12934</v>
      </c>
      <c r="F568" t="s">
        <v>2907</v>
      </c>
      <c r="G568" t="s">
        <v>328</v>
      </c>
      <c r="H568" t="s">
        <v>328</v>
      </c>
      <c r="I568" t="s">
        <v>328</v>
      </c>
      <c r="J568" t="s">
        <v>328</v>
      </c>
      <c r="K568" t="s">
        <v>328</v>
      </c>
      <c r="L568" t="s">
        <v>328</v>
      </c>
      <c r="M568" t="s">
        <v>13641</v>
      </c>
      <c r="N568" t="s">
        <v>328</v>
      </c>
      <c r="O568" t="s">
        <v>328</v>
      </c>
    </row>
    <row r="569" spans="1:15">
      <c r="A569" t="s">
        <v>4766</v>
      </c>
      <c r="B569" t="s">
        <v>13643</v>
      </c>
      <c r="C569" t="s">
        <v>328</v>
      </c>
      <c r="D569" t="s">
        <v>328</v>
      </c>
      <c r="E569" t="s">
        <v>12934</v>
      </c>
      <c r="F569" t="s">
        <v>2907</v>
      </c>
      <c r="G569" t="s">
        <v>328</v>
      </c>
      <c r="H569" t="s">
        <v>2659</v>
      </c>
      <c r="I569" t="s">
        <v>328</v>
      </c>
      <c r="J569" t="s">
        <v>328</v>
      </c>
      <c r="K569" t="s">
        <v>328</v>
      </c>
      <c r="L569">
        <v>110</v>
      </c>
      <c r="M569" t="s">
        <v>13644</v>
      </c>
      <c r="N569" t="s">
        <v>328</v>
      </c>
      <c r="O569" t="s">
        <v>328</v>
      </c>
    </row>
    <row r="570" spans="1:15">
      <c r="A570" t="s">
        <v>4766</v>
      </c>
      <c r="B570" t="s">
        <v>13645</v>
      </c>
      <c r="C570" t="s">
        <v>328</v>
      </c>
      <c r="D570" t="s">
        <v>328</v>
      </c>
      <c r="E570" t="s">
        <v>12934</v>
      </c>
      <c r="F570" t="s">
        <v>2907</v>
      </c>
      <c r="G570" t="s">
        <v>328</v>
      </c>
      <c r="H570" t="s">
        <v>6524</v>
      </c>
      <c r="I570" t="s">
        <v>328</v>
      </c>
      <c r="J570" t="s">
        <v>328</v>
      </c>
      <c r="K570" t="s">
        <v>328</v>
      </c>
      <c r="L570" t="s">
        <v>328</v>
      </c>
      <c r="M570" t="s">
        <v>13645</v>
      </c>
      <c r="N570" t="s">
        <v>328</v>
      </c>
      <c r="O570" t="s">
        <v>328</v>
      </c>
    </row>
    <row r="571" spans="1:15">
      <c r="A571" t="s">
        <v>4766</v>
      </c>
      <c r="B571" t="s">
        <v>13646</v>
      </c>
      <c r="C571" t="s">
        <v>328</v>
      </c>
      <c r="D571" t="s">
        <v>328</v>
      </c>
      <c r="E571" t="s">
        <v>12934</v>
      </c>
      <c r="F571" t="s">
        <v>2907</v>
      </c>
      <c r="G571" t="s">
        <v>328</v>
      </c>
      <c r="H571" t="s">
        <v>6524</v>
      </c>
      <c r="I571" t="s">
        <v>328</v>
      </c>
      <c r="J571" t="s">
        <v>328</v>
      </c>
      <c r="K571" t="s">
        <v>328</v>
      </c>
      <c r="L571" t="s">
        <v>328</v>
      </c>
      <c r="M571" s="35" t="s">
        <v>13646</v>
      </c>
      <c r="N571" t="s">
        <v>328</v>
      </c>
      <c r="O571" t="s">
        <v>328</v>
      </c>
    </row>
    <row r="572" spans="1:15">
      <c r="A572" t="s">
        <v>4766</v>
      </c>
      <c r="B572" t="s">
        <v>13647</v>
      </c>
      <c r="C572" t="s">
        <v>328</v>
      </c>
      <c r="D572" t="s">
        <v>328</v>
      </c>
      <c r="E572" t="s">
        <v>12934</v>
      </c>
      <c r="F572" t="s">
        <v>2907</v>
      </c>
      <c r="G572" t="s">
        <v>328</v>
      </c>
      <c r="H572" t="s">
        <v>6524</v>
      </c>
      <c r="I572" t="s">
        <v>328</v>
      </c>
      <c r="J572" t="s">
        <v>328</v>
      </c>
      <c r="K572" t="s">
        <v>328</v>
      </c>
      <c r="L572" t="s">
        <v>328</v>
      </c>
      <c r="M572" t="s">
        <v>13647</v>
      </c>
      <c r="N572" t="s">
        <v>328</v>
      </c>
      <c r="O572" t="s">
        <v>328</v>
      </c>
    </row>
    <row r="573" spans="1:15">
      <c r="A573" t="s">
        <v>4766</v>
      </c>
      <c r="B573" t="s">
        <v>13648</v>
      </c>
      <c r="C573" t="s">
        <v>328</v>
      </c>
      <c r="D573" t="s">
        <v>328</v>
      </c>
      <c r="E573" t="s">
        <v>12934</v>
      </c>
      <c r="F573" t="s">
        <v>2907</v>
      </c>
      <c r="G573" t="s">
        <v>328</v>
      </c>
      <c r="H573" t="s">
        <v>328</v>
      </c>
      <c r="I573" t="s">
        <v>328</v>
      </c>
      <c r="J573" t="s">
        <v>328</v>
      </c>
      <c r="K573" t="s">
        <v>328</v>
      </c>
      <c r="L573" t="s">
        <v>328</v>
      </c>
      <c r="M573" t="s">
        <v>13648</v>
      </c>
      <c r="N573" t="s">
        <v>328</v>
      </c>
      <c r="O573" t="s">
        <v>328</v>
      </c>
    </row>
    <row r="574" spans="1:15">
      <c r="A574" t="s">
        <v>4766</v>
      </c>
      <c r="B574" t="s">
        <v>13649</v>
      </c>
      <c r="C574" t="s">
        <v>328</v>
      </c>
      <c r="D574" t="s">
        <v>328</v>
      </c>
      <c r="E574" t="s">
        <v>12934</v>
      </c>
      <c r="F574" t="s">
        <v>2907</v>
      </c>
      <c r="G574" t="s">
        <v>328</v>
      </c>
      <c r="H574" t="s">
        <v>328</v>
      </c>
      <c r="I574" t="s">
        <v>328</v>
      </c>
      <c r="J574" t="s">
        <v>328</v>
      </c>
      <c r="K574" t="s">
        <v>328</v>
      </c>
      <c r="L574" t="s">
        <v>328</v>
      </c>
      <c r="M574" t="s">
        <v>13650</v>
      </c>
      <c r="N574" t="s">
        <v>328</v>
      </c>
      <c r="O574" t="s">
        <v>328</v>
      </c>
    </row>
    <row r="575" spans="1:15">
      <c r="A575" t="s">
        <v>4766</v>
      </c>
      <c r="B575" t="s">
        <v>13651</v>
      </c>
      <c r="C575" t="s">
        <v>328</v>
      </c>
      <c r="D575" t="s">
        <v>328</v>
      </c>
      <c r="E575" t="s">
        <v>12934</v>
      </c>
      <c r="F575" t="s">
        <v>2907</v>
      </c>
      <c r="G575" t="s">
        <v>328</v>
      </c>
      <c r="H575" t="s">
        <v>6526</v>
      </c>
      <c r="I575" t="s">
        <v>328</v>
      </c>
      <c r="J575" t="s">
        <v>328</v>
      </c>
      <c r="K575" t="s">
        <v>328</v>
      </c>
      <c r="L575">
        <v>80</v>
      </c>
      <c r="M575" t="s">
        <v>13651</v>
      </c>
      <c r="N575" t="s">
        <v>328</v>
      </c>
      <c r="O575" t="s">
        <v>328</v>
      </c>
    </row>
    <row r="576" spans="1:15">
      <c r="A576" t="s">
        <v>4766</v>
      </c>
      <c r="B576" t="s">
        <v>13652</v>
      </c>
      <c r="C576" t="s">
        <v>328</v>
      </c>
      <c r="D576" t="s">
        <v>328</v>
      </c>
      <c r="E576" t="s">
        <v>12934</v>
      </c>
      <c r="F576" t="s">
        <v>2907</v>
      </c>
      <c r="G576" t="s">
        <v>328</v>
      </c>
      <c r="H576" t="s">
        <v>6524</v>
      </c>
      <c r="I576" t="s">
        <v>328</v>
      </c>
      <c r="J576" t="s">
        <v>328</v>
      </c>
      <c r="K576" t="s">
        <v>328</v>
      </c>
      <c r="L576" t="s">
        <v>328</v>
      </c>
      <c r="M576" t="s">
        <v>13652</v>
      </c>
      <c r="N576" t="s">
        <v>328</v>
      </c>
      <c r="O576" t="s">
        <v>328</v>
      </c>
    </row>
    <row r="577" spans="1:15">
      <c r="A577" t="s">
        <v>4766</v>
      </c>
      <c r="B577" t="s">
        <v>13653</v>
      </c>
      <c r="C577" t="s">
        <v>328</v>
      </c>
      <c r="D577" t="s">
        <v>328</v>
      </c>
      <c r="E577" t="s">
        <v>12934</v>
      </c>
      <c r="F577" t="s">
        <v>2907</v>
      </c>
      <c r="G577" t="s">
        <v>328</v>
      </c>
      <c r="H577" t="s">
        <v>328</v>
      </c>
      <c r="I577" t="s">
        <v>328</v>
      </c>
      <c r="J577" t="s">
        <v>328</v>
      </c>
      <c r="K577" t="s">
        <v>328</v>
      </c>
      <c r="L577" t="s">
        <v>328</v>
      </c>
      <c r="M577" t="s">
        <v>13653</v>
      </c>
      <c r="N577" t="s">
        <v>328</v>
      </c>
      <c r="O577" t="s">
        <v>328</v>
      </c>
    </row>
    <row r="578" spans="1:15">
      <c r="A578" t="s">
        <v>4766</v>
      </c>
      <c r="B578" t="s">
        <v>13654</v>
      </c>
      <c r="C578" t="s">
        <v>328</v>
      </c>
      <c r="D578" t="s">
        <v>328</v>
      </c>
      <c r="E578" t="s">
        <v>12934</v>
      </c>
      <c r="F578" t="s">
        <v>2907</v>
      </c>
      <c r="G578" t="s">
        <v>328</v>
      </c>
      <c r="H578" t="s">
        <v>328</v>
      </c>
      <c r="I578" t="s">
        <v>328</v>
      </c>
      <c r="J578" t="s">
        <v>328</v>
      </c>
      <c r="K578" t="s">
        <v>328</v>
      </c>
      <c r="L578" t="s">
        <v>328</v>
      </c>
      <c r="M578" t="s">
        <v>13654</v>
      </c>
      <c r="N578" t="s">
        <v>328</v>
      </c>
      <c r="O578" t="s">
        <v>328</v>
      </c>
    </row>
    <row r="579" spans="1:15">
      <c r="A579" t="s">
        <v>4766</v>
      </c>
      <c r="B579" t="s">
        <v>13655</v>
      </c>
      <c r="C579" t="s">
        <v>328</v>
      </c>
      <c r="D579" t="s">
        <v>328</v>
      </c>
      <c r="E579" t="s">
        <v>12934</v>
      </c>
      <c r="F579" t="s">
        <v>2907</v>
      </c>
      <c r="G579" t="s">
        <v>328</v>
      </c>
      <c r="H579" t="s">
        <v>328</v>
      </c>
      <c r="I579" t="s">
        <v>328</v>
      </c>
      <c r="J579" t="s">
        <v>328</v>
      </c>
      <c r="K579" t="s">
        <v>328</v>
      </c>
      <c r="L579" t="s">
        <v>328</v>
      </c>
      <c r="M579" t="s">
        <v>13655</v>
      </c>
      <c r="N579" t="s">
        <v>328</v>
      </c>
      <c r="O579" t="s">
        <v>328</v>
      </c>
    </row>
    <row r="580" spans="1:15">
      <c r="A580" t="s">
        <v>4766</v>
      </c>
      <c r="B580" t="s">
        <v>13656</v>
      </c>
      <c r="C580" t="s">
        <v>328</v>
      </c>
      <c r="D580" t="s">
        <v>328</v>
      </c>
      <c r="E580" t="s">
        <v>12934</v>
      </c>
      <c r="F580" t="s">
        <v>2907</v>
      </c>
      <c r="G580" t="s">
        <v>328</v>
      </c>
      <c r="H580" t="s">
        <v>328</v>
      </c>
      <c r="I580" t="s">
        <v>328</v>
      </c>
      <c r="J580" t="s">
        <v>328</v>
      </c>
      <c r="K580" t="s">
        <v>328</v>
      </c>
      <c r="L580" t="s">
        <v>328</v>
      </c>
      <c r="M580" t="s">
        <v>13656</v>
      </c>
      <c r="N580" t="s">
        <v>328</v>
      </c>
      <c r="O580" t="s">
        <v>328</v>
      </c>
    </row>
    <row r="581" spans="1:15">
      <c r="A581" t="s">
        <v>4766</v>
      </c>
      <c r="B581" t="s">
        <v>13657</v>
      </c>
      <c r="C581" t="s">
        <v>328</v>
      </c>
      <c r="D581" t="s">
        <v>328</v>
      </c>
      <c r="E581" t="s">
        <v>12934</v>
      </c>
      <c r="F581" t="s">
        <v>2907</v>
      </c>
      <c r="G581" t="s">
        <v>328</v>
      </c>
      <c r="H581" t="s">
        <v>328</v>
      </c>
      <c r="I581" t="s">
        <v>328</v>
      </c>
      <c r="J581" t="s">
        <v>328</v>
      </c>
      <c r="K581" t="s">
        <v>328</v>
      </c>
      <c r="L581" t="s">
        <v>328</v>
      </c>
      <c r="M581" t="s">
        <v>13657</v>
      </c>
      <c r="N581" t="s">
        <v>328</v>
      </c>
      <c r="O581" t="s">
        <v>328</v>
      </c>
    </row>
    <row r="582" spans="1:15">
      <c r="A582" t="s">
        <v>4766</v>
      </c>
      <c r="B582" t="s">
        <v>13658</v>
      </c>
      <c r="C582" t="s">
        <v>328</v>
      </c>
      <c r="D582" t="s">
        <v>328</v>
      </c>
      <c r="E582" t="s">
        <v>12934</v>
      </c>
      <c r="F582" t="s">
        <v>2907</v>
      </c>
      <c r="G582" t="s">
        <v>328</v>
      </c>
      <c r="H582" t="s">
        <v>328</v>
      </c>
      <c r="I582" t="s">
        <v>328</v>
      </c>
      <c r="J582" t="s">
        <v>328</v>
      </c>
      <c r="K582" t="s">
        <v>328</v>
      </c>
      <c r="L582" t="s">
        <v>328</v>
      </c>
      <c r="M582" t="s">
        <v>13658</v>
      </c>
      <c r="N582" t="s">
        <v>328</v>
      </c>
      <c r="O582" t="s">
        <v>328</v>
      </c>
    </row>
    <row r="583" spans="1:15">
      <c r="A583" t="s">
        <v>4766</v>
      </c>
      <c r="B583" t="s">
        <v>13659</v>
      </c>
      <c r="C583" t="s">
        <v>328</v>
      </c>
      <c r="D583" t="s">
        <v>328</v>
      </c>
      <c r="E583" t="s">
        <v>12934</v>
      </c>
      <c r="F583" t="s">
        <v>2907</v>
      </c>
      <c r="G583" t="s">
        <v>328</v>
      </c>
      <c r="H583" t="s">
        <v>328</v>
      </c>
      <c r="I583" t="s">
        <v>328</v>
      </c>
      <c r="J583" t="s">
        <v>328</v>
      </c>
      <c r="K583" t="s">
        <v>328</v>
      </c>
      <c r="L583" t="s">
        <v>328</v>
      </c>
      <c r="M583" t="s">
        <v>13659</v>
      </c>
      <c r="N583" t="s">
        <v>328</v>
      </c>
      <c r="O583" t="s">
        <v>328</v>
      </c>
    </row>
    <row r="584" spans="1:15">
      <c r="A584" t="s">
        <v>4766</v>
      </c>
      <c r="B584" t="s">
        <v>13660</v>
      </c>
      <c r="C584" t="s">
        <v>328</v>
      </c>
      <c r="D584" t="s">
        <v>328</v>
      </c>
      <c r="E584" t="s">
        <v>13551</v>
      </c>
      <c r="F584" t="s">
        <v>2907</v>
      </c>
      <c r="G584" t="s">
        <v>328</v>
      </c>
      <c r="H584" t="s">
        <v>2659</v>
      </c>
      <c r="I584" t="s">
        <v>328</v>
      </c>
      <c r="J584" t="s">
        <v>328</v>
      </c>
      <c r="K584" t="s">
        <v>328</v>
      </c>
      <c r="L584">
        <v>75</v>
      </c>
      <c r="M584" t="s">
        <v>13660</v>
      </c>
      <c r="N584" t="s">
        <v>328</v>
      </c>
      <c r="O584" t="s">
        <v>328</v>
      </c>
    </row>
    <row r="585" spans="1:15">
      <c r="A585" t="s">
        <v>4766</v>
      </c>
      <c r="B585" t="s">
        <v>13661</v>
      </c>
      <c r="C585" t="s">
        <v>328</v>
      </c>
      <c r="D585" t="s">
        <v>328</v>
      </c>
      <c r="E585" t="s">
        <v>13551</v>
      </c>
      <c r="F585" t="s">
        <v>2907</v>
      </c>
      <c r="G585" t="s">
        <v>328</v>
      </c>
      <c r="H585" t="s">
        <v>2659</v>
      </c>
      <c r="I585" t="s">
        <v>328</v>
      </c>
      <c r="J585" t="s">
        <v>328</v>
      </c>
      <c r="K585" t="s">
        <v>328</v>
      </c>
      <c r="L585">
        <v>75</v>
      </c>
      <c r="M585" t="s">
        <v>13660</v>
      </c>
      <c r="N585" t="s">
        <v>328</v>
      </c>
      <c r="O585" t="s">
        <v>328</v>
      </c>
    </row>
    <row r="586" spans="1:15">
      <c r="A586" t="s">
        <v>4766</v>
      </c>
      <c r="B586" t="s">
        <v>13662</v>
      </c>
      <c r="C586" t="s">
        <v>328</v>
      </c>
      <c r="D586" t="s">
        <v>328</v>
      </c>
      <c r="E586" t="s">
        <v>12934</v>
      </c>
      <c r="F586" t="s">
        <v>2907</v>
      </c>
      <c r="G586" t="s">
        <v>328</v>
      </c>
      <c r="H586" t="s">
        <v>6524</v>
      </c>
      <c r="I586" t="s">
        <v>328</v>
      </c>
      <c r="J586" t="s">
        <v>328</v>
      </c>
      <c r="K586" t="s">
        <v>328</v>
      </c>
      <c r="L586" t="s">
        <v>328</v>
      </c>
      <c r="M586" t="s">
        <v>13662</v>
      </c>
      <c r="N586" t="s">
        <v>328</v>
      </c>
      <c r="O586" t="s">
        <v>328</v>
      </c>
    </row>
    <row r="587" spans="1:15">
      <c r="A587" t="s">
        <v>4766</v>
      </c>
      <c r="B587" t="s">
        <v>13663</v>
      </c>
      <c r="C587" t="s">
        <v>328</v>
      </c>
      <c r="D587" t="s">
        <v>328</v>
      </c>
      <c r="E587" t="s">
        <v>12934</v>
      </c>
      <c r="F587" t="s">
        <v>2907</v>
      </c>
      <c r="G587" t="s">
        <v>328</v>
      </c>
      <c r="H587" t="s">
        <v>328</v>
      </c>
      <c r="I587" t="s">
        <v>328</v>
      </c>
      <c r="J587" t="s">
        <v>328</v>
      </c>
      <c r="K587" t="s">
        <v>328</v>
      </c>
      <c r="L587" t="s">
        <v>328</v>
      </c>
      <c r="M587" t="s">
        <v>13663</v>
      </c>
      <c r="N587" t="s">
        <v>328</v>
      </c>
      <c r="O587" t="s">
        <v>328</v>
      </c>
    </row>
    <row r="588" spans="1:15">
      <c r="A588" t="s">
        <v>4766</v>
      </c>
      <c r="B588" t="s">
        <v>13664</v>
      </c>
      <c r="C588" t="s">
        <v>328</v>
      </c>
      <c r="D588" t="s">
        <v>328</v>
      </c>
      <c r="E588" t="s">
        <v>2912</v>
      </c>
      <c r="F588" t="s">
        <v>2911</v>
      </c>
      <c r="G588" t="s">
        <v>328</v>
      </c>
      <c r="H588" t="s">
        <v>328</v>
      </c>
      <c r="I588" t="s">
        <v>328</v>
      </c>
      <c r="J588" t="s">
        <v>328</v>
      </c>
      <c r="K588" t="s">
        <v>328</v>
      </c>
      <c r="L588" t="s">
        <v>328</v>
      </c>
      <c r="M588" t="s">
        <v>13664</v>
      </c>
      <c r="N588" t="s">
        <v>328</v>
      </c>
      <c r="O588" t="s">
        <v>328</v>
      </c>
    </row>
    <row r="589" spans="1:15">
      <c r="A589" t="s">
        <v>4766</v>
      </c>
      <c r="B589" t="s">
        <v>13665</v>
      </c>
      <c r="C589" t="s">
        <v>328</v>
      </c>
      <c r="D589" t="s">
        <v>328</v>
      </c>
      <c r="E589" t="s">
        <v>12934</v>
      </c>
      <c r="F589" t="s">
        <v>2911</v>
      </c>
      <c r="G589" t="s">
        <v>328</v>
      </c>
      <c r="H589" t="s">
        <v>6524</v>
      </c>
      <c r="I589" t="s">
        <v>328</v>
      </c>
      <c r="J589" t="s">
        <v>328</v>
      </c>
      <c r="K589" t="s">
        <v>328</v>
      </c>
      <c r="L589" t="s">
        <v>328</v>
      </c>
      <c r="M589" t="s">
        <v>13665</v>
      </c>
      <c r="N589" t="s">
        <v>328</v>
      </c>
      <c r="O589" t="s">
        <v>328</v>
      </c>
    </row>
    <row r="590" spans="1:15">
      <c r="A590" t="s">
        <v>4766</v>
      </c>
      <c r="B590" t="s">
        <v>13666</v>
      </c>
      <c r="C590" t="s">
        <v>328</v>
      </c>
      <c r="D590" t="s">
        <v>328</v>
      </c>
      <c r="E590" t="s">
        <v>12934</v>
      </c>
      <c r="F590" t="s">
        <v>2907</v>
      </c>
      <c r="G590" t="s">
        <v>328</v>
      </c>
      <c r="H590" t="s">
        <v>328</v>
      </c>
      <c r="I590" t="s">
        <v>328</v>
      </c>
      <c r="J590" t="s">
        <v>328</v>
      </c>
      <c r="K590" t="s">
        <v>328</v>
      </c>
      <c r="L590" t="s">
        <v>328</v>
      </c>
      <c r="M590" t="s">
        <v>13666</v>
      </c>
      <c r="N590" t="s">
        <v>328</v>
      </c>
      <c r="O590" t="s">
        <v>328</v>
      </c>
    </row>
    <row r="591" spans="1:15">
      <c r="A591" t="s">
        <v>4766</v>
      </c>
      <c r="B591" t="s">
        <v>13667</v>
      </c>
      <c r="C591" t="s">
        <v>328</v>
      </c>
      <c r="D591" t="s">
        <v>328</v>
      </c>
      <c r="E591" t="s">
        <v>12934</v>
      </c>
      <c r="F591" t="s">
        <v>2907</v>
      </c>
      <c r="G591" t="s">
        <v>328</v>
      </c>
      <c r="H591" t="s">
        <v>328</v>
      </c>
      <c r="I591" t="s">
        <v>6497</v>
      </c>
      <c r="J591" t="s">
        <v>328</v>
      </c>
      <c r="K591" t="s">
        <v>328</v>
      </c>
      <c r="L591" t="s">
        <v>328</v>
      </c>
      <c r="M591" t="s">
        <v>13667</v>
      </c>
      <c r="N591" t="s">
        <v>328</v>
      </c>
      <c r="O591" t="s">
        <v>328</v>
      </c>
    </row>
    <row r="592" spans="1:15">
      <c r="A592" t="s">
        <v>4766</v>
      </c>
      <c r="B592" t="s">
        <v>13668</v>
      </c>
      <c r="C592" t="s">
        <v>328</v>
      </c>
      <c r="D592" t="s">
        <v>328</v>
      </c>
      <c r="E592" t="s">
        <v>12934</v>
      </c>
      <c r="F592" t="s">
        <v>2907</v>
      </c>
      <c r="G592" t="s">
        <v>328</v>
      </c>
      <c r="H592" t="s">
        <v>328</v>
      </c>
      <c r="I592" t="s">
        <v>13669</v>
      </c>
      <c r="J592" t="s">
        <v>328</v>
      </c>
      <c r="K592" t="s">
        <v>328</v>
      </c>
      <c r="L592" t="s">
        <v>328</v>
      </c>
      <c r="M592" t="s">
        <v>13668</v>
      </c>
      <c r="N592" t="s">
        <v>328</v>
      </c>
      <c r="O592" t="s">
        <v>328</v>
      </c>
    </row>
    <row r="593" spans="1:15">
      <c r="A593" t="s">
        <v>4766</v>
      </c>
      <c r="B593" t="s">
        <v>13670</v>
      </c>
      <c r="C593" t="s">
        <v>328</v>
      </c>
      <c r="D593" t="s">
        <v>328</v>
      </c>
      <c r="E593" t="s">
        <v>2912</v>
      </c>
      <c r="F593" t="s">
        <v>2911</v>
      </c>
      <c r="G593" t="s">
        <v>328</v>
      </c>
      <c r="H593" t="s">
        <v>328</v>
      </c>
      <c r="I593" t="s">
        <v>328</v>
      </c>
      <c r="J593" t="s">
        <v>328</v>
      </c>
      <c r="K593" t="s">
        <v>328</v>
      </c>
      <c r="L593" t="s">
        <v>328</v>
      </c>
      <c r="M593" t="s">
        <v>13670</v>
      </c>
      <c r="N593" t="s">
        <v>328</v>
      </c>
      <c r="O593" t="s">
        <v>328</v>
      </c>
    </row>
    <row r="594" spans="1:15">
      <c r="A594" t="s">
        <v>4766</v>
      </c>
      <c r="B594" t="s">
        <v>13671</v>
      </c>
      <c r="C594" t="s">
        <v>328</v>
      </c>
      <c r="D594" t="s">
        <v>328</v>
      </c>
      <c r="E594" t="s">
        <v>12934</v>
      </c>
      <c r="F594" t="s">
        <v>2907</v>
      </c>
      <c r="G594" t="s">
        <v>328</v>
      </c>
      <c r="H594" t="s">
        <v>328</v>
      </c>
      <c r="I594" t="s">
        <v>328</v>
      </c>
      <c r="J594" t="s">
        <v>328</v>
      </c>
      <c r="K594" t="s">
        <v>328</v>
      </c>
      <c r="L594" t="s">
        <v>328</v>
      </c>
      <c r="M594" t="s">
        <v>13672</v>
      </c>
      <c r="N594" t="s">
        <v>328</v>
      </c>
      <c r="O594" t="s">
        <v>328</v>
      </c>
    </row>
    <row r="595" spans="1:15">
      <c r="A595" t="s">
        <v>4766</v>
      </c>
      <c r="B595" t="s">
        <v>13671</v>
      </c>
      <c r="C595" t="s">
        <v>328</v>
      </c>
      <c r="D595" t="s">
        <v>328</v>
      </c>
      <c r="E595" t="s">
        <v>12934</v>
      </c>
      <c r="F595" t="s">
        <v>2907</v>
      </c>
      <c r="G595" t="s">
        <v>328</v>
      </c>
      <c r="H595" t="s">
        <v>328</v>
      </c>
      <c r="I595" t="s">
        <v>328</v>
      </c>
      <c r="J595" t="s">
        <v>328</v>
      </c>
      <c r="K595" t="s">
        <v>328</v>
      </c>
      <c r="L595" t="s">
        <v>328</v>
      </c>
      <c r="M595" t="s">
        <v>13672</v>
      </c>
      <c r="N595" t="s">
        <v>328</v>
      </c>
      <c r="O595" t="s">
        <v>328</v>
      </c>
    </row>
    <row r="596" spans="1:15">
      <c r="A596" t="s">
        <v>4766</v>
      </c>
      <c r="B596" t="s">
        <v>13673</v>
      </c>
      <c r="C596" t="s">
        <v>328</v>
      </c>
      <c r="D596" t="s">
        <v>328</v>
      </c>
      <c r="E596" t="s">
        <v>12934</v>
      </c>
      <c r="F596" t="s">
        <v>2907</v>
      </c>
      <c r="G596" t="s">
        <v>328</v>
      </c>
      <c r="H596" t="s">
        <v>6524</v>
      </c>
      <c r="I596" t="s">
        <v>328</v>
      </c>
      <c r="J596" t="s">
        <v>328</v>
      </c>
      <c r="K596" t="s">
        <v>328</v>
      </c>
      <c r="L596" t="s">
        <v>328</v>
      </c>
      <c r="M596" t="s">
        <v>13673</v>
      </c>
      <c r="N596" t="s">
        <v>328</v>
      </c>
      <c r="O596" t="s">
        <v>328</v>
      </c>
    </row>
    <row r="597" spans="1:15">
      <c r="A597" t="s">
        <v>4766</v>
      </c>
      <c r="B597" t="s">
        <v>13674</v>
      </c>
      <c r="C597" t="s">
        <v>328</v>
      </c>
      <c r="D597" t="s">
        <v>328</v>
      </c>
      <c r="E597" t="s">
        <v>13551</v>
      </c>
      <c r="F597" t="s">
        <v>2907</v>
      </c>
      <c r="G597" t="s">
        <v>328</v>
      </c>
      <c r="H597" t="s">
        <v>2659</v>
      </c>
      <c r="I597" t="s">
        <v>328</v>
      </c>
      <c r="J597" t="s">
        <v>328</v>
      </c>
      <c r="K597" t="s">
        <v>328</v>
      </c>
      <c r="L597">
        <v>95</v>
      </c>
      <c r="M597" t="s">
        <v>13674</v>
      </c>
      <c r="N597" t="s">
        <v>328</v>
      </c>
      <c r="O597" t="s">
        <v>328</v>
      </c>
    </row>
    <row r="598" spans="1:15">
      <c r="A598" t="s">
        <v>4766</v>
      </c>
      <c r="B598" t="s">
        <v>13675</v>
      </c>
      <c r="C598" t="s">
        <v>328</v>
      </c>
      <c r="D598" t="s">
        <v>328</v>
      </c>
      <c r="E598" t="s">
        <v>12934</v>
      </c>
      <c r="F598" t="s">
        <v>2907</v>
      </c>
      <c r="G598" t="s">
        <v>328</v>
      </c>
      <c r="H598" t="s">
        <v>328</v>
      </c>
      <c r="I598" t="s">
        <v>328</v>
      </c>
      <c r="J598" t="s">
        <v>328</v>
      </c>
      <c r="K598" t="s">
        <v>328</v>
      </c>
      <c r="L598" t="s">
        <v>328</v>
      </c>
      <c r="M598" t="s">
        <v>13675</v>
      </c>
      <c r="N598" t="s">
        <v>328</v>
      </c>
      <c r="O598" t="s">
        <v>328</v>
      </c>
    </row>
    <row r="599" spans="1:15">
      <c r="A599" t="s">
        <v>4766</v>
      </c>
      <c r="B599" t="s">
        <v>13676</v>
      </c>
      <c r="C599" t="s">
        <v>328</v>
      </c>
      <c r="D599" t="s">
        <v>328</v>
      </c>
      <c r="E599" t="s">
        <v>12934</v>
      </c>
      <c r="F599" t="s">
        <v>2907</v>
      </c>
      <c r="G599" t="s">
        <v>328</v>
      </c>
      <c r="H599" t="s">
        <v>6524</v>
      </c>
      <c r="I599" t="s">
        <v>328</v>
      </c>
      <c r="J599" t="s">
        <v>328</v>
      </c>
      <c r="K599" t="s">
        <v>328</v>
      </c>
      <c r="L599" t="s">
        <v>328</v>
      </c>
      <c r="M599" t="s">
        <v>13676</v>
      </c>
      <c r="N599" t="s">
        <v>328</v>
      </c>
      <c r="O599" t="s">
        <v>328</v>
      </c>
    </row>
    <row r="600" spans="1:15">
      <c r="A600" t="s">
        <v>4766</v>
      </c>
      <c r="B600" t="s">
        <v>13677</v>
      </c>
      <c r="C600" t="s">
        <v>328</v>
      </c>
      <c r="D600" t="s">
        <v>328</v>
      </c>
      <c r="E600" t="s">
        <v>13551</v>
      </c>
      <c r="F600" t="s">
        <v>2907</v>
      </c>
      <c r="G600" t="s">
        <v>328</v>
      </c>
      <c r="H600" t="s">
        <v>2659</v>
      </c>
      <c r="I600" t="s">
        <v>328</v>
      </c>
      <c r="J600" t="s">
        <v>328</v>
      </c>
      <c r="K600" t="s">
        <v>328</v>
      </c>
      <c r="L600">
        <v>85</v>
      </c>
      <c r="M600" t="s">
        <v>13677</v>
      </c>
      <c r="N600" t="s">
        <v>328</v>
      </c>
      <c r="O600" t="s">
        <v>328</v>
      </c>
    </row>
    <row r="601" spans="1:15">
      <c r="A601" t="s">
        <v>4766</v>
      </c>
      <c r="B601" t="s">
        <v>13678</v>
      </c>
      <c r="C601" t="s">
        <v>328</v>
      </c>
      <c r="D601" t="s">
        <v>328</v>
      </c>
      <c r="E601" t="s">
        <v>12934</v>
      </c>
      <c r="F601" t="s">
        <v>2907</v>
      </c>
      <c r="G601" t="s">
        <v>328</v>
      </c>
      <c r="H601" t="s">
        <v>328</v>
      </c>
      <c r="I601" t="s">
        <v>328</v>
      </c>
      <c r="J601" t="s">
        <v>328</v>
      </c>
      <c r="K601" t="s">
        <v>328</v>
      </c>
      <c r="L601" t="s">
        <v>328</v>
      </c>
      <c r="M601" t="s">
        <v>13678</v>
      </c>
      <c r="N601" t="s">
        <v>328</v>
      </c>
      <c r="O601" t="s">
        <v>328</v>
      </c>
    </row>
    <row r="602" spans="1:15">
      <c r="A602" t="s">
        <v>4766</v>
      </c>
      <c r="B602" t="s">
        <v>13679</v>
      </c>
      <c r="C602" t="s">
        <v>328</v>
      </c>
      <c r="D602" t="s">
        <v>328</v>
      </c>
      <c r="E602" t="s">
        <v>12934</v>
      </c>
      <c r="F602" t="s">
        <v>2907</v>
      </c>
      <c r="G602" t="s">
        <v>328</v>
      </c>
      <c r="H602" t="s">
        <v>328</v>
      </c>
      <c r="I602" t="s">
        <v>328</v>
      </c>
      <c r="J602" t="s">
        <v>328</v>
      </c>
      <c r="K602" t="s">
        <v>328</v>
      </c>
      <c r="L602" t="s">
        <v>328</v>
      </c>
      <c r="M602" t="s">
        <v>13680</v>
      </c>
      <c r="N602" t="s">
        <v>328</v>
      </c>
      <c r="O602" t="s">
        <v>328</v>
      </c>
    </row>
    <row r="603" spans="1:15">
      <c r="A603" t="s">
        <v>4184</v>
      </c>
      <c r="B603" t="s">
        <v>13681</v>
      </c>
      <c r="C603" t="s">
        <v>328</v>
      </c>
      <c r="D603" t="s">
        <v>328</v>
      </c>
      <c r="E603" t="s">
        <v>2912</v>
      </c>
      <c r="F603" t="s">
        <v>2907</v>
      </c>
      <c r="G603" t="s">
        <v>328</v>
      </c>
      <c r="H603" t="s">
        <v>6524</v>
      </c>
      <c r="I603" t="s">
        <v>328</v>
      </c>
      <c r="J603" t="s">
        <v>328</v>
      </c>
      <c r="K603" t="s">
        <v>328</v>
      </c>
      <c r="L603" t="s">
        <v>328</v>
      </c>
      <c r="M603" t="s">
        <v>13681</v>
      </c>
      <c r="N603" t="s">
        <v>328</v>
      </c>
      <c r="O603" t="s">
        <v>328</v>
      </c>
    </row>
    <row r="604" spans="1:15">
      <c r="A604" t="s">
        <v>5359</v>
      </c>
      <c r="B604" t="s">
        <v>13682</v>
      </c>
      <c r="C604" t="s">
        <v>328</v>
      </c>
      <c r="D604" t="s">
        <v>328</v>
      </c>
      <c r="E604" t="s">
        <v>12934</v>
      </c>
      <c r="F604" t="s">
        <v>2907</v>
      </c>
      <c r="G604" t="s">
        <v>328</v>
      </c>
      <c r="H604" t="s">
        <v>328</v>
      </c>
      <c r="I604" t="s">
        <v>328</v>
      </c>
      <c r="J604" t="s">
        <v>328</v>
      </c>
      <c r="K604" t="s">
        <v>328</v>
      </c>
      <c r="L604" t="s">
        <v>328</v>
      </c>
      <c r="M604" t="s">
        <v>13682</v>
      </c>
      <c r="N604" t="s">
        <v>328</v>
      </c>
      <c r="O604" t="s">
        <v>328</v>
      </c>
    </row>
    <row r="605" spans="1:15">
      <c r="A605" t="s">
        <v>5359</v>
      </c>
      <c r="B605" t="s">
        <v>13683</v>
      </c>
      <c r="C605" t="s">
        <v>328</v>
      </c>
      <c r="D605" t="s">
        <v>328</v>
      </c>
      <c r="E605" t="s">
        <v>2912</v>
      </c>
      <c r="F605" t="s">
        <v>2911</v>
      </c>
      <c r="G605" t="s">
        <v>328</v>
      </c>
      <c r="H605" t="s">
        <v>328</v>
      </c>
      <c r="I605" t="s">
        <v>328</v>
      </c>
      <c r="J605" t="s">
        <v>328</v>
      </c>
      <c r="K605" t="s">
        <v>328</v>
      </c>
      <c r="L605" t="s">
        <v>328</v>
      </c>
      <c r="M605" t="s">
        <v>13683</v>
      </c>
      <c r="N605" t="s">
        <v>328</v>
      </c>
      <c r="O605" t="s">
        <v>328</v>
      </c>
    </row>
    <row r="606" spans="1:15">
      <c r="A606" t="s">
        <v>5359</v>
      </c>
      <c r="B606" t="s">
        <v>13684</v>
      </c>
      <c r="C606" t="s">
        <v>328</v>
      </c>
      <c r="D606" t="s">
        <v>328</v>
      </c>
      <c r="E606" t="s">
        <v>12934</v>
      </c>
      <c r="F606" t="s">
        <v>2907</v>
      </c>
      <c r="G606" t="s">
        <v>328</v>
      </c>
      <c r="H606" t="s">
        <v>328</v>
      </c>
      <c r="I606" t="s">
        <v>328</v>
      </c>
      <c r="J606" t="s">
        <v>328</v>
      </c>
      <c r="K606" t="s">
        <v>328</v>
      </c>
      <c r="L606" t="s">
        <v>328</v>
      </c>
      <c r="M606" t="s">
        <v>13684</v>
      </c>
      <c r="N606" t="s">
        <v>328</v>
      </c>
      <c r="O606" t="s">
        <v>328</v>
      </c>
    </row>
    <row r="607" spans="1:15">
      <c r="A607" t="s">
        <v>5359</v>
      </c>
      <c r="B607" t="s">
        <v>13685</v>
      </c>
      <c r="C607" t="s">
        <v>328</v>
      </c>
      <c r="D607" t="s">
        <v>328</v>
      </c>
      <c r="E607" t="s">
        <v>12934</v>
      </c>
      <c r="F607" t="s">
        <v>2907</v>
      </c>
      <c r="G607" t="s">
        <v>328</v>
      </c>
      <c r="H607" t="s">
        <v>328</v>
      </c>
      <c r="I607" t="s">
        <v>328</v>
      </c>
      <c r="J607" t="s">
        <v>328</v>
      </c>
      <c r="K607" t="s">
        <v>328</v>
      </c>
      <c r="L607" t="s">
        <v>328</v>
      </c>
      <c r="M607" t="s">
        <v>13685</v>
      </c>
      <c r="N607" t="s">
        <v>328</v>
      </c>
      <c r="O607" t="s">
        <v>328</v>
      </c>
    </row>
    <row r="608" spans="1:15">
      <c r="A608" t="s">
        <v>5359</v>
      </c>
      <c r="B608" t="s">
        <v>13686</v>
      </c>
      <c r="C608" t="s">
        <v>328</v>
      </c>
      <c r="D608" t="s">
        <v>328</v>
      </c>
      <c r="E608" t="s">
        <v>2912</v>
      </c>
      <c r="F608" t="s">
        <v>2911</v>
      </c>
      <c r="G608" t="s">
        <v>328</v>
      </c>
      <c r="H608" t="s">
        <v>328</v>
      </c>
      <c r="I608" t="s">
        <v>328</v>
      </c>
      <c r="J608" t="s">
        <v>328</v>
      </c>
      <c r="K608" t="s">
        <v>328</v>
      </c>
      <c r="L608" t="s">
        <v>328</v>
      </c>
      <c r="M608" t="s">
        <v>13686</v>
      </c>
      <c r="N608" t="s">
        <v>328</v>
      </c>
      <c r="O608" t="s">
        <v>328</v>
      </c>
    </row>
    <row r="609" spans="1:15">
      <c r="A609" t="s">
        <v>5359</v>
      </c>
      <c r="B609" t="s">
        <v>13687</v>
      </c>
      <c r="C609" t="s">
        <v>328</v>
      </c>
      <c r="D609" t="s">
        <v>328</v>
      </c>
      <c r="E609" t="s">
        <v>12934</v>
      </c>
      <c r="F609" t="s">
        <v>2907</v>
      </c>
      <c r="G609" t="s">
        <v>328</v>
      </c>
      <c r="H609" t="s">
        <v>328</v>
      </c>
      <c r="I609" t="s">
        <v>328</v>
      </c>
      <c r="J609" t="s">
        <v>328</v>
      </c>
      <c r="K609" t="s">
        <v>328</v>
      </c>
      <c r="L609" t="s">
        <v>328</v>
      </c>
      <c r="M609" t="s">
        <v>13687</v>
      </c>
      <c r="N609" t="s">
        <v>328</v>
      </c>
      <c r="O609" t="s">
        <v>328</v>
      </c>
    </row>
    <row r="610" spans="1:15">
      <c r="A610" t="s">
        <v>5359</v>
      </c>
      <c r="B610" t="s">
        <v>13688</v>
      </c>
      <c r="C610" t="s">
        <v>328</v>
      </c>
      <c r="D610" t="s">
        <v>328</v>
      </c>
      <c r="E610" t="s">
        <v>2912</v>
      </c>
      <c r="F610" t="s">
        <v>2911</v>
      </c>
      <c r="G610" t="s">
        <v>328</v>
      </c>
      <c r="H610" t="s">
        <v>328</v>
      </c>
      <c r="I610" t="s">
        <v>328</v>
      </c>
      <c r="J610" t="s">
        <v>328</v>
      </c>
      <c r="K610" t="s">
        <v>328</v>
      </c>
      <c r="L610" t="s">
        <v>328</v>
      </c>
      <c r="M610" t="s">
        <v>13689</v>
      </c>
      <c r="N610" t="s">
        <v>328</v>
      </c>
      <c r="O610" t="s">
        <v>328</v>
      </c>
    </row>
    <row r="611" spans="1:15">
      <c r="A611" t="s">
        <v>5359</v>
      </c>
      <c r="B611" t="s">
        <v>13690</v>
      </c>
      <c r="C611" t="s">
        <v>328</v>
      </c>
      <c r="D611" t="s">
        <v>328</v>
      </c>
      <c r="E611" t="s">
        <v>328</v>
      </c>
      <c r="F611" t="s">
        <v>2911</v>
      </c>
      <c r="G611" t="s">
        <v>328</v>
      </c>
      <c r="H611" t="s">
        <v>328</v>
      </c>
      <c r="I611" t="s">
        <v>328</v>
      </c>
      <c r="J611" t="s">
        <v>328</v>
      </c>
      <c r="K611" t="s">
        <v>328</v>
      </c>
      <c r="L611" t="s">
        <v>328</v>
      </c>
      <c r="M611" t="s">
        <v>13690</v>
      </c>
      <c r="N611" t="s">
        <v>328</v>
      </c>
      <c r="O611" t="s">
        <v>328</v>
      </c>
    </row>
    <row r="612" spans="1:15">
      <c r="A612" t="s">
        <v>5359</v>
      </c>
      <c r="B612" t="s">
        <v>13691</v>
      </c>
      <c r="C612" t="s">
        <v>328</v>
      </c>
      <c r="D612" t="s">
        <v>328</v>
      </c>
      <c r="E612" t="s">
        <v>12934</v>
      </c>
      <c r="F612" t="s">
        <v>2907</v>
      </c>
      <c r="G612" t="s">
        <v>328</v>
      </c>
      <c r="H612" t="s">
        <v>328</v>
      </c>
      <c r="I612" t="s">
        <v>328</v>
      </c>
      <c r="J612" t="s">
        <v>328</v>
      </c>
      <c r="K612" t="s">
        <v>328</v>
      </c>
      <c r="L612" t="s">
        <v>328</v>
      </c>
      <c r="M612" t="s">
        <v>13691</v>
      </c>
      <c r="N612" t="s">
        <v>328</v>
      </c>
      <c r="O612" t="s">
        <v>328</v>
      </c>
    </row>
    <row r="613" spans="1:15">
      <c r="A613" t="s">
        <v>5359</v>
      </c>
      <c r="B613" t="s">
        <v>13692</v>
      </c>
      <c r="C613" t="s">
        <v>328</v>
      </c>
      <c r="D613" t="s">
        <v>328</v>
      </c>
      <c r="E613" t="s">
        <v>2912</v>
      </c>
      <c r="F613" t="s">
        <v>2907</v>
      </c>
      <c r="G613" t="s">
        <v>328</v>
      </c>
      <c r="H613" t="s">
        <v>6526</v>
      </c>
      <c r="I613" t="s">
        <v>328</v>
      </c>
      <c r="J613" t="s">
        <v>328</v>
      </c>
      <c r="K613" t="s">
        <v>328</v>
      </c>
      <c r="L613" t="s">
        <v>328</v>
      </c>
      <c r="M613" t="s">
        <v>13692</v>
      </c>
      <c r="N613" t="s">
        <v>328</v>
      </c>
      <c r="O613" t="s">
        <v>328</v>
      </c>
    </row>
    <row r="614" spans="1:15">
      <c r="A614" t="s">
        <v>5359</v>
      </c>
      <c r="B614" t="s">
        <v>13693</v>
      </c>
      <c r="C614" t="s">
        <v>328</v>
      </c>
      <c r="D614" t="s">
        <v>328</v>
      </c>
      <c r="E614" t="s">
        <v>2912</v>
      </c>
      <c r="F614" t="s">
        <v>2907</v>
      </c>
      <c r="G614" t="s">
        <v>328</v>
      </c>
      <c r="H614" t="s">
        <v>6526</v>
      </c>
      <c r="I614" t="s">
        <v>328</v>
      </c>
      <c r="J614" t="s">
        <v>328</v>
      </c>
      <c r="K614" t="s">
        <v>328</v>
      </c>
      <c r="L614" t="s">
        <v>328</v>
      </c>
      <c r="M614" t="s">
        <v>13693</v>
      </c>
      <c r="N614" t="s">
        <v>328</v>
      </c>
      <c r="O614" t="s">
        <v>328</v>
      </c>
    </row>
    <row r="615" spans="1:15">
      <c r="A615" t="s">
        <v>5359</v>
      </c>
      <c r="B615" t="s">
        <v>13694</v>
      </c>
      <c r="C615" t="s">
        <v>328</v>
      </c>
      <c r="D615" t="s">
        <v>328</v>
      </c>
      <c r="E615" t="s">
        <v>12934</v>
      </c>
      <c r="F615" t="s">
        <v>2907</v>
      </c>
      <c r="G615" t="s">
        <v>328</v>
      </c>
      <c r="H615" t="s">
        <v>328</v>
      </c>
      <c r="I615" t="s">
        <v>328</v>
      </c>
      <c r="J615" t="s">
        <v>328</v>
      </c>
      <c r="K615" t="s">
        <v>328</v>
      </c>
      <c r="L615" t="s">
        <v>328</v>
      </c>
      <c r="M615" t="s">
        <v>13695</v>
      </c>
      <c r="N615" t="s">
        <v>328</v>
      </c>
      <c r="O615" t="s">
        <v>328</v>
      </c>
    </row>
    <row r="616" spans="1:15">
      <c r="A616" t="s">
        <v>5359</v>
      </c>
      <c r="B616" t="s">
        <v>13696</v>
      </c>
      <c r="C616" t="s">
        <v>328</v>
      </c>
      <c r="D616" t="s">
        <v>328</v>
      </c>
      <c r="E616" t="s">
        <v>2912</v>
      </c>
      <c r="F616" t="s">
        <v>2911</v>
      </c>
      <c r="G616" t="s">
        <v>328</v>
      </c>
      <c r="H616" t="s">
        <v>328</v>
      </c>
      <c r="I616" t="s">
        <v>328</v>
      </c>
      <c r="J616" t="s">
        <v>328</v>
      </c>
      <c r="K616" t="s">
        <v>328</v>
      </c>
      <c r="L616" t="s">
        <v>328</v>
      </c>
      <c r="M616" t="s">
        <v>13696</v>
      </c>
      <c r="N616" t="s">
        <v>328</v>
      </c>
      <c r="O616" t="s">
        <v>328</v>
      </c>
    </row>
    <row r="617" spans="1:15">
      <c r="A617" t="s">
        <v>5359</v>
      </c>
      <c r="B617" t="s">
        <v>13697</v>
      </c>
      <c r="C617" t="s">
        <v>328</v>
      </c>
      <c r="D617" t="s">
        <v>328</v>
      </c>
      <c r="E617" t="s">
        <v>12934</v>
      </c>
      <c r="F617" t="s">
        <v>2907</v>
      </c>
      <c r="G617" t="s">
        <v>328</v>
      </c>
      <c r="H617" t="s">
        <v>328</v>
      </c>
      <c r="I617" t="s">
        <v>328</v>
      </c>
      <c r="J617" t="s">
        <v>328</v>
      </c>
      <c r="K617" t="s">
        <v>328</v>
      </c>
      <c r="L617" t="s">
        <v>328</v>
      </c>
      <c r="M617" t="s">
        <v>13698</v>
      </c>
      <c r="N617" t="s">
        <v>328</v>
      </c>
      <c r="O617" t="s">
        <v>328</v>
      </c>
    </row>
    <row r="618" spans="1:15">
      <c r="A618" t="s">
        <v>5359</v>
      </c>
      <c r="B618" t="s">
        <v>13699</v>
      </c>
      <c r="C618" t="s">
        <v>328</v>
      </c>
      <c r="D618" t="s">
        <v>328</v>
      </c>
      <c r="E618" t="s">
        <v>12934</v>
      </c>
      <c r="F618" t="s">
        <v>2907</v>
      </c>
      <c r="G618" t="s">
        <v>328</v>
      </c>
      <c r="H618" t="s">
        <v>328</v>
      </c>
      <c r="I618" t="s">
        <v>328</v>
      </c>
      <c r="J618" t="s">
        <v>328</v>
      </c>
      <c r="K618" t="s">
        <v>328</v>
      </c>
      <c r="L618" t="s">
        <v>328</v>
      </c>
      <c r="M618" t="s">
        <v>13699</v>
      </c>
      <c r="N618" t="s">
        <v>328</v>
      </c>
      <c r="O618" t="s">
        <v>328</v>
      </c>
    </row>
    <row r="619" spans="1:15">
      <c r="A619" t="s">
        <v>2861</v>
      </c>
      <c r="B619" t="s">
        <v>328</v>
      </c>
      <c r="C619" t="s">
        <v>328</v>
      </c>
      <c r="D619" t="s">
        <v>328</v>
      </c>
      <c r="E619" t="s">
        <v>328</v>
      </c>
      <c r="F619" t="s">
        <v>328</v>
      </c>
      <c r="G619" t="s">
        <v>328</v>
      </c>
      <c r="H619" t="s">
        <v>328</v>
      </c>
      <c r="I619" t="s">
        <v>328</v>
      </c>
      <c r="J619" t="s">
        <v>328</v>
      </c>
      <c r="K619" t="s">
        <v>328</v>
      </c>
      <c r="L619" t="s">
        <v>328</v>
      </c>
      <c r="M619" t="s">
        <v>328</v>
      </c>
      <c r="N619" t="s">
        <v>328</v>
      </c>
      <c r="O619" t="s">
        <v>328</v>
      </c>
    </row>
    <row r="620" spans="1:15">
      <c r="A620" t="s">
        <v>4003</v>
      </c>
      <c r="B620" t="s">
        <v>13700</v>
      </c>
      <c r="C620" t="s">
        <v>328</v>
      </c>
      <c r="D620" t="s">
        <v>328</v>
      </c>
      <c r="E620" t="s">
        <v>12934</v>
      </c>
      <c r="F620" t="s">
        <v>2907</v>
      </c>
      <c r="G620" t="s">
        <v>328</v>
      </c>
      <c r="H620" t="s">
        <v>328</v>
      </c>
      <c r="I620" t="s">
        <v>328</v>
      </c>
      <c r="J620" t="s">
        <v>328</v>
      </c>
      <c r="K620" t="s">
        <v>328</v>
      </c>
      <c r="L620" t="s">
        <v>328</v>
      </c>
      <c r="M620" t="s">
        <v>13700</v>
      </c>
      <c r="N620" t="s">
        <v>328</v>
      </c>
      <c r="O620" t="s">
        <v>328</v>
      </c>
    </row>
    <row r="621" spans="1:15">
      <c r="A621" t="s">
        <v>4003</v>
      </c>
      <c r="B621" s="35" t="s">
        <v>13701</v>
      </c>
      <c r="C621" t="s">
        <v>328</v>
      </c>
      <c r="D621" t="s">
        <v>328</v>
      </c>
      <c r="E621" t="s">
        <v>12934</v>
      </c>
      <c r="F621" t="s">
        <v>2907</v>
      </c>
      <c r="G621" t="s">
        <v>328</v>
      </c>
      <c r="H621" t="s">
        <v>6524</v>
      </c>
      <c r="I621" t="s">
        <v>328</v>
      </c>
      <c r="J621" t="s">
        <v>328</v>
      </c>
      <c r="K621" t="s">
        <v>328</v>
      </c>
      <c r="L621">
        <v>150</v>
      </c>
      <c r="M621" t="s">
        <v>13701</v>
      </c>
      <c r="N621" t="s">
        <v>328</v>
      </c>
      <c r="O621" t="s">
        <v>328</v>
      </c>
    </row>
    <row r="622" spans="1:15">
      <c r="A622" t="s">
        <v>4003</v>
      </c>
      <c r="B622" t="s">
        <v>13702</v>
      </c>
      <c r="C622" t="s">
        <v>328</v>
      </c>
      <c r="D622" t="s">
        <v>328</v>
      </c>
      <c r="E622" t="s">
        <v>12934</v>
      </c>
      <c r="F622" t="s">
        <v>2907</v>
      </c>
      <c r="G622" t="s">
        <v>328</v>
      </c>
      <c r="H622" t="s">
        <v>328</v>
      </c>
      <c r="I622" t="s">
        <v>328</v>
      </c>
      <c r="J622" t="s">
        <v>328</v>
      </c>
      <c r="K622" t="s">
        <v>328</v>
      </c>
      <c r="L622" t="s">
        <v>328</v>
      </c>
      <c r="M622" t="s">
        <v>13702</v>
      </c>
      <c r="N622" t="s">
        <v>328</v>
      </c>
      <c r="O622" t="s">
        <v>328</v>
      </c>
    </row>
    <row r="623" spans="1:15">
      <c r="A623" t="s">
        <v>4003</v>
      </c>
      <c r="B623" t="s">
        <v>13703</v>
      </c>
      <c r="C623" t="s">
        <v>328</v>
      </c>
      <c r="D623" t="s">
        <v>328</v>
      </c>
      <c r="E623" t="s">
        <v>12934</v>
      </c>
      <c r="F623" t="s">
        <v>2907</v>
      </c>
      <c r="G623" t="s">
        <v>328</v>
      </c>
      <c r="H623" t="s">
        <v>328</v>
      </c>
      <c r="I623" t="s">
        <v>328</v>
      </c>
      <c r="J623" t="s">
        <v>328</v>
      </c>
      <c r="K623" t="s">
        <v>328</v>
      </c>
      <c r="L623" t="s">
        <v>328</v>
      </c>
      <c r="M623" t="s">
        <v>13703</v>
      </c>
      <c r="N623" t="s">
        <v>328</v>
      </c>
      <c r="O623" t="s">
        <v>328</v>
      </c>
    </row>
    <row r="624" spans="1:15">
      <c r="A624" t="s">
        <v>4003</v>
      </c>
      <c r="B624" t="s">
        <v>13704</v>
      </c>
      <c r="C624" t="s">
        <v>328</v>
      </c>
      <c r="D624" t="s">
        <v>328</v>
      </c>
      <c r="E624" t="s">
        <v>12934</v>
      </c>
      <c r="F624" t="s">
        <v>2907</v>
      </c>
      <c r="G624" t="s">
        <v>328</v>
      </c>
      <c r="H624" t="s">
        <v>6524</v>
      </c>
      <c r="I624" t="s">
        <v>328</v>
      </c>
      <c r="J624" t="s">
        <v>328</v>
      </c>
      <c r="K624" t="s">
        <v>328</v>
      </c>
      <c r="L624" t="s">
        <v>328</v>
      </c>
      <c r="M624" t="s">
        <v>13704</v>
      </c>
      <c r="N624" t="s">
        <v>328</v>
      </c>
      <c r="O624" t="s">
        <v>328</v>
      </c>
    </row>
    <row r="625" spans="1:15">
      <c r="A625" t="s">
        <v>4003</v>
      </c>
      <c r="B625" t="s">
        <v>13705</v>
      </c>
      <c r="C625" t="s">
        <v>328</v>
      </c>
      <c r="D625" t="s">
        <v>328</v>
      </c>
      <c r="E625" t="s">
        <v>12949</v>
      </c>
      <c r="F625" t="s">
        <v>2907</v>
      </c>
      <c r="G625" t="s">
        <v>328</v>
      </c>
      <c r="H625" t="s">
        <v>328</v>
      </c>
      <c r="I625" t="s">
        <v>13706</v>
      </c>
      <c r="J625" t="s">
        <v>328</v>
      </c>
      <c r="K625" t="s">
        <v>328</v>
      </c>
      <c r="L625" t="s">
        <v>328</v>
      </c>
      <c r="M625" t="s">
        <v>13705</v>
      </c>
      <c r="N625" t="s">
        <v>328</v>
      </c>
      <c r="O625" t="s">
        <v>328</v>
      </c>
    </row>
    <row r="626" spans="1:15">
      <c r="A626" t="s">
        <v>4003</v>
      </c>
      <c r="B626" t="s">
        <v>13707</v>
      </c>
      <c r="C626" t="s">
        <v>328</v>
      </c>
      <c r="D626" t="s">
        <v>328</v>
      </c>
      <c r="E626" t="s">
        <v>12934</v>
      </c>
      <c r="F626" t="s">
        <v>2907</v>
      </c>
      <c r="G626" t="s">
        <v>328</v>
      </c>
      <c r="H626" t="s">
        <v>328</v>
      </c>
      <c r="I626" t="s">
        <v>328</v>
      </c>
      <c r="J626" t="s">
        <v>328</v>
      </c>
      <c r="K626" t="s">
        <v>328</v>
      </c>
      <c r="L626" t="s">
        <v>328</v>
      </c>
      <c r="M626" t="s">
        <v>13707</v>
      </c>
      <c r="N626" t="s">
        <v>328</v>
      </c>
      <c r="O626" t="s">
        <v>328</v>
      </c>
    </row>
    <row r="627" spans="1:15">
      <c r="A627" t="s">
        <v>4003</v>
      </c>
      <c r="B627" t="s">
        <v>13708</v>
      </c>
      <c r="C627" t="s">
        <v>328</v>
      </c>
      <c r="D627" t="s">
        <v>328</v>
      </c>
      <c r="E627" t="s">
        <v>12934</v>
      </c>
      <c r="F627" t="s">
        <v>2907</v>
      </c>
      <c r="G627" t="s">
        <v>328</v>
      </c>
      <c r="H627" t="s">
        <v>6524</v>
      </c>
      <c r="I627" t="s">
        <v>328</v>
      </c>
      <c r="J627" t="s">
        <v>328</v>
      </c>
      <c r="K627" t="s">
        <v>328</v>
      </c>
      <c r="L627" t="s">
        <v>328</v>
      </c>
      <c r="M627" t="s">
        <v>13709</v>
      </c>
      <c r="N627" t="s">
        <v>328</v>
      </c>
      <c r="O627" t="s">
        <v>328</v>
      </c>
    </row>
    <row r="628" spans="1:15">
      <c r="A628" t="s">
        <v>4003</v>
      </c>
      <c r="B628" t="s">
        <v>13710</v>
      </c>
      <c r="C628" t="s">
        <v>328</v>
      </c>
      <c r="D628" t="s">
        <v>328</v>
      </c>
      <c r="E628" t="s">
        <v>13551</v>
      </c>
      <c r="F628" t="s">
        <v>2907</v>
      </c>
      <c r="G628" t="s">
        <v>328</v>
      </c>
      <c r="H628" t="s">
        <v>6518</v>
      </c>
      <c r="I628" t="s">
        <v>13711</v>
      </c>
      <c r="J628" t="s">
        <v>13712</v>
      </c>
      <c r="K628" t="s">
        <v>328</v>
      </c>
      <c r="L628" t="s">
        <v>328</v>
      </c>
      <c r="M628" t="s">
        <v>13713</v>
      </c>
      <c r="N628" t="s">
        <v>328</v>
      </c>
      <c r="O628" t="s">
        <v>328</v>
      </c>
    </row>
    <row r="629" spans="1:15">
      <c r="A629" t="s">
        <v>4003</v>
      </c>
      <c r="B629" t="s">
        <v>13714</v>
      </c>
      <c r="C629" t="s">
        <v>328</v>
      </c>
      <c r="D629" t="s">
        <v>328</v>
      </c>
      <c r="E629" t="s">
        <v>12934</v>
      </c>
      <c r="F629" t="s">
        <v>2907</v>
      </c>
      <c r="G629" t="s">
        <v>328</v>
      </c>
      <c r="H629" t="s">
        <v>328</v>
      </c>
      <c r="I629" t="s">
        <v>328</v>
      </c>
      <c r="J629" t="s">
        <v>328</v>
      </c>
      <c r="K629" t="s">
        <v>328</v>
      </c>
      <c r="L629" t="s">
        <v>328</v>
      </c>
      <c r="M629" t="s">
        <v>13714</v>
      </c>
      <c r="N629" t="s">
        <v>328</v>
      </c>
      <c r="O629" t="s">
        <v>328</v>
      </c>
    </row>
    <row r="630" spans="1:15">
      <c r="A630" t="s">
        <v>4003</v>
      </c>
      <c r="B630" t="s">
        <v>13715</v>
      </c>
      <c r="C630" t="s">
        <v>328</v>
      </c>
      <c r="D630" t="s">
        <v>328</v>
      </c>
      <c r="E630" t="s">
        <v>12934</v>
      </c>
      <c r="F630" t="s">
        <v>2907</v>
      </c>
      <c r="G630" t="s">
        <v>328</v>
      </c>
      <c r="H630" t="s">
        <v>328</v>
      </c>
      <c r="I630" t="s">
        <v>328</v>
      </c>
      <c r="J630" t="s">
        <v>328</v>
      </c>
      <c r="K630" t="s">
        <v>328</v>
      </c>
      <c r="L630" t="s">
        <v>328</v>
      </c>
      <c r="M630" t="s">
        <v>13715</v>
      </c>
      <c r="N630" t="s">
        <v>328</v>
      </c>
      <c r="O630" t="s">
        <v>328</v>
      </c>
    </row>
    <row r="631" spans="1:15">
      <c r="A631" t="s">
        <v>4003</v>
      </c>
      <c r="B631" t="s">
        <v>13716</v>
      </c>
      <c r="C631" t="s">
        <v>328</v>
      </c>
      <c r="D631" t="s">
        <v>328</v>
      </c>
      <c r="E631" t="s">
        <v>12934</v>
      </c>
      <c r="F631" t="s">
        <v>2907</v>
      </c>
      <c r="G631" t="s">
        <v>328</v>
      </c>
      <c r="H631" t="s">
        <v>328</v>
      </c>
      <c r="I631" t="s">
        <v>328</v>
      </c>
      <c r="J631" t="s">
        <v>328</v>
      </c>
      <c r="K631" t="s">
        <v>328</v>
      </c>
      <c r="L631" t="s">
        <v>328</v>
      </c>
      <c r="M631" t="s">
        <v>13716</v>
      </c>
      <c r="N631" t="s">
        <v>328</v>
      </c>
      <c r="O631" t="s">
        <v>328</v>
      </c>
    </row>
    <row r="632" spans="1:15">
      <c r="A632" t="s">
        <v>4003</v>
      </c>
      <c r="B632" t="s">
        <v>13717</v>
      </c>
      <c r="C632" t="s">
        <v>328</v>
      </c>
      <c r="D632" t="s">
        <v>328</v>
      </c>
      <c r="E632" t="s">
        <v>2912</v>
      </c>
      <c r="F632" t="s">
        <v>2911</v>
      </c>
      <c r="G632" t="s">
        <v>328</v>
      </c>
      <c r="H632" t="s">
        <v>6526</v>
      </c>
      <c r="I632" t="s">
        <v>13718</v>
      </c>
      <c r="J632" t="s">
        <v>13719</v>
      </c>
      <c r="K632" t="s">
        <v>328</v>
      </c>
      <c r="L632" t="s">
        <v>328</v>
      </c>
      <c r="M632" t="s">
        <v>13717</v>
      </c>
      <c r="N632" t="s">
        <v>328</v>
      </c>
      <c r="O632" t="s">
        <v>328</v>
      </c>
    </row>
    <row r="633" spans="1:15">
      <c r="A633" t="s">
        <v>4003</v>
      </c>
      <c r="B633" t="s">
        <v>13720</v>
      </c>
      <c r="C633" t="s">
        <v>328</v>
      </c>
      <c r="D633" t="s">
        <v>328</v>
      </c>
      <c r="E633" t="s">
        <v>2912</v>
      </c>
      <c r="F633" t="s">
        <v>2911</v>
      </c>
      <c r="G633" t="s">
        <v>328</v>
      </c>
      <c r="H633" t="s">
        <v>6526</v>
      </c>
      <c r="I633" t="s">
        <v>13718</v>
      </c>
      <c r="J633" t="s">
        <v>13719</v>
      </c>
      <c r="K633" t="s">
        <v>328</v>
      </c>
      <c r="L633" t="s">
        <v>328</v>
      </c>
      <c r="M633" t="s">
        <v>13720</v>
      </c>
      <c r="N633" t="s">
        <v>328</v>
      </c>
      <c r="O633" t="s">
        <v>328</v>
      </c>
    </row>
    <row r="634" spans="1:15">
      <c r="A634" t="s">
        <v>4003</v>
      </c>
      <c r="B634" t="s">
        <v>13721</v>
      </c>
      <c r="C634" t="s">
        <v>328</v>
      </c>
      <c r="D634" t="s">
        <v>328</v>
      </c>
      <c r="E634" t="s">
        <v>13551</v>
      </c>
      <c r="F634" t="s">
        <v>2907</v>
      </c>
      <c r="G634" t="s">
        <v>328</v>
      </c>
      <c r="H634" t="s">
        <v>6524</v>
      </c>
      <c r="I634" t="s">
        <v>328</v>
      </c>
      <c r="J634" t="s">
        <v>13722</v>
      </c>
      <c r="K634" t="s">
        <v>328</v>
      </c>
      <c r="L634" t="s">
        <v>328</v>
      </c>
      <c r="M634" t="s">
        <v>13721</v>
      </c>
      <c r="N634" t="s">
        <v>328</v>
      </c>
      <c r="O634" t="s">
        <v>328</v>
      </c>
    </row>
    <row r="635" spans="1:15">
      <c r="A635" t="s">
        <v>4003</v>
      </c>
      <c r="B635" t="s">
        <v>13723</v>
      </c>
      <c r="C635" t="s">
        <v>328</v>
      </c>
      <c r="D635" t="s">
        <v>328</v>
      </c>
      <c r="E635" t="s">
        <v>12934</v>
      </c>
      <c r="F635" t="s">
        <v>2907</v>
      </c>
      <c r="G635" t="s">
        <v>328</v>
      </c>
      <c r="H635" t="s">
        <v>6524</v>
      </c>
      <c r="I635" t="s">
        <v>328</v>
      </c>
      <c r="J635" t="s">
        <v>328</v>
      </c>
      <c r="K635" t="s">
        <v>328</v>
      </c>
      <c r="L635">
        <v>150</v>
      </c>
      <c r="M635" t="s">
        <v>13723</v>
      </c>
      <c r="N635" t="s">
        <v>328</v>
      </c>
      <c r="O635" t="s">
        <v>328</v>
      </c>
    </row>
    <row r="636" spans="1:15">
      <c r="A636" t="s">
        <v>4003</v>
      </c>
      <c r="B636" t="s">
        <v>13724</v>
      </c>
      <c r="C636" t="s">
        <v>328</v>
      </c>
      <c r="D636" t="s">
        <v>328</v>
      </c>
      <c r="E636" t="s">
        <v>12934</v>
      </c>
      <c r="F636" t="s">
        <v>2907</v>
      </c>
      <c r="G636" t="s">
        <v>328</v>
      </c>
      <c r="H636" t="s">
        <v>328</v>
      </c>
      <c r="I636" t="s">
        <v>328</v>
      </c>
      <c r="J636" t="s">
        <v>328</v>
      </c>
      <c r="K636" t="s">
        <v>328</v>
      </c>
      <c r="L636" t="s">
        <v>328</v>
      </c>
      <c r="M636" t="s">
        <v>13724</v>
      </c>
      <c r="N636" t="s">
        <v>328</v>
      </c>
      <c r="O636" t="s">
        <v>328</v>
      </c>
    </row>
    <row r="637" spans="1:15">
      <c r="A637" t="s">
        <v>4003</v>
      </c>
      <c r="B637" t="s">
        <v>13725</v>
      </c>
      <c r="C637" t="s">
        <v>328</v>
      </c>
      <c r="D637" t="s">
        <v>328</v>
      </c>
      <c r="E637" t="s">
        <v>12934</v>
      </c>
      <c r="F637" t="s">
        <v>2907</v>
      </c>
      <c r="G637" t="s">
        <v>328</v>
      </c>
      <c r="H637" t="s">
        <v>328</v>
      </c>
      <c r="I637" t="s">
        <v>328</v>
      </c>
      <c r="J637" t="s">
        <v>328</v>
      </c>
      <c r="K637" t="s">
        <v>328</v>
      </c>
      <c r="L637" t="s">
        <v>328</v>
      </c>
      <c r="M637" t="s">
        <v>13725</v>
      </c>
      <c r="N637" t="s">
        <v>328</v>
      </c>
      <c r="O637" t="s">
        <v>328</v>
      </c>
    </row>
    <row r="638" spans="1:15">
      <c r="A638" t="s">
        <v>4003</v>
      </c>
      <c r="B638" t="s">
        <v>13726</v>
      </c>
      <c r="C638" t="s">
        <v>328</v>
      </c>
      <c r="D638" t="s">
        <v>328</v>
      </c>
      <c r="E638" t="s">
        <v>12934</v>
      </c>
      <c r="F638" t="s">
        <v>2907</v>
      </c>
      <c r="G638" t="s">
        <v>328</v>
      </c>
      <c r="H638" t="s">
        <v>328</v>
      </c>
      <c r="I638" t="s">
        <v>328</v>
      </c>
      <c r="J638" t="s">
        <v>328</v>
      </c>
      <c r="K638" t="s">
        <v>328</v>
      </c>
      <c r="L638" t="s">
        <v>328</v>
      </c>
      <c r="M638" t="s">
        <v>13726</v>
      </c>
      <c r="N638" t="s">
        <v>328</v>
      </c>
      <c r="O638" t="s">
        <v>328</v>
      </c>
    </row>
    <row r="639" spans="1:15">
      <c r="A639" t="s">
        <v>4003</v>
      </c>
      <c r="B639" t="s">
        <v>13727</v>
      </c>
      <c r="C639" t="s">
        <v>328</v>
      </c>
      <c r="D639" t="s">
        <v>328</v>
      </c>
      <c r="E639" t="s">
        <v>12934</v>
      </c>
      <c r="F639" t="s">
        <v>2907</v>
      </c>
      <c r="G639" t="s">
        <v>328</v>
      </c>
      <c r="H639" t="s">
        <v>6518</v>
      </c>
      <c r="I639" t="s">
        <v>328</v>
      </c>
      <c r="J639" t="s">
        <v>328</v>
      </c>
      <c r="K639" t="s">
        <v>328</v>
      </c>
      <c r="L639" t="s">
        <v>328</v>
      </c>
      <c r="M639" t="s">
        <v>13727</v>
      </c>
      <c r="N639" t="s">
        <v>328</v>
      </c>
      <c r="O639" t="s">
        <v>328</v>
      </c>
    </row>
    <row r="640" spans="1:15">
      <c r="A640" t="s">
        <v>4003</v>
      </c>
      <c r="B640" t="s">
        <v>13728</v>
      </c>
      <c r="C640" t="s">
        <v>328</v>
      </c>
      <c r="D640" t="s">
        <v>328</v>
      </c>
      <c r="E640" t="s">
        <v>12934</v>
      </c>
      <c r="F640" t="s">
        <v>2907</v>
      </c>
      <c r="G640" t="s">
        <v>328</v>
      </c>
      <c r="H640" t="s">
        <v>6518</v>
      </c>
      <c r="I640" t="s">
        <v>328</v>
      </c>
      <c r="J640" t="s">
        <v>328</v>
      </c>
      <c r="K640" t="s">
        <v>328</v>
      </c>
      <c r="L640" t="s">
        <v>328</v>
      </c>
      <c r="M640" t="s">
        <v>13728</v>
      </c>
      <c r="N640" t="s">
        <v>328</v>
      </c>
      <c r="O640" t="s">
        <v>328</v>
      </c>
    </row>
    <row r="641" spans="1:15">
      <c r="A641" t="s">
        <v>4003</v>
      </c>
      <c r="B641" t="s">
        <v>13729</v>
      </c>
      <c r="C641" t="s">
        <v>328</v>
      </c>
      <c r="D641" t="s">
        <v>328</v>
      </c>
      <c r="E641" t="s">
        <v>12934</v>
      </c>
      <c r="F641" t="s">
        <v>2907</v>
      </c>
      <c r="G641" t="s">
        <v>328</v>
      </c>
      <c r="H641" t="s">
        <v>328</v>
      </c>
      <c r="I641" t="s">
        <v>328</v>
      </c>
      <c r="J641" t="s">
        <v>328</v>
      </c>
      <c r="K641" t="s">
        <v>328</v>
      </c>
      <c r="L641" t="s">
        <v>328</v>
      </c>
      <c r="M641" t="s">
        <v>13729</v>
      </c>
      <c r="N641" t="s">
        <v>328</v>
      </c>
      <c r="O641" t="s">
        <v>328</v>
      </c>
    </row>
    <row r="642" spans="1:15">
      <c r="A642" t="s">
        <v>4003</v>
      </c>
      <c r="B642" t="s">
        <v>13730</v>
      </c>
      <c r="C642" t="s">
        <v>328</v>
      </c>
      <c r="D642" t="s">
        <v>328</v>
      </c>
      <c r="E642" t="s">
        <v>12934</v>
      </c>
      <c r="F642" t="s">
        <v>2907</v>
      </c>
      <c r="G642" t="s">
        <v>328</v>
      </c>
      <c r="H642" t="s">
        <v>328</v>
      </c>
      <c r="I642" t="s">
        <v>328</v>
      </c>
      <c r="J642" t="s">
        <v>328</v>
      </c>
      <c r="K642" t="s">
        <v>328</v>
      </c>
      <c r="L642" t="s">
        <v>328</v>
      </c>
      <c r="M642" t="s">
        <v>13730</v>
      </c>
      <c r="N642" t="s">
        <v>328</v>
      </c>
      <c r="O642" t="s">
        <v>328</v>
      </c>
    </row>
    <row r="643" spans="1:15">
      <c r="A643" t="s">
        <v>4003</v>
      </c>
      <c r="B643" t="s">
        <v>13731</v>
      </c>
      <c r="C643" t="s">
        <v>328</v>
      </c>
      <c r="D643" t="s">
        <v>328</v>
      </c>
      <c r="E643" t="s">
        <v>12934</v>
      </c>
      <c r="F643" t="s">
        <v>2907</v>
      </c>
      <c r="G643" t="s">
        <v>328</v>
      </c>
      <c r="H643" t="s">
        <v>328</v>
      </c>
      <c r="I643" t="s">
        <v>328</v>
      </c>
      <c r="J643" t="s">
        <v>328</v>
      </c>
      <c r="K643" t="s">
        <v>328</v>
      </c>
      <c r="L643" t="s">
        <v>328</v>
      </c>
      <c r="M643" t="s">
        <v>13731</v>
      </c>
      <c r="N643" t="s">
        <v>328</v>
      </c>
      <c r="O643" t="s">
        <v>328</v>
      </c>
    </row>
    <row r="644" spans="1:15">
      <c r="A644" t="s">
        <v>4003</v>
      </c>
      <c r="B644" t="s">
        <v>13732</v>
      </c>
      <c r="C644" t="s">
        <v>328</v>
      </c>
      <c r="D644" t="s">
        <v>328</v>
      </c>
      <c r="E644" t="s">
        <v>12934</v>
      </c>
      <c r="F644" t="s">
        <v>2907</v>
      </c>
      <c r="G644" t="s">
        <v>328</v>
      </c>
      <c r="H644" t="s">
        <v>328</v>
      </c>
      <c r="I644" t="s">
        <v>328</v>
      </c>
      <c r="J644" t="s">
        <v>328</v>
      </c>
      <c r="K644" t="s">
        <v>328</v>
      </c>
      <c r="L644" t="s">
        <v>328</v>
      </c>
      <c r="M644" t="s">
        <v>13732</v>
      </c>
      <c r="N644" t="s">
        <v>328</v>
      </c>
      <c r="O644" t="s">
        <v>328</v>
      </c>
    </row>
    <row r="645" spans="1:15">
      <c r="A645" t="s">
        <v>4003</v>
      </c>
      <c r="B645" t="s">
        <v>13733</v>
      </c>
      <c r="C645" t="s">
        <v>328</v>
      </c>
      <c r="D645" t="s">
        <v>328</v>
      </c>
      <c r="E645" t="s">
        <v>12934</v>
      </c>
      <c r="F645" t="s">
        <v>2907</v>
      </c>
      <c r="G645" t="s">
        <v>328</v>
      </c>
      <c r="H645" t="s">
        <v>328</v>
      </c>
      <c r="I645" t="s">
        <v>328</v>
      </c>
      <c r="J645" t="s">
        <v>328</v>
      </c>
      <c r="K645" t="s">
        <v>328</v>
      </c>
      <c r="L645" t="s">
        <v>328</v>
      </c>
      <c r="M645" t="s">
        <v>13733</v>
      </c>
      <c r="N645" t="s">
        <v>328</v>
      </c>
      <c r="O645" t="s">
        <v>328</v>
      </c>
    </row>
    <row r="646" spans="1:15">
      <c r="A646" t="s">
        <v>4003</v>
      </c>
      <c r="B646" t="s">
        <v>13734</v>
      </c>
      <c r="C646" t="s">
        <v>328</v>
      </c>
      <c r="D646" t="s">
        <v>328</v>
      </c>
      <c r="E646" t="s">
        <v>12934</v>
      </c>
      <c r="F646" t="s">
        <v>2907</v>
      </c>
      <c r="G646" t="s">
        <v>328</v>
      </c>
      <c r="H646" t="s">
        <v>328</v>
      </c>
      <c r="I646" t="s">
        <v>328</v>
      </c>
      <c r="J646" t="s">
        <v>328</v>
      </c>
      <c r="K646" t="s">
        <v>328</v>
      </c>
      <c r="L646" t="s">
        <v>328</v>
      </c>
      <c r="M646" t="s">
        <v>13734</v>
      </c>
      <c r="N646" t="s">
        <v>328</v>
      </c>
      <c r="O646" t="s">
        <v>328</v>
      </c>
    </row>
    <row r="647" spans="1:15">
      <c r="A647" t="s">
        <v>4003</v>
      </c>
      <c r="B647" t="s">
        <v>13735</v>
      </c>
      <c r="C647" t="s">
        <v>328</v>
      </c>
      <c r="D647" t="s">
        <v>328</v>
      </c>
      <c r="E647" t="s">
        <v>12934</v>
      </c>
      <c r="F647" t="s">
        <v>2907</v>
      </c>
      <c r="G647" t="s">
        <v>328</v>
      </c>
      <c r="H647" t="s">
        <v>328</v>
      </c>
      <c r="I647" t="s">
        <v>328</v>
      </c>
      <c r="J647" t="s">
        <v>328</v>
      </c>
      <c r="K647" t="s">
        <v>328</v>
      </c>
      <c r="L647" t="s">
        <v>328</v>
      </c>
      <c r="M647" t="s">
        <v>13736</v>
      </c>
      <c r="N647" t="s">
        <v>328</v>
      </c>
      <c r="O647" t="s">
        <v>328</v>
      </c>
    </row>
    <row r="648" spans="1:15">
      <c r="A648" t="s">
        <v>4003</v>
      </c>
      <c r="B648" t="s">
        <v>13737</v>
      </c>
      <c r="C648" t="s">
        <v>328</v>
      </c>
      <c r="D648" t="s">
        <v>328</v>
      </c>
      <c r="E648" t="s">
        <v>12934</v>
      </c>
      <c r="F648" t="s">
        <v>2907</v>
      </c>
      <c r="G648" t="s">
        <v>328</v>
      </c>
      <c r="H648" t="s">
        <v>328</v>
      </c>
      <c r="I648" t="s">
        <v>328</v>
      </c>
      <c r="J648" t="s">
        <v>328</v>
      </c>
      <c r="K648" t="s">
        <v>328</v>
      </c>
      <c r="L648" t="s">
        <v>328</v>
      </c>
      <c r="M648" t="s">
        <v>13737</v>
      </c>
      <c r="N648" t="s">
        <v>328</v>
      </c>
      <c r="O648" t="s">
        <v>328</v>
      </c>
    </row>
    <row r="649" spans="1:15">
      <c r="A649" t="s">
        <v>4774</v>
      </c>
      <c r="B649">
        <v>355</v>
      </c>
      <c r="C649" t="s">
        <v>328</v>
      </c>
      <c r="D649" t="s">
        <v>328</v>
      </c>
      <c r="E649" t="s">
        <v>12934</v>
      </c>
      <c r="F649" t="s">
        <v>2907</v>
      </c>
      <c r="G649" t="s">
        <v>328</v>
      </c>
      <c r="H649" t="s">
        <v>2659</v>
      </c>
      <c r="I649" t="s">
        <v>328</v>
      </c>
      <c r="J649" t="s">
        <v>328</v>
      </c>
      <c r="K649" t="s">
        <v>328</v>
      </c>
      <c r="L649" t="s">
        <v>328</v>
      </c>
      <c r="M649">
        <v>355</v>
      </c>
      <c r="N649" t="s">
        <v>328</v>
      </c>
      <c r="O649" t="s">
        <v>328</v>
      </c>
    </row>
    <row r="650" spans="1:15">
      <c r="A650" t="s">
        <v>4774</v>
      </c>
      <c r="B650">
        <v>2460</v>
      </c>
      <c r="C650" t="s">
        <v>328</v>
      </c>
      <c r="D650" t="s">
        <v>328</v>
      </c>
      <c r="E650" t="s">
        <v>12949</v>
      </c>
      <c r="F650" t="s">
        <v>2907</v>
      </c>
      <c r="G650" t="s">
        <v>328</v>
      </c>
      <c r="H650" t="s">
        <v>328</v>
      </c>
      <c r="I650" t="s">
        <v>13738</v>
      </c>
      <c r="J650" t="s">
        <v>328</v>
      </c>
      <c r="K650" t="s">
        <v>328</v>
      </c>
      <c r="L650" t="s">
        <v>328</v>
      </c>
      <c r="M650">
        <v>2460</v>
      </c>
      <c r="N650" t="s">
        <v>328</v>
      </c>
      <c r="O650" t="s">
        <v>328</v>
      </c>
    </row>
    <row r="651" spans="1:15">
      <c r="A651" t="s">
        <v>4774</v>
      </c>
      <c r="B651">
        <v>5431</v>
      </c>
      <c r="C651" t="s">
        <v>328</v>
      </c>
      <c r="D651" t="s">
        <v>328</v>
      </c>
      <c r="E651" t="s">
        <v>12949</v>
      </c>
      <c r="F651" t="s">
        <v>2907</v>
      </c>
      <c r="G651" t="s">
        <v>328</v>
      </c>
      <c r="H651" t="s">
        <v>328</v>
      </c>
      <c r="I651" t="s">
        <v>13739</v>
      </c>
      <c r="J651" t="s">
        <v>328</v>
      </c>
      <c r="K651" t="s">
        <v>328</v>
      </c>
      <c r="L651" t="s">
        <v>328</v>
      </c>
      <c r="M651">
        <v>5431</v>
      </c>
      <c r="N651" t="s">
        <v>328</v>
      </c>
      <c r="O651" t="s">
        <v>328</v>
      </c>
    </row>
    <row r="652" spans="1:15">
      <c r="A652" t="s">
        <v>4774</v>
      </c>
      <c r="B652">
        <v>5857</v>
      </c>
      <c r="C652" t="s">
        <v>328</v>
      </c>
      <c r="D652" t="s">
        <v>328</v>
      </c>
      <c r="E652" t="s">
        <v>12934</v>
      </c>
      <c r="F652" t="s">
        <v>2907</v>
      </c>
      <c r="G652" t="s">
        <v>328</v>
      </c>
      <c r="H652" t="s">
        <v>328</v>
      </c>
      <c r="I652" t="s">
        <v>328</v>
      </c>
      <c r="J652" t="s">
        <v>328</v>
      </c>
      <c r="K652" t="s">
        <v>328</v>
      </c>
      <c r="L652" t="s">
        <v>328</v>
      </c>
      <c r="M652">
        <v>5857</v>
      </c>
      <c r="N652" t="s">
        <v>328</v>
      </c>
      <c r="O652" t="s">
        <v>328</v>
      </c>
    </row>
    <row r="653" spans="1:15">
      <c r="A653" t="s">
        <v>4774</v>
      </c>
      <c r="B653">
        <v>9334</v>
      </c>
      <c r="C653" t="s">
        <v>328</v>
      </c>
      <c r="D653" t="s">
        <v>328</v>
      </c>
      <c r="E653" t="s">
        <v>12934</v>
      </c>
      <c r="F653" t="s">
        <v>2907</v>
      </c>
      <c r="G653" t="s">
        <v>328</v>
      </c>
      <c r="H653" t="s">
        <v>328</v>
      </c>
      <c r="I653" t="s">
        <v>328</v>
      </c>
      <c r="J653" t="s">
        <v>328</v>
      </c>
      <c r="K653" t="s">
        <v>328</v>
      </c>
      <c r="L653" t="s">
        <v>328</v>
      </c>
      <c r="M653">
        <v>9334</v>
      </c>
      <c r="N653" t="s">
        <v>328</v>
      </c>
      <c r="O653" t="s">
        <v>328</v>
      </c>
    </row>
    <row r="654" spans="1:15">
      <c r="A654" t="s">
        <v>4774</v>
      </c>
      <c r="B654" t="s">
        <v>13740</v>
      </c>
      <c r="C654" t="s">
        <v>328</v>
      </c>
      <c r="D654" t="s">
        <v>328</v>
      </c>
      <c r="E654" t="s">
        <v>12934</v>
      </c>
      <c r="F654" t="s">
        <v>2907</v>
      </c>
      <c r="G654" t="s">
        <v>328</v>
      </c>
      <c r="H654" t="s">
        <v>6524</v>
      </c>
      <c r="I654" t="s">
        <v>328</v>
      </c>
      <c r="J654" t="s">
        <v>328</v>
      </c>
      <c r="K654" t="s">
        <v>328</v>
      </c>
      <c r="L654" t="s">
        <v>328</v>
      </c>
      <c r="M654" t="s">
        <v>13741</v>
      </c>
      <c r="N654" t="s">
        <v>328</v>
      </c>
      <c r="O654" t="s">
        <v>328</v>
      </c>
    </row>
    <row r="655" spans="1:15">
      <c r="A655" t="s">
        <v>4774</v>
      </c>
      <c r="B655" t="s">
        <v>13742</v>
      </c>
      <c r="C655" t="s">
        <v>328</v>
      </c>
      <c r="D655" t="s">
        <v>328</v>
      </c>
      <c r="E655" t="s">
        <v>12934</v>
      </c>
      <c r="F655" t="s">
        <v>2907</v>
      </c>
      <c r="G655" t="s">
        <v>328</v>
      </c>
      <c r="H655" t="s">
        <v>328</v>
      </c>
      <c r="I655" t="s">
        <v>328</v>
      </c>
      <c r="J655" t="s">
        <v>328</v>
      </c>
      <c r="K655" t="s">
        <v>328</v>
      </c>
      <c r="L655" t="s">
        <v>328</v>
      </c>
      <c r="M655" t="s">
        <v>13742</v>
      </c>
      <c r="N655" t="s">
        <v>328</v>
      </c>
      <c r="O655" t="s">
        <v>328</v>
      </c>
    </row>
    <row r="656" spans="1:15">
      <c r="A656" t="s">
        <v>4774</v>
      </c>
      <c r="B656" t="s">
        <v>13743</v>
      </c>
      <c r="C656" t="s">
        <v>328</v>
      </c>
      <c r="D656" t="s">
        <v>328</v>
      </c>
      <c r="E656" t="s">
        <v>12934</v>
      </c>
      <c r="F656" t="s">
        <v>2911</v>
      </c>
      <c r="G656" t="s">
        <v>328</v>
      </c>
      <c r="H656" t="s">
        <v>328</v>
      </c>
      <c r="I656" t="s">
        <v>328</v>
      </c>
      <c r="J656" t="s">
        <v>328</v>
      </c>
      <c r="K656" t="s">
        <v>328</v>
      </c>
      <c r="L656" t="s">
        <v>328</v>
      </c>
      <c r="M656" t="s">
        <v>13743</v>
      </c>
      <c r="N656" t="s">
        <v>328</v>
      </c>
      <c r="O656" t="s">
        <v>328</v>
      </c>
    </row>
    <row r="657" spans="1:15">
      <c r="A657" t="s">
        <v>4774</v>
      </c>
      <c r="B657" t="s">
        <v>13744</v>
      </c>
      <c r="C657" t="s">
        <v>328</v>
      </c>
      <c r="D657" t="s">
        <v>328</v>
      </c>
      <c r="E657" t="s">
        <v>2912</v>
      </c>
      <c r="F657" t="s">
        <v>2911</v>
      </c>
      <c r="G657" t="s">
        <v>328</v>
      </c>
      <c r="H657" t="s">
        <v>6526</v>
      </c>
      <c r="I657" t="s">
        <v>328</v>
      </c>
      <c r="J657" t="s">
        <v>328</v>
      </c>
      <c r="K657" t="s">
        <v>328</v>
      </c>
      <c r="L657" t="s">
        <v>328</v>
      </c>
      <c r="M657" t="s">
        <v>13744</v>
      </c>
      <c r="N657" t="s">
        <v>328</v>
      </c>
      <c r="O657" t="s">
        <v>328</v>
      </c>
    </row>
    <row r="658" spans="1:15">
      <c r="A658" t="s">
        <v>4774</v>
      </c>
      <c r="B658" t="s">
        <v>13745</v>
      </c>
      <c r="C658" t="s">
        <v>328</v>
      </c>
      <c r="D658" t="s">
        <v>328</v>
      </c>
      <c r="E658" t="s">
        <v>2912</v>
      </c>
      <c r="F658" t="s">
        <v>2911</v>
      </c>
      <c r="G658" t="s">
        <v>328</v>
      </c>
      <c r="H658" t="s">
        <v>6526</v>
      </c>
      <c r="I658" t="s">
        <v>328</v>
      </c>
      <c r="J658" t="s">
        <v>328</v>
      </c>
      <c r="K658" t="s">
        <v>328</v>
      </c>
      <c r="L658" t="s">
        <v>328</v>
      </c>
      <c r="M658" t="s">
        <v>13745</v>
      </c>
      <c r="N658" t="s">
        <v>328</v>
      </c>
      <c r="O658" t="s">
        <v>328</v>
      </c>
    </row>
    <row r="659" spans="1:15">
      <c r="A659" t="s">
        <v>4774</v>
      </c>
      <c r="B659" t="s">
        <v>13746</v>
      </c>
      <c r="C659" t="s">
        <v>328</v>
      </c>
      <c r="D659" t="s">
        <v>328</v>
      </c>
      <c r="E659" t="s">
        <v>2912</v>
      </c>
      <c r="F659" t="s">
        <v>2911</v>
      </c>
      <c r="G659" t="s">
        <v>328</v>
      </c>
      <c r="H659" t="s">
        <v>6526</v>
      </c>
      <c r="I659" t="s">
        <v>328</v>
      </c>
      <c r="J659" t="s">
        <v>328</v>
      </c>
      <c r="K659" t="s">
        <v>328</v>
      </c>
      <c r="L659" t="s">
        <v>328</v>
      </c>
      <c r="M659" t="s">
        <v>13746</v>
      </c>
      <c r="N659" t="s">
        <v>328</v>
      </c>
      <c r="O659" t="s">
        <v>328</v>
      </c>
    </row>
    <row r="660" spans="1:15">
      <c r="A660" t="s">
        <v>4774</v>
      </c>
      <c r="B660" t="s">
        <v>13747</v>
      </c>
      <c r="C660" t="s">
        <v>328</v>
      </c>
      <c r="D660" t="s">
        <v>328</v>
      </c>
      <c r="E660" t="s">
        <v>12934</v>
      </c>
      <c r="F660" t="s">
        <v>2907</v>
      </c>
      <c r="G660" t="s">
        <v>328</v>
      </c>
      <c r="H660" t="s">
        <v>328</v>
      </c>
      <c r="I660" t="s">
        <v>328</v>
      </c>
      <c r="J660" t="s">
        <v>328</v>
      </c>
      <c r="K660" t="s">
        <v>328</v>
      </c>
      <c r="L660" t="s">
        <v>328</v>
      </c>
      <c r="M660" t="s">
        <v>13747</v>
      </c>
      <c r="N660" t="s">
        <v>328</v>
      </c>
      <c r="O660" t="s">
        <v>328</v>
      </c>
    </row>
    <row r="661" spans="1:15">
      <c r="A661" t="s">
        <v>4774</v>
      </c>
      <c r="B661" t="s">
        <v>13748</v>
      </c>
      <c r="C661" t="s">
        <v>328</v>
      </c>
      <c r="D661" t="s">
        <v>328</v>
      </c>
      <c r="E661" t="s">
        <v>12934</v>
      </c>
      <c r="F661" t="s">
        <v>2907</v>
      </c>
      <c r="G661" t="s">
        <v>328</v>
      </c>
      <c r="H661" t="s">
        <v>328</v>
      </c>
      <c r="I661" t="s">
        <v>328</v>
      </c>
      <c r="J661" t="s">
        <v>328</v>
      </c>
      <c r="K661" t="s">
        <v>328</v>
      </c>
      <c r="L661" t="s">
        <v>328</v>
      </c>
      <c r="M661" t="s">
        <v>13748</v>
      </c>
      <c r="N661" t="s">
        <v>328</v>
      </c>
      <c r="O661" t="s">
        <v>328</v>
      </c>
    </row>
    <row r="662" spans="1:15">
      <c r="A662" t="s">
        <v>4774</v>
      </c>
      <c r="B662" t="s">
        <v>13749</v>
      </c>
      <c r="C662" t="s">
        <v>328</v>
      </c>
      <c r="D662" t="s">
        <v>328</v>
      </c>
      <c r="E662" t="s">
        <v>12934</v>
      </c>
      <c r="F662" t="s">
        <v>2907</v>
      </c>
      <c r="G662" t="s">
        <v>328</v>
      </c>
      <c r="H662" t="s">
        <v>6524</v>
      </c>
      <c r="I662" t="s">
        <v>328</v>
      </c>
      <c r="J662" t="s">
        <v>328</v>
      </c>
      <c r="K662" t="s">
        <v>328</v>
      </c>
      <c r="L662" t="s">
        <v>328</v>
      </c>
      <c r="M662" t="s">
        <v>13749</v>
      </c>
      <c r="N662" t="s">
        <v>328</v>
      </c>
      <c r="O662" t="s">
        <v>328</v>
      </c>
    </row>
    <row r="663" spans="1:15">
      <c r="A663" t="s">
        <v>4774</v>
      </c>
      <c r="B663" t="s">
        <v>13750</v>
      </c>
      <c r="C663" t="s">
        <v>328</v>
      </c>
      <c r="D663" t="s">
        <v>328</v>
      </c>
      <c r="E663" t="s">
        <v>12934</v>
      </c>
      <c r="F663" t="s">
        <v>2907</v>
      </c>
      <c r="G663" t="s">
        <v>328</v>
      </c>
      <c r="H663" t="s">
        <v>2659</v>
      </c>
      <c r="I663" t="s">
        <v>328</v>
      </c>
      <c r="J663" t="s">
        <v>328</v>
      </c>
      <c r="K663" t="s">
        <v>328</v>
      </c>
      <c r="L663" t="s">
        <v>328</v>
      </c>
      <c r="M663" t="s">
        <v>13750</v>
      </c>
      <c r="N663" t="s">
        <v>328</v>
      </c>
      <c r="O663" t="s">
        <v>328</v>
      </c>
    </row>
    <row r="664" spans="1:15">
      <c r="A664" t="s">
        <v>4774</v>
      </c>
      <c r="B664" t="s">
        <v>13751</v>
      </c>
      <c r="C664" t="s">
        <v>328</v>
      </c>
      <c r="D664" t="s">
        <v>328</v>
      </c>
      <c r="E664" t="s">
        <v>13551</v>
      </c>
      <c r="F664" t="s">
        <v>2907</v>
      </c>
      <c r="G664" t="s">
        <v>328</v>
      </c>
      <c r="H664" t="s">
        <v>2659</v>
      </c>
      <c r="I664" t="s">
        <v>6501</v>
      </c>
      <c r="J664" t="s">
        <v>13024</v>
      </c>
      <c r="K664" t="s">
        <v>328</v>
      </c>
      <c r="L664">
        <v>65</v>
      </c>
      <c r="M664" t="s">
        <v>13751</v>
      </c>
      <c r="N664" t="s">
        <v>328</v>
      </c>
      <c r="O664" t="s">
        <v>328</v>
      </c>
    </row>
    <row r="665" spans="1:15">
      <c r="A665" t="s">
        <v>4774</v>
      </c>
      <c r="E665" t="s">
        <v>12934</v>
      </c>
      <c r="F665" t="s">
        <v>2907</v>
      </c>
      <c r="I665" s="35" t="s">
        <v>6501</v>
      </c>
      <c r="J665" s="35" t="s">
        <v>6507</v>
      </c>
      <c r="M665" s="45" t="s">
        <v>13752</v>
      </c>
    </row>
    <row r="666" spans="1:15">
      <c r="A666" t="s">
        <v>4774</v>
      </c>
      <c r="B666" t="s">
        <v>13753</v>
      </c>
      <c r="C666" t="s">
        <v>328</v>
      </c>
      <c r="D666" t="s">
        <v>328</v>
      </c>
      <c r="E666" t="s">
        <v>12934</v>
      </c>
      <c r="F666" t="s">
        <v>2907</v>
      </c>
      <c r="G666" t="s">
        <v>328</v>
      </c>
      <c r="H666" t="s">
        <v>6524</v>
      </c>
      <c r="I666" t="s">
        <v>328</v>
      </c>
      <c r="J666" t="s">
        <v>328</v>
      </c>
      <c r="K666" t="s">
        <v>328</v>
      </c>
      <c r="L666" t="s">
        <v>328</v>
      </c>
      <c r="M666" t="s">
        <v>13753</v>
      </c>
      <c r="N666" t="s">
        <v>328</v>
      </c>
      <c r="O666" t="s">
        <v>328</v>
      </c>
    </row>
    <row r="667" spans="1:15">
      <c r="A667" t="s">
        <v>4774</v>
      </c>
      <c r="B667" t="s">
        <v>13754</v>
      </c>
      <c r="C667" t="s">
        <v>328</v>
      </c>
      <c r="D667" t="s">
        <v>328</v>
      </c>
      <c r="E667" t="s">
        <v>12934</v>
      </c>
      <c r="F667" t="s">
        <v>2907</v>
      </c>
      <c r="G667" t="s">
        <v>328</v>
      </c>
      <c r="H667" t="s">
        <v>328</v>
      </c>
      <c r="I667" t="s">
        <v>328</v>
      </c>
      <c r="J667" t="s">
        <v>328</v>
      </c>
      <c r="K667" t="s">
        <v>328</v>
      </c>
      <c r="L667" t="s">
        <v>328</v>
      </c>
      <c r="M667" t="s">
        <v>13754</v>
      </c>
      <c r="N667" t="s">
        <v>328</v>
      </c>
      <c r="O667" t="s">
        <v>328</v>
      </c>
    </row>
    <row r="668" spans="1:15">
      <c r="A668" t="s">
        <v>4774</v>
      </c>
      <c r="B668" t="s">
        <v>13755</v>
      </c>
      <c r="C668" t="s">
        <v>328</v>
      </c>
      <c r="D668" t="s">
        <v>328</v>
      </c>
      <c r="E668" t="s">
        <v>12934</v>
      </c>
      <c r="F668" t="s">
        <v>2907</v>
      </c>
      <c r="G668" t="s">
        <v>328</v>
      </c>
      <c r="H668" t="s">
        <v>328</v>
      </c>
      <c r="I668" t="s">
        <v>328</v>
      </c>
      <c r="J668" t="s">
        <v>328</v>
      </c>
      <c r="K668" t="s">
        <v>328</v>
      </c>
      <c r="L668" t="s">
        <v>328</v>
      </c>
      <c r="M668" t="s">
        <v>13755</v>
      </c>
      <c r="N668" t="s">
        <v>328</v>
      </c>
      <c r="O668" t="s">
        <v>328</v>
      </c>
    </row>
    <row r="669" spans="1:15">
      <c r="A669" t="s">
        <v>4774</v>
      </c>
      <c r="B669" t="s">
        <v>13756</v>
      </c>
      <c r="C669" t="s">
        <v>328</v>
      </c>
      <c r="D669" t="s">
        <v>328</v>
      </c>
      <c r="E669" t="s">
        <v>12934</v>
      </c>
      <c r="F669" t="s">
        <v>2907</v>
      </c>
      <c r="G669" t="s">
        <v>328</v>
      </c>
      <c r="H669" t="s">
        <v>328</v>
      </c>
      <c r="I669" t="s">
        <v>328</v>
      </c>
      <c r="J669" t="s">
        <v>328</v>
      </c>
      <c r="K669" t="s">
        <v>328</v>
      </c>
      <c r="L669" t="s">
        <v>328</v>
      </c>
      <c r="M669" t="s">
        <v>13756</v>
      </c>
      <c r="N669" t="s">
        <v>328</v>
      </c>
      <c r="O669" t="s">
        <v>328</v>
      </c>
    </row>
    <row r="670" spans="1:15">
      <c r="A670" t="s">
        <v>4774</v>
      </c>
      <c r="B670" t="s">
        <v>13757</v>
      </c>
      <c r="C670" t="s">
        <v>328</v>
      </c>
      <c r="D670" t="s">
        <v>328</v>
      </c>
      <c r="E670" t="s">
        <v>13551</v>
      </c>
      <c r="F670" t="s">
        <v>2907</v>
      </c>
      <c r="G670" t="s">
        <v>328</v>
      </c>
      <c r="H670" t="s">
        <v>328</v>
      </c>
      <c r="I670" t="s">
        <v>6501</v>
      </c>
      <c r="J670" t="s">
        <v>328</v>
      </c>
      <c r="K670" t="s">
        <v>328</v>
      </c>
      <c r="L670" t="s">
        <v>328</v>
      </c>
      <c r="M670" t="s">
        <v>13757</v>
      </c>
      <c r="N670" t="s">
        <v>328</v>
      </c>
      <c r="O670" t="s">
        <v>328</v>
      </c>
    </row>
    <row r="671" spans="1:15">
      <c r="A671" t="s">
        <v>4774</v>
      </c>
      <c r="B671" t="s">
        <v>13758</v>
      </c>
      <c r="C671" t="s">
        <v>328</v>
      </c>
      <c r="D671" t="s">
        <v>328</v>
      </c>
      <c r="E671" t="s">
        <v>12934</v>
      </c>
      <c r="F671" t="s">
        <v>2907</v>
      </c>
      <c r="G671" t="s">
        <v>328</v>
      </c>
      <c r="H671" t="s">
        <v>6524</v>
      </c>
      <c r="I671" t="s">
        <v>6505</v>
      </c>
      <c r="J671" t="s">
        <v>6507</v>
      </c>
      <c r="K671" t="s">
        <v>328</v>
      </c>
      <c r="L671" t="s">
        <v>328</v>
      </c>
      <c r="M671" t="s">
        <v>13758</v>
      </c>
      <c r="N671" t="s">
        <v>328</v>
      </c>
      <c r="O671" t="s">
        <v>328</v>
      </c>
    </row>
    <row r="672" spans="1:15">
      <c r="A672" t="s">
        <v>4774</v>
      </c>
      <c r="B672" t="s">
        <v>13759</v>
      </c>
      <c r="C672" t="s">
        <v>328</v>
      </c>
      <c r="D672" t="s">
        <v>328</v>
      </c>
      <c r="E672" t="s">
        <v>12934</v>
      </c>
      <c r="F672" t="s">
        <v>2907</v>
      </c>
      <c r="G672" t="s">
        <v>328</v>
      </c>
      <c r="H672" t="s">
        <v>328</v>
      </c>
      <c r="I672" t="s">
        <v>328</v>
      </c>
      <c r="J672" t="s">
        <v>328</v>
      </c>
      <c r="K672" t="s">
        <v>328</v>
      </c>
      <c r="L672" t="s">
        <v>328</v>
      </c>
      <c r="M672" t="s">
        <v>13760</v>
      </c>
      <c r="N672" t="s">
        <v>328</v>
      </c>
      <c r="O672" t="s">
        <v>328</v>
      </c>
    </row>
    <row r="673" spans="1:15">
      <c r="A673" t="s">
        <v>4774</v>
      </c>
      <c r="B673" t="s">
        <v>13760</v>
      </c>
      <c r="C673" t="s">
        <v>328</v>
      </c>
      <c r="D673" t="s">
        <v>328</v>
      </c>
      <c r="E673" t="s">
        <v>12934</v>
      </c>
      <c r="F673" t="s">
        <v>2907</v>
      </c>
      <c r="G673" t="s">
        <v>328</v>
      </c>
      <c r="H673" t="s">
        <v>328</v>
      </c>
      <c r="I673" t="s">
        <v>328</v>
      </c>
      <c r="J673" t="s">
        <v>328</v>
      </c>
      <c r="K673" t="s">
        <v>328</v>
      </c>
      <c r="L673" t="s">
        <v>328</v>
      </c>
      <c r="M673" t="s">
        <v>13760</v>
      </c>
      <c r="N673" t="s">
        <v>328</v>
      </c>
      <c r="O673" t="s">
        <v>328</v>
      </c>
    </row>
    <row r="674" spans="1:15">
      <c r="A674" t="s">
        <v>4774</v>
      </c>
      <c r="B674" t="s">
        <v>13761</v>
      </c>
      <c r="C674" t="s">
        <v>328</v>
      </c>
      <c r="D674" t="s">
        <v>328</v>
      </c>
      <c r="E674" t="s">
        <v>12934</v>
      </c>
      <c r="F674" t="s">
        <v>2907</v>
      </c>
      <c r="G674" t="s">
        <v>328</v>
      </c>
      <c r="H674" t="s">
        <v>328</v>
      </c>
      <c r="I674" t="s">
        <v>328</v>
      </c>
      <c r="J674" t="s">
        <v>328</v>
      </c>
      <c r="K674" t="s">
        <v>328</v>
      </c>
      <c r="L674" t="s">
        <v>328</v>
      </c>
      <c r="M674" t="s">
        <v>13762</v>
      </c>
      <c r="N674" t="s">
        <v>328</v>
      </c>
      <c r="O674" t="s">
        <v>328</v>
      </c>
    </row>
    <row r="675" spans="1:15">
      <c r="A675" t="s">
        <v>4774</v>
      </c>
      <c r="B675" t="s">
        <v>13763</v>
      </c>
      <c r="C675" t="s">
        <v>328</v>
      </c>
      <c r="D675" t="s">
        <v>328</v>
      </c>
      <c r="E675" t="s">
        <v>12934</v>
      </c>
      <c r="F675" t="s">
        <v>2907</v>
      </c>
      <c r="G675" t="s">
        <v>328</v>
      </c>
      <c r="H675" t="s">
        <v>328</v>
      </c>
      <c r="I675" t="s">
        <v>328</v>
      </c>
      <c r="J675" t="s">
        <v>328</v>
      </c>
      <c r="K675" t="s">
        <v>328</v>
      </c>
      <c r="L675" t="s">
        <v>328</v>
      </c>
      <c r="M675" t="s">
        <v>13763</v>
      </c>
      <c r="N675" t="s">
        <v>328</v>
      </c>
      <c r="O675" t="s">
        <v>328</v>
      </c>
    </row>
    <row r="676" spans="1:15">
      <c r="A676" t="s">
        <v>4774</v>
      </c>
      <c r="B676" t="s">
        <v>13764</v>
      </c>
      <c r="C676" t="s">
        <v>328</v>
      </c>
      <c r="D676" t="s">
        <v>328</v>
      </c>
      <c r="E676" t="s">
        <v>12934</v>
      </c>
      <c r="F676" t="s">
        <v>2907</v>
      </c>
      <c r="G676" t="s">
        <v>328</v>
      </c>
      <c r="H676" t="s">
        <v>328</v>
      </c>
      <c r="I676" t="s">
        <v>328</v>
      </c>
      <c r="J676" t="s">
        <v>328</v>
      </c>
      <c r="K676" t="s">
        <v>328</v>
      </c>
      <c r="L676" t="s">
        <v>328</v>
      </c>
      <c r="M676" t="s">
        <v>13764</v>
      </c>
      <c r="N676" t="s">
        <v>328</v>
      </c>
      <c r="O676" t="s">
        <v>328</v>
      </c>
    </row>
    <row r="677" spans="1:15">
      <c r="A677" t="s">
        <v>4774</v>
      </c>
      <c r="B677" t="s">
        <v>13765</v>
      </c>
      <c r="C677" t="s">
        <v>328</v>
      </c>
      <c r="D677" t="s">
        <v>328</v>
      </c>
      <c r="E677" t="s">
        <v>12934</v>
      </c>
      <c r="F677" t="s">
        <v>2907</v>
      </c>
      <c r="G677" t="s">
        <v>328</v>
      </c>
      <c r="H677" t="s">
        <v>6524</v>
      </c>
      <c r="I677" t="s">
        <v>328</v>
      </c>
      <c r="J677" t="s">
        <v>328</v>
      </c>
      <c r="K677" t="s">
        <v>328</v>
      </c>
      <c r="L677" t="s">
        <v>328</v>
      </c>
      <c r="M677" t="s">
        <v>13765</v>
      </c>
      <c r="N677" t="s">
        <v>328</v>
      </c>
      <c r="O677" t="s">
        <v>328</v>
      </c>
    </row>
    <row r="678" spans="1:15">
      <c r="A678" t="s">
        <v>4774</v>
      </c>
      <c r="B678" t="s">
        <v>13766</v>
      </c>
      <c r="C678" t="s">
        <v>328</v>
      </c>
      <c r="D678" t="s">
        <v>328</v>
      </c>
      <c r="E678" t="s">
        <v>12934</v>
      </c>
      <c r="F678" t="s">
        <v>2907</v>
      </c>
      <c r="G678" t="s">
        <v>328</v>
      </c>
      <c r="H678" t="s">
        <v>328</v>
      </c>
      <c r="I678" t="s">
        <v>328</v>
      </c>
      <c r="J678" t="s">
        <v>328</v>
      </c>
      <c r="K678" t="s">
        <v>328</v>
      </c>
      <c r="L678" t="s">
        <v>328</v>
      </c>
      <c r="M678" t="s">
        <v>13767</v>
      </c>
      <c r="N678" t="s">
        <v>328</v>
      </c>
      <c r="O678" t="s">
        <v>328</v>
      </c>
    </row>
    <row r="679" spans="1:15">
      <c r="A679" t="s">
        <v>4774</v>
      </c>
      <c r="B679" t="s">
        <v>13768</v>
      </c>
      <c r="C679" t="s">
        <v>328</v>
      </c>
      <c r="D679" t="s">
        <v>328</v>
      </c>
      <c r="E679" t="s">
        <v>12934</v>
      </c>
      <c r="F679" t="s">
        <v>2907</v>
      </c>
      <c r="G679" t="s">
        <v>328</v>
      </c>
      <c r="H679" t="s">
        <v>328</v>
      </c>
      <c r="I679" t="s">
        <v>328</v>
      </c>
      <c r="J679" t="s">
        <v>328</v>
      </c>
      <c r="K679" t="s">
        <v>328</v>
      </c>
      <c r="L679" t="s">
        <v>328</v>
      </c>
      <c r="M679" t="s">
        <v>13768</v>
      </c>
      <c r="N679" t="s">
        <v>328</v>
      </c>
      <c r="O679" t="s">
        <v>328</v>
      </c>
    </row>
    <row r="680" spans="1:15">
      <c r="A680" t="s">
        <v>4774</v>
      </c>
      <c r="B680" t="s">
        <v>13769</v>
      </c>
      <c r="C680" t="s">
        <v>328</v>
      </c>
      <c r="D680" t="s">
        <v>328</v>
      </c>
      <c r="E680" t="s">
        <v>2659</v>
      </c>
      <c r="F680" t="s">
        <v>2911</v>
      </c>
      <c r="G680" t="s">
        <v>328</v>
      </c>
      <c r="H680" t="s">
        <v>328</v>
      </c>
      <c r="I680" t="s">
        <v>328</v>
      </c>
      <c r="J680" t="s">
        <v>328</v>
      </c>
      <c r="K680" t="s">
        <v>328</v>
      </c>
      <c r="L680" t="s">
        <v>328</v>
      </c>
      <c r="M680" t="s">
        <v>13769</v>
      </c>
      <c r="N680" t="s">
        <v>328</v>
      </c>
      <c r="O680" t="s">
        <v>328</v>
      </c>
    </row>
    <row r="681" spans="1:15">
      <c r="A681" t="s">
        <v>4774</v>
      </c>
      <c r="B681" t="s">
        <v>13770</v>
      </c>
      <c r="C681" t="s">
        <v>328</v>
      </c>
      <c r="D681" t="s">
        <v>328</v>
      </c>
      <c r="E681" t="s">
        <v>2659</v>
      </c>
      <c r="F681" t="s">
        <v>2911</v>
      </c>
      <c r="G681" t="s">
        <v>328</v>
      </c>
      <c r="H681" t="s">
        <v>6524</v>
      </c>
      <c r="I681" t="s">
        <v>328</v>
      </c>
      <c r="J681" t="s">
        <v>328</v>
      </c>
      <c r="K681" t="s">
        <v>328</v>
      </c>
      <c r="L681" t="s">
        <v>328</v>
      </c>
      <c r="M681" t="s">
        <v>13770</v>
      </c>
      <c r="N681" t="s">
        <v>328</v>
      </c>
      <c r="O681" t="s">
        <v>328</v>
      </c>
    </row>
    <row r="682" spans="1:15">
      <c r="A682" t="s">
        <v>4774</v>
      </c>
      <c r="B682" t="s">
        <v>13771</v>
      </c>
      <c r="C682" t="s">
        <v>328</v>
      </c>
      <c r="D682" t="s">
        <v>328</v>
      </c>
      <c r="E682" t="s">
        <v>12934</v>
      </c>
      <c r="F682" t="s">
        <v>2907</v>
      </c>
      <c r="G682" t="s">
        <v>328</v>
      </c>
      <c r="H682" t="s">
        <v>328</v>
      </c>
      <c r="I682" t="s">
        <v>328</v>
      </c>
      <c r="J682" t="s">
        <v>328</v>
      </c>
      <c r="K682" t="s">
        <v>328</v>
      </c>
      <c r="L682" t="s">
        <v>328</v>
      </c>
      <c r="M682" t="s">
        <v>13771</v>
      </c>
      <c r="N682" t="s">
        <v>328</v>
      </c>
      <c r="O682" t="s">
        <v>328</v>
      </c>
    </row>
    <row r="683" spans="1:15">
      <c r="A683" t="s">
        <v>4774</v>
      </c>
      <c r="B683" t="s">
        <v>13772</v>
      </c>
      <c r="C683" t="s">
        <v>328</v>
      </c>
      <c r="D683" t="s">
        <v>328</v>
      </c>
      <c r="E683" t="s">
        <v>13773</v>
      </c>
      <c r="F683" t="s">
        <v>2889</v>
      </c>
      <c r="G683" t="s">
        <v>328</v>
      </c>
      <c r="H683" t="s">
        <v>328</v>
      </c>
      <c r="I683" t="s">
        <v>328</v>
      </c>
      <c r="J683" t="s">
        <v>328</v>
      </c>
      <c r="K683" t="s">
        <v>328</v>
      </c>
      <c r="L683" t="s">
        <v>328</v>
      </c>
      <c r="M683" t="s">
        <v>13774</v>
      </c>
      <c r="N683" t="s">
        <v>328</v>
      </c>
      <c r="O683" t="s">
        <v>328</v>
      </c>
    </row>
    <row r="684" spans="1:15">
      <c r="A684" t="s">
        <v>4774</v>
      </c>
      <c r="B684" t="s">
        <v>13553</v>
      </c>
      <c r="C684" t="s">
        <v>328</v>
      </c>
      <c r="D684" t="s">
        <v>328</v>
      </c>
      <c r="E684" t="s">
        <v>12934</v>
      </c>
      <c r="F684" t="s">
        <v>2907</v>
      </c>
      <c r="G684" t="s">
        <v>328</v>
      </c>
      <c r="H684" t="s">
        <v>328</v>
      </c>
      <c r="I684" t="s">
        <v>328</v>
      </c>
      <c r="J684" t="s">
        <v>328</v>
      </c>
      <c r="K684" t="s">
        <v>328</v>
      </c>
      <c r="L684" t="s">
        <v>328</v>
      </c>
      <c r="M684" t="s">
        <v>13553</v>
      </c>
      <c r="N684" t="s">
        <v>328</v>
      </c>
      <c r="O684" t="s">
        <v>328</v>
      </c>
    </row>
    <row r="685" spans="1:15">
      <c r="A685" t="s">
        <v>4774</v>
      </c>
      <c r="B685" t="s">
        <v>13775</v>
      </c>
      <c r="C685" t="s">
        <v>328</v>
      </c>
      <c r="D685" t="s">
        <v>328</v>
      </c>
      <c r="E685" t="s">
        <v>12934</v>
      </c>
      <c r="F685" t="s">
        <v>2907</v>
      </c>
      <c r="G685" t="s">
        <v>328</v>
      </c>
      <c r="H685" t="s">
        <v>328</v>
      </c>
      <c r="I685" t="s">
        <v>328</v>
      </c>
      <c r="J685" t="s">
        <v>328</v>
      </c>
      <c r="K685" t="s">
        <v>328</v>
      </c>
      <c r="M685" t="s">
        <v>13775</v>
      </c>
      <c r="N685" t="s">
        <v>328</v>
      </c>
      <c r="O685" t="s">
        <v>328</v>
      </c>
    </row>
    <row r="686" spans="1:15">
      <c r="A686" t="s">
        <v>4774</v>
      </c>
      <c r="B686" t="s">
        <v>13776</v>
      </c>
      <c r="C686" t="s">
        <v>328</v>
      </c>
      <c r="D686" t="s">
        <v>328</v>
      </c>
      <c r="E686" t="s">
        <v>13551</v>
      </c>
      <c r="F686" t="s">
        <v>2907</v>
      </c>
      <c r="G686" t="s">
        <v>328</v>
      </c>
      <c r="H686" t="s">
        <v>328</v>
      </c>
      <c r="I686" t="s">
        <v>328</v>
      </c>
      <c r="J686" t="s">
        <v>328</v>
      </c>
      <c r="K686" t="s">
        <v>328</v>
      </c>
      <c r="L686">
        <v>85</v>
      </c>
      <c r="M686" t="s">
        <v>13776</v>
      </c>
      <c r="N686" t="s">
        <v>328</v>
      </c>
      <c r="O686" t="s">
        <v>328</v>
      </c>
    </row>
    <row r="687" spans="1:15">
      <c r="A687" t="s">
        <v>4774</v>
      </c>
      <c r="B687" t="s">
        <v>13777</v>
      </c>
      <c r="C687" t="s">
        <v>328</v>
      </c>
      <c r="D687" t="s">
        <v>328</v>
      </c>
      <c r="E687" t="s">
        <v>13551</v>
      </c>
      <c r="F687" t="s">
        <v>2907</v>
      </c>
      <c r="G687" t="s">
        <v>328</v>
      </c>
      <c r="H687" t="s">
        <v>328</v>
      </c>
      <c r="I687" t="s">
        <v>328</v>
      </c>
      <c r="J687" t="s">
        <v>328</v>
      </c>
      <c r="K687" t="s">
        <v>328</v>
      </c>
      <c r="L687">
        <v>86</v>
      </c>
      <c r="M687" t="s">
        <v>13776</v>
      </c>
      <c r="N687" t="s">
        <v>328</v>
      </c>
      <c r="O687" t="s">
        <v>328</v>
      </c>
    </row>
    <row r="688" spans="1:15">
      <c r="A688" t="s">
        <v>4774</v>
      </c>
      <c r="B688" t="s">
        <v>13778</v>
      </c>
      <c r="C688" t="s">
        <v>328</v>
      </c>
      <c r="D688" t="s">
        <v>328</v>
      </c>
      <c r="E688" t="s">
        <v>12934</v>
      </c>
      <c r="F688" t="s">
        <v>2907</v>
      </c>
      <c r="G688" t="s">
        <v>328</v>
      </c>
      <c r="H688" t="s">
        <v>328</v>
      </c>
      <c r="I688" t="s">
        <v>13738</v>
      </c>
      <c r="J688" t="s">
        <v>328</v>
      </c>
      <c r="K688" t="s">
        <v>328</v>
      </c>
      <c r="L688" t="s">
        <v>328</v>
      </c>
      <c r="M688" t="s">
        <v>13778</v>
      </c>
      <c r="N688" t="s">
        <v>328</v>
      </c>
      <c r="O688" t="s">
        <v>328</v>
      </c>
    </row>
    <row r="689" spans="1:15">
      <c r="A689" t="s">
        <v>4774</v>
      </c>
      <c r="B689" t="s">
        <v>13779</v>
      </c>
      <c r="C689" t="s">
        <v>328</v>
      </c>
      <c r="D689" t="s">
        <v>328</v>
      </c>
      <c r="E689" t="s">
        <v>12934</v>
      </c>
      <c r="F689" t="s">
        <v>2907</v>
      </c>
      <c r="G689" t="s">
        <v>328</v>
      </c>
      <c r="H689" t="s">
        <v>328</v>
      </c>
      <c r="I689" t="s">
        <v>328</v>
      </c>
      <c r="J689" t="s">
        <v>328</v>
      </c>
      <c r="K689" t="s">
        <v>328</v>
      </c>
      <c r="L689" t="s">
        <v>328</v>
      </c>
      <c r="M689" t="s">
        <v>13779</v>
      </c>
      <c r="N689" t="s">
        <v>328</v>
      </c>
      <c r="O689" t="s">
        <v>328</v>
      </c>
    </row>
    <row r="690" spans="1:15">
      <c r="A690" t="s">
        <v>4774</v>
      </c>
      <c r="B690" t="s">
        <v>13780</v>
      </c>
      <c r="C690" t="s">
        <v>328</v>
      </c>
      <c r="D690" t="s">
        <v>328</v>
      </c>
      <c r="E690" t="s">
        <v>12934</v>
      </c>
      <c r="F690" t="s">
        <v>2907</v>
      </c>
      <c r="G690" t="s">
        <v>328</v>
      </c>
      <c r="H690" t="s">
        <v>328</v>
      </c>
      <c r="I690" t="s">
        <v>328</v>
      </c>
      <c r="J690" t="s">
        <v>328</v>
      </c>
      <c r="K690" t="s">
        <v>328</v>
      </c>
      <c r="L690">
        <v>90</v>
      </c>
      <c r="M690" t="s">
        <v>13780</v>
      </c>
      <c r="N690" t="s">
        <v>328</v>
      </c>
      <c r="O690" t="s">
        <v>328</v>
      </c>
    </row>
    <row r="691" spans="1:15">
      <c r="A691" t="s">
        <v>4774</v>
      </c>
      <c r="B691" t="s">
        <v>13781</v>
      </c>
      <c r="C691" t="s">
        <v>328</v>
      </c>
      <c r="D691" t="s">
        <v>328</v>
      </c>
      <c r="E691" t="s">
        <v>12934</v>
      </c>
      <c r="F691" t="s">
        <v>2907</v>
      </c>
      <c r="G691" t="s">
        <v>328</v>
      </c>
      <c r="H691" t="s">
        <v>2659</v>
      </c>
      <c r="I691" t="s">
        <v>328</v>
      </c>
      <c r="J691" t="s">
        <v>328</v>
      </c>
      <c r="K691" t="s">
        <v>328</v>
      </c>
      <c r="L691" t="s">
        <v>328</v>
      </c>
      <c r="M691" t="s">
        <v>13781</v>
      </c>
      <c r="N691" t="s">
        <v>328</v>
      </c>
      <c r="O691" t="s">
        <v>328</v>
      </c>
    </row>
    <row r="692" spans="1:15">
      <c r="A692" t="s">
        <v>4774</v>
      </c>
      <c r="B692" t="s">
        <v>13782</v>
      </c>
      <c r="C692" t="s">
        <v>328</v>
      </c>
      <c r="D692" t="s">
        <v>328</v>
      </c>
      <c r="E692" t="s">
        <v>12934</v>
      </c>
      <c r="F692" t="s">
        <v>2907</v>
      </c>
      <c r="G692" t="s">
        <v>328</v>
      </c>
      <c r="H692" t="s">
        <v>6524</v>
      </c>
      <c r="I692" t="s">
        <v>328</v>
      </c>
      <c r="J692" t="s">
        <v>328</v>
      </c>
      <c r="K692" t="s">
        <v>328</v>
      </c>
      <c r="L692" t="s">
        <v>328</v>
      </c>
      <c r="M692" t="s">
        <v>13782</v>
      </c>
      <c r="N692" t="s">
        <v>328</v>
      </c>
      <c r="O692" t="s">
        <v>328</v>
      </c>
    </row>
    <row r="693" spans="1:15">
      <c r="A693" t="s">
        <v>4774</v>
      </c>
      <c r="B693" t="s">
        <v>13783</v>
      </c>
      <c r="C693" t="s">
        <v>328</v>
      </c>
      <c r="D693" t="s">
        <v>328</v>
      </c>
      <c r="E693" t="s">
        <v>12934</v>
      </c>
      <c r="F693" t="s">
        <v>2907</v>
      </c>
      <c r="G693" t="s">
        <v>328</v>
      </c>
      <c r="H693" t="s">
        <v>328</v>
      </c>
      <c r="I693" t="s">
        <v>328</v>
      </c>
      <c r="J693" t="s">
        <v>328</v>
      </c>
      <c r="K693" t="s">
        <v>328</v>
      </c>
      <c r="L693" t="s">
        <v>328</v>
      </c>
      <c r="M693" t="s">
        <v>13783</v>
      </c>
      <c r="N693" t="s">
        <v>328</v>
      </c>
      <c r="O693" t="s">
        <v>328</v>
      </c>
    </row>
    <row r="694" spans="1:15">
      <c r="A694" t="s">
        <v>4774</v>
      </c>
      <c r="B694" t="s">
        <v>13784</v>
      </c>
      <c r="C694" t="s">
        <v>328</v>
      </c>
      <c r="D694" t="s">
        <v>328</v>
      </c>
      <c r="E694" t="s">
        <v>12934</v>
      </c>
      <c r="F694" t="s">
        <v>2907</v>
      </c>
      <c r="G694" t="s">
        <v>328</v>
      </c>
      <c r="H694" t="s">
        <v>6524</v>
      </c>
      <c r="I694" t="s">
        <v>13785</v>
      </c>
      <c r="J694" t="s">
        <v>328</v>
      </c>
      <c r="K694" t="s">
        <v>328</v>
      </c>
      <c r="L694" t="s">
        <v>328</v>
      </c>
      <c r="M694" t="s">
        <v>13784</v>
      </c>
      <c r="N694" t="s">
        <v>328</v>
      </c>
      <c r="O694" t="s">
        <v>328</v>
      </c>
    </row>
    <row r="695" spans="1:15">
      <c r="A695" t="s">
        <v>4774</v>
      </c>
      <c r="B695" t="s">
        <v>13786</v>
      </c>
      <c r="C695" t="s">
        <v>328</v>
      </c>
      <c r="D695" t="s">
        <v>328</v>
      </c>
      <c r="E695" t="s">
        <v>2912</v>
      </c>
      <c r="F695" t="s">
        <v>2911</v>
      </c>
      <c r="G695" t="s">
        <v>328</v>
      </c>
      <c r="H695" t="s">
        <v>328</v>
      </c>
      <c r="I695" t="s">
        <v>328</v>
      </c>
      <c r="J695" t="s">
        <v>328</v>
      </c>
      <c r="K695" t="s">
        <v>328</v>
      </c>
      <c r="L695" t="s">
        <v>328</v>
      </c>
      <c r="M695" t="s">
        <v>13786</v>
      </c>
      <c r="N695" t="s">
        <v>328</v>
      </c>
      <c r="O695" t="s">
        <v>328</v>
      </c>
    </row>
    <row r="696" spans="1:15">
      <c r="A696" t="s">
        <v>4774</v>
      </c>
      <c r="B696" t="s">
        <v>13787</v>
      </c>
      <c r="C696" t="s">
        <v>328</v>
      </c>
      <c r="D696" t="s">
        <v>328</v>
      </c>
      <c r="E696" t="s">
        <v>12934</v>
      </c>
      <c r="F696" t="s">
        <v>2907</v>
      </c>
      <c r="G696" t="s">
        <v>328</v>
      </c>
      <c r="H696" t="s">
        <v>2659</v>
      </c>
      <c r="I696" t="s">
        <v>328</v>
      </c>
      <c r="J696" t="s">
        <v>328</v>
      </c>
      <c r="K696" t="s">
        <v>328</v>
      </c>
      <c r="L696" t="s">
        <v>328</v>
      </c>
      <c r="M696" t="s">
        <v>13787</v>
      </c>
      <c r="N696" t="s">
        <v>328</v>
      </c>
      <c r="O696" t="s">
        <v>328</v>
      </c>
    </row>
    <row r="697" spans="1:15">
      <c r="A697" t="s">
        <v>4774</v>
      </c>
      <c r="B697" t="s">
        <v>13788</v>
      </c>
      <c r="C697" t="s">
        <v>328</v>
      </c>
      <c r="D697" t="s">
        <v>328</v>
      </c>
      <c r="E697" t="s">
        <v>12934</v>
      </c>
      <c r="F697" t="s">
        <v>2907</v>
      </c>
      <c r="G697" t="s">
        <v>328</v>
      </c>
      <c r="H697" t="s">
        <v>328</v>
      </c>
      <c r="I697" t="s">
        <v>328</v>
      </c>
      <c r="J697" t="s">
        <v>328</v>
      </c>
      <c r="K697" t="s">
        <v>328</v>
      </c>
      <c r="L697" t="s">
        <v>328</v>
      </c>
      <c r="M697" t="s">
        <v>13788</v>
      </c>
      <c r="N697" t="s">
        <v>328</v>
      </c>
      <c r="O697" t="s">
        <v>328</v>
      </c>
    </row>
    <row r="698" spans="1:15">
      <c r="A698" t="s">
        <v>4774</v>
      </c>
      <c r="B698" t="s">
        <v>13789</v>
      </c>
      <c r="C698" t="s">
        <v>328</v>
      </c>
      <c r="D698" t="s">
        <v>328</v>
      </c>
      <c r="E698" t="s">
        <v>12934</v>
      </c>
      <c r="F698" t="s">
        <v>2907</v>
      </c>
      <c r="G698" t="s">
        <v>328</v>
      </c>
      <c r="H698" t="s">
        <v>328</v>
      </c>
      <c r="I698" t="s">
        <v>328</v>
      </c>
      <c r="J698" t="s">
        <v>328</v>
      </c>
      <c r="K698" t="s">
        <v>328</v>
      </c>
      <c r="L698" t="s">
        <v>328</v>
      </c>
      <c r="M698" t="s">
        <v>13789</v>
      </c>
      <c r="N698" t="s">
        <v>328</v>
      </c>
      <c r="O698" t="s">
        <v>328</v>
      </c>
    </row>
    <row r="699" spans="1:15">
      <c r="A699" t="s">
        <v>4774</v>
      </c>
      <c r="B699" t="s">
        <v>13790</v>
      </c>
      <c r="C699" t="s">
        <v>328</v>
      </c>
      <c r="D699" t="s">
        <v>328</v>
      </c>
      <c r="E699" t="s">
        <v>2912</v>
      </c>
      <c r="F699" t="s">
        <v>2911</v>
      </c>
      <c r="G699" t="s">
        <v>328</v>
      </c>
      <c r="H699" t="s">
        <v>6526</v>
      </c>
      <c r="I699" t="s">
        <v>328</v>
      </c>
      <c r="J699" t="s">
        <v>328</v>
      </c>
      <c r="K699" t="s">
        <v>328</v>
      </c>
      <c r="L699" t="s">
        <v>328</v>
      </c>
      <c r="M699" t="s">
        <v>13790</v>
      </c>
      <c r="N699" t="s">
        <v>328</v>
      </c>
      <c r="O699" t="s">
        <v>328</v>
      </c>
    </row>
    <row r="700" spans="1:15">
      <c r="A700" t="s">
        <v>4774</v>
      </c>
      <c r="B700" t="s">
        <v>13791</v>
      </c>
      <c r="C700" t="s">
        <v>328</v>
      </c>
      <c r="D700" t="s">
        <v>328</v>
      </c>
      <c r="E700" t="s">
        <v>12934</v>
      </c>
      <c r="F700" t="s">
        <v>2907</v>
      </c>
      <c r="G700" t="s">
        <v>328</v>
      </c>
      <c r="H700" t="s">
        <v>328</v>
      </c>
      <c r="I700" t="s">
        <v>328</v>
      </c>
      <c r="J700" t="s">
        <v>328</v>
      </c>
      <c r="K700" t="s">
        <v>328</v>
      </c>
      <c r="L700" t="s">
        <v>328</v>
      </c>
      <c r="M700" t="s">
        <v>13791</v>
      </c>
      <c r="N700" t="s">
        <v>328</v>
      </c>
      <c r="O700" t="s">
        <v>328</v>
      </c>
    </row>
    <row r="701" spans="1:15">
      <c r="A701" t="s">
        <v>4774</v>
      </c>
      <c r="B701" t="s">
        <v>13792</v>
      </c>
      <c r="C701" t="s">
        <v>328</v>
      </c>
      <c r="D701" t="s">
        <v>328</v>
      </c>
      <c r="E701" t="s">
        <v>12934</v>
      </c>
      <c r="F701" t="s">
        <v>2907</v>
      </c>
      <c r="G701" t="s">
        <v>328</v>
      </c>
      <c r="H701" t="s">
        <v>328</v>
      </c>
      <c r="I701" t="s">
        <v>13793</v>
      </c>
      <c r="J701" t="s">
        <v>328</v>
      </c>
      <c r="K701" t="s">
        <v>328</v>
      </c>
      <c r="L701" t="s">
        <v>328</v>
      </c>
      <c r="M701" t="s">
        <v>13794</v>
      </c>
      <c r="N701" t="s">
        <v>328</v>
      </c>
      <c r="O701" t="s">
        <v>328</v>
      </c>
    </row>
    <row r="702" spans="1:15">
      <c r="A702" t="s">
        <v>4774</v>
      </c>
      <c r="B702" t="s">
        <v>13795</v>
      </c>
      <c r="C702" t="s">
        <v>328</v>
      </c>
      <c r="D702" t="s">
        <v>328</v>
      </c>
      <c r="E702" t="s">
        <v>12934</v>
      </c>
      <c r="F702" t="s">
        <v>2907</v>
      </c>
      <c r="G702" t="s">
        <v>328</v>
      </c>
      <c r="H702" t="s">
        <v>6524</v>
      </c>
      <c r="I702" t="s">
        <v>328</v>
      </c>
      <c r="J702" t="s">
        <v>328</v>
      </c>
      <c r="K702" t="s">
        <v>328</v>
      </c>
      <c r="L702" t="s">
        <v>328</v>
      </c>
      <c r="M702" t="s">
        <v>13795</v>
      </c>
      <c r="N702" t="s">
        <v>328</v>
      </c>
      <c r="O702" t="s">
        <v>328</v>
      </c>
    </row>
    <row r="703" spans="1:15">
      <c r="A703" t="s">
        <v>4774</v>
      </c>
      <c r="B703" t="s">
        <v>13796</v>
      </c>
      <c r="C703" t="s">
        <v>328</v>
      </c>
      <c r="D703" t="s">
        <v>328</v>
      </c>
      <c r="E703" t="s">
        <v>12934</v>
      </c>
      <c r="F703" t="s">
        <v>2907</v>
      </c>
      <c r="G703" t="s">
        <v>328</v>
      </c>
      <c r="H703" t="s">
        <v>6524</v>
      </c>
      <c r="I703" t="s">
        <v>328</v>
      </c>
      <c r="J703" t="s">
        <v>328</v>
      </c>
      <c r="K703" t="s">
        <v>328</v>
      </c>
      <c r="L703" t="s">
        <v>328</v>
      </c>
      <c r="M703" t="s">
        <v>13796</v>
      </c>
      <c r="N703" t="s">
        <v>328</v>
      </c>
      <c r="O703" t="s">
        <v>328</v>
      </c>
    </row>
    <row r="704" spans="1:15">
      <c r="A704" t="s">
        <v>4774</v>
      </c>
      <c r="B704" t="s">
        <v>13797</v>
      </c>
      <c r="C704" t="s">
        <v>328</v>
      </c>
      <c r="D704" t="s">
        <v>328</v>
      </c>
      <c r="E704" t="s">
        <v>12934</v>
      </c>
      <c r="F704" t="s">
        <v>2907</v>
      </c>
      <c r="G704" t="s">
        <v>328</v>
      </c>
      <c r="H704" t="s">
        <v>328</v>
      </c>
      <c r="I704" t="s">
        <v>328</v>
      </c>
      <c r="J704" t="s">
        <v>328</v>
      </c>
      <c r="K704" t="s">
        <v>328</v>
      </c>
      <c r="L704" t="s">
        <v>328</v>
      </c>
      <c r="M704" t="s">
        <v>13797</v>
      </c>
      <c r="N704" t="s">
        <v>328</v>
      </c>
      <c r="O704" t="s">
        <v>328</v>
      </c>
    </row>
    <row r="705" spans="1:15">
      <c r="A705" t="s">
        <v>4774</v>
      </c>
      <c r="B705" t="s">
        <v>13798</v>
      </c>
      <c r="C705" t="s">
        <v>328</v>
      </c>
      <c r="D705" t="s">
        <v>328</v>
      </c>
      <c r="E705" t="s">
        <v>12934</v>
      </c>
      <c r="F705" t="s">
        <v>2907</v>
      </c>
      <c r="G705" t="s">
        <v>328</v>
      </c>
      <c r="H705" t="s">
        <v>328</v>
      </c>
      <c r="I705" t="s">
        <v>13793</v>
      </c>
      <c r="J705" t="s">
        <v>328</v>
      </c>
      <c r="K705" t="s">
        <v>328</v>
      </c>
      <c r="L705" t="s">
        <v>328</v>
      </c>
      <c r="M705" t="s">
        <v>13798</v>
      </c>
      <c r="N705" t="s">
        <v>328</v>
      </c>
      <c r="O705" t="s">
        <v>328</v>
      </c>
    </row>
    <row r="706" spans="1:15">
      <c r="A706" t="s">
        <v>4774</v>
      </c>
      <c r="B706" t="s">
        <v>13799</v>
      </c>
      <c r="C706" t="s">
        <v>328</v>
      </c>
      <c r="D706" t="s">
        <v>328</v>
      </c>
      <c r="E706" t="s">
        <v>328</v>
      </c>
      <c r="F706" t="s">
        <v>2907</v>
      </c>
      <c r="G706" t="s">
        <v>328</v>
      </c>
      <c r="H706" t="s">
        <v>328</v>
      </c>
      <c r="I706" t="s">
        <v>328</v>
      </c>
      <c r="J706" t="s">
        <v>328</v>
      </c>
      <c r="K706" t="s">
        <v>328</v>
      </c>
      <c r="L706" t="s">
        <v>328</v>
      </c>
      <c r="M706" t="s">
        <v>13799</v>
      </c>
      <c r="N706" t="s">
        <v>328</v>
      </c>
      <c r="O706" t="s">
        <v>328</v>
      </c>
    </row>
    <row r="707" spans="1:15">
      <c r="A707" t="s">
        <v>4774</v>
      </c>
      <c r="B707" t="s">
        <v>13800</v>
      </c>
      <c r="C707" t="s">
        <v>328</v>
      </c>
      <c r="D707" t="s">
        <v>328</v>
      </c>
      <c r="E707" t="s">
        <v>12934</v>
      </c>
      <c r="F707" t="s">
        <v>2907</v>
      </c>
      <c r="G707" t="s">
        <v>328</v>
      </c>
      <c r="H707" t="s">
        <v>328</v>
      </c>
      <c r="I707" t="s">
        <v>328</v>
      </c>
      <c r="J707" t="s">
        <v>328</v>
      </c>
      <c r="K707" t="s">
        <v>328</v>
      </c>
      <c r="L707" t="s">
        <v>328</v>
      </c>
      <c r="M707" t="s">
        <v>13801</v>
      </c>
      <c r="N707" t="s">
        <v>328</v>
      </c>
      <c r="O707" t="s">
        <v>328</v>
      </c>
    </row>
    <row r="708" spans="1:15">
      <c r="A708" t="s">
        <v>4774</v>
      </c>
      <c r="B708" t="s">
        <v>13802</v>
      </c>
      <c r="C708" t="s">
        <v>328</v>
      </c>
      <c r="D708" t="s">
        <v>328</v>
      </c>
      <c r="E708" t="s">
        <v>12934</v>
      </c>
      <c r="F708" t="s">
        <v>2907</v>
      </c>
      <c r="G708" t="s">
        <v>328</v>
      </c>
      <c r="H708" t="s">
        <v>6524</v>
      </c>
      <c r="I708" t="s">
        <v>328</v>
      </c>
      <c r="J708" t="s">
        <v>328</v>
      </c>
      <c r="K708" t="s">
        <v>328</v>
      </c>
      <c r="L708" t="s">
        <v>328</v>
      </c>
      <c r="M708" t="s">
        <v>13802</v>
      </c>
      <c r="N708" t="s">
        <v>328</v>
      </c>
      <c r="O708" t="s">
        <v>328</v>
      </c>
    </row>
    <row r="709" spans="1:15">
      <c r="A709" t="s">
        <v>4774</v>
      </c>
      <c r="B709" t="s">
        <v>13803</v>
      </c>
      <c r="C709" t="s">
        <v>328</v>
      </c>
      <c r="D709" t="s">
        <v>328</v>
      </c>
      <c r="E709" t="s">
        <v>12934</v>
      </c>
      <c r="F709" t="s">
        <v>2907</v>
      </c>
      <c r="G709" t="s">
        <v>328</v>
      </c>
      <c r="H709" t="s">
        <v>6524</v>
      </c>
      <c r="I709" t="s">
        <v>328</v>
      </c>
      <c r="J709" t="s">
        <v>328</v>
      </c>
      <c r="K709" t="s">
        <v>328</v>
      </c>
      <c r="L709" t="s">
        <v>328</v>
      </c>
      <c r="M709" t="s">
        <v>13803</v>
      </c>
      <c r="N709" t="s">
        <v>328</v>
      </c>
      <c r="O709" t="s">
        <v>328</v>
      </c>
    </row>
    <row r="710" spans="1:15">
      <c r="A710" t="s">
        <v>4774</v>
      </c>
      <c r="B710" t="s">
        <v>13488</v>
      </c>
      <c r="C710" t="s">
        <v>328</v>
      </c>
      <c r="D710" t="s">
        <v>328</v>
      </c>
      <c r="E710" t="s">
        <v>12934</v>
      </c>
      <c r="F710" t="s">
        <v>2907</v>
      </c>
      <c r="G710" t="s">
        <v>328</v>
      </c>
      <c r="H710" t="s">
        <v>328</v>
      </c>
      <c r="I710" t="s">
        <v>328</v>
      </c>
      <c r="J710" t="s">
        <v>328</v>
      </c>
      <c r="K710" t="s">
        <v>328</v>
      </c>
      <c r="L710" t="s">
        <v>328</v>
      </c>
      <c r="M710" t="s">
        <v>13488</v>
      </c>
      <c r="N710" t="s">
        <v>328</v>
      </c>
      <c r="O710" t="s">
        <v>328</v>
      </c>
    </row>
    <row r="711" spans="1:15">
      <c r="A711" t="s">
        <v>4774</v>
      </c>
      <c r="B711" t="s">
        <v>13804</v>
      </c>
      <c r="C711" t="s">
        <v>328</v>
      </c>
      <c r="D711" t="s">
        <v>328</v>
      </c>
      <c r="E711" t="s">
        <v>12934</v>
      </c>
      <c r="F711" t="s">
        <v>2907</v>
      </c>
      <c r="G711" t="s">
        <v>328</v>
      </c>
      <c r="H711" t="s">
        <v>328</v>
      </c>
      <c r="I711" t="s">
        <v>328</v>
      </c>
      <c r="J711" t="s">
        <v>328</v>
      </c>
      <c r="K711" t="s">
        <v>328</v>
      </c>
      <c r="L711" t="s">
        <v>328</v>
      </c>
      <c r="M711" t="s">
        <v>13804</v>
      </c>
      <c r="N711" t="s">
        <v>328</v>
      </c>
      <c r="O711" t="s">
        <v>328</v>
      </c>
    </row>
    <row r="712" spans="1:15">
      <c r="A712" t="s">
        <v>4774</v>
      </c>
      <c r="B712" t="s">
        <v>13805</v>
      </c>
      <c r="C712" t="s">
        <v>328</v>
      </c>
      <c r="D712" t="s">
        <v>328</v>
      </c>
      <c r="E712" t="s">
        <v>12934</v>
      </c>
      <c r="F712" t="s">
        <v>2907</v>
      </c>
      <c r="G712" t="s">
        <v>328</v>
      </c>
      <c r="H712" t="s">
        <v>328</v>
      </c>
      <c r="I712" t="s">
        <v>328</v>
      </c>
      <c r="J712" t="s">
        <v>328</v>
      </c>
      <c r="K712" t="s">
        <v>328</v>
      </c>
      <c r="L712" t="s">
        <v>328</v>
      </c>
      <c r="M712" t="s">
        <v>13805</v>
      </c>
      <c r="N712" t="s">
        <v>328</v>
      </c>
      <c r="O712" t="s">
        <v>328</v>
      </c>
    </row>
    <row r="713" spans="1:15">
      <c r="A713" t="s">
        <v>4774</v>
      </c>
      <c r="B713" t="s">
        <v>13806</v>
      </c>
      <c r="C713" t="s">
        <v>328</v>
      </c>
      <c r="D713" t="s">
        <v>328</v>
      </c>
      <c r="E713" t="s">
        <v>2912</v>
      </c>
      <c r="F713" t="s">
        <v>2911</v>
      </c>
      <c r="G713" t="s">
        <v>328</v>
      </c>
      <c r="H713" t="s">
        <v>328</v>
      </c>
      <c r="I713" t="s">
        <v>13793</v>
      </c>
      <c r="J713" t="s">
        <v>328</v>
      </c>
      <c r="K713" t="s">
        <v>328</v>
      </c>
      <c r="L713" t="s">
        <v>328</v>
      </c>
      <c r="M713" t="s">
        <v>13806</v>
      </c>
      <c r="N713" t="s">
        <v>328</v>
      </c>
      <c r="O713" t="s">
        <v>328</v>
      </c>
    </row>
    <row r="714" spans="1:15">
      <c r="A714" t="s">
        <v>4774</v>
      </c>
      <c r="B714" t="s">
        <v>13807</v>
      </c>
      <c r="C714" t="s">
        <v>328</v>
      </c>
      <c r="D714" t="s">
        <v>328</v>
      </c>
      <c r="E714" t="s">
        <v>12934</v>
      </c>
      <c r="F714" t="s">
        <v>2907</v>
      </c>
      <c r="G714" t="s">
        <v>328</v>
      </c>
      <c r="H714" t="s">
        <v>328</v>
      </c>
      <c r="I714" t="s">
        <v>328</v>
      </c>
      <c r="J714" t="s">
        <v>328</v>
      </c>
      <c r="K714" t="s">
        <v>328</v>
      </c>
      <c r="L714" t="s">
        <v>328</v>
      </c>
      <c r="M714" t="s">
        <v>13807</v>
      </c>
      <c r="N714" t="s">
        <v>328</v>
      </c>
      <c r="O714" t="s">
        <v>328</v>
      </c>
    </row>
    <row r="715" spans="1:15">
      <c r="A715" t="s">
        <v>4774</v>
      </c>
      <c r="B715" t="s">
        <v>13808</v>
      </c>
      <c r="C715" t="s">
        <v>328</v>
      </c>
      <c r="D715" t="s">
        <v>328</v>
      </c>
      <c r="E715" t="s">
        <v>12949</v>
      </c>
      <c r="F715" t="s">
        <v>2907</v>
      </c>
      <c r="G715" t="s">
        <v>328</v>
      </c>
      <c r="H715" t="s">
        <v>2659</v>
      </c>
      <c r="I715" t="s">
        <v>13793</v>
      </c>
      <c r="J715" t="s">
        <v>328</v>
      </c>
      <c r="K715" t="s">
        <v>328</v>
      </c>
      <c r="L715" t="s">
        <v>328</v>
      </c>
      <c r="M715" t="s">
        <v>13808</v>
      </c>
      <c r="N715" t="s">
        <v>328</v>
      </c>
      <c r="O715" t="s">
        <v>328</v>
      </c>
    </row>
    <row r="716" spans="1:15">
      <c r="A716" t="s">
        <v>4774</v>
      </c>
      <c r="B716" t="s">
        <v>13809</v>
      </c>
      <c r="C716" t="s">
        <v>328</v>
      </c>
      <c r="D716" t="s">
        <v>328</v>
      </c>
      <c r="E716" t="s">
        <v>12949</v>
      </c>
      <c r="F716" t="s">
        <v>2907</v>
      </c>
      <c r="G716" t="s">
        <v>328</v>
      </c>
      <c r="H716" t="s">
        <v>2659</v>
      </c>
      <c r="I716" t="s">
        <v>13739</v>
      </c>
      <c r="J716" t="s">
        <v>328</v>
      </c>
      <c r="K716" t="s">
        <v>328</v>
      </c>
      <c r="L716" t="s">
        <v>328</v>
      </c>
      <c r="M716" t="s">
        <v>13809</v>
      </c>
      <c r="N716" t="s">
        <v>328</v>
      </c>
      <c r="O716" t="s">
        <v>328</v>
      </c>
    </row>
    <row r="717" spans="1:15">
      <c r="A717" t="s">
        <v>4774</v>
      </c>
      <c r="B717" t="s">
        <v>13810</v>
      </c>
      <c r="C717" t="s">
        <v>328</v>
      </c>
      <c r="D717" t="s">
        <v>328</v>
      </c>
      <c r="E717" t="s">
        <v>12934</v>
      </c>
      <c r="F717" t="s">
        <v>2907</v>
      </c>
      <c r="G717" t="s">
        <v>328</v>
      </c>
      <c r="H717" t="s">
        <v>328</v>
      </c>
      <c r="I717" t="s">
        <v>328</v>
      </c>
      <c r="J717" t="s">
        <v>328</v>
      </c>
      <c r="K717" t="s">
        <v>328</v>
      </c>
      <c r="L717" t="s">
        <v>328</v>
      </c>
      <c r="M717" t="s">
        <v>13810</v>
      </c>
      <c r="N717" t="s">
        <v>328</v>
      </c>
      <c r="O717" t="s">
        <v>328</v>
      </c>
    </row>
    <row r="718" spans="1:15">
      <c r="A718" t="s">
        <v>4774</v>
      </c>
      <c r="B718" t="s">
        <v>13811</v>
      </c>
      <c r="C718" t="s">
        <v>328</v>
      </c>
      <c r="D718" t="s">
        <v>328</v>
      </c>
      <c r="E718" t="s">
        <v>12934</v>
      </c>
      <c r="F718" t="s">
        <v>2907</v>
      </c>
      <c r="G718" t="s">
        <v>328</v>
      </c>
      <c r="H718" t="s">
        <v>328</v>
      </c>
      <c r="I718" t="s">
        <v>328</v>
      </c>
      <c r="J718" t="s">
        <v>328</v>
      </c>
      <c r="K718" t="s">
        <v>328</v>
      </c>
      <c r="L718" t="s">
        <v>328</v>
      </c>
      <c r="M718" t="s">
        <v>13810</v>
      </c>
      <c r="N718" t="s">
        <v>328</v>
      </c>
      <c r="O718" t="s">
        <v>328</v>
      </c>
    </row>
    <row r="719" spans="1:15">
      <c r="A719" t="s">
        <v>4774</v>
      </c>
      <c r="B719" t="s">
        <v>13812</v>
      </c>
      <c r="C719" t="s">
        <v>328</v>
      </c>
      <c r="D719" t="s">
        <v>328</v>
      </c>
      <c r="E719" t="s">
        <v>2912</v>
      </c>
      <c r="F719" t="s">
        <v>2911</v>
      </c>
      <c r="G719" t="s">
        <v>328</v>
      </c>
      <c r="H719" t="s">
        <v>6526</v>
      </c>
      <c r="I719" t="s">
        <v>328</v>
      </c>
      <c r="J719" t="s">
        <v>328</v>
      </c>
      <c r="K719" t="s">
        <v>328</v>
      </c>
      <c r="L719" t="s">
        <v>328</v>
      </c>
      <c r="M719" t="s">
        <v>13812</v>
      </c>
      <c r="N719" t="s">
        <v>328</v>
      </c>
      <c r="O719" t="s">
        <v>328</v>
      </c>
    </row>
    <row r="720" spans="1:15">
      <c r="A720" t="s">
        <v>4774</v>
      </c>
      <c r="B720" t="s">
        <v>13813</v>
      </c>
      <c r="C720" t="s">
        <v>328</v>
      </c>
      <c r="D720" t="s">
        <v>328</v>
      </c>
      <c r="E720" t="s">
        <v>12934</v>
      </c>
      <c r="F720" t="s">
        <v>2907</v>
      </c>
      <c r="G720" t="s">
        <v>328</v>
      </c>
      <c r="H720" t="s">
        <v>328</v>
      </c>
      <c r="I720" t="s">
        <v>328</v>
      </c>
      <c r="J720" t="s">
        <v>328</v>
      </c>
      <c r="K720" t="s">
        <v>328</v>
      </c>
      <c r="L720" t="s">
        <v>328</v>
      </c>
      <c r="M720" t="s">
        <v>13814</v>
      </c>
      <c r="N720" t="s">
        <v>328</v>
      </c>
      <c r="O720" t="s">
        <v>328</v>
      </c>
    </row>
    <row r="721" spans="1:15">
      <c r="A721" t="s">
        <v>4774</v>
      </c>
      <c r="B721" t="s">
        <v>13815</v>
      </c>
      <c r="C721" t="s">
        <v>328</v>
      </c>
      <c r="D721" t="s">
        <v>328</v>
      </c>
      <c r="E721" t="s">
        <v>2912</v>
      </c>
      <c r="F721" t="s">
        <v>2911</v>
      </c>
      <c r="G721" t="s">
        <v>328</v>
      </c>
      <c r="H721" t="s">
        <v>6526</v>
      </c>
      <c r="I721" t="s">
        <v>328</v>
      </c>
      <c r="J721" t="s">
        <v>328</v>
      </c>
      <c r="K721" t="s">
        <v>328</v>
      </c>
      <c r="L721" t="s">
        <v>328</v>
      </c>
      <c r="M721" t="s">
        <v>13815</v>
      </c>
      <c r="N721" t="s">
        <v>328</v>
      </c>
      <c r="O721" t="s">
        <v>328</v>
      </c>
    </row>
    <row r="722" spans="1:15">
      <c r="A722" t="s">
        <v>4774</v>
      </c>
      <c r="B722" t="s">
        <v>13816</v>
      </c>
      <c r="C722" t="s">
        <v>328</v>
      </c>
      <c r="D722" t="s">
        <v>328</v>
      </c>
      <c r="E722" t="s">
        <v>12934</v>
      </c>
      <c r="F722" t="s">
        <v>2907</v>
      </c>
      <c r="G722" t="s">
        <v>328</v>
      </c>
      <c r="H722" t="s">
        <v>328</v>
      </c>
      <c r="I722" t="s">
        <v>328</v>
      </c>
      <c r="J722" t="s">
        <v>328</v>
      </c>
      <c r="K722" t="s">
        <v>328</v>
      </c>
      <c r="L722" t="s">
        <v>328</v>
      </c>
      <c r="M722" t="s">
        <v>13817</v>
      </c>
      <c r="N722" t="s">
        <v>328</v>
      </c>
      <c r="O722" t="s">
        <v>328</v>
      </c>
    </row>
    <row r="723" spans="1:15">
      <c r="A723" t="s">
        <v>4774</v>
      </c>
      <c r="B723" t="s">
        <v>13818</v>
      </c>
      <c r="C723" t="s">
        <v>328</v>
      </c>
      <c r="D723" t="s">
        <v>328</v>
      </c>
      <c r="E723" t="s">
        <v>12934</v>
      </c>
      <c r="F723" t="s">
        <v>2907</v>
      </c>
      <c r="G723" t="s">
        <v>328</v>
      </c>
      <c r="H723" t="s">
        <v>6524</v>
      </c>
      <c r="I723" t="s">
        <v>328</v>
      </c>
      <c r="J723" t="s">
        <v>328</v>
      </c>
      <c r="K723" t="s">
        <v>328</v>
      </c>
      <c r="L723" t="s">
        <v>328</v>
      </c>
      <c r="M723" t="s">
        <v>13818</v>
      </c>
      <c r="N723" t="s">
        <v>328</v>
      </c>
      <c r="O723" t="s">
        <v>328</v>
      </c>
    </row>
    <row r="724" spans="1:15">
      <c r="A724" t="s">
        <v>4774</v>
      </c>
      <c r="B724" t="s">
        <v>13819</v>
      </c>
      <c r="C724" t="s">
        <v>328</v>
      </c>
      <c r="D724" t="s">
        <v>328</v>
      </c>
      <c r="E724" t="s">
        <v>12934</v>
      </c>
      <c r="F724" t="s">
        <v>2907</v>
      </c>
      <c r="G724" t="s">
        <v>328</v>
      </c>
      <c r="H724" t="s">
        <v>6524</v>
      </c>
      <c r="I724" t="s">
        <v>328</v>
      </c>
      <c r="J724" t="s">
        <v>328</v>
      </c>
      <c r="K724" t="s">
        <v>328</v>
      </c>
      <c r="L724" t="s">
        <v>328</v>
      </c>
      <c r="M724" t="s">
        <v>13819</v>
      </c>
      <c r="N724" t="s">
        <v>328</v>
      </c>
      <c r="O724" t="s">
        <v>328</v>
      </c>
    </row>
    <row r="725" spans="1:15">
      <c r="A725" t="s">
        <v>4774</v>
      </c>
      <c r="B725" t="s">
        <v>13820</v>
      </c>
      <c r="C725" t="s">
        <v>328</v>
      </c>
      <c r="D725" t="s">
        <v>328</v>
      </c>
      <c r="E725" t="s">
        <v>12934</v>
      </c>
      <c r="F725" t="s">
        <v>2907</v>
      </c>
      <c r="G725" t="s">
        <v>328</v>
      </c>
      <c r="H725" t="s">
        <v>6524</v>
      </c>
      <c r="I725" t="s">
        <v>328</v>
      </c>
      <c r="J725" t="s">
        <v>328</v>
      </c>
      <c r="K725" t="s">
        <v>328</v>
      </c>
      <c r="L725" t="s">
        <v>328</v>
      </c>
      <c r="M725" t="s">
        <v>13820</v>
      </c>
      <c r="N725" t="s">
        <v>328</v>
      </c>
      <c r="O725" t="s">
        <v>328</v>
      </c>
    </row>
    <row r="726" spans="1:15">
      <c r="A726" t="s">
        <v>4774</v>
      </c>
      <c r="B726" t="s">
        <v>13821</v>
      </c>
      <c r="C726" t="s">
        <v>328</v>
      </c>
      <c r="D726" t="s">
        <v>328</v>
      </c>
      <c r="E726" t="s">
        <v>12934</v>
      </c>
      <c r="F726" t="s">
        <v>2907</v>
      </c>
      <c r="G726" t="s">
        <v>328</v>
      </c>
      <c r="H726" t="s">
        <v>328</v>
      </c>
      <c r="I726" t="s">
        <v>328</v>
      </c>
      <c r="J726" t="s">
        <v>328</v>
      </c>
      <c r="K726" t="s">
        <v>328</v>
      </c>
      <c r="L726" t="s">
        <v>328</v>
      </c>
      <c r="M726" t="s">
        <v>13821</v>
      </c>
      <c r="N726" t="s">
        <v>328</v>
      </c>
      <c r="O726" t="s">
        <v>328</v>
      </c>
    </row>
    <row r="727" spans="1:15">
      <c r="A727" t="s">
        <v>4774</v>
      </c>
      <c r="B727" t="s">
        <v>13822</v>
      </c>
      <c r="C727" t="s">
        <v>328</v>
      </c>
      <c r="D727" t="s">
        <v>328</v>
      </c>
      <c r="E727" t="s">
        <v>12934</v>
      </c>
      <c r="F727" t="s">
        <v>2907</v>
      </c>
      <c r="G727" t="s">
        <v>328</v>
      </c>
      <c r="H727" t="s">
        <v>6524</v>
      </c>
      <c r="I727" t="s">
        <v>328</v>
      </c>
      <c r="J727" t="s">
        <v>328</v>
      </c>
      <c r="K727" t="s">
        <v>328</v>
      </c>
      <c r="L727" t="s">
        <v>328</v>
      </c>
      <c r="M727" t="s">
        <v>13822</v>
      </c>
      <c r="N727" t="s">
        <v>328</v>
      </c>
      <c r="O727" t="s">
        <v>328</v>
      </c>
    </row>
    <row r="728" spans="1:15">
      <c r="A728" t="s">
        <v>4774</v>
      </c>
      <c r="B728" t="s">
        <v>13823</v>
      </c>
      <c r="C728" t="s">
        <v>328</v>
      </c>
      <c r="D728" t="s">
        <v>328</v>
      </c>
      <c r="E728" t="s">
        <v>12934</v>
      </c>
      <c r="F728" t="s">
        <v>2907</v>
      </c>
      <c r="G728" t="s">
        <v>328</v>
      </c>
      <c r="H728" t="s">
        <v>2659</v>
      </c>
      <c r="I728" t="s">
        <v>6524</v>
      </c>
      <c r="J728" t="s">
        <v>328</v>
      </c>
      <c r="K728" t="s">
        <v>328</v>
      </c>
      <c r="L728" t="s">
        <v>328</v>
      </c>
      <c r="M728" t="s">
        <v>13823</v>
      </c>
      <c r="N728" t="s">
        <v>328</v>
      </c>
      <c r="O728" t="s">
        <v>328</v>
      </c>
    </row>
    <row r="729" spans="1:15">
      <c r="A729" t="s">
        <v>4774</v>
      </c>
      <c r="B729" t="s">
        <v>13824</v>
      </c>
      <c r="C729" t="s">
        <v>328</v>
      </c>
      <c r="D729" t="s">
        <v>328</v>
      </c>
      <c r="E729" t="s">
        <v>12934</v>
      </c>
      <c r="F729" t="s">
        <v>2907</v>
      </c>
      <c r="G729" t="s">
        <v>328</v>
      </c>
      <c r="H729" t="s">
        <v>6524</v>
      </c>
      <c r="I729" t="s">
        <v>2659</v>
      </c>
      <c r="J729" t="s">
        <v>328</v>
      </c>
      <c r="K729" t="s">
        <v>328</v>
      </c>
      <c r="L729">
        <v>77.5</v>
      </c>
      <c r="M729" t="s">
        <v>13825</v>
      </c>
      <c r="N729" t="s">
        <v>328</v>
      </c>
      <c r="O729" t="s">
        <v>328</v>
      </c>
    </row>
    <row r="730" spans="1:15">
      <c r="A730" t="s">
        <v>4774</v>
      </c>
      <c r="B730" t="s">
        <v>13826</v>
      </c>
      <c r="C730" t="s">
        <v>328</v>
      </c>
      <c r="D730" t="s">
        <v>328</v>
      </c>
      <c r="E730" t="s">
        <v>12934</v>
      </c>
      <c r="F730" t="s">
        <v>2907</v>
      </c>
      <c r="G730" t="s">
        <v>328</v>
      </c>
      <c r="H730" t="s">
        <v>6524</v>
      </c>
      <c r="I730" t="s">
        <v>328</v>
      </c>
      <c r="J730" t="s">
        <v>328</v>
      </c>
      <c r="K730" t="s">
        <v>328</v>
      </c>
      <c r="L730" t="s">
        <v>328</v>
      </c>
      <c r="M730" t="s">
        <v>13826</v>
      </c>
      <c r="N730" t="s">
        <v>328</v>
      </c>
      <c r="O730" t="s">
        <v>328</v>
      </c>
    </row>
    <row r="731" spans="1:15">
      <c r="A731" t="s">
        <v>4774</v>
      </c>
      <c r="B731" t="s">
        <v>13827</v>
      </c>
      <c r="C731" t="s">
        <v>328</v>
      </c>
      <c r="D731" t="s">
        <v>328</v>
      </c>
      <c r="E731" t="s">
        <v>12934</v>
      </c>
      <c r="F731" t="s">
        <v>2907</v>
      </c>
      <c r="G731" t="s">
        <v>328</v>
      </c>
      <c r="H731" t="s">
        <v>328</v>
      </c>
      <c r="I731" t="s">
        <v>328</v>
      </c>
      <c r="J731" t="s">
        <v>328</v>
      </c>
      <c r="K731" t="s">
        <v>328</v>
      </c>
      <c r="L731" t="s">
        <v>328</v>
      </c>
      <c r="M731" t="s">
        <v>13827</v>
      </c>
      <c r="N731" t="s">
        <v>328</v>
      </c>
      <c r="O731" t="s">
        <v>328</v>
      </c>
    </row>
    <row r="732" spans="1:15">
      <c r="A732" t="s">
        <v>4774</v>
      </c>
      <c r="B732" t="s">
        <v>13828</v>
      </c>
      <c r="C732" t="s">
        <v>328</v>
      </c>
      <c r="D732" t="s">
        <v>328</v>
      </c>
      <c r="E732" t="s">
        <v>12934</v>
      </c>
      <c r="F732" t="s">
        <v>2907</v>
      </c>
      <c r="G732" t="s">
        <v>328</v>
      </c>
      <c r="H732" t="s">
        <v>6524</v>
      </c>
      <c r="I732" t="s">
        <v>2659</v>
      </c>
      <c r="J732" t="s">
        <v>328</v>
      </c>
      <c r="K732" t="s">
        <v>328</v>
      </c>
      <c r="L732">
        <v>67.5</v>
      </c>
      <c r="M732" t="s">
        <v>13827</v>
      </c>
      <c r="N732" t="s">
        <v>328</v>
      </c>
      <c r="O732" t="s">
        <v>328</v>
      </c>
    </row>
    <row r="733" spans="1:15">
      <c r="A733" t="s">
        <v>4774</v>
      </c>
      <c r="B733" t="s">
        <v>13829</v>
      </c>
      <c r="C733" t="s">
        <v>328</v>
      </c>
      <c r="D733" t="s">
        <v>328</v>
      </c>
      <c r="E733" t="s">
        <v>12934</v>
      </c>
      <c r="F733" t="s">
        <v>2907</v>
      </c>
      <c r="G733" t="s">
        <v>328</v>
      </c>
      <c r="H733" t="s">
        <v>6524</v>
      </c>
      <c r="I733" t="s">
        <v>2659</v>
      </c>
      <c r="J733" t="s">
        <v>328</v>
      </c>
      <c r="K733" t="s">
        <v>328</v>
      </c>
      <c r="L733">
        <v>67.5</v>
      </c>
      <c r="M733" t="s">
        <v>13827</v>
      </c>
      <c r="N733" t="s">
        <v>328</v>
      </c>
      <c r="O733" t="s">
        <v>328</v>
      </c>
    </row>
    <row r="734" spans="1:15">
      <c r="A734" t="s">
        <v>4774</v>
      </c>
      <c r="B734" t="s">
        <v>13830</v>
      </c>
      <c r="C734" t="s">
        <v>328</v>
      </c>
      <c r="D734" t="s">
        <v>328</v>
      </c>
      <c r="E734" t="s">
        <v>12934</v>
      </c>
      <c r="F734" t="s">
        <v>2907</v>
      </c>
      <c r="G734" t="s">
        <v>328</v>
      </c>
      <c r="H734" t="s">
        <v>328</v>
      </c>
      <c r="I734" t="s">
        <v>328</v>
      </c>
      <c r="J734" t="s">
        <v>328</v>
      </c>
      <c r="K734" t="s">
        <v>328</v>
      </c>
      <c r="L734" t="s">
        <v>328</v>
      </c>
      <c r="M734" t="s">
        <v>13831</v>
      </c>
      <c r="N734" t="s">
        <v>328</v>
      </c>
      <c r="O734" t="s">
        <v>328</v>
      </c>
    </row>
    <row r="735" spans="1:15">
      <c r="A735" t="s">
        <v>4774</v>
      </c>
      <c r="B735" t="s">
        <v>13832</v>
      </c>
      <c r="C735" t="s">
        <v>328</v>
      </c>
      <c r="D735" t="s">
        <v>328</v>
      </c>
      <c r="E735" t="s">
        <v>12934</v>
      </c>
      <c r="F735" t="s">
        <v>2907</v>
      </c>
      <c r="G735" t="s">
        <v>328</v>
      </c>
      <c r="H735" t="s">
        <v>328</v>
      </c>
      <c r="I735" t="s">
        <v>328</v>
      </c>
      <c r="J735" t="s">
        <v>328</v>
      </c>
      <c r="K735" t="s">
        <v>328</v>
      </c>
      <c r="L735" t="s">
        <v>328</v>
      </c>
      <c r="M735" t="s">
        <v>13832</v>
      </c>
      <c r="N735" t="s">
        <v>328</v>
      </c>
      <c r="O735" t="s">
        <v>328</v>
      </c>
    </row>
    <row r="736" spans="1:15">
      <c r="A736" t="s">
        <v>4774</v>
      </c>
      <c r="B736" t="s">
        <v>13833</v>
      </c>
      <c r="C736" t="s">
        <v>328</v>
      </c>
      <c r="D736" t="s">
        <v>328</v>
      </c>
      <c r="E736" t="s">
        <v>12934</v>
      </c>
      <c r="F736" t="s">
        <v>2907</v>
      </c>
      <c r="G736" t="s">
        <v>328</v>
      </c>
      <c r="H736" t="s">
        <v>328</v>
      </c>
      <c r="I736" t="s">
        <v>328</v>
      </c>
      <c r="J736" t="s">
        <v>328</v>
      </c>
      <c r="K736" t="s">
        <v>328</v>
      </c>
      <c r="L736" t="s">
        <v>328</v>
      </c>
      <c r="M736" t="s">
        <v>13833</v>
      </c>
      <c r="N736" t="s">
        <v>328</v>
      </c>
      <c r="O736" t="s">
        <v>328</v>
      </c>
    </row>
    <row r="737" spans="1:15">
      <c r="A737" t="s">
        <v>4774</v>
      </c>
      <c r="B737" t="s">
        <v>13834</v>
      </c>
      <c r="C737" t="s">
        <v>328</v>
      </c>
      <c r="D737" t="s">
        <v>328</v>
      </c>
      <c r="E737" t="s">
        <v>12934</v>
      </c>
      <c r="F737" t="s">
        <v>2907</v>
      </c>
      <c r="G737" t="s">
        <v>328</v>
      </c>
      <c r="H737" t="s">
        <v>328</v>
      </c>
      <c r="I737" t="s">
        <v>328</v>
      </c>
      <c r="J737" t="s">
        <v>328</v>
      </c>
      <c r="K737" t="s">
        <v>328</v>
      </c>
      <c r="L737" t="s">
        <v>328</v>
      </c>
      <c r="M737" t="s">
        <v>13834</v>
      </c>
      <c r="N737" t="s">
        <v>328</v>
      </c>
      <c r="O737" t="s">
        <v>328</v>
      </c>
    </row>
    <row r="738" spans="1:15">
      <c r="A738" t="s">
        <v>4774</v>
      </c>
      <c r="B738" t="s">
        <v>13835</v>
      </c>
      <c r="C738" t="s">
        <v>328</v>
      </c>
      <c r="D738" t="s">
        <v>328</v>
      </c>
      <c r="E738" t="s">
        <v>12934</v>
      </c>
      <c r="F738" t="s">
        <v>2907</v>
      </c>
      <c r="G738" t="s">
        <v>328</v>
      </c>
      <c r="H738" t="s">
        <v>328</v>
      </c>
      <c r="I738" t="s">
        <v>328</v>
      </c>
      <c r="J738" t="s">
        <v>328</v>
      </c>
      <c r="K738" t="s">
        <v>328</v>
      </c>
      <c r="L738" t="s">
        <v>328</v>
      </c>
      <c r="M738" t="s">
        <v>13834</v>
      </c>
      <c r="N738" t="s">
        <v>328</v>
      </c>
      <c r="O738" t="s">
        <v>328</v>
      </c>
    </row>
    <row r="739" spans="1:15">
      <c r="A739" t="s">
        <v>4774</v>
      </c>
      <c r="B739" t="s">
        <v>13836</v>
      </c>
      <c r="C739" t="s">
        <v>328</v>
      </c>
      <c r="D739" t="s">
        <v>328</v>
      </c>
      <c r="E739" t="s">
        <v>12934</v>
      </c>
      <c r="F739" t="s">
        <v>2907</v>
      </c>
      <c r="G739" t="s">
        <v>328</v>
      </c>
      <c r="H739" t="s">
        <v>328</v>
      </c>
      <c r="I739" t="s">
        <v>328</v>
      </c>
      <c r="J739" t="s">
        <v>328</v>
      </c>
      <c r="K739" t="s">
        <v>328</v>
      </c>
      <c r="L739" t="s">
        <v>328</v>
      </c>
      <c r="M739" t="s">
        <v>13836</v>
      </c>
      <c r="N739" t="s">
        <v>328</v>
      </c>
      <c r="O739" t="s">
        <v>328</v>
      </c>
    </row>
    <row r="740" spans="1:15">
      <c r="A740" t="s">
        <v>4774</v>
      </c>
      <c r="B740" t="s">
        <v>13837</v>
      </c>
      <c r="C740" t="s">
        <v>328</v>
      </c>
      <c r="D740" t="s">
        <v>328</v>
      </c>
      <c r="E740" t="s">
        <v>12934</v>
      </c>
      <c r="F740" t="s">
        <v>2907</v>
      </c>
      <c r="G740" t="s">
        <v>328</v>
      </c>
      <c r="H740" t="s">
        <v>328</v>
      </c>
      <c r="I740" t="s">
        <v>328</v>
      </c>
      <c r="J740" t="s">
        <v>328</v>
      </c>
      <c r="K740" t="s">
        <v>328</v>
      </c>
      <c r="L740" t="s">
        <v>328</v>
      </c>
      <c r="M740" t="s">
        <v>13837</v>
      </c>
      <c r="N740" t="s">
        <v>328</v>
      </c>
      <c r="O740" t="s">
        <v>328</v>
      </c>
    </row>
    <row r="741" spans="1:15">
      <c r="A741" t="s">
        <v>4774</v>
      </c>
      <c r="B741" t="s">
        <v>13838</v>
      </c>
      <c r="C741" t="s">
        <v>328</v>
      </c>
      <c r="D741" t="s">
        <v>328</v>
      </c>
      <c r="E741" t="s">
        <v>12934</v>
      </c>
      <c r="F741" t="s">
        <v>2907</v>
      </c>
      <c r="G741" t="s">
        <v>328</v>
      </c>
      <c r="H741" t="s">
        <v>328</v>
      </c>
      <c r="I741" t="s">
        <v>328</v>
      </c>
      <c r="J741" t="s">
        <v>328</v>
      </c>
      <c r="K741" t="s">
        <v>328</v>
      </c>
      <c r="L741" t="s">
        <v>328</v>
      </c>
      <c r="M741" t="s">
        <v>13837</v>
      </c>
      <c r="N741" t="s">
        <v>328</v>
      </c>
      <c r="O741" t="s">
        <v>328</v>
      </c>
    </row>
    <row r="742" spans="1:15">
      <c r="A742" t="s">
        <v>4774</v>
      </c>
      <c r="B742" t="s">
        <v>13839</v>
      </c>
      <c r="C742" t="s">
        <v>328</v>
      </c>
      <c r="D742" t="s">
        <v>328</v>
      </c>
      <c r="E742" t="s">
        <v>12934</v>
      </c>
      <c r="F742" t="s">
        <v>2907</v>
      </c>
      <c r="G742" t="s">
        <v>328</v>
      </c>
      <c r="H742" t="s">
        <v>328</v>
      </c>
      <c r="I742" t="s">
        <v>328</v>
      </c>
      <c r="J742" t="s">
        <v>328</v>
      </c>
      <c r="K742" t="s">
        <v>328</v>
      </c>
      <c r="L742" t="s">
        <v>328</v>
      </c>
      <c r="M742" t="s">
        <v>13840</v>
      </c>
      <c r="N742" t="s">
        <v>328</v>
      </c>
      <c r="O742" t="s">
        <v>328</v>
      </c>
    </row>
    <row r="743" spans="1:15">
      <c r="A743" t="s">
        <v>4774</v>
      </c>
      <c r="B743" t="s">
        <v>13841</v>
      </c>
      <c r="C743" t="s">
        <v>328</v>
      </c>
      <c r="D743" t="s">
        <v>328</v>
      </c>
      <c r="E743" t="s">
        <v>12934</v>
      </c>
      <c r="F743" t="s">
        <v>2907</v>
      </c>
      <c r="G743" t="s">
        <v>328</v>
      </c>
      <c r="H743" t="s">
        <v>328</v>
      </c>
      <c r="I743" t="s">
        <v>328</v>
      </c>
      <c r="J743" t="s">
        <v>328</v>
      </c>
      <c r="K743" t="s">
        <v>328</v>
      </c>
      <c r="L743" t="s">
        <v>328</v>
      </c>
      <c r="M743" t="s">
        <v>13841</v>
      </c>
      <c r="N743" t="s">
        <v>328</v>
      </c>
      <c r="O743" t="s">
        <v>328</v>
      </c>
    </row>
    <row r="744" spans="1:15">
      <c r="A744" t="s">
        <v>4774</v>
      </c>
      <c r="B744" t="s">
        <v>13842</v>
      </c>
      <c r="C744" t="s">
        <v>328</v>
      </c>
      <c r="D744" t="s">
        <v>328</v>
      </c>
      <c r="E744" t="s">
        <v>12934</v>
      </c>
      <c r="F744" t="s">
        <v>2907</v>
      </c>
      <c r="G744" t="s">
        <v>328</v>
      </c>
      <c r="H744" t="s">
        <v>328</v>
      </c>
      <c r="I744" t="s">
        <v>328</v>
      </c>
      <c r="J744" t="s">
        <v>328</v>
      </c>
      <c r="K744" t="s">
        <v>328</v>
      </c>
      <c r="L744" t="s">
        <v>328</v>
      </c>
      <c r="M744" t="s">
        <v>13842</v>
      </c>
      <c r="N744" t="s">
        <v>328</v>
      </c>
      <c r="O744" t="s">
        <v>328</v>
      </c>
    </row>
    <row r="745" spans="1:15">
      <c r="A745" t="s">
        <v>4774</v>
      </c>
      <c r="B745" t="s">
        <v>13843</v>
      </c>
      <c r="C745" t="s">
        <v>328</v>
      </c>
      <c r="D745" t="s">
        <v>328</v>
      </c>
      <c r="E745" t="s">
        <v>12934</v>
      </c>
      <c r="F745" t="s">
        <v>2907</v>
      </c>
      <c r="G745" t="s">
        <v>328</v>
      </c>
      <c r="H745" t="s">
        <v>328</v>
      </c>
      <c r="I745" t="s">
        <v>328</v>
      </c>
      <c r="J745" t="s">
        <v>328</v>
      </c>
      <c r="K745" t="s">
        <v>328</v>
      </c>
      <c r="L745" t="s">
        <v>328</v>
      </c>
      <c r="M745" t="s">
        <v>13843</v>
      </c>
      <c r="N745" t="s">
        <v>328</v>
      </c>
      <c r="O745" t="s">
        <v>328</v>
      </c>
    </row>
    <row r="746" spans="1:15">
      <c r="A746" t="s">
        <v>4774</v>
      </c>
      <c r="B746" t="s">
        <v>13844</v>
      </c>
      <c r="C746" t="s">
        <v>328</v>
      </c>
      <c r="D746" t="s">
        <v>328</v>
      </c>
      <c r="E746" t="s">
        <v>12934</v>
      </c>
      <c r="F746" t="s">
        <v>2907</v>
      </c>
      <c r="G746" t="s">
        <v>328</v>
      </c>
      <c r="H746" t="s">
        <v>328</v>
      </c>
      <c r="I746" t="s">
        <v>328</v>
      </c>
      <c r="J746" t="s">
        <v>328</v>
      </c>
      <c r="K746" t="s">
        <v>328</v>
      </c>
      <c r="L746" t="s">
        <v>328</v>
      </c>
      <c r="M746" t="s">
        <v>13844</v>
      </c>
      <c r="N746" t="s">
        <v>328</v>
      </c>
      <c r="O746" t="s">
        <v>328</v>
      </c>
    </row>
    <row r="747" spans="1:15">
      <c r="A747" t="s">
        <v>4774</v>
      </c>
      <c r="B747" t="s">
        <v>13845</v>
      </c>
      <c r="C747" t="s">
        <v>328</v>
      </c>
      <c r="D747" t="s">
        <v>328</v>
      </c>
      <c r="E747" t="s">
        <v>12949</v>
      </c>
      <c r="F747" t="s">
        <v>2907</v>
      </c>
      <c r="G747" t="s">
        <v>328</v>
      </c>
      <c r="H747" t="s">
        <v>328</v>
      </c>
      <c r="I747" t="s">
        <v>328</v>
      </c>
      <c r="J747" t="s">
        <v>328</v>
      </c>
      <c r="K747" t="s">
        <v>328</v>
      </c>
      <c r="L747">
        <v>70</v>
      </c>
      <c r="M747" t="s">
        <v>13846</v>
      </c>
      <c r="N747" t="s">
        <v>328</v>
      </c>
      <c r="O747" t="s">
        <v>328</v>
      </c>
    </row>
    <row r="748" spans="1:15">
      <c r="A748" t="s">
        <v>4774</v>
      </c>
      <c r="B748" t="s">
        <v>13847</v>
      </c>
      <c r="C748" t="s">
        <v>328</v>
      </c>
      <c r="D748" t="s">
        <v>328</v>
      </c>
      <c r="E748" t="s">
        <v>12934</v>
      </c>
      <c r="F748" t="s">
        <v>2907</v>
      </c>
      <c r="G748" t="s">
        <v>328</v>
      </c>
      <c r="H748" t="s">
        <v>328</v>
      </c>
      <c r="I748" t="s">
        <v>328</v>
      </c>
      <c r="J748" t="s">
        <v>328</v>
      </c>
      <c r="K748" t="s">
        <v>328</v>
      </c>
      <c r="L748" t="s">
        <v>328</v>
      </c>
      <c r="M748" t="s">
        <v>13847</v>
      </c>
      <c r="N748" t="s">
        <v>328</v>
      </c>
      <c r="O748" t="s">
        <v>328</v>
      </c>
    </row>
    <row r="749" spans="1:15">
      <c r="A749" t="s">
        <v>4774</v>
      </c>
      <c r="B749" t="s">
        <v>13848</v>
      </c>
      <c r="C749" t="s">
        <v>328</v>
      </c>
      <c r="D749" t="s">
        <v>328</v>
      </c>
      <c r="E749" t="s">
        <v>12934</v>
      </c>
      <c r="F749" t="s">
        <v>2907</v>
      </c>
      <c r="G749" t="s">
        <v>328</v>
      </c>
      <c r="H749" t="s">
        <v>6524</v>
      </c>
      <c r="I749" t="s">
        <v>13241</v>
      </c>
      <c r="J749" t="s">
        <v>328</v>
      </c>
      <c r="K749" t="s">
        <v>328</v>
      </c>
      <c r="L749" t="s">
        <v>328</v>
      </c>
      <c r="M749" t="s">
        <v>13848</v>
      </c>
      <c r="N749" t="s">
        <v>328</v>
      </c>
      <c r="O749" t="s">
        <v>328</v>
      </c>
    </row>
    <row r="750" spans="1:15">
      <c r="A750" t="s">
        <v>4774</v>
      </c>
      <c r="B750" t="s">
        <v>13849</v>
      </c>
      <c r="C750" t="s">
        <v>328</v>
      </c>
      <c r="D750" t="s">
        <v>328</v>
      </c>
      <c r="E750" t="s">
        <v>12949</v>
      </c>
      <c r="F750" t="s">
        <v>2907</v>
      </c>
      <c r="G750" t="s">
        <v>328</v>
      </c>
      <c r="H750" t="s">
        <v>2659</v>
      </c>
      <c r="I750" t="s">
        <v>13241</v>
      </c>
      <c r="J750" t="s">
        <v>328</v>
      </c>
      <c r="K750" t="s">
        <v>328</v>
      </c>
      <c r="L750" t="s">
        <v>328</v>
      </c>
      <c r="M750" t="s">
        <v>13848</v>
      </c>
      <c r="N750" t="s">
        <v>328</v>
      </c>
      <c r="O750" t="s">
        <v>328</v>
      </c>
    </row>
    <row r="751" spans="1:15">
      <c r="A751" t="s">
        <v>4774</v>
      </c>
      <c r="B751" t="s">
        <v>13850</v>
      </c>
      <c r="C751" t="s">
        <v>328</v>
      </c>
      <c r="D751" t="s">
        <v>328</v>
      </c>
      <c r="E751" t="s">
        <v>12934</v>
      </c>
      <c r="F751" t="s">
        <v>2907</v>
      </c>
      <c r="G751" t="s">
        <v>328</v>
      </c>
      <c r="H751" t="s">
        <v>328</v>
      </c>
      <c r="I751" t="s">
        <v>328</v>
      </c>
      <c r="J751" t="s">
        <v>328</v>
      </c>
      <c r="K751" t="s">
        <v>328</v>
      </c>
      <c r="L751" t="s">
        <v>328</v>
      </c>
      <c r="M751" t="s">
        <v>13851</v>
      </c>
      <c r="N751" t="s">
        <v>328</v>
      </c>
      <c r="O751" t="s">
        <v>328</v>
      </c>
    </row>
    <row r="752" spans="1:15">
      <c r="A752" t="s">
        <v>4774</v>
      </c>
      <c r="B752" t="s">
        <v>13852</v>
      </c>
      <c r="C752" t="s">
        <v>328</v>
      </c>
      <c r="D752" t="s">
        <v>328</v>
      </c>
      <c r="E752" t="s">
        <v>12934</v>
      </c>
      <c r="F752" t="s">
        <v>2907</v>
      </c>
      <c r="G752" t="s">
        <v>328</v>
      </c>
      <c r="H752" t="s">
        <v>6524</v>
      </c>
      <c r="I752" t="s">
        <v>13853</v>
      </c>
      <c r="J752" t="s">
        <v>328</v>
      </c>
      <c r="K752" t="s">
        <v>328</v>
      </c>
      <c r="L752" t="s">
        <v>328</v>
      </c>
      <c r="M752" t="s">
        <v>13854</v>
      </c>
      <c r="N752" t="s">
        <v>328</v>
      </c>
      <c r="O752" t="s">
        <v>328</v>
      </c>
    </row>
    <row r="753" spans="1:15">
      <c r="A753" t="s">
        <v>4774</v>
      </c>
      <c r="B753" t="s">
        <v>13855</v>
      </c>
      <c r="C753" t="s">
        <v>328</v>
      </c>
      <c r="D753" t="s">
        <v>328</v>
      </c>
      <c r="E753" t="s">
        <v>12949</v>
      </c>
      <c r="F753" t="s">
        <v>2907</v>
      </c>
      <c r="G753" t="s">
        <v>328</v>
      </c>
      <c r="H753" t="s">
        <v>6524</v>
      </c>
      <c r="I753" t="s">
        <v>13853</v>
      </c>
      <c r="J753" t="s">
        <v>328</v>
      </c>
      <c r="K753" t="s">
        <v>328</v>
      </c>
      <c r="L753" t="s">
        <v>328</v>
      </c>
      <c r="M753" t="s">
        <v>13855</v>
      </c>
      <c r="N753" t="s">
        <v>328</v>
      </c>
      <c r="O753" t="s">
        <v>328</v>
      </c>
    </row>
    <row r="754" spans="1:15">
      <c r="A754" t="s">
        <v>4774</v>
      </c>
      <c r="B754" t="s">
        <v>13856</v>
      </c>
      <c r="C754" t="s">
        <v>328</v>
      </c>
      <c r="D754" t="s">
        <v>328</v>
      </c>
      <c r="E754" t="s">
        <v>12934</v>
      </c>
      <c r="F754" t="s">
        <v>2907</v>
      </c>
      <c r="G754" t="s">
        <v>328</v>
      </c>
      <c r="H754" t="s">
        <v>328</v>
      </c>
      <c r="I754" t="s">
        <v>328</v>
      </c>
      <c r="J754" t="s">
        <v>328</v>
      </c>
      <c r="K754" t="s">
        <v>328</v>
      </c>
      <c r="L754" t="s">
        <v>328</v>
      </c>
      <c r="M754" t="s">
        <v>13856</v>
      </c>
      <c r="N754" t="s">
        <v>328</v>
      </c>
      <c r="O754" t="s">
        <v>328</v>
      </c>
    </row>
    <row r="755" spans="1:15">
      <c r="A755" t="s">
        <v>4774</v>
      </c>
      <c r="B755" t="s">
        <v>13857</v>
      </c>
      <c r="C755" t="s">
        <v>328</v>
      </c>
      <c r="D755" t="s">
        <v>328</v>
      </c>
      <c r="E755" t="s">
        <v>12934</v>
      </c>
      <c r="F755" t="s">
        <v>2907</v>
      </c>
      <c r="G755" t="s">
        <v>328</v>
      </c>
      <c r="H755" t="s">
        <v>328</v>
      </c>
      <c r="I755" t="s">
        <v>328</v>
      </c>
      <c r="J755" t="s">
        <v>328</v>
      </c>
      <c r="K755" t="s">
        <v>328</v>
      </c>
      <c r="L755" t="s">
        <v>328</v>
      </c>
      <c r="M755" t="s">
        <v>13858</v>
      </c>
      <c r="N755" t="s">
        <v>328</v>
      </c>
      <c r="O755" t="s">
        <v>328</v>
      </c>
    </row>
    <row r="756" spans="1:15">
      <c r="A756" t="s">
        <v>4774</v>
      </c>
      <c r="B756" t="s">
        <v>13859</v>
      </c>
      <c r="C756" t="s">
        <v>328</v>
      </c>
      <c r="D756" t="s">
        <v>328</v>
      </c>
      <c r="E756" t="s">
        <v>12949</v>
      </c>
      <c r="F756" t="s">
        <v>2907</v>
      </c>
      <c r="G756" t="s">
        <v>328</v>
      </c>
      <c r="H756" t="s">
        <v>328</v>
      </c>
      <c r="I756" t="s">
        <v>13739</v>
      </c>
      <c r="J756" t="s">
        <v>328</v>
      </c>
      <c r="K756" t="s">
        <v>328</v>
      </c>
      <c r="L756" t="s">
        <v>328</v>
      </c>
      <c r="M756" t="s">
        <v>13860</v>
      </c>
      <c r="N756" t="s">
        <v>328</v>
      </c>
      <c r="O756" t="s">
        <v>328</v>
      </c>
    </row>
    <row r="757" spans="1:15">
      <c r="A757" t="s">
        <v>4774</v>
      </c>
      <c r="B757" t="s">
        <v>13861</v>
      </c>
      <c r="C757" t="s">
        <v>328</v>
      </c>
      <c r="D757" t="s">
        <v>328</v>
      </c>
      <c r="E757" t="s">
        <v>12934</v>
      </c>
      <c r="F757" t="s">
        <v>2907</v>
      </c>
      <c r="G757" t="s">
        <v>328</v>
      </c>
      <c r="H757" t="s">
        <v>328</v>
      </c>
      <c r="I757" t="s">
        <v>328</v>
      </c>
      <c r="J757" t="s">
        <v>328</v>
      </c>
      <c r="K757" t="s">
        <v>328</v>
      </c>
      <c r="L757" t="s">
        <v>328</v>
      </c>
      <c r="M757" t="s">
        <v>13861</v>
      </c>
      <c r="N757" t="s">
        <v>328</v>
      </c>
      <c r="O757" t="s">
        <v>328</v>
      </c>
    </row>
    <row r="758" spans="1:15">
      <c r="A758" t="s">
        <v>4774</v>
      </c>
      <c r="B758" t="s">
        <v>13862</v>
      </c>
      <c r="C758" t="s">
        <v>328</v>
      </c>
      <c r="D758" t="s">
        <v>328</v>
      </c>
      <c r="E758" t="s">
        <v>12934</v>
      </c>
      <c r="F758" t="s">
        <v>2907</v>
      </c>
      <c r="G758" t="s">
        <v>328</v>
      </c>
      <c r="H758" t="s">
        <v>328</v>
      </c>
      <c r="I758" t="s">
        <v>328</v>
      </c>
      <c r="J758" t="s">
        <v>328</v>
      </c>
      <c r="K758" t="s">
        <v>328</v>
      </c>
      <c r="L758" t="s">
        <v>328</v>
      </c>
      <c r="M758" t="s">
        <v>13862</v>
      </c>
      <c r="N758" t="s">
        <v>328</v>
      </c>
      <c r="O758" t="s">
        <v>328</v>
      </c>
    </row>
    <row r="759" spans="1:15">
      <c r="A759" t="s">
        <v>4774</v>
      </c>
      <c r="B759" t="s">
        <v>13863</v>
      </c>
      <c r="C759" t="s">
        <v>328</v>
      </c>
      <c r="D759" t="s">
        <v>328</v>
      </c>
      <c r="E759" t="s">
        <v>12934</v>
      </c>
      <c r="F759" t="s">
        <v>2907</v>
      </c>
      <c r="G759" t="s">
        <v>328</v>
      </c>
      <c r="H759" t="s">
        <v>328</v>
      </c>
      <c r="I759" t="s">
        <v>328</v>
      </c>
      <c r="J759" t="s">
        <v>328</v>
      </c>
      <c r="K759" t="s">
        <v>328</v>
      </c>
      <c r="L759" t="s">
        <v>328</v>
      </c>
      <c r="M759" t="s">
        <v>13862</v>
      </c>
      <c r="N759" t="s">
        <v>328</v>
      </c>
      <c r="O759" t="s">
        <v>328</v>
      </c>
    </row>
    <row r="760" spans="1:15">
      <c r="A760" t="s">
        <v>4774</v>
      </c>
      <c r="B760" t="s">
        <v>13864</v>
      </c>
      <c r="C760" t="s">
        <v>328</v>
      </c>
      <c r="D760" t="s">
        <v>328</v>
      </c>
      <c r="E760" t="s">
        <v>12934</v>
      </c>
      <c r="F760" t="s">
        <v>2907</v>
      </c>
      <c r="G760" t="s">
        <v>328</v>
      </c>
      <c r="H760" t="s">
        <v>328</v>
      </c>
      <c r="I760" t="s">
        <v>328</v>
      </c>
      <c r="J760" t="s">
        <v>328</v>
      </c>
      <c r="K760" t="s">
        <v>328</v>
      </c>
      <c r="L760" t="s">
        <v>328</v>
      </c>
      <c r="M760" t="s">
        <v>13864</v>
      </c>
      <c r="N760" t="s">
        <v>328</v>
      </c>
      <c r="O760" t="s">
        <v>328</v>
      </c>
    </row>
    <row r="761" spans="1:15">
      <c r="A761" t="s">
        <v>4774</v>
      </c>
      <c r="B761" t="s">
        <v>13865</v>
      </c>
      <c r="C761" t="s">
        <v>328</v>
      </c>
      <c r="D761" t="s">
        <v>328</v>
      </c>
      <c r="E761" t="s">
        <v>12949</v>
      </c>
      <c r="F761" t="s">
        <v>2907</v>
      </c>
      <c r="G761" t="s">
        <v>328</v>
      </c>
      <c r="H761" t="s">
        <v>328</v>
      </c>
      <c r="I761" t="s">
        <v>13739</v>
      </c>
      <c r="J761" t="s">
        <v>328</v>
      </c>
      <c r="K761" t="s">
        <v>328</v>
      </c>
      <c r="L761" t="s">
        <v>328</v>
      </c>
      <c r="M761" t="s">
        <v>13866</v>
      </c>
      <c r="N761" t="s">
        <v>328</v>
      </c>
      <c r="O761" t="s">
        <v>328</v>
      </c>
    </row>
    <row r="762" spans="1:15">
      <c r="A762" t="s">
        <v>4774</v>
      </c>
      <c r="B762" t="s">
        <v>13867</v>
      </c>
      <c r="C762" t="s">
        <v>328</v>
      </c>
      <c r="D762" t="s">
        <v>328</v>
      </c>
      <c r="E762" t="s">
        <v>13551</v>
      </c>
      <c r="F762" t="s">
        <v>2907</v>
      </c>
      <c r="G762" t="s">
        <v>328</v>
      </c>
      <c r="H762" t="s">
        <v>2659</v>
      </c>
      <c r="I762" t="s">
        <v>6501</v>
      </c>
      <c r="J762" t="s">
        <v>328</v>
      </c>
      <c r="K762" t="s">
        <v>328</v>
      </c>
      <c r="L762" t="s">
        <v>328</v>
      </c>
      <c r="M762" t="s">
        <v>13868</v>
      </c>
      <c r="N762" t="s">
        <v>328</v>
      </c>
      <c r="O762" t="s">
        <v>328</v>
      </c>
    </row>
    <row r="763" spans="1:15">
      <c r="A763" t="s">
        <v>4774</v>
      </c>
      <c r="B763" t="s">
        <v>13869</v>
      </c>
      <c r="C763" t="s">
        <v>328</v>
      </c>
      <c r="D763" t="s">
        <v>328</v>
      </c>
      <c r="E763" t="s">
        <v>13551</v>
      </c>
      <c r="F763" t="s">
        <v>2907</v>
      </c>
      <c r="G763" t="s">
        <v>328</v>
      </c>
      <c r="H763" t="s">
        <v>6518</v>
      </c>
      <c r="I763" t="s">
        <v>328</v>
      </c>
      <c r="J763" t="s">
        <v>328</v>
      </c>
      <c r="K763" t="s">
        <v>328</v>
      </c>
      <c r="L763" t="s">
        <v>328</v>
      </c>
      <c r="M763" t="s">
        <v>13869</v>
      </c>
      <c r="N763" t="s">
        <v>328</v>
      </c>
      <c r="O763" t="s">
        <v>328</v>
      </c>
    </row>
    <row r="764" spans="1:15">
      <c r="A764" t="s">
        <v>4774</v>
      </c>
      <c r="B764" t="s">
        <v>13870</v>
      </c>
      <c r="C764" t="s">
        <v>328</v>
      </c>
      <c r="D764" t="s">
        <v>328</v>
      </c>
      <c r="E764" t="s">
        <v>12949</v>
      </c>
      <c r="F764" t="s">
        <v>2907</v>
      </c>
      <c r="G764" t="s">
        <v>328</v>
      </c>
      <c r="H764" t="s">
        <v>2659</v>
      </c>
      <c r="I764" t="s">
        <v>13739</v>
      </c>
      <c r="J764" t="s">
        <v>328</v>
      </c>
      <c r="K764" t="s">
        <v>328</v>
      </c>
      <c r="L764" t="s">
        <v>328</v>
      </c>
      <c r="M764" t="s">
        <v>13871</v>
      </c>
      <c r="N764" t="s">
        <v>328</v>
      </c>
      <c r="O764" t="s">
        <v>328</v>
      </c>
    </row>
    <row r="765" spans="1:15">
      <c r="A765" t="s">
        <v>4774</v>
      </c>
      <c r="B765" t="s">
        <v>13872</v>
      </c>
      <c r="C765" t="s">
        <v>328</v>
      </c>
      <c r="D765" t="s">
        <v>328</v>
      </c>
      <c r="E765" t="s">
        <v>12934</v>
      </c>
      <c r="F765" t="s">
        <v>2907</v>
      </c>
      <c r="G765" t="s">
        <v>328</v>
      </c>
      <c r="H765" t="s">
        <v>6524</v>
      </c>
      <c r="I765" t="s">
        <v>328</v>
      </c>
      <c r="J765" t="s">
        <v>328</v>
      </c>
      <c r="K765" t="s">
        <v>328</v>
      </c>
      <c r="L765" t="s">
        <v>328</v>
      </c>
      <c r="M765" t="s">
        <v>13872</v>
      </c>
      <c r="N765" t="s">
        <v>328</v>
      </c>
      <c r="O765" t="s">
        <v>328</v>
      </c>
    </row>
    <row r="766" spans="1:15">
      <c r="A766" t="s">
        <v>4774</v>
      </c>
      <c r="B766" t="s">
        <v>13873</v>
      </c>
      <c r="C766" t="s">
        <v>328</v>
      </c>
      <c r="D766" t="s">
        <v>328</v>
      </c>
      <c r="E766" t="s">
        <v>12949</v>
      </c>
      <c r="F766" t="s">
        <v>2907</v>
      </c>
      <c r="G766" t="s">
        <v>328</v>
      </c>
      <c r="H766" t="s">
        <v>6524</v>
      </c>
      <c r="I766" t="s">
        <v>13853</v>
      </c>
      <c r="J766" t="s">
        <v>328</v>
      </c>
      <c r="K766" t="s">
        <v>328</v>
      </c>
      <c r="L766" t="s">
        <v>328</v>
      </c>
      <c r="M766" t="s">
        <v>13873</v>
      </c>
      <c r="N766" t="s">
        <v>328</v>
      </c>
      <c r="O766" t="s">
        <v>328</v>
      </c>
    </row>
    <row r="767" spans="1:15">
      <c r="A767" t="s">
        <v>4774</v>
      </c>
      <c r="B767" t="s">
        <v>13874</v>
      </c>
      <c r="C767" t="s">
        <v>328</v>
      </c>
      <c r="D767" t="s">
        <v>328</v>
      </c>
      <c r="E767" t="s">
        <v>13551</v>
      </c>
      <c r="F767" t="s">
        <v>2907</v>
      </c>
      <c r="G767" t="s">
        <v>328</v>
      </c>
      <c r="H767" t="s">
        <v>2659</v>
      </c>
      <c r="I767" t="s">
        <v>6501</v>
      </c>
      <c r="J767" t="s">
        <v>328</v>
      </c>
      <c r="K767" t="s">
        <v>328</v>
      </c>
      <c r="L767" t="s">
        <v>328</v>
      </c>
      <c r="M767" t="s">
        <v>13875</v>
      </c>
      <c r="N767" t="s">
        <v>328</v>
      </c>
      <c r="O767" t="s">
        <v>328</v>
      </c>
    </row>
    <row r="768" spans="1:15">
      <c r="A768" t="s">
        <v>4774</v>
      </c>
      <c r="B768" t="s">
        <v>13876</v>
      </c>
      <c r="C768" t="s">
        <v>328</v>
      </c>
      <c r="D768" t="s">
        <v>328</v>
      </c>
      <c r="E768" t="s">
        <v>12934</v>
      </c>
      <c r="F768" t="s">
        <v>2907</v>
      </c>
      <c r="G768" t="s">
        <v>328</v>
      </c>
      <c r="H768" t="s">
        <v>328</v>
      </c>
      <c r="I768" t="s">
        <v>328</v>
      </c>
      <c r="J768" t="s">
        <v>328</v>
      </c>
      <c r="K768" t="s">
        <v>328</v>
      </c>
      <c r="L768" t="s">
        <v>328</v>
      </c>
      <c r="M768" t="s">
        <v>13877</v>
      </c>
      <c r="N768" t="s">
        <v>328</v>
      </c>
      <c r="O768" t="s">
        <v>328</v>
      </c>
    </row>
    <row r="769" spans="1:15">
      <c r="A769" t="s">
        <v>4774</v>
      </c>
      <c r="B769" t="s">
        <v>13878</v>
      </c>
      <c r="C769" t="s">
        <v>328</v>
      </c>
      <c r="D769" t="s">
        <v>328</v>
      </c>
      <c r="E769" t="s">
        <v>12949</v>
      </c>
      <c r="F769" t="s">
        <v>2907</v>
      </c>
      <c r="G769" t="s">
        <v>328</v>
      </c>
      <c r="H769" t="s">
        <v>2659</v>
      </c>
      <c r="I769" t="s">
        <v>13739</v>
      </c>
      <c r="J769" t="s">
        <v>328</v>
      </c>
      <c r="K769" t="s">
        <v>328</v>
      </c>
      <c r="L769" t="s">
        <v>328</v>
      </c>
      <c r="M769" t="s">
        <v>13879</v>
      </c>
      <c r="N769" t="s">
        <v>328</v>
      </c>
      <c r="O769" t="s">
        <v>328</v>
      </c>
    </row>
    <row r="770" spans="1:15">
      <c r="A770" t="s">
        <v>4774</v>
      </c>
      <c r="B770" t="s">
        <v>13880</v>
      </c>
      <c r="C770" t="s">
        <v>328</v>
      </c>
      <c r="D770" t="s">
        <v>328</v>
      </c>
      <c r="E770" t="s">
        <v>12934</v>
      </c>
      <c r="F770" t="s">
        <v>2907</v>
      </c>
      <c r="G770" t="s">
        <v>328</v>
      </c>
      <c r="H770" t="s">
        <v>328</v>
      </c>
      <c r="I770" t="s">
        <v>328</v>
      </c>
      <c r="J770" t="s">
        <v>328</v>
      </c>
      <c r="K770" t="s">
        <v>328</v>
      </c>
      <c r="L770" t="s">
        <v>328</v>
      </c>
      <c r="M770" t="s">
        <v>13881</v>
      </c>
      <c r="N770" t="s">
        <v>328</v>
      </c>
      <c r="O770" t="s">
        <v>328</v>
      </c>
    </row>
    <row r="771" spans="1:15">
      <c r="A771" t="s">
        <v>4774</v>
      </c>
      <c r="B771" t="s">
        <v>13882</v>
      </c>
      <c r="C771" t="s">
        <v>328</v>
      </c>
      <c r="D771" t="s">
        <v>328</v>
      </c>
      <c r="E771" t="s">
        <v>12934</v>
      </c>
      <c r="F771" t="s">
        <v>2907</v>
      </c>
      <c r="G771" t="s">
        <v>328</v>
      </c>
      <c r="H771" t="s">
        <v>6524</v>
      </c>
      <c r="I771" t="s">
        <v>13241</v>
      </c>
      <c r="J771" t="s">
        <v>328</v>
      </c>
      <c r="K771" t="s">
        <v>328</v>
      </c>
      <c r="L771" t="s">
        <v>328</v>
      </c>
      <c r="M771" t="s">
        <v>13882</v>
      </c>
      <c r="N771" t="s">
        <v>328</v>
      </c>
      <c r="O771" t="s">
        <v>328</v>
      </c>
    </row>
    <row r="772" spans="1:15">
      <c r="A772" t="s">
        <v>4774</v>
      </c>
      <c r="B772" t="s">
        <v>13883</v>
      </c>
      <c r="C772" t="s">
        <v>328</v>
      </c>
      <c r="D772" t="s">
        <v>328</v>
      </c>
      <c r="E772" t="s">
        <v>12934</v>
      </c>
      <c r="F772" t="s">
        <v>2907</v>
      </c>
      <c r="G772" t="s">
        <v>328</v>
      </c>
      <c r="H772" t="s">
        <v>6524</v>
      </c>
      <c r="I772" t="s">
        <v>13241</v>
      </c>
      <c r="J772" t="s">
        <v>328</v>
      </c>
      <c r="K772" t="s">
        <v>328</v>
      </c>
      <c r="L772" t="s">
        <v>328</v>
      </c>
      <c r="M772" t="s">
        <v>13882</v>
      </c>
      <c r="N772" t="s">
        <v>328</v>
      </c>
      <c r="O772" t="s">
        <v>328</v>
      </c>
    </row>
    <row r="773" spans="1:15">
      <c r="A773" t="s">
        <v>4774</v>
      </c>
      <c r="B773" t="s">
        <v>13884</v>
      </c>
      <c r="C773" t="s">
        <v>328</v>
      </c>
      <c r="D773" t="s">
        <v>328</v>
      </c>
      <c r="E773" t="s">
        <v>12934</v>
      </c>
      <c r="F773" t="s">
        <v>2907</v>
      </c>
      <c r="G773" t="s">
        <v>328</v>
      </c>
      <c r="H773" t="s">
        <v>6524</v>
      </c>
      <c r="I773" t="s">
        <v>13241</v>
      </c>
      <c r="J773" t="s">
        <v>6505</v>
      </c>
      <c r="K773" t="s">
        <v>13885</v>
      </c>
      <c r="L773" t="s">
        <v>328</v>
      </c>
      <c r="M773" t="s">
        <v>13886</v>
      </c>
      <c r="N773" t="s">
        <v>328</v>
      </c>
      <c r="O773" t="s">
        <v>328</v>
      </c>
    </row>
    <row r="774" spans="1:15">
      <c r="A774" t="s">
        <v>4774</v>
      </c>
      <c r="B774" t="s">
        <v>13887</v>
      </c>
      <c r="C774" t="s">
        <v>328</v>
      </c>
      <c r="D774" t="s">
        <v>328</v>
      </c>
      <c r="E774" t="s">
        <v>12934</v>
      </c>
      <c r="F774" t="s">
        <v>2907</v>
      </c>
      <c r="G774" t="s">
        <v>328</v>
      </c>
      <c r="H774" t="s">
        <v>328</v>
      </c>
      <c r="I774" t="s">
        <v>328</v>
      </c>
      <c r="J774" t="s">
        <v>328</v>
      </c>
      <c r="K774" t="s">
        <v>328</v>
      </c>
      <c r="L774" t="s">
        <v>328</v>
      </c>
      <c r="M774" t="s">
        <v>13887</v>
      </c>
      <c r="N774" t="s">
        <v>328</v>
      </c>
      <c r="O774" t="s">
        <v>328</v>
      </c>
    </row>
    <row r="775" spans="1:15">
      <c r="A775" t="s">
        <v>4774</v>
      </c>
      <c r="B775" t="s">
        <v>13888</v>
      </c>
      <c r="C775" t="s">
        <v>328</v>
      </c>
      <c r="D775" t="s">
        <v>328</v>
      </c>
      <c r="E775" t="s">
        <v>13551</v>
      </c>
      <c r="F775" t="s">
        <v>2907</v>
      </c>
      <c r="G775" t="s">
        <v>328</v>
      </c>
      <c r="H775" t="s">
        <v>2659</v>
      </c>
      <c r="I775" t="s">
        <v>6501</v>
      </c>
      <c r="J775" t="s">
        <v>328</v>
      </c>
      <c r="K775" t="s">
        <v>328</v>
      </c>
      <c r="L775" t="s">
        <v>328</v>
      </c>
      <c r="M775" t="s">
        <v>13888</v>
      </c>
      <c r="N775" t="s">
        <v>328</v>
      </c>
      <c r="O775" t="s">
        <v>328</v>
      </c>
    </row>
    <row r="776" spans="1:15">
      <c r="A776" t="s">
        <v>4774</v>
      </c>
      <c r="B776" t="s">
        <v>13889</v>
      </c>
      <c r="C776" t="s">
        <v>328</v>
      </c>
      <c r="D776" t="s">
        <v>328</v>
      </c>
      <c r="E776" t="s">
        <v>12949</v>
      </c>
      <c r="F776" t="s">
        <v>2907</v>
      </c>
      <c r="G776" t="s">
        <v>328</v>
      </c>
      <c r="H776" t="s">
        <v>2659</v>
      </c>
      <c r="I776" t="s">
        <v>13241</v>
      </c>
      <c r="J776" t="s">
        <v>328</v>
      </c>
      <c r="K776" t="s">
        <v>328</v>
      </c>
      <c r="L776" t="s">
        <v>328</v>
      </c>
      <c r="M776" t="s">
        <v>13889</v>
      </c>
      <c r="N776" t="s">
        <v>328</v>
      </c>
      <c r="O776" t="s">
        <v>328</v>
      </c>
    </row>
    <row r="777" spans="1:15">
      <c r="A777" t="s">
        <v>4774</v>
      </c>
      <c r="B777" t="s">
        <v>13890</v>
      </c>
      <c r="C777" t="s">
        <v>328</v>
      </c>
      <c r="D777" t="s">
        <v>328</v>
      </c>
      <c r="E777" t="s">
        <v>12949</v>
      </c>
      <c r="F777" t="s">
        <v>2907</v>
      </c>
      <c r="G777" t="s">
        <v>328</v>
      </c>
      <c r="H777" t="s">
        <v>2659</v>
      </c>
      <c r="I777" t="s">
        <v>13241</v>
      </c>
      <c r="J777" t="s">
        <v>328</v>
      </c>
      <c r="K777" t="s">
        <v>328</v>
      </c>
      <c r="L777" t="s">
        <v>328</v>
      </c>
      <c r="M777" t="s">
        <v>13890</v>
      </c>
      <c r="N777" t="s">
        <v>328</v>
      </c>
      <c r="O777" t="s">
        <v>328</v>
      </c>
    </row>
    <row r="778" spans="1:15">
      <c r="A778" t="s">
        <v>4774</v>
      </c>
      <c r="B778" t="s">
        <v>13891</v>
      </c>
      <c r="C778" t="s">
        <v>328</v>
      </c>
      <c r="D778" t="s">
        <v>328</v>
      </c>
      <c r="E778" t="s">
        <v>12934</v>
      </c>
      <c r="F778" t="s">
        <v>2907</v>
      </c>
      <c r="G778" t="s">
        <v>328</v>
      </c>
      <c r="H778" t="s">
        <v>2659</v>
      </c>
      <c r="I778" t="s">
        <v>6501</v>
      </c>
      <c r="J778" t="s">
        <v>328</v>
      </c>
      <c r="K778" t="s">
        <v>328</v>
      </c>
      <c r="L778" t="s">
        <v>328</v>
      </c>
      <c r="M778" t="s">
        <v>13891</v>
      </c>
      <c r="N778" t="s">
        <v>328</v>
      </c>
      <c r="O778" t="s">
        <v>328</v>
      </c>
    </row>
    <row r="779" spans="1:15">
      <c r="A779" t="s">
        <v>4774</v>
      </c>
      <c r="B779" t="s">
        <v>13892</v>
      </c>
      <c r="C779" t="s">
        <v>328</v>
      </c>
      <c r="D779" t="s">
        <v>328</v>
      </c>
      <c r="E779" t="s">
        <v>13551</v>
      </c>
      <c r="F779" t="s">
        <v>2907</v>
      </c>
      <c r="G779" t="s">
        <v>328</v>
      </c>
      <c r="H779" t="s">
        <v>2659</v>
      </c>
      <c r="I779" t="s">
        <v>6501</v>
      </c>
      <c r="J779" t="s">
        <v>328</v>
      </c>
      <c r="K779" t="s">
        <v>328</v>
      </c>
      <c r="L779" t="s">
        <v>328</v>
      </c>
      <c r="M779" t="s">
        <v>13892</v>
      </c>
      <c r="N779" t="s">
        <v>328</v>
      </c>
      <c r="O779" t="s">
        <v>328</v>
      </c>
    </row>
    <row r="780" spans="1:15">
      <c r="A780" t="s">
        <v>4774</v>
      </c>
      <c r="B780" t="s">
        <v>13893</v>
      </c>
      <c r="C780" t="s">
        <v>328</v>
      </c>
      <c r="D780" t="s">
        <v>328</v>
      </c>
      <c r="E780" t="s">
        <v>12934</v>
      </c>
      <c r="F780" t="s">
        <v>2907</v>
      </c>
      <c r="G780" t="s">
        <v>328</v>
      </c>
      <c r="H780" t="s">
        <v>2659</v>
      </c>
      <c r="I780" t="s">
        <v>13241</v>
      </c>
      <c r="J780" t="s">
        <v>328</v>
      </c>
      <c r="K780" t="s">
        <v>328</v>
      </c>
      <c r="L780" t="s">
        <v>328</v>
      </c>
      <c r="M780" t="s">
        <v>13893</v>
      </c>
      <c r="N780" t="s">
        <v>328</v>
      </c>
      <c r="O780" t="s">
        <v>328</v>
      </c>
    </row>
    <row r="781" spans="1:15">
      <c r="A781" t="s">
        <v>4774</v>
      </c>
      <c r="B781" t="s">
        <v>13894</v>
      </c>
      <c r="C781" t="s">
        <v>328</v>
      </c>
      <c r="D781" t="s">
        <v>328</v>
      </c>
      <c r="E781" t="s">
        <v>12949</v>
      </c>
      <c r="F781" t="s">
        <v>2907</v>
      </c>
      <c r="G781" t="s">
        <v>328</v>
      </c>
      <c r="H781" t="s">
        <v>2659</v>
      </c>
      <c r="I781" t="s">
        <v>13241</v>
      </c>
      <c r="J781" t="s">
        <v>328</v>
      </c>
      <c r="K781" t="s">
        <v>328</v>
      </c>
      <c r="L781" t="s">
        <v>328</v>
      </c>
      <c r="M781" t="s">
        <v>13894</v>
      </c>
      <c r="N781" t="s">
        <v>328</v>
      </c>
      <c r="O781" t="s">
        <v>328</v>
      </c>
    </row>
    <row r="782" spans="1:15">
      <c r="A782" t="s">
        <v>4774</v>
      </c>
      <c r="B782" t="s">
        <v>13895</v>
      </c>
      <c r="C782" t="s">
        <v>328</v>
      </c>
      <c r="D782" t="s">
        <v>328</v>
      </c>
      <c r="E782" t="s">
        <v>12949</v>
      </c>
      <c r="F782" t="s">
        <v>2907</v>
      </c>
      <c r="G782" t="s">
        <v>328</v>
      </c>
      <c r="H782" t="s">
        <v>2659</v>
      </c>
      <c r="I782" t="s">
        <v>13241</v>
      </c>
      <c r="J782" t="s">
        <v>328</v>
      </c>
      <c r="K782" t="s">
        <v>328</v>
      </c>
      <c r="L782" t="s">
        <v>328</v>
      </c>
      <c r="M782" t="s">
        <v>13895</v>
      </c>
      <c r="N782" t="s">
        <v>328</v>
      </c>
      <c r="O782" t="s">
        <v>328</v>
      </c>
    </row>
    <row r="783" spans="1:15">
      <c r="A783" t="s">
        <v>4774</v>
      </c>
      <c r="B783" t="s">
        <v>13896</v>
      </c>
      <c r="C783" t="s">
        <v>328</v>
      </c>
      <c r="D783" t="s">
        <v>328</v>
      </c>
      <c r="E783" t="s">
        <v>13551</v>
      </c>
      <c r="F783" t="s">
        <v>2907</v>
      </c>
      <c r="G783" t="s">
        <v>328</v>
      </c>
      <c r="H783" t="s">
        <v>2659</v>
      </c>
      <c r="I783" t="s">
        <v>6501</v>
      </c>
      <c r="J783" t="s">
        <v>328</v>
      </c>
      <c r="K783" t="s">
        <v>328</v>
      </c>
      <c r="L783" t="s">
        <v>328</v>
      </c>
      <c r="M783" t="s">
        <v>13896</v>
      </c>
      <c r="N783" t="s">
        <v>328</v>
      </c>
      <c r="O783" t="s">
        <v>328</v>
      </c>
    </row>
    <row r="784" spans="1:15">
      <c r="A784" t="s">
        <v>4774</v>
      </c>
      <c r="B784" t="s">
        <v>13897</v>
      </c>
      <c r="C784" t="s">
        <v>328</v>
      </c>
      <c r="D784" t="s">
        <v>328</v>
      </c>
      <c r="E784" t="s">
        <v>13551</v>
      </c>
      <c r="F784" t="s">
        <v>2907</v>
      </c>
      <c r="G784" t="s">
        <v>328</v>
      </c>
      <c r="H784" t="s">
        <v>2659</v>
      </c>
      <c r="I784" t="s">
        <v>6501</v>
      </c>
      <c r="J784" t="s">
        <v>328</v>
      </c>
      <c r="K784" t="s">
        <v>328</v>
      </c>
      <c r="L784" t="s">
        <v>328</v>
      </c>
      <c r="M784" t="s">
        <v>13897</v>
      </c>
      <c r="N784" t="s">
        <v>328</v>
      </c>
      <c r="O784" t="s">
        <v>328</v>
      </c>
    </row>
    <row r="785" spans="1:15">
      <c r="A785" t="s">
        <v>4774</v>
      </c>
      <c r="B785" t="s">
        <v>13898</v>
      </c>
      <c r="C785" t="s">
        <v>328</v>
      </c>
      <c r="D785" t="s">
        <v>328</v>
      </c>
      <c r="E785" t="s">
        <v>12949</v>
      </c>
      <c r="F785" t="s">
        <v>2907</v>
      </c>
      <c r="G785" t="s">
        <v>328</v>
      </c>
      <c r="H785" t="s">
        <v>2659</v>
      </c>
      <c r="I785" t="s">
        <v>13241</v>
      </c>
      <c r="J785" t="s">
        <v>328</v>
      </c>
      <c r="K785" t="s">
        <v>328</v>
      </c>
      <c r="L785" t="s">
        <v>328</v>
      </c>
      <c r="M785" t="s">
        <v>13898</v>
      </c>
      <c r="N785" t="s">
        <v>328</v>
      </c>
      <c r="O785" t="s">
        <v>328</v>
      </c>
    </row>
    <row r="786" spans="1:15">
      <c r="A786" t="s">
        <v>4774</v>
      </c>
      <c r="B786" t="s">
        <v>13899</v>
      </c>
      <c r="C786" t="s">
        <v>328</v>
      </c>
      <c r="D786" t="s">
        <v>328</v>
      </c>
      <c r="E786" t="s">
        <v>12934</v>
      </c>
      <c r="F786" t="s">
        <v>2907</v>
      </c>
      <c r="G786" t="s">
        <v>328</v>
      </c>
      <c r="H786" t="s">
        <v>2659</v>
      </c>
      <c r="I786" t="s">
        <v>13241</v>
      </c>
      <c r="J786" t="s">
        <v>328</v>
      </c>
      <c r="K786" t="s">
        <v>328</v>
      </c>
      <c r="L786" t="s">
        <v>328</v>
      </c>
      <c r="M786" t="s">
        <v>13899</v>
      </c>
      <c r="N786" t="s">
        <v>328</v>
      </c>
      <c r="O786" t="s">
        <v>328</v>
      </c>
    </row>
    <row r="787" spans="1:15">
      <c r="A787" t="s">
        <v>4774</v>
      </c>
      <c r="B787" t="s">
        <v>13900</v>
      </c>
      <c r="C787" t="s">
        <v>328</v>
      </c>
      <c r="D787" t="s">
        <v>328</v>
      </c>
      <c r="E787" t="s">
        <v>12934</v>
      </c>
      <c r="F787" t="s">
        <v>2907</v>
      </c>
      <c r="G787" t="s">
        <v>328</v>
      </c>
      <c r="H787" t="s">
        <v>2659</v>
      </c>
      <c r="I787" t="s">
        <v>13241</v>
      </c>
      <c r="J787" t="s">
        <v>328</v>
      </c>
      <c r="K787" t="s">
        <v>328</v>
      </c>
      <c r="L787" t="s">
        <v>328</v>
      </c>
      <c r="M787" t="s">
        <v>13900</v>
      </c>
      <c r="N787" t="s">
        <v>328</v>
      </c>
      <c r="O787" t="s">
        <v>328</v>
      </c>
    </row>
    <row r="788" spans="1:15">
      <c r="A788" t="s">
        <v>4774</v>
      </c>
      <c r="B788" t="s">
        <v>13901</v>
      </c>
      <c r="C788" t="s">
        <v>328</v>
      </c>
      <c r="D788" t="s">
        <v>328</v>
      </c>
      <c r="E788" t="s">
        <v>13551</v>
      </c>
      <c r="F788" t="s">
        <v>2907</v>
      </c>
      <c r="G788" t="s">
        <v>328</v>
      </c>
      <c r="H788" t="s">
        <v>2659</v>
      </c>
      <c r="I788" t="s">
        <v>6501</v>
      </c>
      <c r="J788" t="s">
        <v>328</v>
      </c>
      <c r="K788" t="s">
        <v>328</v>
      </c>
      <c r="L788" t="s">
        <v>328</v>
      </c>
      <c r="M788" t="s">
        <v>13901</v>
      </c>
      <c r="N788" t="s">
        <v>328</v>
      </c>
      <c r="O788" t="s">
        <v>328</v>
      </c>
    </row>
    <row r="789" spans="1:15">
      <c r="A789" t="s">
        <v>4774</v>
      </c>
      <c r="B789" t="s">
        <v>13902</v>
      </c>
      <c r="C789" t="s">
        <v>328</v>
      </c>
      <c r="D789" t="s">
        <v>328</v>
      </c>
      <c r="E789" t="s">
        <v>13551</v>
      </c>
      <c r="F789" t="s">
        <v>2907</v>
      </c>
      <c r="G789" t="s">
        <v>328</v>
      </c>
      <c r="H789" t="s">
        <v>2659</v>
      </c>
      <c r="I789" t="s">
        <v>6501</v>
      </c>
      <c r="J789" t="s">
        <v>328</v>
      </c>
      <c r="K789" t="s">
        <v>328</v>
      </c>
      <c r="L789" t="s">
        <v>328</v>
      </c>
      <c r="M789" t="s">
        <v>13902</v>
      </c>
      <c r="N789" t="s">
        <v>328</v>
      </c>
      <c r="O789" t="s">
        <v>328</v>
      </c>
    </row>
    <row r="790" spans="1:15">
      <c r="A790" t="s">
        <v>4774</v>
      </c>
      <c r="B790" t="s">
        <v>13903</v>
      </c>
      <c r="C790" t="s">
        <v>328</v>
      </c>
      <c r="D790" t="s">
        <v>328</v>
      </c>
      <c r="E790" t="s">
        <v>13551</v>
      </c>
      <c r="F790" t="s">
        <v>2907</v>
      </c>
      <c r="G790" t="s">
        <v>328</v>
      </c>
      <c r="H790" t="s">
        <v>2659</v>
      </c>
      <c r="I790" t="s">
        <v>6501</v>
      </c>
      <c r="J790" t="s">
        <v>328</v>
      </c>
      <c r="K790" t="s">
        <v>328</v>
      </c>
      <c r="L790" t="s">
        <v>328</v>
      </c>
      <c r="M790" t="s">
        <v>13903</v>
      </c>
      <c r="N790" t="s">
        <v>328</v>
      </c>
      <c r="O790" t="s">
        <v>328</v>
      </c>
    </row>
    <row r="791" spans="1:15">
      <c r="A791" t="s">
        <v>4774</v>
      </c>
      <c r="B791" t="s">
        <v>13904</v>
      </c>
      <c r="C791" t="s">
        <v>328</v>
      </c>
      <c r="D791" t="s">
        <v>328</v>
      </c>
      <c r="E791" t="s">
        <v>13551</v>
      </c>
      <c r="F791" t="s">
        <v>2907</v>
      </c>
      <c r="G791" t="s">
        <v>328</v>
      </c>
      <c r="H791" t="s">
        <v>2659</v>
      </c>
      <c r="I791" t="s">
        <v>6501</v>
      </c>
      <c r="J791" t="s">
        <v>328</v>
      </c>
      <c r="K791" t="s">
        <v>328</v>
      </c>
      <c r="L791" t="s">
        <v>328</v>
      </c>
      <c r="M791" t="s">
        <v>13904</v>
      </c>
      <c r="N791" t="s">
        <v>328</v>
      </c>
      <c r="O791" t="s">
        <v>328</v>
      </c>
    </row>
    <row r="792" spans="1:15">
      <c r="A792" t="s">
        <v>4774</v>
      </c>
      <c r="B792" t="s">
        <v>13905</v>
      </c>
      <c r="C792" t="s">
        <v>328</v>
      </c>
      <c r="D792" t="s">
        <v>328</v>
      </c>
      <c r="E792" t="s">
        <v>13551</v>
      </c>
      <c r="F792" t="s">
        <v>2907</v>
      </c>
      <c r="G792" t="s">
        <v>328</v>
      </c>
      <c r="H792" t="s">
        <v>2659</v>
      </c>
      <c r="I792" t="s">
        <v>6501</v>
      </c>
      <c r="J792" t="s">
        <v>328</v>
      </c>
      <c r="K792" t="s">
        <v>328</v>
      </c>
      <c r="L792" t="s">
        <v>328</v>
      </c>
      <c r="M792" t="s">
        <v>13905</v>
      </c>
      <c r="N792" t="s">
        <v>328</v>
      </c>
      <c r="O792" t="s">
        <v>328</v>
      </c>
    </row>
    <row r="793" spans="1:15">
      <c r="A793" t="s">
        <v>4774</v>
      </c>
      <c r="B793" t="s">
        <v>13906</v>
      </c>
      <c r="C793" t="s">
        <v>328</v>
      </c>
      <c r="D793" t="s">
        <v>328</v>
      </c>
      <c r="E793" t="s">
        <v>13551</v>
      </c>
      <c r="F793" t="s">
        <v>2907</v>
      </c>
      <c r="G793" t="s">
        <v>328</v>
      </c>
      <c r="H793" t="s">
        <v>2659</v>
      </c>
      <c r="I793" t="s">
        <v>6501</v>
      </c>
      <c r="J793" t="s">
        <v>328</v>
      </c>
      <c r="K793" t="s">
        <v>328</v>
      </c>
      <c r="L793" t="s">
        <v>328</v>
      </c>
      <c r="M793" t="s">
        <v>13906</v>
      </c>
      <c r="N793" t="s">
        <v>328</v>
      </c>
      <c r="O793" t="s">
        <v>328</v>
      </c>
    </row>
    <row r="794" spans="1:15">
      <c r="A794" t="s">
        <v>4774</v>
      </c>
      <c r="B794" t="s">
        <v>13907</v>
      </c>
      <c r="C794" t="s">
        <v>328</v>
      </c>
      <c r="D794" t="s">
        <v>328</v>
      </c>
      <c r="E794" t="s">
        <v>13551</v>
      </c>
      <c r="F794" t="s">
        <v>2907</v>
      </c>
      <c r="G794" t="s">
        <v>328</v>
      </c>
      <c r="H794" t="s">
        <v>2659</v>
      </c>
      <c r="I794" t="s">
        <v>6501</v>
      </c>
      <c r="J794" t="s">
        <v>328</v>
      </c>
      <c r="K794" t="s">
        <v>328</v>
      </c>
      <c r="L794" t="s">
        <v>328</v>
      </c>
      <c r="M794" t="s">
        <v>13907</v>
      </c>
      <c r="N794" t="s">
        <v>328</v>
      </c>
      <c r="O794" t="s">
        <v>328</v>
      </c>
    </row>
    <row r="795" spans="1:15">
      <c r="A795" t="s">
        <v>4774</v>
      </c>
      <c r="B795" t="s">
        <v>13908</v>
      </c>
      <c r="C795" t="s">
        <v>328</v>
      </c>
      <c r="D795" t="s">
        <v>328</v>
      </c>
      <c r="E795" t="s">
        <v>12934</v>
      </c>
      <c r="F795" t="s">
        <v>2907</v>
      </c>
      <c r="G795" t="s">
        <v>328</v>
      </c>
      <c r="H795" t="s">
        <v>328</v>
      </c>
      <c r="I795" t="s">
        <v>328</v>
      </c>
      <c r="J795" t="s">
        <v>328</v>
      </c>
      <c r="K795" t="s">
        <v>328</v>
      </c>
      <c r="L795" t="s">
        <v>328</v>
      </c>
      <c r="M795" t="s">
        <v>13908</v>
      </c>
      <c r="N795" t="s">
        <v>328</v>
      </c>
      <c r="O795" t="s">
        <v>328</v>
      </c>
    </row>
    <row r="796" spans="1:15">
      <c r="A796" t="s">
        <v>4774</v>
      </c>
      <c r="B796" t="s">
        <v>13909</v>
      </c>
      <c r="C796" t="s">
        <v>328</v>
      </c>
      <c r="D796" t="s">
        <v>328</v>
      </c>
      <c r="E796" t="s">
        <v>12934</v>
      </c>
      <c r="F796" t="s">
        <v>2907</v>
      </c>
      <c r="G796" t="s">
        <v>328</v>
      </c>
      <c r="H796" t="s">
        <v>328</v>
      </c>
      <c r="I796" t="s">
        <v>328</v>
      </c>
      <c r="J796" t="s">
        <v>328</v>
      </c>
      <c r="K796" t="s">
        <v>328</v>
      </c>
      <c r="L796" t="s">
        <v>328</v>
      </c>
      <c r="M796" t="s">
        <v>13909</v>
      </c>
      <c r="N796" t="s">
        <v>328</v>
      </c>
      <c r="O796" t="s">
        <v>328</v>
      </c>
    </row>
    <row r="797" spans="1:15">
      <c r="A797" t="s">
        <v>4774</v>
      </c>
      <c r="B797" t="s">
        <v>13910</v>
      </c>
      <c r="C797" t="s">
        <v>328</v>
      </c>
      <c r="D797" t="s">
        <v>328</v>
      </c>
      <c r="E797" t="s">
        <v>12934</v>
      </c>
      <c r="F797" t="s">
        <v>2907</v>
      </c>
      <c r="G797" t="s">
        <v>328</v>
      </c>
      <c r="H797" t="s">
        <v>6524</v>
      </c>
      <c r="I797" t="s">
        <v>328</v>
      </c>
      <c r="J797" t="s">
        <v>328</v>
      </c>
      <c r="K797" t="s">
        <v>328</v>
      </c>
      <c r="L797" t="s">
        <v>328</v>
      </c>
      <c r="M797" t="s">
        <v>13910</v>
      </c>
      <c r="N797" t="s">
        <v>328</v>
      </c>
      <c r="O797" t="s">
        <v>328</v>
      </c>
    </row>
    <row r="798" spans="1:15">
      <c r="A798" t="s">
        <v>4774</v>
      </c>
      <c r="B798" t="s">
        <v>13911</v>
      </c>
      <c r="C798" t="s">
        <v>328</v>
      </c>
      <c r="D798" t="s">
        <v>328</v>
      </c>
      <c r="E798" t="s">
        <v>12934</v>
      </c>
      <c r="F798" t="s">
        <v>2907</v>
      </c>
      <c r="G798" t="s">
        <v>328</v>
      </c>
      <c r="H798" t="s">
        <v>6524</v>
      </c>
      <c r="I798" t="s">
        <v>328</v>
      </c>
      <c r="J798" t="s">
        <v>328</v>
      </c>
      <c r="K798" t="s">
        <v>328</v>
      </c>
      <c r="L798" t="s">
        <v>328</v>
      </c>
      <c r="M798" t="s">
        <v>13911</v>
      </c>
      <c r="N798" t="s">
        <v>328</v>
      </c>
      <c r="O798" t="s">
        <v>328</v>
      </c>
    </row>
    <row r="799" spans="1:15">
      <c r="A799" t="s">
        <v>4774</v>
      </c>
      <c r="B799" t="s">
        <v>13912</v>
      </c>
      <c r="C799" t="s">
        <v>328</v>
      </c>
      <c r="D799" t="s">
        <v>328</v>
      </c>
      <c r="E799" t="s">
        <v>12934</v>
      </c>
      <c r="F799" t="s">
        <v>2907</v>
      </c>
      <c r="G799" t="s">
        <v>328</v>
      </c>
      <c r="H799" t="s">
        <v>6524</v>
      </c>
      <c r="I799" t="s">
        <v>328</v>
      </c>
      <c r="J799" t="s">
        <v>328</v>
      </c>
      <c r="K799" t="s">
        <v>328</v>
      </c>
      <c r="L799" t="s">
        <v>328</v>
      </c>
      <c r="M799" t="s">
        <v>13912</v>
      </c>
      <c r="N799" t="s">
        <v>328</v>
      </c>
      <c r="O799" t="s">
        <v>328</v>
      </c>
    </row>
    <row r="800" spans="1:15">
      <c r="A800" t="s">
        <v>4774</v>
      </c>
      <c r="B800" t="s">
        <v>13913</v>
      </c>
      <c r="C800" t="s">
        <v>328</v>
      </c>
      <c r="D800" t="s">
        <v>328</v>
      </c>
      <c r="E800" t="s">
        <v>12934</v>
      </c>
      <c r="F800" t="s">
        <v>2907</v>
      </c>
      <c r="G800" t="s">
        <v>328</v>
      </c>
      <c r="H800" t="s">
        <v>6505</v>
      </c>
      <c r="I800" t="s">
        <v>13885</v>
      </c>
      <c r="J800" t="s">
        <v>328</v>
      </c>
      <c r="K800" t="s">
        <v>328</v>
      </c>
      <c r="L800" t="s">
        <v>328</v>
      </c>
      <c r="M800" t="s">
        <v>13913</v>
      </c>
      <c r="N800" t="s">
        <v>328</v>
      </c>
      <c r="O800" t="s">
        <v>328</v>
      </c>
    </row>
    <row r="801" spans="1:15">
      <c r="A801" t="s">
        <v>4774</v>
      </c>
      <c r="B801" t="s">
        <v>13914</v>
      </c>
      <c r="C801" t="s">
        <v>328</v>
      </c>
      <c r="D801" t="s">
        <v>328</v>
      </c>
      <c r="E801" t="s">
        <v>12934</v>
      </c>
      <c r="F801" t="s">
        <v>2907</v>
      </c>
      <c r="G801" t="s">
        <v>328</v>
      </c>
      <c r="H801" t="s">
        <v>328</v>
      </c>
      <c r="I801" t="s">
        <v>328</v>
      </c>
      <c r="J801" t="s">
        <v>328</v>
      </c>
      <c r="K801" t="s">
        <v>328</v>
      </c>
      <c r="L801" t="s">
        <v>328</v>
      </c>
      <c r="M801" t="s">
        <v>13914</v>
      </c>
      <c r="N801" t="s">
        <v>328</v>
      </c>
      <c r="O801" t="s">
        <v>328</v>
      </c>
    </row>
    <row r="802" spans="1:15">
      <c r="A802" t="s">
        <v>4774</v>
      </c>
      <c r="B802" t="s">
        <v>13915</v>
      </c>
      <c r="C802" t="s">
        <v>328</v>
      </c>
      <c r="D802" t="s">
        <v>328</v>
      </c>
      <c r="E802" t="s">
        <v>12934</v>
      </c>
      <c r="F802" t="s">
        <v>2907</v>
      </c>
      <c r="G802" t="s">
        <v>328</v>
      </c>
      <c r="H802" t="s">
        <v>6524</v>
      </c>
      <c r="I802" t="s">
        <v>328</v>
      </c>
      <c r="J802" t="s">
        <v>328</v>
      </c>
      <c r="K802" t="s">
        <v>328</v>
      </c>
      <c r="L802" t="s">
        <v>328</v>
      </c>
      <c r="M802" t="s">
        <v>13916</v>
      </c>
      <c r="N802" t="s">
        <v>328</v>
      </c>
      <c r="O802" t="s">
        <v>328</v>
      </c>
    </row>
    <row r="803" spans="1:15">
      <c r="A803" t="s">
        <v>4774</v>
      </c>
      <c r="B803" t="s">
        <v>13917</v>
      </c>
      <c r="C803" t="s">
        <v>328</v>
      </c>
      <c r="D803" t="s">
        <v>328</v>
      </c>
      <c r="E803" t="s">
        <v>2912</v>
      </c>
      <c r="F803" t="s">
        <v>2911</v>
      </c>
      <c r="G803" t="s">
        <v>328</v>
      </c>
      <c r="H803" t="s">
        <v>328</v>
      </c>
      <c r="I803" t="s">
        <v>328</v>
      </c>
      <c r="J803" t="s">
        <v>328</v>
      </c>
      <c r="K803" t="s">
        <v>328</v>
      </c>
      <c r="L803" t="s">
        <v>328</v>
      </c>
      <c r="M803" t="s">
        <v>13917</v>
      </c>
      <c r="N803" t="s">
        <v>328</v>
      </c>
      <c r="O803" t="s">
        <v>328</v>
      </c>
    </row>
    <row r="804" spans="1:15">
      <c r="A804" t="s">
        <v>4774</v>
      </c>
      <c r="B804" t="s">
        <v>13918</v>
      </c>
      <c r="C804" t="s">
        <v>328</v>
      </c>
      <c r="D804" t="s">
        <v>328</v>
      </c>
      <c r="E804" t="s">
        <v>2912</v>
      </c>
      <c r="F804" t="s">
        <v>2911</v>
      </c>
      <c r="G804" t="s">
        <v>328</v>
      </c>
      <c r="H804" t="s">
        <v>6526</v>
      </c>
      <c r="I804" t="s">
        <v>328</v>
      </c>
      <c r="J804" t="s">
        <v>328</v>
      </c>
      <c r="K804" t="s">
        <v>328</v>
      </c>
      <c r="L804" t="s">
        <v>328</v>
      </c>
      <c r="M804" t="s">
        <v>13918</v>
      </c>
      <c r="N804" t="s">
        <v>328</v>
      </c>
      <c r="O804" t="s">
        <v>328</v>
      </c>
    </row>
    <row r="805" spans="1:15">
      <c r="A805" t="s">
        <v>4774</v>
      </c>
      <c r="B805" t="s">
        <v>13919</v>
      </c>
      <c r="C805" t="s">
        <v>328</v>
      </c>
      <c r="D805" t="s">
        <v>328</v>
      </c>
      <c r="E805" t="s">
        <v>12934</v>
      </c>
      <c r="F805" t="s">
        <v>2907</v>
      </c>
      <c r="G805" t="s">
        <v>328</v>
      </c>
      <c r="H805" t="s">
        <v>6518</v>
      </c>
      <c r="I805" t="s">
        <v>328</v>
      </c>
      <c r="J805" t="s">
        <v>328</v>
      </c>
      <c r="K805" t="s">
        <v>328</v>
      </c>
      <c r="L805" t="s">
        <v>328</v>
      </c>
      <c r="M805" t="s">
        <v>13919</v>
      </c>
      <c r="N805" t="s">
        <v>328</v>
      </c>
      <c r="O805" t="s">
        <v>328</v>
      </c>
    </row>
    <row r="806" spans="1:15">
      <c r="A806" t="s">
        <v>4774</v>
      </c>
      <c r="B806" t="s">
        <v>13920</v>
      </c>
      <c r="C806" t="s">
        <v>328</v>
      </c>
      <c r="D806" t="s">
        <v>328</v>
      </c>
      <c r="E806" t="s">
        <v>12934</v>
      </c>
      <c r="F806" t="s">
        <v>2907</v>
      </c>
      <c r="G806" t="s">
        <v>328</v>
      </c>
      <c r="H806" t="s">
        <v>6524</v>
      </c>
      <c r="I806" t="s">
        <v>328</v>
      </c>
      <c r="J806" t="s">
        <v>328</v>
      </c>
      <c r="K806" t="s">
        <v>328</v>
      </c>
      <c r="L806" t="s">
        <v>328</v>
      </c>
      <c r="M806" t="s">
        <v>13920</v>
      </c>
      <c r="N806" t="s">
        <v>328</v>
      </c>
      <c r="O806" t="s">
        <v>328</v>
      </c>
    </row>
    <row r="807" spans="1:15">
      <c r="A807" t="s">
        <v>4774</v>
      </c>
      <c r="B807" t="s">
        <v>13921</v>
      </c>
      <c r="C807" t="s">
        <v>328</v>
      </c>
      <c r="D807" t="s">
        <v>328</v>
      </c>
      <c r="E807" t="s">
        <v>12934</v>
      </c>
      <c r="F807" t="s">
        <v>2907</v>
      </c>
      <c r="G807" t="s">
        <v>328</v>
      </c>
      <c r="H807" t="s">
        <v>328</v>
      </c>
      <c r="I807" t="s">
        <v>13738</v>
      </c>
      <c r="J807" t="s">
        <v>328</v>
      </c>
      <c r="K807" t="s">
        <v>328</v>
      </c>
      <c r="L807" t="s">
        <v>328</v>
      </c>
      <c r="M807" t="s">
        <v>13922</v>
      </c>
      <c r="N807" t="s">
        <v>328</v>
      </c>
      <c r="O807" t="s">
        <v>328</v>
      </c>
    </row>
    <row r="808" spans="1:15">
      <c r="A808" t="s">
        <v>4774</v>
      </c>
      <c r="B808" t="s">
        <v>13923</v>
      </c>
      <c r="C808" t="s">
        <v>328</v>
      </c>
      <c r="D808" t="s">
        <v>328</v>
      </c>
      <c r="E808" t="s">
        <v>12934</v>
      </c>
      <c r="F808" t="s">
        <v>2907</v>
      </c>
      <c r="G808" t="s">
        <v>328</v>
      </c>
      <c r="H808" t="s">
        <v>6518</v>
      </c>
      <c r="I808" t="s">
        <v>328</v>
      </c>
      <c r="J808" t="s">
        <v>328</v>
      </c>
      <c r="K808" t="s">
        <v>328</v>
      </c>
      <c r="L808" t="s">
        <v>328</v>
      </c>
      <c r="M808" t="s">
        <v>13923</v>
      </c>
      <c r="N808" t="s">
        <v>328</v>
      </c>
      <c r="O808" t="s">
        <v>328</v>
      </c>
    </row>
    <row r="809" spans="1:15">
      <c r="A809" t="s">
        <v>4774</v>
      </c>
      <c r="B809" t="s">
        <v>13924</v>
      </c>
      <c r="C809" t="s">
        <v>328</v>
      </c>
      <c r="D809" t="s">
        <v>328</v>
      </c>
      <c r="E809" t="s">
        <v>12934</v>
      </c>
      <c r="F809" t="s">
        <v>2907</v>
      </c>
      <c r="G809" t="s">
        <v>328</v>
      </c>
      <c r="H809" t="s">
        <v>328</v>
      </c>
      <c r="I809" t="s">
        <v>328</v>
      </c>
      <c r="J809" t="s">
        <v>328</v>
      </c>
      <c r="K809" t="s">
        <v>328</v>
      </c>
      <c r="L809" t="s">
        <v>328</v>
      </c>
      <c r="M809" t="s">
        <v>13924</v>
      </c>
      <c r="N809" t="s">
        <v>328</v>
      </c>
      <c r="O809" t="s">
        <v>328</v>
      </c>
    </row>
    <row r="810" spans="1:15">
      <c r="A810" t="s">
        <v>4774</v>
      </c>
      <c r="B810" t="s">
        <v>13925</v>
      </c>
      <c r="C810" t="s">
        <v>328</v>
      </c>
      <c r="D810" t="s">
        <v>328</v>
      </c>
      <c r="E810" t="s">
        <v>13551</v>
      </c>
      <c r="F810" t="s">
        <v>2907</v>
      </c>
      <c r="G810" t="s">
        <v>328</v>
      </c>
      <c r="H810" t="s">
        <v>328</v>
      </c>
      <c r="I810" t="s">
        <v>6501</v>
      </c>
      <c r="J810" t="s">
        <v>328</v>
      </c>
      <c r="K810" t="s">
        <v>328</v>
      </c>
      <c r="L810">
        <v>70</v>
      </c>
      <c r="M810" t="s">
        <v>13925</v>
      </c>
      <c r="N810" t="s">
        <v>328</v>
      </c>
      <c r="O810" t="s">
        <v>328</v>
      </c>
    </row>
    <row r="811" spans="1:15">
      <c r="A811" t="s">
        <v>4774</v>
      </c>
      <c r="B811" t="s">
        <v>13926</v>
      </c>
      <c r="C811" t="s">
        <v>328</v>
      </c>
      <c r="D811" t="s">
        <v>328</v>
      </c>
      <c r="E811" t="s">
        <v>13551</v>
      </c>
      <c r="F811" t="s">
        <v>2907</v>
      </c>
      <c r="G811" t="s">
        <v>328</v>
      </c>
      <c r="H811" t="s">
        <v>328</v>
      </c>
      <c r="I811" t="s">
        <v>328</v>
      </c>
      <c r="J811" t="s">
        <v>328</v>
      </c>
      <c r="K811" t="s">
        <v>328</v>
      </c>
      <c r="L811" t="s">
        <v>328</v>
      </c>
      <c r="M811" t="s">
        <v>13926</v>
      </c>
      <c r="N811" t="s">
        <v>328</v>
      </c>
      <c r="O811" t="s">
        <v>328</v>
      </c>
    </row>
    <row r="812" spans="1:15">
      <c r="A812" t="s">
        <v>4774</v>
      </c>
      <c r="B812" t="s">
        <v>13927</v>
      </c>
      <c r="C812" t="s">
        <v>328</v>
      </c>
      <c r="D812" t="s">
        <v>328</v>
      </c>
      <c r="E812" t="s">
        <v>13551</v>
      </c>
      <c r="F812" t="s">
        <v>2907</v>
      </c>
      <c r="G812" t="s">
        <v>328</v>
      </c>
      <c r="H812" t="s">
        <v>328</v>
      </c>
      <c r="I812" t="s">
        <v>6501</v>
      </c>
      <c r="J812" t="s">
        <v>328</v>
      </c>
      <c r="K812" t="s">
        <v>328</v>
      </c>
      <c r="L812">
        <v>70</v>
      </c>
      <c r="M812" t="s">
        <v>13928</v>
      </c>
      <c r="N812" t="s">
        <v>328</v>
      </c>
      <c r="O812" t="s">
        <v>328</v>
      </c>
    </row>
    <row r="813" spans="1:15">
      <c r="A813" t="s">
        <v>4774</v>
      </c>
      <c r="B813" t="s">
        <v>13929</v>
      </c>
      <c r="C813" t="s">
        <v>328</v>
      </c>
      <c r="D813" t="s">
        <v>328</v>
      </c>
      <c r="E813" t="s">
        <v>12934</v>
      </c>
      <c r="F813" t="s">
        <v>2907</v>
      </c>
      <c r="G813" t="s">
        <v>328</v>
      </c>
      <c r="H813" t="s">
        <v>328</v>
      </c>
      <c r="I813" t="s">
        <v>328</v>
      </c>
      <c r="J813" t="s">
        <v>328</v>
      </c>
      <c r="K813" t="s">
        <v>328</v>
      </c>
      <c r="L813" t="s">
        <v>328</v>
      </c>
      <c r="M813" t="s">
        <v>13928</v>
      </c>
      <c r="N813" t="s">
        <v>328</v>
      </c>
      <c r="O813" t="s">
        <v>328</v>
      </c>
    </row>
    <row r="814" spans="1:15">
      <c r="A814" t="s">
        <v>4774</v>
      </c>
      <c r="B814" t="s">
        <v>13930</v>
      </c>
      <c r="C814" t="s">
        <v>328</v>
      </c>
      <c r="D814" t="s">
        <v>328</v>
      </c>
      <c r="E814" t="s">
        <v>12934</v>
      </c>
      <c r="F814" t="s">
        <v>2907</v>
      </c>
      <c r="G814" t="s">
        <v>328</v>
      </c>
      <c r="H814" t="s">
        <v>6518</v>
      </c>
      <c r="I814" t="s">
        <v>328</v>
      </c>
      <c r="J814" t="s">
        <v>328</v>
      </c>
      <c r="K814" t="s">
        <v>328</v>
      </c>
      <c r="L814" t="s">
        <v>328</v>
      </c>
      <c r="M814" t="s">
        <v>13930</v>
      </c>
      <c r="N814" t="s">
        <v>328</v>
      </c>
      <c r="O814" t="s">
        <v>328</v>
      </c>
    </row>
    <row r="815" spans="1:15">
      <c r="A815" t="s">
        <v>4774</v>
      </c>
      <c r="B815" t="s">
        <v>13931</v>
      </c>
      <c r="C815" t="s">
        <v>328</v>
      </c>
      <c r="D815" t="s">
        <v>328</v>
      </c>
      <c r="E815" t="s">
        <v>12934</v>
      </c>
      <c r="F815" t="s">
        <v>2907</v>
      </c>
      <c r="G815" t="s">
        <v>328</v>
      </c>
      <c r="H815" t="s">
        <v>328</v>
      </c>
      <c r="I815" t="s">
        <v>328</v>
      </c>
      <c r="J815" t="s">
        <v>328</v>
      </c>
      <c r="K815" t="s">
        <v>328</v>
      </c>
      <c r="L815" t="s">
        <v>328</v>
      </c>
      <c r="M815" t="s">
        <v>13931</v>
      </c>
      <c r="N815" t="s">
        <v>328</v>
      </c>
      <c r="O815" t="s">
        <v>328</v>
      </c>
    </row>
    <row r="816" spans="1:15">
      <c r="A816" t="s">
        <v>4774</v>
      </c>
      <c r="B816" t="s">
        <v>13932</v>
      </c>
      <c r="C816" t="s">
        <v>328</v>
      </c>
      <c r="D816" t="s">
        <v>328</v>
      </c>
      <c r="E816" t="s">
        <v>12934</v>
      </c>
      <c r="F816" t="s">
        <v>2907</v>
      </c>
      <c r="G816" t="s">
        <v>328</v>
      </c>
      <c r="H816" t="s">
        <v>328</v>
      </c>
      <c r="I816" t="s">
        <v>328</v>
      </c>
      <c r="J816" t="s">
        <v>328</v>
      </c>
      <c r="K816" t="s">
        <v>328</v>
      </c>
      <c r="L816" t="s">
        <v>328</v>
      </c>
      <c r="M816" t="s">
        <v>13932</v>
      </c>
      <c r="N816" t="s">
        <v>328</v>
      </c>
      <c r="O816" t="s">
        <v>328</v>
      </c>
    </row>
    <row r="817" spans="1:15">
      <c r="A817" t="s">
        <v>4774</v>
      </c>
      <c r="B817" t="s">
        <v>13051</v>
      </c>
      <c r="C817" t="s">
        <v>328</v>
      </c>
      <c r="D817" t="s">
        <v>328</v>
      </c>
      <c r="E817" t="s">
        <v>2912</v>
      </c>
      <c r="F817" t="s">
        <v>2911</v>
      </c>
      <c r="G817" t="s">
        <v>328</v>
      </c>
      <c r="H817" t="s">
        <v>6526</v>
      </c>
      <c r="I817" t="s">
        <v>328</v>
      </c>
      <c r="J817" t="s">
        <v>328</v>
      </c>
      <c r="K817" t="s">
        <v>328</v>
      </c>
      <c r="L817" t="s">
        <v>328</v>
      </c>
      <c r="M817" t="s">
        <v>13051</v>
      </c>
      <c r="N817" t="s">
        <v>328</v>
      </c>
      <c r="O817" t="s">
        <v>328</v>
      </c>
    </row>
    <row r="818" spans="1:15">
      <c r="A818" t="s">
        <v>4774</v>
      </c>
      <c r="B818" t="s">
        <v>13933</v>
      </c>
      <c r="C818" t="s">
        <v>328</v>
      </c>
      <c r="D818" t="s">
        <v>328</v>
      </c>
      <c r="E818" t="s">
        <v>2912</v>
      </c>
      <c r="F818" t="s">
        <v>2911</v>
      </c>
      <c r="G818" t="s">
        <v>328</v>
      </c>
      <c r="H818" t="s">
        <v>6526</v>
      </c>
      <c r="I818" t="s">
        <v>328</v>
      </c>
      <c r="J818" t="s">
        <v>328</v>
      </c>
      <c r="K818" t="s">
        <v>328</v>
      </c>
      <c r="L818" t="s">
        <v>328</v>
      </c>
      <c r="M818" t="s">
        <v>13933</v>
      </c>
      <c r="N818" t="s">
        <v>328</v>
      </c>
      <c r="O818" t="s">
        <v>328</v>
      </c>
    </row>
    <row r="819" spans="1:15">
      <c r="A819" t="s">
        <v>4774</v>
      </c>
      <c r="B819" t="s">
        <v>13934</v>
      </c>
      <c r="C819" t="s">
        <v>328</v>
      </c>
      <c r="D819" t="s">
        <v>328</v>
      </c>
      <c r="E819" t="s">
        <v>2912</v>
      </c>
      <c r="F819" t="s">
        <v>2911</v>
      </c>
      <c r="G819" t="s">
        <v>328</v>
      </c>
      <c r="H819" t="s">
        <v>6526</v>
      </c>
      <c r="I819" t="s">
        <v>328</v>
      </c>
      <c r="J819" t="s">
        <v>328</v>
      </c>
      <c r="K819" t="s">
        <v>328</v>
      </c>
      <c r="L819" t="s">
        <v>328</v>
      </c>
      <c r="M819" t="s">
        <v>13934</v>
      </c>
      <c r="N819" t="s">
        <v>328</v>
      </c>
      <c r="O819" t="s">
        <v>328</v>
      </c>
    </row>
    <row r="820" spans="1:15">
      <c r="A820" t="s">
        <v>4774</v>
      </c>
      <c r="B820" t="s">
        <v>13935</v>
      </c>
      <c r="C820" t="s">
        <v>328</v>
      </c>
      <c r="D820" t="s">
        <v>328</v>
      </c>
      <c r="E820" t="s">
        <v>2912</v>
      </c>
      <c r="F820" t="s">
        <v>2911</v>
      </c>
      <c r="G820" t="s">
        <v>328</v>
      </c>
      <c r="H820" t="s">
        <v>6526</v>
      </c>
      <c r="I820" t="s">
        <v>328</v>
      </c>
      <c r="J820" t="s">
        <v>328</v>
      </c>
      <c r="K820" t="s">
        <v>328</v>
      </c>
      <c r="L820" t="s">
        <v>328</v>
      </c>
      <c r="M820" t="s">
        <v>13935</v>
      </c>
      <c r="N820" t="s">
        <v>328</v>
      </c>
      <c r="O820" t="s">
        <v>328</v>
      </c>
    </row>
    <row r="821" spans="1:15">
      <c r="A821" t="s">
        <v>4774</v>
      </c>
      <c r="B821" t="s">
        <v>13936</v>
      </c>
      <c r="C821" t="s">
        <v>328</v>
      </c>
      <c r="D821" t="s">
        <v>328</v>
      </c>
      <c r="E821" t="s">
        <v>2912</v>
      </c>
      <c r="F821" t="s">
        <v>2911</v>
      </c>
      <c r="G821" t="s">
        <v>328</v>
      </c>
      <c r="H821" t="s">
        <v>6526</v>
      </c>
      <c r="I821" t="s">
        <v>328</v>
      </c>
      <c r="J821" t="s">
        <v>328</v>
      </c>
      <c r="K821" t="s">
        <v>328</v>
      </c>
      <c r="L821" t="s">
        <v>328</v>
      </c>
      <c r="M821" t="s">
        <v>13936</v>
      </c>
      <c r="N821" t="s">
        <v>328</v>
      </c>
      <c r="O821" t="s">
        <v>328</v>
      </c>
    </row>
    <row r="822" spans="1:15">
      <c r="A822" t="s">
        <v>4774</v>
      </c>
      <c r="B822" t="s">
        <v>13937</v>
      </c>
      <c r="C822" t="s">
        <v>328</v>
      </c>
      <c r="D822" t="s">
        <v>328</v>
      </c>
      <c r="E822" t="s">
        <v>2912</v>
      </c>
      <c r="F822" t="s">
        <v>2911</v>
      </c>
      <c r="G822" t="s">
        <v>328</v>
      </c>
      <c r="H822" t="s">
        <v>6526</v>
      </c>
      <c r="I822" t="s">
        <v>328</v>
      </c>
      <c r="J822" t="s">
        <v>328</v>
      </c>
      <c r="K822" t="s">
        <v>328</v>
      </c>
      <c r="L822" t="s">
        <v>328</v>
      </c>
      <c r="M822" t="s">
        <v>13937</v>
      </c>
      <c r="N822" t="s">
        <v>328</v>
      </c>
      <c r="O822" t="s">
        <v>328</v>
      </c>
    </row>
    <row r="823" spans="1:15">
      <c r="A823" t="s">
        <v>4774</v>
      </c>
      <c r="B823" t="s">
        <v>13938</v>
      </c>
      <c r="C823" t="s">
        <v>328</v>
      </c>
      <c r="D823" t="s">
        <v>328</v>
      </c>
      <c r="E823" t="s">
        <v>2912</v>
      </c>
      <c r="F823" t="s">
        <v>2911</v>
      </c>
      <c r="G823" t="s">
        <v>328</v>
      </c>
      <c r="H823" t="s">
        <v>6526</v>
      </c>
      <c r="I823" t="s">
        <v>328</v>
      </c>
      <c r="J823" t="s">
        <v>328</v>
      </c>
      <c r="K823" t="s">
        <v>328</v>
      </c>
      <c r="L823" t="s">
        <v>328</v>
      </c>
      <c r="M823" t="s">
        <v>13938</v>
      </c>
      <c r="N823" t="s">
        <v>328</v>
      </c>
      <c r="O823" t="s">
        <v>328</v>
      </c>
    </row>
    <row r="824" spans="1:15">
      <c r="A824" t="s">
        <v>4774</v>
      </c>
      <c r="B824" t="s">
        <v>13939</v>
      </c>
      <c r="C824" t="s">
        <v>328</v>
      </c>
      <c r="D824" t="s">
        <v>328</v>
      </c>
      <c r="E824" t="s">
        <v>2912</v>
      </c>
      <c r="F824" t="s">
        <v>2911</v>
      </c>
      <c r="G824" t="s">
        <v>328</v>
      </c>
      <c r="H824" t="s">
        <v>6526</v>
      </c>
      <c r="I824" t="s">
        <v>328</v>
      </c>
      <c r="J824" t="s">
        <v>328</v>
      </c>
      <c r="K824" t="s">
        <v>328</v>
      </c>
      <c r="L824" t="s">
        <v>328</v>
      </c>
      <c r="M824" t="s">
        <v>13939</v>
      </c>
      <c r="N824" t="s">
        <v>328</v>
      </c>
      <c r="O824" t="s">
        <v>328</v>
      </c>
    </row>
    <row r="825" spans="1:15">
      <c r="A825" t="s">
        <v>4774</v>
      </c>
      <c r="B825" t="s">
        <v>13940</v>
      </c>
      <c r="C825" t="s">
        <v>328</v>
      </c>
      <c r="D825" t="s">
        <v>328</v>
      </c>
      <c r="E825" t="s">
        <v>2912</v>
      </c>
      <c r="F825" t="s">
        <v>2911</v>
      </c>
      <c r="G825" t="s">
        <v>328</v>
      </c>
      <c r="H825" t="s">
        <v>6526</v>
      </c>
      <c r="I825" t="s">
        <v>328</v>
      </c>
      <c r="J825" t="s">
        <v>328</v>
      </c>
      <c r="K825" t="s">
        <v>328</v>
      </c>
      <c r="L825" t="s">
        <v>328</v>
      </c>
      <c r="M825" t="s">
        <v>13940</v>
      </c>
      <c r="N825" t="s">
        <v>328</v>
      </c>
      <c r="O825" t="s">
        <v>328</v>
      </c>
    </row>
    <row r="826" spans="1:15">
      <c r="A826" t="s">
        <v>4774</v>
      </c>
      <c r="B826" t="s">
        <v>13941</v>
      </c>
      <c r="C826" t="s">
        <v>328</v>
      </c>
      <c r="D826" t="s">
        <v>328</v>
      </c>
      <c r="E826" t="s">
        <v>2912</v>
      </c>
      <c r="F826" t="s">
        <v>2911</v>
      </c>
      <c r="G826" t="s">
        <v>328</v>
      </c>
      <c r="H826" t="s">
        <v>6526</v>
      </c>
      <c r="I826" t="s">
        <v>328</v>
      </c>
      <c r="J826" t="s">
        <v>328</v>
      </c>
      <c r="K826" t="s">
        <v>328</v>
      </c>
      <c r="L826" t="s">
        <v>328</v>
      </c>
      <c r="M826" t="s">
        <v>13941</v>
      </c>
      <c r="N826" t="s">
        <v>328</v>
      </c>
      <c r="O826" t="s">
        <v>328</v>
      </c>
    </row>
    <row r="827" spans="1:15">
      <c r="A827" t="s">
        <v>4774</v>
      </c>
      <c r="B827" t="s">
        <v>13942</v>
      </c>
      <c r="C827" t="s">
        <v>328</v>
      </c>
      <c r="D827" t="s">
        <v>328</v>
      </c>
      <c r="E827" t="s">
        <v>2912</v>
      </c>
      <c r="F827" t="s">
        <v>2911</v>
      </c>
      <c r="G827" t="s">
        <v>328</v>
      </c>
      <c r="H827" t="s">
        <v>6526</v>
      </c>
      <c r="I827" t="s">
        <v>328</v>
      </c>
      <c r="J827" t="s">
        <v>328</v>
      </c>
      <c r="K827" t="s">
        <v>328</v>
      </c>
      <c r="L827" t="s">
        <v>328</v>
      </c>
      <c r="M827" t="s">
        <v>13942</v>
      </c>
      <c r="N827" t="s">
        <v>328</v>
      </c>
      <c r="O827" t="s">
        <v>328</v>
      </c>
    </row>
    <row r="828" spans="1:15">
      <c r="A828" t="s">
        <v>4774</v>
      </c>
      <c r="B828" t="s">
        <v>13943</v>
      </c>
      <c r="C828" t="s">
        <v>328</v>
      </c>
      <c r="D828" t="s">
        <v>328</v>
      </c>
      <c r="E828" t="s">
        <v>2912</v>
      </c>
      <c r="F828" t="s">
        <v>2911</v>
      </c>
      <c r="G828" t="s">
        <v>328</v>
      </c>
      <c r="H828" t="s">
        <v>6526</v>
      </c>
      <c r="I828" t="s">
        <v>328</v>
      </c>
      <c r="J828" t="s">
        <v>328</v>
      </c>
      <c r="K828" t="s">
        <v>328</v>
      </c>
      <c r="L828" t="s">
        <v>328</v>
      </c>
      <c r="M828" t="s">
        <v>13943</v>
      </c>
      <c r="N828" t="s">
        <v>328</v>
      </c>
      <c r="O828" t="s">
        <v>328</v>
      </c>
    </row>
    <row r="829" spans="1:15">
      <c r="A829" t="s">
        <v>4774</v>
      </c>
      <c r="B829" t="s">
        <v>13051</v>
      </c>
      <c r="C829" t="s">
        <v>328</v>
      </c>
      <c r="D829" t="s">
        <v>328</v>
      </c>
      <c r="E829" t="s">
        <v>2912</v>
      </c>
      <c r="F829" t="s">
        <v>2911</v>
      </c>
      <c r="G829" t="s">
        <v>328</v>
      </c>
      <c r="H829" t="s">
        <v>328</v>
      </c>
      <c r="I829" t="s">
        <v>328</v>
      </c>
      <c r="J829" t="s">
        <v>328</v>
      </c>
      <c r="K829" t="s">
        <v>328</v>
      </c>
      <c r="L829" t="s">
        <v>328</v>
      </c>
      <c r="M829" t="s">
        <v>13051</v>
      </c>
      <c r="N829" t="s">
        <v>328</v>
      </c>
      <c r="O829" t="s">
        <v>328</v>
      </c>
    </row>
    <row r="830" spans="1:15">
      <c r="A830" t="s">
        <v>4774</v>
      </c>
      <c r="B830" t="s">
        <v>13944</v>
      </c>
      <c r="C830" t="s">
        <v>328</v>
      </c>
      <c r="D830" t="s">
        <v>328</v>
      </c>
      <c r="E830" t="s">
        <v>2912</v>
      </c>
      <c r="F830" t="s">
        <v>2911</v>
      </c>
      <c r="G830" t="s">
        <v>328</v>
      </c>
      <c r="H830" t="s">
        <v>328</v>
      </c>
      <c r="I830" t="s">
        <v>328</v>
      </c>
      <c r="J830" t="s">
        <v>328</v>
      </c>
      <c r="K830" t="s">
        <v>328</v>
      </c>
      <c r="L830" t="s">
        <v>328</v>
      </c>
      <c r="M830" t="s">
        <v>13944</v>
      </c>
      <c r="N830" t="s">
        <v>328</v>
      </c>
      <c r="O830" t="s">
        <v>328</v>
      </c>
    </row>
    <row r="831" spans="1:15">
      <c r="A831" t="s">
        <v>4774</v>
      </c>
      <c r="B831" t="s">
        <v>13945</v>
      </c>
      <c r="C831" t="s">
        <v>328</v>
      </c>
      <c r="D831" t="s">
        <v>328</v>
      </c>
      <c r="E831" t="s">
        <v>2912</v>
      </c>
      <c r="F831" t="s">
        <v>2911</v>
      </c>
      <c r="G831" t="s">
        <v>328</v>
      </c>
      <c r="H831" t="s">
        <v>6526</v>
      </c>
      <c r="I831" t="s">
        <v>328</v>
      </c>
      <c r="J831" t="s">
        <v>328</v>
      </c>
      <c r="K831" t="s">
        <v>328</v>
      </c>
      <c r="L831" t="s">
        <v>328</v>
      </c>
      <c r="M831" t="s">
        <v>13945</v>
      </c>
      <c r="N831" t="s">
        <v>328</v>
      </c>
      <c r="O831" t="s">
        <v>328</v>
      </c>
    </row>
    <row r="832" spans="1:15">
      <c r="A832" t="s">
        <v>4774</v>
      </c>
      <c r="B832" t="s">
        <v>13946</v>
      </c>
      <c r="C832" t="s">
        <v>328</v>
      </c>
      <c r="D832" t="s">
        <v>328</v>
      </c>
      <c r="E832" t="s">
        <v>12934</v>
      </c>
      <c r="F832" t="s">
        <v>2911</v>
      </c>
      <c r="G832" t="s">
        <v>328</v>
      </c>
      <c r="H832" t="s">
        <v>6524</v>
      </c>
      <c r="I832" t="s">
        <v>328</v>
      </c>
      <c r="J832" t="s">
        <v>328</v>
      </c>
      <c r="K832" t="s">
        <v>328</v>
      </c>
      <c r="L832" t="s">
        <v>328</v>
      </c>
      <c r="M832" t="s">
        <v>13946</v>
      </c>
      <c r="N832" t="s">
        <v>328</v>
      </c>
      <c r="O832" t="s">
        <v>328</v>
      </c>
    </row>
    <row r="833" spans="1:15">
      <c r="A833" t="s">
        <v>4774</v>
      </c>
      <c r="B833" t="s">
        <v>13947</v>
      </c>
      <c r="C833" t="s">
        <v>328</v>
      </c>
      <c r="D833" t="s">
        <v>328</v>
      </c>
      <c r="E833" t="s">
        <v>12934</v>
      </c>
      <c r="F833" t="s">
        <v>2907</v>
      </c>
      <c r="G833" t="s">
        <v>328</v>
      </c>
      <c r="H833" t="s">
        <v>328</v>
      </c>
      <c r="I833" t="s">
        <v>13739</v>
      </c>
      <c r="J833" t="s">
        <v>328</v>
      </c>
      <c r="K833" t="s">
        <v>328</v>
      </c>
      <c r="L833" t="s">
        <v>328</v>
      </c>
      <c r="M833" t="s">
        <v>13947</v>
      </c>
      <c r="N833" t="s">
        <v>328</v>
      </c>
      <c r="O833" t="s">
        <v>328</v>
      </c>
    </row>
    <row r="834" spans="1:15">
      <c r="A834" t="s">
        <v>4774</v>
      </c>
      <c r="B834" t="s">
        <v>13948</v>
      </c>
      <c r="C834" t="s">
        <v>328</v>
      </c>
      <c r="D834" t="s">
        <v>328</v>
      </c>
      <c r="E834" t="s">
        <v>13551</v>
      </c>
      <c r="F834" t="s">
        <v>2907</v>
      </c>
      <c r="G834" t="s">
        <v>328</v>
      </c>
      <c r="H834" t="s">
        <v>328</v>
      </c>
      <c r="I834" t="s">
        <v>13739</v>
      </c>
      <c r="J834" t="s">
        <v>6507</v>
      </c>
      <c r="K834" t="s">
        <v>328</v>
      </c>
      <c r="L834" t="s">
        <v>328</v>
      </c>
      <c r="M834" t="s">
        <v>13948</v>
      </c>
      <c r="N834" t="s">
        <v>328</v>
      </c>
      <c r="O834" t="s">
        <v>328</v>
      </c>
    </row>
    <row r="835" spans="1:15">
      <c r="A835" t="s">
        <v>4774</v>
      </c>
      <c r="B835" t="s">
        <v>13949</v>
      </c>
      <c r="C835" t="s">
        <v>328</v>
      </c>
      <c r="D835" t="s">
        <v>328</v>
      </c>
      <c r="E835" t="s">
        <v>13551</v>
      </c>
      <c r="F835" t="s">
        <v>2907</v>
      </c>
      <c r="G835" t="s">
        <v>328</v>
      </c>
      <c r="H835" t="s">
        <v>6524</v>
      </c>
      <c r="I835" t="s">
        <v>13605</v>
      </c>
      <c r="J835" t="s">
        <v>328</v>
      </c>
      <c r="K835" t="s">
        <v>328</v>
      </c>
      <c r="L835">
        <v>88</v>
      </c>
      <c r="M835" t="s">
        <v>13949</v>
      </c>
      <c r="N835" t="s">
        <v>328</v>
      </c>
      <c r="O835" t="s">
        <v>328</v>
      </c>
    </row>
    <row r="836" spans="1:15">
      <c r="A836" t="s">
        <v>4774</v>
      </c>
      <c r="B836" t="s">
        <v>13950</v>
      </c>
      <c r="C836" t="s">
        <v>328</v>
      </c>
      <c r="D836" t="s">
        <v>328</v>
      </c>
      <c r="E836" t="s">
        <v>12934</v>
      </c>
      <c r="F836" t="s">
        <v>2907</v>
      </c>
      <c r="G836" t="s">
        <v>328</v>
      </c>
      <c r="H836" t="s">
        <v>328</v>
      </c>
      <c r="I836" t="s">
        <v>13739</v>
      </c>
      <c r="J836" t="s">
        <v>328</v>
      </c>
      <c r="K836" t="s">
        <v>328</v>
      </c>
      <c r="L836">
        <v>88</v>
      </c>
      <c r="M836" t="s">
        <v>13950</v>
      </c>
      <c r="N836" t="s">
        <v>328</v>
      </c>
      <c r="O836" t="s">
        <v>328</v>
      </c>
    </row>
    <row r="837" spans="1:15">
      <c r="A837" t="s">
        <v>4774</v>
      </c>
      <c r="B837" t="s">
        <v>13951</v>
      </c>
      <c r="C837" t="s">
        <v>328</v>
      </c>
      <c r="D837" t="s">
        <v>328</v>
      </c>
      <c r="E837" t="s">
        <v>12934</v>
      </c>
      <c r="F837" t="s">
        <v>2907</v>
      </c>
      <c r="G837" t="s">
        <v>328</v>
      </c>
      <c r="H837" t="s">
        <v>328</v>
      </c>
      <c r="I837" t="s">
        <v>13739</v>
      </c>
      <c r="J837" t="s">
        <v>328</v>
      </c>
      <c r="K837" t="s">
        <v>328</v>
      </c>
      <c r="L837" t="s">
        <v>328</v>
      </c>
      <c r="M837" t="s">
        <v>13951</v>
      </c>
      <c r="N837" t="s">
        <v>328</v>
      </c>
      <c r="O837" t="s">
        <v>328</v>
      </c>
    </row>
    <row r="838" spans="1:15">
      <c r="A838" t="s">
        <v>4774</v>
      </c>
      <c r="B838" t="s">
        <v>13952</v>
      </c>
      <c r="C838" t="s">
        <v>328</v>
      </c>
      <c r="D838" t="s">
        <v>328</v>
      </c>
      <c r="E838" t="s">
        <v>12934</v>
      </c>
      <c r="F838" t="s">
        <v>2907</v>
      </c>
      <c r="G838" t="s">
        <v>328</v>
      </c>
      <c r="H838" t="s">
        <v>328</v>
      </c>
      <c r="I838" t="s">
        <v>13739</v>
      </c>
      <c r="J838" t="s">
        <v>328</v>
      </c>
      <c r="K838" t="s">
        <v>328</v>
      </c>
      <c r="L838" t="s">
        <v>328</v>
      </c>
      <c r="M838" t="s">
        <v>13952</v>
      </c>
      <c r="N838" t="s">
        <v>328</v>
      </c>
      <c r="O838" t="s">
        <v>328</v>
      </c>
    </row>
    <row r="839" spans="1:15">
      <c r="A839" t="s">
        <v>4774</v>
      </c>
      <c r="B839" t="s">
        <v>13953</v>
      </c>
      <c r="C839" t="s">
        <v>328</v>
      </c>
      <c r="D839" t="s">
        <v>328</v>
      </c>
      <c r="E839" t="s">
        <v>12934</v>
      </c>
      <c r="F839" t="s">
        <v>2907</v>
      </c>
      <c r="G839" t="s">
        <v>328</v>
      </c>
      <c r="H839" t="s">
        <v>328</v>
      </c>
      <c r="I839" t="s">
        <v>328</v>
      </c>
      <c r="J839" t="s">
        <v>328</v>
      </c>
      <c r="K839" t="s">
        <v>328</v>
      </c>
      <c r="L839" t="s">
        <v>328</v>
      </c>
      <c r="M839" t="s">
        <v>13953</v>
      </c>
      <c r="N839" t="s">
        <v>328</v>
      </c>
      <c r="O839" t="s">
        <v>328</v>
      </c>
    </row>
    <row r="840" spans="1:15">
      <c r="A840" t="s">
        <v>4774</v>
      </c>
      <c r="B840" t="s">
        <v>13954</v>
      </c>
      <c r="C840" t="s">
        <v>328</v>
      </c>
      <c r="D840" t="s">
        <v>328</v>
      </c>
      <c r="E840" t="s">
        <v>12934</v>
      </c>
      <c r="F840" t="s">
        <v>2907</v>
      </c>
      <c r="G840" t="s">
        <v>328</v>
      </c>
      <c r="H840" t="s">
        <v>6524</v>
      </c>
      <c r="I840" t="s">
        <v>328</v>
      </c>
      <c r="J840" t="s">
        <v>328</v>
      </c>
      <c r="K840" t="s">
        <v>328</v>
      </c>
      <c r="L840" t="s">
        <v>328</v>
      </c>
      <c r="M840" t="s">
        <v>13954</v>
      </c>
      <c r="N840" t="s">
        <v>328</v>
      </c>
      <c r="O840" t="s">
        <v>328</v>
      </c>
    </row>
    <row r="841" spans="1:15">
      <c r="A841" t="s">
        <v>4774</v>
      </c>
      <c r="B841" t="s">
        <v>13955</v>
      </c>
      <c r="C841" t="s">
        <v>328</v>
      </c>
      <c r="D841" t="s">
        <v>328</v>
      </c>
      <c r="E841" t="s">
        <v>12934</v>
      </c>
      <c r="F841" t="s">
        <v>2907</v>
      </c>
      <c r="G841" t="s">
        <v>328</v>
      </c>
      <c r="H841" t="s">
        <v>6524</v>
      </c>
      <c r="I841" t="s">
        <v>328</v>
      </c>
      <c r="J841" t="s">
        <v>328</v>
      </c>
      <c r="K841" t="s">
        <v>328</v>
      </c>
      <c r="L841" t="s">
        <v>328</v>
      </c>
      <c r="M841" t="s">
        <v>13955</v>
      </c>
      <c r="N841" t="s">
        <v>328</v>
      </c>
      <c r="O841" t="s">
        <v>328</v>
      </c>
    </row>
    <row r="842" spans="1:15">
      <c r="A842" t="s">
        <v>4774</v>
      </c>
      <c r="B842" t="s">
        <v>13956</v>
      </c>
      <c r="C842" t="s">
        <v>328</v>
      </c>
      <c r="D842" t="s">
        <v>328</v>
      </c>
      <c r="E842" t="s">
        <v>12934</v>
      </c>
      <c r="F842" t="s">
        <v>2907</v>
      </c>
      <c r="G842" t="s">
        <v>328</v>
      </c>
      <c r="H842" t="s">
        <v>328</v>
      </c>
      <c r="I842" t="s">
        <v>328</v>
      </c>
      <c r="J842" t="s">
        <v>328</v>
      </c>
      <c r="K842" t="s">
        <v>328</v>
      </c>
      <c r="L842" t="s">
        <v>328</v>
      </c>
      <c r="M842" t="s">
        <v>13956</v>
      </c>
      <c r="N842" t="s">
        <v>328</v>
      </c>
      <c r="O842" t="s">
        <v>328</v>
      </c>
    </row>
    <row r="843" spans="1:15">
      <c r="A843" t="s">
        <v>4774</v>
      </c>
      <c r="B843" t="s">
        <v>13957</v>
      </c>
      <c r="C843" t="s">
        <v>328</v>
      </c>
      <c r="D843" t="s">
        <v>328</v>
      </c>
      <c r="E843" t="s">
        <v>2912</v>
      </c>
      <c r="F843" t="s">
        <v>2911</v>
      </c>
      <c r="G843" t="s">
        <v>328</v>
      </c>
      <c r="H843" t="s">
        <v>6526</v>
      </c>
      <c r="I843" t="s">
        <v>328</v>
      </c>
      <c r="J843" t="s">
        <v>328</v>
      </c>
      <c r="K843" t="s">
        <v>328</v>
      </c>
      <c r="L843" t="s">
        <v>328</v>
      </c>
      <c r="M843" t="s">
        <v>13957</v>
      </c>
      <c r="N843" t="s">
        <v>328</v>
      </c>
      <c r="O843" t="s">
        <v>328</v>
      </c>
    </row>
    <row r="844" spans="1:15">
      <c r="A844" t="s">
        <v>4774</v>
      </c>
      <c r="B844" t="s">
        <v>13958</v>
      </c>
      <c r="C844" t="s">
        <v>328</v>
      </c>
      <c r="D844" t="s">
        <v>328</v>
      </c>
      <c r="E844" t="s">
        <v>2912</v>
      </c>
      <c r="F844" t="s">
        <v>2907</v>
      </c>
      <c r="G844" t="s">
        <v>328</v>
      </c>
      <c r="H844" t="s">
        <v>6526</v>
      </c>
      <c r="I844" t="s">
        <v>328</v>
      </c>
      <c r="J844" t="s">
        <v>328</v>
      </c>
      <c r="K844" t="s">
        <v>328</v>
      </c>
      <c r="L844" t="s">
        <v>328</v>
      </c>
      <c r="M844" t="s">
        <v>13958</v>
      </c>
      <c r="N844" t="s">
        <v>328</v>
      </c>
      <c r="O844" t="s">
        <v>328</v>
      </c>
    </row>
    <row r="845" spans="1:15">
      <c r="A845" t="s">
        <v>4774</v>
      </c>
      <c r="B845" t="s">
        <v>13959</v>
      </c>
      <c r="C845" t="s">
        <v>328</v>
      </c>
      <c r="D845" t="s">
        <v>328</v>
      </c>
      <c r="E845" t="s">
        <v>12934</v>
      </c>
      <c r="F845" t="s">
        <v>2907</v>
      </c>
      <c r="G845" t="s">
        <v>328</v>
      </c>
      <c r="H845" t="s">
        <v>328</v>
      </c>
      <c r="I845" t="s">
        <v>328</v>
      </c>
      <c r="J845" t="s">
        <v>328</v>
      </c>
      <c r="K845" t="s">
        <v>328</v>
      </c>
      <c r="L845" t="s">
        <v>328</v>
      </c>
      <c r="M845" t="s">
        <v>13959</v>
      </c>
      <c r="N845" t="s">
        <v>328</v>
      </c>
      <c r="O845" t="s">
        <v>328</v>
      </c>
    </row>
    <row r="846" spans="1:15">
      <c r="A846" t="s">
        <v>4774</v>
      </c>
      <c r="B846" t="s">
        <v>13960</v>
      </c>
      <c r="C846" t="s">
        <v>328</v>
      </c>
      <c r="D846" t="s">
        <v>328</v>
      </c>
      <c r="E846" t="s">
        <v>12934</v>
      </c>
      <c r="F846" t="s">
        <v>2907</v>
      </c>
      <c r="G846" t="s">
        <v>328</v>
      </c>
      <c r="H846" t="s">
        <v>6524</v>
      </c>
      <c r="I846" t="s">
        <v>6507</v>
      </c>
      <c r="J846" t="s">
        <v>328</v>
      </c>
      <c r="K846" t="s">
        <v>328</v>
      </c>
      <c r="L846">
        <v>65</v>
      </c>
      <c r="M846" t="s">
        <v>13961</v>
      </c>
      <c r="N846" t="s">
        <v>328</v>
      </c>
      <c r="O846" t="s">
        <v>328</v>
      </c>
    </row>
    <row r="847" spans="1:15">
      <c r="A847" t="s">
        <v>4774</v>
      </c>
      <c r="B847" t="s">
        <v>13962</v>
      </c>
      <c r="C847" t="s">
        <v>328</v>
      </c>
      <c r="D847" t="s">
        <v>328</v>
      </c>
      <c r="E847" t="s">
        <v>12934</v>
      </c>
      <c r="F847" t="s">
        <v>2907</v>
      </c>
      <c r="G847" t="s">
        <v>328</v>
      </c>
      <c r="H847" t="s">
        <v>328</v>
      </c>
      <c r="I847" t="s">
        <v>328</v>
      </c>
      <c r="J847" t="s">
        <v>328</v>
      </c>
      <c r="K847" t="s">
        <v>328</v>
      </c>
      <c r="L847" t="s">
        <v>328</v>
      </c>
      <c r="M847" t="s">
        <v>13962</v>
      </c>
      <c r="N847" t="s">
        <v>328</v>
      </c>
      <c r="O847" t="s">
        <v>328</v>
      </c>
    </row>
    <row r="848" spans="1:15">
      <c r="A848" t="s">
        <v>4774</v>
      </c>
      <c r="B848" t="s">
        <v>13963</v>
      </c>
      <c r="C848" t="s">
        <v>328</v>
      </c>
      <c r="D848" t="s">
        <v>328</v>
      </c>
      <c r="E848" t="s">
        <v>12934</v>
      </c>
      <c r="F848" t="s">
        <v>2907</v>
      </c>
      <c r="G848" t="s">
        <v>328</v>
      </c>
      <c r="H848" t="s">
        <v>328</v>
      </c>
      <c r="I848" t="s">
        <v>328</v>
      </c>
      <c r="J848" t="s">
        <v>328</v>
      </c>
      <c r="K848" t="s">
        <v>328</v>
      </c>
      <c r="L848" t="s">
        <v>328</v>
      </c>
      <c r="M848" t="s">
        <v>13963</v>
      </c>
      <c r="N848" t="s">
        <v>328</v>
      </c>
      <c r="O848" t="s">
        <v>328</v>
      </c>
    </row>
    <row r="849" spans="1:15">
      <c r="A849" t="s">
        <v>4774</v>
      </c>
      <c r="B849" t="s">
        <v>13964</v>
      </c>
      <c r="C849" t="s">
        <v>328</v>
      </c>
      <c r="D849" t="s">
        <v>328</v>
      </c>
      <c r="E849" t="s">
        <v>12934</v>
      </c>
      <c r="F849" t="s">
        <v>2907</v>
      </c>
      <c r="G849" t="s">
        <v>328</v>
      </c>
      <c r="H849" t="s">
        <v>6524</v>
      </c>
      <c r="I849" t="s">
        <v>13024</v>
      </c>
      <c r="J849" t="s">
        <v>328</v>
      </c>
      <c r="K849" t="s">
        <v>328</v>
      </c>
      <c r="L849">
        <v>60</v>
      </c>
      <c r="M849" t="s">
        <v>13964</v>
      </c>
      <c r="N849" t="s">
        <v>328</v>
      </c>
      <c r="O849" t="s">
        <v>328</v>
      </c>
    </row>
    <row r="850" spans="1:15">
      <c r="A850" t="s">
        <v>4774</v>
      </c>
      <c r="B850" t="s">
        <v>13965</v>
      </c>
      <c r="C850" t="s">
        <v>328</v>
      </c>
      <c r="D850" t="s">
        <v>328</v>
      </c>
      <c r="E850" t="s">
        <v>12934</v>
      </c>
      <c r="F850" t="s">
        <v>2907</v>
      </c>
      <c r="G850" t="s">
        <v>328</v>
      </c>
      <c r="H850" t="s">
        <v>328</v>
      </c>
      <c r="I850" t="s">
        <v>328</v>
      </c>
      <c r="J850" t="s">
        <v>328</v>
      </c>
      <c r="K850" t="s">
        <v>328</v>
      </c>
      <c r="L850" t="s">
        <v>328</v>
      </c>
      <c r="M850" t="s">
        <v>13965</v>
      </c>
      <c r="N850" t="s">
        <v>328</v>
      </c>
      <c r="O850" t="s">
        <v>328</v>
      </c>
    </row>
    <row r="851" spans="1:15">
      <c r="A851" t="s">
        <v>4774</v>
      </c>
      <c r="B851" t="s">
        <v>13966</v>
      </c>
      <c r="C851" t="s">
        <v>328</v>
      </c>
      <c r="D851" t="s">
        <v>328</v>
      </c>
      <c r="E851" t="s">
        <v>2912</v>
      </c>
      <c r="F851" t="s">
        <v>2911</v>
      </c>
      <c r="G851" t="s">
        <v>328</v>
      </c>
      <c r="H851" t="s">
        <v>328</v>
      </c>
      <c r="I851" t="s">
        <v>13738</v>
      </c>
      <c r="J851" t="s">
        <v>328</v>
      </c>
      <c r="K851" t="s">
        <v>328</v>
      </c>
      <c r="L851" t="s">
        <v>328</v>
      </c>
      <c r="M851" t="s">
        <v>13966</v>
      </c>
      <c r="N851" t="s">
        <v>328</v>
      </c>
      <c r="O851" t="s">
        <v>328</v>
      </c>
    </row>
    <row r="852" spans="1:15">
      <c r="A852" t="s">
        <v>4774</v>
      </c>
      <c r="B852" t="s">
        <v>13967</v>
      </c>
      <c r="C852" t="s">
        <v>328</v>
      </c>
      <c r="D852" t="s">
        <v>328</v>
      </c>
      <c r="E852" t="s">
        <v>12949</v>
      </c>
      <c r="F852" t="s">
        <v>2907</v>
      </c>
      <c r="G852" t="s">
        <v>328</v>
      </c>
      <c r="H852" t="s">
        <v>2659</v>
      </c>
      <c r="I852" t="s">
        <v>13853</v>
      </c>
      <c r="J852" t="s">
        <v>13024</v>
      </c>
      <c r="K852" t="s">
        <v>328</v>
      </c>
      <c r="L852">
        <v>75</v>
      </c>
      <c r="M852" t="s">
        <v>13967</v>
      </c>
      <c r="N852" t="s">
        <v>328</v>
      </c>
      <c r="O852" t="s">
        <v>328</v>
      </c>
    </row>
    <row r="853" spans="1:15">
      <c r="A853" t="s">
        <v>4774</v>
      </c>
      <c r="B853" t="s">
        <v>13968</v>
      </c>
      <c r="C853" t="s">
        <v>328</v>
      </c>
      <c r="D853" t="s">
        <v>328</v>
      </c>
      <c r="E853" t="s">
        <v>12949</v>
      </c>
      <c r="F853" t="s">
        <v>2907</v>
      </c>
      <c r="G853" t="s">
        <v>328</v>
      </c>
      <c r="H853" t="s">
        <v>2659</v>
      </c>
      <c r="I853" t="s">
        <v>13853</v>
      </c>
      <c r="J853" t="s">
        <v>13024</v>
      </c>
      <c r="K853" t="s">
        <v>328</v>
      </c>
      <c r="L853">
        <v>75</v>
      </c>
      <c r="M853" t="s">
        <v>13967</v>
      </c>
      <c r="N853" t="s">
        <v>328</v>
      </c>
      <c r="O853" t="s">
        <v>328</v>
      </c>
    </row>
    <row r="854" spans="1:15">
      <c r="A854" t="s">
        <v>4774</v>
      </c>
      <c r="B854" t="s">
        <v>13969</v>
      </c>
      <c r="C854" t="s">
        <v>328</v>
      </c>
      <c r="D854" t="s">
        <v>328</v>
      </c>
      <c r="E854" t="s">
        <v>12949</v>
      </c>
      <c r="F854" t="s">
        <v>2907</v>
      </c>
      <c r="G854" t="s">
        <v>328</v>
      </c>
      <c r="H854" t="s">
        <v>2659</v>
      </c>
      <c r="I854" t="s">
        <v>13853</v>
      </c>
      <c r="J854" t="s">
        <v>13024</v>
      </c>
      <c r="K854" t="s">
        <v>328</v>
      </c>
      <c r="L854">
        <v>75</v>
      </c>
      <c r="M854" t="s">
        <v>13967</v>
      </c>
      <c r="N854" t="s">
        <v>328</v>
      </c>
      <c r="O854" t="s">
        <v>328</v>
      </c>
    </row>
    <row r="855" spans="1:15">
      <c r="A855" t="s">
        <v>4774</v>
      </c>
      <c r="B855" t="s">
        <v>13970</v>
      </c>
      <c r="C855" t="s">
        <v>328</v>
      </c>
      <c r="D855" t="s">
        <v>328</v>
      </c>
      <c r="E855" t="s">
        <v>12934</v>
      </c>
      <c r="F855" t="s">
        <v>2907</v>
      </c>
      <c r="G855" t="s">
        <v>328</v>
      </c>
      <c r="H855" t="s">
        <v>328</v>
      </c>
      <c r="I855" t="s">
        <v>328</v>
      </c>
      <c r="J855" t="s">
        <v>328</v>
      </c>
      <c r="K855" t="s">
        <v>328</v>
      </c>
      <c r="L855" t="s">
        <v>328</v>
      </c>
      <c r="M855" t="s">
        <v>13970</v>
      </c>
      <c r="N855" t="s">
        <v>328</v>
      </c>
      <c r="O855" t="s">
        <v>328</v>
      </c>
    </row>
    <row r="856" spans="1:15">
      <c r="A856" t="s">
        <v>4774</v>
      </c>
      <c r="B856" t="s">
        <v>13971</v>
      </c>
      <c r="C856" t="s">
        <v>328</v>
      </c>
      <c r="D856" t="s">
        <v>328</v>
      </c>
      <c r="E856" t="s">
        <v>12934</v>
      </c>
      <c r="F856" t="s">
        <v>2907</v>
      </c>
      <c r="G856" t="s">
        <v>328</v>
      </c>
      <c r="H856" t="s">
        <v>328</v>
      </c>
      <c r="I856" t="s">
        <v>328</v>
      </c>
      <c r="J856" t="s">
        <v>328</v>
      </c>
      <c r="K856" t="s">
        <v>328</v>
      </c>
      <c r="L856" t="s">
        <v>328</v>
      </c>
      <c r="M856" t="s">
        <v>13971</v>
      </c>
      <c r="N856" t="s">
        <v>328</v>
      </c>
      <c r="O856" t="s">
        <v>328</v>
      </c>
    </row>
    <row r="857" spans="1:15">
      <c r="A857" t="s">
        <v>4774</v>
      </c>
      <c r="B857" t="s">
        <v>13972</v>
      </c>
      <c r="C857" t="s">
        <v>328</v>
      </c>
      <c r="D857" t="s">
        <v>328</v>
      </c>
      <c r="E857" t="s">
        <v>12934</v>
      </c>
      <c r="F857" t="s">
        <v>2907</v>
      </c>
      <c r="G857" t="s">
        <v>328</v>
      </c>
      <c r="H857" t="s">
        <v>6518</v>
      </c>
      <c r="I857" t="s">
        <v>328</v>
      </c>
      <c r="J857" t="s">
        <v>328</v>
      </c>
      <c r="K857" t="s">
        <v>328</v>
      </c>
      <c r="L857" t="s">
        <v>328</v>
      </c>
      <c r="M857" t="s">
        <v>13972</v>
      </c>
      <c r="N857" t="s">
        <v>328</v>
      </c>
      <c r="O857" t="s">
        <v>328</v>
      </c>
    </row>
    <row r="858" spans="1:15">
      <c r="A858" t="s">
        <v>4774</v>
      </c>
      <c r="B858" t="s">
        <v>13973</v>
      </c>
      <c r="C858" t="s">
        <v>328</v>
      </c>
      <c r="D858" t="s">
        <v>328</v>
      </c>
      <c r="E858" t="s">
        <v>2912</v>
      </c>
      <c r="F858" t="s">
        <v>2911</v>
      </c>
      <c r="G858" t="s">
        <v>328</v>
      </c>
      <c r="H858" t="s">
        <v>6526</v>
      </c>
      <c r="I858" t="s">
        <v>328</v>
      </c>
      <c r="J858" t="s">
        <v>328</v>
      </c>
      <c r="K858" t="s">
        <v>328</v>
      </c>
      <c r="L858" t="s">
        <v>328</v>
      </c>
      <c r="M858" t="s">
        <v>13973</v>
      </c>
      <c r="N858" t="s">
        <v>328</v>
      </c>
      <c r="O858" t="s">
        <v>328</v>
      </c>
    </row>
    <row r="859" spans="1:15">
      <c r="A859" t="s">
        <v>4774</v>
      </c>
      <c r="B859" t="s">
        <v>13974</v>
      </c>
      <c r="C859" t="s">
        <v>328</v>
      </c>
      <c r="D859" t="s">
        <v>328</v>
      </c>
      <c r="E859" t="s">
        <v>2912</v>
      </c>
      <c r="F859" t="s">
        <v>2911</v>
      </c>
      <c r="G859" t="s">
        <v>328</v>
      </c>
      <c r="H859" t="s">
        <v>328</v>
      </c>
      <c r="I859" t="s">
        <v>328</v>
      </c>
      <c r="J859" t="s">
        <v>328</v>
      </c>
      <c r="K859" t="s">
        <v>328</v>
      </c>
      <c r="L859" t="s">
        <v>328</v>
      </c>
      <c r="M859" t="s">
        <v>13974</v>
      </c>
      <c r="N859" t="s">
        <v>328</v>
      </c>
      <c r="O859" t="s">
        <v>328</v>
      </c>
    </row>
    <row r="860" spans="1:15">
      <c r="A860" t="s">
        <v>4774</v>
      </c>
      <c r="B860" t="s">
        <v>13975</v>
      </c>
      <c r="C860" t="s">
        <v>328</v>
      </c>
      <c r="D860" t="s">
        <v>328</v>
      </c>
      <c r="E860" t="s">
        <v>13773</v>
      </c>
      <c r="F860" t="s">
        <v>2889</v>
      </c>
      <c r="G860" t="s">
        <v>328</v>
      </c>
      <c r="H860" t="s">
        <v>328</v>
      </c>
      <c r="I860" t="s">
        <v>6497</v>
      </c>
      <c r="J860" t="s">
        <v>328</v>
      </c>
      <c r="K860" t="s">
        <v>328</v>
      </c>
      <c r="L860" t="s">
        <v>328</v>
      </c>
      <c r="M860" t="s">
        <v>13975</v>
      </c>
      <c r="N860" t="s">
        <v>328</v>
      </c>
      <c r="O860" t="s">
        <v>328</v>
      </c>
    </row>
    <row r="861" spans="1:15">
      <c r="A861" t="s">
        <v>4774</v>
      </c>
      <c r="B861" t="s">
        <v>13976</v>
      </c>
      <c r="C861" t="s">
        <v>328</v>
      </c>
      <c r="D861" t="s">
        <v>328</v>
      </c>
      <c r="E861" t="s">
        <v>12934</v>
      </c>
      <c r="F861" t="s">
        <v>2907</v>
      </c>
      <c r="G861" t="s">
        <v>328</v>
      </c>
      <c r="H861" t="s">
        <v>328</v>
      </c>
      <c r="I861" t="s">
        <v>328</v>
      </c>
      <c r="J861" t="s">
        <v>328</v>
      </c>
      <c r="K861" t="s">
        <v>328</v>
      </c>
      <c r="L861" t="s">
        <v>328</v>
      </c>
      <c r="M861" t="s">
        <v>13976</v>
      </c>
      <c r="N861" t="s">
        <v>328</v>
      </c>
      <c r="O861" t="s">
        <v>328</v>
      </c>
    </row>
    <row r="862" spans="1:15">
      <c r="A862" t="s">
        <v>4774</v>
      </c>
      <c r="B862" t="s">
        <v>13977</v>
      </c>
      <c r="C862" t="s">
        <v>328</v>
      </c>
      <c r="D862" t="s">
        <v>328</v>
      </c>
      <c r="E862" t="s">
        <v>12934</v>
      </c>
      <c r="F862" t="s">
        <v>2907</v>
      </c>
      <c r="G862" t="s">
        <v>328</v>
      </c>
      <c r="H862" t="s">
        <v>328</v>
      </c>
      <c r="I862" t="s">
        <v>328</v>
      </c>
      <c r="J862" t="s">
        <v>328</v>
      </c>
      <c r="K862" t="s">
        <v>328</v>
      </c>
      <c r="L862" t="s">
        <v>328</v>
      </c>
      <c r="M862" t="s">
        <v>13977</v>
      </c>
      <c r="N862" t="s">
        <v>328</v>
      </c>
      <c r="O862" t="s">
        <v>328</v>
      </c>
    </row>
    <row r="863" spans="1:15">
      <c r="A863" t="s">
        <v>4774</v>
      </c>
      <c r="B863" t="s">
        <v>13978</v>
      </c>
      <c r="C863" t="s">
        <v>328</v>
      </c>
      <c r="D863" t="s">
        <v>328</v>
      </c>
      <c r="E863" t="s">
        <v>12934</v>
      </c>
      <c r="F863" t="s">
        <v>2907</v>
      </c>
      <c r="G863" t="s">
        <v>328</v>
      </c>
      <c r="H863" t="s">
        <v>6524</v>
      </c>
      <c r="I863" t="s">
        <v>6507</v>
      </c>
      <c r="J863" t="s">
        <v>6505</v>
      </c>
      <c r="K863" t="s">
        <v>13979</v>
      </c>
      <c r="L863">
        <v>77</v>
      </c>
      <c r="M863" t="s">
        <v>13978</v>
      </c>
      <c r="N863" t="s">
        <v>328</v>
      </c>
      <c r="O863" t="s">
        <v>328</v>
      </c>
    </row>
    <row r="864" spans="1:15">
      <c r="A864" t="s">
        <v>4774</v>
      </c>
      <c r="B864" t="s">
        <v>13980</v>
      </c>
      <c r="C864" t="s">
        <v>328</v>
      </c>
      <c r="D864" t="s">
        <v>328</v>
      </c>
      <c r="E864" t="s">
        <v>12934</v>
      </c>
      <c r="F864" t="s">
        <v>2907</v>
      </c>
      <c r="G864" t="s">
        <v>328</v>
      </c>
      <c r="H864" t="s">
        <v>328</v>
      </c>
      <c r="I864" t="s">
        <v>328</v>
      </c>
      <c r="J864" t="s">
        <v>328</v>
      </c>
      <c r="K864" t="s">
        <v>328</v>
      </c>
      <c r="L864" t="s">
        <v>328</v>
      </c>
      <c r="M864" t="s">
        <v>13980</v>
      </c>
      <c r="N864" t="s">
        <v>328</v>
      </c>
      <c r="O864" t="s">
        <v>328</v>
      </c>
    </row>
    <row r="865" spans="1:15">
      <c r="A865" t="s">
        <v>4774</v>
      </c>
      <c r="B865" t="s">
        <v>9480</v>
      </c>
      <c r="C865" t="s">
        <v>328</v>
      </c>
      <c r="D865" t="s">
        <v>328</v>
      </c>
      <c r="E865" t="s">
        <v>2912</v>
      </c>
      <c r="F865" t="s">
        <v>2911</v>
      </c>
      <c r="G865" t="s">
        <v>328</v>
      </c>
      <c r="H865" t="s">
        <v>328</v>
      </c>
      <c r="I865" t="s">
        <v>328</v>
      </c>
      <c r="J865" t="s">
        <v>328</v>
      </c>
      <c r="K865" t="s">
        <v>328</v>
      </c>
      <c r="L865" t="s">
        <v>328</v>
      </c>
      <c r="M865" t="s">
        <v>9480</v>
      </c>
      <c r="N865" t="s">
        <v>328</v>
      </c>
      <c r="O865" t="s">
        <v>328</v>
      </c>
    </row>
    <row r="866" spans="1:15">
      <c r="A866" t="s">
        <v>4774</v>
      </c>
      <c r="B866" t="s">
        <v>13981</v>
      </c>
      <c r="C866" t="s">
        <v>328</v>
      </c>
      <c r="D866" t="s">
        <v>328</v>
      </c>
      <c r="E866" t="s">
        <v>2912</v>
      </c>
      <c r="F866" t="s">
        <v>2911</v>
      </c>
      <c r="G866" t="s">
        <v>328</v>
      </c>
      <c r="H866" t="s">
        <v>328</v>
      </c>
      <c r="I866" t="s">
        <v>328</v>
      </c>
      <c r="J866" t="s">
        <v>328</v>
      </c>
      <c r="K866" t="s">
        <v>328</v>
      </c>
      <c r="L866" t="s">
        <v>328</v>
      </c>
      <c r="M866" t="s">
        <v>13981</v>
      </c>
      <c r="N866" t="s">
        <v>328</v>
      </c>
      <c r="O866" t="s">
        <v>328</v>
      </c>
    </row>
    <row r="867" spans="1:15">
      <c r="A867" t="s">
        <v>4774</v>
      </c>
      <c r="B867" t="s">
        <v>13982</v>
      </c>
      <c r="C867" t="s">
        <v>328</v>
      </c>
      <c r="D867" t="s">
        <v>328</v>
      </c>
      <c r="E867" t="s">
        <v>12934</v>
      </c>
      <c r="F867" t="s">
        <v>2907</v>
      </c>
      <c r="G867" t="s">
        <v>328</v>
      </c>
      <c r="H867" t="s">
        <v>328</v>
      </c>
      <c r="I867" t="s">
        <v>328</v>
      </c>
      <c r="J867" t="s">
        <v>328</v>
      </c>
      <c r="K867" t="s">
        <v>328</v>
      </c>
      <c r="L867" t="s">
        <v>328</v>
      </c>
      <c r="M867" t="s">
        <v>13982</v>
      </c>
      <c r="N867" t="s">
        <v>328</v>
      </c>
      <c r="O867" t="s">
        <v>328</v>
      </c>
    </row>
    <row r="868" spans="1:15">
      <c r="A868" t="s">
        <v>4774</v>
      </c>
      <c r="B868" t="s">
        <v>13983</v>
      </c>
      <c r="C868" t="s">
        <v>328</v>
      </c>
      <c r="D868" t="s">
        <v>328</v>
      </c>
      <c r="E868" t="s">
        <v>12934</v>
      </c>
      <c r="F868" t="s">
        <v>2907</v>
      </c>
      <c r="G868" t="s">
        <v>328</v>
      </c>
      <c r="H868" t="s">
        <v>328</v>
      </c>
      <c r="I868" t="s">
        <v>328</v>
      </c>
      <c r="J868" t="s">
        <v>328</v>
      </c>
      <c r="K868" t="s">
        <v>328</v>
      </c>
      <c r="L868" t="s">
        <v>328</v>
      </c>
      <c r="M868" t="s">
        <v>13983</v>
      </c>
      <c r="N868" t="s">
        <v>328</v>
      </c>
      <c r="O868" t="s">
        <v>328</v>
      </c>
    </row>
    <row r="869" spans="1:15">
      <c r="A869" t="s">
        <v>4774</v>
      </c>
      <c r="B869" t="s">
        <v>13984</v>
      </c>
      <c r="C869" t="s">
        <v>328</v>
      </c>
      <c r="D869" t="s">
        <v>328</v>
      </c>
      <c r="E869" t="s">
        <v>12934</v>
      </c>
      <c r="F869" t="s">
        <v>2907</v>
      </c>
      <c r="G869" t="s">
        <v>328</v>
      </c>
      <c r="H869" t="s">
        <v>328</v>
      </c>
      <c r="I869" t="s">
        <v>328</v>
      </c>
      <c r="J869" t="s">
        <v>328</v>
      </c>
      <c r="K869" t="s">
        <v>328</v>
      </c>
      <c r="L869" t="s">
        <v>328</v>
      </c>
      <c r="M869" t="s">
        <v>13984</v>
      </c>
      <c r="N869" t="s">
        <v>328</v>
      </c>
      <c r="O869" t="s">
        <v>328</v>
      </c>
    </row>
    <row r="870" spans="1:15">
      <c r="A870" t="s">
        <v>4774</v>
      </c>
      <c r="B870" t="s">
        <v>13985</v>
      </c>
      <c r="C870" t="s">
        <v>328</v>
      </c>
      <c r="D870" t="s">
        <v>328</v>
      </c>
      <c r="E870" t="s">
        <v>12949</v>
      </c>
      <c r="F870" t="s">
        <v>2907</v>
      </c>
      <c r="G870" t="s">
        <v>328</v>
      </c>
      <c r="H870" t="s">
        <v>2659</v>
      </c>
      <c r="I870" t="s">
        <v>13739</v>
      </c>
      <c r="J870" t="s">
        <v>328</v>
      </c>
      <c r="K870" t="s">
        <v>328</v>
      </c>
      <c r="L870" t="s">
        <v>328</v>
      </c>
      <c r="M870" t="s">
        <v>13985</v>
      </c>
      <c r="N870" t="s">
        <v>328</v>
      </c>
      <c r="O870" t="s">
        <v>328</v>
      </c>
    </row>
    <row r="871" spans="1:15">
      <c r="A871" t="s">
        <v>4774</v>
      </c>
      <c r="B871" t="s">
        <v>13986</v>
      </c>
      <c r="C871" t="s">
        <v>328</v>
      </c>
      <c r="D871" t="s">
        <v>328</v>
      </c>
      <c r="E871" t="s">
        <v>12934</v>
      </c>
      <c r="F871" t="s">
        <v>2907</v>
      </c>
      <c r="G871" t="s">
        <v>328</v>
      </c>
      <c r="H871" t="s">
        <v>328</v>
      </c>
      <c r="I871" t="s">
        <v>13738</v>
      </c>
      <c r="J871" t="s">
        <v>328</v>
      </c>
      <c r="K871" t="s">
        <v>328</v>
      </c>
      <c r="L871" t="s">
        <v>328</v>
      </c>
      <c r="M871" t="s">
        <v>13987</v>
      </c>
      <c r="N871" t="s">
        <v>328</v>
      </c>
      <c r="O871" t="s">
        <v>328</v>
      </c>
    </row>
    <row r="872" spans="1:15">
      <c r="A872" t="s">
        <v>4774</v>
      </c>
      <c r="B872" t="s">
        <v>13988</v>
      </c>
      <c r="C872" t="s">
        <v>328</v>
      </c>
      <c r="D872" t="s">
        <v>328</v>
      </c>
      <c r="E872" t="s">
        <v>2912</v>
      </c>
      <c r="F872" t="s">
        <v>2911</v>
      </c>
      <c r="G872" t="s">
        <v>328</v>
      </c>
      <c r="H872" t="s">
        <v>328</v>
      </c>
      <c r="I872" t="s">
        <v>328</v>
      </c>
      <c r="J872" t="s">
        <v>328</v>
      </c>
      <c r="K872" t="s">
        <v>328</v>
      </c>
      <c r="L872" t="s">
        <v>328</v>
      </c>
      <c r="M872" t="s">
        <v>13988</v>
      </c>
      <c r="N872" t="s">
        <v>328</v>
      </c>
      <c r="O872" t="s">
        <v>328</v>
      </c>
    </row>
    <row r="873" spans="1:15">
      <c r="A873" t="s">
        <v>4774</v>
      </c>
      <c r="B873" t="s">
        <v>13989</v>
      </c>
      <c r="C873" t="s">
        <v>328</v>
      </c>
      <c r="D873" t="s">
        <v>328</v>
      </c>
      <c r="E873" t="s">
        <v>2912</v>
      </c>
      <c r="F873" t="s">
        <v>2907</v>
      </c>
      <c r="G873" t="s">
        <v>328</v>
      </c>
      <c r="H873" t="s">
        <v>6526</v>
      </c>
      <c r="I873" t="s">
        <v>328</v>
      </c>
      <c r="J873" t="s">
        <v>328</v>
      </c>
      <c r="K873" t="s">
        <v>328</v>
      </c>
      <c r="L873" t="s">
        <v>328</v>
      </c>
      <c r="M873" t="s">
        <v>13989</v>
      </c>
      <c r="N873" t="s">
        <v>328</v>
      </c>
      <c r="O873" t="s">
        <v>328</v>
      </c>
    </row>
    <row r="874" spans="1:15">
      <c r="A874" t="s">
        <v>4774</v>
      </c>
      <c r="B874" t="s">
        <v>13990</v>
      </c>
      <c r="C874" t="s">
        <v>328</v>
      </c>
      <c r="D874" t="s">
        <v>328</v>
      </c>
      <c r="E874" t="s">
        <v>12934</v>
      </c>
      <c r="F874" t="s">
        <v>2907</v>
      </c>
      <c r="G874" t="s">
        <v>328</v>
      </c>
      <c r="H874" t="s">
        <v>328</v>
      </c>
      <c r="I874" t="s">
        <v>328</v>
      </c>
      <c r="J874" t="s">
        <v>328</v>
      </c>
      <c r="K874" t="s">
        <v>328</v>
      </c>
      <c r="L874" t="s">
        <v>328</v>
      </c>
      <c r="M874" t="s">
        <v>13991</v>
      </c>
      <c r="N874" t="s">
        <v>328</v>
      </c>
      <c r="O874" t="s">
        <v>328</v>
      </c>
    </row>
    <row r="875" spans="1:15">
      <c r="A875" t="s">
        <v>4774</v>
      </c>
      <c r="B875" t="s">
        <v>13992</v>
      </c>
      <c r="C875" t="s">
        <v>328</v>
      </c>
      <c r="D875" t="s">
        <v>328</v>
      </c>
      <c r="E875" t="s">
        <v>12934</v>
      </c>
      <c r="F875" t="s">
        <v>2907</v>
      </c>
      <c r="G875" t="s">
        <v>328</v>
      </c>
      <c r="H875" t="s">
        <v>328</v>
      </c>
      <c r="I875" t="s">
        <v>328</v>
      </c>
      <c r="J875" t="s">
        <v>328</v>
      </c>
      <c r="K875" t="s">
        <v>328</v>
      </c>
      <c r="L875" t="s">
        <v>328</v>
      </c>
      <c r="M875" t="s">
        <v>13992</v>
      </c>
      <c r="N875" t="s">
        <v>328</v>
      </c>
      <c r="O875" t="s">
        <v>328</v>
      </c>
    </row>
    <row r="876" spans="1:15">
      <c r="A876" t="s">
        <v>4774</v>
      </c>
      <c r="B876" t="s">
        <v>13993</v>
      </c>
      <c r="C876" t="s">
        <v>328</v>
      </c>
      <c r="D876" t="s">
        <v>328</v>
      </c>
      <c r="E876" t="s">
        <v>12934</v>
      </c>
      <c r="F876" t="s">
        <v>2907</v>
      </c>
      <c r="G876" t="s">
        <v>328</v>
      </c>
      <c r="H876" t="s">
        <v>328</v>
      </c>
      <c r="I876" t="s">
        <v>328</v>
      </c>
      <c r="J876" t="s">
        <v>328</v>
      </c>
      <c r="K876" t="s">
        <v>328</v>
      </c>
      <c r="L876" t="s">
        <v>328</v>
      </c>
      <c r="M876" t="s">
        <v>13993</v>
      </c>
      <c r="N876" t="s">
        <v>328</v>
      </c>
      <c r="O876" t="s">
        <v>328</v>
      </c>
    </row>
    <row r="877" spans="1:15">
      <c r="A877" t="s">
        <v>4774</v>
      </c>
      <c r="B877" t="s">
        <v>13994</v>
      </c>
      <c r="C877" t="s">
        <v>328</v>
      </c>
      <c r="D877" t="s">
        <v>328</v>
      </c>
      <c r="E877" t="s">
        <v>12934</v>
      </c>
      <c r="F877" t="s">
        <v>2907</v>
      </c>
      <c r="G877" t="s">
        <v>328</v>
      </c>
      <c r="H877" t="s">
        <v>328</v>
      </c>
      <c r="I877" t="s">
        <v>328</v>
      </c>
      <c r="J877" t="s">
        <v>328</v>
      </c>
      <c r="K877" t="s">
        <v>328</v>
      </c>
      <c r="L877" t="s">
        <v>328</v>
      </c>
      <c r="M877" t="s">
        <v>13995</v>
      </c>
      <c r="N877" t="s">
        <v>328</v>
      </c>
      <c r="O877" t="s">
        <v>328</v>
      </c>
    </row>
    <row r="878" spans="1:15">
      <c r="A878" t="s">
        <v>4774</v>
      </c>
      <c r="B878" t="s">
        <v>13996</v>
      </c>
      <c r="C878" t="s">
        <v>328</v>
      </c>
      <c r="D878" t="s">
        <v>328</v>
      </c>
      <c r="E878" t="s">
        <v>12934</v>
      </c>
      <c r="F878" t="s">
        <v>2907</v>
      </c>
      <c r="G878" t="s">
        <v>328</v>
      </c>
      <c r="H878" t="s">
        <v>328</v>
      </c>
      <c r="I878" t="s">
        <v>328</v>
      </c>
      <c r="J878" t="s">
        <v>328</v>
      </c>
      <c r="K878" t="s">
        <v>328</v>
      </c>
      <c r="L878" t="s">
        <v>328</v>
      </c>
      <c r="M878" t="s">
        <v>13996</v>
      </c>
      <c r="N878" t="s">
        <v>328</v>
      </c>
      <c r="O878" t="s">
        <v>328</v>
      </c>
    </row>
    <row r="879" spans="1:15">
      <c r="A879" t="s">
        <v>4774</v>
      </c>
      <c r="B879" t="s">
        <v>13997</v>
      </c>
      <c r="C879" t="s">
        <v>328</v>
      </c>
      <c r="D879" t="s">
        <v>328</v>
      </c>
      <c r="E879" t="s">
        <v>12934</v>
      </c>
      <c r="F879" t="s">
        <v>2907</v>
      </c>
      <c r="G879" t="s">
        <v>328</v>
      </c>
      <c r="H879" t="s">
        <v>328</v>
      </c>
      <c r="I879" t="s">
        <v>328</v>
      </c>
      <c r="J879" t="s">
        <v>328</v>
      </c>
      <c r="K879" t="s">
        <v>328</v>
      </c>
      <c r="L879" t="s">
        <v>328</v>
      </c>
      <c r="M879" t="s">
        <v>13997</v>
      </c>
      <c r="N879" t="s">
        <v>328</v>
      </c>
      <c r="O879" t="s">
        <v>328</v>
      </c>
    </row>
    <row r="880" spans="1:15">
      <c r="A880" t="s">
        <v>4774</v>
      </c>
      <c r="B880" t="s">
        <v>13998</v>
      </c>
      <c r="C880" t="s">
        <v>328</v>
      </c>
      <c r="D880" t="s">
        <v>328</v>
      </c>
      <c r="E880" t="s">
        <v>12934</v>
      </c>
      <c r="F880" t="s">
        <v>2907</v>
      </c>
      <c r="G880" t="s">
        <v>328</v>
      </c>
      <c r="H880" t="s">
        <v>328</v>
      </c>
      <c r="I880" t="s">
        <v>328</v>
      </c>
      <c r="J880" t="s">
        <v>328</v>
      </c>
      <c r="K880" t="s">
        <v>328</v>
      </c>
      <c r="L880" t="s">
        <v>328</v>
      </c>
      <c r="M880" t="s">
        <v>13999</v>
      </c>
      <c r="N880" t="s">
        <v>328</v>
      </c>
      <c r="O880" t="s">
        <v>328</v>
      </c>
    </row>
    <row r="881" spans="1:15">
      <c r="A881" t="s">
        <v>4774</v>
      </c>
      <c r="B881" t="s">
        <v>14000</v>
      </c>
      <c r="C881" t="s">
        <v>328</v>
      </c>
      <c r="D881" t="s">
        <v>328</v>
      </c>
      <c r="E881" t="s">
        <v>12934</v>
      </c>
      <c r="F881" t="s">
        <v>2907</v>
      </c>
      <c r="G881" t="s">
        <v>328</v>
      </c>
      <c r="H881" t="s">
        <v>328</v>
      </c>
      <c r="I881" t="s">
        <v>13739</v>
      </c>
      <c r="J881" t="s">
        <v>328</v>
      </c>
      <c r="K881" t="s">
        <v>328</v>
      </c>
      <c r="L881" t="s">
        <v>328</v>
      </c>
      <c r="M881" t="s">
        <v>14001</v>
      </c>
      <c r="N881" t="s">
        <v>328</v>
      </c>
      <c r="O881" t="s">
        <v>328</v>
      </c>
    </row>
    <row r="882" spans="1:15">
      <c r="A882" t="s">
        <v>4774</v>
      </c>
      <c r="B882" t="s">
        <v>14002</v>
      </c>
      <c r="C882" t="s">
        <v>328</v>
      </c>
      <c r="D882" t="s">
        <v>328</v>
      </c>
      <c r="E882" t="s">
        <v>12934</v>
      </c>
      <c r="F882" t="s">
        <v>2907</v>
      </c>
      <c r="G882" t="s">
        <v>328</v>
      </c>
      <c r="H882" t="s">
        <v>328</v>
      </c>
      <c r="I882" t="s">
        <v>328</v>
      </c>
      <c r="J882" t="s">
        <v>328</v>
      </c>
      <c r="K882" t="s">
        <v>328</v>
      </c>
      <c r="L882" t="s">
        <v>328</v>
      </c>
      <c r="M882" t="s">
        <v>14002</v>
      </c>
      <c r="N882" t="s">
        <v>328</v>
      </c>
      <c r="O882" t="s">
        <v>328</v>
      </c>
    </row>
    <row r="883" spans="1:15">
      <c r="A883" t="s">
        <v>4774</v>
      </c>
      <c r="B883" t="s">
        <v>14003</v>
      </c>
      <c r="C883" t="s">
        <v>328</v>
      </c>
      <c r="D883" t="s">
        <v>328</v>
      </c>
      <c r="E883" t="s">
        <v>12934</v>
      </c>
      <c r="F883" t="s">
        <v>2907</v>
      </c>
      <c r="G883" t="s">
        <v>328</v>
      </c>
      <c r="H883" t="s">
        <v>328</v>
      </c>
      <c r="I883" t="s">
        <v>328</v>
      </c>
      <c r="J883" t="s">
        <v>328</v>
      </c>
      <c r="K883" t="s">
        <v>328</v>
      </c>
      <c r="L883" t="s">
        <v>328</v>
      </c>
      <c r="M883" t="s">
        <v>14002</v>
      </c>
      <c r="N883" t="s">
        <v>328</v>
      </c>
      <c r="O883" t="s">
        <v>328</v>
      </c>
    </row>
    <row r="884" spans="1:15">
      <c r="A884" t="s">
        <v>4774</v>
      </c>
      <c r="B884" t="s">
        <v>14004</v>
      </c>
      <c r="C884" t="s">
        <v>328</v>
      </c>
      <c r="D884" t="s">
        <v>328</v>
      </c>
      <c r="E884" t="s">
        <v>12934</v>
      </c>
      <c r="F884" t="s">
        <v>2907</v>
      </c>
      <c r="G884" t="s">
        <v>328</v>
      </c>
      <c r="H884" t="s">
        <v>328</v>
      </c>
      <c r="I884" t="s">
        <v>328</v>
      </c>
      <c r="J884" t="s">
        <v>328</v>
      </c>
      <c r="K884" t="s">
        <v>328</v>
      </c>
      <c r="L884" t="s">
        <v>328</v>
      </c>
      <c r="M884" t="s">
        <v>14004</v>
      </c>
      <c r="N884" t="s">
        <v>328</v>
      </c>
      <c r="O884" t="s">
        <v>328</v>
      </c>
    </row>
    <row r="885" spans="1:15">
      <c r="A885" t="s">
        <v>4774</v>
      </c>
      <c r="B885" t="s">
        <v>14005</v>
      </c>
      <c r="C885" t="s">
        <v>328</v>
      </c>
      <c r="D885" t="s">
        <v>328</v>
      </c>
      <c r="E885" t="s">
        <v>12934</v>
      </c>
      <c r="F885" t="s">
        <v>2907</v>
      </c>
      <c r="G885" t="s">
        <v>328</v>
      </c>
      <c r="H885" t="s">
        <v>328</v>
      </c>
      <c r="I885" t="s">
        <v>328</v>
      </c>
      <c r="J885" t="s">
        <v>328</v>
      </c>
      <c r="K885" t="s">
        <v>328</v>
      </c>
      <c r="L885" t="s">
        <v>328</v>
      </c>
      <c r="M885" t="s">
        <v>14006</v>
      </c>
      <c r="N885" t="s">
        <v>328</v>
      </c>
      <c r="O885" t="s">
        <v>328</v>
      </c>
    </row>
    <row r="886" spans="1:15">
      <c r="A886" t="s">
        <v>4774</v>
      </c>
      <c r="B886" t="s">
        <v>14007</v>
      </c>
      <c r="C886" t="s">
        <v>328</v>
      </c>
      <c r="D886" t="s">
        <v>328</v>
      </c>
      <c r="E886" t="s">
        <v>12934</v>
      </c>
      <c r="F886" t="s">
        <v>2907</v>
      </c>
      <c r="G886" t="s">
        <v>328</v>
      </c>
      <c r="H886" t="s">
        <v>328</v>
      </c>
      <c r="I886" t="s">
        <v>328</v>
      </c>
      <c r="J886" t="s">
        <v>328</v>
      </c>
      <c r="K886" t="s">
        <v>328</v>
      </c>
      <c r="L886" t="s">
        <v>328</v>
      </c>
      <c r="M886" t="s">
        <v>14007</v>
      </c>
      <c r="N886" t="s">
        <v>328</v>
      </c>
      <c r="O886" t="s">
        <v>328</v>
      </c>
    </row>
    <row r="887" spans="1:15">
      <c r="A887" t="s">
        <v>4774</v>
      </c>
      <c r="B887" t="s">
        <v>14008</v>
      </c>
      <c r="C887" t="s">
        <v>328</v>
      </c>
      <c r="D887" t="s">
        <v>328</v>
      </c>
      <c r="E887" t="s">
        <v>12934</v>
      </c>
      <c r="F887" t="s">
        <v>2907</v>
      </c>
      <c r="G887" t="s">
        <v>328</v>
      </c>
      <c r="H887" t="s">
        <v>6524</v>
      </c>
      <c r="I887" t="s">
        <v>6507</v>
      </c>
      <c r="J887" t="s">
        <v>328</v>
      </c>
      <c r="K887" t="s">
        <v>328</v>
      </c>
      <c r="L887" t="s">
        <v>328</v>
      </c>
      <c r="M887" t="s">
        <v>14008</v>
      </c>
      <c r="N887" t="s">
        <v>328</v>
      </c>
      <c r="O887" t="s">
        <v>328</v>
      </c>
    </row>
    <row r="888" spans="1:15">
      <c r="A888" t="s">
        <v>4774</v>
      </c>
      <c r="B888" t="s">
        <v>14009</v>
      </c>
      <c r="C888" t="s">
        <v>328</v>
      </c>
      <c r="D888" t="s">
        <v>328</v>
      </c>
      <c r="E888" t="s">
        <v>12934</v>
      </c>
      <c r="F888" t="s">
        <v>2907</v>
      </c>
      <c r="G888" t="s">
        <v>328</v>
      </c>
      <c r="H888" t="s">
        <v>328</v>
      </c>
      <c r="I888" t="s">
        <v>328</v>
      </c>
      <c r="J888" t="s">
        <v>328</v>
      </c>
      <c r="K888" t="s">
        <v>328</v>
      </c>
      <c r="L888" t="s">
        <v>328</v>
      </c>
      <c r="M888" t="s">
        <v>14009</v>
      </c>
      <c r="N888" t="s">
        <v>328</v>
      </c>
      <c r="O888" t="s">
        <v>328</v>
      </c>
    </row>
    <row r="889" spans="1:15">
      <c r="A889" t="s">
        <v>4774</v>
      </c>
      <c r="B889" t="s">
        <v>14010</v>
      </c>
      <c r="C889" t="s">
        <v>328</v>
      </c>
      <c r="D889" t="s">
        <v>328</v>
      </c>
      <c r="E889" t="s">
        <v>12934</v>
      </c>
      <c r="F889" t="s">
        <v>2907</v>
      </c>
      <c r="G889" t="s">
        <v>328</v>
      </c>
      <c r="H889" t="s">
        <v>328</v>
      </c>
      <c r="I889" t="s">
        <v>328</v>
      </c>
      <c r="J889" t="s">
        <v>328</v>
      </c>
      <c r="K889" t="s">
        <v>328</v>
      </c>
      <c r="L889" t="s">
        <v>328</v>
      </c>
      <c r="M889" t="s">
        <v>14010</v>
      </c>
      <c r="N889" t="s">
        <v>328</v>
      </c>
      <c r="O889" t="s">
        <v>328</v>
      </c>
    </row>
    <row r="890" spans="1:15">
      <c r="A890" t="s">
        <v>4774</v>
      </c>
      <c r="B890" t="s">
        <v>14011</v>
      </c>
      <c r="C890" t="s">
        <v>328</v>
      </c>
      <c r="D890" t="s">
        <v>328</v>
      </c>
      <c r="E890" t="s">
        <v>12934</v>
      </c>
      <c r="F890" t="s">
        <v>2907</v>
      </c>
      <c r="G890" t="s">
        <v>328</v>
      </c>
      <c r="H890" t="s">
        <v>328</v>
      </c>
      <c r="I890" t="s">
        <v>328</v>
      </c>
      <c r="J890" t="s">
        <v>328</v>
      </c>
      <c r="K890" t="s">
        <v>328</v>
      </c>
      <c r="L890" t="s">
        <v>328</v>
      </c>
      <c r="M890" t="s">
        <v>14011</v>
      </c>
      <c r="N890" t="s">
        <v>328</v>
      </c>
      <c r="O890" t="s">
        <v>328</v>
      </c>
    </row>
    <row r="891" spans="1:15">
      <c r="A891" t="s">
        <v>4774</v>
      </c>
      <c r="B891" t="s">
        <v>14012</v>
      </c>
      <c r="C891" t="s">
        <v>328</v>
      </c>
      <c r="D891" t="s">
        <v>328</v>
      </c>
      <c r="E891" t="s">
        <v>12934</v>
      </c>
      <c r="F891" t="s">
        <v>2907</v>
      </c>
      <c r="G891" t="s">
        <v>328</v>
      </c>
      <c r="H891" t="s">
        <v>328</v>
      </c>
      <c r="I891" t="s">
        <v>13738</v>
      </c>
      <c r="J891" t="s">
        <v>328</v>
      </c>
      <c r="K891" t="s">
        <v>328</v>
      </c>
      <c r="L891" t="s">
        <v>328</v>
      </c>
      <c r="M891" t="s">
        <v>14012</v>
      </c>
      <c r="N891" t="s">
        <v>328</v>
      </c>
      <c r="O891" t="s">
        <v>328</v>
      </c>
    </row>
    <row r="892" spans="1:15">
      <c r="A892" t="s">
        <v>4774</v>
      </c>
      <c r="B892" t="s">
        <v>14013</v>
      </c>
      <c r="C892" t="s">
        <v>328</v>
      </c>
      <c r="D892" t="s">
        <v>328</v>
      </c>
      <c r="E892" t="s">
        <v>2659</v>
      </c>
      <c r="F892" t="s">
        <v>2911</v>
      </c>
      <c r="G892" t="s">
        <v>328</v>
      </c>
      <c r="H892" t="s">
        <v>328</v>
      </c>
      <c r="I892" t="s">
        <v>328</v>
      </c>
      <c r="J892" t="s">
        <v>328</v>
      </c>
      <c r="K892" t="s">
        <v>328</v>
      </c>
      <c r="L892" t="s">
        <v>328</v>
      </c>
      <c r="M892" t="s">
        <v>2659</v>
      </c>
      <c r="N892" t="s">
        <v>328</v>
      </c>
      <c r="O892" t="s">
        <v>328</v>
      </c>
    </row>
    <row r="893" spans="1:15">
      <c r="A893" t="s">
        <v>4774</v>
      </c>
      <c r="B893" t="s">
        <v>14014</v>
      </c>
      <c r="C893" t="s">
        <v>328</v>
      </c>
      <c r="D893" t="s">
        <v>328</v>
      </c>
      <c r="E893" t="s">
        <v>12934</v>
      </c>
      <c r="F893" t="s">
        <v>2907</v>
      </c>
      <c r="G893" t="s">
        <v>328</v>
      </c>
      <c r="H893" t="s">
        <v>328</v>
      </c>
      <c r="I893" t="s">
        <v>328</v>
      </c>
      <c r="J893" t="s">
        <v>328</v>
      </c>
      <c r="K893" t="s">
        <v>328</v>
      </c>
      <c r="L893" t="s">
        <v>328</v>
      </c>
      <c r="M893" t="s">
        <v>14015</v>
      </c>
      <c r="N893" t="s">
        <v>328</v>
      </c>
      <c r="O893" t="s">
        <v>328</v>
      </c>
    </row>
    <row r="894" spans="1:15">
      <c r="A894" t="s">
        <v>4774</v>
      </c>
      <c r="B894" t="s">
        <v>14016</v>
      </c>
      <c r="C894" t="s">
        <v>328</v>
      </c>
      <c r="D894" t="s">
        <v>328</v>
      </c>
      <c r="E894" t="s">
        <v>12949</v>
      </c>
      <c r="F894" t="s">
        <v>2907</v>
      </c>
      <c r="G894" t="s">
        <v>328</v>
      </c>
      <c r="H894" t="s">
        <v>328</v>
      </c>
      <c r="I894" t="s">
        <v>13739</v>
      </c>
      <c r="J894" t="s">
        <v>328</v>
      </c>
      <c r="K894" t="s">
        <v>328</v>
      </c>
      <c r="L894" t="s">
        <v>328</v>
      </c>
      <c r="M894" t="s">
        <v>14017</v>
      </c>
      <c r="N894" t="s">
        <v>328</v>
      </c>
      <c r="O894" t="s">
        <v>328</v>
      </c>
    </row>
    <row r="895" spans="1:15">
      <c r="A895" t="s">
        <v>4774</v>
      </c>
      <c r="B895" t="s">
        <v>14018</v>
      </c>
      <c r="C895" t="s">
        <v>328</v>
      </c>
      <c r="D895" t="s">
        <v>328</v>
      </c>
      <c r="E895" t="s">
        <v>12949</v>
      </c>
      <c r="F895" t="s">
        <v>2907</v>
      </c>
      <c r="G895" t="s">
        <v>328</v>
      </c>
      <c r="H895" t="s">
        <v>328</v>
      </c>
      <c r="I895" t="s">
        <v>13739</v>
      </c>
      <c r="J895" t="s">
        <v>328</v>
      </c>
      <c r="K895" t="s">
        <v>328</v>
      </c>
      <c r="L895" t="s">
        <v>328</v>
      </c>
      <c r="M895" t="s">
        <v>14019</v>
      </c>
      <c r="N895" t="s">
        <v>328</v>
      </c>
      <c r="O895" t="s">
        <v>328</v>
      </c>
    </row>
    <row r="896" spans="1:15">
      <c r="A896" t="s">
        <v>4774</v>
      </c>
      <c r="B896" t="s">
        <v>14020</v>
      </c>
      <c r="C896" t="s">
        <v>328</v>
      </c>
      <c r="D896" t="s">
        <v>328</v>
      </c>
      <c r="E896" t="s">
        <v>12949</v>
      </c>
      <c r="F896" t="s">
        <v>2907</v>
      </c>
      <c r="G896" t="s">
        <v>328</v>
      </c>
      <c r="H896" t="s">
        <v>328</v>
      </c>
      <c r="I896" t="s">
        <v>13739</v>
      </c>
      <c r="J896" t="s">
        <v>328</v>
      </c>
      <c r="K896" t="s">
        <v>328</v>
      </c>
      <c r="L896" t="s">
        <v>328</v>
      </c>
      <c r="M896" t="s">
        <v>14021</v>
      </c>
      <c r="N896" t="s">
        <v>328</v>
      </c>
      <c r="O896" t="s">
        <v>328</v>
      </c>
    </row>
    <row r="897" spans="1:15">
      <c r="A897" t="s">
        <v>4774</v>
      </c>
      <c r="B897" t="s">
        <v>14022</v>
      </c>
      <c r="C897" t="s">
        <v>328</v>
      </c>
      <c r="D897" t="s">
        <v>328</v>
      </c>
      <c r="E897" t="s">
        <v>12949</v>
      </c>
      <c r="F897" t="s">
        <v>2907</v>
      </c>
      <c r="G897" t="s">
        <v>328</v>
      </c>
      <c r="H897" t="s">
        <v>328</v>
      </c>
      <c r="I897" t="s">
        <v>13739</v>
      </c>
      <c r="J897" t="s">
        <v>328</v>
      </c>
      <c r="K897" t="s">
        <v>328</v>
      </c>
      <c r="L897" t="s">
        <v>328</v>
      </c>
      <c r="M897" t="s">
        <v>14023</v>
      </c>
      <c r="N897" t="s">
        <v>328</v>
      </c>
      <c r="O897" t="s">
        <v>328</v>
      </c>
    </row>
    <row r="898" spans="1:15">
      <c r="A898" t="s">
        <v>4774</v>
      </c>
      <c r="B898" t="s">
        <v>14024</v>
      </c>
      <c r="C898" t="s">
        <v>328</v>
      </c>
      <c r="D898" t="s">
        <v>328</v>
      </c>
      <c r="E898" t="s">
        <v>12949</v>
      </c>
      <c r="F898" t="s">
        <v>2907</v>
      </c>
      <c r="G898" t="s">
        <v>328</v>
      </c>
      <c r="H898" t="s">
        <v>328</v>
      </c>
      <c r="I898" t="s">
        <v>13739</v>
      </c>
      <c r="J898" t="s">
        <v>328</v>
      </c>
      <c r="K898" t="s">
        <v>328</v>
      </c>
      <c r="L898" t="s">
        <v>328</v>
      </c>
      <c r="M898" t="s">
        <v>14025</v>
      </c>
      <c r="N898" t="s">
        <v>328</v>
      </c>
      <c r="O898" t="s">
        <v>328</v>
      </c>
    </row>
    <row r="899" spans="1:15">
      <c r="A899" t="s">
        <v>4774</v>
      </c>
      <c r="B899" t="s">
        <v>14026</v>
      </c>
      <c r="C899" t="s">
        <v>328</v>
      </c>
      <c r="D899" t="s">
        <v>328</v>
      </c>
      <c r="E899" t="s">
        <v>2912</v>
      </c>
      <c r="F899" t="s">
        <v>2911</v>
      </c>
      <c r="G899" t="s">
        <v>328</v>
      </c>
      <c r="H899" t="s">
        <v>328</v>
      </c>
      <c r="I899" t="s">
        <v>13738</v>
      </c>
      <c r="J899" t="s">
        <v>328</v>
      </c>
      <c r="K899" t="s">
        <v>328</v>
      </c>
      <c r="L899" t="s">
        <v>328</v>
      </c>
      <c r="M899" t="s">
        <v>14026</v>
      </c>
      <c r="N899" t="s">
        <v>328</v>
      </c>
      <c r="O899" t="s">
        <v>328</v>
      </c>
    </row>
    <row r="900" spans="1:15">
      <c r="A900" t="s">
        <v>4774</v>
      </c>
      <c r="B900" t="s">
        <v>14027</v>
      </c>
      <c r="C900" t="s">
        <v>328</v>
      </c>
      <c r="D900" t="s">
        <v>328</v>
      </c>
      <c r="E900" t="s">
        <v>12934</v>
      </c>
      <c r="F900" t="s">
        <v>2907</v>
      </c>
      <c r="G900" t="s">
        <v>328</v>
      </c>
      <c r="H900" t="s">
        <v>328</v>
      </c>
      <c r="I900" t="s">
        <v>328</v>
      </c>
      <c r="J900" t="s">
        <v>328</v>
      </c>
      <c r="K900" t="s">
        <v>328</v>
      </c>
      <c r="L900" t="s">
        <v>328</v>
      </c>
      <c r="M900" t="s">
        <v>14027</v>
      </c>
      <c r="N900" t="s">
        <v>328</v>
      </c>
      <c r="O900" t="s">
        <v>328</v>
      </c>
    </row>
    <row r="901" spans="1:15">
      <c r="A901" t="s">
        <v>4774</v>
      </c>
      <c r="B901" t="s">
        <v>14028</v>
      </c>
      <c r="C901" t="s">
        <v>328</v>
      </c>
      <c r="D901" t="s">
        <v>328</v>
      </c>
      <c r="E901" t="s">
        <v>12934</v>
      </c>
      <c r="F901" t="s">
        <v>2907</v>
      </c>
      <c r="G901" t="s">
        <v>328</v>
      </c>
      <c r="H901" t="s">
        <v>328</v>
      </c>
      <c r="I901" t="s">
        <v>328</v>
      </c>
      <c r="J901" t="s">
        <v>328</v>
      </c>
      <c r="K901" t="s">
        <v>328</v>
      </c>
      <c r="L901" t="s">
        <v>328</v>
      </c>
      <c r="M901" t="s">
        <v>14028</v>
      </c>
      <c r="N901" t="s">
        <v>328</v>
      </c>
      <c r="O901" t="s">
        <v>328</v>
      </c>
    </row>
    <row r="902" spans="1:15">
      <c r="A902" t="s">
        <v>4774</v>
      </c>
      <c r="B902" t="s">
        <v>14029</v>
      </c>
      <c r="C902" t="s">
        <v>328</v>
      </c>
      <c r="D902" t="s">
        <v>328</v>
      </c>
      <c r="E902" t="s">
        <v>12934</v>
      </c>
      <c r="F902" t="s">
        <v>2907</v>
      </c>
      <c r="G902" t="s">
        <v>328</v>
      </c>
      <c r="H902" t="s">
        <v>328</v>
      </c>
      <c r="I902" t="s">
        <v>328</v>
      </c>
      <c r="J902" t="s">
        <v>328</v>
      </c>
      <c r="K902" t="s">
        <v>328</v>
      </c>
      <c r="L902" t="s">
        <v>328</v>
      </c>
      <c r="M902" t="s">
        <v>14029</v>
      </c>
      <c r="N902" t="s">
        <v>328</v>
      </c>
      <c r="O902" t="s">
        <v>328</v>
      </c>
    </row>
    <row r="903" spans="1:15">
      <c r="A903" t="s">
        <v>4774</v>
      </c>
      <c r="B903" t="s">
        <v>14030</v>
      </c>
      <c r="C903" t="s">
        <v>328</v>
      </c>
      <c r="D903" t="s">
        <v>328</v>
      </c>
      <c r="E903" t="s">
        <v>12934</v>
      </c>
      <c r="F903" t="s">
        <v>2907</v>
      </c>
      <c r="G903" t="s">
        <v>328</v>
      </c>
      <c r="H903" t="s">
        <v>328</v>
      </c>
      <c r="I903" t="s">
        <v>328</v>
      </c>
      <c r="J903" t="s">
        <v>328</v>
      </c>
      <c r="K903" t="s">
        <v>328</v>
      </c>
      <c r="L903" t="s">
        <v>328</v>
      </c>
      <c r="M903" t="s">
        <v>14030</v>
      </c>
      <c r="N903" t="s">
        <v>328</v>
      </c>
      <c r="O903" t="s">
        <v>328</v>
      </c>
    </row>
    <row r="904" spans="1:15">
      <c r="A904" t="s">
        <v>4774</v>
      </c>
      <c r="B904" t="s">
        <v>14031</v>
      </c>
      <c r="C904" t="s">
        <v>328</v>
      </c>
      <c r="D904" t="s">
        <v>328</v>
      </c>
      <c r="E904" t="s">
        <v>12934</v>
      </c>
      <c r="F904" t="s">
        <v>2907</v>
      </c>
      <c r="G904" t="s">
        <v>328</v>
      </c>
      <c r="H904" t="s">
        <v>328</v>
      </c>
      <c r="I904" t="s">
        <v>328</v>
      </c>
      <c r="J904" t="s">
        <v>328</v>
      </c>
      <c r="K904" t="s">
        <v>328</v>
      </c>
      <c r="L904" t="s">
        <v>328</v>
      </c>
      <c r="M904" t="s">
        <v>14031</v>
      </c>
      <c r="N904" t="s">
        <v>328</v>
      </c>
      <c r="O904" t="s">
        <v>328</v>
      </c>
    </row>
    <row r="905" spans="1:15">
      <c r="A905" t="s">
        <v>4774</v>
      </c>
      <c r="B905" t="s">
        <v>14032</v>
      </c>
      <c r="C905" t="s">
        <v>328</v>
      </c>
      <c r="D905" t="s">
        <v>328</v>
      </c>
      <c r="E905" t="s">
        <v>12934</v>
      </c>
      <c r="F905" t="s">
        <v>2907</v>
      </c>
      <c r="G905" t="s">
        <v>328</v>
      </c>
      <c r="H905" t="s">
        <v>328</v>
      </c>
      <c r="I905" t="s">
        <v>328</v>
      </c>
      <c r="J905" t="s">
        <v>328</v>
      </c>
      <c r="K905" t="s">
        <v>328</v>
      </c>
      <c r="L905" t="s">
        <v>328</v>
      </c>
      <c r="M905" t="s">
        <v>14032</v>
      </c>
      <c r="N905" t="s">
        <v>328</v>
      </c>
      <c r="O905" t="s">
        <v>328</v>
      </c>
    </row>
    <row r="906" spans="1:15">
      <c r="A906" t="s">
        <v>4774</v>
      </c>
      <c r="B906" t="s">
        <v>14033</v>
      </c>
      <c r="C906" t="s">
        <v>328</v>
      </c>
      <c r="D906" t="s">
        <v>328</v>
      </c>
      <c r="E906" t="s">
        <v>12934</v>
      </c>
      <c r="F906" t="s">
        <v>2907</v>
      </c>
      <c r="G906" t="s">
        <v>328</v>
      </c>
      <c r="H906" t="s">
        <v>328</v>
      </c>
      <c r="I906" t="s">
        <v>328</v>
      </c>
      <c r="J906" t="s">
        <v>328</v>
      </c>
      <c r="K906" t="s">
        <v>328</v>
      </c>
      <c r="L906" t="s">
        <v>328</v>
      </c>
      <c r="M906" t="s">
        <v>14033</v>
      </c>
      <c r="N906" t="s">
        <v>328</v>
      </c>
      <c r="O906" t="s">
        <v>328</v>
      </c>
    </row>
    <row r="907" spans="1:15">
      <c r="A907" t="s">
        <v>4774</v>
      </c>
      <c r="B907" t="s">
        <v>14034</v>
      </c>
      <c r="C907" t="s">
        <v>328</v>
      </c>
      <c r="D907" t="s">
        <v>328</v>
      </c>
      <c r="E907" t="s">
        <v>12934</v>
      </c>
      <c r="F907" t="s">
        <v>2907</v>
      </c>
      <c r="G907" t="s">
        <v>328</v>
      </c>
      <c r="H907" t="s">
        <v>328</v>
      </c>
      <c r="I907" t="s">
        <v>328</v>
      </c>
      <c r="J907" t="s">
        <v>328</v>
      </c>
      <c r="K907" t="s">
        <v>328</v>
      </c>
      <c r="L907" t="s">
        <v>328</v>
      </c>
      <c r="M907" t="s">
        <v>14034</v>
      </c>
      <c r="N907" t="s">
        <v>328</v>
      </c>
      <c r="O907" t="s">
        <v>328</v>
      </c>
    </row>
    <row r="908" spans="1:15">
      <c r="A908" t="s">
        <v>4774</v>
      </c>
      <c r="B908" t="s">
        <v>14035</v>
      </c>
      <c r="C908" t="s">
        <v>328</v>
      </c>
      <c r="D908" t="s">
        <v>328</v>
      </c>
      <c r="E908" t="s">
        <v>12934</v>
      </c>
      <c r="F908" t="s">
        <v>2907</v>
      </c>
      <c r="G908" t="s">
        <v>328</v>
      </c>
      <c r="H908" t="s">
        <v>6524</v>
      </c>
      <c r="I908" t="s">
        <v>328</v>
      </c>
      <c r="J908" t="s">
        <v>328</v>
      </c>
      <c r="K908" t="s">
        <v>328</v>
      </c>
      <c r="L908" t="s">
        <v>328</v>
      </c>
      <c r="M908" t="s">
        <v>14035</v>
      </c>
      <c r="N908" t="s">
        <v>328</v>
      </c>
      <c r="O908" t="s">
        <v>328</v>
      </c>
    </row>
    <row r="909" spans="1:15">
      <c r="A909" t="s">
        <v>4774</v>
      </c>
      <c r="B909" t="s">
        <v>14036</v>
      </c>
      <c r="C909" t="s">
        <v>328</v>
      </c>
      <c r="D909" t="s">
        <v>328</v>
      </c>
      <c r="E909" t="s">
        <v>12934</v>
      </c>
      <c r="F909" t="s">
        <v>2907</v>
      </c>
      <c r="G909" t="s">
        <v>328</v>
      </c>
      <c r="H909" t="s">
        <v>328</v>
      </c>
      <c r="I909" t="s">
        <v>328</v>
      </c>
      <c r="J909" t="s">
        <v>328</v>
      </c>
      <c r="K909" t="s">
        <v>328</v>
      </c>
      <c r="L909" t="s">
        <v>328</v>
      </c>
      <c r="M909" t="s">
        <v>14036</v>
      </c>
      <c r="N909" t="s">
        <v>328</v>
      </c>
      <c r="O909" t="s">
        <v>328</v>
      </c>
    </row>
    <row r="910" spans="1:15">
      <c r="A910" t="s">
        <v>5528</v>
      </c>
      <c r="B910" t="s">
        <v>14037</v>
      </c>
      <c r="C910" t="s">
        <v>328</v>
      </c>
      <c r="D910" t="s">
        <v>328</v>
      </c>
      <c r="E910" t="s">
        <v>2912</v>
      </c>
      <c r="F910" t="s">
        <v>2911</v>
      </c>
      <c r="G910" t="s">
        <v>328</v>
      </c>
      <c r="H910" t="s">
        <v>328</v>
      </c>
      <c r="I910" t="s">
        <v>328</v>
      </c>
      <c r="J910" t="s">
        <v>328</v>
      </c>
      <c r="K910" t="s">
        <v>328</v>
      </c>
      <c r="L910" t="s">
        <v>328</v>
      </c>
      <c r="M910" t="s">
        <v>14038</v>
      </c>
      <c r="N910" t="s">
        <v>328</v>
      </c>
      <c r="O910" t="s">
        <v>328</v>
      </c>
    </row>
    <row r="911" spans="1:15">
      <c r="A911" t="s">
        <v>16</v>
      </c>
      <c r="B911" t="s">
        <v>14039</v>
      </c>
      <c r="C911" t="s">
        <v>328</v>
      </c>
      <c r="D911" t="s">
        <v>328</v>
      </c>
      <c r="E911" t="s">
        <v>12934</v>
      </c>
      <c r="F911" t="s">
        <v>2911</v>
      </c>
      <c r="G911" t="s">
        <v>328</v>
      </c>
      <c r="H911" t="s">
        <v>328</v>
      </c>
      <c r="I911" t="s">
        <v>328</v>
      </c>
      <c r="J911" t="s">
        <v>328</v>
      </c>
      <c r="K911" t="s">
        <v>328</v>
      </c>
      <c r="L911" t="s">
        <v>328</v>
      </c>
      <c r="M911" t="s">
        <v>14039</v>
      </c>
      <c r="N911" t="s">
        <v>328</v>
      </c>
      <c r="O911" t="s">
        <v>328</v>
      </c>
    </row>
    <row r="912" spans="1:15">
      <c r="A912" t="s">
        <v>16</v>
      </c>
      <c r="B912" t="s">
        <v>14040</v>
      </c>
      <c r="C912" t="s">
        <v>328</v>
      </c>
      <c r="D912" t="s">
        <v>328</v>
      </c>
      <c r="E912" t="s">
        <v>2912</v>
      </c>
      <c r="F912" t="s">
        <v>2911</v>
      </c>
      <c r="G912" t="s">
        <v>328</v>
      </c>
      <c r="H912" t="s">
        <v>328</v>
      </c>
      <c r="I912" t="s">
        <v>328</v>
      </c>
      <c r="J912" t="s">
        <v>328</v>
      </c>
      <c r="K912" t="s">
        <v>328</v>
      </c>
      <c r="L912" t="s">
        <v>328</v>
      </c>
      <c r="M912" t="s">
        <v>14040</v>
      </c>
      <c r="N912" t="s">
        <v>328</v>
      </c>
      <c r="O912" t="s">
        <v>328</v>
      </c>
    </row>
    <row r="913" spans="1:15">
      <c r="A913" t="s">
        <v>5140</v>
      </c>
      <c r="B913" t="s">
        <v>14041</v>
      </c>
      <c r="C913" t="s">
        <v>328</v>
      </c>
      <c r="D913" t="s">
        <v>328</v>
      </c>
      <c r="E913" t="s">
        <v>328</v>
      </c>
      <c r="F913" t="s">
        <v>2661</v>
      </c>
      <c r="G913" t="s">
        <v>2662</v>
      </c>
      <c r="H913" t="s">
        <v>328</v>
      </c>
      <c r="I913" t="s">
        <v>328</v>
      </c>
      <c r="J913" t="s">
        <v>328</v>
      </c>
      <c r="K913" t="s">
        <v>328</v>
      </c>
      <c r="L913" t="s">
        <v>328</v>
      </c>
      <c r="M913" t="s">
        <v>14041</v>
      </c>
      <c r="N913" t="s">
        <v>328</v>
      </c>
      <c r="O913" t="s">
        <v>328</v>
      </c>
    </row>
    <row r="914" spans="1:15">
      <c r="A914" t="s">
        <v>3658</v>
      </c>
      <c r="B914" t="s">
        <v>14042</v>
      </c>
      <c r="C914" t="s">
        <v>328</v>
      </c>
      <c r="D914" t="s">
        <v>328</v>
      </c>
      <c r="E914" t="s">
        <v>12934</v>
      </c>
      <c r="F914" t="s">
        <v>2911</v>
      </c>
      <c r="G914" t="s">
        <v>328</v>
      </c>
      <c r="H914" t="s">
        <v>6518</v>
      </c>
      <c r="I914" t="s">
        <v>328</v>
      </c>
      <c r="J914" t="s">
        <v>328</v>
      </c>
      <c r="K914" t="s">
        <v>328</v>
      </c>
      <c r="L914" t="s">
        <v>328</v>
      </c>
      <c r="M914" t="s">
        <v>14042</v>
      </c>
      <c r="N914" t="s">
        <v>328</v>
      </c>
      <c r="O914" t="s">
        <v>328</v>
      </c>
    </row>
    <row r="915" spans="1:15">
      <c r="A915" t="s">
        <v>3658</v>
      </c>
      <c r="B915" t="s">
        <v>14043</v>
      </c>
      <c r="C915" t="s">
        <v>328</v>
      </c>
      <c r="D915" t="s">
        <v>328</v>
      </c>
      <c r="E915" t="s">
        <v>12934</v>
      </c>
      <c r="F915" t="s">
        <v>2907</v>
      </c>
      <c r="G915" t="s">
        <v>328</v>
      </c>
      <c r="H915" t="s">
        <v>328</v>
      </c>
      <c r="I915" t="s">
        <v>328</v>
      </c>
      <c r="J915" t="s">
        <v>328</v>
      </c>
      <c r="K915" t="s">
        <v>328</v>
      </c>
      <c r="L915" t="s">
        <v>328</v>
      </c>
      <c r="M915" t="s">
        <v>14044</v>
      </c>
      <c r="N915" t="s">
        <v>328</v>
      </c>
      <c r="O915" t="s">
        <v>328</v>
      </c>
    </row>
    <row r="916" spans="1:15">
      <c r="A916" t="s">
        <v>3658</v>
      </c>
      <c r="B916" t="s">
        <v>14045</v>
      </c>
      <c r="C916" t="s">
        <v>328</v>
      </c>
      <c r="D916" t="s">
        <v>328</v>
      </c>
      <c r="E916" t="s">
        <v>2912</v>
      </c>
      <c r="F916" t="s">
        <v>2911</v>
      </c>
      <c r="G916" t="s">
        <v>328</v>
      </c>
      <c r="H916" t="s">
        <v>328</v>
      </c>
      <c r="I916" t="s">
        <v>328</v>
      </c>
      <c r="J916" t="s">
        <v>328</v>
      </c>
      <c r="K916" t="s">
        <v>328</v>
      </c>
      <c r="L916" t="s">
        <v>328</v>
      </c>
      <c r="M916" t="s">
        <v>14046</v>
      </c>
      <c r="N916" t="s">
        <v>328</v>
      </c>
      <c r="O916" t="s">
        <v>328</v>
      </c>
    </row>
    <row r="917" spans="1:15">
      <c r="A917" t="s">
        <v>3658</v>
      </c>
      <c r="B917" t="s">
        <v>14047</v>
      </c>
      <c r="C917" t="s">
        <v>328</v>
      </c>
      <c r="D917" t="s">
        <v>328</v>
      </c>
      <c r="E917" t="s">
        <v>12934</v>
      </c>
      <c r="F917" t="s">
        <v>2911</v>
      </c>
      <c r="G917" t="s">
        <v>328</v>
      </c>
      <c r="H917" t="s">
        <v>6518</v>
      </c>
      <c r="I917" t="s">
        <v>328</v>
      </c>
      <c r="J917" t="s">
        <v>328</v>
      </c>
      <c r="K917" t="s">
        <v>328</v>
      </c>
      <c r="L917" t="s">
        <v>328</v>
      </c>
      <c r="M917" t="s">
        <v>14047</v>
      </c>
      <c r="N917" t="s">
        <v>328</v>
      </c>
      <c r="O917" t="s">
        <v>328</v>
      </c>
    </row>
    <row r="918" spans="1:15">
      <c r="A918" t="s">
        <v>3658</v>
      </c>
      <c r="B918" t="s">
        <v>14048</v>
      </c>
      <c r="C918" t="s">
        <v>328</v>
      </c>
      <c r="D918" t="s">
        <v>328</v>
      </c>
      <c r="E918" t="s">
        <v>12934</v>
      </c>
      <c r="F918" t="s">
        <v>2911</v>
      </c>
      <c r="G918" t="s">
        <v>328</v>
      </c>
      <c r="H918" t="s">
        <v>6518</v>
      </c>
      <c r="I918" t="s">
        <v>328</v>
      </c>
      <c r="J918" t="s">
        <v>328</v>
      </c>
      <c r="K918" t="s">
        <v>328</v>
      </c>
      <c r="L918" t="s">
        <v>328</v>
      </c>
      <c r="M918" t="s">
        <v>14048</v>
      </c>
      <c r="N918" t="s">
        <v>328</v>
      </c>
      <c r="O918" t="s">
        <v>328</v>
      </c>
    </row>
    <row r="919" spans="1:15">
      <c r="A919" t="s">
        <v>5536</v>
      </c>
      <c r="B919" t="s">
        <v>14049</v>
      </c>
      <c r="C919" t="s">
        <v>328</v>
      </c>
      <c r="D919" t="s">
        <v>328</v>
      </c>
      <c r="E919" t="s">
        <v>13551</v>
      </c>
      <c r="F919" t="s">
        <v>2907</v>
      </c>
      <c r="G919" t="s">
        <v>328</v>
      </c>
      <c r="H919" t="s">
        <v>328</v>
      </c>
      <c r="I919" t="s">
        <v>328</v>
      </c>
      <c r="J919" t="s">
        <v>328</v>
      </c>
      <c r="K919" t="s">
        <v>328</v>
      </c>
      <c r="L919" t="s">
        <v>328</v>
      </c>
      <c r="M919" t="s">
        <v>14049</v>
      </c>
      <c r="N919" t="s">
        <v>328</v>
      </c>
      <c r="O919" t="s">
        <v>328</v>
      </c>
    </row>
    <row r="920" spans="1:15">
      <c r="A920" t="s">
        <v>5536</v>
      </c>
      <c r="B920" t="s">
        <v>14050</v>
      </c>
      <c r="C920" t="s">
        <v>328</v>
      </c>
      <c r="D920" t="s">
        <v>328</v>
      </c>
      <c r="E920" t="s">
        <v>12934</v>
      </c>
      <c r="F920" t="s">
        <v>2907</v>
      </c>
      <c r="G920" t="s">
        <v>328</v>
      </c>
      <c r="H920" t="s">
        <v>328</v>
      </c>
      <c r="I920" t="s">
        <v>328</v>
      </c>
      <c r="J920" t="s">
        <v>328</v>
      </c>
      <c r="K920" t="s">
        <v>328</v>
      </c>
      <c r="L920" t="s">
        <v>328</v>
      </c>
      <c r="M920" t="s">
        <v>14050</v>
      </c>
      <c r="N920" t="s">
        <v>328</v>
      </c>
      <c r="O920" t="s">
        <v>328</v>
      </c>
    </row>
    <row r="921" spans="1:15">
      <c r="A921" t="s">
        <v>4209</v>
      </c>
      <c r="B921" t="s">
        <v>14051</v>
      </c>
      <c r="C921" t="s">
        <v>328</v>
      </c>
      <c r="D921" t="s">
        <v>328</v>
      </c>
      <c r="E921" t="s">
        <v>12934</v>
      </c>
      <c r="F921" t="s">
        <v>2907</v>
      </c>
      <c r="G921" t="s">
        <v>328</v>
      </c>
      <c r="H921" t="s">
        <v>328</v>
      </c>
      <c r="I921" t="s">
        <v>328</v>
      </c>
      <c r="J921" t="s">
        <v>328</v>
      </c>
      <c r="K921" t="s">
        <v>328</v>
      </c>
      <c r="L921" t="s">
        <v>328</v>
      </c>
      <c r="M921" t="s">
        <v>14052</v>
      </c>
      <c r="N921" t="s">
        <v>328</v>
      </c>
      <c r="O921" t="s">
        <v>328</v>
      </c>
    </row>
    <row r="922" spans="1:15">
      <c r="A922" t="s">
        <v>4209</v>
      </c>
      <c r="B922" t="s">
        <v>14053</v>
      </c>
      <c r="C922" t="s">
        <v>328</v>
      </c>
      <c r="D922" t="s">
        <v>328</v>
      </c>
      <c r="E922" t="s">
        <v>12934</v>
      </c>
      <c r="F922" t="s">
        <v>2907</v>
      </c>
      <c r="G922" t="s">
        <v>328</v>
      </c>
      <c r="H922" t="s">
        <v>328</v>
      </c>
      <c r="I922" t="s">
        <v>328</v>
      </c>
      <c r="J922" t="s">
        <v>328</v>
      </c>
      <c r="K922" t="s">
        <v>328</v>
      </c>
      <c r="L922" t="s">
        <v>328</v>
      </c>
      <c r="M922" t="s">
        <v>14053</v>
      </c>
      <c r="N922" t="s">
        <v>328</v>
      </c>
      <c r="O922" t="s">
        <v>328</v>
      </c>
    </row>
    <row r="923" spans="1:15">
      <c r="A923" t="s">
        <v>5011</v>
      </c>
      <c r="B923" t="s">
        <v>14054</v>
      </c>
      <c r="C923" t="s">
        <v>328</v>
      </c>
      <c r="D923" t="s">
        <v>328</v>
      </c>
      <c r="E923" t="s">
        <v>12934</v>
      </c>
      <c r="F923" t="s">
        <v>2907</v>
      </c>
      <c r="G923" t="s">
        <v>328</v>
      </c>
      <c r="H923" t="s">
        <v>328</v>
      </c>
      <c r="I923" t="s">
        <v>328</v>
      </c>
      <c r="J923" t="s">
        <v>328</v>
      </c>
      <c r="K923" t="s">
        <v>328</v>
      </c>
      <c r="L923" t="s">
        <v>328</v>
      </c>
      <c r="M923" t="s">
        <v>14054</v>
      </c>
      <c r="N923" t="s">
        <v>328</v>
      </c>
      <c r="O923" t="s">
        <v>328</v>
      </c>
    </row>
    <row r="924" spans="1:15">
      <c r="A924" t="s">
        <v>4786</v>
      </c>
      <c r="B924" t="s">
        <v>14055</v>
      </c>
      <c r="C924" t="s">
        <v>328</v>
      </c>
      <c r="D924" t="s">
        <v>328</v>
      </c>
      <c r="E924" t="s">
        <v>2912</v>
      </c>
      <c r="F924" t="s">
        <v>2911</v>
      </c>
      <c r="G924" t="s">
        <v>328</v>
      </c>
      <c r="H924" t="s">
        <v>6526</v>
      </c>
      <c r="I924" t="s">
        <v>14056</v>
      </c>
      <c r="J924" t="s">
        <v>328</v>
      </c>
      <c r="K924" t="s">
        <v>328</v>
      </c>
      <c r="L924" t="s">
        <v>328</v>
      </c>
      <c r="M924" t="s">
        <v>14055</v>
      </c>
      <c r="N924" t="s">
        <v>328</v>
      </c>
      <c r="O924" t="s">
        <v>328</v>
      </c>
    </row>
    <row r="925" spans="1:15">
      <c r="A925" t="s">
        <v>4786</v>
      </c>
      <c r="B925" t="s">
        <v>14057</v>
      </c>
      <c r="C925" t="s">
        <v>328</v>
      </c>
      <c r="D925" t="s">
        <v>328</v>
      </c>
      <c r="E925" t="s">
        <v>12934</v>
      </c>
      <c r="F925" t="s">
        <v>2907</v>
      </c>
      <c r="G925" t="s">
        <v>328</v>
      </c>
      <c r="H925" t="s">
        <v>2659</v>
      </c>
      <c r="I925" t="s">
        <v>328</v>
      </c>
      <c r="J925" t="s">
        <v>328</v>
      </c>
      <c r="K925" t="s">
        <v>328</v>
      </c>
      <c r="L925" t="s">
        <v>328</v>
      </c>
      <c r="M925" t="s">
        <v>14057</v>
      </c>
      <c r="N925" t="s">
        <v>328</v>
      </c>
      <c r="O925" t="s">
        <v>328</v>
      </c>
    </row>
    <row r="926" spans="1:15">
      <c r="A926" t="s">
        <v>4786</v>
      </c>
      <c r="B926" t="s">
        <v>14058</v>
      </c>
      <c r="C926" t="s">
        <v>328</v>
      </c>
      <c r="D926" t="s">
        <v>328</v>
      </c>
      <c r="E926" t="s">
        <v>12934</v>
      </c>
      <c r="F926" t="s">
        <v>2907</v>
      </c>
      <c r="G926" t="s">
        <v>328</v>
      </c>
      <c r="H926" t="s">
        <v>2659</v>
      </c>
      <c r="I926" t="s">
        <v>6505</v>
      </c>
      <c r="J926" t="s">
        <v>328</v>
      </c>
      <c r="K926" t="s">
        <v>328</v>
      </c>
      <c r="L926" t="s">
        <v>328</v>
      </c>
      <c r="M926" t="s">
        <v>14058</v>
      </c>
      <c r="N926" t="s">
        <v>328</v>
      </c>
      <c r="O926" t="s">
        <v>328</v>
      </c>
    </row>
    <row r="927" spans="1:15">
      <c r="A927" t="s">
        <v>4786</v>
      </c>
      <c r="B927" t="s">
        <v>14059</v>
      </c>
      <c r="C927" t="s">
        <v>328</v>
      </c>
      <c r="D927" t="s">
        <v>328</v>
      </c>
      <c r="E927" t="s">
        <v>12934</v>
      </c>
      <c r="F927" t="s">
        <v>2907</v>
      </c>
      <c r="G927" t="s">
        <v>328</v>
      </c>
      <c r="H927" t="s">
        <v>2659</v>
      </c>
      <c r="I927" t="s">
        <v>6505</v>
      </c>
      <c r="J927" t="s">
        <v>328</v>
      </c>
      <c r="K927" t="s">
        <v>328</v>
      </c>
      <c r="L927" t="s">
        <v>328</v>
      </c>
      <c r="M927" t="s">
        <v>14059</v>
      </c>
      <c r="N927" t="s">
        <v>328</v>
      </c>
      <c r="O927" t="s">
        <v>328</v>
      </c>
    </row>
    <row r="928" spans="1:15">
      <c r="A928" t="s">
        <v>4786</v>
      </c>
      <c r="B928" t="s">
        <v>14060</v>
      </c>
      <c r="C928" t="s">
        <v>328</v>
      </c>
      <c r="D928" t="s">
        <v>328</v>
      </c>
      <c r="E928" t="s">
        <v>12934</v>
      </c>
      <c r="F928" t="s">
        <v>2907</v>
      </c>
      <c r="G928" t="s">
        <v>328</v>
      </c>
      <c r="H928" t="s">
        <v>2659</v>
      </c>
      <c r="I928" t="s">
        <v>6505</v>
      </c>
      <c r="J928" t="s">
        <v>328</v>
      </c>
      <c r="K928" t="s">
        <v>328</v>
      </c>
      <c r="L928" t="s">
        <v>328</v>
      </c>
      <c r="M928" t="s">
        <v>14060</v>
      </c>
      <c r="N928" t="s">
        <v>328</v>
      </c>
      <c r="O928" t="s">
        <v>328</v>
      </c>
    </row>
    <row r="929" spans="1:15">
      <c r="A929" t="s">
        <v>4786</v>
      </c>
      <c r="B929" t="s">
        <v>14061</v>
      </c>
      <c r="C929" t="s">
        <v>328</v>
      </c>
      <c r="D929" t="s">
        <v>328</v>
      </c>
      <c r="E929" t="s">
        <v>12934</v>
      </c>
      <c r="F929" t="s">
        <v>2907</v>
      </c>
      <c r="G929" t="s">
        <v>328</v>
      </c>
      <c r="H929" t="s">
        <v>2659</v>
      </c>
      <c r="I929" t="s">
        <v>6505</v>
      </c>
      <c r="J929" t="s">
        <v>328</v>
      </c>
      <c r="K929" t="s">
        <v>328</v>
      </c>
      <c r="L929" t="s">
        <v>328</v>
      </c>
      <c r="M929" t="s">
        <v>14060</v>
      </c>
      <c r="N929" t="s">
        <v>328</v>
      </c>
      <c r="O929" t="s">
        <v>328</v>
      </c>
    </row>
    <row r="930" spans="1:15">
      <c r="A930" t="s">
        <v>4786</v>
      </c>
      <c r="B930" t="s">
        <v>14062</v>
      </c>
      <c r="C930" t="s">
        <v>328</v>
      </c>
      <c r="D930" t="s">
        <v>328</v>
      </c>
      <c r="E930" t="s">
        <v>12934</v>
      </c>
      <c r="F930" t="s">
        <v>2907</v>
      </c>
      <c r="G930" t="s">
        <v>328</v>
      </c>
      <c r="H930" t="s">
        <v>328</v>
      </c>
      <c r="I930" t="s">
        <v>328</v>
      </c>
      <c r="J930" t="s">
        <v>328</v>
      </c>
      <c r="K930" t="s">
        <v>328</v>
      </c>
      <c r="L930" t="s">
        <v>328</v>
      </c>
      <c r="M930" t="s">
        <v>14062</v>
      </c>
      <c r="N930" t="s">
        <v>328</v>
      </c>
      <c r="O930" t="s">
        <v>328</v>
      </c>
    </row>
    <row r="931" spans="1:15">
      <c r="A931" t="s">
        <v>4786</v>
      </c>
      <c r="B931" t="s">
        <v>14063</v>
      </c>
      <c r="C931" t="s">
        <v>328</v>
      </c>
      <c r="D931" t="s">
        <v>328</v>
      </c>
      <c r="E931" t="s">
        <v>12934</v>
      </c>
      <c r="F931" t="s">
        <v>2907</v>
      </c>
      <c r="G931" t="s">
        <v>328</v>
      </c>
      <c r="H931" t="s">
        <v>2659</v>
      </c>
      <c r="I931" t="s">
        <v>6505</v>
      </c>
      <c r="J931" t="s">
        <v>328</v>
      </c>
      <c r="K931" t="s">
        <v>328</v>
      </c>
      <c r="L931" t="s">
        <v>328</v>
      </c>
      <c r="M931" t="s">
        <v>14063</v>
      </c>
      <c r="N931" t="s">
        <v>328</v>
      </c>
      <c r="O931" t="s">
        <v>328</v>
      </c>
    </row>
    <row r="932" spans="1:15">
      <c r="A932" t="s">
        <v>4786</v>
      </c>
      <c r="B932" t="s">
        <v>14064</v>
      </c>
      <c r="C932" t="s">
        <v>328</v>
      </c>
      <c r="D932" t="s">
        <v>328</v>
      </c>
      <c r="E932" t="s">
        <v>2912</v>
      </c>
      <c r="F932" t="s">
        <v>2911</v>
      </c>
      <c r="G932" t="s">
        <v>328</v>
      </c>
      <c r="H932" t="s">
        <v>6526</v>
      </c>
      <c r="I932" t="s">
        <v>6505</v>
      </c>
      <c r="J932" t="s">
        <v>328</v>
      </c>
      <c r="K932" t="s">
        <v>328</v>
      </c>
      <c r="L932" t="s">
        <v>328</v>
      </c>
      <c r="M932" t="s">
        <v>14065</v>
      </c>
      <c r="N932" t="s">
        <v>328</v>
      </c>
      <c r="O932" t="s">
        <v>328</v>
      </c>
    </row>
    <row r="933" spans="1:15">
      <c r="A933" t="s">
        <v>4786</v>
      </c>
      <c r="B933" t="s">
        <v>14066</v>
      </c>
      <c r="C933" t="s">
        <v>328</v>
      </c>
      <c r="D933" t="s">
        <v>328</v>
      </c>
      <c r="E933" t="s">
        <v>12934</v>
      </c>
      <c r="F933" t="s">
        <v>2907</v>
      </c>
      <c r="G933" t="s">
        <v>328</v>
      </c>
      <c r="H933" t="s">
        <v>2659</v>
      </c>
      <c r="I933" t="s">
        <v>328</v>
      </c>
      <c r="J933" t="s">
        <v>328</v>
      </c>
      <c r="K933" t="s">
        <v>328</v>
      </c>
      <c r="L933" t="s">
        <v>328</v>
      </c>
      <c r="M933" t="s">
        <v>14066</v>
      </c>
      <c r="N933" t="s">
        <v>328</v>
      </c>
      <c r="O933" t="s">
        <v>328</v>
      </c>
    </row>
    <row r="934" spans="1:15">
      <c r="A934" t="s">
        <v>4786</v>
      </c>
      <c r="B934" t="s">
        <v>14067</v>
      </c>
      <c r="C934" t="s">
        <v>328</v>
      </c>
      <c r="D934" t="s">
        <v>328</v>
      </c>
      <c r="E934" t="s">
        <v>12934</v>
      </c>
      <c r="F934" t="s">
        <v>2907</v>
      </c>
      <c r="G934" t="s">
        <v>328</v>
      </c>
      <c r="H934" t="s">
        <v>2659</v>
      </c>
      <c r="I934" t="s">
        <v>328</v>
      </c>
      <c r="J934" t="s">
        <v>328</v>
      </c>
      <c r="K934" t="s">
        <v>328</v>
      </c>
      <c r="L934" t="s">
        <v>328</v>
      </c>
      <c r="M934" t="s">
        <v>14067</v>
      </c>
      <c r="N934" t="s">
        <v>328</v>
      </c>
      <c r="O934" t="s">
        <v>328</v>
      </c>
    </row>
    <row r="935" spans="1:15">
      <c r="A935" t="s">
        <v>4786</v>
      </c>
      <c r="B935" t="s">
        <v>14068</v>
      </c>
      <c r="C935" t="s">
        <v>328</v>
      </c>
      <c r="D935" t="s">
        <v>328</v>
      </c>
      <c r="E935" t="s">
        <v>12934</v>
      </c>
      <c r="F935" t="s">
        <v>2907</v>
      </c>
      <c r="G935" t="s">
        <v>328</v>
      </c>
      <c r="H935" t="s">
        <v>6524</v>
      </c>
      <c r="I935" t="s">
        <v>328</v>
      </c>
      <c r="J935" t="s">
        <v>328</v>
      </c>
      <c r="K935" t="s">
        <v>328</v>
      </c>
      <c r="L935" t="s">
        <v>328</v>
      </c>
      <c r="M935" t="s">
        <v>14068</v>
      </c>
      <c r="N935" t="s">
        <v>328</v>
      </c>
      <c r="O935" t="s">
        <v>328</v>
      </c>
    </row>
    <row r="936" spans="1:15">
      <c r="A936" t="s">
        <v>4786</v>
      </c>
      <c r="B936" t="s">
        <v>14069</v>
      </c>
      <c r="C936" t="s">
        <v>328</v>
      </c>
      <c r="D936" t="s">
        <v>328</v>
      </c>
      <c r="E936" t="s">
        <v>12934</v>
      </c>
      <c r="F936" t="s">
        <v>2907</v>
      </c>
      <c r="G936" t="s">
        <v>328</v>
      </c>
      <c r="H936" t="s">
        <v>2659</v>
      </c>
      <c r="I936" t="s">
        <v>6505</v>
      </c>
      <c r="J936" t="s">
        <v>328</v>
      </c>
      <c r="K936" t="s">
        <v>328</v>
      </c>
      <c r="L936" t="s">
        <v>328</v>
      </c>
      <c r="M936" t="s">
        <v>14069</v>
      </c>
      <c r="N936" t="s">
        <v>328</v>
      </c>
      <c r="O936" t="s">
        <v>328</v>
      </c>
    </row>
    <row r="937" spans="1:15">
      <c r="A937" t="s">
        <v>4786</v>
      </c>
      <c r="B937" t="s">
        <v>13488</v>
      </c>
      <c r="C937" t="s">
        <v>328</v>
      </c>
      <c r="D937" t="s">
        <v>328</v>
      </c>
      <c r="E937" t="s">
        <v>12934</v>
      </c>
      <c r="F937" t="s">
        <v>2907</v>
      </c>
      <c r="G937" t="s">
        <v>328</v>
      </c>
      <c r="H937" t="s">
        <v>328</v>
      </c>
      <c r="I937" t="s">
        <v>328</v>
      </c>
      <c r="J937" t="s">
        <v>328</v>
      </c>
      <c r="K937" t="s">
        <v>328</v>
      </c>
      <c r="L937" t="s">
        <v>328</v>
      </c>
      <c r="M937" t="s">
        <v>13488</v>
      </c>
      <c r="N937" t="s">
        <v>328</v>
      </c>
      <c r="O937" t="s">
        <v>328</v>
      </c>
    </row>
    <row r="938" spans="1:15">
      <c r="A938" t="s">
        <v>4786</v>
      </c>
      <c r="B938" t="s">
        <v>14070</v>
      </c>
      <c r="C938" t="s">
        <v>328</v>
      </c>
      <c r="D938" t="s">
        <v>328</v>
      </c>
      <c r="E938" t="s">
        <v>12934</v>
      </c>
      <c r="F938" t="s">
        <v>2907</v>
      </c>
      <c r="G938" t="s">
        <v>328</v>
      </c>
      <c r="H938" t="s">
        <v>328</v>
      </c>
      <c r="I938" t="s">
        <v>328</v>
      </c>
      <c r="J938" t="s">
        <v>328</v>
      </c>
      <c r="K938" t="s">
        <v>328</v>
      </c>
      <c r="L938" t="s">
        <v>328</v>
      </c>
      <c r="M938" t="s">
        <v>14070</v>
      </c>
      <c r="N938" t="s">
        <v>328</v>
      </c>
      <c r="O938" t="s">
        <v>328</v>
      </c>
    </row>
    <row r="939" spans="1:15">
      <c r="A939" t="s">
        <v>4786</v>
      </c>
      <c r="B939" t="s">
        <v>14071</v>
      </c>
      <c r="C939" t="s">
        <v>328</v>
      </c>
      <c r="D939" t="s">
        <v>328</v>
      </c>
      <c r="E939" t="s">
        <v>12934</v>
      </c>
      <c r="F939" t="s">
        <v>2907</v>
      </c>
      <c r="G939" t="s">
        <v>328</v>
      </c>
      <c r="H939" t="s">
        <v>328</v>
      </c>
      <c r="I939" t="s">
        <v>328</v>
      </c>
      <c r="J939" t="s">
        <v>328</v>
      </c>
      <c r="K939" t="s">
        <v>328</v>
      </c>
      <c r="L939" t="s">
        <v>328</v>
      </c>
      <c r="M939" t="s">
        <v>14071</v>
      </c>
      <c r="N939" t="s">
        <v>328</v>
      </c>
      <c r="O939" t="s">
        <v>328</v>
      </c>
    </row>
    <row r="940" spans="1:15">
      <c r="A940" t="s">
        <v>4786</v>
      </c>
      <c r="B940" t="s">
        <v>14072</v>
      </c>
      <c r="C940" t="s">
        <v>328</v>
      </c>
      <c r="D940" t="s">
        <v>328</v>
      </c>
      <c r="E940" t="s">
        <v>12934</v>
      </c>
      <c r="F940" t="s">
        <v>2907</v>
      </c>
      <c r="G940" t="s">
        <v>328</v>
      </c>
      <c r="H940" t="s">
        <v>6524</v>
      </c>
      <c r="I940" t="s">
        <v>328</v>
      </c>
      <c r="J940" t="s">
        <v>328</v>
      </c>
      <c r="K940" t="s">
        <v>328</v>
      </c>
      <c r="L940" t="s">
        <v>328</v>
      </c>
      <c r="M940" t="s">
        <v>14072</v>
      </c>
      <c r="N940" t="s">
        <v>328</v>
      </c>
      <c r="O940" t="s">
        <v>328</v>
      </c>
    </row>
    <row r="941" spans="1:15">
      <c r="A941" t="s">
        <v>4786</v>
      </c>
      <c r="B941" t="s">
        <v>14073</v>
      </c>
      <c r="C941" t="s">
        <v>328</v>
      </c>
      <c r="D941" t="s">
        <v>328</v>
      </c>
      <c r="E941" t="s">
        <v>12934</v>
      </c>
      <c r="F941" t="s">
        <v>2907</v>
      </c>
      <c r="G941" t="s">
        <v>328</v>
      </c>
      <c r="H941" t="s">
        <v>6524</v>
      </c>
      <c r="I941" t="s">
        <v>328</v>
      </c>
      <c r="J941" t="s">
        <v>328</v>
      </c>
      <c r="K941" t="s">
        <v>328</v>
      </c>
      <c r="L941" t="s">
        <v>328</v>
      </c>
      <c r="M941" t="s">
        <v>14073</v>
      </c>
      <c r="N941" t="s">
        <v>328</v>
      </c>
      <c r="O941" t="s">
        <v>328</v>
      </c>
    </row>
    <row r="942" spans="1:15">
      <c r="A942" t="s">
        <v>4786</v>
      </c>
      <c r="B942" t="s">
        <v>14074</v>
      </c>
      <c r="C942" t="s">
        <v>328</v>
      </c>
      <c r="D942" t="s">
        <v>328</v>
      </c>
      <c r="E942" t="s">
        <v>12934</v>
      </c>
      <c r="F942" t="s">
        <v>2907</v>
      </c>
      <c r="G942" t="s">
        <v>328</v>
      </c>
      <c r="H942" t="s">
        <v>6524</v>
      </c>
      <c r="I942" t="s">
        <v>328</v>
      </c>
      <c r="J942" t="s">
        <v>328</v>
      </c>
      <c r="K942" t="s">
        <v>328</v>
      </c>
      <c r="L942" t="s">
        <v>328</v>
      </c>
      <c r="M942" t="s">
        <v>14074</v>
      </c>
      <c r="N942" t="s">
        <v>328</v>
      </c>
      <c r="O942" t="s">
        <v>328</v>
      </c>
    </row>
    <row r="943" spans="1:15">
      <c r="A943" t="s">
        <v>4786</v>
      </c>
      <c r="B943" t="s">
        <v>14075</v>
      </c>
      <c r="C943" t="s">
        <v>328</v>
      </c>
      <c r="D943" t="s">
        <v>328</v>
      </c>
      <c r="E943" t="s">
        <v>12934</v>
      </c>
      <c r="F943" t="s">
        <v>2907</v>
      </c>
      <c r="G943" t="s">
        <v>328</v>
      </c>
      <c r="H943" t="s">
        <v>2659</v>
      </c>
      <c r="I943" t="s">
        <v>6505</v>
      </c>
      <c r="J943" t="s">
        <v>328</v>
      </c>
      <c r="K943" t="s">
        <v>328</v>
      </c>
      <c r="L943" t="s">
        <v>328</v>
      </c>
      <c r="M943" t="s">
        <v>14076</v>
      </c>
      <c r="N943" t="s">
        <v>328</v>
      </c>
      <c r="O943" t="s">
        <v>328</v>
      </c>
    </row>
    <row r="944" spans="1:15">
      <c r="A944" t="s">
        <v>4786</v>
      </c>
      <c r="B944" t="s">
        <v>14077</v>
      </c>
      <c r="C944" t="s">
        <v>328</v>
      </c>
      <c r="D944" t="s">
        <v>328</v>
      </c>
      <c r="E944" t="s">
        <v>12934</v>
      </c>
      <c r="F944" t="s">
        <v>2907</v>
      </c>
      <c r="G944" t="s">
        <v>328</v>
      </c>
      <c r="H944" t="s">
        <v>2659</v>
      </c>
      <c r="I944" t="s">
        <v>6505</v>
      </c>
      <c r="J944" t="s">
        <v>328</v>
      </c>
      <c r="K944" t="s">
        <v>328</v>
      </c>
      <c r="L944" t="s">
        <v>328</v>
      </c>
      <c r="M944" t="s">
        <v>14078</v>
      </c>
      <c r="N944" t="s">
        <v>328</v>
      </c>
      <c r="O944" t="s">
        <v>328</v>
      </c>
    </row>
    <row r="945" spans="1:15">
      <c r="A945" t="s">
        <v>4786</v>
      </c>
      <c r="B945" t="s">
        <v>14079</v>
      </c>
      <c r="C945" t="s">
        <v>328</v>
      </c>
      <c r="D945" t="s">
        <v>328</v>
      </c>
      <c r="E945" t="s">
        <v>12934</v>
      </c>
      <c r="F945" t="s">
        <v>2907</v>
      </c>
      <c r="G945" t="s">
        <v>328</v>
      </c>
      <c r="H945" t="s">
        <v>2659</v>
      </c>
      <c r="I945" t="s">
        <v>6505</v>
      </c>
      <c r="J945" t="s">
        <v>328</v>
      </c>
      <c r="K945" t="s">
        <v>328</v>
      </c>
      <c r="L945" t="s">
        <v>328</v>
      </c>
      <c r="M945" t="s">
        <v>14079</v>
      </c>
      <c r="N945" t="s">
        <v>328</v>
      </c>
      <c r="O945" t="s">
        <v>328</v>
      </c>
    </row>
    <row r="946" spans="1:15">
      <c r="A946" t="s">
        <v>4786</v>
      </c>
      <c r="B946" t="s">
        <v>6526</v>
      </c>
      <c r="C946" t="s">
        <v>328</v>
      </c>
      <c r="D946" t="s">
        <v>328</v>
      </c>
      <c r="E946" t="s">
        <v>2912</v>
      </c>
      <c r="F946" t="s">
        <v>2911</v>
      </c>
      <c r="G946" t="s">
        <v>328</v>
      </c>
      <c r="H946" t="s">
        <v>6526</v>
      </c>
      <c r="I946" t="s">
        <v>328</v>
      </c>
      <c r="J946" t="s">
        <v>328</v>
      </c>
      <c r="K946" t="s">
        <v>328</v>
      </c>
      <c r="L946" t="s">
        <v>328</v>
      </c>
      <c r="M946" t="s">
        <v>12995</v>
      </c>
      <c r="N946" t="s">
        <v>328</v>
      </c>
      <c r="O946" t="s">
        <v>328</v>
      </c>
    </row>
    <row r="947" spans="1:15">
      <c r="A947" t="s">
        <v>4786</v>
      </c>
      <c r="B947" t="s">
        <v>14080</v>
      </c>
      <c r="C947" t="s">
        <v>328</v>
      </c>
      <c r="D947" t="s">
        <v>328</v>
      </c>
      <c r="E947" t="s">
        <v>2912</v>
      </c>
      <c r="F947" t="s">
        <v>2911</v>
      </c>
      <c r="G947" t="s">
        <v>328</v>
      </c>
      <c r="H947" t="s">
        <v>2659</v>
      </c>
      <c r="I947" t="s">
        <v>328</v>
      </c>
      <c r="J947" t="s">
        <v>328</v>
      </c>
      <c r="K947" t="s">
        <v>328</v>
      </c>
      <c r="L947" t="s">
        <v>328</v>
      </c>
      <c r="M947" t="s">
        <v>14080</v>
      </c>
      <c r="N947" t="s">
        <v>328</v>
      </c>
      <c r="O947" t="s">
        <v>328</v>
      </c>
    </row>
    <row r="948" spans="1:15">
      <c r="A948" t="s">
        <v>4786</v>
      </c>
      <c r="B948" t="s">
        <v>14081</v>
      </c>
      <c r="C948" t="s">
        <v>328</v>
      </c>
      <c r="D948" t="s">
        <v>328</v>
      </c>
      <c r="E948" t="s">
        <v>12934</v>
      </c>
      <c r="F948" t="s">
        <v>2907</v>
      </c>
      <c r="G948" t="s">
        <v>328</v>
      </c>
      <c r="H948" t="s">
        <v>2659</v>
      </c>
      <c r="I948" t="s">
        <v>6505</v>
      </c>
      <c r="J948" t="s">
        <v>328</v>
      </c>
      <c r="K948" t="s">
        <v>328</v>
      </c>
      <c r="L948" t="s">
        <v>328</v>
      </c>
      <c r="M948" t="s">
        <v>14081</v>
      </c>
      <c r="N948" t="s">
        <v>328</v>
      </c>
      <c r="O948" t="s">
        <v>328</v>
      </c>
    </row>
    <row r="949" spans="1:15">
      <c r="A949" t="s">
        <v>4786</v>
      </c>
      <c r="B949" t="s">
        <v>14082</v>
      </c>
      <c r="C949" t="s">
        <v>328</v>
      </c>
      <c r="D949" t="s">
        <v>328</v>
      </c>
      <c r="E949" t="s">
        <v>2912</v>
      </c>
      <c r="F949" t="s">
        <v>2911</v>
      </c>
      <c r="G949" t="s">
        <v>328</v>
      </c>
      <c r="H949" t="s">
        <v>6526</v>
      </c>
      <c r="I949" t="s">
        <v>14056</v>
      </c>
      <c r="J949" t="s">
        <v>328</v>
      </c>
      <c r="K949" t="s">
        <v>328</v>
      </c>
      <c r="L949" t="s">
        <v>328</v>
      </c>
      <c r="M949" t="s">
        <v>14082</v>
      </c>
      <c r="N949" t="s">
        <v>328</v>
      </c>
      <c r="O949" t="s">
        <v>328</v>
      </c>
    </row>
    <row r="950" spans="1:15">
      <c r="A950" t="s">
        <v>4786</v>
      </c>
      <c r="B950" t="s">
        <v>14083</v>
      </c>
      <c r="C950" t="s">
        <v>328</v>
      </c>
      <c r="D950" t="s">
        <v>328</v>
      </c>
      <c r="E950" t="s">
        <v>12934</v>
      </c>
      <c r="F950" t="s">
        <v>2907</v>
      </c>
      <c r="G950" t="s">
        <v>328</v>
      </c>
      <c r="H950" t="s">
        <v>2659</v>
      </c>
      <c r="I950" t="s">
        <v>6505</v>
      </c>
      <c r="J950" t="s">
        <v>328</v>
      </c>
      <c r="K950" t="s">
        <v>328</v>
      </c>
      <c r="L950" t="s">
        <v>328</v>
      </c>
      <c r="M950" t="s">
        <v>14084</v>
      </c>
      <c r="N950" t="s">
        <v>328</v>
      </c>
      <c r="O950" t="s">
        <v>328</v>
      </c>
    </row>
    <row r="951" spans="1:15">
      <c r="A951" t="s">
        <v>4786</v>
      </c>
      <c r="B951" t="s">
        <v>14084</v>
      </c>
      <c r="C951" t="s">
        <v>328</v>
      </c>
      <c r="D951" t="s">
        <v>328</v>
      </c>
      <c r="E951" t="s">
        <v>12934</v>
      </c>
      <c r="F951" t="s">
        <v>2907</v>
      </c>
      <c r="G951" t="s">
        <v>328</v>
      </c>
      <c r="H951" t="s">
        <v>2659</v>
      </c>
      <c r="I951" t="s">
        <v>6505</v>
      </c>
      <c r="J951" t="s">
        <v>328</v>
      </c>
      <c r="K951" t="s">
        <v>328</v>
      </c>
      <c r="L951" t="s">
        <v>328</v>
      </c>
      <c r="M951" t="s">
        <v>14084</v>
      </c>
      <c r="N951" t="s">
        <v>328</v>
      </c>
      <c r="O951" t="s">
        <v>328</v>
      </c>
    </row>
    <row r="952" spans="1:15">
      <c r="A952" t="s">
        <v>4786</v>
      </c>
      <c r="B952" t="s">
        <v>14085</v>
      </c>
      <c r="C952" t="s">
        <v>328</v>
      </c>
      <c r="D952" t="s">
        <v>328</v>
      </c>
      <c r="E952" t="s">
        <v>12934</v>
      </c>
      <c r="F952" t="s">
        <v>2907</v>
      </c>
      <c r="G952" t="s">
        <v>328</v>
      </c>
      <c r="H952" t="s">
        <v>328</v>
      </c>
      <c r="I952" t="s">
        <v>328</v>
      </c>
      <c r="J952" t="s">
        <v>328</v>
      </c>
      <c r="K952" t="s">
        <v>328</v>
      </c>
      <c r="L952" t="s">
        <v>328</v>
      </c>
      <c r="M952" t="s">
        <v>14085</v>
      </c>
      <c r="N952" t="s">
        <v>328</v>
      </c>
      <c r="O952" t="s">
        <v>328</v>
      </c>
    </row>
    <row r="953" spans="1:15">
      <c r="A953" t="s">
        <v>4786</v>
      </c>
      <c r="B953" t="s">
        <v>14086</v>
      </c>
      <c r="C953" t="s">
        <v>328</v>
      </c>
      <c r="D953" t="s">
        <v>328</v>
      </c>
      <c r="E953" t="s">
        <v>12934</v>
      </c>
      <c r="F953" t="s">
        <v>2907</v>
      </c>
      <c r="G953" t="s">
        <v>328</v>
      </c>
      <c r="H953" t="s">
        <v>6524</v>
      </c>
      <c r="I953" t="s">
        <v>328</v>
      </c>
      <c r="J953" t="s">
        <v>328</v>
      </c>
      <c r="K953" t="s">
        <v>328</v>
      </c>
      <c r="L953" t="s">
        <v>328</v>
      </c>
      <c r="M953" t="s">
        <v>14086</v>
      </c>
      <c r="N953" t="s">
        <v>328</v>
      </c>
      <c r="O953" t="s">
        <v>328</v>
      </c>
    </row>
    <row r="954" spans="1:15">
      <c r="A954" t="s">
        <v>4786</v>
      </c>
      <c r="B954" t="s">
        <v>14087</v>
      </c>
      <c r="C954" t="s">
        <v>328</v>
      </c>
      <c r="D954" t="s">
        <v>328</v>
      </c>
      <c r="E954" t="s">
        <v>12934</v>
      </c>
      <c r="F954" t="s">
        <v>2907</v>
      </c>
      <c r="G954" t="s">
        <v>328</v>
      </c>
      <c r="H954" t="s">
        <v>328</v>
      </c>
      <c r="I954" t="s">
        <v>328</v>
      </c>
      <c r="J954" t="s">
        <v>328</v>
      </c>
      <c r="K954" t="s">
        <v>328</v>
      </c>
      <c r="L954" t="s">
        <v>328</v>
      </c>
      <c r="M954" t="s">
        <v>14087</v>
      </c>
      <c r="N954" t="s">
        <v>328</v>
      </c>
      <c r="O954" t="s">
        <v>328</v>
      </c>
    </row>
    <row r="955" spans="1:15">
      <c r="A955" t="s">
        <v>4786</v>
      </c>
      <c r="B955" t="s">
        <v>14088</v>
      </c>
      <c r="C955" t="s">
        <v>328</v>
      </c>
      <c r="D955" t="s">
        <v>328</v>
      </c>
      <c r="E955" t="s">
        <v>12934</v>
      </c>
      <c r="F955" t="s">
        <v>2911</v>
      </c>
      <c r="G955" t="s">
        <v>328</v>
      </c>
      <c r="H955" t="s">
        <v>328</v>
      </c>
      <c r="I955" t="s">
        <v>328</v>
      </c>
      <c r="J955" t="s">
        <v>328</v>
      </c>
      <c r="K955" t="s">
        <v>328</v>
      </c>
      <c r="L955" t="s">
        <v>328</v>
      </c>
      <c r="M955" t="s">
        <v>14088</v>
      </c>
      <c r="N955" t="s">
        <v>328</v>
      </c>
      <c r="O955" t="s">
        <v>328</v>
      </c>
    </row>
    <row r="956" spans="1:15">
      <c r="A956" t="s">
        <v>4786</v>
      </c>
      <c r="B956" t="s">
        <v>14089</v>
      </c>
      <c r="C956" t="s">
        <v>328</v>
      </c>
      <c r="D956" t="s">
        <v>328</v>
      </c>
      <c r="E956" t="s">
        <v>12934</v>
      </c>
      <c r="F956" t="s">
        <v>2911</v>
      </c>
      <c r="G956" t="s">
        <v>328</v>
      </c>
      <c r="H956" t="s">
        <v>6524</v>
      </c>
      <c r="I956" t="s">
        <v>328</v>
      </c>
      <c r="J956" t="s">
        <v>328</v>
      </c>
      <c r="K956" t="s">
        <v>328</v>
      </c>
      <c r="L956" t="s">
        <v>328</v>
      </c>
      <c r="M956" t="s">
        <v>14089</v>
      </c>
      <c r="N956" t="s">
        <v>328</v>
      </c>
      <c r="O956" t="s">
        <v>328</v>
      </c>
    </row>
    <row r="957" spans="1:15">
      <c r="A957" t="s">
        <v>4786</v>
      </c>
      <c r="B957" t="s">
        <v>14090</v>
      </c>
      <c r="C957" t="s">
        <v>328</v>
      </c>
      <c r="D957" t="s">
        <v>328</v>
      </c>
      <c r="E957" t="s">
        <v>12934</v>
      </c>
      <c r="F957" t="s">
        <v>2911</v>
      </c>
      <c r="G957" t="s">
        <v>328</v>
      </c>
      <c r="H957" t="s">
        <v>6524</v>
      </c>
      <c r="I957" t="s">
        <v>328</v>
      </c>
      <c r="J957" t="s">
        <v>328</v>
      </c>
      <c r="K957" t="s">
        <v>328</v>
      </c>
      <c r="L957" t="s">
        <v>328</v>
      </c>
      <c r="M957" t="s">
        <v>14090</v>
      </c>
      <c r="N957" t="s">
        <v>328</v>
      </c>
      <c r="O957" t="s">
        <v>328</v>
      </c>
    </row>
    <row r="958" spans="1:15">
      <c r="A958" t="s">
        <v>4786</v>
      </c>
      <c r="B958" t="s">
        <v>14091</v>
      </c>
      <c r="C958" t="s">
        <v>328</v>
      </c>
      <c r="D958" t="s">
        <v>328</v>
      </c>
      <c r="E958" t="s">
        <v>12934</v>
      </c>
      <c r="F958" t="s">
        <v>2911</v>
      </c>
      <c r="G958" t="s">
        <v>328</v>
      </c>
      <c r="H958" t="s">
        <v>6524</v>
      </c>
      <c r="I958" t="s">
        <v>328</v>
      </c>
      <c r="J958" t="s">
        <v>328</v>
      </c>
      <c r="K958" t="s">
        <v>328</v>
      </c>
      <c r="L958" t="s">
        <v>328</v>
      </c>
      <c r="M958" t="s">
        <v>14091</v>
      </c>
      <c r="N958" t="s">
        <v>328</v>
      </c>
      <c r="O958" t="s">
        <v>328</v>
      </c>
    </row>
    <row r="959" spans="1:15">
      <c r="A959" t="s">
        <v>4786</v>
      </c>
      <c r="B959" t="s">
        <v>14092</v>
      </c>
      <c r="C959" t="s">
        <v>328</v>
      </c>
      <c r="D959" t="s">
        <v>328</v>
      </c>
      <c r="E959" t="s">
        <v>2912</v>
      </c>
      <c r="F959" t="s">
        <v>2911</v>
      </c>
      <c r="G959" t="s">
        <v>328</v>
      </c>
      <c r="H959" t="s">
        <v>2659</v>
      </c>
      <c r="I959" t="s">
        <v>328</v>
      </c>
      <c r="J959" t="s">
        <v>328</v>
      </c>
      <c r="K959" t="s">
        <v>328</v>
      </c>
      <c r="L959" t="s">
        <v>328</v>
      </c>
      <c r="M959" t="s">
        <v>14092</v>
      </c>
      <c r="N959" t="s">
        <v>328</v>
      </c>
      <c r="O959" t="s">
        <v>328</v>
      </c>
    </row>
    <row r="960" spans="1:15">
      <c r="A960" t="s">
        <v>4786</v>
      </c>
      <c r="B960" t="s">
        <v>14093</v>
      </c>
      <c r="C960" t="s">
        <v>328</v>
      </c>
      <c r="D960" t="s">
        <v>328</v>
      </c>
      <c r="E960" t="s">
        <v>12934</v>
      </c>
      <c r="F960" t="s">
        <v>2907</v>
      </c>
      <c r="G960" t="s">
        <v>328</v>
      </c>
      <c r="H960" t="s">
        <v>2659</v>
      </c>
      <c r="I960" t="s">
        <v>328</v>
      </c>
      <c r="J960" t="s">
        <v>328</v>
      </c>
      <c r="K960" t="s">
        <v>328</v>
      </c>
      <c r="L960" t="s">
        <v>328</v>
      </c>
      <c r="M960" t="s">
        <v>14093</v>
      </c>
      <c r="N960" t="s">
        <v>328</v>
      </c>
      <c r="O960" t="s">
        <v>328</v>
      </c>
    </row>
    <row r="961" spans="1:15">
      <c r="A961" t="s">
        <v>4786</v>
      </c>
      <c r="B961" t="s">
        <v>14094</v>
      </c>
      <c r="C961" t="s">
        <v>328</v>
      </c>
      <c r="D961" t="s">
        <v>328</v>
      </c>
      <c r="E961" t="s">
        <v>12934</v>
      </c>
      <c r="F961" t="s">
        <v>2907</v>
      </c>
      <c r="G961" t="s">
        <v>328</v>
      </c>
      <c r="H961" t="s">
        <v>328</v>
      </c>
      <c r="I961" t="s">
        <v>328</v>
      </c>
      <c r="J961" t="s">
        <v>328</v>
      </c>
      <c r="K961" t="s">
        <v>328</v>
      </c>
      <c r="L961" t="s">
        <v>328</v>
      </c>
      <c r="M961" t="s">
        <v>14094</v>
      </c>
      <c r="N961" t="s">
        <v>328</v>
      </c>
      <c r="O961" t="s">
        <v>328</v>
      </c>
    </row>
    <row r="962" spans="1:15">
      <c r="A962" t="s">
        <v>4786</v>
      </c>
      <c r="B962" t="s">
        <v>14095</v>
      </c>
      <c r="C962" t="s">
        <v>328</v>
      </c>
      <c r="D962" t="s">
        <v>328</v>
      </c>
      <c r="E962" t="s">
        <v>12934</v>
      </c>
      <c r="F962" t="s">
        <v>2907</v>
      </c>
      <c r="G962" t="s">
        <v>328</v>
      </c>
      <c r="H962" t="s">
        <v>328</v>
      </c>
      <c r="I962" t="s">
        <v>328</v>
      </c>
      <c r="J962" t="s">
        <v>328</v>
      </c>
      <c r="K962" t="s">
        <v>328</v>
      </c>
      <c r="L962" t="s">
        <v>328</v>
      </c>
      <c r="M962" t="s">
        <v>14095</v>
      </c>
      <c r="N962" t="s">
        <v>328</v>
      </c>
      <c r="O962" t="s">
        <v>328</v>
      </c>
    </row>
    <row r="963" spans="1:15">
      <c r="A963" t="s">
        <v>4786</v>
      </c>
      <c r="B963" t="s">
        <v>14096</v>
      </c>
      <c r="C963" t="s">
        <v>328</v>
      </c>
      <c r="D963" t="s">
        <v>328</v>
      </c>
      <c r="E963" t="s">
        <v>12934</v>
      </c>
      <c r="F963" t="s">
        <v>2907</v>
      </c>
      <c r="G963" t="s">
        <v>328</v>
      </c>
      <c r="H963" t="s">
        <v>328</v>
      </c>
      <c r="I963" t="s">
        <v>328</v>
      </c>
      <c r="J963" t="s">
        <v>328</v>
      </c>
      <c r="K963" t="s">
        <v>328</v>
      </c>
      <c r="L963" t="s">
        <v>328</v>
      </c>
      <c r="M963" t="s">
        <v>14096</v>
      </c>
      <c r="N963" t="s">
        <v>328</v>
      </c>
      <c r="O963" t="s">
        <v>328</v>
      </c>
    </row>
    <row r="964" spans="1:15">
      <c r="A964" t="s">
        <v>4786</v>
      </c>
      <c r="B964" t="s">
        <v>14097</v>
      </c>
      <c r="C964" t="s">
        <v>328</v>
      </c>
      <c r="D964" t="s">
        <v>328</v>
      </c>
      <c r="E964" t="s">
        <v>12934</v>
      </c>
      <c r="F964" t="s">
        <v>2907</v>
      </c>
      <c r="G964" t="s">
        <v>328</v>
      </c>
      <c r="H964" t="s">
        <v>328</v>
      </c>
      <c r="I964" t="s">
        <v>328</v>
      </c>
      <c r="J964" t="s">
        <v>328</v>
      </c>
      <c r="K964" t="s">
        <v>328</v>
      </c>
      <c r="L964" t="s">
        <v>328</v>
      </c>
      <c r="M964" t="s">
        <v>14097</v>
      </c>
      <c r="N964" t="s">
        <v>328</v>
      </c>
      <c r="O964" t="s">
        <v>328</v>
      </c>
    </row>
    <row r="965" spans="1:15">
      <c r="A965" t="s">
        <v>4786</v>
      </c>
      <c r="B965" t="s">
        <v>14098</v>
      </c>
      <c r="C965" t="s">
        <v>328</v>
      </c>
      <c r="D965" t="s">
        <v>328</v>
      </c>
      <c r="E965" t="s">
        <v>12934</v>
      </c>
      <c r="F965" t="s">
        <v>2907</v>
      </c>
      <c r="G965" t="s">
        <v>328</v>
      </c>
      <c r="H965" t="s">
        <v>328</v>
      </c>
      <c r="I965" t="s">
        <v>328</v>
      </c>
      <c r="J965" t="s">
        <v>328</v>
      </c>
      <c r="K965" t="s">
        <v>328</v>
      </c>
      <c r="L965" t="s">
        <v>328</v>
      </c>
      <c r="M965" t="s">
        <v>14098</v>
      </c>
      <c r="N965" t="s">
        <v>328</v>
      </c>
      <c r="O965" t="s">
        <v>328</v>
      </c>
    </row>
    <row r="966" spans="1:15">
      <c r="A966" t="s">
        <v>4786</v>
      </c>
      <c r="B966" t="s">
        <v>14099</v>
      </c>
      <c r="C966" t="s">
        <v>328</v>
      </c>
      <c r="D966" t="s">
        <v>328</v>
      </c>
      <c r="E966" t="s">
        <v>12934</v>
      </c>
      <c r="F966" t="s">
        <v>2907</v>
      </c>
      <c r="G966" t="s">
        <v>328</v>
      </c>
      <c r="H966" t="s">
        <v>328</v>
      </c>
      <c r="I966" t="s">
        <v>328</v>
      </c>
      <c r="J966" t="s">
        <v>328</v>
      </c>
      <c r="K966" t="s">
        <v>328</v>
      </c>
      <c r="L966" t="s">
        <v>328</v>
      </c>
      <c r="M966" t="s">
        <v>14099</v>
      </c>
      <c r="N966" t="s">
        <v>328</v>
      </c>
      <c r="O966" t="s">
        <v>328</v>
      </c>
    </row>
    <row r="967" spans="1:15">
      <c r="A967" t="s">
        <v>4786</v>
      </c>
      <c r="B967" t="s">
        <v>14100</v>
      </c>
      <c r="C967" t="s">
        <v>328</v>
      </c>
      <c r="D967" t="s">
        <v>328</v>
      </c>
      <c r="E967" t="s">
        <v>12934</v>
      </c>
      <c r="F967" t="s">
        <v>2907</v>
      </c>
      <c r="G967" t="s">
        <v>328</v>
      </c>
      <c r="H967" t="s">
        <v>328</v>
      </c>
      <c r="I967" t="s">
        <v>328</v>
      </c>
      <c r="J967" t="s">
        <v>328</v>
      </c>
      <c r="K967" t="s">
        <v>328</v>
      </c>
      <c r="L967" t="s">
        <v>328</v>
      </c>
      <c r="M967" t="s">
        <v>14100</v>
      </c>
      <c r="N967" t="s">
        <v>328</v>
      </c>
      <c r="O967" t="s">
        <v>328</v>
      </c>
    </row>
    <row r="968" spans="1:15" ht="15.95">
      <c r="A968" t="s">
        <v>5278</v>
      </c>
      <c r="B968" s="31" t="s">
        <v>14101</v>
      </c>
      <c r="C968" t="s">
        <v>328</v>
      </c>
      <c r="D968" t="s">
        <v>328</v>
      </c>
      <c r="E968" t="s">
        <v>12934</v>
      </c>
      <c r="F968" t="s">
        <v>2907</v>
      </c>
      <c r="G968" t="s">
        <v>328</v>
      </c>
      <c r="H968" t="s">
        <v>6524</v>
      </c>
      <c r="I968" t="s">
        <v>328</v>
      </c>
      <c r="J968" t="s">
        <v>328</v>
      </c>
      <c r="K968" t="s">
        <v>328</v>
      </c>
      <c r="L968" t="s">
        <v>328</v>
      </c>
      <c r="M968" s="31" t="s">
        <v>14101</v>
      </c>
      <c r="N968" t="s">
        <v>328</v>
      </c>
      <c r="O968" t="s">
        <v>328</v>
      </c>
    </row>
    <row r="969" spans="1:15" ht="15.95">
      <c r="A969" t="s">
        <v>4792</v>
      </c>
      <c r="B969" s="31" t="s">
        <v>14102</v>
      </c>
      <c r="C969" t="s">
        <v>328</v>
      </c>
      <c r="D969" t="s">
        <v>328</v>
      </c>
      <c r="E969" t="s">
        <v>12934</v>
      </c>
      <c r="F969" t="s">
        <v>2907</v>
      </c>
      <c r="G969" t="s">
        <v>328</v>
      </c>
      <c r="H969" t="s">
        <v>328</v>
      </c>
      <c r="I969" t="s">
        <v>328</v>
      </c>
      <c r="J969" t="s">
        <v>328</v>
      </c>
      <c r="K969" t="s">
        <v>328</v>
      </c>
      <c r="L969" t="s">
        <v>328</v>
      </c>
      <c r="M969" s="31" t="s">
        <v>14102</v>
      </c>
      <c r="N969" t="s">
        <v>328</v>
      </c>
      <c r="O969" t="s">
        <v>328</v>
      </c>
    </row>
    <row r="970" spans="1:15" ht="32.1">
      <c r="A970" t="s">
        <v>3665</v>
      </c>
      <c r="B970" s="31" t="s">
        <v>14103</v>
      </c>
      <c r="C970" t="s">
        <v>328</v>
      </c>
      <c r="D970" t="s">
        <v>328</v>
      </c>
      <c r="E970" t="s">
        <v>12934</v>
      </c>
      <c r="F970" t="s">
        <v>2907</v>
      </c>
      <c r="G970" t="s">
        <v>328</v>
      </c>
      <c r="H970" t="s">
        <v>6524</v>
      </c>
      <c r="I970" t="s">
        <v>328</v>
      </c>
      <c r="J970" t="s">
        <v>328</v>
      </c>
      <c r="K970" t="s">
        <v>328</v>
      </c>
      <c r="L970" t="s">
        <v>328</v>
      </c>
      <c r="M970" s="31" t="s">
        <v>14103</v>
      </c>
      <c r="N970" t="s">
        <v>328</v>
      </c>
      <c r="O970" t="s">
        <v>328</v>
      </c>
    </row>
    <row r="971" spans="1:15">
      <c r="A971" t="s">
        <v>3665</v>
      </c>
      <c r="B971" t="s">
        <v>14104</v>
      </c>
      <c r="C971" t="s">
        <v>328</v>
      </c>
      <c r="D971" t="s">
        <v>328</v>
      </c>
      <c r="E971" t="s">
        <v>12934</v>
      </c>
      <c r="F971" t="s">
        <v>2907</v>
      </c>
      <c r="G971" t="s">
        <v>328</v>
      </c>
      <c r="H971" t="s">
        <v>328</v>
      </c>
      <c r="I971" t="s">
        <v>328</v>
      </c>
      <c r="J971" t="s">
        <v>328</v>
      </c>
      <c r="K971" t="s">
        <v>328</v>
      </c>
      <c r="L971" t="s">
        <v>328</v>
      </c>
      <c r="M971" t="s">
        <v>14104</v>
      </c>
      <c r="N971" t="s">
        <v>328</v>
      </c>
      <c r="O971" t="s">
        <v>328</v>
      </c>
    </row>
    <row r="972" spans="1:15">
      <c r="A972" t="s">
        <v>3665</v>
      </c>
      <c r="B972" t="s">
        <v>14105</v>
      </c>
      <c r="C972" t="s">
        <v>328</v>
      </c>
      <c r="D972" t="s">
        <v>328</v>
      </c>
      <c r="E972" t="s">
        <v>12934</v>
      </c>
      <c r="F972" t="s">
        <v>2907</v>
      </c>
      <c r="G972" t="s">
        <v>328</v>
      </c>
      <c r="H972" t="s">
        <v>6524</v>
      </c>
      <c r="I972" t="s">
        <v>328</v>
      </c>
      <c r="J972" t="s">
        <v>328</v>
      </c>
      <c r="K972" t="s">
        <v>328</v>
      </c>
      <c r="L972" t="s">
        <v>328</v>
      </c>
      <c r="M972" t="s">
        <v>14105</v>
      </c>
      <c r="N972" t="s">
        <v>328</v>
      </c>
      <c r="O972" t="s">
        <v>328</v>
      </c>
    </row>
    <row r="973" spans="1:15">
      <c r="A973" t="s">
        <v>3665</v>
      </c>
      <c r="B973" t="s">
        <v>14106</v>
      </c>
      <c r="C973" t="s">
        <v>328</v>
      </c>
      <c r="D973" t="s">
        <v>328</v>
      </c>
      <c r="E973" t="s">
        <v>12934</v>
      </c>
      <c r="F973" t="s">
        <v>2907</v>
      </c>
      <c r="G973" t="s">
        <v>328</v>
      </c>
      <c r="H973" t="s">
        <v>2659</v>
      </c>
      <c r="I973" t="s">
        <v>2659</v>
      </c>
      <c r="J973" t="s">
        <v>328</v>
      </c>
      <c r="K973" t="s">
        <v>328</v>
      </c>
      <c r="L973">
        <v>145</v>
      </c>
      <c r="M973" t="s">
        <v>14106</v>
      </c>
      <c r="N973" t="s">
        <v>328</v>
      </c>
      <c r="O973" t="s">
        <v>328</v>
      </c>
    </row>
    <row r="974" spans="1:15">
      <c r="A974" t="s">
        <v>3665</v>
      </c>
      <c r="B974" t="s">
        <v>14107</v>
      </c>
      <c r="C974" t="s">
        <v>328</v>
      </c>
      <c r="D974" t="s">
        <v>328</v>
      </c>
      <c r="E974" t="s">
        <v>2912</v>
      </c>
      <c r="F974" t="s">
        <v>2907</v>
      </c>
      <c r="G974" t="s">
        <v>328</v>
      </c>
      <c r="H974" t="s">
        <v>6526</v>
      </c>
      <c r="I974" t="s">
        <v>328</v>
      </c>
      <c r="J974" t="s">
        <v>328</v>
      </c>
      <c r="K974" t="s">
        <v>328</v>
      </c>
      <c r="L974" t="s">
        <v>328</v>
      </c>
      <c r="M974" t="s">
        <v>14107</v>
      </c>
      <c r="N974" t="s">
        <v>328</v>
      </c>
      <c r="O974" t="s">
        <v>328</v>
      </c>
    </row>
    <row r="975" spans="1:15">
      <c r="A975" t="s">
        <v>3665</v>
      </c>
      <c r="B975" t="s">
        <v>14108</v>
      </c>
      <c r="C975" t="s">
        <v>328</v>
      </c>
      <c r="D975" t="s">
        <v>328</v>
      </c>
      <c r="E975" t="s">
        <v>12934</v>
      </c>
      <c r="F975" t="s">
        <v>2907</v>
      </c>
      <c r="G975" t="s">
        <v>328</v>
      </c>
      <c r="H975" t="s">
        <v>6524</v>
      </c>
      <c r="I975" t="s">
        <v>328</v>
      </c>
      <c r="J975" t="s">
        <v>328</v>
      </c>
      <c r="K975" t="s">
        <v>328</v>
      </c>
      <c r="L975" t="s">
        <v>328</v>
      </c>
      <c r="M975" t="s">
        <v>14108</v>
      </c>
      <c r="N975" t="s">
        <v>328</v>
      </c>
      <c r="O975" t="s">
        <v>328</v>
      </c>
    </row>
    <row r="976" spans="1:15">
      <c r="A976" t="s">
        <v>3665</v>
      </c>
      <c r="B976" t="s">
        <v>11690</v>
      </c>
      <c r="C976" t="s">
        <v>328</v>
      </c>
      <c r="D976" t="s">
        <v>328</v>
      </c>
      <c r="E976" t="s">
        <v>12934</v>
      </c>
      <c r="F976" t="s">
        <v>2911</v>
      </c>
      <c r="G976" t="s">
        <v>328</v>
      </c>
      <c r="H976" t="s">
        <v>328</v>
      </c>
      <c r="I976" t="s">
        <v>6507</v>
      </c>
      <c r="J976" t="s">
        <v>328</v>
      </c>
      <c r="K976" t="s">
        <v>328</v>
      </c>
      <c r="L976" t="s">
        <v>328</v>
      </c>
      <c r="M976" t="s">
        <v>11690</v>
      </c>
      <c r="N976" t="s">
        <v>328</v>
      </c>
      <c r="O976" t="s">
        <v>328</v>
      </c>
    </row>
    <row r="977" spans="1:15">
      <c r="A977" t="s">
        <v>3665</v>
      </c>
      <c r="B977" t="s">
        <v>14109</v>
      </c>
      <c r="C977" t="s">
        <v>328</v>
      </c>
      <c r="D977" t="s">
        <v>328</v>
      </c>
      <c r="E977" t="s">
        <v>2912</v>
      </c>
      <c r="F977" t="s">
        <v>2911</v>
      </c>
      <c r="G977" t="s">
        <v>328</v>
      </c>
      <c r="H977" t="s">
        <v>328</v>
      </c>
      <c r="I977" t="s">
        <v>328</v>
      </c>
      <c r="J977" t="s">
        <v>328</v>
      </c>
      <c r="K977" t="s">
        <v>328</v>
      </c>
      <c r="L977" t="s">
        <v>328</v>
      </c>
      <c r="M977" t="s">
        <v>14109</v>
      </c>
      <c r="N977" t="s">
        <v>328</v>
      </c>
      <c r="O977" t="s">
        <v>328</v>
      </c>
    </row>
    <row r="978" spans="1:15">
      <c r="A978" t="s">
        <v>3665</v>
      </c>
      <c r="B978" t="s">
        <v>14110</v>
      </c>
      <c r="C978" t="s">
        <v>328</v>
      </c>
      <c r="D978" t="s">
        <v>328</v>
      </c>
      <c r="E978" t="s">
        <v>12934</v>
      </c>
      <c r="F978" t="s">
        <v>2911</v>
      </c>
      <c r="G978" t="s">
        <v>328</v>
      </c>
      <c r="H978" t="s">
        <v>6524</v>
      </c>
      <c r="I978" t="s">
        <v>328</v>
      </c>
      <c r="J978" t="s">
        <v>328</v>
      </c>
      <c r="K978" t="s">
        <v>328</v>
      </c>
      <c r="L978" t="s">
        <v>328</v>
      </c>
      <c r="M978" t="s">
        <v>14110</v>
      </c>
      <c r="N978" t="s">
        <v>328</v>
      </c>
      <c r="O978" t="s">
        <v>328</v>
      </c>
    </row>
    <row r="979" spans="1:15">
      <c r="A979" t="s">
        <v>3665</v>
      </c>
      <c r="B979" t="s">
        <v>14111</v>
      </c>
      <c r="C979" t="s">
        <v>328</v>
      </c>
      <c r="D979" t="s">
        <v>328</v>
      </c>
      <c r="E979" t="s">
        <v>12934</v>
      </c>
      <c r="F979" t="s">
        <v>2911</v>
      </c>
      <c r="G979" t="s">
        <v>328</v>
      </c>
      <c r="H979" t="s">
        <v>6524</v>
      </c>
      <c r="I979" t="s">
        <v>328</v>
      </c>
      <c r="J979" t="s">
        <v>328</v>
      </c>
      <c r="K979" t="s">
        <v>328</v>
      </c>
      <c r="L979" t="s">
        <v>328</v>
      </c>
      <c r="M979" t="s">
        <v>14111</v>
      </c>
      <c r="N979" t="s">
        <v>328</v>
      </c>
      <c r="O979" t="s">
        <v>328</v>
      </c>
    </row>
    <row r="980" spans="1:15">
      <c r="A980" t="s">
        <v>3665</v>
      </c>
      <c r="B980" t="s">
        <v>14112</v>
      </c>
      <c r="C980" t="s">
        <v>328</v>
      </c>
      <c r="D980" t="s">
        <v>328</v>
      </c>
      <c r="E980" t="s">
        <v>2912</v>
      </c>
      <c r="F980" t="s">
        <v>2911</v>
      </c>
      <c r="G980" t="s">
        <v>328</v>
      </c>
      <c r="H980" t="s">
        <v>328</v>
      </c>
      <c r="I980" t="s">
        <v>328</v>
      </c>
      <c r="J980" t="s">
        <v>328</v>
      </c>
      <c r="K980" t="s">
        <v>328</v>
      </c>
      <c r="L980" t="s">
        <v>328</v>
      </c>
      <c r="M980" t="s">
        <v>14113</v>
      </c>
      <c r="N980" t="s">
        <v>328</v>
      </c>
      <c r="O980" t="s">
        <v>328</v>
      </c>
    </row>
    <row r="981" spans="1:15">
      <c r="A981" t="s">
        <v>5207</v>
      </c>
      <c r="B981" t="s">
        <v>14114</v>
      </c>
      <c r="C981" t="s">
        <v>14115</v>
      </c>
      <c r="D981" t="s">
        <v>328</v>
      </c>
      <c r="E981" t="s">
        <v>328</v>
      </c>
      <c r="F981" t="s">
        <v>2661</v>
      </c>
      <c r="G981" t="s">
        <v>2662</v>
      </c>
      <c r="H981" t="s">
        <v>328</v>
      </c>
      <c r="I981" t="s">
        <v>328</v>
      </c>
      <c r="J981" t="s">
        <v>328</v>
      </c>
      <c r="K981" t="s">
        <v>328</v>
      </c>
      <c r="L981" t="s">
        <v>328</v>
      </c>
      <c r="M981" t="s">
        <v>14116</v>
      </c>
      <c r="N981" t="s">
        <v>14115</v>
      </c>
      <c r="O981" t="s">
        <v>328</v>
      </c>
    </row>
    <row r="982" spans="1:15">
      <c r="A982" t="s">
        <v>5207</v>
      </c>
      <c r="B982" t="s">
        <v>14117</v>
      </c>
      <c r="C982" t="s">
        <v>328</v>
      </c>
      <c r="D982" t="s">
        <v>328</v>
      </c>
      <c r="E982" t="s">
        <v>328</v>
      </c>
      <c r="F982" t="s">
        <v>2661</v>
      </c>
      <c r="G982" t="s">
        <v>2662</v>
      </c>
      <c r="H982" t="s">
        <v>328</v>
      </c>
      <c r="I982" t="s">
        <v>328</v>
      </c>
      <c r="J982" t="s">
        <v>328</v>
      </c>
      <c r="K982" t="s">
        <v>328</v>
      </c>
      <c r="L982" t="s">
        <v>328</v>
      </c>
      <c r="M982" t="s">
        <v>14117</v>
      </c>
      <c r="N982" t="s">
        <v>328</v>
      </c>
      <c r="O982" t="s">
        <v>328</v>
      </c>
    </row>
    <row r="983" spans="1:15">
      <c r="A983" t="s">
        <v>5207</v>
      </c>
      <c r="B983" t="s">
        <v>328</v>
      </c>
      <c r="C983" t="s">
        <v>14115</v>
      </c>
      <c r="D983" t="s">
        <v>328</v>
      </c>
      <c r="E983" t="s">
        <v>328</v>
      </c>
      <c r="F983" t="s">
        <v>2661</v>
      </c>
      <c r="G983" t="s">
        <v>2662</v>
      </c>
      <c r="H983" t="s">
        <v>328</v>
      </c>
      <c r="I983" t="s">
        <v>328</v>
      </c>
      <c r="J983" t="s">
        <v>328</v>
      </c>
      <c r="K983" t="s">
        <v>328</v>
      </c>
      <c r="L983" t="s">
        <v>328</v>
      </c>
      <c r="M983" t="s">
        <v>328</v>
      </c>
      <c r="N983" t="s">
        <v>14115</v>
      </c>
      <c r="O983" t="s">
        <v>328</v>
      </c>
    </row>
    <row r="984" spans="1:15">
      <c r="A984" t="s">
        <v>5207</v>
      </c>
      <c r="B984" t="s">
        <v>328</v>
      </c>
      <c r="C984" t="s">
        <v>14118</v>
      </c>
      <c r="D984" t="s">
        <v>328</v>
      </c>
      <c r="E984" t="s">
        <v>328</v>
      </c>
      <c r="F984" t="s">
        <v>2661</v>
      </c>
      <c r="G984" t="s">
        <v>2662</v>
      </c>
      <c r="H984" t="s">
        <v>328</v>
      </c>
      <c r="I984" t="s">
        <v>328</v>
      </c>
      <c r="J984" t="s">
        <v>328</v>
      </c>
      <c r="K984" t="s">
        <v>328</v>
      </c>
      <c r="L984" t="s">
        <v>328</v>
      </c>
      <c r="M984" t="s">
        <v>328</v>
      </c>
      <c r="N984" t="s">
        <v>14118</v>
      </c>
      <c r="O984" t="s">
        <v>328</v>
      </c>
    </row>
    <row r="985" spans="1:15">
      <c r="A985" t="s">
        <v>5207</v>
      </c>
      <c r="B985" t="s">
        <v>328</v>
      </c>
      <c r="C985" t="s">
        <v>14118</v>
      </c>
      <c r="D985" t="s">
        <v>328</v>
      </c>
      <c r="E985" t="s">
        <v>328</v>
      </c>
      <c r="F985" t="s">
        <v>2661</v>
      </c>
      <c r="G985" t="s">
        <v>2659</v>
      </c>
      <c r="H985" t="s">
        <v>328</v>
      </c>
      <c r="I985" t="s">
        <v>328</v>
      </c>
      <c r="J985" t="s">
        <v>328</v>
      </c>
      <c r="K985" t="s">
        <v>328</v>
      </c>
      <c r="L985" t="s">
        <v>328</v>
      </c>
      <c r="M985" t="s">
        <v>328</v>
      </c>
      <c r="N985" t="s">
        <v>14118</v>
      </c>
      <c r="O985" t="s">
        <v>328</v>
      </c>
    </row>
    <row r="986" spans="1:15">
      <c r="A986" t="s">
        <v>5207</v>
      </c>
      <c r="B986" t="s">
        <v>14118</v>
      </c>
      <c r="C986" t="s">
        <v>328</v>
      </c>
      <c r="D986" t="s">
        <v>328</v>
      </c>
      <c r="E986" t="s">
        <v>2912</v>
      </c>
      <c r="F986" t="s">
        <v>2911</v>
      </c>
      <c r="G986" t="s">
        <v>328</v>
      </c>
      <c r="H986" t="s">
        <v>328</v>
      </c>
      <c r="I986" t="s">
        <v>328</v>
      </c>
      <c r="J986" t="s">
        <v>328</v>
      </c>
      <c r="K986" t="s">
        <v>328</v>
      </c>
      <c r="L986" t="s">
        <v>328</v>
      </c>
      <c r="M986" t="s">
        <v>14118</v>
      </c>
      <c r="N986" t="s">
        <v>328</v>
      </c>
      <c r="O986" t="s">
        <v>328</v>
      </c>
    </row>
    <row r="987" spans="1:15">
      <c r="A987" t="s">
        <v>4024</v>
      </c>
      <c r="B987" t="s">
        <v>14119</v>
      </c>
      <c r="C987" t="s">
        <v>328</v>
      </c>
      <c r="D987" t="s">
        <v>328</v>
      </c>
      <c r="E987" t="s">
        <v>12934</v>
      </c>
      <c r="F987" t="s">
        <v>2911</v>
      </c>
      <c r="G987" t="s">
        <v>328</v>
      </c>
      <c r="H987" t="s">
        <v>6524</v>
      </c>
      <c r="I987" t="s">
        <v>328</v>
      </c>
      <c r="J987" t="s">
        <v>328</v>
      </c>
      <c r="K987" t="s">
        <v>328</v>
      </c>
      <c r="L987" t="s">
        <v>328</v>
      </c>
      <c r="M987" t="s">
        <v>14119</v>
      </c>
      <c r="N987" t="s">
        <v>328</v>
      </c>
      <c r="O987" t="s">
        <v>328</v>
      </c>
    </row>
    <row r="988" spans="1:15">
      <c r="A988" t="s">
        <v>3672</v>
      </c>
      <c r="B988" t="s">
        <v>14120</v>
      </c>
      <c r="C988" t="s">
        <v>328</v>
      </c>
      <c r="D988" t="s">
        <v>328</v>
      </c>
      <c r="E988" t="s">
        <v>2912</v>
      </c>
      <c r="F988" t="s">
        <v>2911</v>
      </c>
      <c r="G988" t="s">
        <v>328</v>
      </c>
      <c r="H988" t="s">
        <v>328</v>
      </c>
      <c r="I988" t="s">
        <v>328</v>
      </c>
      <c r="J988" t="s">
        <v>328</v>
      </c>
      <c r="K988" t="s">
        <v>328</v>
      </c>
      <c r="L988" t="s">
        <v>328</v>
      </c>
      <c r="M988" t="s">
        <v>14120</v>
      </c>
      <c r="N988" t="s">
        <v>328</v>
      </c>
      <c r="O988" t="s">
        <v>328</v>
      </c>
    </row>
    <row r="989" spans="1:15">
      <c r="A989" t="s">
        <v>5566</v>
      </c>
      <c r="B989" t="s">
        <v>14121</v>
      </c>
      <c r="C989" t="s">
        <v>328</v>
      </c>
      <c r="D989" t="s">
        <v>328</v>
      </c>
      <c r="E989" t="s">
        <v>12934</v>
      </c>
      <c r="F989" t="s">
        <v>2907</v>
      </c>
      <c r="G989" t="s">
        <v>328</v>
      </c>
      <c r="H989" t="s">
        <v>6524</v>
      </c>
      <c r="I989" t="s">
        <v>328</v>
      </c>
      <c r="J989" t="s">
        <v>328</v>
      </c>
      <c r="K989" t="s">
        <v>328</v>
      </c>
      <c r="L989" t="s">
        <v>328</v>
      </c>
      <c r="M989" t="s">
        <v>14121</v>
      </c>
      <c r="N989" t="s">
        <v>328</v>
      </c>
      <c r="O989" t="s">
        <v>328</v>
      </c>
    </row>
    <row r="990" spans="1:15">
      <c r="A990" t="s">
        <v>5566</v>
      </c>
      <c r="B990" t="s">
        <v>14122</v>
      </c>
      <c r="C990" t="s">
        <v>328</v>
      </c>
      <c r="D990" t="s">
        <v>328</v>
      </c>
      <c r="E990" t="s">
        <v>12934</v>
      </c>
      <c r="F990" t="s">
        <v>2907</v>
      </c>
      <c r="G990" t="s">
        <v>328</v>
      </c>
      <c r="H990" t="s">
        <v>6524</v>
      </c>
      <c r="I990" t="s">
        <v>328</v>
      </c>
      <c r="J990" t="s">
        <v>328</v>
      </c>
      <c r="K990" t="s">
        <v>328</v>
      </c>
      <c r="L990" t="s">
        <v>328</v>
      </c>
      <c r="M990" t="s">
        <v>14122</v>
      </c>
      <c r="N990" t="s">
        <v>328</v>
      </c>
      <c r="O990" t="s">
        <v>328</v>
      </c>
    </row>
    <row r="991" spans="1:15">
      <c r="A991" t="s">
        <v>5566</v>
      </c>
      <c r="B991" t="s">
        <v>14123</v>
      </c>
      <c r="C991" t="s">
        <v>328</v>
      </c>
      <c r="D991" t="s">
        <v>328</v>
      </c>
      <c r="E991" t="s">
        <v>12934</v>
      </c>
      <c r="F991" t="s">
        <v>2907</v>
      </c>
      <c r="G991" t="s">
        <v>328</v>
      </c>
      <c r="H991" t="s">
        <v>6524</v>
      </c>
      <c r="I991" t="s">
        <v>328</v>
      </c>
      <c r="J991" t="s">
        <v>328</v>
      </c>
      <c r="K991" t="s">
        <v>328</v>
      </c>
      <c r="L991" t="s">
        <v>328</v>
      </c>
      <c r="M991" t="s">
        <v>14123</v>
      </c>
      <c r="N991" t="s">
        <v>328</v>
      </c>
      <c r="O991" t="s">
        <v>328</v>
      </c>
    </row>
    <row r="992" spans="1:15">
      <c r="A992" t="s">
        <v>5566</v>
      </c>
      <c r="B992" t="s">
        <v>14124</v>
      </c>
      <c r="C992" t="s">
        <v>328</v>
      </c>
      <c r="D992" t="s">
        <v>328</v>
      </c>
      <c r="E992" t="s">
        <v>12934</v>
      </c>
      <c r="F992" t="s">
        <v>2907</v>
      </c>
      <c r="G992" t="s">
        <v>328</v>
      </c>
      <c r="H992" t="s">
        <v>6524</v>
      </c>
      <c r="I992" t="s">
        <v>328</v>
      </c>
      <c r="J992" t="s">
        <v>328</v>
      </c>
      <c r="K992" t="s">
        <v>328</v>
      </c>
      <c r="L992" t="s">
        <v>328</v>
      </c>
      <c r="M992" t="s">
        <v>14124</v>
      </c>
      <c r="N992" t="s">
        <v>328</v>
      </c>
      <c r="O992" t="s">
        <v>328</v>
      </c>
    </row>
    <row r="993" spans="1:15">
      <c r="A993" t="s">
        <v>5566</v>
      </c>
      <c r="B993" t="s">
        <v>14125</v>
      </c>
      <c r="C993" t="s">
        <v>328</v>
      </c>
      <c r="D993" t="s">
        <v>328</v>
      </c>
      <c r="E993" t="s">
        <v>12934</v>
      </c>
      <c r="F993" t="s">
        <v>2907</v>
      </c>
      <c r="G993" t="s">
        <v>328</v>
      </c>
      <c r="H993" t="s">
        <v>6524</v>
      </c>
      <c r="I993" t="s">
        <v>328</v>
      </c>
      <c r="J993" t="s">
        <v>328</v>
      </c>
      <c r="K993" t="s">
        <v>328</v>
      </c>
      <c r="L993" t="s">
        <v>328</v>
      </c>
      <c r="M993" t="s">
        <v>14125</v>
      </c>
      <c r="N993" t="s">
        <v>328</v>
      </c>
      <c r="O993" t="s">
        <v>328</v>
      </c>
    </row>
    <row r="994" spans="1:15">
      <c r="A994" t="s">
        <v>5566</v>
      </c>
      <c r="B994" t="s">
        <v>14126</v>
      </c>
      <c r="C994" t="s">
        <v>328</v>
      </c>
      <c r="D994" t="s">
        <v>328</v>
      </c>
      <c r="E994" t="s">
        <v>12934</v>
      </c>
      <c r="F994" t="s">
        <v>2907</v>
      </c>
      <c r="G994" t="s">
        <v>328</v>
      </c>
      <c r="H994" t="s">
        <v>6524</v>
      </c>
      <c r="I994" t="s">
        <v>328</v>
      </c>
      <c r="J994" t="s">
        <v>328</v>
      </c>
      <c r="K994" t="s">
        <v>328</v>
      </c>
      <c r="L994" t="s">
        <v>328</v>
      </c>
      <c r="M994" t="s">
        <v>14126</v>
      </c>
      <c r="N994" t="s">
        <v>328</v>
      </c>
      <c r="O994" t="s">
        <v>328</v>
      </c>
    </row>
    <row r="995" spans="1:15">
      <c r="A995" t="s">
        <v>5566</v>
      </c>
      <c r="B995" t="s">
        <v>14127</v>
      </c>
      <c r="C995" t="s">
        <v>328</v>
      </c>
      <c r="D995" t="s">
        <v>328</v>
      </c>
      <c r="E995" t="s">
        <v>12934</v>
      </c>
      <c r="F995" t="s">
        <v>2907</v>
      </c>
      <c r="G995" t="s">
        <v>328</v>
      </c>
      <c r="H995" t="s">
        <v>6524</v>
      </c>
      <c r="I995" t="s">
        <v>328</v>
      </c>
      <c r="J995" t="s">
        <v>328</v>
      </c>
      <c r="K995" t="s">
        <v>328</v>
      </c>
      <c r="L995" t="s">
        <v>328</v>
      </c>
      <c r="M995" t="s">
        <v>14127</v>
      </c>
      <c r="N995" t="s">
        <v>328</v>
      </c>
      <c r="O995" t="s">
        <v>328</v>
      </c>
    </row>
    <row r="996" spans="1:15">
      <c r="A996" t="s">
        <v>5566</v>
      </c>
      <c r="B996" t="s">
        <v>14128</v>
      </c>
      <c r="C996" t="s">
        <v>328</v>
      </c>
      <c r="D996" t="s">
        <v>328</v>
      </c>
      <c r="E996" t="s">
        <v>12934</v>
      </c>
      <c r="F996" t="s">
        <v>2907</v>
      </c>
      <c r="G996" t="s">
        <v>328</v>
      </c>
      <c r="H996" t="s">
        <v>6524</v>
      </c>
      <c r="I996" t="s">
        <v>328</v>
      </c>
      <c r="J996" t="s">
        <v>328</v>
      </c>
      <c r="K996" t="s">
        <v>328</v>
      </c>
      <c r="L996" t="s">
        <v>328</v>
      </c>
      <c r="M996" t="s">
        <v>14128</v>
      </c>
      <c r="N996" t="s">
        <v>328</v>
      </c>
      <c r="O996" t="s">
        <v>328</v>
      </c>
    </row>
    <row r="997" spans="1:15">
      <c r="A997" t="s">
        <v>5566</v>
      </c>
      <c r="B997" t="s">
        <v>14129</v>
      </c>
      <c r="C997" t="s">
        <v>328</v>
      </c>
      <c r="D997" t="s">
        <v>328</v>
      </c>
      <c r="E997" t="s">
        <v>12934</v>
      </c>
      <c r="F997" t="s">
        <v>2907</v>
      </c>
      <c r="G997" t="s">
        <v>328</v>
      </c>
      <c r="H997" t="s">
        <v>6524</v>
      </c>
      <c r="I997" t="s">
        <v>328</v>
      </c>
      <c r="J997" t="s">
        <v>328</v>
      </c>
      <c r="K997" t="s">
        <v>328</v>
      </c>
      <c r="L997" t="s">
        <v>328</v>
      </c>
      <c r="M997" t="s">
        <v>14129</v>
      </c>
      <c r="N997" t="s">
        <v>328</v>
      </c>
      <c r="O997" t="s">
        <v>328</v>
      </c>
    </row>
    <row r="998" spans="1:15">
      <c r="A998" t="s">
        <v>5566</v>
      </c>
      <c r="B998" t="s">
        <v>14130</v>
      </c>
      <c r="C998" t="s">
        <v>328</v>
      </c>
      <c r="D998" t="s">
        <v>328</v>
      </c>
      <c r="E998" t="s">
        <v>12934</v>
      </c>
      <c r="F998" t="s">
        <v>2907</v>
      </c>
      <c r="G998" t="s">
        <v>328</v>
      </c>
      <c r="H998" t="s">
        <v>6524</v>
      </c>
      <c r="I998" t="s">
        <v>328</v>
      </c>
      <c r="J998" t="s">
        <v>328</v>
      </c>
      <c r="K998" t="s">
        <v>328</v>
      </c>
      <c r="L998" t="s">
        <v>328</v>
      </c>
      <c r="M998" t="s">
        <v>14130</v>
      </c>
      <c r="N998" t="s">
        <v>328</v>
      </c>
      <c r="O998" t="s">
        <v>328</v>
      </c>
    </row>
    <row r="999" spans="1:15">
      <c r="A999" t="s">
        <v>5566</v>
      </c>
      <c r="B999" t="s">
        <v>14131</v>
      </c>
      <c r="C999" t="s">
        <v>328</v>
      </c>
      <c r="D999" t="s">
        <v>328</v>
      </c>
      <c r="E999" t="s">
        <v>12934</v>
      </c>
      <c r="F999" t="s">
        <v>2907</v>
      </c>
      <c r="G999" t="s">
        <v>328</v>
      </c>
      <c r="H999" t="s">
        <v>6524</v>
      </c>
      <c r="I999" t="s">
        <v>328</v>
      </c>
      <c r="J999" t="s">
        <v>328</v>
      </c>
      <c r="K999" t="s">
        <v>328</v>
      </c>
      <c r="L999" t="s">
        <v>328</v>
      </c>
      <c r="M999" t="s">
        <v>14131</v>
      </c>
      <c r="N999" t="s">
        <v>328</v>
      </c>
      <c r="O999" t="s">
        <v>328</v>
      </c>
    </row>
    <row r="1000" spans="1:15">
      <c r="A1000" t="s">
        <v>5566</v>
      </c>
      <c r="B1000" t="s">
        <v>14132</v>
      </c>
      <c r="C1000" t="s">
        <v>328</v>
      </c>
      <c r="D1000" t="s">
        <v>328</v>
      </c>
      <c r="E1000" t="s">
        <v>12934</v>
      </c>
      <c r="F1000" t="s">
        <v>2907</v>
      </c>
      <c r="G1000" t="s">
        <v>328</v>
      </c>
      <c r="H1000" t="s">
        <v>6524</v>
      </c>
      <c r="I1000" t="s">
        <v>328</v>
      </c>
      <c r="J1000" t="s">
        <v>328</v>
      </c>
      <c r="K1000" t="s">
        <v>328</v>
      </c>
      <c r="L1000" t="s">
        <v>328</v>
      </c>
      <c r="M1000" t="s">
        <v>14132</v>
      </c>
      <c r="N1000" t="s">
        <v>328</v>
      </c>
      <c r="O1000" t="s">
        <v>328</v>
      </c>
    </row>
    <row r="1001" spans="1:15">
      <c r="A1001" t="s">
        <v>5566</v>
      </c>
      <c r="B1001" t="s">
        <v>14133</v>
      </c>
      <c r="C1001" t="s">
        <v>328</v>
      </c>
      <c r="D1001" t="s">
        <v>328</v>
      </c>
      <c r="E1001" t="s">
        <v>12934</v>
      </c>
      <c r="F1001" t="s">
        <v>2907</v>
      </c>
      <c r="G1001" t="s">
        <v>328</v>
      </c>
      <c r="H1001" t="s">
        <v>6524</v>
      </c>
      <c r="I1001" t="s">
        <v>328</v>
      </c>
      <c r="J1001" t="s">
        <v>328</v>
      </c>
      <c r="K1001" t="s">
        <v>328</v>
      </c>
      <c r="L1001" t="s">
        <v>328</v>
      </c>
      <c r="M1001" t="s">
        <v>14133</v>
      </c>
      <c r="N1001" t="s">
        <v>328</v>
      </c>
      <c r="O1001" t="s">
        <v>328</v>
      </c>
    </row>
    <row r="1002" spans="1:15">
      <c r="A1002" t="s">
        <v>5566</v>
      </c>
      <c r="B1002" t="s">
        <v>14134</v>
      </c>
      <c r="C1002" t="s">
        <v>328</v>
      </c>
      <c r="D1002" t="s">
        <v>328</v>
      </c>
      <c r="E1002" t="s">
        <v>12934</v>
      </c>
      <c r="F1002" t="s">
        <v>2907</v>
      </c>
      <c r="G1002" t="s">
        <v>328</v>
      </c>
      <c r="H1002" t="s">
        <v>6524</v>
      </c>
      <c r="I1002" t="s">
        <v>328</v>
      </c>
      <c r="J1002" t="s">
        <v>328</v>
      </c>
      <c r="K1002" t="s">
        <v>328</v>
      </c>
      <c r="L1002" t="s">
        <v>328</v>
      </c>
      <c r="M1002" t="s">
        <v>14134</v>
      </c>
      <c r="N1002" t="s">
        <v>328</v>
      </c>
      <c r="O1002" t="s">
        <v>328</v>
      </c>
    </row>
    <row r="1003" spans="1:15">
      <c r="A1003" t="s">
        <v>5566</v>
      </c>
      <c r="B1003" t="s">
        <v>14135</v>
      </c>
      <c r="C1003" t="s">
        <v>328</v>
      </c>
      <c r="D1003" t="s">
        <v>328</v>
      </c>
      <c r="E1003" t="s">
        <v>12934</v>
      </c>
      <c r="F1003" t="s">
        <v>2907</v>
      </c>
      <c r="G1003" t="s">
        <v>328</v>
      </c>
      <c r="H1003" t="s">
        <v>6524</v>
      </c>
      <c r="I1003" t="s">
        <v>328</v>
      </c>
      <c r="J1003" t="s">
        <v>328</v>
      </c>
      <c r="K1003" t="s">
        <v>328</v>
      </c>
      <c r="L1003" t="s">
        <v>328</v>
      </c>
      <c r="M1003" t="s">
        <v>14135</v>
      </c>
      <c r="N1003" t="s">
        <v>328</v>
      </c>
      <c r="O1003" t="s">
        <v>328</v>
      </c>
    </row>
    <row r="1004" spans="1:15">
      <c r="A1004" t="s">
        <v>5566</v>
      </c>
      <c r="B1004" t="s">
        <v>14136</v>
      </c>
      <c r="C1004" t="s">
        <v>328</v>
      </c>
      <c r="D1004" t="s">
        <v>328</v>
      </c>
      <c r="E1004" t="s">
        <v>12934</v>
      </c>
      <c r="F1004" t="s">
        <v>2907</v>
      </c>
      <c r="G1004" t="s">
        <v>328</v>
      </c>
      <c r="H1004" t="s">
        <v>6524</v>
      </c>
      <c r="I1004" t="s">
        <v>328</v>
      </c>
      <c r="J1004" t="s">
        <v>328</v>
      </c>
      <c r="K1004" t="s">
        <v>328</v>
      </c>
      <c r="L1004" t="s">
        <v>328</v>
      </c>
      <c r="M1004" t="s">
        <v>14136</v>
      </c>
      <c r="N1004" t="s">
        <v>328</v>
      </c>
      <c r="O1004" t="s">
        <v>328</v>
      </c>
    </row>
    <row r="1005" spans="1:15">
      <c r="A1005" t="s">
        <v>5566</v>
      </c>
      <c r="B1005" t="s">
        <v>14137</v>
      </c>
      <c r="C1005" t="s">
        <v>328</v>
      </c>
      <c r="D1005" t="s">
        <v>328</v>
      </c>
      <c r="E1005" t="s">
        <v>12934</v>
      </c>
      <c r="F1005" t="s">
        <v>2907</v>
      </c>
      <c r="G1005" t="s">
        <v>328</v>
      </c>
      <c r="H1005" t="s">
        <v>6524</v>
      </c>
      <c r="I1005" t="s">
        <v>328</v>
      </c>
      <c r="J1005" t="s">
        <v>328</v>
      </c>
      <c r="K1005" t="s">
        <v>328</v>
      </c>
      <c r="L1005" t="s">
        <v>328</v>
      </c>
      <c r="M1005" t="s">
        <v>14137</v>
      </c>
      <c r="N1005" t="s">
        <v>328</v>
      </c>
      <c r="O1005" t="s">
        <v>328</v>
      </c>
    </row>
    <row r="1006" spans="1:15">
      <c r="A1006" t="s">
        <v>5566</v>
      </c>
      <c r="B1006" t="s">
        <v>14138</v>
      </c>
      <c r="C1006" t="s">
        <v>328</v>
      </c>
      <c r="D1006" t="s">
        <v>328</v>
      </c>
      <c r="E1006" t="s">
        <v>12934</v>
      </c>
      <c r="F1006" t="s">
        <v>2907</v>
      </c>
      <c r="G1006" t="s">
        <v>328</v>
      </c>
      <c r="H1006" t="s">
        <v>328</v>
      </c>
      <c r="I1006" t="s">
        <v>328</v>
      </c>
      <c r="J1006" t="s">
        <v>328</v>
      </c>
      <c r="K1006" t="s">
        <v>328</v>
      </c>
      <c r="L1006" t="s">
        <v>328</v>
      </c>
      <c r="M1006" t="s">
        <v>14138</v>
      </c>
      <c r="N1006" t="s">
        <v>328</v>
      </c>
      <c r="O1006" t="s">
        <v>328</v>
      </c>
    </row>
    <row r="1007" spans="1:15">
      <c r="A1007" t="s">
        <v>5566</v>
      </c>
      <c r="B1007" t="s">
        <v>14139</v>
      </c>
      <c r="C1007" t="s">
        <v>328</v>
      </c>
      <c r="D1007" t="s">
        <v>328</v>
      </c>
      <c r="E1007" t="s">
        <v>12934</v>
      </c>
      <c r="F1007" t="s">
        <v>2907</v>
      </c>
      <c r="G1007" t="s">
        <v>328</v>
      </c>
      <c r="H1007" t="s">
        <v>328</v>
      </c>
      <c r="I1007" t="s">
        <v>328</v>
      </c>
      <c r="J1007" t="s">
        <v>328</v>
      </c>
      <c r="K1007" t="s">
        <v>328</v>
      </c>
      <c r="L1007" t="s">
        <v>328</v>
      </c>
      <c r="M1007" t="s">
        <v>14139</v>
      </c>
      <c r="N1007" t="s">
        <v>328</v>
      </c>
      <c r="O1007" t="s">
        <v>328</v>
      </c>
    </row>
    <row r="1008" spans="1:15">
      <c r="A1008" t="s">
        <v>5566</v>
      </c>
      <c r="B1008" t="s">
        <v>14140</v>
      </c>
      <c r="C1008" t="s">
        <v>328</v>
      </c>
      <c r="D1008" t="s">
        <v>328</v>
      </c>
      <c r="E1008" t="s">
        <v>12934</v>
      </c>
      <c r="F1008" t="s">
        <v>2907</v>
      </c>
      <c r="G1008" t="s">
        <v>328</v>
      </c>
      <c r="H1008" t="s">
        <v>328</v>
      </c>
      <c r="I1008" t="s">
        <v>328</v>
      </c>
      <c r="J1008" t="s">
        <v>328</v>
      </c>
      <c r="K1008" t="s">
        <v>328</v>
      </c>
      <c r="L1008" t="s">
        <v>328</v>
      </c>
      <c r="M1008" t="s">
        <v>14140</v>
      </c>
      <c r="N1008" t="s">
        <v>328</v>
      </c>
      <c r="O1008" t="s">
        <v>328</v>
      </c>
    </row>
    <row r="1009" spans="1:15">
      <c r="A1009" t="s">
        <v>5566</v>
      </c>
      <c r="B1009" t="s">
        <v>14141</v>
      </c>
      <c r="C1009" t="s">
        <v>328</v>
      </c>
      <c r="D1009" t="s">
        <v>328</v>
      </c>
      <c r="E1009" t="s">
        <v>12934</v>
      </c>
      <c r="F1009" t="s">
        <v>2907</v>
      </c>
      <c r="G1009" t="s">
        <v>328</v>
      </c>
      <c r="H1009" t="s">
        <v>328</v>
      </c>
      <c r="I1009" t="s">
        <v>328</v>
      </c>
      <c r="J1009" t="s">
        <v>328</v>
      </c>
      <c r="K1009" t="s">
        <v>328</v>
      </c>
      <c r="L1009" t="s">
        <v>328</v>
      </c>
      <c r="M1009" t="s">
        <v>14141</v>
      </c>
      <c r="N1009" t="s">
        <v>328</v>
      </c>
      <c r="O1009" t="s">
        <v>328</v>
      </c>
    </row>
    <row r="1010" spans="1:15">
      <c r="A1010" t="s">
        <v>5566</v>
      </c>
      <c r="B1010" t="s">
        <v>14142</v>
      </c>
      <c r="C1010" t="s">
        <v>328</v>
      </c>
      <c r="D1010" t="s">
        <v>328</v>
      </c>
      <c r="E1010" t="s">
        <v>12934</v>
      </c>
      <c r="F1010" t="s">
        <v>2907</v>
      </c>
      <c r="G1010" t="s">
        <v>328</v>
      </c>
      <c r="H1010" t="s">
        <v>328</v>
      </c>
      <c r="I1010" t="s">
        <v>328</v>
      </c>
      <c r="J1010" t="s">
        <v>328</v>
      </c>
      <c r="K1010" t="s">
        <v>328</v>
      </c>
      <c r="L1010" t="s">
        <v>328</v>
      </c>
      <c r="M1010" t="s">
        <v>14142</v>
      </c>
      <c r="N1010" t="s">
        <v>328</v>
      </c>
      <c r="O1010" t="s">
        <v>328</v>
      </c>
    </row>
    <row r="1011" spans="1:15">
      <c r="A1011" t="s">
        <v>5566</v>
      </c>
      <c r="B1011" t="s">
        <v>14143</v>
      </c>
      <c r="C1011" t="s">
        <v>328</v>
      </c>
      <c r="D1011" t="s">
        <v>328</v>
      </c>
      <c r="E1011" t="s">
        <v>12934</v>
      </c>
      <c r="F1011" t="s">
        <v>2907</v>
      </c>
      <c r="G1011" t="s">
        <v>328</v>
      </c>
      <c r="H1011" t="s">
        <v>328</v>
      </c>
      <c r="I1011" t="s">
        <v>328</v>
      </c>
      <c r="J1011" t="s">
        <v>328</v>
      </c>
      <c r="K1011" t="s">
        <v>328</v>
      </c>
      <c r="L1011" t="s">
        <v>328</v>
      </c>
      <c r="M1011" t="s">
        <v>14143</v>
      </c>
      <c r="N1011" t="s">
        <v>328</v>
      </c>
      <c r="O1011" t="s">
        <v>328</v>
      </c>
    </row>
    <row r="1012" spans="1:15">
      <c r="A1012" t="s">
        <v>5566</v>
      </c>
      <c r="B1012" t="s">
        <v>14144</v>
      </c>
      <c r="C1012" t="s">
        <v>328</v>
      </c>
      <c r="D1012" t="s">
        <v>328</v>
      </c>
      <c r="E1012" t="s">
        <v>12934</v>
      </c>
      <c r="F1012" t="s">
        <v>2907</v>
      </c>
      <c r="G1012" t="s">
        <v>328</v>
      </c>
      <c r="H1012" t="s">
        <v>6524</v>
      </c>
      <c r="I1012" t="s">
        <v>328</v>
      </c>
      <c r="J1012" t="s">
        <v>328</v>
      </c>
      <c r="K1012" t="s">
        <v>328</v>
      </c>
      <c r="L1012" t="s">
        <v>328</v>
      </c>
      <c r="M1012" t="s">
        <v>14144</v>
      </c>
      <c r="N1012" t="s">
        <v>328</v>
      </c>
      <c r="O1012" t="s">
        <v>328</v>
      </c>
    </row>
    <row r="1013" spans="1:15">
      <c r="A1013" t="s">
        <v>5566</v>
      </c>
      <c r="B1013" t="s">
        <v>14145</v>
      </c>
      <c r="C1013" t="s">
        <v>328</v>
      </c>
      <c r="D1013" t="s">
        <v>328</v>
      </c>
      <c r="E1013" t="s">
        <v>2912</v>
      </c>
      <c r="F1013" t="s">
        <v>2907</v>
      </c>
      <c r="G1013" t="s">
        <v>328</v>
      </c>
      <c r="H1013" t="s">
        <v>6526</v>
      </c>
      <c r="I1013" t="s">
        <v>328</v>
      </c>
      <c r="J1013" t="s">
        <v>328</v>
      </c>
      <c r="K1013" t="s">
        <v>328</v>
      </c>
      <c r="L1013" t="s">
        <v>328</v>
      </c>
      <c r="M1013" t="s">
        <v>14145</v>
      </c>
      <c r="N1013" t="s">
        <v>328</v>
      </c>
      <c r="O1013" t="s">
        <v>328</v>
      </c>
    </row>
    <row r="1014" spans="1:15">
      <c r="A1014" t="s">
        <v>5566</v>
      </c>
      <c r="B1014" t="s">
        <v>14146</v>
      </c>
      <c r="C1014" t="s">
        <v>328</v>
      </c>
      <c r="D1014" t="s">
        <v>328</v>
      </c>
      <c r="E1014" t="s">
        <v>12934</v>
      </c>
      <c r="F1014" t="s">
        <v>2907</v>
      </c>
      <c r="G1014" t="s">
        <v>328</v>
      </c>
      <c r="H1014" t="s">
        <v>6524</v>
      </c>
      <c r="I1014" t="s">
        <v>328</v>
      </c>
      <c r="J1014" t="s">
        <v>328</v>
      </c>
      <c r="K1014" t="s">
        <v>328</v>
      </c>
      <c r="L1014" t="s">
        <v>328</v>
      </c>
      <c r="M1014" t="s">
        <v>14146</v>
      </c>
      <c r="N1014" t="s">
        <v>328</v>
      </c>
      <c r="O1014" t="s">
        <v>328</v>
      </c>
    </row>
    <row r="1015" spans="1:15">
      <c r="A1015" t="s">
        <v>5566</v>
      </c>
      <c r="B1015" t="s">
        <v>14147</v>
      </c>
      <c r="C1015" t="s">
        <v>328</v>
      </c>
      <c r="D1015" t="s">
        <v>328</v>
      </c>
      <c r="E1015" t="s">
        <v>12934</v>
      </c>
      <c r="F1015" t="s">
        <v>2907</v>
      </c>
      <c r="G1015" t="s">
        <v>328</v>
      </c>
      <c r="H1015" t="s">
        <v>6524</v>
      </c>
      <c r="I1015" t="s">
        <v>328</v>
      </c>
      <c r="J1015" t="s">
        <v>328</v>
      </c>
      <c r="K1015" t="s">
        <v>328</v>
      </c>
      <c r="L1015" t="s">
        <v>328</v>
      </c>
      <c r="M1015" t="s">
        <v>14147</v>
      </c>
      <c r="N1015" t="s">
        <v>328</v>
      </c>
      <c r="O1015" t="s">
        <v>328</v>
      </c>
    </row>
    <row r="1016" spans="1:15">
      <c r="A1016" t="s">
        <v>5566</v>
      </c>
      <c r="B1016" t="s">
        <v>14148</v>
      </c>
      <c r="C1016" t="s">
        <v>328</v>
      </c>
      <c r="D1016" t="s">
        <v>328</v>
      </c>
      <c r="E1016" t="s">
        <v>2912</v>
      </c>
      <c r="F1016" t="s">
        <v>2907</v>
      </c>
      <c r="G1016" t="s">
        <v>328</v>
      </c>
      <c r="H1016" t="s">
        <v>6526</v>
      </c>
      <c r="I1016" t="s">
        <v>328</v>
      </c>
      <c r="J1016" t="s">
        <v>328</v>
      </c>
      <c r="K1016" t="s">
        <v>328</v>
      </c>
      <c r="L1016" t="s">
        <v>328</v>
      </c>
      <c r="M1016" t="s">
        <v>14148</v>
      </c>
      <c r="N1016" t="s">
        <v>328</v>
      </c>
      <c r="O1016" t="s">
        <v>328</v>
      </c>
    </row>
    <row r="1017" spans="1:15">
      <c r="A1017" t="s">
        <v>5566</v>
      </c>
      <c r="B1017" t="s">
        <v>14149</v>
      </c>
      <c r="C1017" t="s">
        <v>328</v>
      </c>
      <c r="D1017" t="s">
        <v>328</v>
      </c>
      <c r="E1017" t="s">
        <v>12934</v>
      </c>
      <c r="F1017" t="s">
        <v>2907</v>
      </c>
      <c r="G1017" t="s">
        <v>328</v>
      </c>
      <c r="H1017" t="s">
        <v>6524</v>
      </c>
      <c r="I1017" t="s">
        <v>328</v>
      </c>
      <c r="J1017" t="s">
        <v>328</v>
      </c>
      <c r="K1017" t="s">
        <v>328</v>
      </c>
      <c r="L1017" t="s">
        <v>328</v>
      </c>
      <c r="M1017" t="s">
        <v>14149</v>
      </c>
      <c r="N1017" t="s">
        <v>328</v>
      </c>
      <c r="O1017" t="s">
        <v>328</v>
      </c>
    </row>
    <row r="1018" spans="1:15">
      <c r="A1018" t="s">
        <v>5566</v>
      </c>
      <c r="B1018" t="s">
        <v>14150</v>
      </c>
      <c r="C1018" t="s">
        <v>328</v>
      </c>
      <c r="D1018" t="s">
        <v>328</v>
      </c>
      <c r="E1018" t="s">
        <v>12934</v>
      </c>
      <c r="F1018" t="s">
        <v>2907</v>
      </c>
      <c r="G1018" t="s">
        <v>328</v>
      </c>
      <c r="H1018" t="s">
        <v>6524</v>
      </c>
      <c r="I1018" t="s">
        <v>328</v>
      </c>
      <c r="J1018" t="s">
        <v>328</v>
      </c>
      <c r="K1018" t="s">
        <v>328</v>
      </c>
      <c r="L1018" t="s">
        <v>328</v>
      </c>
      <c r="M1018" t="s">
        <v>14150</v>
      </c>
      <c r="N1018" t="s">
        <v>328</v>
      </c>
      <c r="O1018" t="s">
        <v>328</v>
      </c>
    </row>
    <row r="1019" spans="1:15">
      <c r="A1019" t="s">
        <v>3410</v>
      </c>
      <c r="B1019" t="s">
        <v>14151</v>
      </c>
      <c r="C1019" t="s">
        <v>328</v>
      </c>
      <c r="D1019" t="s">
        <v>328</v>
      </c>
      <c r="E1019" t="s">
        <v>328</v>
      </c>
      <c r="F1019" t="s">
        <v>2592</v>
      </c>
      <c r="G1019" t="s">
        <v>2593</v>
      </c>
      <c r="H1019" t="s">
        <v>328</v>
      </c>
      <c r="I1019" t="s">
        <v>328</v>
      </c>
      <c r="J1019" t="s">
        <v>328</v>
      </c>
      <c r="K1019" t="s">
        <v>328</v>
      </c>
      <c r="L1019" t="s">
        <v>328</v>
      </c>
      <c r="M1019" t="s">
        <v>14152</v>
      </c>
      <c r="N1019" t="s">
        <v>328</v>
      </c>
      <c r="O1019" t="s">
        <v>328</v>
      </c>
    </row>
    <row r="1020" spans="1:15">
      <c r="A1020" t="s">
        <v>3410</v>
      </c>
      <c r="B1020" t="s">
        <v>14153</v>
      </c>
      <c r="C1020" t="s">
        <v>328</v>
      </c>
      <c r="D1020" t="s">
        <v>328</v>
      </c>
      <c r="E1020" t="s">
        <v>328</v>
      </c>
      <c r="F1020" t="s">
        <v>2661</v>
      </c>
      <c r="G1020" t="s">
        <v>2662</v>
      </c>
      <c r="H1020" t="s">
        <v>328</v>
      </c>
      <c r="I1020" t="s">
        <v>328</v>
      </c>
      <c r="J1020" t="s">
        <v>328</v>
      </c>
      <c r="K1020" t="s">
        <v>328</v>
      </c>
      <c r="L1020" t="s">
        <v>328</v>
      </c>
      <c r="M1020" t="s">
        <v>14153</v>
      </c>
      <c r="N1020" t="s">
        <v>328</v>
      </c>
      <c r="O1020" t="s">
        <v>328</v>
      </c>
    </row>
    <row r="1021" spans="1:15">
      <c r="A1021" t="s">
        <v>3410</v>
      </c>
      <c r="B1021" t="s">
        <v>14154</v>
      </c>
      <c r="C1021" t="s">
        <v>328</v>
      </c>
      <c r="D1021" t="s">
        <v>328</v>
      </c>
      <c r="E1021" t="s">
        <v>328</v>
      </c>
      <c r="F1021" t="s">
        <v>2592</v>
      </c>
      <c r="G1021" t="s">
        <v>2593</v>
      </c>
      <c r="H1021" t="s">
        <v>328</v>
      </c>
      <c r="I1021" t="s">
        <v>328</v>
      </c>
      <c r="J1021" t="s">
        <v>328</v>
      </c>
      <c r="K1021" t="s">
        <v>328</v>
      </c>
      <c r="L1021" t="s">
        <v>328</v>
      </c>
      <c r="M1021" t="s">
        <v>14155</v>
      </c>
      <c r="N1021" t="s">
        <v>328</v>
      </c>
      <c r="O1021" t="s">
        <v>328</v>
      </c>
    </row>
    <row r="1022" spans="1:15">
      <c r="A1022" t="s">
        <v>3410</v>
      </c>
      <c r="B1022" t="s">
        <v>14156</v>
      </c>
      <c r="C1022" t="s">
        <v>328</v>
      </c>
      <c r="D1022" t="s">
        <v>328</v>
      </c>
      <c r="E1022" t="s">
        <v>328</v>
      </c>
      <c r="F1022" t="s">
        <v>2661</v>
      </c>
      <c r="G1022" t="s">
        <v>2662</v>
      </c>
      <c r="H1022" t="s">
        <v>328</v>
      </c>
      <c r="I1022" t="s">
        <v>328</v>
      </c>
      <c r="J1022" t="s">
        <v>328</v>
      </c>
      <c r="K1022" t="s">
        <v>328</v>
      </c>
      <c r="L1022" t="s">
        <v>328</v>
      </c>
      <c r="M1022" t="s">
        <v>14156</v>
      </c>
      <c r="N1022" t="s">
        <v>328</v>
      </c>
      <c r="O1022" t="s">
        <v>328</v>
      </c>
    </row>
    <row r="1023" spans="1:15">
      <c r="A1023" t="s">
        <v>3410</v>
      </c>
      <c r="B1023" t="s">
        <v>14157</v>
      </c>
      <c r="C1023" t="s">
        <v>328</v>
      </c>
      <c r="D1023" t="s">
        <v>328</v>
      </c>
      <c r="E1023" t="s">
        <v>328</v>
      </c>
      <c r="F1023" t="s">
        <v>2585</v>
      </c>
      <c r="G1023" t="s">
        <v>2588</v>
      </c>
      <c r="H1023" t="s">
        <v>328</v>
      </c>
      <c r="I1023" t="s">
        <v>328</v>
      </c>
      <c r="J1023" t="s">
        <v>328</v>
      </c>
      <c r="K1023" t="s">
        <v>328</v>
      </c>
      <c r="L1023" t="s">
        <v>328</v>
      </c>
      <c r="M1023" t="s">
        <v>14157</v>
      </c>
      <c r="N1023" t="s">
        <v>328</v>
      </c>
      <c r="O1023" t="s">
        <v>328</v>
      </c>
    </row>
    <row r="1024" spans="1:15">
      <c r="A1024" t="s">
        <v>3410</v>
      </c>
      <c r="B1024" t="s">
        <v>14158</v>
      </c>
      <c r="C1024" t="s">
        <v>328</v>
      </c>
      <c r="D1024" t="s">
        <v>328</v>
      </c>
      <c r="E1024" t="s">
        <v>328</v>
      </c>
      <c r="F1024" t="s">
        <v>2585</v>
      </c>
      <c r="G1024" t="s">
        <v>2588</v>
      </c>
      <c r="H1024" t="s">
        <v>328</v>
      </c>
      <c r="I1024" t="s">
        <v>328</v>
      </c>
      <c r="J1024" t="s">
        <v>328</v>
      </c>
      <c r="K1024" t="s">
        <v>328</v>
      </c>
      <c r="L1024" t="s">
        <v>328</v>
      </c>
      <c r="M1024" t="s">
        <v>14159</v>
      </c>
      <c r="N1024" t="s">
        <v>328</v>
      </c>
      <c r="O1024" t="s">
        <v>328</v>
      </c>
    </row>
    <row r="1025" spans="1:15">
      <c r="A1025" t="s">
        <v>3410</v>
      </c>
      <c r="B1025" t="s">
        <v>14160</v>
      </c>
      <c r="C1025" t="s">
        <v>328</v>
      </c>
      <c r="D1025" t="s">
        <v>328</v>
      </c>
      <c r="E1025" t="s">
        <v>328</v>
      </c>
      <c r="F1025" t="s">
        <v>2592</v>
      </c>
      <c r="G1025" t="s">
        <v>2593</v>
      </c>
      <c r="H1025" t="s">
        <v>328</v>
      </c>
      <c r="I1025" t="s">
        <v>328</v>
      </c>
      <c r="J1025" t="s">
        <v>328</v>
      </c>
      <c r="K1025" t="s">
        <v>328</v>
      </c>
      <c r="L1025" t="s">
        <v>328</v>
      </c>
      <c r="M1025" t="s">
        <v>14161</v>
      </c>
      <c r="N1025" t="s">
        <v>328</v>
      </c>
      <c r="O1025" t="s">
        <v>328</v>
      </c>
    </row>
    <row r="1026" spans="1:15">
      <c r="A1026" t="s">
        <v>3410</v>
      </c>
      <c r="B1026" t="s">
        <v>14162</v>
      </c>
      <c r="C1026" t="s">
        <v>328</v>
      </c>
      <c r="D1026" t="s">
        <v>328</v>
      </c>
      <c r="E1026" t="s">
        <v>328</v>
      </c>
      <c r="F1026" t="s">
        <v>2592</v>
      </c>
      <c r="G1026" t="s">
        <v>2593</v>
      </c>
      <c r="H1026" t="s">
        <v>328</v>
      </c>
      <c r="I1026" t="s">
        <v>328</v>
      </c>
      <c r="J1026" t="s">
        <v>328</v>
      </c>
      <c r="K1026" t="s">
        <v>328</v>
      </c>
      <c r="L1026" t="s">
        <v>328</v>
      </c>
      <c r="M1026" t="s">
        <v>14163</v>
      </c>
      <c r="N1026" t="s">
        <v>328</v>
      </c>
      <c r="O1026" t="s">
        <v>328</v>
      </c>
    </row>
    <row r="1027" spans="1:15">
      <c r="A1027" t="s">
        <v>3410</v>
      </c>
      <c r="B1027" t="s">
        <v>14164</v>
      </c>
      <c r="C1027" t="s">
        <v>328</v>
      </c>
      <c r="D1027" t="s">
        <v>328</v>
      </c>
      <c r="E1027" t="s">
        <v>328</v>
      </c>
      <c r="F1027" t="s">
        <v>2661</v>
      </c>
      <c r="G1027" t="s">
        <v>2662</v>
      </c>
      <c r="H1027" t="s">
        <v>328</v>
      </c>
      <c r="I1027" t="s">
        <v>328</v>
      </c>
      <c r="J1027" t="s">
        <v>328</v>
      </c>
      <c r="K1027" t="s">
        <v>328</v>
      </c>
      <c r="L1027" t="s">
        <v>328</v>
      </c>
      <c r="M1027" t="s">
        <v>14165</v>
      </c>
      <c r="N1027" t="s">
        <v>328</v>
      </c>
      <c r="O1027" t="s">
        <v>328</v>
      </c>
    </row>
    <row r="1028" spans="1:15">
      <c r="A1028" t="s">
        <v>3410</v>
      </c>
      <c r="B1028" t="s">
        <v>14166</v>
      </c>
      <c r="C1028" t="s">
        <v>328</v>
      </c>
      <c r="D1028" t="s">
        <v>328</v>
      </c>
      <c r="E1028" t="s">
        <v>328</v>
      </c>
      <c r="F1028" t="s">
        <v>2661</v>
      </c>
      <c r="G1028" t="s">
        <v>2662</v>
      </c>
      <c r="H1028" t="s">
        <v>328</v>
      </c>
      <c r="I1028" t="s">
        <v>328</v>
      </c>
      <c r="J1028" t="s">
        <v>328</v>
      </c>
      <c r="K1028" t="s">
        <v>328</v>
      </c>
      <c r="L1028" t="s">
        <v>328</v>
      </c>
      <c r="M1028" t="s">
        <v>14166</v>
      </c>
      <c r="N1028" t="s">
        <v>328</v>
      </c>
      <c r="O1028" t="s">
        <v>328</v>
      </c>
    </row>
    <row r="1029" spans="1:15">
      <c r="A1029" t="s">
        <v>3410</v>
      </c>
      <c r="B1029" t="s">
        <v>14167</v>
      </c>
      <c r="C1029" t="s">
        <v>328</v>
      </c>
      <c r="D1029" t="s">
        <v>328</v>
      </c>
      <c r="E1029" t="s">
        <v>328</v>
      </c>
      <c r="F1029" t="s">
        <v>2661</v>
      </c>
      <c r="G1029" t="s">
        <v>2662</v>
      </c>
      <c r="H1029" t="s">
        <v>328</v>
      </c>
      <c r="I1029" t="s">
        <v>328</v>
      </c>
      <c r="J1029" t="s">
        <v>328</v>
      </c>
      <c r="K1029" t="s">
        <v>328</v>
      </c>
      <c r="L1029" t="s">
        <v>328</v>
      </c>
      <c r="M1029" t="s">
        <v>14167</v>
      </c>
      <c r="N1029" t="s">
        <v>328</v>
      </c>
      <c r="O1029" t="s">
        <v>328</v>
      </c>
    </row>
    <row r="1030" spans="1:15">
      <c r="A1030" t="s">
        <v>3410</v>
      </c>
      <c r="B1030" t="s">
        <v>14168</v>
      </c>
      <c r="C1030" t="s">
        <v>328</v>
      </c>
      <c r="D1030" t="s">
        <v>328</v>
      </c>
      <c r="E1030" t="s">
        <v>328</v>
      </c>
      <c r="F1030" t="s">
        <v>2661</v>
      </c>
      <c r="G1030" t="s">
        <v>2662</v>
      </c>
      <c r="H1030" t="s">
        <v>328</v>
      </c>
      <c r="I1030" t="s">
        <v>328</v>
      </c>
      <c r="J1030" t="s">
        <v>328</v>
      </c>
      <c r="K1030" t="s">
        <v>328</v>
      </c>
      <c r="L1030" t="s">
        <v>328</v>
      </c>
      <c r="M1030" t="s">
        <v>14168</v>
      </c>
      <c r="N1030" t="s">
        <v>328</v>
      </c>
      <c r="O1030" t="s">
        <v>328</v>
      </c>
    </row>
    <row r="1031" spans="1:15">
      <c r="A1031" t="s">
        <v>3410</v>
      </c>
      <c r="B1031" t="s">
        <v>14169</v>
      </c>
      <c r="C1031" t="s">
        <v>328</v>
      </c>
      <c r="D1031" t="s">
        <v>328</v>
      </c>
      <c r="E1031" t="s">
        <v>328</v>
      </c>
      <c r="F1031" t="s">
        <v>2661</v>
      </c>
      <c r="G1031" t="s">
        <v>2662</v>
      </c>
      <c r="H1031" t="s">
        <v>328</v>
      </c>
      <c r="I1031" t="s">
        <v>328</v>
      </c>
      <c r="J1031" t="s">
        <v>328</v>
      </c>
      <c r="K1031" t="s">
        <v>328</v>
      </c>
      <c r="L1031" t="s">
        <v>328</v>
      </c>
      <c r="M1031" t="s">
        <v>14170</v>
      </c>
      <c r="N1031" t="s">
        <v>328</v>
      </c>
      <c r="O1031" t="s">
        <v>328</v>
      </c>
    </row>
    <row r="1032" spans="1:15">
      <c r="A1032" t="s">
        <v>3410</v>
      </c>
      <c r="B1032" t="s">
        <v>14171</v>
      </c>
      <c r="C1032" t="s">
        <v>328</v>
      </c>
      <c r="D1032" t="s">
        <v>328</v>
      </c>
      <c r="E1032" t="s">
        <v>328</v>
      </c>
      <c r="F1032" t="s">
        <v>2592</v>
      </c>
      <c r="G1032" t="s">
        <v>2593</v>
      </c>
      <c r="H1032" t="s">
        <v>328</v>
      </c>
      <c r="I1032" t="s">
        <v>328</v>
      </c>
      <c r="J1032" t="s">
        <v>328</v>
      </c>
      <c r="K1032" t="s">
        <v>328</v>
      </c>
      <c r="L1032" t="s">
        <v>328</v>
      </c>
      <c r="M1032" t="s">
        <v>14172</v>
      </c>
      <c r="N1032" t="s">
        <v>328</v>
      </c>
      <c r="O1032" t="s">
        <v>328</v>
      </c>
    </row>
    <row r="1033" spans="1:15">
      <c r="A1033" t="s">
        <v>3410</v>
      </c>
      <c r="B1033" t="s">
        <v>14173</v>
      </c>
      <c r="C1033" t="s">
        <v>328</v>
      </c>
      <c r="D1033" t="s">
        <v>328</v>
      </c>
      <c r="E1033" t="s">
        <v>328</v>
      </c>
      <c r="F1033" t="s">
        <v>2661</v>
      </c>
      <c r="G1033" t="s">
        <v>2662</v>
      </c>
      <c r="H1033" t="s">
        <v>328</v>
      </c>
      <c r="I1033" t="s">
        <v>328</v>
      </c>
      <c r="J1033" t="s">
        <v>328</v>
      </c>
      <c r="K1033" t="s">
        <v>328</v>
      </c>
      <c r="L1033" t="s">
        <v>328</v>
      </c>
      <c r="M1033" t="s">
        <v>14174</v>
      </c>
      <c r="N1033" t="s">
        <v>328</v>
      </c>
      <c r="O1033" t="s">
        <v>328</v>
      </c>
    </row>
    <row r="1034" spans="1:15">
      <c r="A1034" t="s">
        <v>3410</v>
      </c>
      <c r="B1034" t="s">
        <v>6526</v>
      </c>
      <c r="C1034" t="s">
        <v>328</v>
      </c>
      <c r="D1034" t="s">
        <v>328</v>
      </c>
      <c r="E1034" t="s">
        <v>328</v>
      </c>
      <c r="F1034" t="s">
        <v>2661</v>
      </c>
      <c r="G1034" t="s">
        <v>2662</v>
      </c>
      <c r="H1034" t="s">
        <v>328</v>
      </c>
      <c r="I1034" t="s">
        <v>328</v>
      </c>
      <c r="J1034" t="s">
        <v>328</v>
      </c>
      <c r="K1034" t="s">
        <v>328</v>
      </c>
      <c r="L1034" t="s">
        <v>328</v>
      </c>
      <c r="M1034" t="s">
        <v>12995</v>
      </c>
      <c r="N1034" t="s">
        <v>328</v>
      </c>
      <c r="O1034" t="s">
        <v>328</v>
      </c>
    </row>
    <row r="1035" spans="1:15">
      <c r="A1035" t="s">
        <v>3410</v>
      </c>
      <c r="B1035" t="s">
        <v>14175</v>
      </c>
      <c r="C1035" t="s">
        <v>328</v>
      </c>
      <c r="D1035" t="s">
        <v>328</v>
      </c>
      <c r="E1035" t="s">
        <v>328</v>
      </c>
      <c r="F1035" t="s">
        <v>2661</v>
      </c>
      <c r="G1035" t="s">
        <v>2662</v>
      </c>
      <c r="H1035" t="s">
        <v>328</v>
      </c>
      <c r="I1035" t="s">
        <v>328</v>
      </c>
      <c r="J1035" t="s">
        <v>328</v>
      </c>
      <c r="K1035" t="s">
        <v>328</v>
      </c>
      <c r="L1035" t="s">
        <v>328</v>
      </c>
      <c r="M1035" t="s">
        <v>14176</v>
      </c>
      <c r="N1035" t="s">
        <v>328</v>
      </c>
      <c r="O1035" t="s">
        <v>328</v>
      </c>
    </row>
    <row r="1036" spans="1:15">
      <c r="A1036" t="s">
        <v>3410</v>
      </c>
      <c r="B1036" t="s">
        <v>14177</v>
      </c>
      <c r="C1036" t="s">
        <v>328</v>
      </c>
      <c r="D1036" t="s">
        <v>328</v>
      </c>
      <c r="E1036" t="s">
        <v>328</v>
      </c>
      <c r="F1036" t="s">
        <v>2661</v>
      </c>
      <c r="G1036" t="s">
        <v>2662</v>
      </c>
      <c r="H1036" t="s">
        <v>328</v>
      </c>
      <c r="I1036" t="s">
        <v>328</v>
      </c>
      <c r="J1036" t="s">
        <v>328</v>
      </c>
      <c r="K1036" t="s">
        <v>328</v>
      </c>
      <c r="L1036" t="s">
        <v>328</v>
      </c>
      <c r="M1036" t="s">
        <v>14177</v>
      </c>
      <c r="N1036" t="s">
        <v>328</v>
      </c>
      <c r="O1036" t="s">
        <v>328</v>
      </c>
    </row>
    <row r="1037" spans="1:15">
      <c r="A1037" t="s">
        <v>3410</v>
      </c>
      <c r="B1037" t="s">
        <v>14178</v>
      </c>
      <c r="C1037" t="s">
        <v>328</v>
      </c>
      <c r="D1037" t="s">
        <v>328</v>
      </c>
      <c r="E1037" t="s">
        <v>328</v>
      </c>
      <c r="F1037" t="s">
        <v>2661</v>
      </c>
      <c r="G1037" t="s">
        <v>2662</v>
      </c>
      <c r="H1037" t="s">
        <v>328</v>
      </c>
      <c r="I1037" t="s">
        <v>328</v>
      </c>
      <c r="J1037" t="s">
        <v>328</v>
      </c>
      <c r="K1037" t="s">
        <v>328</v>
      </c>
      <c r="L1037" t="s">
        <v>328</v>
      </c>
      <c r="M1037" t="s">
        <v>14178</v>
      </c>
      <c r="N1037" t="s">
        <v>328</v>
      </c>
      <c r="O1037" t="s">
        <v>328</v>
      </c>
    </row>
    <row r="1038" spans="1:15">
      <c r="A1038" t="s">
        <v>3410</v>
      </c>
      <c r="B1038" t="s">
        <v>14179</v>
      </c>
      <c r="C1038" t="s">
        <v>328</v>
      </c>
      <c r="D1038" t="s">
        <v>328</v>
      </c>
      <c r="E1038" t="s">
        <v>328</v>
      </c>
      <c r="F1038" t="s">
        <v>2661</v>
      </c>
      <c r="G1038" t="s">
        <v>2662</v>
      </c>
      <c r="H1038" t="s">
        <v>328</v>
      </c>
      <c r="I1038" t="s">
        <v>328</v>
      </c>
      <c r="J1038" t="s">
        <v>328</v>
      </c>
      <c r="K1038" t="s">
        <v>328</v>
      </c>
      <c r="L1038" t="s">
        <v>328</v>
      </c>
      <c r="M1038" t="s">
        <v>14179</v>
      </c>
      <c r="N1038" t="s">
        <v>328</v>
      </c>
      <c r="O1038" t="s">
        <v>328</v>
      </c>
    </row>
    <row r="1039" spans="1:15">
      <c r="A1039" t="s">
        <v>3410</v>
      </c>
      <c r="B1039" t="s">
        <v>14180</v>
      </c>
      <c r="C1039" t="s">
        <v>328</v>
      </c>
      <c r="D1039" t="s">
        <v>328</v>
      </c>
      <c r="E1039" t="s">
        <v>328</v>
      </c>
      <c r="F1039" t="s">
        <v>2592</v>
      </c>
      <c r="G1039" t="s">
        <v>2593</v>
      </c>
      <c r="H1039" t="s">
        <v>328</v>
      </c>
      <c r="I1039" t="s">
        <v>328</v>
      </c>
      <c r="J1039" t="s">
        <v>328</v>
      </c>
      <c r="K1039" t="s">
        <v>328</v>
      </c>
      <c r="L1039" t="s">
        <v>328</v>
      </c>
      <c r="M1039" t="s">
        <v>14181</v>
      </c>
      <c r="N1039" t="s">
        <v>328</v>
      </c>
      <c r="O1039" t="s">
        <v>328</v>
      </c>
    </row>
    <row r="1040" spans="1:15">
      <c r="A1040" t="s">
        <v>3410</v>
      </c>
      <c r="B1040" t="s">
        <v>14182</v>
      </c>
      <c r="C1040" t="s">
        <v>328</v>
      </c>
      <c r="D1040" t="s">
        <v>328</v>
      </c>
      <c r="E1040" t="s">
        <v>328</v>
      </c>
      <c r="F1040" t="s">
        <v>2661</v>
      </c>
      <c r="G1040" t="s">
        <v>2662</v>
      </c>
      <c r="H1040" t="s">
        <v>328</v>
      </c>
      <c r="I1040" t="s">
        <v>328</v>
      </c>
      <c r="J1040" t="s">
        <v>328</v>
      </c>
      <c r="K1040" t="s">
        <v>328</v>
      </c>
      <c r="L1040" t="s">
        <v>328</v>
      </c>
      <c r="M1040" t="s">
        <v>14183</v>
      </c>
      <c r="N1040" t="s">
        <v>328</v>
      </c>
      <c r="O1040" t="s">
        <v>328</v>
      </c>
    </row>
    <row r="1041" spans="1:15">
      <c r="A1041" t="s">
        <v>3410</v>
      </c>
      <c r="B1041" t="s">
        <v>13387</v>
      </c>
      <c r="C1041" t="s">
        <v>328</v>
      </c>
      <c r="D1041" t="s">
        <v>328</v>
      </c>
      <c r="E1041" t="s">
        <v>328</v>
      </c>
      <c r="F1041" t="s">
        <v>2661</v>
      </c>
      <c r="G1041" t="s">
        <v>2662</v>
      </c>
      <c r="H1041" t="s">
        <v>328</v>
      </c>
      <c r="I1041" t="s">
        <v>328</v>
      </c>
      <c r="J1041" t="s">
        <v>328</v>
      </c>
      <c r="K1041" t="s">
        <v>328</v>
      </c>
      <c r="L1041" t="s">
        <v>328</v>
      </c>
      <c r="M1041" t="s">
        <v>13387</v>
      </c>
      <c r="N1041" t="s">
        <v>328</v>
      </c>
      <c r="O1041" t="s">
        <v>328</v>
      </c>
    </row>
    <row r="1042" spans="1:15">
      <c r="A1042" t="s">
        <v>3410</v>
      </c>
      <c r="B1042" t="s">
        <v>14184</v>
      </c>
      <c r="C1042" t="s">
        <v>328</v>
      </c>
      <c r="D1042" t="s">
        <v>328</v>
      </c>
      <c r="E1042" t="s">
        <v>328</v>
      </c>
      <c r="F1042" t="s">
        <v>2592</v>
      </c>
      <c r="G1042" t="s">
        <v>2593</v>
      </c>
      <c r="H1042" t="s">
        <v>328</v>
      </c>
      <c r="I1042" t="s">
        <v>328</v>
      </c>
      <c r="J1042" t="s">
        <v>328</v>
      </c>
      <c r="K1042" t="s">
        <v>328</v>
      </c>
      <c r="L1042" t="s">
        <v>328</v>
      </c>
      <c r="M1042" t="s">
        <v>14184</v>
      </c>
      <c r="N1042" t="s">
        <v>328</v>
      </c>
      <c r="O1042" t="s">
        <v>328</v>
      </c>
    </row>
    <row r="1043" spans="1:15">
      <c r="A1043" t="s">
        <v>3410</v>
      </c>
      <c r="B1043" t="s">
        <v>14185</v>
      </c>
      <c r="C1043" t="s">
        <v>328</v>
      </c>
      <c r="D1043" t="s">
        <v>328</v>
      </c>
      <c r="E1043" t="s">
        <v>328</v>
      </c>
      <c r="F1043" t="s">
        <v>2592</v>
      </c>
      <c r="G1043" t="s">
        <v>2593</v>
      </c>
      <c r="H1043" t="s">
        <v>328</v>
      </c>
      <c r="I1043" t="s">
        <v>328</v>
      </c>
      <c r="J1043" t="s">
        <v>328</v>
      </c>
      <c r="K1043" t="s">
        <v>328</v>
      </c>
      <c r="L1043" t="s">
        <v>328</v>
      </c>
      <c r="M1043" t="s">
        <v>14186</v>
      </c>
      <c r="N1043" t="s">
        <v>328</v>
      </c>
      <c r="O1043" t="s">
        <v>328</v>
      </c>
    </row>
    <row r="1044" spans="1:15">
      <c r="A1044" t="s">
        <v>3410</v>
      </c>
      <c r="B1044" t="s">
        <v>14187</v>
      </c>
      <c r="C1044" t="s">
        <v>328</v>
      </c>
      <c r="D1044" t="s">
        <v>328</v>
      </c>
      <c r="E1044" t="s">
        <v>328</v>
      </c>
      <c r="F1044" t="s">
        <v>2592</v>
      </c>
      <c r="G1044" t="s">
        <v>2593</v>
      </c>
      <c r="H1044" t="s">
        <v>328</v>
      </c>
      <c r="I1044" t="s">
        <v>328</v>
      </c>
      <c r="J1044" t="s">
        <v>328</v>
      </c>
      <c r="K1044" t="s">
        <v>328</v>
      </c>
      <c r="L1044" t="s">
        <v>328</v>
      </c>
      <c r="M1044" t="s">
        <v>14188</v>
      </c>
      <c r="N1044" t="s">
        <v>328</v>
      </c>
      <c r="O1044" t="s">
        <v>328</v>
      </c>
    </row>
    <row r="1045" spans="1:15">
      <c r="A1045" t="s">
        <v>3410</v>
      </c>
      <c r="B1045" t="s">
        <v>14189</v>
      </c>
      <c r="C1045" t="s">
        <v>328</v>
      </c>
      <c r="D1045" t="s">
        <v>328</v>
      </c>
      <c r="E1045" t="s">
        <v>328</v>
      </c>
      <c r="F1045" t="s">
        <v>2661</v>
      </c>
      <c r="G1045" t="s">
        <v>2662</v>
      </c>
      <c r="H1045" t="s">
        <v>328</v>
      </c>
      <c r="I1045" t="s">
        <v>328</v>
      </c>
      <c r="J1045" t="s">
        <v>328</v>
      </c>
      <c r="K1045" t="s">
        <v>328</v>
      </c>
      <c r="L1045" t="s">
        <v>328</v>
      </c>
      <c r="M1045" t="s">
        <v>14189</v>
      </c>
      <c r="N1045" t="s">
        <v>328</v>
      </c>
      <c r="O1045" t="s">
        <v>328</v>
      </c>
    </row>
    <row r="1046" spans="1:15">
      <c r="A1046" t="s">
        <v>3410</v>
      </c>
      <c r="B1046" t="s">
        <v>14190</v>
      </c>
      <c r="C1046" t="s">
        <v>328</v>
      </c>
      <c r="D1046" t="s">
        <v>328</v>
      </c>
      <c r="E1046" t="s">
        <v>328</v>
      </c>
      <c r="F1046" t="s">
        <v>2661</v>
      </c>
      <c r="G1046" t="s">
        <v>2662</v>
      </c>
      <c r="H1046" t="s">
        <v>328</v>
      </c>
      <c r="I1046" t="s">
        <v>328</v>
      </c>
      <c r="J1046" t="s">
        <v>328</v>
      </c>
      <c r="K1046" t="s">
        <v>328</v>
      </c>
      <c r="L1046" t="s">
        <v>328</v>
      </c>
      <c r="M1046" t="s">
        <v>14190</v>
      </c>
      <c r="N1046" t="s">
        <v>328</v>
      </c>
      <c r="O1046" t="s">
        <v>328</v>
      </c>
    </row>
    <row r="1047" spans="1:15">
      <c r="A1047" t="s">
        <v>3410</v>
      </c>
      <c r="B1047" t="s">
        <v>14191</v>
      </c>
      <c r="C1047" t="s">
        <v>328</v>
      </c>
      <c r="D1047" t="s">
        <v>328</v>
      </c>
      <c r="E1047" t="s">
        <v>328</v>
      </c>
      <c r="F1047" t="s">
        <v>2661</v>
      </c>
      <c r="G1047" t="s">
        <v>2662</v>
      </c>
      <c r="H1047" t="s">
        <v>328</v>
      </c>
      <c r="I1047" t="s">
        <v>328</v>
      </c>
      <c r="J1047" t="s">
        <v>328</v>
      </c>
      <c r="K1047" t="s">
        <v>328</v>
      </c>
      <c r="L1047" t="s">
        <v>328</v>
      </c>
      <c r="M1047" t="s">
        <v>14192</v>
      </c>
      <c r="N1047" t="s">
        <v>328</v>
      </c>
      <c r="O1047" t="s">
        <v>328</v>
      </c>
    </row>
    <row r="1048" spans="1:15">
      <c r="A1048" t="s">
        <v>3410</v>
      </c>
      <c r="B1048" t="s">
        <v>14192</v>
      </c>
      <c r="C1048" t="s">
        <v>328</v>
      </c>
      <c r="D1048" t="s">
        <v>328</v>
      </c>
      <c r="E1048" t="s">
        <v>328</v>
      </c>
      <c r="F1048" t="s">
        <v>2661</v>
      </c>
      <c r="G1048" t="s">
        <v>2662</v>
      </c>
      <c r="H1048" t="s">
        <v>328</v>
      </c>
      <c r="I1048" t="s">
        <v>328</v>
      </c>
      <c r="J1048" t="s">
        <v>328</v>
      </c>
      <c r="K1048" t="s">
        <v>328</v>
      </c>
      <c r="L1048" t="s">
        <v>328</v>
      </c>
      <c r="M1048" t="s">
        <v>14192</v>
      </c>
      <c r="N1048" t="s">
        <v>328</v>
      </c>
      <c r="O1048" t="s">
        <v>328</v>
      </c>
    </row>
    <row r="1049" spans="1:15">
      <c r="A1049" t="s">
        <v>3410</v>
      </c>
      <c r="B1049" t="s">
        <v>14193</v>
      </c>
      <c r="C1049" t="s">
        <v>328</v>
      </c>
      <c r="D1049" t="s">
        <v>328</v>
      </c>
      <c r="E1049" t="s">
        <v>328</v>
      </c>
      <c r="F1049" t="s">
        <v>2661</v>
      </c>
      <c r="G1049" t="s">
        <v>2662</v>
      </c>
      <c r="H1049" t="s">
        <v>328</v>
      </c>
      <c r="I1049" t="s">
        <v>328</v>
      </c>
      <c r="J1049" t="s">
        <v>328</v>
      </c>
      <c r="K1049" t="s">
        <v>328</v>
      </c>
      <c r="L1049" t="s">
        <v>328</v>
      </c>
      <c r="M1049" t="s">
        <v>14193</v>
      </c>
      <c r="N1049" t="s">
        <v>328</v>
      </c>
      <c r="O1049" t="s">
        <v>328</v>
      </c>
    </row>
    <row r="1050" spans="1:15">
      <c r="A1050" t="s">
        <v>3410</v>
      </c>
      <c r="B1050" t="s">
        <v>14194</v>
      </c>
      <c r="C1050" t="s">
        <v>328</v>
      </c>
      <c r="D1050" t="s">
        <v>328</v>
      </c>
      <c r="E1050" t="s">
        <v>328</v>
      </c>
      <c r="F1050" t="s">
        <v>2661</v>
      </c>
      <c r="G1050" t="s">
        <v>2662</v>
      </c>
      <c r="H1050" t="s">
        <v>328</v>
      </c>
      <c r="I1050" t="s">
        <v>328</v>
      </c>
      <c r="J1050" t="s">
        <v>328</v>
      </c>
      <c r="K1050" t="s">
        <v>328</v>
      </c>
      <c r="L1050" t="s">
        <v>328</v>
      </c>
      <c r="M1050" t="s">
        <v>14194</v>
      </c>
      <c r="N1050" t="s">
        <v>328</v>
      </c>
      <c r="O1050" t="s">
        <v>328</v>
      </c>
    </row>
    <row r="1051" spans="1:15">
      <c r="A1051" t="s">
        <v>3410</v>
      </c>
      <c r="B1051" t="s">
        <v>14195</v>
      </c>
      <c r="C1051" t="s">
        <v>328</v>
      </c>
      <c r="D1051" t="s">
        <v>328</v>
      </c>
      <c r="E1051" t="s">
        <v>328</v>
      </c>
      <c r="F1051" t="s">
        <v>2661</v>
      </c>
      <c r="G1051" t="s">
        <v>2662</v>
      </c>
      <c r="H1051" t="s">
        <v>328</v>
      </c>
      <c r="I1051" t="s">
        <v>328</v>
      </c>
      <c r="J1051" t="s">
        <v>328</v>
      </c>
      <c r="K1051" t="s">
        <v>328</v>
      </c>
      <c r="L1051" t="s">
        <v>328</v>
      </c>
      <c r="M1051" t="s">
        <v>14195</v>
      </c>
      <c r="N1051" t="s">
        <v>328</v>
      </c>
      <c r="O1051" t="s">
        <v>328</v>
      </c>
    </row>
    <row r="1052" spans="1:15">
      <c r="A1052" t="s">
        <v>3410</v>
      </c>
      <c r="B1052" t="s">
        <v>14196</v>
      </c>
      <c r="C1052" t="s">
        <v>328</v>
      </c>
      <c r="D1052" t="s">
        <v>328</v>
      </c>
      <c r="E1052" t="s">
        <v>328</v>
      </c>
      <c r="F1052" t="s">
        <v>2592</v>
      </c>
      <c r="G1052" t="s">
        <v>2593</v>
      </c>
      <c r="H1052" t="s">
        <v>328</v>
      </c>
      <c r="I1052" t="s">
        <v>328</v>
      </c>
      <c r="J1052" t="s">
        <v>328</v>
      </c>
      <c r="K1052" t="s">
        <v>328</v>
      </c>
      <c r="L1052" t="s">
        <v>328</v>
      </c>
      <c r="M1052" t="s">
        <v>14197</v>
      </c>
      <c r="N1052" t="s">
        <v>328</v>
      </c>
      <c r="O1052" t="s">
        <v>328</v>
      </c>
    </row>
    <row r="1053" spans="1:15">
      <c r="A1053" t="s">
        <v>3410</v>
      </c>
      <c r="B1053" t="s">
        <v>14198</v>
      </c>
      <c r="C1053" t="s">
        <v>328</v>
      </c>
      <c r="D1053" t="s">
        <v>328</v>
      </c>
      <c r="E1053" t="s">
        <v>328</v>
      </c>
      <c r="F1053" t="s">
        <v>2661</v>
      </c>
      <c r="G1053" t="s">
        <v>2662</v>
      </c>
      <c r="H1053" t="s">
        <v>328</v>
      </c>
      <c r="I1053" t="s">
        <v>328</v>
      </c>
      <c r="J1053" t="s">
        <v>328</v>
      </c>
      <c r="K1053" t="s">
        <v>328</v>
      </c>
      <c r="L1053" t="s">
        <v>328</v>
      </c>
      <c r="M1053" t="s">
        <v>14198</v>
      </c>
      <c r="N1053" t="s">
        <v>328</v>
      </c>
      <c r="O1053" t="s">
        <v>328</v>
      </c>
    </row>
    <row r="1054" spans="1:15">
      <c r="A1054" t="s">
        <v>3410</v>
      </c>
      <c r="B1054" t="s">
        <v>14199</v>
      </c>
      <c r="C1054" t="s">
        <v>328</v>
      </c>
      <c r="D1054" t="s">
        <v>328</v>
      </c>
      <c r="E1054" t="s">
        <v>328</v>
      </c>
      <c r="F1054" t="s">
        <v>2661</v>
      </c>
      <c r="G1054" t="s">
        <v>2662</v>
      </c>
      <c r="H1054" t="s">
        <v>328</v>
      </c>
      <c r="I1054" t="s">
        <v>328</v>
      </c>
      <c r="J1054" t="s">
        <v>328</v>
      </c>
      <c r="K1054" t="s">
        <v>328</v>
      </c>
      <c r="L1054" t="s">
        <v>328</v>
      </c>
      <c r="M1054" t="s">
        <v>14199</v>
      </c>
      <c r="N1054" t="s">
        <v>328</v>
      </c>
      <c r="O1054" t="s">
        <v>328</v>
      </c>
    </row>
    <row r="1055" spans="1:15">
      <c r="A1055" t="s">
        <v>3410</v>
      </c>
      <c r="B1055" t="s">
        <v>14200</v>
      </c>
      <c r="C1055" t="s">
        <v>328</v>
      </c>
      <c r="D1055" t="s">
        <v>328</v>
      </c>
      <c r="E1055" t="s">
        <v>328</v>
      </c>
      <c r="F1055" t="s">
        <v>2661</v>
      </c>
      <c r="G1055" t="s">
        <v>2662</v>
      </c>
      <c r="H1055" t="s">
        <v>328</v>
      </c>
      <c r="I1055" t="s">
        <v>328</v>
      </c>
      <c r="J1055" t="s">
        <v>328</v>
      </c>
      <c r="K1055" t="s">
        <v>328</v>
      </c>
      <c r="L1055" t="s">
        <v>328</v>
      </c>
      <c r="M1055" t="s">
        <v>14200</v>
      </c>
      <c r="N1055" t="s">
        <v>328</v>
      </c>
      <c r="O1055" t="s">
        <v>328</v>
      </c>
    </row>
    <row r="1056" spans="1:15">
      <c r="A1056" t="s">
        <v>3410</v>
      </c>
      <c r="B1056" t="s">
        <v>14201</v>
      </c>
      <c r="C1056" t="s">
        <v>328</v>
      </c>
      <c r="D1056" t="s">
        <v>328</v>
      </c>
      <c r="E1056" t="s">
        <v>328</v>
      </c>
      <c r="F1056" t="s">
        <v>2592</v>
      </c>
      <c r="G1056" t="s">
        <v>2593</v>
      </c>
      <c r="H1056" t="s">
        <v>328</v>
      </c>
      <c r="I1056" t="s">
        <v>328</v>
      </c>
      <c r="J1056" t="s">
        <v>328</v>
      </c>
      <c r="K1056" t="s">
        <v>328</v>
      </c>
      <c r="L1056" t="s">
        <v>328</v>
      </c>
      <c r="M1056" t="s">
        <v>14202</v>
      </c>
      <c r="N1056" t="s">
        <v>328</v>
      </c>
      <c r="O1056" t="s">
        <v>328</v>
      </c>
    </row>
    <row r="1057" spans="1:15">
      <c r="A1057" t="s">
        <v>3410</v>
      </c>
      <c r="B1057" t="s">
        <v>13412</v>
      </c>
      <c r="C1057" t="s">
        <v>328</v>
      </c>
      <c r="D1057" t="s">
        <v>328</v>
      </c>
      <c r="E1057" t="s">
        <v>328</v>
      </c>
      <c r="F1057" t="s">
        <v>2661</v>
      </c>
      <c r="G1057" t="s">
        <v>2662</v>
      </c>
      <c r="H1057" t="s">
        <v>328</v>
      </c>
      <c r="I1057" t="s">
        <v>328</v>
      </c>
      <c r="J1057" t="s">
        <v>328</v>
      </c>
      <c r="K1057" t="s">
        <v>328</v>
      </c>
      <c r="L1057" t="s">
        <v>328</v>
      </c>
      <c r="M1057" t="s">
        <v>13412</v>
      </c>
      <c r="N1057" t="s">
        <v>328</v>
      </c>
      <c r="O1057" t="s">
        <v>328</v>
      </c>
    </row>
    <row r="1058" spans="1:15">
      <c r="A1058" t="s">
        <v>3410</v>
      </c>
      <c r="B1058" t="s">
        <v>14203</v>
      </c>
      <c r="C1058" t="s">
        <v>328</v>
      </c>
      <c r="D1058" t="s">
        <v>328</v>
      </c>
      <c r="E1058" t="s">
        <v>328</v>
      </c>
      <c r="F1058" t="s">
        <v>2661</v>
      </c>
      <c r="G1058" t="s">
        <v>2662</v>
      </c>
      <c r="H1058" t="s">
        <v>328</v>
      </c>
      <c r="I1058" t="s">
        <v>328</v>
      </c>
      <c r="J1058" t="s">
        <v>328</v>
      </c>
      <c r="K1058" t="s">
        <v>328</v>
      </c>
      <c r="L1058" t="s">
        <v>328</v>
      </c>
      <c r="M1058" t="s">
        <v>14204</v>
      </c>
      <c r="N1058" t="s">
        <v>328</v>
      </c>
      <c r="O1058" t="s">
        <v>328</v>
      </c>
    </row>
    <row r="1059" spans="1:15">
      <c r="A1059" t="s">
        <v>3410</v>
      </c>
      <c r="B1059" t="s">
        <v>14205</v>
      </c>
      <c r="C1059" t="s">
        <v>328</v>
      </c>
      <c r="D1059" t="s">
        <v>328</v>
      </c>
      <c r="E1059" t="s">
        <v>328</v>
      </c>
      <c r="F1059" t="s">
        <v>2661</v>
      </c>
      <c r="G1059" t="s">
        <v>2662</v>
      </c>
      <c r="H1059" t="s">
        <v>328</v>
      </c>
      <c r="I1059" t="s">
        <v>328</v>
      </c>
      <c r="J1059" t="s">
        <v>328</v>
      </c>
      <c r="K1059" t="s">
        <v>328</v>
      </c>
      <c r="L1059" t="s">
        <v>328</v>
      </c>
      <c r="M1059" t="s">
        <v>14206</v>
      </c>
      <c r="N1059" t="s">
        <v>328</v>
      </c>
      <c r="O1059" t="s">
        <v>328</v>
      </c>
    </row>
    <row r="1060" spans="1:15">
      <c r="A1060" t="s">
        <v>3410</v>
      </c>
      <c r="B1060" t="s">
        <v>14207</v>
      </c>
      <c r="C1060" t="s">
        <v>328</v>
      </c>
      <c r="D1060" t="s">
        <v>328</v>
      </c>
      <c r="F1060" t="s">
        <v>2661</v>
      </c>
      <c r="G1060" t="s">
        <v>2662</v>
      </c>
      <c r="H1060" t="s">
        <v>328</v>
      </c>
      <c r="I1060" t="s">
        <v>328</v>
      </c>
      <c r="J1060" t="s">
        <v>328</v>
      </c>
      <c r="K1060" t="s">
        <v>328</v>
      </c>
      <c r="L1060" t="s">
        <v>328</v>
      </c>
      <c r="M1060" t="s">
        <v>14207</v>
      </c>
      <c r="N1060" t="s">
        <v>328</v>
      </c>
      <c r="O1060" t="s">
        <v>328</v>
      </c>
    </row>
    <row r="1061" spans="1:15">
      <c r="A1061" t="s">
        <v>4522</v>
      </c>
      <c r="B1061" t="s">
        <v>14208</v>
      </c>
      <c r="C1061" t="s">
        <v>328</v>
      </c>
      <c r="D1061" t="s">
        <v>328</v>
      </c>
      <c r="E1061" t="s">
        <v>12934</v>
      </c>
      <c r="F1061" t="s">
        <v>2907</v>
      </c>
      <c r="G1061" t="s">
        <v>328</v>
      </c>
      <c r="H1061" t="s">
        <v>328</v>
      </c>
      <c r="I1061" t="s">
        <v>328</v>
      </c>
      <c r="J1061" t="s">
        <v>328</v>
      </c>
      <c r="K1061" t="s">
        <v>328</v>
      </c>
      <c r="L1061" t="s">
        <v>328</v>
      </c>
      <c r="M1061" t="s">
        <v>14208</v>
      </c>
      <c r="N1061" t="s">
        <v>328</v>
      </c>
      <c r="O1061" t="s">
        <v>328</v>
      </c>
    </row>
    <row r="1062" spans="1:15">
      <c r="A1062" t="s">
        <v>4522</v>
      </c>
      <c r="B1062" t="s">
        <v>14209</v>
      </c>
      <c r="C1062" t="s">
        <v>328</v>
      </c>
      <c r="D1062" t="s">
        <v>328</v>
      </c>
      <c r="E1062" t="s">
        <v>12934</v>
      </c>
      <c r="F1062" t="s">
        <v>2907</v>
      </c>
      <c r="G1062" t="s">
        <v>328</v>
      </c>
      <c r="H1062" t="s">
        <v>328</v>
      </c>
      <c r="I1062" t="s">
        <v>328</v>
      </c>
      <c r="J1062" t="s">
        <v>328</v>
      </c>
      <c r="K1062" t="s">
        <v>328</v>
      </c>
      <c r="L1062" t="s">
        <v>328</v>
      </c>
      <c r="M1062" t="s">
        <v>14209</v>
      </c>
      <c r="N1062" t="s">
        <v>328</v>
      </c>
      <c r="O1062" t="s">
        <v>328</v>
      </c>
    </row>
    <row r="1063" spans="1:15">
      <c r="A1063" t="s">
        <v>4522</v>
      </c>
      <c r="B1063" t="s">
        <v>14210</v>
      </c>
      <c r="C1063" t="s">
        <v>328</v>
      </c>
      <c r="D1063" t="s">
        <v>328</v>
      </c>
      <c r="E1063" t="s">
        <v>12934</v>
      </c>
      <c r="F1063" t="s">
        <v>2907</v>
      </c>
      <c r="G1063" t="s">
        <v>328</v>
      </c>
      <c r="H1063" t="s">
        <v>328</v>
      </c>
      <c r="I1063" t="s">
        <v>328</v>
      </c>
      <c r="J1063" t="s">
        <v>328</v>
      </c>
      <c r="K1063" t="s">
        <v>328</v>
      </c>
      <c r="L1063" t="s">
        <v>328</v>
      </c>
      <c r="M1063" t="s">
        <v>14211</v>
      </c>
      <c r="N1063" t="s">
        <v>328</v>
      </c>
      <c r="O1063" t="s">
        <v>328</v>
      </c>
    </row>
    <row r="1064" spans="1:15">
      <c r="A1064" t="s">
        <v>4522</v>
      </c>
      <c r="B1064" t="s">
        <v>14212</v>
      </c>
      <c r="C1064" t="s">
        <v>328</v>
      </c>
      <c r="D1064" t="s">
        <v>328</v>
      </c>
      <c r="E1064" t="s">
        <v>2912</v>
      </c>
      <c r="F1064" t="s">
        <v>2907</v>
      </c>
      <c r="G1064" t="s">
        <v>328</v>
      </c>
      <c r="H1064" t="s">
        <v>6524</v>
      </c>
      <c r="I1064" t="s">
        <v>328</v>
      </c>
      <c r="J1064" t="s">
        <v>328</v>
      </c>
      <c r="K1064" t="s">
        <v>328</v>
      </c>
      <c r="L1064" t="s">
        <v>328</v>
      </c>
      <c r="M1064" t="s">
        <v>14212</v>
      </c>
      <c r="N1064" t="s">
        <v>328</v>
      </c>
      <c r="O1064" t="s">
        <v>328</v>
      </c>
    </row>
    <row r="1065" spans="1:15">
      <c r="A1065" t="s">
        <v>14213</v>
      </c>
      <c r="B1065" t="s">
        <v>14214</v>
      </c>
      <c r="C1065" t="s">
        <v>328</v>
      </c>
      <c r="D1065" t="s">
        <v>328</v>
      </c>
      <c r="E1065" t="s">
        <v>12934</v>
      </c>
      <c r="F1065" t="s">
        <v>2907</v>
      </c>
      <c r="G1065" t="s">
        <v>328</v>
      </c>
      <c r="H1065" t="s">
        <v>328</v>
      </c>
      <c r="I1065" t="s">
        <v>328</v>
      </c>
      <c r="J1065" t="s">
        <v>328</v>
      </c>
      <c r="K1065" t="s">
        <v>328</v>
      </c>
      <c r="L1065" t="s">
        <v>328</v>
      </c>
      <c r="M1065" t="s">
        <v>14214</v>
      </c>
      <c r="N1065" t="s">
        <v>328</v>
      </c>
      <c r="O1065" t="s">
        <v>328</v>
      </c>
    </row>
    <row r="1066" spans="1:15">
      <c r="A1066" t="s">
        <v>4798</v>
      </c>
      <c r="B1066">
        <v>28206</v>
      </c>
      <c r="C1066" t="s">
        <v>328</v>
      </c>
      <c r="D1066" t="s">
        <v>328</v>
      </c>
      <c r="E1066" t="s">
        <v>12934</v>
      </c>
      <c r="F1066" t="s">
        <v>2907</v>
      </c>
      <c r="G1066" t="s">
        <v>328</v>
      </c>
      <c r="H1066" t="s">
        <v>328</v>
      </c>
      <c r="I1066" t="s">
        <v>328</v>
      </c>
      <c r="J1066" t="s">
        <v>328</v>
      </c>
      <c r="K1066" t="s">
        <v>328</v>
      </c>
      <c r="L1066" t="s">
        <v>328</v>
      </c>
      <c r="M1066">
        <v>28206</v>
      </c>
      <c r="N1066" t="s">
        <v>328</v>
      </c>
      <c r="O1066" t="s">
        <v>328</v>
      </c>
    </row>
    <row r="1067" spans="1:15">
      <c r="A1067" t="s">
        <v>4798</v>
      </c>
      <c r="B1067">
        <v>55437</v>
      </c>
      <c r="C1067" t="s">
        <v>328</v>
      </c>
      <c r="D1067" t="s">
        <v>328</v>
      </c>
      <c r="E1067" t="s">
        <v>12934</v>
      </c>
      <c r="F1067" t="s">
        <v>2907</v>
      </c>
      <c r="G1067" t="s">
        <v>328</v>
      </c>
      <c r="H1067" t="s">
        <v>328</v>
      </c>
      <c r="I1067" t="s">
        <v>328</v>
      </c>
      <c r="J1067" t="s">
        <v>328</v>
      </c>
      <c r="K1067" t="s">
        <v>328</v>
      </c>
      <c r="L1067" t="s">
        <v>328</v>
      </c>
      <c r="M1067">
        <v>55437</v>
      </c>
      <c r="N1067" t="s">
        <v>328</v>
      </c>
      <c r="O1067" t="s">
        <v>328</v>
      </c>
    </row>
    <row r="1068" spans="1:15">
      <c r="A1068" t="s">
        <v>4798</v>
      </c>
      <c r="B1068">
        <v>69101</v>
      </c>
      <c r="C1068" t="s">
        <v>328</v>
      </c>
      <c r="D1068" t="s">
        <v>328</v>
      </c>
      <c r="E1068" t="s">
        <v>12934</v>
      </c>
      <c r="F1068" t="s">
        <v>2907</v>
      </c>
      <c r="G1068" t="s">
        <v>328</v>
      </c>
      <c r="H1068" t="s">
        <v>328</v>
      </c>
      <c r="I1068" t="s">
        <v>328</v>
      </c>
      <c r="J1068" t="s">
        <v>328</v>
      </c>
      <c r="K1068" t="s">
        <v>328</v>
      </c>
      <c r="L1068" t="s">
        <v>328</v>
      </c>
      <c r="M1068">
        <v>69101</v>
      </c>
      <c r="N1068" t="s">
        <v>328</v>
      </c>
      <c r="O1068" t="s">
        <v>328</v>
      </c>
    </row>
    <row r="1069" spans="1:15">
      <c r="A1069" t="s">
        <v>4798</v>
      </c>
      <c r="B1069" t="s">
        <v>14215</v>
      </c>
      <c r="C1069" t="s">
        <v>328</v>
      </c>
      <c r="D1069" t="s">
        <v>328</v>
      </c>
      <c r="E1069" t="s">
        <v>12934</v>
      </c>
      <c r="F1069" t="s">
        <v>2907</v>
      </c>
      <c r="G1069" t="s">
        <v>328</v>
      </c>
      <c r="H1069" t="s">
        <v>328</v>
      </c>
      <c r="I1069" t="s">
        <v>328</v>
      </c>
      <c r="J1069" t="s">
        <v>328</v>
      </c>
      <c r="K1069" t="s">
        <v>328</v>
      </c>
      <c r="L1069" t="s">
        <v>328</v>
      </c>
      <c r="M1069" t="s">
        <v>14215</v>
      </c>
      <c r="N1069" t="s">
        <v>328</v>
      </c>
      <c r="O1069" t="s">
        <v>328</v>
      </c>
    </row>
    <row r="1070" spans="1:15">
      <c r="A1070" t="s">
        <v>4798</v>
      </c>
      <c r="B1070" t="s">
        <v>14216</v>
      </c>
      <c r="C1070" t="s">
        <v>328</v>
      </c>
      <c r="D1070" t="s">
        <v>328</v>
      </c>
      <c r="E1070" t="s">
        <v>12934</v>
      </c>
      <c r="F1070" t="s">
        <v>2907</v>
      </c>
      <c r="G1070" t="s">
        <v>328</v>
      </c>
      <c r="H1070" t="s">
        <v>328</v>
      </c>
      <c r="I1070" t="s">
        <v>328</v>
      </c>
      <c r="J1070" t="s">
        <v>328</v>
      </c>
      <c r="K1070" t="s">
        <v>328</v>
      </c>
      <c r="L1070" t="s">
        <v>328</v>
      </c>
      <c r="M1070" t="s">
        <v>14216</v>
      </c>
      <c r="N1070" t="s">
        <v>328</v>
      </c>
      <c r="O1070" t="s">
        <v>328</v>
      </c>
    </row>
    <row r="1071" spans="1:15">
      <c r="A1071" t="s">
        <v>4798</v>
      </c>
      <c r="B1071" t="s">
        <v>14217</v>
      </c>
      <c r="C1071" t="s">
        <v>328</v>
      </c>
      <c r="D1071" t="s">
        <v>328</v>
      </c>
      <c r="E1071" t="s">
        <v>12934</v>
      </c>
      <c r="F1071" t="s">
        <v>2907</v>
      </c>
      <c r="G1071" t="s">
        <v>328</v>
      </c>
      <c r="H1071" t="s">
        <v>328</v>
      </c>
      <c r="I1071" t="s">
        <v>328</v>
      </c>
      <c r="J1071" t="s">
        <v>328</v>
      </c>
      <c r="K1071" t="s">
        <v>328</v>
      </c>
      <c r="L1071" t="s">
        <v>328</v>
      </c>
      <c r="M1071" t="s">
        <v>14217</v>
      </c>
      <c r="N1071" t="s">
        <v>328</v>
      </c>
      <c r="O1071" t="s">
        <v>328</v>
      </c>
    </row>
    <row r="1072" spans="1:15">
      <c r="A1072" t="s">
        <v>4798</v>
      </c>
      <c r="B1072" t="s">
        <v>14218</v>
      </c>
      <c r="C1072" t="s">
        <v>328</v>
      </c>
      <c r="D1072" t="s">
        <v>328</v>
      </c>
      <c r="E1072" t="s">
        <v>12934</v>
      </c>
      <c r="F1072" t="s">
        <v>2907</v>
      </c>
      <c r="G1072" t="s">
        <v>328</v>
      </c>
      <c r="H1072" t="s">
        <v>328</v>
      </c>
      <c r="I1072" t="s">
        <v>328</v>
      </c>
      <c r="J1072" t="s">
        <v>328</v>
      </c>
      <c r="K1072" t="s">
        <v>328</v>
      </c>
      <c r="L1072" t="s">
        <v>328</v>
      </c>
      <c r="M1072" t="s">
        <v>14218</v>
      </c>
      <c r="N1072" t="s">
        <v>328</v>
      </c>
      <c r="O1072" t="s">
        <v>328</v>
      </c>
    </row>
    <row r="1073" spans="1:15">
      <c r="A1073" t="s">
        <v>4798</v>
      </c>
      <c r="B1073" t="s">
        <v>14219</v>
      </c>
      <c r="C1073" t="s">
        <v>328</v>
      </c>
      <c r="D1073" t="s">
        <v>328</v>
      </c>
      <c r="E1073" t="s">
        <v>12934</v>
      </c>
      <c r="F1073" t="s">
        <v>2907</v>
      </c>
      <c r="G1073" t="s">
        <v>328</v>
      </c>
      <c r="H1073" t="s">
        <v>328</v>
      </c>
      <c r="I1073" t="s">
        <v>328</v>
      </c>
      <c r="J1073" t="s">
        <v>328</v>
      </c>
      <c r="K1073" t="s">
        <v>328</v>
      </c>
      <c r="L1073" t="s">
        <v>328</v>
      </c>
      <c r="M1073" t="s">
        <v>14219</v>
      </c>
      <c r="N1073" t="s">
        <v>328</v>
      </c>
      <c r="O1073" t="s">
        <v>328</v>
      </c>
    </row>
    <row r="1074" spans="1:15">
      <c r="A1074" t="s">
        <v>4798</v>
      </c>
      <c r="B1074" t="s">
        <v>14220</v>
      </c>
      <c r="C1074" t="s">
        <v>328</v>
      </c>
      <c r="D1074" t="s">
        <v>328</v>
      </c>
      <c r="E1074" t="s">
        <v>12934</v>
      </c>
      <c r="F1074" t="s">
        <v>2907</v>
      </c>
      <c r="G1074" t="s">
        <v>328</v>
      </c>
      <c r="H1074" t="s">
        <v>328</v>
      </c>
      <c r="I1074" t="s">
        <v>328</v>
      </c>
      <c r="J1074" t="s">
        <v>328</v>
      </c>
      <c r="K1074" t="s">
        <v>328</v>
      </c>
      <c r="L1074" t="s">
        <v>328</v>
      </c>
      <c r="M1074" t="s">
        <v>14220</v>
      </c>
      <c r="N1074" t="s">
        <v>328</v>
      </c>
      <c r="O1074" t="s">
        <v>328</v>
      </c>
    </row>
    <row r="1075" spans="1:15">
      <c r="A1075" t="s">
        <v>4798</v>
      </c>
      <c r="B1075" t="s">
        <v>14221</v>
      </c>
      <c r="C1075" t="s">
        <v>328</v>
      </c>
      <c r="D1075" t="s">
        <v>328</v>
      </c>
      <c r="E1075" t="s">
        <v>12949</v>
      </c>
      <c r="F1075" t="s">
        <v>2907</v>
      </c>
      <c r="G1075" t="s">
        <v>328</v>
      </c>
      <c r="H1075" t="s">
        <v>2659</v>
      </c>
      <c r="I1075" t="s">
        <v>14222</v>
      </c>
      <c r="J1075" t="s">
        <v>6501</v>
      </c>
      <c r="K1075" t="s">
        <v>328</v>
      </c>
      <c r="L1075" t="s">
        <v>328</v>
      </c>
      <c r="M1075" t="s">
        <v>14221</v>
      </c>
      <c r="N1075" t="s">
        <v>328</v>
      </c>
      <c r="O1075" t="s">
        <v>328</v>
      </c>
    </row>
    <row r="1076" spans="1:15">
      <c r="A1076" t="s">
        <v>4798</v>
      </c>
      <c r="B1076" t="s">
        <v>14223</v>
      </c>
      <c r="C1076" t="s">
        <v>328</v>
      </c>
      <c r="D1076" t="s">
        <v>328</v>
      </c>
      <c r="E1076" t="s">
        <v>12949</v>
      </c>
      <c r="F1076" t="s">
        <v>2907</v>
      </c>
      <c r="G1076" t="s">
        <v>328</v>
      </c>
      <c r="H1076" t="s">
        <v>2659</v>
      </c>
      <c r="I1076" t="s">
        <v>14222</v>
      </c>
      <c r="J1076" t="s">
        <v>6501</v>
      </c>
      <c r="K1076" t="s">
        <v>328</v>
      </c>
      <c r="L1076" t="s">
        <v>328</v>
      </c>
      <c r="M1076" t="s">
        <v>14223</v>
      </c>
      <c r="N1076" t="s">
        <v>328</v>
      </c>
      <c r="O1076" t="s">
        <v>328</v>
      </c>
    </row>
    <row r="1077" spans="1:15">
      <c r="A1077" t="s">
        <v>4798</v>
      </c>
      <c r="B1077" t="s">
        <v>14224</v>
      </c>
      <c r="C1077" t="s">
        <v>328</v>
      </c>
      <c r="D1077" t="s">
        <v>328</v>
      </c>
      <c r="E1077" t="s">
        <v>12949</v>
      </c>
      <c r="F1077" t="s">
        <v>2907</v>
      </c>
      <c r="G1077" t="s">
        <v>328</v>
      </c>
      <c r="H1077" t="s">
        <v>2659</v>
      </c>
      <c r="I1077" t="s">
        <v>14222</v>
      </c>
      <c r="J1077" t="s">
        <v>6501</v>
      </c>
      <c r="K1077" t="s">
        <v>328</v>
      </c>
      <c r="L1077" t="s">
        <v>328</v>
      </c>
      <c r="M1077" t="s">
        <v>14225</v>
      </c>
      <c r="N1077" t="s">
        <v>328</v>
      </c>
      <c r="O1077" t="s">
        <v>328</v>
      </c>
    </row>
    <row r="1078" spans="1:15">
      <c r="A1078" t="s">
        <v>4798</v>
      </c>
      <c r="B1078" t="s">
        <v>14226</v>
      </c>
      <c r="C1078" t="s">
        <v>328</v>
      </c>
      <c r="D1078" t="s">
        <v>328</v>
      </c>
      <c r="E1078" t="s">
        <v>12949</v>
      </c>
      <c r="F1078" t="s">
        <v>2907</v>
      </c>
      <c r="G1078" t="s">
        <v>328</v>
      </c>
      <c r="H1078" t="s">
        <v>2659</v>
      </c>
      <c r="I1078" t="s">
        <v>14222</v>
      </c>
      <c r="J1078" t="s">
        <v>6501</v>
      </c>
      <c r="K1078" t="s">
        <v>328</v>
      </c>
      <c r="L1078" t="s">
        <v>328</v>
      </c>
      <c r="M1078" t="s">
        <v>14226</v>
      </c>
      <c r="N1078" t="s">
        <v>328</v>
      </c>
      <c r="O1078" t="s">
        <v>328</v>
      </c>
    </row>
    <row r="1079" spans="1:15">
      <c r="A1079" t="s">
        <v>4798</v>
      </c>
      <c r="B1079" t="s">
        <v>14227</v>
      </c>
      <c r="C1079" t="s">
        <v>328</v>
      </c>
      <c r="D1079" t="s">
        <v>328</v>
      </c>
      <c r="E1079" t="s">
        <v>12949</v>
      </c>
      <c r="F1079" t="s">
        <v>2907</v>
      </c>
      <c r="G1079" t="s">
        <v>328</v>
      </c>
      <c r="H1079" t="s">
        <v>2659</v>
      </c>
      <c r="I1079" t="s">
        <v>14222</v>
      </c>
      <c r="J1079" t="s">
        <v>6501</v>
      </c>
      <c r="K1079" t="s">
        <v>328</v>
      </c>
      <c r="L1079" t="s">
        <v>328</v>
      </c>
      <c r="M1079" t="s">
        <v>14227</v>
      </c>
      <c r="N1079" t="s">
        <v>328</v>
      </c>
      <c r="O1079" t="s">
        <v>328</v>
      </c>
    </row>
    <row r="1080" spans="1:15">
      <c r="A1080" t="s">
        <v>4798</v>
      </c>
      <c r="B1080" t="s">
        <v>14228</v>
      </c>
      <c r="C1080" t="s">
        <v>328</v>
      </c>
      <c r="D1080" t="s">
        <v>328</v>
      </c>
      <c r="E1080" t="s">
        <v>12949</v>
      </c>
      <c r="F1080" t="s">
        <v>2907</v>
      </c>
      <c r="G1080" t="s">
        <v>328</v>
      </c>
      <c r="H1080" t="s">
        <v>2659</v>
      </c>
      <c r="I1080" t="s">
        <v>14222</v>
      </c>
      <c r="J1080" t="s">
        <v>6501</v>
      </c>
      <c r="K1080" t="s">
        <v>328</v>
      </c>
      <c r="L1080" t="s">
        <v>328</v>
      </c>
      <c r="M1080" t="s">
        <v>14228</v>
      </c>
      <c r="N1080" t="s">
        <v>328</v>
      </c>
      <c r="O1080" t="s">
        <v>328</v>
      </c>
    </row>
    <row r="1081" spans="1:15">
      <c r="A1081" t="s">
        <v>4798</v>
      </c>
      <c r="B1081" t="s">
        <v>14229</v>
      </c>
      <c r="C1081" t="s">
        <v>328</v>
      </c>
      <c r="D1081" t="s">
        <v>328</v>
      </c>
      <c r="E1081" t="s">
        <v>12949</v>
      </c>
      <c r="F1081" t="s">
        <v>2907</v>
      </c>
      <c r="G1081" t="s">
        <v>328</v>
      </c>
      <c r="H1081" t="s">
        <v>2659</v>
      </c>
      <c r="I1081" t="s">
        <v>14222</v>
      </c>
      <c r="J1081" t="s">
        <v>6501</v>
      </c>
      <c r="K1081" t="s">
        <v>328</v>
      </c>
      <c r="L1081" t="s">
        <v>328</v>
      </c>
      <c r="M1081" t="s">
        <v>14229</v>
      </c>
      <c r="N1081" t="s">
        <v>328</v>
      </c>
      <c r="O1081" t="s">
        <v>328</v>
      </c>
    </row>
    <row r="1082" spans="1:15">
      <c r="A1082" t="s">
        <v>4798</v>
      </c>
      <c r="B1082" t="s">
        <v>14230</v>
      </c>
      <c r="C1082" t="s">
        <v>328</v>
      </c>
      <c r="D1082" t="s">
        <v>328</v>
      </c>
      <c r="E1082" t="s">
        <v>12949</v>
      </c>
      <c r="F1082" t="s">
        <v>2907</v>
      </c>
      <c r="G1082" t="s">
        <v>328</v>
      </c>
      <c r="H1082" t="s">
        <v>2659</v>
      </c>
      <c r="I1082" t="s">
        <v>14222</v>
      </c>
      <c r="J1082" t="s">
        <v>6501</v>
      </c>
      <c r="K1082" t="s">
        <v>328</v>
      </c>
      <c r="L1082" t="s">
        <v>328</v>
      </c>
      <c r="M1082" t="s">
        <v>14230</v>
      </c>
      <c r="N1082" t="s">
        <v>328</v>
      </c>
      <c r="O1082" t="s">
        <v>328</v>
      </c>
    </row>
    <row r="1083" spans="1:15">
      <c r="A1083" t="s">
        <v>4798</v>
      </c>
      <c r="B1083" t="s">
        <v>14231</v>
      </c>
      <c r="C1083" t="s">
        <v>328</v>
      </c>
      <c r="D1083" t="s">
        <v>328</v>
      </c>
      <c r="E1083" t="s">
        <v>12934</v>
      </c>
      <c r="F1083" t="s">
        <v>2907</v>
      </c>
      <c r="G1083" t="s">
        <v>328</v>
      </c>
      <c r="H1083" t="s">
        <v>328</v>
      </c>
      <c r="I1083" t="s">
        <v>328</v>
      </c>
      <c r="J1083" t="s">
        <v>328</v>
      </c>
      <c r="K1083" t="s">
        <v>328</v>
      </c>
      <c r="L1083" t="s">
        <v>328</v>
      </c>
      <c r="M1083" t="s">
        <v>14231</v>
      </c>
      <c r="N1083" t="s">
        <v>328</v>
      </c>
      <c r="O1083" t="s">
        <v>328</v>
      </c>
    </row>
    <row r="1084" spans="1:15">
      <c r="A1084" t="s">
        <v>4798</v>
      </c>
      <c r="B1084" t="s">
        <v>14232</v>
      </c>
      <c r="C1084" t="s">
        <v>328</v>
      </c>
      <c r="D1084" t="s">
        <v>328</v>
      </c>
      <c r="E1084" t="s">
        <v>12934</v>
      </c>
      <c r="F1084" t="s">
        <v>2907</v>
      </c>
      <c r="G1084" t="s">
        <v>328</v>
      </c>
      <c r="H1084" t="s">
        <v>328</v>
      </c>
      <c r="I1084" t="s">
        <v>328</v>
      </c>
      <c r="J1084" t="s">
        <v>328</v>
      </c>
      <c r="K1084" t="s">
        <v>328</v>
      </c>
      <c r="L1084">
        <v>100</v>
      </c>
      <c r="M1084" t="s">
        <v>14232</v>
      </c>
      <c r="N1084" t="s">
        <v>328</v>
      </c>
      <c r="O1084" t="s">
        <v>328</v>
      </c>
    </row>
    <row r="1085" spans="1:15">
      <c r="A1085" t="s">
        <v>4798</v>
      </c>
      <c r="B1085" t="s">
        <v>14233</v>
      </c>
      <c r="C1085" t="s">
        <v>328</v>
      </c>
      <c r="D1085" t="s">
        <v>328</v>
      </c>
      <c r="E1085" t="s">
        <v>12934</v>
      </c>
      <c r="F1085" t="s">
        <v>2907</v>
      </c>
      <c r="G1085" t="s">
        <v>328</v>
      </c>
      <c r="H1085" t="s">
        <v>328</v>
      </c>
      <c r="I1085" t="s">
        <v>328</v>
      </c>
      <c r="J1085" t="s">
        <v>328</v>
      </c>
      <c r="K1085" t="s">
        <v>328</v>
      </c>
      <c r="L1085" t="s">
        <v>328</v>
      </c>
      <c r="M1085" t="s">
        <v>14233</v>
      </c>
      <c r="N1085" t="s">
        <v>328</v>
      </c>
      <c r="O1085" t="s">
        <v>328</v>
      </c>
    </row>
    <row r="1086" spans="1:15">
      <c r="A1086" t="s">
        <v>4798</v>
      </c>
      <c r="B1086" t="s">
        <v>14234</v>
      </c>
      <c r="C1086" t="s">
        <v>328</v>
      </c>
      <c r="D1086" t="s">
        <v>328</v>
      </c>
      <c r="E1086" t="s">
        <v>2912</v>
      </c>
      <c r="F1086" t="s">
        <v>2911</v>
      </c>
      <c r="G1086" t="s">
        <v>328</v>
      </c>
      <c r="H1086" t="s">
        <v>6526</v>
      </c>
      <c r="I1086" t="s">
        <v>328</v>
      </c>
      <c r="J1086" t="s">
        <v>328</v>
      </c>
      <c r="K1086" t="s">
        <v>328</v>
      </c>
      <c r="L1086" t="s">
        <v>328</v>
      </c>
      <c r="M1086" t="s">
        <v>14234</v>
      </c>
      <c r="N1086" t="s">
        <v>328</v>
      </c>
      <c r="O1086" t="s">
        <v>328</v>
      </c>
    </row>
    <row r="1087" spans="1:15">
      <c r="A1087" t="s">
        <v>4798</v>
      </c>
      <c r="B1087" t="s">
        <v>14235</v>
      </c>
      <c r="C1087" t="s">
        <v>328</v>
      </c>
      <c r="D1087" t="s">
        <v>328</v>
      </c>
      <c r="E1087" t="s">
        <v>2912</v>
      </c>
      <c r="F1087" t="s">
        <v>2911</v>
      </c>
      <c r="G1087" t="s">
        <v>328</v>
      </c>
      <c r="H1087" t="s">
        <v>6526</v>
      </c>
      <c r="I1087" t="s">
        <v>328</v>
      </c>
      <c r="J1087" t="s">
        <v>328</v>
      </c>
      <c r="K1087" t="s">
        <v>328</v>
      </c>
      <c r="L1087" t="s">
        <v>328</v>
      </c>
      <c r="M1087" t="s">
        <v>14235</v>
      </c>
      <c r="N1087" t="s">
        <v>328</v>
      </c>
      <c r="O1087" t="s">
        <v>328</v>
      </c>
    </row>
    <row r="1088" spans="1:15">
      <c r="A1088" t="s">
        <v>4798</v>
      </c>
      <c r="B1088" t="s">
        <v>14236</v>
      </c>
      <c r="C1088" t="s">
        <v>328</v>
      </c>
      <c r="D1088" t="s">
        <v>328</v>
      </c>
      <c r="E1088" t="s">
        <v>12934</v>
      </c>
      <c r="F1088" t="s">
        <v>2907</v>
      </c>
      <c r="G1088" t="s">
        <v>328</v>
      </c>
      <c r="H1088" t="s">
        <v>328</v>
      </c>
      <c r="I1088" t="s">
        <v>14237</v>
      </c>
      <c r="J1088" t="s">
        <v>328</v>
      </c>
      <c r="K1088" t="s">
        <v>328</v>
      </c>
      <c r="L1088" t="s">
        <v>328</v>
      </c>
      <c r="M1088" t="s">
        <v>14236</v>
      </c>
      <c r="N1088" t="s">
        <v>328</v>
      </c>
      <c r="O1088" t="s">
        <v>328</v>
      </c>
    </row>
    <row r="1089" spans="1:15">
      <c r="A1089" t="s">
        <v>4798</v>
      </c>
      <c r="B1089" t="s">
        <v>14238</v>
      </c>
      <c r="C1089" t="s">
        <v>328</v>
      </c>
      <c r="D1089" t="s">
        <v>328</v>
      </c>
      <c r="E1089" t="s">
        <v>12934</v>
      </c>
      <c r="F1089" t="s">
        <v>2907</v>
      </c>
      <c r="G1089" t="s">
        <v>328</v>
      </c>
      <c r="H1089" t="s">
        <v>6526</v>
      </c>
      <c r="I1089" t="s">
        <v>328</v>
      </c>
      <c r="J1089" t="s">
        <v>328</v>
      </c>
      <c r="K1089" t="s">
        <v>328</v>
      </c>
      <c r="L1089" t="s">
        <v>328</v>
      </c>
      <c r="M1089" t="s">
        <v>14238</v>
      </c>
      <c r="N1089" t="s">
        <v>328</v>
      </c>
      <c r="O1089" t="s">
        <v>328</v>
      </c>
    </row>
    <row r="1090" spans="1:15">
      <c r="A1090" t="s">
        <v>4798</v>
      </c>
      <c r="B1090" t="s">
        <v>14239</v>
      </c>
      <c r="C1090" t="s">
        <v>328</v>
      </c>
      <c r="D1090" t="s">
        <v>328</v>
      </c>
      <c r="E1090" t="s">
        <v>12934</v>
      </c>
      <c r="F1090" t="s">
        <v>2907</v>
      </c>
      <c r="G1090" t="s">
        <v>328</v>
      </c>
      <c r="H1090" t="s">
        <v>6526</v>
      </c>
      <c r="I1090" t="s">
        <v>328</v>
      </c>
      <c r="J1090" t="s">
        <v>328</v>
      </c>
      <c r="K1090" t="s">
        <v>328</v>
      </c>
      <c r="L1090" t="s">
        <v>328</v>
      </c>
      <c r="M1090" t="s">
        <v>14238</v>
      </c>
      <c r="N1090" t="s">
        <v>328</v>
      </c>
      <c r="O1090" t="s">
        <v>328</v>
      </c>
    </row>
    <row r="1091" spans="1:15">
      <c r="A1091" t="s">
        <v>4798</v>
      </c>
      <c r="B1091" t="s">
        <v>14240</v>
      </c>
      <c r="C1091" t="s">
        <v>328</v>
      </c>
      <c r="D1091" t="s">
        <v>328</v>
      </c>
      <c r="E1091" t="s">
        <v>12934</v>
      </c>
      <c r="F1091" t="s">
        <v>2907</v>
      </c>
      <c r="G1091" t="s">
        <v>328</v>
      </c>
      <c r="H1091" t="s">
        <v>328</v>
      </c>
      <c r="I1091" t="s">
        <v>328</v>
      </c>
      <c r="J1091" t="s">
        <v>328</v>
      </c>
      <c r="K1091" t="s">
        <v>328</v>
      </c>
      <c r="L1091" t="s">
        <v>328</v>
      </c>
      <c r="M1091" t="s">
        <v>14240</v>
      </c>
      <c r="N1091" t="s">
        <v>328</v>
      </c>
      <c r="O1091" t="s">
        <v>328</v>
      </c>
    </row>
    <row r="1092" spans="1:15">
      <c r="A1092" t="s">
        <v>4798</v>
      </c>
      <c r="B1092" t="s">
        <v>14241</v>
      </c>
      <c r="C1092" t="s">
        <v>328</v>
      </c>
      <c r="D1092" t="s">
        <v>328</v>
      </c>
      <c r="E1092" t="s">
        <v>12934</v>
      </c>
      <c r="F1092" t="s">
        <v>2907</v>
      </c>
      <c r="G1092" t="s">
        <v>328</v>
      </c>
      <c r="H1092" t="s">
        <v>328</v>
      </c>
      <c r="I1092" t="s">
        <v>328</v>
      </c>
      <c r="J1092" t="s">
        <v>328</v>
      </c>
      <c r="K1092" t="s">
        <v>328</v>
      </c>
      <c r="L1092" t="s">
        <v>328</v>
      </c>
      <c r="M1092" t="s">
        <v>14241</v>
      </c>
      <c r="N1092" t="s">
        <v>328</v>
      </c>
      <c r="O1092" t="s">
        <v>328</v>
      </c>
    </row>
    <row r="1093" spans="1:15">
      <c r="A1093" t="s">
        <v>4798</v>
      </c>
      <c r="B1093" t="s">
        <v>14242</v>
      </c>
      <c r="C1093" t="s">
        <v>328</v>
      </c>
      <c r="D1093" t="s">
        <v>328</v>
      </c>
      <c r="E1093" t="s">
        <v>12934</v>
      </c>
      <c r="F1093" t="s">
        <v>2907</v>
      </c>
      <c r="G1093" t="s">
        <v>328</v>
      </c>
      <c r="H1093" t="s">
        <v>328</v>
      </c>
      <c r="I1093" t="s">
        <v>328</v>
      </c>
      <c r="J1093" t="s">
        <v>328</v>
      </c>
      <c r="K1093" t="s">
        <v>328</v>
      </c>
      <c r="L1093" t="s">
        <v>328</v>
      </c>
      <c r="M1093" t="s">
        <v>14242</v>
      </c>
      <c r="N1093" t="s">
        <v>328</v>
      </c>
      <c r="O1093" t="s">
        <v>328</v>
      </c>
    </row>
    <row r="1094" spans="1:15">
      <c r="A1094" t="s">
        <v>4798</v>
      </c>
      <c r="B1094" t="s">
        <v>14243</v>
      </c>
      <c r="C1094" t="s">
        <v>328</v>
      </c>
      <c r="D1094" t="s">
        <v>328</v>
      </c>
      <c r="E1094" t="s">
        <v>12934</v>
      </c>
      <c r="F1094" t="s">
        <v>2907</v>
      </c>
      <c r="G1094" t="s">
        <v>328</v>
      </c>
      <c r="H1094" t="s">
        <v>328</v>
      </c>
      <c r="I1094" t="s">
        <v>328</v>
      </c>
      <c r="J1094" t="s">
        <v>328</v>
      </c>
      <c r="K1094" t="s">
        <v>328</v>
      </c>
      <c r="L1094" t="s">
        <v>328</v>
      </c>
      <c r="M1094" t="s">
        <v>14243</v>
      </c>
      <c r="N1094" t="s">
        <v>328</v>
      </c>
      <c r="O1094" t="s">
        <v>328</v>
      </c>
    </row>
    <row r="1095" spans="1:15">
      <c r="A1095" t="s">
        <v>4798</v>
      </c>
      <c r="B1095" t="s">
        <v>14244</v>
      </c>
      <c r="C1095" t="s">
        <v>328</v>
      </c>
      <c r="D1095" t="s">
        <v>328</v>
      </c>
      <c r="E1095" t="s">
        <v>12934</v>
      </c>
      <c r="F1095" t="s">
        <v>2907</v>
      </c>
      <c r="G1095" t="s">
        <v>328</v>
      </c>
      <c r="H1095" t="s">
        <v>328</v>
      </c>
      <c r="I1095" t="s">
        <v>328</v>
      </c>
      <c r="J1095" t="s">
        <v>328</v>
      </c>
      <c r="K1095" t="s">
        <v>328</v>
      </c>
      <c r="L1095" t="s">
        <v>328</v>
      </c>
      <c r="M1095" t="s">
        <v>14244</v>
      </c>
      <c r="N1095" t="s">
        <v>328</v>
      </c>
      <c r="O1095" t="s">
        <v>328</v>
      </c>
    </row>
    <row r="1096" spans="1:15">
      <c r="A1096" t="s">
        <v>4798</v>
      </c>
      <c r="B1096" t="s">
        <v>14245</v>
      </c>
      <c r="C1096" t="s">
        <v>328</v>
      </c>
      <c r="D1096" t="s">
        <v>328</v>
      </c>
      <c r="E1096" t="s">
        <v>12934</v>
      </c>
      <c r="F1096" t="s">
        <v>2907</v>
      </c>
      <c r="G1096" t="s">
        <v>328</v>
      </c>
      <c r="H1096" t="s">
        <v>328</v>
      </c>
      <c r="I1096" t="s">
        <v>328</v>
      </c>
      <c r="J1096" t="s">
        <v>328</v>
      </c>
      <c r="K1096" t="s">
        <v>328</v>
      </c>
      <c r="L1096" t="s">
        <v>328</v>
      </c>
      <c r="M1096" t="s">
        <v>14245</v>
      </c>
      <c r="N1096" t="s">
        <v>328</v>
      </c>
      <c r="O1096" t="s">
        <v>328</v>
      </c>
    </row>
    <row r="1097" spans="1:15">
      <c r="A1097" t="s">
        <v>4798</v>
      </c>
      <c r="B1097" t="s">
        <v>14246</v>
      </c>
      <c r="C1097" t="s">
        <v>328</v>
      </c>
      <c r="D1097" t="s">
        <v>328</v>
      </c>
      <c r="E1097" t="s">
        <v>12934</v>
      </c>
      <c r="F1097" t="s">
        <v>2907</v>
      </c>
      <c r="G1097" t="s">
        <v>328</v>
      </c>
      <c r="H1097" t="s">
        <v>328</v>
      </c>
      <c r="I1097" t="s">
        <v>328</v>
      </c>
      <c r="J1097" t="s">
        <v>328</v>
      </c>
      <c r="K1097" t="s">
        <v>328</v>
      </c>
      <c r="L1097" t="s">
        <v>328</v>
      </c>
      <c r="M1097" t="s">
        <v>14246</v>
      </c>
      <c r="N1097" t="s">
        <v>328</v>
      </c>
      <c r="O1097" t="s">
        <v>328</v>
      </c>
    </row>
    <row r="1098" spans="1:15">
      <c r="A1098" t="s">
        <v>4798</v>
      </c>
      <c r="B1098" t="s">
        <v>14247</v>
      </c>
      <c r="C1098" t="s">
        <v>328</v>
      </c>
      <c r="D1098" t="s">
        <v>328</v>
      </c>
      <c r="E1098" t="s">
        <v>12934</v>
      </c>
      <c r="F1098" t="s">
        <v>2907</v>
      </c>
      <c r="G1098" t="s">
        <v>328</v>
      </c>
      <c r="H1098" t="s">
        <v>328</v>
      </c>
      <c r="I1098" t="s">
        <v>328</v>
      </c>
      <c r="J1098" t="s">
        <v>328</v>
      </c>
      <c r="K1098" t="s">
        <v>328</v>
      </c>
      <c r="L1098" t="s">
        <v>328</v>
      </c>
      <c r="M1098" t="s">
        <v>14247</v>
      </c>
      <c r="N1098" t="s">
        <v>328</v>
      </c>
      <c r="O1098" t="s">
        <v>328</v>
      </c>
    </row>
    <row r="1099" spans="1:15">
      <c r="A1099" t="s">
        <v>4798</v>
      </c>
      <c r="B1099" t="s">
        <v>14248</v>
      </c>
      <c r="C1099" t="s">
        <v>328</v>
      </c>
      <c r="D1099" t="s">
        <v>328</v>
      </c>
      <c r="E1099" t="s">
        <v>12934</v>
      </c>
      <c r="F1099" t="s">
        <v>2907</v>
      </c>
      <c r="G1099" t="s">
        <v>328</v>
      </c>
      <c r="H1099" t="s">
        <v>328</v>
      </c>
      <c r="I1099" t="s">
        <v>328</v>
      </c>
      <c r="J1099" t="s">
        <v>328</v>
      </c>
      <c r="K1099" t="s">
        <v>328</v>
      </c>
      <c r="L1099" t="s">
        <v>328</v>
      </c>
      <c r="M1099" t="s">
        <v>14248</v>
      </c>
      <c r="N1099" t="s">
        <v>328</v>
      </c>
      <c r="O1099" t="s">
        <v>328</v>
      </c>
    </row>
    <row r="1100" spans="1:15">
      <c r="A1100" t="s">
        <v>4798</v>
      </c>
      <c r="B1100" t="s">
        <v>14249</v>
      </c>
      <c r="C1100" t="s">
        <v>328</v>
      </c>
      <c r="D1100" t="s">
        <v>328</v>
      </c>
      <c r="E1100" t="s">
        <v>12934</v>
      </c>
      <c r="F1100" t="s">
        <v>2907</v>
      </c>
      <c r="G1100" t="s">
        <v>328</v>
      </c>
      <c r="H1100" t="s">
        <v>328</v>
      </c>
      <c r="I1100" t="s">
        <v>328</v>
      </c>
      <c r="J1100" t="s">
        <v>328</v>
      </c>
      <c r="K1100" t="s">
        <v>328</v>
      </c>
      <c r="L1100" t="s">
        <v>328</v>
      </c>
      <c r="M1100" t="s">
        <v>14249</v>
      </c>
      <c r="N1100" t="s">
        <v>328</v>
      </c>
      <c r="O1100" t="s">
        <v>328</v>
      </c>
    </row>
    <row r="1101" spans="1:15">
      <c r="A1101" t="s">
        <v>4798</v>
      </c>
      <c r="B1101" t="s">
        <v>14250</v>
      </c>
      <c r="C1101" t="s">
        <v>328</v>
      </c>
      <c r="D1101" t="s">
        <v>328</v>
      </c>
      <c r="E1101" t="s">
        <v>12934</v>
      </c>
      <c r="F1101" t="s">
        <v>2907</v>
      </c>
      <c r="G1101" t="s">
        <v>328</v>
      </c>
      <c r="H1101" t="s">
        <v>328</v>
      </c>
      <c r="I1101" t="s">
        <v>328</v>
      </c>
      <c r="J1101" t="s">
        <v>328</v>
      </c>
      <c r="K1101" t="s">
        <v>328</v>
      </c>
      <c r="L1101" t="s">
        <v>328</v>
      </c>
      <c r="M1101" t="s">
        <v>14250</v>
      </c>
      <c r="N1101" t="s">
        <v>328</v>
      </c>
      <c r="O1101" t="s">
        <v>328</v>
      </c>
    </row>
    <row r="1102" spans="1:15">
      <c r="A1102" t="s">
        <v>4798</v>
      </c>
      <c r="B1102" t="s">
        <v>14251</v>
      </c>
      <c r="C1102" t="s">
        <v>328</v>
      </c>
      <c r="D1102" t="s">
        <v>328</v>
      </c>
      <c r="E1102" t="s">
        <v>12934</v>
      </c>
      <c r="F1102" t="s">
        <v>2907</v>
      </c>
      <c r="G1102" t="s">
        <v>328</v>
      </c>
      <c r="H1102" t="s">
        <v>328</v>
      </c>
      <c r="I1102" t="s">
        <v>328</v>
      </c>
      <c r="J1102" t="s">
        <v>328</v>
      </c>
      <c r="K1102" t="s">
        <v>328</v>
      </c>
      <c r="L1102" t="s">
        <v>328</v>
      </c>
      <c r="M1102" t="s">
        <v>14251</v>
      </c>
      <c r="N1102" t="s">
        <v>328</v>
      </c>
      <c r="O1102" t="s">
        <v>328</v>
      </c>
    </row>
    <row r="1103" spans="1:15">
      <c r="A1103" t="s">
        <v>4798</v>
      </c>
      <c r="B1103" t="s">
        <v>14252</v>
      </c>
      <c r="C1103" t="s">
        <v>328</v>
      </c>
      <c r="D1103" t="s">
        <v>328</v>
      </c>
      <c r="E1103" t="s">
        <v>12934</v>
      </c>
      <c r="F1103" t="s">
        <v>2907</v>
      </c>
      <c r="G1103" t="s">
        <v>328</v>
      </c>
      <c r="H1103" t="s">
        <v>328</v>
      </c>
      <c r="I1103" t="s">
        <v>328</v>
      </c>
      <c r="J1103" t="s">
        <v>328</v>
      </c>
      <c r="K1103" t="s">
        <v>328</v>
      </c>
      <c r="L1103" t="s">
        <v>328</v>
      </c>
      <c r="M1103" t="s">
        <v>14252</v>
      </c>
      <c r="N1103" t="s">
        <v>328</v>
      </c>
      <c r="O1103" t="s">
        <v>328</v>
      </c>
    </row>
    <row r="1104" spans="1:15">
      <c r="A1104" t="s">
        <v>4798</v>
      </c>
      <c r="B1104" t="s">
        <v>14253</v>
      </c>
      <c r="C1104" t="s">
        <v>328</v>
      </c>
      <c r="D1104" t="s">
        <v>328</v>
      </c>
      <c r="E1104" t="s">
        <v>12934</v>
      </c>
      <c r="F1104" t="s">
        <v>2907</v>
      </c>
      <c r="G1104" t="s">
        <v>328</v>
      </c>
      <c r="H1104" t="s">
        <v>328</v>
      </c>
      <c r="I1104" t="s">
        <v>328</v>
      </c>
      <c r="J1104" t="s">
        <v>328</v>
      </c>
      <c r="K1104" t="s">
        <v>328</v>
      </c>
      <c r="L1104" t="s">
        <v>328</v>
      </c>
      <c r="M1104" t="s">
        <v>14253</v>
      </c>
      <c r="N1104" t="s">
        <v>328</v>
      </c>
      <c r="O1104" t="s">
        <v>328</v>
      </c>
    </row>
    <row r="1105" spans="1:15">
      <c r="A1105" t="s">
        <v>4798</v>
      </c>
      <c r="B1105" t="s">
        <v>14254</v>
      </c>
      <c r="C1105" t="s">
        <v>328</v>
      </c>
      <c r="D1105" t="s">
        <v>328</v>
      </c>
      <c r="E1105" t="s">
        <v>12934</v>
      </c>
      <c r="F1105" t="s">
        <v>2907</v>
      </c>
      <c r="G1105" t="s">
        <v>328</v>
      </c>
      <c r="H1105" t="s">
        <v>328</v>
      </c>
      <c r="I1105" t="s">
        <v>328</v>
      </c>
      <c r="J1105" t="s">
        <v>328</v>
      </c>
      <c r="K1105" t="s">
        <v>328</v>
      </c>
      <c r="L1105" t="s">
        <v>328</v>
      </c>
      <c r="M1105" t="s">
        <v>14254</v>
      </c>
      <c r="N1105" t="s">
        <v>328</v>
      </c>
      <c r="O1105" t="s">
        <v>328</v>
      </c>
    </row>
    <row r="1106" spans="1:15">
      <c r="A1106" t="s">
        <v>4798</v>
      </c>
      <c r="B1106" t="s">
        <v>14255</v>
      </c>
      <c r="C1106" t="s">
        <v>328</v>
      </c>
      <c r="D1106" t="s">
        <v>328</v>
      </c>
      <c r="E1106" t="s">
        <v>12934</v>
      </c>
      <c r="F1106" t="s">
        <v>2907</v>
      </c>
      <c r="G1106" t="s">
        <v>328</v>
      </c>
      <c r="H1106" t="s">
        <v>328</v>
      </c>
      <c r="I1106" t="s">
        <v>328</v>
      </c>
      <c r="J1106" t="s">
        <v>328</v>
      </c>
      <c r="K1106" t="s">
        <v>328</v>
      </c>
      <c r="L1106" t="s">
        <v>328</v>
      </c>
      <c r="M1106" t="s">
        <v>14255</v>
      </c>
      <c r="N1106" t="s">
        <v>328</v>
      </c>
      <c r="O1106" t="s">
        <v>328</v>
      </c>
    </row>
    <row r="1107" spans="1:15">
      <c r="A1107" t="s">
        <v>4798</v>
      </c>
      <c r="B1107" t="s">
        <v>14256</v>
      </c>
      <c r="C1107" t="s">
        <v>328</v>
      </c>
      <c r="D1107" t="s">
        <v>328</v>
      </c>
      <c r="E1107" t="s">
        <v>12934</v>
      </c>
      <c r="F1107" t="s">
        <v>2907</v>
      </c>
      <c r="G1107" t="s">
        <v>328</v>
      </c>
      <c r="H1107" t="s">
        <v>328</v>
      </c>
      <c r="I1107" t="s">
        <v>328</v>
      </c>
      <c r="J1107" t="s">
        <v>328</v>
      </c>
      <c r="K1107" t="s">
        <v>328</v>
      </c>
      <c r="L1107" t="s">
        <v>328</v>
      </c>
      <c r="M1107" t="s">
        <v>14256</v>
      </c>
      <c r="N1107" t="s">
        <v>328</v>
      </c>
      <c r="O1107" t="s">
        <v>328</v>
      </c>
    </row>
    <row r="1108" spans="1:15">
      <c r="A1108" t="s">
        <v>4798</v>
      </c>
      <c r="B1108" t="s">
        <v>14257</v>
      </c>
      <c r="C1108" t="s">
        <v>328</v>
      </c>
      <c r="D1108" t="s">
        <v>328</v>
      </c>
      <c r="E1108" t="s">
        <v>12934</v>
      </c>
      <c r="F1108" t="s">
        <v>2907</v>
      </c>
      <c r="G1108" t="s">
        <v>328</v>
      </c>
      <c r="H1108" t="s">
        <v>328</v>
      </c>
      <c r="I1108" t="s">
        <v>328</v>
      </c>
      <c r="J1108" t="s">
        <v>328</v>
      </c>
      <c r="K1108" t="s">
        <v>328</v>
      </c>
      <c r="L1108" t="s">
        <v>328</v>
      </c>
      <c r="M1108" t="s">
        <v>14257</v>
      </c>
      <c r="N1108" t="s">
        <v>328</v>
      </c>
      <c r="O1108" t="s">
        <v>328</v>
      </c>
    </row>
    <row r="1109" spans="1:15">
      <c r="A1109" t="s">
        <v>4798</v>
      </c>
      <c r="B1109" t="s">
        <v>14258</v>
      </c>
      <c r="C1109" t="s">
        <v>328</v>
      </c>
      <c r="D1109" t="s">
        <v>328</v>
      </c>
      <c r="E1109" t="s">
        <v>12934</v>
      </c>
      <c r="F1109" t="s">
        <v>2907</v>
      </c>
      <c r="G1109" t="s">
        <v>328</v>
      </c>
      <c r="H1109" t="s">
        <v>328</v>
      </c>
      <c r="I1109" t="s">
        <v>328</v>
      </c>
      <c r="J1109" t="s">
        <v>328</v>
      </c>
      <c r="K1109" t="s">
        <v>328</v>
      </c>
      <c r="L1109" t="s">
        <v>328</v>
      </c>
      <c r="M1109" t="s">
        <v>14258</v>
      </c>
      <c r="N1109" t="s">
        <v>328</v>
      </c>
      <c r="O1109" t="s">
        <v>328</v>
      </c>
    </row>
    <row r="1110" spans="1:15">
      <c r="A1110" t="s">
        <v>4798</v>
      </c>
      <c r="B1110" t="s">
        <v>14259</v>
      </c>
      <c r="C1110" t="s">
        <v>328</v>
      </c>
      <c r="D1110" t="s">
        <v>328</v>
      </c>
      <c r="E1110" t="s">
        <v>12934</v>
      </c>
      <c r="F1110" t="s">
        <v>2907</v>
      </c>
      <c r="G1110" t="s">
        <v>328</v>
      </c>
      <c r="H1110" t="s">
        <v>328</v>
      </c>
      <c r="I1110" t="s">
        <v>328</v>
      </c>
      <c r="J1110" t="s">
        <v>328</v>
      </c>
      <c r="K1110" t="s">
        <v>328</v>
      </c>
      <c r="L1110" t="s">
        <v>328</v>
      </c>
      <c r="M1110" t="s">
        <v>14259</v>
      </c>
      <c r="N1110" t="s">
        <v>328</v>
      </c>
      <c r="O1110" t="s">
        <v>328</v>
      </c>
    </row>
    <row r="1111" spans="1:15">
      <c r="A1111" t="s">
        <v>4798</v>
      </c>
      <c r="B1111" t="s">
        <v>14260</v>
      </c>
      <c r="C1111" t="s">
        <v>328</v>
      </c>
      <c r="D1111" t="s">
        <v>328</v>
      </c>
      <c r="E1111" t="s">
        <v>12934</v>
      </c>
      <c r="F1111" t="s">
        <v>2907</v>
      </c>
      <c r="G1111" t="s">
        <v>328</v>
      </c>
      <c r="H1111" t="s">
        <v>328</v>
      </c>
      <c r="I1111" t="s">
        <v>328</v>
      </c>
      <c r="J1111" t="s">
        <v>328</v>
      </c>
      <c r="K1111" t="s">
        <v>328</v>
      </c>
      <c r="L1111" t="s">
        <v>328</v>
      </c>
      <c r="M1111" t="s">
        <v>14260</v>
      </c>
      <c r="N1111" t="s">
        <v>328</v>
      </c>
      <c r="O1111" t="s">
        <v>328</v>
      </c>
    </row>
    <row r="1112" spans="1:15">
      <c r="A1112" t="s">
        <v>4798</v>
      </c>
      <c r="B1112" t="s">
        <v>14261</v>
      </c>
      <c r="C1112" t="s">
        <v>328</v>
      </c>
      <c r="D1112" t="s">
        <v>328</v>
      </c>
      <c r="E1112" t="s">
        <v>12934</v>
      </c>
      <c r="F1112" t="s">
        <v>2907</v>
      </c>
      <c r="G1112" t="s">
        <v>328</v>
      </c>
      <c r="H1112" t="s">
        <v>328</v>
      </c>
      <c r="I1112" t="s">
        <v>328</v>
      </c>
      <c r="J1112" t="s">
        <v>328</v>
      </c>
      <c r="K1112" t="s">
        <v>328</v>
      </c>
      <c r="L1112" t="s">
        <v>328</v>
      </c>
      <c r="M1112" t="s">
        <v>14261</v>
      </c>
      <c r="N1112" t="s">
        <v>328</v>
      </c>
      <c r="O1112" t="s">
        <v>328</v>
      </c>
    </row>
    <row r="1113" spans="1:15">
      <c r="A1113" t="s">
        <v>4798</v>
      </c>
      <c r="B1113" t="s">
        <v>14262</v>
      </c>
      <c r="C1113" t="s">
        <v>328</v>
      </c>
      <c r="D1113" t="s">
        <v>328</v>
      </c>
      <c r="E1113" t="s">
        <v>12934</v>
      </c>
      <c r="F1113" t="s">
        <v>2907</v>
      </c>
      <c r="G1113" t="s">
        <v>328</v>
      </c>
      <c r="H1113" t="s">
        <v>328</v>
      </c>
      <c r="I1113" t="s">
        <v>328</v>
      </c>
      <c r="J1113" t="s">
        <v>328</v>
      </c>
      <c r="K1113" t="s">
        <v>328</v>
      </c>
      <c r="L1113" t="s">
        <v>328</v>
      </c>
      <c r="M1113" t="s">
        <v>14262</v>
      </c>
      <c r="N1113" t="s">
        <v>328</v>
      </c>
      <c r="O1113" t="s">
        <v>328</v>
      </c>
    </row>
    <row r="1114" spans="1:15">
      <c r="A1114" t="s">
        <v>4798</v>
      </c>
      <c r="B1114" t="s">
        <v>14263</v>
      </c>
      <c r="C1114" t="s">
        <v>328</v>
      </c>
      <c r="D1114" t="s">
        <v>328</v>
      </c>
      <c r="E1114" t="s">
        <v>12934</v>
      </c>
      <c r="F1114" t="s">
        <v>2907</v>
      </c>
      <c r="G1114" t="s">
        <v>328</v>
      </c>
      <c r="H1114" t="s">
        <v>328</v>
      </c>
      <c r="I1114" t="s">
        <v>328</v>
      </c>
      <c r="J1114" t="s">
        <v>328</v>
      </c>
      <c r="K1114" t="s">
        <v>328</v>
      </c>
      <c r="L1114" t="s">
        <v>328</v>
      </c>
      <c r="M1114" t="s">
        <v>14263</v>
      </c>
      <c r="N1114" t="s">
        <v>328</v>
      </c>
      <c r="O1114" t="s">
        <v>328</v>
      </c>
    </row>
    <row r="1115" spans="1:15">
      <c r="A1115" t="s">
        <v>4798</v>
      </c>
      <c r="B1115" t="s">
        <v>14264</v>
      </c>
      <c r="C1115" t="s">
        <v>328</v>
      </c>
      <c r="D1115" t="s">
        <v>328</v>
      </c>
      <c r="E1115" t="s">
        <v>12934</v>
      </c>
      <c r="F1115" t="s">
        <v>2907</v>
      </c>
      <c r="G1115" t="s">
        <v>328</v>
      </c>
      <c r="H1115" t="s">
        <v>328</v>
      </c>
      <c r="I1115" t="s">
        <v>328</v>
      </c>
      <c r="J1115" t="s">
        <v>328</v>
      </c>
      <c r="K1115" t="s">
        <v>328</v>
      </c>
      <c r="L1115" t="s">
        <v>328</v>
      </c>
      <c r="M1115" t="s">
        <v>14264</v>
      </c>
      <c r="N1115" t="s">
        <v>328</v>
      </c>
      <c r="O1115" t="s">
        <v>328</v>
      </c>
    </row>
    <row r="1116" spans="1:15">
      <c r="A1116" t="s">
        <v>4798</v>
      </c>
      <c r="B1116" t="s">
        <v>14265</v>
      </c>
      <c r="C1116" t="s">
        <v>328</v>
      </c>
      <c r="D1116" t="s">
        <v>328</v>
      </c>
      <c r="E1116" t="s">
        <v>12934</v>
      </c>
      <c r="F1116" t="s">
        <v>2907</v>
      </c>
      <c r="G1116" t="s">
        <v>328</v>
      </c>
      <c r="H1116" t="s">
        <v>328</v>
      </c>
      <c r="I1116" t="s">
        <v>328</v>
      </c>
      <c r="J1116" t="s">
        <v>328</v>
      </c>
      <c r="K1116" t="s">
        <v>328</v>
      </c>
      <c r="L1116" t="s">
        <v>328</v>
      </c>
      <c r="M1116" t="s">
        <v>14265</v>
      </c>
      <c r="N1116" t="s">
        <v>328</v>
      </c>
      <c r="O1116" t="s">
        <v>328</v>
      </c>
    </row>
    <row r="1117" spans="1:15">
      <c r="A1117" t="s">
        <v>4798</v>
      </c>
      <c r="B1117" t="s">
        <v>14266</v>
      </c>
      <c r="C1117" t="s">
        <v>328</v>
      </c>
      <c r="D1117" t="s">
        <v>328</v>
      </c>
      <c r="E1117" t="s">
        <v>12934</v>
      </c>
      <c r="F1117" t="s">
        <v>2907</v>
      </c>
      <c r="G1117" t="s">
        <v>328</v>
      </c>
      <c r="H1117" t="s">
        <v>328</v>
      </c>
      <c r="I1117" t="s">
        <v>328</v>
      </c>
      <c r="J1117" t="s">
        <v>328</v>
      </c>
      <c r="K1117" t="s">
        <v>328</v>
      </c>
      <c r="L1117" t="s">
        <v>328</v>
      </c>
      <c r="M1117" t="s">
        <v>14266</v>
      </c>
      <c r="N1117" t="s">
        <v>328</v>
      </c>
      <c r="O1117" t="s">
        <v>328</v>
      </c>
    </row>
    <row r="1118" spans="1:15">
      <c r="A1118" t="s">
        <v>4798</v>
      </c>
      <c r="B1118" t="s">
        <v>14267</v>
      </c>
      <c r="C1118" t="s">
        <v>328</v>
      </c>
      <c r="D1118" t="s">
        <v>328</v>
      </c>
      <c r="E1118" t="s">
        <v>12934</v>
      </c>
      <c r="F1118" t="s">
        <v>2907</v>
      </c>
      <c r="G1118" t="s">
        <v>328</v>
      </c>
      <c r="H1118" t="s">
        <v>328</v>
      </c>
      <c r="I1118" t="s">
        <v>328</v>
      </c>
      <c r="J1118" t="s">
        <v>328</v>
      </c>
      <c r="K1118" t="s">
        <v>328</v>
      </c>
      <c r="L1118" t="s">
        <v>328</v>
      </c>
      <c r="M1118" t="s">
        <v>14267</v>
      </c>
      <c r="N1118" t="s">
        <v>328</v>
      </c>
      <c r="O1118" t="s">
        <v>328</v>
      </c>
    </row>
    <row r="1119" spans="1:15">
      <c r="A1119" t="s">
        <v>4798</v>
      </c>
      <c r="B1119" t="s">
        <v>14268</v>
      </c>
      <c r="C1119" t="s">
        <v>328</v>
      </c>
      <c r="D1119" t="s">
        <v>328</v>
      </c>
      <c r="E1119" t="s">
        <v>12934</v>
      </c>
      <c r="F1119" t="s">
        <v>2907</v>
      </c>
      <c r="G1119" t="s">
        <v>328</v>
      </c>
      <c r="H1119" t="s">
        <v>328</v>
      </c>
      <c r="I1119" t="s">
        <v>328</v>
      </c>
      <c r="J1119" t="s">
        <v>328</v>
      </c>
      <c r="K1119" t="s">
        <v>328</v>
      </c>
      <c r="L1119" t="s">
        <v>328</v>
      </c>
      <c r="M1119" t="s">
        <v>14268</v>
      </c>
      <c r="N1119" t="s">
        <v>328</v>
      </c>
      <c r="O1119" t="s">
        <v>328</v>
      </c>
    </row>
    <row r="1120" spans="1:15">
      <c r="A1120" t="s">
        <v>4798</v>
      </c>
      <c r="B1120" t="s">
        <v>14269</v>
      </c>
      <c r="C1120" t="s">
        <v>328</v>
      </c>
      <c r="D1120" t="s">
        <v>328</v>
      </c>
      <c r="E1120" t="s">
        <v>12934</v>
      </c>
      <c r="F1120" t="s">
        <v>2907</v>
      </c>
      <c r="G1120" t="s">
        <v>328</v>
      </c>
      <c r="H1120" t="s">
        <v>328</v>
      </c>
      <c r="I1120" t="s">
        <v>328</v>
      </c>
      <c r="J1120" t="s">
        <v>328</v>
      </c>
      <c r="K1120" t="s">
        <v>328</v>
      </c>
      <c r="L1120" t="s">
        <v>328</v>
      </c>
      <c r="M1120" t="s">
        <v>14269</v>
      </c>
      <c r="N1120" t="s">
        <v>328</v>
      </c>
      <c r="O1120" t="s">
        <v>328</v>
      </c>
    </row>
    <row r="1121" spans="1:15">
      <c r="A1121" t="s">
        <v>4798</v>
      </c>
      <c r="B1121" t="s">
        <v>14270</v>
      </c>
      <c r="C1121" t="s">
        <v>328</v>
      </c>
      <c r="D1121" t="s">
        <v>328</v>
      </c>
      <c r="E1121" t="s">
        <v>12934</v>
      </c>
      <c r="F1121" t="s">
        <v>2907</v>
      </c>
      <c r="G1121" t="s">
        <v>328</v>
      </c>
      <c r="H1121" t="s">
        <v>328</v>
      </c>
      <c r="I1121" t="s">
        <v>328</v>
      </c>
      <c r="J1121" t="s">
        <v>328</v>
      </c>
      <c r="K1121" t="s">
        <v>328</v>
      </c>
      <c r="L1121" t="s">
        <v>328</v>
      </c>
      <c r="M1121" t="s">
        <v>14270</v>
      </c>
      <c r="N1121" t="s">
        <v>328</v>
      </c>
      <c r="O1121" t="s">
        <v>328</v>
      </c>
    </row>
    <row r="1122" spans="1:15">
      <c r="A1122" t="s">
        <v>4798</v>
      </c>
      <c r="B1122" t="s">
        <v>14271</v>
      </c>
      <c r="C1122" t="s">
        <v>328</v>
      </c>
      <c r="D1122" t="s">
        <v>328</v>
      </c>
      <c r="E1122" t="s">
        <v>12934</v>
      </c>
      <c r="F1122" t="s">
        <v>2907</v>
      </c>
      <c r="G1122" t="s">
        <v>328</v>
      </c>
      <c r="H1122" t="s">
        <v>328</v>
      </c>
      <c r="I1122" t="s">
        <v>328</v>
      </c>
      <c r="J1122" t="s">
        <v>328</v>
      </c>
      <c r="K1122" t="s">
        <v>328</v>
      </c>
      <c r="L1122" t="s">
        <v>328</v>
      </c>
      <c r="M1122" t="s">
        <v>14271</v>
      </c>
      <c r="N1122" t="s">
        <v>328</v>
      </c>
      <c r="O1122" t="s">
        <v>328</v>
      </c>
    </row>
    <row r="1123" spans="1:15">
      <c r="A1123" t="s">
        <v>4798</v>
      </c>
      <c r="B1123" t="s">
        <v>14272</v>
      </c>
      <c r="C1123" t="s">
        <v>328</v>
      </c>
      <c r="D1123" t="s">
        <v>328</v>
      </c>
      <c r="E1123" t="s">
        <v>12934</v>
      </c>
      <c r="F1123" t="s">
        <v>2907</v>
      </c>
      <c r="G1123" t="s">
        <v>328</v>
      </c>
      <c r="H1123" t="s">
        <v>328</v>
      </c>
      <c r="I1123" t="s">
        <v>328</v>
      </c>
      <c r="J1123" t="s">
        <v>328</v>
      </c>
      <c r="K1123" t="s">
        <v>328</v>
      </c>
      <c r="L1123" t="s">
        <v>328</v>
      </c>
      <c r="M1123" t="s">
        <v>14272</v>
      </c>
      <c r="N1123" t="s">
        <v>328</v>
      </c>
      <c r="O1123" t="s">
        <v>328</v>
      </c>
    </row>
    <row r="1124" spans="1:15">
      <c r="A1124" t="s">
        <v>4798</v>
      </c>
      <c r="B1124" t="s">
        <v>14273</v>
      </c>
      <c r="C1124" t="s">
        <v>328</v>
      </c>
      <c r="D1124" t="s">
        <v>328</v>
      </c>
      <c r="E1124" t="s">
        <v>12934</v>
      </c>
      <c r="F1124" t="s">
        <v>2907</v>
      </c>
      <c r="G1124" t="s">
        <v>328</v>
      </c>
      <c r="H1124" t="s">
        <v>328</v>
      </c>
      <c r="I1124" t="s">
        <v>328</v>
      </c>
      <c r="J1124" t="s">
        <v>328</v>
      </c>
      <c r="K1124" t="s">
        <v>328</v>
      </c>
      <c r="L1124" t="s">
        <v>328</v>
      </c>
      <c r="M1124" t="s">
        <v>14273</v>
      </c>
      <c r="N1124" t="s">
        <v>328</v>
      </c>
      <c r="O1124" t="s">
        <v>328</v>
      </c>
    </row>
    <row r="1125" spans="1:15">
      <c r="A1125" t="s">
        <v>4798</v>
      </c>
      <c r="B1125" t="s">
        <v>14274</v>
      </c>
      <c r="C1125" t="s">
        <v>328</v>
      </c>
      <c r="D1125" t="s">
        <v>328</v>
      </c>
      <c r="E1125" t="s">
        <v>12934</v>
      </c>
      <c r="F1125" t="s">
        <v>2907</v>
      </c>
      <c r="G1125" t="s">
        <v>328</v>
      </c>
      <c r="H1125" t="s">
        <v>328</v>
      </c>
      <c r="I1125" t="s">
        <v>328</v>
      </c>
      <c r="J1125" t="s">
        <v>328</v>
      </c>
      <c r="K1125" t="s">
        <v>328</v>
      </c>
      <c r="L1125" t="s">
        <v>328</v>
      </c>
      <c r="M1125" t="s">
        <v>14274</v>
      </c>
      <c r="N1125" t="s">
        <v>328</v>
      </c>
      <c r="O1125" t="s">
        <v>328</v>
      </c>
    </row>
    <row r="1126" spans="1:15">
      <c r="A1126" t="s">
        <v>4798</v>
      </c>
      <c r="B1126" t="s">
        <v>14275</v>
      </c>
      <c r="C1126" t="s">
        <v>328</v>
      </c>
      <c r="D1126" t="s">
        <v>328</v>
      </c>
      <c r="E1126" t="s">
        <v>12934</v>
      </c>
      <c r="F1126" t="s">
        <v>2907</v>
      </c>
      <c r="G1126" t="s">
        <v>328</v>
      </c>
      <c r="H1126" t="s">
        <v>328</v>
      </c>
      <c r="I1126" t="s">
        <v>328</v>
      </c>
      <c r="J1126" t="s">
        <v>328</v>
      </c>
      <c r="K1126" t="s">
        <v>328</v>
      </c>
      <c r="L1126" t="s">
        <v>328</v>
      </c>
      <c r="M1126" t="s">
        <v>14275</v>
      </c>
      <c r="N1126" t="s">
        <v>328</v>
      </c>
      <c r="O1126" t="s">
        <v>328</v>
      </c>
    </row>
    <row r="1127" spans="1:15">
      <c r="A1127" t="s">
        <v>4798</v>
      </c>
      <c r="B1127" t="s">
        <v>14276</v>
      </c>
      <c r="C1127" t="s">
        <v>328</v>
      </c>
      <c r="D1127" t="s">
        <v>328</v>
      </c>
      <c r="E1127" t="s">
        <v>12934</v>
      </c>
      <c r="F1127" t="s">
        <v>2907</v>
      </c>
      <c r="G1127" t="s">
        <v>328</v>
      </c>
      <c r="H1127" t="s">
        <v>328</v>
      </c>
      <c r="I1127" t="s">
        <v>328</v>
      </c>
      <c r="J1127" t="s">
        <v>328</v>
      </c>
      <c r="K1127" t="s">
        <v>328</v>
      </c>
      <c r="L1127" t="s">
        <v>328</v>
      </c>
      <c r="M1127" t="s">
        <v>14276</v>
      </c>
      <c r="N1127" t="s">
        <v>328</v>
      </c>
      <c r="O1127" t="s">
        <v>328</v>
      </c>
    </row>
    <row r="1128" spans="1:15">
      <c r="A1128" t="s">
        <v>4798</v>
      </c>
      <c r="B1128" t="s">
        <v>14277</v>
      </c>
      <c r="C1128" t="s">
        <v>328</v>
      </c>
      <c r="D1128" t="s">
        <v>328</v>
      </c>
      <c r="E1128" t="s">
        <v>12934</v>
      </c>
      <c r="F1128" t="s">
        <v>2907</v>
      </c>
      <c r="G1128" t="s">
        <v>328</v>
      </c>
      <c r="H1128" t="s">
        <v>328</v>
      </c>
      <c r="I1128" t="s">
        <v>328</v>
      </c>
      <c r="J1128" t="s">
        <v>328</v>
      </c>
      <c r="K1128" t="s">
        <v>328</v>
      </c>
      <c r="L1128" t="s">
        <v>328</v>
      </c>
      <c r="M1128" t="s">
        <v>14277</v>
      </c>
      <c r="N1128" t="s">
        <v>328</v>
      </c>
      <c r="O1128" t="s">
        <v>328</v>
      </c>
    </row>
    <row r="1129" spans="1:15">
      <c r="A1129" t="s">
        <v>4798</v>
      </c>
      <c r="B1129" t="s">
        <v>14278</v>
      </c>
      <c r="C1129" t="s">
        <v>328</v>
      </c>
      <c r="D1129" t="s">
        <v>328</v>
      </c>
      <c r="E1129" t="s">
        <v>12934</v>
      </c>
      <c r="F1129" t="s">
        <v>2907</v>
      </c>
      <c r="G1129" t="s">
        <v>328</v>
      </c>
      <c r="H1129" t="s">
        <v>328</v>
      </c>
      <c r="I1129" t="s">
        <v>328</v>
      </c>
      <c r="J1129" t="s">
        <v>328</v>
      </c>
      <c r="K1129" t="s">
        <v>328</v>
      </c>
      <c r="L1129" t="s">
        <v>328</v>
      </c>
      <c r="M1129" t="s">
        <v>14278</v>
      </c>
      <c r="N1129" t="s">
        <v>328</v>
      </c>
      <c r="O1129" t="s">
        <v>328</v>
      </c>
    </row>
    <row r="1130" spans="1:15">
      <c r="A1130" t="s">
        <v>4798</v>
      </c>
      <c r="B1130" t="s">
        <v>14279</v>
      </c>
      <c r="C1130" t="s">
        <v>328</v>
      </c>
      <c r="D1130" t="s">
        <v>328</v>
      </c>
      <c r="E1130" t="s">
        <v>2912</v>
      </c>
      <c r="F1130" t="s">
        <v>2907</v>
      </c>
      <c r="G1130" t="s">
        <v>328</v>
      </c>
      <c r="H1130" t="s">
        <v>6526</v>
      </c>
      <c r="I1130" t="s">
        <v>13241</v>
      </c>
      <c r="J1130" t="s">
        <v>328</v>
      </c>
      <c r="K1130" t="s">
        <v>328</v>
      </c>
      <c r="L1130" t="s">
        <v>328</v>
      </c>
      <c r="M1130" t="s">
        <v>14279</v>
      </c>
      <c r="N1130" t="s">
        <v>328</v>
      </c>
      <c r="O1130" t="s">
        <v>328</v>
      </c>
    </row>
    <row r="1131" spans="1:15">
      <c r="A1131" t="s">
        <v>4798</v>
      </c>
      <c r="B1131" t="s">
        <v>14280</v>
      </c>
      <c r="C1131" t="s">
        <v>328</v>
      </c>
      <c r="D1131" t="s">
        <v>328</v>
      </c>
      <c r="E1131" t="s">
        <v>12934</v>
      </c>
      <c r="F1131" t="s">
        <v>2907</v>
      </c>
      <c r="G1131" t="s">
        <v>328</v>
      </c>
      <c r="H1131" t="s">
        <v>328</v>
      </c>
      <c r="I1131" t="s">
        <v>14281</v>
      </c>
      <c r="J1131" t="s">
        <v>328</v>
      </c>
      <c r="K1131" t="s">
        <v>328</v>
      </c>
      <c r="L1131" t="s">
        <v>328</v>
      </c>
      <c r="M1131" t="s">
        <v>14280</v>
      </c>
      <c r="N1131" t="s">
        <v>328</v>
      </c>
      <c r="O1131" t="s">
        <v>328</v>
      </c>
    </row>
    <row r="1132" spans="1:15">
      <c r="A1132" t="s">
        <v>4798</v>
      </c>
      <c r="B1132" t="s">
        <v>14282</v>
      </c>
      <c r="C1132" t="s">
        <v>328</v>
      </c>
      <c r="D1132" t="s">
        <v>328</v>
      </c>
      <c r="E1132" t="s">
        <v>2912</v>
      </c>
      <c r="F1132" t="s">
        <v>2911</v>
      </c>
      <c r="G1132" t="s">
        <v>328</v>
      </c>
      <c r="H1132" t="s">
        <v>6526</v>
      </c>
      <c r="I1132" t="s">
        <v>328</v>
      </c>
      <c r="J1132" t="s">
        <v>6501</v>
      </c>
      <c r="K1132" t="s">
        <v>328</v>
      </c>
      <c r="L1132" t="s">
        <v>328</v>
      </c>
      <c r="M1132" t="s">
        <v>14282</v>
      </c>
      <c r="N1132" t="s">
        <v>328</v>
      </c>
      <c r="O1132" t="s">
        <v>328</v>
      </c>
    </row>
    <row r="1133" spans="1:15">
      <c r="A1133" t="s">
        <v>4798</v>
      </c>
      <c r="B1133" t="s">
        <v>14283</v>
      </c>
      <c r="C1133" t="s">
        <v>328</v>
      </c>
      <c r="D1133" t="s">
        <v>328</v>
      </c>
      <c r="E1133" t="s">
        <v>12934</v>
      </c>
      <c r="F1133" t="s">
        <v>2907</v>
      </c>
      <c r="G1133" t="s">
        <v>328</v>
      </c>
      <c r="H1133" t="s">
        <v>6524</v>
      </c>
      <c r="I1133" t="s">
        <v>328</v>
      </c>
      <c r="J1133" t="s">
        <v>328</v>
      </c>
      <c r="K1133" t="s">
        <v>328</v>
      </c>
      <c r="L1133" t="s">
        <v>328</v>
      </c>
      <c r="M1133" t="s">
        <v>14283</v>
      </c>
      <c r="N1133" t="s">
        <v>328</v>
      </c>
      <c r="O1133" t="s">
        <v>328</v>
      </c>
    </row>
    <row r="1134" spans="1:15">
      <c r="A1134" t="s">
        <v>4798</v>
      </c>
      <c r="B1134" t="s">
        <v>14284</v>
      </c>
      <c r="C1134" t="s">
        <v>328</v>
      </c>
      <c r="D1134" t="s">
        <v>328</v>
      </c>
      <c r="E1134" t="s">
        <v>12934</v>
      </c>
      <c r="F1134" t="s">
        <v>2907</v>
      </c>
      <c r="G1134" t="s">
        <v>328</v>
      </c>
      <c r="H1134" t="s">
        <v>6524</v>
      </c>
      <c r="I1134" t="s">
        <v>328</v>
      </c>
      <c r="J1134" t="s">
        <v>328</v>
      </c>
      <c r="K1134" t="s">
        <v>328</v>
      </c>
      <c r="L1134" t="s">
        <v>328</v>
      </c>
      <c r="M1134" t="s">
        <v>14284</v>
      </c>
      <c r="N1134" t="s">
        <v>328</v>
      </c>
      <c r="O1134" t="s">
        <v>328</v>
      </c>
    </row>
    <row r="1135" spans="1:15">
      <c r="A1135" t="s">
        <v>4798</v>
      </c>
      <c r="B1135" t="s">
        <v>14285</v>
      </c>
      <c r="C1135" t="s">
        <v>328</v>
      </c>
      <c r="D1135" t="s">
        <v>328</v>
      </c>
      <c r="E1135" t="s">
        <v>12934</v>
      </c>
      <c r="F1135" t="s">
        <v>2907</v>
      </c>
      <c r="G1135" t="s">
        <v>328</v>
      </c>
      <c r="H1135" t="s">
        <v>328</v>
      </c>
      <c r="I1135" t="s">
        <v>328</v>
      </c>
      <c r="J1135" t="s">
        <v>328</v>
      </c>
      <c r="K1135" t="s">
        <v>328</v>
      </c>
      <c r="L1135" t="s">
        <v>328</v>
      </c>
      <c r="M1135" t="s">
        <v>14285</v>
      </c>
      <c r="N1135" t="s">
        <v>328</v>
      </c>
      <c r="O1135" t="s">
        <v>328</v>
      </c>
    </row>
    <row r="1136" spans="1:15">
      <c r="A1136" t="s">
        <v>4798</v>
      </c>
      <c r="B1136" t="s">
        <v>14286</v>
      </c>
      <c r="C1136" t="s">
        <v>328</v>
      </c>
      <c r="D1136" t="s">
        <v>328</v>
      </c>
      <c r="E1136" t="s">
        <v>12934</v>
      </c>
      <c r="F1136" t="s">
        <v>2907</v>
      </c>
      <c r="G1136" t="s">
        <v>328</v>
      </c>
      <c r="H1136" t="s">
        <v>6524</v>
      </c>
      <c r="I1136" t="s">
        <v>328</v>
      </c>
      <c r="J1136" t="s">
        <v>328</v>
      </c>
      <c r="K1136" t="s">
        <v>328</v>
      </c>
      <c r="L1136" t="s">
        <v>328</v>
      </c>
      <c r="M1136" t="s">
        <v>14287</v>
      </c>
      <c r="N1136" t="s">
        <v>328</v>
      </c>
      <c r="O1136" t="s">
        <v>328</v>
      </c>
    </row>
    <row r="1137" spans="1:15">
      <c r="A1137" t="s">
        <v>4798</v>
      </c>
      <c r="B1137" t="s">
        <v>14288</v>
      </c>
      <c r="C1137" t="s">
        <v>328</v>
      </c>
      <c r="D1137" t="s">
        <v>328</v>
      </c>
      <c r="E1137" t="s">
        <v>12934</v>
      </c>
      <c r="F1137" t="s">
        <v>2907</v>
      </c>
      <c r="G1137" t="s">
        <v>328</v>
      </c>
      <c r="H1137" t="s">
        <v>6518</v>
      </c>
      <c r="I1137" t="s">
        <v>328</v>
      </c>
      <c r="J1137" t="s">
        <v>328</v>
      </c>
      <c r="K1137" t="s">
        <v>328</v>
      </c>
      <c r="L1137" t="s">
        <v>328</v>
      </c>
      <c r="M1137" t="s">
        <v>14288</v>
      </c>
      <c r="N1137" t="s">
        <v>328</v>
      </c>
      <c r="O1137" t="s">
        <v>328</v>
      </c>
    </row>
    <row r="1138" spans="1:15">
      <c r="A1138" t="s">
        <v>4798</v>
      </c>
      <c r="B1138" t="s">
        <v>14289</v>
      </c>
      <c r="C1138" t="s">
        <v>328</v>
      </c>
      <c r="D1138" t="s">
        <v>328</v>
      </c>
      <c r="E1138" t="s">
        <v>12934</v>
      </c>
      <c r="F1138" t="s">
        <v>2907</v>
      </c>
      <c r="G1138" t="s">
        <v>328</v>
      </c>
      <c r="H1138" t="s">
        <v>328</v>
      </c>
      <c r="I1138" t="s">
        <v>328</v>
      </c>
      <c r="J1138" t="s">
        <v>328</v>
      </c>
      <c r="K1138" t="s">
        <v>328</v>
      </c>
      <c r="L1138" t="s">
        <v>328</v>
      </c>
      <c r="M1138" t="s">
        <v>14289</v>
      </c>
      <c r="N1138" t="s">
        <v>328</v>
      </c>
      <c r="O1138" t="s">
        <v>328</v>
      </c>
    </row>
    <row r="1139" spans="1:15">
      <c r="A1139" t="s">
        <v>4798</v>
      </c>
      <c r="B1139" t="s">
        <v>14290</v>
      </c>
      <c r="C1139" t="s">
        <v>328</v>
      </c>
      <c r="D1139" t="s">
        <v>328</v>
      </c>
      <c r="E1139" t="s">
        <v>12934</v>
      </c>
      <c r="F1139" t="s">
        <v>2907</v>
      </c>
      <c r="G1139" t="s">
        <v>328</v>
      </c>
      <c r="H1139" t="s">
        <v>328</v>
      </c>
      <c r="I1139" t="s">
        <v>328</v>
      </c>
      <c r="J1139" t="s">
        <v>328</v>
      </c>
      <c r="K1139" t="s">
        <v>328</v>
      </c>
      <c r="L1139">
        <v>85</v>
      </c>
      <c r="M1139" t="s">
        <v>14290</v>
      </c>
      <c r="N1139" t="s">
        <v>328</v>
      </c>
      <c r="O1139" t="s">
        <v>328</v>
      </c>
    </row>
    <row r="1140" spans="1:15">
      <c r="A1140" t="s">
        <v>4798</v>
      </c>
      <c r="B1140" t="s">
        <v>14291</v>
      </c>
      <c r="C1140" t="s">
        <v>328</v>
      </c>
      <c r="D1140" t="s">
        <v>328</v>
      </c>
      <c r="E1140" t="s">
        <v>2912</v>
      </c>
      <c r="F1140" t="s">
        <v>2911</v>
      </c>
      <c r="G1140" t="s">
        <v>328</v>
      </c>
      <c r="H1140" t="s">
        <v>328</v>
      </c>
      <c r="I1140" t="s">
        <v>328</v>
      </c>
      <c r="J1140" t="s">
        <v>328</v>
      </c>
      <c r="K1140" t="s">
        <v>328</v>
      </c>
      <c r="L1140" t="s">
        <v>328</v>
      </c>
      <c r="M1140" t="s">
        <v>14291</v>
      </c>
      <c r="N1140" t="s">
        <v>328</v>
      </c>
      <c r="O1140" t="s">
        <v>328</v>
      </c>
    </row>
    <row r="1141" spans="1:15">
      <c r="A1141" t="s">
        <v>4798</v>
      </c>
      <c r="B1141" t="s">
        <v>14292</v>
      </c>
      <c r="C1141" t="s">
        <v>328</v>
      </c>
      <c r="D1141" t="s">
        <v>328</v>
      </c>
      <c r="E1141" t="s">
        <v>12934</v>
      </c>
      <c r="F1141" t="s">
        <v>2907</v>
      </c>
      <c r="G1141" t="s">
        <v>328</v>
      </c>
      <c r="H1141" t="s">
        <v>6518</v>
      </c>
      <c r="I1141" t="s">
        <v>328</v>
      </c>
      <c r="J1141" t="s">
        <v>328</v>
      </c>
      <c r="K1141" t="s">
        <v>328</v>
      </c>
      <c r="L1141" t="s">
        <v>328</v>
      </c>
      <c r="M1141" t="s">
        <v>14293</v>
      </c>
      <c r="N1141" t="s">
        <v>328</v>
      </c>
      <c r="O1141" t="s">
        <v>328</v>
      </c>
    </row>
    <row r="1142" spans="1:15">
      <c r="A1142" t="s">
        <v>4798</v>
      </c>
      <c r="B1142" t="s">
        <v>14294</v>
      </c>
      <c r="C1142" t="s">
        <v>328</v>
      </c>
      <c r="D1142" t="s">
        <v>328</v>
      </c>
      <c r="E1142" t="s">
        <v>12934</v>
      </c>
      <c r="F1142" t="s">
        <v>2907</v>
      </c>
      <c r="G1142" t="s">
        <v>328</v>
      </c>
      <c r="H1142" t="s">
        <v>6524</v>
      </c>
      <c r="I1142" t="s">
        <v>328</v>
      </c>
      <c r="J1142" t="s">
        <v>328</v>
      </c>
      <c r="K1142" t="s">
        <v>328</v>
      </c>
      <c r="L1142" t="s">
        <v>328</v>
      </c>
      <c r="M1142" t="s">
        <v>14294</v>
      </c>
      <c r="N1142" t="s">
        <v>328</v>
      </c>
      <c r="O1142" t="s">
        <v>328</v>
      </c>
    </row>
    <row r="1143" spans="1:15">
      <c r="A1143" t="s">
        <v>4798</v>
      </c>
      <c r="B1143" t="s">
        <v>14295</v>
      </c>
      <c r="C1143" t="s">
        <v>328</v>
      </c>
      <c r="D1143" t="s">
        <v>328</v>
      </c>
      <c r="E1143" t="s">
        <v>12934</v>
      </c>
      <c r="F1143" t="s">
        <v>2907</v>
      </c>
      <c r="G1143" t="s">
        <v>328</v>
      </c>
      <c r="H1143" t="s">
        <v>328</v>
      </c>
      <c r="I1143" t="s">
        <v>328</v>
      </c>
      <c r="J1143" t="s">
        <v>328</v>
      </c>
      <c r="K1143" t="s">
        <v>328</v>
      </c>
      <c r="L1143" t="s">
        <v>328</v>
      </c>
      <c r="M1143" t="s">
        <v>14295</v>
      </c>
      <c r="N1143" t="s">
        <v>328</v>
      </c>
      <c r="O1143" t="s">
        <v>328</v>
      </c>
    </row>
    <row r="1144" spans="1:15">
      <c r="A1144" t="s">
        <v>4798</v>
      </c>
      <c r="B1144" t="s">
        <v>14296</v>
      </c>
      <c r="C1144" t="s">
        <v>328</v>
      </c>
      <c r="D1144" t="s">
        <v>328</v>
      </c>
      <c r="E1144" t="s">
        <v>12934</v>
      </c>
      <c r="F1144" t="s">
        <v>2907</v>
      </c>
      <c r="G1144" t="s">
        <v>328</v>
      </c>
      <c r="H1144" t="s">
        <v>328</v>
      </c>
      <c r="I1144" t="s">
        <v>328</v>
      </c>
      <c r="J1144" t="s">
        <v>328</v>
      </c>
      <c r="K1144" t="s">
        <v>328</v>
      </c>
      <c r="L1144" t="s">
        <v>328</v>
      </c>
      <c r="M1144" t="s">
        <v>14296</v>
      </c>
      <c r="N1144" t="s">
        <v>328</v>
      </c>
      <c r="O1144" t="s">
        <v>328</v>
      </c>
    </row>
    <row r="1145" spans="1:15">
      <c r="A1145" t="s">
        <v>4798</v>
      </c>
      <c r="B1145" t="s">
        <v>14297</v>
      </c>
      <c r="C1145" t="s">
        <v>328</v>
      </c>
      <c r="D1145" t="s">
        <v>328</v>
      </c>
      <c r="E1145" t="s">
        <v>12934</v>
      </c>
      <c r="F1145" t="s">
        <v>2907</v>
      </c>
      <c r="G1145" t="s">
        <v>328</v>
      </c>
      <c r="H1145" t="s">
        <v>328</v>
      </c>
      <c r="I1145" t="s">
        <v>328</v>
      </c>
      <c r="J1145" t="s">
        <v>328</v>
      </c>
      <c r="K1145" t="s">
        <v>328</v>
      </c>
      <c r="L1145" t="s">
        <v>328</v>
      </c>
      <c r="M1145" t="s">
        <v>14297</v>
      </c>
      <c r="N1145" t="s">
        <v>328</v>
      </c>
      <c r="O1145" t="s">
        <v>328</v>
      </c>
    </row>
    <row r="1146" spans="1:15">
      <c r="A1146" t="s">
        <v>4798</v>
      </c>
      <c r="B1146" t="s">
        <v>14298</v>
      </c>
      <c r="C1146" t="s">
        <v>328</v>
      </c>
      <c r="D1146" t="s">
        <v>328</v>
      </c>
      <c r="E1146" t="s">
        <v>12934</v>
      </c>
      <c r="F1146" t="s">
        <v>2907</v>
      </c>
      <c r="G1146" t="s">
        <v>328</v>
      </c>
      <c r="H1146" t="s">
        <v>328</v>
      </c>
      <c r="I1146" t="s">
        <v>328</v>
      </c>
      <c r="J1146" t="s">
        <v>328</v>
      </c>
      <c r="K1146" t="s">
        <v>328</v>
      </c>
      <c r="L1146" t="s">
        <v>328</v>
      </c>
      <c r="M1146" t="s">
        <v>14298</v>
      </c>
      <c r="N1146" t="s">
        <v>328</v>
      </c>
      <c r="O1146" t="s">
        <v>328</v>
      </c>
    </row>
    <row r="1147" spans="1:15">
      <c r="A1147" t="s">
        <v>4798</v>
      </c>
      <c r="B1147" t="s">
        <v>14299</v>
      </c>
      <c r="C1147" t="s">
        <v>328</v>
      </c>
      <c r="D1147" t="s">
        <v>328</v>
      </c>
      <c r="E1147" t="s">
        <v>12934</v>
      </c>
      <c r="F1147" t="s">
        <v>2907</v>
      </c>
      <c r="G1147" t="s">
        <v>328</v>
      </c>
      <c r="H1147" t="s">
        <v>328</v>
      </c>
      <c r="I1147" t="s">
        <v>328</v>
      </c>
      <c r="J1147" t="s">
        <v>328</v>
      </c>
      <c r="K1147" t="s">
        <v>328</v>
      </c>
      <c r="L1147" t="s">
        <v>328</v>
      </c>
      <c r="M1147" t="s">
        <v>14299</v>
      </c>
      <c r="N1147" t="s">
        <v>328</v>
      </c>
      <c r="O1147" t="s">
        <v>328</v>
      </c>
    </row>
    <row r="1148" spans="1:15">
      <c r="A1148" t="s">
        <v>4798</v>
      </c>
      <c r="B1148" t="s">
        <v>14300</v>
      </c>
      <c r="C1148" t="s">
        <v>328</v>
      </c>
      <c r="D1148" t="s">
        <v>328</v>
      </c>
      <c r="E1148" t="s">
        <v>12934</v>
      </c>
      <c r="F1148" t="s">
        <v>2907</v>
      </c>
      <c r="G1148" t="s">
        <v>328</v>
      </c>
      <c r="H1148" t="s">
        <v>328</v>
      </c>
      <c r="I1148" t="s">
        <v>328</v>
      </c>
      <c r="J1148" t="s">
        <v>328</v>
      </c>
      <c r="K1148" t="s">
        <v>328</v>
      </c>
      <c r="L1148" t="s">
        <v>328</v>
      </c>
      <c r="M1148" t="s">
        <v>14300</v>
      </c>
      <c r="N1148" t="s">
        <v>328</v>
      </c>
      <c r="O1148" t="s">
        <v>328</v>
      </c>
    </row>
    <row r="1149" spans="1:15">
      <c r="A1149" t="s">
        <v>4798</v>
      </c>
      <c r="B1149" t="s">
        <v>14301</v>
      </c>
      <c r="C1149" t="s">
        <v>328</v>
      </c>
      <c r="D1149" t="s">
        <v>328</v>
      </c>
      <c r="E1149" t="s">
        <v>12934</v>
      </c>
      <c r="F1149" t="s">
        <v>2907</v>
      </c>
      <c r="G1149" t="s">
        <v>328</v>
      </c>
      <c r="H1149" t="s">
        <v>328</v>
      </c>
      <c r="I1149" t="s">
        <v>328</v>
      </c>
      <c r="J1149" t="s">
        <v>328</v>
      </c>
      <c r="K1149" t="s">
        <v>328</v>
      </c>
      <c r="L1149" t="s">
        <v>328</v>
      </c>
      <c r="M1149" t="s">
        <v>14301</v>
      </c>
      <c r="N1149" t="s">
        <v>328</v>
      </c>
      <c r="O1149" t="s">
        <v>328</v>
      </c>
    </row>
    <row r="1150" spans="1:15">
      <c r="A1150" t="s">
        <v>4798</v>
      </c>
      <c r="B1150" t="s">
        <v>14302</v>
      </c>
      <c r="C1150" t="s">
        <v>328</v>
      </c>
      <c r="D1150" t="s">
        <v>328</v>
      </c>
      <c r="E1150" t="s">
        <v>12934</v>
      </c>
      <c r="F1150" t="s">
        <v>2907</v>
      </c>
      <c r="G1150" t="s">
        <v>328</v>
      </c>
      <c r="H1150" t="s">
        <v>328</v>
      </c>
      <c r="I1150" t="s">
        <v>328</v>
      </c>
      <c r="J1150" t="s">
        <v>328</v>
      </c>
      <c r="K1150" t="s">
        <v>328</v>
      </c>
      <c r="L1150" t="s">
        <v>328</v>
      </c>
      <c r="M1150" t="s">
        <v>14302</v>
      </c>
      <c r="N1150" t="s">
        <v>328</v>
      </c>
      <c r="O1150" t="s">
        <v>328</v>
      </c>
    </row>
    <row r="1151" spans="1:15">
      <c r="A1151" t="s">
        <v>4798</v>
      </c>
      <c r="B1151" t="s">
        <v>14303</v>
      </c>
      <c r="C1151" t="s">
        <v>328</v>
      </c>
      <c r="D1151" t="s">
        <v>328</v>
      </c>
      <c r="E1151" t="s">
        <v>12934</v>
      </c>
      <c r="F1151" t="s">
        <v>2907</v>
      </c>
      <c r="G1151" t="s">
        <v>328</v>
      </c>
      <c r="H1151" t="s">
        <v>328</v>
      </c>
      <c r="I1151" t="s">
        <v>328</v>
      </c>
      <c r="J1151" t="s">
        <v>328</v>
      </c>
      <c r="K1151" t="s">
        <v>328</v>
      </c>
      <c r="L1151" t="s">
        <v>328</v>
      </c>
      <c r="M1151" t="s">
        <v>14303</v>
      </c>
      <c r="N1151" t="s">
        <v>328</v>
      </c>
      <c r="O1151" t="s">
        <v>328</v>
      </c>
    </row>
    <row r="1152" spans="1:15">
      <c r="A1152" t="s">
        <v>4798</v>
      </c>
      <c r="B1152" t="s">
        <v>14304</v>
      </c>
      <c r="C1152" t="s">
        <v>328</v>
      </c>
      <c r="D1152" t="s">
        <v>328</v>
      </c>
      <c r="E1152" t="s">
        <v>12934</v>
      </c>
      <c r="F1152" t="s">
        <v>2907</v>
      </c>
      <c r="G1152" t="s">
        <v>328</v>
      </c>
      <c r="H1152" t="s">
        <v>328</v>
      </c>
      <c r="I1152" t="s">
        <v>328</v>
      </c>
      <c r="J1152" t="s">
        <v>328</v>
      </c>
      <c r="K1152" t="s">
        <v>328</v>
      </c>
      <c r="L1152" t="s">
        <v>328</v>
      </c>
      <c r="M1152" t="s">
        <v>14304</v>
      </c>
      <c r="N1152" t="s">
        <v>328</v>
      </c>
      <c r="O1152" t="s">
        <v>328</v>
      </c>
    </row>
    <row r="1153" spans="1:15">
      <c r="A1153" t="s">
        <v>4798</v>
      </c>
      <c r="B1153" t="s">
        <v>14305</v>
      </c>
      <c r="C1153" t="s">
        <v>328</v>
      </c>
      <c r="D1153" t="s">
        <v>328</v>
      </c>
      <c r="E1153" t="s">
        <v>12934</v>
      </c>
      <c r="F1153" t="s">
        <v>2907</v>
      </c>
      <c r="G1153" t="s">
        <v>328</v>
      </c>
      <c r="H1153" t="s">
        <v>6524</v>
      </c>
      <c r="I1153" t="s">
        <v>328</v>
      </c>
      <c r="J1153" t="s">
        <v>328</v>
      </c>
      <c r="K1153" t="s">
        <v>328</v>
      </c>
      <c r="L1153" t="s">
        <v>328</v>
      </c>
      <c r="M1153" t="s">
        <v>14305</v>
      </c>
      <c r="N1153" t="s">
        <v>328</v>
      </c>
      <c r="O1153" t="s">
        <v>328</v>
      </c>
    </row>
    <row r="1154" spans="1:15">
      <c r="A1154" t="s">
        <v>4798</v>
      </c>
      <c r="B1154" t="s">
        <v>14306</v>
      </c>
      <c r="C1154" t="s">
        <v>328</v>
      </c>
      <c r="D1154" t="s">
        <v>328</v>
      </c>
      <c r="E1154" t="s">
        <v>12934</v>
      </c>
      <c r="F1154" t="s">
        <v>2907</v>
      </c>
      <c r="G1154" t="s">
        <v>328</v>
      </c>
      <c r="H1154" t="s">
        <v>328</v>
      </c>
      <c r="I1154" t="s">
        <v>328</v>
      </c>
      <c r="J1154" t="s">
        <v>328</v>
      </c>
      <c r="K1154" t="s">
        <v>328</v>
      </c>
      <c r="L1154" t="s">
        <v>328</v>
      </c>
      <c r="M1154" t="s">
        <v>14307</v>
      </c>
      <c r="N1154" t="s">
        <v>328</v>
      </c>
      <c r="O1154" t="s">
        <v>328</v>
      </c>
    </row>
    <row r="1155" spans="1:15">
      <c r="A1155" t="s">
        <v>4798</v>
      </c>
      <c r="B1155" t="s">
        <v>14308</v>
      </c>
      <c r="C1155" t="s">
        <v>328</v>
      </c>
      <c r="D1155" t="s">
        <v>328</v>
      </c>
      <c r="E1155" t="s">
        <v>12934</v>
      </c>
      <c r="F1155" t="s">
        <v>2907</v>
      </c>
      <c r="G1155" t="s">
        <v>328</v>
      </c>
      <c r="H1155" t="s">
        <v>328</v>
      </c>
      <c r="I1155" t="s">
        <v>328</v>
      </c>
      <c r="J1155" t="s">
        <v>328</v>
      </c>
      <c r="K1155" t="s">
        <v>328</v>
      </c>
      <c r="L1155" t="s">
        <v>328</v>
      </c>
      <c r="M1155" t="s">
        <v>14308</v>
      </c>
      <c r="N1155" t="s">
        <v>328</v>
      </c>
      <c r="O1155" t="s">
        <v>328</v>
      </c>
    </row>
    <row r="1156" spans="1:15">
      <c r="A1156" t="s">
        <v>4798</v>
      </c>
      <c r="B1156" t="s">
        <v>14309</v>
      </c>
      <c r="C1156" t="s">
        <v>328</v>
      </c>
      <c r="D1156" t="s">
        <v>328</v>
      </c>
      <c r="E1156" t="s">
        <v>12934</v>
      </c>
      <c r="F1156" t="s">
        <v>2907</v>
      </c>
      <c r="G1156" t="s">
        <v>328</v>
      </c>
      <c r="H1156" t="s">
        <v>6518</v>
      </c>
      <c r="I1156" t="s">
        <v>6501</v>
      </c>
      <c r="J1156" t="s">
        <v>14310</v>
      </c>
      <c r="K1156" t="s">
        <v>328</v>
      </c>
      <c r="L1156" t="s">
        <v>328</v>
      </c>
      <c r="M1156" t="s">
        <v>14309</v>
      </c>
      <c r="N1156" t="s">
        <v>328</v>
      </c>
      <c r="O1156" t="s">
        <v>328</v>
      </c>
    </row>
    <row r="1157" spans="1:15">
      <c r="A1157" t="s">
        <v>4798</v>
      </c>
      <c r="B1157" t="s">
        <v>14311</v>
      </c>
      <c r="C1157" t="s">
        <v>328</v>
      </c>
      <c r="D1157" t="s">
        <v>328</v>
      </c>
      <c r="E1157" t="s">
        <v>12934</v>
      </c>
      <c r="F1157" t="s">
        <v>2907</v>
      </c>
      <c r="G1157" t="s">
        <v>328</v>
      </c>
      <c r="H1157" t="s">
        <v>328</v>
      </c>
      <c r="I1157" t="s">
        <v>328</v>
      </c>
      <c r="J1157" t="s">
        <v>328</v>
      </c>
      <c r="K1157" t="s">
        <v>328</v>
      </c>
      <c r="L1157" t="s">
        <v>328</v>
      </c>
      <c r="M1157" t="s">
        <v>14311</v>
      </c>
      <c r="N1157" t="s">
        <v>328</v>
      </c>
      <c r="O1157" t="s">
        <v>328</v>
      </c>
    </row>
    <row r="1158" spans="1:15">
      <c r="A1158" t="s">
        <v>4798</v>
      </c>
      <c r="B1158" t="s">
        <v>14312</v>
      </c>
      <c r="C1158" t="s">
        <v>328</v>
      </c>
      <c r="D1158" t="s">
        <v>328</v>
      </c>
      <c r="E1158" t="s">
        <v>12934</v>
      </c>
      <c r="F1158" t="s">
        <v>2907</v>
      </c>
      <c r="G1158" t="s">
        <v>328</v>
      </c>
      <c r="H1158" t="s">
        <v>328</v>
      </c>
      <c r="I1158" t="s">
        <v>328</v>
      </c>
      <c r="J1158" t="s">
        <v>328</v>
      </c>
      <c r="K1158" t="s">
        <v>328</v>
      </c>
      <c r="L1158" t="s">
        <v>328</v>
      </c>
      <c r="M1158" t="s">
        <v>14312</v>
      </c>
      <c r="N1158" t="s">
        <v>328</v>
      </c>
      <c r="O1158" t="s">
        <v>328</v>
      </c>
    </row>
    <row r="1159" spans="1:15">
      <c r="A1159" t="s">
        <v>4798</v>
      </c>
      <c r="B1159" t="s">
        <v>14313</v>
      </c>
      <c r="C1159" t="s">
        <v>328</v>
      </c>
      <c r="D1159" t="s">
        <v>328</v>
      </c>
      <c r="E1159" t="s">
        <v>12934</v>
      </c>
      <c r="F1159" t="s">
        <v>2907</v>
      </c>
      <c r="G1159" t="s">
        <v>328</v>
      </c>
      <c r="H1159" t="s">
        <v>328</v>
      </c>
      <c r="I1159" t="s">
        <v>328</v>
      </c>
      <c r="J1159" t="s">
        <v>328</v>
      </c>
      <c r="K1159" t="s">
        <v>328</v>
      </c>
      <c r="L1159" t="s">
        <v>328</v>
      </c>
      <c r="M1159" t="s">
        <v>14313</v>
      </c>
      <c r="N1159" t="s">
        <v>328</v>
      </c>
      <c r="O1159" t="s">
        <v>328</v>
      </c>
    </row>
    <row r="1160" spans="1:15">
      <c r="A1160" t="s">
        <v>4798</v>
      </c>
      <c r="B1160" t="s">
        <v>14314</v>
      </c>
      <c r="C1160" t="s">
        <v>328</v>
      </c>
      <c r="D1160" t="s">
        <v>328</v>
      </c>
      <c r="E1160" t="s">
        <v>12934</v>
      </c>
      <c r="F1160" t="s">
        <v>2907</v>
      </c>
      <c r="G1160" t="s">
        <v>328</v>
      </c>
      <c r="H1160" t="s">
        <v>328</v>
      </c>
      <c r="I1160" t="s">
        <v>328</v>
      </c>
      <c r="J1160" t="s">
        <v>328</v>
      </c>
      <c r="K1160" t="s">
        <v>328</v>
      </c>
      <c r="L1160" t="s">
        <v>328</v>
      </c>
      <c r="M1160" t="s">
        <v>14314</v>
      </c>
      <c r="N1160" t="s">
        <v>328</v>
      </c>
      <c r="O1160" t="s">
        <v>328</v>
      </c>
    </row>
    <row r="1161" spans="1:15">
      <c r="A1161" t="s">
        <v>4798</v>
      </c>
      <c r="B1161" t="s">
        <v>14315</v>
      </c>
      <c r="C1161" t="s">
        <v>328</v>
      </c>
      <c r="D1161" t="s">
        <v>328</v>
      </c>
      <c r="E1161" t="s">
        <v>12934</v>
      </c>
      <c r="F1161" t="s">
        <v>2907</v>
      </c>
      <c r="G1161" t="s">
        <v>328</v>
      </c>
      <c r="H1161" t="s">
        <v>328</v>
      </c>
      <c r="I1161" t="s">
        <v>328</v>
      </c>
      <c r="J1161" t="s">
        <v>328</v>
      </c>
      <c r="K1161" t="s">
        <v>328</v>
      </c>
      <c r="L1161" t="s">
        <v>328</v>
      </c>
      <c r="M1161" t="s">
        <v>14315</v>
      </c>
      <c r="N1161" t="s">
        <v>328</v>
      </c>
      <c r="O1161" t="s">
        <v>328</v>
      </c>
    </row>
    <row r="1162" spans="1:15">
      <c r="A1162" t="s">
        <v>4798</v>
      </c>
      <c r="B1162" t="s">
        <v>14316</v>
      </c>
      <c r="C1162" t="s">
        <v>328</v>
      </c>
      <c r="D1162" t="s">
        <v>328</v>
      </c>
      <c r="E1162" t="s">
        <v>12934</v>
      </c>
      <c r="F1162" t="s">
        <v>2907</v>
      </c>
      <c r="G1162" t="s">
        <v>328</v>
      </c>
      <c r="H1162" t="s">
        <v>328</v>
      </c>
      <c r="I1162" t="s">
        <v>328</v>
      </c>
      <c r="J1162" t="s">
        <v>328</v>
      </c>
      <c r="K1162" t="s">
        <v>328</v>
      </c>
      <c r="L1162" t="s">
        <v>328</v>
      </c>
      <c r="M1162" t="s">
        <v>14316</v>
      </c>
      <c r="N1162" t="s">
        <v>328</v>
      </c>
      <c r="O1162" t="s">
        <v>328</v>
      </c>
    </row>
    <row r="1163" spans="1:15">
      <c r="A1163" t="s">
        <v>4798</v>
      </c>
      <c r="B1163" t="s">
        <v>14317</v>
      </c>
      <c r="C1163" t="s">
        <v>328</v>
      </c>
      <c r="D1163" t="s">
        <v>328</v>
      </c>
      <c r="E1163" t="s">
        <v>12934</v>
      </c>
      <c r="F1163" t="s">
        <v>2907</v>
      </c>
      <c r="G1163" t="s">
        <v>328</v>
      </c>
      <c r="H1163" t="s">
        <v>328</v>
      </c>
      <c r="I1163" t="s">
        <v>328</v>
      </c>
      <c r="J1163" t="s">
        <v>328</v>
      </c>
      <c r="K1163" t="s">
        <v>328</v>
      </c>
      <c r="L1163" t="s">
        <v>328</v>
      </c>
      <c r="M1163" t="s">
        <v>14317</v>
      </c>
      <c r="N1163" t="s">
        <v>328</v>
      </c>
      <c r="O1163" t="s">
        <v>328</v>
      </c>
    </row>
    <row r="1164" spans="1:15">
      <c r="A1164" t="s">
        <v>4798</v>
      </c>
      <c r="B1164" t="s">
        <v>14318</v>
      </c>
      <c r="C1164" t="s">
        <v>328</v>
      </c>
      <c r="D1164" t="s">
        <v>328</v>
      </c>
      <c r="E1164" t="s">
        <v>12934</v>
      </c>
      <c r="F1164" t="s">
        <v>2907</v>
      </c>
      <c r="G1164" t="s">
        <v>328</v>
      </c>
      <c r="H1164" t="s">
        <v>328</v>
      </c>
      <c r="I1164" t="s">
        <v>328</v>
      </c>
      <c r="J1164" t="s">
        <v>328</v>
      </c>
      <c r="K1164" t="s">
        <v>328</v>
      </c>
      <c r="L1164" t="s">
        <v>328</v>
      </c>
      <c r="M1164" t="s">
        <v>14318</v>
      </c>
      <c r="N1164" t="s">
        <v>328</v>
      </c>
      <c r="O1164" t="s">
        <v>328</v>
      </c>
    </row>
    <row r="1165" spans="1:15">
      <c r="A1165" t="s">
        <v>4798</v>
      </c>
      <c r="B1165" t="s">
        <v>14319</v>
      </c>
      <c r="C1165" t="s">
        <v>328</v>
      </c>
      <c r="D1165" t="s">
        <v>328</v>
      </c>
      <c r="E1165" t="s">
        <v>12934</v>
      </c>
      <c r="F1165" t="s">
        <v>2907</v>
      </c>
      <c r="G1165" t="s">
        <v>328</v>
      </c>
      <c r="H1165" t="s">
        <v>328</v>
      </c>
      <c r="I1165" t="s">
        <v>328</v>
      </c>
      <c r="J1165" t="s">
        <v>328</v>
      </c>
      <c r="K1165" t="s">
        <v>328</v>
      </c>
      <c r="L1165" t="s">
        <v>328</v>
      </c>
      <c r="M1165" t="s">
        <v>14319</v>
      </c>
      <c r="N1165" t="s">
        <v>328</v>
      </c>
      <c r="O1165" t="s">
        <v>328</v>
      </c>
    </row>
    <row r="1166" spans="1:15">
      <c r="A1166" t="s">
        <v>4798</v>
      </c>
      <c r="B1166" t="s">
        <v>14320</v>
      </c>
      <c r="C1166" t="s">
        <v>328</v>
      </c>
      <c r="D1166" t="s">
        <v>328</v>
      </c>
      <c r="E1166" t="s">
        <v>12949</v>
      </c>
      <c r="F1166" t="s">
        <v>2907</v>
      </c>
      <c r="G1166" t="s">
        <v>328</v>
      </c>
      <c r="H1166" t="s">
        <v>328</v>
      </c>
      <c r="I1166" t="s">
        <v>6507</v>
      </c>
      <c r="J1166" t="s">
        <v>328</v>
      </c>
      <c r="K1166" t="s">
        <v>328</v>
      </c>
      <c r="L1166" t="s">
        <v>328</v>
      </c>
      <c r="M1166" t="s">
        <v>14320</v>
      </c>
      <c r="N1166" t="s">
        <v>328</v>
      </c>
      <c r="O1166" t="s">
        <v>328</v>
      </c>
    </row>
    <row r="1167" spans="1:15">
      <c r="A1167" t="s">
        <v>4798</v>
      </c>
      <c r="B1167" t="s">
        <v>14321</v>
      </c>
      <c r="C1167" t="s">
        <v>328</v>
      </c>
      <c r="D1167" t="s">
        <v>328</v>
      </c>
      <c r="E1167" t="s">
        <v>12934</v>
      </c>
      <c r="F1167" t="s">
        <v>2907</v>
      </c>
      <c r="G1167" t="s">
        <v>328</v>
      </c>
      <c r="H1167" t="s">
        <v>6524</v>
      </c>
      <c r="I1167" t="s">
        <v>328</v>
      </c>
      <c r="J1167" t="s">
        <v>328</v>
      </c>
      <c r="K1167" t="s">
        <v>328</v>
      </c>
      <c r="L1167" t="s">
        <v>328</v>
      </c>
      <c r="M1167" t="s">
        <v>14321</v>
      </c>
      <c r="N1167" t="s">
        <v>328</v>
      </c>
      <c r="O1167" t="s">
        <v>328</v>
      </c>
    </row>
    <row r="1168" spans="1:15">
      <c r="A1168" t="s">
        <v>4798</v>
      </c>
      <c r="B1168" t="s">
        <v>14322</v>
      </c>
      <c r="C1168" t="s">
        <v>328</v>
      </c>
      <c r="D1168" t="s">
        <v>328</v>
      </c>
      <c r="E1168" t="s">
        <v>12934</v>
      </c>
      <c r="F1168" t="s">
        <v>2907</v>
      </c>
      <c r="G1168" t="s">
        <v>328</v>
      </c>
      <c r="H1168" t="s">
        <v>6524</v>
      </c>
      <c r="I1168" t="s">
        <v>328</v>
      </c>
      <c r="J1168" t="s">
        <v>328</v>
      </c>
      <c r="K1168" t="s">
        <v>328</v>
      </c>
      <c r="L1168" t="s">
        <v>328</v>
      </c>
      <c r="M1168" t="s">
        <v>14322</v>
      </c>
      <c r="N1168" t="s">
        <v>328</v>
      </c>
      <c r="O1168" t="s">
        <v>328</v>
      </c>
    </row>
    <row r="1169" spans="1:15">
      <c r="A1169" t="s">
        <v>4798</v>
      </c>
      <c r="B1169" t="s">
        <v>14323</v>
      </c>
      <c r="C1169" t="s">
        <v>328</v>
      </c>
      <c r="D1169" t="s">
        <v>328</v>
      </c>
      <c r="E1169" t="s">
        <v>12934</v>
      </c>
      <c r="F1169" t="s">
        <v>2907</v>
      </c>
      <c r="G1169" t="s">
        <v>328</v>
      </c>
      <c r="H1169" t="s">
        <v>6524</v>
      </c>
      <c r="I1169" t="s">
        <v>328</v>
      </c>
      <c r="J1169" t="s">
        <v>328</v>
      </c>
      <c r="K1169" t="s">
        <v>328</v>
      </c>
      <c r="L1169" t="s">
        <v>328</v>
      </c>
      <c r="M1169" t="s">
        <v>14324</v>
      </c>
      <c r="N1169" t="s">
        <v>328</v>
      </c>
      <c r="O1169" t="s">
        <v>328</v>
      </c>
    </row>
    <row r="1170" spans="1:15">
      <c r="A1170" t="s">
        <v>4798</v>
      </c>
      <c r="B1170" t="s">
        <v>14325</v>
      </c>
      <c r="C1170" t="s">
        <v>328</v>
      </c>
      <c r="D1170" t="s">
        <v>328</v>
      </c>
      <c r="E1170" t="s">
        <v>12934</v>
      </c>
      <c r="F1170" t="s">
        <v>2907</v>
      </c>
      <c r="G1170" t="s">
        <v>328</v>
      </c>
      <c r="H1170" t="s">
        <v>6524</v>
      </c>
      <c r="I1170" t="s">
        <v>328</v>
      </c>
      <c r="J1170" t="s">
        <v>328</v>
      </c>
      <c r="K1170" t="s">
        <v>328</v>
      </c>
      <c r="L1170" t="s">
        <v>328</v>
      </c>
      <c r="M1170" t="s">
        <v>14326</v>
      </c>
      <c r="N1170" t="s">
        <v>328</v>
      </c>
      <c r="O1170" t="s">
        <v>328</v>
      </c>
    </row>
    <row r="1171" spans="1:15">
      <c r="A1171" t="s">
        <v>4798</v>
      </c>
      <c r="B1171" t="s">
        <v>14327</v>
      </c>
      <c r="C1171" t="s">
        <v>328</v>
      </c>
      <c r="D1171" t="s">
        <v>328</v>
      </c>
      <c r="E1171" t="s">
        <v>12934</v>
      </c>
      <c r="F1171" t="s">
        <v>2907</v>
      </c>
      <c r="G1171" t="s">
        <v>328</v>
      </c>
      <c r="H1171" t="s">
        <v>6524</v>
      </c>
      <c r="I1171" t="s">
        <v>328</v>
      </c>
      <c r="J1171" t="s">
        <v>328</v>
      </c>
      <c r="K1171" t="s">
        <v>328</v>
      </c>
      <c r="L1171" t="s">
        <v>328</v>
      </c>
      <c r="M1171" t="s">
        <v>14328</v>
      </c>
      <c r="N1171" t="s">
        <v>328</v>
      </c>
      <c r="O1171" t="s">
        <v>328</v>
      </c>
    </row>
    <row r="1172" spans="1:15">
      <c r="A1172" t="s">
        <v>4798</v>
      </c>
      <c r="B1172" t="s">
        <v>14329</v>
      </c>
      <c r="C1172" t="s">
        <v>328</v>
      </c>
      <c r="D1172" t="s">
        <v>328</v>
      </c>
      <c r="E1172" t="s">
        <v>12934</v>
      </c>
      <c r="F1172" t="s">
        <v>2907</v>
      </c>
      <c r="G1172" t="s">
        <v>328</v>
      </c>
      <c r="H1172" t="s">
        <v>6524</v>
      </c>
      <c r="I1172" t="s">
        <v>328</v>
      </c>
      <c r="J1172" t="s">
        <v>328</v>
      </c>
      <c r="K1172" t="s">
        <v>328</v>
      </c>
      <c r="L1172" t="s">
        <v>328</v>
      </c>
      <c r="M1172" t="s">
        <v>14330</v>
      </c>
      <c r="N1172" t="s">
        <v>328</v>
      </c>
      <c r="O1172" t="s">
        <v>328</v>
      </c>
    </row>
    <row r="1173" spans="1:15">
      <c r="A1173" t="s">
        <v>4798</v>
      </c>
      <c r="B1173" t="s">
        <v>14331</v>
      </c>
      <c r="C1173" t="s">
        <v>328</v>
      </c>
      <c r="D1173" t="s">
        <v>328</v>
      </c>
      <c r="E1173" t="s">
        <v>12934</v>
      </c>
      <c r="F1173" t="s">
        <v>2907</v>
      </c>
      <c r="G1173" t="s">
        <v>328</v>
      </c>
      <c r="H1173" t="s">
        <v>6524</v>
      </c>
      <c r="I1173" t="s">
        <v>328</v>
      </c>
      <c r="J1173" t="s">
        <v>328</v>
      </c>
      <c r="K1173" t="s">
        <v>328</v>
      </c>
      <c r="L1173" t="s">
        <v>328</v>
      </c>
      <c r="M1173" t="s">
        <v>14332</v>
      </c>
      <c r="N1173" t="s">
        <v>328</v>
      </c>
      <c r="O1173" t="s">
        <v>328</v>
      </c>
    </row>
    <row r="1174" spans="1:15">
      <c r="A1174" t="s">
        <v>4798</v>
      </c>
      <c r="B1174" t="s">
        <v>14333</v>
      </c>
      <c r="C1174" t="s">
        <v>328</v>
      </c>
      <c r="D1174" t="s">
        <v>328</v>
      </c>
      <c r="E1174" t="s">
        <v>12934</v>
      </c>
      <c r="F1174" t="s">
        <v>2907</v>
      </c>
      <c r="G1174" t="s">
        <v>328</v>
      </c>
      <c r="H1174" t="s">
        <v>6524</v>
      </c>
      <c r="I1174" t="s">
        <v>328</v>
      </c>
      <c r="J1174" t="s">
        <v>328</v>
      </c>
      <c r="K1174" t="s">
        <v>328</v>
      </c>
      <c r="L1174" t="s">
        <v>328</v>
      </c>
      <c r="M1174" t="s">
        <v>14334</v>
      </c>
      <c r="N1174" t="s">
        <v>328</v>
      </c>
      <c r="O1174" t="s">
        <v>328</v>
      </c>
    </row>
    <row r="1175" spans="1:15">
      <c r="A1175" t="s">
        <v>4798</v>
      </c>
      <c r="B1175" t="s">
        <v>14335</v>
      </c>
      <c r="C1175" t="s">
        <v>328</v>
      </c>
      <c r="D1175" t="s">
        <v>328</v>
      </c>
      <c r="E1175" t="s">
        <v>12934</v>
      </c>
      <c r="F1175" t="s">
        <v>2907</v>
      </c>
      <c r="G1175" t="s">
        <v>328</v>
      </c>
      <c r="H1175" t="s">
        <v>6524</v>
      </c>
      <c r="I1175" t="s">
        <v>328</v>
      </c>
      <c r="J1175" t="s">
        <v>328</v>
      </c>
      <c r="K1175" t="s">
        <v>328</v>
      </c>
      <c r="L1175" t="s">
        <v>328</v>
      </c>
      <c r="M1175" t="s">
        <v>14336</v>
      </c>
      <c r="N1175" t="s">
        <v>328</v>
      </c>
      <c r="O1175" t="s">
        <v>328</v>
      </c>
    </row>
    <row r="1176" spans="1:15">
      <c r="A1176" t="s">
        <v>4798</v>
      </c>
      <c r="B1176" t="s">
        <v>14337</v>
      </c>
      <c r="C1176" t="s">
        <v>328</v>
      </c>
      <c r="D1176" t="s">
        <v>328</v>
      </c>
      <c r="E1176" t="s">
        <v>12934</v>
      </c>
      <c r="F1176" t="s">
        <v>2907</v>
      </c>
      <c r="G1176" t="s">
        <v>328</v>
      </c>
      <c r="H1176" t="s">
        <v>6524</v>
      </c>
      <c r="I1176" t="s">
        <v>328</v>
      </c>
      <c r="J1176" t="s">
        <v>328</v>
      </c>
      <c r="K1176" t="s">
        <v>328</v>
      </c>
      <c r="L1176" t="s">
        <v>328</v>
      </c>
      <c r="M1176" t="s">
        <v>14338</v>
      </c>
      <c r="N1176" t="s">
        <v>328</v>
      </c>
      <c r="O1176" t="s">
        <v>328</v>
      </c>
    </row>
    <row r="1177" spans="1:15">
      <c r="A1177" t="s">
        <v>4798</v>
      </c>
      <c r="B1177" t="s">
        <v>14339</v>
      </c>
      <c r="C1177" t="s">
        <v>328</v>
      </c>
      <c r="D1177" t="s">
        <v>328</v>
      </c>
      <c r="E1177" t="s">
        <v>12934</v>
      </c>
      <c r="F1177" t="s">
        <v>2907</v>
      </c>
      <c r="G1177" t="s">
        <v>328</v>
      </c>
      <c r="H1177" t="s">
        <v>6524</v>
      </c>
      <c r="I1177" t="s">
        <v>328</v>
      </c>
      <c r="J1177" t="s">
        <v>328</v>
      </c>
      <c r="K1177" t="s">
        <v>328</v>
      </c>
      <c r="L1177" t="s">
        <v>328</v>
      </c>
      <c r="M1177" t="s">
        <v>14340</v>
      </c>
      <c r="N1177" t="s">
        <v>328</v>
      </c>
      <c r="O1177" t="s">
        <v>328</v>
      </c>
    </row>
    <row r="1178" spans="1:15">
      <c r="A1178" t="s">
        <v>4798</v>
      </c>
      <c r="B1178" t="s">
        <v>14341</v>
      </c>
      <c r="C1178" t="s">
        <v>328</v>
      </c>
      <c r="D1178" t="s">
        <v>328</v>
      </c>
      <c r="E1178" t="s">
        <v>12934</v>
      </c>
      <c r="F1178" t="s">
        <v>2907</v>
      </c>
      <c r="G1178" t="s">
        <v>328</v>
      </c>
      <c r="H1178" t="s">
        <v>6524</v>
      </c>
      <c r="I1178" t="s">
        <v>328</v>
      </c>
      <c r="J1178" t="s">
        <v>328</v>
      </c>
      <c r="K1178" t="s">
        <v>328</v>
      </c>
      <c r="L1178" t="s">
        <v>328</v>
      </c>
      <c r="M1178" t="s">
        <v>14342</v>
      </c>
      <c r="N1178" t="s">
        <v>328</v>
      </c>
      <c r="O1178" t="s">
        <v>328</v>
      </c>
    </row>
    <row r="1179" spans="1:15">
      <c r="A1179" t="s">
        <v>4798</v>
      </c>
      <c r="B1179" t="s">
        <v>14343</v>
      </c>
      <c r="C1179" t="s">
        <v>328</v>
      </c>
      <c r="D1179" t="s">
        <v>328</v>
      </c>
      <c r="E1179" t="s">
        <v>12934</v>
      </c>
      <c r="F1179" t="s">
        <v>2907</v>
      </c>
      <c r="G1179" t="s">
        <v>328</v>
      </c>
      <c r="H1179" t="s">
        <v>6524</v>
      </c>
      <c r="I1179" t="s">
        <v>328</v>
      </c>
      <c r="J1179" t="s">
        <v>328</v>
      </c>
      <c r="K1179" t="s">
        <v>328</v>
      </c>
      <c r="L1179" t="s">
        <v>328</v>
      </c>
      <c r="M1179" t="s">
        <v>14344</v>
      </c>
      <c r="N1179" t="s">
        <v>328</v>
      </c>
      <c r="O1179" t="s">
        <v>328</v>
      </c>
    </row>
    <row r="1180" spans="1:15">
      <c r="A1180" t="s">
        <v>4798</v>
      </c>
      <c r="B1180" t="s">
        <v>14345</v>
      </c>
      <c r="C1180" t="s">
        <v>328</v>
      </c>
      <c r="D1180" t="s">
        <v>328</v>
      </c>
      <c r="E1180" t="s">
        <v>12934</v>
      </c>
      <c r="F1180" t="s">
        <v>2907</v>
      </c>
      <c r="G1180" t="s">
        <v>328</v>
      </c>
      <c r="H1180" t="s">
        <v>6524</v>
      </c>
      <c r="I1180" t="s">
        <v>328</v>
      </c>
      <c r="J1180" t="s">
        <v>328</v>
      </c>
      <c r="K1180" t="s">
        <v>328</v>
      </c>
      <c r="L1180" t="s">
        <v>328</v>
      </c>
      <c r="M1180" t="s">
        <v>14346</v>
      </c>
      <c r="N1180" t="s">
        <v>328</v>
      </c>
      <c r="O1180" t="s">
        <v>328</v>
      </c>
    </row>
    <row r="1181" spans="1:15">
      <c r="A1181" t="s">
        <v>4798</v>
      </c>
      <c r="B1181" t="s">
        <v>14347</v>
      </c>
      <c r="C1181" t="s">
        <v>328</v>
      </c>
      <c r="D1181" t="s">
        <v>328</v>
      </c>
      <c r="E1181" t="s">
        <v>12934</v>
      </c>
      <c r="F1181" t="s">
        <v>2907</v>
      </c>
      <c r="G1181" t="s">
        <v>328</v>
      </c>
      <c r="H1181" t="s">
        <v>6524</v>
      </c>
      <c r="I1181" t="s">
        <v>328</v>
      </c>
      <c r="J1181" t="s">
        <v>328</v>
      </c>
      <c r="K1181" t="s">
        <v>328</v>
      </c>
      <c r="L1181" t="s">
        <v>328</v>
      </c>
      <c r="M1181" t="s">
        <v>14348</v>
      </c>
      <c r="N1181" t="s">
        <v>328</v>
      </c>
      <c r="O1181" t="s">
        <v>328</v>
      </c>
    </row>
    <row r="1182" spans="1:15">
      <c r="A1182" t="s">
        <v>4798</v>
      </c>
      <c r="B1182" t="s">
        <v>14349</v>
      </c>
      <c r="C1182" t="s">
        <v>328</v>
      </c>
      <c r="D1182" t="s">
        <v>328</v>
      </c>
      <c r="E1182" t="s">
        <v>12934</v>
      </c>
      <c r="F1182" t="s">
        <v>2907</v>
      </c>
      <c r="G1182" t="s">
        <v>328</v>
      </c>
      <c r="H1182" t="s">
        <v>6524</v>
      </c>
      <c r="I1182" t="s">
        <v>328</v>
      </c>
      <c r="J1182" t="s">
        <v>328</v>
      </c>
      <c r="K1182" t="s">
        <v>328</v>
      </c>
      <c r="L1182" t="s">
        <v>328</v>
      </c>
      <c r="M1182" t="s">
        <v>14350</v>
      </c>
      <c r="N1182" t="s">
        <v>328</v>
      </c>
      <c r="O1182" t="s">
        <v>328</v>
      </c>
    </row>
    <row r="1183" spans="1:15">
      <c r="A1183" t="s">
        <v>4798</v>
      </c>
      <c r="B1183" t="s">
        <v>14351</v>
      </c>
      <c r="C1183" t="s">
        <v>328</v>
      </c>
      <c r="D1183" t="s">
        <v>328</v>
      </c>
      <c r="E1183" t="s">
        <v>12934</v>
      </c>
      <c r="F1183" t="s">
        <v>2907</v>
      </c>
      <c r="G1183" t="s">
        <v>328</v>
      </c>
      <c r="H1183" t="s">
        <v>6524</v>
      </c>
      <c r="I1183" t="s">
        <v>328</v>
      </c>
      <c r="J1183" t="s">
        <v>328</v>
      </c>
      <c r="K1183" t="s">
        <v>328</v>
      </c>
      <c r="L1183" t="s">
        <v>328</v>
      </c>
      <c r="M1183" t="s">
        <v>14352</v>
      </c>
      <c r="N1183" t="s">
        <v>328</v>
      </c>
      <c r="O1183" t="s">
        <v>328</v>
      </c>
    </row>
    <row r="1184" spans="1:15">
      <c r="A1184" t="s">
        <v>4798</v>
      </c>
      <c r="B1184" t="s">
        <v>14353</v>
      </c>
      <c r="C1184" t="s">
        <v>328</v>
      </c>
      <c r="D1184" t="s">
        <v>328</v>
      </c>
      <c r="E1184" t="s">
        <v>12934</v>
      </c>
      <c r="F1184" t="s">
        <v>2907</v>
      </c>
      <c r="G1184" t="s">
        <v>328</v>
      </c>
      <c r="H1184" t="s">
        <v>6524</v>
      </c>
      <c r="I1184" t="s">
        <v>328</v>
      </c>
      <c r="J1184" t="s">
        <v>328</v>
      </c>
      <c r="K1184" t="s">
        <v>328</v>
      </c>
      <c r="L1184" t="s">
        <v>328</v>
      </c>
      <c r="M1184" t="s">
        <v>14354</v>
      </c>
      <c r="N1184" t="s">
        <v>328</v>
      </c>
      <c r="O1184" t="s">
        <v>328</v>
      </c>
    </row>
    <row r="1185" spans="1:15">
      <c r="A1185" t="s">
        <v>4798</v>
      </c>
      <c r="B1185" t="s">
        <v>14355</v>
      </c>
      <c r="C1185" t="s">
        <v>328</v>
      </c>
      <c r="D1185" t="s">
        <v>328</v>
      </c>
      <c r="E1185" t="s">
        <v>12934</v>
      </c>
      <c r="F1185" t="s">
        <v>2907</v>
      </c>
      <c r="G1185" t="s">
        <v>328</v>
      </c>
      <c r="H1185" t="s">
        <v>6524</v>
      </c>
      <c r="I1185" t="s">
        <v>328</v>
      </c>
      <c r="J1185" t="s">
        <v>328</v>
      </c>
      <c r="K1185" t="s">
        <v>328</v>
      </c>
      <c r="L1185" t="s">
        <v>328</v>
      </c>
      <c r="M1185" t="s">
        <v>14356</v>
      </c>
      <c r="N1185" t="s">
        <v>328</v>
      </c>
      <c r="O1185" t="s">
        <v>328</v>
      </c>
    </row>
    <row r="1186" spans="1:15">
      <c r="A1186" t="s">
        <v>4798</v>
      </c>
      <c r="B1186" t="s">
        <v>14357</v>
      </c>
      <c r="C1186" t="s">
        <v>328</v>
      </c>
      <c r="D1186" t="s">
        <v>328</v>
      </c>
      <c r="E1186" t="s">
        <v>12934</v>
      </c>
      <c r="F1186" t="s">
        <v>2907</v>
      </c>
      <c r="G1186" t="s">
        <v>328</v>
      </c>
      <c r="H1186" t="s">
        <v>6524</v>
      </c>
      <c r="I1186" t="s">
        <v>328</v>
      </c>
      <c r="J1186" t="s">
        <v>328</v>
      </c>
      <c r="K1186" t="s">
        <v>328</v>
      </c>
      <c r="L1186" t="s">
        <v>328</v>
      </c>
      <c r="M1186" t="s">
        <v>14358</v>
      </c>
      <c r="N1186" t="s">
        <v>328</v>
      </c>
      <c r="O1186" t="s">
        <v>328</v>
      </c>
    </row>
    <row r="1187" spans="1:15">
      <c r="A1187" t="s">
        <v>4798</v>
      </c>
      <c r="B1187" t="s">
        <v>14359</v>
      </c>
      <c r="C1187" t="s">
        <v>328</v>
      </c>
      <c r="D1187" t="s">
        <v>328</v>
      </c>
      <c r="E1187" t="s">
        <v>12934</v>
      </c>
      <c r="F1187" t="s">
        <v>2907</v>
      </c>
      <c r="G1187" t="s">
        <v>328</v>
      </c>
      <c r="H1187" t="s">
        <v>6524</v>
      </c>
      <c r="I1187" t="s">
        <v>328</v>
      </c>
      <c r="J1187" t="s">
        <v>328</v>
      </c>
      <c r="K1187" t="s">
        <v>328</v>
      </c>
      <c r="L1187" t="s">
        <v>328</v>
      </c>
      <c r="M1187" t="s">
        <v>14360</v>
      </c>
      <c r="N1187" t="s">
        <v>328</v>
      </c>
      <c r="O1187" t="s">
        <v>328</v>
      </c>
    </row>
    <row r="1188" spans="1:15">
      <c r="A1188" t="s">
        <v>4798</v>
      </c>
      <c r="B1188" t="s">
        <v>14361</v>
      </c>
      <c r="C1188" t="s">
        <v>328</v>
      </c>
      <c r="D1188" t="s">
        <v>328</v>
      </c>
      <c r="E1188" t="s">
        <v>12934</v>
      </c>
      <c r="F1188" t="s">
        <v>2907</v>
      </c>
      <c r="G1188" t="s">
        <v>328</v>
      </c>
      <c r="H1188" t="s">
        <v>6524</v>
      </c>
      <c r="I1188" t="s">
        <v>328</v>
      </c>
      <c r="J1188" t="s">
        <v>328</v>
      </c>
      <c r="K1188" t="s">
        <v>328</v>
      </c>
      <c r="L1188" t="s">
        <v>328</v>
      </c>
      <c r="M1188" t="s">
        <v>14362</v>
      </c>
      <c r="N1188" t="s">
        <v>328</v>
      </c>
      <c r="O1188" t="s">
        <v>328</v>
      </c>
    </row>
    <row r="1189" spans="1:15">
      <c r="A1189" t="s">
        <v>4798</v>
      </c>
      <c r="B1189" t="s">
        <v>14363</v>
      </c>
      <c r="C1189" t="s">
        <v>328</v>
      </c>
      <c r="D1189" t="s">
        <v>328</v>
      </c>
      <c r="E1189" t="s">
        <v>12934</v>
      </c>
      <c r="F1189" t="s">
        <v>2907</v>
      </c>
      <c r="G1189" t="s">
        <v>328</v>
      </c>
      <c r="H1189" t="s">
        <v>328</v>
      </c>
      <c r="I1189" t="s">
        <v>328</v>
      </c>
      <c r="J1189" t="s">
        <v>328</v>
      </c>
      <c r="K1189" t="s">
        <v>328</v>
      </c>
      <c r="L1189" t="s">
        <v>328</v>
      </c>
      <c r="M1189" t="s">
        <v>14363</v>
      </c>
      <c r="N1189" t="s">
        <v>328</v>
      </c>
      <c r="O1189" t="s">
        <v>328</v>
      </c>
    </row>
    <row r="1190" spans="1:15">
      <c r="A1190" t="s">
        <v>4798</v>
      </c>
      <c r="B1190" t="s">
        <v>14364</v>
      </c>
      <c r="C1190" t="s">
        <v>328</v>
      </c>
      <c r="D1190" t="s">
        <v>328</v>
      </c>
      <c r="E1190" t="s">
        <v>12934</v>
      </c>
      <c r="F1190" t="s">
        <v>2907</v>
      </c>
      <c r="G1190" t="s">
        <v>328</v>
      </c>
      <c r="H1190" t="s">
        <v>328</v>
      </c>
      <c r="I1190" t="s">
        <v>328</v>
      </c>
      <c r="J1190" t="s">
        <v>328</v>
      </c>
      <c r="K1190" t="s">
        <v>328</v>
      </c>
      <c r="L1190" t="s">
        <v>328</v>
      </c>
      <c r="M1190" t="s">
        <v>14365</v>
      </c>
      <c r="N1190" t="s">
        <v>328</v>
      </c>
      <c r="O1190" t="s">
        <v>328</v>
      </c>
    </row>
    <row r="1191" spans="1:15">
      <c r="A1191" t="s">
        <v>4798</v>
      </c>
      <c r="B1191" t="s">
        <v>14366</v>
      </c>
      <c r="C1191" t="s">
        <v>328</v>
      </c>
      <c r="D1191" t="s">
        <v>328</v>
      </c>
      <c r="E1191" t="s">
        <v>12934</v>
      </c>
      <c r="F1191" t="s">
        <v>2907</v>
      </c>
      <c r="G1191" t="s">
        <v>328</v>
      </c>
      <c r="H1191" t="s">
        <v>328</v>
      </c>
      <c r="I1191" t="s">
        <v>328</v>
      </c>
      <c r="J1191" t="s">
        <v>328</v>
      </c>
      <c r="K1191" t="s">
        <v>328</v>
      </c>
      <c r="L1191" t="s">
        <v>328</v>
      </c>
      <c r="M1191" t="s">
        <v>14366</v>
      </c>
      <c r="N1191" t="s">
        <v>328</v>
      </c>
      <c r="O1191" t="s">
        <v>328</v>
      </c>
    </row>
    <row r="1192" spans="1:15">
      <c r="A1192" t="s">
        <v>4798</v>
      </c>
      <c r="B1192" t="s">
        <v>14367</v>
      </c>
      <c r="C1192" t="s">
        <v>328</v>
      </c>
      <c r="D1192" t="s">
        <v>328</v>
      </c>
      <c r="E1192" t="s">
        <v>12934</v>
      </c>
      <c r="F1192" t="s">
        <v>2907</v>
      </c>
      <c r="G1192" t="s">
        <v>328</v>
      </c>
      <c r="H1192" t="s">
        <v>328</v>
      </c>
      <c r="I1192" t="s">
        <v>328</v>
      </c>
      <c r="J1192" t="s">
        <v>328</v>
      </c>
      <c r="K1192" t="s">
        <v>328</v>
      </c>
      <c r="L1192" t="s">
        <v>328</v>
      </c>
      <c r="M1192" t="s">
        <v>14367</v>
      </c>
      <c r="N1192" t="s">
        <v>328</v>
      </c>
      <c r="O1192" t="s">
        <v>328</v>
      </c>
    </row>
    <row r="1193" spans="1:15">
      <c r="A1193" t="s">
        <v>4798</v>
      </c>
      <c r="B1193" t="s">
        <v>14368</v>
      </c>
      <c r="C1193" t="s">
        <v>328</v>
      </c>
      <c r="D1193" t="s">
        <v>328</v>
      </c>
      <c r="E1193" t="s">
        <v>12934</v>
      </c>
      <c r="F1193" t="s">
        <v>2907</v>
      </c>
      <c r="G1193" t="s">
        <v>328</v>
      </c>
      <c r="H1193" t="s">
        <v>328</v>
      </c>
      <c r="I1193" t="s">
        <v>328</v>
      </c>
      <c r="J1193" t="s">
        <v>328</v>
      </c>
      <c r="K1193" t="s">
        <v>328</v>
      </c>
      <c r="L1193" t="s">
        <v>328</v>
      </c>
      <c r="M1193" t="s">
        <v>14368</v>
      </c>
      <c r="N1193" t="s">
        <v>328</v>
      </c>
      <c r="O1193" t="s">
        <v>328</v>
      </c>
    </row>
    <row r="1194" spans="1:15">
      <c r="A1194" t="s">
        <v>4798</v>
      </c>
      <c r="B1194" t="s">
        <v>14369</v>
      </c>
      <c r="C1194" t="s">
        <v>328</v>
      </c>
      <c r="D1194" t="s">
        <v>328</v>
      </c>
      <c r="E1194" t="s">
        <v>12934</v>
      </c>
      <c r="F1194" t="s">
        <v>2907</v>
      </c>
      <c r="G1194" t="s">
        <v>328</v>
      </c>
      <c r="H1194" t="s">
        <v>328</v>
      </c>
      <c r="I1194" t="s">
        <v>328</v>
      </c>
      <c r="J1194" t="s">
        <v>328</v>
      </c>
      <c r="K1194" t="s">
        <v>328</v>
      </c>
      <c r="L1194" t="s">
        <v>328</v>
      </c>
      <c r="M1194" t="s">
        <v>14369</v>
      </c>
      <c r="N1194" t="s">
        <v>328</v>
      </c>
      <c r="O1194" t="s">
        <v>328</v>
      </c>
    </row>
    <row r="1195" spans="1:15">
      <c r="A1195" t="s">
        <v>4798</v>
      </c>
      <c r="B1195" t="s">
        <v>14370</v>
      </c>
      <c r="C1195" t="s">
        <v>328</v>
      </c>
      <c r="D1195" t="s">
        <v>328</v>
      </c>
      <c r="E1195" t="s">
        <v>12934</v>
      </c>
      <c r="F1195" t="s">
        <v>2907</v>
      </c>
      <c r="G1195" t="s">
        <v>328</v>
      </c>
      <c r="H1195" t="s">
        <v>328</v>
      </c>
      <c r="I1195" t="s">
        <v>328</v>
      </c>
      <c r="J1195" t="s">
        <v>328</v>
      </c>
      <c r="K1195" t="s">
        <v>328</v>
      </c>
      <c r="L1195" t="s">
        <v>328</v>
      </c>
      <c r="M1195" t="s">
        <v>14370</v>
      </c>
      <c r="N1195" t="s">
        <v>328</v>
      </c>
      <c r="O1195" t="s">
        <v>328</v>
      </c>
    </row>
    <row r="1196" spans="1:15">
      <c r="A1196" t="s">
        <v>4798</v>
      </c>
      <c r="B1196" t="s">
        <v>14371</v>
      </c>
      <c r="C1196" t="s">
        <v>328</v>
      </c>
      <c r="D1196" t="s">
        <v>328</v>
      </c>
      <c r="E1196" t="s">
        <v>12934</v>
      </c>
      <c r="F1196" t="s">
        <v>2907</v>
      </c>
      <c r="G1196" t="s">
        <v>328</v>
      </c>
      <c r="H1196" t="s">
        <v>328</v>
      </c>
      <c r="I1196" t="s">
        <v>328</v>
      </c>
      <c r="J1196" t="s">
        <v>328</v>
      </c>
      <c r="K1196" t="s">
        <v>328</v>
      </c>
      <c r="L1196" t="s">
        <v>328</v>
      </c>
      <c r="M1196" t="s">
        <v>14371</v>
      </c>
      <c r="N1196" t="s">
        <v>328</v>
      </c>
      <c r="O1196" t="s">
        <v>328</v>
      </c>
    </row>
    <row r="1197" spans="1:15">
      <c r="A1197" t="s">
        <v>4798</v>
      </c>
      <c r="B1197" t="s">
        <v>14372</v>
      </c>
      <c r="C1197" t="s">
        <v>328</v>
      </c>
      <c r="D1197" t="s">
        <v>328</v>
      </c>
      <c r="E1197" t="s">
        <v>12934</v>
      </c>
      <c r="F1197" t="s">
        <v>2907</v>
      </c>
      <c r="G1197" t="s">
        <v>328</v>
      </c>
      <c r="H1197" t="s">
        <v>328</v>
      </c>
      <c r="I1197" t="s">
        <v>328</v>
      </c>
      <c r="J1197" t="s">
        <v>328</v>
      </c>
      <c r="K1197" t="s">
        <v>328</v>
      </c>
      <c r="L1197" t="s">
        <v>328</v>
      </c>
      <c r="M1197" t="s">
        <v>14372</v>
      </c>
      <c r="N1197" t="s">
        <v>328</v>
      </c>
      <c r="O1197" t="s">
        <v>328</v>
      </c>
    </row>
    <row r="1198" spans="1:15">
      <c r="A1198" t="s">
        <v>4798</v>
      </c>
      <c r="B1198" t="s">
        <v>14373</v>
      </c>
      <c r="C1198" t="s">
        <v>328</v>
      </c>
      <c r="D1198" t="s">
        <v>328</v>
      </c>
      <c r="E1198" t="s">
        <v>12934</v>
      </c>
      <c r="F1198" t="s">
        <v>2907</v>
      </c>
      <c r="G1198" t="s">
        <v>328</v>
      </c>
      <c r="H1198" t="s">
        <v>328</v>
      </c>
      <c r="I1198" t="s">
        <v>328</v>
      </c>
      <c r="J1198" t="s">
        <v>328</v>
      </c>
      <c r="K1198" t="s">
        <v>328</v>
      </c>
      <c r="L1198" t="s">
        <v>328</v>
      </c>
      <c r="M1198" t="s">
        <v>14373</v>
      </c>
      <c r="N1198" t="s">
        <v>328</v>
      </c>
      <c r="O1198" t="s">
        <v>328</v>
      </c>
    </row>
    <row r="1199" spans="1:15">
      <c r="A1199" t="s">
        <v>4798</v>
      </c>
      <c r="B1199" t="s">
        <v>14374</v>
      </c>
      <c r="C1199" t="s">
        <v>328</v>
      </c>
      <c r="D1199" t="s">
        <v>328</v>
      </c>
      <c r="E1199" t="s">
        <v>12934</v>
      </c>
      <c r="F1199" t="s">
        <v>2907</v>
      </c>
      <c r="G1199" t="s">
        <v>328</v>
      </c>
      <c r="H1199" t="s">
        <v>328</v>
      </c>
      <c r="I1199" t="s">
        <v>328</v>
      </c>
      <c r="J1199" t="s">
        <v>328</v>
      </c>
      <c r="K1199" t="s">
        <v>328</v>
      </c>
      <c r="L1199" t="s">
        <v>328</v>
      </c>
      <c r="M1199" t="s">
        <v>14374</v>
      </c>
      <c r="N1199" t="s">
        <v>328</v>
      </c>
      <c r="O1199" t="s">
        <v>328</v>
      </c>
    </row>
    <row r="1200" spans="1:15">
      <c r="A1200" t="s">
        <v>4798</v>
      </c>
      <c r="B1200" t="s">
        <v>14375</v>
      </c>
      <c r="C1200" t="s">
        <v>328</v>
      </c>
      <c r="D1200" t="s">
        <v>328</v>
      </c>
      <c r="E1200" t="s">
        <v>12934</v>
      </c>
      <c r="F1200" t="s">
        <v>2907</v>
      </c>
      <c r="G1200" t="s">
        <v>328</v>
      </c>
      <c r="H1200" t="s">
        <v>328</v>
      </c>
      <c r="I1200" t="s">
        <v>328</v>
      </c>
      <c r="J1200" t="s">
        <v>328</v>
      </c>
      <c r="K1200" t="s">
        <v>328</v>
      </c>
      <c r="L1200" t="s">
        <v>328</v>
      </c>
      <c r="M1200" t="s">
        <v>14375</v>
      </c>
      <c r="N1200" t="s">
        <v>328</v>
      </c>
      <c r="O1200" t="s">
        <v>328</v>
      </c>
    </row>
    <row r="1201" spans="1:15">
      <c r="A1201" t="s">
        <v>4798</v>
      </c>
      <c r="B1201" t="s">
        <v>14376</v>
      </c>
      <c r="C1201" t="s">
        <v>328</v>
      </c>
      <c r="D1201" t="s">
        <v>328</v>
      </c>
      <c r="E1201" t="s">
        <v>12934</v>
      </c>
      <c r="F1201" t="s">
        <v>2907</v>
      </c>
      <c r="G1201" t="s">
        <v>328</v>
      </c>
      <c r="H1201" t="s">
        <v>6524</v>
      </c>
      <c r="I1201" t="s">
        <v>328</v>
      </c>
      <c r="J1201" t="s">
        <v>328</v>
      </c>
      <c r="K1201" t="s">
        <v>328</v>
      </c>
      <c r="L1201" t="s">
        <v>328</v>
      </c>
      <c r="M1201" t="s">
        <v>14376</v>
      </c>
      <c r="N1201" t="s">
        <v>328</v>
      </c>
      <c r="O1201" t="s">
        <v>328</v>
      </c>
    </row>
    <row r="1202" spans="1:15">
      <c r="A1202" t="s">
        <v>4798</v>
      </c>
      <c r="B1202" t="s">
        <v>14377</v>
      </c>
      <c r="C1202" t="s">
        <v>328</v>
      </c>
      <c r="D1202" t="s">
        <v>328</v>
      </c>
      <c r="E1202" t="s">
        <v>12934</v>
      </c>
      <c r="F1202" t="s">
        <v>2907</v>
      </c>
      <c r="G1202" t="s">
        <v>328</v>
      </c>
      <c r="H1202" t="s">
        <v>328</v>
      </c>
      <c r="I1202" t="s">
        <v>328</v>
      </c>
      <c r="J1202" t="s">
        <v>328</v>
      </c>
      <c r="K1202" t="s">
        <v>328</v>
      </c>
      <c r="L1202" t="s">
        <v>328</v>
      </c>
      <c r="M1202" t="s">
        <v>14377</v>
      </c>
      <c r="N1202" t="s">
        <v>328</v>
      </c>
      <c r="O1202" t="s">
        <v>328</v>
      </c>
    </row>
    <row r="1203" spans="1:15">
      <c r="A1203" t="s">
        <v>4798</v>
      </c>
      <c r="B1203" t="s">
        <v>14378</v>
      </c>
      <c r="C1203" t="s">
        <v>328</v>
      </c>
      <c r="D1203" t="s">
        <v>328</v>
      </c>
      <c r="E1203" t="s">
        <v>12934</v>
      </c>
      <c r="F1203" t="s">
        <v>2907</v>
      </c>
      <c r="G1203" t="s">
        <v>328</v>
      </c>
      <c r="H1203" t="s">
        <v>328</v>
      </c>
      <c r="I1203" t="s">
        <v>328</v>
      </c>
      <c r="J1203" t="s">
        <v>328</v>
      </c>
      <c r="K1203" t="s">
        <v>328</v>
      </c>
      <c r="L1203" t="s">
        <v>328</v>
      </c>
      <c r="M1203" t="s">
        <v>14378</v>
      </c>
      <c r="N1203" t="s">
        <v>328</v>
      </c>
      <c r="O1203" t="s">
        <v>328</v>
      </c>
    </row>
    <row r="1204" spans="1:15">
      <c r="A1204" t="s">
        <v>4798</v>
      </c>
      <c r="B1204" t="s">
        <v>14379</v>
      </c>
      <c r="C1204" t="s">
        <v>328</v>
      </c>
      <c r="D1204" t="s">
        <v>328</v>
      </c>
      <c r="E1204" t="s">
        <v>12934</v>
      </c>
      <c r="F1204" t="s">
        <v>2907</v>
      </c>
      <c r="G1204" t="s">
        <v>328</v>
      </c>
      <c r="H1204" t="s">
        <v>2659</v>
      </c>
      <c r="I1204" t="s">
        <v>2659</v>
      </c>
      <c r="J1204" t="s">
        <v>328</v>
      </c>
      <c r="K1204" t="s">
        <v>328</v>
      </c>
      <c r="L1204">
        <v>92.5</v>
      </c>
      <c r="M1204" t="s">
        <v>14379</v>
      </c>
      <c r="N1204" t="s">
        <v>328</v>
      </c>
      <c r="O1204" t="s">
        <v>328</v>
      </c>
    </row>
    <row r="1205" spans="1:15">
      <c r="A1205" t="s">
        <v>4798</v>
      </c>
      <c r="B1205" t="s">
        <v>14380</v>
      </c>
      <c r="C1205" t="s">
        <v>328</v>
      </c>
      <c r="D1205" t="s">
        <v>328</v>
      </c>
      <c r="E1205" t="s">
        <v>2912</v>
      </c>
      <c r="F1205" t="s">
        <v>2911</v>
      </c>
      <c r="G1205" t="s">
        <v>328</v>
      </c>
      <c r="H1205" t="s">
        <v>6526</v>
      </c>
      <c r="I1205" t="s">
        <v>328</v>
      </c>
      <c r="J1205" t="s">
        <v>328</v>
      </c>
      <c r="K1205" t="s">
        <v>328</v>
      </c>
      <c r="L1205" t="s">
        <v>328</v>
      </c>
      <c r="M1205" t="s">
        <v>14380</v>
      </c>
      <c r="N1205" t="s">
        <v>328</v>
      </c>
      <c r="O1205" t="s">
        <v>328</v>
      </c>
    </row>
    <row r="1206" spans="1:15">
      <c r="A1206" t="s">
        <v>4798</v>
      </c>
      <c r="B1206" t="s">
        <v>14381</v>
      </c>
      <c r="C1206" t="s">
        <v>328</v>
      </c>
      <c r="D1206" t="s">
        <v>328</v>
      </c>
      <c r="E1206" t="s">
        <v>2912</v>
      </c>
      <c r="F1206" t="s">
        <v>2911</v>
      </c>
      <c r="G1206" t="s">
        <v>328</v>
      </c>
      <c r="H1206" t="s">
        <v>6526</v>
      </c>
      <c r="I1206" t="s">
        <v>328</v>
      </c>
      <c r="J1206" t="s">
        <v>328</v>
      </c>
      <c r="K1206" t="s">
        <v>328</v>
      </c>
      <c r="L1206" t="s">
        <v>328</v>
      </c>
      <c r="M1206" t="s">
        <v>14381</v>
      </c>
      <c r="N1206" t="s">
        <v>328</v>
      </c>
      <c r="O1206" t="s">
        <v>328</v>
      </c>
    </row>
    <row r="1207" spans="1:15">
      <c r="A1207" t="s">
        <v>4798</v>
      </c>
      <c r="B1207" t="s">
        <v>6526</v>
      </c>
      <c r="C1207" t="s">
        <v>328</v>
      </c>
      <c r="D1207" t="s">
        <v>328</v>
      </c>
      <c r="E1207" t="s">
        <v>2912</v>
      </c>
      <c r="F1207" t="s">
        <v>2911</v>
      </c>
      <c r="G1207" t="s">
        <v>328</v>
      </c>
      <c r="H1207" t="s">
        <v>328</v>
      </c>
      <c r="I1207" t="s">
        <v>328</v>
      </c>
      <c r="J1207" t="s">
        <v>328</v>
      </c>
      <c r="K1207" t="s">
        <v>328</v>
      </c>
      <c r="L1207" t="s">
        <v>328</v>
      </c>
      <c r="M1207" t="s">
        <v>12995</v>
      </c>
      <c r="N1207" t="s">
        <v>328</v>
      </c>
      <c r="O1207" t="s">
        <v>328</v>
      </c>
    </row>
    <row r="1208" spans="1:15">
      <c r="A1208" t="s">
        <v>4798</v>
      </c>
      <c r="B1208" t="s">
        <v>14382</v>
      </c>
      <c r="C1208" t="s">
        <v>328</v>
      </c>
      <c r="D1208" t="s">
        <v>328</v>
      </c>
      <c r="E1208" t="s">
        <v>12934</v>
      </c>
      <c r="F1208" t="s">
        <v>2907</v>
      </c>
      <c r="G1208" t="s">
        <v>328</v>
      </c>
      <c r="H1208" t="s">
        <v>328</v>
      </c>
      <c r="I1208" t="s">
        <v>328</v>
      </c>
      <c r="J1208" t="s">
        <v>328</v>
      </c>
      <c r="K1208" t="s">
        <v>328</v>
      </c>
      <c r="L1208" t="s">
        <v>328</v>
      </c>
      <c r="M1208" t="s">
        <v>14382</v>
      </c>
      <c r="N1208" t="s">
        <v>328</v>
      </c>
      <c r="O1208" t="s">
        <v>328</v>
      </c>
    </row>
    <row r="1209" spans="1:15">
      <c r="A1209" t="s">
        <v>4798</v>
      </c>
      <c r="B1209" t="s">
        <v>14383</v>
      </c>
      <c r="C1209" t="s">
        <v>328</v>
      </c>
      <c r="D1209" t="s">
        <v>328</v>
      </c>
      <c r="E1209" t="s">
        <v>12949</v>
      </c>
      <c r="F1209" t="s">
        <v>2907</v>
      </c>
      <c r="G1209" t="s">
        <v>328</v>
      </c>
      <c r="H1209" t="s">
        <v>328</v>
      </c>
      <c r="I1209" t="s">
        <v>328</v>
      </c>
      <c r="J1209" t="s">
        <v>328</v>
      </c>
      <c r="K1209" t="s">
        <v>328</v>
      </c>
      <c r="L1209" t="s">
        <v>328</v>
      </c>
      <c r="M1209" t="s">
        <v>14383</v>
      </c>
      <c r="N1209" t="s">
        <v>328</v>
      </c>
      <c r="O1209" t="s">
        <v>328</v>
      </c>
    </row>
    <row r="1210" spans="1:15">
      <c r="A1210" t="s">
        <v>4798</v>
      </c>
      <c r="B1210" t="s">
        <v>14384</v>
      </c>
      <c r="C1210" t="s">
        <v>328</v>
      </c>
      <c r="D1210" t="s">
        <v>328</v>
      </c>
      <c r="E1210" t="s">
        <v>12934</v>
      </c>
      <c r="F1210" t="s">
        <v>2907</v>
      </c>
      <c r="G1210" t="s">
        <v>328</v>
      </c>
      <c r="H1210" t="s">
        <v>328</v>
      </c>
      <c r="I1210" t="s">
        <v>328</v>
      </c>
      <c r="J1210" t="s">
        <v>328</v>
      </c>
      <c r="K1210" t="s">
        <v>328</v>
      </c>
      <c r="L1210" t="s">
        <v>328</v>
      </c>
      <c r="M1210" t="s">
        <v>14384</v>
      </c>
      <c r="N1210" t="s">
        <v>328</v>
      </c>
      <c r="O1210" t="s">
        <v>328</v>
      </c>
    </row>
    <row r="1211" spans="1:15">
      <c r="A1211" t="s">
        <v>4798</v>
      </c>
      <c r="B1211" t="s">
        <v>14385</v>
      </c>
      <c r="C1211" t="s">
        <v>328</v>
      </c>
      <c r="D1211" t="s">
        <v>328</v>
      </c>
      <c r="E1211" t="s">
        <v>2912</v>
      </c>
      <c r="F1211" t="s">
        <v>2911</v>
      </c>
      <c r="G1211" t="s">
        <v>328</v>
      </c>
      <c r="H1211" t="s">
        <v>6526</v>
      </c>
      <c r="I1211" t="s">
        <v>328</v>
      </c>
      <c r="J1211" t="s">
        <v>328</v>
      </c>
      <c r="K1211" t="s">
        <v>328</v>
      </c>
      <c r="L1211" t="s">
        <v>328</v>
      </c>
      <c r="M1211" t="s">
        <v>14386</v>
      </c>
      <c r="N1211" t="s">
        <v>328</v>
      </c>
      <c r="O1211" t="s">
        <v>328</v>
      </c>
    </row>
    <row r="1212" spans="1:15">
      <c r="A1212" t="s">
        <v>4798</v>
      </c>
      <c r="B1212" t="s">
        <v>14386</v>
      </c>
      <c r="C1212" t="s">
        <v>328</v>
      </c>
      <c r="D1212" t="s">
        <v>328</v>
      </c>
      <c r="E1212" t="s">
        <v>2912</v>
      </c>
      <c r="F1212" t="s">
        <v>2911</v>
      </c>
      <c r="G1212" t="s">
        <v>328</v>
      </c>
      <c r="H1212" t="s">
        <v>6526</v>
      </c>
      <c r="I1212" t="s">
        <v>328</v>
      </c>
      <c r="J1212" t="s">
        <v>328</v>
      </c>
      <c r="K1212" t="s">
        <v>328</v>
      </c>
      <c r="L1212" t="s">
        <v>328</v>
      </c>
      <c r="M1212" t="s">
        <v>14386</v>
      </c>
      <c r="N1212" t="s">
        <v>328</v>
      </c>
      <c r="O1212" t="s">
        <v>328</v>
      </c>
    </row>
    <row r="1213" spans="1:15">
      <c r="A1213" t="s">
        <v>4798</v>
      </c>
      <c r="B1213" t="s">
        <v>14387</v>
      </c>
      <c r="C1213" t="s">
        <v>328</v>
      </c>
      <c r="D1213" t="s">
        <v>328</v>
      </c>
      <c r="E1213" t="s">
        <v>12934</v>
      </c>
      <c r="F1213" t="s">
        <v>2907</v>
      </c>
      <c r="G1213" t="s">
        <v>328</v>
      </c>
      <c r="H1213" t="s">
        <v>328</v>
      </c>
      <c r="I1213" t="s">
        <v>328</v>
      </c>
      <c r="J1213" t="s">
        <v>328</v>
      </c>
      <c r="K1213" t="s">
        <v>328</v>
      </c>
      <c r="L1213" t="s">
        <v>328</v>
      </c>
      <c r="M1213" t="s">
        <v>14387</v>
      </c>
      <c r="N1213" t="s">
        <v>328</v>
      </c>
      <c r="O1213" t="s">
        <v>328</v>
      </c>
    </row>
    <row r="1214" spans="1:15">
      <c r="A1214" t="s">
        <v>4798</v>
      </c>
      <c r="B1214" t="s">
        <v>14388</v>
      </c>
      <c r="C1214" t="s">
        <v>328</v>
      </c>
      <c r="D1214" t="s">
        <v>328</v>
      </c>
      <c r="E1214" t="s">
        <v>12934</v>
      </c>
      <c r="F1214" t="s">
        <v>2911</v>
      </c>
      <c r="G1214" t="s">
        <v>328</v>
      </c>
      <c r="H1214" t="s">
        <v>6524</v>
      </c>
      <c r="I1214" t="s">
        <v>328</v>
      </c>
      <c r="J1214" t="s">
        <v>328</v>
      </c>
      <c r="K1214" t="s">
        <v>328</v>
      </c>
      <c r="L1214" t="s">
        <v>328</v>
      </c>
      <c r="M1214" t="s">
        <v>14388</v>
      </c>
      <c r="N1214" t="s">
        <v>328</v>
      </c>
      <c r="O1214" t="s">
        <v>328</v>
      </c>
    </row>
    <row r="1215" spans="1:15">
      <c r="A1215" t="s">
        <v>4798</v>
      </c>
      <c r="B1215" t="s">
        <v>14389</v>
      </c>
      <c r="C1215" t="s">
        <v>328</v>
      </c>
      <c r="D1215" t="s">
        <v>328</v>
      </c>
      <c r="E1215" t="s">
        <v>2912</v>
      </c>
      <c r="F1215" t="s">
        <v>2911</v>
      </c>
      <c r="G1215" t="s">
        <v>328</v>
      </c>
      <c r="H1215" t="s">
        <v>328</v>
      </c>
      <c r="I1215" t="s">
        <v>328</v>
      </c>
      <c r="J1215" t="s">
        <v>328</v>
      </c>
      <c r="K1215" t="s">
        <v>328</v>
      </c>
      <c r="L1215" t="s">
        <v>328</v>
      </c>
      <c r="M1215" t="s">
        <v>14389</v>
      </c>
      <c r="N1215" t="s">
        <v>328</v>
      </c>
      <c r="O1215" t="s">
        <v>328</v>
      </c>
    </row>
    <row r="1216" spans="1:15">
      <c r="A1216" t="s">
        <v>4798</v>
      </c>
      <c r="B1216" t="s">
        <v>14390</v>
      </c>
      <c r="C1216" t="s">
        <v>328</v>
      </c>
      <c r="D1216" t="s">
        <v>328</v>
      </c>
      <c r="E1216" t="s">
        <v>12934</v>
      </c>
      <c r="F1216" t="s">
        <v>2907</v>
      </c>
      <c r="G1216" t="s">
        <v>328</v>
      </c>
      <c r="H1216" t="s">
        <v>328</v>
      </c>
      <c r="I1216" t="s">
        <v>328</v>
      </c>
      <c r="J1216" t="s">
        <v>328</v>
      </c>
      <c r="K1216" t="s">
        <v>328</v>
      </c>
      <c r="L1216" t="s">
        <v>328</v>
      </c>
      <c r="M1216" t="s">
        <v>14390</v>
      </c>
      <c r="N1216" t="s">
        <v>328</v>
      </c>
      <c r="O1216" t="s">
        <v>328</v>
      </c>
    </row>
    <row r="1217" spans="1:15">
      <c r="A1217" t="s">
        <v>4798</v>
      </c>
      <c r="B1217" t="s">
        <v>14391</v>
      </c>
      <c r="C1217" t="s">
        <v>328</v>
      </c>
      <c r="D1217" t="s">
        <v>328</v>
      </c>
      <c r="E1217" t="s">
        <v>12934</v>
      </c>
      <c r="F1217" t="s">
        <v>2907</v>
      </c>
      <c r="G1217" t="s">
        <v>328</v>
      </c>
      <c r="H1217" t="s">
        <v>328</v>
      </c>
      <c r="I1217" t="s">
        <v>328</v>
      </c>
      <c r="J1217" t="s">
        <v>328</v>
      </c>
      <c r="K1217" t="s">
        <v>328</v>
      </c>
      <c r="L1217" t="s">
        <v>328</v>
      </c>
      <c r="M1217" t="s">
        <v>14391</v>
      </c>
      <c r="N1217" t="s">
        <v>328</v>
      </c>
      <c r="O1217" t="s">
        <v>328</v>
      </c>
    </row>
    <row r="1218" spans="1:15">
      <c r="A1218" t="s">
        <v>4798</v>
      </c>
      <c r="B1218" t="s">
        <v>14392</v>
      </c>
      <c r="C1218" t="s">
        <v>328</v>
      </c>
      <c r="D1218" t="s">
        <v>328</v>
      </c>
      <c r="E1218" t="s">
        <v>12934</v>
      </c>
      <c r="F1218" t="s">
        <v>2907</v>
      </c>
      <c r="G1218" t="s">
        <v>328</v>
      </c>
      <c r="H1218" t="s">
        <v>328</v>
      </c>
      <c r="I1218" t="s">
        <v>328</v>
      </c>
      <c r="J1218" t="s">
        <v>328</v>
      </c>
      <c r="K1218" t="s">
        <v>328</v>
      </c>
      <c r="L1218" t="s">
        <v>328</v>
      </c>
      <c r="M1218" t="s">
        <v>14392</v>
      </c>
      <c r="N1218" t="s">
        <v>328</v>
      </c>
      <c r="O1218" t="s">
        <v>328</v>
      </c>
    </row>
    <row r="1219" spans="1:15">
      <c r="A1219" t="s">
        <v>4798</v>
      </c>
      <c r="B1219" t="s">
        <v>14393</v>
      </c>
      <c r="C1219" t="s">
        <v>328</v>
      </c>
      <c r="D1219" t="s">
        <v>328</v>
      </c>
      <c r="E1219" t="s">
        <v>12934</v>
      </c>
      <c r="F1219" t="s">
        <v>2907</v>
      </c>
      <c r="G1219" t="s">
        <v>328</v>
      </c>
      <c r="H1219" t="s">
        <v>328</v>
      </c>
      <c r="I1219" t="s">
        <v>328</v>
      </c>
      <c r="J1219" t="s">
        <v>328</v>
      </c>
      <c r="K1219" t="s">
        <v>328</v>
      </c>
      <c r="L1219" t="s">
        <v>328</v>
      </c>
      <c r="M1219" t="s">
        <v>14393</v>
      </c>
      <c r="N1219" t="s">
        <v>328</v>
      </c>
      <c r="O1219" t="s">
        <v>328</v>
      </c>
    </row>
    <row r="1220" spans="1:15">
      <c r="A1220" t="s">
        <v>4798</v>
      </c>
      <c r="B1220" t="s">
        <v>14394</v>
      </c>
      <c r="C1220" t="s">
        <v>328</v>
      </c>
      <c r="D1220" t="s">
        <v>328</v>
      </c>
      <c r="E1220" t="s">
        <v>12934</v>
      </c>
      <c r="F1220" t="s">
        <v>2907</v>
      </c>
      <c r="G1220" t="s">
        <v>328</v>
      </c>
      <c r="H1220" t="s">
        <v>328</v>
      </c>
      <c r="I1220" t="s">
        <v>328</v>
      </c>
      <c r="J1220" t="s">
        <v>328</v>
      </c>
      <c r="K1220" t="s">
        <v>328</v>
      </c>
      <c r="L1220" t="s">
        <v>328</v>
      </c>
      <c r="M1220" t="s">
        <v>14394</v>
      </c>
      <c r="N1220" t="s">
        <v>328</v>
      </c>
      <c r="O1220" t="s">
        <v>328</v>
      </c>
    </row>
    <row r="1221" spans="1:15">
      <c r="A1221" t="s">
        <v>4798</v>
      </c>
      <c r="B1221" t="s">
        <v>14395</v>
      </c>
      <c r="C1221" t="s">
        <v>328</v>
      </c>
      <c r="D1221" t="s">
        <v>328</v>
      </c>
      <c r="E1221" t="s">
        <v>12934</v>
      </c>
      <c r="F1221" t="s">
        <v>2907</v>
      </c>
      <c r="G1221" t="s">
        <v>328</v>
      </c>
      <c r="H1221" t="s">
        <v>6524</v>
      </c>
      <c r="I1221" t="s">
        <v>328</v>
      </c>
      <c r="J1221" t="s">
        <v>328</v>
      </c>
      <c r="K1221" t="s">
        <v>328</v>
      </c>
      <c r="L1221">
        <v>130</v>
      </c>
      <c r="M1221" t="s">
        <v>14395</v>
      </c>
      <c r="N1221" t="s">
        <v>328</v>
      </c>
      <c r="O1221" t="s">
        <v>328</v>
      </c>
    </row>
    <row r="1222" spans="1:15">
      <c r="A1222" t="s">
        <v>4798</v>
      </c>
      <c r="B1222" t="s">
        <v>14396</v>
      </c>
      <c r="C1222" t="s">
        <v>328</v>
      </c>
      <c r="D1222" t="s">
        <v>328</v>
      </c>
      <c r="E1222" t="s">
        <v>12934</v>
      </c>
      <c r="F1222" t="s">
        <v>2907</v>
      </c>
      <c r="G1222" t="s">
        <v>328</v>
      </c>
      <c r="H1222" t="s">
        <v>6524</v>
      </c>
      <c r="I1222" t="s">
        <v>328</v>
      </c>
      <c r="J1222" t="s">
        <v>328</v>
      </c>
      <c r="K1222" t="s">
        <v>328</v>
      </c>
      <c r="L1222" t="s">
        <v>328</v>
      </c>
      <c r="M1222" t="s">
        <v>14397</v>
      </c>
      <c r="N1222" t="s">
        <v>328</v>
      </c>
      <c r="O1222" t="s">
        <v>328</v>
      </c>
    </row>
    <row r="1223" spans="1:15">
      <c r="A1223" t="s">
        <v>4798</v>
      </c>
      <c r="B1223" t="s">
        <v>14397</v>
      </c>
      <c r="C1223" t="s">
        <v>328</v>
      </c>
      <c r="D1223" t="s">
        <v>328</v>
      </c>
      <c r="E1223" t="s">
        <v>12934</v>
      </c>
      <c r="F1223" t="s">
        <v>2907</v>
      </c>
      <c r="G1223" t="s">
        <v>328</v>
      </c>
      <c r="H1223" t="s">
        <v>6524</v>
      </c>
      <c r="I1223" t="s">
        <v>328</v>
      </c>
      <c r="J1223" t="s">
        <v>328</v>
      </c>
      <c r="K1223" t="s">
        <v>328</v>
      </c>
      <c r="L1223" t="s">
        <v>328</v>
      </c>
      <c r="M1223" t="s">
        <v>14397</v>
      </c>
      <c r="N1223" t="s">
        <v>328</v>
      </c>
      <c r="O1223" t="s">
        <v>328</v>
      </c>
    </row>
    <row r="1224" spans="1:15">
      <c r="A1224" t="s">
        <v>4798</v>
      </c>
      <c r="B1224" t="s">
        <v>14398</v>
      </c>
      <c r="C1224" t="s">
        <v>328</v>
      </c>
      <c r="D1224" t="s">
        <v>328</v>
      </c>
      <c r="E1224" t="s">
        <v>12934</v>
      </c>
      <c r="F1224" t="s">
        <v>2907</v>
      </c>
      <c r="G1224" t="s">
        <v>328</v>
      </c>
      <c r="H1224" t="s">
        <v>6524</v>
      </c>
      <c r="I1224" t="s">
        <v>328</v>
      </c>
      <c r="J1224" t="s">
        <v>328</v>
      </c>
      <c r="K1224" t="s">
        <v>328</v>
      </c>
      <c r="L1224" t="s">
        <v>328</v>
      </c>
      <c r="M1224" t="s">
        <v>14398</v>
      </c>
      <c r="N1224" t="s">
        <v>328</v>
      </c>
      <c r="O1224" t="s">
        <v>328</v>
      </c>
    </row>
    <row r="1225" spans="1:15">
      <c r="A1225" t="s">
        <v>4798</v>
      </c>
      <c r="B1225" t="s">
        <v>14399</v>
      </c>
      <c r="C1225" t="s">
        <v>328</v>
      </c>
      <c r="D1225" t="s">
        <v>328</v>
      </c>
      <c r="E1225" t="s">
        <v>2912</v>
      </c>
      <c r="F1225" t="s">
        <v>2911</v>
      </c>
      <c r="G1225" t="s">
        <v>328</v>
      </c>
      <c r="H1225" t="s">
        <v>328</v>
      </c>
      <c r="I1225" t="s">
        <v>328</v>
      </c>
      <c r="J1225" t="s">
        <v>328</v>
      </c>
      <c r="K1225" t="s">
        <v>328</v>
      </c>
      <c r="L1225" t="s">
        <v>328</v>
      </c>
      <c r="M1225" t="s">
        <v>14399</v>
      </c>
      <c r="N1225" t="s">
        <v>328</v>
      </c>
      <c r="O1225" t="s">
        <v>328</v>
      </c>
    </row>
    <row r="1226" spans="1:15">
      <c r="A1226" t="s">
        <v>4798</v>
      </c>
      <c r="B1226" t="s">
        <v>14400</v>
      </c>
      <c r="C1226" t="s">
        <v>328</v>
      </c>
      <c r="D1226" t="s">
        <v>328</v>
      </c>
      <c r="E1226" t="s">
        <v>12934</v>
      </c>
      <c r="F1226" t="s">
        <v>2907</v>
      </c>
      <c r="G1226" t="s">
        <v>328</v>
      </c>
      <c r="H1226" t="s">
        <v>328</v>
      </c>
      <c r="I1226" t="s">
        <v>328</v>
      </c>
      <c r="J1226" t="s">
        <v>328</v>
      </c>
      <c r="K1226" t="s">
        <v>328</v>
      </c>
      <c r="L1226" t="s">
        <v>328</v>
      </c>
      <c r="M1226" t="s">
        <v>14400</v>
      </c>
      <c r="N1226" t="s">
        <v>328</v>
      </c>
      <c r="O1226" t="s">
        <v>328</v>
      </c>
    </row>
    <row r="1227" spans="1:15">
      <c r="A1227" t="s">
        <v>4798</v>
      </c>
      <c r="B1227" t="s">
        <v>14401</v>
      </c>
      <c r="C1227" t="s">
        <v>328</v>
      </c>
      <c r="D1227" t="s">
        <v>328</v>
      </c>
      <c r="E1227" t="s">
        <v>2912</v>
      </c>
      <c r="F1227" t="s">
        <v>2911</v>
      </c>
      <c r="G1227" t="s">
        <v>328</v>
      </c>
      <c r="H1227" t="s">
        <v>328</v>
      </c>
      <c r="I1227" t="s">
        <v>328</v>
      </c>
      <c r="J1227" t="s">
        <v>328</v>
      </c>
      <c r="K1227" t="s">
        <v>328</v>
      </c>
      <c r="L1227" t="s">
        <v>328</v>
      </c>
      <c r="M1227" t="s">
        <v>14401</v>
      </c>
      <c r="N1227" t="s">
        <v>328</v>
      </c>
      <c r="O1227" t="s">
        <v>328</v>
      </c>
    </row>
    <row r="1228" spans="1:15">
      <c r="A1228" t="s">
        <v>4798</v>
      </c>
      <c r="B1228" t="s">
        <v>14402</v>
      </c>
      <c r="C1228" t="s">
        <v>328</v>
      </c>
      <c r="D1228" t="s">
        <v>328</v>
      </c>
      <c r="E1228" t="s">
        <v>12934</v>
      </c>
      <c r="F1228" t="s">
        <v>2907</v>
      </c>
      <c r="G1228" t="s">
        <v>328</v>
      </c>
      <c r="H1228" t="s">
        <v>328</v>
      </c>
      <c r="I1228" t="s">
        <v>328</v>
      </c>
      <c r="J1228" t="s">
        <v>328</v>
      </c>
      <c r="K1228" t="s">
        <v>328</v>
      </c>
      <c r="L1228" t="s">
        <v>328</v>
      </c>
      <c r="M1228" t="s">
        <v>14402</v>
      </c>
      <c r="N1228" t="s">
        <v>328</v>
      </c>
      <c r="O1228" t="s">
        <v>328</v>
      </c>
    </row>
    <row r="1229" spans="1:15">
      <c r="A1229" t="s">
        <v>4798</v>
      </c>
      <c r="B1229" t="s">
        <v>14403</v>
      </c>
      <c r="C1229" t="s">
        <v>328</v>
      </c>
      <c r="D1229" t="s">
        <v>328</v>
      </c>
      <c r="E1229" t="s">
        <v>12934</v>
      </c>
      <c r="F1229" t="s">
        <v>2907</v>
      </c>
      <c r="G1229" t="s">
        <v>328</v>
      </c>
      <c r="H1229" t="s">
        <v>328</v>
      </c>
      <c r="I1229" t="s">
        <v>328</v>
      </c>
      <c r="J1229" t="s">
        <v>328</v>
      </c>
      <c r="K1229" t="s">
        <v>328</v>
      </c>
      <c r="L1229" t="s">
        <v>328</v>
      </c>
      <c r="M1229" t="s">
        <v>14403</v>
      </c>
      <c r="N1229" t="s">
        <v>328</v>
      </c>
      <c r="O1229" t="s">
        <v>328</v>
      </c>
    </row>
    <row r="1230" spans="1:15">
      <c r="A1230" t="s">
        <v>4798</v>
      </c>
      <c r="B1230" t="s">
        <v>14404</v>
      </c>
      <c r="C1230" t="s">
        <v>328</v>
      </c>
      <c r="D1230" t="s">
        <v>328</v>
      </c>
      <c r="E1230" t="s">
        <v>12934</v>
      </c>
      <c r="F1230" t="s">
        <v>2907</v>
      </c>
      <c r="G1230" t="s">
        <v>328</v>
      </c>
      <c r="H1230" t="s">
        <v>328</v>
      </c>
      <c r="I1230" t="s">
        <v>328</v>
      </c>
      <c r="J1230" t="s">
        <v>328</v>
      </c>
      <c r="K1230" t="s">
        <v>328</v>
      </c>
      <c r="L1230" t="s">
        <v>328</v>
      </c>
      <c r="M1230" t="s">
        <v>14405</v>
      </c>
      <c r="N1230" t="s">
        <v>328</v>
      </c>
      <c r="O1230" t="s">
        <v>328</v>
      </c>
    </row>
    <row r="1231" spans="1:15">
      <c r="A1231" t="s">
        <v>4798</v>
      </c>
      <c r="B1231" t="s">
        <v>14406</v>
      </c>
      <c r="C1231" t="s">
        <v>328</v>
      </c>
      <c r="D1231" t="s">
        <v>328</v>
      </c>
      <c r="E1231" t="s">
        <v>12934</v>
      </c>
      <c r="F1231" t="s">
        <v>2907</v>
      </c>
      <c r="G1231" t="s">
        <v>328</v>
      </c>
      <c r="H1231" t="s">
        <v>328</v>
      </c>
      <c r="I1231" t="s">
        <v>328</v>
      </c>
      <c r="J1231" t="s">
        <v>328</v>
      </c>
      <c r="K1231" t="s">
        <v>328</v>
      </c>
      <c r="L1231" t="s">
        <v>328</v>
      </c>
      <c r="M1231" t="s">
        <v>14406</v>
      </c>
      <c r="N1231" t="s">
        <v>328</v>
      </c>
      <c r="O1231" t="s">
        <v>328</v>
      </c>
    </row>
    <row r="1232" spans="1:15">
      <c r="A1232" t="s">
        <v>3494</v>
      </c>
      <c r="B1232" t="s">
        <v>14407</v>
      </c>
      <c r="C1232" t="s">
        <v>328</v>
      </c>
      <c r="D1232" t="s">
        <v>328</v>
      </c>
      <c r="E1232" t="s">
        <v>12934</v>
      </c>
      <c r="F1232" t="s">
        <v>2907</v>
      </c>
      <c r="G1232" t="s">
        <v>328</v>
      </c>
      <c r="H1232" t="s">
        <v>328</v>
      </c>
      <c r="I1232" t="s">
        <v>328</v>
      </c>
      <c r="J1232" t="s">
        <v>328</v>
      </c>
      <c r="K1232" t="s">
        <v>328</v>
      </c>
      <c r="L1232" t="s">
        <v>328</v>
      </c>
      <c r="M1232" t="s">
        <v>14407</v>
      </c>
      <c r="N1232" t="s">
        <v>328</v>
      </c>
      <c r="O1232" t="s">
        <v>328</v>
      </c>
    </row>
    <row r="1233" spans="1:15">
      <c r="A1233" t="s">
        <v>4241</v>
      </c>
      <c r="B1233" t="s">
        <v>14408</v>
      </c>
      <c r="C1233" t="s">
        <v>328</v>
      </c>
      <c r="D1233" t="s">
        <v>328</v>
      </c>
      <c r="E1233" t="s">
        <v>12934</v>
      </c>
      <c r="F1233" t="s">
        <v>2911</v>
      </c>
      <c r="G1233" t="s">
        <v>328</v>
      </c>
      <c r="H1233" t="s">
        <v>6524</v>
      </c>
      <c r="I1233" t="s">
        <v>328</v>
      </c>
      <c r="J1233" t="s">
        <v>328</v>
      </c>
      <c r="K1233" t="s">
        <v>328</v>
      </c>
      <c r="L1233" t="s">
        <v>328</v>
      </c>
      <c r="M1233" t="s">
        <v>14408</v>
      </c>
      <c r="N1233" t="s">
        <v>328</v>
      </c>
      <c r="O1233" t="s">
        <v>328</v>
      </c>
    </row>
    <row r="1234" spans="1:15">
      <c r="A1234" t="s">
        <v>4241</v>
      </c>
      <c r="B1234" t="s">
        <v>14409</v>
      </c>
      <c r="C1234" t="s">
        <v>328</v>
      </c>
      <c r="D1234" t="s">
        <v>328</v>
      </c>
      <c r="E1234" t="s">
        <v>12934</v>
      </c>
      <c r="F1234" t="s">
        <v>2911</v>
      </c>
      <c r="G1234" t="s">
        <v>328</v>
      </c>
      <c r="H1234" t="s">
        <v>6524</v>
      </c>
      <c r="I1234" t="s">
        <v>328</v>
      </c>
      <c r="J1234" t="s">
        <v>328</v>
      </c>
      <c r="K1234" t="s">
        <v>328</v>
      </c>
      <c r="L1234" t="s">
        <v>328</v>
      </c>
      <c r="M1234" t="s">
        <v>14409</v>
      </c>
      <c r="N1234" t="s">
        <v>328</v>
      </c>
      <c r="O1234" t="s">
        <v>328</v>
      </c>
    </row>
    <row r="1235" spans="1:15">
      <c r="A1235" t="s">
        <v>4241</v>
      </c>
      <c r="B1235" t="s">
        <v>14410</v>
      </c>
      <c r="C1235" t="s">
        <v>328</v>
      </c>
      <c r="D1235" t="s">
        <v>328</v>
      </c>
      <c r="E1235" t="s">
        <v>12934</v>
      </c>
      <c r="F1235" t="s">
        <v>2911</v>
      </c>
      <c r="G1235" t="s">
        <v>328</v>
      </c>
      <c r="H1235" t="s">
        <v>6524</v>
      </c>
      <c r="I1235" t="s">
        <v>328</v>
      </c>
      <c r="J1235" t="s">
        <v>328</v>
      </c>
      <c r="K1235" t="s">
        <v>328</v>
      </c>
      <c r="L1235" t="s">
        <v>328</v>
      </c>
      <c r="M1235" t="s">
        <v>14410</v>
      </c>
      <c r="N1235" t="s">
        <v>328</v>
      </c>
      <c r="O1235" t="s">
        <v>328</v>
      </c>
    </row>
    <row r="1236" spans="1:15">
      <c r="A1236" t="s">
        <v>4241</v>
      </c>
      <c r="B1236" t="s">
        <v>14411</v>
      </c>
      <c r="C1236" t="s">
        <v>328</v>
      </c>
      <c r="D1236" t="s">
        <v>328</v>
      </c>
      <c r="E1236" t="s">
        <v>12934</v>
      </c>
      <c r="F1236" t="s">
        <v>2911</v>
      </c>
      <c r="G1236" t="s">
        <v>328</v>
      </c>
      <c r="H1236" t="s">
        <v>6524</v>
      </c>
      <c r="I1236" t="s">
        <v>328</v>
      </c>
      <c r="J1236" t="s">
        <v>328</v>
      </c>
      <c r="K1236" t="s">
        <v>328</v>
      </c>
      <c r="L1236" t="s">
        <v>328</v>
      </c>
      <c r="M1236" t="s">
        <v>14412</v>
      </c>
      <c r="N1236" t="s">
        <v>328</v>
      </c>
      <c r="O1236" t="s">
        <v>328</v>
      </c>
    </row>
    <row r="1237" spans="1:15">
      <c r="A1237" t="s">
        <v>4241</v>
      </c>
      <c r="B1237" t="s">
        <v>14413</v>
      </c>
      <c r="C1237" t="s">
        <v>328</v>
      </c>
      <c r="D1237" t="s">
        <v>328</v>
      </c>
      <c r="E1237" t="s">
        <v>2912</v>
      </c>
      <c r="F1237" t="s">
        <v>2911</v>
      </c>
      <c r="G1237" t="s">
        <v>328</v>
      </c>
      <c r="H1237" t="s">
        <v>2659</v>
      </c>
      <c r="I1237" t="s">
        <v>328</v>
      </c>
      <c r="J1237" t="s">
        <v>328</v>
      </c>
      <c r="K1237" t="s">
        <v>328</v>
      </c>
      <c r="L1237" t="s">
        <v>328</v>
      </c>
      <c r="M1237" t="s">
        <v>14413</v>
      </c>
      <c r="N1237" t="s">
        <v>328</v>
      </c>
      <c r="O1237" t="s">
        <v>328</v>
      </c>
    </row>
    <row r="1238" spans="1:15">
      <c r="A1238" t="s">
        <v>4241</v>
      </c>
      <c r="B1238" t="s">
        <v>9484</v>
      </c>
      <c r="C1238" t="s">
        <v>328</v>
      </c>
      <c r="D1238" t="s">
        <v>328</v>
      </c>
      <c r="E1238" t="s">
        <v>2912</v>
      </c>
      <c r="F1238" t="s">
        <v>2911</v>
      </c>
      <c r="G1238" t="s">
        <v>328</v>
      </c>
      <c r="H1238" t="s">
        <v>6524</v>
      </c>
      <c r="I1238" t="s">
        <v>328</v>
      </c>
      <c r="J1238" t="s">
        <v>328</v>
      </c>
      <c r="K1238" t="s">
        <v>328</v>
      </c>
      <c r="L1238" t="s">
        <v>328</v>
      </c>
      <c r="M1238" t="s">
        <v>9484</v>
      </c>
      <c r="N1238" t="s">
        <v>328</v>
      </c>
      <c r="O1238" t="s">
        <v>328</v>
      </c>
    </row>
    <row r="1239" spans="1:15">
      <c r="A1239" t="s">
        <v>4247</v>
      </c>
      <c r="B1239" t="s">
        <v>14414</v>
      </c>
      <c r="C1239" t="s">
        <v>328</v>
      </c>
      <c r="D1239" t="s">
        <v>328</v>
      </c>
      <c r="E1239" t="s">
        <v>12949</v>
      </c>
      <c r="F1239" t="s">
        <v>2907</v>
      </c>
      <c r="G1239" t="s">
        <v>328</v>
      </c>
      <c r="H1239" t="s">
        <v>328</v>
      </c>
      <c r="I1239" t="s">
        <v>6501</v>
      </c>
      <c r="J1239" t="s">
        <v>14415</v>
      </c>
      <c r="K1239" t="s">
        <v>328</v>
      </c>
      <c r="L1239" t="s">
        <v>328</v>
      </c>
      <c r="M1239" t="s">
        <v>14414</v>
      </c>
      <c r="N1239" t="s">
        <v>328</v>
      </c>
      <c r="O1239" t="s">
        <v>328</v>
      </c>
    </row>
    <row r="1240" spans="1:15">
      <c r="A1240" t="s">
        <v>4247</v>
      </c>
      <c r="B1240" t="s">
        <v>14416</v>
      </c>
      <c r="C1240" t="s">
        <v>328</v>
      </c>
      <c r="D1240" t="s">
        <v>328</v>
      </c>
      <c r="E1240" t="s">
        <v>12949</v>
      </c>
      <c r="F1240" t="s">
        <v>2907</v>
      </c>
      <c r="G1240" t="s">
        <v>328</v>
      </c>
      <c r="H1240" t="s">
        <v>328</v>
      </c>
      <c r="I1240" t="s">
        <v>6501</v>
      </c>
      <c r="J1240" t="s">
        <v>14415</v>
      </c>
      <c r="K1240" t="s">
        <v>328</v>
      </c>
      <c r="L1240" t="s">
        <v>328</v>
      </c>
      <c r="M1240" t="s">
        <v>14416</v>
      </c>
      <c r="N1240" t="s">
        <v>328</v>
      </c>
      <c r="O1240" t="s">
        <v>328</v>
      </c>
    </row>
    <row r="1241" spans="1:15">
      <c r="A1241" t="s">
        <v>4247</v>
      </c>
      <c r="B1241" t="s">
        <v>14417</v>
      </c>
      <c r="C1241" t="s">
        <v>328</v>
      </c>
      <c r="D1241" t="s">
        <v>328</v>
      </c>
      <c r="E1241" t="s">
        <v>2912</v>
      </c>
      <c r="F1241" t="s">
        <v>2911</v>
      </c>
      <c r="G1241" t="s">
        <v>328</v>
      </c>
      <c r="H1241" t="s">
        <v>2659</v>
      </c>
      <c r="I1241" t="s">
        <v>328</v>
      </c>
      <c r="J1241" t="s">
        <v>328</v>
      </c>
      <c r="K1241" t="s">
        <v>328</v>
      </c>
      <c r="L1241" t="s">
        <v>328</v>
      </c>
      <c r="M1241" t="s">
        <v>14417</v>
      </c>
      <c r="N1241" t="s">
        <v>328</v>
      </c>
      <c r="O1241" t="s">
        <v>328</v>
      </c>
    </row>
    <row r="1242" spans="1:15">
      <c r="A1242" t="s">
        <v>4247</v>
      </c>
      <c r="B1242" t="s">
        <v>14418</v>
      </c>
      <c r="C1242" t="s">
        <v>328</v>
      </c>
      <c r="D1242" t="s">
        <v>328</v>
      </c>
      <c r="E1242" t="s">
        <v>12934</v>
      </c>
      <c r="F1242" t="s">
        <v>2907</v>
      </c>
      <c r="G1242" t="s">
        <v>328</v>
      </c>
      <c r="H1242" t="s">
        <v>6524</v>
      </c>
      <c r="I1242" t="s">
        <v>328</v>
      </c>
      <c r="J1242" t="s">
        <v>328</v>
      </c>
      <c r="K1242" t="s">
        <v>328</v>
      </c>
      <c r="L1242" t="s">
        <v>328</v>
      </c>
      <c r="M1242" t="s">
        <v>14418</v>
      </c>
      <c r="N1242" t="s">
        <v>328</v>
      </c>
      <c r="O1242" t="s">
        <v>328</v>
      </c>
    </row>
    <row r="1243" spans="1:15">
      <c r="A1243" t="s">
        <v>3510</v>
      </c>
      <c r="B1243" t="s">
        <v>14419</v>
      </c>
      <c r="C1243" t="s">
        <v>328</v>
      </c>
      <c r="D1243" t="s">
        <v>328</v>
      </c>
      <c r="G1243" t="s">
        <v>328</v>
      </c>
      <c r="H1243" t="s">
        <v>328</v>
      </c>
      <c r="I1243" t="s">
        <v>328</v>
      </c>
      <c r="J1243" t="s">
        <v>328</v>
      </c>
      <c r="K1243" t="s">
        <v>328</v>
      </c>
      <c r="L1243" t="s">
        <v>328</v>
      </c>
      <c r="M1243" t="s">
        <v>14419</v>
      </c>
      <c r="N1243" t="s">
        <v>328</v>
      </c>
      <c r="O1243" t="s">
        <v>328</v>
      </c>
    </row>
    <row r="1244" spans="1:15">
      <c r="A1244" t="s">
        <v>3510</v>
      </c>
      <c r="B1244" t="s">
        <v>14420</v>
      </c>
      <c r="C1244" t="s">
        <v>328</v>
      </c>
      <c r="D1244" t="s">
        <v>328</v>
      </c>
      <c r="G1244" t="s">
        <v>328</v>
      </c>
      <c r="H1244" t="s">
        <v>328</v>
      </c>
      <c r="I1244" t="s">
        <v>328</v>
      </c>
      <c r="J1244" t="s">
        <v>328</v>
      </c>
      <c r="K1244" t="s">
        <v>328</v>
      </c>
      <c r="L1244" t="s">
        <v>328</v>
      </c>
      <c r="M1244" t="s">
        <v>14420</v>
      </c>
      <c r="N1244" t="s">
        <v>328</v>
      </c>
      <c r="O1244" t="s">
        <v>328</v>
      </c>
    </row>
    <row r="1245" spans="1:15">
      <c r="A1245" t="s">
        <v>3510</v>
      </c>
      <c r="B1245" t="s">
        <v>14421</v>
      </c>
      <c r="C1245" t="s">
        <v>328</v>
      </c>
      <c r="D1245" t="s">
        <v>328</v>
      </c>
      <c r="E1245" t="s">
        <v>2912</v>
      </c>
      <c r="G1245" t="s">
        <v>328</v>
      </c>
      <c r="H1245" t="s">
        <v>6524</v>
      </c>
      <c r="I1245" t="s">
        <v>328</v>
      </c>
      <c r="J1245" t="s">
        <v>328</v>
      </c>
      <c r="K1245" t="s">
        <v>328</v>
      </c>
      <c r="L1245" t="s">
        <v>328</v>
      </c>
      <c r="M1245" t="s">
        <v>14421</v>
      </c>
      <c r="N1245" t="s">
        <v>328</v>
      </c>
      <c r="O1245" t="s">
        <v>328</v>
      </c>
    </row>
    <row r="1246" spans="1:15">
      <c r="A1246" t="s">
        <v>3765</v>
      </c>
      <c r="B1246" t="s">
        <v>14422</v>
      </c>
      <c r="C1246" t="s">
        <v>328</v>
      </c>
      <c r="D1246" t="s">
        <v>328</v>
      </c>
      <c r="E1246" t="s">
        <v>12934</v>
      </c>
      <c r="F1246" t="s">
        <v>2907</v>
      </c>
      <c r="G1246" t="s">
        <v>328</v>
      </c>
      <c r="H1246" t="s">
        <v>6524</v>
      </c>
      <c r="I1246" t="s">
        <v>328</v>
      </c>
      <c r="J1246" t="s">
        <v>328</v>
      </c>
      <c r="K1246" t="s">
        <v>328</v>
      </c>
      <c r="L1246" t="s">
        <v>328</v>
      </c>
      <c r="M1246" t="s">
        <v>13681</v>
      </c>
      <c r="N1246" t="s">
        <v>328</v>
      </c>
      <c r="O1246" t="s">
        <v>328</v>
      </c>
    </row>
    <row r="1247" spans="1:15">
      <c r="A1247" t="s">
        <v>4552</v>
      </c>
      <c r="B1247" t="s">
        <v>14423</v>
      </c>
      <c r="C1247" t="s">
        <v>328</v>
      </c>
      <c r="D1247" t="s">
        <v>328</v>
      </c>
      <c r="E1247" t="s">
        <v>12934</v>
      </c>
      <c r="F1247" t="s">
        <v>2907</v>
      </c>
      <c r="G1247" t="s">
        <v>328</v>
      </c>
      <c r="H1247" t="s">
        <v>328</v>
      </c>
      <c r="I1247" t="s">
        <v>328</v>
      </c>
      <c r="J1247" t="s">
        <v>328</v>
      </c>
      <c r="K1247" t="s">
        <v>328</v>
      </c>
      <c r="L1247" t="s">
        <v>328</v>
      </c>
      <c r="M1247" t="s">
        <v>14423</v>
      </c>
      <c r="N1247" t="s">
        <v>328</v>
      </c>
      <c r="O1247" t="s">
        <v>328</v>
      </c>
    </row>
    <row r="1248" spans="1:15">
      <c r="A1248" t="s">
        <v>14424</v>
      </c>
      <c r="B1248" t="s">
        <v>14425</v>
      </c>
      <c r="C1248" t="s">
        <v>328</v>
      </c>
      <c r="D1248" t="s">
        <v>328</v>
      </c>
      <c r="E1248" t="s">
        <v>2912</v>
      </c>
      <c r="F1248" t="s">
        <v>2907</v>
      </c>
      <c r="G1248" t="s">
        <v>328</v>
      </c>
      <c r="H1248" t="s">
        <v>6526</v>
      </c>
      <c r="I1248" t="s">
        <v>328</v>
      </c>
      <c r="J1248" t="s">
        <v>328</v>
      </c>
      <c r="K1248" t="s">
        <v>328</v>
      </c>
      <c r="L1248" t="s">
        <v>328</v>
      </c>
      <c r="M1248" t="s">
        <v>14424</v>
      </c>
      <c r="N1248" t="s">
        <v>14425</v>
      </c>
      <c r="O1248" t="s">
        <v>328</v>
      </c>
    </row>
    <row r="1249" spans="1:15">
      <c r="A1249" t="s">
        <v>14424</v>
      </c>
      <c r="B1249" t="s">
        <v>14426</v>
      </c>
      <c r="C1249" t="s">
        <v>328</v>
      </c>
      <c r="D1249" t="s">
        <v>328</v>
      </c>
      <c r="E1249" t="s">
        <v>12934</v>
      </c>
      <c r="F1249" t="s">
        <v>2907</v>
      </c>
      <c r="G1249" t="s">
        <v>328</v>
      </c>
      <c r="H1249" t="s">
        <v>6524</v>
      </c>
      <c r="I1249" t="s">
        <v>328</v>
      </c>
      <c r="J1249" t="s">
        <v>328</v>
      </c>
      <c r="K1249" t="s">
        <v>328</v>
      </c>
      <c r="L1249" t="s">
        <v>328</v>
      </c>
      <c r="M1249" t="s">
        <v>14424</v>
      </c>
      <c r="N1249" t="s">
        <v>14425</v>
      </c>
      <c r="O1249" t="s">
        <v>328</v>
      </c>
    </row>
    <row r="1250" spans="1:15">
      <c r="A1250" t="s">
        <v>5579</v>
      </c>
      <c r="B1250" t="s">
        <v>14427</v>
      </c>
      <c r="C1250" t="s">
        <v>328</v>
      </c>
      <c r="D1250" t="s">
        <v>328</v>
      </c>
      <c r="E1250" t="s">
        <v>12934</v>
      </c>
      <c r="F1250" t="s">
        <v>2911</v>
      </c>
      <c r="G1250" t="s">
        <v>328</v>
      </c>
      <c r="H1250" t="s">
        <v>328</v>
      </c>
      <c r="I1250" t="s">
        <v>328</v>
      </c>
      <c r="J1250" t="s">
        <v>328</v>
      </c>
      <c r="K1250" t="s">
        <v>328</v>
      </c>
      <c r="L1250" t="s">
        <v>328</v>
      </c>
      <c r="M1250" t="s">
        <v>14427</v>
      </c>
      <c r="N1250" t="s">
        <v>14428</v>
      </c>
      <c r="O1250" t="s">
        <v>328</v>
      </c>
    </row>
    <row r="1251" spans="1:15">
      <c r="A1251" t="s">
        <v>4257</v>
      </c>
      <c r="B1251" t="s">
        <v>328</v>
      </c>
      <c r="C1251" t="s">
        <v>14428</v>
      </c>
      <c r="D1251" t="s">
        <v>328</v>
      </c>
      <c r="E1251" t="s">
        <v>2912</v>
      </c>
      <c r="F1251" t="s">
        <v>2911</v>
      </c>
      <c r="G1251" t="s">
        <v>328</v>
      </c>
      <c r="H1251" t="s">
        <v>328</v>
      </c>
      <c r="I1251" t="s">
        <v>328</v>
      </c>
      <c r="J1251" t="s">
        <v>328</v>
      </c>
      <c r="K1251" t="s">
        <v>328</v>
      </c>
      <c r="L1251" t="s">
        <v>328</v>
      </c>
      <c r="M1251" t="s">
        <v>328</v>
      </c>
      <c r="N1251" t="s">
        <v>14428</v>
      </c>
      <c r="O1251" t="s">
        <v>328</v>
      </c>
    </row>
    <row r="1252" spans="1:15">
      <c r="A1252" t="s">
        <v>4821</v>
      </c>
      <c r="B1252" t="s">
        <v>14429</v>
      </c>
      <c r="C1252" t="s">
        <v>328</v>
      </c>
      <c r="D1252" t="s">
        <v>328</v>
      </c>
      <c r="E1252" t="s">
        <v>12934</v>
      </c>
      <c r="F1252" t="s">
        <v>2907</v>
      </c>
      <c r="G1252" t="s">
        <v>328</v>
      </c>
      <c r="H1252" t="s">
        <v>328</v>
      </c>
      <c r="I1252" t="s">
        <v>328</v>
      </c>
      <c r="J1252" t="s">
        <v>328</v>
      </c>
      <c r="K1252" t="s">
        <v>328</v>
      </c>
      <c r="L1252" t="s">
        <v>328</v>
      </c>
      <c r="M1252" t="s">
        <v>14429</v>
      </c>
      <c r="N1252" t="s">
        <v>328</v>
      </c>
      <c r="O1252" t="s">
        <v>328</v>
      </c>
    </row>
    <row r="1253" spans="1:15">
      <c r="A1253" t="s">
        <v>4821</v>
      </c>
      <c r="B1253" t="s">
        <v>14430</v>
      </c>
      <c r="C1253" t="s">
        <v>328</v>
      </c>
      <c r="D1253" t="s">
        <v>328</v>
      </c>
      <c r="E1253" t="s">
        <v>12934</v>
      </c>
      <c r="F1253" t="s">
        <v>2907</v>
      </c>
      <c r="G1253" t="s">
        <v>328</v>
      </c>
      <c r="H1253" t="s">
        <v>328</v>
      </c>
      <c r="I1253" t="s">
        <v>328</v>
      </c>
      <c r="J1253" t="s">
        <v>328</v>
      </c>
      <c r="K1253" t="s">
        <v>328</v>
      </c>
      <c r="L1253" t="s">
        <v>328</v>
      </c>
      <c r="M1253" t="s">
        <v>14430</v>
      </c>
      <c r="N1253" t="s">
        <v>328</v>
      </c>
      <c r="O1253" t="s">
        <v>328</v>
      </c>
    </row>
    <row r="1254" spans="1:15">
      <c r="A1254" t="s">
        <v>4821</v>
      </c>
      <c r="B1254" t="s">
        <v>14431</v>
      </c>
      <c r="C1254" t="s">
        <v>328</v>
      </c>
      <c r="D1254" t="s">
        <v>328</v>
      </c>
      <c r="E1254" t="s">
        <v>13551</v>
      </c>
      <c r="F1254" t="s">
        <v>2907</v>
      </c>
      <c r="G1254" t="s">
        <v>328</v>
      </c>
      <c r="H1254" t="s">
        <v>6524</v>
      </c>
      <c r="I1254" t="s">
        <v>13605</v>
      </c>
      <c r="J1254" t="s">
        <v>328</v>
      </c>
      <c r="K1254" t="s">
        <v>328</v>
      </c>
      <c r="L1254">
        <v>101</v>
      </c>
      <c r="M1254" t="s">
        <v>14431</v>
      </c>
      <c r="N1254" t="s">
        <v>328</v>
      </c>
      <c r="O1254" t="s">
        <v>328</v>
      </c>
    </row>
    <row r="1255" spans="1:15">
      <c r="A1255" t="s">
        <v>4821</v>
      </c>
      <c r="B1255" t="s">
        <v>14432</v>
      </c>
      <c r="C1255" t="s">
        <v>328</v>
      </c>
      <c r="D1255" t="s">
        <v>328</v>
      </c>
      <c r="E1255" t="s">
        <v>12934</v>
      </c>
      <c r="F1255" t="s">
        <v>2907</v>
      </c>
      <c r="G1255" t="s">
        <v>328</v>
      </c>
      <c r="H1255" t="s">
        <v>328</v>
      </c>
      <c r="I1255" t="s">
        <v>14281</v>
      </c>
      <c r="J1255" t="s">
        <v>328</v>
      </c>
      <c r="K1255" t="s">
        <v>328</v>
      </c>
      <c r="L1255" t="s">
        <v>328</v>
      </c>
      <c r="M1255" t="s">
        <v>14432</v>
      </c>
      <c r="N1255" t="s">
        <v>328</v>
      </c>
      <c r="O1255" t="s">
        <v>328</v>
      </c>
    </row>
    <row r="1256" spans="1:15">
      <c r="A1256" t="s">
        <v>4821</v>
      </c>
      <c r="B1256" t="s">
        <v>14433</v>
      </c>
      <c r="C1256" t="s">
        <v>328</v>
      </c>
      <c r="D1256" t="s">
        <v>328</v>
      </c>
      <c r="E1256" t="s">
        <v>12934</v>
      </c>
      <c r="F1256" t="s">
        <v>2907</v>
      </c>
      <c r="G1256" t="s">
        <v>328</v>
      </c>
      <c r="H1256" t="s">
        <v>6524</v>
      </c>
      <c r="I1256" t="s">
        <v>328</v>
      </c>
      <c r="J1256" t="s">
        <v>328</v>
      </c>
      <c r="K1256" t="s">
        <v>328</v>
      </c>
      <c r="L1256" t="s">
        <v>328</v>
      </c>
      <c r="M1256" t="s">
        <v>14433</v>
      </c>
      <c r="N1256" t="s">
        <v>328</v>
      </c>
      <c r="O1256" t="s">
        <v>328</v>
      </c>
    </row>
    <row r="1257" spans="1:15">
      <c r="A1257" t="s">
        <v>4821</v>
      </c>
      <c r="B1257" t="s">
        <v>14434</v>
      </c>
      <c r="C1257" t="s">
        <v>328</v>
      </c>
      <c r="D1257" t="s">
        <v>328</v>
      </c>
      <c r="E1257" t="s">
        <v>12934</v>
      </c>
      <c r="F1257" t="s">
        <v>2907</v>
      </c>
      <c r="G1257" t="s">
        <v>328</v>
      </c>
      <c r="H1257" t="s">
        <v>328</v>
      </c>
      <c r="I1257" t="s">
        <v>328</v>
      </c>
      <c r="J1257" t="s">
        <v>328</v>
      </c>
      <c r="K1257" t="s">
        <v>328</v>
      </c>
      <c r="L1257" t="s">
        <v>328</v>
      </c>
      <c r="M1257" t="s">
        <v>14434</v>
      </c>
      <c r="N1257" t="s">
        <v>328</v>
      </c>
      <c r="O1257" t="s">
        <v>328</v>
      </c>
    </row>
    <row r="1258" spans="1:15">
      <c r="A1258" t="s">
        <v>4821</v>
      </c>
      <c r="B1258" t="s">
        <v>14435</v>
      </c>
      <c r="C1258" t="s">
        <v>328</v>
      </c>
      <c r="D1258" t="s">
        <v>328</v>
      </c>
      <c r="E1258" t="s">
        <v>12934</v>
      </c>
      <c r="F1258" t="s">
        <v>2907</v>
      </c>
      <c r="G1258" t="s">
        <v>328</v>
      </c>
      <c r="H1258" t="s">
        <v>328</v>
      </c>
      <c r="I1258" t="s">
        <v>328</v>
      </c>
      <c r="J1258" t="s">
        <v>328</v>
      </c>
      <c r="K1258" t="s">
        <v>328</v>
      </c>
      <c r="L1258" t="s">
        <v>328</v>
      </c>
      <c r="M1258" t="s">
        <v>14435</v>
      </c>
      <c r="N1258" t="s">
        <v>328</v>
      </c>
      <c r="O1258" t="s">
        <v>328</v>
      </c>
    </row>
    <row r="1259" spans="1:15">
      <c r="A1259" t="s">
        <v>4821</v>
      </c>
      <c r="B1259" t="s">
        <v>14436</v>
      </c>
      <c r="C1259" t="s">
        <v>328</v>
      </c>
      <c r="D1259" t="s">
        <v>328</v>
      </c>
      <c r="E1259" t="s">
        <v>12934</v>
      </c>
      <c r="F1259" t="s">
        <v>2907</v>
      </c>
      <c r="G1259" t="s">
        <v>328</v>
      </c>
      <c r="H1259" t="s">
        <v>328</v>
      </c>
      <c r="I1259" t="s">
        <v>328</v>
      </c>
      <c r="J1259" t="s">
        <v>328</v>
      </c>
      <c r="K1259" t="s">
        <v>328</v>
      </c>
      <c r="L1259" t="s">
        <v>328</v>
      </c>
      <c r="M1259" t="s">
        <v>14437</v>
      </c>
      <c r="N1259" t="s">
        <v>328</v>
      </c>
      <c r="O1259" t="s">
        <v>328</v>
      </c>
    </row>
    <row r="1260" spans="1:15">
      <c r="A1260" t="s">
        <v>4821</v>
      </c>
      <c r="B1260" t="s">
        <v>14438</v>
      </c>
      <c r="C1260" t="s">
        <v>328</v>
      </c>
      <c r="D1260" t="s">
        <v>328</v>
      </c>
      <c r="E1260" t="s">
        <v>12934</v>
      </c>
      <c r="F1260" t="s">
        <v>2907</v>
      </c>
      <c r="G1260" t="s">
        <v>328</v>
      </c>
      <c r="H1260" t="s">
        <v>328</v>
      </c>
      <c r="I1260" t="s">
        <v>328</v>
      </c>
      <c r="J1260" t="s">
        <v>328</v>
      </c>
      <c r="K1260" t="s">
        <v>328</v>
      </c>
      <c r="L1260" t="s">
        <v>328</v>
      </c>
      <c r="M1260" t="s">
        <v>14438</v>
      </c>
      <c r="N1260" t="s">
        <v>328</v>
      </c>
      <c r="O1260" t="s">
        <v>328</v>
      </c>
    </row>
    <row r="1261" spans="1:15">
      <c r="A1261" t="s">
        <v>4821</v>
      </c>
      <c r="B1261" t="s">
        <v>14439</v>
      </c>
      <c r="C1261" t="s">
        <v>328</v>
      </c>
      <c r="D1261" t="s">
        <v>328</v>
      </c>
      <c r="E1261" t="s">
        <v>12934</v>
      </c>
      <c r="F1261" t="s">
        <v>2907</v>
      </c>
      <c r="G1261" t="s">
        <v>328</v>
      </c>
      <c r="H1261" t="s">
        <v>328</v>
      </c>
      <c r="I1261" t="s">
        <v>328</v>
      </c>
      <c r="J1261" t="s">
        <v>328</v>
      </c>
      <c r="K1261" t="s">
        <v>328</v>
      </c>
      <c r="L1261" t="s">
        <v>328</v>
      </c>
      <c r="M1261" t="s">
        <v>14439</v>
      </c>
      <c r="N1261" t="s">
        <v>328</v>
      </c>
      <c r="O1261" t="s">
        <v>328</v>
      </c>
    </row>
    <row r="1262" spans="1:15">
      <c r="A1262" t="s">
        <v>4821</v>
      </c>
      <c r="B1262" t="s">
        <v>14440</v>
      </c>
      <c r="C1262" t="s">
        <v>328</v>
      </c>
      <c r="D1262" t="s">
        <v>328</v>
      </c>
      <c r="E1262" t="s">
        <v>12934</v>
      </c>
      <c r="F1262" t="s">
        <v>2907</v>
      </c>
      <c r="G1262" t="s">
        <v>328</v>
      </c>
      <c r="H1262" t="s">
        <v>328</v>
      </c>
      <c r="I1262" t="s">
        <v>328</v>
      </c>
      <c r="J1262" t="s">
        <v>328</v>
      </c>
      <c r="K1262" t="s">
        <v>328</v>
      </c>
      <c r="L1262" t="s">
        <v>328</v>
      </c>
      <c r="M1262" t="s">
        <v>14440</v>
      </c>
      <c r="N1262" t="s">
        <v>328</v>
      </c>
      <c r="O1262" t="s">
        <v>328</v>
      </c>
    </row>
    <row r="1263" spans="1:15">
      <c r="A1263" t="s">
        <v>4821</v>
      </c>
      <c r="B1263" t="s">
        <v>14441</v>
      </c>
      <c r="C1263" t="s">
        <v>328</v>
      </c>
      <c r="D1263" t="s">
        <v>328</v>
      </c>
      <c r="E1263" t="s">
        <v>12934</v>
      </c>
      <c r="F1263" t="s">
        <v>2907</v>
      </c>
      <c r="G1263" t="s">
        <v>328</v>
      </c>
      <c r="H1263" t="s">
        <v>328</v>
      </c>
      <c r="I1263" t="s">
        <v>328</v>
      </c>
      <c r="J1263" t="s">
        <v>328</v>
      </c>
      <c r="K1263" t="s">
        <v>328</v>
      </c>
      <c r="L1263" t="s">
        <v>328</v>
      </c>
      <c r="M1263" t="s">
        <v>14441</v>
      </c>
      <c r="N1263" t="s">
        <v>328</v>
      </c>
      <c r="O1263" t="s">
        <v>328</v>
      </c>
    </row>
    <row r="1264" spans="1:15">
      <c r="A1264" t="s">
        <v>4821</v>
      </c>
      <c r="B1264" t="s">
        <v>14442</v>
      </c>
      <c r="C1264" t="s">
        <v>328</v>
      </c>
      <c r="D1264" t="s">
        <v>328</v>
      </c>
      <c r="E1264" t="s">
        <v>12934</v>
      </c>
      <c r="F1264" t="s">
        <v>2907</v>
      </c>
      <c r="G1264" t="s">
        <v>328</v>
      </c>
      <c r="H1264" t="s">
        <v>328</v>
      </c>
      <c r="I1264" t="s">
        <v>328</v>
      </c>
      <c r="J1264" t="s">
        <v>328</v>
      </c>
      <c r="K1264" t="s">
        <v>328</v>
      </c>
      <c r="L1264" t="s">
        <v>328</v>
      </c>
      <c r="M1264" t="s">
        <v>14442</v>
      </c>
      <c r="N1264" t="s">
        <v>328</v>
      </c>
      <c r="O1264" t="s">
        <v>328</v>
      </c>
    </row>
    <row r="1265" spans="1:15">
      <c r="A1265" t="s">
        <v>4821</v>
      </c>
      <c r="B1265" t="s">
        <v>14443</v>
      </c>
      <c r="C1265" t="s">
        <v>328</v>
      </c>
      <c r="D1265" t="s">
        <v>328</v>
      </c>
      <c r="E1265" t="s">
        <v>12934</v>
      </c>
      <c r="F1265" t="s">
        <v>2907</v>
      </c>
      <c r="G1265" t="s">
        <v>328</v>
      </c>
      <c r="H1265" t="s">
        <v>328</v>
      </c>
      <c r="I1265" t="s">
        <v>328</v>
      </c>
      <c r="J1265" t="s">
        <v>328</v>
      </c>
      <c r="K1265" t="s">
        <v>328</v>
      </c>
      <c r="L1265" t="s">
        <v>328</v>
      </c>
      <c r="M1265" t="s">
        <v>14443</v>
      </c>
      <c r="N1265" t="s">
        <v>328</v>
      </c>
      <c r="O1265" t="s">
        <v>328</v>
      </c>
    </row>
    <row r="1266" spans="1:15">
      <c r="A1266" t="s">
        <v>4821</v>
      </c>
      <c r="B1266" t="s">
        <v>14444</v>
      </c>
      <c r="C1266" t="s">
        <v>328</v>
      </c>
      <c r="D1266" t="s">
        <v>328</v>
      </c>
      <c r="E1266" t="s">
        <v>12934</v>
      </c>
      <c r="F1266" t="s">
        <v>2907</v>
      </c>
      <c r="G1266" t="s">
        <v>328</v>
      </c>
      <c r="H1266" t="s">
        <v>328</v>
      </c>
      <c r="I1266" t="s">
        <v>328</v>
      </c>
      <c r="J1266" t="s">
        <v>328</v>
      </c>
      <c r="K1266" t="s">
        <v>328</v>
      </c>
      <c r="L1266" t="s">
        <v>328</v>
      </c>
      <c r="M1266" t="s">
        <v>14444</v>
      </c>
      <c r="N1266" t="s">
        <v>328</v>
      </c>
      <c r="O1266" t="s">
        <v>328</v>
      </c>
    </row>
    <row r="1267" spans="1:15">
      <c r="A1267" t="s">
        <v>4821</v>
      </c>
      <c r="B1267" t="s">
        <v>14445</v>
      </c>
      <c r="C1267" t="s">
        <v>328</v>
      </c>
      <c r="D1267" t="s">
        <v>328</v>
      </c>
      <c r="E1267" t="s">
        <v>12934</v>
      </c>
      <c r="F1267" t="s">
        <v>2907</v>
      </c>
      <c r="G1267" t="s">
        <v>328</v>
      </c>
      <c r="H1267" t="s">
        <v>6524</v>
      </c>
      <c r="I1267" t="s">
        <v>328</v>
      </c>
      <c r="J1267" t="s">
        <v>328</v>
      </c>
      <c r="K1267" t="s">
        <v>328</v>
      </c>
      <c r="L1267">
        <v>210</v>
      </c>
      <c r="M1267" t="s">
        <v>14445</v>
      </c>
      <c r="N1267" t="s">
        <v>328</v>
      </c>
      <c r="O1267" t="s">
        <v>328</v>
      </c>
    </row>
    <row r="1268" spans="1:15">
      <c r="A1268" t="s">
        <v>4821</v>
      </c>
      <c r="B1268" t="s">
        <v>14446</v>
      </c>
      <c r="C1268" t="s">
        <v>328</v>
      </c>
      <c r="D1268" t="s">
        <v>328</v>
      </c>
      <c r="E1268" t="s">
        <v>12934</v>
      </c>
      <c r="F1268" t="s">
        <v>2907</v>
      </c>
      <c r="G1268" t="s">
        <v>328</v>
      </c>
      <c r="H1268" t="s">
        <v>328</v>
      </c>
      <c r="I1268" t="s">
        <v>328</v>
      </c>
      <c r="J1268" t="s">
        <v>328</v>
      </c>
      <c r="K1268" t="s">
        <v>328</v>
      </c>
      <c r="L1268" t="s">
        <v>328</v>
      </c>
      <c r="M1268" t="s">
        <v>14446</v>
      </c>
      <c r="N1268" t="s">
        <v>328</v>
      </c>
      <c r="O1268" t="s">
        <v>328</v>
      </c>
    </row>
    <row r="1269" spans="1:15">
      <c r="A1269" t="s">
        <v>4826</v>
      </c>
      <c r="B1269" t="s">
        <v>14447</v>
      </c>
      <c r="C1269" t="s">
        <v>328</v>
      </c>
      <c r="D1269" t="s">
        <v>328</v>
      </c>
      <c r="E1269" t="s">
        <v>12934</v>
      </c>
      <c r="F1269" t="s">
        <v>2907</v>
      </c>
      <c r="G1269" t="s">
        <v>328</v>
      </c>
      <c r="H1269" t="s">
        <v>6524</v>
      </c>
      <c r="I1269" t="s">
        <v>328</v>
      </c>
      <c r="J1269" t="s">
        <v>328</v>
      </c>
      <c r="K1269" t="s">
        <v>328</v>
      </c>
      <c r="L1269" t="s">
        <v>328</v>
      </c>
      <c r="M1269" t="s">
        <v>14447</v>
      </c>
      <c r="N1269" t="s">
        <v>328</v>
      </c>
      <c r="O1269" t="s">
        <v>328</v>
      </c>
    </row>
    <row r="1270" spans="1:15">
      <c r="A1270" t="s">
        <v>4826</v>
      </c>
      <c r="B1270" t="s">
        <v>14448</v>
      </c>
      <c r="C1270" t="s">
        <v>328</v>
      </c>
      <c r="D1270" t="s">
        <v>328</v>
      </c>
      <c r="E1270" t="s">
        <v>12934</v>
      </c>
      <c r="F1270" t="s">
        <v>2907</v>
      </c>
      <c r="G1270" t="s">
        <v>328</v>
      </c>
      <c r="H1270" t="s">
        <v>6524</v>
      </c>
      <c r="I1270" t="s">
        <v>328</v>
      </c>
      <c r="J1270" t="s">
        <v>328</v>
      </c>
      <c r="K1270" t="s">
        <v>328</v>
      </c>
      <c r="L1270" t="s">
        <v>328</v>
      </c>
      <c r="M1270" t="s">
        <v>14448</v>
      </c>
      <c r="N1270" t="s">
        <v>328</v>
      </c>
      <c r="O1270" t="s">
        <v>328</v>
      </c>
    </row>
    <row r="1271" spans="1:15">
      <c r="A1271" t="s">
        <v>4826</v>
      </c>
      <c r="B1271" t="s">
        <v>14449</v>
      </c>
      <c r="C1271" t="s">
        <v>328</v>
      </c>
      <c r="D1271" t="s">
        <v>328</v>
      </c>
      <c r="E1271" t="s">
        <v>12934</v>
      </c>
      <c r="F1271" t="s">
        <v>2907</v>
      </c>
      <c r="G1271" t="s">
        <v>328</v>
      </c>
      <c r="H1271" t="s">
        <v>6524</v>
      </c>
      <c r="I1271" t="s">
        <v>328</v>
      </c>
      <c r="J1271" t="s">
        <v>328</v>
      </c>
      <c r="K1271" t="s">
        <v>328</v>
      </c>
      <c r="L1271" t="s">
        <v>328</v>
      </c>
      <c r="M1271" t="s">
        <v>14449</v>
      </c>
      <c r="N1271" t="s">
        <v>328</v>
      </c>
      <c r="O1271" t="s">
        <v>328</v>
      </c>
    </row>
    <row r="1272" spans="1:15">
      <c r="A1272" t="s">
        <v>4826</v>
      </c>
      <c r="B1272" t="s">
        <v>14450</v>
      </c>
      <c r="C1272" t="s">
        <v>328</v>
      </c>
      <c r="D1272" t="s">
        <v>328</v>
      </c>
      <c r="E1272" t="s">
        <v>12934</v>
      </c>
      <c r="F1272" t="s">
        <v>2907</v>
      </c>
      <c r="G1272" t="s">
        <v>328</v>
      </c>
      <c r="H1272" t="s">
        <v>6524</v>
      </c>
      <c r="I1272" t="s">
        <v>328</v>
      </c>
      <c r="J1272" t="s">
        <v>328</v>
      </c>
      <c r="K1272" t="s">
        <v>328</v>
      </c>
      <c r="L1272" t="s">
        <v>328</v>
      </c>
      <c r="M1272" t="s">
        <v>14450</v>
      </c>
      <c r="N1272" t="s">
        <v>328</v>
      </c>
      <c r="O1272" t="s">
        <v>328</v>
      </c>
    </row>
    <row r="1273" spans="1:15">
      <c r="A1273" t="s">
        <v>4826</v>
      </c>
      <c r="B1273" t="s">
        <v>14451</v>
      </c>
      <c r="C1273" t="s">
        <v>328</v>
      </c>
      <c r="D1273" t="s">
        <v>328</v>
      </c>
      <c r="E1273" t="s">
        <v>12934</v>
      </c>
      <c r="F1273" t="s">
        <v>2907</v>
      </c>
      <c r="G1273" t="s">
        <v>328</v>
      </c>
      <c r="H1273" t="s">
        <v>328</v>
      </c>
      <c r="I1273" t="s">
        <v>328</v>
      </c>
      <c r="J1273" t="s">
        <v>328</v>
      </c>
      <c r="K1273" t="s">
        <v>328</v>
      </c>
      <c r="L1273" t="s">
        <v>328</v>
      </c>
      <c r="M1273" t="s">
        <v>14451</v>
      </c>
      <c r="N1273" t="s">
        <v>328</v>
      </c>
      <c r="O1273" t="s">
        <v>328</v>
      </c>
    </row>
    <row r="1274" spans="1:15">
      <c r="A1274" t="s">
        <v>4826</v>
      </c>
      <c r="B1274" t="s">
        <v>14452</v>
      </c>
      <c r="C1274" t="s">
        <v>328</v>
      </c>
      <c r="D1274" t="s">
        <v>328</v>
      </c>
      <c r="E1274" t="s">
        <v>12934</v>
      </c>
      <c r="F1274" t="s">
        <v>2907</v>
      </c>
      <c r="G1274" t="s">
        <v>328</v>
      </c>
      <c r="H1274" t="s">
        <v>328</v>
      </c>
      <c r="I1274" t="s">
        <v>328</v>
      </c>
      <c r="J1274" t="s">
        <v>328</v>
      </c>
      <c r="K1274" t="s">
        <v>328</v>
      </c>
      <c r="L1274" t="s">
        <v>328</v>
      </c>
      <c r="M1274" t="s">
        <v>14452</v>
      </c>
      <c r="N1274" t="s">
        <v>328</v>
      </c>
      <c r="O1274" t="s">
        <v>328</v>
      </c>
    </row>
    <row r="1275" spans="1:15">
      <c r="A1275" t="s">
        <v>4826</v>
      </c>
      <c r="B1275" t="s">
        <v>14453</v>
      </c>
      <c r="C1275" t="s">
        <v>328</v>
      </c>
      <c r="D1275" t="s">
        <v>328</v>
      </c>
      <c r="E1275" t="s">
        <v>12934</v>
      </c>
      <c r="F1275" t="s">
        <v>2907</v>
      </c>
      <c r="G1275" t="s">
        <v>328</v>
      </c>
      <c r="H1275" t="s">
        <v>328</v>
      </c>
      <c r="I1275" t="s">
        <v>328</v>
      </c>
      <c r="J1275" t="s">
        <v>328</v>
      </c>
      <c r="K1275" t="s">
        <v>328</v>
      </c>
      <c r="L1275" t="s">
        <v>328</v>
      </c>
      <c r="M1275" t="s">
        <v>14453</v>
      </c>
      <c r="N1275" t="s">
        <v>328</v>
      </c>
      <c r="O1275" t="s">
        <v>328</v>
      </c>
    </row>
    <row r="1276" spans="1:15">
      <c r="A1276" t="s">
        <v>4826</v>
      </c>
      <c r="B1276" t="s">
        <v>14454</v>
      </c>
      <c r="C1276" t="s">
        <v>328</v>
      </c>
      <c r="D1276" t="s">
        <v>328</v>
      </c>
      <c r="E1276" t="s">
        <v>12934</v>
      </c>
      <c r="F1276" t="s">
        <v>2907</v>
      </c>
      <c r="G1276" t="s">
        <v>328</v>
      </c>
      <c r="H1276" t="s">
        <v>6524</v>
      </c>
      <c r="I1276" t="s">
        <v>328</v>
      </c>
      <c r="J1276" t="s">
        <v>328</v>
      </c>
      <c r="K1276" t="s">
        <v>328</v>
      </c>
      <c r="L1276" t="s">
        <v>328</v>
      </c>
      <c r="M1276" t="s">
        <v>14454</v>
      </c>
      <c r="N1276" t="s">
        <v>328</v>
      </c>
      <c r="O1276" t="s">
        <v>328</v>
      </c>
    </row>
    <row r="1277" spans="1:15">
      <c r="A1277" t="s">
        <v>4064</v>
      </c>
      <c r="B1277" t="s">
        <v>14455</v>
      </c>
      <c r="C1277" t="s">
        <v>328</v>
      </c>
      <c r="D1277" t="s">
        <v>328</v>
      </c>
      <c r="E1277" t="s">
        <v>12934</v>
      </c>
      <c r="F1277" t="s">
        <v>2907</v>
      </c>
      <c r="G1277" t="s">
        <v>328</v>
      </c>
      <c r="H1277" t="s">
        <v>6518</v>
      </c>
      <c r="I1277" t="s">
        <v>328</v>
      </c>
      <c r="J1277" t="s">
        <v>328</v>
      </c>
      <c r="K1277" t="s">
        <v>328</v>
      </c>
      <c r="L1277" t="s">
        <v>328</v>
      </c>
      <c r="M1277" t="s">
        <v>14455</v>
      </c>
      <c r="N1277" t="s">
        <v>328</v>
      </c>
      <c r="O1277" t="s">
        <v>328</v>
      </c>
    </row>
    <row r="1278" spans="1:15">
      <c r="A1278" t="s">
        <v>4064</v>
      </c>
      <c r="B1278" t="s">
        <v>14456</v>
      </c>
      <c r="C1278" t="s">
        <v>328</v>
      </c>
      <c r="D1278" t="s">
        <v>328</v>
      </c>
      <c r="E1278" t="s">
        <v>12934</v>
      </c>
      <c r="F1278" t="s">
        <v>2907</v>
      </c>
      <c r="G1278" t="s">
        <v>328</v>
      </c>
      <c r="H1278" t="s">
        <v>6518</v>
      </c>
      <c r="I1278" t="s">
        <v>328</v>
      </c>
      <c r="J1278" t="s">
        <v>328</v>
      </c>
      <c r="K1278" t="s">
        <v>328</v>
      </c>
      <c r="L1278" t="s">
        <v>328</v>
      </c>
      <c r="M1278" t="s">
        <v>14456</v>
      </c>
      <c r="N1278" t="s">
        <v>328</v>
      </c>
      <c r="O1278" t="s">
        <v>328</v>
      </c>
    </row>
    <row r="1279" spans="1:15">
      <c r="A1279" t="s">
        <v>4064</v>
      </c>
      <c r="B1279" t="s">
        <v>14457</v>
      </c>
      <c r="C1279" t="s">
        <v>328</v>
      </c>
      <c r="D1279" t="s">
        <v>328</v>
      </c>
      <c r="E1279" t="s">
        <v>12934</v>
      </c>
      <c r="F1279" t="s">
        <v>2907</v>
      </c>
      <c r="G1279" t="s">
        <v>328</v>
      </c>
      <c r="H1279" t="s">
        <v>328</v>
      </c>
      <c r="I1279" t="s">
        <v>328</v>
      </c>
      <c r="J1279" t="s">
        <v>328</v>
      </c>
      <c r="K1279" t="s">
        <v>328</v>
      </c>
      <c r="L1279" t="s">
        <v>328</v>
      </c>
      <c r="M1279" t="s">
        <v>14457</v>
      </c>
      <c r="N1279" t="s">
        <v>328</v>
      </c>
      <c r="O1279" t="s">
        <v>328</v>
      </c>
    </row>
    <row r="1280" spans="1:15">
      <c r="A1280" t="s">
        <v>4064</v>
      </c>
      <c r="B1280" t="s">
        <v>14458</v>
      </c>
      <c r="C1280" t="s">
        <v>328</v>
      </c>
      <c r="D1280" t="s">
        <v>328</v>
      </c>
      <c r="E1280" t="s">
        <v>12934</v>
      </c>
      <c r="F1280" t="s">
        <v>2907</v>
      </c>
      <c r="G1280" t="s">
        <v>328</v>
      </c>
      <c r="H1280" t="s">
        <v>6524</v>
      </c>
      <c r="I1280" t="s">
        <v>328</v>
      </c>
      <c r="J1280" t="s">
        <v>328</v>
      </c>
      <c r="K1280" t="s">
        <v>328</v>
      </c>
      <c r="L1280" t="s">
        <v>328</v>
      </c>
      <c r="M1280" t="s">
        <v>14458</v>
      </c>
      <c r="N1280" t="s">
        <v>328</v>
      </c>
      <c r="O1280" t="s">
        <v>328</v>
      </c>
    </row>
    <row r="1281" spans="1:15">
      <c r="A1281" t="s">
        <v>4064</v>
      </c>
      <c r="B1281" t="s">
        <v>14459</v>
      </c>
      <c r="C1281" t="s">
        <v>328</v>
      </c>
      <c r="D1281" t="s">
        <v>328</v>
      </c>
      <c r="E1281" t="s">
        <v>12934</v>
      </c>
      <c r="F1281" t="s">
        <v>2907</v>
      </c>
      <c r="G1281" t="s">
        <v>328</v>
      </c>
      <c r="H1281" t="s">
        <v>6524</v>
      </c>
      <c r="I1281" t="s">
        <v>328</v>
      </c>
      <c r="J1281" t="s">
        <v>328</v>
      </c>
      <c r="K1281" t="s">
        <v>328</v>
      </c>
      <c r="L1281" t="s">
        <v>328</v>
      </c>
      <c r="M1281" t="s">
        <v>14459</v>
      </c>
      <c r="N1281" t="s">
        <v>328</v>
      </c>
      <c r="O1281" t="s">
        <v>328</v>
      </c>
    </row>
    <row r="1282" spans="1:15">
      <c r="A1282" t="s">
        <v>4064</v>
      </c>
      <c r="B1282" t="s">
        <v>14460</v>
      </c>
      <c r="C1282" t="s">
        <v>328</v>
      </c>
      <c r="D1282" t="s">
        <v>328</v>
      </c>
      <c r="E1282" t="s">
        <v>12934</v>
      </c>
      <c r="F1282" t="s">
        <v>2907</v>
      </c>
      <c r="G1282" t="s">
        <v>328</v>
      </c>
      <c r="H1282" t="s">
        <v>6524</v>
      </c>
      <c r="I1282" t="s">
        <v>328</v>
      </c>
      <c r="J1282" t="s">
        <v>328</v>
      </c>
      <c r="K1282" t="s">
        <v>328</v>
      </c>
      <c r="L1282" t="s">
        <v>328</v>
      </c>
      <c r="M1282" t="s">
        <v>14460</v>
      </c>
      <c r="N1282" t="s">
        <v>328</v>
      </c>
      <c r="O1282" t="s">
        <v>328</v>
      </c>
    </row>
    <row r="1283" spans="1:15">
      <c r="A1283" t="s">
        <v>4064</v>
      </c>
      <c r="B1283" t="s">
        <v>9461</v>
      </c>
      <c r="C1283" t="s">
        <v>328</v>
      </c>
      <c r="D1283" t="s">
        <v>328</v>
      </c>
      <c r="E1283" t="s">
        <v>12934</v>
      </c>
      <c r="F1283" t="s">
        <v>2907</v>
      </c>
      <c r="G1283" t="s">
        <v>328</v>
      </c>
      <c r="H1283" t="s">
        <v>6518</v>
      </c>
      <c r="I1283" t="s">
        <v>328</v>
      </c>
      <c r="J1283" t="s">
        <v>328</v>
      </c>
      <c r="K1283" t="s">
        <v>328</v>
      </c>
      <c r="L1283" t="s">
        <v>328</v>
      </c>
      <c r="M1283" t="s">
        <v>9461</v>
      </c>
      <c r="N1283" t="s">
        <v>328</v>
      </c>
      <c r="O1283" t="s">
        <v>328</v>
      </c>
    </row>
    <row r="1284" spans="1:15">
      <c r="A1284" t="s">
        <v>4834</v>
      </c>
      <c r="B1284" t="s">
        <v>14461</v>
      </c>
      <c r="C1284" t="s">
        <v>328</v>
      </c>
      <c r="D1284" t="s">
        <v>328</v>
      </c>
      <c r="E1284" t="s">
        <v>12934</v>
      </c>
      <c r="F1284" t="s">
        <v>2907</v>
      </c>
      <c r="G1284" t="s">
        <v>328</v>
      </c>
      <c r="H1284" t="s">
        <v>328</v>
      </c>
      <c r="I1284" t="s">
        <v>328</v>
      </c>
      <c r="J1284" t="s">
        <v>328</v>
      </c>
      <c r="K1284" t="s">
        <v>328</v>
      </c>
      <c r="L1284" t="s">
        <v>328</v>
      </c>
      <c r="M1284" t="s">
        <v>14461</v>
      </c>
      <c r="N1284" t="s">
        <v>328</v>
      </c>
      <c r="O1284" t="s">
        <v>328</v>
      </c>
    </row>
    <row r="1285" spans="1:15">
      <c r="A1285" t="s">
        <v>4834</v>
      </c>
      <c r="B1285" t="s">
        <v>14462</v>
      </c>
      <c r="C1285" t="s">
        <v>328</v>
      </c>
      <c r="D1285" t="s">
        <v>328</v>
      </c>
      <c r="E1285" t="s">
        <v>12934</v>
      </c>
      <c r="F1285" t="s">
        <v>2907</v>
      </c>
      <c r="G1285" t="s">
        <v>328</v>
      </c>
      <c r="H1285" t="s">
        <v>328</v>
      </c>
      <c r="I1285" t="s">
        <v>328</v>
      </c>
      <c r="J1285" t="s">
        <v>328</v>
      </c>
      <c r="K1285" t="s">
        <v>328</v>
      </c>
      <c r="L1285" t="s">
        <v>328</v>
      </c>
      <c r="M1285" t="s">
        <v>14462</v>
      </c>
      <c r="N1285" t="s">
        <v>328</v>
      </c>
      <c r="O1285" t="s">
        <v>328</v>
      </c>
    </row>
    <row r="1286" spans="1:15">
      <c r="A1286" t="s">
        <v>4834</v>
      </c>
      <c r="B1286" t="s">
        <v>4883</v>
      </c>
      <c r="C1286" t="s">
        <v>328</v>
      </c>
      <c r="D1286" t="s">
        <v>328</v>
      </c>
      <c r="E1286" t="s">
        <v>2912</v>
      </c>
      <c r="F1286" t="s">
        <v>2907</v>
      </c>
      <c r="G1286" t="s">
        <v>328</v>
      </c>
      <c r="H1286" t="s">
        <v>6526</v>
      </c>
      <c r="I1286" t="s">
        <v>328</v>
      </c>
      <c r="J1286" t="s">
        <v>328</v>
      </c>
      <c r="K1286" t="s">
        <v>328</v>
      </c>
      <c r="L1286" t="s">
        <v>328</v>
      </c>
      <c r="M1286" t="s">
        <v>4883</v>
      </c>
      <c r="N1286" t="s">
        <v>328</v>
      </c>
      <c r="O1286" t="s">
        <v>328</v>
      </c>
    </row>
    <row r="1287" spans="1:15">
      <c r="A1287" t="s">
        <v>4948</v>
      </c>
      <c r="B1287" t="s">
        <v>14463</v>
      </c>
      <c r="C1287" t="s">
        <v>328</v>
      </c>
      <c r="D1287" t="s">
        <v>328</v>
      </c>
      <c r="E1287" t="s">
        <v>12934</v>
      </c>
      <c r="F1287" t="s">
        <v>2907</v>
      </c>
      <c r="G1287" t="s">
        <v>328</v>
      </c>
      <c r="H1287" t="s">
        <v>328</v>
      </c>
      <c r="I1287" t="s">
        <v>328</v>
      </c>
      <c r="J1287" t="s">
        <v>328</v>
      </c>
      <c r="K1287" t="s">
        <v>328</v>
      </c>
      <c r="L1287" t="s">
        <v>328</v>
      </c>
      <c r="M1287" t="s">
        <v>14463</v>
      </c>
      <c r="N1287" t="s">
        <v>328</v>
      </c>
      <c r="O1287" t="s">
        <v>328</v>
      </c>
    </row>
    <row r="1288" spans="1:15">
      <c r="A1288" t="s">
        <v>4948</v>
      </c>
      <c r="B1288" t="s">
        <v>14464</v>
      </c>
      <c r="C1288" t="s">
        <v>328</v>
      </c>
      <c r="D1288" t="s">
        <v>328</v>
      </c>
      <c r="E1288" t="s">
        <v>12934</v>
      </c>
      <c r="F1288" t="s">
        <v>2907</v>
      </c>
      <c r="G1288" t="s">
        <v>328</v>
      </c>
      <c r="H1288" t="s">
        <v>6524</v>
      </c>
      <c r="I1288" t="s">
        <v>328</v>
      </c>
      <c r="J1288" t="s">
        <v>328</v>
      </c>
      <c r="K1288" t="s">
        <v>328</v>
      </c>
      <c r="L1288" t="s">
        <v>328</v>
      </c>
      <c r="M1288" t="s">
        <v>14464</v>
      </c>
      <c r="N1288" t="s">
        <v>328</v>
      </c>
      <c r="O1288" t="s">
        <v>328</v>
      </c>
    </row>
    <row r="1289" spans="1:15">
      <c r="A1289" t="s">
        <v>4948</v>
      </c>
      <c r="B1289" t="s">
        <v>14465</v>
      </c>
      <c r="C1289" t="s">
        <v>328</v>
      </c>
      <c r="D1289" t="s">
        <v>328</v>
      </c>
      <c r="E1289" t="s">
        <v>12934</v>
      </c>
      <c r="F1289" t="s">
        <v>2907</v>
      </c>
      <c r="G1289" t="s">
        <v>328</v>
      </c>
      <c r="H1289" t="s">
        <v>6524</v>
      </c>
      <c r="I1289" t="s">
        <v>328</v>
      </c>
      <c r="J1289" t="s">
        <v>328</v>
      </c>
      <c r="K1289" t="s">
        <v>328</v>
      </c>
      <c r="L1289" t="s">
        <v>328</v>
      </c>
      <c r="M1289" t="s">
        <v>14465</v>
      </c>
      <c r="N1289" t="s">
        <v>328</v>
      </c>
      <c r="O1289" t="s">
        <v>328</v>
      </c>
    </row>
    <row r="1290" spans="1:15">
      <c r="A1290" t="s">
        <v>4948</v>
      </c>
      <c r="B1290" t="s">
        <v>14466</v>
      </c>
      <c r="C1290" t="s">
        <v>328</v>
      </c>
      <c r="D1290" t="s">
        <v>328</v>
      </c>
      <c r="E1290" t="s">
        <v>12934</v>
      </c>
      <c r="F1290" t="s">
        <v>2907</v>
      </c>
      <c r="G1290" t="s">
        <v>328</v>
      </c>
      <c r="H1290" t="s">
        <v>6524</v>
      </c>
      <c r="I1290" t="s">
        <v>328</v>
      </c>
      <c r="J1290" t="s">
        <v>328</v>
      </c>
      <c r="K1290" t="s">
        <v>328</v>
      </c>
      <c r="L1290" t="s">
        <v>328</v>
      </c>
      <c r="M1290" t="s">
        <v>14466</v>
      </c>
      <c r="N1290" t="s">
        <v>328</v>
      </c>
      <c r="O1290" t="s">
        <v>328</v>
      </c>
    </row>
    <row r="1291" spans="1:15">
      <c r="A1291" t="s">
        <v>4948</v>
      </c>
      <c r="B1291" t="s">
        <v>14467</v>
      </c>
      <c r="C1291" t="s">
        <v>328</v>
      </c>
      <c r="D1291" t="s">
        <v>328</v>
      </c>
      <c r="E1291" t="s">
        <v>12934</v>
      </c>
      <c r="F1291" t="s">
        <v>2907</v>
      </c>
      <c r="G1291" t="s">
        <v>328</v>
      </c>
      <c r="H1291" t="s">
        <v>6524</v>
      </c>
      <c r="I1291" t="s">
        <v>328</v>
      </c>
      <c r="J1291" t="s">
        <v>328</v>
      </c>
      <c r="K1291" t="s">
        <v>328</v>
      </c>
      <c r="L1291" t="s">
        <v>328</v>
      </c>
      <c r="M1291" t="s">
        <v>14467</v>
      </c>
      <c r="N1291" t="s">
        <v>328</v>
      </c>
      <c r="O1291" t="s">
        <v>328</v>
      </c>
    </row>
    <row r="1292" spans="1:15">
      <c r="A1292" t="s">
        <v>4948</v>
      </c>
      <c r="B1292" t="s">
        <v>14468</v>
      </c>
      <c r="C1292" t="s">
        <v>328</v>
      </c>
      <c r="D1292" t="s">
        <v>328</v>
      </c>
      <c r="E1292" t="s">
        <v>12934</v>
      </c>
      <c r="F1292" t="s">
        <v>2907</v>
      </c>
      <c r="G1292" t="s">
        <v>328</v>
      </c>
      <c r="H1292" t="s">
        <v>6524</v>
      </c>
      <c r="I1292" t="s">
        <v>328</v>
      </c>
      <c r="J1292" t="s">
        <v>328</v>
      </c>
      <c r="K1292" t="s">
        <v>328</v>
      </c>
      <c r="L1292" t="s">
        <v>328</v>
      </c>
      <c r="M1292" t="s">
        <v>14468</v>
      </c>
      <c r="N1292" t="s">
        <v>328</v>
      </c>
      <c r="O1292" t="s">
        <v>328</v>
      </c>
    </row>
    <row r="1293" spans="1:15">
      <c r="A1293" t="s">
        <v>4948</v>
      </c>
      <c r="B1293" t="s">
        <v>14469</v>
      </c>
      <c r="C1293" t="s">
        <v>328</v>
      </c>
      <c r="D1293" t="s">
        <v>328</v>
      </c>
      <c r="E1293" t="s">
        <v>12934</v>
      </c>
      <c r="F1293" t="s">
        <v>2907</v>
      </c>
      <c r="G1293" t="s">
        <v>328</v>
      </c>
      <c r="H1293" t="s">
        <v>6524</v>
      </c>
      <c r="I1293" t="s">
        <v>328</v>
      </c>
      <c r="J1293" t="s">
        <v>328</v>
      </c>
      <c r="K1293" t="s">
        <v>328</v>
      </c>
      <c r="L1293" t="s">
        <v>328</v>
      </c>
      <c r="M1293" t="s">
        <v>14469</v>
      </c>
      <c r="N1293" t="s">
        <v>328</v>
      </c>
      <c r="O1293" t="s">
        <v>328</v>
      </c>
    </row>
    <row r="1294" spans="1:15">
      <c r="A1294" t="s">
        <v>4948</v>
      </c>
      <c r="B1294" t="s">
        <v>14470</v>
      </c>
      <c r="C1294" t="s">
        <v>328</v>
      </c>
      <c r="D1294" t="s">
        <v>328</v>
      </c>
      <c r="E1294" t="s">
        <v>12934</v>
      </c>
      <c r="F1294" t="s">
        <v>2907</v>
      </c>
      <c r="G1294" t="s">
        <v>328</v>
      </c>
      <c r="H1294" t="s">
        <v>6524</v>
      </c>
      <c r="I1294" t="s">
        <v>14471</v>
      </c>
      <c r="J1294" t="s">
        <v>328</v>
      </c>
      <c r="K1294" t="s">
        <v>328</v>
      </c>
      <c r="L1294" t="s">
        <v>328</v>
      </c>
      <c r="M1294" t="s">
        <v>14470</v>
      </c>
      <c r="N1294" t="s">
        <v>328</v>
      </c>
      <c r="O1294" t="s">
        <v>328</v>
      </c>
    </row>
    <row r="1295" spans="1:15">
      <c r="A1295" t="s">
        <v>3680</v>
      </c>
      <c r="B1295">
        <v>634</v>
      </c>
      <c r="C1295" t="s">
        <v>328</v>
      </c>
      <c r="D1295" t="s">
        <v>328</v>
      </c>
      <c r="E1295" t="s">
        <v>12934</v>
      </c>
      <c r="F1295" t="s">
        <v>2907</v>
      </c>
      <c r="G1295" t="s">
        <v>328</v>
      </c>
      <c r="H1295" t="s">
        <v>328</v>
      </c>
      <c r="I1295" t="s">
        <v>328</v>
      </c>
      <c r="J1295" t="s">
        <v>328</v>
      </c>
      <c r="K1295" t="s">
        <v>328</v>
      </c>
      <c r="L1295" t="s">
        <v>328</v>
      </c>
      <c r="M1295">
        <v>634</v>
      </c>
      <c r="N1295" t="s">
        <v>328</v>
      </c>
      <c r="O1295" t="s">
        <v>328</v>
      </c>
    </row>
    <row r="1296" spans="1:15">
      <c r="A1296" t="s">
        <v>3680</v>
      </c>
      <c r="B1296" t="s">
        <v>14472</v>
      </c>
      <c r="C1296" t="s">
        <v>328</v>
      </c>
      <c r="D1296" t="s">
        <v>328</v>
      </c>
      <c r="E1296" t="s">
        <v>2912</v>
      </c>
      <c r="F1296" t="s">
        <v>2907</v>
      </c>
      <c r="G1296" t="s">
        <v>328</v>
      </c>
      <c r="H1296" t="s">
        <v>6518</v>
      </c>
      <c r="I1296" t="s">
        <v>14473</v>
      </c>
      <c r="J1296" t="s">
        <v>328</v>
      </c>
      <c r="K1296" t="s">
        <v>328</v>
      </c>
      <c r="L1296">
        <v>121</v>
      </c>
      <c r="M1296">
        <v>3081</v>
      </c>
      <c r="N1296" t="s">
        <v>328</v>
      </c>
      <c r="O1296" t="s">
        <v>328</v>
      </c>
    </row>
    <row r="1297" spans="1:15">
      <c r="A1297" t="s">
        <v>3680</v>
      </c>
      <c r="B1297" t="s">
        <v>14474</v>
      </c>
      <c r="C1297" t="s">
        <v>328</v>
      </c>
      <c r="D1297" t="s">
        <v>328</v>
      </c>
      <c r="E1297" t="s">
        <v>12934</v>
      </c>
      <c r="F1297" t="s">
        <v>2907</v>
      </c>
      <c r="G1297" t="s">
        <v>328</v>
      </c>
      <c r="H1297" t="s">
        <v>6524</v>
      </c>
      <c r="I1297" t="s">
        <v>328</v>
      </c>
      <c r="J1297" t="s">
        <v>328</v>
      </c>
      <c r="K1297" t="s">
        <v>328</v>
      </c>
      <c r="L1297" t="s">
        <v>328</v>
      </c>
      <c r="M1297" t="s">
        <v>14474</v>
      </c>
      <c r="N1297" t="s">
        <v>328</v>
      </c>
      <c r="O1297" t="s">
        <v>328</v>
      </c>
    </row>
    <row r="1298" spans="1:15">
      <c r="A1298" t="s">
        <v>3680</v>
      </c>
      <c r="B1298" t="s">
        <v>14475</v>
      </c>
      <c r="C1298" t="s">
        <v>328</v>
      </c>
      <c r="D1298" t="s">
        <v>328</v>
      </c>
      <c r="E1298" t="s">
        <v>12934</v>
      </c>
      <c r="F1298" t="s">
        <v>2907</v>
      </c>
      <c r="G1298" t="s">
        <v>328</v>
      </c>
      <c r="H1298" t="s">
        <v>6524</v>
      </c>
      <c r="I1298" t="s">
        <v>328</v>
      </c>
      <c r="J1298" t="s">
        <v>328</v>
      </c>
      <c r="K1298" t="s">
        <v>328</v>
      </c>
      <c r="L1298" t="s">
        <v>328</v>
      </c>
      <c r="M1298" t="s">
        <v>14475</v>
      </c>
      <c r="N1298" t="s">
        <v>328</v>
      </c>
      <c r="O1298" t="s">
        <v>328</v>
      </c>
    </row>
    <row r="1299" spans="1:15">
      <c r="A1299" t="s">
        <v>3680</v>
      </c>
      <c r="B1299">
        <v>3081</v>
      </c>
      <c r="C1299" t="s">
        <v>328</v>
      </c>
      <c r="D1299" t="s">
        <v>328</v>
      </c>
      <c r="E1299" t="s">
        <v>12934</v>
      </c>
      <c r="F1299" t="s">
        <v>2907</v>
      </c>
      <c r="G1299" t="s">
        <v>328</v>
      </c>
      <c r="H1299" t="s">
        <v>6526</v>
      </c>
      <c r="I1299" t="s">
        <v>328</v>
      </c>
      <c r="J1299" t="s">
        <v>328</v>
      </c>
      <c r="K1299" t="s">
        <v>328</v>
      </c>
      <c r="L1299" t="s">
        <v>328</v>
      </c>
      <c r="M1299" t="s">
        <v>14472</v>
      </c>
      <c r="N1299" t="s">
        <v>328</v>
      </c>
      <c r="O1299" t="s">
        <v>328</v>
      </c>
    </row>
    <row r="1300" spans="1:15">
      <c r="A1300" t="s">
        <v>3680</v>
      </c>
      <c r="B1300" t="s">
        <v>14476</v>
      </c>
      <c r="C1300" t="s">
        <v>328</v>
      </c>
      <c r="D1300" t="s">
        <v>328</v>
      </c>
      <c r="E1300" t="s">
        <v>12949</v>
      </c>
      <c r="F1300" t="s">
        <v>2907</v>
      </c>
      <c r="G1300" t="s">
        <v>328</v>
      </c>
      <c r="H1300" t="s">
        <v>6524</v>
      </c>
      <c r="I1300" t="s">
        <v>6501</v>
      </c>
      <c r="J1300" t="s">
        <v>14477</v>
      </c>
      <c r="K1300" t="s">
        <v>328</v>
      </c>
      <c r="L1300">
        <v>85</v>
      </c>
      <c r="M1300" t="s">
        <v>14476</v>
      </c>
      <c r="N1300" t="s">
        <v>328</v>
      </c>
      <c r="O1300" t="s">
        <v>328</v>
      </c>
    </row>
    <row r="1301" spans="1:15">
      <c r="A1301" t="s">
        <v>3680</v>
      </c>
      <c r="B1301" t="s">
        <v>14478</v>
      </c>
      <c r="C1301" t="s">
        <v>328</v>
      </c>
      <c r="D1301" t="s">
        <v>328</v>
      </c>
      <c r="E1301" t="s">
        <v>12949</v>
      </c>
      <c r="F1301" t="s">
        <v>2907</v>
      </c>
      <c r="G1301" t="s">
        <v>328</v>
      </c>
      <c r="H1301" t="s">
        <v>6524</v>
      </c>
      <c r="I1301" t="s">
        <v>6501</v>
      </c>
      <c r="J1301" t="s">
        <v>14477</v>
      </c>
      <c r="K1301" t="s">
        <v>328</v>
      </c>
      <c r="L1301">
        <v>85</v>
      </c>
      <c r="M1301" t="s">
        <v>14476</v>
      </c>
      <c r="N1301" t="s">
        <v>328</v>
      </c>
      <c r="O1301" t="s">
        <v>328</v>
      </c>
    </row>
    <row r="1302" spans="1:15">
      <c r="A1302" t="s">
        <v>3680</v>
      </c>
      <c r="B1302" t="s">
        <v>14479</v>
      </c>
      <c r="C1302" t="s">
        <v>328</v>
      </c>
      <c r="D1302" t="s">
        <v>328</v>
      </c>
      <c r="E1302" t="s">
        <v>12934</v>
      </c>
      <c r="F1302" t="s">
        <v>2907</v>
      </c>
      <c r="G1302" t="s">
        <v>328</v>
      </c>
      <c r="H1302" t="s">
        <v>328</v>
      </c>
      <c r="I1302" t="s">
        <v>328</v>
      </c>
      <c r="J1302" t="s">
        <v>328</v>
      </c>
      <c r="K1302" t="s">
        <v>328</v>
      </c>
      <c r="L1302" t="s">
        <v>328</v>
      </c>
      <c r="M1302" t="s">
        <v>14480</v>
      </c>
      <c r="N1302" t="s">
        <v>328</v>
      </c>
      <c r="O1302" t="s">
        <v>328</v>
      </c>
    </row>
    <row r="1303" spans="1:15">
      <c r="A1303" t="s">
        <v>3680</v>
      </c>
      <c r="B1303" t="s">
        <v>14481</v>
      </c>
      <c r="C1303" t="s">
        <v>328</v>
      </c>
      <c r="D1303" t="s">
        <v>328</v>
      </c>
      <c r="E1303" t="s">
        <v>12934</v>
      </c>
      <c r="F1303" t="s">
        <v>2907</v>
      </c>
      <c r="G1303" t="s">
        <v>328</v>
      </c>
      <c r="H1303" t="s">
        <v>2659</v>
      </c>
      <c r="I1303" t="s">
        <v>328</v>
      </c>
      <c r="J1303" t="s">
        <v>328</v>
      </c>
      <c r="K1303" t="s">
        <v>328</v>
      </c>
      <c r="L1303" t="s">
        <v>328</v>
      </c>
      <c r="M1303" t="s">
        <v>14481</v>
      </c>
      <c r="N1303" t="s">
        <v>328</v>
      </c>
      <c r="O1303" t="s">
        <v>328</v>
      </c>
    </row>
    <row r="1304" spans="1:15">
      <c r="A1304" t="s">
        <v>3680</v>
      </c>
      <c r="B1304" t="s">
        <v>14482</v>
      </c>
      <c r="C1304" t="s">
        <v>328</v>
      </c>
      <c r="D1304" t="s">
        <v>328</v>
      </c>
      <c r="E1304" t="s">
        <v>12934</v>
      </c>
      <c r="F1304" t="s">
        <v>2907</v>
      </c>
      <c r="G1304" t="s">
        <v>328</v>
      </c>
      <c r="H1304" t="s">
        <v>6518</v>
      </c>
      <c r="I1304" t="s">
        <v>328</v>
      </c>
      <c r="J1304" t="s">
        <v>328</v>
      </c>
      <c r="K1304" t="s">
        <v>328</v>
      </c>
      <c r="L1304" t="s">
        <v>328</v>
      </c>
      <c r="M1304" t="s">
        <v>14482</v>
      </c>
      <c r="N1304" t="s">
        <v>328</v>
      </c>
      <c r="O1304" t="s">
        <v>328</v>
      </c>
    </row>
    <row r="1305" spans="1:15">
      <c r="A1305" t="s">
        <v>3680</v>
      </c>
      <c r="B1305" t="s">
        <v>14483</v>
      </c>
      <c r="C1305" t="s">
        <v>328</v>
      </c>
      <c r="D1305" t="s">
        <v>328</v>
      </c>
      <c r="E1305" t="s">
        <v>12934</v>
      </c>
      <c r="F1305" t="s">
        <v>2907</v>
      </c>
      <c r="G1305" t="s">
        <v>328</v>
      </c>
      <c r="H1305" t="s">
        <v>6518</v>
      </c>
      <c r="I1305" t="s">
        <v>6501</v>
      </c>
      <c r="J1305" t="s">
        <v>328</v>
      </c>
      <c r="K1305" t="s">
        <v>328</v>
      </c>
      <c r="L1305" t="s">
        <v>328</v>
      </c>
      <c r="M1305" t="s">
        <v>14483</v>
      </c>
      <c r="N1305" t="s">
        <v>328</v>
      </c>
      <c r="O1305" t="s">
        <v>328</v>
      </c>
    </row>
    <row r="1306" spans="1:15">
      <c r="A1306" t="s">
        <v>3680</v>
      </c>
      <c r="B1306" t="s">
        <v>14484</v>
      </c>
      <c r="C1306" t="s">
        <v>328</v>
      </c>
      <c r="D1306" t="s">
        <v>328</v>
      </c>
      <c r="E1306" t="s">
        <v>12934</v>
      </c>
      <c r="F1306" t="s">
        <v>2907</v>
      </c>
      <c r="G1306" t="s">
        <v>328</v>
      </c>
      <c r="H1306" t="s">
        <v>6518</v>
      </c>
      <c r="I1306" t="s">
        <v>328</v>
      </c>
      <c r="J1306" t="s">
        <v>328</v>
      </c>
      <c r="K1306" t="s">
        <v>328</v>
      </c>
      <c r="L1306" t="s">
        <v>328</v>
      </c>
      <c r="M1306" t="s">
        <v>14484</v>
      </c>
      <c r="N1306" t="s">
        <v>328</v>
      </c>
      <c r="O1306" t="s">
        <v>328</v>
      </c>
    </row>
    <row r="1307" spans="1:15">
      <c r="A1307" t="s">
        <v>3680</v>
      </c>
      <c r="B1307" t="s">
        <v>14485</v>
      </c>
      <c r="C1307" t="s">
        <v>328</v>
      </c>
      <c r="D1307" t="s">
        <v>328</v>
      </c>
      <c r="E1307" t="s">
        <v>12934</v>
      </c>
      <c r="F1307" t="s">
        <v>2907</v>
      </c>
      <c r="G1307" t="s">
        <v>328</v>
      </c>
      <c r="H1307" t="s">
        <v>328</v>
      </c>
      <c r="I1307" t="s">
        <v>328</v>
      </c>
      <c r="J1307" t="s">
        <v>328</v>
      </c>
      <c r="K1307" t="s">
        <v>328</v>
      </c>
      <c r="L1307" t="s">
        <v>328</v>
      </c>
      <c r="M1307" t="s">
        <v>14485</v>
      </c>
      <c r="N1307" t="s">
        <v>328</v>
      </c>
      <c r="O1307" t="s">
        <v>328</v>
      </c>
    </row>
    <row r="1308" spans="1:15">
      <c r="A1308" t="s">
        <v>3680</v>
      </c>
      <c r="B1308" t="s">
        <v>14486</v>
      </c>
      <c r="C1308" t="s">
        <v>328</v>
      </c>
      <c r="D1308" t="s">
        <v>328</v>
      </c>
      <c r="E1308" t="s">
        <v>12934</v>
      </c>
      <c r="F1308" t="s">
        <v>2907</v>
      </c>
      <c r="G1308" t="s">
        <v>328</v>
      </c>
      <c r="H1308" t="s">
        <v>6518</v>
      </c>
      <c r="I1308" t="s">
        <v>13853</v>
      </c>
      <c r="J1308" t="s">
        <v>328</v>
      </c>
      <c r="K1308" t="s">
        <v>328</v>
      </c>
      <c r="L1308" t="s">
        <v>328</v>
      </c>
      <c r="M1308" t="s">
        <v>14486</v>
      </c>
      <c r="N1308" t="s">
        <v>328</v>
      </c>
      <c r="O1308" t="s">
        <v>328</v>
      </c>
    </row>
    <row r="1309" spans="1:15">
      <c r="A1309" t="s">
        <v>3680</v>
      </c>
      <c r="B1309" t="s">
        <v>14487</v>
      </c>
      <c r="C1309" t="s">
        <v>328</v>
      </c>
      <c r="D1309" t="s">
        <v>328</v>
      </c>
      <c r="E1309" t="s">
        <v>12934</v>
      </c>
      <c r="F1309" t="s">
        <v>2907</v>
      </c>
      <c r="G1309" t="s">
        <v>328</v>
      </c>
      <c r="H1309" t="s">
        <v>328</v>
      </c>
      <c r="I1309" t="s">
        <v>328</v>
      </c>
      <c r="J1309" t="s">
        <v>328</v>
      </c>
      <c r="K1309" t="s">
        <v>328</v>
      </c>
      <c r="L1309" t="s">
        <v>328</v>
      </c>
      <c r="M1309" t="s">
        <v>14487</v>
      </c>
      <c r="N1309" t="s">
        <v>328</v>
      </c>
      <c r="O1309" t="s">
        <v>328</v>
      </c>
    </row>
    <row r="1310" spans="1:15">
      <c r="A1310" t="s">
        <v>3680</v>
      </c>
      <c r="B1310" t="s">
        <v>14488</v>
      </c>
      <c r="C1310" t="s">
        <v>328</v>
      </c>
      <c r="D1310" t="s">
        <v>328</v>
      </c>
      <c r="E1310" t="s">
        <v>12934</v>
      </c>
      <c r="F1310" t="s">
        <v>2907</v>
      </c>
      <c r="G1310" t="s">
        <v>328</v>
      </c>
      <c r="H1310" t="s">
        <v>6518</v>
      </c>
      <c r="I1310" t="s">
        <v>328</v>
      </c>
      <c r="J1310" t="s">
        <v>328</v>
      </c>
      <c r="K1310" t="s">
        <v>328</v>
      </c>
      <c r="L1310" t="s">
        <v>328</v>
      </c>
      <c r="M1310" t="s">
        <v>14488</v>
      </c>
      <c r="N1310" t="s">
        <v>328</v>
      </c>
      <c r="O1310" t="s">
        <v>328</v>
      </c>
    </row>
    <row r="1311" spans="1:15">
      <c r="A1311" t="s">
        <v>3680</v>
      </c>
      <c r="B1311" t="s">
        <v>14489</v>
      </c>
      <c r="C1311" t="s">
        <v>328</v>
      </c>
      <c r="D1311" t="s">
        <v>328</v>
      </c>
      <c r="E1311" t="s">
        <v>12934</v>
      </c>
      <c r="F1311" t="s">
        <v>2907</v>
      </c>
      <c r="G1311" t="s">
        <v>328</v>
      </c>
      <c r="H1311" t="s">
        <v>6518</v>
      </c>
      <c r="I1311" t="s">
        <v>328</v>
      </c>
      <c r="J1311" t="s">
        <v>328</v>
      </c>
      <c r="K1311" t="s">
        <v>328</v>
      </c>
      <c r="L1311" t="s">
        <v>328</v>
      </c>
      <c r="M1311" t="s">
        <v>14489</v>
      </c>
      <c r="N1311" t="s">
        <v>328</v>
      </c>
      <c r="O1311" t="s">
        <v>328</v>
      </c>
    </row>
    <row r="1312" spans="1:15">
      <c r="A1312" t="s">
        <v>3680</v>
      </c>
      <c r="B1312" t="s">
        <v>14490</v>
      </c>
      <c r="C1312" t="s">
        <v>328</v>
      </c>
      <c r="D1312" t="s">
        <v>328</v>
      </c>
      <c r="E1312" t="s">
        <v>12934</v>
      </c>
      <c r="F1312" t="s">
        <v>2889</v>
      </c>
      <c r="G1312" t="s">
        <v>328</v>
      </c>
      <c r="H1312" t="s">
        <v>6518</v>
      </c>
      <c r="I1312" t="s">
        <v>328</v>
      </c>
      <c r="J1312" t="s">
        <v>328</v>
      </c>
      <c r="K1312" t="s">
        <v>328</v>
      </c>
      <c r="L1312">
        <v>132</v>
      </c>
      <c r="M1312" t="s">
        <v>14490</v>
      </c>
      <c r="N1312" t="s">
        <v>328</v>
      </c>
      <c r="O1312" t="s">
        <v>328</v>
      </c>
    </row>
    <row r="1313" spans="1:15">
      <c r="A1313" t="s">
        <v>3680</v>
      </c>
      <c r="B1313" t="s">
        <v>14491</v>
      </c>
      <c r="C1313" t="s">
        <v>328</v>
      </c>
      <c r="D1313" t="s">
        <v>328</v>
      </c>
      <c r="E1313" t="s">
        <v>12934</v>
      </c>
      <c r="F1313" t="s">
        <v>2889</v>
      </c>
      <c r="G1313" t="s">
        <v>328</v>
      </c>
      <c r="H1313" t="s">
        <v>6518</v>
      </c>
      <c r="I1313" t="s">
        <v>14492</v>
      </c>
      <c r="J1313" t="s">
        <v>328</v>
      </c>
      <c r="K1313" t="s">
        <v>328</v>
      </c>
      <c r="L1313">
        <v>144</v>
      </c>
      <c r="M1313" t="s">
        <v>14491</v>
      </c>
      <c r="N1313" t="s">
        <v>328</v>
      </c>
      <c r="O1313" t="s">
        <v>328</v>
      </c>
    </row>
    <row r="1314" spans="1:15">
      <c r="A1314" t="s">
        <v>3680</v>
      </c>
      <c r="B1314" t="s">
        <v>14493</v>
      </c>
      <c r="C1314" t="s">
        <v>328</v>
      </c>
      <c r="D1314" t="s">
        <v>328</v>
      </c>
      <c r="E1314" t="s">
        <v>13773</v>
      </c>
      <c r="F1314" t="s">
        <v>2889</v>
      </c>
      <c r="G1314" t="s">
        <v>328</v>
      </c>
      <c r="H1314" t="s">
        <v>6518</v>
      </c>
      <c r="I1314" t="s">
        <v>6497</v>
      </c>
      <c r="J1314" t="s">
        <v>328</v>
      </c>
      <c r="K1314" t="s">
        <v>328</v>
      </c>
      <c r="L1314" t="s">
        <v>328</v>
      </c>
      <c r="M1314" t="s">
        <v>14493</v>
      </c>
      <c r="N1314" t="s">
        <v>328</v>
      </c>
      <c r="O1314" t="s">
        <v>328</v>
      </c>
    </row>
    <row r="1315" spans="1:15">
      <c r="A1315" t="s">
        <v>3680</v>
      </c>
      <c r="B1315" t="s">
        <v>14494</v>
      </c>
      <c r="C1315" t="s">
        <v>328</v>
      </c>
      <c r="D1315" t="s">
        <v>328</v>
      </c>
      <c r="E1315" t="s">
        <v>12934</v>
      </c>
      <c r="F1315" t="s">
        <v>2889</v>
      </c>
      <c r="G1315" t="s">
        <v>328</v>
      </c>
      <c r="H1315" t="s">
        <v>6518</v>
      </c>
      <c r="I1315" t="s">
        <v>6501</v>
      </c>
      <c r="J1315" t="s">
        <v>328</v>
      </c>
      <c r="K1315" t="s">
        <v>328</v>
      </c>
      <c r="L1315">
        <v>105</v>
      </c>
      <c r="M1315" t="s">
        <v>14494</v>
      </c>
      <c r="N1315" t="s">
        <v>328</v>
      </c>
      <c r="O1315" t="s">
        <v>328</v>
      </c>
    </row>
    <row r="1316" spans="1:15">
      <c r="A1316" t="s">
        <v>3680</v>
      </c>
      <c r="B1316" t="s">
        <v>14495</v>
      </c>
      <c r="C1316" t="s">
        <v>328</v>
      </c>
      <c r="D1316" t="s">
        <v>328</v>
      </c>
      <c r="E1316" t="s">
        <v>12934</v>
      </c>
      <c r="F1316" t="s">
        <v>2907</v>
      </c>
      <c r="G1316" t="s">
        <v>328</v>
      </c>
      <c r="H1316" t="s">
        <v>6518</v>
      </c>
      <c r="I1316" t="s">
        <v>328</v>
      </c>
      <c r="J1316" t="s">
        <v>328</v>
      </c>
      <c r="K1316" t="s">
        <v>328</v>
      </c>
      <c r="L1316" t="s">
        <v>328</v>
      </c>
      <c r="M1316" t="s">
        <v>14495</v>
      </c>
      <c r="N1316" t="s">
        <v>328</v>
      </c>
      <c r="O1316" t="s">
        <v>328</v>
      </c>
    </row>
    <row r="1317" spans="1:15">
      <c r="A1317" t="s">
        <v>3680</v>
      </c>
      <c r="B1317" t="s">
        <v>14496</v>
      </c>
      <c r="C1317" t="s">
        <v>328</v>
      </c>
      <c r="D1317" t="s">
        <v>328</v>
      </c>
      <c r="E1317" t="s">
        <v>12934</v>
      </c>
      <c r="F1317" t="s">
        <v>2907</v>
      </c>
      <c r="G1317" t="s">
        <v>328</v>
      </c>
      <c r="H1317" t="s">
        <v>6518</v>
      </c>
      <c r="I1317" t="s">
        <v>328</v>
      </c>
      <c r="J1317" t="s">
        <v>328</v>
      </c>
      <c r="K1317" t="s">
        <v>328</v>
      </c>
      <c r="L1317" t="s">
        <v>328</v>
      </c>
      <c r="M1317" t="s">
        <v>14496</v>
      </c>
      <c r="N1317" t="s">
        <v>328</v>
      </c>
      <c r="O1317" t="s">
        <v>328</v>
      </c>
    </row>
    <row r="1318" spans="1:15">
      <c r="A1318" t="s">
        <v>3680</v>
      </c>
      <c r="B1318" t="s">
        <v>14497</v>
      </c>
      <c r="C1318" t="s">
        <v>328</v>
      </c>
      <c r="D1318" t="s">
        <v>328</v>
      </c>
      <c r="E1318" t="s">
        <v>12934</v>
      </c>
      <c r="F1318" t="s">
        <v>2907</v>
      </c>
      <c r="G1318" t="s">
        <v>328</v>
      </c>
      <c r="H1318" t="s">
        <v>6518</v>
      </c>
      <c r="I1318" t="s">
        <v>328</v>
      </c>
      <c r="J1318" t="s">
        <v>328</v>
      </c>
      <c r="K1318" t="s">
        <v>328</v>
      </c>
      <c r="L1318" t="s">
        <v>328</v>
      </c>
      <c r="M1318" t="s">
        <v>14497</v>
      </c>
      <c r="N1318" t="s">
        <v>328</v>
      </c>
      <c r="O1318" t="s">
        <v>328</v>
      </c>
    </row>
    <row r="1319" spans="1:15">
      <c r="A1319" t="s">
        <v>3680</v>
      </c>
      <c r="B1319" t="s">
        <v>14498</v>
      </c>
      <c r="C1319" t="s">
        <v>328</v>
      </c>
      <c r="D1319" t="s">
        <v>328</v>
      </c>
      <c r="E1319" t="s">
        <v>12934</v>
      </c>
      <c r="F1319" t="s">
        <v>2907</v>
      </c>
      <c r="G1319" t="s">
        <v>328</v>
      </c>
      <c r="H1319" t="s">
        <v>6518</v>
      </c>
      <c r="I1319" t="s">
        <v>328</v>
      </c>
      <c r="J1319" t="s">
        <v>328</v>
      </c>
      <c r="K1319" t="s">
        <v>328</v>
      </c>
      <c r="L1319" t="s">
        <v>328</v>
      </c>
      <c r="M1319" t="s">
        <v>14498</v>
      </c>
      <c r="N1319" t="s">
        <v>328</v>
      </c>
      <c r="O1319" t="s">
        <v>328</v>
      </c>
    </row>
    <row r="1320" spans="1:15">
      <c r="A1320" t="s">
        <v>3680</v>
      </c>
      <c r="B1320" t="s">
        <v>14499</v>
      </c>
      <c r="C1320" t="s">
        <v>328</v>
      </c>
      <c r="D1320" t="s">
        <v>328</v>
      </c>
      <c r="E1320" t="s">
        <v>12934</v>
      </c>
      <c r="F1320" t="s">
        <v>2907</v>
      </c>
      <c r="G1320" t="s">
        <v>328</v>
      </c>
      <c r="H1320" t="s">
        <v>6518</v>
      </c>
      <c r="I1320" t="s">
        <v>328</v>
      </c>
      <c r="J1320" t="s">
        <v>328</v>
      </c>
      <c r="K1320" t="s">
        <v>328</v>
      </c>
      <c r="L1320" t="s">
        <v>328</v>
      </c>
      <c r="M1320" t="s">
        <v>14499</v>
      </c>
      <c r="N1320" t="s">
        <v>328</v>
      </c>
      <c r="O1320" t="s">
        <v>328</v>
      </c>
    </row>
    <row r="1321" spans="1:15">
      <c r="A1321" t="s">
        <v>3680</v>
      </c>
      <c r="B1321" t="s">
        <v>14500</v>
      </c>
      <c r="C1321" t="s">
        <v>328</v>
      </c>
      <c r="D1321" t="s">
        <v>328</v>
      </c>
      <c r="E1321" t="s">
        <v>12934</v>
      </c>
      <c r="F1321" t="s">
        <v>2907</v>
      </c>
      <c r="G1321" t="s">
        <v>328</v>
      </c>
      <c r="H1321" t="s">
        <v>6518</v>
      </c>
      <c r="I1321" t="s">
        <v>328</v>
      </c>
      <c r="J1321" t="s">
        <v>328</v>
      </c>
      <c r="K1321" t="s">
        <v>328</v>
      </c>
      <c r="L1321" t="s">
        <v>328</v>
      </c>
      <c r="M1321" t="s">
        <v>14500</v>
      </c>
      <c r="N1321" t="s">
        <v>328</v>
      </c>
      <c r="O1321" t="s">
        <v>328</v>
      </c>
    </row>
    <row r="1322" spans="1:15">
      <c r="A1322" t="s">
        <v>3680</v>
      </c>
      <c r="B1322" t="s">
        <v>14501</v>
      </c>
      <c r="C1322" t="s">
        <v>328</v>
      </c>
      <c r="D1322" t="s">
        <v>328</v>
      </c>
      <c r="E1322" t="s">
        <v>12934</v>
      </c>
      <c r="F1322" t="s">
        <v>2907</v>
      </c>
      <c r="G1322" t="s">
        <v>328</v>
      </c>
      <c r="H1322" t="s">
        <v>6518</v>
      </c>
      <c r="I1322" t="s">
        <v>328</v>
      </c>
      <c r="J1322" t="s">
        <v>328</v>
      </c>
      <c r="K1322" t="s">
        <v>328</v>
      </c>
      <c r="L1322" t="s">
        <v>328</v>
      </c>
      <c r="M1322" t="s">
        <v>14501</v>
      </c>
      <c r="N1322" t="s">
        <v>328</v>
      </c>
      <c r="O1322" t="s">
        <v>328</v>
      </c>
    </row>
    <row r="1323" spans="1:15">
      <c r="A1323" t="s">
        <v>3680</v>
      </c>
      <c r="B1323" t="s">
        <v>14502</v>
      </c>
      <c r="C1323" t="s">
        <v>328</v>
      </c>
      <c r="D1323" t="s">
        <v>328</v>
      </c>
      <c r="E1323" t="s">
        <v>12934</v>
      </c>
      <c r="F1323" t="s">
        <v>2907</v>
      </c>
      <c r="G1323" t="s">
        <v>328</v>
      </c>
      <c r="H1323" t="s">
        <v>6518</v>
      </c>
      <c r="I1323" t="s">
        <v>328</v>
      </c>
      <c r="J1323" t="s">
        <v>328</v>
      </c>
      <c r="K1323" t="s">
        <v>328</v>
      </c>
      <c r="L1323" t="s">
        <v>328</v>
      </c>
      <c r="M1323" t="s">
        <v>14502</v>
      </c>
      <c r="N1323" t="s">
        <v>328</v>
      </c>
      <c r="O1323" t="s">
        <v>328</v>
      </c>
    </row>
    <row r="1324" spans="1:15">
      <c r="A1324" t="s">
        <v>3680</v>
      </c>
      <c r="B1324" t="s">
        <v>14503</v>
      </c>
      <c r="C1324" t="s">
        <v>328</v>
      </c>
      <c r="D1324" t="s">
        <v>328</v>
      </c>
      <c r="E1324" t="s">
        <v>12934</v>
      </c>
      <c r="F1324" t="s">
        <v>2907</v>
      </c>
      <c r="G1324" t="s">
        <v>328</v>
      </c>
      <c r="H1324" t="s">
        <v>6518</v>
      </c>
      <c r="I1324" t="s">
        <v>328</v>
      </c>
      <c r="J1324" t="s">
        <v>328</v>
      </c>
      <c r="K1324" t="s">
        <v>328</v>
      </c>
      <c r="L1324" t="s">
        <v>328</v>
      </c>
      <c r="M1324" t="s">
        <v>14503</v>
      </c>
      <c r="N1324" t="s">
        <v>328</v>
      </c>
      <c r="O1324" t="s">
        <v>328</v>
      </c>
    </row>
    <row r="1325" spans="1:15">
      <c r="A1325" t="s">
        <v>3680</v>
      </c>
      <c r="B1325" t="s">
        <v>14504</v>
      </c>
      <c r="C1325" t="s">
        <v>328</v>
      </c>
      <c r="D1325" t="s">
        <v>328</v>
      </c>
      <c r="E1325" t="s">
        <v>12934</v>
      </c>
      <c r="F1325" t="s">
        <v>2907</v>
      </c>
      <c r="G1325" t="s">
        <v>328</v>
      </c>
      <c r="H1325" t="s">
        <v>6518</v>
      </c>
      <c r="I1325" t="s">
        <v>328</v>
      </c>
      <c r="J1325" t="s">
        <v>328</v>
      </c>
      <c r="K1325" t="s">
        <v>328</v>
      </c>
      <c r="L1325" t="s">
        <v>328</v>
      </c>
      <c r="M1325" t="s">
        <v>14504</v>
      </c>
      <c r="N1325" t="s">
        <v>328</v>
      </c>
      <c r="O1325" t="s">
        <v>328</v>
      </c>
    </row>
    <row r="1326" spans="1:15">
      <c r="A1326" t="s">
        <v>3680</v>
      </c>
      <c r="B1326" t="s">
        <v>14505</v>
      </c>
      <c r="C1326" t="s">
        <v>328</v>
      </c>
      <c r="D1326" t="s">
        <v>328</v>
      </c>
      <c r="E1326" t="s">
        <v>12934</v>
      </c>
      <c r="F1326" t="s">
        <v>2907</v>
      </c>
      <c r="G1326" t="s">
        <v>328</v>
      </c>
      <c r="H1326" t="s">
        <v>328</v>
      </c>
      <c r="I1326" t="s">
        <v>328</v>
      </c>
      <c r="J1326" t="s">
        <v>328</v>
      </c>
      <c r="K1326" t="s">
        <v>328</v>
      </c>
      <c r="L1326" t="s">
        <v>328</v>
      </c>
      <c r="M1326" t="s">
        <v>14505</v>
      </c>
      <c r="N1326" t="s">
        <v>328</v>
      </c>
      <c r="O1326" t="s">
        <v>328</v>
      </c>
    </row>
    <row r="1327" spans="1:15">
      <c r="A1327" t="s">
        <v>3680</v>
      </c>
      <c r="B1327" t="s">
        <v>14506</v>
      </c>
      <c r="C1327" t="s">
        <v>328</v>
      </c>
      <c r="D1327" t="s">
        <v>328</v>
      </c>
      <c r="E1327" t="s">
        <v>12934</v>
      </c>
      <c r="F1327" t="s">
        <v>2907</v>
      </c>
      <c r="G1327" t="s">
        <v>328</v>
      </c>
      <c r="H1327" t="s">
        <v>328</v>
      </c>
      <c r="I1327" t="s">
        <v>328</v>
      </c>
      <c r="J1327" t="s">
        <v>328</v>
      </c>
      <c r="K1327" t="s">
        <v>328</v>
      </c>
      <c r="L1327" t="s">
        <v>328</v>
      </c>
      <c r="M1327" t="s">
        <v>14506</v>
      </c>
      <c r="N1327" t="s">
        <v>328</v>
      </c>
      <c r="O1327" t="s">
        <v>328</v>
      </c>
    </row>
    <row r="1328" spans="1:15">
      <c r="A1328" t="s">
        <v>3680</v>
      </c>
      <c r="B1328" t="s">
        <v>14507</v>
      </c>
      <c r="C1328" t="s">
        <v>328</v>
      </c>
      <c r="D1328" t="s">
        <v>328</v>
      </c>
      <c r="E1328" t="s">
        <v>12934</v>
      </c>
      <c r="F1328" t="s">
        <v>2907</v>
      </c>
      <c r="G1328" t="s">
        <v>328</v>
      </c>
      <c r="H1328" t="s">
        <v>328</v>
      </c>
      <c r="I1328" t="s">
        <v>328</v>
      </c>
      <c r="J1328" t="s">
        <v>328</v>
      </c>
      <c r="K1328" t="s">
        <v>328</v>
      </c>
      <c r="L1328" t="s">
        <v>328</v>
      </c>
      <c r="M1328" t="s">
        <v>14507</v>
      </c>
      <c r="N1328" t="s">
        <v>328</v>
      </c>
      <c r="O1328" t="s">
        <v>328</v>
      </c>
    </row>
    <row r="1329" spans="1:15">
      <c r="A1329" t="s">
        <v>3680</v>
      </c>
      <c r="B1329" t="s">
        <v>14508</v>
      </c>
      <c r="C1329" t="s">
        <v>328</v>
      </c>
      <c r="D1329" t="s">
        <v>328</v>
      </c>
      <c r="E1329" t="s">
        <v>12949</v>
      </c>
      <c r="F1329" t="s">
        <v>2907</v>
      </c>
      <c r="G1329" t="s">
        <v>328</v>
      </c>
      <c r="H1329" t="s">
        <v>328</v>
      </c>
      <c r="I1329" t="s">
        <v>6501</v>
      </c>
      <c r="J1329" t="s">
        <v>6505</v>
      </c>
      <c r="K1329" t="s">
        <v>328</v>
      </c>
      <c r="L1329">
        <v>75</v>
      </c>
      <c r="M1329" t="s">
        <v>14508</v>
      </c>
      <c r="N1329" t="s">
        <v>328</v>
      </c>
      <c r="O1329" t="s">
        <v>328</v>
      </c>
    </row>
    <row r="1330" spans="1:15">
      <c r="A1330" t="s">
        <v>3680</v>
      </c>
      <c r="B1330" t="s">
        <v>14509</v>
      </c>
      <c r="C1330" t="s">
        <v>328</v>
      </c>
      <c r="D1330" t="s">
        <v>328</v>
      </c>
      <c r="E1330" t="s">
        <v>12934</v>
      </c>
      <c r="F1330" t="s">
        <v>2907</v>
      </c>
      <c r="G1330" t="s">
        <v>328</v>
      </c>
      <c r="H1330" t="s">
        <v>328</v>
      </c>
      <c r="I1330" t="s">
        <v>328</v>
      </c>
      <c r="J1330" t="s">
        <v>328</v>
      </c>
      <c r="K1330" t="s">
        <v>328</v>
      </c>
      <c r="L1330" t="s">
        <v>328</v>
      </c>
      <c r="M1330" t="s">
        <v>14509</v>
      </c>
      <c r="N1330" t="s">
        <v>328</v>
      </c>
      <c r="O1330" t="s">
        <v>328</v>
      </c>
    </row>
    <row r="1331" spans="1:15">
      <c r="A1331" t="s">
        <v>3680</v>
      </c>
      <c r="B1331" t="s">
        <v>14510</v>
      </c>
      <c r="C1331" t="s">
        <v>328</v>
      </c>
      <c r="D1331" t="s">
        <v>328</v>
      </c>
      <c r="E1331" t="s">
        <v>12934</v>
      </c>
      <c r="F1331" t="s">
        <v>2907</v>
      </c>
      <c r="G1331" t="s">
        <v>328</v>
      </c>
      <c r="H1331" t="s">
        <v>328</v>
      </c>
      <c r="I1331" t="s">
        <v>328</v>
      </c>
      <c r="J1331" t="s">
        <v>328</v>
      </c>
      <c r="K1331" t="s">
        <v>328</v>
      </c>
      <c r="L1331" t="s">
        <v>328</v>
      </c>
      <c r="M1331" t="s">
        <v>14510</v>
      </c>
      <c r="N1331" t="s">
        <v>328</v>
      </c>
      <c r="O1331" t="s">
        <v>328</v>
      </c>
    </row>
    <row r="1332" spans="1:15">
      <c r="A1332" t="s">
        <v>3680</v>
      </c>
      <c r="B1332" t="s">
        <v>14511</v>
      </c>
      <c r="C1332" t="s">
        <v>328</v>
      </c>
      <c r="D1332" t="s">
        <v>328</v>
      </c>
      <c r="E1332" t="s">
        <v>12934</v>
      </c>
      <c r="F1332" t="s">
        <v>2907</v>
      </c>
      <c r="G1332" t="s">
        <v>328</v>
      </c>
      <c r="H1332" t="s">
        <v>328</v>
      </c>
      <c r="I1332" t="s">
        <v>328</v>
      </c>
      <c r="J1332" t="s">
        <v>328</v>
      </c>
      <c r="K1332" t="s">
        <v>328</v>
      </c>
      <c r="L1332" t="s">
        <v>328</v>
      </c>
      <c r="M1332" t="s">
        <v>14512</v>
      </c>
      <c r="N1332" t="s">
        <v>328</v>
      </c>
      <c r="O1332" t="s">
        <v>328</v>
      </c>
    </row>
    <row r="1333" spans="1:15">
      <c r="A1333" t="s">
        <v>3680</v>
      </c>
      <c r="B1333" t="s">
        <v>14512</v>
      </c>
      <c r="C1333" t="s">
        <v>328</v>
      </c>
      <c r="D1333" t="s">
        <v>328</v>
      </c>
      <c r="E1333" t="s">
        <v>12934</v>
      </c>
      <c r="F1333" t="s">
        <v>2907</v>
      </c>
      <c r="G1333" t="s">
        <v>328</v>
      </c>
      <c r="H1333" t="s">
        <v>328</v>
      </c>
      <c r="I1333" t="s">
        <v>328</v>
      </c>
      <c r="J1333" t="s">
        <v>328</v>
      </c>
      <c r="K1333" t="s">
        <v>328</v>
      </c>
      <c r="L1333" t="s">
        <v>328</v>
      </c>
      <c r="M1333" t="s">
        <v>14512</v>
      </c>
      <c r="N1333" t="s">
        <v>328</v>
      </c>
      <c r="O1333" t="s">
        <v>328</v>
      </c>
    </row>
    <row r="1334" spans="1:15">
      <c r="A1334" s="45" t="s">
        <v>3680</v>
      </c>
      <c r="C1334" t="s">
        <v>328</v>
      </c>
      <c r="D1334" t="s">
        <v>328</v>
      </c>
      <c r="E1334" t="s">
        <v>12934</v>
      </c>
      <c r="F1334" t="s">
        <v>2907</v>
      </c>
      <c r="G1334" t="s">
        <v>328</v>
      </c>
      <c r="H1334" t="s">
        <v>328</v>
      </c>
      <c r="I1334" s="35" t="s">
        <v>6501</v>
      </c>
      <c r="J1334" s="33" t="s">
        <v>14513</v>
      </c>
      <c r="L1334" t="s">
        <v>328</v>
      </c>
      <c r="M1334" t="s">
        <v>14514</v>
      </c>
      <c r="N1334" t="s">
        <v>328</v>
      </c>
      <c r="O1334" t="s">
        <v>328</v>
      </c>
    </row>
    <row r="1335" spans="1:15">
      <c r="A1335" t="s">
        <v>3680</v>
      </c>
      <c r="B1335" t="s">
        <v>14515</v>
      </c>
      <c r="C1335" t="s">
        <v>328</v>
      </c>
      <c r="D1335" t="s">
        <v>328</v>
      </c>
      <c r="E1335" t="s">
        <v>13773</v>
      </c>
      <c r="F1335" t="s">
        <v>2907</v>
      </c>
      <c r="G1335" t="s">
        <v>328</v>
      </c>
      <c r="H1335" t="s">
        <v>6524</v>
      </c>
      <c r="I1335" t="s">
        <v>14516</v>
      </c>
      <c r="J1335" t="s">
        <v>328</v>
      </c>
      <c r="K1335" t="s">
        <v>328</v>
      </c>
      <c r="L1335">
        <v>80</v>
      </c>
      <c r="M1335" t="s">
        <v>14515</v>
      </c>
      <c r="N1335" t="s">
        <v>328</v>
      </c>
      <c r="O1335" t="s">
        <v>328</v>
      </c>
    </row>
    <row r="1336" spans="1:15">
      <c r="A1336" t="s">
        <v>3680</v>
      </c>
      <c r="B1336" t="s">
        <v>14517</v>
      </c>
      <c r="C1336" t="s">
        <v>328</v>
      </c>
      <c r="D1336" t="s">
        <v>328</v>
      </c>
      <c r="E1336" t="s">
        <v>12934</v>
      </c>
      <c r="F1336" t="s">
        <v>2907</v>
      </c>
      <c r="G1336" t="s">
        <v>328</v>
      </c>
      <c r="H1336" t="s">
        <v>6520</v>
      </c>
      <c r="I1336" t="s">
        <v>6505</v>
      </c>
      <c r="J1336" t="s">
        <v>328</v>
      </c>
      <c r="K1336" t="s">
        <v>328</v>
      </c>
      <c r="L1336" t="s">
        <v>328</v>
      </c>
      <c r="M1336" t="s">
        <v>14517</v>
      </c>
      <c r="N1336" t="s">
        <v>328</v>
      </c>
      <c r="O1336" t="s">
        <v>328</v>
      </c>
    </row>
    <row r="1337" spans="1:15">
      <c r="A1337" t="s">
        <v>3680</v>
      </c>
      <c r="B1337" t="s">
        <v>14518</v>
      </c>
      <c r="C1337" t="s">
        <v>328</v>
      </c>
      <c r="D1337" t="s">
        <v>328</v>
      </c>
      <c r="E1337" t="s">
        <v>12934</v>
      </c>
      <c r="F1337" t="s">
        <v>2907</v>
      </c>
      <c r="G1337" t="s">
        <v>328</v>
      </c>
      <c r="H1337" t="s">
        <v>328</v>
      </c>
      <c r="I1337" t="s">
        <v>328</v>
      </c>
      <c r="J1337" t="s">
        <v>328</v>
      </c>
      <c r="K1337" t="s">
        <v>328</v>
      </c>
      <c r="L1337" t="s">
        <v>328</v>
      </c>
      <c r="M1337" t="s">
        <v>14518</v>
      </c>
      <c r="N1337" t="s">
        <v>328</v>
      </c>
      <c r="O1337" t="s">
        <v>328</v>
      </c>
    </row>
    <row r="1338" spans="1:15">
      <c r="A1338" t="s">
        <v>3680</v>
      </c>
      <c r="B1338" t="s">
        <v>14519</v>
      </c>
      <c r="C1338" t="s">
        <v>328</v>
      </c>
      <c r="D1338" t="s">
        <v>328</v>
      </c>
      <c r="E1338" t="s">
        <v>12934</v>
      </c>
      <c r="F1338" t="s">
        <v>2907</v>
      </c>
      <c r="G1338" t="s">
        <v>328</v>
      </c>
      <c r="H1338" t="s">
        <v>328</v>
      </c>
      <c r="I1338" t="s">
        <v>328</v>
      </c>
      <c r="J1338" t="s">
        <v>328</v>
      </c>
      <c r="K1338" t="s">
        <v>328</v>
      </c>
      <c r="L1338" t="s">
        <v>328</v>
      </c>
      <c r="M1338" t="s">
        <v>14519</v>
      </c>
      <c r="N1338" t="s">
        <v>328</v>
      </c>
      <c r="O1338" t="s">
        <v>328</v>
      </c>
    </row>
    <row r="1339" spans="1:15">
      <c r="A1339" t="s">
        <v>3680</v>
      </c>
      <c r="B1339" t="s">
        <v>14520</v>
      </c>
      <c r="C1339" t="s">
        <v>328</v>
      </c>
      <c r="D1339" t="s">
        <v>328</v>
      </c>
      <c r="E1339" t="s">
        <v>12934</v>
      </c>
      <c r="F1339" t="s">
        <v>2907</v>
      </c>
      <c r="G1339" t="s">
        <v>328</v>
      </c>
      <c r="H1339" t="s">
        <v>328</v>
      </c>
      <c r="I1339" t="s">
        <v>328</v>
      </c>
      <c r="J1339" t="s">
        <v>328</v>
      </c>
      <c r="K1339" t="s">
        <v>328</v>
      </c>
      <c r="L1339" t="s">
        <v>328</v>
      </c>
      <c r="M1339" t="s">
        <v>14521</v>
      </c>
      <c r="N1339" t="s">
        <v>328</v>
      </c>
      <c r="O1339" t="s">
        <v>328</v>
      </c>
    </row>
    <row r="1340" spans="1:15">
      <c r="A1340" t="s">
        <v>3680</v>
      </c>
      <c r="B1340" t="s">
        <v>14522</v>
      </c>
      <c r="C1340" t="s">
        <v>328</v>
      </c>
      <c r="D1340" t="s">
        <v>328</v>
      </c>
      <c r="E1340" t="s">
        <v>12934</v>
      </c>
      <c r="F1340" t="s">
        <v>2907</v>
      </c>
      <c r="G1340" t="s">
        <v>328</v>
      </c>
      <c r="H1340" t="s">
        <v>328</v>
      </c>
      <c r="I1340" t="s">
        <v>328</v>
      </c>
      <c r="J1340" t="s">
        <v>328</v>
      </c>
      <c r="K1340" t="s">
        <v>328</v>
      </c>
      <c r="L1340" t="s">
        <v>328</v>
      </c>
      <c r="M1340" t="s">
        <v>14523</v>
      </c>
      <c r="N1340" t="s">
        <v>328</v>
      </c>
      <c r="O1340" t="s">
        <v>328</v>
      </c>
    </row>
    <row r="1341" spans="1:15">
      <c r="A1341" t="s">
        <v>3680</v>
      </c>
      <c r="B1341" t="s">
        <v>14524</v>
      </c>
      <c r="C1341" t="s">
        <v>328</v>
      </c>
      <c r="D1341" t="s">
        <v>328</v>
      </c>
      <c r="E1341" t="s">
        <v>12934</v>
      </c>
      <c r="F1341" t="s">
        <v>2907</v>
      </c>
      <c r="G1341" t="s">
        <v>328</v>
      </c>
      <c r="H1341" t="s">
        <v>328</v>
      </c>
      <c r="I1341" t="s">
        <v>328</v>
      </c>
      <c r="J1341" t="s">
        <v>328</v>
      </c>
      <c r="K1341" t="s">
        <v>328</v>
      </c>
      <c r="L1341" t="s">
        <v>328</v>
      </c>
      <c r="M1341" t="s">
        <v>14525</v>
      </c>
      <c r="N1341" t="s">
        <v>328</v>
      </c>
      <c r="O1341" t="s">
        <v>328</v>
      </c>
    </row>
    <row r="1342" spans="1:15">
      <c r="A1342" t="s">
        <v>3680</v>
      </c>
      <c r="B1342" t="s">
        <v>14526</v>
      </c>
      <c r="C1342" t="s">
        <v>328</v>
      </c>
      <c r="D1342" t="s">
        <v>328</v>
      </c>
      <c r="E1342" t="s">
        <v>12934</v>
      </c>
      <c r="F1342" t="s">
        <v>2907</v>
      </c>
      <c r="G1342" t="s">
        <v>328</v>
      </c>
      <c r="H1342" t="s">
        <v>328</v>
      </c>
      <c r="I1342" t="s">
        <v>328</v>
      </c>
      <c r="J1342" t="s">
        <v>328</v>
      </c>
      <c r="K1342" t="s">
        <v>328</v>
      </c>
      <c r="L1342" t="s">
        <v>328</v>
      </c>
      <c r="M1342" t="s">
        <v>14526</v>
      </c>
      <c r="N1342" t="s">
        <v>328</v>
      </c>
      <c r="O1342" t="s">
        <v>328</v>
      </c>
    </row>
    <row r="1343" spans="1:15">
      <c r="A1343" t="s">
        <v>3680</v>
      </c>
      <c r="B1343" t="s">
        <v>14527</v>
      </c>
      <c r="C1343" t="s">
        <v>328</v>
      </c>
      <c r="D1343" t="s">
        <v>328</v>
      </c>
      <c r="E1343" t="s">
        <v>12934</v>
      </c>
      <c r="F1343" t="s">
        <v>2907</v>
      </c>
      <c r="G1343" t="s">
        <v>328</v>
      </c>
      <c r="H1343" t="s">
        <v>328</v>
      </c>
      <c r="I1343" t="s">
        <v>328</v>
      </c>
      <c r="J1343" t="s">
        <v>328</v>
      </c>
      <c r="K1343" t="s">
        <v>328</v>
      </c>
      <c r="L1343" t="s">
        <v>328</v>
      </c>
      <c r="M1343" t="s">
        <v>14527</v>
      </c>
      <c r="N1343" t="s">
        <v>328</v>
      </c>
      <c r="O1343" t="s">
        <v>328</v>
      </c>
    </row>
    <row r="1344" spans="1:15">
      <c r="A1344" t="s">
        <v>3680</v>
      </c>
      <c r="B1344" t="s">
        <v>14528</v>
      </c>
      <c r="C1344" t="s">
        <v>328</v>
      </c>
      <c r="D1344" t="s">
        <v>328</v>
      </c>
      <c r="E1344" t="s">
        <v>12934</v>
      </c>
      <c r="F1344" t="s">
        <v>2907</v>
      </c>
      <c r="G1344" t="s">
        <v>328</v>
      </c>
      <c r="H1344" t="s">
        <v>328</v>
      </c>
      <c r="I1344" t="s">
        <v>328</v>
      </c>
      <c r="J1344" t="s">
        <v>328</v>
      </c>
      <c r="K1344" t="s">
        <v>328</v>
      </c>
      <c r="L1344" t="s">
        <v>328</v>
      </c>
      <c r="M1344" t="s">
        <v>14527</v>
      </c>
      <c r="N1344" t="s">
        <v>328</v>
      </c>
      <c r="O1344" t="s">
        <v>328</v>
      </c>
    </row>
    <row r="1345" spans="1:15">
      <c r="A1345" t="s">
        <v>3680</v>
      </c>
      <c r="B1345" t="s">
        <v>14529</v>
      </c>
      <c r="C1345" t="s">
        <v>328</v>
      </c>
      <c r="D1345" t="s">
        <v>328</v>
      </c>
      <c r="E1345" t="s">
        <v>12934</v>
      </c>
      <c r="F1345" t="s">
        <v>2907</v>
      </c>
      <c r="G1345" t="s">
        <v>328</v>
      </c>
      <c r="H1345" t="s">
        <v>328</v>
      </c>
      <c r="I1345" t="s">
        <v>328</v>
      </c>
      <c r="J1345" t="s">
        <v>328</v>
      </c>
      <c r="K1345" t="s">
        <v>328</v>
      </c>
      <c r="L1345" t="s">
        <v>328</v>
      </c>
      <c r="M1345" t="s">
        <v>14529</v>
      </c>
      <c r="N1345" t="s">
        <v>328</v>
      </c>
      <c r="O1345" t="s">
        <v>328</v>
      </c>
    </row>
    <row r="1346" spans="1:15">
      <c r="A1346" t="s">
        <v>3680</v>
      </c>
      <c r="B1346" t="s">
        <v>14530</v>
      </c>
      <c r="C1346" t="s">
        <v>328</v>
      </c>
      <c r="D1346" t="s">
        <v>328</v>
      </c>
      <c r="E1346" t="s">
        <v>12934</v>
      </c>
      <c r="F1346" t="s">
        <v>2907</v>
      </c>
      <c r="G1346" t="s">
        <v>328</v>
      </c>
      <c r="H1346" t="s">
        <v>328</v>
      </c>
      <c r="I1346" t="s">
        <v>328</v>
      </c>
      <c r="J1346" t="s">
        <v>328</v>
      </c>
      <c r="K1346" t="s">
        <v>328</v>
      </c>
      <c r="L1346" t="s">
        <v>328</v>
      </c>
      <c r="M1346" t="s">
        <v>14531</v>
      </c>
      <c r="N1346" t="s">
        <v>328</v>
      </c>
      <c r="O1346" t="s">
        <v>328</v>
      </c>
    </row>
    <row r="1347" spans="1:15">
      <c r="A1347" t="s">
        <v>3680</v>
      </c>
      <c r="B1347" t="s">
        <v>14532</v>
      </c>
      <c r="C1347" t="s">
        <v>328</v>
      </c>
      <c r="D1347" t="s">
        <v>328</v>
      </c>
      <c r="E1347" t="s">
        <v>12934</v>
      </c>
      <c r="F1347" t="s">
        <v>2907</v>
      </c>
      <c r="G1347" t="s">
        <v>328</v>
      </c>
      <c r="H1347" t="s">
        <v>328</v>
      </c>
      <c r="I1347" t="s">
        <v>328</v>
      </c>
      <c r="J1347" t="s">
        <v>328</v>
      </c>
      <c r="K1347" t="s">
        <v>328</v>
      </c>
      <c r="L1347" t="s">
        <v>328</v>
      </c>
      <c r="M1347" t="s">
        <v>14532</v>
      </c>
      <c r="N1347" t="s">
        <v>328</v>
      </c>
      <c r="O1347" t="s">
        <v>328</v>
      </c>
    </row>
    <row r="1348" spans="1:15">
      <c r="A1348" t="s">
        <v>3680</v>
      </c>
      <c r="B1348" t="s">
        <v>14533</v>
      </c>
      <c r="C1348" t="s">
        <v>328</v>
      </c>
      <c r="D1348" t="s">
        <v>328</v>
      </c>
      <c r="E1348" t="s">
        <v>12934</v>
      </c>
      <c r="F1348" t="s">
        <v>2907</v>
      </c>
      <c r="G1348" t="s">
        <v>328</v>
      </c>
      <c r="H1348" t="s">
        <v>328</v>
      </c>
      <c r="I1348" t="s">
        <v>328</v>
      </c>
      <c r="J1348" t="s">
        <v>328</v>
      </c>
      <c r="K1348" t="s">
        <v>328</v>
      </c>
      <c r="L1348" t="s">
        <v>328</v>
      </c>
      <c r="M1348" t="s">
        <v>14534</v>
      </c>
      <c r="N1348" t="s">
        <v>328</v>
      </c>
      <c r="O1348" t="s">
        <v>328</v>
      </c>
    </row>
    <row r="1349" spans="1:15">
      <c r="A1349" t="s">
        <v>3680</v>
      </c>
      <c r="B1349" t="s">
        <v>14535</v>
      </c>
      <c r="C1349" t="s">
        <v>328</v>
      </c>
      <c r="D1349" t="s">
        <v>328</v>
      </c>
      <c r="E1349" t="s">
        <v>12934</v>
      </c>
      <c r="F1349" t="s">
        <v>2907</v>
      </c>
      <c r="G1349" t="s">
        <v>328</v>
      </c>
      <c r="H1349" t="s">
        <v>328</v>
      </c>
      <c r="I1349" t="s">
        <v>328</v>
      </c>
      <c r="J1349" t="s">
        <v>328</v>
      </c>
      <c r="K1349" t="s">
        <v>328</v>
      </c>
      <c r="L1349" t="s">
        <v>328</v>
      </c>
      <c r="M1349" t="s">
        <v>14534</v>
      </c>
      <c r="N1349" t="s">
        <v>328</v>
      </c>
      <c r="O1349" t="s">
        <v>328</v>
      </c>
    </row>
    <row r="1350" spans="1:15">
      <c r="A1350" t="s">
        <v>3680</v>
      </c>
      <c r="B1350" t="s">
        <v>14536</v>
      </c>
      <c r="C1350" t="s">
        <v>328</v>
      </c>
      <c r="D1350" t="s">
        <v>328</v>
      </c>
      <c r="E1350" t="s">
        <v>12934</v>
      </c>
      <c r="F1350" t="s">
        <v>2907</v>
      </c>
      <c r="G1350" t="s">
        <v>328</v>
      </c>
      <c r="H1350" t="s">
        <v>6518</v>
      </c>
      <c r="I1350" t="s">
        <v>328</v>
      </c>
      <c r="J1350" t="s">
        <v>328</v>
      </c>
      <c r="K1350" t="s">
        <v>328</v>
      </c>
      <c r="L1350" t="s">
        <v>328</v>
      </c>
      <c r="M1350" t="s">
        <v>14536</v>
      </c>
      <c r="N1350" t="s">
        <v>328</v>
      </c>
      <c r="O1350" t="s">
        <v>328</v>
      </c>
    </row>
    <row r="1351" spans="1:15">
      <c r="A1351" t="s">
        <v>3680</v>
      </c>
      <c r="B1351" t="s">
        <v>14537</v>
      </c>
      <c r="C1351" t="s">
        <v>328</v>
      </c>
      <c r="D1351" t="s">
        <v>328</v>
      </c>
      <c r="E1351" t="s">
        <v>12934</v>
      </c>
      <c r="F1351" t="s">
        <v>2907</v>
      </c>
      <c r="G1351" t="s">
        <v>328</v>
      </c>
      <c r="H1351" t="s">
        <v>6524</v>
      </c>
      <c r="I1351" t="s">
        <v>328</v>
      </c>
      <c r="J1351" t="s">
        <v>328</v>
      </c>
      <c r="K1351" t="s">
        <v>328</v>
      </c>
      <c r="L1351" t="s">
        <v>328</v>
      </c>
      <c r="M1351" t="s">
        <v>14537</v>
      </c>
      <c r="N1351" t="s">
        <v>328</v>
      </c>
      <c r="O1351" t="s">
        <v>328</v>
      </c>
    </row>
    <row r="1352" spans="1:15">
      <c r="A1352" t="s">
        <v>3680</v>
      </c>
      <c r="B1352" t="s">
        <v>14538</v>
      </c>
      <c r="C1352" t="s">
        <v>328</v>
      </c>
      <c r="D1352" t="s">
        <v>328</v>
      </c>
      <c r="E1352" t="s">
        <v>12934</v>
      </c>
      <c r="F1352" t="s">
        <v>2907</v>
      </c>
      <c r="G1352" t="s">
        <v>328</v>
      </c>
      <c r="H1352" t="s">
        <v>328</v>
      </c>
      <c r="I1352" t="s">
        <v>328</v>
      </c>
      <c r="J1352" t="s">
        <v>328</v>
      </c>
      <c r="K1352" t="s">
        <v>328</v>
      </c>
      <c r="L1352" t="s">
        <v>328</v>
      </c>
      <c r="M1352" t="s">
        <v>14538</v>
      </c>
      <c r="N1352" t="s">
        <v>328</v>
      </c>
      <c r="O1352" t="s">
        <v>328</v>
      </c>
    </row>
    <row r="1353" spans="1:15">
      <c r="A1353" t="s">
        <v>3680</v>
      </c>
      <c r="B1353" t="s">
        <v>14539</v>
      </c>
      <c r="C1353" t="s">
        <v>328</v>
      </c>
      <c r="D1353" t="s">
        <v>328</v>
      </c>
      <c r="E1353" t="s">
        <v>12934</v>
      </c>
      <c r="F1353" t="s">
        <v>2907</v>
      </c>
      <c r="G1353" t="s">
        <v>328</v>
      </c>
      <c r="H1353" t="s">
        <v>328</v>
      </c>
      <c r="I1353" t="s">
        <v>328</v>
      </c>
      <c r="J1353" t="s">
        <v>328</v>
      </c>
      <c r="K1353" t="s">
        <v>328</v>
      </c>
      <c r="L1353" t="s">
        <v>328</v>
      </c>
      <c r="M1353" t="s">
        <v>14539</v>
      </c>
      <c r="N1353" t="s">
        <v>328</v>
      </c>
      <c r="O1353" t="s">
        <v>328</v>
      </c>
    </row>
    <row r="1354" spans="1:15">
      <c r="A1354" t="s">
        <v>3680</v>
      </c>
      <c r="B1354" t="s">
        <v>14540</v>
      </c>
      <c r="C1354" t="s">
        <v>328</v>
      </c>
      <c r="D1354" t="s">
        <v>328</v>
      </c>
      <c r="E1354" t="s">
        <v>12934</v>
      </c>
      <c r="F1354" t="s">
        <v>2907</v>
      </c>
      <c r="G1354" t="s">
        <v>328</v>
      </c>
      <c r="H1354" t="s">
        <v>6518</v>
      </c>
      <c r="I1354" t="s">
        <v>328</v>
      </c>
      <c r="J1354" t="s">
        <v>328</v>
      </c>
      <c r="K1354" t="s">
        <v>328</v>
      </c>
      <c r="L1354" t="s">
        <v>328</v>
      </c>
      <c r="M1354" t="s">
        <v>14540</v>
      </c>
      <c r="N1354" t="s">
        <v>328</v>
      </c>
      <c r="O1354" t="s">
        <v>328</v>
      </c>
    </row>
    <row r="1355" spans="1:15">
      <c r="A1355" t="s">
        <v>3680</v>
      </c>
      <c r="B1355" t="s">
        <v>14541</v>
      </c>
      <c r="C1355" t="s">
        <v>328</v>
      </c>
      <c r="D1355" t="s">
        <v>328</v>
      </c>
      <c r="E1355" t="s">
        <v>12934</v>
      </c>
      <c r="F1355" t="s">
        <v>2907</v>
      </c>
      <c r="G1355" t="s">
        <v>328</v>
      </c>
      <c r="H1355" t="s">
        <v>6518</v>
      </c>
      <c r="I1355" t="s">
        <v>328</v>
      </c>
      <c r="J1355" t="s">
        <v>328</v>
      </c>
      <c r="K1355" t="s">
        <v>328</v>
      </c>
      <c r="L1355" t="s">
        <v>328</v>
      </c>
      <c r="M1355" t="s">
        <v>14541</v>
      </c>
      <c r="N1355" t="s">
        <v>328</v>
      </c>
      <c r="O1355" t="s">
        <v>328</v>
      </c>
    </row>
    <row r="1356" spans="1:15">
      <c r="A1356" t="s">
        <v>3680</v>
      </c>
      <c r="B1356" t="s">
        <v>14542</v>
      </c>
      <c r="C1356" t="s">
        <v>328</v>
      </c>
      <c r="D1356" t="s">
        <v>328</v>
      </c>
      <c r="E1356" t="s">
        <v>12934</v>
      </c>
      <c r="F1356" t="s">
        <v>2907</v>
      </c>
      <c r="G1356" t="s">
        <v>328</v>
      </c>
      <c r="H1356" t="s">
        <v>6518</v>
      </c>
      <c r="I1356" t="s">
        <v>328</v>
      </c>
      <c r="J1356" t="s">
        <v>328</v>
      </c>
      <c r="K1356" t="s">
        <v>328</v>
      </c>
      <c r="L1356" t="s">
        <v>328</v>
      </c>
      <c r="M1356" t="s">
        <v>14542</v>
      </c>
      <c r="N1356" t="s">
        <v>328</v>
      </c>
      <c r="O1356" t="s">
        <v>328</v>
      </c>
    </row>
    <row r="1357" spans="1:15">
      <c r="A1357" t="s">
        <v>3680</v>
      </c>
      <c r="B1357" t="s">
        <v>14543</v>
      </c>
      <c r="C1357" t="s">
        <v>328</v>
      </c>
      <c r="D1357" t="s">
        <v>328</v>
      </c>
      <c r="E1357" t="s">
        <v>12934</v>
      </c>
      <c r="F1357" t="s">
        <v>2907</v>
      </c>
      <c r="G1357" t="s">
        <v>328</v>
      </c>
      <c r="H1357" t="s">
        <v>6518</v>
      </c>
      <c r="I1357" t="s">
        <v>328</v>
      </c>
      <c r="J1357" t="s">
        <v>328</v>
      </c>
      <c r="K1357" t="s">
        <v>328</v>
      </c>
      <c r="L1357" t="s">
        <v>328</v>
      </c>
      <c r="M1357" t="s">
        <v>14544</v>
      </c>
      <c r="N1357" t="s">
        <v>328</v>
      </c>
      <c r="O1357" t="s">
        <v>328</v>
      </c>
    </row>
    <row r="1358" spans="1:15">
      <c r="A1358" t="s">
        <v>3680</v>
      </c>
      <c r="B1358" t="s">
        <v>14545</v>
      </c>
      <c r="C1358" t="s">
        <v>328</v>
      </c>
      <c r="D1358" t="s">
        <v>328</v>
      </c>
      <c r="E1358" t="s">
        <v>12934</v>
      </c>
      <c r="F1358" t="s">
        <v>2907</v>
      </c>
      <c r="G1358" t="s">
        <v>328</v>
      </c>
      <c r="H1358" t="s">
        <v>6518</v>
      </c>
      <c r="I1358" t="s">
        <v>328</v>
      </c>
      <c r="J1358" t="s">
        <v>328</v>
      </c>
      <c r="K1358" t="s">
        <v>328</v>
      </c>
      <c r="L1358" t="s">
        <v>328</v>
      </c>
      <c r="M1358" t="s">
        <v>14546</v>
      </c>
      <c r="N1358" t="s">
        <v>328</v>
      </c>
      <c r="O1358" t="s">
        <v>328</v>
      </c>
    </row>
    <row r="1359" spans="1:15">
      <c r="A1359" t="s">
        <v>3680</v>
      </c>
      <c r="B1359" t="s">
        <v>14547</v>
      </c>
      <c r="C1359" t="s">
        <v>328</v>
      </c>
      <c r="D1359" t="s">
        <v>328</v>
      </c>
      <c r="E1359" t="s">
        <v>12934</v>
      </c>
      <c r="F1359" t="s">
        <v>2907</v>
      </c>
      <c r="G1359" t="s">
        <v>328</v>
      </c>
      <c r="H1359" t="s">
        <v>328</v>
      </c>
      <c r="I1359" t="s">
        <v>328</v>
      </c>
      <c r="J1359" t="s">
        <v>328</v>
      </c>
      <c r="K1359" t="s">
        <v>328</v>
      </c>
      <c r="L1359" t="s">
        <v>328</v>
      </c>
      <c r="M1359" t="s">
        <v>14547</v>
      </c>
      <c r="N1359" t="s">
        <v>328</v>
      </c>
      <c r="O1359" t="s">
        <v>328</v>
      </c>
    </row>
    <row r="1360" spans="1:15">
      <c r="A1360" t="s">
        <v>3680</v>
      </c>
      <c r="B1360" t="s">
        <v>14548</v>
      </c>
      <c r="C1360" t="s">
        <v>328</v>
      </c>
      <c r="D1360" t="s">
        <v>328</v>
      </c>
      <c r="E1360" t="s">
        <v>12934</v>
      </c>
      <c r="F1360" t="s">
        <v>2907</v>
      </c>
      <c r="G1360" t="s">
        <v>328</v>
      </c>
      <c r="H1360" t="s">
        <v>328</v>
      </c>
      <c r="I1360" t="s">
        <v>328</v>
      </c>
      <c r="J1360" t="s">
        <v>328</v>
      </c>
      <c r="K1360" t="s">
        <v>328</v>
      </c>
      <c r="L1360" t="s">
        <v>328</v>
      </c>
      <c r="M1360" t="s">
        <v>14548</v>
      </c>
      <c r="N1360" t="s">
        <v>328</v>
      </c>
      <c r="O1360" t="s">
        <v>328</v>
      </c>
    </row>
    <row r="1361" spans="1:15">
      <c r="A1361" t="s">
        <v>3680</v>
      </c>
      <c r="B1361" t="s">
        <v>14549</v>
      </c>
      <c r="C1361" t="s">
        <v>328</v>
      </c>
      <c r="D1361" t="s">
        <v>328</v>
      </c>
      <c r="E1361" t="s">
        <v>12949</v>
      </c>
      <c r="F1361" t="s">
        <v>2907</v>
      </c>
      <c r="G1361" t="s">
        <v>328</v>
      </c>
      <c r="H1361" t="s">
        <v>6518</v>
      </c>
      <c r="I1361" t="s">
        <v>14550</v>
      </c>
      <c r="J1361" t="s">
        <v>6507</v>
      </c>
      <c r="K1361" t="s">
        <v>328</v>
      </c>
      <c r="L1361">
        <v>85</v>
      </c>
      <c r="M1361" t="s">
        <v>14549</v>
      </c>
      <c r="N1361" t="s">
        <v>328</v>
      </c>
      <c r="O1361" t="s">
        <v>328</v>
      </c>
    </row>
    <row r="1362" spans="1:15">
      <c r="A1362" t="s">
        <v>3680</v>
      </c>
      <c r="B1362" t="s">
        <v>14551</v>
      </c>
      <c r="C1362" t="s">
        <v>328</v>
      </c>
      <c r="D1362" t="s">
        <v>328</v>
      </c>
      <c r="E1362" t="s">
        <v>12934</v>
      </c>
      <c r="F1362" t="s">
        <v>2907</v>
      </c>
      <c r="G1362" t="s">
        <v>328</v>
      </c>
      <c r="H1362" t="s">
        <v>328</v>
      </c>
      <c r="I1362" t="s">
        <v>328</v>
      </c>
      <c r="J1362" t="s">
        <v>328</v>
      </c>
      <c r="K1362" t="s">
        <v>328</v>
      </c>
      <c r="L1362" t="s">
        <v>328</v>
      </c>
      <c r="M1362" t="s">
        <v>14551</v>
      </c>
      <c r="N1362" t="s">
        <v>328</v>
      </c>
      <c r="O1362" t="s">
        <v>328</v>
      </c>
    </row>
    <row r="1363" spans="1:15">
      <c r="A1363" t="s">
        <v>3680</v>
      </c>
      <c r="B1363" t="s">
        <v>14552</v>
      </c>
      <c r="C1363" t="s">
        <v>328</v>
      </c>
      <c r="D1363" t="s">
        <v>328</v>
      </c>
      <c r="E1363" t="s">
        <v>12934</v>
      </c>
      <c r="F1363" t="s">
        <v>2907</v>
      </c>
      <c r="G1363" t="s">
        <v>328</v>
      </c>
      <c r="H1363" t="s">
        <v>6518</v>
      </c>
      <c r="I1363" s="35" t="s">
        <v>14550</v>
      </c>
      <c r="J1363" t="s">
        <v>328</v>
      </c>
      <c r="K1363" t="s">
        <v>328</v>
      </c>
      <c r="L1363" t="s">
        <v>328</v>
      </c>
      <c r="M1363" t="s">
        <v>14552</v>
      </c>
      <c r="N1363" t="s">
        <v>328</v>
      </c>
      <c r="O1363" t="s">
        <v>328</v>
      </c>
    </row>
    <row r="1364" spans="1:15">
      <c r="A1364" t="s">
        <v>3680</v>
      </c>
      <c r="B1364" t="s">
        <v>14553</v>
      </c>
      <c r="C1364" t="s">
        <v>328</v>
      </c>
      <c r="D1364" t="s">
        <v>328</v>
      </c>
      <c r="E1364" t="s">
        <v>12934</v>
      </c>
      <c r="F1364" t="s">
        <v>2907</v>
      </c>
      <c r="G1364" t="s">
        <v>328</v>
      </c>
      <c r="H1364" t="s">
        <v>328</v>
      </c>
      <c r="I1364" t="s">
        <v>328</v>
      </c>
      <c r="J1364" t="s">
        <v>328</v>
      </c>
      <c r="K1364" t="s">
        <v>328</v>
      </c>
      <c r="L1364" t="s">
        <v>328</v>
      </c>
      <c r="M1364" t="s">
        <v>14553</v>
      </c>
      <c r="N1364" t="s">
        <v>328</v>
      </c>
      <c r="O1364" t="s">
        <v>328</v>
      </c>
    </row>
    <row r="1365" spans="1:15">
      <c r="A1365" t="s">
        <v>3680</v>
      </c>
      <c r="B1365" t="s">
        <v>14554</v>
      </c>
      <c r="C1365" t="s">
        <v>328</v>
      </c>
      <c r="D1365" t="s">
        <v>328</v>
      </c>
      <c r="E1365" t="s">
        <v>12934</v>
      </c>
      <c r="F1365" t="s">
        <v>2907</v>
      </c>
      <c r="G1365" t="s">
        <v>328</v>
      </c>
      <c r="H1365" t="s">
        <v>6518</v>
      </c>
      <c r="I1365" t="s">
        <v>328</v>
      </c>
      <c r="J1365" t="s">
        <v>328</v>
      </c>
      <c r="K1365" t="s">
        <v>328</v>
      </c>
      <c r="L1365" t="s">
        <v>328</v>
      </c>
      <c r="M1365" t="s">
        <v>14554</v>
      </c>
      <c r="N1365" t="s">
        <v>328</v>
      </c>
      <c r="O1365" t="s">
        <v>328</v>
      </c>
    </row>
    <row r="1366" spans="1:15">
      <c r="A1366" t="s">
        <v>3680</v>
      </c>
      <c r="B1366" t="s">
        <v>14555</v>
      </c>
      <c r="C1366" t="s">
        <v>328</v>
      </c>
      <c r="D1366" t="s">
        <v>328</v>
      </c>
      <c r="E1366" t="s">
        <v>12934</v>
      </c>
      <c r="F1366" t="s">
        <v>2907</v>
      </c>
      <c r="G1366" t="s">
        <v>328</v>
      </c>
      <c r="H1366" t="s">
        <v>6518</v>
      </c>
      <c r="I1366" s="35" t="s">
        <v>328</v>
      </c>
      <c r="J1366" t="s">
        <v>328</v>
      </c>
      <c r="K1366" t="s">
        <v>328</v>
      </c>
      <c r="L1366" t="s">
        <v>328</v>
      </c>
      <c r="M1366" t="s">
        <v>14555</v>
      </c>
      <c r="N1366" t="s">
        <v>328</v>
      </c>
      <c r="O1366" t="s">
        <v>328</v>
      </c>
    </row>
    <row r="1367" spans="1:15">
      <c r="A1367" t="s">
        <v>3680</v>
      </c>
      <c r="B1367" t="s">
        <v>14556</v>
      </c>
      <c r="C1367" t="s">
        <v>328</v>
      </c>
      <c r="D1367" t="s">
        <v>328</v>
      </c>
      <c r="E1367" t="s">
        <v>12934</v>
      </c>
      <c r="F1367" t="s">
        <v>2907</v>
      </c>
      <c r="G1367" t="s">
        <v>328</v>
      </c>
      <c r="H1367" t="s">
        <v>6518</v>
      </c>
      <c r="I1367" t="s">
        <v>14550</v>
      </c>
      <c r="J1367" t="s">
        <v>328</v>
      </c>
      <c r="K1367" t="s">
        <v>328</v>
      </c>
      <c r="L1367" t="s">
        <v>328</v>
      </c>
      <c r="M1367" t="s">
        <v>14556</v>
      </c>
      <c r="N1367" t="s">
        <v>328</v>
      </c>
      <c r="O1367" t="s">
        <v>328</v>
      </c>
    </row>
    <row r="1368" spans="1:15">
      <c r="A1368" t="s">
        <v>3680</v>
      </c>
      <c r="B1368" t="s">
        <v>14557</v>
      </c>
      <c r="C1368" t="s">
        <v>328</v>
      </c>
      <c r="D1368" t="s">
        <v>328</v>
      </c>
      <c r="E1368" t="s">
        <v>12934</v>
      </c>
      <c r="F1368" t="s">
        <v>2907</v>
      </c>
      <c r="G1368" t="s">
        <v>328</v>
      </c>
      <c r="H1368" t="s">
        <v>6520</v>
      </c>
      <c r="I1368" t="s">
        <v>13241</v>
      </c>
      <c r="J1368" t="s">
        <v>328</v>
      </c>
      <c r="K1368" t="s">
        <v>328</v>
      </c>
      <c r="L1368" t="s">
        <v>328</v>
      </c>
      <c r="M1368" t="s">
        <v>14557</v>
      </c>
      <c r="N1368" t="s">
        <v>328</v>
      </c>
      <c r="O1368" t="s">
        <v>328</v>
      </c>
    </row>
    <row r="1369" spans="1:15">
      <c r="A1369" t="s">
        <v>3680</v>
      </c>
      <c r="B1369" t="s">
        <v>14558</v>
      </c>
      <c r="C1369" t="s">
        <v>328</v>
      </c>
      <c r="D1369" t="s">
        <v>328</v>
      </c>
      <c r="E1369" t="s">
        <v>12934</v>
      </c>
      <c r="F1369" t="s">
        <v>2907</v>
      </c>
      <c r="G1369" t="s">
        <v>328</v>
      </c>
      <c r="H1369" t="s">
        <v>328</v>
      </c>
      <c r="I1369" t="s">
        <v>328</v>
      </c>
      <c r="J1369" t="s">
        <v>328</v>
      </c>
      <c r="K1369" t="s">
        <v>328</v>
      </c>
      <c r="L1369" t="s">
        <v>328</v>
      </c>
      <c r="M1369" t="s">
        <v>14558</v>
      </c>
      <c r="N1369" t="s">
        <v>328</v>
      </c>
      <c r="O1369" t="s">
        <v>328</v>
      </c>
    </row>
    <row r="1370" spans="1:15">
      <c r="A1370" t="s">
        <v>3680</v>
      </c>
      <c r="B1370" t="s">
        <v>14559</v>
      </c>
      <c r="C1370" t="s">
        <v>328</v>
      </c>
      <c r="D1370" t="s">
        <v>328</v>
      </c>
      <c r="E1370" t="s">
        <v>12934</v>
      </c>
      <c r="F1370" t="s">
        <v>2907</v>
      </c>
      <c r="G1370" t="s">
        <v>328</v>
      </c>
      <c r="H1370" t="s">
        <v>6518</v>
      </c>
      <c r="I1370" t="s">
        <v>328</v>
      </c>
      <c r="J1370" t="s">
        <v>328</v>
      </c>
      <c r="K1370" t="s">
        <v>328</v>
      </c>
      <c r="L1370" t="s">
        <v>328</v>
      </c>
      <c r="M1370" t="s">
        <v>14559</v>
      </c>
      <c r="N1370" t="s">
        <v>328</v>
      </c>
      <c r="O1370" t="s">
        <v>328</v>
      </c>
    </row>
    <row r="1371" spans="1:15">
      <c r="A1371" t="s">
        <v>3680</v>
      </c>
      <c r="B1371" t="s">
        <v>14560</v>
      </c>
      <c r="C1371" t="s">
        <v>328</v>
      </c>
      <c r="D1371" t="s">
        <v>328</v>
      </c>
      <c r="E1371" t="s">
        <v>12934</v>
      </c>
      <c r="F1371" t="s">
        <v>2907</v>
      </c>
      <c r="G1371" t="s">
        <v>328</v>
      </c>
      <c r="H1371" t="s">
        <v>6518</v>
      </c>
      <c r="I1371" t="s">
        <v>328</v>
      </c>
      <c r="J1371" t="s">
        <v>328</v>
      </c>
      <c r="K1371" t="s">
        <v>328</v>
      </c>
      <c r="L1371" t="s">
        <v>328</v>
      </c>
      <c r="M1371" t="s">
        <v>14560</v>
      </c>
      <c r="N1371" t="s">
        <v>328</v>
      </c>
      <c r="O1371" t="s">
        <v>328</v>
      </c>
    </row>
    <row r="1372" spans="1:15">
      <c r="A1372" t="s">
        <v>3680</v>
      </c>
      <c r="B1372" t="s">
        <v>14561</v>
      </c>
      <c r="C1372" t="s">
        <v>328</v>
      </c>
      <c r="D1372" t="s">
        <v>328</v>
      </c>
      <c r="E1372" t="s">
        <v>12934</v>
      </c>
      <c r="F1372" t="s">
        <v>2907</v>
      </c>
      <c r="G1372" t="s">
        <v>328</v>
      </c>
      <c r="H1372" t="s">
        <v>6524</v>
      </c>
      <c r="I1372" t="s">
        <v>328</v>
      </c>
      <c r="J1372" t="s">
        <v>328</v>
      </c>
      <c r="K1372" t="s">
        <v>328</v>
      </c>
      <c r="L1372" t="s">
        <v>328</v>
      </c>
      <c r="M1372" t="s">
        <v>14561</v>
      </c>
      <c r="N1372" t="s">
        <v>328</v>
      </c>
      <c r="O1372" t="s">
        <v>328</v>
      </c>
    </row>
    <row r="1373" spans="1:15">
      <c r="A1373" t="s">
        <v>3680</v>
      </c>
      <c r="B1373" t="s">
        <v>14562</v>
      </c>
      <c r="C1373" t="s">
        <v>328</v>
      </c>
      <c r="D1373" t="s">
        <v>328</v>
      </c>
      <c r="E1373" t="s">
        <v>12934</v>
      </c>
      <c r="F1373" t="s">
        <v>2907</v>
      </c>
      <c r="G1373" t="s">
        <v>328</v>
      </c>
      <c r="H1373" t="s">
        <v>6518</v>
      </c>
      <c r="I1373" t="s">
        <v>328</v>
      </c>
      <c r="J1373" t="s">
        <v>328</v>
      </c>
      <c r="K1373" t="s">
        <v>328</v>
      </c>
      <c r="L1373" t="s">
        <v>328</v>
      </c>
      <c r="M1373" t="s">
        <v>14562</v>
      </c>
      <c r="N1373" t="s">
        <v>328</v>
      </c>
      <c r="O1373" t="s">
        <v>328</v>
      </c>
    </row>
    <row r="1374" spans="1:15">
      <c r="A1374" t="s">
        <v>3680</v>
      </c>
      <c r="B1374" t="s">
        <v>14563</v>
      </c>
      <c r="C1374" t="s">
        <v>328</v>
      </c>
      <c r="D1374" t="s">
        <v>328</v>
      </c>
      <c r="E1374" t="s">
        <v>2912</v>
      </c>
      <c r="F1374" t="s">
        <v>2907</v>
      </c>
      <c r="G1374" t="s">
        <v>328</v>
      </c>
      <c r="H1374" t="s">
        <v>6526</v>
      </c>
      <c r="I1374" t="s">
        <v>328</v>
      </c>
      <c r="J1374" t="s">
        <v>328</v>
      </c>
      <c r="K1374" t="s">
        <v>328</v>
      </c>
      <c r="L1374" t="s">
        <v>328</v>
      </c>
      <c r="M1374" t="s">
        <v>14563</v>
      </c>
      <c r="N1374" t="s">
        <v>328</v>
      </c>
      <c r="O1374" t="s">
        <v>328</v>
      </c>
    </row>
    <row r="1375" spans="1:15">
      <c r="A1375" t="s">
        <v>3680</v>
      </c>
      <c r="B1375" t="s">
        <v>14564</v>
      </c>
      <c r="C1375" t="s">
        <v>328</v>
      </c>
      <c r="D1375" t="s">
        <v>328</v>
      </c>
      <c r="E1375" t="s">
        <v>2912</v>
      </c>
      <c r="F1375" t="s">
        <v>2907</v>
      </c>
      <c r="G1375" t="s">
        <v>328</v>
      </c>
      <c r="H1375" t="s">
        <v>6526</v>
      </c>
      <c r="I1375" t="s">
        <v>6505</v>
      </c>
      <c r="J1375" t="s">
        <v>328</v>
      </c>
      <c r="K1375" t="s">
        <v>328</v>
      </c>
      <c r="L1375" t="s">
        <v>328</v>
      </c>
      <c r="M1375" t="s">
        <v>14564</v>
      </c>
      <c r="N1375" t="s">
        <v>328</v>
      </c>
      <c r="O1375" t="s">
        <v>328</v>
      </c>
    </row>
    <row r="1376" spans="1:15">
      <c r="A1376" t="s">
        <v>3680</v>
      </c>
      <c r="B1376" t="s">
        <v>14565</v>
      </c>
      <c r="C1376" t="s">
        <v>328</v>
      </c>
      <c r="D1376" t="s">
        <v>328</v>
      </c>
      <c r="E1376" t="s">
        <v>12934</v>
      </c>
      <c r="F1376" t="s">
        <v>2907</v>
      </c>
      <c r="G1376" t="s">
        <v>328</v>
      </c>
      <c r="H1376" t="s">
        <v>328</v>
      </c>
      <c r="I1376" t="s">
        <v>328</v>
      </c>
      <c r="J1376" t="s">
        <v>328</v>
      </c>
      <c r="K1376" t="s">
        <v>328</v>
      </c>
      <c r="L1376" t="s">
        <v>328</v>
      </c>
      <c r="M1376" t="s">
        <v>14565</v>
      </c>
      <c r="N1376" t="s">
        <v>328</v>
      </c>
      <c r="O1376" t="s">
        <v>328</v>
      </c>
    </row>
    <row r="1377" spans="1:15">
      <c r="A1377" t="s">
        <v>3680</v>
      </c>
      <c r="B1377" t="s">
        <v>14566</v>
      </c>
      <c r="C1377" t="s">
        <v>328</v>
      </c>
      <c r="D1377" t="s">
        <v>328</v>
      </c>
      <c r="E1377" t="s">
        <v>12934</v>
      </c>
      <c r="F1377" t="s">
        <v>2907</v>
      </c>
      <c r="G1377" t="s">
        <v>328</v>
      </c>
      <c r="H1377" t="s">
        <v>6518</v>
      </c>
      <c r="I1377" t="s">
        <v>6501</v>
      </c>
      <c r="J1377" t="s">
        <v>328</v>
      </c>
      <c r="K1377" t="s">
        <v>328</v>
      </c>
      <c r="L1377" t="s">
        <v>328</v>
      </c>
      <c r="M1377" t="s">
        <v>14566</v>
      </c>
      <c r="N1377" t="s">
        <v>328</v>
      </c>
      <c r="O1377" t="s">
        <v>328</v>
      </c>
    </row>
    <row r="1378" spans="1:15">
      <c r="A1378" t="s">
        <v>3680</v>
      </c>
      <c r="B1378" t="s">
        <v>14567</v>
      </c>
      <c r="C1378" t="s">
        <v>328</v>
      </c>
      <c r="D1378" t="s">
        <v>328</v>
      </c>
      <c r="E1378" t="s">
        <v>12934</v>
      </c>
      <c r="F1378" t="s">
        <v>2907</v>
      </c>
      <c r="G1378" t="s">
        <v>328</v>
      </c>
      <c r="H1378" t="s">
        <v>6518</v>
      </c>
      <c r="I1378" t="s">
        <v>6505</v>
      </c>
      <c r="J1378" t="s">
        <v>328</v>
      </c>
      <c r="K1378" t="s">
        <v>328</v>
      </c>
      <c r="L1378" t="s">
        <v>328</v>
      </c>
      <c r="M1378" t="s">
        <v>14567</v>
      </c>
      <c r="N1378" t="s">
        <v>328</v>
      </c>
      <c r="O1378" t="s">
        <v>328</v>
      </c>
    </row>
    <row r="1379" spans="1:15" ht="15.95">
      <c r="A1379" s="45" t="s">
        <v>3680</v>
      </c>
      <c r="C1379" t="s">
        <v>328</v>
      </c>
      <c r="D1379" t="s">
        <v>328</v>
      </c>
      <c r="E1379" t="s">
        <v>12934</v>
      </c>
      <c r="F1379" t="s">
        <v>2907</v>
      </c>
      <c r="G1379" t="s">
        <v>328</v>
      </c>
      <c r="H1379" t="s">
        <v>328</v>
      </c>
      <c r="I1379" t="s">
        <v>328</v>
      </c>
      <c r="J1379" t="s">
        <v>328</v>
      </c>
      <c r="K1379" t="s">
        <v>328</v>
      </c>
      <c r="L1379" t="s">
        <v>328</v>
      </c>
      <c r="M1379" s="50" t="s">
        <v>14568</v>
      </c>
      <c r="N1379" t="s">
        <v>328</v>
      </c>
      <c r="O1379" t="s">
        <v>328</v>
      </c>
    </row>
    <row r="1380" spans="1:15">
      <c r="A1380" t="s">
        <v>3680</v>
      </c>
      <c r="B1380" t="s">
        <v>14569</v>
      </c>
      <c r="C1380" t="s">
        <v>328</v>
      </c>
      <c r="D1380" t="s">
        <v>328</v>
      </c>
      <c r="E1380" t="s">
        <v>12934</v>
      </c>
      <c r="F1380" t="s">
        <v>2907</v>
      </c>
      <c r="G1380" t="s">
        <v>328</v>
      </c>
      <c r="H1380" t="s">
        <v>6524</v>
      </c>
      <c r="I1380" t="s">
        <v>328</v>
      </c>
      <c r="J1380" t="s">
        <v>328</v>
      </c>
      <c r="K1380" t="s">
        <v>328</v>
      </c>
      <c r="L1380" t="s">
        <v>328</v>
      </c>
      <c r="M1380" t="s">
        <v>14569</v>
      </c>
      <c r="N1380" t="s">
        <v>328</v>
      </c>
      <c r="O1380" t="s">
        <v>328</v>
      </c>
    </row>
    <row r="1381" spans="1:15">
      <c r="A1381" t="s">
        <v>3680</v>
      </c>
      <c r="B1381" t="s">
        <v>14570</v>
      </c>
      <c r="C1381" t="s">
        <v>328</v>
      </c>
      <c r="D1381" t="s">
        <v>328</v>
      </c>
      <c r="E1381" t="s">
        <v>12934</v>
      </c>
      <c r="F1381" t="s">
        <v>2907</v>
      </c>
      <c r="G1381" t="s">
        <v>328</v>
      </c>
      <c r="H1381" t="s">
        <v>6518</v>
      </c>
      <c r="I1381" t="s">
        <v>328</v>
      </c>
      <c r="J1381" t="s">
        <v>328</v>
      </c>
      <c r="K1381" t="s">
        <v>328</v>
      </c>
      <c r="L1381" t="s">
        <v>328</v>
      </c>
      <c r="M1381" t="s">
        <v>14570</v>
      </c>
      <c r="N1381" t="s">
        <v>328</v>
      </c>
      <c r="O1381" t="s">
        <v>328</v>
      </c>
    </row>
    <row r="1382" spans="1:15">
      <c r="A1382" t="s">
        <v>3680</v>
      </c>
      <c r="B1382" t="s">
        <v>14571</v>
      </c>
      <c r="C1382" t="s">
        <v>328</v>
      </c>
      <c r="D1382" t="s">
        <v>328</v>
      </c>
      <c r="E1382" t="s">
        <v>2912</v>
      </c>
      <c r="F1382" t="s">
        <v>2907</v>
      </c>
      <c r="G1382" t="s">
        <v>328</v>
      </c>
      <c r="H1382" t="s">
        <v>6526</v>
      </c>
      <c r="I1382" t="s">
        <v>328</v>
      </c>
      <c r="J1382" t="s">
        <v>328</v>
      </c>
      <c r="K1382" t="s">
        <v>328</v>
      </c>
      <c r="L1382" t="s">
        <v>328</v>
      </c>
      <c r="M1382" t="s">
        <v>14571</v>
      </c>
      <c r="N1382" t="s">
        <v>328</v>
      </c>
      <c r="O1382" t="s">
        <v>328</v>
      </c>
    </row>
    <row r="1383" spans="1:15">
      <c r="A1383" t="s">
        <v>3680</v>
      </c>
      <c r="B1383" t="s">
        <v>14572</v>
      </c>
      <c r="C1383" t="s">
        <v>328</v>
      </c>
      <c r="D1383" t="s">
        <v>328</v>
      </c>
      <c r="E1383" t="s">
        <v>12934</v>
      </c>
      <c r="F1383" t="s">
        <v>2907</v>
      </c>
      <c r="G1383" t="s">
        <v>328</v>
      </c>
      <c r="H1383" t="s">
        <v>328</v>
      </c>
      <c r="I1383" t="s">
        <v>328</v>
      </c>
      <c r="J1383" t="s">
        <v>328</v>
      </c>
      <c r="K1383" t="s">
        <v>328</v>
      </c>
      <c r="L1383" t="s">
        <v>328</v>
      </c>
      <c r="M1383" t="s">
        <v>14572</v>
      </c>
      <c r="N1383" t="s">
        <v>328</v>
      </c>
      <c r="O1383" t="s">
        <v>328</v>
      </c>
    </row>
    <row r="1384" spans="1:15">
      <c r="A1384" t="s">
        <v>3680</v>
      </c>
      <c r="B1384" t="s">
        <v>14156</v>
      </c>
      <c r="C1384" t="s">
        <v>328</v>
      </c>
      <c r="D1384" t="s">
        <v>328</v>
      </c>
      <c r="E1384" t="s">
        <v>2912</v>
      </c>
      <c r="F1384" t="s">
        <v>2907</v>
      </c>
      <c r="G1384" t="s">
        <v>328</v>
      </c>
      <c r="H1384" t="s">
        <v>6526</v>
      </c>
      <c r="I1384" t="s">
        <v>328</v>
      </c>
      <c r="J1384" t="s">
        <v>328</v>
      </c>
      <c r="K1384" t="s">
        <v>328</v>
      </c>
      <c r="L1384" t="s">
        <v>328</v>
      </c>
      <c r="M1384" t="s">
        <v>14156</v>
      </c>
      <c r="N1384" t="s">
        <v>328</v>
      </c>
      <c r="O1384" t="s">
        <v>14573</v>
      </c>
    </row>
    <row r="1385" spans="1:15">
      <c r="A1385" t="s">
        <v>3680</v>
      </c>
      <c r="B1385" t="s">
        <v>14574</v>
      </c>
      <c r="C1385" t="s">
        <v>328</v>
      </c>
      <c r="D1385" t="s">
        <v>328</v>
      </c>
      <c r="E1385" t="s">
        <v>12934</v>
      </c>
      <c r="F1385" t="s">
        <v>2907</v>
      </c>
      <c r="G1385" t="s">
        <v>328</v>
      </c>
      <c r="H1385" t="s">
        <v>328</v>
      </c>
      <c r="I1385" t="s">
        <v>328</v>
      </c>
      <c r="J1385" t="s">
        <v>328</v>
      </c>
      <c r="K1385" t="s">
        <v>328</v>
      </c>
      <c r="L1385" t="s">
        <v>328</v>
      </c>
      <c r="M1385" t="s">
        <v>14574</v>
      </c>
      <c r="N1385" t="s">
        <v>328</v>
      </c>
      <c r="O1385" t="s">
        <v>328</v>
      </c>
    </row>
    <row r="1386" spans="1:15">
      <c r="A1386" t="s">
        <v>3680</v>
      </c>
      <c r="B1386" t="s">
        <v>14575</v>
      </c>
      <c r="C1386" t="s">
        <v>328</v>
      </c>
      <c r="D1386" t="s">
        <v>328</v>
      </c>
      <c r="E1386" t="s">
        <v>12934</v>
      </c>
      <c r="F1386" t="s">
        <v>2907</v>
      </c>
      <c r="G1386" t="s">
        <v>328</v>
      </c>
      <c r="H1386" t="s">
        <v>328</v>
      </c>
      <c r="I1386" t="s">
        <v>328</v>
      </c>
      <c r="J1386" t="s">
        <v>328</v>
      </c>
      <c r="K1386" t="s">
        <v>328</v>
      </c>
      <c r="L1386" t="s">
        <v>328</v>
      </c>
      <c r="M1386" t="s">
        <v>14576</v>
      </c>
      <c r="N1386" t="s">
        <v>328</v>
      </c>
      <c r="O1386" t="s">
        <v>328</v>
      </c>
    </row>
    <row r="1387" spans="1:15">
      <c r="A1387" t="s">
        <v>3680</v>
      </c>
      <c r="B1387" t="s">
        <v>14577</v>
      </c>
      <c r="C1387" t="s">
        <v>328</v>
      </c>
      <c r="D1387" t="s">
        <v>328</v>
      </c>
      <c r="E1387" t="s">
        <v>12934</v>
      </c>
      <c r="F1387" t="s">
        <v>2907</v>
      </c>
      <c r="G1387" t="s">
        <v>328</v>
      </c>
      <c r="H1387" t="s">
        <v>328</v>
      </c>
      <c r="I1387" t="s">
        <v>328</v>
      </c>
      <c r="J1387" t="s">
        <v>328</v>
      </c>
      <c r="K1387" t="s">
        <v>328</v>
      </c>
      <c r="L1387" t="s">
        <v>328</v>
      </c>
      <c r="M1387" t="s">
        <v>14578</v>
      </c>
      <c r="N1387" t="s">
        <v>328</v>
      </c>
      <c r="O1387" t="s">
        <v>328</v>
      </c>
    </row>
    <row r="1388" spans="1:15">
      <c r="A1388" t="s">
        <v>3680</v>
      </c>
      <c r="B1388" t="s">
        <v>14579</v>
      </c>
      <c r="C1388" t="s">
        <v>328</v>
      </c>
      <c r="D1388" t="s">
        <v>328</v>
      </c>
      <c r="E1388" t="s">
        <v>12934</v>
      </c>
      <c r="F1388" t="s">
        <v>2907</v>
      </c>
      <c r="G1388" t="s">
        <v>328</v>
      </c>
      <c r="H1388" t="s">
        <v>328</v>
      </c>
      <c r="I1388" t="s">
        <v>328</v>
      </c>
      <c r="J1388" t="s">
        <v>328</v>
      </c>
      <c r="K1388" t="s">
        <v>328</v>
      </c>
      <c r="L1388" t="s">
        <v>328</v>
      </c>
      <c r="M1388" t="s">
        <v>14579</v>
      </c>
      <c r="N1388" t="s">
        <v>328</v>
      </c>
      <c r="O1388" t="s">
        <v>328</v>
      </c>
    </row>
    <row r="1389" spans="1:15">
      <c r="A1389" t="s">
        <v>3680</v>
      </c>
      <c r="B1389" t="s">
        <v>14580</v>
      </c>
      <c r="C1389" t="s">
        <v>328</v>
      </c>
      <c r="D1389" t="s">
        <v>328</v>
      </c>
      <c r="E1389" t="s">
        <v>12934</v>
      </c>
      <c r="F1389" t="s">
        <v>2907</v>
      </c>
      <c r="G1389" t="s">
        <v>328</v>
      </c>
      <c r="H1389" t="s">
        <v>328</v>
      </c>
      <c r="I1389" t="s">
        <v>328</v>
      </c>
      <c r="J1389" t="s">
        <v>328</v>
      </c>
      <c r="K1389" t="s">
        <v>328</v>
      </c>
      <c r="L1389" t="s">
        <v>328</v>
      </c>
      <c r="M1389" t="s">
        <v>14580</v>
      </c>
      <c r="N1389" t="s">
        <v>328</v>
      </c>
      <c r="O1389" t="s">
        <v>328</v>
      </c>
    </row>
    <row r="1390" spans="1:15">
      <c r="A1390" t="s">
        <v>3680</v>
      </c>
      <c r="B1390" t="s">
        <v>14581</v>
      </c>
      <c r="C1390" t="s">
        <v>328</v>
      </c>
      <c r="D1390" t="s">
        <v>328</v>
      </c>
      <c r="E1390" t="s">
        <v>12934</v>
      </c>
      <c r="F1390" t="s">
        <v>2907</v>
      </c>
      <c r="G1390" t="s">
        <v>328</v>
      </c>
      <c r="H1390" t="s">
        <v>328</v>
      </c>
      <c r="I1390" t="s">
        <v>328</v>
      </c>
      <c r="J1390" t="s">
        <v>328</v>
      </c>
      <c r="K1390" t="s">
        <v>328</v>
      </c>
      <c r="L1390" t="s">
        <v>328</v>
      </c>
      <c r="M1390" t="s">
        <v>14581</v>
      </c>
      <c r="N1390" t="s">
        <v>328</v>
      </c>
      <c r="O1390" t="s">
        <v>328</v>
      </c>
    </row>
    <row r="1391" spans="1:15">
      <c r="A1391" t="s">
        <v>3680</v>
      </c>
      <c r="B1391" t="s">
        <v>14582</v>
      </c>
      <c r="C1391" t="s">
        <v>328</v>
      </c>
      <c r="D1391" t="s">
        <v>328</v>
      </c>
      <c r="E1391" t="s">
        <v>12934</v>
      </c>
      <c r="F1391" t="s">
        <v>2907</v>
      </c>
      <c r="G1391" t="s">
        <v>328</v>
      </c>
      <c r="H1391" t="s">
        <v>2659</v>
      </c>
      <c r="I1391" t="s">
        <v>328</v>
      </c>
      <c r="J1391" t="s">
        <v>328</v>
      </c>
      <c r="K1391" t="s">
        <v>328</v>
      </c>
      <c r="L1391">
        <v>145</v>
      </c>
      <c r="M1391" t="s">
        <v>14582</v>
      </c>
      <c r="N1391" t="s">
        <v>328</v>
      </c>
      <c r="O1391" t="s">
        <v>328</v>
      </c>
    </row>
    <row r="1392" spans="1:15">
      <c r="A1392" t="s">
        <v>3680</v>
      </c>
      <c r="B1392" t="s">
        <v>14583</v>
      </c>
      <c r="C1392" t="s">
        <v>328</v>
      </c>
      <c r="D1392" t="s">
        <v>328</v>
      </c>
      <c r="E1392" t="s">
        <v>12934</v>
      </c>
      <c r="F1392" t="s">
        <v>2907</v>
      </c>
      <c r="G1392" t="s">
        <v>328</v>
      </c>
      <c r="H1392" t="s">
        <v>2659</v>
      </c>
      <c r="I1392" t="s">
        <v>328</v>
      </c>
      <c r="J1392" t="s">
        <v>328</v>
      </c>
      <c r="K1392" t="s">
        <v>328</v>
      </c>
      <c r="L1392">
        <v>145</v>
      </c>
      <c r="M1392" t="s">
        <v>14582</v>
      </c>
      <c r="N1392" t="s">
        <v>328</v>
      </c>
      <c r="O1392" t="s">
        <v>328</v>
      </c>
    </row>
    <row r="1393" spans="1:15">
      <c r="A1393" t="s">
        <v>3680</v>
      </c>
      <c r="B1393" t="s">
        <v>14584</v>
      </c>
      <c r="C1393" t="s">
        <v>328</v>
      </c>
      <c r="D1393" t="s">
        <v>328</v>
      </c>
      <c r="E1393" t="s">
        <v>12934</v>
      </c>
      <c r="F1393" t="s">
        <v>2907</v>
      </c>
      <c r="G1393" t="s">
        <v>328</v>
      </c>
      <c r="H1393" t="s">
        <v>6518</v>
      </c>
      <c r="I1393" t="s">
        <v>328</v>
      </c>
      <c r="J1393" t="s">
        <v>328</v>
      </c>
      <c r="K1393" t="s">
        <v>328</v>
      </c>
      <c r="L1393" t="s">
        <v>328</v>
      </c>
      <c r="M1393" t="s">
        <v>14584</v>
      </c>
      <c r="N1393" t="s">
        <v>328</v>
      </c>
      <c r="O1393" t="s">
        <v>328</v>
      </c>
    </row>
    <row r="1394" spans="1:15" ht="15.95">
      <c r="A1394" s="45" t="s">
        <v>3680</v>
      </c>
      <c r="B1394" t="s">
        <v>14585</v>
      </c>
      <c r="C1394" t="s">
        <v>328</v>
      </c>
      <c r="D1394" t="s">
        <v>328</v>
      </c>
      <c r="E1394" t="s">
        <v>12934</v>
      </c>
      <c r="F1394" t="s">
        <v>2907</v>
      </c>
      <c r="G1394" t="s">
        <v>328</v>
      </c>
      <c r="H1394" t="s">
        <v>328</v>
      </c>
      <c r="I1394" t="s">
        <v>328</v>
      </c>
      <c r="J1394" t="s">
        <v>328</v>
      </c>
      <c r="K1394" t="s">
        <v>328</v>
      </c>
      <c r="L1394" t="s">
        <v>328</v>
      </c>
      <c r="M1394" s="50" t="s">
        <v>14585</v>
      </c>
      <c r="N1394" t="s">
        <v>328</v>
      </c>
      <c r="O1394" t="s">
        <v>328</v>
      </c>
    </row>
    <row r="1395" spans="1:15" ht="15.95">
      <c r="A1395" s="45" t="s">
        <v>3680</v>
      </c>
      <c r="B1395" t="s">
        <v>14586</v>
      </c>
      <c r="C1395" t="s">
        <v>328</v>
      </c>
      <c r="D1395" t="s">
        <v>328</v>
      </c>
      <c r="E1395" t="s">
        <v>12934</v>
      </c>
      <c r="F1395" t="s">
        <v>2907</v>
      </c>
      <c r="G1395" t="s">
        <v>328</v>
      </c>
      <c r="H1395" t="s">
        <v>328</v>
      </c>
      <c r="I1395" t="s">
        <v>328</v>
      </c>
      <c r="J1395" t="s">
        <v>328</v>
      </c>
      <c r="K1395" t="s">
        <v>328</v>
      </c>
      <c r="L1395" t="s">
        <v>328</v>
      </c>
      <c r="M1395" s="50" t="s">
        <v>14586</v>
      </c>
      <c r="N1395" t="s">
        <v>328</v>
      </c>
      <c r="O1395" t="s">
        <v>328</v>
      </c>
    </row>
    <row r="1396" spans="1:15">
      <c r="A1396" t="s">
        <v>3680</v>
      </c>
      <c r="B1396" t="s">
        <v>14587</v>
      </c>
      <c r="C1396" t="s">
        <v>328</v>
      </c>
      <c r="D1396" t="s">
        <v>328</v>
      </c>
      <c r="E1396" t="s">
        <v>12934</v>
      </c>
      <c r="F1396" t="s">
        <v>2907</v>
      </c>
      <c r="G1396" t="s">
        <v>328</v>
      </c>
      <c r="H1396" t="s">
        <v>6518</v>
      </c>
      <c r="I1396" t="s">
        <v>2659</v>
      </c>
      <c r="J1396" t="s">
        <v>328</v>
      </c>
      <c r="K1396" t="s">
        <v>328</v>
      </c>
      <c r="L1396" t="s">
        <v>328</v>
      </c>
      <c r="M1396" t="s">
        <v>14588</v>
      </c>
      <c r="N1396" t="s">
        <v>328</v>
      </c>
      <c r="O1396" t="s">
        <v>328</v>
      </c>
    </row>
    <row r="1397" spans="1:15">
      <c r="A1397" t="s">
        <v>3680</v>
      </c>
      <c r="B1397" t="s">
        <v>14589</v>
      </c>
      <c r="C1397" t="s">
        <v>328</v>
      </c>
      <c r="D1397" t="s">
        <v>328</v>
      </c>
      <c r="E1397" t="s">
        <v>12934</v>
      </c>
      <c r="F1397" t="s">
        <v>2907</v>
      </c>
      <c r="G1397" t="s">
        <v>328</v>
      </c>
      <c r="H1397" t="s">
        <v>6518</v>
      </c>
      <c r="I1397" t="s">
        <v>2659</v>
      </c>
      <c r="J1397" t="s">
        <v>328</v>
      </c>
      <c r="K1397" t="s">
        <v>328</v>
      </c>
      <c r="L1397" t="s">
        <v>328</v>
      </c>
      <c r="M1397" t="s">
        <v>14590</v>
      </c>
      <c r="N1397" t="s">
        <v>328</v>
      </c>
      <c r="O1397" t="s">
        <v>328</v>
      </c>
    </row>
    <row r="1398" spans="1:15">
      <c r="A1398" t="s">
        <v>3680</v>
      </c>
      <c r="B1398" t="s">
        <v>14591</v>
      </c>
      <c r="C1398" t="s">
        <v>328</v>
      </c>
      <c r="D1398" t="s">
        <v>328</v>
      </c>
      <c r="E1398" t="s">
        <v>12934</v>
      </c>
      <c r="F1398" t="s">
        <v>2907</v>
      </c>
      <c r="G1398" t="s">
        <v>328</v>
      </c>
      <c r="H1398" t="s">
        <v>328</v>
      </c>
      <c r="I1398" t="s">
        <v>328</v>
      </c>
      <c r="J1398" t="s">
        <v>328</v>
      </c>
      <c r="K1398" t="s">
        <v>328</v>
      </c>
      <c r="L1398" t="s">
        <v>328</v>
      </c>
      <c r="M1398" t="s">
        <v>14591</v>
      </c>
      <c r="N1398" t="s">
        <v>328</v>
      </c>
      <c r="O1398" t="s">
        <v>328</v>
      </c>
    </row>
    <row r="1399" spans="1:15">
      <c r="A1399" t="s">
        <v>3680</v>
      </c>
      <c r="B1399" t="s">
        <v>14592</v>
      </c>
      <c r="C1399" t="s">
        <v>328</v>
      </c>
      <c r="D1399" t="s">
        <v>328</v>
      </c>
      <c r="E1399" t="s">
        <v>12934</v>
      </c>
      <c r="F1399" t="s">
        <v>2907</v>
      </c>
      <c r="G1399" t="s">
        <v>328</v>
      </c>
      <c r="H1399" t="s">
        <v>6518</v>
      </c>
      <c r="I1399" t="s">
        <v>328</v>
      </c>
      <c r="J1399" t="s">
        <v>328</v>
      </c>
      <c r="K1399" t="s">
        <v>328</v>
      </c>
      <c r="L1399" t="s">
        <v>328</v>
      </c>
      <c r="M1399" t="s">
        <v>14592</v>
      </c>
      <c r="N1399" t="s">
        <v>328</v>
      </c>
      <c r="O1399" t="s">
        <v>328</v>
      </c>
    </row>
    <row r="1400" spans="1:15">
      <c r="A1400" s="45" t="s">
        <v>3680</v>
      </c>
      <c r="C1400" t="s">
        <v>328</v>
      </c>
      <c r="D1400" t="s">
        <v>328</v>
      </c>
      <c r="E1400" t="s">
        <v>12934</v>
      </c>
      <c r="F1400" t="s">
        <v>2907</v>
      </c>
      <c r="G1400" t="s">
        <v>328</v>
      </c>
      <c r="H1400" t="s">
        <v>328</v>
      </c>
      <c r="I1400" t="s">
        <v>328</v>
      </c>
      <c r="J1400" t="s">
        <v>328</v>
      </c>
      <c r="K1400" t="s">
        <v>328</v>
      </c>
      <c r="L1400" t="s">
        <v>328</v>
      </c>
      <c r="M1400" t="s">
        <v>14593</v>
      </c>
      <c r="N1400" t="s">
        <v>328</v>
      </c>
      <c r="O1400" t="s">
        <v>328</v>
      </c>
    </row>
    <row r="1401" spans="1:15">
      <c r="A1401" t="s">
        <v>3680</v>
      </c>
      <c r="B1401" t="s">
        <v>14594</v>
      </c>
      <c r="C1401" t="s">
        <v>328</v>
      </c>
      <c r="D1401" t="s">
        <v>328</v>
      </c>
      <c r="E1401" t="s">
        <v>2912</v>
      </c>
      <c r="F1401" t="s">
        <v>2911</v>
      </c>
      <c r="G1401" t="s">
        <v>328</v>
      </c>
      <c r="H1401" t="s">
        <v>328</v>
      </c>
      <c r="I1401" t="s">
        <v>328</v>
      </c>
      <c r="J1401" t="s">
        <v>328</v>
      </c>
      <c r="K1401" t="s">
        <v>328</v>
      </c>
      <c r="L1401" t="s">
        <v>328</v>
      </c>
      <c r="M1401" t="s">
        <v>14594</v>
      </c>
      <c r="N1401" t="s">
        <v>328</v>
      </c>
      <c r="O1401" t="s">
        <v>328</v>
      </c>
    </row>
    <row r="1402" spans="1:15">
      <c r="A1402" t="s">
        <v>3680</v>
      </c>
      <c r="B1402" t="s">
        <v>14595</v>
      </c>
      <c r="C1402" t="s">
        <v>328</v>
      </c>
      <c r="D1402" t="s">
        <v>328</v>
      </c>
      <c r="E1402" t="s">
        <v>12934</v>
      </c>
      <c r="F1402" t="s">
        <v>2907</v>
      </c>
      <c r="G1402" t="s">
        <v>328</v>
      </c>
      <c r="H1402" t="s">
        <v>328</v>
      </c>
      <c r="I1402" t="s">
        <v>328</v>
      </c>
      <c r="J1402" t="s">
        <v>328</v>
      </c>
      <c r="K1402" t="s">
        <v>328</v>
      </c>
      <c r="L1402" t="s">
        <v>328</v>
      </c>
      <c r="M1402" t="s">
        <v>14595</v>
      </c>
      <c r="N1402" t="s">
        <v>328</v>
      </c>
      <c r="O1402" t="s">
        <v>328</v>
      </c>
    </row>
    <row r="1403" spans="1:15">
      <c r="A1403" t="s">
        <v>3680</v>
      </c>
      <c r="B1403" t="s">
        <v>14596</v>
      </c>
      <c r="C1403" t="s">
        <v>328</v>
      </c>
      <c r="D1403" t="s">
        <v>328</v>
      </c>
      <c r="E1403" t="s">
        <v>12934</v>
      </c>
      <c r="F1403" t="s">
        <v>2907</v>
      </c>
      <c r="G1403" t="s">
        <v>328</v>
      </c>
      <c r="H1403" t="s">
        <v>6518</v>
      </c>
      <c r="I1403" t="s">
        <v>328</v>
      </c>
      <c r="J1403" t="s">
        <v>328</v>
      </c>
      <c r="K1403" t="s">
        <v>328</v>
      </c>
      <c r="L1403" t="s">
        <v>328</v>
      </c>
      <c r="M1403" t="s">
        <v>14596</v>
      </c>
      <c r="N1403" t="s">
        <v>328</v>
      </c>
      <c r="O1403" t="s">
        <v>328</v>
      </c>
    </row>
    <row r="1404" spans="1:15">
      <c r="A1404" t="s">
        <v>3680</v>
      </c>
      <c r="B1404" t="s">
        <v>14597</v>
      </c>
      <c r="C1404" t="s">
        <v>328</v>
      </c>
      <c r="D1404" t="s">
        <v>328</v>
      </c>
      <c r="E1404" t="s">
        <v>12934</v>
      </c>
      <c r="F1404" t="s">
        <v>2907</v>
      </c>
      <c r="G1404" t="s">
        <v>328</v>
      </c>
      <c r="H1404" t="s">
        <v>6524</v>
      </c>
      <c r="I1404" t="s">
        <v>328</v>
      </c>
      <c r="J1404" t="s">
        <v>328</v>
      </c>
      <c r="K1404" t="s">
        <v>328</v>
      </c>
      <c r="L1404" t="s">
        <v>328</v>
      </c>
      <c r="M1404" t="s">
        <v>14597</v>
      </c>
      <c r="N1404" t="s">
        <v>328</v>
      </c>
      <c r="O1404" t="s">
        <v>328</v>
      </c>
    </row>
    <row r="1405" spans="1:15">
      <c r="A1405" t="s">
        <v>3680</v>
      </c>
      <c r="B1405" t="s">
        <v>14598</v>
      </c>
      <c r="C1405" t="s">
        <v>328</v>
      </c>
      <c r="D1405" t="s">
        <v>328</v>
      </c>
      <c r="E1405" t="s">
        <v>12934</v>
      </c>
      <c r="F1405" t="s">
        <v>2907</v>
      </c>
      <c r="G1405" t="s">
        <v>328</v>
      </c>
      <c r="H1405" t="s">
        <v>6520</v>
      </c>
      <c r="I1405" t="s">
        <v>328</v>
      </c>
      <c r="J1405" t="s">
        <v>328</v>
      </c>
      <c r="K1405" t="s">
        <v>328</v>
      </c>
      <c r="L1405" t="s">
        <v>328</v>
      </c>
      <c r="M1405" t="s">
        <v>14598</v>
      </c>
      <c r="N1405" t="s">
        <v>328</v>
      </c>
      <c r="O1405" t="s">
        <v>328</v>
      </c>
    </row>
    <row r="1406" spans="1:15">
      <c r="A1406" t="s">
        <v>3680</v>
      </c>
      <c r="B1406" t="s">
        <v>14599</v>
      </c>
      <c r="C1406" t="s">
        <v>328</v>
      </c>
      <c r="D1406" t="s">
        <v>328</v>
      </c>
      <c r="E1406" t="s">
        <v>12934</v>
      </c>
      <c r="F1406" t="s">
        <v>2907</v>
      </c>
      <c r="G1406" t="s">
        <v>328</v>
      </c>
      <c r="H1406" t="s">
        <v>328</v>
      </c>
      <c r="I1406" t="s">
        <v>328</v>
      </c>
      <c r="J1406" t="s">
        <v>328</v>
      </c>
      <c r="K1406" t="s">
        <v>328</v>
      </c>
      <c r="L1406" t="s">
        <v>328</v>
      </c>
      <c r="M1406" t="s">
        <v>14600</v>
      </c>
      <c r="N1406" t="s">
        <v>328</v>
      </c>
      <c r="O1406" t="s">
        <v>328</v>
      </c>
    </row>
    <row r="1407" spans="1:15">
      <c r="A1407" t="s">
        <v>3680</v>
      </c>
      <c r="B1407" t="s">
        <v>14601</v>
      </c>
      <c r="C1407" t="s">
        <v>328</v>
      </c>
      <c r="D1407" t="s">
        <v>328</v>
      </c>
      <c r="E1407" t="s">
        <v>2912</v>
      </c>
      <c r="F1407" t="s">
        <v>2907</v>
      </c>
      <c r="G1407" t="s">
        <v>328</v>
      </c>
      <c r="H1407" t="s">
        <v>6526</v>
      </c>
      <c r="I1407" t="s">
        <v>328</v>
      </c>
      <c r="J1407" t="s">
        <v>328</v>
      </c>
      <c r="K1407" t="s">
        <v>328</v>
      </c>
      <c r="L1407" t="s">
        <v>328</v>
      </c>
      <c r="M1407" t="s">
        <v>14601</v>
      </c>
      <c r="N1407" t="s">
        <v>328</v>
      </c>
      <c r="O1407" t="s">
        <v>328</v>
      </c>
    </row>
    <row r="1408" spans="1:15">
      <c r="A1408" t="s">
        <v>3680</v>
      </c>
      <c r="B1408" t="s">
        <v>14602</v>
      </c>
      <c r="C1408" t="s">
        <v>328</v>
      </c>
      <c r="D1408" t="s">
        <v>328</v>
      </c>
      <c r="E1408" t="s">
        <v>2912</v>
      </c>
      <c r="F1408" t="s">
        <v>2907</v>
      </c>
      <c r="G1408" t="s">
        <v>328</v>
      </c>
      <c r="H1408" t="s">
        <v>6526</v>
      </c>
      <c r="I1408" t="s">
        <v>328</v>
      </c>
      <c r="J1408" t="s">
        <v>328</v>
      </c>
      <c r="K1408" t="s">
        <v>328</v>
      </c>
      <c r="L1408" t="s">
        <v>328</v>
      </c>
      <c r="M1408" t="s">
        <v>14602</v>
      </c>
      <c r="N1408" t="s">
        <v>328</v>
      </c>
      <c r="O1408" t="s">
        <v>328</v>
      </c>
    </row>
    <row r="1409" spans="1:15">
      <c r="A1409" t="s">
        <v>3680</v>
      </c>
      <c r="B1409" t="s">
        <v>14603</v>
      </c>
      <c r="C1409" t="s">
        <v>328</v>
      </c>
      <c r="D1409" t="s">
        <v>328</v>
      </c>
      <c r="E1409" t="s">
        <v>12934</v>
      </c>
      <c r="F1409" t="s">
        <v>2907</v>
      </c>
      <c r="G1409" t="s">
        <v>328</v>
      </c>
      <c r="H1409" t="s">
        <v>328</v>
      </c>
      <c r="I1409" t="s">
        <v>328</v>
      </c>
      <c r="J1409" t="s">
        <v>328</v>
      </c>
      <c r="K1409" t="s">
        <v>328</v>
      </c>
      <c r="L1409" t="s">
        <v>328</v>
      </c>
      <c r="M1409" t="s">
        <v>14603</v>
      </c>
      <c r="N1409" t="s">
        <v>328</v>
      </c>
      <c r="O1409" t="s">
        <v>328</v>
      </c>
    </row>
    <row r="1410" spans="1:15">
      <c r="A1410" t="s">
        <v>3680</v>
      </c>
      <c r="B1410" t="s">
        <v>14604</v>
      </c>
      <c r="C1410" t="s">
        <v>328</v>
      </c>
      <c r="D1410" t="s">
        <v>328</v>
      </c>
      <c r="E1410" t="s">
        <v>12934</v>
      </c>
      <c r="F1410" t="s">
        <v>2907</v>
      </c>
      <c r="G1410" t="s">
        <v>328</v>
      </c>
      <c r="H1410" t="s">
        <v>6518</v>
      </c>
      <c r="I1410" t="s">
        <v>328</v>
      </c>
      <c r="J1410" t="s">
        <v>328</v>
      </c>
      <c r="K1410" t="s">
        <v>328</v>
      </c>
      <c r="L1410" t="s">
        <v>328</v>
      </c>
      <c r="M1410" t="s">
        <v>14604</v>
      </c>
      <c r="N1410" t="s">
        <v>328</v>
      </c>
      <c r="O1410" t="s">
        <v>328</v>
      </c>
    </row>
    <row r="1411" spans="1:15">
      <c r="A1411" t="s">
        <v>3680</v>
      </c>
      <c r="B1411" t="s">
        <v>14605</v>
      </c>
      <c r="C1411" t="s">
        <v>328</v>
      </c>
      <c r="D1411" t="s">
        <v>328</v>
      </c>
      <c r="E1411" t="s">
        <v>12934</v>
      </c>
      <c r="F1411" t="s">
        <v>2907</v>
      </c>
      <c r="G1411" t="s">
        <v>328</v>
      </c>
      <c r="H1411" t="s">
        <v>328</v>
      </c>
      <c r="I1411" t="s">
        <v>328</v>
      </c>
      <c r="J1411" t="s">
        <v>328</v>
      </c>
      <c r="K1411" t="s">
        <v>328</v>
      </c>
      <c r="L1411" t="s">
        <v>328</v>
      </c>
      <c r="M1411" t="s">
        <v>14606</v>
      </c>
      <c r="N1411" t="s">
        <v>328</v>
      </c>
      <c r="O1411" t="s">
        <v>328</v>
      </c>
    </row>
    <row r="1412" spans="1:15">
      <c r="A1412" t="s">
        <v>3680</v>
      </c>
      <c r="B1412" t="s">
        <v>14607</v>
      </c>
      <c r="C1412" t="s">
        <v>328</v>
      </c>
      <c r="D1412" t="s">
        <v>328</v>
      </c>
      <c r="E1412" t="s">
        <v>12934</v>
      </c>
      <c r="F1412" t="s">
        <v>2907</v>
      </c>
      <c r="G1412" t="s">
        <v>328</v>
      </c>
      <c r="H1412" t="s">
        <v>6524</v>
      </c>
      <c r="I1412" t="s">
        <v>328</v>
      </c>
      <c r="J1412" t="s">
        <v>328</v>
      </c>
      <c r="K1412" t="s">
        <v>328</v>
      </c>
      <c r="L1412" t="s">
        <v>328</v>
      </c>
      <c r="M1412" t="s">
        <v>14607</v>
      </c>
      <c r="N1412" t="s">
        <v>328</v>
      </c>
      <c r="O1412" t="s">
        <v>328</v>
      </c>
    </row>
    <row r="1413" spans="1:15">
      <c r="A1413" s="45" t="s">
        <v>3680</v>
      </c>
      <c r="B1413" t="s">
        <v>14608</v>
      </c>
      <c r="C1413" t="s">
        <v>328</v>
      </c>
      <c r="D1413" t="s">
        <v>328</v>
      </c>
      <c r="E1413" t="s">
        <v>2912</v>
      </c>
      <c r="F1413" t="s">
        <v>2907</v>
      </c>
      <c r="G1413" t="s">
        <v>328</v>
      </c>
      <c r="H1413" t="s">
        <v>6526</v>
      </c>
      <c r="I1413" t="s">
        <v>328</v>
      </c>
      <c r="J1413" t="s">
        <v>328</v>
      </c>
      <c r="K1413" t="s">
        <v>328</v>
      </c>
      <c r="L1413" t="s">
        <v>328</v>
      </c>
      <c r="M1413" t="s">
        <v>14608</v>
      </c>
      <c r="N1413" t="s">
        <v>328</v>
      </c>
      <c r="O1413" t="s">
        <v>328</v>
      </c>
    </row>
    <row r="1414" spans="1:15">
      <c r="A1414" s="45" t="s">
        <v>3680</v>
      </c>
      <c r="B1414" t="s">
        <v>14609</v>
      </c>
      <c r="C1414" t="s">
        <v>328</v>
      </c>
      <c r="D1414" t="s">
        <v>328</v>
      </c>
      <c r="E1414" t="s">
        <v>2912</v>
      </c>
      <c r="F1414" t="s">
        <v>2907</v>
      </c>
      <c r="G1414" t="s">
        <v>328</v>
      </c>
      <c r="H1414" t="s">
        <v>6526</v>
      </c>
      <c r="I1414" t="s">
        <v>328</v>
      </c>
      <c r="J1414" t="s">
        <v>328</v>
      </c>
      <c r="K1414" t="s">
        <v>328</v>
      </c>
      <c r="L1414" t="s">
        <v>328</v>
      </c>
      <c r="M1414" t="s">
        <v>14609</v>
      </c>
      <c r="N1414" t="s">
        <v>328</v>
      </c>
      <c r="O1414" t="s">
        <v>328</v>
      </c>
    </row>
    <row r="1415" spans="1:15">
      <c r="A1415" s="45" t="s">
        <v>3680</v>
      </c>
      <c r="B1415" t="s">
        <v>14610</v>
      </c>
      <c r="C1415" t="s">
        <v>328</v>
      </c>
      <c r="D1415" t="s">
        <v>328</v>
      </c>
      <c r="E1415" t="s">
        <v>12934</v>
      </c>
      <c r="F1415" t="s">
        <v>2907</v>
      </c>
      <c r="G1415" t="s">
        <v>328</v>
      </c>
      <c r="H1415" t="s">
        <v>328</v>
      </c>
      <c r="I1415" t="s">
        <v>328</v>
      </c>
      <c r="J1415" t="s">
        <v>328</v>
      </c>
      <c r="K1415" t="s">
        <v>328</v>
      </c>
      <c r="L1415" t="s">
        <v>328</v>
      </c>
      <c r="M1415" t="s">
        <v>14610</v>
      </c>
      <c r="N1415" t="s">
        <v>328</v>
      </c>
      <c r="O1415" t="s">
        <v>328</v>
      </c>
    </row>
    <row r="1416" spans="1:15">
      <c r="A1416" t="s">
        <v>3680</v>
      </c>
      <c r="B1416" t="s">
        <v>14611</v>
      </c>
      <c r="C1416" t="s">
        <v>328</v>
      </c>
      <c r="D1416" t="s">
        <v>328</v>
      </c>
      <c r="E1416" t="s">
        <v>12934</v>
      </c>
      <c r="F1416" t="s">
        <v>2907</v>
      </c>
      <c r="G1416" t="s">
        <v>328</v>
      </c>
      <c r="H1416" t="s">
        <v>6524</v>
      </c>
      <c r="I1416" t="s">
        <v>328</v>
      </c>
      <c r="J1416" t="s">
        <v>328</v>
      </c>
      <c r="K1416" t="s">
        <v>328</v>
      </c>
      <c r="L1416" t="s">
        <v>328</v>
      </c>
      <c r="M1416" t="s">
        <v>14611</v>
      </c>
      <c r="N1416" t="s">
        <v>328</v>
      </c>
      <c r="O1416" t="s">
        <v>328</v>
      </c>
    </row>
    <row r="1417" spans="1:15">
      <c r="A1417" t="s">
        <v>3680</v>
      </c>
      <c r="B1417" t="s">
        <v>14612</v>
      </c>
      <c r="C1417" t="s">
        <v>328</v>
      </c>
      <c r="D1417" t="s">
        <v>328</v>
      </c>
      <c r="E1417" t="s">
        <v>12934</v>
      </c>
      <c r="F1417" t="s">
        <v>2907</v>
      </c>
      <c r="G1417" t="s">
        <v>328</v>
      </c>
      <c r="H1417" t="s">
        <v>6518</v>
      </c>
      <c r="I1417" t="s">
        <v>6501</v>
      </c>
      <c r="J1417" t="s">
        <v>328</v>
      </c>
      <c r="K1417" t="s">
        <v>328</v>
      </c>
      <c r="L1417" t="s">
        <v>328</v>
      </c>
      <c r="M1417" t="s">
        <v>14613</v>
      </c>
      <c r="N1417" t="s">
        <v>328</v>
      </c>
      <c r="O1417" t="s">
        <v>328</v>
      </c>
    </row>
    <row r="1418" spans="1:15">
      <c r="A1418" t="s">
        <v>3680</v>
      </c>
      <c r="B1418" t="s">
        <v>14613</v>
      </c>
      <c r="C1418" t="s">
        <v>328</v>
      </c>
      <c r="D1418" t="s">
        <v>328</v>
      </c>
      <c r="E1418" t="s">
        <v>12934</v>
      </c>
      <c r="F1418" t="s">
        <v>2907</v>
      </c>
      <c r="G1418" t="s">
        <v>328</v>
      </c>
      <c r="H1418" t="s">
        <v>328</v>
      </c>
      <c r="I1418" t="s">
        <v>328</v>
      </c>
      <c r="J1418" t="s">
        <v>328</v>
      </c>
      <c r="K1418" t="s">
        <v>328</v>
      </c>
      <c r="L1418" t="s">
        <v>328</v>
      </c>
      <c r="M1418" t="s">
        <v>14613</v>
      </c>
      <c r="N1418" t="s">
        <v>328</v>
      </c>
      <c r="O1418" t="s">
        <v>328</v>
      </c>
    </row>
    <row r="1419" spans="1:15">
      <c r="A1419" t="s">
        <v>3680</v>
      </c>
      <c r="B1419" t="s">
        <v>14614</v>
      </c>
      <c r="C1419" t="s">
        <v>328</v>
      </c>
      <c r="D1419" t="s">
        <v>328</v>
      </c>
      <c r="E1419" t="s">
        <v>12934</v>
      </c>
      <c r="F1419" t="s">
        <v>2907</v>
      </c>
      <c r="G1419" t="s">
        <v>328</v>
      </c>
      <c r="H1419" t="s">
        <v>6518</v>
      </c>
      <c r="I1419" t="s">
        <v>13241</v>
      </c>
      <c r="J1419" t="s">
        <v>328</v>
      </c>
      <c r="K1419" t="s">
        <v>328</v>
      </c>
      <c r="L1419" t="s">
        <v>328</v>
      </c>
      <c r="M1419" t="s">
        <v>14614</v>
      </c>
      <c r="N1419" t="s">
        <v>328</v>
      </c>
      <c r="O1419" t="s">
        <v>328</v>
      </c>
    </row>
    <row r="1420" spans="1:15">
      <c r="A1420" t="s">
        <v>3680</v>
      </c>
      <c r="B1420" t="s">
        <v>14615</v>
      </c>
      <c r="C1420" t="s">
        <v>328</v>
      </c>
      <c r="D1420" t="s">
        <v>328</v>
      </c>
      <c r="E1420" t="s">
        <v>12934</v>
      </c>
      <c r="F1420" t="s">
        <v>2907</v>
      </c>
      <c r="G1420" t="s">
        <v>328</v>
      </c>
      <c r="H1420" t="s">
        <v>328</v>
      </c>
      <c r="I1420" t="s">
        <v>328</v>
      </c>
      <c r="J1420" t="s">
        <v>328</v>
      </c>
      <c r="K1420" t="s">
        <v>328</v>
      </c>
      <c r="L1420" t="s">
        <v>328</v>
      </c>
      <c r="M1420" t="s">
        <v>14615</v>
      </c>
      <c r="N1420" t="s">
        <v>328</v>
      </c>
      <c r="O1420" t="s">
        <v>328</v>
      </c>
    </row>
    <row r="1421" spans="1:15">
      <c r="A1421" t="s">
        <v>3680</v>
      </c>
      <c r="B1421" t="s">
        <v>14616</v>
      </c>
      <c r="C1421" t="s">
        <v>328</v>
      </c>
      <c r="D1421" t="s">
        <v>328</v>
      </c>
      <c r="E1421" t="s">
        <v>12934</v>
      </c>
      <c r="F1421" t="s">
        <v>2907</v>
      </c>
      <c r="G1421" t="s">
        <v>328</v>
      </c>
      <c r="H1421" t="s">
        <v>6524</v>
      </c>
      <c r="I1421" t="s">
        <v>328</v>
      </c>
      <c r="J1421" t="s">
        <v>328</v>
      </c>
      <c r="K1421" t="s">
        <v>328</v>
      </c>
      <c r="L1421" t="s">
        <v>328</v>
      </c>
      <c r="M1421" t="s">
        <v>14617</v>
      </c>
      <c r="N1421" t="s">
        <v>328</v>
      </c>
      <c r="O1421" t="s">
        <v>328</v>
      </c>
    </row>
    <row r="1422" spans="1:15" ht="15.95">
      <c r="A1422" t="s">
        <v>3680</v>
      </c>
      <c r="B1422" t="s">
        <v>14618</v>
      </c>
      <c r="C1422" t="s">
        <v>328</v>
      </c>
      <c r="D1422" t="s">
        <v>328</v>
      </c>
      <c r="E1422" t="s">
        <v>12934</v>
      </c>
      <c r="F1422" t="s">
        <v>2907</v>
      </c>
      <c r="G1422" t="s">
        <v>328</v>
      </c>
      <c r="H1422" t="s">
        <v>6518</v>
      </c>
      <c r="I1422" t="s">
        <v>328</v>
      </c>
      <c r="J1422" s="47" t="s">
        <v>14619</v>
      </c>
      <c r="K1422" t="s">
        <v>328</v>
      </c>
      <c r="L1422" t="s">
        <v>328</v>
      </c>
      <c r="M1422" t="s">
        <v>14618</v>
      </c>
      <c r="N1422" t="s">
        <v>328</v>
      </c>
      <c r="O1422" t="s">
        <v>328</v>
      </c>
    </row>
    <row r="1423" spans="1:15" ht="15.95">
      <c r="A1423" t="s">
        <v>3680</v>
      </c>
      <c r="B1423" t="s">
        <v>14620</v>
      </c>
      <c r="C1423" t="s">
        <v>328</v>
      </c>
      <c r="D1423" t="s">
        <v>328</v>
      </c>
      <c r="E1423" t="s">
        <v>12934</v>
      </c>
      <c r="F1423" t="s">
        <v>2907</v>
      </c>
      <c r="G1423" t="s">
        <v>328</v>
      </c>
      <c r="H1423" t="s">
        <v>6518</v>
      </c>
      <c r="I1423" t="s">
        <v>328</v>
      </c>
      <c r="J1423" s="47" t="s">
        <v>14619</v>
      </c>
      <c r="K1423" t="s">
        <v>328</v>
      </c>
      <c r="L1423" t="s">
        <v>328</v>
      </c>
      <c r="M1423" t="s">
        <v>14620</v>
      </c>
      <c r="N1423" t="s">
        <v>328</v>
      </c>
      <c r="O1423" t="s">
        <v>328</v>
      </c>
    </row>
    <row r="1424" spans="1:15" ht="15.95">
      <c r="A1424" t="s">
        <v>3680</v>
      </c>
      <c r="B1424" t="s">
        <v>14621</v>
      </c>
      <c r="C1424" t="s">
        <v>328</v>
      </c>
      <c r="D1424" t="s">
        <v>328</v>
      </c>
      <c r="E1424" t="s">
        <v>12934</v>
      </c>
      <c r="F1424" t="s">
        <v>2907</v>
      </c>
      <c r="G1424" t="s">
        <v>328</v>
      </c>
      <c r="H1424" t="s">
        <v>6518</v>
      </c>
      <c r="I1424" t="s">
        <v>328</v>
      </c>
      <c r="J1424" s="47" t="s">
        <v>6512</v>
      </c>
      <c r="K1424" t="s">
        <v>328</v>
      </c>
      <c r="L1424" t="s">
        <v>328</v>
      </c>
      <c r="M1424" t="s">
        <v>14621</v>
      </c>
      <c r="N1424" t="s">
        <v>328</v>
      </c>
      <c r="O1424" t="s">
        <v>328</v>
      </c>
    </row>
    <row r="1425" spans="1:15" ht="15.95">
      <c r="A1425" t="s">
        <v>3680</v>
      </c>
      <c r="B1425" t="s">
        <v>14622</v>
      </c>
      <c r="C1425" t="s">
        <v>328</v>
      </c>
      <c r="D1425" t="s">
        <v>328</v>
      </c>
      <c r="E1425" t="s">
        <v>12934</v>
      </c>
      <c r="F1425" t="s">
        <v>2907</v>
      </c>
      <c r="G1425" t="s">
        <v>328</v>
      </c>
      <c r="H1425" t="s">
        <v>6518</v>
      </c>
      <c r="I1425" t="s">
        <v>328</v>
      </c>
      <c r="J1425" s="47" t="s">
        <v>6512</v>
      </c>
      <c r="K1425" t="s">
        <v>328</v>
      </c>
      <c r="L1425" t="s">
        <v>328</v>
      </c>
      <c r="M1425" t="s">
        <v>14622</v>
      </c>
      <c r="N1425" t="s">
        <v>328</v>
      </c>
      <c r="O1425" t="s">
        <v>328</v>
      </c>
    </row>
    <row r="1426" spans="1:15" ht="15.95">
      <c r="A1426" t="s">
        <v>3680</v>
      </c>
      <c r="B1426" t="s">
        <v>14623</v>
      </c>
      <c r="C1426" t="s">
        <v>328</v>
      </c>
      <c r="D1426" t="s">
        <v>328</v>
      </c>
      <c r="E1426" t="s">
        <v>12934</v>
      </c>
      <c r="F1426" t="s">
        <v>2907</v>
      </c>
      <c r="G1426" t="s">
        <v>328</v>
      </c>
      <c r="H1426" t="s">
        <v>6518</v>
      </c>
      <c r="I1426" t="s">
        <v>328</v>
      </c>
      <c r="J1426" s="47" t="s">
        <v>6512</v>
      </c>
      <c r="K1426" t="s">
        <v>328</v>
      </c>
      <c r="L1426" t="s">
        <v>328</v>
      </c>
      <c r="M1426" t="s">
        <v>14623</v>
      </c>
      <c r="N1426" t="s">
        <v>328</v>
      </c>
      <c r="O1426" t="s">
        <v>328</v>
      </c>
    </row>
    <row r="1427" spans="1:15" ht="15.95">
      <c r="A1427" t="s">
        <v>3680</v>
      </c>
      <c r="B1427" t="s">
        <v>14624</v>
      </c>
      <c r="C1427" t="s">
        <v>328</v>
      </c>
      <c r="D1427" t="s">
        <v>328</v>
      </c>
      <c r="E1427" t="s">
        <v>12934</v>
      </c>
      <c r="F1427" t="s">
        <v>2907</v>
      </c>
      <c r="G1427" t="s">
        <v>328</v>
      </c>
      <c r="H1427" t="s">
        <v>6518</v>
      </c>
      <c r="I1427" t="s">
        <v>328</v>
      </c>
      <c r="J1427" s="47" t="s">
        <v>6512</v>
      </c>
      <c r="K1427" t="s">
        <v>328</v>
      </c>
      <c r="L1427" t="s">
        <v>328</v>
      </c>
      <c r="M1427" t="s">
        <v>14624</v>
      </c>
      <c r="N1427" t="s">
        <v>328</v>
      </c>
      <c r="O1427" t="s">
        <v>328</v>
      </c>
    </row>
    <row r="1428" spans="1:15" ht="15.95">
      <c r="A1428" t="s">
        <v>3680</v>
      </c>
      <c r="B1428" t="s">
        <v>14625</v>
      </c>
      <c r="C1428" t="s">
        <v>328</v>
      </c>
      <c r="D1428" t="s">
        <v>328</v>
      </c>
      <c r="E1428" t="s">
        <v>12934</v>
      </c>
      <c r="F1428" t="s">
        <v>2907</v>
      </c>
      <c r="G1428" t="s">
        <v>328</v>
      </c>
      <c r="H1428" t="s">
        <v>6518</v>
      </c>
      <c r="I1428" t="s">
        <v>328</v>
      </c>
      <c r="J1428" s="47" t="s">
        <v>6512</v>
      </c>
      <c r="K1428" t="s">
        <v>328</v>
      </c>
      <c r="L1428" t="s">
        <v>328</v>
      </c>
      <c r="M1428" t="s">
        <v>14625</v>
      </c>
      <c r="N1428" t="s">
        <v>328</v>
      </c>
      <c r="O1428" t="s">
        <v>328</v>
      </c>
    </row>
    <row r="1429" spans="1:15" ht="15.95">
      <c r="A1429" t="s">
        <v>3680</v>
      </c>
      <c r="B1429" t="s">
        <v>14626</v>
      </c>
      <c r="C1429" t="s">
        <v>328</v>
      </c>
      <c r="D1429" t="s">
        <v>328</v>
      </c>
      <c r="E1429" t="s">
        <v>12934</v>
      </c>
      <c r="F1429" t="s">
        <v>2907</v>
      </c>
      <c r="G1429" t="s">
        <v>328</v>
      </c>
      <c r="H1429" t="s">
        <v>6518</v>
      </c>
      <c r="I1429" t="s">
        <v>328</v>
      </c>
      <c r="J1429" s="47" t="s">
        <v>14619</v>
      </c>
      <c r="K1429" t="s">
        <v>328</v>
      </c>
      <c r="L1429" t="s">
        <v>328</v>
      </c>
      <c r="M1429" t="s">
        <v>14626</v>
      </c>
      <c r="N1429" t="s">
        <v>328</v>
      </c>
      <c r="O1429" t="s">
        <v>328</v>
      </c>
    </row>
    <row r="1430" spans="1:15" ht="15.95">
      <c r="A1430" t="s">
        <v>3680</v>
      </c>
      <c r="B1430" t="s">
        <v>14627</v>
      </c>
      <c r="C1430" t="s">
        <v>328</v>
      </c>
      <c r="D1430" t="s">
        <v>328</v>
      </c>
      <c r="E1430" t="s">
        <v>12934</v>
      </c>
      <c r="F1430" t="s">
        <v>2907</v>
      </c>
      <c r="G1430" t="s">
        <v>328</v>
      </c>
      <c r="H1430" t="s">
        <v>6518</v>
      </c>
      <c r="I1430" t="s">
        <v>328</v>
      </c>
      <c r="J1430" s="47" t="s">
        <v>14619</v>
      </c>
      <c r="K1430" t="s">
        <v>328</v>
      </c>
      <c r="L1430" t="s">
        <v>328</v>
      </c>
      <c r="M1430" t="s">
        <v>14627</v>
      </c>
      <c r="N1430" t="s">
        <v>328</v>
      </c>
      <c r="O1430" t="s">
        <v>328</v>
      </c>
    </row>
    <row r="1431" spans="1:15" ht="15.95">
      <c r="A1431" t="s">
        <v>3680</v>
      </c>
      <c r="B1431" t="s">
        <v>14628</v>
      </c>
      <c r="C1431" t="s">
        <v>328</v>
      </c>
      <c r="D1431" t="s">
        <v>328</v>
      </c>
      <c r="E1431" t="s">
        <v>12934</v>
      </c>
      <c r="F1431" t="s">
        <v>2907</v>
      </c>
      <c r="G1431" t="s">
        <v>328</v>
      </c>
      <c r="H1431" t="s">
        <v>6518</v>
      </c>
      <c r="I1431" t="s">
        <v>328</v>
      </c>
      <c r="J1431" s="47" t="s">
        <v>14619</v>
      </c>
      <c r="K1431" t="s">
        <v>328</v>
      </c>
      <c r="L1431" t="s">
        <v>328</v>
      </c>
      <c r="M1431" t="s">
        <v>14628</v>
      </c>
      <c r="N1431" t="s">
        <v>328</v>
      </c>
      <c r="O1431" t="s">
        <v>328</v>
      </c>
    </row>
    <row r="1432" spans="1:15" ht="15.95">
      <c r="A1432" t="s">
        <v>3680</v>
      </c>
      <c r="B1432" t="s">
        <v>14629</v>
      </c>
      <c r="C1432" t="s">
        <v>328</v>
      </c>
      <c r="D1432" t="s">
        <v>328</v>
      </c>
      <c r="E1432" t="s">
        <v>12934</v>
      </c>
      <c r="F1432" t="s">
        <v>2907</v>
      </c>
      <c r="G1432" t="s">
        <v>328</v>
      </c>
      <c r="H1432" t="s">
        <v>6518</v>
      </c>
      <c r="I1432" t="s">
        <v>328</v>
      </c>
      <c r="J1432" s="47" t="s">
        <v>6512</v>
      </c>
      <c r="K1432" t="s">
        <v>328</v>
      </c>
      <c r="L1432" t="s">
        <v>328</v>
      </c>
      <c r="M1432" t="s">
        <v>14629</v>
      </c>
      <c r="N1432" t="s">
        <v>328</v>
      </c>
      <c r="O1432" t="s">
        <v>328</v>
      </c>
    </row>
    <row r="1433" spans="1:15" ht="15.95">
      <c r="A1433" t="s">
        <v>3680</v>
      </c>
      <c r="B1433" t="s">
        <v>14630</v>
      </c>
      <c r="C1433" t="s">
        <v>328</v>
      </c>
      <c r="D1433" t="s">
        <v>328</v>
      </c>
      <c r="E1433" t="s">
        <v>12934</v>
      </c>
      <c r="F1433" t="s">
        <v>2907</v>
      </c>
      <c r="G1433" t="s">
        <v>328</v>
      </c>
      <c r="H1433" t="s">
        <v>6518</v>
      </c>
      <c r="I1433" t="s">
        <v>328</v>
      </c>
      <c r="J1433" s="47" t="s">
        <v>14619</v>
      </c>
      <c r="K1433" t="s">
        <v>328</v>
      </c>
      <c r="L1433" t="s">
        <v>328</v>
      </c>
      <c r="M1433" t="s">
        <v>14630</v>
      </c>
      <c r="N1433" t="s">
        <v>328</v>
      </c>
      <c r="O1433" t="s">
        <v>328</v>
      </c>
    </row>
    <row r="1434" spans="1:15" ht="15.95">
      <c r="A1434" t="s">
        <v>3680</v>
      </c>
      <c r="B1434" t="s">
        <v>14631</v>
      </c>
      <c r="C1434" t="s">
        <v>328</v>
      </c>
      <c r="D1434" t="s">
        <v>328</v>
      </c>
      <c r="E1434" t="s">
        <v>12934</v>
      </c>
      <c r="F1434" t="s">
        <v>2907</v>
      </c>
      <c r="G1434" t="s">
        <v>328</v>
      </c>
      <c r="H1434" t="s">
        <v>6518</v>
      </c>
      <c r="I1434" t="s">
        <v>328</v>
      </c>
      <c r="J1434" s="47" t="s">
        <v>6512</v>
      </c>
      <c r="K1434" t="s">
        <v>328</v>
      </c>
      <c r="L1434" t="s">
        <v>328</v>
      </c>
      <c r="M1434" t="s">
        <v>14631</v>
      </c>
      <c r="N1434" t="s">
        <v>328</v>
      </c>
      <c r="O1434" t="s">
        <v>328</v>
      </c>
    </row>
    <row r="1435" spans="1:15" ht="15.95">
      <c r="A1435" t="s">
        <v>3680</v>
      </c>
      <c r="B1435" t="s">
        <v>14632</v>
      </c>
      <c r="C1435" t="s">
        <v>328</v>
      </c>
      <c r="D1435" t="s">
        <v>328</v>
      </c>
      <c r="E1435" t="s">
        <v>12934</v>
      </c>
      <c r="F1435" t="s">
        <v>2907</v>
      </c>
      <c r="G1435" t="s">
        <v>328</v>
      </c>
      <c r="H1435" t="s">
        <v>6518</v>
      </c>
      <c r="I1435" t="s">
        <v>328</v>
      </c>
      <c r="J1435" s="47" t="s">
        <v>6512</v>
      </c>
      <c r="K1435" t="s">
        <v>328</v>
      </c>
      <c r="L1435" t="s">
        <v>328</v>
      </c>
      <c r="M1435" t="s">
        <v>14632</v>
      </c>
      <c r="N1435" t="s">
        <v>328</v>
      </c>
      <c r="O1435" t="s">
        <v>328</v>
      </c>
    </row>
    <row r="1436" spans="1:15" ht="15.95">
      <c r="A1436" t="s">
        <v>3680</v>
      </c>
      <c r="B1436" t="s">
        <v>14633</v>
      </c>
      <c r="C1436" t="s">
        <v>328</v>
      </c>
      <c r="D1436" t="s">
        <v>328</v>
      </c>
      <c r="E1436" t="s">
        <v>12934</v>
      </c>
      <c r="F1436" t="s">
        <v>2907</v>
      </c>
      <c r="G1436" t="s">
        <v>328</v>
      </c>
      <c r="H1436" t="s">
        <v>6518</v>
      </c>
      <c r="I1436" t="s">
        <v>328</v>
      </c>
      <c r="J1436" s="47" t="s">
        <v>6512</v>
      </c>
      <c r="K1436" t="s">
        <v>328</v>
      </c>
      <c r="L1436" t="s">
        <v>328</v>
      </c>
      <c r="M1436" t="s">
        <v>14633</v>
      </c>
      <c r="N1436" t="s">
        <v>328</v>
      </c>
      <c r="O1436" t="s">
        <v>328</v>
      </c>
    </row>
    <row r="1437" spans="1:15" ht="15.95">
      <c r="A1437" t="s">
        <v>3680</v>
      </c>
      <c r="B1437" t="s">
        <v>14634</v>
      </c>
      <c r="C1437" t="s">
        <v>328</v>
      </c>
      <c r="D1437" t="s">
        <v>328</v>
      </c>
      <c r="E1437" t="s">
        <v>12934</v>
      </c>
      <c r="F1437" t="s">
        <v>2907</v>
      </c>
      <c r="G1437" t="s">
        <v>328</v>
      </c>
      <c r="H1437" t="s">
        <v>6518</v>
      </c>
      <c r="I1437" t="s">
        <v>328</v>
      </c>
      <c r="J1437" s="47" t="s">
        <v>14619</v>
      </c>
      <c r="K1437" t="s">
        <v>328</v>
      </c>
      <c r="L1437" t="s">
        <v>328</v>
      </c>
      <c r="M1437" t="s">
        <v>14634</v>
      </c>
      <c r="N1437" t="s">
        <v>328</v>
      </c>
      <c r="O1437" t="s">
        <v>328</v>
      </c>
    </row>
    <row r="1438" spans="1:15" ht="15.95">
      <c r="A1438" t="s">
        <v>3680</v>
      </c>
      <c r="B1438" t="s">
        <v>14635</v>
      </c>
      <c r="C1438" t="s">
        <v>328</v>
      </c>
      <c r="D1438" t="s">
        <v>328</v>
      </c>
      <c r="E1438" t="s">
        <v>12934</v>
      </c>
      <c r="F1438" t="s">
        <v>2907</v>
      </c>
      <c r="G1438" t="s">
        <v>328</v>
      </c>
      <c r="H1438" t="s">
        <v>6518</v>
      </c>
      <c r="I1438" t="s">
        <v>328</v>
      </c>
      <c r="J1438" s="47" t="s">
        <v>14619</v>
      </c>
      <c r="K1438" t="s">
        <v>328</v>
      </c>
      <c r="L1438" t="s">
        <v>328</v>
      </c>
      <c r="M1438" t="s">
        <v>14635</v>
      </c>
      <c r="N1438" t="s">
        <v>328</v>
      </c>
      <c r="O1438" t="s">
        <v>328</v>
      </c>
    </row>
    <row r="1439" spans="1:15" ht="15.95">
      <c r="A1439" t="s">
        <v>3680</v>
      </c>
      <c r="B1439" t="s">
        <v>14636</v>
      </c>
      <c r="C1439" t="s">
        <v>328</v>
      </c>
      <c r="D1439" t="s">
        <v>328</v>
      </c>
      <c r="E1439" t="s">
        <v>12934</v>
      </c>
      <c r="F1439" t="s">
        <v>2907</v>
      </c>
      <c r="G1439" t="s">
        <v>328</v>
      </c>
      <c r="H1439" t="s">
        <v>6518</v>
      </c>
      <c r="I1439" t="s">
        <v>328</v>
      </c>
      <c r="J1439" s="47" t="s">
        <v>14619</v>
      </c>
      <c r="K1439" t="s">
        <v>328</v>
      </c>
      <c r="L1439" t="s">
        <v>328</v>
      </c>
      <c r="M1439" t="s">
        <v>14636</v>
      </c>
      <c r="N1439" t="s">
        <v>328</v>
      </c>
      <c r="O1439" t="s">
        <v>328</v>
      </c>
    </row>
    <row r="1440" spans="1:15" ht="15.95">
      <c r="A1440" t="s">
        <v>3680</v>
      </c>
      <c r="B1440" t="s">
        <v>14637</v>
      </c>
      <c r="C1440" t="s">
        <v>328</v>
      </c>
      <c r="D1440" t="s">
        <v>328</v>
      </c>
      <c r="E1440" t="s">
        <v>12934</v>
      </c>
      <c r="F1440" t="s">
        <v>2907</v>
      </c>
      <c r="G1440" t="s">
        <v>328</v>
      </c>
      <c r="H1440" t="s">
        <v>6518</v>
      </c>
      <c r="I1440" t="s">
        <v>328</v>
      </c>
      <c r="J1440" s="47" t="s">
        <v>14619</v>
      </c>
      <c r="K1440" t="s">
        <v>328</v>
      </c>
      <c r="L1440" t="s">
        <v>328</v>
      </c>
      <c r="M1440" t="s">
        <v>14637</v>
      </c>
      <c r="N1440" t="s">
        <v>328</v>
      </c>
      <c r="O1440" t="s">
        <v>328</v>
      </c>
    </row>
    <row r="1441" spans="1:15" ht="15.95">
      <c r="A1441" t="s">
        <v>3680</v>
      </c>
      <c r="B1441" t="s">
        <v>14638</v>
      </c>
      <c r="C1441" t="s">
        <v>328</v>
      </c>
      <c r="D1441" t="s">
        <v>328</v>
      </c>
      <c r="E1441" t="s">
        <v>12934</v>
      </c>
      <c r="F1441" t="s">
        <v>2907</v>
      </c>
      <c r="G1441" t="s">
        <v>328</v>
      </c>
      <c r="H1441" t="s">
        <v>6518</v>
      </c>
      <c r="I1441" t="s">
        <v>328</v>
      </c>
      <c r="J1441" s="47" t="s">
        <v>14619</v>
      </c>
      <c r="K1441" t="s">
        <v>328</v>
      </c>
      <c r="L1441" t="s">
        <v>328</v>
      </c>
      <c r="M1441" t="s">
        <v>14638</v>
      </c>
      <c r="N1441" t="s">
        <v>328</v>
      </c>
      <c r="O1441" t="s">
        <v>328</v>
      </c>
    </row>
    <row r="1442" spans="1:15" ht="15.95">
      <c r="A1442" t="s">
        <v>3680</v>
      </c>
      <c r="B1442" t="s">
        <v>14639</v>
      </c>
      <c r="C1442" t="s">
        <v>328</v>
      </c>
      <c r="D1442" t="s">
        <v>328</v>
      </c>
      <c r="E1442" t="s">
        <v>12934</v>
      </c>
      <c r="F1442" t="s">
        <v>2907</v>
      </c>
      <c r="G1442" t="s">
        <v>328</v>
      </c>
      <c r="H1442" t="s">
        <v>6518</v>
      </c>
      <c r="I1442" t="s">
        <v>328</v>
      </c>
      <c r="J1442" s="47" t="s">
        <v>14619</v>
      </c>
      <c r="K1442" t="s">
        <v>328</v>
      </c>
      <c r="L1442" t="s">
        <v>328</v>
      </c>
      <c r="M1442" t="s">
        <v>14639</v>
      </c>
      <c r="N1442" t="s">
        <v>328</v>
      </c>
      <c r="O1442" t="s">
        <v>328</v>
      </c>
    </row>
    <row r="1443" spans="1:15" ht="15.95">
      <c r="A1443" t="s">
        <v>3680</v>
      </c>
      <c r="B1443" t="s">
        <v>14640</v>
      </c>
      <c r="C1443" t="s">
        <v>328</v>
      </c>
      <c r="D1443" t="s">
        <v>328</v>
      </c>
      <c r="E1443" t="s">
        <v>12934</v>
      </c>
      <c r="F1443" t="s">
        <v>2907</v>
      </c>
      <c r="G1443" t="s">
        <v>328</v>
      </c>
      <c r="H1443" t="s">
        <v>6518</v>
      </c>
      <c r="I1443" t="s">
        <v>328</v>
      </c>
      <c r="J1443" s="47" t="s">
        <v>14619</v>
      </c>
      <c r="K1443" t="s">
        <v>328</v>
      </c>
      <c r="L1443" t="s">
        <v>328</v>
      </c>
      <c r="M1443" t="s">
        <v>14640</v>
      </c>
      <c r="N1443" t="s">
        <v>328</v>
      </c>
      <c r="O1443" t="s">
        <v>328</v>
      </c>
    </row>
    <row r="1444" spans="1:15" ht="15.95">
      <c r="A1444" t="s">
        <v>3680</v>
      </c>
      <c r="B1444" t="s">
        <v>14641</v>
      </c>
      <c r="C1444" t="s">
        <v>328</v>
      </c>
      <c r="D1444" t="s">
        <v>328</v>
      </c>
      <c r="E1444" t="s">
        <v>12934</v>
      </c>
      <c r="F1444" t="s">
        <v>2907</v>
      </c>
      <c r="G1444" t="s">
        <v>328</v>
      </c>
      <c r="H1444" t="s">
        <v>6518</v>
      </c>
      <c r="I1444" t="s">
        <v>14642</v>
      </c>
      <c r="J1444" s="47" t="s">
        <v>6512</v>
      </c>
      <c r="K1444" t="s">
        <v>328</v>
      </c>
      <c r="L1444" t="s">
        <v>328</v>
      </c>
      <c r="M1444" t="s">
        <v>14641</v>
      </c>
      <c r="N1444" t="s">
        <v>328</v>
      </c>
      <c r="O1444" t="s">
        <v>328</v>
      </c>
    </row>
    <row r="1445" spans="1:15" ht="15.95">
      <c r="A1445" t="s">
        <v>3680</v>
      </c>
      <c r="B1445" s="48" t="s">
        <v>14643</v>
      </c>
      <c r="C1445" t="s">
        <v>328</v>
      </c>
      <c r="D1445" t="s">
        <v>328</v>
      </c>
      <c r="E1445" t="s">
        <v>12934</v>
      </c>
      <c r="F1445" t="s">
        <v>2907</v>
      </c>
      <c r="G1445" t="s">
        <v>328</v>
      </c>
      <c r="H1445" t="s">
        <v>6518</v>
      </c>
      <c r="I1445" t="s">
        <v>14642</v>
      </c>
      <c r="J1445" s="47" t="s">
        <v>6512</v>
      </c>
      <c r="K1445" t="s">
        <v>328</v>
      </c>
      <c r="L1445" t="s">
        <v>328</v>
      </c>
      <c r="M1445" s="48" t="s">
        <v>14643</v>
      </c>
      <c r="N1445" t="s">
        <v>328</v>
      </c>
      <c r="O1445" t="s">
        <v>328</v>
      </c>
    </row>
    <row r="1446" spans="1:15" ht="15.95">
      <c r="A1446" t="s">
        <v>3680</v>
      </c>
      <c r="B1446" s="48" t="s">
        <v>14644</v>
      </c>
      <c r="C1446" t="s">
        <v>328</v>
      </c>
      <c r="D1446" t="s">
        <v>328</v>
      </c>
      <c r="E1446" t="s">
        <v>12934</v>
      </c>
      <c r="F1446" t="s">
        <v>2907</v>
      </c>
      <c r="G1446" t="s">
        <v>328</v>
      </c>
      <c r="H1446" t="s">
        <v>6518</v>
      </c>
      <c r="I1446" t="s">
        <v>14642</v>
      </c>
      <c r="J1446" s="47" t="s">
        <v>6512</v>
      </c>
      <c r="K1446" t="s">
        <v>328</v>
      </c>
      <c r="L1446" t="s">
        <v>328</v>
      </c>
      <c r="M1446" s="48" t="s">
        <v>14644</v>
      </c>
      <c r="N1446" t="s">
        <v>328</v>
      </c>
      <c r="O1446" t="s">
        <v>328</v>
      </c>
    </row>
    <row r="1447" spans="1:15" ht="15.95">
      <c r="A1447" t="s">
        <v>3680</v>
      </c>
      <c r="B1447" s="48" t="s">
        <v>14645</v>
      </c>
      <c r="C1447" t="s">
        <v>328</v>
      </c>
      <c r="D1447" t="s">
        <v>328</v>
      </c>
      <c r="E1447" t="s">
        <v>12934</v>
      </c>
      <c r="F1447" t="s">
        <v>2907</v>
      </c>
      <c r="G1447" t="s">
        <v>328</v>
      </c>
      <c r="H1447" t="s">
        <v>6518</v>
      </c>
      <c r="I1447" t="s">
        <v>14642</v>
      </c>
      <c r="J1447" s="47" t="s">
        <v>6512</v>
      </c>
      <c r="K1447" t="s">
        <v>328</v>
      </c>
      <c r="L1447" t="s">
        <v>328</v>
      </c>
      <c r="M1447" s="48" t="s">
        <v>14645</v>
      </c>
      <c r="N1447" t="s">
        <v>328</v>
      </c>
      <c r="O1447" t="s">
        <v>328</v>
      </c>
    </row>
    <row r="1448" spans="1:15" ht="15.95">
      <c r="A1448" t="s">
        <v>3680</v>
      </c>
      <c r="B1448" s="48" t="s">
        <v>14646</v>
      </c>
      <c r="C1448" t="s">
        <v>328</v>
      </c>
      <c r="D1448" t="s">
        <v>328</v>
      </c>
      <c r="E1448" t="s">
        <v>12934</v>
      </c>
      <c r="F1448" t="s">
        <v>2907</v>
      </c>
      <c r="G1448" t="s">
        <v>328</v>
      </c>
      <c r="H1448" t="s">
        <v>6518</v>
      </c>
      <c r="I1448" t="s">
        <v>14642</v>
      </c>
      <c r="J1448" s="47" t="s">
        <v>328</v>
      </c>
      <c r="K1448" t="s">
        <v>328</v>
      </c>
      <c r="L1448" t="s">
        <v>328</v>
      </c>
      <c r="M1448" s="48" t="s">
        <v>14646</v>
      </c>
      <c r="N1448" t="s">
        <v>328</v>
      </c>
      <c r="O1448" t="s">
        <v>328</v>
      </c>
    </row>
    <row r="1449" spans="1:15" ht="15.95">
      <c r="A1449" t="s">
        <v>3680</v>
      </c>
      <c r="B1449" s="48" t="s">
        <v>14647</v>
      </c>
      <c r="C1449" t="s">
        <v>328</v>
      </c>
      <c r="D1449" t="s">
        <v>328</v>
      </c>
      <c r="E1449" t="s">
        <v>12934</v>
      </c>
      <c r="F1449" t="s">
        <v>2907</v>
      </c>
      <c r="G1449" t="s">
        <v>328</v>
      </c>
      <c r="H1449" t="s">
        <v>6518</v>
      </c>
      <c r="I1449" t="s">
        <v>328</v>
      </c>
      <c r="J1449" s="47" t="s">
        <v>6512</v>
      </c>
      <c r="K1449" t="s">
        <v>328</v>
      </c>
      <c r="L1449" t="s">
        <v>328</v>
      </c>
      <c r="M1449" s="48" t="s">
        <v>14647</v>
      </c>
      <c r="N1449" t="s">
        <v>328</v>
      </c>
      <c r="O1449" t="s">
        <v>328</v>
      </c>
    </row>
    <row r="1450" spans="1:15" ht="15.95">
      <c r="A1450" t="s">
        <v>3680</v>
      </c>
      <c r="B1450" s="48" t="s">
        <v>14648</v>
      </c>
      <c r="C1450" t="s">
        <v>328</v>
      </c>
      <c r="D1450" t="s">
        <v>328</v>
      </c>
      <c r="E1450" t="s">
        <v>12934</v>
      </c>
      <c r="F1450" t="s">
        <v>2907</v>
      </c>
      <c r="G1450" t="s">
        <v>328</v>
      </c>
      <c r="H1450" t="s">
        <v>6518</v>
      </c>
      <c r="I1450" t="s">
        <v>328</v>
      </c>
      <c r="J1450" s="47" t="s">
        <v>6512</v>
      </c>
      <c r="K1450" t="s">
        <v>328</v>
      </c>
      <c r="L1450" t="s">
        <v>328</v>
      </c>
      <c r="M1450" s="48" t="s">
        <v>14648</v>
      </c>
      <c r="N1450" t="s">
        <v>328</v>
      </c>
      <c r="O1450" t="s">
        <v>328</v>
      </c>
    </row>
    <row r="1451" spans="1:15">
      <c r="A1451" t="s">
        <v>3680</v>
      </c>
      <c r="B1451" t="s">
        <v>14649</v>
      </c>
      <c r="C1451" t="s">
        <v>328</v>
      </c>
      <c r="D1451" t="s">
        <v>328</v>
      </c>
      <c r="E1451" t="s">
        <v>12934</v>
      </c>
      <c r="F1451" t="s">
        <v>2907</v>
      </c>
      <c r="G1451" t="s">
        <v>328</v>
      </c>
      <c r="H1451" t="s">
        <v>6518</v>
      </c>
      <c r="I1451" t="s">
        <v>328</v>
      </c>
      <c r="J1451" t="s">
        <v>328</v>
      </c>
      <c r="K1451" t="s">
        <v>328</v>
      </c>
      <c r="L1451" t="s">
        <v>328</v>
      </c>
      <c r="M1451" t="s">
        <v>14649</v>
      </c>
      <c r="N1451" t="s">
        <v>328</v>
      </c>
      <c r="O1451" t="s">
        <v>328</v>
      </c>
    </row>
    <row r="1452" spans="1:15">
      <c r="A1452" t="s">
        <v>3680</v>
      </c>
      <c r="B1452" t="s">
        <v>14650</v>
      </c>
      <c r="C1452" t="s">
        <v>328</v>
      </c>
      <c r="D1452" t="s">
        <v>328</v>
      </c>
      <c r="E1452" t="s">
        <v>12934</v>
      </c>
      <c r="F1452" t="s">
        <v>2907</v>
      </c>
      <c r="G1452" t="s">
        <v>328</v>
      </c>
      <c r="H1452" t="s">
        <v>328</v>
      </c>
      <c r="I1452" t="s">
        <v>328</v>
      </c>
      <c r="J1452" t="s">
        <v>328</v>
      </c>
      <c r="K1452" t="s">
        <v>328</v>
      </c>
      <c r="L1452" t="s">
        <v>328</v>
      </c>
      <c r="M1452" t="s">
        <v>14651</v>
      </c>
      <c r="N1452" t="s">
        <v>328</v>
      </c>
      <c r="O1452" t="s">
        <v>328</v>
      </c>
    </row>
    <row r="1453" spans="1:15">
      <c r="A1453" t="s">
        <v>3680</v>
      </c>
      <c r="B1453" t="s">
        <v>14652</v>
      </c>
      <c r="C1453" t="s">
        <v>328</v>
      </c>
      <c r="D1453" t="s">
        <v>328</v>
      </c>
      <c r="E1453" t="s">
        <v>12934</v>
      </c>
      <c r="F1453" t="s">
        <v>2907</v>
      </c>
      <c r="G1453" t="s">
        <v>328</v>
      </c>
      <c r="H1453" t="s">
        <v>6524</v>
      </c>
      <c r="I1453" t="s">
        <v>328</v>
      </c>
      <c r="J1453" t="s">
        <v>328</v>
      </c>
      <c r="K1453" t="s">
        <v>328</v>
      </c>
      <c r="L1453" t="s">
        <v>328</v>
      </c>
      <c r="M1453" t="s">
        <v>14652</v>
      </c>
      <c r="N1453" t="s">
        <v>328</v>
      </c>
      <c r="O1453" t="s">
        <v>328</v>
      </c>
    </row>
    <row r="1454" spans="1:15">
      <c r="A1454" t="s">
        <v>3680</v>
      </c>
      <c r="B1454" t="s">
        <v>14653</v>
      </c>
      <c r="C1454" t="s">
        <v>328</v>
      </c>
      <c r="D1454" t="s">
        <v>328</v>
      </c>
      <c r="E1454" t="s">
        <v>12934</v>
      </c>
      <c r="F1454" t="s">
        <v>2907</v>
      </c>
      <c r="G1454" t="s">
        <v>328</v>
      </c>
      <c r="H1454" t="s">
        <v>6518</v>
      </c>
      <c r="I1454" t="s">
        <v>328</v>
      </c>
      <c r="J1454" t="s">
        <v>328</v>
      </c>
      <c r="K1454" t="s">
        <v>328</v>
      </c>
      <c r="L1454" t="s">
        <v>328</v>
      </c>
      <c r="M1454" t="s">
        <v>14653</v>
      </c>
      <c r="N1454" t="s">
        <v>328</v>
      </c>
      <c r="O1454" t="s">
        <v>328</v>
      </c>
    </row>
    <row r="1455" spans="1:15">
      <c r="A1455" t="s">
        <v>3680</v>
      </c>
      <c r="B1455" t="s">
        <v>14654</v>
      </c>
      <c r="C1455" t="s">
        <v>328</v>
      </c>
      <c r="D1455" t="s">
        <v>328</v>
      </c>
      <c r="E1455" t="s">
        <v>12934</v>
      </c>
      <c r="F1455" t="s">
        <v>2907</v>
      </c>
      <c r="G1455" t="s">
        <v>328</v>
      </c>
      <c r="H1455" t="s">
        <v>6518</v>
      </c>
      <c r="I1455" t="s">
        <v>328</v>
      </c>
      <c r="J1455" t="s">
        <v>328</v>
      </c>
      <c r="K1455" t="s">
        <v>328</v>
      </c>
      <c r="L1455" t="s">
        <v>328</v>
      </c>
      <c r="M1455" t="s">
        <v>14654</v>
      </c>
      <c r="N1455" t="s">
        <v>328</v>
      </c>
      <c r="O1455" t="s">
        <v>328</v>
      </c>
    </row>
    <row r="1456" spans="1:15">
      <c r="A1456" t="s">
        <v>3680</v>
      </c>
      <c r="B1456" t="s">
        <v>14655</v>
      </c>
      <c r="C1456" t="s">
        <v>328</v>
      </c>
      <c r="D1456" t="s">
        <v>328</v>
      </c>
      <c r="E1456" t="s">
        <v>12934</v>
      </c>
      <c r="F1456" t="s">
        <v>2907</v>
      </c>
      <c r="G1456" t="s">
        <v>328</v>
      </c>
      <c r="H1456" t="s">
        <v>6518</v>
      </c>
      <c r="I1456" t="s">
        <v>328</v>
      </c>
      <c r="J1456" t="s">
        <v>328</v>
      </c>
      <c r="K1456" t="s">
        <v>328</v>
      </c>
      <c r="L1456" t="s">
        <v>328</v>
      </c>
      <c r="M1456" t="s">
        <v>14655</v>
      </c>
      <c r="N1456" t="s">
        <v>328</v>
      </c>
      <c r="O1456" t="s">
        <v>328</v>
      </c>
    </row>
    <row r="1457" spans="1:15">
      <c r="A1457" t="s">
        <v>3680</v>
      </c>
      <c r="B1457" t="s">
        <v>14656</v>
      </c>
      <c r="C1457" t="s">
        <v>328</v>
      </c>
      <c r="D1457" t="s">
        <v>328</v>
      </c>
      <c r="E1457" t="s">
        <v>12934</v>
      </c>
      <c r="F1457" t="s">
        <v>2907</v>
      </c>
      <c r="G1457" t="s">
        <v>328</v>
      </c>
      <c r="H1457" t="s">
        <v>6518</v>
      </c>
      <c r="I1457" t="s">
        <v>328</v>
      </c>
      <c r="J1457" t="s">
        <v>328</v>
      </c>
      <c r="K1457" t="s">
        <v>328</v>
      </c>
      <c r="L1457" t="s">
        <v>328</v>
      </c>
      <c r="M1457" t="s">
        <v>14656</v>
      </c>
      <c r="N1457" t="s">
        <v>328</v>
      </c>
      <c r="O1457" t="s">
        <v>328</v>
      </c>
    </row>
    <row r="1458" spans="1:15">
      <c r="A1458" t="s">
        <v>3680</v>
      </c>
      <c r="B1458" t="s">
        <v>14657</v>
      </c>
      <c r="C1458" t="s">
        <v>328</v>
      </c>
      <c r="D1458" t="s">
        <v>328</v>
      </c>
      <c r="E1458" t="s">
        <v>12934</v>
      </c>
      <c r="F1458" t="s">
        <v>2907</v>
      </c>
      <c r="G1458" t="s">
        <v>328</v>
      </c>
      <c r="H1458" t="s">
        <v>6518</v>
      </c>
      <c r="I1458" t="s">
        <v>328</v>
      </c>
      <c r="J1458" t="s">
        <v>328</v>
      </c>
      <c r="K1458" t="s">
        <v>328</v>
      </c>
      <c r="L1458" t="s">
        <v>328</v>
      </c>
      <c r="M1458" t="s">
        <v>14657</v>
      </c>
      <c r="N1458" t="s">
        <v>328</v>
      </c>
      <c r="O1458" t="s">
        <v>328</v>
      </c>
    </row>
    <row r="1459" spans="1:15">
      <c r="A1459" t="s">
        <v>3680</v>
      </c>
      <c r="B1459" t="s">
        <v>14658</v>
      </c>
      <c r="C1459" t="s">
        <v>328</v>
      </c>
      <c r="D1459" t="s">
        <v>328</v>
      </c>
      <c r="E1459" t="s">
        <v>12934</v>
      </c>
      <c r="F1459" t="s">
        <v>2907</v>
      </c>
      <c r="G1459" t="s">
        <v>328</v>
      </c>
      <c r="H1459" t="s">
        <v>6518</v>
      </c>
      <c r="I1459" t="s">
        <v>328</v>
      </c>
      <c r="J1459" t="s">
        <v>328</v>
      </c>
      <c r="K1459" t="s">
        <v>328</v>
      </c>
      <c r="L1459" t="s">
        <v>328</v>
      </c>
      <c r="M1459" t="s">
        <v>14658</v>
      </c>
      <c r="N1459" t="s">
        <v>328</v>
      </c>
      <c r="O1459" t="s">
        <v>328</v>
      </c>
    </row>
    <row r="1460" spans="1:15">
      <c r="A1460" t="s">
        <v>3680</v>
      </c>
      <c r="B1460" t="s">
        <v>14659</v>
      </c>
      <c r="C1460" t="s">
        <v>328</v>
      </c>
      <c r="D1460" t="s">
        <v>328</v>
      </c>
      <c r="E1460" t="s">
        <v>12934</v>
      </c>
      <c r="F1460" t="s">
        <v>2907</v>
      </c>
      <c r="G1460" t="s">
        <v>328</v>
      </c>
      <c r="H1460" t="s">
        <v>6524</v>
      </c>
      <c r="I1460" t="s">
        <v>328</v>
      </c>
      <c r="J1460" t="s">
        <v>328</v>
      </c>
      <c r="K1460" t="s">
        <v>328</v>
      </c>
      <c r="L1460" t="s">
        <v>328</v>
      </c>
      <c r="M1460" t="s">
        <v>14659</v>
      </c>
      <c r="N1460" t="s">
        <v>328</v>
      </c>
      <c r="O1460" t="s">
        <v>328</v>
      </c>
    </row>
    <row r="1461" spans="1:15">
      <c r="A1461" t="s">
        <v>3680</v>
      </c>
      <c r="B1461" t="s">
        <v>14660</v>
      </c>
      <c r="C1461" t="s">
        <v>328</v>
      </c>
      <c r="D1461" t="s">
        <v>328</v>
      </c>
      <c r="E1461" t="s">
        <v>12934</v>
      </c>
      <c r="F1461" t="s">
        <v>2907</v>
      </c>
      <c r="G1461" t="s">
        <v>328</v>
      </c>
      <c r="H1461" t="s">
        <v>6518</v>
      </c>
      <c r="I1461" t="s">
        <v>328</v>
      </c>
      <c r="J1461" t="s">
        <v>328</v>
      </c>
      <c r="K1461" t="s">
        <v>328</v>
      </c>
      <c r="L1461" t="s">
        <v>328</v>
      </c>
      <c r="M1461" t="s">
        <v>14660</v>
      </c>
      <c r="N1461" t="s">
        <v>328</v>
      </c>
      <c r="O1461" t="s">
        <v>328</v>
      </c>
    </row>
    <row r="1462" spans="1:15">
      <c r="A1462" t="s">
        <v>3680</v>
      </c>
      <c r="B1462" t="s">
        <v>14661</v>
      </c>
      <c r="C1462" t="s">
        <v>328</v>
      </c>
      <c r="D1462" t="s">
        <v>328</v>
      </c>
      <c r="E1462" t="s">
        <v>12934</v>
      </c>
      <c r="F1462" t="s">
        <v>2907</v>
      </c>
      <c r="G1462" t="s">
        <v>328</v>
      </c>
      <c r="H1462" t="s">
        <v>6518</v>
      </c>
      <c r="I1462" t="s">
        <v>328</v>
      </c>
      <c r="J1462" t="s">
        <v>328</v>
      </c>
      <c r="K1462" t="s">
        <v>328</v>
      </c>
      <c r="L1462" t="s">
        <v>328</v>
      </c>
      <c r="M1462" t="s">
        <v>14661</v>
      </c>
      <c r="N1462" t="s">
        <v>328</v>
      </c>
      <c r="O1462" t="s">
        <v>328</v>
      </c>
    </row>
    <row r="1463" spans="1:15">
      <c r="A1463" t="s">
        <v>3680</v>
      </c>
      <c r="B1463" t="s">
        <v>14662</v>
      </c>
      <c r="C1463" t="s">
        <v>328</v>
      </c>
      <c r="D1463" t="s">
        <v>328</v>
      </c>
      <c r="E1463" t="s">
        <v>12934</v>
      </c>
      <c r="F1463" t="s">
        <v>2907</v>
      </c>
      <c r="G1463" t="s">
        <v>328</v>
      </c>
      <c r="H1463" t="s">
        <v>6518</v>
      </c>
      <c r="I1463" t="s">
        <v>328</v>
      </c>
      <c r="J1463" t="s">
        <v>328</v>
      </c>
      <c r="K1463" t="s">
        <v>328</v>
      </c>
      <c r="L1463" t="s">
        <v>328</v>
      </c>
      <c r="M1463" t="s">
        <v>14662</v>
      </c>
      <c r="N1463" t="s">
        <v>328</v>
      </c>
      <c r="O1463" t="s">
        <v>328</v>
      </c>
    </row>
    <row r="1464" spans="1:15">
      <c r="A1464" t="s">
        <v>3680</v>
      </c>
      <c r="B1464" t="s">
        <v>14663</v>
      </c>
      <c r="C1464" t="s">
        <v>328</v>
      </c>
      <c r="D1464" t="s">
        <v>328</v>
      </c>
      <c r="E1464" t="s">
        <v>12934</v>
      </c>
      <c r="F1464" t="s">
        <v>2907</v>
      </c>
      <c r="G1464" t="s">
        <v>328</v>
      </c>
      <c r="H1464" t="s">
        <v>6524</v>
      </c>
      <c r="I1464" t="s">
        <v>328</v>
      </c>
      <c r="J1464" t="s">
        <v>328</v>
      </c>
      <c r="K1464" t="s">
        <v>328</v>
      </c>
      <c r="L1464" t="s">
        <v>328</v>
      </c>
      <c r="M1464" t="s">
        <v>14663</v>
      </c>
      <c r="N1464" t="s">
        <v>328</v>
      </c>
      <c r="O1464" t="s">
        <v>328</v>
      </c>
    </row>
    <row r="1465" spans="1:15">
      <c r="A1465" t="s">
        <v>3680</v>
      </c>
      <c r="B1465" t="s">
        <v>14664</v>
      </c>
      <c r="C1465" t="s">
        <v>328</v>
      </c>
      <c r="D1465" t="s">
        <v>328</v>
      </c>
      <c r="E1465" t="s">
        <v>12934</v>
      </c>
      <c r="F1465" t="s">
        <v>2907</v>
      </c>
      <c r="G1465" t="s">
        <v>328</v>
      </c>
      <c r="H1465" t="s">
        <v>6518</v>
      </c>
      <c r="I1465" t="s">
        <v>328</v>
      </c>
      <c r="J1465" t="s">
        <v>328</v>
      </c>
      <c r="K1465" t="s">
        <v>328</v>
      </c>
      <c r="L1465" t="s">
        <v>328</v>
      </c>
      <c r="M1465" t="s">
        <v>14664</v>
      </c>
      <c r="N1465" t="s">
        <v>328</v>
      </c>
      <c r="O1465" t="s">
        <v>328</v>
      </c>
    </row>
    <row r="1466" spans="1:15">
      <c r="A1466" t="s">
        <v>3680</v>
      </c>
      <c r="B1466" t="s">
        <v>14665</v>
      </c>
      <c r="C1466" t="s">
        <v>328</v>
      </c>
      <c r="D1466" t="s">
        <v>328</v>
      </c>
      <c r="E1466" t="s">
        <v>12934</v>
      </c>
      <c r="F1466" t="s">
        <v>2907</v>
      </c>
      <c r="G1466" t="s">
        <v>328</v>
      </c>
      <c r="H1466" t="s">
        <v>6518</v>
      </c>
      <c r="I1466" t="s">
        <v>328</v>
      </c>
      <c r="J1466" t="s">
        <v>328</v>
      </c>
      <c r="K1466" t="s">
        <v>328</v>
      </c>
      <c r="L1466" t="s">
        <v>328</v>
      </c>
      <c r="M1466" t="s">
        <v>14665</v>
      </c>
      <c r="N1466" t="s">
        <v>328</v>
      </c>
      <c r="O1466" t="s">
        <v>328</v>
      </c>
    </row>
    <row r="1467" spans="1:15">
      <c r="A1467" t="s">
        <v>3680</v>
      </c>
      <c r="B1467" t="s">
        <v>14666</v>
      </c>
      <c r="C1467" t="s">
        <v>328</v>
      </c>
      <c r="D1467" t="s">
        <v>328</v>
      </c>
      <c r="E1467" t="s">
        <v>12934</v>
      </c>
      <c r="F1467" t="s">
        <v>2907</v>
      </c>
      <c r="G1467" t="s">
        <v>328</v>
      </c>
      <c r="H1467" t="s">
        <v>328</v>
      </c>
      <c r="I1467" t="s">
        <v>328</v>
      </c>
      <c r="J1467" t="s">
        <v>328</v>
      </c>
      <c r="K1467" t="s">
        <v>328</v>
      </c>
      <c r="L1467" t="s">
        <v>328</v>
      </c>
      <c r="M1467" t="s">
        <v>14666</v>
      </c>
      <c r="N1467" t="s">
        <v>328</v>
      </c>
      <c r="O1467" t="s">
        <v>328</v>
      </c>
    </row>
    <row r="1468" spans="1:15">
      <c r="A1468" t="s">
        <v>3680</v>
      </c>
      <c r="B1468" t="s">
        <v>14667</v>
      </c>
      <c r="C1468" t="s">
        <v>328</v>
      </c>
      <c r="D1468" t="s">
        <v>328</v>
      </c>
      <c r="E1468" t="s">
        <v>12934</v>
      </c>
      <c r="F1468" t="s">
        <v>2907</v>
      </c>
      <c r="G1468" t="s">
        <v>328</v>
      </c>
      <c r="H1468" t="s">
        <v>328</v>
      </c>
      <c r="I1468" t="s">
        <v>328</v>
      </c>
      <c r="J1468" t="s">
        <v>328</v>
      </c>
      <c r="K1468" t="s">
        <v>328</v>
      </c>
      <c r="L1468" t="s">
        <v>328</v>
      </c>
      <c r="M1468" t="s">
        <v>14667</v>
      </c>
      <c r="N1468" t="s">
        <v>328</v>
      </c>
      <c r="O1468" t="s">
        <v>328</v>
      </c>
    </row>
    <row r="1469" spans="1:15">
      <c r="A1469" t="s">
        <v>3680</v>
      </c>
      <c r="B1469" t="s">
        <v>14668</v>
      </c>
      <c r="C1469" t="s">
        <v>328</v>
      </c>
      <c r="D1469" t="s">
        <v>328</v>
      </c>
      <c r="E1469" t="s">
        <v>12934</v>
      </c>
      <c r="F1469" t="s">
        <v>2907</v>
      </c>
      <c r="G1469" t="s">
        <v>328</v>
      </c>
      <c r="H1469" t="s">
        <v>328</v>
      </c>
      <c r="I1469" t="s">
        <v>328</v>
      </c>
      <c r="J1469" t="s">
        <v>328</v>
      </c>
      <c r="K1469" t="s">
        <v>328</v>
      </c>
      <c r="L1469" t="s">
        <v>328</v>
      </c>
      <c r="M1469" t="s">
        <v>14668</v>
      </c>
      <c r="N1469" t="s">
        <v>328</v>
      </c>
      <c r="O1469" t="s">
        <v>328</v>
      </c>
    </row>
    <row r="1470" spans="1:15">
      <c r="A1470" t="s">
        <v>3680</v>
      </c>
      <c r="B1470" t="s">
        <v>14669</v>
      </c>
      <c r="C1470" t="s">
        <v>328</v>
      </c>
      <c r="D1470" t="s">
        <v>328</v>
      </c>
      <c r="E1470" t="s">
        <v>12934</v>
      </c>
      <c r="F1470" t="s">
        <v>2907</v>
      </c>
      <c r="G1470" t="s">
        <v>328</v>
      </c>
      <c r="H1470" t="s">
        <v>328</v>
      </c>
      <c r="I1470" t="s">
        <v>328</v>
      </c>
      <c r="J1470" t="s">
        <v>328</v>
      </c>
      <c r="K1470" t="s">
        <v>328</v>
      </c>
      <c r="L1470" t="s">
        <v>328</v>
      </c>
      <c r="M1470" t="s">
        <v>14669</v>
      </c>
      <c r="N1470" t="s">
        <v>328</v>
      </c>
      <c r="O1470" t="s">
        <v>328</v>
      </c>
    </row>
    <row r="1471" spans="1:15">
      <c r="A1471" t="s">
        <v>3680</v>
      </c>
      <c r="B1471" t="s">
        <v>14670</v>
      </c>
      <c r="C1471" t="s">
        <v>328</v>
      </c>
      <c r="D1471" t="s">
        <v>328</v>
      </c>
      <c r="E1471" t="s">
        <v>12934</v>
      </c>
      <c r="F1471" t="s">
        <v>2907</v>
      </c>
      <c r="G1471" t="s">
        <v>328</v>
      </c>
      <c r="H1471" t="s">
        <v>328</v>
      </c>
      <c r="I1471" t="s">
        <v>328</v>
      </c>
      <c r="J1471" t="s">
        <v>328</v>
      </c>
      <c r="K1471" t="s">
        <v>328</v>
      </c>
      <c r="L1471" t="s">
        <v>328</v>
      </c>
      <c r="M1471" t="s">
        <v>14669</v>
      </c>
      <c r="N1471" t="s">
        <v>328</v>
      </c>
      <c r="O1471" t="s">
        <v>328</v>
      </c>
    </row>
    <row r="1472" spans="1:15">
      <c r="A1472" t="s">
        <v>3680</v>
      </c>
      <c r="B1472" t="s">
        <v>14671</v>
      </c>
      <c r="C1472" t="s">
        <v>328</v>
      </c>
      <c r="D1472" t="s">
        <v>328</v>
      </c>
      <c r="E1472" t="s">
        <v>12934</v>
      </c>
      <c r="F1472" t="s">
        <v>2907</v>
      </c>
      <c r="G1472" t="s">
        <v>328</v>
      </c>
      <c r="H1472" t="s">
        <v>328</v>
      </c>
      <c r="I1472" t="s">
        <v>328</v>
      </c>
      <c r="J1472" t="s">
        <v>328</v>
      </c>
      <c r="K1472" t="s">
        <v>328</v>
      </c>
      <c r="L1472" t="s">
        <v>328</v>
      </c>
      <c r="M1472" t="s">
        <v>14671</v>
      </c>
      <c r="N1472" t="s">
        <v>328</v>
      </c>
      <c r="O1472" t="s">
        <v>328</v>
      </c>
    </row>
    <row r="1473" spans="1:15">
      <c r="A1473" t="s">
        <v>3680</v>
      </c>
      <c r="B1473" t="s">
        <v>14672</v>
      </c>
      <c r="C1473" t="s">
        <v>328</v>
      </c>
      <c r="D1473" t="s">
        <v>328</v>
      </c>
      <c r="E1473" t="s">
        <v>12934</v>
      </c>
      <c r="F1473" t="s">
        <v>2907</v>
      </c>
      <c r="G1473" t="s">
        <v>328</v>
      </c>
      <c r="H1473" t="s">
        <v>328</v>
      </c>
      <c r="I1473" t="s">
        <v>6520</v>
      </c>
      <c r="J1473" t="s">
        <v>328</v>
      </c>
      <c r="K1473" t="s">
        <v>328</v>
      </c>
      <c r="L1473" t="s">
        <v>328</v>
      </c>
      <c r="M1473" t="s">
        <v>14673</v>
      </c>
      <c r="N1473" t="s">
        <v>328</v>
      </c>
      <c r="O1473" t="s">
        <v>328</v>
      </c>
    </row>
    <row r="1474" spans="1:15">
      <c r="A1474" t="s">
        <v>3680</v>
      </c>
      <c r="B1474" t="s">
        <v>14674</v>
      </c>
      <c r="C1474" t="s">
        <v>328</v>
      </c>
      <c r="D1474" t="s">
        <v>328</v>
      </c>
      <c r="E1474" t="s">
        <v>12934</v>
      </c>
      <c r="F1474" t="s">
        <v>2907</v>
      </c>
      <c r="G1474" t="s">
        <v>328</v>
      </c>
      <c r="H1474" t="s">
        <v>328</v>
      </c>
      <c r="I1474" t="s">
        <v>328</v>
      </c>
      <c r="J1474" t="s">
        <v>328</v>
      </c>
      <c r="K1474" t="s">
        <v>328</v>
      </c>
      <c r="L1474" t="s">
        <v>328</v>
      </c>
      <c r="M1474" t="s">
        <v>14674</v>
      </c>
      <c r="N1474" t="s">
        <v>328</v>
      </c>
      <c r="O1474" t="s">
        <v>328</v>
      </c>
    </row>
    <row r="1475" spans="1:15">
      <c r="A1475" t="s">
        <v>3680</v>
      </c>
      <c r="B1475" t="s">
        <v>14675</v>
      </c>
      <c r="C1475" t="s">
        <v>328</v>
      </c>
      <c r="D1475" t="s">
        <v>328</v>
      </c>
      <c r="E1475" t="s">
        <v>13773</v>
      </c>
      <c r="F1475" t="s">
        <v>2889</v>
      </c>
      <c r="G1475" t="s">
        <v>328</v>
      </c>
      <c r="H1475" t="s">
        <v>328</v>
      </c>
      <c r="I1475" t="s">
        <v>328</v>
      </c>
      <c r="J1475" t="s">
        <v>328</v>
      </c>
      <c r="K1475" t="s">
        <v>328</v>
      </c>
      <c r="L1475" t="s">
        <v>328</v>
      </c>
      <c r="M1475" t="s">
        <v>14675</v>
      </c>
      <c r="N1475" t="s">
        <v>328</v>
      </c>
      <c r="O1475" t="s">
        <v>328</v>
      </c>
    </row>
    <row r="1476" spans="1:15">
      <c r="A1476" t="s">
        <v>3680</v>
      </c>
      <c r="B1476" t="s">
        <v>14676</v>
      </c>
      <c r="C1476" t="s">
        <v>328</v>
      </c>
      <c r="D1476" t="s">
        <v>328</v>
      </c>
      <c r="E1476" t="s">
        <v>12934</v>
      </c>
      <c r="F1476" t="s">
        <v>2907</v>
      </c>
      <c r="G1476" t="s">
        <v>328</v>
      </c>
      <c r="H1476" t="s">
        <v>328</v>
      </c>
      <c r="I1476" t="s">
        <v>328</v>
      </c>
      <c r="J1476" t="s">
        <v>328</v>
      </c>
      <c r="K1476" t="s">
        <v>328</v>
      </c>
      <c r="L1476" t="s">
        <v>328</v>
      </c>
      <c r="M1476" t="s">
        <v>14676</v>
      </c>
      <c r="N1476" t="s">
        <v>328</v>
      </c>
      <c r="O1476" t="s">
        <v>328</v>
      </c>
    </row>
    <row r="1477" spans="1:15">
      <c r="A1477" t="s">
        <v>3680</v>
      </c>
      <c r="B1477" t="s">
        <v>14677</v>
      </c>
      <c r="C1477" t="s">
        <v>328</v>
      </c>
      <c r="D1477" t="s">
        <v>328</v>
      </c>
      <c r="E1477" t="s">
        <v>12934</v>
      </c>
      <c r="F1477" t="s">
        <v>2907</v>
      </c>
      <c r="G1477" t="s">
        <v>328</v>
      </c>
      <c r="H1477" t="s">
        <v>328</v>
      </c>
      <c r="I1477" t="s">
        <v>328</v>
      </c>
      <c r="J1477" t="s">
        <v>328</v>
      </c>
      <c r="K1477" t="s">
        <v>328</v>
      </c>
      <c r="L1477" t="s">
        <v>328</v>
      </c>
      <c r="M1477" t="s">
        <v>14677</v>
      </c>
      <c r="N1477" t="s">
        <v>328</v>
      </c>
      <c r="O1477" t="s">
        <v>328</v>
      </c>
    </row>
    <row r="1478" spans="1:15">
      <c r="A1478" t="s">
        <v>3680</v>
      </c>
      <c r="B1478" t="s">
        <v>14678</v>
      </c>
      <c r="C1478" t="s">
        <v>328</v>
      </c>
      <c r="D1478" t="s">
        <v>328</v>
      </c>
      <c r="E1478" t="s">
        <v>12934</v>
      </c>
      <c r="F1478" t="s">
        <v>2907</v>
      </c>
      <c r="G1478" t="s">
        <v>328</v>
      </c>
      <c r="H1478" t="s">
        <v>328</v>
      </c>
      <c r="I1478" t="s">
        <v>328</v>
      </c>
      <c r="J1478" t="s">
        <v>328</v>
      </c>
      <c r="K1478" t="s">
        <v>328</v>
      </c>
      <c r="L1478" t="s">
        <v>328</v>
      </c>
      <c r="M1478" t="s">
        <v>14678</v>
      </c>
      <c r="N1478" t="s">
        <v>328</v>
      </c>
      <c r="O1478" t="s">
        <v>328</v>
      </c>
    </row>
    <row r="1479" spans="1:15">
      <c r="A1479" t="s">
        <v>3680</v>
      </c>
      <c r="B1479" t="s">
        <v>14679</v>
      </c>
      <c r="C1479" t="s">
        <v>328</v>
      </c>
      <c r="D1479" t="s">
        <v>328</v>
      </c>
      <c r="E1479" t="s">
        <v>2912</v>
      </c>
      <c r="F1479" t="s">
        <v>2907</v>
      </c>
      <c r="G1479" t="s">
        <v>328</v>
      </c>
      <c r="H1479" t="s">
        <v>6526</v>
      </c>
      <c r="I1479" t="s">
        <v>328</v>
      </c>
      <c r="J1479" t="s">
        <v>328</v>
      </c>
      <c r="K1479" t="s">
        <v>328</v>
      </c>
      <c r="L1479" t="s">
        <v>328</v>
      </c>
      <c r="M1479" t="s">
        <v>14679</v>
      </c>
      <c r="N1479" t="s">
        <v>328</v>
      </c>
      <c r="O1479" t="s">
        <v>328</v>
      </c>
    </row>
    <row r="1480" spans="1:15">
      <c r="A1480" t="s">
        <v>3680</v>
      </c>
      <c r="B1480" t="s">
        <v>14680</v>
      </c>
      <c r="C1480" t="s">
        <v>328</v>
      </c>
      <c r="D1480" t="s">
        <v>328</v>
      </c>
      <c r="E1480" t="s">
        <v>12934</v>
      </c>
      <c r="F1480" t="s">
        <v>2907</v>
      </c>
      <c r="G1480" t="s">
        <v>328</v>
      </c>
      <c r="H1480" t="s">
        <v>328</v>
      </c>
      <c r="I1480" t="s">
        <v>328</v>
      </c>
      <c r="J1480" t="s">
        <v>328</v>
      </c>
      <c r="K1480" t="s">
        <v>328</v>
      </c>
      <c r="L1480" t="s">
        <v>328</v>
      </c>
      <c r="M1480" t="s">
        <v>14680</v>
      </c>
      <c r="N1480" t="s">
        <v>328</v>
      </c>
      <c r="O1480" t="s">
        <v>328</v>
      </c>
    </row>
    <row r="1481" spans="1:15">
      <c r="A1481" t="s">
        <v>3680</v>
      </c>
      <c r="B1481" t="s">
        <v>14681</v>
      </c>
      <c r="C1481" t="s">
        <v>328</v>
      </c>
      <c r="D1481" t="s">
        <v>328</v>
      </c>
      <c r="E1481" t="s">
        <v>12934</v>
      </c>
      <c r="F1481" t="s">
        <v>2889</v>
      </c>
      <c r="G1481" t="s">
        <v>328</v>
      </c>
      <c r="H1481" t="s">
        <v>6524</v>
      </c>
      <c r="I1481" t="s">
        <v>328</v>
      </c>
      <c r="J1481" t="s">
        <v>328</v>
      </c>
      <c r="K1481" t="s">
        <v>328</v>
      </c>
      <c r="L1481" t="s">
        <v>328</v>
      </c>
      <c r="M1481" t="s">
        <v>14681</v>
      </c>
      <c r="N1481" t="s">
        <v>328</v>
      </c>
      <c r="O1481" t="s">
        <v>328</v>
      </c>
    </row>
    <row r="1482" spans="1:15">
      <c r="A1482" t="s">
        <v>3680</v>
      </c>
      <c r="B1482" t="s">
        <v>14682</v>
      </c>
      <c r="C1482" t="s">
        <v>328</v>
      </c>
      <c r="D1482" t="s">
        <v>328</v>
      </c>
      <c r="E1482" t="s">
        <v>13773</v>
      </c>
      <c r="F1482" t="s">
        <v>2889</v>
      </c>
      <c r="G1482" t="s">
        <v>328</v>
      </c>
      <c r="H1482" t="s">
        <v>328</v>
      </c>
      <c r="I1482" t="s">
        <v>14683</v>
      </c>
      <c r="J1482" t="s">
        <v>328</v>
      </c>
      <c r="K1482" t="s">
        <v>328</v>
      </c>
      <c r="L1482">
        <v>90</v>
      </c>
      <c r="M1482" t="s">
        <v>14682</v>
      </c>
      <c r="N1482" t="s">
        <v>328</v>
      </c>
      <c r="O1482" t="s">
        <v>328</v>
      </c>
    </row>
    <row r="1483" spans="1:15">
      <c r="A1483" t="s">
        <v>3680</v>
      </c>
      <c r="B1483" t="s">
        <v>14684</v>
      </c>
      <c r="C1483" t="s">
        <v>328</v>
      </c>
      <c r="D1483" t="s">
        <v>328</v>
      </c>
      <c r="E1483" t="s">
        <v>12934</v>
      </c>
      <c r="F1483" t="s">
        <v>2907</v>
      </c>
      <c r="G1483" t="s">
        <v>328</v>
      </c>
      <c r="H1483" t="s">
        <v>6518</v>
      </c>
      <c r="I1483" t="s">
        <v>328</v>
      </c>
      <c r="J1483" t="s">
        <v>328</v>
      </c>
      <c r="K1483" t="s">
        <v>328</v>
      </c>
      <c r="L1483" t="s">
        <v>328</v>
      </c>
      <c r="M1483" t="s">
        <v>14684</v>
      </c>
      <c r="N1483" t="s">
        <v>328</v>
      </c>
      <c r="O1483" t="s">
        <v>328</v>
      </c>
    </row>
    <row r="1484" spans="1:15">
      <c r="A1484" t="s">
        <v>3680</v>
      </c>
      <c r="B1484" t="s">
        <v>14685</v>
      </c>
      <c r="C1484" t="s">
        <v>328</v>
      </c>
      <c r="D1484" t="s">
        <v>328</v>
      </c>
      <c r="E1484" t="s">
        <v>2912</v>
      </c>
      <c r="F1484" t="s">
        <v>2889</v>
      </c>
      <c r="G1484" t="s">
        <v>328</v>
      </c>
      <c r="H1484" t="s">
        <v>6526</v>
      </c>
      <c r="I1484" t="s">
        <v>328</v>
      </c>
      <c r="J1484" t="s">
        <v>328</v>
      </c>
      <c r="K1484" t="s">
        <v>328</v>
      </c>
      <c r="L1484" t="s">
        <v>328</v>
      </c>
      <c r="M1484" t="s">
        <v>14685</v>
      </c>
      <c r="N1484" t="s">
        <v>328</v>
      </c>
      <c r="O1484" t="s">
        <v>328</v>
      </c>
    </row>
    <row r="1485" spans="1:15">
      <c r="A1485" t="s">
        <v>3680</v>
      </c>
      <c r="B1485" t="s">
        <v>14686</v>
      </c>
      <c r="C1485" t="s">
        <v>328</v>
      </c>
      <c r="D1485" t="s">
        <v>328</v>
      </c>
      <c r="E1485" t="s">
        <v>12934</v>
      </c>
      <c r="F1485" t="s">
        <v>2907</v>
      </c>
      <c r="G1485" t="s">
        <v>328</v>
      </c>
      <c r="H1485" t="s">
        <v>6524</v>
      </c>
      <c r="I1485" t="s">
        <v>328</v>
      </c>
      <c r="J1485" t="s">
        <v>328</v>
      </c>
      <c r="K1485" t="s">
        <v>328</v>
      </c>
      <c r="L1485" t="s">
        <v>328</v>
      </c>
      <c r="M1485" t="s">
        <v>14686</v>
      </c>
      <c r="N1485" t="s">
        <v>328</v>
      </c>
      <c r="O1485" t="s">
        <v>328</v>
      </c>
    </row>
    <row r="1486" spans="1:15">
      <c r="A1486" t="s">
        <v>3680</v>
      </c>
      <c r="B1486" t="s">
        <v>14687</v>
      </c>
      <c r="C1486" t="s">
        <v>328</v>
      </c>
      <c r="D1486" t="s">
        <v>328</v>
      </c>
      <c r="E1486" t="s">
        <v>12934</v>
      </c>
      <c r="F1486" t="s">
        <v>2907</v>
      </c>
      <c r="G1486" t="s">
        <v>328</v>
      </c>
      <c r="H1486" t="s">
        <v>6518</v>
      </c>
      <c r="I1486" t="s">
        <v>328</v>
      </c>
      <c r="J1486" t="s">
        <v>328</v>
      </c>
      <c r="K1486" t="s">
        <v>328</v>
      </c>
      <c r="L1486" t="s">
        <v>328</v>
      </c>
      <c r="M1486" s="49" t="s">
        <v>14687</v>
      </c>
      <c r="N1486" t="s">
        <v>328</v>
      </c>
      <c r="O1486" t="s">
        <v>328</v>
      </c>
    </row>
    <row r="1487" spans="1:15">
      <c r="A1487" t="s">
        <v>3680</v>
      </c>
      <c r="B1487" t="s">
        <v>14688</v>
      </c>
      <c r="C1487" t="s">
        <v>328</v>
      </c>
      <c r="D1487" t="s">
        <v>328</v>
      </c>
      <c r="E1487" t="s">
        <v>2912</v>
      </c>
      <c r="F1487" t="s">
        <v>2907</v>
      </c>
      <c r="G1487" t="s">
        <v>328</v>
      </c>
      <c r="H1487" t="s">
        <v>6524</v>
      </c>
      <c r="I1487" t="s">
        <v>328</v>
      </c>
      <c r="J1487" t="s">
        <v>328</v>
      </c>
      <c r="K1487" t="s">
        <v>328</v>
      </c>
      <c r="L1487" t="s">
        <v>328</v>
      </c>
      <c r="M1487" t="s">
        <v>14688</v>
      </c>
      <c r="N1487" t="s">
        <v>328</v>
      </c>
      <c r="O1487" t="s">
        <v>328</v>
      </c>
    </row>
    <row r="1488" spans="1:15">
      <c r="A1488" t="s">
        <v>3680</v>
      </c>
      <c r="B1488" t="s">
        <v>14689</v>
      </c>
      <c r="C1488" t="s">
        <v>328</v>
      </c>
      <c r="D1488" t="s">
        <v>328</v>
      </c>
      <c r="E1488" t="s">
        <v>12934</v>
      </c>
      <c r="F1488" t="s">
        <v>2911</v>
      </c>
      <c r="G1488" t="s">
        <v>328</v>
      </c>
      <c r="H1488" t="s">
        <v>328</v>
      </c>
      <c r="I1488" t="s">
        <v>328</v>
      </c>
      <c r="J1488" t="s">
        <v>328</v>
      </c>
      <c r="K1488" t="s">
        <v>328</v>
      </c>
      <c r="L1488" t="s">
        <v>328</v>
      </c>
      <c r="M1488" t="s">
        <v>14689</v>
      </c>
      <c r="N1488" t="s">
        <v>328</v>
      </c>
      <c r="O1488" t="s">
        <v>328</v>
      </c>
    </row>
    <row r="1489" spans="1:15">
      <c r="A1489" t="s">
        <v>3680</v>
      </c>
      <c r="B1489" t="s">
        <v>14690</v>
      </c>
      <c r="C1489" t="s">
        <v>328</v>
      </c>
      <c r="D1489" t="s">
        <v>328</v>
      </c>
      <c r="E1489" t="s">
        <v>12949</v>
      </c>
      <c r="F1489" t="s">
        <v>2907</v>
      </c>
      <c r="G1489" t="s">
        <v>328</v>
      </c>
      <c r="H1489" t="s">
        <v>6518</v>
      </c>
      <c r="I1489" t="s">
        <v>6501</v>
      </c>
      <c r="J1489" t="s">
        <v>6507</v>
      </c>
      <c r="K1489" t="s">
        <v>328</v>
      </c>
      <c r="L1489" t="s">
        <v>328</v>
      </c>
      <c r="M1489" t="s">
        <v>14690</v>
      </c>
      <c r="N1489" t="s">
        <v>328</v>
      </c>
      <c r="O1489" t="s">
        <v>328</v>
      </c>
    </row>
    <row r="1490" spans="1:15">
      <c r="A1490" t="s">
        <v>3680</v>
      </c>
      <c r="B1490" t="s">
        <v>14691</v>
      </c>
      <c r="C1490" t="s">
        <v>328</v>
      </c>
      <c r="D1490" t="s">
        <v>328</v>
      </c>
      <c r="E1490" t="s">
        <v>12934</v>
      </c>
      <c r="F1490" t="s">
        <v>2907</v>
      </c>
      <c r="G1490" t="s">
        <v>328</v>
      </c>
      <c r="H1490" t="s">
        <v>328</v>
      </c>
      <c r="I1490" t="s">
        <v>328</v>
      </c>
      <c r="J1490" t="s">
        <v>328</v>
      </c>
      <c r="K1490" t="s">
        <v>328</v>
      </c>
      <c r="L1490" t="s">
        <v>328</v>
      </c>
      <c r="M1490" t="s">
        <v>14691</v>
      </c>
      <c r="N1490" t="s">
        <v>328</v>
      </c>
      <c r="O1490" t="s">
        <v>328</v>
      </c>
    </row>
    <row r="1491" spans="1:15">
      <c r="A1491" t="s">
        <v>3680</v>
      </c>
      <c r="B1491" t="s">
        <v>14692</v>
      </c>
      <c r="C1491" t="s">
        <v>328</v>
      </c>
      <c r="D1491" t="s">
        <v>328</v>
      </c>
      <c r="E1491" t="s">
        <v>2912</v>
      </c>
      <c r="F1491" t="s">
        <v>2911</v>
      </c>
      <c r="G1491" t="s">
        <v>328</v>
      </c>
      <c r="H1491" t="s">
        <v>6526</v>
      </c>
      <c r="I1491" t="s">
        <v>328</v>
      </c>
      <c r="J1491" t="s">
        <v>328</v>
      </c>
      <c r="K1491" t="s">
        <v>328</v>
      </c>
      <c r="L1491" t="s">
        <v>328</v>
      </c>
      <c r="M1491" t="s">
        <v>14692</v>
      </c>
      <c r="N1491" t="s">
        <v>328</v>
      </c>
      <c r="O1491" t="s">
        <v>328</v>
      </c>
    </row>
    <row r="1492" spans="1:15">
      <c r="A1492" t="s">
        <v>3680</v>
      </c>
      <c r="B1492" t="s">
        <v>14693</v>
      </c>
      <c r="C1492" t="s">
        <v>328</v>
      </c>
      <c r="D1492" t="s">
        <v>328</v>
      </c>
      <c r="E1492" t="s">
        <v>12934</v>
      </c>
      <c r="F1492" t="s">
        <v>2907</v>
      </c>
      <c r="G1492" t="s">
        <v>328</v>
      </c>
      <c r="H1492" t="s">
        <v>328</v>
      </c>
      <c r="I1492" t="s">
        <v>328</v>
      </c>
      <c r="J1492" t="s">
        <v>328</v>
      </c>
      <c r="K1492" t="s">
        <v>328</v>
      </c>
      <c r="L1492" t="s">
        <v>328</v>
      </c>
      <c r="M1492" t="s">
        <v>14693</v>
      </c>
      <c r="N1492" t="s">
        <v>328</v>
      </c>
      <c r="O1492" t="s">
        <v>328</v>
      </c>
    </row>
    <row r="1493" spans="1:15">
      <c r="A1493" t="s">
        <v>3680</v>
      </c>
      <c r="B1493" t="s">
        <v>14694</v>
      </c>
      <c r="C1493" t="s">
        <v>328</v>
      </c>
      <c r="D1493" t="s">
        <v>328</v>
      </c>
      <c r="E1493" t="s">
        <v>12934</v>
      </c>
      <c r="F1493" t="s">
        <v>2907</v>
      </c>
      <c r="G1493" t="s">
        <v>328</v>
      </c>
      <c r="H1493" t="s">
        <v>6518</v>
      </c>
      <c r="I1493" t="s">
        <v>6501</v>
      </c>
      <c r="J1493" t="s">
        <v>328</v>
      </c>
      <c r="K1493" t="s">
        <v>328</v>
      </c>
      <c r="L1493" t="s">
        <v>328</v>
      </c>
      <c r="M1493" t="s">
        <v>14694</v>
      </c>
      <c r="N1493" t="s">
        <v>328</v>
      </c>
      <c r="O1493" t="s">
        <v>328</v>
      </c>
    </row>
    <row r="1494" spans="1:15">
      <c r="A1494" t="s">
        <v>3680</v>
      </c>
      <c r="B1494" t="s">
        <v>14695</v>
      </c>
      <c r="C1494" t="s">
        <v>328</v>
      </c>
      <c r="D1494" t="s">
        <v>328</v>
      </c>
      <c r="E1494" t="s">
        <v>12934</v>
      </c>
      <c r="F1494" t="s">
        <v>2907</v>
      </c>
      <c r="G1494" t="s">
        <v>328</v>
      </c>
      <c r="H1494" t="s">
        <v>2659</v>
      </c>
      <c r="I1494" t="s">
        <v>328</v>
      </c>
      <c r="J1494" t="s">
        <v>328</v>
      </c>
      <c r="K1494" t="s">
        <v>328</v>
      </c>
      <c r="L1494">
        <v>92.5</v>
      </c>
      <c r="M1494" t="s">
        <v>14695</v>
      </c>
      <c r="N1494" t="s">
        <v>328</v>
      </c>
      <c r="O1494" t="s">
        <v>328</v>
      </c>
    </row>
    <row r="1495" spans="1:15">
      <c r="A1495" t="s">
        <v>3680</v>
      </c>
      <c r="B1495" t="s">
        <v>14696</v>
      </c>
      <c r="C1495" t="s">
        <v>328</v>
      </c>
      <c r="D1495" t="s">
        <v>328</v>
      </c>
      <c r="E1495" t="s">
        <v>12934</v>
      </c>
      <c r="F1495" t="s">
        <v>2907</v>
      </c>
      <c r="G1495" t="s">
        <v>328</v>
      </c>
      <c r="H1495" t="s">
        <v>6518</v>
      </c>
      <c r="I1495" t="s">
        <v>328</v>
      </c>
      <c r="J1495" t="s">
        <v>328</v>
      </c>
      <c r="K1495" t="s">
        <v>328</v>
      </c>
      <c r="L1495">
        <v>145</v>
      </c>
      <c r="M1495" t="s">
        <v>14696</v>
      </c>
      <c r="N1495" t="s">
        <v>328</v>
      </c>
      <c r="O1495" t="s">
        <v>328</v>
      </c>
    </row>
    <row r="1496" spans="1:15">
      <c r="A1496" t="s">
        <v>3680</v>
      </c>
      <c r="B1496" t="s">
        <v>14697</v>
      </c>
      <c r="C1496" t="s">
        <v>328</v>
      </c>
      <c r="D1496" t="s">
        <v>328</v>
      </c>
      <c r="E1496" t="s">
        <v>12934</v>
      </c>
      <c r="F1496" t="s">
        <v>2907</v>
      </c>
      <c r="G1496" t="s">
        <v>328</v>
      </c>
      <c r="H1496" t="s">
        <v>6518</v>
      </c>
      <c r="I1496" t="s">
        <v>6501</v>
      </c>
      <c r="J1496" t="s">
        <v>328</v>
      </c>
      <c r="K1496" t="s">
        <v>328</v>
      </c>
      <c r="L1496">
        <v>120</v>
      </c>
      <c r="M1496" t="s">
        <v>14697</v>
      </c>
      <c r="N1496" t="s">
        <v>328</v>
      </c>
      <c r="O1496" t="s">
        <v>328</v>
      </c>
    </row>
    <row r="1497" spans="1:15">
      <c r="A1497" t="s">
        <v>3680</v>
      </c>
      <c r="B1497" t="s">
        <v>14698</v>
      </c>
      <c r="C1497" t="s">
        <v>328</v>
      </c>
      <c r="D1497" t="s">
        <v>328</v>
      </c>
      <c r="E1497" t="s">
        <v>13551</v>
      </c>
      <c r="F1497" t="s">
        <v>2907</v>
      </c>
      <c r="G1497" t="s">
        <v>328</v>
      </c>
      <c r="H1497" t="s">
        <v>6518</v>
      </c>
      <c r="I1497" t="s">
        <v>328</v>
      </c>
      <c r="J1497" t="s">
        <v>328</v>
      </c>
      <c r="K1497" t="s">
        <v>328</v>
      </c>
      <c r="L1497">
        <v>120</v>
      </c>
      <c r="M1497" t="s">
        <v>14697</v>
      </c>
      <c r="N1497" t="s">
        <v>328</v>
      </c>
      <c r="O1497" t="s">
        <v>328</v>
      </c>
    </row>
    <row r="1498" spans="1:15">
      <c r="A1498" t="s">
        <v>3680</v>
      </c>
      <c r="B1498" t="s">
        <v>14699</v>
      </c>
      <c r="C1498" t="s">
        <v>328</v>
      </c>
      <c r="D1498" t="s">
        <v>328</v>
      </c>
      <c r="E1498" t="s">
        <v>12934</v>
      </c>
      <c r="F1498" t="s">
        <v>2907</v>
      </c>
      <c r="G1498" t="s">
        <v>328</v>
      </c>
      <c r="H1498" t="s">
        <v>328</v>
      </c>
      <c r="I1498" t="s">
        <v>328</v>
      </c>
      <c r="J1498" t="s">
        <v>328</v>
      </c>
      <c r="K1498" t="s">
        <v>328</v>
      </c>
      <c r="L1498" t="s">
        <v>328</v>
      </c>
      <c r="M1498" t="s">
        <v>14700</v>
      </c>
      <c r="N1498" t="s">
        <v>328</v>
      </c>
      <c r="O1498" t="s">
        <v>328</v>
      </c>
    </row>
    <row r="1499" spans="1:15">
      <c r="A1499" t="s">
        <v>3680</v>
      </c>
      <c r="B1499" t="s">
        <v>14701</v>
      </c>
      <c r="C1499" t="s">
        <v>328</v>
      </c>
      <c r="D1499" t="s">
        <v>328</v>
      </c>
      <c r="E1499" t="s">
        <v>12934</v>
      </c>
      <c r="F1499" t="s">
        <v>2907</v>
      </c>
      <c r="G1499" t="s">
        <v>328</v>
      </c>
      <c r="H1499" t="s">
        <v>6518</v>
      </c>
      <c r="I1499" t="s">
        <v>328</v>
      </c>
      <c r="J1499" t="s">
        <v>328</v>
      </c>
      <c r="K1499" t="s">
        <v>328</v>
      </c>
      <c r="L1499" t="s">
        <v>328</v>
      </c>
      <c r="M1499" t="s">
        <v>14701</v>
      </c>
      <c r="N1499" t="s">
        <v>328</v>
      </c>
      <c r="O1499" t="s">
        <v>328</v>
      </c>
    </row>
    <row r="1500" spans="1:15">
      <c r="A1500" t="s">
        <v>3680</v>
      </c>
      <c r="B1500" t="s">
        <v>14702</v>
      </c>
      <c r="C1500" t="s">
        <v>328</v>
      </c>
      <c r="D1500" t="s">
        <v>328</v>
      </c>
      <c r="E1500" t="s">
        <v>12934</v>
      </c>
      <c r="F1500" t="s">
        <v>2907</v>
      </c>
      <c r="G1500" t="s">
        <v>328</v>
      </c>
      <c r="H1500" t="s">
        <v>328</v>
      </c>
      <c r="I1500" t="s">
        <v>328</v>
      </c>
      <c r="J1500" t="s">
        <v>328</v>
      </c>
      <c r="K1500" t="s">
        <v>328</v>
      </c>
      <c r="L1500" t="s">
        <v>328</v>
      </c>
      <c r="M1500" t="s">
        <v>14702</v>
      </c>
      <c r="N1500" t="s">
        <v>328</v>
      </c>
      <c r="O1500" t="s">
        <v>328</v>
      </c>
    </row>
    <row r="1501" spans="1:15">
      <c r="A1501" t="s">
        <v>3680</v>
      </c>
      <c r="B1501" t="s">
        <v>14703</v>
      </c>
      <c r="C1501" t="s">
        <v>328</v>
      </c>
      <c r="D1501" t="s">
        <v>328</v>
      </c>
      <c r="E1501" t="s">
        <v>12934</v>
      </c>
      <c r="F1501" t="s">
        <v>2907</v>
      </c>
      <c r="G1501" t="s">
        <v>328</v>
      </c>
      <c r="H1501" t="s">
        <v>328</v>
      </c>
      <c r="I1501" t="s">
        <v>328</v>
      </c>
      <c r="J1501" t="s">
        <v>328</v>
      </c>
      <c r="K1501" t="s">
        <v>328</v>
      </c>
      <c r="L1501" t="s">
        <v>328</v>
      </c>
      <c r="M1501" t="s">
        <v>14703</v>
      </c>
      <c r="N1501" t="s">
        <v>328</v>
      </c>
      <c r="O1501" t="s">
        <v>328</v>
      </c>
    </row>
    <row r="1502" spans="1:15">
      <c r="A1502" t="s">
        <v>3680</v>
      </c>
      <c r="B1502" t="s">
        <v>14704</v>
      </c>
      <c r="C1502" t="s">
        <v>328</v>
      </c>
      <c r="D1502" t="s">
        <v>328</v>
      </c>
      <c r="E1502" t="s">
        <v>12934</v>
      </c>
      <c r="F1502" t="s">
        <v>2907</v>
      </c>
      <c r="G1502" t="s">
        <v>328</v>
      </c>
      <c r="H1502" t="s">
        <v>328</v>
      </c>
      <c r="I1502" t="s">
        <v>328</v>
      </c>
      <c r="J1502" t="s">
        <v>328</v>
      </c>
      <c r="K1502" t="s">
        <v>328</v>
      </c>
      <c r="L1502" t="s">
        <v>328</v>
      </c>
      <c r="M1502" t="s">
        <v>14704</v>
      </c>
      <c r="N1502" t="s">
        <v>328</v>
      </c>
      <c r="O1502" t="s">
        <v>328</v>
      </c>
    </row>
    <row r="1503" spans="1:15">
      <c r="A1503" t="s">
        <v>3680</v>
      </c>
      <c r="B1503" t="s">
        <v>14705</v>
      </c>
      <c r="C1503" t="s">
        <v>328</v>
      </c>
      <c r="D1503" t="s">
        <v>328</v>
      </c>
      <c r="E1503" t="s">
        <v>12934</v>
      </c>
      <c r="F1503" t="s">
        <v>2907</v>
      </c>
      <c r="G1503" t="s">
        <v>328</v>
      </c>
      <c r="H1503" t="s">
        <v>328</v>
      </c>
      <c r="I1503" t="s">
        <v>328</v>
      </c>
      <c r="J1503" t="s">
        <v>328</v>
      </c>
      <c r="K1503" t="s">
        <v>328</v>
      </c>
      <c r="L1503" t="s">
        <v>328</v>
      </c>
      <c r="M1503" t="s">
        <v>14705</v>
      </c>
      <c r="N1503" t="s">
        <v>328</v>
      </c>
      <c r="O1503" t="s">
        <v>328</v>
      </c>
    </row>
    <row r="1504" spans="1:15">
      <c r="A1504" t="s">
        <v>3680</v>
      </c>
      <c r="B1504" t="s">
        <v>14706</v>
      </c>
      <c r="C1504" t="s">
        <v>328</v>
      </c>
      <c r="D1504" t="s">
        <v>328</v>
      </c>
      <c r="E1504" t="s">
        <v>12934</v>
      </c>
      <c r="F1504" t="s">
        <v>2907</v>
      </c>
      <c r="G1504" t="s">
        <v>328</v>
      </c>
      <c r="H1504" t="s">
        <v>6518</v>
      </c>
      <c r="I1504" t="s">
        <v>328</v>
      </c>
      <c r="J1504" t="s">
        <v>328</v>
      </c>
      <c r="K1504" t="s">
        <v>328</v>
      </c>
      <c r="L1504" t="s">
        <v>328</v>
      </c>
      <c r="M1504" t="s">
        <v>14706</v>
      </c>
      <c r="N1504" t="s">
        <v>328</v>
      </c>
      <c r="O1504" t="s">
        <v>328</v>
      </c>
    </row>
    <row r="1505" spans="1:15">
      <c r="A1505" t="s">
        <v>3680</v>
      </c>
      <c r="B1505" t="s">
        <v>14707</v>
      </c>
      <c r="C1505" t="s">
        <v>328</v>
      </c>
      <c r="D1505" t="s">
        <v>328</v>
      </c>
      <c r="E1505" t="s">
        <v>12934</v>
      </c>
      <c r="F1505" t="s">
        <v>2907</v>
      </c>
      <c r="G1505" t="s">
        <v>328</v>
      </c>
      <c r="H1505" t="s">
        <v>328</v>
      </c>
      <c r="I1505" t="s">
        <v>328</v>
      </c>
      <c r="J1505" t="s">
        <v>328</v>
      </c>
      <c r="K1505" t="s">
        <v>328</v>
      </c>
      <c r="L1505" t="s">
        <v>328</v>
      </c>
      <c r="M1505" t="s">
        <v>14707</v>
      </c>
      <c r="N1505" t="s">
        <v>328</v>
      </c>
      <c r="O1505" t="s">
        <v>328</v>
      </c>
    </row>
    <row r="1506" spans="1:15">
      <c r="A1506" t="s">
        <v>3680</v>
      </c>
      <c r="B1506" t="s">
        <v>14708</v>
      </c>
      <c r="C1506" t="s">
        <v>328</v>
      </c>
      <c r="D1506" t="s">
        <v>328</v>
      </c>
      <c r="E1506" t="s">
        <v>12949</v>
      </c>
      <c r="F1506" t="s">
        <v>2907</v>
      </c>
      <c r="G1506" t="s">
        <v>328</v>
      </c>
      <c r="H1506" t="s">
        <v>6518</v>
      </c>
      <c r="I1506" t="s">
        <v>6501</v>
      </c>
      <c r="J1506" t="s">
        <v>6507</v>
      </c>
      <c r="K1506" t="s">
        <v>328</v>
      </c>
      <c r="L1506" t="s">
        <v>328</v>
      </c>
      <c r="M1506" t="s">
        <v>14708</v>
      </c>
      <c r="N1506" t="s">
        <v>328</v>
      </c>
      <c r="O1506" t="s">
        <v>328</v>
      </c>
    </row>
    <row r="1507" spans="1:15">
      <c r="A1507" t="s">
        <v>3680</v>
      </c>
      <c r="B1507" t="s">
        <v>14709</v>
      </c>
      <c r="C1507" t="s">
        <v>328</v>
      </c>
      <c r="D1507" t="s">
        <v>328</v>
      </c>
      <c r="E1507" t="s">
        <v>12934</v>
      </c>
      <c r="F1507" t="s">
        <v>2907</v>
      </c>
      <c r="G1507" t="s">
        <v>328</v>
      </c>
      <c r="H1507" t="s">
        <v>6518</v>
      </c>
      <c r="I1507" t="s">
        <v>6505</v>
      </c>
      <c r="J1507" t="s">
        <v>328</v>
      </c>
      <c r="K1507" t="s">
        <v>328</v>
      </c>
      <c r="L1507" t="s">
        <v>328</v>
      </c>
      <c r="M1507" t="s">
        <v>14709</v>
      </c>
      <c r="N1507" t="s">
        <v>328</v>
      </c>
      <c r="O1507" t="s">
        <v>328</v>
      </c>
    </row>
    <row r="1508" spans="1:15">
      <c r="A1508" t="s">
        <v>3680</v>
      </c>
      <c r="B1508" t="s">
        <v>14710</v>
      </c>
      <c r="C1508" t="s">
        <v>328</v>
      </c>
      <c r="D1508" t="s">
        <v>328</v>
      </c>
      <c r="E1508" t="s">
        <v>12934</v>
      </c>
      <c r="F1508" t="s">
        <v>2907</v>
      </c>
      <c r="G1508" t="s">
        <v>328</v>
      </c>
      <c r="H1508" t="s">
        <v>6518</v>
      </c>
      <c r="I1508" t="s">
        <v>328</v>
      </c>
      <c r="J1508" t="s">
        <v>328</v>
      </c>
      <c r="K1508" t="s">
        <v>328</v>
      </c>
      <c r="L1508" t="s">
        <v>328</v>
      </c>
      <c r="M1508" t="s">
        <v>14710</v>
      </c>
      <c r="N1508" t="s">
        <v>328</v>
      </c>
      <c r="O1508" t="s">
        <v>328</v>
      </c>
    </row>
    <row r="1509" spans="1:15">
      <c r="A1509" t="s">
        <v>3680</v>
      </c>
      <c r="B1509" t="s">
        <v>14711</v>
      </c>
      <c r="C1509" t="s">
        <v>328</v>
      </c>
      <c r="D1509" t="s">
        <v>328</v>
      </c>
      <c r="E1509" t="s">
        <v>12934</v>
      </c>
      <c r="F1509" t="s">
        <v>2907</v>
      </c>
      <c r="G1509" t="s">
        <v>328</v>
      </c>
      <c r="H1509" t="s">
        <v>328</v>
      </c>
      <c r="I1509" t="s">
        <v>328</v>
      </c>
      <c r="J1509" t="s">
        <v>328</v>
      </c>
      <c r="K1509" t="s">
        <v>328</v>
      </c>
      <c r="L1509" t="s">
        <v>328</v>
      </c>
      <c r="M1509" t="s">
        <v>14711</v>
      </c>
      <c r="N1509" t="s">
        <v>328</v>
      </c>
      <c r="O1509" t="s">
        <v>328</v>
      </c>
    </row>
    <row r="1510" spans="1:15">
      <c r="A1510" t="s">
        <v>3680</v>
      </c>
      <c r="B1510" t="s">
        <v>14712</v>
      </c>
      <c r="C1510" t="s">
        <v>328</v>
      </c>
      <c r="D1510" t="s">
        <v>328</v>
      </c>
      <c r="E1510" t="s">
        <v>12934</v>
      </c>
      <c r="F1510" t="s">
        <v>2907</v>
      </c>
      <c r="G1510" t="s">
        <v>328</v>
      </c>
      <c r="H1510" t="s">
        <v>6518</v>
      </c>
      <c r="I1510" t="s">
        <v>328</v>
      </c>
      <c r="J1510" t="s">
        <v>328</v>
      </c>
      <c r="K1510" t="s">
        <v>328</v>
      </c>
      <c r="L1510" t="s">
        <v>328</v>
      </c>
      <c r="M1510" t="s">
        <v>14713</v>
      </c>
      <c r="N1510" t="s">
        <v>328</v>
      </c>
      <c r="O1510" t="s">
        <v>328</v>
      </c>
    </row>
    <row r="1511" spans="1:15">
      <c r="A1511" t="s">
        <v>3680</v>
      </c>
      <c r="B1511" t="s">
        <v>14714</v>
      </c>
      <c r="C1511" t="s">
        <v>328</v>
      </c>
      <c r="D1511" t="s">
        <v>328</v>
      </c>
      <c r="E1511" t="s">
        <v>12934</v>
      </c>
      <c r="F1511" t="s">
        <v>2907</v>
      </c>
      <c r="G1511" t="s">
        <v>328</v>
      </c>
      <c r="H1511" t="s">
        <v>6524</v>
      </c>
      <c r="I1511" t="s">
        <v>328</v>
      </c>
      <c r="J1511" t="s">
        <v>328</v>
      </c>
      <c r="K1511" t="s">
        <v>328</v>
      </c>
      <c r="L1511" t="s">
        <v>328</v>
      </c>
      <c r="M1511" t="s">
        <v>14714</v>
      </c>
      <c r="N1511" t="s">
        <v>328</v>
      </c>
      <c r="O1511" t="s">
        <v>328</v>
      </c>
    </row>
    <row r="1512" spans="1:15">
      <c r="A1512" t="s">
        <v>3680</v>
      </c>
      <c r="B1512" t="s">
        <v>14715</v>
      </c>
      <c r="C1512" t="s">
        <v>328</v>
      </c>
      <c r="D1512" t="s">
        <v>328</v>
      </c>
      <c r="E1512" t="s">
        <v>12934</v>
      </c>
      <c r="F1512" t="s">
        <v>2907</v>
      </c>
      <c r="G1512" t="s">
        <v>328</v>
      </c>
      <c r="H1512" t="s">
        <v>6518</v>
      </c>
      <c r="I1512" t="s">
        <v>328</v>
      </c>
      <c r="J1512" t="s">
        <v>328</v>
      </c>
      <c r="K1512" t="s">
        <v>328</v>
      </c>
      <c r="L1512" t="s">
        <v>328</v>
      </c>
      <c r="M1512" t="s">
        <v>14716</v>
      </c>
      <c r="N1512" t="s">
        <v>328</v>
      </c>
      <c r="O1512" t="s">
        <v>328</v>
      </c>
    </row>
    <row r="1513" spans="1:15">
      <c r="A1513" t="s">
        <v>3680</v>
      </c>
      <c r="B1513" t="s">
        <v>14717</v>
      </c>
      <c r="C1513" t="s">
        <v>328</v>
      </c>
      <c r="D1513" t="s">
        <v>328</v>
      </c>
      <c r="E1513" t="s">
        <v>12934</v>
      </c>
      <c r="F1513" t="s">
        <v>2907</v>
      </c>
      <c r="G1513" t="s">
        <v>328</v>
      </c>
      <c r="H1513" t="s">
        <v>6518</v>
      </c>
      <c r="I1513" t="s">
        <v>328</v>
      </c>
      <c r="J1513" t="s">
        <v>328</v>
      </c>
      <c r="K1513" t="s">
        <v>328</v>
      </c>
      <c r="L1513">
        <v>132.5</v>
      </c>
      <c r="M1513" t="s">
        <v>14717</v>
      </c>
      <c r="N1513" t="s">
        <v>328</v>
      </c>
      <c r="O1513" t="s">
        <v>328</v>
      </c>
    </row>
    <row r="1514" spans="1:15">
      <c r="A1514" t="s">
        <v>3680</v>
      </c>
      <c r="B1514" t="s">
        <v>14718</v>
      </c>
      <c r="C1514" t="s">
        <v>328</v>
      </c>
      <c r="D1514" t="s">
        <v>328</v>
      </c>
      <c r="E1514" t="s">
        <v>12934</v>
      </c>
      <c r="F1514" t="s">
        <v>2907</v>
      </c>
      <c r="G1514" t="s">
        <v>328</v>
      </c>
      <c r="H1514" t="s">
        <v>328</v>
      </c>
      <c r="I1514" t="s">
        <v>328</v>
      </c>
      <c r="J1514" t="s">
        <v>328</v>
      </c>
      <c r="K1514" t="s">
        <v>328</v>
      </c>
      <c r="L1514" t="s">
        <v>328</v>
      </c>
      <c r="M1514" t="s">
        <v>14719</v>
      </c>
      <c r="N1514" t="s">
        <v>328</v>
      </c>
      <c r="O1514" t="s">
        <v>328</v>
      </c>
    </row>
    <row r="1515" spans="1:15">
      <c r="A1515" t="s">
        <v>3680</v>
      </c>
      <c r="B1515" t="s">
        <v>14720</v>
      </c>
      <c r="C1515" t="s">
        <v>328</v>
      </c>
      <c r="D1515" t="s">
        <v>328</v>
      </c>
      <c r="E1515" t="s">
        <v>12934</v>
      </c>
      <c r="F1515" t="s">
        <v>2907</v>
      </c>
      <c r="G1515" t="s">
        <v>328</v>
      </c>
      <c r="H1515" t="s">
        <v>328</v>
      </c>
      <c r="I1515" t="s">
        <v>328</v>
      </c>
      <c r="J1515" t="s">
        <v>328</v>
      </c>
      <c r="K1515" t="s">
        <v>328</v>
      </c>
      <c r="L1515" t="s">
        <v>328</v>
      </c>
      <c r="M1515" t="s">
        <v>14720</v>
      </c>
      <c r="N1515" t="s">
        <v>328</v>
      </c>
      <c r="O1515" t="s">
        <v>328</v>
      </c>
    </row>
    <row r="1516" spans="1:15">
      <c r="A1516" t="s">
        <v>3680</v>
      </c>
      <c r="B1516" t="s">
        <v>14721</v>
      </c>
      <c r="C1516" t="s">
        <v>328</v>
      </c>
      <c r="D1516" t="s">
        <v>328</v>
      </c>
      <c r="E1516" t="s">
        <v>12949</v>
      </c>
      <c r="F1516" t="s">
        <v>2907</v>
      </c>
      <c r="G1516" t="s">
        <v>328</v>
      </c>
      <c r="H1516" t="s">
        <v>6518</v>
      </c>
      <c r="I1516" t="s">
        <v>6505</v>
      </c>
      <c r="J1516" t="s">
        <v>6501</v>
      </c>
      <c r="K1516" t="s">
        <v>6507</v>
      </c>
      <c r="L1516">
        <v>90</v>
      </c>
      <c r="M1516" t="s">
        <v>14721</v>
      </c>
      <c r="N1516" t="s">
        <v>328</v>
      </c>
      <c r="O1516" t="s">
        <v>328</v>
      </c>
    </row>
    <row r="1517" spans="1:15">
      <c r="A1517" t="s">
        <v>3680</v>
      </c>
      <c r="B1517" t="s">
        <v>14722</v>
      </c>
      <c r="C1517" t="s">
        <v>328</v>
      </c>
      <c r="D1517" t="s">
        <v>328</v>
      </c>
      <c r="E1517" t="s">
        <v>12949</v>
      </c>
      <c r="F1517" t="s">
        <v>2907</v>
      </c>
      <c r="G1517" t="s">
        <v>328</v>
      </c>
      <c r="H1517" t="s">
        <v>6518</v>
      </c>
      <c r="I1517" t="s">
        <v>6505</v>
      </c>
      <c r="J1517" t="s">
        <v>6501</v>
      </c>
      <c r="K1517" t="s">
        <v>6507</v>
      </c>
      <c r="L1517">
        <v>90</v>
      </c>
      <c r="M1517" t="s">
        <v>14722</v>
      </c>
      <c r="N1517" t="s">
        <v>328</v>
      </c>
      <c r="O1517" t="s">
        <v>328</v>
      </c>
    </row>
    <row r="1518" spans="1:15">
      <c r="A1518" t="s">
        <v>3680</v>
      </c>
      <c r="B1518" t="s">
        <v>14723</v>
      </c>
      <c r="C1518" t="s">
        <v>328</v>
      </c>
      <c r="D1518" t="s">
        <v>328</v>
      </c>
      <c r="E1518" t="s">
        <v>12934</v>
      </c>
      <c r="F1518" t="s">
        <v>2907</v>
      </c>
      <c r="G1518" t="s">
        <v>328</v>
      </c>
      <c r="H1518" t="s">
        <v>328</v>
      </c>
      <c r="I1518" t="s">
        <v>328</v>
      </c>
      <c r="J1518" t="s">
        <v>328</v>
      </c>
      <c r="K1518" t="s">
        <v>328</v>
      </c>
      <c r="L1518" t="s">
        <v>328</v>
      </c>
      <c r="M1518" t="s">
        <v>14723</v>
      </c>
      <c r="N1518" t="s">
        <v>328</v>
      </c>
      <c r="O1518" t="s">
        <v>328</v>
      </c>
    </row>
    <row r="1519" spans="1:15">
      <c r="A1519" t="s">
        <v>3680</v>
      </c>
      <c r="B1519" t="s">
        <v>14724</v>
      </c>
      <c r="C1519" t="s">
        <v>328</v>
      </c>
      <c r="D1519" t="s">
        <v>328</v>
      </c>
      <c r="E1519" t="s">
        <v>12934</v>
      </c>
      <c r="F1519" t="s">
        <v>2907</v>
      </c>
      <c r="G1519" t="s">
        <v>328</v>
      </c>
      <c r="H1519" t="s">
        <v>328</v>
      </c>
      <c r="I1519" t="s">
        <v>328</v>
      </c>
      <c r="J1519" t="s">
        <v>328</v>
      </c>
      <c r="K1519" t="s">
        <v>328</v>
      </c>
      <c r="L1519" t="s">
        <v>328</v>
      </c>
      <c r="M1519" t="s">
        <v>14724</v>
      </c>
      <c r="N1519" t="s">
        <v>328</v>
      </c>
      <c r="O1519" t="s">
        <v>328</v>
      </c>
    </row>
    <row r="1520" spans="1:15">
      <c r="A1520" t="s">
        <v>3680</v>
      </c>
      <c r="B1520" t="s">
        <v>14725</v>
      </c>
      <c r="C1520" t="s">
        <v>328</v>
      </c>
      <c r="D1520" t="s">
        <v>328</v>
      </c>
      <c r="E1520" t="s">
        <v>12934</v>
      </c>
      <c r="F1520" t="s">
        <v>2907</v>
      </c>
      <c r="G1520" t="s">
        <v>328</v>
      </c>
      <c r="H1520" t="s">
        <v>328</v>
      </c>
      <c r="I1520" t="s">
        <v>328</v>
      </c>
      <c r="J1520" t="s">
        <v>328</v>
      </c>
      <c r="K1520" t="s">
        <v>328</v>
      </c>
      <c r="L1520" t="s">
        <v>328</v>
      </c>
      <c r="M1520" t="s">
        <v>14725</v>
      </c>
      <c r="N1520" t="s">
        <v>328</v>
      </c>
      <c r="O1520" t="s">
        <v>328</v>
      </c>
    </row>
    <row r="1521" spans="1:15">
      <c r="A1521" t="s">
        <v>3680</v>
      </c>
      <c r="B1521" t="s">
        <v>14726</v>
      </c>
      <c r="C1521" t="s">
        <v>328</v>
      </c>
      <c r="D1521" t="s">
        <v>328</v>
      </c>
      <c r="E1521" t="s">
        <v>12934</v>
      </c>
      <c r="F1521" t="s">
        <v>2907</v>
      </c>
      <c r="G1521" t="s">
        <v>328</v>
      </c>
      <c r="H1521" t="s">
        <v>328</v>
      </c>
      <c r="I1521" t="s">
        <v>328</v>
      </c>
      <c r="J1521" t="s">
        <v>328</v>
      </c>
      <c r="K1521" t="s">
        <v>328</v>
      </c>
      <c r="L1521" t="s">
        <v>328</v>
      </c>
      <c r="M1521" t="s">
        <v>14726</v>
      </c>
      <c r="N1521" t="s">
        <v>328</v>
      </c>
      <c r="O1521" t="s">
        <v>328</v>
      </c>
    </row>
    <row r="1522" spans="1:15">
      <c r="A1522" t="s">
        <v>3680</v>
      </c>
      <c r="B1522" t="s">
        <v>14727</v>
      </c>
      <c r="C1522" t="s">
        <v>328</v>
      </c>
      <c r="D1522" t="s">
        <v>328</v>
      </c>
      <c r="E1522" t="s">
        <v>12934</v>
      </c>
      <c r="F1522" t="s">
        <v>2907</v>
      </c>
      <c r="G1522" t="s">
        <v>328</v>
      </c>
      <c r="H1522" t="s">
        <v>328</v>
      </c>
      <c r="I1522" t="s">
        <v>328</v>
      </c>
      <c r="J1522" t="s">
        <v>328</v>
      </c>
      <c r="K1522" t="s">
        <v>328</v>
      </c>
      <c r="L1522" t="s">
        <v>328</v>
      </c>
      <c r="M1522" t="s">
        <v>14727</v>
      </c>
      <c r="N1522" t="s">
        <v>328</v>
      </c>
      <c r="O1522" t="s">
        <v>328</v>
      </c>
    </row>
    <row r="1523" spans="1:15">
      <c r="A1523" t="s">
        <v>3680</v>
      </c>
      <c r="B1523" t="s">
        <v>14728</v>
      </c>
      <c r="C1523" t="s">
        <v>328</v>
      </c>
      <c r="D1523" t="s">
        <v>328</v>
      </c>
      <c r="E1523" t="s">
        <v>12934</v>
      </c>
      <c r="F1523" t="s">
        <v>2907</v>
      </c>
      <c r="G1523" t="s">
        <v>328</v>
      </c>
      <c r="H1523" t="s">
        <v>6518</v>
      </c>
      <c r="I1523" t="s">
        <v>328</v>
      </c>
      <c r="J1523" t="s">
        <v>328</v>
      </c>
      <c r="K1523" t="s">
        <v>328</v>
      </c>
      <c r="L1523" t="s">
        <v>328</v>
      </c>
      <c r="M1523" t="s">
        <v>14728</v>
      </c>
      <c r="N1523" t="s">
        <v>328</v>
      </c>
      <c r="O1523" t="s">
        <v>328</v>
      </c>
    </row>
    <row r="1524" spans="1:15">
      <c r="A1524" t="s">
        <v>3680</v>
      </c>
      <c r="B1524" t="s">
        <v>14729</v>
      </c>
      <c r="C1524" t="s">
        <v>328</v>
      </c>
      <c r="D1524" t="s">
        <v>328</v>
      </c>
      <c r="E1524" t="s">
        <v>12934</v>
      </c>
      <c r="F1524" t="s">
        <v>2907</v>
      </c>
      <c r="G1524" t="s">
        <v>328</v>
      </c>
      <c r="H1524" t="s">
        <v>328</v>
      </c>
      <c r="I1524" t="s">
        <v>328</v>
      </c>
      <c r="J1524" t="s">
        <v>328</v>
      </c>
      <c r="K1524" t="s">
        <v>328</v>
      </c>
      <c r="L1524" t="s">
        <v>328</v>
      </c>
      <c r="M1524" t="s">
        <v>14729</v>
      </c>
      <c r="N1524" t="s">
        <v>328</v>
      </c>
      <c r="O1524" t="s">
        <v>328</v>
      </c>
    </row>
    <row r="1525" spans="1:15">
      <c r="A1525" t="s">
        <v>3680</v>
      </c>
      <c r="B1525" t="s">
        <v>14730</v>
      </c>
      <c r="C1525" t="s">
        <v>328</v>
      </c>
      <c r="D1525" t="s">
        <v>328</v>
      </c>
      <c r="E1525" t="s">
        <v>13551</v>
      </c>
      <c r="F1525" t="s">
        <v>2907</v>
      </c>
      <c r="G1525" t="s">
        <v>328</v>
      </c>
      <c r="H1525" t="s">
        <v>6520</v>
      </c>
      <c r="I1525" t="s">
        <v>6501</v>
      </c>
      <c r="J1525" t="s">
        <v>328</v>
      </c>
      <c r="K1525" t="s">
        <v>328</v>
      </c>
      <c r="L1525">
        <v>90</v>
      </c>
      <c r="M1525" t="s">
        <v>14730</v>
      </c>
      <c r="N1525" t="s">
        <v>328</v>
      </c>
      <c r="O1525" t="s">
        <v>328</v>
      </c>
    </row>
    <row r="1526" spans="1:15">
      <c r="A1526" t="s">
        <v>3680</v>
      </c>
      <c r="B1526" t="s">
        <v>14731</v>
      </c>
      <c r="C1526" t="s">
        <v>328</v>
      </c>
      <c r="D1526" t="s">
        <v>328</v>
      </c>
      <c r="E1526" t="s">
        <v>2912</v>
      </c>
      <c r="F1526" t="s">
        <v>2907</v>
      </c>
      <c r="G1526" t="s">
        <v>328</v>
      </c>
      <c r="H1526" t="s">
        <v>6526</v>
      </c>
      <c r="I1526" t="s">
        <v>328</v>
      </c>
      <c r="J1526" t="s">
        <v>328</v>
      </c>
      <c r="K1526" t="s">
        <v>328</v>
      </c>
      <c r="L1526" t="s">
        <v>328</v>
      </c>
      <c r="M1526" t="s">
        <v>14731</v>
      </c>
      <c r="N1526" t="s">
        <v>328</v>
      </c>
      <c r="O1526" t="s">
        <v>328</v>
      </c>
    </row>
    <row r="1527" spans="1:15">
      <c r="A1527" s="45" t="s">
        <v>3680</v>
      </c>
      <c r="B1527" t="s">
        <v>14732</v>
      </c>
      <c r="C1527" t="s">
        <v>328</v>
      </c>
      <c r="D1527" t="s">
        <v>328</v>
      </c>
      <c r="E1527" t="s">
        <v>12934</v>
      </c>
      <c r="F1527" t="s">
        <v>2907</v>
      </c>
      <c r="G1527" t="s">
        <v>328</v>
      </c>
      <c r="H1527" t="s">
        <v>328</v>
      </c>
      <c r="I1527" t="s">
        <v>328</v>
      </c>
      <c r="J1527" t="s">
        <v>328</v>
      </c>
      <c r="K1527" t="s">
        <v>328</v>
      </c>
      <c r="L1527" t="s">
        <v>328</v>
      </c>
      <c r="M1527" t="s">
        <v>14732</v>
      </c>
      <c r="N1527" t="s">
        <v>328</v>
      </c>
      <c r="O1527" t="s">
        <v>328</v>
      </c>
    </row>
    <row r="1528" spans="1:15">
      <c r="A1528" s="45" t="s">
        <v>3680</v>
      </c>
      <c r="B1528" t="s">
        <v>14733</v>
      </c>
      <c r="C1528" t="s">
        <v>328</v>
      </c>
      <c r="D1528" t="s">
        <v>328</v>
      </c>
      <c r="E1528" t="s">
        <v>12934</v>
      </c>
      <c r="F1528" t="s">
        <v>2907</v>
      </c>
      <c r="G1528" t="s">
        <v>328</v>
      </c>
      <c r="H1528" t="s">
        <v>328</v>
      </c>
      <c r="I1528" t="s">
        <v>328</v>
      </c>
      <c r="J1528" t="s">
        <v>328</v>
      </c>
      <c r="K1528" t="s">
        <v>328</v>
      </c>
      <c r="L1528" t="s">
        <v>328</v>
      </c>
      <c r="M1528" t="s">
        <v>14733</v>
      </c>
      <c r="N1528" t="s">
        <v>328</v>
      </c>
      <c r="O1528" t="s">
        <v>328</v>
      </c>
    </row>
    <row r="1529" spans="1:15">
      <c r="A1529" t="s">
        <v>3680</v>
      </c>
      <c r="B1529" t="s">
        <v>14734</v>
      </c>
      <c r="C1529" t="s">
        <v>328</v>
      </c>
      <c r="D1529" t="s">
        <v>328</v>
      </c>
      <c r="E1529" t="s">
        <v>12949</v>
      </c>
      <c r="F1529" t="s">
        <v>2907</v>
      </c>
      <c r="G1529" t="s">
        <v>328</v>
      </c>
      <c r="H1529" t="s">
        <v>6524</v>
      </c>
      <c r="I1529" t="s">
        <v>6497</v>
      </c>
      <c r="J1529" t="s">
        <v>328</v>
      </c>
      <c r="K1529" t="s">
        <v>328</v>
      </c>
      <c r="L1529" t="s">
        <v>328</v>
      </c>
      <c r="M1529" t="s">
        <v>14735</v>
      </c>
      <c r="N1529" t="s">
        <v>328</v>
      </c>
      <c r="O1529" t="s">
        <v>328</v>
      </c>
    </row>
    <row r="1530" spans="1:15">
      <c r="A1530" t="s">
        <v>3680</v>
      </c>
      <c r="B1530" t="s">
        <v>14736</v>
      </c>
      <c r="C1530" t="s">
        <v>328</v>
      </c>
      <c r="D1530" t="s">
        <v>328</v>
      </c>
      <c r="E1530" t="s">
        <v>12949</v>
      </c>
      <c r="F1530" t="s">
        <v>2907</v>
      </c>
      <c r="G1530" t="s">
        <v>328</v>
      </c>
      <c r="H1530" t="s">
        <v>328</v>
      </c>
      <c r="I1530" t="s">
        <v>6497</v>
      </c>
      <c r="J1530" t="s">
        <v>328</v>
      </c>
      <c r="K1530" t="s">
        <v>328</v>
      </c>
      <c r="L1530" t="s">
        <v>328</v>
      </c>
      <c r="M1530" t="s">
        <v>14737</v>
      </c>
      <c r="N1530" t="s">
        <v>328</v>
      </c>
      <c r="O1530" t="s">
        <v>328</v>
      </c>
    </row>
    <row r="1531" spans="1:15">
      <c r="A1531" t="s">
        <v>3680</v>
      </c>
      <c r="B1531" t="s">
        <v>14738</v>
      </c>
      <c r="C1531" t="s">
        <v>328</v>
      </c>
      <c r="D1531" t="s">
        <v>328</v>
      </c>
      <c r="E1531" t="s">
        <v>12949</v>
      </c>
      <c r="F1531" t="s">
        <v>2907</v>
      </c>
      <c r="G1531" t="s">
        <v>328</v>
      </c>
      <c r="H1531" t="s">
        <v>328</v>
      </c>
      <c r="I1531" t="s">
        <v>6497</v>
      </c>
      <c r="J1531" t="s">
        <v>14739</v>
      </c>
      <c r="K1531" t="s">
        <v>328</v>
      </c>
      <c r="L1531" t="s">
        <v>328</v>
      </c>
      <c r="M1531" t="s">
        <v>14738</v>
      </c>
      <c r="N1531" t="s">
        <v>328</v>
      </c>
      <c r="O1531" t="s">
        <v>328</v>
      </c>
    </row>
    <row r="1532" spans="1:15">
      <c r="A1532" t="s">
        <v>3680</v>
      </c>
      <c r="B1532" t="s">
        <v>14740</v>
      </c>
      <c r="C1532" t="s">
        <v>328</v>
      </c>
      <c r="D1532" t="s">
        <v>328</v>
      </c>
      <c r="E1532" t="s">
        <v>12949</v>
      </c>
      <c r="F1532" t="s">
        <v>2907</v>
      </c>
      <c r="G1532" t="s">
        <v>328</v>
      </c>
      <c r="H1532" t="s">
        <v>328</v>
      </c>
      <c r="I1532" t="s">
        <v>6497</v>
      </c>
      <c r="J1532" t="s">
        <v>14739</v>
      </c>
      <c r="K1532" t="s">
        <v>328</v>
      </c>
      <c r="L1532" t="s">
        <v>328</v>
      </c>
      <c r="M1532" t="s">
        <v>14740</v>
      </c>
      <c r="N1532" t="s">
        <v>328</v>
      </c>
      <c r="O1532" t="s">
        <v>328</v>
      </c>
    </row>
    <row r="1533" spans="1:15">
      <c r="A1533" t="s">
        <v>3680</v>
      </c>
      <c r="B1533" t="s">
        <v>14741</v>
      </c>
      <c r="C1533" t="s">
        <v>328</v>
      </c>
      <c r="D1533" t="s">
        <v>328</v>
      </c>
      <c r="E1533" t="s">
        <v>12934</v>
      </c>
      <c r="F1533" t="s">
        <v>2907</v>
      </c>
      <c r="G1533" t="s">
        <v>328</v>
      </c>
      <c r="H1533" t="s">
        <v>6524</v>
      </c>
      <c r="I1533" t="s">
        <v>6497</v>
      </c>
      <c r="J1533" t="s">
        <v>328</v>
      </c>
      <c r="K1533" t="s">
        <v>328</v>
      </c>
      <c r="L1533" t="s">
        <v>328</v>
      </c>
      <c r="M1533" t="s">
        <v>14741</v>
      </c>
      <c r="N1533" t="s">
        <v>328</v>
      </c>
      <c r="O1533" t="s">
        <v>328</v>
      </c>
    </row>
    <row r="1534" spans="1:15">
      <c r="A1534" t="s">
        <v>3680</v>
      </c>
      <c r="B1534" t="s">
        <v>14742</v>
      </c>
      <c r="C1534" t="s">
        <v>328</v>
      </c>
      <c r="D1534" t="s">
        <v>328</v>
      </c>
      <c r="E1534" t="s">
        <v>12949</v>
      </c>
      <c r="F1534" t="s">
        <v>2907</v>
      </c>
      <c r="G1534" t="s">
        <v>328</v>
      </c>
      <c r="H1534" t="s">
        <v>328</v>
      </c>
      <c r="I1534" t="s">
        <v>6497</v>
      </c>
      <c r="J1534" t="s">
        <v>328</v>
      </c>
      <c r="K1534" t="s">
        <v>328</v>
      </c>
      <c r="L1534" t="s">
        <v>328</v>
      </c>
      <c r="M1534" t="s">
        <v>14743</v>
      </c>
      <c r="N1534" t="s">
        <v>328</v>
      </c>
      <c r="O1534" t="s">
        <v>328</v>
      </c>
    </row>
    <row r="1535" spans="1:15">
      <c r="A1535" t="s">
        <v>3680</v>
      </c>
      <c r="B1535" t="s">
        <v>14744</v>
      </c>
      <c r="C1535" t="s">
        <v>328</v>
      </c>
      <c r="D1535" t="s">
        <v>328</v>
      </c>
      <c r="E1535" t="s">
        <v>12949</v>
      </c>
      <c r="F1535" t="s">
        <v>2907</v>
      </c>
      <c r="G1535" t="s">
        <v>328</v>
      </c>
      <c r="H1535" t="s">
        <v>6524</v>
      </c>
      <c r="I1535" t="s">
        <v>6497</v>
      </c>
      <c r="J1535" t="s">
        <v>328</v>
      </c>
      <c r="K1535" t="s">
        <v>328</v>
      </c>
      <c r="L1535" t="s">
        <v>328</v>
      </c>
      <c r="M1535" t="s">
        <v>14744</v>
      </c>
      <c r="N1535" t="s">
        <v>328</v>
      </c>
      <c r="O1535" t="s">
        <v>328</v>
      </c>
    </row>
    <row r="1536" spans="1:15">
      <c r="A1536" t="s">
        <v>3680</v>
      </c>
      <c r="B1536" t="s">
        <v>14745</v>
      </c>
      <c r="C1536" t="s">
        <v>328</v>
      </c>
      <c r="D1536" t="s">
        <v>328</v>
      </c>
      <c r="E1536" t="s">
        <v>12949</v>
      </c>
      <c r="F1536" t="s">
        <v>2907</v>
      </c>
      <c r="G1536" t="s">
        <v>328</v>
      </c>
      <c r="H1536" t="s">
        <v>328</v>
      </c>
      <c r="I1536" t="s">
        <v>328</v>
      </c>
      <c r="J1536" t="s">
        <v>328</v>
      </c>
      <c r="K1536" t="s">
        <v>328</v>
      </c>
      <c r="L1536" t="s">
        <v>328</v>
      </c>
      <c r="M1536" t="s">
        <v>14745</v>
      </c>
      <c r="N1536" t="s">
        <v>328</v>
      </c>
      <c r="O1536" t="s">
        <v>328</v>
      </c>
    </row>
    <row r="1537" spans="1:15">
      <c r="A1537" t="s">
        <v>3680</v>
      </c>
      <c r="B1537" t="s">
        <v>14746</v>
      </c>
      <c r="C1537" t="s">
        <v>328</v>
      </c>
      <c r="D1537" t="s">
        <v>328</v>
      </c>
      <c r="E1537" t="s">
        <v>12934</v>
      </c>
      <c r="F1537" t="s">
        <v>2907</v>
      </c>
      <c r="G1537" t="s">
        <v>328</v>
      </c>
      <c r="H1537" t="s">
        <v>328</v>
      </c>
      <c r="I1537" t="s">
        <v>328</v>
      </c>
      <c r="J1537" t="s">
        <v>328</v>
      </c>
      <c r="K1537" t="s">
        <v>328</v>
      </c>
      <c r="L1537" t="s">
        <v>328</v>
      </c>
      <c r="M1537" t="s">
        <v>14747</v>
      </c>
      <c r="N1537" t="s">
        <v>328</v>
      </c>
      <c r="O1537" t="s">
        <v>328</v>
      </c>
    </row>
    <row r="1538" spans="1:15">
      <c r="A1538" t="s">
        <v>3680</v>
      </c>
      <c r="B1538" t="s">
        <v>14748</v>
      </c>
      <c r="C1538" t="s">
        <v>328</v>
      </c>
      <c r="D1538" t="s">
        <v>328</v>
      </c>
      <c r="E1538" t="s">
        <v>12934</v>
      </c>
      <c r="F1538" t="s">
        <v>2907</v>
      </c>
      <c r="G1538" t="s">
        <v>328</v>
      </c>
      <c r="H1538" t="s">
        <v>6518</v>
      </c>
      <c r="I1538" t="s">
        <v>6501</v>
      </c>
      <c r="J1538" t="s">
        <v>328</v>
      </c>
      <c r="K1538" t="s">
        <v>328</v>
      </c>
      <c r="L1538" t="s">
        <v>328</v>
      </c>
      <c r="M1538" t="s">
        <v>14748</v>
      </c>
      <c r="N1538" t="s">
        <v>328</v>
      </c>
      <c r="O1538" t="s">
        <v>328</v>
      </c>
    </row>
    <row r="1539" spans="1:15">
      <c r="A1539" s="45" t="s">
        <v>3680</v>
      </c>
      <c r="C1539" t="s">
        <v>328</v>
      </c>
      <c r="D1539" t="s">
        <v>328</v>
      </c>
      <c r="E1539" t="s">
        <v>12934</v>
      </c>
      <c r="F1539" t="s">
        <v>2907</v>
      </c>
      <c r="G1539" t="s">
        <v>328</v>
      </c>
      <c r="H1539" t="s">
        <v>328</v>
      </c>
      <c r="I1539" t="s">
        <v>328</v>
      </c>
      <c r="J1539" t="s">
        <v>328</v>
      </c>
      <c r="K1539" t="s">
        <v>328</v>
      </c>
      <c r="L1539" t="s">
        <v>328</v>
      </c>
      <c r="M1539" s="49" t="s">
        <v>14749</v>
      </c>
      <c r="N1539" t="s">
        <v>328</v>
      </c>
      <c r="O1539" t="s">
        <v>328</v>
      </c>
    </row>
    <row r="1540" spans="1:15">
      <c r="A1540" t="s">
        <v>3680</v>
      </c>
      <c r="B1540" t="s">
        <v>14750</v>
      </c>
      <c r="C1540" t="s">
        <v>328</v>
      </c>
      <c r="D1540" t="s">
        <v>328</v>
      </c>
      <c r="E1540" t="s">
        <v>2912</v>
      </c>
      <c r="F1540" t="s">
        <v>2907</v>
      </c>
      <c r="G1540" t="s">
        <v>328</v>
      </c>
      <c r="H1540" t="s">
        <v>6526</v>
      </c>
      <c r="I1540" t="s">
        <v>328</v>
      </c>
      <c r="J1540" t="s">
        <v>328</v>
      </c>
      <c r="K1540" t="s">
        <v>328</v>
      </c>
      <c r="L1540" t="s">
        <v>328</v>
      </c>
      <c r="M1540" t="s">
        <v>14750</v>
      </c>
      <c r="N1540" t="s">
        <v>328</v>
      </c>
      <c r="O1540" t="s">
        <v>328</v>
      </c>
    </row>
    <row r="1541" spans="1:15">
      <c r="A1541" t="s">
        <v>3680</v>
      </c>
      <c r="B1541" t="s">
        <v>14751</v>
      </c>
      <c r="C1541" t="s">
        <v>328</v>
      </c>
      <c r="D1541" t="s">
        <v>328</v>
      </c>
      <c r="E1541" t="s">
        <v>12934</v>
      </c>
      <c r="F1541" t="s">
        <v>2907</v>
      </c>
      <c r="G1541" t="s">
        <v>328</v>
      </c>
      <c r="H1541" t="s">
        <v>328</v>
      </c>
      <c r="I1541" t="s">
        <v>328</v>
      </c>
      <c r="J1541" t="s">
        <v>328</v>
      </c>
      <c r="K1541" t="s">
        <v>328</v>
      </c>
      <c r="L1541" t="s">
        <v>328</v>
      </c>
      <c r="M1541" t="s">
        <v>14751</v>
      </c>
      <c r="N1541" t="s">
        <v>328</v>
      </c>
      <c r="O1541" t="s">
        <v>328</v>
      </c>
    </row>
    <row r="1542" spans="1:15">
      <c r="A1542" t="s">
        <v>3680</v>
      </c>
      <c r="B1542" t="s">
        <v>14752</v>
      </c>
      <c r="C1542" t="s">
        <v>328</v>
      </c>
      <c r="D1542" t="s">
        <v>328</v>
      </c>
      <c r="E1542" t="s">
        <v>12934</v>
      </c>
      <c r="F1542" t="s">
        <v>2907</v>
      </c>
      <c r="G1542" t="s">
        <v>328</v>
      </c>
      <c r="H1542" t="s">
        <v>328</v>
      </c>
      <c r="I1542" t="s">
        <v>328</v>
      </c>
      <c r="J1542" t="s">
        <v>328</v>
      </c>
      <c r="K1542" t="s">
        <v>328</v>
      </c>
      <c r="L1542" t="s">
        <v>328</v>
      </c>
      <c r="M1542" t="s">
        <v>14752</v>
      </c>
      <c r="N1542" t="s">
        <v>328</v>
      </c>
      <c r="O1542" t="s">
        <v>328</v>
      </c>
    </row>
    <row r="1543" spans="1:15">
      <c r="A1543" t="s">
        <v>3680</v>
      </c>
      <c r="B1543" t="s">
        <v>14753</v>
      </c>
      <c r="C1543" t="s">
        <v>328</v>
      </c>
      <c r="D1543" t="s">
        <v>328</v>
      </c>
      <c r="E1543" t="s">
        <v>12934</v>
      </c>
      <c r="F1543" t="s">
        <v>2907</v>
      </c>
      <c r="G1543" t="s">
        <v>328</v>
      </c>
      <c r="H1543" t="s">
        <v>328</v>
      </c>
      <c r="I1543" t="s">
        <v>328</v>
      </c>
      <c r="J1543" t="s">
        <v>328</v>
      </c>
      <c r="K1543" t="s">
        <v>328</v>
      </c>
      <c r="L1543" t="s">
        <v>328</v>
      </c>
      <c r="M1543" t="s">
        <v>14753</v>
      </c>
      <c r="N1543" t="s">
        <v>328</v>
      </c>
      <c r="O1543" t="s">
        <v>328</v>
      </c>
    </row>
    <row r="1544" spans="1:15">
      <c r="A1544" t="s">
        <v>3680</v>
      </c>
      <c r="B1544" t="s">
        <v>14754</v>
      </c>
      <c r="C1544" t="s">
        <v>328</v>
      </c>
      <c r="D1544" t="s">
        <v>328</v>
      </c>
      <c r="E1544" t="s">
        <v>12934</v>
      </c>
      <c r="F1544" t="s">
        <v>2907</v>
      </c>
      <c r="G1544" t="s">
        <v>328</v>
      </c>
      <c r="H1544" t="s">
        <v>328</v>
      </c>
      <c r="I1544" t="s">
        <v>328</v>
      </c>
      <c r="J1544" t="s">
        <v>328</v>
      </c>
      <c r="K1544" t="s">
        <v>328</v>
      </c>
      <c r="L1544" t="s">
        <v>328</v>
      </c>
      <c r="M1544" t="s">
        <v>14754</v>
      </c>
      <c r="N1544" t="s">
        <v>328</v>
      </c>
      <c r="O1544" t="s">
        <v>328</v>
      </c>
    </row>
    <row r="1545" spans="1:15">
      <c r="A1545" t="s">
        <v>3680</v>
      </c>
      <c r="B1545" t="s">
        <v>14755</v>
      </c>
      <c r="C1545" t="s">
        <v>328</v>
      </c>
      <c r="D1545" t="s">
        <v>328</v>
      </c>
      <c r="E1545" t="s">
        <v>12934</v>
      </c>
      <c r="F1545" t="s">
        <v>2907</v>
      </c>
      <c r="G1545" t="s">
        <v>328</v>
      </c>
      <c r="H1545" t="s">
        <v>328</v>
      </c>
      <c r="I1545" t="s">
        <v>328</v>
      </c>
      <c r="J1545" t="s">
        <v>328</v>
      </c>
      <c r="K1545" t="s">
        <v>328</v>
      </c>
      <c r="L1545" t="s">
        <v>328</v>
      </c>
      <c r="M1545" t="s">
        <v>14756</v>
      </c>
      <c r="N1545" t="s">
        <v>328</v>
      </c>
      <c r="O1545" t="s">
        <v>328</v>
      </c>
    </row>
    <row r="1546" spans="1:15">
      <c r="A1546" t="s">
        <v>3680</v>
      </c>
      <c r="B1546" t="s">
        <v>14757</v>
      </c>
      <c r="C1546" t="s">
        <v>328</v>
      </c>
      <c r="D1546" t="s">
        <v>328</v>
      </c>
      <c r="E1546" t="s">
        <v>12949</v>
      </c>
      <c r="F1546" t="s">
        <v>2907</v>
      </c>
      <c r="G1546" t="s">
        <v>328</v>
      </c>
      <c r="H1546" t="s">
        <v>14758</v>
      </c>
      <c r="I1546" t="s">
        <v>328</v>
      </c>
      <c r="J1546" t="s">
        <v>328</v>
      </c>
      <c r="K1546" t="s">
        <v>328</v>
      </c>
      <c r="L1546" t="s">
        <v>328</v>
      </c>
      <c r="M1546" t="s">
        <v>14759</v>
      </c>
      <c r="N1546" t="s">
        <v>328</v>
      </c>
      <c r="O1546" t="s">
        <v>328</v>
      </c>
    </row>
    <row r="1547" spans="1:15">
      <c r="A1547" t="s">
        <v>3680</v>
      </c>
      <c r="B1547" t="s">
        <v>14760</v>
      </c>
      <c r="C1547" t="s">
        <v>328</v>
      </c>
      <c r="D1547" t="s">
        <v>328</v>
      </c>
      <c r="E1547" t="s">
        <v>12934</v>
      </c>
      <c r="F1547" t="s">
        <v>2907</v>
      </c>
      <c r="G1547" t="s">
        <v>328</v>
      </c>
      <c r="H1547" t="s">
        <v>328</v>
      </c>
      <c r="I1547" t="s">
        <v>328</v>
      </c>
      <c r="J1547" t="s">
        <v>328</v>
      </c>
      <c r="K1547" t="s">
        <v>328</v>
      </c>
      <c r="L1547" t="s">
        <v>328</v>
      </c>
      <c r="M1547" t="s">
        <v>14760</v>
      </c>
      <c r="N1547" t="s">
        <v>328</v>
      </c>
      <c r="O1547" t="s">
        <v>328</v>
      </c>
    </row>
    <row r="1548" spans="1:15">
      <c r="A1548" t="s">
        <v>3680</v>
      </c>
      <c r="B1548" t="s">
        <v>14761</v>
      </c>
      <c r="C1548" t="s">
        <v>328</v>
      </c>
      <c r="D1548" t="s">
        <v>328</v>
      </c>
      <c r="E1548" t="s">
        <v>2912</v>
      </c>
      <c r="F1548" t="s">
        <v>2907</v>
      </c>
      <c r="G1548" t="s">
        <v>328</v>
      </c>
      <c r="H1548" t="s">
        <v>6526</v>
      </c>
      <c r="I1548" t="s">
        <v>328</v>
      </c>
      <c r="J1548" t="s">
        <v>328</v>
      </c>
      <c r="K1548" t="s">
        <v>328</v>
      </c>
      <c r="L1548" t="s">
        <v>328</v>
      </c>
      <c r="M1548" t="s">
        <v>14761</v>
      </c>
      <c r="N1548" t="s">
        <v>328</v>
      </c>
      <c r="O1548" t="s">
        <v>328</v>
      </c>
    </row>
    <row r="1549" spans="1:15">
      <c r="A1549" t="s">
        <v>3680</v>
      </c>
      <c r="B1549" t="s">
        <v>14762</v>
      </c>
      <c r="C1549" t="s">
        <v>328</v>
      </c>
      <c r="D1549" t="s">
        <v>328</v>
      </c>
      <c r="E1549" t="s">
        <v>12934</v>
      </c>
      <c r="F1549" t="s">
        <v>2907</v>
      </c>
      <c r="G1549" t="s">
        <v>328</v>
      </c>
      <c r="H1549" t="s">
        <v>328</v>
      </c>
      <c r="I1549" t="s">
        <v>328</v>
      </c>
      <c r="J1549" t="s">
        <v>328</v>
      </c>
      <c r="K1549" t="s">
        <v>328</v>
      </c>
      <c r="L1549" t="s">
        <v>328</v>
      </c>
      <c r="M1549" t="s">
        <v>14762</v>
      </c>
      <c r="N1549" t="s">
        <v>328</v>
      </c>
      <c r="O1549" t="s">
        <v>328</v>
      </c>
    </row>
    <row r="1550" spans="1:15">
      <c r="A1550" t="s">
        <v>3680</v>
      </c>
      <c r="B1550" t="s">
        <v>14763</v>
      </c>
      <c r="C1550" t="s">
        <v>328</v>
      </c>
      <c r="D1550" t="s">
        <v>328</v>
      </c>
      <c r="E1550" t="s">
        <v>12934</v>
      </c>
      <c r="F1550" t="s">
        <v>2907</v>
      </c>
      <c r="G1550" t="s">
        <v>328</v>
      </c>
      <c r="H1550" t="s">
        <v>6518</v>
      </c>
      <c r="I1550" t="s">
        <v>6505</v>
      </c>
      <c r="J1550" t="s">
        <v>328</v>
      </c>
      <c r="K1550" t="s">
        <v>328</v>
      </c>
      <c r="L1550" t="s">
        <v>328</v>
      </c>
      <c r="M1550" t="s">
        <v>14763</v>
      </c>
      <c r="N1550" t="s">
        <v>328</v>
      </c>
      <c r="O1550" t="s">
        <v>328</v>
      </c>
    </row>
    <row r="1551" spans="1:15">
      <c r="A1551" t="s">
        <v>3680</v>
      </c>
      <c r="B1551" t="s">
        <v>14764</v>
      </c>
      <c r="C1551" t="s">
        <v>328</v>
      </c>
      <c r="D1551" t="s">
        <v>328</v>
      </c>
      <c r="E1551" t="s">
        <v>12934</v>
      </c>
      <c r="F1551" t="s">
        <v>2907</v>
      </c>
      <c r="G1551" t="s">
        <v>328</v>
      </c>
      <c r="H1551" t="s">
        <v>2659</v>
      </c>
      <c r="I1551" t="s">
        <v>328</v>
      </c>
      <c r="J1551" t="s">
        <v>328</v>
      </c>
      <c r="K1551" t="s">
        <v>328</v>
      </c>
      <c r="L1551" t="s">
        <v>328</v>
      </c>
      <c r="M1551" t="s">
        <v>14765</v>
      </c>
      <c r="N1551" t="s">
        <v>328</v>
      </c>
      <c r="O1551" t="s">
        <v>328</v>
      </c>
    </row>
    <row r="1552" spans="1:15">
      <c r="A1552" t="s">
        <v>3680</v>
      </c>
      <c r="B1552" t="s">
        <v>14766</v>
      </c>
      <c r="C1552" t="s">
        <v>328</v>
      </c>
      <c r="D1552" t="s">
        <v>328</v>
      </c>
      <c r="E1552" t="s">
        <v>12934</v>
      </c>
      <c r="F1552" t="s">
        <v>2907</v>
      </c>
      <c r="G1552" t="s">
        <v>328</v>
      </c>
      <c r="H1552" t="s">
        <v>6524</v>
      </c>
      <c r="I1552" t="s">
        <v>328</v>
      </c>
      <c r="J1552" t="s">
        <v>328</v>
      </c>
      <c r="K1552" t="s">
        <v>328</v>
      </c>
      <c r="L1552" t="s">
        <v>328</v>
      </c>
      <c r="M1552" t="s">
        <v>14767</v>
      </c>
      <c r="N1552" t="s">
        <v>328</v>
      </c>
      <c r="O1552" t="s">
        <v>328</v>
      </c>
    </row>
    <row r="1553" spans="1:15">
      <c r="A1553" t="s">
        <v>3680</v>
      </c>
      <c r="B1553" t="s">
        <v>14768</v>
      </c>
      <c r="C1553" t="s">
        <v>328</v>
      </c>
      <c r="D1553" t="s">
        <v>328</v>
      </c>
      <c r="E1553" t="s">
        <v>12934</v>
      </c>
      <c r="F1553" t="s">
        <v>2907</v>
      </c>
      <c r="G1553" t="s">
        <v>328</v>
      </c>
      <c r="H1553" t="s">
        <v>328</v>
      </c>
      <c r="I1553" t="s">
        <v>328</v>
      </c>
      <c r="J1553" t="s">
        <v>328</v>
      </c>
      <c r="K1553" t="s">
        <v>328</v>
      </c>
      <c r="L1553" t="s">
        <v>328</v>
      </c>
      <c r="M1553" t="s">
        <v>14768</v>
      </c>
      <c r="N1553" t="s">
        <v>328</v>
      </c>
      <c r="O1553" t="s">
        <v>328</v>
      </c>
    </row>
    <row r="1554" spans="1:15">
      <c r="A1554" t="s">
        <v>3680</v>
      </c>
      <c r="B1554" t="s">
        <v>14769</v>
      </c>
      <c r="C1554" t="s">
        <v>328</v>
      </c>
      <c r="D1554" t="s">
        <v>328</v>
      </c>
      <c r="E1554" t="s">
        <v>12934</v>
      </c>
      <c r="F1554" t="s">
        <v>2907</v>
      </c>
      <c r="G1554" t="s">
        <v>328</v>
      </c>
      <c r="H1554" t="s">
        <v>328</v>
      </c>
      <c r="I1554" t="s">
        <v>328</v>
      </c>
      <c r="J1554" t="s">
        <v>328</v>
      </c>
      <c r="K1554" t="s">
        <v>328</v>
      </c>
      <c r="L1554" t="s">
        <v>328</v>
      </c>
      <c r="M1554" t="s">
        <v>14769</v>
      </c>
      <c r="N1554" t="s">
        <v>328</v>
      </c>
      <c r="O1554" t="s">
        <v>328</v>
      </c>
    </row>
    <row r="1555" spans="1:15">
      <c r="A1555" t="s">
        <v>3680</v>
      </c>
      <c r="B1555" t="s">
        <v>14770</v>
      </c>
      <c r="C1555" t="s">
        <v>328</v>
      </c>
      <c r="D1555" t="s">
        <v>328</v>
      </c>
      <c r="E1555" t="s">
        <v>12934</v>
      </c>
      <c r="F1555" t="s">
        <v>2907</v>
      </c>
      <c r="G1555" t="s">
        <v>328</v>
      </c>
      <c r="H1555" t="s">
        <v>328</v>
      </c>
      <c r="I1555" t="s">
        <v>328</v>
      </c>
      <c r="J1555" t="s">
        <v>328</v>
      </c>
      <c r="K1555" t="s">
        <v>328</v>
      </c>
      <c r="L1555" t="s">
        <v>328</v>
      </c>
      <c r="M1555" t="s">
        <v>14770</v>
      </c>
      <c r="N1555" t="s">
        <v>328</v>
      </c>
      <c r="O1555" t="s">
        <v>328</v>
      </c>
    </row>
    <row r="1556" spans="1:15">
      <c r="A1556" t="s">
        <v>3680</v>
      </c>
      <c r="B1556" t="s">
        <v>14771</v>
      </c>
      <c r="C1556" t="s">
        <v>328</v>
      </c>
      <c r="D1556" t="s">
        <v>328</v>
      </c>
      <c r="E1556" t="s">
        <v>12934</v>
      </c>
      <c r="F1556" t="s">
        <v>2907</v>
      </c>
      <c r="G1556" t="s">
        <v>328</v>
      </c>
      <c r="H1556" t="s">
        <v>6524</v>
      </c>
      <c r="I1556" t="s">
        <v>328</v>
      </c>
      <c r="J1556" t="s">
        <v>328</v>
      </c>
      <c r="K1556" t="s">
        <v>328</v>
      </c>
      <c r="L1556" t="s">
        <v>328</v>
      </c>
      <c r="M1556" t="s">
        <v>14772</v>
      </c>
      <c r="N1556" t="s">
        <v>328</v>
      </c>
      <c r="O1556" t="s">
        <v>328</v>
      </c>
    </row>
    <row r="1557" spans="1:15">
      <c r="A1557" t="s">
        <v>3680</v>
      </c>
      <c r="B1557" t="s">
        <v>14773</v>
      </c>
      <c r="C1557" t="s">
        <v>328</v>
      </c>
      <c r="D1557" t="s">
        <v>328</v>
      </c>
      <c r="E1557" t="s">
        <v>12934</v>
      </c>
      <c r="F1557" t="s">
        <v>2907</v>
      </c>
      <c r="G1557" t="s">
        <v>328</v>
      </c>
      <c r="H1557" t="s">
        <v>328</v>
      </c>
      <c r="I1557" t="s">
        <v>328</v>
      </c>
      <c r="J1557" t="s">
        <v>328</v>
      </c>
      <c r="K1557" t="s">
        <v>328</v>
      </c>
      <c r="L1557" t="s">
        <v>328</v>
      </c>
      <c r="M1557" t="s">
        <v>14773</v>
      </c>
      <c r="N1557" t="s">
        <v>328</v>
      </c>
      <c r="O1557" t="s">
        <v>328</v>
      </c>
    </row>
    <row r="1558" spans="1:15">
      <c r="A1558" t="s">
        <v>3680</v>
      </c>
      <c r="B1558" t="s">
        <v>14774</v>
      </c>
      <c r="C1558" t="s">
        <v>328</v>
      </c>
      <c r="D1558" t="s">
        <v>328</v>
      </c>
      <c r="E1558" t="s">
        <v>12934</v>
      </c>
      <c r="F1558" t="s">
        <v>2907</v>
      </c>
      <c r="G1558" t="s">
        <v>328</v>
      </c>
      <c r="H1558" t="s">
        <v>328</v>
      </c>
      <c r="I1558" t="s">
        <v>328</v>
      </c>
      <c r="J1558" t="s">
        <v>328</v>
      </c>
      <c r="K1558" t="s">
        <v>328</v>
      </c>
      <c r="L1558" t="s">
        <v>328</v>
      </c>
      <c r="M1558" t="s">
        <v>14774</v>
      </c>
      <c r="N1558" t="s">
        <v>328</v>
      </c>
      <c r="O1558" t="s">
        <v>328</v>
      </c>
    </row>
    <row r="1559" spans="1:15">
      <c r="A1559" t="s">
        <v>3680</v>
      </c>
      <c r="B1559" t="s">
        <v>14775</v>
      </c>
      <c r="C1559" t="s">
        <v>328</v>
      </c>
      <c r="D1559" t="s">
        <v>328</v>
      </c>
      <c r="E1559" t="s">
        <v>12934</v>
      </c>
      <c r="F1559" t="s">
        <v>2907</v>
      </c>
      <c r="G1559" t="s">
        <v>328</v>
      </c>
      <c r="H1559" t="s">
        <v>328</v>
      </c>
      <c r="I1559" t="s">
        <v>328</v>
      </c>
      <c r="J1559" t="s">
        <v>328</v>
      </c>
      <c r="K1559" t="s">
        <v>328</v>
      </c>
      <c r="L1559" t="s">
        <v>328</v>
      </c>
      <c r="M1559" t="s">
        <v>14775</v>
      </c>
      <c r="N1559" t="s">
        <v>328</v>
      </c>
      <c r="O1559" t="s">
        <v>328</v>
      </c>
    </row>
    <row r="1560" spans="1:15">
      <c r="A1560" t="s">
        <v>3680</v>
      </c>
      <c r="B1560" t="s">
        <v>14776</v>
      </c>
      <c r="C1560" t="s">
        <v>328</v>
      </c>
      <c r="D1560" t="s">
        <v>328</v>
      </c>
      <c r="E1560" t="s">
        <v>12934</v>
      </c>
      <c r="F1560" t="s">
        <v>2907</v>
      </c>
      <c r="G1560" t="s">
        <v>328</v>
      </c>
      <c r="H1560" t="s">
        <v>6518</v>
      </c>
      <c r="I1560" t="s">
        <v>328</v>
      </c>
      <c r="J1560" t="s">
        <v>328</v>
      </c>
      <c r="K1560" t="s">
        <v>328</v>
      </c>
      <c r="L1560" t="s">
        <v>328</v>
      </c>
      <c r="M1560" t="s">
        <v>14776</v>
      </c>
      <c r="N1560" t="s">
        <v>328</v>
      </c>
      <c r="O1560" t="s">
        <v>328</v>
      </c>
    </row>
    <row r="1561" spans="1:15">
      <c r="A1561" t="s">
        <v>3680</v>
      </c>
      <c r="B1561" t="s">
        <v>14777</v>
      </c>
      <c r="C1561" t="s">
        <v>328</v>
      </c>
      <c r="D1561" t="s">
        <v>328</v>
      </c>
      <c r="E1561" t="s">
        <v>12934</v>
      </c>
      <c r="F1561" t="s">
        <v>2907</v>
      </c>
      <c r="G1561" t="s">
        <v>328</v>
      </c>
      <c r="H1561" t="s">
        <v>6520</v>
      </c>
      <c r="I1561" t="s">
        <v>328</v>
      </c>
      <c r="J1561" t="s">
        <v>328</v>
      </c>
      <c r="K1561" t="s">
        <v>328</v>
      </c>
      <c r="L1561" t="s">
        <v>328</v>
      </c>
      <c r="M1561" t="s">
        <v>14777</v>
      </c>
      <c r="N1561" t="s">
        <v>328</v>
      </c>
      <c r="O1561" t="s">
        <v>328</v>
      </c>
    </row>
    <row r="1562" spans="1:15">
      <c r="A1562" t="s">
        <v>3680</v>
      </c>
      <c r="B1562" t="s">
        <v>14778</v>
      </c>
      <c r="C1562" t="s">
        <v>328</v>
      </c>
      <c r="D1562" t="s">
        <v>328</v>
      </c>
      <c r="E1562" t="s">
        <v>12934</v>
      </c>
      <c r="F1562" t="s">
        <v>2907</v>
      </c>
      <c r="G1562" t="s">
        <v>328</v>
      </c>
      <c r="H1562" t="s">
        <v>6524</v>
      </c>
      <c r="I1562" t="s">
        <v>328</v>
      </c>
      <c r="J1562" t="s">
        <v>328</v>
      </c>
      <c r="K1562" t="s">
        <v>328</v>
      </c>
      <c r="L1562" t="s">
        <v>328</v>
      </c>
      <c r="M1562" t="s">
        <v>14778</v>
      </c>
      <c r="N1562" t="s">
        <v>328</v>
      </c>
      <c r="O1562" t="s">
        <v>328</v>
      </c>
    </row>
    <row r="1563" spans="1:15">
      <c r="A1563" t="s">
        <v>3680</v>
      </c>
      <c r="B1563" t="s">
        <v>14779</v>
      </c>
      <c r="C1563" t="s">
        <v>328</v>
      </c>
      <c r="D1563" t="s">
        <v>328</v>
      </c>
      <c r="E1563" t="s">
        <v>12949</v>
      </c>
      <c r="F1563" t="s">
        <v>2907</v>
      </c>
      <c r="G1563" t="s">
        <v>328</v>
      </c>
      <c r="H1563" t="s">
        <v>6518</v>
      </c>
      <c r="I1563" t="s">
        <v>6507</v>
      </c>
      <c r="J1563" t="s">
        <v>328</v>
      </c>
      <c r="K1563" t="s">
        <v>328</v>
      </c>
      <c r="L1563" t="s">
        <v>328</v>
      </c>
      <c r="M1563" t="s">
        <v>14779</v>
      </c>
      <c r="N1563" t="s">
        <v>328</v>
      </c>
      <c r="O1563" t="s">
        <v>328</v>
      </c>
    </row>
    <row r="1564" spans="1:15">
      <c r="A1564" t="s">
        <v>3680</v>
      </c>
      <c r="B1564" t="s">
        <v>14780</v>
      </c>
      <c r="C1564" t="s">
        <v>328</v>
      </c>
      <c r="D1564" t="s">
        <v>328</v>
      </c>
      <c r="E1564" t="s">
        <v>12934</v>
      </c>
      <c r="F1564" t="s">
        <v>2907</v>
      </c>
      <c r="G1564" t="s">
        <v>328</v>
      </c>
      <c r="H1564" t="s">
        <v>328</v>
      </c>
      <c r="I1564" t="s">
        <v>328</v>
      </c>
      <c r="J1564" t="s">
        <v>328</v>
      </c>
      <c r="K1564" t="s">
        <v>328</v>
      </c>
      <c r="L1564" t="s">
        <v>328</v>
      </c>
      <c r="M1564" t="s">
        <v>14780</v>
      </c>
      <c r="N1564" t="s">
        <v>328</v>
      </c>
      <c r="O1564" t="s">
        <v>328</v>
      </c>
    </row>
    <row r="1565" spans="1:15">
      <c r="A1565" t="s">
        <v>3680</v>
      </c>
      <c r="B1565" t="s">
        <v>14781</v>
      </c>
      <c r="C1565" t="s">
        <v>328</v>
      </c>
      <c r="D1565" t="s">
        <v>328</v>
      </c>
      <c r="E1565" t="s">
        <v>12934</v>
      </c>
      <c r="F1565" t="s">
        <v>2907</v>
      </c>
      <c r="G1565" t="s">
        <v>328</v>
      </c>
      <c r="H1565" t="s">
        <v>6524</v>
      </c>
      <c r="I1565" t="s">
        <v>328</v>
      </c>
      <c r="J1565" t="s">
        <v>328</v>
      </c>
      <c r="K1565" t="s">
        <v>328</v>
      </c>
      <c r="L1565" t="s">
        <v>328</v>
      </c>
      <c r="M1565" t="s">
        <v>14781</v>
      </c>
      <c r="N1565" t="s">
        <v>328</v>
      </c>
      <c r="O1565" t="s">
        <v>328</v>
      </c>
    </row>
    <row r="1566" spans="1:15">
      <c r="A1566" t="s">
        <v>3680</v>
      </c>
      <c r="B1566" t="s">
        <v>14782</v>
      </c>
      <c r="C1566" t="s">
        <v>328</v>
      </c>
      <c r="D1566" t="s">
        <v>328</v>
      </c>
      <c r="E1566" t="s">
        <v>2912</v>
      </c>
      <c r="F1566" t="s">
        <v>2911</v>
      </c>
      <c r="G1566" t="s">
        <v>328</v>
      </c>
      <c r="H1566" t="s">
        <v>328</v>
      </c>
      <c r="I1566" t="s">
        <v>328</v>
      </c>
      <c r="J1566" t="s">
        <v>328</v>
      </c>
      <c r="K1566" t="s">
        <v>328</v>
      </c>
      <c r="L1566" t="s">
        <v>328</v>
      </c>
      <c r="M1566" t="s">
        <v>14282</v>
      </c>
      <c r="N1566" t="s">
        <v>328</v>
      </c>
      <c r="O1566" t="s">
        <v>328</v>
      </c>
    </row>
    <row r="1567" spans="1:15">
      <c r="A1567" t="s">
        <v>3680</v>
      </c>
      <c r="B1567" t="s">
        <v>14783</v>
      </c>
      <c r="C1567" t="s">
        <v>328</v>
      </c>
      <c r="D1567" t="s">
        <v>328</v>
      </c>
      <c r="E1567" t="s">
        <v>2912</v>
      </c>
      <c r="F1567" t="s">
        <v>2911</v>
      </c>
      <c r="G1567" t="s">
        <v>328</v>
      </c>
      <c r="H1567" t="s">
        <v>6526</v>
      </c>
      <c r="I1567" t="s">
        <v>328</v>
      </c>
      <c r="J1567" t="s">
        <v>328</v>
      </c>
      <c r="K1567" t="s">
        <v>328</v>
      </c>
      <c r="L1567" t="s">
        <v>328</v>
      </c>
      <c r="M1567" t="s">
        <v>14282</v>
      </c>
      <c r="N1567" t="s">
        <v>328</v>
      </c>
      <c r="O1567" t="s">
        <v>328</v>
      </c>
    </row>
    <row r="1568" spans="1:15">
      <c r="A1568" t="s">
        <v>3680</v>
      </c>
      <c r="B1568" t="s">
        <v>14784</v>
      </c>
      <c r="C1568" t="s">
        <v>328</v>
      </c>
      <c r="D1568" t="s">
        <v>328</v>
      </c>
      <c r="E1568" t="s">
        <v>12934</v>
      </c>
      <c r="F1568" t="s">
        <v>2907</v>
      </c>
      <c r="G1568" t="s">
        <v>328</v>
      </c>
      <c r="H1568" t="s">
        <v>328</v>
      </c>
      <c r="I1568" t="s">
        <v>328</v>
      </c>
      <c r="J1568" t="s">
        <v>328</v>
      </c>
      <c r="K1568" t="s">
        <v>328</v>
      </c>
      <c r="L1568" t="s">
        <v>328</v>
      </c>
      <c r="M1568" t="s">
        <v>14784</v>
      </c>
      <c r="N1568" t="s">
        <v>328</v>
      </c>
      <c r="O1568" t="s">
        <v>328</v>
      </c>
    </row>
    <row r="1569" spans="1:15">
      <c r="A1569" t="s">
        <v>3680</v>
      </c>
      <c r="B1569" t="s">
        <v>14785</v>
      </c>
      <c r="C1569" t="s">
        <v>328</v>
      </c>
      <c r="D1569" t="s">
        <v>328</v>
      </c>
      <c r="E1569" t="s">
        <v>12934</v>
      </c>
      <c r="F1569" t="s">
        <v>2907</v>
      </c>
      <c r="G1569" t="s">
        <v>328</v>
      </c>
      <c r="H1569" t="s">
        <v>328</v>
      </c>
      <c r="I1569" t="s">
        <v>328</v>
      </c>
      <c r="J1569" t="s">
        <v>328</v>
      </c>
      <c r="K1569" t="s">
        <v>328</v>
      </c>
      <c r="L1569" t="s">
        <v>328</v>
      </c>
      <c r="M1569" t="s">
        <v>14785</v>
      </c>
      <c r="N1569" t="s">
        <v>328</v>
      </c>
      <c r="O1569" t="s">
        <v>328</v>
      </c>
    </row>
    <row r="1570" spans="1:15">
      <c r="A1570" t="s">
        <v>3680</v>
      </c>
      <c r="B1570" t="s">
        <v>14786</v>
      </c>
      <c r="C1570" t="s">
        <v>328</v>
      </c>
      <c r="D1570" t="s">
        <v>328</v>
      </c>
      <c r="E1570" t="s">
        <v>12934</v>
      </c>
      <c r="F1570" t="s">
        <v>2907</v>
      </c>
      <c r="G1570" t="s">
        <v>328</v>
      </c>
      <c r="H1570" t="s">
        <v>328</v>
      </c>
      <c r="I1570" t="s">
        <v>328</v>
      </c>
      <c r="J1570" t="s">
        <v>328</v>
      </c>
      <c r="K1570" t="s">
        <v>328</v>
      </c>
      <c r="L1570" t="s">
        <v>328</v>
      </c>
      <c r="M1570" t="s">
        <v>14786</v>
      </c>
      <c r="N1570" t="s">
        <v>328</v>
      </c>
      <c r="O1570" t="s">
        <v>328</v>
      </c>
    </row>
    <row r="1571" spans="1:15">
      <c r="A1571" t="s">
        <v>3680</v>
      </c>
      <c r="B1571" t="s">
        <v>14787</v>
      </c>
      <c r="C1571" t="s">
        <v>328</v>
      </c>
      <c r="D1571" t="s">
        <v>328</v>
      </c>
      <c r="E1571" t="s">
        <v>12934</v>
      </c>
      <c r="F1571" t="s">
        <v>2907</v>
      </c>
      <c r="G1571" t="s">
        <v>328</v>
      </c>
      <c r="H1571" t="s">
        <v>328</v>
      </c>
      <c r="I1571" t="s">
        <v>328</v>
      </c>
      <c r="J1571" t="s">
        <v>328</v>
      </c>
      <c r="K1571" t="s">
        <v>328</v>
      </c>
      <c r="L1571" t="s">
        <v>328</v>
      </c>
      <c r="M1571" t="s">
        <v>14787</v>
      </c>
      <c r="N1571" t="s">
        <v>328</v>
      </c>
      <c r="O1571" t="s">
        <v>328</v>
      </c>
    </row>
    <row r="1572" spans="1:15">
      <c r="A1572" t="s">
        <v>3680</v>
      </c>
      <c r="B1572" t="s">
        <v>14788</v>
      </c>
      <c r="C1572" t="s">
        <v>328</v>
      </c>
      <c r="D1572" t="s">
        <v>328</v>
      </c>
      <c r="E1572" t="s">
        <v>12934</v>
      </c>
      <c r="F1572" t="s">
        <v>2907</v>
      </c>
      <c r="G1572" t="s">
        <v>328</v>
      </c>
      <c r="H1572" t="s">
        <v>328</v>
      </c>
      <c r="I1572" t="s">
        <v>328</v>
      </c>
      <c r="J1572" t="s">
        <v>328</v>
      </c>
      <c r="K1572" t="s">
        <v>328</v>
      </c>
      <c r="L1572" t="s">
        <v>328</v>
      </c>
      <c r="M1572" t="s">
        <v>14788</v>
      </c>
      <c r="N1572" t="s">
        <v>328</v>
      </c>
      <c r="O1572" t="s">
        <v>328</v>
      </c>
    </row>
    <row r="1573" spans="1:15">
      <c r="A1573" t="s">
        <v>3680</v>
      </c>
      <c r="B1573" t="s">
        <v>14789</v>
      </c>
      <c r="C1573" t="s">
        <v>328</v>
      </c>
      <c r="D1573" t="s">
        <v>328</v>
      </c>
      <c r="E1573" t="s">
        <v>12949</v>
      </c>
      <c r="F1573" t="s">
        <v>2907</v>
      </c>
      <c r="G1573" t="s">
        <v>328</v>
      </c>
      <c r="H1573" t="s">
        <v>6524</v>
      </c>
      <c r="I1573" t="s">
        <v>6507</v>
      </c>
      <c r="J1573" t="s">
        <v>13127</v>
      </c>
      <c r="K1573" t="s">
        <v>328</v>
      </c>
      <c r="L1573">
        <v>108</v>
      </c>
      <c r="M1573" t="s">
        <v>14789</v>
      </c>
      <c r="N1573" t="s">
        <v>328</v>
      </c>
      <c r="O1573" t="s">
        <v>328</v>
      </c>
    </row>
    <row r="1574" spans="1:15">
      <c r="A1574" t="s">
        <v>3680</v>
      </c>
      <c r="B1574" t="s">
        <v>14790</v>
      </c>
      <c r="C1574" t="s">
        <v>328</v>
      </c>
      <c r="D1574" t="s">
        <v>328</v>
      </c>
      <c r="E1574" t="s">
        <v>12934</v>
      </c>
      <c r="F1574" t="s">
        <v>2907</v>
      </c>
      <c r="G1574" t="s">
        <v>328</v>
      </c>
      <c r="H1574" t="s">
        <v>6524</v>
      </c>
      <c r="I1574" t="s">
        <v>328</v>
      </c>
      <c r="J1574" t="s">
        <v>328</v>
      </c>
      <c r="K1574" t="s">
        <v>328</v>
      </c>
      <c r="L1574" t="s">
        <v>328</v>
      </c>
      <c r="M1574" t="s">
        <v>14790</v>
      </c>
      <c r="N1574" t="s">
        <v>328</v>
      </c>
      <c r="O1574" t="s">
        <v>328</v>
      </c>
    </row>
    <row r="1575" spans="1:15">
      <c r="A1575" t="s">
        <v>3680</v>
      </c>
      <c r="B1575" t="s">
        <v>14791</v>
      </c>
      <c r="C1575" t="s">
        <v>328</v>
      </c>
      <c r="D1575" t="s">
        <v>328</v>
      </c>
      <c r="E1575" t="s">
        <v>12934</v>
      </c>
      <c r="F1575" t="s">
        <v>2907</v>
      </c>
      <c r="G1575" t="s">
        <v>328</v>
      </c>
      <c r="H1575" t="s">
        <v>328</v>
      </c>
      <c r="I1575" t="s">
        <v>328</v>
      </c>
      <c r="J1575" t="s">
        <v>328</v>
      </c>
      <c r="K1575" t="s">
        <v>328</v>
      </c>
      <c r="L1575" t="s">
        <v>328</v>
      </c>
      <c r="M1575" t="s">
        <v>14792</v>
      </c>
      <c r="N1575" t="s">
        <v>328</v>
      </c>
      <c r="O1575" t="s">
        <v>328</v>
      </c>
    </row>
    <row r="1576" spans="1:15">
      <c r="A1576" t="s">
        <v>3680</v>
      </c>
      <c r="B1576" t="s">
        <v>14793</v>
      </c>
      <c r="C1576" t="s">
        <v>328</v>
      </c>
      <c r="D1576" t="s">
        <v>328</v>
      </c>
      <c r="E1576" t="s">
        <v>12934</v>
      </c>
      <c r="F1576" t="s">
        <v>2907</v>
      </c>
      <c r="G1576" t="s">
        <v>328</v>
      </c>
      <c r="H1576" t="s">
        <v>328</v>
      </c>
      <c r="I1576" t="s">
        <v>328</v>
      </c>
      <c r="J1576" t="s">
        <v>328</v>
      </c>
      <c r="K1576" t="s">
        <v>328</v>
      </c>
      <c r="L1576" t="s">
        <v>328</v>
      </c>
      <c r="M1576" t="s">
        <v>14793</v>
      </c>
      <c r="N1576" t="s">
        <v>328</v>
      </c>
      <c r="O1576" t="s">
        <v>328</v>
      </c>
    </row>
    <row r="1577" spans="1:15">
      <c r="A1577" t="s">
        <v>3680</v>
      </c>
      <c r="B1577" t="s">
        <v>14794</v>
      </c>
      <c r="C1577" t="s">
        <v>328</v>
      </c>
      <c r="D1577" t="s">
        <v>328</v>
      </c>
      <c r="E1577" t="s">
        <v>328</v>
      </c>
      <c r="F1577" t="s">
        <v>2592</v>
      </c>
      <c r="G1577" t="s">
        <v>2593</v>
      </c>
      <c r="H1577" t="s">
        <v>328</v>
      </c>
      <c r="I1577" t="s">
        <v>328</v>
      </c>
      <c r="J1577" t="s">
        <v>328</v>
      </c>
      <c r="K1577" t="s">
        <v>328</v>
      </c>
      <c r="L1577" t="s">
        <v>328</v>
      </c>
      <c r="M1577" t="s">
        <v>14794</v>
      </c>
      <c r="N1577" t="s">
        <v>328</v>
      </c>
      <c r="O1577" t="s">
        <v>328</v>
      </c>
    </row>
    <row r="1578" spans="1:15">
      <c r="A1578" t="s">
        <v>3680</v>
      </c>
      <c r="B1578" s="35" t="s">
        <v>14795</v>
      </c>
      <c r="C1578" t="s">
        <v>328</v>
      </c>
      <c r="D1578" t="s">
        <v>328</v>
      </c>
      <c r="E1578" t="s">
        <v>12934</v>
      </c>
      <c r="F1578" t="s">
        <v>2907</v>
      </c>
      <c r="G1578" t="s">
        <v>328</v>
      </c>
      <c r="H1578" t="s">
        <v>6524</v>
      </c>
      <c r="I1578" t="s">
        <v>328</v>
      </c>
      <c r="J1578" t="s">
        <v>328</v>
      </c>
      <c r="K1578" t="s">
        <v>328</v>
      </c>
      <c r="L1578" t="s">
        <v>328</v>
      </c>
      <c r="M1578" s="35" t="s">
        <v>14795</v>
      </c>
      <c r="N1578" t="s">
        <v>328</v>
      </c>
      <c r="O1578" t="s">
        <v>328</v>
      </c>
    </row>
    <row r="1579" spans="1:15">
      <c r="A1579" t="s">
        <v>3680</v>
      </c>
      <c r="B1579" s="35" t="s">
        <v>14796</v>
      </c>
      <c r="C1579" t="s">
        <v>328</v>
      </c>
      <c r="D1579" t="s">
        <v>328</v>
      </c>
      <c r="E1579" t="s">
        <v>12934</v>
      </c>
      <c r="F1579" t="s">
        <v>2907</v>
      </c>
      <c r="G1579" t="s">
        <v>328</v>
      </c>
      <c r="H1579" t="s">
        <v>6524</v>
      </c>
      <c r="I1579" t="s">
        <v>328</v>
      </c>
      <c r="J1579" t="s">
        <v>328</v>
      </c>
      <c r="K1579" t="s">
        <v>328</v>
      </c>
      <c r="L1579" t="s">
        <v>328</v>
      </c>
      <c r="M1579" s="35" t="s">
        <v>14796</v>
      </c>
      <c r="N1579" t="s">
        <v>328</v>
      </c>
      <c r="O1579" t="s">
        <v>328</v>
      </c>
    </row>
    <row r="1580" spans="1:15">
      <c r="A1580" t="s">
        <v>3680</v>
      </c>
      <c r="B1580" s="35" t="s">
        <v>14797</v>
      </c>
      <c r="C1580" t="s">
        <v>328</v>
      </c>
      <c r="D1580" t="s">
        <v>328</v>
      </c>
      <c r="E1580" t="s">
        <v>12934</v>
      </c>
      <c r="F1580" t="s">
        <v>2907</v>
      </c>
      <c r="G1580" t="s">
        <v>328</v>
      </c>
      <c r="H1580" t="s">
        <v>6524</v>
      </c>
      <c r="I1580" t="s">
        <v>328</v>
      </c>
      <c r="J1580" t="s">
        <v>328</v>
      </c>
      <c r="K1580" t="s">
        <v>328</v>
      </c>
      <c r="L1580" t="s">
        <v>328</v>
      </c>
      <c r="M1580" s="35" t="s">
        <v>14797</v>
      </c>
      <c r="N1580" t="s">
        <v>328</v>
      </c>
      <c r="O1580" t="s">
        <v>328</v>
      </c>
    </row>
    <row r="1581" spans="1:15">
      <c r="A1581" t="s">
        <v>3680</v>
      </c>
      <c r="B1581" s="35" t="s">
        <v>14798</v>
      </c>
      <c r="C1581" t="s">
        <v>328</v>
      </c>
      <c r="D1581" t="s">
        <v>328</v>
      </c>
      <c r="E1581" t="s">
        <v>12934</v>
      </c>
      <c r="F1581" t="s">
        <v>2907</v>
      </c>
      <c r="G1581" t="s">
        <v>328</v>
      </c>
      <c r="H1581" t="s">
        <v>6524</v>
      </c>
      <c r="I1581" t="s">
        <v>328</v>
      </c>
      <c r="J1581" t="s">
        <v>328</v>
      </c>
      <c r="K1581" t="s">
        <v>328</v>
      </c>
      <c r="L1581" t="s">
        <v>328</v>
      </c>
      <c r="M1581" s="35" t="s">
        <v>14798</v>
      </c>
      <c r="N1581" t="s">
        <v>328</v>
      </c>
      <c r="O1581" t="s">
        <v>328</v>
      </c>
    </row>
    <row r="1582" spans="1:15">
      <c r="A1582" t="s">
        <v>3680</v>
      </c>
      <c r="B1582" s="35" t="s">
        <v>14799</v>
      </c>
      <c r="C1582" t="s">
        <v>328</v>
      </c>
      <c r="D1582" t="s">
        <v>328</v>
      </c>
      <c r="E1582" t="s">
        <v>12934</v>
      </c>
      <c r="F1582" t="s">
        <v>2907</v>
      </c>
      <c r="G1582" t="s">
        <v>328</v>
      </c>
      <c r="H1582" t="s">
        <v>6524</v>
      </c>
      <c r="I1582" t="s">
        <v>328</v>
      </c>
      <c r="J1582" t="s">
        <v>328</v>
      </c>
      <c r="K1582" t="s">
        <v>328</v>
      </c>
      <c r="L1582" t="s">
        <v>328</v>
      </c>
      <c r="M1582" s="35" t="s">
        <v>14799</v>
      </c>
      <c r="N1582" t="s">
        <v>328</v>
      </c>
      <c r="O1582" t="s">
        <v>328</v>
      </c>
    </row>
    <row r="1583" spans="1:15">
      <c r="A1583" t="s">
        <v>3680</v>
      </c>
      <c r="B1583" s="35" t="s">
        <v>14800</v>
      </c>
      <c r="C1583" t="s">
        <v>328</v>
      </c>
      <c r="D1583" t="s">
        <v>328</v>
      </c>
      <c r="E1583" t="s">
        <v>12934</v>
      </c>
      <c r="F1583" t="s">
        <v>2907</v>
      </c>
      <c r="G1583" t="s">
        <v>328</v>
      </c>
      <c r="H1583" t="s">
        <v>6520</v>
      </c>
      <c r="I1583" t="s">
        <v>328</v>
      </c>
      <c r="J1583" t="s">
        <v>328</v>
      </c>
      <c r="K1583" t="s">
        <v>328</v>
      </c>
      <c r="L1583" t="s">
        <v>328</v>
      </c>
      <c r="M1583" s="35" t="s">
        <v>14800</v>
      </c>
      <c r="N1583" t="s">
        <v>328</v>
      </c>
      <c r="O1583" t="s">
        <v>328</v>
      </c>
    </row>
    <row r="1584" spans="1:15">
      <c r="A1584" t="s">
        <v>3680</v>
      </c>
      <c r="B1584" t="s">
        <v>14801</v>
      </c>
      <c r="C1584" t="s">
        <v>328</v>
      </c>
      <c r="D1584" t="s">
        <v>328</v>
      </c>
      <c r="E1584" t="s">
        <v>12934</v>
      </c>
      <c r="F1584" t="s">
        <v>2907</v>
      </c>
      <c r="G1584" t="s">
        <v>328</v>
      </c>
      <c r="H1584" t="s">
        <v>6520</v>
      </c>
      <c r="I1584" t="s">
        <v>328</v>
      </c>
      <c r="J1584" t="s">
        <v>328</v>
      </c>
      <c r="K1584" t="s">
        <v>328</v>
      </c>
      <c r="L1584" t="s">
        <v>328</v>
      </c>
      <c r="M1584" t="s">
        <v>14801</v>
      </c>
      <c r="N1584" t="s">
        <v>328</v>
      </c>
      <c r="O1584" t="s">
        <v>328</v>
      </c>
    </row>
    <row r="1585" spans="1:15">
      <c r="A1585" t="s">
        <v>3680</v>
      </c>
      <c r="B1585" t="s">
        <v>14802</v>
      </c>
      <c r="C1585" t="s">
        <v>328</v>
      </c>
      <c r="D1585" t="s">
        <v>328</v>
      </c>
      <c r="E1585" t="s">
        <v>12934</v>
      </c>
      <c r="F1585" t="s">
        <v>2907</v>
      </c>
      <c r="G1585" t="s">
        <v>328</v>
      </c>
      <c r="H1585" t="s">
        <v>328</v>
      </c>
      <c r="I1585" t="s">
        <v>328</v>
      </c>
      <c r="J1585" t="s">
        <v>328</v>
      </c>
      <c r="K1585" t="s">
        <v>328</v>
      </c>
      <c r="L1585" t="s">
        <v>328</v>
      </c>
      <c r="M1585" t="s">
        <v>14803</v>
      </c>
      <c r="N1585" t="s">
        <v>328</v>
      </c>
      <c r="O1585" t="s">
        <v>328</v>
      </c>
    </row>
    <row r="1586" spans="1:15">
      <c r="A1586" t="s">
        <v>3680</v>
      </c>
      <c r="B1586" t="s">
        <v>14804</v>
      </c>
      <c r="C1586" t="s">
        <v>328</v>
      </c>
      <c r="D1586" t="s">
        <v>328</v>
      </c>
      <c r="E1586" t="s">
        <v>12934</v>
      </c>
      <c r="F1586" t="s">
        <v>2907</v>
      </c>
      <c r="G1586" t="s">
        <v>328</v>
      </c>
      <c r="H1586" t="s">
        <v>328</v>
      </c>
      <c r="I1586" t="s">
        <v>328</v>
      </c>
      <c r="J1586" t="s">
        <v>328</v>
      </c>
      <c r="K1586" t="s">
        <v>328</v>
      </c>
      <c r="L1586" t="s">
        <v>328</v>
      </c>
      <c r="M1586" t="s">
        <v>14804</v>
      </c>
      <c r="N1586" t="s">
        <v>328</v>
      </c>
      <c r="O1586" t="s">
        <v>328</v>
      </c>
    </row>
    <row r="1587" spans="1:15">
      <c r="A1587" t="s">
        <v>3680</v>
      </c>
      <c r="B1587" t="s">
        <v>14805</v>
      </c>
      <c r="C1587" t="s">
        <v>328</v>
      </c>
      <c r="D1587" t="s">
        <v>328</v>
      </c>
      <c r="E1587" t="s">
        <v>12934</v>
      </c>
      <c r="F1587" t="s">
        <v>2907</v>
      </c>
      <c r="G1587" t="s">
        <v>328</v>
      </c>
      <c r="H1587" t="s">
        <v>328</v>
      </c>
      <c r="I1587" t="s">
        <v>328</v>
      </c>
      <c r="J1587" t="s">
        <v>328</v>
      </c>
      <c r="K1587" t="s">
        <v>328</v>
      </c>
      <c r="L1587" t="s">
        <v>328</v>
      </c>
      <c r="M1587" t="s">
        <v>14805</v>
      </c>
      <c r="N1587" t="s">
        <v>328</v>
      </c>
      <c r="O1587" t="s">
        <v>328</v>
      </c>
    </row>
    <row r="1588" spans="1:15">
      <c r="A1588" t="s">
        <v>3680</v>
      </c>
      <c r="B1588" t="s">
        <v>14806</v>
      </c>
      <c r="C1588" t="s">
        <v>328</v>
      </c>
      <c r="D1588" t="s">
        <v>328</v>
      </c>
      <c r="E1588" t="s">
        <v>12934</v>
      </c>
      <c r="F1588" t="s">
        <v>2907</v>
      </c>
      <c r="G1588" t="s">
        <v>328</v>
      </c>
      <c r="H1588" t="s">
        <v>6524</v>
      </c>
      <c r="I1588" t="s">
        <v>328</v>
      </c>
      <c r="J1588" t="s">
        <v>328</v>
      </c>
      <c r="K1588" t="s">
        <v>328</v>
      </c>
      <c r="L1588" t="s">
        <v>328</v>
      </c>
      <c r="M1588" t="s">
        <v>14806</v>
      </c>
      <c r="N1588" t="s">
        <v>328</v>
      </c>
      <c r="O1588" t="s">
        <v>328</v>
      </c>
    </row>
    <row r="1589" spans="1:15">
      <c r="A1589" t="s">
        <v>3680</v>
      </c>
      <c r="B1589" t="s">
        <v>14807</v>
      </c>
      <c r="C1589" t="s">
        <v>328</v>
      </c>
      <c r="D1589" t="s">
        <v>328</v>
      </c>
      <c r="E1589" t="s">
        <v>2912</v>
      </c>
      <c r="F1589" t="s">
        <v>2911</v>
      </c>
      <c r="G1589" t="s">
        <v>328</v>
      </c>
      <c r="H1589" t="s">
        <v>6526</v>
      </c>
      <c r="I1589" t="s">
        <v>6501</v>
      </c>
      <c r="J1589" t="s">
        <v>328</v>
      </c>
      <c r="K1589" t="s">
        <v>328</v>
      </c>
      <c r="L1589" t="s">
        <v>328</v>
      </c>
      <c r="M1589" t="s">
        <v>14807</v>
      </c>
      <c r="N1589" t="s">
        <v>328</v>
      </c>
      <c r="O1589" t="s">
        <v>328</v>
      </c>
    </row>
    <row r="1590" spans="1:15">
      <c r="A1590" t="s">
        <v>3680</v>
      </c>
      <c r="B1590" t="s">
        <v>14808</v>
      </c>
      <c r="C1590" t="s">
        <v>328</v>
      </c>
      <c r="D1590" t="s">
        <v>328</v>
      </c>
      <c r="E1590" t="s">
        <v>12934</v>
      </c>
      <c r="F1590" t="s">
        <v>2907</v>
      </c>
      <c r="G1590" t="s">
        <v>328</v>
      </c>
      <c r="H1590" t="s">
        <v>6518</v>
      </c>
      <c r="I1590" t="s">
        <v>328</v>
      </c>
      <c r="J1590" t="s">
        <v>328</v>
      </c>
      <c r="K1590" t="s">
        <v>328</v>
      </c>
      <c r="L1590" t="s">
        <v>328</v>
      </c>
      <c r="M1590" t="s">
        <v>14809</v>
      </c>
      <c r="N1590" t="s">
        <v>328</v>
      </c>
      <c r="O1590" t="s">
        <v>328</v>
      </c>
    </row>
    <row r="1591" spans="1:15">
      <c r="A1591" t="s">
        <v>3680</v>
      </c>
      <c r="B1591" t="s">
        <v>14810</v>
      </c>
      <c r="C1591" t="s">
        <v>328</v>
      </c>
      <c r="D1591" t="s">
        <v>328</v>
      </c>
      <c r="E1591" t="s">
        <v>12934</v>
      </c>
      <c r="F1591" t="s">
        <v>2907</v>
      </c>
      <c r="G1591" t="s">
        <v>328</v>
      </c>
      <c r="H1591" t="s">
        <v>6518</v>
      </c>
      <c r="I1591" t="s">
        <v>328</v>
      </c>
      <c r="J1591" t="s">
        <v>328</v>
      </c>
      <c r="K1591" t="s">
        <v>328</v>
      </c>
      <c r="L1591" t="s">
        <v>328</v>
      </c>
      <c r="M1591" t="s">
        <v>14811</v>
      </c>
      <c r="N1591" t="s">
        <v>328</v>
      </c>
      <c r="O1591" t="s">
        <v>328</v>
      </c>
    </row>
    <row r="1592" spans="1:15">
      <c r="A1592" t="s">
        <v>3680</v>
      </c>
      <c r="B1592" t="s">
        <v>14812</v>
      </c>
      <c r="C1592" t="s">
        <v>328</v>
      </c>
      <c r="D1592" t="s">
        <v>328</v>
      </c>
      <c r="E1592" t="s">
        <v>12934</v>
      </c>
      <c r="F1592" t="s">
        <v>2907</v>
      </c>
      <c r="G1592" t="s">
        <v>328</v>
      </c>
      <c r="H1592" t="s">
        <v>6518</v>
      </c>
      <c r="I1592" t="s">
        <v>328</v>
      </c>
      <c r="J1592" t="s">
        <v>328</v>
      </c>
      <c r="K1592" t="s">
        <v>328</v>
      </c>
      <c r="L1592" t="s">
        <v>328</v>
      </c>
      <c r="M1592" t="s">
        <v>14813</v>
      </c>
      <c r="N1592" t="s">
        <v>328</v>
      </c>
      <c r="O1592" t="s">
        <v>328</v>
      </c>
    </row>
    <row r="1593" spans="1:15">
      <c r="A1593" t="s">
        <v>3680</v>
      </c>
      <c r="B1593" t="s">
        <v>14814</v>
      </c>
      <c r="C1593" t="s">
        <v>328</v>
      </c>
      <c r="D1593" t="s">
        <v>328</v>
      </c>
      <c r="E1593" t="s">
        <v>12934</v>
      </c>
      <c r="F1593" t="s">
        <v>2907</v>
      </c>
      <c r="G1593" t="s">
        <v>328</v>
      </c>
      <c r="H1593" t="s">
        <v>6518</v>
      </c>
      <c r="I1593" t="s">
        <v>328</v>
      </c>
      <c r="J1593" t="s">
        <v>328</v>
      </c>
      <c r="K1593" t="s">
        <v>328</v>
      </c>
      <c r="L1593" t="s">
        <v>328</v>
      </c>
      <c r="M1593" t="s">
        <v>14815</v>
      </c>
      <c r="N1593" t="s">
        <v>328</v>
      </c>
      <c r="O1593" t="s">
        <v>328</v>
      </c>
    </row>
    <row r="1594" spans="1:15">
      <c r="A1594" t="s">
        <v>3680</v>
      </c>
      <c r="B1594" t="s">
        <v>14816</v>
      </c>
      <c r="C1594" t="s">
        <v>328</v>
      </c>
      <c r="D1594" t="s">
        <v>328</v>
      </c>
      <c r="E1594" t="s">
        <v>12934</v>
      </c>
      <c r="F1594" t="s">
        <v>2907</v>
      </c>
      <c r="G1594" t="s">
        <v>328</v>
      </c>
      <c r="H1594" t="s">
        <v>6518</v>
      </c>
      <c r="I1594" t="s">
        <v>328</v>
      </c>
      <c r="J1594" t="s">
        <v>328</v>
      </c>
      <c r="K1594" t="s">
        <v>328</v>
      </c>
      <c r="L1594" t="s">
        <v>328</v>
      </c>
      <c r="M1594" t="s">
        <v>14817</v>
      </c>
      <c r="N1594" t="s">
        <v>328</v>
      </c>
      <c r="O1594" t="s">
        <v>328</v>
      </c>
    </row>
    <row r="1595" spans="1:15">
      <c r="A1595" t="s">
        <v>3680</v>
      </c>
      <c r="B1595" t="s">
        <v>14818</v>
      </c>
      <c r="C1595" t="s">
        <v>328</v>
      </c>
      <c r="D1595" t="s">
        <v>328</v>
      </c>
      <c r="E1595" t="s">
        <v>12934</v>
      </c>
      <c r="F1595" t="s">
        <v>2907</v>
      </c>
      <c r="G1595" t="s">
        <v>328</v>
      </c>
      <c r="H1595" t="s">
        <v>6518</v>
      </c>
      <c r="I1595" t="s">
        <v>328</v>
      </c>
      <c r="J1595" t="s">
        <v>328</v>
      </c>
      <c r="K1595" t="s">
        <v>328</v>
      </c>
      <c r="L1595" t="s">
        <v>328</v>
      </c>
      <c r="M1595" t="s">
        <v>14819</v>
      </c>
      <c r="N1595" t="s">
        <v>328</v>
      </c>
      <c r="O1595" t="s">
        <v>328</v>
      </c>
    </row>
    <row r="1596" spans="1:15">
      <c r="A1596" t="s">
        <v>3680</v>
      </c>
      <c r="B1596" t="s">
        <v>14820</v>
      </c>
      <c r="C1596" t="s">
        <v>328</v>
      </c>
      <c r="D1596" t="s">
        <v>328</v>
      </c>
      <c r="E1596" t="s">
        <v>12949</v>
      </c>
      <c r="F1596" t="s">
        <v>2907</v>
      </c>
      <c r="G1596" t="s">
        <v>328</v>
      </c>
      <c r="H1596" t="s">
        <v>6518</v>
      </c>
      <c r="I1596" t="s">
        <v>14821</v>
      </c>
      <c r="J1596" t="s">
        <v>6507</v>
      </c>
      <c r="K1596" t="s">
        <v>328</v>
      </c>
      <c r="L1596" t="s">
        <v>328</v>
      </c>
      <c r="M1596" t="s">
        <v>14822</v>
      </c>
      <c r="N1596" t="s">
        <v>328</v>
      </c>
      <c r="O1596" t="s">
        <v>328</v>
      </c>
    </row>
    <row r="1597" spans="1:15">
      <c r="A1597" t="s">
        <v>3680</v>
      </c>
      <c r="B1597" t="s">
        <v>14823</v>
      </c>
      <c r="C1597" t="s">
        <v>328</v>
      </c>
      <c r="D1597" t="s">
        <v>328</v>
      </c>
      <c r="E1597" t="s">
        <v>12934</v>
      </c>
      <c r="F1597" t="s">
        <v>2907</v>
      </c>
      <c r="G1597" t="s">
        <v>328</v>
      </c>
      <c r="H1597" t="s">
        <v>6518</v>
      </c>
      <c r="I1597" t="s">
        <v>328</v>
      </c>
      <c r="J1597" t="s">
        <v>328</v>
      </c>
      <c r="K1597" t="s">
        <v>328</v>
      </c>
      <c r="L1597" t="s">
        <v>328</v>
      </c>
      <c r="M1597" t="s">
        <v>14824</v>
      </c>
      <c r="N1597" t="s">
        <v>328</v>
      </c>
      <c r="O1597" t="s">
        <v>328</v>
      </c>
    </row>
    <row r="1598" spans="1:15">
      <c r="A1598" t="s">
        <v>3680</v>
      </c>
      <c r="B1598" t="s">
        <v>14825</v>
      </c>
      <c r="C1598" t="s">
        <v>328</v>
      </c>
      <c r="D1598" t="s">
        <v>328</v>
      </c>
      <c r="E1598" t="s">
        <v>12934</v>
      </c>
      <c r="F1598" t="s">
        <v>2907</v>
      </c>
      <c r="G1598" t="s">
        <v>328</v>
      </c>
      <c r="H1598" t="s">
        <v>6518</v>
      </c>
      <c r="I1598" t="s">
        <v>328</v>
      </c>
      <c r="J1598" t="s">
        <v>328</v>
      </c>
      <c r="K1598" t="s">
        <v>328</v>
      </c>
      <c r="L1598" t="s">
        <v>328</v>
      </c>
      <c r="M1598" t="s">
        <v>14826</v>
      </c>
      <c r="N1598" t="s">
        <v>328</v>
      </c>
      <c r="O1598" t="s">
        <v>328</v>
      </c>
    </row>
    <row r="1599" spans="1:15">
      <c r="A1599" t="s">
        <v>3680</v>
      </c>
      <c r="B1599" t="s">
        <v>14827</v>
      </c>
      <c r="C1599" t="s">
        <v>328</v>
      </c>
      <c r="D1599" t="s">
        <v>328</v>
      </c>
      <c r="E1599" t="s">
        <v>12934</v>
      </c>
      <c r="F1599" t="s">
        <v>2907</v>
      </c>
      <c r="G1599" t="s">
        <v>328</v>
      </c>
      <c r="H1599" t="s">
        <v>6518</v>
      </c>
      <c r="I1599" t="s">
        <v>328</v>
      </c>
      <c r="J1599" t="s">
        <v>328</v>
      </c>
      <c r="K1599" t="s">
        <v>328</v>
      </c>
      <c r="L1599" t="s">
        <v>328</v>
      </c>
      <c r="M1599" t="s">
        <v>14828</v>
      </c>
      <c r="N1599" t="s">
        <v>328</v>
      </c>
      <c r="O1599" t="s">
        <v>328</v>
      </c>
    </row>
    <row r="1600" spans="1:15">
      <c r="A1600" t="s">
        <v>3680</v>
      </c>
      <c r="B1600" t="s">
        <v>14829</v>
      </c>
      <c r="C1600" t="s">
        <v>328</v>
      </c>
      <c r="D1600" t="s">
        <v>328</v>
      </c>
      <c r="E1600" t="s">
        <v>12934</v>
      </c>
      <c r="F1600" t="s">
        <v>2907</v>
      </c>
      <c r="G1600" t="s">
        <v>328</v>
      </c>
      <c r="H1600" t="s">
        <v>6518</v>
      </c>
      <c r="I1600" t="s">
        <v>328</v>
      </c>
      <c r="J1600" t="s">
        <v>328</v>
      </c>
      <c r="K1600" t="s">
        <v>328</v>
      </c>
      <c r="L1600" t="s">
        <v>328</v>
      </c>
      <c r="M1600" t="s">
        <v>14830</v>
      </c>
      <c r="N1600" t="s">
        <v>328</v>
      </c>
      <c r="O1600" t="s">
        <v>328</v>
      </c>
    </row>
    <row r="1601" spans="1:15">
      <c r="A1601" t="s">
        <v>3680</v>
      </c>
      <c r="B1601" t="s">
        <v>14831</v>
      </c>
      <c r="C1601" t="s">
        <v>328</v>
      </c>
      <c r="D1601" t="s">
        <v>328</v>
      </c>
      <c r="E1601" t="s">
        <v>12934</v>
      </c>
      <c r="F1601" t="s">
        <v>2907</v>
      </c>
      <c r="G1601" t="s">
        <v>328</v>
      </c>
      <c r="H1601" t="s">
        <v>6518</v>
      </c>
      <c r="I1601" t="s">
        <v>328</v>
      </c>
      <c r="J1601" t="s">
        <v>328</v>
      </c>
      <c r="K1601" t="s">
        <v>328</v>
      </c>
      <c r="L1601" t="s">
        <v>328</v>
      </c>
      <c r="M1601" t="s">
        <v>14832</v>
      </c>
      <c r="N1601" t="s">
        <v>328</v>
      </c>
      <c r="O1601" t="s">
        <v>328</v>
      </c>
    </row>
    <row r="1602" spans="1:15">
      <c r="A1602" t="s">
        <v>3680</v>
      </c>
      <c r="B1602" t="s">
        <v>14833</v>
      </c>
      <c r="C1602" t="s">
        <v>328</v>
      </c>
      <c r="D1602" t="s">
        <v>328</v>
      </c>
      <c r="E1602" t="s">
        <v>12934</v>
      </c>
      <c r="F1602" t="s">
        <v>2907</v>
      </c>
      <c r="G1602" t="s">
        <v>328</v>
      </c>
      <c r="H1602" t="s">
        <v>6518</v>
      </c>
      <c r="I1602" t="s">
        <v>328</v>
      </c>
      <c r="J1602" t="s">
        <v>328</v>
      </c>
      <c r="K1602" t="s">
        <v>328</v>
      </c>
      <c r="L1602" t="s">
        <v>328</v>
      </c>
      <c r="M1602" t="s">
        <v>14834</v>
      </c>
      <c r="N1602" t="s">
        <v>328</v>
      </c>
      <c r="O1602" t="s">
        <v>328</v>
      </c>
    </row>
    <row r="1603" spans="1:15">
      <c r="A1603" t="s">
        <v>3680</v>
      </c>
      <c r="B1603" t="s">
        <v>14835</v>
      </c>
      <c r="C1603" t="s">
        <v>328</v>
      </c>
      <c r="D1603" t="s">
        <v>328</v>
      </c>
      <c r="E1603" t="s">
        <v>12934</v>
      </c>
      <c r="F1603" t="s">
        <v>2907</v>
      </c>
      <c r="G1603" t="s">
        <v>328</v>
      </c>
      <c r="H1603" t="s">
        <v>6518</v>
      </c>
      <c r="I1603" t="s">
        <v>328</v>
      </c>
      <c r="J1603" t="s">
        <v>328</v>
      </c>
      <c r="K1603" t="s">
        <v>328</v>
      </c>
      <c r="L1603" t="s">
        <v>328</v>
      </c>
      <c r="M1603" t="s">
        <v>14836</v>
      </c>
      <c r="N1603" t="s">
        <v>328</v>
      </c>
      <c r="O1603" t="s">
        <v>328</v>
      </c>
    </row>
    <row r="1604" spans="1:15">
      <c r="A1604" t="s">
        <v>3680</v>
      </c>
      <c r="B1604" t="s">
        <v>14837</v>
      </c>
      <c r="C1604" t="s">
        <v>328</v>
      </c>
      <c r="D1604" t="s">
        <v>328</v>
      </c>
      <c r="E1604" t="s">
        <v>12934</v>
      </c>
      <c r="F1604" t="s">
        <v>2907</v>
      </c>
      <c r="G1604" t="s">
        <v>328</v>
      </c>
      <c r="H1604" t="s">
        <v>6518</v>
      </c>
      <c r="I1604" t="s">
        <v>328</v>
      </c>
      <c r="J1604" t="s">
        <v>328</v>
      </c>
      <c r="K1604" t="s">
        <v>328</v>
      </c>
      <c r="L1604" t="s">
        <v>328</v>
      </c>
      <c r="M1604" t="s">
        <v>14838</v>
      </c>
      <c r="N1604" t="s">
        <v>328</v>
      </c>
      <c r="O1604" t="s">
        <v>328</v>
      </c>
    </row>
    <row r="1605" spans="1:15">
      <c r="A1605" t="s">
        <v>3680</v>
      </c>
      <c r="B1605" t="s">
        <v>14839</v>
      </c>
      <c r="C1605" t="s">
        <v>328</v>
      </c>
      <c r="D1605" t="s">
        <v>328</v>
      </c>
      <c r="E1605" t="s">
        <v>12934</v>
      </c>
      <c r="F1605" t="s">
        <v>2907</v>
      </c>
      <c r="G1605" t="s">
        <v>328</v>
      </c>
      <c r="H1605" t="s">
        <v>6518</v>
      </c>
      <c r="I1605" t="s">
        <v>328</v>
      </c>
      <c r="J1605" t="s">
        <v>328</v>
      </c>
      <c r="K1605" t="s">
        <v>328</v>
      </c>
      <c r="L1605" t="s">
        <v>328</v>
      </c>
      <c r="M1605" t="s">
        <v>14840</v>
      </c>
      <c r="N1605" t="s">
        <v>328</v>
      </c>
      <c r="O1605" t="s">
        <v>328</v>
      </c>
    </row>
    <row r="1606" spans="1:15">
      <c r="A1606" t="s">
        <v>3680</v>
      </c>
      <c r="B1606" t="s">
        <v>14841</v>
      </c>
      <c r="C1606" t="s">
        <v>328</v>
      </c>
      <c r="D1606" t="s">
        <v>328</v>
      </c>
      <c r="E1606" t="s">
        <v>12934</v>
      </c>
      <c r="F1606" t="s">
        <v>2907</v>
      </c>
      <c r="G1606" t="s">
        <v>328</v>
      </c>
      <c r="H1606" t="s">
        <v>6518</v>
      </c>
      <c r="I1606" t="s">
        <v>328</v>
      </c>
      <c r="J1606" t="s">
        <v>328</v>
      </c>
      <c r="K1606" t="s">
        <v>328</v>
      </c>
      <c r="L1606" t="s">
        <v>328</v>
      </c>
      <c r="M1606" t="s">
        <v>14842</v>
      </c>
      <c r="N1606" t="s">
        <v>328</v>
      </c>
      <c r="O1606" t="s">
        <v>328</v>
      </c>
    </row>
    <row r="1607" spans="1:15">
      <c r="A1607" t="s">
        <v>3680</v>
      </c>
      <c r="B1607" t="s">
        <v>14843</v>
      </c>
      <c r="C1607" t="s">
        <v>328</v>
      </c>
      <c r="D1607" t="s">
        <v>328</v>
      </c>
      <c r="E1607" t="s">
        <v>12934</v>
      </c>
      <c r="F1607" t="s">
        <v>2907</v>
      </c>
      <c r="G1607" t="s">
        <v>328</v>
      </c>
      <c r="H1607" t="s">
        <v>6518</v>
      </c>
      <c r="I1607" t="s">
        <v>328</v>
      </c>
      <c r="J1607" t="s">
        <v>328</v>
      </c>
      <c r="K1607" t="s">
        <v>328</v>
      </c>
      <c r="L1607" t="s">
        <v>328</v>
      </c>
      <c r="M1607" t="s">
        <v>14844</v>
      </c>
      <c r="N1607" t="s">
        <v>328</v>
      </c>
      <c r="O1607" t="s">
        <v>328</v>
      </c>
    </row>
    <row r="1608" spans="1:15">
      <c r="A1608" t="s">
        <v>3680</v>
      </c>
      <c r="B1608" t="s">
        <v>14845</v>
      </c>
      <c r="C1608" t="s">
        <v>328</v>
      </c>
      <c r="D1608" t="s">
        <v>328</v>
      </c>
      <c r="E1608" t="s">
        <v>12934</v>
      </c>
      <c r="F1608" t="s">
        <v>2907</v>
      </c>
      <c r="G1608" t="s">
        <v>328</v>
      </c>
      <c r="H1608" t="s">
        <v>6518</v>
      </c>
      <c r="I1608" t="s">
        <v>328</v>
      </c>
      <c r="J1608" t="s">
        <v>328</v>
      </c>
      <c r="K1608" t="s">
        <v>328</v>
      </c>
      <c r="L1608" t="s">
        <v>328</v>
      </c>
      <c r="M1608" t="s">
        <v>14846</v>
      </c>
      <c r="N1608" t="s">
        <v>328</v>
      </c>
      <c r="O1608" t="s">
        <v>328</v>
      </c>
    </row>
    <row r="1609" spans="1:15">
      <c r="A1609" t="s">
        <v>3680</v>
      </c>
      <c r="B1609" t="s">
        <v>14847</v>
      </c>
      <c r="C1609" t="s">
        <v>328</v>
      </c>
      <c r="D1609" t="s">
        <v>328</v>
      </c>
      <c r="E1609" t="s">
        <v>12934</v>
      </c>
      <c r="F1609" t="s">
        <v>2907</v>
      </c>
      <c r="G1609" t="s">
        <v>328</v>
      </c>
      <c r="H1609" t="s">
        <v>6518</v>
      </c>
      <c r="I1609" t="s">
        <v>328</v>
      </c>
      <c r="J1609" t="s">
        <v>328</v>
      </c>
      <c r="K1609" t="s">
        <v>328</v>
      </c>
      <c r="L1609" t="s">
        <v>328</v>
      </c>
      <c r="M1609" t="s">
        <v>14848</v>
      </c>
      <c r="N1609" t="s">
        <v>328</v>
      </c>
      <c r="O1609" t="s">
        <v>328</v>
      </c>
    </row>
    <row r="1610" spans="1:15">
      <c r="A1610" s="45" t="s">
        <v>3680</v>
      </c>
      <c r="B1610" s="49" t="s">
        <v>14849</v>
      </c>
      <c r="C1610" t="s">
        <v>328</v>
      </c>
      <c r="D1610" t="s">
        <v>328</v>
      </c>
      <c r="E1610" t="s">
        <v>12934</v>
      </c>
      <c r="F1610" t="s">
        <v>2907</v>
      </c>
      <c r="G1610" t="s">
        <v>328</v>
      </c>
      <c r="H1610" t="s">
        <v>328</v>
      </c>
      <c r="I1610" t="s">
        <v>328</v>
      </c>
      <c r="J1610" t="s">
        <v>328</v>
      </c>
      <c r="K1610" t="s">
        <v>328</v>
      </c>
      <c r="L1610" t="s">
        <v>328</v>
      </c>
      <c r="M1610" s="49" t="s">
        <v>14850</v>
      </c>
      <c r="N1610" t="s">
        <v>328</v>
      </c>
      <c r="O1610" t="s">
        <v>328</v>
      </c>
    </row>
    <row r="1611" spans="1:15">
      <c r="A1611" t="s">
        <v>3680</v>
      </c>
      <c r="B1611" t="s">
        <v>14851</v>
      </c>
      <c r="C1611" t="s">
        <v>328</v>
      </c>
      <c r="D1611" t="s">
        <v>328</v>
      </c>
      <c r="E1611" t="s">
        <v>12934</v>
      </c>
      <c r="F1611" t="s">
        <v>2907</v>
      </c>
      <c r="G1611" t="s">
        <v>328</v>
      </c>
      <c r="H1611" t="s">
        <v>6524</v>
      </c>
      <c r="I1611" t="s">
        <v>328</v>
      </c>
      <c r="J1611" t="s">
        <v>328</v>
      </c>
      <c r="K1611" t="s">
        <v>328</v>
      </c>
      <c r="L1611" t="s">
        <v>328</v>
      </c>
      <c r="M1611" t="s">
        <v>14852</v>
      </c>
      <c r="N1611" t="s">
        <v>328</v>
      </c>
      <c r="O1611" t="s">
        <v>328</v>
      </c>
    </row>
    <row r="1612" spans="1:15">
      <c r="A1612" t="s">
        <v>3680</v>
      </c>
      <c r="B1612" t="s">
        <v>14853</v>
      </c>
      <c r="C1612" t="s">
        <v>328</v>
      </c>
      <c r="D1612" t="s">
        <v>328</v>
      </c>
      <c r="E1612" t="s">
        <v>12934</v>
      </c>
      <c r="F1612" t="s">
        <v>2907</v>
      </c>
      <c r="G1612" t="s">
        <v>328</v>
      </c>
      <c r="H1612" t="s">
        <v>6518</v>
      </c>
      <c r="I1612" t="s">
        <v>328</v>
      </c>
      <c r="J1612" t="s">
        <v>328</v>
      </c>
      <c r="K1612" t="s">
        <v>328</v>
      </c>
      <c r="L1612" t="s">
        <v>328</v>
      </c>
      <c r="M1612" t="s">
        <v>14853</v>
      </c>
      <c r="N1612" t="s">
        <v>328</v>
      </c>
      <c r="O1612" t="s">
        <v>328</v>
      </c>
    </row>
    <row r="1613" spans="1:15">
      <c r="A1613" t="s">
        <v>3680</v>
      </c>
      <c r="B1613" t="s">
        <v>14854</v>
      </c>
      <c r="C1613" t="s">
        <v>328</v>
      </c>
      <c r="D1613" t="s">
        <v>328</v>
      </c>
      <c r="E1613" t="s">
        <v>12934</v>
      </c>
      <c r="F1613" t="s">
        <v>2907</v>
      </c>
      <c r="G1613" t="s">
        <v>328</v>
      </c>
      <c r="H1613" t="s">
        <v>6518</v>
      </c>
      <c r="I1613" t="s">
        <v>328</v>
      </c>
      <c r="J1613" t="s">
        <v>328</v>
      </c>
      <c r="K1613" t="s">
        <v>328</v>
      </c>
      <c r="L1613" t="s">
        <v>328</v>
      </c>
      <c r="M1613" t="s">
        <v>14854</v>
      </c>
      <c r="N1613" t="s">
        <v>328</v>
      </c>
      <c r="O1613" t="s">
        <v>328</v>
      </c>
    </row>
    <row r="1614" spans="1:15">
      <c r="A1614" t="s">
        <v>3680</v>
      </c>
      <c r="B1614" t="s">
        <v>14855</v>
      </c>
      <c r="C1614" t="s">
        <v>328</v>
      </c>
      <c r="D1614" t="s">
        <v>328</v>
      </c>
      <c r="E1614" t="s">
        <v>12934</v>
      </c>
      <c r="F1614" t="s">
        <v>2907</v>
      </c>
      <c r="G1614" t="s">
        <v>328</v>
      </c>
      <c r="H1614" t="s">
        <v>6524</v>
      </c>
      <c r="I1614" t="s">
        <v>328</v>
      </c>
      <c r="J1614" t="s">
        <v>328</v>
      </c>
      <c r="K1614" t="s">
        <v>328</v>
      </c>
      <c r="L1614" t="s">
        <v>328</v>
      </c>
      <c r="M1614" t="s">
        <v>14855</v>
      </c>
      <c r="N1614" t="s">
        <v>328</v>
      </c>
      <c r="O1614" t="s">
        <v>328</v>
      </c>
    </row>
    <row r="1615" spans="1:15">
      <c r="A1615" t="s">
        <v>3680</v>
      </c>
      <c r="B1615" t="s">
        <v>14856</v>
      </c>
      <c r="C1615" t="s">
        <v>328</v>
      </c>
      <c r="D1615" t="s">
        <v>328</v>
      </c>
      <c r="E1615" t="s">
        <v>12934</v>
      </c>
      <c r="F1615" t="s">
        <v>2907</v>
      </c>
      <c r="G1615" t="s">
        <v>328</v>
      </c>
      <c r="H1615" t="s">
        <v>6518</v>
      </c>
      <c r="I1615" t="s">
        <v>328</v>
      </c>
      <c r="J1615" t="s">
        <v>328</v>
      </c>
      <c r="K1615" t="s">
        <v>328</v>
      </c>
      <c r="L1615" t="s">
        <v>328</v>
      </c>
      <c r="M1615" t="s">
        <v>14856</v>
      </c>
      <c r="N1615" t="s">
        <v>328</v>
      </c>
      <c r="O1615" t="s">
        <v>328</v>
      </c>
    </row>
    <row r="1616" spans="1:15">
      <c r="A1616" t="s">
        <v>3680</v>
      </c>
      <c r="B1616" t="s">
        <v>14857</v>
      </c>
      <c r="C1616" t="s">
        <v>328</v>
      </c>
      <c r="D1616" t="s">
        <v>328</v>
      </c>
      <c r="E1616" t="s">
        <v>12934</v>
      </c>
      <c r="F1616" t="s">
        <v>2907</v>
      </c>
      <c r="G1616" t="s">
        <v>328</v>
      </c>
      <c r="H1616" t="s">
        <v>6518</v>
      </c>
      <c r="I1616" t="s">
        <v>328</v>
      </c>
      <c r="J1616" t="s">
        <v>328</v>
      </c>
      <c r="K1616" t="s">
        <v>328</v>
      </c>
      <c r="L1616" t="s">
        <v>328</v>
      </c>
      <c r="M1616" t="s">
        <v>14857</v>
      </c>
      <c r="N1616" t="s">
        <v>328</v>
      </c>
      <c r="O1616" t="s">
        <v>328</v>
      </c>
    </row>
    <row r="1617" spans="1:15">
      <c r="A1617" t="s">
        <v>3680</v>
      </c>
      <c r="B1617" t="s">
        <v>14858</v>
      </c>
      <c r="C1617" t="s">
        <v>328</v>
      </c>
      <c r="D1617" t="s">
        <v>328</v>
      </c>
      <c r="E1617" t="s">
        <v>12934</v>
      </c>
      <c r="F1617" t="s">
        <v>2907</v>
      </c>
      <c r="G1617" t="s">
        <v>328</v>
      </c>
      <c r="H1617" t="s">
        <v>6518</v>
      </c>
      <c r="I1617" t="s">
        <v>328</v>
      </c>
      <c r="J1617" t="s">
        <v>328</v>
      </c>
      <c r="K1617" t="s">
        <v>328</v>
      </c>
      <c r="L1617" t="s">
        <v>328</v>
      </c>
      <c r="M1617" t="s">
        <v>14857</v>
      </c>
      <c r="N1617" t="s">
        <v>328</v>
      </c>
      <c r="O1617" t="s">
        <v>328</v>
      </c>
    </row>
    <row r="1618" spans="1:15">
      <c r="A1618" t="s">
        <v>3680</v>
      </c>
      <c r="B1618" t="s">
        <v>14859</v>
      </c>
      <c r="C1618" t="s">
        <v>328</v>
      </c>
      <c r="D1618" t="s">
        <v>328</v>
      </c>
      <c r="E1618" t="s">
        <v>12934</v>
      </c>
      <c r="F1618" t="s">
        <v>2907</v>
      </c>
      <c r="G1618" t="s">
        <v>328</v>
      </c>
      <c r="H1618" t="s">
        <v>6518</v>
      </c>
      <c r="I1618" t="s">
        <v>328</v>
      </c>
      <c r="J1618" t="s">
        <v>328</v>
      </c>
      <c r="K1618" t="s">
        <v>328</v>
      </c>
      <c r="L1618" t="s">
        <v>328</v>
      </c>
      <c r="M1618" t="s">
        <v>14860</v>
      </c>
      <c r="N1618" t="s">
        <v>328</v>
      </c>
      <c r="O1618" t="s">
        <v>328</v>
      </c>
    </row>
    <row r="1619" spans="1:15">
      <c r="A1619" t="s">
        <v>3680</v>
      </c>
      <c r="B1619" t="s">
        <v>14861</v>
      </c>
      <c r="C1619" t="s">
        <v>328</v>
      </c>
      <c r="D1619" t="s">
        <v>328</v>
      </c>
      <c r="E1619" t="s">
        <v>12934</v>
      </c>
      <c r="F1619" t="s">
        <v>2907</v>
      </c>
      <c r="G1619" t="s">
        <v>328</v>
      </c>
      <c r="H1619" t="s">
        <v>6518</v>
      </c>
      <c r="I1619" t="s">
        <v>328</v>
      </c>
      <c r="J1619" t="s">
        <v>328</v>
      </c>
      <c r="K1619" t="s">
        <v>328</v>
      </c>
      <c r="L1619" t="s">
        <v>328</v>
      </c>
      <c r="M1619" t="s">
        <v>14862</v>
      </c>
      <c r="N1619" t="s">
        <v>328</v>
      </c>
      <c r="O1619" t="s">
        <v>328</v>
      </c>
    </row>
    <row r="1620" spans="1:15">
      <c r="A1620" t="s">
        <v>3680</v>
      </c>
      <c r="B1620" t="s">
        <v>14863</v>
      </c>
      <c r="C1620" t="s">
        <v>328</v>
      </c>
      <c r="D1620" t="s">
        <v>328</v>
      </c>
      <c r="E1620" t="s">
        <v>12934</v>
      </c>
      <c r="F1620" t="s">
        <v>2907</v>
      </c>
      <c r="G1620" t="s">
        <v>328</v>
      </c>
      <c r="H1620" t="s">
        <v>6518</v>
      </c>
      <c r="I1620" t="s">
        <v>328</v>
      </c>
      <c r="J1620" t="s">
        <v>328</v>
      </c>
      <c r="K1620" t="s">
        <v>328</v>
      </c>
      <c r="L1620" t="s">
        <v>328</v>
      </c>
      <c r="M1620" t="s">
        <v>14863</v>
      </c>
      <c r="N1620" t="s">
        <v>328</v>
      </c>
      <c r="O1620" t="s">
        <v>328</v>
      </c>
    </row>
    <row r="1621" spans="1:15">
      <c r="A1621" t="s">
        <v>3680</v>
      </c>
      <c r="B1621" t="s">
        <v>14864</v>
      </c>
      <c r="C1621" t="s">
        <v>328</v>
      </c>
      <c r="D1621" t="s">
        <v>328</v>
      </c>
      <c r="E1621" t="s">
        <v>12934</v>
      </c>
      <c r="F1621" t="s">
        <v>2907</v>
      </c>
      <c r="G1621" t="s">
        <v>328</v>
      </c>
      <c r="H1621" t="s">
        <v>6518</v>
      </c>
      <c r="I1621" t="s">
        <v>328</v>
      </c>
      <c r="J1621" t="s">
        <v>328</v>
      </c>
      <c r="K1621" t="s">
        <v>328</v>
      </c>
      <c r="L1621" t="s">
        <v>328</v>
      </c>
      <c r="M1621" t="s">
        <v>14864</v>
      </c>
      <c r="N1621" t="s">
        <v>328</v>
      </c>
      <c r="O1621" t="s">
        <v>328</v>
      </c>
    </row>
    <row r="1622" spans="1:15">
      <c r="A1622" t="s">
        <v>3680</v>
      </c>
      <c r="B1622" t="s">
        <v>14865</v>
      </c>
      <c r="C1622" t="s">
        <v>328</v>
      </c>
      <c r="D1622" t="s">
        <v>328</v>
      </c>
      <c r="E1622" t="s">
        <v>12934</v>
      </c>
      <c r="F1622" t="s">
        <v>2907</v>
      </c>
      <c r="G1622" t="s">
        <v>328</v>
      </c>
      <c r="H1622" t="s">
        <v>6518</v>
      </c>
      <c r="I1622" t="s">
        <v>328</v>
      </c>
      <c r="J1622" t="s">
        <v>328</v>
      </c>
      <c r="K1622" t="s">
        <v>328</v>
      </c>
      <c r="L1622" t="s">
        <v>328</v>
      </c>
      <c r="M1622" t="s">
        <v>14865</v>
      </c>
      <c r="N1622" t="s">
        <v>328</v>
      </c>
      <c r="O1622" t="s">
        <v>328</v>
      </c>
    </row>
    <row r="1623" spans="1:15">
      <c r="A1623" t="s">
        <v>3680</v>
      </c>
      <c r="B1623" t="s">
        <v>14866</v>
      </c>
      <c r="C1623" t="s">
        <v>328</v>
      </c>
      <c r="D1623" t="s">
        <v>328</v>
      </c>
      <c r="E1623" t="s">
        <v>12934</v>
      </c>
      <c r="F1623" t="s">
        <v>2907</v>
      </c>
      <c r="G1623" t="s">
        <v>328</v>
      </c>
      <c r="H1623" t="s">
        <v>6518</v>
      </c>
      <c r="I1623" t="s">
        <v>328</v>
      </c>
      <c r="J1623" t="s">
        <v>328</v>
      </c>
      <c r="K1623" t="s">
        <v>328</v>
      </c>
      <c r="L1623" t="s">
        <v>328</v>
      </c>
      <c r="M1623" t="s">
        <v>14865</v>
      </c>
      <c r="N1623" t="s">
        <v>328</v>
      </c>
      <c r="O1623" t="s">
        <v>328</v>
      </c>
    </row>
    <row r="1624" spans="1:15">
      <c r="A1624" t="s">
        <v>3680</v>
      </c>
      <c r="B1624" t="s">
        <v>14867</v>
      </c>
      <c r="C1624" t="s">
        <v>328</v>
      </c>
      <c r="D1624" t="s">
        <v>328</v>
      </c>
      <c r="E1624" t="s">
        <v>12934</v>
      </c>
      <c r="F1624" t="s">
        <v>2907</v>
      </c>
      <c r="G1624" t="s">
        <v>328</v>
      </c>
      <c r="H1624" t="s">
        <v>328</v>
      </c>
      <c r="I1624" t="s">
        <v>328</v>
      </c>
      <c r="J1624" t="s">
        <v>328</v>
      </c>
      <c r="K1624" t="s">
        <v>328</v>
      </c>
      <c r="L1624" t="s">
        <v>328</v>
      </c>
      <c r="M1624" t="s">
        <v>14868</v>
      </c>
      <c r="N1624" t="s">
        <v>328</v>
      </c>
      <c r="O1624" t="s">
        <v>328</v>
      </c>
    </row>
    <row r="1625" spans="1:15">
      <c r="A1625" t="s">
        <v>3680</v>
      </c>
      <c r="B1625" t="s">
        <v>14869</v>
      </c>
      <c r="C1625" t="s">
        <v>328</v>
      </c>
      <c r="D1625" t="s">
        <v>328</v>
      </c>
      <c r="E1625" t="s">
        <v>12934</v>
      </c>
      <c r="F1625" t="s">
        <v>2907</v>
      </c>
      <c r="G1625" t="s">
        <v>328</v>
      </c>
      <c r="H1625" t="s">
        <v>6518</v>
      </c>
      <c r="I1625" t="s">
        <v>328</v>
      </c>
      <c r="J1625" t="s">
        <v>328</v>
      </c>
      <c r="K1625" t="s">
        <v>328</v>
      </c>
      <c r="L1625" t="s">
        <v>328</v>
      </c>
      <c r="M1625" t="s">
        <v>14869</v>
      </c>
      <c r="N1625" t="s">
        <v>328</v>
      </c>
      <c r="O1625" t="s">
        <v>328</v>
      </c>
    </row>
    <row r="1626" spans="1:15">
      <c r="A1626" t="s">
        <v>3680</v>
      </c>
      <c r="B1626" t="s">
        <v>14870</v>
      </c>
      <c r="C1626" t="s">
        <v>328</v>
      </c>
      <c r="D1626" t="s">
        <v>328</v>
      </c>
      <c r="E1626" t="s">
        <v>12934</v>
      </c>
      <c r="F1626" t="s">
        <v>2907</v>
      </c>
      <c r="G1626" t="s">
        <v>328</v>
      </c>
      <c r="H1626" t="s">
        <v>6518</v>
      </c>
      <c r="I1626" t="s">
        <v>328</v>
      </c>
      <c r="J1626" t="s">
        <v>328</v>
      </c>
      <c r="K1626" t="s">
        <v>328</v>
      </c>
      <c r="L1626" t="s">
        <v>328</v>
      </c>
      <c r="M1626" t="s">
        <v>14869</v>
      </c>
      <c r="N1626" t="s">
        <v>328</v>
      </c>
      <c r="O1626" t="s">
        <v>328</v>
      </c>
    </row>
    <row r="1627" spans="1:15">
      <c r="A1627" t="s">
        <v>3680</v>
      </c>
      <c r="B1627" t="s">
        <v>14871</v>
      </c>
      <c r="C1627" t="s">
        <v>328</v>
      </c>
      <c r="D1627" t="s">
        <v>328</v>
      </c>
      <c r="E1627" t="s">
        <v>12934</v>
      </c>
      <c r="F1627" t="s">
        <v>2907</v>
      </c>
      <c r="G1627" t="s">
        <v>328</v>
      </c>
      <c r="H1627" t="s">
        <v>328</v>
      </c>
      <c r="I1627" t="s">
        <v>328</v>
      </c>
      <c r="J1627" t="s">
        <v>328</v>
      </c>
      <c r="K1627" t="s">
        <v>328</v>
      </c>
      <c r="L1627" t="s">
        <v>328</v>
      </c>
      <c r="M1627" t="s">
        <v>14871</v>
      </c>
      <c r="N1627" t="s">
        <v>328</v>
      </c>
      <c r="O1627" t="s">
        <v>328</v>
      </c>
    </row>
    <row r="1628" spans="1:15">
      <c r="A1628" t="s">
        <v>3680</v>
      </c>
      <c r="B1628" t="s">
        <v>14872</v>
      </c>
      <c r="C1628" t="s">
        <v>328</v>
      </c>
      <c r="D1628" t="s">
        <v>328</v>
      </c>
      <c r="E1628" t="s">
        <v>12934</v>
      </c>
      <c r="F1628" t="s">
        <v>2907</v>
      </c>
      <c r="G1628" t="s">
        <v>328</v>
      </c>
      <c r="H1628" t="s">
        <v>328</v>
      </c>
      <c r="I1628" t="s">
        <v>328</v>
      </c>
      <c r="J1628" t="s">
        <v>328</v>
      </c>
      <c r="K1628" t="s">
        <v>328</v>
      </c>
      <c r="L1628" t="s">
        <v>328</v>
      </c>
      <c r="M1628" t="s">
        <v>14873</v>
      </c>
      <c r="N1628" t="s">
        <v>328</v>
      </c>
      <c r="O1628" t="s">
        <v>328</v>
      </c>
    </row>
    <row r="1629" spans="1:15">
      <c r="A1629" t="s">
        <v>3680</v>
      </c>
      <c r="B1629" t="s">
        <v>14874</v>
      </c>
      <c r="C1629" t="s">
        <v>328</v>
      </c>
      <c r="D1629" t="s">
        <v>328</v>
      </c>
      <c r="E1629" t="s">
        <v>12934</v>
      </c>
      <c r="F1629" t="s">
        <v>2907</v>
      </c>
      <c r="G1629" t="s">
        <v>328</v>
      </c>
      <c r="H1629" t="s">
        <v>328</v>
      </c>
      <c r="I1629" t="s">
        <v>328</v>
      </c>
      <c r="J1629" t="s">
        <v>328</v>
      </c>
      <c r="K1629" t="s">
        <v>328</v>
      </c>
      <c r="L1629" t="s">
        <v>328</v>
      </c>
      <c r="M1629" t="s">
        <v>14874</v>
      </c>
      <c r="N1629" t="s">
        <v>328</v>
      </c>
      <c r="O1629" t="s">
        <v>328</v>
      </c>
    </row>
    <row r="1630" spans="1:15">
      <c r="A1630" t="s">
        <v>3680</v>
      </c>
      <c r="B1630" t="s">
        <v>14875</v>
      </c>
      <c r="C1630" t="s">
        <v>328</v>
      </c>
      <c r="D1630" t="s">
        <v>328</v>
      </c>
      <c r="E1630" t="s">
        <v>12934</v>
      </c>
      <c r="F1630" t="s">
        <v>2907</v>
      </c>
      <c r="G1630" t="s">
        <v>328</v>
      </c>
      <c r="H1630" t="s">
        <v>328</v>
      </c>
      <c r="I1630" t="s">
        <v>328</v>
      </c>
      <c r="J1630" t="s">
        <v>328</v>
      </c>
      <c r="K1630" t="s">
        <v>328</v>
      </c>
      <c r="L1630" t="s">
        <v>328</v>
      </c>
      <c r="M1630" t="s">
        <v>14875</v>
      </c>
      <c r="N1630" t="s">
        <v>328</v>
      </c>
      <c r="O1630" t="s">
        <v>328</v>
      </c>
    </row>
    <row r="1631" spans="1:15">
      <c r="A1631" t="s">
        <v>3680</v>
      </c>
      <c r="B1631" t="s">
        <v>14876</v>
      </c>
      <c r="C1631" t="s">
        <v>328</v>
      </c>
      <c r="D1631" t="s">
        <v>328</v>
      </c>
      <c r="E1631" t="s">
        <v>12934</v>
      </c>
      <c r="F1631" t="s">
        <v>2907</v>
      </c>
      <c r="G1631" t="s">
        <v>328</v>
      </c>
      <c r="H1631" t="s">
        <v>6518</v>
      </c>
      <c r="I1631" t="s">
        <v>328</v>
      </c>
      <c r="J1631" t="s">
        <v>328</v>
      </c>
      <c r="K1631" t="s">
        <v>328</v>
      </c>
      <c r="L1631" t="s">
        <v>328</v>
      </c>
      <c r="M1631" t="s">
        <v>14876</v>
      </c>
      <c r="N1631" t="s">
        <v>328</v>
      </c>
      <c r="O1631" t="s">
        <v>328</v>
      </c>
    </row>
    <row r="1632" spans="1:15">
      <c r="A1632" t="s">
        <v>3680</v>
      </c>
      <c r="B1632" t="s">
        <v>14877</v>
      </c>
      <c r="C1632" t="s">
        <v>328</v>
      </c>
      <c r="D1632" t="s">
        <v>328</v>
      </c>
      <c r="E1632" t="s">
        <v>12934</v>
      </c>
      <c r="F1632" t="s">
        <v>2907</v>
      </c>
      <c r="G1632" t="s">
        <v>328</v>
      </c>
      <c r="H1632" t="s">
        <v>328</v>
      </c>
      <c r="I1632" t="s">
        <v>328</v>
      </c>
      <c r="J1632" t="s">
        <v>328</v>
      </c>
      <c r="K1632" t="s">
        <v>328</v>
      </c>
      <c r="L1632" t="s">
        <v>328</v>
      </c>
      <c r="M1632" t="s">
        <v>14877</v>
      </c>
      <c r="N1632" t="s">
        <v>328</v>
      </c>
      <c r="O1632" t="s">
        <v>328</v>
      </c>
    </row>
    <row r="1633" spans="1:15">
      <c r="A1633" t="s">
        <v>3680</v>
      </c>
      <c r="B1633" t="s">
        <v>14878</v>
      </c>
      <c r="C1633" t="s">
        <v>328</v>
      </c>
      <c r="D1633" t="s">
        <v>328</v>
      </c>
      <c r="E1633" t="s">
        <v>12934</v>
      </c>
      <c r="F1633" t="s">
        <v>2907</v>
      </c>
      <c r="G1633" t="s">
        <v>328</v>
      </c>
      <c r="H1633" t="s">
        <v>6518</v>
      </c>
      <c r="I1633" t="s">
        <v>328</v>
      </c>
      <c r="J1633" t="s">
        <v>328</v>
      </c>
      <c r="K1633" t="s">
        <v>328</v>
      </c>
      <c r="L1633" t="s">
        <v>328</v>
      </c>
      <c r="M1633" t="s">
        <v>14878</v>
      </c>
      <c r="N1633" t="s">
        <v>328</v>
      </c>
      <c r="O1633" t="s">
        <v>328</v>
      </c>
    </row>
    <row r="1634" spans="1:15">
      <c r="A1634" t="s">
        <v>3680</v>
      </c>
      <c r="B1634" t="s">
        <v>14879</v>
      </c>
      <c r="C1634" t="s">
        <v>328</v>
      </c>
      <c r="D1634" t="s">
        <v>328</v>
      </c>
      <c r="E1634" t="s">
        <v>12934</v>
      </c>
      <c r="F1634" t="s">
        <v>2907</v>
      </c>
      <c r="G1634" t="s">
        <v>328</v>
      </c>
      <c r="H1634" t="s">
        <v>6518</v>
      </c>
      <c r="I1634" t="s">
        <v>328</v>
      </c>
      <c r="J1634" t="s">
        <v>328</v>
      </c>
      <c r="K1634" t="s">
        <v>328</v>
      </c>
      <c r="L1634" t="s">
        <v>328</v>
      </c>
      <c r="M1634" t="s">
        <v>14879</v>
      </c>
      <c r="N1634" t="s">
        <v>328</v>
      </c>
      <c r="O1634" t="s">
        <v>328</v>
      </c>
    </row>
    <row r="1635" spans="1:15">
      <c r="A1635" t="s">
        <v>3680</v>
      </c>
      <c r="B1635" t="s">
        <v>14880</v>
      </c>
      <c r="C1635" t="s">
        <v>328</v>
      </c>
      <c r="D1635" t="s">
        <v>328</v>
      </c>
      <c r="E1635" t="s">
        <v>12934</v>
      </c>
      <c r="F1635" t="s">
        <v>2907</v>
      </c>
      <c r="G1635" t="s">
        <v>328</v>
      </c>
      <c r="H1635" t="s">
        <v>328</v>
      </c>
      <c r="I1635" t="s">
        <v>328</v>
      </c>
      <c r="J1635" t="s">
        <v>328</v>
      </c>
      <c r="K1635" t="s">
        <v>328</v>
      </c>
      <c r="L1635" t="s">
        <v>328</v>
      </c>
      <c r="M1635" t="s">
        <v>14880</v>
      </c>
      <c r="N1635" t="s">
        <v>328</v>
      </c>
      <c r="O1635" t="s">
        <v>328</v>
      </c>
    </row>
    <row r="1636" spans="1:15">
      <c r="A1636" t="s">
        <v>3680</v>
      </c>
      <c r="B1636" t="s">
        <v>14881</v>
      </c>
      <c r="C1636" t="s">
        <v>328</v>
      </c>
      <c r="D1636" t="s">
        <v>328</v>
      </c>
      <c r="E1636" t="s">
        <v>12934</v>
      </c>
      <c r="F1636" t="s">
        <v>2907</v>
      </c>
      <c r="G1636" t="s">
        <v>328</v>
      </c>
      <c r="H1636" t="s">
        <v>328</v>
      </c>
      <c r="I1636" t="s">
        <v>328</v>
      </c>
      <c r="J1636" t="s">
        <v>328</v>
      </c>
      <c r="K1636" t="s">
        <v>328</v>
      </c>
      <c r="L1636" t="s">
        <v>328</v>
      </c>
      <c r="M1636" t="s">
        <v>14881</v>
      </c>
      <c r="N1636" t="s">
        <v>328</v>
      </c>
      <c r="O1636" t="s">
        <v>328</v>
      </c>
    </row>
    <row r="1637" spans="1:15">
      <c r="A1637" t="s">
        <v>3680</v>
      </c>
      <c r="B1637" t="s">
        <v>14882</v>
      </c>
      <c r="C1637" t="s">
        <v>328</v>
      </c>
      <c r="D1637" t="s">
        <v>328</v>
      </c>
      <c r="E1637" t="s">
        <v>12934</v>
      </c>
      <c r="F1637" t="s">
        <v>2907</v>
      </c>
      <c r="G1637" t="s">
        <v>328</v>
      </c>
      <c r="H1637" t="s">
        <v>6518</v>
      </c>
      <c r="I1637" t="s">
        <v>2659</v>
      </c>
      <c r="J1637" t="s">
        <v>328</v>
      </c>
      <c r="K1637" t="s">
        <v>328</v>
      </c>
      <c r="L1637" t="s">
        <v>328</v>
      </c>
      <c r="M1637" t="s">
        <v>14882</v>
      </c>
      <c r="N1637" t="s">
        <v>328</v>
      </c>
      <c r="O1637" t="s">
        <v>328</v>
      </c>
    </row>
    <row r="1638" spans="1:15">
      <c r="A1638" t="s">
        <v>3680</v>
      </c>
      <c r="B1638" t="s">
        <v>14883</v>
      </c>
      <c r="C1638" t="s">
        <v>328</v>
      </c>
      <c r="D1638" t="s">
        <v>328</v>
      </c>
      <c r="E1638" t="s">
        <v>12934</v>
      </c>
      <c r="F1638" t="s">
        <v>2907</v>
      </c>
      <c r="G1638" t="s">
        <v>328</v>
      </c>
      <c r="H1638" t="s">
        <v>328</v>
      </c>
      <c r="I1638" t="s">
        <v>328</v>
      </c>
      <c r="J1638" t="s">
        <v>328</v>
      </c>
      <c r="K1638" t="s">
        <v>328</v>
      </c>
      <c r="L1638" t="s">
        <v>328</v>
      </c>
      <c r="M1638" t="s">
        <v>14883</v>
      </c>
      <c r="N1638" t="s">
        <v>328</v>
      </c>
      <c r="O1638" t="s">
        <v>328</v>
      </c>
    </row>
    <row r="1639" spans="1:15">
      <c r="A1639" t="s">
        <v>3680</v>
      </c>
      <c r="B1639" t="s">
        <v>14884</v>
      </c>
      <c r="C1639" t="s">
        <v>328</v>
      </c>
      <c r="D1639" t="s">
        <v>328</v>
      </c>
      <c r="E1639" t="s">
        <v>12934</v>
      </c>
      <c r="F1639" t="s">
        <v>2907</v>
      </c>
      <c r="G1639" t="s">
        <v>328</v>
      </c>
      <c r="H1639" t="s">
        <v>328</v>
      </c>
      <c r="I1639" t="s">
        <v>328</v>
      </c>
      <c r="J1639" t="s">
        <v>328</v>
      </c>
      <c r="K1639" t="s">
        <v>328</v>
      </c>
      <c r="L1639" t="s">
        <v>328</v>
      </c>
      <c r="M1639" t="s">
        <v>14884</v>
      </c>
      <c r="N1639" t="s">
        <v>328</v>
      </c>
      <c r="O1639" t="s">
        <v>328</v>
      </c>
    </row>
    <row r="1640" spans="1:15">
      <c r="A1640" t="s">
        <v>3680</v>
      </c>
      <c r="B1640" t="s">
        <v>14885</v>
      </c>
      <c r="C1640" t="s">
        <v>328</v>
      </c>
      <c r="D1640" t="s">
        <v>328</v>
      </c>
      <c r="E1640" t="s">
        <v>12934</v>
      </c>
      <c r="F1640" t="s">
        <v>2907</v>
      </c>
      <c r="G1640" t="s">
        <v>328</v>
      </c>
      <c r="H1640" t="s">
        <v>328</v>
      </c>
      <c r="I1640" t="s">
        <v>328</v>
      </c>
      <c r="J1640" t="s">
        <v>328</v>
      </c>
      <c r="K1640" t="s">
        <v>328</v>
      </c>
      <c r="L1640" t="s">
        <v>328</v>
      </c>
      <c r="M1640" t="s">
        <v>14885</v>
      </c>
      <c r="N1640" t="s">
        <v>328</v>
      </c>
      <c r="O1640" t="s">
        <v>328</v>
      </c>
    </row>
    <row r="1641" spans="1:15">
      <c r="A1641" t="s">
        <v>3680</v>
      </c>
      <c r="B1641" t="s">
        <v>14886</v>
      </c>
      <c r="C1641" t="s">
        <v>328</v>
      </c>
      <c r="D1641" t="s">
        <v>328</v>
      </c>
      <c r="E1641" t="s">
        <v>12934</v>
      </c>
      <c r="F1641" t="s">
        <v>2907</v>
      </c>
      <c r="G1641" t="s">
        <v>328</v>
      </c>
      <c r="H1641" t="s">
        <v>6520</v>
      </c>
      <c r="I1641" t="s">
        <v>6505</v>
      </c>
      <c r="J1641" t="s">
        <v>328</v>
      </c>
      <c r="K1641" t="s">
        <v>328</v>
      </c>
      <c r="L1641" t="s">
        <v>328</v>
      </c>
      <c r="M1641" t="s">
        <v>14886</v>
      </c>
      <c r="N1641" t="s">
        <v>328</v>
      </c>
      <c r="O1641" t="s">
        <v>328</v>
      </c>
    </row>
    <row r="1642" spans="1:15">
      <c r="A1642" t="s">
        <v>3680</v>
      </c>
      <c r="B1642" t="s">
        <v>14887</v>
      </c>
      <c r="C1642" t="s">
        <v>328</v>
      </c>
      <c r="D1642" t="s">
        <v>328</v>
      </c>
      <c r="E1642" t="s">
        <v>12934</v>
      </c>
      <c r="F1642" t="s">
        <v>2907</v>
      </c>
      <c r="G1642" t="s">
        <v>328</v>
      </c>
      <c r="H1642" t="s">
        <v>328</v>
      </c>
      <c r="I1642" t="s">
        <v>328</v>
      </c>
      <c r="J1642" t="s">
        <v>328</v>
      </c>
      <c r="K1642" t="s">
        <v>328</v>
      </c>
      <c r="L1642" t="s">
        <v>328</v>
      </c>
      <c r="M1642" t="s">
        <v>14887</v>
      </c>
      <c r="N1642" t="s">
        <v>328</v>
      </c>
      <c r="O1642" t="s">
        <v>328</v>
      </c>
    </row>
    <row r="1643" spans="1:15">
      <c r="A1643" t="s">
        <v>3680</v>
      </c>
      <c r="B1643" t="s">
        <v>14888</v>
      </c>
      <c r="C1643" t="s">
        <v>328</v>
      </c>
      <c r="D1643" t="s">
        <v>328</v>
      </c>
      <c r="E1643" t="s">
        <v>12934</v>
      </c>
      <c r="F1643" t="s">
        <v>2907</v>
      </c>
      <c r="G1643" t="s">
        <v>328</v>
      </c>
      <c r="H1643" t="s">
        <v>328</v>
      </c>
      <c r="I1643" t="s">
        <v>328</v>
      </c>
      <c r="J1643" t="s">
        <v>328</v>
      </c>
      <c r="K1643" t="s">
        <v>328</v>
      </c>
      <c r="L1643" t="s">
        <v>328</v>
      </c>
      <c r="M1643" t="s">
        <v>14888</v>
      </c>
      <c r="N1643" t="s">
        <v>328</v>
      </c>
      <c r="O1643" t="s">
        <v>328</v>
      </c>
    </row>
    <row r="1644" spans="1:15">
      <c r="A1644" t="s">
        <v>3680</v>
      </c>
      <c r="B1644" t="s">
        <v>14889</v>
      </c>
      <c r="C1644" t="s">
        <v>328</v>
      </c>
      <c r="D1644" t="s">
        <v>328</v>
      </c>
      <c r="E1644" t="s">
        <v>12934</v>
      </c>
      <c r="F1644" t="s">
        <v>2907</v>
      </c>
      <c r="G1644" t="s">
        <v>328</v>
      </c>
      <c r="H1644" t="s">
        <v>6518</v>
      </c>
      <c r="I1644" t="s">
        <v>328</v>
      </c>
      <c r="J1644" t="s">
        <v>328</v>
      </c>
      <c r="K1644" t="s">
        <v>328</v>
      </c>
      <c r="L1644" t="s">
        <v>328</v>
      </c>
      <c r="M1644" t="s">
        <v>14889</v>
      </c>
      <c r="N1644" t="s">
        <v>328</v>
      </c>
      <c r="O1644" t="s">
        <v>328</v>
      </c>
    </row>
    <row r="1645" spans="1:15">
      <c r="A1645" t="s">
        <v>3680</v>
      </c>
      <c r="B1645" t="s">
        <v>14890</v>
      </c>
      <c r="C1645" t="s">
        <v>328</v>
      </c>
      <c r="D1645" t="s">
        <v>328</v>
      </c>
      <c r="E1645" t="s">
        <v>12934</v>
      </c>
      <c r="F1645" t="s">
        <v>2907</v>
      </c>
      <c r="G1645" t="s">
        <v>328</v>
      </c>
      <c r="H1645" t="s">
        <v>328</v>
      </c>
      <c r="I1645" t="s">
        <v>328</v>
      </c>
      <c r="J1645" t="s">
        <v>328</v>
      </c>
      <c r="K1645" t="s">
        <v>328</v>
      </c>
      <c r="L1645" t="s">
        <v>328</v>
      </c>
      <c r="M1645" t="s">
        <v>14891</v>
      </c>
      <c r="N1645" t="s">
        <v>328</v>
      </c>
      <c r="O1645" t="s">
        <v>328</v>
      </c>
    </row>
    <row r="1646" spans="1:15">
      <c r="A1646" t="s">
        <v>3680</v>
      </c>
      <c r="B1646" t="s">
        <v>14892</v>
      </c>
      <c r="C1646" t="s">
        <v>328</v>
      </c>
      <c r="D1646" t="s">
        <v>328</v>
      </c>
      <c r="E1646" t="s">
        <v>12934</v>
      </c>
      <c r="F1646" t="s">
        <v>2907</v>
      </c>
      <c r="G1646" t="s">
        <v>328</v>
      </c>
      <c r="H1646" t="s">
        <v>6518</v>
      </c>
      <c r="I1646" t="s">
        <v>328</v>
      </c>
      <c r="J1646" t="s">
        <v>328</v>
      </c>
      <c r="K1646" t="s">
        <v>328</v>
      </c>
      <c r="L1646" t="s">
        <v>328</v>
      </c>
      <c r="M1646" t="s">
        <v>14892</v>
      </c>
      <c r="N1646" t="s">
        <v>328</v>
      </c>
      <c r="O1646" t="s">
        <v>328</v>
      </c>
    </row>
    <row r="1647" spans="1:15">
      <c r="A1647" t="s">
        <v>3680</v>
      </c>
      <c r="B1647" t="s">
        <v>14893</v>
      </c>
      <c r="C1647" t="s">
        <v>328</v>
      </c>
      <c r="D1647" t="s">
        <v>328</v>
      </c>
      <c r="E1647" t="s">
        <v>13551</v>
      </c>
      <c r="F1647" t="s">
        <v>2907</v>
      </c>
      <c r="G1647" t="s">
        <v>328</v>
      </c>
      <c r="H1647" t="s">
        <v>328</v>
      </c>
      <c r="I1647" t="s">
        <v>328</v>
      </c>
      <c r="J1647" t="s">
        <v>328</v>
      </c>
      <c r="K1647" t="s">
        <v>328</v>
      </c>
      <c r="L1647" t="s">
        <v>328</v>
      </c>
      <c r="M1647" t="s">
        <v>14893</v>
      </c>
      <c r="N1647" t="s">
        <v>328</v>
      </c>
      <c r="O1647" t="s">
        <v>328</v>
      </c>
    </row>
    <row r="1648" spans="1:15">
      <c r="A1648" t="s">
        <v>3680</v>
      </c>
      <c r="B1648" t="s">
        <v>14894</v>
      </c>
      <c r="C1648" t="s">
        <v>328</v>
      </c>
      <c r="D1648" t="s">
        <v>328</v>
      </c>
      <c r="E1648" t="s">
        <v>12934</v>
      </c>
      <c r="F1648" t="s">
        <v>2907</v>
      </c>
      <c r="G1648" t="s">
        <v>328</v>
      </c>
      <c r="H1648" t="s">
        <v>6518</v>
      </c>
      <c r="I1648" t="s">
        <v>328</v>
      </c>
      <c r="J1648" t="s">
        <v>328</v>
      </c>
      <c r="K1648" t="s">
        <v>328</v>
      </c>
      <c r="L1648" t="s">
        <v>328</v>
      </c>
      <c r="M1648" t="s">
        <v>14895</v>
      </c>
      <c r="N1648" t="s">
        <v>328</v>
      </c>
      <c r="O1648" t="s">
        <v>328</v>
      </c>
    </row>
    <row r="1649" spans="1:15">
      <c r="A1649" t="s">
        <v>3680</v>
      </c>
      <c r="B1649" t="s">
        <v>14896</v>
      </c>
      <c r="C1649" t="s">
        <v>328</v>
      </c>
      <c r="D1649" t="s">
        <v>328</v>
      </c>
      <c r="E1649" t="s">
        <v>12934</v>
      </c>
      <c r="F1649" t="s">
        <v>2907</v>
      </c>
      <c r="G1649" t="s">
        <v>328</v>
      </c>
      <c r="H1649" t="s">
        <v>6518</v>
      </c>
      <c r="I1649" t="s">
        <v>328</v>
      </c>
      <c r="J1649" t="s">
        <v>328</v>
      </c>
      <c r="K1649" t="s">
        <v>328</v>
      </c>
      <c r="L1649" t="s">
        <v>328</v>
      </c>
      <c r="M1649" t="s">
        <v>14897</v>
      </c>
      <c r="N1649" t="s">
        <v>328</v>
      </c>
      <c r="O1649" t="s">
        <v>328</v>
      </c>
    </row>
    <row r="1650" spans="1:15">
      <c r="A1650" t="s">
        <v>3680</v>
      </c>
      <c r="B1650" t="s">
        <v>14898</v>
      </c>
      <c r="C1650" t="s">
        <v>328</v>
      </c>
      <c r="D1650" t="s">
        <v>328</v>
      </c>
      <c r="E1650" t="s">
        <v>12934</v>
      </c>
      <c r="F1650" t="s">
        <v>2907</v>
      </c>
      <c r="G1650" t="s">
        <v>328</v>
      </c>
      <c r="H1650" t="s">
        <v>6518</v>
      </c>
      <c r="I1650" t="s">
        <v>328</v>
      </c>
      <c r="J1650" t="s">
        <v>328</v>
      </c>
      <c r="K1650" t="s">
        <v>328</v>
      </c>
      <c r="L1650" t="s">
        <v>328</v>
      </c>
      <c r="M1650" t="s">
        <v>14899</v>
      </c>
      <c r="N1650" t="s">
        <v>328</v>
      </c>
      <c r="O1650" t="s">
        <v>328</v>
      </c>
    </row>
    <row r="1651" spans="1:15">
      <c r="A1651" t="s">
        <v>3680</v>
      </c>
      <c r="B1651" t="s">
        <v>14900</v>
      </c>
      <c r="C1651" t="s">
        <v>328</v>
      </c>
      <c r="D1651" t="s">
        <v>328</v>
      </c>
      <c r="E1651" t="s">
        <v>12934</v>
      </c>
      <c r="F1651" t="s">
        <v>2907</v>
      </c>
      <c r="G1651" t="s">
        <v>328</v>
      </c>
      <c r="H1651" t="s">
        <v>6518</v>
      </c>
      <c r="I1651" t="s">
        <v>328</v>
      </c>
      <c r="J1651" t="s">
        <v>328</v>
      </c>
      <c r="K1651" t="s">
        <v>328</v>
      </c>
      <c r="L1651" t="s">
        <v>328</v>
      </c>
      <c r="M1651" t="s">
        <v>14901</v>
      </c>
      <c r="N1651" t="s">
        <v>328</v>
      </c>
      <c r="O1651" t="s">
        <v>328</v>
      </c>
    </row>
    <row r="1652" spans="1:15">
      <c r="A1652" t="s">
        <v>3680</v>
      </c>
      <c r="B1652" t="s">
        <v>14902</v>
      </c>
      <c r="C1652" t="s">
        <v>328</v>
      </c>
      <c r="D1652" t="s">
        <v>328</v>
      </c>
      <c r="E1652" t="s">
        <v>12934</v>
      </c>
      <c r="F1652" t="s">
        <v>2907</v>
      </c>
      <c r="G1652" t="s">
        <v>328</v>
      </c>
      <c r="H1652" t="s">
        <v>6518</v>
      </c>
      <c r="I1652" t="s">
        <v>328</v>
      </c>
      <c r="J1652" t="s">
        <v>328</v>
      </c>
      <c r="K1652" t="s">
        <v>328</v>
      </c>
      <c r="L1652" t="s">
        <v>328</v>
      </c>
      <c r="M1652" t="s">
        <v>14903</v>
      </c>
      <c r="N1652" t="s">
        <v>328</v>
      </c>
      <c r="O1652" t="s">
        <v>328</v>
      </c>
    </row>
    <row r="1653" spans="1:15">
      <c r="A1653" t="s">
        <v>3680</v>
      </c>
      <c r="B1653" t="s">
        <v>14904</v>
      </c>
      <c r="C1653" t="s">
        <v>328</v>
      </c>
      <c r="D1653" t="s">
        <v>328</v>
      </c>
      <c r="E1653" t="s">
        <v>12934</v>
      </c>
      <c r="F1653" t="s">
        <v>2907</v>
      </c>
      <c r="G1653" t="s">
        <v>328</v>
      </c>
      <c r="H1653" t="s">
        <v>6518</v>
      </c>
      <c r="I1653" t="s">
        <v>328</v>
      </c>
      <c r="J1653" t="s">
        <v>328</v>
      </c>
      <c r="K1653" t="s">
        <v>328</v>
      </c>
      <c r="L1653" t="s">
        <v>328</v>
      </c>
      <c r="M1653" t="s">
        <v>14905</v>
      </c>
      <c r="N1653" t="s">
        <v>328</v>
      </c>
      <c r="O1653" t="s">
        <v>328</v>
      </c>
    </row>
    <row r="1654" spans="1:15">
      <c r="A1654" t="s">
        <v>3680</v>
      </c>
      <c r="B1654" t="s">
        <v>14906</v>
      </c>
      <c r="C1654" t="s">
        <v>328</v>
      </c>
      <c r="D1654" t="s">
        <v>328</v>
      </c>
      <c r="E1654" t="s">
        <v>12934</v>
      </c>
      <c r="F1654" t="s">
        <v>2907</v>
      </c>
      <c r="G1654" t="s">
        <v>328</v>
      </c>
      <c r="H1654" t="s">
        <v>6518</v>
      </c>
      <c r="I1654" t="s">
        <v>328</v>
      </c>
      <c r="J1654" t="s">
        <v>328</v>
      </c>
      <c r="K1654" t="s">
        <v>328</v>
      </c>
      <c r="L1654" t="s">
        <v>328</v>
      </c>
      <c r="M1654" t="s">
        <v>14907</v>
      </c>
      <c r="N1654" t="s">
        <v>328</v>
      </c>
      <c r="O1654" t="s">
        <v>328</v>
      </c>
    </row>
    <row r="1655" spans="1:15">
      <c r="A1655" t="s">
        <v>3680</v>
      </c>
      <c r="B1655" t="s">
        <v>14908</v>
      </c>
      <c r="C1655" t="s">
        <v>328</v>
      </c>
      <c r="D1655" t="s">
        <v>328</v>
      </c>
      <c r="E1655" t="s">
        <v>12934</v>
      </c>
      <c r="F1655" t="s">
        <v>2907</v>
      </c>
      <c r="G1655" t="s">
        <v>328</v>
      </c>
      <c r="H1655" t="s">
        <v>6518</v>
      </c>
      <c r="I1655" t="s">
        <v>328</v>
      </c>
      <c r="J1655" t="s">
        <v>328</v>
      </c>
      <c r="K1655" t="s">
        <v>328</v>
      </c>
      <c r="L1655" t="s">
        <v>328</v>
      </c>
      <c r="M1655" t="s">
        <v>14909</v>
      </c>
      <c r="N1655" t="s">
        <v>328</v>
      </c>
      <c r="O1655" t="s">
        <v>328</v>
      </c>
    </row>
    <row r="1656" spans="1:15">
      <c r="A1656" t="s">
        <v>3680</v>
      </c>
      <c r="B1656" t="s">
        <v>14910</v>
      </c>
      <c r="C1656" t="s">
        <v>328</v>
      </c>
      <c r="D1656" t="s">
        <v>328</v>
      </c>
      <c r="E1656" t="s">
        <v>12934</v>
      </c>
      <c r="F1656" t="s">
        <v>2907</v>
      </c>
      <c r="G1656" t="s">
        <v>328</v>
      </c>
      <c r="H1656" t="s">
        <v>6518</v>
      </c>
      <c r="I1656" t="s">
        <v>328</v>
      </c>
      <c r="J1656" t="s">
        <v>328</v>
      </c>
      <c r="K1656" t="s">
        <v>328</v>
      </c>
      <c r="L1656" t="s">
        <v>328</v>
      </c>
      <c r="M1656" t="s">
        <v>14911</v>
      </c>
      <c r="N1656" t="s">
        <v>328</v>
      </c>
      <c r="O1656" t="s">
        <v>328</v>
      </c>
    </row>
    <row r="1657" spans="1:15">
      <c r="A1657" t="s">
        <v>3680</v>
      </c>
      <c r="B1657" t="s">
        <v>14912</v>
      </c>
      <c r="C1657" t="s">
        <v>328</v>
      </c>
      <c r="D1657" t="s">
        <v>328</v>
      </c>
      <c r="E1657" t="s">
        <v>12934</v>
      </c>
      <c r="F1657" t="s">
        <v>2907</v>
      </c>
      <c r="G1657" t="s">
        <v>328</v>
      </c>
      <c r="H1657" t="s">
        <v>328</v>
      </c>
      <c r="I1657" t="s">
        <v>328</v>
      </c>
      <c r="J1657" t="s">
        <v>328</v>
      </c>
      <c r="K1657" t="s">
        <v>328</v>
      </c>
      <c r="L1657" t="s">
        <v>328</v>
      </c>
      <c r="M1657" t="s">
        <v>14912</v>
      </c>
      <c r="N1657" t="s">
        <v>328</v>
      </c>
      <c r="O1657" t="s">
        <v>328</v>
      </c>
    </row>
    <row r="1658" spans="1:15">
      <c r="A1658" t="s">
        <v>3680</v>
      </c>
      <c r="B1658" t="s">
        <v>14913</v>
      </c>
      <c r="C1658" t="s">
        <v>328</v>
      </c>
      <c r="D1658" t="s">
        <v>328</v>
      </c>
      <c r="E1658" t="s">
        <v>12934</v>
      </c>
      <c r="F1658" t="s">
        <v>2907</v>
      </c>
      <c r="G1658" t="s">
        <v>328</v>
      </c>
      <c r="H1658" t="s">
        <v>328</v>
      </c>
      <c r="I1658" t="s">
        <v>328</v>
      </c>
      <c r="J1658" t="s">
        <v>328</v>
      </c>
      <c r="K1658" t="s">
        <v>328</v>
      </c>
      <c r="L1658" t="s">
        <v>328</v>
      </c>
      <c r="M1658" t="s">
        <v>14913</v>
      </c>
      <c r="N1658" t="s">
        <v>328</v>
      </c>
      <c r="O1658" t="s">
        <v>328</v>
      </c>
    </row>
    <row r="1659" spans="1:15">
      <c r="A1659" t="s">
        <v>3680</v>
      </c>
      <c r="B1659" t="s">
        <v>14914</v>
      </c>
      <c r="C1659" t="s">
        <v>328</v>
      </c>
      <c r="D1659" t="s">
        <v>328</v>
      </c>
      <c r="E1659" t="s">
        <v>12934</v>
      </c>
      <c r="F1659" t="s">
        <v>2907</v>
      </c>
      <c r="G1659" t="s">
        <v>328</v>
      </c>
      <c r="H1659" t="s">
        <v>328</v>
      </c>
      <c r="I1659" t="s">
        <v>328</v>
      </c>
      <c r="J1659" t="s">
        <v>328</v>
      </c>
      <c r="K1659" t="s">
        <v>328</v>
      </c>
      <c r="L1659" t="s">
        <v>328</v>
      </c>
      <c r="M1659" t="s">
        <v>14914</v>
      </c>
      <c r="N1659" t="s">
        <v>328</v>
      </c>
      <c r="O1659" t="s">
        <v>328</v>
      </c>
    </row>
    <row r="1660" spans="1:15">
      <c r="A1660" t="s">
        <v>3680</v>
      </c>
      <c r="B1660" t="s">
        <v>14915</v>
      </c>
      <c r="C1660" t="s">
        <v>328</v>
      </c>
      <c r="D1660" t="s">
        <v>328</v>
      </c>
      <c r="E1660" t="s">
        <v>2912</v>
      </c>
      <c r="F1660" t="s">
        <v>2911</v>
      </c>
      <c r="G1660" t="s">
        <v>328</v>
      </c>
      <c r="H1660" t="s">
        <v>328</v>
      </c>
      <c r="I1660" t="s">
        <v>328</v>
      </c>
      <c r="J1660" t="s">
        <v>328</v>
      </c>
      <c r="K1660" t="s">
        <v>328</v>
      </c>
      <c r="L1660" t="s">
        <v>328</v>
      </c>
      <c r="M1660" t="s">
        <v>14915</v>
      </c>
      <c r="N1660" t="s">
        <v>328</v>
      </c>
      <c r="O1660" t="s">
        <v>328</v>
      </c>
    </row>
    <row r="1661" spans="1:15">
      <c r="A1661" t="s">
        <v>3680</v>
      </c>
      <c r="B1661" t="s">
        <v>14916</v>
      </c>
      <c r="C1661" t="s">
        <v>328</v>
      </c>
      <c r="D1661" t="s">
        <v>328</v>
      </c>
      <c r="E1661" t="s">
        <v>12934</v>
      </c>
      <c r="F1661" t="s">
        <v>2907</v>
      </c>
      <c r="G1661" t="s">
        <v>328</v>
      </c>
      <c r="H1661" t="s">
        <v>6520</v>
      </c>
      <c r="J1661" t="s">
        <v>328</v>
      </c>
      <c r="K1661" t="s">
        <v>328</v>
      </c>
      <c r="L1661" t="s">
        <v>328</v>
      </c>
      <c r="M1661" t="s">
        <v>14916</v>
      </c>
      <c r="N1661" t="s">
        <v>328</v>
      </c>
      <c r="O1661" t="s">
        <v>328</v>
      </c>
    </row>
    <row r="1662" spans="1:15">
      <c r="A1662" t="s">
        <v>3680</v>
      </c>
      <c r="B1662" t="s">
        <v>14917</v>
      </c>
      <c r="C1662" t="s">
        <v>328</v>
      </c>
      <c r="D1662" t="s">
        <v>328</v>
      </c>
      <c r="E1662" t="s">
        <v>12934</v>
      </c>
      <c r="F1662" t="s">
        <v>2907</v>
      </c>
      <c r="G1662" t="s">
        <v>328</v>
      </c>
      <c r="H1662" t="s">
        <v>328</v>
      </c>
      <c r="I1662" t="s">
        <v>328</v>
      </c>
      <c r="J1662" t="s">
        <v>328</v>
      </c>
      <c r="K1662" t="s">
        <v>328</v>
      </c>
      <c r="L1662" t="s">
        <v>328</v>
      </c>
      <c r="M1662" t="s">
        <v>14918</v>
      </c>
      <c r="N1662" t="s">
        <v>328</v>
      </c>
      <c r="O1662" t="s">
        <v>328</v>
      </c>
    </row>
    <row r="1663" spans="1:15">
      <c r="A1663" t="s">
        <v>3680</v>
      </c>
      <c r="B1663" t="s">
        <v>14919</v>
      </c>
      <c r="C1663" t="s">
        <v>328</v>
      </c>
      <c r="D1663" t="s">
        <v>328</v>
      </c>
      <c r="E1663" t="s">
        <v>12934</v>
      </c>
      <c r="F1663" t="s">
        <v>2907</v>
      </c>
      <c r="G1663" t="s">
        <v>328</v>
      </c>
      <c r="H1663" t="s">
        <v>6524</v>
      </c>
      <c r="J1663" t="s">
        <v>328</v>
      </c>
      <c r="K1663" t="s">
        <v>328</v>
      </c>
      <c r="L1663" t="s">
        <v>328</v>
      </c>
      <c r="M1663" t="s">
        <v>14919</v>
      </c>
      <c r="N1663" t="s">
        <v>328</v>
      </c>
      <c r="O1663" t="s">
        <v>328</v>
      </c>
    </row>
    <row r="1664" spans="1:15">
      <c r="A1664" t="s">
        <v>3680</v>
      </c>
      <c r="B1664" t="s">
        <v>14920</v>
      </c>
      <c r="C1664" t="s">
        <v>328</v>
      </c>
      <c r="D1664" t="s">
        <v>328</v>
      </c>
      <c r="E1664" t="s">
        <v>12934</v>
      </c>
      <c r="F1664" t="s">
        <v>2907</v>
      </c>
      <c r="G1664" t="s">
        <v>328</v>
      </c>
      <c r="H1664" t="s">
        <v>6518</v>
      </c>
      <c r="I1664" t="s">
        <v>328</v>
      </c>
      <c r="J1664" t="s">
        <v>328</v>
      </c>
      <c r="K1664" t="s">
        <v>328</v>
      </c>
      <c r="L1664" t="s">
        <v>328</v>
      </c>
      <c r="M1664" t="s">
        <v>14920</v>
      </c>
      <c r="N1664" t="s">
        <v>328</v>
      </c>
      <c r="O1664" t="s">
        <v>328</v>
      </c>
    </row>
    <row r="1665" spans="1:15">
      <c r="A1665" t="s">
        <v>3680</v>
      </c>
      <c r="B1665" t="s">
        <v>14921</v>
      </c>
      <c r="C1665" t="s">
        <v>328</v>
      </c>
      <c r="D1665" t="s">
        <v>328</v>
      </c>
      <c r="E1665" t="s">
        <v>12949</v>
      </c>
      <c r="F1665" t="s">
        <v>2907</v>
      </c>
      <c r="G1665" t="s">
        <v>328</v>
      </c>
      <c r="H1665" t="s">
        <v>2659</v>
      </c>
      <c r="I1665" t="s">
        <v>6505</v>
      </c>
      <c r="J1665" t="s">
        <v>328</v>
      </c>
      <c r="K1665" t="s">
        <v>328</v>
      </c>
      <c r="L1665" t="s">
        <v>328</v>
      </c>
      <c r="M1665" t="s">
        <v>14921</v>
      </c>
      <c r="N1665" t="s">
        <v>328</v>
      </c>
      <c r="O1665" t="s">
        <v>328</v>
      </c>
    </row>
    <row r="1666" spans="1:15">
      <c r="A1666" t="s">
        <v>3680</v>
      </c>
      <c r="B1666" t="s">
        <v>14922</v>
      </c>
      <c r="C1666" t="s">
        <v>328</v>
      </c>
      <c r="D1666" t="s">
        <v>328</v>
      </c>
      <c r="E1666" t="s">
        <v>12934</v>
      </c>
      <c r="F1666" t="s">
        <v>2907</v>
      </c>
      <c r="G1666" t="s">
        <v>328</v>
      </c>
      <c r="H1666" t="s">
        <v>328</v>
      </c>
      <c r="I1666" t="s">
        <v>328</v>
      </c>
      <c r="J1666" t="s">
        <v>328</v>
      </c>
      <c r="K1666" t="s">
        <v>328</v>
      </c>
      <c r="L1666" t="s">
        <v>328</v>
      </c>
      <c r="M1666" t="s">
        <v>14923</v>
      </c>
      <c r="N1666" t="s">
        <v>328</v>
      </c>
      <c r="O1666" t="s">
        <v>328</v>
      </c>
    </row>
    <row r="1667" spans="1:15">
      <c r="A1667" t="s">
        <v>3680</v>
      </c>
      <c r="B1667" t="s">
        <v>14924</v>
      </c>
      <c r="C1667" t="s">
        <v>328</v>
      </c>
      <c r="D1667" t="s">
        <v>328</v>
      </c>
      <c r="E1667" t="s">
        <v>12934</v>
      </c>
      <c r="F1667" t="s">
        <v>2907</v>
      </c>
      <c r="G1667" t="s">
        <v>328</v>
      </c>
      <c r="H1667" t="s">
        <v>328</v>
      </c>
      <c r="I1667" t="s">
        <v>328</v>
      </c>
      <c r="J1667" t="s">
        <v>328</v>
      </c>
      <c r="K1667" t="s">
        <v>328</v>
      </c>
      <c r="L1667" t="s">
        <v>328</v>
      </c>
      <c r="M1667" t="s">
        <v>14925</v>
      </c>
      <c r="N1667" t="s">
        <v>328</v>
      </c>
      <c r="O1667" t="s">
        <v>328</v>
      </c>
    </row>
    <row r="1668" spans="1:15">
      <c r="A1668" t="s">
        <v>3680</v>
      </c>
      <c r="B1668" t="s">
        <v>14926</v>
      </c>
      <c r="C1668" t="s">
        <v>328</v>
      </c>
      <c r="D1668" t="s">
        <v>328</v>
      </c>
      <c r="E1668" t="s">
        <v>12934</v>
      </c>
      <c r="F1668" t="s">
        <v>2907</v>
      </c>
      <c r="G1668" t="s">
        <v>328</v>
      </c>
      <c r="H1668" t="s">
        <v>328</v>
      </c>
      <c r="I1668" t="s">
        <v>328</v>
      </c>
      <c r="J1668" t="s">
        <v>328</v>
      </c>
      <c r="K1668" t="s">
        <v>328</v>
      </c>
      <c r="L1668" t="s">
        <v>328</v>
      </c>
      <c r="M1668" t="s">
        <v>14926</v>
      </c>
      <c r="N1668" t="s">
        <v>328</v>
      </c>
      <c r="O1668" t="s">
        <v>328</v>
      </c>
    </row>
    <row r="1669" spans="1:15">
      <c r="A1669" t="s">
        <v>3680</v>
      </c>
      <c r="B1669" t="s">
        <v>14927</v>
      </c>
      <c r="C1669" t="s">
        <v>328</v>
      </c>
      <c r="D1669" t="s">
        <v>328</v>
      </c>
      <c r="E1669" t="s">
        <v>12934</v>
      </c>
      <c r="F1669" t="s">
        <v>2907</v>
      </c>
      <c r="G1669" t="s">
        <v>328</v>
      </c>
      <c r="H1669" t="s">
        <v>6520</v>
      </c>
      <c r="I1669" t="s">
        <v>328</v>
      </c>
      <c r="J1669" t="s">
        <v>328</v>
      </c>
      <c r="K1669" t="s">
        <v>328</v>
      </c>
      <c r="L1669" t="s">
        <v>328</v>
      </c>
      <c r="M1669" t="s">
        <v>14928</v>
      </c>
      <c r="N1669" t="s">
        <v>328</v>
      </c>
      <c r="O1669" t="s">
        <v>328</v>
      </c>
    </row>
    <row r="1670" spans="1:15">
      <c r="A1670" t="s">
        <v>3680</v>
      </c>
      <c r="B1670" t="s">
        <v>14929</v>
      </c>
      <c r="C1670" t="s">
        <v>328</v>
      </c>
      <c r="D1670" t="s">
        <v>328</v>
      </c>
      <c r="E1670" t="s">
        <v>12934</v>
      </c>
      <c r="F1670" t="s">
        <v>2907</v>
      </c>
      <c r="G1670" t="s">
        <v>328</v>
      </c>
      <c r="H1670" t="s">
        <v>6520</v>
      </c>
      <c r="I1670" t="s">
        <v>328</v>
      </c>
      <c r="J1670" t="s">
        <v>328</v>
      </c>
      <c r="K1670" t="s">
        <v>328</v>
      </c>
      <c r="L1670" t="s">
        <v>328</v>
      </c>
      <c r="M1670" t="s">
        <v>14930</v>
      </c>
      <c r="N1670" t="s">
        <v>328</v>
      </c>
      <c r="O1670" t="s">
        <v>328</v>
      </c>
    </row>
    <row r="1671" spans="1:15">
      <c r="A1671" t="s">
        <v>3680</v>
      </c>
      <c r="B1671" t="s">
        <v>14931</v>
      </c>
      <c r="C1671" t="s">
        <v>328</v>
      </c>
      <c r="D1671" t="s">
        <v>328</v>
      </c>
      <c r="E1671" t="s">
        <v>12934</v>
      </c>
      <c r="F1671" t="s">
        <v>2907</v>
      </c>
      <c r="G1671" t="s">
        <v>328</v>
      </c>
      <c r="H1671" t="s">
        <v>6524</v>
      </c>
      <c r="I1671" t="s">
        <v>6497</v>
      </c>
      <c r="J1671" t="s">
        <v>14932</v>
      </c>
      <c r="K1671" t="s">
        <v>328</v>
      </c>
      <c r="L1671" t="s">
        <v>328</v>
      </c>
      <c r="M1671" t="s">
        <v>14931</v>
      </c>
      <c r="N1671" t="s">
        <v>328</v>
      </c>
      <c r="O1671" t="s">
        <v>328</v>
      </c>
    </row>
    <row r="1672" spans="1:15">
      <c r="A1672" t="s">
        <v>3680</v>
      </c>
      <c r="B1672" t="s">
        <v>14933</v>
      </c>
      <c r="C1672" t="s">
        <v>328</v>
      </c>
      <c r="D1672" t="s">
        <v>328</v>
      </c>
      <c r="E1672" t="s">
        <v>12949</v>
      </c>
      <c r="F1672" t="s">
        <v>2907</v>
      </c>
      <c r="G1672" t="s">
        <v>328</v>
      </c>
      <c r="H1672" t="s">
        <v>6522</v>
      </c>
      <c r="I1672" t="s">
        <v>6497</v>
      </c>
      <c r="J1672" t="s">
        <v>14932</v>
      </c>
      <c r="K1672" t="s">
        <v>328</v>
      </c>
      <c r="L1672" t="s">
        <v>328</v>
      </c>
      <c r="M1672" t="s">
        <v>14933</v>
      </c>
      <c r="N1672" t="s">
        <v>328</v>
      </c>
      <c r="O1672" t="s">
        <v>328</v>
      </c>
    </row>
    <row r="1673" spans="1:15">
      <c r="A1673" t="s">
        <v>3680</v>
      </c>
      <c r="B1673" t="s">
        <v>14934</v>
      </c>
      <c r="C1673" t="s">
        <v>328</v>
      </c>
      <c r="D1673" t="s">
        <v>328</v>
      </c>
      <c r="E1673" t="s">
        <v>12934</v>
      </c>
      <c r="F1673" t="s">
        <v>2907</v>
      </c>
      <c r="G1673" t="s">
        <v>328</v>
      </c>
      <c r="H1673" t="s">
        <v>6518</v>
      </c>
      <c r="I1673" t="s">
        <v>6497</v>
      </c>
      <c r="J1673" t="s">
        <v>14935</v>
      </c>
      <c r="K1673" t="s">
        <v>328</v>
      </c>
      <c r="L1673" t="s">
        <v>328</v>
      </c>
      <c r="M1673" t="s">
        <v>14934</v>
      </c>
      <c r="N1673" t="s">
        <v>328</v>
      </c>
      <c r="O1673" t="s">
        <v>328</v>
      </c>
    </row>
    <row r="1674" spans="1:15">
      <c r="A1674" t="s">
        <v>3680</v>
      </c>
      <c r="B1674" t="s">
        <v>14936</v>
      </c>
      <c r="C1674" t="s">
        <v>328</v>
      </c>
      <c r="D1674" t="s">
        <v>328</v>
      </c>
      <c r="E1674" t="s">
        <v>12934</v>
      </c>
      <c r="F1674" t="s">
        <v>2907</v>
      </c>
      <c r="G1674" t="s">
        <v>328</v>
      </c>
      <c r="H1674" t="s">
        <v>328</v>
      </c>
      <c r="I1674" t="s">
        <v>328</v>
      </c>
      <c r="J1674" t="s">
        <v>328</v>
      </c>
      <c r="K1674" t="s">
        <v>328</v>
      </c>
      <c r="L1674" t="s">
        <v>328</v>
      </c>
      <c r="M1674" t="s">
        <v>14936</v>
      </c>
      <c r="N1674" t="s">
        <v>328</v>
      </c>
      <c r="O1674" t="s">
        <v>328</v>
      </c>
    </row>
    <row r="1675" spans="1:15">
      <c r="A1675" t="s">
        <v>3680</v>
      </c>
      <c r="B1675" t="s">
        <v>14937</v>
      </c>
      <c r="C1675" t="s">
        <v>328</v>
      </c>
      <c r="D1675" t="s">
        <v>328</v>
      </c>
      <c r="E1675" t="s">
        <v>12934</v>
      </c>
      <c r="F1675" t="s">
        <v>2907</v>
      </c>
      <c r="G1675" t="s">
        <v>328</v>
      </c>
      <c r="H1675" t="s">
        <v>328</v>
      </c>
      <c r="I1675" t="s">
        <v>328</v>
      </c>
      <c r="J1675" t="s">
        <v>328</v>
      </c>
      <c r="K1675" t="s">
        <v>328</v>
      </c>
      <c r="L1675" t="s">
        <v>328</v>
      </c>
      <c r="M1675" t="s">
        <v>14937</v>
      </c>
      <c r="N1675" t="s">
        <v>328</v>
      </c>
      <c r="O1675" t="s">
        <v>328</v>
      </c>
    </row>
    <row r="1676" spans="1:15">
      <c r="A1676" t="s">
        <v>3680</v>
      </c>
      <c r="B1676" t="s">
        <v>14938</v>
      </c>
      <c r="C1676" t="s">
        <v>328</v>
      </c>
      <c r="D1676" t="s">
        <v>328</v>
      </c>
      <c r="E1676" t="s">
        <v>12934</v>
      </c>
      <c r="F1676" t="s">
        <v>2907</v>
      </c>
      <c r="G1676" t="s">
        <v>328</v>
      </c>
      <c r="H1676" t="s">
        <v>328</v>
      </c>
      <c r="I1676" t="s">
        <v>328</v>
      </c>
      <c r="J1676" t="s">
        <v>328</v>
      </c>
      <c r="K1676" t="s">
        <v>328</v>
      </c>
      <c r="L1676" t="s">
        <v>328</v>
      </c>
      <c r="M1676" t="s">
        <v>14938</v>
      </c>
      <c r="N1676" t="s">
        <v>328</v>
      </c>
      <c r="O1676" t="s">
        <v>328</v>
      </c>
    </row>
    <row r="1677" spans="1:15">
      <c r="A1677" t="s">
        <v>3680</v>
      </c>
      <c r="B1677" t="s">
        <v>14939</v>
      </c>
      <c r="C1677" t="s">
        <v>328</v>
      </c>
      <c r="D1677" t="s">
        <v>328</v>
      </c>
      <c r="E1677" t="s">
        <v>12934</v>
      </c>
      <c r="F1677" t="s">
        <v>2907</v>
      </c>
      <c r="G1677" t="s">
        <v>328</v>
      </c>
      <c r="H1677" t="s">
        <v>328</v>
      </c>
      <c r="I1677" t="s">
        <v>328</v>
      </c>
      <c r="J1677" t="s">
        <v>328</v>
      </c>
      <c r="K1677" t="s">
        <v>328</v>
      </c>
      <c r="L1677" t="s">
        <v>328</v>
      </c>
      <c r="M1677" t="s">
        <v>14939</v>
      </c>
      <c r="N1677" t="s">
        <v>328</v>
      </c>
      <c r="O1677" t="s">
        <v>328</v>
      </c>
    </row>
    <row r="1678" spans="1:15">
      <c r="A1678" t="s">
        <v>3680</v>
      </c>
      <c r="B1678" t="s">
        <v>14940</v>
      </c>
      <c r="C1678" t="s">
        <v>328</v>
      </c>
      <c r="D1678" t="s">
        <v>328</v>
      </c>
      <c r="E1678" t="s">
        <v>12934</v>
      </c>
      <c r="F1678" t="s">
        <v>2889</v>
      </c>
      <c r="G1678" t="s">
        <v>328</v>
      </c>
      <c r="H1678" t="s">
        <v>6524</v>
      </c>
      <c r="I1678" t="s">
        <v>328</v>
      </c>
      <c r="J1678" t="s">
        <v>328</v>
      </c>
      <c r="K1678" t="s">
        <v>328</v>
      </c>
      <c r="L1678" t="s">
        <v>328</v>
      </c>
      <c r="M1678" t="s">
        <v>14940</v>
      </c>
      <c r="N1678" t="s">
        <v>328</v>
      </c>
      <c r="O1678" t="s">
        <v>328</v>
      </c>
    </row>
    <row r="1679" spans="1:15">
      <c r="A1679" t="s">
        <v>3680</v>
      </c>
      <c r="B1679" t="s">
        <v>14941</v>
      </c>
      <c r="C1679" t="s">
        <v>328</v>
      </c>
      <c r="D1679" t="s">
        <v>328</v>
      </c>
      <c r="E1679" t="s">
        <v>13773</v>
      </c>
      <c r="F1679" t="s">
        <v>2889</v>
      </c>
      <c r="G1679" t="s">
        <v>328</v>
      </c>
      <c r="H1679" t="s">
        <v>6524</v>
      </c>
      <c r="I1679" t="s">
        <v>6497</v>
      </c>
      <c r="J1679" t="s">
        <v>14942</v>
      </c>
      <c r="K1679" t="s">
        <v>328</v>
      </c>
      <c r="L1679">
        <v>101</v>
      </c>
      <c r="M1679" t="s">
        <v>14941</v>
      </c>
      <c r="N1679" t="s">
        <v>328</v>
      </c>
      <c r="O1679" t="s">
        <v>328</v>
      </c>
    </row>
    <row r="1680" spans="1:15">
      <c r="A1680" t="s">
        <v>3680</v>
      </c>
      <c r="B1680" t="s">
        <v>14943</v>
      </c>
      <c r="C1680" t="s">
        <v>328</v>
      </c>
      <c r="D1680" t="s">
        <v>328</v>
      </c>
      <c r="E1680" t="s">
        <v>12934</v>
      </c>
      <c r="F1680" t="s">
        <v>2889</v>
      </c>
      <c r="G1680" t="s">
        <v>328</v>
      </c>
      <c r="H1680" t="s">
        <v>6518</v>
      </c>
      <c r="I1680" t="s">
        <v>6505</v>
      </c>
      <c r="J1680" t="s">
        <v>328</v>
      </c>
      <c r="K1680" t="s">
        <v>328</v>
      </c>
      <c r="L1680" t="s">
        <v>328</v>
      </c>
      <c r="M1680" t="s">
        <v>14943</v>
      </c>
      <c r="N1680" t="s">
        <v>328</v>
      </c>
      <c r="O1680" t="s">
        <v>328</v>
      </c>
    </row>
    <row r="1681" spans="1:15">
      <c r="A1681" t="s">
        <v>3680</v>
      </c>
      <c r="B1681" t="s">
        <v>14944</v>
      </c>
      <c r="C1681" t="s">
        <v>328</v>
      </c>
      <c r="D1681" t="s">
        <v>328</v>
      </c>
      <c r="E1681" t="s">
        <v>12934</v>
      </c>
      <c r="F1681" t="s">
        <v>2907</v>
      </c>
      <c r="G1681" t="s">
        <v>328</v>
      </c>
      <c r="H1681" t="s">
        <v>328</v>
      </c>
      <c r="I1681" t="s">
        <v>328</v>
      </c>
      <c r="J1681" t="s">
        <v>328</v>
      </c>
      <c r="K1681" t="s">
        <v>328</v>
      </c>
      <c r="L1681" t="s">
        <v>328</v>
      </c>
      <c r="M1681" t="s">
        <v>14945</v>
      </c>
      <c r="N1681" t="s">
        <v>328</v>
      </c>
      <c r="O1681" t="s">
        <v>328</v>
      </c>
    </row>
    <row r="1682" spans="1:15">
      <c r="A1682" t="s">
        <v>3680</v>
      </c>
      <c r="B1682" t="s">
        <v>14946</v>
      </c>
      <c r="C1682" t="s">
        <v>328</v>
      </c>
      <c r="D1682" t="s">
        <v>328</v>
      </c>
      <c r="E1682" t="s">
        <v>12934</v>
      </c>
      <c r="F1682" t="s">
        <v>2907</v>
      </c>
      <c r="G1682" t="s">
        <v>328</v>
      </c>
      <c r="H1682" t="s">
        <v>328</v>
      </c>
      <c r="I1682" t="s">
        <v>328</v>
      </c>
      <c r="J1682" t="s">
        <v>328</v>
      </c>
      <c r="K1682" t="s">
        <v>328</v>
      </c>
      <c r="L1682" t="s">
        <v>328</v>
      </c>
      <c r="M1682" t="s">
        <v>14946</v>
      </c>
      <c r="N1682" t="s">
        <v>328</v>
      </c>
      <c r="O1682" t="s">
        <v>328</v>
      </c>
    </row>
    <row r="1683" spans="1:15">
      <c r="A1683" t="s">
        <v>3680</v>
      </c>
      <c r="B1683" t="s">
        <v>14947</v>
      </c>
      <c r="C1683" t="s">
        <v>328</v>
      </c>
      <c r="D1683" t="s">
        <v>328</v>
      </c>
      <c r="E1683" t="s">
        <v>12934</v>
      </c>
      <c r="F1683" t="s">
        <v>2907</v>
      </c>
      <c r="G1683" t="s">
        <v>328</v>
      </c>
      <c r="H1683" t="s">
        <v>6518</v>
      </c>
      <c r="I1683" t="s">
        <v>328</v>
      </c>
      <c r="J1683" t="s">
        <v>328</v>
      </c>
      <c r="K1683" t="s">
        <v>328</v>
      </c>
      <c r="L1683" t="s">
        <v>328</v>
      </c>
      <c r="M1683" t="s">
        <v>14947</v>
      </c>
      <c r="N1683" t="s">
        <v>328</v>
      </c>
      <c r="O1683" t="s">
        <v>328</v>
      </c>
    </row>
    <row r="1684" spans="1:15">
      <c r="A1684" t="s">
        <v>3680</v>
      </c>
      <c r="B1684" t="s">
        <v>14948</v>
      </c>
      <c r="C1684" t="s">
        <v>328</v>
      </c>
      <c r="D1684" t="s">
        <v>328</v>
      </c>
      <c r="E1684" t="s">
        <v>2912</v>
      </c>
      <c r="F1684" t="s">
        <v>2907</v>
      </c>
      <c r="G1684" t="s">
        <v>328</v>
      </c>
      <c r="H1684" t="s">
        <v>6526</v>
      </c>
      <c r="I1684" t="s">
        <v>328</v>
      </c>
      <c r="J1684" t="s">
        <v>328</v>
      </c>
      <c r="K1684" t="s">
        <v>328</v>
      </c>
      <c r="L1684" t="s">
        <v>328</v>
      </c>
      <c r="M1684" t="s">
        <v>14948</v>
      </c>
      <c r="N1684" t="s">
        <v>328</v>
      </c>
      <c r="O1684" t="s">
        <v>328</v>
      </c>
    </row>
    <row r="1685" spans="1:15">
      <c r="A1685" t="s">
        <v>3680</v>
      </c>
      <c r="B1685" t="s">
        <v>14949</v>
      </c>
      <c r="C1685" t="s">
        <v>328</v>
      </c>
      <c r="D1685" t="s">
        <v>328</v>
      </c>
      <c r="E1685" t="s">
        <v>2912</v>
      </c>
      <c r="F1685" t="s">
        <v>2911</v>
      </c>
      <c r="G1685" t="s">
        <v>328</v>
      </c>
      <c r="H1685" t="s">
        <v>328</v>
      </c>
      <c r="I1685" t="s">
        <v>328</v>
      </c>
      <c r="J1685" t="s">
        <v>328</v>
      </c>
      <c r="K1685" t="s">
        <v>328</v>
      </c>
      <c r="L1685" t="s">
        <v>328</v>
      </c>
      <c r="M1685" t="s">
        <v>14949</v>
      </c>
      <c r="N1685" t="s">
        <v>328</v>
      </c>
      <c r="O1685" t="s">
        <v>328</v>
      </c>
    </row>
    <row r="1686" spans="1:15">
      <c r="A1686" t="s">
        <v>3680</v>
      </c>
      <c r="B1686" t="s">
        <v>14950</v>
      </c>
      <c r="C1686" t="s">
        <v>328</v>
      </c>
      <c r="D1686" t="s">
        <v>328</v>
      </c>
      <c r="E1686" t="s">
        <v>2912</v>
      </c>
      <c r="F1686" t="s">
        <v>2911</v>
      </c>
      <c r="G1686" t="s">
        <v>328</v>
      </c>
      <c r="H1686" t="s">
        <v>328</v>
      </c>
      <c r="I1686" t="s">
        <v>328</v>
      </c>
      <c r="J1686" t="s">
        <v>328</v>
      </c>
      <c r="K1686" t="s">
        <v>328</v>
      </c>
      <c r="L1686" t="s">
        <v>328</v>
      </c>
      <c r="M1686" t="s">
        <v>14950</v>
      </c>
      <c r="N1686" t="s">
        <v>328</v>
      </c>
      <c r="O1686" t="s">
        <v>328</v>
      </c>
    </row>
    <row r="1687" spans="1:15">
      <c r="A1687" t="s">
        <v>3680</v>
      </c>
      <c r="B1687" t="s">
        <v>123</v>
      </c>
      <c r="C1687" t="s">
        <v>328</v>
      </c>
      <c r="D1687" t="s">
        <v>328</v>
      </c>
      <c r="E1687" t="s">
        <v>13551</v>
      </c>
      <c r="F1687" t="s">
        <v>2907</v>
      </c>
      <c r="G1687" t="s">
        <v>328</v>
      </c>
      <c r="H1687" t="s">
        <v>2659</v>
      </c>
      <c r="I1687" t="s">
        <v>328</v>
      </c>
      <c r="J1687" t="s">
        <v>328</v>
      </c>
      <c r="K1687" t="s">
        <v>328</v>
      </c>
      <c r="L1687" t="s">
        <v>328</v>
      </c>
      <c r="M1687" t="s">
        <v>123</v>
      </c>
      <c r="N1687" t="s">
        <v>328</v>
      </c>
      <c r="O1687" t="s">
        <v>328</v>
      </c>
    </row>
    <row r="1688" spans="1:15">
      <c r="A1688" t="s">
        <v>3680</v>
      </c>
      <c r="B1688" t="s">
        <v>14951</v>
      </c>
      <c r="C1688" t="s">
        <v>328</v>
      </c>
      <c r="D1688" t="s">
        <v>328</v>
      </c>
      <c r="E1688" t="s">
        <v>12934</v>
      </c>
      <c r="F1688" t="s">
        <v>2907</v>
      </c>
      <c r="G1688" t="s">
        <v>328</v>
      </c>
      <c r="H1688" t="s">
        <v>328</v>
      </c>
      <c r="I1688" t="s">
        <v>328</v>
      </c>
      <c r="J1688" t="s">
        <v>328</v>
      </c>
      <c r="K1688" t="s">
        <v>328</v>
      </c>
      <c r="L1688" t="s">
        <v>328</v>
      </c>
      <c r="M1688" t="s">
        <v>14951</v>
      </c>
      <c r="N1688" t="s">
        <v>328</v>
      </c>
      <c r="O1688" t="s">
        <v>328</v>
      </c>
    </row>
    <row r="1689" spans="1:15">
      <c r="A1689" t="s">
        <v>3680</v>
      </c>
      <c r="B1689" t="s">
        <v>14952</v>
      </c>
      <c r="C1689" t="s">
        <v>328</v>
      </c>
      <c r="D1689" t="s">
        <v>328</v>
      </c>
      <c r="E1689" t="s">
        <v>12934</v>
      </c>
      <c r="F1689" t="s">
        <v>2907</v>
      </c>
      <c r="G1689" t="s">
        <v>328</v>
      </c>
      <c r="H1689" t="s">
        <v>328</v>
      </c>
      <c r="I1689" t="s">
        <v>328</v>
      </c>
      <c r="J1689" t="s">
        <v>328</v>
      </c>
      <c r="K1689" t="s">
        <v>328</v>
      </c>
      <c r="L1689" t="s">
        <v>328</v>
      </c>
      <c r="M1689" t="s">
        <v>14953</v>
      </c>
      <c r="N1689" t="s">
        <v>328</v>
      </c>
      <c r="O1689" t="s">
        <v>328</v>
      </c>
    </row>
    <row r="1690" spans="1:15">
      <c r="A1690" t="s">
        <v>3680</v>
      </c>
      <c r="B1690" t="s">
        <v>14954</v>
      </c>
      <c r="C1690" t="s">
        <v>328</v>
      </c>
      <c r="D1690" t="s">
        <v>328</v>
      </c>
      <c r="E1690" t="s">
        <v>12934</v>
      </c>
      <c r="F1690" t="s">
        <v>2907</v>
      </c>
      <c r="G1690" t="s">
        <v>328</v>
      </c>
      <c r="H1690" t="s">
        <v>328</v>
      </c>
      <c r="I1690" t="s">
        <v>328</v>
      </c>
      <c r="J1690" t="s">
        <v>328</v>
      </c>
      <c r="K1690" t="s">
        <v>328</v>
      </c>
      <c r="L1690" t="s">
        <v>328</v>
      </c>
      <c r="M1690" t="s">
        <v>14955</v>
      </c>
      <c r="N1690" t="s">
        <v>328</v>
      </c>
      <c r="O1690" t="s">
        <v>328</v>
      </c>
    </row>
    <row r="1691" spans="1:15">
      <c r="A1691" t="s">
        <v>3680</v>
      </c>
      <c r="B1691" t="s">
        <v>14956</v>
      </c>
      <c r="C1691" t="s">
        <v>328</v>
      </c>
      <c r="D1691" t="s">
        <v>328</v>
      </c>
      <c r="E1691" t="s">
        <v>13551</v>
      </c>
      <c r="F1691" t="s">
        <v>2907</v>
      </c>
      <c r="G1691" t="s">
        <v>328</v>
      </c>
      <c r="H1691" t="s">
        <v>6524</v>
      </c>
      <c r="I1691" t="s">
        <v>6501</v>
      </c>
      <c r="J1691" t="s">
        <v>6507</v>
      </c>
      <c r="K1691" t="s">
        <v>328</v>
      </c>
      <c r="L1691">
        <v>135</v>
      </c>
      <c r="M1691" t="s">
        <v>14956</v>
      </c>
      <c r="N1691" t="s">
        <v>328</v>
      </c>
      <c r="O1691" t="s">
        <v>328</v>
      </c>
    </row>
    <row r="1692" spans="1:15">
      <c r="A1692" t="s">
        <v>3680</v>
      </c>
      <c r="B1692" t="s">
        <v>14957</v>
      </c>
      <c r="C1692" t="s">
        <v>328</v>
      </c>
      <c r="D1692" t="s">
        <v>328</v>
      </c>
      <c r="E1692" t="s">
        <v>2912</v>
      </c>
      <c r="F1692" t="s">
        <v>2907</v>
      </c>
      <c r="G1692" t="s">
        <v>328</v>
      </c>
      <c r="H1692" t="s">
        <v>6526</v>
      </c>
      <c r="I1692" t="s">
        <v>6505</v>
      </c>
      <c r="J1692" t="s">
        <v>328</v>
      </c>
      <c r="K1692" t="s">
        <v>328</v>
      </c>
      <c r="L1692" t="s">
        <v>328</v>
      </c>
      <c r="M1692" t="s">
        <v>14957</v>
      </c>
      <c r="N1692" t="s">
        <v>328</v>
      </c>
      <c r="O1692" t="s">
        <v>328</v>
      </c>
    </row>
    <row r="1693" spans="1:15">
      <c r="A1693" t="s">
        <v>3680</v>
      </c>
      <c r="B1693" t="s">
        <v>14958</v>
      </c>
      <c r="C1693" t="s">
        <v>328</v>
      </c>
      <c r="D1693" t="s">
        <v>328</v>
      </c>
      <c r="E1693" t="s">
        <v>12934</v>
      </c>
      <c r="F1693" t="s">
        <v>2907</v>
      </c>
      <c r="G1693" t="s">
        <v>328</v>
      </c>
      <c r="H1693" t="s">
        <v>328</v>
      </c>
      <c r="I1693" t="s">
        <v>328</v>
      </c>
      <c r="J1693" t="s">
        <v>328</v>
      </c>
      <c r="K1693" t="s">
        <v>328</v>
      </c>
      <c r="L1693" t="s">
        <v>328</v>
      </c>
      <c r="M1693" t="s">
        <v>14958</v>
      </c>
      <c r="N1693" t="s">
        <v>328</v>
      </c>
      <c r="O1693" t="s">
        <v>328</v>
      </c>
    </row>
    <row r="1694" spans="1:15">
      <c r="A1694" t="s">
        <v>3680</v>
      </c>
      <c r="B1694" t="s">
        <v>14959</v>
      </c>
      <c r="C1694" t="s">
        <v>328</v>
      </c>
      <c r="D1694" t="s">
        <v>328</v>
      </c>
      <c r="E1694" t="s">
        <v>12934</v>
      </c>
      <c r="F1694" t="s">
        <v>2907</v>
      </c>
      <c r="G1694" t="s">
        <v>328</v>
      </c>
      <c r="H1694" t="s">
        <v>328</v>
      </c>
      <c r="I1694" t="s">
        <v>328</v>
      </c>
      <c r="J1694" t="s">
        <v>328</v>
      </c>
      <c r="K1694" t="s">
        <v>328</v>
      </c>
      <c r="L1694" t="s">
        <v>328</v>
      </c>
      <c r="M1694" t="s">
        <v>14959</v>
      </c>
      <c r="N1694" t="s">
        <v>328</v>
      </c>
      <c r="O1694" t="s">
        <v>328</v>
      </c>
    </row>
    <row r="1695" spans="1:15">
      <c r="A1695" t="s">
        <v>3680</v>
      </c>
      <c r="B1695" t="s">
        <v>14960</v>
      </c>
      <c r="C1695" t="s">
        <v>328</v>
      </c>
      <c r="D1695" t="s">
        <v>328</v>
      </c>
      <c r="E1695" t="s">
        <v>2912</v>
      </c>
      <c r="F1695" t="s">
        <v>2911</v>
      </c>
      <c r="G1695" t="s">
        <v>328</v>
      </c>
      <c r="H1695" t="s">
        <v>328</v>
      </c>
      <c r="I1695" t="s">
        <v>328</v>
      </c>
      <c r="J1695" t="s">
        <v>328</v>
      </c>
      <c r="K1695" t="s">
        <v>328</v>
      </c>
      <c r="L1695" t="s">
        <v>328</v>
      </c>
      <c r="M1695" t="s">
        <v>14960</v>
      </c>
      <c r="N1695" t="s">
        <v>328</v>
      </c>
      <c r="O1695" t="s">
        <v>328</v>
      </c>
    </row>
    <row r="1696" spans="1:15">
      <c r="A1696" t="s">
        <v>3680</v>
      </c>
      <c r="B1696" t="s">
        <v>14961</v>
      </c>
      <c r="C1696" t="s">
        <v>328</v>
      </c>
      <c r="D1696" t="s">
        <v>328</v>
      </c>
      <c r="E1696" t="s">
        <v>12934</v>
      </c>
      <c r="F1696" t="s">
        <v>2907</v>
      </c>
      <c r="G1696" t="s">
        <v>328</v>
      </c>
      <c r="H1696" t="s">
        <v>6518</v>
      </c>
      <c r="I1696" t="s">
        <v>328</v>
      </c>
      <c r="J1696" t="s">
        <v>328</v>
      </c>
      <c r="K1696" t="s">
        <v>328</v>
      </c>
      <c r="L1696" t="s">
        <v>328</v>
      </c>
      <c r="M1696" t="s">
        <v>14962</v>
      </c>
      <c r="N1696" t="s">
        <v>328</v>
      </c>
      <c r="O1696" t="s">
        <v>328</v>
      </c>
    </row>
    <row r="1697" spans="1:15">
      <c r="A1697" t="s">
        <v>3680</v>
      </c>
      <c r="B1697" t="s">
        <v>14963</v>
      </c>
      <c r="C1697" t="s">
        <v>328</v>
      </c>
      <c r="D1697" t="s">
        <v>328</v>
      </c>
      <c r="E1697" t="s">
        <v>12934</v>
      </c>
      <c r="F1697" t="s">
        <v>2907</v>
      </c>
      <c r="G1697" t="s">
        <v>328</v>
      </c>
      <c r="H1697" t="s">
        <v>328</v>
      </c>
      <c r="I1697" t="s">
        <v>328</v>
      </c>
      <c r="J1697" t="s">
        <v>328</v>
      </c>
      <c r="K1697" t="s">
        <v>328</v>
      </c>
      <c r="L1697" t="s">
        <v>328</v>
      </c>
      <c r="M1697" t="s">
        <v>14963</v>
      </c>
      <c r="N1697" t="s">
        <v>328</v>
      </c>
      <c r="O1697" t="s">
        <v>328</v>
      </c>
    </row>
    <row r="1698" spans="1:15">
      <c r="A1698" t="s">
        <v>3680</v>
      </c>
      <c r="B1698" t="s">
        <v>14964</v>
      </c>
      <c r="C1698" t="s">
        <v>328</v>
      </c>
      <c r="D1698" t="s">
        <v>328</v>
      </c>
      <c r="E1698" t="s">
        <v>12934</v>
      </c>
      <c r="F1698" t="s">
        <v>2907</v>
      </c>
      <c r="G1698" t="s">
        <v>328</v>
      </c>
      <c r="H1698" t="s">
        <v>328</v>
      </c>
      <c r="I1698" t="s">
        <v>328</v>
      </c>
      <c r="J1698" t="s">
        <v>328</v>
      </c>
      <c r="K1698" t="s">
        <v>328</v>
      </c>
      <c r="L1698" t="s">
        <v>328</v>
      </c>
      <c r="M1698" t="s">
        <v>14965</v>
      </c>
      <c r="N1698" t="s">
        <v>328</v>
      </c>
      <c r="O1698" t="s">
        <v>328</v>
      </c>
    </row>
    <row r="1699" spans="1:15">
      <c r="A1699" t="s">
        <v>3680</v>
      </c>
      <c r="B1699" t="s">
        <v>14965</v>
      </c>
      <c r="C1699" t="s">
        <v>328</v>
      </c>
      <c r="D1699" t="s">
        <v>328</v>
      </c>
      <c r="E1699" t="s">
        <v>12934</v>
      </c>
      <c r="F1699" t="s">
        <v>2907</v>
      </c>
      <c r="G1699" t="s">
        <v>328</v>
      </c>
      <c r="H1699" t="s">
        <v>328</v>
      </c>
      <c r="I1699" t="s">
        <v>328</v>
      </c>
      <c r="J1699" t="s">
        <v>328</v>
      </c>
      <c r="K1699" t="s">
        <v>328</v>
      </c>
      <c r="L1699" t="s">
        <v>328</v>
      </c>
      <c r="M1699" t="s">
        <v>14965</v>
      </c>
      <c r="N1699" t="s">
        <v>328</v>
      </c>
      <c r="O1699" t="s">
        <v>328</v>
      </c>
    </row>
    <row r="1700" spans="1:15">
      <c r="A1700" t="s">
        <v>3680</v>
      </c>
      <c r="B1700" t="s">
        <v>14966</v>
      </c>
      <c r="C1700" t="s">
        <v>328</v>
      </c>
      <c r="D1700" t="s">
        <v>328</v>
      </c>
      <c r="E1700" t="s">
        <v>2912</v>
      </c>
      <c r="F1700" t="s">
        <v>2911</v>
      </c>
      <c r="G1700" t="s">
        <v>328</v>
      </c>
      <c r="H1700" t="s">
        <v>328</v>
      </c>
      <c r="I1700" t="s">
        <v>328</v>
      </c>
      <c r="J1700" t="s">
        <v>328</v>
      </c>
      <c r="K1700" t="s">
        <v>328</v>
      </c>
      <c r="L1700" t="s">
        <v>328</v>
      </c>
      <c r="M1700" t="s">
        <v>14966</v>
      </c>
      <c r="N1700" t="s">
        <v>328</v>
      </c>
      <c r="O1700" t="s">
        <v>328</v>
      </c>
    </row>
    <row r="1701" spans="1:15">
      <c r="A1701" t="s">
        <v>3680</v>
      </c>
      <c r="B1701" t="s">
        <v>14967</v>
      </c>
      <c r="C1701" t="s">
        <v>328</v>
      </c>
      <c r="D1701" t="s">
        <v>328</v>
      </c>
      <c r="E1701" t="s">
        <v>12934</v>
      </c>
      <c r="F1701" t="s">
        <v>2911</v>
      </c>
      <c r="G1701" t="s">
        <v>328</v>
      </c>
      <c r="H1701" t="s">
        <v>328</v>
      </c>
      <c r="I1701" t="s">
        <v>328</v>
      </c>
      <c r="J1701" t="s">
        <v>328</v>
      </c>
      <c r="K1701" t="s">
        <v>328</v>
      </c>
      <c r="L1701" t="s">
        <v>328</v>
      </c>
      <c r="M1701" t="s">
        <v>14967</v>
      </c>
      <c r="N1701" t="s">
        <v>328</v>
      </c>
      <c r="O1701" t="s">
        <v>328</v>
      </c>
    </row>
    <row r="1702" spans="1:15">
      <c r="A1702" t="s">
        <v>3680</v>
      </c>
      <c r="B1702" t="s">
        <v>14968</v>
      </c>
      <c r="C1702" t="s">
        <v>328</v>
      </c>
      <c r="D1702" t="s">
        <v>328</v>
      </c>
      <c r="E1702" t="s">
        <v>12934</v>
      </c>
      <c r="F1702" t="s">
        <v>2907</v>
      </c>
      <c r="G1702" t="s">
        <v>328</v>
      </c>
      <c r="H1702" t="s">
        <v>328</v>
      </c>
      <c r="I1702" t="s">
        <v>328</v>
      </c>
      <c r="J1702" t="s">
        <v>328</v>
      </c>
      <c r="K1702" t="s">
        <v>328</v>
      </c>
      <c r="L1702" t="s">
        <v>328</v>
      </c>
      <c r="M1702" t="s">
        <v>14968</v>
      </c>
      <c r="N1702" t="s">
        <v>328</v>
      </c>
      <c r="O1702" t="s">
        <v>328</v>
      </c>
    </row>
    <row r="1703" spans="1:15">
      <c r="A1703" t="s">
        <v>3680</v>
      </c>
      <c r="B1703" t="s">
        <v>14969</v>
      </c>
      <c r="C1703" t="s">
        <v>328</v>
      </c>
      <c r="D1703" t="s">
        <v>328</v>
      </c>
      <c r="E1703" t="s">
        <v>2912</v>
      </c>
      <c r="F1703" t="s">
        <v>2911</v>
      </c>
      <c r="G1703" t="s">
        <v>328</v>
      </c>
      <c r="H1703" t="s">
        <v>328</v>
      </c>
      <c r="I1703" t="s">
        <v>328</v>
      </c>
      <c r="J1703" t="s">
        <v>328</v>
      </c>
      <c r="K1703" t="s">
        <v>328</v>
      </c>
      <c r="L1703" t="s">
        <v>328</v>
      </c>
      <c r="M1703" t="s">
        <v>14969</v>
      </c>
      <c r="N1703" t="s">
        <v>328</v>
      </c>
      <c r="O1703" t="s">
        <v>328</v>
      </c>
    </row>
    <row r="1704" spans="1:15">
      <c r="A1704" s="45" t="s">
        <v>3680</v>
      </c>
      <c r="B1704" t="s">
        <v>14970</v>
      </c>
      <c r="C1704" t="s">
        <v>328</v>
      </c>
      <c r="D1704" t="s">
        <v>328</v>
      </c>
      <c r="E1704" t="s">
        <v>12934</v>
      </c>
      <c r="F1704" t="s">
        <v>2907</v>
      </c>
      <c r="G1704" t="s">
        <v>328</v>
      </c>
      <c r="H1704" t="s">
        <v>6518</v>
      </c>
      <c r="I1704" t="s">
        <v>2893</v>
      </c>
      <c r="J1704" t="s">
        <v>14935</v>
      </c>
      <c r="K1704" t="s">
        <v>328</v>
      </c>
      <c r="L1704" t="s">
        <v>328</v>
      </c>
      <c r="M1704" t="s">
        <v>14970</v>
      </c>
      <c r="N1704" t="s">
        <v>328</v>
      </c>
      <c r="O1704" t="s">
        <v>328</v>
      </c>
    </row>
    <row r="1705" spans="1:15">
      <c r="A1705" s="45" t="s">
        <v>3680</v>
      </c>
      <c r="B1705" t="s">
        <v>14971</v>
      </c>
      <c r="C1705" t="s">
        <v>328</v>
      </c>
      <c r="D1705" t="s">
        <v>328</v>
      </c>
      <c r="E1705" t="s">
        <v>12934</v>
      </c>
      <c r="F1705" t="s">
        <v>2907</v>
      </c>
      <c r="G1705" t="s">
        <v>328</v>
      </c>
      <c r="H1705" t="s">
        <v>6518</v>
      </c>
      <c r="I1705" t="s">
        <v>2893</v>
      </c>
      <c r="K1705" t="s">
        <v>328</v>
      </c>
      <c r="L1705" t="s">
        <v>328</v>
      </c>
      <c r="M1705" t="s">
        <v>14971</v>
      </c>
      <c r="N1705" t="s">
        <v>328</v>
      </c>
      <c r="O1705" t="s">
        <v>328</v>
      </c>
    </row>
    <row r="1706" spans="1:15">
      <c r="A1706" s="45" t="s">
        <v>3680</v>
      </c>
      <c r="B1706" t="s">
        <v>14972</v>
      </c>
      <c r="C1706" t="s">
        <v>328</v>
      </c>
      <c r="D1706" t="s">
        <v>328</v>
      </c>
      <c r="E1706" t="s">
        <v>12934</v>
      </c>
      <c r="F1706" t="s">
        <v>2907</v>
      </c>
      <c r="G1706" t="s">
        <v>328</v>
      </c>
      <c r="H1706" t="s">
        <v>6518</v>
      </c>
      <c r="I1706" t="s">
        <v>328</v>
      </c>
      <c r="J1706" t="s">
        <v>328</v>
      </c>
      <c r="K1706" t="s">
        <v>328</v>
      </c>
      <c r="L1706" t="s">
        <v>328</v>
      </c>
      <c r="M1706" t="s">
        <v>14973</v>
      </c>
      <c r="N1706" t="s">
        <v>328</v>
      </c>
      <c r="O1706" t="s">
        <v>328</v>
      </c>
    </row>
    <row r="1707" spans="1:15">
      <c r="A1707" s="45" t="s">
        <v>3680</v>
      </c>
      <c r="B1707" t="s">
        <v>14974</v>
      </c>
      <c r="C1707" t="s">
        <v>328</v>
      </c>
      <c r="D1707" t="s">
        <v>328</v>
      </c>
      <c r="E1707" t="s">
        <v>12934</v>
      </c>
      <c r="F1707" t="s">
        <v>2907</v>
      </c>
      <c r="G1707" t="s">
        <v>328</v>
      </c>
      <c r="H1707" t="s">
        <v>6518</v>
      </c>
      <c r="I1707" t="s">
        <v>328</v>
      </c>
      <c r="J1707" t="s">
        <v>328</v>
      </c>
      <c r="K1707" t="s">
        <v>328</v>
      </c>
      <c r="L1707" t="s">
        <v>328</v>
      </c>
      <c r="M1707" t="s">
        <v>14975</v>
      </c>
      <c r="N1707" t="s">
        <v>328</v>
      </c>
      <c r="O1707" t="s">
        <v>328</v>
      </c>
    </row>
    <row r="1708" spans="1:15">
      <c r="A1708" s="45" t="s">
        <v>3680</v>
      </c>
      <c r="B1708" t="s">
        <v>14976</v>
      </c>
      <c r="C1708" t="s">
        <v>328</v>
      </c>
      <c r="D1708" t="s">
        <v>328</v>
      </c>
      <c r="E1708" t="s">
        <v>12934</v>
      </c>
      <c r="F1708" t="s">
        <v>2907</v>
      </c>
      <c r="G1708" t="s">
        <v>328</v>
      </c>
      <c r="H1708" t="s">
        <v>6518</v>
      </c>
      <c r="I1708" t="s">
        <v>328</v>
      </c>
      <c r="J1708" t="s">
        <v>328</v>
      </c>
      <c r="K1708" t="s">
        <v>328</v>
      </c>
      <c r="L1708" t="s">
        <v>328</v>
      </c>
      <c r="M1708" t="s">
        <v>14977</v>
      </c>
      <c r="N1708" t="s">
        <v>328</v>
      </c>
      <c r="O1708" t="s">
        <v>328</v>
      </c>
    </row>
    <row r="1709" spans="1:15">
      <c r="A1709" s="45" t="s">
        <v>3680</v>
      </c>
      <c r="B1709" t="s">
        <v>14978</v>
      </c>
      <c r="C1709" t="s">
        <v>328</v>
      </c>
      <c r="D1709" t="s">
        <v>328</v>
      </c>
      <c r="E1709" t="s">
        <v>12934</v>
      </c>
      <c r="F1709" t="s">
        <v>2907</v>
      </c>
      <c r="G1709" t="s">
        <v>328</v>
      </c>
      <c r="H1709" t="s">
        <v>6518</v>
      </c>
      <c r="J1709" t="s">
        <v>14935</v>
      </c>
      <c r="K1709" t="s">
        <v>328</v>
      </c>
      <c r="L1709" t="s">
        <v>328</v>
      </c>
      <c r="M1709" t="s">
        <v>14978</v>
      </c>
      <c r="N1709" t="s">
        <v>328</v>
      </c>
      <c r="O1709" t="s">
        <v>328</v>
      </c>
    </row>
    <row r="1710" spans="1:15">
      <c r="A1710" s="45" t="s">
        <v>3680</v>
      </c>
      <c r="B1710" t="s">
        <v>14979</v>
      </c>
      <c r="C1710" t="s">
        <v>328</v>
      </c>
      <c r="D1710" t="s">
        <v>328</v>
      </c>
      <c r="E1710" t="s">
        <v>12934</v>
      </c>
      <c r="F1710" t="s">
        <v>2907</v>
      </c>
      <c r="G1710" t="s">
        <v>328</v>
      </c>
      <c r="H1710" t="s">
        <v>6518</v>
      </c>
      <c r="I1710" t="s">
        <v>2893</v>
      </c>
      <c r="J1710" t="s">
        <v>14935</v>
      </c>
      <c r="K1710" t="s">
        <v>328</v>
      </c>
      <c r="L1710" t="s">
        <v>328</v>
      </c>
      <c r="M1710" t="s">
        <v>14979</v>
      </c>
      <c r="N1710" t="s">
        <v>328</v>
      </c>
      <c r="O1710" t="s">
        <v>328</v>
      </c>
    </row>
    <row r="1711" spans="1:15">
      <c r="A1711" s="45" t="s">
        <v>3680</v>
      </c>
      <c r="B1711" t="s">
        <v>14980</v>
      </c>
      <c r="C1711" t="s">
        <v>328</v>
      </c>
      <c r="D1711" t="s">
        <v>328</v>
      </c>
      <c r="E1711" t="s">
        <v>12934</v>
      </c>
      <c r="F1711" t="s">
        <v>2907</v>
      </c>
      <c r="G1711" t="s">
        <v>328</v>
      </c>
      <c r="H1711" t="s">
        <v>6518</v>
      </c>
      <c r="I1711" t="s">
        <v>328</v>
      </c>
      <c r="J1711" t="s">
        <v>328</v>
      </c>
      <c r="K1711" t="s">
        <v>328</v>
      </c>
      <c r="L1711" t="s">
        <v>328</v>
      </c>
      <c r="M1711" t="s">
        <v>14980</v>
      </c>
      <c r="N1711" t="s">
        <v>328</v>
      </c>
      <c r="O1711" t="s">
        <v>328</v>
      </c>
    </row>
    <row r="1712" spans="1:15">
      <c r="A1712" t="s">
        <v>3680</v>
      </c>
      <c r="B1712" t="s">
        <v>14981</v>
      </c>
      <c r="C1712" t="s">
        <v>328</v>
      </c>
      <c r="D1712" t="s">
        <v>328</v>
      </c>
      <c r="E1712" t="s">
        <v>2912</v>
      </c>
      <c r="F1712" t="s">
        <v>2911</v>
      </c>
      <c r="G1712" t="s">
        <v>328</v>
      </c>
      <c r="H1712" t="s">
        <v>6526</v>
      </c>
      <c r="I1712" t="s">
        <v>328</v>
      </c>
      <c r="J1712" t="s">
        <v>328</v>
      </c>
      <c r="K1712" t="s">
        <v>328</v>
      </c>
      <c r="L1712" t="s">
        <v>328</v>
      </c>
      <c r="M1712" t="s">
        <v>13038</v>
      </c>
      <c r="N1712" t="s">
        <v>328</v>
      </c>
      <c r="O1712" t="s">
        <v>328</v>
      </c>
    </row>
    <row r="1713" spans="1:15">
      <c r="A1713" t="s">
        <v>3680</v>
      </c>
      <c r="B1713" t="s">
        <v>6526</v>
      </c>
      <c r="C1713" t="s">
        <v>328</v>
      </c>
      <c r="D1713" t="s">
        <v>328</v>
      </c>
      <c r="E1713" t="s">
        <v>2912</v>
      </c>
      <c r="F1713" t="s">
        <v>2911</v>
      </c>
      <c r="G1713" t="s">
        <v>328</v>
      </c>
      <c r="H1713" t="s">
        <v>6526</v>
      </c>
      <c r="I1713" t="s">
        <v>328</v>
      </c>
      <c r="J1713" t="s">
        <v>328</v>
      </c>
      <c r="K1713" t="s">
        <v>328</v>
      </c>
      <c r="L1713" t="s">
        <v>328</v>
      </c>
      <c r="M1713" t="s">
        <v>12995</v>
      </c>
      <c r="N1713" t="s">
        <v>328</v>
      </c>
      <c r="O1713" t="s">
        <v>328</v>
      </c>
    </row>
    <row r="1714" spans="1:15">
      <c r="A1714" t="s">
        <v>3680</v>
      </c>
      <c r="B1714" t="s">
        <v>6526</v>
      </c>
      <c r="C1714" t="s">
        <v>328</v>
      </c>
      <c r="D1714" t="s">
        <v>328</v>
      </c>
      <c r="E1714" t="s">
        <v>2912</v>
      </c>
      <c r="F1714" t="s">
        <v>2911</v>
      </c>
      <c r="G1714" t="s">
        <v>328</v>
      </c>
      <c r="H1714" t="s">
        <v>6526</v>
      </c>
      <c r="I1714" t="s">
        <v>328</v>
      </c>
      <c r="J1714" t="s">
        <v>328</v>
      </c>
      <c r="K1714" t="s">
        <v>328</v>
      </c>
      <c r="L1714" t="s">
        <v>328</v>
      </c>
      <c r="M1714" t="s">
        <v>12995</v>
      </c>
      <c r="N1714" t="s">
        <v>328</v>
      </c>
      <c r="O1714" t="s">
        <v>328</v>
      </c>
    </row>
    <row r="1715" spans="1:15">
      <c r="A1715" t="s">
        <v>3680</v>
      </c>
      <c r="B1715" t="s">
        <v>14982</v>
      </c>
      <c r="C1715" t="s">
        <v>328</v>
      </c>
      <c r="D1715" t="s">
        <v>328</v>
      </c>
      <c r="E1715" t="s">
        <v>2912</v>
      </c>
      <c r="F1715" t="s">
        <v>2911</v>
      </c>
      <c r="G1715" t="s">
        <v>328</v>
      </c>
      <c r="H1715" t="s">
        <v>6526</v>
      </c>
      <c r="I1715" s="52" t="s">
        <v>328</v>
      </c>
      <c r="J1715" s="54" t="s">
        <v>328</v>
      </c>
      <c r="K1715" t="s">
        <v>328</v>
      </c>
      <c r="L1715" t="s">
        <v>328</v>
      </c>
      <c r="M1715" t="s">
        <v>12995</v>
      </c>
      <c r="N1715" t="s">
        <v>328</v>
      </c>
      <c r="O1715" t="s">
        <v>328</v>
      </c>
    </row>
    <row r="1716" spans="1:15">
      <c r="A1716" t="s">
        <v>3680</v>
      </c>
      <c r="B1716" t="s">
        <v>14983</v>
      </c>
      <c r="C1716" t="s">
        <v>328</v>
      </c>
      <c r="D1716" t="s">
        <v>328</v>
      </c>
      <c r="E1716" t="s">
        <v>2912</v>
      </c>
      <c r="F1716" t="s">
        <v>2911</v>
      </c>
      <c r="G1716" t="s">
        <v>328</v>
      </c>
      <c r="H1716" t="s">
        <v>6526</v>
      </c>
      <c r="I1716" t="s">
        <v>328</v>
      </c>
      <c r="J1716" t="s">
        <v>328</v>
      </c>
      <c r="K1716" t="s">
        <v>328</v>
      </c>
      <c r="L1716" t="s">
        <v>328</v>
      </c>
      <c r="M1716" t="s">
        <v>12995</v>
      </c>
      <c r="N1716" t="s">
        <v>328</v>
      </c>
      <c r="O1716" t="s">
        <v>328</v>
      </c>
    </row>
    <row r="1717" spans="1:15">
      <c r="A1717" t="s">
        <v>3680</v>
      </c>
      <c r="B1717" t="s">
        <v>14984</v>
      </c>
      <c r="C1717" t="s">
        <v>328</v>
      </c>
      <c r="D1717" t="s">
        <v>328</v>
      </c>
      <c r="E1717" t="s">
        <v>12934</v>
      </c>
      <c r="F1717" t="s">
        <v>2907</v>
      </c>
      <c r="G1717" t="s">
        <v>328</v>
      </c>
      <c r="H1717" t="s">
        <v>328</v>
      </c>
      <c r="I1717" t="s">
        <v>328</v>
      </c>
      <c r="J1717" t="s">
        <v>328</v>
      </c>
      <c r="K1717" t="s">
        <v>328</v>
      </c>
      <c r="L1717" t="s">
        <v>328</v>
      </c>
      <c r="M1717" t="s">
        <v>14985</v>
      </c>
      <c r="N1717" t="s">
        <v>328</v>
      </c>
      <c r="O1717" t="s">
        <v>328</v>
      </c>
    </row>
    <row r="1718" spans="1:15">
      <c r="A1718" t="s">
        <v>3680</v>
      </c>
      <c r="B1718" t="s">
        <v>14986</v>
      </c>
      <c r="C1718" t="s">
        <v>328</v>
      </c>
      <c r="D1718" t="s">
        <v>328</v>
      </c>
      <c r="E1718" t="s">
        <v>13773</v>
      </c>
      <c r="F1718" t="s">
        <v>2889</v>
      </c>
      <c r="G1718" t="s">
        <v>328</v>
      </c>
      <c r="H1718" t="s">
        <v>328</v>
      </c>
      <c r="I1718" t="s">
        <v>6497</v>
      </c>
      <c r="J1718" t="s">
        <v>14987</v>
      </c>
      <c r="K1718" t="s">
        <v>328</v>
      </c>
      <c r="L1718" t="s">
        <v>328</v>
      </c>
      <c r="M1718" t="s">
        <v>14986</v>
      </c>
      <c r="N1718" t="s">
        <v>328</v>
      </c>
      <c r="O1718" t="s">
        <v>328</v>
      </c>
    </row>
    <row r="1719" spans="1:15">
      <c r="A1719" s="45" t="s">
        <v>3680</v>
      </c>
      <c r="B1719" t="s">
        <v>14988</v>
      </c>
      <c r="C1719" t="s">
        <v>328</v>
      </c>
      <c r="D1719" t="s">
        <v>328</v>
      </c>
      <c r="E1719" t="s">
        <v>12934</v>
      </c>
      <c r="F1719" t="s">
        <v>2907</v>
      </c>
      <c r="G1719" t="s">
        <v>328</v>
      </c>
      <c r="H1719" t="s">
        <v>6524</v>
      </c>
      <c r="I1719" s="53" t="s">
        <v>6497</v>
      </c>
      <c r="J1719" s="53" t="s">
        <v>6507</v>
      </c>
      <c r="K1719" t="s">
        <v>328</v>
      </c>
      <c r="L1719" t="s">
        <v>328</v>
      </c>
      <c r="M1719" t="s">
        <v>14988</v>
      </c>
      <c r="N1719" t="s">
        <v>328</v>
      </c>
      <c r="O1719" t="s">
        <v>328</v>
      </c>
    </row>
    <row r="1720" spans="1:15">
      <c r="A1720" t="s">
        <v>3680</v>
      </c>
      <c r="B1720" t="s">
        <v>14989</v>
      </c>
      <c r="C1720" t="s">
        <v>328</v>
      </c>
      <c r="D1720" t="s">
        <v>328</v>
      </c>
      <c r="E1720" t="s">
        <v>13551</v>
      </c>
      <c r="F1720" t="s">
        <v>2907</v>
      </c>
      <c r="G1720" t="s">
        <v>328</v>
      </c>
      <c r="H1720" t="s">
        <v>328</v>
      </c>
      <c r="I1720" t="s">
        <v>6497</v>
      </c>
      <c r="J1720" t="s">
        <v>14987</v>
      </c>
      <c r="K1720" t="s">
        <v>328</v>
      </c>
      <c r="L1720" t="s">
        <v>328</v>
      </c>
      <c r="M1720" t="s">
        <v>14989</v>
      </c>
      <c r="N1720" t="s">
        <v>328</v>
      </c>
      <c r="O1720" t="s">
        <v>328</v>
      </c>
    </row>
    <row r="1721" spans="1:15">
      <c r="A1721" s="45" t="s">
        <v>3680</v>
      </c>
      <c r="B1721" t="s">
        <v>14990</v>
      </c>
      <c r="C1721" t="s">
        <v>328</v>
      </c>
      <c r="D1721" t="s">
        <v>328</v>
      </c>
      <c r="E1721" t="s">
        <v>12934</v>
      </c>
      <c r="F1721" t="s">
        <v>2907</v>
      </c>
      <c r="G1721" t="s">
        <v>328</v>
      </c>
      <c r="H1721" t="s">
        <v>328</v>
      </c>
      <c r="I1721" s="33" t="s">
        <v>6497</v>
      </c>
      <c r="J1721" t="s">
        <v>328</v>
      </c>
      <c r="K1721" t="s">
        <v>328</v>
      </c>
      <c r="L1721">
        <v>117.5</v>
      </c>
      <c r="M1721" t="s">
        <v>14991</v>
      </c>
      <c r="N1721" t="s">
        <v>328</v>
      </c>
      <c r="O1721" t="s">
        <v>328</v>
      </c>
    </row>
    <row r="1722" spans="1:15">
      <c r="A1722" s="45" t="s">
        <v>3680</v>
      </c>
      <c r="B1722" t="s">
        <v>14992</v>
      </c>
      <c r="C1722" t="s">
        <v>328</v>
      </c>
      <c r="D1722" t="s">
        <v>328</v>
      </c>
      <c r="E1722" t="s">
        <v>12934</v>
      </c>
      <c r="F1722" t="s">
        <v>2907</v>
      </c>
      <c r="G1722" t="s">
        <v>328</v>
      </c>
      <c r="H1722" t="s">
        <v>6518</v>
      </c>
      <c r="I1722" t="s">
        <v>328</v>
      </c>
      <c r="J1722" t="s">
        <v>328</v>
      </c>
      <c r="K1722" t="s">
        <v>328</v>
      </c>
      <c r="L1722" t="s">
        <v>328</v>
      </c>
      <c r="M1722" t="s">
        <v>14992</v>
      </c>
      <c r="N1722" t="s">
        <v>328</v>
      </c>
      <c r="O1722" t="s">
        <v>328</v>
      </c>
    </row>
    <row r="1723" spans="1:15">
      <c r="A1723" s="45" t="s">
        <v>3680</v>
      </c>
      <c r="B1723" t="s">
        <v>14993</v>
      </c>
      <c r="C1723" t="s">
        <v>328</v>
      </c>
      <c r="D1723" t="s">
        <v>328</v>
      </c>
      <c r="E1723" t="s">
        <v>12934</v>
      </c>
      <c r="F1723" t="s">
        <v>2907</v>
      </c>
      <c r="G1723" t="s">
        <v>328</v>
      </c>
      <c r="H1723" t="s">
        <v>6518</v>
      </c>
      <c r="I1723" t="s">
        <v>328</v>
      </c>
      <c r="J1723" t="s">
        <v>328</v>
      </c>
      <c r="K1723" t="s">
        <v>328</v>
      </c>
      <c r="L1723" t="s">
        <v>328</v>
      </c>
      <c r="M1723" t="s">
        <v>14993</v>
      </c>
      <c r="N1723" t="s">
        <v>328</v>
      </c>
      <c r="O1723" t="s">
        <v>328</v>
      </c>
    </row>
    <row r="1724" spans="1:15">
      <c r="A1724" t="s">
        <v>3680</v>
      </c>
      <c r="B1724" t="s">
        <v>14994</v>
      </c>
      <c r="C1724" t="s">
        <v>328</v>
      </c>
      <c r="D1724" t="s">
        <v>328</v>
      </c>
      <c r="E1724" t="s">
        <v>12934</v>
      </c>
      <c r="F1724" t="s">
        <v>2907</v>
      </c>
      <c r="G1724" t="s">
        <v>328</v>
      </c>
      <c r="H1724" t="s">
        <v>6520</v>
      </c>
      <c r="I1724" t="s">
        <v>328</v>
      </c>
      <c r="J1724" t="s">
        <v>328</v>
      </c>
      <c r="K1724" t="s">
        <v>328</v>
      </c>
      <c r="L1724" t="s">
        <v>328</v>
      </c>
      <c r="M1724" t="s">
        <v>14994</v>
      </c>
      <c r="N1724" t="s">
        <v>328</v>
      </c>
      <c r="O1724" t="s">
        <v>328</v>
      </c>
    </row>
    <row r="1725" spans="1:15">
      <c r="A1725" t="s">
        <v>3680</v>
      </c>
      <c r="B1725" t="s">
        <v>14995</v>
      </c>
      <c r="C1725" t="s">
        <v>328</v>
      </c>
      <c r="D1725" t="s">
        <v>328</v>
      </c>
      <c r="E1725" t="s">
        <v>14996</v>
      </c>
      <c r="F1725" t="s">
        <v>2907</v>
      </c>
      <c r="G1725" t="s">
        <v>328</v>
      </c>
      <c r="H1725" t="s">
        <v>328</v>
      </c>
      <c r="I1725" t="s">
        <v>6526</v>
      </c>
      <c r="J1725" t="s">
        <v>328</v>
      </c>
      <c r="K1725" t="s">
        <v>328</v>
      </c>
      <c r="L1725" t="s">
        <v>328</v>
      </c>
      <c r="M1725" t="s">
        <v>14995</v>
      </c>
      <c r="N1725" t="s">
        <v>328</v>
      </c>
      <c r="O1725" t="s">
        <v>328</v>
      </c>
    </row>
    <row r="1726" spans="1:15">
      <c r="A1726" t="s">
        <v>3680</v>
      </c>
      <c r="B1726" t="s">
        <v>14997</v>
      </c>
      <c r="C1726" t="s">
        <v>328</v>
      </c>
      <c r="D1726" t="s">
        <v>328</v>
      </c>
      <c r="E1726" t="s">
        <v>2912</v>
      </c>
      <c r="F1726" t="s">
        <v>2907</v>
      </c>
      <c r="G1726" t="s">
        <v>328</v>
      </c>
      <c r="H1726" t="s">
        <v>328</v>
      </c>
      <c r="I1726" t="s">
        <v>6526</v>
      </c>
      <c r="J1726" t="s">
        <v>328</v>
      </c>
      <c r="K1726" t="s">
        <v>328</v>
      </c>
      <c r="L1726" t="s">
        <v>328</v>
      </c>
      <c r="M1726" t="s">
        <v>14997</v>
      </c>
      <c r="N1726" t="s">
        <v>328</v>
      </c>
      <c r="O1726" t="s">
        <v>328</v>
      </c>
    </row>
    <row r="1727" spans="1:15">
      <c r="A1727" t="s">
        <v>3680</v>
      </c>
      <c r="B1727" t="s">
        <v>14998</v>
      </c>
      <c r="C1727" t="s">
        <v>328</v>
      </c>
      <c r="D1727" t="s">
        <v>328</v>
      </c>
      <c r="E1727" t="s">
        <v>12934</v>
      </c>
      <c r="F1727" t="s">
        <v>2907</v>
      </c>
      <c r="G1727" t="s">
        <v>328</v>
      </c>
      <c r="H1727" t="s">
        <v>328</v>
      </c>
      <c r="I1727" t="s">
        <v>6518</v>
      </c>
      <c r="J1727" t="s">
        <v>6497</v>
      </c>
      <c r="K1727" t="s">
        <v>328</v>
      </c>
      <c r="L1727" t="s">
        <v>328</v>
      </c>
      <c r="M1727" t="s">
        <v>14998</v>
      </c>
      <c r="N1727" t="s">
        <v>328</v>
      </c>
      <c r="O1727" t="s">
        <v>328</v>
      </c>
    </row>
    <row r="1728" spans="1:15">
      <c r="A1728" t="s">
        <v>3680</v>
      </c>
      <c r="B1728" t="s">
        <v>14999</v>
      </c>
      <c r="C1728" t="s">
        <v>328</v>
      </c>
      <c r="D1728" t="s">
        <v>328</v>
      </c>
      <c r="E1728" t="s">
        <v>12949</v>
      </c>
      <c r="F1728" t="s">
        <v>2907</v>
      </c>
      <c r="G1728" t="s">
        <v>328</v>
      </c>
      <c r="H1728" t="s">
        <v>328</v>
      </c>
      <c r="I1728" t="s">
        <v>6520</v>
      </c>
      <c r="J1728" t="s">
        <v>328</v>
      </c>
      <c r="K1728" t="s">
        <v>328</v>
      </c>
      <c r="L1728" t="s">
        <v>328</v>
      </c>
      <c r="M1728" t="s">
        <v>15000</v>
      </c>
      <c r="N1728" t="s">
        <v>328</v>
      </c>
      <c r="O1728" t="s">
        <v>328</v>
      </c>
    </row>
    <row r="1729" spans="1:15">
      <c r="A1729" t="s">
        <v>3680</v>
      </c>
      <c r="B1729" t="s">
        <v>15001</v>
      </c>
      <c r="C1729" t="s">
        <v>328</v>
      </c>
      <c r="D1729" t="s">
        <v>328</v>
      </c>
      <c r="E1729" t="s">
        <v>13551</v>
      </c>
      <c r="F1729" t="s">
        <v>2907</v>
      </c>
      <c r="G1729" t="s">
        <v>328</v>
      </c>
      <c r="H1729" t="s">
        <v>6520</v>
      </c>
      <c r="I1729" t="s">
        <v>6501</v>
      </c>
      <c r="J1729" t="s">
        <v>13773</v>
      </c>
      <c r="K1729" t="s">
        <v>328</v>
      </c>
      <c r="L1729" t="s">
        <v>328</v>
      </c>
      <c r="M1729" t="s">
        <v>15001</v>
      </c>
      <c r="N1729" t="s">
        <v>328</v>
      </c>
      <c r="O1729" t="s">
        <v>328</v>
      </c>
    </row>
    <row r="1730" spans="1:15">
      <c r="A1730" t="s">
        <v>3680</v>
      </c>
      <c r="B1730" s="35" t="s">
        <v>15002</v>
      </c>
      <c r="C1730" t="s">
        <v>328</v>
      </c>
      <c r="D1730" t="s">
        <v>328</v>
      </c>
      <c r="E1730" t="s">
        <v>12934</v>
      </c>
      <c r="F1730" t="s">
        <v>2907</v>
      </c>
      <c r="G1730" t="s">
        <v>328</v>
      </c>
      <c r="H1730" t="s">
        <v>328</v>
      </c>
      <c r="I1730" t="s">
        <v>328</v>
      </c>
      <c r="J1730" t="s">
        <v>328</v>
      </c>
      <c r="K1730" t="s">
        <v>328</v>
      </c>
      <c r="L1730" t="s">
        <v>328</v>
      </c>
      <c r="M1730" s="35" t="s">
        <v>15002</v>
      </c>
      <c r="N1730" t="s">
        <v>328</v>
      </c>
      <c r="O1730" t="s">
        <v>328</v>
      </c>
    </row>
    <row r="1731" spans="1:15">
      <c r="A1731" t="s">
        <v>3680</v>
      </c>
      <c r="B1731" t="s">
        <v>15003</v>
      </c>
      <c r="C1731" t="s">
        <v>328</v>
      </c>
      <c r="D1731" t="s">
        <v>328</v>
      </c>
      <c r="E1731" t="s">
        <v>12949</v>
      </c>
      <c r="F1731" t="s">
        <v>2907</v>
      </c>
      <c r="G1731" t="s">
        <v>328</v>
      </c>
      <c r="H1731" t="s">
        <v>6520</v>
      </c>
      <c r="I1731" t="s">
        <v>6497</v>
      </c>
      <c r="J1731" t="s">
        <v>328</v>
      </c>
      <c r="K1731" t="s">
        <v>328</v>
      </c>
      <c r="L1731" t="s">
        <v>328</v>
      </c>
      <c r="M1731" t="s">
        <v>15004</v>
      </c>
      <c r="N1731" t="s">
        <v>328</v>
      </c>
      <c r="O1731" t="s">
        <v>328</v>
      </c>
    </row>
    <row r="1732" spans="1:15">
      <c r="A1732" t="s">
        <v>3680</v>
      </c>
      <c r="B1732" t="s">
        <v>15005</v>
      </c>
      <c r="C1732" t="s">
        <v>328</v>
      </c>
      <c r="D1732" t="s">
        <v>328</v>
      </c>
      <c r="E1732" t="s">
        <v>12949</v>
      </c>
      <c r="F1732" t="s">
        <v>2907</v>
      </c>
      <c r="G1732" t="s">
        <v>328</v>
      </c>
      <c r="H1732" t="s">
        <v>6520</v>
      </c>
      <c r="I1732" t="s">
        <v>6497</v>
      </c>
      <c r="J1732" t="s">
        <v>328</v>
      </c>
      <c r="K1732" t="s">
        <v>328</v>
      </c>
      <c r="L1732" t="s">
        <v>328</v>
      </c>
      <c r="M1732" t="s">
        <v>15004</v>
      </c>
      <c r="N1732" t="s">
        <v>328</v>
      </c>
      <c r="O1732" t="s">
        <v>328</v>
      </c>
    </row>
    <row r="1733" spans="1:15">
      <c r="A1733" t="s">
        <v>3680</v>
      </c>
      <c r="B1733" t="s">
        <v>15006</v>
      </c>
      <c r="C1733" t="s">
        <v>328</v>
      </c>
      <c r="D1733" t="s">
        <v>328</v>
      </c>
      <c r="E1733" t="s">
        <v>12949</v>
      </c>
      <c r="F1733" t="s">
        <v>2907</v>
      </c>
      <c r="G1733" t="s">
        <v>328</v>
      </c>
      <c r="H1733" t="s">
        <v>6520</v>
      </c>
      <c r="I1733" t="s">
        <v>6497</v>
      </c>
      <c r="J1733" t="s">
        <v>328</v>
      </c>
      <c r="K1733" t="s">
        <v>328</v>
      </c>
      <c r="L1733" t="s">
        <v>328</v>
      </c>
      <c r="M1733" t="s">
        <v>15004</v>
      </c>
      <c r="N1733" t="s">
        <v>328</v>
      </c>
      <c r="O1733" t="s">
        <v>328</v>
      </c>
    </row>
    <row r="1734" spans="1:15">
      <c r="A1734" t="s">
        <v>3680</v>
      </c>
      <c r="B1734" t="s">
        <v>15007</v>
      </c>
      <c r="C1734" t="s">
        <v>328</v>
      </c>
      <c r="D1734" t="s">
        <v>328</v>
      </c>
      <c r="E1734" t="s">
        <v>12949</v>
      </c>
      <c r="F1734" t="s">
        <v>2907</v>
      </c>
      <c r="G1734" t="s">
        <v>328</v>
      </c>
      <c r="H1734" t="s">
        <v>6520</v>
      </c>
      <c r="I1734" t="s">
        <v>6497</v>
      </c>
      <c r="J1734" t="s">
        <v>328</v>
      </c>
      <c r="K1734" t="s">
        <v>328</v>
      </c>
      <c r="L1734" t="s">
        <v>328</v>
      </c>
      <c r="M1734" t="s">
        <v>15004</v>
      </c>
      <c r="N1734" t="s">
        <v>328</v>
      </c>
      <c r="O1734" t="s">
        <v>328</v>
      </c>
    </row>
    <row r="1735" spans="1:15">
      <c r="A1735" t="s">
        <v>3680</v>
      </c>
      <c r="B1735" t="s">
        <v>15004</v>
      </c>
      <c r="C1735" t="s">
        <v>328</v>
      </c>
      <c r="D1735" t="s">
        <v>328</v>
      </c>
      <c r="E1735" t="s">
        <v>12949</v>
      </c>
      <c r="F1735" t="s">
        <v>2907</v>
      </c>
      <c r="G1735" t="s">
        <v>328</v>
      </c>
      <c r="H1735" t="s">
        <v>6520</v>
      </c>
      <c r="I1735" t="s">
        <v>6497</v>
      </c>
      <c r="J1735" t="s">
        <v>328</v>
      </c>
      <c r="K1735" t="s">
        <v>328</v>
      </c>
      <c r="L1735" t="s">
        <v>328</v>
      </c>
      <c r="M1735" t="s">
        <v>15004</v>
      </c>
      <c r="N1735" t="s">
        <v>328</v>
      </c>
      <c r="O1735" t="s">
        <v>328</v>
      </c>
    </row>
    <row r="1736" spans="1:15">
      <c r="A1736" t="s">
        <v>3680</v>
      </c>
      <c r="B1736" t="s">
        <v>15008</v>
      </c>
      <c r="C1736" t="s">
        <v>328</v>
      </c>
      <c r="D1736" t="s">
        <v>328</v>
      </c>
      <c r="E1736" t="s">
        <v>12934</v>
      </c>
      <c r="F1736" t="s">
        <v>2907</v>
      </c>
      <c r="G1736" t="s">
        <v>328</v>
      </c>
      <c r="H1736" t="s">
        <v>6520</v>
      </c>
      <c r="I1736" t="s">
        <v>328</v>
      </c>
      <c r="J1736" t="s">
        <v>328</v>
      </c>
      <c r="K1736" t="s">
        <v>328</v>
      </c>
      <c r="L1736" t="s">
        <v>328</v>
      </c>
      <c r="M1736" t="s">
        <v>15008</v>
      </c>
      <c r="N1736" t="s">
        <v>328</v>
      </c>
      <c r="O1736" t="s">
        <v>328</v>
      </c>
    </row>
    <row r="1737" spans="1:15">
      <c r="A1737" t="s">
        <v>3680</v>
      </c>
      <c r="B1737" t="s">
        <v>15009</v>
      </c>
      <c r="C1737" t="s">
        <v>328</v>
      </c>
      <c r="D1737" t="s">
        <v>328</v>
      </c>
      <c r="E1737" t="s">
        <v>12934</v>
      </c>
      <c r="F1737" t="s">
        <v>2907</v>
      </c>
      <c r="G1737" t="s">
        <v>328</v>
      </c>
      <c r="H1737" t="s">
        <v>6520</v>
      </c>
      <c r="I1737" t="s">
        <v>328</v>
      </c>
      <c r="J1737" t="s">
        <v>328</v>
      </c>
      <c r="K1737" t="s">
        <v>328</v>
      </c>
      <c r="L1737" t="s">
        <v>328</v>
      </c>
      <c r="M1737" t="s">
        <v>15008</v>
      </c>
      <c r="N1737" t="s">
        <v>328</v>
      </c>
      <c r="O1737" t="s">
        <v>328</v>
      </c>
    </row>
    <row r="1738" spans="1:15">
      <c r="A1738" t="s">
        <v>3680</v>
      </c>
      <c r="B1738" t="s">
        <v>15010</v>
      </c>
      <c r="C1738" t="s">
        <v>328</v>
      </c>
      <c r="D1738" t="s">
        <v>328</v>
      </c>
      <c r="E1738" t="s">
        <v>12934</v>
      </c>
      <c r="F1738" t="s">
        <v>2907</v>
      </c>
      <c r="G1738" t="s">
        <v>328</v>
      </c>
      <c r="H1738" t="s">
        <v>6520</v>
      </c>
      <c r="I1738" t="s">
        <v>328</v>
      </c>
      <c r="J1738" t="s">
        <v>328</v>
      </c>
      <c r="K1738" t="s">
        <v>328</v>
      </c>
      <c r="L1738" t="s">
        <v>328</v>
      </c>
      <c r="M1738" t="s">
        <v>15011</v>
      </c>
      <c r="N1738" t="s">
        <v>328</v>
      </c>
      <c r="O1738" t="s">
        <v>328</v>
      </c>
    </row>
    <row r="1739" spans="1:15">
      <c r="A1739" t="s">
        <v>3680</v>
      </c>
      <c r="B1739" t="s">
        <v>15011</v>
      </c>
      <c r="C1739" t="s">
        <v>328</v>
      </c>
      <c r="D1739" t="s">
        <v>328</v>
      </c>
      <c r="E1739" t="s">
        <v>12934</v>
      </c>
      <c r="F1739" t="s">
        <v>2907</v>
      </c>
      <c r="G1739" t="s">
        <v>328</v>
      </c>
      <c r="H1739" t="s">
        <v>6520</v>
      </c>
      <c r="I1739" t="s">
        <v>328</v>
      </c>
      <c r="J1739" t="s">
        <v>328</v>
      </c>
      <c r="K1739" t="s">
        <v>328</v>
      </c>
      <c r="L1739" t="s">
        <v>328</v>
      </c>
      <c r="M1739" t="s">
        <v>15011</v>
      </c>
      <c r="N1739" t="s">
        <v>328</v>
      </c>
      <c r="O1739" t="s">
        <v>328</v>
      </c>
    </row>
    <row r="1740" spans="1:15">
      <c r="A1740" t="s">
        <v>3680</v>
      </c>
      <c r="B1740" s="35" t="s">
        <v>15012</v>
      </c>
      <c r="C1740" t="s">
        <v>328</v>
      </c>
      <c r="D1740" t="s">
        <v>328</v>
      </c>
      <c r="E1740" t="s">
        <v>12934</v>
      </c>
      <c r="F1740" t="s">
        <v>2907</v>
      </c>
      <c r="G1740" t="s">
        <v>328</v>
      </c>
      <c r="H1740" t="s">
        <v>6524</v>
      </c>
      <c r="I1740" t="s">
        <v>328</v>
      </c>
      <c r="J1740" t="s">
        <v>328</v>
      </c>
      <c r="K1740" t="s">
        <v>328</v>
      </c>
      <c r="L1740" t="s">
        <v>328</v>
      </c>
      <c r="M1740" s="35" t="s">
        <v>15012</v>
      </c>
      <c r="N1740" t="s">
        <v>328</v>
      </c>
      <c r="O1740" t="s">
        <v>328</v>
      </c>
    </row>
    <row r="1741" spans="1:15">
      <c r="A1741" t="s">
        <v>3680</v>
      </c>
      <c r="B1741" t="s">
        <v>15013</v>
      </c>
      <c r="C1741" t="s">
        <v>328</v>
      </c>
      <c r="D1741" t="s">
        <v>328</v>
      </c>
      <c r="E1741" t="s">
        <v>12934</v>
      </c>
      <c r="F1741" t="s">
        <v>2907</v>
      </c>
      <c r="G1741" t="s">
        <v>328</v>
      </c>
      <c r="H1741" t="s">
        <v>6518</v>
      </c>
      <c r="I1741" t="s">
        <v>6497</v>
      </c>
      <c r="J1741" t="s">
        <v>15014</v>
      </c>
      <c r="K1741" t="s">
        <v>328</v>
      </c>
      <c r="L1741" t="s">
        <v>328</v>
      </c>
      <c r="M1741" t="s">
        <v>15013</v>
      </c>
      <c r="N1741" t="s">
        <v>328</v>
      </c>
      <c r="O1741" t="s">
        <v>328</v>
      </c>
    </row>
    <row r="1742" spans="1:15">
      <c r="A1742" t="s">
        <v>3680</v>
      </c>
      <c r="B1742" t="s">
        <v>15015</v>
      </c>
      <c r="C1742" t="s">
        <v>328</v>
      </c>
      <c r="D1742" t="s">
        <v>328</v>
      </c>
      <c r="E1742" t="s">
        <v>12934</v>
      </c>
      <c r="F1742" t="s">
        <v>2907</v>
      </c>
      <c r="G1742" t="s">
        <v>328</v>
      </c>
      <c r="H1742" t="s">
        <v>6518</v>
      </c>
      <c r="I1742" t="s">
        <v>6497</v>
      </c>
      <c r="K1742" t="s">
        <v>328</v>
      </c>
      <c r="L1742" t="s">
        <v>328</v>
      </c>
      <c r="M1742" t="s">
        <v>15015</v>
      </c>
      <c r="N1742" t="s">
        <v>328</v>
      </c>
      <c r="O1742" t="s">
        <v>328</v>
      </c>
    </row>
    <row r="1743" spans="1:15">
      <c r="A1743" t="s">
        <v>3680</v>
      </c>
      <c r="B1743" t="s">
        <v>15016</v>
      </c>
      <c r="C1743" t="s">
        <v>328</v>
      </c>
      <c r="D1743" t="s">
        <v>328</v>
      </c>
      <c r="E1743" t="s">
        <v>12934</v>
      </c>
      <c r="F1743" t="s">
        <v>2907</v>
      </c>
      <c r="G1743" t="s">
        <v>328</v>
      </c>
      <c r="H1743" t="s">
        <v>6518</v>
      </c>
      <c r="K1743" t="s">
        <v>328</v>
      </c>
      <c r="L1743" t="s">
        <v>328</v>
      </c>
      <c r="M1743" t="s">
        <v>15016</v>
      </c>
      <c r="N1743" t="s">
        <v>328</v>
      </c>
      <c r="O1743" t="s">
        <v>328</v>
      </c>
    </row>
    <row r="1744" spans="1:15">
      <c r="A1744" t="s">
        <v>3680</v>
      </c>
      <c r="B1744" t="s">
        <v>15017</v>
      </c>
      <c r="C1744" t="s">
        <v>328</v>
      </c>
      <c r="D1744" t="s">
        <v>328</v>
      </c>
      <c r="E1744" t="s">
        <v>12934</v>
      </c>
      <c r="F1744" t="s">
        <v>2907</v>
      </c>
      <c r="G1744" t="s">
        <v>328</v>
      </c>
      <c r="H1744" t="s">
        <v>328</v>
      </c>
      <c r="I1744" t="s">
        <v>328</v>
      </c>
      <c r="J1744" t="s">
        <v>328</v>
      </c>
      <c r="K1744" t="s">
        <v>328</v>
      </c>
      <c r="L1744" t="s">
        <v>328</v>
      </c>
      <c r="M1744" t="s">
        <v>15017</v>
      </c>
      <c r="N1744" t="s">
        <v>328</v>
      </c>
      <c r="O1744" t="s">
        <v>328</v>
      </c>
    </row>
    <row r="1745" spans="1:15">
      <c r="A1745" t="s">
        <v>3680</v>
      </c>
      <c r="B1745" t="s">
        <v>15018</v>
      </c>
      <c r="C1745" t="s">
        <v>328</v>
      </c>
      <c r="D1745" t="s">
        <v>328</v>
      </c>
      <c r="E1745" t="s">
        <v>12934</v>
      </c>
      <c r="F1745" t="s">
        <v>2907</v>
      </c>
      <c r="G1745" t="s">
        <v>328</v>
      </c>
      <c r="H1745" t="s">
        <v>6518</v>
      </c>
      <c r="I1745" t="s">
        <v>328</v>
      </c>
      <c r="J1745" t="s">
        <v>328</v>
      </c>
      <c r="K1745" t="s">
        <v>328</v>
      </c>
      <c r="L1745" t="s">
        <v>328</v>
      </c>
      <c r="M1745" t="s">
        <v>15019</v>
      </c>
      <c r="N1745" t="s">
        <v>328</v>
      </c>
      <c r="O1745" t="s">
        <v>328</v>
      </c>
    </row>
    <row r="1746" spans="1:15">
      <c r="A1746" t="s">
        <v>3680</v>
      </c>
      <c r="B1746" t="s">
        <v>15020</v>
      </c>
      <c r="C1746" t="s">
        <v>328</v>
      </c>
      <c r="D1746" t="s">
        <v>328</v>
      </c>
      <c r="E1746" t="s">
        <v>12934</v>
      </c>
      <c r="F1746" t="s">
        <v>2907</v>
      </c>
      <c r="G1746" t="s">
        <v>328</v>
      </c>
      <c r="H1746" t="s">
        <v>6518</v>
      </c>
      <c r="I1746" t="s">
        <v>328</v>
      </c>
      <c r="J1746" t="s">
        <v>328</v>
      </c>
      <c r="K1746" t="s">
        <v>328</v>
      </c>
      <c r="L1746" t="s">
        <v>328</v>
      </c>
      <c r="M1746" t="s">
        <v>15021</v>
      </c>
      <c r="N1746" t="s">
        <v>328</v>
      </c>
      <c r="O1746" t="s">
        <v>328</v>
      </c>
    </row>
    <row r="1747" spans="1:15">
      <c r="A1747" s="45" t="s">
        <v>3680</v>
      </c>
      <c r="C1747" t="s">
        <v>328</v>
      </c>
      <c r="D1747" t="s">
        <v>328</v>
      </c>
      <c r="E1747" t="s">
        <v>12934</v>
      </c>
      <c r="F1747" t="s">
        <v>2907</v>
      </c>
      <c r="G1747" t="s">
        <v>328</v>
      </c>
      <c r="H1747" t="s">
        <v>328</v>
      </c>
      <c r="I1747" s="33" t="s">
        <v>13853</v>
      </c>
      <c r="J1747" t="s">
        <v>328</v>
      </c>
      <c r="K1747" t="s">
        <v>328</v>
      </c>
      <c r="L1747" t="s">
        <v>328</v>
      </c>
      <c r="M1747" t="s">
        <v>15022</v>
      </c>
      <c r="N1747" t="s">
        <v>328</v>
      </c>
      <c r="O1747" t="s">
        <v>328</v>
      </c>
    </row>
    <row r="1748" spans="1:15">
      <c r="A1748" s="45" t="s">
        <v>3680</v>
      </c>
      <c r="C1748" t="s">
        <v>328</v>
      </c>
      <c r="D1748" t="s">
        <v>328</v>
      </c>
      <c r="E1748" t="s">
        <v>12934</v>
      </c>
      <c r="F1748" t="s">
        <v>2907</v>
      </c>
      <c r="G1748" t="s">
        <v>328</v>
      </c>
      <c r="H1748" t="s">
        <v>328</v>
      </c>
      <c r="I1748" s="35" t="s">
        <v>13853</v>
      </c>
      <c r="J1748" s="33" t="s">
        <v>6497</v>
      </c>
      <c r="L1748" t="s">
        <v>328</v>
      </c>
      <c r="M1748" t="s">
        <v>15023</v>
      </c>
      <c r="N1748" t="s">
        <v>328</v>
      </c>
      <c r="O1748" t="s">
        <v>328</v>
      </c>
    </row>
    <row r="1749" spans="1:15">
      <c r="A1749" s="45" t="s">
        <v>3680</v>
      </c>
      <c r="C1749" t="s">
        <v>328</v>
      </c>
      <c r="D1749" t="s">
        <v>328</v>
      </c>
      <c r="E1749" t="s">
        <v>12934</v>
      </c>
      <c r="F1749" t="s">
        <v>2907</v>
      </c>
      <c r="G1749" t="s">
        <v>328</v>
      </c>
      <c r="H1749" t="s">
        <v>328</v>
      </c>
      <c r="I1749" s="33" t="s">
        <v>13853</v>
      </c>
      <c r="J1749" t="s">
        <v>328</v>
      </c>
      <c r="K1749" t="s">
        <v>328</v>
      </c>
      <c r="L1749" t="s">
        <v>328</v>
      </c>
      <c r="M1749" t="s">
        <v>15024</v>
      </c>
      <c r="N1749" t="s">
        <v>328</v>
      </c>
      <c r="O1749" t="s">
        <v>328</v>
      </c>
    </row>
    <row r="1750" spans="1:15">
      <c r="A1750" t="s">
        <v>3680</v>
      </c>
      <c r="B1750" t="s">
        <v>15025</v>
      </c>
      <c r="C1750" t="s">
        <v>328</v>
      </c>
      <c r="D1750" t="s">
        <v>328</v>
      </c>
      <c r="E1750" t="s">
        <v>12949</v>
      </c>
      <c r="F1750" t="s">
        <v>2907</v>
      </c>
      <c r="G1750" t="s">
        <v>328</v>
      </c>
      <c r="H1750" t="s">
        <v>6518</v>
      </c>
      <c r="I1750" t="s">
        <v>15026</v>
      </c>
      <c r="J1750" t="s">
        <v>328</v>
      </c>
      <c r="K1750" t="s">
        <v>328</v>
      </c>
      <c r="L1750" t="s">
        <v>328</v>
      </c>
      <c r="M1750" t="s">
        <v>15025</v>
      </c>
      <c r="N1750" t="s">
        <v>328</v>
      </c>
      <c r="O1750" t="s">
        <v>328</v>
      </c>
    </row>
    <row r="1751" spans="1:15">
      <c r="A1751" t="s">
        <v>3680</v>
      </c>
      <c r="B1751" t="s">
        <v>15027</v>
      </c>
      <c r="C1751" t="s">
        <v>328</v>
      </c>
      <c r="D1751" t="s">
        <v>328</v>
      </c>
      <c r="E1751" t="s">
        <v>12949</v>
      </c>
      <c r="F1751" t="s">
        <v>2907</v>
      </c>
      <c r="G1751" t="s">
        <v>328</v>
      </c>
      <c r="H1751" t="s">
        <v>6518</v>
      </c>
      <c r="I1751" t="s">
        <v>15028</v>
      </c>
      <c r="J1751" t="s">
        <v>328</v>
      </c>
      <c r="K1751" t="s">
        <v>328</v>
      </c>
      <c r="L1751" t="s">
        <v>328</v>
      </c>
      <c r="M1751" t="s">
        <v>15027</v>
      </c>
      <c r="N1751" t="s">
        <v>328</v>
      </c>
      <c r="O1751" t="s">
        <v>328</v>
      </c>
    </row>
    <row r="1752" spans="1:15">
      <c r="A1752" t="s">
        <v>3680</v>
      </c>
      <c r="B1752" t="s">
        <v>15029</v>
      </c>
      <c r="C1752" t="s">
        <v>328</v>
      </c>
      <c r="D1752" t="s">
        <v>328</v>
      </c>
      <c r="E1752" t="s">
        <v>12934</v>
      </c>
      <c r="F1752" t="s">
        <v>2907</v>
      </c>
      <c r="G1752" t="s">
        <v>328</v>
      </c>
      <c r="H1752" t="s">
        <v>6518</v>
      </c>
      <c r="I1752" t="s">
        <v>328</v>
      </c>
      <c r="J1752" t="s">
        <v>328</v>
      </c>
      <c r="K1752" t="s">
        <v>328</v>
      </c>
      <c r="L1752" t="s">
        <v>328</v>
      </c>
      <c r="M1752" t="s">
        <v>15030</v>
      </c>
      <c r="N1752" t="s">
        <v>328</v>
      </c>
      <c r="O1752" t="s">
        <v>328</v>
      </c>
    </row>
    <row r="1753" spans="1:15">
      <c r="A1753" t="s">
        <v>3680</v>
      </c>
      <c r="B1753" t="s">
        <v>15031</v>
      </c>
      <c r="C1753" t="s">
        <v>328</v>
      </c>
      <c r="D1753" t="s">
        <v>328</v>
      </c>
      <c r="E1753" t="s">
        <v>12934</v>
      </c>
      <c r="F1753" t="s">
        <v>2907</v>
      </c>
      <c r="G1753" t="s">
        <v>328</v>
      </c>
      <c r="H1753" t="s">
        <v>6518</v>
      </c>
      <c r="I1753" t="s">
        <v>328</v>
      </c>
      <c r="J1753" t="s">
        <v>328</v>
      </c>
      <c r="K1753" t="s">
        <v>328</v>
      </c>
      <c r="L1753" t="s">
        <v>328</v>
      </c>
      <c r="M1753" t="s">
        <v>15032</v>
      </c>
      <c r="N1753" t="s">
        <v>328</v>
      </c>
      <c r="O1753" t="s">
        <v>328</v>
      </c>
    </row>
    <row r="1754" spans="1:15">
      <c r="A1754" t="s">
        <v>3680</v>
      </c>
      <c r="B1754" t="s">
        <v>15033</v>
      </c>
      <c r="C1754" t="s">
        <v>328</v>
      </c>
      <c r="D1754" t="s">
        <v>328</v>
      </c>
      <c r="E1754" t="s">
        <v>12934</v>
      </c>
      <c r="F1754" t="s">
        <v>2907</v>
      </c>
      <c r="G1754" t="s">
        <v>328</v>
      </c>
      <c r="H1754" t="s">
        <v>328</v>
      </c>
      <c r="I1754" t="s">
        <v>328</v>
      </c>
      <c r="J1754" t="s">
        <v>328</v>
      </c>
      <c r="K1754" t="s">
        <v>328</v>
      </c>
      <c r="L1754" t="s">
        <v>328</v>
      </c>
      <c r="M1754" t="s">
        <v>15034</v>
      </c>
      <c r="N1754" t="s">
        <v>328</v>
      </c>
      <c r="O1754" t="s">
        <v>328</v>
      </c>
    </row>
    <row r="1755" spans="1:15">
      <c r="A1755" t="s">
        <v>3680</v>
      </c>
      <c r="B1755" t="s">
        <v>15035</v>
      </c>
      <c r="C1755" t="s">
        <v>328</v>
      </c>
      <c r="D1755" t="s">
        <v>328</v>
      </c>
      <c r="E1755" t="s">
        <v>12934</v>
      </c>
      <c r="F1755" t="s">
        <v>2907</v>
      </c>
      <c r="G1755" t="s">
        <v>328</v>
      </c>
      <c r="H1755" t="s">
        <v>328</v>
      </c>
      <c r="I1755" t="s">
        <v>328</v>
      </c>
      <c r="J1755" t="s">
        <v>328</v>
      </c>
      <c r="K1755" t="s">
        <v>328</v>
      </c>
      <c r="L1755" t="s">
        <v>328</v>
      </c>
      <c r="M1755" t="s">
        <v>15035</v>
      </c>
      <c r="N1755" t="s">
        <v>328</v>
      </c>
      <c r="O1755" t="s">
        <v>328</v>
      </c>
    </row>
    <row r="1756" spans="1:15">
      <c r="A1756" t="s">
        <v>3680</v>
      </c>
      <c r="B1756" t="s">
        <v>15036</v>
      </c>
      <c r="C1756" t="s">
        <v>328</v>
      </c>
      <c r="D1756" t="s">
        <v>328</v>
      </c>
      <c r="E1756" t="s">
        <v>12934</v>
      </c>
      <c r="F1756" t="s">
        <v>2907</v>
      </c>
      <c r="G1756" t="s">
        <v>328</v>
      </c>
      <c r="H1756" t="s">
        <v>6518</v>
      </c>
      <c r="I1756" t="s">
        <v>328</v>
      </c>
      <c r="J1756" t="s">
        <v>328</v>
      </c>
      <c r="K1756" t="s">
        <v>328</v>
      </c>
      <c r="L1756" t="s">
        <v>328</v>
      </c>
      <c r="M1756" t="s">
        <v>15037</v>
      </c>
      <c r="N1756" t="s">
        <v>328</v>
      </c>
      <c r="O1756" t="s">
        <v>328</v>
      </c>
    </row>
    <row r="1757" spans="1:15">
      <c r="A1757" t="s">
        <v>3680</v>
      </c>
      <c r="B1757" t="s">
        <v>15038</v>
      </c>
      <c r="C1757" t="s">
        <v>328</v>
      </c>
      <c r="D1757" t="s">
        <v>328</v>
      </c>
      <c r="E1757" t="s">
        <v>12934</v>
      </c>
      <c r="F1757" t="s">
        <v>2907</v>
      </c>
      <c r="G1757" t="s">
        <v>328</v>
      </c>
      <c r="H1757" t="s">
        <v>6518</v>
      </c>
      <c r="I1757" t="s">
        <v>328</v>
      </c>
      <c r="J1757" t="s">
        <v>328</v>
      </c>
      <c r="K1757" t="s">
        <v>328</v>
      </c>
      <c r="L1757" t="s">
        <v>328</v>
      </c>
      <c r="M1757" t="s">
        <v>15038</v>
      </c>
      <c r="N1757" t="s">
        <v>328</v>
      </c>
      <c r="O1757" t="s">
        <v>328</v>
      </c>
    </row>
    <row r="1758" spans="1:15">
      <c r="A1758" t="s">
        <v>3680</v>
      </c>
      <c r="B1758" t="s">
        <v>15039</v>
      </c>
      <c r="C1758" t="s">
        <v>328</v>
      </c>
      <c r="D1758" t="s">
        <v>328</v>
      </c>
      <c r="E1758" t="s">
        <v>12934</v>
      </c>
      <c r="F1758" t="s">
        <v>2907</v>
      </c>
      <c r="G1758" t="s">
        <v>328</v>
      </c>
      <c r="H1758" t="s">
        <v>6524</v>
      </c>
      <c r="I1758" t="s">
        <v>328</v>
      </c>
      <c r="J1758" t="s">
        <v>328</v>
      </c>
      <c r="K1758" t="s">
        <v>328</v>
      </c>
      <c r="L1758" t="s">
        <v>328</v>
      </c>
      <c r="M1758" t="s">
        <v>15039</v>
      </c>
      <c r="N1758" t="s">
        <v>328</v>
      </c>
      <c r="O1758" t="s">
        <v>328</v>
      </c>
    </row>
    <row r="1759" spans="1:15">
      <c r="A1759" t="s">
        <v>3680</v>
      </c>
      <c r="B1759" t="s">
        <v>15040</v>
      </c>
      <c r="C1759" t="s">
        <v>328</v>
      </c>
      <c r="D1759" t="s">
        <v>328</v>
      </c>
      <c r="E1759" t="s">
        <v>12934</v>
      </c>
      <c r="F1759" t="s">
        <v>2907</v>
      </c>
      <c r="G1759" t="s">
        <v>328</v>
      </c>
      <c r="H1759" t="s">
        <v>328</v>
      </c>
      <c r="I1759" t="s">
        <v>328</v>
      </c>
      <c r="J1759" t="s">
        <v>328</v>
      </c>
      <c r="K1759" t="s">
        <v>328</v>
      </c>
      <c r="L1759" t="s">
        <v>328</v>
      </c>
      <c r="M1759" t="s">
        <v>15040</v>
      </c>
      <c r="N1759" t="s">
        <v>328</v>
      </c>
      <c r="O1759" t="s">
        <v>328</v>
      </c>
    </row>
    <row r="1760" spans="1:15">
      <c r="A1760" t="s">
        <v>3680</v>
      </c>
      <c r="B1760" s="35" t="s">
        <v>15041</v>
      </c>
      <c r="C1760" t="s">
        <v>328</v>
      </c>
      <c r="D1760" t="s">
        <v>328</v>
      </c>
      <c r="E1760" t="s">
        <v>12934</v>
      </c>
      <c r="F1760" t="s">
        <v>2907</v>
      </c>
      <c r="G1760" t="s">
        <v>328</v>
      </c>
      <c r="H1760" t="s">
        <v>6524</v>
      </c>
      <c r="I1760" t="s">
        <v>328</v>
      </c>
      <c r="J1760" t="s">
        <v>328</v>
      </c>
      <c r="K1760" t="s">
        <v>328</v>
      </c>
      <c r="L1760" t="s">
        <v>328</v>
      </c>
      <c r="M1760" s="35" t="s">
        <v>15041</v>
      </c>
      <c r="N1760" t="s">
        <v>328</v>
      </c>
      <c r="O1760" t="s">
        <v>328</v>
      </c>
    </row>
    <row r="1761" spans="1:15">
      <c r="A1761" t="s">
        <v>3680</v>
      </c>
      <c r="B1761" t="s">
        <v>15042</v>
      </c>
      <c r="C1761" t="s">
        <v>328</v>
      </c>
      <c r="D1761" t="s">
        <v>328</v>
      </c>
      <c r="E1761" t="s">
        <v>12934</v>
      </c>
      <c r="F1761" t="s">
        <v>2907</v>
      </c>
      <c r="G1761" t="s">
        <v>328</v>
      </c>
      <c r="H1761" t="s">
        <v>6524</v>
      </c>
      <c r="I1761" t="s">
        <v>328</v>
      </c>
      <c r="J1761" t="s">
        <v>328</v>
      </c>
      <c r="K1761" t="s">
        <v>328</v>
      </c>
      <c r="L1761" t="s">
        <v>328</v>
      </c>
      <c r="M1761" t="s">
        <v>15043</v>
      </c>
      <c r="N1761" t="s">
        <v>328</v>
      </c>
      <c r="O1761" t="s">
        <v>328</v>
      </c>
    </row>
    <row r="1762" spans="1:15">
      <c r="A1762" t="s">
        <v>3680</v>
      </c>
      <c r="B1762" t="s">
        <v>15044</v>
      </c>
      <c r="C1762" t="s">
        <v>328</v>
      </c>
      <c r="D1762" t="s">
        <v>328</v>
      </c>
      <c r="E1762" t="s">
        <v>12934</v>
      </c>
      <c r="F1762" t="s">
        <v>2907</v>
      </c>
      <c r="G1762" t="s">
        <v>328</v>
      </c>
      <c r="H1762" t="s">
        <v>6524</v>
      </c>
      <c r="I1762" t="s">
        <v>328</v>
      </c>
      <c r="J1762" t="s">
        <v>328</v>
      </c>
      <c r="K1762" t="s">
        <v>328</v>
      </c>
      <c r="L1762" t="s">
        <v>328</v>
      </c>
      <c r="M1762" t="s">
        <v>15045</v>
      </c>
      <c r="N1762" t="s">
        <v>328</v>
      </c>
      <c r="O1762" t="s">
        <v>328</v>
      </c>
    </row>
    <row r="1763" spans="1:15">
      <c r="A1763" t="s">
        <v>3680</v>
      </c>
      <c r="B1763" t="s">
        <v>15046</v>
      </c>
      <c r="C1763" t="s">
        <v>328</v>
      </c>
      <c r="D1763" t="s">
        <v>328</v>
      </c>
      <c r="E1763" t="s">
        <v>12934</v>
      </c>
      <c r="F1763" t="s">
        <v>2907</v>
      </c>
      <c r="G1763" t="s">
        <v>328</v>
      </c>
      <c r="H1763" t="s">
        <v>328</v>
      </c>
      <c r="I1763" t="s">
        <v>328</v>
      </c>
      <c r="J1763" t="s">
        <v>328</v>
      </c>
      <c r="K1763" t="s">
        <v>328</v>
      </c>
      <c r="L1763" t="s">
        <v>328</v>
      </c>
      <c r="M1763" t="s">
        <v>15046</v>
      </c>
      <c r="N1763" t="s">
        <v>328</v>
      </c>
      <c r="O1763" t="s">
        <v>328</v>
      </c>
    </row>
    <row r="1764" spans="1:15">
      <c r="A1764" t="s">
        <v>3680</v>
      </c>
      <c r="B1764" t="s">
        <v>15047</v>
      </c>
      <c r="C1764" t="s">
        <v>328</v>
      </c>
      <c r="D1764" t="s">
        <v>328</v>
      </c>
      <c r="E1764" t="s">
        <v>12934</v>
      </c>
      <c r="F1764" t="s">
        <v>2907</v>
      </c>
      <c r="G1764" t="s">
        <v>328</v>
      </c>
      <c r="H1764" t="s">
        <v>328</v>
      </c>
      <c r="I1764" t="s">
        <v>328</v>
      </c>
      <c r="J1764" t="s">
        <v>328</v>
      </c>
      <c r="K1764" t="s">
        <v>328</v>
      </c>
      <c r="L1764" t="s">
        <v>328</v>
      </c>
      <c r="M1764" t="s">
        <v>15047</v>
      </c>
      <c r="N1764" t="s">
        <v>328</v>
      </c>
      <c r="O1764" t="s">
        <v>328</v>
      </c>
    </row>
    <row r="1765" spans="1:15">
      <c r="A1765" t="s">
        <v>3680</v>
      </c>
      <c r="B1765" t="s">
        <v>15048</v>
      </c>
      <c r="C1765" t="s">
        <v>328</v>
      </c>
      <c r="D1765" t="s">
        <v>328</v>
      </c>
      <c r="E1765" t="s">
        <v>12934</v>
      </c>
      <c r="F1765" t="s">
        <v>2907</v>
      </c>
      <c r="G1765" t="s">
        <v>328</v>
      </c>
      <c r="H1765" t="s">
        <v>328</v>
      </c>
      <c r="I1765" t="s">
        <v>328</v>
      </c>
      <c r="J1765" t="s">
        <v>328</v>
      </c>
      <c r="K1765" t="s">
        <v>328</v>
      </c>
      <c r="L1765" t="s">
        <v>328</v>
      </c>
      <c r="M1765" t="s">
        <v>15048</v>
      </c>
      <c r="N1765" t="s">
        <v>328</v>
      </c>
      <c r="O1765" t="s">
        <v>328</v>
      </c>
    </row>
    <row r="1766" spans="1:15">
      <c r="A1766" t="s">
        <v>3680</v>
      </c>
      <c r="B1766" t="s">
        <v>15049</v>
      </c>
      <c r="C1766" t="s">
        <v>328</v>
      </c>
      <c r="D1766" t="s">
        <v>328</v>
      </c>
      <c r="E1766" t="s">
        <v>12934</v>
      </c>
      <c r="F1766" t="s">
        <v>2907</v>
      </c>
      <c r="G1766" t="s">
        <v>328</v>
      </c>
      <c r="H1766" t="s">
        <v>328</v>
      </c>
      <c r="I1766" t="s">
        <v>328</v>
      </c>
      <c r="J1766" t="s">
        <v>328</v>
      </c>
      <c r="K1766" t="s">
        <v>328</v>
      </c>
      <c r="L1766" t="s">
        <v>328</v>
      </c>
      <c r="M1766" t="s">
        <v>15049</v>
      </c>
      <c r="N1766" t="s">
        <v>328</v>
      </c>
      <c r="O1766" t="s">
        <v>328</v>
      </c>
    </row>
    <row r="1767" spans="1:15">
      <c r="A1767" t="s">
        <v>3680</v>
      </c>
      <c r="B1767" t="s">
        <v>15050</v>
      </c>
      <c r="C1767" t="s">
        <v>328</v>
      </c>
      <c r="D1767" t="s">
        <v>328</v>
      </c>
      <c r="E1767" t="s">
        <v>12934</v>
      </c>
      <c r="F1767" t="s">
        <v>2907</v>
      </c>
      <c r="G1767" t="s">
        <v>328</v>
      </c>
      <c r="H1767" t="s">
        <v>328</v>
      </c>
      <c r="I1767" t="s">
        <v>328</v>
      </c>
      <c r="J1767" t="s">
        <v>328</v>
      </c>
      <c r="K1767" t="s">
        <v>328</v>
      </c>
      <c r="L1767" t="s">
        <v>328</v>
      </c>
      <c r="M1767" t="s">
        <v>15050</v>
      </c>
      <c r="N1767" t="s">
        <v>328</v>
      </c>
      <c r="O1767" t="s">
        <v>328</v>
      </c>
    </row>
    <row r="1768" spans="1:15">
      <c r="A1768" t="s">
        <v>3680</v>
      </c>
      <c r="B1768" t="s">
        <v>15051</v>
      </c>
      <c r="C1768" t="s">
        <v>328</v>
      </c>
      <c r="D1768" t="s">
        <v>328</v>
      </c>
      <c r="E1768" t="s">
        <v>12934</v>
      </c>
      <c r="F1768" t="s">
        <v>2907</v>
      </c>
      <c r="G1768" t="s">
        <v>328</v>
      </c>
      <c r="H1768" t="s">
        <v>328</v>
      </c>
      <c r="I1768" t="s">
        <v>328</v>
      </c>
      <c r="J1768" t="s">
        <v>328</v>
      </c>
      <c r="K1768" t="s">
        <v>328</v>
      </c>
      <c r="L1768" t="s">
        <v>328</v>
      </c>
      <c r="M1768" t="s">
        <v>15051</v>
      </c>
      <c r="N1768" t="s">
        <v>328</v>
      </c>
      <c r="O1768" t="s">
        <v>328</v>
      </c>
    </row>
    <row r="1769" spans="1:15">
      <c r="A1769" s="45" t="s">
        <v>3680</v>
      </c>
      <c r="C1769" t="s">
        <v>328</v>
      </c>
      <c r="D1769" t="s">
        <v>328</v>
      </c>
      <c r="E1769" t="s">
        <v>12934</v>
      </c>
      <c r="F1769" t="s">
        <v>2907</v>
      </c>
      <c r="G1769" t="s">
        <v>328</v>
      </c>
      <c r="H1769" t="s">
        <v>328</v>
      </c>
      <c r="I1769" s="35" t="s">
        <v>13853</v>
      </c>
      <c r="J1769" s="33" t="s">
        <v>6497</v>
      </c>
      <c r="L1769" t="s">
        <v>328</v>
      </c>
      <c r="M1769" t="s">
        <v>15052</v>
      </c>
      <c r="N1769" t="s">
        <v>328</v>
      </c>
      <c r="O1769" t="s">
        <v>328</v>
      </c>
    </row>
    <row r="1770" spans="1:15">
      <c r="A1770" t="s">
        <v>3680</v>
      </c>
      <c r="B1770" t="s">
        <v>15053</v>
      </c>
      <c r="C1770" t="s">
        <v>328</v>
      </c>
      <c r="D1770" t="s">
        <v>328</v>
      </c>
      <c r="E1770" t="s">
        <v>12934</v>
      </c>
      <c r="F1770" t="s">
        <v>2907</v>
      </c>
      <c r="G1770" t="s">
        <v>328</v>
      </c>
      <c r="H1770" t="s">
        <v>6518</v>
      </c>
      <c r="I1770" t="s">
        <v>328</v>
      </c>
      <c r="J1770" t="s">
        <v>328</v>
      </c>
      <c r="K1770" t="s">
        <v>328</v>
      </c>
      <c r="L1770">
        <v>128</v>
      </c>
      <c r="M1770" t="s">
        <v>15053</v>
      </c>
      <c r="N1770" t="s">
        <v>328</v>
      </c>
      <c r="O1770" t="s">
        <v>328</v>
      </c>
    </row>
    <row r="1771" spans="1:15">
      <c r="A1771" t="s">
        <v>3680</v>
      </c>
      <c r="B1771" t="s">
        <v>15054</v>
      </c>
      <c r="C1771" t="s">
        <v>328</v>
      </c>
      <c r="D1771" t="s">
        <v>328</v>
      </c>
      <c r="E1771" t="s">
        <v>12934</v>
      </c>
      <c r="F1771" t="s">
        <v>2907</v>
      </c>
      <c r="G1771" t="s">
        <v>328</v>
      </c>
      <c r="H1771" t="s">
        <v>6518</v>
      </c>
      <c r="I1771" t="s">
        <v>328</v>
      </c>
      <c r="J1771" t="s">
        <v>328</v>
      </c>
      <c r="K1771" t="s">
        <v>328</v>
      </c>
      <c r="L1771" t="s">
        <v>328</v>
      </c>
      <c r="M1771" t="s">
        <v>15054</v>
      </c>
      <c r="N1771" t="s">
        <v>328</v>
      </c>
      <c r="O1771" t="s">
        <v>328</v>
      </c>
    </row>
    <row r="1772" spans="1:15">
      <c r="A1772" t="s">
        <v>3680</v>
      </c>
      <c r="B1772" t="s">
        <v>15055</v>
      </c>
      <c r="C1772" t="s">
        <v>328</v>
      </c>
      <c r="D1772" t="s">
        <v>328</v>
      </c>
      <c r="E1772" t="s">
        <v>12934</v>
      </c>
      <c r="F1772" t="s">
        <v>2907</v>
      </c>
      <c r="G1772" t="s">
        <v>328</v>
      </c>
      <c r="H1772" t="s">
        <v>6518</v>
      </c>
      <c r="I1772" t="s">
        <v>15056</v>
      </c>
      <c r="J1772" t="s">
        <v>328</v>
      </c>
      <c r="K1772" t="s">
        <v>328</v>
      </c>
      <c r="L1772" t="s">
        <v>328</v>
      </c>
      <c r="M1772" t="s">
        <v>15055</v>
      </c>
      <c r="N1772" t="s">
        <v>328</v>
      </c>
      <c r="O1772" t="s">
        <v>328</v>
      </c>
    </row>
    <row r="1773" spans="1:15">
      <c r="A1773" t="s">
        <v>3680</v>
      </c>
      <c r="B1773" t="s">
        <v>15057</v>
      </c>
      <c r="C1773" t="s">
        <v>328</v>
      </c>
      <c r="D1773" t="s">
        <v>328</v>
      </c>
      <c r="E1773" t="s">
        <v>12934</v>
      </c>
      <c r="F1773" t="s">
        <v>2907</v>
      </c>
      <c r="G1773" t="s">
        <v>328</v>
      </c>
      <c r="H1773" t="s">
        <v>6524</v>
      </c>
      <c r="I1773" t="s">
        <v>328</v>
      </c>
      <c r="J1773" t="s">
        <v>328</v>
      </c>
      <c r="K1773" t="s">
        <v>328</v>
      </c>
      <c r="L1773" t="s">
        <v>328</v>
      </c>
      <c r="M1773" t="s">
        <v>15057</v>
      </c>
      <c r="N1773" t="s">
        <v>328</v>
      </c>
      <c r="O1773" t="s">
        <v>328</v>
      </c>
    </row>
    <row r="1774" spans="1:15">
      <c r="A1774" t="s">
        <v>3680</v>
      </c>
      <c r="B1774" t="s">
        <v>15058</v>
      </c>
      <c r="C1774" t="s">
        <v>328</v>
      </c>
      <c r="D1774" t="s">
        <v>328</v>
      </c>
      <c r="E1774" t="s">
        <v>12934</v>
      </c>
      <c r="F1774" t="s">
        <v>2907</v>
      </c>
      <c r="G1774" t="s">
        <v>328</v>
      </c>
      <c r="H1774" t="s">
        <v>328</v>
      </c>
      <c r="I1774" t="s">
        <v>328</v>
      </c>
      <c r="J1774" t="s">
        <v>328</v>
      </c>
      <c r="K1774" t="s">
        <v>328</v>
      </c>
      <c r="L1774" t="s">
        <v>328</v>
      </c>
      <c r="M1774" t="s">
        <v>15058</v>
      </c>
      <c r="N1774" t="s">
        <v>328</v>
      </c>
      <c r="O1774" t="s">
        <v>328</v>
      </c>
    </row>
    <row r="1775" spans="1:15">
      <c r="A1775" t="s">
        <v>3680</v>
      </c>
      <c r="B1775" t="s">
        <v>15059</v>
      </c>
      <c r="C1775" t="s">
        <v>328</v>
      </c>
      <c r="D1775" t="s">
        <v>328</v>
      </c>
      <c r="E1775" t="s">
        <v>12934</v>
      </c>
      <c r="F1775" t="s">
        <v>2907</v>
      </c>
      <c r="G1775" t="s">
        <v>328</v>
      </c>
      <c r="H1775" t="s">
        <v>6518</v>
      </c>
      <c r="I1775" t="s">
        <v>328</v>
      </c>
      <c r="J1775" t="s">
        <v>328</v>
      </c>
      <c r="K1775" t="s">
        <v>328</v>
      </c>
      <c r="L1775" t="s">
        <v>328</v>
      </c>
      <c r="M1775" t="s">
        <v>15059</v>
      </c>
      <c r="N1775" t="s">
        <v>328</v>
      </c>
      <c r="O1775" t="s">
        <v>328</v>
      </c>
    </row>
    <row r="1776" spans="1:15">
      <c r="A1776" t="s">
        <v>3680</v>
      </c>
      <c r="B1776" t="s">
        <v>15060</v>
      </c>
      <c r="C1776" t="s">
        <v>328</v>
      </c>
      <c r="D1776" t="s">
        <v>328</v>
      </c>
      <c r="E1776" t="s">
        <v>12934</v>
      </c>
      <c r="F1776" t="s">
        <v>2907</v>
      </c>
      <c r="G1776" t="s">
        <v>328</v>
      </c>
      <c r="H1776" t="s">
        <v>6518</v>
      </c>
      <c r="I1776" t="s">
        <v>328</v>
      </c>
      <c r="J1776" t="s">
        <v>328</v>
      </c>
      <c r="K1776" t="s">
        <v>328</v>
      </c>
      <c r="L1776" t="s">
        <v>328</v>
      </c>
      <c r="M1776" t="s">
        <v>15060</v>
      </c>
      <c r="N1776" t="s">
        <v>328</v>
      </c>
      <c r="O1776" t="s">
        <v>328</v>
      </c>
    </row>
    <row r="1777" spans="1:15">
      <c r="A1777" t="s">
        <v>3680</v>
      </c>
      <c r="B1777" t="s">
        <v>15061</v>
      </c>
      <c r="C1777" t="s">
        <v>328</v>
      </c>
      <c r="D1777" t="s">
        <v>328</v>
      </c>
      <c r="E1777" t="s">
        <v>12934</v>
      </c>
      <c r="F1777" t="s">
        <v>2907</v>
      </c>
      <c r="G1777" t="s">
        <v>328</v>
      </c>
      <c r="H1777" t="s">
        <v>6518</v>
      </c>
      <c r="I1777" t="s">
        <v>328</v>
      </c>
      <c r="J1777" t="s">
        <v>328</v>
      </c>
      <c r="K1777" t="s">
        <v>328</v>
      </c>
      <c r="L1777" t="s">
        <v>328</v>
      </c>
      <c r="M1777" t="s">
        <v>15061</v>
      </c>
      <c r="N1777" t="s">
        <v>328</v>
      </c>
      <c r="O1777" t="s">
        <v>328</v>
      </c>
    </row>
    <row r="1778" spans="1:15">
      <c r="A1778" t="s">
        <v>3680</v>
      </c>
      <c r="B1778" t="s">
        <v>15062</v>
      </c>
      <c r="C1778" t="s">
        <v>328</v>
      </c>
      <c r="D1778" t="s">
        <v>328</v>
      </c>
      <c r="E1778" t="s">
        <v>12934</v>
      </c>
      <c r="F1778" t="s">
        <v>2907</v>
      </c>
      <c r="G1778" t="s">
        <v>328</v>
      </c>
      <c r="H1778" t="s">
        <v>328</v>
      </c>
      <c r="I1778" t="s">
        <v>328</v>
      </c>
      <c r="J1778" t="s">
        <v>328</v>
      </c>
      <c r="K1778" t="s">
        <v>328</v>
      </c>
      <c r="L1778" t="s">
        <v>328</v>
      </c>
      <c r="M1778" t="s">
        <v>15062</v>
      </c>
      <c r="N1778" t="s">
        <v>328</v>
      </c>
      <c r="O1778" t="s">
        <v>328</v>
      </c>
    </row>
    <row r="1779" spans="1:15">
      <c r="A1779" t="s">
        <v>3680</v>
      </c>
      <c r="B1779" t="s">
        <v>15063</v>
      </c>
      <c r="C1779" t="s">
        <v>328</v>
      </c>
      <c r="D1779" t="s">
        <v>328</v>
      </c>
      <c r="E1779" t="s">
        <v>12934</v>
      </c>
      <c r="F1779" t="s">
        <v>2907</v>
      </c>
      <c r="G1779" t="s">
        <v>328</v>
      </c>
      <c r="H1779" t="s">
        <v>328</v>
      </c>
      <c r="I1779" t="s">
        <v>328</v>
      </c>
      <c r="J1779" t="s">
        <v>328</v>
      </c>
      <c r="K1779" t="s">
        <v>328</v>
      </c>
      <c r="L1779" t="s">
        <v>328</v>
      </c>
      <c r="M1779" t="s">
        <v>15063</v>
      </c>
      <c r="N1779" t="s">
        <v>328</v>
      </c>
      <c r="O1779" t="s">
        <v>328</v>
      </c>
    </row>
    <row r="1780" spans="1:15">
      <c r="A1780" t="s">
        <v>3680</v>
      </c>
      <c r="B1780" t="s">
        <v>15064</v>
      </c>
      <c r="C1780" t="s">
        <v>328</v>
      </c>
      <c r="D1780" t="s">
        <v>328</v>
      </c>
      <c r="E1780" t="s">
        <v>12934</v>
      </c>
      <c r="F1780" t="s">
        <v>2907</v>
      </c>
      <c r="G1780" t="s">
        <v>328</v>
      </c>
      <c r="H1780" t="s">
        <v>6518</v>
      </c>
      <c r="I1780" t="s">
        <v>328</v>
      </c>
      <c r="J1780" t="s">
        <v>328</v>
      </c>
      <c r="K1780" t="s">
        <v>328</v>
      </c>
      <c r="L1780" t="s">
        <v>328</v>
      </c>
      <c r="M1780" t="s">
        <v>15064</v>
      </c>
      <c r="N1780" t="s">
        <v>328</v>
      </c>
      <c r="O1780" t="s">
        <v>328</v>
      </c>
    </row>
    <row r="1781" spans="1:15">
      <c r="A1781" t="s">
        <v>3680</v>
      </c>
      <c r="B1781" t="s">
        <v>15065</v>
      </c>
      <c r="C1781" t="s">
        <v>328</v>
      </c>
      <c r="D1781" t="s">
        <v>328</v>
      </c>
      <c r="E1781" t="s">
        <v>12934</v>
      </c>
      <c r="F1781" t="s">
        <v>2907</v>
      </c>
      <c r="G1781" t="s">
        <v>328</v>
      </c>
      <c r="H1781" t="s">
        <v>6518</v>
      </c>
      <c r="I1781" t="s">
        <v>328</v>
      </c>
      <c r="J1781" t="s">
        <v>328</v>
      </c>
      <c r="K1781" t="s">
        <v>328</v>
      </c>
      <c r="L1781" t="s">
        <v>328</v>
      </c>
      <c r="M1781" t="s">
        <v>15065</v>
      </c>
      <c r="N1781" t="s">
        <v>328</v>
      </c>
      <c r="O1781" t="s">
        <v>328</v>
      </c>
    </row>
    <row r="1782" spans="1:15">
      <c r="A1782" t="s">
        <v>3680</v>
      </c>
      <c r="B1782" t="s">
        <v>15066</v>
      </c>
      <c r="C1782" t="s">
        <v>328</v>
      </c>
      <c r="D1782" t="s">
        <v>328</v>
      </c>
      <c r="E1782" t="s">
        <v>12934</v>
      </c>
      <c r="F1782" t="s">
        <v>2907</v>
      </c>
      <c r="G1782" t="s">
        <v>328</v>
      </c>
      <c r="H1782" t="s">
        <v>6520</v>
      </c>
      <c r="I1782" t="s">
        <v>328</v>
      </c>
      <c r="J1782" t="s">
        <v>328</v>
      </c>
      <c r="K1782" t="s">
        <v>328</v>
      </c>
      <c r="L1782" t="s">
        <v>328</v>
      </c>
      <c r="M1782" t="s">
        <v>15066</v>
      </c>
      <c r="N1782" t="s">
        <v>328</v>
      </c>
      <c r="O1782" t="s">
        <v>328</v>
      </c>
    </row>
    <row r="1783" spans="1:15">
      <c r="A1783" t="s">
        <v>3680</v>
      </c>
      <c r="B1783" t="s">
        <v>15067</v>
      </c>
      <c r="C1783" t="s">
        <v>328</v>
      </c>
      <c r="D1783" t="s">
        <v>328</v>
      </c>
      <c r="E1783" t="s">
        <v>12934</v>
      </c>
      <c r="F1783" t="s">
        <v>2907</v>
      </c>
      <c r="G1783" t="s">
        <v>328</v>
      </c>
      <c r="H1783" t="s">
        <v>6520</v>
      </c>
      <c r="I1783" t="s">
        <v>328</v>
      </c>
      <c r="J1783" t="s">
        <v>328</v>
      </c>
      <c r="K1783" t="s">
        <v>328</v>
      </c>
      <c r="L1783" t="s">
        <v>328</v>
      </c>
      <c r="M1783" t="s">
        <v>15066</v>
      </c>
      <c r="N1783" t="s">
        <v>328</v>
      </c>
      <c r="O1783" t="s">
        <v>328</v>
      </c>
    </row>
    <row r="1784" spans="1:15">
      <c r="A1784" t="s">
        <v>3680</v>
      </c>
      <c r="B1784" t="s">
        <v>15068</v>
      </c>
      <c r="C1784" t="s">
        <v>328</v>
      </c>
      <c r="D1784" t="s">
        <v>328</v>
      </c>
      <c r="E1784" t="s">
        <v>12934</v>
      </c>
      <c r="F1784" t="s">
        <v>2907</v>
      </c>
      <c r="G1784" t="s">
        <v>328</v>
      </c>
      <c r="H1784" t="s">
        <v>328</v>
      </c>
      <c r="I1784" t="s">
        <v>328</v>
      </c>
      <c r="J1784" t="s">
        <v>328</v>
      </c>
      <c r="K1784" t="s">
        <v>328</v>
      </c>
      <c r="L1784" t="s">
        <v>328</v>
      </c>
      <c r="M1784" t="s">
        <v>15068</v>
      </c>
      <c r="N1784" t="s">
        <v>328</v>
      </c>
      <c r="O1784" t="s">
        <v>328</v>
      </c>
    </row>
    <row r="1785" spans="1:15">
      <c r="A1785" t="s">
        <v>3680</v>
      </c>
      <c r="B1785" t="s">
        <v>15069</v>
      </c>
      <c r="C1785" t="s">
        <v>328</v>
      </c>
      <c r="D1785" t="s">
        <v>328</v>
      </c>
      <c r="E1785" t="s">
        <v>12934</v>
      </c>
      <c r="F1785" t="s">
        <v>2907</v>
      </c>
      <c r="G1785" t="s">
        <v>328</v>
      </c>
      <c r="H1785" t="s">
        <v>328</v>
      </c>
      <c r="I1785" t="s">
        <v>328</v>
      </c>
      <c r="J1785" t="s">
        <v>328</v>
      </c>
      <c r="K1785" t="s">
        <v>328</v>
      </c>
      <c r="L1785" t="s">
        <v>328</v>
      </c>
      <c r="M1785" t="s">
        <v>15069</v>
      </c>
      <c r="N1785" t="s">
        <v>328</v>
      </c>
      <c r="O1785" t="s">
        <v>328</v>
      </c>
    </row>
    <row r="1786" spans="1:15">
      <c r="A1786" t="s">
        <v>3680</v>
      </c>
      <c r="B1786" t="s">
        <v>15070</v>
      </c>
      <c r="C1786" t="s">
        <v>328</v>
      </c>
      <c r="D1786" t="s">
        <v>328</v>
      </c>
      <c r="E1786" t="s">
        <v>12934</v>
      </c>
      <c r="F1786" t="s">
        <v>2907</v>
      </c>
      <c r="G1786" t="s">
        <v>328</v>
      </c>
      <c r="H1786" t="s">
        <v>328</v>
      </c>
      <c r="I1786" t="s">
        <v>328</v>
      </c>
      <c r="J1786" t="s">
        <v>328</v>
      </c>
      <c r="K1786" t="s">
        <v>328</v>
      </c>
      <c r="L1786" t="s">
        <v>328</v>
      </c>
      <c r="M1786" t="s">
        <v>15070</v>
      </c>
      <c r="N1786" t="s">
        <v>328</v>
      </c>
      <c r="O1786" t="s">
        <v>328</v>
      </c>
    </row>
    <row r="1787" spans="1:15">
      <c r="A1787" t="s">
        <v>3680</v>
      </c>
      <c r="B1787" t="s">
        <v>15071</v>
      </c>
      <c r="C1787" t="s">
        <v>328</v>
      </c>
      <c r="D1787" t="s">
        <v>328</v>
      </c>
      <c r="E1787" t="s">
        <v>12934</v>
      </c>
      <c r="F1787" t="s">
        <v>2907</v>
      </c>
      <c r="G1787" t="s">
        <v>328</v>
      </c>
      <c r="H1787" t="s">
        <v>6518</v>
      </c>
      <c r="I1787" t="s">
        <v>328</v>
      </c>
      <c r="J1787" t="s">
        <v>328</v>
      </c>
      <c r="K1787" t="s">
        <v>328</v>
      </c>
      <c r="L1787" t="s">
        <v>328</v>
      </c>
      <c r="M1787" t="s">
        <v>15072</v>
      </c>
      <c r="N1787" t="s">
        <v>328</v>
      </c>
      <c r="O1787" t="s">
        <v>328</v>
      </c>
    </row>
    <row r="1788" spans="1:15">
      <c r="A1788" t="s">
        <v>3680</v>
      </c>
      <c r="B1788" t="s">
        <v>15073</v>
      </c>
      <c r="C1788" t="s">
        <v>328</v>
      </c>
      <c r="D1788" t="s">
        <v>328</v>
      </c>
      <c r="E1788" t="s">
        <v>12934</v>
      </c>
      <c r="F1788" t="s">
        <v>2907</v>
      </c>
      <c r="G1788" t="s">
        <v>328</v>
      </c>
      <c r="H1788" t="s">
        <v>6518</v>
      </c>
      <c r="I1788" t="s">
        <v>328</v>
      </c>
      <c r="J1788" t="s">
        <v>328</v>
      </c>
      <c r="K1788" t="s">
        <v>328</v>
      </c>
      <c r="L1788" t="s">
        <v>328</v>
      </c>
      <c r="M1788" t="s">
        <v>15074</v>
      </c>
      <c r="N1788" t="s">
        <v>328</v>
      </c>
      <c r="O1788" t="s">
        <v>328</v>
      </c>
    </row>
    <row r="1789" spans="1:15">
      <c r="A1789" t="s">
        <v>3680</v>
      </c>
      <c r="B1789" t="s">
        <v>15075</v>
      </c>
      <c r="C1789" t="s">
        <v>328</v>
      </c>
      <c r="D1789" t="s">
        <v>328</v>
      </c>
      <c r="E1789" t="s">
        <v>12934</v>
      </c>
      <c r="F1789" t="s">
        <v>2907</v>
      </c>
      <c r="G1789" t="s">
        <v>328</v>
      </c>
      <c r="H1789" t="s">
        <v>2659</v>
      </c>
      <c r="I1789" t="s">
        <v>328</v>
      </c>
      <c r="J1789" t="s">
        <v>328</v>
      </c>
      <c r="K1789" t="s">
        <v>328</v>
      </c>
      <c r="L1789" t="s">
        <v>328</v>
      </c>
      <c r="M1789" t="s">
        <v>15075</v>
      </c>
      <c r="N1789" t="s">
        <v>328</v>
      </c>
      <c r="O1789" t="s">
        <v>328</v>
      </c>
    </row>
    <row r="1790" spans="1:15">
      <c r="A1790" t="s">
        <v>3680</v>
      </c>
      <c r="B1790" t="s">
        <v>15076</v>
      </c>
      <c r="C1790" t="s">
        <v>328</v>
      </c>
      <c r="D1790" t="s">
        <v>328</v>
      </c>
      <c r="E1790" t="s">
        <v>12934</v>
      </c>
      <c r="F1790" t="s">
        <v>2907</v>
      </c>
      <c r="G1790" t="s">
        <v>328</v>
      </c>
      <c r="H1790" t="s">
        <v>6518</v>
      </c>
      <c r="I1790" t="s">
        <v>328</v>
      </c>
      <c r="J1790" t="s">
        <v>328</v>
      </c>
      <c r="K1790" t="s">
        <v>328</v>
      </c>
      <c r="L1790" t="s">
        <v>328</v>
      </c>
      <c r="M1790" t="s">
        <v>15076</v>
      </c>
      <c r="N1790" t="s">
        <v>328</v>
      </c>
      <c r="O1790" t="s">
        <v>328</v>
      </c>
    </row>
    <row r="1791" spans="1:15">
      <c r="A1791" t="s">
        <v>3680</v>
      </c>
      <c r="B1791" t="s">
        <v>15077</v>
      </c>
      <c r="C1791" t="s">
        <v>328</v>
      </c>
      <c r="D1791" t="s">
        <v>328</v>
      </c>
      <c r="E1791" t="s">
        <v>12934</v>
      </c>
      <c r="F1791" t="s">
        <v>2907</v>
      </c>
      <c r="G1791" t="s">
        <v>328</v>
      </c>
      <c r="H1791" t="s">
        <v>328</v>
      </c>
      <c r="I1791" t="s">
        <v>328</v>
      </c>
      <c r="J1791" t="s">
        <v>328</v>
      </c>
      <c r="K1791" t="s">
        <v>328</v>
      </c>
      <c r="L1791" t="s">
        <v>328</v>
      </c>
      <c r="M1791" t="s">
        <v>15078</v>
      </c>
      <c r="N1791" t="s">
        <v>328</v>
      </c>
      <c r="O1791" t="s">
        <v>328</v>
      </c>
    </row>
    <row r="1792" spans="1:15">
      <c r="A1792" t="s">
        <v>3680</v>
      </c>
      <c r="B1792" t="s">
        <v>15079</v>
      </c>
      <c r="C1792" t="s">
        <v>328</v>
      </c>
      <c r="D1792" t="s">
        <v>328</v>
      </c>
      <c r="E1792" t="s">
        <v>12934</v>
      </c>
      <c r="F1792" t="s">
        <v>2889</v>
      </c>
      <c r="G1792" t="s">
        <v>328</v>
      </c>
      <c r="H1792" t="s">
        <v>328</v>
      </c>
      <c r="I1792" t="s">
        <v>6497</v>
      </c>
      <c r="J1792" t="s">
        <v>328</v>
      </c>
      <c r="K1792" t="s">
        <v>328</v>
      </c>
      <c r="L1792" t="s">
        <v>328</v>
      </c>
      <c r="M1792" t="s">
        <v>15080</v>
      </c>
      <c r="N1792" t="s">
        <v>328</v>
      </c>
      <c r="O1792" t="s">
        <v>328</v>
      </c>
    </row>
    <row r="1793" spans="1:15">
      <c r="A1793" t="s">
        <v>3680</v>
      </c>
      <c r="B1793" t="s">
        <v>15080</v>
      </c>
      <c r="C1793" t="s">
        <v>328</v>
      </c>
      <c r="D1793" t="s">
        <v>328</v>
      </c>
      <c r="E1793" t="s">
        <v>13773</v>
      </c>
      <c r="F1793" t="s">
        <v>2889</v>
      </c>
      <c r="G1793" t="s">
        <v>328</v>
      </c>
      <c r="H1793" t="s">
        <v>6518</v>
      </c>
      <c r="I1793" t="s">
        <v>328</v>
      </c>
      <c r="J1793" t="s">
        <v>328</v>
      </c>
      <c r="K1793" t="s">
        <v>328</v>
      </c>
      <c r="L1793" t="s">
        <v>328</v>
      </c>
      <c r="M1793" t="s">
        <v>15080</v>
      </c>
      <c r="N1793" t="s">
        <v>328</v>
      </c>
      <c r="O1793" t="s">
        <v>328</v>
      </c>
    </row>
    <row r="1794" spans="1:15">
      <c r="A1794" t="s">
        <v>3680</v>
      </c>
      <c r="B1794" t="s">
        <v>15081</v>
      </c>
      <c r="C1794" t="s">
        <v>328</v>
      </c>
      <c r="D1794" t="s">
        <v>328</v>
      </c>
      <c r="E1794" t="s">
        <v>13773</v>
      </c>
      <c r="F1794" t="s">
        <v>2889</v>
      </c>
      <c r="G1794" t="s">
        <v>328</v>
      </c>
      <c r="H1794" t="s">
        <v>328</v>
      </c>
      <c r="I1794" t="s">
        <v>6497</v>
      </c>
      <c r="J1794" t="s">
        <v>328</v>
      </c>
      <c r="K1794" t="s">
        <v>328</v>
      </c>
      <c r="L1794" t="s">
        <v>328</v>
      </c>
      <c r="M1794" t="s">
        <v>15082</v>
      </c>
      <c r="N1794" t="s">
        <v>328</v>
      </c>
      <c r="O1794" t="s">
        <v>328</v>
      </c>
    </row>
    <row r="1795" spans="1:15">
      <c r="A1795" t="s">
        <v>3680</v>
      </c>
      <c r="B1795" t="s">
        <v>15083</v>
      </c>
      <c r="C1795" t="s">
        <v>328</v>
      </c>
      <c r="D1795" t="s">
        <v>328</v>
      </c>
      <c r="E1795" t="s">
        <v>12934</v>
      </c>
      <c r="F1795" t="s">
        <v>2907</v>
      </c>
      <c r="G1795" t="s">
        <v>328</v>
      </c>
      <c r="H1795" t="s">
        <v>328</v>
      </c>
      <c r="I1795" t="s">
        <v>328</v>
      </c>
      <c r="J1795" t="s">
        <v>328</v>
      </c>
      <c r="K1795" t="s">
        <v>328</v>
      </c>
      <c r="L1795" t="s">
        <v>328</v>
      </c>
      <c r="M1795" t="s">
        <v>15083</v>
      </c>
      <c r="N1795" t="s">
        <v>328</v>
      </c>
      <c r="O1795" t="s">
        <v>328</v>
      </c>
    </row>
    <row r="1796" spans="1:15">
      <c r="A1796" t="s">
        <v>3680</v>
      </c>
      <c r="B1796" t="s">
        <v>15084</v>
      </c>
      <c r="C1796" t="s">
        <v>328</v>
      </c>
      <c r="D1796" t="s">
        <v>328</v>
      </c>
      <c r="E1796" t="s">
        <v>12934</v>
      </c>
      <c r="F1796" t="s">
        <v>2907</v>
      </c>
      <c r="G1796" t="s">
        <v>328</v>
      </c>
      <c r="H1796" t="s">
        <v>6518</v>
      </c>
      <c r="I1796" t="s">
        <v>328</v>
      </c>
      <c r="J1796" t="s">
        <v>328</v>
      </c>
      <c r="K1796" t="s">
        <v>328</v>
      </c>
      <c r="L1796" t="s">
        <v>328</v>
      </c>
      <c r="M1796" t="s">
        <v>15084</v>
      </c>
      <c r="N1796" t="s">
        <v>328</v>
      </c>
      <c r="O1796" t="s">
        <v>328</v>
      </c>
    </row>
    <row r="1797" spans="1:15">
      <c r="A1797" t="s">
        <v>3680</v>
      </c>
      <c r="B1797" t="s">
        <v>15085</v>
      </c>
      <c r="C1797" t="s">
        <v>328</v>
      </c>
      <c r="D1797" t="s">
        <v>328</v>
      </c>
      <c r="E1797" t="s">
        <v>12949</v>
      </c>
      <c r="F1797" t="s">
        <v>2907</v>
      </c>
      <c r="G1797" t="s">
        <v>328</v>
      </c>
      <c r="H1797" t="s">
        <v>2659</v>
      </c>
      <c r="I1797" t="s">
        <v>6520</v>
      </c>
      <c r="J1797" t="s">
        <v>328</v>
      </c>
      <c r="K1797" t="s">
        <v>328</v>
      </c>
      <c r="L1797">
        <v>110</v>
      </c>
      <c r="M1797" t="s">
        <v>15086</v>
      </c>
      <c r="N1797" t="s">
        <v>328</v>
      </c>
      <c r="O1797" t="s">
        <v>328</v>
      </c>
    </row>
    <row r="1798" spans="1:15">
      <c r="A1798" t="s">
        <v>3680</v>
      </c>
      <c r="B1798" t="s">
        <v>15086</v>
      </c>
      <c r="C1798" t="s">
        <v>328</v>
      </c>
      <c r="D1798" t="s">
        <v>328</v>
      </c>
      <c r="E1798" t="s">
        <v>12949</v>
      </c>
      <c r="F1798" t="s">
        <v>2907</v>
      </c>
      <c r="G1798" t="s">
        <v>328</v>
      </c>
      <c r="H1798" t="s">
        <v>2659</v>
      </c>
      <c r="I1798" t="s">
        <v>6520</v>
      </c>
      <c r="J1798" t="s">
        <v>328</v>
      </c>
      <c r="K1798" t="s">
        <v>328</v>
      </c>
      <c r="L1798">
        <v>110</v>
      </c>
      <c r="M1798" t="s">
        <v>15086</v>
      </c>
      <c r="N1798" t="s">
        <v>328</v>
      </c>
      <c r="O1798" t="s">
        <v>328</v>
      </c>
    </row>
    <row r="1799" spans="1:15">
      <c r="A1799" t="s">
        <v>3680</v>
      </c>
      <c r="B1799" t="s">
        <v>15087</v>
      </c>
      <c r="C1799" t="s">
        <v>328</v>
      </c>
      <c r="D1799" t="s">
        <v>328</v>
      </c>
      <c r="E1799" t="s">
        <v>12949</v>
      </c>
      <c r="F1799" t="s">
        <v>2907</v>
      </c>
      <c r="G1799" t="s">
        <v>328</v>
      </c>
      <c r="H1799" t="s">
        <v>328</v>
      </c>
      <c r="I1799" t="s">
        <v>6520</v>
      </c>
      <c r="J1799" t="s">
        <v>328</v>
      </c>
      <c r="K1799" t="s">
        <v>328</v>
      </c>
      <c r="L1799" t="s">
        <v>328</v>
      </c>
      <c r="M1799" t="s">
        <v>15087</v>
      </c>
      <c r="N1799" t="s">
        <v>328</v>
      </c>
      <c r="O1799" t="s">
        <v>328</v>
      </c>
    </row>
    <row r="1800" spans="1:15">
      <c r="A1800" t="s">
        <v>3680</v>
      </c>
      <c r="B1800" t="s">
        <v>15088</v>
      </c>
      <c r="C1800" t="s">
        <v>328</v>
      </c>
      <c r="D1800" t="s">
        <v>328</v>
      </c>
      <c r="E1800" t="s">
        <v>12949</v>
      </c>
      <c r="F1800" t="s">
        <v>2907</v>
      </c>
      <c r="G1800" t="s">
        <v>328</v>
      </c>
      <c r="H1800" t="s">
        <v>328</v>
      </c>
      <c r="I1800" t="s">
        <v>6520</v>
      </c>
      <c r="J1800" t="s">
        <v>328</v>
      </c>
      <c r="K1800" t="s">
        <v>328</v>
      </c>
      <c r="L1800" t="s">
        <v>328</v>
      </c>
      <c r="M1800" t="s">
        <v>15087</v>
      </c>
      <c r="N1800" t="s">
        <v>328</v>
      </c>
      <c r="O1800" t="s">
        <v>328</v>
      </c>
    </row>
    <row r="1801" spans="1:15">
      <c r="A1801" t="s">
        <v>3680</v>
      </c>
      <c r="B1801" t="s">
        <v>15089</v>
      </c>
      <c r="C1801" t="s">
        <v>328</v>
      </c>
      <c r="D1801" t="s">
        <v>328</v>
      </c>
      <c r="E1801" t="s">
        <v>12934</v>
      </c>
      <c r="F1801" t="s">
        <v>2907</v>
      </c>
      <c r="G1801" t="s">
        <v>328</v>
      </c>
      <c r="H1801" t="s">
        <v>6524</v>
      </c>
      <c r="I1801" t="s">
        <v>328</v>
      </c>
      <c r="J1801" t="s">
        <v>328</v>
      </c>
      <c r="K1801" t="s">
        <v>328</v>
      </c>
      <c r="L1801" t="s">
        <v>328</v>
      </c>
      <c r="M1801" t="s">
        <v>15089</v>
      </c>
      <c r="N1801" t="s">
        <v>328</v>
      </c>
      <c r="O1801" t="s">
        <v>328</v>
      </c>
    </row>
    <row r="1802" spans="1:15">
      <c r="A1802" t="s">
        <v>3680</v>
      </c>
      <c r="B1802" t="s">
        <v>15090</v>
      </c>
      <c r="C1802" t="s">
        <v>328</v>
      </c>
      <c r="D1802" t="s">
        <v>328</v>
      </c>
      <c r="E1802" t="s">
        <v>2912</v>
      </c>
      <c r="F1802" t="s">
        <v>2911</v>
      </c>
      <c r="G1802" t="s">
        <v>328</v>
      </c>
      <c r="H1802" t="s">
        <v>328</v>
      </c>
      <c r="I1802" t="s">
        <v>328</v>
      </c>
      <c r="J1802" t="s">
        <v>328</v>
      </c>
      <c r="K1802" t="s">
        <v>328</v>
      </c>
      <c r="L1802" t="s">
        <v>328</v>
      </c>
      <c r="M1802" t="s">
        <v>15090</v>
      </c>
      <c r="N1802" t="s">
        <v>328</v>
      </c>
      <c r="O1802" t="s">
        <v>328</v>
      </c>
    </row>
    <row r="1803" spans="1:15">
      <c r="A1803" t="s">
        <v>3680</v>
      </c>
      <c r="B1803" t="s">
        <v>15091</v>
      </c>
      <c r="C1803" t="s">
        <v>328</v>
      </c>
      <c r="D1803" t="s">
        <v>328</v>
      </c>
      <c r="E1803" t="s">
        <v>12934</v>
      </c>
      <c r="F1803" t="s">
        <v>2907</v>
      </c>
      <c r="G1803" t="s">
        <v>328</v>
      </c>
      <c r="H1803" t="s">
        <v>328</v>
      </c>
      <c r="I1803" t="s">
        <v>328</v>
      </c>
      <c r="J1803" t="s">
        <v>328</v>
      </c>
      <c r="K1803" t="s">
        <v>328</v>
      </c>
      <c r="L1803" t="s">
        <v>328</v>
      </c>
      <c r="M1803" t="s">
        <v>15091</v>
      </c>
      <c r="N1803" t="s">
        <v>328</v>
      </c>
      <c r="O1803" t="s">
        <v>328</v>
      </c>
    </row>
    <row r="1804" spans="1:15">
      <c r="A1804" t="s">
        <v>3680</v>
      </c>
      <c r="B1804" t="s">
        <v>15092</v>
      </c>
      <c r="C1804" t="s">
        <v>328</v>
      </c>
      <c r="D1804" t="s">
        <v>328</v>
      </c>
      <c r="E1804" t="s">
        <v>13773</v>
      </c>
      <c r="F1804" t="s">
        <v>2907</v>
      </c>
      <c r="G1804" t="s">
        <v>328</v>
      </c>
      <c r="H1804" t="s">
        <v>6524</v>
      </c>
      <c r="I1804" t="s">
        <v>6501</v>
      </c>
      <c r="J1804" t="s">
        <v>328</v>
      </c>
      <c r="K1804" t="s">
        <v>328</v>
      </c>
      <c r="L1804">
        <v>95</v>
      </c>
      <c r="M1804" t="s">
        <v>15092</v>
      </c>
      <c r="N1804" t="s">
        <v>328</v>
      </c>
      <c r="O1804" t="s">
        <v>328</v>
      </c>
    </row>
    <row r="1805" spans="1:15">
      <c r="A1805" t="s">
        <v>3680</v>
      </c>
      <c r="B1805" t="s">
        <v>15093</v>
      </c>
      <c r="C1805" t="s">
        <v>328</v>
      </c>
      <c r="D1805" t="s">
        <v>328</v>
      </c>
      <c r="E1805" t="s">
        <v>12934</v>
      </c>
      <c r="F1805" t="s">
        <v>2907</v>
      </c>
      <c r="G1805" t="s">
        <v>328</v>
      </c>
      <c r="H1805" t="s">
        <v>328</v>
      </c>
      <c r="I1805" t="s">
        <v>328</v>
      </c>
      <c r="J1805" t="s">
        <v>328</v>
      </c>
      <c r="K1805" t="s">
        <v>328</v>
      </c>
      <c r="L1805" t="s">
        <v>328</v>
      </c>
      <c r="M1805" t="s">
        <v>15093</v>
      </c>
      <c r="N1805" t="s">
        <v>328</v>
      </c>
      <c r="O1805" t="s">
        <v>328</v>
      </c>
    </row>
    <row r="1806" spans="1:15">
      <c r="A1806" s="45" t="s">
        <v>3680</v>
      </c>
      <c r="B1806" t="s">
        <v>15094</v>
      </c>
      <c r="C1806" t="s">
        <v>328</v>
      </c>
      <c r="D1806" t="s">
        <v>328</v>
      </c>
      <c r="E1806" t="s">
        <v>12934</v>
      </c>
      <c r="F1806" t="s">
        <v>2907</v>
      </c>
      <c r="G1806" t="s">
        <v>328</v>
      </c>
      <c r="H1806" t="s">
        <v>328</v>
      </c>
      <c r="I1806" s="35" t="s">
        <v>6501</v>
      </c>
      <c r="J1806" t="s">
        <v>328</v>
      </c>
      <c r="K1806" t="s">
        <v>328</v>
      </c>
      <c r="L1806" t="s">
        <v>328</v>
      </c>
      <c r="M1806" t="s">
        <v>15094</v>
      </c>
      <c r="N1806" t="s">
        <v>328</v>
      </c>
      <c r="O1806" t="s">
        <v>328</v>
      </c>
    </row>
    <row r="1807" spans="1:15">
      <c r="A1807" t="s">
        <v>3680</v>
      </c>
      <c r="B1807" t="s">
        <v>15095</v>
      </c>
      <c r="C1807" t="s">
        <v>328</v>
      </c>
      <c r="D1807" t="s">
        <v>328</v>
      </c>
      <c r="E1807" t="s">
        <v>12934</v>
      </c>
      <c r="F1807" t="s">
        <v>2907</v>
      </c>
      <c r="G1807" t="s">
        <v>328</v>
      </c>
      <c r="H1807" t="s">
        <v>328</v>
      </c>
      <c r="I1807" t="s">
        <v>328</v>
      </c>
      <c r="J1807" t="s">
        <v>328</v>
      </c>
      <c r="K1807" t="s">
        <v>328</v>
      </c>
      <c r="L1807" t="s">
        <v>328</v>
      </c>
      <c r="M1807" t="s">
        <v>15095</v>
      </c>
      <c r="N1807" t="s">
        <v>328</v>
      </c>
      <c r="O1807" t="s">
        <v>328</v>
      </c>
    </row>
    <row r="1808" spans="1:15">
      <c r="A1808" t="s">
        <v>3680</v>
      </c>
      <c r="B1808" t="s">
        <v>15096</v>
      </c>
      <c r="C1808" t="s">
        <v>328</v>
      </c>
      <c r="D1808" t="s">
        <v>328</v>
      </c>
      <c r="E1808" t="s">
        <v>12934</v>
      </c>
      <c r="F1808" t="s">
        <v>2907</v>
      </c>
      <c r="G1808" t="s">
        <v>328</v>
      </c>
      <c r="H1808" t="s">
        <v>328</v>
      </c>
      <c r="I1808" t="s">
        <v>328</v>
      </c>
      <c r="J1808" t="s">
        <v>328</v>
      </c>
      <c r="K1808" t="s">
        <v>328</v>
      </c>
      <c r="L1808" t="s">
        <v>328</v>
      </c>
      <c r="M1808" t="s">
        <v>15096</v>
      </c>
      <c r="N1808" t="s">
        <v>328</v>
      </c>
      <c r="O1808" t="s">
        <v>328</v>
      </c>
    </row>
    <row r="1809" spans="1:15">
      <c r="A1809" t="s">
        <v>3680</v>
      </c>
      <c r="B1809" t="s">
        <v>15097</v>
      </c>
      <c r="C1809" t="s">
        <v>328</v>
      </c>
      <c r="D1809" t="s">
        <v>328</v>
      </c>
      <c r="E1809" t="s">
        <v>12934</v>
      </c>
      <c r="F1809" t="s">
        <v>2907</v>
      </c>
      <c r="G1809" t="s">
        <v>328</v>
      </c>
      <c r="H1809" t="s">
        <v>328</v>
      </c>
      <c r="I1809" t="s">
        <v>328</v>
      </c>
      <c r="J1809" t="s">
        <v>328</v>
      </c>
      <c r="K1809" t="s">
        <v>328</v>
      </c>
      <c r="L1809" t="s">
        <v>328</v>
      </c>
      <c r="M1809" t="s">
        <v>15097</v>
      </c>
      <c r="N1809" t="s">
        <v>328</v>
      </c>
      <c r="O1809" t="s">
        <v>328</v>
      </c>
    </row>
    <row r="1810" spans="1:15">
      <c r="A1810" t="s">
        <v>3680</v>
      </c>
      <c r="B1810" t="s">
        <v>15098</v>
      </c>
      <c r="C1810" t="s">
        <v>328</v>
      </c>
      <c r="D1810" t="s">
        <v>328</v>
      </c>
      <c r="E1810" t="s">
        <v>12934</v>
      </c>
      <c r="F1810" t="s">
        <v>2907</v>
      </c>
      <c r="G1810" t="s">
        <v>328</v>
      </c>
      <c r="H1810" t="s">
        <v>6524</v>
      </c>
      <c r="I1810" t="s">
        <v>328</v>
      </c>
      <c r="J1810" t="s">
        <v>328</v>
      </c>
      <c r="K1810" t="s">
        <v>328</v>
      </c>
      <c r="L1810" t="s">
        <v>328</v>
      </c>
      <c r="M1810" t="s">
        <v>15098</v>
      </c>
      <c r="N1810" t="s">
        <v>328</v>
      </c>
      <c r="O1810" t="s">
        <v>328</v>
      </c>
    </row>
    <row r="1811" spans="1:15">
      <c r="A1811" t="s">
        <v>3680</v>
      </c>
      <c r="B1811" t="s">
        <v>15099</v>
      </c>
      <c r="C1811" t="s">
        <v>328</v>
      </c>
      <c r="D1811" t="s">
        <v>328</v>
      </c>
      <c r="E1811" t="s">
        <v>12934</v>
      </c>
      <c r="F1811" t="s">
        <v>2907</v>
      </c>
      <c r="G1811" t="s">
        <v>328</v>
      </c>
      <c r="H1811" t="s">
        <v>6524</v>
      </c>
      <c r="I1811" t="s">
        <v>328</v>
      </c>
      <c r="J1811" t="s">
        <v>328</v>
      </c>
      <c r="K1811" t="s">
        <v>328</v>
      </c>
      <c r="L1811" t="s">
        <v>328</v>
      </c>
      <c r="M1811" t="s">
        <v>15099</v>
      </c>
      <c r="N1811" t="s">
        <v>328</v>
      </c>
      <c r="O1811" t="s">
        <v>328</v>
      </c>
    </row>
    <row r="1812" spans="1:15">
      <c r="A1812" t="s">
        <v>3680</v>
      </c>
      <c r="B1812" t="s">
        <v>15100</v>
      </c>
      <c r="C1812" t="s">
        <v>328</v>
      </c>
      <c r="D1812" t="s">
        <v>328</v>
      </c>
      <c r="E1812" t="s">
        <v>12934</v>
      </c>
      <c r="F1812" t="s">
        <v>2907</v>
      </c>
      <c r="G1812" t="s">
        <v>328</v>
      </c>
      <c r="H1812" t="s">
        <v>6524</v>
      </c>
      <c r="I1812" t="s">
        <v>328</v>
      </c>
      <c r="J1812" t="s">
        <v>328</v>
      </c>
      <c r="K1812" t="s">
        <v>328</v>
      </c>
      <c r="L1812" t="s">
        <v>328</v>
      </c>
      <c r="M1812" t="s">
        <v>15100</v>
      </c>
      <c r="N1812" t="s">
        <v>328</v>
      </c>
      <c r="O1812" t="s">
        <v>328</v>
      </c>
    </row>
    <row r="1813" spans="1:15">
      <c r="A1813" t="s">
        <v>3680</v>
      </c>
      <c r="B1813" t="s">
        <v>15101</v>
      </c>
      <c r="C1813" t="s">
        <v>328</v>
      </c>
      <c r="D1813" t="s">
        <v>328</v>
      </c>
      <c r="E1813" t="s">
        <v>12934</v>
      </c>
      <c r="F1813" t="s">
        <v>2907</v>
      </c>
      <c r="G1813" t="s">
        <v>328</v>
      </c>
      <c r="H1813" t="s">
        <v>6518</v>
      </c>
      <c r="I1813" t="s">
        <v>328</v>
      </c>
      <c r="J1813" t="s">
        <v>328</v>
      </c>
      <c r="K1813" t="s">
        <v>328</v>
      </c>
      <c r="L1813" t="s">
        <v>328</v>
      </c>
      <c r="M1813" t="s">
        <v>15102</v>
      </c>
      <c r="N1813" t="s">
        <v>328</v>
      </c>
      <c r="O1813" t="s">
        <v>328</v>
      </c>
    </row>
    <row r="1814" spans="1:15">
      <c r="A1814" t="s">
        <v>3680</v>
      </c>
      <c r="B1814" t="s">
        <v>15103</v>
      </c>
      <c r="C1814" t="s">
        <v>328</v>
      </c>
      <c r="D1814" t="s">
        <v>328</v>
      </c>
      <c r="E1814" t="s">
        <v>12934</v>
      </c>
      <c r="F1814" t="s">
        <v>2907</v>
      </c>
      <c r="G1814" t="s">
        <v>328</v>
      </c>
      <c r="H1814" t="s">
        <v>6518</v>
      </c>
      <c r="I1814" t="s">
        <v>6501</v>
      </c>
      <c r="J1814" t="s">
        <v>328</v>
      </c>
      <c r="K1814" t="s">
        <v>328</v>
      </c>
      <c r="L1814" t="s">
        <v>328</v>
      </c>
      <c r="M1814" t="s">
        <v>15103</v>
      </c>
      <c r="N1814" t="s">
        <v>328</v>
      </c>
      <c r="O1814" t="s">
        <v>328</v>
      </c>
    </row>
    <row r="1815" spans="1:15">
      <c r="A1815" t="s">
        <v>3680</v>
      </c>
      <c r="B1815" t="s">
        <v>15104</v>
      </c>
      <c r="C1815" t="s">
        <v>328</v>
      </c>
      <c r="D1815" t="s">
        <v>328</v>
      </c>
      <c r="E1815" t="s">
        <v>12934</v>
      </c>
      <c r="F1815" t="s">
        <v>2907</v>
      </c>
      <c r="G1815" t="s">
        <v>328</v>
      </c>
      <c r="H1815" t="s">
        <v>328</v>
      </c>
      <c r="I1815" t="s">
        <v>14550</v>
      </c>
      <c r="J1815" t="s">
        <v>328</v>
      </c>
      <c r="K1815" t="s">
        <v>328</v>
      </c>
      <c r="L1815" t="s">
        <v>328</v>
      </c>
      <c r="M1815" t="s">
        <v>15104</v>
      </c>
      <c r="N1815" t="s">
        <v>328</v>
      </c>
      <c r="O1815" t="s">
        <v>328</v>
      </c>
    </row>
    <row r="1816" spans="1:15">
      <c r="A1816" t="s">
        <v>3680</v>
      </c>
      <c r="B1816" t="s">
        <v>15105</v>
      </c>
      <c r="C1816" t="s">
        <v>328</v>
      </c>
      <c r="D1816" t="s">
        <v>328</v>
      </c>
      <c r="E1816" t="s">
        <v>12934</v>
      </c>
      <c r="F1816" t="s">
        <v>2907</v>
      </c>
      <c r="G1816" t="s">
        <v>328</v>
      </c>
      <c r="H1816" t="s">
        <v>328</v>
      </c>
      <c r="I1816" t="s">
        <v>328</v>
      </c>
      <c r="J1816" t="s">
        <v>328</v>
      </c>
      <c r="K1816" t="s">
        <v>328</v>
      </c>
      <c r="L1816" t="s">
        <v>328</v>
      </c>
      <c r="M1816" t="s">
        <v>15105</v>
      </c>
      <c r="N1816" t="s">
        <v>328</v>
      </c>
      <c r="O1816" t="s">
        <v>328</v>
      </c>
    </row>
    <row r="1817" spans="1:15">
      <c r="A1817" t="s">
        <v>3680</v>
      </c>
      <c r="B1817" t="s">
        <v>15106</v>
      </c>
      <c r="C1817" t="s">
        <v>328</v>
      </c>
      <c r="D1817" t="s">
        <v>328</v>
      </c>
      <c r="E1817" t="s">
        <v>12934</v>
      </c>
      <c r="F1817" t="s">
        <v>2907</v>
      </c>
      <c r="G1817" t="s">
        <v>328</v>
      </c>
      <c r="H1817" t="s">
        <v>6518</v>
      </c>
      <c r="I1817" t="s">
        <v>6501</v>
      </c>
      <c r="J1817" t="s">
        <v>328</v>
      </c>
      <c r="K1817" t="s">
        <v>328</v>
      </c>
      <c r="L1817" t="s">
        <v>328</v>
      </c>
      <c r="M1817" t="s">
        <v>15106</v>
      </c>
      <c r="N1817" t="s">
        <v>328</v>
      </c>
      <c r="O1817" t="s">
        <v>328</v>
      </c>
    </row>
    <row r="1818" spans="1:15">
      <c r="A1818" t="s">
        <v>3680</v>
      </c>
      <c r="B1818" t="s">
        <v>15107</v>
      </c>
      <c r="C1818" t="s">
        <v>328</v>
      </c>
      <c r="D1818" t="s">
        <v>328</v>
      </c>
      <c r="E1818" t="s">
        <v>12934</v>
      </c>
      <c r="F1818" t="s">
        <v>2907</v>
      </c>
      <c r="G1818" t="s">
        <v>328</v>
      </c>
      <c r="H1818" t="s">
        <v>328</v>
      </c>
      <c r="I1818" t="s">
        <v>6501</v>
      </c>
      <c r="J1818" t="s">
        <v>328</v>
      </c>
      <c r="K1818" t="s">
        <v>328</v>
      </c>
      <c r="L1818" t="s">
        <v>328</v>
      </c>
      <c r="M1818" t="s">
        <v>15107</v>
      </c>
      <c r="N1818" t="s">
        <v>328</v>
      </c>
      <c r="O1818" t="s">
        <v>328</v>
      </c>
    </row>
    <row r="1819" spans="1:15">
      <c r="A1819" t="s">
        <v>3680</v>
      </c>
      <c r="B1819" t="s">
        <v>15108</v>
      </c>
      <c r="C1819" t="s">
        <v>328</v>
      </c>
      <c r="D1819" t="s">
        <v>328</v>
      </c>
      <c r="E1819" t="s">
        <v>12934</v>
      </c>
      <c r="F1819" t="s">
        <v>2907</v>
      </c>
      <c r="G1819" t="s">
        <v>328</v>
      </c>
      <c r="H1819" t="s">
        <v>6518</v>
      </c>
      <c r="I1819" t="s">
        <v>15109</v>
      </c>
      <c r="J1819" t="s">
        <v>328</v>
      </c>
      <c r="K1819" t="s">
        <v>328</v>
      </c>
      <c r="L1819" t="s">
        <v>328</v>
      </c>
      <c r="M1819" t="s">
        <v>15108</v>
      </c>
      <c r="N1819" t="s">
        <v>328</v>
      </c>
      <c r="O1819" t="s">
        <v>328</v>
      </c>
    </row>
    <row r="1820" spans="1:15">
      <c r="A1820" t="s">
        <v>3680</v>
      </c>
      <c r="B1820" t="s">
        <v>15110</v>
      </c>
      <c r="C1820" t="s">
        <v>328</v>
      </c>
      <c r="D1820" t="s">
        <v>328</v>
      </c>
      <c r="E1820" t="s">
        <v>12934</v>
      </c>
      <c r="F1820" t="s">
        <v>2907</v>
      </c>
      <c r="G1820" t="s">
        <v>328</v>
      </c>
      <c r="H1820" t="s">
        <v>6518</v>
      </c>
      <c r="I1820" t="s">
        <v>6501</v>
      </c>
      <c r="J1820" t="s">
        <v>328</v>
      </c>
      <c r="K1820" t="s">
        <v>328</v>
      </c>
      <c r="L1820" t="s">
        <v>328</v>
      </c>
      <c r="M1820" t="s">
        <v>15110</v>
      </c>
      <c r="N1820" t="s">
        <v>328</v>
      </c>
      <c r="O1820" t="s">
        <v>328</v>
      </c>
    </row>
    <row r="1821" spans="1:15">
      <c r="A1821" t="s">
        <v>3680</v>
      </c>
      <c r="B1821" t="s">
        <v>15111</v>
      </c>
      <c r="C1821" t="s">
        <v>328</v>
      </c>
      <c r="D1821" t="s">
        <v>328</v>
      </c>
      <c r="E1821" t="s">
        <v>2912</v>
      </c>
      <c r="F1821" t="s">
        <v>2907</v>
      </c>
      <c r="G1821" t="s">
        <v>328</v>
      </c>
      <c r="H1821" t="s">
        <v>6526</v>
      </c>
      <c r="I1821" t="s">
        <v>328</v>
      </c>
      <c r="J1821" t="s">
        <v>328</v>
      </c>
      <c r="K1821" t="s">
        <v>328</v>
      </c>
      <c r="L1821" t="s">
        <v>328</v>
      </c>
      <c r="M1821" t="s">
        <v>15111</v>
      </c>
      <c r="N1821" t="s">
        <v>328</v>
      </c>
      <c r="O1821" t="s">
        <v>328</v>
      </c>
    </row>
    <row r="1822" spans="1:15">
      <c r="A1822" t="s">
        <v>3680</v>
      </c>
      <c r="B1822" t="s">
        <v>15112</v>
      </c>
      <c r="C1822" t="s">
        <v>328</v>
      </c>
      <c r="D1822" t="s">
        <v>328</v>
      </c>
      <c r="E1822" t="s">
        <v>12934</v>
      </c>
      <c r="F1822" t="s">
        <v>2907</v>
      </c>
      <c r="G1822" t="s">
        <v>328</v>
      </c>
      <c r="H1822" t="s">
        <v>328</v>
      </c>
      <c r="I1822" t="s">
        <v>328</v>
      </c>
      <c r="J1822" t="s">
        <v>328</v>
      </c>
      <c r="K1822" t="s">
        <v>328</v>
      </c>
      <c r="L1822" t="s">
        <v>328</v>
      </c>
      <c r="M1822" t="s">
        <v>15112</v>
      </c>
      <c r="N1822" t="s">
        <v>328</v>
      </c>
      <c r="O1822" t="s">
        <v>328</v>
      </c>
    </row>
    <row r="1823" spans="1:15">
      <c r="A1823" t="s">
        <v>3680</v>
      </c>
      <c r="B1823" t="s">
        <v>15113</v>
      </c>
      <c r="C1823" t="s">
        <v>328</v>
      </c>
      <c r="D1823" t="s">
        <v>328</v>
      </c>
      <c r="E1823" t="s">
        <v>12934</v>
      </c>
      <c r="F1823" t="s">
        <v>2907</v>
      </c>
      <c r="G1823" t="s">
        <v>328</v>
      </c>
      <c r="H1823" t="s">
        <v>328</v>
      </c>
      <c r="I1823" t="s">
        <v>328</v>
      </c>
      <c r="J1823" t="s">
        <v>328</v>
      </c>
      <c r="K1823" t="s">
        <v>328</v>
      </c>
      <c r="L1823" t="s">
        <v>328</v>
      </c>
      <c r="M1823" t="s">
        <v>15114</v>
      </c>
      <c r="N1823" t="s">
        <v>328</v>
      </c>
      <c r="O1823" t="s">
        <v>328</v>
      </c>
    </row>
    <row r="1824" spans="1:15">
      <c r="A1824" t="s">
        <v>3680</v>
      </c>
      <c r="B1824" t="s">
        <v>15115</v>
      </c>
      <c r="C1824" t="s">
        <v>328</v>
      </c>
      <c r="D1824" t="s">
        <v>328</v>
      </c>
      <c r="E1824" t="s">
        <v>12934</v>
      </c>
      <c r="F1824" t="s">
        <v>2907</v>
      </c>
      <c r="G1824" t="s">
        <v>328</v>
      </c>
      <c r="H1824" t="s">
        <v>328</v>
      </c>
      <c r="I1824" t="s">
        <v>328</v>
      </c>
      <c r="J1824" t="s">
        <v>328</v>
      </c>
      <c r="K1824" t="s">
        <v>328</v>
      </c>
      <c r="L1824" t="s">
        <v>328</v>
      </c>
      <c r="M1824" t="s">
        <v>15115</v>
      </c>
      <c r="N1824" t="s">
        <v>328</v>
      </c>
      <c r="O1824" t="s">
        <v>328</v>
      </c>
    </row>
    <row r="1825" spans="1:15">
      <c r="A1825" t="s">
        <v>3680</v>
      </c>
      <c r="B1825" t="s">
        <v>15116</v>
      </c>
      <c r="C1825" t="s">
        <v>328</v>
      </c>
      <c r="D1825" t="s">
        <v>328</v>
      </c>
      <c r="E1825" t="s">
        <v>12934</v>
      </c>
      <c r="F1825" t="s">
        <v>2907</v>
      </c>
      <c r="G1825" t="s">
        <v>328</v>
      </c>
      <c r="H1825" t="s">
        <v>328</v>
      </c>
      <c r="I1825" t="s">
        <v>328</v>
      </c>
      <c r="J1825" t="s">
        <v>328</v>
      </c>
      <c r="K1825" t="s">
        <v>328</v>
      </c>
      <c r="L1825" t="s">
        <v>328</v>
      </c>
      <c r="M1825" t="s">
        <v>15116</v>
      </c>
      <c r="N1825" t="s">
        <v>328</v>
      </c>
      <c r="O1825" t="s">
        <v>328</v>
      </c>
    </row>
    <row r="1826" spans="1:15">
      <c r="A1826" t="s">
        <v>3680</v>
      </c>
      <c r="B1826" t="s">
        <v>15117</v>
      </c>
      <c r="C1826" t="s">
        <v>328</v>
      </c>
      <c r="D1826" t="s">
        <v>328</v>
      </c>
      <c r="E1826" t="s">
        <v>12934</v>
      </c>
      <c r="F1826" t="s">
        <v>2907</v>
      </c>
      <c r="G1826" t="s">
        <v>328</v>
      </c>
      <c r="H1826" t="s">
        <v>6518</v>
      </c>
      <c r="I1826" t="s">
        <v>328</v>
      </c>
      <c r="J1826" t="s">
        <v>328</v>
      </c>
      <c r="K1826" t="s">
        <v>328</v>
      </c>
      <c r="L1826" t="s">
        <v>328</v>
      </c>
      <c r="M1826" t="s">
        <v>15117</v>
      </c>
      <c r="N1826" t="s">
        <v>328</v>
      </c>
      <c r="O1826" t="s">
        <v>328</v>
      </c>
    </row>
    <row r="1827" spans="1:15">
      <c r="A1827" t="s">
        <v>3680</v>
      </c>
      <c r="B1827" t="s">
        <v>15118</v>
      </c>
      <c r="C1827" t="s">
        <v>328</v>
      </c>
      <c r="D1827" t="s">
        <v>328</v>
      </c>
      <c r="E1827" t="s">
        <v>12934</v>
      </c>
      <c r="F1827" t="s">
        <v>2907</v>
      </c>
      <c r="G1827" t="s">
        <v>328</v>
      </c>
      <c r="H1827" t="s">
        <v>6518</v>
      </c>
      <c r="I1827" t="s">
        <v>328</v>
      </c>
      <c r="J1827" t="s">
        <v>328</v>
      </c>
      <c r="K1827" t="s">
        <v>328</v>
      </c>
      <c r="L1827" t="s">
        <v>328</v>
      </c>
      <c r="M1827" t="s">
        <v>15119</v>
      </c>
      <c r="N1827" t="s">
        <v>328</v>
      </c>
      <c r="O1827" t="s">
        <v>328</v>
      </c>
    </row>
    <row r="1828" spans="1:15">
      <c r="A1828" t="s">
        <v>3680</v>
      </c>
      <c r="B1828" t="s">
        <v>15120</v>
      </c>
      <c r="C1828" t="s">
        <v>328</v>
      </c>
      <c r="D1828" t="s">
        <v>328</v>
      </c>
      <c r="E1828" t="s">
        <v>12934</v>
      </c>
      <c r="F1828" t="s">
        <v>2907</v>
      </c>
      <c r="G1828" t="s">
        <v>328</v>
      </c>
      <c r="H1828" t="s">
        <v>328</v>
      </c>
      <c r="I1828" t="s">
        <v>328</v>
      </c>
      <c r="J1828" t="s">
        <v>328</v>
      </c>
      <c r="K1828" t="s">
        <v>328</v>
      </c>
      <c r="L1828" t="s">
        <v>328</v>
      </c>
      <c r="M1828" t="s">
        <v>15120</v>
      </c>
      <c r="N1828" t="s">
        <v>328</v>
      </c>
      <c r="O1828" t="s">
        <v>328</v>
      </c>
    </row>
    <row r="1829" spans="1:15">
      <c r="A1829" t="s">
        <v>3680</v>
      </c>
      <c r="B1829" t="s">
        <v>15121</v>
      </c>
      <c r="C1829" t="s">
        <v>328</v>
      </c>
      <c r="D1829" t="s">
        <v>328</v>
      </c>
      <c r="E1829" t="s">
        <v>13773</v>
      </c>
      <c r="F1829" t="s">
        <v>2889</v>
      </c>
      <c r="G1829" t="s">
        <v>328</v>
      </c>
      <c r="H1829" t="s">
        <v>6518</v>
      </c>
      <c r="I1829" t="s">
        <v>6497</v>
      </c>
      <c r="J1829" t="s">
        <v>6507</v>
      </c>
      <c r="K1829" t="s">
        <v>328</v>
      </c>
      <c r="L1829" t="s">
        <v>328</v>
      </c>
      <c r="M1829" t="s">
        <v>15122</v>
      </c>
      <c r="N1829" t="s">
        <v>328</v>
      </c>
      <c r="O1829" t="s">
        <v>328</v>
      </c>
    </row>
    <row r="1830" spans="1:15">
      <c r="A1830" t="s">
        <v>3680</v>
      </c>
      <c r="B1830" t="s">
        <v>15122</v>
      </c>
      <c r="C1830" t="s">
        <v>328</v>
      </c>
      <c r="D1830" t="s">
        <v>328</v>
      </c>
      <c r="E1830" t="s">
        <v>13773</v>
      </c>
      <c r="F1830" t="s">
        <v>2889</v>
      </c>
      <c r="G1830" t="s">
        <v>328</v>
      </c>
      <c r="H1830" t="s">
        <v>6518</v>
      </c>
      <c r="I1830" t="s">
        <v>6497</v>
      </c>
      <c r="J1830" t="s">
        <v>6507</v>
      </c>
      <c r="K1830" t="s">
        <v>328</v>
      </c>
      <c r="L1830" t="s">
        <v>328</v>
      </c>
      <c r="M1830" t="s">
        <v>15122</v>
      </c>
      <c r="N1830" t="s">
        <v>328</v>
      </c>
      <c r="O1830" t="s">
        <v>328</v>
      </c>
    </row>
    <row r="1831" spans="1:15">
      <c r="A1831" t="s">
        <v>3680</v>
      </c>
      <c r="B1831" t="s">
        <v>15123</v>
      </c>
      <c r="C1831" t="s">
        <v>328</v>
      </c>
      <c r="D1831" t="s">
        <v>328</v>
      </c>
      <c r="E1831" t="s">
        <v>13773</v>
      </c>
      <c r="F1831" t="s">
        <v>2889</v>
      </c>
      <c r="G1831" t="s">
        <v>328</v>
      </c>
      <c r="H1831" t="s">
        <v>6518</v>
      </c>
      <c r="I1831" t="s">
        <v>6497</v>
      </c>
      <c r="J1831" t="s">
        <v>6507</v>
      </c>
      <c r="K1831" t="s">
        <v>328</v>
      </c>
      <c r="L1831" t="s">
        <v>328</v>
      </c>
      <c r="M1831" t="s">
        <v>15122</v>
      </c>
      <c r="N1831" t="s">
        <v>328</v>
      </c>
      <c r="O1831" t="s">
        <v>328</v>
      </c>
    </row>
    <row r="1832" spans="1:15">
      <c r="A1832" t="s">
        <v>3680</v>
      </c>
      <c r="B1832" t="s">
        <v>15124</v>
      </c>
      <c r="C1832" t="s">
        <v>328</v>
      </c>
      <c r="D1832" t="s">
        <v>328</v>
      </c>
      <c r="E1832" t="s">
        <v>12934</v>
      </c>
      <c r="F1832" t="s">
        <v>2907</v>
      </c>
      <c r="G1832" t="s">
        <v>328</v>
      </c>
      <c r="H1832" t="s">
        <v>328</v>
      </c>
      <c r="I1832" t="s">
        <v>328</v>
      </c>
      <c r="J1832" t="s">
        <v>328</v>
      </c>
      <c r="K1832" t="s">
        <v>328</v>
      </c>
      <c r="L1832" t="s">
        <v>328</v>
      </c>
      <c r="M1832" t="s">
        <v>15124</v>
      </c>
      <c r="N1832" t="s">
        <v>328</v>
      </c>
      <c r="O1832" t="s">
        <v>328</v>
      </c>
    </row>
    <row r="1833" spans="1:15">
      <c r="A1833" t="s">
        <v>3680</v>
      </c>
      <c r="B1833" t="s">
        <v>15125</v>
      </c>
      <c r="C1833" t="s">
        <v>328</v>
      </c>
      <c r="D1833" t="s">
        <v>328</v>
      </c>
      <c r="E1833" t="s">
        <v>12949</v>
      </c>
      <c r="F1833" t="s">
        <v>2907</v>
      </c>
      <c r="G1833" t="s">
        <v>328</v>
      </c>
      <c r="H1833" t="s">
        <v>6518</v>
      </c>
      <c r="I1833" t="s">
        <v>328</v>
      </c>
      <c r="J1833" t="s">
        <v>328</v>
      </c>
      <c r="K1833" t="s">
        <v>328</v>
      </c>
      <c r="L1833" t="s">
        <v>328</v>
      </c>
      <c r="M1833" t="s">
        <v>15126</v>
      </c>
      <c r="N1833" t="s">
        <v>328</v>
      </c>
      <c r="O1833" t="s">
        <v>328</v>
      </c>
    </row>
    <row r="1834" spans="1:15">
      <c r="A1834" t="s">
        <v>3680</v>
      </c>
      <c r="B1834" t="s">
        <v>15127</v>
      </c>
      <c r="C1834" t="s">
        <v>328</v>
      </c>
      <c r="D1834" t="s">
        <v>328</v>
      </c>
      <c r="E1834" t="s">
        <v>12934</v>
      </c>
      <c r="F1834" t="s">
        <v>2907</v>
      </c>
      <c r="G1834" t="s">
        <v>328</v>
      </c>
      <c r="H1834" t="s">
        <v>328</v>
      </c>
      <c r="I1834" t="s">
        <v>328</v>
      </c>
      <c r="J1834" t="s">
        <v>328</v>
      </c>
      <c r="K1834" t="s">
        <v>328</v>
      </c>
      <c r="L1834" t="s">
        <v>328</v>
      </c>
      <c r="M1834" t="s">
        <v>15128</v>
      </c>
      <c r="N1834" t="s">
        <v>328</v>
      </c>
      <c r="O1834" t="s">
        <v>328</v>
      </c>
    </row>
    <row r="1835" spans="1:15">
      <c r="A1835" t="s">
        <v>3680</v>
      </c>
      <c r="B1835" t="s">
        <v>15129</v>
      </c>
      <c r="C1835" t="s">
        <v>328</v>
      </c>
      <c r="D1835" t="s">
        <v>328</v>
      </c>
      <c r="E1835" t="s">
        <v>12934</v>
      </c>
      <c r="F1835" t="s">
        <v>2907</v>
      </c>
      <c r="G1835" t="s">
        <v>328</v>
      </c>
      <c r="H1835" t="s">
        <v>328</v>
      </c>
      <c r="I1835" t="s">
        <v>328</v>
      </c>
      <c r="J1835" t="s">
        <v>328</v>
      </c>
      <c r="K1835" t="s">
        <v>328</v>
      </c>
      <c r="L1835" t="s">
        <v>328</v>
      </c>
      <c r="M1835" t="s">
        <v>15129</v>
      </c>
      <c r="N1835" t="s">
        <v>328</v>
      </c>
      <c r="O1835" t="s">
        <v>328</v>
      </c>
    </row>
    <row r="1836" spans="1:15">
      <c r="A1836" t="s">
        <v>3680</v>
      </c>
      <c r="B1836" t="s">
        <v>15130</v>
      </c>
      <c r="C1836" t="s">
        <v>328</v>
      </c>
      <c r="D1836" t="s">
        <v>328</v>
      </c>
      <c r="E1836" t="s">
        <v>12934</v>
      </c>
      <c r="F1836" t="s">
        <v>2907</v>
      </c>
      <c r="G1836" t="s">
        <v>328</v>
      </c>
      <c r="H1836" t="s">
        <v>6524</v>
      </c>
      <c r="I1836" t="s">
        <v>328</v>
      </c>
      <c r="J1836" t="s">
        <v>328</v>
      </c>
      <c r="K1836" t="s">
        <v>328</v>
      </c>
      <c r="L1836">
        <v>120</v>
      </c>
      <c r="M1836" t="s">
        <v>15130</v>
      </c>
      <c r="N1836" t="s">
        <v>328</v>
      </c>
      <c r="O1836" t="s">
        <v>328</v>
      </c>
    </row>
    <row r="1837" spans="1:15">
      <c r="A1837" t="s">
        <v>3680</v>
      </c>
      <c r="B1837" t="s">
        <v>15131</v>
      </c>
      <c r="C1837" t="s">
        <v>328</v>
      </c>
      <c r="D1837" t="s">
        <v>328</v>
      </c>
      <c r="E1837" t="s">
        <v>12934</v>
      </c>
      <c r="F1837" t="s">
        <v>2907</v>
      </c>
      <c r="G1837" t="s">
        <v>328</v>
      </c>
      <c r="H1837" t="s">
        <v>328</v>
      </c>
      <c r="I1837" t="s">
        <v>328</v>
      </c>
      <c r="J1837" t="s">
        <v>328</v>
      </c>
      <c r="K1837" t="s">
        <v>328</v>
      </c>
      <c r="L1837" t="s">
        <v>328</v>
      </c>
      <c r="M1837" t="s">
        <v>15131</v>
      </c>
      <c r="N1837" t="s">
        <v>328</v>
      </c>
      <c r="O1837" t="s">
        <v>328</v>
      </c>
    </row>
    <row r="1838" spans="1:15">
      <c r="A1838" t="s">
        <v>3680</v>
      </c>
      <c r="B1838" t="s">
        <v>15132</v>
      </c>
      <c r="C1838" t="s">
        <v>328</v>
      </c>
      <c r="D1838" t="s">
        <v>328</v>
      </c>
      <c r="E1838" t="s">
        <v>13773</v>
      </c>
      <c r="F1838" t="s">
        <v>2889</v>
      </c>
      <c r="G1838" t="s">
        <v>328</v>
      </c>
      <c r="H1838" t="s">
        <v>328</v>
      </c>
      <c r="I1838" t="s">
        <v>6507</v>
      </c>
      <c r="J1838" t="s">
        <v>328</v>
      </c>
      <c r="K1838" t="s">
        <v>328</v>
      </c>
      <c r="L1838" t="s">
        <v>328</v>
      </c>
      <c r="M1838" t="s">
        <v>15132</v>
      </c>
      <c r="N1838" t="s">
        <v>328</v>
      </c>
      <c r="O1838" t="s">
        <v>328</v>
      </c>
    </row>
    <row r="1839" spans="1:15">
      <c r="A1839" t="s">
        <v>3680</v>
      </c>
      <c r="B1839" t="s">
        <v>15133</v>
      </c>
      <c r="C1839" t="s">
        <v>328</v>
      </c>
      <c r="D1839" t="s">
        <v>328</v>
      </c>
      <c r="E1839" t="s">
        <v>12949</v>
      </c>
      <c r="F1839" t="s">
        <v>2907</v>
      </c>
      <c r="G1839" t="s">
        <v>328</v>
      </c>
      <c r="H1839" t="s">
        <v>6518</v>
      </c>
      <c r="I1839" t="s">
        <v>15109</v>
      </c>
      <c r="J1839" t="s">
        <v>328</v>
      </c>
      <c r="K1839" t="s">
        <v>328</v>
      </c>
      <c r="L1839">
        <v>125</v>
      </c>
      <c r="M1839" t="s">
        <v>15132</v>
      </c>
      <c r="N1839" t="s">
        <v>328</v>
      </c>
      <c r="O1839" t="s">
        <v>328</v>
      </c>
    </row>
    <row r="1840" spans="1:15">
      <c r="A1840" t="s">
        <v>3680</v>
      </c>
      <c r="B1840" t="s">
        <v>15134</v>
      </c>
      <c r="C1840" t="s">
        <v>328</v>
      </c>
      <c r="D1840" t="s">
        <v>328</v>
      </c>
      <c r="E1840" t="s">
        <v>12934</v>
      </c>
      <c r="F1840" t="s">
        <v>2907</v>
      </c>
      <c r="G1840" t="s">
        <v>328</v>
      </c>
      <c r="H1840" t="s">
        <v>328</v>
      </c>
      <c r="I1840" t="s">
        <v>328</v>
      </c>
      <c r="J1840" t="s">
        <v>328</v>
      </c>
      <c r="K1840" t="s">
        <v>328</v>
      </c>
      <c r="L1840" t="s">
        <v>328</v>
      </c>
      <c r="M1840" t="s">
        <v>15132</v>
      </c>
      <c r="N1840" t="s">
        <v>328</v>
      </c>
      <c r="O1840" t="s">
        <v>328</v>
      </c>
    </row>
    <row r="1841" spans="1:15">
      <c r="A1841" t="s">
        <v>3680</v>
      </c>
      <c r="B1841" t="s">
        <v>15135</v>
      </c>
      <c r="C1841" t="s">
        <v>328</v>
      </c>
      <c r="D1841" t="s">
        <v>328</v>
      </c>
      <c r="E1841" t="s">
        <v>12934</v>
      </c>
      <c r="F1841" t="s">
        <v>2907</v>
      </c>
      <c r="G1841" t="s">
        <v>328</v>
      </c>
      <c r="H1841" t="s">
        <v>328</v>
      </c>
      <c r="J1841" t="s">
        <v>328</v>
      </c>
      <c r="K1841" t="s">
        <v>328</v>
      </c>
      <c r="L1841" t="s">
        <v>328</v>
      </c>
      <c r="M1841" t="s">
        <v>15135</v>
      </c>
      <c r="N1841" t="s">
        <v>328</v>
      </c>
      <c r="O1841" t="s">
        <v>328</v>
      </c>
    </row>
    <row r="1842" spans="1:15">
      <c r="A1842" t="s">
        <v>3680</v>
      </c>
      <c r="B1842" t="s">
        <v>15136</v>
      </c>
      <c r="C1842" t="s">
        <v>328</v>
      </c>
      <c r="D1842" t="s">
        <v>328</v>
      </c>
      <c r="E1842" t="s">
        <v>12934</v>
      </c>
      <c r="F1842" t="s">
        <v>2907</v>
      </c>
      <c r="G1842" t="s">
        <v>328</v>
      </c>
      <c r="H1842" t="s">
        <v>328</v>
      </c>
      <c r="I1842" t="s">
        <v>328</v>
      </c>
      <c r="J1842" t="s">
        <v>328</v>
      </c>
      <c r="K1842" t="s">
        <v>328</v>
      </c>
      <c r="L1842" t="s">
        <v>328</v>
      </c>
      <c r="M1842" t="s">
        <v>15136</v>
      </c>
      <c r="N1842" t="s">
        <v>328</v>
      </c>
      <c r="O1842" t="s">
        <v>328</v>
      </c>
    </row>
    <row r="1843" spans="1:15">
      <c r="A1843" t="s">
        <v>3680</v>
      </c>
      <c r="B1843" t="s">
        <v>15137</v>
      </c>
      <c r="C1843" t="s">
        <v>328</v>
      </c>
      <c r="D1843" t="s">
        <v>328</v>
      </c>
      <c r="E1843" t="s">
        <v>12934</v>
      </c>
      <c r="F1843" t="s">
        <v>2907</v>
      </c>
      <c r="G1843" t="s">
        <v>328</v>
      </c>
      <c r="H1843" t="s">
        <v>328</v>
      </c>
      <c r="I1843" t="s">
        <v>328</v>
      </c>
      <c r="J1843" t="s">
        <v>328</v>
      </c>
      <c r="K1843" t="s">
        <v>328</v>
      </c>
      <c r="L1843" t="s">
        <v>328</v>
      </c>
      <c r="M1843" t="s">
        <v>15137</v>
      </c>
      <c r="N1843" t="s">
        <v>328</v>
      </c>
      <c r="O1843" t="s">
        <v>328</v>
      </c>
    </row>
    <row r="1844" spans="1:15">
      <c r="A1844" t="s">
        <v>3680</v>
      </c>
      <c r="B1844" t="s">
        <v>15138</v>
      </c>
      <c r="C1844" t="s">
        <v>328</v>
      </c>
      <c r="D1844" t="s">
        <v>328</v>
      </c>
      <c r="E1844" t="s">
        <v>12934</v>
      </c>
      <c r="F1844" t="s">
        <v>2907</v>
      </c>
      <c r="G1844" t="s">
        <v>328</v>
      </c>
      <c r="H1844" t="s">
        <v>6518</v>
      </c>
      <c r="I1844" t="s">
        <v>6501</v>
      </c>
      <c r="J1844" t="s">
        <v>328</v>
      </c>
      <c r="K1844" t="s">
        <v>328</v>
      </c>
      <c r="L1844" t="s">
        <v>328</v>
      </c>
      <c r="M1844" t="s">
        <v>15138</v>
      </c>
      <c r="N1844" t="s">
        <v>328</v>
      </c>
      <c r="O1844" t="s">
        <v>328</v>
      </c>
    </row>
    <row r="1845" spans="1:15">
      <c r="A1845" t="s">
        <v>3680</v>
      </c>
      <c r="B1845" t="s">
        <v>15139</v>
      </c>
      <c r="C1845" t="s">
        <v>328</v>
      </c>
      <c r="D1845" t="s">
        <v>328</v>
      </c>
      <c r="E1845" t="s">
        <v>12934</v>
      </c>
      <c r="F1845" t="s">
        <v>2907</v>
      </c>
      <c r="G1845" t="s">
        <v>328</v>
      </c>
      <c r="H1845" t="s">
        <v>6524</v>
      </c>
      <c r="I1845" t="s">
        <v>328</v>
      </c>
      <c r="J1845" t="s">
        <v>328</v>
      </c>
      <c r="K1845" t="s">
        <v>328</v>
      </c>
      <c r="L1845" t="s">
        <v>328</v>
      </c>
      <c r="M1845" t="s">
        <v>15139</v>
      </c>
      <c r="N1845" t="s">
        <v>328</v>
      </c>
      <c r="O1845" t="s">
        <v>328</v>
      </c>
    </row>
    <row r="1846" spans="1:15">
      <c r="A1846" t="s">
        <v>3680</v>
      </c>
      <c r="B1846" t="s">
        <v>15140</v>
      </c>
      <c r="C1846" t="s">
        <v>328</v>
      </c>
      <c r="D1846" t="s">
        <v>328</v>
      </c>
      <c r="E1846" t="s">
        <v>13773</v>
      </c>
      <c r="F1846" t="s">
        <v>2889</v>
      </c>
      <c r="G1846" t="s">
        <v>328</v>
      </c>
      <c r="H1846" t="s">
        <v>6518</v>
      </c>
      <c r="I1846" t="s">
        <v>6497</v>
      </c>
      <c r="J1846" t="s">
        <v>328</v>
      </c>
      <c r="K1846" t="s">
        <v>328</v>
      </c>
      <c r="L1846" t="s">
        <v>328</v>
      </c>
      <c r="M1846" t="s">
        <v>15140</v>
      </c>
      <c r="N1846" t="s">
        <v>328</v>
      </c>
      <c r="O1846" t="s">
        <v>328</v>
      </c>
    </row>
    <row r="1847" spans="1:15">
      <c r="A1847" t="s">
        <v>3680</v>
      </c>
      <c r="B1847" t="s">
        <v>15141</v>
      </c>
      <c r="C1847" t="s">
        <v>328</v>
      </c>
      <c r="D1847" t="s">
        <v>328</v>
      </c>
      <c r="E1847" t="s">
        <v>12934</v>
      </c>
      <c r="F1847" t="s">
        <v>2889</v>
      </c>
      <c r="G1847" t="s">
        <v>328</v>
      </c>
      <c r="H1847" t="s">
        <v>328</v>
      </c>
      <c r="I1847" t="s">
        <v>328</v>
      </c>
      <c r="J1847" t="s">
        <v>328</v>
      </c>
      <c r="K1847" t="s">
        <v>328</v>
      </c>
      <c r="L1847" t="s">
        <v>328</v>
      </c>
      <c r="M1847" t="s">
        <v>15141</v>
      </c>
      <c r="N1847" t="s">
        <v>328</v>
      </c>
      <c r="O1847" t="s">
        <v>328</v>
      </c>
    </row>
    <row r="1848" spans="1:15">
      <c r="A1848" t="s">
        <v>3680</v>
      </c>
      <c r="B1848" t="s">
        <v>15142</v>
      </c>
      <c r="C1848" t="s">
        <v>328</v>
      </c>
      <c r="D1848" t="s">
        <v>328</v>
      </c>
      <c r="E1848" t="s">
        <v>12934</v>
      </c>
      <c r="F1848" t="s">
        <v>2907</v>
      </c>
      <c r="G1848" t="s">
        <v>328</v>
      </c>
      <c r="H1848" t="s">
        <v>328</v>
      </c>
      <c r="I1848" t="s">
        <v>328</v>
      </c>
      <c r="J1848" t="s">
        <v>328</v>
      </c>
      <c r="K1848" t="s">
        <v>328</v>
      </c>
      <c r="L1848" t="s">
        <v>328</v>
      </c>
      <c r="M1848" t="s">
        <v>15142</v>
      </c>
      <c r="N1848" t="s">
        <v>328</v>
      </c>
      <c r="O1848" t="s">
        <v>328</v>
      </c>
    </row>
    <row r="1849" spans="1:15">
      <c r="A1849" t="s">
        <v>3680</v>
      </c>
      <c r="B1849" t="s">
        <v>15143</v>
      </c>
      <c r="C1849" t="s">
        <v>328</v>
      </c>
      <c r="D1849" t="s">
        <v>328</v>
      </c>
      <c r="E1849" t="s">
        <v>13773</v>
      </c>
      <c r="F1849" t="s">
        <v>2889</v>
      </c>
      <c r="G1849" t="s">
        <v>328</v>
      </c>
      <c r="H1849" t="s">
        <v>6518</v>
      </c>
      <c r="I1849" t="s">
        <v>328</v>
      </c>
      <c r="J1849" t="s">
        <v>328</v>
      </c>
      <c r="K1849" t="s">
        <v>328</v>
      </c>
      <c r="L1849" t="s">
        <v>328</v>
      </c>
      <c r="M1849" t="s">
        <v>15143</v>
      </c>
      <c r="N1849" t="s">
        <v>328</v>
      </c>
      <c r="O1849" t="s">
        <v>328</v>
      </c>
    </row>
    <row r="1850" spans="1:15">
      <c r="A1850" t="s">
        <v>3680</v>
      </c>
      <c r="B1850" t="s">
        <v>15144</v>
      </c>
      <c r="C1850" t="s">
        <v>328</v>
      </c>
      <c r="D1850" t="s">
        <v>328</v>
      </c>
      <c r="E1850" t="s">
        <v>12934</v>
      </c>
      <c r="F1850" t="s">
        <v>2907</v>
      </c>
      <c r="G1850" t="s">
        <v>328</v>
      </c>
      <c r="H1850" t="s">
        <v>328</v>
      </c>
      <c r="I1850" t="s">
        <v>328</v>
      </c>
      <c r="J1850" t="s">
        <v>328</v>
      </c>
      <c r="K1850" t="s">
        <v>328</v>
      </c>
      <c r="L1850" t="s">
        <v>328</v>
      </c>
      <c r="M1850" t="s">
        <v>15145</v>
      </c>
      <c r="N1850" t="s">
        <v>328</v>
      </c>
      <c r="O1850" t="s">
        <v>328</v>
      </c>
    </row>
    <row r="1851" spans="1:15">
      <c r="A1851" s="45" t="s">
        <v>3680</v>
      </c>
      <c r="B1851" t="s">
        <v>15146</v>
      </c>
      <c r="C1851" t="s">
        <v>328</v>
      </c>
      <c r="D1851" t="s">
        <v>328</v>
      </c>
      <c r="E1851" t="s">
        <v>12934</v>
      </c>
      <c r="F1851" t="s">
        <v>2907</v>
      </c>
      <c r="G1851" t="s">
        <v>328</v>
      </c>
      <c r="H1851" t="s">
        <v>328</v>
      </c>
      <c r="I1851" s="33" t="s">
        <v>13853</v>
      </c>
      <c r="J1851" t="s">
        <v>328</v>
      </c>
      <c r="K1851" t="s">
        <v>328</v>
      </c>
      <c r="L1851" t="s">
        <v>328</v>
      </c>
      <c r="M1851" t="s">
        <v>15146</v>
      </c>
      <c r="N1851" t="s">
        <v>328</v>
      </c>
      <c r="O1851" t="s">
        <v>328</v>
      </c>
    </row>
    <row r="1852" spans="1:15">
      <c r="A1852" t="s">
        <v>3680</v>
      </c>
      <c r="B1852" t="s">
        <v>15147</v>
      </c>
      <c r="C1852" t="s">
        <v>328</v>
      </c>
      <c r="D1852" t="s">
        <v>328</v>
      </c>
      <c r="E1852" t="s">
        <v>12934</v>
      </c>
      <c r="F1852" t="s">
        <v>2907</v>
      </c>
      <c r="G1852" t="s">
        <v>328</v>
      </c>
      <c r="H1852" t="s">
        <v>6518</v>
      </c>
      <c r="I1852" t="s">
        <v>6501</v>
      </c>
      <c r="J1852" t="s">
        <v>328</v>
      </c>
      <c r="K1852" t="s">
        <v>328</v>
      </c>
      <c r="L1852">
        <v>120</v>
      </c>
      <c r="M1852" t="s">
        <v>15147</v>
      </c>
      <c r="N1852" t="s">
        <v>328</v>
      </c>
      <c r="O1852" t="s">
        <v>328</v>
      </c>
    </row>
    <row r="1853" spans="1:15">
      <c r="A1853" t="s">
        <v>3680</v>
      </c>
      <c r="B1853" t="s">
        <v>15148</v>
      </c>
      <c r="C1853" t="s">
        <v>328</v>
      </c>
      <c r="D1853" t="s">
        <v>328</v>
      </c>
      <c r="E1853" t="s">
        <v>12934</v>
      </c>
      <c r="F1853" t="s">
        <v>2907</v>
      </c>
      <c r="G1853" t="s">
        <v>328</v>
      </c>
      <c r="H1853" t="s">
        <v>6524</v>
      </c>
      <c r="I1853" t="s">
        <v>328</v>
      </c>
      <c r="J1853" t="s">
        <v>328</v>
      </c>
      <c r="K1853" t="s">
        <v>328</v>
      </c>
      <c r="L1853" t="s">
        <v>328</v>
      </c>
      <c r="M1853" t="s">
        <v>15149</v>
      </c>
      <c r="N1853" t="s">
        <v>328</v>
      </c>
      <c r="O1853" t="s">
        <v>328</v>
      </c>
    </row>
    <row r="1854" spans="1:15">
      <c r="A1854" t="s">
        <v>3680</v>
      </c>
      <c r="B1854" t="s">
        <v>15150</v>
      </c>
      <c r="C1854" t="s">
        <v>328</v>
      </c>
      <c r="D1854" t="s">
        <v>328</v>
      </c>
      <c r="E1854" t="s">
        <v>12934</v>
      </c>
      <c r="F1854" t="s">
        <v>2907</v>
      </c>
      <c r="G1854" t="s">
        <v>328</v>
      </c>
      <c r="H1854" t="s">
        <v>6520</v>
      </c>
      <c r="I1854" t="s">
        <v>328</v>
      </c>
      <c r="J1854" t="s">
        <v>328</v>
      </c>
      <c r="K1854" t="s">
        <v>328</v>
      </c>
      <c r="L1854">
        <v>120</v>
      </c>
      <c r="M1854" t="s">
        <v>15150</v>
      </c>
      <c r="N1854" t="s">
        <v>328</v>
      </c>
      <c r="O1854" t="s">
        <v>328</v>
      </c>
    </row>
    <row r="1855" spans="1:15">
      <c r="A1855" t="s">
        <v>3680</v>
      </c>
      <c r="B1855" t="s">
        <v>15151</v>
      </c>
      <c r="C1855" t="s">
        <v>328</v>
      </c>
      <c r="D1855" t="s">
        <v>328</v>
      </c>
      <c r="E1855" t="s">
        <v>12934</v>
      </c>
      <c r="F1855" t="s">
        <v>2907</v>
      </c>
      <c r="G1855" t="s">
        <v>328</v>
      </c>
      <c r="H1855" t="s">
        <v>328</v>
      </c>
      <c r="I1855" t="s">
        <v>328</v>
      </c>
      <c r="J1855" t="s">
        <v>328</v>
      </c>
      <c r="K1855" t="s">
        <v>328</v>
      </c>
      <c r="L1855" t="s">
        <v>328</v>
      </c>
      <c r="M1855" t="s">
        <v>15151</v>
      </c>
      <c r="N1855" t="s">
        <v>328</v>
      </c>
      <c r="O1855" t="s">
        <v>328</v>
      </c>
    </row>
    <row r="1856" spans="1:15">
      <c r="A1856" t="s">
        <v>3680</v>
      </c>
      <c r="B1856" t="s">
        <v>15152</v>
      </c>
      <c r="C1856" t="s">
        <v>328</v>
      </c>
      <c r="D1856" t="s">
        <v>328</v>
      </c>
      <c r="E1856" t="s">
        <v>12934</v>
      </c>
      <c r="F1856" t="s">
        <v>2907</v>
      </c>
      <c r="G1856" t="s">
        <v>328</v>
      </c>
      <c r="H1856" t="s">
        <v>6518</v>
      </c>
      <c r="I1856" t="s">
        <v>328</v>
      </c>
      <c r="J1856" t="s">
        <v>328</v>
      </c>
      <c r="K1856" t="s">
        <v>328</v>
      </c>
      <c r="L1856" t="s">
        <v>328</v>
      </c>
      <c r="M1856" t="s">
        <v>15152</v>
      </c>
      <c r="N1856" t="s">
        <v>328</v>
      </c>
      <c r="O1856" t="s">
        <v>328</v>
      </c>
    </row>
    <row r="1857" spans="1:15">
      <c r="A1857" t="s">
        <v>3680</v>
      </c>
      <c r="B1857" t="s">
        <v>15153</v>
      </c>
      <c r="C1857" t="s">
        <v>328</v>
      </c>
      <c r="D1857" t="s">
        <v>328</v>
      </c>
      <c r="E1857" t="s">
        <v>12934</v>
      </c>
      <c r="F1857" t="s">
        <v>2907</v>
      </c>
      <c r="G1857" t="s">
        <v>328</v>
      </c>
      <c r="H1857" t="s">
        <v>6518</v>
      </c>
      <c r="I1857" t="s">
        <v>328</v>
      </c>
      <c r="J1857" t="s">
        <v>328</v>
      </c>
      <c r="K1857" t="s">
        <v>328</v>
      </c>
      <c r="L1857" t="s">
        <v>328</v>
      </c>
      <c r="M1857" t="s">
        <v>15153</v>
      </c>
      <c r="N1857" t="s">
        <v>328</v>
      </c>
      <c r="O1857" t="s">
        <v>328</v>
      </c>
    </row>
    <row r="1858" spans="1:15">
      <c r="A1858" t="s">
        <v>3680</v>
      </c>
      <c r="B1858" t="s">
        <v>15154</v>
      </c>
      <c r="C1858" t="s">
        <v>328</v>
      </c>
      <c r="D1858" t="s">
        <v>328</v>
      </c>
      <c r="E1858" t="s">
        <v>12934</v>
      </c>
      <c r="F1858" t="s">
        <v>2907</v>
      </c>
      <c r="G1858" t="s">
        <v>328</v>
      </c>
      <c r="H1858" t="s">
        <v>6518</v>
      </c>
      <c r="I1858" t="s">
        <v>328</v>
      </c>
      <c r="J1858" t="s">
        <v>328</v>
      </c>
      <c r="K1858" t="s">
        <v>328</v>
      </c>
      <c r="L1858" t="s">
        <v>328</v>
      </c>
      <c r="M1858" t="s">
        <v>15154</v>
      </c>
      <c r="N1858" t="s">
        <v>328</v>
      </c>
      <c r="O1858" t="s">
        <v>328</v>
      </c>
    </row>
    <row r="1859" spans="1:15">
      <c r="A1859" t="s">
        <v>3680</v>
      </c>
      <c r="B1859" t="s">
        <v>15155</v>
      </c>
      <c r="C1859" t="s">
        <v>328</v>
      </c>
      <c r="D1859" t="s">
        <v>328</v>
      </c>
      <c r="E1859" t="s">
        <v>12934</v>
      </c>
      <c r="F1859" t="s">
        <v>2907</v>
      </c>
      <c r="G1859" t="s">
        <v>328</v>
      </c>
      <c r="H1859" t="s">
        <v>6518</v>
      </c>
      <c r="I1859" t="s">
        <v>328</v>
      </c>
      <c r="J1859" t="s">
        <v>328</v>
      </c>
      <c r="K1859" t="s">
        <v>328</v>
      </c>
      <c r="L1859" t="s">
        <v>328</v>
      </c>
      <c r="M1859" t="s">
        <v>15155</v>
      </c>
      <c r="N1859" t="s">
        <v>328</v>
      </c>
      <c r="O1859" t="s">
        <v>328</v>
      </c>
    </row>
    <row r="1860" spans="1:15">
      <c r="A1860" t="s">
        <v>3680</v>
      </c>
      <c r="B1860" t="s">
        <v>15156</v>
      </c>
      <c r="C1860" t="s">
        <v>328</v>
      </c>
      <c r="D1860" t="s">
        <v>328</v>
      </c>
      <c r="E1860" t="s">
        <v>12934</v>
      </c>
      <c r="F1860" t="s">
        <v>2907</v>
      </c>
      <c r="G1860" t="s">
        <v>328</v>
      </c>
      <c r="H1860" t="s">
        <v>6518</v>
      </c>
      <c r="I1860" t="s">
        <v>328</v>
      </c>
      <c r="J1860" t="s">
        <v>328</v>
      </c>
      <c r="K1860" t="s">
        <v>328</v>
      </c>
      <c r="L1860" t="s">
        <v>328</v>
      </c>
      <c r="M1860" t="s">
        <v>15156</v>
      </c>
      <c r="N1860" t="s">
        <v>328</v>
      </c>
      <c r="O1860" t="s">
        <v>328</v>
      </c>
    </row>
    <row r="1861" spans="1:15">
      <c r="A1861" t="s">
        <v>3680</v>
      </c>
      <c r="B1861" t="s">
        <v>15157</v>
      </c>
      <c r="C1861" t="s">
        <v>328</v>
      </c>
      <c r="D1861" t="s">
        <v>328</v>
      </c>
      <c r="E1861" t="s">
        <v>12934</v>
      </c>
      <c r="F1861" t="s">
        <v>2907</v>
      </c>
      <c r="G1861" t="s">
        <v>328</v>
      </c>
      <c r="H1861" t="s">
        <v>328</v>
      </c>
      <c r="I1861" t="s">
        <v>13853</v>
      </c>
      <c r="J1861" t="s">
        <v>328</v>
      </c>
      <c r="K1861" t="s">
        <v>328</v>
      </c>
      <c r="L1861">
        <v>123</v>
      </c>
      <c r="M1861" t="s">
        <v>15157</v>
      </c>
      <c r="N1861" t="s">
        <v>328</v>
      </c>
      <c r="O1861" t="s">
        <v>328</v>
      </c>
    </row>
    <row r="1862" spans="1:15">
      <c r="A1862" s="45" t="s">
        <v>3680</v>
      </c>
      <c r="B1862" t="s">
        <v>15158</v>
      </c>
      <c r="C1862" t="s">
        <v>328</v>
      </c>
      <c r="D1862" t="s">
        <v>328</v>
      </c>
      <c r="E1862" t="s">
        <v>12934</v>
      </c>
      <c r="F1862" t="s">
        <v>2907</v>
      </c>
      <c r="G1862" t="s">
        <v>328</v>
      </c>
      <c r="H1862" t="s">
        <v>6518</v>
      </c>
      <c r="I1862" t="s">
        <v>328</v>
      </c>
      <c r="J1862" t="s">
        <v>328</v>
      </c>
      <c r="K1862" t="s">
        <v>328</v>
      </c>
      <c r="L1862" t="s">
        <v>328</v>
      </c>
      <c r="M1862" t="s">
        <v>15158</v>
      </c>
      <c r="N1862" t="s">
        <v>328</v>
      </c>
      <c r="O1862" t="s">
        <v>328</v>
      </c>
    </row>
    <row r="1863" spans="1:15">
      <c r="A1863" t="s">
        <v>3680</v>
      </c>
      <c r="B1863" t="s">
        <v>15159</v>
      </c>
      <c r="C1863" t="s">
        <v>328</v>
      </c>
      <c r="D1863" t="s">
        <v>328</v>
      </c>
      <c r="E1863" t="s">
        <v>12934</v>
      </c>
      <c r="F1863" t="s">
        <v>2907</v>
      </c>
      <c r="G1863" t="s">
        <v>328</v>
      </c>
      <c r="H1863" t="s">
        <v>6518</v>
      </c>
      <c r="I1863" t="s">
        <v>328</v>
      </c>
      <c r="J1863" t="s">
        <v>328</v>
      </c>
      <c r="K1863" t="s">
        <v>328</v>
      </c>
      <c r="L1863" t="s">
        <v>328</v>
      </c>
      <c r="M1863" t="s">
        <v>15159</v>
      </c>
      <c r="N1863" t="s">
        <v>328</v>
      </c>
      <c r="O1863" t="s">
        <v>328</v>
      </c>
    </row>
    <row r="1864" spans="1:15">
      <c r="A1864" t="s">
        <v>3680</v>
      </c>
      <c r="B1864" t="s">
        <v>15160</v>
      </c>
      <c r="C1864" t="s">
        <v>328</v>
      </c>
      <c r="D1864" t="s">
        <v>328</v>
      </c>
      <c r="E1864" t="s">
        <v>12934</v>
      </c>
      <c r="F1864" t="s">
        <v>2907</v>
      </c>
      <c r="G1864" t="s">
        <v>328</v>
      </c>
      <c r="H1864" t="s">
        <v>328</v>
      </c>
      <c r="I1864" t="s">
        <v>328</v>
      </c>
      <c r="J1864" t="s">
        <v>328</v>
      </c>
      <c r="K1864" t="s">
        <v>328</v>
      </c>
      <c r="L1864" t="s">
        <v>328</v>
      </c>
      <c r="M1864" t="s">
        <v>15160</v>
      </c>
      <c r="N1864" t="s">
        <v>328</v>
      </c>
      <c r="O1864" t="s">
        <v>328</v>
      </c>
    </row>
    <row r="1865" spans="1:15">
      <c r="A1865" t="s">
        <v>3680</v>
      </c>
      <c r="B1865" t="s">
        <v>15161</v>
      </c>
      <c r="C1865" t="s">
        <v>328</v>
      </c>
      <c r="D1865" t="s">
        <v>328</v>
      </c>
      <c r="E1865" t="s">
        <v>12934</v>
      </c>
      <c r="F1865" t="s">
        <v>2907</v>
      </c>
      <c r="G1865" t="s">
        <v>328</v>
      </c>
      <c r="H1865" t="s">
        <v>328</v>
      </c>
      <c r="I1865" t="s">
        <v>328</v>
      </c>
      <c r="J1865" t="s">
        <v>328</v>
      </c>
      <c r="K1865" t="s">
        <v>328</v>
      </c>
      <c r="L1865" t="s">
        <v>328</v>
      </c>
      <c r="M1865" t="s">
        <v>15161</v>
      </c>
      <c r="N1865" t="s">
        <v>328</v>
      </c>
      <c r="O1865" t="s">
        <v>328</v>
      </c>
    </row>
    <row r="1866" spans="1:15">
      <c r="A1866" s="45" t="s">
        <v>3680</v>
      </c>
      <c r="B1866" t="s">
        <v>15162</v>
      </c>
      <c r="C1866" t="s">
        <v>328</v>
      </c>
      <c r="D1866" t="s">
        <v>328</v>
      </c>
      <c r="E1866" t="s">
        <v>12934</v>
      </c>
      <c r="F1866" t="s">
        <v>2907</v>
      </c>
      <c r="G1866" t="s">
        <v>328</v>
      </c>
      <c r="H1866" t="s">
        <v>328</v>
      </c>
      <c r="I1866" t="s">
        <v>328</v>
      </c>
      <c r="J1866" t="s">
        <v>328</v>
      </c>
      <c r="K1866" t="s">
        <v>328</v>
      </c>
      <c r="L1866" t="s">
        <v>328</v>
      </c>
      <c r="M1866" t="s">
        <v>15163</v>
      </c>
      <c r="N1866" t="s">
        <v>328</v>
      </c>
      <c r="O1866" t="s">
        <v>328</v>
      </c>
    </row>
    <row r="1867" spans="1:15">
      <c r="A1867" s="45" t="s">
        <v>3680</v>
      </c>
      <c r="B1867" t="s">
        <v>15164</v>
      </c>
      <c r="C1867" t="s">
        <v>328</v>
      </c>
      <c r="D1867" t="s">
        <v>328</v>
      </c>
      <c r="E1867" t="s">
        <v>12934</v>
      </c>
      <c r="F1867" t="s">
        <v>2907</v>
      </c>
      <c r="G1867" t="s">
        <v>328</v>
      </c>
      <c r="H1867" t="s">
        <v>328</v>
      </c>
      <c r="I1867" t="s">
        <v>328</v>
      </c>
      <c r="J1867" t="s">
        <v>328</v>
      </c>
      <c r="K1867" t="s">
        <v>328</v>
      </c>
      <c r="L1867" t="s">
        <v>328</v>
      </c>
      <c r="M1867" t="s">
        <v>15165</v>
      </c>
      <c r="N1867" t="s">
        <v>328</v>
      </c>
      <c r="O1867" t="s">
        <v>328</v>
      </c>
    </row>
    <row r="1868" spans="1:15">
      <c r="A1868" s="45" t="s">
        <v>3680</v>
      </c>
      <c r="B1868" t="s">
        <v>15166</v>
      </c>
      <c r="C1868" t="s">
        <v>328</v>
      </c>
      <c r="D1868" t="s">
        <v>328</v>
      </c>
      <c r="E1868" t="s">
        <v>12934</v>
      </c>
      <c r="F1868" t="s">
        <v>2907</v>
      </c>
      <c r="G1868" t="s">
        <v>328</v>
      </c>
      <c r="H1868" t="s">
        <v>328</v>
      </c>
      <c r="I1868" t="s">
        <v>328</v>
      </c>
      <c r="J1868" t="s">
        <v>328</v>
      </c>
      <c r="K1868" t="s">
        <v>328</v>
      </c>
      <c r="L1868" t="s">
        <v>328</v>
      </c>
      <c r="M1868" t="s">
        <v>15167</v>
      </c>
      <c r="N1868" t="s">
        <v>328</v>
      </c>
      <c r="O1868" t="s">
        <v>328</v>
      </c>
    </row>
    <row r="1869" spans="1:15">
      <c r="A1869" t="s">
        <v>3680</v>
      </c>
      <c r="B1869" t="s">
        <v>15168</v>
      </c>
      <c r="C1869" t="s">
        <v>328</v>
      </c>
      <c r="D1869" t="s">
        <v>328</v>
      </c>
      <c r="E1869" t="s">
        <v>2912</v>
      </c>
      <c r="F1869" t="s">
        <v>2907</v>
      </c>
      <c r="G1869" t="s">
        <v>328</v>
      </c>
      <c r="H1869" t="s">
        <v>6526</v>
      </c>
      <c r="I1869" t="s">
        <v>328</v>
      </c>
      <c r="J1869" t="s">
        <v>328</v>
      </c>
      <c r="K1869" t="s">
        <v>328</v>
      </c>
      <c r="L1869" t="s">
        <v>328</v>
      </c>
      <c r="M1869" t="s">
        <v>15168</v>
      </c>
      <c r="N1869" t="s">
        <v>328</v>
      </c>
      <c r="O1869" t="s">
        <v>328</v>
      </c>
    </row>
    <row r="1870" spans="1:15">
      <c r="A1870" t="s">
        <v>3680</v>
      </c>
      <c r="B1870" t="s">
        <v>15169</v>
      </c>
      <c r="C1870" t="s">
        <v>328</v>
      </c>
      <c r="D1870" t="s">
        <v>328</v>
      </c>
      <c r="E1870" t="s">
        <v>12934</v>
      </c>
      <c r="F1870" t="s">
        <v>2907</v>
      </c>
      <c r="G1870" t="s">
        <v>328</v>
      </c>
      <c r="H1870" t="s">
        <v>328</v>
      </c>
      <c r="I1870" t="s">
        <v>328</v>
      </c>
      <c r="J1870" t="s">
        <v>328</v>
      </c>
      <c r="K1870" t="s">
        <v>328</v>
      </c>
      <c r="L1870" t="s">
        <v>328</v>
      </c>
      <c r="M1870" t="s">
        <v>15169</v>
      </c>
      <c r="N1870" t="s">
        <v>328</v>
      </c>
      <c r="O1870" t="s">
        <v>328</v>
      </c>
    </row>
    <row r="1871" spans="1:15">
      <c r="A1871" t="s">
        <v>3680</v>
      </c>
      <c r="B1871" t="s">
        <v>15170</v>
      </c>
      <c r="C1871" t="s">
        <v>328</v>
      </c>
      <c r="D1871" t="s">
        <v>328</v>
      </c>
      <c r="E1871" t="s">
        <v>12934</v>
      </c>
      <c r="F1871" t="s">
        <v>2907</v>
      </c>
      <c r="G1871" t="s">
        <v>328</v>
      </c>
      <c r="H1871" t="s">
        <v>328</v>
      </c>
      <c r="I1871" t="s">
        <v>328</v>
      </c>
      <c r="J1871" t="s">
        <v>328</v>
      </c>
      <c r="K1871" t="s">
        <v>328</v>
      </c>
      <c r="L1871" t="s">
        <v>328</v>
      </c>
      <c r="M1871" t="s">
        <v>15170</v>
      </c>
      <c r="N1871" t="s">
        <v>328</v>
      </c>
      <c r="O1871" t="s">
        <v>328</v>
      </c>
    </row>
    <row r="1872" spans="1:15">
      <c r="A1872" t="s">
        <v>3680</v>
      </c>
      <c r="B1872" t="s">
        <v>15171</v>
      </c>
      <c r="C1872" t="s">
        <v>328</v>
      </c>
      <c r="D1872" t="s">
        <v>328</v>
      </c>
      <c r="E1872" t="s">
        <v>12934</v>
      </c>
      <c r="F1872" t="s">
        <v>2907</v>
      </c>
      <c r="G1872" t="s">
        <v>328</v>
      </c>
      <c r="H1872" t="s">
        <v>328</v>
      </c>
      <c r="I1872" t="s">
        <v>328</v>
      </c>
      <c r="J1872" t="s">
        <v>328</v>
      </c>
      <c r="K1872" t="s">
        <v>328</v>
      </c>
      <c r="L1872" t="s">
        <v>328</v>
      </c>
      <c r="M1872" t="s">
        <v>15171</v>
      </c>
      <c r="N1872" t="s">
        <v>328</v>
      </c>
      <c r="O1872" t="s">
        <v>328</v>
      </c>
    </row>
    <row r="1873" spans="1:15">
      <c r="A1873" t="s">
        <v>3680</v>
      </c>
      <c r="B1873" t="s">
        <v>15172</v>
      </c>
      <c r="C1873" t="s">
        <v>328</v>
      </c>
      <c r="D1873" t="s">
        <v>328</v>
      </c>
      <c r="E1873" t="s">
        <v>12934</v>
      </c>
      <c r="F1873" t="s">
        <v>2907</v>
      </c>
      <c r="G1873" t="s">
        <v>328</v>
      </c>
      <c r="H1873" t="s">
        <v>6520</v>
      </c>
      <c r="I1873" t="s">
        <v>328</v>
      </c>
      <c r="J1873" t="s">
        <v>328</v>
      </c>
      <c r="K1873" t="s">
        <v>328</v>
      </c>
      <c r="L1873" t="s">
        <v>328</v>
      </c>
      <c r="M1873" t="s">
        <v>15173</v>
      </c>
      <c r="N1873" t="s">
        <v>328</v>
      </c>
      <c r="O1873" t="s">
        <v>328</v>
      </c>
    </row>
    <row r="1874" spans="1:15">
      <c r="A1874" t="s">
        <v>3680</v>
      </c>
      <c r="B1874" t="s">
        <v>15174</v>
      </c>
      <c r="C1874" t="s">
        <v>328</v>
      </c>
      <c r="D1874" t="s">
        <v>328</v>
      </c>
      <c r="E1874" t="s">
        <v>12934</v>
      </c>
      <c r="F1874" t="s">
        <v>2907</v>
      </c>
      <c r="G1874" t="s">
        <v>328</v>
      </c>
      <c r="H1874" t="s">
        <v>6520</v>
      </c>
      <c r="I1874" t="s">
        <v>328</v>
      </c>
      <c r="J1874" t="s">
        <v>328</v>
      </c>
      <c r="K1874" t="s">
        <v>328</v>
      </c>
      <c r="L1874" t="s">
        <v>328</v>
      </c>
      <c r="M1874" t="s">
        <v>15174</v>
      </c>
      <c r="N1874" t="s">
        <v>328</v>
      </c>
      <c r="O1874" t="s">
        <v>328</v>
      </c>
    </row>
    <row r="1875" spans="1:15">
      <c r="A1875" t="s">
        <v>3680</v>
      </c>
      <c r="B1875" t="s">
        <v>15175</v>
      </c>
      <c r="C1875" t="s">
        <v>328</v>
      </c>
      <c r="D1875" t="s">
        <v>328</v>
      </c>
      <c r="E1875" t="s">
        <v>12949</v>
      </c>
      <c r="F1875" t="s">
        <v>2907</v>
      </c>
      <c r="G1875" t="s">
        <v>328</v>
      </c>
      <c r="H1875" t="s">
        <v>2659</v>
      </c>
      <c r="I1875" t="s">
        <v>2659</v>
      </c>
      <c r="J1875" t="s">
        <v>328</v>
      </c>
      <c r="K1875" t="s">
        <v>328</v>
      </c>
      <c r="L1875" t="s">
        <v>328</v>
      </c>
      <c r="M1875" t="s">
        <v>15176</v>
      </c>
      <c r="N1875" t="s">
        <v>328</v>
      </c>
      <c r="O1875" t="s">
        <v>328</v>
      </c>
    </row>
    <row r="1876" spans="1:15">
      <c r="A1876" t="s">
        <v>3680</v>
      </c>
      <c r="B1876" t="s">
        <v>15177</v>
      </c>
      <c r="C1876" t="s">
        <v>328</v>
      </c>
      <c r="D1876" t="s">
        <v>328</v>
      </c>
      <c r="E1876" t="s">
        <v>12934</v>
      </c>
      <c r="F1876" t="s">
        <v>2907</v>
      </c>
      <c r="G1876" t="s">
        <v>328</v>
      </c>
      <c r="H1876" t="s">
        <v>6518</v>
      </c>
      <c r="I1876" t="s">
        <v>328</v>
      </c>
      <c r="J1876" t="s">
        <v>328</v>
      </c>
      <c r="K1876" t="s">
        <v>328</v>
      </c>
      <c r="L1876" t="s">
        <v>328</v>
      </c>
      <c r="M1876" t="s">
        <v>15177</v>
      </c>
      <c r="N1876" t="s">
        <v>328</v>
      </c>
      <c r="O1876" t="s">
        <v>328</v>
      </c>
    </row>
    <row r="1877" spans="1:15">
      <c r="A1877" t="s">
        <v>3680</v>
      </c>
      <c r="B1877" t="s">
        <v>15178</v>
      </c>
      <c r="C1877" t="s">
        <v>328</v>
      </c>
      <c r="D1877" t="s">
        <v>328</v>
      </c>
      <c r="E1877" t="s">
        <v>12934</v>
      </c>
      <c r="F1877" t="s">
        <v>2907</v>
      </c>
      <c r="G1877" t="s">
        <v>328</v>
      </c>
      <c r="H1877" t="s">
        <v>6518</v>
      </c>
      <c r="I1877" t="s">
        <v>328</v>
      </c>
      <c r="J1877" t="s">
        <v>328</v>
      </c>
      <c r="K1877" t="s">
        <v>328</v>
      </c>
      <c r="L1877" t="s">
        <v>328</v>
      </c>
      <c r="M1877" t="s">
        <v>15178</v>
      </c>
      <c r="N1877" t="s">
        <v>328</v>
      </c>
      <c r="O1877" t="s">
        <v>328</v>
      </c>
    </row>
    <row r="1878" spans="1:15">
      <c r="A1878" t="s">
        <v>3680</v>
      </c>
      <c r="B1878" t="s">
        <v>15179</v>
      </c>
      <c r="C1878" t="s">
        <v>328</v>
      </c>
      <c r="D1878" t="s">
        <v>328</v>
      </c>
      <c r="E1878" t="s">
        <v>12934</v>
      </c>
      <c r="F1878" t="s">
        <v>2907</v>
      </c>
      <c r="G1878" t="s">
        <v>328</v>
      </c>
      <c r="H1878" t="s">
        <v>6518</v>
      </c>
      <c r="I1878" t="s">
        <v>328</v>
      </c>
      <c r="J1878" t="s">
        <v>328</v>
      </c>
      <c r="K1878" t="s">
        <v>328</v>
      </c>
      <c r="L1878" t="s">
        <v>328</v>
      </c>
      <c r="M1878" t="s">
        <v>15179</v>
      </c>
      <c r="N1878" t="s">
        <v>328</v>
      </c>
      <c r="O1878" t="s">
        <v>328</v>
      </c>
    </row>
    <row r="1879" spans="1:15">
      <c r="A1879" t="s">
        <v>3680</v>
      </c>
      <c r="B1879" t="s">
        <v>15180</v>
      </c>
      <c r="C1879" t="s">
        <v>328</v>
      </c>
      <c r="D1879" t="s">
        <v>328</v>
      </c>
      <c r="E1879" t="s">
        <v>12934</v>
      </c>
      <c r="F1879" t="s">
        <v>2907</v>
      </c>
      <c r="G1879" t="s">
        <v>328</v>
      </c>
      <c r="H1879" t="s">
        <v>2659</v>
      </c>
      <c r="I1879" t="s">
        <v>2659</v>
      </c>
      <c r="J1879" t="s">
        <v>328</v>
      </c>
      <c r="K1879" t="s">
        <v>328</v>
      </c>
      <c r="L1879" t="s">
        <v>328</v>
      </c>
      <c r="M1879" t="s">
        <v>15180</v>
      </c>
      <c r="N1879" t="s">
        <v>328</v>
      </c>
      <c r="O1879" t="s">
        <v>328</v>
      </c>
    </row>
    <row r="1880" spans="1:15">
      <c r="A1880" t="s">
        <v>3680</v>
      </c>
      <c r="B1880" t="s">
        <v>15181</v>
      </c>
      <c r="C1880" t="s">
        <v>328</v>
      </c>
      <c r="D1880" t="s">
        <v>328</v>
      </c>
      <c r="E1880" t="s">
        <v>12934</v>
      </c>
      <c r="F1880" t="s">
        <v>2907</v>
      </c>
      <c r="G1880" t="s">
        <v>328</v>
      </c>
      <c r="H1880" t="s">
        <v>2659</v>
      </c>
      <c r="I1880" t="s">
        <v>2659</v>
      </c>
      <c r="J1880" t="s">
        <v>328</v>
      </c>
      <c r="K1880" t="s">
        <v>328</v>
      </c>
      <c r="L1880" t="s">
        <v>328</v>
      </c>
      <c r="M1880" t="s">
        <v>15181</v>
      </c>
      <c r="N1880" t="s">
        <v>328</v>
      </c>
      <c r="O1880" t="s">
        <v>328</v>
      </c>
    </row>
    <row r="1881" spans="1:15">
      <c r="A1881" t="s">
        <v>3680</v>
      </c>
      <c r="B1881" t="s">
        <v>15182</v>
      </c>
      <c r="C1881" t="s">
        <v>328</v>
      </c>
      <c r="D1881" t="s">
        <v>328</v>
      </c>
      <c r="E1881" t="s">
        <v>12934</v>
      </c>
      <c r="F1881" t="s">
        <v>2907</v>
      </c>
      <c r="G1881" t="s">
        <v>328</v>
      </c>
      <c r="H1881" t="s">
        <v>2659</v>
      </c>
      <c r="I1881" t="s">
        <v>2659</v>
      </c>
      <c r="J1881" t="s">
        <v>328</v>
      </c>
      <c r="K1881" t="s">
        <v>328</v>
      </c>
      <c r="L1881" t="s">
        <v>328</v>
      </c>
      <c r="M1881" t="s">
        <v>15182</v>
      </c>
      <c r="N1881" t="s">
        <v>328</v>
      </c>
      <c r="O1881" t="s">
        <v>328</v>
      </c>
    </row>
    <row r="1882" spans="1:15">
      <c r="A1882" t="s">
        <v>3680</v>
      </c>
      <c r="B1882" t="s">
        <v>15183</v>
      </c>
      <c r="C1882" t="s">
        <v>328</v>
      </c>
      <c r="D1882" t="s">
        <v>328</v>
      </c>
      <c r="E1882" t="s">
        <v>12934</v>
      </c>
      <c r="F1882" t="s">
        <v>2907</v>
      </c>
      <c r="G1882" t="s">
        <v>328</v>
      </c>
      <c r="H1882" t="s">
        <v>2659</v>
      </c>
      <c r="I1882" t="s">
        <v>2659</v>
      </c>
      <c r="J1882" t="s">
        <v>328</v>
      </c>
      <c r="K1882" t="s">
        <v>328</v>
      </c>
      <c r="L1882" t="s">
        <v>328</v>
      </c>
      <c r="M1882" t="s">
        <v>15183</v>
      </c>
      <c r="N1882" t="s">
        <v>328</v>
      </c>
      <c r="O1882" t="s">
        <v>328</v>
      </c>
    </row>
    <row r="1883" spans="1:15">
      <c r="A1883" t="s">
        <v>3680</v>
      </c>
      <c r="B1883" t="s">
        <v>15184</v>
      </c>
      <c r="C1883" t="s">
        <v>328</v>
      </c>
      <c r="D1883" t="s">
        <v>328</v>
      </c>
      <c r="E1883" t="s">
        <v>12934</v>
      </c>
      <c r="F1883" t="s">
        <v>2907</v>
      </c>
      <c r="G1883" t="s">
        <v>328</v>
      </c>
      <c r="H1883" t="s">
        <v>2659</v>
      </c>
      <c r="I1883" t="s">
        <v>2659</v>
      </c>
      <c r="J1883" t="s">
        <v>328</v>
      </c>
      <c r="K1883" t="s">
        <v>328</v>
      </c>
      <c r="L1883" t="s">
        <v>328</v>
      </c>
      <c r="M1883" t="s">
        <v>15184</v>
      </c>
      <c r="N1883" t="s">
        <v>328</v>
      </c>
      <c r="O1883" t="s">
        <v>328</v>
      </c>
    </row>
    <row r="1884" spans="1:15">
      <c r="A1884" t="s">
        <v>3680</v>
      </c>
      <c r="B1884" t="s">
        <v>15185</v>
      </c>
      <c r="C1884" t="s">
        <v>328</v>
      </c>
      <c r="D1884" t="s">
        <v>328</v>
      </c>
      <c r="E1884" t="s">
        <v>12934</v>
      </c>
      <c r="F1884" t="s">
        <v>2907</v>
      </c>
      <c r="G1884" t="s">
        <v>328</v>
      </c>
      <c r="H1884" t="s">
        <v>2659</v>
      </c>
      <c r="I1884" t="s">
        <v>2659</v>
      </c>
      <c r="J1884" t="s">
        <v>328</v>
      </c>
      <c r="K1884" t="s">
        <v>328</v>
      </c>
      <c r="L1884" t="s">
        <v>328</v>
      </c>
      <c r="M1884" t="s">
        <v>15185</v>
      </c>
      <c r="N1884" t="s">
        <v>328</v>
      </c>
      <c r="O1884" t="s">
        <v>328</v>
      </c>
    </row>
    <row r="1885" spans="1:15">
      <c r="A1885" t="s">
        <v>3680</v>
      </c>
      <c r="B1885" t="s">
        <v>15186</v>
      </c>
      <c r="C1885" t="s">
        <v>328</v>
      </c>
      <c r="D1885" t="s">
        <v>328</v>
      </c>
      <c r="E1885" t="s">
        <v>12934</v>
      </c>
      <c r="F1885" t="s">
        <v>2907</v>
      </c>
      <c r="G1885" t="s">
        <v>328</v>
      </c>
      <c r="H1885" t="s">
        <v>2659</v>
      </c>
      <c r="I1885" t="s">
        <v>2659</v>
      </c>
      <c r="J1885" t="s">
        <v>328</v>
      </c>
      <c r="K1885" t="s">
        <v>328</v>
      </c>
      <c r="L1885" t="s">
        <v>328</v>
      </c>
      <c r="M1885" t="s">
        <v>15186</v>
      </c>
      <c r="N1885" t="s">
        <v>328</v>
      </c>
      <c r="O1885" t="s">
        <v>328</v>
      </c>
    </row>
    <row r="1886" spans="1:15">
      <c r="A1886" t="s">
        <v>3680</v>
      </c>
      <c r="B1886" t="s">
        <v>15187</v>
      </c>
      <c r="C1886" t="s">
        <v>328</v>
      </c>
      <c r="D1886" t="s">
        <v>328</v>
      </c>
      <c r="E1886" t="s">
        <v>12934</v>
      </c>
      <c r="F1886" t="s">
        <v>2907</v>
      </c>
      <c r="G1886" t="s">
        <v>328</v>
      </c>
      <c r="H1886" t="s">
        <v>2659</v>
      </c>
      <c r="I1886" t="s">
        <v>2659</v>
      </c>
      <c r="J1886" t="s">
        <v>328</v>
      </c>
      <c r="K1886" t="s">
        <v>328</v>
      </c>
      <c r="L1886" t="s">
        <v>328</v>
      </c>
      <c r="M1886" t="s">
        <v>15187</v>
      </c>
      <c r="N1886" t="s">
        <v>328</v>
      </c>
      <c r="O1886" t="s">
        <v>328</v>
      </c>
    </row>
    <row r="1887" spans="1:15">
      <c r="A1887" t="s">
        <v>3680</v>
      </c>
      <c r="B1887" t="s">
        <v>15188</v>
      </c>
      <c r="C1887" t="s">
        <v>328</v>
      </c>
      <c r="D1887" t="s">
        <v>328</v>
      </c>
      <c r="E1887" t="s">
        <v>12934</v>
      </c>
      <c r="F1887" t="s">
        <v>2907</v>
      </c>
      <c r="G1887" t="s">
        <v>328</v>
      </c>
      <c r="H1887" t="s">
        <v>2659</v>
      </c>
      <c r="I1887" t="s">
        <v>2659</v>
      </c>
      <c r="J1887" t="s">
        <v>328</v>
      </c>
      <c r="K1887" t="s">
        <v>328</v>
      </c>
      <c r="L1887" t="s">
        <v>328</v>
      </c>
      <c r="M1887" t="s">
        <v>15188</v>
      </c>
      <c r="N1887" t="s">
        <v>328</v>
      </c>
      <c r="O1887" t="s">
        <v>328</v>
      </c>
    </row>
    <row r="1888" spans="1:15">
      <c r="A1888" t="s">
        <v>3680</v>
      </c>
      <c r="B1888" t="s">
        <v>15189</v>
      </c>
      <c r="C1888" t="s">
        <v>328</v>
      </c>
      <c r="D1888" t="s">
        <v>328</v>
      </c>
      <c r="E1888" t="s">
        <v>12934</v>
      </c>
      <c r="F1888" t="s">
        <v>2907</v>
      </c>
      <c r="G1888" t="s">
        <v>328</v>
      </c>
      <c r="H1888" t="s">
        <v>2659</v>
      </c>
      <c r="I1888" t="s">
        <v>2659</v>
      </c>
      <c r="J1888" t="s">
        <v>328</v>
      </c>
      <c r="K1888" t="s">
        <v>328</v>
      </c>
      <c r="L1888" t="s">
        <v>328</v>
      </c>
      <c r="M1888" t="s">
        <v>15189</v>
      </c>
      <c r="N1888" t="s">
        <v>328</v>
      </c>
      <c r="O1888" t="s">
        <v>328</v>
      </c>
    </row>
    <row r="1889" spans="1:15">
      <c r="A1889" t="s">
        <v>3680</v>
      </c>
      <c r="B1889" t="s">
        <v>15190</v>
      </c>
      <c r="C1889" t="s">
        <v>328</v>
      </c>
      <c r="D1889" t="s">
        <v>328</v>
      </c>
      <c r="E1889" t="s">
        <v>12934</v>
      </c>
      <c r="F1889" t="s">
        <v>2907</v>
      </c>
      <c r="G1889" t="s">
        <v>328</v>
      </c>
      <c r="H1889" t="s">
        <v>2659</v>
      </c>
      <c r="I1889" t="s">
        <v>2659</v>
      </c>
      <c r="J1889" t="s">
        <v>328</v>
      </c>
      <c r="K1889" t="s">
        <v>328</v>
      </c>
      <c r="L1889" t="s">
        <v>328</v>
      </c>
      <c r="M1889" t="s">
        <v>15190</v>
      </c>
      <c r="N1889" t="s">
        <v>328</v>
      </c>
      <c r="O1889" t="s">
        <v>328</v>
      </c>
    </row>
    <row r="1890" spans="1:15">
      <c r="A1890" t="s">
        <v>3680</v>
      </c>
      <c r="B1890" t="s">
        <v>15191</v>
      </c>
      <c r="C1890" t="s">
        <v>328</v>
      </c>
      <c r="D1890" t="s">
        <v>328</v>
      </c>
      <c r="E1890" t="s">
        <v>12934</v>
      </c>
      <c r="F1890" t="s">
        <v>2907</v>
      </c>
      <c r="G1890" t="s">
        <v>328</v>
      </c>
      <c r="H1890" t="s">
        <v>2659</v>
      </c>
      <c r="I1890" t="s">
        <v>2659</v>
      </c>
      <c r="J1890" t="s">
        <v>328</v>
      </c>
      <c r="K1890" t="s">
        <v>328</v>
      </c>
      <c r="L1890" t="s">
        <v>328</v>
      </c>
      <c r="M1890" t="s">
        <v>15191</v>
      </c>
      <c r="N1890" t="s">
        <v>328</v>
      </c>
      <c r="O1890" t="s">
        <v>328</v>
      </c>
    </row>
    <row r="1891" spans="1:15">
      <c r="A1891" t="s">
        <v>3680</v>
      </c>
      <c r="B1891" t="s">
        <v>15192</v>
      </c>
      <c r="C1891" t="s">
        <v>328</v>
      </c>
      <c r="D1891" t="s">
        <v>328</v>
      </c>
      <c r="E1891" t="s">
        <v>12934</v>
      </c>
      <c r="F1891" t="s">
        <v>2907</v>
      </c>
      <c r="G1891" t="s">
        <v>328</v>
      </c>
      <c r="H1891" t="s">
        <v>2659</v>
      </c>
      <c r="I1891" t="s">
        <v>2659</v>
      </c>
      <c r="J1891" t="s">
        <v>328</v>
      </c>
      <c r="K1891" t="s">
        <v>328</v>
      </c>
      <c r="L1891" t="s">
        <v>328</v>
      </c>
      <c r="M1891" t="s">
        <v>15192</v>
      </c>
      <c r="N1891" t="s">
        <v>328</v>
      </c>
      <c r="O1891" t="s">
        <v>328</v>
      </c>
    </row>
    <row r="1892" spans="1:15">
      <c r="A1892" t="s">
        <v>3680</v>
      </c>
      <c r="B1892" t="s">
        <v>15193</v>
      </c>
      <c r="C1892" t="s">
        <v>328</v>
      </c>
      <c r="D1892" t="s">
        <v>328</v>
      </c>
      <c r="E1892" t="s">
        <v>12934</v>
      </c>
      <c r="F1892" t="s">
        <v>2907</v>
      </c>
      <c r="G1892" t="s">
        <v>328</v>
      </c>
      <c r="H1892" t="s">
        <v>2659</v>
      </c>
      <c r="I1892" t="s">
        <v>2659</v>
      </c>
      <c r="J1892" t="s">
        <v>328</v>
      </c>
      <c r="K1892" t="s">
        <v>328</v>
      </c>
      <c r="L1892" t="s">
        <v>328</v>
      </c>
      <c r="M1892" t="s">
        <v>15193</v>
      </c>
      <c r="N1892" t="s">
        <v>328</v>
      </c>
      <c r="O1892" t="s">
        <v>328</v>
      </c>
    </row>
    <row r="1893" spans="1:15">
      <c r="A1893" t="s">
        <v>3680</v>
      </c>
      <c r="B1893" t="s">
        <v>15194</v>
      </c>
      <c r="C1893" t="s">
        <v>328</v>
      </c>
      <c r="D1893" t="s">
        <v>328</v>
      </c>
      <c r="E1893" t="s">
        <v>12934</v>
      </c>
      <c r="F1893" t="s">
        <v>2907</v>
      </c>
      <c r="G1893" t="s">
        <v>328</v>
      </c>
      <c r="H1893" t="s">
        <v>2659</v>
      </c>
      <c r="I1893" t="s">
        <v>2659</v>
      </c>
      <c r="J1893" t="s">
        <v>328</v>
      </c>
      <c r="K1893" t="s">
        <v>328</v>
      </c>
      <c r="L1893" t="s">
        <v>328</v>
      </c>
      <c r="M1893" t="s">
        <v>15194</v>
      </c>
      <c r="N1893" t="s">
        <v>328</v>
      </c>
      <c r="O1893" t="s">
        <v>328</v>
      </c>
    </row>
    <row r="1894" spans="1:15">
      <c r="A1894" t="s">
        <v>3680</v>
      </c>
      <c r="B1894" t="s">
        <v>15195</v>
      </c>
      <c r="C1894" t="s">
        <v>328</v>
      </c>
      <c r="D1894" t="s">
        <v>328</v>
      </c>
      <c r="E1894" t="s">
        <v>12934</v>
      </c>
      <c r="F1894" t="s">
        <v>2907</v>
      </c>
      <c r="G1894" t="s">
        <v>328</v>
      </c>
      <c r="H1894" t="s">
        <v>2659</v>
      </c>
      <c r="I1894" t="s">
        <v>2659</v>
      </c>
      <c r="J1894" t="s">
        <v>328</v>
      </c>
      <c r="K1894" t="s">
        <v>328</v>
      </c>
      <c r="L1894" t="s">
        <v>328</v>
      </c>
      <c r="M1894" t="s">
        <v>15195</v>
      </c>
      <c r="N1894" t="s">
        <v>328</v>
      </c>
      <c r="O1894" t="s">
        <v>328</v>
      </c>
    </row>
    <row r="1895" spans="1:15">
      <c r="A1895" t="s">
        <v>3680</v>
      </c>
      <c r="B1895" t="s">
        <v>15196</v>
      </c>
      <c r="C1895" t="s">
        <v>328</v>
      </c>
      <c r="D1895" t="s">
        <v>328</v>
      </c>
      <c r="E1895" t="s">
        <v>12934</v>
      </c>
      <c r="F1895" t="s">
        <v>2907</v>
      </c>
      <c r="G1895" t="s">
        <v>328</v>
      </c>
      <c r="H1895" t="s">
        <v>328</v>
      </c>
      <c r="I1895" t="s">
        <v>328</v>
      </c>
      <c r="J1895" t="s">
        <v>328</v>
      </c>
      <c r="K1895" t="s">
        <v>328</v>
      </c>
      <c r="L1895" t="s">
        <v>328</v>
      </c>
      <c r="M1895" t="s">
        <v>15197</v>
      </c>
      <c r="N1895" t="s">
        <v>328</v>
      </c>
      <c r="O1895" t="s">
        <v>328</v>
      </c>
    </row>
    <row r="1896" spans="1:15">
      <c r="A1896" t="s">
        <v>3680</v>
      </c>
      <c r="B1896" t="s">
        <v>15198</v>
      </c>
      <c r="C1896" t="s">
        <v>328</v>
      </c>
      <c r="D1896" t="s">
        <v>328</v>
      </c>
      <c r="E1896" t="s">
        <v>12934</v>
      </c>
      <c r="F1896" t="s">
        <v>2907</v>
      </c>
      <c r="G1896" t="s">
        <v>328</v>
      </c>
      <c r="H1896" t="s">
        <v>6518</v>
      </c>
      <c r="I1896" t="s">
        <v>328</v>
      </c>
      <c r="J1896" t="s">
        <v>328</v>
      </c>
      <c r="K1896" t="s">
        <v>328</v>
      </c>
      <c r="L1896" t="s">
        <v>328</v>
      </c>
      <c r="M1896" t="s">
        <v>15198</v>
      </c>
      <c r="N1896" t="s">
        <v>328</v>
      </c>
      <c r="O1896" t="s">
        <v>328</v>
      </c>
    </row>
    <row r="1897" spans="1:15">
      <c r="A1897" t="s">
        <v>3680</v>
      </c>
      <c r="B1897" t="s">
        <v>15199</v>
      </c>
      <c r="C1897" t="s">
        <v>328</v>
      </c>
      <c r="D1897" t="s">
        <v>328</v>
      </c>
      <c r="E1897" t="s">
        <v>12949</v>
      </c>
      <c r="F1897" t="s">
        <v>2907</v>
      </c>
      <c r="G1897" t="s">
        <v>328</v>
      </c>
      <c r="H1897" t="s">
        <v>6518</v>
      </c>
      <c r="I1897" t="s">
        <v>6497</v>
      </c>
      <c r="J1897" t="s">
        <v>328</v>
      </c>
      <c r="K1897" t="s">
        <v>328</v>
      </c>
      <c r="L1897">
        <v>135</v>
      </c>
      <c r="M1897" t="s">
        <v>15199</v>
      </c>
      <c r="N1897" t="s">
        <v>328</v>
      </c>
      <c r="O1897" t="s">
        <v>328</v>
      </c>
    </row>
    <row r="1898" spans="1:15">
      <c r="A1898" t="s">
        <v>3680</v>
      </c>
      <c r="B1898" t="s">
        <v>15200</v>
      </c>
      <c r="C1898" t="s">
        <v>328</v>
      </c>
      <c r="D1898" t="s">
        <v>328</v>
      </c>
      <c r="E1898" t="s">
        <v>12949</v>
      </c>
      <c r="F1898" t="s">
        <v>2907</v>
      </c>
      <c r="G1898" t="s">
        <v>328</v>
      </c>
      <c r="H1898" t="s">
        <v>6518</v>
      </c>
      <c r="I1898" t="s">
        <v>6497</v>
      </c>
      <c r="J1898" t="s">
        <v>328</v>
      </c>
      <c r="K1898" t="s">
        <v>328</v>
      </c>
      <c r="L1898">
        <v>135</v>
      </c>
      <c r="M1898" t="s">
        <v>15199</v>
      </c>
      <c r="N1898" t="s">
        <v>328</v>
      </c>
      <c r="O1898" t="s">
        <v>328</v>
      </c>
    </row>
    <row r="1899" spans="1:15">
      <c r="A1899" t="s">
        <v>3680</v>
      </c>
      <c r="B1899" t="s">
        <v>15201</v>
      </c>
      <c r="C1899" t="s">
        <v>328</v>
      </c>
      <c r="D1899" t="s">
        <v>328</v>
      </c>
      <c r="E1899" t="s">
        <v>12949</v>
      </c>
      <c r="F1899" t="s">
        <v>2907</v>
      </c>
      <c r="G1899" t="s">
        <v>328</v>
      </c>
      <c r="H1899" t="s">
        <v>6518</v>
      </c>
      <c r="I1899" t="s">
        <v>6497</v>
      </c>
      <c r="J1899" t="s">
        <v>328</v>
      </c>
      <c r="K1899" t="s">
        <v>328</v>
      </c>
      <c r="L1899">
        <v>135</v>
      </c>
      <c r="M1899" t="s">
        <v>15199</v>
      </c>
      <c r="N1899" t="s">
        <v>328</v>
      </c>
      <c r="O1899" t="s">
        <v>328</v>
      </c>
    </row>
    <row r="1900" spans="1:15">
      <c r="A1900" t="s">
        <v>3680</v>
      </c>
      <c r="B1900" t="s">
        <v>15202</v>
      </c>
      <c r="C1900" t="s">
        <v>328</v>
      </c>
      <c r="D1900" t="s">
        <v>328</v>
      </c>
      <c r="E1900" t="s">
        <v>12934</v>
      </c>
      <c r="F1900" t="s">
        <v>2907</v>
      </c>
      <c r="G1900" t="s">
        <v>328</v>
      </c>
      <c r="H1900" t="s">
        <v>6518</v>
      </c>
      <c r="I1900" t="s">
        <v>328</v>
      </c>
      <c r="J1900" t="s">
        <v>328</v>
      </c>
      <c r="K1900" t="s">
        <v>328</v>
      </c>
      <c r="L1900" t="s">
        <v>328</v>
      </c>
      <c r="M1900" t="s">
        <v>15203</v>
      </c>
      <c r="N1900" t="s">
        <v>328</v>
      </c>
      <c r="O1900" t="s">
        <v>328</v>
      </c>
    </row>
    <row r="1901" spans="1:15">
      <c r="A1901" t="s">
        <v>3680</v>
      </c>
      <c r="B1901" t="s">
        <v>15204</v>
      </c>
      <c r="C1901" t="s">
        <v>328</v>
      </c>
      <c r="D1901" t="s">
        <v>328</v>
      </c>
      <c r="E1901" t="s">
        <v>12934</v>
      </c>
      <c r="F1901" t="s">
        <v>2907</v>
      </c>
      <c r="G1901" t="s">
        <v>328</v>
      </c>
      <c r="H1901" t="s">
        <v>6518</v>
      </c>
      <c r="I1901" t="s">
        <v>328</v>
      </c>
      <c r="J1901" t="s">
        <v>328</v>
      </c>
      <c r="K1901" t="s">
        <v>328</v>
      </c>
      <c r="L1901" t="s">
        <v>328</v>
      </c>
      <c r="M1901" t="s">
        <v>15205</v>
      </c>
      <c r="N1901" t="s">
        <v>328</v>
      </c>
      <c r="O1901" t="s">
        <v>328</v>
      </c>
    </row>
    <row r="1902" spans="1:15">
      <c r="A1902" t="s">
        <v>3680</v>
      </c>
      <c r="B1902" t="s">
        <v>15206</v>
      </c>
      <c r="C1902" t="s">
        <v>328</v>
      </c>
      <c r="D1902" t="s">
        <v>328</v>
      </c>
      <c r="E1902" t="s">
        <v>12934</v>
      </c>
      <c r="F1902" t="s">
        <v>2907</v>
      </c>
      <c r="G1902" t="s">
        <v>328</v>
      </c>
      <c r="H1902" t="s">
        <v>6518</v>
      </c>
      <c r="I1902" t="s">
        <v>328</v>
      </c>
      <c r="J1902" t="s">
        <v>328</v>
      </c>
      <c r="K1902" t="s">
        <v>328</v>
      </c>
      <c r="L1902" t="s">
        <v>328</v>
      </c>
      <c r="M1902" t="s">
        <v>15207</v>
      </c>
      <c r="N1902" t="s">
        <v>328</v>
      </c>
      <c r="O1902" t="s">
        <v>328</v>
      </c>
    </row>
    <row r="1903" spans="1:15">
      <c r="A1903" t="s">
        <v>3680</v>
      </c>
      <c r="B1903" t="s">
        <v>15208</v>
      </c>
      <c r="C1903" t="s">
        <v>328</v>
      </c>
      <c r="D1903" t="s">
        <v>328</v>
      </c>
      <c r="E1903" t="s">
        <v>12934</v>
      </c>
      <c r="F1903" t="s">
        <v>2907</v>
      </c>
      <c r="G1903" t="s">
        <v>328</v>
      </c>
      <c r="H1903" t="s">
        <v>6518</v>
      </c>
      <c r="I1903" t="s">
        <v>328</v>
      </c>
      <c r="J1903" t="s">
        <v>328</v>
      </c>
      <c r="K1903" t="s">
        <v>328</v>
      </c>
      <c r="L1903" t="s">
        <v>328</v>
      </c>
      <c r="M1903" t="s">
        <v>15209</v>
      </c>
      <c r="N1903" t="s">
        <v>328</v>
      </c>
      <c r="O1903" t="s">
        <v>328</v>
      </c>
    </row>
    <row r="1904" spans="1:15">
      <c r="A1904" t="s">
        <v>3680</v>
      </c>
      <c r="B1904" t="s">
        <v>15210</v>
      </c>
      <c r="C1904" t="s">
        <v>328</v>
      </c>
      <c r="D1904" t="s">
        <v>328</v>
      </c>
      <c r="E1904" t="s">
        <v>12934</v>
      </c>
      <c r="F1904" t="s">
        <v>2907</v>
      </c>
      <c r="G1904" t="s">
        <v>328</v>
      </c>
      <c r="H1904" t="s">
        <v>6518</v>
      </c>
      <c r="I1904" t="s">
        <v>328</v>
      </c>
      <c r="J1904" t="s">
        <v>328</v>
      </c>
      <c r="K1904" t="s">
        <v>328</v>
      </c>
      <c r="L1904" t="s">
        <v>328</v>
      </c>
      <c r="M1904" t="s">
        <v>15211</v>
      </c>
      <c r="N1904" t="s">
        <v>328</v>
      </c>
      <c r="O1904" t="s">
        <v>328</v>
      </c>
    </row>
    <row r="1905" spans="1:15">
      <c r="A1905" t="s">
        <v>3680</v>
      </c>
      <c r="B1905" t="s">
        <v>15212</v>
      </c>
      <c r="C1905" t="s">
        <v>328</v>
      </c>
      <c r="D1905" t="s">
        <v>328</v>
      </c>
      <c r="E1905" t="s">
        <v>12934</v>
      </c>
      <c r="F1905" t="s">
        <v>2907</v>
      </c>
      <c r="G1905" t="s">
        <v>328</v>
      </c>
      <c r="H1905" t="s">
        <v>6518</v>
      </c>
      <c r="I1905" t="s">
        <v>328</v>
      </c>
      <c r="J1905" t="s">
        <v>328</v>
      </c>
      <c r="K1905" t="s">
        <v>328</v>
      </c>
      <c r="L1905" t="s">
        <v>328</v>
      </c>
      <c r="M1905" t="s">
        <v>15213</v>
      </c>
      <c r="N1905" t="s">
        <v>328</v>
      </c>
      <c r="O1905" t="s">
        <v>328</v>
      </c>
    </row>
    <row r="1906" spans="1:15">
      <c r="A1906" t="s">
        <v>3680</v>
      </c>
      <c r="B1906" t="s">
        <v>15214</v>
      </c>
      <c r="C1906" t="s">
        <v>328</v>
      </c>
      <c r="D1906" t="s">
        <v>328</v>
      </c>
      <c r="E1906" t="s">
        <v>12934</v>
      </c>
      <c r="F1906" t="s">
        <v>2907</v>
      </c>
      <c r="G1906" t="s">
        <v>328</v>
      </c>
      <c r="H1906" t="s">
        <v>6518</v>
      </c>
      <c r="I1906" t="s">
        <v>328</v>
      </c>
      <c r="J1906" t="s">
        <v>328</v>
      </c>
      <c r="K1906" t="s">
        <v>328</v>
      </c>
      <c r="L1906" t="s">
        <v>328</v>
      </c>
      <c r="M1906" t="s">
        <v>15215</v>
      </c>
      <c r="N1906" t="s">
        <v>328</v>
      </c>
      <c r="O1906" t="s">
        <v>328</v>
      </c>
    </row>
    <row r="1907" spans="1:15">
      <c r="A1907" t="s">
        <v>3680</v>
      </c>
      <c r="B1907" t="s">
        <v>15216</v>
      </c>
      <c r="C1907" t="s">
        <v>328</v>
      </c>
      <c r="D1907" t="s">
        <v>328</v>
      </c>
      <c r="E1907" t="s">
        <v>12934</v>
      </c>
      <c r="F1907" t="s">
        <v>2907</v>
      </c>
      <c r="G1907" t="s">
        <v>328</v>
      </c>
      <c r="H1907" t="s">
        <v>6518</v>
      </c>
      <c r="I1907" t="s">
        <v>328</v>
      </c>
      <c r="J1907" t="s">
        <v>328</v>
      </c>
      <c r="K1907" t="s">
        <v>328</v>
      </c>
      <c r="L1907" t="s">
        <v>328</v>
      </c>
      <c r="M1907" t="s">
        <v>15217</v>
      </c>
      <c r="N1907" t="s">
        <v>328</v>
      </c>
      <c r="O1907" t="s">
        <v>328</v>
      </c>
    </row>
    <row r="1908" spans="1:15">
      <c r="A1908" t="s">
        <v>3680</v>
      </c>
      <c r="B1908" t="s">
        <v>15218</v>
      </c>
      <c r="C1908" t="s">
        <v>328</v>
      </c>
      <c r="D1908" t="s">
        <v>328</v>
      </c>
      <c r="E1908" t="s">
        <v>12934</v>
      </c>
      <c r="F1908" t="s">
        <v>2907</v>
      </c>
      <c r="G1908" t="s">
        <v>328</v>
      </c>
      <c r="H1908" t="s">
        <v>6518</v>
      </c>
      <c r="I1908" t="s">
        <v>328</v>
      </c>
      <c r="J1908" t="s">
        <v>328</v>
      </c>
      <c r="K1908" t="s">
        <v>328</v>
      </c>
      <c r="L1908" t="s">
        <v>328</v>
      </c>
      <c r="M1908" t="s">
        <v>15219</v>
      </c>
      <c r="N1908" t="s">
        <v>328</v>
      </c>
      <c r="O1908" t="s">
        <v>328</v>
      </c>
    </row>
    <row r="1909" spans="1:15">
      <c r="A1909" t="s">
        <v>3680</v>
      </c>
      <c r="B1909" t="s">
        <v>15220</v>
      </c>
      <c r="C1909" t="s">
        <v>328</v>
      </c>
      <c r="D1909" t="s">
        <v>328</v>
      </c>
      <c r="E1909" t="s">
        <v>12934</v>
      </c>
      <c r="F1909" t="s">
        <v>2907</v>
      </c>
      <c r="G1909" t="s">
        <v>328</v>
      </c>
      <c r="H1909" t="s">
        <v>6518</v>
      </c>
      <c r="I1909" t="s">
        <v>328</v>
      </c>
      <c r="J1909" t="s">
        <v>328</v>
      </c>
      <c r="K1909" t="s">
        <v>328</v>
      </c>
      <c r="L1909" t="s">
        <v>328</v>
      </c>
      <c r="M1909" t="s">
        <v>15221</v>
      </c>
      <c r="N1909" t="s">
        <v>328</v>
      </c>
      <c r="O1909" t="s">
        <v>328</v>
      </c>
    </row>
    <row r="1910" spans="1:15">
      <c r="A1910" t="s">
        <v>3680</v>
      </c>
      <c r="B1910" t="s">
        <v>15222</v>
      </c>
      <c r="C1910" t="s">
        <v>328</v>
      </c>
      <c r="D1910" t="s">
        <v>328</v>
      </c>
      <c r="E1910" t="s">
        <v>12934</v>
      </c>
      <c r="F1910" t="s">
        <v>2907</v>
      </c>
      <c r="G1910" t="s">
        <v>328</v>
      </c>
      <c r="H1910" t="s">
        <v>6518</v>
      </c>
      <c r="I1910" t="s">
        <v>328</v>
      </c>
      <c r="J1910" t="s">
        <v>328</v>
      </c>
      <c r="K1910" t="s">
        <v>328</v>
      </c>
      <c r="L1910" t="s">
        <v>328</v>
      </c>
      <c r="M1910" t="s">
        <v>15223</v>
      </c>
      <c r="N1910" t="s">
        <v>328</v>
      </c>
      <c r="O1910" t="s">
        <v>328</v>
      </c>
    </row>
    <row r="1911" spans="1:15">
      <c r="A1911" t="s">
        <v>3680</v>
      </c>
      <c r="B1911" t="s">
        <v>15224</v>
      </c>
      <c r="C1911" t="s">
        <v>328</v>
      </c>
      <c r="D1911" t="s">
        <v>328</v>
      </c>
      <c r="E1911" t="s">
        <v>12934</v>
      </c>
      <c r="F1911" t="s">
        <v>2907</v>
      </c>
      <c r="G1911" t="s">
        <v>328</v>
      </c>
      <c r="H1911" t="s">
        <v>6518</v>
      </c>
      <c r="I1911" t="s">
        <v>328</v>
      </c>
      <c r="J1911" t="s">
        <v>328</v>
      </c>
      <c r="K1911" t="s">
        <v>328</v>
      </c>
      <c r="L1911" t="s">
        <v>328</v>
      </c>
      <c r="M1911" t="s">
        <v>15225</v>
      </c>
      <c r="N1911" t="s">
        <v>328</v>
      </c>
      <c r="O1911" t="s">
        <v>328</v>
      </c>
    </row>
    <row r="1912" spans="1:15">
      <c r="A1912" t="s">
        <v>3680</v>
      </c>
      <c r="B1912" t="s">
        <v>15226</v>
      </c>
      <c r="C1912" t="s">
        <v>328</v>
      </c>
      <c r="D1912" t="s">
        <v>328</v>
      </c>
      <c r="E1912" t="s">
        <v>12934</v>
      </c>
      <c r="F1912" t="s">
        <v>2907</v>
      </c>
      <c r="G1912" t="s">
        <v>328</v>
      </c>
      <c r="H1912" t="s">
        <v>6518</v>
      </c>
      <c r="I1912" t="s">
        <v>328</v>
      </c>
      <c r="J1912" t="s">
        <v>328</v>
      </c>
      <c r="K1912" t="s">
        <v>328</v>
      </c>
      <c r="L1912" t="s">
        <v>328</v>
      </c>
      <c r="M1912" t="s">
        <v>15227</v>
      </c>
      <c r="N1912" t="s">
        <v>328</v>
      </c>
      <c r="O1912" t="s">
        <v>328</v>
      </c>
    </row>
    <row r="1913" spans="1:15">
      <c r="A1913" t="s">
        <v>3680</v>
      </c>
      <c r="B1913" t="s">
        <v>15228</v>
      </c>
      <c r="C1913" t="s">
        <v>328</v>
      </c>
      <c r="D1913" t="s">
        <v>328</v>
      </c>
      <c r="E1913" t="s">
        <v>12934</v>
      </c>
      <c r="F1913" t="s">
        <v>2907</v>
      </c>
      <c r="G1913" t="s">
        <v>328</v>
      </c>
      <c r="H1913" t="s">
        <v>6518</v>
      </c>
      <c r="I1913" t="s">
        <v>328</v>
      </c>
      <c r="J1913" t="s">
        <v>328</v>
      </c>
      <c r="K1913" t="s">
        <v>328</v>
      </c>
      <c r="L1913" t="s">
        <v>328</v>
      </c>
      <c r="M1913" t="s">
        <v>15229</v>
      </c>
      <c r="N1913" t="s">
        <v>328</v>
      </c>
      <c r="O1913" t="s">
        <v>328</v>
      </c>
    </row>
    <row r="1914" spans="1:15">
      <c r="A1914" t="s">
        <v>3680</v>
      </c>
      <c r="B1914" t="s">
        <v>15230</v>
      </c>
      <c r="C1914" t="s">
        <v>328</v>
      </c>
      <c r="D1914" t="s">
        <v>328</v>
      </c>
      <c r="E1914" t="s">
        <v>12934</v>
      </c>
      <c r="F1914" t="s">
        <v>2907</v>
      </c>
      <c r="G1914" t="s">
        <v>328</v>
      </c>
      <c r="H1914" t="s">
        <v>6518</v>
      </c>
      <c r="I1914" t="s">
        <v>328</v>
      </c>
      <c r="J1914" t="s">
        <v>328</v>
      </c>
      <c r="K1914" t="s">
        <v>328</v>
      </c>
      <c r="L1914" t="s">
        <v>328</v>
      </c>
      <c r="M1914" t="s">
        <v>15231</v>
      </c>
      <c r="N1914" t="s">
        <v>328</v>
      </c>
      <c r="O1914" t="s">
        <v>328</v>
      </c>
    </row>
    <row r="1915" spans="1:15">
      <c r="A1915" t="s">
        <v>3680</v>
      </c>
      <c r="B1915" t="s">
        <v>15232</v>
      </c>
      <c r="C1915" t="s">
        <v>328</v>
      </c>
      <c r="D1915" t="s">
        <v>328</v>
      </c>
      <c r="E1915" t="s">
        <v>12934</v>
      </c>
      <c r="F1915" t="s">
        <v>2907</v>
      </c>
      <c r="G1915" t="s">
        <v>328</v>
      </c>
      <c r="H1915" t="s">
        <v>6518</v>
      </c>
      <c r="I1915" t="s">
        <v>328</v>
      </c>
      <c r="J1915" t="s">
        <v>328</v>
      </c>
      <c r="K1915" t="s">
        <v>328</v>
      </c>
      <c r="L1915" t="s">
        <v>328</v>
      </c>
      <c r="M1915" t="s">
        <v>15233</v>
      </c>
      <c r="N1915" t="s">
        <v>328</v>
      </c>
      <c r="O1915" t="s">
        <v>328</v>
      </c>
    </row>
    <row r="1916" spans="1:15">
      <c r="A1916" t="s">
        <v>3680</v>
      </c>
      <c r="B1916" t="s">
        <v>15234</v>
      </c>
      <c r="C1916" t="s">
        <v>328</v>
      </c>
      <c r="D1916" t="s">
        <v>328</v>
      </c>
      <c r="E1916" t="s">
        <v>12934</v>
      </c>
      <c r="F1916" t="s">
        <v>2907</v>
      </c>
      <c r="G1916" t="s">
        <v>328</v>
      </c>
      <c r="H1916" t="s">
        <v>6518</v>
      </c>
      <c r="I1916" t="s">
        <v>328</v>
      </c>
      <c r="J1916" t="s">
        <v>328</v>
      </c>
      <c r="K1916" t="s">
        <v>328</v>
      </c>
      <c r="L1916" t="s">
        <v>328</v>
      </c>
      <c r="M1916" t="s">
        <v>15234</v>
      </c>
      <c r="N1916" t="s">
        <v>328</v>
      </c>
      <c r="O1916" t="s">
        <v>328</v>
      </c>
    </row>
    <row r="1917" spans="1:15">
      <c r="A1917" t="s">
        <v>3680</v>
      </c>
      <c r="B1917" t="s">
        <v>15235</v>
      </c>
      <c r="C1917" t="s">
        <v>328</v>
      </c>
      <c r="D1917" t="s">
        <v>328</v>
      </c>
      <c r="E1917" t="s">
        <v>12934</v>
      </c>
      <c r="F1917" t="s">
        <v>2907</v>
      </c>
      <c r="G1917" t="s">
        <v>328</v>
      </c>
      <c r="H1917" t="s">
        <v>6518</v>
      </c>
      <c r="I1917" t="s">
        <v>328</v>
      </c>
      <c r="J1917" t="s">
        <v>328</v>
      </c>
      <c r="K1917" t="s">
        <v>328</v>
      </c>
      <c r="L1917" t="s">
        <v>328</v>
      </c>
      <c r="M1917" t="s">
        <v>15235</v>
      </c>
      <c r="N1917" t="s">
        <v>328</v>
      </c>
      <c r="O1917" t="s">
        <v>328</v>
      </c>
    </row>
    <row r="1918" spans="1:15">
      <c r="A1918" t="s">
        <v>3680</v>
      </c>
      <c r="B1918" t="s">
        <v>15236</v>
      </c>
      <c r="C1918" t="s">
        <v>328</v>
      </c>
      <c r="D1918" t="s">
        <v>328</v>
      </c>
      <c r="E1918" t="s">
        <v>12934</v>
      </c>
      <c r="F1918" t="s">
        <v>2907</v>
      </c>
      <c r="G1918" t="s">
        <v>328</v>
      </c>
      <c r="H1918" t="s">
        <v>6518</v>
      </c>
      <c r="I1918" t="s">
        <v>328</v>
      </c>
      <c r="J1918" t="s">
        <v>328</v>
      </c>
      <c r="K1918" t="s">
        <v>328</v>
      </c>
      <c r="L1918" t="s">
        <v>328</v>
      </c>
      <c r="M1918" t="s">
        <v>15236</v>
      </c>
      <c r="N1918" t="s">
        <v>328</v>
      </c>
      <c r="O1918" t="s">
        <v>328</v>
      </c>
    </row>
    <row r="1919" spans="1:15">
      <c r="A1919" t="s">
        <v>3680</v>
      </c>
      <c r="B1919" t="s">
        <v>15237</v>
      </c>
      <c r="C1919" t="s">
        <v>328</v>
      </c>
      <c r="D1919" t="s">
        <v>328</v>
      </c>
      <c r="E1919" t="s">
        <v>12934</v>
      </c>
      <c r="F1919" t="s">
        <v>2907</v>
      </c>
      <c r="G1919" t="s">
        <v>328</v>
      </c>
      <c r="H1919" t="s">
        <v>6518</v>
      </c>
      <c r="I1919" t="s">
        <v>328</v>
      </c>
      <c r="J1919" t="s">
        <v>328</v>
      </c>
      <c r="K1919" t="s">
        <v>328</v>
      </c>
      <c r="L1919" t="s">
        <v>328</v>
      </c>
      <c r="M1919" t="s">
        <v>15237</v>
      </c>
      <c r="N1919" t="s">
        <v>328</v>
      </c>
      <c r="O1919" t="s">
        <v>328</v>
      </c>
    </row>
    <row r="1920" spans="1:15">
      <c r="A1920" t="s">
        <v>3680</v>
      </c>
      <c r="B1920" t="s">
        <v>15238</v>
      </c>
      <c r="C1920" t="s">
        <v>328</v>
      </c>
      <c r="D1920" t="s">
        <v>328</v>
      </c>
      <c r="E1920" t="s">
        <v>12934</v>
      </c>
      <c r="F1920" t="s">
        <v>2907</v>
      </c>
      <c r="G1920" t="s">
        <v>328</v>
      </c>
      <c r="H1920" t="s">
        <v>6518</v>
      </c>
      <c r="I1920" t="s">
        <v>328</v>
      </c>
      <c r="J1920" t="s">
        <v>328</v>
      </c>
      <c r="K1920" t="s">
        <v>328</v>
      </c>
      <c r="L1920" t="s">
        <v>328</v>
      </c>
      <c r="M1920" t="s">
        <v>15238</v>
      </c>
      <c r="N1920" t="s">
        <v>328</v>
      </c>
      <c r="O1920" t="s">
        <v>328</v>
      </c>
    </row>
    <row r="1921" spans="1:15">
      <c r="A1921" t="s">
        <v>3680</v>
      </c>
      <c r="B1921" t="s">
        <v>15239</v>
      </c>
      <c r="C1921" t="s">
        <v>328</v>
      </c>
      <c r="D1921" t="s">
        <v>328</v>
      </c>
      <c r="E1921" t="s">
        <v>12934</v>
      </c>
      <c r="F1921" t="s">
        <v>2907</v>
      </c>
      <c r="G1921" t="s">
        <v>328</v>
      </c>
      <c r="H1921" t="s">
        <v>6518</v>
      </c>
      <c r="I1921" t="s">
        <v>328</v>
      </c>
      <c r="J1921" t="s">
        <v>328</v>
      </c>
      <c r="K1921" t="s">
        <v>328</v>
      </c>
      <c r="L1921" t="s">
        <v>328</v>
      </c>
      <c r="M1921" t="s">
        <v>15239</v>
      </c>
      <c r="N1921" t="s">
        <v>328</v>
      </c>
      <c r="O1921" t="s">
        <v>328</v>
      </c>
    </row>
    <row r="1922" spans="1:15">
      <c r="A1922" t="s">
        <v>3680</v>
      </c>
      <c r="B1922" t="s">
        <v>15240</v>
      </c>
      <c r="C1922" t="s">
        <v>328</v>
      </c>
      <c r="D1922" t="s">
        <v>328</v>
      </c>
      <c r="E1922" t="s">
        <v>12934</v>
      </c>
      <c r="F1922" t="s">
        <v>2907</v>
      </c>
      <c r="G1922" t="s">
        <v>328</v>
      </c>
      <c r="H1922" t="s">
        <v>6518</v>
      </c>
      <c r="I1922" t="s">
        <v>328</v>
      </c>
      <c r="J1922" t="s">
        <v>328</v>
      </c>
      <c r="K1922" t="s">
        <v>328</v>
      </c>
      <c r="L1922" t="s">
        <v>328</v>
      </c>
      <c r="M1922" t="s">
        <v>15240</v>
      </c>
      <c r="N1922" t="s">
        <v>328</v>
      </c>
      <c r="O1922" t="s">
        <v>328</v>
      </c>
    </row>
    <row r="1923" spans="1:15">
      <c r="A1923" t="s">
        <v>3680</v>
      </c>
      <c r="B1923" t="s">
        <v>15241</v>
      </c>
      <c r="C1923" t="s">
        <v>328</v>
      </c>
      <c r="D1923" t="s">
        <v>328</v>
      </c>
      <c r="E1923" t="s">
        <v>12934</v>
      </c>
      <c r="F1923" t="s">
        <v>2907</v>
      </c>
      <c r="G1923" t="s">
        <v>328</v>
      </c>
      <c r="H1923" t="s">
        <v>328</v>
      </c>
      <c r="I1923" t="s">
        <v>328</v>
      </c>
      <c r="J1923" t="s">
        <v>328</v>
      </c>
      <c r="K1923" t="s">
        <v>328</v>
      </c>
      <c r="L1923" t="s">
        <v>328</v>
      </c>
      <c r="M1923" t="s">
        <v>15241</v>
      </c>
      <c r="N1923" t="s">
        <v>328</v>
      </c>
      <c r="O1923" t="s">
        <v>328</v>
      </c>
    </row>
    <row r="1924" spans="1:15">
      <c r="A1924" t="s">
        <v>3680</v>
      </c>
      <c r="B1924" t="s">
        <v>15242</v>
      </c>
      <c r="C1924" t="s">
        <v>328</v>
      </c>
      <c r="D1924" t="s">
        <v>328</v>
      </c>
      <c r="E1924" t="s">
        <v>12934</v>
      </c>
      <c r="F1924" t="s">
        <v>2907</v>
      </c>
      <c r="G1924" t="s">
        <v>328</v>
      </c>
      <c r="H1924" t="s">
        <v>328</v>
      </c>
      <c r="I1924" t="s">
        <v>328</v>
      </c>
      <c r="J1924" t="s">
        <v>328</v>
      </c>
      <c r="K1924" t="s">
        <v>328</v>
      </c>
      <c r="L1924" t="s">
        <v>328</v>
      </c>
      <c r="M1924" t="s">
        <v>15242</v>
      </c>
      <c r="N1924" t="s">
        <v>328</v>
      </c>
      <c r="O1924" t="s">
        <v>328</v>
      </c>
    </row>
    <row r="1925" spans="1:15">
      <c r="A1925" t="s">
        <v>3680</v>
      </c>
      <c r="B1925" t="s">
        <v>15243</v>
      </c>
      <c r="C1925" t="s">
        <v>328</v>
      </c>
      <c r="D1925" t="s">
        <v>328</v>
      </c>
      <c r="E1925" t="s">
        <v>12934</v>
      </c>
      <c r="F1925" t="s">
        <v>2907</v>
      </c>
      <c r="G1925" t="s">
        <v>328</v>
      </c>
      <c r="H1925" t="s">
        <v>328</v>
      </c>
      <c r="I1925" t="s">
        <v>328</v>
      </c>
      <c r="J1925" t="s">
        <v>328</v>
      </c>
      <c r="K1925" t="s">
        <v>328</v>
      </c>
      <c r="L1925" t="s">
        <v>328</v>
      </c>
      <c r="M1925" t="s">
        <v>15243</v>
      </c>
      <c r="N1925" t="s">
        <v>328</v>
      </c>
      <c r="O1925" t="s">
        <v>328</v>
      </c>
    </row>
    <row r="1926" spans="1:15">
      <c r="A1926" t="s">
        <v>3680</v>
      </c>
      <c r="B1926" t="s">
        <v>15244</v>
      </c>
      <c r="C1926" t="s">
        <v>328</v>
      </c>
      <c r="D1926" t="s">
        <v>328</v>
      </c>
      <c r="E1926" t="s">
        <v>12934</v>
      </c>
      <c r="F1926" t="s">
        <v>2907</v>
      </c>
      <c r="G1926" t="s">
        <v>328</v>
      </c>
      <c r="H1926" t="s">
        <v>6518</v>
      </c>
      <c r="I1926" t="s">
        <v>328</v>
      </c>
      <c r="J1926" t="s">
        <v>328</v>
      </c>
      <c r="K1926" t="s">
        <v>328</v>
      </c>
      <c r="L1926" t="s">
        <v>328</v>
      </c>
      <c r="M1926" t="s">
        <v>15244</v>
      </c>
      <c r="N1926" t="s">
        <v>328</v>
      </c>
      <c r="O1926" t="s">
        <v>328</v>
      </c>
    </row>
    <row r="1927" spans="1:15">
      <c r="A1927" t="s">
        <v>3680</v>
      </c>
      <c r="B1927" t="s">
        <v>15245</v>
      </c>
      <c r="C1927" t="s">
        <v>328</v>
      </c>
      <c r="D1927" t="s">
        <v>328</v>
      </c>
      <c r="E1927" t="s">
        <v>12934</v>
      </c>
      <c r="F1927" t="s">
        <v>2907</v>
      </c>
      <c r="G1927" t="s">
        <v>328</v>
      </c>
      <c r="H1927" t="s">
        <v>328</v>
      </c>
      <c r="I1927" t="s">
        <v>328</v>
      </c>
      <c r="J1927" t="s">
        <v>328</v>
      </c>
      <c r="K1927" t="s">
        <v>328</v>
      </c>
      <c r="L1927" t="s">
        <v>328</v>
      </c>
      <c r="M1927" t="s">
        <v>15245</v>
      </c>
      <c r="N1927" t="s">
        <v>328</v>
      </c>
      <c r="O1927" t="s">
        <v>328</v>
      </c>
    </row>
    <row r="1928" spans="1:15">
      <c r="A1928" t="s">
        <v>3680</v>
      </c>
      <c r="B1928" t="s">
        <v>15246</v>
      </c>
      <c r="C1928" t="s">
        <v>328</v>
      </c>
      <c r="D1928" t="s">
        <v>328</v>
      </c>
      <c r="E1928" t="s">
        <v>2912</v>
      </c>
      <c r="F1928" t="s">
        <v>2911</v>
      </c>
      <c r="G1928" t="s">
        <v>328</v>
      </c>
      <c r="H1928" t="s">
        <v>328</v>
      </c>
      <c r="I1928" t="s">
        <v>328</v>
      </c>
      <c r="J1928" t="s">
        <v>328</v>
      </c>
      <c r="K1928" t="s">
        <v>328</v>
      </c>
      <c r="L1928" t="s">
        <v>328</v>
      </c>
      <c r="M1928" t="s">
        <v>15247</v>
      </c>
      <c r="N1928" t="s">
        <v>328</v>
      </c>
      <c r="O1928" t="s">
        <v>328</v>
      </c>
    </row>
    <row r="1929" spans="1:15">
      <c r="A1929" t="s">
        <v>3680</v>
      </c>
      <c r="B1929" t="s">
        <v>15248</v>
      </c>
      <c r="C1929" t="s">
        <v>328</v>
      </c>
      <c r="D1929" t="s">
        <v>328</v>
      </c>
      <c r="E1929" t="s">
        <v>12934</v>
      </c>
      <c r="F1929" t="s">
        <v>2907</v>
      </c>
      <c r="G1929" t="s">
        <v>328</v>
      </c>
      <c r="H1929" t="s">
        <v>328</v>
      </c>
      <c r="I1929" t="s">
        <v>328</v>
      </c>
      <c r="J1929" t="s">
        <v>328</v>
      </c>
      <c r="K1929" t="s">
        <v>328</v>
      </c>
      <c r="L1929" t="s">
        <v>328</v>
      </c>
      <c r="M1929" t="s">
        <v>15248</v>
      </c>
      <c r="N1929" t="s">
        <v>328</v>
      </c>
      <c r="O1929" t="s">
        <v>328</v>
      </c>
    </row>
    <row r="1930" spans="1:15">
      <c r="A1930" t="s">
        <v>3680</v>
      </c>
      <c r="B1930" t="s">
        <v>15249</v>
      </c>
      <c r="C1930" t="s">
        <v>328</v>
      </c>
      <c r="D1930" t="s">
        <v>328</v>
      </c>
      <c r="E1930" t="s">
        <v>12934</v>
      </c>
      <c r="F1930" t="s">
        <v>2907</v>
      </c>
      <c r="G1930" t="s">
        <v>328</v>
      </c>
      <c r="H1930" t="s">
        <v>328</v>
      </c>
      <c r="I1930" t="s">
        <v>328</v>
      </c>
      <c r="J1930" t="s">
        <v>328</v>
      </c>
      <c r="K1930" t="s">
        <v>328</v>
      </c>
      <c r="L1930" t="s">
        <v>328</v>
      </c>
      <c r="M1930" t="s">
        <v>15249</v>
      </c>
      <c r="N1930" t="s">
        <v>328</v>
      </c>
      <c r="O1930" t="s">
        <v>328</v>
      </c>
    </row>
    <row r="1931" spans="1:15">
      <c r="A1931" t="s">
        <v>3680</v>
      </c>
      <c r="B1931" t="s">
        <v>15250</v>
      </c>
      <c r="C1931" t="s">
        <v>328</v>
      </c>
      <c r="D1931" t="s">
        <v>328</v>
      </c>
      <c r="E1931" t="s">
        <v>12934</v>
      </c>
      <c r="F1931" t="s">
        <v>2907</v>
      </c>
      <c r="G1931" t="s">
        <v>328</v>
      </c>
      <c r="H1931" t="s">
        <v>328</v>
      </c>
      <c r="I1931" t="s">
        <v>328</v>
      </c>
      <c r="J1931" t="s">
        <v>328</v>
      </c>
      <c r="K1931" t="s">
        <v>328</v>
      </c>
      <c r="L1931" t="s">
        <v>328</v>
      </c>
      <c r="M1931" t="s">
        <v>15250</v>
      </c>
      <c r="N1931" t="s">
        <v>328</v>
      </c>
      <c r="O1931" t="s">
        <v>328</v>
      </c>
    </row>
    <row r="1932" spans="1:15">
      <c r="A1932" t="s">
        <v>3680</v>
      </c>
      <c r="B1932" t="s">
        <v>15251</v>
      </c>
      <c r="C1932" t="s">
        <v>328</v>
      </c>
      <c r="D1932" t="s">
        <v>328</v>
      </c>
      <c r="E1932" t="s">
        <v>12934</v>
      </c>
      <c r="F1932" t="s">
        <v>2907</v>
      </c>
      <c r="G1932" t="s">
        <v>328</v>
      </c>
      <c r="H1932" t="s">
        <v>328</v>
      </c>
      <c r="I1932" t="s">
        <v>328</v>
      </c>
      <c r="J1932" t="s">
        <v>328</v>
      </c>
      <c r="K1932" t="s">
        <v>328</v>
      </c>
      <c r="L1932" t="s">
        <v>328</v>
      </c>
      <c r="M1932" t="s">
        <v>15250</v>
      </c>
      <c r="N1932" t="s">
        <v>328</v>
      </c>
      <c r="O1932" t="s">
        <v>328</v>
      </c>
    </row>
    <row r="1933" spans="1:15">
      <c r="A1933" t="s">
        <v>3680</v>
      </c>
      <c r="B1933" t="s">
        <v>15252</v>
      </c>
      <c r="C1933" t="s">
        <v>328</v>
      </c>
      <c r="D1933" t="s">
        <v>328</v>
      </c>
      <c r="E1933" t="s">
        <v>12934</v>
      </c>
      <c r="F1933" t="s">
        <v>2907</v>
      </c>
      <c r="G1933" t="s">
        <v>328</v>
      </c>
      <c r="H1933" t="s">
        <v>6520</v>
      </c>
      <c r="I1933" t="s">
        <v>328</v>
      </c>
      <c r="J1933" t="s">
        <v>328</v>
      </c>
      <c r="K1933" t="s">
        <v>328</v>
      </c>
      <c r="L1933" t="s">
        <v>328</v>
      </c>
      <c r="M1933" t="s">
        <v>15252</v>
      </c>
      <c r="N1933" t="s">
        <v>328</v>
      </c>
      <c r="O1933" t="s">
        <v>328</v>
      </c>
    </row>
    <row r="1934" spans="1:15">
      <c r="A1934" t="s">
        <v>3680</v>
      </c>
      <c r="B1934" t="s">
        <v>15253</v>
      </c>
      <c r="C1934" t="s">
        <v>328</v>
      </c>
      <c r="D1934" t="s">
        <v>328</v>
      </c>
      <c r="E1934" t="s">
        <v>12934</v>
      </c>
      <c r="F1934" t="s">
        <v>2907</v>
      </c>
      <c r="G1934" t="s">
        <v>328</v>
      </c>
      <c r="H1934" t="s">
        <v>6520</v>
      </c>
      <c r="I1934" t="s">
        <v>328</v>
      </c>
      <c r="J1934" t="s">
        <v>328</v>
      </c>
      <c r="K1934" t="s">
        <v>328</v>
      </c>
      <c r="L1934" t="s">
        <v>328</v>
      </c>
      <c r="M1934" t="s">
        <v>15253</v>
      </c>
      <c r="N1934" t="s">
        <v>328</v>
      </c>
      <c r="O1934" t="s">
        <v>328</v>
      </c>
    </row>
    <row r="1935" spans="1:15">
      <c r="A1935" t="s">
        <v>3680</v>
      </c>
      <c r="B1935" t="s">
        <v>15254</v>
      </c>
      <c r="C1935" t="s">
        <v>328</v>
      </c>
      <c r="D1935" t="s">
        <v>328</v>
      </c>
      <c r="E1935" t="s">
        <v>12934</v>
      </c>
      <c r="F1935" t="s">
        <v>2907</v>
      </c>
      <c r="G1935" t="s">
        <v>328</v>
      </c>
      <c r="H1935" t="s">
        <v>328</v>
      </c>
      <c r="I1935" t="s">
        <v>328</v>
      </c>
      <c r="J1935" t="s">
        <v>328</v>
      </c>
      <c r="K1935" t="s">
        <v>328</v>
      </c>
      <c r="L1935" t="s">
        <v>328</v>
      </c>
      <c r="M1935" t="s">
        <v>15254</v>
      </c>
      <c r="N1935" t="s">
        <v>328</v>
      </c>
      <c r="O1935" t="s">
        <v>328</v>
      </c>
    </row>
    <row r="1936" spans="1:15">
      <c r="A1936" t="s">
        <v>3680</v>
      </c>
      <c r="B1936" t="s">
        <v>15255</v>
      </c>
      <c r="C1936" t="s">
        <v>328</v>
      </c>
      <c r="D1936" t="s">
        <v>328</v>
      </c>
      <c r="E1936" t="s">
        <v>12934</v>
      </c>
      <c r="F1936" t="s">
        <v>2907</v>
      </c>
      <c r="G1936" t="s">
        <v>328</v>
      </c>
      <c r="H1936" t="s">
        <v>6518</v>
      </c>
      <c r="I1936" t="s">
        <v>328</v>
      </c>
      <c r="J1936" t="s">
        <v>328</v>
      </c>
      <c r="K1936" t="s">
        <v>328</v>
      </c>
      <c r="L1936" t="s">
        <v>328</v>
      </c>
      <c r="M1936" t="s">
        <v>15255</v>
      </c>
      <c r="N1936" t="s">
        <v>328</v>
      </c>
      <c r="O1936" t="s">
        <v>328</v>
      </c>
    </row>
    <row r="1937" spans="1:15">
      <c r="A1937" s="45" t="s">
        <v>3680</v>
      </c>
      <c r="B1937" t="s">
        <v>15256</v>
      </c>
      <c r="C1937" t="s">
        <v>328</v>
      </c>
      <c r="D1937" t="s">
        <v>328</v>
      </c>
      <c r="E1937" t="s">
        <v>12934</v>
      </c>
      <c r="F1937" t="s">
        <v>2907</v>
      </c>
      <c r="G1937" t="s">
        <v>328</v>
      </c>
      <c r="H1937" t="s">
        <v>6524</v>
      </c>
      <c r="I1937" s="35" t="s">
        <v>6501</v>
      </c>
      <c r="J1937" t="s">
        <v>328</v>
      </c>
      <c r="K1937" t="s">
        <v>328</v>
      </c>
      <c r="L1937" t="s">
        <v>328</v>
      </c>
      <c r="M1937" t="s">
        <v>15257</v>
      </c>
      <c r="N1937" t="s">
        <v>328</v>
      </c>
      <c r="O1937" t="s">
        <v>328</v>
      </c>
    </row>
    <row r="1938" spans="1:15">
      <c r="A1938" t="s">
        <v>3680</v>
      </c>
      <c r="B1938" t="s">
        <v>15258</v>
      </c>
      <c r="C1938" t="s">
        <v>328</v>
      </c>
      <c r="D1938" t="s">
        <v>328</v>
      </c>
      <c r="E1938" t="s">
        <v>12934</v>
      </c>
      <c r="F1938" t="s">
        <v>2907</v>
      </c>
      <c r="G1938" t="s">
        <v>328</v>
      </c>
      <c r="H1938" t="s">
        <v>328</v>
      </c>
      <c r="I1938" t="s">
        <v>328</v>
      </c>
      <c r="J1938" t="s">
        <v>328</v>
      </c>
      <c r="K1938" t="s">
        <v>328</v>
      </c>
      <c r="L1938" t="s">
        <v>328</v>
      </c>
      <c r="M1938" t="s">
        <v>15258</v>
      </c>
      <c r="N1938" t="s">
        <v>328</v>
      </c>
      <c r="O1938" t="s">
        <v>328</v>
      </c>
    </row>
    <row r="1939" spans="1:15">
      <c r="A1939" t="s">
        <v>3680</v>
      </c>
      <c r="B1939" t="s">
        <v>15259</v>
      </c>
      <c r="C1939" t="s">
        <v>328</v>
      </c>
      <c r="D1939" t="s">
        <v>328</v>
      </c>
      <c r="E1939" t="s">
        <v>12934</v>
      </c>
      <c r="F1939" t="s">
        <v>2907</v>
      </c>
      <c r="G1939" t="s">
        <v>328</v>
      </c>
      <c r="H1939" t="s">
        <v>6524</v>
      </c>
      <c r="I1939" t="s">
        <v>328</v>
      </c>
      <c r="J1939" t="s">
        <v>328</v>
      </c>
      <c r="K1939" t="s">
        <v>328</v>
      </c>
      <c r="L1939" t="s">
        <v>328</v>
      </c>
      <c r="M1939" t="s">
        <v>15259</v>
      </c>
      <c r="N1939" t="s">
        <v>328</v>
      </c>
      <c r="O1939" t="s">
        <v>328</v>
      </c>
    </row>
    <row r="1940" spans="1:15">
      <c r="A1940" t="s">
        <v>3680</v>
      </c>
      <c r="B1940" t="s">
        <v>15260</v>
      </c>
      <c r="C1940" t="s">
        <v>328</v>
      </c>
      <c r="D1940" t="s">
        <v>328</v>
      </c>
      <c r="E1940" t="s">
        <v>12934</v>
      </c>
      <c r="F1940" t="s">
        <v>2907</v>
      </c>
      <c r="G1940" t="s">
        <v>328</v>
      </c>
      <c r="H1940" t="s">
        <v>2659</v>
      </c>
      <c r="I1940" t="s">
        <v>328</v>
      </c>
      <c r="J1940" t="s">
        <v>328</v>
      </c>
      <c r="K1940" t="s">
        <v>328</v>
      </c>
      <c r="L1940" t="s">
        <v>328</v>
      </c>
      <c r="M1940" t="s">
        <v>15261</v>
      </c>
      <c r="N1940" t="s">
        <v>328</v>
      </c>
      <c r="O1940" t="s">
        <v>328</v>
      </c>
    </row>
    <row r="1941" spans="1:15">
      <c r="A1941" s="45" t="s">
        <v>3680</v>
      </c>
      <c r="B1941" t="s">
        <v>15262</v>
      </c>
      <c r="C1941" t="s">
        <v>328</v>
      </c>
      <c r="D1941" t="s">
        <v>328</v>
      </c>
      <c r="E1941" t="s">
        <v>12934</v>
      </c>
      <c r="F1941" t="s">
        <v>2907</v>
      </c>
      <c r="G1941" t="s">
        <v>328</v>
      </c>
      <c r="H1941" t="s">
        <v>6518</v>
      </c>
      <c r="I1941" s="35" t="s">
        <v>328</v>
      </c>
      <c r="J1941" t="s">
        <v>328</v>
      </c>
      <c r="K1941" t="s">
        <v>328</v>
      </c>
      <c r="L1941" t="s">
        <v>328</v>
      </c>
      <c r="M1941" t="s">
        <v>15262</v>
      </c>
      <c r="N1941" t="s">
        <v>328</v>
      </c>
      <c r="O1941" t="s">
        <v>328</v>
      </c>
    </row>
    <row r="1942" spans="1:15">
      <c r="A1942" s="45" t="s">
        <v>3680</v>
      </c>
      <c r="B1942" t="s">
        <v>15263</v>
      </c>
      <c r="C1942" t="s">
        <v>328</v>
      </c>
      <c r="D1942" t="s">
        <v>328</v>
      </c>
      <c r="E1942" t="s">
        <v>12934</v>
      </c>
      <c r="F1942" t="s">
        <v>2907</v>
      </c>
      <c r="G1942" t="s">
        <v>328</v>
      </c>
      <c r="H1942" t="s">
        <v>6520</v>
      </c>
      <c r="I1942" s="35" t="s">
        <v>13024</v>
      </c>
      <c r="J1942" t="s">
        <v>328</v>
      </c>
      <c r="K1942" t="s">
        <v>328</v>
      </c>
      <c r="L1942" t="s">
        <v>328</v>
      </c>
      <c r="M1942" t="s">
        <v>15263</v>
      </c>
      <c r="N1942" t="s">
        <v>328</v>
      </c>
      <c r="O1942" t="s">
        <v>328</v>
      </c>
    </row>
    <row r="1943" spans="1:15">
      <c r="A1943" s="45" t="s">
        <v>3680</v>
      </c>
      <c r="B1943" t="s">
        <v>15264</v>
      </c>
      <c r="C1943" t="s">
        <v>328</v>
      </c>
      <c r="D1943" t="s">
        <v>328</v>
      </c>
      <c r="E1943" t="s">
        <v>12934</v>
      </c>
      <c r="F1943" t="s">
        <v>2907</v>
      </c>
      <c r="G1943" t="s">
        <v>328</v>
      </c>
      <c r="H1943" t="s">
        <v>6524</v>
      </c>
      <c r="I1943" s="35" t="s">
        <v>6497</v>
      </c>
      <c r="J1943" t="s">
        <v>328</v>
      </c>
      <c r="K1943" t="s">
        <v>328</v>
      </c>
      <c r="L1943">
        <v>115</v>
      </c>
      <c r="M1943" t="s">
        <v>15264</v>
      </c>
      <c r="N1943" t="s">
        <v>328</v>
      </c>
      <c r="O1943" t="s">
        <v>328</v>
      </c>
    </row>
    <row r="1944" spans="1:15">
      <c r="A1944" s="45" t="s">
        <v>3680</v>
      </c>
      <c r="B1944" t="s">
        <v>15265</v>
      </c>
      <c r="C1944" t="s">
        <v>328</v>
      </c>
      <c r="D1944" t="s">
        <v>328</v>
      </c>
      <c r="E1944" t="s">
        <v>12934</v>
      </c>
      <c r="F1944" t="s">
        <v>2907</v>
      </c>
      <c r="G1944" t="s">
        <v>328</v>
      </c>
      <c r="H1944" t="s">
        <v>6518</v>
      </c>
      <c r="I1944" s="35" t="s">
        <v>14281</v>
      </c>
      <c r="J1944" t="s">
        <v>328</v>
      </c>
      <c r="K1944" t="s">
        <v>328</v>
      </c>
      <c r="L1944" t="s">
        <v>328</v>
      </c>
      <c r="M1944" t="s">
        <v>15265</v>
      </c>
      <c r="N1944" t="s">
        <v>328</v>
      </c>
      <c r="O1944" t="s">
        <v>328</v>
      </c>
    </row>
    <row r="1945" spans="1:15">
      <c r="A1945" s="45" t="s">
        <v>3680</v>
      </c>
      <c r="B1945" t="s">
        <v>15266</v>
      </c>
      <c r="C1945" t="s">
        <v>328</v>
      </c>
      <c r="D1945" t="s">
        <v>328</v>
      </c>
      <c r="E1945" t="s">
        <v>12934</v>
      </c>
      <c r="F1945" t="s">
        <v>2907</v>
      </c>
      <c r="G1945" t="s">
        <v>328</v>
      </c>
      <c r="H1945" t="s">
        <v>6524</v>
      </c>
      <c r="I1945" s="35" t="s">
        <v>14281</v>
      </c>
      <c r="J1945" t="s">
        <v>328</v>
      </c>
      <c r="K1945" t="s">
        <v>328</v>
      </c>
      <c r="L1945" t="s">
        <v>328</v>
      </c>
      <c r="M1945" t="s">
        <v>15266</v>
      </c>
      <c r="N1945" t="s">
        <v>328</v>
      </c>
      <c r="O1945" t="s">
        <v>328</v>
      </c>
    </row>
    <row r="1946" spans="1:15">
      <c r="A1946" t="s">
        <v>3680</v>
      </c>
      <c r="B1946" t="s">
        <v>15267</v>
      </c>
      <c r="C1946" t="s">
        <v>328</v>
      </c>
      <c r="D1946" t="s">
        <v>328</v>
      </c>
      <c r="E1946" t="s">
        <v>12934</v>
      </c>
      <c r="F1946" t="s">
        <v>2907</v>
      </c>
      <c r="G1946" t="s">
        <v>328</v>
      </c>
      <c r="H1946" t="s">
        <v>6518</v>
      </c>
      <c r="I1946" t="s">
        <v>328</v>
      </c>
      <c r="J1946" t="s">
        <v>328</v>
      </c>
      <c r="K1946" t="s">
        <v>328</v>
      </c>
      <c r="L1946" t="s">
        <v>328</v>
      </c>
      <c r="M1946" t="s">
        <v>15267</v>
      </c>
      <c r="N1946" t="s">
        <v>328</v>
      </c>
      <c r="O1946" t="s">
        <v>328</v>
      </c>
    </row>
    <row r="1947" spans="1:15">
      <c r="A1947" t="s">
        <v>3680</v>
      </c>
      <c r="B1947" t="s">
        <v>15267</v>
      </c>
      <c r="C1947" t="s">
        <v>328</v>
      </c>
      <c r="D1947" t="s">
        <v>328</v>
      </c>
      <c r="E1947" t="s">
        <v>12934</v>
      </c>
      <c r="F1947" t="s">
        <v>2907</v>
      </c>
      <c r="G1947" t="s">
        <v>328</v>
      </c>
      <c r="H1947" t="s">
        <v>6518</v>
      </c>
      <c r="I1947" t="s">
        <v>328</v>
      </c>
      <c r="J1947" t="s">
        <v>328</v>
      </c>
      <c r="K1947" t="s">
        <v>328</v>
      </c>
      <c r="L1947" t="s">
        <v>328</v>
      </c>
      <c r="M1947" t="s">
        <v>15267</v>
      </c>
      <c r="N1947" t="s">
        <v>328</v>
      </c>
      <c r="O1947" t="s">
        <v>328</v>
      </c>
    </row>
    <row r="1948" spans="1:15">
      <c r="A1948" t="s">
        <v>3680</v>
      </c>
      <c r="B1948" t="s">
        <v>15268</v>
      </c>
      <c r="C1948" t="s">
        <v>328</v>
      </c>
      <c r="D1948" t="s">
        <v>328</v>
      </c>
      <c r="E1948" t="s">
        <v>13551</v>
      </c>
      <c r="F1948" t="s">
        <v>2907</v>
      </c>
      <c r="G1948" t="s">
        <v>328</v>
      </c>
      <c r="H1948" t="s">
        <v>328</v>
      </c>
      <c r="I1948" t="s">
        <v>328</v>
      </c>
      <c r="J1948" t="s">
        <v>328</v>
      </c>
      <c r="K1948" t="s">
        <v>328</v>
      </c>
      <c r="L1948" t="s">
        <v>328</v>
      </c>
      <c r="M1948" t="s">
        <v>15269</v>
      </c>
      <c r="N1948" t="s">
        <v>328</v>
      </c>
      <c r="O1948" t="s">
        <v>328</v>
      </c>
    </row>
    <row r="1949" spans="1:15">
      <c r="A1949" t="s">
        <v>3680</v>
      </c>
      <c r="B1949" t="s">
        <v>15270</v>
      </c>
      <c r="C1949" t="s">
        <v>328</v>
      </c>
      <c r="D1949" t="s">
        <v>328</v>
      </c>
      <c r="E1949" t="s">
        <v>12934</v>
      </c>
      <c r="F1949" t="s">
        <v>2907</v>
      </c>
      <c r="G1949" t="s">
        <v>328</v>
      </c>
      <c r="H1949" t="s">
        <v>6518</v>
      </c>
      <c r="I1949" t="s">
        <v>328</v>
      </c>
      <c r="J1949" t="s">
        <v>328</v>
      </c>
      <c r="K1949" t="s">
        <v>328</v>
      </c>
      <c r="L1949" t="s">
        <v>328</v>
      </c>
      <c r="M1949" t="s">
        <v>15271</v>
      </c>
      <c r="N1949" t="s">
        <v>328</v>
      </c>
      <c r="O1949" t="s">
        <v>328</v>
      </c>
    </row>
    <row r="1950" spans="1:15">
      <c r="A1950" t="s">
        <v>3680</v>
      </c>
      <c r="B1950" t="s">
        <v>15272</v>
      </c>
      <c r="C1950" t="s">
        <v>328</v>
      </c>
      <c r="D1950" t="s">
        <v>328</v>
      </c>
      <c r="E1950" t="s">
        <v>12934</v>
      </c>
      <c r="F1950" t="s">
        <v>2907</v>
      </c>
      <c r="G1950" t="s">
        <v>328</v>
      </c>
      <c r="H1950" t="s">
        <v>6518</v>
      </c>
      <c r="I1950" t="s">
        <v>328</v>
      </c>
      <c r="J1950" t="s">
        <v>328</v>
      </c>
      <c r="K1950" t="s">
        <v>328</v>
      </c>
      <c r="L1950" t="s">
        <v>328</v>
      </c>
      <c r="M1950" t="s">
        <v>15272</v>
      </c>
      <c r="N1950" t="s">
        <v>328</v>
      </c>
      <c r="O1950" t="s">
        <v>328</v>
      </c>
    </row>
    <row r="1951" spans="1:15">
      <c r="A1951" t="s">
        <v>3680</v>
      </c>
      <c r="B1951" t="s">
        <v>15273</v>
      </c>
      <c r="C1951" t="s">
        <v>328</v>
      </c>
      <c r="D1951" t="s">
        <v>328</v>
      </c>
      <c r="E1951" t="s">
        <v>13551</v>
      </c>
      <c r="F1951" t="s">
        <v>2907</v>
      </c>
      <c r="G1951" t="s">
        <v>328</v>
      </c>
      <c r="H1951" t="s">
        <v>328</v>
      </c>
      <c r="I1951" t="s">
        <v>328</v>
      </c>
      <c r="J1951" t="s">
        <v>328</v>
      </c>
      <c r="K1951" t="s">
        <v>328</v>
      </c>
      <c r="L1951" t="s">
        <v>328</v>
      </c>
      <c r="M1951" t="s">
        <v>15274</v>
      </c>
      <c r="N1951" t="s">
        <v>328</v>
      </c>
      <c r="O1951" t="s">
        <v>328</v>
      </c>
    </row>
    <row r="1952" spans="1:15">
      <c r="A1952" t="s">
        <v>3680</v>
      </c>
      <c r="B1952" t="s">
        <v>15275</v>
      </c>
      <c r="C1952" t="s">
        <v>328</v>
      </c>
      <c r="D1952" t="s">
        <v>328</v>
      </c>
      <c r="E1952" t="s">
        <v>12934</v>
      </c>
      <c r="F1952" t="s">
        <v>2907</v>
      </c>
      <c r="G1952" t="s">
        <v>328</v>
      </c>
      <c r="H1952" t="s">
        <v>328</v>
      </c>
      <c r="I1952" t="s">
        <v>328</v>
      </c>
      <c r="J1952" t="s">
        <v>328</v>
      </c>
      <c r="K1952" t="s">
        <v>328</v>
      </c>
      <c r="L1952" t="s">
        <v>328</v>
      </c>
      <c r="M1952" t="s">
        <v>15276</v>
      </c>
      <c r="N1952" t="s">
        <v>328</v>
      </c>
      <c r="O1952" t="s">
        <v>328</v>
      </c>
    </row>
    <row r="1953" spans="1:15">
      <c r="A1953" t="s">
        <v>3680</v>
      </c>
      <c r="B1953" t="s">
        <v>15277</v>
      </c>
      <c r="C1953" t="s">
        <v>328</v>
      </c>
      <c r="D1953" t="s">
        <v>328</v>
      </c>
      <c r="E1953" t="s">
        <v>13551</v>
      </c>
      <c r="F1953" t="s">
        <v>2907</v>
      </c>
      <c r="G1953" t="s">
        <v>328</v>
      </c>
      <c r="H1953" t="s">
        <v>6518</v>
      </c>
      <c r="I1953" t="s">
        <v>15278</v>
      </c>
      <c r="J1953" t="s">
        <v>328</v>
      </c>
      <c r="K1953" t="s">
        <v>328</v>
      </c>
      <c r="L1953">
        <v>120</v>
      </c>
      <c r="M1953" t="s">
        <v>15279</v>
      </c>
      <c r="N1953" t="s">
        <v>328</v>
      </c>
      <c r="O1953" t="s">
        <v>328</v>
      </c>
    </row>
    <row r="1954" spans="1:15">
      <c r="A1954" t="s">
        <v>3680</v>
      </c>
      <c r="B1954" t="s">
        <v>15280</v>
      </c>
      <c r="C1954" t="s">
        <v>328</v>
      </c>
      <c r="D1954" t="s">
        <v>328</v>
      </c>
      <c r="E1954" t="s">
        <v>12934</v>
      </c>
      <c r="F1954" t="s">
        <v>2907</v>
      </c>
      <c r="G1954" t="s">
        <v>328</v>
      </c>
      <c r="H1954" t="s">
        <v>328</v>
      </c>
      <c r="I1954" t="s">
        <v>328</v>
      </c>
      <c r="J1954" t="s">
        <v>328</v>
      </c>
      <c r="K1954" t="s">
        <v>328</v>
      </c>
      <c r="L1954" t="s">
        <v>328</v>
      </c>
      <c r="M1954" t="s">
        <v>15281</v>
      </c>
      <c r="N1954" t="s">
        <v>328</v>
      </c>
      <c r="O1954" t="s">
        <v>328</v>
      </c>
    </row>
    <row r="1955" spans="1:15">
      <c r="A1955" t="s">
        <v>3680</v>
      </c>
      <c r="B1955" t="s">
        <v>15282</v>
      </c>
      <c r="C1955" t="s">
        <v>328</v>
      </c>
      <c r="D1955" t="s">
        <v>328</v>
      </c>
      <c r="E1955" t="s">
        <v>12934</v>
      </c>
      <c r="F1955" t="s">
        <v>2907</v>
      </c>
      <c r="G1955" t="s">
        <v>328</v>
      </c>
      <c r="H1955" t="s">
        <v>328</v>
      </c>
      <c r="I1955" t="s">
        <v>328</v>
      </c>
      <c r="J1955" t="s">
        <v>328</v>
      </c>
      <c r="K1955" t="s">
        <v>328</v>
      </c>
      <c r="L1955">
        <v>137</v>
      </c>
      <c r="M1955" t="s">
        <v>15282</v>
      </c>
      <c r="N1955" t="s">
        <v>328</v>
      </c>
      <c r="O1955" t="s">
        <v>328</v>
      </c>
    </row>
    <row r="1956" spans="1:15">
      <c r="A1956" t="s">
        <v>3680</v>
      </c>
      <c r="B1956" t="s">
        <v>15283</v>
      </c>
      <c r="C1956" t="s">
        <v>328</v>
      </c>
      <c r="D1956" t="s">
        <v>328</v>
      </c>
      <c r="E1956" t="s">
        <v>12934</v>
      </c>
      <c r="F1956" t="s">
        <v>2907</v>
      </c>
      <c r="G1956" t="s">
        <v>328</v>
      </c>
      <c r="H1956" t="s">
        <v>6518</v>
      </c>
      <c r="I1956" t="s">
        <v>13853</v>
      </c>
      <c r="J1956" t="s">
        <v>13551</v>
      </c>
      <c r="K1956" t="s">
        <v>328</v>
      </c>
      <c r="L1956">
        <v>137</v>
      </c>
      <c r="M1956" t="s">
        <v>15282</v>
      </c>
      <c r="N1956" t="s">
        <v>328</v>
      </c>
      <c r="O1956" t="s">
        <v>328</v>
      </c>
    </row>
    <row r="1957" spans="1:15">
      <c r="A1957" t="s">
        <v>3680</v>
      </c>
      <c r="B1957" t="s">
        <v>15284</v>
      </c>
      <c r="C1957" t="s">
        <v>328</v>
      </c>
      <c r="D1957" t="s">
        <v>328</v>
      </c>
      <c r="E1957" t="s">
        <v>12934</v>
      </c>
      <c r="F1957" t="s">
        <v>2907</v>
      </c>
      <c r="G1957" t="s">
        <v>328</v>
      </c>
      <c r="H1957" t="s">
        <v>6518</v>
      </c>
      <c r="I1957" t="s">
        <v>13853</v>
      </c>
      <c r="J1957" t="s">
        <v>13551</v>
      </c>
      <c r="K1957" t="s">
        <v>328</v>
      </c>
      <c r="L1957">
        <v>137</v>
      </c>
      <c r="M1957" t="s">
        <v>15282</v>
      </c>
      <c r="N1957" t="s">
        <v>328</v>
      </c>
      <c r="O1957" t="s">
        <v>328</v>
      </c>
    </row>
    <row r="1958" spans="1:15">
      <c r="A1958" t="s">
        <v>3680</v>
      </c>
      <c r="B1958" t="s">
        <v>15285</v>
      </c>
      <c r="C1958" t="s">
        <v>328</v>
      </c>
      <c r="D1958" t="s">
        <v>328</v>
      </c>
      <c r="E1958" t="s">
        <v>13551</v>
      </c>
      <c r="F1958" t="s">
        <v>2907</v>
      </c>
      <c r="G1958" t="s">
        <v>328</v>
      </c>
      <c r="H1958" t="s">
        <v>2659</v>
      </c>
      <c r="I1958" t="s">
        <v>6501</v>
      </c>
      <c r="J1958" t="s">
        <v>6497</v>
      </c>
      <c r="K1958" t="s">
        <v>328</v>
      </c>
      <c r="L1958" t="s">
        <v>328</v>
      </c>
      <c r="M1958" t="s">
        <v>15286</v>
      </c>
      <c r="N1958" t="s">
        <v>328</v>
      </c>
      <c r="O1958" t="s">
        <v>328</v>
      </c>
    </row>
    <row r="1959" spans="1:15">
      <c r="A1959" s="45" t="s">
        <v>3680</v>
      </c>
      <c r="B1959" t="s">
        <v>15287</v>
      </c>
      <c r="C1959" t="s">
        <v>328</v>
      </c>
      <c r="D1959" t="s">
        <v>328</v>
      </c>
      <c r="E1959" t="s">
        <v>12934</v>
      </c>
      <c r="F1959" t="s">
        <v>2907</v>
      </c>
      <c r="G1959" t="s">
        <v>328</v>
      </c>
      <c r="H1959" t="s">
        <v>328</v>
      </c>
      <c r="I1959" s="33" t="s">
        <v>13853</v>
      </c>
      <c r="J1959" t="s">
        <v>328</v>
      </c>
      <c r="K1959" t="s">
        <v>328</v>
      </c>
      <c r="L1959" t="s">
        <v>328</v>
      </c>
      <c r="M1959" t="s">
        <v>15287</v>
      </c>
      <c r="N1959" t="s">
        <v>328</v>
      </c>
      <c r="O1959" t="s">
        <v>328</v>
      </c>
    </row>
    <row r="1960" spans="1:15">
      <c r="A1960" s="45" t="s">
        <v>3680</v>
      </c>
      <c r="B1960" t="s">
        <v>15288</v>
      </c>
      <c r="C1960" t="s">
        <v>328</v>
      </c>
      <c r="D1960" t="s">
        <v>328</v>
      </c>
      <c r="E1960" t="s">
        <v>12934</v>
      </c>
      <c r="F1960" t="s">
        <v>2907</v>
      </c>
      <c r="G1960" t="s">
        <v>328</v>
      </c>
      <c r="H1960" t="s">
        <v>328</v>
      </c>
      <c r="I1960" s="35" t="s">
        <v>6501</v>
      </c>
      <c r="J1960" t="s">
        <v>328</v>
      </c>
      <c r="K1960" t="s">
        <v>328</v>
      </c>
      <c r="L1960" t="s">
        <v>328</v>
      </c>
      <c r="M1960" t="s">
        <v>15288</v>
      </c>
      <c r="N1960" t="s">
        <v>328</v>
      </c>
      <c r="O1960" t="s">
        <v>328</v>
      </c>
    </row>
    <row r="1961" spans="1:15">
      <c r="A1961" t="s">
        <v>3680</v>
      </c>
      <c r="B1961" t="s">
        <v>15289</v>
      </c>
      <c r="C1961" t="s">
        <v>328</v>
      </c>
      <c r="D1961" t="s">
        <v>328</v>
      </c>
      <c r="E1961" t="s">
        <v>13773</v>
      </c>
      <c r="F1961" t="s">
        <v>2889</v>
      </c>
      <c r="G1961" t="s">
        <v>328</v>
      </c>
      <c r="H1961" t="s">
        <v>6518</v>
      </c>
      <c r="I1961" t="s">
        <v>6497</v>
      </c>
      <c r="J1961" t="s">
        <v>328</v>
      </c>
      <c r="K1961" t="s">
        <v>328</v>
      </c>
      <c r="L1961" t="s">
        <v>328</v>
      </c>
      <c r="M1961" t="s">
        <v>15290</v>
      </c>
      <c r="N1961" t="s">
        <v>328</v>
      </c>
      <c r="O1961" t="s">
        <v>328</v>
      </c>
    </row>
    <row r="1962" spans="1:15">
      <c r="A1962" t="s">
        <v>3680</v>
      </c>
      <c r="B1962" t="s">
        <v>15291</v>
      </c>
      <c r="C1962" t="s">
        <v>328</v>
      </c>
      <c r="D1962" t="s">
        <v>328</v>
      </c>
      <c r="E1962" t="s">
        <v>12949</v>
      </c>
      <c r="F1962" t="s">
        <v>2907</v>
      </c>
      <c r="G1962" t="s">
        <v>328</v>
      </c>
      <c r="H1962" t="s">
        <v>6518</v>
      </c>
      <c r="I1962" t="s">
        <v>15056</v>
      </c>
      <c r="J1962" t="s">
        <v>6505</v>
      </c>
      <c r="K1962" t="s">
        <v>328</v>
      </c>
      <c r="L1962" t="s">
        <v>328</v>
      </c>
      <c r="M1962" t="s">
        <v>15292</v>
      </c>
      <c r="N1962" t="s">
        <v>328</v>
      </c>
      <c r="O1962" t="s">
        <v>328</v>
      </c>
    </row>
    <row r="1963" spans="1:15">
      <c r="A1963" t="s">
        <v>3680</v>
      </c>
      <c r="B1963" t="s">
        <v>15293</v>
      </c>
      <c r="C1963" t="s">
        <v>328</v>
      </c>
      <c r="D1963" t="s">
        <v>328</v>
      </c>
      <c r="E1963" t="s">
        <v>12934</v>
      </c>
      <c r="F1963" t="s">
        <v>2907</v>
      </c>
      <c r="G1963" t="s">
        <v>328</v>
      </c>
      <c r="H1963" t="s">
        <v>328</v>
      </c>
      <c r="I1963" t="s">
        <v>328</v>
      </c>
      <c r="J1963" t="s">
        <v>328</v>
      </c>
      <c r="K1963" t="s">
        <v>328</v>
      </c>
      <c r="L1963" t="s">
        <v>328</v>
      </c>
      <c r="M1963" t="s">
        <v>15294</v>
      </c>
      <c r="N1963" t="s">
        <v>328</v>
      </c>
      <c r="O1963" t="s">
        <v>328</v>
      </c>
    </row>
    <row r="1964" spans="1:15">
      <c r="A1964" t="s">
        <v>3680</v>
      </c>
      <c r="B1964" t="s">
        <v>15295</v>
      </c>
      <c r="C1964" t="s">
        <v>328</v>
      </c>
      <c r="D1964" t="s">
        <v>328</v>
      </c>
      <c r="E1964" t="s">
        <v>12934</v>
      </c>
      <c r="F1964" t="s">
        <v>2907</v>
      </c>
      <c r="G1964" t="s">
        <v>328</v>
      </c>
      <c r="H1964" t="s">
        <v>6518</v>
      </c>
      <c r="I1964" t="s">
        <v>15056</v>
      </c>
      <c r="J1964" t="s">
        <v>328</v>
      </c>
      <c r="K1964" t="s">
        <v>328</v>
      </c>
      <c r="L1964" t="s">
        <v>328</v>
      </c>
      <c r="M1964" t="s">
        <v>15296</v>
      </c>
      <c r="N1964" t="s">
        <v>328</v>
      </c>
      <c r="O1964" t="s">
        <v>328</v>
      </c>
    </row>
    <row r="1965" spans="1:15">
      <c r="A1965" t="s">
        <v>3680</v>
      </c>
      <c r="B1965" t="s">
        <v>15297</v>
      </c>
      <c r="C1965" t="s">
        <v>328</v>
      </c>
      <c r="D1965" t="s">
        <v>328</v>
      </c>
      <c r="E1965" t="s">
        <v>12949</v>
      </c>
      <c r="F1965" t="s">
        <v>2907</v>
      </c>
      <c r="G1965" t="s">
        <v>328</v>
      </c>
      <c r="H1965" t="s">
        <v>328</v>
      </c>
      <c r="I1965" t="s">
        <v>15298</v>
      </c>
      <c r="J1965" t="s">
        <v>6505</v>
      </c>
      <c r="K1965" t="s">
        <v>328</v>
      </c>
      <c r="L1965">
        <v>135</v>
      </c>
      <c r="M1965" t="s">
        <v>15299</v>
      </c>
      <c r="N1965" t="s">
        <v>328</v>
      </c>
      <c r="O1965" t="s">
        <v>328</v>
      </c>
    </row>
    <row r="1966" spans="1:15">
      <c r="A1966" s="45" t="s">
        <v>3680</v>
      </c>
      <c r="C1966" t="s">
        <v>328</v>
      </c>
      <c r="D1966" t="s">
        <v>328</v>
      </c>
      <c r="E1966" t="s">
        <v>12934</v>
      </c>
      <c r="F1966" t="s">
        <v>2907</v>
      </c>
      <c r="G1966" t="s">
        <v>328</v>
      </c>
      <c r="H1966" t="s">
        <v>328</v>
      </c>
      <c r="I1966" s="33" t="s">
        <v>13853</v>
      </c>
      <c r="J1966" t="s">
        <v>328</v>
      </c>
      <c r="K1966" t="s">
        <v>328</v>
      </c>
      <c r="L1966" t="s">
        <v>328</v>
      </c>
      <c r="M1966" t="s">
        <v>15300</v>
      </c>
      <c r="N1966" t="s">
        <v>328</v>
      </c>
      <c r="O1966" t="s">
        <v>328</v>
      </c>
    </row>
    <row r="1967" spans="1:15">
      <c r="A1967" t="s">
        <v>3680</v>
      </c>
      <c r="B1967" t="s">
        <v>15301</v>
      </c>
      <c r="C1967" t="s">
        <v>328</v>
      </c>
      <c r="D1967" t="s">
        <v>328</v>
      </c>
      <c r="E1967" t="s">
        <v>12934</v>
      </c>
      <c r="F1967" t="s">
        <v>2907</v>
      </c>
      <c r="G1967" t="s">
        <v>328</v>
      </c>
      <c r="H1967" t="s">
        <v>6518</v>
      </c>
      <c r="I1967" t="s">
        <v>328</v>
      </c>
      <c r="J1967" t="s">
        <v>328</v>
      </c>
      <c r="K1967" t="s">
        <v>328</v>
      </c>
      <c r="L1967" t="s">
        <v>328</v>
      </c>
      <c r="M1967" t="s">
        <v>15301</v>
      </c>
      <c r="N1967" t="s">
        <v>328</v>
      </c>
      <c r="O1967" t="s">
        <v>328</v>
      </c>
    </row>
    <row r="1968" spans="1:15">
      <c r="A1968" t="s">
        <v>3680</v>
      </c>
      <c r="B1968" t="s">
        <v>15302</v>
      </c>
      <c r="C1968" t="s">
        <v>328</v>
      </c>
      <c r="D1968" t="s">
        <v>328</v>
      </c>
      <c r="E1968" t="s">
        <v>12949</v>
      </c>
      <c r="F1968" t="s">
        <v>2907</v>
      </c>
      <c r="G1968" t="s">
        <v>328</v>
      </c>
      <c r="H1968" t="s">
        <v>6524</v>
      </c>
      <c r="I1968" t="s">
        <v>15303</v>
      </c>
      <c r="J1968" t="s">
        <v>328</v>
      </c>
      <c r="K1968" t="s">
        <v>328</v>
      </c>
      <c r="L1968" t="s">
        <v>328</v>
      </c>
      <c r="M1968" t="s">
        <v>15302</v>
      </c>
      <c r="N1968" t="s">
        <v>328</v>
      </c>
      <c r="O1968" t="s">
        <v>328</v>
      </c>
    </row>
    <row r="1969" spans="1:15">
      <c r="A1969" t="s">
        <v>3680</v>
      </c>
      <c r="B1969" t="s">
        <v>15304</v>
      </c>
      <c r="C1969" t="s">
        <v>328</v>
      </c>
      <c r="D1969" t="s">
        <v>328</v>
      </c>
      <c r="E1969" t="s">
        <v>12934</v>
      </c>
      <c r="F1969" t="s">
        <v>2907</v>
      </c>
      <c r="G1969" t="s">
        <v>328</v>
      </c>
      <c r="H1969" t="s">
        <v>6518</v>
      </c>
      <c r="I1969" t="s">
        <v>2659</v>
      </c>
      <c r="J1969" t="s">
        <v>328</v>
      </c>
      <c r="K1969" t="s">
        <v>328</v>
      </c>
      <c r="L1969" t="s">
        <v>328</v>
      </c>
      <c r="M1969" t="s">
        <v>15302</v>
      </c>
      <c r="N1969" t="s">
        <v>328</v>
      </c>
      <c r="O1969" t="s">
        <v>328</v>
      </c>
    </row>
    <row r="1970" spans="1:15">
      <c r="A1970" t="s">
        <v>3680</v>
      </c>
      <c r="B1970" t="s">
        <v>15305</v>
      </c>
      <c r="C1970" t="s">
        <v>328</v>
      </c>
      <c r="D1970" t="s">
        <v>328</v>
      </c>
      <c r="E1970" t="s">
        <v>12949</v>
      </c>
      <c r="F1970" t="s">
        <v>2907</v>
      </c>
      <c r="G1970" t="s">
        <v>328</v>
      </c>
      <c r="H1970" t="s">
        <v>328</v>
      </c>
      <c r="I1970" t="s">
        <v>15298</v>
      </c>
      <c r="J1970" t="s">
        <v>328</v>
      </c>
      <c r="K1970" t="s">
        <v>328</v>
      </c>
      <c r="L1970" t="s">
        <v>328</v>
      </c>
      <c r="M1970" t="s">
        <v>15306</v>
      </c>
      <c r="N1970" t="s">
        <v>328</v>
      </c>
      <c r="O1970" t="s">
        <v>328</v>
      </c>
    </row>
    <row r="1971" spans="1:15">
      <c r="A1971" t="s">
        <v>3680</v>
      </c>
      <c r="B1971" t="s">
        <v>15307</v>
      </c>
      <c r="C1971" t="s">
        <v>328</v>
      </c>
      <c r="D1971" t="s">
        <v>328</v>
      </c>
      <c r="E1971" t="s">
        <v>12934</v>
      </c>
      <c r="F1971" t="s">
        <v>2907</v>
      </c>
      <c r="G1971" t="s">
        <v>328</v>
      </c>
      <c r="H1971" t="s">
        <v>328</v>
      </c>
      <c r="I1971" t="s">
        <v>328</v>
      </c>
      <c r="J1971" t="s">
        <v>328</v>
      </c>
      <c r="K1971" t="s">
        <v>328</v>
      </c>
      <c r="L1971" t="s">
        <v>328</v>
      </c>
      <c r="M1971" t="s">
        <v>15307</v>
      </c>
      <c r="N1971" t="s">
        <v>328</v>
      </c>
      <c r="O1971" t="s">
        <v>328</v>
      </c>
    </row>
    <row r="1972" spans="1:15">
      <c r="A1972" t="s">
        <v>3680</v>
      </c>
      <c r="B1972" t="s">
        <v>15308</v>
      </c>
      <c r="C1972" t="s">
        <v>328</v>
      </c>
      <c r="D1972" t="s">
        <v>328</v>
      </c>
      <c r="E1972" t="s">
        <v>12934</v>
      </c>
      <c r="F1972" t="s">
        <v>2889</v>
      </c>
      <c r="G1972" t="s">
        <v>328</v>
      </c>
      <c r="H1972" t="s">
        <v>6518</v>
      </c>
      <c r="I1972" t="s">
        <v>328</v>
      </c>
      <c r="J1972" t="s">
        <v>328</v>
      </c>
      <c r="K1972" t="s">
        <v>328</v>
      </c>
      <c r="L1972" t="s">
        <v>328</v>
      </c>
      <c r="M1972" t="s">
        <v>15308</v>
      </c>
      <c r="N1972" t="s">
        <v>328</v>
      </c>
      <c r="O1972" t="s">
        <v>328</v>
      </c>
    </row>
    <row r="1973" spans="1:15">
      <c r="A1973" t="s">
        <v>3680</v>
      </c>
      <c r="B1973" t="s">
        <v>15309</v>
      </c>
      <c r="C1973" t="s">
        <v>328</v>
      </c>
      <c r="D1973" t="s">
        <v>328</v>
      </c>
      <c r="E1973" t="s">
        <v>12934</v>
      </c>
      <c r="F1973" t="s">
        <v>2911</v>
      </c>
      <c r="G1973" t="s">
        <v>328</v>
      </c>
      <c r="H1973" t="s">
        <v>6518</v>
      </c>
      <c r="I1973" t="s">
        <v>13853</v>
      </c>
      <c r="J1973" t="s">
        <v>328</v>
      </c>
      <c r="K1973" t="s">
        <v>328</v>
      </c>
      <c r="L1973" t="s">
        <v>328</v>
      </c>
      <c r="M1973" t="s">
        <v>15309</v>
      </c>
      <c r="N1973" t="s">
        <v>328</v>
      </c>
      <c r="O1973" t="s">
        <v>328</v>
      </c>
    </row>
    <row r="1974" spans="1:15">
      <c r="A1974" t="s">
        <v>3680</v>
      </c>
      <c r="B1974" t="s">
        <v>15310</v>
      </c>
      <c r="C1974" t="s">
        <v>328</v>
      </c>
      <c r="D1974" t="s">
        <v>328</v>
      </c>
      <c r="E1974" t="s">
        <v>2912</v>
      </c>
      <c r="F1974" t="s">
        <v>2911</v>
      </c>
      <c r="G1974" t="s">
        <v>328</v>
      </c>
      <c r="H1974" t="s">
        <v>6526</v>
      </c>
      <c r="I1974" t="s">
        <v>328</v>
      </c>
      <c r="J1974" t="s">
        <v>328</v>
      </c>
      <c r="K1974" t="s">
        <v>328</v>
      </c>
      <c r="L1974" t="s">
        <v>328</v>
      </c>
      <c r="M1974" t="s">
        <v>15310</v>
      </c>
      <c r="N1974" t="s">
        <v>328</v>
      </c>
      <c r="O1974" t="s">
        <v>328</v>
      </c>
    </row>
    <row r="1975" spans="1:15">
      <c r="A1975" t="s">
        <v>3680</v>
      </c>
      <c r="B1975" t="s">
        <v>15311</v>
      </c>
      <c r="C1975" t="s">
        <v>328</v>
      </c>
      <c r="D1975" t="s">
        <v>328</v>
      </c>
      <c r="E1975" t="s">
        <v>12934</v>
      </c>
      <c r="F1975" t="s">
        <v>2911</v>
      </c>
      <c r="G1975" t="s">
        <v>328</v>
      </c>
      <c r="H1975" t="s">
        <v>6524</v>
      </c>
      <c r="I1975" t="s">
        <v>13241</v>
      </c>
      <c r="J1975" t="s">
        <v>328</v>
      </c>
      <c r="K1975" t="s">
        <v>328</v>
      </c>
      <c r="L1975" t="s">
        <v>328</v>
      </c>
      <c r="M1975" t="s">
        <v>15311</v>
      </c>
      <c r="N1975" t="s">
        <v>328</v>
      </c>
      <c r="O1975" t="s">
        <v>328</v>
      </c>
    </row>
    <row r="1976" spans="1:15">
      <c r="A1976" t="s">
        <v>3680</v>
      </c>
      <c r="B1976" t="s">
        <v>15312</v>
      </c>
      <c r="C1976" t="s">
        <v>328</v>
      </c>
      <c r="D1976" t="s">
        <v>328</v>
      </c>
      <c r="E1976" t="s">
        <v>12934</v>
      </c>
      <c r="F1976" t="s">
        <v>2907</v>
      </c>
      <c r="G1976" t="s">
        <v>328</v>
      </c>
      <c r="H1976" t="s">
        <v>6524</v>
      </c>
      <c r="I1976" t="s">
        <v>328</v>
      </c>
      <c r="J1976" t="s">
        <v>328</v>
      </c>
      <c r="K1976" t="s">
        <v>328</v>
      </c>
      <c r="L1976" t="s">
        <v>328</v>
      </c>
      <c r="M1976" t="s">
        <v>15312</v>
      </c>
      <c r="N1976" t="s">
        <v>328</v>
      </c>
      <c r="O1976" t="s">
        <v>328</v>
      </c>
    </row>
    <row r="1977" spans="1:15">
      <c r="A1977" t="s">
        <v>3680</v>
      </c>
      <c r="B1977" t="s">
        <v>15313</v>
      </c>
      <c r="C1977" t="s">
        <v>328</v>
      </c>
      <c r="D1977" t="s">
        <v>328</v>
      </c>
      <c r="E1977" t="s">
        <v>12934</v>
      </c>
      <c r="F1977" t="s">
        <v>2907</v>
      </c>
      <c r="G1977" t="s">
        <v>328</v>
      </c>
      <c r="H1977" t="s">
        <v>6524</v>
      </c>
      <c r="I1977" t="s">
        <v>328</v>
      </c>
      <c r="J1977" t="s">
        <v>328</v>
      </c>
      <c r="K1977" t="s">
        <v>328</v>
      </c>
      <c r="L1977" t="s">
        <v>328</v>
      </c>
      <c r="M1977" t="s">
        <v>15313</v>
      </c>
      <c r="N1977" t="s">
        <v>328</v>
      </c>
      <c r="O1977" t="s">
        <v>328</v>
      </c>
    </row>
    <row r="1978" spans="1:15">
      <c r="A1978" t="s">
        <v>3680</v>
      </c>
      <c r="B1978" t="s">
        <v>15314</v>
      </c>
      <c r="C1978" t="s">
        <v>328</v>
      </c>
      <c r="D1978" t="s">
        <v>328</v>
      </c>
      <c r="E1978" t="s">
        <v>12934</v>
      </c>
      <c r="F1978" t="s">
        <v>2907</v>
      </c>
      <c r="G1978" t="s">
        <v>328</v>
      </c>
      <c r="H1978" t="s">
        <v>328</v>
      </c>
      <c r="I1978" t="s">
        <v>328</v>
      </c>
      <c r="J1978" t="s">
        <v>328</v>
      </c>
      <c r="K1978" t="s">
        <v>328</v>
      </c>
      <c r="L1978" t="s">
        <v>328</v>
      </c>
      <c r="M1978" t="s">
        <v>15314</v>
      </c>
      <c r="N1978" t="s">
        <v>328</v>
      </c>
      <c r="O1978" t="s">
        <v>328</v>
      </c>
    </row>
    <row r="1979" spans="1:15">
      <c r="A1979" t="s">
        <v>3680</v>
      </c>
      <c r="B1979" t="s">
        <v>15315</v>
      </c>
      <c r="C1979" t="s">
        <v>328</v>
      </c>
      <c r="D1979" t="s">
        <v>328</v>
      </c>
      <c r="E1979" t="s">
        <v>12934</v>
      </c>
      <c r="F1979" t="s">
        <v>2907</v>
      </c>
      <c r="G1979" t="s">
        <v>328</v>
      </c>
      <c r="H1979" t="s">
        <v>328</v>
      </c>
      <c r="I1979" t="s">
        <v>328</v>
      </c>
      <c r="J1979" t="s">
        <v>328</v>
      </c>
      <c r="K1979" t="s">
        <v>328</v>
      </c>
      <c r="L1979" t="s">
        <v>328</v>
      </c>
      <c r="M1979" t="s">
        <v>15315</v>
      </c>
      <c r="N1979" t="s">
        <v>328</v>
      </c>
      <c r="O1979" t="s">
        <v>328</v>
      </c>
    </row>
    <row r="1980" spans="1:15">
      <c r="A1980" t="s">
        <v>3680</v>
      </c>
      <c r="B1980" t="s">
        <v>15316</v>
      </c>
      <c r="C1980" t="s">
        <v>328</v>
      </c>
      <c r="D1980" t="s">
        <v>328</v>
      </c>
      <c r="E1980" t="s">
        <v>12934</v>
      </c>
      <c r="F1980" t="s">
        <v>2907</v>
      </c>
      <c r="G1980" t="s">
        <v>328</v>
      </c>
      <c r="H1980" t="s">
        <v>328</v>
      </c>
      <c r="I1980" t="s">
        <v>328</v>
      </c>
      <c r="J1980" t="s">
        <v>328</v>
      </c>
      <c r="K1980" t="s">
        <v>328</v>
      </c>
      <c r="L1980" t="s">
        <v>328</v>
      </c>
      <c r="M1980" t="s">
        <v>15316</v>
      </c>
      <c r="N1980" t="s">
        <v>328</v>
      </c>
      <c r="O1980" t="s">
        <v>328</v>
      </c>
    </row>
    <row r="1981" spans="1:15">
      <c r="A1981" t="s">
        <v>3680</v>
      </c>
      <c r="B1981" t="s">
        <v>15317</v>
      </c>
      <c r="C1981" t="s">
        <v>328</v>
      </c>
      <c r="D1981" t="s">
        <v>328</v>
      </c>
      <c r="E1981" t="s">
        <v>12934</v>
      </c>
      <c r="F1981" t="s">
        <v>2907</v>
      </c>
      <c r="G1981" t="s">
        <v>328</v>
      </c>
      <c r="H1981" t="s">
        <v>6518</v>
      </c>
      <c r="I1981" t="s">
        <v>328</v>
      </c>
      <c r="J1981" t="s">
        <v>328</v>
      </c>
      <c r="K1981" t="s">
        <v>328</v>
      </c>
      <c r="L1981" t="s">
        <v>328</v>
      </c>
      <c r="M1981" t="s">
        <v>15317</v>
      </c>
      <c r="N1981" t="s">
        <v>328</v>
      </c>
      <c r="O1981" t="s">
        <v>328</v>
      </c>
    </row>
    <row r="1982" spans="1:15">
      <c r="A1982" t="s">
        <v>3680</v>
      </c>
      <c r="B1982" t="s">
        <v>15318</v>
      </c>
      <c r="C1982" t="s">
        <v>328</v>
      </c>
      <c r="D1982" t="s">
        <v>328</v>
      </c>
      <c r="E1982" t="s">
        <v>12934</v>
      </c>
      <c r="F1982" t="s">
        <v>2907</v>
      </c>
      <c r="G1982" t="s">
        <v>328</v>
      </c>
      <c r="H1982" t="s">
        <v>328</v>
      </c>
      <c r="I1982" t="s">
        <v>328</v>
      </c>
      <c r="J1982" t="s">
        <v>328</v>
      </c>
      <c r="K1982" t="s">
        <v>328</v>
      </c>
      <c r="L1982" t="s">
        <v>328</v>
      </c>
      <c r="M1982" t="s">
        <v>15318</v>
      </c>
      <c r="N1982" t="s">
        <v>328</v>
      </c>
      <c r="O1982" t="s">
        <v>328</v>
      </c>
    </row>
    <row r="1983" spans="1:15">
      <c r="A1983" t="s">
        <v>3680</v>
      </c>
      <c r="B1983" t="s">
        <v>15319</v>
      </c>
      <c r="C1983" t="s">
        <v>328</v>
      </c>
      <c r="D1983" t="s">
        <v>328</v>
      </c>
      <c r="E1983" t="s">
        <v>12934</v>
      </c>
      <c r="F1983" t="s">
        <v>2889</v>
      </c>
      <c r="G1983" t="s">
        <v>328</v>
      </c>
      <c r="H1983" t="s">
        <v>6520</v>
      </c>
      <c r="I1983" t="s">
        <v>328</v>
      </c>
      <c r="J1983" t="s">
        <v>328</v>
      </c>
      <c r="K1983" t="s">
        <v>328</v>
      </c>
      <c r="L1983" t="s">
        <v>328</v>
      </c>
      <c r="M1983" t="s">
        <v>15319</v>
      </c>
      <c r="N1983" t="s">
        <v>328</v>
      </c>
      <c r="O1983" t="s">
        <v>328</v>
      </c>
    </row>
    <row r="1984" spans="1:15">
      <c r="A1984" t="s">
        <v>3680</v>
      </c>
      <c r="B1984" t="s">
        <v>15320</v>
      </c>
      <c r="C1984" t="s">
        <v>328</v>
      </c>
      <c r="D1984" t="s">
        <v>328</v>
      </c>
      <c r="E1984" t="s">
        <v>13773</v>
      </c>
      <c r="F1984" t="s">
        <v>2889</v>
      </c>
      <c r="G1984" t="s">
        <v>328</v>
      </c>
      <c r="H1984" t="s">
        <v>6524</v>
      </c>
      <c r="I1984" t="s">
        <v>328</v>
      </c>
      <c r="J1984" t="s">
        <v>328</v>
      </c>
      <c r="K1984" t="s">
        <v>328</v>
      </c>
      <c r="L1984" t="s">
        <v>328</v>
      </c>
      <c r="M1984" t="s">
        <v>15320</v>
      </c>
      <c r="N1984" t="s">
        <v>328</v>
      </c>
      <c r="O1984" t="s">
        <v>328</v>
      </c>
    </row>
    <row r="1985" spans="1:15">
      <c r="A1985" t="s">
        <v>3680</v>
      </c>
      <c r="B1985" t="s">
        <v>15321</v>
      </c>
      <c r="C1985" t="s">
        <v>328</v>
      </c>
      <c r="D1985" t="s">
        <v>328</v>
      </c>
      <c r="E1985" t="s">
        <v>12934</v>
      </c>
      <c r="F1985" t="s">
        <v>2907</v>
      </c>
      <c r="G1985" t="s">
        <v>328</v>
      </c>
      <c r="H1985" t="s">
        <v>328</v>
      </c>
      <c r="I1985" t="s">
        <v>328</v>
      </c>
      <c r="J1985" t="s">
        <v>328</v>
      </c>
      <c r="K1985" t="s">
        <v>328</v>
      </c>
      <c r="L1985" t="s">
        <v>328</v>
      </c>
      <c r="M1985" t="s">
        <v>15321</v>
      </c>
      <c r="N1985" t="s">
        <v>328</v>
      </c>
      <c r="O1985" t="s">
        <v>328</v>
      </c>
    </row>
    <row r="1986" spans="1:15">
      <c r="A1986" t="s">
        <v>3680</v>
      </c>
      <c r="B1986" t="s">
        <v>15322</v>
      </c>
      <c r="C1986" t="s">
        <v>328</v>
      </c>
      <c r="D1986" t="s">
        <v>328</v>
      </c>
      <c r="E1986" t="s">
        <v>12934</v>
      </c>
      <c r="F1986" t="s">
        <v>2907</v>
      </c>
      <c r="G1986" t="s">
        <v>328</v>
      </c>
      <c r="H1986" t="s">
        <v>328</v>
      </c>
      <c r="I1986" t="s">
        <v>328</v>
      </c>
      <c r="J1986" t="s">
        <v>328</v>
      </c>
      <c r="K1986" t="s">
        <v>328</v>
      </c>
      <c r="L1986" t="s">
        <v>328</v>
      </c>
      <c r="M1986" t="s">
        <v>15322</v>
      </c>
      <c r="N1986" t="s">
        <v>328</v>
      </c>
      <c r="O1986" t="s">
        <v>328</v>
      </c>
    </row>
    <row r="1987" spans="1:15">
      <c r="A1987" t="s">
        <v>3680</v>
      </c>
      <c r="B1987" t="s">
        <v>15323</v>
      </c>
      <c r="C1987" t="s">
        <v>328</v>
      </c>
      <c r="D1987" t="s">
        <v>328</v>
      </c>
      <c r="E1987" t="s">
        <v>12934</v>
      </c>
      <c r="F1987" t="s">
        <v>2907</v>
      </c>
      <c r="G1987" t="s">
        <v>328</v>
      </c>
      <c r="H1987" t="s">
        <v>328</v>
      </c>
      <c r="I1987" t="s">
        <v>328</v>
      </c>
      <c r="J1987" t="s">
        <v>328</v>
      </c>
      <c r="K1987" t="s">
        <v>328</v>
      </c>
      <c r="L1987" t="s">
        <v>328</v>
      </c>
      <c r="M1987" t="s">
        <v>15323</v>
      </c>
      <c r="N1987" t="s">
        <v>328</v>
      </c>
      <c r="O1987" t="s">
        <v>328</v>
      </c>
    </row>
    <row r="1988" spans="1:15">
      <c r="A1988" t="s">
        <v>3680</v>
      </c>
      <c r="B1988" t="s">
        <v>15324</v>
      </c>
      <c r="C1988" t="s">
        <v>328</v>
      </c>
      <c r="D1988" t="s">
        <v>328</v>
      </c>
      <c r="E1988" t="s">
        <v>12934</v>
      </c>
      <c r="F1988" t="s">
        <v>2907</v>
      </c>
      <c r="G1988" t="s">
        <v>328</v>
      </c>
      <c r="H1988" t="s">
        <v>328</v>
      </c>
      <c r="I1988" t="s">
        <v>328</v>
      </c>
      <c r="J1988" t="s">
        <v>328</v>
      </c>
      <c r="K1988" t="s">
        <v>328</v>
      </c>
      <c r="L1988" t="s">
        <v>328</v>
      </c>
      <c r="M1988" t="s">
        <v>15324</v>
      </c>
      <c r="N1988" t="s">
        <v>328</v>
      </c>
      <c r="O1988" t="s">
        <v>328</v>
      </c>
    </row>
    <row r="1989" spans="1:15">
      <c r="A1989" t="s">
        <v>3680</v>
      </c>
      <c r="B1989" t="s">
        <v>15325</v>
      </c>
      <c r="C1989" t="s">
        <v>328</v>
      </c>
      <c r="D1989" t="s">
        <v>328</v>
      </c>
      <c r="E1989" t="s">
        <v>12934</v>
      </c>
      <c r="F1989" t="s">
        <v>2907</v>
      </c>
      <c r="G1989" t="s">
        <v>328</v>
      </c>
      <c r="H1989" t="s">
        <v>328</v>
      </c>
      <c r="I1989" t="s">
        <v>328</v>
      </c>
      <c r="J1989" t="s">
        <v>328</v>
      </c>
      <c r="K1989" t="s">
        <v>328</v>
      </c>
      <c r="L1989" t="s">
        <v>328</v>
      </c>
      <c r="M1989" t="s">
        <v>15325</v>
      </c>
      <c r="N1989" t="s">
        <v>328</v>
      </c>
      <c r="O1989" t="s">
        <v>328</v>
      </c>
    </row>
    <row r="1990" spans="1:15">
      <c r="A1990" t="s">
        <v>3680</v>
      </c>
      <c r="B1990" t="s">
        <v>15326</v>
      </c>
      <c r="C1990" t="s">
        <v>328</v>
      </c>
      <c r="D1990" t="s">
        <v>328</v>
      </c>
      <c r="E1990" t="s">
        <v>12934</v>
      </c>
      <c r="F1990" t="s">
        <v>2907</v>
      </c>
      <c r="G1990" t="s">
        <v>328</v>
      </c>
      <c r="H1990" t="s">
        <v>328</v>
      </c>
      <c r="I1990" t="s">
        <v>328</v>
      </c>
      <c r="J1990" t="s">
        <v>328</v>
      </c>
      <c r="K1990" t="s">
        <v>328</v>
      </c>
      <c r="L1990" t="s">
        <v>328</v>
      </c>
      <c r="M1990" t="s">
        <v>15326</v>
      </c>
      <c r="N1990" t="s">
        <v>328</v>
      </c>
      <c r="O1990" t="s">
        <v>328</v>
      </c>
    </row>
    <row r="1991" spans="1:15">
      <c r="A1991" t="s">
        <v>3680</v>
      </c>
      <c r="B1991" t="s">
        <v>15327</v>
      </c>
      <c r="C1991" t="s">
        <v>328</v>
      </c>
      <c r="D1991" t="s">
        <v>328</v>
      </c>
      <c r="E1991" t="s">
        <v>12934</v>
      </c>
      <c r="F1991" t="s">
        <v>2907</v>
      </c>
      <c r="G1991" t="s">
        <v>328</v>
      </c>
      <c r="H1991" t="s">
        <v>328</v>
      </c>
      <c r="I1991" t="s">
        <v>328</v>
      </c>
      <c r="J1991" t="s">
        <v>328</v>
      </c>
      <c r="K1991" t="s">
        <v>328</v>
      </c>
      <c r="L1991" t="s">
        <v>328</v>
      </c>
      <c r="M1991" t="s">
        <v>15327</v>
      </c>
      <c r="N1991" t="s">
        <v>328</v>
      </c>
      <c r="O1991" t="s">
        <v>328</v>
      </c>
    </row>
    <row r="1992" spans="1:15">
      <c r="A1992" t="s">
        <v>3680</v>
      </c>
      <c r="B1992" t="s">
        <v>15328</v>
      </c>
      <c r="C1992" t="s">
        <v>328</v>
      </c>
      <c r="D1992" t="s">
        <v>328</v>
      </c>
      <c r="E1992" t="s">
        <v>12934</v>
      </c>
      <c r="F1992" t="s">
        <v>2907</v>
      </c>
      <c r="G1992" t="s">
        <v>328</v>
      </c>
      <c r="H1992" t="s">
        <v>6518</v>
      </c>
      <c r="I1992" t="s">
        <v>328</v>
      </c>
      <c r="J1992" t="s">
        <v>328</v>
      </c>
      <c r="K1992" t="s">
        <v>328</v>
      </c>
      <c r="L1992" t="s">
        <v>328</v>
      </c>
      <c r="M1992" t="s">
        <v>15328</v>
      </c>
      <c r="N1992" t="s">
        <v>328</v>
      </c>
      <c r="O1992" t="s">
        <v>328</v>
      </c>
    </row>
    <row r="1993" spans="1:15">
      <c r="A1993" t="s">
        <v>3680</v>
      </c>
      <c r="B1993" t="s">
        <v>15329</v>
      </c>
      <c r="C1993" t="s">
        <v>328</v>
      </c>
      <c r="D1993" t="s">
        <v>328</v>
      </c>
      <c r="E1993" t="s">
        <v>12934</v>
      </c>
      <c r="F1993" t="s">
        <v>2907</v>
      </c>
      <c r="G1993" t="s">
        <v>328</v>
      </c>
      <c r="H1993" t="s">
        <v>6518</v>
      </c>
      <c r="I1993" t="s">
        <v>328</v>
      </c>
      <c r="J1993" t="s">
        <v>328</v>
      </c>
      <c r="K1993" t="s">
        <v>328</v>
      </c>
      <c r="L1993" t="s">
        <v>328</v>
      </c>
      <c r="M1993" t="s">
        <v>15330</v>
      </c>
      <c r="N1993" t="s">
        <v>328</v>
      </c>
      <c r="O1993" t="s">
        <v>328</v>
      </c>
    </row>
    <row r="1994" spans="1:15">
      <c r="A1994" t="s">
        <v>3680</v>
      </c>
      <c r="B1994" t="s">
        <v>15331</v>
      </c>
      <c r="C1994" t="s">
        <v>328</v>
      </c>
      <c r="D1994" t="s">
        <v>328</v>
      </c>
      <c r="E1994" t="s">
        <v>12934</v>
      </c>
      <c r="F1994" t="s">
        <v>2907</v>
      </c>
      <c r="G1994" t="s">
        <v>328</v>
      </c>
      <c r="H1994" t="s">
        <v>6518</v>
      </c>
      <c r="I1994" t="s">
        <v>328</v>
      </c>
      <c r="J1994" t="s">
        <v>328</v>
      </c>
      <c r="K1994" t="s">
        <v>328</v>
      </c>
      <c r="L1994" t="s">
        <v>328</v>
      </c>
      <c r="M1994" t="s">
        <v>15331</v>
      </c>
      <c r="N1994" t="s">
        <v>328</v>
      </c>
      <c r="O1994" t="s">
        <v>328</v>
      </c>
    </row>
    <row r="1995" spans="1:15">
      <c r="A1995" t="s">
        <v>3680</v>
      </c>
      <c r="B1995" t="s">
        <v>15332</v>
      </c>
      <c r="C1995" t="s">
        <v>328</v>
      </c>
      <c r="D1995" t="s">
        <v>328</v>
      </c>
      <c r="E1995" t="s">
        <v>12934</v>
      </c>
      <c r="F1995" t="s">
        <v>2907</v>
      </c>
      <c r="G1995" t="s">
        <v>328</v>
      </c>
      <c r="H1995" t="s">
        <v>6518</v>
      </c>
      <c r="I1995" t="s">
        <v>328</v>
      </c>
      <c r="J1995" t="s">
        <v>328</v>
      </c>
      <c r="K1995" t="s">
        <v>328</v>
      </c>
      <c r="L1995" t="s">
        <v>328</v>
      </c>
      <c r="M1995" t="s">
        <v>15332</v>
      </c>
      <c r="N1995" t="s">
        <v>328</v>
      </c>
      <c r="O1995" t="s">
        <v>328</v>
      </c>
    </row>
    <row r="1996" spans="1:15">
      <c r="A1996" t="s">
        <v>3680</v>
      </c>
      <c r="B1996" t="s">
        <v>15333</v>
      </c>
      <c r="C1996" t="s">
        <v>328</v>
      </c>
      <c r="D1996" t="s">
        <v>328</v>
      </c>
      <c r="E1996" t="s">
        <v>12934</v>
      </c>
      <c r="F1996" t="s">
        <v>2907</v>
      </c>
      <c r="G1996" t="s">
        <v>328</v>
      </c>
      <c r="H1996" t="s">
        <v>6518</v>
      </c>
      <c r="I1996" t="s">
        <v>328</v>
      </c>
      <c r="J1996" t="s">
        <v>328</v>
      </c>
      <c r="K1996" t="s">
        <v>328</v>
      </c>
      <c r="L1996" t="s">
        <v>328</v>
      </c>
      <c r="M1996" t="s">
        <v>15333</v>
      </c>
      <c r="N1996" t="s">
        <v>328</v>
      </c>
      <c r="O1996" t="s">
        <v>328</v>
      </c>
    </row>
    <row r="1997" spans="1:15">
      <c r="A1997" t="s">
        <v>3680</v>
      </c>
      <c r="B1997" t="s">
        <v>15334</v>
      </c>
      <c r="C1997" t="s">
        <v>328</v>
      </c>
      <c r="D1997" t="s">
        <v>328</v>
      </c>
      <c r="E1997" t="s">
        <v>12934</v>
      </c>
      <c r="F1997" t="s">
        <v>2907</v>
      </c>
      <c r="G1997" t="s">
        <v>328</v>
      </c>
      <c r="H1997" t="s">
        <v>328</v>
      </c>
      <c r="I1997" t="s">
        <v>328</v>
      </c>
      <c r="J1997" t="s">
        <v>328</v>
      </c>
      <c r="K1997" t="s">
        <v>328</v>
      </c>
      <c r="L1997">
        <v>120</v>
      </c>
      <c r="M1997" t="s">
        <v>15335</v>
      </c>
      <c r="N1997" t="s">
        <v>328</v>
      </c>
      <c r="O1997" t="s">
        <v>328</v>
      </c>
    </row>
    <row r="1998" spans="1:15">
      <c r="A1998" t="s">
        <v>3680</v>
      </c>
      <c r="B1998" t="s">
        <v>15335</v>
      </c>
      <c r="C1998" t="s">
        <v>328</v>
      </c>
      <c r="D1998" t="s">
        <v>328</v>
      </c>
      <c r="E1998" t="s">
        <v>12934</v>
      </c>
      <c r="F1998" t="s">
        <v>2907</v>
      </c>
      <c r="G1998" t="s">
        <v>328</v>
      </c>
      <c r="H1998" t="s">
        <v>328</v>
      </c>
      <c r="I1998" t="s">
        <v>328</v>
      </c>
      <c r="J1998" t="s">
        <v>328</v>
      </c>
      <c r="K1998" t="s">
        <v>328</v>
      </c>
      <c r="L1998">
        <v>120</v>
      </c>
      <c r="M1998" t="s">
        <v>15335</v>
      </c>
      <c r="N1998" t="s">
        <v>328</v>
      </c>
      <c r="O1998" t="s">
        <v>328</v>
      </c>
    </row>
    <row r="1999" spans="1:15">
      <c r="A1999" t="s">
        <v>3680</v>
      </c>
      <c r="B1999" t="s">
        <v>15336</v>
      </c>
      <c r="C1999" t="s">
        <v>328</v>
      </c>
      <c r="D1999" t="s">
        <v>328</v>
      </c>
      <c r="E1999" t="s">
        <v>12934</v>
      </c>
      <c r="F1999" t="s">
        <v>2907</v>
      </c>
      <c r="G1999" t="s">
        <v>328</v>
      </c>
      <c r="H1999" t="s">
        <v>328</v>
      </c>
      <c r="I1999" t="s">
        <v>328</v>
      </c>
      <c r="J1999" t="s">
        <v>328</v>
      </c>
      <c r="K1999" t="s">
        <v>328</v>
      </c>
      <c r="L1999" t="s">
        <v>328</v>
      </c>
      <c r="M1999" t="s">
        <v>15336</v>
      </c>
      <c r="N1999" t="s">
        <v>328</v>
      </c>
      <c r="O1999" t="s">
        <v>328</v>
      </c>
    </row>
    <row r="2000" spans="1:15">
      <c r="A2000" t="s">
        <v>3680</v>
      </c>
      <c r="B2000" t="s">
        <v>15337</v>
      </c>
      <c r="C2000" t="s">
        <v>328</v>
      </c>
      <c r="D2000" t="s">
        <v>328</v>
      </c>
      <c r="E2000" t="s">
        <v>12934</v>
      </c>
      <c r="F2000" t="s">
        <v>2907</v>
      </c>
      <c r="G2000" t="s">
        <v>328</v>
      </c>
      <c r="H2000" t="s">
        <v>6518</v>
      </c>
      <c r="I2000" t="s">
        <v>328</v>
      </c>
      <c r="J2000" t="s">
        <v>328</v>
      </c>
      <c r="K2000" t="s">
        <v>328</v>
      </c>
      <c r="L2000" t="s">
        <v>328</v>
      </c>
      <c r="M2000" t="s">
        <v>15337</v>
      </c>
      <c r="N2000" t="s">
        <v>328</v>
      </c>
      <c r="O2000" t="s">
        <v>328</v>
      </c>
    </row>
    <row r="2001" spans="1:15">
      <c r="A2001" t="s">
        <v>3680</v>
      </c>
      <c r="B2001" t="s">
        <v>15338</v>
      </c>
      <c r="C2001" t="s">
        <v>328</v>
      </c>
      <c r="D2001" t="s">
        <v>328</v>
      </c>
      <c r="E2001" t="s">
        <v>12934</v>
      </c>
      <c r="F2001" t="s">
        <v>2907</v>
      </c>
      <c r="G2001" t="s">
        <v>328</v>
      </c>
      <c r="H2001" t="s">
        <v>328</v>
      </c>
      <c r="I2001" t="s">
        <v>328</v>
      </c>
      <c r="J2001" t="s">
        <v>328</v>
      </c>
      <c r="K2001" t="s">
        <v>328</v>
      </c>
      <c r="L2001" t="s">
        <v>328</v>
      </c>
      <c r="M2001" t="s">
        <v>15338</v>
      </c>
      <c r="N2001" t="s">
        <v>328</v>
      </c>
      <c r="O2001" t="s">
        <v>328</v>
      </c>
    </row>
    <row r="2002" spans="1:15">
      <c r="A2002" t="s">
        <v>3680</v>
      </c>
      <c r="B2002" t="s">
        <v>15339</v>
      </c>
      <c r="C2002" t="s">
        <v>328</v>
      </c>
      <c r="D2002" t="s">
        <v>328</v>
      </c>
      <c r="E2002" t="s">
        <v>12934</v>
      </c>
      <c r="F2002" t="s">
        <v>2907</v>
      </c>
      <c r="G2002" t="s">
        <v>328</v>
      </c>
      <c r="H2002" t="s">
        <v>6524</v>
      </c>
      <c r="I2002" t="s">
        <v>2893</v>
      </c>
      <c r="J2002" t="s">
        <v>328</v>
      </c>
      <c r="K2002" t="s">
        <v>328</v>
      </c>
      <c r="L2002" t="s">
        <v>328</v>
      </c>
      <c r="M2002" t="s">
        <v>15339</v>
      </c>
      <c r="N2002" t="s">
        <v>328</v>
      </c>
      <c r="O2002" t="s">
        <v>328</v>
      </c>
    </row>
    <row r="2003" spans="1:15">
      <c r="A2003" t="s">
        <v>3680</v>
      </c>
      <c r="B2003" t="s">
        <v>15340</v>
      </c>
      <c r="C2003" t="s">
        <v>328</v>
      </c>
      <c r="D2003" t="s">
        <v>328</v>
      </c>
      <c r="E2003" t="s">
        <v>12934</v>
      </c>
      <c r="F2003" t="s">
        <v>2907</v>
      </c>
      <c r="G2003" t="s">
        <v>328</v>
      </c>
      <c r="H2003" t="s">
        <v>6518</v>
      </c>
      <c r="I2003" t="s">
        <v>328</v>
      </c>
      <c r="J2003" t="s">
        <v>328</v>
      </c>
      <c r="K2003" t="s">
        <v>328</v>
      </c>
      <c r="L2003" t="s">
        <v>328</v>
      </c>
      <c r="M2003" t="s">
        <v>15340</v>
      </c>
      <c r="N2003" t="s">
        <v>328</v>
      </c>
      <c r="O2003" t="s">
        <v>328</v>
      </c>
    </row>
    <row r="2004" spans="1:15">
      <c r="A2004" t="s">
        <v>3680</v>
      </c>
      <c r="B2004" t="s">
        <v>15341</v>
      </c>
      <c r="C2004" t="s">
        <v>328</v>
      </c>
      <c r="D2004" t="s">
        <v>328</v>
      </c>
      <c r="E2004" t="s">
        <v>12934</v>
      </c>
      <c r="F2004" t="s">
        <v>2907</v>
      </c>
      <c r="G2004" t="s">
        <v>328</v>
      </c>
      <c r="H2004" t="s">
        <v>328</v>
      </c>
      <c r="I2004" t="s">
        <v>328</v>
      </c>
      <c r="J2004" t="s">
        <v>328</v>
      </c>
      <c r="K2004" t="s">
        <v>328</v>
      </c>
      <c r="L2004" t="s">
        <v>328</v>
      </c>
      <c r="M2004" t="s">
        <v>15341</v>
      </c>
      <c r="N2004" t="s">
        <v>328</v>
      </c>
      <c r="O2004" t="s">
        <v>328</v>
      </c>
    </row>
    <row r="2005" spans="1:15">
      <c r="A2005" t="s">
        <v>3680</v>
      </c>
      <c r="B2005" t="s">
        <v>15342</v>
      </c>
      <c r="C2005" t="s">
        <v>328</v>
      </c>
      <c r="D2005" t="s">
        <v>328</v>
      </c>
      <c r="E2005" t="s">
        <v>12934</v>
      </c>
      <c r="F2005" t="s">
        <v>2907</v>
      </c>
      <c r="G2005" t="s">
        <v>328</v>
      </c>
      <c r="H2005" t="s">
        <v>2659</v>
      </c>
      <c r="I2005" t="s">
        <v>328</v>
      </c>
      <c r="J2005" t="s">
        <v>328</v>
      </c>
      <c r="K2005" t="s">
        <v>328</v>
      </c>
      <c r="L2005" t="s">
        <v>328</v>
      </c>
      <c r="M2005" t="s">
        <v>15342</v>
      </c>
      <c r="N2005" t="s">
        <v>328</v>
      </c>
      <c r="O2005" t="s">
        <v>328</v>
      </c>
    </row>
    <row r="2006" spans="1:15">
      <c r="A2006" t="s">
        <v>3680</v>
      </c>
      <c r="B2006" t="s">
        <v>15343</v>
      </c>
      <c r="C2006" t="s">
        <v>328</v>
      </c>
      <c r="D2006" t="s">
        <v>328</v>
      </c>
      <c r="E2006" t="s">
        <v>12934</v>
      </c>
      <c r="F2006" t="s">
        <v>2907</v>
      </c>
      <c r="G2006" t="s">
        <v>328</v>
      </c>
      <c r="H2006" t="s">
        <v>328</v>
      </c>
      <c r="I2006" t="s">
        <v>328</v>
      </c>
      <c r="J2006" t="s">
        <v>328</v>
      </c>
      <c r="K2006" t="s">
        <v>328</v>
      </c>
      <c r="L2006" t="s">
        <v>328</v>
      </c>
      <c r="M2006" t="s">
        <v>15344</v>
      </c>
      <c r="N2006" t="s">
        <v>328</v>
      </c>
      <c r="O2006" t="s">
        <v>328</v>
      </c>
    </row>
    <row r="2007" spans="1:15">
      <c r="A2007" t="s">
        <v>3680</v>
      </c>
      <c r="B2007" t="s">
        <v>15345</v>
      </c>
      <c r="C2007" t="s">
        <v>328</v>
      </c>
      <c r="D2007" t="s">
        <v>328</v>
      </c>
      <c r="E2007" t="s">
        <v>12934</v>
      </c>
      <c r="F2007" t="s">
        <v>2907</v>
      </c>
      <c r="G2007" t="s">
        <v>328</v>
      </c>
      <c r="H2007" t="s">
        <v>328</v>
      </c>
      <c r="I2007" t="s">
        <v>328</v>
      </c>
      <c r="J2007" t="s">
        <v>328</v>
      </c>
      <c r="K2007" t="s">
        <v>328</v>
      </c>
      <c r="L2007" t="s">
        <v>328</v>
      </c>
      <c r="M2007" t="s">
        <v>15346</v>
      </c>
      <c r="N2007" t="s">
        <v>328</v>
      </c>
      <c r="O2007" t="s">
        <v>328</v>
      </c>
    </row>
    <row r="2008" spans="1:15">
      <c r="A2008" t="s">
        <v>3680</v>
      </c>
      <c r="B2008" t="s">
        <v>15347</v>
      </c>
      <c r="C2008" t="s">
        <v>328</v>
      </c>
      <c r="D2008" t="s">
        <v>328</v>
      </c>
      <c r="E2008" t="s">
        <v>12934</v>
      </c>
      <c r="F2008" t="s">
        <v>2907</v>
      </c>
      <c r="G2008" t="s">
        <v>328</v>
      </c>
      <c r="H2008" t="s">
        <v>328</v>
      </c>
      <c r="I2008" t="s">
        <v>328</v>
      </c>
      <c r="J2008" t="s">
        <v>328</v>
      </c>
      <c r="K2008" t="s">
        <v>328</v>
      </c>
      <c r="L2008" t="s">
        <v>328</v>
      </c>
      <c r="M2008" t="s">
        <v>15347</v>
      </c>
      <c r="N2008" t="s">
        <v>328</v>
      </c>
      <c r="O2008" t="s">
        <v>328</v>
      </c>
    </row>
    <row r="2009" spans="1:15">
      <c r="A2009" t="s">
        <v>3680</v>
      </c>
      <c r="B2009" t="s">
        <v>15348</v>
      </c>
      <c r="C2009" t="s">
        <v>328</v>
      </c>
      <c r="D2009" t="s">
        <v>328</v>
      </c>
      <c r="E2009" t="s">
        <v>12934</v>
      </c>
      <c r="F2009" t="s">
        <v>2907</v>
      </c>
      <c r="G2009" t="s">
        <v>328</v>
      </c>
      <c r="H2009" t="s">
        <v>6518</v>
      </c>
      <c r="I2009" t="s">
        <v>2659</v>
      </c>
      <c r="J2009" t="s">
        <v>328</v>
      </c>
      <c r="K2009" t="s">
        <v>328</v>
      </c>
      <c r="L2009">
        <v>105</v>
      </c>
      <c r="M2009" t="s">
        <v>15348</v>
      </c>
      <c r="N2009" t="s">
        <v>328</v>
      </c>
      <c r="O2009" t="s">
        <v>328</v>
      </c>
    </row>
    <row r="2010" spans="1:15">
      <c r="A2010" t="s">
        <v>3680</v>
      </c>
      <c r="B2010" t="s">
        <v>15349</v>
      </c>
      <c r="C2010" t="s">
        <v>328</v>
      </c>
      <c r="D2010" t="s">
        <v>328</v>
      </c>
      <c r="E2010" t="s">
        <v>12934</v>
      </c>
      <c r="F2010" t="s">
        <v>2907</v>
      </c>
      <c r="G2010" t="s">
        <v>328</v>
      </c>
      <c r="H2010" t="s">
        <v>328</v>
      </c>
      <c r="I2010" t="s">
        <v>328</v>
      </c>
      <c r="J2010" t="s">
        <v>328</v>
      </c>
      <c r="K2010" t="s">
        <v>328</v>
      </c>
      <c r="L2010" t="s">
        <v>328</v>
      </c>
      <c r="M2010" s="35" t="s">
        <v>15349</v>
      </c>
      <c r="N2010" t="s">
        <v>328</v>
      </c>
      <c r="O2010" t="s">
        <v>328</v>
      </c>
    </row>
    <row r="2011" spans="1:15">
      <c r="A2011" t="s">
        <v>3680</v>
      </c>
      <c r="B2011" t="s">
        <v>15350</v>
      </c>
      <c r="C2011" t="s">
        <v>328</v>
      </c>
      <c r="D2011" t="s">
        <v>328</v>
      </c>
      <c r="E2011" t="s">
        <v>12934</v>
      </c>
      <c r="F2011" t="s">
        <v>2907</v>
      </c>
      <c r="G2011" t="s">
        <v>328</v>
      </c>
      <c r="H2011" t="s">
        <v>6518</v>
      </c>
      <c r="I2011" t="s">
        <v>328</v>
      </c>
      <c r="J2011" t="s">
        <v>328</v>
      </c>
      <c r="K2011" t="s">
        <v>328</v>
      </c>
      <c r="L2011" t="s">
        <v>328</v>
      </c>
      <c r="M2011" s="35" t="s">
        <v>15350</v>
      </c>
      <c r="N2011" t="s">
        <v>328</v>
      </c>
      <c r="O2011" t="s">
        <v>328</v>
      </c>
    </row>
    <row r="2012" spans="1:15">
      <c r="A2012" t="s">
        <v>3680</v>
      </c>
      <c r="B2012" t="s">
        <v>15351</v>
      </c>
      <c r="C2012" t="s">
        <v>328</v>
      </c>
      <c r="D2012" t="s">
        <v>328</v>
      </c>
      <c r="E2012" t="s">
        <v>12934</v>
      </c>
      <c r="F2012" t="s">
        <v>2907</v>
      </c>
      <c r="G2012" t="s">
        <v>328</v>
      </c>
      <c r="H2012" t="s">
        <v>328</v>
      </c>
      <c r="I2012" t="s">
        <v>328</v>
      </c>
      <c r="J2012" t="s">
        <v>328</v>
      </c>
      <c r="K2012" t="s">
        <v>328</v>
      </c>
      <c r="L2012" t="s">
        <v>328</v>
      </c>
      <c r="M2012" t="s">
        <v>15351</v>
      </c>
      <c r="N2012" t="s">
        <v>328</v>
      </c>
      <c r="O2012" t="s">
        <v>328</v>
      </c>
    </row>
    <row r="2013" spans="1:15">
      <c r="A2013" t="s">
        <v>3680</v>
      </c>
      <c r="B2013" t="s">
        <v>15352</v>
      </c>
      <c r="C2013" t="s">
        <v>328</v>
      </c>
      <c r="D2013" t="s">
        <v>328</v>
      </c>
      <c r="E2013" t="s">
        <v>12934</v>
      </c>
      <c r="F2013" t="s">
        <v>2907</v>
      </c>
      <c r="G2013" t="s">
        <v>328</v>
      </c>
      <c r="H2013" t="s">
        <v>6518</v>
      </c>
      <c r="I2013" t="s">
        <v>2893</v>
      </c>
      <c r="J2013" t="s">
        <v>14935</v>
      </c>
      <c r="K2013" t="s">
        <v>328</v>
      </c>
      <c r="L2013" t="s">
        <v>328</v>
      </c>
      <c r="M2013" t="s">
        <v>15352</v>
      </c>
      <c r="N2013" t="s">
        <v>328</v>
      </c>
      <c r="O2013" t="s">
        <v>328</v>
      </c>
    </row>
    <row r="2014" spans="1:15">
      <c r="A2014" t="s">
        <v>3680</v>
      </c>
      <c r="B2014" t="s">
        <v>15353</v>
      </c>
      <c r="C2014" t="s">
        <v>328</v>
      </c>
      <c r="D2014" t="s">
        <v>328</v>
      </c>
      <c r="E2014" t="s">
        <v>12934</v>
      </c>
      <c r="F2014" t="s">
        <v>2907</v>
      </c>
      <c r="G2014" t="s">
        <v>328</v>
      </c>
      <c r="H2014" t="s">
        <v>6524</v>
      </c>
      <c r="I2014" t="s">
        <v>328</v>
      </c>
      <c r="J2014" t="s">
        <v>328</v>
      </c>
      <c r="K2014" t="s">
        <v>328</v>
      </c>
      <c r="L2014" t="s">
        <v>328</v>
      </c>
      <c r="M2014" t="s">
        <v>15353</v>
      </c>
      <c r="N2014" t="s">
        <v>328</v>
      </c>
      <c r="O2014" t="s">
        <v>328</v>
      </c>
    </row>
    <row r="2015" spans="1:15">
      <c r="A2015" t="s">
        <v>3680</v>
      </c>
      <c r="B2015" t="s">
        <v>15354</v>
      </c>
      <c r="C2015" t="s">
        <v>328</v>
      </c>
      <c r="D2015" t="s">
        <v>328</v>
      </c>
      <c r="E2015" t="s">
        <v>12934</v>
      </c>
      <c r="F2015" t="s">
        <v>2907</v>
      </c>
      <c r="G2015" t="s">
        <v>328</v>
      </c>
      <c r="H2015" t="s">
        <v>6524</v>
      </c>
      <c r="I2015" t="s">
        <v>328</v>
      </c>
      <c r="J2015" t="s">
        <v>328</v>
      </c>
      <c r="K2015" t="s">
        <v>328</v>
      </c>
      <c r="L2015" t="s">
        <v>328</v>
      </c>
      <c r="M2015" t="s">
        <v>15354</v>
      </c>
      <c r="N2015" t="s">
        <v>328</v>
      </c>
      <c r="O2015" t="s">
        <v>328</v>
      </c>
    </row>
    <row r="2016" spans="1:15">
      <c r="A2016" t="s">
        <v>3680</v>
      </c>
      <c r="B2016" t="s">
        <v>15355</v>
      </c>
      <c r="C2016" t="s">
        <v>328</v>
      </c>
      <c r="D2016" t="s">
        <v>328</v>
      </c>
      <c r="E2016" t="s">
        <v>12934</v>
      </c>
      <c r="F2016" t="s">
        <v>2907</v>
      </c>
      <c r="G2016" t="s">
        <v>328</v>
      </c>
      <c r="H2016" t="s">
        <v>328</v>
      </c>
      <c r="I2016" t="s">
        <v>328</v>
      </c>
      <c r="J2016" t="s">
        <v>328</v>
      </c>
      <c r="K2016" t="s">
        <v>328</v>
      </c>
      <c r="L2016" t="s">
        <v>328</v>
      </c>
      <c r="M2016" t="s">
        <v>15355</v>
      </c>
      <c r="N2016" t="s">
        <v>328</v>
      </c>
      <c r="O2016" t="s">
        <v>328</v>
      </c>
    </row>
    <row r="2017" spans="1:15">
      <c r="A2017" t="s">
        <v>3680</v>
      </c>
      <c r="B2017" t="s">
        <v>15356</v>
      </c>
      <c r="C2017" t="s">
        <v>328</v>
      </c>
      <c r="D2017" t="s">
        <v>328</v>
      </c>
      <c r="E2017" t="s">
        <v>12934</v>
      </c>
      <c r="F2017" t="s">
        <v>2907</v>
      </c>
      <c r="G2017" t="s">
        <v>328</v>
      </c>
      <c r="H2017" t="s">
        <v>328</v>
      </c>
      <c r="I2017" t="s">
        <v>328</v>
      </c>
      <c r="J2017" t="s">
        <v>328</v>
      </c>
      <c r="K2017" t="s">
        <v>328</v>
      </c>
      <c r="L2017" t="s">
        <v>328</v>
      </c>
      <c r="M2017" t="s">
        <v>15357</v>
      </c>
      <c r="N2017" t="s">
        <v>328</v>
      </c>
      <c r="O2017" t="s">
        <v>328</v>
      </c>
    </row>
    <row r="2018" spans="1:15">
      <c r="A2018" t="s">
        <v>3680</v>
      </c>
      <c r="B2018" t="s">
        <v>15358</v>
      </c>
      <c r="C2018" t="s">
        <v>328</v>
      </c>
      <c r="D2018" t="s">
        <v>328</v>
      </c>
      <c r="E2018" t="s">
        <v>12934</v>
      </c>
      <c r="F2018" t="s">
        <v>2907</v>
      </c>
      <c r="G2018" t="s">
        <v>328</v>
      </c>
      <c r="H2018" t="s">
        <v>328</v>
      </c>
      <c r="I2018" t="s">
        <v>328</v>
      </c>
      <c r="J2018" t="s">
        <v>328</v>
      </c>
      <c r="K2018" t="s">
        <v>328</v>
      </c>
      <c r="L2018" t="s">
        <v>328</v>
      </c>
      <c r="M2018" t="s">
        <v>15358</v>
      </c>
      <c r="N2018" t="s">
        <v>328</v>
      </c>
      <c r="O2018" t="s">
        <v>328</v>
      </c>
    </row>
    <row r="2019" spans="1:15">
      <c r="A2019" t="s">
        <v>3680</v>
      </c>
      <c r="B2019" t="s">
        <v>15359</v>
      </c>
      <c r="C2019" t="s">
        <v>328</v>
      </c>
      <c r="D2019" t="s">
        <v>328</v>
      </c>
      <c r="E2019" t="s">
        <v>12934</v>
      </c>
      <c r="F2019" t="s">
        <v>2907</v>
      </c>
      <c r="G2019" t="s">
        <v>328</v>
      </c>
      <c r="H2019" t="s">
        <v>6518</v>
      </c>
      <c r="I2019" t="s">
        <v>328</v>
      </c>
      <c r="J2019" t="s">
        <v>328</v>
      </c>
      <c r="K2019" t="s">
        <v>328</v>
      </c>
      <c r="L2019" t="s">
        <v>328</v>
      </c>
      <c r="M2019" t="s">
        <v>15359</v>
      </c>
      <c r="N2019" t="s">
        <v>328</v>
      </c>
      <c r="O2019" t="s">
        <v>328</v>
      </c>
    </row>
    <row r="2020" spans="1:15">
      <c r="A2020" t="s">
        <v>3680</v>
      </c>
      <c r="B2020" t="s">
        <v>15360</v>
      </c>
      <c r="C2020" t="s">
        <v>328</v>
      </c>
      <c r="D2020" t="s">
        <v>328</v>
      </c>
      <c r="E2020" t="s">
        <v>12934</v>
      </c>
      <c r="F2020" t="s">
        <v>2907</v>
      </c>
      <c r="G2020" t="s">
        <v>328</v>
      </c>
      <c r="H2020" t="s">
        <v>6520</v>
      </c>
      <c r="I2020" t="s">
        <v>328</v>
      </c>
      <c r="J2020" t="s">
        <v>328</v>
      </c>
      <c r="K2020" t="s">
        <v>328</v>
      </c>
      <c r="L2020" t="s">
        <v>328</v>
      </c>
      <c r="M2020" t="s">
        <v>15360</v>
      </c>
      <c r="N2020" t="s">
        <v>328</v>
      </c>
      <c r="O2020" t="s">
        <v>328</v>
      </c>
    </row>
    <row r="2021" spans="1:15">
      <c r="A2021" t="s">
        <v>3680</v>
      </c>
      <c r="B2021" t="s">
        <v>15361</v>
      </c>
      <c r="C2021" t="s">
        <v>328</v>
      </c>
      <c r="D2021" t="s">
        <v>328</v>
      </c>
      <c r="E2021" t="s">
        <v>12934</v>
      </c>
      <c r="F2021" t="s">
        <v>2907</v>
      </c>
      <c r="G2021" t="s">
        <v>328</v>
      </c>
      <c r="H2021" t="s">
        <v>6518</v>
      </c>
      <c r="I2021" t="s">
        <v>328</v>
      </c>
      <c r="J2021" t="s">
        <v>328</v>
      </c>
      <c r="K2021" t="s">
        <v>328</v>
      </c>
      <c r="L2021" t="s">
        <v>328</v>
      </c>
      <c r="M2021" t="s">
        <v>15361</v>
      </c>
      <c r="N2021" t="s">
        <v>328</v>
      </c>
      <c r="O2021" t="s">
        <v>328</v>
      </c>
    </row>
    <row r="2022" spans="1:15">
      <c r="A2022" t="s">
        <v>3680</v>
      </c>
      <c r="B2022" t="s">
        <v>15362</v>
      </c>
      <c r="C2022" t="s">
        <v>328</v>
      </c>
      <c r="D2022" t="s">
        <v>328</v>
      </c>
      <c r="E2022" t="s">
        <v>12934</v>
      </c>
      <c r="F2022" t="s">
        <v>2907</v>
      </c>
      <c r="G2022" t="s">
        <v>328</v>
      </c>
      <c r="H2022" t="s">
        <v>6524</v>
      </c>
      <c r="I2022" t="s">
        <v>328</v>
      </c>
      <c r="J2022" t="s">
        <v>328</v>
      </c>
      <c r="K2022" t="s">
        <v>328</v>
      </c>
      <c r="L2022" t="s">
        <v>328</v>
      </c>
      <c r="M2022" t="s">
        <v>15362</v>
      </c>
      <c r="N2022" t="s">
        <v>328</v>
      </c>
      <c r="O2022" t="s">
        <v>328</v>
      </c>
    </row>
    <row r="2023" spans="1:15">
      <c r="A2023" t="s">
        <v>3680</v>
      </c>
      <c r="B2023" t="s">
        <v>15363</v>
      </c>
      <c r="C2023" t="s">
        <v>328</v>
      </c>
      <c r="D2023" t="s">
        <v>328</v>
      </c>
      <c r="E2023" t="s">
        <v>12934</v>
      </c>
      <c r="F2023" t="s">
        <v>2907</v>
      </c>
      <c r="G2023" t="s">
        <v>328</v>
      </c>
      <c r="H2023" t="s">
        <v>328</v>
      </c>
      <c r="I2023" t="s">
        <v>328</v>
      </c>
      <c r="J2023" t="s">
        <v>328</v>
      </c>
      <c r="K2023" t="s">
        <v>328</v>
      </c>
      <c r="L2023" t="s">
        <v>328</v>
      </c>
      <c r="M2023" t="s">
        <v>15363</v>
      </c>
      <c r="N2023" t="s">
        <v>328</v>
      </c>
      <c r="O2023" t="s">
        <v>328</v>
      </c>
    </row>
    <row r="2024" spans="1:15">
      <c r="A2024" t="s">
        <v>3680</v>
      </c>
      <c r="B2024" t="s">
        <v>15364</v>
      </c>
      <c r="C2024" t="s">
        <v>328</v>
      </c>
      <c r="D2024" t="s">
        <v>328</v>
      </c>
      <c r="E2024" t="s">
        <v>12934</v>
      </c>
      <c r="F2024" t="s">
        <v>2907</v>
      </c>
      <c r="G2024" t="s">
        <v>328</v>
      </c>
      <c r="H2024" t="s">
        <v>328</v>
      </c>
      <c r="I2024" t="s">
        <v>328</v>
      </c>
      <c r="J2024" t="s">
        <v>328</v>
      </c>
      <c r="K2024" t="s">
        <v>328</v>
      </c>
      <c r="L2024" t="s">
        <v>328</v>
      </c>
      <c r="M2024" t="s">
        <v>15364</v>
      </c>
      <c r="N2024" t="s">
        <v>328</v>
      </c>
      <c r="O2024" t="s">
        <v>328</v>
      </c>
    </row>
    <row r="2025" spans="1:15">
      <c r="A2025" t="s">
        <v>3680</v>
      </c>
      <c r="B2025" t="s">
        <v>15365</v>
      </c>
      <c r="C2025" t="s">
        <v>328</v>
      </c>
      <c r="D2025" t="s">
        <v>328</v>
      </c>
      <c r="E2025" t="s">
        <v>12934</v>
      </c>
      <c r="F2025" t="s">
        <v>2907</v>
      </c>
      <c r="G2025" t="s">
        <v>328</v>
      </c>
      <c r="H2025" t="s">
        <v>328</v>
      </c>
      <c r="I2025" t="s">
        <v>328</v>
      </c>
      <c r="J2025" t="s">
        <v>328</v>
      </c>
      <c r="K2025" t="s">
        <v>328</v>
      </c>
      <c r="L2025" t="s">
        <v>328</v>
      </c>
      <c r="M2025" t="s">
        <v>15365</v>
      </c>
      <c r="N2025" t="s">
        <v>328</v>
      </c>
      <c r="O2025" t="s">
        <v>328</v>
      </c>
    </row>
    <row r="2026" spans="1:15">
      <c r="A2026" t="s">
        <v>3680</v>
      </c>
      <c r="B2026" t="s">
        <v>15366</v>
      </c>
      <c r="C2026" t="s">
        <v>328</v>
      </c>
      <c r="D2026" t="s">
        <v>328</v>
      </c>
      <c r="E2026" t="s">
        <v>12934</v>
      </c>
      <c r="F2026" t="s">
        <v>2907</v>
      </c>
      <c r="G2026" t="s">
        <v>328</v>
      </c>
      <c r="H2026" t="s">
        <v>328</v>
      </c>
      <c r="I2026" t="s">
        <v>328</v>
      </c>
      <c r="J2026" t="s">
        <v>328</v>
      </c>
      <c r="K2026" t="s">
        <v>328</v>
      </c>
      <c r="L2026" t="s">
        <v>328</v>
      </c>
      <c r="M2026" t="s">
        <v>15366</v>
      </c>
      <c r="N2026" t="s">
        <v>328</v>
      </c>
      <c r="O2026" t="s">
        <v>328</v>
      </c>
    </row>
    <row r="2027" spans="1:15">
      <c r="A2027" t="s">
        <v>3680</v>
      </c>
      <c r="B2027" t="s">
        <v>15367</v>
      </c>
      <c r="C2027" t="s">
        <v>328</v>
      </c>
      <c r="D2027" t="s">
        <v>328</v>
      </c>
      <c r="E2027" t="s">
        <v>12934</v>
      </c>
      <c r="F2027" t="s">
        <v>2907</v>
      </c>
      <c r="G2027" t="s">
        <v>328</v>
      </c>
      <c r="H2027" t="s">
        <v>328</v>
      </c>
      <c r="I2027" t="s">
        <v>328</v>
      </c>
      <c r="J2027" t="s">
        <v>328</v>
      </c>
      <c r="K2027" t="s">
        <v>328</v>
      </c>
      <c r="L2027" t="s">
        <v>328</v>
      </c>
      <c r="M2027" t="s">
        <v>15367</v>
      </c>
      <c r="N2027" t="s">
        <v>328</v>
      </c>
      <c r="O2027" t="s">
        <v>328</v>
      </c>
    </row>
    <row r="2028" spans="1:15">
      <c r="A2028" t="s">
        <v>3680</v>
      </c>
      <c r="B2028" t="s">
        <v>15368</v>
      </c>
      <c r="C2028" t="s">
        <v>328</v>
      </c>
      <c r="D2028" t="s">
        <v>328</v>
      </c>
      <c r="E2028" t="s">
        <v>12949</v>
      </c>
      <c r="F2028" t="s">
        <v>2907</v>
      </c>
      <c r="G2028" t="s">
        <v>328</v>
      </c>
      <c r="H2028" t="s">
        <v>328</v>
      </c>
      <c r="I2028" t="s">
        <v>15369</v>
      </c>
      <c r="J2028" t="s">
        <v>328</v>
      </c>
      <c r="K2028" t="s">
        <v>328</v>
      </c>
      <c r="L2028" t="s">
        <v>328</v>
      </c>
      <c r="M2028" t="s">
        <v>15370</v>
      </c>
      <c r="N2028" t="s">
        <v>328</v>
      </c>
      <c r="O2028" t="s">
        <v>328</v>
      </c>
    </row>
    <row r="2029" spans="1:15">
      <c r="A2029" t="s">
        <v>3680</v>
      </c>
      <c r="B2029" t="s">
        <v>15371</v>
      </c>
      <c r="C2029" t="s">
        <v>328</v>
      </c>
      <c r="D2029" t="s">
        <v>328</v>
      </c>
      <c r="E2029" t="s">
        <v>12934</v>
      </c>
      <c r="F2029" t="s">
        <v>2907</v>
      </c>
      <c r="G2029" t="s">
        <v>328</v>
      </c>
      <c r="H2029" t="s">
        <v>328</v>
      </c>
      <c r="I2029" t="s">
        <v>328</v>
      </c>
      <c r="J2029" t="s">
        <v>328</v>
      </c>
      <c r="K2029" t="s">
        <v>328</v>
      </c>
      <c r="L2029" t="s">
        <v>328</v>
      </c>
      <c r="M2029" t="s">
        <v>15371</v>
      </c>
      <c r="N2029" t="s">
        <v>328</v>
      </c>
      <c r="O2029" t="s">
        <v>328</v>
      </c>
    </row>
    <row r="2030" spans="1:15">
      <c r="A2030" t="s">
        <v>3680</v>
      </c>
      <c r="B2030" t="s">
        <v>15372</v>
      </c>
      <c r="C2030" t="s">
        <v>328</v>
      </c>
      <c r="D2030" t="s">
        <v>328</v>
      </c>
      <c r="E2030" t="s">
        <v>12934</v>
      </c>
      <c r="F2030" t="s">
        <v>2907</v>
      </c>
      <c r="G2030" t="s">
        <v>328</v>
      </c>
      <c r="H2030" t="s">
        <v>6518</v>
      </c>
      <c r="I2030" t="s">
        <v>6505</v>
      </c>
      <c r="J2030" t="s">
        <v>328</v>
      </c>
      <c r="K2030" t="s">
        <v>328</v>
      </c>
      <c r="L2030" t="s">
        <v>328</v>
      </c>
      <c r="M2030" t="s">
        <v>15372</v>
      </c>
      <c r="N2030" t="s">
        <v>328</v>
      </c>
      <c r="O2030" t="s">
        <v>328</v>
      </c>
    </row>
    <row r="2031" spans="1:15">
      <c r="A2031" t="s">
        <v>3680</v>
      </c>
      <c r="B2031" t="s">
        <v>15373</v>
      </c>
      <c r="C2031" t="s">
        <v>328</v>
      </c>
      <c r="D2031" t="s">
        <v>328</v>
      </c>
      <c r="E2031" t="s">
        <v>12934</v>
      </c>
      <c r="F2031" t="s">
        <v>2907</v>
      </c>
      <c r="G2031" t="s">
        <v>328</v>
      </c>
      <c r="H2031" t="s">
        <v>6520</v>
      </c>
      <c r="I2031" t="s">
        <v>328</v>
      </c>
      <c r="J2031" t="s">
        <v>328</v>
      </c>
      <c r="K2031" t="s">
        <v>328</v>
      </c>
      <c r="L2031" t="s">
        <v>328</v>
      </c>
      <c r="M2031" t="s">
        <v>15373</v>
      </c>
      <c r="N2031" t="s">
        <v>328</v>
      </c>
      <c r="O2031" t="s">
        <v>328</v>
      </c>
    </row>
    <row r="2032" spans="1:15">
      <c r="A2032" t="s">
        <v>3680</v>
      </c>
      <c r="B2032" t="s">
        <v>15368</v>
      </c>
      <c r="C2032" t="s">
        <v>328</v>
      </c>
      <c r="D2032" t="s">
        <v>328</v>
      </c>
      <c r="E2032" t="s">
        <v>12934</v>
      </c>
      <c r="F2032" t="s">
        <v>2907</v>
      </c>
      <c r="G2032" t="s">
        <v>328</v>
      </c>
      <c r="H2032" t="s">
        <v>6518</v>
      </c>
      <c r="I2032" t="s">
        <v>328</v>
      </c>
      <c r="J2032" t="s">
        <v>328</v>
      </c>
      <c r="K2032" t="s">
        <v>328</v>
      </c>
      <c r="L2032" t="s">
        <v>328</v>
      </c>
      <c r="M2032" t="s">
        <v>15368</v>
      </c>
      <c r="N2032" t="s">
        <v>328</v>
      </c>
      <c r="O2032" t="s">
        <v>328</v>
      </c>
    </row>
    <row r="2033" spans="1:15">
      <c r="A2033" t="s">
        <v>3680</v>
      </c>
      <c r="B2033" t="s">
        <v>15374</v>
      </c>
      <c r="C2033" t="s">
        <v>328</v>
      </c>
      <c r="D2033" t="s">
        <v>328</v>
      </c>
      <c r="E2033" t="s">
        <v>12934</v>
      </c>
      <c r="F2033" t="s">
        <v>2907</v>
      </c>
      <c r="G2033" t="s">
        <v>328</v>
      </c>
      <c r="H2033" t="s">
        <v>328</v>
      </c>
      <c r="I2033" t="s">
        <v>328</v>
      </c>
      <c r="J2033" t="s">
        <v>328</v>
      </c>
      <c r="K2033" t="s">
        <v>328</v>
      </c>
      <c r="L2033" t="s">
        <v>328</v>
      </c>
      <c r="M2033" t="s">
        <v>15374</v>
      </c>
      <c r="N2033" t="s">
        <v>328</v>
      </c>
      <c r="O2033" t="s">
        <v>328</v>
      </c>
    </row>
    <row r="2034" spans="1:15">
      <c r="A2034" t="s">
        <v>3680</v>
      </c>
      <c r="B2034" t="s">
        <v>15375</v>
      </c>
      <c r="C2034" t="s">
        <v>328</v>
      </c>
      <c r="D2034" t="s">
        <v>328</v>
      </c>
      <c r="E2034" t="s">
        <v>12934</v>
      </c>
      <c r="F2034" t="s">
        <v>2907</v>
      </c>
      <c r="G2034" t="s">
        <v>328</v>
      </c>
      <c r="H2034" t="s">
        <v>328</v>
      </c>
      <c r="I2034" t="s">
        <v>328</v>
      </c>
      <c r="J2034" t="s">
        <v>328</v>
      </c>
      <c r="K2034" t="s">
        <v>328</v>
      </c>
      <c r="L2034" t="s">
        <v>328</v>
      </c>
      <c r="M2034" t="s">
        <v>15375</v>
      </c>
      <c r="N2034" t="s">
        <v>328</v>
      </c>
      <c r="O2034" t="s">
        <v>328</v>
      </c>
    </row>
    <row r="2035" spans="1:15">
      <c r="A2035" t="s">
        <v>3680</v>
      </c>
      <c r="B2035" t="s">
        <v>15376</v>
      </c>
      <c r="C2035" t="s">
        <v>328</v>
      </c>
      <c r="D2035" t="s">
        <v>328</v>
      </c>
      <c r="E2035" t="s">
        <v>12934</v>
      </c>
      <c r="F2035" t="s">
        <v>2907</v>
      </c>
      <c r="G2035" t="s">
        <v>328</v>
      </c>
      <c r="H2035" t="s">
        <v>328</v>
      </c>
      <c r="I2035" t="s">
        <v>328</v>
      </c>
      <c r="J2035" t="s">
        <v>328</v>
      </c>
      <c r="K2035" t="s">
        <v>328</v>
      </c>
      <c r="L2035" t="s">
        <v>328</v>
      </c>
      <c r="M2035" t="s">
        <v>15376</v>
      </c>
      <c r="N2035" t="s">
        <v>328</v>
      </c>
      <c r="O2035" t="s">
        <v>328</v>
      </c>
    </row>
    <row r="2036" spans="1:15">
      <c r="A2036" t="s">
        <v>3680</v>
      </c>
      <c r="B2036" t="s">
        <v>15377</v>
      </c>
      <c r="C2036" t="s">
        <v>328</v>
      </c>
      <c r="D2036" t="s">
        <v>328</v>
      </c>
      <c r="E2036" t="s">
        <v>12934</v>
      </c>
      <c r="F2036" t="s">
        <v>2907</v>
      </c>
      <c r="G2036" t="s">
        <v>328</v>
      </c>
      <c r="H2036" t="s">
        <v>328</v>
      </c>
      <c r="I2036" t="s">
        <v>328</v>
      </c>
      <c r="J2036" t="s">
        <v>328</v>
      </c>
      <c r="K2036" t="s">
        <v>328</v>
      </c>
      <c r="L2036" t="s">
        <v>328</v>
      </c>
      <c r="M2036" t="s">
        <v>15378</v>
      </c>
      <c r="N2036" t="s">
        <v>328</v>
      </c>
      <c r="O2036" t="s">
        <v>328</v>
      </c>
    </row>
    <row r="2037" spans="1:15">
      <c r="A2037" t="s">
        <v>3680</v>
      </c>
      <c r="B2037" t="s">
        <v>15379</v>
      </c>
      <c r="C2037" t="s">
        <v>328</v>
      </c>
      <c r="D2037" t="s">
        <v>328</v>
      </c>
      <c r="E2037" t="s">
        <v>12934</v>
      </c>
      <c r="F2037" t="s">
        <v>2907</v>
      </c>
      <c r="G2037" t="s">
        <v>328</v>
      </c>
      <c r="H2037" t="s">
        <v>328</v>
      </c>
      <c r="I2037" t="s">
        <v>328</v>
      </c>
      <c r="J2037" t="s">
        <v>328</v>
      </c>
      <c r="K2037" t="s">
        <v>328</v>
      </c>
      <c r="L2037" t="s">
        <v>328</v>
      </c>
      <c r="M2037" t="s">
        <v>15379</v>
      </c>
      <c r="N2037" t="s">
        <v>328</v>
      </c>
      <c r="O2037" t="s">
        <v>328</v>
      </c>
    </row>
    <row r="2038" spans="1:15">
      <c r="A2038" t="s">
        <v>3680</v>
      </c>
      <c r="B2038" t="s">
        <v>15380</v>
      </c>
      <c r="C2038" t="s">
        <v>328</v>
      </c>
      <c r="D2038" t="s">
        <v>328</v>
      </c>
      <c r="E2038" t="s">
        <v>12934</v>
      </c>
      <c r="F2038" t="s">
        <v>2907</v>
      </c>
      <c r="G2038" t="s">
        <v>328</v>
      </c>
      <c r="H2038" t="s">
        <v>328</v>
      </c>
      <c r="I2038" t="s">
        <v>328</v>
      </c>
      <c r="J2038" t="s">
        <v>328</v>
      </c>
      <c r="K2038" t="s">
        <v>328</v>
      </c>
      <c r="L2038" t="s">
        <v>328</v>
      </c>
      <c r="M2038" t="s">
        <v>15379</v>
      </c>
      <c r="N2038" t="s">
        <v>328</v>
      </c>
      <c r="O2038" t="s">
        <v>328</v>
      </c>
    </row>
    <row r="2039" spans="1:15">
      <c r="A2039" t="s">
        <v>3680</v>
      </c>
      <c r="B2039" t="s">
        <v>15381</v>
      </c>
      <c r="C2039" t="s">
        <v>328</v>
      </c>
      <c r="D2039" t="s">
        <v>328</v>
      </c>
      <c r="E2039" t="s">
        <v>12934</v>
      </c>
      <c r="F2039" t="s">
        <v>2907</v>
      </c>
      <c r="G2039" t="s">
        <v>328</v>
      </c>
      <c r="H2039" t="s">
        <v>328</v>
      </c>
      <c r="I2039" t="s">
        <v>328</v>
      </c>
      <c r="J2039" t="s">
        <v>328</v>
      </c>
      <c r="K2039" t="s">
        <v>328</v>
      </c>
      <c r="L2039" t="s">
        <v>328</v>
      </c>
      <c r="M2039" t="s">
        <v>15381</v>
      </c>
      <c r="N2039" t="s">
        <v>328</v>
      </c>
      <c r="O2039" t="s">
        <v>328</v>
      </c>
    </row>
    <row r="2040" spans="1:15">
      <c r="A2040" t="s">
        <v>3680</v>
      </c>
      <c r="B2040" t="s">
        <v>15382</v>
      </c>
      <c r="C2040" t="s">
        <v>328</v>
      </c>
      <c r="D2040" t="s">
        <v>328</v>
      </c>
      <c r="E2040" t="s">
        <v>13551</v>
      </c>
      <c r="F2040" t="s">
        <v>2907</v>
      </c>
      <c r="G2040" t="s">
        <v>328</v>
      </c>
      <c r="H2040" t="s">
        <v>6524</v>
      </c>
      <c r="I2040" t="s">
        <v>6505</v>
      </c>
      <c r="J2040" t="s">
        <v>6501</v>
      </c>
      <c r="K2040" t="s">
        <v>328</v>
      </c>
      <c r="L2040">
        <v>95</v>
      </c>
      <c r="M2040" t="s">
        <v>15382</v>
      </c>
      <c r="N2040" t="s">
        <v>328</v>
      </c>
      <c r="O2040" t="s">
        <v>328</v>
      </c>
    </row>
    <row r="2041" spans="1:15">
      <c r="A2041" t="s">
        <v>3680</v>
      </c>
      <c r="B2041" t="s">
        <v>15383</v>
      </c>
      <c r="C2041" t="s">
        <v>328</v>
      </c>
      <c r="D2041" t="s">
        <v>328</v>
      </c>
      <c r="E2041" t="s">
        <v>12949</v>
      </c>
      <c r="F2041" t="s">
        <v>2907</v>
      </c>
      <c r="G2041" t="s">
        <v>328</v>
      </c>
      <c r="H2041" t="s">
        <v>6524</v>
      </c>
      <c r="I2041" t="s">
        <v>6501</v>
      </c>
      <c r="J2041" t="s">
        <v>14477</v>
      </c>
      <c r="K2041" t="s">
        <v>328</v>
      </c>
      <c r="L2041">
        <v>95</v>
      </c>
      <c r="M2041" t="s">
        <v>15384</v>
      </c>
      <c r="N2041" t="s">
        <v>328</v>
      </c>
      <c r="O2041" t="s">
        <v>328</v>
      </c>
    </row>
    <row r="2042" spans="1:15">
      <c r="A2042" t="s">
        <v>3680</v>
      </c>
      <c r="B2042" t="s">
        <v>15385</v>
      </c>
      <c r="C2042" t="s">
        <v>328</v>
      </c>
      <c r="D2042" t="s">
        <v>328</v>
      </c>
      <c r="E2042" t="s">
        <v>12949</v>
      </c>
      <c r="F2042" t="s">
        <v>2907</v>
      </c>
      <c r="G2042" t="s">
        <v>328</v>
      </c>
      <c r="H2042" t="s">
        <v>6524</v>
      </c>
      <c r="I2042" t="s">
        <v>6501</v>
      </c>
      <c r="J2042" t="s">
        <v>14477</v>
      </c>
      <c r="K2042" t="s">
        <v>328</v>
      </c>
      <c r="L2042">
        <v>95</v>
      </c>
      <c r="M2042" t="s">
        <v>15384</v>
      </c>
      <c r="N2042" t="s">
        <v>328</v>
      </c>
      <c r="O2042" t="s">
        <v>328</v>
      </c>
    </row>
    <row r="2043" spans="1:15">
      <c r="A2043" t="s">
        <v>3680</v>
      </c>
      <c r="B2043" t="s">
        <v>15386</v>
      </c>
      <c r="C2043" t="s">
        <v>328</v>
      </c>
      <c r="D2043" t="s">
        <v>328</v>
      </c>
      <c r="E2043" t="s">
        <v>12949</v>
      </c>
      <c r="F2043" t="s">
        <v>2907</v>
      </c>
      <c r="G2043" t="s">
        <v>328</v>
      </c>
      <c r="H2043" t="s">
        <v>6524</v>
      </c>
      <c r="I2043" t="s">
        <v>6501</v>
      </c>
      <c r="J2043" t="s">
        <v>14477</v>
      </c>
      <c r="K2043" t="s">
        <v>328</v>
      </c>
      <c r="L2043">
        <v>95</v>
      </c>
      <c r="M2043" t="s">
        <v>15384</v>
      </c>
      <c r="N2043" t="s">
        <v>328</v>
      </c>
      <c r="O2043" t="s">
        <v>328</v>
      </c>
    </row>
    <row r="2044" spans="1:15">
      <c r="A2044" t="s">
        <v>3680</v>
      </c>
      <c r="B2044" t="s">
        <v>15387</v>
      </c>
      <c r="C2044" t="s">
        <v>328</v>
      </c>
      <c r="D2044" t="s">
        <v>328</v>
      </c>
      <c r="E2044" t="s">
        <v>12934</v>
      </c>
      <c r="F2044" t="s">
        <v>2907</v>
      </c>
      <c r="G2044" t="s">
        <v>328</v>
      </c>
      <c r="H2044" t="s">
        <v>6518</v>
      </c>
      <c r="I2044" t="s">
        <v>2893</v>
      </c>
      <c r="J2044" t="s">
        <v>14935</v>
      </c>
      <c r="K2044" t="s">
        <v>328</v>
      </c>
      <c r="L2044" t="s">
        <v>328</v>
      </c>
      <c r="M2044" t="s">
        <v>15387</v>
      </c>
      <c r="N2044" t="s">
        <v>328</v>
      </c>
      <c r="O2044" t="s">
        <v>328</v>
      </c>
    </row>
    <row r="2045" spans="1:15">
      <c r="A2045" t="s">
        <v>3680</v>
      </c>
      <c r="B2045" t="s">
        <v>15388</v>
      </c>
      <c r="C2045" t="s">
        <v>328</v>
      </c>
      <c r="D2045" t="s">
        <v>328</v>
      </c>
      <c r="E2045" t="s">
        <v>12934</v>
      </c>
      <c r="F2045" t="s">
        <v>2907</v>
      </c>
      <c r="G2045" t="s">
        <v>328</v>
      </c>
      <c r="H2045" t="s">
        <v>6518</v>
      </c>
      <c r="I2045" t="s">
        <v>2893</v>
      </c>
      <c r="J2045" t="s">
        <v>14935</v>
      </c>
      <c r="K2045" t="s">
        <v>328</v>
      </c>
      <c r="L2045" t="s">
        <v>328</v>
      </c>
      <c r="M2045" t="s">
        <v>15388</v>
      </c>
      <c r="N2045" t="s">
        <v>328</v>
      </c>
      <c r="O2045" t="s">
        <v>328</v>
      </c>
    </row>
    <row r="2046" spans="1:15" ht="32.1">
      <c r="A2046" t="s">
        <v>3680</v>
      </c>
      <c r="B2046" s="31" t="s">
        <v>15389</v>
      </c>
      <c r="C2046" t="s">
        <v>328</v>
      </c>
      <c r="D2046" t="s">
        <v>328</v>
      </c>
      <c r="E2046" t="s">
        <v>12934</v>
      </c>
      <c r="F2046" t="s">
        <v>2907</v>
      </c>
      <c r="G2046" t="s">
        <v>328</v>
      </c>
      <c r="H2046" t="s">
        <v>6518</v>
      </c>
      <c r="I2046" t="s">
        <v>14550</v>
      </c>
      <c r="J2046" t="s">
        <v>328</v>
      </c>
      <c r="K2046" t="s">
        <v>328</v>
      </c>
      <c r="L2046" t="s">
        <v>328</v>
      </c>
      <c r="M2046" s="31" t="s">
        <v>15389</v>
      </c>
      <c r="N2046" t="s">
        <v>328</v>
      </c>
      <c r="O2046" t="s">
        <v>328</v>
      </c>
    </row>
    <row r="2047" spans="1:15">
      <c r="A2047" t="s">
        <v>3680</v>
      </c>
      <c r="B2047" t="s">
        <v>15390</v>
      </c>
      <c r="C2047" t="s">
        <v>328</v>
      </c>
      <c r="D2047" t="s">
        <v>328</v>
      </c>
      <c r="E2047" t="s">
        <v>13551</v>
      </c>
      <c r="F2047" t="s">
        <v>2907</v>
      </c>
      <c r="G2047" t="s">
        <v>328</v>
      </c>
      <c r="H2047" t="s">
        <v>328</v>
      </c>
      <c r="I2047" t="s">
        <v>328</v>
      </c>
      <c r="J2047" t="s">
        <v>328</v>
      </c>
      <c r="K2047" t="s">
        <v>328</v>
      </c>
      <c r="L2047" t="s">
        <v>328</v>
      </c>
      <c r="M2047" t="s">
        <v>15390</v>
      </c>
      <c r="N2047" t="s">
        <v>328</v>
      </c>
      <c r="O2047" t="s">
        <v>328</v>
      </c>
    </row>
    <row r="2048" spans="1:15">
      <c r="A2048" t="s">
        <v>3680</v>
      </c>
      <c r="B2048" t="s">
        <v>15391</v>
      </c>
      <c r="C2048" t="s">
        <v>328</v>
      </c>
      <c r="D2048" t="s">
        <v>328</v>
      </c>
      <c r="E2048" t="s">
        <v>12934</v>
      </c>
      <c r="F2048" t="s">
        <v>2907</v>
      </c>
      <c r="G2048" t="s">
        <v>328</v>
      </c>
      <c r="H2048" t="s">
        <v>328</v>
      </c>
      <c r="I2048" t="s">
        <v>328</v>
      </c>
      <c r="J2048" t="s">
        <v>328</v>
      </c>
      <c r="K2048" t="s">
        <v>328</v>
      </c>
      <c r="L2048" t="s">
        <v>328</v>
      </c>
      <c r="M2048" t="s">
        <v>15391</v>
      </c>
      <c r="N2048" t="s">
        <v>328</v>
      </c>
      <c r="O2048" t="s">
        <v>328</v>
      </c>
    </row>
    <row r="2049" spans="1:15">
      <c r="A2049" t="s">
        <v>3680</v>
      </c>
      <c r="B2049" t="s">
        <v>15392</v>
      </c>
      <c r="C2049" t="s">
        <v>328</v>
      </c>
      <c r="D2049" t="s">
        <v>328</v>
      </c>
      <c r="E2049" t="s">
        <v>12934</v>
      </c>
      <c r="F2049" t="s">
        <v>2907</v>
      </c>
      <c r="G2049" t="s">
        <v>328</v>
      </c>
      <c r="H2049" t="s">
        <v>328</v>
      </c>
      <c r="I2049" t="s">
        <v>328</v>
      </c>
      <c r="J2049" t="s">
        <v>328</v>
      </c>
      <c r="K2049" t="s">
        <v>328</v>
      </c>
      <c r="L2049" t="s">
        <v>328</v>
      </c>
      <c r="M2049" t="s">
        <v>15393</v>
      </c>
      <c r="N2049" t="s">
        <v>328</v>
      </c>
      <c r="O2049" t="s">
        <v>328</v>
      </c>
    </row>
    <row r="2050" spans="1:15">
      <c r="A2050" t="s">
        <v>3680</v>
      </c>
      <c r="B2050" t="s">
        <v>15394</v>
      </c>
      <c r="C2050" t="s">
        <v>328</v>
      </c>
      <c r="D2050" t="s">
        <v>328</v>
      </c>
      <c r="E2050" t="s">
        <v>12934</v>
      </c>
      <c r="F2050" t="s">
        <v>2907</v>
      </c>
      <c r="G2050" t="s">
        <v>328</v>
      </c>
      <c r="H2050" t="s">
        <v>328</v>
      </c>
      <c r="I2050" t="s">
        <v>328</v>
      </c>
      <c r="J2050" t="s">
        <v>328</v>
      </c>
      <c r="K2050" t="s">
        <v>328</v>
      </c>
      <c r="L2050" t="s">
        <v>328</v>
      </c>
      <c r="M2050" t="s">
        <v>15394</v>
      </c>
      <c r="N2050" t="s">
        <v>328</v>
      </c>
      <c r="O2050" t="s">
        <v>328</v>
      </c>
    </row>
    <row r="2051" spans="1:15">
      <c r="A2051" t="s">
        <v>3680</v>
      </c>
      <c r="B2051" t="s">
        <v>15395</v>
      </c>
      <c r="C2051" t="s">
        <v>328</v>
      </c>
      <c r="D2051" t="s">
        <v>328</v>
      </c>
      <c r="E2051" t="s">
        <v>12934</v>
      </c>
      <c r="F2051" t="s">
        <v>2907</v>
      </c>
      <c r="G2051" t="s">
        <v>328</v>
      </c>
      <c r="H2051" t="s">
        <v>328</v>
      </c>
      <c r="I2051" t="s">
        <v>328</v>
      </c>
      <c r="J2051" t="s">
        <v>328</v>
      </c>
      <c r="K2051" t="s">
        <v>328</v>
      </c>
      <c r="L2051" t="s">
        <v>328</v>
      </c>
      <c r="M2051" t="s">
        <v>15395</v>
      </c>
      <c r="N2051" t="s">
        <v>328</v>
      </c>
      <c r="O2051" t="s">
        <v>328</v>
      </c>
    </row>
    <row r="2052" spans="1:15">
      <c r="A2052" t="s">
        <v>3680</v>
      </c>
      <c r="B2052" t="s">
        <v>15396</v>
      </c>
      <c r="C2052" t="s">
        <v>328</v>
      </c>
      <c r="D2052" t="s">
        <v>328</v>
      </c>
      <c r="E2052" t="s">
        <v>12934</v>
      </c>
      <c r="F2052" t="s">
        <v>2907</v>
      </c>
      <c r="G2052" t="s">
        <v>328</v>
      </c>
      <c r="H2052" t="s">
        <v>328</v>
      </c>
      <c r="I2052" t="s">
        <v>328</v>
      </c>
      <c r="J2052" t="s">
        <v>328</v>
      </c>
      <c r="K2052" t="s">
        <v>328</v>
      </c>
      <c r="L2052" t="s">
        <v>328</v>
      </c>
      <c r="M2052" t="s">
        <v>15396</v>
      </c>
      <c r="N2052" t="s">
        <v>328</v>
      </c>
      <c r="O2052" t="s">
        <v>328</v>
      </c>
    </row>
    <row r="2053" spans="1:15">
      <c r="A2053" t="s">
        <v>3680</v>
      </c>
      <c r="B2053" t="s">
        <v>15397</v>
      </c>
      <c r="C2053" t="s">
        <v>328</v>
      </c>
      <c r="D2053" t="s">
        <v>328</v>
      </c>
      <c r="E2053" t="s">
        <v>12934</v>
      </c>
      <c r="F2053" t="s">
        <v>2907</v>
      </c>
      <c r="G2053" t="s">
        <v>328</v>
      </c>
      <c r="H2053" t="s">
        <v>328</v>
      </c>
      <c r="I2053" t="s">
        <v>328</v>
      </c>
      <c r="J2053" t="s">
        <v>328</v>
      </c>
      <c r="K2053" t="s">
        <v>328</v>
      </c>
      <c r="L2053" t="s">
        <v>328</v>
      </c>
      <c r="M2053" t="s">
        <v>15397</v>
      </c>
      <c r="N2053" t="s">
        <v>328</v>
      </c>
      <c r="O2053" t="s">
        <v>328</v>
      </c>
    </row>
    <row r="2054" spans="1:15">
      <c r="A2054" t="s">
        <v>3680</v>
      </c>
      <c r="B2054" t="s">
        <v>15393</v>
      </c>
      <c r="C2054" t="s">
        <v>328</v>
      </c>
      <c r="D2054" t="s">
        <v>328</v>
      </c>
      <c r="E2054" t="s">
        <v>12934</v>
      </c>
      <c r="F2054" t="s">
        <v>2907</v>
      </c>
      <c r="G2054" t="s">
        <v>328</v>
      </c>
      <c r="H2054" t="s">
        <v>328</v>
      </c>
      <c r="I2054" t="s">
        <v>328</v>
      </c>
      <c r="J2054" t="s">
        <v>328</v>
      </c>
      <c r="K2054" t="s">
        <v>328</v>
      </c>
      <c r="L2054" t="s">
        <v>328</v>
      </c>
      <c r="M2054" t="s">
        <v>15392</v>
      </c>
      <c r="N2054" t="s">
        <v>328</v>
      </c>
      <c r="O2054" t="s">
        <v>328</v>
      </c>
    </row>
    <row r="2055" spans="1:15">
      <c r="A2055" t="s">
        <v>3680</v>
      </c>
      <c r="B2055" t="s">
        <v>15398</v>
      </c>
      <c r="C2055" t="s">
        <v>328</v>
      </c>
      <c r="D2055" t="s">
        <v>328</v>
      </c>
      <c r="E2055" t="s">
        <v>12934</v>
      </c>
      <c r="F2055" t="s">
        <v>2907</v>
      </c>
      <c r="G2055" t="s">
        <v>328</v>
      </c>
      <c r="H2055" t="s">
        <v>328</v>
      </c>
      <c r="I2055" t="s">
        <v>328</v>
      </c>
      <c r="J2055" t="s">
        <v>328</v>
      </c>
      <c r="K2055" t="s">
        <v>328</v>
      </c>
      <c r="L2055" t="s">
        <v>328</v>
      </c>
      <c r="M2055" t="s">
        <v>15398</v>
      </c>
      <c r="N2055" t="s">
        <v>328</v>
      </c>
      <c r="O2055" t="s">
        <v>328</v>
      </c>
    </row>
    <row r="2056" spans="1:15">
      <c r="A2056" t="s">
        <v>3680</v>
      </c>
      <c r="B2056" t="s">
        <v>15399</v>
      </c>
      <c r="C2056" t="s">
        <v>328</v>
      </c>
      <c r="D2056" t="s">
        <v>328</v>
      </c>
      <c r="E2056" t="s">
        <v>12934</v>
      </c>
      <c r="F2056" t="s">
        <v>2907</v>
      </c>
      <c r="G2056" t="s">
        <v>328</v>
      </c>
      <c r="H2056" t="s">
        <v>328</v>
      </c>
      <c r="I2056" t="s">
        <v>2893</v>
      </c>
      <c r="J2056" t="s">
        <v>14935</v>
      </c>
      <c r="K2056" t="s">
        <v>328</v>
      </c>
      <c r="L2056" t="s">
        <v>328</v>
      </c>
      <c r="M2056" t="s">
        <v>15399</v>
      </c>
      <c r="N2056" t="s">
        <v>328</v>
      </c>
      <c r="O2056" t="s">
        <v>328</v>
      </c>
    </row>
    <row r="2057" spans="1:15">
      <c r="A2057" t="s">
        <v>3680</v>
      </c>
      <c r="B2057" t="s">
        <v>15400</v>
      </c>
      <c r="C2057" t="s">
        <v>328</v>
      </c>
      <c r="D2057" t="s">
        <v>328</v>
      </c>
      <c r="E2057" t="s">
        <v>12934</v>
      </c>
      <c r="F2057" t="s">
        <v>2907</v>
      </c>
      <c r="G2057" t="s">
        <v>328</v>
      </c>
      <c r="H2057" t="s">
        <v>6524</v>
      </c>
      <c r="I2057" t="s">
        <v>328</v>
      </c>
      <c r="J2057" t="s">
        <v>328</v>
      </c>
      <c r="K2057" t="s">
        <v>328</v>
      </c>
      <c r="L2057" t="s">
        <v>328</v>
      </c>
      <c r="M2057" t="s">
        <v>15401</v>
      </c>
      <c r="N2057" t="s">
        <v>328</v>
      </c>
      <c r="O2057" t="s">
        <v>328</v>
      </c>
    </row>
    <row r="2058" spans="1:15">
      <c r="A2058" t="s">
        <v>3680</v>
      </c>
      <c r="B2058" t="s">
        <v>15402</v>
      </c>
      <c r="C2058" t="s">
        <v>328</v>
      </c>
      <c r="D2058" t="s">
        <v>328</v>
      </c>
      <c r="E2058" t="s">
        <v>12934</v>
      </c>
      <c r="F2058" t="s">
        <v>2907</v>
      </c>
      <c r="G2058" t="s">
        <v>328</v>
      </c>
      <c r="H2058" t="s">
        <v>328</v>
      </c>
      <c r="I2058" t="s">
        <v>328</v>
      </c>
      <c r="J2058" t="s">
        <v>328</v>
      </c>
      <c r="K2058" t="s">
        <v>328</v>
      </c>
      <c r="L2058" t="s">
        <v>328</v>
      </c>
      <c r="M2058" t="s">
        <v>15402</v>
      </c>
      <c r="N2058" t="s">
        <v>328</v>
      </c>
      <c r="O2058" t="s">
        <v>328</v>
      </c>
    </row>
    <row r="2059" spans="1:15">
      <c r="A2059" t="s">
        <v>3680</v>
      </c>
      <c r="B2059" t="s">
        <v>15403</v>
      </c>
      <c r="C2059" t="s">
        <v>328</v>
      </c>
      <c r="D2059" t="s">
        <v>328</v>
      </c>
      <c r="E2059" t="s">
        <v>12949</v>
      </c>
      <c r="F2059" t="s">
        <v>2907</v>
      </c>
      <c r="G2059" t="s">
        <v>328</v>
      </c>
      <c r="H2059" t="s">
        <v>6524</v>
      </c>
      <c r="I2059" t="s">
        <v>13241</v>
      </c>
      <c r="J2059" t="s">
        <v>15404</v>
      </c>
      <c r="K2059" t="s">
        <v>328</v>
      </c>
      <c r="L2059">
        <v>120</v>
      </c>
      <c r="M2059" t="s">
        <v>15403</v>
      </c>
      <c r="N2059" t="s">
        <v>328</v>
      </c>
      <c r="O2059" t="s">
        <v>328</v>
      </c>
    </row>
    <row r="2060" spans="1:15">
      <c r="A2060" t="s">
        <v>3680</v>
      </c>
      <c r="B2060" t="s">
        <v>15405</v>
      </c>
      <c r="C2060" t="s">
        <v>328</v>
      </c>
      <c r="D2060" t="s">
        <v>328</v>
      </c>
      <c r="E2060" t="s">
        <v>12934</v>
      </c>
      <c r="F2060" t="s">
        <v>2907</v>
      </c>
      <c r="G2060" t="s">
        <v>328</v>
      </c>
      <c r="H2060" t="s">
        <v>6518</v>
      </c>
      <c r="J2060" t="s">
        <v>14935</v>
      </c>
      <c r="K2060" t="s">
        <v>328</v>
      </c>
      <c r="L2060" t="s">
        <v>328</v>
      </c>
      <c r="M2060" t="s">
        <v>15405</v>
      </c>
      <c r="N2060" t="s">
        <v>328</v>
      </c>
      <c r="O2060" t="s">
        <v>328</v>
      </c>
    </row>
    <row r="2061" spans="1:15">
      <c r="A2061" t="s">
        <v>3680</v>
      </c>
      <c r="B2061" t="s">
        <v>15406</v>
      </c>
      <c r="C2061" t="s">
        <v>328</v>
      </c>
      <c r="D2061" t="s">
        <v>328</v>
      </c>
      <c r="E2061" t="s">
        <v>12934</v>
      </c>
      <c r="F2061" t="s">
        <v>2907</v>
      </c>
      <c r="G2061" t="s">
        <v>328</v>
      </c>
      <c r="H2061" t="s">
        <v>6518</v>
      </c>
      <c r="I2061" t="s">
        <v>2893</v>
      </c>
      <c r="K2061" t="s">
        <v>328</v>
      </c>
      <c r="L2061" t="s">
        <v>328</v>
      </c>
      <c r="M2061" t="s">
        <v>15406</v>
      </c>
      <c r="N2061" t="s">
        <v>328</v>
      </c>
      <c r="O2061" t="s">
        <v>328</v>
      </c>
    </row>
    <row r="2062" spans="1:15">
      <c r="A2062" t="s">
        <v>3680</v>
      </c>
      <c r="B2062" t="s">
        <v>15407</v>
      </c>
      <c r="C2062" t="s">
        <v>328</v>
      </c>
      <c r="D2062" t="s">
        <v>328</v>
      </c>
      <c r="E2062" t="s">
        <v>12934</v>
      </c>
      <c r="F2062" t="s">
        <v>2907</v>
      </c>
      <c r="G2062" t="s">
        <v>328</v>
      </c>
      <c r="H2062" t="s">
        <v>328</v>
      </c>
      <c r="I2062" t="s">
        <v>328</v>
      </c>
      <c r="J2062" t="s">
        <v>328</v>
      </c>
      <c r="K2062" t="s">
        <v>328</v>
      </c>
      <c r="L2062" t="s">
        <v>328</v>
      </c>
      <c r="M2062" t="s">
        <v>15407</v>
      </c>
      <c r="N2062" t="s">
        <v>328</v>
      </c>
      <c r="O2062" t="s">
        <v>328</v>
      </c>
    </row>
    <row r="2063" spans="1:15">
      <c r="A2063" t="s">
        <v>3680</v>
      </c>
      <c r="B2063" t="s">
        <v>15408</v>
      </c>
      <c r="C2063" t="s">
        <v>328</v>
      </c>
      <c r="D2063" t="s">
        <v>328</v>
      </c>
      <c r="E2063" t="s">
        <v>12934</v>
      </c>
      <c r="F2063" t="s">
        <v>2907</v>
      </c>
      <c r="G2063" t="s">
        <v>328</v>
      </c>
      <c r="H2063" t="s">
        <v>6518</v>
      </c>
      <c r="I2063" t="s">
        <v>2893</v>
      </c>
      <c r="J2063" t="s">
        <v>14935</v>
      </c>
      <c r="K2063" t="s">
        <v>328</v>
      </c>
      <c r="L2063" t="s">
        <v>328</v>
      </c>
      <c r="M2063" t="s">
        <v>15408</v>
      </c>
      <c r="N2063" t="s">
        <v>328</v>
      </c>
      <c r="O2063" t="s">
        <v>328</v>
      </c>
    </row>
    <row r="2064" spans="1:15">
      <c r="A2064" t="s">
        <v>3680</v>
      </c>
      <c r="B2064" t="s">
        <v>15409</v>
      </c>
      <c r="C2064" t="s">
        <v>328</v>
      </c>
      <c r="D2064" t="s">
        <v>328</v>
      </c>
      <c r="E2064" t="s">
        <v>12934</v>
      </c>
      <c r="F2064" t="s">
        <v>2907</v>
      </c>
      <c r="G2064" t="s">
        <v>328</v>
      </c>
      <c r="H2064" t="s">
        <v>6520</v>
      </c>
      <c r="I2064" t="s">
        <v>328</v>
      </c>
      <c r="J2064" t="s">
        <v>328</v>
      </c>
      <c r="K2064" t="s">
        <v>328</v>
      </c>
      <c r="L2064" t="s">
        <v>328</v>
      </c>
      <c r="M2064" t="s">
        <v>15409</v>
      </c>
      <c r="N2064" t="s">
        <v>328</v>
      </c>
      <c r="O2064" t="s">
        <v>328</v>
      </c>
    </row>
    <row r="2065" spans="1:15">
      <c r="A2065" t="s">
        <v>3680</v>
      </c>
      <c r="B2065" t="s">
        <v>15410</v>
      </c>
      <c r="C2065" t="s">
        <v>328</v>
      </c>
      <c r="D2065" t="s">
        <v>328</v>
      </c>
      <c r="E2065" t="s">
        <v>12934</v>
      </c>
      <c r="F2065" t="s">
        <v>2907</v>
      </c>
      <c r="G2065" t="s">
        <v>328</v>
      </c>
      <c r="H2065" t="s">
        <v>328</v>
      </c>
      <c r="I2065" t="s">
        <v>328</v>
      </c>
      <c r="J2065" t="s">
        <v>328</v>
      </c>
      <c r="K2065" t="s">
        <v>328</v>
      </c>
      <c r="L2065" t="s">
        <v>328</v>
      </c>
      <c r="M2065" t="s">
        <v>15410</v>
      </c>
      <c r="N2065" t="s">
        <v>328</v>
      </c>
      <c r="O2065" t="s">
        <v>328</v>
      </c>
    </row>
    <row r="2066" spans="1:15">
      <c r="A2066" t="s">
        <v>3680</v>
      </c>
      <c r="B2066" t="s">
        <v>15411</v>
      </c>
      <c r="C2066" t="s">
        <v>328</v>
      </c>
      <c r="D2066" t="s">
        <v>328</v>
      </c>
      <c r="E2066" t="s">
        <v>12934</v>
      </c>
      <c r="F2066" t="s">
        <v>2907</v>
      </c>
      <c r="G2066" t="s">
        <v>328</v>
      </c>
      <c r="H2066" t="s">
        <v>328</v>
      </c>
      <c r="I2066" t="s">
        <v>328</v>
      </c>
      <c r="J2066" t="s">
        <v>328</v>
      </c>
      <c r="K2066" t="s">
        <v>328</v>
      </c>
      <c r="L2066" t="s">
        <v>328</v>
      </c>
      <c r="M2066" t="s">
        <v>15411</v>
      </c>
    </row>
    <row r="2067" spans="1:15">
      <c r="A2067" t="s">
        <v>3680</v>
      </c>
      <c r="B2067" t="s">
        <v>15412</v>
      </c>
      <c r="C2067" t="s">
        <v>328</v>
      </c>
      <c r="D2067" t="s">
        <v>328</v>
      </c>
      <c r="E2067" t="s">
        <v>12934</v>
      </c>
      <c r="F2067" t="s">
        <v>2907</v>
      </c>
      <c r="G2067" t="s">
        <v>328</v>
      </c>
      <c r="H2067" t="s">
        <v>328</v>
      </c>
      <c r="I2067" t="s">
        <v>328</v>
      </c>
      <c r="J2067" t="s">
        <v>328</v>
      </c>
      <c r="K2067" t="s">
        <v>328</v>
      </c>
      <c r="L2067" t="s">
        <v>328</v>
      </c>
      <c r="M2067" t="s">
        <v>15412</v>
      </c>
      <c r="N2067" t="s">
        <v>328</v>
      </c>
      <c r="O2067" t="s">
        <v>328</v>
      </c>
    </row>
    <row r="2068" spans="1:15">
      <c r="A2068" t="s">
        <v>3680</v>
      </c>
      <c r="B2068" t="s">
        <v>15413</v>
      </c>
      <c r="C2068" t="s">
        <v>328</v>
      </c>
      <c r="D2068" t="s">
        <v>328</v>
      </c>
      <c r="E2068" t="s">
        <v>12934</v>
      </c>
      <c r="F2068" t="s">
        <v>2907</v>
      </c>
      <c r="G2068" t="s">
        <v>328</v>
      </c>
      <c r="H2068" t="s">
        <v>328</v>
      </c>
      <c r="I2068" t="s">
        <v>328</v>
      </c>
      <c r="J2068" t="s">
        <v>328</v>
      </c>
      <c r="K2068" t="s">
        <v>328</v>
      </c>
      <c r="L2068" t="s">
        <v>328</v>
      </c>
      <c r="M2068" t="s">
        <v>15414</v>
      </c>
      <c r="N2068" t="s">
        <v>328</v>
      </c>
      <c r="O2068" t="s">
        <v>328</v>
      </c>
    </row>
    <row r="2069" spans="1:15">
      <c r="A2069" t="s">
        <v>3680</v>
      </c>
      <c r="B2069" t="s">
        <v>15415</v>
      </c>
      <c r="C2069" t="s">
        <v>328</v>
      </c>
      <c r="D2069" t="s">
        <v>328</v>
      </c>
      <c r="E2069" t="s">
        <v>12934</v>
      </c>
      <c r="F2069" t="s">
        <v>2907</v>
      </c>
      <c r="G2069" t="s">
        <v>328</v>
      </c>
      <c r="H2069" t="s">
        <v>328</v>
      </c>
      <c r="I2069" t="s">
        <v>328</v>
      </c>
      <c r="J2069" t="s">
        <v>328</v>
      </c>
      <c r="K2069" t="s">
        <v>328</v>
      </c>
      <c r="L2069" t="s">
        <v>328</v>
      </c>
      <c r="M2069" t="s">
        <v>15416</v>
      </c>
      <c r="N2069" t="s">
        <v>328</v>
      </c>
      <c r="O2069" t="s">
        <v>328</v>
      </c>
    </row>
    <row r="2070" spans="1:15">
      <c r="A2070" t="s">
        <v>3680</v>
      </c>
      <c r="B2070" t="s">
        <v>15417</v>
      </c>
      <c r="C2070" t="s">
        <v>328</v>
      </c>
      <c r="D2070" t="s">
        <v>328</v>
      </c>
      <c r="E2070" t="s">
        <v>12934</v>
      </c>
      <c r="F2070" t="s">
        <v>2907</v>
      </c>
      <c r="G2070" t="s">
        <v>328</v>
      </c>
      <c r="H2070" t="s">
        <v>328</v>
      </c>
      <c r="I2070" t="s">
        <v>328</v>
      </c>
      <c r="J2070" t="s">
        <v>328</v>
      </c>
      <c r="K2070" t="s">
        <v>328</v>
      </c>
      <c r="L2070" t="s">
        <v>328</v>
      </c>
      <c r="M2070" t="s">
        <v>15417</v>
      </c>
      <c r="N2070" t="s">
        <v>328</v>
      </c>
      <c r="O2070" t="s">
        <v>328</v>
      </c>
    </row>
    <row r="2071" spans="1:15">
      <c r="A2071" t="s">
        <v>3680</v>
      </c>
      <c r="B2071" t="s">
        <v>15418</v>
      </c>
      <c r="C2071" t="s">
        <v>328</v>
      </c>
      <c r="D2071" t="s">
        <v>328</v>
      </c>
      <c r="E2071" t="s">
        <v>12934</v>
      </c>
      <c r="F2071" t="s">
        <v>2907</v>
      </c>
      <c r="G2071" t="s">
        <v>328</v>
      </c>
      <c r="H2071" t="s">
        <v>328</v>
      </c>
      <c r="I2071" t="s">
        <v>328</v>
      </c>
      <c r="J2071" t="s">
        <v>328</v>
      </c>
      <c r="K2071" t="s">
        <v>328</v>
      </c>
      <c r="L2071" t="s">
        <v>328</v>
      </c>
      <c r="M2071" t="s">
        <v>15418</v>
      </c>
      <c r="N2071" t="s">
        <v>328</v>
      </c>
      <c r="O2071" t="s">
        <v>328</v>
      </c>
    </row>
    <row r="2072" spans="1:15">
      <c r="A2072" t="s">
        <v>3680</v>
      </c>
      <c r="B2072" t="s">
        <v>15419</v>
      </c>
      <c r="C2072" t="s">
        <v>328</v>
      </c>
      <c r="D2072" t="s">
        <v>328</v>
      </c>
      <c r="E2072" t="s">
        <v>12934</v>
      </c>
      <c r="F2072" t="s">
        <v>2907</v>
      </c>
      <c r="G2072" t="s">
        <v>328</v>
      </c>
      <c r="H2072" t="s">
        <v>328</v>
      </c>
      <c r="I2072" t="s">
        <v>328</v>
      </c>
      <c r="J2072" t="s">
        <v>328</v>
      </c>
      <c r="K2072" t="s">
        <v>328</v>
      </c>
      <c r="L2072" t="s">
        <v>328</v>
      </c>
      <c r="M2072" t="s">
        <v>15419</v>
      </c>
      <c r="N2072" t="s">
        <v>328</v>
      </c>
      <c r="O2072" t="s">
        <v>328</v>
      </c>
    </row>
    <row r="2073" spans="1:15">
      <c r="A2073" t="s">
        <v>3680</v>
      </c>
      <c r="B2073" t="s">
        <v>15420</v>
      </c>
      <c r="C2073" t="s">
        <v>328</v>
      </c>
      <c r="D2073" t="s">
        <v>328</v>
      </c>
      <c r="E2073" t="s">
        <v>12934</v>
      </c>
      <c r="F2073" t="s">
        <v>2907</v>
      </c>
      <c r="G2073" t="s">
        <v>328</v>
      </c>
      <c r="H2073" t="s">
        <v>328</v>
      </c>
      <c r="I2073" t="s">
        <v>328</v>
      </c>
      <c r="J2073" t="s">
        <v>328</v>
      </c>
      <c r="K2073" t="s">
        <v>328</v>
      </c>
      <c r="L2073" t="s">
        <v>328</v>
      </c>
      <c r="M2073" t="s">
        <v>15420</v>
      </c>
      <c r="N2073" t="s">
        <v>328</v>
      </c>
      <c r="O2073" t="s">
        <v>328</v>
      </c>
    </row>
    <row r="2074" spans="1:15">
      <c r="A2074" t="s">
        <v>3680</v>
      </c>
      <c r="B2074" t="s">
        <v>15421</v>
      </c>
      <c r="C2074" t="s">
        <v>328</v>
      </c>
      <c r="D2074" t="s">
        <v>328</v>
      </c>
      <c r="E2074" t="s">
        <v>12934</v>
      </c>
      <c r="F2074" t="s">
        <v>2907</v>
      </c>
      <c r="G2074" t="s">
        <v>328</v>
      </c>
      <c r="H2074" t="s">
        <v>6520</v>
      </c>
      <c r="I2074" t="s">
        <v>328</v>
      </c>
      <c r="J2074" t="s">
        <v>328</v>
      </c>
      <c r="K2074" t="s">
        <v>328</v>
      </c>
      <c r="L2074" t="s">
        <v>328</v>
      </c>
      <c r="M2074" t="s">
        <v>15421</v>
      </c>
      <c r="N2074" t="s">
        <v>328</v>
      </c>
      <c r="O2074" t="s">
        <v>328</v>
      </c>
    </row>
    <row r="2075" spans="1:15">
      <c r="A2075" t="s">
        <v>3680</v>
      </c>
      <c r="B2075" t="s">
        <v>15422</v>
      </c>
      <c r="C2075" t="s">
        <v>328</v>
      </c>
      <c r="D2075" t="s">
        <v>328</v>
      </c>
      <c r="E2075" t="s">
        <v>12949</v>
      </c>
      <c r="F2075" t="s">
        <v>2907</v>
      </c>
      <c r="G2075" t="s">
        <v>328</v>
      </c>
      <c r="H2075" t="s">
        <v>6518</v>
      </c>
      <c r="I2075" t="s">
        <v>14821</v>
      </c>
      <c r="J2075" t="s">
        <v>328</v>
      </c>
      <c r="K2075" t="s">
        <v>328</v>
      </c>
      <c r="L2075" t="s">
        <v>328</v>
      </c>
      <c r="M2075" t="s">
        <v>15422</v>
      </c>
      <c r="N2075" t="s">
        <v>328</v>
      </c>
      <c r="O2075" t="s">
        <v>328</v>
      </c>
    </row>
    <row r="2076" spans="1:15">
      <c r="A2076" t="s">
        <v>3680</v>
      </c>
      <c r="B2076" t="s">
        <v>15423</v>
      </c>
      <c r="C2076" t="s">
        <v>328</v>
      </c>
      <c r="D2076" t="s">
        <v>328</v>
      </c>
      <c r="E2076" t="s">
        <v>12934</v>
      </c>
      <c r="F2076" t="s">
        <v>2907</v>
      </c>
      <c r="G2076" t="s">
        <v>328</v>
      </c>
      <c r="H2076" t="s">
        <v>328</v>
      </c>
      <c r="I2076" t="s">
        <v>328</v>
      </c>
      <c r="J2076" t="s">
        <v>328</v>
      </c>
      <c r="K2076" t="s">
        <v>328</v>
      </c>
      <c r="L2076" t="s">
        <v>328</v>
      </c>
      <c r="M2076" t="s">
        <v>15423</v>
      </c>
      <c r="N2076" t="s">
        <v>328</v>
      </c>
      <c r="O2076" t="s">
        <v>328</v>
      </c>
    </row>
    <row r="2077" spans="1:15">
      <c r="A2077" t="s">
        <v>3680</v>
      </c>
      <c r="B2077" t="s">
        <v>15424</v>
      </c>
      <c r="C2077" t="s">
        <v>328</v>
      </c>
      <c r="D2077" t="s">
        <v>328</v>
      </c>
      <c r="E2077" t="s">
        <v>12934</v>
      </c>
      <c r="F2077" t="s">
        <v>2907</v>
      </c>
      <c r="G2077" t="s">
        <v>328</v>
      </c>
      <c r="H2077" t="s">
        <v>328</v>
      </c>
      <c r="I2077" t="s">
        <v>328</v>
      </c>
      <c r="J2077" t="s">
        <v>328</v>
      </c>
      <c r="K2077" t="s">
        <v>328</v>
      </c>
      <c r="L2077" t="s">
        <v>328</v>
      </c>
      <c r="M2077" t="s">
        <v>15425</v>
      </c>
      <c r="N2077" t="s">
        <v>328</v>
      </c>
      <c r="O2077" t="s">
        <v>328</v>
      </c>
    </row>
    <row r="2078" spans="1:15">
      <c r="A2078" t="s">
        <v>3680</v>
      </c>
      <c r="B2078" t="s">
        <v>15426</v>
      </c>
      <c r="C2078" t="s">
        <v>328</v>
      </c>
      <c r="D2078" t="s">
        <v>328</v>
      </c>
      <c r="E2078" t="s">
        <v>2912</v>
      </c>
      <c r="F2078" t="s">
        <v>2911</v>
      </c>
      <c r="G2078" t="s">
        <v>328</v>
      </c>
      <c r="H2078" t="s">
        <v>328</v>
      </c>
      <c r="I2078" t="s">
        <v>328</v>
      </c>
      <c r="J2078" t="s">
        <v>328</v>
      </c>
      <c r="K2078" t="s">
        <v>328</v>
      </c>
      <c r="L2078" t="s">
        <v>328</v>
      </c>
      <c r="M2078" t="s">
        <v>15426</v>
      </c>
      <c r="N2078" t="s">
        <v>328</v>
      </c>
      <c r="O2078" t="s">
        <v>328</v>
      </c>
    </row>
    <row r="2079" spans="1:15">
      <c r="A2079" t="s">
        <v>3680</v>
      </c>
      <c r="B2079" t="s">
        <v>15427</v>
      </c>
      <c r="C2079" t="s">
        <v>328</v>
      </c>
      <c r="D2079" t="s">
        <v>328</v>
      </c>
      <c r="E2079" t="s">
        <v>12934</v>
      </c>
      <c r="F2079" t="s">
        <v>2907</v>
      </c>
      <c r="G2079" t="s">
        <v>328</v>
      </c>
      <c r="H2079" t="s">
        <v>328</v>
      </c>
      <c r="I2079" t="s">
        <v>328</v>
      </c>
      <c r="J2079" t="s">
        <v>328</v>
      </c>
      <c r="K2079" t="s">
        <v>328</v>
      </c>
      <c r="L2079" t="s">
        <v>328</v>
      </c>
      <c r="M2079" t="s">
        <v>15428</v>
      </c>
      <c r="N2079" t="s">
        <v>328</v>
      </c>
      <c r="O2079" t="s">
        <v>328</v>
      </c>
    </row>
    <row r="2080" spans="1:15">
      <c r="A2080" t="s">
        <v>3680</v>
      </c>
      <c r="B2080" t="s">
        <v>15429</v>
      </c>
      <c r="C2080" t="s">
        <v>328</v>
      </c>
      <c r="D2080" t="s">
        <v>328</v>
      </c>
      <c r="E2080" t="s">
        <v>2659</v>
      </c>
      <c r="F2080" t="s">
        <v>328</v>
      </c>
      <c r="G2080" t="s">
        <v>328</v>
      </c>
      <c r="H2080" t="s">
        <v>328</v>
      </c>
      <c r="I2080" t="s">
        <v>328</v>
      </c>
      <c r="J2080" t="s">
        <v>328</v>
      </c>
      <c r="K2080" t="s">
        <v>328</v>
      </c>
      <c r="L2080" t="s">
        <v>328</v>
      </c>
      <c r="M2080" t="s">
        <v>2659</v>
      </c>
      <c r="N2080" t="s">
        <v>328</v>
      </c>
      <c r="O2080" t="s">
        <v>328</v>
      </c>
    </row>
    <row r="2081" spans="1:15">
      <c r="A2081" t="s">
        <v>3680</v>
      </c>
      <c r="B2081" t="s">
        <v>2659</v>
      </c>
      <c r="C2081" t="s">
        <v>328</v>
      </c>
      <c r="D2081" t="s">
        <v>328</v>
      </c>
      <c r="E2081" t="s">
        <v>12934</v>
      </c>
      <c r="F2081" t="s">
        <v>2907</v>
      </c>
      <c r="G2081" t="s">
        <v>328</v>
      </c>
      <c r="H2081" t="s">
        <v>328</v>
      </c>
      <c r="I2081" t="s">
        <v>328</v>
      </c>
      <c r="J2081" t="s">
        <v>328</v>
      </c>
      <c r="K2081" t="s">
        <v>328</v>
      </c>
      <c r="L2081" t="s">
        <v>328</v>
      </c>
      <c r="M2081" t="s">
        <v>2659</v>
      </c>
      <c r="N2081" t="s">
        <v>328</v>
      </c>
      <c r="O2081" t="s">
        <v>328</v>
      </c>
    </row>
    <row r="2082" spans="1:15">
      <c r="A2082" t="s">
        <v>3680</v>
      </c>
      <c r="B2082" t="s">
        <v>2659</v>
      </c>
      <c r="C2082" t="s">
        <v>328</v>
      </c>
      <c r="D2082" t="s">
        <v>328</v>
      </c>
      <c r="E2082" t="s">
        <v>2912</v>
      </c>
      <c r="F2082" t="s">
        <v>2911</v>
      </c>
      <c r="G2082" t="s">
        <v>328</v>
      </c>
      <c r="H2082" t="s">
        <v>328</v>
      </c>
      <c r="I2082" t="s">
        <v>328</v>
      </c>
      <c r="J2082" t="s">
        <v>328</v>
      </c>
      <c r="K2082" t="s">
        <v>328</v>
      </c>
      <c r="L2082" t="s">
        <v>328</v>
      </c>
      <c r="M2082" t="s">
        <v>2659</v>
      </c>
      <c r="N2082" t="s">
        <v>328</v>
      </c>
      <c r="O2082" t="s">
        <v>328</v>
      </c>
    </row>
    <row r="2083" spans="1:15">
      <c r="A2083" t="s">
        <v>3680</v>
      </c>
      <c r="B2083" t="s">
        <v>15430</v>
      </c>
      <c r="C2083" t="s">
        <v>328</v>
      </c>
      <c r="D2083" t="s">
        <v>328</v>
      </c>
      <c r="E2083" t="s">
        <v>13773</v>
      </c>
      <c r="F2083" t="s">
        <v>2889</v>
      </c>
      <c r="G2083" t="s">
        <v>328</v>
      </c>
      <c r="H2083" t="s">
        <v>6518</v>
      </c>
      <c r="I2083" t="s">
        <v>6497</v>
      </c>
      <c r="J2083" t="s">
        <v>328</v>
      </c>
      <c r="K2083" t="s">
        <v>328</v>
      </c>
      <c r="L2083" t="s">
        <v>328</v>
      </c>
      <c r="M2083" t="s">
        <v>15430</v>
      </c>
    </row>
    <row r="2084" spans="1:15">
      <c r="A2084" t="s">
        <v>3680</v>
      </c>
      <c r="B2084" t="s">
        <v>6518</v>
      </c>
      <c r="C2084" t="s">
        <v>328</v>
      </c>
      <c r="D2084" t="s">
        <v>328</v>
      </c>
      <c r="E2084" t="s">
        <v>12934</v>
      </c>
      <c r="F2084" t="s">
        <v>2907</v>
      </c>
      <c r="G2084" t="s">
        <v>328</v>
      </c>
      <c r="H2084" t="s">
        <v>328</v>
      </c>
      <c r="I2084" t="s">
        <v>328</v>
      </c>
      <c r="J2084" t="s">
        <v>328</v>
      </c>
      <c r="K2084" t="s">
        <v>328</v>
      </c>
      <c r="L2084" t="s">
        <v>328</v>
      </c>
      <c r="M2084" t="s">
        <v>15431</v>
      </c>
      <c r="N2084" t="s">
        <v>328</v>
      </c>
      <c r="O2084" t="s">
        <v>328</v>
      </c>
    </row>
    <row r="2085" spans="1:15">
      <c r="A2085" t="s">
        <v>3680</v>
      </c>
      <c r="B2085" t="s">
        <v>6518</v>
      </c>
      <c r="C2085" t="s">
        <v>328</v>
      </c>
      <c r="D2085" t="s">
        <v>328</v>
      </c>
      <c r="E2085" t="s">
        <v>12934</v>
      </c>
      <c r="F2085" t="s">
        <v>2907</v>
      </c>
      <c r="G2085" t="s">
        <v>328</v>
      </c>
      <c r="H2085" t="s">
        <v>6518</v>
      </c>
      <c r="I2085" t="s">
        <v>328</v>
      </c>
      <c r="J2085" t="s">
        <v>328</v>
      </c>
      <c r="K2085" t="s">
        <v>328</v>
      </c>
      <c r="L2085" t="s">
        <v>328</v>
      </c>
      <c r="M2085" t="s">
        <v>15431</v>
      </c>
      <c r="N2085" t="s">
        <v>328</v>
      </c>
      <c r="O2085" t="s">
        <v>328</v>
      </c>
    </row>
    <row r="2086" spans="1:15">
      <c r="A2086" t="s">
        <v>3680</v>
      </c>
      <c r="B2086" t="s">
        <v>15432</v>
      </c>
      <c r="C2086" t="s">
        <v>328</v>
      </c>
      <c r="D2086" t="s">
        <v>328</v>
      </c>
      <c r="E2086" t="s">
        <v>12934</v>
      </c>
      <c r="F2086" t="s">
        <v>2907</v>
      </c>
      <c r="G2086" t="s">
        <v>328</v>
      </c>
      <c r="H2086" t="s">
        <v>6518</v>
      </c>
      <c r="I2086" t="s">
        <v>328</v>
      </c>
      <c r="J2086" t="s">
        <v>328</v>
      </c>
      <c r="K2086" t="s">
        <v>328</v>
      </c>
      <c r="L2086" t="s">
        <v>328</v>
      </c>
      <c r="M2086" t="s">
        <v>15431</v>
      </c>
      <c r="N2086" t="s">
        <v>328</v>
      </c>
      <c r="O2086" t="s">
        <v>328</v>
      </c>
    </row>
    <row r="2087" spans="1:15">
      <c r="A2087" t="s">
        <v>3680</v>
      </c>
      <c r="B2087" t="s">
        <v>15433</v>
      </c>
      <c r="C2087" t="s">
        <v>328</v>
      </c>
      <c r="D2087" t="s">
        <v>328</v>
      </c>
      <c r="E2087" t="s">
        <v>12934</v>
      </c>
      <c r="F2087" t="s">
        <v>2907</v>
      </c>
      <c r="G2087" t="s">
        <v>328</v>
      </c>
      <c r="H2087" t="s">
        <v>2659</v>
      </c>
      <c r="I2087" t="s">
        <v>328</v>
      </c>
      <c r="J2087" t="s">
        <v>328</v>
      </c>
      <c r="K2087" t="s">
        <v>328</v>
      </c>
      <c r="L2087" t="s">
        <v>328</v>
      </c>
      <c r="M2087" t="s">
        <v>13275</v>
      </c>
      <c r="N2087" t="s">
        <v>328</v>
      </c>
      <c r="O2087" t="s">
        <v>328</v>
      </c>
    </row>
    <row r="2088" spans="1:15">
      <c r="A2088" t="s">
        <v>3680</v>
      </c>
      <c r="B2088" t="s">
        <v>15434</v>
      </c>
      <c r="C2088" t="s">
        <v>328</v>
      </c>
      <c r="D2088" t="s">
        <v>328</v>
      </c>
      <c r="E2088" t="s">
        <v>12934</v>
      </c>
      <c r="F2088" t="s">
        <v>2907</v>
      </c>
      <c r="G2088" t="s">
        <v>328</v>
      </c>
      <c r="H2088" t="s">
        <v>328</v>
      </c>
      <c r="I2088" t="s">
        <v>328</v>
      </c>
      <c r="J2088" t="s">
        <v>328</v>
      </c>
      <c r="K2088" t="s">
        <v>328</v>
      </c>
      <c r="L2088" t="s">
        <v>328</v>
      </c>
      <c r="M2088" t="s">
        <v>13275</v>
      </c>
      <c r="N2088" t="s">
        <v>328</v>
      </c>
      <c r="O2088" t="s">
        <v>328</v>
      </c>
    </row>
    <row r="2089" spans="1:15">
      <c r="A2089" t="s">
        <v>3680</v>
      </c>
      <c r="B2089" t="s">
        <v>15435</v>
      </c>
      <c r="C2089" t="s">
        <v>328</v>
      </c>
      <c r="D2089" t="s">
        <v>328</v>
      </c>
      <c r="E2089" t="s">
        <v>12934</v>
      </c>
      <c r="F2089" t="s">
        <v>2907</v>
      </c>
      <c r="G2089" t="s">
        <v>328</v>
      </c>
      <c r="H2089" t="s">
        <v>328</v>
      </c>
      <c r="I2089" t="s">
        <v>328</v>
      </c>
      <c r="J2089" t="s">
        <v>328</v>
      </c>
      <c r="K2089" t="s">
        <v>328</v>
      </c>
      <c r="L2089" t="s">
        <v>328</v>
      </c>
      <c r="M2089" t="s">
        <v>13275</v>
      </c>
      <c r="N2089" t="s">
        <v>328</v>
      </c>
      <c r="O2089" t="s">
        <v>328</v>
      </c>
    </row>
    <row r="2090" spans="1:15">
      <c r="A2090" t="s">
        <v>3680</v>
      </c>
      <c r="B2090" t="s">
        <v>15436</v>
      </c>
      <c r="C2090" t="s">
        <v>328</v>
      </c>
      <c r="D2090" t="s">
        <v>328</v>
      </c>
      <c r="E2090" t="s">
        <v>2912</v>
      </c>
      <c r="F2090" t="s">
        <v>2911</v>
      </c>
      <c r="G2090" t="s">
        <v>328</v>
      </c>
      <c r="H2090" t="s">
        <v>6526</v>
      </c>
      <c r="I2090" t="s">
        <v>328</v>
      </c>
      <c r="J2090" t="s">
        <v>328</v>
      </c>
      <c r="K2090" t="s">
        <v>328</v>
      </c>
      <c r="L2090" t="s">
        <v>328</v>
      </c>
      <c r="M2090" t="s">
        <v>15436</v>
      </c>
      <c r="N2090" t="s">
        <v>328</v>
      </c>
      <c r="O2090" t="s">
        <v>328</v>
      </c>
    </row>
    <row r="2091" spans="1:15">
      <c r="A2091" t="s">
        <v>3680</v>
      </c>
      <c r="B2091" t="s">
        <v>15437</v>
      </c>
      <c r="C2091" t="s">
        <v>328</v>
      </c>
      <c r="D2091" t="s">
        <v>328</v>
      </c>
      <c r="E2091" t="s">
        <v>12934</v>
      </c>
      <c r="F2091" t="s">
        <v>2907</v>
      </c>
      <c r="G2091" t="s">
        <v>328</v>
      </c>
      <c r="H2091" t="s">
        <v>6520</v>
      </c>
      <c r="I2091" t="s">
        <v>328</v>
      </c>
      <c r="J2091" t="s">
        <v>328</v>
      </c>
      <c r="K2091" t="s">
        <v>328</v>
      </c>
      <c r="L2091" t="s">
        <v>328</v>
      </c>
      <c r="M2091" t="s">
        <v>15438</v>
      </c>
      <c r="N2091" t="s">
        <v>328</v>
      </c>
      <c r="O2091" t="s">
        <v>328</v>
      </c>
    </row>
    <row r="2092" spans="1:15">
      <c r="A2092" t="s">
        <v>3680</v>
      </c>
      <c r="B2092" t="s">
        <v>15439</v>
      </c>
      <c r="C2092" t="s">
        <v>328</v>
      </c>
      <c r="D2092" t="s">
        <v>328</v>
      </c>
      <c r="E2092" t="s">
        <v>12934</v>
      </c>
      <c r="F2092" t="s">
        <v>2907</v>
      </c>
      <c r="G2092" t="s">
        <v>328</v>
      </c>
      <c r="H2092" t="s">
        <v>328</v>
      </c>
      <c r="I2092" t="s">
        <v>328</v>
      </c>
      <c r="J2092" t="s">
        <v>328</v>
      </c>
      <c r="K2092" t="s">
        <v>328</v>
      </c>
      <c r="L2092" t="s">
        <v>328</v>
      </c>
      <c r="M2092" t="s">
        <v>15438</v>
      </c>
      <c r="N2092" t="s">
        <v>328</v>
      </c>
      <c r="O2092" t="s">
        <v>328</v>
      </c>
    </row>
    <row r="2093" spans="1:15">
      <c r="A2093" t="s">
        <v>3680</v>
      </c>
      <c r="B2093" t="s">
        <v>6520</v>
      </c>
      <c r="C2093" t="s">
        <v>328</v>
      </c>
      <c r="D2093" t="s">
        <v>328</v>
      </c>
      <c r="E2093" t="s">
        <v>12949</v>
      </c>
      <c r="F2093" t="s">
        <v>2907</v>
      </c>
      <c r="G2093" t="s">
        <v>328</v>
      </c>
      <c r="H2093" t="s">
        <v>6520</v>
      </c>
      <c r="I2093" t="s">
        <v>328</v>
      </c>
      <c r="J2093" t="s">
        <v>328</v>
      </c>
      <c r="K2093" t="s">
        <v>328</v>
      </c>
      <c r="L2093" t="s">
        <v>328</v>
      </c>
      <c r="M2093" t="s">
        <v>15438</v>
      </c>
      <c r="N2093" t="s">
        <v>328</v>
      </c>
      <c r="O2093" t="s">
        <v>328</v>
      </c>
    </row>
    <row r="2094" spans="1:15">
      <c r="A2094" t="s">
        <v>3680</v>
      </c>
      <c r="B2094" t="s">
        <v>15440</v>
      </c>
      <c r="C2094" t="s">
        <v>328</v>
      </c>
      <c r="D2094" t="s">
        <v>328</v>
      </c>
      <c r="E2094" t="s">
        <v>2912</v>
      </c>
      <c r="F2094" t="s">
        <v>2911</v>
      </c>
      <c r="G2094" t="s">
        <v>328</v>
      </c>
      <c r="H2094" t="s">
        <v>328</v>
      </c>
      <c r="I2094" t="s">
        <v>328</v>
      </c>
      <c r="J2094" t="s">
        <v>328</v>
      </c>
      <c r="K2094" t="s">
        <v>328</v>
      </c>
      <c r="L2094" t="s">
        <v>328</v>
      </c>
      <c r="M2094" t="s">
        <v>14113</v>
      </c>
      <c r="N2094" t="s">
        <v>328</v>
      </c>
      <c r="O2094" t="s">
        <v>328</v>
      </c>
    </row>
    <row r="2095" spans="1:15">
      <c r="A2095" t="s">
        <v>3680</v>
      </c>
      <c r="B2095" t="s">
        <v>15441</v>
      </c>
      <c r="C2095" t="s">
        <v>328</v>
      </c>
      <c r="D2095" t="s">
        <v>328</v>
      </c>
      <c r="E2095" t="s">
        <v>12934</v>
      </c>
      <c r="F2095" t="s">
        <v>2907</v>
      </c>
      <c r="G2095" t="s">
        <v>328</v>
      </c>
      <c r="H2095" t="s">
        <v>328</v>
      </c>
      <c r="I2095" t="s">
        <v>328</v>
      </c>
      <c r="J2095" t="s">
        <v>328</v>
      </c>
      <c r="K2095" t="s">
        <v>328</v>
      </c>
      <c r="L2095" t="s">
        <v>328</v>
      </c>
      <c r="M2095" t="s">
        <v>15441</v>
      </c>
      <c r="N2095" t="s">
        <v>328</v>
      </c>
      <c r="O2095" t="s">
        <v>328</v>
      </c>
    </row>
    <row r="2096" spans="1:15">
      <c r="A2096" t="s">
        <v>3680</v>
      </c>
      <c r="B2096" t="s">
        <v>15442</v>
      </c>
      <c r="C2096" t="s">
        <v>328</v>
      </c>
      <c r="D2096" t="s">
        <v>328</v>
      </c>
      <c r="E2096" t="s">
        <v>12934</v>
      </c>
      <c r="F2096" t="s">
        <v>2907</v>
      </c>
      <c r="G2096" t="s">
        <v>328</v>
      </c>
      <c r="H2096" t="s">
        <v>328</v>
      </c>
      <c r="I2096" t="s">
        <v>328</v>
      </c>
      <c r="J2096" t="s">
        <v>328</v>
      </c>
      <c r="K2096" t="s">
        <v>328</v>
      </c>
      <c r="L2096" t="s">
        <v>328</v>
      </c>
      <c r="M2096" t="s">
        <v>15442</v>
      </c>
      <c r="N2096" t="s">
        <v>328</v>
      </c>
      <c r="O2096" t="s">
        <v>328</v>
      </c>
    </row>
    <row r="2097" spans="1:15">
      <c r="A2097" t="s">
        <v>3680</v>
      </c>
      <c r="B2097" t="s">
        <v>15443</v>
      </c>
      <c r="C2097" t="s">
        <v>328</v>
      </c>
      <c r="D2097" t="s">
        <v>328</v>
      </c>
      <c r="E2097" t="s">
        <v>2912</v>
      </c>
      <c r="F2097" t="s">
        <v>2911</v>
      </c>
      <c r="G2097" t="s">
        <v>328</v>
      </c>
      <c r="H2097" t="s">
        <v>328</v>
      </c>
      <c r="I2097" t="s">
        <v>328</v>
      </c>
      <c r="J2097" t="s">
        <v>328</v>
      </c>
      <c r="K2097" t="s">
        <v>328</v>
      </c>
      <c r="L2097" t="s">
        <v>328</v>
      </c>
      <c r="M2097" t="s">
        <v>15443</v>
      </c>
      <c r="N2097" t="s">
        <v>328</v>
      </c>
      <c r="O2097" t="s">
        <v>328</v>
      </c>
    </row>
    <row r="2098" spans="1:15">
      <c r="A2098" t="s">
        <v>3680</v>
      </c>
      <c r="B2098" t="s">
        <v>15444</v>
      </c>
      <c r="C2098" t="s">
        <v>328</v>
      </c>
      <c r="D2098" t="s">
        <v>328</v>
      </c>
      <c r="E2098" t="s">
        <v>12934</v>
      </c>
      <c r="F2098" t="s">
        <v>2907</v>
      </c>
      <c r="G2098" t="s">
        <v>328</v>
      </c>
      <c r="H2098" t="s">
        <v>328</v>
      </c>
      <c r="I2098" t="s">
        <v>328</v>
      </c>
      <c r="J2098" t="s">
        <v>328</v>
      </c>
      <c r="K2098" t="s">
        <v>328</v>
      </c>
      <c r="L2098" t="s">
        <v>328</v>
      </c>
      <c r="M2098" t="s">
        <v>15445</v>
      </c>
      <c r="N2098" t="s">
        <v>328</v>
      </c>
      <c r="O2098" t="s">
        <v>328</v>
      </c>
    </row>
    <row r="2099" spans="1:15">
      <c r="A2099" t="s">
        <v>3680</v>
      </c>
      <c r="B2099" t="s">
        <v>15446</v>
      </c>
      <c r="C2099" t="s">
        <v>328</v>
      </c>
      <c r="D2099" t="s">
        <v>328</v>
      </c>
      <c r="E2099" t="s">
        <v>12934</v>
      </c>
      <c r="F2099" t="s">
        <v>2907</v>
      </c>
      <c r="G2099" t="s">
        <v>328</v>
      </c>
      <c r="H2099" t="s">
        <v>6518</v>
      </c>
      <c r="I2099" t="s">
        <v>6512</v>
      </c>
      <c r="J2099" t="s">
        <v>328</v>
      </c>
      <c r="K2099" t="s">
        <v>328</v>
      </c>
      <c r="L2099" t="s">
        <v>328</v>
      </c>
      <c r="M2099" t="s">
        <v>15446</v>
      </c>
      <c r="N2099" t="s">
        <v>328</v>
      </c>
      <c r="O2099" t="s">
        <v>328</v>
      </c>
    </row>
    <row r="2100" spans="1:15">
      <c r="A2100" t="s">
        <v>3680</v>
      </c>
      <c r="B2100" t="s">
        <v>15447</v>
      </c>
      <c r="C2100" t="s">
        <v>328</v>
      </c>
      <c r="D2100" t="s">
        <v>328</v>
      </c>
      <c r="E2100" t="s">
        <v>12934</v>
      </c>
      <c r="F2100" t="s">
        <v>2907</v>
      </c>
      <c r="G2100" t="s">
        <v>328</v>
      </c>
      <c r="H2100" t="s">
        <v>6518</v>
      </c>
      <c r="I2100" t="s">
        <v>15448</v>
      </c>
      <c r="J2100" t="s">
        <v>328</v>
      </c>
      <c r="K2100" t="s">
        <v>328</v>
      </c>
      <c r="L2100" t="s">
        <v>328</v>
      </c>
      <c r="M2100" t="s">
        <v>15447</v>
      </c>
      <c r="N2100" t="s">
        <v>328</v>
      </c>
      <c r="O2100" t="s">
        <v>328</v>
      </c>
    </row>
    <row r="2101" spans="1:15">
      <c r="A2101" t="s">
        <v>3680</v>
      </c>
      <c r="B2101" t="s">
        <v>15449</v>
      </c>
      <c r="C2101" t="s">
        <v>328</v>
      </c>
      <c r="D2101" t="s">
        <v>328</v>
      </c>
      <c r="E2101" t="s">
        <v>12934</v>
      </c>
      <c r="F2101" t="s">
        <v>2907</v>
      </c>
      <c r="G2101" t="s">
        <v>328</v>
      </c>
      <c r="H2101" t="s">
        <v>6518</v>
      </c>
      <c r="I2101" t="s">
        <v>6512</v>
      </c>
      <c r="J2101" t="s">
        <v>328</v>
      </c>
      <c r="K2101" t="s">
        <v>328</v>
      </c>
      <c r="L2101" t="s">
        <v>328</v>
      </c>
      <c r="M2101" t="s">
        <v>15449</v>
      </c>
      <c r="N2101" t="s">
        <v>328</v>
      </c>
      <c r="O2101" t="s">
        <v>328</v>
      </c>
    </row>
    <row r="2102" spans="1:15">
      <c r="A2102" t="s">
        <v>3680</v>
      </c>
      <c r="B2102" t="s">
        <v>15450</v>
      </c>
      <c r="C2102" t="s">
        <v>328</v>
      </c>
      <c r="D2102" t="s">
        <v>328</v>
      </c>
      <c r="E2102" t="s">
        <v>2912</v>
      </c>
      <c r="F2102" t="s">
        <v>2911</v>
      </c>
      <c r="G2102" t="s">
        <v>328</v>
      </c>
      <c r="H2102" t="s">
        <v>328</v>
      </c>
      <c r="I2102" t="s">
        <v>328</v>
      </c>
      <c r="J2102" t="s">
        <v>328</v>
      </c>
      <c r="K2102" t="s">
        <v>328</v>
      </c>
      <c r="L2102" t="s">
        <v>328</v>
      </c>
      <c r="M2102" t="s">
        <v>15451</v>
      </c>
      <c r="N2102" t="s">
        <v>328</v>
      </c>
      <c r="O2102" t="s">
        <v>328</v>
      </c>
    </row>
    <row r="2103" spans="1:15">
      <c r="A2103" t="s">
        <v>3680</v>
      </c>
      <c r="B2103" t="s">
        <v>15452</v>
      </c>
      <c r="C2103" t="s">
        <v>328</v>
      </c>
      <c r="D2103" t="s">
        <v>328</v>
      </c>
      <c r="E2103" t="s">
        <v>12934</v>
      </c>
      <c r="F2103" t="s">
        <v>2907</v>
      </c>
      <c r="G2103" t="s">
        <v>328</v>
      </c>
      <c r="H2103" t="s">
        <v>6524</v>
      </c>
      <c r="I2103" t="s">
        <v>328</v>
      </c>
      <c r="J2103" t="s">
        <v>328</v>
      </c>
      <c r="K2103" t="s">
        <v>328</v>
      </c>
      <c r="L2103" t="s">
        <v>328</v>
      </c>
      <c r="M2103" t="s">
        <v>15452</v>
      </c>
      <c r="N2103" t="s">
        <v>328</v>
      </c>
      <c r="O2103" t="s">
        <v>328</v>
      </c>
    </row>
    <row r="2104" spans="1:15">
      <c r="A2104" t="s">
        <v>3680</v>
      </c>
      <c r="B2104" t="s">
        <v>15453</v>
      </c>
      <c r="C2104" t="s">
        <v>328</v>
      </c>
      <c r="D2104" t="s">
        <v>328</v>
      </c>
      <c r="E2104" t="s">
        <v>12934</v>
      </c>
      <c r="F2104" t="s">
        <v>2907</v>
      </c>
      <c r="G2104" t="s">
        <v>328</v>
      </c>
      <c r="H2104" t="s">
        <v>6518</v>
      </c>
      <c r="I2104" t="s">
        <v>328</v>
      </c>
      <c r="J2104" t="s">
        <v>328</v>
      </c>
      <c r="K2104" t="s">
        <v>328</v>
      </c>
      <c r="L2104" t="s">
        <v>328</v>
      </c>
      <c r="M2104" t="s">
        <v>15453</v>
      </c>
      <c r="N2104" t="s">
        <v>328</v>
      </c>
      <c r="O2104" t="s">
        <v>328</v>
      </c>
    </row>
    <row r="2105" spans="1:15">
      <c r="A2105" t="s">
        <v>3680</v>
      </c>
      <c r="B2105" t="s">
        <v>15454</v>
      </c>
      <c r="C2105" t="s">
        <v>328</v>
      </c>
      <c r="D2105" t="s">
        <v>328</v>
      </c>
      <c r="E2105" t="s">
        <v>12934</v>
      </c>
      <c r="F2105" t="s">
        <v>2907</v>
      </c>
      <c r="G2105" t="s">
        <v>328</v>
      </c>
      <c r="H2105" t="s">
        <v>6518</v>
      </c>
      <c r="I2105" t="s">
        <v>328</v>
      </c>
      <c r="J2105" t="s">
        <v>328</v>
      </c>
      <c r="K2105" t="s">
        <v>328</v>
      </c>
      <c r="L2105" t="s">
        <v>328</v>
      </c>
      <c r="M2105" t="s">
        <v>15454</v>
      </c>
      <c r="N2105" t="s">
        <v>328</v>
      </c>
      <c r="O2105" t="s">
        <v>328</v>
      </c>
    </row>
    <row r="2106" spans="1:15">
      <c r="A2106" t="s">
        <v>3680</v>
      </c>
      <c r="B2106" t="s">
        <v>15455</v>
      </c>
      <c r="C2106" t="s">
        <v>328</v>
      </c>
      <c r="D2106" t="s">
        <v>328</v>
      </c>
      <c r="E2106" t="s">
        <v>12934</v>
      </c>
      <c r="F2106" t="s">
        <v>2907</v>
      </c>
      <c r="G2106" t="s">
        <v>328</v>
      </c>
      <c r="H2106" t="s">
        <v>6518</v>
      </c>
      <c r="I2106" t="s">
        <v>328</v>
      </c>
      <c r="J2106" t="s">
        <v>328</v>
      </c>
      <c r="K2106" t="s">
        <v>328</v>
      </c>
      <c r="L2106" t="s">
        <v>328</v>
      </c>
      <c r="M2106" t="s">
        <v>15455</v>
      </c>
      <c r="N2106" t="s">
        <v>328</v>
      </c>
      <c r="O2106" t="s">
        <v>328</v>
      </c>
    </row>
    <row r="2107" spans="1:15">
      <c r="A2107" t="s">
        <v>3680</v>
      </c>
      <c r="B2107" t="s">
        <v>15456</v>
      </c>
      <c r="C2107" t="s">
        <v>328</v>
      </c>
      <c r="D2107" t="s">
        <v>328</v>
      </c>
      <c r="E2107" t="s">
        <v>12934</v>
      </c>
      <c r="F2107" t="s">
        <v>2907</v>
      </c>
      <c r="G2107" t="s">
        <v>328</v>
      </c>
      <c r="H2107" t="s">
        <v>6518</v>
      </c>
      <c r="I2107" t="s">
        <v>14619</v>
      </c>
      <c r="J2107" t="s">
        <v>328</v>
      </c>
      <c r="K2107" t="s">
        <v>328</v>
      </c>
      <c r="L2107" t="s">
        <v>328</v>
      </c>
      <c r="M2107" t="s">
        <v>15456</v>
      </c>
      <c r="N2107" t="s">
        <v>328</v>
      </c>
      <c r="O2107" t="s">
        <v>328</v>
      </c>
    </row>
    <row r="2108" spans="1:15">
      <c r="A2108" t="s">
        <v>3680</v>
      </c>
      <c r="B2108" t="s">
        <v>15457</v>
      </c>
      <c r="C2108" t="s">
        <v>328</v>
      </c>
      <c r="D2108" t="s">
        <v>328</v>
      </c>
      <c r="E2108" t="s">
        <v>12934</v>
      </c>
      <c r="F2108" t="s">
        <v>2907</v>
      </c>
      <c r="G2108" t="s">
        <v>328</v>
      </c>
      <c r="H2108" t="s">
        <v>6518</v>
      </c>
      <c r="I2108" t="s">
        <v>14619</v>
      </c>
      <c r="J2108" t="s">
        <v>328</v>
      </c>
      <c r="K2108" t="s">
        <v>328</v>
      </c>
      <c r="L2108" t="s">
        <v>328</v>
      </c>
      <c r="M2108" t="s">
        <v>15457</v>
      </c>
      <c r="N2108" t="s">
        <v>328</v>
      </c>
      <c r="O2108" t="s">
        <v>328</v>
      </c>
    </row>
    <row r="2109" spans="1:15">
      <c r="A2109" t="s">
        <v>3680</v>
      </c>
      <c r="B2109" t="s">
        <v>15458</v>
      </c>
      <c r="C2109" t="s">
        <v>328</v>
      </c>
      <c r="D2109" t="s">
        <v>328</v>
      </c>
      <c r="E2109" t="s">
        <v>12934</v>
      </c>
      <c r="F2109" t="s">
        <v>2907</v>
      </c>
      <c r="G2109" t="s">
        <v>328</v>
      </c>
      <c r="H2109" t="s">
        <v>6518</v>
      </c>
      <c r="I2109" t="s">
        <v>6512</v>
      </c>
      <c r="J2109" t="s">
        <v>328</v>
      </c>
      <c r="K2109" t="s">
        <v>328</v>
      </c>
      <c r="L2109" t="s">
        <v>328</v>
      </c>
      <c r="M2109" t="s">
        <v>15458</v>
      </c>
      <c r="N2109" t="s">
        <v>328</v>
      </c>
      <c r="O2109" t="s">
        <v>328</v>
      </c>
    </row>
    <row r="2110" spans="1:15">
      <c r="A2110" t="s">
        <v>3680</v>
      </c>
      <c r="B2110" t="s">
        <v>15459</v>
      </c>
      <c r="C2110" t="s">
        <v>328</v>
      </c>
      <c r="D2110" t="s">
        <v>328</v>
      </c>
      <c r="E2110" t="s">
        <v>12934</v>
      </c>
      <c r="F2110" t="s">
        <v>2907</v>
      </c>
      <c r="G2110" t="s">
        <v>328</v>
      </c>
      <c r="H2110" t="s">
        <v>6518</v>
      </c>
      <c r="I2110" t="s">
        <v>14619</v>
      </c>
      <c r="J2110" t="s">
        <v>328</v>
      </c>
      <c r="K2110" t="s">
        <v>328</v>
      </c>
      <c r="L2110" t="s">
        <v>328</v>
      </c>
      <c r="M2110" t="s">
        <v>15459</v>
      </c>
      <c r="N2110" t="s">
        <v>328</v>
      </c>
      <c r="O2110" t="s">
        <v>328</v>
      </c>
    </row>
    <row r="2111" spans="1:15">
      <c r="A2111" t="s">
        <v>3680</v>
      </c>
      <c r="B2111" t="s">
        <v>15460</v>
      </c>
      <c r="C2111" t="s">
        <v>328</v>
      </c>
      <c r="D2111" t="s">
        <v>328</v>
      </c>
      <c r="E2111" t="s">
        <v>12934</v>
      </c>
      <c r="F2111" t="s">
        <v>2907</v>
      </c>
      <c r="G2111" t="s">
        <v>328</v>
      </c>
      <c r="H2111" t="s">
        <v>6518</v>
      </c>
      <c r="I2111" t="s">
        <v>6512</v>
      </c>
      <c r="J2111" t="s">
        <v>328</v>
      </c>
      <c r="K2111" t="s">
        <v>328</v>
      </c>
      <c r="L2111" t="s">
        <v>328</v>
      </c>
      <c r="M2111" t="s">
        <v>15460</v>
      </c>
      <c r="N2111" t="s">
        <v>328</v>
      </c>
      <c r="O2111" t="s">
        <v>328</v>
      </c>
    </row>
    <row r="2112" spans="1:15">
      <c r="A2112" t="s">
        <v>3680</v>
      </c>
      <c r="B2112" t="s">
        <v>15461</v>
      </c>
      <c r="C2112" t="s">
        <v>328</v>
      </c>
      <c r="D2112" t="s">
        <v>328</v>
      </c>
      <c r="E2112" t="s">
        <v>12934</v>
      </c>
      <c r="F2112" t="s">
        <v>2907</v>
      </c>
      <c r="G2112" t="s">
        <v>328</v>
      </c>
      <c r="H2112" t="s">
        <v>6518</v>
      </c>
      <c r="I2112" t="s">
        <v>6512</v>
      </c>
      <c r="J2112" t="s">
        <v>328</v>
      </c>
      <c r="K2112" t="s">
        <v>328</v>
      </c>
      <c r="L2112" t="s">
        <v>328</v>
      </c>
      <c r="M2112" t="s">
        <v>15461</v>
      </c>
      <c r="N2112" t="s">
        <v>328</v>
      </c>
      <c r="O2112" t="s">
        <v>328</v>
      </c>
    </row>
    <row r="2113" spans="1:15">
      <c r="A2113" t="s">
        <v>3680</v>
      </c>
      <c r="B2113" t="s">
        <v>15462</v>
      </c>
      <c r="C2113" t="s">
        <v>328</v>
      </c>
      <c r="D2113" t="s">
        <v>328</v>
      </c>
      <c r="E2113" t="s">
        <v>12934</v>
      </c>
      <c r="F2113" t="s">
        <v>2907</v>
      </c>
      <c r="G2113" t="s">
        <v>328</v>
      </c>
      <c r="H2113" t="s">
        <v>6518</v>
      </c>
      <c r="I2113" t="s">
        <v>6512</v>
      </c>
      <c r="J2113" t="s">
        <v>328</v>
      </c>
      <c r="K2113" t="s">
        <v>328</v>
      </c>
      <c r="L2113" t="s">
        <v>328</v>
      </c>
      <c r="M2113" t="s">
        <v>15462</v>
      </c>
      <c r="N2113" t="s">
        <v>328</v>
      </c>
      <c r="O2113" t="s">
        <v>328</v>
      </c>
    </row>
    <row r="2114" spans="1:15">
      <c r="A2114" t="s">
        <v>3680</v>
      </c>
      <c r="B2114" t="s">
        <v>15463</v>
      </c>
      <c r="C2114" t="s">
        <v>328</v>
      </c>
      <c r="D2114" t="s">
        <v>328</v>
      </c>
      <c r="E2114" t="s">
        <v>12934</v>
      </c>
      <c r="F2114" t="s">
        <v>2907</v>
      </c>
      <c r="G2114" t="s">
        <v>328</v>
      </c>
      <c r="H2114" t="s">
        <v>6518</v>
      </c>
      <c r="I2114" t="s">
        <v>6512</v>
      </c>
      <c r="J2114" t="s">
        <v>328</v>
      </c>
      <c r="K2114" t="s">
        <v>328</v>
      </c>
      <c r="L2114" t="s">
        <v>328</v>
      </c>
      <c r="M2114" t="s">
        <v>15463</v>
      </c>
      <c r="N2114" t="s">
        <v>328</v>
      </c>
      <c r="O2114" t="s">
        <v>328</v>
      </c>
    </row>
    <row r="2115" spans="1:15">
      <c r="A2115" t="s">
        <v>3680</v>
      </c>
      <c r="B2115" t="s">
        <v>15464</v>
      </c>
      <c r="C2115" t="s">
        <v>328</v>
      </c>
      <c r="D2115" t="s">
        <v>328</v>
      </c>
      <c r="E2115" t="s">
        <v>12934</v>
      </c>
      <c r="F2115" t="s">
        <v>2907</v>
      </c>
      <c r="G2115" t="s">
        <v>328</v>
      </c>
      <c r="H2115" t="s">
        <v>328</v>
      </c>
      <c r="I2115" t="s">
        <v>328</v>
      </c>
      <c r="J2115" t="s">
        <v>328</v>
      </c>
      <c r="K2115" t="s">
        <v>328</v>
      </c>
      <c r="L2115" t="s">
        <v>328</v>
      </c>
      <c r="M2115" t="s">
        <v>15464</v>
      </c>
      <c r="N2115" t="s">
        <v>328</v>
      </c>
      <c r="O2115" t="s">
        <v>328</v>
      </c>
    </row>
    <row r="2116" spans="1:15">
      <c r="A2116" t="s">
        <v>3680</v>
      </c>
      <c r="B2116" t="s">
        <v>15464</v>
      </c>
      <c r="C2116" t="s">
        <v>328</v>
      </c>
      <c r="D2116" t="s">
        <v>328</v>
      </c>
      <c r="E2116" t="s">
        <v>12934</v>
      </c>
      <c r="F2116" t="s">
        <v>2907</v>
      </c>
      <c r="G2116" t="s">
        <v>328</v>
      </c>
      <c r="H2116" t="s">
        <v>328</v>
      </c>
      <c r="I2116" t="s">
        <v>328</v>
      </c>
      <c r="J2116" t="s">
        <v>328</v>
      </c>
      <c r="K2116" t="s">
        <v>328</v>
      </c>
      <c r="L2116" t="s">
        <v>328</v>
      </c>
      <c r="M2116" t="s">
        <v>15464</v>
      </c>
      <c r="N2116" t="s">
        <v>328</v>
      </c>
      <c r="O2116" t="s">
        <v>328</v>
      </c>
    </row>
    <row r="2117" spans="1:15">
      <c r="A2117" s="45" t="s">
        <v>3680</v>
      </c>
      <c r="B2117" t="s">
        <v>15465</v>
      </c>
      <c r="C2117" t="s">
        <v>328</v>
      </c>
      <c r="D2117" t="s">
        <v>328</v>
      </c>
      <c r="E2117" t="s">
        <v>12934</v>
      </c>
      <c r="F2117" t="s">
        <v>2907</v>
      </c>
      <c r="G2117" t="s">
        <v>328</v>
      </c>
      <c r="H2117" t="s">
        <v>6526</v>
      </c>
      <c r="I2117" t="s">
        <v>14642</v>
      </c>
      <c r="J2117" t="s">
        <v>328</v>
      </c>
      <c r="K2117" t="s">
        <v>328</v>
      </c>
      <c r="L2117" t="s">
        <v>328</v>
      </c>
      <c r="M2117" s="49" t="s">
        <v>15465</v>
      </c>
      <c r="N2117" t="s">
        <v>328</v>
      </c>
      <c r="O2117" t="s">
        <v>328</v>
      </c>
    </row>
    <row r="2118" spans="1:15">
      <c r="A2118" t="s">
        <v>3680</v>
      </c>
      <c r="B2118" t="s">
        <v>15466</v>
      </c>
      <c r="C2118" t="s">
        <v>328</v>
      </c>
      <c r="D2118" t="s">
        <v>328</v>
      </c>
      <c r="E2118" t="s">
        <v>12934</v>
      </c>
      <c r="F2118" t="s">
        <v>2907</v>
      </c>
      <c r="G2118" t="s">
        <v>328</v>
      </c>
      <c r="H2118" t="s">
        <v>6518</v>
      </c>
      <c r="I2118" t="s">
        <v>328</v>
      </c>
      <c r="J2118" t="s">
        <v>328</v>
      </c>
      <c r="K2118" t="s">
        <v>328</v>
      </c>
      <c r="L2118" t="s">
        <v>328</v>
      </c>
      <c r="M2118" t="s">
        <v>15466</v>
      </c>
      <c r="N2118" t="s">
        <v>328</v>
      </c>
      <c r="O2118" t="s">
        <v>328</v>
      </c>
    </row>
    <row r="2119" spans="1:15">
      <c r="A2119" s="45" t="s">
        <v>3680</v>
      </c>
      <c r="B2119" t="s">
        <v>15467</v>
      </c>
      <c r="C2119" t="s">
        <v>328</v>
      </c>
      <c r="D2119" t="s">
        <v>328</v>
      </c>
      <c r="E2119" t="s">
        <v>12934</v>
      </c>
      <c r="F2119" t="s">
        <v>2907</v>
      </c>
      <c r="G2119" t="s">
        <v>328</v>
      </c>
      <c r="H2119" t="s">
        <v>328</v>
      </c>
      <c r="I2119" t="s">
        <v>328</v>
      </c>
      <c r="J2119" t="s">
        <v>328</v>
      </c>
      <c r="K2119" t="s">
        <v>328</v>
      </c>
      <c r="L2119" t="s">
        <v>328</v>
      </c>
      <c r="M2119" s="49" t="s">
        <v>15468</v>
      </c>
      <c r="N2119" t="s">
        <v>328</v>
      </c>
      <c r="O2119" t="s">
        <v>328</v>
      </c>
    </row>
    <row r="2120" spans="1:15">
      <c r="A2120" t="s">
        <v>3680</v>
      </c>
      <c r="B2120" t="s">
        <v>15469</v>
      </c>
      <c r="C2120" t="s">
        <v>328</v>
      </c>
      <c r="D2120" t="s">
        <v>328</v>
      </c>
      <c r="E2120" t="s">
        <v>12934</v>
      </c>
      <c r="F2120" t="s">
        <v>2907</v>
      </c>
      <c r="G2120" t="s">
        <v>328</v>
      </c>
      <c r="H2120" t="s">
        <v>6518</v>
      </c>
      <c r="I2120" t="s">
        <v>6514</v>
      </c>
      <c r="J2120" t="s">
        <v>328</v>
      </c>
      <c r="K2120" t="s">
        <v>328</v>
      </c>
      <c r="L2120" t="s">
        <v>328</v>
      </c>
      <c r="M2120" t="s">
        <v>15469</v>
      </c>
      <c r="N2120" t="s">
        <v>328</v>
      </c>
      <c r="O2120" t="s">
        <v>328</v>
      </c>
    </row>
    <row r="2121" spans="1:15">
      <c r="A2121" t="s">
        <v>3680</v>
      </c>
      <c r="B2121" t="s">
        <v>15470</v>
      </c>
      <c r="C2121" t="s">
        <v>328</v>
      </c>
      <c r="D2121" t="s">
        <v>328</v>
      </c>
      <c r="E2121" t="s">
        <v>12934</v>
      </c>
      <c r="F2121" t="s">
        <v>2907</v>
      </c>
      <c r="G2121" t="s">
        <v>328</v>
      </c>
      <c r="H2121" t="s">
        <v>328</v>
      </c>
      <c r="I2121" t="s">
        <v>328</v>
      </c>
      <c r="J2121" t="s">
        <v>328</v>
      </c>
      <c r="K2121" t="s">
        <v>328</v>
      </c>
      <c r="L2121" t="s">
        <v>328</v>
      </c>
      <c r="M2121" t="s">
        <v>15471</v>
      </c>
      <c r="N2121" t="s">
        <v>328</v>
      </c>
      <c r="O2121" t="s">
        <v>328</v>
      </c>
    </row>
    <row r="2122" spans="1:15">
      <c r="A2122" t="s">
        <v>3680</v>
      </c>
      <c r="B2122" t="s">
        <v>15472</v>
      </c>
      <c r="C2122" t="s">
        <v>328</v>
      </c>
      <c r="D2122" t="s">
        <v>328</v>
      </c>
      <c r="E2122" t="s">
        <v>12934</v>
      </c>
      <c r="F2122" t="s">
        <v>2907</v>
      </c>
      <c r="G2122" t="s">
        <v>328</v>
      </c>
      <c r="H2122" t="s">
        <v>328</v>
      </c>
      <c r="I2122" t="s">
        <v>328</v>
      </c>
      <c r="J2122" t="s">
        <v>328</v>
      </c>
      <c r="K2122" t="s">
        <v>328</v>
      </c>
      <c r="L2122" t="s">
        <v>328</v>
      </c>
      <c r="M2122" t="s">
        <v>15473</v>
      </c>
      <c r="N2122" t="s">
        <v>328</v>
      </c>
      <c r="O2122" t="s">
        <v>328</v>
      </c>
    </row>
    <row r="2123" spans="1:15">
      <c r="A2123" t="s">
        <v>3680</v>
      </c>
      <c r="B2123" t="s">
        <v>15473</v>
      </c>
      <c r="C2123" t="s">
        <v>328</v>
      </c>
      <c r="D2123" t="s">
        <v>328</v>
      </c>
      <c r="E2123" t="s">
        <v>12934</v>
      </c>
      <c r="F2123" t="s">
        <v>2907</v>
      </c>
      <c r="G2123" t="s">
        <v>328</v>
      </c>
      <c r="H2123" t="s">
        <v>328</v>
      </c>
      <c r="I2123" t="s">
        <v>328</v>
      </c>
      <c r="J2123" t="s">
        <v>328</v>
      </c>
      <c r="K2123" t="s">
        <v>328</v>
      </c>
      <c r="L2123" t="s">
        <v>328</v>
      </c>
      <c r="M2123" t="s">
        <v>15473</v>
      </c>
      <c r="N2123" t="s">
        <v>328</v>
      </c>
      <c r="O2123" t="s">
        <v>328</v>
      </c>
    </row>
    <row r="2124" spans="1:15">
      <c r="A2124" t="s">
        <v>3680</v>
      </c>
      <c r="B2124" t="s">
        <v>15474</v>
      </c>
      <c r="C2124" t="s">
        <v>328</v>
      </c>
      <c r="D2124" t="s">
        <v>328</v>
      </c>
      <c r="E2124" t="s">
        <v>12934</v>
      </c>
      <c r="F2124" t="s">
        <v>2907</v>
      </c>
      <c r="G2124" t="s">
        <v>328</v>
      </c>
      <c r="H2124" t="s">
        <v>328</v>
      </c>
      <c r="I2124" t="s">
        <v>328</v>
      </c>
      <c r="J2124" t="s">
        <v>328</v>
      </c>
      <c r="K2124" t="s">
        <v>328</v>
      </c>
      <c r="L2124" t="s">
        <v>328</v>
      </c>
      <c r="M2124" t="s">
        <v>15475</v>
      </c>
      <c r="N2124" t="s">
        <v>328</v>
      </c>
      <c r="O2124" t="s">
        <v>328</v>
      </c>
    </row>
    <row r="2125" spans="1:15">
      <c r="A2125" t="s">
        <v>3680</v>
      </c>
      <c r="B2125" t="s">
        <v>15476</v>
      </c>
      <c r="C2125" t="s">
        <v>328</v>
      </c>
      <c r="D2125" t="s">
        <v>328</v>
      </c>
      <c r="E2125" t="s">
        <v>12934</v>
      </c>
      <c r="F2125" t="s">
        <v>2907</v>
      </c>
      <c r="G2125" t="s">
        <v>328</v>
      </c>
      <c r="H2125" t="s">
        <v>328</v>
      </c>
      <c r="I2125" t="s">
        <v>328</v>
      </c>
      <c r="J2125" t="s">
        <v>328</v>
      </c>
      <c r="K2125" t="s">
        <v>328</v>
      </c>
      <c r="L2125" t="s">
        <v>328</v>
      </c>
      <c r="M2125" t="s">
        <v>15477</v>
      </c>
      <c r="N2125" t="s">
        <v>328</v>
      </c>
      <c r="O2125" t="s">
        <v>328</v>
      </c>
    </row>
    <row r="2126" spans="1:15">
      <c r="A2126" t="s">
        <v>3680</v>
      </c>
      <c r="B2126" t="s">
        <v>15477</v>
      </c>
      <c r="C2126" t="s">
        <v>328</v>
      </c>
      <c r="D2126" t="s">
        <v>328</v>
      </c>
      <c r="E2126" t="s">
        <v>12934</v>
      </c>
      <c r="F2126" t="s">
        <v>2907</v>
      </c>
      <c r="G2126" t="s">
        <v>328</v>
      </c>
      <c r="H2126" t="s">
        <v>328</v>
      </c>
      <c r="I2126" t="s">
        <v>328</v>
      </c>
      <c r="J2126" t="s">
        <v>328</v>
      </c>
      <c r="K2126" t="s">
        <v>328</v>
      </c>
      <c r="L2126" t="s">
        <v>328</v>
      </c>
      <c r="M2126" t="s">
        <v>15477</v>
      </c>
      <c r="N2126" t="s">
        <v>328</v>
      </c>
      <c r="O2126" t="s">
        <v>328</v>
      </c>
    </row>
    <row r="2127" spans="1:15">
      <c r="A2127" t="s">
        <v>3680</v>
      </c>
      <c r="B2127" t="s">
        <v>15478</v>
      </c>
      <c r="C2127" t="s">
        <v>328</v>
      </c>
      <c r="D2127" t="s">
        <v>328</v>
      </c>
      <c r="E2127" t="s">
        <v>12934</v>
      </c>
      <c r="F2127" t="s">
        <v>2907</v>
      </c>
      <c r="G2127" t="s">
        <v>328</v>
      </c>
      <c r="H2127" t="s">
        <v>328</v>
      </c>
      <c r="I2127" t="s">
        <v>328</v>
      </c>
      <c r="J2127" t="s">
        <v>328</v>
      </c>
      <c r="K2127" t="s">
        <v>328</v>
      </c>
      <c r="L2127" t="s">
        <v>328</v>
      </c>
      <c r="M2127" t="s">
        <v>15479</v>
      </c>
      <c r="N2127" t="s">
        <v>328</v>
      </c>
      <c r="O2127" t="s">
        <v>328</v>
      </c>
    </row>
    <row r="2128" spans="1:15">
      <c r="A2128" t="s">
        <v>3680</v>
      </c>
      <c r="B2128" t="s">
        <v>15479</v>
      </c>
      <c r="C2128" t="s">
        <v>328</v>
      </c>
      <c r="D2128" t="s">
        <v>328</v>
      </c>
      <c r="E2128" t="s">
        <v>12934</v>
      </c>
      <c r="F2128" t="s">
        <v>2907</v>
      </c>
      <c r="G2128" t="s">
        <v>328</v>
      </c>
      <c r="H2128" t="s">
        <v>328</v>
      </c>
      <c r="I2128" t="s">
        <v>328</v>
      </c>
      <c r="J2128" t="s">
        <v>328</v>
      </c>
      <c r="K2128" t="s">
        <v>328</v>
      </c>
      <c r="L2128" t="s">
        <v>328</v>
      </c>
      <c r="M2128" t="s">
        <v>15479</v>
      </c>
      <c r="N2128" t="s">
        <v>328</v>
      </c>
      <c r="O2128" t="s">
        <v>328</v>
      </c>
    </row>
    <row r="2129" spans="1:15">
      <c r="A2129" t="s">
        <v>3680</v>
      </c>
      <c r="B2129" t="s">
        <v>15480</v>
      </c>
      <c r="C2129" t="s">
        <v>328</v>
      </c>
      <c r="D2129" t="s">
        <v>328</v>
      </c>
      <c r="E2129" t="s">
        <v>12934</v>
      </c>
      <c r="F2129" t="s">
        <v>2907</v>
      </c>
      <c r="G2129" t="s">
        <v>328</v>
      </c>
      <c r="H2129" t="s">
        <v>328</v>
      </c>
      <c r="I2129" t="s">
        <v>328</v>
      </c>
      <c r="J2129" t="s">
        <v>328</v>
      </c>
      <c r="K2129" t="s">
        <v>328</v>
      </c>
      <c r="L2129" t="s">
        <v>328</v>
      </c>
      <c r="M2129" t="s">
        <v>15481</v>
      </c>
      <c r="N2129" t="s">
        <v>328</v>
      </c>
      <c r="O2129" t="s">
        <v>328</v>
      </c>
    </row>
    <row r="2130" spans="1:15">
      <c r="A2130" t="s">
        <v>3680</v>
      </c>
      <c r="B2130" t="s">
        <v>15481</v>
      </c>
      <c r="C2130" t="s">
        <v>328</v>
      </c>
      <c r="D2130" t="s">
        <v>328</v>
      </c>
      <c r="E2130" t="s">
        <v>12934</v>
      </c>
      <c r="F2130" t="s">
        <v>2907</v>
      </c>
      <c r="G2130" t="s">
        <v>328</v>
      </c>
      <c r="H2130" t="s">
        <v>328</v>
      </c>
      <c r="I2130" t="s">
        <v>328</v>
      </c>
      <c r="J2130" t="s">
        <v>328</v>
      </c>
      <c r="K2130" t="s">
        <v>328</v>
      </c>
      <c r="L2130" t="s">
        <v>328</v>
      </c>
      <c r="M2130" t="s">
        <v>15481</v>
      </c>
      <c r="N2130" t="s">
        <v>328</v>
      </c>
      <c r="O2130" t="s">
        <v>328</v>
      </c>
    </row>
    <row r="2131" spans="1:15">
      <c r="A2131" t="s">
        <v>3680</v>
      </c>
      <c r="B2131" t="s">
        <v>15482</v>
      </c>
      <c r="C2131" t="s">
        <v>328</v>
      </c>
      <c r="D2131" t="s">
        <v>328</v>
      </c>
      <c r="E2131" t="s">
        <v>12934</v>
      </c>
      <c r="F2131" t="s">
        <v>2907</v>
      </c>
      <c r="G2131" t="s">
        <v>328</v>
      </c>
      <c r="H2131" t="s">
        <v>328</v>
      </c>
      <c r="I2131" t="s">
        <v>328</v>
      </c>
      <c r="J2131" t="s">
        <v>328</v>
      </c>
      <c r="K2131" t="s">
        <v>328</v>
      </c>
      <c r="L2131" t="s">
        <v>328</v>
      </c>
      <c r="M2131" t="s">
        <v>15482</v>
      </c>
      <c r="N2131" t="s">
        <v>328</v>
      </c>
      <c r="O2131" t="s">
        <v>328</v>
      </c>
    </row>
    <row r="2132" spans="1:15">
      <c r="A2132" t="s">
        <v>3680</v>
      </c>
      <c r="B2132" t="s">
        <v>15483</v>
      </c>
      <c r="C2132" t="s">
        <v>328</v>
      </c>
      <c r="D2132" t="s">
        <v>328</v>
      </c>
      <c r="E2132" t="s">
        <v>12934</v>
      </c>
      <c r="F2132" t="s">
        <v>2907</v>
      </c>
      <c r="G2132" t="s">
        <v>328</v>
      </c>
      <c r="H2132" t="s">
        <v>6524</v>
      </c>
      <c r="I2132" t="s">
        <v>328</v>
      </c>
      <c r="J2132" t="s">
        <v>328</v>
      </c>
      <c r="K2132" t="s">
        <v>328</v>
      </c>
      <c r="L2132" t="s">
        <v>328</v>
      </c>
      <c r="M2132" t="s">
        <v>15483</v>
      </c>
      <c r="N2132" t="s">
        <v>328</v>
      </c>
      <c r="O2132" t="s">
        <v>328</v>
      </c>
    </row>
    <row r="2133" spans="1:15">
      <c r="A2133" t="s">
        <v>3680</v>
      </c>
      <c r="B2133" t="s">
        <v>15484</v>
      </c>
      <c r="C2133" t="s">
        <v>328</v>
      </c>
      <c r="D2133" t="s">
        <v>328</v>
      </c>
      <c r="E2133" t="s">
        <v>12934</v>
      </c>
      <c r="F2133" t="s">
        <v>2907</v>
      </c>
      <c r="G2133" t="s">
        <v>328</v>
      </c>
      <c r="H2133" t="s">
        <v>6518</v>
      </c>
      <c r="I2133" t="s">
        <v>328</v>
      </c>
      <c r="J2133" t="s">
        <v>328</v>
      </c>
      <c r="K2133" t="s">
        <v>328</v>
      </c>
      <c r="L2133" t="s">
        <v>328</v>
      </c>
      <c r="M2133" t="s">
        <v>15484</v>
      </c>
      <c r="N2133" t="s">
        <v>328</v>
      </c>
      <c r="O2133" t="s">
        <v>328</v>
      </c>
    </row>
    <row r="2134" spans="1:15">
      <c r="A2134" t="s">
        <v>3680</v>
      </c>
      <c r="B2134" t="s">
        <v>15485</v>
      </c>
      <c r="C2134" t="s">
        <v>328</v>
      </c>
      <c r="D2134" t="s">
        <v>328</v>
      </c>
      <c r="E2134" t="s">
        <v>12934</v>
      </c>
      <c r="F2134" t="s">
        <v>2907</v>
      </c>
      <c r="G2134" t="s">
        <v>328</v>
      </c>
      <c r="H2134" t="s">
        <v>328</v>
      </c>
      <c r="I2134" t="s">
        <v>328</v>
      </c>
      <c r="J2134" t="s">
        <v>328</v>
      </c>
      <c r="K2134" t="s">
        <v>328</v>
      </c>
      <c r="L2134" t="s">
        <v>328</v>
      </c>
      <c r="M2134" t="s">
        <v>15486</v>
      </c>
      <c r="N2134" t="s">
        <v>328</v>
      </c>
      <c r="O2134" t="s">
        <v>328</v>
      </c>
    </row>
    <row r="2135" spans="1:15">
      <c r="A2135" t="s">
        <v>3680</v>
      </c>
      <c r="B2135" t="s">
        <v>15486</v>
      </c>
      <c r="C2135" t="s">
        <v>328</v>
      </c>
      <c r="D2135" t="s">
        <v>328</v>
      </c>
      <c r="E2135" t="s">
        <v>12934</v>
      </c>
      <c r="F2135" t="s">
        <v>2907</v>
      </c>
      <c r="G2135" t="s">
        <v>328</v>
      </c>
      <c r="H2135" t="s">
        <v>328</v>
      </c>
      <c r="I2135" t="s">
        <v>328</v>
      </c>
      <c r="J2135" t="s">
        <v>328</v>
      </c>
      <c r="K2135" t="s">
        <v>328</v>
      </c>
      <c r="L2135" t="s">
        <v>328</v>
      </c>
      <c r="M2135" t="s">
        <v>15486</v>
      </c>
      <c r="N2135" t="s">
        <v>328</v>
      </c>
      <c r="O2135" t="s">
        <v>328</v>
      </c>
    </row>
    <row r="2136" spans="1:15">
      <c r="A2136" t="s">
        <v>3680</v>
      </c>
      <c r="B2136" t="s">
        <v>15487</v>
      </c>
      <c r="C2136" t="s">
        <v>328</v>
      </c>
      <c r="D2136" t="s">
        <v>328</v>
      </c>
      <c r="E2136" t="s">
        <v>12934</v>
      </c>
      <c r="F2136" t="s">
        <v>2907</v>
      </c>
      <c r="G2136" t="s">
        <v>328</v>
      </c>
      <c r="H2136" t="s">
        <v>328</v>
      </c>
      <c r="I2136" t="s">
        <v>328</v>
      </c>
      <c r="J2136" t="s">
        <v>328</v>
      </c>
      <c r="K2136" t="s">
        <v>328</v>
      </c>
      <c r="L2136" t="s">
        <v>328</v>
      </c>
      <c r="M2136" t="s">
        <v>15487</v>
      </c>
      <c r="N2136" t="s">
        <v>328</v>
      </c>
      <c r="O2136" t="s">
        <v>328</v>
      </c>
    </row>
    <row r="2137" spans="1:15">
      <c r="A2137" t="s">
        <v>3680</v>
      </c>
      <c r="B2137" t="s">
        <v>15488</v>
      </c>
      <c r="C2137" t="s">
        <v>328</v>
      </c>
      <c r="D2137" t="s">
        <v>328</v>
      </c>
      <c r="E2137" t="s">
        <v>12934</v>
      </c>
      <c r="F2137" t="s">
        <v>2907</v>
      </c>
      <c r="G2137" t="s">
        <v>328</v>
      </c>
      <c r="H2137" t="s">
        <v>328</v>
      </c>
      <c r="I2137" t="s">
        <v>328</v>
      </c>
      <c r="J2137" t="s">
        <v>328</v>
      </c>
      <c r="K2137" t="s">
        <v>328</v>
      </c>
      <c r="L2137" t="s">
        <v>328</v>
      </c>
      <c r="M2137" t="s">
        <v>15488</v>
      </c>
      <c r="N2137" t="s">
        <v>328</v>
      </c>
      <c r="O2137" t="s">
        <v>328</v>
      </c>
    </row>
    <row r="2138" spans="1:15">
      <c r="A2138" t="s">
        <v>3680</v>
      </c>
      <c r="B2138" t="s">
        <v>15489</v>
      </c>
      <c r="C2138" t="s">
        <v>328</v>
      </c>
      <c r="D2138" t="s">
        <v>328</v>
      </c>
      <c r="E2138" t="s">
        <v>12934</v>
      </c>
      <c r="F2138" t="s">
        <v>2907</v>
      </c>
      <c r="G2138" t="s">
        <v>328</v>
      </c>
      <c r="H2138" t="s">
        <v>328</v>
      </c>
      <c r="I2138" t="s">
        <v>328</v>
      </c>
      <c r="J2138" t="s">
        <v>328</v>
      </c>
      <c r="K2138" t="s">
        <v>328</v>
      </c>
      <c r="L2138" t="s">
        <v>328</v>
      </c>
      <c r="M2138" t="s">
        <v>15490</v>
      </c>
      <c r="N2138" t="s">
        <v>328</v>
      </c>
      <c r="O2138" t="s">
        <v>328</v>
      </c>
    </row>
    <row r="2139" spans="1:15">
      <c r="A2139" t="s">
        <v>3680</v>
      </c>
      <c r="B2139" t="s">
        <v>15490</v>
      </c>
      <c r="C2139" t="s">
        <v>328</v>
      </c>
      <c r="D2139" t="s">
        <v>328</v>
      </c>
      <c r="E2139" t="s">
        <v>12934</v>
      </c>
      <c r="F2139" t="s">
        <v>2907</v>
      </c>
      <c r="G2139" t="s">
        <v>328</v>
      </c>
      <c r="H2139" t="s">
        <v>328</v>
      </c>
      <c r="I2139" t="s">
        <v>328</v>
      </c>
      <c r="J2139" t="s">
        <v>328</v>
      </c>
      <c r="K2139" t="s">
        <v>328</v>
      </c>
      <c r="L2139" t="s">
        <v>328</v>
      </c>
      <c r="M2139" t="s">
        <v>15490</v>
      </c>
      <c r="N2139" t="s">
        <v>328</v>
      </c>
      <c r="O2139" t="s">
        <v>328</v>
      </c>
    </row>
    <row r="2140" spans="1:15">
      <c r="A2140" t="s">
        <v>3680</v>
      </c>
      <c r="B2140" t="s">
        <v>15491</v>
      </c>
      <c r="C2140" t="s">
        <v>328</v>
      </c>
      <c r="D2140" t="s">
        <v>328</v>
      </c>
      <c r="E2140" t="s">
        <v>12934</v>
      </c>
      <c r="F2140" t="s">
        <v>2907</v>
      </c>
      <c r="G2140" t="s">
        <v>328</v>
      </c>
      <c r="H2140" t="s">
        <v>328</v>
      </c>
      <c r="I2140" t="s">
        <v>328</v>
      </c>
      <c r="J2140" t="s">
        <v>328</v>
      </c>
      <c r="K2140" t="s">
        <v>328</v>
      </c>
      <c r="L2140" t="s">
        <v>328</v>
      </c>
      <c r="M2140" t="s">
        <v>15491</v>
      </c>
      <c r="N2140" t="s">
        <v>328</v>
      </c>
      <c r="O2140" t="s">
        <v>328</v>
      </c>
    </row>
    <row r="2141" spans="1:15">
      <c r="A2141" t="s">
        <v>3680</v>
      </c>
      <c r="B2141" t="s">
        <v>15492</v>
      </c>
      <c r="C2141" t="s">
        <v>328</v>
      </c>
      <c r="D2141" t="s">
        <v>328</v>
      </c>
      <c r="E2141" t="s">
        <v>12934</v>
      </c>
      <c r="F2141" t="s">
        <v>2907</v>
      </c>
      <c r="G2141" t="s">
        <v>328</v>
      </c>
      <c r="H2141" t="s">
        <v>328</v>
      </c>
      <c r="I2141" t="s">
        <v>328</v>
      </c>
      <c r="J2141" t="s">
        <v>328</v>
      </c>
      <c r="K2141" t="s">
        <v>328</v>
      </c>
      <c r="L2141" t="s">
        <v>328</v>
      </c>
      <c r="M2141" t="s">
        <v>15492</v>
      </c>
      <c r="N2141" t="s">
        <v>328</v>
      </c>
      <c r="O2141" t="s">
        <v>328</v>
      </c>
    </row>
    <row r="2142" spans="1:15">
      <c r="A2142" t="s">
        <v>3680</v>
      </c>
      <c r="B2142" t="s">
        <v>15493</v>
      </c>
      <c r="C2142" t="s">
        <v>328</v>
      </c>
      <c r="D2142" t="s">
        <v>328</v>
      </c>
      <c r="E2142" t="s">
        <v>2912</v>
      </c>
      <c r="F2142" t="s">
        <v>2907</v>
      </c>
      <c r="G2142" t="s">
        <v>328</v>
      </c>
      <c r="H2142" t="s">
        <v>328</v>
      </c>
      <c r="I2142" t="s">
        <v>328</v>
      </c>
      <c r="J2142" t="s">
        <v>328</v>
      </c>
      <c r="K2142" t="s">
        <v>328</v>
      </c>
      <c r="L2142" t="s">
        <v>328</v>
      </c>
      <c r="M2142" t="s">
        <v>15493</v>
      </c>
      <c r="N2142" t="s">
        <v>328</v>
      </c>
      <c r="O2142" t="s">
        <v>328</v>
      </c>
    </row>
    <row r="2143" spans="1:15">
      <c r="A2143" t="s">
        <v>3680</v>
      </c>
      <c r="B2143" t="s">
        <v>15494</v>
      </c>
      <c r="C2143" t="s">
        <v>328</v>
      </c>
      <c r="D2143" t="s">
        <v>328</v>
      </c>
      <c r="E2143" t="s">
        <v>12934</v>
      </c>
      <c r="F2143" t="s">
        <v>2907</v>
      </c>
      <c r="G2143" t="s">
        <v>328</v>
      </c>
      <c r="H2143" t="s">
        <v>328</v>
      </c>
      <c r="I2143" t="s">
        <v>328</v>
      </c>
      <c r="J2143" t="s">
        <v>328</v>
      </c>
      <c r="K2143" t="s">
        <v>328</v>
      </c>
      <c r="L2143" t="s">
        <v>328</v>
      </c>
      <c r="M2143" t="s">
        <v>15495</v>
      </c>
      <c r="N2143" t="s">
        <v>328</v>
      </c>
      <c r="O2143" t="s">
        <v>328</v>
      </c>
    </row>
    <row r="2144" spans="1:15">
      <c r="A2144" t="s">
        <v>3680</v>
      </c>
      <c r="B2144" t="s">
        <v>15496</v>
      </c>
      <c r="C2144" t="s">
        <v>328</v>
      </c>
      <c r="D2144" t="s">
        <v>328</v>
      </c>
      <c r="E2144" t="s">
        <v>12934</v>
      </c>
      <c r="F2144" t="s">
        <v>2907</v>
      </c>
      <c r="G2144" t="s">
        <v>328</v>
      </c>
      <c r="H2144" t="s">
        <v>328</v>
      </c>
      <c r="I2144" t="s">
        <v>328</v>
      </c>
      <c r="J2144" t="s">
        <v>328</v>
      </c>
      <c r="K2144" t="s">
        <v>328</v>
      </c>
      <c r="L2144" t="s">
        <v>328</v>
      </c>
      <c r="M2144" t="s">
        <v>15496</v>
      </c>
      <c r="N2144" t="s">
        <v>328</v>
      </c>
      <c r="O2144" t="s">
        <v>328</v>
      </c>
    </row>
    <row r="2145" spans="1:15">
      <c r="A2145" t="s">
        <v>3680</v>
      </c>
      <c r="B2145" t="s">
        <v>15497</v>
      </c>
      <c r="C2145" t="s">
        <v>328</v>
      </c>
      <c r="D2145" t="s">
        <v>328</v>
      </c>
      <c r="E2145" t="s">
        <v>12934</v>
      </c>
      <c r="F2145" t="s">
        <v>2907</v>
      </c>
      <c r="G2145" t="s">
        <v>328</v>
      </c>
      <c r="H2145" t="s">
        <v>328</v>
      </c>
      <c r="I2145" t="s">
        <v>328</v>
      </c>
      <c r="J2145" t="s">
        <v>328</v>
      </c>
      <c r="K2145" t="s">
        <v>328</v>
      </c>
      <c r="L2145" t="s">
        <v>328</v>
      </c>
      <c r="M2145" t="s">
        <v>15496</v>
      </c>
      <c r="N2145" t="s">
        <v>328</v>
      </c>
      <c r="O2145" t="s">
        <v>328</v>
      </c>
    </row>
    <row r="2146" spans="1:15">
      <c r="A2146" t="s">
        <v>15498</v>
      </c>
      <c r="B2146" t="s">
        <v>15499</v>
      </c>
      <c r="C2146" t="s">
        <v>328</v>
      </c>
      <c r="D2146" t="s">
        <v>328</v>
      </c>
      <c r="E2146" t="s">
        <v>12934</v>
      </c>
      <c r="F2146" t="s">
        <v>2907</v>
      </c>
      <c r="G2146" t="s">
        <v>328</v>
      </c>
      <c r="H2146" t="s">
        <v>328</v>
      </c>
      <c r="I2146" t="s">
        <v>328</v>
      </c>
      <c r="J2146" t="s">
        <v>328</v>
      </c>
      <c r="K2146" t="s">
        <v>328</v>
      </c>
      <c r="L2146" t="s">
        <v>328</v>
      </c>
      <c r="M2146" t="s">
        <v>15027</v>
      </c>
      <c r="N2146" t="s">
        <v>328</v>
      </c>
      <c r="O2146" t="s">
        <v>328</v>
      </c>
    </row>
    <row r="2147" spans="1:15">
      <c r="A2147" t="s">
        <v>15500</v>
      </c>
      <c r="B2147" t="s">
        <v>15501</v>
      </c>
      <c r="C2147" t="s">
        <v>328</v>
      </c>
      <c r="D2147" t="s">
        <v>328</v>
      </c>
      <c r="E2147" t="s">
        <v>12934</v>
      </c>
      <c r="F2147" t="s">
        <v>2907</v>
      </c>
      <c r="G2147" t="s">
        <v>328</v>
      </c>
      <c r="H2147" t="s">
        <v>328</v>
      </c>
      <c r="I2147" t="s">
        <v>328</v>
      </c>
      <c r="J2147" t="s">
        <v>328</v>
      </c>
      <c r="K2147" t="s">
        <v>328</v>
      </c>
      <c r="L2147" t="s">
        <v>328</v>
      </c>
      <c r="M2147" t="s">
        <v>15501</v>
      </c>
      <c r="N2147" t="s">
        <v>328</v>
      </c>
      <c r="O2147" t="s">
        <v>328</v>
      </c>
    </row>
    <row r="2148" spans="1:15">
      <c r="A2148" t="s">
        <v>15502</v>
      </c>
      <c r="B2148" t="s">
        <v>15503</v>
      </c>
      <c r="C2148" t="s">
        <v>328</v>
      </c>
      <c r="D2148" t="s">
        <v>328</v>
      </c>
      <c r="E2148" t="s">
        <v>12934</v>
      </c>
      <c r="F2148" t="s">
        <v>2907</v>
      </c>
      <c r="G2148" t="s">
        <v>328</v>
      </c>
      <c r="H2148" t="s">
        <v>328</v>
      </c>
      <c r="I2148" t="s">
        <v>328</v>
      </c>
      <c r="J2148" t="s">
        <v>328</v>
      </c>
      <c r="K2148" t="s">
        <v>328</v>
      </c>
      <c r="L2148" t="s">
        <v>328</v>
      </c>
      <c r="M2148" t="s">
        <v>15503</v>
      </c>
      <c r="N2148" t="s">
        <v>328</v>
      </c>
      <c r="O2148" t="s">
        <v>328</v>
      </c>
    </row>
    <row r="2149" spans="1:15">
      <c r="A2149" t="s">
        <v>4577</v>
      </c>
      <c r="B2149" t="s">
        <v>15504</v>
      </c>
      <c r="C2149" t="s">
        <v>328</v>
      </c>
      <c r="D2149" t="s">
        <v>328</v>
      </c>
      <c r="E2149" t="s">
        <v>12934</v>
      </c>
      <c r="F2149" t="s">
        <v>2907</v>
      </c>
      <c r="G2149" t="s">
        <v>328</v>
      </c>
      <c r="H2149" t="s">
        <v>328</v>
      </c>
      <c r="I2149" t="s">
        <v>328</v>
      </c>
      <c r="J2149" t="s">
        <v>328</v>
      </c>
      <c r="K2149" t="s">
        <v>328</v>
      </c>
      <c r="L2149" t="s">
        <v>328</v>
      </c>
      <c r="M2149" t="s">
        <v>15504</v>
      </c>
      <c r="N2149" t="s">
        <v>328</v>
      </c>
      <c r="O2149" t="s">
        <v>328</v>
      </c>
    </row>
    <row r="2150" spans="1:15">
      <c r="A2150" t="s">
        <v>4575</v>
      </c>
      <c r="B2150" t="s">
        <v>15505</v>
      </c>
      <c r="C2150" t="s">
        <v>328</v>
      </c>
      <c r="D2150" t="s">
        <v>328</v>
      </c>
      <c r="E2150" t="s">
        <v>12934</v>
      </c>
      <c r="F2150" t="s">
        <v>2907</v>
      </c>
      <c r="G2150" t="s">
        <v>328</v>
      </c>
      <c r="H2150" t="s">
        <v>6524</v>
      </c>
      <c r="I2150" t="s">
        <v>2659</v>
      </c>
      <c r="J2150" t="s">
        <v>328</v>
      </c>
      <c r="K2150" t="s">
        <v>328</v>
      </c>
      <c r="L2150" t="s">
        <v>328</v>
      </c>
      <c r="M2150" t="s">
        <v>15506</v>
      </c>
      <c r="N2150" t="s">
        <v>328</v>
      </c>
      <c r="O2150" t="s">
        <v>328</v>
      </c>
    </row>
    <row r="2151" spans="1:15">
      <c r="A2151" t="s">
        <v>4587</v>
      </c>
      <c r="B2151" t="s">
        <v>15507</v>
      </c>
      <c r="C2151" t="s">
        <v>328</v>
      </c>
      <c r="D2151" t="s">
        <v>328</v>
      </c>
      <c r="E2151" t="s">
        <v>2912</v>
      </c>
      <c r="F2151" t="s">
        <v>2911</v>
      </c>
      <c r="G2151" t="s">
        <v>328</v>
      </c>
      <c r="H2151" t="s">
        <v>328</v>
      </c>
      <c r="I2151" t="s">
        <v>328</v>
      </c>
      <c r="J2151" t="s">
        <v>328</v>
      </c>
      <c r="K2151" t="s">
        <v>328</v>
      </c>
      <c r="L2151" t="s">
        <v>328</v>
      </c>
      <c r="M2151" t="s">
        <v>15507</v>
      </c>
      <c r="N2151" t="s">
        <v>328</v>
      </c>
      <c r="O2151" t="s">
        <v>328</v>
      </c>
    </row>
    <row r="2152" spans="1:15">
      <c r="A2152" t="s">
        <v>4587</v>
      </c>
      <c r="B2152" t="s">
        <v>15508</v>
      </c>
      <c r="C2152" t="s">
        <v>328</v>
      </c>
      <c r="D2152" t="s">
        <v>328</v>
      </c>
      <c r="E2152" t="s">
        <v>12934</v>
      </c>
      <c r="F2152" t="s">
        <v>2907</v>
      </c>
      <c r="G2152" t="s">
        <v>328</v>
      </c>
      <c r="H2152" t="s">
        <v>328</v>
      </c>
      <c r="I2152" t="s">
        <v>328</v>
      </c>
      <c r="J2152" t="s">
        <v>328</v>
      </c>
      <c r="K2152" t="s">
        <v>328</v>
      </c>
      <c r="L2152" t="s">
        <v>328</v>
      </c>
      <c r="M2152" t="s">
        <v>15508</v>
      </c>
      <c r="N2152" t="s">
        <v>328</v>
      </c>
      <c r="O2152" t="s">
        <v>328</v>
      </c>
    </row>
    <row r="2153" spans="1:15">
      <c r="A2153" t="s">
        <v>4587</v>
      </c>
      <c r="B2153" t="s">
        <v>15509</v>
      </c>
      <c r="C2153" t="s">
        <v>328</v>
      </c>
      <c r="D2153" t="s">
        <v>328</v>
      </c>
      <c r="E2153" t="s">
        <v>12934</v>
      </c>
      <c r="F2153" t="s">
        <v>2907</v>
      </c>
      <c r="G2153" t="s">
        <v>328</v>
      </c>
      <c r="H2153" t="s">
        <v>6524</v>
      </c>
      <c r="I2153" t="s">
        <v>328</v>
      </c>
      <c r="J2153" t="s">
        <v>328</v>
      </c>
      <c r="K2153" t="s">
        <v>328</v>
      </c>
      <c r="L2153" t="s">
        <v>328</v>
      </c>
      <c r="M2153" t="s">
        <v>15509</v>
      </c>
      <c r="N2153" t="s">
        <v>328</v>
      </c>
      <c r="O2153" t="s">
        <v>328</v>
      </c>
    </row>
    <row r="2154" spans="1:15">
      <c r="A2154" t="s">
        <v>4587</v>
      </c>
      <c r="B2154" t="s">
        <v>15510</v>
      </c>
      <c r="C2154" t="s">
        <v>328</v>
      </c>
      <c r="D2154" t="s">
        <v>328</v>
      </c>
      <c r="E2154" t="s">
        <v>12934</v>
      </c>
      <c r="F2154" t="s">
        <v>2907</v>
      </c>
      <c r="G2154" t="s">
        <v>328</v>
      </c>
      <c r="H2154" t="s">
        <v>328</v>
      </c>
      <c r="I2154" t="s">
        <v>328</v>
      </c>
      <c r="J2154" t="s">
        <v>328</v>
      </c>
      <c r="K2154" t="s">
        <v>328</v>
      </c>
      <c r="L2154" t="s">
        <v>328</v>
      </c>
      <c r="M2154" t="s">
        <v>15511</v>
      </c>
      <c r="N2154" t="s">
        <v>328</v>
      </c>
      <c r="O2154" t="s">
        <v>328</v>
      </c>
    </row>
    <row r="2155" spans="1:15">
      <c r="A2155" t="s">
        <v>4842</v>
      </c>
      <c r="B2155" t="s">
        <v>15512</v>
      </c>
      <c r="C2155" t="s">
        <v>328</v>
      </c>
      <c r="D2155" t="s">
        <v>328</v>
      </c>
      <c r="E2155" t="s">
        <v>12934</v>
      </c>
      <c r="F2155" t="s">
        <v>2907</v>
      </c>
      <c r="G2155" t="s">
        <v>328</v>
      </c>
      <c r="H2155" t="s">
        <v>6524</v>
      </c>
      <c r="I2155" t="s">
        <v>328</v>
      </c>
      <c r="J2155" t="s">
        <v>328</v>
      </c>
      <c r="K2155" t="s">
        <v>328</v>
      </c>
      <c r="L2155" t="s">
        <v>328</v>
      </c>
      <c r="M2155" t="s">
        <v>15512</v>
      </c>
      <c r="N2155" t="s">
        <v>328</v>
      </c>
      <c r="O2155" t="s">
        <v>328</v>
      </c>
    </row>
    <row r="2156" spans="1:15">
      <c r="A2156" t="s">
        <v>4842</v>
      </c>
      <c r="B2156" t="s">
        <v>15513</v>
      </c>
      <c r="C2156" t="s">
        <v>328</v>
      </c>
      <c r="D2156" t="s">
        <v>328</v>
      </c>
      <c r="E2156" t="s">
        <v>12934</v>
      </c>
      <c r="F2156" t="s">
        <v>2907</v>
      </c>
      <c r="G2156" t="s">
        <v>328</v>
      </c>
      <c r="H2156" t="s">
        <v>6524</v>
      </c>
      <c r="I2156" t="s">
        <v>328</v>
      </c>
      <c r="J2156" t="s">
        <v>328</v>
      </c>
      <c r="K2156" t="s">
        <v>328</v>
      </c>
      <c r="L2156" t="s">
        <v>328</v>
      </c>
      <c r="M2156" t="s">
        <v>15513</v>
      </c>
      <c r="N2156" t="s">
        <v>328</v>
      </c>
      <c r="O2156" t="s">
        <v>328</v>
      </c>
    </row>
    <row r="2157" spans="1:15">
      <c r="A2157" t="s">
        <v>4842</v>
      </c>
      <c r="B2157" t="s">
        <v>15514</v>
      </c>
      <c r="C2157" t="s">
        <v>328</v>
      </c>
      <c r="D2157" t="s">
        <v>328</v>
      </c>
      <c r="E2157" t="s">
        <v>12934</v>
      </c>
      <c r="F2157" t="s">
        <v>2907</v>
      </c>
      <c r="G2157" t="s">
        <v>328</v>
      </c>
      <c r="H2157" t="s">
        <v>328</v>
      </c>
      <c r="I2157" t="s">
        <v>328</v>
      </c>
      <c r="J2157" t="s">
        <v>328</v>
      </c>
      <c r="K2157" t="s">
        <v>328</v>
      </c>
      <c r="L2157" t="s">
        <v>328</v>
      </c>
      <c r="M2157" t="s">
        <v>15514</v>
      </c>
      <c r="N2157" t="s">
        <v>328</v>
      </c>
      <c r="O2157" t="s">
        <v>328</v>
      </c>
    </row>
    <row r="2158" spans="1:15">
      <c r="A2158" t="s">
        <v>4842</v>
      </c>
      <c r="B2158" t="s">
        <v>15515</v>
      </c>
      <c r="C2158" t="s">
        <v>328</v>
      </c>
      <c r="D2158" t="s">
        <v>328</v>
      </c>
      <c r="E2158" t="s">
        <v>2912</v>
      </c>
      <c r="F2158" t="s">
        <v>2911</v>
      </c>
      <c r="G2158" t="s">
        <v>328</v>
      </c>
      <c r="H2158" t="s">
        <v>6526</v>
      </c>
      <c r="I2158" t="s">
        <v>328</v>
      </c>
      <c r="J2158" t="s">
        <v>328</v>
      </c>
      <c r="K2158" t="s">
        <v>328</v>
      </c>
      <c r="L2158" t="s">
        <v>328</v>
      </c>
      <c r="M2158" t="s">
        <v>12995</v>
      </c>
      <c r="N2158" t="s">
        <v>328</v>
      </c>
      <c r="O2158" t="s">
        <v>328</v>
      </c>
    </row>
    <row r="2159" spans="1:15">
      <c r="A2159" t="s">
        <v>4842</v>
      </c>
      <c r="B2159" t="s">
        <v>15516</v>
      </c>
      <c r="C2159" t="s">
        <v>328</v>
      </c>
      <c r="D2159" t="s">
        <v>328</v>
      </c>
      <c r="E2159" t="s">
        <v>12949</v>
      </c>
      <c r="F2159" t="s">
        <v>2907</v>
      </c>
      <c r="G2159" t="s">
        <v>328</v>
      </c>
      <c r="H2159" t="s">
        <v>2659</v>
      </c>
      <c r="I2159" t="s">
        <v>15517</v>
      </c>
      <c r="J2159" t="s">
        <v>328</v>
      </c>
      <c r="K2159" t="s">
        <v>328</v>
      </c>
      <c r="L2159" t="s">
        <v>328</v>
      </c>
      <c r="M2159" t="s">
        <v>15518</v>
      </c>
      <c r="N2159" t="s">
        <v>328</v>
      </c>
      <c r="O2159" t="s">
        <v>328</v>
      </c>
    </row>
    <row r="2160" spans="1:15">
      <c r="A2160" t="s">
        <v>4842</v>
      </c>
      <c r="B2160" t="s">
        <v>15519</v>
      </c>
      <c r="C2160" t="s">
        <v>328</v>
      </c>
      <c r="D2160" t="s">
        <v>328</v>
      </c>
      <c r="E2160" t="s">
        <v>12934</v>
      </c>
      <c r="F2160" t="s">
        <v>2907</v>
      </c>
      <c r="G2160" t="s">
        <v>328</v>
      </c>
      <c r="H2160" t="s">
        <v>328</v>
      </c>
      <c r="I2160" t="s">
        <v>328</v>
      </c>
      <c r="J2160" t="s">
        <v>328</v>
      </c>
      <c r="K2160" t="s">
        <v>328</v>
      </c>
      <c r="L2160" t="s">
        <v>328</v>
      </c>
      <c r="M2160" t="s">
        <v>15519</v>
      </c>
      <c r="N2160" t="s">
        <v>328</v>
      </c>
      <c r="O2160" t="s">
        <v>328</v>
      </c>
    </row>
    <row r="2161" spans="1:15">
      <c r="A2161" t="s">
        <v>4842</v>
      </c>
      <c r="B2161" t="s">
        <v>15520</v>
      </c>
      <c r="C2161" t="s">
        <v>328</v>
      </c>
      <c r="D2161" t="s">
        <v>328</v>
      </c>
      <c r="E2161" t="s">
        <v>12934</v>
      </c>
      <c r="F2161" t="s">
        <v>2907</v>
      </c>
      <c r="G2161" t="s">
        <v>328</v>
      </c>
      <c r="H2161" t="s">
        <v>6524</v>
      </c>
      <c r="I2161" t="s">
        <v>13024</v>
      </c>
      <c r="J2161" t="s">
        <v>6501</v>
      </c>
      <c r="K2161" t="s">
        <v>328</v>
      </c>
      <c r="L2161" t="s">
        <v>328</v>
      </c>
      <c r="M2161" t="s">
        <v>15520</v>
      </c>
      <c r="N2161" t="s">
        <v>328</v>
      </c>
      <c r="O2161" t="s">
        <v>328</v>
      </c>
    </row>
    <row r="2162" spans="1:15">
      <c r="A2162" t="s">
        <v>4842</v>
      </c>
      <c r="B2162" t="s">
        <v>15521</v>
      </c>
      <c r="C2162" t="s">
        <v>328</v>
      </c>
      <c r="D2162" t="s">
        <v>328</v>
      </c>
      <c r="E2162" t="s">
        <v>12934</v>
      </c>
      <c r="F2162" t="s">
        <v>2907</v>
      </c>
      <c r="G2162" t="s">
        <v>328</v>
      </c>
      <c r="H2162" t="s">
        <v>6524</v>
      </c>
      <c r="I2162" t="s">
        <v>328</v>
      </c>
      <c r="J2162" t="s">
        <v>328</v>
      </c>
      <c r="K2162" t="s">
        <v>328</v>
      </c>
      <c r="L2162" t="s">
        <v>328</v>
      </c>
      <c r="M2162" t="s">
        <v>15521</v>
      </c>
      <c r="N2162" t="s">
        <v>328</v>
      </c>
      <c r="O2162" t="s">
        <v>328</v>
      </c>
    </row>
    <row r="2163" spans="1:15">
      <c r="A2163" t="s">
        <v>4266</v>
      </c>
      <c r="B2163" t="s">
        <v>15522</v>
      </c>
      <c r="C2163" t="s">
        <v>328</v>
      </c>
      <c r="D2163" t="s">
        <v>328</v>
      </c>
      <c r="E2163" t="s">
        <v>12934</v>
      </c>
      <c r="F2163" t="s">
        <v>2907</v>
      </c>
      <c r="G2163" t="s">
        <v>328</v>
      </c>
      <c r="H2163" t="s">
        <v>328</v>
      </c>
      <c r="I2163" t="s">
        <v>328</v>
      </c>
      <c r="J2163" t="s">
        <v>328</v>
      </c>
      <c r="K2163" t="s">
        <v>328</v>
      </c>
      <c r="L2163" t="s">
        <v>328</v>
      </c>
      <c r="M2163" t="s">
        <v>15522</v>
      </c>
      <c r="N2163" t="s">
        <v>328</v>
      </c>
      <c r="O2163" t="s">
        <v>328</v>
      </c>
    </row>
    <row r="2164" spans="1:15">
      <c r="A2164" t="s">
        <v>4266</v>
      </c>
      <c r="B2164" t="s">
        <v>15523</v>
      </c>
      <c r="C2164" t="s">
        <v>328</v>
      </c>
      <c r="D2164" t="s">
        <v>328</v>
      </c>
      <c r="E2164" t="s">
        <v>12934</v>
      </c>
      <c r="F2164" t="s">
        <v>2907</v>
      </c>
      <c r="G2164" t="s">
        <v>328</v>
      </c>
      <c r="H2164" t="s">
        <v>328</v>
      </c>
      <c r="I2164" t="s">
        <v>328</v>
      </c>
      <c r="J2164" t="s">
        <v>328</v>
      </c>
      <c r="K2164" t="s">
        <v>328</v>
      </c>
      <c r="L2164" t="s">
        <v>328</v>
      </c>
      <c r="M2164" t="s">
        <v>15524</v>
      </c>
      <c r="N2164" t="s">
        <v>328</v>
      </c>
      <c r="O2164" t="s">
        <v>328</v>
      </c>
    </row>
    <row r="2165" spans="1:15">
      <c r="A2165" t="s">
        <v>4266</v>
      </c>
      <c r="B2165" t="s">
        <v>15525</v>
      </c>
      <c r="C2165" t="s">
        <v>328</v>
      </c>
      <c r="D2165" t="s">
        <v>328</v>
      </c>
      <c r="E2165" t="s">
        <v>12934</v>
      </c>
      <c r="F2165" t="s">
        <v>2907</v>
      </c>
      <c r="G2165" t="s">
        <v>328</v>
      </c>
      <c r="H2165" t="s">
        <v>328</v>
      </c>
      <c r="I2165" t="s">
        <v>328</v>
      </c>
      <c r="J2165" t="s">
        <v>328</v>
      </c>
      <c r="K2165" t="s">
        <v>328</v>
      </c>
      <c r="L2165" t="s">
        <v>328</v>
      </c>
      <c r="M2165" t="s">
        <v>15525</v>
      </c>
      <c r="N2165" t="s">
        <v>328</v>
      </c>
      <c r="O2165" t="s">
        <v>328</v>
      </c>
    </row>
    <row r="2166" spans="1:15">
      <c r="A2166" t="s">
        <v>4266</v>
      </c>
      <c r="B2166" t="s">
        <v>15526</v>
      </c>
      <c r="C2166" t="s">
        <v>328</v>
      </c>
      <c r="D2166" t="s">
        <v>328</v>
      </c>
      <c r="E2166" t="s">
        <v>2912</v>
      </c>
      <c r="F2166" t="s">
        <v>2911</v>
      </c>
      <c r="G2166" t="s">
        <v>328</v>
      </c>
      <c r="H2166" t="s">
        <v>6524</v>
      </c>
      <c r="I2166" t="s">
        <v>328</v>
      </c>
      <c r="J2166" t="s">
        <v>328</v>
      </c>
      <c r="K2166" t="s">
        <v>328</v>
      </c>
      <c r="L2166" t="s">
        <v>328</v>
      </c>
      <c r="M2166" t="s">
        <v>15526</v>
      </c>
      <c r="N2166" t="s">
        <v>328</v>
      </c>
      <c r="O2166" t="s">
        <v>328</v>
      </c>
    </row>
    <row r="2167" spans="1:15">
      <c r="A2167" t="s">
        <v>4266</v>
      </c>
      <c r="B2167" t="s">
        <v>13051</v>
      </c>
      <c r="C2167" t="s">
        <v>328</v>
      </c>
      <c r="D2167" t="s">
        <v>328</v>
      </c>
      <c r="E2167" t="s">
        <v>2912</v>
      </c>
      <c r="F2167" t="s">
        <v>2911</v>
      </c>
      <c r="G2167" t="s">
        <v>328</v>
      </c>
      <c r="H2167" t="s">
        <v>6526</v>
      </c>
      <c r="I2167" t="s">
        <v>328</v>
      </c>
      <c r="J2167" t="s">
        <v>328</v>
      </c>
      <c r="K2167" t="s">
        <v>328</v>
      </c>
      <c r="L2167" t="s">
        <v>328</v>
      </c>
      <c r="M2167" t="s">
        <v>13051</v>
      </c>
      <c r="N2167" t="s">
        <v>328</v>
      </c>
      <c r="O2167" t="s">
        <v>328</v>
      </c>
    </row>
    <row r="2168" spans="1:15">
      <c r="A2168" t="s">
        <v>4266</v>
      </c>
      <c r="B2168" t="s">
        <v>15527</v>
      </c>
      <c r="C2168" t="s">
        <v>328</v>
      </c>
      <c r="D2168" t="s">
        <v>328</v>
      </c>
      <c r="E2168" t="s">
        <v>12934</v>
      </c>
      <c r="F2168" t="s">
        <v>2907</v>
      </c>
      <c r="G2168" t="s">
        <v>328</v>
      </c>
      <c r="H2168" t="s">
        <v>6524</v>
      </c>
      <c r="I2168" t="s">
        <v>328</v>
      </c>
      <c r="J2168" t="s">
        <v>328</v>
      </c>
      <c r="K2168" t="s">
        <v>328</v>
      </c>
      <c r="L2168" t="s">
        <v>328</v>
      </c>
      <c r="M2168" t="s">
        <v>15527</v>
      </c>
      <c r="N2168" t="s">
        <v>328</v>
      </c>
      <c r="O2168" t="s">
        <v>328</v>
      </c>
    </row>
    <row r="2169" spans="1:15">
      <c r="A2169" t="s">
        <v>5369</v>
      </c>
      <c r="B2169" t="s">
        <v>15528</v>
      </c>
      <c r="C2169" t="s">
        <v>328</v>
      </c>
      <c r="D2169" t="s">
        <v>328</v>
      </c>
      <c r="E2169" t="s">
        <v>328</v>
      </c>
      <c r="F2169" t="s">
        <v>2661</v>
      </c>
      <c r="G2169" t="s">
        <v>2662</v>
      </c>
      <c r="H2169" t="s">
        <v>328</v>
      </c>
      <c r="I2169" t="s">
        <v>328</v>
      </c>
      <c r="J2169" t="s">
        <v>328</v>
      </c>
      <c r="K2169" t="s">
        <v>328</v>
      </c>
      <c r="L2169" t="s">
        <v>328</v>
      </c>
      <c r="M2169" t="s">
        <v>15529</v>
      </c>
      <c r="N2169" t="s">
        <v>328</v>
      </c>
      <c r="O2169" t="s">
        <v>328</v>
      </c>
    </row>
    <row r="2170" spans="1:15">
      <c r="A2170" t="s">
        <v>3689</v>
      </c>
      <c r="B2170" t="s">
        <v>15530</v>
      </c>
      <c r="C2170" t="s">
        <v>328</v>
      </c>
      <c r="D2170" t="s">
        <v>328</v>
      </c>
      <c r="E2170" t="s">
        <v>12934</v>
      </c>
      <c r="F2170" t="s">
        <v>2907</v>
      </c>
      <c r="G2170" t="s">
        <v>328</v>
      </c>
      <c r="H2170" t="s">
        <v>328</v>
      </c>
      <c r="I2170" t="s">
        <v>328</v>
      </c>
      <c r="J2170" t="s">
        <v>328</v>
      </c>
      <c r="K2170" t="s">
        <v>328</v>
      </c>
      <c r="L2170">
        <v>160</v>
      </c>
      <c r="M2170" t="s">
        <v>15530</v>
      </c>
      <c r="N2170" t="s">
        <v>328</v>
      </c>
      <c r="O2170" t="s">
        <v>328</v>
      </c>
    </row>
    <row r="2171" spans="1:15">
      <c r="A2171" t="s">
        <v>3689</v>
      </c>
      <c r="B2171" t="s">
        <v>15531</v>
      </c>
      <c r="C2171" t="s">
        <v>328</v>
      </c>
      <c r="D2171" t="s">
        <v>328</v>
      </c>
      <c r="E2171" t="s">
        <v>12934</v>
      </c>
      <c r="F2171" t="s">
        <v>2907</v>
      </c>
      <c r="G2171" t="s">
        <v>328</v>
      </c>
      <c r="H2171" t="s">
        <v>328</v>
      </c>
      <c r="I2171" t="s">
        <v>328</v>
      </c>
      <c r="J2171" t="s">
        <v>328</v>
      </c>
      <c r="K2171" t="s">
        <v>328</v>
      </c>
      <c r="L2171">
        <v>161</v>
      </c>
      <c r="M2171" t="s">
        <v>15531</v>
      </c>
      <c r="N2171" t="s">
        <v>328</v>
      </c>
      <c r="O2171" t="s">
        <v>328</v>
      </c>
    </row>
    <row r="2172" spans="1:15">
      <c r="A2172" t="s">
        <v>3689</v>
      </c>
      <c r="B2172" t="s">
        <v>15532</v>
      </c>
      <c r="C2172" t="s">
        <v>328</v>
      </c>
      <c r="D2172" t="s">
        <v>328</v>
      </c>
      <c r="E2172" t="s">
        <v>12934</v>
      </c>
      <c r="F2172" t="s">
        <v>2907</v>
      </c>
      <c r="G2172" t="s">
        <v>328</v>
      </c>
      <c r="H2172" t="s">
        <v>328</v>
      </c>
      <c r="I2172" t="s">
        <v>328</v>
      </c>
      <c r="J2172" t="s">
        <v>328</v>
      </c>
      <c r="K2172" t="s">
        <v>328</v>
      </c>
      <c r="L2172">
        <v>162</v>
      </c>
      <c r="M2172" t="s">
        <v>15533</v>
      </c>
      <c r="N2172" t="s">
        <v>328</v>
      </c>
      <c r="O2172" t="s">
        <v>328</v>
      </c>
    </row>
    <row r="2173" spans="1:15">
      <c r="A2173" t="s">
        <v>3689</v>
      </c>
      <c r="B2173" t="s">
        <v>15534</v>
      </c>
      <c r="C2173" t="s">
        <v>328</v>
      </c>
      <c r="D2173" t="s">
        <v>328</v>
      </c>
      <c r="E2173" t="s">
        <v>12934</v>
      </c>
      <c r="F2173" t="s">
        <v>2907</v>
      </c>
      <c r="G2173" t="s">
        <v>328</v>
      </c>
      <c r="H2173" t="s">
        <v>328</v>
      </c>
      <c r="I2173" t="s">
        <v>328</v>
      </c>
      <c r="J2173" t="s">
        <v>328</v>
      </c>
      <c r="K2173" t="s">
        <v>328</v>
      </c>
      <c r="L2173">
        <v>162</v>
      </c>
      <c r="M2173" t="s">
        <v>15534</v>
      </c>
      <c r="N2173" t="s">
        <v>328</v>
      </c>
      <c r="O2173" t="s">
        <v>328</v>
      </c>
    </row>
    <row r="2174" spans="1:15">
      <c r="A2174" t="s">
        <v>3689</v>
      </c>
      <c r="B2174" t="s">
        <v>15535</v>
      </c>
      <c r="C2174" t="s">
        <v>328</v>
      </c>
      <c r="D2174" t="s">
        <v>328</v>
      </c>
      <c r="E2174" t="s">
        <v>12934</v>
      </c>
      <c r="F2174" t="s">
        <v>2907</v>
      </c>
      <c r="G2174" t="s">
        <v>328</v>
      </c>
      <c r="H2174" t="s">
        <v>328</v>
      </c>
      <c r="I2174" t="s">
        <v>328</v>
      </c>
      <c r="J2174" t="s">
        <v>328</v>
      </c>
      <c r="K2174" t="s">
        <v>328</v>
      </c>
      <c r="L2174">
        <v>161</v>
      </c>
      <c r="M2174" t="s">
        <v>15536</v>
      </c>
      <c r="N2174" t="s">
        <v>328</v>
      </c>
      <c r="O2174" t="s">
        <v>328</v>
      </c>
    </row>
    <row r="2175" spans="1:15">
      <c r="A2175" t="s">
        <v>3689</v>
      </c>
      <c r="B2175" t="s">
        <v>15537</v>
      </c>
      <c r="C2175" t="s">
        <v>328</v>
      </c>
      <c r="D2175" t="s">
        <v>328</v>
      </c>
      <c r="E2175" t="s">
        <v>12934</v>
      </c>
      <c r="F2175" t="s">
        <v>2907</v>
      </c>
      <c r="G2175" t="s">
        <v>328</v>
      </c>
      <c r="H2175" t="s">
        <v>6524</v>
      </c>
      <c r="I2175" t="s">
        <v>6507</v>
      </c>
      <c r="J2175" t="s">
        <v>328</v>
      </c>
      <c r="K2175" t="s">
        <v>328</v>
      </c>
      <c r="L2175" t="s">
        <v>328</v>
      </c>
      <c r="M2175" t="s">
        <v>15537</v>
      </c>
      <c r="N2175" t="s">
        <v>328</v>
      </c>
      <c r="O2175" t="s">
        <v>328</v>
      </c>
    </row>
    <row r="2176" spans="1:15">
      <c r="A2176" t="s">
        <v>3689</v>
      </c>
      <c r="B2176" t="s">
        <v>15538</v>
      </c>
      <c r="C2176" t="s">
        <v>328</v>
      </c>
      <c r="D2176" t="s">
        <v>328</v>
      </c>
      <c r="E2176" t="s">
        <v>12934</v>
      </c>
      <c r="F2176" t="s">
        <v>2907</v>
      </c>
      <c r="G2176" t="s">
        <v>328</v>
      </c>
      <c r="H2176" t="s">
        <v>328</v>
      </c>
      <c r="I2176" t="s">
        <v>328</v>
      </c>
      <c r="J2176" t="s">
        <v>328</v>
      </c>
      <c r="K2176" t="s">
        <v>328</v>
      </c>
      <c r="L2176" t="s">
        <v>328</v>
      </c>
      <c r="M2176" t="s">
        <v>15538</v>
      </c>
      <c r="N2176" t="s">
        <v>328</v>
      </c>
      <c r="O2176" t="s">
        <v>328</v>
      </c>
    </row>
    <row r="2177" spans="1:15">
      <c r="A2177" t="s">
        <v>3689</v>
      </c>
      <c r="B2177" t="s">
        <v>15539</v>
      </c>
      <c r="C2177" t="s">
        <v>328</v>
      </c>
      <c r="D2177" t="s">
        <v>328</v>
      </c>
      <c r="E2177" t="s">
        <v>12934</v>
      </c>
      <c r="F2177" t="s">
        <v>2907</v>
      </c>
      <c r="G2177" t="s">
        <v>328</v>
      </c>
      <c r="H2177" t="s">
        <v>6524</v>
      </c>
      <c r="I2177" t="s">
        <v>328</v>
      </c>
      <c r="J2177" t="s">
        <v>328</v>
      </c>
      <c r="K2177" t="s">
        <v>328</v>
      </c>
      <c r="L2177" t="s">
        <v>328</v>
      </c>
      <c r="M2177" t="s">
        <v>15539</v>
      </c>
      <c r="N2177" t="s">
        <v>328</v>
      </c>
      <c r="O2177" t="s">
        <v>328</v>
      </c>
    </row>
    <row r="2178" spans="1:15">
      <c r="A2178" t="s">
        <v>3689</v>
      </c>
      <c r="B2178" t="s">
        <v>15540</v>
      </c>
      <c r="C2178" t="s">
        <v>328</v>
      </c>
      <c r="D2178" t="s">
        <v>328</v>
      </c>
      <c r="E2178" t="s">
        <v>13551</v>
      </c>
      <c r="F2178" t="s">
        <v>2907</v>
      </c>
      <c r="G2178" t="s">
        <v>328</v>
      </c>
      <c r="H2178" t="s">
        <v>328</v>
      </c>
      <c r="I2178" t="s">
        <v>328</v>
      </c>
      <c r="J2178" t="s">
        <v>328</v>
      </c>
      <c r="K2178" t="s">
        <v>328</v>
      </c>
      <c r="L2178" t="s">
        <v>328</v>
      </c>
      <c r="M2178" t="s">
        <v>15540</v>
      </c>
      <c r="N2178" t="s">
        <v>328</v>
      </c>
      <c r="O2178" t="s">
        <v>328</v>
      </c>
    </row>
    <row r="2179" spans="1:15">
      <c r="A2179" t="s">
        <v>3689</v>
      </c>
      <c r="B2179" t="s">
        <v>15541</v>
      </c>
      <c r="C2179" t="s">
        <v>328</v>
      </c>
      <c r="D2179" t="s">
        <v>328</v>
      </c>
      <c r="E2179" t="s">
        <v>328</v>
      </c>
      <c r="F2179" t="s">
        <v>2585</v>
      </c>
      <c r="G2179" t="s">
        <v>2588</v>
      </c>
      <c r="H2179" t="s">
        <v>328</v>
      </c>
      <c r="I2179" t="s">
        <v>328</v>
      </c>
      <c r="J2179" t="s">
        <v>328</v>
      </c>
      <c r="K2179" t="s">
        <v>328</v>
      </c>
      <c r="L2179" t="s">
        <v>328</v>
      </c>
      <c r="M2179" t="s">
        <v>15541</v>
      </c>
      <c r="N2179" t="s">
        <v>328</v>
      </c>
      <c r="O2179" t="s">
        <v>328</v>
      </c>
    </row>
    <row r="2180" spans="1:15">
      <c r="A2180" t="s">
        <v>3689</v>
      </c>
      <c r="B2180" t="s">
        <v>15542</v>
      </c>
      <c r="C2180" t="s">
        <v>328</v>
      </c>
      <c r="D2180" t="s">
        <v>328</v>
      </c>
      <c r="E2180" t="s">
        <v>12934</v>
      </c>
      <c r="F2180" t="s">
        <v>2907</v>
      </c>
      <c r="G2180" t="s">
        <v>328</v>
      </c>
      <c r="H2180" t="s">
        <v>2659</v>
      </c>
      <c r="I2180" t="s">
        <v>328</v>
      </c>
      <c r="J2180" t="s">
        <v>328</v>
      </c>
      <c r="K2180" t="s">
        <v>328</v>
      </c>
      <c r="L2180" t="s">
        <v>328</v>
      </c>
      <c r="M2180" t="s">
        <v>15542</v>
      </c>
      <c r="N2180" t="s">
        <v>328</v>
      </c>
      <c r="O2180" t="s">
        <v>328</v>
      </c>
    </row>
    <row r="2181" spans="1:15">
      <c r="A2181" t="s">
        <v>3689</v>
      </c>
      <c r="B2181" t="s">
        <v>15543</v>
      </c>
      <c r="C2181" t="s">
        <v>328</v>
      </c>
      <c r="D2181" t="s">
        <v>328</v>
      </c>
      <c r="E2181" t="s">
        <v>12934</v>
      </c>
      <c r="F2181" t="s">
        <v>2907</v>
      </c>
      <c r="G2181" t="s">
        <v>328</v>
      </c>
      <c r="H2181" t="s">
        <v>2659</v>
      </c>
      <c r="I2181" t="s">
        <v>2659</v>
      </c>
      <c r="J2181" t="s">
        <v>328</v>
      </c>
      <c r="K2181" t="s">
        <v>328</v>
      </c>
      <c r="L2181" t="s">
        <v>328</v>
      </c>
      <c r="M2181" t="s">
        <v>15543</v>
      </c>
      <c r="N2181" t="s">
        <v>328</v>
      </c>
      <c r="O2181" t="s">
        <v>328</v>
      </c>
    </row>
    <row r="2182" spans="1:15">
      <c r="A2182" t="s">
        <v>3689</v>
      </c>
      <c r="B2182" t="s">
        <v>15544</v>
      </c>
      <c r="C2182" t="s">
        <v>328</v>
      </c>
      <c r="D2182" t="s">
        <v>328</v>
      </c>
      <c r="E2182" t="s">
        <v>12934</v>
      </c>
      <c r="F2182" t="s">
        <v>2907</v>
      </c>
      <c r="G2182" t="s">
        <v>328</v>
      </c>
      <c r="H2182" t="s">
        <v>328</v>
      </c>
      <c r="I2182" t="s">
        <v>328</v>
      </c>
      <c r="J2182" t="s">
        <v>328</v>
      </c>
      <c r="K2182" t="s">
        <v>328</v>
      </c>
      <c r="L2182">
        <v>161</v>
      </c>
      <c r="M2182" t="s">
        <v>15545</v>
      </c>
      <c r="N2182" t="s">
        <v>328</v>
      </c>
      <c r="O2182" t="s">
        <v>328</v>
      </c>
    </row>
    <row r="2183" spans="1:15">
      <c r="A2183" t="s">
        <v>3689</v>
      </c>
      <c r="B2183" t="s">
        <v>15546</v>
      </c>
      <c r="C2183" t="s">
        <v>328</v>
      </c>
      <c r="D2183" t="s">
        <v>328</v>
      </c>
      <c r="E2183" t="s">
        <v>12934</v>
      </c>
      <c r="F2183" t="s">
        <v>2907</v>
      </c>
      <c r="G2183" t="s">
        <v>328</v>
      </c>
      <c r="H2183" t="s">
        <v>328</v>
      </c>
      <c r="I2183" t="s">
        <v>328</v>
      </c>
      <c r="J2183" t="s">
        <v>328</v>
      </c>
      <c r="K2183" t="s">
        <v>328</v>
      </c>
      <c r="L2183" t="s">
        <v>328</v>
      </c>
      <c r="M2183" t="s">
        <v>15546</v>
      </c>
      <c r="N2183" t="s">
        <v>328</v>
      </c>
      <c r="O2183" t="s">
        <v>328</v>
      </c>
    </row>
    <row r="2184" spans="1:15">
      <c r="A2184" t="s">
        <v>3689</v>
      </c>
      <c r="B2184" t="s">
        <v>15547</v>
      </c>
      <c r="C2184" t="s">
        <v>328</v>
      </c>
      <c r="D2184" t="s">
        <v>328</v>
      </c>
      <c r="E2184" t="s">
        <v>12934</v>
      </c>
      <c r="F2184" t="s">
        <v>2907</v>
      </c>
      <c r="G2184" t="s">
        <v>328</v>
      </c>
      <c r="H2184" t="s">
        <v>6524</v>
      </c>
      <c r="I2184" t="s">
        <v>328</v>
      </c>
      <c r="J2184" t="s">
        <v>328</v>
      </c>
      <c r="K2184" t="s">
        <v>328</v>
      </c>
      <c r="L2184" t="s">
        <v>328</v>
      </c>
      <c r="M2184" t="s">
        <v>15547</v>
      </c>
      <c r="N2184" t="s">
        <v>328</v>
      </c>
      <c r="O2184" t="s">
        <v>328</v>
      </c>
    </row>
    <row r="2185" spans="1:15">
      <c r="A2185" t="s">
        <v>3689</v>
      </c>
      <c r="B2185" t="s">
        <v>15548</v>
      </c>
      <c r="C2185" t="s">
        <v>328</v>
      </c>
      <c r="D2185" t="s">
        <v>328</v>
      </c>
      <c r="E2185" t="s">
        <v>12934</v>
      </c>
      <c r="F2185" t="s">
        <v>2907</v>
      </c>
      <c r="G2185" t="s">
        <v>328</v>
      </c>
      <c r="H2185" t="s">
        <v>6524</v>
      </c>
      <c r="I2185" t="s">
        <v>328</v>
      </c>
      <c r="J2185" t="s">
        <v>328</v>
      </c>
      <c r="K2185" t="s">
        <v>328</v>
      </c>
      <c r="L2185" t="s">
        <v>328</v>
      </c>
      <c r="M2185" t="s">
        <v>15548</v>
      </c>
      <c r="N2185" t="s">
        <v>328</v>
      </c>
      <c r="O2185" t="s">
        <v>328</v>
      </c>
    </row>
    <row r="2186" spans="1:15">
      <c r="A2186" t="s">
        <v>5602</v>
      </c>
      <c r="B2186" t="s">
        <v>15549</v>
      </c>
      <c r="C2186" t="s">
        <v>328</v>
      </c>
      <c r="D2186" t="s">
        <v>328</v>
      </c>
      <c r="E2186" t="s">
        <v>2912</v>
      </c>
      <c r="F2186" t="s">
        <v>2911</v>
      </c>
      <c r="G2186" t="s">
        <v>328</v>
      </c>
      <c r="H2186" t="s">
        <v>6526</v>
      </c>
      <c r="I2186" t="s">
        <v>2659</v>
      </c>
      <c r="J2186" t="s">
        <v>328</v>
      </c>
      <c r="K2186" t="s">
        <v>328</v>
      </c>
      <c r="L2186" t="s">
        <v>328</v>
      </c>
      <c r="M2186" t="s">
        <v>15550</v>
      </c>
      <c r="N2186" t="s">
        <v>328</v>
      </c>
      <c r="O2186" t="s">
        <v>328</v>
      </c>
    </row>
    <row r="2187" spans="1:15">
      <c r="A2187" t="s">
        <v>5602</v>
      </c>
      <c r="B2187" t="s">
        <v>15551</v>
      </c>
      <c r="C2187" t="s">
        <v>328</v>
      </c>
      <c r="D2187" t="s">
        <v>328</v>
      </c>
      <c r="E2187" t="s">
        <v>12934</v>
      </c>
      <c r="F2187" t="s">
        <v>2907</v>
      </c>
      <c r="G2187" t="s">
        <v>328</v>
      </c>
      <c r="H2187" t="s">
        <v>328</v>
      </c>
      <c r="I2187" t="s">
        <v>328</v>
      </c>
      <c r="J2187" t="s">
        <v>328</v>
      </c>
      <c r="K2187" t="s">
        <v>328</v>
      </c>
      <c r="L2187" t="s">
        <v>328</v>
      </c>
      <c r="M2187" t="s">
        <v>15551</v>
      </c>
      <c r="N2187" t="s">
        <v>328</v>
      </c>
      <c r="O2187" t="s">
        <v>328</v>
      </c>
    </row>
    <row r="2188" spans="1:15">
      <c r="A2188" t="s">
        <v>5602</v>
      </c>
      <c r="B2188" t="s">
        <v>15552</v>
      </c>
      <c r="C2188" t="s">
        <v>328</v>
      </c>
      <c r="D2188" t="s">
        <v>328</v>
      </c>
      <c r="E2188" t="s">
        <v>12934</v>
      </c>
      <c r="F2188" t="s">
        <v>2907</v>
      </c>
      <c r="G2188" t="s">
        <v>328</v>
      </c>
      <c r="H2188" t="s">
        <v>2659</v>
      </c>
      <c r="I2188" t="s">
        <v>328</v>
      </c>
      <c r="J2188" t="s">
        <v>328</v>
      </c>
      <c r="K2188" t="s">
        <v>328</v>
      </c>
      <c r="L2188" t="s">
        <v>328</v>
      </c>
      <c r="M2188" t="s">
        <v>15553</v>
      </c>
      <c r="N2188" t="s">
        <v>328</v>
      </c>
      <c r="O2188" t="s">
        <v>328</v>
      </c>
    </row>
    <row r="2189" spans="1:15">
      <c r="A2189" t="s">
        <v>5602</v>
      </c>
      <c r="B2189" t="s">
        <v>15554</v>
      </c>
      <c r="C2189" t="s">
        <v>328</v>
      </c>
      <c r="D2189" t="s">
        <v>328</v>
      </c>
      <c r="E2189" t="s">
        <v>12934</v>
      </c>
      <c r="F2189" t="s">
        <v>2907</v>
      </c>
      <c r="G2189" t="s">
        <v>328</v>
      </c>
      <c r="H2189" t="s">
        <v>2659</v>
      </c>
      <c r="I2189" t="s">
        <v>328</v>
      </c>
      <c r="J2189" t="s">
        <v>328</v>
      </c>
      <c r="K2189" t="s">
        <v>328</v>
      </c>
      <c r="L2189" t="s">
        <v>328</v>
      </c>
      <c r="M2189" t="s">
        <v>15554</v>
      </c>
      <c r="N2189" t="s">
        <v>328</v>
      </c>
      <c r="O2189" t="s">
        <v>328</v>
      </c>
    </row>
    <row r="2190" spans="1:15">
      <c r="A2190" t="s">
        <v>5602</v>
      </c>
      <c r="B2190" t="s">
        <v>15555</v>
      </c>
      <c r="C2190" t="s">
        <v>328</v>
      </c>
      <c r="D2190" t="s">
        <v>328</v>
      </c>
      <c r="E2190" t="s">
        <v>2912</v>
      </c>
      <c r="F2190" t="s">
        <v>2907</v>
      </c>
      <c r="G2190" t="s">
        <v>328</v>
      </c>
      <c r="H2190" t="s">
        <v>6524</v>
      </c>
      <c r="I2190" t="s">
        <v>328</v>
      </c>
      <c r="J2190" t="s">
        <v>328</v>
      </c>
      <c r="K2190" t="s">
        <v>328</v>
      </c>
      <c r="L2190" t="s">
        <v>328</v>
      </c>
      <c r="M2190" t="s">
        <v>15555</v>
      </c>
      <c r="N2190" t="s">
        <v>328</v>
      </c>
      <c r="O2190" t="s">
        <v>328</v>
      </c>
    </row>
    <row r="2191" spans="1:15">
      <c r="A2191" t="s">
        <v>5602</v>
      </c>
      <c r="B2191" t="s">
        <v>15556</v>
      </c>
      <c r="C2191" t="s">
        <v>328</v>
      </c>
      <c r="D2191" t="s">
        <v>328</v>
      </c>
      <c r="E2191" t="s">
        <v>12934</v>
      </c>
      <c r="F2191" t="s">
        <v>2907</v>
      </c>
      <c r="G2191" t="s">
        <v>328</v>
      </c>
      <c r="H2191" t="s">
        <v>2659</v>
      </c>
      <c r="I2191" t="s">
        <v>328</v>
      </c>
      <c r="J2191" t="s">
        <v>328</v>
      </c>
      <c r="K2191" t="s">
        <v>328</v>
      </c>
      <c r="L2191" t="s">
        <v>328</v>
      </c>
      <c r="M2191" t="s">
        <v>15556</v>
      </c>
      <c r="N2191" t="s">
        <v>328</v>
      </c>
      <c r="O2191" t="s">
        <v>328</v>
      </c>
    </row>
    <row r="2192" spans="1:15">
      <c r="A2192" t="s">
        <v>5602</v>
      </c>
      <c r="B2192" t="s">
        <v>15557</v>
      </c>
      <c r="C2192" t="s">
        <v>328</v>
      </c>
      <c r="D2192" t="s">
        <v>328</v>
      </c>
      <c r="E2192" t="s">
        <v>12934</v>
      </c>
      <c r="F2192" t="s">
        <v>2907</v>
      </c>
      <c r="G2192" t="s">
        <v>328</v>
      </c>
      <c r="H2192" t="s">
        <v>2659</v>
      </c>
      <c r="I2192" t="s">
        <v>328</v>
      </c>
      <c r="J2192" t="s">
        <v>328</v>
      </c>
      <c r="K2192" t="s">
        <v>328</v>
      </c>
      <c r="L2192" t="s">
        <v>328</v>
      </c>
      <c r="M2192" t="s">
        <v>15557</v>
      </c>
      <c r="N2192" t="s">
        <v>328</v>
      </c>
      <c r="O2192" t="s">
        <v>328</v>
      </c>
    </row>
    <row r="2193" spans="1:15">
      <c r="A2193" t="s">
        <v>5602</v>
      </c>
      <c r="B2193" t="s">
        <v>15558</v>
      </c>
      <c r="C2193" t="s">
        <v>328</v>
      </c>
      <c r="D2193" t="s">
        <v>328</v>
      </c>
      <c r="E2193" t="s">
        <v>12934</v>
      </c>
      <c r="F2193" t="s">
        <v>2907</v>
      </c>
      <c r="G2193" t="s">
        <v>328</v>
      </c>
      <c r="H2193" t="s">
        <v>2659</v>
      </c>
      <c r="I2193" t="s">
        <v>328</v>
      </c>
      <c r="J2193" t="s">
        <v>328</v>
      </c>
      <c r="K2193" t="s">
        <v>328</v>
      </c>
      <c r="L2193" t="s">
        <v>328</v>
      </c>
      <c r="M2193" t="s">
        <v>15558</v>
      </c>
      <c r="N2193" t="s">
        <v>328</v>
      </c>
      <c r="O2193" t="s">
        <v>328</v>
      </c>
    </row>
    <row r="2194" spans="1:15">
      <c r="A2194" t="s">
        <v>5602</v>
      </c>
      <c r="B2194" t="s">
        <v>15559</v>
      </c>
      <c r="C2194" t="s">
        <v>328</v>
      </c>
      <c r="D2194" t="s">
        <v>328</v>
      </c>
      <c r="E2194" t="s">
        <v>12934</v>
      </c>
      <c r="F2194" t="s">
        <v>2907</v>
      </c>
      <c r="G2194" t="s">
        <v>328</v>
      </c>
      <c r="H2194" t="s">
        <v>2659</v>
      </c>
      <c r="I2194" t="s">
        <v>328</v>
      </c>
      <c r="J2194" t="s">
        <v>328</v>
      </c>
      <c r="K2194" t="s">
        <v>328</v>
      </c>
      <c r="L2194" t="s">
        <v>328</v>
      </c>
      <c r="M2194" t="s">
        <v>15559</v>
      </c>
      <c r="N2194" t="s">
        <v>328</v>
      </c>
      <c r="O2194" t="s">
        <v>328</v>
      </c>
    </row>
    <row r="2195" spans="1:15">
      <c r="A2195" t="s">
        <v>5602</v>
      </c>
      <c r="B2195" t="s">
        <v>15560</v>
      </c>
      <c r="C2195" t="s">
        <v>328</v>
      </c>
      <c r="D2195" t="s">
        <v>328</v>
      </c>
      <c r="E2195" t="s">
        <v>12934</v>
      </c>
      <c r="F2195" t="s">
        <v>2907</v>
      </c>
      <c r="G2195" t="s">
        <v>328</v>
      </c>
      <c r="H2195" t="s">
        <v>6524</v>
      </c>
      <c r="I2195" t="s">
        <v>328</v>
      </c>
      <c r="J2195" t="s">
        <v>328</v>
      </c>
      <c r="K2195" t="s">
        <v>328</v>
      </c>
      <c r="L2195">
        <v>60</v>
      </c>
      <c r="M2195" t="s">
        <v>15560</v>
      </c>
      <c r="N2195" t="s">
        <v>328</v>
      </c>
      <c r="O2195" t="s">
        <v>328</v>
      </c>
    </row>
    <row r="2196" spans="1:15">
      <c r="A2196" t="s">
        <v>5602</v>
      </c>
      <c r="B2196" t="s">
        <v>15561</v>
      </c>
      <c r="C2196" t="s">
        <v>328</v>
      </c>
      <c r="D2196" t="s">
        <v>328</v>
      </c>
      <c r="E2196" t="s">
        <v>13551</v>
      </c>
      <c r="F2196" t="s">
        <v>2907</v>
      </c>
      <c r="G2196" t="s">
        <v>328</v>
      </c>
      <c r="H2196" t="s">
        <v>6524</v>
      </c>
      <c r="I2196" t="s">
        <v>328</v>
      </c>
      <c r="J2196" t="s">
        <v>328</v>
      </c>
      <c r="K2196" t="s">
        <v>328</v>
      </c>
      <c r="L2196">
        <v>60</v>
      </c>
      <c r="M2196" t="s">
        <v>15560</v>
      </c>
      <c r="N2196" t="s">
        <v>328</v>
      </c>
      <c r="O2196" t="s">
        <v>328</v>
      </c>
    </row>
    <row r="2197" spans="1:15">
      <c r="A2197" t="s">
        <v>5602</v>
      </c>
      <c r="B2197" t="s">
        <v>15562</v>
      </c>
      <c r="C2197" t="s">
        <v>328</v>
      </c>
      <c r="D2197" t="s">
        <v>328</v>
      </c>
      <c r="E2197" t="s">
        <v>12934</v>
      </c>
      <c r="F2197" t="s">
        <v>2907</v>
      </c>
      <c r="G2197" t="s">
        <v>328</v>
      </c>
      <c r="H2197" t="s">
        <v>2659</v>
      </c>
      <c r="I2197" t="s">
        <v>328</v>
      </c>
      <c r="J2197" t="s">
        <v>328</v>
      </c>
      <c r="K2197" t="s">
        <v>328</v>
      </c>
      <c r="L2197" t="s">
        <v>328</v>
      </c>
      <c r="M2197" t="s">
        <v>15562</v>
      </c>
      <c r="N2197" t="s">
        <v>328</v>
      </c>
      <c r="O2197" t="s">
        <v>328</v>
      </c>
    </row>
    <row r="2198" spans="1:15">
      <c r="A2198" t="s">
        <v>5602</v>
      </c>
      <c r="B2198" t="s">
        <v>15563</v>
      </c>
      <c r="C2198" t="s">
        <v>328</v>
      </c>
      <c r="D2198" t="s">
        <v>328</v>
      </c>
      <c r="E2198" t="s">
        <v>12934</v>
      </c>
      <c r="F2198" t="s">
        <v>2907</v>
      </c>
      <c r="G2198" t="s">
        <v>328</v>
      </c>
      <c r="H2198" t="s">
        <v>328</v>
      </c>
      <c r="I2198" t="s">
        <v>328</v>
      </c>
      <c r="J2198" t="s">
        <v>328</v>
      </c>
      <c r="K2198" t="s">
        <v>328</v>
      </c>
      <c r="L2198" t="s">
        <v>328</v>
      </c>
      <c r="M2198" t="s">
        <v>15563</v>
      </c>
      <c r="N2198" t="s">
        <v>328</v>
      </c>
      <c r="O2198" t="s">
        <v>328</v>
      </c>
    </row>
    <row r="2199" spans="1:15">
      <c r="A2199" t="s">
        <v>5602</v>
      </c>
      <c r="B2199" t="s">
        <v>15564</v>
      </c>
      <c r="C2199" t="s">
        <v>328</v>
      </c>
      <c r="D2199" t="s">
        <v>328</v>
      </c>
      <c r="E2199" t="s">
        <v>12934</v>
      </c>
      <c r="F2199" t="s">
        <v>2907</v>
      </c>
      <c r="G2199" t="s">
        <v>328</v>
      </c>
      <c r="H2199" t="s">
        <v>2659</v>
      </c>
      <c r="I2199" t="s">
        <v>328</v>
      </c>
      <c r="J2199" t="s">
        <v>328</v>
      </c>
      <c r="K2199" t="s">
        <v>328</v>
      </c>
      <c r="L2199" t="s">
        <v>328</v>
      </c>
      <c r="M2199" t="s">
        <v>15564</v>
      </c>
      <c r="N2199" t="s">
        <v>328</v>
      </c>
      <c r="O2199" t="s">
        <v>328</v>
      </c>
    </row>
    <row r="2200" spans="1:15">
      <c r="A2200" t="s">
        <v>5602</v>
      </c>
      <c r="B2200" t="s">
        <v>15565</v>
      </c>
      <c r="C2200" t="s">
        <v>328</v>
      </c>
      <c r="D2200" t="s">
        <v>328</v>
      </c>
      <c r="E2200" t="s">
        <v>12934</v>
      </c>
      <c r="F2200" t="s">
        <v>2907</v>
      </c>
      <c r="G2200" t="s">
        <v>328</v>
      </c>
      <c r="H2200" t="s">
        <v>2659</v>
      </c>
      <c r="I2200" t="s">
        <v>328</v>
      </c>
      <c r="J2200" t="s">
        <v>328</v>
      </c>
      <c r="K2200" t="s">
        <v>328</v>
      </c>
      <c r="L2200" t="s">
        <v>328</v>
      </c>
      <c r="M2200" t="s">
        <v>15565</v>
      </c>
      <c r="N2200" t="s">
        <v>328</v>
      </c>
      <c r="O2200" t="s">
        <v>328</v>
      </c>
    </row>
    <row r="2201" spans="1:15">
      <c r="A2201" t="s">
        <v>5602</v>
      </c>
      <c r="B2201" t="s">
        <v>15566</v>
      </c>
      <c r="C2201" t="s">
        <v>328</v>
      </c>
      <c r="D2201" t="s">
        <v>328</v>
      </c>
      <c r="E2201" t="s">
        <v>12934</v>
      </c>
      <c r="F2201" t="s">
        <v>2907</v>
      </c>
      <c r="G2201" t="s">
        <v>328</v>
      </c>
      <c r="H2201" t="s">
        <v>2659</v>
      </c>
      <c r="I2201" t="s">
        <v>328</v>
      </c>
      <c r="J2201" t="s">
        <v>328</v>
      </c>
      <c r="K2201" t="s">
        <v>328</v>
      </c>
      <c r="L2201" t="s">
        <v>328</v>
      </c>
      <c r="M2201" t="s">
        <v>15566</v>
      </c>
      <c r="N2201" t="s">
        <v>328</v>
      </c>
      <c r="O2201" t="s">
        <v>328</v>
      </c>
    </row>
    <row r="2202" spans="1:15">
      <c r="A2202" t="s">
        <v>5602</v>
      </c>
      <c r="B2202" t="s">
        <v>15567</v>
      </c>
      <c r="C2202" t="s">
        <v>328</v>
      </c>
      <c r="D2202" t="s">
        <v>328</v>
      </c>
      <c r="E2202" t="s">
        <v>2912</v>
      </c>
      <c r="F2202" t="s">
        <v>2911</v>
      </c>
      <c r="G2202" t="s">
        <v>328</v>
      </c>
      <c r="H2202" t="s">
        <v>328</v>
      </c>
      <c r="I2202" t="s">
        <v>328</v>
      </c>
      <c r="J2202" t="s">
        <v>328</v>
      </c>
      <c r="K2202" t="s">
        <v>328</v>
      </c>
      <c r="L2202" t="s">
        <v>328</v>
      </c>
      <c r="M2202" t="s">
        <v>15567</v>
      </c>
      <c r="N2202" t="s">
        <v>328</v>
      </c>
      <c r="O2202" t="s">
        <v>328</v>
      </c>
    </row>
    <row r="2203" spans="1:15">
      <c r="A2203" t="s">
        <v>5602</v>
      </c>
      <c r="B2203" t="s">
        <v>15568</v>
      </c>
      <c r="C2203" t="s">
        <v>328</v>
      </c>
      <c r="D2203" t="s">
        <v>328</v>
      </c>
      <c r="E2203" t="s">
        <v>13551</v>
      </c>
      <c r="F2203" t="s">
        <v>2907</v>
      </c>
      <c r="G2203" t="s">
        <v>328</v>
      </c>
      <c r="H2203" t="s">
        <v>328</v>
      </c>
      <c r="I2203" t="s">
        <v>328</v>
      </c>
      <c r="J2203" t="s">
        <v>328</v>
      </c>
      <c r="K2203" t="s">
        <v>328</v>
      </c>
      <c r="L2203">
        <v>35</v>
      </c>
      <c r="M2203" t="s">
        <v>15569</v>
      </c>
      <c r="N2203" t="s">
        <v>328</v>
      </c>
      <c r="O2203" t="s">
        <v>328</v>
      </c>
    </row>
    <row r="2204" spans="1:15">
      <c r="A2204" t="s">
        <v>5602</v>
      </c>
      <c r="B2204" t="s">
        <v>15570</v>
      </c>
      <c r="C2204" t="s">
        <v>328</v>
      </c>
      <c r="D2204" t="s">
        <v>328</v>
      </c>
      <c r="E2204" t="s">
        <v>12934</v>
      </c>
      <c r="F2204" t="s">
        <v>2907</v>
      </c>
      <c r="G2204" t="s">
        <v>328</v>
      </c>
      <c r="H2204" t="s">
        <v>328</v>
      </c>
      <c r="I2204" t="s">
        <v>328</v>
      </c>
      <c r="J2204" t="s">
        <v>328</v>
      </c>
      <c r="K2204" t="s">
        <v>328</v>
      </c>
      <c r="L2204" t="s">
        <v>328</v>
      </c>
      <c r="M2204" t="s">
        <v>15570</v>
      </c>
      <c r="N2204" t="s">
        <v>328</v>
      </c>
      <c r="O2204" t="s">
        <v>328</v>
      </c>
    </row>
    <row r="2205" spans="1:15">
      <c r="A2205" t="s">
        <v>4597</v>
      </c>
      <c r="B2205" t="s">
        <v>15571</v>
      </c>
      <c r="C2205" t="s">
        <v>328</v>
      </c>
      <c r="D2205" t="s">
        <v>328</v>
      </c>
      <c r="E2205" t="s">
        <v>12934</v>
      </c>
      <c r="F2205" t="s">
        <v>2907</v>
      </c>
      <c r="G2205" t="s">
        <v>328</v>
      </c>
      <c r="H2205" t="s">
        <v>6524</v>
      </c>
      <c r="I2205" t="s">
        <v>328</v>
      </c>
      <c r="J2205" t="s">
        <v>328</v>
      </c>
      <c r="K2205" t="s">
        <v>328</v>
      </c>
      <c r="L2205" t="s">
        <v>328</v>
      </c>
      <c r="M2205" t="s">
        <v>15571</v>
      </c>
      <c r="N2205" t="s">
        <v>328</v>
      </c>
      <c r="O2205" t="s">
        <v>328</v>
      </c>
    </row>
    <row r="2206" spans="1:15">
      <c r="A2206" t="s">
        <v>4597</v>
      </c>
      <c r="B2206" t="s">
        <v>15572</v>
      </c>
      <c r="C2206" t="s">
        <v>328</v>
      </c>
      <c r="D2206" t="s">
        <v>328</v>
      </c>
      <c r="E2206" t="s">
        <v>12934</v>
      </c>
      <c r="F2206" t="s">
        <v>2907</v>
      </c>
      <c r="G2206" t="s">
        <v>328</v>
      </c>
      <c r="H2206" t="s">
        <v>6524</v>
      </c>
      <c r="I2206" t="s">
        <v>328</v>
      </c>
      <c r="J2206" t="s">
        <v>328</v>
      </c>
      <c r="K2206" t="s">
        <v>328</v>
      </c>
      <c r="L2206" t="s">
        <v>328</v>
      </c>
      <c r="M2206" t="s">
        <v>15572</v>
      </c>
      <c r="N2206" t="s">
        <v>328</v>
      </c>
      <c r="O2206" t="s">
        <v>328</v>
      </c>
    </row>
    <row r="2207" spans="1:15">
      <c r="A2207" t="s">
        <v>4597</v>
      </c>
      <c r="B2207" t="s">
        <v>15573</v>
      </c>
      <c r="C2207" t="s">
        <v>328</v>
      </c>
      <c r="D2207" t="s">
        <v>328</v>
      </c>
      <c r="E2207" t="s">
        <v>12934</v>
      </c>
      <c r="F2207" t="s">
        <v>2907</v>
      </c>
      <c r="G2207" t="s">
        <v>328</v>
      </c>
      <c r="H2207" t="s">
        <v>6524</v>
      </c>
      <c r="I2207" t="s">
        <v>328</v>
      </c>
      <c r="J2207" t="s">
        <v>328</v>
      </c>
      <c r="K2207" t="s">
        <v>328</v>
      </c>
      <c r="L2207" t="s">
        <v>328</v>
      </c>
      <c r="M2207" t="s">
        <v>15573</v>
      </c>
      <c r="N2207" t="s">
        <v>328</v>
      </c>
      <c r="O2207" t="s">
        <v>328</v>
      </c>
    </row>
    <row r="2208" spans="1:15">
      <c r="A2208" t="s">
        <v>4597</v>
      </c>
      <c r="B2208" t="s">
        <v>15574</v>
      </c>
      <c r="C2208" t="s">
        <v>328</v>
      </c>
      <c r="D2208" t="s">
        <v>328</v>
      </c>
      <c r="E2208" t="s">
        <v>12934</v>
      </c>
      <c r="F2208" t="s">
        <v>2907</v>
      </c>
      <c r="G2208" t="s">
        <v>328</v>
      </c>
      <c r="H2208" t="s">
        <v>6524</v>
      </c>
      <c r="I2208" t="s">
        <v>328</v>
      </c>
      <c r="J2208" t="s">
        <v>328</v>
      </c>
      <c r="K2208" t="s">
        <v>328</v>
      </c>
      <c r="L2208" t="s">
        <v>328</v>
      </c>
      <c r="M2208" t="s">
        <v>15574</v>
      </c>
      <c r="N2208" t="s">
        <v>328</v>
      </c>
      <c r="O2208" t="s">
        <v>328</v>
      </c>
    </row>
    <row r="2209" spans="1:15">
      <c r="A2209" t="s">
        <v>4597</v>
      </c>
      <c r="B2209" t="s">
        <v>15575</v>
      </c>
      <c r="C2209" t="s">
        <v>328</v>
      </c>
      <c r="D2209" t="s">
        <v>328</v>
      </c>
      <c r="E2209" t="s">
        <v>2912</v>
      </c>
      <c r="F2209" t="s">
        <v>2911</v>
      </c>
      <c r="G2209" t="s">
        <v>328</v>
      </c>
      <c r="H2209" t="s">
        <v>6524</v>
      </c>
      <c r="I2209" t="s">
        <v>328</v>
      </c>
      <c r="J2209" t="s">
        <v>328</v>
      </c>
      <c r="K2209" t="s">
        <v>328</v>
      </c>
      <c r="L2209" t="s">
        <v>328</v>
      </c>
      <c r="M2209" t="s">
        <v>15575</v>
      </c>
      <c r="N2209" t="s">
        <v>328</v>
      </c>
      <c r="O2209" t="s">
        <v>328</v>
      </c>
    </row>
    <row r="2210" spans="1:15">
      <c r="A2210" t="s">
        <v>4597</v>
      </c>
      <c r="B2210" t="s">
        <v>15576</v>
      </c>
      <c r="C2210" t="s">
        <v>328</v>
      </c>
      <c r="D2210" t="s">
        <v>328</v>
      </c>
      <c r="E2210" t="s">
        <v>2912</v>
      </c>
      <c r="F2210" t="s">
        <v>2911</v>
      </c>
      <c r="G2210" t="s">
        <v>328</v>
      </c>
      <c r="H2210" t="s">
        <v>6524</v>
      </c>
      <c r="I2210" t="s">
        <v>328</v>
      </c>
      <c r="J2210" t="s">
        <v>328</v>
      </c>
      <c r="K2210" t="s">
        <v>328</v>
      </c>
      <c r="L2210" t="s">
        <v>328</v>
      </c>
      <c r="M2210" t="s">
        <v>15576</v>
      </c>
      <c r="N2210" t="s">
        <v>328</v>
      </c>
      <c r="O2210" t="s">
        <v>328</v>
      </c>
    </row>
    <row r="2211" spans="1:15">
      <c r="A2211" t="s">
        <v>4597</v>
      </c>
      <c r="B2211" t="s">
        <v>15577</v>
      </c>
      <c r="C2211" t="s">
        <v>328</v>
      </c>
      <c r="D2211" t="s">
        <v>328</v>
      </c>
      <c r="E2211" t="s">
        <v>328</v>
      </c>
      <c r="F2211" t="s">
        <v>2911</v>
      </c>
      <c r="G2211" t="s">
        <v>328</v>
      </c>
      <c r="H2211" t="s">
        <v>328</v>
      </c>
      <c r="I2211" t="s">
        <v>328</v>
      </c>
      <c r="J2211" t="s">
        <v>328</v>
      </c>
      <c r="K2211" t="s">
        <v>328</v>
      </c>
      <c r="L2211" t="s">
        <v>328</v>
      </c>
      <c r="M2211" t="s">
        <v>15577</v>
      </c>
      <c r="N2211" t="s">
        <v>328</v>
      </c>
      <c r="O2211" t="s">
        <v>328</v>
      </c>
    </row>
    <row r="2212" spans="1:15">
      <c r="A2212" t="s">
        <v>15578</v>
      </c>
      <c r="B2212" t="s">
        <v>15579</v>
      </c>
      <c r="C2212" t="s">
        <v>328</v>
      </c>
      <c r="D2212" t="s">
        <v>328</v>
      </c>
      <c r="E2212" t="s">
        <v>2912</v>
      </c>
      <c r="F2212" t="s">
        <v>2911</v>
      </c>
      <c r="G2212" t="s">
        <v>328</v>
      </c>
      <c r="H2212" t="s">
        <v>328</v>
      </c>
      <c r="I2212" t="s">
        <v>328</v>
      </c>
      <c r="J2212" t="s">
        <v>328</v>
      </c>
      <c r="K2212" t="s">
        <v>328</v>
      </c>
      <c r="L2212" t="s">
        <v>328</v>
      </c>
      <c r="M2212" t="s">
        <v>15580</v>
      </c>
      <c r="N2212" t="s">
        <v>328</v>
      </c>
      <c r="O2212" t="s">
        <v>328</v>
      </c>
    </row>
    <row r="2213" spans="1:15">
      <c r="A2213" t="s">
        <v>5610</v>
      </c>
      <c r="B2213" t="s">
        <v>15581</v>
      </c>
      <c r="C2213" t="s">
        <v>328</v>
      </c>
      <c r="D2213" t="s">
        <v>328</v>
      </c>
      <c r="E2213" t="s">
        <v>12934</v>
      </c>
      <c r="F2213" t="s">
        <v>2907</v>
      </c>
      <c r="G2213" t="s">
        <v>328</v>
      </c>
      <c r="H2213" t="s">
        <v>328</v>
      </c>
      <c r="I2213" t="s">
        <v>328</v>
      </c>
      <c r="J2213" t="s">
        <v>328</v>
      </c>
      <c r="K2213" t="s">
        <v>328</v>
      </c>
      <c r="L2213" t="s">
        <v>328</v>
      </c>
      <c r="M2213" t="s">
        <v>15581</v>
      </c>
      <c r="N2213" t="s">
        <v>328</v>
      </c>
      <c r="O2213" t="s">
        <v>328</v>
      </c>
    </row>
    <row r="2214" spans="1:15">
      <c r="A2214" t="s">
        <v>5610</v>
      </c>
      <c r="B2214" t="s">
        <v>15582</v>
      </c>
      <c r="C2214" t="s">
        <v>328</v>
      </c>
      <c r="D2214" t="s">
        <v>328</v>
      </c>
      <c r="E2214" t="s">
        <v>12934</v>
      </c>
      <c r="F2214" t="s">
        <v>2907</v>
      </c>
      <c r="G2214" t="s">
        <v>328</v>
      </c>
      <c r="H2214" t="s">
        <v>328</v>
      </c>
      <c r="I2214" t="s">
        <v>328</v>
      </c>
      <c r="J2214" t="s">
        <v>328</v>
      </c>
      <c r="K2214" t="s">
        <v>328</v>
      </c>
      <c r="L2214" t="s">
        <v>328</v>
      </c>
      <c r="M2214" t="s">
        <v>15582</v>
      </c>
      <c r="N2214" t="s">
        <v>328</v>
      </c>
      <c r="O2214" t="s">
        <v>328</v>
      </c>
    </row>
    <row r="2215" spans="1:15">
      <c r="A2215" t="s">
        <v>5610</v>
      </c>
      <c r="B2215" t="s">
        <v>15583</v>
      </c>
      <c r="C2215" t="s">
        <v>328</v>
      </c>
      <c r="D2215" t="s">
        <v>328</v>
      </c>
      <c r="E2215" t="s">
        <v>12934</v>
      </c>
      <c r="F2215" t="s">
        <v>2907</v>
      </c>
      <c r="G2215" t="s">
        <v>328</v>
      </c>
      <c r="H2215" t="s">
        <v>328</v>
      </c>
      <c r="I2215" t="s">
        <v>328</v>
      </c>
      <c r="J2215" t="s">
        <v>328</v>
      </c>
      <c r="K2215" t="s">
        <v>328</v>
      </c>
      <c r="L2215" t="s">
        <v>328</v>
      </c>
      <c r="M2215" t="s">
        <v>15583</v>
      </c>
      <c r="N2215" t="s">
        <v>328</v>
      </c>
      <c r="O2215" t="s">
        <v>328</v>
      </c>
    </row>
    <row r="2216" spans="1:15">
      <c r="A2216" t="s">
        <v>5610</v>
      </c>
      <c r="B2216" t="s">
        <v>15584</v>
      </c>
      <c r="C2216" t="s">
        <v>328</v>
      </c>
      <c r="D2216" t="s">
        <v>328</v>
      </c>
      <c r="E2216" t="s">
        <v>12934</v>
      </c>
      <c r="F2216" t="s">
        <v>2907</v>
      </c>
      <c r="G2216" t="s">
        <v>328</v>
      </c>
      <c r="H2216" t="s">
        <v>328</v>
      </c>
      <c r="I2216" t="s">
        <v>328</v>
      </c>
      <c r="J2216" t="s">
        <v>328</v>
      </c>
      <c r="K2216" t="s">
        <v>328</v>
      </c>
      <c r="L2216" t="s">
        <v>328</v>
      </c>
      <c r="M2216" t="s">
        <v>15584</v>
      </c>
      <c r="N2216" t="s">
        <v>328</v>
      </c>
      <c r="O2216" t="s">
        <v>328</v>
      </c>
    </row>
    <row r="2217" spans="1:15">
      <c r="A2217" t="s">
        <v>5610</v>
      </c>
      <c r="B2217" t="s">
        <v>15585</v>
      </c>
      <c r="C2217" t="s">
        <v>328</v>
      </c>
      <c r="D2217" t="s">
        <v>328</v>
      </c>
      <c r="E2217" t="s">
        <v>12934</v>
      </c>
      <c r="F2217" t="s">
        <v>2907</v>
      </c>
      <c r="G2217" t="s">
        <v>328</v>
      </c>
      <c r="H2217" t="s">
        <v>328</v>
      </c>
      <c r="I2217" t="s">
        <v>328</v>
      </c>
      <c r="J2217" t="s">
        <v>328</v>
      </c>
      <c r="K2217" t="s">
        <v>328</v>
      </c>
      <c r="L2217" t="s">
        <v>328</v>
      </c>
      <c r="M2217" t="s">
        <v>15585</v>
      </c>
      <c r="N2217" t="s">
        <v>328</v>
      </c>
      <c r="O2217" t="s">
        <v>328</v>
      </c>
    </row>
    <row r="2218" spans="1:15">
      <c r="A2218" t="s">
        <v>5610</v>
      </c>
      <c r="B2218" t="s">
        <v>15586</v>
      </c>
      <c r="C2218" t="s">
        <v>328</v>
      </c>
      <c r="D2218" t="s">
        <v>328</v>
      </c>
      <c r="E2218" t="s">
        <v>12934</v>
      </c>
      <c r="F2218" t="s">
        <v>2907</v>
      </c>
      <c r="G2218" t="s">
        <v>328</v>
      </c>
      <c r="H2218" t="s">
        <v>328</v>
      </c>
      <c r="I2218" t="s">
        <v>328</v>
      </c>
      <c r="J2218" t="s">
        <v>328</v>
      </c>
      <c r="K2218" t="s">
        <v>328</v>
      </c>
      <c r="L2218" t="s">
        <v>328</v>
      </c>
      <c r="M2218" t="s">
        <v>15586</v>
      </c>
      <c r="N2218" t="s">
        <v>328</v>
      </c>
      <c r="O2218" t="s">
        <v>328</v>
      </c>
    </row>
    <row r="2219" spans="1:15">
      <c r="A2219" t="s">
        <v>5610</v>
      </c>
      <c r="B2219" t="s">
        <v>15587</v>
      </c>
      <c r="C2219" t="s">
        <v>328</v>
      </c>
      <c r="D2219" t="s">
        <v>328</v>
      </c>
      <c r="E2219" t="s">
        <v>12934</v>
      </c>
      <c r="F2219" t="s">
        <v>2907</v>
      </c>
      <c r="G2219" t="s">
        <v>328</v>
      </c>
      <c r="H2219" t="s">
        <v>328</v>
      </c>
      <c r="I2219" t="s">
        <v>328</v>
      </c>
      <c r="J2219" t="s">
        <v>328</v>
      </c>
      <c r="K2219" t="s">
        <v>328</v>
      </c>
      <c r="L2219" t="s">
        <v>328</v>
      </c>
      <c r="M2219" t="s">
        <v>15587</v>
      </c>
      <c r="N2219" t="s">
        <v>328</v>
      </c>
      <c r="O2219" t="s">
        <v>328</v>
      </c>
    </row>
    <row r="2220" spans="1:15">
      <c r="A2220" t="s">
        <v>5610</v>
      </c>
      <c r="B2220" t="s">
        <v>15588</v>
      </c>
      <c r="C2220" t="s">
        <v>328</v>
      </c>
      <c r="D2220" t="s">
        <v>328</v>
      </c>
      <c r="E2220" t="s">
        <v>12934</v>
      </c>
      <c r="F2220" t="s">
        <v>2907</v>
      </c>
      <c r="G2220" t="s">
        <v>328</v>
      </c>
      <c r="H2220" t="s">
        <v>328</v>
      </c>
      <c r="I2220" t="s">
        <v>328</v>
      </c>
      <c r="J2220" t="s">
        <v>328</v>
      </c>
      <c r="K2220" t="s">
        <v>328</v>
      </c>
      <c r="L2220" t="s">
        <v>328</v>
      </c>
      <c r="M2220" t="s">
        <v>15588</v>
      </c>
      <c r="N2220" t="s">
        <v>328</v>
      </c>
      <c r="O2220" t="s">
        <v>328</v>
      </c>
    </row>
    <row r="2221" spans="1:15">
      <c r="A2221" t="s">
        <v>5610</v>
      </c>
      <c r="B2221" t="s">
        <v>15589</v>
      </c>
      <c r="C2221" t="s">
        <v>328</v>
      </c>
      <c r="D2221" t="s">
        <v>328</v>
      </c>
      <c r="E2221" t="s">
        <v>12934</v>
      </c>
      <c r="F2221" t="s">
        <v>2907</v>
      </c>
      <c r="G2221" t="s">
        <v>328</v>
      </c>
      <c r="H2221" t="s">
        <v>328</v>
      </c>
      <c r="I2221" t="s">
        <v>328</v>
      </c>
      <c r="J2221" t="s">
        <v>328</v>
      </c>
      <c r="K2221" t="s">
        <v>328</v>
      </c>
      <c r="L2221" t="s">
        <v>328</v>
      </c>
      <c r="M2221" t="s">
        <v>15589</v>
      </c>
      <c r="N2221" t="s">
        <v>328</v>
      </c>
      <c r="O2221" t="s">
        <v>328</v>
      </c>
    </row>
    <row r="2222" spans="1:15">
      <c r="A2222" t="s">
        <v>5610</v>
      </c>
      <c r="B2222" t="s">
        <v>15590</v>
      </c>
      <c r="C2222" t="s">
        <v>328</v>
      </c>
      <c r="D2222" t="s">
        <v>328</v>
      </c>
      <c r="E2222" t="s">
        <v>12934</v>
      </c>
      <c r="F2222" t="s">
        <v>2907</v>
      </c>
      <c r="G2222" t="s">
        <v>328</v>
      </c>
      <c r="H2222" t="s">
        <v>328</v>
      </c>
      <c r="I2222" t="s">
        <v>328</v>
      </c>
      <c r="J2222" t="s">
        <v>328</v>
      </c>
      <c r="K2222" t="s">
        <v>328</v>
      </c>
      <c r="L2222" t="s">
        <v>328</v>
      </c>
      <c r="M2222" t="s">
        <v>15591</v>
      </c>
      <c r="N2222" t="s">
        <v>328</v>
      </c>
      <c r="O2222" t="s">
        <v>328</v>
      </c>
    </row>
    <row r="2223" spans="1:15">
      <c r="A2223" t="s">
        <v>5610</v>
      </c>
      <c r="B2223" t="s">
        <v>15592</v>
      </c>
      <c r="C2223" t="s">
        <v>328</v>
      </c>
      <c r="D2223" t="s">
        <v>328</v>
      </c>
      <c r="E2223" t="s">
        <v>12934</v>
      </c>
      <c r="F2223" t="s">
        <v>2907</v>
      </c>
      <c r="G2223" t="s">
        <v>328</v>
      </c>
      <c r="H2223" t="s">
        <v>328</v>
      </c>
      <c r="I2223" t="s">
        <v>328</v>
      </c>
      <c r="J2223" t="s">
        <v>328</v>
      </c>
      <c r="K2223" t="s">
        <v>328</v>
      </c>
      <c r="L2223" t="s">
        <v>328</v>
      </c>
      <c r="M2223" t="s">
        <v>15593</v>
      </c>
      <c r="N2223" t="s">
        <v>328</v>
      </c>
      <c r="O2223" t="s">
        <v>328</v>
      </c>
    </row>
    <row r="2224" spans="1:15">
      <c r="A2224" t="s">
        <v>5610</v>
      </c>
      <c r="B2224" t="s">
        <v>15594</v>
      </c>
      <c r="C2224" t="s">
        <v>328</v>
      </c>
      <c r="D2224" t="s">
        <v>328</v>
      </c>
      <c r="E2224" t="s">
        <v>12934</v>
      </c>
      <c r="F2224" t="s">
        <v>2907</v>
      </c>
      <c r="G2224" t="s">
        <v>328</v>
      </c>
      <c r="H2224" t="s">
        <v>6518</v>
      </c>
      <c r="I2224" t="s">
        <v>328</v>
      </c>
      <c r="J2224" t="s">
        <v>328</v>
      </c>
      <c r="K2224" t="s">
        <v>328</v>
      </c>
      <c r="L2224" t="s">
        <v>328</v>
      </c>
      <c r="M2224" t="s">
        <v>15595</v>
      </c>
      <c r="N2224" t="s">
        <v>328</v>
      </c>
      <c r="O2224" t="s">
        <v>328</v>
      </c>
    </row>
    <row r="2225" spans="1:15">
      <c r="A2225" t="s">
        <v>5610</v>
      </c>
      <c r="B2225" t="s">
        <v>15596</v>
      </c>
      <c r="C2225" t="s">
        <v>328</v>
      </c>
      <c r="D2225" t="s">
        <v>328</v>
      </c>
      <c r="E2225" t="s">
        <v>2912</v>
      </c>
      <c r="F2225" t="s">
        <v>2907</v>
      </c>
      <c r="G2225" t="s">
        <v>328</v>
      </c>
      <c r="H2225" t="s">
        <v>6526</v>
      </c>
      <c r="I2225" t="s">
        <v>328</v>
      </c>
      <c r="J2225" t="s">
        <v>328</v>
      </c>
      <c r="K2225" t="s">
        <v>328</v>
      </c>
      <c r="L2225" t="s">
        <v>328</v>
      </c>
      <c r="M2225" t="s">
        <v>15596</v>
      </c>
      <c r="N2225" t="s">
        <v>328</v>
      </c>
      <c r="O2225" t="s">
        <v>328</v>
      </c>
    </row>
    <row r="2226" spans="1:15">
      <c r="A2226" t="s">
        <v>5610</v>
      </c>
      <c r="B2226" t="s">
        <v>15597</v>
      </c>
      <c r="C2226" t="s">
        <v>328</v>
      </c>
      <c r="D2226" t="s">
        <v>328</v>
      </c>
      <c r="E2226" t="s">
        <v>12934</v>
      </c>
      <c r="F2226" t="s">
        <v>2907</v>
      </c>
      <c r="G2226" t="s">
        <v>328</v>
      </c>
      <c r="H2226" t="s">
        <v>6524</v>
      </c>
      <c r="I2226" t="s">
        <v>328</v>
      </c>
      <c r="J2226" t="s">
        <v>328</v>
      </c>
      <c r="K2226" t="s">
        <v>328</v>
      </c>
      <c r="L2226" t="s">
        <v>328</v>
      </c>
      <c r="M2226" t="s">
        <v>15597</v>
      </c>
      <c r="N2226" t="s">
        <v>328</v>
      </c>
      <c r="O2226" t="s">
        <v>328</v>
      </c>
    </row>
    <row r="2227" spans="1:15">
      <c r="A2227" t="s">
        <v>5610</v>
      </c>
      <c r="B2227" t="s">
        <v>15598</v>
      </c>
      <c r="C2227" t="s">
        <v>328</v>
      </c>
      <c r="D2227" t="s">
        <v>328</v>
      </c>
      <c r="E2227" t="s">
        <v>12934</v>
      </c>
      <c r="F2227" t="s">
        <v>2907</v>
      </c>
      <c r="G2227" t="s">
        <v>328</v>
      </c>
      <c r="H2227" t="s">
        <v>6524</v>
      </c>
      <c r="I2227" t="s">
        <v>328</v>
      </c>
      <c r="J2227" t="s">
        <v>328</v>
      </c>
      <c r="K2227" t="s">
        <v>328</v>
      </c>
      <c r="L2227" t="s">
        <v>328</v>
      </c>
      <c r="M2227" t="s">
        <v>15599</v>
      </c>
      <c r="N2227" t="s">
        <v>328</v>
      </c>
      <c r="O2227" t="s">
        <v>328</v>
      </c>
    </row>
    <row r="2228" spans="1:15">
      <c r="A2228" t="s">
        <v>5610</v>
      </c>
      <c r="B2228" t="s">
        <v>15600</v>
      </c>
      <c r="C2228" t="s">
        <v>328</v>
      </c>
      <c r="D2228" t="s">
        <v>328</v>
      </c>
      <c r="E2228" t="s">
        <v>12934</v>
      </c>
      <c r="F2228" t="s">
        <v>2907</v>
      </c>
      <c r="G2228" t="s">
        <v>328</v>
      </c>
      <c r="H2228" t="s">
        <v>2659</v>
      </c>
      <c r="I2228" t="s">
        <v>328</v>
      </c>
      <c r="J2228" t="s">
        <v>328</v>
      </c>
      <c r="K2228" t="s">
        <v>328</v>
      </c>
      <c r="L2228" t="s">
        <v>328</v>
      </c>
      <c r="M2228" t="s">
        <v>15600</v>
      </c>
      <c r="N2228" t="s">
        <v>328</v>
      </c>
      <c r="O2228" t="s">
        <v>328</v>
      </c>
    </row>
    <row r="2229" spans="1:15">
      <c r="A2229" t="s">
        <v>5610</v>
      </c>
      <c r="B2229" t="s">
        <v>15601</v>
      </c>
      <c r="C2229" t="s">
        <v>328</v>
      </c>
      <c r="D2229" t="s">
        <v>328</v>
      </c>
      <c r="E2229" t="s">
        <v>12934</v>
      </c>
      <c r="F2229" t="s">
        <v>2911</v>
      </c>
      <c r="G2229" t="s">
        <v>328</v>
      </c>
      <c r="H2229" t="s">
        <v>328</v>
      </c>
      <c r="I2229" t="s">
        <v>15602</v>
      </c>
      <c r="J2229" t="s">
        <v>328</v>
      </c>
      <c r="K2229" t="s">
        <v>328</v>
      </c>
      <c r="L2229" t="s">
        <v>328</v>
      </c>
      <c r="M2229" t="s">
        <v>13051</v>
      </c>
      <c r="N2229" t="s">
        <v>328</v>
      </c>
      <c r="O2229" t="s">
        <v>328</v>
      </c>
    </row>
    <row r="2230" spans="1:15">
      <c r="A2230" t="s">
        <v>5610</v>
      </c>
      <c r="B2230" t="s">
        <v>15603</v>
      </c>
      <c r="C2230" t="s">
        <v>328</v>
      </c>
      <c r="D2230" t="s">
        <v>328</v>
      </c>
      <c r="E2230" t="s">
        <v>328</v>
      </c>
      <c r="F2230" t="s">
        <v>2911</v>
      </c>
      <c r="G2230" t="s">
        <v>328</v>
      </c>
      <c r="H2230" t="s">
        <v>328</v>
      </c>
      <c r="I2230" t="s">
        <v>328</v>
      </c>
      <c r="J2230" t="s">
        <v>328</v>
      </c>
      <c r="K2230" t="s">
        <v>328</v>
      </c>
      <c r="L2230" t="s">
        <v>328</v>
      </c>
      <c r="M2230" t="s">
        <v>13051</v>
      </c>
      <c r="N2230" t="s">
        <v>328</v>
      </c>
      <c r="O2230" t="s">
        <v>328</v>
      </c>
    </row>
    <row r="2231" spans="1:15">
      <c r="A2231" t="s">
        <v>5610</v>
      </c>
      <c r="B2231" t="s">
        <v>15604</v>
      </c>
      <c r="C2231" t="s">
        <v>328</v>
      </c>
      <c r="D2231" t="s">
        <v>328</v>
      </c>
      <c r="E2231" t="s">
        <v>2912</v>
      </c>
      <c r="F2231" t="s">
        <v>2911</v>
      </c>
      <c r="G2231" t="s">
        <v>328</v>
      </c>
      <c r="H2231" t="s">
        <v>6526</v>
      </c>
      <c r="I2231" t="s">
        <v>328</v>
      </c>
      <c r="J2231" t="s">
        <v>328</v>
      </c>
      <c r="K2231" t="s">
        <v>328</v>
      </c>
      <c r="L2231" t="s">
        <v>328</v>
      </c>
      <c r="M2231" t="s">
        <v>13051</v>
      </c>
      <c r="N2231" t="s">
        <v>328</v>
      </c>
      <c r="O2231" t="s">
        <v>328</v>
      </c>
    </row>
    <row r="2232" spans="1:15">
      <c r="A2232" t="s">
        <v>5610</v>
      </c>
      <c r="B2232" t="s">
        <v>15605</v>
      </c>
      <c r="C2232" t="s">
        <v>328</v>
      </c>
      <c r="D2232" t="s">
        <v>328</v>
      </c>
      <c r="E2232" t="s">
        <v>12934</v>
      </c>
      <c r="F2232" t="s">
        <v>2911</v>
      </c>
      <c r="G2232" t="s">
        <v>328</v>
      </c>
      <c r="H2232" t="s">
        <v>328</v>
      </c>
      <c r="I2232" t="s">
        <v>328</v>
      </c>
      <c r="J2232" t="s">
        <v>328</v>
      </c>
      <c r="K2232" t="s">
        <v>328</v>
      </c>
      <c r="L2232" t="s">
        <v>328</v>
      </c>
      <c r="M2232" t="s">
        <v>15605</v>
      </c>
      <c r="N2232" t="s">
        <v>328</v>
      </c>
      <c r="O2232" t="s">
        <v>328</v>
      </c>
    </row>
    <row r="2233" spans="1:15">
      <c r="A2233" t="s">
        <v>5610</v>
      </c>
      <c r="B2233" t="s">
        <v>15606</v>
      </c>
      <c r="C2233" t="s">
        <v>328</v>
      </c>
      <c r="D2233" t="s">
        <v>328</v>
      </c>
      <c r="E2233" t="s">
        <v>328</v>
      </c>
      <c r="F2233" t="s">
        <v>2911</v>
      </c>
      <c r="G2233" t="s">
        <v>328</v>
      </c>
      <c r="H2233" t="s">
        <v>328</v>
      </c>
      <c r="I2233" t="s">
        <v>328</v>
      </c>
      <c r="J2233" t="s">
        <v>328</v>
      </c>
      <c r="K2233" t="s">
        <v>328</v>
      </c>
      <c r="L2233" t="s">
        <v>328</v>
      </c>
      <c r="M2233" t="s">
        <v>15606</v>
      </c>
      <c r="N2233" t="s">
        <v>328</v>
      </c>
      <c r="O2233" t="s">
        <v>328</v>
      </c>
    </row>
    <row r="2234" spans="1:15">
      <c r="A2234" t="s">
        <v>5610</v>
      </c>
      <c r="B2234" t="s">
        <v>15607</v>
      </c>
      <c r="C2234" t="s">
        <v>328</v>
      </c>
      <c r="D2234" t="s">
        <v>328</v>
      </c>
      <c r="E2234" t="s">
        <v>12934</v>
      </c>
      <c r="F2234" t="s">
        <v>2907</v>
      </c>
      <c r="G2234" t="s">
        <v>328</v>
      </c>
      <c r="H2234" t="s">
        <v>328</v>
      </c>
      <c r="I2234" t="s">
        <v>6520</v>
      </c>
      <c r="J2234" t="s">
        <v>328</v>
      </c>
      <c r="K2234" t="s">
        <v>328</v>
      </c>
      <c r="L2234">
        <v>110</v>
      </c>
      <c r="M2234" t="s">
        <v>15608</v>
      </c>
      <c r="N2234" t="s">
        <v>328</v>
      </c>
      <c r="O2234" t="s">
        <v>328</v>
      </c>
    </row>
    <row r="2235" spans="1:15">
      <c r="A2235" t="s">
        <v>4605</v>
      </c>
      <c r="B2235" t="s">
        <v>15609</v>
      </c>
      <c r="C2235" t="s">
        <v>328</v>
      </c>
      <c r="D2235" t="s">
        <v>328</v>
      </c>
      <c r="E2235" t="s">
        <v>12934</v>
      </c>
      <c r="F2235" t="s">
        <v>2907</v>
      </c>
      <c r="G2235" t="s">
        <v>328</v>
      </c>
      <c r="H2235" t="s">
        <v>328</v>
      </c>
      <c r="I2235" t="s">
        <v>328</v>
      </c>
      <c r="J2235" t="s">
        <v>328</v>
      </c>
      <c r="K2235" t="s">
        <v>328</v>
      </c>
      <c r="L2235" t="s">
        <v>328</v>
      </c>
      <c r="M2235" t="s">
        <v>15609</v>
      </c>
      <c r="N2235" t="s">
        <v>328</v>
      </c>
      <c r="O2235" t="s">
        <v>328</v>
      </c>
    </row>
    <row r="2236" spans="1:15">
      <c r="A2236" t="s">
        <v>4605</v>
      </c>
      <c r="B2236" t="s">
        <v>15610</v>
      </c>
      <c r="C2236" t="s">
        <v>328</v>
      </c>
      <c r="D2236" t="s">
        <v>328</v>
      </c>
      <c r="E2236" t="s">
        <v>2912</v>
      </c>
      <c r="F2236" t="s">
        <v>2911</v>
      </c>
      <c r="G2236" t="s">
        <v>328</v>
      </c>
      <c r="H2236" t="s">
        <v>328</v>
      </c>
      <c r="I2236" t="s">
        <v>328</v>
      </c>
      <c r="J2236" t="s">
        <v>328</v>
      </c>
      <c r="K2236" t="s">
        <v>328</v>
      </c>
      <c r="L2236" t="s">
        <v>328</v>
      </c>
      <c r="M2236" t="s">
        <v>15611</v>
      </c>
      <c r="N2236" t="s">
        <v>328</v>
      </c>
      <c r="O2236" t="s">
        <v>328</v>
      </c>
    </row>
    <row r="2237" spans="1:15">
      <c r="A2237" t="s">
        <v>15612</v>
      </c>
      <c r="B2237" t="s">
        <v>15613</v>
      </c>
      <c r="C2237" t="s">
        <v>328</v>
      </c>
      <c r="D2237" t="s">
        <v>328</v>
      </c>
      <c r="E2237" t="s">
        <v>2912</v>
      </c>
      <c r="F2237" t="s">
        <v>2911</v>
      </c>
      <c r="G2237" t="s">
        <v>328</v>
      </c>
      <c r="H2237" t="s">
        <v>328</v>
      </c>
      <c r="I2237" t="s">
        <v>328</v>
      </c>
      <c r="J2237" t="s">
        <v>328</v>
      </c>
      <c r="K2237" t="s">
        <v>328</v>
      </c>
      <c r="L2237" t="s">
        <v>328</v>
      </c>
      <c r="M2237" t="s">
        <v>15613</v>
      </c>
      <c r="N2237" t="s">
        <v>328</v>
      </c>
      <c r="O2237" t="s">
        <v>328</v>
      </c>
    </row>
    <row r="2238" spans="1:15">
      <c r="A2238" t="s">
        <v>3883</v>
      </c>
      <c r="B2238" t="s">
        <v>15614</v>
      </c>
      <c r="C2238" t="s">
        <v>328</v>
      </c>
      <c r="D2238" t="s">
        <v>328</v>
      </c>
      <c r="E2238" t="s">
        <v>12934</v>
      </c>
      <c r="F2238" t="s">
        <v>2907</v>
      </c>
      <c r="G2238" t="s">
        <v>328</v>
      </c>
      <c r="H2238" t="s">
        <v>328</v>
      </c>
      <c r="I2238" t="s">
        <v>328</v>
      </c>
      <c r="J2238" t="s">
        <v>328</v>
      </c>
      <c r="K2238" t="s">
        <v>328</v>
      </c>
      <c r="L2238" t="s">
        <v>328</v>
      </c>
      <c r="M2238" t="s">
        <v>15614</v>
      </c>
      <c r="N2238" t="s">
        <v>328</v>
      </c>
      <c r="O2238" t="s">
        <v>328</v>
      </c>
    </row>
    <row r="2239" spans="1:15">
      <c r="A2239" t="s">
        <v>4280</v>
      </c>
      <c r="B2239" t="s">
        <v>13026</v>
      </c>
      <c r="C2239" t="s">
        <v>328</v>
      </c>
      <c r="D2239" t="s">
        <v>328</v>
      </c>
      <c r="E2239" t="s">
        <v>2659</v>
      </c>
      <c r="F2239" t="s">
        <v>2911</v>
      </c>
      <c r="G2239" t="s">
        <v>328</v>
      </c>
      <c r="H2239" t="s">
        <v>328</v>
      </c>
      <c r="I2239" t="s">
        <v>328</v>
      </c>
      <c r="J2239" t="s">
        <v>328</v>
      </c>
      <c r="K2239" t="s">
        <v>328</v>
      </c>
      <c r="L2239" t="s">
        <v>328</v>
      </c>
      <c r="M2239" t="s">
        <v>13026</v>
      </c>
      <c r="N2239" t="s">
        <v>328</v>
      </c>
      <c r="O2239" t="s">
        <v>328</v>
      </c>
    </row>
    <row r="2240" spans="1:15">
      <c r="A2240" t="s">
        <v>4280</v>
      </c>
      <c r="B2240" t="s">
        <v>15615</v>
      </c>
      <c r="C2240" t="s">
        <v>328</v>
      </c>
      <c r="D2240" t="s">
        <v>328</v>
      </c>
      <c r="E2240" t="s">
        <v>12934</v>
      </c>
      <c r="F2240" t="s">
        <v>2911</v>
      </c>
      <c r="G2240" t="s">
        <v>328</v>
      </c>
      <c r="H2240" t="s">
        <v>328</v>
      </c>
      <c r="I2240" t="s">
        <v>328</v>
      </c>
      <c r="J2240" t="s">
        <v>328</v>
      </c>
      <c r="K2240" t="s">
        <v>328</v>
      </c>
      <c r="L2240" t="s">
        <v>328</v>
      </c>
      <c r="M2240" t="s">
        <v>15615</v>
      </c>
      <c r="N2240" t="s">
        <v>328</v>
      </c>
      <c r="O2240" t="s">
        <v>328</v>
      </c>
    </row>
    <row r="2241" spans="1:15">
      <c r="A2241" t="s">
        <v>5053</v>
      </c>
      <c r="B2241" t="s">
        <v>15616</v>
      </c>
      <c r="C2241" t="s">
        <v>328</v>
      </c>
      <c r="D2241" t="s">
        <v>328</v>
      </c>
      <c r="E2241" t="s">
        <v>12934</v>
      </c>
      <c r="F2241" t="s">
        <v>2907</v>
      </c>
      <c r="G2241" t="s">
        <v>328</v>
      </c>
      <c r="H2241" t="s">
        <v>328</v>
      </c>
      <c r="I2241" t="s">
        <v>328</v>
      </c>
      <c r="J2241" t="s">
        <v>328</v>
      </c>
      <c r="K2241" t="s">
        <v>328</v>
      </c>
      <c r="L2241" t="s">
        <v>328</v>
      </c>
      <c r="M2241" t="s">
        <v>15617</v>
      </c>
      <c r="N2241" t="s">
        <v>328</v>
      </c>
      <c r="O2241" t="s">
        <v>328</v>
      </c>
    </row>
    <row r="2242" spans="1:15">
      <c r="A2242" t="s">
        <v>4622</v>
      </c>
      <c r="B2242" t="s">
        <v>15618</v>
      </c>
      <c r="C2242" t="s">
        <v>328</v>
      </c>
      <c r="D2242" t="s">
        <v>328</v>
      </c>
      <c r="E2242" t="s">
        <v>12934</v>
      </c>
      <c r="F2242" t="s">
        <v>2907</v>
      </c>
      <c r="G2242" t="s">
        <v>328</v>
      </c>
      <c r="H2242" t="s">
        <v>6518</v>
      </c>
      <c r="I2242" t="s">
        <v>328</v>
      </c>
      <c r="J2242" t="s">
        <v>328</v>
      </c>
      <c r="K2242" t="s">
        <v>328</v>
      </c>
      <c r="L2242" t="s">
        <v>328</v>
      </c>
      <c r="M2242" t="s">
        <v>15618</v>
      </c>
      <c r="N2242" t="s">
        <v>328</v>
      </c>
      <c r="O2242" t="s">
        <v>328</v>
      </c>
    </row>
    <row r="2243" spans="1:15">
      <c r="A2243" t="s">
        <v>4622</v>
      </c>
      <c r="B2243" t="s">
        <v>15619</v>
      </c>
      <c r="C2243" t="s">
        <v>328</v>
      </c>
      <c r="D2243" t="s">
        <v>328</v>
      </c>
      <c r="E2243" t="s">
        <v>12934</v>
      </c>
      <c r="F2243" t="s">
        <v>2907</v>
      </c>
      <c r="G2243" t="s">
        <v>328</v>
      </c>
      <c r="H2243" t="s">
        <v>6518</v>
      </c>
      <c r="I2243" t="s">
        <v>328</v>
      </c>
      <c r="J2243" t="s">
        <v>328</v>
      </c>
      <c r="K2243" t="s">
        <v>328</v>
      </c>
      <c r="L2243" t="s">
        <v>328</v>
      </c>
      <c r="M2243" t="s">
        <v>15619</v>
      </c>
      <c r="N2243" t="s">
        <v>328</v>
      </c>
      <c r="O2243" t="s">
        <v>328</v>
      </c>
    </row>
    <row r="2244" spans="1:15">
      <c r="A2244" t="s">
        <v>4622</v>
      </c>
      <c r="B2244" t="s">
        <v>15620</v>
      </c>
      <c r="C2244" t="s">
        <v>328</v>
      </c>
      <c r="D2244" t="s">
        <v>328</v>
      </c>
      <c r="E2244" t="s">
        <v>12934</v>
      </c>
      <c r="F2244" t="s">
        <v>2907</v>
      </c>
      <c r="G2244" t="s">
        <v>328</v>
      </c>
      <c r="H2244" t="s">
        <v>6526</v>
      </c>
      <c r="I2244" t="s">
        <v>328</v>
      </c>
      <c r="J2244" t="s">
        <v>328</v>
      </c>
      <c r="K2244" t="s">
        <v>328</v>
      </c>
      <c r="L2244" t="s">
        <v>328</v>
      </c>
      <c r="M2244" t="s">
        <v>15620</v>
      </c>
      <c r="N2244" t="s">
        <v>328</v>
      </c>
      <c r="O2244" t="s">
        <v>328</v>
      </c>
    </row>
    <row r="2245" spans="1:15">
      <c r="A2245" t="s">
        <v>4622</v>
      </c>
      <c r="B2245" t="s">
        <v>15621</v>
      </c>
      <c r="C2245" t="s">
        <v>328</v>
      </c>
      <c r="D2245" t="s">
        <v>328</v>
      </c>
      <c r="E2245" t="s">
        <v>12934</v>
      </c>
      <c r="F2245" t="s">
        <v>2907</v>
      </c>
      <c r="G2245" t="s">
        <v>328</v>
      </c>
      <c r="H2245" t="s">
        <v>328</v>
      </c>
      <c r="I2245" t="s">
        <v>328</v>
      </c>
      <c r="J2245" t="s">
        <v>328</v>
      </c>
      <c r="K2245" t="s">
        <v>328</v>
      </c>
      <c r="L2245" t="s">
        <v>328</v>
      </c>
      <c r="M2245" t="s">
        <v>15621</v>
      </c>
      <c r="N2245" t="s">
        <v>328</v>
      </c>
      <c r="O2245" t="s">
        <v>328</v>
      </c>
    </row>
    <row r="2246" spans="1:15">
      <c r="A2246" t="s">
        <v>4622</v>
      </c>
      <c r="B2246" t="s">
        <v>15622</v>
      </c>
      <c r="C2246" t="s">
        <v>328</v>
      </c>
      <c r="D2246" t="s">
        <v>328</v>
      </c>
      <c r="E2246" t="s">
        <v>2912</v>
      </c>
      <c r="F2246" t="s">
        <v>2911</v>
      </c>
      <c r="G2246" t="s">
        <v>328</v>
      </c>
      <c r="H2246" t="s">
        <v>328</v>
      </c>
      <c r="I2246" t="s">
        <v>328</v>
      </c>
      <c r="J2246" t="s">
        <v>328</v>
      </c>
      <c r="K2246" t="s">
        <v>328</v>
      </c>
      <c r="L2246" t="s">
        <v>328</v>
      </c>
      <c r="M2246" t="s">
        <v>14113</v>
      </c>
      <c r="N2246" t="s">
        <v>328</v>
      </c>
      <c r="O2246" t="s">
        <v>328</v>
      </c>
    </row>
    <row r="2247" spans="1:15">
      <c r="A2247" t="s">
        <v>4628</v>
      </c>
      <c r="B2247" t="s">
        <v>15623</v>
      </c>
      <c r="C2247" t="s">
        <v>328</v>
      </c>
      <c r="D2247" t="s">
        <v>328</v>
      </c>
      <c r="E2247" t="s">
        <v>12934</v>
      </c>
      <c r="F2247" t="s">
        <v>2907</v>
      </c>
      <c r="G2247" t="s">
        <v>328</v>
      </c>
      <c r="H2247" t="s">
        <v>328</v>
      </c>
      <c r="I2247" t="s">
        <v>328</v>
      </c>
      <c r="J2247" t="s">
        <v>328</v>
      </c>
      <c r="K2247" t="s">
        <v>328</v>
      </c>
      <c r="L2247" t="s">
        <v>328</v>
      </c>
      <c r="M2247" t="s">
        <v>15623</v>
      </c>
      <c r="N2247" t="s">
        <v>328</v>
      </c>
      <c r="O2247" t="s">
        <v>328</v>
      </c>
    </row>
    <row r="2248" spans="1:15">
      <c r="A2248" t="s">
        <v>4628</v>
      </c>
      <c r="B2248" t="s">
        <v>15624</v>
      </c>
      <c r="C2248" t="s">
        <v>328</v>
      </c>
      <c r="D2248" t="s">
        <v>328</v>
      </c>
      <c r="E2248" t="s">
        <v>12934</v>
      </c>
      <c r="F2248" t="s">
        <v>2907</v>
      </c>
      <c r="G2248" t="s">
        <v>328</v>
      </c>
      <c r="H2248" t="s">
        <v>328</v>
      </c>
      <c r="I2248" t="s">
        <v>328</v>
      </c>
      <c r="J2248" t="s">
        <v>328</v>
      </c>
      <c r="K2248" t="s">
        <v>328</v>
      </c>
      <c r="L2248" t="s">
        <v>328</v>
      </c>
      <c r="M2248" t="s">
        <v>15625</v>
      </c>
      <c r="N2248" t="s">
        <v>328</v>
      </c>
      <c r="O2248" t="s">
        <v>328</v>
      </c>
    </row>
    <row r="2249" spans="1:15">
      <c r="A2249" t="s">
        <v>4628</v>
      </c>
      <c r="B2249" t="s">
        <v>15626</v>
      </c>
      <c r="C2249" t="s">
        <v>328</v>
      </c>
      <c r="D2249" t="s">
        <v>328</v>
      </c>
      <c r="E2249" t="s">
        <v>12934</v>
      </c>
      <c r="F2249" t="s">
        <v>2907</v>
      </c>
      <c r="G2249" t="s">
        <v>328</v>
      </c>
      <c r="H2249" t="s">
        <v>328</v>
      </c>
      <c r="I2249" t="s">
        <v>328</v>
      </c>
      <c r="J2249" t="s">
        <v>328</v>
      </c>
      <c r="K2249" t="s">
        <v>328</v>
      </c>
      <c r="L2249" t="s">
        <v>328</v>
      </c>
      <c r="M2249" t="s">
        <v>15627</v>
      </c>
      <c r="N2249" t="s">
        <v>328</v>
      </c>
      <c r="O2249" t="s">
        <v>328</v>
      </c>
    </row>
    <row r="2250" spans="1:15">
      <c r="A2250" t="s">
        <v>4628</v>
      </c>
      <c r="B2250" t="s">
        <v>15628</v>
      </c>
      <c r="C2250" t="s">
        <v>328</v>
      </c>
      <c r="D2250" t="s">
        <v>328</v>
      </c>
      <c r="E2250" t="s">
        <v>12934</v>
      </c>
      <c r="F2250" t="s">
        <v>2907</v>
      </c>
      <c r="G2250" t="s">
        <v>328</v>
      </c>
      <c r="H2250" t="s">
        <v>328</v>
      </c>
      <c r="I2250" t="s">
        <v>328</v>
      </c>
      <c r="J2250" t="s">
        <v>328</v>
      </c>
      <c r="K2250" t="s">
        <v>328</v>
      </c>
      <c r="L2250" t="s">
        <v>328</v>
      </c>
      <c r="M2250" t="s">
        <v>15629</v>
      </c>
      <c r="N2250" t="s">
        <v>328</v>
      </c>
      <c r="O2250" t="s">
        <v>328</v>
      </c>
    </row>
    <row r="2251" spans="1:15">
      <c r="A2251" t="s">
        <v>4628</v>
      </c>
      <c r="B2251" t="s">
        <v>15630</v>
      </c>
      <c r="C2251" t="s">
        <v>328</v>
      </c>
      <c r="D2251" t="s">
        <v>328</v>
      </c>
      <c r="E2251" t="s">
        <v>12934</v>
      </c>
      <c r="F2251" t="s">
        <v>2907</v>
      </c>
      <c r="G2251" t="s">
        <v>328</v>
      </c>
      <c r="H2251" t="s">
        <v>328</v>
      </c>
      <c r="I2251" t="s">
        <v>6514</v>
      </c>
      <c r="J2251" t="s">
        <v>328</v>
      </c>
      <c r="K2251" t="s">
        <v>328</v>
      </c>
      <c r="L2251" t="s">
        <v>328</v>
      </c>
      <c r="M2251" t="s">
        <v>15630</v>
      </c>
      <c r="N2251" t="s">
        <v>328</v>
      </c>
      <c r="O2251" t="s">
        <v>328</v>
      </c>
    </row>
    <row r="2252" spans="1:15">
      <c r="A2252" t="s">
        <v>4628</v>
      </c>
      <c r="B2252" t="s">
        <v>15631</v>
      </c>
      <c r="C2252" t="s">
        <v>328</v>
      </c>
      <c r="D2252" t="s">
        <v>328</v>
      </c>
      <c r="E2252" t="s">
        <v>12934</v>
      </c>
      <c r="F2252" t="s">
        <v>2907</v>
      </c>
      <c r="G2252" t="s">
        <v>328</v>
      </c>
      <c r="H2252" t="s">
        <v>328</v>
      </c>
      <c r="I2252" t="s">
        <v>328</v>
      </c>
      <c r="J2252" t="s">
        <v>328</v>
      </c>
      <c r="K2252" t="s">
        <v>328</v>
      </c>
      <c r="L2252" t="s">
        <v>328</v>
      </c>
      <c r="M2252" t="s">
        <v>15632</v>
      </c>
      <c r="N2252" t="s">
        <v>328</v>
      </c>
      <c r="O2252" t="s">
        <v>328</v>
      </c>
    </row>
    <row r="2253" spans="1:15">
      <c r="A2253" t="s">
        <v>4628</v>
      </c>
      <c r="B2253" t="s">
        <v>15633</v>
      </c>
      <c r="C2253" t="s">
        <v>328</v>
      </c>
      <c r="D2253" t="s">
        <v>328</v>
      </c>
      <c r="E2253" t="s">
        <v>12934</v>
      </c>
      <c r="F2253" t="s">
        <v>2907</v>
      </c>
      <c r="G2253" t="s">
        <v>328</v>
      </c>
      <c r="H2253" t="s">
        <v>328</v>
      </c>
      <c r="I2253" t="s">
        <v>328</v>
      </c>
      <c r="J2253" t="s">
        <v>328</v>
      </c>
      <c r="K2253" t="s">
        <v>328</v>
      </c>
      <c r="L2253" t="s">
        <v>328</v>
      </c>
      <c r="M2253" t="s">
        <v>15634</v>
      </c>
      <c r="N2253" t="s">
        <v>328</v>
      </c>
      <c r="O2253" t="s">
        <v>328</v>
      </c>
    </row>
    <row r="2254" spans="1:15">
      <c r="A2254" t="s">
        <v>3706</v>
      </c>
      <c r="B2254" t="s">
        <v>15635</v>
      </c>
      <c r="C2254" t="s">
        <v>328</v>
      </c>
      <c r="D2254" t="s">
        <v>328</v>
      </c>
      <c r="E2254" t="s">
        <v>12934</v>
      </c>
      <c r="F2254" t="s">
        <v>2907</v>
      </c>
      <c r="G2254" t="s">
        <v>328</v>
      </c>
      <c r="H2254" t="s">
        <v>328</v>
      </c>
      <c r="I2254" t="s">
        <v>328</v>
      </c>
      <c r="J2254" t="s">
        <v>328</v>
      </c>
      <c r="K2254" t="s">
        <v>328</v>
      </c>
      <c r="L2254" t="s">
        <v>328</v>
      </c>
      <c r="M2254" t="s">
        <v>15635</v>
      </c>
      <c r="N2254" t="s">
        <v>328</v>
      </c>
      <c r="O2254" t="s">
        <v>328</v>
      </c>
    </row>
    <row r="2255" spans="1:15">
      <c r="A2255" t="s">
        <v>3706</v>
      </c>
      <c r="B2255" t="s">
        <v>15636</v>
      </c>
      <c r="C2255" t="s">
        <v>328</v>
      </c>
      <c r="D2255" t="s">
        <v>328</v>
      </c>
      <c r="E2255" t="s">
        <v>12934</v>
      </c>
      <c r="F2255" t="s">
        <v>2907</v>
      </c>
      <c r="G2255" t="s">
        <v>328</v>
      </c>
      <c r="H2255" t="s">
        <v>328</v>
      </c>
      <c r="I2255" t="s">
        <v>328</v>
      </c>
      <c r="J2255" t="s">
        <v>328</v>
      </c>
      <c r="K2255" t="s">
        <v>328</v>
      </c>
      <c r="L2255" t="s">
        <v>328</v>
      </c>
      <c r="M2255" t="s">
        <v>15636</v>
      </c>
      <c r="N2255" t="s">
        <v>328</v>
      </c>
      <c r="O2255" t="s">
        <v>328</v>
      </c>
    </row>
    <row r="2256" spans="1:15">
      <c r="A2256" t="s">
        <v>3706</v>
      </c>
      <c r="B2256" t="s">
        <v>15637</v>
      </c>
      <c r="C2256" t="s">
        <v>328</v>
      </c>
      <c r="D2256" t="s">
        <v>328</v>
      </c>
      <c r="E2256" t="s">
        <v>12934</v>
      </c>
      <c r="F2256" t="s">
        <v>2911</v>
      </c>
      <c r="G2256" t="s">
        <v>328</v>
      </c>
      <c r="H2256" t="s">
        <v>6524</v>
      </c>
      <c r="I2256" t="s">
        <v>6512</v>
      </c>
      <c r="J2256" t="s">
        <v>328</v>
      </c>
      <c r="K2256" t="s">
        <v>328</v>
      </c>
      <c r="L2256" t="s">
        <v>328</v>
      </c>
      <c r="M2256" t="s">
        <v>15637</v>
      </c>
      <c r="N2256" t="s">
        <v>328</v>
      </c>
      <c r="O2256" t="s">
        <v>328</v>
      </c>
    </row>
    <row r="2257" spans="1:15">
      <c r="A2257" t="s">
        <v>3706</v>
      </c>
      <c r="B2257" t="s">
        <v>15638</v>
      </c>
      <c r="C2257" t="s">
        <v>328</v>
      </c>
      <c r="D2257" t="s">
        <v>328</v>
      </c>
      <c r="E2257" t="s">
        <v>2659</v>
      </c>
      <c r="F2257" t="s">
        <v>2911</v>
      </c>
      <c r="G2257" t="s">
        <v>328</v>
      </c>
      <c r="H2257" t="s">
        <v>328</v>
      </c>
      <c r="I2257" t="s">
        <v>328</v>
      </c>
      <c r="J2257" t="s">
        <v>328</v>
      </c>
      <c r="K2257" t="s">
        <v>328</v>
      </c>
      <c r="L2257" t="s">
        <v>328</v>
      </c>
      <c r="M2257" t="s">
        <v>15638</v>
      </c>
      <c r="N2257" t="s">
        <v>328</v>
      </c>
      <c r="O2257" t="s">
        <v>328</v>
      </c>
    </row>
    <row r="2258" spans="1:15">
      <c r="A2258" t="s">
        <v>3706</v>
      </c>
      <c r="B2258" t="s">
        <v>15639</v>
      </c>
      <c r="C2258" t="s">
        <v>328</v>
      </c>
      <c r="D2258" t="s">
        <v>328</v>
      </c>
      <c r="E2258" t="s">
        <v>2912</v>
      </c>
      <c r="F2258" t="s">
        <v>2911</v>
      </c>
      <c r="G2258" t="s">
        <v>328</v>
      </c>
      <c r="H2258" t="s">
        <v>328</v>
      </c>
      <c r="I2258" t="s">
        <v>328</v>
      </c>
      <c r="J2258" t="s">
        <v>328</v>
      </c>
      <c r="K2258" t="s">
        <v>328</v>
      </c>
      <c r="L2258" t="s">
        <v>328</v>
      </c>
      <c r="M2258" t="s">
        <v>15639</v>
      </c>
      <c r="N2258" t="s">
        <v>328</v>
      </c>
      <c r="O2258" t="s">
        <v>328</v>
      </c>
    </row>
    <row r="2259" spans="1:15">
      <c r="A2259" t="s">
        <v>3706</v>
      </c>
      <c r="B2259" t="s">
        <v>15640</v>
      </c>
      <c r="C2259" t="s">
        <v>328</v>
      </c>
      <c r="D2259" t="s">
        <v>328</v>
      </c>
      <c r="E2259" t="s">
        <v>12934</v>
      </c>
      <c r="F2259" t="s">
        <v>2907</v>
      </c>
      <c r="G2259" t="s">
        <v>328</v>
      </c>
      <c r="H2259" t="s">
        <v>328</v>
      </c>
      <c r="I2259" t="s">
        <v>328</v>
      </c>
      <c r="J2259" t="s">
        <v>328</v>
      </c>
      <c r="K2259" t="s">
        <v>328</v>
      </c>
      <c r="L2259" t="s">
        <v>328</v>
      </c>
      <c r="M2259" t="s">
        <v>15640</v>
      </c>
      <c r="N2259" t="s">
        <v>328</v>
      </c>
      <c r="O2259" t="s">
        <v>328</v>
      </c>
    </row>
    <row r="2260" spans="1:15">
      <c r="A2260" t="s">
        <v>3706</v>
      </c>
      <c r="B2260" t="s">
        <v>15641</v>
      </c>
      <c r="C2260" t="s">
        <v>328</v>
      </c>
      <c r="D2260" t="s">
        <v>328</v>
      </c>
      <c r="E2260" t="s">
        <v>2912</v>
      </c>
      <c r="F2260" t="s">
        <v>2911</v>
      </c>
      <c r="G2260" t="s">
        <v>328</v>
      </c>
      <c r="H2260" t="s">
        <v>328</v>
      </c>
      <c r="I2260" t="s">
        <v>328</v>
      </c>
      <c r="J2260" t="s">
        <v>328</v>
      </c>
      <c r="K2260" t="s">
        <v>328</v>
      </c>
      <c r="L2260" t="s">
        <v>328</v>
      </c>
      <c r="M2260" t="s">
        <v>15642</v>
      </c>
      <c r="N2260" t="s">
        <v>328</v>
      </c>
      <c r="O2260" t="s">
        <v>328</v>
      </c>
    </row>
    <row r="2261" spans="1:15">
      <c r="A2261" t="s">
        <v>3706</v>
      </c>
      <c r="B2261" t="s">
        <v>15643</v>
      </c>
      <c r="C2261" t="s">
        <v>328</v>
      </c>
      <c r="D2261" t="s">
        <v>328</v>
      </c>
      <c r="E2261" t="s">
        <v>2912</v>
      </c>
      <c r="F2261" t="s">
        <v>2911</v>
      </c>
      <c r="G2261" t="s">
        <v>328</v>
      </c>
      <c r="H2261" t="s">
        <v>6526</v>
      </c>
      <c r="I2261" t="s">
        <v>328</v>
      </c>
      <c r="J2261" t="s">
        <v>328</v>
      </c>
      <c r="K2261" t="s">
        <v>328</v>
      </c>
      <c r="L2261" t="s">
        <v>328</v>
      </c>
      <c r="M2261" t="s">
        <v>15642</v>
      </c>
      <c r="N2261" t="s">
        <v>328</v>
      </c>
      <c r="O2261" t="s">
        <v>328</v>
      </c>
    </row>
    <row r="2262" spans="1:15">
      <c r="A2262" t="s">
        <v>3706</v>
      </c>
      <c r="B2262" t="s">
        <v>15644</v>
      </c>
      <c r="C2262" t="s">
        <v>328</v>
      </c>
      <c r="D2262" t="s">
        <v>328</v>
      </c>
      <c r="E2262" t="s">
        <v>12934</v>
      </c>
      <c r="F2262" t="s">
        <v>2911</v>
      </c>
      <c r="G2262" t="s">
        <v>328</v>
      </c>
      <c r="H2262" t="s">
        <v>6524</v>
      </c>
      <c r="I2262" t="s">
        <v>328</v>
      </c>
      <c r="J2262" t="s">
        <v>328</v>
      </c>
      <c r="K2262" t="s">
        <v>328</v>
      </c>
      <c r="L2262">
        <v>90</v>
      </c>
      <c r="M2262" t="s">
        <v>15644</v>
      </c>
      <c r="N2262" t="s">
        <v>328</v>
      </c>
      <c r="O2262" t="s">
        <v>328</v>
      </c>
    </row>
    <row r="2263" spans="1:15">
      <c r="A2263" t="s">
        <v>3706</v>
      </c>
      <c r="B2263" t="s">
        <v>15645</v>
      </c>
      <c r="C2263" t="s">
        <v>328</v>
      </c>
      <c r="D2263" t="s">
        <v>328</v>
      </c>
      <c r="E2263" t="s">
        <v>12949</v>
      </c>
      <c r="F2263" t="s">
        <v>2907</v>
      </c>
      <c r="G2263" t="s">
        <v>328</v>
      </c>
      <c r="H2263" t="s">
        <v>2659</v>
      </c>
      <c r="I2263" t="s">
        <v>328</v>
      </c>
      <c r="J2263" t="s">
        <v>328</v>
      </c>
      <c r="K2263" t="s">
        <v>328</v>
      </c>
      <c r="L2263">
        <v>120</v>
      </c>
      <c r="M2263" t="s">
        <v>15645</v>
      </c>
      <c r="N2263" t="s">
        <v>328</v>
      </c>
      <c r="O2263" t="s">
        <v>328</v>
      </c>
    </row>
    <row r="2264" spans="1:15">
      <c r="A2264" t="s">
        <v>3706</v>
      </c>
      <c r="B2264" t="s">
        <v>15646</v>
      </c>
      <c r="C2264" t="s">
        <v>328</v>
      </c>
      <c r="D2264" t="s">
        <v>328</v>
      </c>
      <c r="E2264" t="s">
        <v>12934</v>
      </c>
      <c r="F2264" t="s">
        <v>2907</v>
      </c>
      <c r="G2264" t="s">
        <v>328</v>
      </c>
      <c r="H2264" t="s">
        <v>328</v>
      </c>
      <c r="I2264" t="s">
        <v>328</v>
      </c>
      <c r="J2264" t="s">
        <v>328</v>
      </c>
      <c r="K2264" t="s">
        <v>328</v>
      </c>
      <c r="L2264" t="s">
        <v>328</v>
      </c>
      <c r="M2264" t="s">
        <v>15646</v>
      </c>
      <c r="N2264" t="s">
        <v>328</v>
      </c>
      <c r="O2264" t="s">
        <v>328</v>
      </c>
    </row>
    <row r="2265" spans="1:15">
      <c r="A2265" t="s">
        <v>3706</v>
      </c>
      <c r="B2265" t="s">
        <v>15647</v>
      </c>
      <c r="C2265" t="s">
        <v>328</v>
      </c>
      <c r="D2265" t="s">
        <v>328</v>
      </c>
      <c r="E2265" t="s">
        <v>12934</v>
      </c>
      <c r="F2265" t="s">
        <v>2907</v>
      </c>
      <c r="G2265" t="s">
        <v>328</v>
      </c>
      <c r="H2265" t="s">
        <v>328</v>
      </c>
      <c r="I2265" t="s">
        <v>328</v>
      </c>
      <c r="J2265" t="s">
        <v>328</v>
      </c>
      <c r="K2265" t="s">
        <v>328</v>
      </c>
      <c r="L2265">
        <v>97.5</v>
      </c>
      <c r="M2265" t="s">
        <v>15647</v>
      </c>
      <c r="N2265" t="s">
        <v>328</v>
      </c>
      <c r="O2265" t="s">
        <v>328</v>
      </c>
    </row>
    <row r="2266" spans="1:15">
      <c r="A2266" t="s">
        <v>3706</v>
      </c>
      <c r="B2266" t="s">
        <v>15648</v>
      </c>
      <c r="C2266" t="s">
        <v>328</v>
      </c>
      <c r="D2266" t="s">
        <v>328</v>
      </c>
      <c r="E2266" t="s">
        <v>12934</v>
      </c>
      <c r="F2266" t="s">
        <v>2907</v>
      </c>
      <c r="G2266" t="s">
        <v>328</v>
      </c>
      <c r="H2266" t="s">
        <v>328</v>
      </c>
      <c r="I2266" t="s">
        <v>328</v>
      </c>
      <c r="J2266" t="s">
        <v>328</v>
      </c>
      <c r="K2266" t="s">
        <v>328</v>
      </c>
      <c r="L2266" t="s">
        <v>328</v>
      </c>
      <c r="M2266" t="s">
        <v>15649</v>
      </c>
      <c r="N2266" t="s">
        <v>328</v>
      </c>
      <c r="O2266" t="s">
        <v>328</v>
      </c>
    </row>
    <row r="2267" spans="1:15">
      <c r="A2267" t="s">
        <v>3706</v>
      </c>
      <c r="B2267" t="s">
        <v>15650</v>
      </c>
      <c r="C2267" t="s">
        <v>328</v>
      </c>
      <c r="D2267" t="s">
        <v>328</v>
      </c>
      <c r="E2267" t="s">
        <v>12934</v>
      </c>
      <c r="F2267" t="s">
        <v>2907</v>
      </c>
      <c r="G2267" t="s">
        <v>328</v>
      </c>
      <c r="H2267" t="s">
        <v>2659</v>
      </c>
      <c r="I2267" t="s">
        <v>328</v>
      </c>
      <c r="J2267" t="s">
        <v>328</v>
      </c>
      <c r="K2267" t="s">
        <v>328</v>
      </c>
      <c r="L2267">
        <v>110</v>
      </c>
      <c r="M2267" t="s">
        <v>15650</v>
      </c>
      <c r="N2267" t="s">
        <v>328</v>
      </c>
      <c r="O2267" t="s">
        <v>328</v>
      </c>
    </row>
    <row r="2268" spans="1:15">
      <c r="A2268" t="s">
        <v>3706</v>
      </c>
      <c r="B2268" t="s">
        <v>15651</v>
      </c>
      <c r="C2268" t="s">
        <v>328</v>
      </c>
      <c r="D2268" t="s">
        <v>328</v>
      </c>
      <c r="E2268" t="s">
        <v>12934</v>
      </c>
      <c r="F2268" t="s">
        <v>2907</v>
      </c>
      <c r="G2268" t="s">
        <v>328</v>
      </c>
      <c r="H2268" t="s">
        <v>2659</v>
      </c>
      <c r="I2268" t="s">
        <v>328</v>
      </c>
      <c r="J2268" t="s">
        <v>328</v>
      </c>
      <c r="K2268" t="s">
        <v>328</v>
      </c>
      <c r="L2268">
        <v>110</v>
      </c>
      <c r="M2268" t="s">
        <v>15650</v>
      </c>
      <c r="N2268" t="s">
        <v>328</v>
      </c>
      <c r="O2268" t="s">
        <v>328</v>
      </c>
    </row>
    <row r="2269" spans="1:15">
      <c r="A2269" t="s">
        <v>3706</v>
      </c>
      <c r="B2269" t="s">
        <v>15652</v>
      </c>
      <c r="C2269" t="s">
        <v>328</v>
      </c>
      <c r="D2269" t="s">
        <v>328</v>
      </c>
      <c r="E2269" t="s">
        <v>12934</v>
      </c>
      <c r="F2269" t="s">
        <v>2907</v>
      </c>
      <c r="G2269" t="s">
        <v>328</v>
      </c>
      <c r="H2269" t="s">
        <v>328</v>
      </c>
      <c r="I2269" t="s">
        <v>328</v>
      </c>
      <c r="J2269" t="s">
        <v>328</v>
      </c>
      <c r="K2269" t="s">
        <v>328</v>
      </c>
      <c r="L2269" t="s">
        <v>328</v>
      </c>
      <c r="M2269" t="s">
        <v>15652</v>
      </c>
      <c r="N2269" t="s">
        <v>328</v>
      </c>
      <c r="O2269" t="s">
        <v>328</v>
      </c>
    </row>
    <row r="2270" spans="1:15">
      <c r="A2270" t="s">
        <v>3706</v>
      </c>
      <c r="B2270" t="s">
        <v>15653</v>
      </c>
      <c r="C2270" t="s">
        <v>328</v>
      </c>
      <c r="D2270" t="s">
        <v>328</v>
      </c>
      <c r="E2270" t="s">
        <v>12934</v>
      </c>
      <c r="F2270" t="s">
        <v>2907</v>
      </c>
      <c r="G2270" t="s">
        <v>328</v>
      </c>
      <c r="H2270" t="s">
        <v>6518</v>
      </c>
      <c r="I2270" t="s">
        <v>328</v>
      </c>
      <c r="J2270" t="s">
        <v>328</v>
      </c>
      <c r="K2270" t="s">
        <v>328</v>
      </c>
      <c r="L2270">
        <v>95</v>
      </c>
      <c r="M2270" t="s">
        <v>15653</v>
      </c>
      <c r="N2270" t="s">
        <v>328</v>
      </c>
      <c r="O2270" t="s">
        <v>328</v>
      </c>
    </row>
    <row r="2271" spans="1:15">
      <c r="A2271" t="s">
        <v>3706</v>
      </c>
      <c r="B2271" t="s">
        <v>15654</v>
      </c>
      <c r="C2271" t="s">
        <v>328</v>
      </c>
      <c r="D2271" t="s">
        <v>328</v>
      </c>
      <c r="E2271" t="s">
        <v>12934</v>
      </c>
      <c r="F2271" t="s">
        <v>2907</v>
      </c>
      <c r="G2271" t="s">
        <v>328</v>
      </c>
      <c r="H2271" t="s">
        <v>14281</v>
      </c>
      <c r="I2271" t="s">
        <v>328</v>
      </c>
      <c r="J2271" t="s">
        <v>328</v>
      </c>
      <c r="K2271" t="s">
        <v>328</v>
      </c>
      <c r="L2271" t="s">
        <v>328</v>
      </c>
      <c r="M2271" t="s">
        <v>15654</v>
      </c>
      <c r="N2271" t="s">
        <v>328</v>
      </c>
      <c r="O2271" t="s">
        <v>328</v>
      </c>
    </row>
    <row r="2272" spans="1:15">
      <c r="A2272" t="s">
        <v>3706</v>
      </c>
      <c r="B2272" t="s">
        <v>15655</v>
      </c>
      <c r="C2272" t="s">
        <v>328</v>
      </c>
      <c r="D2272" t="s">
        <v>328</v>
      </c>
      <c r="E2272" t="s">
        <v>13551</v>
      </c>
      <c r="F2272" t="s">
        <v>2907</v>
      </c>
      <c r="G2272" t="s">
        <v>328</v>
      </c>
      <c r="H2272" t="s">
        <v>2659</v>
      </c>
      <c r="I2272" t="s">
        <v>6501</v>
      </c>
      <c r="J2272" t="s">
        <v>6497</v>
      </c>
      <c r="K2272" t="s">
        <v>328</v>
      </c>
      <c r="L2272">
        <v>110</v>
      </c>
      <c r="M2272" t="s">
        <v>15655</v>
      </c>
      <c r="N2272" t="s">
        <v>328</v>
      </c>
      <c r="O2272" t="s">
        <v>328</v>
      </c>
    </row>
    <row r="2273" spans="1:15">
      <c r="A2273" t="s">
        <v>3706</v>
      </c>
      <c r="B2273" t="s">
        <v>15656</v>
      </c>
      <c r="C2273" t="s">
        <v>328</v>
      </c>
      <c r="D2273" t="s">
        <v>328</v>
      </c>
      <c r="E2273" t="s">
        <v>12934</v>
      </c>
      <c r="F2273" t="s">
        <v>2907</v>
      </c>
      <c r="G2273" t="s">
        <v>328</v>
      </c>
      <c r="H2273" t="s">
        <v>328</v>
      </c>
      <c r="I2273" t="s">
        <v>328</v>
      </c>
      <c r="J2273" t="s">
        <v>328</v>
      </c>
      <c r="K2273" t="s">
        <v>328</v>
      </c>
      <c r="L2273" t="s">
        <v>328</v>
      </c>
      <c r="M2273" t="s">
        <v>15656</v>
      </c>
      <c r="N2273" t="s">
        <v>328</v>
      </c>
      <c r="O2273" t="s">
        <v>328</v>
      </c>
    </row>
    <row r="2274" spans="1:15">
      <c r="A2274" t="s">
        <v>3706</v>
      </c>
      <c r="B2274" t="s">
        <v>15657</v>
      </c>
      <c r="C2274" t="s">
        <v>328</v>
      </c>
      <c r="D2274" t="s">
        <v>328</v>
      </c>
      <c r="E2274" t="s">
        <v>2912</v>
      </c>
      <c r="F2274" t="s">
        <v>2911</v>
      </c>
      <c r="G2274" t="s">
        <v>328</v>
      </c>
      <c r="H2274" t="s">
        <v>6526</v>
      </c>
      <c r="I2274" t="s">
        <v>328</v>
      </c>
      <c r="J2274" t="s">
        <v>328</v>
      </c>
      <c r="K2274" t="s">
        <v>328</v>
      </c>
      <c r="L2274" t="s">
        <v>328</v>
      </c>
      <c r="M2274" t="s">
        <v>15658</v>
      </c>
      <c r="N2274" t="s">
        <v>328</v>
      </c>
      <c r="O2274" t="s">
        <v>328</v>
      </c>
    </row>
    <row r="2275" spans="1:15">
      <c r="A2275" t="s">
        <v>3706</v>
      </c>
      <c r="B2275" t="s">
        <v>15659</v>
      </c>
      <c r="C2275" t="s">
        <v>328</v>
      </c>
      <c r="D2275" t="s">
        <v>328</v>
      </c>
      <c r="E2275" t="s">
        <v>12934</v>
      </c>
      <c r="F2275" t="s">
        <v>2907</v>
      </c>
      <c r="G2275" t="s">
        <v>328</v>
      </c>
      <c r="H2275" t="s">
        <v>328</v>
      </c>
      <c r="I2275" t="s">
        <v>328</v>
      </c>
      <c r="J2275" t="s">
        <v>328</v>
      </c>
      <c r="K2275" t="s">
        <v>328</v>
      </c>
      <c r="L2275" t="s">
        <v>328</v>
      </c>
      <c r="M2275" t="s">
        <v>15659</v>
      </c>
      <c r="N2275" t="s">
        <v>328</v>
      </c>
      <c r="O2275" t="s">
        <v>328</v>
      </c>
    </row>
    <row r="2276" spans="1:15">
      <c r="A2276" t="s">
        <v>3706</v>
      </c>
      <c r="B2276" t="s">
        <v>15660</v>
      </c>
      <c r="C2276" t="s">
        <v>328</v>
      </c>
      <c r="D2276" t="s">
        <v>328</v>
      </c>
      <c r="E2276" t="s">
        <v>12934</v>
      </c>
      <c r="F2276" t="s">
        <v>2907</v>
      </c>
      <c r="G2276" t="s">
        <v>328</v>
      </c>
      <c r="H2276" t="s">
        <v>328</v>
      </c>
      <c r="I2276" t="s">
        <v>328</v>
      </c>
      <c r="J2276" t="s">
        <v>328</v>
      </c>
      <c r="K2276" t="s">
        <v>328</v>
      </c>
      <c r="L2276" t="s">
        <v>328</v>
      </c>
      <c r="M2276" t="s">
        <v>15660</v>
      </c>
      <c r="N2276" t="s">
        <v>328</v>
      </c>
      <c r="O2276" t="s">
        <v>328</v>
      </c>
    </row>
    <row r="2277" spans="1:15">
      <c r="A2277" t="s">
        <v>3706</v>
      </c>
      <c r="B2277" t="s">
        <v>15661</v>
      </c>
      <c r="C2277" t="s">
        <v>328</v>
      </c>
      <c r="D2277" t="s">
        <v>328</v>
      </c>
      <c r="E2277" t="s">
        <v>12934</v>
      </c>
      <c r="F2277" t="s">
        <v>2907</v>
      </c>
      <c r="G2277" t="s">
        <v>328</v>
      </c>
      <c r="H2277" t="s">
        <v>6524</v>
      </c>
      <c r="I2277" t="s">
        <v>328</v>
      </c>
      <c r="J2277" t="s">
        <v>328</v>
      </c>
      <c r="K2277" t="s">
        <v>328</v>
      </c>
      <c r="L2277" t="s">
        <v>328</v>
      </c>
      <c r="M2277" t="s">
        <v>15661</v>
      </c>
      <c r="N2277" t="s">
        <v>328</v>
      </c>
      <c r="O2277" t="s">
        <v>328</v>
      </c>
    </row>
    <row r="2278" spans="1:15">
      <c r="A2278" t="s">
        <v>3706</v>
      </c>
      <c r="B2278" t="s">
        <v>15662</v>
      </c>
      <c r="C2278" t="s">
        <v>328</v>
      </c>
      <c r="D2278" t="s">
        <v>328</v>
      </c>
      <c r="E2278" t="s">
        <v>12934</v>
      </c>
      <c r="F2278" t="s">
        <v>2911</v>
      </c>
      <c r="G2278" t="s">
        <v>328</v>
      </c>
      <c r="H2278" t="s">
        <v>328</v>
      </c>
      <c r="I2278" t="s">
        <v>328</v>
      </c>
      <c r="J2278" t="s">
        <v>328</v>
      </c>
      <c r="K2278" t="s">
        <v>328</v>
      </c>
      <c r="L2278" t="s">
        <v>328</v>
      </c>
      <c r="M2278" t="s">
        <v>15662</v>
      </c>
      <c r="N2278" t="s">
        <v>328</v>
      </c>
      <c r="O2278" t="s">
        <v>328</v>
      </c>
    </row>
    <row r="2279" spans="1:15">
      <c r="A2279" t="s">
        <v>3706</v>
      </c>
      <c r="B2279" t="s">
        <v>13037</v>
      </c>
      <c r="C2279" t="s">
        <v>328</v>
      </c>
      <c r="D2279" t="s">
        <v>328</v>
      </c>
      <c r="E2279" t="s">
        <v>2912</v>
      </c>
      <c r="F2279" t="s">
        <v>2911</v>
      </c>
      <c r="G2279" t="s">
        <v>328</v>
      </c>
      <c r="H2279" t="s">
        <v>6526</v>
      </c>
      <c r="I2279" t="s">
        <v>328</v>
      </c>
      <c r="J2279" t="s">
        <v>328</v>
      </c>
      <c r="K2279" t="s">
        <v>328</v>
      </c>
      <c r="L2279" t="s">
        <v>328</v>
      </c>
      <c r="M2279" t="s">
        <v>13038</v>
      </c>
      <c r="N2279" t="s">
        <v>328</v>
      </c>
      <c r="O2279" t="s">
        <v>328</v>
      </c>
    </row>
    <row r="2280" spans="1:15">
      <c r="A2280" t="s">
        <v>3706</v>
      </c>
      <c r="B2280" t="s">
        <v>15663</v>
      </c>
      <c r="C2280" t="s">
        <v>328</v>
      </c>
      <c r="D2280" t="s">
        <v>328</v>
      </c>
      <c r="E2280" t="s">
        <v>12934</v>
      </c>
      <c r="F2280" t="s">
        <v>2911</v>
      </c>
      <c r="G2280" t="s">
        <v>328</v>
      </c>
      <c r="H2280" t="s">
        <v>328</v>
      </c>
      <c r="I2280" t="s">
        <v>328</v>
      </c>
      <c r="J2280" t="s">
        <v>328</v>
      </c>
      <c r="K2280" t="s">
        <v>328</v>
      </c>
      <c r="L2280" t="s">
        <v>328</v>
      </c>
      <c r="M2280" t="s">
        <v>15663</v>
      </c>
      <c r="N2280" t="s">
        <v>328</v>
      </c>
      <c r="O2280" t="s">
        <v>328</v>
      </c>
    </row>
    <row r="2281" spans="1:15">
      <c r="A2281" t="s">
        <v>3706</v>
      </c>
      <c r="B2281" t="s">
        <v>15664</v>
      </c>
      <c r="C2281" t="s">
        <v>328</v>
      </c>
      <c r="D2281" t="s">
        <v>328</v>
      </c>
      <c r="E2281" t="s">
        <v>12934</v>
      </c>
      <c r="F2281" t="s">
        <v>2911</v>
      </c>
      <c r="G2281" t="s">
        <v>328</v>
      </c>
      <c r="H2281" t="s">
        <v>328</v>
      </c>
      <c r="I2281" t="s">
        <v>6501</v>
      </c>
      <c r="J2281" t="s">
        <v>15665</v>
      </c>
      <c r="K2281" t="s">
        <v>15666</v>
      </c>
      <c r="L2281" t="s">
        <v>328</v>
      </c>
      <c r="M2281" t="s">
        <v>15664</v>
      </c>
      <c r="N2281" t="s">
        <v>328</v>
      </c>
      <c r="O2281" t="s">
        <v>328</v>
      </c>
    </row>
    <row r="2282" spans="1:15">
      <c r="A2282" t="s">
        <v>3706</v>
      </c>
      <c r="B2282" t="s">
        <v>15667</v>
      </c>
      <c r="C2282" t="s">
        <v>328</v>
      </c>
      <c r="D2282" t="s">
        <v>328</v>
      </c>
      <c r="E2282" t="s">
        <v>12934</v>
      </c>
      <c r="F2282" t="s">
        <v>2911</v>
      </c>
      <c r="G2282" t="s">
        <v>328</v>
      </c>
      <c r="H2282" t="s">
        <v>6520</v>
      </c>
      <c r="I2282" t="s">
        <v>328</v>
      </c>
      <c r="J2282" t="s">
        <v>328</v>
      </c>
      <c r="K2282" t="s">
        <v>328</v>
      </c>
      <c r="L2282" t="s">
        <v>328</v>
      </c>
      <c r="M2282" t="s">
        <v>15667</v>
      </c>
      <c r="N2282" t="s">
        <v>328</v>
      </c>
      <c r="O2282" t="s">
        <v>328</v>
      </c>
    </row>
    <row r="2283" spans="1:15">
      <c r="A2283" t="s">
        <v>3706</v>
      </c>
      <c r="B2283" t="s">
        <v>15668</v>
      </c>
      <c r="C2283" t="s">
        <v>328</v>
      </c>
      <c r="D2283" t="s">
        <v>328</v>
      </c>
      <c r="E2283" t="s">
        <v>2912</v>
      </c>
      <c r="F2283" t="s">
        <v>2911</v>
      </c>
      <c r="G2283" t="s">
        <v>328</v>
      </c>
      <c r="H2283" t="s">
        <v>328</v>
      </c>
      <c r="I2283" t="s">
        <v>328</v>
      </c>
      <c r="J2283" t="s">
        <v>328</v>
      </c>
      <c r="K2283" t="s">
        <v>328</v>
      </c>
      <c r="L2283" t="s">
        <v>328</v>
      </c>
      <c r="M2283" t="s">
        <v>15668</v>
      </c>
      <c r="N2283" t="s">
        <v>328</v>
      </c>
      <c r="O2283" t="s">
        <v>328</v>
      </c>
    </row>
    <row r="2284" spans="1:15">
      <c r="A2284" t="s">
        <v>3706</v>
      </c>
      <c r="B2284" t="s">
        <v>15669</v>
      </c>
      <c r="C2284" t="s">
        <v>328</v>
      </c>
      <c r="D2284" t="s">
        <v>328</v>
      </c>
      <c r="E2284" t="s">
        <v>12934</v>
      </c>
      <c r="F2284" t="s">
        <v>2907</v>
      </c>
      <c r="G2284" t="s">
        <v>328</v>
      </c>
      <c r="H2284" t="s">
        <v>328</v>
      </c>
      <c r="I2284" t="s">
        <v>328</v>
      </c>
      <c r="J2284" t="s">
        <v>328</v>
      </c>
      <c r="K2284" t="s">
        <v>328</v>
      </c>
      <c r="L2284" t="s">
        <v>328</v>
      </c>
      <c r="M2284" t="s">
        <v>15669</v>
      </c>
      <c r="N2284" t="s">
        <v>328</v>
      </c>
      <c r="O2284" t="s">
        <v>328</v>
      </c>
    </row>
    <row r="2285" spans="1:15">
      <c r="A2285" t="s">
        <v>3706</v>
      </c>
      <c r="B2285" t="s">
        <v>15670</v>
      </c>
      <c r="C2285" t="s">
        <v>328</v>
      </c>
      <c r="D2285" t="s">
        <v>328</v>
      </c>
      <c r="E2285" t="s">
        <v>12934</v>
      </c>
      <c r="F2285" t="s">
        <v>2907</v>
      </c>
      <c r="G2285" t="s">
        <v>328</v>
      </c>
      <c r="H2285" t="s">
        <v>328</v>
      </c>
      <c r="I2285" t="s">
        <v>328</v>
      </c>
      <c r="J2285" t="s">
        <v>328</v>
      </c>
      <c r="K2285" t="s">
        <v>328</v>
      </c>
      <c r="L2285" t="s">
        <v>328</v>
      </c>
      <c r="M2285" t="s">
        <v>15670</v>
      </c>
      <c r="N2285" t="s">
        <v>328</v>
      </c>
      <c r="O2285" t="s">
        <v>328</v>
      </c>
    </row>
    <row r="2286" spans="1:15">
      <c r="A2286" t="s">
        <v>3706</v>
      </c>
      <c r="B2286" t="s">
        <v>15671</v>
      </c>
      <c r="C2286" t="s">
        <v>328</v>
      </c>
      <c r="D2286" t="s">
        <v>328</v>
      </c>
      <c r="E2286" t="s">
        <v>12934</v>
      </c>
      <c r="F2286" t="s">
        <v>2907</v>
      </c>
      <c r="G2286" t="s">
        <v>328</v>
      </c>
      <c r="H2286" t="s">
        <v>328</v>
      </c>
      <c r="I2286" t="s">
        <v>328</v>
      </c>
      <c r="J2286" t="s">
        <v>328</v>
      </c>
      <c r="K2286" t="s">
        <v>328</v>
      </c>
      <c r="L2286" t="s">
        <v>328</v>
      </c>
      <c r="M2286" t="s">
        <v>15672</v>
      </c>
      <c r="N2286" t="s">
        <v>328</v>
      </c>
      <c r="O2286" t="s">
        <v>328</v>
      </c>
    </row>
    <row r="2287" spans="1:15">
      <c r="A2287" t="s">
        <v>3706</v>
      </c>
      <c r="B2287" t="s">
        <v>13973</v>
      </c>
      <c r="C2287" t="s">
        <v>328</v>
      </c>
      <c r="D2287" t="s">
        <v>328</v>
      </c>
      <c r="E2287" t="s">
        <v>2912</v>
      </c>
      <c r="F2287" t="s">
        <v>2911</v>
      </c>
      <c r="G2287" t="s">
        <v>328</v>
      </c>
      <c r="H2287" t="s">
        <v>6526</v>
      </c>
      <c r="I2287" t="s">
        <v>328</v>
      </c>
      <c r="J2287" t="s">
        <v>328</v>
      </c>
      <c r="K2287" t="s">
        <v>328</v>
      </c>
      <c r="L2287" t="s">
        <v>328</v>
      </c>
      <c r="M2287" t="s">
        <v>15673</v>
      </c>
      <c r="N2287" t="s">
        <v>328</v>
      </c>
      <c r="O2287" t="s">
        <v>328</v>
      </c>
    </row>
    <row r="2288" spans="1:15">
      <c r="A2288" t="s">
        <v>3706</v>
      </c>
      <c r="B2288" t="s">
        <v>15674</v>
      </c>
      <c r="C2288" t="s">
        <v>328</v>
      </c>
      <c r="D2288" t="s">
        <v>328</v>
      </c>
      <c r="E2288" t="s">
        <v>12934</v>
      </c>
      <c r="F2288" t="s">
        <v>2907</v>
      </c>
      <c r="G2288" t="s">
        <v>328</v>
      </c>
      <c r="H2288" t="s">
        <v>328</v>
      </c>
      <c r="I2288" t="s">
        <v>328</v>
      </c>
      <c r="J2288" t="s">
        <v>328</v>
      </c>
      <c r="K2288" t="s">
        <v>328</v>
      </c>
      <c r="L2288" t="s">
        <v>328</v>
      </c>
      <c r="M2288" t="s">
        <v>15674</v>
      </c>
      <c r="N2288" t="s">
        <v>328</v>
      </c>
      <c r="O2288" t="s">
        <v>328</v>
      </c>
    </row>
    <row r="2289" spans="1:15">
      <c r="A2289" t="s">
        <v>3706</v>
      </c>
      <c r="B2289" t="s">
        <v>15675</v>
      </c>
      <c r="C2289" t="s">
        <v>328</v>
      </c>
      <c r="D2289" t="s">
        <v>328</v>
      </c>
      <c r="E2289" t="s">
        <v>12934</v>
      </c>
      <c r="F2289" t="s">
        <v>2907</v>
      </c>
      <c r="G2289" t="s">
        <v>328</v>
      </c>
      <c r="H2289" t="s">
        <v>328</v>
      </c>
      <c r="I2289" t="s">
        <v>328</v>
      </c>
      <c r="J2289" t="s">
        <v>328</v>
      </c>
      <c r="K2289" t="s">
        <v>328</v>
      </c>
      <c r="L2289" t="s">
        <v>328</v>
      </c>
      <c r="M2289" t="s">
        <v>15676</v>
      </c>
      <c r="N2289" t="s">
        <v>328</v>
      </c>
      <c r="O2289" t="s">
        <v>328</v>
      </c>
    </row>
    <row r="2290" spans="1:15">
      <c r="A2290" t="s">
        <v>3706</v>
      </c>
      <c r="B2290" t="s">
        <v>15677</v>
      </c>
      <c r="C2290" t="s">
        <v>328</v>
      </c>
      <c r="D2290" t="s">
        <v>328</v>
      </c>
      <c r="E2290" t="s">
        <v>12934</v>
      </c>
      <c r="F2290" t="s">
        <v>2907</v>
      </c>
      <c r="G2290" t="s">
        <v>328</v>
      </c>
      <c r="H2290" t="s">
        <v>328</v>
      </c>
      <c r="I2290" t="s">
        <v>328</v>
      </c>
      <c r="J2290" t="s">
        <v>328</v>
      </c>
      <c r="K2290" t="s">
        <v>328</v>
      </c>
      <c r="L2290" t="s">
        <v>328</v>
      </c>
      <c r="M2290" t="s">
        <v>15677</v>
      </c>
      <c r="N2290" t="s">
        <v>328</v>
      </c>
      <c r="O2290" t="s">
        <v>328</v>
      </c>
    </row>
    <row r="2291" spans="1:15">
      <c r="A2291" t="s">
        <v>3706</v>
      </c>
      <c r="B2291" t="s">
        <v>15678</v>
      </c>
      <c r="C2291" t="s">
        <v>328</v>
      </c>
      <c r="D2291" t="s">
        <v>328</v>
      </c>
      <c r="E2291" t="s">
        <v>13551</v>
      </c>
      <c r="F2291" t="s">
        <v>2907</v>
      </c>
      <c r="G2291" t="s">
        <v>328</v>
      </c>
      <c r="H2291" t="s">
        <v>2659</v>
      </c>
      <c r="I2291" t="s">
        <v>6501</v>
      </c>
      <c r="J2291" t="s">
        <v>6497</v>
      </c>
      <c r="K2291" t="s">
        <v>328</v>
      </c>
      <c r="L2291">
        <v>90</v>
      </c>
      <c r="M2291" t="s">
        <v>15678</v>
      </c>
      <c r="N2291" t="s">
        <v>328</v>
      </c>
      <c r="O2291" t="s">
        <v>328</v>
      </c>
    </row>
    <row r="2292" spans="1:15">
      <c r="A2292" t="s">
        <v>3706</v>
      </c>
      <c r="B2292" t="s">
        <v>15679</v>
      </c>
      <c r="C2292" t="s">
        <v>328</v>
      </c>
      <c r="D2292" t="s">
        <v>328</v>
      </c>
      <c r="E2292" t="s">
        <v>12934</v>
      </c>
      <c r="F2292" t="s">
        <v>2907</v>
      </c>
      <c r="G2292" t="s">
        <v>328</v>
      </c>
      <c r="H2292" t="s">
        <v>328</v>
      </c>
      <c r="I2292" t="s">
        <v>328</v>
      </c>
      <c r="J2292" t="s">
        <v>328</v>
      </c>
      <c r="K2292" t="s">
        <v>328</v>
      </c>
      <c r="L2292" t="s">
        <v>328</v>
      </c>
      <c r="M2292" t="s">
        <v>15679</v>
      </c>
      <c r="N2292" t="s">
        <v>328</v>
      </c>
      <c r="O2292" t="s">
        <v>328</v>
      </c>
    </row>
    <row r="2293" spans="1:15">
      <c r="A2293" t="s">
        <v>3706</v>
      </c>
      <c r="B2293" t="s">
        <v>15680</v>
      </c>
      <c r="C2293" t="s">
        <v>328</v>
      </c>
      <c r="D2293" t="s">
        <v>328</v>
      </c>
      <c r="E2293" t="s">
        <v>12934</v>
      </c>
      <c r="F2293" t="s">
        <v>2907</v>
      </c>
      <c r="G2293" t="s">
        <v>328</v>
      </c>
      <c r="H2293" t="s">
        <v>328</v>
      </c>
      <c r="I2293" t="s">
        <v>328</v>
      </c>
      <c r="J2293" t="s">
        <v>328</v>
      </c>
      <c r="K2293" t="s">
        <v>328</v>
      </c>
      <c r="L2293" t="s">
        <v>328</v>
      </c>
      <c r="M2293" t="s">
        <v>15680</v>
      </c>
      <c r="N2293" t="s">
        <v>328</v>
      </c>
      <c r="O2293" t="s">
        <v>328</v>
      </c>
    </row>
    <row r="2294" spans="1:15">
      <c r="A2294" t="s">
        <v>3706</v>
      </c>
      <c r="B2294" t="s">
        <v>15681</v>
      </c>
      <c r="C2294" t="s">
        <v>328</v>
      </c>
      <c r="D2294" t="s">
        <v>328</v>
      </c>
      <c r="E2294" t="s">
        <v>12934</v>
      </c>
      <c r="F2294" t="s">
        <v>2907</v>
      </c>
      <c r="G2294" t="s">
        <v>328</v>
      </c>
      <c r="H2294" t="s">
        <v>328</v>
      </c>
      <c r="I2294" t="s">
        <v>328</v>
      </c>
      <c r="J2294" t="s">
        <v>328</v>
      </c>
      <c r="K2294" t="s">
        <v>328</v>
      </c>
      <c r="L2294" t="s">
        <v>328</v>
      </c>
      <c r="M2294" t="s">
        <v>15681</v>
      </c>
      <c r="N2294" t="s">
        <v>328</v>
      </c>
      <c r="O2294" t="s">
        <v>328</v>
      </c>
    </row>
    <row r="2295" spans="1:15">
      <c r="A2295" t="s">
        <v>3706</v>
      </c>
      <c r="B2295" t="s">
        <v>15682</v>
      </c>
      <c r="C2295" t="s">
        <v>328</v>
      </c>
      <c r="D2295" t="s">
        <v>328</v>
      </c>
      <c r="E2295" t="s">
        <v>12934</v>
      </c>
      <c r="F2295" t="s">
        <v>2907</v>
      </c>
      <c r="G2295" t="s">
        <v>328</v>
      </c>
      <c r="H2295" t="s">
        <v>6524</v>
      </c>
      <c r="I2295" t="s">
        <v>328</v>
      </c>
      <c r="J2295" t="s">
        <v>328</v>
      </c>
      <c r="K2295" t="s">
        <v>328</v>
      </c>
      <c r="L2295" t="s">
        <v>328</v>
      </c>
      <c r="M2295" t="s">
        <v>15682</v>
      </c>
      <c r="N2295" t="s">
        <v>328</v>
      </c>
      <c r="O2295" t="s">
        <v>328</v>
      </c>
    </row>
    <row r="2296" spans="1:15">
      <c r="A2296" t="s">
        <v>3706</v>
      </c>
      <c r="B2296" t="s">
        <v>15683</v>
      </c>
      <c r="C2296" t="s">
        <v>328</v>
      </c>
      <c r="D2296" t="s">
        <v>328</v>
      </c>
      <c r="E2296" t="s">
        <v>12934</v>
      </c>
      <c r="F2296" t="s">
        <v>2907</v>
      </c>
      <c r="G2296" t="s">
        <v>328</v>
      </c>
      <c r="H2296" t="s">
        <v>328</v>
      </c>
      <c r="I2296" t="s">
        <v>328</v>
      </c>
      <c r="J2296" t="s">
        <v>328</v>
      </c>
      <c r="K2296" t="s">
        <v>328</v>
      </c>
      <c r="L2296" t="s">
        <v>328</v>
      </c>
      <c r="M2296" t="s">
        <v>15683</v>
      </c>
      <c r="N2296" t="s">
        <v>328</v>
      </c>
      <c r="O2296" t="s">
        <v>328</v>
      </c>
    </row>
    <row r="2297" spans="1:15">
      <c r="A2297" t="s">
        <v>3706</v>
      </c>
      <c r="B2297" t="s">
        <v>15684</v>
      </c>
      <c r="C2297" t="s">
        <v>328</v>
      </c>
      <c r="D2297" t="s">
        <v>328</v>
      </c>
      <c r="E2297" t="s">
        <v>12934</v>
      </c>
      <c r="F2297" t="s">
        <v>2907</v>
      </c>
      <c r="G2297" t="s">
        <v>328</v>
      </c>
      <c r="H2297" t="s">
        <v>328</v>
      </c>
      <c r="I2297" t="s">
        <v>328</v>
      </c>
      <c r="J2297" t="s">
        <v>328</v>
      </c>
      <c r="K2297" t="s">
        <v>328</v>
      </c>
      <c r="L2297" t="s">
        <v>328</v>
      </c>
      <c r="M2297" t="s">
        <v>15684</v>
      </c>
      <c r="N2297" t="s">
        <v>328</v>
      </c>
      <c r="O2297" t="s">
        <v>328</v>
      </c>
    </row>
    <row r="2298" spans="1:15">
      <c r="A2298" t="s">
        <v>3706</v>
      </c>
      <c r="B2298" t="s">
        <v>15685</v>
      </c>
      <c r="C2298" t="s">
        <v>328</v>
      </c>
      <c r="D2298" t="s">
        <v>328</v>
      </c>
      <c r="E2298" t="s">
        <v>12934</v>
      </c>
      <c r="F2298" t="s">
        <v>2907</v>
      </c>
      <c r="G2298" t="s">
        <v>328</v>
      </c>
      <c r="H2298" t="s">
        <v>328</v>
      </c>
      <c r="I2298" t="s">
        <v>328</v>
      </c>
      <c r="J2298" t="s">
        <v>328</v>
      </c>
      <c r="K2298" t="s">
        <v>328</v>
      </c>
      <c r="L2298" t="s">
        <v>328</v>
      </c>
      <c r="M2298" t="s">
        <v>15685</v>
      </c>
      <c r="N2298" t="s">
        <v>328</v>
      </c>
      <c r="O2298" t="s">
        <v>328</v>
      </c>
    </row>
    <row r="2299" spans="1:15">
      <c r="A2299" t="s">
        <v>3706</v>
      </c>
      <c r="B2299" t="s">
        <v>15686</v>
      </c>
      <c r="C2299" t="s">
        <v>328</v>
      </c>
      <c r="D2299" t="s">
        <v>328</v>
      </c>
      <c r="E2299" t="s">
        <v>12934</v>
      </c>
      <c r="F2299" t="s">
        <v>2907</v>
      </c>
      <c r="G2299" t="s">
        <v>328</v>
      </c>
      <c r="H2299" t="s">
        <v>328</v>
      </c>
      <c r="I2299" t="s">
        <v>328</v>
      </c>
      <c r="J2299" t="s">
        <v>328</v>
      </c>
      <c r="K2299" t="s">
        <v>328</v>
      </c>
      <c r="L2299" t="s">
        <v>328</v>
      </c>
      <c r="M2299" t="s">
        <v>15685</v>
      </c>
      <c r="N2299" t="s">
        <v>328</v>
      </c>
      <c r="O2299" t="s">
        <v>328</v>
      </c>
    </row>
    <row r="2300" spans="1:15">
      <c r="A2300" t="s">
        <v>3706</v>
      </c>
      <c r="B2300" t="s">
        <v>15687</v>
      </c>
      <c r="C2300" t="s">
        <v>328</v>
      </c>
      <c r="D2300" t="s">
        <v>328</v>
      </c>
      <c r="E2300" t="s">
        <v>12934</v>
      </c>
      <c r="F2300" t="s">
        <v>2907</v>
      </c>
      <c r="G2300" t="s">
        <v>328</v>
      </c>
      <c r="H2300" t="s">
        <v>328</v>
      </c>
      <c r="I2300" t="s">
        <v>328</v>
      </c>
      <c r="J2300" t="s">
        <v>328</v>
      </c>
      <c r="K2300" t="s">
        <v>328</v>
      </c>
      <c r="L2300" t="s">
        <v>328</v>
      </c>
      <c r="M2300" t="s">
        <v>15688</v>
      </c>
      <c r="N2300" t="s">
        <v>328</v>
      </c>
      <c r="O2300" t="s">
        <v>328</v>
      </c>
    </row>
    <row r="2301" spans="1:15">
      <c r="A2301" t="s">
        <v>3706</v>
      </c>
      <c r="B2301" t="s">
        <v>15689</v>
      </c>
      <c r="C2301" t="s">
        <v>328</v>
      </c>
      <c r="D2301" t="s">
        <v>328</v>
      </c>
      <c r="E2301" t="s">
        <v>2912</v>
      </c>
      <c r="F2301" t="s">
        <v>2907</v>
      </c>
      <c r="G2301" t="s">
        <v>328</v>
      </c>
      <c r="H2301" t="s">
        <v>6526</v>
      </c>
      <c r="I2301" t="s">
        <v>328</v>
      </c>
      <c r="J2301" t="s">
        <v>328</v>
      </c>
      <c r="K2301" t="s">
        <v>328</v>
      </c>
      <c r="L2301" t="s">
        <v>328</v>
      </c>
      <c r="M2301" t="s">
        <v>15689</v>
      </c>
      <c r="N2301" t="s">
        <v>328</v>
      </c>
      <c r="O2301" t="s">
        <v>328</v>
      </c>
    </row>
    <row r="2302" spans="1:15">
      <c r="A2302" t="s">
        <v>3706</v>
      </c>
      <c r="B2302" t="s">
        <v>15690</v>
      </c>
      <c r="C2302" t="s">
        <v>328</v>
      </c>
      <c r="D2302" t="s">
        <v>328</v>
      </c>
      <c r="E2302" t="s">
        <v>12934</v>
      </c>
      <c r="F2302" t="s">
        <v>2907</v>
      </c>
      <c r="G2302" t="s">
        <v>328</v>
      </c>
      <c r="H2302" t="s">
        <v>328</v>
      </c>
      <c r="I2302" t="s">
        <v>328</v>
      </c>
      <c r="J2302" t="s">
        <v>328</v>
      </c>
      <c r="K2302" t="s">
        <v>328</v>
      </c>
      <c r="L2302" t="s">
        <v>328</v>
      </c>
      <c r="M2302" t="s">
        <v>15690</v>
      </c>
      <c r="N2302" t="s">
        <v>328</v>
      </c>
      <c r="O2302" t="s">
        <v>328</v>
      </c>
    </row>
    <row r="2303" spans="1:15">
      <c r="A2303" t="s">
        <v>15691</v>
      </c>
      <c r="B2303" t="s">
        <v>15692</v>
      </c>
      <c r="C2303" t="s">
        <v>328</v>
      </c>
      <c r="D2303" t="s">
        <v>328</v>
      </c>
      <c r="E2303" t="s">
        <v>13551</v>
      </c>
      <c r="F2303" t="s">
        <v>2907</v>
      </c>
      <c r="G2303" t="s">
        <v>328</v>
      </c>
      <c r="H2303" t="s">
        <v>328</v>
      </c>
      <c r="I2303" t="s">
        <v>328</v>
      </c>
      <c r="J2303" t="s">
        <v>328</v>
      </c>
      <c r="K2303" t="s">
        <v>328</v>
      </c>
      <c r="L2303" t="s">
        <v>328</v>
      </c>
      <c r="M2303" t="s">
        <v>15693</v>
      </c>
      <c r="N2303" t="s">
        <v>328</v>
      </c>
      <c r="O2303" t="s">
        <v>328</v>
      </c>
    </row>
    <row r="2304" spans="1:15">
      <c r="A2304" t="s">
        <v>4847</v>
      </c>
      <c r="B2304" t="s">
        <v>15694</v>
      </c>
      <c r="C2304" t="s">
        <v>328</v>
      </c>
      <c r="D2304" t="s">
        <v>328</v>
      </c>
      <c r="E2304" t="s">
        <v>2912</v>
      </c>
      <c r="F2304" t="s">
        <v>2911</v>
      </c>
      <c r="G2304" t="s">
        <v>328</v>
      </c>
      <c r="H2304" t="s">
        <v>328</v>
      </c>
      <c r="I2304" t="s">
        <v>328</v>
      </c>
      <c r="J2304" t="s">
        <v>328</v>
      </c>
      <c r="K2304" t="s">
        <v>328</v>
      </c>
      <c r="L2304" t="s">
        <v>328</v>
      </c>
      <c r="M2304" t="s">
        <v>15694</v>
      </c>
      <c r="N2304" t="s">
        <v>328</v>
      </c>
      <c r="O2304" t="s">
        <v>328</v>
      </c>
    </row>
    <row r="2305" spans="1:15">
      <c r="A2305" t="s">
        <v>4847</v>
      </c>
      <c r="B2305" t="s">
        <v>15695</v>
      </c>
      <c r="C2305" t="s">
        <v>328</v>
      </c>
      <c r="D2305" t="s">
        <v>328</v>
      </c>
      <c r="E2305" t="s">
        <v>2912</v>
      </c>
      <c r="F2305" t="s">
        <v>2911</v>
      </c>
      <c r="H2305" t="s">
        <v>328</v>
      </c>
      <c r="I2305" t="s">
        <v>328</v>
      </c>
      <c r="J2305" t="s">
        <v>328</v>
      </c>
      <c r="K2305" t="s">
        <v>328</v>
      </c>
      <c r="L2305" t="s">
        <v>328</v>
      </c>
      <c r="M2305" t="s">
        <v>15695</v>
      </c>
      <c r="N2305" t="s">
        <v>328</v>
      </c>
      <c r="O2305" t="s">
        <v>328</v>
      </c>
    </row>
    <row r="2306" spans="1:15">
      <c r="A2306" t="s">
        <v>4847</v>
      </c>
      <c r="B2306" t="s">
        <v>15696</v>
      </c>
      <c r="C2306" t="s">
        <v>328</v>
      </c>
      <c r="D2306" t="s">
        <v>328</v>
      </c>
      <c r="E2306" t="s">
        <v>12934</v>
      </c>
      <c r="F2306" t="s">
        <v>2907</v>
      </c>
      <c r="G2306" t="s">
        <v>328</v>
      </c>
      <c r="H2306" t="s">
        <v>328</v>
      </c>
      <c r="I2306" t="s">
        <v>328</v>
      </c>
      <c r="J2306" t="s">
        <v>328</v>
      </c>
      <c r="K2306" t="s">
        <v>328</v>
      </c>
      <c r="L2306" t="s">
        <v>328</v>
      </c>
      <c r="M2306" t="s">
        <v>15697</v>
      </c>
      <c r="N2306" t="s">
        <v>328</v>
      </c>
      <c r="O2306" t="s">
        <v>328</v>
      </c>
    </row>
    <row r="2307" spans="1:15">
      <c r="A2307" t="s">
        <v>4847</v>
      </c>
      <c r="B2307" t="s">
        <v>15698</v>
      </c>
      <c r="C2307" t="s">
        <v>328</v>
      </c>
      <c r="D2307" t="s">
        <v>328</v>
      </c>
      <c r="E2307" t="s">
        <v>12934</v>
      </c>
      <c r="F2307" t="s">
        <v>2907</v>
      </c>
      <c r="G2307" t="s">
        <v>328</v>
      </c>
      <c r="H2307" t="s">
        <v>328</v>
      </c>
      <c r="I2307" t="s">
        <v>328</v>
      </c>
      <c r="J2307" t="s">
        <v>328</v>
      </c>
      <c r="K2307" t="s">
        <v>328</v>
      </c>
      <c r="L2307" t="s">
        <v>328</v>
      </c>
      <c r="M2307" t="s">
        <v>15698</v>
      </c>
      <c r="N2307" t="s">
        <v>328</v>
      </c>
      <c r="O2307" t="s">
        <v>328</v>
      </c>
    </row>
    <row r="2308" spans="1:15">
      <c r="A2308" t="s">
        <v>4847</v>
      </c>
      <c r="B2308" t="s">
        <v>15699</v>
      </c>
      <c r="C2308" t="s">
        <v>328</v>
      </c>
      <c r="D2308" t="s">
        <v>328</v>
      </c>
      <c r="E2308" t="s">
        <v>12934</v>
      </c>
      <c r="F2308" t="s">
        <v>2907</v>
      </c>
      <c r="G2308" t="s">
        <v>328</v>
      </c>
      <c r="H2308" t="s">
        <v>6524</v>
      </c>
      <c r="I2308" t="s">
        <v>328</v>
      </c>
      <c r="J2308" t="s">
        <v>328</v>
      </c>
      <c r="K2308" t="s">
        <v>328</v>
      </c>
      <c r="L2308" t="s">
        <v>328</v>
      </c>
      <c r="M2308" t="s">
        <v>15699</v>
      </c>
      <c r="N2308" t="s">
        <v>328</v>
      </c>
      <c r="O2308" t="s">
        <v>328</v>
      </c>
    </row>
    <row r="2309" spans="1:15">
      <c r="A2309" t="s">
        <v>4847</v>
      </c>
      <c r="B2309" t="s">
        <v>15700</v>
      </c>
      <c r="C2309" t="s">
        <v>328</v>
      </c>
      <c r="D2309" t="s">
        <v>328</v>
      </c>
      <c r="E2309" t="s">
        <v>12934</v>
      </c>
      <c r="F2309" t="s">
        <v>2907</v>
      </c>
      <c r="G2309" t="s">
        <v>328</v>
      </c>
      <c r="H2309" t="s">
        <v>328</v>
      </c>
      <c r="I2309" t="s">
        <v>328</v>
      </c>
      <c r="J2309" t="s">
        <v>328</v>
      </c>
      <c r="K2309" t="s">
        <v>328</v>
      </c>
      <c r="L2309" t="s">
        <v>328</v>
      </c>
      <c r="M2309" t="s">
        <v>15700</v>
      </c>
      <c r="N2309" t="s">
        <v>328</v>
      </c>
      <c r="O2309" t="s">
        <v>328</v>
      </c>
    </row>
    <row r="2310" spans="1:15">
      <c r="A2310" t="s">
        <v>5312</v>
      </c>
      <c r="B2310" t="s">
        <v>15701</v>
      </c>
      <c r="C2310" t="s">
        <v>328</v>
      </c>
      <c r="D2310" t="s">
        <v>328</v>
      </c>
      <c r="E2310" t="s">
        <v>12934</v>
      </c>
      <c r="F2310" t="s">
        <v>2907</v>
      </c>
      <c r="G2310" t="s">
        <v>328</v>
      </c>
      <c r="H2310" t="s">
        <v>328</v>
      </c>
      <c r="I2310" t="s">
        <v>328</v>
      </c>
      <c r="J2310" t="s">
        <v>328</v>
      </c>
      <c r="K2310" t="s">
        <v>328</v>
      </c>
      <c r="L2310" t="s">
        <v>328</v>
      </c>
      <c r="M2310" t="s">
        <v>15701</v>
      </c>
      <c r="N2310" t="s">
        <v>328</v>
      </c>
      <c r="O2310" t="s">
        <v>328</v>
      </c>
    </row>
    <row r="2311" spans="1:15">
      <c r="A2311" t="s">
        <v>5312</v>
      </c>
      <c r="B2311" t="s">
        <v>15702</v>
      </c>
      <c r="C2311" t="s">
        <v>328</v>
      </c>
      <c r="D2311" t="s">
        <v>328</v>
      </c>
      <c r="E2311" t="s">
        <v>2912</v>
      </c>
      <c r="F2311" t="s">
        <v>2911</v>
      </c>
      <c r="G2311" t="s">
        <v>328</v>
      </c>
      <c r="H2311" t="s">
        <v>6526</v>
      </c>
      <c r="I2311" t="s">
        <v>328</v>
      </c>
      <c r="J2311" t="s">
        <v>328</v>
      </c>
      <c r="K2311" t="s">
        <v>328</v>
      </c>
      <c r="L2311" t="s">
        <v>328</v>
      </c>
      <c r="M2311" t="s">
        <v>15703</v>
      </c>
      <c r="N2311" t="s">
        <v>328</v>
      </c>
      <c r="O2311" t="s">
        <v>328</v>
      </c>
    </row>
    <row r="2312" spans="1:15">
      <c r="A2312" t="s">
        <v>5312</v>
      </c>
      <c r="B2312" t="s">
        <v>15704</v>
      </c>
      <c r="C2312" t="s">
        <v>328</v>
      </c>
      <c r="D2312" t="s">
        <v>328</v>
      </c>
      <c r="E2312" t="s">
        <v>12934</v>
      </c>
      <c r="F2312" t="s">
        <v>2907</v>
      </c>
      <c r="G2312" t="s">
        <v>328</v>
      </c>
      <c r="H2312" t="s">
        <v>328</v>
      </c>
      <c r="I2312" t="s">
        <v>328</v>
      </c>
      <c r="J2312" t="s">
        <v>328</v>
      </c>
      <c r="K2312" t="s">
        <v>328</v>
      </c>
      <c r="L2312" t="s">
        <v>328</v>
      </c>
      <c r="M2312" t="s">
        <v>15705</v>
      </c>
      <c r="N2312" t="s">
        <v>328</v>
      </c>
      <c r="O2312" t="s">
        <v>328</v>
      </c>
    </row>
    <row r="2313" spans="1:15">
      <c r="A2313" t="s">
        <v>5312</v>
      </c>
      <c r="B2313" t="s">
        <v>15706</v>
      </c>
      <c r="C2313" t="s">
        <v>328</v>
      </c>
      <c r="D2313" t="s">
        <v>328</v>
      </c>
      <c r="E2313" t="s">
        <v>2912</v>
      </c>
      <c r="F2313" t="s">
        <v>2911</v>
      </c>
      <c r="G2313" t="s">
        <v>328</v>
      </c>
      <c r="H2313" t="s">
        <v>6526</v>
      </c>
      <c r="I2313" t="s">
        <v>328</v>
      </c>
      <c r="J2313" t="s">
        <v>328</v>
      </c>
      <c r="K2313" t="s">
        <v>328</v>
      </c>
      <c r="L2313">
        <v>98</v>
      </c>
      <c r="M2313" t="s">
        <v>15706</v>
      </c>
      <c r="N2313" t="s">
        <v>328</v>
      </c>
      <c r="O2313" t="s">
        <v>328</v>
      </c>
    </row>
    <row r="2314" spans="1:15">
      <c r="A2314" t="s">
        <v>5312</v>
      </c>
      <c r="B2314" t="s">
        <v>15707</v>
      </c>
      <c r="C2314" t="s">
        <v>328</v>
      </c>
      <c r="D2314" t="s">
        <v>328</v>
      </c>
      <c r="E2314" t="s">
        <v>12934</v>
      </c>
      <c r="F2314" t="s">
        <v>2907</v>
      </c>
      <c r="G2314" t="s">
        <v>328</v>
      </c>
      <c r="H2314" t="s">
        <v>328</v>
      </c>
      <c r="I2314" t="s">
        <v>328</v>
      </c>
      <c r="J2314" t="s">
        <v>328</v>
      </c>
      <c r="K2314" t="s">
        <v>328</v>
      </c>
      <c r="L2314" t="s">
        <v>328</v>
      </c>
      <c r="M2314" t="s">
        <v>15707</v>
      </c>
      <c r="N2314" t="s">
        <v>328</v>
      </c>
      <c r="O2314" t="s">
        <v>328</v>
      </c>
    </row>
    <row r="2315" spans="1:15">
      <c r="A2315" t="s">
        <v>4854</v>
      </c>
      <c r="B2315" t="s">
        <v>15708</v>
      </c>
      <c r="C2315" t="s">
        <v>328</v>
      </c>
      <c r="D2315" t="s">
        <v>328</v>
      </c>
      <c r="E2315" t="s">
        <v>12934</v>
      </c>
      <c r="F2315" t="s">
        <v>2907</v>
      </c>
      <c r="G2315" t="s">
        <v>328</v>
      </c>
      <c r="H2315" t="s">
        <v>328</v>
      </c>
      <c r="I2315" t="s">
        <v>328</v>
      </c>
      <c r="J2315" t="s">
        <v>328</v>
      </c>
      <c r="K2315" t="s">
        <v>328</v>
      </c>
      <c r="L2315" t="s">
        <v>328</v>
      </c>
      <c r="M2315" t="s">
        <v>15709</v>
      </c>
      <c r="N2315" t="s">
        <v>328</v>
      </c>
      <c r="O2315" t="s">
        <v>328</v>
      </c>
    </row>
    <row r="2316" spans="1:15">
      <c r="A2316" t="s">
        <v>4854</v>
      </c>
      <c r="B2316" t="s">
        <v>15710</v>
      </c>
      <c r="C2316" t="s">
        <v>328</v>
      </c>
      <c r="D2316" t="s">
        <v>328</v>
      </c>
      <c r="E2316" t="s">
        <v>12934</v>
      </c>
      <c r="F2316" t="s">
        <v>2907</v>
      </c>
      <c r="G2316" t="s">
        <v>328</v>
      </c>
      <c r="H2316" t="s">
        <v>328</v>
      </c>
      <c r="I2316" t="s">
        <v>328</v>
      </c>
      <c r="J2316" t="s">
        <v>328</v>
      </c>
      <c r="K2316" t="s">
        <v>328</v>
      </c>
      <c r="L2316" t="s">
        <v>328</v>
      </c>
      <c r="M2316" t="s">
        <v>15710</v>
      </c>
      <c r="N2316" t="s">
        <v>328</v>
      </c>
      <c r="O2316" t="s">
        <v>328</v>
      </c>
    </row>
    <row r="2317" spans="1:15">
      <c r="A2317" t="s">
        <v>4854</v>
      </c>
      <c r="B2317" t="s">
        <v>15711</v>
      </c>
      <c r="C2317" t="s">
        <v>328</v>
      </c>
      <c r="D2317" t="s">
        <v>328</v>
      </c>
      <c r="E2317" t="s">
        <v>12934</v>
      </c>
      <c r="F2317" t="s">
        <v>2907</v>
      </c>
      <c r="G2317" t="s">
        <v>328</v>
      </c>
      <c r="H2317" t="s">
        <v>328</v>
      </c>
      <c r="I2317" t="s">
        <v>328</v>
      </c>
      <c r="J2317" t="s">
        <v>328</v>
      </c>
      <c r="K2317" t="s">
        <v>328</v>
      </c>
      <c r="L2317" t="s">
        <v>328</v>
      </c>
      <c r="M2317" t="s">
        <v>15712</v>
      </c>
      <c r="N2317" t="s">
        <v>328</v>
      </c>
      <c r="O2317" t="s">
        <v>328</v>
      </c>
    </row>
    <row r="2318" spans="1:15">
      <c r="A2318" t="s">
        <v>4854</v>
      </c>
      <c r="B2318" t="s">
        <v>15713</v>
      </c>
      <c r="C2318" t="s">
        <v>328</v>
      </c>
      <c r="D2318" t="s">
        <v>328</v>
      </c>
      <c r="E2318" t="s">
        <v>12934</v>
      </c>
      <c r="F2318" t="s">
        <v>2907</v>
      </c>
      <c r="G2318" t="s">
        <v>328</v>
      </c>
      <c r="H2318" t="s">
        <v>328</v>
      </c>
      <c r="I2318" t="s">
        <v>328</v>
      </c>
      <c r="J2318" t="s">
        <v>328</v>
      </c>
      <c r="K2318" t="s">
        <v>328</v>
      </c>
      <c r="L2318" t="s">
        <v>328</v>
      </c>
      <c r="M2318" t="s">
        <v>15714</v>
      </c>
      <c r="N2318" t="s">
        <v>328</v>
      </c>
      <c r="O2318" t="s">
        <v>328</v>
      </c>
    </row>
    <row r="2319" spans="1:15">
      <c r="A2319" t="s">
        <v>4854</v>
      </c>
      <c r="B2319" t="s">
        <v>15715</v>
      </c>
      <c r="C2319" t="s">
        <v>328</v>
      </c>
      <c r="D2319" t="s">
        <v>328</v>
      </c>
      <c r="E2319" t="s">
        <v>12934</v>
      </c>
      <c r="F2319" t="s">
        <v>2907</v>
      </c>
      <c r="G2319" t="s">
        <v>328</v>
      </c>
      <c r="H2319" t="s">
        <v>6524</v>
      </c>
      <c r="I2319" t="s">
        <v>6512</v>
      </c>
      <c r="J2319" t="s">
        <v>328</v>
      </c>
      <c r="K2319" t="s">
        <v>328</v>
      </c>
      <c r="L2319" t="s">
        <v>328</v>
      </c>
      <c r="M2319" t="s">
        <v>15715</v>
      </c>
      <c r="N2319" t="s">
        <v>328</v>
      </c>
      <c r="O2319" t="s">
        <v>328</v>
      </c>
    </row>
    <row r="2320" spans="1:15">
      <c r="A2320" t="s">
        <v>4854</v>
      </c>
      <c r="B2320" t="s">
        <v>15716</v>
      </c>
      <c r="C2320" t="s">
        <v>328</v>
      </c>
      <c r="D2320" t="s">
        <v>328</v>
      </c>
      <c r="E2320" t="s">
        <v>12934</v>
      </c>
      <c r="F2320" t="s">
        <v>2907</v>
      </c>
      <c r="G2320" t="s">
        <v>328</v>
      </c>
      <c r="H2320" t="s">
        <v>328</v>
      </c>
      <c r="I2320" t="s">
        <v>328</v>
      </c>
      <c r="J2320" t="s">
        <v>328</v>
      </c>
      <c r="K2320" t="s">
        <v>328</v>
      </c>
      <c r="L2320" t="s">
        <v>328</v>
      </c>
      <c r="M2320" t="s">
        <v>15717</v>
      </c>
      <c r="N2320" t="s">
        <v>328</v>
      </c>
      <c r="O2320" t="s">
        <v>328</v>
      </c>
    </row>
    <row r="2321" spans="1:15">
      <c r="A2321" t="s">
        <v>4854</v>
      </c>
      <c r="B2321" t="s">
        <v>15718</v>
      </c>
      <c r="C2321" t="s">
        <v>328</v>
      </c>
      <c r="D2321" t="s">
        <v>328</v>
      </c>
      <c r="E2321" t="s">
        <v>12934</v>
      </c>
      <c r="F2321" t="s">
        <v>2907</v>
      </c>
      <c r="G2321" t="s">
        <v>328</v>
      </c>
      <c r="H2321" t="s">
        <v>328</v>
      </c>
      <c r="I2321" t="s">
        <v>328</v>
      </c>
      <c r="J2321" t="s">
        <v>328</v>
      </c>
      <c r="K2321" t="s">
        <v>328</v>
      </c>
      <c r="L2321" t="s">
        <v>328</v>
      </c>
      <c r="M2321" t="s">
        <v>15719</v>
      </c>
      <c r="N2321" t="s">
        <v>328</v>
      </c>
      <c r="O2321" t="s">
        <v>328</v>
      </c>
    </row>
    <row r="2322" spans="1:15">
      <c r="A2322" t="s">
        <v>4854</v>
      </c>
      <c r="B2322" t="s">
        <v>15720</v>
      </c>
      <c r="C2322" t="s">
        <v>328</v>
      </c>
      <c r="D2322" t="s">
        <v>328</v>
      </c>
      <c r="E2322" t="s">
        <v>12934</v>
      </c>
      <c r="F2322" t="s">
        <v>2907</v>
      </c>
      <c r="G2322" t="s">
        <v>328</v>
      </c>
      <c r="H2322" t="s">
        <v>6518</v>
      </c>
      <c r="I2322" t="s">
        <v>328</v>
      </c>
      <c r="J2322" t="s">
        <v>328</v>
      </c>
      <c r="K2322" t="s">
        <v>328</v>
      </c>
      <c r="L2322" t="s">
        <v>328</v>
      </c>
      <c r="M2322" t="s">
        <v>15721</v>
      </c>
      <c r="N2322" t="s">
        <v>328</v>
      </c>
      <c r="O2322" t="s">
        <v>328</v>
      </c>
    </row>
    <row r="2323" spans="1:15">
      <c r="A2323" t="s">
        <v>4854</v>
      </c>
      <c r="B2323" t="s">
        <v>15722</v>
      </c>
      <c r="C2323" t="s">
        <v>328</v>
      </c>
      <c r="D2323" t="s">
        <v>328</v>
      </c>
      <c r="E2323" t="s">
        <v>12934</v>
      </c>
      <c r="F2323" t="s">
        <v>2907</v>
      </c>
      <c r="G2323" t="s">
        <v>328</v>
      </c>
      <c r="H2323" t="s">
        <v>6524</v>
      </c>
      <c r="I2323" t="s">
        <v>328</v>
      </c>
      <c r="J2323" t="s">
        <v>328</v>
      </c>
      <c r="K2323" t="s">
        <v>328</v>
      </c>
      <c r="L2323" t="s">
        <v>328</v>
      </c>
      <c r="M2323" t="s">
        <v>15722</v>
      </c>
      <c r="N2323" t="s">
        <v>328</v>
      </c>
      <c r="O2323" t="s">
        <v>328</v>
      </c>
    </row>
    <row r="2324" spans="1:15">
      <c r="A2324" t="s">
        <v>4854</v>
      </c>
      <c r="B2324" t="s">
        <v>15723</v>
      </c>
      <c r="C2324" t="s">
        <v>328</v>
      </c>
      <c r="D2324" t="s">
        <v>328</v>
      </c>
      <c r="E2324" t="s">
        <v>12934</v>
      </c>
      <c r="F2324" t="s">
        <v>2907</v>
      </c>
      <c r="G2324" t="s">
        <v>328</v>
      </c>
      <c r="H2324" t="s">
        <v>328</v>
      </c>
      <c r="I2324" t="s">
        <v>328</v>
      </c>
      <c r="J2324" t="s">
        <v>328</v>
      </c>
      <c r="K2324" t="s">
        <v>328</v>
      </c>
      <c r="L2324" t="s">
        <v>328</v>
      </c>
      <c r="M2324" t="s">
        <v>15723</v>
      </c>
      <c r="N2324" t="s">
        <v>328</v>
      </c>
      <c r="O2324" t="s">
        <v>328</v>
      </c>
    </row>
    <row r="2325" spans="1:15">
      <c r="A2325" t="s">
        <v>4854</v>
      </c>
      <c r="B2325" t="s">
        <v>15724</v>
      </c>
      <c r="C2325" t="s">
        <v>328</v>
      </c>
      <c r="D2325" t="s">
        <v>328</v>
      </c>
      <c r="E2325" t="s">
        <v>12934</v>
      </c>
      <c r="F2325" t="s">
        <v>2907</v>
      </c>
      <c r="G2325" t="s">
        <v>328</v>
      </c>
      <c r="H2325" t="s">
        <v>6524</v>
      </c>
      <c r="I2325" t="s">
        <v>6512</v>
      </c>
      <c r="J2325" t="s">
        <v>328</v>
      </c>
      <c r="K2325" t="s">
        <v>328</v>
      </c>
      <c r="L2325">
        <v>270</v>
      </c>
      <c r="M2325" t="s">
        <v>15724</v>
      </c>
      <c r="N2325" t="s">
        <v>328</v>
      </c>
      <c r="O2325" t="s">
        <v>328</v>
      </c>
    </row>
    <row r="2326" spans="1:15">
      <c r="A2326" t="s">
        <v>4854</v>
      </c>
      <c r="B2326" t="s">
        <v>15725</v>
      </c>
      <c r="C2326" t="s">
        <v>328</v>
      </c>
      <c r="D2326" t="s">
        <v>328</v>
      </c>
      <c r="E2326" t="s">
        <v>12934</v>
      </c>
      <c r="F2326" t="s">
        <v>2907</v>
      </c>
      <c r="G2326" t="s">
        <v>328</v>
      </c>
      <c r="H2326" t="s">
        <v>328</v>
      </c>
      <c r="I2326" t="s">
        <v>328</v>
      </c>
      <c r="J2326" t="s">
        <v>328</v>
      </c>
      <c r="K2326" t="s">
        <v>328</v>
      </c>
      <c r="L2326" t="s">
        <v>328</v>
      </c>
      <c r="M2326" t="s">
        <v>15726</v>
      </c>
      <c r="N2326" t="s">
        <v>328</v>
      </c>
      <c r="O2326" t="s">
        <v>328</v>
      </c>
    </row>
    <row r="2327" spans="1:15">
      <c r="A2327" t="s">
        <v>4854</v>
      </c>
      <c r="B2327" t="s">
        <v>15727</v>
      </c>
      <c r="C2327" t="s">
        <v>328</v>
      </c>
      <c r="D2327" t="s">
        <v>328</v>
      </c>
      <c r="E2327" t="s">
        <v>12934</v>
      </c>
      <c r="F2327" t="s">
        <v>2907</v>
      </c>
      <c r="G2327" t="s">
        <v>328</v>
      </c>
      <c r="H2327" t="s">
        <v>6524</v>
      </c>
      <c r="I2327" t="s">
        <v>328</v>
      </c>
      <c r="J2327" t="s">
        <v>328</v>
      </c>
      <c r="K2327" t="s">
        <v>328</v>
      </c>
      <c r="L2327">
        <v>270</v>
      </c>
      <c r="M2327" t="s">
        <v>15727</v>
      </c>
      <c r="N2327" t="s">
        <v>328</v>
      </c>
      <c r="O2327" t="s">
        <v>328</v>
      </c>
    </row>
    <row r="2328" spans="1:15">
      <c r="A2328" t="s">
        <v>4854</v>
      </c>
      <c r="B2328" t="s">
        <v>15728</v>
      </c>
      <c r="C2328" t="s">
        <v>328</v>
      </c>
      <c r="D2328" t="s">
        <v>328</v>
      </c>
      <c r="E2328" t="s">
        <v>12934</v>
      </c>
      <c r="F2328" t="s">
        <v>2907</v>
      </c>
      <c r="G2328" t="s">
        <v>328</v>
      </c>
      <c r="H2328" t="s">
        <v>6524</v>
      </c>
      <c r="I2328" t="s">
        <v>328</v>
      </c>
      <c r="J2328" t="s">
        <v>328</v>
      </c>
      <c r="K2328" t="s">
        <v>328</v>
      </c>
      <c r="L2328">
        <v>270</v>
      </c>
      <c r="M2328" t="s">
        <v>15728</v>
      </c>
      <c r="N2328" t="s">
        <v>328</v>
      </c>
      <c r="O2328" t="s">
        <v>328</v>
      </c>
    </row>
    <row r="2329" spans="1:15">
      <c r="A2329" t="s">
        <v>4854</v>
      </c>
      <c r="B2329" t="s">
        <v>15729</v>
      </c>
      <c r="C2329" t="s">
        <v>328</v>
      </c>
      <c r="D2329" t="s">
        <v>328</v>
      </c>
      <c r="E2329" t="s">
        <v>12934</v>
      </c>
      <c r="F2329" t="s">
        <v>2907</v>
      </c>
      <c r="G2329" t="s">
        <v>328</v>
      </c>
      <c r="H2329" t="s">
        <v>6524</v>
      </c>
      <c r="I2329" t="s">
        <v>328</v>
      </c>
      <c r="J2329" t="s">
        <v>328</v>
      </c>
      <c r="K2329" t="s">
        <v>328</v>
      </c>
      <c r="L2329">
        <v>270</v>
      </c>
      <c r="M2329" t="s">
        <v>15729</v>
      </c>
      <c r="N2329" t="s">
        <v>328</v>
      </c>
      <c r="O2329" t="s">
        <v>328</v>
      </c>
    </row>
    <row r="2330" spans="1:15">
      <c r="A2330" t="s">
        <v>4854</v>
      </c>
      <c r="B2330" t="s">
        <v>15730</v>
      </c>
      <c r="C2330" t="s">
        <v>328</v>
      </c>
      <c r="D2330" t="s">
        <v>328</v>
      </c>
      <c r="E2330" t="s">
        <v>12934</v>
      </c>
      <c r="F2330" t="s">
        <v>2907</v>
      </c>
      <c r="G2330" t="s">
        <v>328</v>
      </c>
      <c r="H2330" t="s">
        <v>6524</v>
      </c>
      <c r="I2330" t="s">
        <v>328</v>
      </c>
      <c r="J2330" t="s">
        <v>328</v>
      </c>
      <c r="K2330" t="s">
        <v>328</v>
      </c>
      <c r="L2330">
        <v>270</v>
      </c>
      <c r="M2330" t="s">
        <v>15730</v>
      </c>
      <c r="N2330" t="s">
        <v>328</v>
      </c>
      <c r="O2330" t="s">
        <v>328</v>
      </c>
    </row>
    <row r="2331" spans="1:15">
      <c r="A2331" t="s">
        <v>4854</v>
      </c>
      <c r="B2331" t="s">
        <v>15731</v>
      </c>
      <c r="C2331" t="s">
        <v>328</v>
      </c>
      <c r="D2331" t="s">
        <v>328</v>
      </c>
      <c r="E2331" t="s">
        <v>12934</v>
      </c>
      <c r="F2331" t="s">
        <v>2907</v>
      </c>
      <c r="G2331" t="s">
        <v>328</v>
      </c>
      <c r="H2331" t="s">
        <v>328</v>
      </c>
      <c r="I2331" t="s">
        <v>328</v>
      </c>
      <c r="J2331" t="s">
        <v>328</v>
      </c>
      <c r="K2331" t="s">
        <v>328</v>
      </c>
      <c r="L2331" t="s">
        <v>328</v>
      </c>
      <c r="M2331" t="s">
        <v>15731</v>
      </c>
      <c r="N2331" t="s">
        <v>328</v>
      </c>
      <c r="O2331" t="s">
        <v>328</v>
      </c>
    </row>
    <row r="2332" spans="1:15">
      <c r="A2332" t="s">
        <v>4854</v>
      </c>
      <c r="B2332" t="s">
        <v>15732</v>
      </c>
      <c r="C2332" t="s">
        <v>328</v>
      </c>
      <c r="D2332" t="s">
        <v>328</v>
      </c>
      <c r="E2332" t="s">
        <v>12934</v>
      </c>
      <c r="F2332" t="s">
        <v>2907</v>
      </c>
      <c r="G2332" t="s">
        <v>328</v>
      </c>
      <c r="H2332" t="s">
        <v>6518</v>
      </c>
      <c r="I2332" t="s">
        <v>328</v>
      </c>
      <c r="J2332" t="s">
        <v>328</v>
      </c>
      <c r="K2332" t="s">
        <v>328</v>
      </c>
      <c r="L2332" t="s">
        <v>328</v>
      </c>
      <c r="M2332" t="s">
        <v>15732</v>
      </c>
      <c r="N2332" t="s">
        <v>328</v>
      </c>
      <c r="O2332" t="s">
        <v>328</v>
      </c>
    </row>
    <row r="2333" spans="1:15">
      <c r="A2333" t="s">
        <v>4854</v>
      </c>
      <c r="B2333" t="s">
        <v>15733</v>
      </c>
      <c r="C2333" t="s">
        <v>328</v>
      </c>
      <c r="D2333" t="s">
        <v>328</v>
      </c>
      <c r="E2333" t="s">
        <v>12934</v>
      </c>
      <c r="F2333" t="s">
        <v>2907</v>
      </c>
      <c r="G2333" t="s">
        <v>328</v>
      </c>
      <c r="H2333" t="s">
        <v>328</v>
      </c>
      <c r="I2333" t="s">
        <v>328</v>
      </c>
      <c r="J2333" t="s">
        <v>328</v>
      </c>
      <c r="K2333" t="s">
        <v>328</v>
      </c>
      <c r="L2333" t="s">
        <v>328</v>
      </c>
      <c r="M2333" t="s">
        <v>15734</v>
      </c>
      <c r="N2333" t="s">
        <v>328</v>
      </c>
      <c r="O2333" t="s">
        <v>328</v>
      </c>
    </row>
    <row r="2334" spans="1:15">
      <c r="A2334" t="s">
        <v>4854</v>
      </c>
      <c r="B2334" t="s">
        <v>15735</v>
      </c>
      <c r="C2334" t="s">
        <v>328</v>
      </c>
      <c r="D2334" t="s">
        <v>328</v>
      </c>
      <c r="E2334" t="s">
        <v>12934</v>
      </c>
      <c r="F2334" t="s">
        <v>2907</v>
      </c>
      <c r="G2334" t="s">
        <v>328</v>
      </c>
      <c r="H2334" t="s">
        <v>6518</v>
      </c>
      <c r="I2334" t="s">
        <v>328</v>
      </c>
      <c r="J2334" t="s">
        <v>328</v>
      </c>
      <c r="K2334" t="s">
        <v>328</v>
      </c>
      <c r="L2334" t="s">
        <v>328</v>
      </c>
      <c r="M2334" t="s">
        <v>15735</v>
      </c>
      <c r="N2334" t="s">
        <v>328</v>
      </c>
      <c r="O2334" t="s">
        <v>328</v>
      </c>
    </row>
    <row r="2335" spans="1:15">
      <c r="A2335" t="s">
        <v>4854</v>
      </c>
      <c r="B2335" t="s">
        <v>15736</v>
      </c>
      <c r="C2335" t="s">
        <v>328</v>
      </c>
      <c r="D2335" t="s">
        <v>328</v>
      </c>
      <c r="E2335" t="s">
        <v>12934</v>
      </c>
      <c r="F2335" t="s">
        <v>2907</v>
      </c>
      <c r="G2335" t="s">
        <v>328</v>
      </c>
      <c r="H2335" t="s">
        <v>6518</v>
      </c>
      <c r="I2335" t="s">
        <v>328</v>
      </c>
      <c r="J2335" t="s">
        <v>328</v>
      </c>
      <c r="K2335" t="s">
        <v>328</v>
      </c>
      <c r="L2335" t="s">
        <v>328</v>
      </c>
      <c r="M2335" t="s">
        <v>15736</v>
      </c>
      <c r="N2335" t="s">
        <v>328</v>
      </c>
      <c r="O2335" t="s">
        <v>328</v>
      </c>
    </row>
    <row r="2336" spans="1:15">
      <c r="A2336" t="s">
        <v>4854</v>
      </c>
      <c r="B2336" t="s">
        <v>15737</v>
      </c>
      <c r="C2336" t="s">
        <v>328</v>
      </c>
      <c r="D2336" t="s">
        <v>328</v>
      </c>
      <c r="E2336" t="s">
        <v>12934</v>
      </c>
      <c r="F2336" t="s">
        <v>2907</v>
      </c>
      <c r="G2336" t="s">
        <v>328</v>
      </c>
      <c r="H2336" t="s">
        <v>328</v>
      </c>
      <c r="I2336" t="s">
        <v>328</v>
      </c>
      <c r="J2336" t="s">
        <v>328</v>
      </c>
      <c r="K2336" t="s">
        <v>328</v>
      </c>
      <c r="L2336" t="s">
        <v>328</v>
      </c>
      <c r="M2336" t="s">
        <v>15737</v>
      </c>
      <c r="N2336" t="s">
        <v>328</v>
      </c>
      <c r="O2336" t="s">
        <v>328</v>
      </c>
    </row>
    <row r="2337" spans="1:15">
      <c r="A2337" t="s">
        <v>4854</v>
      </c>
      <c r="B2337" t="s">
        <v>15738</v>
      </c>
      <c r="C2337" t="s">
        <v>328</v>
      </c>
      <c r="D2337" t="s">
        <v>328</v>
      </c>
      <c r="E2337" t="s">
        <v>13551</v>
      </c>
      <c r="F2337" t="s">
        <v>2907</v>
      </c>
      <c r="G2337" t="s">
        <v>328</v>
      </c>
      <c r="H2337" t="s">
        <v>328</v>
      </c>
      <c r="I2337" t="s">
        <v>328</v>
      </c>
      <c r="J2337" t="s">
        <v>328</v>
      </c>
      <c r="K2337" t="s">
        <v>328</v>
      </c>
      <c r="L2337" t="s">
        <v>328</v>
      </c>
      <c r="M2337" t="s">
        <v>15738</v>
      </c>
      <c r="N2337" t="s">
        <v>328</v>
      </c>
      <c r="O2337" t="s">
        <v>328</v>
      </c>
    </row>
    <row r="2338" spans="1:15">
      <c r="A2338" t="s">
        <v>4854</v>
      </c>
      <c r="B2338" t="s">
        <v>15739</v>
      </c>
      <c r="C2338" t="s">
        <v>328</v>
      </c>
      <c r="D2338" t="s">
        <v>328</v>
      </c>
      <c r="E2338" t="s">
        <v>12934</v>
      </c>
      <c r="F2338" t="s">
        <v>2907</v>
      </c>
      <c r="G2338" t="s">
        <v>328</v>
      </c>
      <c r="H2338" t="s">
        <v>6518</v>
      </c>
      <c r="I2338" t="s">
        <v>328</v>
      </c>
      <c r="J2338" t="s">
        <v>328</v>
      </c>
      <c r="K2338" t="s">
        <v>328</v>
      </c>
      <c r="L2338" t="s">
        <v>328</v>
      </c>
      <c r="M2338" t="s">
        <v>15739</v>
      </c>
      <c r="N2338" t="s">
        <v>328</v>
      </c>
      <c r="O2338" t="s">
        <v>328</v>
      </c>
    </row>
    <row r="2339" spans="1:15">
      <c r="A2339" t="s">
        <v>4854</v>
      </c>
      <c r="B2339" t="s">
        <v>15740</v>
      </c>
      <c r="C2339" t="s">
        <v>328</v>
      </c>
      <c r="D2339" t="s">
        <v>328</v>
      </c>
      <c r="E2339" t="s">
        <v>13551</v>
      </c>
      <c r="F2339" t="s">
        <v>2907</v>
      </c>
      <c r="G2339" t="s">
        <v>328</v>
      </c>
      <c r="H2339" t="s">
        <v>328</v>
      </c>
      <c r="I2339" t="s">
        <v>328</v>
      </c>
      <c r="J2339" t="s">
        <v>328</v>
      </c>
      <c r="K2339" t="s">
        <v>328</v>
      </c>
      <c r="L2339" t="s">
        <v>328</v>
      </c>
      <c r="M2339" t="s">
        <v>15740</v>
      </c>
      <c r="N2339" t="s">
        <v>328</v>
      </c>
      <c r="O2339" t="s">
        <v>328</v>
      </c>
    </row>
    <row r="2340" spans="1:15">
      <c r="A2340" t="s">
        <v>4854</v>
      </c>
      <c r="B2340" t="s">
        <v>15741</v>
      </c>
      <c r="C2340" t="s">
        <v>328</v>
      </c>
      <c r="D2340" t="s">
        <v>328</v>
      </c>
      <c r="E2340" t="s">
        <v>13551</v>
      </c>
      <c r="F2340" t="s">
        <v>2907</v>
      </c>
      <c r="G2340" t="s">
        <v>328</v>
      </c>
      <c r="H2340" t="s">
        <v>328</v>
      </c>
      <c r="I2340" t="s">
        <v>328</v>
      </c>
      <c r="J2340" t="s">
        <v>328</v>
      </c>
      <c r="K2340" t="s">
        <v>328</v>
      </c>
      <c r="L2340" t="s">
        <v>328</v>
      </c>
      <c r="M2340" t="s">
        <v>15741</v>
      </c>
      <c r="N2340" t="s">
        <v>328</v>
      </c>
      <c r="O2340" t="s">
        <v>328</v>
      </c>
    </row>
    <row r="2341" spans="1:15">
      <c r="A2341" t="s">
        <v>4854</v>
      </c>
      <c r="B2341" t="s">
        <v>15742</v>
      </c>
      <c r="C2341" t="s">
        <v>328</v>
      </c>
      <c r="D2341" t="s">
        <v>328</v>
      </c>
      <c r="E2341" t="s">
        <v>12934</v>
      </c>
      <c r="F2341" t="s">
        <v>2907</v>
      </c>
      <c r="G2341" t="s">
        <v>328</v>
      </c>
      <c r="H2341" t="s">
        <v>328</v>
      </c>
      <c r="I2341" t="s">
        <v>328</v>
      </c>
      <c r="J2341" t="s">
        <v>328</v>
      </c>
      <c r="K2341" t="s">
        <v>328</v>
      </c>
      <c r="L2341" t="s">
        <v>328</v>
      </c>
      <c r="M2341" t="s">
        <v>15743</v>
      </c>
      <c r="N2341" t="s">
        <v>328</v>
      </c>
      <c r="O2341" t="s">
        <v>328</v>
      </c>
    </row>
    <row r="2342" spans="1:15">
      <c r="A2342" t="s">
        <v>4854</v>
      </c>
      <c r="B2342" t="s">
        <v>15744</v>
      </c>
      <c r="C2342" t="s">
        <v>328</v>
      </c>
      <c r="D2342" t="s">
        <v>328</v>
      </c>
      <c r="E2342" t="s">
        <v>12934</v>
      </c>
      <c r="F2342" t="s">
        <v>2907</v>
      </c>
      <c r="G2342" t="s">
        <v>328</v>
      </c>
      <c r="H2342" t="s">
        <v>328</v>
      </c>
      <c r="I2342" t="s">
        <v>328</v>
      </c>
      <c r="J2342" t="s">
        <v>328</v>
      </c>
      <c r="K2342" t="s">
        <v>328</v>
      </c>
      <c r="L2342" t="s">
        <v>328</v>
      </c>
      <c r="M2342" t="s">
        <v>15745</v>
      </c>
      <c r="N2342" t="s">
        <v>328</v>
      </c>
      <c r="O2342" t="s">
        <v>328</v>
      </c>
    </row>
    <row r="2343" spans="1:15">
      <c r="A2343" t="s">
        <v>4854</v>
      </c>
      <c r="B2343" t="s">
        <v>15746</v>
      </c>
      <c r="C2343" t="s">
        <v>328</v>
      </c>
      <c r="D2343" t="s">
        <v>328</v>
      </c>
      <c r="E2343" t="s">
        <v>13551</v>
      </c>
      <c r="F2343" t="s">
        <v>2907</v>
      </c>
      <c r="G2343" t="s">
        <v>328</v>
      </c>
      <c r="H2343" t="s">
        <v>2659</v>
      </c>
      <c r="I2343" t="s">
        <v>13853</v>
      </c>
      <c r="J2343" t="s">
        <v>6507</v>
      </c>
      <c r="K2343" t="s">
        <v>328</v>
      </c>
      <c r="L2343">
        <v>150</v>
      </c>
      <c r="M2343" t="s">
        <v>15746</v>
      </c>
      <c r="N2343" t="s">
        <v>328</v>
      </c>
      <c r="O2343" t="s">
        <v>328</v>
      </c>
    </row>
    <row r="2344" spans="1:15">
      <c r="A2344" t="s">
        <v>4854</v>
      </c>
      <c r="B2344" t="s">
        <v>15747</v>
      </c>
      <c r="C2344" t="s">
        <v>328</v>
      </c>
      <c r="D2344" t="s">
        <v>328</v>
      </c>
      <c r="E2344" t="s">
        <v>12934</v>
      </c>
      <c r="F2344" t="s">
        <v>2907</v>
      </c>
      <c r="G2344" t="s">
        <v>328</v>
      </c>
      <c r="H2344" t="s">
        <v>328</v>
      </c>
      <c r="I2344" t="s">
        <v>328</v>
      </c>
      <c r="J2344" t="s">
        <v>328</v>
      </c>
      <c r="K2344" t="s">
        <v>328</v>
      </c>
      <c r="L2344" t="s">
        <v>328</v>
      </c>
      <c r="M2344" t="s">
        <v>15748</v>
      </c>
      <c r="N2344" t="s">
        <v>328</v>
      </c>
      <c r="O2344" t="s">
        <v>328</v>
      </c>
    </row>
    <row r="2345" spans="1:15">
      <c r="A2345" t="s">
        <v>4854</v>
      </c>
      <c r="B2345" t="s">
        <v>15749</v>
      </c>
      <c r="C2345" t="s">
        <v>328</v>
      </c>
      <c r="D2345" t="s">
        <v>328</v>
      </c>
      <c r="E2345" t="s">
        <v>13551</v>
      </c>
      <c r="F2345" t="s">
        <v>2907</v>
      </c>
      <c r="G2345" t="s">
        <v>328</v>
      </c>
      <c r="H2345" t="s">
        <v>6524</v>
      </c>
      <c r="I2345" t="s">
        <v>328</v>
      </c>
      <c r="J2345" t="s">
        <v>328</v>
      </c>
      <c r="K2345" t="s">
        <v>328</v>
      </c>
      <c r="L2345">
        <v>210</v>
      </c>
      <c r="M2345" t="s">
        <v>15749</v>
      </c>
      <c r="N2345" t="s">
        <v>328</v>
      </c>
      <c r="O2345" t="s">
        <v>328</v>
      </c>
    </row>
    <row r="2346" spans="1:15">
      <c r="A2346" t="s">
        <v>4854</v>
      </c>
      <c r="B2346" t="s">
        <v>15750</v>
      </c>
      <c r="C2346" t="s">
        <v>328</v>
      </c>
      <c r="D2346" t="s">
        <v>328</v>
      </c>
      <c r="E2346" t="s">
        <v>2912</v>
      </c>
      <c r="F2346" t="s">
        <v>2911</v>
      </c>
      <c r="G2346" t="s">
        <v>328</v>
      </c>
      <c r="H2346" t="s">
        <v>328</v>
      </c>
      <c r="I2346" t="s">
        <v>328</v>
      </c>
      <c r="J2346" t="s">
        <v>328</v>
      </c>
      <c r="K2346" t="s">
        <v>328</v>
      </c>
      <c r="L2346" t="s">
        <v>328</v>
      </c>
      <c r="M2346" t="s">
        <v>15750</v>
      </c>
      <c r="N2346" t="s">
        <v>328</v>
      </c>
      <c r="O2346" t="s">
        <v>328</v>
      </c>
    </row>
    <row r="2347" spans="1:15">
      <c r="A2347" t="s">
        <v>4854</v>
      </c>
      <c r="B2347" t="s">
        <v>9438</v>
      </c>
      <c r="C2347" t="s">
        <v>328</v>
      </c>
      <c r="D2347" t="s">
        <v>328</v>
      </c>
      <c r="E2347" t="s">
        <v>12934</v>
      </c>
      <c r="F2347" t="s">
        <v>2907</v>
      </c>
      <c r="G2347" t="s">
        <v>328</v>
      </c>
      <c r="H2347" t="s">
        <v>6524</v>
      </c>
      <c r="I2347" t="s">
        <v>328</v>
      </c>
      <c r="J2347" t="s">
        <v>328</v>
      </c>
      <c r="K2347" t="s">
        <v>328</v>
      </c>
      <c r="L2347">
        <v>270</v>
      </c>
      <c r="M2347" t="s">
        <v>9438</v>
      </c>
      <c r="N2347" t="s">
        <v>328</v>
      </c>
      <c r="O2347" t="s">
        <v>328</v>
      </c>
    </row>
    <row r="2348" spans="1:15">
      <c r="A2348" t="s">
        <v>4854</v>
      </c>
      <c r="B2348" t="s">
        <v>15751</v>
      </c>
      <c r="C2348" t="s">
        <v>328</v>
      </c>
      <c r="D2348" t="s">
        <v>328</v>
      </c>
      <c r="E2348" t="s">
        <v>13551</v>
      </c>
      <c r="F2348" t="s">
        <v>2907</v>
      </c>
      <c r="G2348" t="s">
        <v>328</v>
      </c>
      <c r="H2348" t="s">
        <v>15278</v>
      </c>
      <c r="I2348" t="s">
        <v>6501</v>
      </c>
      <c r="J2348" t="s">
        <v>6507</v>
      </c>
      <c r="K2348" t="s">
        <v>328</v>
      </c>
      <c r="L2348">
        <v>100</v>
      </c>
      <c r="M2348" t="s">
        <v>15751</v>
      </c>
      <c r="N2348" t="s">
        <v>328</v>
      </c>
      <c r="O2348" t="s">
        <v>328</v>
      </c>
    </row>
    <row r="2349" spans="1:15">
      <c r="A2349" t="s">
        <v>4854</v>
      </c>
      <c r="B2349" t="s">
        <v>15752</v>
      </c>
      <c r="C2349" t="s">
        <v>328</v>
      </c>
      <c r="D2349" t="s">
        <v>328</v>
      </c>
      <c r="E2349" t="s">
        <v>13551</v>
      </c>
      <c r="F2349" t="s">
        <v>2907</v>
      </c>
      <c r="G2349" t="s">
        <v>328</v>
      </c>
      <c r="H2349" t="s">
        <v>15278</v>
      </c>
      <c r="I2349" t="s">
        <v>6501</v>
      </c>
      <c r="J2349" t="s">
        <v>6507</v>
      </c>
      <c r="K2349" t="s">
        <v>328</v>
      </c>
      <c r="L2349">
        <v>100</v>
      </c>
      <c r="M2349" t="s">
        <v>15751</v>
      </c>
      <c r="N2349" t="s">
        <v>328</v>
      </c>
      <c r="O2349" t="s">
        <v>328</v>
      </c>
    </row>
    <row r="2350" spans="1:15">
      <c r="A2350" t="s">
        <v>4854</v>
      </c>
      <c r="B2350" t="s">
        <v>15753</v>
      </c>
      <c r="C2350" t="s">
        <v>328</v>
      </c>
      <c r="D2350" t="s">
        <v>328</v>
      </c>
      <c r="E2350" t="s">
        <v>12949</v>
      </c>
      <c r="F2350" t="s">
        <v>2907</v>
      </c>
      <c r="G2350" t="s">
        <v>328</v>
      </c>
      <c r="H2350" t="s">
        <v>15754</v>
      </c>
      <c r="I2350" t="s">
        <v>6505</v>
      </c>
      <c r="J2350" t="s">
        <v>6507</v>
      </c>
      <c r="K2350" t="s">
        <v>328</v>
      </c>
      <c r="L2350">
        <v>200</v>
      </c>
      <c r="M2350" t="s">
        <v>15755</v>
      </c>
      <c r="N2350" t="s">
        <v>328</v>
      </c>
      <c r="O2350" t="s">
        <v>328</v>
      </c>
    </row>
    <row r="2351" spans="1:15">
      <c r="A2351" t="s">
        <v>4854</v>
      </c>
      <c r="B2351" t="s">
        <v>15755</v>
      </c>
      <c r="C2351" t="s">
        <v>328</v>
      </c>
      <c r="D2351" t="s">
        <v>328</v>
      </c>
      <c r="E2351" t="s">
        <v>12949</v>
      </c>
      <c r="F2351" t="s">
        <v>2907</v>
      </c>
      <c r="G2351" t="s">
        <v>328</v>
      </c>
      <c r="H2351" t="s">
        <v>15754</v>
      </c>
      <c r="I2351" t="s">
        <v>6505</v>
      </c>
      <c r="J2351" t="s">
        <v>6507</v>
      </c>
      <c r="K2351" t="s">
        <v>328</v>
      </c>
      <c r="L2351">
        <v>200</v>
      </c>
      <c r="M2351" t="s">
        <v>15755</v>
      </c>
      <c r="N2351" t="s">
        <v>328</v>
      </c>
      <c r="O2351" t="s">
        <v>328</v>
      </c>
    </row>
    <row r="2352" spans="1:15">
      <c r="A2352" t="s">
        <v>4854</v>
      </c>
      <c r="B2352" t="s">
        <v>15756</v>
      </c>
      <c r="C2352" t="s">
        <v>328</v>
      </c>
      <c r="D2352" t="s">
        <v>328</v>
      </c>
      <c r="E2352" t="s">
        <v>12934</v>
      </c>
      <c r="F2352" t="s">
        <v>2907</v>
      </c>
      <c r="G2352" t="s">
        <v>328</v>
      </c>
      <c r="H2352" t="s">
        <v>6524</v>
      </c>
      <c r="I2352" t="s">
        <v>328</v>
      </c>
      <c r="J2352" t="s">
        <v>328</v>
      </c>
      <c r="K2352" t="s">
        <v>328</v>
      </c>
      <c r="L2352" t="s">
        <v>328</v>
      </c>
      <c r="M2352" t="s">
        <v>15756</v>
      </c>
      <c r="N2352" t="s">
        <v>328</v>
      </c>
      <c r="O2352" t="s">
        <v>328</v>
      </c>
    </row>
    <row r="2353" spans="1:15">
      <c r="A2353" t="s">
        <v>4854</v>
      </c>
      <c r="B2353" t="s">
        <v>15757</v>
      </c>
      <c r="C2353" t="s">
        <v>328</v>
      </c>
      <c r="D2353" t="s">
        <v>328</v>
      </c>
      <c r="E2353" t="s">
        <v>12934</v>
      </c>
      <c r="F2353" t="s">
        <v>2907</v>
      </c>
      <c r="G2353" t="s">
        <v>328</v>
      </c>
      <c r="H2353" t="s">
        <v>328</v>
      </c>
      <c r="I2353" t="s">
        <v>328</v>
      </c>
      <c r="J2353" t="s">
        <v>328</v>
      </c>
      <c r="K2353" t="s">
        <v>328</v>
      </c>
      <c r="L2353" t="s">
        <v>328</v>
      </c>
      <c r="M2353" t="s">
        <v>15757</v>
      </c>
      <c r="N2353" t="s">
        <v>328</v>
      </c>
      <c r="O2353" t="s">
        <v>328</v>
      </c>
    </row>
    <row r="2354" spans="1:15">
      <c r="A2354" t="s">
        <v>4854</v>
      </c>
      <c r="B2354" t="s">
        <v>15758</v>
      </c>
      <c r="C2354" t="s">
        <v>328</v>
      </c>
      <c r="D2354" t="s">
        <v>328</v>
      </c>
      <c r="E2354" t="s">
        <v>2912</v>
      </c>
      <c r="F2354" t="s">
        <v>2907</v>
      </c>
      <c r="G2354" t="s">
        <v>328</v>
      </c>
      <c r="H2354" t="s">
        <v>6526</v>
      </c>
      <c r="I2354" t="s">
        <v>328</v>
      </c>
      <c r="J2354" t="s">
        <v>328</v>
      </c>
      <c r="K2354" t="s">
        <v>328</v>
      </c>
      <c r="L2354" t="s">
        <v>328</v>
      </c>
      <c r="M2354" t="s">
        <v>15758</v>
      </c>
      <c r="N2354" t="s">
        <v>328</v>
      </c>
      <c r="O2354" t="s">
        <v>328</v>
      </c>
    </row>
    <row r="2355" spans="1:15">
      <c r="A2355" t="s">
        <v>4854</v>
      </c>
      <c r="B2355" t="s">
        <v>15759</v>
      </c>
      <c r="C2355" t="s">
        <v>328</v>
      </c>
      <c r="D2355" t="s">
        <v>328</v>
      </c>
      <c r="E2355" t="s">
        <v>15760</v>
      </c>
      <c r="F2355" t="s">
        <v>2907</v>
      </c>
      <c r="G2355" t="s">
        <v>328</v>
      </c>
      <c r="H2355" t="s">
        <v>328</v>
      </c>
      <c r="I2355" t="s">
        <v>328</v>
      </c>
      <c r="J2355" t="s">
        <v>328</v>
      </c>
      <c r="K2355" t="s">
        <v>328</v>
      </c>
      <c r="L2355" t="s">
        <v>328</v>
      </c>
      <c r="M2355" t="s">
        <v>15759</v>
      </c>
      <c r="N2355" t="s">
        <v>328</v>
      </c>
      <c r="O2355" t="s">
        <v>328</v>
      </c>
    </row>
    <row r="2356" spans="1:15">
      <c r="A2356" t="s">
        <v>4854</v>
      </c>
      <c r="B2356" t="s">
        <v>15761</v>
      </c>
      <c r="C2356" t="s">
        <v>328</v>
      </c>
      <c r="D2356" t="s">
        <v>328</v>
      </c>
      <c r="E2356" t="s">
        <v>12934</v>
      </c>
      <c r="F2356" t="s">
        <v>2907</v>
      </c>
      <c r="G2356" t="s">
        <v>328</v>
      </c>
      <c r="H2356" t="s">
        <v>328</v>
      </c>
      <c r="I2356" t="s">
        <v>328</v>
      </c>
      <c r="J2356" t="s">
        <v>328</v>
      </c>
      <c r="K2356" t="s">
        <v>328</v>
      </c>
      <c r="L2356" t="s">
        <v>328</v>
      </c>
      <c r="M2356" t="s">
        <v>15761</v>
      </c>
      <c r="N2356" t="s">
        <v>328</v>
      </c>
      <c r="O2356" t="s">
        <v>328</v>
      </c>
    </row>
    <row r="2357" spans="1:15">
      <c r="A2357" t="s">
        <v>5125</v>
      </c>
      <c r="B2357" t="s">
        <v>15762</v>
      </c>
      <c r="C2357" t="s">
        <v>328</v>
      </c>
      <c r="D2357" t="s">
        <v>328</v>
      </c>
      <c r="E2357" t="s">
        <v>328</v>
      </c>
      <c r="F2357" t="s">
        <v>2661</v>
      </c>
      <c r="G2357" t="s">
        <v>2662</v>
      </c>
      <c r="H2357" t="s">
        <v>328</v>
      </c>
      <c r="I2357" t="s">
        <v>328</v>
      </c>
      <c r="J2357" t="s">
        <v>328</v>
      </c>
      <c r="K2357" t="s">
        <v>328</v>
      </c>
      <c r="L2357" t="s">
        <v>328</v>
      </c>
      <c r="M2357" t="s">
        <v>15762</v>
      </c>
      <c r="N2357" t="s">
        <v>328</v>
      </c>
      <c r="O2357" t="s">
        <v>328</v>
      </c>
    </row>
    <row r="2358" spans="1:15">
      <c r="A2358" t="s">
        <v>5125</v>
      </c>
      <c r="B2358" t="s">
        <v>15763</v>
      </c>
      <c r="C2358" t="s">
        <v>328</v>
      </c>
      <c r="D2358" t="s">
        <v>328</v>
      </c>
      <c r="E2358" t="s">
        <v>328</v>
      </c>
      <c r="F2358" t="s">
        <v>2592</v>
      </c>
      <c r="G2358" t="s">
        <v>2593</v>
      </c>
      <c r="H2358" t="s">
        <v>328</v>
      </c>
      <c r="I2358" t="s">
        <v>328</v>
      </c>
      <c r="J2358" t="s">
        <v>328</v>
      </c>
      <c r="K2358" t="s">
        <v>328</v>
      </c>
      <c r="L2358" t="s">
        <v>328</v>
      </c>
      <c r="M2358" t="s">
        <v>15764</v>
      </c>
      <c r="N2358" t="s">
        <v>328</v>
      </c>
      <c r="O2358" t="s">
        <v>328</v>
      </c>
    </row>
    <row r="2359" spans="1:15">
      <c r="A2359" t="s">
        <v>5125</v>
      </c>
      <c r="B2359" t="s">
        <v>15765</v>
      </c>
      <c r="C2359" t="s">
        <v>328</v>
      </c>
      <c r="D2359" t="s">
        <v>328</v>
      </c>
      <c r="E2359" t="s">
        <v>328</v>
      </c>
      <c r="F2359" t="s">
        <v>2585</v>
      </c>
      <c r="G2359" t="s">
        <v>2588</v>
      </c>
      <c r="H2359" t="s">
        <v>328</v>
      </c>
      <c r="I2359" t="s">
        <v>328</v>
      </c>
      <c r="J2359" t="s">
        <v>328</v>
      </c>
      <c r="K2359" t="s">
        <v>328</v>
      </c>
      <c r="L2359" t="s">
        <v>328</v>
      </c>
      <c r="M2359" t="s">
        <v>15765</v>
      </c>
      <c r="N2359" t="s">
        <v>328</v>
      </c>
      <c r="O2359" t="s">
        <v>328</v>
      </c>
    </row>
    <row r="2360" spans="1:15">
      <c r="A2360" t="s">
        <v>5125</v>
      </c>
      <c r="B2360" t="s">
        <v>15766</v>
      </c>
      <c r="C2360" t="s">
        <v>328</v>
      </c>
      <c r="D2360" t="s">
        <v>328</v>
      </c>
      <c r="E2360" t="s">
        <v>328</v>
      </c>
      <c r="F2360" t="s">
        <v>2592</v>
      </c>
      <c r="G2360" t="s">
        <v>2593</v>
      </c>
      <c r="H2360" t="s">
        <v>328</v>
      </c>
      <c r="I2360" t="s">
        <v>328</v>
      </c>
      <c r="J2360" t="s">
        <v>328</v>
      </c>
      <c r="K2360" t="s">
        <v>328</v>
      </c>
      <c r="L2360" t="s">
        <v>328</v>
      </c>
      <c r="M2360" t="s">
        <v>15767</v>
      </c>
      <c r="N2360" t="s">
        <v>328</v>
      </c>
      <c r="O2360" t="s">
        <v>328</v>
      </c>
    </row>
    <row r="2361" spans="1:15">
      <c r="A2361" t="s">
        <v>5125</v>
      </c>
      <c r="B2361" t="s">
        <v>15768</v>
      </c>
      <c r="C2361" t="s">
        <v>328</v>
      </c>
      <c r="D2361" t="s">
        <v>328</v>
      </c>
      <c r="E2361" t="s">
        <v>328</v>
      </c>
      <c r="F2361" t="s">
        <v>2592</v>
      </c>
      <c r="G2361" t="s">
        <v>2593</v>
      </c>
      <c r="H2361" t="s">
        <v>328</v>
      </c>
      <c r="I2361" t="s">
        <v>328</v>
      </c>
      <c r="J2361" t="s">
        <v>328</v>
      </c>
      <c r="K2361" t="s">
        <v>328</v>
      </c>
      <c r="L2361" t="s">
        <v>328</v>
      </c>
      <c r="M2361" t="s">
        <v>15769</v>
      </c>
      <c r="N2361" t="s">
        <v>328</v>
      </c>
      <c r="O2361" t="s">
        <v>328</v>
      </c>
    </row>
    <row r="2362" spans="1:15">
      <c r="A2362" t="s">
        <v>5125</v>
      </c>
      <c r="B2362" t="s">
        <v>15770</v>
      </c>
      <c r="C2362" t="s">
        <v>328</v>
      </c>
      <c r="D2362" t="s">
        <v>328</v>
      </c>
      <c r="E2362" t="s">
        <v>328</v>
      </c>
      <c r="F2362" t="s">
        <v>2592</v>
      </c>
      <c r="G2362" t="s">
        <v>2593</v>
      </c>
      <c r="H2362" t="s">
        <v>328</v>
      </c>
      <c r="I2362" t="s">
        <v>328</v>
      </c>
      <c r="J2362" t="s">
        <v>328</v>
      </c>
      <c r="K2362" t="s">
        <v>328</v>
      </c>
      <c r="L2362" t="s">
        <v>328</v>
      </c>
      <c r="M2362" t="s">
        <v>15771</v>
      </c>
      <c r="N2362" t="s">
        <v>328</v>
      </c>
      <c r="O2362" t="s">
        <v>328</v>
      </c>
    </row>
    <row r="2363" spans="1:15">
      <c r="A2363" t="s">
        <v>5125</v>
      </c>
      <c r="B2363" t="s">
        <v>15772</v>
      </c>
      <c r="C2363" t="s">
        <v>328</v>
      </c>
      <c r="D2363" t="s">
        <v>328</v>
      </c>
      <c r="E2363" t="s">
        <v>328</v>
      </c>
      <c r="F2363" t="s">
        <v>2592</v>
      </c>
      <c r="G2363" t="s">
        <v>2593</v>
      </c>
      <c r="H2363" t="s">
        <v>328</v>
      </c>
      <c r="I2363" t="s">
        <v>328</v>
      </c>
      <c r="J2363" t="s">
        <v>328</v>
      </c>
      <c r="K2363" t="s">
        <v>328</v>
      </c>
      <c r="L2363" t="s">
        <v>328</v>
      </c>
      <c r="M2363" t="s">
        <v>15773</v>
      </c>
      <c r="N2363" t="s">
        <v>328</v>
      </c>
      <c r="O2363" t="s">
        <v>328</v>
      </c>
    </row>
    <row r="2364" spans="1:15">
      <c r="A2364" t="s">
        <v>5125</v>
      </c>
      <c r="B2364" t="s">
        <v>15774</v>
      </c>
      <c r="C2364" t="s">
        <v>328</v>
      </c>
      <c r="D2364" t="s">
        <v>328</v>
      </c>
      <c r="E2364" t="s">
        <v>328</v>
      </c>
      <c r="F2364" t="s">
        <v>2661</v>
      </c>
      <c r="G2364" t="s">
        <v>2662</v>
      </c>
      <c r="H2364" t="s">
        <v>328</v>
      </c>
      <c r="I2364" t="s">
        <v>328</v>
      </c>
      <c r="J2364" t="s">
        <v>328</v>
      </c>
      <c r="K2364" t="s">
        <v>328</v>
      </c>
      <c r="L2364" t="s">
        <v>328</v>
      </c>
      <c r="M2364" t="s">
        <v>15774</v>
      </c>
      <c r="N2364" t="s">
        <v>328</v>
      </c>
      <c r="O2364" t="s">
        <v>328</v>
      </c>
    </row>
    <row r="2365" spans="1:15">
      <c r="A2365" t="s">
        <v>5125</v>
      </c>
      <c r="B2365" t="s">
        <v>15775</v>
      </c>
      <c r="C2365" t="s">
        <v>328</v>
      </c>
      <c r="D2365" t="s">
        <v>328</v>
      </c>
      <c r="E2365" t="s">
        <v>328</v>
      </c>
      <c r="F2365" t="s">
        <v>2661</v>
      </c>
      <c r="G2365" t="s">
        <v>2662</v>
      </c>
      <c r="H2365" t="s">
        <v>328</v>
      </c>
      <c r="I2365" t="s">
        <v>328</v>
      </c>
      <c r="J2365" t="s">
        <v>328</v>
      </c>
      <c r="K2365" t="s">
        <v>328</v>
      </c>
      <c r="L2365" t="s">
        <v>328</v>
      </c>
      <c r="M2365" t="s">
        <v>15775</v>
      </c>
      <c r="N2365" t="s">
        <v>328</v>
      </c>
      <c r="O2365" t="s">
        <v>328</v>
      </c>
    </row>
    <row r="2366" spans="1:15">
      <c r="A2366" t="s">
        <v>5125</v>
      </c>
      <c r="B2366" t="s">
        <v>13051</v>
      </c>
      <c r="C2366" t="s">
        <v>328</v>
      </c>
      <c r="D2366" t="s">
        <v>328</v>
      </c>
      <c r="E2366" t="s">
        <v>328</v>
      </c>
      <c r="F2366" t="s">
        <v>2661</v>
      </c>
      <c r="G2366" t="s">
        <v>2662</v>
      </c>
      <c r="H2366" t="s">
        <v>328</v>
      </c>
      <c r="I2366" t="s">
        <v>328</v>
      </c>
      <c r="J2366" t="s">
        <v>328</v>
      </c>
      <c r="K2366" t="s">
        <v>328</v>
      </c>
      <c r="L2366" t="s">
        <v>328</v>
      </c>
      <c r="M2366" t="s">
        <v>13051</v>
      </c>
      <c r="N2366" t="s">
        <v>328</v>
      </c>
      <c r="O2366" t="s">
        <v>328</v>
      </c>
    </row>
    <row r="2367" spans="1:15">
      <c r="A2367" t="s">
        <v>5125</v>
      </c>
      <c r="B2367" t="s">
        <v>15776</v>
      </c>
      <c r="C2367" t="s">
        <v>328</v>
      </c>
      <c r="D2367" t="s">
        <v>328</v>
      </c>
      <c r="E2367" t="s">
        <v>328</v>
      </c>
      <c r="F2367" t="s">
        <v>2592</v>
      </c>
      <c r="G2367" t="s">
        <v>2593</v>
      </c>
      <c r="H2367" t="s">
        <v>328</v>
      </c>
      <c r="I2367" t="s">
        <v>328</v>
      </c>
      <c r="J2367" t="s">
        <v>328</v>
      </c>
      <c r="K2367" t="s">
        <v>328</v>
      </c>
      <c r="L2367" t="s">
        <v>328</v>
      </c>
      <c r="M2367" t="s">
        <v>15777</v>
      </c>
      <c r="N2367" t="s">
        <v>328</v>
      </c>
      <c r="O2367" t="s">
        <v>328</v>
      </c>
    </row>
    <row r="2368" spans="1:15">
      <c r="A2368" t="s">
        <v>5125</v>
      </c>
      <c r="B2368" t="s">
        <v>15778</v>
      </c>
      <c r="C2368" t="s">
        <v>328</v>
      </c>
      <c r="D2368" t="s">
        <v>328</v>
      </c>
      <c r="E2368" t="s">
        <v>328</v>
      </c>
      <c r="F2368" t="s">
        <v>2592</v>
      </c>
      <c r="G2368" t="s">
        <v>2593</v>
      </c>
      <c r="H2368" t="s">
        <v>328</v>
      </c>
      <c r="I2368" t="s">
        <v>328</v>
      </c>
      <c r="J2368" t="s">
        <v>328</v>
      </c>
      <c r="K2368" t="s">
        <v>328</v>
      </c>
      <c r="L2368" t="s">
        <v>328</v>
      </c>
      <c r="M2368" t="s">
        <v>15779</v>
      </c>
      <c r="N2368" t="s">
        <v>328</v>
      </c>
      <c r="O2368" t="s">
        <v>328</v>
      </c>
    </row>
    <row r="2369" spans="1:15">
      <c r="A2369" t="s">
        <v>5125</v>
      </c>
      <c r="B2369" t="s">
        <v>15780</v>
      </c>
      <c r="C2369" t="s">
        <v>328</v>
      </c>
      <c r="D2369" t="s">
        <v>328</v>
      </c>
      <c r="E2369" t="s">
        <v>328</v>
      </c>
      <c r="F2369" t="s">
        <v>2585</v>
      </c>
      <c r="G2369" t="s">
        <v>2588</v>
      </c>
      <c r="H2369" t="s">
        <v>328</v>
      </c>
      <c r="I2369" t="s">
        <v>328</v>
      </c>
      <c r="J2369" t="s">
        <v>328</v>
      </c>
      <c r="K2369" t="s">
        <v>328</v>
      </c>
      <c r="L2369" t="s">
        <v>328</v>
      </c>
      <c r="M2369" t="s">
        <v>15781</v>
      </c>
      <c r="N2369" t="s">
        <v>328</v>
      </c>
      <c r="O2369" t="s">
        <v>328</v>
      </c>
    </row>
    <row r="2370" spans="1:15">
      <c r="A2370" t="s">
        <v>5125</v>
      </c>
      <c r="B2370" t="s">
        <v>15782</v>
      </c>
      <c r="C2370" t="s">
        <v>328</v>
      </c>
      <c r="D2370" t="s">
        <v>328</v>
      </c>
      <c r="E2370" t="s">
        <v>328</v>
      </c>
      <c r="F2370" t="s">
        <v>2592</v>
      </c>
      <c r="G2370" t="s">
        <v>2593</v>
      </c>
      <c r="H2370" t="s">
        <v>328</v>
      </c>
      <c r="I2370" t="s">
        <v>328</v>
      </c>
      <c r="J2370" t="s">
        <v>328</v>
      </c>
      <c r="K2370" t="s">
        <v>328</v>
      </c>
      <c r="L2370" t="s">
        <v>328</v>
      </c>
      <c r="M2370" t="s">
        <v>15783</v>
      </c>
      <c r="N2370" t="s">
        <v>328</v>
      </c>
      <c r="O2370" t="s">
        <v>328</v>
      </c>
    </row>
    <row r="2371" spans="1:15">
      <c r="A2371" t="s">
        <v>5125</v>
      </c>
      <c r="B2371" t="s">
        <v>15784</v>
      </c>
      <c r="C2371" t="s">
        <v>328</v>
      </c>
      <c r="D2371" t="s">
        <v>328</v>
      </c>
      <c r="E2371" t="s">
        <v>328</v>
      </c>
      <c r="F2371" t="s">
        <v>2592</v>
      </c>
      <c r="G2371" t="s">
        <v>2593</v>
      </c>
      <c r="H2371" t="s">
        <v>328</v>
      </c>
      <c r="I2371" t="s">
        <v>328</v>
      </c>
      <c r="J2371" t="s">
        <v>328</v>
      </c>
      <c r="K2371" t="s">
        <v>328</v>
      </c>
      <c r="L2371" t="s">
        <v>328</v>
      </c>
      <c r="M2371" t="s">
        <v>15785</v>
      </c>
      <c r="N2371" t="s">
        <v>328</v>
      </c>
      <c r="O2371" t="s">
        <v>328</v>
      </c>
    </row>
    <row r="2372" spans="1:15">
      <c r="A2372" t="s">
        <v>5125</v>
      </c>
      <c r="B2372" t="s">
        <v>15786</v>
      </c>
      <c r="C2372" t="s">
        <v>328</v>
      </c>
      <c r="D2372" t="s">
        <v>328</v>
      </c>
      <c r="E2372" t="s">
        <v>328</v>
      </c>
      <c r="F2372" t="s">
        <v>2592</v>
      </c>
      <c r="G2372" t="s">
        <v>2593</v>
      </c>
      <c r="H2372" t="s">
        <v>328</v>
      </c>
      <c r="I2372" t="s">
        <v>328</v>
      </c>
      <c r="J2372" t="s">
        <v>328</v>
      </c>
      <c r="K2372" t="s">
        <v>328</v>
      </c>
      <c r="L2372" t="s">
        <v>328</v>
      </c>
      <c r="M2372" t="s">
        <v>15787</v>
      </c>
      <c r="N2372" t="s">
        <v>328</v>
      </c>
      <c r="O2372" t="s">
        <v>328</v>
      </c>
    </row>
    <row r="2373" spans="1:15">
      <c r="A2373" t="s">
        <v>5125</v>
      </c>
      <c r="B2373" t="s">
        <v>15788</v>
      </c>
      <c r="C2373" t="s">
        <v>328</v>
      </c>
      <c r="D2373" t="s">
        <v>328</v>
      </c>
      <c r="E2373" t="s">
        <v>328</v>
      </c>
      <c r="F2373" t="s">
        <v>2592</v>
      </c>
      <c r="G2373" t="s">
        <v>2593</v>
      </c>
      <c r="H2373" t="s">
        <v>328</v>
      </c>
      <c r="I2373" t="s">
        <v>328</v>
      </c>
      <c r="J2373" t="s">
        <v>328</v>
      </c>
      <c r="K2373" t="s">
        <v>328</v>
      </c>
      <c r="L2373" t="s">
        <v>328</v>
      </c>
      <c r="M2373" t="s">
        <v>15789</v>
      </c>
      <c r="N2373" t="s">
        <v>328</v>
      </c>
      <c r="O2373" t="s">
        <v>328</v>
      </c>
    </row>
    <row r="2374" spans="1:15">
      <c r="A2374" t="s">
        <v>5125</v>
      </c>
      <c r="B2374" t="s">
        <v>15790</v>
      </c>
      <c r="C2374" t="s">
        <v>328</v>
      </c>
      <c r="D2374" t="s">
        <v>328</v>
      </c>
      <c r="E2374" t="s">
        <v>328</v>
      </c>
      <c r="F2374" t="s">
        <v>2661</v>
      </c>
      <c r="G2374" t="s">
        <v>2662</v>
      </c>
      <c r="H2374" t="s">
        <v>328</v>
      </c>
      <c r="I2374" t="s">
        <v>328</v>
      </c>
      <c r="J2374" t="s">
        <v>328</v>
      </c>
      <c r="K2374" t="s">
        <v>328</v>
      </c>
      <c r="L2374" t="s">
        <v>328</v>
      </c>
      <c r="M2374" t="s">
        <v>15790</v>
      </c>
      <c r="N2374" t="s">
        <v>328</v>
      </c>
      <c r="O2374" t="s">
        <v>328</v>
      </c>
    </row>
    <row r="2375" spans="1:15">
      <c r="A2375" t="s">
        <v>5125</v>
      </c>
      <c r="B2375" t="s">
        <v>15791</v>
      </c>
      <c r="C2375" t="s">
        <v>328</v>
      </c>
      <c r="D2375" t="s">
        <v>328</v>
      </c>
      <c r="E2375" t="s">
        <v>328</v>
      </c>
      <c r="F2375" t="s">
        <v>2592</v>
      </c>
      <c r="G2375" t="s">
        <v>2593</v>
      </c>
      <c r="H2375" t="s">
        <v>328</v>
      </c>
      <c r="I2375" t="s">
        <v>328</v>
      </c>
      <c r="J2375" t="s">
        <v>328</v>
      </c>
      <c r="K2375" t="s">
        <v>328</v>
      </c>
      <c r="L2375" t="s">
        <v>328</v>
      </c>
      <c r="M2375" t="s">
        <v>15792</v>
      </c>
      <c r="N2375" t="s">
        <v>328</v>
      </c>
      <c r="O2375" t="s">
        <v>328</v>
      </c>
    </row>
    <row r="2376" spans="1:15">
      <c r="A2376" t="s">
        <v>5125</v>
      </c>
      <c r="B2376" t="s">
        <v>15793</v>
      </c>
      <c r="C2376" t="s">
        <v>328</v>
      </c>
      <c r="D2376" t="s">
        <v>328</v>
      </c>
      <c r="E2376" t="s">
        <v>328</v>
      </c>
      <c r="F2376" t="s">
        <v>2661</v>
      </c>
      <c r="G2376" t="s">
        <v>2662</v>
      </c>
      <c r="H2376" t="s">
        <v>328</v>
      </c>
      <c r="I2376" t="s">
        <v>328</v>
      </c>
      <c r="J2376" t="s">
        <v>328</v>
      </c>
      <c r="K2376" t="s">
        <v>328</v>
      </c>
      <c r="L2376" t="s">
        <v>328</v>
      </c>
      <c r="M2376" t="s">
        <v>15793</v>
      </c>
      <c r="N2376" t="s">
        <v>328</v>
      </c>
      <c r="O2376" t="s">
        <v>328</v>
      </c>
    </row>
    <row r="2377" spans="1:15">
      <c r="A2377" t="s">
        <v>5125</v>
      </c>
      <c r="B2377" t="s">
        <v>15794</v>
      </c>
      <c r="C2377" t="s">
        <v>328</v>
      </c>
      <c r="D2377" t="s">
        <v>328</v>
      </c>
      <c r="E2377" t="s">
        <v>328</v>
      </c>
      <c r="F2377" t="s">
        <v>2592</v>
      </c>
      <c r="G2377" t="s">
        <v>2593</v>
      </c>
      <c r="H2377" t="s">
        <v>328</v>
      </c>
      <c r="I2377" t="s">
        <v>328</v>
      </c>
      <c r="J2377" t="s">
        <v>328</v>
      </c>
      <c r="K2377" t="s">
        <v>328</v>
      </c>
      <c r="L2377" t="s">
        <v>328</v>
      </c>
      <c r="M2377" t="s">
        <v>13419</v>
      </c>
      <c r="N2377" t="s">
        <v>328</v>
      </c>
      <c r="O2377" t="s">
        <v>328</v>
      </c>
    </row>
    <row r="2378" spans="1:15">
      <c r="A2378" t="s">
        <v>5125</v>
      </c>
      <c r="B2378" t="s">
        <v>15795</v>
      </c>
      <c r="C2378" t="s">
        <v>328</v>
      </c>
      <c r="D2378" t="s">
        <v>328</v>
      </c>
      <c r="E2378" t="s">
        <v>328</v>
      </c>
      <c r="F2378" t="s">
        <v>2661</v>
      </c>
      <c r="G2378" t="s">
        <v>2662</v>
      </c>
      <c r="H2378" t="s">
        <v>328</v>
      </c>
      <c r="I2378" t="s">
        <v>328</v>
      </c>
      <c r="J2378" t="s">
        <v>328</v>
      </c>
      <c r="K2378" t="s">
        <v>328</v>
      </c>
      <c r="L2378" t="s">
        <v>328</v>
      </c>
      <c r="M2378" t="s">
        <v>15795</v>
      </c>
      <c r="N2378" t="s">
        <v>328</v>
      </c>
      <c r="O2378" t="s">
        <v>328</v>
      </c>
    </row>
    <row r="2379" spans="1:15">
      <c r="A2379" t="s">
        <v>5125</v>
      </c>
      <c r="B2379" t="s">
        <v>15796</v>
      </c>
      <c r="C2379" t="s">
        <v>328</v>
      </c>
      <c r="D2379" t="s">
        <v>328</v>
      </c>
      <c r="E2379" t="s">
        <v>328</v>
      </c>
      <c r="F2379" t="s">
        <v>2585</v>
      </c>
      <c r="G2379" t="s">
        <v>2588</v>
      </c>
      <c r="H2379" t="s">
        <v>328</v>
      </c>
      <c r="I2379" t="s">
        <v>328</v>
      </c>
      <c r="J2379" t="s">
        <v>328</v>
      </c>
      <c r="K2379" t="s">
        <v>328</v>
      </c>
      <c r="L2379" t="s">
        <v>328</v>
      </c>
      <c r="M2379" t="s">
        <v>15796</v>
      </c>
      <c r="N2379" t="s">
        <v>328</v>
      </c>
      <c r="O2379" t="s">
        <v>328</v>
      </c>
    </row>
    <row r="2380" spans="1:15">
      <c r="A2380" t="s">
        <v>4654</v>
      </c>
      <c r="B2380" t="s">
        <v>15797</v>
      </c>
      <c r="C2380" t="s">
        <v>328</v>
      </c>
      <c r="D2380" t="s">
        <v>328</v>
      </c>
      <c r="E2380" t="s">
        <v>12934</v>
      </c>
      <c r="F2380" t="s">
        <v>2911</v>
      </c>
      <c r="G2380" t="s">
        <v>328</v>
      </c>
      <c r="H2380" t="s">
        <v>6524</v>
      </c>
      <c r="I2380" t="s">
        <v>328</v>
      </c>
      <c r="J2380" t="s">
        <v>328</v>
      </c>
      <c r="K2380" t="s">
        <v>328</v>
      </c>
      <c r="L2380" t="s">
        <v>328</v>
      </c>
      <c r="M2380" t="s">
        <v>15797</v>
      </c>
      <c r="N2380" t="s">
        <v>328</v>
      </c>
      <c r="O2380" t="s">
        <v>328</v>
      </c>
    </row>
    <row r="2381" spans="1:15">
      <c r="A2381" t="s">
        <v>4670</v>
      </c>
      <c r="B2381" t="s">
        <v>15798</v>
      </c>
      <c r="C2381" t="s">
        <v>328</v>
      </c>
      <c r="D2381" t="s">
        <v>328</v>
      </c>
      <c r="E2381" t="s">
        <v>12934</v>
      </c>
      <c r="F2381" t="s">
        <v>2911</v>
      </c>
      <c r="G2381" t="s">
        <v>328</v>
      </c>
      <c r="H2381" t="s">
        <v>6524</v>
      </c>
      <c r="I2381" t="s">
        <v>2659</v>
      </c>
      <c r="J2381" t="s">
        <v>328</v>
      </c>
      <c r="K2381" t="s">
        <v>328</v>
      </c>
      <c r="L2381" t="s">
        <v>328</v>
      </c>
      <c r="M2381" t="s">
        <v>15798</v>
      </c>
      <c r="N2381" t="s">
        <v>328</v>
      </c>
      <c r="O2381" t="s">
        <v>328</v>
      </c>
    </row>
    <row r="2382" spans="1:15">
      <c r="A2382" t="s">
        <v>4670</v>
      </c>
      <c r="B2382" t="s">
        <v>15799</v>
      </c>
      <c r="C2382" t="s">
        <v>328</v>
      </c>
      <c r="D2382" t="s">
        <v>328</v>
      </c>
      <c r="E2382" t="s">
        <v>2912</v>
      </c>
      <c r="F2382" t="s">
        <v>2911</v>
      </c>
      <c r="G2382" t="s">
        <v>328</v>
      </c>
      <c r="H2382" t="s">
        <v>6524</v>
      </c>
      <c r="I2382" t="s">
        <v>2659</v>
      </c>
      <c r="J2382" t="s">
        <v>328</v>
      </c>
      <c r="K2382" t="s">
        <v>328</v>
      </c>
      <c r="L2382" t="s">
        <v>328</v>
      </c>
      <c r="M2382" t="s">
        <v>15799</v>
      </c>
      <c r="N2382" t="s">
        <v>328</v>
      </c>
      <c r="O2382" t="s">
        <v>328</v>
      </c>
    </row>
    <row r="2383" spans="1:15">
      <c r="A2383" t="s">
        <v>5378</v>
      </c>
      <c r="B2383">
        <v>391002.6</v>
      </c>
      <c r="C2383" t="s">
        <v>328</v>
      </c>
      <c r="D2383" t="s">
        <v>328</v>
      </c>
      <c r="E2383" t="s">
        <v>12934</v>
      </c>
      <c r="F2383" t="s">
        <v>2907</v>
      </c>
      <c r="G2383" t="s">
        <v>328</v>
      </c>
      <c r="H2383" t="s">
        <v>328</v>
      </c>
      <c r="I2383" t="s">
        <v>328</v>
      </c>
      <c r="J2383" t="s">
        <v>328</v>
      </c>
      <c r="K2383" t="s">
        <v>328</v>
      </c>
      <c r="L2383" t="s">
        <v>328</v>
      </c>
      <c r="M2383">
        <v>391002.6</v>
      </c>
      <c r="N2383" t="s">
        <v>328</v>
      </c>
      <c r="O2383" t="s">
        <v>328</v>
      </c>
    </row>
    <row r="2384" spans="1:15">
      <c r="A2384" t="s">
        <v>5378</v>
      </c>
      <c r="B2384">
        <v>391046.14</v>
      </c>
      <c r="C2384" t="s">
        <v>328</v>
      </c>
      <c r="D2384" t="s">
        <v>328</v>
      </c>
      <c r="E2384" t="s">
        <v>12934</v>
      </c>
      <c r="F2384" t="s">
        <v>2907</v>
      </c>
      <c r="G2384" t="s">
        <v>328</v>
      </c>
      <c r="H2384" t="s">
        <v>328</v>
      </c>
      <c r="I2384" t="s">
        <v>328</v>
      </c>
      <c r="J2384" t="s">
        <v>328</v>
      </c>
      <c r="K2384" t="s">
        <v>328</v>
      </c>
      <c r="L2384" t="s">
        <v>328</v>
      </c>
      <c r="M2384">
        <v>391046.14</v>
      </c>
      <c r="N2384" t="s">
        <v>328</v>
      </c>
      <c r="O2384" t="s">
        <v>328</v>
      </c>
    </row>
    <row r="2385" spans="1:15">
      <c r="A2385" t="s">
        <v>5378</v>
      </c>
      <c r="B2385">
        <v>391580.3</v>
      </c>
      <c r="C2385" t="s">
        <v>328</v>
      </c>
      <c r="D2385" t="s">
        <v>328</v>
      </c>
      <c r="E2385" t="s">
        <v>12934</v>
      </c>
      <c r="F2385" t="s">
        <v>2907</v>
      </c>
      <c r="G2385" t="s">
        <v>328</v>
      </c>
      <c r="H2385" t="s">
        <v>328</v>
      </c>
      <c r="I2385" t="s">
        <v>328</v>
      </c>
      <c r="J2385" t="s">
        <v>328</v>
      </c>
      <c r="K2385" t="s">
        <v>328</v>
      </c>
      <c r="L2385" t="s">
        <v>328</v>
      </c>
      <c r="M2385">
        <v>391580.3</v>
      </c>
      <c r="N2385" t="s">
        <v>328</v>
      </c>
      <c r="O2385" t="s">
        <v>328</v>
      </c>
    </row>
    <row r="2386" spans="1:15">
      <c r="A2386" t="s">
        <v>5378</v>
      </c>
      <c r="B2386">
        <v>391919.3</v>
      </c>
      <c r="C2386" t="s">
        <v>328</v>
      </c>
      <c r="D2386" t="s">
        <v>328</v>
      </c>
      <c r="E2386" t="s">
        <v>12934</v>
      </c>
      <c r="F2386" t="s">
        <v>2907</v>
      </c>
      <c r="G2386" t="s">
        <v>328</v>
      </c>
      <c r="H2386" t="s">
        <v>328</v>
      </c>
      <c r="I2386" t="s">
        <v>328</v>
      </c>
      <c r="J2386" t="s">
        <v>328</v>
      </c>
      <c r="K2386" t="s">
        <v>328</v>
      </c>
      <c r="L2386" t="s">
        <v>328</v>
      </c>
      <c r="M2386">
        <v>391919.3</v>
      </c>
      <c r="N2386" t="s">
        <v>328</v>
      </c>
      <c r="O2386" t="s">
        <v>328</v>
      </c>
    </row>
    <row r="2387" spans="1:15">
      <c r="A2387" t="s">
        <v>5378</v>
      </c>
      <c r="B2387">
        <v>392633.64</v>
      </c>
      <c r="C2387" t="s">
        <v>328</v>
      </c>
      <c r="D2387" t="s">
        <v>328</v>
      </c>
      <c r="E2387" t="s">
        <v>12934</v>
      </c>
      <c r="F2387" t="s">
        <v>2907</v>
      </c>
      <c r="G2387" t="s">
        <v>328</v>
      </c>
      <c r="H2387" t="s">
        <v>328</v>
      </c>
      <c r="I2387" t="s">
        <v>328</v>
      </c>
      <c r="J2387" t="s">
        <v>328</v>
      </c>
      <c r="K2387" t="s">
        <v>328</v>
      </c>
      <c r="L2387" t="s">
        <v>328</v>
      </c>
      <c r="M2387">
        <v>392633.64</v>
      </c>
      <c r="N2387" t="s">
        <v>328</v>
      </c>
      <c r="O2387" t="s">
        <v>328</v>
      </c>
    </row>
    <row r="2388" spans="1:15">
      <c r="A2388" t="s">
        <v>5378</v>
      </c>
      <c r="B2388">
        <v>392657.8</v>
      </c>
      <c r="C2388" t="s">
        <v>328</v>
      </c>
      <c r="D2388" t="s">
        <v>328</v>
      </c>
      <c r="E2388" t="s">
        <v>12934</v>
      </c>
      <c r="F2388" t="s">
        <v>2907</v>
      </c>
      <c r="G2388" t="s">
        <v>328</v>
      </c>
      <c r="H2388" t="s">
        <v>328</v>
      </c>
      <c r="I2388" t="s">
        <v>328</v>
      </c>
      <c r="J2388" t="s">
        <v>328</v>
      </c>
      <c r="K2388" t="s">
        <v>328</v>
      </c>
      <c r="L2388" t="s">
        <v>328</v>
      </c>
      <c r="M2388">
        <v>392657.8</v>
      </c>
      <c r="N2388" t="s">
        <v>328</v>
      </c>
      <c r="O2388" t="s">
        <v>328</v>
      </c>
    </row>
    <row r="2389" spans="1:15">
      <c r="A2389" t="s">
        <v>5378</v>
      </c>
      <c r="B2389">
        <v>392661.18</v>
      </c>
      <c r="C2389" t="s">
        <v>328</v>
      </c>
      <c r="D2389" t="s">
        <v>328</v>
      </c>
      <c r="E2389" t="s">
        <v>12934</v>
      </c>
      <c r="F2389" t="s">
        <v>2907</v>
      </c>
      <c r="G2389" t="s">
        <v>328</v>
      </c>
      <c r="H2389" t="s">
        <v>328</v>
      </c>
      <c r="I2389" t="s">
        <v>328</v>
      </c>
      <c r="J2389" t="s">
        <v>328</v>
      </c>
      <c r="K2389" t="s">
        <v>328</v>
      </c>
      <c r="L2389" t="s">
        <v>328</v>
      </c>
      <c r="M2389">
        <v>392661.18</v>
      </c>
      <c r="N2389" t="s">
        <v>328</v>
      </c>
      <c r="O2389" t="s">
        <v>328</v>
      </c>
    </row>
    <row r="2390" spans="1:15">
      <c r="A2390" t="s">
        <v>5378</v>
      </c>
      <c r="B2390">
        <v>392797.22</v>
      </c>
      <c r="C2390" t="s">
        <v>328</v>
      </c>
      <c r="D2390" t="s">
        <v>328</v>
      </c>
      <c r="E2390" t="s">
        <v>12934</v>
      </c>
      <c r="F2390" t="s">
        <v>2907</v>
      </c>
      <c r="G2390" t="s">
        <v>328</v>
      </c>
      <c r="H2390" t="s">
        <v>328</v>
      </c>
      <c r="I2390" t="s">
        <v>328</v>
      </c>
      <c r="J2390" t="s">
        <v>328</v>
      </c>
      <c r="K2390" t="s">
        <v>328</v>
      </c>
      <c r="L2390" t="s">
        <v>328</v>
      </c>
      <c r="M2390">
        <v>392797.22</v>
      </c>
      <c r="N2390" t="s">
        <v>328</v>
      </c>
      <c r="O2390" t="s">
        <v>328</v>
      </c>
    </row>
    <row r="2391" spans="1:15">
      <c r="A2391" t="s">
        <v>5378</v>
      </c>
      <c r="B2391">
        <v>393077.54</v>
      </c>
      <c r="C2391" t="s">
        <v>328</v>
      </c>
      <c r="D2391" t="s">
        <v>328</v>
      </c>
      <c r="E2391" t="s">
        <v>12934</v>
      </c>
      <c r="F2391" t="s">
        <v>2907</v>
      </c>
      <c r="G2391" t="s">
        <v>328</v>
      </c>
      <c r="H2391" t="s">
        <v>328</v>
      </c>
      <c r="I2391" t="s">
        <v>328</v>
      </c>
      <c r="J2391" t="s">
        <v>328</v>
      </c>
      <c r="K2391" t="s">
        <v>328</v>
      </c>
      <c r="L2391" t="s">
        <v>328</v>
      </c>
      <c r="M2391">
        <v>393077.54</v>
      </c>
      <c r="N2391" t="s">
        <v>328</v>
      </c>
      <c r="O2391" t="s">
        <v>328</v>
      </c>
    </row>
    <row r="2392" spans="1:15">
      <c r="A2392" t="s">
        <v>5378</v>
      </c>
      <c r="B2392">
        <v>393220.54</v>
      </c>
      <c r="C2392" t="s">
        <v>328</v>
      </c>
      <c r="D2392" t="s">
        <v>328</v>
      </c>
      <c r="E2392" t="s">
        <v>12934</v>
      </c>
      <c r="F2392" t="s">
        <v>2907</v>
      </c>
      <c r="G2392" t="s">
        <v>328</v>
      </c>
      <c r="H2392" t="s">
        <v>328</v>
      </c>
      <c r="I2392" t="s">
        <v>328</v>
      </c>
      <c r="J2392" t="s">
        <v>328</v>
      </c>
      <c r="K2392" t="s">
        <v>328</v>
      </c>
      <c r="L2392" t="s">
        <v>328</v>
      </c>
      <c r="M2392">
        <v>393220.54</v>
      </c>
      <c r="N2392" t="s">
        <v>328</v>
      </c>
      <c r="O2392" t="s">
        <v>328</v>
      </c>
    </row>
    <row r="2393" spans="1:15">
      <c r="A2393" t="s">
        <v>5378</v>
      </c>
      <c r="B2393">
        <v>394895.7</v>
      </c>
      <c r="C2393" t="s">
        <v>328</v>
      </c>
      <c r="D2393" t="s">
        <v>328</v>
      </c>
      <c r="E2393" t="s">
        <v>12934</v>
      </c>
      <c r="F2393" t="s">
        <v>2907</v>
      </c>
      <c r="G2393" t="s">
        <v>328</v>
      </c>
      <c r="H2393" t="s">
        <v>328</v>
      </c>
      <c r="I2393" t="s">
        <v>328</v>
      </c>
      <c r="J2393" t="s">
        <v>328</v>
      </c>
      <c r="K2393" t="s">
        <v>328</v>
      </c>
      <c r="L2393" t="s">
        <v>328</v>
      </c>
      <c r="M2393">
        <v>394895.7</v>
      </c>
      <c r="N2393" t="s">
        <v>328</v>
      </c>
      <c r="O2393" t="s">
        <v>328</v>
      </c>
    </row>
    <row r="2394" spans="1:15">
      <c r="A2394" t="s">
        <v>5378</v>
      </c>
      <c r="B2394">
        <v>394905.8</v>
      </c>
      <c r="C2394" t="s">
        <v>328</v>
      </c>
      <c r="D2394" t="s">
        <v>328</v>
      </c>
      <c r="E2394" t="s">
        <v>12934</v>
      </c>
      <c r="F2394" t="s">
        <v>2907</v>
      </c>
      <c r="G2394" t="s">
        <v>328</v>
      </c>
      <c r="H2394" t="s">
        <v>328</v>
      </c>
      <c r="I2394" t="s">
        <v>328</v>
      </c>
      <c r="J2394" t="s">
        <v>328</v>
      </c>
      <c r="K2394" t="s">
        <v>328</v>
      </c>
      <c r="L2394" t="s">
        <v>328</v>
      </c>
      <c r="M2394">
        <v>394905.8</v>
      </c>
      <c r="N2394" t="s">
        <v>328</v>
      </c>
      <c r="O2394" t="s">
        <v>328</v>
      </c>
    </row>
    <row r="2395" spans="1:15">
      <c r="A2395" t="s">
        <v>5378</v>
      </c>
      <c r="B2395">
        <v>395011.2</v>
      </c>
      <c r="C2395" t="s">
        <v>328</v>
      </c>
      <c r="D2395" t="s">
        <v>328</v>
      </c>
      <c r="E2395" t="s">
        <v>12934</v>
      </c>
      <c r="F2395" t="s">
        <v>2907</v>
      </c>
      <c r="G2395" t="s">
        <v>328</v>
      </c>
      <c r="H2395" t="s">
        <v>328</v>
      </c>
      <c r="I2395" t="s">
        <v>328</v>
      </c>
      <c r="J2395" t="s">
        <v>328</v>
      </c>
      <c r="K2395" t="s">
        <v>328</v>
      </c>
      <c r="L2395" t="s">
        <v>328</v>
      </c>
      <c r="M2395">
        <v>395011.2</v>
      </c>
      <c r="N2395" t="s">
        <v>328</v>
      </c>
      <c r="O2395" t="s">
        <v>328</v>
      </c>
    </row>
    <row r="2396" spans="1:15">
      <c r="A2396" t="s">
        <v>5378</v>
      </c>
      <c r="B2396">
        <v>395015.6</v>
      </c>
      <c r="C2396" t="s">
        <v>328</v>
      </c>
      <c r="D2396" t="s">
        <v>328</v>
      </c>
      <c r="E2396" t="s">
        <v>12934</v>
      </c>
      <c r="F2396" t="s">
        <v>2907</v>
      </c>
      <c r="G2396" t="s">
        <v>328</v>
      </c>
      <c r="H2396" t="s">
        <v>328</v>
      </c>
      <c r="I2396" t="s">
        <v>328</v>
      </c>
      <c r="J2396" t="s">
        <v>328</v>
      </c>
      <c r="K2396" t="s">
        <v>328</v>
      </c>
      <c r="L2396" t="s">
        <v>328</v>
      </c>
      <c r="M2396">
        <v>395015.6</v>
      </c>
      <c r="N2396" t="s">
        <v>328</v>
      </c>
      <c r="O2396" t="s">
        <v>328</v>
      </c>
    </row>
    <row r="2397" spans="1:15">
      <c r="A2397" t="s">
        <v>5378</v>
      </c>
      <c r="B2397">
        <v>395017.14</v>
      </c>
      <c r="C2397" t="s">
        <v>328</v>
      </c>
      <c r="D2397" t="s">
        <v>328</v>
      </c>
      <c r="E2397" t="s">
        <v>12934</v>
      </c>
      <c r="F2397" t="s">
        <v>2907</v>
      </c>
      <c r="G2397" t="s">
        <v>328</v>
      </c>
      <c r="H2397" t="s">
        <v>328</v>
      </c>
      <c r="I2397" t="s">
        <v>328</v>
      </c>
      <c r="J2397" t="s">
        <v>328</v>
      </c>
      <c r="K2397" t="s">
        <v>328</v>
      </c>
      <c r="L2397" t="s">
        <v>328</v>
      </c>
      <c r="M2397">
        <v>395017.14</v>
      </c>
      <c r="N2397" t="s">
        <v>328</v>
      </c>
      <c r="O2397" t="s">
        <v>328</v>
      </c>
    </row>
    <row r="2398" spans="1:15">
      <c r="A2398" t="s">
        <v>5378</v>
      </c>
      <c r="B2398">
        <v>395077.12</v>
      </c>
      <c r="C2398" t="s">
        <v>328</v>
      </c>
      <c r="D2398" t="s">
        <v>328</v>
      </c>
      <c r="E2398" t="s">
        <v>12934</v>
      </c>
      <c r="F2398" t="s">
        <v>2907</v>
      </c>
      <c r="G2398" t="s">
        <v>328</v>
      </c>
      <c r="H2398" t="s">
        <v>328</v>
      </c>
      <c r="I2398" t="s">
        <v>328</v>
      </c>
      <c r="J2398" t="s">
        <v>328</v>
      </c>
      <c r="K2398" t="s">
        <v>328</v>
      </c>
      <c r="L2398" t="s">
        <v>328</v>
      </c>
      <c r="M2398">
        <v>395077.12</v>
      </c>
      <c r="N2398" t="s">
        <v>328</v>
      </c>
      <c r="O2398" t="s">
        <v>328</v>
      </c>
    </row>
    <row r="2399" spans="1:15">
      <c r="A2399" t="s">
        <v>5378</v>
      </c>
      <c r="B2399">
        <v>395096.2</v>
      </c>
      <c r="C2399" t="s">
        <v>328</v>
      </c>
      <c r="D2399" t="s">
        <v>328</v>
      </c>
      <c r="E2399" t="s">
        <v>12934</v>
      </c>
      <c r="F2399" t="s">
        <v>2907</v>
      </c>
      <c r="G2399" t="s">
        <v>328</v>
      </c>
      <c r="H2399" t="s">
        <v>328</v>
      </c>
      <c r="I2399" t="s">
        <v>328</v>
      </c>
      <c r="J2399" t="s">
        <v>328</v>
      </c>
      <c r="K2399" t="s">
        <v>328</v>
      </c>
      <c r="L2399" t="s">
        <v>328</v>
      </c>
      <c r="M2399">
        <v>395096.2</v>
      </c>
      <c r="N2399" t="s">
        <v>328</v>
      </c>
      <c r="O2399" t="s">
        <v>328</v>
      </c>
    </row>
    <row r="2400" spans="1:15">
      <c r="A2400" t="s">
        <v>5378</v>
      </c>
      <c r="B2400">
        <v>395109.34</v>
      </c>
      <c r="C2400" t="s">
        <v>328</v>
      </c>
      <c r="D2400" t="s">
        <v>328</v>
      </c>
      <c r="E2400" t="s">
        <v>12934</v>
      </c>
      <c r="F2400" t="s">
        <v>2907</v>
      </c>
      <c r="G2400" t="s">
        <v>328</v>
      </c>
      <c r="H2400" t="s">
        <v>328</v>
      </c>
      <c r="I2400" t="s">
        <v>328</v>
      </c>
      <c r="J2400" t="s">
        <v>328</v>
      </c>
      <c r="K2400" t="s">
        <v>328</v>
      </c>
      <c r="L2400" t="s">
        <v>328</v>
      </c>
      <c r="M2400">
        <v>395109.34</v>
      </c>
      <c r="N2400" t="s">
        <v>328</v>
      </c>
      <c r="O2400" t="s">
        <v>328</v>
      </c>
    </row>
    <row r="2401" spans="1:15">
      <c r="A2401" t="s">
        <v>5378</v>
      </c>
      <c r="B2401">
        <v>395112.32</v>
      </c>
      <c r="C2401" t="s">
        <v>328</v>
      </c>
      <c r="D2401" t="s">
        <v>328</v>
      </c>
      <c r="E2401" t="s">
        <v>12934</v>
      </c>
      <c r="F2401" t="s">
        <v>2907</v>
      </c>
      <c r="G2401" t="s">
        <v>328</v>
      </c>
      <c r="H2401" t="s">
        <v>328</v>
      </c>
      <c r="I2401" t="s">
        <v>328</v>
      </c>
      <c r="J2401" t="s">
        <v>328</v>
      </c>
      <c r="K2401" t="s">
        <v>328</v>
      </c>
      <c r="L2401" t="s">
        <v>328</v>
      </c>
      <c r="M2401">
        <v>395112.32</v>
      </c>
      <c r="N2401" t="s">
        <v>328</v>
      </c>
      <c r="O2401" t="s">
        <v>328</v>
      </c>
    </row>
    <row r="2402" spans="1:15">
      <c r="A2402" t="s">
        <v>5378</v>
      </c>
      <c r="B2402">
        <v>395438.1</v>
      </c>
      <c r="C2402" t="s">
        <v>328</v>
      </c>
      <c r="D2402" t="s">
        <v>328</v>
      </c>
      <c r="E2402" t="s">
        <v>12934</v>
      </c>
      <c r="F2402" t="s">
        <v>2907</v>
      </c>
      <c r="G2402" t="s">
        <v>328</v>
      </c>
      <c r="H2402" t="s">
        <v>328</v>
      </c>
      <c r="I2402" t="s">
        <v>328</v>
      </c>
      <c r="J2402" t="s">
        <v>328</v>
      </c>
      <c r="K2402" t="s">
        <v>328</v>
      </c>
      <c r="L2402" t="s">
        <v>328</v>
      </c>
      <c r="M2402">
        <v>395438.1</v>
      </c>
      <c r="N2402" t="s">
        <v>328</v>
      </c>
      <c r="O2402" t="s">
        <v>328</v>
      </c>
    </row>
    <row r="2403" spans="1:15">
      <c r="A2403" t="s">
        <v>5378</v>
      </c>
      <c r="B2403">
        <v>396026.103</v>
      </c>
      <c r="C2403" t="s">
        <v>328</v>
      </c>
      <c r="D2403" t="s">
        <v>328</v>
      </c>
      <c r="E2403" t="s">
        <v>12934</v>
      </c>
      <c r="F2403" t="s">
        <v>2907</v>
      </c>
      <c r="G2403" t="s">
        <v>328</v>
      </c>
      <c r="H2403" t="s">
        <v>328</v>
      </c>
      <c r="I2403" t="s">
        <v>328</v>
      </c>
      <c r="J2403" t="s">
        <v>328</v>
      </c>
      <c r="K2403" t="s">
        <v>328</v>
      </c>
      <c r="L2403" t="s">
        <v>328</v>
      </c>
      <c r="M2403">
        <v>396026.103</v>
      </c>
      <c r="N2403" t="s">
        <v>328</v>
      </c>
      <c r="O2403" t="s">
        <v>328</v>
      </c>
    </row>
    <row r="2404" spans="1:15">
      <c r="A2404" t="s">
        <v>5378</v>
      </c>
      <c r="B2404">
        <v>396031.10800000001</v>
      </c>
      <c r="C2404" t="s">
        <v>328</v>
      </c>
      <c r="D2404" t="s">
        <v>328</v>
      </c>
      <c r="E2404" t="s">
        <v>12934</v>
      </c>
      <c r="F2404" t="s">
        <v>2907</v>
      </c>
      <c r="G2404" t="s">
        <v>328</v>
      </c>
      <c r="H2404" t="s">
        <v>328</v>
      </c>
      <c r="I2404" t="s">
        <v>328</v>
      </c>
      <c r="J2404" t="s">
        <v>328</v>
      </c>
      <c r="K2404" t="s">
        <v>328</v>
      </c>
      <c r="L2404" t="s">
        <v>328</v>
      </c>
      <c r="M2404">
        <v>396031.10800000001</v>
      </c>
      <c r="N2404" t="s">
        <v>328</v>
      </c>
      <c r="O2404" t="s">
        <v>328</v>
      </c>
    </row>
    <row r="2405" spans="1:15">
      <c r="A2405" t="s">
        <v>5378</v>
      </c>
      <c r="B2405">
        <v>396031.10800000001</v>
      </c>
      <c r="C2405" t="s">
        <v>328</v>
      </c>
      <c r="D2405" t="s">
        <v>328</v>
      </c>
      <c r="E2405" t="s">
        <v>12934</v>
      </c>
      <c r="F2405" t="s">
        <v>2907</v>
      </c>
      <c r="G2405" t="s">
        <v>328</v>
      </c>
      <c r="H2405" t="s">
        <v>328</v>
      </c>
      <c r="I2405" t="s">
        <v>328</v>
      </c>
      <c r="J2405" t="s">
        <v>328</v>
      </c>
      <c r="K2405" t="s">
        <v>328</v>
      </c>
      <c r="L2405" t="s">
        <v>328</v>
      </c>
      <c r="M2405">
        <v>396031.10800000001</v>
      </c>
      <c r="N2405" t="s">
        <v>328</v>
      </c>
      <c r="O2405" t="s">
        <v>328</v>
      </c>
    </row>
    <row r="2406" spans="1:15">
      <c r="A2406" t="s">
        <v>5378</v>
      </c>
      <c r="B2406">
        <v>396034.103</v>
      </c>
      <c r="C2406" t="s">
        <v>328</v>
      </c>
      <c r="D2406" t="s">
        <v>328</v>
      </c>
      <c r="E2406" t="s">
        <v>12934</v>
      </c>
      <c r="F2406" t="s">
        <v>2907</v>
      </c>
      <c r="G2406" t="s">
        <v>328</v>
      </c>
      <c r="H2406" t="s">
        <v>328</v>
      </c>
      <c r="I2406" t="s">
        <v>328</v>
      </c>
      <c r="J2406" t="s">
        <v>328</v>
      </c>
      <c r="K2406" t="s">
        <v>328</v>
      </c>
      <c r="L2406" t="s">
        <v>328</v>
      </c>
      <c r="M2406">
        <v>396034.103</v>
      </c>
      <c r="N2406" t="s">
        <v>328</v>
      </c>
      <c r="O2406" t="s">
        <v>328</v>
      </c>
    </row>
    <row r="2407" spans="1:15">
      <c r="A2407" t="s">
        <v>5378</v>
      </c>
      <c r="B2407">
        <v>396034.26799999998</v>
      </c>
      <c r="C2407" t="s">
        <v>328</v>
      </c>
      <c r="D2407" t="s">
        <v>328</v>
      </c>
      <c r="E2407" t="s">
        <v>12934</v>
      </c>
      <c r="F2407" t="s">
        <v>2907</v>
      </c>
      <c r="G2407" t="s">
        <v>328</v>
      </c>
      <c r="H2407" t="s">
        <v>328</v>
      </c>
      <c r="I2407" t="s">
        <v>328</v>
      </c>
      <c r="J2407" t="s">
        <v>328</v>
      </c>
      <c r="K2407" t="s">
        <v>328</v>
      </c>
      <c r="L2407" t="s">
        <v>328</v>
      </c>
      <c r="M2407">
        <v>396034.26799999998</v>
      </c>
      <c r="N2407" t="s">
        <v>328</v>
      </c>
      <c r="O2407" t="s">
        <v>328</v>
      </c>
    </row>
    <row r="2408" spans="1:15">
      <c r="A2408" t="s">
        <v>5378</v>
      </c>
      <c r="B2408">
        <v>396038.10100000002</v>
      </c>
      <c r="C2408" t="s">
        <v>328</v>
      </c>
      <c r="D2408" t="s">
        <v>328</v>
      </c>
      <c r="E2408" t="s">
        <v>12934</v>
      </c>
      <c r="F2408" t="s">
        <v>2907</v>
      </c>
      <c r="G2408" t="s">
        <v>328</v>
      </c>
      <c r="H2408" t="s">
        <v>328</v>
      </c>
      <c r="I2408" t="s">
        <v>328</v>
      </c>
      <c r="J2408" t="s">
        <v>328</v>
      </c>
      <c r="K2408" t="s">
        <v>328</v>
      </c>
      <c r="L2408" t="s">
        <v>328</v>
      </c>
      <c r="M2408">
        <v>396038.10100000002</v>
      </c>
      <c r="N2408" t="s">
        <v>328</v>
      </c>
      <c r="O2408" t="s">
        <v>328</v>
      </c>
    </row>
    <row r="2409" spans="1:15">
      <c r="A2409" t="s">
        <v>5378</v>
      </c>
      <c r="B2409">
        <v>396038.10499999998</v>
      </c>
      <c r="C2409" t="s">
        <v>328</v>
      </c>
      <c r="D2409" t="s">
        <v>328</v>
      </c>
      <c r="E2409" t="s">
        <v>12934</v>
      </c>
      <c r="F2409" t="s">
        <v>2907</v>
      </c>
      <c r="G2409" t="s">
        <v>328</v>
      </c>
      <c r="H2409" t="s">
        <v>328</v>
      </c>
      <c r="I2409" t="s">
        <v>328</v>
      </c>
      <c r="J2409" t="s">
        <v>328</v>
      </c>
      <c r="K2409" t="s">
        <v>328</v>
      </c>
      <c r="L2409" t="s">
        <v>328</v>
      </c>
      <c r="M2409">
        <v>396038.10499999998</v>
      </c>
      <c r="N2409" t="s">
        <v>328</v>
      </c>
      <c r="O2409" t="s">
        <v>328</v>
      </c>
    </row>
    <row r="2410" spans="1:15">
      <c r="A2410" t="s">
        <v>5378</v>
      </c>
      <c r="B2410">
        <v>396038.10700000002</v>
      </c>
      <c r="C2410" t="s">
        <v>328</v>
      </c>
      <c r="D2410" t="s">
        <v>328</v>
      </c>
      <c r="E2410" t="s">
        <v>12934</v>
      </c>
      <c r="F2410" t="s">
        <v>2907</v>
      </c>
      <c r="G2410" t="s">
        <v>328</v>
      </c>
      <c r="H2410" t="s">
        <v>328</v>
      </c>
      <c r="I2410" t="s">
        <v>328</v>
      </c>
      <c r="J2410" t="s">
        <v>328</v>
      </c>
      <c r="K2410" t="s">
        <v>328</v>
      </c>
      <c r="L2410" t="s">
        <v>328</v>
      </c>
      <c r="M2410">
        <v>396038.10700000002</v>
      </c>
      <c r="N2410" t="s">
        <v>328</v>
      </c>
      <c r="O2410" t="s">
        <v>328</v>
      </c>
    </row>
    <row r="2411" spans="1:15">
      <c r="A2411" t="s">
        <v>5378</v>
      </c>
      <c r="B2411" t="s">
        <v>15800</v>
      </c>
      <c r="C2411" t="s">
        <v>328</v>
      </c>
      <c r="D2411" t="s">
        <v>328</v>
      </c>
      <c r="E2411" t="s">
        <v>2912</v>
      </c>
      <c r="F2411" t="s">
        <v>2911</v>
      </c>
      <c r="G2411" t="s">
        <v>328</v>
      </c>
      <c r="H2411" t="s">
        <v>6526</v>
      </c>
      <c r="I2411" t="s">
        <v>6512</v>
      </c>
      <c r="J2411" t="s">
        <v>6497</v>
      </c>
      <c r="K2411" t="s">
        <v>328</v>
      </c>
      <c r="L2411" t="s">
        <v>328</v>
      </c>
      <c r="M2411" t="s">
        <v>15801</v>
      </c>
      <c r="N2411" t="s">
        <v>328</v>
      </c>
      <c r="O2411" t="s">
        <v>328</v>
      </c>
    </row>
    <row r="2412" spans="1:15">
      <c r="A2412" t="s">
        <v>5378</v>
      </c>
      <c r="B2412" t="s">
        <v>15802</v>
      </c>
      <c r="C2412" t="s">
        <v>328</v>
      </c>
      <c r="D2412" t="s">
        <v>328</v>
      </c>
      <c r="E2412" t="s">
        <v>12934</v>
      </c>
      <c r="F2412" t="s">
        <v>2907</v>
      </c>
      <c r="G2412" t="s">
        <v>328</v>
      </c>
      <c r="H2412" t="s">
        <v>328</v>
      </c>
      <c r="I2412" t="s">
        <v>328</v>
      </c>
      <c r="J2412" t="s">
        <v>328</v>
      </c>
      <c r="K2412" t="s">
        <v>328</v>
      </c>
      <c r="L2412" t="s">
        <v>328</v>
      </c>
      <c r="M2412" t="s">
        <v>15802</v>
      </c>
      <c r="N2412" t="s">
        <v>328</v>
      </c>
      <c r="O2412" t="s">
        <v>328</v>
      </c>
    </row>
    <row r="2413" spans="1:15">
      <c r="A2413" t="s">
        <v>5378</v>
      </c>
      <c r="B2413" t="s">
        <v>15803</v>
      </c>
      <c r="C2413" t="s">
        <v>328</v>
      </c>
      <c r="D2413" t="s">
        <v>328</v>
      </c>
      <c r="E2413" t="s">
        <v>2912</v>
      </c>
      <c r="F2413" t="s">
        <v>2907</v>
      </c>
      <c r="G2413" t="s">
        <v>328</v>
      </c>
      <c r="H2413" t="s">
        <v>6524</v>
      </c>
      <c r="I2413" t="s">
        <v>328</v>
      </c>
      <c r="J2413" t="s">
        <v>328</v>
      </c>
      <c r="K2413" t="s">
        <v>328</v>
      </c>
      <c r="L2413" t="s">
        <v>328</v>
      </c>
      <c r="M2413" t="s">
        <v>15803</v>
      </c>
      <c r="N2413" t="s">
        <v>328</v>
      </c>
      <c r="O2413" t="s">
        <v>328</v>
      </c>
    </row>
    <row r="2414" spans="1:15">
      <c r="A2414" t="s">
        <v>5378</v>
      </c>
      <c r="B2414" t="s">
        <v>15804</v>
      </c>
      <c r="C2414" t="s">
        <v>328</v>
      </c>
      <c r="D2414" t="s">
        <v>328</v>
      </c>
      <c r="E2414" t="s">
        <v>12949</v>
      </c>
      <c r="F2414" t="s">
        <v>2907</v>
      </c>
      <c r="G2414" t="s">
        <v>328</v>
      </c>
      <c r="H2414" t="s">
        <v>6518</v>
      </c>
      <c r="I2414" t="s">
        <v>6505</v>
      </c>
      <c r="J2414" t="s">
        <v>328</v>
      </c>
      <c r="K2414" t="s">
        <v>328</v>
      </c>
      <c r="L2414" t="s">
        <v>328</v>
      </c>
      <c r="M2414" t="s">
        <v>15804</v>
      </c>
      <c r="N2414" t="s">
        <v>328</v>
      </c>
      <c r="O2414" t="s">
        <v>328</v>
      </c>
    </row>
    <row r="2415" spans="1:15">
      <c r="A2415" t="s">
        <v>5378</v>
      </c>
      <c r="B2415" t="s">
        <v>15805</v>
      </c>
      <c r="C2415" t="s">
        <v>328</v>
      </c>
      <c r="D2415" t="s">
        <v>328</v>
      </c>
      <c r="E2415" t="s">
        <v>12934</v>
      </c>
      <c r="F2415" t="s">
        <v>2907</v>
      </c>
      <c r="G2415" t="s">
        <v>328</v>
      </c>
      <c r="H2415" t="s">
        <v>328</v>
      </c>
      <c r="I2415" t="s">
        <v>328</v>
      </c>
      <c r="J2415" t="s">
        <v>328</v>
      </c>
      <c r="K2415" t="s">
        <v>328</v>
      </c>
      <c r="L2415" t="s">
        <v>328</v>
      </c>
      <c r="M2415" t="s">
        <v>15805</v>
      </c>
      <c r="N2415" t="s">
        <v>328</v>
      </c>
      <c r="O2415" t="s">
        <v>328</v>
      </c>
    </row>
    <row r="2416" spans="1:15">
      <c r="A2416" t="s">
        <v>5378</v>
      </c>
      <c r="B2416" t="s">
        <v>15806</v>
      </c>
      <c r="C2416" t="s">
        <v>328</v>
      </c>
      <c r="D2416" t="s">
        <v>328</v>
      </c>
      <c r="E2416" t="s">
        <v>12949</v>
      </c>
      <c r="F2416" t="s">
        <v>2907</v>
      </c>
      <c r="G2416" t="s">
        <v>328</v>
      </c>
      <c r="H2416" t="s">
        <v>6518</v>
      </c>
      <c r="I2416" t="s">
        <v>6505</v>
      </c>
      <c r="J2416" t="s">
        <v>328</v>
      </c>
      <c r="K2416" t="s">
        <v>328</v>
      </c>
      <c r="L2416" t="s">
        <v>328</v>
      </c>
      <c r="M2416" t="s">
        <v>15806</v>
      </c>
      <c r="N2416" t="s">
        <v>328</v>
      </c>
      <c r="O2416" t="s">
        <v>328</v>
      </c>
    </row>
    <row r="2417" spans="1:15">
      <c r="A2417" t="s">
        <v>5378</v>
      </c>
      <c r="B2417" t="s">
        <v>15807</v>
      </c>
      <c r="C2417" t="s">
        <v>328</v>
      </c>
      <c r="D2417" t="s">
        <v>328</v>
      </c>
      <c r="E2417" t="s">
        <v>12934</v>
      </c>
      <c r="F2417" t="s">
        <v>2907</v>
      </c>
      <c r="G2417" t="s">
        <v>328</v>
      </c>
      <c r="H2417" t="s">
        <v>328</v>
      </c>
      <c r="I2417" t="s">
        <v>328</v>
      </c>
      <c r="J2417" t="s">
        <v>328</v>
      </c>
      <c r="K2417" t="s">
        <v>328</v>
      </c>
      <c r="L2417" t="s">
        <v>328</v>
      </c>
      <c r="M2417" t="s">
        <v>15807</v>
      </c>
      <c r="N2417" t="s">
        <v>328</v>
      </c>
      <c r="O2417" t="s">
        <v>328</v>
      </c>
    </row>
    <row r="2418" spans="1:15">
      <c r="A2418" t="s">
        <v>5378</v>
      </c>
      <c r="B2418" t="s">
        <v>15808</v>
      </c>
      <c r="C2418" t="s">
        <v>328</v>
      </c>
      <c r="D2418" t="s">
        <v>328</v>
      </c>
      <c r="E2418" t="s">
        <v>12934</v>
      </c>
      <c r="F2418" t="s">
        <v>2907</v>
      </c>
      <c r="G2418" t="s">
        <v>328</v>
      </c>
      <c r="H2418" t="s">
        <v>6524</v>
      </c>
      <c r="I2418" t="s">
        <v>13241</v>
      </c>
      <c r="J2418" t="s">
        <v>328</v>
      </c>
      <c r="K2418" t="s">
        <v>328</v>
      </c>
      <c r="L2418" t="s">
        <v>328</v>
      </c>
      <c r="M2418" t="s">
        <v>15808</v>
      </c>
      <c r="N2418" t="s">
        <v>328</v>
      </c>
      <c r="O2418" t="s">
        <v>328</v>
      </c>
    </row>
    <row r="2419" spans="1:15">
      <c r="A2419" t="s">
        <v>5378</v>
      </c>
      <c r="B2419" t="s">
        <v>15809</v>
      </c>
      <c r="C2419" t="s">
        <v>328</v>
      </c>
      <c r="D2419" t="s">
        <v>328</v>
      </c>
      <c r="E2419" t="s">
        <v>12934</v>
      </c>
      <c r="F2419" t="s">
        <v>2907</v>
      </c>
      <c r="G2419" t="s">
        <v>328</v>
      </c>
      <c r="H2419" t="s">
        <v>328</v>
      </c>
      <c r="I2419" t="s">
        <v>328</v>
      </c>
      <c r="J2419" t="s">
        <v>328</v>
      </c>
      <c r="K2419" t="s">
        <v>328</v>
      </c>
      <c r="L2419" t="s">
        <v>328</v>
      </c>
      <c r="M2419" t="s">
        <v>15809</v>
      </c>
      <c r="N2419" t="s">
        <v>328</v>
      </c>
      <c r="O2419" t="s">
        <v>328</v>
      </c>
    </row>
    <row r="2420" spans="1:15">
      <c r="A2420" t="s">
        <v>5378</v>
      </c>
      <c r="B2420" t="s">
        <v>15810</v>
      </c>
      <c r="C2420" t="s">
        <v>328</v>
      </c>
      <c r="D2420" t="s">
        <v>328</v>
      </c>
      <c r="E2420" t="s">
        <v>12934</v>
      </c>
      <c r="F2420" t="s">
        <v>2907</v>
      </c>
      <c r="G2420" t="s">
        <v>328</v>
      </c>
      <c r="H2420" t="s">
        <v>328</v>
      </c>
      <c r="I2420" t="s">
        <v>328</v>
      </c>
      <c r="J2420" t="s">
        <v>328</v>
      </c>
      <c r="K2420" t="s">
        <v>328</v>
      </c>
      <c r="L2420" t="s">
        <v>328</v>
      </c>
      <c r="M2420" t="s">
        <v>15810</v>
      </c>
      <c r="N2420" t="s">
        <v>328</v>
      </c>
      <c r="O2420" t="s">
        <v>328</v>
      </c>
    </row>
    <row r="2421" spans="1:15">
      <c r="A2421" t="s">
        <v>5378</v>
      </c>
      <c r="B2421" t="s">
        <v>15811</v>
      </c>
      <c r="C2421" t="s">
        <v>328</v>
      </c>
      <c r="D2421" t="s">
        <v>328</v>
      </c>
      <c r="E2421" t="s">
        <v>12934</v>
      </c>
      <c r="F2421" t="s">
        <v>2907</v>
      </c>
      <c r="G2421" t="s">
        <v>328</v>
      </c>
      <c r="H2421" t="s">
        <v>328</v>
      </c>
      <c r="I2421" t="s">
        <v>328</v>
      </c>
      <c r="J2421" t="s">
        <v>328</v>
      </c>
      <c r="K2421" t="s">
        <v>328</v>
      </c>
      <c r="L2421" t="s">
        <v>328</v>
      </c>
      <c r="M2421" t="s">
        <v>15811</v>
      </c>
      <c r="N2421" t="s">
        <v>328</v>
      </c>
      <c r="O2421" t="s">
        <v>328</v>
      </c>
    </row>
    <row r="2422" spans="1:15">
      <c r="A2422" t="s">
        <v>5378</v>
      </c>
      <c r="B2422" t="s">
        <v>15812</v>
      </c>
      <c r="C2422" t="s">
        <v>328</v>
      </c>
      <c r="D2422" t="s">
        <v>328</v>
      </c>
      <c r="E2422" t="s">
        <v>12934</v>
      </c>
      <c r="F2422" t="s">
        <v>2907</v>
      </c>
      <c r="G2422" t="s">
        <v>328</v>
      </c>
      <c r="H2422" t="s">
        <v>6524</v>
      </c>
      <c r="I2422" t="s">
        <v>6505</v>
      </c>
      <c r="J2422" t="s">
        <v>328</v>
      </c>
      <c r="K2422" t="s">
        <v>328</v>
      </c>
      <c r="L2422" t="s">
        <v>328</v>
      </c>
      <c r="M2422" t="s">
        <v>15812</v>
      </c>
      <c r="N2422" t="s">
        <v>328</v>
      </c>
      <c r="O2422" t="s">
        <v>328</v>
      </c>
    </row>
    <row r="2423" spans="1:15">
      <c r="A2423" t="s">
        <v>5378</v>
      </c>
      <c r="B2423" t="s">
        <v>15813</v>
      </c>
      <c r="C2423" t="s">
        <v>328</v>
      </c>
      <c r="D2423" t="s">
        <v>328</v>
      </c>
      <c r="E2423" t="s">
        <v>12934</v>
      </c>
      <c r="F2423" t="s">
        <v>2907</v>
      </c>
      <c r="G2423" t="s">
        <v>328</v>
      </c>
      <c r="H2423" t="s">
        <v>6524</v>
      </c>
      <c r="I2423" t="s">
        <v>328</v>
      </c>
      <c r="J2423" t="s">
        <v>328</v>
      </c>
      <c r="K2423" t="s">
        <v>328</v>
      </c>
      <c r="L2423" t="s">
        <v>328</v>
      </c>
      <c r="M2423" t="s">
        <v>15813</v>
      </c>
      <c r="N2423" t="s">
        <v>328</v>
      </c>
      <c r="O2423" t="s">
        <v>328</v>
      </c>
    </row>
    <row r="2424" spans="1:15">
      <c r="A2424" t="s">
        <v>5378</v>
      </c>
      <c r="B2424" t="s">
        <v>15814</v>
      </c>
      <c r="C2424" t="s">
        <v>328</v>
      </c>
      <c r="D2424" t="s">
        <v>328</v>
      </c>
      <c r="E2424" t="s">
        <v>12934</v>
      </c>
      <c r="F2424" t="s">
        <v>2907</v>
      </c>
      <c r="G2424" t="s">
        <v>328</v>
      </c>
      <c r="H2424" t="s">
        <v>328</v>
      </c>
      <c r="I2424" t="s">
        <v>328</v>
      </c>
      <c r="J2424" t="s">
        <v>328</v>
      </c>
      <c r="K2424" t="s">
        <v>328</v>
      </c>
      <c r="L2424" t="s">
        <v>328</v>
      </c>
      <c r="M2424" t="s">
        <v>15814</v>
      </c>
      <c r="N2424" t="s">
        <v>328</v>
      </c>
      <c r="O2424" t="s">
        <v>328</v>
      </c>
    </row>
    <row r="2425" spans="1:15">
      <c r="A2425" t="s">
        <v>5378</v>
      </c>
      <c r="B2425" t="s">
        <v>15815</v>
      </c>
      <c r="C2425" t="s">
        <v>328</v>
      </c>
      <c r="D2425" t="s">
        <v>328</v>
      </c>
      <c r="E2425" t="s">
        <v>12934</v>
      </c>
      <c r="F2425" t="s">
        <v>2907</v>
      </c>
      <c r="G2425" t="s">
        <v>328</v>
      </c>
      <c r="H2425" t="s">
        <v>6518</v>
      </c>
      <c r="I2425" t="s">
        <v>328</v>
      </c>
      <c r="J2425" t="s">
        <v>328</v>
      </c>
      <c r="K2425" t="s">
        <v>328</v>
      </c>
      <c r="L2425" t="s">
        <v>328</v>
      </c>
      <c r="M2425" t="s">
        <v>15815</v>
      </c>
      <c r="N2425" t="s">
        <v>328</v>
      </c>
      <c r="O2425" t="s">
        <v>328</v>
      </c>
    </row>
    <row r="2426" spans="1:15">
      <c r="A2426" t="s">
        <v>5378</v>
      </c>
      <c r="B2426" t="s">
        <v>15816</v>
      </c>
      <c r="C2426" t="s">
        <v>328</v>
      </c>
      <c r="D2426" t="s">
        <v>328</v>
      </c>
      <c r="E2426" t="s">
        <v>12934</v>
      </c>
      <c r="F2426" t="s">
        <v>2907</v>
      </c>
      <c r="G2426" t="s">
        <v>328</v>
      </c>
      <c r="H2426" t="s">
        <v>6518</v>
      </c>
      <c r="I2426" t="s">
        <v>328</v>
      </c>
      <c r="J2426" t="s">
        <v>328</v>
      </c>
      <c r="K2426" t="s">
        <v>328</v>
      </c>
      <c r="L2426" t="s">
        <v>328</v>
      </c>
      <c r="M2426" t="s">
        <v>15816</v>
      </c>
      <c r="N2426" t="s">
        <v>328</v>
      </c>
      <c r="O2426" t="s">
        <v>328</v>
      </c>
    </row>
    <row r="2427" spans="1:15">
      <c r="A2427" t="s">
        <v>5378</v>
      </c>
      <c r="B2427" t="s">
        <v>15817</v>
      </c>
      <c r="C2427" t="s">
        <v>328</v>
      </c>
      <c r="D2427" t="s">
        <v>328</v>
      </c>
      <c r="E2427" t="s">
        <v>12934</v>
      </c>
      <c r="F2427" t="s">
        <v>2907</v>
      </c>
      <c r="G2427" t="s">
        <v>328</v>
      </c>
      <c r="H2427" t="s">
        <v>6518</v>
      </c>
      <c r="I2427" t="s">
        <v>328</v>
      </c>
      <c r="J2427" t="s">
        <v>328</v>
      </c>
      <c r="K2427" t="s">
        <v>328</v>
      </c>
      <c r="L2427" t="s">
        <v>328</v>
      </c>
      <c r="M2427" t="s">
        <v>15816</v>
      </c>
      <c r="N2427" t="s">
        <v>328</v>
      </c>
      <c r="O2427" t="s">
        <v>328</v>
      </c>
    </row>
    <row r="2428" spans="1:15">
      <c r="A2428" t="s">
        <v>5378</v>
      </c>
      <c r="B2428" t="s">
        <v>15818</v>
      </c>
      <c r="C2428" t="s">
        <v>328</v>
      </c>
      <c r="D2428" t="s">
        <v>328</v>
      </c>
      <c r="E2428" t="s">
        <v>12949</v>
      </c>
      <c r="F2428" t="s">
        <v>2907</v>
      </c>
      <c r="G2428" t="s">
        <v>328</v>
      </c>
      <c r="H2428" t="s">
        <v>2659</v>
      </c>
      <c r="I2428" t="s">
        <v>6505</v>
      </c>
      <c r="J2428" t="s">
        <v>328</v>
      </c>
      <c r="K2428" t="s">
        <v>328</v>
      </c>
      <c r="L2428" t="s">
        <v>328</v>
      </c>
      <c r="M2428" t="s">
        <v>15818</v>
      </c>
      <c r="N2428" t="s">
        <v>328</v>
      </c>
      <c r="O2428" t="s">
        <v>328</v>
      </c>
    </row>
    <row r="2429" spans="1:15">
      <c r="A2429" t="s">
        <v>5378</v>
      </c>
      <c r="B2429" t="s">
        <v>15819</v>
      </c>
      <c r="C2429" t="s">
        <v>328</v>
      </c>
      <c r="D2429" t="s">
        <v>328</v>
      </c>
      <c r="E2429" t="s">
        <v>12934</v>
      </c>
      <c r="F2429" t="s">
        <v>2907</v>
      </c>
      <c r="G2429" t="s">
        <v>328</v>
      </c>
      <c r="H2429" t="s">
        <v>2659</v>
      </c>
      <c r="I2429" t="s">
        <v>6505</v>
      </c>
      <c r="J2429" t="s">
        <v>328</v>
      </c>
      <c r="K2429" t="s">
        <v>328</v>
      </c>
      <c r="L2429" t="s">
        <v>328</v>
      </c>
      <c r="M2429" t="s">
        <v>15818</v>
      </c>
      <c r="N2429" t="s">
        <v>328</v>
      </c>
      <c r="O2429" t="s">
        <v>328</v>
      </c>
    </row>
    <row r="2430" spans="1:15">
      <c r="A2430" t="s">
        <v>5378</v>
      </c>
      <c r="B2430" t="s">
        <v>15820</v>
      </c>
      <c r="C2430" t="s">
        <v>328</v>
      </c>
      <c r="D2430" t="s">
        <v>328</v>
      </c>
      <c r="E2430" t="s">
        <v>12934</v>
      </c>
      <c r="F2430" t="s">
        <v>2907</v>
      </c>
      <c r="G2430" t="s">
        <v>328</v>
      </c>
      <c r="H2430" t="s">
        <v>6524</v>
      </c>
      <c r="I2430" t="s">
        <v>13853</v>
      </c>
      <c r="J2430" t="s">
        <v>328</v>
      </c>
      <c r="K2430" t="s">
        <v>328</v>
      </c>
      <c r="L2430" t="s">
        <v>328</v>
      </c>
      <c r="M2430" t="s">
        <v>15820</v>
      </c>
      <c r="N2430" t="s">
        <v>328</v>
      </c>
      <c r="O2430" t="s">
        <v>328</v>
      </c>
    </row>
    <row r="2431" spans="1:15">
      <c r="A2431" t="s">
        <v>5378</v>
      </c>
      <c r="B2431" t="s">
        <v>15821</v>
      </c>
      <c r="C2431" t="s">
        <v>328</v>
      </c>
      <c r="D2431" t="s">
        <v>328</v>
      </c>
      <c r="E2431" t="s">
        <v>12934</v>
      </c>
      <c r="F2431" t="s">
        <v>2907</v>
      </c>
      <c r="G2431" t="s">
        <v>328</v>
      </c>
      <c r="H2431" t="s">
        <v>6518</v>
      </c>
      <c r="I2431" t="s">
        <v>328</v>
      </c>
      <c r="J2431" t="s">
        <v>328</v>
      </c>
      <c r="K2431" t="s">
        <v>328</v>
      </c>
      <c r="L2431" t="s">
        <v>328</v>
      </c>
      <c r="M2431" t="s">
        <v>15821</v>
      </c>
      <c r="N2431" t="s">
        <v>328</v>
      </c>
      <c r="O2431" t="s">
        <v>328</v>
      </c>
    </row>
    <row r="2432" spans="1:15">
      <c r="A2432" t="s">
        <v>5378</v>
      </c>
      <c r="B2432" t="s">
        <v>15822</v>
      </c>
      <c r="C2432" t="s">
        <v>328</v>
      </c>
      <c r="D2432" t="s">
        <v>328</v>
      </c>
      <c r="E2432" t="s">
        <v>12934</v>
      </c>
      <c r="F2432" t="s">
        <v>2907</v>
      </c>
      <c r="G2432" t="s">
        <v>328</v>
      </c>
      <c r="H2432" t="s">
        <v>328</v>
      </c>
      <c r="I2432" t="s">
        <v>328</v>
      </c>
      <c r="J2432" t="s">
        <v>328</v>
      </c>
      <c r="K2432" t="s">
        <v>328</v>
      </c>
      <c r="L2432" t="s">
        <v>328</v>
      </c>
      <c r="M2432" t="s">
        <v>15822</v>
      </c>
      <c r="N2432" t="s">
        <v>328</v>
      </c>
      <c r="O2432" t="s">
        <v>328</v>
      </c>
    </row>
    <row r="2433" spans="1:15">
      <c r="A2433" t="s">
        <v>5378</v>
      </c>
      <c r="B2433" t="s">
        <v>15823</v>
      </c>
      <c r="C2433" t="s">
        <v>328</v>
      </c>
      <c r="D2433" t="s">
        <v>328</v>
      </c>
      <c r="E2433" t="s">
        <v>12934</v>
      </c>
      <c r="F2433" t="s">
        <v>2907</v>
      </c>
      <c r="G2433" t="s">
        <v>328</v>
      </c>
      <c r="H2433" t="s">
        <v>2659</v>
      </c>
      <c r="I2433" t="s">
        <v>328</v>
      </c>
      <c r="J2433" t="s">
        <v>328</v>
      </c>
      <c r="K2433" t="s">
        <v>328</v>
      </c>
      <c r="L2433" t="s">
        <v>328</v>
      </c>
      <c r="M2433" t="s">
        <v>15823</v>
      </c>
      <c r="N2433" t="s">
        <v>328</v>
      </c>
      <c r="O2433" t="s">
        <v>328</v>
      </c>
    </row>
    <row r="2434" spans="1:15">
      <c r="A2434" t="s">
        <v>5378</v>
      </c>
      <c r="B2434" t="s">
        <v>15824</v>
      </c>
      <c r="C2434" t="s">
        <v>328</v>
      </c>
      <c r="D2434" t="s">
        <v>328</v>
      </c>
      <c r="E2434" t="s">
        <v>12934</v>
      </c>
      <c r="F2434" t="s">
        <v>2907</v>
      </c>
      <c r="G2434" t="s">
        <v>328</v>
      </c>
      <c r="H2434" t="s">
        <v>2659</v>
      </c>
      <c r="I2434" t="s">
        <v>328</v>
      </c>
      <c r="J2434" t="s">
        <v>328</v>
      </c>
      <c r="K2434" t="s">
        <v>328</v>
      </c>
      <c r="L2434" t="s">
        <v>328</v>
      </c>
      <c r="M2434" t="s">
        <v>15823</v>
      </c>
      <c r="N2434" t="s">
        <v>328</v>
      </c>
      <c r="O2434" t="s">
        <v>328</v>
      </c>
    </row>
    <row r="2435" spans="1:15">
      <c r="A2435" t="s">
        <v>5378</v>
      </c>
      <c r="B2435" t="s">
        <v>15825</v>
      </c>
      <c r="C2435" t="s">
        <v>328</v>
      </c>
      <c r="D2435" t="s">
        <v>328</v>
      </c>
      <c r="E2435" t="s">
        <v>12934</v>
      </c>
      <c r="F2435" t="s">
        <v>2907</v>
      </c>
      <c r="G2435" t="s">
        <v>328</v>
      </c>
      <c r="H2435" t="s">
        <v>328</v>
      </c>
      <c r="I2435" t="s">
        <v>328</v>
      </c>
      <c r="J2435" t="s">
        <v>328</v>
      </c>
      <c r="K2435" t="s">
        <v>328</v>
      </c>
      <c r="L2435" t="s">
        <v>328</v>
      </c>
      <c r="M2435" t="s">
        <v>15825</v>
      </c>
      <c r="N2435" t="s">
        <v>328</v>
      </c>
      <c r="O2435" t="s">
        <v>328</v>
      </c>
    </row>
    <row r="2436" spans="1:15">
      <c r="A2436" t="s">
        <v>5378</v>
      </c>
      <c r="B2436" t="s">
        <v>15826</v>
      </c>
      <c r="C2436" t="s">
        <v>328</v>
      </c>
      <c r="D2436" t="s">
        <v>328</v>
      </c>
      <c r="E2436" t="s">
        <v>12934</v>
      </c>
      <c r="F2436" t="s">
        <v>2907</v>
      </c>
      <c r="G2436" t="s">
        <v>328</v>
      </c>
      <c r="H2436" t="s">
        <v>328</v>
      </c>
      <c r="I2436" t="s">
        <v>328</v>
      </c>
      <c r="J2436" t="s">
        <v>328</v>
      </c>
      <c r="K2436" t="s">
        <v>328</v>
      </c>
      <c r="L2436" t="s">
        <v>328</v>
      </c>
      <c r="M2436" t="s">
        <v>15826</v>
      </c>
      <c r="N2436" t="s">
        <v>328</v>
      </c>
      <c r="O2436" t="s">
        <v>328</v>
      </c>
    </row>
    <row r="2437" spans="1:15">
      <c r="A2437" t="s">
        <v>5378</v>
      </c>
      <c r="B2437" t="s">
        <v>15827</v>
      </c>
      <c r="C2437" t="s">
        <v>328</v>
      </c>
      <c r="D2437" t="s">
        <v>328</v>
      </c>
      <c r="E2437" t="s">
        <v>2912</v>
      </c>
      <c r="F2437" t="s">
        <v>2911</v>
      </c>
      <c r="G2437" t="s">
        <v>328</v>
      </c>
      <c r="H2437" t="s">
        <v>328</v>
      </c>
      <c r="I2437" t="s">
        <v>328</v>
      </c>
      <c r="J2437" t="s">
        <v>328</v>
      </c>
      <c r="K2437" t="s">
        <v>328</v>
      </c>
      <c r="L2437" t="s">
        <v>328</v>
      </c>
      <c r="M2437" t="s">
        <v>15827</v>
      </c>
      <c r="N2437" t="s">
        <v>328</v>
      </c>
      <c r="O2437" t="s">
        <v>328</v>
      </c>
    </row>
    <row r="2438" spans="1:15">
      <c r="A2438" t="s">
        <v>5378</v>
      </c>
      <c r="B2438" t="s">
        <v>15828</v>
      </c>
      <c r="C2438" t="s">
        <v>328</v>
      </c>
      <c r="D2438" t="s">
        <v>328</v>
      </c>
      <c r="E2438" t="s">
        <v>12934</v>
      </c>
      <c r="F2438" t="s">
        <v>2907</v>
      </c>
      <c r="G2438" t="s">
        <v>328</v>
      </c>
      <c r="H2438" t="s">
        <v>328</v>
      </c>
      <c r="I2438" t="s">
        <v>328</v>
      </c>
      <c r="J2438" t="s">
        <v>328</v>
      </c>
      <c r="K2438" t="s">
        <v>328</v>
      </c>
      <c r="L2438" t="s">
        <v>328</v>
      </c>
      <c r="M2438" t="s">
        <v>15828</v>
      </c>
      <c r="N2438" t="s">
        <v>328</v>
      </c>
      <c r="O2438" t="s">
        <v>328</v>
      </c>
    </row>
    <row r="2439" spans="1:15">
      <c r="A2439" t="s">
        <v>5378</v>
      </c>
      <c r="B2439" t="s">
        <v>11620</v>
      </c>
      <c r="C2439" t="s">
        <v>328</v>
      </c>
      <c r="D2439" t="s">
        <v>328</v>
      </c>
      <c r="E2439" t="s">
        <v>12934</v>
      </c>
      <c r="F2439" t="s">
        <v>2907</v>
      </c>
      <c r="G2439" t="s">
        <v>328</v>
      </c>
      <c r="H2439" t="s">
        <v>6524</v>
      </c>
      <c r="I2439" t="s">
        <v>328</v>
      </c>
      <c r="J2439" t="s">
        <v>328</v>
      </c>
      <c r="K2439" t="s">
        <v>328</v>
      </c>
      <c r="L2439" t="s">
        <v>328</v>
      </c>
      <c r="M2439" t="s">
        <v>11620</v>
      </c>
      <c r="N2439" t="s">
        <v>328</v>
      </c>
      <c r="O2439" t="s">
        <v>328</v>
      </c>
    </row>
    <row r="2440" spans="1:15">
      <c r="A2440" t="s">
        <v>5378</v>
      </c>
      <c r="B2440" t="s">
        <v>15829</v>
      </c>
      <c r="C2440" t="s">
        <v>328</v>
      </c>
      <c r="D2440" t="s">
        <v>328</v>
      </c>
      <c r="E2440" t="s">
        <v>2912</v>
      </c>
      <c r="F2440" t="s">
        <v>2911</v>
      </c>
      <c r="G2440" t="s">
        <v>328</v>
      </c>
      <c r="H2440" t="s">
        <v>328</v>
      </c>
      <c r="I2440" t="s">
        <v>328</v>
      </c>
      <c r="J2440" t="s">
        <v>328</v>
      </c>
      <c r="K2440" t="s">
        <v>328</v>
      </c>
      <c r="L2440" t="s">
        <v>328</v>
      </c>
      <c r="M2440" t="s">
        <v>15829</v>
      </c>
      <c r="N2440" t="s">
        <v>328</v>
      </c>
      <c r="O2440" t="s">
        <v>328</v>
      </c>
    </row>
    <row r="2441" spans="1:15">
      <c r="A2441" t="s">
        <v>5378</v>
      </c>
      <c r="B2441" t="s">
        <v>15830</v>
      </c>
      <c r="C2441" t="s">
        <v>328</v>
      </c>
      <c r="D2441" t="s">
        <v>328</v>
      </c>
      <c r="E2441" t="s">
        <v>12934</v>
      </c>
      <c r="F2441" t="s">
        <v>2907</v>
      </c>
      <c r="G2441" t="s">
        <v>328</v>
      </c>
      <c r="H2441" t="s">
        <v>328</v>
      </c>
      <c r="I2441" t="s">
        <v>328</v>
      </c>
      <c r="J2441" t="s">
        <v>328</v>
      </c>
      <c r="K2441" t="s">
        <v>328</v>
      </c>
      <c r="L2441" t="s">
        <v>328</v>
      </c>
      <c r="M2441" t="s">
        <v>15831</v>
      </c>
      <c r="N2441" t="s">
        <v>328</v>
      </c>
      <c r="O2441" t="s">
        <v>328</v>
      </c>
    </row>
    <row r="2442" spans="1:15">
      <c r="A2442" t="s">
        <v>5378</v>
      </c>
      <c r="B2442" t="s">
        <v>15832</v>
      </c>
      <c r="C2442" t="s">
        <v>328</v>
      </c>
      <c r="D2442" t="s">
        <v>328</v>
      </c>
      <c r="E2442" t="s">
        <v>12934</v>
      </c>
      <c r="F2442" t="s">
        <v>2907</v>
      </c>
      <c r="G2442" t="s">
        <v>12949</v>
      </c>
      <c r="H2442" t="s">
        <v>328</v>
      </c>
      <c r="I2442" t="s">
        <v>328</v>
      </c>
      <c r="J2442" t="s">
        <v>6505</v>
      </c>
      <c r="K2442" t="s">
        <v>328</v>
      </c>
      <c r="L2442" t="s">
        <v>328</v>
      </c>
      <c r="M2442" t="s">
        <v>15833</v>
      </c>
      <c r="N2442" t="s">
        <v>328</v>
      </c>
      <c r="O2442" t="s">
        <v>328</v>
      </c>
    </row>
    <row r="2443" spans="1:15">
      <c r="A2443" t="s">
        <v>5378</v>
      </c>
      <c r="B2443" t="s">
        <v>15834</v>
      </c>
      <c r="C2443" t="s">
        <v>328</v>
      </c>
      <c r="D2443" t="s">
        <v>328</v>
      </c>
      <c r="E2443" t="s">
        <v>12934</v>
      </c>
      <c r="F2443" t="s">
        <v>2907</v>
      </c>
      <c r="G2443" t="s">
        <v>328</v>
      </c>
      <c r="H2443" t="s">
        <v>328</v>
      </c>
      <c r="I2443" t="s">
        <v>328</v>
      </c>
      <c r="J2443" t="s">
        <v>328</v>
      </c>
      <c r="K2443" t="s">
        <v>328</v>
      </c>
      <c r="L2443" t="s">
        <v>328</v>
      </c>
      <c r="M2443" t="s">
        <v>15834</v>
      </c>
      <c r="N2443" t="s">
        <v>328</v>
      </c>
      <c r="O2443" t="s">
        <v>328</v>
      </c>
    </row>
    <row r="2444" spans="1:15">
      <c r="A2444" t="s">
        <v>5378</v>
      </c>
      <c r="B2444" t="s">
        <v>15835</v>
      </c>
      <c r="C2444" t="s">
        <v>328</v>
      </c>
      <c r="D2444" t="s">
        <v>328</v>
      </c>
      <c r="E2444" t="s">
        <v>12934</v>
      </c>
      <c r="F2444" t="s">
        <v>2907</v>
      </c>
      <c r="G2444" t="s">
        <v>328</v>
      </c>
      <c r="H2444" t="s">
        <v>328</v>
      </c>
      <c r="I2444" t="s">
        <v>328</v>
      </c>
      <c r="J2444" t="s">
        <v>328</v>
      </c>
      <c r="K2444" t="s">
        <v>328</v>
      </c>
      <c r="L2444" t="s">
        <v>328</v>
      </c>
      <c r="M2444" t="s">
        <v>15835</v>
      </c>
      <c r="N2444" t="s">
        <v>328</v>
      </c>
      <c r="O2444" t="s">
        <v>328</v>
      </c>
    </row>
    <row r="2445" spans="1:15">
      <c r="A2445" t="s">
        <v>5378</v>
      </c>
      <c r="B2445" t="s">
        <v>15836</v>
      </c>
      <c r="C2445" t="s">
        <v>328</v>
      </c>
      <c r="D2445" t="s">
        <v>328</v>
      </c>
      <c r="E2445" t="s">
        <v>12934</v>
      </c>
      <c r="F2445" t="s">
        <v>2907</v>
      </c>
      <c r="G2445" t="s">
        <v>328</v>
      </c>
      <c r="H2445" t="s">
        <v>328</v>
      </c>
      <c r="I2445" t="s">
        <v>328</v>
      </c>
      <c r="J2445" t="s">
        <v>328</v>
      </c>
      <c r="K2445" t="s">
        <v>328</v>
      </c>
      <c r="L2445" t="s">
        <v>328</v>
      </c>
      <c r="M2445" t="s">
        <v>15836</v>
      </c>
      <c r="N2445" t="s">
        <v>328</v>
      </c>
      <c r="O2445" t="s">
        <v>328</v>
      </c>
    </row>
    <row r="2446" spans="1:15">
      <c r="A2446" t="s">
        <v>5378</v>
      </c>
      <c r="B2446" t="s">
        <v>15837</v>
      </c>
      <c r="C2446" t="s">
        <v>328</v>
      </c>
      <c r="D2446" t="s">
        <v>328</v>
      </c>
      <c r="E2446" t="s">
        <v>12934</v>
      </c>
      <c r="F2446" t="s">
        <v>2907</v>
      </c>
      <c r="G2446" t="s">
        <v>328</v>
      </c>
      <c r="H2446" t="s">
        <v>328</v>
      </c>
      <c r="I2446" t="s">
        <v>328</v>
      </c>
      <c r="J2446" t="s">
        <v>328</v>
      </c>
      <c r="K2446" t="s">
        <v>328</v>
      </c>
      <c r="L2446" t="s">
        <v>328</v>
      </c>
      <c r="M2446" t="s">
        <v>15837</v>
      </c>
      <c r="N2446" t="s">
        <v>328</v>
      </c>
      <c r="O2446" t="s">
        <v>328</v>
      </c>
    </row>
    <row r="2447" spans="1:15">
      <c r="A2447" t="s">
        <v>5378</v>
      </c>
      <c r="B2447" t="s">
        <v>15838</v>
      </c>
      <c r="C2447" t="s">
        <v>328</v>
      </c>
      <c r="D2447" t="s">
        <v>328</v>
      </c>
      <c r="E2447" t="s">
        <v>12934</v>
      </c>
      <c r="F2447" t="s">
        <v>2907</v>
      </c>
      <c r="G2447" t="s">
        <v>328</v>
      </c>
      <c r="H2447" t="s">
        <v>328</v>
      </c>
      <c r="I2447" t="s">
        <v>328</v>
      </c>
      <c r="J2447" t="s">
        <v>328</v>
      </c>
      <c r="K2447" t="s">
        <v>328</v>
      </c>
      <c r="L2447" t="s">
        <v>328</v>
      </c>
      <c r="M2447" t="s">
        <v>15838</v>
      </c>
      <c r="N2447" t="s">
        <v>328</v>
      </c>
      <c r="O2447" t="s">
        <v>328</v>
      </c>
    </row>
    <row r="2448" spans="1:15">
      <c r="A2448" t="s">
        <v>5378</v>
      </c>
      <c r="B2448" t="s">
        <v>15839</v>
      </c>
      <c r="C2448" t="s">
        <v>328</v>
      </c>
      <c r="D2448" t="s">
        <v>328</v>
      </c>
      <c r="E2448" t="s">
        <v>12934</v>
      </c>
      <c r="F2448" t="s">
        <v>2907</v>
      </c>
      <c r="G2448" t="s">
        <v>328</v>
      </c>
      <c r="H2448" t="s">
        <v>328</v>
      </c>
      <c r="I2448" t="s">
        <v>328</v>
      </c>
      <c r="J2448" t="s">
        <v>328</v>
      </c>
      <c r="K2448" t="s">
        <v>328</v>
      </c>
      <c r="L2448" t="s">
        <v>328</v>
      </c>
      <c r="M2448" t="s">
        <v>15839</v>
      </c>
      <c r="N2448" t="s">
        <v>328</v>
      </c>
      <c r="O2448" t="s">
        <v>328</v>
      </c>
    </row>
    <row r="2449" spans="1:15">
      <c r="A2449" t="s">
        <v>5378</v>
      </c>
      <c r="B2449" t="s">
        <v>15840</v>
      </c>
      <c r="C2449" t="s">
        <v>328</v>
      </c>
      <c r="D2449" t="s">
        <v>328</v>
      </c>
      <c r="E2449" t="s">
        <v>12934</v>
      </c>
      <c r="F2449" t="s">
        <v>2907</v>
      </c>
      <c r="G2449" t="s">
        <v>328</v>
      </c>
      <c r="H2449" t="s">
        <v>328</v>
      </c>
      <c r="I2449" t="s">
        <v>328</v>
      </c>
      <c r="J2449" t="s">
        <v>328</v>
      </c>
      <c r="K2449" t="s">
        <v>328</v>
      </c>
      <c r="L2449" t="s">
        <v>328</v>
      </c>
      <c r="M2449" t="s">
        <v>15840</v>
      </c>
      <c r="N2449" t="s">
        <v>328</v>
      </c>
      <c r="O2449" t="s">
        <v>328</v>
      </c>
    </row>
    <row r="2450" spans="1:15">
      <c r="A2450" t="s">
        <v>5378</v>
      </c>
      <c r="B2450" t="s">
        <v>15841</v>
      </c>
      <c r="C2450" t="s">
        <v>328</v>
      </c>
      <c r="D2450" t="s">
        <v>328</v>
      </c>
      <c r="E2450" t="s">
        <v>12934</v>
      </c>
      <c r="F2450" t="s">
        <v>2907</v>
      </c>
      <c r="G2450" t="s">
        <v>328</v>
      </c>
      <c r="H2450" t="s">
        <v>328</v>
      </c>
      <c r="I2450" t="s">
        <v>328</v>
      </c>
      <c r="J2450" t="s">
        <v>328</v>
      </c>
      <c r="K2450" t="s">
        <v>328</v>
      </c>
      <c r="L2450" t="s">
        <v>328</v>
      </c>
      <c r="M2450" t="s">
        <v>15841</v>
      </c>
      <c r="N2450" t="s">
        <v>328</v>
      </c>
      <c r="O2450" t="s">
        <v>328</v>
      </c>
    </row>
    <row r="2451" spans="1:15">
      <c r="A2451" t="s">
        <v>5378</v>
      </c>
      <c r="B2451" t="s">
        <v>15842</v>
      </c>
      <c r="C2451" t="s">
        <v>328</v>
      </c>
      <c r="D2451" t="s">
        <v>328</v>
      </c>
      <c r="E2451" t="s">
        <v>12934</v>
      </c>
      <c r="F2451" t="s">
        <v>2907</v>
      </c>
      <c r="G2451" t="s">
        <v>328</v>
      </c>
      <c r="H2451" t="s">
        <v>328</v>
      </c>
      <c r="I2451" t="s">
        <v>328</v>
      </c>
      <c r="J2451" t="s">
        <v>328</v>
      </c>
      <c r="K2451" t="s">
        <v>328</v>
      </c>
      <c r="L2451" t="s">
        <v>328</v>
      </c>
      <c r="M2451" t="s">
        <v>15842</v>
      </c>
      <c r="N2451" t="s">
        <v>328</v>
      </c>
      <c r="O2451" t="s">
        <v>328</v>
      </c>
    </row>
    <row r="2452" spans="1:15">
      <c r="A2452" t="s">
        <v>5378</v>
      </c>
      <c r="B2452" t="s">
        <v>15843</v>
      </c>
      <c r="C2452" t="s">
        <v>328</v>
      </c>
      <c r="D2452" t="s">
        <v>328</v>
      </c>
      <c r="E2452" t="s">
        <v>2912</v>
      </c>
      <c r="F2452" t="s">
        <v>2911</v>
      </c>
      <c r="G2452" t="s">
        <v>328</v>
      </c>
      <c r="H2452" t="s">
        <v>328</v>
      </c>
      <c r="I2452" t="s">
        <v>328</v>
      </c>
      <c r="J2452" t="s">
        <v>328</v>
      </c>
      <c r="K2452" t="s">
        <v>328</v>
      </c>
      <c r="L2452" t="s">
        <v>328</v>
      </c>
      <c r="M2452" t="s">
        <v>15843</v>
      </c>
      <c r="N2452" t="s">
        <v>328</v>
      </c>
      <c r="O2452" t="s">
        <v>328</v>
      </c>
    </row>
    <row r="2453" spans="1:15">
      <c r="A2453" t="s">
        <v>5378</v>
      </c>
      <c r="B2453" t="s">
        <v>15844</v>
      </c>
      <c r="C2453" t="s">
        <v>328</v>
      </c>
      <c r="D2453" t="s">
        <v>328</v>
      </c>
      <c r="E2453" t="s">
        <v>12934</v>
      </c>
      <c r="F2453" t="s">
        <v>2907</v>
      </c>
      <c r="G2453" t="s">
        <v>328</v>
      </c>
      <c r="H2453" t="s">
        <v>328</v>
      </c>
      <c r="I2453" t="s">
        <v>328</v>
      </c>
      <c r="J2453" t="s">
        <v>328</v>
      </c>
      <c r="K2453" t="s">
        <v>328</v>
      </c>
      <c r="L2453" t="s">
        <v>328</v>
      </c>
      <c r="M2453" t="s">
        <v>15844</v>
      </c>
      <c r="N2453" t="s">
        <v>328</v>
      </c>
      <c r="O2453" t="s">
        <v>328</v>
      </c>
    </row>
    <row r="2454" spans="1:15">
      <c r="A2454" t="s">
        <v>5378</v>
      </c>
      <c r="B2454" t="s">
        <v>15845</v>
      </c>
      <c r="C2454" t="s">
        <v>328</v>
      </c>
      <c r="D2454" t="s">
        <v>328</v>
      </c>
      <c r="E2454" t="s">
        <v>12934</v>
      </c>
      <c r="F2454" t="s">
        <v>2907</v>
      </c>
      <c r="G2454" t="s">
        <v>328</v>
      </c>
      <c r="H2454" t="s">
        <v>328</v>
      </c>
      <c r="I2454" t="s">
        <v>328</v>
      </c>
      <c r="J2454" t="s">
        <v>328</v>
      </c>
      <c r="K2454" t="s">
        <v>328</v>
      </c>
      <c r="L2454" t="s">
        <v>328</v>
      </c>
      <c r="M2454" t="s">
        <v>15845</v>
      </c>
      <c r="N2454" t="s">
        <v>328</v>
      </c>
      <c r="O2454" t="s">
        <v>328</v>
      </c>
    </row>
    <row r="2455" spans="1:15">
      <c r="A2455" t="s">
        <v>5378</v>
      </c>
      <c r="B2455" t="s">
        <v>15846</v>
      </c>
      <c r="C2455" t="s">
        <v>328</v>
      </c>
      <c r="D2455" t="s">
        <v>328</v>
      </c>
      <c r="E2455" t="s">
        <v>12934</v>
      </c>
      <c r="F2455" t="s">
        <v>2907</v>
      </c>
      <c r="G2455" t="s">
        <v>328</v>
      </c>
      <c r="H2455" t="s">
        <v>328</v>
      </c>
      <c r="I2455" t="s">
        <v>328</v>
      </c>
      <c r="J2455" t="s">
        <v>328</v>
      </c>
      <c r="K2455" t="s">
        <v>328</v>
      </c>
      <c r="L2455" t="s">
        <v>328</v>
      </c>
      <c r="M2455" t="s">
        <v>15846</v>
      </c>
      <c r="N2455" t="s">
        <v>328</v>
      </c>
      <c r="O2455" t="s">
        <v>328</v>
      </c>
    </row>
    <row r="2456" spans="1:15">
      <c r="A2456" t="s">
        <v>5378</v>
      </c>
      <c r="B2456" t="s">
        <v>15847</v>
      </c>
      <c r="C2456" t="s">
        <v>328</v>
      </c>
      <c r="D2456" t="s">
        <v>328</v>
      </c>
      <c r="E2456" t="s">
        <v>12934</v>
      </c>
      <c r="F2456" t="s">
        <v>2907</v>
      </c>
      <c r="G2456" t="s">
        <v>328</v>
      </c>
      <c r="H2456" t="s">
        <v>328</v>
      </c>
      <c r="I2456" t="s">
        <v>328</v>
      </c>
      <c r="J2456" t="s">
        <v>328</v>
      </c>
      <c r="K2456" t="s">
        <v>328</v>
      </c>
      <c r="L2456" t="s">
        <v>328</v>
      </c>
      <c r="M2456" t="s">
        <v>15847</v>
      </c>
      <c r="N2456" t="s">
        <v>328</v>
      </c>
      <c r="O2456" t="s">
        <v>328</v>
      </c>
    </row>
    <row r="2457" spans="1:15">
      <c r="A2457" t="s">
        <v>5378</v>
      </c>
      <c r="B2457" t="s">
        <v>15848</v>
      </c>
      <c r="C2457" t="s">
        <v>328</v>
      </c>
      <c r="D2457" t="s">
        <v>328</v>
      </c>
      <c r="E2457" t="s">
        <v>12934</v>
      </c>
      <c r="F2457" t="s">
        <v>2907</v>
      </c>
      <c r="G2457" t="s">
        <v>328</v>
      </c>
      <c r="H2457" t="s">
        <v>6524</v>
      </c>
      <c r="I2457" t="s">
        <v>328</v>
      </c>
      <c r="J2457" t="s">
        <v>328</v>
      </c>
      <c r="K2457" t="s">
        <v>328</v>
      </c>
      <c r="L2457">
        <v>90</v>
      </c>
      <c r="M2457" t="s">
        <v>15849</v>
      </c>
      <c r="N2457" t="s">
        <v>328</v>
      </c>
      <c r="O2457" t="s">
        <v>328</v>
      </c>
    </row>
    <row r="2458" spans="1:15">
      <c r="A2458" t="s">
        <v>5378</v>
      </c>
      <c r="B2458" t="s">
        <v>15850</v>
      </c>
      <c r="C2458" t="s">
        <v>328</v>
      </c>
      <c r="D2458" t="s">
        <v>328</v>
      </c>
      <c r="E2458" t="s">
        <v>12934</v>
      </c>
      <c r="F2458" t="s">
        <v>2907</v>
      </c>
      <c r="G2458" t="s">
        <v>328</v>
      </c>
      <c r="H2458" t="s">
        <v>6518</v>
      </c>
      <c r="I2458" t="s">
        <v>328</v>
      </c>
      <c r="J2458" t="s">
        <v>328</v>
      </c>
      <c r="K2458" t="s">
        <v>328</v>
      </c>
      <c r="L2458" t="s">
        <v>328</v>
      </c>
      <c r="M2458" t="s">
        <v>15850</v>
      </c>
      <c r="N2458" t="s">
        <v>328</v>
      </c>
      <c r="O2458" t="s">
        <v>328</v>
      </c>
    </row>
    <row r="2459" spans="1:15">
      <c r="A2459" t="s">
        <v>5378</v>
      </c>
      <c r="B2459" t="s">
        <v>15851</v>
      </c>
      <c r="C2459" t="s">
        <v>328</v>
      </c>
      <c r="D2459" t="s">
        <v>328</v>
      </c>
      <c r="E2459" t="s">
        <v>12934</v>
      </c>
      <c r="F2459" t="s">
        <v>2907</v>
      </c>
      <c r="G2459" t="s">
        <v>328</v>
      </c>
      <c r="H2459" t="s">
        <v>6524</v>
      </c>
      <c r="I2459" t="s">
        <v>328</v>
      </c>
      <c r="J2459" t="s">
        <v>328</v>
      </c>
      <c r="K2459" t="s">
        <v>328</v>
      </c>
      <c r="L2459" t="s">
        <v>328</v>
      </c>
      <c r="M2459" t="s">
        <v>15851</v>
      </c>
      <c r="N2459" t="s">
        <v>328</v>
      </c>
      <c r="O2459" t="s">
        <v>328</v>
      </c>
    </row>
    <row r="2460" spans="1:15">
      <c r="A2460" t="s">
        <v>5378</v>
      </c>
      <c r="B2460" t="s">
        <v>15852</v>
      </c>
      <c r="C2460" t="s">
        <v>328</v>
      </c>
      <c r="D2460" t="s">
        <v>328</v>
      </c>
      <c r="E2460" t="s">
        <v>12934</v>
      </c>
      <c r="F2460" t="s">
        <v>2907</v>
      </c>
      <c r="G2460" t="s">
        <v>328</v>
      </c>
      <c r="H2460" t="s">
        <v>328</v>
      </c>
      <c r="I2460" t="s">
        <v>328</v>
      </c>
      <c r="J2460" t="s">
        <v>328</v>
      </c>
      <c r="K2460" t="s">
        <v>328</v>
      </c>
      <c r="L2460" t="s">
        <v>328</v>
      </c>
      <c r="M2460" t="s">
        <v>15852</v>
      </c>
      <c r="N2460" t="s">
        <v>328</v>
      </c>
      <c r="O2460" t="s">
        <v>328</v>
      </c>
    </row>
    <row r="2461" spans="1:15">
      <c r="A2461" t="s">
        <v>5378</v>
      </c>
      <c r="B2461" t="s">
        <v>15853</v>
      </c>
      <c r="C2461" t="s">
        <v>328</v>
      </c>
      <c r="D2461" t="s">
        <v>328</v>
      </c>
      <c r="E2461" t="s">
        <v>12934</v>
      </c>
      <c r="F2461" t="s">
        <v>2907</v>
      </c>
      <c r="G2461" t="s">
        <v>328</v>
      </c>
      <c r="H2461" t="s">
        <v>328</v>
      </c>
      <c r="I2461" t="s">
        <v>328</v>
      </c>
      <c r="J2461" t="s">
        <v>328</v>
      </c>
      <c r="K2461" t="s">
        <v>328</v>
      </c>
      <c r="L2461" t="s">
        <v>328</v>
      </c>
      <c r="M2461" t="s">
        <v>15853</v>
      </c>
      <c r="N2461" t="s">
        <v>328</v>
      </c>
      <c r="O2461" t="s">
        <v>328</v>
      </c>
    </row>
    <row r="2462" spans="1:15">
      <c r="A2462" t="s">
        <v>5378</v>
      </c>
      <c r="B2462" t="s">
        <v>15854</v>
      </c>
      <c r="C2462" t="s">
        <v>328</v>
      </c>
      <c r="D2462" t="s">
        <v>328</v>
      </c>
      <c r="E2462" t="s">
        <v>12934</v>
      </c>
      <c r="F2462" t="s">
        <v>2907</v>
      </c>
      <c r="G2462" t="s">
        <v>328</v>
      </c>
      <c r="H2462" t="s">
        <v>328</v>
      </c>
      <c r="I2462" t="s">
        <v>328</v>
      </c>
      <c r="J2462" t="s">
        <v>328</v>
      </c>
      <c r="K2462" t="s">
        <v>328</v>
      </c>
      <c r="L2462" t="s">
        <v>328</v>
      </c>
      <c r="M2462" t="s">
        <v>15854</v>
      </c>
      <c r="N2462" t="s">
        <v>328</v>
      </c>
      <c r="O2462" t="s">
        <v>328</v>
      </c>
    </row>
    <row r="2463" spans="1:15">
      <c r="A2463" t="s">
        <v>5378</v>
      </c>
      <c r="B2463" t="s">
        <v>15855</v>
      </c>
      <c r="C2463" t="s">
        <v>328</v>
      </c>
      <c r="D2463" t="s">
        <v>328</v>
      </c>
      <c r="E2463" t="s">
        <v>12934</v>
      </c>
      <c r="F2463" t="s">
        <v>2907</v>
      </c>
      <c r="G2463" t="s">
        <v>328</v>
      </c>
      <c r="H2463" t="s">
        <v>328</v>
      </c>
      <c r="I2463" t="s">
        <v>328</v>
      </c>
      <c r="J2463" t="s">
        <v>328</v>
      </c>
      <c r="K2463" t="s">
        <v>328</v>
      </c>
      <c r="L2463" t="s">
        <v>328</v>
      </c>
      <c r="M2463" t="s">
        <v>15855</v>
      </c>
      <c r="N2463" t="s">
        <v>328</v>
      </c>
      <c r="O2463" t="s">
        <v>328</v>
      </c>
    </row>
    <row r="2464" spans="1:15">
      <c r="A2464" t="s">
        <v>5378</v>
      </c>
      <c r="B2464" t="s">
        <v>15856</v>
      </c>
      <c r="C2464" t="s">
        <v>328</v>
      </c>
      <c r="D2464" t="s">
        <v>328</v>
      </c>
      <c r="E2464" t="s">
        <v>12934</v>
      </c>
      <c r="F2464" t="s">
        <v>2907</v>
      </c>
      <c r="G2464" t="s">
        <v>328</v>
      </c>
      <c r="H2464" t="s">
        <v>328</v>
      </c>
      <c r="I2464" t="s">
        <v>328</v>
      </c>
      <c r="J2464" t="s">
        <v>328</v>
      </c>
      <c r="K2464" t="s">
        <v>328</v>
      </c>
      <c r="L2464" t="s">
        <v>328</v>
      </c>
      <c r="M2464" t="s">
        <v>15856</v>
      </c>
      <c r="N2464" t="s">
        <v>328</v>
      </c>
      <c r="O2464" t="s">
        <v>328</v>
      </c>
    </row>
    <row r="2465" spans="1:15">
      <c r="A2465" t="s">
        <v>5378</v>
      </c>
      <c r="B2465" t="s">
        <v>15857</v>
      </c>
      <c r="C2465" t="s">
        <v>328</v>
      </c>
      <c r="D2465" t="s">
        <v>328</v>
      </c>
      <c r="E2465" t="s">
        <v>12934</v>
      </c>
      <c r="F2465" t="s">
        <v>2907</v>
      </c>
      <c r="G2465" t="s">
        <v>328</v>
      </c>
      <c r="H2465" t="s">
        <v>328</v>
      </c>
      <c r="I2465" t="s">
        <v>328</v>
      </c>
      <c r="J2465" t="s">
        <v>328</v>
      </c>
      <c r="K2465" t="s">
        <v>328</v>
      </c>
      <c r="L2465" t="s">
        <v>328</v>
      </c>
      <c r="M2465" t="s">
        <v>15857</v>
      </c>
      <c r="N2465" t="s">
        <v>328</v>
      </c>
      <c r="O2465" t="s">
        <v>328</v>
      </c>
    </row>
    <row r="2466" spans="1:15">
      <c r="A2466" t="s">
        <v>4289</v>
      </c>
      <c r="B2466" t="s">
        <v>15858</v>
      </c>
      <c r="C2466" t="s">
        <v>328</v>
      </c>
      <c r="D2466" t="s">
        <v>328</v>
      </c>
      <c r="E2466" t="s">
        <v>12934</v>
      </c>
      <c r="F2466" t="s">
        <v>2907</v>
      </c>
      <c r="G2466" t="s">
        <v>328</v>
      </c>
      <c r="H2466" t="s">
        <v>328</v>
      </c>
      <c r="I2466" t="s">
        <v>328</v>
      </c>
      <c r="J2466" t="s">
        <v>328</v>
      </c>
      <c r="K2466" t="s">
        <v>328</v>
      </c>
      <c r="L2466" t="s">
        <v>328</v>
      </c>
      <c r="M2466" t="s">
        <v>15858</v>
      </c>
      <c r="N2466" t="s">
        <v>328</v>
      </c>
      <c r="O2466" t="s">
        <v>328</v>
      </c>
    </row>
    <row r="2467" spans="1:15">
      <c r="A2467" t="s">
        <v>5629</v>
      </c>
      <c r="B2467" t="s">
        <v>15859</v>
      </c>
      <c r="C2467" t="s">
        <v>328</v>
      </c>
      <c r="D2467" t="s">
        <v>328</v>
      </c>
      <c r="E2467" t="s">
        <v>12934</v>
      </c>
      <c r="F2467" t="s">
        <v>2907</v>
      </c>
      <c r="G2467" t="s">
        <v>328</v>
      </c>
      <c r="H2467" t="s">
        <v>328</v>
      </c>
      <c r="I2467" t="s">
        <v>328</v>
      </c>
      <c r="J2467" t="s">
        <v>328</v>
      </c>
      <c r="K2467" t="s">
        <v>328</v>
      </c>
      <c r="L2467" t="s">
        <v>328</v>
      </c>
      <c r="M2467" t="s">
        <v>15860</v>
      </c>
      <c r="N2467" t="s">
        <v>328</v>
      </c>
      <c r="O2467" t="s">
        <v>328</v>
      </c>
    </row>
    <row r="2468" spans="1:15">
      <c r="A2468" t="s">
        <v>5629</v>
      </c>
      <c r="B2468" t="s">
        <v>15861</v>
      </c>
      <c r="C2468" t="s">
        <v>328</v>
      </c>
      <c r="D2468" t="s">
        <v>328</v>
      </c>
      <c r="E2468" t="s">
        <v>12934</v>
      </c>
      <c r="F2468" t="s">
        <v>2907</v>
      </c>
      <c r="G2468" t="s">
        <v>328</v>
      </c>
      <c r="H2468" t="s">
        <v>6518</v>
      </c>
      <c r="I2468" t="s">
        <v>328</v>
      </c>
      <c r="J2468" t="s">
        <v>328</v>
      </c>
      <c r="K2468" t="s">
        <v>328</v>
      </c>
      <c r="L2468" t="s">
        <v>328</v>
      </c>
      <c r="M2468" t="s">
        <v>15861</v>
      </c>
      <c r="N2468" t="s">
        <v>328</v>
      </c>
      <c r="O2468" t="s">
        <v>328</v>
      </c>
    </row>
    <row r="2469" spans="1:15">
      <c r="A2469" t="s">
        <v>5629</v>
      </c>
      <c r="B2469" t="s">
        <v>328</v>
      </c>
      <c r="C2469" t="s">
        <v>328</v>
      </c>
      <c r="D2469" t="s">
        <v>328</v>
      </c>
      <c r="E2469" t="s">
        <v>2659</v>
      </c>
      <c r="F2469" t="s">
        <v>2911</v>
      </c>
      <c r="G2469" t="s">
        <v>328</v>
      </c>
      <c r="H2469" t="s">
        <v>328</v>
      </c>
      <c r="I2469" t="s">
        <v>328</v>
      </c>
      <c r="J2469" t="s">
        <v>328</v>
      </c>
      <c r="K2469" t="s">
        <v>328</v>
      </c>
      <c r="L2469">
        <v>120</v>
      </c>
      <c r="M2469" t="s">
        <v>14113</v>
      </c>
      <c r="N2469" t="s">
        <v>328</v>
      </c>
      <c r="O2469" t="s">
        <v>328</v>
      </c>
    </row>
    <row r="2470" spans="1:15">
      <c r="A2470" t="s">
        <v>3713</v>
      </c>
      <c r="B2470" t="s">
        <v>15862</v>
      </c>
      <c r="C2470" t="s">
        <v>328</v>
      </c>
      <c r="D2470" t="s">
        <v>328</v>
      </c>
      <c r="E2470" t="s">
        <v>12934</v>
      </c>
      <c r="F2470" t="s">
        <v>2907</v>
      </c>
      <c r="G2470" t="s">
        <v>328</v>
      </c>
      <c r="H2470" t="s">
        <v>328</v>
      </c>
      <c r="I2470" t="s">
        <v>328</v>
      </c>
      <c r="J2470" t="s">
        <v>328</v>
      </c>
      <c r="K2470" t="s">
        <v>328</v>
      </c>
      <c r="L2470" t="s">
        <v>328</v>
      </c>
      <c r="M2470" t="s">
        <v>15862</v>
      </c>
      <c r="N2470" t="s">
        <v>328</v>
      </c>
      <c r="O2470" t="s">
        <v>328</v>
      </c>
    </row>
    <row r="2471" spans="1:15">
      <c r="A2471" t="s">
        <v>3713</v>
      </c>
      <c r="B2471" t="s">
        <v>15863</v>
      </c>
      <c r="C2471" t="s">
        <v>328</v>
      </c>
      <c r="D2471" t="s">
        <v>328</v>
      </c>
      <c r="E2471" t="s">
        <v>12934</v>
      </c>
      <c r="F2471" t="s">
        <v>2907</v>
      </c>
      <c r="G2471" t="s">
        <v>328</v>
      </c>
      <c r="H2471" t="s">
        <v>328</v>
      </c>
      <c r="I2471" t="s">
        <v>328</v>
      </c>
      <c r="J2471" t="s">
        <v>328</v>
      </c>
      <c r="K2471" t="s">
        <v>328</v>
      </c>
      <c r="L2471" t="s">
        <v>328</v>
      </c>
      <c r="M2471" t="s">
        <v>15863</v>
      </c>
      <c r="N2471" t="s">
        <v>328</v>
      </c>
      <c r="O2471" t="s">
        <v>328</v>
      </c>
    </row>
    <row r="2472" spans="1:15">
      <c r="A2472" t="s">
        <v>3713</v>
      </c>
      <c r="B2472" t="s">
        <v>15864</v>
      </c>
      <c r="C2472" t="s">
        <v>328</v>
      </c>
      <c r="D2472" t="s">
        <v>328</v>
      </c>
      <c r="E2472" t="s">
        <v>12934</v>
      </c>
      <c r="F2472" t="s">
        <v>2907</v>
      </c>
      <c r="G2472" t="s">
        <v>328</v>
      </c>
      <c r="H2472" t="s">
        <v>328</v>
      </c>
      <c r="I2472" t="s">
        <v>328</v>
      </c>
      <c r="J2472" t="s">
        <v>328</v>
      </c>
      <c r="K2472" t="s">
        <v>328</v>
      </c>
      <c r="L2472" t="s">
        <v>328</v>
      </c>
      <c r="M2472" t="s">
        <v>15864</v>
      </c>
      <c r="N2472" t="s">
        <v>328</v>
      </c>
      <c r="O2472" t="s">
        <v>328</v>
      </c>
    </row>
    <row r="2473" spans="1:15">
      <c r="A2473" t="s">
        <v>3713</v>
      </c>
      <c r="B2473" t="s">
        <v>15865</v>
      </c>
      <c r="C2473" t="s">
        <v>328</v>
      </c>
      <c r="D2473" t="s">
        <v>328</v>
      </c>
      <c r="E2473" t="s">
        <v>13773</v>
      </c>
      <c r="F2473" t="s">
        <v>2889</v>
      </c>
      <c r="G2473" t="s">
        <v>328</v>
      </c>
      <c r="H2473" t="s">
        <v>328</v>
      </c>
      <c r="I2473" t="s">
        <v>328</v>
      </c>
      <c r="J2473" t="s">
        <v>328</v>
      </c>
      <c r="K2473" t="s">
        <v>328</v>
      </c>
      <c r="L2473">
        <v>120</v>
      </c>
      <c r="M2473" t="s">
        <v>15865</v>
      </c>
      <c r="N2473" t="s">
        <v>328</v>
      </c>
      <c r="O2473" t="s">
        <v>328</v>
      </c>
    </row>
    <row r="2474" spans="1:15">
      <c r="A2474" t="s">
        <v>3713</v>
      </c>
      <c r="B2474" t="s">
        <v>15866</v>
      </c>
      <c r="C2474" t="s">
        <v>328</v>
      </c>
      <c r="D2474" t="s">
        <v>328</v>
      </c>
      <c r="E2474" t="s">
        <v>13773</v>
      </c>
      <c r="F2474" t="s">
        <v>2889</v>
      </c>
      <c r="G2474" t="s">
        <v>328</v>
      </c>
      <c r="H2474" t="s">
        <v>328</v>
      </c>
      <c r="I2474" t="s">
        <v>328</v>
      </c>
      <c r="J2474" t="s">
        <v>328</v>
      </c>
      <c r="K2474" t="s">
        <v>328</v>
      </c>
      <c r="L2474">
        <v>128</v>
      </c>
      <c r="M2474" t="s">
        <v>15866</v>
      </c>
      <c r="N2474" t="s">
        <v>328</v>
      </c>
      <c r="O2474" t="s">
        <v>328</v>
      </c>
    </row>
    <row r="2475" spans="1:15">
      <c r="A2475" t="s">
        <v>3713</v>
      </c>
      <c r="B2475" t="s">
        <v>15867</v>
      </c>
      <c r="C2475" t="s">
        <v>328</v>
      </c>
      <c r="D2475" t="s">
        <v>328</v>
      </c>
      <c r="E2475" t="s">
        <v>13773</v>
      </c>
      <c r="F2475" t="s">
        <v>2889</v>
      </c>
      <c r="G2475" t="s">
        <v>328</v>
      </c>
      <c r="H2475" t="s">
        <v>328</v>
      </c>
      <c r="I2475" t="s">
        <v>328</v>
      </c>
      <c r="J2475" t="s">
        <v>328</v>
      </c>
      <c r="K2475" t="s">
        <v>328</v>
      </c>
      <c r="L2475">
        <v>138</v>
      </c>
      <c r="M2475" t="s">
        <v>15867</v>
      </c>
      <c r="N2475" t="s">
        <v>328</v>
      </c>
      <c r="O2475" t="s">
        <v>328</v>
      </c>
    </row>
    <row r="2476" spans="1:15">
      <c r="A2476" t="s">
        <v>3713</v>
      </c>
      <c r="B2476" t="s">
        <v>15868</v>
      </c>
      <c r="C2476" t="s">
        <v>328</v>
      </c>
      <c r="D2476" t="s">
        <v>328</v>
      </c>
      <c r="E2476" t="s">
        <v>13773</v>
      </c>
      <c r="F2476" t="s">
        <v>2889</v>
      </c>
      <c r="G2476" t="s">
        <v>328</v>
      </c>
      <c r="H2476" t="s">
        <v>328</v>
      </c>
      <c r="I2476" t="s">
        <v>328</v>
      </c>
      <c r="J2476" t="s">
        <v>328</v>
      </c>
      <c r="K2476" t="s">
        <v>328</v>
      </c>
      <c r="L2476">
        <v>138</v>
      </c>
      <c r="M2476" t="s">
        <v>15868</v>
      </c>
      <c r="N2476" t="s">
        <v>328</v>
      </c>
      <c r="O2476" t="s">
        <v>328</v>
      </c>
    </row>
    <row r="2477" spans="1:15">
      <c r="A2477" t="s">
        <v>3713</v>
      </c>
      <c r="B2477" t="s">
        <v>15869</v>
      </c>
      <c r="C2477" t="s">
        <v>328</v>
      </c>
      <c r="D2477" t="s">
        <v>328</v>
      </c>
      <c r="E2477" t="s">
        <v>13773</v>
      </c>
      <c r="F2477" t="s">
        <v>2889</v>
      </c>
      <c r="G2477" t="s">
        <v>328</v>
      </c>
      <c r="H2477" t="s">
        <v>328</v>
      </c>
      <c r="I2477" t="s">
        <v>328</v>
      </c>
      <c r="J2477" t="s">
        <v>328</v>
      </c>
      <c r="K2477" t="s">
        <v>328</v>
      </c>
      <c r="L2477">
        <v>138</v>
      </c>
      <c r="M2477" t="s">
        <v>15869</v>
      </c>
      <c r="N2477" t="s">
        <v>328</v>
      </c>
      <c r="O2477" t="s">
        <v>328</v>
      </c>
    </row>
    <row r="2478" spans="1:15">
      <c r="A2478" t="s">
        <v>5186</v>
      </c>
      <c r="B2478" t="s">
        <v>15870</v>
      </c>
      <c r="C2478" t="s">
        <v>328</v>
      </c>
      <c r="D2478" t="s">
        <v>328</v>
      </c>
      <c r="E2478" t="s">
        <v>328</v>
      </c>
      <c r="F2478" t="s">
        <v>2592</v>
      </c>
      <c r="G2478" t="s">
        <v>2593</v>
      </c>
      <c r="H2478" t="s">
        <v>328</v>
      </c>
      <c r="I2478" t="s">
        <v>328</v>
      </c>
      <c r="J2478" t="s">
        <v>328</v>
      </c>
      <c r="K2478" t="s">
        <v>328</v>
      </c>
      <c r="L2478" t="s">
        <v>328</v>
      </c>
      <c r="M2478" t="s">
        <v>15871</v>
      </c>
      <c r="N2478" t="s">
        <v>328</v>
      </c>
      <c r="O2478" t="s">
        <v>328</v>
      </c>
    </row>
    <row r="2479" spans="1:15">
      <c r="A2479" t="s">
        <v>5645</v>
      </c>
      <c r="B2479" t="s">
        <v>15872</v>
      </c>
      <c r="C2479" t="s">
        <v>328</v>
      </c>
      <c r="D2479" t="s">
        <v>328</v>
      </c>
      <c r="E2479" t="s">
        <v>12934</v>
      </c>
      <c r="F2479" t="s">
        <v>2907</v>
      </c>
      <c r="G2479" t="s">
        <v>328</v>
      </c>
      <c r="H2479" t="s">
        <v>6524</v>
      </c>
      <c r="I2479" t="s">
        <v>328</v>
      </c>
      <c r="J2479" t="s">
        <v>328</v>
      </c>
      <c r="K2479" t="s">
        <v>328</v>
      </c>
      <c r="L2479" t="s">
        <v>328</v>
      </c>
      <c r="M2479" t="s">
        <v>15872</v>
      </c>
      <c r="N2479" t="s">
        <v>328</v>
      </c>
      <c r="O2479" t="s">
        <v>328</v>
      </c>
    </row>
    <row r="2480" spans="1:15">
      <c r="A2480" t="s">
        <v>5645</v>
      </c>
      <c r="B2480" t="s">
        <v>15873</v>
      </c>
      <c r="C2480" t="s">
        <v>328</v>
      </c>
      <c r="D2480" t="s">
        <v>328</v>
      </c>
      <c r="E2480" t="s">
        <v>12934</v>
      </c>
      <c r="F2480" t="s">
        <v>2907</v>
      </c>
      <c r="G2480" t="s">
        <v>328</v>
      </c>
      <c r="H2480" t="s">
        <v>6524</v>
      </c>
      <c r="I2480" t="s">
        <v>328</v>
      </c>
      <c r="J2480" t="s">
        <v>328</v>
      </c>
      <c r="K2480" t="s">
        <v>328</v>
      </c>
      <c r="L2480" t="s">
        <v>328</v>
      </c>
      <c r="M2480" t="s">
        <v>15873</v>
      </c>
      <c r="N2480" t="s">
        <v>328</v>
      </c>
      <c r="O2480" t="s">
        <v>328</v>
      </c>
    </row>
    <row r="2481" spans="1:15">
      <c r="A2481" t="s">
        <v>5645</v>
      </c>
      <c r="B2481" t="s">
        <v>15874</v>
      </c>
      <c r="C2481" t="s">
        <v>328</v>
      </c>
      <c r="D2481" t="s">
        <v>328</v>
      </c>
      <c r="E2481" t="s">
        <v>12934</v>
      </c>
      <c r="F2481" t="s">
        <v>2907</v>
      </c>
      <c r="G2481" t="s">
        <v>328</v>
      </c>
      <c r="H2481" t="s">
        <v>6524</v>
      </c>
      <c r="I2481" t="s">
        <v>328</v>
      </c>
      <c r="J2481" t="s">
        <v>328</v>
      </c>
      <c r="K2481" t="s">
        <v>328</v>
      </c>
      <c r="L2481" t="s">
        <v>328</v>
      </c>
      <c r="M2481" t="s">
        <v>15874</v>
      </c>
      <c r="N2481" t="s">
        <v>328</v>
      </c>
      <c r="O2481" t="s">
        <v>328</v>
      </c>
    </row>
    <row r="2482" spans="1:15">
      <c r="A2482" t="s">
        <v>5645</v>
      </c>
      <c r="B2482" t="s">
        <v>15875</v>
      </c>
      <c r="C2482" t="s">
        <v>328</v>
      </c>
      <c r="D2482" t="s">
        <v>328</v>
      </c>
      <c r="E2482" t="s">
        <v>12934</v>
      </c>
      <c r="F2482" t="s">
        <v>2907</v>
      </c>
      <c r="G2482" t="s">
        <v>328</v>
      </c>
      <c r="H2482" t="s">
        <v>6524</v>
      </c>
      <c r="I2482" t="s">
        <v>328</v>
      </c>
      <c r="J2482" t="s">
        <v>328</v>
      </c>
      <c r="K2482" t="s">
        <v>328</v>
      </c>
      <c r="L2482" t="s">
        <v>328</v>
      </c>
      <c r="M2482" t="s">
        <v>15875</v>
      </c>
      <c r="N2482" t="s">
        <v>328</v>
      </c>
      <c r="O2482" t="s">
        <v>328</v>
      </c>
    </row>
    <row r="2483" spans="1:15">
      <c r="A2483" t="s">
        <v>5645</v>
      </c>
      <c r="B2483" t="s">
        <v>15876</v>
      </c>
      <c r="C2483" t="s">
        <v>328</v>
      </c>
      <c r="D2483" t="s">
        <v>328</v>
      </c>
      <c r="E2483" t="s">
        <v>12934</v>
      </c>
      <c r="F2483" t="s">
        <v>2907</v>
      </c>
      <c r="G2483" t="s">
        <v>328</v>
      </c>
      <c r="H2483" t="s">
        <v>328</v>
      </c>
      <c r="I2483" t="s">
        <v>328</v>
      </c>
      <c r="J2483" t="s">
        <v>328</v>
      </c>
      <c r="K2483" t="s">
        <v>328</v>
      </c>
      <c r="L2483" t="s">
        <v>328</v>
      </c>
      <c r="M2483" t="s">
        <v>15876</v>
      </c>
      <c r="N2483" t="s">
        <v>328</v>
      </c>
      <c r="O2483" t="s">
        <v>328</v>
      </c>
    </row>
    <row r="2484" spans="1:15">
      <c r="A2484" t="s">
        <v>5645</v>
      </c>
      <c r="B2484" t="s">
        <v>15877</v>
      </c>
      <c r="C2484" t="s">
        <v>328</v>
      </c>
      <c r="D2484" t="s">
        <v>328</v>
      </c>
      <c r="E2484" t="s">
        <v>12934</v>
      </c>
      <c r="F2484" t="s">
        <v>2907</v>
      </c>
      <c r="G2484" t="s">
        <v>328</v>
      </c>
      <c r="H2484" t="s">
        <v>328</v>
      </c>
      <c r="I2484" t="s">
        <v>328</v>
      </c>
      <c r="J2484" t="s">
        <v>328</v>
      </c>
      <c r="K2484" t="s">
        <v>328</v>
      </c>
      <c r="L2484" t="s">
        <v>328</v>
      </c>
      <c r="M2484" t="s">
        <v>15878</v>
      </c>
      <c r="N2484" t="s">
        <v>328</v>
      </c>
      <c r="O2484" t="s">
        <v>328</v>
      </c>
    </row>
    <row r="2485" spans="1:15">
      <c r="A2485" t="s">
        <v>5645</v>
      </c>
      <c r="B2485" t="s">
        <v>15879</v>
      </c>
      <c r="C2485" t="s">
        <v>328</v>
      </c>
      <c r="D2485" t="s">
        <v>328</v>
      </c>
      <c r="E2485" t="s">
        <v>12934</v>
      </c>
      <c r="F2485" t="s">
        <v>2907</v>
      </c>
      <c r="G2485" t="s">
        <v>328</v>
      </c>
      <c r="H2485" t="s">
        <v>328</v>
      </c>
      <c r="I2485" t="s">
        <v>328</v>
      </c>
      <c r="J2485" t="s">
        <v>328</v>
      </c>
      <c r="K2485" t="s">
        <v>328</v>
      </c>
      <c r="L2485" t="s">
        <v>328</v>
      </c>
      <c r="M2485" t="s">
        <v>15879</v>
      </c>
      <c r="N2485" t="s">
        <v>328</v>
      </c>
      <c r="O2485" t="s">
        <v>328</v>
      </c>
    </row>
    <row r="2486" spans="1:15">
      <c r="A2486" t="s">
        <v>5645</v>
      </c>
      <c r="B2486" t="s">
        <v>15880</v>
      </c>
      <c r="C2486" t="s">
        <v>328</v>
      </c>
      <c r="D2486" t="s">
        <v>328</v>
      </c>
      <c r="E2486" t="s">
        <v>12934</v>
      </c>
      <c r="F2486" t="s">
        <v>2907</v>
      </c>
      <c r="G2486" t="s">
        <v>328</v>
      </c>
      <c r="H2486" t="s">
        <v>328</v>
      </c>
      <c r="I2486" t="s">
        <v>328</v>
      </c>
      <c r="J2486" t="s">
        <v>328</v>
      </c>
      <c r="K2486" t="s">
        <v>328</v>
      </c>
      <c r="L2486" t="s">
        <v>328</v>
      </c>
      <c r="M2486" t="s">
        <v>15880</v>
      </c>
      <c r="N2486" t="s">
        <v>328</v>
      </c>
      <c r="O2486" t="s">
        <v>328</v>
      </c>
    </row>
    <row r="2487" spans="1:15">
      <c r="A2487" t="s">
        <v>5645</v>
      </c>
      <c r="B2487" t="s">
        <v>15881</v>
      </c>
      <c r="C2487" t="s">
        <v>328</v>
      </c>
      <c r="D2487" t="s">
        <v>328</v>
      </c>
      <c r="E2487" t="s">
        <v>12934</v>
      </c>
      <c r="F2487" t="s">
        <v>2907</v>
      </c>
      <c r="G2487" t="s">
        <v>328</v>
      </c>
      <c r="H2487" t="s">
        <v>328</v>
      </c>
      <c r="I2487" t="s">
        <v>328</v>
      </c>
      <c r="J2487" t="s">
        <v>328</v>
      </c>
      <c r="K2487" t="s">
        <v>328</v>
      </c>
      <c r="L2487" t="s">
        <v>328</v>
      </c>
      <c r="M2487" t="s">
        <v>15881</v>
      </c>
      <c r="N2487" t="s">
        <v>328</v>
      </c>
      <c r="O2487" t="s">
        <v>328</v>
      </c>
    </row>
    <row r="2488" spans="1:15">
      <c r="A2488" t="s">
        <v>3720</v>
      </c>
      <c r="B2488">
        <v>2067</v>
      </c>
      <c r="C2488" t="s">
        <v>328</v>
      </c>
      <c r="D2488" t="s">
        <v>328</v>
      </c>
      <c r="E2488" t="s">
        <v>2912</v>
      </c>
      <c r="F2488" t="s">
        <v>2911</v>
      </c>
      <c r="G2488" t="s">
        <v>328</v>
      </c>
      <c r="H2488" t="s">
        <v>328</v>
      </c>
      <c r="I2488" t="s">
        <v>328</v>
      </c>
      <c r="J2488" t="s">
        <v>328</v>
      </c>
      <c r="K2488" t="s">
        <v>328</v>
      </c>
      <c r="L2488" t="s">
        <v>328</v>
      </c>
      <c r="M2488">
        <v>2067</v>
      </c>
      <c r="N2488" t="s">
        <v>328</v>
      </c>
      <c r="O2488" t="s">
        <v>328</v>
      </c>
    </row>
    <row r="2489" spans="1:15">
      <c r="A2489" t="s">
        <v>3720</v>
      </c>
      <c r="B2489" t="s">
        <v>15882</v>
      </c>
      <c r="C2489" t="s">
        <v>328</v>
      </c>
      <c r="D2489" t="s">
        <v>328</v>
      </c>
      <c r="E2489" t="s">
        <v>12934</v>
      </c>
      <c r="F2489" t="s">
        <v>2907</v>
      </c>
      <c r="G2489" t="s">
        <v>328</v>
      </c>
      <c r="H2489" t="s">
        <v>328</v>
      </c>
      <c r="I2489" t="s">
        <v>328</v>
      </c>
      <c r="J2489" t="s">
        <v>328</v>
      </c>
      <c r="K2489" t="s">
        <v>328</v>
      </c>
      <c r="L2489" t="s">
        <v>328</v>
      </c>
      <c r="M2489" t="s">
        <v>15882</v>
      </c>
      <c r="N2489" t="s">
        <v>328</v>
      </c>
      <c r="O2489" t="s">
        <v>328</v>
      </c>
    </row>
    <row r="2490" spans="1:15">
      <c r="A2490" t="s">
        <v>3720</v>
      </c>
      <c r="B2490" t="s">
        <v>15883</v>
      </c>
      <c r="C2490" t="s">
        <v>328</v>
      </c>
      <c r="D2490" t="s">
        <v>328</v>
      </c>
      <c r="E2490" t="s">
        <v>12934</v>
      </c>
      <c r="F2490" t="s">
        <v>2907</v>
      </c>
      <c r="G2490" t="s">
        <v>328</v>
      </c>
      <c r="H2490" t="s">
        <v>328</v>
      </c>
      <c r="I2490" t="s">
        <v>328</v>
      </c>
      <c r="J2490" t="s">
        <v>328</v>
      </c>
      <c r="K2490" t="s">
        <v>328</v>
      </c>
      <c r="L2490" t="s">
        <v>328</v>
      </c>
      <c r="M2490" t="s">
        <v>15883</v>
      </c>
      <c r="N2490" t="s">
        <v>328</v>
      </c>
      <c r="O2490" t="s">
        <v>328</v>
      </c>
    </row>
    <row r="2491" spans="1:15">
      <c r="A2491" t="s">
        <v>3720</v>
      </c>
      <c r="B2491" t="s">
        <v>15884</v>
      </c>
      <c r="C2491" t="s">
        <v>328</v>
      </c>
      <c r="D2491" t="s">
        <v>328</v>
      </c>
      <c r="E2491" t="s">
        <v>12934</v>
      </c>
      <c r="F2491" t="s">
        <v>2907</v>
      </c>
      <c r="G2491" t="s">
        <v>328</v>
      </c>
      <c r="H2491" t="s">
        <v>328</v>
      </c>
      <c r="I2491" t="s">
        <v>328</v>
      </c>
      <c r="J2491" t="s">
        <v>328</v>
      </c>
      <c r="K2491" t="s">
        <v>328</v>
      </c>
      <c r="L2491" t="s">
        <v>328</v>
      </c>
      <c r="M2491" t="s">
        <v>15884</v>
      </c>
      <c r="N2491" t="s">
        <v>328</v>
      </c>
      <c r="O2491" t="s">
        <v>328</v>
      </c>
    </row>
    <row r="2492" spans="1:15">
      <c r="A2492" t="s">
        <v>3720</v>
      </c>
      <c r="B2492" t="s">
        <v>15885</v>
      </c>
      <c r="C2492" t="s">
        <v>328</v>
      </c>
      <c r="D2492" t="s">
        <v>328</v>
      </c>
      <c r="E2492" t="s">
        <v>2912</v>
      </c>
      <c r="F2492" t="s">
        <v>2911</v>
      </c>
      <c r="G2492" t="s">
        <v>328</v>
      </c>
      <c r="H2492" t="s">
        <v>328</v>
      </c>
      <c r="I2492" t="s">
        <v>328</v>
      </c>
      <c r="J2492" t="s">
        <v>328</v>
      </c>
      <c r="K2492" t="s">
        <v>328</v>
      </c>
      <c r="L2492">
        <v>127.5</v>
      </c>
      <c r="M2492" t="s">
        <v>15886</v>
      </c>
      <c r="N2492" t="s">
        <v>328</v>
      </c>
      <c r="O2492" t="s">
        <v>328</v>
      </c>
    </row>
    <row r="2493" spans="1:15">
      <c r="A2493" t="s">
        <v>3720</v>
      </c>
      <c r="B2493" t="s">
        <v>15887</v>
      </c>
      <c r="C2493" t="s">
        <v>328</v>
      </c>
      <c r="D2493" t="s">
        <v>328</v>
      </c>
      <c r="E2493" t="s">
        <v>12934</v>
      </c>
      <c r="F2493" t="s">
        <v>2907</v>
      </c>
      <c r="G2493" t="s">
        <v>328</v>
      </c>
      <c r="H2493" t="s">
        <v>328</v>
      </c>
      <c r="I2493" t="s">
        <v>328</v>
      </c>
      <c r="J2493" t="s">
        <v>328</v>
      </c>
      <c r="K2493" t="s">
        <v>328</v>
      </c>
      <c r="L2493" t="s">
        <v>328</v>
      </c>
      <c r="M2493" t="s">
        <v>15887</v>
      </c>
      <c r="N2493" t="s">
        <v>328</v>
      </c>
      <c r="O2493" t="s">
        <v>328</v>
      </c>
    </row>
    <row r="2494" spans="1:15">
      <c r="A2494" t="s">
        <v>3720</v>
      </c>
      <c r="B2494" t="s">
        <v>15888</v>
      </c>
      <c r="C2494" t="s">
        <v>328</v>
      </c>
      <c r="D2494" t="s">
        <v>328</v>
      </c>
      <c r="E2494" t="s">
        <v>12934</v>
      </c>
      <c r="F2494" t="s">
        <v>2907</v>
      </c>
      <c r="G2494" t="s">
        <v>328</v>
      </c>
      <c r="H2494" t="s">
        <v>328</v>
      </c>
      <c r="I2494" t="s">
        <v>328</v>
      </c>
      <c r="J2494" t="s">
        <v>328</v>
      </c>
      <c r="K2494" t="s">
        <v>328</v>
      </c>
      <c r="L2494" t="s">
        <v>328</v>
      </c>
      <c r="M2494" t="s">
        <v>15888</v>
      </c>
      <c r="N2494" t="s">
        <v>328</v>
      </c>
      <c r="O2494" t="s">
        <v>328</v>
      </c>
    </row>
    <row r="2495" spans="1:15">
      <c r="A2495" t="s">
        <v>3720</v>
      </c>
      <c r="B2495" t="s">
        <v>15889</v>
      </c>
      <c r="C2495" t="s">
        <v>328</v>
      </c>
      <c r="D2495" t="s">
        <v>328</v>
      </c>
      <c r="E2495" t="s">
        <v>12934</v>
      </c>
      <c r="F2495" t="s">
        <v>2907</v>
      </c>
      <c r="G2495" t="s">
        <v>328</v>
      </c>
      <c r="H2495" t="s">
        <v>328</v>
      </c>
      <c r="I2495" t="s">
        <v>328</v>
      </c>
      <c r="J2495" t="s">
        <v>328</v>
      </c>
      <c r="K2495" t="s">
        <v>328</v>
      </c>
      <c r="L2495" t="s">
        <v>328</v>
      </c>
      <c r="M2495" t="s">
        <v>15889</v>
      </c>
      <c r="N2495" t="s">
        <v>328</v>
      </c>
      <c r="O2495" t="s">
        <v>328</v>
      </c>
    </row>
    <row r="2496" spans="1:15">
      <c r="A2496" t="s">
        <v>3720</v>
      </c>
      <c r="B2496" t="s">
        <v>15890</v>
      </c>
      <c r="C2496" t="s">
        <v>328</v>
      </c>
      <c r="D2496" t="s">
        <v>328</v>
      </c>
      <c r="E2496" t="s">
        <v>12949</v>
      </c>
      <c r="F2496" t="s">
        <v>2907</v>
      </c>
      <c r="G2496" t="s">
        <v>328</v>
      </c>
      <c r="H2496" t="s">
        <v>6518</v>
      </c>
      <c r="I2496" t="s">
        <v>6507</v>
      </c>
      <c r="J2496" t="s">
        <v>328</v>
      </c>
      <c r="K2496" t="s">
        <v>328</v>
      </c>
      <c r="L2496" t="s">
        <v>328</v>
      </c>
      <c r="M2496" t="s">
        <v>15890</v>
      </c>
      <c r="N2496" t="s">
        <v>328</v>
      </c>
      <c r="O2496" t="s">
        <v>328</v>
      </c>
    </row>
    <row r="2497" spans="1:15">
      <c r="A2497" t="s">
        <v>3720</v>
      </c>
      <c r="B2497" t="s">
        <v>15891</v>
      </c>
      <c r="C2497" t="s">
        <v>328</v>
      </c>
      <c r="D2497" t="s">
        <v>328</v>
      </c>
      <c r="E2497" t="s">
        <v>12934</v>
      </c>
      <c r="F2497" t="s">
        <v>2907</v>
      </c>
      <c r="G2497" t="s">
        <v>328</v>
      </c>
      <c r="H2497" t="s">
        <v>328</v>
      </c>
      <c r="I2497" t="s">
        <v>328</v>
      </c>
      <c r="J2497" t="s">
        <v>328</v>
      </c>
      <c r="K2497" t="s">
        <v>328</v>
      </c>
      <c r="L2497" t="s">
        <v>328</v>
      </c>
      <c r="M2497" t="s">
        <v>15892</v>
      </c>
      <c r="N2497" t="s">
        <v>328</v>
      </c>
      <c r="O2497" t="s">
        <v>328</v>
      </c>
    </row>
    <row r="2498" spans="1:15">
      <c r="A2498" t="s">
        <v>3720</v>
      </c>
      <c r="B2498" t="s">
        <v>15893</v>
      </c>
      <c r="C2498" t="s">
        <v>328</v>
      </c>
      <c r="D2498" t="s">
        <v>328</v>
      </c>
      <c r="E2498" t="s">
        <v>12934</v>
      </c>
      <c r="F2498" t="s">
        <v>2907</v>
      </c>
      <c r="G2498" t="s">
        <v>328</v>
      </c>
      <c r="H2498" t="s">
        <v>328</v>
      </c>
      <c r="I2498" t="s">
        <v>328</v>
      </c>
      <c r="J2498" t="s">
        <v>328</v>
      </c>
      <c r="K2498" t="s">
        <v>328</v>
      </c>
      <c r="L2498" t="s">
        <v>328</v>
      </c>
      <c r="M2498" t="s">
        <v>15893</v>
      </c>
      <c r="N2498" t="s">
        <v>328</v>
      </c>
      <c r="O2498" t="s">
        <v>328</v>
      </c>
    </row>
    <row r="2499" spans="1:15">
      <c r="A2499" t="s">
        <v>3720</v>
      </c>
      <c r="B2499" t="s">
        <v>15894</v>
      </c>
      <c r="C2499" t="s">
        <v>328</v>
      </c>
      <c r="D2499" t="s">
        <v>328</v>
      </c>
      <c r="E2499" t="s">
        <v>12934</v>
      </c>
      <c r="F2499" t="s">
        <v>2907</v>
      </c>
      <c r="G2499" t="s">
        <v>328</v>
      </c>
      <c r="H2499" t="s">
        <v>328</v>
      </c>
      <c r="I2499" t="s">
        <v>328</v>
      </c>
      <c r="J2499" t="s">
        <v>328</v>
      </c>
      <c r="K2499" t="s">
        <v>328</v>
      </c>
      <c r="L2499" t="s">
        <v>328</v>
      </c>
      <c r="M2499" t="s">
        <v>15894</v>
      </c>
      <c r="N2499" t="s">
        <v>328</v>
      </c>
      <c r="O2499" t="s">
        <v>328</v>
      </c>
    </row>
    <row r="2500" spans="1:15">
      <c r="A2500" t="s">
        <v>3720</v>
      </c>
      <c r="B2500" t="s">
        <v>15895</v>
      </c>
      <c r="C2500" t="s">
        <v>328</v>
      </c>
      <c r="D2500" t="s">
        <v>328</v>
      </c>
      <c r="E2500" t="s">
        <v>12934</v>
      </c>
      <c r="F2500" t="s">
        <v>2907</v>
      </c>
      <c r="H2500" t="s">
        <v>328</v>
      </c>
      <c r="I2500" t="s">
        <v>328</v>
      </c>
      <c r="J2500" t="s">
        <v>328</v>
      </c>
      <c r="K2500" t="s">
        <v>328</v>
      </c>
      <c r="L2500" t="s">
        <v>328</v>
      </c>
      <c r="M2500" t="s">
        <v>15895</v>
      </c>
      <c r="N2500" t="s">
        <v>328</v>
      </c>
      <c r="O2500" t="s">
        <v>328</v>
      </c>
    </row>
    <row r="2501" spans="1:15">
      <c r="A2501" t="s">
        <v>3720</v>
      </c>
      <c r="B2501" t="s">
        <v>15896</v>
      </c>
      <c r="C2501" t="s">
        <v>328</v>
      </c>
      <c r="D2501" t="s">
        <v>328</v>
      </c>
      <c r="E2501" t="s">
        <v>12949</v>
      </c>
      <c r="F2501" t="s">
        <v>2907</v>
      </c>
      <c r="G2501" t="s">
        <v>328</v>
      </c>
      <c r="H2501" t="s">
        <v>328</v>
      </c>
      <c r="I2501" t="s">
        <v>6505</v>
      </c>
      <c r="J2501" t="s">
        <v>6501</v>
      </c>
      <c r="K2501" t="s">
        <v>328</v>
      </c>
      <c r="L2501">
        <v>120</v>
      </c>
      <c r="M2501" t="s">
        <v>15896</v>
      </c>
      <c r="N2501" t="s">
        <v>328</v>
      </c>
      <c r="O2501" t="s">
        <v>328</v>
      </c>
    </row>
    <row r="2502" spans="1:15">
      <c r="A2502" t="s">
        <v>3720</v>
      </c>
      <c r="B2502" t="s">
        <v>15897</v>
      </c>
      <c r="C2502" t="s">
        <v>328</v>
      </c>
      <c r="D2502" t="s">
        <v>328</v>
      </c>
      <c r="E2502" t="s">
        <v>2912</v>
      </c>
      <c r="F2502" t="s">
        <v>2911</v>
      </c>
      <c r="H2502" t="s">
        <v>328</v>
      </c>
      <c r="I2502" t="s">
        <v>328</v>
      </c>
      <c r="J2502" t="s">
        <v>328</v>
      </c>
      <c r="K2502" t="s">
        <v>328</v>
      </c>
      <c r="L2502" t="s">
        <v>328</v>
      </c>
      <c r="M2502" t="s">
        <v>15897</v>
      </c>
      <c r="N2502" t="s">
        <v>328</v>
      </c>
      <c r="O2502" t="s">
        <v>328</v>
      </c>
    </row>
    <row r="2503" spans="1:15">
      <c r="A2503" t="s">
        <v>3720</v>
      </c>
      <c r="B2503" t="s">
        <v>15898</v>
      </c>
      <c r="C2503" t="s">
        <v>328</v>
      </c>
      <c r="D2503" t="s">
        <v>328</v>
      </c>
      <c r="E2503" t="s">
        <v>12934</v>
      </c>
      <c r="F2503" t="s">
        <v>2907</v>
      </c>
      <c r="H2503" t="s">
        <v>6524</v>
      </c>
      <c r="I2503" t="s">
        <v>328</v>
      </c>
      <c r="J2503" t="s">
        <v>328</v>
      </c>
      <c r="K2503" t="s">
        <v>328</v>
      </c>
      <c r="L2503" t="s">
        <v>328</v>
      </c>
      <c r="M2503" t="s">
        <v>15898</v>
      </c>
      <c r="N2503" t="s">
        <v>328</v>
      </c>
      <c r="O2503" t="s">
        <v>328</v>
      </c>
    </row>
    <row r="2504" spans="1:15">
      <c r="A2504" t="s">
        <v>3720</v>
      </c>
      <c r="B2504" t="s">
        <v>15899</v>
      </c>
      <c r="C2504" t="s">
        <v>328</v>
      </c>
      <c r="D2504" t="s">
        <v>328</v>
      </c>
      <c r="E2504" t="s">
        <v>12934</v>
      </c>
      <c r="F2504" t="s">
        <v>2907</v>
      </c>
      <c r="G2504" t="s">
        <v>328</v>
      </c>
      <c r="H2504" t="s">
        <v>15900</v>
      </c>
      <c r="I2504" t="s">
        <v>328</v>
      </c>
      <c r="J2504" t="s">
        <v>328</v>
      </c>
      <c r="K2504" t="s">
        <v>328</v>
      </c>
      <c r="L2504" t="s">
        <v>328</v>
      </c>
      <c r="M2504" t="s">
        <v>15899</v>
      </c>
      <c r="N2504" t="s">
        <v>328</v>
      </c>
      <c r="O2504" t="s">
        <v>328</v>
      </c>
    </row>
    <row r="2505" spans="1:15">
      <c r="A2505" t="s">
        <v>3720</v>
      </c>
      <c r="B2505" t="s">
        <v>15901</v>
      </c>
      <c r="C2505" t="s">
        <v>328</v>
      </c>
      <c r="D2505" t="s">
        <v>328</v>
      </c>
      <c r="E2505" t="s">
        <v>12934</v>
      </c>
      <c r="F2505" t="s">
        <v>2907</v>
      </c>
      <c r="G2505" t="s">
        <v>328</v>
      </c>
      <c r="H2505" t="s">
        <v>2659</v>
      </c>
      <c r="I2505" t="s">
        <v>328</v>
      </c>
      <c r="J2505" t="s">
        <v>328</v>
      </c>
      <c r="K2505" t="s">
        <v>328</v>
      </c>
      <c r="L2505" t="s">
        <v>328</v>
      </c>
      <c r="M2505" t="s">
        <v>15902</v>
      </c>
      <c r="N2505" t="s">
        <v>328</v>
      </c>
      <c r="O2505" t="s">
        <v>328</v>
      </c>
    </row>
    <row r="2506" spans="1:15">
      <c r="A2506" t="s">
        <v>3720</v>
      </c>
      <c r="B2506" t="s">
        <v>15903</v>
      </c>
      <c r="C2506" t="s">
        <v>328</v>
      </c>
      <c r="D2506" t="s">
        <v>328</v>
      </c>
      <c r="E2506" t="s">
        <v>12934</v>
      </c>
      <c r="F2506" t="s">
        <v>2907</v>
      </c>
      <c r="G2506" t="s">
        <v>328</v>
      </c>
      <c r="H2506" t="s">
        <v>328</v>
      </c>
      <c r="I2506" t="s">
        <v>328</v>
      </c>
      <c r="J2506" t="s">
        <v>328</v>
      </c>
      <c r="K2506" t="s">
        <v>328</v>
      </c>
      <c r="L2506" t="s">
        <v>328</v>
      </c>
      <c r="M2506" t="s">
        <v>15903</v>
      </c>
      <c r="N2506" t="s">
        <v>328</v>
      </c>
      <c r="O2506" t="s">
        <v>328</v>
      </c>
    </row>
    <row r="2507" spans="1:15">
      <c r="A2507" t="s">
        <v>3720</v>
      </c>
      <c r="B2507" t="s">
        <v>15904</v>
      </c>
      <c r="C2507" t="s">
        <v>328</v>
      </c>
      <c r="D2507" t="s">
        <v>328</v>
      </c>
      <c r="E2507" t="s">
        <v>12934</v>
      </c>
      <c r="F2507" t="s">
        <v>2907</v>
      </c>
      <c r="G2507" t="s">
        <v>328</v>
      </c>
      <c r="H2507" t="s">
        <v>6524</v>
      </c>
      <c r="I2507" t="s">
        <v>328</v>
      </c>
      <c r="J2507" t="s">
        <v>328</v>
      </c>
      <c r="K2507" t="s">
        <v>328</v>
      </c>
      <c r="L2507" t="s">
        <v>328</v>
      </c>
      <c r="M2507" t="s">
        <v>15904</v>
      </c>
      <c r="N2507" t="s">
        <v>328</v>
      </c>
      <c r="O2507" t="s">
        <v>328</v>
      </c>
    </row>
    <row r="2508" spans="1:15">
      <c r="A2508" t="s">
        <v>3720</v>
      </c>
      <c r="B2508" t="s">
        <v>15905</v>
      </c>
      <c r="C2508" t="s">
        <v>328</v>
      </c>
      <c r="D2508" t="s">
        <v>328</v>
      </c>
      <c r="E2508" t="s">
        <v>12934</v>
      </c>
      <c r="F2508" t="s">
        <v>2907</v>
      </c>
      <c r="G2508" t="s">
        <v>328</v>
      </c>
      <c r="H2508" t="s">
        <v>328</v>
      </c>
      <c r="I2508" t="s">
        <v>328</v>
      </c>
      <c r="J2508" t="s">
        <v>328</v>
      </c>
      <c r="K2508" t="s">
        <v>328</v>
      </c>
      <c r="L2508" t="s">
        <v>328</v>
      </c>
      <c r="M2508" t="s">
        <v>15905</v>
      </c>
      <c r="N2508" t="s">
        <v>328</v>
      </c>
      <c r="O2508" t="s">
        <v>328</v>
      </c>
    </row>
    <row r="2509" spans="1:15">
      <c r="A2509" t="s">
        <v>3720</v>
      </c>
      <c r="B2509" t="s">
        <v>15906</v>
      </c>
      <c r="C2509" t="s">
        <v>328</v>
      </c>
      <c r="D2509" t="s">
        <v>328</v>
      </c>
      <c r="E2509" t="s">
        <v>12934</v>
      </c>
      <c r="F2509" t="s">
        <v>2907</v>
      </c>
      <c r="G2509" t="s">
        <v>328</v>
      </c>
      <c r="H2509" t="s">
        <v>328</v>
      </c>
      <c r="I2509" t="s">
        <v>328</v>
      </c>
      <c r="J2509" t="s">
        <v>328</v>
      </c>
      <c r="K2509" t="s">
        <v>328</v>
      </c>
      <c r="L2509" t="s">
        <v>328</v>
      </c>
      <c r="M2509" t="s">
        <v>15906</v>
      </c>
      <c r="N2509" t="s">
        <v>328</v>
      </c>
      <c r="O2509" t="s">
        <v>328</v>
      </c>
    </row>
    <row r="2510" spans="1:15">
      <c r="A2510" t="s">
        <v>3720</v>
      </c>
      <c r="B2510" t="s">
        <v>15907</v>
      </c>
      <c r="C2510" t="s">
        <v>328</v>
      </c>
      <c r="D2510" t="s">
        <v>328</v>
      </c>
      <c r="E2510" t="s">
        <v>12934</v>
      </c>
      <c r="F2510" t="s">
        <v>2907</v>
      </c>
      <c r="G2510" t="s">
        <v>328</v>
      </c>
      <c r="H2510" t="s">
        <v>328</v>
      </c>
      <c r="I2510" t="s">
        <v>328</v>
      </c>
      <c r="J2510" t="s">
        <v>328</v>
      </c>
      <c r="K2510" t="s">
        <v>328</v>
      </c>
      <c r="L2510" t="s">
        <v>328</v>
      </c>
      <c r="M2510" t="s">
        <v>15907</v>
      </c>
      <c r="N2510" t="s">
        <v>328</v>
      </c>
      <c r="O2510" t="s">
        <v>328</v>
      </c>
    </row>
    <row r="2511" spans="1:15">
      <c r="A2511" t="s">
        <v>3720</v>
      </c>
      <c r="B2511" t="s">
        <v>15908</v>
      </c>
      <c r="C2511" t="s">
        <v>328</v>
      </c>
      <c r="D2511" t="s">
        <v>328</v>
      </c>
      <c r="E2511" t="s">
        <v>12934</v>
      </c>
      <c r="F2511" t="s">
        <v>2907</v>
      </c>
      <c r="G2511" t="s">
        <v>328</v>
      </c>
      <c r="H2511" t="s">
        <v>328</v>
      </c>
      <c r="I2511" t="s">
        <v>328</v>
      </c>
      <c r="J2511" t="s">
        <v>328</v>
      </c>
      <c r="K2511" t="s">
        <v>328</v>
      </c>
      <c r="L2511" t="s">
        <v>328</v>
      </c>
      <c r="M2511" t="s">
        <v>15908</v>
      </c>
      <c r="N2511" t="s">
        <v>328</v>
      </c>
      <c r="O2511" t="s">
        <v>328</v>
      </c>
    </row>
    <row r="2512" spans="1:15">
      <c r="A2512" t="s">
        <v>3720</v>
      </c>
      <c r="B2512" t="s">
        <v>15909</v>
      </c>
      <c r="C2512" t="s">
        <v>328</v>
      </c>
      <c r="D2512" t="s">
        <v>328</v>
      </c>
      <c r="E2512" t="s">
        <v>12934</v>
      </c>
      <c r="F2512" t="s">
        <v>2907</v>
      </c>
      <c r="G2512" t="s">
        <v>328</v>
      </c>
      <c r="H2512" t="s">
        <v>328</v>
      </c>
      <c r="I2512" t="s">
        <v>328</v>
      </c>
      <c r="J2512" t="s">
        <v>328</v>
      </c>
      <c r="K2512" t="s">
        <v>328</v>
      </c>
      <c r="L2512" t="s">
        <v>328</v>
      </c>
      <c r="M2512" t="s">
        <v>15909</v>
      </c>
      <c r="N2512" t="s">
        <v>328</v>
      </c>
      <c r="O2512" t="s">
        <v>328</v>
      </c>
    </row>
    <row r="2513" spans="1:15">
      <c r="A2513" t="s">
        <v>3720</v>
      </c>
      <c r="B2513" t="s">
        <v>15910</v>
      </c>
      <c r="C2513" t="s">
        <v>328</v>
      </c>
      <c r="D2513" t="s">
        <v>328</v>
      </c>
      <c r="E2513" t="s">
        <v>12934</v>
      </c>
      <c r="F2513" t="s">
        <v>2907</v>
      </c>
      <c r="G2513" t="s">
        <v>328</v>
      </c>
      <c r="H2513" t="s">
        <v>6520</v>
      </c>
      <c r="I2513" t="s">
        <v>15911</v>
      </c>
      <c r="J2513" t="s">
        <v>328</v>
      </c>
      <c r="K2513" t="s">
        <v>328</v>
      </c>
      <c r="L2513" t="s">
        <v>328</v>
      </c>
      <c r="M2513" t="s">
        <v>15910</v>
      </c>
      <c r="N2513" t="s">
        <v>328</v>
      </c>
      <c r="O2513" t="s">
        <v>328</v>
      </c>
    </row>
    <row r="2514" spans="1:15">
      <c r="A2514" t="s">
        <v>3720</v>
      </c>
      <c r="B2514" t="s">
        <v>15912</v>
      </c>
      <c r="C2514" t="s">
        <v>328</v>
      </c>
      <c r="D2514" t="s">
        <v>328</v>
      </c>
      <c r="E2514" t="s">
        <v>12934</v>
      </c>
      <c r="F2514" t="s">
        <v>2907</v>
      </c>
      <c r="G2514" t="s">
        <v>328</v>
      </c>
      <c r="H2514" t="s">
        <v>6520</v>
      </c>
      <c r="I2514" t="s">
        <v>328</v>
      </c>
      <c r="J2514" t="s">
        <v>328</v>
      </c>
      <c r="K2514" t="s">
        <v>328</v>
      </c>
      <c r="L2514" t="s">
        <v>328</v>
      </c>
      <c r="M2514" t="s">
        <v>15912</v>
      </c>
      <c r="N2514" t="s">
        <v>328</v>
      </c>
      <c r="O2514" t="s">
        <v>328</v>
      </c>
    </row>
    <row r="2515" spans="1:15">
      <c r="A2515" t="s">
        <v>3720</v>
      </c>
      <c r="B2515" t="s">
        <v>15913</v>
      </c>
      <c r="C2515" t="s">
        <v>328</v>
      </c>
      <c r="D2515" t="s">
        <v>328</v>
      </c>
      <c r="E2515" t="s">
        <v>12934</v>
      </c>
      <c r="F2515" t="s">
        <v>2907</v>
      </c>
      <c r="G2515" t="s">
        <v>328</v>
      </c>
      <c r="H2515" t="s">
        <v>328</v>
      </c>
      <c r="I2515" t="s">
        <v>328</v>
      </c>
      <c r="J2515" t="s">
        <v>328</v>
      </c>
      <c r="K2515" t="s">
        <v>328</v>
      </c>
      <c r="L2515" t="s">
        <v>328</v>
      </c>
      <c r="M2515" t="s">
        <v>15913</v>
      </c>
      <c r="N2515" t="s">
        <v>328</v>
      </c>
      <c r="O2515" t="s">
        <v>328</v>
      </c>
    </row>
    <row r="2516" spans="1:15">
      <c r="A2516" t="s">
        <v>3720</v>
      </c>
      <c r="B2516" t="s">
        <v>15914</v>
      </c>
      <c r="C2516" t="s">
        <v>328</v>
      </c>
      <c r="D2516" t="s">
        <v>328</v>
      </c>
      <c r="E2516" t="s">
        <v>12934</v>
      </c>
      <c r="F2516" t="s">
        <v>2907</v>
      </c>
      <c r="G2516" t="s">
        <v>328</v>
      </c>
      <c r="H2516" t="s">
        <v>328</v>
      </c>
      <c r="I2516" t="s">
        <v>328</v>
      </c>
      <c r="J2516" t="s">
        <v>328</v>
      </c>
      <c r="K2516" t="s">
        <v>328</v>
      </c>
      <c r="L2516" t="s">
        <v>328</v>
      </c>
      <c r="M2516" t="s">
        <v>15914</v>
      </c>
      <c r="N2516" t="s">
        <v>328</v>
      </c>
      <c r="O2516" t="s">
        <v>328</v>
      </c>
    </row>
    <row r="2517" spans="1:15">
      <c r="A2517" t="s">
        <v>3720</v>
      </c>
      <c r="B2517" t="s">
        <v>15915</v>
      </c>
      <c r="C2517" t="s">
        <v>328</v>
      </c>
      <c r="D2517" t="s">
        <v>328</v>
      </c>
      <c r="E2517" t="s">
        <v>12934</v>
      </c>
      <c r="F2517" t="s">
        <v>2907</v>
      </c>
      <c r="G2517" t="s">
        <v>328</v>
      </c>
      <c r="H2517" t="s">
        <v>328</v>
      </c>
      <c r="I2517" t="s">
        <v>328</v>
      </c>
      <c r="J2517" t="s">
        <v>328</v>
      </c>
      <c r="K2517" t="s">
        <v>328</v>
      </c>
      <c r="L2517" t="s">
        <v>328</v>
      </c>
      <c r="M2517" t="s">
        <v>15915</v>
      </c>
      <c r="N2517" t="s">
        <v>328</v>
      </c>
      <c r="O2517" t="s">
        <v>328</v>
      </c>
    </row>
    <row r="2518" spans="1:15">
      <c r="A2518" t="s">
        <v>3720</v>
      </c>
      <c r="B2518" t="s">
        <v>15916</v>
      </c>
      <c r="C2518" t="s">
        <v>328</v>
      </c>
      <c r="D2518" t="s">
        <v>328</v>
      </c>
      <c r="E2518" t="s">
        <v>2912</v>
      </c>
      <c r="F2518" t="s">
        <v>2911</v>
      </c>
      <c r="G2518" t="s">
        <v>328</v>
      </c>
      <c r="H2518" t="s">
        <v>6526</v>
      </c>
      <c r="I2518" t="s">
        <v>328</v>
      </c>
      <c r="J2518" t="s">
        <v>328</v>
      </c>
      <c r="K2518" t="s">
        <v>328</v>
      </c>
      <c r="L2518" t="s">
        <v>328</v>
      </c>
      <c r="M2518" t="s">
        <v>15917</v>
      </c>
      <c r="N2518" t="s">
        <v>328</v>
      </c>
      <c r="O2518" t="s">
        <v>328</v>
      </c>
    </row>
    <row r="2519" spans="1:15">
      <c r="A2519" t="s">
        <v>3720</v>
      </c>
      <c r="B2519" t="s">
        <v>15917</v>
      </c>
      <c r="C2519" t="s">
        <v>328</v>
      </c>
      <c r="D2519" t="s">
        <v>328</v>
      </c>
      <c r="E2519" t="s">
        <v>2912</v>
      </c>
      <c r="F2519" t="s">
        <v>2911</v>
      </c>
      <c r="G2519" t="s">
        <v>328</v>
      </c>
      <c r="H2519" t="s">
        <v>6526</v>
      </c>
      <c r="I2519" t="s">
        <v>328</v>
      </c>
      <c r="J2519" t="s">
        <v>328</v>
      </c>
      <c r="K2519" t="s">
        <v>328</v>
      </c>
      <c r="L2519" t="s">
        <v>328</v>
      </c>
      <c r="M2519" t="s">
        <v>15917</v>
      </c>
      <c r="N2519" t="s">
        <v>328</v>
      </c>
      <c r="O2519" t="s">
        <v>328</v>
      </c>
    </row>
    <row r="2520" spans="1:15">
      <c r="A2520" t="s">
        <v>3720</v>
      </c>
      <c r="B2520" t="s">
        <v>15918</v>
      </c>
      <c r="C2520" t="s">
        <v>328</v>
      </c>
      <c r="D2520" t="s">
        <v>328</v>
      </c>
      <c r="E2520" t="s">
        <v>12934</v>
      </c>
      <c r="F2520" t="s">
        <v>2907</v>
      </c>
      <c r="G2520" t="s">
        <v>328</v>
      </c>
      <c r="H2520" t="s">
        <v>328</v>
      </c>
      <c r="I2520" t="s">
        <v>328</v>
      </c>
      <c r="J2520" t="s">
        <v>328</v>
      </c>
      <c r="K2520" t="s">
        <v>328</v>
      </c>
      <c r="L2520" t="s">
        <v>328</v>
      </c>
      <c r="M2520" t="s">
        <v>15919</v>
      </c>
      <c r="N2520" t="s">
        <v>328</v>
      </c>
      <c r="O2520" t="s">
        <v>328</v>
      </c>
    </row>
    <row r="2521" spans="1:15">
      <c r="A2521" t="s">
        <v>3720</v>
      </c>
      <c r="B2521" t="s">
        <v>15920</v>
      </c>
      <c r="C2521" t="s">
        <v>328</v>
      </c>
      <c r="D2521" t="s">
        <v>328</v>
      </c>
      <c r="E2521" t="s">
        <v>12934</v>
      </c>
      <c r="F2521" t="s">
        <v>2907</v>
      </c>
      <c r="G2521" t="s">
        <v>328</v>
      </c>
      <c r="H2521" t="s">
        <v>328</v>
      </c>
      <c r="I2521" t="s">
        <v>328</v>
      </c>
      <c r="J2521" t="s">
        <v>328</v>
      </c>
      <c r="K2521" t="s">
        <v>328</v>
      </c>
      <c r="L2521" t="s">
        <v>328</v>
      </c>
      <c r="M2521" t="s">
        <v>15920</v>
      </c>
      <c r="N2521" t="s">
        <v>328</v>
      </c>
      <c r="O2521" t="s">
        <v>328</v>
      </c>
    </row>
    <row r="2522" spans="1:15">
      <c r="A2522" t="s">
        <v>3720</v>
      </c>
      <c r="B2522" t="s">
        <v>15921</v>
      </c>
      <c r="C2522" t="s">
        <v>328</v>
      </c>
      <c r="D2522" t="s">
        <v>328</v>
      </c>
      <c r="E2522" t="s">
        <v>12934</v>
      </c>
      <c r="F2522" t="s">
        <v>2907</v>
      </c>
      <c r="G2522" t="s">
        <v>328</v>
      </c>
      <c r="H2522" t="s">
        <v>6524</v>
      </c>
      <c r="I2522" t="s">
        <v>328</v>
      </c>
      <c r="J2522" t="s">
        <v>328</v>
      </c>
      <c r="K2522" t="s">
        <v>328</v>
      </c>
      <c r="L2522" t="s">
        <v>328</v>
      </c>
      <c r="M2522" t="s">
        <v>15921</v>
      </c>
      <c r="N2522" t="s">
        <v>328</v>
      </c>
      <c r="O2522" t="s">
        <v>328</v>
      </c>
    </row>
    <row r="2523" spans="1:15">
      <c r="A2523" t="s">
        <v>3720</v>
      </c>
      <c r="B2523" t="s">
        <v>15922</v>
      </c>
      <c r="C2523" t="s">
        <v>328</v>
      </c>
      <c r="D2523" t="s">
        <v>328</v>
      </c>
      <c r="E2523" t="s">
        <v>12934</v>
      </c>
      <c r="F2523" t="s">
        <v>2907</v>
      </c>
      <c r="G2523" t="s">
        <v>328</v>
      </c>
      <c r="H2523" t="s">
        <v>6524</v>
      </c>
      <c r="I2523" t="s">
        <v>328</v>
      </c>
      <c r="J2523" t="s">
        <v>328</v>
      </c>
      <c r="K2523" t="s">
        <v>328</v>
      </c>
      <c r="L2523" t="s">
        <v>328</v>
      </c>
      <c r="M2523" t="s">
        <v>15922</v>
      </c>
      <c r="N2523" t="s">
        <v>328</v>
      </c>
      <c r="O2523" t="s">
        <v>328</v>
      </c>
    </row>
    <row r="2524" spans="1:15">
      <c r="A2524" t="s">
        <v>3720</v>
      </c>
      <c r="B2524" t="s">
        <v>15923</v>
      </c>
      <c r="C2524" t="s">
        <v>328</v>
      </c>
      <c r="D2524" t="s">
        <v>328</v>
      </c>
      <c r="E2524" t="s">
        <v>12934</v>
      </c>
      <c r="F2524" t="s">
        <v>2907</v>
      </c>
      <c r="G2524" t="s">
        <v>328</v>
      </c>
      <c r="H2524" t="s">
        <v>6524</v>
      </c>
      <c r="I2524" t="s">
        <v>328</v>
      </c>
      <c r="J2524" t="s">
        <v>328</v>
      </c>
      <c r="K2524" t="s">
        <v>328</v>
      </c>
      <c r="L2524" t="s">
        <v>328</v>
      </c>
      <c r="M2524" t="s">
        <v>15923</v>
      </c>
      <c r="N2524" t="s">
        <v>328</v>
      </c>
      <c r="O2524" t="s">
        <v>328</v>
      </c>
    </row>
    <row r="2525" spans="1:15">
      <c r="A2525" t="s">
        <v>3720</v>
      </c>
      <c r="B2525" t="s">
        <v>15924</v>
      </c>
      <c r="C2525" t="s">
        <v>328</v>
      </c>
      <c r="D2525" t="s">
        <v>328</v>
      </c>
      <c r="E2525" t="s">
        <v>2912</v>
      </c>
      <c r="F2525" t="s">
        <v>2911</v>
      </c>
      <c r="G2525" t="s">
        <v>328</v>
      </c>
      <c r="H2525" t="s">
        <v>6526</v>
      </c>
      <c r="I2525" t="s">
        <v>328</v>
      </c>
      <c r="J2525" t="s">
        <v>328</v>
      </c>
      <c r="K2525" t="s">
        <v>328</v>
      </c>
      <c r="L2525" t="s">
        <v>328</v>
      </c>
      <c r="M2525" t="s">
        <v>15924</v>
      </c>
      <c r="N2525" t="s">
        <v>328</v>
      </c>
      <c r="O2525" t="s">
        <v>328</v>
      </c>
    </row>
    <row r="2526" spans="1:15">
      <c r="A2526" t="s">
        <v>3720</v>
      </c>
      <c r="B2526" t="s">
        <v>15925</v>
      </c>
      <c r="C2526" t="s">
        <v>328</v>
      </c>
      <c r="D2526" t="s">
        <v>328</v>
      </c>
      <c r="E2526" t="s">
        <v>12934</v>
      </c>
      <c r="F2526" t="s">
        <v>2907</v>
      </c>
      <c r="G2526" t="s">
        <v>328</v>
      </c>
      <c r="H2526" t="s">
        <v>328</v>
      </c>
      <c r="I2526" t="s">
        <v>328</v>
      </c>
      <c r="J2526" t="s">
        <v>328</v>
      </c>
      <c r="K2526" t="s">
        <v>328</v>
      </c>
      <c r="L2526" t="s">
        <v>328</v>
      </c>
      <c r="M2526" t="s">
        <v>15925</v>
      </c>
      <c r="N2526" t="s">
        <v>328</v>
      </c>
      <c r="O2526" t="s">
        <v>328</v>
      </c>
    </row>
    <row r="2527" spans="1:15">
      <c r="A2527" t="s">
        <v>3720</v>
      </c>
      <c r="B2527" t="s">
        <v>15926</v>
      </c>
      <c r="C2527" t="s">
        <v>328</v>
      </c>
      <c r="D2527" t="s">
        <v>328</v>
      </c>
      <c r="E2527" t="s">
        <v>12934</v>
      </c>
      <c r="F2527" t="s">
        <v>2907</v>
      </c>
      <c r="G2527" t="s">
        <v>328</v>
      </c>
      <c r="H2527" t="s">
        <v>328</v>
      </c>
      <c r="I2527" t="s">
        <v>328</v>
      </c>
      <c r="J2527" t="s">
        <v>328</v>
      </c>
      <c r="K2527" t="s">
        <v>328</v>
      </c>
      <c r="L2527" t="s">
        <v>328</v>
      </c>
      <c r="M2527" t="s">
        <v>15926</v>
      </c>
      <c r="N2527" t="s">
        <v>328</v>
      </c>
      <c r="O2527" t="s">
        <v>328</v>
      </c>
    </row>
    <row r="2528" spans="1:15">
      <c r="A2528" t="s">
        <v>3720</v>
      </c>
      <c r="B2528" t="s">
        <v>15927</v>
      </c>
      <c r="C2528" t="s">
        <v>328</v>
      </c>
      <c r="D2528" t="s">
        <v>328</v>
      </c>
      <c r="E2528" t="s">
        <v>12934</v>
      </c>
      <c r="F2528" t="s">
        <v>2907</v>
      </c>
      <c r="G2528" t="s">
        <v>328</v>
      </c>
      <c r="H2528" t="s">
        <v>328</v>
      </c>
      <c r="I2528" t="s">
        <v>328</v>
      </c>
      <c r="J2528" t="s">
        <v>328</v>
      </c>
      <c r="K2528" t="s">
        <v>328</v>
      </c>
      <c r="L2528" t="s">
        <v>328</v>
      </c>
      <c r="M2528" t="s">
        <v>15927</v>
      </c>
      <c r="N2528" t="s">
        <v>328</v>
      </c>
      <c r="O2528" t="s">
        <v>328</v>
      </c>
    </row>
    <row r="2529" spans="1:15">
      <c r="A2529" t="s">
        <v>3720</v>
      </c>
      <c r="B2529" t="s">
        <v>15928</v>
      </c>
      <c r="C2529" t="s">
        <v>328</v>
      </c>
      <c r="D2529" t="s">
        <v>328</v>
      </c>
      <c r="E2529" t="s">
        <v>12934</v>
      </c>
      <c r="F2529" t="s">
        <v>2907</v>
      </c>
      <c r="G2529" t="s">
        <v>328</v>
      </c>
      <c r="H2529" t="s">
        <v>328</v>
      </c>
      <c r="I2529" t="s">
        <v>328</v>
      </c>
      <c r="J2529" t="s">
        <v>328</v>
      </c>
      <c r="K2529" t="s">
        <v>328</v>
      </c>
      <c r="L2529" t="s">
        <v>328</v>
      </c>
      <c r="M2529" t="s">
        <v>15928</v>
      </c>
      <c r="N2529" t="s">
        <v>328</v>
      </c>
      <c r="O2529" t="s">
        <v>328</v>
      </c>
    </row>
    <row r="2530" spans="1:15">
      <c r="A2530" t="s">
        <v>3720</v>
      </c>
      <c r="B2530" t="s">
        <v>15929</v>
      </c>
      <c r="C2530" t="s">
        <v>328</v>
      </c>
      <c r="D2530" t="s">
        <v>328</v>
      </c>
      <c r="E2530" t="s">
        <v>12934</v>
      </c>
      <c r="F2530" t="s">
        <v>2907</v>
      </c>
      <c r="G2530" t="s">
        <v>328</v>
      </c>
      <c r="H2530" t="s">
        <v>328</v>
      </c>
      <c r="I2530" t="s">
        <v>328</v>
      </c>
      <c r="J2530" t="s">
        <v>328</v>
      </c>
      <c r="K2530" t="s">
        <v>328</v>
      </c>
      <c r="L2530" t="s">
        <v>328</v>
      </c>
      <c r="M2530" t="s">
        <v>15929</v>
      </c>
      <c r="N2530" t="s">
        <v>328</v>
      </c>
      <c r="O2530" t="s">
        <v>328</v>
      </c>
    </row>
    <row r="2531" spans="1:15">
      <c r="A2531" t="s">
        <v>3720</v>
      </c>
      <c r="B2531" t="s">
        <v>15930</v>
      </c>
      <c r="C2531" t="s">
        <v>328</v>
      </c>
      <c r="D2531" t="s">
        <v>328</v>
      </c>
      <c r="E2531" t="s">
        <v>12934</v>
      </c>
      <c r="F2531" t="s">
        <v>2907</v>
      </c>
      <c r="G2531" t="s">
        <v>328</v>
      </c>
      <c r="H2531" t="s">
        <v>328</v>
      </c>
      <c r="I2531" t="s">
        <v>328</v>
      </c>
      <c r="J2531" t="s">
        <v>328</v>
      </c>
      <c r="K2531" t="s">
        <v>328</v>
      </c>
      <c r="L2531" t="s">
        <v>328</v>
      </c>
      <c r="M2531" t="s">
        <v>15930</v>
      </c>
      <c r="N2531" t="s">
        <v>328</v>
      </c>
      <c r="O2531" t="s">
        <v>328</v>
      </c>
    </row>
    <row r="2532" spans="1:15">
      <c r="A2532" t="s">
        <v>3720</v>
      </c>
      <c r="B2532" t="s">
        <v>15931</v>
      </c>
      <c r="C2532" t="s">
        <v>328</v>
      </c>
      <c r="D2532" t="s">
        <v>328</v>
      </c>
      <c r="E2532" t="s">
        <v>12934</v>
      </c>
      <c r="F2532" t="s">
        <v>2907</v>
      </c>
      <c r="G2532" t="s">
        <v>328</v>
      </c>
      <c r="H2532" t="s">
        <v>6518</v>
      </c>
      <c r="I2532" t="s">
        <v>328</v>
      </c>
      <c r="J2532" t="s">
        <v>328</v>
      </c>
      <c r="K2532" t="s">
        <v>328</v>
      </c>
      <c r="L2532" t="s">
        <v>328</v>
      </c>
      <c r="M2532" t="s">
        <v>15931</v>
      </c>
      <c r="N2532" t="s">
        <v>328</v>
      </c>
      <c r="O2532" t="s">
        <v>328</v>
      </c>
    </row>
    <row r="2533" spans="1:15">
      <c r="A2533" t="s">
        <v>3720</v>
      </c>
      <c r="B2533" t="s">
        <v>15932</v>
      </c>
      <c r="C2533" t="s">
        <v>328</v>
      </c>
      <c r="D2533" t="s">
        <v>328</v>
      </c>
      <c r="E2533" t="s">
        <v>2912</v>
      </c>
      <c r="F2533" t="s">
        <v>2911</v>
      </c>
      <c r="G2533" t="s">
        <v>328</v>
      </c>
      <c r="H2533" t="s">
        <v>6526</v>
      </c>
      <c r="I2533" t="s">
        <v>328</v>
      </c>
      <c r="J2533" t="s">
        <v>328</v>
      </c>
      <c r="K2533" t="s">
        <v>328</v>
      </c>
      <c r="L2533" t="s">
        <v>328</v>
      </c>
      <c r="M2533" t="s">
        <v>15932</v>
      </c>
      <c r="N2533" t="s">
        <v>328</v>
      </c>
      <c r="O2533" t="s">
        <v>328</v>
      </c>
    </row>
    <row r="2534" spans="1:15">
      <c r="A2534" t="s">
        <v>3720</v>
      </c>
      <c r="B2534" t="s">
        <v>15933</v>
      </c>
      <c r="C2534" t="s">
        <v>328</v>
      </c>
      <c r="D2534" t="s">
        <v>328</v>
      </c>
      <c r="E2534" t="s">
        <v>12934</v>
      </c>
      <c r="F2534" t="s">
        <v>2911</v>
      </c>
      <c r="G2534" t="s">
        <v>328</v>
      </c>
      <c r="H2534" t="s">
        <v>6524</v>
      </c>
      <c r="I2534" t="s">
        <v>328</v>
      </c>
      <c r="J2534" t="s">
        <v>328</v>
      </c>
      <c r="K2534" t="s">
        <v>328</v>
      </c>
      <c r="L2534" t="s">
        <v>328</v>
      </c>
      <c r="M2534" t="s">
        <v>15933</v>
      </c>
      <c r="N2534" t="s">
        <v>328</v>
      </c>
      <c r="O2534" t="s">
        <v>328</v>
      </c>
    </row>
    <row r="2535" spans="1:15">
      <c r="A2535" t="s">
        <v>3720</v>
      </c>
      <c r="B2535" t="s">
        <v>15934</v>
      </c>
      <c r="C2535" t="s">
        <v>328</v>
      </c>
      <c r="D2535" t="s">
        <v>328</v>
      </c>
      <c r="E2535" t="s">
        <v>2912</v>
      </c>
      <c r="F2535" t="s">
        <v>2911</v>
      </c>
      <c r="G2535" t="s">
        <v>328</v>
      </c>
      <c r="H2535" t="s">
        <v>6526</v>
      </c>
      <c r="I2535" t="s">
        <v>328</v>
      </c>
      <c r="J2535" t="s">
        <v>328</v>
      </c>
      <c r="K2535" t="s">
        <v>328</v>
      </c>
      <c r="L2535" t="s">
        <v>328</v>
      </c>
      <c r="M2535" t="s">
        <v>15934</v>
      </c>
      <c r="N2535" t="s">
        <v>328</v>
      </c>
      <c r="O2535" t="s">
        <v>328</v>
      </c>
    </row>
    <row r="2536" spans="1:15">
      <c r="A2536" t="s">
        <v>3720</v>
      </c>
      <c r="B2536" t="s">
        <v>15935</v>
      </c>
      <c r="C2536" t="s">
        <v>328</v>
      </c>
      <c r="D2536" t="s">
        <v>328</v>
      </c>
      <c r="E2536" t="s">
        <v>12934</v>
      </c>
      <c r="F2536" t="s">
        <v>2911</v>
      </c>
      <c r="G2536" t="s">
        <v>328</v>
      </c>
      <c r="H2536" t="s">
        <v>6524</v>
      </c>
      <c r="I2536" t="s">
        <v>328</v>
      </c>
      <c r="J2536" t="s">
        <v>328</v>
      </c>
      <c r="K2536" t="s">
        <v>328</v>
      </c>
      <c r="L2536">
        <v>132</v>
      </c>
      <c r="M2536" t="s">
        <v>15935</v>
      </c>
      <c r="N2536" t="s">
        <v>328</v>
      </c>
      <c r="O2536" t="s">
        <v>328</v>
      </c>
    </row>
    <row r="2537" spans="1:15">
      <c r="A2537" t="s">
        <v>3720</v>
      </c>
      <c r="B2537" t="s">
        <v>15936</v>
      </c>
      <c r="C2537" t="s">
        <v>328</v>
      </c>
      <c r="D2537" t="s">
        <v>328</v>
      </c>
      <c r="E2537" t="s">
        <v>12934</v>
      </c>
      <c r="F2537" t="s">
        <v>2911</v>
      </c>
      <c r="G2537" t="s">
        <v>328</v>
      </c>
      <c r="H2537" t="s">
        <v>6524</v>
      </c>
      <c r="I2537" t="s">
        <v>328</v>
      </c>
      <c r="J2537" t="s">
        <v>328</v>
      </c>
      <c r="K2537" t="s">
        <v>328</v>
      </c>
      <c r="L2537" t="s">
        <v>328</v>
      </c>
      <c r="M2537" t="s">
        <v>15936</v>
      </c>
      <c r="N2537" t="s">
        <v>328</v>
      </c>
      <c r="O2537" t="s">
        <v>328</v>
      </c>
    </row>
    <row r="2538" spans="1:15">
      <c r="A2538" t="s">
        <v>3720</v>
      </c>
      <c r="B2538" t="s">
        <v>15937</v>
      </c>
      <c r="C2538" t="s">
        <v>328</v>
      </c>
      <c r="D2538" t="s">
        <v>328</v>
      </c>
      <c r="E2538" t="s">
        <v>12934</v>
      </c>
      <c r="F2538" t="s">
        <v>2911</v>
      </c>
      <c r="G2538" t="s">
        <v>328</v>
      </c>
      <c r="H2538" t="s">
        <v>328</v>
      </c>
      <c r="I2538" t="s">
        <v>328</v>
      </c>
      <c r="J2538" t="s">
        <v>328</v>
      </c>
      <c r="K2538" t="s">
        <v>328</v>
      </c>
      <c r="L2538" t="s">
        <v>328</v>
      </c>
      <c r="M2538" t="s">
        <v>15937</v>
      </c>
      <c r="N2538" t="s">
        <v>328</v>
      </c>
      <c r="O2538" t="s">
        <v>328</v>
      </c>
    </row>
    <row r="2539" spans="1:15">
      <c r="A2539" t="s">
        <v>3720</v>
      </c>
      <c r="B2539" t="s">
        <v>14782</v>
      </c>
      <c r="C2539" t="s">
        <v>328</v>
      </c>
      <c r="D2539" t="s">
        <v>328</v>
      </c>
      <c r="E2539" t="s">
        <v>2912</v>
      </c>
      <c r="F2539" t="s">
        <v>2911</v>
      </c>
      <c r="G2539" t="s">
        <v>328</v>
      </c>
      <c r="H2539" t="s">
        <v>328</v>
      </c>
      <c r="I2539" t="s">
        <v>328</v>
      </c>
      <c r="J2539" t="s">
        <v>328</v>
      </c>
      <c r="K2539" t="s">
        <v>328</v>
      </c>
      <c r="L2539" t="s">
        <v>328</v>
      </c>
      <c r="M2539" t="s">
        <v>14282</v>
      </c>
      <c r="N2539" t="s">
        <v>328</v>
      </c>
      <c r="O2539" t="s">
        <v>328</v>
      </c>
    </row>
    <row r="2540" spans="1:15">
      <c r="A2540" t="s">
        <v>3720</v>
      </c>
      <c r="B2540" t="s">
        <v>15938</v>
      </c>
      <c r="C2540" t="s">
        <v>328</v>
      </c>
      <c r="D2540" t="s">
        <v>328</v>
      </c>
      <c r="E2540" t="s">
        <v>12934</v>
      </c>
      <c r="F2540" t="s">
        <v>2907</v>
      </c>
      <c r="G2540" t="s">
        <v>328</v>
      </c>
      <c r="H2540" t="s">
        <v>328</v>
      </c>
      <c r="I2540" t="s">
        <v>328</v>
      </c>
      <c r="J2540" t="s">
        <v>328</v>
      </c>
      <c r="K2540" t="s">
        <v>328</v>
      </c>
      <c r="L2540" t="s">
        <v>328</v>
      </c>
      <c r="M2540" t="s">
        <v>15938</v>
      </c>
      <c r="N2540" t="s">
        <v>328</v>
      </c>
      <c r="O2540" t="s">
        <v>328</v>
      </c>
    </row>
    <row r="2541" spans="1:15">
      <c r="A2541" t="s">
        <v>3720</v>
      </c>
      <c r="B2541" t="s">
        <v>15939</v>
      </c>
      <c r="C2541" t="s">
        <v>328</v>
      </c>
      <c r="D2541" t="s">
        <v>328</v>
      </c>
      <c r="E2541" t="s">
        <v>12934</v>
      </c>
      <c r="F2541" t="s">
        <v>2907</v>
      </c>
      <c r="G2541" t="s">
        <v>328</v>
      </c>
      <c r="H2541" t="s">
        <v>328</v>
      </c>
      <c r="I2541" t="s">
        <v>328</v>
      </c>
      <c r="J2541" t="s">
        <v>328</v>
      </c>
      <c r="K2541" t="s">
        <v>328</v>
      </c>
      <c r="L2541" t="s">
        <v>328</v>
      </c>
      <c r="M2541" t="s">
        <v>15939</v>
      </c>
      <c r="N2541" t="s">
        <v>328</v>
      </c>
      <c r="O2541" t="s">
        <v>328</v>
      </c>
    </row>
    <row r="2542" spans="1:15">
      <c r="A2542" t="s">
        <v>3720</v>
      </c>
      <c r="B2542" t="s">
        <v>15940</v>
      </c>
      <c r="C2542" t="s">
        <v>328</v>
      </c>
      <c r="D2542" t="s">
        <v>328</v>
      </c>
      <c r="E2542" t="s">
        <v>12934</v>
      </c>
      <c r="F2542" t="s">
        <v>2907</v>
      </c>
      <c r="G2542" t="s">
        <v>328</v>
      </c>
      <c r="H2542" t="s">
        <v>6524</v>
      </c>
      <c r="I2542" t="s">
        <v>328</v>
      </c>
      <c r="J2542" t="s">
        <v>328</v>
      </c>
      <c r="K2542" t="s">
        <v>328</v>
      </c>
      <c r="L2542">
        <v>115</v>
      </c>
      <c r="M2542" t="s">
        <v>15940</v>
      </c>
      <c r="N2542" t="s">
        <v>328</v>
      </c>
      <c r="O2542" t="s">
        <v>328</v>
      </c>
    </row>
    <row r="2543" spans="1:15">
      <c r="A2543" t="s">
        <v>3720</v>
      </c>
      <c r="B2543" t="s">
        <v>15941</v>
      </c>
      <c r="C2543" t="s">
        <v>328</v>
      </c>
      <c r="D2543" t="s">
        <v>328</v>
      </c>
      <c r="E2543" t="s">
        <v>12934</v>
      </c>
      <c r="F2543" t="s">
        <v>2907</v>
      </c>
      <c r="G2543" t="s">
        <v>328</v>
      </c>
      <c r="H2543" t="s">
        <v>328</v>
      </c>
      <c r="I2543" t="s">
        <v>328</v>
      </c>
      <c r="J2543" t="s">
        <v>328</v>
      </c>
      <c r="K2543" t="s">
        <v>328</v>
      </c>
      <c r="L2543" t="s">
        <v>328</v>
      </c>
      <c r="M2543" t="s">
        <v>15941</v>
      </c>
      <c r="N2543" t="s">
        <v>328</v>
      </c>
      <c r="O2543" t="s">
        <v>328</v>
      </c>
    </row>
    <row r="2544" spans="1:15">
      <c r="A2544" t="s">
        <v>3720</v>
      </c>
      <c r="B2544" t="s">
        <v>15942</v>
      </c>
      <c r="C2544" t="s">
        <v>328</v>
      </c>
      <c r="D2544" t="s">
        <v>328</v>
      </c>
      <c r="E2544" t="s">
        <v>12934</v>
      </c>
      <c r="F2544" t="s">
        <v>2907</v>
      </c>
      <c r="G2544" t="s">
        <v>328</v>
      </c>
      <c r="H2544" t="s">
        <v>328</v>
      </c>
      <c r="I2544" t="s">
        <v>328</v>
      </c>
      <c r="J2544" t="s">
        <v>328</v>
      </c>
      <c r="K2544" t="s">
        <v>328</v>
      </c>
      <c r="L2544">
        <v>122.5</v>
      </c>
      <c r="M2544" t="s">
        <v>15942</v>
      </c>
      <c r="N2544" t="s">
        <v>328</v>
      </c>
      <c r="O2544" t="s">
        <v>328</v>
      </c>
    </row>
    <row r="2545" spans="1:15">
      <c r="A2545" t="s">
        <v>3720</v>
      </c>
      <c r="B2545" t="s">
        <v>15943</v>
      </c>
      <c r="C2545" t="s">
        <v>328</v>
      </c>
      <c r="D2545" t="s">
        <v>328</v>
      </c>
      <c r="E2545" t="s">
        <v>12934</v>
      </c>
      <c r="F2545" t="s">
        <v>2907</v>
      </c>
      <c r="G2545" t="s">
        <v>328</v>
      </c>
      <c r="H2545" t="s">
        <v>328</v>
      </c>
      <c r="I2545" t="s">
        <v>328</v>
      </c>
      <c r="J2545" t="s">
        <v>328</v>
      </c>
      <c r="K2545" t="s">
        <v>328</v>
      </c>
      <c r="L2545">
        <v>122.5</v>
      </c>
      <c r="M2545" t="s">
        <v>15943</v>
      </c>
      <c r="N2545" t="s">
        <v>328</v>
      </c>
      <c r="O2545" t="s">
        <v>328</v>
      </c>
    </row>
    <row r="2546" spans="1:15">
      <c r="A2546" t="s">
        <v>3720</v>
      </c>
      <c r="B2546" t="s">
        <v>15944</v>
      </c>
      <c r="C2546" t="s">
        <v>328</v>
      </c>
      <c r="D2546" t="s">
        <v>328</v>
      </c>
      <c r="E2546" t="s">
        <v>12934</v>
      </c>
      <c r="F2546" t="s">
        <v>2907</v>
      </c>
      <c r="G2546" t="s">
        <v>328</v>
      </c>
      <c r="H2546" t="s">
        <v>328</v>
      </c>
      <c r="I2546" t="s">
        <v>328</v>
      </c>
      <c r="J2546" t="s">
        <v>328</v>
      </c>
      <c r="K2546" t="s">
        <v>328</v>
      </c>
      <c r="L2546" t="s">
        <v>328</v>
      </c>
      <c r="M2546" t="s">
        <v>15944</v>
      </c>
      <c r="N2546" t="s">
        <v>328</v>
      </c>
      <c r="O2546" t="s">
        <v>328</v>
      </c>
    </row>
    <row r="2547" spans="1:15">
      <c r="A2547" t="s">
        <v>3720</v>
      </c>
      <c r="B2547" t="s">
        <v>15945</v>
      </c>
      <c r="C2547" t="s">
        <v>328</v>
      </c>
      <c r="D2547" t="s">
        <v>328</v>
      </c>
      <c r="E2547" t="s">
        <v>12934</v>
      </c>
      <c r="F2547" t="s">
        <v>2907</v>
      </c>
      <c r="G2547" t="s">
        <v>328</v>
      </c>
      <c r="H2547" t="s">
        <v>6524</v>
      </c>
      <c r="I2547" t="s">
        <v>328</v>
      </c>
      <c r="J2547" t="s">
        <v>328</v>
      </c>
      <c r="K2547" t="s">
        <v>328</v>
      </c>
      <c r="L2547" t="s">
        <v>328</v>
      </c>
      <c r="M2547" t="s">
        <v>15945</v>
      </c>
      <c r="N2547" t="s">
        <v>328</v>
      </c>
      <c r="O2547" t="s">
        <v>328</v>
      </c>
    </row>
    <row r="2548" spans="1:15">
      <c r="A2548" t="s">
        <v>3720</v>
      </c>
      <c r="B2548" t="s">
        <v>15946</v>
      </c>
      <c r="C2548" t="s">
        <v>328</v>
      </c>
      <c r="D2548" t="s">
        <v>328</v>
      </c>
      <c r="E2548" t="s">
        <v>12934</v>
      </c>
      <c r="F2548" t="s">
        <v>2907</v>
      </c>
      <c r="G2548" t="s">
        <v>328</v>
      </c>
      <c r="H2548" t="s">
        <v>6524</v>
      </c>
      <c r="I2548" t="s">
        <v>328</v>
      </c>
      <c r="J2548" t="s">
        <v>328</v>
      </c>
      <c r="K2548" t="s">
        <v>328</v>
      </c>
      <c r="L2548" t="s">
        <v>328</v>
      </c>
      <c r="M2548" t="s">
        <v>15947</v>
      </c>
      <c r="N2548" t="s">
        <v>328</v>
      </c>
      <c r="O2548" t="s">
        <v>328</v>
      </c>
    </row>
    <row r="2549" spans="1:15">
      <c r="A2549" t="s">
        <v>3720</v>
      </c>
      <c r="B2549" t="s">
        <v>15947</v>
      </c>
      <c r="C2549" t="s">
        <v>328</v>
      </c>
      <c r="D2549" t="s">
        <v>328</v>
      </c>
      <c r="E2549" t="s">
        <v>12934</v>
      </c>
      <c r="F2549" t="s">
        <v>2907</v>
      </c>
      <c r="G2549" t="s">
        <v>328</v>
      </c>
      <c r="H2549" t="s">
        <v>6524</v>
      </c>
      <c r="I2549" t="s">
        <v>328</v>
      </c>
      <c r="J2549" t="s">
        <v>328</v>
      </c>
      <c r="K2549" t="s">
        <v>328</v>
      </c>
      <c r="L2549" t="s">
        <v>328</v>
      </c>
      <c r="M2549" t="s">
        <v>15947</v>
      </c>
      <c r="N2549" t="s">
        <v>328</v>
      </c>
      <c r="O2549" t="s">
        <v>328</v>
      </c>
    </row>
    <row r="2550" spans="1:15">
      <c r="A2550" t="s">
        <v>3720</v>
      </c>
      <c r="B2550" t="s">
        <v>15948</v>
      </c>
      <c r="C2550" t="s">
        <v>328</v>
      </c>
      <c r="D2550" t="s">
        <v>328</v>
      </c>
      <c r="E2550" t="s">
        <v>12934</v>
      </c>
      <c r="F2550" t="s">
        <v>2907</v>
      </c>
      <c r="G2550" t="s">
        <v>328</v>
      </c>
      <c r="H2550" t="s">
        <v>6524</v>
      </c>
      <c r="I2550" t="s">
        <v>328</v>
      </c>
      <c r="J2550" t="s">
        <v>328</v>
      </c>
      <c r="K2550" t="s">
        <v>328</v>
      </c>
      <c r="L2550" t="s">
        <v>328</v>
      </c>
      <c r="M2550" t="s">
        <v>15949</v>
      </c>
      <c r="N2550" t="s">
        <v>328</v>
      </c>
      <c r="O2550" t="s">
        <v>328</v>
      </c>
    </row>
    <row r="2551" spans="1:15">
      <c r="A2551" t="s">
        <v>3720</v>
      </c>
      <c r="B2551" t="s">
        <v>15950</v>
      </c>
      <c r="C2551" t="s">
        <v>328</v>
      </c>
      <c r="D2551" t="s">
        <v>328</v>
      </c>
      <c r="E2551" t="s">
        <v>12949</v>
      </c>
      <c r="F2551" t="s">
        <v>2907</v>
      </c>
      <c r="G2551" t="s">
        <v>328</v>
      </c>
      <c r="H2551" t="s">
        <v>6524</v>
      </c>
      <c r="I2551" t="s">
        <v>6505</v>
      </c>
      <c r="J2551" t="s">
        <v>328</v>
      </c>
      <c r="K2551" t="s">
        <v>328</v>
      </c>
      <c r="L2551" t="s">
        <v>328</v>
      </c>
      <c r="M2551" t="s">
        <v>15951</v>
      </c>
      <c r="N2551" t="s">
        <v>328</v>
      </c>
      <c r="O2551" t="s">
        <v>328</v>
      </c>
    </row>
    <row r="2552" spans="1:15">
      <c r="A2552" t="s">
        <v>3720</v>
      </c>
      <c r="B2552" t="s">
        <v>15951</v>
      </c>
      <c r="C2552" t="s">
        <v>328</v>
      </c>
      <c r="D2552" t="s">
        <v>328</v>
      </c>
      <c r="E2552" t="s">
        <v>12949</v>
      </c>
      <c r="F2552" t="s">
        <v>2907</v>
      </c>
      <c r="G2552" t="s">
        <v>328</v>
      </c>
      <c r="H2552" t="s">
        <v>6524</v>
      </c>
      <c r="I2552" t="s">
        <v>6505</v>
      </c>
      <c r="J2552" t="s">
        <v>328</v>
      </c>
      <c r="K2552" t="s">
        <v>328</v>
      </c>
      <c r="L2552" t="s">
        <v>328</v>
      </c>
      <c r="M2552" t="s">
        <v>15951</v>
      </c>
      <c r="N2552" t="s">
        <v>328</v>
      </c>
      <c r="O2552" t="s">
        <v>328</v>
      </c>
    </row>
    <row r="2553" spans="1:15">
      <c r="A2553" t="s">
        <v>3720</v>
      </c>
      <c r="B2553" t="s">
        <v>15952</v>
      </c>
      <c r="C2553" t="s">
        <v>328</v>
      </c>
      <c r="D2553" t="s">
        <v>328</v>
      </c>
      <c r="E2553" t="s">
        <v>12934</v>
      </c>
      <c r="F2553" t="s">
        <v>2907</v>
      </c>
      <c r="G2553" t="s">
        <v>328</v>
      </c>
      <c r="H2553" t="s">
        <v>6524</v>
      </c>
      <c r="I2553" t="s">
        <v>328</v>
      </c>
      <c r="J2553" t="s">
        <v>328</v>
      </c>
      <c r="K2553" t="s">
        <v>328</v>
      </c>
      <c r="L2553">
        <v>120</v>
      </c>
      <c r="M2553" t="s">
        <v>15952</v>
      </c>
      <c r="N2553" t="s">
        <v>328</v>
      </c>
      <c r="O2553" t="s">
        <v>328</v>
      </c>
    </row>
    <row r="2554" spans="1:15">
      <c r="A2554" t="s">
        <v>3720</v>
      </c>
      <c r="B2554" t="s">
        <v>15953</v>
      </c>
      <c r="C2554" t="s">
        <v>328</v>
      </c>
      <c r="D2554" t="s">
        <v>328</v>
      </c>
      <c r="E2554" t="s">
        <v>2912</v>
      </c>
      <c r="F2554" t="s">
        <v>2911</v>
      </c>
      <c r="G2554" t="s">
        <v>328</v>
      </c>
      <c r="H2554" t="s">
        <v>2659</v>
      </c>
      <c r="I2554" t="s">
        <v>328</v>
      </c>
      <c r="J2554" t="s">
        <v>328</v>
      </c>
      <c r="K2554" t="s">
        <v>328</v>
      </c>
      <c r="L2554" t="s">
        <v>328</v>
      </c>
      <c r="M2554" t="s">
        <v>15953</v>
      </c>
      <c r="N2554" t="s">
        <v>328</v>
      </c>
      <c r="O2554" t="s">
        <v>328</v>
      </c>
    </row>
    <row r="2555" spans="1:15">
      <c r="A2555" t="s">
        <v>3720</v>
      </c>
      <c r="B2555" t="s">
        <v>15954</v>
      </c>
      <c r="C2555" t="s">
        <v>328</v>
      </c>
      <c r="D2555" t="s">
        <v>328</v>
      </c>
      <c r="E2555" t="s">
        <v>12934</v>
      </c>
      <c r="F2555" t="s">
        <v>2907</v>
      </c>
      <c r="G2555" t="s">
        <v>328</v>
      </c>
      <c r="H2555" t="s">
        <v>328</v>
      </c>
      <c r="I2555" t="s">
        <v>328</v>
      </c>
      <c r="J2555" t="s">
        <v>328</v>
      </c>
      <c r="K2555" t="s">
        <v>328</v>
      </c>
      <c r="L2555" t="s">
        <v>328</v>
      </c>
      <c r="M2555" t="s">
        <v>15954</v>
      </c>
      <c r="N2555" t="s">
        <v>328</v>
      </c>
      <c r="O2555" t="s">
        <v>328</v>
      </c>
    </row>
    <row r="2556" spans="1:15">
      <c r="A2556" t="s">
        <v>3720</v>
      </c>
      <c r="B2556" t="s">
        <v>15955</v>
      </c>
      <c r="C2556" t="s">
        <v>328</v>
      </c>
      <c r="D2556" t="s">
        <v>328</v>
      </c>
      <c r="E2556" t="s">
        <v>12934</v>
      </c>
      <c r="F2556" t="s">
        <v>2907</v>
      </c>
      <c r="G2556" t="s">
        <v>328</v>
      </c>
      <c r="H2556" t="s">
        <v>6524</v>
      </c>
      <c r="I2556" t="s">
        <v>328</v>
      </c>
      <c r="J2556" t="s">
        <v>328</v>
      </c>
      <c r="K2556" t="s">
        <v>328</v>
      </c>
      <c r="L2556" t="s">
        <v>328</v>
      </c>
      <c r="M2556" t="s">
        <v>15955</v>
      </c>
      <c r="N2556" t="s">
        <v>328</v>
      </c>
      <c r="O2556" t="s">
        <v>328</v>
      </c>
    </row>
    <row r="2557" spans="1:15">
      <c r="A2557" t="s">
        <v>3720</v>
      </c>
      <c r="B2557" t="s">
        <v>15956</v>
      </c>
      <c r="C2557" t="s">
        <v>328</v>
      </c>
      <c r="D2557" t="s">
        <v>328</v>
      </c>
      <c r="E2557" t="s">
        <v>12934</v>
      </c>
      <c r="F2557" t="s">
        <v>2907</v>
      </c>
      <c r="G2557" t="s">
        <v>328</v>
      </c>
      <c r="H2557" t="s">
        <v>328</v>
      </c>
      <c r="I2557" t="s">
        <v>328</v>
      </c>
      <c r="J2557" t="s">
        <v>328</v>
      </c>
      <c r="K2557" t="s">
        <v>328</v>
      </c>
      <c r="L2557" t="s">
        <v>328</v>
      </c>
      <c r="M2557" t="s">
        <v>15956</v>
      </c>
      <c r="N2557" t="s">
        <v>328</v>
      </c>
      <c r="O2557" t="s">
        <v>328</v>
      </c>
    </row>
    <row r="2558" spans="1:15">
      <c r="A2558" t="s">
        <v>3720</v>
      </c>
      <c r="B2558" t="s">
        <v>15957</v>
      </c>
      <c r="C2558" t="s">
        <v>328</v>
      </c>
      <c r="D2558" t="s">
        <v>328</v>
      </c>
      <c r="E2558" t="s">
        <v>12934</v>
      </c>
      <c r="F2558" t="s">
        <v>2907</v>
      </c>
      <c r="G2558" t="s">
        <v>328</v>
      </c>
      <c r="H2558" t="s">
        <v>6524</v>
      </c>
      <c r="I2558" t="s">
        <v>328</v>
      </c>
      <c r="J2558" t="s">
        <v>328</v>
      </c>
      <c r="K2558" t="s">
        <v>328</v>
      </c>
      <c r="L2558" t="s">
        <v>328</v>
      </c>
      <c r="M2558" t="s">
        <v>15957</v>
      </c>
      <c r="N2558" t="s">
        <v>328</v>
      </c>
      <c r="O2558" t="s">
        <v>328</v>
      </c>
    </row>
    <row r="2559" spans="1:15">
      <c r="A2559" t="s">
        <v>3720</v>
      </c>
      <c r="B2559" t="s">
        <v>15958</v>
      </c>
      <c r="C2559" t="s">
        <v>328</v>
      </c>
      <c r="D2559" t="s">
        <v>328</v>
      </c>
      <c r="E2559" t="s">
        <v>12934</v>
      </c>
      <c r="F2559" t="s">
        <v>2907</v>
      </c>
      <c r="G2559" t="s">
        <v>328</v>
      </c>
      <c r="H2559" t="s">
        <v>6524</v>
      </c>
      <c r="I2559" t="s">
        <v>328</v>
      </c>
      <c r="J2559" t="s">
        <v>328</v>
      </c>
      <c r="K2559" t="s">
        <v>328</v>
      </c>
      <c r="L2559" t="s">
        <v>328</v>
      </c>
      <c r="M2559" t="s">
        <v>15958</v>
      </c>
      <c r="N2559" t="s">
        <v>328</v>
      </c>
      <c r="O2559" t="s">
        <v>328</v>
      </c>
    </row>
    <row r="2560" spans="1:15">
      <c r="A2560" t="s">
        <v>3720</v>
      </c>
      <c r="B2560" t="s">
        <v>15959</v>
      </c>
      <c r="C2560" t="s">
        <v>328</v>
      </c>
      <c r="D2560" t="s">
        <v>328</v>
      </c>
      <c r="E2560" t="s">
        <v>12934</v>
      </c>
      <c r="F2560" t="s">
        <v>2907</v>
      </c>
      <c r="G2560" t="s">
        <v>328</v>
      </c>
      <c r="H2560" t="s">
        <v>328</v>
      </c>
      <c r="I2560" t="s">
        <v>328</v>
      </c>
      <c r="J2560" t="s">
        <v>328</v>
      </c>
      <c r="K2560" t="s">
        <v>328</v>
      </c>
      <c r="L2560">
        <v>118</v>
      </c>
      <c r="M2560" t="s">
        <v>15959</v>
      </c>
      <c r="N2560" t="s">
        <v>328</v>
      </c>
      <c r="O2560" t="s">
        <v>328</v>
      </c>
    </row>
    <row r="2561" spans="1:15">
      <c r="A2561" t="s">
        <v>3720</v>
      </c>
      <c r="B2561" t="s">
        <v>15960</v>
      </c>
      <c r="C2561" t="s">
        <v>328</v>
      </c>
      <c r="D2561" t="s">
        <v>328</v>
      </c>
      <c r="E2561" t="s">
        <v>12934</v>
      </c>
      <c r="F2561" t="s">
        <v>2907</v>
      </c>
      <c r="G2561" t="s">
        <v>328</v>
      </c>
      <c r="H2561" t="s">
        <v>6524</v>
      </c>
      <c r="I2561" t="s">
        <v>328</v>
      </c>
      <c r="J2561" t="s">
        <v>328</v>
      </c>
      <c r="K2561" t="s">
        <v>328</v>
      </c>
      <c r="L2561" t="s">
        <v>328</v>
      </c>
      <c r="M2561" t="s">
        <v>15960</v>
      </c>
      <c r="N2561" t="s">
        <v>328</v>
      </c>
      <c r="O2561" t="s">
        <v>328</v>
      </c>
    </row>
    <row r="2562" spans="1:15">
      <c r="A2562" t="s">
        <v>3720</v>
      </c>
      <c r="B2562" t="s">
        <v>15961</v>
      </c>
      <c r="C2562" t="s">
        <v>328</v>
      </c>
      <c r="D2562" t="s">
        <v>328</v>
      </c>
      <c r="E2562" t="s">
        <v>12934</v>
      </c>
      <c r="F2562" t="s">
        <v>2907</v>
      </c>
      <c r="G2562" t="s">
        <v>328</v>
      </c>
      <c r="H2562" t="s">
        <v>6524</v>
      </c>
      <c r="I2562" t="s">
        <v>328</v>
      </c>
      <c r="J2562" t="s">
        <v>328</v>
      </c>
      <c r="K2562" t="s">
        <v>328</v>
      </c>
      <c r="L2562" t="s">
        <v>328</v>
      </c>
      <c r="M2562" t="s">
        <v>15961</v>
      </c>
      <c r="N2562" t="s">
        <v>328</v>
      </c>
      <c r="O2562" t="s">
        <v>328</v>
      </c>
    </row>
    <row r="2563" spans="1:15">
      <c r="A2563" t="s">
        <v>3720</v>
      </c>
      <c r="B2563" t="s">
        <v>15962</v>
      </c>
      <c r="C2563" t="s">
        <v>328</v>
      </c>
      <c r="D2563" t="s">
        <v>328</v>
      </c>
      <c r="E2563" t="s">
        <v>12934</v>
      </c>
      <c r="F2563" t="s">
        <v>2907</v>
      </c>
      <c r="G2563" t="s">
        <v>328</v>
      </c>
      <c r="H2563" t="s">
        <v>6524</v>
      </c>
      <c r="I2563" t="s">
        <v>328</v>
      </c>
      <c r="J2563" t="s">
        <v>328</v>
      </c>
      <c r="K2563" t="s">
        <v>328</v>
      </c>
      <c r="L2563" t="s">
        <v>328</v>
      </c>
      <c r="M2563" t="s">
        <v>15962</v>
      </c>
      <c r="N2563" t="s">
        <v>328</v>
      </c>
      <c r="O2563" t="s">
        <v>328</v>
      </c>
    </row>
    <row r="2564" spans="1:15">
      <c r="A2564" t="s">
        <v>3720</v>
      </c>
      <c r="B2564" t="s">
        <v>15963</v>
      </c>
      <c r="C2564" t="s">
        <v>328</v>
      </c>
      <c r="D2564" t="s">
        <v>328</v>
      </c>
      <c r="E2564" t="s">
        <v>12934</v>
      </c>
      <c r="F2564" t="s">
        <v>2907</v>
      </c>
      <c r="G2564" t="s">
        <v>328</v>
      </c>
      <c r="H2564" t="s">
        <v>328</v>
      </c>
      <c r="I2564" t="s">
        <v>328</v>
      </c>
      <c r="J2564" t="s">
        <v>328</v>
      </c>
      <c r="K2564" t="s">
        <v>328</v>
      </c>
      <c r="L2564">
        <v>126</v>
      </c>
      <c r="M2564" t="s">
        <v>15963</v>
      </c>
      <c r="N2564" t="s">
        <v>328</v>
      </c>
      <c r="O2564" t="s">
        <v>328</v>
      </c>
    </row>
    <row r="2565" spans="1:15">
      <c r="A2565" t="s">
        <v>3720</v>
      </c>
      <c r="B2565" t="s">
        <v>15964</v>
      </c>
      <c r="C2565" t="s">
        <v>328</v>
      </c>
      <c r="D2565" t="s">
        <v>328</v>
      </c>
      <c r="E2565" t="s">
        <v>12934</v>
      </c>
      <c r="F2565" t="s">
        <v>2907</v>
      </c>
      <c r="G2565" t="s">
        <v>328</v>
      </c>
      <c r="H2565" t="s">
        <v>328</v>
      </c>
      <c r="I2565" t="s">
        <v>328</v>
      </c>
      <c r="J2565" t="s">
        <v>328</v>
      </c>
      <c r="K2565" t="s">
        <v>328</v>
      </c>
      <c r="L2565" t="s">
        <v>328</v>
      </c>
      <c r="M2565" t="s">
        <v>15964</v>
      </c>
      <c r="N2565" t="s">
        <v>328</v>
      </c>
      <c r="O2565" t="s">
        <v>328</v>
      </c>
    </row>
    <row r="2566" spans="1:15">
      <c r="A2566" t="s">
        <v>3720</v>
      </c>
      <c r="B2566" t="s">
        <v>15965</v>
      </c>
      <c r="C2566" t="s">
        <v>328</v>
      </c>
      <c r="D2566" t="s">
        <v>328</v>
      </c>
      <c r="E2566" t="s">
        <v>12934</v>
      </c>
      <c r="F2566" t="s">
        <v>2907</v>
      </c>
      <c r="G2566" t="s">
        <v>328</v>
      </c>
      <c r="H2566" t="s">
        <v>328</v>
      </c>
      <c r="I2566" t="s">
        <v>328</v>
      </c>
      <c r="J2566" t="s">
        <v>328</v>
      </c>
      <c r="K2566" t="s">
        <v>328</v>
      </c>
      <c r="L2566" t="s">
        <v>328</v>
      </c>
      <c r="M2566" t="s">
        <v>15965</v>
      </c>
      <c r="N2566" t="s">
        <v>328</v>
      </c>
      <c r="O2566" t="s">
        <v>328</v>
      </c>
    </row>
    <row r="2567" spans="1:15">
      <c r="A2567" t="s">
        <v>3720</v>
      </c>
      <c r="B2567" t="s">
        <v>15966</v>
      </c>
      <c r="C2567" t="s">
        <v>328</v>
      </c>
      <c r="D2567" t="s">
        <v>328</v>
      </c>
      <c r="E2567" t="s">
        <v>12934</v>
      </c>
      <c r="F2567" t="s">
        <v>2907</v>
      </c>
      <c r="G2567" t="s">
        <v>328</v>
      </c>
      <c r="H2567" t="s">
        <v>328</v>
      </c>
      <c r="I2567" t="s">
        <v>328</v>
      </c>
      <c r="J2567" t="s">
        <v>328</v>
      </c>
      <c r="K2567" t="s">
        <v>328</v>
      </c>
      <c r="L2567" t="s">
        <v>328</v>
      </c>
      <c r="M2567" t="s">
        <v>15966</v>
      </c>
      <c r="N2567" t="s">
        <v>328</v>
      </c>
      <c r="O2567" t="s">
        <v>328</v>
      </c>
    </row>
    <row r="2568" spans="1:15">
      <c r="A2568" t="s">
        <v>3720</v>
      </c>
      <c r="B2568" t="s">
        <v>15967</v>
      </c>
      <c r="C2568" t="s">
        <v>328</v>
      </c>
      <c r="D2568" t="s">
        <v>328</v>
      </c>
      <c r="E2568" t="s">
        <v>12934</v>
      </c>
      <c r="F2568" t="s">
        <v>2907</v>
      </c>
      <c r="G2568" t="s">
        <v>328</v>
      </c>
      <c r="H2568" t="s">
        <v>6524</v>
      </c>
      <c r="I2568" t="s">
        <v>328</v>
      </c>
      <c r="J2568" t="s">
        <v>328</v>
      </c>
      <c r="K2568" t="s">
        <v>328</v>
      </c>
      <c r="L2568" t="s">
        <v>328</v>
      </c>
      <c r="M2568" t="s">
        <v>15967</v>
      </c>
      <c r="N2568" t="s">
        <v>328</v>
      </c>
      <c r="O2568" t="s">
        <v>328</v>
      </c>
    </row>
    <row r="2569" spans="1:15">
      <c r="A2569" t="s">
        <v>3720</v>
      </c>
      <c r="B2569" t="s">
        <v>15968</v>
      </c>
      <c r="C2569" t="s">
        <v>328</v>
      </c>
      <c r="D2569" t="s">
        <v>328</v>
      </c>
      <c r="E2569" t="s">
        <v>12934</v>
      </c>
      <c r="F2569" t="s">
        <v>2907</v>
      </c>
      <c r="G2569" t="s">
        <v>328</v>
      </c>
      <c r="H2569" t="s">
        <v>328</v>
      </c>
      <c r="I2569" t="s">
        <v>328</v>
      </c>
      <c r="J2569" t="s">
        <v>328</v>
      </c>
      <c r="K2569" t="s">
        <v>328</v>
      </c>
      <c r="L2569" t="s">
        <v>328</v>
      </c>
      <c r="M2569" t="s">
        <v>15968</v>
      </c>
      <c r="N2569" t="s">
        <v>328</v>
      </c>
      <c r="O2569" t="s">
        <v>328</v>
      </c>
    </row>
    <row r="2570" spans="1:15">
      <c r="A2570" t="s">
        <v>3720</v>
      </c>
      <c r="B2570" t="s">
        <v>15969</v>
      </c>
      <c r="C2570" t="s">
        <v>328</v>
      </c>
      <c r="D2570" t="s">
        <v>328</v>
      </c>
      <c r="E2570" t="s">
        <v>12934</v>
      </c>
      <c r="F2570" t="s">
        <v>2907</v>
      </c>
      <c r="G2570" t="s">
        <v>328</v>
      </c>
      <c r="H2570" t="s">
        <v>328</v>
      </c>
      <c r="I2570" t="s">
        <v>328</v>
      </c>
      <c r="J2570" t="s">
        <v>328</v>
      </c>
      <c r="K2570" t="s">
        <v>328</v>
      </c>
      <c r="L2570" t="s">
        <v>328</v>
      </c>
      <c r="M2570" t="s">
        <v>15969</v>
      </c>
      <c r="N2570" t="s">
        <v>328</v>
      </c>
      <c r="O2570" t="s">
        <v>328</v>
      </c>
    </row>
    <row r="2571" spans="1:15">
      <c r="A2571" t="s">
        <v>3720</v>
      </c>
      <c r="B2571" t="s">
        <v>15970</v>
      </c>
      <c r="C2571" t="s">
        <v>328</v>
      </c>
      <c r="D2571" t="s">
        <v>328</v>
      </c>
      <c r="E2571" t="s">
        <v>2912</v>
      </c>
      <c r="F2571" t="s">
        <v>2911</v>
      </c>
      <c r="G2571" t="s">
        <v>328</v>
      </c>
      <c r="H2571" t="s">
        <v>2659</v>
      </c>
      <c r="I2571" t="s">
        <v>328</v>
      </c>
      <c r="J2571" t="s">
        <v>328</v>
      </c>
      <c r="K2571" t="s">
        <v>328</v>
      </c>
      <c r="L2571" t="s">
        <v>328</v>
      </c>
      <c r="M2571" t="s">
        <v>15971</v>
      </c>
      <c r="N2571" t="s">
        <v>328</v>
      </c>
      <c r="O2571" t="s">
        <v>328</v>
      </c>
    </row>
    <row r="2572" spans="1:15">
      <c r="A2572" t="s">
        <v>3720</v>
      </c>
      <c r="B2572" t="s">
        <v>15972</v>
      </c>
      <c r="C2572" t="s">
        <v>328</v>
      </c>
      <c r="D2572" t="s">
        <v>328</v>
      </c>
      <c r="E2572" t="s">
        <v>2912</v>
      </c>
      <c r="F2572" t="s">
        <v>2911</v>
      </c>
      <c r="G2572" t="s">
        <v>328</v>
      </c>
      <c r="H2572" t="s">
        <v>2659</v>
      </c>
      <c r="I2572" t="s">
        <v>328</v>
      </c>
      <c r="J2572" t="s">
        <v>328</v>
      </c>
      <c r="K2572" t="s">
        <v>328</v>
      </c>
      <c r="L2572" t="s">
        <v>328</v>
      </c>
      <c r="M2572" t="s">
        <v>15972</v>
      </c>
      <c r="N2572" t="s">
        <v>328</v>
      </c>
      <c r="O2572" t="s">
        <v>328</v>
      </c>
    </row>
    <row r="2573" spans="1:15">
      <c r="A2573" t="s">
        <v>3720</v>
      </c>
      <c r="B2573" t="s">
        <v>15973</v>
      </c>
      <c r="C2573" t="s">
        <v>328</v>
      </c>
      <c r="D2573" t="s">
        <v>328</v>
      </c>
      <c r="E2573" t="s">
        <v>12934</v>
      </c>
      <c r="F2573" t="s">
        <v>2907</v>
      </c>
      <c r="G2573" t="s">
        <v>328</v>
      </c>
      <c r="H2573" t="s">
        <v>328</v>
      </c>
      <c r="I2573" t="s">
        <v>328</v>
      </c>
      <c r="J2573" t="s">
        <v>328</v>
      </c>
      <c r="K2573" t="s">
        <v>328</v>
      </c>
      <c r="L2573" t="s">
        <v>328</v>
      </c>
      <c r="M2573" t="s">
        <v>15973</v>
      </c>
      <c r="N2573" t="s">
        <v>328</v>
      </c>
      <c r="O2573" t="s">
        <v>328</v>
      </c>
    </row>
    <row r="2574" spans="1:15">
      <c r="A2574" t="s">
        <v>3720</v>
      </c>
      <c r="B2574" t="s">
        <v>15974</v>
      </c>
      <c r="C2574" t="s">
        <v>328</v>
      </c>
      <c r="D2574" t="s">
        <v>328</v>
      </c>
      <c r="E2574" t="s">
        <v>12934</v>
      </c>
      <c r="F2574" t="s">
        <v>2907</v>
      </c>
      <c r="G2574" t="s">
        <v>328</v>
      </c>
      <c r="H2574" t="s">
        <v>328</v>
      </c>
      <c r="I2574" t="s">
        <v>328</v>
      </c>
      <c r="J2574" t="s">
        <v>328</v>
      </c>
      <c r="K2574" t="s">
        <v>328</v>
      </c>
      <c r="L2574" t="s">
        <v>328</v>
      </c>
      <c r="M2574" t="s">
        <v>15974</v>
      </c>
      <c r="N2574" t="s">
        <v>328</v>
      </c>
      <c r="O2574" t="s">
        <v>328</v>
      </c>
    </row>
    <row r="2575" spans="1:15">
      <c r="A2575" t="s">
        <v>3720</v>
      </c>
      <c r="B2575" t="s">
        <v>15975</v>
      </c>
      <c r="C2575" t="s">
        <v>328</v>
      </c>
      <c r="D2575" t="s">
        <v>328</v>
      </c>
      <c r="E2575" t="s">
        <v>12934</v>
      </c>
      <c r="F2575" t="s">
        <v>2907</v>
      </c>
      <c r="G2575" t="s">
        <v>328</v>
      </c>
      <c r="H2575" t="s">
        <v>328</v>
      </c>
      <c r="I2575" t="s">
        <v>328</v>
      </c>
      <c r="J2575" t="s">
        <v>328</v>
      </c>
      <c r="K2575" t="s">
        <v>328</v>
      </c>
      <c r="L2575" t="s">
        <v>328</v>
      </c>
      <c r="M2575" t="s">
        <v>15976</v>
      </c>
      <c r="N2575" t="s">
        <v>328</v>
      </c>
      <c r="O2575" t="s">
        <v>328</v>
      </c>
    </row>
    <row r="2576" spans="1:15">
      <c r="A2576" t="s">
        <v>3720</v>
      </c>
      <c r="B2576" t="s">
        <v>15977</v>
      </c>
      <c r="C2576" t="s">
        <v>328</v>
      </c>
      <c r="D2576" t="s">
        <v>328</v>
      </c>
      <c r="E2576" t="s">
        <v>12934</v>
      </c>
      <c r="F2576" t="s">
        <v>2907</v>
      </c>
      <c r="G2576" t="s">
        <v>328</v>
      </c>
      <c r="H2576" t="s">
        <v>328</v>
      </c>
      <c r="I2576" t="s">
        <v>328</v>
      </c>
      <c r="J2576" t="s">
        <v>328</v>
      </c>
      <c r="K2576" t="s">
        <v>328</v>
      </c>
      <c r="L2576" t="s">
        <v>328</v>
      </c>
      <c r="M2576" t="s">
        <v>15978</v>
      </c>
      <c r="N2576" t="s">
        <v>328</v>
      </c>
      <c r="O2576" t="s">
        <v>328</v>
      </c>
    </row>
    <row r="2577" spans="1:15">
      <c r="A2577" t="s">
        <v>3720</v>
      </c>
      <c r="B2577" t="s">
        <v>15979</v>
      </c>
      <c r="C2577" t="s">
        <v>328</v>
      </c>
      <c r="D2577" t="s">
        <v>328</v>
      </c>
      <c r="E2577" t="s">
        <v>12934</v>
      </c>
      <c r="F2577" t="s">
        <v>2907</v>
      </c>
      <c r="G2577" t="s">
        <v>328</v>
      </c>
      <c r="H2577" t="s">
        <v>328</v>
      </c>
      <c r="I2577" t="s">
        <v>328</v>
      </c>
      <c r="J2577" t="s">
        <v>328</v>
      </c>
      <c r="K2577" t="s">
        <v>328</v>
      </c>
      <c r="L2577" t="s">
        <v>328</v>
      </c>
      <c r="M2577" t="s">
        <v>15979</v>
      </c>
      <c r="N2577" t="s">
        <v>328</v>
      </c>
      <c r="O2577" t="s">
        <v>328</v>
      </c>
    </row>
    <row r="2578" spans="1:15">
      <c r="A2578" t="s">
        <v>3720</v>
      </c>
      <c r="B2578" t="s">
        <v>15980</v>
      </c>
      <c r="C2578" t="s">
        <v>328</v>
      </c>
      <c r="D2578" t="s">
        <v>328</v>
      </c>
      <c r="E2578" t="s">
        <v>12934</v>
      </c>
      <c r="F2578" t="s">
        <v>2907</v>
      </c>
      <c r="G2578" t="s">
        <v>328</v>
      </c>
      <c r="H2578" t="s">
        <v>328</v>
      </c>
      <c r="I2578" t="s">
        <v>328</v>
      </c>
      <c r="J2578" t="s">
        <v>328</v>
      </c>
      <c r="K2578" t="s">
        <v>328</v>
      </c>
      <c r="L2578" t="s">
        <v>328</v>
      </c>
      <c r="M2578" t="s">
        <v>15981</v>
      </c>
      <c r="N2578" t="s">
        <v>328</v>
      </c>
      <c r="O2578" t="s">
        <v>328</v>
      </c>
    </row>
    <row r="2579" spans="1:15">
      <c r="A2579" t="s">
        <v>3720</v>
      </c>
      <c r="B2579" t="s">
        <v>15982</v>
      </c>
      <c r="C2579" t="s">
        <v>328</v>
      </c>
      <c r="D2579" t="s">
        <v>328</v>
      </c>
      <c r="E2579" t="s">
        <v>12934</v>
      </c>
      <c r="F2579" t="s">
        <v>2907</v>
      </c>
      <c r="G2579" t="s">
        <v>328</v>
      </c>
      <c r="H2579" t="s">
        <v>328</v>
      </c>
      <c r="I2579" t="s">
        <v>328</v>
      </c>
      <c r="J2579" t="s">
        <v>328</v>
      </c>
      <c r="K2579" t="s">
        <v>328</v>
      </c>
      <c r="L2579" t="s">
        <v>328</v>
      </c>
      <c r="M2579" t="s">
        <v>15983</v>
      </c>
      <c r="N2579" t="s">
        <v>328</v>
      </c>
      <c r="O2579" t="s">
        <v>328</v>
      </c>
    </row>
    <row r="2580" spans="1:15">
      <c r="A2580" t="s">
        <v>3720</v>
      </c>
      <c r="B2580" t="s">
        <v>15984</v>
      </c>
      <c r="C2580" t="s">
        <v>328</v>
      </c>
      <c r="D2580" t="s">
        <v>328</v>
      </c>
      <c r="E2580" t="s">
        <v>12934</v>
      </c>
      <c r="F2580" t="s">
        <v>2907</v>
      </c>
      <c r="G2580" t="s">
        <v>328</v>
      </c>
      <c r="H2580" t="s">
        <v>328</v>
      </c>
      <c r="I2580" t="s">
        <v>328</v>
      </c>
      <c r="J2580" t="s">
        <v>328</v>
      </c>
      <c r="K2580" t="s">
        <v>328</v>
      </c>
      <c r="L2580" t="s">
        <v>328</v>
      </c>
      <c r="M2580" t="s">
        <v>15984</v>
      </c>
      <c r="N2580" t="s">
        <v>328</v>
      </c>
      <c r="O2580" t="s">
        <v>328</v>
      </c>
    </row>
    <row r="2581" spans="1:15">
      <c r="A2581" t="s">
        <v>3720</v>
      </c>
      <c r="B2581" t="s">
        <v>15985</v>
      </c>
      <c r="C2581" t="s">
        <v>328</v>
      </c>
      <c r="D2581" t="s">
        <v>328</v>
      </c>
      <c r="E2581" t="s">
        <v>12934</v>
      </c>
      <c r="F2581" t="s">
        <v>2907</v>
      </c>
      <c r="G2581" t="s">
        <v>328</v>
      </c>
      <c r="H2581" t="s">
        <v>328</v>
      </c>
      <c r="I2581" t="s">
        <v>328</v>
      </c>
      <c r="J2581" t="s">
        <v>328</v>
      </c>
      <c r="K2581" t="s">
        <v>328</v>
      </c>
      <c r="L2581" t="s">
        <v>328</v>
      </c>
      <c r="M2581" t="s">
        <v>15985</v>
      </c>
      <c r="N2581" t="s">
        <v>328</v>
      </c>
      <c r="O2581" t="s">
        <v>328</v>
      </c>
    </row>
    <row r="2582" spans="1:15">
      <c r="A2582" t="s">
        <v>3720</v>
      </c>
      <c r="B2582" t="s">
        <v>15986</v>
      </c>
      <c r="C2582" t="s">
        <v>328</v>
      </c>
      <c r="D2582" t="s">
        <v>328</v>
      </c>
      <c r="E2582" t="s">
        <v>12934</v>
      </c>
      <c r="F2582" t="s">
        <v>2907</v>
      </c>
      <c r="G2582" t="s">
        <v>328</v>
      </c>
      <c r="H2582" t="s">
        <v>6524</v>
      </c>
      <c r="I2582" t="s">
        <v>6507</v>
      </c>
      <c r="J2582" t="s">
        <v>13241</v>
      </c>
      <c r="K2582" t="s">
        <v>328</v>
      </c>
      <c r="L2582" t="s">
        <v>328</v>
      </c>
      <c r="M2582" t="s">
        <v>15987</v>
      </c>
      <c r="N2582" t="s">
        <v>328</v>
      </c>
      <c r="O2582" t="s">
        <v>328</v>
      </c>
    </row>
    <row r="2583" spans="1:15">
      <c r="A2583" t="s">
        <v>3720</v>
      </c>
      <c r="B2583" t="s">
        <v>15988</v>
      </c>
      <c r="C2583" t="s">
        <v>328</v>
      </c>
      <c r="D2583" t="s">
        <v>328</v>
      </c>
      <c r="E2583" t="s">
        <v>12934</v>
      </c>
      <c r="F2583" t="s">
        <v>2907</v>
      </c>
      <c r="G2583" t="s">
        <v>328</v>
      </c>
      <c r="H2583" t="s">
        <v>328</v>
      </c>
      <c r="I2583" t="s">
        <v>328</v>
      </c>
      <c r="J2583" t="s">
        <v>328</v>
      </c>
      <c r="K2583" t="s">
        <v>328</v>
      </c>
      <c r="L2583" t="s">
        <v>328</v>
      </c>
      <c r="M2583" t="s">
        <v>15988</v>
      </c>
      <c r="N2583" t="s">
        <v>328</v>
      </c>
      <c r="O2583" t="s">
        <v>328</v>
      </c>
    </row>
    <row r="2584" spans="1:15">
      <c r="A2584" t="s">
        <v>3720</v>
      </c>
      <c r="B2584" t="s">
        <v>15989</v>
      </c>
      <c r="C2584" t="s">
        <v>328</v>
      </c>
      <c r="D2584" t="s">
        <v>328</v>
      </c>
      <c r="E2584" t="s">
        <v>12934</v>
      </c>
      <c r="F2584" t="s">
        <v>2907</v>
      </c>
      <c r="G2584" t="s">
        <v>328</v>
      </c>
      <c r="H2584" t="s">
        <v>328</v>
      </c>
      <c r="I2584" t="s">
        <v>328</v>
      </c>
      <c r="J2584" t="s">
        <v>328</v>
      </c>
      <c r="K2584" t="s">
        <v>328</v>
      </c>
      <c r="L2584" t="s">
        <v>328</v>
      </c>
      <c r="M2584" t="s">
        <v>15990</v>
      </c>
      <c r="N2584" t="s">
        <v>328</v>
      </c>
      <c r="O2584" t="s">
        <v>328</v>
      </c>
    </row>
    <row r="2585" spans="1:15">
      <c r="A2585" t="s">
        <v>3720</v>
      </c>
      <c r="B2585" t="s">
        <v>15991</v>
      </c>
      <c r="C2585" t="s">
        <v>328</v>
      </c>
      <c r="D2585" t="s">
        <v>328</v>
      </c>
      <c r="E2585" t="s">
        <v>12934</v>
      </c>
      <c r="F2585" t="s">
        <v>2907</v>
      </c>
      <c r="G2585" t="s">
        <v>328</v>
      </c>
      <c r="H2585" t="s">
        <v>328</v>
      </c>
      <c r="I2585" t="s">
        <v>328</v>
      </c>
      <c r="J2585" t="s">
        <v>328</v>
      </c>
      <c r="K2585" t="s">
        <v>328</v>
      </c>
      <c r="L2585" t="s">
        <v>328</v>
      </c>
      <c r="M2585" t="s">
        <v>15991</v>
      </c>
      <c r="N2585" t="s">
        <v>328</v>
      </c>
      <c r="O2585" t="s">
        <v>328</v>
      </c>
    </row>
    <row r="2586" spans="1:15">
      <c r="A2586" t="s">
        <v>3720</v>
      </c>
      <c r="B2586" t="s">
        <v>15992</v>
      </c>
      <c r="C2586" t="s">
        <v>328</v>
      </c>
      <c r="D2586" t="s">
        <v>328</v>
      </c>
      <c r="E2586" t="s">
        <v>12934</v>
      </c>
      <c r="F2586" t="s">
        <v>2907</v>
      </c>
      <c r="G2586" t="s">
        <v>328</v>
      </c>
      <c r="H2586" t="s">
        <v>328</v>
      </c>
      <c r="I2586" t="s">
        <v>328</v>
      </c>
      <c r="J2586" t="s">
        <v>328</v>
      </c>
      <c r="K2586" t="s">
        <v>328</v>
      </c>
      <c r="L2586" t="s">
        <v>328</v>
      </c>
      <c r="M2586" t="s">
        <v>15992</v>
      </c>
      <c r="N2586" t="s">
        <v>328</v>
      </c>
      <c r="O2586" t="s">
        <v>328</v>
      </c>
    </row>
    <row r="2587" spans="1:15">
      <c r="A2587" t="s">
        <v>3720</v>
      </c>
      <c r="B2587" t="s">
        <v>15993</v>
      </c>
      <c r="C2587" t="s">
        <v>328</v>
      </c>
      <c r="D2587" t="s">
        <v>328</v>
      </c>
      <c r="E2587" t="s">
        <v>12934</v>
      </c>
      <c r="F2587" t="s">
        <v>2907</v>
      </c>
      <c r="G2587" t="s">
        <v>328</v>
      </c>
      <c r="H2587" t="s">
        <v>328</v>
      </c>
      <c r="I2587" t="s">
        <v>328</v>
      </c>
      <c r="J2587" t="s">
        <v>328</v>
      </c>
      <c r="K2587" t="s">
        <v>328</v>
      </c>
      <c r="L2587" t="s">
        <v>328</v>
      </c>
      <c r="M2587" t="s">
        <v>15993</v>
      </c>
      <c r="N2587" t="s">
        <v>328</v>
      </c>
      <c r="O2587" t="s">
        <v>328</v>
      </c>
    </row>
    <row r="2588" spans="1:15">
      <c r="A2588" t="s">
        <v>3720</v>
      </c>
      <c r="B2588" t="s">
        <v>15994</v>
      </c>
      <c r="C2588" t="s">
        <v>328</v>
      </c>
      <c r="D2588" t="s">
        <v>328</v>
      </c>
      <c r="E2588" t="s">
        <v>12934</v>
      </c>
      <c r="F2588" t="s">
        <v>2907</v>
      </c>
      <c r="G2588" t="s">
        <v>328</v>
      </c>
      <c r="H2588" t="s">
        <v>328</v>
      </c>
      <c r="I2588" t="s">
        <v>328</v>
      </c>
      <c r="J2588" t="s">
        <v>328</v>
      </c>
      <c r="K2588" t="s">
        <v>328</v>
      </c>
      <c r="L2588" t="s">
        <v>328</v>
      </c>
      <c r="M2588" t="s">
        <v>15994</v>
      </c>
      <c r="N2588" t="s">
        <v>328</v>
      </c>
      <c r="O2588" t="s">
        <v>328</v>
      </c>
    </row>
    <row r="2589" spans="1:15">
      <c r="A2589" t="s">
        <v>3720</v>
      </c>
      <c r="B2589" t="s">
        <v>15995</v>
      </c>
      <c r="C2589" t="s">
        <v>328</v>
      </c>
      <c r="D2589" t="s">
        <v>328</v>
      </c>
      <c r="E2589" t="s">
        <v>12934</v>
      </c>
      <c r="F2589" t="s">
        <v>2907</v>
      </c>
      <c r="G2589" t="s">
        <v>328</v>
      </c>
      <c r="H2589" t="s">
        <v>328</v>
      </c>
      <c r="I2589" t="s">
        <v>328</v>
      </c>
      <c r="J2589" t="s">
        <v>328</v>
      </c>
      <c r="K2589" t="s">
        <v>328</v>
      </c>
      <c r="L2589" t="s">
        <v>328</v>
      </c>
      <c r="M2589" t="s">
        <v>15995</v>
      </c>
      <c r="N2589" t="s">
        <v>328</v>
      </c>
      <c r="O2589" t="s">
        <v>328</v>
      </c>
    </row>
    <row r="2590" spans="1:15">
      <c r="A2590" t="s">
        <v>3720</v>
      </c>
      <c r="B2590" t="s">
        <v>15996</v>
      </c>
      <c r="C2590" t="s">
        <v>328</v>
      </c>
      <c r="D2590" t="s">
        <v>328</v>
      </c>
      <c r="E2590" t="s">
        <v>12934</v>
      </c>
      <c r="F2590" t="s">
        <v>2907</v>
      </c>
      <c r="G2590" t="s">
        <v>328</v>
      </c>
      <c r="H2590" t="s">
        <v>328</v>
      </c>
      <c r="I2590" t="s">
        <v>328</v>
      </c>
      <c r="J2590" t="s">
        <v>328</v>
      </c>
      <c r="K2590" t="s">
        <v>328</v>
      </c>
      <c r="L2590" t="s">
        <v>328</v>
      </c>
      <c r="M2590" t="s">
        <v>15996</v>
      </c>
      <c r="N2590" t="s">
        <v>328</v>
      </c>
      <c r="O2590" t="s">
        <v>328</v>
      </c>
    </row>
    <row r="2591" spans="1:15">
      <c r="A2591" t="s">
        <v>3720</v>
      </c>
      <c r="B2591" t="s">
        <v>15997</v>
      </c>
      <c r="C2591" t="s">
        <v>328</v>
      </c>
      <c r="D2591" t="s">
        <v>328</v>
      </c>
      <c r="E2591" t="s">
        <v>12934</v>
      </c>
      <c r="F2591" t="s">
        <v>2907</v>
      </c>
      <c r="G2591" t="s">
        <v>328</v>
      </c>
      <c r="H2591" t="s">
        <v>328</v>
      </c>
      <c r="I2591" t="s">
        <v>328</v>
      </c>
      <c r="J2591" t="s">
        <v>328</v>
      </c>
      <c r="K2591" t="s">
        <v>328</v>
      </c>
      <c r="L2591" t="s">
        <v>328</v>
      </c>
      <c r="M2591" t="s">
        <v>15997</v>
      </c>
      <c r="N2591" t="s">
        <v>328</v>
      </c>
      <c r="O2591" t="s">
        <v>328</v>
      </c>
    </row>
    <row r="2592" spans="1:15">
      <c r="A2592" t="s">
        <v>3720</v>
      </c>
      <c r="B2592" t="s">
        <v>15998</v>
      </c>
      <c r="C2592" t="s">
        <v>328</v>
      </c>
      <c r="D2592" t="s">
        <v>328</v>
      </c>
      <c r="E2592" t="s">
        <v>12934</v>
      </c>
      <c r="F2592" t="s">
        <v>2907</v>
      </c>
      <c r="G2592" t="s">
        <v>328</v>
      </c>
      <c r="H2592" t="s">
        <v>328</v>
      </c>
      <c r="I2592" t="s">
        <v>328</v>
      </c>
      <c r="J2592" t="s">
        <v>328</v>
      </c>
      <c r="K2592" t="s">
        <v>328</v>
      </c>
      <c r="L2592" t="s">
        <v>328</v>
      </c>
      <c r="M2592" t="s">
        <v>15998</v>
      </c>
      <c r="N2592" t="s">
        <v>328</v>
      </c>
      <c r="O2592" t="s">
        <v>328</v>
      </c>
    </row>
    <row r="2593" spans="1:15">
      <c r="A2593" t="s">
        <v>3720</v>
      </c>
      <c r="B2593" t="s">
        <v>15999</v>
      </c>
      <c r="C2593" t="s">
        <v>328</v>
      </c>
      <c r="D2593" t="s">
        <v>328</v>
      </c>
      <c r="E2593" t="s">
        <v>12934</v>
      </c>
      <c r="F2593" t="s">
        <v>2907</v>
      </c>
      <c r="G2593" t="s">
        <v>328</v>
      </c>
      <c r="H2593" t="s">
        <v>328</v>
      </c>
      <c r="I2593" t="s">
        <v>328</v>
      </c>
      <c r="J2593" t="s">
        <v>328</v>
      </c>
      <c r="K2593" t="s">
        <v>328</v>
      </c>
      <c r="L2593" t="s">
        <v>328</v>
      </c>
      <c r="M2593" t="s">
        <v>16000</v>
      </c>
      <c r="N2593" t="s">
        <v>328</v>
      </c>
      <c r="O2593" t="s">
        <v>328</v>
      </c>
    </row>
    <row r="2594" spans="1:15">
      <c r="A2594" t="s">
        <v>3720</v>
      </c>
      <c r="B2594" t="s">
        <v>16001</v>
      </c>
      <c r="C2594" t="s">
        <v>328</v>
      </c>
      <c r="D2594" t="s">
        <v>328</v>
      </c>
      <c r="E2594" t="s">
        <v>12934</v>
      </c>
      <c r="F2594" t="s">
        <v>2907</v>
      </c>
      <c r="G2594" t="s">
        <v>328</v>
      </c>
      <c r="H2594" t="s">
        <v>328</v>
      </c>
      <c r="I2594" t="s">
        <v>328</v>
      </c>
      <c r="J2594" t="s">
        <v>328</v>
      </c>
      <c r="K2594" t="s">
        <v>328</v>
      </c>
      <c r="L2594" t="s">
        <v>328</v>
      </c>
      <c r="M2594" t="s">
        <v>16001</v>
      </c>
      <c r="N2594" t="s">
        <v>328</v>
      </c>
      <c r="O2594" t="s">
        <v>328</v>
      </c>
    </row>
    <row r="2595" spans="1:15">
      <c r="A2595" t="s">
        <v>3720</v>
      </c>
      <c r="B2595" t="s">
        <v>16002</v>
      </c>
      <c r="C2595" t="s">
        <v>328</v>
      </c>
      <c r="D2595" t="s">
        <v>328</v>
      </c>
      <c r="E2595" t="s">
        <v>12934</v>
      </c>
      <c r="F2595" t="s">
        <v>2907</v>
      </c>
      <c r="G2595" t="s">
        <v>328</v>
      </c>
      <c r="H2595" t="s">
        <v>328</v>
      </c>
      <c r="I2595" t="s">
        <v>328</v>
      </c>
      <c r="J2595" t="s">
        <v>328</v>
      </c>
      <c r="K2595" t="s">
        <v>328</v>
      </c>
      <c r="L2595" t="s">
        <v>328</v>
      </c>
      <c r="M2595" t="s">
        <v>16002</v>
      </c>
      <c r="N2595" t="s">
        <v>328</v>
      </c>
      <c r="O2595" t="s">
        <v>328</v>
      </c>
    </row>
    <row r="2596" spans="1:15">
      <c r="A2596" t="s">
        <v>3720</v>
      </c>
      <c r="B2596" t="s">
        <v>16003</v>
      </c>
      <c r="C2596" t="s">
        <v>328</v>
      </c>
      <c r="D2596" t="s">
        <v>328</v>
      </c>
      <c r="E2596" t="s">
        <v>12934</v>
      </c>
      <c r="F2596" t="s">
        <v>2907</v>
      </c>
      <c r="G2596" t="s">
        <v>328</v>
      </c>
      <c r="H2596" t="s">
        <v>328</v>
      </c>
      <c r="I2596" t="s">
        <v>328</v>
      </c>
      <c r="J2596" t="s">
        <v>328</v>
      </c>
      <c r="K2596" t="s">
        <v>328</v>
      </c>
      <c r="L2596" t="s">
        <v>328</v>
      </c>
      <c r="M2596" t="s">
        <v>16004</v>
      </c>
      <c r="N2596" t="s">
        <v>328</v>
      </c>
      <c r="O2596" t="s">
        <v>328</v>
      </c>
    </row>
    <row r="2597" spans="1:15">
      <c r="A2597" t="s">
        <v>3720</v>
      </c>
      <c r="B2597" t="s">
        <v>16005</v>
      </c>
      <c r="C2597" t="s">
        <v>328</v>
      </c>
      <c r="D2597" t="s">
        <v>328</v>
      </c>
      <c r="E2597" t="s">
        <v>12934</v>
      </c>
      <c r="F2597" t="s">
        <v>2907</v>
      </c>
      <c r="G2597" t="s">
        <v>328</v>
      </c>
      <c r="H2597" t="s">
        <v>328</v>
      </c>
      <c r="I2597" t="s">
        <v>328</v>
      </c>
      <c r="J2597" t="s">
        <v>328</v>
      </c>
      <c r="K2597" t="s">
        <v>328</v>
      </c>
      <c r="L2597" t="s">
        <v>328</v>
      </c>
      <c r="M2597" t="s">
        <v>16006</v>
      </c>
      <c r="N2597" t="s">
        <v>328</v>
      </c>
      <c r="O2597" t="s">
        <v>328</v>
      </c>
    </row>
    <row r="2598" spans="1:15">
      <c r="A2598" t="s">
        <v>3720</v>
      </c>
      <c r="B2598" t="s">
        <v>16007</v>
      </c>
      <c r="C2598" t="s">
        <v>328</v>
      </c>
      <c r="D2598" t="s">
        <v>328</v>
      </c>
      <c r="E2598" t="s">
        <v>12934</v>
      </c>
      <c r="F2598" t="s">
        <v>2907</v>
      </c>
      <c r="G2598" t="s">
        <v>328</v>
      </c>
      <c r="H2598" t="s">
        <v>328</v>
      </c>
      <c r="I2598" t="s">
        <v>328</v>
      </c>
      <c r="J2598" t="s">
        <v>328</v>
      </c>
      <c r="K2598" t="s">
        <v>328</v>
      </c>
      <c r="L2598" t="s">
        <v>328</v>
      </c>
      <c r="M2598" t="s">
        <v>16008</v>
      </c>
      <c r="N2598" t="s">
        <v>328</v>
      </c>
      <c r="O2598" t="s">
        <v>328</v>
      </c>
    </row>
    <row r="2599" spans="1:15">
      <c r="A2599" t="s">
        <v>3720</v>
      </c>
      <c r="B2599" t="s">
        <v>16009</v>
      </c>
      <c r="C2599" t="s">
        <v>328</v>
      </c>
      <c r="D2599" t="s">
        <v>328</v>
      </c>
      <c r="E2599" t="s">
        <v>12934</v>
      </c>
      <c r="F2599" t="s">
        <v>2907</v>
      </c>
      <c r="G2599" t="s">
        <v>328</v>
      </c>
      <c r="H2599" t="s">
        <v>328</v>
      </c>
      <c r="I2599" t="s">
        <v>328</v>
      </c>
      <c r="J2599" t="s">
        <v>328</v>
      </c>
      <c r="K2599" t="s">
        <v>328</v>
      </c>
      <c r="L2599" t="s">
        <v>328</v>
      </c>
      <c r="M2599" t="s">
        <v>16009</v>
      </c>
      <c r="N2599" t="s">
        <v>328</v>
      </c>
      <c r="O2599" t="s">
        <v>328</v>
      </c>
    </row>
    <row r="2600" spans="1:15">
      <c r="A2600" t="s">
        <v>3720</v>
      </c>
      <c r="B2600" t="s">
        <v>16010</v>
      </c>
      <c r="C2600" t="s">
        <v>328</v>
      </c>
      <c r="D2600" t="s">
        <v>328</v>
      </c>
      <c r="E2600" t="s">
        <v>12934</v>
      </c>
      <c r="F2600" t="s">
        <v>2907</v>
      </c>
      <c r="G2600" t="s">
        <v>328</v>
      </c>
      <c r="H2600" t="s">
        <v>328</v>
      </c>
      <c r="I2600" t="s">
        <v>328</v>
      </c>
      <c r="J2600" t="s">
        <v>328</v>
      </c>
      <c r="K2600" t="s">
        <v>328</v>
      </c>
      <c r="L2600" t="s">
        <v>328</v>
      </c>
      <c r="M2600" t="s">
        <v>16010</v>
      </c>
      <c r="N2600" t="s">
        <v>328</v>
      </c>
      <c r="O2600" t="s">
        <v>328</v>
      </c>
    </row>
    <row r="2601" spans="1:15">
      <c r="A2601" t="s">
        <v>3720</v>
      </c>
      <c r="B2601" t="s">
        <v>16011</v>
      </c>
      <c r="C2601" t="s">
        <v>328</v>
      </c>
      <c r="D2601" t="s">
        <v>328</v>
      </c>
      <c r="E2601" t="s">
        <v>12934</v>
      </c>
      <c r="F2601" t="s">
        <v>2907</v>
      </c>
      <c r="G2601" t="s">
        <v>328</v>
      </c>
      <c r="H2601" t="s">
        <v>328</v>
      </c>
      <c r="I2601" t="s">
        <v>328</v>
      </c>
      <c r="J2601" t="s">
        <v>328</v>
      </c>
      <c r="K2601" t="s">
        <v>328</v>
      </c>
      <c r="L2601" t="s">
        <v>328</v>
      </c>
      <c r="M2601" t="s">
        <v>16011</v>
      </c>
      <c r="N2601" t="s">
        <v>328</v>
      </c>
      <c r="O2601" t="s">
        <v>328</v>
      </c>
    </row>
    <row r="2602" spans="1:15">
      <c r="A2602" t="s">
        <v>3720</v>
      </c>
      <c r="B2602" t="s">
        <v>16012</v>
      </c>
      <c r="C2602" t="s">
        <v>328</v>
      </c>
      <c r="D2602" t="s">
        <v>328</v>
      </c>
      <c r="E2602" t="s">
        <v>13773</v>
      </c>
      <c r="F2602" t="s">
        <v>2889</v>
      </c>
      <c r="G2602" t="s">
        <v>328</v>
      </c>
      <c r="H2602" t="s">
        <v>328</v>
      </c>
      <c r="I2602" t="s">
        <v>328</v>
      </c>
      <c r="J2602" t="s">
        <v>328</v>
      </c>
      <c r="K2602" t="s">
        <v>328</v>
      </c>
      <c r="L2602" t="s">
        <v>328</v>
      </c>
      <c r="M2602" t="s">
        <v>16012</v>
      </c>
      <c r="N2602" t="s">
        <v>328</v>
      </c>
      <c r="O2602" t="s">
        <v>328</v>
      </c>
    </row>
    <row r="2603" spans="1:15">
      <c r="A2603" t="s">
        <v>3720</v>
      </c>
      <c r="B2603" t="s">
        <v>16013</v>
      </c>
      <c r="C2603" t="s">
        <v>328</v>
      </c>
      <c r="D2603" t="s">
        <v>328</v>
      </c>
      <c r="E2603" t="s">
        <v>12934</v>
      </c>
      <c r="F2603" t="s">
        <v>2907</v>
      </c>
      <c r="G2603" t="s">
        <v>328</v>
      </c>
      <c r="H2603" t="s">
        <v>328</v>
      </c>
      <c r="I2603" t="s">
        <v>328</v>
      </c>
      <c r="J2603" t="s">
        <v>328</v>
      </c>
      <c r="K2603" t="s">
        <v>328</v>
      </c>
      <c r="L2603" t="s">
        <v>328</v>
      </c>
      <c r="M2603" t="s">
        <v>16013</v>
      </c>
      <c r="N2603" t="s">
        <v>328</v>
      </c>
      <c r="O2603" t="s">
        <v>328</v>
      </c>
    </row>
    <row r="2604" spans="1:15">
      <c r="A2604" t="s">
        <v>3720</v>
      </c>
      <c r="B2604" t="s">
        <v>16014</v>
      </c>
      <c r="C2604" t="s">
        <v>328</v>
      </c>
      <c r="D2604" t="s">
        <v>328</v>
      </c>
      <c r="E2604" t="s">
        <v>12934</v>
      </c>
      <c r="F2604" t="s">
        <v>2907</v>
      </c>
      <c r="G2604" t="s">
        <v>328</v>
      </c>
      <c r="H2604" t="s">
        <v>6518</v>
      </c>
      <c r="I2604" t="s">
        <v>2659</v>
      </c>
      <c r="J2604" t="s">
        <v>328</v>
      </c>
      <c r="K2604" t="s">
        <v>328</v>
      </c>
      <c r="L2604" t="s">
        <v>328</v>
      </c>
      <c r="M2604" t="s">
        <v>16015</v>
      </c>
      <c r="N2604" t="s">
        <v>328</v>
      </c>
      <c r="O2604" t="s">
        <v>328</v>
      </c>
    </row>
    <row r="2605" spans="1:15">
      <c r="A2605" t="s">
        <v>3720</v>
      </c>
      <c r="B2605" t="s">
        <v>16016</v>
      </c>
      <c r="C2605" t="s">
        <v>328</v>
      </c>
      <c r="D2605" t="s">
        <v>328</v>
      </c>
      <c r="E2605" t="s">
        <v>12934</v>
      </c>
      <c r="F2605" t="s">
        <v>2907</v>
      </c>
      <c r="G2605" t="s">
        <v>328</v>
      </c>
      <c r="H2605" t="s">
        <v>6518</v>
      </c>
      <c r="I2605" t="s">
        <v>2659</v>
      </c>
      <c r="J2605" t="s">
        <v>328</v>
      </c>
      <c r="K2605" t="s">
        <v>328</v>
      </c>
      <c r="L2605" t="s">
        <v>328</v>
      </c>
      <c r="M2605" t="s">
        <v>16017</v>
      </c>
      <c r="N2605" t="s">
        <v>328</v>
      </c>
      <c r="O2605" t="s">
        <v>328</v>
      </c>
    </row>
    <row r="2606" spans="1:15">
      <c r="A2606" t="s">
        <v>3720</v>
      </c>
      <c r="B2606" t="s">
        <v>16018</v>
      </c>
      <c r="C2606" t="s">
        <v>328</v>
      </c>
      <c r="D2606" t="s">
        <v>328</v>
      </c>
      <c r="E2606" t="s">
        <v>12934</v>
      </c>
      <c r="F2606" t="s">
        <v>2907</v>
      </c>
      <c r="G2606" t="s">
        <v>328</v>
      </c>
      <c r="H2606" t="s">
        <v>6518</v>
      </c>
      <c r="I2606" t="s">
        <v>2659</v>
      </c>
      <c r="J2606" t="s">
        <v>328</v>
      </c>
      <c r="K2606" t="s">
        <v>328</v>
      </c>
      <c r="L2606" t="s">
        <v>328</v>
      </c>
      <c r="M2606" t="s">
        <v>16019</v>
      </c>
      <c r="N2606" t="s">
        <v>328</v>
      </c>
      <c r="O2606" t="s">
        <v>328</v>
      </c>
    </row>
    <row r="2607" spans="1:15">
      <c r="A2607" t="s">
        <v>3720</v>
      </c>
      <c r="B2607" t="s">
        <v>16020</v>
      </c>
      <c r="C2607" t="s">
        <v>328</v>
      </c>
      <c r="D2607" t="s">
        <v>328</v>
      </c>
      <c r="E2607" t="s">
        <v>12934</v>
      </c>
      <c r="F2607" t="s">
        <v>2907</v>
      </c>
      <c r="G2607" t="s">
        <v>328</v>
      </c>
      <c r="H2607" t="s">
        <v>6518</v>
      </c>
      <c r="I2607" t="s">
        <v>2659</v>
      </c>
      <c r="J2607" t="s">
        <v>328</v>
      </c>
      <c r="K2607" t="s">
        <v>328</v>
      </c>
      <c r="L2607" t="s">
        <v>328</v>
      </c>
      <c r="M2607" t="s">
        <v>16021</v>
      </c>
      <c r="N2607" t="s">
        <v>328</v>
      </c>
      <c r="O2607" t="s">
        <v>328</v>
      </c>
    </row>
    <row r="2608" spans="1:15">
      <c r="A2608" t="s">
        <v>3720</v>
      </c>
      <c r="B2608" t="s">
        <v>16022</v>
      </c>
      <c r="C2608" t="s">
        <v>328</v>
      </c>
      <c r="D2608" t="s">
        <v>328</v>
      </c>
      <c r="E2608" t="s">
        <v>12934</v>
      </c>
      <c r="F2608" t="s">
        <v>2907</v>
      </c>
      <c r="G2608" t="s">
        <v>328</v>
      </c>
      <c r="H2608" t="s">
        <v>6518</v>
      </c>
      <c r="I2608" t="s">
        <v>2659</v>
      </c>
      <c r="J2608" t="s">
        <v>328</v>
      </c>
      <c r="K2608" t="s">
        <v>328</v>
      </c>
      <c r="L2608" t="s">
        <v>328</v>
      </c>
      <c r="M2608" t="s">
        <v>16023</v>
      </c>
      <c r="N2608" t="s">
        <v>328</v>
      </c>
      <c r="O2608" t="s">
        <v>328</v>
      </c>
    </row>
    <row r="2609" spans="1:15">
      <c r="A2609" t="s">
        <v>3720</v>
      </c>
      <c r="B2609" t="s">
        <v>16024</v>
      </c>
      <c r="C2609" t="s">
        <v>328</v>
      </c>
      <c r="D2609" t="s">
        <v>328</v>
      </c>
      <c r="E2609" t="s">
        <v>12934</v>
      </c>
      <c r="F2609" t="s">
        <v>2907</v>
      </c>
      <c r="G2609" t="s">
        <v>328</v>
      </c>
      <c r="H2609" t="s">
        <v>6518</v>
      </c>
      <c r="I2609" t="s">
        <v>2659</v>
      </c>
      <c r="J2609" t="s">
        <v>328</v>
      </c>
      <c r="K2609" t="s">
        <v>328</v>
      </c>
      <c r="L2609" t="s">
        <v>328</v>
      </c>
      <c r="M2609" t="s">
        <v>16025</v>
      </c>
      <c r="N2609" t="s">
        <v>328</v>
      </c>
      <c r="O2609" t="s">
        <v>328</v>
      </c>
    </row>
    <row r="2610" spans="1:15">
      <c r="A2610" t="s">
        <v>3720</v>
      </c>
      <c r="B2610" t="s">
        <v>16026</v>
      </c>
      <c r="C2610" t="s">
        <v>328</v>
      </c>
      <c r="D2610" t="s">
        <v>328</v>
      </c>
      <c r="E2610" t="s">
        <v>12934</v>
      </c>
      <c r="F2610" t="s">
        <v>2907</v>
      </c>
      <c r="G2610" t="s">
        <v>328</v>
      </c>
      <c r="H2610" t="s">
        <v>6518</v>
      </c>
      <c r="I2610" t="s">
        <v>2659</v>
      </c>
      <c r="J2610" t="s">
        <v>328</v>
      </c>
      <c r="K2610" t="s">
        <v>328</v>
      </c>
      <c r="L2610" t="s">
        <v>328</v>
      </c>
      <c r="M2610" t="s">
        <v>16027</v>
      </c>
      <c r="N2610" t="s">
        <v>328</v>
      </c>
      <c r="O2610" t="s">
        <v>328</v>
      </c>
    </row>
    <row r="2611" spans="1:15">
      <c r="A2611" t="s">
        <v>3720</v>
      </c>
      <c r="B2611" t="s">
        <v>16028</v>
      </c>
      <c r="C2611" t="s">
        <v>328</v>
      </c>
      <c r="D2611" t="s">
        <v>328</v>
      </c>
      <c r="E2611" t="s">
        <v>12949</v>
      </c>
      <c r="F2611" t="s">
        <v>2907</v>
      </c>
      <c r="G2611" t="s">
        <v>328</v>
      </c>
      <c r="H2611" t="s">
        <v>328</v>
      </c>
      <c r="I2611" t="s">
        <v>16029</v>
      </c>
      <c r="J2611" t="s">
        <v>328</v>
      </c>
      <c r="K2611" t="s">
        <v>328</v>
      </c>
      <c r="L2611" t="s">
        <v>328</v>
      </c>
      <c r="M2611" t="s">
        <v>16028</v>
      </c>
      <c r="N2611" t="s">
        <v>328</v>
      </c>
      <c r="O2611" t="s">
        <v>328</v>
      </c>
    </row>
    <row r="2612" spans="1:15">
      <c r="A2612" t="s">
        <v>3720</v>
      </c>
      <c r="B2612" t="s">
        <v>16030</v>
      </c>
      <c r="C2612" t="s">
        <v>328</v>
      </c>
      <c r="D2612" t="s">
        <v>328</v>
      </c>
      <c r="E2612" t="s">
        <v>12934</v>
      </c>
      <c r="F2612" t="s">
        <v>2907</v>
      </c>
      <c r="G2612" t="s">
        <v>328</v>
      </c>
      <c r="H2612" t="s">
        <v>328</v>
      </c>
      <c r="I2612" t="s">
        <v>328</v>
      </c>
      <c r="J2612" t="s">
        <v>328</v>
      </c>
      <c r="K2612" t="s">
        <v>328</v>
      </c>
      <c r="L2612" t="s">
        <v>328</v>
      </c>
      <c r="M2612" t="s">
        <v>16028</v>
      </c>
      <c r="N2612" t="s">
        <v>328</v>
      </c>
      <c r="O2612" t="s">
        <v>328</v>
      </c>
    </row>
    <row r="2613" spans="1:15">
      <c r="A2613" t="s">
        <v>3720</v>
      </c>
      <c r="B2613" t="s">
        <v>16031</v>
      </c>
      <c r="C2613" t="s">
        <v>328</v>
      </c>
      <c r="D2613" t="s">
        <v>328</v>
      </c>
      <c r="E2613" t="s">
        <v>12934</v>
      </c>
      <c r="F2613" t="s">
        <v>2907</v>
      </c>
      <c r="G2613" t="s">
        <v>328</v>
      </c>
      <c r="H2613" t="s">
        <v>6518</v>
      </c>
      <c r="I2613" t="s">
        <v>2659</v>
      </c>
      <c r="J2613" t="s">
        <v>328</v>
      </c>
      <c r="K2613" t="s">
        <v>328</v>
      </c>
      <c r="L2613" t="s">
        <v>328</v>
      </c>
      <c r="M2613" t="s">
        <v>16032</v>
      </c>
      <c r="N2613" t="s">
        <v>328</v>
      </c>
      <c r="O2613" t="s">
        <v>328</v>
      </c>
    </row>
    <row r="2614" spans="1:15">
      <c r="A2614" t="s">
        <v>3720</v>
      </c>
      <c r="B2614" t="s">
        <v>16033</v>
      </c>
      <c r="C2614" t="s">
        <v>328</v>
      </c>
      <c r="D2614" t="s">
        <v>328</v>
      </c>
      <c r="E2614" t="s">
        <v>12934</v>
      </c>
      <c r="F2614" t="s">
        <v>2907</v>
      </c>
      <c r="G2614" t="s">
        <v>328</v>
      </c>
      <c r="H2614" t="s">
        <v>6518</v>
      </c>
      <c r="I2614" t="s">
        <v>2659</v>
      </c>
      <c r="J2614" t="s">
        <v>328</v>
      </c>
      <c r="K2614" t="s">
        <v>328</v>
      </c>
      <c r="L2614" t="s">
        <v>328</v>
      </c>
      <c r="M2614" t="s">
        <v>16034</v>
      </c>
      <c r="N2614" t="s">
        <v>328</v>
      </c>
      <c r="O2614" t="s">
        <v>328</v>
      </c>
    </row>
    <row r="2615" spans="1:15">
      <c r="A2615" t="s">
        <v>3720</v>
      </c>
      <c r="B2615" t="s">
        <v>16035</v>
      </c>
      <c r="C2615" t="s">
        <v>328</v>
      </c>
      <c r="D2615" t="s">
        <v>328</v>
      </c>
      <c r="E2615" t="s">
        <v>12934</v>
      </c>
      <c r="F2615" t="s">
        <v>2907</v>
      </c>
      <c r="G2615" t="s">
        <v>328</v>
      </c>
      <c r="H2615" t="s">
        <v>6518</v>
      </c>
      <c r="I2615" t="s">
        <v>2659</v>
      </c>
      <c r="J2615" t="s">
        <v>328</v>
      </c>
      <c r="K2615" t="s">
        <v>328</v>
      </c>
      <c r="L2615" t="s">
        <v>328</v>
      </c>
      <c r="M2615" t="s">
        <v>16036</v>
      </c>
      <c r="N2615" t="s">
        <v>328</v>
      </c>
      <c r="O2615" t="s">
        <v>328</v>
      </c>
    </row>
    <row r="2616" spans="1:15">
      <c r="A2616" t="s">
        <v>3720</v>
      </c>
      <c r="B2616" t="s">
        <v>16037</v>
      </c>
      <c r="C2616" t="s">
        <v>328</v>
      </c>
      <c r="D2616" t="s">
        <v>328</v>
      </c>
      <c r="E2616" t="s">
        <v>12934</v>
      </c>
      <c r="F2616" t="s">
        <v>2907</v>
      </c>
      <c r="G2616" t="s">
        <v>328</v>
      </c>
      <c r="H2616" t="s">
        <v>6518</v>
      </c>
      <c r="I2616" t="s">
        <v>2659</v>
      </c>
      <c r="J2616" t="s">
        <v>328</v>
      </c>
      <c r="K2616" t="s">
        <v>328</v>
      </c>
      <c r="L2616" t="s">
        <v>328</v>
      </c>
      <c r="M2616" t="s">
        <v>16038</v>
      </c>
      <c r="N2616" t="s">
        <v>328</v>
      </c>
      <c r="O2616" t="s">
        <v>328</v>
      </c>
    </row>
    <row r="2617" spans="1:15">
      <c r="A2617" t="s">
        <v>3720</v>
      </c>
      <c r="B2617" t="s">
        <v>16039</v>
      </c>
      <c r="C2617" t="s">
        <v>328</v>
      </c>
      <c r="D2617" t="s">
        <v>328</v>
      </c>
      <c r="E2617" t="s">
        <v>12934</v>
      </c>
      <c r="F2617" t="s">
        <v>2907</v>
      </c>
      <c r="G2617" t="s">
        <v>328</v>
      </c>
      <c r="H2617" t="s">
        <v>6518</v>
      </c>
      <c r="I2617" t="s">
        <v>2659</v>
      </c>
      <c r="J2617" t="s">
        <v>328</v>
      </c>
      <c r="K2617" t="s">
        <v>328</v>
      </c>
      <c r="L2617" t="s">
        <v>328</v>
      </c>
      <c r="M2617" t="s">
        <v>16040</v>
      </c>
      <c r="N2617" t="s">
        <v>328</v>
      </c>
      <c r="O2617" t="s">
        <v>328</v>
      </c>
    </row>
    <row r="2618" spans="1:15">
      <c r="A2618" t="s">
        <v>3720</v>
      </c>
      <c r="B2618" t="s">
        <v>16041</v>
      </c>
      <c r="C2618" t="s">
        <v>328</v>
      </c>
      <c r="D2618" t="s">
        <v>328</v>
      </c>
      <c r="E2618" t="s">
        <v>12934</v>
      </c>
      <c r="F2618" t="s">
        <v>2907</v>
      </c>
      <c r="G2618" t="s">
        <v>328</v>
      </c>
      <c r="H2618" t="s">
        <v>328</v>
      </c>
      <c r="I2618" t="s">
        <v>328</v>
      </c>
      <c r="J2618" t="s">
        <v>328</v>
      </c>
      <c r="K2618" t="s">
        <v>328</v>
      </c>
      <c r="L2618" t="s">
        <v>328</v>
      </c>
      <c r="M2618" t="s">
        <v>16041</v>
      </c>
      <c r="N2618" t="s">
        <v>328</v>
      </c>
      <c r="O2618" t="s">
        <v>328</v>
      </c>
    </row>
    <row r="2619" spans="1:15">
      <c r="A2619" t="s">
        <v>3720</v>
      </c>
      <c r="B2619" t="s">
        <v>16042</v>
      </c>
      <c r="C2619" t="s">
        <v>328</v>
      </c>
      <c r="D2619" t="s">
        <v>328</v>
      </c>
      <c r="E2619" t="s">
        <v>12934</v>
      </c>
      <c r="F2619" t="s">
        <v>2907</v>
      </c>
      <c r="G2619" t="s">
        <v>328</v>
      </c>
      <c r="H2619" t="s">
        <v>328</v>
      </c>
      <c r="I2619" t="s">
        <v>328</v>
      </c>
      <c r="J2619" t="s">
        <v>328</v>
      </c>
      <c r="K2619" t="s">
        <v>328</v>
      </c>
      <c r="L2619" t="s">
        <v>328</v>
      </c>
      <c r="M2619" t="s">
        <v>16042</v>
      </c>
      <c r="N2619" t="s">
        <v>328</v>
      </c>
      <c r="O2619" t="s">
        <v>328</v>
      </c>
    </row>
    <row r="2620" spans="1:15">
      <c r="A2620" t="s">
        <v>3720</v>
      </c>
      <c r="B2620" t="s">
        <v>16043</v>
      </c>
      <c r="C2620" t="s">
        <v>328</v>
      </c>
      <c r="D2620" t="s">
        <v>328</v>
      </c>
      <c r="E2620" t="s">
        <v>12934</v>
      </c>
      <c r="F2620" t="s">
        <v>2907</v>
      </c>
      <c r="G2620" t="s">
        <v>328</v>
      </c>
      <c r="H2620" t="s">
        <v>328</v>
      </c>
      <c r="I2620" t="s">
        <v>328</v>
      </c>
      <c r="J2620" t="s">
        <v>328</v>
      </c>
      <c r="K2620" t="s">
        <v>328</v>
      </c>
      <c r="L2620" t="s">
        <v>328</v>
      </c>
      <c r="M2620" t="s">
        <v>16043</v>
      </c>
      <c r="N2620" t="s">
        <v>328</v>
      </c>
      <c r="O2620" t="s">
        <v>328</v>
      </c>
    </row>
    <row r="2621" spans="1:15">
      <c r="A2621" t="s">
        <v>3720</v>
      </c>
      <c r="B2621" t="s">
        <v>16044</v>
      </c>
      <c r="C2621" t="s">
        <v>328</v>
      </c>
      <c r="D2621" t="s">
        <v>328</v>
      </c>
      <c r="E2621" t="s">
        <v>12934</v>
      </c>
      <c r="F2621" t="s">
        <v>2907</v>
      </c>
      <c r="G2621" t="s">
        <v>328</v>
      </c>
      <c r="H2621" t="s">
        <v>328</v>
      </c>
      <c r="I2621" t="s">
        <v>328</v>
      </c>
      <c r="J2621" t="s">
        <v>328</v>
      </c>
      <c r="K2621" t="s">
        <v>328</v>
      </c>
      <c r="L2621" t="s">
        <v>328</v>
      </c>
      <c r="M2621" t="s">
        <v>16044</v>
      </c>
      <c r="N2621" t="s">
        <v>328</v>
      </c>
      <c r="O2621" t="s">
        <v>328</v>
      </c>
    </row>
    <row r="2622" spans="1:15">
      <c r="A2622" t="s">
        <v>3720</v>
      </c>
      <c r="B2622" t="s">
        <v>16045</v>
      </c>
      <c r="C2622" t="s">
        <v>328</v>
      </c>
      <c r="D2622" t="s">
        <v>328</v>
      </c>
      <c r="E2622" t="s">
        <v>12934</v>
      </c>
      <c r="F2622" t="s">
        <v>2907</v>
      </c>
      <c r="G2622" t="s">
        <v>328</v>
      </c>
      <c r="H2622" t="s">
        <v>328</v>
      </c>
      <c r="I2622" t="s">
        <v>16046</v>
      </c>
      <c r="J2622" t="s">
        <v>328</v>
      </c>
      <c r="K2622" t="s">
        <v>328</v>
      </c>
      <c r="L2622" t="s">
        <v>328</v>
      </c>
      <c r="M2622" t="s">
        <v>16045</v>
      </c>
      <c r="N2622" t="s">
        <v>328</v>
      </c>
      <c r="O2622" t="s">
        <v>328</v>
      </c>
    </row>
    <row r="2623" spans="1:15">
      <c r="A2623" t="s">
        <v>3720</v>
      </c>
      <c r="B2623" t="s">
        <v>16047</v>
      </c>
      <c r="C2623" t="s">
        <v>328</v>
      </c>
      <c r="D2623" t="s">
        <v>328</v>
      </c>
      <c r="E2623" t="s">
        <v>12934</v>
      </c>
      <c r="F2623" t="s">
        <v>2907</v>
      </c>
      <c r="G2623" t="s">
        <v>328</v>
      </c>
      <c r="H2623" t="s">
        <v>328</v>
      </c>
      <c r="I2623" t="s">
        <v>328</v>
      </c>
      <c r="J2623" t="s">
        <v>328</v>
      </c>
      <c r="K2623" t="s">
        <v>328</v>
      </c>
      <c r="L2623" t="s">
        <v>328</v>
      </c>
      <c r="M2623" t="s">
        <v>16047</v>
      </c>
      <c r="N2623" t="s">
        <v>328</v>
      </c>
      <c r="O2623" t="s">
        <v>328</v>
      </c>
    </row>
    <row r="2624" spans="1:15">
      <c r="A2624" t="s">
        <v>3720</v>
      </c>
      <c r="B2624" t="s">
        <v>16048</v>
      </c>
      <c r="C2624" t="s">
        <v>328</v>
      </c>
      <c r="D2624" t="s">
        <v>328</v>
      </c>
      <c r="E2624" t="s">
        <v>12934</v>
      </c>
      <c r="F2624" t="s">
        <v>2907</v>
      </c>
      <c r="G2624" t="s">
        <v>328</v>
      </c>
      <c r="H2624" t="s">
        <v>328</v>
      </c>
      <c r="I2624" t="s">
        <v>328</v>
      </c>
      <c r="J2624" t="s">
        <v>328</v>
      </c>
      <c r="K2624" t="s">
        <v>328</v>
      </c>
      <c r="L2624" t="s">
        <v>328</v>
      </c>
      <c r="M2624" t="s">
        <v>16048</v>
      </c>
      <c r="N2624" t="s">
        <v>328</v>
      </c>
      <c r="O2624" t="s">
        <v>328</v>
      </c>
    </row>
    <row r="2625" spans="1:15">
      <c r="A2625" t="s">
        <v>3720</v>
      </c>
      <c r="B2625" t="s">
        <v>16049</v>
      </c>
      <c r="C2625" t="s">
        <v>328</v>
      </c>
      <c r="D2625" t="s">
        <v>328</v>
      </c>
      <c r="E2625" t="s">
        <v>12934</v>
      </c>
      <c r="F2625" t="s">
        <v>2907</v>
      </c>
      <c r="G2625" t="s">
        <v>328</v>
      </c>
      <c r="H2625" t="s">
        <v>6518</v>
      </c>
      <c r="I2625" t="s">
        <v>2659</v>
      </c>
      <c r="J2625" t="s">
        <v>328</v>
      </c>
      <c r="K2625" t="s">
        <v>328</v>
      </c>
      <c r="L2625" t="s">
        <v>328</v>
      </c>
      <c r="M2625" t="s">
        <v>16050</v>
      </c>
      <c r="N2625" t="s">
        <v>328</v>
      </c>
      <c r="O2625" t="s">
        <v>328</v>
      </c>
    </row>
    <row r="2626" spans="1:15">
      <c r="A2626" t="s">
        <v>3720</v>
      </c>
      <c r="B2626" t="s">
        <v>16051</v>
      </c>
      <c r="C2626" t="s">
        <v>328</v>
      </c>
      <c r="D2626" t="s">
        <v>328</v>
      </c>
      <c r="E2626" t="s">
        <v>12934</v>
      </c>
      <c r="F2626" t="s">
        <v>2907</v>
      </c>
      <c r="G2626" t="s">
        <v>328</v>
      </c>
      <c r="H2626" t="s">
        <v>328</v>
      </c>
      <c r="I2626" t="s">
        <v>328</v>
      </c>
      <c r="J2626" t="s">
        <v>328</v>
      </c>
      <c r="K2626" t="s">
        <v>328</v>
      </c>
      <c r="L2626" t="s">
        <v>328</v>
      </c>
      <c r="M2626" t="s">
        <v>16051</v>
      </c>
      <c r="N2626" t="s">
        <v>328</v>
      </c>
      <c r="O2626" t="s">
        <v>328</v>
      </c>
    </row>
    <row r="2627" spans="1:15">
      <c r="A2627" t="s">
        <v>3720</v>
      </c>
      <c r="B2627" t="s">
        <v>16052</v>
      </c>
      <c r="C2627" t="s">
        <v>328</v>
      </c>
      <c r="D2627" t="s">
        <v>328</v>
      </c>
      <c r="E2627" t="s">
        <v>12934</v>
      </c>
      <c r="F2627" t="s">
        <v>2907</v>
      </c>
      <c r="G2627" t="s">
        <v>328</v>
      </c>
      <c r="H2627" t="s">
        <v>328</v>
      </c>
      <c r="I2627" t="s">
        <v>328</v>
      </c>
      <c r="J2627" t="s">
        <v>328</v>
      </c>
      <c r="K2627" t="s">
        <v>328</v>
      </c>
      <c r="L2627" t="s">
        <v>328</v>
      </c>
      <c r="M2627" t="s">
        <v>16052</v>
      </c>
      <c r="N2627" t="s">
        <v>328</v>
      </c>
      <c r="O2627" t="s">
        <v>328</v>
      </c>
    </row>
    <row r="2628" spans="1:15">
      <c r="A2628" t="s">
        <v>3720</v>
      </c>
      <c r="B2628" t="s">
        <v>16053</v>
      </c>
      <c r="C2628" t="s">
        <v>328</v>
      </c>
      <c r="D2628" t="s">
        <v>328</v>
      </c>
      <c r="E2628" t="s">
        <v>12934</v>
      </c>
      <c r="F2628" t="s">
        <v>2907</v>
      </c>
      <c r="G2628" t="s">
        <v>328</v>
      </c>
      <c r="H2628" t="s">
        <v>328</v>
      </c>
      <c r="I2628" t="s">
        <v>328</v>
      </c>
      <c r="J2628" t="s">
        <v>328</v>
      </c>
      <c r="K2628" t="s">
        <v>328</v>
      </c>
      <c r="L2628" t="s">
        <v>328</v>
      </c>
      <c r="M2628" t="s">
        <v>16053</v>
      </c>
      <c r="N2628" t="s">
        <v>328</v>
      </c>
      <c r="O2628" t="s">
        <v>328</v>
      </c>
    </row>
    <row r="2629" spans="1:15">
      <c r="A2629" t="s">
        <v>3720</v>
      </c>
      <c r="B2629" t="s">
        <v>16054</v>
      </c>
      <c r="C2629" t="s">
        <v>328</v>
      </c>
      <c r="D2629" t="s">
        <v>328</v>
      </c>
      <c r="E2629" t="s">
        <v>12934</v>
      </c>
      <c r="F2629" t="s">
        <v>2907</v>
      </c>
      <c r="G2629" t="s">
        <v>328</v>
      </c>
      <c r="H2629" t="s">
        <v>328</v>
      </c>
      <c r="I2629" t="s">
        <v>328</v>
      </c>
      <c r="J2629" t="s">
        <v>328</v>
      </c>
      <c r="K2629" t="s">
        <v>328</v>
      </c>
      <c r="L2629" t="s">
        <v>328</v>
      </c>
      <c r="M2629" t="s">
        <v>16054</v>
      </c>
      <c r="N2629" t="s">
        <v>328</v>
      </c>
      <c r="O2629" t="s">
        <v>328</v>
      </c>
    </row>
    <row r="2630" spans="1:15">
      <c r="A2630" t="s">
        <v>3720</v>
      </c>
      <c r="B2630" t="s">
        <v>16055</v>
      </c>
      <c r="C2630" t="s">
        <v>328</v>
      </c>
      <c r="D2630" t="s">
        <v>328</v>
      </c>
      <c r="E2630" t="s">
        <v>12934</v>
      </c>
      <c r="F2630" t="s">
        <v>2907</v>
      </c>
      <c r="G2630" t="s">
        <v>328</v>
      </c>
      <c r="H2630" t="s">
        <v>328</v>
      </c>
      <c r="I2630" t="s">
        <v>328</v>
      </c>
      <c r="J2630" t="s">
        <v>328</v>
      </c>
      <c r="K2630" t="s">
        <v>328</v>
      </c>
      <c r="L2630" t="s">
        <v>328</v>
      </c>
      <c r="M2630" t="s">
        <v>16055</v>
      </c>
      <c r="N2630" t="s">
        <v>328</v>
      </c>
      <c r="O2630" t="s">
        <v>328</v>
      </c>
    </row>
    <row r="2631" spans="1:15">
      <c r="A2631" t="s">
        <v>3720</v>
      </c>
      <c r="B2631" t="s">
        <v>16056</v>
      </c>
      <c r="C2631" t="s">
        <v>328</v>
      </c>
      <c r="D2631" t="s">
        <v>328</v>
      </c>
      <c r="E2631" t="s">
        <v>12934</v>
      </c>
      <c r="F2631" t="s">
        <v>2907</v>
      </c>
      <c r="G2631" t="s">
        <v>328</v>
      </c>
      <c r="H2631" t="s">
        <v>328</v>
      </c>
      <c r="I2631" t="s">
        <v>328</v>
      </c>
      <c r="J2631" t="s">
        <v>328</v>
      </c>
      <c r="K2631" t="s">
        <v>328</v>
      </c>
      <c r="L2631" t="s">
        <v>328</v>
      </c>
      <c r="M2631" t="s">
        <v>16056</v>
      </c>
      <c r="N2631" t="s">
        <v>328</v>
      </c>
      <c r="O2631" t="s">
        <v>328</v>
      </c>
    </row>
    <row r="2632" spans="1:15">
      <c r="A2632" t="s">
        <v>3720</v>
      </c>
      <c r="B2632" t="s">
        <v>16057</v>
      </c>
      <c r="C2632" t="s">
        <v>328</v>
      </c>
      <c r="D2632" t="s">
        <v>328</v>
      </c>
      <c r="E2632" t="s">
        <v>12934</v>
      </c>
      <c r="F2632" t="s">
        <v>2907</v>
      </c>
      <c r="G2632" t="s">
        <v>328</v>
      </c>
      <c r="H2632" t="s">
        <v>328</v>
      </c>
      <c r="I2632" t="s">
        <v>328</v>
      </c>
      <c r="J2632" t="s">
        <v>328</v>
      </c>
      <c r="K2632" t="s">
        <v>328</v>
      </c>
      <c r="L2632" t="s">
        <v>328</v>
      </c>
      <c r="M2632" t="s">
        <v>16057</v>
      </c>
      <c r="N2632" t="s">
        <v>328</v>
      </c>
      <c r="O2632" t="s">
        <v>328</v>
      </c>
    </row>
    <row r="2633" spans="1:15">
      <c r="A2633" t="s">
        <v>3720</v>
      </c>
      <c r="B2633" t="s">
        <v>16058</v>
      </c>
      <c r="C2633" t="s">
        <v>328</v>
      </c>
      <c r="D2633" t="s">
        <v>328</v>
      </c>
      <c r="E2633" t="s">
        <v>12934</v>
      </c>
      <c r="F2633" t="s">
        <v>2907</v>
      </c>
      <c r="G2633" t="s">
        <v>328</v>
      </c>
      <c r="H2633" t="s">
        <v>328</v>
      </c>
      <c r="I2633" t="s">
        <v>328</v>
      </c>
      <c r="J2633" t="s">
        <v>328</v>
      </c>
      <c r="K2633" t="s">
        <v>328</v>
      </c>
      <c r="L2633" t="s">
        <v>328</v>
      </c>
      <c r="M2633" t="s">
        <v>16058</v>
      </c>
      <c r="N2633" t="s">
        <v>328</v>
      </c>
      <c r="O2633" t="s">
        <v>328</v>
      </c>
    </row>
    <row r="2634" spans="1:15">
      <c r="A2634" t="s">
        <v>3720</v>
      </c>
      <c r="B2634" t="s">
        <v>16059</v>
      </c>
      <c r="C2634" t="s">
        <v>328</v>
      </c>
      <c r="D2634" t="s">
        <v>328</v>
      </c>
      <c r="E2634" t="s">
        <v>12934</v>
      </c>
      <c r="F2634" t="s">
        <v>2907</v>
      </c>
      <c r="G2634" t="s">
        <v>328</v>
      </c>
      <c r="H2634" t="s">
        <v>6524</v>
      </c>
      <c r="I2634" t="s">
        <v>328</v>
      </c>
      <c r="J2634" t="s">
        <v>328</v>
      </c>
      <c r="K2634" t="s">
        <v>328</v>
      </c>
      <c r="L2634" t="s">
        <v>328</v>
      </c>
      <c r="M2634" t="s">
        <v>16059</v>
      </c>
      <c r="N2634" t="s">
        <v>328</v>
      </c>
      <c r="O2634" t="s">
        <v>328</v>
      </c>
    </row>
    <row r="2635" spans="1:15">
      <c r="A2635" t="s">
        <v>3720</v>
      </c>
      <c r="B2635" t="s">
        <v>16060</v>
      </c>
      <c r="C2635" t="s">
        <v>328</v>
      </c>
      <c r="D2635" t="s">
        <v>328</v>
      </c>
      <c r="E2635" t="s">
        <v>12934</v>
      </c>
      <c r="F2635" t="s">
        <v>2907</v>
      </c>
      <c r="G2635" t="s">
        <v>328</v>
      </c>
      <c r="H2635" t="s">
        <v>328</v>
      </c>
      <c r="I2635" t="s">
        <v>328</v>
      </c>
      <c r="J2635" t="s">
        <v>328</v>
      </c>
      <c r="K2635" t="s">
        <v>328</v>
      </c>
      <c r="L2635" t="s">
        <v>328</v>
      </c>
      <c r="M2635" t="s">
        <v>16060</v>
      </c>
      <c r="N2635" t="s">
        <v>328</v>
      </c>
      <c r="O2635" t="s">
        <v>328</v>
      </c>
    </row>
    <row r="2636" spans="1:15">
      <c r="A2636" t="s">
        <v>3720</v>
      </c>
      <c r="B2636" t="s">
        <v>16061</v>
      </c>
      <c r="C2636" t="s">
        <v>328</v>
      </c>
      <c r="D2636" t="s">
        <v>328</v>
      </c>
      <c r="E2636" t="s">
        <v>12934</v>
      </c>
      <c r="F2636" t="s">
        <v>2907</v>
      </c>
      <c r="G2636" t="s">
        <v>328</v>
      </c>
      <c r="H2636" t="s">
        <v>328</v>
      </c>
      <c r="I2636" t="s">
        <v>328</v>
      </c>
      <c r="J2636" t="s">
        <v>328</v>
      </c>
      <c r="K2636" t="s">
        <v>328</v>
      </c>
      <c r="L2636" t="s">
        <v>328</v>
      </c>
      <c r="M2636" t="s">
        <v>16061</v>
      </c>
      <c r="N2636" t="s">
        <v>328</v>
      </c>
      <c r="O2636" t="s">
        <v>328</v>
      </c>
    </row>
    <row r="2637" spans="1:15">
      <c r="A2637" t="s">
        <v>3720</v>
      </c>
      <c r="B2637" t="s">
        <v>16062</v>
      </c>
      <c r="C2637" t="s">
        <v>328</v>
      </c>
      <c r="D2637" t="s">
        <v>328</v>
      </c>
      <c r="E2637" t="s">
        <v>12934</v>
      </c>
      <c r="F2637" t="s">
        <v>2907</v>
      </c>
      <c r="G2637" t="s">
        <v>328</v>
      </c>
      <c r="H2637" t="s">
        <v>6524</v>
      </c>
      <c r="I2637" t="s">
        <v>328</v>
      </c>
      <c r="J2637" t="s">
        <v>328</v>
      </c>
      <c r="K2637" t="s">
        <v>328</v>
      </c>
      <c r="L2637" t="s">
        <v>328</v>
      </c>
      <c r="M2637" t="s">
        <v>16062</v>
      </c>
      <c r="N2637" t="s">
        <v>328</v>
      </c>
      <c r="O2637" t="s">
        <v>328</v>
      </c>
    </row>
    <row r="2638" spans="1:15">
      <c r="A2638" t="s">
        <v>3720</v>
      </c>
      <c r="B2638" t="s">
        <v>16063</v>
      </c>
      <c r="C2638" t="s">
        <v>328</v>
      </c>
      <c r="D2638" t="s">
        <v>328</v>
      </c>
      <c r="E2638" t="s">
        <v>12934</v>
      </c>
      <c r="F2638" t="s">
        <v>2907</v>
      </c>
      <c r="G2638" t="s">
        <v>328</v>
      </c>
      <c r="H2638" t="s">
        <v>328</v>
      </c>
      <c r="I2638" t="s">
        <v>328</v>
      </c>
      <c r="J2638" t="s">
        <v>328</v>
      </c>
      <c r="K2638" t="s">
        <v>328</v>
      </c>
      <c r="L2638" t="s">
        <v>328</v>
      </c>
      <c r="M2638" t="s">
        <v>16063</v>
      </c>
      <c r="N2638" t="s">
        <v>328</v>
      </c>
      <c r="O2638" t="s">
        <v>328</v>
      </c>
    </row>
    <row r="2639" spans="1:15">
      <c r="A2639" t="s">
        <v>3720</v>
      </c>
      <c r="B2639" t="s">
        <v>16064</v>
      </c>
      <c r="C2639" t="s">
        <v>328</v>
      </c>
      <c r="D2639" t="s">
        <v>328</v>
      </c>
      <c r="E2639" t="s">
        <v>12934</v>
      </c>
      <c r="F2639" t="s">
        <v>2907</v>
      </c>
      <c r="G2639" t="s">
        <v>328</v>
      </c>
      <c r="H2639" t="s">
        <v>6524</v>
      </c>
      <c r="I2639" t="s">
        <v>6507</v>
      </c>
      <c r="J2639" t="s">
        <v>328</v>
      </c>
      <c r="K2639" t="s">
        <v>328</v>
      </c>
      <c r="L2639">
        <v>118</v>
      </c>
      <c r="M2639" t="s">
        <v>16065</v>
      </c>
      <c r="N2639" t="s">
        <v>328</v>
      </c>
      <c r="O2639" t="s">
        <v>328</v>
      </c>
    </row>
    <row r="2640" spans="1:15">
      <c r="A2640" t="s">
        <v>3720</v>
      </c>
      <c r="B2640" t="s">
        <v>16066</v>
      </c>
      <c r="C2640" t="s">
        <v>328</v>
      </c>
      <c r="D2640" t="s">
        <v>328</v>
      </c>
      <c r="E2640" t="s">
        <v>12934</v>
      </c>
      <c r="F2640" t="s">
        <v>2907</v>
      </c>
      <c r="G2640" t="s">
        <v>328</v>
      </c>
      <c r="H2640" t="s">
        <v>6524</v>
      </c>
      <c r="I2640" t="s">
        <v>6507</v>
      </c>
      <c r="J2640" t="s">
        <v>328</v>
      </c>
      <c r="K2640" t="s">
        <v>328</v>
      </c>
      <c r="L2640">
        <v>118</v>
      </c>
      <c r="M2640" t="s">
        <v>16065</v>
      </c>
      <c r="N2640" t="s">
        <v>328</v>
      </c>
      <c r="O2640" t="s">
        <v>328</v>
      </c>
    </row>
    <row r="2641" spans="1:15">
      <c r="A2641" t="s">
        <v>3720</v>
      </c>
      <c r="B2641" t="s">
        <v>16067</v>
      </c>
      <c r="C2641" t="s">
        <v>328</v>
      </c>
      <c r="D2641" t="s">
        <v>328</v>
      </c>
      <c r="E2641" t="s">
        <v>12934</v>
      </c>
      <c r="F2641" t="s">
        <v>2907</v>
      </c>
      <c r="G2641" t="s">
        <v>328</v>
      </c>
      <c r="H2641" t="s">
        <v>6524</v>
      </c>
      <c r="I2641" t="s">
        <v>6507</v>
      </c>
      <c r="J2641" t="s">
        <v>328</v>
      </c>
      <c r="K2641" t="s">
        <v>328</v>
      </c>
      <c r="L2641">
        <v>118</v>
      </c>
      <c r="M2641" t="s">
        <v>16065</v>
      </c>
      <c r="N2641" t="s">
        <v>328</v>
      </c>
      <c r="O2641" t="s">
        <v>328</v>
      </c>
    </row>
    <row r="2642" spans="1:15">
      <c r="A2642" t="s">
        <v>3720</v>
      </c>
      <c r="B2642" t="s">
        <v>16065</v>
      </c>
      <c r="C2642" t="s">
        <v>328</v>
      </c>
      <c r="D2642" t="s">
        <v>328</v>
      </c>
      <c r="E2642" t="s">
        <v>12934</v>
      </c>
      <c r="F2642" t="s">
        <v>2907</v>
      </c>
      <c r="G2642" t="s">
        <v>328</v>
      </c>
      <c r="H2642" t="s">
        <v>6524</v>
      </c>
      <c r="I2642" t="s">
        <v>6507</v>
      </c>
      <c r="J2642" t="s">
        <v>328</v>
      </c>
      <c r="K2642" t="s">
        <v>328</v>
      </c>
      <c r="L2642">
        <v>118</v>
      </c>
      <c r="M2642" t="s">
        <v>16065</v>
      </c>
      <c r="N2642" t="s">
        <v>328</v>
      </c>
      <c r="O2642" t="s">
        <v>328</v>
      </c>
    </row>
    <row r="2643" spans="1:15">
      <c r="A2643" t="s">
        <v>3720</v>
      </c>
      <c r="B2643" t="s">
        <v>16068</v>
      </c>
      <c r="C2643" t="s">
        <v>328</v>
      </c>
      <c r="D2643" t="s">
        <v>328</v>
      </c>
      <c r="E2643" t="s">
        <v>2912</v>
      </c>
      <c r="F2643" t="s">
        <v>2911</v>
      </c>
      <c r="G2643" t="s">
        <v>328</v>
      </c>
      <c r="H2643" t="s">
        <v>328</v>
      </c>
      <c r="I2643" t="s">
        <v>328</v>
      </c>
      <c r="J2643" t="s">
        <v>328</v>
      </c>
      <c r="K2643" t="s">
        <v>328</v>
      </c>
      <c r="L2643" t="s">
        <v>328</v>
      </c>
      <c r="M2643" t="s">
        <v>16068</v>
      </c>
      <c r="N2643" t="s">
        <v>328</v>
      </c>
      <c r="O2643" t="s">
        <v>328</v>
      </c>
    </row>
    <row r="2644" spans="1:15">
      <c r="A2644" t="s">
        <v>3720</v>
      </c>
      <c r="B2644" t="s">
        <v>16069</v>
      </c>
      <c r="C2644" t="s">
        <v>328</v>
      </c>
      <c r="D2644" t="s">
        <v>328</v>
      </c>
      <c r="E2644" t="s">
        <v>12934</v>
      </c>
      <c r="F2644" t="s">
        <v>2907</v>
      </c>
      <c r="G2644" t="s">
        <v>328</v>
      </c>
      <c r="H2644" t="s">
        <v>6524</v>
      </c>
      <c r="I2644" t="s">
        <v>328</v>
      </c>
      <c r="J2644" t="s">
        <v>328</v>
      </c>
      <c r="K2644" t="s">
        <v>328</v>
      </c>
      <c r="L2644" t="s">
        <v>328</v>
      </c>
      <c r="M2644" t="s">
        <v>16069</v>
      </c>
      <c r="N2644" t="s">
        <v>328</v>
      </c>
      <c r="O2644" t="s">
        <v>328</v>
      </c>
    </row>
    <row r="2645" spans="1:15">
      <c r="A2645" t="s">
        <v>3720</v>
      </c>
      <c r="B2645" t="s">
        <v>16070</v>
      </c>
      <c r="C2645" t="s">
        <v>328</v>
      </c>
      <c r="D2645" t="s">
        <v>328</v>
      </c>
      <c r="E2645" t="s">
        <v>12934</v>
      </c>
      <c r="F2645" t="s">
        <v>2907</v>
      </c>
      <c r="G2645" t="s">
        <v>328</v>
      </c>
      <c r="H2645" t="s">
        <v>2659</v>
      </c>
      <c r="I2645" t="s">
        <v>328</v>
      </c>
      <c r="J2645" t="s">
        <v>328</v>
      </c>
      <c r="K2645" t="s">
        <v>328</v>
      </c>
      <c r="L2645" t="s">
        <v>328</v>
      </c>
      <c r="M2645" t="s">
        <v>16070</v>
      </c>
      <c r="N2645" t="s">
        <v>328</v>
      </c>
      <c r="O2645" t="s">
        <v>328</v>
      </c>
    </row>
    <row r="2646" spans="1:15">
      <c r="A2646" t="s">
        <v>3720</v>
      </c>
      <c r="B2646" t="s">
        <v>16071</v>
      </c>
      <c r="C2646" t="s">
        <v>328</v>
      </c>
      <c r="D2646" t="s">
        <v>328</v>
      </c>
      <c r="E2646" t="s">
        <v>12934</v>
      </c>
      <c r="F2646" t="s">
        <v>2907</v>
      </c>
      <c r="G2646" t="s">
        <v>328</v>
      </c>
      <c r="H2646" t="s">
        <v>6524</v>
      </c>
      <c r="I2646" t="s">
        <v>328</v>
      </c>
      <c r="J2646" t="s">
        <v>328</v>
      </c>
      <c r="K2646" t="s">
        <v>328</v>
      </c>
      <c r="L2646" t="s">
        <v>328</v>
      </c>
      <c r="M2646" t="s">
        <v>16071</v>
      </c>
      <c r="N2646" t="s">
        <v>328</v>
      </c>
      <c r="O2646" t="s">
        <v>328</v>
      </c>
    </row>
    <row r="2647" spans="1:15">
      <c r="A2647" t="s">
        <v>3720</v>
      </c>
      <c r="B2647" t="s">
        <v>16072</v>
      </c>
      <c r="C2647" t="s">
        <v>328</v>
      </c>
      <c r="D2647" t="s">
        <v>328</v>
      </c>
      <c r="E2647" t="s">
        <v>12934</v>
      </c>
      <c r="F2647" t="s">
        <v>2907</v>
      </c>
      <c r="G2647" t="s">
        <v>328</v>
      </c>
      <c r="H2647" t="s">
        <v>6524</v>
      </c>
      <c r="I2647" t="s">
        <v>328</v>
      </c>
      <c r="J2647" t="s">
        <v>328</v>
      </c>
      <c r="K2647" t="s">
        <v>328</v>
      </c>
      <c r="L2647" t="s">
        <v>328</v>
      </c>
      <c r="M2647" t="s">
        <v>16072</v>
      </c>
      <c r="N2647" t="s">
        <v>328</v>
      </c>
      <c r="O2647" t="s">
        <v>328</v>
      </c>
    </row>
    <row r="2648" spans="1:15">
      <c r="A2648" t="s">
        <v>3720</v>
      </c>
      <c r="B2648" t="s">
        <v>16073</v>
      </c>
      <c r="C2648" t="s">
        <v>328</v>
      </c>
      <c r="D2648" t="s">
        <v>328</v>
      </c>
      <c r="E2648" t="s">
        <v>12934</v>
      </c>
      <c r="F2648" t="s">
        <v>2907</v>
      </c>
      <c r="G2648" t="s">
        <v>328</v>
      </c>
      <c r="H2648" t="s">
        <v>328</v>
      </c>
      <c r="I2648" t="s">
        <v>328</v>
      </c>
      <c r="J2648" t="s">
        <v>328</v>
      </c>
      <c r="K2648" t="s">
        <v>328</v>
      </c>
      <c r="L2648" t="s">
        <v>328</v>
      </c>
      <c r="M2648" t="s">
        <v>16073</v>
      </c>
      <c r="N2648" t="s">
        <v>328</v>
      </c>
      <c r="O2648" t="s">
        <v>328</v>
      </c>
    </row>
    <row r="2649" spans="1:15">
      <c r="A2649" t="s">
        <v>3720</v>
      </c>
      <c r="B2649" t="s">
        <v>16074</v>
      </c>
      <c r="C2649" t="s">
        <v>328</v>
      </c>
      <c r="D2649" t="s">
        <v>328</v>
      </c>
      <c r="E2649" t="s">
        <v>12934</v>
      </c>
      <c r="F2649" t="s">
        <v>2907</v>
      </c>
      <c r="G2649" t="s">
        <v>328</v>
      </c>
      <c r="H2649" t="s">
        <v>6524</v>
      </c>
      <c r="I2649" t="s">
        <v>328</v>
      </c>
      <c r="J2649" t="s">
        <v>328</v>
      </c>
      <c r="K2649" t="s">
        <v>328</v>
      </c>
      <c r="L2649" t="s">
        <v>328</v>
      </c>
      <c r="M2649" t="s">
        <v>16074</v>
      </c>
      <c r="N2649" t="s">
        <v>328</v>
      </c>
      <c r="O2649" t="s">
        <v>328</v>
      </c>
    </row>
    <row r="2650" spans="1:15">
      <c r="A2650" t="s">
        <v>3720</v>
      </c>
      <c r="B2650" t="s">
        <v>16075</v>
      </c>
      <c r="C2650" t="s">
        <v>328</v>
      </c>
      <c r="D2650" t="s">
        <v>328</v>
      </c>
      <c r="E2650" t="s">
        <v>12934</v>
      </c>
      <c r="F2650" t="s">
        <v>2907</v>
      </c>
      <c r="G2650" t="s">
        <v>328</v>
      </c>
      <c r="H2650" t="s">
        <v>328</v>
      </c>
      <c r="I2650" t="s">
        <v>328</v>
      </c>
      <c r="J2650" t="s">
        <v>328</v>
      </c>
      <c r="K2650" t="s">
        <v>328</v>
      </c>
      <c r="L2650" t="s">
        <v>328</v>
      </c>
      <c r="M2650" t="s">
        <v>16075</v>
      </c>
      <c r="N2650" t="s">
        <v>328</v>
      </c>
      <c r="O2650" t="s">
        <v>328</v>
      </c>
    </row>
    <row r="2651" spans="1:15">
      <c r="A2651" t="s">
        <v>3720</v>
      </c>
      <c r="B2651" t="s">
        <v>16076</v>
      </c>
      <c r="C2651" t="s">
        <v>328</v>
      </c>
      <c r="D2651" t="s">
        <v>328</v>
      </c>
      <c r="E2651" t="s">
        <v>12934</v>
      </c>
      <c r="F2651" t="s">
        <v>2907</v>
      </c>
      <c r="G2651" t="s">
        <v>328</v>
      </c>
      <c r="H2651" t="s">
        <v>6524</v>
      </c>
      <c r="I2651" t="s">
        <v>328</v>
      </c>
      <c r="J2651" t="s">
        <v>328</v>
      </c>
      <c r="K2651" t="s">
        <v>328</v>
      </c>
      <c r="L2651" t="s">
        <v>328</v>
      </c>
      <c r="M2651" t="s">
        <v>16076</v>
      </c>
      <c r="N2651" t="s">
        <v>328</v>
      </c>
      <c r="O2651" t="s">
        <v>328</v>
      </c>
    </row>
    <row r="2652" spans="1:15">
      <c r="A2652" t="s">
        <v>3720</v>
      </c>
      <c r="B2652" t="s">
        <v>16077</v>
      </c>
      <c r="C2652" t="s">
        <v>328</v>
      </c>
      <c r="D2652" t="s">
        <v>328</v>
      </c>
      <c r="E2652" t="s">
        <v>12949</v>
      </c>
      <c r="F2652" t="s">
        <v>2907</v>
      </c>
      <c r="G2652" t="s">
        <v>328</v>
      </c>
      <c r="H2652" t="s">
        <v>6524</v>
      </c>
      <c r="I2652" t="s">
        <v>328</v>
      </c>
      <c r="J2652" t="s">
        <v>328</v>
      </c>
      <c r="K2652" t="s">
        <v>328</v>
      </c>
      <c r="L2652" t="s">
        <v>328</v>
      </c>
      <c r="M2652" t="s">
        <v>16077</v>
      </c>
      <c r="N2652" t="s">
        <v>328</v>
      </c>
      <c r="O2652" t="s">
        <v>328</v>
      </c>
    </row>
    <row r="2653" spans="1:15">
      <c r="A2653" t="s">
        <v>3720</v>
      </c>
      <c r="B2653" t="s">
        <v>16078</v>
      </c>
      <c r="C2653" t="s">
        <v>328</v>
      </c>
      <c r="D2653" t="s">
        <v>328</v>
      </c>
      <c r="E2653" t="s">
        <v>12949</v>
      </c>
      <c r="F2653" t="s">
        <v>2907</v>
      </c>
      <c r="G2653" t="s">
        <v>328</v>
      </c>
      <c r="H2653" t="s">
        <v>6524</v>
      </c>
      <c r="I2653" t="s">
        <v>328</v>
      </c>
      <c r="J2653" t="s">
        <v>328</v>
      </c>
      <c r="K2653" t="s">
        <v>328</v>
      </c>
      <c r="L2653" t="s">
        <v>328</v>
      </c>
      <c r="M2653" t="s">
        <v>16078</v>
      </c>
      <c r="N2653" t="s">
        <v>328</v>
      </c>
      <c r="O2653" t="s">
        <v>328</v>
      </c>
    </row>
    <row r="2654" spans="1:15">
      <c r="A2654" t="s">
        <v>3720</v>
      </c>
      <c r="B2654" t="s">
        <v>16079</v>
      </c>
      <c r="C2654" t="s">
        <v>328</v>
      </c>
      <c r="D2654" t="s">
        <v>328</v>
      </c>
      <c r="E2654" t="s">
        <v>12949</v>
      </c>
      <c r="F2654" t="s">
        <v>2907</v>
      </c>
      <c r="G2654" t="s">
        <v>328</v>
      </c>
      <c r="H2654" t="s">
        <v>6524</v>
      </c>
      <c r="I2654" t="s">
        <v>328</v>
      </c>
      <c r="J2654" t="s">
        <v>328</v>
      </c>
      <c r="K2654" t="s">
        <v>328</v>
      </c>
      <c r="L2654" t="s">
        <v>328</v>
      </c>
      <c r="M2654" t="s">
        <v>16079</v>
      </c>
      <c r="N2654" t="s">
        <v>328</v>
      </c>
      <c r="O2654" t="s">
        <v>328</v>
      </c>
    </row>
    <row r="2655" spans="1:15">
      <c r="A2655" t="s">
        <v>3720</v>
      </c>
      <c r="B2655" t="s">
        <v>16080</v>
      </c>
      <c r="C2655" t="s">
        <v>328</v>
      </c>
      <c r="D2655" t="s">
        <v>328</v>
      </c>
      <c r="E2655" t="s">
        <v>12934</v>
      </c>
      <c r="F2655" t="s">
        <v>2907</v>
      </c>
      <c r="G2655" t="s">
        <v>328</v>
      </c>
      <c r="H2655" t="s">
        <v>6524</v>
      </c>
      <c r="I2655" t="s">
        <v>328</v>
      </c>
      <c r="J2655" t="s">
        <v>328</v>
      </c>
      <c r="K2655" t="s">
        <v>328</v>
      </c>
      <c r="L2655">
        <v>90</v>
      </c>
      <c r="M2655" t="s">
        <v>16080</v>
      </c>
      <c r="N2655" t="s">
        <v>328</v>
      </c>
      <c r="O2655" t="s">
        <v>328</v>
      </c>
    </row>
    <row r="2656" spans="1:15">
      <c r="A2656" t="s">
        <v>3720</v>
      </c>
      <c r="B2656" t="s">
        <v>16081</v>
      </c>
      <c r="C2656" t="s">
        <v>328</v>
      </c>
      <c r="D2656" t="s">
        <v>328</v>
      </c>
      <c r="E2656" t="s">
        <v>2912</v>
      </c>
      <c r="F2656" t="s">
        <v>2911</v>
      </c>
      <c r="G2656" t="s">
        <v>328</v>
      </c>
      <c r="H2656" t="s">
        <v>6526</v>
      </c>
      <c r="I2656" t="s">
        <v>328</v>
      </c>
      <c r="J2656" t="s">
        <v>328</v>
      </c>
      <c r="K2656" t="s">
        <v>328</v>
      </c>
      <c r="L2656" t="s">
        <v>328</v>
      </c>
      <c r="M2656" t="s">
        <v>16081</v>
      </c>
      <c r="N2656" t="s">
        <v>328</v>
      </c>
      <c r="O2656" t="s">
        <v>328</v>
      </c>
    </row>
    <row r="2657" spans="1:15">
      <c r="A2657" t="s">
        <v>3720</v>
      </c>
      <c r="B2657" t="s">
        <v>16082</v>
      </c>
      <c r="C2657" t="s">
        <v>328</v>
      </c>
      <c r="D2657" t="s">
        <v>328</v>
      </c>
      <c r="E2657" t="s">
        <v>2912</v>
      </c>
      <c r="F2657" t="s">
        <v>2911</v>
      </c>
      <c r="G2657" t="s">
        <v>328</v>
      </c>
      <c r="H2657" t="s">
        <v>6526</v>
      </c>
      <c r="I2657" t="s">
        <v>328</v>
      </c>
      <c r="J2657" t="s">
        <v>328</v>
      </c>
      <c r="K2657" t="s">
        <v>328</v>
      </c>
      <c r="L2657" t="s">
        <v>328</v>
      </c>
      <c r="M2657" t="s">
        <v>16082</v>
      </c>
      <c r="N2657" t="s">
        <v>328</v>
      </c>
      <c r="O2657" t="s">
        <v>328</v>
      </c>
    </row>
    <row r="2658" spans="1:15">
      <c r="A2658" t="s">
        <v>3720</v>
      </c>
      <c r="B2658" t="s">
        <v>16083</v>
      </c>
      <c r="C2658" t="s">
        <v>328</v>
      </c>
      <c r="D2658" t="s">
        <v>328</v>
      </c>
      <c r="E2658" t="s">
        <v>12934</v>
      </c>
      <c r="F2658" t="s">
        <v>2907</v>
      </c>
      <c r="G2658" t="s">
        <v>328</v>
      </c>
      <c r="H2658" t="s">
        <v>6524</v>
      </c>
      <c r="I2658" t="s">
        <v>328</v>
      </c>
      <c r="J2658" t="s">
        <v>328</v>
      </c>
      <c r="K2658" t="s">
        <v>328</v>
      </c>
      <c r="L2658" t="s">
        <v>328</v>
      </c>
      <c r="M2658" t="s">
        <v>16084</v>
      </c>
      <c r="N2658" t="s">
        <v>328</v>
      </c>
      <c r="O2658" t="s">
        <v>328</v>
      </c>
    </row>
    <row r="2659" spans="1:15">
      <c r="A2659" t="s">
        <v>3720</v>
      </c>
      <c r="B2659" t="s">
        <v>16085</v>
      </c>
      <c r="C2659" t="s">
        <v>328</v>
      </c>
      <c r="D2659" t="s">
        <v>328</v>
      </c>
      <c r="E2659" t="s">
        <v>12934</v>
      </c>
      <c r="F2659" t="s">
        <v>2907</v>
      </c>
      <c r="G2659" t="s">
        <v>328</v>
      </c>
      <c r="H2659" t="s">
        <v>328</v>
      </c>
      <c r="I2659" t="s">
        <v>328</v>
      </c>
      <c r="J2659" t="s">
        <v>328</v>
      </c>
      <c r="K2659" t="s">
        <v>328</v>
      </c>
      <c r="L2659" t="s">
        <v>328</v>
      </c>
      <c r="M2659" t="s">
        <v>16086</v>
      </c>
      <c r="N2659" t="s">
        <v>328</v>
      </c>
      <c r="O2659" t="s">
        <v>328</v>
      </c>
    </row>
    <row r="2660" spans="1:15">
      <c r="A2660" t="s">
        <v>3720</v>
      </c>
      <c r="B2660" t="s">
        <v>16086</v>
      </c>
      <c r="C2660" t="s">
        <v>328</v>
      </c>
      <c r="D2660" t="s">
        <v>328</v>
      </c>
      <c r="E2660" t="s">
        <v>13773</v>
      </c>
      <c r="F2660" t="s">
        <v>2889</v>
      </c>
      <c r="G2660" t="s">
        <v>328</v>
      </c>
      <c r="H2660" t="s">
        <v>328</v>
      </c>
      <c r="I2660" t="s">
        <v>328</v>
      </c>
      <c r="J2660" t="s">
        <v>328</v>
      </c>
      <c r="K2660" t="s">
        <v>328</v>
      </c>
      <c r="L2660" t="s">
        <v>328</v>
      </c>
      <c r="M2660" t="s">
        <v>16086</v>
      </c>
      <c r="N2660" t="s">
        <v>328</v>
      </c>
      <c r="O2660" t="s">
        <v>328</v>
      </c>
    </row>
    <row r="2661" spans="1:15">
      <c r="A2661" t="s">
        <v>3720</v>
      </c>
      <c r="B2661" t="s">
        <v>16087</v>
      </c>
      <c r="C2661" t="s">
        <v>328</v>
      </c>
      <c r="D2661" t="s">
        <v>328</v>
      </c>
      <c r="E2661" t="s">
        <v>12934</v>
      </c>
      <c r="F2661" t="s">
        <v>2889</v>
      </c>
      <c r="G2661" t="s">
        <v>328</v>
      </c>
      <c r="H2661" t="s">
        <v>328</v>
      </c>
      <c r="I2661" t="s">
        <v>328</v>
      </c>
      <c r="J2661" t="s">
        <v>328</v>
      </c>
      <c r="K2661" t="s">
        <v>328</v>
      </c>
      <c r="L2661" t="s">
        <v>328</v>
      </c>
      <c r="M2661" t="s">
        <v>16087</v>
      </c>
      <c r="N2661" t="s">
        <v>328</v>
      </c>
      <c r="O2661" t="s">
        <v>328</v>
      </c>
    </row>
    <row r="2662" spans="1:15">
      <c r="A2662" t="s">
        <v>3720</v>
      </c>
      <c r="B2662" t="s">
        <v>16088</v>
      </c>
      <c r="C2662" t="s">
        <v>328</v>
      </c>
      <c r="D2662" t="s">
        <v>328</v>
      </c>
      <c r="E2662" t="s">
        <v>12934</v>
      </c>
      <c r="F2662" t="s">
        <v>2907</v>
      </c>
      <c r="G2662" t="s">
        <v>328</v>
      </c>
      <c r="H2662" t="s">
        <v>328</v>
      </c>
      <c r="I2662" t="s">
        <v>328</v>
      </c>
      <c r="J2662" t="s">
        <v>328</v>
      </c>
      <c r="K2662" t="s">
        <v>328</v>
      </c>
      <c r="L2662" t="s">
        <v>328</v>
      </c>
      <c r="M2662" t="s">
        <v>16088</v>
      </c>
      <c r="N2662" t="s">
        <v>328</v>
      </c>
      <c r="O2662" t="s">
        <v>328</v>
      </c>
    </row>
    <row r="2663" spans="1:15">
      <c r="A2663" t="s">
        <v>3720</v>
      </c>
      <c r="B2663" t="s">
        <v>16088</v>
      </c>
      <c r="C2663" t="s">
        <v>328</v>
      </c>
      <c r="D2663" t="s">
        <v>328</v>
      </c>
      <c r="E2663" t="s">
        <v>12934</v>
      </c>
      <c r="F2663" t="s">
        <v>2907</v>
      </c>
      <c r="G2663" t="s">
        <v>328</v>
      </c>
      <c r="H2663" t="s">
        <v>328</v>
      </c>
      <c r="I2663" t="s">
        <v>328</v>
      </c>
      <c r="J2663" t="s">
        <v>328</v>
      </c>
      <c r="K2663" t="s">
        <v>328</v>
      </c>
      <c r="L2663" t="s">
        <v>328</v>
      </c>
      <c r="M2663" t="s">
        <v>16088</v>
      </c>
      <c r="N2663" t="s">
        <v>328</v>
      </c>
      <c r="O2663" t="s">
        <v>328</v>
      </c>
    </row>
    <row r="2664" spans="1:15">
      <c r="A2664" t="s">
        <v>3720</v>
      </c>
      <c r="B2664" t="s">
        <v>16089</v>
      </c>
      <c r="C2664" t="s">
        <v>328</v>
      </c>
      <c r="D2664" t="s">
        <v>328</v>
      </c>
      <c r="E2664" t="s">
        <v>12949</v>
      </c>
      <c r="F2664" t="s">
        <v>2907</v>
      </c>
      <c r="G2664" t="s">
        <v>328</v>
      </c>
      <c r="H2664" t="s">
        <v>6518</v>
      </c>
      <c r="I2664" t="s">
        <v>16090</v>
      </c>
      <c r="J2664" t="s">
        <v>16046</v>
      </c>
      <c r="K2664" t="s">
        <v>328</v>
      </c>
      <c r="L2664" t="s">
        <v>328</v>
      </c>
      <c r="M2664" t="s">
        <v>16089</v>
      </c>
      <c r="N2664" t="s">
        <v>328</v>
      </c>
      <c r="O2664" t="s">
        <v>328</v>
      </c>
    </row>
    <row r="2665" spans="1:15">
      <c r="A2665" t="s">
        <v>3720</v>
      </c>
      <c r="B2665" t="s">
        <v>16091</v>
      </c>
      <c r="C2665" t="s">
        <v>328</v>
      </c>
      <c r="D2665" t="s">
        <v>328</v>
      </c>
      <c r="E2665" t="s">
        <v>12949</v>
      </c>
      <c r="F2665" t="s">
        <v>2907</v>
      </c>
      <c r="G2665" t="s">
        <v>328</v>
      </c>
      <c r="H2665" t="s">
        <v>6518</v>
      </c>
      <c r="I2665" t="s">
        <v>16090</v>
      </c>
      <c r="J2665" t="s">
        <v>16046</v>
      </c>
      <c r="K2665" t="s">
        <v>328</v>
      </c>
      <c r="L2665" t="s">
        <v>328</v>
      </c>
      <c r="M2665" t="s">
        <v>16089</v>
      </c>
      <c r="N2665" t="s">
        <v>328</v>
      </c>
      <c r="O2665" t="s">
        <v>328</v>
      </c>
    </row>
    <row r="2666" spans="1:15">
      <c r="A2666" t="s">
        <v>3720</v>
      </c>
      <c r="B2666" t="s">
        <v>16092</v>
      </c>
      <c r="C2666" t="s">
        <v>328</v>
      </c>
      <c r="D2666" t="s">
        <v>328</v>
      </c>
      <c r="E2666" t="s">
        <v>12934</v>
      </c>
      <c r="F2666" t="s">
        <v>2907</v>
      </c>
      <c r="G2666" t="s">
        <v>328</v>
      </c>
      <c r="H2666" t="s">
        <v>328</v>
      </c>
      <c r="I2666" t="s">
        <v>328</v>
      </c>
      <c r="J2666" t="s">
        <v>328</v>
      </c>
      <c r="K2666" t="s">
        <v>328</v>
      </c>
      <c r="L2666" t="s">
        <v>328</v>
      </c>
      <c r="M2666" t="s">
        <v>16092</v>
      </c>
      <c r="N2666" t="s">
        <v>328</v>
      </c>
      <c r="O2666" t="s">
        <v>328</v>
      </c>
    </row>
    <row r="2667" spans="1:15">
      <c r="A2667" t="s">
        <v>3720</v>
      </c>
      <c r="B2667" t="s">
        <v>16093</v>
      </c>
      <c r="C2667" t="s">
        <v>328</v>
      </c>
      <c r="D2667" t="s">
        <v>328</v>
      </c>
      <c r="E2667" t="s">
        <v>12934</v>
      </c>
      <c r="F2667" t="s">
        <v>2907</v>
      </c>
      <c r="G2667" t="s">
        <v>328</v>
      </c>
      <c r="H2667" t="s">
        <v>328</v>
      </c>
      <c r="I2667" t="s">
        <v>328</v>
      </c>
      <c r="J2667" t="s">
        <v>328</v>
      </c>
      <c r="K2667" t="s">
        <v>328</v>
      </c>
      <c r="L2667" t="s">
        <v>328</v>
      </c>
      <c r="M2667" t="s">
        <v>16093</v>
      </c>
      <c r="N2667" t="s">
        <v>328</v>
      </c>
      <c r="O2667" t="s">
        <v>328</v>
      </c>
    </row>
    <row r="2668" spans="1:15">
      <c r="A2668" t="s">
        <v>3720</v>
      </c>
      <c r="B2668" t="s">
        <v>16094</v>
      </c>
      <c r="C2668" t="s">
        <v>328</v>
      </c>
      <c r="D2668" t="s">
        <v>328</v>
      </c>
      <c r="E2668" t="s">
        <v>12934</v>
      </c>
      <c r="F2668" t="s">
        <v>2907</v>
      </c>
      <c r="G2668" t="s">
        <v>328</v>
      </c>
      <c r="H2668" t="s">
        <v>328</v>
      </c>
      <c r="I2668" t="s">
        <v>328</v>
      </c>
      <c r="J2668" t="s">
        <v>328</v>
      </c>
      <c r="K2668" t="s">
        <v>328</v>
      </c>
      <c r="L2668" t="s">
        <v>328</v>
      </c>
      <c r="M2668" t="s">
        <v>16094</v>
      </c>
      <c r="N2668" t="s">
        <v>328</v>
      </c>
      <c r="O2668" t="s">
        <v>328</v>
      </c>
    </row>
    <row r="2669" spans="1:15">
      <c r="A2669" t="s">
        <v>3720</v>
      </c>
      <c r="B2669" t="s">
        <v>16095</v>
      </c>
      <c r="C2669" t="s">
        <v>328</v>
      </c>
      <c r="D2669" t="s">
        <v>328</v>
      </c>
      <c r="E2669" t="s">
        <v>12934</v>
      </c>
      <c r="F2669" t="s">
        <v>2907</v>
      </c>
      <c r="G2669" t="s">
        <v>328</v>
      </c>
      <c r="H2669" t="s">
        <v>328</v>
      </c>
      <c r="I2669" t="s">
        <v>328</v>
      </c>
      <c r="J2669" t="s">
        <v>328</v>
      </c>
      <c r="K2669" t="s">
        <v>328</v>
      </c>
      <c r="L2669" t="s">
        <v>328</v>
      </c>
      <c r="M2669" t="s">
        <v>16095</v>
      </c>
      <c r="N2669" t="s">
        <v>328</v>
      </c>
      <c r="O2669" t="s">
        <v>328</v>
      </c>
    </row>
    <row r="2670" spans="1:15">
      <c r="A2670" t="s">
        <v>3720</v>
      </c>
      <c r="B2670" t="s">
        <v>16096</v>
      </c>
      <c r="C2670" t="s">
        <v>328</v>
      </c>
      <c r="D2670" t="s">
        <v>328</v>
      </c>
      <c r="E2670" t="s">
        <v>12934</v>
      </c>
      <c r="F2670" t="s">
        <v>2907</v>
      </c>
      <c r="G2670" t="s">
        <v>328</v>
      </c>
      <c r="H2670" t="s">
        <v>2659</v>
      </c>
      <c r="I2670" t="s">
        <v>328</v>
      </c>
      <c r="J2670" t="s">
        <v>328</v>
      </c>
      <c r="K2670" t="s">
        <v>328</v>
      </c>
      <c r="L2670" t="s">
        <v>328</v>
      </c>
      <c r="M2670" t="s">
        <v>16096</v>
      </c>
      <c r="N2670" t="s">
        <v>328</v>
      </c>
      <c r="O2670" t="s">
        <v>328</v>
      </c>
    </row>
    <row r="2671" spans="1:15">
      <c r="A2671" t="s">
        <v>3720</v>
      </c>
      <c r="B2671" t="s">
        <v>16097</v>
      </c>
      <c r="C2671" t="s">
        <v>328</v>
      </c>
      <c r="D2671" t="s">
        <v>328</v>
      </c>
      <c r="E2671" t="s">
        <v>12949</v>
      </c>
      <c r="F2671" t="s">
        <v>2907</v>
      </c>
      <c r="G2671" t="s">
        <v>328</v>
      </c>
      <c r="H2671" t="s">
        <v>328</v>
      </c>
      <c r="I2671" t="s">
        <v>16090</v>
      </c>
      <c r="J2671" t="s">
        <v>328</v>
      </c>
      <c r="K2671" t="s">
        <v>328</v>
      </c>
      <c r="L2671" t="s">
        <v>328</v>
      </c>
      <c r="M2671" t="s">
        <v>16097</v>
      </c>
      <c r="N2671" t="s">
        <v>328</v>
      </c>
      <c r="O2671" t="s">
        <v>328</v>
      </c>
    </row>
    <row r="2672" spans="1:15">
      <c r="A2672" t="s">
        <v>3720</v>
      </c>
      <c r="B2672" t="s">
        <v>16098</v>
      </c>
      <c r="C2672" t="s">
        <v>328</v>
      </c>
      <c r="D2672" t="s">
        <v>328</v>
      </c>
      <c r="E2672" t="s">
        <v>12934</v>
      </c>
      <c r="F2672" t="s">
        <v>2907</v>
      </c>
      <c r="G2672" t="s">
        <v>328</v>
      </c>
      <c r="H2672" t="s">
        <v>328</v>
      </c>
      <c r="I2672" t="s">
        <v>328</v>
      </c>
      <c r="J2672" t="s">
        <v>328</v>
      </c>
      <c r="K2672" t="s">
        <v>328</v>
      </c>
      <c r="L2672" t="s">
        <v>328</v>
      </c>
      <c r="M2672" t="s">
        <v>16097</v>
      </c>
      <c r="N2672" t="s">
        <v>328</v>
      </c>
      <c r="O2672" t="s">
        <v>328</v>
      </c>
    </row>
    <row r="2673" spans="1:15">
      <c r="A2673" t="s">
        <v>3720</v>
      </c>
      <c r="B2673" t="s">
        <v>16099</v>
      </c>
      <c r="C2673" t="s">
        <v>328</v>
      </c>
      <c r="D2673" t="s">
        <v>328</v>
      </c>
      <c r="E2673" t="s">
        <v>12949</v>
      </c>
      <c r="F2673" t="s">
        <v>2907</v>
      </c>
      <c r="G2673" t="s">
        <v>328</v>
      </c>
      <c r="H2673" t="s">
        <v>6518</v>
      </c>
      <c r="I2673" t="s">
        <v>328</v>
      </c>
      <c r="J2673" t="s">
        <v>328</v>
      </c>
      <c r="K2673" t="s">
        <v>328</v>
      </c>
      <c r="L2673">
        <v>98</v>
      </c>
      <c r="M2673" t="s">
        <v>16099</v>
      </c>
      <c r="N2673" t="s">
        <v>328</v>
      </c>
      <c r="O2673" t="s">
        <v>328</v>
      </c>
    </row>
    <row r="2674" spans="1:15">
      <c r="A2674" t="s">
        <v>3720</v>
      </c>
      <c r="B2674" t="s">
        <v>16100</v>
      </c>
      <c r="C2674" t="s">
        <v>328</v>
      </c>
      <c r="D2674" t="s">
        <v>328</v>
      </c>
      <c r="E2674" t="s">
        <v>12934</v>
      </c>
      <c r="F2674" t="s">
        <v>2907</v>
      </c>
      <c r="G2674" t="s">
        <v>328</v>
      </c>
      <c r="H2674" t="s">
        <v>328</v>
      </c>
      <c r="I2674" t="s">
        <v>328</v>
      </c>
      <c r="J2674" t="s">
        <v>328</v>
      </c>
      <c r="K2674" t="s">
        <v>328</v>
      </c>
      <c r="L2674" t="s">
        <v>328</v>
      </c>
      <c r="M2674" t="s">
        <v>16099</v>
      </c>
      <c r="N2674" t="s">
        <v>328</v>
      </c>
      <c r="O2674" t="s">
        <v>328</v>
      </c>
    </row>
    <row r="2675" spans="1:15">
      <c r="A2675" t="s">
        <v>3720</v>
      </c>
      <c r="B2675" t="s">
        <v>16101</v>
      </c>
      <c r="C2675" t="s">
        <v>328</v>
      </c>
      <c r="D2675" t="s">
        <v>328</v>
      </c>
      <c r="E2675" t="s">
        <v>12949</v>
      </c>
      <c r="F2675" t="s">
        <v>2907</v>
      </c>
      <c r="G2675" t="s">
        <v>328</v>
      </c>
      <c r="H2675" t="s">
        <v>6518</v>
      </c>
      <c r="I2675" t="s">
        <v>6507</v>
      </c>
      <c r="J2675" t="s">
        <v>16090</v>
      </c>
      <c r="K2675" t="s">
        <v>6497</v>
      </c>
      <c r="L2675">
        <v>115</v>
      </c>
      <c r="M2675" t="s">
        <v>16101</v>
      </c>
      <c r="N2675" t="s">
        <v>328</v>
      </c>
      <c r="O2675" t="s">
        <v>328</v>
      </c>
    </row>
    <row r="2676" spans="1:15">
      <c r="A2676" t="s">
        <v>3720</v>
      </c>
      <c r="B2676" t="s">
        <v>16102</v>
      </c>
      <c r="C2676" t="s">
        <v>328</v>
      </c>
      <c r="D2676" t="s">
        <v>328</v>
      </c>
      <c r="E2676" t="s">
        <v>12934</v>
      </c>
      <c r="F2676" t="s">
        <v>2907</v>
      </c>
      <c r="G2676" t="s">
        <v>328</v>
      </c>
      <c r="H2676" t="s">
        <v>328</v>
      </c>
      <c r="I2676" t="s">
        <v>328</v>
      </c>
      <c r="J2676" t="s">
        <v>328</v>
      </c>
      <c r="K2676" t="s">
        <v>328</v>
      </c>
      <c r="L2676" t="s">
        <v>328</v>
      </c>
      <c r="M2676" t="s">
        <v>16101</v>
      </c>
      <c r="N2676" t="s">
        <v>328</v>
      </c>
      <c r="O2676" t="s">
        <v>328</v>
      </c>
    </row>
    <row r="2677" spans="1:15">
      <c r="A2677" t="s">
        <v>3720</v>
      </c>
      <c r="B2677" t="s">
        <v>16103</v>
      </c>
      <c r="C2677" t="s">
        <v>328</v>
      </c>
      <c r="D2677" t="s">
        <v>328</v>
      </c>
      <c r="E2677" t="s">
        <v>12949</v>
      </c>
      <c r="F2677" t="s">
        <v>2907</v>
      </c>
      <c r="G2677" t="s">
        <v>328</v>
      </c>
      <c r="H2677" t="s">
        <v>328</v>
      </c>
      <c r="I2677" t="s">
        <v>16029</v>
      </c>
      <c r="J2677" t="s">
        <v>328</v>
      </c>
      <c r="K2677" t="s">
        <v>328</v>
      </c>
      <c r="L2677" t="s">
        <v>328</v>
      </c>
      <c r="M2677" t="s">
        <v>16103</v>
      </c>
      <c r="N2677" t="s">
        <v>328</v>
      </c>
      <c r="O2677" t="s">
        <v>328</v>
      </c>
    </row>
    <row r="2678" spans="1:15">
      <c r="A2678" t="s">
        <v>3720</v>
      </c>
      <c r="B2678" t="s">
        <v>16104</v>
      </c>
      <c r="C2678" t="s">
        <v>328</v>
      </c>
      <c r="D2678" t="s">
        <v>328</v>
      </c>
      <c r="E2678" t="s">
        <v>12934</v>
      </c>
      <c r="F2678" t="s">
        <v>2907</v>
      </c>
      <c r="G2678" t="s">
        <v>328</v>
      </c>
      <c r="H2678" t="s">
        <v>328</v>
      </c>
      <c r="I2678" t="s">
        <v>328</v>
      </c>
      <c r="J2678" t="s">
        <v>328</v>
      </c>
      <c r="K2678" t="s">
        <v>328</v>
      </c>
      <c r="L2678" t="s">
        <v>328</v>
      </c>
      <c r="M2678" t="s">
        <v>16104</v>
      </c>
      <c r="N2678" t="s">
        <v>328</v>
      </c>
      <c r="O2678" t="s">
        <v>328</v>
      </c>
    </row>
    <row r="2679" spans="1:15">
      <c r="A2679" t="s">
        <v>3720</v>
      </c>
      <c r="B2679" t="s">
        <v>16105</v>
      </c>
      <c r="C2679" t="s">
        <v>328</v>
      </c>
      <c r="D2679" t="s">
        <v>328</v>
      </c>
      <c r="E2679" t="s">
        <v>12934</v>
      </c>
      <c r="F2679" t="s">
        <v>2907</v>
      </c>
      <c r="G2679" t="s">
        <v>328</v>
      </c>
      <c r="H2679" t="s">
        <v>328</v>
      </c>
      <c r="I2679" t="s">
        <v>328</v>
      </c>
      <c r="J2679" t="s">
        <v>328</v>
      </c>
      <c r="K2679" t="s">
        <v>328</v>
      </c>
      <c r="L2679" t="s">
        <v>328</v>
      </c>
      <c r="M2679" t="s">
        <v>16104</v>
      </c>
      <c r="N2679" t="s">
        <v>328</v>
      </c>
      <c r="O2679" t="s">
        <v>328</v>
      </c>
    </row>
    <row r="2680" spans="1:15">
      <c r="A2680" t="s">
        <v>3720</v>
      </c>
      <c r="B2680" t="s">
        <v>16106</v>
      </c>
      <c r="C2680" t="s">
        <v>328</v>
      </c>
      <c r="D2680" t="s">
        <v>328</v>
      </c>
      <c r="E2680" t="s">
        <v>12934</v>
      </c>
      <c r="F2680" t="s">
        <v>2907</v>
      </c>
      <c r="G2680" t="s">
        <v>328</v>
      </c>
      <c r="H2680" t="s">
        <v>328</v>
      </c>
      <c r="I2680" t="s">
        <v>328</v>
      </c>
      <c r="J2680" t="s">
        <v>328</v>
      </c>
      <c r="K2680" t="s">
        <v>328</v>
      </c>
      <c r="L2680" t="s">
        <v>328</v>
      </c>
      <c r="M2680" t="s">
        <v>16106</v>
      </c>
      <c r="N2680" t="s">
        <v>328</v>
      </c>
      <c r="O2680" t="s">
        <v>328</v>
      </c>
    </row>
    <row r="2681" spans="1:15">
      <c r="A2681" t="s">
        <v>3720</v>
      </c>
      <c r="B2681" t="s">
        <v>16107</v>
      </c>
      <c r="C2681" t="s">
        <v>328</v>
      </c>
      <c r="D2681" t="s">
        <v>328</v>
      </c>
      <c r="E2681" t="s">
        <v>12934</v>
      </c>
      <c r="F2681" t="s">
        <v>2907</v>
      </c>
      <c r="G2681" t="s">
        <v>328</v>
      </c>
      <c r="H2681" t="s">
        <v>328</v>
      </c>
      <c r="I2681" t="s">
        <v>328</v>
      </c>
      <c r="J2681" t="s">
        <v>328</v>
      </c>
      <c r="K2681" t="s">
        <v>328</v>
      </c>
      <c r="L2681" t="s">
        <v>328</v>
      </c>
      <c r="M2681" t="s">
        <v>16107</v>
      </c>
      <c r="N2681" t="s">
        <v>328</v>
      </c>
      <c r="O2681" t="s">
        <v>328</v>
      </c>
    </row>
    <row r="2682" spans="1:15">
      <c r="A2682" t="s">
        <v>3720</v>
      </c>
      <c r="B2682" t="s">
        <v>16108</v>
      </c>
      <c r="C2682" t="s">
        <v>328</v>
      </c>
      <c r="D2682" t="s">
        <v>328</v>
      </c>
      <c r="E2682" t="s">
        <v>13551</v>
      </c>
      <c r="F2682" t="s">
        <v>2907</v>
      </c>
      <c r="G2682" t="s">
        <v>328</v>
      </c>
      <c r="H2682" t="s">
        <v>6518</v>
      </c>
      <c r="I2682" t="s">
        <v>16109</v>
      </c>
      <c r="J2682" t="s">
        <v>328</v>
      </c>
      <c r="K2682" t="s">
        <v>328</v>
      </c>
      <c r="L2682">
        <v>97.5</v>
      </c>
      <c r="M2682" t="s">
        <v>16108</v>
      </c>
      <c r="N2682" t="s">
        <v>328</v>
      </c>
      <c r="O2682" t="s">
        <v>328</v>
      </c>
    </row>
    <row r="2683" spans="1:15">
      <c r="A2683" t="s">
        <v>3720</v>
      </c>
      <c r="B2683" t="s">
        <v>16110</v>
      </c>
      <c r="C2683" t="s">
        <v>328</v>
      </c>
      <c r="D2683" t="s">
        <v>328</v>
      </c>
      <c r="E2683" t="s">
        <v>12934</v>
      </c>
      <c r="F2683" t="s">
        <v>2907</v>
      </c>
      <c r="G2683" t="s">
        <v>328</v>
      </c>
      <c r="H2683" t="s">
        <v>328</v>
      </c>
      <c r="I2683" t="s">
        <v>328</v>
      </c>
      <c r="J2683" t="s">
        <v>328</v>
      </c>
      <c r="K2683" t="s">
        <v>328</v>
      </c>
      <c r="L2683" t="s">
        <v>328</v>
      </c>
      <c r="M2683" t="s">
        <v>16110</v>
      </c>
      <c r="N2683" t="s">
        <v>328</v>
      </c>
      <c r="O2683" t="s">
        <v>328</v>
      </c>
    </row>
    <row r="2684" spans="1:15">
      <c r="A2684" t="s">
        <v>3720</v>
      </c>
      <c r="B2684" t="s">
        <v>16111</v>
      </c>
      <c r="C2684" t="s">
        <v>328</v>
      </c>
      <c r="D2684" t="s">
        <v>328</v>
      </c>
      <c r="E2684" t="s">
        <v>12934</v>
      </c>
      <c r="F2684" t="s">
        <v>2907</v>
      </c>
      <c r="G2684" t="s">
        <v>328</v>
      </c>
      <c r="H2684" t="s">
        <v>328</v>
      </c>
      <c r="I2684" t="s">
        <v>328</v>
      </c>
      <c r="J2684" t="s">
        <v>328</v>
      </c>
      <c r="K2684" t="s">
        <v>328</v>
      </c>
      <c r="L2684" t="s">
        <v>328</v>
      </c>
      <c r="M2684" t="s">
        <v>16112</v>
      </c>
      <c r="N2684" t="s">
        <v>328</v>
      </c>
      <c r="O2684" t="s">
        <v>328</v>
      </c>
    </row>
    <row r="2685" spans="1:15">
      <c r="A2685" t="s">
        <v>3720</v>
      </c>
      <c r="B2685" t="s">
        <v>16113</v>
      </c>
      <c r="C2685" t="s">
        <v>328</v>
      </c>
      <c r="D2685" t="s">
        <v>328</v>
      </c>
      <c r="E2685" t="s">
        <v>12934</v>
      </c>
      <c r="F2685" t="s">
        <v>2907</v>
      </c>
      <c r="G2685" t="s">
        <v>328</v>
      </c>
      <c r="H2685" t="s">
        <v>328</v>
      </c>
      <c r="I2685" t="s">
        <v>328</v>
      </c>
      <c r="J2685" t="s">
        <v>328</v>
      </c>
      <c r="K2685" t="s">
        <v>328</v>
      </c>
      <c r="L2685" t="s">
        <v>328</v>
      </c>
      <c r="M2685" t="s">
        <v>16114</v>
      </c>
      <c r="N2685" t="s">
        <v>328</v>
      </c>
      <c r="O2685" t="s">
        <v>328</v>
      </c>
    </row>
    <row r="2686" spans="1:15">
      <c r="A2686" t="s">
        <v>3720</v>
      </c>
      <c r="B2686" t="s">
        <v>16115</v>
      </c>
      <c r="C2686" t="s">
        <v>328</v>
      </c>
      <c r="D2686" t="s">
        <v>328</v>
      </c>
      <c r="E2686" t="s">
        <v>12934</v>
      </c>
      <c r="F2686" t="s">
        <v>2907</v>
      </c>
      <c r="G2686" t="s">
        <v>328</v>
      </c>
      <c r="H2686" t="s">
        <v>328</v>
      </c>
      <c r="I2686" t="s">
        <v>328</v>
      </c>
      <c r="J2686" t="s">
        <v>328</v>
      </c>
      <c r="K2686" t="s">
        <v>328</v>
      </c>
      <c r="L2686" t="s">
        <v>328</v>
      </c>
      <c r="M2686" t="s">
        <v>16116</v>
      </c>
      <c r="N2686" t="s">
        <v>328</v>
      </c>
      <c r="O2686" t="s">
        <v>328</v>
      </c>
    </row>
    <row r="2687" spans="1:15">
      <c r="A2687" t="s">
        <v>3720</v>
      </c>
      <c r="B2687" t="s">
        <v>16117</v>
      </c>
      <c r="C2687" t="s">
        <v>328</v>
      </c>
      <c r="D2687" t="s">
        <v>328</v>
      </c>
      <c r="E2687" t="s">
        <v>12934</v>
      </c>
      <c r="F2687" t="s">
        <v>2907</v>
      </c>
      <c r="G2687" t="s">
        <v>328</v>
      </c>
      <c r="H2687" t="s">
        <v>328</v>
      </c>
      <c r="I2687" t="s">
        <v>328</v>
      </c>
      <c r="J2687" t="s">
        <v>328</v>
      </c>
      <c r="K2687" t="s">
        <v>328</v>
      </c>
      <c r="L2687" t="s">
        <v>328</v>
      </c>
      <c r="M2687" t="s">
        <v>16118</v>
      </c>
      <c r="N2687" t="s">
        <v>328</v>
      </c>
      <c r="O2687" t="s">
        <v>328</v>
      </c>
    </row>
    <row r="2688" spans="1:15">
      <c r="A2688" t="s">
        <v>3720</v>
      </c>
      <c r="B2688" t="s">
        <v>16119</v>
      </c>
      <c r="C2688" t="s">
        <v>328</v>
      </c>
      <c r="D2688" t="s">
        <v>328</v>
      </c>
      <c r="E2688" t="s">
        <v>12934</v>
      </c>
      <c r="F2688" t="s">
        <v>2907</v>
      </c>
      <c r="G2688" t="s">
        <v>328</v>
      </c>
      <c r="H2688" t="s">
        <v>328</v>
      </c>
      <c r="I2688" t="s">
        <v>328</v>
      </c>
      <c r="J2688" t="s">
        <v>328</v>
      </c>
      <c r="K2688" t="s">
        <v>328</v>
      </c>
      <c r="L2688" t="s">
        <v>328</v>
      </c>
      <c r="M2688" t="s">
        <v>16119</v>
      </c>
      <c r="N2688" t="s">
        <v>328</v>
      </c>
      <c r="O2688" t="s">
        <v>328</v>
      </c>
    </row>
    <row r="2689" spans="1:15">
      <c r="A2689" t="s">
        <v>3720</v>
      </c>
      <c r="B2689" t="s">
        <v>16120</v>
      </c>
      <c r="C2689" t="s">
        <v>328</v>
      </c>
      <c r="D2689" t="s">
        <v>328</v>
      </c>
      <c r="E2689" t="s">
        <v>12934</v>
      </c>
      <c r="F2689" t="s">
        <v>2907</v>
      </c>
      <c r="G2689" t="s">
        <v>328</v>
      </c>
      <c r="H2689" t="s">
        <v>328</v>
      </c>
      <c r="I2689" t="s">
        <v>328</v>
      </c>
      <c r="J2689" t="s">
        <v>328</v>
      </c>
      <c r="K2689" t="s">
        <v>328</v>
      </c>
      <c r="L2689" t="s">
        <v>328</v>
      </c>
      <c r="M2689" t="s">
        <v>16121</v>
      </c>
      <c r="N2689" t="s">
        <v>328</v>
      </c>
      <c r="O2689" t="s">
        <v>328</v>
      </c>
    </row>
    <row r="2690" spans="1:15">
      <c r="A2690" t="s">
        <v>3720</v>
      </c>
      <c r="B2690" t="s">
        <v>16122</v>
      </c>
      <c r="C2690" t="s">
        <v>328</v>
      </c>
      <c r="D2690" t="s">
        <v>328</v>
      </c>
      <c r="E2690" t="s">
        <v>12934</v>
      </c>
      <c r="F2690" t="s">
        <v>2907</v>
      </c>
      <c r="G2690" t="s">
        <v>328</v>
      </c>
      <c r="H2690" t="s">
        <v>328</v>
      </c>
      <c r="I2690" t="s">
        <v>328</v>
      </c>
      <c r="J2690" t="s">
        <v>328</v>
      </c>
      <c r="K2690" t="s">
        <v>328</v>
      </c>
      <c r="L2690" t="s">
        <v>328</v>
      </c>
      <c r="M2690" t="s">
        <v>16123</v>
      </c>
      <c r="N2690" t="s">
        <v>328</v>
      </c>
      <c r="O2690" t="s">
        <v>328</v>
      </c>
    </row>
    <row r="2691" spans="1:15">
      <c r="A2691" t="s">
        <v>3720</v>
      </c>
      <c r="B2691" t="s">
        <v>16124</v>
      </c>
      <c r="C2691" t="s">
        <v>328</v>
      </c>
      <c r="D2691" t="s">
        <v>328</v>
      </c>
      <c r="E2691" t="s">
        <v>12934</v>
      </c>
      <c r="F2691" t="s">
        <v>2907</v>
      </c>
      <c r="G2691" t="s">
        <v>328</v>
      </c>
      <c r="H2691" t="s">
        <v>328</v>
      </c>
      <c r="I2691" t="s">
        <v>328</v>
      </c>
      <c r="J2691" t="s">
        <v>328</v>
      </c>
      <c r="K2691" t="s">
        <v>328</v>
      </c>
      <c r="L2691">
        <v>125</v>
      </c>
      <c r="M2691" t="s">
        <v>16125</v>
      </c>
      <c r="N2691" t="s">
        <v>328</v>
      </c>
      <c r="O2691" t="s">
        <v>328</v>
      </c>
    </row>
    <row r="2692" spans="1:15">
      <c r="A2692" t="s">
        <v>3720</v>
      </c>
      <c r="B2692" t="s">
        <v>16126</v>
      </c>
      <c r="C2692" t="s">
        <v>328</v>
      </c>
      <c r="D2692" t="s">
        <v>328</v>
      </c>
      <c r="E2692" t="s">
        <v>12949</v>
      </c>
      <c r="F2692" t="s">
        <v>2907</v>
      </c>
      <c r="G2692" t="s">
        <v>328</v>
      </c>
      <c r="H2692" t="s">
        <v>6524</v>
      </c>
      <c r="I2692" t="s">
        <v>6507</v>
      </c>
      <c r="J2692" t="s">
        <v>328</v>
      </c>
      <c r="K2692" t="s">
        <v>328</v>
      </c>
      <c r="L2692" t="s">
        <v>328</v>
      </c>
      <c r="M2692" t="s">
        <v>16126</v>
      </c>
      <c r="N2692" t="s">
        <v>328</v>
      </c>
      <c r="O2692" t="s">
        <v>328</v>
      </c>
    </row>
    <row r="2693" spans="1:15">
      <c r="A2693" t="s">
        <v>3720</v>
      </c>
      <c r="B2693" t="s">
        <v>16127</v>
      </c>
      <c r="C2693" t="s">
        <v>328</v>
      </c>
      <c r="D2693" t="s">
        <v>328</v>
      </c>
      <c r="E2693" t="s">
        <v>12949</v>
      </c>
      <c r="F2693" t="s">
        <v>2907</v>
      </c>
      <c r="G2693" t="s">
        <v>328</v>
      </c>
      <c r="H2693" t="s">
        <v>6524</v>
      </c>
      <c r="I2693" t="s">
        <v>6507</v>
      </c>
      <c r="J2693" t="s">
        <v>328</v>
      </c>
      <c r="K2693" t="s">
        <v>328</v>
      </c>
      <c r="L2693" t="s">
        <v>328</v>
      </c>
      <c r="M2693" t="s">
        <v>16127</v>
      </c>
      <c r="N2693" t="s">
        <v>328</v>
      </c>
      <c r="O2693" t="s">
        <v>328</v>
      </c>
    </row>
    <row r="2694" spans="1:15">
      <c r="A2694" t="s">
        <v>3720</v>
      </c>
      <c r="B2694" t="s">
        <v>16128</v>
      </c>
      <c r="C2694" t="s">
        <v>328</v>
      </c>
      <c r="D2694" t="s">
        <v>328</v>
      </c>
      <c r="E2694" t="s">
        <v>12934</v>
      </c>
      <c r="F2694" t="s">
        <v>2907</v>
      </c>
      <c r="G2694" t="s">
        <v>328</v>
      </c>
      <c r="H2694" t="s">
        <v>328</v>
      </c>
      <c r="I2694" t="s">
        <v>328</v>
      </c>
      <c r="J2694" t="s">
        <v>328</v>
      </c>
      <c r="K2694" t="s">
        <v>328</v>
      </c>
      <c r="L2694" t="s">
        <v>328</v>
      </c>
      <c r="M2694" t="s">
        <v>16128</v>
      </c>
      <c r="N2694" t="s">
        <v>328</v>
      </c>
      <c r="O2694" t="s">
        <v>328</v>
      </c>
    </row>
    <row r="2695" spans="1:15">
      <c r="A2695" t="s">
        <v>3720</v>
      </c>
      <c r="B2695" t="s">
        <v>16129</v>
      </c>
      <c r="C2695" t="s">
        <v>328</v>
      </c>
      <c r="D2695" t="s">
        <v>328</v>
      </c>
      <c r="E2695" t="s">
        <v>12949</v>
      </c>
      <c r="F2695" t="s">
        <v>2907</v>
      </c>
      <c r="G2695" t="s">
        <v>328</v>
      </c>
      <c r="H2695" t="s">
        <v>328</v>
      </c>
      <c r="I2695" t="s">
        <v>6507</v>
      </c>
      <c r="J2695" t="s">
        <v>328</v>
      </c>
      <c r="K2695" t="s">
        <v>328</v>
      </c>
      <c r="L2695">
        <v>126.5</v>
      </c>
      <c r="M2695" t="s">
        <v>16129</v>
      </c>
      <c r="N2695" t="s">
        <v>328</v>
      </c>
      <c r="O2695" t="s">
        <v>328</v>
      </c>
    </row>
    <row r="2696" spans="1:15">
      <c r="A2696" t="s">
        <v>3720</v>
      </c>
      <c r="B2696" t="s">
        <v>16130</v>
      </c>
      <c r="C2696" t="s">
        <v>328</v>
      </c>
      <c r="D2696" t="s">
        <v>328</v>
      </c>
      <c r="E2696" t="s">
        <v>12934</v>
      </c>
      <c r="F2696" t="s">
        <v>2907</v>
      </c>
      <c r="G2696" t="s">
        <v>328</v>
      </c>
      <c r="H2696" t="s">
        <v>328</v>
      </c>
      <c r="I2696" t="s">
        <v>328</v>
      </c>
      <c r="J2696" t="s">
        <v>328</v>
      </c>
      <c r="K2696" t="s">
        <v>328</v>
      </c>
      <c r="L2696" t="s">
        <v>328</v>
      </c>
      <c r="M2696" t="s">
        <v>16130</v>
      </c>
      <c r="N2696" t="s">
        <v>328</v>
      </c>
      <c r="O2696" t="s">
        <v>328</v>
      </c>
    </row>
    <row r="2697" spans="1:15">
      <c r="A2697" t="s">
        <v>3720</v>
      </c>
      <c r="B2697" t="s">
        <v>16131</v>
      </c>
      <c r="C2697" t="s">
        <v>328</v>
      </c>
      <c r="D2697" t="s">
        <v>328</v>
      </c>
      <c r="E2697" t="s">
        <v>2912</v>
      </c>
      <c r="F2697" t="s">
        <v>2911</v>
      </c>
      <c r="G2697" t="s">
        <v>328</v>
      </c>
      <c r="H2697" t="s">
        <v>6526</v>
      </c>
      <c r="I2697" t="s">
        <v>328</v>
      </c>
      <c r="J2697" t="s">
        <v>328</v>
      </c>
      <c r="K2697" t="s">
        <v>328</v>
      </c>
      <c r="L2697" t="s">
        <v>328</v>
      </c>
      <c r="M2697" t="s">
        <v>16131</v>
      </c>
      <c r="N2697" t="s">
        <v>328</v>
      </c>
      <c r="O2697" t="s">
        <v>328</v>
      </c>
    </row>
    <row r="2698" spans="1:15">
      <c r="A2698" t="s">
        <v>3720</v>
      </c>
      <c r="B2698" t="s">
        <v>16132</v>
      </c>
      <c r="C2698" t="s">
        <v>328</v>
      </c>
      <c r="D2698" t="s">
        <v>328</v>
      </c>
      <c r="E2698" t="s">
        <v>2912</v>
      </c>
      <c r="F2698" t="s">
        <v>2911</v>
      </c>
      <c r="G2698" t="s">
        <v>328</v>
      </c>
      <c r="H2698" t="s">
        <v>6526</v>
      </c>
      <c r="I2698" t="s">
        <v>328</v>
      </c>
      <c r="J2698" t="s">
        <v>328</v>
      </c>
      <c r="K2698" t="s">
        <v>328</v>
      </c>
      <c r="L2698" t="s">
        <v>328</v>
      </c>
      <c r="M2698" t="s">
        <v>16132</v>
      </c>
      <c r="N2698" t="s">
        <v>328</v>
      </c>
      <c r="O2698" t="s">
        <v>328</v>
      </c>
    </row>
    <row r="2699" spans="1:15">
      <c r="A2699" t="s">
        <v>3720</v>
      </c>
      <c r="B2699" t="s">
        <v>16133</v>
      </c>
      <c r="C2699" t="s">
        <v>328</v>
      </c>
      <c r="D2699" t="s">
        <v>328</v>
      </c>
      <c r="E2699" t="s">
        <v>2912</v>
      </c>
      <c r="F2699" t="s">
        <v>2911</v>
      </c>
      <c r="G2699" t="s">
        <v>328</v>
      </c>
      <c r="H2699" t="s">
        <v>6526</v>
      </c>
      <c r="I2699" t="s">
        <v>328</v>
      </c>
      <c r="J2699" t="s">
        <v>328</v>
      </c>
      <c r="K2699" t="s">
        <v>328</v>
      </c>
      <c r="L2699" t="s">
        <v>328</v>
      </c>
      <c r="M2699" t="s">
        <v>16133</v>
      </c>
      <c r="N2699" t="s">
        <v>328</v>
      </c>
      <c r="O2699" t="s">
        <v>328</v>
      </c>
    </row>
    <row r="2700" spans="1:15">
      <c r="A2700" t="s">
        <v>3720</v>
      </c>
      <c r="B2700" t="s">
        <v>16134</v>
      </c>
      <c r="C2700" t="s">
        <v>328</v>
      </c>
      <c r="D2700" t="s">
        <v>328</v>
      </c>
      <c r="E2700" t="s">
        <v>2912</v>
      </c>
      <c r="F2700" t="s">
        <v>2911</v>
      </c>
      <c r="G2700" t="s">
        <v>328</v>
      </c>
      <c r="H2700" t="s">
        <v>6526</v>
      </c>
      <c r="I2700" t="s">
        <v>328</v>
      </c>
      <c r="J2700" t="s">
        <v>328</v>
      </c>
      <c r="K2700" t="s">
        <v>328</v>
      </c>
      <c r="L2700" t="s">
        <v>328</v>
      </c>
      <c r="M2700" t="s">
        <v>16134</v>
      </c>
      <c r="N2700" t="s">
        <v>328</v>
      </c>
      <c r="O2700" t="s">
        <v>328</v>
      </c>
    </row>
    <row r="2701" spans="1:15">
      <c r="A2701" t="s">
        <v>3720</v>
      </c>
      <c r="B2701" t="s">
        <v>16135</v>
      </c>
      <c r="C2701" t="s">
        <v>328</v>
      </c>
      <c r="D2701" t="s">
        <v>328</v>
      </c>
      <c r="E2701" t="s">
        <v>12934</v>
      </c>
      <c r="F2701" t="s">
        <v>2907</v>
      </c>
      <c r="G2701" t="s">
        <v>328</v>
      </c>
      <c r="H2701" t="s">
        <v>328</v>
      </c>
      <c r="I2701" t="s">
        <v>328</v>
      </c>
      <c r="J2701" t="s">
        <v>328</v>
      </c>
      <c r="K2701" t="s">
        <v>328</v>
      </c>
      <c r="L2701">
        <v>120</v>
      </c>
      <c r="M2701" t="s">
        <v>16135</v>
      </c>
      <c r="N2701" t="s">
        <v>328</v>
      </c>
      <c r="O2701" t="s">
        <v>328</v>
      </c>
    </row>
    <row r="2702" spans="1:15">
      <c r="A2702" t="s">
        <v>3720</v>
      </c>
      <c r="B2702" t="s">
        <v>16136</v>
      </c>
      <c r="C2702" t="s">
        <v>328</v>
      </c>
      <c r="D2702" t="s">
        <v>328</v>
      </c>
      <c r="E2702" t="s">
        <v>12934</v>
      </c>
      <c r="F2702" t="s">
        <v>2907</v>
      </c>
      <c r="G2702" t="s">
        <v>328</v>
      </c>
      <c r="H2702" t="s">
        <v>328</v>
      </c>
      <c r="I2702" t="s">
        <v>328</v>
      </c>
      <c r="J2702" t="s">
        <v>328</v>
      </c>
      <c r="K2702" t="s">
        <v>328</v>
      </c>
      <c r="L2702">
        <v>120</v>
      </c>
      <c r="M2702" t="s">
        <v>16136</v>
      </c>
      <c r="N2702" t="s">
        <v>328</v>
      </c>
      <c r="O2702" t="s">
        <v>328</v>
      </c>
    </row>
    <row r="2703" spans="1:15">
      <c r="A2703" t="s">
        <v>3720</v>
      </c>
      <c r="B2703" t="s">
        <v>16137</v>
      </c>
      <c r="C2703" t="s">
        <v>328</v>
      </c>
      <c r="D2703" t="s">
        <v>328</v>
      </c>
      <c r="E2703" t="s">
        <v>12934</v>
      </c>
      <c r="F2703" t="s">
        <v>2907</v>
      </c>
      <c r="G2703" t="s">
        <v>328</v>
      </c>
      <c r="H2703" t="s">
        <v>328</v>
      </c>
      <c r="I2703" t="s">
        <v>328</v>
      </c>
      <c r="J2703" t="s">
        <v>328</v>
      </c>
      <c r="K2703" t="s">
        <v>328</v>
      </c>
      <c r="L2703">
        <v>100</v>
      </c>
      <c r="M2703" t="s">
        <v>16137</v>
      </c>
      <c r="N2703" t="s">
        <v>328</v>
      </c>
      <c r="O2703" t="s">
        <v>328</v>
      </c>
    </row>
    <row r="2704" spans="1:15">
      <c r="A2704" t="s">
        <v>3720</v>
      </c>
      <c r="B2704" t="s">
        <v>16138</v>
      </c>
      <c r="C2704" t="s">
        <v>328</v>
      </c>
      <c r="D2704" t="s">
        <v>328</v>
      </c>
      <c r="E2704" t="s">
        <v>12934</v>
      </c>
      <c r="F2704" t="s">
        <v>2907</v>
      </c>
      <c r="G2704" t="s">
        <v>328</v>
      </c>
      <c r="H2704" t="s">
        <v>328</v>
      </c>
      <c r="I2704" t="s">
        <v>328</v>
      </c>
      <c r="J2704" t="s">
        <v>328</v>
      </c>
      <c r="K2704" t="s">
        <v>328</v>
      </c>
      <c r="L2704" t="s">
        <v>328</v>
      </c>
      <c r="M2704" t="s">
        <v>16138</v>
      </c>
      <c r="N2704" t="s">
        <v>328</v>
      </c>
      <c r="O2704" t="s">
        <v>328</v>
      </c>
    </row>
    <row r="2705" spans="1:15">
      <c r="A2705" t="s">
        <v>3720</v>
      </c>
      <c r="B2705" t="s">
        <v>16139</v>
      </c>
      <c r="C2705" t="s">
        <v>328</v>
      </c>
      <c r="D2705" t="s">
        <v>328</v>
      </c>
      <c r="E2705" t="s">
        <v>12934</v>
      </c>
      <c r="F2705" t="s">
        <v>2907</v>
      </c>
      <c r="G2705" t="s">
        <v>328</v>
      </c>
      <c r="H2705" t="s">
        <v>328</v>
      </c>
      <c r="I2705" t="s">
        <v>328</v>
      </c>
      <c r="J2705" t="s">
        <v>328</v>
      </c>
      <c r="K2705" t="s">
        <v>328</v>
      </c>
      <c r="L2705" t="s">
        <v>328</v>
      </c>
      <c r="M2705" t="s">
        <v>16139</v>
      </c>
      <c r="N2705" t="s">
        <v>328</v>
      </c>
      <c r="O2705" t="s">
        <v>328</v>
      </c>
    </row>
    <row r="2706" spans="1:15">
      <c r="A2706" t="s">
        <v>3720</v>
      </c>
      <c r="B2706" t="s">
        <v>16140</v>
      </c>
      <c r="C2706" t="s">
        <v>328</v>
      </c>
      <c r="D2706" t="s">
        <v>328</v>
      </c>
      <c r="E2706" t="s">
        <v>12934</v>
      </c>
      <c r="F2706" t="s">
        <v>2907</v>
      </c>
      <c r="G2706" t="s">
        <v>328</v>
      </c>
      <c r="H2706" t="s">
        <v>6518</v>
      </c>
      <c r="I2706" t="s">
        <v>328</v>
      </c>
      <c r="J2706" t="s">
        <v>328</v>
      </c>
      <c r="K2706" t="s">
        <v>328</v>
      </c>
      <c r="L2706" t="s">
        <v>328</v>
      </c>
      <c r="M2706" t="s">
        <v>16140</v>
      </c>
      <c r="N2706" t="s">
        <v>328</v>
      </c>
      <c r="O2706" t="s">
        <v>328</v>
      </c>
    </row>
    <row r="2707" spans="1:15">
      <c r="A2707" t="s">
        <v>3720</v>
      </c>
      <c r="B2707" t="s">
        <v>16141</v>
      </c>
      <c r="C2707" t="s">
        <v>328</v>
      </c>
      <c r="D2707" t="s">
        <v>328</v>
      </c>
      <c r="E2707" t="s">
        <v>12934</v>
      </c>
      <c r="F2707" t="s">
        <v>2907</v>
      </c>
      <c r="G2707" t="s">
        <v>328</v>
      </c>
      <c r="H2707" t="s">
        <v>328</v>
      </c>
      <c r="I2707" t="s">
        <v>328</v>
      </c>
      <c r="J2707" t="s">
        <v>328</v>
      </c>
      <c r="K2707" t="s">
        <v>328</v>
      </c>
      <c r="L2707" t="s">
        <v>328</v>
      </c>
      <c r="M2707" t="s">
        <v>16141</v>
      </c>
      <c r="N2707" t="s">
        <v>328</v>
      </c>
      <c r="O2707" t="s">
        <v>328</v>
      </c>
    </row>
    <row r="2708" spans="1:15">
      <c r="A2708" t="s">
        <v>3720</v>
      </c>
      <c r="B2708" t="s">
        <v>16142</v>
      </c>
      <c r="C2708" t="s">
        <v>328</v>
      </c>
      <c r="D2708" t="s">
        <v>328</v>
      </c>
      <c r="E2708" t="s">
        <v>12934</v>
      </c>
      <c r="F2708" t="s">
        <v>2907</v>
      </c>
      <c r="G2708" t="s">
        <v>328</v>
      </c>
      <c r="H2708" t="s">
        <v>328</v>
      </c>
      <c r="I2708" t="s">
        <v>328</v>
      </c>
      <c r="J2708" t="s">
        <v>328</v>
      </c>
      <c r="K2708" t="s">
        <v>328</v>
      </c>
      <c r="L2708" t="s">
        <v>328</v>
      </c>
      <c r="M2708" t="s">
        <v>16142</v>
      </c>
      <c r="N2708" t="s">
        <v>328</v>
      </c>
      <c r="O2708" t="s">
        <v>328</v>
      </c>
    </row>
    <row r="2709" spans="1:15">
      <c r="A2709" t="s">
        <v>3720</v>
      </c>
      <c r="B2709" t="s">
        <v>16143</v>
      </c>
      <c r="C2709" t="s">
        <v>328</v>
      </c>
      <c r="D2709" t="s">
        <v>328</v>
      </c>
      <c r="E2709" t="s">
        <v>12934</v>
      </c>
      <c r="F2709" t="s">
        <v>2907</v>
      </c>
      <c r="G2709" t="s">
        <v>328</v>
      </c>
      <c r="H2709" t="s">
        <v>328</v>
      </c>
      <c r="I2709" t="s">
        <v>328</v>
      </c>
      <c r="J2709" t="s">
        <v>328</v>
      </c>
      <c r="K2709" t="s">
        <v>328</v>
      </c>
      <c r="L2709" t="s">
        <v>328</v>
      </c>
      <c r="M2709" t="s">
        <v>16143</v>
      </c>
      <c r="N2709" t="s">
        <v>328</v>
      </c>
      <c r="O2709" t="s">
        <v>328</v>
      </c>
    </row>
    <row r="2710" spans="1:15">
      <c r="A2710" t="s">
        <v>3720</v>
      </c>
      <c r="B2710" t="s">
        <v>16144</v>
      </c>
      <c r="C2710" t="s">
        <v>328</v>
      </c>
      <c r="D2710" t="s">
        <v>328</v>
      </c>
      <c r="E2710" t="s">
        <v>12934</v>
      </c>
      <c r="F2710" t="s">
        <v>2907</v>
      </c>
      <c r="G2710" t="s">
        <v>328</v>
      </c>
      <c r="H2710" t="s">
        <v>328</v>
      </c>
      <c r="I2710" t="s">
        <v>328</v>
      </c>
      <c r="J2710" t="s">
        <v>328</v>
      </c>
      <c r="K2710" t="s">
        <v>328</v>
      </c>
      <c r="L2710" t="s">
        <v>328</v>
      </c>
      <c r="M2710" t="s">
        <v>16144</v>
      </c>
      <c r="N2710" t="s">
        <v>328</v>
      </c>
      <c r="O2710" t="s">
        <v>328</v>
      </c>
    </row>
    <row r="2711" spans="1:15">
      <c r="A2711" t="s">
        <v>3720</v>
      </c>
      <c r="B2711" t="s">
        <v>16145</v>
      </c>
      <c r="C2711" t="s">
        <v>328</v>
      </c>
      <c r="D2711" t="s">
        <v>328</v>
      </c>
      <c r="E2711" t="s">
        <v>12934</v>
      </c>
      <c r="F2711" t="s">
        <v>2907</v>
      </c>
      <c r="G2711" t="s">
        <v>328</v>
      </c>
      <c r="H2711" t="s">
        <v>328</v>
      </c>
      <c r="I2711" t="s">
        <v>328</v>
      </c>
      <c r="J2711" t="s">
        <v>328</v>
      </c>
      <c r="K2711" t="s">
        <v>328</v>
      </c>
      <c r="L2711" t="s">
        <v>328</v>
      </c>
      <c r="M2711" t="s">
        <v>16145</v>
      </c>
      <c r="N2711" t="s">
        <v>328</v>
      </c>
      <c r="O2711" t="s">
        <v>328</v>
      </c>
    </row>
    <row r="2712" spans="1:15">
      <c r="A2712" t="s">
        <v>3720</v>
      </c>
      <c r="B2712" t="s">
        <v>16146</v>
      </c>
      <c r="C2712" t="s">
        <v>328</v>
      </c>
      <c r="D2712" t="s">
        <v>328</v>
      </c>
      <c r="E2712" t="s">
        <v>12934</v>
      </c>
      <c r="F2712" t="s">
        <v>2907</v>
      </c>
      <c r="G2712" t="s">
        <v>328</v>
      </c>
      <c r="H2712" t="s">
        <v>328</v>
      </c>
      <c r="I2712" t="s">
        <v>328</v>
      </c>
      <c r="J2712" t="s">
        <v>328</v>
      </c>
      <c r="K2712" t="s">
        <v>328</v>
      </c>
      <c r="L2712" t="s">
        <v>328</v>
      </c>
      <c r="M2712" t="s">
        <v>16146</v>
      </c>
      <c r="N2712" t="s">
        <v>328</v>
      </c>
      <c r="O2712" t="s">
        <v>328</v>
      </c>
    </row>
    <row r="2713" spans="1:15">
      <c r="A2713" t="s">
        <v>3720</v>
      </c>
      <c r="B2713" t="s">
        <v>16147</v>
      </c>
      <c r="C2713" t="s">
        <v>328</v>
      </c>
      <c r="D2713" t="s">
        <v>328</v>
      </c>
      <c r="E2713" t="s">
        <v>12934</v>
      </c>
      <c r="F2713" t="s">
        <v>2907</v>
      </c>
      <c r="G2713" t="s">
        <v>328</v>
      </c>
      <c r="H2713" t="s">
        <v>328</v>
      </c>
      <c r="I2713" t="s">
        <v>328</v>
      </c>
      <c r="J2713" t="s">
        <v>328</v>
      </c>
      <c r="K2713" t="s">
        <v>328</v>
      </c>
      <c r="L2713" t="s">
        <v>328</v>
      </c>
      <c r="M2713" t="s">
        <v>16148</v>
      </c>
      <c r="N2713" t="s">
        <v>328</v>
      </c>
      <c r="O2713" t="s">
        <v>328</v>
      </c>
    </row>
    <row r="2714" spans="1:15">
      <c r="A2714" t="s">
        <v>3720</v>
      </c>
      <c r="B2714" t="s">
        <v>16149</v>
      </c>
      <c r="C2714" t="s">
        <v>328</v>
      </c>
      <c r="D2714" t="s">
        <v>328</v>
      </c>
      <c r="E2714" t="s">
        <v>12934</v>
      </c>
      <c r="F2714" t="s">
        <v>2907</v>
      </c>
      <c r="G2714" t="s">
        <v>328</v>
      </c>
      <c r="H2714" t="s">
        <v>328</v>
      </c>
      <c r="I2714" t="s">
        <v>328</v>
      </c>
      <c r="J2714" t="s">
        <v>328</v>
      </c>
      <c r="K2714" t="s">
        <v>328</v>
      </c>
      <c r="L2714" t="s">
        <v>328</v>
      </c>
      <c r="M2714" t="s">
        <v>16150</v>
      </c>
      <c r="N2714" t="s">
        <v>328</v>
      </c>
      <c r="O2714" t="s">
        <v>328</v>
      </c>
    </row>
    <row r="2715" spans="1:15">
      <c r="A2715" t="s">
        <v>3720</v>
      </c>
      <c r="B2715" t="s">
        <v>16151</v>
      </c>
      <c r="C2715" t="s">
        <v>328</v>
      </c>
      <c r="D2715" t="s">
        <v>328</v>
      </c>
      <c r="E2715" t="s">
        <v>15760</v>
      </c>
      <c r="F2715" t="s">
        <v>2907</v>
      </c>
      <c r="G2715" t="s">
        <v>328</v>
      </c>
      <c r="H2715" t="s">
        <v>328</v>
      </c>
      <c r="I2715" t="s">
        <v>328</v>
      </c>
      <c r="J2715" t="s">
        <v>328</v>
      </c>
      <c r="K2715" t="s">
        <v>328</v>
      </c>
      <c r="L2715" t="s">
        <v>328</v>
      </c>
      <c r="M2715" t="s">
        <v>16151</v>
      </c>
      <c r="N2715" t="s">
        <v>328</v>
      </c>
      <c r="O2715" t="s">
        <v>328</v>
      </c>
    </row>
    <row r="2716" spans="1:15">
      <c r="A2716" t="s">
        <v>3720</v>
      </c>
      <c r="B2716" t="s">
        <v>16152</v>
      </c>
      <c r="C2716" t="s">
        <v>328</v>
      </c>
      <c r="D2716" t="s">
        <v>328</v>
      </c>
      <c r="E2716" t="s">
        <v>15760</v>
      </c>
      <c r="F2716" t="s">
        <v>2907</v>
      </c>
      <c r="G2716" t="s">
        <v>328</v>
      </c>
      <c r="H2716" t="s">
        <v>328</v>
      </c>
      <c r="I2716" t="s">
        <v>328</v>
      </c>
      <c r="J2716" t="s">
        <v>328</v>
      </c>
      <c r="K2716" t="s">
        <v>328</v>
      </c>
      <c r="L2716" t="s">
        <v>328</v>
      </c>
      <c r="M2716" t="s">
        <v>16152</v>
      </c>
      <c r="N2716" t="s">
        <v>328</v>
      </c>
      <c r="O2716" t="s">
        <v>328</v>
      </c>
    </row>
    <row r="2717" spans="1:15">
      <c r="A2717" t="s">
        <v>3720</v>
      </c>
      <c r="B2717" t="s">
        <v>16153</v>
      </c>
      <c r="C2717" t="s">
        <v>328</v>
      </c>
      <c r="D2717" t="s">
        <v>328</v>
      </c>
      <c r="E2717" t="s">
        <v>15760</v>
      </c>
      <c r="F2717" t="s">
        <v>2907</v>
      </c>
      <c r="G2717" t="s">
        <v>328</v>
      </c>
      <c r="H2717" t="s">
        <v>6524</v>
      </c>
      <c r="I2717" t="s">
        <v>328</v>
      </c>
      <c r="J2717" t="s">
        <v>328</v>
      </c>
      <c r="K2717" t="s">
        <v>328</v>
      </c>
      <c r="L2717" t="s">
        <v>328</v>
      </c>
      <c r="M2717" t="s">
        <v>16153</v>
      </c>
      <c r="N2717" t="s">
        <v>328</v>
      </c>
      <c r="O2717" t="s">
        <v>328</v>
      </c>
    </row>
    <row r="2718" spans="1:15">
      <c r="A2718" t="s">
        <v>3720</v>
      </c>
      <c r="B2718" t="s">
        <v>16154</v>
      </c>
      <c r="C2718" t="s">
        <v>328</v>
      </c>
      <c r="D2718" t="s">
        <v>328</v>
      </c>
      <c r="E2718" t="s">
        <v>12934</v>
      </c>
      <c r="F2718" t="s">
        <v>2907</v>
      </c>
      <c r="G2718" t="s">
        <v>328</v>
      </c>
      <c r="H2718" t="s">
        <v>6518</v>
      </c>
      <c r="I2718" t="s">
        <v>13241</v>
      </c>
      <c r="J2718" t="s">
        <v>328</v>
      </c>
      <c r="K2718" t="s">
        <v>328</v>
      </c>
      <c r="L2718" t="s">
        <v>328</v>
      </c>
      <c r="M2718" t="s">
        <v>16154</v>
      </c>
      <c r="N2718" t="s">
        <v>328</v>
      </c>
      <c r="O2718" t="s">
        <v>328</v>
      </c>
    </row>
    <row r="2719" spans="1:15">
      <c r="A2719" t="s">
        <v>3720</v>
      </c>
      <c r="B2719" t="s">
        <v>16155</v>
      </c>
      <c r="C2719" t="s">
        <v>328</v>
      </c>
      <c r="D2719" t="s">
        <v>328</v>
      </c>
      <c r="E2719" t="s">
        <v>12934</v>
      </c>
      <c r="F2719" t="s">
        <v>2907</v>
      </c>
      <c r="G2719" t="s">
        <v>328</v>
      </c>
      <c r="H2719" t="s">
        <v>328</v>
      </c>
      <c r="I2719" t="s">
        <v>328</v>
      </c>
      <c r="J2719" t="s">
        <v>328</v>
      </c>
      <c r="K2719" t="s">
        <v>328</v>
      </c>
      <c r="L2719" t="s">
        <v>328</v>
      </c>
      <c r="M2719" t="s">
        <v>16155</v>
      </c>
      <c r="N2719" t="s">
        <v>328</v>
      </c>
      <c r="O2719" t="s">
        <v>328</v>
      </c>
    </row>
    <row r="2720" spans="1:15">
      <c r="A2720" t="s">
        <v>3720</v>
      </c>
      <c r="B2720" t="s">
        <v>16156</v>
      </c>
      <c r="C2720" t="s">
        <v>328</v>
      </c>
      <c r="D2720" t="s">
        <v>328</v>
      </c>
      <c r="E2720" t="s">
        <v>12934</v>
      </c>
      <c r="F2720" t="s">
        <v>2911</v>
      </c>
      <c r="G2720" t="s">
        <v>328</v>
      </c>
      <c r="H2720" t="s">
        <v>6524</v>
      </c>
      <c r="I2720" t="s">
        <v>328</v>
      </c>
      <c r="J2720" t="s">
        <v>328</v>
      </c>
      <c r="K2720" t="s">
        <v>328</v>
      </c>
      <c r="L2720" t="s">
        <v>328</v>
      </c>
      <c r="M2720" t="s">
        <v>16156</v>
      </c>
      <c r="N2720" t="s">
        <v>328</v>
      </c>
      <c r="O2720" t="s">
        <v>328</v>
      </c>
    </row>
    <row r="2721" spans="1:15">
      <c r="A2721" t="s">
        <v>3720</v>
      </c>
      <c r="B2721" t="s">
        <v>16157</v>
      </c>
      <c r="C2721" t="s">
        <v>328</v>
      </c>
      <c r="D2721" t="s">
        <v>328</v>
      </c>
      <c r="E2721" t="s">
        <v>2912</v>
      </c>
      <c r="F2721" t="s">
        <v>2911</v>
      </c>
      <c r="G2721" t="s">
        <v>328</v>
      </c>
      <c r="H2721" t="s">
        <v>6526</v>
      </c>
      <c r="I2721" t="s">
        <v>328</v>
      </c>
      <c r="J2721" t="s">
        <v>328</v>
      </c>
      <c r="K2721" t="s">
        <v>328</v>
      </c>
      <c r="L2721" t="s">
        <v>328</v>
      </c>
      <c r="M2721" t="s">
        <v>16157</v>
      </c>
      <c r="N2721" t="s">
        <v>328</v>
      </c>
      <c r="O2721" t="s">
        <v>328</v>
      </c>
    </row>
    <row r="2722" spans="1:15">
      <c r="A2722" t="s">
        <v>3720</v>
      </c>
      <c r="B2722" t="s">
        <v>16158</v>
      </c>
      <c r="C2722" t="s">
        <v>328</v>
      </c>
      <c r="D2722" t="s">
        <v>328</v>
      </c>
      <c r="E2722" t="s">
        <v>12934</v>
      </c>
      <c r="F2722" t="s">
        <v>2907</v>
      </c>
      <c r="G2722" t="s">
        <v>328</v>
      </c>
      <c r="H2722" t="s">
        <v>6524</v>
      </c>
      <c r="I2722" t="s">
        <v>2659</v>
      </c>
      <c r="J2722" t="s">
        <v>328</v>
      </c>
      <c r="K2722" t="s">
        <v>328</v>
      </c>
      <c r="L2722" t="s">
        <v>328</v>
      </c>
      <c r="M2722" t="s">
        <v>16158</v>
      </c>
      <c r="N2722" t="s">
        <v>328</v>
      </c>
      <c r="O2722" t="s">
        <v>328</v>
      </c>
    </row>
    <row r="2723" spans="1:15">
      <c r="A2723" t="s">
        <v>3720</v>
      </c>
      <c r="B2723" t="s">
        <v>16159</v>
      </c>
      <c r="C2723" t="s">
        <v>328</v>
      </c>
      <c r="D2723" t="s">
        <v>328</v>
      </c>
      <c r="E2723" t="s">
        <v>12934</v>
      </c>
      <c r="F2723" t="s">
        <v>2907</v>
      </c>
      <c r="G2723" t="s">
        <v>328</v>
      </c>
      <c r="H2723" t="s">
        <v>328</v>
      </c>
      <c r="I2723" t="s">
        <v>328</v>
      </c>
      <c r="J2723" t="s">
        <v>328</v>
      </c>
      <c r="K2723" t="s">
        <v>328</v>
      </c>
      <c r="L2723">
        <v>122</v>
      </c>
      <c r="M2723" t="s">
        <v>16159</v>
      </c>
      <c r="N2723" t="s">
        <v>328</v>
      </c>
      <c r="O2723" t="s">
        <v>328</v>
      </c>
    </row>
    <row r="2724" spans="1:15">
      <c r="A2724" t="s">
        <v>3720</v>
      </c>
      <c r="B2724" t="s">
        <v>16160</v>
      </c>
      <c r="C2724" t="s">
        <v>328</v>
      </c>
      <c r="D2724" t="s">
        <v>328</v>
      </c>
      <c r="E2724" t="s">
        <v>12949</v>
      </c>
      <c r="F2724" t="s">
        <v>2907</v>
      </c>
      <c r="G2724" t="s">
        <v>328</v>
      </c>
      <c r="H2724" t="s">
        <v>6524</v>
      </c>
      <c r="I2724" t="s">
        <v>6507</v>
      </c>
      <c r="J2724" t="s">
        <v>328</v>
      </c>
      <c r="K2724" t="s">
        <v>328</v>
      </c>
      <c r="L2724" t="s">
        <v>328</v>
      </c>
      <c r="M2724" t="s">
        <v>16160</v>
      </c>
      <c r="N2724" t="s">
        <v>328</v>
      </c>
      <c r="O2724" t="s">
        <v>328</v>
      </c>
    </row>
    <row r="2725" spans="1:15">
      <c r="A2725" t="s">
        <v>3720</v>
      </c>
      <c r="B2725" t="s">
        <v>15253</v>
      </c>
      <c r="C2725" t="s">
        <v>328</v>
      </c>
      <c r="D2725" t="s">
        <v>328</v>
      </c>
      <c r="E2725" t="s">
        <v>12949</v>
      </c>
      <c r="F2725" t="s">
        <v>2907</v>
      </c>
      <c r="G2725" t="s">
        <v>328</v>
      </c>
      <c r="H2725" t="s">
        <v>6524</v>
      </c>
      <c r="I2725" t="s">
        <v>6507</v>
      </c>
      <c r="J2725" t="s">
        <v>328</v>
      </c>
      <c r="K2725" t="s">
        <v>328</v>
      </c>
      <c r="L2725" t="s">
        <v>328</v>
      </c>
      <c r="M2725" t="s">
        <v>15253</v>
      </c>
      <c r="N2725" t="s">
        <v>328</v>
      </c>
      <c r="O2725" t="s">
        <v>328</v>
      </c>
    </row>
    <row r="2726" spans="1:15">
      <c r="A2726" t="s">
        <v>3720</v>
      </c>
      <c r="B2726" t="s">
        <v>16161</v>
      </c>
      <c r="C2726" t="s">
        <v>328</v>
      </c>
      <c r="D2726" t="s">
        <v>328</v>
      </c>
      <c r="E2726" t="s">
        <v>12934</v>
      </c>
      <c r="F2726" t="s">
        <v>2907</v>
      </c>
      <c r="G2726" t="s">
        <v>328</v>
      </c>
      <c r="H2726" t="s">
        <v>328</v>
      </c>
      <c r="I2726" t="s">
        <v>328</v>
      </c>
      <c r="J2726" t="s">
        <v>328</v>
      </c>
      <c r="K2726" t="s">
        <v>328</v>
      </c>
      <c r="L2726">
        <v>124</v>
      </c>
      <c r="M2726" t="s">
        <v>16161</v>
      </c>
      <c r="N2726" t="s">
        <v>328</v>
      </c>
      <c r="O2726" t="s">
        <v>328</v>
      </c>
    </row>
    <row r="2727" spans="1:15">
      <c r="A2727" t="s">
        <v>3720</v>
      </c>
      <c r="B2727" t="s">
        <v>16162</v>
      </c>
      <c r="C2727" t="s">
        <v>328</v>
      </c>
      <c r="D2727" t="s">
        <v>328</v>
      </c>
      <c r="E2727" t="s">
        <v>12934</v>
      </c>
      <c r="F2727" t="s">
        <v>2907</v>
      </c>
      <c r="G2727" t="s">
        <v>328</v>
      </c>
      <c r="H2727" t="s">
        <v>328</v>
      </c>
      <c r="I2727" t="s">
        <v>328</v>
      </c>
      <c r="J2727" t="s">
        <v>328</v>
      </c>
      <c r="K2727" t="s">
        <v>328</v>
      </c>
      <c r="L2727">
        <v>122</v>
      </c>
      <c r="M2727" t="s">
        <v>16162</v>
      </c>
      <c r="N2727" t="s">
        <v>328</v>
      </c>
      <c r="O2727" t="s">
        <v>328</v>
      </c>
    </row>
    <row r="2728" spans="1:15">
      <c r="A2728" t="s">
        <v>3720</v>
      </c>
      <c r="B2728" t="s">
        <v>16163</v>
      </c>
      <c r="C2728" t="s">
        <v>328</v>
      </c>
      <c r="D2728" t="s">
        <v>328</v>
      </c>
      <c r="E2728" t="s">
        <v>12934</v>
      </c>
      <c r="F2728" t="s">
        <v>2907</v>
      </c>
      <c r="G2728" t="s">
        <v>328</v>
      </c>
      <c r="H2728" t="s">
        <v>328</v>
      </c>
      <c r="I2728" t="s">
        <v>328</v>
      </c>
      <c r="J2728" t="s">
        <v>328</v>
      </c>
      <c r="K2728" t="s">
        <v>328</v>
      </c>
      <c r="L2728" t="s">
        <v>328</v>
      </c>
      <c r="M2728" t="s">
        <v>16163</v>
      </c>
      <c r="N2728" t="s">
        <v>328</v>
      </c>
      <c r="O2728" t="s">
        <v>328</v>
      </c>
    </row>
    <row r="2729" spans="1:15">
      <c r="A2729" t="s">
        <v>3720</v>
      </c>
      <c r="B2729" t="s">
        <v>16164</v>
      </c>
      <c r="C2729" t="s">
        <v>328</v>
      </c>
      <c r="D2729" t="s">
        <v>328</v>
      </c>
      <c r="E2729" t="s">
        <v>12934</v>
      </c>
      <c r="F2729" t="s">
        <v>2907</v>
      </c>
      <c r="G2729" t="s">
        <v>328</v>
      </c>
      <c r="H2729" t="s">
        <v>328</v>
      </c>
      <c r="I2729" t="s">
        <v>328</v>
      </c>
      <c r="J2729" t="s">
        <v>328</v>
      </c>
      <c r="K2729" t="s">
        <v>328</v>
      </c>
      <c r="L2729" t="s">
        <v>328</v>
      </c>
      <c r="M2729" t="s">
        <v>16164</v>
      </c>
      <c r="N2729" t="s">
        <v>328</v>
      </c>
      <c r="O2729" t="s">
        <v>328</v>
      </c>
    </row>
    <row r="2730" spans="1:15">
      <c r="A2730" t="s">
        <v>3720</v>
      </c>
      <c r="B2730" t="s">
        <v>16165</v>
      </c>
      <c r="C2730" t="s">
        <v>328</v>
      </c>
      <c r="D2730" t="s">
        <v>328</v>
      </c>
      <c r="E2730" t="s">
        <v>12934</v>
      </c>
      <c r="F2730" t="s">
        <v>2907</v>
      </c>
      <c r="G2730" t="s">
        <v>328</v>
      </c>
      <c r="H2730" t="s">
        <v>328</v>
      </c>
      <c r="I2730" t="s">
        <v>328</v>
      </c>
      <c r="J2730" t="s">
        <v>328</v>
      </c>
      <c r="K2730" t="s">
        <v>328</v>
      </c>
      <c r="L2730" t="s">
        <v>328</v>
      </c>
      <c r="M2730" t="s">
        <v>16165</v>
      </c>
      <c r="N2730" t="s">
        <v>328</v>
      </c>
      <c r="O2730" t="s">
        <v>328</v>
      </c>
    </row>
    <row r="2731" spans="1:15">
      <c r="A2731" t="s">
        <v>3720</v>
      </c>
      <c r="B2731" t="s">
        <v>16166</v>
      </c>
      <c r="C2731" t="s">
        <v>328</v>
      </c>
      <c r="D2731" t="s">
        <v>328</v>
      </c>
      <c r="E2731" t="s">
        <v>12934</v>
      </c>
      <c r="F2731" t="s">
        <v>2907</v>
      </c>
      <c r="G2731" t="s">
        <v>328</v>
      </c>
      <c r="H2731" t="s">
        <v>328</v>
      </c>
      <c r="I2731" t="s">
        <v>328</v>
      </c>
      <c r="J2731" t="s">
        <v>328</v>
      </c>
      <c r="K2731" t="s">
        <v>328</v>
      </c>
      <c r="L2731" t="s">
        <v>328</v>
      </c>
      <c r="M2731" t="s">
        <v>16166</v>
      </c>
      <c r="N2731" t="s">
        <v>328</v>
      </c>
      <c r="O2731" t="s">
        <v>328</v>
      </c>
    </row>
    <row r="2732" spans="1:15">
      <c r="A2732" t="s">
        <v>3720</v>
      </c>
      <c r="B2732" t="s">
        <v>16167</v>
      </c>
      <c r="C2732" t="s">
        <v>328</v>
      </c>
      <c r="D2732" t="s">
        <v>328</v>
      </c>
      <c r="E2732" t="s">
        <v>12934</v>
      </c>
      <c r="F2732" t="s">
        <v>2907</v>
      </c>
      <c r="G2732" t="s">
        <v>328</v>
      </c>
      <c r="H2732" t="s">
        <v>6524</v>
      </c>
      <c r="I2732" t="s">
        <v>328</v>
      </c>
      <c r="J2732" t="s">
        <v>328</v>
      </c>
      <c r="K2732" t="s">
        <v>328</v>
      </c>
      <c r="L2732" t="s">
        <v>328</v>
      </c>
      <c r="M2732" t="s">
        <v>16167</v>
      </c>
      <c r="N2732" t="s">
        <v>328</v>
      </c>
      <c r="O2732" t="s">
        <v>328</v>
      </c>
    </row>
    <row r="2733" spans="1:15">
      <c r="A2733" t="s">
        <v>3720</v>
      </c>
      <c r="B2733" t="s">
        <v>16168</v>
      </c>
      <c r="C2733" t="s">
        <v>328</v>
      </c>
      <c r="D2733" t="s">
        <v>328</v>
      </c>
      <c r="E2733" t="s">
        <v>12934</v>
      </c>
      <c r="F2733" t="s">
        <v>2907</v>
      </c>
      <c r="G2733" t="s">
        <v>328</v>
      </c>
      <c r="H2733" t="s">
        <v>6524</v>
      </c>
      <c r="I2733" t="s">
        <v>328</v>
      </c>
      <c r="J2733" t="s">
        <v>328</v>
      </c>
      <c r="K2733" t="s">
        <v>328</v>
      </c>
      <c r="L2733" t="s">
        <v>328</v>
      </c>
      <c r="M2733" t="s">
        <v>16168</v>
      </c>
      <c r="N2733" t="s">
        <v>328</v>
      </c>
      <c r="O2733" t="s">
        <v>328</v>
      </c>
    </row>
    <row r="2734" spans="1:15">
      <c r="A2734" t="s">
        <v>3720</v>
      </c>
      <c r="B2734" t="s">
        <v>16169</v>
      </c>
      <c r="C2734" t="s">
        <v>328</v>
      </c>
      <c r="D2734" t="s">
        <v>328</v>
      </c>
      <c r="E2734" t="s">
        <v>12934</v>
      </c>
      <c r="F2734" t="s">
        <v>2907</v>
      </c>
      <c r="G2734" t="s">
        <v>328</v>
      </c>
      <c r="H2734" t="s">
        <v>6524</v>
      </c>
      <c r="I2734" t="s">
        <v>328</v>
      </c>
      <c r="J2734" t="s">
        <v>328</v>
      </c>
      <c r="K2734" t="s">
        <v>328</v>
      </c>
      <c r="L2734" t="s">
        <v>328</v>
      </c>
      <c r="M2734" t="s">
        <v>16169</v>
      </c>
      <c r="N2734" t="s">
        <v>328</v>
      </c>
      <c r="O2734" t="s">
        <v>328</v>
      </c>
    </row>
    <row r="2735" spans="1:15">
      <c r="A2735" t="s">
        <v>3720</v>
      </c>
      <c r="B2735" t="s">
        <v>16170</v>
      </c>
      <c r="C2735" t="s">
        <v>328</v>
      </c>
      <c r="D2735" t="s">
        <v>328</v>
      </c>
      <c r="E2735" t="s">
        <v>2912</v>
      </c>
      <c r="F2735" t="s">
        <v>2911</v>
      </c>
      <c r="G2735" t="s">
        <v>328</v>
      </c>
      <c r="H2735" t="s">
        <v>6526</v>
      </c>
      <c r="I2735" t="s">
        <v>328</v>
      </c>
      <c r="J2735" t="s">
        <v>328</v>
      </c>
      <c r="K2735" t="s">
        <v>328</v>
      </c>
      <c r="L2735" t="s">
        <v>328</v>
      </c>
      <c r="M2735" t="s">
        <v>16170</v>
      </c>
      <c r="N2735" t="s">
        <v>328</v>
      </c>
      <c r="O2735" t="s">
        <v>328</v>
      </c>
    </row>
    <row r="2736" spans="1:15">
      <c r="A2736" t="s">
        <v>3720</v>
      </c>
      <c r="B2736" t="s">
        <v>16171</v>
      </c>
      <c r="C2736" t="s">
        <v>328</v>
      </c>
      <c r="D2736" t="s">
        <v>328</v>
      </c>
      <c r="E2736" t="s">
        <v>12934</v>
      </c>
      <c r="F2736" t="s">
        <v>2907</v>
      </c>
      <c r="G2736" t="s">
        <v>328</v>
      </c>
      <c r="H2736" t="s">
        <v>328</v>
      </c>
      <c r="I2736" t="s">
        <v>328</v>
      </c>
      <c r="J2736" t="s">
        <v>328</v>
      </c>
      <c r="K2736" t="s">
        <v>328</v>
      </c>
      <c r="L2736" t="s">
        <v>328</v>
      </c>
      <c r="M2736" t="s">
        <v>16171</v>
      </c>
      <c r="N2736" t="s">
        <v>328</v>
      </c>
      <c r="O2736" t="s">
        <v>328</v>
      </c>
    </row>
    <row r="2737" spans="1:15">
      <c r="A2737" t="s">
        <v>3720</v>
      </c>
      <c r="B2737" t="s">
        <v>16172</v>
      </c>
      <c r="C2737" t="s">
        <v>328</v>
      </c>
      <c r="D2737" t="s">
        <v>328</v>
      </c>
      <c r="E2737" t="s">
        <v>12934</v>
      </c>
      <c r="F2737" t="s">
        <v>2907</v>
      </c>
      <c r="G2737" t="s">
        <v>328</v>
      </c>
      <c r="H2737" t="s">
        <v>6524</v>
      </c>
      <c r="I2737" t="s">
        <v>328</v>
      </c>
      <c r="J2737" t="s">
        <v>328</v>
      </c>
      <c r="K2737" t="s">
        <v>328</v>
      </c>
      <c r="L2737" t="s">
        <v>328</v>
      </c>
      <c r="M2737" t="s">
        <v>16173</v>
      </c>
      <c r="N2737" t="s">
        <v>328</v>
      </c>
      <c r="O2737" t="s">
        <v>328</v>
      </c>
    </row>
    <row r="2738" spans="1:15">
      <c r="A2738" t="s">
        <v>3720</v>
      </c>
      <c r="B2738" t="s">
        <v>16174</v>
      </c>
      <c r="C2738" t="s">
        <v>328</v>
      </c>
      <c r="D2738" t="s">
        <v>328</v>
      </c>
      <c r="E2738" t="s">
        <v>12934</v>
      </c>
      <c r="F2738" t="s">
        <v>2907</v>
      </c>
      <c r="G2738" t="s">
        <v>328</v>
      </c>
      <c r="H2738" t="s">
        <v>328</v>
      </c>
      <c r="I2738" t="s">
        <v>328</v>
      </c>
      <c r="J2738" t="s">
        <v>328</v>
      </c>
      <c r="K2738" t="s">
        <v>328</v>
      </c>
      <c r="L2738" t="s">
        <v>328</v>
      </c>
      <c r="M2738" t="s">
        <v>16174</v>
      </c>
      <c r="N2738" t="s">
        <v>328</v>
      </c>
      <c r="O2738" t="s">
        <v>328</v>
      </c>
    </row>
    <row r="2739" spans="1:15">
      <c r="A2739" t="s">
        <v>3720</v>
      </c>
      <c r="B2739" t="s">
        <v>16175</v>
      </c>
      <c r="C2739" t="s">
        <v>328</v>
      </c>
      <c r="D2739" t="s">
        <v>328</v>
      </c>
      <c r="E2739" t="s">
        <v>12934</v>
      </c>
      <c r="F2739" t="s">
        <v>2907</v>
      </c>
      <c r="G2739" t="s">
        <v>328</v>
      </c>
      <c r="H2739" t="s">
        <v>328</v>
      </c>
      <c r="I2739" t="s">
        <v>328</v>
      </c>
      <c r="J2739" t="s">
        <v>328</v>
      </c>
      <c r="K2739" t="s">
        <v>328</v>
      </c>
      <c r="L2739" t="s">
        <v>328</v>
      </c>
      <c r="M2739" t="s">
        <v>16175</v>
      </c>
      <c r="N2739" t="s">
        <v>328</v>
      </c>
      <c r="O2739" t="s">
        <v>328</v>
      </c>
    </row>
    <row r="2740" spans="1:15">
      <c r="A2740" t="s">
        <v>3720</v>
      </c>
      <c r="B2740" t="s">
        <v>16176</v>
      </c>
      <c r="C2740" t="s">
        <v>328</v>
      </c>
      <c r="D2740" t="s">
        <v>328</v>
      </c>
      <c r="E2740" t="s">
        <v>2912</v>
      </c>
      <c r="F2740" t="s">
        <v>2911</v>
      </c>
      <c r="G2740" t="s">
        <v>328</v>
      </c>
      <c r="H2740" t="s">
        <v>6526</v>
      </c>
      <c r="I2740" t="s">
        <v>328</v>
      </c>
      <c r="J2740" t="s">
        <v>328</v>
      </c>
      <c r="K2740" t="s">
        <v>328</v>
      </c>
      <c r="L2740" t="s">
        <v>328</v>
      </c>
      <c r="M2740" t="s">
        <v>16176</v>
      </c>
      <c r="N2740" t="s">
        <v>328</v>
      </c>
      <c r="O2740" t="s">
        <v>328</v>
      </c>
    </row>
    <row r="2741" spans="1:15">
      <c r="A2741" t="s">
        <v>3720</v>
      </c>
      <c r="B2741" t="s">
        <v>16177</v>
      </c>
      <c r="C2741" t="s">
        <v>328</v>
      </c>
      <c r="D2741" t="s">
        <v>328</v>
      </c>
      <c r="E2741" t="s">
        <v>12934</v>
      </c>
      <c r="F2741" t="s">
        <v>2907</v>
      </c>
      <c r="G2741" t="s">
        <v>328</v>
      </c>
      <c r="H2741" t="s">
        <v>328</v>
      </c>
      <c r="I2741" t="s">
        <v>328</v>
      </c>
      <c r="J2741" t="s">
        <v>328</v>
      </c>
      <c r="K2741" t="s">
        <v>328</v>
      </c>
      <c r="L2741" t="s">
        <v>328</v>
      </c>
      <c r="M2741" t="s">
        <v>16177</v>
      </c>
      <c r="N2741" t="s">
        <v>328</v>
      </c>
      <c r="O2741" t="s">
        <v>328</v>
      </c>
    </row>
    <row r="2742" spans="1:15">
      <c r="A2742" t="s">
        <v>3720</v>
      </c>
      <c r="B2742" t="s">
        <v>16178</v>
      </c>
      <c r="C2742" t="s">
        <v>328</v>
      </c>
      <c r="D2742" t="s">
        <v>328</v>
      </c>
      <c r="E2742" t="s">
        <v>12934</v>
      </c>
      <c r="F2742" t="s">
        <v>2907</v>
      </c>
      <c r="G2742" t="s">
        <v>328</v>
      </c>
      <c r="H2742" t="s">
        <v>328</v>
      </c>
      <c r="I2742" t="s">
        <v>328</v>
      </c>
      <c r="J2742" t="s">
        <v>328</v>
      </c>
      <c r="K2742" t="s">
        <v>328</v>
      </c>
      <c r="L2742" t="s">
        <v>328</v>
      </c>
      <c r="M2742" t="s">
        <v>16178</v>
      </c>
      <c r="N2742" t="s">
        <v>328</v>
      </c>
      <c r="O2742" t="s">
        <v>328</v>
      </c>
    </row>
    <row r="2743" spans="1:15">
      <c r="A2743" t="s">
        <v>3720</v>
      </c>
      <c r="B2743" t="s">
        <v>16179</v>
      </c>
      <c r="C2743" t="s">
        <v>328</v>
      </c>
      <c r="D2743" t="s">
        <v>328</v>
      </c>
      <c r="E2743" t="s">
        <v>12934</v>
      </c>
      <c r="F2743" t="s">
        <v>2907</v>
      </c>
      <c r="G2743" t="s">
        <v>328</v>
      </c>
      <c r="H2743" t="s">
        <v>328</v>
      </c>
      <c r="I2743" t="s">
        <v>328</v>
      </c>
      <c r="J2743" t="s">
        <v>328</v>
      </c>
      <c r="K2743" t="s">
        <v>328</v>
      </c>
      <c r="L2743" t="s">
        <v>328</v>
      </c>
      <c r="M2743" t="s">
        <v>16179</v>
      </c>
      <c r="N2743" t="s">
        <v>328</v>
      </c>
      <c r="O2743" t="s">
        <v>328</v>
      </c>
    </row>
    <row r="2744" spans="1:15">
      <c r="A2744" t="s">
        <v>3720</v>
      </c>
      <c r="B2744" t="s">
        <v>16180</v>
      </c>
      <c r="C2744" t="s">
        <v>328</v>
      </c>
      <c r="D2744" t="s">
        <v>328</v>
      </c>
      <c r="E2744" t="s">
        <v>12934</v>
      </c>
      <c r="F2744" t="s">
        <v>2907</v>
      </c>
      <c r="G2744" t="s">
        <v>328</v>
      </c>
      <c r="H2744" t="s">
        <v>328</v>
      </c>
      <c r="I2744" t="s">
        <v>328</v>
      </c>
      <c r="J2744" t="s">
        <v>328</v>
      </c>
      <c r="K2744" t="s">
        <v>328</v>
      </c>
      <c r="L2744" t="s">
        <v>328</v>
      </c>
      <c r="M2744" t="s">
        <v>16180</v>
      </c>
      <c r="N2744" t="s">
        <v>328</v>
      </c>
      <c r="O2744" t="s">
        <v>328</v>
      </c>
    </row>
    <row r="2745" spans="1:15">
      <c r="A2745" t="s">
        <v>3720</v>
      </c>
      <c r="B2745" t="s">
        <v>16181</v>
      </c>
      <c r="C2745" t="s">
        <v>328</v>
      </c>
      <c r="D2745" t="s">
        <v>328</v>
      </c>
      <c r="E2745" t="s">
        <v>12934</v>
      </c>
      <c r="F2745" t="s">
        <v>2907</v>
      </c>
      <c r="G2745" t="s">
        <v>328</v>
      </c>
      <c r="H2745" t="s">
        <v>328</v>
      </c>
      <c r="I2745" t="s">
        <v>328</v>
      </c>
      <c r="J2745" t="s">
        <v>328</v>
      </c>
      <c r="K2745" t="s">
        <v>328</v>
      </c>
      <c r="L2745" t="s">
        <v>328</v>
      </c>
      <c r="M2745" t="s">
        <v>16181</v>
      </c>
      <c r="N2745" t="s">
        <v>328</v>
      </c>
      <c r="O2745" t="s">
        <v>328</v>
      </c>
    </row>
    <row r="2746" spans="1:15">
      <c r="A2746" t="s">
        <v>3720</v>
      </c>
      <c r="B2746" t="s">
        <v>16182</v>
      </c>
      <c r="C2746" t="s">
        <v>328</v>
      </c>
      <c r="D2746" t="s">
        <v>328</v>
      </c>
      <c r="E2746" t="s">
        <v>12934</v>
      </c>
      <c r="F2746" t="s">
        <v>2907</v>
      </c>
      <c r="G2746" t="s">
        <v>328</v>
      </c>
      <c r="H2746" t="s">
        <v>328</v>
      </c>
      <c r="I2746" t="s">
        <v>328</v>
      </c>
      <c r="J2746" t="s">
        <v>328</v>
      </c>
      <c r="K2746" t="s">
        <v>328</v>
      </c>
      <c r="L2746" t="s">
        <v>328</v>
      </c>
      <c r="M2746" t="s">
        <v>16182</v>
      </c>
      <c r="N2746" t="s">
        <v>328</v>
      </c>
      <c r="O2746" t="s">
        <v>328</v>
      </c>
    </row>
    <row r="2747" spans="1:15">
      <c r="A2747" t="s">
        <v>3720</v>
      </c>
      <c r="B2747" t="s">
        <v>16183</v>
      </c>
      <c r="C2747" t="s">
        <v>328</v>
      </c>
      <c r="D2747" t="s">
        <v>328</v>
      </c>
      <c r="E2747" t="s">
        <v>12934</v>
      </c>
      <c r="F2747" t="s">
        <v>2907</v>
      </c>
      <c r="G2747" t="s">
        <v>328</v>
      </c>
      <c r="H2747" t="s">
        <v>6524</v>
      </c>
      <c r="I2747" t="s">
        <v>328</v>
      </c>
      <c r="J2747" t="s">
        <v>328</v>
      </c>
      <c r="K2747" t="s">
        <v>328</v>
      </c>
      <c r="L2747" t="s">
        <v>328</v>
      </c>
      <c r="M2747" t="s">
        <v>16183</v>
      </c>
      <c r="N2747" t="s">
        <v>328</v>
      </c>
      <c r="O2747" t="s">
        <v>328</v>
      </c>
    </row>
    <row r="2748" spans="1:15">
      <c r="A2748" t="s">
        <v>3720</v>
      </c>
      <c r="B2748" t="s">
        <v>16184</v>
      </c>
      <c r="C2748" t="s">
        <v>328</v>
      </c>
      <c r="D2748" t="s">
        <v>328</v>
      </c>
      <c r="E2748" t="s">
        <v>12934</v>
      </c>
      <c r="F2748" t="s">
        <v>2889</v>
      </c>
      <c r="G2748" t="s">
        <v>328</v>
      </c>
      <c r="H2748" t="s">
        <v>328</v>
      </c>
      <c r="I2748" t="s">
        <v>328</v>
      </c>
      <c r="J2748" t="s">
        <v>328</v>
      </c>
      <c r="K2748" t="s">
        <v>328</v>
      </c>
      <c r="L2748" t="s">
        <v>328</v>
      </c>
      <c r="M2748" t="s">
        <v>16184</v>
      </c>
      <c r="N2748" t="s">
        <v>328</v>
      </c>
      <c r="O2748" t="s">
        <v>328</v>
      </c>
    </row>
    <row r="2749" spans="1:15">
      <c r="A2749" t="s">
        <v>3720</v>
      </c>
      <c r="B2749" t="s">
        <v>16185</v>
      </c>
      <c r="C2749" t="s">
        <v>328</v>
      </c>
      <c r="D2749" t="s">
        <v>328</v>
      </c>
      <c r="E2749" t="s">
        <v>13773</v>
      </c>
      <c r="F2749" t="s">
        <v>2889</v>
      </c>
      <c r="G2749" t="s">
        <v>328</v>
      </c>
      <c r="H2749" t="s">
        <v>328</v>
      </c>
      <c r="I2749" t="s">
        <v>328</v>
      </c>
      <c r="J2749" t="s">
        <v>328</v>
      </c>
      <c r="K2749" t="s">
        <v>328</v>
      </c>
      <c r="L2749" t="s">
        <v>328</v>
      </c>
      <c r="M2749" t="s">
        <v>16185</v>
      </c>
      <c r="N2749" t="s">
        <v>328</v>
      </c>
      <c r="O2749" t="s">
        <v>328</v>
      </c>
    </row>
    <row r="2750" spans="1:15">
      <c r="A2750" t="s">
        <v>3720</v>
      </c>
      <c r="B2750" t="s">
        <v>16186</v>
      </c>
      <c r="C2750" t="s">
        <v>328</v>
      </c>
      <c r="D2750" t="s">
        <v>328</v>
      </c>
      <c r="E2750" t="s">
        <v>13773</v>
      </c>
      <c r="F2750" t="s">
        <v>2889</v>
      </c>
      <c r="G2750" t="s">
        <v>328</v>
      </c>
      <c r="H2750" t="s">
        <v>328</v>
      </c>
      <c r="I2750" t="s">
        <v>328</v>
      </c>
      <c r="J2750" t="s">
        <v>328</v>
      </c>
      <c r="K2750" t="s">
        <v>328</v>
      </c>
      <c r="L2750" t="s">
        <v>328</v>
      </c>
      <c r="M2750" t="s">
        <v>16186</v>
      </c>
      <c r="N2750" t="s">
        <v>328</v>
      </c>
      <c r="O2750" t="s">
        <v>328</v>
      </c>
    </row>
    <row r="2751" spans="1:15">
      <c r="A2751" t="s">
        <v>3720</v>
      </c>
      <c r="B2751" t="s">
        <v>16187</v>
      </c>
      <c r="C2751" t="s">
        <v>328</v>
      </c>
      <c r="D2751" t="s">
        <v>328</v>
      </c>
      <c r="E2751" t="s">
        <v>13773</v>
      </c>
      <c r="F2751" t="s">
        <v>2889</v>
      </c>
      <c r="G2751" t="s">
        <v>328</v>
      </c>
      <c r="H2751" t="s">
        <v>328</v>
      </c>
      <c r="I2751" t="s">
        <v>328</v>
      </c>
      <c r="J2751" t="s">
        <v>328</v>
      </c>
      <c r="K2751" t="s">
        <v>328</v>
      </c>
      <c r="L2751" t="s">
        <v>328</v>
      </c>
      <c r="M2751" t="s">
        <v>16187</v>
      </c>
      <c r="N2751" t="s">
        <v>328</v>
      </c>
      <c r="O2751" t="s">
        <v>328</v>
      </c>
    </row>
    <row r="2752" spans="1:15">
      <c r="A2752" t="s">
        <v>3720</v>
      </c>
      <c r="B2752" t="s">
        <v>16188</v>
      </c>
      <c r="C2752" t="s">
        <v>328</v>
      </c>
      <c r="D2752" t="s">
        <v>328</v>
      </c>
      <c r="E2752" t="s">
        <v>13773</v>
      </c>
      <c r="F2752" t="s">
        <v>2889</v>
      </c>
      <c r="G2752" t="s">
        <v>328</v>
      </c>
      <c r="H2752" t="s">
        <v>328</v>
      </c>
      <c r="I2752" t="s">
        <v>328</v>
      </c>
      <c r="J2752" t="s">
        <v>328</v>
      </c>
      <c r="K2752" t="s">
        <v>328</v>
      </c>
      <c r="L2752" t="s">
        <v>328</v>
      </c>
      <c r="M2752" t="s">
        <v>16188</v>
      </c>
      <c r="N2752" t="s">
        <v>328</v>
      </c>
      <c r="O2752" t="s">
        <v>328</v>
      </c>
    </row>
    <row r="2753" spans="1:15">
      <c r="A2753" t="s">
        <v>3720</v>
      </c>
      <c r="B2753" t="s">
        <v>16189</v>
      </c>
      <c r="C2753" t="s">
        <v>328</v>
      </c>
      <c r="D2753" t="s">
        <v>328</v>
      </c>
      <c r="E2753" t="s">
        <v>12934</v>
      </c>
      <c r="F2753" t="s">
        <v>2907</v>
      </c>
      <c r="G2753" t="s">
        <v>328</v>
      </c>
      <c r="H2753" t="s">
        <v>6518</v>
      </c>
      <c r="I2753" t="s">
        <v>6507</v>
      </c>
      <c r="J2753" t="s">
        <v>16190</v>
      </c>
      <c r="K2753" t="s">
        <v>13241</v>
      </c>
      <c r="L2753" t="s">
        <v>328</v>
      </c>
      <c r="M2753" t="s">
        <v>16191</v>
      </c>
      <c r="N2753" t="s">
        <v>328</v>
      </c>
      <c r="O2753" t="s">
        <v>328</v>
      </c>
    </row>
    <row r="2754" spans="1:15">
      <c r="A2754" t="s">
        <v>3720</v>
      </c>
      <c r="B2754" t="s">
        <v>16192</v>
      </c>
      <c r="C2754" t="s">
        <v>328</v>
      </c>
      <c r="D2754" t="s">
        <v>328</v>
      </c>
      <c r="E2754" t="s">
        <v>12934</v>
      </c>
      <c r="F2754" t="s">
        <v>2907</v>
      </c>
      <c r="G2754" t="s">
        <v>328</v>
      </c>
      <c r="H2754" t="s">
        <v>6518</v>
      </c>
      <c r="I2754" t="s">
        <v>328</v>
      </c>
      <c r="J2754" t="s">
        <v>328</v>
      </c>
      <c r="K2754" t="s">
        <v>328</v>
      </c>
      <c r="L2754" t="s">
        <v>328</v>
      </c>
      <c r="M2754" t="s">
        <v>13275</v>
      </c>
      <c r="N2754" t="s">
        <v>328</v>
      </c>
      <c r="O2754" t="s">
        <v>328</v>
      </c>
    </row>
    <row r="2755" spans="1:15">
      <c r="A2755" t="s">
        <v>3720</v>
      </c>
      <c r="B2755" t="s">
        <v>16193</v>
      </c>
      <c r="C2755" t="s">
        <v>328</v>
      </c>
      <c r="D2755" t="s">
        <v>328</v>
      </c>
      <c r="E2755" t="s">
        <v>12934</v>
      </c>
      <c r="F2755" t="s">
        <v>2907</v>
      </c>
      <c r="G2755" t="s">
        <v>328</v>
      </c>
      <c r="H2755" t="s">
        <v>328</v>
      </c>
      <c r="I2755" t="s">
        <v>328</v>
      </c>
      <c r="J2755" t="s">
        <v>328</v>
      </c>
      <c r="K2755" t="s">
        <v>328</v>
      </c>
      <c r="L2755" t="s">
        <v>328</v>
      </c>
      <c r="M2755" t="s">
        <v>16193</v>
      </c>
      <c r="N2755" t="s">
        <v>328</v>
      </c>
      <c r="O2755" t="s">
        <v>328</v>
      </c>
    </row>
    <row r="2756" spans="1:15">
      <c r="A2756" t="s">
        <v>3720</v>
      </c>
      <c r="B2756" t="s">
        <v>16194</v>
      </c>
      <c r="C2756" t="s">
        <v>328</v>
      </c>
      <c r="D2756" t="s">
        <v>328</v>
      </c>
      <c r="E2756" t="s">
        <v>12934</v>
      </c>
      <c r="F2756" t="s">
        <v>2907</v>
      </c>
      <c r="G2756" t="s">
        <v>328</v>
      </c>
      <c r="H2756" t="s">
        <v>328</v>
      </c>
      <c r="I2756" t="s">
        <v>328</v>
      </c>
      <c r="J2756" t="s">
        <v>328</v>
      </c>
      <c r="K2756" t="s">
        <v>328</v>
      </c>
      <c r="L2756" t="s">
        <v>328</v>
      </c>
      <c r="M2756" t="s">
        <v>16194</v>
      </c>
      <c r="N2756" t="s">
        <v>328</v>
      </c>
      <c r="O2756" t="s">
        <v>328</v>
      </c>
    </row>
    <row r="2757" spans="1:15">
      <c r="A2757" t="s">
        <v>3720</v>
      </c>
      <c r="B2757" t="s">
        <v>16195</v>
      </c>
      <c r="C2757" t="s">
        <v>328</v>
      </c>
      <c r="D2757" t="s">
        <v>328</v>
      </c>
      <c r="E2757" t="s">
        <v>12934</v>
      </c>
      <c r="F2757" t="s">
        <v>2907</v>
      </c>
      <c r="G2757" t="s">
        <v>328</v>
      </c>
      <c r="H2757" t="s">
        <v>328</v>
      </c>
      <c r="I2757" t="s">
        <v>328</v>
      </c>
      <c r="J2757" t="s">
        <v>328</v>
      </c>
      <c r="K2757" t="s">
        <v>328</v>
      </c>
      <c r="L2757" t="s">
        <v>328</v>
      </c>
      <c r="M2757" t="s">
        <v>16195</v>
      </c>
      <c r="N2757" t="s">
        <v>328</v>
      </c>
      <c r="O2757" t="s">
        <v>328</v>
      </c>
    </row>
    <row r="2758" spans="1:15">
      <c r="A2758" t="s">
        <v>3720</v>
      </c>
      <c r="B2758" t="s">
        <v>16196</v>
      </c>
      <c r="C2758" t="s">
        <v>328</v>
      </c>
      <c r="D2758" t="s">
        <v>328</v>
      </c>
      <c r="E2758" t="s">
        <v>12934</v>
      </c>
      <c r="F2758" t="s">
        <v>2907</v>
      </c>
      <c r="G2758" t="s">
        <v>328</v>
      </c>
      <c r="H2758" t="s">
        <v>328</v>
      </c>
      <c r="I2758" t="s">
        <v>328</v>
      </c>
      <c r="J2758" t="s">
        <v>328</v>
      </c>
      <c r="K2758" t="s">
        <v>328</v>
      </c>
      <c r="L2758" t="s">
        <v>328</v>
      </c>
      <c r="M2758" t="s">
        <v>16196</v>
      </c>
      <c r="N2758" t="s">
        <v>328</v>
      </c>
      <c r="O2758" t="s">
        <v>328</v>
      </c>
    </row>
    <row r="2759" spans="1:15">
      <c r="A2759" t="s">
        <v>3720</v>
      </c>
      <c r="B2759" t="s">
        <v>16197</v>
      </c>
      <c r="C2759" t="s">
        <v>328</v>
      </c>
      <c r="D2759" t="s">
        <v>328</v>
      </c>
      <c r="E2759" t="s">
        <v>12934</v>
      </c>
      <c r="F2759" t="s">
        <v>2907</v>
      </c>
      <c r="G2759" t="s">
        <v>328</v>
      </c>
      <c r="H2759" t="s">
        <v>328</v>
      </c>
      <c r="I2759" t="s">
        <v>328</v>
      </c>
      <c r="J2759" t="s">
        <v>328</v>
      </c>
      <c r="K2759" t="s">
        <v>328</v>
      </c>
      <c r="L2759" t="s">
        <v>328</v>
      </c>
      <c r="M2759" t="s">
        <v>16198</v>
      </c>
      <c r="N2759" t="s">
        <v>328</v>
      </c>
      <c r="O2759" t="s">
        <v>328</v>
      </c>
    </row>
    <row r="2760" spans="1:15">
      <c r="A2760" t="s">
        <v>3720</v>
      </c>
      <c r="B2760" t="s">
        <v>16199</v>
      </c>
      <c r="C2760" t="s">
        <v>328</v>
      </c>
      <c r="D2760" t="s">
        <v>328</v>
      </c>
      <c r="E2760" t="s">
        <v>12934</v>
      </c>
      <c r="F2760" t="s">
        <v>2907</v>
      </c>
      <c r="G2760" t="s">
        <v>328</v>
      </c>
      <c r="H2760" t="s">
        <v>328</v>
      </c>
      <c r="I2760" t="s">
        <v>328</v>
      </c>
      <c r="J2760" t="s">
        <v>328</v>
      </c>
      <c r="K2760" t="s">
        <v>328</v>
      </c>
      <c r="L2760" t="s">
        <v>328</v>
      </c>
      <c r="M2760" t="s">
        <v>16199</v>
      </c>
      <c r="N2760" t="s">
        <v>328</v>
      </c>
      <c r="O2760" t="s">
        <v>328</v>
      </c>
    </row>
    <row r="2761" spans="1:15">
      <c r="A2761" t="s">
        <v>3720</v>
      </c>
      <c r="B2761" t="s">
        <v>16200</v>
      </c>
      <c r="C2761" t="s">
        <v>328</v>
      </c>
      <c r="D2761" t="s">
        <v>328</v>
      </c>
      <c r="E2761" t="s">
        <v>12934</v>
      </c>
      <c r="F2761" t="s">
        <v>2907</v>
      </c>
      <c r="G2761" t="s">
        <v>328</v>
      </c>
      <c r="H2761" t="s">
        <v>328</v>
      </c>
      <c r="I2761" t="s">
        <v>328</v>
      </c>
      <c r="J2761" t="s">
        <v>328</v>
      </c>
      <c r="K2761" t="s">
        <v>328</v>
      </c>
      <c r="L2761" t="s">
        <v>328</v>
      </c>
      <c r="M2761" t="s">
        <v>16200</v>
      </c>
      <c r="N2761" t="s">
        <v>328</v>
      </c>
      <c r="O2761" t="s">
        <v>328</v>
      </c>
    </row>
    <row r="2762" spans="1:15">
      <c r="A2762" t="s">
        <v>3720</v>
      </c>
      <c r="B2762" t="s">
        <v>16201</v>
      </c>
      <c r="C2762" t="s">
        <v>328</v>
      </c>
      <c r="D2762" t="s">
        <v>328</v>
      </c>
      <c r="E2762" t="s">
        <v>12934</v>
      </c>
      <c r="F2762" t="s">
        <v>2907</v>
      </c>
      <c r="G2762" t="s">
        <v>328</v>
      </c>
      <c r="H2762" t="s">
        <v>328</v>
      </c>
      <c r="I2762" t="s">
        <v>328</v>
      </c>
      <c r="J2762" t="s">
        <v>328</v>
      </c>
      <c r="K2762" t="s">
        <v>328</v>
      </c>
      <c r="L2762" t="s">
        <v>328</v>
      </c>
      <c r="M2762" t="s">
        <v>16201</v>
      </c>
      <c r="N2762" t="s">
        <v>328</v>
      </c>
      <c r="O2762" t="s">
        <v>328</v>
      </c>
    </row>
    <row r="2763" spans="1:15">
      <c r="A2763" t="s">
        <v>3720</v>
      </c>
      <c r="B2763" t="s">
        <v>16202</v>
      </c>
      <c r="C2763" t="s">
        <v>328</v>
      </c>
      <c r="D2763" t="s">
        <v>328</v>
      </c>
      <c r="E2763" t="s">
        <v>12934</v>
      </c>
      <c r="F2763" t="s">
        <v>2907</v>
      </c>
      <c r="G2763" t="s">
        <v>328</v>
      </c>
      <c r="H2763" t="s">
        <v>328</v>
      </c>
      <c r="I2763" t="s">
        <v>328</v>
      </c>
      <c r="J2763" t="s">
        <v>328</v>
      </c>
      <c r="K2763" t="s">
        <v>328</v>
      </c>
      <c r="L2763" t="s">
        <v>328</v>
      </c>
      <c r="M2763" t="s">
        <v>16202</v>
      </c>
      <c r="N2763" t="s">
        <v>328</v>
      </c>
      <c r="O2763" t="s">
        <v>328</v>
      </c>
    </row>
    <row r="2764" spans="1:15">
      <c r="A2764" t="s">
        <v>3720</v>
      </c>
      <c r="B2764" t="s">
        <v>16203</v>
      </c>
      <c r="C2764" t="s">
        <v>328</v>
      </c>
      <c r="D2764" t="s">
        <v>328</v>
      </c>
      <c r="E2764" t="s">
        <v>12934</v>
      </c>
      <c r="F2764" t="s">
        <v>2907</v>
      </c>
      <c r="G2764" t="s">
        <v>328</v>
      </c>
      <c r="H2764" t="s">
        <v>328</v>
      </c>
      <c r="I2764" t="s">
        <v>328</v>
      </c>
      <c r="J2764" t="s">
        <v>328</v>
      </c>
      <c r="K2764" t="s">
        <v>328</v>
      </c>
      <c r="L2764" t="s">
        <v>328</v>
      </c>
      <c r="M2764" t="s">
        <v>16203</v>
      </c>
      <c r="N2764" t="s">
        <v>328</v>
      </c>
      <c r="O2764" t="s">
        <v>328</v>
      </c>
    </row>
    <row r="2765" spans="1:15">
      <c r="A2765" t="s">
        <v>3720</v>
      </c>
      <c r="B2765" t="s">
        <v>16204</v>
      </c>
      <c r="C2765" t="s">
        <v>328</v>
      </c>
      <c r="D2765" t="s">
        <v>328</v>
      </c>
      <c r="E2765" t="s">
        <v>12934</v>
      </c>
      <c r="F2765" t="s">
        <v>2907</v>
      </c>
      <c r="G2765" t="s">
        <v>328</v>
      </c>
      <c r="H2765" t="s">
        <v>328</v>
      </c>
      <c r="I2765" t="s">
        <v>328</v>
      </c>
      <c r="J2765" t="s">
        <v>328</v>
      </c>
      <c r="K2765" t="s">
        <v>328</v>
      </c>
      <c r="L2765" t="s">
        <v>328</v>
      </c>
      <c r="M2765" t="s">
        <v>16204</v>
      </c>
      <c r="N2765" t="s">
        <v>328</v>
      </c>
      <c r="O2765" t="s">
        <v>328</v>
      </c>
    </row>
    <row r="2766" spans="1:15">
      <c r="A2766" t="s">
        <v>3720</v>
      </c>
      <c r="B2766" t="s">
        <v>16205</v>
      </c>
      <c r="C2766" t="s">
        <v>328</v>
      </c>
      <c r="D2766" t="s">
        <v>328</v>
      </c>
      <c r="E2766" t="s">
        <v>12934</v>
      </c>
      <c r="F2766" t="s">
        <v>2907</v>
      </c>
      <c r="G2766" t="s">
        <v>328</v>
      </c>
      <c r="H2766" t="s">
        <v>328</v>
      </c>
      <c r="I2766" t="s">
        <v>328</v>
      </c>
      <c r="J2766" t="s">
        <v>328</v>
      </c>
      <c r="K2766" t="s">
        <v>328</v>
      </c>
      <c r="L2766" t="s">
        <v>328</v>
      </c>
      <c r="M2766" t="s">
        <v>16205</v>
      </c>
      <c r="N2766" t="s">
        <v>328</v>
      </c>
      <c r="O2766" t="s">
        <v>328</v>
      </c>
    </row>
    <row r="2767" spans="1:15">
      <c r="A2767" t="s">
        <v>3720</v>
      </c>
      <c r="B2767" t="s">
        <v>16206</v>
      </c>
      <c r="C2767" t="s">
        <v>328</v>
      </c>
      <c r="D2767" t="s">
        <v>328</v>
      </c>
      <c r="E2767" t="s">
        <v>12934</v>
      </c>
      <c r="F2767" t="s">
        <v>2907</v>
      </c>
      <c r="G2767" t="s">
        <v>328</v>
      </c>
      <c r="H2767" t="s">
        <v>328</v>
      </c>
      <c r="I2767" t="s">
        <v>328</v>
      </c>
      <c r="J2767" t="s">
        <v>328</v>
      </c>
      <c r="K2767" t="s">
        <v>328</v>
      </c>
      <c r="L2767" t="s">
        <v>328</v>
      </c>
      <c r="M2767" t="s">
        <v>16206</v>
      </c>
      <c r="N2767" t="s">
        <v>328</v>
      </c>
      <c r="O2767" t="s">
        <v>328</v>
      </c>
    </row>
    <row r="2768" spans="1:15">
      <c r="A2768" t="s">
        <v>3720</v>
      </c>
      <c r="B2768" t="s">
        <v>16207</v>
      </c>
      <c r="C2768" t="s">
        <v>328</v>
      </c>
      <c r="D2768" t="s">
        <v>328</v>
      </c>
      <c r="E2768" t="s">
        <v>12934</v>
      </c>
      <c r="F2768" t="s">
        <v>2907</v>
      </c>
      <c r="G2768" t="s">
        <v>328</v>
      </c>
      <c r="H2768" t="s">
        <v>328</v>
      </c>
      <c r="I2768" t="s">
        <v>328</v>
      </c>
      <c r="J2768" t="s">
        <v>328</v>
      </c>
      <c r="K2768" t="s">
        <v>328</v>
      </c>
      <c r="L2768" t="s">
        <v>328</v>
      </c>
      <c r="M2768" t="s">
        <v>16207</v>
      </c>
      <c r="N2768" t="s">
        <v>328</v>
      </c>
      <c r="O2768" t="s">
        <v>328</v>
      </c>
    </row>
    <row r="2769" spans="1:15">
      <c r="A2769" t="s">
        <v>3720</v>
      </c>
      <c r="B2769" t="s">
        <v>16208</v>
      </c>
      <c r="C2769" t="s">
        <v>328</v>
      </c>
      <c r="D2769" t="s">
        <v>328</v>
      </c>
      <c r="E2769" t="s">
        <v>12934</v>
      </c>
      <c r="F2769" t="s">
        <v>2907</v>
      </c>
      <c r="G2769" t="s">
        <v>328</v>
      </c>
      <c r="H2769" t="s">
        <v>328</v>
      </c>
      <c r="I2769" t="s">
        <v>328</v>
      </c>
      <c r="J2769" t="s">
        <v>328</v>
      </c>
      <c r="K2769" t="s">
        <v>328</v>
      </c>
      <c r="L2769" t="s">
        <v>328</v>
      </c>
      <c r="M2769" t="s">
        <v>16208</v>
      </c>
      <c r="N2769" t="s">
        <v>328</v>
      </c>
      <c r="O2769" t="s">
        <v>328</v>
      </c>
    </row>
    <row r="2770" spans="1:15">
      <c r="A2770" t="s">
        <v>3720</v>
      </c>
      <c r="B2770" t="s">
        <v>16209</v>
      </c>
      <c r="C2770" t="s">
        <v>328</v>
      </c>
      <c r="D2770" t="s">
        <v>328</v>
      </c>
      <c r="E2770" t="s">
        <v>12934</v>
      </c>
      <c r="F2770" t="s">
        <v>2907</v>
      </c>
      <c r="G2770" t="s">
        <v>328</v>
      </c>
      <c r="H2770" t="s">
        <v>328</v>
      </c>
      <c r="I2770" t="s">
        <v>328</v>
      </c>
      <c r="J2770" t="s">
        <v>328</v>
      </c>
      <c r="K2770" t="s">
        <v>328</v>
      </c>
      <c r="L2770" t="s">
        <v>328</v>
      </c>
      <c r="M2770" t="s">
        <v>16209</v>
      </c>
      <c r="N2770" t="s">
        <v>328</v>
      </c>
      <c r="O2770" t="s">
        <v>328</v>
      </c>
    </row>
    <row r="2771" spans="1:15">
      <c r="A2771" t="s">
        <v>3720</v>
      </c>
      <c r="B2771" t="s">
        <v>16210</v>
      </c>
      <c r="C2771" t="s">
        <v>328</v>
      </c>
      <c r="D2771" t="s">
        <v>328</v>
      </c>
      <c r="E2771" t="s">
        <v>12934</v>
      </c>
      <c r="F2771" t="s">
        <v>2907</v>
      </c>
      <c r="G2771" t="s">
        <v>328</v>
      </c>
      <c r="H2771" t="s">
        <v>328</v>
      </c>
      <c r="I2771" t="s">
        <v>328</v>
      </c>
      <c r="J2771" t="s">
        <v>328</v>
      </c>
      <c r="K2771" t="s">
        <v>328</v>
      </c>
      <c r="L2771" t="s">
        <v>328</v>
      </c>
      <c r="M2771" t="s">
        <v>16210</v>
      </c>
      <c r="N2771" t="s">
        <v>328</v>
      </c>
      <c r="O2771" t="s">
        <v>328</v>
      </c>
    </row>
    <row r="2772" spans="1:15">
      <c r="A2772" t="s">
        <v>3720</v>
      </c>
      <c r="B2772" t="s">
        <v>16211</v>
      </c>
      <c r="C2772" t="s">
        <v>328</v>
      </c>
      <c r="D2772" t="s">
        <v>328</v>
      </c>
      <c r="E2772" t="s">
        <v>12934</v>
      </c>
      <c r="F2772" t="s">
        <v>2907</v>
      </c>
      <c r="G2772" t="s">
        <v>328</v>
      </c>
      <c r="H2772" t="s">
        <v>328</v>
      </c>
      <c r="I2772" t="s">
        <v>328</v>
      </c>
      <c r="J2772" t="s">
        <v>328</v>
      </c>
      <c r="K2772" t="s">
        <v>328</v>
      </c>
      <c r="L2772" t="s">
        <v>328</v>
      </c>
      <c r="M2772" t="s">
        <v>16211</v>
      </c>
      <c r="N2772" t="s">
        <v>328</v>
      </c>
      <c r="O2772" t="s">
        <v>328</v>
      </c>
    </row>
    <row r="2773" spans="1:15">
      <c r="A2773" t="s">
        <v>3720</v>
      </c>
      <c r="B2773" t="s">
        <v>16212</v>
      </c>
      <c r="C2773" t="s">
        <v>328</v>
      </c>
      <c r="D2773" t="s">
        <v>328</v>
      </c>
      <c r="E2773" t="s">
        <v>12934</v>
      </c>
      <c r="F2773" t="s">
        <v>2907</v>
      </c>
      <c r="G2773" t="s">
        <v>328</v>
      </c>
      <c r="H2773" t="s">
        <v>328</v>
      </c>
      <c r="I2773" t="s">
        <v>328</v>
      </c>
      <c r="J2773" t="s">
        <v>328</v>
      </c>
      <c r="K2773" t="s">
        <v>328</v>
      </c>
      <c r="L2773" t="s">
        <v>328</v>
      </c>
      <c r="M2773" t="s">
        <v>16212</v>
      </c>
      <c r="N2773" t="s">
        <v>328</v>
      </c>
      <c r="O2773" t="s">
        <v>328</v>
      </c>
    </row>
    <row r="2774" spans="1:15">
      <c r="A2774" t="s">
        <v>3720</v>
      </c>
      <c r="B2774" t="s">
        <v>16213</v>
      </c>
      <c r="C2774" t="s">
        <v>328</v>
      </c>
      <c r="D2774" t="s">
        <v>328</v>
      </c>
      <c r="E2774" t="s">
        <v>12934</v>
      </c>
      <c r="F2774" t="s">
        <v>2907</v>
      </c>
      <c r="G2774" t="s">
        <v>328</v>
      </c>
      <c r="H2774" t="s">
        <v>328</v>
      </c>
      <c r="I2774" t="s">
        <v>328</v>
      </c>
      <c r="J2774" t="s">
        <v>328</v>
      </c>
      <c r="K2774" t="s">
        <v>328</v>
      </c>
      <c r="L2774" t="s">
        <v>328</v>
      </c>
      <c r="M2774" t="s">
        <v>16213</v>
      </c>
      <c r="N2774" t="s">
        <v>328</v>
      </c>
      <c r="O2774" t="s">
        <v>328</v>
      </c>
    </row>
    <row r="2775" spans="1:15">
      <c r="A2775" t="s">
        <v>3720</v>
      </c>
      <c r="B2775" t="s">
        <v>16214</v>
      </c>
      <c r="C2775" t="s">
        <v>328</v>
      </c>
      <c r="D2775" t="s">
        <v>328</v>
      </c>
      <c r="E2775" t="s">
        <v>12934</v>
      </c>
      <c r="F2775" t="s">
        <v>2907</v>
      </c>
      <c r="G2775" t="s">
        <v>328</v>
      </c>
      <c r="H2775" t="s">
        <v>328</v>
      </c>
      <c r="I2775" t="s">
        <v>328</v>
      </c>
      <c r="J2775" t="s">
        <v>328</v>
      </c>
      <c r="K2775" t="s">
        <v>328</v>
      </c>
      <c r="L2775" t="s">
        <v>328</v>
      </c>
      <c r="M2775" t="s">
        <v>16214</v>
      </c>
      <c r="N2775" t="s">
        <v>328</v>
      </c>
      <c r="O2775" t="s">
        <v>328</v>
      </c>
    </row>
    <row r="2776" spans="1:15">
      <c r="A2776" t="s">
        <v>3720</v>
      </c>
      <c r="B2776" t="s">
        <v>16215</v>
      </c>
      <c r="C2776" t="s">
        <v>328</v>
      </c>
      <c r="D2776" t="s">
        <v>328</v>
      </c>
      <c r="E2776" t="s">
        <v>12934</v>
      </c>
      <c r="F2776" t="s">
        <v>2907</v>
      </c>
      <c r="G2776" t="s">
        <v>328</v>
      </c>
      <c r="H2776" t="s">
        <v>328</v>
      </c>
      <c r="I2776" t="s">
        <v>328</v>
      </c>
      <c r="J2776" t="s">
        <v>328</v>
      </c>
      <c r="K2776" t="s">
        <v>328</v>
      </c>
      <c r="L2776" t="s">
        <v>328</v>
      </c>
      <c r="M2776" t="s">
        <v>16215</v>
      </c>
      <c r="N2776" t="s">
        <v>328</v>
      </c>
      <c r="O2776" t="s">
        <v>328</v>
      </c>
    </row>
    <row r="2777" spans="1:15">
      <c r="A2777" t="s">
        <v>3720</v>
      </c>
      <c r="B2777" t="s">
        <v>16216</v>
      </c>
      <c r="C2777" t="s">
        <v>328</v>
      </c>
      <c r="D2777" t="s">
        <v>328</v>
      </c>
      <c r="E2777" t="s">
        <v>12934</v>
      </c>
      <c r="F2777" t="s">
        <v>2907</v>
      </c>
      <c r="G2777" t="s">
        <v>328</v>
      </c>
      <c r="H2777" t="s">
        <v>328</v>
      </c>
      <c r="I2777" t="s">
        <v>328</v>
      </c>
      <c r="J2777" t="s">
        <v>328</v>
      </c>
      <c r="K2777" t="s">
        <v>328</v>
      </c>
      <c r="L2777" t="s">
        <v>328</v>
      </c>
      <c r="M2777" t="s">
        <v>16216</v>
      </c>
      <c r="N2777" t="s">
        <v>328</v>
      </c>
      <c r="O2777" t="s">
        <v>328</v>
      </c>
    </row>
    <row r="2778" spans="1:15">
      <c r="A2778" t="s">
        <v>3720</v>
      </c>
      <c r="B2778" t="s">
        <v>16217</v>
      </c>
      <c r="C2778" t="s">
        <v>328</v>
      </c>
      <c r="D2778" t="s">
        <v>328</v>
      </c>
      <c r="E2778" t="s">
        <v>12934</v>
      </c>
      <c r="F2778" t="s">
        <v>2907</v>
      </c>
      <c r="G2778" t="s">
        <v>328</v>
      </c>
      <c r="H2778" t="s">
        <v>328</v>
      </c>
      <c r="I2778" t="s">
        <v>328</v>
      </c>
      <c r="J2778" t="s">
        <v>328</v>
      </c>
      <c r="K2778" t="s">
        <v>328</v>
      </c>
      <c r="L2778" t="s">
        <v>328</v>
      </c>
      <c r="M2778" t="s">
        <v>16217</v>
      </c>
      <c r="N2778" t="s">
        <v>328</v>
      </c>
      <c r="O2778" t="s">
        <v>328</v>
      </c>
    </row>
    <row r="2779" spans="1:15">
      <c r="A2779" t="s">
        <v>3720</v>
      </c>
      <c r="B2779" t="s">
        <v>16218</v>
      </c>
      <c r="C2779" t="s">
        <v>328</v>
      </c>
      <c r="D2779" t="s">
        <v>328</v>
      </c>
      <c r="E2779" t="s">
        <v>12934</v>
      </c>
      <c r="F2779" t="s">
        <v>2907</v>
      </c>
      <c r="G2779" t="s">
        <v>328</v>
      </c>
      <c r="H2779" t="s">
        <v>328</v>
      </c>
      <c r="I2779" t="s">
        <v>328</v>
      </c>
      <c r="J2779" t="s">
        <v>328</v>
      </c>
      <c r="K2779" t="s">
        <v>328</v>
      </c>
      <c r="L2779" t="s">
        <v>328</v>
      </c>
      <c r="M2779" t="s">
        <v>16218</v>
      </c>
      <c r="N2779" t="s">
        <v>328</v>
      </c>
      <c r="O2779" t="s">
        <v>328</v>
      </c>
    </row>
    <row r="2780" spans="1:15">
      <c r="A2780" t="s">
        <v>3720</v>
      </c>
      <c r="B2780" t="s">
        <v>16219</v>
      </c>
      <c r="C2780" t="s">
        <v>328</v>
      </c>
      <c r="D2780" t="s">
        <v>328</v>
      </c>
      <c r="E2780" t="s">
        <v>12934</v>
      </c>
      <c r="F2780" t="s">
        <v>2907</v>
      </c>
      <c r="G2780" t="s">
        <v>328</v>
      </c>
      <c r="H2780" t="s">
        <v>328</v>
      </c>
      <c r="I2780" t="s">
        <v>328</v>
      </c>
      <c r="J2780" t="s">
        <v>328</v>
      </c>
      <c r="K2780" t="s">
        <v>328</v>
      </c>
      <c r="L2780" t="s">
        <v>328</v>
      </c>
      <c r="M2780" t="s">
        <v>16219</v>
      </c>
      <c r="N2780" t="s">
        <v>328</v>
      </c>
      <c r="O2780" t="s">
        <v>328</v>
      </c>
    </row>
    <row r="2781" spans="1:15">
      <c r="A2781" t="s">
        <v>3720</v>
      </c>
      <c r="B2781" t="s">
        <v>16220</v>
      </c>
      <c r="C2781" t="s">
        <v>328</v>
      </c>
      <c r="D2781" t="s">
        <v>328</v>
      </c>
      <c r="E2781" t="s">
        <v>12934</v>
      </c>
      <c r="F2781" t="s">
        <v>2907</v>
      </c>
      <c r="G2781" t="s">
        <v>328</v>
      </c>
      <c r="H2781" t="s">
        <v>328</v>
      </c>
      <c r="I2781" t="s">
        <v>328</v>
      </c>
      <c r="J2781" t="s">
        <v>328</v>
      </c>
      <c r="K2781" t="s">
        <v>328</v>
      </c>
      <c r="L2781" t="s">
        <v>328</v>
      </c>
      <c r="M2781" t="s">
        <v>16220</v>
      </c>
      <c r="N2781" t="s">
        <v>328</v>
      </c>
      <c r="O2781" t="s">
        <v>328</v>
      </c>
    </row>
    <row r="2782" spans="1:15">
      <c r="A2782" t="s">
        <v>3720</v>
      </c>
      <c r="B2782" t="s">
        <v>16221</v>
      </c>
      <c r="C2782" t="s">
        <v>328</v>
      </c>
      <c r="D2782" t="s">
        <v>328</v>
      </c>
      <c r="E2782" t="s">
        <v>12934</v>
      </c>
      <c r="F2782" t="s">
        <v>2907</v>
      </c>
      <c r="G2782" t="s">
        <v>328</v>
      </c>
      <c r="H2782" t="s">
        <v>328</v>
      </c>
      <c r="I2782" t="s">
        <v>328</v>
      </c>
      <c r="J2782" t="s">
        <v>328</v>
      </c>
      <c r="K2782" t="s">
        <v>328</v>
      </c>
      <c r="L2782" t="s">
        <v>328</v>
      </c>
      <c r="M2782" t="s">
        <v>16222</v>
      </c>
      <c r="N2782" t="s">
        <v>328</v>
      </c>
      <c r="O2782" t="s">
        <v>328</v>
      </c>
    </row>
    <row r="2783" spans="1:15">
      <c r="A2783" t="s">
        <v>3720</v>
      </c>
      <c r="B2783" t="s">
        <v>16222</v>
      </c>
      <c r="C2783" t="s">
        <v>328</v>
      </c>
      <c r="D2783" t="s">
        <v>328</v>
      </c>
      <c r="E2783" t="s">
        <v>12934</v>
      </c>
      <c r="F2783" t="s">
        <v>2907</v>
      </c>
      <c r="G2783" t="s">
        <v>328</v>
      </c>
      <c r="H2783" t="s">
        <v>328</v>
      </c>
      <c r="I2783" t="s">
        <v>328</v>
      </c>
      <c r="J2783" t="s">
        <v>328</v>
      </c>
      <c r="K2783" t="s">
        <v>328</v>
      </c>
      <c r="L2783" t="s">
        <v>328</v>
      </c>
      <c r="M2783" t="s">
        <v>16222</v>
      </c>
      <c r="N2783" t="s">
        <v>328</v>
      </c>
      <c r="O2783" t="s">
        <v>328</v>
      </c>
    </row>
    <row r="2784" spans="1:15">
      <c r="A2784" t="s">
        <v>3720</v>
      </c>
      <c r="B2784" t="s">
        <v>16223</v>
      </c>
      <c r="C2784" t="s">
        <v>328</v>
      </c>
      <c r="D2784" t="s">
        <v>328</v>
      </c>
      <c r="E2784" t="s">
        <v>12934</v>
      </c>
      <c r="F2784" t="s">
        <v>2907</v>
      </c>
      <c r="G2784" t="s">
        <v>328</v>
      </c>
      <c r="H2784" t="s">
        <v>328</v>
      </c>
      <c r="I2784" t="s">
        <v>328</v>
      </c>
      <c r="J2784" t="s">
        <v>328</v>
      </c>
      <c r="K2784" t="s">
        <v>328</v>
      </c>
      <c r="L2784" t="s">
        <v>328</v>
      </c>
      <c r="M2784" t="s">
        <v>16224</v>
      </c>
      <c r="N2784" t="s">
        <v>328</v>
      </c>
      <c r="O2784" t="s">
        <v>328</v>
      </c>
    </row>
    <row r="2785" spans="1:15">
      <c r="A2785" t="s">
        <v>3720</v>
      </c>
      <c r="B2785" t="s">
        <v>16225</v>
      </c>
      <c r="C2785" t="s">
        <v>328</v>
      </c>
      <c r="D2785" t="s">
        <v>328</v>
      </c>
      <c r="E2785" t="s">
        <v>12934</v>
      </c>
      <c r="F2785" t="s">
        <v>2907</v>
      </c>
      <c r="G2785" t="s">
        <v>328</v>
      </c>
      <c r="H2785" t="s">
        <v>328</v>
      </c>
      <c r="I2785" t="s">
        <v>328</v>
      </c>
      <c r="J2785" t="s">
        <v>328</v>
      </c>
      <c r="K2785" t="s">
        <v>328</v>
      </c>
      <c r="L2785">
        <v>108</v>
      </c>
      <c r="M2785" t="s">
        <v>16226</v>
      </c>
      <c r="N2785" t="s">
        <v>328</v>
      </c>
      <c r="O2785" t="s">
        <v>328</v>
      </c>
    </row>
    <row r="2786" spans="1:15">
      <c r="A2786" t="s">
        <v>3720</v>
      </c>
      <c r="B2786" t="s">
        <v>16227</v>
      </c>
      <c r="C2786" t="s">
        <v>328</v>
      </c>
      <c r="D2786" t="s">
        <v>328</v>
      </c>
      <c r="E2786" t="s">
        <v>12934</v>
      </c>
      <c r="F2786" t="s">
        <v>2907</v>
      </c>
      <c r="G2786" t="s">
        <v>328</v>
      </c>
      <c r="H2786" t="s">
        <v>328</v>
      </c>
      <c r="I2786" t="s">
        <v>328</v>
      </c>
      <c r="J2786" t="s">
        <v>328</v>
      </c>
      <c r="K2786" t="s">
        <v>328</v>
      </c>
      <c r="L2786" t="s">
        <v>328</v>
      </c>
      <c r="M2786" t="s">
        <v>16228</v>
      </c>
      <c r="N2786" t="s">
        <v>328</v>
      </c>
      <c r="O2786" t="s">
        <v>328</v>
      </c>
    </row>
    <row r="2787" spans="1:15">
      <c r="A2787" t="s">
        <v>3720</v>
      </c>
      <c r="B2787" t="s">
        <v>16229</v>
      </c>
      <c r="C2787" t="s">
        <v>328</v>
      </c>
      <c r="D2787" t="s">
        <v>328</v>
      </c>
      <c r="E2787" t="s">
        <v>12934</v>
      </c>
      <c r="F2787" t="s">
        <v>2907</v>
      </c>
      <c r="G2787" t="s">
        <v>328</v>
      </c>
      <c r="H2787" t="s">
        <v>328</v>
      </c>
      <c r="I2787" t="s">
        <v>328</v>
      </c>
      <c r="J2787" t="s">
        <v>328</v>
      </c>
      <c r="K2787" t="s">
        <v>328</v>
      </c>
      <c r="L2787" t="s">
        <v>328</v>
      </c>
      <c r="M2787" t="s">
        <v>16229</v>
      </c>
      <c r="N2787" t="s">
        <v>328</v>
      </c>
      <c r="O2787" t="s">
        <v>328</v>
      </c>
    </row>
    <row r="2788" spans="1:15">
      <c r="A2788" t="s">
        <v>3720</v>
      </c>
      <c r="B2788" t="s">
        <v>16230</v>
      </c>
      <c r="C2788" t="s">
        <v>328</v>
      </c>
      <c r="D2788" t="s">
        <v>328</v>
      </c>
      <c r="E2788" t="s">
        <v>12934</v>
      </c>
      <c r="F2788" t="s">
        <v>2907</v>
      </c>
      <c r="G2788" t="s">
        <v>328</v>
      </c>
      <c r="H2788" t="s">
        <v>328</v>
      </c>
      <c r="I2788" t="s">
        <v>328</v>
      </c>
      <c r="J2788" t="s">
        <v>328</v>
      </c>
      <c r="K2788" t="s">
        <v>328</v>
      </c>
      <c r="L2788" t="s">
        <v>328</v>
      </c>
      <c r="M2788" t="s">
        <v>16230</v>
      </c>
      <c r="N2788" t="s">
        <v>328</v>
      </c>
      <c r="O2788" t="s">
        <v>328</v>
      </c>
    </row>
    <row r="2789" spans="1:15">
      <c r="A2789" t="s">
        <v>3720</v>
      </c>
      <c r="B2789" t="s">
        <v>16231</v>
      </c>
      <c r="C2789" t="s">
        <v>328</v>
      </c>
      <c r="D2789" t="s">
        <v>328</v>
      </c>
      <c r="E2789" t="s">
        <v>2912</v>
      </c>
      <c r="F2789" t="s">
        <v>2911</v>
      </c>
      <c r="G2789" t="s">
        <v>328</v>
      </c>
      <c r="H2789" t="s">
        <v>6526</v>
      </c>
      <c r="I2789" t="s">
        <v>328</v>
      </c>
      <c r="J2789" t="s">
        <v>328</v>
      </c>
      <c r="K2789" t="s">
        <v>328</v>
      </c>
      <c r="L2789" t="s">
        <v>328</v>
      </c>
      <c r="M2789" t="s">
        <v>16231</v>
      </c>
      <c r="N2789" t="s">
        <v>328</v>
      </c>
      <c r="O2789" t="s">
        <v>328</v>
      </c>
    </row>
    <row r="2790" spans="1:15">
      <c r="A2790" t="s">
        <v>3720</v>
      </c>
      <c r="B2790" t="s">
        <v>16232</v>
      </c>
      <c r="C2790" t="s">
        <v>328</v>
      </c>
      <c r="D2790" t="s">
        <v>328</v>
      </c>
      <c r="E2790" t="s">
        <v>12934</v>
      </c>
      <c r="F2790" t="s">
        <v>2907</v>
      </c>
      <c r="G2790" t="s">
        <v>328</v>
      </c>
      <c r="H2790" t="s">
        <v>328</v>
      </c>
      <c r="I2790" t="s">
        <v>328</v>
      </c>
      <c r="J2790" t="s">
        <v>328</v>
      </c>
      <c r="K2790" t="s">
        <v>328</v>
      </c>
      <c r="L2790" t="s">
        <v>328</v>
      </c>
      <c r="M2790" t="s">
        <v>16232</v>
      </c>
      <c r="N2790" t="s">
        <v>328</v>
      </c>
      <c r="O2790" t="s">
        <v>328</v>
      </c>
    </row>
    <row r="2791" spans="1:15">
      <c r="A2791" t="s">
        <v>3720</v>
      </c>
      <c r="B2791" t="s">
        <v>16233</v>
      </c>
      <c r="C2791" t="s">
        <v>328</v>
      </c>
      <c r="D2791" t="s">
        <v>328</v>
      </c>
      <c r="E2791" t="s">
        <v>12934</v>
      </c>
      <c r="F2791" t="s">
        <v>2907</v>
      </c>
      <c r="G2791" t="s">
        <v>328</v>
      </c>
      <c r="H2791" t="s">
        <v>328</v>
      </c>
      <c r="I2791" t="s">
        <v>328</v>
      </c>
      <c r="J2791" t="s">
        <v>328</v>
      </c>
      <c r="K2791" t="s">
        <v>328</v>
      </c>
      <c r="L2791" t="s">
        <v>328</v>
      </c>
      <c r="M2791" t="s">
        <v>16233</v>
      </c>
      <c r="N2791" t="s">
        <v>328</v>
      </c>
      <c r="O2791" t="s">
        <v>328</v>
      </c>
    </row>
    <row r="2792" spans="1:15">
      <c r="A2792" t="s">
        <v>3720</v>
      </c>
      <c r="B2792" t="s">
        <v>16234</v>
      </c>
      <c r="C2792" t="s">
        <v>328</v>
      </c>
      <c r="D2792" t="s">
        <v>328</v>
      </c>
      <c r="E2792" t="s">
        <v>2912</v>
      </c>
      <c r="F2792" t="s">
        <v>2911</v>
      </c>
      <c r="G2792" t="s">
        <v>328</v>
      </c>
      <c r="H2792" t="s">
        <v>328</v>
      </c>
      <c r="I2792" t="s">
        <v>328</v>
      </c>
      <c r="J2792" t="s">
        <v>328</v>
      </c>
      <c r="K2792" t="s">
        <v>328</v>
      </c>
      <c r="L2792" t="s">
        <v>328</v>
      </c>
      <c r="M2792" t="s">
        <v>16234</v>
      </c>
      <c r="N2792" t="s">
        <v>328</v>
      </c>
      <c r="O2792" t="s">
        <v>328</v>
      </c>
    </row>
    <row r="2793" spans="1:15">
      <c r="A2793" t="s">
        <v>3720</v>
      </c>
      <c r="B2793" t="s">
        <v>16235</v>
      </c>
      <c r="C2793" t="s">
        <v>328</v>
      </c>
      <c r="D2793" t="s">
        <v>328</v>
      </c>
      <c r="E2793" t="s">
        <v>12934</v>
      </c>
      <c r="F2793" t="s">
        <v>2907</v>
      </c>
      <c r="G2793" t="s">
        <v>328</v>
      </c>
      <c r="H2793" t="s">
        <v>328</v>
      </c>
      <c r="I2793" t="s">
        <v>16046</v>
      </c>
      <c r="J2793" t="s">
        <v>328</v>
      </c>
      <c r="K2793" t="s">
        <v>328</v>
      </c>
      <c r="L2793" t="s">
        <v>328</v>
      </c>
      <c r="M2793" t="s">
        <v>16235</v>
      </c>
      <c r="N2793" t="s">
        <v>328</v>
      </c>
      <c r="O2793" t="s">
        <v>328</v>
      </c>
    </row>
    <row r="2794" spans="1:15">
      <c r="A2794" t="s">
        <v>3720</v>
      </c>
      <c r="B2794" t="s">
        <v>16236</v>
      </c>
      <c r="C2794" t="s">
        <v>328</v>
      </c>
      <c r="D2794" t="s">
        <v>328</v>
      </c>
      <c r="E2794" t="s">
        <v>12934</v>
      </c>
      <c r="F2794" t="s">
        <v>2907</v>
      </c>
      <c r="G2794" t="s">
        <v>328</v>
      </c>
      <c r="H2794" t="s">
        <v>328</v>
      </c>
      <c r="I2794" t="s">
        <v>328</v>
      </c>
      <c r="J2794" t="s">
        <v>328</v>
      </c>
      <c r="K2794" t="s">
        <v>328</v>
      </c>
      <c r="L2794">
        <v>120</v>
      </c>
      <c r="M2794" t="s">
        <v>16236</v>
      </c>
      <c r="N2794" t="s">
        <v>328</v>
      </c>
      <c r="O2794" t="s">
        <v>328</v>
      </c>
    </row>
    <row r="2795" spans="1:15">
      <c r="A2795" t="s">
        <v>3720</v>
      </c>
      <c r="B2795" t="s">
        <v>16237</v>
      </c>
      <c r="C2795" t="s">
        <v>328</v>
      </c>
      <c r="D2795" t="s">
        <v>328</v>
      </c>
      <c r="E2795" t="s">
        <v>12934</v>
      </c>
      <c r="F2795" t="s">
        <v>2907</v>
      </c>
      <c r="G2795" t="s">
        <v>328</v>
      </c>
      <c r="H2795" t="s">
        <v>6524</v>
      </c>
      <c r="I2795" t="s">
        <v>328</v>
      </c>
      <c r="J2795" t="s">
        <v>328</v>
      </c>
      <c r="K2795" t="s">
        <v>328</v>
      </c>
      <c r="L2795" t="s">
        <v>328</v>
      </c>
      <c r="M2795" t="s">
        <v>16238</v>
      </c>
      <c r="N2795" t="s">
        <v>328</v>
      </c>
      <c r="O2795" t="s">
        <v>328</v>
      </c>
    </row>
    <row r="2796" spans="1:15">
      <c r="A2796" t="s">
        <v>3720</v>
      </c>
      <c r="B2796" t="s">
        <v>16239</v>
      </c>
      <c r="C2796" t="s">
        <v>328</v>
      </c>
      <c r="D2796" t="s">
        <v>328</v>
      </c>
      <c r="E2796" t="s">
        <v>12934</v>
      </c>
      <c r="F2796" t="s">
        <v>2907</v>
      </c>
      <c r="G2796" t="s">
        <v>328</v>
      </c>
      <c r="H2796" t="s">
        <v>6524</v>
      </c>
      <c r="I2796" t="s">
        <v>328</v>
      </c>
      <c r="J2796" t="s">
        <v>328</v>
      </c>
      <c r="K2796" t="s">
        <v>328</v>
      </c>
      <c r="L2796" t="s">
        <v>328</v>
      </c>
      <c r="M2796" t="s">
        <v>16240</v>
      </c>
      <c r="N2796" t="s">
        <v>328</v>
      </c>
      <c r="O2796" t="s">
        <v>328</v>
      </c>
    </row>
    <row r="2797" spans="1:15">
      <c r="A2797" t="s">
        <v>3720</v>
      </c>
      <c r="B2797" t="s">
        <v>16241</v>
      </c>
      <c r="C2797" t="s">
        <v>328</v>
      </c>
      <c r="D2797" t="s">
        <v>328</v>
      </c>
      <c r="E2797" t="s">
        <v>2912</v>
      </c>
      <c r="F2797" t="s">
        <v>2911</v>
      </c>
      <c r="G2797" t="s">
        <v>328</v>
      </c>
      <c r="H2797" t="s">
        <v>6526</v>
      </c>
      <c r="I2797" t="s">
        <v>328</v>
      </c>
      <c r="J2797" t="s">
        <v>328</v>
      </c>
      <c r="K2797" t="s">
        <v>328</v>
      </c>
      <c r="L2797">
        <v>130</v>
      </c>
      <c r="M2797" t="s">
        <v>16241</v>
      </c>
      <c r="N2797" t="s">
        <v>328</v>
      </c>
      <c r="O2797" t="s">
        <v>328</v>
      </c>
    </row>
    <row r="2798" spans="1:15">
      <c r="A2798" t="s">
        <v>3720</v>
      </c>
      <c r="B2798" t="s">
        <v>16242</v>
      </c>
      <c r="C2798" t="s">
        <v>328</v>
      </c>
      <c r="D2798" t="s">
        <v>328</v>
      </c>
      <c r="E2798" t="s">
        <v>12934</v>
      </c>
      <c r="F2798" t="s">
        <v>2911</v>
      </c>
      <c r="G2798" t="s">
        <v>328</v>
      </c>
      <c r="H2798" t="s">
        <v>328</v>
      </c>
      <c r="I2798" t="s">
        <v>328</v>
      </c>
      <c r="J2798" t="s">
        <v>328</v>
      </c>
      <c r="K2798" t="s">
        <v>328</v>
      </c>
      <c r="L2798" t="s">
        <v>328</v>
      </c>
      <c r="M2798" t="s">
        <v>16242</v>
      </c>
      <c r="N2798" t="s">
        <v>328</v>
      </c>
      <c r="O2798" t="s">
        <v>328</v>
      </c>
    </row>
    <row r="2799" spans="1:15">
      <c r="A2799" t="s">
        <v>3720</v>
      </c>
      <c r="B2799" t="s">
        <v>16243</v>
      </c>
      <c r="C2799" t="s">
        <v>328</v>
      </c>
      <c r="D2799" t="s">
        <v>328</v>
      </c>
      <c r="E2799" t="s">
        <v>2912</v>
      </c>
      <c r="F2799" t="s">
        <v>2911</v>
      </c>
      <c r="G2799" t="s">
        <v>328</v>
      </c>
      <c r="H2799" t="s">
        <v>6526</v>
      </c>
      <c r="I2799" t="s">
        <v>328</v>
      </c>
      <c r="J2799" t="s">
        <v>328</v>
      </c>
      <c r="K2799" t="s">
        <v>328</v>
      </c>
      <c r="L2799" t="s">
        <v>328</v>
      </c>
      <c r="M2799" t="s">
        <v>16243</v>
      </c>
      <c r="N2799" t="s">
        <v>328</v>
      </c>
      <c r="O2799" t="s">
        <v>328</v>
      </c>
    </row>
    <row r="2800" spans="1:15">
      <c r="A2800" t="s">
        <v>3720</v>
      </c>
      <c r="B2800" t="s">
        <v>16244</v>
      </c>
      <c r="C2800" t="s">
        <v>328</v>
      </c>
      <c r="D2800" t="s">
        <v>328</v>
      </c>
      <c r="E2800" t="s">
        <v>12934</v>
      </c>
      <c r="F2800" t="s">
        <v>2907</v>
      </c>
      <c r="G2800" t="s">
        <v>328</v>
      </c>
      <c r="H2800" t="s">
        <v>328</v>
      </c>
      <c r="I2800" t="s">
        <v>328</v>
      </c>
      <c r="J2800" t="s">
        <v>328</v>
      </c>
      <c r="K2800" t="s">
        <v>328</v>
      </c>
      <c r="L2800" t="s">
        <v>328</v>
      </c>
      <c r="M2800" t="s">
        <v>16244</v>
      </c>
      <c r="N2800" t="s">
        <v>328</v>
      </c>
      <c r="O2800" t="s">
        <v>328</v>
      </c>
    </row>
    <row r="2801" spans="1:15">
      <c r="A2801" t="s">
        <v>4861</v>
      </c>
      <c r="B2801" t="s">
        <v>16245</v>
      </c>
      <c r="C2801" t="s">
        <v>328</v>
      </c>
      <c r="D2801" t="s">
        <v>328</v>
      </c>
      <c r="E2801" t="s">
        <v>12934</v>
      </c>
      <c r="F2801" t="s">
        <v>2907</v>
      </c>
      <c r="G2801" t="s">
        <v>328</v>
      </c>
      <c r="H2801" t="s">
        <v>6524</v>
      </c>
      <c r="I2801" t="s">
        <v>328</v>
      </c>
      <c r="J2801" t="s">
        <v>328</v>
      </c>
      <c r="K2801" t="s">
        <v>328</v>
      </c>
      <c r="L2801" t="s">
        <v>328</v>
      </c>
      <c r="M2801" t="s">
        <v>16245</v>
      </c>
      <c r="N2801" t="s">
        <v>328</v>
      </c>
      <c r="O2801" t="s">
        <v>328</v>
      </c>
    </row>
    <row r="2802" spans="1:15">
      <c r="A2802" t="s">
        <v>3550</v>
      </c>
      <c r="B2802" t="s">
        <v>16246</v>
      </c>
      <c r="C2802" t="s">
        <v>328</v>
      </c>
      <c r="D2802" t="s">
        <v>328</v>
      </c>
      <c r="E2802" t="s">
        <v>12934</v>
      </c>
      <c r="F2802" t="s">
        <v>2907</v>
      </c>
      <c r="G2802" t="s">
        <v>328</v>
      </c>
      <c r="H2802" t="s">
        <v>328</v>
      </c>
      <c r="I2802" t="s">
        <v>328</v>
      </c>
      <c r="J2802" t="s">
        <v>328</v>
      </c>
      <c r="K2802" t="s">
        <v>328</v>
      </c>
      <c r="L2802" t="s">
        <v>328</v>
      </c>
      <c r="M2802" t="s">
        <v>16246</v>
      </c>
      <c r="N2802" t="s">
        <v>328</v>
      </c>
      <c r="O2802" t="s">
        <v>328</v>
      </c>
    </row>
    <row r="2803" spans="1:15">
      <c r="A2803" t="s">
        <v>3550</v>
      </c>
      <c r="B2803" t="s">
        <v>16247</v>
      </c>
      <c r="C2803" t="s">
        <v>328</v>
      </c>
      <c r="D2803" t="s">
        <v>328</v>
      </c>
      <c r="E2803" t="s">
        <v>12934</v>
      </c>
      <c r="F2803" t="s">
        <v>2907</v>
      </c>
      <c r="G2803" t="s">
        <v>328</v>
      </c>
      <c r="H2803" t="s">
        <v>328</v>
      </c>
      <c r="I2803" t="s">
        <v>328</v>
      </c>
      <c r="J2803" t="s">
        <v>328</v>
      </c>
      <c r="K2803" t="s">
        <v>328</v>
      </c>
      <c r="L2803" t="s">
        <v>328</v>
      </c>
      <c r="M2803" t="s">
        <v>16247</v>
      </c>
      <c r="N2803" t="s">
        <v>328</v>
      </c>
      <c r="O2803" t="s">
        <v>328</v>
      </c>
    </row>
    <row r="2804" spans="1:15">
      <c r="A2804" t="s">
        <v>3550</v>
      </c>
      <c r="B2804" t="s">
        <v>16248</v>
      </c>
      <c r="C2804" t="s">
        <v>328</v>
      </c>
      <c r="D2804" t="s">
        <v>328</v>
      </c>
      <c r="E2804" t="s">
        <v>12934</v>
      </c>
      <c r="F2804" t="s">
        <v>2907</v>
      </c>
      <c r="G2804" t="s">
        <v>328</v>
      </c>
      <c r="H2804" t="s">
        <v>328</v>
      </c>
      <c r="I2804" t="s">
        <v>328</v>
      </c>
      <c r="J2804" t="s">
        <v>328</v>
      </c>
      <c r="K2804" t="s">
        <v>328</v>
      </c>
      <c r="L2804" t="s">
        <v>328</v>
      </c>
      <c r="M2804" t="s">
        <v>16248</v>
      </c>
      <c r="N2804" t="s">
        <v>328</v>
      </c>
      <c r="O2804" t="s">
        <v>328</v>
      </c>
    </row>
    <row r="2805" spans="1:15">
      <c r="A2805" t="s">
        <v>3550</v>
      </c>
      <c r="B2805" t="s">
        <v>16249</v>
      </c>
      <c r="C2805" t="s">
        <v>328</v>
      </c>
      <c r="D2805" t="s">
        <v>328</v>
      </c>
      <c r="E2805" t="s">
        <v>12934</v>
      </c>
      <c r="F2805" t="s">
        <v>2907</v>
      </c>
      <c r="G2805" t="s">
        <v>328</v>
      </c>
      <c r="H2805" t="s">
        <v>328</v>
      </c>
      <c r="I2805" t="s">
        <v>328</v>
      </c>
      <c r="J2805" t="s">
        <v>328</v>
      </c>
      <c r="K2805" t="s">
        <v>328</v>
      </c>
      <c r="L2805" t="s">
        <v>328</v>
      </c>
      <c r="M2805" t="s">
        <v>16249</v>
      </c>
      <c r="N2805" t="s">
        <v>328</v>
      </c>
      <c r="O2805" t="s">
        <v>328</v>
      </c>
    </row>
    <row r="2806" spans="1:15">
      <c r="A2806" t="s">
        <v>3550</v>
      </c>
      <c r="B2806" t="s">
        <v>16250</v>
      </c>
      <c r="C2806" t="s">
        <v>328</v>
      </c>
      <c r="D2806" t="s">
        <v>328</v>
      </c>
      <c r="E2806" t="s">
        <v>12934</v>
      </c>
      <c r="F2806" t="s">
        <v>2907</v>
      </c>
      <c r="G2806" t="s">
        <v>328</v>
      </c>
      <c r="H2806" t="s">
        <v>328</v>
      </c>
      <c r="I2806" t="s">
        <v>328</v>
      </c>
      <c r="J2806" t="s">
        <v>328</v>
      </c>
      <c r="K2806" t="s">
        <v>328</v>
      </c>
      <c r="L2806" t="s">
        <v>328</v>
      </c>
      <c r="M2806" t="s">
        <v>16250</v>
      </c>
      <c r="N2806" t="s">
        <v>328</v>
      </c>
      <c r="O2806" t="s">
        <v>328</v>
      </c>
    </row>
    <row r="2807" spans="1:15">
      <c r="A2807" t="s">
        <v>3550</v>
      </c>
      <c r="B2807" t="s">
        <v>16251</v>
      </c>
      <c r="C2807" t="s">
        <v>328</v>
      </c>
      <c r="D2807" t="s">
        <v>328</v>
      </c>
      <c r="E2807" t="s">
        <v>12934</v>
      </c>
      <c r="F2807" t="s">
        <v>2907</v>
      </c>
      <c r="G2807" t="s">
        <v>328</v>
      </c>
      <c r="H2807" t="s">
        <v>328</v>
      </c>
      <c r="I2807" t="s">
        <v>328</v>
      </c>
      <c r="J2807" t="s">
        <v>328</v>
      </c>
      <c r="K2807" t="s">
        <v>328</v>
      </c>
      <c r="L2807" t="s">
        <v>328</v>
      </c>
      <c r="M2807" t="s">
        <v>16251</v>
      </c>
      <c r="N2807" t="s">
        <v>328</v>
      </c>
      <c r="O2807" t="s">
        <v>328</v>
      </c>
    </row>
    <row r="2808" spans="1:15">
      <c r="A2808" t="s">
        <v>3550</v>
      </c>
      <c r="B2808" t="s">
        <v>16252</v>
      </c>
      <c r="C2808" t="s">
        <v>328</v>
      </c>
      <c r="D2808" t="s">
        <v>328</v>
      </c>
      <c r="E2808" t="s">
        <v>12934</v>
      </c>
      <c r="F2808" t="s">
        <v>2907</v>
      </c>
      <c r="G2808" t="s">
        <v>328</v>
      </c>
      <c r="H2808" t="s">
        <v>328</v>
      </c>
      <c r="I2808" t="s">
        <v>328</v>
      </c>
      <c r="J2808" t="s">
        <v>328</v>
      </c>
      <c r="K2808" t="s">
        <v>328</v>
      </c>
      <c r="L2808" t="s">
        <v>328</v>
      </c>
      <c r="M2808" t="s">
        <v>16253</v>
      </c>
      <c r="N2808" t="s">
        <v>328</v>
      </c>
      <c r="O2808" t="s">
        <v>328</v>
      </c>
    </row>
    <row r="2809" spans="1:15">
      <c r="A2809" t="s">
        <v>3550</v>
      </c>
      <c r="B2809" t="s">
        <v>13511</v>
      </c>
      <c r="C2809" t="s">
        <v>328</v>
      </c>
      <c r="D2809" t="s">
        <v>328</v>
      </c>
      <c r="E2809" t="s">
        <v>12934</v>
      </c>
      <c r="F2809" t="s">
        <v>2907</v>
      </c>
      <c r="G2809" t="s">
        <v>328</v>
      </c>
      <c r="H2809" t="s">
        <v>328</v>
      </c>
      <c r="I2809" t="s">
        <v>328</v>
      </c>
      <c r="J2809" t="s">
        <v>328</v>
      </c>
      <c r="K2809" t="s">
        <v>328</v>
      </c>
      <c r="L2809" t="s">
        <v>328</v>
      </c>
      <c r="M2809" t="s">
        <v>16254</v>
      </c>
      <c r="N2809" t="s">
        <v>328</v>
      </c>
      <c r="O2809" t="s">
        <v>328</v>
      </c>
    </row>
    <row r="2810" spans="1:15">
      <c r="A2810" t="s">
        <v>3550</v>
      </c>
      <c r="B2810" t="s">
        <v>13512</v>
      </c>
      <c r="C2810" t="s">
        <v>328</v>
      </c>
      <c r="D2810" t="s">
        <v>328</v>
      </c>
      <c r="E2810" t="s">
        <v>12934</v>
      </c>
      <c r="F2810" t="s">
        <v>2907</v>
      </c>
      <c r="G2810" t="s">
        <v>328</v>
      </c>
      <c r="H2810" t="s">
        <v>328</v>
      </c>
      <c r="I2810" t="s">
        <v>328</v>
      </c>
      <c r="J2810" t="s">
        <v>328</v>
      </c>
      <c r="K2810" t="s">
        <v>328</v>
      </c>
      <c r="L2810" t="s">
        <v>328</v>
      </c>
      <c r="M2810" t="s">
        <v>16255</v>
      </c>
      <c r="N2810" t="s">
        <v>328</v>
      </c>
      <c r="O2810" t="s">
        <v>328</v>
      </c>
    </row>
    <row r="2811" spans="1:15">
      <c r="A2811" t="s">
        <v>3550</v>
      </c>
      <c r="B2811" t="s">
        <v>13513</v>
      </c>
      <c r="C2811" t="s">
        <v>328</v>
      </c>
      <c r="D2811" t="s">
        <v>328</v>
      </c>
      <c r="E2811" t="s">
        <v>12934</v>
      </c>
      <c r="F2811" t="s">
        <v>2907</v>
      </c>
      <c r="G2811" t="s">
        <v>328</v>
      </c>
      <c r="H2811" t="s">
        <v>328</v>
      </c>
      <c r="I2811" t="s">
        <v>328</v>
      </c>
      <c r="J2811" t="s">
        <v>328</v>
      </c>
      <c r="K2811" t="s">
        <v>328</v>
      </c>
      <c r="L2811" t="s">
        <v>328</v>
      </c>
      <c r="M2811" t="s">
        <v>16256</v>
      </c>
      <c r="N2811" t="s">
        <v>328</v>
      </c>
      <c r="O2811" t="s">
        <v>328</v>
      </c>
    </row>
    <row r="2812" spans="1:15">
      <c r="A2812" t="s">
        <v>3550</v>
      </c>
      <c r="B2812" t="s">
        <v>13514</v>
      </c>
      <c r="C2812" t="s">
        <v>328</v>
      </c>
      <c r="D2812" t="s">
        <v>328</v>
      </c>
      <c r="E2812" t="s">
        <v>12934</v>
      </c>
      <c r="F2812" t="s">
        <v>2907</v>
      </c>
      <c r="G2812" t="s">
        <v>328</v>
      </c>
      <c r="H2812" t="s">
        <v>328</v>
      </c>
      <c r="I2812" t="s">
        <v>328</v>
      </c>
      <c r="J2812" t="s">
        <v>328</v>
      </c>
      <c r="K2812" t="s">
        <v>328</v>
      </c>
      <c r="L2812" t="s">
        <v>328</v>
      </c>
      <c r="M2812" t="s">
        <v>16257</v>
      </c>
      <c r="N2812" t="s">
        <v>328</v>
      </c>
      <c r="O2812" t="s">
        <v>328</v>
      </c>
    </row>
    <row r="2813" spans="1:15">
      <c r="A2813" t="s">
        <v>3550</v>
      </c>
      <c r="B2813" t="s">
        <v>16258</v>
      </c>
      <c r="C2813" t="s">
        <v>328</v>
      </c>
      <c r="D2813" t="s">
        <v>328</v>
      </c>
      <c r="E2813" t="s">
        <v>12934</v>
      </c>
      <c r="F2813" t="s">
        <v>2907</v>
      </c>
      <c r="G2813" t="s">
        <v>328</v>
      </c>
      <c r="H2813" t="s">
        <v>328</v>
      </c>
      <c r="I2813" t="s">
        <v>328</v>
      </c>
      <c r="J2813" t="s">
        <v>328</v>
      </c>
      <c r="K2813" t="s">
        <v>328</v>
      </c>
      <c r="L2813" t="s">
        <v>328</v>
      </c>
      <c r="M2813" t="s">
        <v>16258</v>
      </c>
      <c r="N2813" t="s">
        <v>328</v>
      </c>
      <c r="O2813" t="s">
        <v>328</v>
      </c>
    </row>
    <row r="2814" spans="1:15">
      <c r="A2814" t="s">
        <v>16259</v>
      </c>
      <c r="B2814" t="s">
        <v>16260</v>
      </c>
      <c r="C2814" t="s">
        <v>328</v>
      </c>
      <c r="D2814" t="s">
        <v>328</v>
      </c>
      <c r="E2814" t="s">
        <v>2912</v>
      </c>
      <c r="F2814" t="s">
        <v>2907</v>
      </c>
      <c r="G2814" t="s">
        <v>328</v>
      </c>
      <c r="H2814" t="s">
        <v>328</v>
      </c>
      <c r="I2814" t="s">
        <v>328</v>
      </c>
      <c r="J2814" t="s">
        <v>328</v>
      </c>
      <c r="K2814" t="s">
        <v>328</v>
      </c>
      <c r="L2814" t="s">
        <v>328</v>
      </c>
      <c r="M2814" t="s">
        <v>16260</v>
      </c>
      <c r="N2814" t="s">
        <v>328</v>
      </c>
      <c r="O2814" t="s">
        <v>328</v>
      </c>
    </row>
    <row r="2815" spans="1:15">
      <c r="A2815" t="s">
        <v>3726</v>
      </c>
      <c r="B2815" t="s">
        <v>16261</v>
      </c>
      <c r="C2815" t="s">
        <v>328</v>
      </c>
      <c r="D2815" t="s">
        <v>328</v>
      </c>
      <c r="E2815" t="s">
        <v>12934</v>
      </c>
      <c r="F2815" t="s">
        <v>2907</v>
      </c>
      <c r="G2815" t="s">
        <v>328</v>
      </c>
      <c r="H2815" t="s">
        <v>328</v>
      </c>
      <c r="I2815" t="s">
        <v>328</v>
      </c>
      <c r="J2815" t="s">
        <v>328</v>
      </c>
      <c r="K2815" t="s">
        <v>328</v>
      </c>
      <c r="L2815" t="s">
        <v>328</v>
      </c>
      <c r="M2815" t="s">
        <v>16261</v>
      </c>
      <c r="N2815" t="s">
        <v>328</v>
      </c>
      <c r="O2815" t="s">
        <v>328</v>
      </c>
    </row>
    <row r="2816" spans="1:15">
      <c r="A2816" t="s">
        <v>3726</v>
      </c>
      <c r="B2816" t="s">
        <v>16262</v>
      </c>
      <c r="C2816" t="s">
        <v>328</v>
      </c>
      <c r="D2816" t="s">
        <v>328</v>
      </c>
      <c r="E2816" t="s">
        <v>12934</v>
      </c>
      <c r="F2816" t="s">
        <v>2907</v>
      </c>
      <c r="G2816" t="s">
        <v>328</v>
      </c>
      <c r="H2816" t="s">
        <v>328</v>
      </c>
      <c r="I2816" t="s">
        <v>328</v>
      </c>
      <c r="J2816" t="s">
        <v>328</v>
      </c>
      <c r="K2816" t="s">
        <v>328</v>
      </c>
      <c r="L2816" t="s">
        <v>328</v>
      </c>
      <c r="M2816" t="s">
        <v>16262</v>
      </c>
      <c r="N2816" t="s">
        <v>328</v>
      </c>
      <c r="O2816" t="s">
        <v>328</v>
      </c>
    </row>
    <row r="2817" spans="1:15">
      <c r="A2817" t="s">
        <v>3726</v>
      </c>
      <c r="B2817" t="s">
        <v>16263</v>
      </c>
      <c r="C2817" t="s">
        <v>328</v>
      </c>
      <c r="D2817" t="s">
        <v>328</v>
      </c>
      <c r="E2817" t="s">
        <v>12934</v>
      </c>
      <c r="F2817" t="s">
        <v>2907</v>
      </c>
      <c r="G2817" t="s">
        <v>328</v>
      </c>
      <c r="H2817" t="s">
        <v>328</v>
      </c>
      <c r="I2817" t="s">
        <v>328</v>
      </c>
      <c r="J2817" t="s">
        <v>328</v>
      </c>
      <c r="K2817" t="s">
        <v>328</v>
      </c>
      <c r="L2817" t="s">
        <v>328</v>
      </c>
      <c r="M2817" t="s">
        <v>16263</v>
      </c>
      <c r="N2817" t="s">
        <v>328</v>
      </c>
      <c r="O2817" t="s">
        <v>328</v>
      </c>
    </row>
    <row r="2818" spans="1:15">
      <c r="A2818" t="s">
        <v>16264</v>
      </c>
      <c r="B2818" t="s">
        <v>16265</v>
      </c>
      <c r="C2818" t="s">
        <v>328</v>
      </c>
      <c r="D2818" t="s">
        <v>328</v>
      </c>
      <c r="E2818" t="s">
        <v>12934</v>
      </c>
      <c r="F2818" t="s">
        <v>2907</v>
      </c>
      <c r="G2818" t="s">
        <v>328</v>
      </c>
      <c r="H2818" t="s">
        <v>2659</v>
      </c>
      <c r="I2818" t="s">
        <v>2659</v>
      </c>
      <c r="J2818" t="s">
        <v>328</v>
      </c>
      <c r="K2818" t="s">
        <v>328</v>
      </c>
      <c r="L2818" t="s">
        <v>328</v>
      </c>
      <c r="M2818" t="s">
        <v>16265</v>
      </c>
      <c r="N2818" t="s">
        <v>328</v>
      </c>
      <c r="O2818" t="s">
        <v>328</v>
      </c>
    </row>
    <row r="2819" spans="1:15">
      <c r="A2819" t="s">
        <v>5066</v>
      </c>
      <c r="B2819" t="s">
        <v>16266</v>
      </c>
      <c r="C2819" t="s">
        <v>328</v>
      </c>
      <c r="D2819" t="s">
        <v>328</v>
      </c>
      <c r="E2819" t="s">
        <v>12934</v>
      </c>
      <c r="F2819" t="s">
        <v>2907</v>
      </c>
      <c r="G2819" t="s">
        <v>328</v>
      </c>
      <c r="H2819" t="s">
        <v>6524</v>
      </c>
      <c r="I2819" t="s">
        <v>328</v>
      </c>
      <c r="J2819" t="s">
        <v>328</v>
      </c>
      <c r="K2819" t="s">
        <v>328</v>
      </c>
      <c r="L2819" t="s">
        <v>328</v>
      </c>
      <c r="M2819" t="s">
        <v>16266</v>
      </c>
      <c r="N2819" t="s">
        <v>328</v>
      </c>
      <c r="O2819" t="s">
        <v>328</v>
      </c>
    </row>
    <row r="2820" spans="1:15">
      <c r="A2820" t="s">
        <v>5075</v>
      </c>
      <c r="B2820" t="s">
        <v>16267</v>
      </c>
      <c r="C2820" t="s">
        <v>328</v>
      </c>
      <c r="D2820" t="s">
        <v>328</v>
      </c>
      <c r="E2820" t="s">
        <v>12934</v>
      </c>
      <c r="F2820" t="s">
        <v>2907</v>
      </c>
      <c r="G2820" t="s">
        <v>328</v>
      </c>
      <c r="H2820" t="s">
        <v>328</v>
      </c>
      <c r="I2820" t="s">
        <v>328</v>
      </c>
      <c r="J2820" t="s">
        <v>328</v>
      </c>
      <c r="K2820" t="s">
        <v>328</v>
      </c>
      <c r="L2820" t="s">
        <v>328</v>
      </c>
      <c r="M2820" t="s">
        <v>16267</v>
      </c>
      <c r="N2820" t="s">
        <v>328</v>
      </c>
      <c r="O2820" t="s">
        <v>328</v>
      </c>
    </row>
    <row r="2821" spans="1:15">
      <c r="A2821" t="s">
        <v>5075</v>
      </c>
      <c r="B2821" t="s">
        <v>16268</v>
      </c>
      <c r="C2821" t="s">
        <v>328</v>
      </c>
      <c r="D2821" t="s">
        <v>328</v>
      </c>
      <c r="E2821" t="s">
        <v>12934</v>
      </c>
      <c r="F2821" t="s">
        <v>2907</v>
      </c>
      <c r="G2821" t="s">
        <v>328</v>
      </c>
      <c r="H2821" t="s">
        <v>328</v>
      </c>
      <c r="I2821" t="s">
        <v>328</v>
      </c>
      <c r="J2821" t="s">
        <v>328</v>
      </c>
      <c r="K2821" t="s">
        <v>328</v>
      </c>
      <c r="L2821" t="s">
        <v>328</v>
      </c>
      <c r="M2821" t="s">
        <v>16268</v>
      </c>
      <c r="N2821" t="s">
        <v>328</v>
      </c>
      <c r="O2821" t="s">
        <v>328</v>
      </c>
    </row>
    <row r="2822" spans="1:15">
      <c r="A2822" t="s">
        <v>5075</v>
      </c>
      <c r="B2822" t="s">
        <v>16269</v>
      </c>
      <c r="C2822" t="s">
        <v>328</v>
      </c>
      <c r="D2822" t="s">
        <v>328</v>
      </c>
      <c r="E2822" t="s">
        <v>2912</v>
      </c>
      <c r="F2822" t="s">
        <v>2911</v>
      </c>
      <c r="G2822" t="s">
        <v>328</v>
      </c>
      <c r="H2822" t="s">
        <v>328</v>
      </c>
      <c r="I2822" t="s">
        <v>328</v>
      </c>
      <c r="J2822" t="s">
        <v>328</v>
      </c>
      <c r="K2822" t="s">
        <v>328</v>
      </c>
      <c r="L2822" t="s">
        <v>328</v>
      </c>
      <c r="M2822" t="s">
        <v>16269</v>
      </c>
      <c r="N2822" t="s">
        <v>328</v>
      </c>
      <c r="O2822" t="s">
        <v>328</v>
      </c>
    </row>
    <row r="2823" spans="1:15">
      <c r="A2823" t="s">
        <v>5075</v>
      </c>
      <c r="B2823" t="s">
        <v>16270</v>
      </c>
      <c r="C2823" t="s">
        <v>328</v>
      </c>
      <c r="D2823" t="s">
        <v>328</v>
      </c>
      <c r="E2823" t="s">
        <v>12934</v>
      </c>
      <c r="F2823" t="s">
        <v>2907</v>
      </c>
      <c r="G2823" t="s">
        <v>328</v>
      </c>
      <c r="H2823" t="s">
        <v>6524</v>
      </c>
      <c r="I2823" t="s">
        <v>328</v>
      </c>
      <c r="J2823" t="s">
        <v>328</v>
      </c>
      <c r="K2823" t="s">
        <v>328</v>
      </c>
      <c r="L2823" t="s">
        <v>328</v>
      </c>
      <c r="M2823" t="s">
        <v>16270</v>
      </c>
      <c r="N2823" t="s">
        <v>328</v>
      </c>
      <c r="O2823" t="s">
        <v>328</v>
      </c>
    </row>
    <row r="2824" spans="1:15">
      <c r="A2824" t="s">
        <v>5075</v>
      </c>
      <c r="B2824" t="s">
        <v>16271</v>
      </c>
      <c r="C2824" t="s">
        <v>328</v>
      </c>
      <c r="D2824" t="s">
        <v>328</v>
      </c>
      <c r="E2824" t="s">
        <v>12934</v>
      </c>
      <c r="F2824" t="s">
        <v>2907</v>
      </c>
      <c r="G2824" t="s">
        <v>328</v>
      </c>
      <c r="H2824" t="s">
        <v>6524</v>
      </c>
      <c r="I2824" t="s">
        <v>328</v>
      </c>
      <c r="J2824" t="s">
        <v>328</v>
      </c>
      <c r="K2824" t="s">
        <v>328</v>
      </c>
      <c r="L2824" t="s">
        <v>328</v>
      </c>
      <c r="M2824" t="s">
        <v>16271</v>
      </c>
      <c r="N2824" t="s">
        <v>328</v>
      </c>
      <c r="O2824" t="s">
        <v>328</v>
      </c>
    </row>
    <row r="2825" spans="1:15">
      <c r="A2825" t="s">
        <v>5075</v>
      </c>
      <c r="B2825" t="s">
        <v>16272</v>
      </c>
      <c r="C2825" t="s">
        <v>328</v>
      </c>
      <c r="D2825" t="s">
        <v>328</v>
      </c>
      <c r="E2825" t="s">
        <v>12934</v>
      </c>
      <c r="F2825" t="s">
        <v>2907</v>
      </c>
      <c r="G2825" t="s">
        <v>328</v>
      </c>
      <c r="H2825" t="s">
        <v>328</v>
      </c>
      <c r="I2825" t="s">
        <v>328</v>
      </c>
      <c r="J2825" t="s">
        <v>328</v>
      </c>
      <c r="K2825" t="s">
        <v>328</v>
      </c>
      <c r="L2825" t="s">
        <v>328</v>
      </c>
      <c r="M2825" t="s">
        <v>16272</v>
      </c>
      <c r="N2825" t="s">
        <v>328</v>
      </c>
      <c r="O2825" t="s">
        <v>328</v>
      </c>
    </row>
    <row r="2826" spans="1:15">
      <c r="A2826" t="s">
        <v>5075</v>
      </c>
      <c r="B2826" t="s">
        <v>16273</v>
      </c>
      <c r="C2826" t="s">
        <v>328</v>
      </c>
      <c r="D2826" t="s">
        <v>328</v>
      </c>
      <c r="E2826" t="s">
        <v>12934</v>
      </c>
      <c r="F2826" t="s">
        <v>2907</v>
      </c>
      <c r="G2826" t="s">
        <v>328</v>
      </c>
      <c r="H2826" t="s">
        <v>2659</v>
      </c>
      <c r="I2826" t="s">
        <v>328</v>
      </c>
      <c r="J2826" t="s">
        <v>328</v>
      </c>
      <c r="K2826" t="s">
        <v>328</v>
      </c>
      <c r="L2826" t="s">
        <v>328</v>
      </c>
      <c r="M2826" t="s">
        <v>16273</v>
      </c>
      <c r="N2826" t="s">
        <v>328</v>
      </c>
      <c r="O2826" t="s">
        <v>328</v>
      </c>
    </row>
    <row r="2827" spans="1:15">
      <c r="A2827" t="s">
        <v>5075</v>
      </c>
      <c r="B2827" t="s">
        <v>16274</v>
      </c>
      <c r="C2827" t="s">
        <v>328</v>
      </c>
      <c r="D2827" t="s">
        <v>328</v>
      </c>
      <c r="E2827" t="s">
        <v>12934</v>
      </c>
      <c r="F2827" t="s">
        <v>2907</v>
      </c>
      <c r="G2827" t="s">
        <v>328</v>
      </c>
      <c r="H2827" t="s">
        <v>328</v>
      </c>
      <c r="I2827" t="s">
        <v>328</v>
      </c>
      <c r="J2827" t="s">
        <v>328</v>
      </c>
      <c r="K2827" t="s">
        <v>328</v>
      </c>
      <c r="L2827" t="s">
        <v>328</v>
      </c>
      <c r="M2827" t="s">
        <v>16274</v>
      </c>
      <c r="N2827" t="s">
        <v>328</v>
      </c>
      <c r="O2827" t="s">
        <v>328</v>
      </c>
    </row>
    <row r="2828" spans="1:15">
      <c r="A2828" t="s">
        <v>5075</v>
      </c>
      <c r="B2828" t="s">
        <v>16275</v>
      </c>
      <c r="C2828" t="s">
        <v>328</v>
      </c>
      <c r="D2828" t="s">
        <v>328</v>
      </c>
      <c r="E2828" t="s">
        <v>12934</v>
      </c>
      <c r="F2828" t="s">
        <v>2907</v>
      </c>
      <c r="G2828" t="s">
        <v>328</v>
      </c>
      <c r="H2828" t="s">
        <v>6524</v>
      </c>
      <c r="I2828" t="s">
        <v>328</v>
      </c>
      <c r="J2828" t="s">
        <v>328</v>
      </c>
      <c r="K2828" t="s">
        <v>328</v>
      </c>
      <c r="L2828" t="s">
        <v>328</v>
      </c>
      <c r="M2828" t="s">
        <v>16275</v>
      </c>
      <c r="N2828" t="s">
        <v>328</v>
      </c>
      <c r="O2828" t="s">
        <v>328</v>
      </c>
    </row>
    <row r="2829" spans="1:15">
      <c r="A2829" t="s">
        <v>5075</v>
      </c>
      <c r="B2829" t="s">
        <v>16276</v>
      </c>
      <c r="C2829" t="s">
        <v>328</v>
      </c>
      <c r="D2829" t="s">
        <v>328</v>
      </c>
      <c r="E2829" t="s">
        <v>12934</v>
      </c>
      <c r="F2829" t="s">
        <v>2907</v>
      </c>
      <c r="G2829" t="s">
        <v>328</v>
      </c>
      <c r="H2829" t="s">
        <v>6524</v>
      </c>
      <c r="I2829" t="s">
        <v>328</v>
      </c>
      <c r="J2829" t="s">
        <v>328</v>
      </c>
      <c r="K2829" t="s">
        <v>328</v>
      </c>
      <c r="L2829" t="s">
        <v>328</v>
      </c>
      <c r="M2829" t="s">
        <v>16276</v>
      </c>
      <c r="N2829" t="s">
        <v>328</v>
      </c>
      <c r="O2829" t="s">
        <v>328</v>
      </c>
    </row>
    <row r="2830" spans="1:15">
      <c r="A2830" t="s">
        <v>5075</v>
      </c>
      <c r="B2830" t="s">
        <v>16277</v>
      </c>
      <c r="C2830" t="s">
        <v>328</v>
      </c>
      <c r="D2830" t="s">
        <v>328</v>
      </c>
      <c r="E2830" t="s">
        <v>12934</v>
      </c>
      <c r="F2830" t="s">
        <v>2907</v>
      </c>
      <c r="G2830" t="s">
        <v>328</v>
      </c>
      <c r="H2830" t="s">
        <v>328</v>
      </c>
      <c r="I2830" t="s">
        <v>328</v>
      </c>
      <c r="J2830" t="s">
        <v>328</v>
      </c>
      <c r="K2830" t="s">
        <v>328</v>
      </c>
      <c r="L2830" t="s">
        <v>328</v>
      </c>
      <c r="M2830" t="s">
        <v>16277</v>
      </c>
      <c r="N2830" t="s">
        <v>328</v>
      </c>
      <c r="O2830" t="s">
        <v>328</v>
      </c>
    </row>
    <row r="2831" spans="1:15">
      <c r="A2831" t="s">
        <v>5075</v>
      </c>
      <c r="B2831" t="s">
        <v>16278</v>
      </c>
      <c r="C2831" t="s">
        <v>328</v>
      </c>
      <c r="D2831" t="s">
        <v>328</v>
      </c>
      <c r="E2831" t="s">
        <v>12934</v>
      </c>
      <c r="F2831" t="s">
        <v>2907</v>
      </c>
      <c r="G2831" t="s">
        <v>328</v>
      </c>
      <c r="H2831" t="s">
        <v>6524</v>
      </c>
      <c r="I2831" t="s">
        <v>328</v>
      </c>
      <c r="J2831" t="s">
        <v>328</v>
      </c>
      <c r="K2831" t="s">
        <v>328</v>
      </c>
      <c r="L2831" t="s">
        <v>328</v>
      </c>
      <c r="M2831" t="s">
        <v>16278</v>
      </c>
      <c r="N2831" t="s">
        <v>328</v>
      </c>
      <c r="O2831" t="s">
        <v>328</v>
      </c>
    </row>
    <row r="2832" spans="1:15">
      <c r="A2832" t="s">
        <v>5075</v>
      </c>
      <c r="B2832" t="s">
        <v>16279</v>
      </c>
      <c r="C2832" t="s">
        <v>328</v>
      </c>
      <c r="D2832" t="s">
        <v>328</v>
      </c>
      <c r="E2832" t="s">
        <v>12934</v>
      </c>
      <c r="F2832" t="s">
        <v>2907</v>
      </c>
      <c r="G2832" t="s">
        <v>328</v>
      </c>
      <c r="H2832" t="s">
        <v>328</v>
      </c>
      <c r="I2832" t="s">
        <v>328</v>
      </c>
      <c r="J2832" t="s">
        <v>328</v>
      </c>
      <c r="K2832" t="s">
        <v>328</v>
      </c>
      <c r="L2832" t="s">
        <v>328</v>
      </c>
      <c r="M2832" t="s">
        <v>16279</v>
      </c>
      <c r="N2832" t="s">
        <v>328</v>
      </c>
      <c r="O2832" t="s">
        <v>328</v>
      </c>
    </row>
    <row r="2833" spans="1:15">
      <c r="A2833" t="s">
        <v>5075</v>
      </c>
      <c r="B2833" t="s">
        <v>16280</v>
      </c>
      <c r="C2833" t="s">
        <v>328</v>
      </c>
      <c r="D2833" t="s">
        <v>328</v>
      </c>
      <c r="E2833" t="s">
        <v>12934</v>
      </c>
      <c r="F2833" t="s">
        <v>2907</v>
      </c>
      <c r="G2833" t="s">
        <v>328</v>
      </c>
      <c r="H2833" t="s">
        <v>6524</v>
      </c>
      <c r="I2833" t="s">
        <v>328</v>
      </c>
      <c r="J2833" t="s">
        <v>328</v>
      </c>
      <c r="K2833" t="s">
        <v>328</v>
      </c>
      <c r="L2833" t="s">
        <v>328</v>
      </c>
      <c r="M2833" t="s">
        <v>16280</v>
      </c>
      <c r="N2833" t="s">
        <v>328</v>
      </c>
      <c r="O2833" t="s">
        <v>328</v>
      </c>
    </row>
    <row r="2834" spans="1:15">
      <c r="A2834" t="s">
        <v>5075</v>
      </c>
      <c r="B2834" t="s">
        <v>16281</v>
      </c>
      <c r="C2834" t="s">
        <v>328</v>
      </c>
      <c r="D2834" t="s">
        <v>328</v>
      </c>
      <c r="E2834" t="s">
        <v>12934</v>
      </c>
      <c r="F2834" t="s">
        <v>2907</v>
      </c>
      <c r="G2834" t="s">
        <v>328</v>
      </c>
      <c r="H2834" t="s">
        <v>328</v>
      </c>
      <c r="I2834" t="s">
        <v>328</v>
      </c>
      <c r="J2834" t="s">
        <v>328</v>
      </c>
      <c r="K2834" t="s">
        <v>328</v>
      </c>
      <c r="L2834" t="s">
        <v>328</v>
      </c>
      <c r="M2834" t="s">
        <v>16281</v>
      </c>
      <c r="N2834" t="s">
        <v>328</v>
      </c>
      <c r="O2834" t="s">
        <v>328</v>
      </c>
    </row>
    <row r="2835" spans="1:15">
      <c r="A2835" t="s">
        <v>5075</v>
      </c>
      <c r="B2835" t="s">
        <v>16282</v>
      </c>
      <c r="C2835" t="s">
        <v>328</v>
      </c>
      <c r="D2835" t="s">
        <v>328</v>
      </c>
      <c r="E2835" t="s">
        <v>12934</v>
      </c>
      <c r="F2835" t="s">
        <v>2907</v>
      </c>
      <c r="G2835" t="s">
        <v>328</v>
      </c>
      <c r="H2835" t="s">
        <v>328</v>
      </c>
      <c r="I2835" t="s">
        <v>328</v>
      </c>
      <c r="J2835" t="s">
        <v>328</v>
      </c>
      <c r="K2835" t="s">
        <v>328</v>
      </c>
      <c r="L2835" t="s">
        <v>328</v>
      </c>
      <c r="M2835" t="s">
        <v>16282</v>
      </c>
      <c r="N2835" t="s">
        <v>328</v>
      </c>
      <c r="O2835" t="s">
        <v>328</v>
      </c>
    </row>
    <row r="2836" spans="1:15">
      <c r="A2836" t="s">
        <v>5075</v>
      </c>
      <c r="B2836" t="s">
        <v>16283</v>
      </c>
      <c r="C2836" t="s">
        <v>328</v>
      </c>
      <c r="D2836" t="s">
        <v>328</v>
      </c>
      <c r="E2836" t="s">
        <v>2912</v>
      </c>
      <c r="F2836" t="s">
        <v>2907</v>
      </c>
      <c r="G2836" t="s">
        <v>328</v>
      </c>
      <c r="H2836" t="s">
        <v>6526</v>
      </c>
      <c r="I2836" t="s">
        <v>328</v>
      </c>
      <c r="J2836" t="s">
        <v>328</v>
      </c>
      <c r="K2836" t="s">
        <v>328</v>
      </c>
      <c r="L2836" t="s">
        <v>328</v>
      </c>
      <c r="M2836" t="s">
        <v>16283</v>
      </c>
      <c r="N2836" t="s">
        <v>328</v>
      </c>
      <c r="O2836" t="s">
        <v>328</v>
      </c>
    </row>
    <row r="2837" spans="1:15">
      <c r="A2837" t="s">
        <v>5075</v>
      </c>
      <c r="B2837" t="s">
        <v>16284</v>
      </c>
      <c r="C2837" t="s">
        <v>328</v>
      </c>
      <c r="D2837" t="s">
        <v>328</v>
      </c>
      <c r="E2837" t="s">
        <v>12934</v>
      </c>
      <c r="F2837" t="s">
        <v>2907</v>
      </c>
      <c r="G2837" t="s">
        <v>328</v>
      </c>
      <c r="H2837" t="s">
        <v>328</v>
      </c>
      <c r="I2837" t="s">
        <v>328</v>
      </c>
      <c r="J2837" t="s">
        <v>328</v>
      </c>
      <c r="K2837" t="s">
        <v>328</v>
      </c>
      <c r="L2837" t="s">
        <v>328</v>
      </c>
      <c r="M2837" t="s">
        <v>16284</v>
      </c>
      <c r="N2837" t="s">
        <v>328</v>
      </c>
      <c r="O2837" t="s">
        <v>328</v>
      </c>
    </row>
    <row r="2838" spans="1:15">
      <c r="A2838" t="s">
        <v>5075</v>
      </c>
      <c r="B2838" t="s">
        <v>16285</v>
      </c>
      <c r="C2838" t="s">
        <v>328</v>
      </c>
      <c r="D2838" t="s">
        <v>328</v>
      </c>
      <c r="E2838" t="s">
        <v>12934</v>
      </c>
      <c r="F2838" t="s">
        <v>2907</v>
      </c>
      <c r="G2838" t="s">
        <v>328</v>
      </c>
      <c r="H2838" t="s">
        <v>6524</v>
      </c>
      <c r="I2838" t="s">
        <v>328</v>
      </c>
      <c r="J2838" t="s">
        <v>328</v>
      </c>
      <c r="K2838" t="s">
        <v>328</v>
      </c>
      <c r="L2838" t="s">
        <v>328</v>
      </c>
      <c r="M2838" t="s">
        <v>16285</v>
      </c>
      <c r="N2838" t="s">
        <v>328</v>
      </c>
      <c r="O2838" t="s">
        <v>328</v>
      </c>
    </row>
    <row r="2839" spans="1:15">
      <c r="A2839" t="s">
        <v>5075</v>
      </c>
      <c r="B2839" t="s">
        <v>16286</v>
      </c>
      <c r="C2839" t="s">
        <v>328</v>
      </c>
      <c r="D2839" t="s">
        <v>328</v>
      </c>
      <c r="E2839" t="s">
        <v>12934</v>
      </c>
      <c r="F2839" t="s">
        <v>2907</v>
      </c>
      <c r="G2839" t="s">
        <v>328</v>
      </c>
      <c r="H2839" t="s">
        <v>328</v>
      </c>
      <c r="I2839" t="s">
        <v>328</v>
      </c>
      <c r="J2839" t="s">
        <v>328</v>
      </c>
      <c r="K2839" t="s">
        <v>328</v>
      </c>
      <c r="L2839" t="s">
        <v>328</v>
      </c>
      <c r="M2839" t="s">
        <v>16286</v>
      </c>
      <c r="N2839" t="s">
        <v>328</v>
      </c>
      <c r="O2839" t="s">
        <v>328</v>
      </c>
    </row>
    <row r="2840" spans="1:15">
      <c r="A2840" t="s">
        <v>5075</v>
      </c>
      <c r="B2840" t="s">
        <v>16287</v>
      </c>
      <c r="C2840" t="s">
        <v>328</v>
      </c>
      <c r="D2840" t="s">
        <v>328</v>
      </c>
      <c r="E2840" t="s">
        <v>12934</v>
      </c>
      <c r="F2840" t="s">
        <v>2907</v>
      </c>
      <c r="G2840" t="s">
        <v>328</v>
      </c>
      <c r="H2840" t="s">
        <v>328</v>
      </c>
      <c r="I2840" t="s">
        <v>328</v>
      </c>
      <c r="J2840" t="s">
        <v>328</v>
      </c>
      <c r="K2840" t="s">
        <v>328</v>
      </c>
      <c r="L2840" t="s">
        <v>328</v>
      </c>
      <c r="M2840" t="s">
        <v>16287</v>
      </c>
      <c r="N2840" t="s">
        <v>328</v>
      </c>
      <c r="O2840" t="s">
        <v>328</v>
      </c>
    </row>
    <row r="2841" spans="1:15">
      <c r="A2841" t="s">
        <v>5075</v>
      </c>
      <c r="B2841" t="s">
        <v>16288</v>
      </c>
      <c r="C2841" t="s">
        <v>328</v>
      </c>
      <c r="D2841" t="s">
        <v>328</v>
      </c>
      <c r="E2841" t="s">
        <v>12934</v>
      </c>
      <c r="F2841" t="s">
        <v>2907</v>
      </c>
      <c r="G2841" t="s">
        <v>328</v>
      </c>
      <c r="H2841" t="s">
        <v>328</v>
      </c>
      <c r="I2841" t="s">
        <v>328</v>
      </c>
      <c r="J2841" t="s">
        <v>328</v>
      </c>
      <c r="K2841" t="s">
        <v>328</v>
      </c>
      <c r="L2841" t="s">
        <v>328</v>
      </c>
      <c r="M2841" t="s">
        <v>16288</v>
      </c>
      <c r="N2841" t="s">
        <v>328</v>
      </c>
      <c r="O2841" t="s">
        <v>328</v>
      </c>
    </row>
    <row r="2842" spans="1:15">
      <c r="A2842" t="s">
        <v>5075</v>
      </c>
      <c r="B2842" t="s">
        <v>16289</v>
      </c>
      <c r="C2842" t="s">
        <v>328</v>
      </c>
      <c r="D2842" t="s">
        <v>328</v>
      </c>
      <c r="E2842" t="s">
        <v>12934</v>
      </c>
      <c r="F2842" t="s">
        <v>2907</v>
      </c>
      <c r="G2842" t="s">
        <v>328</v>
      </c>
      <c r="H2842" t="s">
        <v>328</v>
      </c>
      <c r="I2842" t="s">
        <v>328</v>
      </c>
      <c r="J2842" t="s">
        <v>328</v>
      </c>
      <c r="K2842" t="s">
        <v>328</v>
      </c>
      <c r="L2842" t="s">
        <v>328</v>
      </c>
      <c r="M2842" t="s">
        <v>16289</v>
      </c>
      <c r="N2842" t="s">
        <v>328</v>
      </c>
      <c r="O2842" t="s">
        <v>328</v>
      </c>
    </row>
    <row r="2843" spans="1:15">
      <c r="A2843" t="s">
        <v>5075</v>
      </c>
      <c r="B2843" t="s">
        <v>16290</v>
      </c>
      <c r="C2843" t="s">
        <v>328</v>
      </c>
      <c r="D2843" t="s">
        <v>328</v>
      </c>
      <c r="E2843" t="s">
        <v>12934</v>
      </c>
      <c r="F2843" t="s">
        <v>2907</v>
      </c>
      <c r="G2843" t="s">
        <v>328</v>
      </c>
      <c r="H2843" t="s">
        <v>6524</v>
      </c>
      <c r="I2843" t="s">
        <v>328</v>
      </c>
      <c r="J2843" t="s">
        <v>328</v>
      </c>
      <c r="K2843" t="s">
        <v>328</v>
      </c>
      <c r="L2843" t="s">
        <v>328</v>
      </c>
      <c r="M2843" t="s">
        <v>16290</v>
      </c>
      <c r="N2843" t="s">
        <v>328</v>
      </c>
      <c r="O2843" t="s">
        <v>328</v>
      </c>
    </row>
    <row r="2844" spans="1:15">
      <c r="A2844" t="s">
        <v>5075</v>
      </c>
      <c r="B2844" t="s">
        <v>16291</v>
      </c>
      <c r="C2844" t="s">
        <v>328</v>
      </c>
      <c r="D2844" t="s">
        <v>328</v>
      </c>
      <c r="E2844" t="s">
        <v>12934</v>
      </c>
      <c r="F2844" t="s">
        <v>2889</v>
      </c>
      <c r="G2844" t="s">
        <v>328</v>
      </c>
      <c r="H2844" t="s">
        <v>6524</v>
      </c>
      <c r="I2844" t="s">
        <v>328</v>
      </c>
      <c r="J2844" t="s">
        <v>328</v>
      </c>
      <c r="K2844" t="s">
        <v>328</v>
      </c>
      <c r="L2844" t="s">
        <v>328</v>
      </c>
      <c r="M2844" t="s">
        <v>16291</v>
      </c>
      <c r="N2844" t="s">
        <v>328</v>
      </c>
      <c r="O2844" t="s">
        <v>328</v>
      </c>
    </row>
    <row r="2845" spans="1:15">
      <c r="A2845" t="s">
        <v>5075</v>
      </c>
      <c r="B2845" t="s">
        <v>16292</v>
      </c>
      <c r="C2845" t="s">
        <v>328</v>
      </c>
      <c r="D2845" t="s">
        <v>328</v>
      </c>
      <c r="E2845" t="s">
        <v>12934</v>
      </c>
      <c r="F2845" t="s">
        <v>2907</v>
      </c>
      <c r="G2845" t="s">
        <v>328</v>
      </c>
      <c r="H2845" t="s">
        <v>6524</v>
      </c>
      <c r="I2845" t="s">
        <v>328</v>
      </c>
      <c r="J2845" t="s">
        <v>328</v>
      </c>
      <c r="K2845" t="s">
        <v>328</v>
      </c>
      <c r="L2845" t="s">
        <v>328</v>
      </c>
      <c r="M2845" t="s">
        <v>16292</v>
      </c>
      <c r="N2845" t="s">
        <v>328</v>
      </c>
      <c r="O2845" t="s">
        <v>328</v>
      </c>
    </row>
    <row r="2846" spans="1:15">
      <c r="A2846" t="s">
        <v>5075</v>
      </c>
      <c r="B2846" t="s">
        <v>16293</v>
      </c>
      <c r="C2846" t="s">
        <v>328</v>
      </c>
      <c r="D2846" t="s">
        <v>328</v>
      </c>
      <c r="E2846" t="s">
        <v>13773</v>
      </c>
      <c r="F2846" t="s">
        <v>2889</v>
      </c>
      <c r="G2846" t="s">
        <v>328</v>
      </c>
      <c r="H2846" t="s">
        <v>2659</v>
      </c>
      <c r="I2846" t="s">
        <v>6497</v>
      </c>
      <c r="J2846" t="s">
        <v>328</v>
      </c>
      <c r="K2846" t="s">
        <v>328</v>
      </c>
      <c r="L2846" t="s">
        <v>328</v>
      </c>
      <c r="M2846" t="s">
        <v>16294</v>
      </c>
      <c r="N2846" t="s">
        <v>328</v>
      </c>
      <c r="O2846" t="s">
        <v>328</v>
      </c>
    </row>
    <row r="2847" spans="1:15">
      <c r="A2847" t="s">
        <v>5075</v>
      </c>
      <c r="B2847" t="s">
        <v>16295</v>
      </c>
      <c r="C2847" t="s">
        <v>328</v>
      </c>
      <c r="D2847" t="s">
        <v>328</v>
      </c>
      <c r="E2847" t="s">
        <v>12934</v>
      </c>
      <c r="F2847" t="s">
        <v>2889</v>
      </c>
      <c r="G2847" t="s">
        <v>328</v>
      </c>
      <c r="H2847" t="s">
        <v>6524</v>
      </c>
      <c r="I2847" t="s">
        <v>328</v>
      </c>
      <c r="J2847" t="s">
        <v>328</v>
      </c>
      <c r="K2847" t="s">
        <v>328</v>
      </c>
      <c r="L2847" t="s">
        <v>328</v>
      </c>
      <c r="M2847" t="s">
        <v>16295</v>
      </c>
      <c r="N2847" t="s">
        <v>328</v>
      </c>
      <c r="O2847" t="s">
        <v>328</v>
      </c>
    </row>
    <row r="2848" spans="1:15">
      <c r="A2848" t="s">
        <v>5075</v>
      </c>
      <c r="B2848" t="s">
        <v>16296</v>
      </c>
      <c r="C2848" t="s">
        <v>328</v>
      </c>
      <c r="D2848" t="s">
        <v>328</v>
      </c>
      <c r="E2848" t="s">
        <v>12934</v>
      </c>
      <c r="F2848" t="s">
        <v>2889</v>
      </c>
      <c r="G2848" t="s">
        <v>328</v>
      </c>
      <c r="H2848" t="s">
        <v>6524</v>
      </c>
      <c r="I2848" t="s">
        <v>328</v>
      </c>
      <c r="J2848" t="s">
        <v>328</v>
      </c>
      <c r="K2848" t="s">
        <v>328</v>
      </c>
      <c r="L2848" t="s">
        <v>328</v>
      </c>
      <c r="M2848" t="s">
        <v>16296</v>
      </c>
      <c r="N2848" t="s">
        <v>328</v>
      </c>
      <c r="O2848" t="s">
        <v>328</v>
      </c>
    </row>
    <row r="2849" spans="1:15">
      <c r="A2849" t="s">
        <v>5075</v>
      </c>
      <c r="B2849" t="s">
        <v>16297</v>
      </c>
      <c r="C2849" t="s">
        <v>328</v>
      </c>
      <c r="D2849" t="s">
        <v>328</v>
      </c>
      <c r="E2849" t="s">
        <v>12934</v>
      </c>
      <c r="F2849" t="s">
        <v>2889</v>
      </c>
      <c r="G2849" t="s">
        <v>328</v>
      </c>
      <c r="H2849" t="s">
        <v>6524</v>
      </c>
      <c r="I2849" t="s">
        <v>328</v>
      </c>
      <c r="J2849" t="s">
        <v>328</v>
      </c>
      <c r="K2849" t="s">
        <v>328</v>
      </c>
      <c r="L2849" t="s">
        <v>328</v>
      </c>
      <c r="M2849" t="s">
        <v>16297</v>
      </c>
      <c r="N2849" t="s">
        <v>328</v>
      </c>
      <c r="O2849" t="s">
        <v>328</v>
      </c>
    </row>
    <row r="2850" spans="1:15">
      <c r="A2850" t="s">
        <v>5075</v>
      </c>
      <c r="B2850" t="s">
        <v>16298</v>
      </c>
      <c r="C2850" t="s">
        <v>328</v>
      </c>
      <c r="D2850" t="s">
        <v>328</v>
      </c>
      <c r="E2850" t="s">
        <v>12934</v>
      </c>
      <c r="F2850" t="s">
        <v>2889</v>
      </c>
      <c r="G2850" t="s">
        <v>328</v>
      </c>
      <c r="H2850" t="s">
        <v>6524</v>
      </c>
      <c r="I2850" t="s">
        <v>328</v>
      </c>
      <c r="J2850" t="s">
        <v>328</v>
      </c>
      <c r="K2850" t="s">
        <v>328</v>
      </c>
      <c r="L2850" t="s">
        <v>328</v>
      </c>
      <c r="M2850" t="s">
        <v>16298</v>
      </c>
      <c r="N2850" t="s">
        <v>328</v>
      </c>
      <c r="O2850" t="s">
        <v>328</v>
      </c>
    </row>
    <row r="2851" spans="1:15">
      <c r="A2851" t="s">
        <v>5075</v>
      </c>
      <c r="B2851" t="s">
        <v>16299</v>
      </c>
      <c r="C2851" t="s">
        <v>328</v>
      </c>
      <c r="D2851" t="s">
        <v>328</v>
      </c>
      <c r="E2851" t="s">
        <v>12934</v>
      </c>
      <c r="F2851" t="s">
        <v>2889</v>
      </c>
      <c r="G2851" t="s">
        <v>328</v>
      </c>
      <c r="H2851" t="s">
        <v>328</v>
      </c>
      <c r="I2851" t="s">
        <v>328</v>
      </c>
      <c r="J2851" t="s">
        <v>328</v>
      </c>
      <c r="K2851" t="s">
        <v>328</v>
      </c>
      <c r="L2851" t="s">
        <v>328</v>
      </c>
      <c r="M2851" t="s">
        <v>16299</v>
      </c>
      <c r="N2851" t="s">
        <v>328</v>
      </c>
      <c r="O2851" t="s">
        <v>328</v>
      </c>
    </row>
    <row r="2852" spans="1:15">
      <c r="A2852" t="s">
        <v>5075</v>
      </c>
      <c r="B2852" t="s">
        <v>16300</v>
      </c>
      <c r="C2852" t="s">
        <v>328</v>
      </c>
      <c r="D2852" t="s">
        <v>328</v>
      </c>
      <c r="E2852" t="s">
        <v>12934</v>
      </c>
      <c r="F2852" t="s">
        <v>2889</v>
      </c>
      <c r="G2852" t="s">
        <v>328</v>
      </c>
      <c r="H2852" t="s">
        <v>328</v>
      </c>
      <c r="I2852" t="s">
        <v>328</v>
      </c>
      <c r="J2852" t="s">
        <v>328</v>
      </c>
      <c r="K2852" t="s">
        <v>328</v>
      </c>
      <c r="L2852" t="s">
        <v>328</v>
      </c>
      <c r="M2852" t="s">
        <v>16300</v>
      </c>
      <c r="N2852" t="s">
        <v>328</v>
      </c>
      <c r="O2852" t="s">
        <v>328</v>
      </c>
    </row>
    <row r="2853" spans="1:15">
      <c r="A2853" t="s">
        <v>5075</v>
      </c>
      <c r="B2853" t="s">
        <v>16301</v>
      </c>
      <c r="C2853" t="s">
        <v>328</v>
      </c>
      <c r="D2853" t="s">
        <v>328</v>
      </c>
      <c r="E2853" t="s">
        <v>12934</v>
      </c>
      <c r="F2853" t="s">
        <v>2889</v>
      </c>
      <c r="G2853" t="s">
        <v>328</v>
      </c>
      <c r="H2853" t="s">
        <v>6524</v>
      </c>
      <c r="I2853" t="s">
        <v>328</v>
      </c>
      <c r="J2853" t="s">
        <v>328</v>
      </c>
      <c r="K2853" t="s">
        <v>328</v>
      </c>
      <c r="L2853" t="s">
        <v>328</v>
      </c>
      <c r="M2853" t="s">
        <v>16301</v>
      </c>
      <c r="N2853" t="s">
        <v>328</v>
      </c>
      <c r="O2853" t="s">
        <v>328</v>
      </c>
    </row>
    <row r="2854" spans="1:15">
      <c r="A2854" t="s">
        <v>3420</v>
      </c>
      <c r="B2854" t="s">
        <v>16302</v>
      </c>
      <c r="C2854" t="s">
        <v>328</v>
      </c>
      <c r="D2854" t="s">
        <v>328</v>
      </c>
      <c r="E2854" t="s">
        <v>328</v>
      </c>
      <c r="F2854" t="s">
        <v>2592</v>
      </c>
      <c r="G2854" t="s">
        <v>2593</v>
      </c>
      <c r="H2854" t="s">
        <v>328</v>
      </c>
      <c r="I2854" t="s">
        <v>328</v>
      </c>
      <c r="J2854" t="s">
        <v>328</v>
      </c>
      <c r="K2854" t="s">
        <v>328</v>
      </c>
      <c r="L2854" t="s">
        <v>328</v>
      </c>
      <c r="M2854" t="s">
        <v>16303</v>
      </c>
      <c r="N2854" t="s">
        <v>328</v>
      </c>
      <c r="O2854" t="s">
        <v>328</v>
      </c>
    </row>
    <row r="2855" spans="1:15">
      <c r="A2855" t="s">
        <v>3420</v>
      </c>
      <c r="B2855" t="s">
        <v>16304</v>
      </c>
      <c r="C2855" t="s">
        <v>328</v>
      </c>
      <c r="D2855" t="s">
        <v>328</v>
      </c>
      <c r="E2855" t="s">
        <v>328</v>
      </c>
      <c r="F2855" t="s">
        <v>2592</v>
      </c>
      <c r="G2855" t="s">
        <v>2593</v>
      </c>
      <c r="H2855" t="s">
        <v>328</v>
      </c>
      <c r="I2855" t="s">
        <v>328</v>
      </c>
      <c r="J2855" t="s">
        <v>328</v>
      </c>
      <c r="K2855" t="s">
        <v>328</v>
      </c>
      <c r="L2855" t="s">
        <v>328</v>
      </c>
      <c r="M2855" t="s">
        <v>16305</v>
      </c>
      <c r="N2855" t="s">
        <v>328</v>
      </c>
      <c r="O2855" t="s">
        <v>328</v>
      </c>
    </row>
    <row r="2856" spans="1:15">
      <c r="A2856" t="s">
        <v>3420</v>
      </c>
      <c r="B2856" t="s">
        <v>16306</v>
      </c>
      <c r="C2856" t="s">
        <v>328</v>
      </c>
      <c r="D2856" t="s">
        <v>328</v>
      </c>
      <c r="E2856" t="s">
        <v>328</v>
      </c>
      <c r="F2856" t="s">
        <v>2661</v>
      </c>
      <c r="G2856" t="s">
        <v>2662</v>
      </c>
      <c r="H2856" t="s">
        <v>328</v>
      </c>
      <c r="I2856" t="s">
        <v>328</v>
      </c>
      <c r="J2856" t="s">
        <v>328</v>
      </c>
      <c r="K2856" t="s">
        <v>328</v>
      </c>
      <c r="L2856" t="s">
        <v>328</v>
      </c>
      <c r="M2856" t="s">
        <v>16306</v>
      </c>
      <c r="N2856" t="s">
        <v>328</v>
      </c>
      <c r="O2856" t="s">
        <v>328</v>
      </c>
    </row>
    <row r="2857" spans="1:15">
      <c r="A2857" t="s">
        <v>3420</v>
      </c>
      <c r="B2857" t="s">
        <v>16307</v>
      </c>
      <c r="C2857" t="s">
        <v>328</v>
      </c>
      <c r="D2857" t="s">
        <v>328</v>
      </c>
      <c r="E2857" t="s">
        <v>328</v>
      </c>
      <c r="F2857" t="s">
        <v>2661</v>
      </c>
      <c r="G2857" t="s">
        <v>2662</v>
      </c>
      <c r="H2857" t="s">
        <v>328</v>
      </c>
      <c r="I2857" t="s">
        <v>328</v>
      </c>
      <c r="J2857" t="s">
        <v>328</v>
      </c>
      <c r="K2857" t="s">
        <v>328</v>
      </c>
      <c r="L2857" t="s">
        <v>328</v>
      </c>
      <c r="M2857" t="s">
        <v>16307</v>
      </c>
      <c r="N2857" t="s">
        <v>328</v>
      </c>
      <c r="O2857" t="s">
        <v>328</v>
      </c>
    </row>
    <row r="2858" spans="1:15">
      <c r="A2858" t="s">
        <v>3420</v>
      </c>
      <c r="B2858" t="s">
        <v>16308</v>
      </c>
      <c r="C2858" t="s">
        <v>328</v>
      </c>
      <c r="D2858" t="s">
        <v>328</v>
      </c>
      <c r="E2858" t="s">
        <v>328</v>
      </c>
      <c r="F2858" t="s">
        <v>2661</v>
      </c>
      <c r="G2858" t="s">
        <v>2662</v>
      </c>
      <c r="H2858" t="s">
        <v>328</v>
      </c>
      <c r="I2858" t="s">
        <v>328</v>
      </c>
      <c r="J2858" t="s">
        <v>328</v>
      </c>
      <c r="K2858" t="s">
        <v>328</v>
      </c>
      <c r="L2858" t="s">
        <v>328</v>
      </c>
      <c r="M2858" t="s">
        <v>16308</v>
      </c>
      <c r="N2858" t="s">
        <v>328</v>
      </c>
      <c r="O2858" t="s">
        <v>328</v>
      </c>
    </row>
    <row r="2859" spans="1:15">
      <c r="A2859" t="s">
        <v>3420</v>
      </c>
      <c r="B2859" t="s">
        <v>16309</v>
      </c>
      <c r="C2859" t="s">
        <v>328</v>
      </c>
      <c r="D2859" t="s">
        <v>328</v>
      </c>
      <c r="E2859" t="s">
        <v>328</v>
      </c>
      <c r="F2859" t="s">
        <v>2661</v>
      </c>
      <c r="G2859" t="s">
        <v>2662</v>
      </c>
      <c r="H2859" t="s">
        <v>328</v>
      </c>
      <c r="I2859" t="s">
        <v>328</v>
      </c>
      <c r="J2859" t="s">
        <v>328</v>
      </c>
      <c r="K2859" t="s">
        <v>328</v>
      </c>
      <c r="L2859" t="s">
        <v>328</v>
      </c>
      <c r="M2859" t="s">
        <v>16309</v>
      </c>
      <c r="N2859" t="s">
        <v>328</v>
      </c>
      <c r="O2859" t="s">
        <v>328</v>
      </c>
    </row>
    <row r="2860" spans="1:15">
      <c r="A2860" t="s">
        <v>3420</v>
      </c>
      <c r="B2860" t="s">
        <v>16310</v>
      </c>
      <c r="C2860" t="s">
        <v>328</v>
      </c>
      <c r="D2860" t="s">
        <v>328</v>
      </c>
      <c r="E2860" t="s">
        <v>328</v>
      </c>
      <c r="F2860" t="s">
        <v>2661</v>
      </c>
      <c r="G2860" t="s">
        <v>2662</v>
      </c>
      <c r="H2860" t="s">
        <v>328</v>
      </c>
      <c r="I2860" t="s">
        <v>328</v>
      </c>
      <c r="J2860" t="s">
        <v>328</v>
      </c>
      <c r="K2860" t="s">
        <v>328</v>
      </c>
      <c r="L2860" t="s">
        <v>328</v>
      </c>
      <c r="M2860" t="s">
        <v>16310</v>
      </c>
      <c r="N2860" t="s">
        <v>328</v>
      </c>
      <c r="O2860" t="s">
        <v>328</v>
      </c>
    </row>
    <row r="2861" spans="1:15">
      <c r="A2861" t="s">
        <v>3420</v>
      </c>
      <c r="B2861" t="s">
        <v>16311</v>
      </c>
      <c r="C2861" t="s">
        <v>328</v>
      </c>
      <c r="D2861" t="s">
        <v>328</v>
      </c>
      <c r="E2861" t="s">
        <v>328</v>
      </c>
      <c r="F2861" t="s">
        <v>2661</v>
      </c>
      <c r="G2861" t="s">
        <v>2662</v>
      </c>
      <c r="H2861" t="s">
        <v>328</v>
      </c>
      <c r="I2861" t="s">
        <v>328</v>
      </c>
      <c r="J2861" t="s">
        <v>328</v>
      </c>
      <c r="K2861" t="s">
        <v>328</v>
      </c>
      <c r="L2861" t="s">
        <v>328</v>
      </c>
      <c r="M2861" t="s">
        <v>16311</v>
      </c>
      <c r="N2861" t="s">
        <v>328</v>
      </c>
      <c r="O2861" t="s">
        <v>328</v>
      </c>
    </row>
    <row r="2862" spans="1:15">
      <c r="A2862" t="s">
        <v>3420</v>
      </c>
      <c r="B2862" t="s">
        <v>16312</v>
      </c>
      <c r="C2862" t="s">
        <v>328</v>
      </c>
      <c r="D2862" t="s">
        <v>328</v>
      </c>
      <c r="E2862" t="s">
        <v>328</v>
      </c>
      <c r="F2862" t="s">
        <v>2585</v>
      </c>
      <c r="G2862" t="s">
        <v>2588</v>
      </c>
      <c r="H2862" t="s">
        <v>328</v>
      </c>
      <c r="I2862" t="s">
        <v>16313</v>
      </c>
      <c r="J2862" t="s">
        <v>328</v>
      </c>
      <c r="K2862" t="s">
        <v>328</v>
      </c>
      <c r="L2862" t="s">
        <v>328</v>
      </c>
      <c r="M2862" t="s">
        <v>16314</v>
      </c>
      <c r="N2862" t="s">
        <v>328</v>
      </c>
      <c r="O2862" t="s">
        <v>328</v>
      </c>
    </row>
    <row r="2863" spans="1:15">
      <c r="A2863" t="s">
        <v>3420</v>
      </c>
      <c r="B2863" t="s">
        <v>16315</v>
      </c>
      <c r="C2863" t="s">
        <v>328</v>
      </c>
      <c r="D2863" t="s">
        <v>328</v>
      </c>
      <c r="E2863" t="s">
        <v>328</v>
      </c>
      <c r="F2863" t="s">
        <v>2661</v>
      </c>
      <c r="G2863" t="s">
        <v>2662</v>
      </c>
      <c r="H2863" t="s">
        <v>328</v>
      </c>
      <c r="I2863" t="s">
        <v>328</v>
      </c>
      <c r="J2863" t="s">
        <v>328</v>
      </c>
      <c r="K2863" t="s">
        <v>328</v>
      </c>
      <c r="L2863" t="s">
        <v>328</v>
      </c>
      <c r="M2863" t="s">
        <v>16316</v>
      </c>
      <c r="N2863" t="s">
        <v>328</v>
      </c>
      <c r="O2863" t="s">
        <v>328</v>
      </c>
    </row>
    <row r="2864" spans="1:15">
      <c r="A2864" t="s">
        <v>3420</v>
      </c>
      <c r="B2864" t="s">
        <v>16317</v>
      </c>
      <c r="C2864" t="s">
        <v>328</v>
      </c>
      <c r="D2864" t="s">
        <v>328</v>
      </c>
      <c r="E2864" t="s">
        <v>328</v>
      </c>
      <c r="F2864" t="s">
        <v>2661</v>
      </c>
      <c r="G2864" t="s">
        <v>2662</v>
      </c>
      <c r="H2864" t="s">
        <v>328</v>
      </c>
      <c r="I2864" t="s">
        <v>328</v>
      </c>
      <c r="J2864" t="s">
        <v>328</v>
      </c>
      <c r="K2864" t="s">
        <v>328</v>
      </c>
      <c r="L2864" t="s">
        <v>328</v>
      </c>
      <c r="M2864" t="s">
        <v>16317</v>
      </c>
      <c r="N2864" t="s">
        <v>328</v>
      </c>
      <c r="O2864" t="s">
        <v>328</v>
      </c>
    </row>
    <row r="2865" spans="1:15">
      <c r="A2865" t="s">
        <v>3420</v>
      </c>
      <c r="B2865" t="s">
        <v>16318</v>
      </c>
      <c r="C2865" t="s">
        <v>328</v>
      </c>
      <c r="D2865" t="s">
        <v>328</v>
      </c>
      <c r="E2865" t="s">
        <v>328</v>
      </c>
      <c r="F2865" t="s">
        <v>2661</v>
      </c>
      <c r="G2865" t="s">
        <v>2662</v>
      </c>
      <c r="H2865" t="s">
        <v>328</v>
      </c>
      <c r="I2865" t="s">
        <v>328</v>
      </c>
      <c r="J2865" t="s">
        <v>328</v>
      </c>
      <c r="K2865" t="s">
        <v>328</v>
      </c>
      <c r="L2865" t="s">
        <v>328</v>
      </c>
      <c r="M2865" t="s">
        <v>16318</v>
      </c>
      <c r="N2865" t="s">
        <v>328</v>
      </c>
      <c r="O2865" t="s">
        <v>328</v>
      </c>
    </row>
    <row r="2866" spans="1:15">
      <c r="A2866" t="s">
        <v>3420</v>
      </c>
      <c r="B2866" t="s">
        <v>16319</v>
      </c>
      <c r="C2866" t="s">
        <v>328</v>
      </c>
      <c r="D2866" t="s">
        <v>328</v>
      </c>
      <c r="E2866" t="s">
        <v>328</v>
      </c>
      <c r="F2866" t="s">
        <v>2592</v>
      </c>
      <c r="G2866" t="s">
        <v>2593</v>
      </c>
      <c r="H2866" t="s">
        <v>328</v>
      </c>
      <c r="I2866" t="s">
        <v>328</v>
      </c>
      <c r="J2866" t="s">
        <v>328</v>
      </c>
      <c r="K2866" t="s">
        <v>328</v>
      </c>
      <c r="L2866" t="s">
        <v>328</v>
      </c>
      <c r="M2866" t="s">
        <v>16320</v>
      </c>
      <c r="N2866" t="s">
        <v>328</v>
      </c>
      <c r="O2866" t="s">
        <v>328</v>
      </c>
    </row>
    <row r="2867" spans="1:15">
      <c r="A2867" t="s">
        <v>3420</v>
      </c>
      <c r="B2867" t="s">
        <v>16321</v>
      </c>
      <c r="C2867" t="s">
        <v>328</v>
      </c>
      <c r="D2867" t="s">
        <v>328</v>
      </c>
      <c r="E2867" t="s">
        <v>328</v>
      </c>
      <c r="F2867" t="s">
        <v>2585</v>
      </c>
      <c r="G2867" t="s">
        <v>2588</v>
      </c>
      <c r="H2867" t="s">
        <v>328</v>
      </c>
      <c r="I2867" t="s">
        <v>328</v>
      </c>
      <c r="J2867" t="s">
        <v>328</v>
      </c>
      <c r="K2867" t="s">
        <v>328</v>
      </c>
      <c r="L2867" t="s">
        <v>328</v>
      </c>
      <c r="M2867" t="s">
        <v>16321</v>
      </c>
      <c r="N2867" t="s">
        <v>328</v>
      </c>
      <c r="O2867" t="s">
        <v>328</v>
      </c>
    </row>
    <row r="2868" spans="1:15">
      <c r="A2868" t="s">
        <v>3420</v>
      </c>
      <c r="B2868" t="s">
        <v>16322</v>
      </c>
      <c r="C2868" t="s">
        <v>328</v>
      </c>
      <c r="D2868" t="s">
        <v>328</v>
      </c>
      <c r="E2868" t="s">
        <v>328</v>
      </c>
      <c r="F2868" t="s">
        <v>2661</v>
      </c>
      <c r="G2868" t="s">
        <v>2662</v>
      </c>
      <c r="H2868" t="s">
        <v>328</v>
      </c>
      <c r="I2868" t="s">
        <v>328</v>
      </c>
      <c r="J2868" t="s">
        <v>328</v>
      </c>
      <c r="K2868" t="s">
        <v>328</v>
      </c>
      <c r="L2868" t="s">
        <v>328</v>
      </c>
      <c r="M2868" t="s">
        <v>16322</v>
      </c>
      <c r="N2868" t="s">
        <v>328</v>
      </c>
      <c r="O2868" t="s">
        <v>328</v>
      </c>
    </row>
    <row r="2869" spans="1:15">
      <c r="A2869" t="s">
        <v>3420</v>
      </c>
      <c r="B2869" t="s">
        <v>16323</v>
      </c>
      <c r="C2869" t="s">
        <v>328</v>
      </c>
      <c r="D2869" t="s">
        <v>328</v>
      </c>
      <c r="E2869" t="s">
        <v>328</v>
      </c>
      <c r="F2869" t="s">
        <v>2661</v>
      </c>
      <c r="G2869" t="s">
        <v>2662</v>
      </c>
      <c r="H2869" t="s">
        <v>328</v>
      </c>
      <c r="I2869" t="s">
        <v>328</v>
      </c>
      <c r="J2869" t="s">
        <v>328</v>
      </c>
      <c r="K2869" t="s">
        <v>328</v>
      </c>
      <c r="L2869" t="s">
        <v>328</v>
      </c>
      <c r="M2869" t="s">
        <v>16323</v>
      </c>
      <c r="N2869" t="s">
        <v>328</v>
      </c>
      <c r="O2869" t="s">
        <v>328</v>
      </c>
    </row>
    <row r="2870" spans="1:15">
      <c r="A2870" t="s">
        <v>3420</v>
      </c>
      <c r="B2870" t="s">
        <v>16324</v>
      </c>
      <c r="C2870" t="s">
        <v>328</v>
      </c>
      <c r="D2870" t="s">
        <v>328</v>
      </c>
      <c r="E2870" t="s">
        <v>328</v>
      </c>
      <c r="F2870" t="s">
        <v>2661</v>
      </c>
      <c r="G2870" t="s">
        <v>2662</v>
      </c>
      <c r="H2870" t="s">
        <v>328</v>
      </c>
      <c r="I2870" t="s">
        <v>328</v>
      </c>
      <c r="J2870" t="s">
        <v>328</v>
      </c>
      <c r="K2870" t="s">
        <v>328</v>
      </c>
      <c r="L2870" t="s">
        <v>328</v>
      </c>
      <c r="M2870" t="s">
        <v>16324</v>
      </c>
      <c r="N2870" t="s">
        <v>328</v>
      </c>
      <c r="O2870" t="s">
        <v>328</v>
      </c>
    </row>
    <row r="2871" spans="1:15">
      <c r="A2871" t="s">
        <v>3420</v>
      </c>
      <c r="B2871" t="s">
        <v>16325</v>
      </c>
      <c r="C2871" t="s">
        <v>328</v>
      </c>
      <c r="D2871" t="s">
        <v>328</v>
      </c>
      <c r="E2871" t="s">
        <v>328</v>
      </c>
      <c r="F2871" t="s">
        <v>2592</v>
      </c>
      <c r="G2871" t="s">
        <v>2593</v>
      </c>
      <c r="H2871" t="s">
        <v>328</v>
      </c>
      <c r="I2871" t="s">
        <v>328</v>
      </c>
      <c r="J2871" t="s">
        <v>328</v>
      </c>
      <c r="K2871" t="s">
        <v>328</v>
      </c>
      <c r="L2871" t="s">
        <v>328</v>
      </c>
      <c r="M2871" t="s">
        <v>16326</v>
      </c>
      <c r="N2871" t="s">
        <v>328</v>
      </c>
      <c r="O2871" t="s">
        <v>328</v>
      </c>
    </row>
    <row r="2872" spans="1:15">
      <c r="A2872" t="s">
        <v>3420</v>
      </c>
      <c r="B2872" t="s">
        <v>16327</v>
      </c>
      <c r="C2872" t="s">
        <v>328</v>
      </c>
      <c r="D2872" t="s">
        <v>328</v>
      </c>
      <c r="E2872" t="s">
        <v>328</v>
      </c>
      <c r="F2872" t="s">
        <v>2592</v>
      </c>
      <c r="G2872" t="s">
        <v>2593</v>
      </c>
      <c r="H2872" t="s">
        <v>328</v>
      </c>
      <c r="I2872" t="s">
        <v>328</v>
      </c>
      <c r="J2872" t="s">
        <v>328</v>
      </c>
      <c r="K2872" t="s">
        <v>328</v>
      </c>
      <c r="L2872" t="s">
        <v>328</v>
      </c>
      <c r="M2872" t="s">
        <v>16328</v>
      </c>
      <c r="N2872" t="s">
        <v>328</v>
      </c>
      <c r="O2872" t="s">
        <v>328</v>
      </c>
    </row>
    <row r="2873" spans="1:15">
      <c r="A2873" t="s">
        <v>3420</v>
      </c>
      <c r="B2873" t="s">
        <v>16329</v>
      </c>
      <c r="C2873" t="s">
        <v>328</v>
      </c>
      <c r="D2873" t="s">
        <v>328</v>
      </c>
      <c r="E2873" t="s">
        <v>328</v>
      </c>
      <c r="F2873" t="s">
        <v>2661</v>
      </c>
      <c r="G2873" t="s">
        <v>2662</v>
      </c>
      <c r="H2873" t="s">
        <v>328</v>
      </c>
      <c r="I2873" t="s">
        <v>328</v>
      </c>
      <c r="J2873" t="s">
        <v>328</v>
      </c>
      <c r="K2873" t="s">
        <v>328</v>
      </c>
      <c r="L2873" t="s">
        <v>328</v>
      </c>
      <c r="M2873" t="s">
        <v>16330</v>
      </c>
      <c r="N2873" t="s">
        <v>328</v>
      </c>
      <c r="O2873" t="s">
        <v>328</v>
      </c>
    </row>
    <row r="2874" spans="1:15">
      <c r="A2874" t="s">
        <v>3420</v>
      </c>
      <c r="B2874" t="s">
        <v>14169</v>
      </c>
      <c r="C2874" t="s">
        <v>328</v>
      </c>
      <c r="D2874" t="s">
        <v>328</v>
      </c>
      <c r="E2874" t="s">
        <v>328</v>
      </c>
      <c r="F2874" t="s">
        <v>2661</v>
      </c>
      <c r="G2874" t="s">
        <v>2662</v>
      </c>
      <c r="H2874" t="s">
        <v>328</v>
      </c>
      <c r="I2874" t="s">
        <v>328</v>
      </c>
      <c r="J2874" t="s">
        <v>328</v>
      </c>
      <c r="K2874" t="s">
        <v>328</v>
      </c>
      <c r="L2874" t="s">
        <v>328</v>
      </c>
      <c r="M2874" t="s">
        <v>14170</v>
      </c>
      <c r="N2874" t="s">
        <v>328</v>
      </c>
      <c r="O2874" t="s">
        <v>328</v>
      </c>
    </row>
    <row r="2875" spans="1:15">
      <c r="A2875" t="s">
        <v>3420</v>
      </c>
      <c r="B2875" t="s">
        <v>16331</v>
      </c>
      <c r="C2875" t="s">
        <v>328</v>
      </c>
      <c r="D2875" t="s">
        <v>328</v>
      </c>
      <c r="E2875" t="s">
        <v>328</v>
      </c>
      <c r="F2875" t="s">
        <v>2661</v>
      </c>
      <c r="G2875" t="s">
        <v>2662</v>
      </c>
      <c r="H2875" t="s">
        <v>328</v>
      </c>
      <c r="I2875" t="s">
        <v>328</v>
      </c>
      <c r="J2875" t="s">
        <v>328</v>
      </c>
      <c r="K2875" t="s">
        <v>328</v>
      </c>
      <c r="L2875" t="s">
        <v>328</v>
      </c>
      <c r="M2875" t="s">
        <v>16332</v>
      </c>
      <c r="N2875" t="s">
        <v>328</v>
      </c>
      <c r="O2875" t="s">
        <v>328</v>
      </c>
    </row>
    <row r="2876" spans="1:15">
      <c r="A2876" t="s">
        <v>3420</v>
      </c>
      <c r="B2876" t="s">
        <v>16333</v>
      </c>
      <c r="C2876" t="s">
        <v>328</v>
      </c>
      <c r="D2876" t="s">
        <v>328</v>
      </c>
      <c r="E2876" t="s">
        <v>328</v>
      </c>
      <c r="F2876" t="s">
        <v>2661</v>
      </c>
      <c r="G2876" t="s">
        <v>2662</v>
      </c>
      <c r="H2876" t="s">
        <v>328</v>
      </c>
      <c r="I2876" t="s">
        <v>328</v>
      </c>
      <c r="J2876" t="s">
        <v>328</v>
      </c>
      <c r="K2876" t="s">
        <v>328</v>
      </c>
      <c r="L2876" t="s">
        <v>328</v>
      </c>
      <c r="M2876" t="s">
        <v>16334</v>
      </c>
      <c r="N2876" t="s">
        <v>328</v>
      </c>
      <c r="O2876" t="s">
        <v>328</v>
      </c>
    </row>
    <row r="2877" spans="1:15">
      <c r="A2877" t="s">
        <v>3420</v>
      </c>
      <c r="B2877" t="s">
        <v>16335</v>
      </c>
      <c r="C2877" t="s">
        <v>328</v>
      </c>
      <c r="D2877" t="s">
        <v>328</v>
      </c>
      <c r="E2877" t="s">
        <v>328</v>
      </c>
      <c r="F2877" t="s">
        <v>2661</v>
      </c>
      <c r="G2877" t="s">
        <v>2662</v>
      </c>
      <c r="H2877" t="s">
        <v>328</v>
      </c>
      <c r="I2877" t="s">
        <v>328</v>
      </c>
      <c r="J2877" t="s">
        <v>328</v>
      </c>
      <c r="K2877" t="s">
        <v>328</v>
      </c>
      <c r="L2877" t="s">
        <v>328</v>
      </c>
      <c r="M2877" t="s">
        <v>16335</v>
      </c>
      <c r="N2877" t="s">
        <v>328</v>
      </c>
      <c r="O2877" t="s">
        <v>328</v>
      </c>
    </row>
    <row r="2878" spans="1:15">
      <c r="A2878" t="s">
        <v>3420</v>
      </c>
      <c r="B2878" t="s">
        <v>16336</v>
      </c>
      <c r="C2878" t="s">
        <v>328</v>
      </c>
      <c r="D2878" t="s">
        <v>328</v>
      </c>
      <c r="E2878" t="s">
        <v>328</v>
      </c>
      <c r="F2878" t="s">
        <v>2661</v>
      </c>
      <c r="G2878" t="s">
        <v>2662</v>
      </c>
      <c r="H2878" t="s">
        <v>328</v>
      </c>
      <c r="I2878" t="s">
        <v>328</v>
      </c>
      <c r="J2878" t="s">
        <v>328</v>
      </c>
      <c r="K2878" t="s">
        <v>328</v>
      </c>
      <c r="L2878" t="s">
        <v>328</v>
      </c>
      <c r="M2878" t="s">
        <v>16336</v>
      </c>
      <c r="N2878" t="s">
        <v>328</v>
      </c>
      <c r="O2878" t="s">
        <v>328</v>
      </c>
    </row>
    <row r="2879" spans="1:15">
      <c r="A2879" t="s">
        <v>3420</v>
      </c>
      <c r="B2879" t="s">
        <v>16337</v>
      </c>
      <c r="C2879" t="s">
        <v>328</v>
      </c>
      <c r="D2879" t="s">
        <v>328</v>
      </c>
      <c r="E2879" t="s">
        <v>328</v>
      </c>
      <c r="F2879" t="s">
        <v>2661</v>
      </c>
      <c r="G2879" t="s">
        <v>2662</v>
      </c>
      <c r="H2879" t="s">
        <v>328</v>
      </c>
      <c r="I2879" t="s">
        <v>328</v>
      </c>
      <c r="J2879" t="s">
        <v>328</v>
      </c>
      <c r="K2879" t="s">
        <v>328</v>
      </c>
      <c r="L2879" t="s">
        <v>328</v>
      </c>
      <c r="M2879" t="s">
        <v>16338</v>
      </c>
      <c r="N2879" t="s">
        <v>328</v>
      </c>
      <c r="O2879" t="s">
        <v>328</v>
      </c>
    </row>
    <row r="2880" spans="1:15">
      <c r="A2880" t="s">
        <v>3420</v>
      </c>
      <c r="B2880" t="s">
        <v>16339</v>
      </c>
      <c r="C2880" t="s">
        <v>328</v>
      </c>
      <c r="D2880" t="s">
        <v>328</v>
      </c>
      <c r="E2880" t="s">
        <v>328</v>
      </c>
      <c r="F2880" t="s">
        <v>2661</v>
      </c>
      <c r="G2880" t="s">
        <v>2662</v>
      </c>
      <c r="H2880" t="s">
        <v>328</v>
      </c>
      <c r="I2880" t="s">
        <v>328</v>
      </c>
      <c r="J2880" t="s">
        <v>328</v>
      </c>
      <c r="K2880" t="s">
        <v>328</v>
      </c>
      <c r="L2880" t="s">
        <v>328</v>
      </c>
      <c r="M2880" t="s">
        <v>16339</v>
      </c>
      <c r="N2880" t="s">
        <v>328</v>
      </c>
      <c r="O2880" t="s">
        <v>328</v>
      </c>
    </row>
    <row r="2881" spans="1:15">
      <c r="A2881" t="s">
        <v>3420</v>
      </c>
      <c r="B2881" t="s">
        <v>16340</v>
      </c>
      <c r="C2881" t="s">
        <v>328</v>
      </c>
      <c r="D2881" t="s">
        <v>328</v>
      </c>
      <c r="E2881" t="s">
        <v>328</v>
      </c>
      <c r="F2881" t="s">
        <v>2661</v>
      </c>
      <c r="G2881" t="s">
        <v>2662</v>
      </c>
      <c r="H2881" t="s">
        <v>6526</v>
      </c>
      <c r="I2881" t="s">
        <v>328</v>
      </c>
      <c r="J2881" t="s">
        <v>328</v>
      </c>
      <c r="K2881" t="s">
        <v>328</v>
      </c>
      <c r="L2881" t="s">
        <v>328</v>
      </c>
      <c r="M2881" t="s">
        <v>16341</v>
      </c>
      <c r="N2881" t="s">
        <v>328</v>
      </c>
      <c r="O2881" t="s">
        <v>328</v>
      </c>
    </row>
    <row r="2882" spans="1:15">
      <c r="A2882" t="s">
        <v>3420</v>
      </c>
      <c r="B2882" t="s">
        <v>6526</v>
      </c>
      <c r="C2882" t="s">
        <v>328</v>
      </c>
      <c r="D2882" t="s">
        <v>328</v>
      </c>
      <c r="E2882" t="s">
        <v>328</v>
      </c>
      <c r="F2882" t="s">
        <v>2661</v>
      </c>
      <c r="G2882" t="s">
        <v>2662</v>
      </c>
      <c r="H2882" t="s">
        <v>328</v>
      </c>
      <c r="I2882" t="s">
        <v>328</v>
      </c>
      <c r="J2882" t="s">
        <v>328</v>
      </c>
      <c r="K2882" t="s">
        <v>328</v>
      </c>
      <c r="L2882" t="s">
        <v>328</v>
      </c>
      <c r="M2882" t="s">
        <v>12995</v>
      </c>
      <c r="N2882" t="s">
        <v>328</v>
      </c>
      <c r="O2882" t="s">
        <v>328</v>
      </c>
    </row>
    <row r="2883" spans="1:15">
      <c r="A2883" t="s">
        <v>3420</v>
      </c>
      <c r="B2883" t="s">
        <v>16342</v>
      </c>
      <c r="C2883" t="s">
        <v>328</v>
      </c>
      <c r="D2883" t="s">
        <v>328</v>
      </c>
      <c r="E2883" t="s">
        <v>328</v>
      </c>
      <c r="F2883" t="s">
        <v>2592</v>
      </c>
      <c r="G2883" t="s">
        <v>2593</v>
      </c>
      <c r="H2883" t="s">
        <v>328</v>
      </c>
      <c r="I2883" t="s">
        <v>328</v>
      </c>
      <c r="J2883" t="s">
        <v>328</v>
      </c>
      <c r="K2883" t="s">
        <v>328</v>
      </c>
      <c r="L2883" t="s">
        <v>328</v>
      </c>
      <c r="M2883" t="s">
        <v>16343</v>
      </c>
      <c r="N2883" t="s">
        <v>328</v>
      </c>
      <c r="O2883" t="s">
        <v>328</v>
      </c>
    </row>
    <row r="2884" spans="1:15">
      <c r="A2884" t="s">
        <v>3420</v>
      </c>
      <c r="B2884" t="s">
        <v>16344</v>
      </c>
      <c r="C2884" t="s">
        <v>328</v>
      </c>
      <c r="D2884" t="s">
        <v>328</v>
      </c>
      <c r="E2884" t="s">
        <v>328</v>
      </c>
      <c r="F2884" t="s">
        <v>2592</v>
      </c>
      <c r="G2884" t="s">
        <v>2593</v>
      </c>
      <c r="H2884" t="s">
        <v>328</v>
      </c>
      <c r="I2884" t="s">
        <v>328</v>
      </c>
      <c r="J2884" t="s">
        <v>328</v>
      </c>
      <c r="K2884" t="s">
        <v>328</v>
      </c>
      <c r="L2884" t="s">
        <v>328</v>
      </c>
      <c r="M2884" t="s">
        <v>16345</v>
      </c>
      <c r="N2884" t="s">
        <v>328</v>
      </c>
      <c r="O2884" t="s">
        <v>328</v>
      </c>
    </row>
    <row r="2885" spans="1:15">
      <c r="A2885" t="s">
        <v>3420</v>
      </c>
      <c r="B2885" t="s">
        <v>16346</v>
      </c>
      <c r="C2885" t="s">
        <v>328</v>
      </c>
      <c r="D2885" t="s">
        <v>328</v>
      </c>
      <c r="E2885" t="s">
        <v>328</v>
      </c>
      <c r="F2885" t="s">
        <v>2592</v>
      </c>
      <c r="G2885" t="s">
        <v>2593</v>
      </c>
      <c r="H2885" t="s">
        <v>328</v>
      </c>
      <c r="I2885" t="s">
        <v>328</v>
      </c>
      <c r="J2885" t="s">
        <v>328</v>
      </c>
      <c r="K2885" t="s">
        <v>328</v>
      </c>
      <c r="L2885" t="s">
        <v>328</v>
      </c>
      <c r="M2885" t="s">
        <v>16347</v>
      </c>
      <c r="N2885" t="s">
        <v>328</v>
      </c>
      <c r="O2885" t="s">
        <v>328</v>
      </c>
    </row>
    <row r="2886" spans="1:15">
      <c r="A2886" t="s">
        <v>3420</v>
      </c>
      <c r="B2886" t="s">
        <v>16348</v>
      </c>
      <c r="C2886" t="s">
        <v>328</v>
      </c>
      <c r="D2886" t="s">
        <v>328</v>
      </c>
      <c r="E2886" t="s">
        <v>328</v>
      </c>
      <c r="F2886" t="s">
        <v>2661</v>
      </c>
      <c r="G2886" t="s">
        <v>2662</v>
      </c>
      <c r="H2886" t="s">
        <v>328</v>
      </c>
      <c r="I2886" t="s">
        <v>328</v>
      </c>
      <c r="J2886" t="s">
        <v>328</v>
      </c>
      <c r="K2886" t="s">
        <v>328</v>
      </c>
      <c r="L2886" t="s">
        <v>328</v>
      </c>
      <c r="M2886" t="s">
        <v>16348</v>
      </c>
      <c r="N2886" t="s">
        <v>328</v>
      </c>
      <c r="O2886" t="s">
        <v>328</v>
      </c>
    </row>
    <row r="2887" spans="1:15">
      <c r="A2887" t="s">
        <v>3420</v>
      </c>
      <c r="B2887" t="s">
        <v>16349</v>
      </c>
      <c r="C2887" t="s">
        <v>328</v>
      </c>
      <c r="D2887" t="s">
        <v>328</v>
      </c>
      <c r="E2887" t="s">
        <v>328</v>
      </c>
      <c r="F2887" t="s">
        <v>2661</v>
      </c>
      <c r="G2887" t="s">
        <v>2662</v>
      </c>
      <c r="H2887" t="s">
        <v>328</v>
      </c>
      <c r="I2887" t="s">
        <v>328</v>
      </c>
      <c r="J2887" t="s">
        <v>328</v>
      </c>
      <c r="K2887" t="s">
        <v>328</v>
      </c>
      <c r="L2887" t="s">
        <v>328</v>
      </c>
      <c r="M2887" t="s">
        <v>16350</v>
      </c>
      <c r="N2887" t="s">
        <v>328</v>
      </c>
      <c r="O2887" t="s">
        <v>328</v>
      </c>
    </row>
    <row r="2888" spans="1:15">
      <c r="A2888" t="s">
        <v>3420</v>
      </c>
      <c r="B2888" t="s">
        <v>16351</v>
      </c>
      <c r="C2888" t="s">
        <v>328</v>
      </c>
      <c r="D2888" t="s">
        <v>328</v>
      </c>
      <c r="E2888" t="s">
        <v>328</v>
      </c>
      <c r="F2888" t="s">
        <v>2661</v>
      </c>
      <c r="G2888" t="s">
        <v>2662</v>
      </c>
      <c r="H2888" t="s">
        <v>328</v>
      </c>
      <c r="I2888" t="s">
        <v>328</v>
      </c>
      <c r="J2888" t="s">
        <v>328</v>
      </c>
      <c r="K2888" t="s">
        <v>328</v>
      </c>
      <c r="L2888" t="s">
        <v>328</v>
      </c>
      <c r="M2888" t="s">
        <v>16351</v>
      </c>
      <c r="N2888" t="s">
        <v>328</v>
      </c>
      <c r="O2888" t="s">
        <v>328</v>
      </c>
    </row>
    <row r="2889" spans="1:15">
      <c r="A2889" t="s">
        <v>3420</v>
      </c>
      <c r="B2889" t="s">
        <v>16351</v>
      </c>
      <c r="C2889" t="s">
        <v>328</v>
      </c>
      <c r="D2889" t="s">
        <v>328</v>
      </c>
      <c r="E2889" t="s">
        <v>328</v>
      </c>
      <c r="F2889" t="s">
        <v>2661</v>
      </c>
      <c r="G2889" t="s">
        <v>2662</v>
      </c>
      <c r="H2889" t="s">
        <v>328</v>
      </c>
      <c r="I2889" t="s">
        <v>328</v>
      </c>
      <c r="J2889" t="s">
        <v>328</v>
      </c>
      <c r="K2889" t="s">
        <v>328</v>
      </c>
      <c r="L2889" t="s">
        <v>328</v>
      </c>
      <c r="M2889" t="s">
        <v>16351</v>
      </c>
      <c r="N2889" t="s">
        <v>328</v>
      </c>
      <c r="O2889" t="s">
        <v>328</v>
      </c>
    </row>
    <row r="2890" spans="1:15">
      <c r="A2890" t="s">
        <v>3420</v>
      </c>
      <c r="B2890" t="s">
        <v>16352</v>
      </c>
      <c r="C2890" t="s">
        <v>328</v>
      </c>
      <c r="D2890" t="s">
        <v>328</v>
      </c>
      <c r="E2890" t="s">
        <v>328</v>
      </c>
      <c r="F2890" t="s">
        <v>2592</v>
      </c>
      <c r="G2890" t="s">
        <v>2593</v>
      </c>
      <c r="H2890" t="s">
        <v>328</v>
      </c>
      <c r="I2890" t="s">
        <v>328</v>
      </c>
      <c r="J2890" t="s">
        <v>328</v>
      </c>
      <c r="K2890" t="s">
        <v>328</v>
      </c>
      <c r="L2890" t="s">
        <v>328</v>
      </c>
      <c r="M2890" t="s">
        <v>16353</v>
      </c>
      <c r="N2890" t="s">
        <v>328</v>
      </c>
      <c r="O2890" t="s">
        <v>328</v>
      </c>
    </row>
    <row r="2891" spans="1:15">
      <c r="A2891" t="s">
        <v>3420</v>
      </c>
      <c r="B2891" t="s">
        <v>16354</v>
      </c>
      <c r="C2891" t="s">
        <v>328</v>
      </c>
      <c r="D2891" t="s">
        <v>328</v>
      </c>
      <c r="E2891" t="s">
        <v>328</v>
      </c>
      <c r="F2891" t="s">
        <v>2661</v>
      </c>
      <c r="G2891" t="s">
        <v>2662</v>
      </c>
      <c r="H2891" t="s">
        <v>328</v>
      </c>
      <c r="I2891" t="s">
        <v>328</v>
      </c>
      <c r="J2891" t="s">
        <v>328</v>
      </c>
      <c r="K2891" t="s">
        <v>328</v>
      </c>
      <c r="L2891" t="s">
        <v>328</v>
      </c>
      <c r="M2891" t="s">
        <v>16354</v>
      </c>
      <c r="N2891" t="s">
        <v>328</v>
      </c>
      <c r="O2891" t="s">
        <v>328</v>
      </c>
    </row>
    <row r="2892" spans="1:15">
      <c r="A2892" t="s">
        <v>3420</v>
      </c>
      <c r="B2892" t="s">
        <v>16355</v>
      </c>
      <c r="C2892" t="s">
        <v>328</v>
      </c>
      <c r="D2892" t="s">
        <v>328</v>
      </c>
      <c r="E2892" t="s">
        <v>328</v>
      </c>
      <c r="F2892" t="s">
        <v>2661</v>
      </c>
      <c r="G2892" t="s">
        <v>2662</v>
      </c>
      <c r="H2892" t="s">
        <v>328</v>
      </c>
      <c r="I2892" t="s">
        <v>328</v>
      </c>
      <c r="J2892" t="s">
        <v>328</v>
      </c>
      <c r="K2892" t="s">
        <v>328</v>
      </c>
      <c r="L2892" t="s">
        <v>328</v>
      </c>
      <c r="M2892" t="s">
        <v>16356</v>
      </c>
      <c r="N2892" t="s">
        <v>328</v>
      </c>
      <c r="O2892" t="s">
        <v>328</v>
      </c>
    </row>
    <row r="2893" spans="1:15">
      <c r="A2893" t="s">
        <v>3420</v>
      </c>
      <c r="B2893" t="s">
        <v>16357</v>
      </c>
      <c r="C2893" t="s">
        <v>328</v>
      </c>
      <c r="D2893" t="s">
        <v>328</v>
      </c>
      <c r="E2893" t="s">
        <v>328</v>
      </c>
      <c r="F2893" t="s">
        <v>2661</v>
      </c>
      <c r="G2893" t="s">
        <v>2662</v>
      </c>
      <c r="H2893" t="s">
        <v>328</v>
      </c>
      <c r="I2893" t="s">
        <v>328</v>
      </c>
      <c r="J2893" t="s">
        <v>328</v>
      </c>
      <c r="K2893" t="s">
        <v>328</v>
      </c>
      <c r="L2893" t="s">
        <v>328</v>
      </c>
      <c r="M2893" t="s">
        <v>16358</v>
      </c>
      <c r="N2893" t="s">
        <v>328</v>
      </c>
      <c r="O2893" t="s">
        <v>328</v>
      </c>
    </row>
    <row r="2894" spans="1:15">
      <c r="A2894" t="s">
        <v>3420</v>
      </c>
      <c r="B2894" t="s">
        <v>16359</v>
      </c>
      <c r="C2894" t="s">
        <v>328</v>
      </c>
      <c r="D2894" t="s">
        <v>328</v>
      </c>
      <c r="E2894" t="s">
        <v>328</v>
      </c>
      <c r="F2894" t="s">
        <v>2585</v>
      </c>
      <c r="G2894" t="s">
        <v>2588</v>
      </c>
      <c r="H2894" t="s">
        <v>328</v>
      </c>
      <c r="I2894" t="s">
        <v>328</v>
      </c>
      <c r="J2894" t="s">
        <v>328</v>
      </c>
      <c r="K2894" t="s">
        <v>328</v>
      </c>
      <c r="L2894" t="s">
        <v>328</v>
      </c>
      <c r="M2894" t="s">
        <v>16359</v>
      </c>
      <c r="N2894" t="s">
        <v>328</v>
      </c>
      <c r="O2894" t="s">
        <v>328</v>
      </c>
    </row>
    <row r="2895" spans="1:15">
      <c r="A2895" t="s">
        <v>3420</v>
      </c>
      <c r="B2895" t="s">
        <v>16360</v>
      </c>
      <c r="C2895" t="s">
        <v>328</v>
      </c>
      <c r="D2895" t="s">
        <v>328</v>
      </c>
      <c r="E2895" t="s">
        <v>328</v>
      </c>
      <c r="F2895" t="s">
        <v>2661</v>
      </c>
      <c r="G2895" t="s">
        <v>2662</v>
      </c>
      <c r="H2895" t="s">
        <v>328</v>
      </c>
      <c r="I2895" t="s">
        <v>328</v>
      </c>
      <c r="J2895" t="s">
        <v>328</v>
      </c>
      <c r="K2895" t="s">
        <v>328</v>
      </c>
      <c r="L2895" t="s">
        <v>328</v>
      </c>
      <c r="M2895" t="s">
        <v>16360</v>
      </c>
      <c r="N2895" t="s">
        <v>328</v>
      </c>
      <c r="O2895" t="s">
        <v>328</v>
      </c>
    </row>
    <row r="2896" spans="1:15">
      <c r="A2896" t="s">
        <v>3420</v>
      </c>
      <c r="B2896" t="s">
        <v>16361</v>
      </c>
      <c r="C2896" t="s">
        <v>328</v>
      </c>
      <c r="D2896" t="s">
        <v>328</v>
      </c>
      <c r="E2896" t="s">
        <v>328</v>
      </c>
      <c r="F2896" t="s">
        <v>2661</v>
      </c>
      <c r="G2896" t="s">
        <v>2662</v>
      </c>
      <c r="H2896" t="s">
        <v>328</v>
      </c>
      <c r="I2896" t="s">
        <v>328</v>
      </c>
      <c r="J2896" t="s">
        <v>328</v>
      </c>
      <c r="K2896" t="s">
        <v>328</v>
      </c>
      <c r="L2896" t="s">
        <v>328</v>
      </c>
      <c r="M2896" t="s">
        <v>16361</v>
      </c>
      <c r="N2896" t="s">
        <v>328</v>
      </c>
      <c r="O2896" t="s">
        <v>328</v>
      </c>
    </row>
    <row r="2897" spans="1:15">
      <c r="A2897" t="s">
        <v>3420</v>
      </c>
      <c r="B2897" t="s">
        <v>16362</v>
      </c>
      <c r="C2897" t="s">
        <v>328</v>
      </c>
      <c r="D2897" t="s">
        <v>328</v>
      </c>
      <c r="E2897" t="s">
        <v>328</v>
      </c>
      <c r="F2897" t="s">
        <v>2661</v>
      </c>
      <c r="G2897" t="s">
        <v>2662</v>
      </c>
      <c r="H2897" t="s">
        <v>328</v>
      </c>
      <c r="I2897" t="s">
        <v>328</v>
      </c>
      <c r="J2897" t="s">
        <v>328</v>
      </c>
      <c r="K2897" t="s">
        <v>328</v>
      </c>
      <c r="L2897" t="s">
        <v>328</v>
      </c>
      <c r="M2897" t="s">
        <v>16363</v>
      </c>
      <c r="N2897" t="s">
        <v>328</v>
      </c>
      <c r="O2897" t="s">
        <v>328</v>
      </c>
    </row>
    <row r="2898" spans="1:15">
      <c r="A2898" t="s">
        <v>3420</v>
      </c>
      <c r="B2898" t="s">
        <v>16364</v>
      </c>
      <c r="C2898" t="s">
        <v>328</v>
      </c>
      <c r="D2898" t="s">
        <v>328</v>
      </c>
      <c r="E2898" t="s">
        <v>328</v>
      </c>
      <c r="F2898" t="s">
        <v>2661</v>
      </c>
      <c r="G2898" t="s">
        <v>2662</v>
      </c>
      <c r="H2898" t="s">
        <v>328</v>
      </c>
      <c r="I2898" t="s">
        <v>328</v>
      </c>
      <c r="J2898" t="s">
        <v>328</v>
      </c>
      <c r="K2898" t="s">
        <v>328</v>
      </c>
      <c r="L2898" t="s">
        <v>328</v>
      </c>
      <c r="M2898" t="s">
        <v>16365</v>
      </c>
      <c r="N2898" t="s">
        <v>328</v>
      </c>
      <c r="O2898" t="s">
        <v>328</v>
      </c>
    </row>
    <row r="2899" spans="1:15">
      <c r="A2899" t="s">
        <v>3420</v>
      </c>
      <c r="B2899" t="s">
        <v>16366</v>
      </c>
      <c r="C2899" t="s">
        <v>328</v>
      </c>
      <c r="D2899" t="s">
        <v>328</v>
      </c>
      <c r="E2899" t="s">
        <v>328</v>
      </c>
      <c r="F2899" t="s">
        <v>2661</v>
      </c>
      <c r="G2899" t="s">
        <v>2662</v>
      </c>
      <c r="H2899" t="s">
        <v>328</v>
      </c>
      <c r="I2899" t="s">
        <v>328</v>
      </c>
      <c r="J2899" t="s">
        <v>328</v>
      </c>
      <c r="K2899" t="s">
        <v>328</v>
      </c>
      <c r="L2899" t="s">
        <v>328</v>
      </c>
      <c r="M2899" t="s">
        <v>16366</v>
      </c>
      <c r="N2899" t="s">
        <v>328</v>
      </c>
      <c r="O2899" t="s">
        <v>328</v>
      </c>
    </row>
    <row r="2900" spans="1:15">
      <c r="A2900" t="s">
        <v>3420</v>
      </c>
      <c r="B2900" t="s">
        <v>16367</v>
      </c>
      <c r="C2900" t="s">
        <v>328</v>
      </c>
      <c r="D2900" t="s">
        <v>328</v>
      </c>
      <c r="E2900" t="s">
        <v>328</v>
      </c>
      <c r="F2900" t="s">
        <v>2661</v>
      </c>
      <c r="G2900" t="s">
        <v>2662</v>
      </c>
      <c r="H2900" t="s">
        <v>328</v>
      </c>
      <c r="I2900" t="s">
        <v>328</v>
      </c>
      <c r="J2900" t="s">
        <v>328</v>
      </c>
      <c r="K2900" t="s">
        <v>328</v>
      </c>
      <c r="L2900" t="s">
        <v>328</v>
      </c>
      <c r="M2900" t="s">
        <v>16367</v>
      </c>
      <c r="N2900" t="s">
        <v>328</v>
      </c>
      <c r="O2900" t="s">
        <v>328</v>
      </c>
    </row>
    <row r="2901" spans="1:15">
      <c r="A2901" t="s">
        <v>3420</v>
      </c>
      <c r="B2901" t="s">
        <v>16368</v>
      </c>
      <c r="C2901" t="s">
        <v>328</v>
      </c>
      <c r="D2901" t="s">
        <v>328</v>
      </c>
      <c r="E2901" t="s">
        <v>328</v>
      </c>
      <c r="F2901" t="s">
        <v>2661</v>
      </c>
      <c r="G2901" t="s">
        <v>2662</v>
      </c>
      <c r="H2901" t="s">
        <v>328</v>
      </c>
      <c r="I2901" t="s">
        <v>328</v>
      </c>
      <c r="J2901" t="s">
        <v>328</v>
      </c>
      <c r="K2901" t="s">
        <v>328</v>
      </c>
      <c r="L2901" t="s">
        <v>328</v>
      </c>
      <c r="M2901" t="s">
        <v>16368</v>
      </c>
      <c r="N2901" t="s">
        <v>328</v>
      </c>
      <c r="O2901" t="s">
        <v>328</v>
      </c>
    </row>
    <row r="2902" spans="1:15">
      <c r="A2902" t="s">
        <v>3420</v>
      </c>
      <c r="B2902" t="s">
        <v>16369</v>
      </c>
      <c r="C2902" t="s">
        <v>328</v>
      </c>
      <c r="D2902" t="s">
        <v>328</v>
      </c>
      <c r="E2902" t="s">
        <v>328</v>
      </c>
      <c r="F2902" t="s">
        <v>2592</v>
      </c>
      <c r="G2902" t="s">
        <v>2593</v>
      </c>
      <c r="H2902" t="s">
        <v>328</v>
      </c>
      <c r="I2902" t="s">
        <v>328</v>
      </c>
      <c r="J2902" t="s">
        <v>328</v>
      </c>
      <c r="K2902" t="s">
        <v>328</v>
      </c>
      <c r="L2902" t="s">
        <v>328</v>
      </c>
      <c r="M2902" t="s">
        <v>16370</v>
      </c>
      <c r="N2902" t="s">
        <v>328</v>
      </c>
      <c r="O2902" t="s">
        <v>328</v>
      </c>
    </row>
    <row r="2903" spans="1:15">
      <c r="A2903" t="s">
        <v>3420</v>
      </c>
      <c r="B2903" t="s">
        <v>16371</v>
      </c>
      <c r="C2903" t="s">
        <v>328</v>
      </c>
      <c r="D2903" t="s">
        <v>328</v>
      </c>
      <c r="E2903" t="s">
        <v>328</v>
      </c>
      <c r="F2903" t="s">
        <v>2661</v>
      </c>
      <c r="G2903" t="s">
        <v>2662</v>
      </c>
      <c r="H2903" t="s">
        <v>328</v>
      </c>
      <c r="I2903" t="s">
        <v>6497</v>
      </c>
      <c r="J2903" t="s">
        <v>6499</v>
      </c>
      <c r="K2903" t="s">
        <v>16372</v>
      </c>
      <c r="L2903" t="s">
        <v>328</v>
      </c>
      <c r="M2903" t="s">
        <v>16373</v>
      </c>
      <c r="N2903" t="s">
        <v>328</v>
      </c>
      <c r="O2903" t="s">
        <v>328</v>
      </c>
    </row>
    <row r="2904" spans="1:15">
      <c r="A2904" t="s">
        <v>3420</v>
      </c>
      <c r="B2904" t="s">
        <v>16374</v>
      </c>
      <c r="C2904" t="s">
        <v>328</v>
      </c>
      <c r="D2904" t="s">
        <v>328</v>
      </c>
      <c r="E2904" t="s">
        <v>328</v>
      </c>
      <c r="F2904" t="s">
        <v>2661</v>
      </c>
      <c r="G2904" t="s">
        <v>2662</v>
      </c>
      <c r="H2904" t="s">
        <v>328</v>
      </c>
      <c r="I2904" t="s">
        <v>328</v>
      </c>
      <c r="J2904" t="s">
        <v>328</v>
      </c>
      <c r="K2904" t="s">
        <v>328</v>
      </c>
      <c r="L2904" t="s">
        <v>328</v>
      </c>
      <c r="M2904" t="s">
        <v>16374</v>
      </c>
      <c r="N2904" t="s">
        <v>328</v>
      </c>
      <c r="O2904" t="s">
        <v>328</v>
      </c>
    </row>
    <row r="2905" spans="1:15">
      <c r="A2905" t="s">
        <v>3420</v>
      </c>
      <c r="B2905" t="s">
        <v>16375</v>
      </c>
      <c r="C2905" t="s">
        <v>328</v>
      </c>
      <c r="D2905" t="s">
        <v>328</v>
      </c>
      <c r="E2905" t="s">
        <v>328</v>
      </c>
      <c r="F2905" t="s">
        <v>2592</v>
      </c>
      <c r="G2905" t="s">
        <v>2593</v>
      </c>
      <c r="H2905" t="s">
        <v>328</v>
      </c>
      <c r="I2905" t="s">
        <v>328</v>
      </c>
      <c r="J2905" t="s">
        <v>328</v>
      </c>
      <c r="K2905" t="s">
        <v>328</v>
      </c>
      <c r="L2905" t="s">
        <v>328</v>
      </c>
      <c r="M2905" t="s">
        <v>16376</v>
      </c>
      <c r="N2905" t="s">
        <v>328</v>
      </c>
      <c r="O2905" t="s">
        <v>328</v>
      </c>
    </row>
    <row r="2906" spans="1:15">
      <c r="A2906" t="s">
        <v>3420</v>
      </c>
      <c r="B2906" t="s">
        <v>16377</v>
      </c>
      <c r="C2906" t="s">
        <v>328</v>
      </c>
      <c r="D2906" t="s">
        <v>328</v>
      </c>
      <c r="E2906" t="s">
        <v>328</v>
      </c>
      <c r="F2906" t="s">
        <v>2661</v>
      </c>
      <c r="G2906" t="s">
        <v>2662</v>
      </c>
      <c r="H2906" t="s">
        <v>328</v>
      </c>
      <c r="I2906" t="s">
        <v>328</v>
      </c>
      <c r="J2906" t="s">
        <v>328</v>
      </c>
      <c r="K2906" t="s">
        <v>328</v>
      </c>
      <c r="L2906" t="s">
        <v>328</v>
      </c>
      <c r="M2906" t="s">
        <v>16377</v>
      </c>
      <c r="N2906" t="s">
        <v>328</v>
      </c>
      <c r="O2906" t="s">
        <v>328</v>
      </c>
    </row>
    <row r="2907" spans="1:15">
      <c r="A2907" t="s">
        <v>3420</v>
      </c>
      <c r="B2907" t="s">
        <v>16378</v>
      </c>
      <c r="C2907" t="s">
        <v>328</v>
      </c>
      <c r="D2907" t="s">
        <v>328</v>
      </c>
      <c r="E2907" t="s">
        <v>328</v>
      </c>
      <c r="F2907" t="s">
        <v>2661</v>
      </c>
      <c r="G2907" t="s">
        <v>2662</v>
      </c>
      <c r="H2907" t="s">
        <v>328</v>
      </c>
      <c r="I2907" t="s">
        <v>328</v>
      </c>
      <c r="J2907" t="s">
        <v>328</v>
      </c>
      <c r="K2907" t="s">
        <v>328</v>
      </c>
      <c r="L2907" t="s">
        <v>328</v>
      </c>
      <c r="M2907" t="s">
        <v>16379</v>
      </c>
      <c r="N2907" t="s">
        <v>328</v>
      </c>
      <c r="O2907" t="s">
        <v>328</v>
      </c>
    </row>
    <row r="2908" spans="1:15">
      <c r="A2908" t="s">
        <v>3420</v>
      </c>
      <c r="B2908" t="s">
        <v>16380</v>
      </c>
      <c r="C2908" t="s">
        <v>328</v>
      </c>
      <c r="D2908" t="s">
        <v>328</v>
      </c>
      <c r="E2908" t="s">
        <v>328</v>
      </c>
      <c r="F2908" t="s">
        <v>2661</v>
      </c>
      <c r="G2908" t="s">
        <v>2662</v>
      </c>
      <c r="H2908" t="s">
        <v>328</v>
      </c>
      <c r="I2908" t="s">
        <v>328</v>
      </c>
      <c r="J2908" t="s">
        <v>328</v>
      </c>
      <c r="K2908" t="s">
        <v>328</v>
      </c>
      <c r="L2908" t="s">
        <v>328</v>
      </c>
      <c r="M2908" t="s">
        <v>16381</v>
      </c>
      <c r="N2908" t="s">
        <v>328</v>
      </c>
      <c r="O2908" t="s">
        <v>328</v>
      </c>
    </row>
    <row r="2909" spans="1:15">
      <c r="A2909" t="s">
        <v>3420</v>
      </c>
      <c r="B2909" t="s">
        <v>16382</v>
      </c>
      <c r="C2909" t="s">
        <v>328</v>
      </c>
      <c r="D2909" t="s">
        <v>328</v>
      </c>
      <c r="E2909" t="s">
        <v>328</v>
      </c>
      <c r="F2909" t="s">
        <v>2661</v>
      </c>
      <c r="G2909" t="s">
        <v>2662</v>
      </c>
      <c r="H2909" t="s">
        <v>328</v>
      </c>
      <c r="I2909" t="s">
        <v>328</v>
      </c>
      <c r="J2909" t="s">
        <v>328</v>
      </c>
      <c r="K2909" t="s">
        <v>328</v>
      </c>
      <c r="L2909" t="s">
        <v>328</v>
      </c>
      <c r="M2909" t="s">
        <v>16383</v>
      </c>
      <c r="N2909" t="s">
        <v>328</v>
      </c>
      <c r="O2909" t="s">
        <v>328</v>
      </c>
    </row>
    <row r="2910" spans="1:15">
      <c r="A2910" t="s">
        <v>3420</v>
      </c>
      <c r="B2910" t="s">
        <v>16384</v>
      </c>
      <c r="C2910" t="s">
        <v>328</v>
      </c>
      <c r="D2910" t="s">
        <v>328</v>
      </c>
      <c r="E2910" t="s">
        <v>328</v>
      </c>
      <c r="F2910" t="s">
        <v>2661</v>
      </c>
      <c r="G2910" t="s">
        <v>2662</v>
      </c>
      <c r="H2910" t="s">
        <v>328</v>
      </c>
      <c r="I2910" t="s">
        <v>328</v>
      </c>
      <c r="J2910" t="s">
        <v>328</v>
      </c>
      <c r="K2910" t="s">
        <v>328</v>
      </c>
      <c r="L2910" t="s">
        <v>328</v>
      </c>
      <c r="M2910" t="s">
        <v>16385</v>
      </c>
      <c r="N2910" t="s">
        <v>328</v>
      </c>
      <c r="O2910" t="s">
        <v>328</v>
      </c>
    </row>
    <row r="2911" spans="1:15">
      <c r="A2911" t="s">
        <v>3420</v>
      </c>
      <c r="B2911" t="s">
        <v>16386</v>
      </c>
      <c r="C2911" t="s">
        <v>328</v>
      </c>
      <c r="D2911" t="s">
        <v>328</v>
      </c>
      <c r="E2911" t="s">
        <v>328</v>
      </c>
      <c r="F2911" t="s">
        <v>2661</v>
      </c>
      <c r="G2911" t="s">
        <v>2662</v>
      </c>
      <c r="H2911" t="s">
        <v>328</v>
      </c>
      <c r="I2911" t="s">
        <v>328</v>
      </c>
      <c r="J2911" t="s">
        <v>328</v>
      </c>
      <c r="K2911" t="s">
        <v>328</v>
      </c>
      <c r="L2911" t="s">
        <v>328</v>
      </c>
      <c r="M2911" t="s">
        <v>16387</v>
      </c>
      <c r="N2911" t="s">
        <v>328</v>
      </c>
      <c r="O2911" t="s">
        <v>328</v>
      </c>
    </row>
    <row r="2912" spans="1:15">
      <c r="A2912" t="s">
        <v>3420</v>
      </c>
      <c r="B2912" t="s">
        <v>16388</v>
      </c>
      <c r="C2912" t="s">
        <v>328</v>
      </c>
      <c r="D2912" t="s">
        <v>328</v>
      </c>
      <c r="E2912" t="s">
        <v>328</v>
      </c>
      <c r="F2912" t="s">
        <v>2661</v>
      </c>
      <c r="G2912" t="s">
        <v>2662</v>
      </c>
      <c r="H2912" t="s">
        <v>328</v>
      </c>
      <c r="I2912" t="s">
        <v>328</v>
      </c>
      <c r="J2912" t="s">
        <v>328</v>
      </c>
      <c r="K2912" t="s">
        <v>328</v>
      </c>
      <c r="L2912" t="s">
        <v>328</v>
      </c>
      <c r="M2912" t="s">
        <v>16389</v>
      </c>
      <c r="N2912" t="s">
        <v>328</v>
      </c>
      <c r="O2912" t="s">
        <v>328</v>
      </c>
    </row>
    <row r="2913" spans="1:15">
      <c r="A2913" t="s">
        <v>3420</v>
      </c>
      <c r="B2913" t="s">
        <v>16390</v>
      </c>
      <c r="C2913" t="s">
        <v>328</v>
      </c>
      <c r="D2913" t="s">
        <v>328</v>
      </c>
      <c r="E2913" t="s">
        <v>328</v>
      </c>
      <c r="F2913" t="s">
        <v>2661</v>
      </c>
      <c r="G2913" t="s">
        <v>2662</v>
      </c>
      <c r="H2913" t="s">
        <v>328</v>
      </c>
      <c r="I2913" t="s">
        <v>328</v>
      </c>
      <c r="J2913" t="s">
        <v>328</v>
      </c>
      <c r="K2913" t="s">
        <v>328</v>
      </c>
      <c r="L2913" t="s">
        <v>328</v>
      </c>
      <c r="M2913" t="s">
        <v>16390</v>
      </c>
      <c r="N2913" t="s">
        <v>328</v>
      </c>
      <c r="O2913" t="s">
        <v>328</v>
      </c>
    </row>
    <row r="2914" spans="1:15">
      <c r="A2914" t="s">
        <v>3420</v>
      </c>
      <c r="B2914" t="s">
        <v>13412</v>
      </c>
      <c r="C2914" t="s">
        <v>328</v>
      </c>
      <c r="D2914" t="s">
        <v>328</v>
      </c>
      <c r="E2914" t="s">
        <v>328</v>
      </c>
      <c r="F2914" t="s">
        <v>2661</v>
      </c>
      <c r="G2914" t="s">
        <v>2662</v>
      </c>
      <c r="H2914" t="s">
        <v>328</v>
      </c>
      <c r="I2914" t="s">
        <v>328</v>
      </c>
      <c r="J2914" t="s">
        <v>328</v>
      </c>
      <c r="K2914" t="s">
        <v>328</v>
      </c>
      <c r="L2914" t="s">
        <v>328</v>
      </c>
      <c r="M2914" t="s">
        <v>13412</v>
      </c>
      <c r="N2914" t="s">
        <v>328</v>
      </c>
      <c r="O2914" t="s">
        <v>328</v>
      </c>
    </row>
    <row r="2915" spans="1:15">
      <c r="A2915" t="s">
        <v>3420</v>
      </c>
      <c r="B2915" t="s">
        <v>15794</v>
      </c>
      <c r="C2915" t="s">
        <v>328</v>
      </c>
      <c r="D2915" t="s">
        <v>328</v>
      </c>
      <c r="E2915" t="s">
        <v>328</v>
      </c>
      <c r="F2915" t="s">
        <v>2592</v>
      </c>
      <c r="G2915" t="s">
        <v>2593</v>
      </c>
      <c r="H2915" t="s">
        <v>328</v>
      </c>
      <c r="I2915" t="s">
        <v>328</v>
      </c>
      <c r="J2915" t="s">
        <v>328</v>
      </c>
      <c r="K2915" t="s">
        <v>328</v>
      </c>
      <c r="L2915" t="s">
        <v>328</v>
      </c>
      <c r="M2915" t="s">
        <v>13419</v>
      </c>
      <c r="N2915" t="s">
        <v>328</v>
      </c>
      <c r="O2915" t="s">
        <v>328</v>
      </c>
    </row>
    <row r="2916" spans="1:15">
      <c r="A2916" t="s">
        <v>3420</v>
      </c>
      <c r="B2916" t="s">
        <v>16391</v>
      </c>
      <c r="C2916" t="s">
        <v>328</v>
      </c>
      <c r="D2916" t="s">
        <v>328</v>
      </c>
      <c r="E2916" t="s">
        <v>328</v>
      </c>
      <c r="F2916" t="s">
        <v>2661</v>
      </c>
      <c r="G2916" t="s">
        <v>2662</v>
      </c>
      <c r="H2916" t="s">
        <v>328</v>
      </c>
      <c r="I2916" t="s">
        <v>328</v>
      </c>
      <c r="J2916" t="s">
        <v>328</v>
      </c>
      <c r="K2916" t="s">
        <v>328</v>
      </c>
      <c r="L2916" t="s">
        <v>328</v>
      </c>
      <c r="M2916" t="s">
        <v>16391</v>
      </c>
      <c r="N2916" t="s">
        <v>328</v>
      </c>
      <c r="O2916" t="s">
        <v>328</v>
      </c>
    </row>
    <row r="2917" spans="1:15">
      <c r="A2917" t="s">
        <v>3420</v>
      </c>
      <c r="B2917" t="s">
        <v>16392</v>
      </c>
      <c r="C2917" t="s">
        <v>328</v>
      </c>
      <c r="D2917" t="s">
        <v>328</v>
      </c>
      <c r="E2917" t="s">
        <v>328</v>
      </c>
      <c r="F2917" t="s">
        <v>2661</v>
      </c>
      <c r="G2917" t="s">
        <v>2662</v>
      </c>
      <c r="H2917" t="s">
        <v>328</v>
      </c>
      <c r="I2917" t="s">
        <v>328</v>
      </c>
      <c r="J2917" t="s">
        <v>328</v>
      </c>
      <c r="K2917" t="s">
        <v>328</v>
      </c>
      <c r="L2917" t="s">
        <v>328</v>
      </c>
      <c r="M2917" t="s">
        <v>16393</v>
      </c>
      <c r="N2917" t="s">
        <v>328</v>
      </c>
      <c r="O2917" t="s">
        <v>328</v>
      </c>
    </row>
    <row r="2918" spans="1:15">
      <c r="A2918" t="s">
        <v>3420</v>
      </c>
      <c r="B2918" t="s">
        <v>14203</v>
      </c>
      <c r="C2918" t="s">
        <v>328</v>
      </c>
      <c r="D2918" t="s">
        <v>328</v>
      </c>
      <c r="E2918" t="s">
        <v>328</v>
      </c>
      <c r="F2918" t="s">
        <v>2661</v>
      </c>
      <c r="G2918" t="s">
        <v>2662</v>
      </c>
      <c r="H2918" t="s">
        <v>328</v>
      </c>
      <c r="I2918" t="s">
        <v>328</v>
      </c>
      <c r="J2918" t="s">
        <v>328</v>
      </c>
      <c r="K2918" t="s">
        <v>328</v>
      </c>
      <c r="L2918" t="s">
        <v>328</v>
      </c>
      <c r="M2918" t="s">
        <v>14204</v>
      </c>
      <c r="N2918" t="s">
        <v>328</v>
      </c>
      <c r="O2918" t="s">
        <v>328</v>
      </c>
    </row>
    <row r="2919" spans="1:15">
      <c r="A2919" t="s">
        <v>3420</v>
      </c>
      <c r="B2919" t="s">
        <v>16394</v>
      </c>
      <c r="C2919" t="s">
        <v>328</v>
      </c>
      <c r="D2919" t="s">
        <v>328</v>
      </c>
      <c r="E2919" t="s">
        <v>328</v>
      </c>
      <c r="F2919" t="s">
        <v>2658</v>
      </c>
      <c r="G2919" t="s">
        <v>2662</v>
      </c>
      <c r="H2919" t="s">
        <v>328</v>
      </c>
      <c r="I2919" t="s">
        <v>328</v>
      </c>
      <c r="J2919" t="s">
        <v>328</v>
      </c>
      <c r="K2919" t="s">
        <v>328</v>
      </c>
      <c r="L2919" t="s">
        <v>328</v>
      </c>
      <c r="M2919" t="s">
        <v>14204</v>
      </c>
      <c r="N2919" t="s">
        <v>328</v>
      </c>
      <c r="O2919" t="s">
        <v>328</v>
      </c>
    </row>
    <row r="2920" spans="1:15">
      <c r="A2920" t="s">
        <v>3420</v>
      </c>
      <c r="B2920" t="s">
        <v>16395</v>
      </c>
      <c r="C2920" t="s">
        <v>328</v>
      </c>
      <c r="D2920" t="s">
        <v>328</v>
      </c>
      <c r="E2920" t="s">
        <v>328</v>
      </c>
      <c r="F2920" t="s">
        <v>2592</v>
      </c>
      <c r="G2920" t="s">
        <v>2593</v>
      </c>
      <c r="H2920" t="s">
        <v>328</v>
      </c>
      <c r="I2920" t="s">
        <v>328</v>
      </c>
      <c r="J2920" t="s">
        <v>328</v>
      </c>
      <c r="K2920" t="s">
        <v>328</v>
      </c>
      <c r="L2920" t="s">
        <v>328</v>
      </c>
      <c r="M2920" t="s">
        <v>16396</v>
      </c>
      <c r="N2920" t="s">
        <v>328</v>
      </c>
      <c r="O2920" t="s">
        <v>328</v>
      </c>
    </row>
    <row r="2921" spans="1:15">
      <c r="A2921" t="s">
        <v>3420</v>
      </c>
      <c r="B2921" t="s">
        <v>16397</v>
      </c>
      <c r="C2921" t="s">
        <v>328</v>
      </c>
      <c r="D2921" t="s">
        <v>328</v>
      </c>
      <c r="E2921" t="s">
        <v>328</v>
      </c>
      <c r="F2921" t="s">
        <v>2661</v>
      </c>
      <c r="G2921" t="s">
        <v>2662</v>
      </c>
      <c r="H2921" t="s">
        <v>6526</v>
      </c>
      <c r="I2921" t="s">
        <v>328</v>
      </c>
      <c r="J2921" t="s">
        <v>328</v>
      </c>
      <c r="K2921" t="s">
        <v>328</v>
      </c>
      <c r="L2921" t="s">
        <v>328</v>
      </c>
      <c r="M2921" t="s">
        <v>16397</v>
      </c>
      <c r="N2921" t="s">
        <v>328</v>
      </c>
      <c r="O2921" t="s">
        <v>328</v>
      </c>
    </row>
    <row r="2922" spans="1:15">
      <c r="A2922" t="s">
        <v>3420</v>
      </c>
      <c r="B2922" t="s">
        <v>16398</v>
      </c>
      <c r="C2922" t="s">
        <v>328</v>
      </c>
      <c r="D2922" t="s">
        <v>328</v>
      </c>
      <c r="E2922" t="s">
        <v>328</v>
      </c>
      <c r="F2922" t="s">
        <v>2661</v>
      </c>
      <c r="G2922" t="s">
        <v>2662</v>
      </c>
      <c r="H2922" t="s">
        <v>6526</v>
      </c>
      <c r="I2922" t="s">
        <v>328</v>
      </c>
      <c r="J2922" t="s">
        <v>328</v>
      </c>
      <c r="K2922" t="s">
        <v>328</v>
      </c>
      <c r="L2922" t="s">
        <v>328</v>
      </c>
      <c r="M2922" t="s">
        <v>16397</v>
      </c>
      <c r="N2922" t="s">
        <v>328</v>
      </c>
      <c r="O2922" t="s">
        <v>328</v>
      </c>
    </row>
    <row r="2923" spans="1:15">
      <c r="A2923" t="s">
        <v>3420</v>
      </c>
      <c r="B2923" t="s">
        <v>16398</v>
      </c>
      <c r="C2923" t="s">
        <v>328</v>
      </c>
      <c r="D2923" t="s">
        <v>328</v>
      </c>
      <c r="E2923" t="s">
        <v>328</v>
      </c>
      <c r="F2923" t="s">
        <v>2661</v>
      </c>
      <c r="G2923" t="s">
        <v>2662</v>
      </c>
      <c r="H2923" t="s">
        <v>6526</v>
      </c>
      <c r="I2923" t="s">
        <v>328</v>
      </c>
      <c r="J2923" t="s">
        <v>328</v>
      </c>
      <c r="K2923" t="s">
        <v>328</v>
      </c>
      <c r="L2923" t="s">
        <v>328</v>
      </c>
      <c r="M2923" t="s">
        <v>16397</v>
      </c>
      <c r="N2923" t="s">
        <v>328</v>
      </c>
      <c r="O2923" t="s">
        <v>328</v>
      </c>
    </row>
    <row r="2924" spans="1:15">
      <c r="A2924" t="s">
        <v>3420</v>
      </c>
      <c r="B2924" t="s">
        <v>16399</v>
      </c>
      <c r="C2924" t="s">
        <v>328</v>
      </c>
      <c r="D2924" t="s">
        <v>328</v>
      </c>
      <c r="E2924" t="s">
        <v>328</v>
      </c>
      <c r="F2924" t="s">
        <v>2592</v>
      </c>
      <c r="G2924" t="s">
        <v>2593</v>
      </c>
      <c r="I2924" t="s">
        <v>328</v>
      </c>
      <c r="J2924" t="s">
        <v>328</v>
      </c>
      <c r="K2924" t="s">
        <v>328</v>
      </c>
      <c r="L2924" t="s">
        <v>328</v>
      </c>
      <c r="M2924" t="s">
        <v>16400</v>
      </c>
      <c r="N2924" t="s">
        <v>328</v>
      </c>
      <c r="O2924" t="s">
        <v>328</v>
      </c>
    </row>
    <row r="2925" spans="1:15">
      <c r="A2925" t="s">
        <v>3420</v>
      </c>
      <c r="B2925" t="s">
        <v>16401</v>
      </c>
      <c r="C2925" t="s">
        <v>328</v>
      </c>
      <c r="D2925" t="s">
        <v>328</v>
      </c>
      <c r="E2925" t="s">
        <v>328</v>
      </c>
      <c r="F2925" t="s">
        <v>2592</v>
      </c>
      <c r="G2925" t="s">
        <v>2593</v>
      </c>
      <c r="I2925" t="s">
        <v>328</v>
      </c>
      <c r="J2925" t="s">
        <v>328</v>
      </c>
      <c r="K2925" t="s">
        <v>328</v>
      </c>
      <c r="L2925" t="s">
        <v>328</v>
      </c>
      <c r="M2925" t="s">
        <v>16402</v>
      </c>
      <c r="N2925" t="s">
        <v>328</v>
      </c>
      <c r="O2925" t="s">
        <v>328</v>
      </c>
    </row>
    <row r="2926" spans="1:15">
      <c r="A2926" t="s">
        <v>3420</v>
      </c>
      <c r="B2926" t="s">
        <v>16403</v>
      </c>
      <c r="C2926" t="s">
        <v>328</v>
      </c>
      <c r="D2926" t="s">
        <v>328</v>
      </c>
      <c r="E2926" t="s">
        <v>328</v>
      </c>
      <c r="F2926" t="s">
        <v>2661</v>
      </c>
      <c r="G2926" t="s">
        <v>2662</v>
      </c>
      <c r="H2926" t="s">
        <v>328</v>
      </c>
      <c r="I2926" t="s">
        <v>328</v>
      </c>
      <c r="J2926" t="s">
        <v>328</v>
      </c>
      <c r="K2926" t="s">
        <v>328</v>
      </c>
      <c r="L2926" t="s">
        <v>328</v>
      </c>
      <c r="M2926" t="s">
        <v>16403</v>
      </c>
      <c r="N2926" t="s">
        <v>328</v>
      </c>
      <c r="O2926" t="s">
        <v>328</v>
      </c>
    </row>
    <row r="2927" spans="1:15">
      <c r="A2927" t="s">
        <v>4725</v>
      </c>
      <c r="B2927" t="s">
        <v>16404</v>
      </c>
      <c r="C2927" t="s">
        <v>328</v>
      </c>
      <c r="D2927" t="s">
        <v>328</v>
      </c>
      <c r="E2927" t="s">
        <v>328</v>
      </c>
      <c r="F2927" t="s">
        <v>2661</v>
      </c>
      <c r="G2927" t="s">
        <v>2662</v>
      </c>
      <c r="H2927" t="s">
        <v>328</v>
      </c>
      <c r="I2927" t="s">
        <v>328</v>
      </c>
      <c r="J2927" t="s">
        <v>328</v>
      </c>
      <c r="K2927" t="s">
        <v>328</v>
      </c>
      <c r="L2927" t="s">
        <v>328</v>
      </c>
      <c r="M2927" t="s">
        <v>16405</v>
      </c>
      <c r="N2927" t="s">
        <v>328</v>
      </c>
      <c r="O2927" t="s">
        <v>328</v>
      </c>
    </row>
    <row r="2928" spans="1:15">
      <c r="A2928" t="s">
        <v>251</v>
      </c>
      <c r="B2928">
        <v>8118</v>
      </c>
      <c r="C2928" t="s">
        <v>328</v>
      </c>
      <c r="D2928" t="s">
        <v>328</v>
      </c>
      <c r="E2928" t="s">
        <v>12934</v>
      </c>
      <c r="F2928" t="s">
        <v>2907</v>
      </c>
      <c r="G2928" t="s">
        <v>328</v>
      </c>
      <c r="H2928" t="s">
        <v>6518</v>
      </c>
      <c r="I2928" t="s">
        <v>328</v>
      </c>
      <c r="J2928" t="s">
        <v>328</v>
      </c>
      <c r="K2928" t="s">
        <v>328</v>
      </c>
      <c r="L2928" t="s">
        <v>328</v>
      </c>
      <c r="M2928">
        <v>8118</v>
      </c>
      <c r="N2928" t="s">
        <v>328</v>
      </c>
      <c r="O2928" t="s">
        <v>328</v>
      </c>
    </row>
    <row r="2929" spans="1:15">
      <c r="A2929" t="s">
        <v>251</v>
      </c>
      <c r="B2929" t="s">
        <v>16406</v>
      </c>
      <c r="C2929" t="s">
        <v>328</v>
      </c>
      <c r="D2929" t="s">
        <v>328</v>
      </c>
      <c r="E2929" t="s">
        <v>12934</v>
      </c>
      <c r="F2929" t="s">
        <v>2907</v>
      </c>
      <c r="G2929" t="s">
        <v>328</v>
      </c>
      <c r="H2929" t="s">
        <v>328</v>
      </c>
      <c r="I2929" t="s">
        <v>328</v>
      </c>
      <c r="J2929" t="s">
        <v>328</v>
      </c>
      <c r="K2929" t="s">
        <v>328</v>
      </c>
      <c r="L2929" t="s">
        <v>328</v>
      </c>
      <c r="M2929" t="s">
        <v>16406</v>
      </c>
      <c r="N2929" t="s">
        <v>328</v>
      </c>
      <c r="O2929" t="s">
        <v>328</v>
      </c>
    </row>
    <row r="2930" spans="1:15">
      <c r="A2930" t="s">
        <v>251</v>
      </c>
      <c r="B2930" t="s">
        <v>16407</v>
      </c>
      <c r="C2930" t="s">
        <v>328</v>
      </c>
      <c r="D2930" t="s">
        <v>328</v>
      </c>
      <c r="E2930" t="s">
        <v>12934</v>
      </c>
      <c r="F2930" t="s">
        <v>2907</v>
      </c>
      <c r="G2930" t="s">
        <v>328</v>
      </c>
      <c r="H2930" t="s">
        <v>6520</v>
      </c>
      <c r="I2930" t="s">
        <v>328</v>
      </c>
      <c r="J2930" t="s">
        <v>328</v>
      </c>
      <c r="K2930" t="s">
        <v>328</v>
      </c>
      <c r="L2930" t="s">
        <v>328</v>
      </c>
      <c r="M2930" t="s">
        <v>16407</v>
      </c>
      <c r="N2930" t="s">
        <v>328</v>
      </c>
      <c r="O2930" t="s">
        <v>328</v>
      </c>
    </row>
    <row r="2931" spans="1:15">
      <c r="A2931" t="s">
        <v>251</v>
      </c>
      <c r="B2931" t="s">
        <v>16408</v>
      </c>
      <c r="C2931" t="s">
        <v>328</v>
      </c>
      <c r="D2931" t="s">
        <v>328</v>
      </c>
      <c r="E2931" t="s">
        <v>12934</v>
      </c>
      <c r="F2931" t="s">
        <v>2907</v>
      </c>
      <c r="G2931" t="s">
        <v>328</v>
      </c>
      <c r="H2931" t="s">
        <v>6518</v>
      </c>
      <c r="I2931" t="s">
        <v>328</v>
      </c>
      <c r="J2931" t="s">
        <v>328</v>
      </c>
      <c r="K2931" t="s">
        <v>328</v>
      </c>
      <c r="L2931" t="s">
        <v>328</v>
      </c>
      <c r="M2931" t="s">
        <v>16408</v>
      </c>
      <c r="N2931" t="s">
        <v>328</v>
      </c>
      <c r="O2931" t="s">
        <v>328</v>
      </c>
    </row>
    <row r="2932" spans="1:15">
      <c r="A2932" t="s">
        <v>251</v>
      </c>
      <c r="B2932" t="s">
        <v>16409</v>
      </c>
      <c r="C2932" t="s">
        <v>328</v>
      </c>
      <c r="D2932" t="s">
        <v>328</v>
      </c>
      <c r="E2932" t="s">
        <v>2912</v>
      </c>
      <c r="F2932" t="s">
        <v>2907</v>
      </c>
      <c r="G2932" t="s">
        <v>328</v>
      </c>
      <c r="H2932" t="s">
        <v>328</v>
      </c>
      <c r="I2932" t="s">
        <v>328</v>
      </c>
      <c r="J2932" t="s">
        <v>328</v>
      </c>
      <c r="K2932" t="s">
        <v>328</v>
      </c>
      <c r="L2932" t="s">
        <v>328</v>
      </c>
      <c r="M2932" t="s">
        <v>16409</v>
      </c>
      <c r="N2932" t="s">
        <v>328</v>
      </c>
      <c r="O2932" t="s">
        <v>328</v>
      </c>
    </row>
    <row r="2933" spans="1:15">
      <c r="A2933" t="s">
        <v>251</v>
      </c>
      <c r="B2933" t="s">
        <v>13117</v>
      </c>
      <c r="C2933" t="s">
        <v>328</v>
      </c>
      <c r="D2933" t="s">
        <v>328</v>
      </c>
      <c r="E2933" t="s">
        <v>12934</v>
      </c>
      <c r="F2933" t="s">
        <v>2907</v>
      </c>
      <c r="G2933" t="s">
        <v>328</v>
      </c>
      <c r="H2933" t="s">
        <v>328</v>
      </c>
      <c r="I2933" t="s">
        <v>328</v>
      </c>
      <c r="J2933" t="s">
        <v>328</v>
      </c>
      <c r="K2933" t="s">
        <v>328</v>
      </c>
      <c r="L2933" t="s">
        <v>328</v>
      </c>
      <c r="M2933" t="s">
        <v>13117</v>
      </c>
      <c r="N2933" t="s">
        <v>328</v>
      </c>
      <c r="O2933" t="s">
        <v>328</v>
      </c>
    </row>
    <row r="2934" spans="1:15">
      <c r="A2934" t="s">
        <v>251</v>
      </c>
      <c r="B2934" t="s">
        <v>16410</v>
      </c>
      <c r="C2934" t="s">
        <v>328</v>
      </c>
      <c r="D2934" t="s">
        <v>328</v>
      </c>
      <c r="E2934" t="s">
        <v>12934</v>
      </c>
      <c r="F2934" t="s">
        <v>2907</v>
      </c>
      <c r="G2934" t="s">
        <v>328</v>
      </c>
      <c r="H2934" t="s">
        <v>328</v>
      </c>
      <c r="I2934" t="s">
        <v>328</v>
      </c>
      <c r="J2934" t="s">
        <v>328</v>
      </c>
      <c r="K2934" t="s">
        <v>328</v>
      </c>
      <c r="L2934" t="s">
        <v>328</v>
      </c>
      <c r="M2934" t="s">
        <v>16410</v>
      </c>
      <c r="N2934" t="s">
        <v>328</v>
      </c>
      <c r="O2934" t="s">
        <v>328</v>
      </c>
    </row>
    <row r="2935" spans="1:15">
      <c r="A2935" t="s">
        <v>251</v>
      </c>
      <c r="B2935" t="s">
        <v>16411</v>
      </c>
      <c r="C2935" t="s">
        <v>328</v>
      </c>
      <c r="D2935" t="s">
        <v>328</v>
      </c>
      <c r="E2935" t="s">
        <v>12934</v>
      </c>
      <c r="F2935" t="s">
        <v>2907</v>
      </c>
      <c r="G2935" t="s">
        <v>328</v>
      </c>
      <c r="H2935" t="s">
        <v>328</v>
      </c>
      <c r="I2935" t="s">
        <v>328</v>
      </c>
      <c r="J2935" t="s">
        <v>328</v>
      </c>
      <c r="K2935" t="s">
        <v>328</v>
      </c>
      <c r="L2935" t="s">
        <v>328</v>
      </c>
      <c r="M2935" t="s">
        <v>16412</v>
      </c>
      <c r="N2935" t="s">
        <v>328</v>
      </c>
      <c r="O2935" t="s">
        <v>328</v>
      </c>
    </row>
    <row r="2936" spans="1:15">
      <c r="A2936" t="s">
        <v>251</v>
      </c>
      <c r="B2936" t="s">
        <v>16413</v>
      </c>
      <c r="C2936" t="s">
        <v>328</v>
      </c>
      <c r="D2936" t="s">
        <v>328</v>
      </c>
      <c r="E2936" t="s">
        <v>12934</v>
      </c>
      <c r="F2936" t="s">
        <v>2907</v>
      </c>
      <c r="G2936" t="s">
        <v>328</v>
      </c>
      <c r="H2936" t="s">
        <v>328</v>
      </c>
      <c r="I2936" t="s">
        <v>328</v>
      </c>
      <c r="J2936" t="s">
        <v>328</v>
      </c>
      <c r="K2936" t="s">
        <v>328</v>
      </c>
      <c r="L2936" t="s">
        <v>328</v>
      </c>
      <c r="M2936" t="s">
        <v>16414</v>
      </c>
      <c r="N2936" t="s">
        <v>328</v>
      </c>
      <c r="O2936" t="s">
        <v>328</v>
      </c>
    </row>
    <row r="2937" spans="1:15">
      <c r="A2937" t="s">
        <v>251</v>
      </c>
      <c r="B2937" t="s">
        <v>16415</v>
      </c>
      <c r="C2937" t="s">
        <v>328</v>
      </c>
      <c r="D2937" t="s">
        <v>328</v>
      </c>
      <c r="E2937" t="s">
        <v>13773</v>
      </c>
      <c r="F2937" t="s">
        <v>2889</v>
      </c>
      <c r="G2937" t="s">
        <v>328</v>
      </c>
      <c r="H2937" t="s">
        <v>6526</v>
      </c>
      <c r="I2937" t="s">
        <v>328</v>
      </c>
      <c r="J2937" t="s">
        <v>328</v>
      </c>
      <c r="K2937" t="s">
        <v>328</v>
      </c>
      <c r="L2937" t="s">
        <v>328</v>
      </c>
      <c r="M2937" t="s">
        <v>16416</v>
      </c>
      <c r="N2937" t="s">
        <v>328</v>
      </c>
      <c r="O2937" t="s">
        <v>328</v>
      </c>
    </row>
    <row r="2938" spans="1:15">
      <c r="A2938" t="s">
        <v>251</v>
      </c>
      <c r="B2938" t="s">
        <v>16416</v>
      </c>
      <c r="C2938" t="s">
        <v>328</v>
      </c>
      <c r="D2938" t="s">
        <v>328</v>
      </c>
      <c r="E2938" t="s">
        <v>13773</v>
      </c>
      <c r="F2938" t="s">
        <v>2889</v>
      </c>
      <c r="G2938" t="s">
        <v>328</v>
      </c>
      <c r="H2938" t="s">
        <v>6526</v>
      </c>
      <c r="I2938" t="s">
        <v>328</v>
      </c>
      <c r="J2938" t="s">
        <v>328</v>
      </c>
      <c r="K2938" t="s">
        <v>328</v>
      </c>
      <c r="L2938" t="s">
        <v>328</v>
      </c>
      <c r="M2938" t="s">
        <v>16416</v>
      </c>
      <c r="N2938" t="s">
        <v>328</v>
      </c>
      <c r="O2938" t="s">
        <v>328</v>
      </c>
    </row>
    <row r="2939" spans="1:15">
      <c r="A2939" t="s">
        <v>251</v>
      </c>
      <c r="B2939" t="s">
        <v>16417</v>
      </c>
      <c r="C2939" t="s">
        <v>328</v>
      </c>
      <c r="D2939" t="s">
        <v>328</v>
      </c>
      <c r="E2939" t="s">
        <v>12934</v>
      </c>
      <c r="F2939" t="s">
        <v>2907</v>
      </c>
      <c r="G2939" t="s">
        <v>328</v>
      </c>
      <c r="H2939" t="s">
        <v>6518</v>
      </c>
      <c r="I2939" t="s">
        <v>328</v>
      </c>
      <c r="J2939" t="s">
        <v>328</v>
      </c>
      <c r="K2939" t="s">
        <v>328</v>
      </c>
      <c r="L2939" t="s">
        <v>328</v>
      </c>
      <c r="M2939" t="s">
        <v>16417</v>
      </c>
      <c r="N2939" t="s">
        <v>328</v>
      </c>
      <c r="O2939" t="s">
        <v>328</v>
      </c>
    </row>
    <row r="2940" spans="1:15">
      <c r="A2940" t="s">
        <v>251</v>
      </c>
      <c r="B2940" t="s">
        <v>16418</v>
      </c>
      <c r="C2940" t="s">
        <v>328</v>
      </c>
      <c r="D2940" t="s">
        <v>328</v>
      </c>
      <c r="E2940" t="s">
        <v>12934</v>
      </c>
      <c r="F2940" t="s">
        <v>2907</v>
      </c>
      <c r="G2940" t="s">
        <v>328</v>
      </c>
      <c r="H2940" t="s">
        <v>6524</v>
      </c>
      <c r="I2940" t="s">
        <v>16419</v>
      </c>
      <c r="J2940" t="s">
        <v>328</v>
      </c>
      <c r="K2940" t="s">
        <v>328</v>
      </c>
      <c r="L2940" t="s">
        <v>328</v>
      </c>
      <c r="M2940" t="s">
        <v>16418</v>
      </c>
      <c r="N2940" t="s">
        <v>328</v>
      </c>
      <c r="O2940" t="s">
        <v>328</v>
      </c>
    </row>
    <row r="2941" spans="1:15">
      <c r="A2941" t="s">
        <v>251</v>
      </c>
      <c r="B2941" t="s">
        <v>16420</v>
      </c>
      <c r="C2941" t="s">
        <v>328</v>
      </c>
      <c r="D2941" t="s">
        <v>328</v>
      </c>
      <c r="E2941" t="s">
        <v>12934</v>
      </c>
      <c r="F2941" t="s">
        <v>2907</v>
      </c>
      <c r="G2941" t="s">
        <v>328</v>
      </c>
      <c r="H2941" t="s">
        <v>328</v>
      </c>
      <c r="I2941" t="s">
        <v>328</v>
      </c>
      <c r="J2941" t="s">
        <v>328</v>
      </c>
      <c r="K2941" t="s">
        <v>328</v>
      </c>
      <c r="L2941" t="s">
        <v>328</v>
      </c>
      <c r="M2941" t="s">
        <v>16420</v>
      </c>
      <c r="N2941" t="s">
        <v>328</v>
      </c>
      <c r="O2941" t="s">
        <v>328</v>
      </c>
    </row>
    <row r="2942" spans="1:15">
      <c r="A2942" t="s">
        <v>251</v>
      </c>
      <c r="B2942" t="s">
        <v>16421</v>
      </c>
      <c r="C2942" t="s">
        <v>328</v>
      </c>
      <c r="D2942" t="s">
        <v>328</v>
      </c>
      <c r="E2942" t="s">
        <v>12934</v>
      </c>
      <c r="F2942" t="s">
        <v>2907</v>
      </c>
      <c r="G2942" t="s">
        <v>328</v>
      </c>
      <c r="H2942" t="s">
        <v>6524</v>
      </c>
      <c r="I2942" t="s">
        <v>328</v>
      </c>
      <c r="J2942" t="s">
        <v>328</v>
      </c>
      <c r="K2942" t="s">
        <v>328</v>
      </c>
      <c r="L2942">
        <v>175</v>
      </c>
      <c r="M2942" t="s">
        <v>16421</v>
      </c>
      <c r="N2942" t="s">
        <v>328</v>
      </c>
      <c r="O2942" t="s">
        <v>328</v>
      </c>
    </row>
    <row r="2943" spans="1:15">
      <c r="A2943" t="s">
        <v>251</v>
      </c>
      <c r="B2943" t="s">
        <v>16422</v>
      </c>
      <c r="C2943" t="s">
        <v>328</v>
      </c>
      <c r="D2943" t="s">
        <v>328</v>
      </c>
      <c r="E2943" t="s">
        <v>12934</v>
      </c>
      <c r="F2943" t="s">
        <v>2907</v>
      </c>
      <c r="G2943" t="s">
        <v>328</v>
      </c>
      <c r="H2943" t="s">
        <v>328</v>
      </c>
      <c r="I2943" t="s">
        <v>328</v>
      </c>
      <c r="J2943" t="s">
        <v>328</v>
      </c>
      <c r="K2943" t="s">
        <v>328</v>
      </c>
      <c r="L2943" t="s">
        <v>328</v>
      </c>
      <c r="M2943" t="s">
        <v>16423</v>
      </c>
      <c r="N2943" t="s">
        <v>328</v>
      </c>
      <c r="O2943" t="s">
        <v>328</v>
      </c>
    </row>
    <row r="2944" spans="1:15">
      <c r="A2944" t="s">
        <v>251</v>
      </c>
      <c r="B2944" t="s">
        <v>16424</v>
      </c>
      <c r="C2944" t="s">
        <v>328</v>
      </c>
      <c r="D2944" t="s">
        <v>328</v>
      </c>
      <c r="E2944" t="s">
        <v>12934</v>
      </c>
      <c r="F2944" t="s">
        <v>2907</v>
      </c>
      <c r="G2944" t="s">
        <v>328</v>
      </c>
      <c r="H2944" t="s">
        <v>6524</v>
      </c>
      <c r="I2944" t="s">
        <v>328</v>
      </c>
      <c r="J2944" t="s">
        <v>328</v>
      </c>
      <c r="K2944" t="s">
        <v>328</v>
      </c>
      <c r="L2944" t="s">
        <v>328</v>
      </c>
      <c r="M2944" t="s">
        <v>16424</v>
      </c>
      <c r="N2944" t="s">
        <v>328</v>
      </c>
      <c r="O2944" t="s">
        <v>328</v>
      </c>
    </row>
    <row r="2945" spans="1:15">
      <c r="A2945" t="s">
        <v>251</v>
      </c>
      <c r="B2945" t="s">
        <v>16425</v>
      </c>
      <c r="C2945" t="s">
        <v>328</v>
      </c>
      <c r="D2945" t="s">
        <v>328</v>
      </c>
      <c r="E2945" t="s">
        <v>12934</v>
      </c>
      <c r="F2945" t="s">
        <v>2907</v>
      </c>
      <c r="G2945" t="s">
        <v>328</v>
      </c>
      <c r="H2945" t="s">
        <v>328</v>
      </c>
      <c r="I2945" t="s">
        <v>328</v>
      </c>
      <c r="J2945" t="s">
        <v>328</v>
      </c>
      <c r="K2945" t="s">
        <v>328</v>
      </c>
      <c r="L2945" t="s">
        <v>328</v>
      </c>
      <c r="M2945" t="s">
        <v>16425</v>
      </c>
      <c r="N2945" t="s">
        <v>328</v>
      </c>
      <c r="O2945" t="s">
        <v>328</v>
      </c>
    </row>
    <row r="2946" spans="1:15">
      <c r="A2946" t="s">
        <v>251</v>
      </c>
      <c r="B2946" t="s">
        <v>16426</v>
      </c>
      <c r="C2946" t="s">
        <v>328</v>
      </c>
      <c r="D2946" t="s">
        <v>328</v>
      </c>
      <c r="E2946" t="s">
        <v>12934</v>
      </c>
      <c r="F2946" t="s">
        <v>2907</v>
      </c>
      <c r="G2946" t="s">
        <v>328</v>
      </c>
      <c r="H2946" t="s">
        <v>6520</v>
      </c>
      <c r="I2946" t="s">
        <v>328</v>
      </c>
      <c r="J2946" t="s">
        <v>328</v>
      </c>
      <c r="K2946" t="s">
        <v>328</v>
      </c>
      <c r="L2946" t="s">
        <v>328</v>
      </c>
      <c r="M2946" t="s">
        <v>16426</v>
      </c>
      <c r="N2946" t="s">
        <v>328</v>
      </c>
      <c r="O2946" t="s">
        <v>328</v>
      </c>
    </row>
    <row r="2947" spans="1:15">
      <c r="A2947" t="s">
        <v>251</v>
      </c>
      <c r="B2947" t="s">
        <v>16427</v>
      </c>
      <c r="C2947" t="s">
        <v>328</v>
      </c>
      <c r="D2947" t="s">
        <v>328</v>
      </c>
      <c r="E2947" t="s">
        <v>12934</v>
      </c>
      <c r="F2947" t="s">
        <v>2907</v>
      </c>
      <c r="G2947" t="s">
        <v>328</v>
      </c>
      <c r="H2947" t="s">
        <v>6520</v>
      </c>
      <c r="I2947" t="s">
        <v>328</v>
      </c>
      <c r="J2947" t="s">
        <v>328</v>
      </c>
      <c r="K2947" t="s">
        <v>328</v>
      </c>
      <c r="L2947" t="s">
        <v>328</v>
      </c>
      <c r="M2947" t="s">
        <v>16427</v>
      </c>
      <c r="N2947" t="s">
        <v>328</v>
      </c>
      <c r="O2947" t="s">
        <v>328</v>
      </c>
    </row>
    <row r="2948" spans="1:15">
      <c r="A2948" t="s">
        <v>251</v>
      </c>
      <c r="B2948" t="s">
        <v>16428</v>
      </c>
      <c r="C2948" t="s">
        <v>328</v>
      </c>
      <c r="D2948" t="s">
        <v>328</v>
      </c>
      <c r="E2948" t="s">
        <v>2912</v>
      </c>
      <c r="F2948" t="s">
        <v>2911</v>
      </c>
      <c r="G2948" t="s">
        <v>328</v>
      </c>
      <c r="H2948" t="s">
        <v>328</v>
      </c>
      <c r="I2948" t="s">
        <v>328</v>
      </c>
      <c r="J2948" t="s">
        <v>328</v>
      </c>
      <c r="K2948" t="s">
        <v>328</v>
      </c>
      <c r="L2948" t="s">
        <v>328</v>
      </c>
      <c r="M2948" t="s">
        <v>16428</v>
      </c>
      <c r="N2948" t="s">
        <v>328</v>
      </c>
      <c r="O2948" t="s">
        <v>328</v>
      </c>
    </row>
    <row r="2949" spans="1:15">
      <c r="A2949" t="s">
        <v>251</v>
      </c>
      <c r="B2949" t="s">
        <v>16429</v>
      </c>
      <c r="C2949" t="s">
        <v>328</v>
      </c>
      <c r="D2949" t="s">
        <v>328</v>
      </c>
      <c r="E2949" t="s">
        <v>12934</v>
      </c>
      <c r="F2949" t="s">
        <v>2907</v>
      </c>
      <c r="G2949" t="s">
        <v>328</v>
      </c>
      <c r="H2949" t="s">
        <v>328</v>
      </c>
      <c r="I2949" t="s">
        <v>328</v>
      </c>
      <c r="J2949" t="s">
        <v>328</v>
      </c>
      <c r="K2949" t="s">
        <v>328</v>
      </c>
      <c r="L2949" t="s">
        <v>328</v>
      </c>
      <c r="M2949" t="s">
        <v>16429</v>
      </c>
      <c r="N2949" t="s">
        <v>328</v>
      </c>
      <c r="O2949" t="s">
        <v>328</v>
      </c>
    </row>
    <row r="2950" spans="1:15">
      <c r="A2950" t="s">
        <v>251</v>
      </c>
      <c r="B2950" t="s">
        <v>16430</v>
      </c>
      <c r="C2950" t="s">
        <v>328</v>
      </c>
      <c r="D2950" t="s">
        <v>328</v>
      </c>
      <c r="E2950" t="s">
        <v>2912</v>
      </c>
      <c r="F2950" t="s">
        <v>2911</v>
      </c>
      <c r="G2950" t="s">
        <v>328</v>
      </c>
      <c r="H2950" t="s">
        <v>328</v>
      </c>
      <c r="I2950" t="s">
        <v>328</v>
      </c>
      <c r="J2950" t="s">
        <v>328</v>
      </c>
      <c r="K2950" t="s">
        <v>328</v>
      </c>
      <c r="L2950" t="s">
        <v>328</v>
      </c>
      <c r="M2950" t="s">
        <v>16430</v>
      </c>
      <c r="N2950" t="s">
        <v>328</v>
      </c>
      <c r="O2950" t="s">
        <v>328</v>
      </c>
    </row>
    <row r="2951" spans="1:15">
      <c r="A2951" t="s">
        <v>251</v>
      </c>
      <c r="B2951" t="s">
        <v>16431</v>
      </c>
      <c r="C2951" t="s">
        <v>328</v>
      </c>
      <c r="D2951" t="s">
        <v>328</v>
      </c>
      <c r="E2951" t="s">
        <v>12934</v>
      </c>
      <c r="F2951" t="s">
        <v>2907</v>
      </c>
      <c r="G2951" t="s">
        <v>328</v>
      </c>
      <c r="H2951" t="s">
        <v>328</v>
      </c>
      <c r="I2951" t="s">
        <v>328</v>
      </c>
      <c r="J2951" t="s">
        <v>328</v>
      </c>
      <c r="K2951" t="s">
        <v>328</v>
      </c>
      <c r="L2951" t="s">
        <v>328</v>
      </c>
      <c r="M2951" t="s">
        <v>16431</v>
      </c>
      <c r="N2951" t="s">
        <v>328</v>
      </c>
      <c r="O2951" t="s">
        <v>328</v>
      </c>
    </row>
    <row r="2952" spans="1:15">
      <c r="A2952" t="s">
        <v>251</v>
      </c>
      <c r="B2952" t="s">
        <v>16432</v>
      </c>
      <c r="C2952" t="s">
        <v>328</v>
      </c>
      <c r="D2952" t="s">
        <v>328</v>
      </c>
      <c r="E2952" t="s">
        <v>12934</v>
      </c>
      <c r="F2952" t="s">
        <v>2907</v>
      </c>
      <c r="G2952" t="s">
        <v>328</v>
      </c>
      <c r="H2952" t="s">
        <v>328</v>
      </c>
      <c r="I2952" t="s">
        <v>328</v>
      </c>
      <c r="J2952" t="s">
        <v>328</v>
      </c>
      <c r="K2952" t="s">
        <v>328</v>
      </c>
      <c r="L2952" t="s">
        <v>328</v>
      </c>
      <c r="M2952" t="s">
        <v>16432</v>
      </c>
      <c r="N2952" t="s">
        <v>328</v>
      </c>
      <c r="O2952" t="s">
        <v>328</v>
      </c>
    </row>
    <row r="2953" spans="1:15">
      <c r="A2953" t="s">
        <v>251</v>
      </c>
      <c r="B2953" t="s">
        <v>16433</v>
      </c>
      <c r="C2953" t="s">
        <v>328</v>
      </c>
      <c r="D2953" t="s">
        <v>328</v>
      </c>
      <c r="E2953" t="s">
        <v>12934</v>
      </c>
      <c r="F2953" t="s">
        <v>2907</v>
      </c>
      <c r="G2953" t="s">
        <v>328</v>
      </c>
      <c r="H2953" t="s">
        <v>328</v>
      </c>
      <c r="I2953" t="s">
        <v>328</v>
      </c>
      <c r="J2953" t="s">
        <v>328</v>
      </c>
      <c r="K2953" t="s">
        <v>328</v>
      </c>
      <c r="L2953" t="s">
        <v>328</v>
      </c>
      <c r="M2953" t="s">
        <v>16433</v>
      </c>
      <c r="N2953" t="s">
        <v>328</v>
      </c>
      <c r="O2953" t="s">
        <v>328</v>
      </c>
    </row>
    <row r="2954" spans="1:15">
      <c r="A2954" t="s">
        <v>251</v>
      </c>
      <c r="B2954" t="s">
        <v>16434</v>
      </c>
      <c r="C2954" t="s">
        <v>328</v>
      </c>
      <c r="D2954" t="s">
        <v>328</v>
      </c>
      <c r="E2954" t="s">
        <v>12934</v>
      </c>
      <c r="F2954" t="s">
        <v>2907</v>
      </c>
      <c r="G2954" t="s">
        <v>328</v>
      </c>
      <c r="H2954" t="s">
        <v>328</v>
      </c>
      <c r="I2954" t="s">
        <v>328</v>
      </c>
      <c r="J2954" t="s">
        <v>328</v>
      </c>
      <c r="K2954" t="s">
        <v>328</v>
      </c>
      <c r="L2954" t="s">
        <v>328</v>
      </c>
      <c r="M2954" t="s">
        <v>16434</v>
      </c>
      <c r="N2954" t="s">
        <v>328</v>
      </c>
      <c r="O2954" t="s">
        <v>328</v>
      </c>
    </row>
    <row r="2955" spans="1:15">
      <c r="A2955" t="s">
        <v>251</v>
      </c>
      <c r="B2955" t="s">
        <v>16435</v>
      </c>
      <c r="C2955" t="s">
        <v>328</v>
      </c>
      <c r="D2955" t="s">
        <v>328</v>
      </c>
      <c r="E2955" t="s">
        <v>12934</v>
      </c>
      <c r="F2955" t="s">
        <v>2907</v>
      </c>
      <c r="G2955" t="s">
        <v>328</v>
      </c>
      <c r="H2955" t="s">
        <v>2659</v>
      </c>
      <c r="I2955" t="s">
        <v>328</v>
      </c>
      <c r="J2955" t="s">
        <v>328</v>
      </c>
      <c r="K2955" t="s">
        <v>328</v>
      </c>
      <c r="L2955" t="s">
        <v>328</v>
      </c>
      <c r="M2955" t="s">
        <v>16435</v>
      </c>
      <c r="N2955" t="s">
        <v>328</v>
      </c>
      <c r="O2955" t="s">
        <v>328</v>
      </c>
    </row>
    <row r="2956" spans="1:15">
      <c r="A2956" t="s">
        <v>251</v>
      </c>
      <c r="B2956" t="s">
        <v>16436</v>
      </c>
      <c r="C2956" t="s">
        <v>328</v>
      </c>
      <c r="D2956" t="s">
        <v>328</v>
      </c>
      <c r="E2956" t="s">
        <v>12934</v>
      </c>
      <c r="F2956" t="s">
        <v>2907</v>
      </c>
      <c r="G2956" t="s">
        <v>328</v>
      </c>
      <c r="H2956" t="s">
        <v>328</v>
      </c>
      <c r="I2956" t="s">
        <v>328</v>
      </c>
      <c r="J2956" t="s">
        <v>328</v>
      </c>
      <c r="K2956" t="s">
        <v>328</v>
      </c>
      <c r="L2956" t="s">
        <v>328</v>
      </c>
      <c r="M2956" t="s">
        <v>16436</v>
      </c>
      <c r="N2956" t="s">
        <v>328</v>
      </c>
      <c r="O2956" t="s">
        <v>328</v>
      </c>
    </row>
    <row r="2957" spans="1:15">
      <c r="A2957" t="s">
        <v>251</v>
      </c>
      <c r="B2957" t="s">
        <v>16437</v>
      </c>
      <c r="C2957" t="s">
        <v>328</v>
      </c>
      <c r="D2957" t="s">
        <v>328</v>
      </c>
      <c r="E2957" t="s">
        <v>2912</v>
      </c>
      <c r="F2957" t="s">
        <v>2907</v>
      </c>
      <c r="G2957" t="s">
        <v>328</v>
      </c>
      <c r="H2957" t="s">
        <v>328</v>
      </c>
      <c r="I2957" t="s">
        <v>328</v>
      </c>
      <c r="J2957" t="s">
        <v>328</v>
      </c>
      <c r="K2957" t="s">
        <v>328</v>
      </c>
      <c r="L2957" t="s">
        <v>328</v>
      </c>
      <c r="M2957" t="s">
        <v>16437</v>
      </c>
      <c r="N2957" t="s">
        <v>328</v>
      </c>
      <c r="O2957" t="s">
        <v>328</v>
      </c>
    </row>
    <row r="2958" spans="1:15">
      <c r="A2958" t="s">
        <v>251</v>
      </c>
      <c r="B2958" t="s">
        <v>16438</v>
      </c>
      <c r="C2958" t="s">
        <v>328</v>
      </c>
      <c r="D2958" t="s">
        <v>328</v>
      </c>
      <c r="E2958" t="s">
        <v>12934</v>
      </c>
      <c r="F2958" t="s">
        <v>2907</v>
      </c>
      <c r="G2958" t="s">
        <v>328</v>
      </c>
      <c r="H2958" t="s">
        <v>328</v>
      </c>
      <c r="I2958" t="s">
        <v>328</v>
      </c>
      <c r="J2958" t="s">
        <v>328</v>
      </c>
      <c r="K2958" t="s">
        <v>328</v>
      </c>
      <c r="L2958" t="s">
        <v>328</v>
      </c>
      <c r="M2958" t="s">
        <v>16438</v>
      </c>
      <c r="N2958" t="s">
        <v>328</v>
      </c>
      <c r="O2958" t="s">
        <v>328</v>
      </c>
    </row>
    <row r="2959" spans="1:15">
      <c r="A2959" t="s">
        <v>251</v>
      </c>
      <c r="B2959" t="s">
        <v>16439</v>
      </c>
      <c r="C2959" t="s">
        <v>328</v>
      </c>
      <c r="D2959" t="s">
        <v>328</v>
      </c>
      <c r="E2959" t="s">
        <v>12934</v>
      </c>
      <c r="F2959" t="s">
        <v>2907</v>
      </c>
      <c r="G2959" t="s">
        <v>328</v>
      </c>
      <c r="H2959" t="s">
        <v>6518</v>
      </c>
      <c r="I2959" t="s">
        <v>328</v>
      </c>
      <c r="J2959" t="s">
        <v>328</v>
      </c>
      <c r="K2959" t="s">
        <v>328</v>
      </c>
      <c r="L2959" t="s">
        <v>328</v>
      </c>
      <c r="M2959" t="s">
        <v>16439</v>
      </c>
      <c r="N2959" t="s">
        <v>328</v>
      </c>
      <c r="O2959" t="s">
        <v>328</v>
      </c>
    </row>
    <row r="2960" spans="1:15">
      <c r="A2960" t="s">
        <v>251</v>
      </c>
      <c r="B2960" t="s">
        <v>16440</v>
      </c>
      <c r="C2960" t="s">
        <v>328</v>
      </c>
      <c r="D2960" t="s">
        <v>328</v>
      </c>
      <c r="E2960" t="s">
        <v>12934</v>
      </c>
      <c r="F2960" t="s">
        <v>2907</v>
      </c>
      <c r="G2960" t="s">
        <v>328</v>
      </c>
      <c r="H2960" t="s">
        <v>328</v>
      </c>
      <c r="I2960" t="s">
        <v>328</v>
      </c>
      <c r="J2960" t="s">
        <v>328</v>
      </c>
      <c r="K2960" t="s">
        <v>328</v>
      </c>
      <c r="L2960" t="s">
        <v>328</v>
      </c>
      <c r="M2960" t="s">
        <v>16440</v>
      </c>
      <c r="N2960" t="s">
        <v>328</v>
      </c>
      <c r="O2960" t="s">
        <v>328</v>
      </c>
    </row>
    <row r="2961" spans="1:15">
      <c r="A2961" t="s">
        <v>251</v>
      </c>
      <c r="B2961" t="s">
        <v>16441</v>
      </c>
      <c r="C2961" t="s">
        <v>328</v>
      </c>
      <c r="D2961" t="s">
        <v>328</v>
      </c>
      <c r="E2961" t="s">
        <v>12934</v>
      </c>
      <c r="F2961" t="s">
        <v>2907</v>
      </c>
      <c r="G2961" t="s">
        <v>328</v>
      </c>
      <c r="H2961" t="s">
        <v>328</v>
      </c>
      <c r="I2961" t="s">
        <v>328</v>
      </c>
      <c r="J2961" t="s">
        <v>328</v>
      </c>
      <c r="K2961" t="s">
        <v>328</v>
      </c>
      <c r="L2961" t="s">
        <v>328</v>
      </c>
      <c r="M2961" t="s">
        <v>16441</v>
      </c>
      <c r="N2961" t="s">
        <v>328</v>
      </c>
      <c r="O2961" t="s">
        <v>328</v>
      </c>
    </row>
    <row r="2962" spans="1:15">
      <c r="A2962" t="s">
        <v>251</v>
      </c>
      <c r="B2962" t="s">
        <v>16442</v>
      </c>
      <c r="C2962" t="s">
        <v>328</v>
      </c>
      <c r="D2962" t="s">
        <v>328</v>
      </c>
      <c r="E2962" t="s">
        <v>12934</v>
      </c>
      <c r="F2962" t="s">
        <v>2907</v>
      </c>
      <c r="G2962" t="s">
        <v>328</v>
      </c>
      <c r="H2962" t="s">
        <v>328</v>
      </c>
      <c r="I2962" t="s">
        <v>328</v>
      </c>
      <c r="J2962" t="s">
        <v>328</v>
      </c>
      <c r="K2962" t="s">
        <v>328</v>
      </c>
      <c r="L2962" t="s">
        <v>328</v>
      </c>
      <c r="M2962" t="s">
        <v>16442</v>
      </c>
      <c r="N2962" t="s">
        <v>328</v>
      </c>
      <c r="O2962" t="s">
        <v>328</v>
      </c>
    </row>
    <row r="2963" spans="1:15">
      <c r="A2963" t="s">
        <v>251</v>
      </c>
      <c r="B2963" t="s">
        <v>16443</v>
      </c>
      <c r="C2963" t="s">
        <v>328</v>
      </c>
      <c r="D2963" t="s">
        <v>328</v>
      </c>
      <c r="E2963" t="s">
        <v>12934</v>
      </c>
      <c r="F2963" t="s">
        <v>2907</v>
      </c>
      <c r="G2963" t="s">
        <v>328</v>
      </c>
      <c r="H2963" t="s">
        <v>6518</v>
      </c>
      <c r="I2963" t="s">
        <v>328</v>
      </c>
      <c r="J2963" t="s">
        <v>328</v>
      </c>
      <c r="K2963" t="s">
        <v>328</v>
      </c>
      <c r="L2963" t="s">
        <v>328</v>
      </c>
      <c r="M2963" t="s">
        <v>16443</v>
      </c>
      <c r="N2963" t="s">
        <v>328</v>
      </c>
      <c r="O2963" t="s">
        <v>328</v>
      </c>
    </row>
    <row r="2964" spans="1:15">
      <c r="A2964" t="s">
        <v>251</v>
      </c>
      <c r="B2964" t="s">
        <v>16444</v>
      </c>
      <c r="C2964" t="s">
        <v>328</v>
      </c>
      <c r="D2964" t="s">
        <v>328</v>
      </c>
      <c r="E2964" t="s">
        <v>12934</v>
      </c>
      <c r="F2964" t="s">
        <v>2911</v>
      </c>
      <c r="G2964" t="s">
        <v>328</v>
      </c>
      <c r="H2964" t="s">
        <v>6520</v>
      </c>
      <c r="I2964" t="s">
        <v>6501</v>
      </c>
      <c r="J2964" t="s">
        <v>328</v>
      </c>
      <c r="K2964" t="s">
        <v>328</v>
      </c>
      <c r="L2964" t="s">
        <v>328</v>
      </c>
      <c r="M2964" t="s">
        <v>16444</v>
      </c>
      <c r="N2964" t="s">
        <v>328</v>
      </c>
      <c r="O2964" t="s">
        <v>328</v>
      </c>
    </row>
    <row r="2965" spans="1:15">
      <c r="A2965" t="s">
        <v>251</v>
      </c>
      <c r="B2965" t="s">
        <v>16445</v>
      </c>
      <c r="C2965" t="s">
        <v>328</v>
      </c>
      <c r="D2965" t="s">
        <v>328</v>
      </c>
      <c r="E2965" t="s">
        <v>12934</v>
      </c>
      <c r="F2965" t="s">
        <v>2907</v>
      </c>
      <c r="G2965" t="s">
        <v>328</v>
      </c>
      <c r="H2965" t="s">
        <v>328</v>
      </c>
      <c r="I2965" t="s">
        <v>328</v>
      </c>
      <c r="J2965" t="s">
        <v>328</v>
      </c>
      <c r="K2965" t="s">
        <v>328</v>
      </c>
      <c r="L2965" t="s">
        <v>328</v>
      </c>
      <c r="M2965" t="s">
        <v>16445</v>
      </c>
      <c r="N2965" t="s">
        <v>328</v>
      </c>
      <c r="O2965" t="s">
        <v>328</v>
      </c>
    </row>
    <row r="2966" spans="1:15">
      <c r="A2966" t="s">
        <v>251</v>
      </c>
      <c r="B2966" t="s">
        <v>13324</v>
      </c>
      <c r="C2966" t="s">
        <v>328</v>
      </c>
      <c r="D2966" t="s">
        <v>328</v>
      </c>
      <c r="E2966" t="s">
        <v>2912</v>
      </c>
      <c r="F2966" t="s">
        <v>2911</v>
      </c>
      <c r="G2966" t="s">
        <v>328</v>
      </c>
      <c r="H2966" t="s">
        <v>328</v>
      </c>
      <c r="I2966" t="s">
        <v>328</v>
      </c>
      <c r="J2966" t="s">
        <v>328</v>
      </c>
      <c r="K2966" t="s">
        <v>328</v>
      </c>
      <c r="L2966" t="s">
        <v>328</v>
      </c>
      <c r="M2966" t="s">
        <v>13324</v>
      </c>
      <c r="N2966" t="s">
        <v>328</v>
      </c>
      <c r="O2966" t="s">
        <v>328</v>
      </c>
    </row>
    <row r="2967" spans="1:15">
      <c r="A2967" t="s">
        <v>251</v>
      </c>
      <c r="B2967" t="s">
        <v>16446</v>
      </c>
      <c r="C2967" t="s">
        <v>328</v>
      </c>
      <c r="D2967" t="s">
        <v>328</v>
      </c>
      <c r="E2967" t="s">
        <v>13773</v>
      </c>
      <c r="F2967" t="s">
        <v>2889</v>
      </c>
      <c r="G2967" t="s">
        <v>328</v>
      </c>
      <c r="H2967" t="s">
        <v>6524</v>
      </c>
      <c r="I2967" t="s">
        <v>6497</v>
      </c>
      <c r="J2967" t="s">
        <v>328</v>
      </c>
      <c r="K2967" t="s">
        <v>328</v>
      </c>
      <c r="L2967">
        <v>87</v>
      </c>
      <c r="M2967" t="s">
        <v>16446</v>
      </c>
      <c r="N2967" t="s">
        <v>328</v>
      </c>
      <c r="O2967" t="s">
        <v>328</v>
      </c>
    </row>
    <row r="2968" spans="1:15">
      <c r="A2968" t="s">
        <v>251</v>
      </c>
      <c r="B2968" t="s">
        <v>16447</v>
      </c>
      <c r="C2968" t="s">
        <v>328</v>
      </c>
      <c r="D2968" t="s">
        <v>328</v>
      </c>
      <c r="E2968" t="s">
        <v>12934</v>
      </c>
      <c r="F2968" t="s">
        <v>2907</v>
      </c>
      <c r="G2968" t="s">
        <v>328</v>
      </c>
      <c r="H2968" t="s">
        <v>328</v>
      </c>
      <c r="I2968" t="s">
        <v>328</v>
      </c>
      <c r="J2968" t="s">
        <v>328</v>
      </c>
      <c r="K2968" t="s">
        <v>328</v>
      </c>
      <c r="L2968" t="s">
        <v>328</v>
      </c>
      <c r="M2968" t="s">
        <v>16447</v>
      </c>
      <c r="N2968" t="s">
        <v>328</v>
      </c>
      <c r="O2968" t="s">
        <v>328</v>
      </c>
    </row>
    <row r="2969" spans="1:15">
      <c r="A2969" t="s">
        <v>251</v>
      </c>
      <c r="B2969" t="s">
        <v>16448</v>
      </c>
      <c r="C2969" t="s">
        <v>328</v>
      </c>
      <c r="D2969" t="s">
        <v>328</v>
      </c>
      <c r="E2969" t="s">
        <v>12934</v>
      </c>
      <c r="F2969" t="s">
        <v>2907</v>
      </c>
      <c r="G2969" t="s">
        <v>328</v>
      </c>
      <c r="H2969" t="s">
        <v>6518</v>
      </c>
      <c r="I2969" t="s">
        <v>328</v>
      </c>
      <c r="J2969" t="s">
        <v>328</v>
      </c>
      <c r="K2969" t="s">
        <v>328</v>
      </c>
      <c r="L2969" t="s">
        <v>328</v>
      </c>
      <c r="M2969" t="s">
        <v>16448</v>
      </c>
      <c r="N2969" t="s">
        <v>328</v>
      </c>
      <c r="O2969" t="s">
        <v>328</v>
      </c>
    </row>
    <row r="2970" spans="1:15">
      <c r="A2970" t="s">
        <v>251</v>
      </c>
      <c r="B2970" t="s">
        <v>16449</v>
      </c>
      <c r="C2970" t="s">
        <v>328</v>
      </c>
      <c r="D2970" t="s">
        <v>328</v>
      </c>
      <c r="E2970" t="s">
        <v>13773</v>
      </c>
      <c r="F2970" t="s">
        <v>2889</v>
      </c>
      <c r="G2970" t="s">
        <v>328</v>
      </c>
      <c r="H2970" t="s">
        <v>328</v>
      </c>
      <c r="I2970" t="s">
        <v>328</v>
      </c>
      <c r="J2970" t="s">
        <v>328</v>
      </c>
      <c r="K2970" t="s">
        <v>328</v>
      </c>
      <c r="L2970" t="s">
        <v>328</v>
      </c>
      <c r="M2970" t="s">
        <v>16449</v>
      </c>
      <c r="N2970" t="s">
        <v>328</v>
      </c>
      <c r="O2970" t="s">
        <v>328</v>
      </c>
    </row>
    <row r="2971" spans="1:15">
      <c r="A2971" t="s">
        <v>251</v>
      </c>
      <c r="B2971" t="s">
        <v>16450</v>
      </c>
      <c r="C2971" t="s">
        <v>328</v>
      </c>
      <c r="D2971" t="s">
        <v>328</v>
      </c>
      <c r="E2971" t="s">
        <v>2912</v>
      </c>
      <c r="F2971" t="s">
        <v>2911</v>
      </c>
      <c r="G2971" t="s">
        <v>328</v>
      </c>
      <c r="H2971" t="s">
        <v>328</v>
      </c>
      <c r="I2971" t="s">
        <v>328</v>
      </c>
      <c r="J2971" t="s">
        <v>328</v>
      </c>
      <c r="K2971" t="s">
        <v>328</v>
      </c>
      <c r="L2971" t="s">
        <v>328</v>
      </c>
      <c r="M2971" t="s">
        <v>16450</v>
      </c>
      <c r="N2971" t="s">
        <v>328</v>
      </c>
      <c r="O2971" t="s">
        <v>328</v>
      </c>
    </row>
    <row r="2972" spans="1:15">
      <c r="A2972" t="s">
        <v>251</v>
      </c>
      <c r="B2972" t="s">
        <v>16451</v>
      </c>
      <c r="C2972" t="s">
        <v>328</v>
      </c>
      <c r="D2972" t="s">
        <v>328</v>
      </c>
      <c r="E2972" t="s">
        <v>12934</v>
      </c>
      <c r="F2972" t="s">
        <v>2907</v>
      </c>
      <c r="G2972" t="s">
        <v>328</v>
      </c>
      <c r="H2972" t="s">
        <v>6524</v>
      </c>
      <c r="I2972" t="s">
        <v>6501</v>
      </c>
      <c r="J2972" t="s">
        <v>328</v>
      </c>
      <c r="K2972" t="s">
        <v>328</v>
      </c>
      <c r="L2972" t="s">
        <v>328</v>
      </c>
      <c r="M2972" t="s">
        <v>16451</v>
      </c>
      <c r="N2972" t="s">
        <v>328</v>
      </c>
      <c r="O2972" t="s">
        <v>328</v>
      </c>
    </row>
    <row r="2973" spans="1:15">
      <c r="A2973" t="s">
        <v>251</v>
      </c>
      <c r="B2973" t="s">
        <v>16452</v>
      </c>
      <c r="C2973" t="s">
        <v>328</v>
      </c>
      <c r="D2973" t="s">
        <v>328</v>
      </c>
      <c r="E2973" t="s">
        <v>12934</v>
      </c>
      <c r="F2973" t="s">
        <v>2907</v>
      </c>
      <c r="G2973" t="s">
        <v>328</v>
      </c>
      <c r="H2973" t="s">
        <v>328</v>
      </c>
      <c r="I2973" t="s">
        <v>328</v>
      </c>
      <c r="J2973" t="s">
        <v>328</v>
      </c>
      <c r="K2973" t="s">
        <v>328</v>
      </c>
      <c r="L2973" t="s">
        <v>328</v>
      </c>
      <c r="M2973" t="s">
        <v>16452</v>
      </c>
      <c r="N2973" t="s">
        <v>328</v>
      </c>
      <c r="O2973" t="s">
        <v>328</v>
      </c>
    </row>
    <row r="2974" spans="1:15">
      <c r="A2974" t="s">
        <v>251</v>
      </c>
      <c r="B2974" t="s">
        <v>16453</v>
      </c>
      <c r="C2974" t="s">
        <v>328</v>
      </c>
      <c r="D2974" t="s">
        <v>328</v>
      </c>
      <c r="E2974" t="s">
        <v>2912</v>
      </c>
      <c r="F2974" t="s">
        <v>2911</v>
      </c>
      <c r="G2974" t="s">
        <v>328</v>
      </c>
      <c r="H2974" t="s">
        <v>328</v>
      </c>
      <c r="I2974" t="s">
        <v>328</v>
      </c>
      <c r="J2974" t="s">
        <v>328</v>
      </c>
      <c r="K2974" t="s">
        <v>328</v>
      </c>
      <c r="L2974" t="s">
        <v>328</v>
      </c>
      <c r="M2974" t="s">
        <v>16453</v>
      </c>
      <c r="N2974" t="s">
        <v>328</v>
      </c>
      <c r="O2974" t="s">
        <v>328</v>
      </c>
    </row>
    <row r="2975" spans="1:15">
      <c r="A2975" t="s">
        <v>251</v>
      </c>
      <c r="B2975" t="s">
        <v>16454</v>
      </c>
      <c r="C2975" t="s">
        <v>328</v>
      </c>
      <c r="D2975" t="s">
        <v>328</v>
      </c>
      <c r="E2975" t="s">
        <v>12934</v>
      </c>
      <c r="F2975" t="s">
        <v>2907</v>
      </c>
      <c r="G2975" t="s">
        <v>328</v>
      </c>
      <c r="H2975" t="s">
        <v>6520</v>
      </c>
      <c r="I2975" t="s">
        <v>328</v>
      </c>
      <c r="J2975" t="s">
        <v>328</v>
      </c>
      <c r="K2975" t="s">
        <v>328</v>
      </c>
      <c r="L2975" t="s">
        <v>328</v>
      </c>
      <c r="M2975" t="s">
        <v>16455</v>
      </c>
      <c r="N2975" t="s">
        <v>328</v>
      </c>
      <c r="O2975" t="s">
        <v>328</v>
      </c>
    </row>
    <row r="2976" spans="1:15">
      <c r="A2976" t="s">
        <v>251</v>
      </c>
      <c r="B2976" t="s">
        <v>16456</v>
      </c>
      <c r="C2976" t="s">
        <v>328</v>
      </c>
      <c r="D2976" t="s">
        <v>328</v>
      </c>
      <c r="E2976" t="s">
        <v>12934</v>
      </c>
      <c r="F2976" t="s">
        <v>2907</v>
      </c>
      <c r="G2976" t="s">
        <v>328</v>
      </c>
      <c r="H2976" t="s">
        <v>328</v>
      </c>
      <c r="I2976" t="s">
        <v>328</v>
      </c>
      <c r="J2976" t="s">
        <v>328</v>
      </c>
      <c r="K2976" t="s">
        <v>328</v>
      </c>
      <c r="L2976" t="s">
        <v>328</v>
      </c>
      <c r="M2976" t="s">
        <v>16456</v>
      </c>
      <c r="N2976" t="s">
        <v>328</v>
      </c>
      <c r="O2976" t="s">
        <v>328</v>
      </c>
    </row>
    <row r="2977" spans="1:15">
      <c r="A2977" t="s">
        <v>251</v>
      </c>
      <c r="B2977" t="s">
        <v>16457</v>
      </c>
      <c r="C2977" t="s">
        <v>328</v>
      </c>
      <c r="D2977" t="s">
        <v>328</v>
      </c>
      <c r="E2977" t="s">
        <v>12934</v>
      </c>
      <c r="F2977" t="s">
        <v>2907</v>
      </c>
      <c r="G2977" t="s">
        <v>328</v>
      </c>
      <c r="H2977" t="s">
        <v>6518</v>
      </c>
      <c r="I2977" t="s">
        <v>328</v>
      </c>
      <c r="J2977" t="s">
        <v>328</v>
      </c>
      <c r="K2977" t="s">
        <v>328</v>
      </c>
      <c r="L2977" t="s">
        <v>328</v>
      </c>
      <c r="M2977" t="s">
        <v>16457</v>
      </c>
      <c r="N2977" t="s">
        <v>328</v>
      </c>
      <c r="O2977" t="s">
        <v>328</v>
      </c>
    </row>
    <row r="2978" spans="1:15">
      <c r="A2978" t="s">
        <v>251</v>
      </c>
      <c r="B2978" t="s">
        <v>16458</v>
      </c>
      <c r="C2978" t="s">
        <v>328</v>
      </c>
      <c r="D2978" t="s">
        <v>328</v>
      </c>
      <c r="E2978" t="s">
        <v>12934</v>
      </c>
      <c r="F2978" t="s">
        <v>2907</v>
      </c>
      <c r="G2978" t="s">
        <v>328</v>
      </c>
      <c r="H2978" t="s">
        <v>328</v>
      </c>
      <c r="I2978" t="s">
        <v>328</v>
      </c>
      <c r="J2978" t="s">
        <v>328</v>
      </c>
      <c r="K2978" t="s">
        <v>328</v>
      </c>
      <c r="L2978" t="s">
        <v>328</v>
      </c>
      <c r="M2978" t="s">
        <v>16458</v>
      </c>
      <c r="N2978" t="s">
        <v>328</v>
      </c>
      <c r="O2978" t="s">
        <v>328</v>
      </c>
    </row>
    <row r="2979" spans="1:15">
      <c r="A2979" t="s">
        <v>251</v>
      </c>
      <c r="B2979" t="s">
        <v>16459</v>
      </c>
      <c r="C2979" t="s">
        <v>328</v>
      </c>
      <c r="D2979" t="s">
        <v>328</v>
      </c>
      <c r="E2979" t="s">
        <v>12934</v>
      </c>
      <c r="F2979" t="s">
        <v>2907</v>
      </c>
      <c r="G2979" t="s">
        <v>328</v>
      </c>
      <c r="H2979" t="s">
        <v>328</v>
      </c>
      <c r="I2979" t="s">
        <v>328</v>
      </c>
      <c r="J2979" t="s">
        <v>328</v>
      </c>
      <c r="K2979" t="s">
        <v>328</v>
      </c>
      <c r="L2979" t="s">
        <v>328</v>
      </c>
      <c r="M2979" t="s">
        <v>16459</v>
      </c>
      <c r="N2979" t="s">
        <v>328</v>
      </c>
      <c r="O2979" t="s">
        <v>328</v>
      </c>
    </row>
    <row r="2980" spans="1:15">
      <c r="A2980" t="s">
        <v>251</v>
      </c>
      <c r="B2980" t="s">
        <v>16460</v>
      </c>
      <c r="C2980" t="s">
        <v>328</v>
      </c>
      <c r="D2980" t="s">
        <v>328</v>
      </c>
      <c r="E2980" t="s">
        <v>12934</v>
      </c>
      <c r="F2980" t="s">
        <v>2907</v>
      </c>
      <c r="G2980" t="s">
        <v>328</v>
      </c>
      <c r="H2980" t="s">
        <v>328</v>
      </c>
      <c r="I2980" t="s">
        <v>328</v>
      </c>
      <c r="J2980" t="s">
        <v>328</v>
      </c>
      <c r="K2980" t="s">
        <v>328</v>
      </c>
      <c r="L2980" t="s">
        <v>328</v>
      </c>
      <c r="M2980" t="s">
        <v>16459</v>
      </c>
      <c r="N2980" t="s">
        <v>328</v>
      </c>
      <c r="O2980" t="s">
        <v>328</v>
      </c>
    </row>
    <row r="2981" spans="1:15">
      <c r="A2981" t="s">
        <v>251</v>
      </c>
      <c r="B2981" t="s">
        <v>16461</v>
      </c>
      <c r="C2981" t="s">
        <v>328</v>
      </c>
      <c r="D2981" t="s">
        <v>328</v>
      </c>
      <c r="E2981" t="s">
        <v>12934</v>
      </c>
      <c r="F2981" t="s">
        <v>2907</v>
      </c>
      <c r="G2981" t="s">
        <v>328</v>
      </c>
      <c r="H2981" t="s">
        <v>328</v>
      </c>
      <c r="I2981" t="s">
        <v>328</v>
      </c>
      <c r="J2981" t="s">
        <v>328</v>
      </c>
      <c r="K2981" t="s">
        <v>328</v>
      </c>
      <c r="L2981" t="s">
        <v>328</v>
      </c>
      <c r="M2981" t="s">
        <v>16462</v>
      </c>
      <c r="N2981" t="s">
        <v>328</v>
      </c>
      <c r="O2981" t="s">
        <v>328</v>
      </c>
    </row>
    <row r="2982" spans="1:15">
      <c r="A2982" t="s">
        <v>251</v>
      </c>
      <c r="B2982" t="s">
        <v>16463</v>
      </c>
      <c r="C2982" t="s">
        <v>328</v>
      </c>
      <c r="D2982" t="s">
        <v>328</v>
      </c>
      <c r="E2982" t="s">
        <v>12934</v>
      </c>
      <c r="F2982" t="s">
        <v>2907</v>
      </c>
      <c r="G2982" t="s">
        <v>328</v>
      </c>
      <c r="H2982" t="s">
        <v>2659</v>
      </c>
      <c r="I2982" t="s">
        <v>328</v>
      </c>
      <c r="J2982" t="s">
        <v>328</v>
      </c>
      <c r="K2982" t="s">
        <v>328</v>
      </c>
      <c r="L2982" t="s">
        <v>328</v>
      </c>
      <c r="M2982" t="s">
        <v>16464</v>
      </c>
      <c r="N2982" t="s">
        <v>328</v>
      </c>
      <c r="O2982" t="s">
        <v>328</v>
      </c>
    </row>
    <row r="2983" spans="1:15">
      <c r="A2983" t="s">
        <v>251</v>
      </c>
      <c r="B2983" t="s">
        <v>16465</v>
      </c>
      <c r="C2983" t="s">
        <v>328</v>
      </c>
      <c r="D2983" t="s">
        <v>328</v>
      </c>
      <c r="E2983" t="s">
        <v>12934</v>
      </c>
      <c r="F2983" t="s">
        <v>2907</v>
      </c>
      <c r="G2983" t="s">
        <v>328</v>
      </c>
      <c r="H2983" t="s">
        <v>6518</v>
      </c>
      <c r="I2983" t="s">
        <v>328</v>
      </c>
      <c r="J2983" t="s">
        <v>328</v>
      </c>
      <c r="K2983" t="s">
        <v>328</v>
      </c>
      <c r="L2983" t="s">
        <v>328</v>
      </c>
      <c r="M2983" t="s">
        <v>16465</v>
      </c>
      <c r="N2983" t="s">
        <v>328</v>
      </c>
      <c r="O2983" t="s">
        <v>328</v>
      </c>
    </row>
    <row r="2984" spans="1:15">
      <c r="A2984" t="s">
        <v>251</v>
      </c>
      <c r="B2984" t="s">
        <v>16466</v>
      </c>
      <c r="C2984" t="s">
        <v>328</v>
      </c>
      <c r="D2984" t="s">
        <v>328</v>
      </c>
      <c r="E2984" t="s">
        <v>12934</v>
      </c>
      <c r="F2984" t="s">
        <v>2907</v>
      </c>
      <c r="G2984" t="s">
        <v>328</v>
      </c>
      <c r="H2984" t="s">
        <v>328</v>
      </c>
      <c r="I2984" t="s">
        <v>328</v>
      </c>
      <c r="J2984" t="s">
        <v>328</v>
      </c>
      <c r="K2984" t="s">
        <v>328</v>
      </c>
      <c r="L2984" t="s">
        <v>328</v>
      </c>
      <c r="M2984" t="s">
        <v>16466</v>
      </c>
      <c r="N2984" t="s">
        <v>328</v>
      </c>
      <c r="O2984" t="s">
        <v>328</v>
      </c>
    </row>
    <row r="2985" spans="1:15">
      <c r="A2985" t="s">
        <v>251</v>
      </c>
      <c r="B2985" t="s">
        <v>16467</v>
      </c>
      <c r="C2985" t="s">
        <v>328</v>
      </c>
      <c r="D2985" t="s">
        <v>328</v>
      </c>
      <c r="E2985" t="s">
        <v>12934</v>
      </c>
      <c r="F2985" t="s">
        <v>2907</v>
      </c>
      <c r="G2985" t="s">
        <v>328</v>
      </c>
      <c r="H2985" t="s">
        <v>328</v>
      </c>
      <c r="I2985" t="s">
        <v>328</v>
      </c>
      <c r="J2985" t="s">
        <v>328</v>
      </c>
      <c r="K2985" t="s">
        <v>328</v>
      </c>
      <c r="L2985" t="s">
        <v>328</v>
      </c>
      <c r="M2985" t="s">
        <v>16467</v>
      </c>
      <c r="N2985" t="s">
        <v>328</v>
      </c>
      <c r="O2985" t="s">
        <v>328</v>
      </c>
    </row>
    <row r="2986" spans="1:15">
      <c r="A2986" t="s">
        <v>251</v>
      </c>
      <c r="B2986" t="s">
        <v>16468</v>
      </c>
      <c r="C2986" t="s">
        <v>328</v>
      </c>
      <c r="D2986" t="s">
        <v>328</v>
      </c>
      <c r="E2986" t="s">
        <v>12934</v>
      </c>
      <c r="F2986" t="s">
        <v>2907</v>
      </c>
      <c r="G2986" t="s">
        <v>328</v>
      </c>
      <c r="H2986" t="s">
        <v>328</v>
      </c>
      <c r="I2986" t="s">
        <v>328</v>
      </c>
      <c r="J2986" t="s">
        <v>328</v>
      </c>
      <c r="K2986" t="s">
        <v>328</v>
      </c>
      <c r="L2986" t="s">
        <v>328</v>
      </c>
      <c r="M2986" t="s">
        <v>16468</v>
      </c>
      <c r="N2986" t="s">
        <v>328</v>
      </c>
      <c r="O2986" t="s">
        <v>328</v>
      </c>
    </row>
    <row r="2987" spans="1:15">
      <c r="A2987" t="s">
        <v>251</v>
      </c>
      <c r="B2987" t="s">
        <v>16469</v>
      </c>
      <c r="C2987" t="s">
        <v>328</v>
      </c>
      <c r="D2987" t="s">
        <v>328</v>
      </c>
      <c r="E2987" t="s">
        <v>2912</v>
      </c>
      <c r="F2987" t="s">
        <v>2911</v>
      </c>
      <c r="G2987" t="s">
        <v>328</v>
      </c>
      <c r="H2987" t="s">
        <v>6526</v>
      </c>
      <c r="I2987" t="s">
        <v>16470</v>
      </c>
      <c r="J2987" t="s">
        <v>16471</v>
      </c>
      <c r="K2987" t="s">
        <v>328</v>
      </c>
      <c r="L2987" t="s">
        <v>328</v>
      </c>
      <c r="M2987" t="s">
        <v>16469</v>
      </c>
      <c r="N2987" t="s">
        <v>328</v>
      </c>
      <c r="O2987" t="s">
        <v>328</v>
      </c>
    </row>
    <row r="2988" spans="1:15">
      <c r="A2988" t="s">
        <v>251</v>
      </c>
      <c r="B2988" t="s">
        <v>16472</v>
      </c>
      <c r="C2988" t="s">
        <v>328</v>
      </c>
      <c r="D2988" t="s">
        <v>328</v>
      </c>
      <c r="E2988" t="s">
        <v>12934</v>
      </c>
      <c r="F2988" t="s">
        <v>2907</v>
      </c>
      <c r="G2988" t="s">
        <v>328</v>
      </c>
      <c r="H2988" t="s">
        <v>6518</v>
      </c>
      <c r="I2988" t="s">
        <v>328</v>
      </c>
      <c r="J2988" t="s">
        <v>328</v>
      </c>
      <c r="K2988" t="s">
        <v>328</v>
      </c>
      <c r="L2988" t="s">
        <v>328</v>
      </c>
      <c r="M2988" t="s">
        <v>16472</v>
      </c>
      <c r="N2988" t="s">
        <v>328</v>
      </c>
      <c r="O2988" t="s">
        <v>328</v>
      </c>
    </row>
    <row r="2989" spans="1:15">
      <c r="A2989" t="s">
        <v>251</v>
      </c>
      <c r="B2989" t="s">
        <v>16473</v>
      </c>
      <c r="C2989" t="s">
        <v>328</v>
      </c>
      <c r="D2989" t="s">
        <v>328</v>
      </c>
      <c r="E2989" t="s">
        <v>13551</v>
      </c>
      <c r="F2989" t="s">
        <v>2907</v>
      </c>
      <c r="G2989" t="s">
        <v>328</v>
      </c>
      <c r="H2989" t="s">
        <v>328</v>
      </c>
      <c r="I2989" t="s">
        <v>328</v>
      </c>
      <c r="J2989" t="s">
        <v>328</v>
      </c>
      <c r="K2989" t="s">
        <v>328</v>
      </c>
      <c r="L2989" t="s">
        <v>328</v>
      </c>
      <c r="M2989" t="s">
        <v>16473</v>
      </c>
      <c r="N2989" t="s">
        <v>328</v>
      </c>
      <c r="O2989" t="s">
        <v>328</v>
      </c>
    </row>
    <row r="2990" spans="1:15">
      <c r="A2990" t="s">
        <v>251</v>
      </c>
      <c r="B2990" t="s">
        <v>16474</v>
      </c>
      <c r="C2990" t="s">
        <v>328</v>
      </c>
      <c r="D2990" t="s">
        <v>328</v>
      </c>
      <c r="E2990" t="s">
        <v>12934</v>
      </c>
      <c r="F2990" t="s">
        <v>2907</v>
      </c>
      <c r="G2990" t="s">
        <v>328</v>
      </c>
      <c r="H2990" t="s">
        <v>328</v>
      </c>
      <c r="I2990" t="s">
        <v>328</v>
      </c>
      <c r="J2990" t="s">
        <v>328</v>
      </c>
      <c r="K2990" t="s">
        <v>328</v>
      </c>
      <c r="L2990" t="s">
        <v>328</v>
      </c>
      <c r="M2990" t="s">
        <v>16474</v>
      </c>
      <c r="N2990" t="s">
        <v>328</v>
      </c>
      <c r="O2990" t="s">
        <v>328</v>
      </c>
    </row>
    <row r="2991" spans="1:15">
      <c r="A2991" t="s">
        <v>251</v>
      </c>
      <c r="B2991" t="s">
        <v>16475</v>
      </c>
      <c r="C2991" t="s">
        <v>328</v>
      </c>
      <c r="D2991" t="s">
        <v>328</v>
      </c>
      <c r="E2991" t="s">
        <v>12934</v>
      </c>
      <c r="F2991" t="s">
        <v>2907</v>
      </c>
      <c r="G2991" t="s">
        <v>328</v>
      </c>
      <c r="H2991" t="s">
        <v>328</v>
      </c>
      <c r="I2991" t="s">
        <v>328</v>
      </c>
      <c r="J2991" t="s">
        <v>328</v>
      </c>
      <c r="K2991" t="s">
        <v>328</v>
      </c>
      <c r="L2991" t="s">
        <v>328</v>
      </c>
      <c r="M2991" t="s">
        <v>16475</v>
      </c>
      <c r="N2991" t="s">
        <v>328</v>
      </c>
      <c r="O2991" t="s">
        <v>328</v>
      </c>
    </row>
    <row r="2992" spans="1:15">
      <c r="A2992" t="s">
        <v>251</v>
      </c>
      <c r="B2992" t="s">
        <v>16476</v>
      </c>
      <c r="C2992" t="s">
        <v>328</v>
      </c>
      <c r="D2992" t="s">
        <v>328</v>
      </c>
      <c r="E2992" t="s">
        <v>2912</v>
      </c>
      <c r="F2992" t="s">
        <v>2911</v>
      </c>
      <c r="G2992" t="s">
        <v>328</v>
      </c>
      <c r="H2992" t="s">
        <v>6526</v>
      </c>
      <c r="I2992" t="s">
        <v>328</v>
      </c>
      <c r="J2992" t="s">
        <v>328</v>
      </c>
      <c r="K2992" t="s">
        <v>328</v>
      </c>
      <c r="L2992" t="s">
        <v>328</v>
      </c>
      <c r="M2992" t="s">
        <v>16476</v>
      </c>
      <c r="N2992" t="s">
        <v>328</v>
      </c>
      <c r="O2992" t="s">
        <v>328</v>
      </c>
    </row>
    <row r="2993" spans="1:15">
      <c r="A2993" t="s">
        <v>251</v>
      </c>
      <c r="B2993" t="s">
        <v>16477</v>
      </c>
      <c r="C2993" t="s">
        <v>328</v>
      </c>
      <c r="D2993" t="s">
        <v>328</v>
      </c>
      <c r="E2993" t="s">
        <v>12934</v>
      </c>
      <c r="F2993" t="s">
        <v>2907</v>
      </c>
      <c r="G2993" t="s">
        <v>328</v>
      </c>
      <c r="H2993" t="s">
        <v>328</v>
      </c>
      <c r="I2993" t="s">
        <v>328</v>
      </c>
      <c r="J2993" t="s">
        <v>328</v>
      </c>
      <c r="K2993" t="s">
        <v>328</v>
      </c>
      <c r="L2993" t="s">
        <v>328</v>
      </c>
      <c r="M2993" t="s">
        <v>16477</v>
      </c>
      <c r="N2993" t="s">
        <v>328</v>
      </c>
      <c r="O2993" t="s">
        <v>328</v>
      </c>
    </row>
    <row r="2994" spans="1:15">
      <c r="A2994" t="s">
        <v>251</v>
      </c>
      <c r="B2994" t="s">
        <v>16478</v>
      </c>
      <c r="C2994" t="s">
        <v>328</v>
      </c>
      <c r="D2994" t="s">
        <v>328</v>
      </c>
      <c r="E2994" t="s">
        <v>12934</v>
      </c>
      <c r="F2994" t="s">
        <v>2907</v>
      </c>
      <c r="G2994" t="s">
        <v>328</v>
      </c>
      <c r="H2994" t="s">
        <v>328</v>
      </c>
      <c r="I2994" t="s">
        <v>328</v>
      </c>
      <c r="J2994" t="s">
        <v>328</v>
      </c>
      <c r="K2994" t="s">
        <v>328</v>
      </c>
      <c r="L2994" t="s">
        <v>328</v>
      </c>
      <c r="M2994" t="s">
        <v>16478</v>
      </c>
      <c r="N2994" t="s">
        <v>328</v>
      </c>
      <c r="O2994" t="s">
        <v>328</v>
      </c>
    </row>
    <row r="2995" spans="1:15">
      <c r="A2995" t="s">
        <v>251</v>
      </c>
      <c r="B2995" t="s">
        <v>16479</v>
      </c>
      <c r="C2995" t="s">
        <v>328</v>
      </c>
      <c r="D2995" t="s">
        <v>328</v>
      </c>
      <c r="E2995" t="s">
        <v>2912</v>
      </c>
      <c r="F2995" t="s">
        <v>2911</v>
      </c>
      <c r="G2995" t="s">
        <v>328</v>
      </c>
      <c r="H2995" t="s">
        <v>328</v>
      </c>
      <c r="I2995" t="s">
        <v>328</v>
      </c>
      <c r="J2995" t="s">
        <v>328</v>
      </c>
      <c r="K2995" t="s">
        <v>328</v>
      </c>
      <c r="L2995" t="s">
        <v>328</v>
      </c>
      <c r="M2995" t="s">
        <v>16479</v>
      </c>
      <c r="N2995" t="s">
        <v>328</v>
      </c>
      <c r="O2995" t="s">
        <v>328</v>
      </c>
    </row>
    <row r="2996" spans="1:15">
      <c r="A2996" t="s">
        <v>251</v>
      </c>
      <c r="B2996" t="s">
        <v>16480</v>
      </c>
      <c r="C2996" t="s">
        <v>328</v>
      </c>
      <c r="D2996" t="s">
        <v>328</v>
      </c>
      <c r="E2996" t="s">
        <v>2912</v>
      </c>
      <c r="F2996" t="s">
        <v>2911</v>
      </c>
      <c r="G2996" t="s">
        <v>328</v>
      </c>
      <c r="H2996" t="s">
        <v>6526</v>
      </c>
      <c r="I2996" t="s">
        <v>328</v>
      </c>
      <c r="J2996" t="s">
        <v>328</v>
      </c>
      <c r="K2996" t="s">
        <v>328</v>
      </c>
      <c r="L2996" t="s">
        <v>328</v>
      </c>
      <c r="M2996" t="s">
        <v>16480</v>
      </c>
      <c r="N2996" t="s">
        <v>328</v>
      </c>
      <c r="O2996" t="s">
        <v>328</v>
      </c>
    </row>
    <row r="2997" spans="1:15">
      <c r="A2997" t="s">
        <v>251</v>
      </c>
      <c r="B2997" t="s">
        <v>16481</v>
      </c>
      <c r="C2997" t="s">
        <v>328</v>
      </c>
      <c r="D2997" t="s">
        <v>328</v>
      </c>
      <c r="E2997" t="s">
        <v>12934</v>
      </c>
      <c r="F2997" t="s">
        <v>2907</v>
      </c>
      <c r="G2997" t="s">
        <v>328</v>
      </c>
      <c r="H2997" t="s">
        <v>328</v>
      </c>
      <c r="I2997" t="s">
        <v>328</v>
      </c>
      <c r="J2997" t="s">
        <v>328</v>
      </c>
      <c r="K2997" t="s">
        <v>328</v>
      </c>
      <c r="L2997" t="s">
        <v>328</v>
      </c>
      <c r="M2997" t="s">
        <v>16481</v>
      </c>
    </row>
    <row r="2998" spans="1:15">
      <c r="A2998" t="s">
        <v>251</v>
      </c>
      <c r="B2998" t="s">
        <v>16482</v>
      </c>
      <c r="C2998" t="s">
        <v>328</v>
      </c>
      <c r="D2998" t="s">
        <v>328</v>
      </c>
      <c r="E2998" t="s">
        <v>12934</v>
      </c>
      <c r="F2998" t="s">
        <v>2907</v>
      </c>
      <c r="G2998" t="s">
        <v>328</v>
      </c>
      <c r="H2998" t="s">
        <v>328</v>
      </c>
      <c r="I2998" t="s">
        <v>328</v>
      </c>
      <c r="J2998" t="s">
        <v>328</v>
      </c>
      <c r="K2998" t="s">
        <v>328</v>
      </c>
      <c r="L2998" t="s">
        <v>328</v>
      </c>
      <c r="M2998" t="s">
        <v>16482</v>
      </c>
    </row>
    <row r="2999" spans="1:15">
      <c r="A2999" t="s">
        <v>251</v>
      </c>
      <c r="B2999" t="s">
        <v>16483</v>
      </c>
      <c r="C2999" t="s">
        <v>328</v>
      </c>
      <c r="D2999" t="s">
        <v>328</v>
      </c>
      <c r="E2999" t="s">
        <v>12934</v>
      </c>
      <c r="F2999" t="s">
        <v>2907</v>
      </c>
      <c r="G2999" t="s">
        <v>328</v>
      </c>
      <c r="H2999" t="s">
        <v>328</v>
      </c>
      <c r="I2999" t="s">
        <v>328</v>
      </c>
      <c r="J2999" t="s">
        <v>328</v>
      </c>
      <c r="K2999" t="s">
        <v>328</v>
      </c>
      <c r="L2999" t="s">
        <v>328</v>
      </c>
      <c r="M2999" t="s">
        <v>16483</v>
      </c>
    </row>
    <row r="3000" spans="1:15">
      <c r="A3000" t="s">
        <v>251</v>
      </c>
      <c r="B3000" t="s">
        <v>16484</v>
      </c>
      <c r="C3000" t="s">
        <v>328</v>
      </c>
      <c r="D3000" t="s">
        <v>328</v>
      </c>
      <c r="E3000" t="s">
        <v>12934</v>
      </c>
      <c r="F3000" t="s">
        <v>2907</v>
      </c>
      <c r="G3000" t="s">
        <v>328</v>
      </c>
      <c r="H3000" t="s">
        <v>328</v>
      </c>
      <c r="I3000" t="s">
        <v>328</v>
      </c>
      <c r="J3000" t="s">
        <v>328</v>
      </c>
      <c r="K3000" t="s">
        <v>328</v>
      </c>
      <c r="L3000" t="s">
        <v>328</v>
      </c>
      <c r="M3000" t="s">
        <v>16484</v>
      </c>
    </row>
    <row r="3001" spans="1:15">
      <c r="A3001" t="s">
        <v>251</v>
      </c>
      <c r="B3001" t="s">
        <v>16485</v>
      </c>
      <c r="C3001" t="s">
        <v>328</v>
      </c>
      <c r="D3001" t="s">
        <v>328</v>
      </c>
      <c r="E3001" t="s">
        <v>12934</v>
      </c>
      <c r="F3001" t="s">
        <v>2907</v>
      </c>
      <c r="G3001" t="s">
        <v>328</v>
      </c>
      <c r="H3001" t="s">
        <v>328</v>
      </c>
      <c r="I3001" t="s">
        <v>328</v>
      </c>
      <c r="J3001" t="s">
        <v>328</v>
      </c>
      <c r="K3001" t="s">
        <v>328</v>
      </c>
      <c r="L3001" t="s">
        <v>328</v>
      </c>
      <c r="M3001" t="s">
        <v>16485</v>
      </c>
    </row>
    <row r="3002" spans="1:15">
      <c r="A3002" t="s">
        <v>251</v>
      </c>
      <c r="B3002" t="s">
        <v>16486</v>
      </c>
      <c r="C3002" t="s">
        <v>328</v>
      </c>
      <c r="D3002" t="s">
        <v>328</v>
      </c>
      <c r="E3002" t="s">
        <v>12934</v>
      </c>
      <c r="F3002" t="s">
        <v>2907</v>
      </c>
      <c r="G3002" t="s">
        <v>328</v>
      </c>
      <c r="H3002" t="s">
        <v>328</v>
      </c>
      <c r="I3002" t="s">
        <v>328</v>
      </c>
      <c r="J3002" t="s">
        <v>328</v>
      </c>
      <c r="K3002" t="s">
        <v>328</v>
      </c>
      <c r="L3002" t="s">
        <v>328</v>
      </c>
      <c r="M3002" t="s">
        <v>16486</v>
      </c>
    </row>
    <row r="3003" spans="1:15">
      <c r="A3003" t="s">
        <v>251</v>
      </c>
      <c r="B3003" t="s">
        <v>16487</v>
      </c>
      <c r="C3003" t="s">
        <v>328</v>
      </c>
      <c r="D3003" t="s">
        <v>328</v>
      </c>
      <c r="E3003" t="s">
        <v>12934</v>
      </c>
      <c r="F3003" t="s">
        <v>2907</v>
      </c>
      <c r="G3003" t="s">
        <v>328</v>
      </c>
      <c r="H3003" t="s">
        <v>328</v>
      </c>
      <c r="I3003" t="s">
        <v>328</v>
      </c>
      <c r="J3003" t="s">
        <v>328</v>
      </c>
      <c r="K3003" t="s">
        <v>328</v>
      </c>
      <c r="L3003" t="s">
        <v>328</v>
      </c>
      <c r="M3003" t="s">
        <v>16487</v>
      </c>
    </row>
    <row r="3004" spans="1:15">
      <c r="A3004" t="s">
        <v>251</v>
      </c>
      <c r="B3004" t="s">
        <v>16488</v>
      </c>
      <c r="C3004" t="s">
        <v>328</v>
      </c>
      <c r="D3004" t="s">
        <v>328</v>
      </c>
      <c r="E3004" t="s">
        <v>12934</v>
      </c>
      <c r="F3004" t="s">
        <v>2907</v>
      </c>
      <c r="G3004" t="s">
        <v>328</v>
      </c>
      <c r="H3004" t="s">
        <v>328</v>
      </c>
      <c r="I3004" t="s">
        <v>328</v>
      </c>
      <c r="J3004" t="s">
        <v>328</v>
      </c>
      <c r="K3004" t="s">
        <v>328</v>
      </c>
      <c r="L3004" t="s">
        <v>328</v>
      </c>
      <c r="M3004" t="s">
        <v>16488</v>
      </c>
    </row>
    <row r="3005" spans="1:15">
      <c r="A3005" t="s">
        <v>251</v>
      </c>
      <c r="B3005" t="s">
        <v>15867</v>
      </c>
      <c r="C3005" t="s">
        <v>328</v>
      </c>
      <c r="D3005" t="s">
        <v>328</v>
      </c>
      <c r="E3005" t="s">
        <v>12934</v>
      </c>
      <c r="F3005" t="s">
        <v>2907</v>
      </c>
      <c r="G3005" t="s">
        <v>328</v>
      </c>
      <c r="H3005" t="s">
        <v>328</v>
      </c>
      <c r="I3005" t="s">
        <v>328</v>
      </c>
      <c r="J3005" t="s">
        <v>328</v>
      </c>
      <c r="K3005" t="s">
        <v>328</v>
      </c>
      <c r="L3005" t="s">
        <v>328</v>
      </c>
      <c r="M3005" t="s">
        <v>15867</v>
      </c>
    </row>
    <row r="3006" spans="1:15">
      <c r="A3006" t="s">
        <v>251</v>
      </c>
      <c r="B3006" t="s">
        <v>16489</v>
      </c>
      <c r="C3006" t="s">
        <v>328</v>
      </c>
      <c r="D3006" t="s">
        <v>328</v>
      </c>
      <c r="E3006" t="s">
        <v>12934</v>
      </c>
      <c r="F3006" t="s">
        <v>2907</v>
      </c>
      <c r="G3006" t="s">
        <v>328</v>
      </c>
      <c r="H3006" t="s">
        <v>328</v>
      </c>
      <c r="I3006" t="s">
        <v>328</v>
      </c>
      <c r="J3006" t="s">
        <v>328</v>
      </c>
      <c r="K3006" t="s">
        <v>328</v>
      </c>
      <c r="L3006" t="s">
        <v>328</v>
      </c>
      <c r="M3006" t="s">
        <v>16489</v>
      </c>
    </row>
    <row r="3007" spans="1:15">
      <c r="A3007" t="s">
        <v>251</v>
      </c>
      <c r="B3007" t="s">
        <v>16490</v>
      </c>
      <c r="C3007" t="s">
        <v>328</v>
      </c>
      <c r="D3007" t="s">
        <v>328</v>
      </c>
      <c r="E3007" t="s">
        <v>12934</v>
      </c>
      <c r="F3007" t="s">
        <v>2907</v>
      </c>
      <c r="G3007" t="s">
        <v>328</v>
      </c>
      <c r="H3007" t="s">
        <v>328</v>
      </c>
      <c r="I3007" t="s">
        <v>328</v>
      </c>
      <c r="J3007" t="s">
        <v>328</v>
      </c>
      <c r="K3007" t="s">
        <v>328</v>
      </c>
      <c r="L3007" t="s">
        <v>328</v>
      </c>
      <c r="M3007" t="s">
        <v>16490</v>
      </c>
    </row>
    <row r="3008" spans="1:15">
      <c r="A3008" t="s">
        <v>251</v>
      </c>
      <c r="B3008" t="s">
        <v>16491</v>
      </c>
      <c r="C3008" t="s">
        <v>328</v>
      </c>
      <c r="D3008" t="s">
        <v>328</v>
      </c>
      <c r="E3008" t="s">
        <v>12934</v>
      </c>
      <c r="F3008" t="s">
        <v>2907</v>
      </c>
      <c r="G3008" t="s">
        <v>328</v>
      </c>
      <c r="H3008" t="s">
        <v>328</v>
      </c>
      <c r="I3008" t="s">
        <v>328</v>
      </c>
      <c r="J3008" t="s">
        <v>328</v>
      </c>
      <c r="K3008" t="s">
        <v>328</v>
      </c>
      <c r="L3008" t="s">
        <v>328</v>
      </c>
      <c r="M3008" t="s">
        <v>16491</v>
      </c>
    </row>
    <row r="3009" spans="1:13">
      <c r="A3009" t="s">
        <v>251</v>
      </c>
      <c r="B3009" t="s">
        <v>16492</v>
      </c>
      <c r="C3009" t="s">
        <v>328</v>
      </c>
      <c r="D3009" t="s">
        <v>328</v>
      </c>
      <c r="E3009" t="s">
        <v>12934</v>
      </c>
      <c r="F3009" t="s">
        <v>2907</v>
      </c>
      <c r="G3009" t="s">
        <v>328</v>
      </c>
      <c r="H3009" t="s">
        <v>328</v>
      </c>
      <c r="I3009" t="s">
        <v>328</v>
      </c>
      <c r="J3009" t="s">
        <v>328</v>
      </c>
      <c r="K3009" t="s">
        <v>328</v>
      </c>
      <c r="L3009" t="s">
        <v>328</v>
      </c>
      <c r="M3009" t="s">
        <v>16492</v>
      </c>
    </row>
    <row r="3010" spans="1:13">
      <c r="A3010" t="s">
        <v>251</v>
      </c>
      <c r="B3010" t="s">
        <v>16493</v>
      </c>
      <c r="C3010" t="s">
        <v>328</v>
      </c>
      <c r="D3010" t="s">
        <v>328</v>
      </c>
      <c r="E3010" t="s">
        <v>12934</v>
      </c>
      <c r="F3010" t="s">
        <v>2907</v>
      </c>
      <c r="G3010" t="s">
        <v>328</v>
      </c>
      <c r="H3010" t="s">
        <v>328</v>
      </c>
      <c r="I3010" t="s">
        <v>328</v>
      </c>
      <c r="J3010" t="s">
        <v>328</v>
      </c>
      <c r="K3010" t="s">
        <v>328</v>
      </c>
      <c r="L3010" t="s">
        <v>328</v>
      </c>
      <c r="M3010" t="s">
        <v>16493</v>
      </c>
    </row>
    <row r="3011" spans="1:13">
      <c r="A3011" t="s">
        <v>251</v>
      </c>
      <c r="B3011" t="s">
        <v>16494</v>
      </c>
      <c r="C3011" t="s">
        <v>328</v>
      </c>
      <c r="D3011" t="s">
        <v>328</v>
      </c>
      <c r="E3011" t="s">
        <v>12934</v>
      </c>
      <c r="F3011" t="s">
        <v>2907</v>
      </c>
      <c r="G3011" t="s">
        <v>328</v>
      </c>
      <c r="H3011" t="s">
        <v>328</v>
      </c>
      <c r="I3011" t="s">
        <v>328</v>
      </c>
      <c r="J3011" t="s">
        <v>328</v>
      </c>
      <c r="K3011" t="s">
        <v>328</v>
      </c>
      <c r="L3011" t="s">
        <v>328</v>
      </c>
      <c r="M3011" t="s">
        <v>16494</v>
      </c>
    </row>
    <row r="3012" spans="1:13">
      <c r="A3012" t="s">
        <v>251</v>
      </c>
      <c r="B3012" t="s">
        <v>16495</v>
      </c>
      <c r="C3012" t="s">
        <v>328</v>
      </c>
      <c r="D3012" t="s">
        <v>328</v>
      </c>
      <c r="E3012" t="s">
        <v>12934</v>
      </c>
      <c r="F3012" t="s">
        <v>2907</v>
      </c>
      <c r="G3012" t="s">
        <v>328</v>
      </c>
      <c r="H3012" t="s">
        <v>328</v>
      </c>
      <c r="I3012" t="s">
        <v>328</v>
      </c>
      <c r="J3012" t="s">
        <v>328</v>
      </c>
      <c r="K3012" t="s">
        <v>328</v>
      </c>
      <c r="L3012" t="s">
        <v>328</v>
      </c>
      <c r="M3012" t="s">
        <v>16495</v>
      </c>
    </row>
    <row r="3013" spans="1:13">
      <c r="A3013" t="s">
        <v>251</v>
      </c>
      <c r="B3013" t="s">
        <v>16496</v>
      </c>
      <c r="C3013" t="s">
        <v>328</v>
      </c>
      <c r="D3013" t="s">
        <v>328</v>
      </c>
      <c r="E3013" t="s">
        <v>12934</v>
      </c>
      <c r="F3013" t="s">
        <v>2907</v>
      </c>
      <c r="G3013" t="s">
        <v>328</v>
      </c>
      <c r="H3013" t="s">
        <v>328</v>
      </c>
      <c r="I3013" t="s">
        <v>328</v>
      </c>
      <c r="J3013" t="s">
        <v>328</v>
      </c>
      <c r="K3013" t="s">
        <v>328</v>
      </c>
      <c r="L3013" t="s">
        <v>328</v>
      </c>
      <c r="M3013" t="s">
        <v>16496</v>
      </c>
    </row>
    <row r="3014" spans="1:13">
      <c r="A3014" t="s">
        <v>251</v>
      </c>
      <c r="B3014" t="s">
        <v>16497</v>
      </c>
      <c r="C3014" t="s">
        <v>328</v>
      </c>
      <c r="D3014" t="s">
        <v>328</v>
      </c>
      <c r="E3014" t="s">
        <v>12934</v>
      </c>
      <c r="F3014" t="s">
        <v>2907</v>
      </c>
      <c r="G3014" t="s">
        <v>328</v>
      </c>
      <c r="H3014" t="s">
        <v>328</v>
      </c>
      <c r="I3014" t="s">
        <v>328</v>
      </c>
      <c r="J3014" t="s">
        <v>328</v>
      </c>
      <c r="K3014" t="s">
        <v>328</v>
      </c>
      <c r="L3014" t="s">
        <v>328</v>
      </c>
      <c r="M3014" t="s">
        <v>16497</v>
      </c>
    </row>
    <row r="3015" spans="1:13">
      <c r="A3015" t="s">
        <v>251</v>
      </c>
      <c r="B3015" t="s">
        <v>16498</v>
      </c>
      <c r="C3015" t="s">
        <v>328</v>
      </c>
      <c r="D3015" t="s">
        <v>328</v>
      </c>
      <c r="E3015" t="s">
        <v>12934</v>
      </c>
      <c r="F3015" t="s">
        <v>2907</v>
      </c>
      <c r="G3015" t="s">
        <v>328</v>
      </c>
      <c r="H3015" t="s">
        <v>328</v>
      </c>
      <c r="I3015" t="s">
        <v>328</v>
      </c>
      <c r="J3015" t="s">
        <v>328</v>
      </c>
      <c r="K3015" t="s">
        <v>328</v>
      </c>
      <c r="L3015" t="s">
        <v>328</v>
      </c>
      <c r="M3015" t="s">
        <v>16498</v>
      </c>
    </row>
    <row r="3016" spans="1:13">
      <c r="A3016" t="s">
        <v>251</v>
      </c>
      <c r="B3016" t="s">
        <v>16499</v>
      </c>
      <c r="C3016" t="s">
        <v>328</v>
      </c>
      <c r="D3016" t="s">
        <v>328</v>
      </c>
      <c r="E3016" t="s">
        <v>12934</v>
      </c>
      <c r="F3016" t="s">
        <v>2907</v>
      </c>
      <c r="G3016" t="s">
        <v>328</v>
      </c>
      <c r="H3016" t="s">
        <v>328</v>
      </c>
      <c r="I3016" t="s">
        <v>328</v>
      </c>
      <c r="J3016" t="s">
        <v>328</v>
      </c>
      <c r="K3016" t="s">
        <v>328</v>
      </c>
      <c r="L3016" t="s">
        <v>328</v>
      </c>
      <c r="M3016" t="s">
        <v>16499</v>
      </c>
    </row>
    <row r="3017" spans="1:13">
      <c r="A3017" t="s">
        <v>251</v>
      </c>
      <c r="B3017" t="s">
        <v>16500</v>
      </c>
      <c r="C3017" t="s">
        <v>328</v>
      </c>
      <c r="D3017" t="s">
        <v>328</v>
      </c>
      <c r="E3017" t="s">
        <v>12934</v>
      </c>
      <c r="F3017" t="s">
        <v>2907</v>
      </c>
      <c r="G3017" t="s">
        <v>328</v>
      </c>
      <c r="H3017" t="s">
        <v>328</v>
      </c>
      <c r="I3017" t="s">
        <v>328</v>
      </c>
      <c r="J3017" t="s">
        <v>328</v>
      </c>
      <c r="K3017" t="s">
        <v>328</v>
      </c>
      <c r="L3017" t="s">
        <v>328</v>
      </c>
      <c r="M3017" t="s">
        <v>16500</v>
      </c>
    </row>
    <row r="3018" spans="1:13">
      <c r="A3018" t="s">
        <v>251</v>
      </c>
      <c r="B3018" t="s">
        <v>16501</v>
      </c>
      <c r="C3018" t="s">
        <v>328</v>
      </c>
      <c r="D3018" t="s">
        <v>328</v>
      </c>
      <c r="E3018" t="s">
        <v>12934</v>
      </c>
      <c r="F3018" t="s">
        <v>2907</v>
      </c>
      <c r="G3018" t="s">
        <v>328</v>
      </c>
      <c r="H3018" t="s">
        <v>328</v>
      </c>
      <c r="I3018" t="s">
        <v>328</v>
      </c>
      <c r="J3018" t="s">
        <v>328</v>
      </c>
      <c r="K3018" t="s">
        <v>328</v>
      </c>
      <c r="L3018" t="s">
        <v>328</v>
      </c>
      <c r="M3018" t="s">
        <v>16501</v>
      </c>
    </row>
    <row r="3019" spans="1:13">
      <c r="A3019" t="s">
        <v>251</v>
      </c>
      <c r="B3019" t="s">
        <v>16502</v>
      </c>
      <c r="C3019" t="s">
        <v>328</v>
      </c>
      <c r="D3019" t="s">
        <v>328</v>
      </c>
      <c r="E3019" t="s">
        <v>12934</v>
      </c>
      <c r="F3019" t="s">
        <v>2907</v>
      </c>
      <c r="G3019" t="s">
        <v>328</v>
      </c>
      <c r="H3019" t="s">
        <v>328</v>
      </c>
      <c r="I3019" t="s">
        <v>328</v>
      </c>
      <c r="J3019" t="s">
        <v>328</v>
      </c>
      <c r="K3019" t="s">
        <v>328</v>
      </c>
      <c r="L3019" t="s">
        <v>328</v>
      </c>
      <c r="M3019" t="s">
        <v>16502</v>
      </c>
    </row>
    <row r="3020" spans="1:13">
      <c r="A3020" t="s">
        <v>251</v>
      </c>
      <c r="B3020" t="s">
        <v>16503</v>
      </c>
      <c r="C3020" t="s">
        <v>328</v>
      </c>
      <c r="D3020" t="s">
        <v>328</v>
      </c>
      <c r="E3020" t="s">
        <v>12934</v>
      </c>
      <c r="F3020" t="s">
        <v>2907</v>
      </c>
      <c r="G3020" t="s">
        <v>328</v>
      </c>
      <c r="H3020" t="s">
        <v>328</v>
      </c>
      <c r="I3020" t="s">
        <v>328</v>
      </c>
      <c r="J3020" t="s">
        <v>328</v>
      </c>
      <c r="K3020" t="s">
        <v>328</v>
      </c>
      <c r="L3020" t="s">
        <v>328</v>
      </c>
      <c r="M3020" t="s">
        <v>16503</v>
      </c>
    </row>
    <row r="3021" spans="1:13">
      <c r="A3021" t="s">
        <v>251</v>
      </c>
      <c r="B3021" t="s">
        <v>16504</v>
      </c>
      <c r="C3021" t="s">
        <v>328</v>
      </c>
      <c r="D3021" t="s">
        <v>328</v>
      </c>
      <c r="E3021" t="s">
        <v>12934</v>
      </c>
      <c r="F3021" t="s">
        <v>2907</v>
      </c>
      <c r="G3021" t="s">
        <v>328</v>
      </c>
      <c r="H3021" t="s">
        <v>328</v>
      </c>
      <c r="I3021" t="s">
        <v>328</v>
      </c>
      <c r="J3021" t="s">
        <v>328</v>
      </c>
      <c r="K3021" t="s">
        <v>328</v>
      </c>
      <c r="L3021" t="s">
        <v>328</v>
      </c>
      <c r="M3021" t="s">
        <v>16504</v>
      </c>
    </row>
    <row r="3022" spans="1:13">
      <c r="A3022" t="s">
        <v>251</v>
      </c>
      <c r="B3022" t="s">
        <v>16505</v>
      </c>
      <c r="C3022" t="s">
        <v>328</v>
      </c>
      <c r="D3022" t="s">
        <v>328</v>
      </c>
      <c r="E3022" t="s">
        <v>12934</v>
      </c>
      <c r="F3022" t="s">
        <v>2907</v>
      </c>
      <c r="G3022" t="s">
        <v>328</v>
      </c>
      <c r="H3022" t="s">
        <v>328</v>
      </c>
      <c r="I3022" t="s">
        <v>328</v>
      </c>
      <c r="J3022" t="s">
        <v>328</v>
      </c>
      <c r="K3022" t="s">
        <v>328</v>
      </c>
      <c r="L3022" t="s">
        <v>328</v>
      </c>
      <c r="M3022" t="s">
        <v>16505</v>
      </c>
    </row>
    <row r="3023" spans="1:13">
      <c r="A3023" t="s">
        <v>251</v>
      </c>
      <c r="B3023" t="s">
        <v>16506</v>
      </c>
      <c r="C3023" t="s">
        <v>328</v>
      </c>
      <c r="D3023" t="s">
        <v>328</v>
      </c>
      <c r="E3023" t="s">
        <v>12934</v>
      </c>
      <c r="F3023" t="s">
        <v>2907</v>
      </c>
      <c r="G3023" t="s">
        <v>328</v>
      </c>
      <c r="H3023" t="s">
        <v>328</v>
      </c>
      <c r="I3023" t="s">
        <v>328</v>
      </c>
      <c r="J3023" t="s">
        <v>328</v>
      </c>
      <c r="K3023" t="s">
        <v>328</v>
      </c>
      <c r="L3023" t="s">
        <v>328</v>
      </c>
      <c r="M3023" t="s">
        <v>16506</v>
      </c>
    </row>
    <row r="3024" spans="1:13">
      <c r="A3024" t="s">
        <v>251</v>
      </c>
      <c r="B3024" t="s">
        <v>16507</v>
      </c>
      <c r="C3024" t="s">
        <v>328</v>
      </c>
      <c r="D3024" t="s">
        <v>328</v>
      </c>
      <c r="E3024" t="s">
        <v>12934</v>
      </c>
      <c r="F3024" t="s">
        <v>2907</v>
      </c>
      <c r="G3024" t="s">
        <v>328</v>
      </c>
      <c r="H3024" t="s">
        <v>328</v>
      </c>
      <c r="I3024" t="s">
        <v>328</v>
      </c>
      <c r="J3024" t="s">
        <v>328</v>
      </c>
      <c r="K3024" t="s">
        <v>328</v>
      </c>
      <c r="L3024" t="s">
        <v>328</v>
      </c>
      <c r="M3024" t="s">
        <v>16507</v>
      </c>
    </row>
    <row r="3025" spans="1:13">
      <c r="A3025" t="s">
        <v>251</v>
      </c>
      <c r="B3025" t="s">
        <v>16508</v>
      </c>
      <c r="C3025" t="s">
        <v>328</v>
      </c>
      <c r="D3025" t="s">
        <v>328</v>
      </c>
      <c r="E3025" t="s">
        <v>12934</v>
      </c>
      <c r="F3025" t="s">
        <v>2907</v>
      </c>
      <c r="G3025" t="s">
        <v>328</v>
      </c>
      <c r="H3025" t="s">
        <v>328</v>
      </c>
      <c r="I3025" t="s">
        <v>328</v>
      </c>
      <c r="J3025" t="s">
        <v>328</v>
      </c>
      <c r="K3025" t="s">
        <v>328</v>
      </c>
      <c r="L3025" t="s">
        <v>328</v>
      </c>
      <c r="M3025" t="s">
        <v>16508</v>
      </c>
    </row>
    <row r="3026" spans="1:13">
      <c r="A3026" t="s">
        <v>251</v>
      </c>
      <c r="B3026" t="s">
        <v>16509</v>
      </c>
      <c r="C3026" t="s">
        <v>328</v>
      </c>
      <c r="D3026" t="s">
        <v>328</v>
      </c>
      <c r="E3026" t="s">
        <v>12934</v>
      </c>
      <c r="F3026" t="s">
        <v>2907</v>
      </c>
      <c r="G3026" t="s">
        <v>328</v>
      </c>
      <c r="H3026" t="s">
        <v>328</v>
      </c>
      <c r="I3026" t="s">
        <v>328</v>
      </c>
      <c r="J3026" t="s">
        <v>328</v>
      </c>
      <c r="K3026" t="s">
        <v>328</v>
      </c>
      <c r="L3026" t="s">
        <v>328</v>
      </c>
      <c r="M3026" t="s">
        <v>16509</v>
      </c>
    </row>
    <row r="3027" spans="1:13">
      <c r="A3027" t="s">
        <v>251</v>
      </c>
      <c r="B3027" t="s">
        <v>15865</v>
      </c>
      <c r="C3027" t="s">
        <v>328</v>
      </c>
      <c r="D3027" t="s">
        <v>328</v>
      </c>
      <c r="E3027" t="s">
        <v>12934</v>
      </c>
      <c r="F3027" t="s">
        <v>2907</v>
      </c>
      <c r="G3027" t="s">
        <v>328</v>
      </c>
      <c r="H3027" t="s">
        <v>328</v>
      </c>
      <c r="I3027" t="s">
        <v>328</v>
      </c>
      <c r="J3027" t="s">
        <v>328</v>
      </c>
      <c r="K3027" t="s">
        <v>328</v>
      </c>
      <c r="L3027" t="s">
        <v>328</v>
      </c>
      <c r="M3027" t="s">
        <v>15865</v>
      </c>
    </row>
    <row r="3028" spans="1:13">
      <c r="A3028" t="s">
        <v>251</v>
      </c>
      <c r="B3028" t="s">
        <v>2331</v>
      </c>
      <c r="C3028" t="s">
        <v>328</v>
      </c>
      <c r="D3028" t="s">
        <v>328</v>
      </c>
      <c r="E3028" t="s">
        <v>12934</v>
      </c>
      <c r="F3028" t="s">
        <v>2907</v>
      </c>
      <c r="G3028" t="s">
        <v>328</v>
      </c>
      <c r="H3028" t="s">
        <v>328</v>
      </c>
      <c r="I3028" t="s">
        <v>328</v>
      </c>
      <c r="J3028" t="s">
        <v>328</v>
      </c>
      <c r="K3028" t="s">
        <v>328</v>
      </c>
      <c r="L3028" t="s">
        <v>328</v>
      </c>
      <c r="M3028" t="s">
        <v>2331</v>
      </c>
    </row>
    <row r="3029" spans="1:13">
      <c r="A3029" t="s">
        <v>251</v>
      </c>
      <c r="B3029" t="s">
        <v>16510</v>
      </c>
      <c r="C3029" t="s">
        <v>328</v>
      </c>
      <c r="D3029" t="s">
        <v>328</v>
      </c>
      <c r="E3029" t="s">
        <v>12934</v>
      </c>
      <c r="F3029" t="s">
        <v>2907</v>
      </c>
      <c r="G3029" t="s">
        <v>328</v>
      </c>
      <c r="H3029" t="s">
        <v>328</v>
      </c>
      <c r="I3029" t="s">
        <v>328</v>
      </c>
      <c r="J3029" t="s">
        <v>328</v>
      </c>
      <c r="K3029" t="s">
        <v>328</v>
      </c>
      <c r="L3029" t="s">
        <v>328</v>
      </c>
      <c r="M3029" t="s">
        <v>16510</v>
      </c>
    </row>
    <row r="3030" spans="1:13">
      <c r="A3030" t="s">
        <v>251</v>
      </c>
      <c r="B3030" t="s">
        <v>16511</v>
      </c>
      <c r="C3030" t="s">
        <v>328</v>
      </c>
      <c r="D3030" t="s">
        <v>328</v>
      </c>
      <c r="E3030" t="s">
        <v>12934</v>
      </c>
      <c r="F3030" t="s">
        <v>2907</v>
      </c>
      <c r="G3030" t="s">
        <v>328</v>
      </c>
      <c r="H3030" t="s">
        <v>328</v>
      </c>
      <c r="I3030" t="s">
        <v>328</v>
      </c>
      <c r="J3030" t="s">
        <v>328</v>
      </c>
      <c r="K3030" t="s">
        <v>328</v>
      </c>
      <c r="L3030" t="s">
        <v>328</v>
      </c>
      <c r="M3030" t="s">
        <v>16511</v>
      </c>
    </row>
    <row r="3031" spans="1:13">
      <c r="A3031" t="s">
        <v>251</v>
      </c>
      <c r="B3031" t="s">
        <v>16512</v>
      </c>
      <c r="C3031" t="s">
        <v>328</v>
      </c>
      <c r="D3031" t="s">
        <v>328</v>
      </c>
      <c r="E3031" t="s">
        <v>12934</v>
      </c>
      <c r="F3031" t="s">
        <v>2907</v>
      </c>
      <c r="G3031" t="s">
        <v>328</v>
      </c>
      <c r="H3031" t="s">
        <v>328</v>
      </c>
      <c r="I3031" t="s">
        <v>328</v>
      </c>
      <c r="J3031" t="s">
        <v>328</v>
      </c>
      <c r="K3031" t="s">
        <v>328</v>
      </c>
      <c r="L3031" t="s">
        <v>328</v>
      </c>
      <c r="M3031" t="s">
        <v>16512</v>
      </c>
    </row>
    <row r="3032" spans="1:13">
      <c r="A3032" t="s">
        <v>251</v>
      </c>
      <c r="B3032" t="s">
        <v>16513</v>
      </c>
      <c r="C3032" t="s">
        <v>328</v>
      </c>
      <c r="D3032" t="s">
        <v>328</v>
      </c>
      <c r="E3032" t="s">
        <v>12934</v>
      </c>
      <c r="F3032" t="s">
        <v>2907</v>
      </c>
      <c r="G3032" t="s">
        <v>328</v>
      </c>
      <c r="H3032" t="s">
        <v>328</v>
      </c>
      <c r="I3032" t="s">
        <v>328</v>
      </c>
      <c r="J3032" t="s">
        <v>328</v>
      </c>
      <c r="K3032" t="s">
        <v>328</v>
      </c>
      <c r="L3032" t="s">
        <v>328</v>
      </c>
      <c r="M3032" t="s">
        <v>16513</v>
      </c>
    </row>
    <row r="3033" spans="1:13">
      <c r="A3033" t="s">
        <v>251</v>
      </c>
      <c r="B3033" t="s">
        <v>16514</v>
      </c>
      <c r="C3033" t="s">
        <v>328</v>
      </c>
      <c r="D3033" t="s">
        <v>328</v>
      </c>
      <c r="E3033" t="s">
        <v>12934</v>
      </c>
      <c r="F3033" t="s">
        <v>2907</v>
      </c>
      <c r="G3033" t="s">
        <v>328</v>
      </c>
      <c r="H3033" t="s">
        <v>328</v>
      </c>
      <c r="I3033" t="s">
        <v>328</v>
      </c>
      <c r="J3033" t="s">
        <v>328</v>
      </c>
      <c r="K3033" t="s">
        <v>328</v>
      </c>
      <c r="L3033" t="s">
        <v>328</v>
      </c>
      <c r="M3033" t="s">
        <v>16514</v>
      </c>
    </row>
    <row r="3034" spans="1:13">
      <c r="A3034" t="s">
        <v>251</v>
      </c>
      <c r="B3034" t="s">
        <v>16515</v>
      </c>
      <c r="C3034" t="s">
        <v>328</v>
      </c>
      <c r="D3034" t="s">
        <v>328</v>
      </c>
      <c r="E3034" t="s">
        <v>12934</v>
      </c>
      <c r="F3034" t="s">
        <v>2907</v>
      </c>
      <c r="G3034" t="s">
        <v>328</v>
      </c>
      <c r="H3034" t="s">
        <v>328</v>
      </c>
      <c r="I3034" t="s">
        <v>328</v>
      </c>
      <c r="J3034" t="s">
        <v>328</v>
      </c>
      <c r="K3034" t="s">
        <v>328</v>
      </c>
      <c r="L3034" t="s">
        <v>328</v>
      </c>
      <c r="M3034" t="s">
        <v>16515</v>
      </c>
    </row>
    <row r="3035" spans="1:13">
      <c r="A3035" t="s">
        <v>251</v>
      </c>
      <c r="B3035" t="s">
        <v>16516</v>
      </c>
      <c r="C3035" t="s">
        <v>328</v>
      </c>
      <c r="D3035" t="s">
        <v>328</v>
      </c>
      <c r="E3035" t="s">
        <v>12934</v>
      </c>
      <c r="F3035" t="s">
        <v>2907</v>
      </c>
      <c r="G3035" t="s">
        <v>328</v>
      </c>
      <c r="H3035" t="s">
        <v>328</v>
      </c>
      <c r="I3035" t="s">
        <v>328</v>
      </c>
      <c r="J3035" t="s">
        <v>328</v>
      </c>
      <c r="K3035" t="s">
        <v>328</v>
      </c>
      <c r="L3035" t="s">
        <v>328</v>
      </c>
      <c r="M3035" t="s">
        <v>16516</v>
      </c>
    </row>
    <row r="3036" spans="1:13">
      <c r="A3036" t="s">
        <v>251</v>
      </c>
      <c r="B3036" t="s">
        <v>16517</v>
      </c>
      <c r="C3036" t="s">
        <v>328</v>
      </c>
      <c r="D3036" t="s">
        <v>328</v>
      </c>
      <c r="E3036" t="s">
        <v>12934</v>
      </c>
      <c r="F3036" t="s">
        <v>2907</v>
      </c>
      <c r="G3036" t="s">
        <v>328</v>
      </c>
      <c r="H3036" t="s">
        <v>328</v>
      </c>
      <c r="I3036" t="s">
        <v>328</v>
      </c>
      <c r="J3036" t="s">
        <v>328</v>
      </c>
      <c r="K3036" t="s">
        <v>328</v>
      </c>
      <c r="L3036" t="s">
        <v>328</v>
      </c>
      <c r="M3036" t="s">
        <v>16517</v>
      </c>
    </row>
    <row r="3037" spans="1:13">
      <c r="A3037" t="s">
        <v>251</v>
      </c>
      <c r="B3037" t="s">
        <v>2328</v>
      </c>
      <c r="C3037" t="s">
        <v>328</v>
      </c>
      <c r="D3037" t="s">
        <v>328</v>
      </c>
      <c r="E3037" t="s">
        <v>12934</v>
      </c>
      <c r="F3037" t="s">
        <v>2907</v>
      </c>
      <c r="G3037" t="s">
        <v>328</v>
      </c>
      <c r="H3037" t="s">
        <v>328</v>
      </c>
      <c r="I3037" t="s">
        <v>328</v>
      </c>
      <c r="J3037" t="s">
        <v>328</v>
      </c>
      <c r="K3037" t="s">
        <v>328</v>
      </c>
      <c r="L3037" t="s">
        <v>328</v>
      </c>
      <c r="M3037" t="s">
        <v>2328</v>
      </c>
    </row>
    <row r="3038" spans="1:13">
      <c r="A3038" t="s">
        <v>251</v>
      </c>
      <c r="B3038" t="s">
        <v>16518</v>
      </c>
      <c r="C3038" t="s">
        <v>328</v>
      </c>
      <c r="D3038" t="s">
        <v>328</v>
      </c>
      <c r="E3038" t="s">
        <v>12934</v>
      </c>
      <c r="F3038" t="s">
        <v>2907</v>
      </c>
      <c r="G3038" t="s">
        <v>328</v>
      </c>
      <c r="H3038" t="s">
        <v>328</v>
      </c>
      <c r="I3038" t="s">
        <v>328</v>
      </c>
      <c r="J3038" t="s">
        <v>328</v>
      </c>
      <c r="K3038" t="s">
        <v>328</v>
      </c>
      <c r="L3038" t="s">
        <v>328</v>
      </c>
      <c r="M3038" t="s">
        <v>16518</v>
      </c>
    </row>
    <row r="3039" spans="1:13">
      <c r="A3039" t="s">
        <v>251</v>
      </c>
      <c r="B3039" t="s">
        <v>16519</v>
      </c>
      <c r="C3039" t="s">
        <v>328</v>
      </c>
      <c r="D3039" t="s">
        <v>328</v>
      </c>
      <c r="E3039" t="s">
        <v>12934</v>
      </c>
      <c r="F3039" t="s">
        <v>2907</v>
      </c>
      <c r="G3039" t="s">
        <v>328</v>
      </c>
      <c r="H3039" t="s">
        <v>328</v>
      </c>
      <c r="I3039" t="s">
        <v>328</v>
      </c>
      <c r="J3039" t="s">
        <v>328</v>
      </c>
      <c r="K3039" t="s">
        <v>328</v>
      </c>
      <c r="L3039" t="s">
        <v>328</v>
      </c>
      <c r="M3039" t="s">
        <v>16519</v>
      </c>
    </row>
    <row r="3040" spans="1:13">
      <c r="A3040" t="s">
        <v>251</v>
      </c>
      <c r="B3040" t="s">
        <v>16520</v>
      </c>
      <c r="C3040" t="s">
        <v>328</v>
      </c>
      <c r="D3040" t="s">
        <v>328</v>
      </c>
      <c r="E3040" t="s">
        <v>12934</v>
      </c>
      <c r="F3040" t="s">
        <v>2907</v>
      </c>
      <c r="G3040" t="s">
        <v>328</v>
      </c>
      <c r="H3040" t="s">
        <v>328</v>
      </c>
      <c r="I3040" t="s">
        <v>328</v>
      </c>
      <c r="J3040" t="s">
        <v>328</v>
      </c>
      <c r="K3040" t="s">
        <v>328</v>
      </c>
      <c r="L3040" t="s">
        <v>328</v>
      </c>
      <c r="M3040" t="s">
        <v>16520</v>
      </c>
    </row>
    <row r="3041" spans="1:13">
      <c r="A3041" t="s">
        <v>251</v>
      </c>
      <c r="B3041" t="s">
        <v>16521</v>
      </c>
      <c r="C3041" t="s">
        <v>328</v>
      </c>
      <c r="D3041" t="s">
        <v>328</v>
      </c>
      <c r="E3041" t="s">
        <v>12934</v>
      </c>
      <c r="F3041" t="s">
        <v>2907</v>
      </c>
      <c r="G3041" t="s">
        <v>328</v>
      </c>
      <c r="H3041" t="s">
        <v>328</v>
      </c>
      <c r="I3041" t="s">
        <v>328</v>
      </c>
      <c r="J3041" t="s">
        <v>328</v>
      </c>
      <c r="K3041" t="s">
        <v>328</v>
      </c>
      <c r="L3041" t="s">
        <v>328</v>
      </c>
      <c r="M3041" t="s">
        <v>16521</v>
      </c>
    </row>
    <row r="3042" spans="1:13">
      <c r="A3042" t="s">
        <v>251</v>
      </c>
      <c r="B3042" t="s">
        <v>16522</v>
      </c>
      <c r="C3042" t="s">
        <v>328</v>
      </c>
      <c r="D3042" t="s">
        <v>328</v>
      </c>
      <c r="E3042" t="s">
        <v>12934</v>
      </c>
      <c r="F3042" t="s">
        <v>2907</v>
      </c>
      <c r="G3042" t="s">
        <v>328</v>
      </c>
      <c r="H3042" t="s">
        <v>328</v>
      </c>
      <c r="I3042" t="s">
        <v>328</v>
      </c>
      <c r="J3042" t="s">
        <v>328</v>
      </c>
      <c r="K3042" t="s">
        <v>328</v>
      </c>
      <c r="L3042" t="s">
        <v>328</v>
      </c>
      <c r="M3042" t="s">
        <v>16522</v>
      </c>
    </row>
    <row r="3043" spans="1:13">
      <c r="A3043" t="s">
        <v>251</v>
      </c>
      <c r="B3043" t="s">
        <v>16523</v>
      </c>
      <c r="C3043" t="s">
        <v>328</v>
      </c>
      <c r="D3043" t="s">
        <v>328</v>
      </c>
      <c r="E3043" t="s">
        <v>12934</v>
      </c>
      <c r="F3043" t="s">
        <v>2907</v>
      </c>
      <c r="G3043" t="s">
        <v>328</v>
      </c>
      <c r="H3043" t="s">
        <v>328</v>
      </c>
      <c r="I3043" t="s">
        <v>328</v>
      </c>
      <c r="J3043" t="s">
        <v>328</v>
      </c>
      <c r="K3043" t="s">
        <v>328</v>
      </c>
      <c r="L3043" t="s">
        <v>328</v>
      </c>
      <c r="M3043" t="s">
        <v>16523</v>
      </c>
    </row>
    <row r="3044" spans="1:13">
      <c r="A3044" t="s">
        <v>251</v>
      </c>
      <c r="B3044" t="s">
        <v>16524</v>
      </c>
      <c r="C3044" t="s">
        <v>328</v>
      </c>
      <c r="D3044" t="s">
        <v>328</v>
      </c>
      <c r="E3044" t="s">
        <v>12934</v>
      </c>
      <c r="F3044" t="s">
        <v>2907</v>
      </c>
      <c r="G3044" t="s">
        <v>328</v>
      </c>
      <c r="H3044" t="s">
        <v>328</v>
      </c>
      <c r="I3044" t="s">
        <v>328</v>
      </c>
      <c r="J3044" t="s">
        <v>328</v>
      </c>
      <c r="K3044" t="s">
        <v>328</v>
      </c>
      <c r="L3044" t="s">
        <v>328</v>
      </c>
      <c r="M3044" t="s">
        <v>16524</v>
      </c>
    </row>
    <row r="3045" spans="1:13">
      <c r="A3045" t="s">
        <v>251</v>
      </c>
      <c r="B3045" t="s">
        <v>16525</v>
      </c>
      <c r="C3045" t="s">
        <v>328</v>
      </c>
      <c r="D3045" t="s">
        <v>328</v>
      </c>
      <c r="E3045" t="s">
        <v>12934</v>
      </c>
      <c r="F3045" t="s">
        <v>2907</v>
      </c>
      <c r="G3045" t="s">
        <v>328</v>
      </c>
      <c r="H3045" t="s">
        <v>328</v>
      </c>
      <c r="I3045" t="s">
        <v>328</v>
      </c>
      <c r="J3045" t="s">
        <v>328</v>
      </c>
      <c r="K3045" t="s">
        <v>328</v>
      </c>
      <c r="L3045" t="s">
        <v>328</v>
      </c>
      <c r="M3045" t="s">
        <v>16525</v>
      </c>
    </row>
    <row r="3046" spans="1:13">
      <c r="A3046" t="s">
        <v>251</v>
      </c>
      <c r="B3046" t="s">
        <v>16526</v>
      </c>
      <c r="C3046" t="s">
        <v>328</v>
      </c>
      <c r="D3046" t="s">
        <v>328</v>
      </c>
      <c r="E3046" t="s">
        <v>12934</v>
      </c>
      <c r="F3046" t="s">
        <v>2907</v>
      </c>
      <c r="G3046" t="s">
        <v>328</v>
      </c>
      <c r="H3046" t="s">
        <v>328</v>
      </c>
      <c r="I3046" t="s">
        <v>328</v>
      </c>
      <c r="J3046" t="s">
        <v>328</v>
      </c>
      <c r="K3046" t="s">
        <v>328</v>
      </c>
      <c r="L3046" t="s">
        <v>328</v>
      </c>
      <c r="M3046" t="s">
        <v>16526</v>
      </c>
    </row>
    <row r="3047" spans="1:13">
      <c r="A3047" t="s">
        <v>251</v>
      </c>
      <c r="B3047" t="s">
        <v>16527</v>
      </c>
      <c r="C3047" t="s">
        <v>328</v>
      </c>
      <c r="D3047" t="s">
        <v>328</v>
      </c>
      <c r="E3047" t="s">
        <v>12934</v>
      </c>
      <c r="F3047" t="s">
        <v>2907</v>
      </c>
      <c r="G3047" t="s">
        <v>328</v>
      </c>
      <c r="H3047" t="s">
        <v>328</v>
      </c>
      <c r="I3047" t="s">
        <v>328</v>
      </c>
      <c r="J3047" t="s">
        <v>328</v>
      </c>
      <c r="K3047" t="s">
        <v>328</v>
      </c>
      <c r="L3047" t="s">
        <v>328</v>
      </c>
      <c r="M3047" t="s">
        <v>16527</v>
      </c>
    </row>
    <row r="3048" spans="1:13">
      <c r="A3048" t="s">
        <v>251</v>
      </c>
      <c r="B3048" t="s">
        <v>16528</v>
      </c>
      <c r="C3048" t="s">
        <v>328</v>
      </c>
      <c r="D3048" t="s">
        <v>328</v>
      </c>
      <c r="E3048" t="s">
        <v>12934</v>
      </c>
      <c r="F3048" t="s">
        <v>2907</v>
      </c>
      <c r="G3048" t="s">
        <v>328</v>
      </c>
      <c r="H3048" t="s">
        <v>328</v>
      </c>
      <c r="I3048" t="s">
        <v>328</v>
      </c>
      <c r="J3048" t="s">
        <v>328</v>
      </c>
      <c r="K3048" t="s">
        <v>328</v>
      </c>
      <c r="L3048" t="s">
        <v>328</v>
      </c>
      <c r="M3048" t="s">
        <v>16528</v>
      </c>
    </row>
    <row r="3049" spans="1:13">
      <c r="A3049" t="s">
        <v>251</v>
      </c>
      <c r="B3049" t="s">
        <v>16529</v>
      </c>
      <c r="C3049" t="s">
        <v>328</v>
      </c>
      <c r="D3049" t="s">
        <v>328</v>
      </c>
      <c r="E3049" t="s">
        <v>12934</v>
      </c>
      <c r="F3049" t="s">
        <v>2907</v>
      </c>
      <c r="G3049" t="s">
        <v>328</v>
      </c>
      <c r="H3049" t="s">
        <v>328</v>
      </c>
      <c r="I3049" t="s">
        <v>328</v>
      </c>
      <c r="J3049" t="s">
        <v>328</v>
      </c>
      <c r="K3049" t="s">
        <v>328</v>
      </c>
      <c r="L3049" t="s">
        <v>328</v>
      </c>
      <c r="M3049" t="s">
        <v>16529</v>
      </c>
    </row>
    <row r="3050" spans="1:13">
      <c r="A3050" t="s">
        <v>251</v>
      </c>
      <c r="B3050" t="s">
        <v>16530</v>
      </c>
      <c r="C3050" t="s">
        <v>328</v>
      </c>
      <c r="D3050" t="s">
        <v>328</v>
      </c>
      <c r="E3050" t="s">
        <v>12934</v>
      </c>
      <c r="F3050" t="s">
        <v>2907</v>
      </c>
      <c r="G3050" t="s">
        <v>328</v>
      </c>
      <c r="H3050" t="s">
        <v>328</v>
      </c>
      <c r="I3050" t="s">
        <v>328</v>
      </c>
      <c r="J3050" t="s">
        <v>328</v>
      </c>
      <c r="K3050" t="s">
        <v>328</v>
      </c>
      <c r="L3050" t="s">
        <v>328</v>
      </c>
      <c r="M3050" t="s">
        <v>16530</v>
      </c>
    </row>
    <row r="3051" spans="1:13">
      <c r="A3051" t="s">
        <v>251</v>
      </c>
      <c r="B3051" t="s">
        <v>16531</v>
      </c>
      <c r="C3051" t="s">
        <v>328</v>
      </c>
      <c r="D3051" t="s">
        <v>328</v>
      </c>
      <c r="E3051" t="s">
        <v>12934</v>
      </c>
      <c r="F3051" t="s">
        <v>2907</v>
      </c>
      <c r="G3051" t="s">
        <v>328</v>
      </c>
      <c r="H3051" t="s">
        <v>328</v>
      </c>
      <c r="I3051" t="s">
        <v>328</v>
      </c>
      <c r="J3051" t="s">
        <v>328</v>
      </c>
      <c r="K3051" t="s">
        <v>328</v>
      </c>
      <c r="L3051" t="s">
        <v>328</v>
      </c>
      <c r="M3051" t="s">
        <v>16531</v>
      </c>
    </row>
    <row r="3052" spans="1:13">
      <c r="A3052" t="s">
        <v>251</v>
      </c>
      <c r="B3052" t="s">
        <v>16532</v>
      </c>
      <c r="C3052" t="s">
        <v>328</v>
      </c>
      <c r="D3052" t="s">
        <v>328</v>
      </c>
      <c r="E3052" t="s">
        <v>12934</v>
      </c>
      <c r="F3052" t="s">
        <v>2907</v>
      </c>
      <c r="G3052" t="s">
        <v>328</v>
      </c>
      <c r="H3052" t="s">
        <v>328</v>
      </c>
      <c r="I3052" t="s">
        <v>328</v>
      </c>
      <c r="J3052" t="s">
        <v>328</v>
      </c>
      <c r="K3052" t="s">
        <v>328</v>
      </c>
      <c r="L3052" t="s">
        <v>328</v>
      </c>
      <c r="M3052" t="s">
        <v>16532</v>
      </c>
    </row>
    <row r="3053" spans="1:13">
      <c r="A3053" t="s">
        <v>251</v>
      </c>
      <c r="B3053" t="s">
        <v>16533</v>
      </c>
      <c r="C3053" t="s">
        <v>328</v>
      </c>
      <c r="D3053" t="s">
        <v>328</v>
      </c>
      <c r="E3053" t="s">
        <v>12934</v>
      </c>
      <c r="F3053" t="s">
        <v>2907</v>
      </c>
      <c r="G3053" t="s">
        <v>328</v>
      </c>
      <c r="H3053" t="s">
        <v>328</v>
      </c>
      <c r="I3053" t="s">
        <v>328</v>
      </c>
      <c r="J3053" t="s">
        <v>328</v>
      </c>
      <c r="K3053" t="s">
        <v>328</v>
      </c>
      <c r="L3053" t="s">
        <v>328</v>
      </c>
      <c r="M3053" t="s">
        <v>16533</v>
      </c>
    </row>
    <row r="3054" spans="1:13">
      <c r="A3054" t="s">
        <v>251</v>
      </c>
      <c r="B3054" t="s">
        <v>16534</v>
      </c>
      <c r="C3054" t="s">
        <v>328</v>
      </c>
      <c r="D3054" t="s">
        <v>328</v>
      </c>
      <c r="E3054" t="s">
        <v>12934</v>
      </c>
      <c r="F3054" t="s">
        <v>2907</v>
      </c>
      <c r="G3054" t="s">
        <v>328</v>
      </c>
      <c r="H3054" t="s">
        <v>328</v>
      </c>
      <c r="I3054" t="s">
        <v>328</v>
      </c>
      <c r="J3054" t="s">
        <v>328</v>
      </c>
      <c r="K3054" t="s">
        <v>328</v>
      </c>
      <c r="L3054" t="s">
        <v>328</v>
      </c>
      <c r="M3054" t="s">
        <v>16534</v>
      </c>
    </row>
    <row r="3055" spans="1:13">
      <c r="A3055" t="s">
        <v>251</v>
      </c>
      <c r="B3055" t="s">
        <v>16535</v>
      </c>
      <c r="C3055" t="s">
        <v>328</v>
      </c>
      <c r="D3055" t="s">
        <v>328</v>
      </c>
      <c r="E3055" t="s">
        <v>12934</v>
      </c>
      <c r="F3055" t="s">
        <v>2907</v>
      </c>
      <c r="G3055" t="s">
        <v>328</v>
      </c>
      <c r="H3055" t="s">
        <v>328</v>
      </c>
      <c r="I3055" t="s">
        <v>328</v>
      </c>
      <c r="J3055" t="s">
        <v>328</v>
      </c>
      <c r="K3055" t="s">
        <v>328</v>
      </c>
      <c r="L3055" t="s">
        <v>328</v>
      </c>
      <c r="M3055" t="s">
        <v>16535</v>
      </c>
    </row>
    <row r="3056" spans="1:13">
      <c r="A3056" t="s">
        <v>251</v>
      </c>
      <c r="B3056" t="s">
        <v>16536</v>
      </c>
      <c r="C3056" t="s">
        <v>328</v>
      </c>
      <c r="D3056" t="s">
        <v>328</v>
      </c>
      <c r="E3056" t="s">
        <v>12934</v>
      </c>
      <c r="F3056" t="s">
        <v>2907</v>
      </c>
      <c r="G3056" t="s">
        <v>328</v>
      </c>
      <c r="H3056" t="s">
        <v>328</v>
      </c>
      <c r="I3056" t="s">
        <v>328</v>
      </c>
      <c r="J3056" t="s">
        <v>328</v>
      </c>
      <c r="K3056" t="s">
        <v>328</v>
      </c>
      <c r="L3056" t="s">
        <v>328</v>
      </c>
      <c r="M3056" t="s">
        <v>16536</v>
      </c>
    </row>
    <row r="3057" spans="1:13">
      <c r="A3057" t="s">
        <v>251</v>
      </c>
      <c r="B3057" t="s">
        <v>16537</v>
      </c>
      <c r="C3057" t="s">
        <v>328</v>
      </c>
      <c r="D3057" t="s">
        <v>328</v>
      </c>
      <c r="E3057" t="s">
        <v>12934</v>
      </c>
      <c r="F3057" t="s">
        <v>2907</v>
      </c>
      <c r="G3057" t="s">
        <v>328</v>
      </c>
      <c r="H3057" t="s">
        <v>328</v>
      </c>
      <c r="I3057" t="s">
        <v>328</v>
      </c>
      <c r="J3057" t="s">
        <v>328</v>
      </c>
      <c r="K3057" t="s">
        <v>328</v>
      </c>
      <c r="L3057" t="s">
        <v>328</v>
      </c>
      <c r="M3057" t="s">
        <v>16537</v>
      </c>
    </row>
    <row r="3058" spans="1:13">
      <c r="A3058" t="s">
        <v>251</v>
      </c>
      <c r="B3058" t="s">
        <v>16538</v>
      </c>
      <c r="C3058" t="s">
        <v>328</v>
      </c>
      <c r="D3058" t="s">
        <v>328</v>
      </c>
      <c r="E3058" t="s">
        <v>12934</v>
      </c>
      <c r="F3058" t="s">
        <v>2907</v>
      </c>
      <c r="G3058" t="s">
        <v>328</v>
      </c>
      <c r="H3058" t="s">
        <v>328</v>
      </c>
      <c r="I3058" t="s">
        <v>328</v>
      </c>
      <c r="J3058" t="s">
        <v>328</v>
      </c>
      <c r="K3058" t="s">
        <v>328</v>
      </c>
      <c r="L3058" t="s">
        <v>328</v>
      </c>
      <c r="M3058" t="s">
        <v>16538</v>
      </c>
    </row>
    <row r="3059" spans="1:13">
      <c r="A3059" t="s">
        <v>251</v>
      </c>
      <c r="B3059" t="s">
        <v>16539</v>
      </c>
      <c r="C3059" t="s">
        <v>328</v>
      </c>
      <c r="D3059" t="s">
        <v>328</v>
      </c>
      <c r="E3059" t="s">
        <v>12934</v>
      </c>
      <c r="F3059" t="s">
        <v>2907</v>
      </c>
      <c r="G3059" t="s">
        <v>328</v>
      </c>
      <c r="H3059" t="s">
        <v>328</v>
      </c>
      <c r="I3059" t="s">
        <v>328</v>
      </c>
      <c r="J3059" t="s">
        <v>328</v>
      </c>
      <c r="K3059" t="s">
        <v>328</v>
      </c>
      <c r="L3059" t="s">
        <v>328</v>
      </c>
      <c r="M3059" t="s">
        <v>16539</v>
      </c>
    </row>
    <row r="3060" spans="1:13">
      <c r="A3060" t="s">
        <v>251</v>
      </c>
      <c r="B3060" t="s">
        <v>16540</v>
      </c>
      <c r="C3060" t="s">
        <v>328</v>
      </c>
      <c r="D3060" t="s">
        <v>328</v>
      </c>
      <c r="E3060" t="s">
        <v>12934</v>
      </c>
      <c r="F3060" t="s">
        <v>2907</v>
      </c>
      <c r="G3060" t="s">
        <v>328</v>
      </c>
      <c r="H3060" t="s">
        <v>328</v>
      </c>
      <c r="I3060" t="s">
        <v>328</v>
      </c>
      <c r="J3060" t="s">
        <v>328</v>
      </c>
      <c r="K3060" t="s">
        <v>328</v>
      </c>
      <c r="L3060" t="s">
        <v>328</v>
      </c>
      <c r="M3060" t="s">
        <v>16540</v>
      </c>
    </row>
    <row r="3061" spans="1:13">
      <c r="A3061" t="s">
        <v>251</v>
      </c>
      <c r="B3061" t="s">
        <v>16541</v>
      </c>
      <c r="C3061" t="s">
        <v>328</v>
      </c>
      <c r="D3061" t="s">
        <v>328</v>
      </c>
      <c r="E3061" t="s">
        <v>12934</v>
      </c>
      <c r="F3061" t="s">
        <v>2907</v>
      </c>
      <c r="G3061" t="s">
        <v>328</v>
      </c>
      <c r="H3061" t="s">
        <v>328</v>
      </c>
      <c r="I3061" t="s">
        <v>328</v>
      </c>
      <c r="J3061" t="s">
        <v>328</v>
      </c>
      <c r="K3061" t="s">
        <v>328</v>
      </c>
      <c r="L3061" t="s">
        <v>328</v>
      </c>
      <c r="M3061" t="s">
        <v>16541</v>
      </c>
    </row>
    <row r="3062" spans="1:13">
      <c r="A3062" t="s">
        <v>251</v>
      </c>
      <c r="B3062" t="s">
        <v>16542</v>
      </c>
      <c r="C3062" t="s">
        <v>328</v>
      </c>
      <c r="D3062" t="s">
        <v>328</v>
      </c>
      <c r="E3062" t="s">
        <v>12934</v>
      </c>
      <c r="F3062" t="s">
        <v>2907</v>
      </c>
      <c r="G3062" t="s">
        <v>328</v>
      </c>
      <c r="H3062" t="s">
        <v>328</v>
      </c>
      <c r="I3062" t="s">
        <v>328</v>
      </c>
      <c r="J3062" t="s">
        <v>328</v>
      </c>
      <c r="K3062" t="s">
        <v>328</v>
      </c>
      <c r="L3062" t="s">
        <v>328</v>
      </c>
      <c r="M3062" t="s">
        <v>16542</v>
      </c>
    </row>
    <row r="3063" spans="1:13">
      <c r="A3063" t="s">
        <v>251</v>
      </c>
      <c r="B3063" t="s">
        <v>16543</v>
      </c>
      <c r="C3063" t="s">
        <v>328</v>
      </c>
      <c r="D3063" t="s">
        <v>328</v>
      </c>
      <c r="E3063" t="s">
        <v>12934</v>
      </c>
      <c r="F3063" t="s">
        <v>2907</v>
      </c>
      <c r="G3063" t="s">
        <v>328</v>
      </c>
      <c r="H3063" t="s">
        <v>328</v>
      </c>
      <c r="I3063" t="s">
        <v>328</v>
      </c>
      <c r="J3063" t="s">
        <v>328</v>
      </c>
      <c r="K3063" t="s">
        <v>328</v>
      </c>
      <c r="L3063" t="s">
        <v>328</v>
      </c>
      <c r="M3063" t="s">
        <v>16543</v>
      </c>
    </row>
    <row r="3064" spans="1:13">
      <c r="A3064" t="s">
        <v>251</v>
      </c>
      <c r="B3064" t="s">
        <v>16544</v>
      </c>
      <c r="C3064" t="s">
        <v>328</v>
      </c>
      <c r="D3064" t="s">
        <v>328</v>
      </c>
      <c r="E3064" t="s">
        <v>12934</v>
      </c>
      <c r="F3064" t="s">
        <v>2907</v>
      </c>
      <c r="G3064" t="s">
        <v>328</v>
      </c>
      <c r="H3064" t="s">
        <v>328</v>
      </c>
      <c r="I3064" t="s">
        <v>328</v>
      </c>
      <c r="J3064" t="s">
        <v>328</v>
      </c>
      <c r="K3064" t="s">
        <v>328</v>
      </c>
      <c r="L3064" t="s">
        <v>328</v>
      </c>
      <c r="M3064" t="s">
        <v>16544</v>
      </c>
    </row>
    <row r="3065" spans="1:13">
      <c r="A3065" t="s">
        <v>251</v>
      </c>
      <c r="B3065" t="s">
        <v>16545</v>
      </c>
      <c r="C3065" t="s">
        <v>328</v>
      </c>
      <c r="D3065" t="s">
        <v>328</v>
      </c>
      <c r="E3065" t="s">
        <v>12934</v>
      </c>
      <c r="F3065" t="s">
        <v>2907</v>
      </c>
      <c r="G3065" t="s">
        <v>328</v>
      </c>
      <c r="H3065" t="s">
        <v>328</v>
      </c>
      <c r="I3065" t="s">
        <v>328</v>
      </c>
      <c r="J3065" t="s">
        <v>328</v>
      </c>
      <c r="K3065" t="s">
        <v>328</v>
      </c>
      <c r="L3065" t="s">
        <v>328</v>
      </c>
      <c r="M3065" t="s">
        <v>16545</v>
      </c>
    </row>
    <row r="3066" spans="1:13">
      <c r="A3066" t="s">
        <v>251</v>
      </c>
      <c r="B3066" t="s">
        <v>16546</v>
      </c>
      <c r="C3066" t="s">
        <v>328</v>
      </c>
      <c r="D3066" t="s">
        <v>328</v>
      </c>
      <c r="E3066" t="s">
        <v>12934</v>
      </c>
      <c r="F3066" t="s">
        <v>2907</v>
      </c>
      <c r="G3066" t="s">
        <v>328</v>
      </c>
      <c r="H3066" t="s">
        <v>328</v>
      </c>
      <c r="I3066" t="s">
        <v>328</v>
      </c>
      <c r="J3066" t="s">
        <v>328</v>
      </c>
      <c r="K3066" t="s">
        <v>328</v>
      </c>
      <c r="L3066" t="s">
        <v>328</v>
      </c>
      <c r="M3066" t="s">
        <v>16546</v>
      </c>
    </row>
    <row r="3067" spans="1:13">
      <c r="A3067" t="s">
        <v>251</v>
      </c>
      <c r="B3067" t="s">
        <v>16547</v>
      </c>
      <c r="C3067" t="s">
        <v>328</v>
      </c>
      <c r="D3067" t="s">
        <v>328</v>
      </c>
      <c r="E3067" t="s">
        <v>12934</v>
      </c>
      <c r="F3067" t="s">
        <v>2907</v>
      </c>
      <c r="G3067" t="s">
        <v>328</v>
      </c>
      <c r="H3067" t="s">
        <v>328</v>
      </c>
      <c r="I3067" t="s">
        <v>328</v>
      </c>
      <c r="J3067" t="s">
        <v>328</v>
      </c>
      <c r="K3067" t="s">
        <v>328</v>
      </c>
      <c r="L3067" t="s">
        <v>328</v>
      </c>
      <c r="M3067" t="s">
        <v>16547</v>
      </c>
    </row>
    <row r="3068" spans="1:13">
      <c r="A3068" t="s">
        <v>251</v>
      </c>
      <c r="B3068" t="s">
        <v>16548</v>
      </c>
      <c r="C3068" t="s">
        <v>328</v>
      </c>
      <c r="D3068" t="s">
        <v>328</v>
      </c>
      <c r="E3068" t="s">
        <v>12934</v>
      </c>
      <c r="F3068" t="s">
        <v>2907</v>
      </c>
      <c r="G3068" t="s">
        <v>328</v>
      </c>
      <c r="H3068" t="s">
        <v>328</v>
      </c>
      <c r="I3068" t="s">
        <v>328</v>
      </c>
      <c r="J3068" t="s">
        <v>328</v>
      </c>
      <c r="K3068" t="s">
        <v>328</v>
      </c>
      <c r="L3068" t="s">
        <v>328</v>
      </c>
      <c r="M3068" t="s">
        <v>16548</v>
      </c>
    </row>
    <row r="3069" spans="1:13">
      <c r="A3069" t="s">
        <v>251</v>
      </c>
      <c r="B3069" t="s">
        <v>16549</v>
      </c>
      <c r="C3069" t="s">
        <v>328</v>
      </c>
      <c r="D3069" t="s">
        <v>328</v>
      </c>
      <c r="E3069" t="s">
        <v>12934</v>
      </c>
      <c r="F3069" t="s">
        <v>2907</v>
      </c>
      <c r="G3069" t="s">
        <v>328</v>
      </c>
      <c r="H3069" t="s">
        <v>328</v>
      </c>
      <c r="I3069" t="s">
        <v>328</v>
      </c>
      <c r="J3069" t="s">
        <v>328</v>
      </c>
      <c r="K3069" t="s">
        <v>328</v>
      </c>
      <c r="L3069" t="s">
        <v>328</v>
      </c>
      <c r="M3069" t="s">
        <v>16549</v>
      </c>
    </row>
    <row r="3070" spans="1:13">
      <c r="A3070" t="s">
        <v>251</v>
      </c>
      <c r="B3070" t="s">
        <v>16550</v>
      </c>
      <c r="C3070" t="s">
        <v>328</v>
      </c>
      <c r="D3070" t="s">
        <v>328</v>
      </c>
      <c r="E3070" t="s">
        <v>12934</v>
      </c>
      <c r="F3070" t="s">
        <v>2907</v>
      </c>
      <c r="G3070" t="s">
        <v>328</v>
      </c>
      <c r="H3070" t="s">
        <v>328</v>
      </c>
      <c r="I3070" t="s">
        <v>328</v>
      </c>
      <c r="J3070" t="s">
        <v>328</v>
      </c>
      <c r="K3070" t="s">
        <v>328</v>
      </c>
      <c r="L3070" t="s">
        <v>328</v>
      </c>
      <c r="M3070" t="s">
        <v>16550</v>
      </c>
    </row>
    <row r="3071" spans="1:13">
      <c r="A3071" t="s">
        <v>251</v>
      </c>
      <c r="B3071" t="s">
        <v>16551</v>
      </c>
      <c r="C3071" t="s">
        <v>328</v>
      </c>
      <c r="D3071" t="s">
        <v>328</v>
      </c>
      <c r="E3071" t="s">
        <v>12934</v>
      </c>
      <c r="F3071" t="s">
        <v>2907</v>
      </c>
      <c r="G3071" t="s">
        <v>328</v>
      </c>
      <c r="H3071" t="s">
        <v>328</v>
      </c>
      <c r="I3071" t="s">
        <v>328</v>
      </c>
      <c r="J3071" t="s">
        <v>328</v>
      </c>
      <c r="K3071" t="s">
        <v>328</v>
      </c>
      <c r="L3071" t="s">
        <v>328</v>
      </c>
      <c r="M3071" t="s">
        <v>16551</v>
      </c>
    </row>
    <row r="3072" spans="1:13">
      <c r="A3072" t="s">
        <v>251</v>
      </c>
      <c r="B3072" t="s">
        <v>16552</v>
      </c>
      <c r="C3072" t="s">
        <v>328</v>
      </c>
      <c r="D3072" t="s">
        <v>328</v>
      </c>
      <c r="E3072" t="s">
        <v>12934</v>
      </c>
      <c r="F3072" t="s">
        <v>2907</v>
      </c>
      <c r="G3072" t="s">
        <v>328</v>
      </c>
      <c r="H3072" t="s">
        <v>328</v>
      </c>
      <c r="I3072" t="s">
        <v>328</v>
      </c>
      <c r="J3072" t="s">
        <v>328</v>
      </c>
      <c r="K3072" t="s">
        <v>328</v>
      </c>
      <c r="L3072" t="s">
        <v>328</v>
      </c>
      <c r="M3072" t="s">
        <v>16552</v>
      </c>
    </row>
    <row r="3073" spans="1:15">
      <c r="A3073" t="s">
        <v>251</v>
      </c>
      <c r="B3073" t="s">
        <v>16553</v>
      </c>
      <c r="C3073" t="s">
        <v>328</v>
      </c>
      <c r="D3073" t="s">
        <v>328</v>
      </c>
      <c r="E3073" t="s">
        <v>12934</v>
      </c>
      <c r="F3073" t="s">
        <v>2907</v>
      </c>
      <c r="G3073" t="s">
        <v>328</v>
      </c>
      <c r="H3073" t="s">
        <v>328</v>
      </c>
      <c r="I3073" t="s">
        <v>328</v>
      </c>
      <c r="J3073" t="s">
        <v>328</v>
      </c>
      <c r="K3073" t="s">
        <v>328</v>
      </c>
      <c r="L3073" t="s">
        <v>328</v>
      </c>
      <c r="M3073" t="s">
        <v>16553</v>
      </c>
    </row>
    <row r="3074" spans="1:15">
      <c r="A3074" t="s">
        <v>251</v>
      </c>
      <c r="B3074" t="s">
        <v>16554</v>
      </c>
      <c r="C3074" t="s">
        <v>328</v>
      </c>
      <c r="D3074" t="s">
        <v>328</v>
      </c>
      <c r="E3074" t="s">
        <v>12934</v>
      </c>
      <c r="F3074" t="s">
        <v>2907</v>
      </c>
      <c r="G3074" t="s">
        <v>328</v>
      </c>
      <c r="H3074" t="s">
        <v>328</v>
      </c>
      <c r="I3074" t="s">
        <v>328</v>
      </c>
      <c r="J3074" t="s">
        <v>328</v>
      </c>
      <c r="K3074" t="s">
        <v>328</v>
      </c>
      <c r="L3074" t="s">
        <v>328</v>
      </c>
      <c r="M3074" t="s">
        <v>16554</v>
      </c>
      <c r="N3074" t="s">
        <v>328</v>
      </c>
      <c r="O3074" t="s">
        <v>328</v>
      </c>
    </row>
    <row r="3075" spans="1:15">
      <c r="A3075" t="s">
        <v>251</v>
      </c>
      <c r="B3075" t="s">
        <v>16555</v>
      </c>
      <c r="C3075" t="s">
        <v>328</v>
      </c>
      <c r="D3075" t="s">
        <v>328</v>
      </c>
      <c r="E3075" t="s">
        <v>12934</v>
      </c>
      <c r="F3075" t="s">
        <v>2907</v>
      </c>
      <c r="G3075" t="s">
        <v>328</v>
      </c>
      <c r="H3075" t="s">
        <v>328</v>
      </c>
      <c r="I3075" t="s">
        <v>328</v>
      </c>
      <c r="J3075" t="s">
        <v>328</v>
      </c>
      <c r="K3075" t="s">
        <v>328</v>
      </c>
      <c r="L3075" t="s">
        <v>328</v>
      </c>
      <c r="M3075" t="s">
        <v>16555</v>
      </c>
      <c r="N3075" t="s">
        <v>328</v>
      </c>
      <c r="O3075" t="s">
        <v>328</v>
      </c>
    </row>
    <row r="3076" spans="1:15">
      <c r="A3076" t="s">
        <v>251</v>
      </c>
      <c r="B3076" t="s">
        <v>16556</v>
      </c>
      <c r="C3076" t="s">
        <v>328</v>
      </c>
      <c r="D3076" t="s">
        <v>328</v>
      </c>
      <c r="E3076" t="s">
        <v>2912</v>
      </c>
      <c r="F3076" t="s">
        <v>2911</v>
      </c>
      <c r="G3076" t="s">
        <v>328</v>
      </c>
      <c r="H3076" t="s">
        <v>328</v>
      </c>
      <c r="I3076" t="s">
        <v>328</v>
      </c>
      <c r="J3076" t="s">
        <v>328</v>
      </c>
      <c r="K3076" t="s">
        <v>328</v>
      </c>
      <c r="L3076" t="s">
        <v>328</v>
      </c>
      <c r="M3076" t="s">
        <v>13500</v>
      </c>
      <c r="N3076" t="s">
        <v>328</v>
      </c>
      <c r="O3076" t="s">
        <v>328</v>
      </c>
    </row>
    <row r="3077" spans="1:15">
      <c r="A3077" t="s">
        <v>251</v>
      </c>
      <c r="B3077" t="s">
        <v>6526</v>
      </c>
      <c r="C3077" t="s">
        <v>328</v>
      </c>
      <c r="D3077" t="s">
        <v>328</v>
      </c>
      <c r="E3077" t="s">
        <v>2912</v>
      </c>
      <c r="F3077" t="s">
        <v>2911</v>
      </c>
      <c r="G3077" t="s">
        <v>328</v>
      </c>
      <c r="H3077" t="s">
        <v>6524</v>
      </c>
      <c r="I3077" t="s">
        <v>328</v>
      </c>
      <c r="J3077" t="s">
        <v>328</v>
      </c>
      <c r="K3077" t="s">
        <v>328</v>
      </c>
      <c r="L3077" t="s">
        <v>328</v>
      </c>
      <c r="M3077" t="s">
        <v>12995</v>
      </c>
      <c r="N3077" t="s">
        <v>328</v>
      </c>
      <c r="O3077" t="s">
        <v>328</v>
      </c>
    </row>
    <row r="3078" spans="1:15">
      <c r="A3078" t="s">
        <v>251</v>
      </c>
      <c r="B3078" t="s">
        <v>16557</v>
      </c>
      <c r="C3078" t="s">
        <v>328</v>
      </c>
      <c r="D3078" t="s">
        <v>328</v>
      </c>
      <c r="E3078" t="s">
        <v>12934</v>
      </c>
      <c r="F3078" t="s">
        <v>2907</v>
      </c>
      <c r="G3078" t="s">
        <v>328</v>
      </c>
      <c r="H3078" t="s">
        <v>328</v>
      </c>
      <c r="I3078" t="s">
        <v>328</v>
      </c>
      <c r="J3078" t="s">
        <v>328</v>
      </c>
      <c r="K3078" t="s">
        <v>328</v>
      </c>
      <c r="L3078" t="s">
        <v>328</v>
      </c>
      <c r="M3078" t="s">
        <v>16557</v>
      </c>
      <c r="N3078" t="s">
        <v>328</v>
      </c>
      <c r="O3078" t="s">
        <v>328</v>
      </c>
    </row>
    <row r="3079" spans="1:15">
      <c r="A3079" t="s">
        <v>251</v>
      </c>
      <c r="B3079" t="s">
        <v>16558</v>
      </c>
      <c r="C3079" t="s">
        <v>328</v>
      </c>
      <c r="D3079" t="s">
        <v>328</v>
      </c>
      <c r="E3079" t="s">
        <v>12934</v>
      </c>
      <c r="F3079" t="s">
        <v>2907</v>
      </c>
      <c r="G3079" t="s">
        <v>328</v>
      </c>
      <c r="H3079" t="s">
        <v>328</v>
      </c>
      <c r="I3079" t="s">
        <v>328</v>
      </c>
      <c r="J3079" t="s">
        <v>328</v>
      </c>
      <c r="K3079" t="s">
        <v>328</v>
      </c>
      <c r="L3079" t="s">
        <v>328</v>
      </c>
      <c r="M3079" t="s">
        <v>16558</v>
      </c>
      <c r="N3079" t="s">
        <v>328</v>
      </c>
      <c r="O3079" t="s">
        <v>328</v>
      </c>
    </row>
    <row r="3080" spans="1:15">
      <c r="A3080" t="s">
        <v>251</v>
      </c>
      <c r="B3080" t="s">
        <v>16559</v>
      </c>
      <c r="C3080" t="s">
        <v>328</v>
      </c>
      <c r="D3080" t="s">
        <v>328</v>
      </c>
      <c r="E3080" t="s">
        <v>12949</v>
      </c>
      <c r="F3080" t="s">
        <v>2907</v>
      </c>
      <c r="G3080" t="s">
        <v>328</v>
      </c>
      <c r="H3080" t="s">
        <v>6520</v>
      </c>
      <c r="I3080" t="s">
        <v>16560</v>
      </c>
      <c r="J3080" t="s">
        <v>16561</v>
      </c>
      <c r="K3080" t="s">
        <v>6497</v>
      </c>
      <c r="L3080">
        <v>118</v>
      </c>
      <c r="M3080" t="s">
        <v>16559</v>
      </c>
      <c r="N3080" t="s">
        <v>328</v>
      </c>
      <c r="O3080" t="s">
        <v>328</v>
      </c>
    </row>
    <row r="3081" spans="1:15">
      <c r="A3081" t="s">
        <v>251</v>
      </c>
      <c r="B3081" t="s">
        <v>16562</v>
      </c>
      <c r="C3081" t="s">
        <v>328</v>
      </c>
      <c r="D3081" t="s">
        <v>328</v>
      </c>
      <c r="E3081" t="s">
        <v>2912</v>
      </c>
      <c r="F3081" t="s">
        <v>2911</v>
      </c>
      <c r="G3081" t="s">
        <v>328</v>
      </c>
      <c r="H3081" t="s">
        <v>6526</v>
      </c>
      <c r="I3081" t="s">
        <v>328</v>
      </c>
      <c r="J3081" t="s">
        <v>328</v>
      </c>
      <c r="K3081" t="s">
        <v>328</v>
      </c>
      <c r="L3081" t="s">
        <v>328</v>
      </c>
      <c r="M3081" t="s">
        <v>16562</v>
      </c>
      <c r="N3081" t="s">
        <v>328</v>
      </c>
      <c r="O3081" t="s">
        <v>328</v>
      </c>
    </row>
    <row r="3082" spans="1:15">
      <c r="A3082" t="s">
        <v>251</v>
      </c>
      <c r="B3082" t="s">
        <v>16563</v>
      </c>
      <c r="C3082" t="s">
        <v>328</v>
      </c>
      <c r="D3082" t="s">
        <v>328</v>
      </c>
      <c r="E3082" t="s">
        <v>12934</v>
      </c>
      <c r="F3082" t="s">
        <v>2907</v>
      </c>
      <c r="G3082" t="s">
        <v>328</v>
      </c>
      <c r="H3082" t="s">
        <v>6518</v>
      </c>
      <c r="I3082" t="s">
        <v>328</v>
      </c>
      <c r="J3082" t="s">
        <v>328</v>
      </c>
      <c r="K3082" t="s">
        <v>328</v>
      </c>
      <c r="L3082" t="s">
        <v>328</v>
      </c>
      <c r="M3082" t="s">
        <v>16563</v>
      </c>
      <c r="N3082" t="s">
        <v>328</v>
      </c>
      <c r="O3082" t="s">
        <v>328</v>
      </c>
    </row>
    <row r="3083" spans="1:15">
      <c r="A3083" t="s">
        <v>251</v>
      </c>
      <c r="B3083" t="s">
        <v>16564</v>
      </c>
      <c r="C3083" t="s">
        <v>328</v>
      </c>
      <c r="D3083" t="s">
        <v>328</v>
      </c>
      <c r="E3083" t="s">
        <v>12934</v>
      </c>
      <c r="F3083" t="s">
        <v>2907</v>
      </c>
      <c r="G3083" t="s">
        <v>328</v>
      </c>
      <c r="H3083" t="s">
        <v>6518</v>
      </c>
      <c r="I3083" t="s">
        <v>328</v>
      </c>
      <c r="J3083" t="s">
        <v>328</v>
      </c>
      <c r="K3083" t="s">
        <v>328</v>
      </c>
      <c r="L3083" t="s">
        <v>328</v>
      </c>
      <c r="M3083" t="s">
        <v>16564</v>
      </c>
      <c r="N3083" t="s">
        <v>328</v>
      </c>
      <c r="O3083" t="s">
        <v>328</v>
      </c>
    </row>
    <row r="3084" spans="1:15">
      <c r="A3084" t="s">
        <v>251</v>
      </c>
      <c r="B3084" t="s">
        <v>16565</v>
      </c>
      <c r="C3084" t="s">
        <v>328</v>
      </c>
      <c r="D3084" t="s">
        <v>328</v>
      </c>
      <c r="E3084" t="s">
        <v>12934</v>
      </c>
      <c r="F3084" t="s">
        <v>2907</v>
      </c>
      <c r="G3084" t="s">
        <v>328</v>
      </c>
      <c r="H3084" t="s">
        <v>6518</v>
      </c>
      <c r="I3084" t="s">
        <v>328</v>
      </c>
      <c r="J3084" t="s">
        <v>328</v>
      </c>
      <c r="K3084" t="s">
        <v>328</v>
      </c>
      <c r="L3084" t="s">
        <v>328</v>
      </c>
      <c r="M3084" t="s">
        <v>16565</v>
      </c>
      <c r="N3084" t="s">
        <v>328</v>
      </c>
      <c r="O3084" t="s">
        <v>328</v>
      </c>
    </row>
    <row r="3085" spans="1:15">
      <c r="A3085" t="s">
        <v>251</v>
      </c>
      <c r="B3085" t="s">
        <v>16566</v>
      </c>
      <c r="C3085" t="s">
        <v>328</v>
      </c>
      <c r="D3085" t="s">
        <v>328</v>
      </c>
      <c r="E3085" t="s">
        <v>12934</v>
      </c>
      <c r="F3085" t="s">
        <v>2907</v>
      </c>
      <c r="G3085" t="s">
        <v>328</v>
      </c>
      <c r="H3085" t="s">
        <v>328</v>
      </c>
      <c r="I3085" t="s">
        <v>328</v>
      </c>
      <c r="J3085" t="s">
        <v>328</v>
      </c>
      <c r="K3085" t="s">
        <v>328</v>
      </c>
      <c r="L3085" t="s">
        <v>328</v>
      </c>
      <c r="M3085" t="s">
        <v>16566</v>
      </c>
      <c r="N3085" t="s">
        <v>328</v>
      </c>
      <c r="O3085" t="s">
        <v>328</v>
      </c>
    </row>
    <row r="3086" spans="1:15">
      <c r="A3086" t="s">
        <v>251</v>
      </c>
      <c r="B3086" t="s">
        <v>16567</v>
      </c>
      <c r="C3086" t="s">
        <v>328</v>
      </c>
      <c r="D3086" t="s">
        <v>328</v>
      </c>
      <c r="E3086" t="s">
        <v>12934</v>
      </c>
      <c r="F3086" t="s">
        <v>2907</v>
      </c>
      <c r="G3086" t="s">
        <v>328</v>
      </c>
      <c r="H3086" t="s">
        <v>6518</v>
      </c>
      <c r="I3086" t="s">
        <v>328</v>
      </c>
      <c r="J3086" t="s">
        <v>328</v>
      </c>
      <c r="K3086" t="s">
        <v>328</v>
      </c>
      <c r="L3086" t="s">
        <v>328</v>
      </c>
      <c r="M3086" t="s">
        <v>16567</v>
      </c>
      <c r="N3086" t="s">
        <v>328</v>
      </c>
      <c r="O3086" t="s">
        <v>328</v>
      </c>
    </row>
    <row r="3087" spans="1:15">
      <c r="A3087" t="s">
        <v>251</v>
      </c>
      <c r="B3087" t="s">
        <v>16568</v>
      </c>
      <c r="C3087" t="s">
        <v>328</v>
      </c>
      <c r="D3087" t="s">
        <v>328</v>
      </c>
      <c r="E3087" t="s">
        <v>2912</v>
      </c>
      <c r="F3087" t="s">
        <v>2911</v>
      </c>
      <c r="G3087" t="s">
        <v>328</v>
      </c>
      <c r="H3087" t="s">
        <v>6526</v>
      </c>
      <c r="I3087" t="s">
        <v>328</v>
      </c>
      <c r="J3087" t="s">
        <v>328</v>
      </c>
      <c r="K3087" t="s">
        <v>328</v>
      </c>
      <c r="L3087" t="s">
        <v>328</v>
      </c>
      <c r="M3087" t="s">
        <v>16568</v>
      </c>
      <c r="N3087" t="s">
        <v>328</v>
      </c>
      <c r="O3087" t="s">
        <v>328</v>
      </c>
    </row>
    <row r="3088" spans="1:15">
      <c r="A3088" t="s">
        <v>251</v>
      </c>
      <c r="B3088" t="s">
        <v>16569</v>
      </c>
      <c r="C3088" t="s">
        <v>328</v>
      </c>
      <c r="D3088" t="s">
        <v>328</v>
      </c>
      <c r="E3088" t="s">
        <v>12934</v>
      </c>
      <c r="F3088" t="s">
        <v>2907</v>
      </c>
      <c r="G3088" t="s">
        <v>328</v>
      </c>
      <c r="H3088" t="s">
        <v>328</v>
      </c>
      <c r="I3088" t="s">
        <v>328</v>
      </c>
      <c r="J3088" t="s">
        <v>328</v>
      </c>
      <c r="K3088" t="s">
        <v>328</v>
      </c>
      <c r="L3088" t="s">
        <v>328</v>
      </c>
      <c r="M3088" t="s">
        <v>16569</v>
      </c>
      <c r="N3088" t="s">
        <v>328</v>
      </c>
      <c r="O3088" t="s">
        <v>328</v>
      </c>
    </row>
    <row r="3089" spans="1:15">
      <c r="A3089" t="s">
        <v>251</v>
      </c>
      <c r="B3089" t="s">
        <v>16570</v>
      </c>
      <c r="C3089" t="s">
        <v>328</v>
      </c>
      <c r="D3089" t="s">
        <v>328</v>
      </c>
      <c r="E3089" t="s">
        <v>12934</v>
      </c>
      <c r="F3089" t="s">
        <v>2907</v>
      </c>
      <c r="G3089" t="s">
        <v>328</v>
      </c>
      <c r="H3089" t="s">
        <v>6518</v>
      </c>
      <c r="I3089" t="s">
        <v>328</v>
      </c>
      <c r="J3089" t="s">
        <v>328</v>
      </c>
      <c r="K3089" t="s">
        <v>328</v>
      </c>
      <c r="L3089" t="s">
        <v>328</v>
      </c>
      <c r="M3089" t="s">
        <v>16570</v>
      </c>
      <c r="N3089" t="s">
        <v>328</v>
      </c>
      <c r="O3089" t="s">
        <v>328</v>
      </c>
    </row>
    <row r="3090" spans="1:15">
      <c r="A3090" t="s">
        <v>251</v>
      </c>
      <c r="B3090" t="s">
        <v>16571</v>
      </c>
      <c r="C3090" t="s">
        <v>328</v>
      </c>
      <c r="D3090" t="s">
        <v>328</v>
      </c>
      <c r="E3090" t="s">
        <v>12934</v>
      </c>
      <c r="F3090" t="s">
        <v>2907</v>
      </c>
      <c r="G3090" t="s">
        <v>328</v>
      </c>
      <c r="H3090" t="s">
        <v>328</v>
      </c>
      <c r="I3090" t="s">
        <v>328</v>
      </c>
      <c r="J3090" t="s">
        <v>328</v>
      </c>
      <c r="K3090" t="s">
        <v>328</v>
      </c>
      <c r="L3090" t="s">
        <v>328</v>
      </c>
      <c r="M3090" t="s">
        <v>16571</v>
      </c>
      <c r="N3090" t="s">
        <v>328</v>
      </c>
      <c r="O3090" t="s">
        <v>328</v>
      </c>
    </row>
    <row r="3091" spans="1:15">
      <c r="A3091" t="s">
        <v>251</v>
      </c>
      <c r="B3091" t="s">
        <v>16572</v>
      </c>
      <c r="C3091" t="s">
        <v>328</v>
      </c>
      <c r="D3091" t="s">
        <v>328</v>
      </c>
      <c r="E3091" t="s">
        <v>12934</v>
      </c>
      <c r="F3091" t="s">
        <v>2907</v>
      </c>
      <c r="G3091" t="s">
        <v>328</v>
      </c>
      <c r="H3091" t="s">
        <v>328</v>
      </c>
      <c r="I3091" t="s">
        <v>328</v>
      </c>
      <c r="J3091" t="s">
        <v>328</v>
      </c>
      <c r="K3091" t="s">
        <v>328</v>
      </c>
      <c r="L3091" t="s">
        <v>328</v>
      </c>
      <c r="M3091" t="s">
        <v>16572</v>
      </c>
      <c r="N3091" t="s">
        <v>328</v>
      </c>
      <c r="O3091" t="s">
        <v>328</v>
      </c>
    </row>
    <row r="3092" spans="1:15">
      <c r="A3092" t="s">
        <v>251</v>
      </c>
      <c r="B3092" t="s">
        <v>16573</v>
      </c>
      <c r="C3092" t="s">
        <v>328</v>
      </c>
      <c r="D3092" t="s">
        <v>328</v>
      </c>
      <c r="E3092" t="s">
        <v>12934</v>
      </c>
      <c r="F3092" t="s">
        <v>2907</v>
      </c>
      <c r="G3092" t="s">
        <v>328</v>
      </c>
      <c r="H3092" t="s">
        <v>328</v>
      </c>
      <c r="I3092" t="s">
        <v>328</v>
      </c>
      <c r="J3092" t="s">
        <v>328</v>
      </c>
      <c r="K3092" t="s">
        <v>328</v>
      </c>
      <c r="L3092" t="s">
        <v>328</v>
      </c>
      <c r="M3092" t="s">
        <v>16573</v>
      </c>
      <c r="N3092" t="s">
        <v>328</v>
      </c>
      <c r="O3092" t="s">
        <v>328</v>
      </c>
    </row>
    <row r="3093" spans="1:15">
      <c r="A3093" t="s">
        <v>251</v>
      </c>
      <c r="B3093" t="s">
        <v>16574</v>
      </c>
      <c r="C3093" t="s">
        <v>328</v>
      </c>
      <c r="D3093" t="s">
        <v>328</v>
      </c>
      <c r="E3093" t="s">
        <v>12934</v>
      </c>
      <c r="F3093" t="s">
        <v>2907</v>
      </c>
      <c r="G3093" t="s">
        <v>328</v>
      </c>
      <c r="H3093" t="s">
        <v>6518</v>
      </c>
      <c r="I3093" t="s">
        <v>328</v>
      </c>
      <c r="J3093" t="s">
        <v>328</v>
      </c>
      <c r="K3093" t="s">
        <v>328</v>
      </c>
      <c r="L3093" t="s">
        <v>328</v>
      </c>
      <c r="M3093" t="s">
        <v>16574</v>
      </c>
      <c r="N3093" t="s">
        <v>328</v>
      </c>
      <c r="O3093" t="s">
        <v>328</v>
      </c>
    </row>
    <row r="3094" spans="1:15">
      <c r="A3094" t="s">
        <v>251</v>
      </c>
      <c r="B3094" t="s">
        <v>16575</v>
      </c>
      <c r="C3094" t="s">
        <v>328</v>
      </c>
      <c r="D3094" t="s">
        <v>328</v>
      </c>
      <c r="E3094" t="s">
        <v>12934</v>
      </c>
      <c r="F3094" t="s">
        <v>2907</v>
      </c>
      <c r="G3094" t="s">
        <v>328</v>
      </c>
      <c r="H3094" t="s">
        <v>6518</v>
      </c>
      <c r="I3094" t="s">
        <v>16576</v>
      </c>
      <c r="J3094" t="s">
        <v>16577</v>
      </c>
      <c r="K3094" t="s">
        <v>328</v>
      </c>
      <c r="L3094" t="s">
        <v>328</v>
      </c>
      <c r="M3094" t="s">
        <v>16575</v>
      </c>
      <c r="N3094" t="s">
        <v>328</v>
      </c>
      <c r="O3094" t="s">
        <v>328</v>
      </c>
    </row>
    <row r="3095" spans="1:15">
      <c r="A3095" t="s">
        <v>251</v>
      </c>
      <c r="B3095" t="s">
        <v>16578</v>
      </c>
      <c r="C3095" t="s">
        <v>328</v>
      </c>
      <c r="D3095" t="s">
        <v>328</v>
      </c>
      <c r="E3095" t="s">
        <v>12949</v>
      </c>
      <c r="F3095" t="s">
        <v>2907</v>
      </c>
      <c r="G3095" t="s">
        <v>328</v>
      </c>
      <c r="H3095" t="s">
        <v>6518</v>
      </c>
      <c r="I3095" t="s">
        <v>16560</v>
      </c>
      <c r="J3095" t="s">
        <v>16561</v>
      </c>
      <c r="K3095" t="s">
        <v>6505</v>
      </c>
      <c r="L3095" t="s">
        <v>328</v>
      </c>
      <c r="M3095" t="s">
        <v>16575</v>
      </c>
      <c r="N3095" t="s">
        <v>328</v>
      </c>
      <c r="O3095" t="s">
        <v>328</v>
      </c>
    </row>
    <row r="3096" spans="1:15">
      <c r="A3096" t="s">
        <v>251</v>
      </c>
      <c r="B3096" t="s">
        <v>16579</v>
      </c>
      <c r="C3096" t="s">
        <v>328</v>
      </c>
      <c r="D3096" t="s">
        <v>328</v>
      </c>
      <c r="E3096" t="s">
        <v>12934</v>
      </c>
      <c r="F3096" t="s">
        <v>2907</v>
      </c>
      <c r="G3096" t="s">
        <v>328</v>
      </c>
      <c r="H3096" t="s">
        <v>328</v>
      </c>
      <c r="I3096" t="s">
        <v>328</v>
      </c>
      <c r="J3096" t="s">
        <v>328</v>
      </c>
      <c r="K3096" t="s">
        <v>328</v>
      </c>
      <c r="L3096" t="s">
        <v>328</v>
      </c>
      <c r="M3096" t="s">
        <v>16579</v>
      </c>
      <c r="N3096" t="s">
        <v>328</v>
      </c>
      <c r="O3096" t="s">
        <v>328</v>
      </c>
    </row>
    <row r="3097" spans="1:15">
      <c r="A3097" t="s">
        <v>251</v>
      </c>
      <c r="B3097" t="s">
        <v>16580</v>
      </c>
      <c r="C3097" t="s">
        <v>328</v>
      </c>
      <c r="D3097" t="s">
        <v>328</v>
      </c>
      <c r="E3097" t="s">
        <v>12934</v>
      </c>
      <c r="F3097" t="s">
        <v>2907</v>
      </c>
      <c r="G3097" t="s">
        <v>328</v>
      </c>
      <c r="H3097" t="s">
        <v>328</v>
      </c>
      <c r="I3097" t="s">
        <v>328</v>
      </c>
      <c r="J3097" t="s">
        <v>328</v>
      </c>
      <c r="K3097" t="s">
        <v>328</v>
      </c>
      <c r="L3097" t="s">
        <v>328</v>
      </c>
      <c r="M3097" t="s">
        <v>16580</v>
      </c>
      <c r="N3097" t="s">
        <v>328</v>
      </c>
      <c r="O3097" t="s">
        <v>328</v>
      </c>
    </row>
    <row r="3098" spans="1:15">
      <c r="A3098" t="s">
        <v>251</v>
      </c>
      <c r="B3098" t="s">
        <v>16581</v>
      </c>
      <c r="C3098" t="s">
        <v>328</v>
      </c>
      <c r="D3098" t="s">
        <v>328</v>
      </c>
      <c r="E3098" t="s">
        <v>12934</v>
      </c>
      <c r="F3098" t="s">
        <v>2907</v>
      </c>
      <c r="G3098" t="s">
        <v>328</v>
      </c>
      <c r="H3098" t="s">
        <v>328</v>
      </c>
      <c r="I3098" t="s">
        <v>328</v>
      </c>
      <c r="J3098" t="s">
        <v>328</v>
      </c>
      <c r="K3098" t="s">
        <v>328</v>
      </c>
      <c r="L3098" t="s">
        <v>328</v>
      </c>
      <c r="M3098" t="s">
        <v>16581</v>
      </c>
      <c r="N3098" t="s">
        <v>328</v>
      </c>
      <c r="O3098" t="s">
        <v>328</v>
      </c>
    </row>
    <row r="3099" spans="1:15">
      <c r="A3099" t="s">
        <v>251</v>
      </c>
      <c r="B3099" t="s">
        <v>16582</v>
      </c>
      <c r="C3099" t="s">
        <v>328</v>
      </c>
      <c r="D3099" t="s">
        <v>328</v>
      </c>
      <c r="E3099" t="s">
        <v>12934</v>
      </c>
      <c r="F3099" t="s">
        <v>2907</v>
      </c>
      <c r="G3099" t="s">
        <v>328</v>
      </c>
      <c r="H3099" t="s">
        <v>328</v>
      </c>
      <c r="I3099" t="s">
        <v>328</v>
      </c>
      <c r="J3099" t="s">
        <v>328</v>
      </c>
      <c r="K3099" t="s">
        <v>328</v>
      </c>
      <c r="L3099" t="s">
        <v>328</v>
      </c>
      <c r="M3099" t="s">
        <v>16582</v>
      </c>
      <c r="N3099" t="s">
        <v>328</v>
      </c>
      <c r="O3099" t="s">
        <v>328</v>
      </c>
    </row>
    <row r="3100" spans="1:15">
      <c r="A3100" t="s">
        <v>251</v>
      </c>
      <c r="B3100" t="s">
        <v>16583</v>
      </c>
      <c r="C3100" t="s">
        <v>328</v>
      </c>
      <c r="D3100" t="s">
        <v>328</v>
      </c>
      <c r="E3100" t="s">
        <v>12934</v>
      </c>
      <c r="F3100" t="s">
        <v>2907</v>
      </c>
      <c r="G3100" t="s">
        <v>328</v>
      </c>
      <c r="H3100" t="s">
        <v>6518</v>
      </c>
      <c r="I3100" t="s">
        <v>328</v>
      </c>
      <c r="J3100" t="s">
        <v>328</v>
      </c>
      <c r="K3100" t="s">
        <v>328</v>
      </c>
      <c r="L3100" t="s">
        <v>328</v>
      </c>
      <c r="M3100" t="s">
        <v>16583</v>
      </c>
      <c r="N3100" t="s">
        <v>328</v>
      </c>
      <c r="O3100" t="s">
        <v>328</v>
      </c>
    </row>
    <row r="3101" spans="1:15">
      <c r="A3101" t="s">
        <v>251</v>
      </c>
      <c r="B3101" t="s">
        <v>16584</v>
      </c>
      <c r="C3101" t="s">
        <v>328</v>
      </c>
      <c r="D3101" t="s">
        <v>328</v>
      </c>
      <c r="E3101" t="s">
        <v>12934</v>
      </c>
      <c r="F3101" t="s">
        <v>2907</v>
      </c>
      <c r="G3101" t="s">
        <v>328</v>
      </c>
      <c r="H3101" t="s">
        <v>6518</v>
      </c>
      <c r="I3101" t="s">
        <v>328</v>
      </c>
      <c r="J3101" t="s">
        <v>328</v>
      </c>
      <c r="K3101" t="s">
        <v>328</v>
      </c>
      <c r="L3101" t="s">
        <v>328</v>
      </c>
      <c r="M3101" t="s">
        <v>16584</v>
      </c>
      <c r="N3101" t="s">
        <v>328</v>
      </c>
      <c r="O3101" t="s">
        <v>328</v>
      </c>
    </row>
    <row r="3102" spans="1:15">
      <c r="A3102" t="s">
        <v>251</v>
      </c>
      <c r="B3102" t="s">
        <v>16585</v>
      </c>
      <c r="C3102" t="s">
        <v>328</v>
      </c>
      <c r="D3102" t="s">
        <v>328</v>
      </c>
      <c r="E3102" t="s">
        <v>12934</v>
      </c>
      <c r="F3102" t="s">
        <v>2907</v>
      </c>
      <c r="G3102" t="s">
        <v>328</v>
      </c>
      <c r="H3102" t="s">
        <v>328</v>
      </c>
      <c r="I3102" t="s">
        <v>328</v>
      </c>
      <c r="J3102" t="s">
        <v>328</v>
      </c>
      <c r="K3102" t="s">
        <v>328</v>
      </c>
      <c r="L3102" t="s">
        <v>328</v>
      </c>
      <c r="M3102" t="s">
        <v>16586</v>
      </c>
      <c r="N3102" t="s">
        <v>328</v>
      </c>
      <c r="O3102" t="s">
        <v>328</v>
      </c>
    </row>
    <row r="3103" spans="1:15">
      <c r="A3103" t="s">
        <v>251</v>
      </c>
      <c r="B3103" t="s">
        <v>16587</v>
      </c>
      <c r="C3103" t="s">
        <v>328</v>
      </c>
      <c r="D3103" t="s">
        <v>328</v>
      </c>
      <c r="E3103" t="s">
        <v>12934</v>
      </c>
      <c r="F3103" t="s">
        <v>2907</v>
      </c>
      <c r="G3103" t="s">
        <v>328</v>
      </c>
      <c r="H3103" t="s">
        <v>328</v>
      </c>
      <c r="I3103" t="s">
        <v>328</v>
      </c>
      <c r="J3103" t="s">
        <v>328</v>
      </c>
      <c r="K3103" t="s">
        <v>328</v>
      </c>
      <c r="L3103" t="s">
        <v>328</v>
      </c>
      <c r="M3103" t="s">
        <v>16587</v>
      </c>
      <c r="N3103" t="s">
        <v>328</v>
      </c>
      <c r="O3103" t="s">
        <v>328</v>
      </c>
    </row>
    <row r="3104" spans="1:15">
      <c r="A3104" t="s">
        <v>251</v>
      </c>
      <c r="B3104" t="s">
        <v>16588</v>
      </c>
      <c r="C3104" t="s">
        <v>328</v>
      </c>
      <c r="D3104" t="s">
        <v>328</v>
      </c>
      <c r="E3104" t="s">
        <v>12934</v>
      </c>
      <c r="F3104" t="s">
        <v>2907</v>
      </c>
      <c r="G3104" t="s">
        <v>328</v>
      </c>
      <c r="H3104" t="s">
        <v>328</v>
      </c>
      <c r="I3104" t="s">
        <v>328</v>
      </c>
      <c r="J3104" t="s">
        <v>328</v>
      </c>
      <c r="K3104" t="s">
        <v>328</v>
      </c>
      <c r="L3104" t="s">
        <v>328</v>
      </c>
      <c r="M3104" t="s">
        <v>16588</v>
      </c>
      <c r="N3104" t="s">
        <v>328</v>
      </c>
      <c r="O3104" t="s">
        <v>328</v>
      </c>
    </row>
    <row r="3105" spans="1:15">
      <c r="A3105" t="s">
        <v>251</v>
      </c>
      <c r="B3105" t="s">
        <v>16589</v>
      </c>
      <c r="C3105" t="s">
        <v>328</v>
      </c>
      <c r="D3105" t="s">
        <v>328</v>
      </c>
      <c r="E3105" t="s">
        <v>12934</v>
      </c>
      <c r="F3105" t="s">
        <v>2907</v>
      </c>
      <c r="G3105" t="s">
        <v>328</v>
      </c>
      <c r="H3105" t="s">
        <v>328</v>
      </c>
      <c r="I3105" t="s">
        <v>328</v>
      </c>
      <c r="J3105" t="s">
        <v>328</v>
      </c>
      <c r="K3105" t="s">
        <v>328</v>
      </c>
      <c r="L3105" t="s">
        <v>328</v>
      </c>
      <c r="M3105" t="s">
        <v>16589</v>
      </c>
      <c r="N3105" t="s">
        <v>328</v>
      </c>
      <c r="O3105" t="s">
        <v>328</v>
      </c>
    </row>
    <row r="3106" spans="1:15">
      <c r="A3106" t="s">
        <v>251</v>
      </c>
      <c r="B3106" t="s">
        <v>16590</v>
      </c>
      <c r="C3106" t="s">
        <v>328</v>
      </c>
      <c r="D3106" t="s">
        <v>328</v>
      </c>
      <c r="E3106" t="s">
        <v>12934</v>
      </c>
      <c r="F3106" t="s">
        <v>2907</v>
      </c>
      <c r="G3106" t="s">
        <v>328</v>
      </c>
      <c r="H3106" t="s">
        <v>328</v>
      </c>
      <c r="I3106" t="s">
        <v>328</v>
      </c>
      <c r="J3106" t="s">
        <v>328</v>
      </c>
      <c r="K3106" t="s">
        <v>328</v>
      </c>
      <c r="L3106" t="s">
        <v>328</v>
      </c>
      <c r="M3106" t="s">
        <v>16590</v>
      </c>
      <c r="N3106" t="s">
        <v>328</v>
      </c>
      <c r="O3106" t="s">
        <v>328</v>
      </c>
    </row>
    <row r="3107" spans="1:15">
      <c r="A3107" t="s">
        <v>251</v>
      </c>
      <c r="B3107" t="s">
        <v>16591</v>
      </c>
      <c r="C3107" t="s">
        <v>328</v>
      </c>
      <c r="D3107" t="s">
        <v>328</v>
      </c>
      <c r="E3107" t="s">
        <v>12934</v>
      </c>
      <c r="F3107" t="s">
        <v>2907</v>
      </c>
      <c r="G3107" t="s">
        <v>328</v>
      </c>
      <c r="H3107" t="s">
        <v>6518</v>
      </c>
      <c r="I3107" t="s">
        <v>328</v>
      </c>
      <c r="J3107" t="s">
        <v>328</v>
      </c>
      <c r="K3107" t="s">
        <v>328</v>
      </c>
      <c r="L3107" t="s">
        <v>328</v>
      </c>
      <c r="M3107" t="s">
        <v>16591</v>
      </c>
      <c r="N3107" t="s">
        <v>328</v>
      </c>
      <c r="O3107" t="s">
        <v>328</v>
      </c>
    </row>
    <row r="3108" spans="1:15">
      <c r="A3108" t="s">
        <v>251</v>
      </c>
      <c r="B3108" t="s">
        <v>16592</v>
      </c>
      <c r="C3108" t="s">
        <v>328</v>
      </c>
      <c r="D3108" t="s">
        <v>328</v>
      </c>
      <c r="E3108" t="s">
        <v>12949</v>
      </c>
      <c r="F3108" t="s">
        <v>2907</v>
      </c>
      <c r="G3108" t="s">
        <v>328</v>
      </c>
      <c r="H3108" t="s">
        <v>6518</v>
      </c>
      <c r="I3108" t="s">
        <v>6505</v>
      </c>
      <c r="J3108" t="s">
        <v>328</v>
      </c>
      <c r="K3108" t="s">
        <v>328</v>
      </c>
      <c r="L3108" t="s">
        <v>328</v>
      </c>
      <c r="M3108" t="s">
        <v>16592</v>
      </c>
      <c r="N3108" t="s">
        <v>328</v>
      </c>
      <c r="O3108" t="s">
        <v>328</v>
      </c>
    </row>
    <row r="3109" spans="1:15">
      <c r="A3109" t="s">
        <v>251</v>
      </c>
      <c r="B3109" t="s">
        <v>16593</v>
      </c>
      <c r="C3109" t="s">
        <v>328</v>
      </c>
      <c r="D3109" t="s">
        <v>328</v>
      </c>
      <c r="E3109" t="s">
        <v>12934</v>
      </c>
      <c r="F3109" t="s">
        <v>2907</v>
      </c>
      <c r="G3109" t="s">
        <v>328</v>
      </c>
      <c r="H3109" t="s">
        <v>328</v>
      </c>
      <c r="I3109" t="s">
        <v>328</v>
      </c>
      <c r="J3109" t="s">
        <v>328</v>
      </c>
      <c r="K3109" t="s">
        <v>328</v>
      </c>
      <c r="L3109" t="s">
        <v>328</v>
      </c>
      <c r="M3109" t="s">
        <v>16593</v>
      </c>
      <c r="N3109" t="s">
        <v>16594</v>
      </c>
      <c r="O3109" t="s">
        <v>328</v>
      </c>
    </row>
    <row r="3110" spans="1:15">
      <c r="A3110" t="s">
        <v>251</v>
      </c>
      <c r="B3110" t="s">
        <v>16595</v>
      </c>
      <c r="C3110" t="s">
        <v>328</v>
      </c>
      <c r="D3110" t="s">
        <v>328</v>
      </c>
      <c r="E3110" t="s">
        <v>2912</v>
      </c>
      <c r="F3110" t="s">
        <v>2911</v>
      </c>
      <c r="G3110" t="s">
        <v>328</v>
      </c>
      <c r="H3110" t="s">
        <v>328</v>
      </c>
      <c r="I3110" t="s">
        <v>328</v>
      </c>
      <c r="J3110" t="s">
        <v>328</v>
      </c>
      <c r="K3110" t="s">
        <v>328</v>
      </c>
      <c r="L3110" t="s">
        <v>328</v>
      </c>
      <c r="M3110" t="s">
        <v>16595</v>
      </c>
      <c r="N3110" t="s">
        <v>328</v>
      </c>
      <c r="O3110" t="s">
        <v>328</v>
      </c>
    </row>
    <row r="3111" spans="1:15">
      <c r="A3111" t="s">
        <v>251</v>
      </c>
      <c r="B3111" t="s">
        <v>16596</v>
      </c>
      <c r="C3111" t="s">
        <v>328</v>
      </c>
      <c r="D3111" t="s">
        <v>328</v>
      </c>
      <c r="E3111" t="s">
        <v>2912</v>
      </c>
      <c r="F3111" t="s">
        <v>2911</v>
      </c>
      <c r="G3111" t="s">
        <v>328</v>
      </c>
      <c r="H3111" t="s">
        <v>328</v>
      </c>
      <c r="I3111" t="s">
        <v>328</v>
      </c>
      <c r="J3111" t="s">
        <v>328</v>
      </c>
      <c r="K3111" t="s">
        <v>328</v>
      </c>
      <c r="L3111" t="s">
        <v>328</v>
      </c>
      <c r="M3111" t="s">
        <v>16596</v>
      </c>
      <c r="N3111" t="s">
        <v>328</v>
      </c>
      <c r="O3111" t="s">
        <v>328</v>
      </c>
    </row>
    <row r="3112" spans="1:15">
      <c r="A3112" t="s">
        <v>251</v>
      </c>
      <c r="B3112" t="s">
        <v>16597</v>
      </c>
      <c r="C3112" t="s">
        <v>328</v>
      </c>
      <c r="D3112" t="s">
        <v>328</v>
      </c>
      <c r="E3112" t="s">
        <v>2912</v>
      </c>
      <c r="F3112" t="s">
        <v>2911</v>
      </c>
      <c r="G3112" t="s">
        <v>328</v>
      </c>
      <c r="H3112" t="s">
        <v>6526</v>
      </c>
      <c r="I3112" t="s">
        <v>328</v>
      </c>
      <c r="J3112" t="s">
        <v>328</v>
      </c>
      <c r="K3112" t="s">
        <v>328</v>
      </c>
      <c r="L3112" t="s">
        <v>328</v>
      </c>
      <c r="M3112" t="s">
        <v>16597</v>
      </c>
      <c r="N3112" t="s">
        <v>328</v>
      </c>
      <c r="O3112" t="s">
        <v>328</v>
      </c>
    </row>
    <row r="3113" spans="1:15">
      <c r="A3113" t="s">
        <v>251</v>
      </c>
      <c r="B3113" t="s">
        <v>16598</v>
      </c>
      <c r="C3113" t="s">
        <v>328</v>
      </c>
      <c r="D3113" t="s">
        <v>328</v>
      </c>
      <c r="E3113" t="s">
        <v>12934</v>
      </c>
      <c r="F3113" t="s">
        <v>2907</v>
      </c>
      <c r="G3113" t="s">
        <v>328</v>
      </c>
      <c r="H3113" t="s">
        <v>328</v>
      </c>
      <c r="I3113" t="s">
        <v>328</v>
      </c>
      <c r="J3113" t="s">
        <v>328</v>
      </c>
      <c r="K3113" t="s">
        <v>328</v>
      </c>
      <c r="L3113" t="s">
        <v>328</v>
      </c>
      <c r="M3113" t="s">
        <v>16598</v>
      </c>
      <c r="N3113" t="s">
        <v>16594</v>
      </c>
      <c r="O3113" t="s">
        <v>328</v>
      </c>
    </row>
    <row r="3114" spans="1:15">
      <c r="A3114" t="s">
        <v>251</v>
      </c>
      <c r="B3114" t="s">
        <v>16599</v>
      </c>
      <c r="C3114" t="s">
        <v>328</v>
      </c>
      <c r="D3114" t="s">
        <v>328</v>
      </c>
      <c r="E3114" t="s">
        <v>12949</v>
      </c>
      <c r="F3114" t="s">
        <v>2907</v>
      </c>
      <c r="G3114" t="s">
        <v>328</v>
      </c>
      <c r="H3114" t="s">
        <v>328</v>
      </c>
      <c r="I3114" t="s">
        <v>16600</v>
      </c>
      <c r="J3114" t="s">
        <v>328</v>
      </c>
      <c r="K3114" t="s">
        <v>328</v>
      </c>
      <c r="L3114" t="s">
        <v>328</v>
      </c>
      <c r="M3114" t="s">
        <v>16599</v>
      </c>
      <c r="N3114" t="s">
        <v>328</v>
      </c>
      <c r="O3114" t="s">
        <v>328</v>
      </c>
    </row>
    <row r="3115" spans="1:15">
      <c r="A3115" t="s">
        <v>251</v>
      </c>
      <c r="B3115" t="s">
        <v>16601</v>
      </c>
      <c r="C3115" t="s">
        <v>328</v>
      </c>
      <c r="D3115" t="s">
        <v>328</v>
      </c>
      <c r="E3115" t="s">
        <v>12949</v>
      </c>
      <c r="F3115" t="s">
        <v>2907</v>
      </c>
      <c r="G3115" t="s">
        <v>328</v>
      </c>
      <c r="H3115" t="s">
        <v>328</v>
      </c>
      <c r="I3115" t="s">
        <v>16600</v>
      </c>
      <c r="J3115" t="s">
        <v>328</v>
      </c>
      <c r="K3115" t="s">
        <v>328</v>
      </c>
      <c r="L3115" t="s">
        <v>328</v>
      </c>
      <c r="M3115" t="s">
        <v>16601</v>
      </c>
      <c r="N3115" t="s">
        <v>328</v>
      </c>
      <c r="O3115" t="s">
        <v>328</v>
      </c>
    </row>
    <row r="3116" spans="1:15">
      <c r="A3116" t="s">
        <v>251</v>
      </c>
      <c r="B3116" t="s">
        <v>16602</v>
      </c>
      <c r="C3116" t="s">
        <v>328</v>
      </c>
      <c r="D3116" t="s">
        <v>328</v>
      </c>
      <c r="E3116" t="s">
        <v>12934</v>
      </c>
      <c r="F3116" t="s">
        <v>2907</v>
      </c>
      <c r="G3116" t="s">
        <v>328</v>
      </c>
      <c r="H3116" t="s">
        <v>328</v>
      </c>
      <c r="I3116" t="s">
        <v>328</v>
      </c>
      <c r="J3116" t="s">
        <v>328</v>
      </c>
      <c r="K3116" t="s">
        <v>328</v>
      </c>
      <c r="L3116" t="s">
        <v>328</v>
      </c>
      <c r="M3116" t="s">
        <v>16602</v>
      </c>
      <c r="N3116" t="s">
        <v>328</v>
      </c>
      <c r="O3116" t="s">
        <v>328</v>
      </c>
    </row>
    <row r="3117" spans="1:15">
      <c r="A3117" t="s">
        <v>251</v>
      </c>
      <c r="B3117" t="s">
        <v>16603</v>
      </c>
      <c r="C3117" t="s">
        <v>328</v>
      </c>
      <c r="D3117" t="s">
        <v>328</v>
      </c>
      <c r="E3117" t="s">
        <v>12934</v>
      </c>
      <c r="F3117" t="s">
        <v>2907</v>
      </c>
      <c r="G3117" t="s">
        <v>328</v>
      </c>
      <c r="H3117" t="s">
        <v>328</v>
      </c>
      <c r="I3117" t="s">
        <v>328</v>
      </c>
      <c r="J3117" t="s">
        <v>328</v>
      </c>
      <c r="K3117" t="s">
        <v>328</v>
      </c>
      <c r="L3117">
        <v>100</v>
      </c>
      <c r="M3117" t="s">
        <v>16603</v>
      </c>
      <c r="N3117" t="s">
        <v>328</v>
      </c>
      <c r="O3117" t="s">
        <v>328</v>
      </c>
    </row>
    <row r="3118" spans="1:15">
      <c r="A3118" t="s">
        <v>251</v>
      </c>
      <c r="B3118" t="s">
        <v>16604</v>
      </c>
      <c r="C3118" t="s">
        <v>328</v>
      </c>
      <c r="D3118" t="s">
        <v>328</v>
      </c>
      <c r="E3118" t="s">
        <v>12934</v>
      </c>
      <c r="F3118" t="s">
        <v>2907</v>
      </c>
      <c r="G3118" t="s">
        <v>328</v>
      </c>
      <c r="H3118" t="s">
        <v>6518</v>
      </c>
      <c r="I3118" t="s">
        <v>328</v>
      </c>
      <c r="J3118" t="s">
        <v>328</v>
      </c>
      <c r="K3118" t="s">
        <v>328</v>
      </c>
      <c r="L3118" t="s">
        <v>328</v>
      </c>
      <c r="M3118" t="s">
        <v>16604</v>
      </c>
      <c r="N3118" t="s">
        <v>328</v>
      </c>
      <c r="O3118" t="s">
        <v>328</v>
      </c>
    </row>
    <row r="3119" spans="1:15">
      <c r="A3119" t="s">
        <v>251</v>
      </c>
      <c r="B3119" t="s">
        <v>16605</v>
      </c>
      <c r="C3119" t="s">
        <v>328</v>
      </c>
      <c r="D3119" t="s">
        <v>328</v>
      </c>
      <c r="E3119" t="s">
        <v>12934</v>
      </c>
      <c r="F3119" t="s">
        <v>2907</v>
      </c>
      <c r="G3119" t="s">
        <v>328</v>
      </c>
      <c r="H3119" t="s">
        <v>328</v>
      </c>
      <c r="I3119" t="s">
        <v>328</v>
      </c>
      <c r="J3119" t="s">
        <v>328</v>
      </c>
      <c r="K3119" t="s">
        <v>328</v>
      </c>
      <c r="L3119" t="s">
        <v>328</v>
      </c>
      <c r="M3119" t="s">
        <v>16605</v>
      </c>
      <c r="N3119" t="s">
        <v>328</v>
      </c>
      <c r="O3119" t="s">
        <v>328</v>
      </c>
    </row>
    <row r="3120" spans="1:15">
      <c r="A3120" t="s">
        <v>251</v>
      </c>
      <c r="B3120" t="s">
        <v>16606</v>
      </c>
      <c r="C3120" t="s">
        <v>328</v>
      </c>
      <c r="D3120" t="s">
        <v>328</v>
      </c>
      <c r="E3120" t="s">
        <v>2912</v>
      </c>
      <c r="F3120" t="s">
        <v>2911</v>
      </c>
      <c r="G3120" t="s">
        <v>328</v>
      </c>
      <c r="H3120" t="s">
        <v>328</v>
      </c>
      <c r="I3120" t="s">
        <v>328</v>
      </c>
      <c r="J3120" t="s">
        <v>328</v>
      </c>
      <c r="K3120" t="s">
        <v>328</v>
      </c>
      <c r="L3120" t="s">
        <v>328</v>
      </c>
      <c r="M3120" t="s">
        <v>16606</v>
      </c>
      <c r="N3120" t="s">
        <v>328</v>
      </c>
      <c r="O3120" t="s">
        <v>328</v>
      </c>
    </row>
    <row r="3121" spans="1:15">
      <c r="A3121" t="s">
        <v>251</v>
      </c>
      <c r="B3121" t="s">
        <v>16607</v>
      </c>
      <c r="C3121" t="s">
        <v>328</v>
      </c>
      <c r="D3121" t="s">
        <v>328</v>
      </c>
      <c r="E3121" t="s">
        <v>12934</v>
      </c>
      <c r="F3121" t="s">
        <v>2907</v>
      </c>
      <c r="G3121" t="s">
        <v>328</v>
      </c>
      <c r="H3121" t="s">
        <v>328</v>
      </c>
      <c r="I3121" t="s">
        <v>328</v>
      </c>
      <c r="J3121" t="s">
        <v>328</v>
      </c>
      <c r="K3121" t="s">
        <v>328</v>
      </c>
      <c r="L3121" t="s">
        <v>328</v>
      </c>
      <c r="M3121" t="s">
        <v>16607</v>
      </c>
      <c r="N3121" t="s">
        <v>328</v>
      </c>
      <c r="O3121" t="s">
        <v>328</v>
      </c>
    </row>
    <row r="3122" spans="1:15">
      <c r="A3122" t="s">
        <v>251</v>
      </c>
      <c r="B3122" t="s">
        <v>16608</v>
      </c>
      <c r="C3122" t="s">
        <v>328</v>
      </c>
      <c r="D3122" t="s">
        <v>328</v>
      </c>
      <c r="E3122" t="s">
        <v>12934</v>
      </c>
      <c r="F3122" t="s">
        <v>2907</v>
      </c>
      <c r="G3122" t="s">
        <v>328</v>
      </c>
      <c r="H3122" t="s">
        <v>6518</v>
      </c>
      <c r="I3122" t="s">
        <v>328</v>
      </c>
      <c r="J3122" t="s">
        <v>328</v>
      </c>
      <c r="K3122" t="s">
        <v>328</v>
      </c>
      <c r="L3122" t="s">
        <v>328</v>
      </c>
      <c r="M3122" t="s">
        <v>16608</v>
      </c>
      <c r="N3122" t="s">
        <v>328</v>
      </c>
      <c r="O3122" t="s">
        <v>328</v>
      </c>
    </row>
    <row r="3123" spans="1:15">
      <c r="A3123" t="s">
        <v>251</v>
      </c>
      <c r="B3123" t="s">
        <v>16609</v>
      </c>
      <c r="C3123" t="s">
        <v>328</v>
      </c>
      <c r="D3123" t="s">
        <v>328</v>
      </c>
      <c r="E3123" t="s">
        <v>12934</v>
      </c>
      <c r="F3123" t="s">
        <v>2907</v>
      </c>
      <c r="G3123" t="s">
        <v>328</v>
      </c>
      <c r="H3123" t="s">
        <v>328</v>
      </c>
      <c r="I3123" t="s">
        <v>328</v>
      </c>
      <c r="J3123" t="s">
        <v>328</v>
      </c>
      <c r="K3123" t="s">
        <v>328</v>
      </c>
      <c r="L3123" t="s">
        <v>328</v>
      </c>
      <c r="M3123" t="s">
        <v>16609</v>
      </c>
      <c r="N3123" t="s">
        <v>328</v>
      </c>
      <c r="O3123" t="s">
        <v>328</v>
      </c>
    </row>
    <row r="3124" spans="1:15">
      <c r="A3124" t="s">
        <v>251</v>
      </c>
      <c r="B3124" t="s">
        <v>16610</v>
      </c>
      <c r="C3124" t="s">
        <v>328</v>
      </c>
      <c r="D3124" t="s">
        <v>328</v>
      </c>
      <c r="E3124" t="s">
        <v>12934</v>
      </c>
      <c r="F3124" t="s">
        <v>2907</v>
      </c>
      <c r="G3124" t="s">
        <v>328</v>
      </c>
      <c r="H3124" t="s">
        <v>6520</v>
      </c>
      <c r="I3124" t="s">
        <v>328</v>
      </c>
      <c r="J3124" t="s">
        <v>328</v>
      </c>
      <c r="K3124" t="s">
        <v>328</v>
      </c>
      <c r="L3124" t="s">
        <v>328</v>
      </c>
      <c r="M3124" t="s">
        <v>16610</v>
      </c>
      <c r="N3124" t="s">
        <v>328</v>
      </c>
      <c r="O3124" t="s">
        <v>328</v>
      </c>
    </row>
    <row r="3125" spans="1:15">
      <c r="A3125" t="s">
        <v>251</v>
      </c>
      <c r="B3125" t="s">
        <v>16611</v>
      </c>
      <c r="C3125" t="s">
        <v>328</v>
      </c>
      <c r="D3125" t="s">
        <v>328</v>
      </c>
      <c r="E3125" t="s">
        <v>12934</v>
      </c>
      <c r="F3125" t="s">
        <v>2907</v>
      </c>
      <c r="G3125" t="s">
        <v>328</v>
      </c>
      <c r="H3125" t="s">
        <v>6520</v>
      </c>
      <c r="I3125" t="s">
        <v>328</v>
      </c>
      <c r="J3125" t="s">
        <v>328</v>
      </c>
      <c r="K3125" t="s">
        <v>328</v>
      </c>
      <c r="L3125" t="s">
        <v>328</v>
      </c>
      <c r="M3125" t="s">
        <v>16611</v>
      </c>
      <c r="N3125" t="s">
        <v>328</v>
      </c>
      <c r="O3125" t="s">
        <v>328</v>
      </c>
    </row>
    <row r="3126" spans="1:15">
      <c r="A3126" t="s">
        <v>251</v>
      </c>
      <c r="B3126" t="s">
        <v>16612</v>
      </c>
      <c r="C3126" t="s">
        <v>328</v>
      </c>
      <c r="D3126" t="s">
        <v>328</v>
      </c>
      <c r="E3126" t="s">
        <v>12934</v>
      </c>
      <c r="F3126" t="s">
        <v>2907</v>
      </c>
      <c r="G3126" t="s">
        <v>328</v>
      </c>
      <c r="H3126" t="s">
        <v>6520</v>
      </c>
      <c r="I3126" t="s">
        <v>328</v>
      </c>
      <c r="J3126" t="s">
        <v>328</v>
      </c>
      <c r="K3126" t="s">
        <v>328</v>
      </c>
      <c r="L3126" t="s">
        <v>328</v>
      </c>
      <c r="M3126" t="s">
        <v>16612</v>
      </c>
      <c r="N3126" t="s">
        <v>328</v>
      </c>
      <c r="O3126" t="s">
        <v>328</v>
      </c>
    </row>
    <row r="3127" spans="1:15">
      <c r="A3127" t="s">
        <v>251</v>
      </c>
      <c r="B3127" t="s">
        <v>16613</v>
      </c>
      <c r="C3127" t="s">
        <v>328</v>
      </c>
      <c r="D3127" t="s">
        <v>328</v>
      </c>
      <c r="E3127" t="s">
        <v>12934</v>
      </c>
      <c r="F3127" t="s">
        <v>2907</v>
      </c>
      <c r="G3127" t="s">
        <v>328</v>
      </c>
      <c r="H3127" t="s">
        <v>6518</v>
      </c>
      <c r="I3127" t="s">
        <v>328</v>
      </c>
      <c r="J3127" t="s">
        <v>328</v>
      </c>
      <c r="K3127" t="s">
        <v>328</v>
      </c>
      <c r="L3127" t="s">
        <v>328</v>
      </c>
      <c r="M3127" t="s">
        <v>16613</v>
      </c>
      <c r="N3127" t="s">
        <v>328</v>
      </c>
      <c r="O3127" t="s">
        <v>328</v>
      </c>
    </row>
    <row r="3128" spans="1:15">
      <c r="A3128" t="s">
        <v>251</v>
      </c>
      <c r="B3128" t="s">
        <v>16614</v>
      </c>
      <c r="C3128" t="s">
        <v>328</v>
      </c>
      <c r="D3128" t="s">
        <v>328</v>
      </c>
      <c r="E3128" t="s">
        <v>12934</v>
      </c>
      <c r="F3128" t="s">
        <v>2907</v>
      </c>
      <c r="G3128" t="s">
        <v>328</v>
      </c>
      <c r="H3128" t="s">
        <v>328</v>
      </c>
      <c r="I3128" t="s">
        <v>328</v>
      </c>
      <c r="J3128" t="s">
        <v>328</v>
      </c>
      <c r="K3128" t="s">
        <v>328</v>
      </c>
      <c r="L3128" t="s">
        <v>328</v>
      </c>
      <c r="M3128" t="s">
        <v>16614</v>
      </c>
      <c r="N3128" t="s">
        <v>328</v>
      </c>
      <c r="O3128" t="s">
        <v>328</v>
      </c>
    </row>
    <row r="3129" spans="1:15">
      <c r="A3129" t="s">
        <v>251</v>
      </c>
      <c r="B3129" t="s">
        <v>16615</v>
      </c>
      <c r="C3129" t="s">
        <v>328</v>
      </c>
      <c r="D3129" t="s">
        <v>328</v>
      </c>
      <c r="E3129" t="s">
        <v>12934</v>
      </c>
      <c r="F3129" t="s">
        <v>2907</v>
      </c>
      <c r="G3129" t="s">
        <v>328</v>
      </c>
      <c r="H3129" t="s">
        <v>328</v>
      </c>
      <c r="I3129" t="s">
        <v>328</v>
      </c>
      <c r="J3129" t="s">
        <v>328</v>
      </c>
      <c r="K3129" t="s">
        <v>328</v>
      </c>
      <c r="L3129" t="s">
        <v>328</v>
      </c>
      <c r="M3129" t="s">
        <v>16615</v>
      </c>
      <c r="N3129" t="s">
        <v>328</v>
      </c>
      <c r="O3129" t="s">
        <v>328</v>
      </c>
    </row>
    <row r="3130" spans="1:15">
      <c r="A3130" t="s">
        <v>251</v>
      </c>
      <c r="B3130" t="s">
        <v>16616</v>
      </c>
      <c r="C3130" t="s">
        <v>328</v>
      </c>
      <c r="D3130" t="s">
        <v>328</v>
      </c>
      <c r="E3130" t="s">
        <v>12934</v>
      </c>
      <c r="F3130" t="s">
        <v>2907</v>
      </c>
      <c r="G3130" t="s">
        <v>328</v>
      </c>
      <c r="H3130" t="s">
        <v>328</v>
      </c>
      <c r="I3130" t="s">
        <v>328</v>
      </c>
      <c r="J3130" t="s">
        <v>328</v>
      </c>
      <c r="K3130" t="s">
        <v>328</v>
      </c>
      <c r="L3130" t="s">
        <v>328</v>
      </c>
      <c r="M3130" t="s">
        <v>16616</v>
      </c>
      <c r="N3130" t="s">
        <v>328</v>
      </c>
      <c r="O3130" t="s">
        <v>328</v>
      </c>
    </row>
    <row r="3131" spans="1:15">
      <c r="A3131" t="s">
        <v>251</v>
      </c>
      <c r="B3131" t="s">
        <v>16617</v>
      </c>
      <c r="C3131" t="s">
        <v>328</v>
      </c>
      <c r="D3131" t="s">
        <v>328</v>
      </c>
      <c r="E3131" t="s">
        <v>12934</v>
      </c>
      <c r="F3131" t="s">
        <v>2907</v>
      </c>
      <c r="G3131" t="s">
        <v>328</v>
      </c>
      <c r="H3131" t="s">
        <v>328</v>
      </c>
      <c r="I3131" t="s">
        <v>328</v>
      </c>
      <c r="J3131" t="s">
        <v>328</v>
      </c>
      <c r="K3131" t="s">
        <v>328</v>
      </c>
      <c r="L3131" t="s">
        <v>328</v>
      </c>
      <c r="M3131" t="s">
        <v>16617</v>
      </c>
      <c r="N3131" t="s">
        <v>328</v>
      </c>
      <c r="O3131" t="s">
        <v>328</v>
      </c>
    </row>
    <row r="3132" spans="1:15">
      <c r="A3132" t="s">
        <v>251</v>
      </c>
      <c r="B3132" t="s">
        <v>16618</v>
      </c>
      <c r="C3132" t="s">
        <v>328</v>
      </c>
      <c r="D3132" t="s">
        <v>328</v>
      </c>
      <c r="E3132" t="s">
        <v>12934</v>
      </c>
      <c r="F3132" t="s">
        <v>2907</v>
      </c>
      <c r="G3132" t="s">
        <v>328</v>
      </c>
      <c r="H3132" t="s">
        <v>6518</v>
      </c>
      <c r="I3132" t="s">
        <v>328</v>
      </c>
      <c r="J3132" t="s">
        <v>328</v>
      </c>
      <c r="K3132" t="s">
        <v>328</v>
      </c>
      <c r="L3132" t="s">
        <v>328</v>
      </c>
      <c r="M3132" t="s">
        <v>16618</v>
      </c>
      <c r="N3132" t="s">
        <v>328</v>
      </c>
      <c r="O3132" t="s">
        <v>328</v>
      </c>
    </row>
    <row r="3133" spans="1:15">
      <c r="A3133" t="s">
        <v>251</v>
      </c>
      <c r="B3133" t="s">
        <v>16619</v>
      </c>
      <c r="C3133" t="s">
        <v>328</v>
      </c>
      <c r="D3133" t="s">
        <v>328</v>
      </c>
      <c r="E3133" t="s">
        <v>12934</v>
      </c>
      <c r="F3133" t="s">
        <v>2907</v>
      </c>
      <c r="G3133" t="s">
        <v>328</v>
      </c>
      <c r="H3133" t="s">
        <v>328</v>
      </c>
      <c r="I3133" t="s">
        <v>328</v>
      </c>
      <c r="J3133" t="s">
        <v>328</v>
      </c>
      <c r="K3133" t="s">
        <v>328</v>
      </c>
      <c r="L3133" t="s">
        <v>328</v>
      </c>
      <c r="M3133" t="s">
        <v>16619</v>
      </c>
      <c r="N3133" t="s">
        <v>328</v>
      </c>
      <c r="O3133" t="s">
        <v>328</v>
      </c>
    </row>
    <row r="3134" spans="1:15">
      <c r="A3134" t="s">
        <v>251</v>
      </c>
      <c r="B3134" t="s">
        <v>16620</v>
      </c>
      <c r="C3134" t="s">
        <v>328</v>
      </c>
      <c r="D3134" t="s">
        <v>328</v>
      </c>
      <c r="E3134" t="s">
        <v>2912</v>
      </c>
      <c r="F3134" t="s">
        <v>2911</v>
      </c>
      <c r="G3134" t="s">
        <v>328</v>
      </c>
      <c r="H3134" t="s">
        <v>6526</v>
      </c>
      <c r="I3134" t="s">
        <v>328</v>
      </c>
      <c r="J3134" t="s">
        <v>328</v>
      </c>
      <c r="K3134" t="s">
        <v>328</v>
      </c>
      <c r="L3134" t="s">
        <v>328</v>
      </c>
      <c r="M3134" t="s">
        <v>16621</v>
      </c>
      <c r="N3134" t="s">
        <v>328</v>
      </c>
      <c r="O3134" t="s">
        <v>328</v>
      </c>
    </row>
    <row r="3135" spans="1:15">
      <c r="A3135" t="s">
        <v>251</v>
      </c>
      <c r="B3135" t="s">
        <v>16622</v>
      </c>
      <c r="C3135" t="s">
        <v>328</v>
      </c>
      <c r="D3135" t="s">
        <v>328</v>
      </c>
      <c r="E3135" t="s">
        <v>2912</v>
      </c>
      <c r="F3135" t="s">
        <v>2911</v>
      </c>
      <c r="G3135" t="s">
        <v>328</v>
      </c>
      <c r="H3135" t="s">
        <v>6526</v>
      </c>
      <c r="I3135" t="s">
        <v>328</v>
      </c>
      <c r="J3135" t="s">
        <v>328</v>
      </c>
      <c r="K3135" t="s">
        <v>328</v>
      </c>
      <c r="L3135" t="s">
        <v>328</v>
      </c>
      <c r="M3135" t="s">
        <v>16622</v>
      </c>
      <c r="N3135" t="s">
        <v>328</v>
      </c>
      <c r="O3135" t="s">
        <v>328</v>
      </c>
    </row>
    <row r="3136" spans="1:15">
      <c r="A3136" t="s">
        <v>251</v>
      </c>
      <c r="B3136" t="s">
        <v>16623</v>
      </c>
      <c r="C3136" t="s">
        <v>328</v>
      </c>
      <c r="D3136" t="s">
        <v>328</v>
      </c>
      <c r="E3136" t="s">
        <v>12934</v>
      </c>
      <c r="F3136" t="s">
        <v>2907</v>
      </c>
      <c r="G3136" t="s">
        <v>328</v>
      </c>
      <c r="H3136" t="s">
        <v>328</v>
      </c>
      <c r="I3136" t="s">
        <v>328</v>
      </c>
      <c r="J3136" t="s">
        <v>328</v>
      </c>
      <c r="K3136" t="s">
        <v>328</v>
      </c>
      <c r="L3136" t="s">
        <v>328</v>
      </c>
      <c r="M3136" t="s">
        <v>16623</v>
      </c>
      <c r="N3136" t="s">
        <v>328</v>
      </c>
      <c r="O3136" t="s">
        <v>328</v>
      </c>
    </row>
    <row r="3137" spans="1:15">
      <c r="A3137" t="s">
        <v>251</v>
      </c>
      <c r="B3137" t="s">
        <v>16624</v>
      </c>
      <c r="C3137" t="s">
        <v>328</v>
      </c>
      <c r="D3137" t="s">
        <v>328</v>
      </c>
      <c r="E3137" t="s">
        <v>12934</v>
      </c>
      <c r="F3137" t="s">
        <v>2907</v>
      </c>
      <c r="G3137" t="s">
        <v>328</v>
      </c>
      <c r="H3137" t="s">
        <v>6518</v>
      </c>
      <c r="I3137" t="s">
        <v>328</v>
      </c>
      <c r="J3137" t="s">
        <v>328</v>
      </c>
      <c r="K3137" t="s">
        <v>328</v>
      </c>
      <c r="L3137" t="s">
        <v>328</v>
      </c>
      <c r="M3137" t="s">
        <v>16624</v>
      </c>
      <c r="N3137" t="s">
        <v>328</v>
      </c>
      <c r="O3137" t="s">
        <v>328</v>
      </c>
    </row>
    <row r="3138" spans="1:15">
      <c r="A3138" t="s">
        <v>251</v>
      </c>
      <c r="B3138" t="s">
        <v>16625</v>
      </c>
      <c r="C3138" t="s">
        <v>328</v>
      </c>
      <c r="D3138" t="s">
        <v>328</v>
      </c>
      <c r="E3138" t="s">
        <v>12934</v>
      </c>
      <c r="F3138" t="s">
        <v>2907</v>
      </c>
      <c r="G3138" t="s">
        <v>328</v>
      </c>
      <c r="H3138" t="s">
        <v>6518</v>
      </c>
      <c r="I3138" t="s">
        <v>328</v>
      </c>
      <c r="J3138" t="s">
        <v>328</v>
      </c>
      <c r="K3138" t="s">
        <v>328</v>
      </c>
      <c r="L3138" t="s">
        <v>328</v>
      </c>
      <c r="M3138" t="s">
        <v>16625</v>
      </c>
      <c r="N3138" t="s">
        <v>328</v>
      </c>
      <c r="O3138" t="s">
        <v>328</v>
      </c>
    </row>
    <row r="3139" spans="1:15">
      <c r="A3139" t="s">
        <v>251</v>
      </c>
      <c r="B3139" t="s">
        <v>16626</v>
      </c>
      <c r="C3139" t="s">
        <v>328</v>
      </c>
      <c r="D3139" t="s">
        <v>328</v>
      </c>
      <c r="E3139" t="s">
        <v>12934</v>
      </c>
      <c r="F3139" t="s">
        <v>2907</v>
      </c>
      <c r="G3139" t="s">
        <v>328</v>
      </c>
      <c r="H3139" t="s">
        <v>328</v>
      </c>
      <c r="I3139" t="s">
        <v>328</v>
      </c>
      <c r="J3139" t="s">
        <v>328</v>
      </c>
      <c r="K3139" t="s">
        <v>328</v>
      </c>
      <c r="L3139" t="s">
        <v>328</v>
      </c>
      <c r="M3139" t="s">
        <v>16626</v>
      </c>
      <c r="N3139" t="s">
        <v>328</v>
      </c>
      <c r="O3139" t="s">
        <v>328</v>
      </c>
    </row>
    <row r="3140" spans="1:15">
      <c r="A3140" t="s">
        <v>251</v>
      </c>
      <c r="B3140" t="s">
        <v>16627</v>
      </c>
      <c r="C3140" t="s">
        <v>328</v>
      </c>
      <c r="D3140" t="s">
        <v>328</v>
      </c>
      <c r="E3140" t="s">
        <v>2912</v>
      </c>
      <c r="F3140" t="s">
        <v>2911</v>
      </c>
      <c r="G3140" t="s">
        <v>328</v>
      </c>
      <c r="H3140" t="s">
        <v>6526</v>
      </c>
      <c r="I3140" t="s">
        <v>16470</v>
      </c>
      <c r="J3140" t="s">
        <v>16471</v>
      </c>
      <c r="K3140" t="s">
        <v>328</v>
      </c>
      <c r="L3140" t="s">
        <v>328</v>
      </c>
      <c r="M3140" t="s">
        <v>16627</v>
      </c>
      <c r="N3140" t="s">
        <v>328</v>
      </c>
      <c r="O3140" t="s">
        <v>328</v>
      </c>
    </row>
    <row r="3141" spans="1:15">
      <c r="A3141" t="s">
        <v>251</v>
      </c>
      <c r="B3141" t="s">
        <v>16628</v>
      </c>
      <c r="C3141" t="s">
        <v>328</v>
      </c>
      <c r="D3141" t="s">
        <v>328</v>
      </c>
      <c r="E3141" t="s">
        <v>12934</v>
      </c>
      <c r="F3141" t="s">
        <v>2907</v>
      </c>
      <c r="G3141" t="s">
        <v>328</v>
      </c>
      <c r="H3141" t="s">
        <v>328</v>
      </c>
      <c r="I3141" t="s">
        <v>328</v>
      </c>
      <c r="J3141" t="s">
        <v>328</v>
      </c>
      <c r="K3141" t="s">
        <v>328</v>
      </c>
      <c r="L3141" t="s">
        <v>328</v>
      </c>
      <c r="M3141" t="s">
        <v>16628</v>
      </c>
      <c r="N3141" t="s">
        <v>328</v>
      </c>
      <c r="O3141" t="s">
        <v>328</v>
      </c>
    </row>
    <row r="3142" spans="1:15">
      <c r="A3142" t="s">
        <v>251</v>
      </c>
      <c r="B3142" t="s">
        <v>16629</v>
      </c>
      <c r="C3142" t="s">
        <v>328</v>
      </c>
      <c r="D3142" t="s">
        <v>328</v>
      </c>
      <c r="E3142" t="s">
        <v>12934</v>
      </c>
      <c r="F3142" t="s">
        <v>2907</v>
      </c>
      <c r="G3142" t="s">
        <v>328</v>
      </c>
      <c r="H3142" t="s">
        <v>328</v>
      </c>
      <c r="I3142" t="s">
        <v>328</v>
      </c>
      <c r="J3142" t="s">
        <v>328</v>
      </c>
      <c r="K3142" t="s">
        <v>328</v>
      </c>
      <c r="L3142" t="s">
        <v>328</v>
      </c>
      <c r="M3142" t="s">
        <v>16629</v>
      </c>
      <c r="N3142" t="s">
        <v>328</v>
      </c>
      <c r="O3142" t="s">
        <v>328</v>
      </c>
    </row>
    <row r="3143" spans="1:15">
      <c r="A3143" t="s">
        <v>251</v>
      </c>
      <c r="B3143" t="s">
        <v>16630</v>
      </c>
      <c r="C3143" t="s">
        <v>328</v>
      </c>
      <c r="D3143" t="s">
        <v>328</v>
      </c>
      <c r="E3143" t="s">
        <v>12934</v>
      </c>
      <c r="F3143" t="s">
        <v>2907</v>
      </c>
      <c r="G3143" t="s">
        <v>328</v>
      </c>
      <c r="H3143" t="s">
        <v>6518</v>
      </c>
      <c r="I3143" t="s">
        <v>328</v>
      </c>
      <c r="J3143" t="s">
        <v>328</v>
      </c>
      <c r="K3143" t="s">
        <v>328</v>
      </c>
      <c r="L3143" t="s">
        <v>328</v>
      </c>
      <c r="M3143" t="s">
        <v>16630</v>
      </c>
      <c r="N3143" t="s">
        <v>328</v>
      </c>
      <c r="O3143" t="s">
        <v>328</v>
      </c>
    </row>
    <row r="3144" spans="1:15">
      <c r="A3144" t="s">
        <v>251</v>
      </c>
      <c r="B3144" t="s">
        <v>16631</v>
      </c>
      <c r="C3144" t="s">
        <v>328</v>
      </c>
      <c r="D3144" t="s">
        <v>328</v>
      </c>
      <c r="E3144" t="s">
        <v>12949</v>
      </c>
      <c r="F3144" t="s">
        <v>16632</v>
      </c>
      <c r="G3144" t="s">
        <v>328</v>
      </c>
      <c r="H3144" t="s">
        <v>328</v>
      </c>
      <c r="I3144" t="s">
        <v>6507</v>
      </c>
      <c r="J3144" t="s">
        <v>328</v>
      </c>
      <c r="K3144" t="s">
        <v>328</v>
      </c>
      <c r="L3144" t="s">
        <v>328</v>
      </c>
      <c r="M3144" t="s">
        <v>16633</v>
      </c>
      <c r="N3144" t="s">
        <v>328</v>
      </c>
      <c r="O3144" t="s">
        <v>328</v>
      </c>
    </row>
    <row r="3145" spans="1:15">
      <c r="A3145" t="s">
        <v>251</v>
      </c>
      <c r="B3145" t="s">
        <v>16634</v>
      </c>
      <c r="C3145" t="s">
        <v>328</v>
      </c>
      <c r="D3145" t="s">
        <v>328</v>
      </c>
      <c r="E3145" t="s">
        <v>12934</v>
      </c>
      <c r="F3145" t="s">
        <v>2907</v>
      </c>
      <c r="G3145" t="s">
        <v>328</v>
      </c>
      <c r="H3145" t="s">
        <v>328</v>
      </c>
      <c r="I3145" t="s">
        <v>328</v>
      </c>
      <c r="J3145" t="s">
        <v>328</v>
      </c>
      <c r="K3145" t="s">
        <v>328</v>
      </c>
      <c r="L3145" t="s">
        <v>328</v>
      </c>
      <c r="M3145" t="s">
        <v>16634</v>
      </c>
      <c r="N3145" t="s">
        <v>328</v>
      </c>
      <c r="O3145" t="s">
        <v>328</v>
      </c>
    </row>
    <row r="3146" spans="1:15">
      <c r="A3146" t="s">
        <v>251</v>
      </c>
      <c r="B3146" t="s">
        <v>16635</v>
      </c>
      <c r="C3146" t="s">
        <v>328</v>
      </c>
      <c r="D3146" t="s">
        <v>328</v>
      </c>
      <c r="E3146" t="s">
        <v>12934</v>
      </c>
      <c r="F3146" t="s">
        <v>2907</v>
      </c>
      <c r="G3146" t="s">
        <v>328</v>
      </c>
      <c r="H3146" t="s">
        <v>328</v>
      </c>
      <c r="I3146" t="s">
        <v>328</v>
      </c>
      <c r="J3146" t="s">
        <v>328</v>
      </c>
      <c r="K3146" t="s">
        <v>328</v>
      </c>
      <c r="L3146" t="s">
        <v>328</v>
      </c>
      <c r="M3146" t="s">
        <v>16635</v>
      </c>
      <c r="N3146" t="s">
        <v>328</v>
      </c>
      <c r="O3146" t="s">
        <v>328</v>
      </c>
    </row>
    <row r="3147" spans="1:15">
      <c r="A3147" t="s">
        <v>251</v>
      </c>
      <c r="B3147" s="35" t="s">
        <v>16636</v>
      </c>
      <c r="C3147" t="s">
        <v>328</v>
      </c>
      <c r="D3147" t="s">
        <v>328</v>
      </c>
      <c r="E3147" t="s">
        <v>2912</v>
      </c>
      <c r="F3147" t="s">
        <v>2907</v>
      </c>
      <c r="G3147" t="s">
        <v>328</v>
      </c>
      <c r="H3147" t="s">
        <v>6526</v>
      </c>
      <c r="I3147" t="s">
        <v>328</v>
      </c>
      <c r="J3147" t="s">
        <v>328</v>
      </c>
      <c r="K3147" t="s">
        <v>328</v>
      </c>
      <c r="L3147" t="s">
        <v>328</v>
      </c>
      <c r="M3147" t="s">
        <v>16636</v>
      </c>
      <c r="N3147" t="s">
        <v>328</v>
      </c>
      <c r="O3147" t="s">
        <v>328</v>
      </c>
    </row>
    <row r="3148" spans="1:15">
      <c r="A3148" t="s">
        <v>251</v>
      </c>
      <c r="B3148" t="s">
        <v>16637</v>
      </c>
      <c r="C3148" t="s">
        <v>328</v>
      </c>
      <c r="D3148" t="s">
        <v>328</v>
      </c>
      <c r="E3148" t="s">
        <v>12934</v>
      </c>
      <c r="F3148" t="s">
        <v>2907</v>
      </c>
      <c r="G3148" t="s">
        <v>328</v>
      </c>
      <c r="H3148" t="s">
        <v>6518</v>
      </c>
      <c r="I3148" t="s">
        <v>328</v>
      </c>
      <c r="J3148" t="s">
        <v>328</v>
      </c>
      <c r="K3148" t="s">
        <v>328</v>
      </c>
      <c r="L3148" t="s">
        <v>328</v>
      </c>
      <c r="M3148" t="s">
        <v>16637</v>
      </c>
      <c r="N3148" t="s">
        <v>328</v>
      </c>
      <c r="O3148" t="s">
        <v>328</v>
      </c>
    </row>
    <row r="3149" spans="1:15">
      <c r="A3149" t="s">
        <v>251</v>
      </c>
      <c r="B3149" t="s">
        <v>16638</v>
      </c>
      <c r="C3149" t="s">
        <v>328</v>
      </c>
      <c r="D3149" t="s">
        <v>328</v>
      </c>
      <c r="E3149" t="s">
        <v>2912</v>
      </c>
      <c r="F3149" t="s">
        <v>2911</v>
      </c>
      <c r="G3149" t="s">
        <v>328</v>
      </c>
      <c r="H3149" t="s">
        <v>328</v>
      </c>
      <c r="I3149" t="s">
        <v>328</v>
      </c>
      <c r="J3149" t="s">
        <v>328</v>
      </c>
      <c r="K3149" t="s">
        <v>328</v>
      </c>
      <c r="L3149" t="s">
        <v>328</v>
      </c>
      <c r="M3149" t="s">
        <v>16638</v>
      </c>
      <c r="N3149" t="s">
        <v>328</v>
      </c>
      <c r="O3149" t="s">
        <v>328</v>
      </c>
    </row>
    <row r="3150" spans="1:15">
      <c r="A3150" t="s">
        <v>251</v>
      </c>
      <c r="B3150" t="s">
        <v>16639</v>
      </c>
      <c r="C3150" t="s">
        <v>328</v>
      </c>
      <c r="D3150" t="s">
        <v>328</v>
      </c>
      <c r="E3150" t="s">
        <v>12934</v>
      </c>
      <c r="F3150" t="s">
        <v>2907</v>
      </c>
      <c r="G3150" t="s">
        <v>328</v>
      </c>
      <c r="H3150" t="s">
        <v>6518</v>
      </c>
      <c r="I3150" t="s">
        <v>328</v>
      </c>
      <c r="J3150" t="s">
        <v>328</v>
      </c>
      <c r="K3150" t="s">
        <v>328</v>
      </c>
      <c r="L3150" t="s">
        <v>328</v>
      </c>
      <c r="M3150" t="s">
        <v>16639</v>
      </c>
      <c r="N3150" t="s">
        <v>328</v>
      </c>
      <c r="O3150" t="s">
        <v>328</v>
      </c>
    </row>
    <row r="3151" spans="1:15">
      <c r="A3151" t="s">
        <v>251</v>
      </c>
      <c r="B3151" t="s">
        <v>16640</v>
      </c>
      <c r="C3151" t="s">
        <v>328</v>
      </c>
      <c r="D3151" t="s">
        <v>328</v>
      </c>
      <c r="E3151" t="s">
        <v>2912</v>
      </c>
      <c r="F3151" t="s">
        <v>2911</v>
      </c>
      <c r="G3151" t="s">
        <v>328</v>
      </c>
      <c r="H3151" t="s">
        <v>328</v>
      </c>
      <c r="I3151" t="s">
        <v>328</v>
      </c>
      <c r="J3151" t="s">
        <v>328</v>
      </c>
      <c r="K3151" t="s">
        <v>328</v>
      </c>
      <c r="L3151" t="s">
        <v>328</v>
      </c>
      <c r="M3151" t="s">
        <v>16640</v>
      </c>
      <c r="N3151" t="s">
        <v>328</v>
      </c>
      <c r="O3151" t="s">
        <v>328</v>
      </c>
    </row>
    <row r="3152" spans="1:15">
      <c r="A3152" t="s">
        <v>251</v>
      </c>
      <c r="B3152" t="s">
        <v>16641</v>
      </c>
      <c r="C3152" t="s">
        <v>328</v>
      </c>
      <c r="D3152" t="s">
        <v>328</v>
      </c>
      <c r="E3152" t="s">
        <v>12934</v>
      </c>
      <c r="F3152" t="s">
        <v>2907</v>
      </c>
      <c r="G3152" t="s">
        <v>328</v>
      </c>
      <c r="H3152" t="s">
        <v>6518</v>
      </c>
      <c r="I3152" t="s">
        <v>328</v>
      </c>
      <c r="J3152" t="s">
        <v>328</v>
      </c>
      <c r="K3152" t="s">
        <v>328</v>
      </c>
      <c r="L3152" t="s">
        <v>328</v>
      </c>
      <c r="M3152" t="s">
        <v>16641</v>
      </c>
      <c r="N3152" t="s">
        <v>328</v>
      </c>
      <c r="O3152" t="s">
        <v>328</v>
      </c>
    </row>
    <row r="3153" spans="1:15">
      <c r="A3153" t="s">
        <v>251</v>
      </c>
      <c r="B3153" t="s">
        <v>16642</v>
      </c>
      <c r="C3153" t="s">
        <v>328</v>
      </c>
      <c r="D3153" t="s">
        <v>328</v>
      </c>
      <c r="E3153" t="s">
        <v>12934</v>
      </c>
      <c r="F3153" t="s">
        <v>2907</v>
      </c>
      <c r="G3153" t="s">
        <v>328</v>
      </c>
      <c r="H3153" t="s">
        <v>6518</v>
      </c>
      <c r="I3153" t="s">
        <v>328</v>
      </c>
      <c r="J3153" t="s">
        <v>328</v>
      </c>
      <c r="K3153" t="s">
        <v>328</v>
      </c>
      <c r="L3153" t="s">
        <v>328</v>
      </c>
      <c r="M3153" t="s">
        <v>16642</v>
      </c>
      <c r="N3153" t="s">
        <v>328</v>
      </c>
      <c r="O3153" t="s">
        <v>328</v>
      </c>
    </row>
    <row r="3154" spans="1:15">
      <c r="A3154" t="s">
        <v>251</v>
      </c>
      <c r="B3154" t="s">
        <v>16643</v>
      </c>
      <c r="C3154" t="s">
        <v>328</v>
      </c>
      <c r="D3154" t="s">
        <v>328</v>
      </c>
      <c r="E3154" t="s">
        <v>12934</v>
      </c>
      <c r="F3154" t="s">
        <v>2907</v>
      </c>
      <c r="G3154" t="s">
        <v>328</v>
      </c>
      <c r="H3154" t="s">
        <v>6518</v>
      </c>
      <c r="I3154" t="s">
        <v>328</v>
      </c>
      <c r="J3154" t="s">
        <v>328</v>
      </c>
      <c r="K3154" t="s">
        <v>328</v>
      </c>
      <c r="L3154" t="s">
        <v>328</v>
      </c>
      <c r="M3154" t="s">
        <v>16643</v>
      </c>
      <c r="N3154" t="s">
        <v>328</v>
      </c>
      <c r="O3154" t="s">
        <v>328</v>
      </c>
    </row>
    <row r="3155" spans="1:15">
      <c r="A3155" t="s">
        <v>251</v>
      </c>
      <c r="B3155" t="s">
        <v>16644</v>
      </c>
      <c r="C3155" t="s">
        <v>328</v>
      </c>
      <c r="D3155" t="s">
        <v>328</v>
      </c>
      <c r="E3155" t="s">
        <v>12934</v>
      </c>
      <c r="F3155" t="s">
        <v>2907</v>
      </c>
      <c r="G3155" t="s">
        <v>328</v>
      </c>
      <c r="H3155" t="s">
        <v>6518</v>
      </c>
      <c r="I3155" t="s">
        <v>328</v>
      </c>
      <c r="J3155" t="s">
        <v>328</v>
      </c>
      <c r="K3155" t="s">
        <v>328</v>
      </c>
      <c r="L3155" t="s">
        <v>328</v>
      </c>
      <c r="M3155" t="s">
        <v>16644</v>
      </c>
      <c r="N3155" t="s">
        <v>328</v>
      </c>
      <c r="O3155" t="s">
        <v>328</v>
      </c>
    </row>
    <row r="3156" spans="1:15">
      <c r="A3156" t="s">
        <v>4866</v>
      </c>
      <c r="B3156" t="s">
        <v>14014</v>
      </c>
      <c r="C3156" t="s">
        <v>328</v>
      </c>
      <c r="D3156" t="s">
        <v>328</v>
      </c>
      <c r="E3156" t="s">
        <v>12934</v>
      </c>
      <c r="F3156" t="s">
        <v>2907</v>
      </c>
      <c r="G3156" t="s">
        <v>328</v>
      </c>
      <c r="H3156" t="s">
        <v>328</v>
      </c>
      <c r="I3156" t="s">
        <v>328</v>
      </c>
      <c r="J3156" t="s">
        <v>328</v>
      </c>
      <c r="K3156" t="s">
        <v>328</v>
      </c>
      <c r="L3156" t="s">
        <v>328</v>
      </c>
      <c r="M3156">
        <v>355</v>
      </c>
      <c r="N3156" t="s">
        <v>328</v>
      </c>
      <c r="O3156" t="s">
        <v>328</v>
      </c>
    </row>
    <row r="3157" spans="1:15">
      <c r="A3157" t="s">
        <v>4866</v>
      </c>
      <c r="B3157" t="s">
        <v>16645</v>
      </c>
      <c r="C3157" t="s">
        <v>328</v>
      </c>
      <c r="D3157" t="s">
        <v>328</v>
      </c>
      <c r="E3157" t="s">
        <v>12934</v>
      </c>
      <c r="F3157" t="s">
        <v>2907</v>
      </c>
      <c r="G3157" t="s">
        <v>328</v>
      </c>
      <c r="H3157" t="s">
        <v>6524</v>
      </c>
      <c r="I3157" t="s">
        <v>328</v>
      </c>
      <c r="J3157" t="s">
        <v>328</v>
      </c>
      <c r="K3157" t="s">
        <v>328</v>
      </c>
      <c r="L3157" t="s">
        <v>328</v>
      </c>
      <c r="M3157" t="s">
        <v>16645</v>
      </c>
      <c r="N3157" t="s">
        <v>328</v>
      </c>
      <c r="O3157" t="s">
        <v>328</v>
      </c>
    </row>
    <row r="3158" spans="1:15">
      <c r="A3158" t="s">
        <v>4866</v>
      </c>
      <c r="B3158" t="s">
        <v>16646</v>
      </c>
      <c r="C3158" t="s">
        <v>328</v>
      </c>
      <c r="D3158" t="s">
        <v>328</v>
      </c>
      <c r="E3158" t="s">
        <v>12934</v>
      </c>
      <c r="F3158" t="s">
        <v>2907</v>
      </c>
      <c r="G3158" t="s">
        <v>328</v>
      </c>
      <c r="H3158" t="s">
        <v>328</v>
      </c>
      <c r="I3158" t="s">
        <v>328</v>
      </c>
      <c r="J3158" t="s">
        <v>328</v>
      </c>
      <c r="K3158" t="s">
        <v>328</v>
      </c>
      <c r="L3158" t="s">
        <v>328</v>
      </c>
      <c r="M3158" t="s">
        <v>16646</v>
      </c>
      <c r="N3158" t="s">
        <v>328</v>
      </c>
      <c r="O3158" t="s">
        <v>328</v>
      </c>
    </row>
    <row r="3159" spans="1:15">
      <c r="A3159" t="s">
        <v>4866</v>
      </c>
      <c r="B3159" t="s">
        <v>16647</v>
      </c>
      <c r="C3159" t="s">
        <v>328</v>
      </c>
      <c r="D3159" t="s">
        <v>328</v>
      </c>
      <c r="E3159" t="s">
        <v>12934</v>
      </c>
      <c r="F3159" t="s">
        <v>2907</v>
      </c>
      <c r="G3159" t="s">
        <v>328</v>
      </c>
      <c r="H3159" t="s">
        <v>328</v>
      </c>
      <c r="I3159" t="s">
        <v>328</v>
      </c>
      <c r="J3159" t="s">
        <v>328</v>
      </c>
      <c r="K3159" t="s">
        <v>328</v>
      </c>
      <c r="L3159" t="s">
        <v>328</v>
      </c>
      <c r="M3159" t="s">
        <v>16647</v>
      </c>
      <c r="N3159" t="s">
        <v>328</v>
      </c>
      <c r="O3159" t="s">
        <v>328</v>
      </c>
    </row>
    <row r="3160" spans="1:15">
      <c r="A3160" t="s">
        <v>4866</v>
      </c>
      <c r="B3160" t="s">
        <v>16648</v>
      </c>
      <c r="C3160" t="s">
        <v>328</v>
      </c>
      <c r="D3160" t="s">
        <v>328</v>
      </c>
      <c r="E3160" t="s">
        <v>12934</v>
      </c>
      <c r="F3160" t="s">
        <v>2907</v>
      </c>
      <c r="G3160" t="s">
        <v>328</v>
      </c>
      <c r="H3160" t="s">
        <v>6524</v>
      </c>
      <c r="I3160" t="s">
        <v>328</v>
      </c>
      <c r="J3160" t="s">
        <v>328</v>
      </c>
      <c r="K3160" t="s">
        <v>328</v>
      </c>
      <c r="L3160" t="s">
        <v>328</v>
      </c>
      <c r="M3160" t="s">
        <v>16648</v>
      </c>
      <c r="N3160" t="s">
        <v>328</v>
      </c>
      <c r="O3160" t="s">
        <v>328</v>
      </c>
    </row>
    <row r="3161" spans="1:15">
      <c r="A3161" t="s">
        <v>4866</v>
      </c>
      <c r="B3161" t="s">
        <v>16649</v>
      </c>
      <c r="C3161" t="s">
        <v>328</v>
      </c>
      <c r="D3161" t="s">
        <v>328</v>
      </c>
      <c r="E3161" t="s">
        <v>12949</v>
      </c>
      <c r="F3161" t="s">
        <v>2907</v>
      </c>
      <c r="G3161" t="s">
        <v>328</v>
      </c>
      <c r="H3161" t="s">
        <v>328</v>
      </c>
      <c r="I3161" t="s">
        <v>6501</v>
      </c>
      <c r="J3161" t="s">
        <v>328</v>
      </c>
      <c r="K3161" t="s">
        <v>328</v>
      </c>
      <c r="L3161" t="s">
        <v>328</v>
      </c>
      <c r="M3161" t="s">
        <v>16649</v>
      </c>
      <c r="N3161" t="s">
        <v>328</v>
      </c>
      <c r="O3161" t="s">
        <v>328</v>
      </c>
    </row>
    <row r="3162" spans="1:15">
      <c r="A3162" t="s">
        <v>4866</v>
      </c>
      <c r="B3162" t="s">
        <v>16650</v>
      </c>
      <c r="C3162" t="s">
        <v>328</v>
      </c>
      <c r="D3162" t="s">
        <v>328</v>
      </c>
      <c r="E3162" t="s">
        <v>12934</v>
      </c>
      <c r="F3162" t="s">
        <v>2907</v>
      </c>
      <c r="G3162" t="s">
        <v>328</v>
      </c>
      <c r="H3162" t="s">
        <v>2659</v>
      </c>
      <c r="I3162" t="s">
        <v>6497</v>
      </c>
      <c r="J3162" t="s">
        <v>6507</v>
      </c>
      <c r="K3162" t="s">
        <v>328</v>
      </c>
      <c r="L3162" t="s">
        <v>328</v>
      </c>
      <c r="M3162" t="s">
        <v>16650</v>
      </c>
      <c r="N3162" t="s">
        <v>328</v>
      </c>
      <c r="O3162" t="s">
        <v>328</v>
      </c>
    </row>
    <row r="3163" spans="1:15">
      <c r="A3163" t="s">
        <v>4866</v>
      </c>
      <c r="B3163" t="s">
        <v>16651</v>
      </c>
      <c r="C3163" t="s">
        <v>328</v>
      </c>
      <c r="D3163" t="s">
        <v>328</v>
      </c>
      <c r="E3163" t="s">
        <v>12934</v>
      </c>
      <c r="F3163" t="s">
        <v>2907</v>
      </c>
      <c r="G3163" t="s">
        <v>328</v>
      </c>
      <c r="H3163" t="s">
        <v>328</v>
      </c>
      <c r="I3163" t="s">
        <v>328</v>
      </c>
      <c r="J3163" t="s">
        <v>328</v>
      </c>
      <c r="K3163" t="s">
        <v>328</v>
      </c>
      <c r="L3163" t="s">
        <v>328</v>
      </c>
      <c r="M3163" t="s">
        <v>16651</v>
      </c>
      <c r="N3163" t="s">
        <v>328</v>
      </c>
      <c r="O3163" t="s">
        <v>328</v>
      </c>
    </row>
    <row r="3164" spans="1:15">
      <c r="A3164" t="s">
        <v>4866</v>
      </c>
      <c r="B3164" t="s">
        <v>16652</v>
      </c>
      <c r="C3164" t="s">
        <v>328</v>
      </c>
      <c r="D3164" t="s">
        <v>328</v>
      </c>
      <c r="E3164" t="s">
        <v>13551</v>
      </c>
      <c r="F3164" t="s">
        <v>2907</v>
      </c>
      <c r="G3164" t="s">
        <v>328</v>
      </c>
      <c r="H3164" t="s">
        <v>2659</v>
      </c>
      <c r="I3164" t="s">
        <v>6501</v>
      </c>
      <c r="J3164" t="s">
        <v>328</v>
      </c>
      <c r="K3164" t="s">
        <v>328</v>
      </c>
      <c r="L3164">
        <v>121</v>
      </c>
      <c r="M3164" t="s">
        <v>16652</v>
      </c>
      <c r="N3164" t="s">
        <v>328</v>
      </c>
      <c r="O3164" t="s">
        <v>328</v>
      </c>
    </row>
    <row r="3165" spans="1:15">
      <c r="A3165" t="s">
        <v>4866</v>
      </c>
      <c r="B3165" t="s">
        <v>16653</v>
      </c>
      <c r="C3165" t="s">
        <v>328</v>
      </c>
      <c r="D3165" t="s">
        <v>328</v>
      </c>
      <c r="E3165" t="s">
        <v>12934</v>
      </c>
      <c r="F3165" t="s">
        <v>2907</v>
      </c>
      <c r="G3165" t="s">
        <v>328</v>
      </c>
      <c r="H3165" t="s">
        <v>328</v>
      </c>
      <c r="I3165" t="s">
        <v>328</v>
      </c>
      <c r="J3165" t="s">
        <v>328</v>
      </c>
      <c r="K3165" t="s">
        <v>328</v>
      </c>
      <c r="L3165" t="s">
        <v>328</v>
      </c>
      <c r="M3165" t="s">
        <v>16653</v>
      </c>
      <c r="N3165" t="s">
        <v>328</v>
      </c>
      <c r="O3165" t="s">
        <v>328</v>
      </c>
    </row>
    <row r="3166" spans="1:15">
      <c r="A3166" t="s">
        <v>4866</v>
      </c>
      <c r="B3166" t="s">
        <v>16654</v>
      </c>
      <c r="C3166" t="s">
        <v>328</v>
      </c>
      <c r="D3166" t="s">
        <v>328</v>
      </c>
      <c r="E3166" t="s">
        <v>12934</v>
      </c>
      <c r="F3166" t="s">
        <v>2907</v>
      </c>
      <c r="G3166" t="s">
        <v>328</v>
      </c>
      <c r="H3166" t="s">
        <v>328</v>
      </c>
      <c r="I3166" t="s">
        <v>328</v>
      </c>
      <c r="J3166" t="s">
        <v>328</v>
      </c>
      <c r="K3166" t="s">
        <v>328</v>
      </c>
      <c r="L3166" t="s">
        <v>328</v>
      </c>
      <c r="M3166" t="s">
        <v>16654</v>
      </c>
      <c r="N3166" t="s">
        <v>328</v>
      </c>
      <c r="O3166" t="s">
        <v>328</v>
      </c>
    </row>
    <row r="3167" spans="1:15">
      <c r="A3167" t="s">
        <v>4866</v>
      </c>
      <c r="B3167" t="s">
        <v>16655</v>
      </c>
      <c r="C3167" t="s">
        <v>328</v>
      </c>
      <c r="D3167" t="s">
        <v>328</v>
      </c>
      <c r="E3167" t="s">
        <v>12934</v>
      </c>
      <c r="F3167" t="s">
        <v>2907</v>
      </c>
      <c r="G3167" t="s">
        <v>328</v>
      </c>
      <c r="H3167" t="s">
        <v>6524</v>
      </c>
      <c r="I3167" t="s">
        <v>328</v>
      </c>
      <c r="J3167" t="s">
        <v>328</v>
      </c>
      <c r="K3167" t="s">
        <v>328</v>
      </c>
      <c r="L3167" t="s">
        <v>328</v>
      </c>
      <c r="M3167" t="s">
        <v>16655</v>
      </c>
      <c r="N3167" t="s">
        <v>328</v>
      </c>
      <c r="O3167" t="s">
        <v>328</v>
      </c>
    </row>
    <row r="3168" spans="1:15">
      <c r="A3168" t="s">
        <v>4866</v>
      </c>
      <c r="B3168" t="s">
        <v>16656</v>
      </c>
      <c r="C3168" t="s">
        <v>328</v>
      </c>
      <c r="D3168" t="s">
        <v>328</v>
      </c>
      <c r="E3168" t="s">
        <v>12934</v>
      </c>
      <c r="F3168" t="s">
        <v>2907</v>
      </c>
      <c r="G3168" t="s">
        <v>328</v>
      </c>
      <c r="H3168" t="s">
        <v>6518</v>
      </c>
      <c r="I3168" t="s">
        <v>13853</v>
      </c>
      <c r="J3168" t="s">
        <v>328</v>
      </c>
      <c r="K3168" t="s">
        <v>328</v>
      </c>
      <c r="L3168" t="s">
        <v>328</v>
      </c>
      <c r="M3168" t="s">
        <v>16656</v>
      </c>
      <c r="N3168" t="s">
        <v>328</v>
      </c>
      <c r="O3168" t="s">
        <v>328</v>
      </c>
    </row>
    <row r="3169" spans="1:15">
      <c r="A3169" t="s">
        <v>4866</v>
      </c>
      <c r="B3169" t="s">
        <v>16657</v>
      </c>
      <c r="C3169" t="s">
        <v>328</v>
      </c>
      <c r="D3169" t="s">
        <v>328</v>
      </c>
      <c r="E3169" t="s">
        <v>12934</v>
      </c>
      <c r="F3169" t="s">
        <v>2907</v>
      </c>
      <c r="G3169" t="s">
        <v>328</v>
      </c>
      <c r="H3169" t="s">
        <v>328</v>
      </c>
      <c r="I3169" t="s">
        <v>328</v>
      </c>
      <c r="J3169" t="s">
        <v>328</v>
      </c>
      <c r="K3169" t="s">
        <v>328</v>
      </c>
      <c r="L3169" t="s">
        <v>328</v>
      </c>
      <c r="M3169" t="s">
        <v>16657</v>
      </c>
      <c r="N3169" t="s">
        <v>328</v>
      </c>
      <c r="O3169" t="s">
        <v>328</v>
      </c>
    </row>
    <row r="3170" spans="1:15">
      <c r="A3170" t="s">
        <v>4866</v>
      </c>
      <c r="B3170" t="s">
        <v>16658</v>
      </c>
      <c r="C3170" t="s">
        <v>328</v>
      </c>
      <c r="D3170" t="s">
        <v>328</v>
      </c>
      <c r="E3170" t="s">
        <v>12934</v>
      </c>
      <c r="F3170" t="s">
        <v>2907</v>
      </c>
      <c r="G3170" t="s">
        <v>328</v>
      </c>
      <c r="H3170" t="s">
        <v>6524</v>
      </c>
      <c r="I3170" t="s">
        <v>328</v>
      </c>
      <c r="J3170" t="s">
        <v>328</v>
      </c>
      <c r="K3170" t="s">
        <v>328</v>
      </c>
      <c r="L3170" t="s">
        <v>328</v>
      </c>
      <c r="M3170" t="s">
        <v>16658</v>
      </c>
      <c r="N3170" t="s">
        <v>328</v>
      </c>
      <c r="O3170" t="s">
        <v>328</v>
      </c>
    </row>
    <row r="3171" spans="1:15">
      <c r="A3171" t="s">
        <v>4866</v>
      </c>
      <c r="B3171" t="s">
        <v>16659</v>
      </c>
      <c r="C3171" t="s">
        <v>328</v>
      </c>
      <c r="D3171" t="s">
        <v>328</v>
      </c>
      <c r="E3171" t="s">
        <v>12934</v>
      </c>
      <c r="F3171" t="s">
        <v>2907</v>
      </c>
      <c r="G3171" t="s">
        <v>328</v>
      </c>
      <c r="H3171" t="s">
        <v>6524</v>
      </c>
      <c r="I3171" t="s">
        <v>328</v>
      </c>
      <c r="J3171" t="s">
        <v>328</v>
      </c>
      <c r="K3171" t="s">
        <v>328</v>
      </c>
      <c r="L3171" t="s">
        <v>328</v>
      </c>
      <c r="M3171" t="s">
        <v>16659</v>
      </c>
      <c r="N3171" t="s">
        <v>328</v>
      </c>
      <c r="O3171" t="s">
        <v>328</v>
      </c>
    </row>
    <row r="3172" spans="1:15">
      <c r="A3172" t="s">
        <v>4866</v>
      </c>
      <c r="B3172" t="s">
        <v>16660</v>
      </c>
      <c r="C3172" t="s">
        <v>328</v>
      </c>
      <c r="D3172" t="s">
        <v>328</v>
      </c>
      <c r="E3172" t="s">
        <v>12934</v>
      </c>
      <c r="F3172" t="s">
        <v>2907</v>
      </c>
      <c r="G3172" t="s">
        <v>328</v>
      </c>
      <c r="H3172" t="s">
        <v>6518</v>
      </c>
      <c r="I3172" t="s">
        <v>6501</v>
      </c>
      <c r="J3172" t="s">
        <v>6505</v>
      </c>
      <c r="K3172" t="s">
        <v>328</v>
      </c>
      <c r="L3172" t="s">
        <v>328</v>
      </c>
      <c r="M3172" t="s">
        <v>16660</v>
      </c>
      <c r="N3172" t="s">
        <v>328</v>
      </c>
      <c r="O3172" t="s">
        <v>328</v>
      </c>
    </row>
    <row r="3173" spans="1:15">
      <c r="A3173" t="s">
        <v>4866</v>
      </c>
      <c r="B3173" t="s">
        <v>16661</v>
      </c>
      <c r="C3173" t="s">
        <v>328</v>
      </c>
      <c r="D3173" t="s">
        <v>328</v>
      </c>
      <c r="E3173" t="s">
        <v>12934</v>
      </c>
      <c r="F3173" t="s">
        <v>2907</v>
      </c>
      <c r="G3173" t="s">
        <v>328</v>
      </c>
      <c r="H3173" t="s">
        <v>6524</v>
      </c>
      <c r="K3173" t="s">
        <v>328</v>
      </c>
      <c r="L3173" t="s">
        <v>328</v>
      </c>
      <c r="M3173" t="s">
        <v>16661</v>
      </c>
      <c r="N3173" t="s">
        <v>328</v>
      </c>
      <c r="O3173" t="s">
        <v>328</v>
      </c>
    </row>
    <row r="3174" spans="1:15">
      <c r="A3174" t="s">
        <v>4866</v>
      </c>
      <c r="B3174" t="s">
        <v>16662</v>
      </c>
      <c r="C3174" t="s">
        <v>328</v>
      </c>
      <c r="D3174" t="s">
        <v>328</v>
      </c>
      <c r="E3174" t="s">
        <v>12934</v>
      </c>
      <c r="F3174" t="s">
        <v>2907</v>
      </c>
      <c r="G3174" t="s">
        <v>328</v>
      </c>
      <c r="H3174" t="s">
        <v>6524</v>
      </c>
      <c r="K3174" t="s">
        <v>328</v>
      </c>
      <c r="L3174" t="s">
        <v>328</v>
      </c>
      <c r="M3174" t="s">
        <v>16662</v>
      </c>
      <c r="N3174" t="s">
        <v>328</v>
      </c>
      <c r="O3174" t="s">
        <v>328</v>
      </c>
    </row>
    <row r="3175" spans="1:15">
      <c r="A3175" t="s">
        <v>4866</v>
      </c>
      <c r="B3175" t="s">
        <v>16663</v>
      </c>
      <c r="C3175" t="s">
        <v>328</v>
      </c>
      <c r="D3175" t="s">
        <v>328</v>
      </c>
      <c r="E3175" t="s">
        <v>12934</v>
      </c>
      <c r="F3175" t="s">
        <v>2907</v>
      </c>
      <c r="G3175" t="s">
        <v>328</v>
      </c>
      <c r="H3175" t="s">
        <v>6524</v>
      </c>
      <c r="K3175" t="s">
        <v>328</v>
      </c>
      <c r="L3175">
        <v>107</v>
      </c>
      <c r="M3175" t="s">
        <v>16663</v>
      </c>
      <c r="N3175" t="s">
        <v>328</v>
      </c>
      <c r="O3175" t="s">
        <v>328</v>
      </c>
    </row>
    <row r="3176" spans="1:15">
      <c r="A3176" t="s">
        <v>4866</v>
      </c>
      <c r="B3176" t="s">
        <v>16664</v>
      </c>
      <c r="C3176" t="s">
        <v>328</v>
      </c>
      <c r="D3176" t="s">
        <v>328</v>
      </c>
      <c r="E3176" t="s">
        <v>12949</v>
      </c>
      <c r="F3176" t="s">
        <v>2907</v>
      </c>
      <c r="G3176" t="s">
        <v>328</v>
      </c>
      <c r="H3176" t="s">
        <v>6524</v>
      </c>
      <c r="I3176" t="s">
        <v>6501</v>
      </c>
      <c r="J3176" t="s">
        <v>328</v>
      </c>
      <c r="K3176" t="s">
        <v>328</v>
      </c>
      <c r="L3176" t="s">
        <v>328</v>
      </c>
      <c r="M3176" t="s">
        <v>16664</v>
      </c>
      <c r="N3176" t="s">
        <v>328</v>
      </c>
      <c r="O3176" t="s">
        <v>328</v>
      </c>
    </row>
    <row r="3177" spans="1:15">
      <c r="A3177" t="s">
        <v>4866</v>
      </c>
      <c r="B3177" t="s">
        <v>16665</v>
      </c>
      <c r="C3177" t="s">
        <v>328</v>
      </c>
      <c r="D3177" t="s">
        <v>328</v>
      </c>
      <c r="E3177" t="s">
        <v>12934</v>
      </c>
      <c r="F3177" t="s">
        <v>2911</v>
      </c>
      <c r="G3177" t="s">
        <v>328</v>
      </c>
      <c r="H3177" t="s">
        <v>6524</v>
      </c>
      <c r="I3177" t="s">
        <v>328</v>
      </c>
      <c r="J3177" t="s">
        <v>328</v>
      </c>
      <c r="K3177" t="s">
        <v>328</v>
      </c>
      <c r="L3177" t="s">
        <v>328</v>
      </c>
      <c r="M3177" t="s">
        <v>16665</v>
      </c>
      <c r="N3177" t="s">
        <v>328</v>
      </c>
      <c r="O3177" t="s">
        <v>328</v>
      </c>
    </row>
    <row r="3178" spans="1:15">
      <c r="A3178" t="s">
        <v>4866</v>
      </c>
      <c r="B3178" t="s">
        <v>16666</v>
      </c>
      <c r="C3178" t="s">
        <v>328</v>
      </c>
      <c r="D3178" t="s">
        <v>328</v>
      </c>
      <c r="E3178" t="s">
        <v>12934</v>
      </c>
      <c r="F3178" t="s">
        <v>2911</v>
      </c>
      <c r="G3178" t="s">
        <v>328</v>
      </c>
      <c r="H3178" t="s">
        <v>6518</v>
      </c>
      <c r="I3178" t="s">
        <v>328</v>
      </c>
      <c r="J3178" t="s">
        <v>328</v>
      </c>
      <c r="K3178" t="s">
        <v>328</v>
      </c>
      <c r="L3178" t="s">
        <v>328</v>
      </c>
      <c r="M3178" t="s">
        <v>16666</v>
      </c>
      <c r="N3178" t="s">
        <v>328</v>
      </c>
      <c r="O3178" t="s">
        <v>328</v>
      </c>
    </row>
    <row r="3179" spans="1:15">
      <c r="A3179" t="s">
        <v>4866</v>
      </c>
      <c r="B3179" t="s">
        <v>16667</v>
      </c>
      <c r="C3179" t="s">
        <v>328</v>
      </c>
      <c r="D3179" t="s">
        <v>328</v>
      </c>
      <c r="E3179" t="s">
        <v>12934</v>
      </c>
      <c r="F3179" t="s">
        <v>2911</v>
      </c>
      <c r="G3179" t="s">
        <v>328</v>
      </c>
      <c r="H3179" t="s">
        <v>328</v>
      </c>
      <c r="I3179" t="s">
        <v>328</v>
      </c>
      <c r="J3179" t="s">
        <v>328</v>
      </c>
      <c r="K3179" t="s">
        <v>328</v>
      </c>
      <c r="L3179" t="s">
        <v>328</v>
      </c>
      <c r="M3179" t="s">
        <v>16667</v>
      </c>
      <c r="N3179" t="s">
        <v>328</v>
      </c>
      <c r="O3179" t="s">
        <v>328</v>
      </c>
    </row>
    <row r="3180" spans="1:15">
      <c r="A3180" t="s">
        <v>4866</v>
      </c>
      <c r="B3180" t="s">
        <v>16668</v>
      </c>
      <c r="C3180" t="s">
        <v>328</v>
      </c>
      <c r="D3180" t="s">
        <v>328</v>
      </c>
      <c r="E3180" t="s">
        <v>12934</v>
      </c>
      <c r="F3180" t="s">
        <v>2911</v>
      </c>
      <c r="G3180" t="s">
        <v>328</v>
      </c>
      <c r="H3180" t="s">
        <v>6524</v>
      </c>
      <c r="I3180" t="s">
        <v>328</v>
      </c>
      <c r="J3180" t="s">
        <v>328</v>
      </c>
      <c r="K3180" t="s">
        <v>328</v>
      </c>
      <c r="L3180" t="s">
        <v>328</v>
      </c>
      <c r="M3180" t="s">
        <v>16668</v>
      </c>
      <c r="N3180" t="s">
        <v>328</v>
      </c>
      <c r="O3180" t="s">
        <v>328</v>
      </c>
    </row>
    <row r="3181" spans="1:15">
      <c r="A3181" t="s">
        <v>4866</v>
      </c>
      <c r="B3181" t="s">
        <v>16669</v>
      </c>
      <c r="C3181" t="s">
        <v>328</v>
      </c>
      <c r="D3181" t="s">
        <v>328</v>
      </c>
      <c r="E3181" t="s">
        <v>12934</v>
      </c>
      <c r="F3181" t="s">
        <v>2911</v>
      </c>
      <c r="G3181" t="s">
        <v>328</v>
      </c>
      <c r="H3181" t="s">
        <v>6524</v>
      </c>
      <c r="I3181" t="s">
        <v>328</v>
      </c>
      <c r="J3181" t="s">
        <v>328</v>
      </c>
      <c r="K3181" t="s">
        <v>328</v>
      </c>
      <c r="L3181" t="s">
        <v>328</v>
      </c>
      <c r="M3181" t="s">
        <v>16669</v>
      </c>
      <c r="N3181" t="s">
        <v>328</v>
      </c>
      <c r="O3181" t="s">
        <v>328</v>
      </c>
    </row>
    <row r="3182" spans="1:15">
      <c r="A3182" t="s">
        <v>4866</v>
      </c>
      <c r="B3182" t="s">
        <v>16670</v>
      </c>
      <c r="C3182" t="s">
        <v>328</v>
      </c>
      <c r="D3182" t="s">
        <v>328</v>
      </c>
      <c r="E3182" t="s">
        <v>2912</v>
      </c>
      <c r="F3182" t="s">
        <v>2911</v>
      </c>
      <c r="G3182" t="s">
        <v>328</v>
      </c>
      <c r="H3182" t="s">
        <v>328</v>
      </c>
      <c r="I3182" t="s">
        <v>328</v>
      </c>
      <c r="J3182" t="s">
        <v>328</v>
      </c>
      <c r="K3182" t="s">
        <v>328</v>
      </c>
      <c r="L3182" t="s">
        <v>328</v>
      </c>
      <c r="M3182" t="s">
        <v>16670</v>
      </c>
      <c r="N3182" t="s">
        <v>328</v>
      </c>
      <c r="O3182" t="s">
        <v>328</v>
      </c>
    </row>
    <row r="3183" spans="1:15">
      <c r="A3183" t="s">
        <v>4866</v>
      </c>
      <c r="B3183" t="s">
        <v>16671</v>
      </c>
      <c r="C3183" t="s">
        <v>328</v>
      </c>
      <c r="D3183" t="s">
        <v>328</v>
      </c>
      <c r="E3183" t="s">
        <v>12934</v>
      </c>
      <c r="F3183" t="s">
        <v>2907</v>
      </c>
      <c r="G3183" t="s">
        <v>328</v>
      </c>
      <c r="H3183" t="s">
        <v>328</v>
      </c>
      <c r="I3183" t="s">
        <v>328</v>
      </c>
      <c r="J3183" t="s">
        <v>328</v>
      </c>
      <c r="K3183" t="s">
        <v>328</v>
      </c>
      <c r="L3183" t="s">
        <v>328</v>
      </c>
      <c r="M3183" t="s">
        <v>16671</v>
      </c>
      <c r="N3183" t="s">
        <v>328</v>
      </c>
      <c r="O3183" t="s">
        <v>328</v>
      </c>
    </row>
    <row r="3184" spans="1:15">
      <c r="A3184" t="s">
        <v>4866</v>
      </c>
      <c r="B3184" t="s">
        <v>16672</v>
      </c>
      <c r="C3184" t="s">
        <v>328</v>
      </c>
      <c r="D3184" t="s">
        <v>328</v>
      </c>
      <c r="E3184" t="s">
        <v>12934</v>
      </c>
      <c r="F3184" t="s">
        <v>2907</v>
      </c>
      <c r="G3184" t="s">
        <v>328</v>
      </c>
      <c r="H3184" t="s">
        <v>6524</v>
      </c>
      <c r="I3184" t="s">
        <v>6501</v>
      </c>
      <c r="J3184" t="s">
        <v>328</v>
      </c>
      <c r="K3184" t="s">
        <v>328</v>
      </c>
      <c r="L3184" t="s">
        <v>328</v>
      </c>
      <c r="M3184" t="s">
        <v>16672</v>
      </c>
      <c r="N3184" t="s">
        <v>328</v>
      </c>
      <c r="O3184" t="s">
        <v>328</v>
      </c>
    </row>
    <row r="3185" spans="1:15">
      <c r="A3185" t="s">
        <v>4866</v>
      </c>
      <c r="B3185" t="s">
        <v>16673</v>
      </c>
      <c r="C3185" t="s">
        <v>328</v>
      </c>
      <c r="D3185" t="s">
        <v>328</v>
      </c>
      <c r="E3185" t="s">
        <v>12934</v>
      </c>
      <c r="F3185" t="s">
        <v>2907</v>
      </c>
      <c r="G3185" t="s">
        <v>328</v>
      </c>
      <c r="H3185" t="s">
        <v>6524</v>
      </c>
      <c r="I3185" t="s">
        <v>13241</v>
      </c>
      <c r="J3185" t="s">
        <v>328</v>
      </c>
      <c r="K3185" t="s">
        <v>328</v>
      </c>
      <c r="L3185" t="s">
        <v>328</v>
      </c>
      <c r="M3185" t="s">
        <v>16673</v>
      </c>
      <c r="N3185" t="s">
        <v>328</v>
      </c>
      <c r="O3185" t="s">
        <v>328</v>
      </c>
    </row>
    <row r="3186" spans="1:15">
      <c r="A3186" t="s">
        <v>4866</v>
      </c>
      <c r="B3186" t="s">
        <v>16674</v>
      </c>
      <c r="C3186" t="s">
        <v>328</v>
      </c>
      <c r="D3186" t="s">
        <v>328</v>
      </c>
      <c r="E3186" t="s">
        <v>12934</v>
      </c>
      <c r="F3186" t="s">
        <v>2907</v>
      </c>
      <c r="G3186" t="s">
        <v>328</v>
      </c>
      <c r="H3186" t="s">
        <v>328</v>
      </c>
      <c r="I3186" t="s">
        <v>328</v>
      </c>
      <c r="J3186" t="s">
        <v>328</v>
      </c>
      <c r="K3186" t="s">
        <v>328</v>
      </c>
      <c r="L3186" t="s">
        <v>328</v>
      </c>
      <c r="M3186" t="s">
        <v>16674</v>
      </c>
      <c r="N3186" t="s">
        <v>328</v>
      </c>
      <c r="O3186" t="s">
        <v>328</v>
      </c>
    </row>
    <row r="3187" spans="1:15">
      <c r="A3187" t="s">
        <v>4866</v>
      </c>
      <c r="B3187" t="s">
        <v>16675</v>
      </c>
      <c r="C3187" t="s">
        <v>328</v>
      </c>
      <c r="D3187" t="s">
        <v>328</v>
      </c>
      <c r="E3187" t="s">
        <v>12934</v>
      </c>
      <c r="F3187" t="s">
        <v>2907</v>
      </c>
      <c r="G3187" t="s">
        <v>328</v>
      </c>
      <c r="H3187" t="s">
        <v>2659</v>
      </c>
      <c r="I3187" t="s">
        <v>13241</v>
      </c>
      <c r="J3187" t="s">
        <v>328</v>
      </c>
      <c r="K3187" t="s">
        <v>328</v>
      </c>
      <c r="L3187">
        <v>149.5</v>
      </c>
      <c r="M3187" t="s">
        <v>16675</v>
      </c>
      <c r="N3187" t="s">
        <v>328</v>
      </c>
      <c r="O3187" t="s">
        <v>328</v>
      </c>
    </row>
    <row r="3188" spans="1:15">
      <c r="A3188" t="s">
        <v>4866</v>
      </c>
      <c r="B3188" t="s">
        <v>16676</v>
      </c>
      <c r="C3188" t="s">
        <v>328</v>
      </c>
      <c r="D3188" t="s">
        <v>328</v>
      </c>
      <c r="E3188" t="s">
        <v>12934</v>
      </c>
      <c r="F3188" t="s">
        <v>2907</v>
      </c>
      <c r="G3188" t="s">
        <v>328</v>
      </c>
      <c r="H3188" t="s">
        <v>6524</v>
      </c>
      <c r="I3188" t="s">
        <v>328</v>
      </c>
      <c r="J3188" t="s">
        <v>328</v>
      </c>
      <c r="K3188" t="s">
        <v>328</v>
      </c>
      <c r="L3188" t="s">
        <v>328</v>
      </c>
      <c r="M3188" t="s">
        <v>16676</v>
      </c>
      <c r="N3188" t="s">
        <v>328</v>
      </c>
      <c r="O3188" t="s">
        <v>328</v>
      </c>
    </row>
    <row r="3189" spans="1:15">
      <c r="A3189" t="s">
        <v>4866</v>
      </c>
      <c r="B3189" t="s">
        <v>16677</v>
      </c>
      <c r="C3189" t="s">
        <v>328</v>
      </c>
      <c r="D3189" t="s">
        <v>328</v>
      </c>
      <c r="E3189" t="s">
        <v>12934</v>
      </c>
      <c r="F3189" t="s">
        <v>2907</v>
      </c>
      <c r="G3189" t="s">
        <v>328</v>
      </c>
      <c r="H3189" t="s">
        <v>328</v>
      </c>
      <c r="I3189" t="s">
        <v>328</v>
      </c>
      <c r="J3189" t="s">
        <v>328</v>
      </c>
      <c r="K3189" t="s">
        <v>328</v>
      </c>
      <c r="L3189" t="s">
        <v>328</v>
      </c>
      <c r="M3189" t="s">
        <v>16677</v>
      </c>
      <c r="N3189" t="s">
        <v>328</v>
      </c>
      <c r="O3189" t="s">
        <v>328</v>
      </c>
    </row>
    <row r="3190" spans="1:15">
      <c r="A3190" t="s">
        <v>4866</v>
      </c>
      <c r="B3190" t="s">
        <v>16678</v>
      </c>
      <c r="C3190" t="s">
        <v>328</v>
      </c>
      <c r="D3190" t="s">
        <v>328</v>
      </c>
      <c r="E3190" t="s">
        <v>12949</v>
      </c>
      <c r="F3190" t="s">
        <v>2907</v>
      </c>
      <c r="G3190" t="s">
        <v>328</v>
      </c>
      <c r="H3190" t="s">
        <v>328</v>
      </c>
      <c r="I3190" t="s">
        <v>13853</v>
      </c>
      <c r="J3190" t="s">
        <v>328</v>
      </c>
      <c r="K3190" t="s">
        <v>328</v>
      </c>
      <c r="L3190" t="s">
        <v>328</v>
      </c>
      <c r="M3190" t="s">
        <v>16678</v>
      </c>
      <c r="N3190" t="s">
        <v>328</v>
      </c>
      <c r="O3190" t="s">
        <v>328</v>
      </c>
    </row>
    <row r="3191" spans="1:15">
      <c r="A3191" t="s">
        <v>4866</v>
      </c>
      <c r="B3191" t="s">
        <v>16679</v>
      </c>
      <c r="C3191" t="s">
        <v>328</v>
      </c>
      <c r="D3191" t="s">
        <v>328</v>
      </c>
      <c r="E3191" t="s">
        <v>12934</v>
      </c>
      <c r="F3191" t="s">
        <v>2907</v>
      </c>
      <c r="G3191" t="s">
        <v>328</v>
      </c>
      <c r="H3191" t="s">
        <v>328</v>
      </c>
      <c r="I3191" t="s">
        <v>328</v>
      </c>
      <c r="J3191" t="s">
        <v>328</v>
      </c>
      <c r="K3191" t="s">
        <v>328</v>
      </c>
      <c r="L3191" t="s">
        <v>328</v>
      </c>
      <c r="M3191" t="s">
        <v>16679</v>
      </c>
      <c r="N3191" t="s">
        <v>328</v>
      </c>
      <c r="O3191" t="s">
        <v>328</v>
      </c>
    </row>
    <row r="3192" spans="1:15">
      <c r="A3192" t="s">
        <v>4866</v>
      </c>
      <c r="B3192" t="s">
        <v>16680</v>
      </c>
      <c r="C3192" t="s">
        <v>328</v>
      </c>
      <c r="D3192" t="s">
        <v>328</v>
      </c>
      <c r="E3192" t="s">
        <v>12934</v>
      </c>
      <c r="F3192" t="s">
        <v>2907</v>
      </c>
      <c r="G3192" t="s">
        <v>328</v>
      </c>
      <c r="H3192" t="s">
        <v>6524</v>
      </c>
      <c r="I3192" t="s">
        <v>6501</v>
      </c>
      <c r="J3192" t="s">
        <v>328</v>
      </c>
      <c r="K3192" t="s">
        <v>328</v>
      </c>
      <c r="L3192" t="s">
        <v>328</v>
      </c>
      <c r="M3192" t="s">
        <v>16680</v>
      </c>
      <c r="N3192" t="s">
        <v>328</v>
      </c>
      <c r="O3192" t="s">
        <v>328</v>
      </c>
    </row>
    <row r="3193" spans="1:15">
      <c r="A3193" t="s">
        <v>4866</v>
      </c>
      <c r="B3193" t="s">
        <v>16681</v>
      </c>
      <c r="C3193" t="s">
        <v>328</v>
      </c>
      <c r="D3193" t="s">
        <v>328</v>
      </c>
      <c r="E3193" t="s">
        <v>12934</v>
      </c>
      <c r="F3193" t="s">
        <v>2907</v>
      </c>
      <c r="G3193" t="s">
        <v>328</v>
      </c>
      <c r="H3193" t="s">
        <v>6524</v>
      </c>
      <c r="I3193" t="s">
        <v>13853</v>
      </c>
      <c r="J3193" t="s">
        <v>328</v>
      </c>
      <c r="K3193" t="s">
        <v>328</v>
      </c>
      <c r="L3193" t="s">
        <v>328</v>
      </c>
      <c r="M3193" t="s">
        <v>16681</v>
      </c>
      <c r="N3193" t="s">
        <v>328</v>
      </c>
      <c r="O3193" t="s">
        <v>328</v>
      </c>
    </row>
    <row r="3194" spans="1:15">
      <c r="A3194" t="s">
        <v>4866</v>
      </c>
      <c r="B3194" t="s">
        <v>16682</v>
      </c>
      <c r="C3194" t="s">
        <v>328</v>
      </c>
      <c r="D3194" t="s">
        <v>328</v>
      </c>
      <c r="E3194" t="s">
        <v>12934</v>
      </c>
      <c r="F3194" t="s">
        <v>2907</v>
      </c>
      <c r="G3194" t="s">
        <v>328</v>
      </c>
      <c r="H3194" t="s">
        <v>328</v>
      </c>
      <c r="I3194" t="s">
        <v>328</v>
      </c>
      <c r="J3194" t="s">
        <v>328</v>
      </c>
      <c r="K3194" t="s">
        <v>328</v>
      </c>
      <c r="L3194" t="s">
        <v>328</v>
      </c>
      <c r="M3194" t="s">
        <v>16682</v>
      </c>
      <c r="N3194" t="s">
        <v>328</v>
      </c>
      <c r="O3194" t="s">
        <v>328</v>
      </c>
    </row>
    <row r="3195" spans="1:15">
      <c r="A3195" t="s">
        <v>4866</v>
      </c>
      <c r="B3195" t="s">
        <v>13806</v>
      </c>
      <c r="C3195" t="s">
        <v>328</v>
      </c>
      <c r="D3195" t="s">
        <v>328</v>
      </c>
      <c r="E3195" t="s">
        <v>12934</v>
      </c>
      <c r="F3195" t="s">
        <v>2907</v>
      </c>
      <c r="G3195" t="s">
        <v>328</v>
      </c>
      <c r="H3195" t="s">
        <v>328</v>
      </c>
      <c r="I3195" t="s">
        <v>328</v>
      </c>
      <c r="J3195" t="s">
        <v>328</v>
      </c>
      <c r="K3195" t="s">
        <v>328</v>
      </c>
      <c r="L3195" t="s">
        <v>328</v>
      </c>
      <c r="M3195" t="s">
        <v>13806</v>
      </c>
      <c r="N3195" t="s">
        <v>328</v>
      </c>
      <c r="O3195" t="s">
        <v>328</v>
      </c>
    </row>
    <row r="3196" spans="1:15">
      <c r="A3196" t="s">
        <v>4866</v>
      </c>
      <c r="B3196" t="s">
        <v>16683</v>
      </c>
      <c r="C3196" t="s">
        <v>328</v>
      </c>
      <c r="D3196" t="s">
        <v>328</v>
      </c>
      <c r="E3196" t="s">
        <v>12934</v>
      </c>
      <c r="F3196" t="s">
        <v>2907</v>
      </c>
      <c r="G3196" t="s">
        <v>328</v>
      </c>
      <c r="H3196" t="s">
        <v>328</v>
      </c>
      <c r="I3196" t="s">
        <v>328</v>
      </c>
      <c r="J3196" t="s">
        <v>328</v>
      </c>
      <c r="K3196" t="s">
        <v>328</v>
      </c>
      <c r="L3196" t="s">
        <v>328</v>
      </c>
      <c r="M3196" t="s">
        <v>16684</v>
      </c>
      <c r="N3196" t="s">
        <v>328</v>
      </c>
      <c r="O3196" t="s">
        <v>328</v>
      </c>
    </row>
    <row r="3197" spans="1:15">
      <c r="A3197" t="s">
        <v>4866</v>
      </c>
      <c r="B3197" t="s">
        <v>16685</v>
      </c>
      <c r="C3197" t="s">
        <v>328</v>
      </c>
      <c r="D3197" t="s">
        <v>328</v>
      </c>
      <c r="E3197" t="s">
        <v>2912</v>
      </c>
      <c r="F3197" t="s">
        <v>2911</v>
      </c>
      <c r="G3197" t="s">
        <v>328</v>
      </c>
      <c r="H3197" t="s">
        <v>6526</v>
      </c>
      <c r="I3197" t="s">
        <v>328</v>
      </c>
      <c r="J3197" t="s">
        <v>328</v>
      </c>
      <c r="K3197" t="s">
        <v>328</v>
      </c>
      <c r="L3197" t="s">
        <v>328</v>
      </c>
      <c r="M3197" t="s">
        <v>16685</v>
      </c>
      <c r="N3197" t="s">
        <v>328</v>
      </c>
      <c r="O3197" t="s">
        <v>328</v>
      </c>
    </row>
    <row r="3198" spans="1:15">
      <c r="A3198" t="s">
        <v>4866</v>
      </c>
      <c r="B3198" t="s">
        <v>16686</v>
      </c>
      <c r="C3198" t="s">
        <v>328</v>
      </c>
      <c r="D3198" t="s">
        <v>328</v>
      </c>
      <c r="E3198" t="s">
        <v>12934</v>
      </c>
      <c r="F3198" t="s">
        <v>2911</v>
      </c>
      <c r="G3198" t="s">
        <v>328</v>
      </c>
      <c r="H3198" t="s">
        <v>328</v>
      </c>
      <c r="I3198" t="s">
        <v>328</v>
      </c>
      <c r="J3198" t="s">
        <v>328</v>
      </c>
      <c r="K3198" t="s">
        <v>328</v>
      </c>
      <c r="L3198" t="s">
        <v>328</v>
      </c>
      <c r="M3198" t="s">
        <v>16686</v>
      </c>
      <c r="N3198" t="s">
        <v>328</v>
      </c>
      <c r="O3198" t="s">
        <v>328</v>
      </c>
    </row>
    <row r="3199" spans="1:15">
      <c r="A3199" t="s">
        <v>4866</v>
      </c>
      <c r="B3199" t="s">
        <v>16687</v>
      </c>
      <c r="C3199" t="s">
        <v>328</v>
      </c>
      <c r="D3199" t="s">
        <v>328</v>
      </c>
      <c r="E3199" t="s">
        <v>12934</v>
      </c>
      <c r="F3199" t="s">
        <v>2911</v>
      </c>
      <c r="G3199" t="s">
        <v>328</v>
      </c>
      <c r="H3199" t="s">
        <v>328</v>
      </c>
      <c r="I3199" t="s">
        <v>328</v>
      </c>
      <c r="J3199" t="s">
        <v>328</v>
      </c>
      <c r="K3199" t="s">
        <v>328</v>
      </c>
      <c r="L3199" t="s">
        <v>328</v>
      </c>
      <c r="M3199" t="s">
        <v>16687</v>
      </c>
      <c r="N3199" t="s">
        <v>328</v>
      </c>
      <c r="O3199" t="s">
        <v>328</v>
      </c>
    </row>
    <row r="3200" spans="1:15">
      <c r="A3200" t="s">
        <v>4866</v>
      </c>
      <c r="B3200" t="s">
        <v>16688</v>
      </c>
      <c r="C3200" t="s">
        <v>328</v>
      </c>
      <c r="D3200" t="s">
        <v>328</v>
      </c>
      <c r="E3200" t="s">
        <v>12934</v>
      </c>
      <c r="F3200" t="s">
        <v>2907</v>
      </c>
      <c r="G3200" t="s">
        <v>328</v>
      </c>
      <c r="H3200" t="s">
        <v>328</v>
      </c>
      <c r="I3200" t="s">
        <v>328</v>
      </c>
      <c r="J3200" t="s">
        <v>328</v>
      </c>
      <c r="K3200" t="s">
        <v>328</v>
      </c>
      <c r="L3200" t="s">
        <v>328</v>
      </c>
      <c r="M3200" t="s">
        <v>16688</v>
      </c>
      <c r="N3200" t="s">
        <v>328</v>
      </c>
      <c r="O3200" t="s">
        <v>328</v>
      </c>
    </row>
    <row r="3201" spans="1:15">
      <c r="A3201" t="s">
        <v>4866</v>
      </c>
      <c r="B3201" t="s">
        <v>16689</v>
      </c>
      <c r="C3201" t="s">
        <v>328</v>
      </c>
      <c r="D3201" t="s">
        <v>328</v>
      </c>
      <c r="E3201" t="s">
        <v>12934</v>
      </c>
      <c r="F3201" t="s">
        <v>2907</v>
      </c>
      <c r="G3201" t="s">
        <v>328</v>
      </c>
      <c r="H3201" t="s">
        <v>328</v>
      </c>
      <c r="I3201" t="s">
        <v>328</v>
      </c>
      <c r="J3201" t="s">
        <v>328</v>
      </c>
      <c r="K3201" t="s">
        <v>328</v>
      </c>
      <c r="L3201" t="s">
        <v>328</v>
      </c>
      <c r="M3201" t="s">
        <v>16689</v>
      </c>
      <c r="N3201" t="s">
        <v>328</v>
      </c>
      <c r="O3201" t="s">
        <v>328</v>
      </c>
    </row>
    <row r="3202" spans="1:15">
      <c r="A3202" t="s">
        <v>4866</v>
      </c>
      <c r="B3202" t="s">
        <v>16466</v>
      </c>
      <c r="C3202" t="s">
        <v>328</v>
      </c>
      <c r="D3202" t="s">
        <v>328</v>
      </c>
      <c r="E3202" t="s">
        <v>12934</v>
      </c>
      <c r="F3202" t="s">
        <v>2907</v>
      </c>
      <c r="G3202" t="s">
        <v>328</v>
      </c>
      <c r="H3202" t="s">
        <v>6524</v>
      </c>
      <c r="I3202" t="s">
        <v>328</v>
      </c>
      <c r="J3202" t="s">
        <v>328</v>
      </c>
      <c r="K3202" t="s">
        <v>328</v>
      </c>
      <c r="L3202" t="s">
        <v>328</v>
      </c>
      <c r="M3202" t="s">
        <v>16466</v>
      </c>
      <c r="N3202" t="s">
        <v>328</v>
      </c>
      <c r="O3202" t="s">
        <v>328</v>
      </c>
    </row>
    <row r="3203" spans="1:15">
      <c r="A3203" t="s">
        <v>4866</v>
      </c>
      <c r="B3203" t="s">
        <v>16690</v>
      </c>
      <c r="C3203" t="s">
        <v>328</v>
      </c>
      <c r="D3203" t="s">
        <v>328</v>
      </c>
      <c r="E3203" t="s">
        <v>13551</v>
      </c>
      <c r="F3203" t="s">
        <v>2907</v>
      </c>
      <c r="G3203" t="s">
        <v>328</v>
      </c>
      <c r="H3203" t="s">
        <v>328</v>
      </c>
      <c r="I3203" t="s">
        <v>16691</v>
      </c>
      <c r="J3203" t="s">
        <v>328</v>
      </c>
      <c r="K3203" t="s">
        <v>328</v>
      </c>
      <c r="L3203" t="s">
        <v>328</v>
      </c>
      <c r="M3203" t="s">
        <v>16690</v>
      </c>
      <c r="N3203" t="s">
        <v>328</v>
      </c>
      <c r="O3203" t="s">
        <v>328</v>
      </c>
    </row>
    <row r="3204" spans="1:15">
      <c r="A3204" t="s">
        <v>4866</v>
      </c>
      <c r="B3204" t="s">
        <v>16692</v>
      </c>
      <c r="C3204" t="s">
        <v>328</v>
      </c>
      <c r="D3204" t="s">
        <v>328</v>
      </c>
      <c r="E3204" t="s">
        <v>12934</v>
      </c>
      <c r="F3204" t="s">
        <v>2907</v>
      </c>
      <c r="G3204" t="s">
        <v>328</v>
      </c>
      <c r="H3204" t="s">
        <v>328</v>
      </c>
      <c r="I3204" t="s">
        <v>328</v>
      </c>
      <c r="J3204" t="s">
        <v>328</v>
      </c>
      <c r="K3204" t="s">
        <v>328</v>
      </c>
      <c r="L3204" t="s">
        <v>328</v>
      </c>
      <c r="M3204" t="s">
        <v>16693</v>
      </c>
      <c r="N3204" t="s">
        <v>328</v>
      </c>
      <c r="O3204" t="s">
        <v>328</v>
      </c>
    </row>
    <row r="3205" spans="1:15">
      <c r="A3205" t="s">
        <v>4866</v>
      </c>
      <c r="B3205" t="s">
        <v>16694</v>
      </c>
      <c r="C3205" t="s">
        <v>328</v>
      </c>
      <c r="D3205" t="s">
        <v>328</v>
      </c>
      <c r="E3205" t="s">
        <v>12934</v>
      </c>
      <c r="F3205" t="s">
        <v>2907</v>
      </c>
      <c r="G3205" t="s">
        <v>328</v>
      </c>
      <c r="H3205" t="s">
        <v>328</v>
      </c>
      <c r="I3205" t="s">
        <v>328</v>
      </c>
      <c r="J3205" t="s">
        <v>328</v>
      </c>
      <c r="K3205" t="s">
        <v>328</v>
      </c>
      <c r="L3205" t="s">
        <v>328</v>
      </c>
      <c r="M3205" t="s">
        <v>16693</v>
      </c>
      <c r="N3205" t="s">
        <v>328</v>
      </c>
      <c r="O3205" t="s">
        <v>328</v>
      </c>
    </row>
    <row r="3206" spans="1:15">
      <c r="A3206" t="s">
        <v>4866</v>
      </c>
      <c r="B3206" t="s">
        <v>16695</v>
      </c>
      <c r="C3206" t="s">
        <v>328</v>
      </c>
      <c r="D3206" t="s">
        <v>328</v>
      </c>
      <c r="E3206" t="s">
        <v>12934</v>
      </c>
      <c r="F3206" t="s">
        <v>2907</v>
      </c>
      <c r="G3206" t="s">
        <v>328</v>
      </c>
      <c r="H3206" t="s">
        <v>6524</v>
      </c>
      <c r="I3206" t="s">
        <v>328</v>
      </c>
      <c r="J3206" t="s">
        <v>328</v>
      </c>
      <c r="K3206" t="s">
        <v>328</v>
      </c>
      <c r="L3206" t="s">
        <v>328</v>
      </c>
      <c r="M3206" t="s">
        <v>16695</v>
      </c>
      <c r="N3206" t="s">
        <v>328</v>
      </c>
      <c r="O3206" t="s">
        <v>328</v>
      </c>
    </row>
    <row r="3207" spans="1:15">
      <c r="A3207" t="s">
        <v>4866</v>
      </c>
      <c r="B3207" t="s">
        <v>16696</v>
      </c>
      <c r="C3207" t="s">
        <v>328</v>
      </c>
      <c r="D3207" t="s">
        <v>328</v>
      </c>
      <c r="E3207" t="s">
        <v>2912</v>
      </c>
      <c r="F3207" t="s">
        <v>2911</v>
      </c>
      <c r="G3207" t="s">
        <v>328</v>
      </c>
      <c r="H3207" t="s">
        <v>328</v>
      </c>
      <c r="I3207" t="s">
        <v>328</v>
      </c>
      <c r="J3207" t="s">
        <v>328</v>
      </c>
      <c r="K3207" t="s">
        <v>328</v>
      </c>
      <c r="L3207" t="s">
        <v>328</v>
      </c>
      <c r="M3207" t="s">
        <v>12995</v>
      </c>
      <c r="N3207" t="s">
        <v>328</v>
      </c>
      <c r="O3207" t="s">
        <v>328</v>
      </c>
    </row>
    <row r="3208" spans="1:15">
      <c r="A3208" t="s">
        <v>4866</v>
      </c>
      <c r="B3208" t="s">
        <v>16697</v>
      </c>
      <c r="C3208" t="s">
        <v>328</v>
      </c>
      <c r="D3208" t="s">
        <v>328</v>
      </c>
      <c r="E3208" t="s">
        <v>12934</v>
      </c>
      <c r="F3208" t="s">
        <v>2907</v>
      </c>
      <c r="G3208" t="s">
        <v>328</v>
      </c>
      <c r="H3208" t="s">
        <v>328</v>
      </c>
      <c r="I3208" t="s">
        <v>328</v>
      </c>
      <c r="J3208" t="s">
        <v>328</v>
      </c>
      <c r="K3208" t="s">
        <v>328</v>
      </c>
      <c r="L3208" t="s">
        <v>328</v>
      </c>
      <c r="M3208" t="s">
        <v>16697</v>
      </c>
      <c r="N3208" t="s">
        <v>328</v>
      </c>
      <c r="O3208" t="s">
        <v>328</v>
      </c>
    </row>
    <row r="3209" spans="1:15">
      <c r="A3209" t="s">
        <v>4866</v>
      </c>
      <c r="B3209" t="s">
        <v>16698</v>
      </c>
      <c r="C3209" t="s">
        <v>328</v>
      </c>
      <c r="D3209" t="s">
        <v>328</v>
      </c>
      <c r="E3209" t="s">
        <v>12934</v>
      </c>
      <c r="F3209" t="s">
        <v>2907</v>
      </c>
      <c r="G3209" t="s">
        <v>328</v>
      </c>
      <c r="H3209" t="s">
        <v>328</v>
      </c>
      <c r="I3209" t="s">
        <v>328</v>
      </c>
      <c r="J3209" t="s">
        <v>328</v>
      </c>
      <c r="K3209" t="s">
        <v>328</v>
      </c>
      <c r="L3209" t="s">
        <v>328</v>
      </c>
      <c r="M3209" t="s">
        <v>16698</v>
      </c>
      <c r="N3209" t="s">
        <v>328</v>
      </c>
      <c r="O3209" t="s">
        <v>328</v>
      </c>
    </row>
    <row r="3210" spans="1:15">
      <c r="A3210" t="s">
        <v>4866</v>
      </c>
      <c r="B3210" t="s">
        <v>16699</v>
      </c>
      <c r="C3210" t="s">
        <v>328</v>
      </c>
      <c r="D3210" t="s">
        <v>328</v>
      </c>
      <c r="E3210" t="s">
        <v>12934</v>
      </c>
      <c r="F3210" t="s">
        <v>2907</v>
      </c>
      <c r="G3210" t="s">
        <v>328</v>
      </c>
      <c r="H3210" t="s">
        <v>328</v>
      </c>
      <c r="I3210" t="s">
        <v>328</v>
      </c>
      <c r="J3210" t="s">
        <v>328</v>
      </c>
      <c r="K3210" t="s">
        <v>328</v>
      </c>
      <c r="L3210" t="s">
        <v>328</v>
      </c>
      <c r="M3210" t="s">
        <v>16699</v>
      </c>
      <c r="N3210" t="s">
        <v>328</v>
      </c>
      <c r="O3210" t="s">
        <v>328</v>
      </c>
    </row>
    <row r="3211" spans="1:15">
      <c r="A3211" t="s">
        <v>4866</v>
      </c>
      <c r="B3211" t="s">
        <v>16700</v>
      </c>
      <c r="C3211" t="s">
        <v>328</v>
      </c>
      <c r="D3211" t="s">
        <v>328</v>
      </c>
      <c r="E3211" t="s">
        <v>12934</v>
      </c>
      <c r="F3211" t="s">
        <v>2907</v>
      </c>
      <c r="G3211" t="s">
        <v>328</v>
      </c>
      <c r="H3211" t="s">
        <v>328</v>
      </c>
      <c r="I3211" t="s">
        <v>328</v>
      </c>
      <c r="J3211" t="s">
        <v>328</v>
      </c>
      <c r="K3211" t="s">
        <v>328</v>
      </c>
      <c r="L3211">
        <v>150</v>
      </c>
      <c r="M3211" t="s">
        <v>16701</v>
      </c>
      <c r="N3211" t="s">
        <v>328</v>
      </c>
      <c r="O3211" t="s">
        <v>328</v>
      </c>
    </row>
    <row r="3212" spans="1:15">
      <c r="A3212" t="s">
        <v>4866</v>
      </c>
      <c r="B3212" t="s">
        <v>16702</v>
      </c>
      <c r="C3212" t="s">
        <v>328</v>
      </c>
      <c r="D3212" t="s">
        <v>328</v>
      </c>
      <c r="E3212" t="s">
        <v>12934</v>
      </c>
      <c r="F3212" t="s">
        <v>2907</v>
      </c>
      <c r="G3212" t="s">
        <v>328</v>
      </c>
      <c r="H3212" t="s">
        <v>328</v>
      </c>
      <c r="I3212" t="s">
        <v>328</v>
      </c>
      <c r="J3212" t="s">
        <v>328</v>
      </c>
      <c r="K3212" t="s">
        <v>328</v>
      </c>
      <c r="L3212">
        <v>150</v>
      </c>
      <c r="M3212" t="s">
        <v>16702</v>
      </c>
      <c r="N3212" t="s">
        <v>328</v>
      </c>
      <c r="O3212" t="s">
        <v>328</v>
      </c>
    </row>
    <row r="3213" spans="1:15">
      <c r="A3213" t="s">
        <v>4866</v>
      </c>
      <c r="B3213" t="s">
        <v>16703</v>
      </c>
      <c r="C3213" t="s">
        <v>328</v>
      </c>
      <c r="D3213" t="s">
        <v>328</v>
      </c>
      <c r="E3213" t="s">
        <v>12934</v>
      </c>
      <c r="F3213" t="s">
        <v>2907</v>
      </c>
      <c r="G3213" t="s">
        <v>328</v>
      </c>
      <c r="H3213" t="s">
        <v>6518</v>
      </c>
      <c r="I3213" t="s">
        <v>328</v>
      </c>
      <c r="J3213" t="s">
        <v>328</v>
      </c>
      <c r="K3213" t="s">
        <v>328</v>
      </c>
      <c r="L3213" t="s">
        <v>328</v>
      </c>
      <c r="M3213" t="s">
        <v>16703</v>
      </c>
      <c r="N3213" t="s">
        <v>328</v>
      </c>
      <c r="O3213" t="s">
        <v>328</v>
      </c>
    </row>
    <row r="3214" spans="1:15">
      <c r="A3214" t="s">
        <v>4866</v>
      </c>
      <c r="B3214" s="35" t="s">
        <v>16704</v>
      </c>
      <c r="C3214" t="s">
        <v>328</v>
      </c>
      <c r="D3214" t="s">
        <v>328</v>
      </c>
      <c r="E3214" t="s">
        <v>12934</v>
      </c>
      <c r="F3214" t="s">
        <v>2907</v>
      </c>
      <c r="G3214" t="s">
        <v>328</v>
      </c>
      <c r="H3214" t="s">
        <v>328</v>
      </c>
      <c r="I3214" t="s">
        <v>328</v>
      </c>
      <c r="J3214" t="s">
        <v>328</v>
      </c>
      <c r="K3214" t="s">
        <v>328</v>
      </c>
      <c r="L3214" t="s">
        <v>328</v>
      </c>
      <c r="M3214" s="35" t="s">
        <v>16704</v>
      </c>
    </row>
    <row r="3215" spans="1:15">
      <c r="A3215" t="s">
        <v>4866</v>
      </c>
      <c r="B3215" t="s">
        <v>16705</v>
      </c>
      <c r="C3215" t="s">
        <v>328</v>
      </c>
      <c r="D3215" t="s">
        <v>328</v>
      </c>
      <c r="E3215" t="s">
        <v>13551</v>
      </c>
      <c r="F3215" t="s">
        <v>2907</v>
      </c>
      <c r="G3215" t="s">
        <v>328</v>
      </c>
      <c r="H3215" t="s">
        <v>328</v>
      </c>
      <c r="I3215" t="s">
        <v>6501</v>
      </c>
      <c r="J3215" t="s">
        <v>328</v>
      </c>
      <c r="K3215" t="s">
        <v>328</v>
      </c>
      <c r="L3215" t="s">
        <v>328</v>
      </c>
      <c r="M3215" t="s">
        <v>16705</v>
      </c>
      <c r="N3215" t="s">
        <v>328</v>
      </c>
      <c r="O3215" t="s">
        <v>328</v>
      </c>
    </row>
    <row r="3216" spans="1:15">
      <c r="A3216" t="s">
        <v>4866</v>
      </c>
      <c r="B3216" t="s">
        <v>16706</v>
      </c>
      <c r="C3216" t="s">
        <v>328</v>
      </c>
      <c r="D3216" t="s">
        <v>328</v>
      </c>
      <c r="E3216" t="s">
        <v>12934</v>
      </c>
      <c r="F3216" t="s">
        <v>2907</v>
      </c>
      <c r="G3216" t="s">
        <v>328</v>
      </c>
      <c r="H3216" t="s">
        <v>6524</v>
      </c>
      <c r="I3216" t="s">
        <v>14550</v>
      </c>
      <c r="J3216" t="s">
        <v>328</v>
      </c>
      <c r="K3216" t="s">
        <v>328</v>
      </c>
      <c r="L3216" t="s">
        <v>328</v>
      </c>
      <c r="M3216" t="s">
        <v>16706</v>
      </c>
      <c r="N3216" t="s">
        <v>328</v>
      </c>
      <c r="O3216" t="s">
        <v>328</v>
      </c>
    </row>
    <row r="3217" spans="1:15">
      <c r="A3217" t="s">
        <v>4866</v>
      </c>
      <c r="B3217" t="s">
        <v>16707</v>
      </c>
      <c r="C3217" t="s">
        <v>328</v>
      </c>
      <c r="D3217" t="s">
        <v>328</v>
      </c>
      <c r="E3217" t="s">
        <v>12934</v>
      </c>
      <c r="F3217" t="s">
        <v>2907</v>
      </c>
      <c r="G3217" t="s">
        <v>328</v>
      </c>
      <c r="H3217" t="s">
        <v>6518</v>
      </c>
      <c r="I3217" t="s">
        <v>328</v>
      </c>
      <c r="J3217" t="s">
        <v>328</v>
      </c>
      <c r="K3217" t="s">
        <v>328</v>
      </c>
      <c r="L3217" t="s">
        <v>328</v>
      </c>
      <c r="M3217" t="s">
        <v>16707</v>
      </c>
      <c r="N3217" t="s">
        <v>328</v>
      </c>
      <c r="O3217" t="s">
        <v>328</v>
      </c>
    </row>
    <row r="3218" spans="1:15">
      <c r="A3218" t="s">
        <v>4866</v>
      </c>
      <c r="B3218" t="s">
        <v>16708</v>
      </c>
      <c r="C3218" t="s">
        <v>328</v>
      </c>
      <c r="D3218" t="s">
        <v>328</v>
      </c>
      <c r="E3218" t="s">
        <v>12934</v>
      </c>
      <c r="F3218" t="s">
        <v>2907</v>
      </c>
      <c r="G3218" t="s">
        <v>328</v>
      </c>
      <c r="H3218" t="s">
        <v>6524</v>
      </c>
      <c r="I3218" t="s">
        <v>328</v>
      </c>
      <c r="J3218" t="s">
        <v>328</v>
      </c>
      <c r="K3218" t="s">
        <v>328</v>
      </c>
      <c r="L3218" t="s">
        <v>328</v>
      </c>
      <c r="M3218" t="s">
        <v>16708</v>
      </c>
      <c r="N3218" t="s">
        <v>328</v>
      </c>
      <c r="O3218" t="s">
        <v>328</v>
      </c>
    </row>
    <row r="3219" spans="1:15">
      <c r="A3219" t="s">
        <v>4866</v>
      </c>
      <c r="B3219" t="s">
        <v>16709</v>
      </c>
      <c r="C3219" t="s">
        <v>328</v>
      </c>
      <c r="D3219" t="s">
        <v>328</v>
      </c>
      <c r="E3219" t="s">
        <v>12934</v>
      </c>
      <c r="F3219" t="s">
        <v>2907</v>
      </c>
      <c r="G3219" t="s">
        <v>328</v>
      </c>
      <c r="H3219" t="s">
        <v>328</v>
      </c>
      <c r="I3219" t="s">
        <v>328</v>
      </c>
      <c r="J3219" t="s">
        <v>328</v>
      </c>
      <c r="K3219" t="s">
        <v>328</v>
      </c>
      <c r="L3219" t="s">
        <v>328</v>
      </c>
      <c r="M3219" t="s">
        <v>16709</v>
      </c>
      <c r="N3219" t="s">
        <v>328</v>
      </c>
      <c r="O3219" t="s">
        <v>328</v>
      </c>
    </row>
    <row r="3220" spans="1:15">
      <c r="A3220" t="s">
        <v>4866</v>
      </c>
      <c r="B3220" t="s">
        <v>16710</v>
      </c>
      <c r="C3220" t="s">
        <v>328</v>
      </c>
      <c r="D3220" t="s">
        <v>328</v>
      </c>
      <c r="E3220" t="s">
        <v>12934</v>
      </c>
      <c r="F3220" t="s">
        <v>2907</v>
      </c>
      <c r="G3220" t="s">
        <v>328</v>
      </c>
      <c r="H3220" t="s">
        <v>6518</v>
      </c>
      <c r="I3220" t="s">
        <v>16711</v>
      </c>
      <c r="J3220" t="s">
        <v>328</v>
      </c>
      <c r="K3220" t="s">
        <v>328</v>
      </c>
      <c r="L3220" t="s">
        <v>328</v>
      </c>
      <c r="M3220" t="s">
        <v>16710</v>
      </c>
      <c r="N3220" t="s">
        <v>328</v>
      </c>
      <c r="O3220" t="s">
        <v>328</v>
      </c>
    </row>
    <row r="3221" spans="1:15">
      <c r="A3221" t="s">
        <v>4866</v>
      </c>
      <c r="B3221" t="s">
        <v>16712</v>
      </c>
      <c r="C3221" t="s">
        <v>328</v>
      </c>
      <c r="D3221" t="s">
        <v>328</v>
      </c>
      <c r="E3221" t="s">
        <v>12934</v>
      </c>
      <c r="F3221" t="s">
        <v>2907</v>
      </c>
      <c r="G3221" t="s">
        <v>328</v>
      </c>
      <c r="H3221" t="s">
        <v>328</v>
      </c>
      <c r="I3221" t="s">
        <v>328</v>
      </c>
      <c r="J3221" t="s">
        <v>328</v>
      </c>
      <c r="K3221" t="s">
        <v>328</v>
      </c>
      <c r="L3221" t="s">
        <v>328</v>
      </c>
      <c r="M3221" t="s">
        <v>16712</v>
      </c>
      <c r="N3221" t="s">
        <v>328</v>
      </c>
      <c r="O3221" t="s">
        <v>328</v>
      </c>
    </row>
    <row r="3222" spans="1:15">
      <c r="A3222" t="s">
        <v>4866</v>
      </c>
      <c r="B3222" t="s">
        <v>16713</v>
      </c>
      <c r="C3222" t="s">
        <v>328</v>
      </c>
      <c r="D3222" t="s">
        <v>328</v>
      </c>
      <c r="E3222" t="s">
        <v>12934</v>
      </c>
      <c r="F3222" t="s">
        <v>2911</v>
      </c>
      <c r="G3222" t="s">
        <v>328</v>
      </c>
      <c r="H3222" t="s">
        <v>328</v>
      </c>
      <c r="I3222" t="s">
        <v>328</v>
      </c>
      <c r="J3222" t="s">
        <v>328</v>
      </c>
      <c r="K3222" t="s">
        <v>328</v>
      </c>
      <c r="L3222">
        <v>88</v>
      </c>
      <c r="M3222" t="s">
        <v>16713</v>
      </c>
      <c r="N3222" t="s">
        <v>328</v>
      </c>
      <c r="O3222" t="s">
        <v>328</v>
      </c>
    </row>
    <row r="3223" spans="1:15">
      <c r="A3223" t="s">
        <v>4866</v>
      </c>
      <c r="B3223" t="s">
        <v>16714</v>
      </c>
      <c r="C3223" t="s">
        <v>328</v>
      </c>
      <c r="D3223" t="s">
        <v>328</v>
      </c>
      <c r="E3223" t="s">
        <v>12934</v>
      </c>
      <c r="F3223" t="s">
        <v>2911</v>
      </c>
      <c r="G3223" t="s">
        <v>328</v>
      </c>
      <c r="H3223" t="s">
        <v>328</v>
      </c>
      <c r="I3223" t="s">
        <v>328</v>
      </c>
      <c r="J3223" t="s">
        <v>328</v>
      </c>
      <c r="K3223" t="s">
        <v>328</v>
      </c>
      <c r="L3223">
        <v>88</v>
      </c>
      <c r="M3223" t="s">
        <v>16714</v>
      </c>
      <c r="N3223" t="s">
        <v>328</v>
      </c>
      <c r="O3223" t="s">
        <v>328</v>
      </c>
    </row>
    <row r="3224" spans="1:15">
      <c r="A3224" t="s">
        <v>4866</v>
      </c>
      <c r="B3224" t="s">
        <v>16715</v>
      </c>
      <c r="C3224" t="s">
        <v>328</v>
      </c>
      <c r="D3224" t="s">
        <v>328</v>
      </c>
      <c r="E3224" t="s">
        <v>12934</v>
      </c>
      <c r="F3224" t="s">
        <v>2911</v>
      </c>
      <c r="G3224" t="s">
        <v>328</v>
      </c>
      <c r="H3224" t="s">
        <v>328</v>
      </c>
      <c r="I3224" t="s">
        <v>328</v>
      </c>
      <c r="J3224" t="s">
        <v>328</v>
      </c>
      <c r="K3224" t="s">
        <v>328</v>
      </c>
      <c r="L3224" t="s">
        <v>328</v>
      </c>
      <c r="M3224" t="s">
        <v>16715</v>
      </c>
      <c r="N3224" t="s">
        <v>328</v>
      </c>
      <c r="O3224" t="s">
        <v>328</v>
      </c>
    </row>
    <row r="3225" spans="1:15">
      <c r="A3225" t="s">
        <v>4866</v>
      </c>
      <c r="B3225" t="s">
        <v>16716</v>
      </c>
      <c r="C3225" t="s">
        <v>328</v>
      </c>
      <c r="D3225" t="s">
        <v>328</v>
      </c>
      <c r="E3225" t="s">
        <v>2912</v>
      </c>
      <c r="F3225" t="s">
        <v>2911</v>
      </c>
      <c r="G3225" t="s">
        <v>328</v>
      </c>
      <c r="H3225" t="s">
        <v>6526</v>
      </c>
      <c r="I3225" t="s">
        <v>6501</v>
      </c>
      <c r="J3225" t="s">
        <v>328</v>
      </c>
      <c r="K3225" t="s">
        <v>328</v>
      </c>
      <c r="L3225">
        <v>88</v>
      </c>
      <c r="M3225" t="s">
        <v>16716</v>
      </c>
      <c r="N3225" t="s">
        <v>328</v>
      </c>
      <c r="O3225" t="s">
        <v>328</v>
      </c>
    </row>
    <row r="3226" spans="1:15">
      <c r="A3226" t="s">
        <v>4866</v>
      </c>
      <c r="B3226" t="s">
        <v>16717</v>
      </c>
      <c r="C3226" t="s">
        <v>328</v>
      </c>
      <c r="D3226" t="s">
        <v>328</v>
      </c>
      <c r="E3226" t="s">
        <v>12949</v>
      </c>
      <c r="F3226" t="s">
        <v>2907</v>
      </c>
      <c r="G3226" t="s">
        <v>328</v>
      </c>
      <c r="H3226" t="s">
        <v>328</v>
      </c>
      <c r="I3226" t="s">
        <v>13853</v>
      </c>
      <c r="J3226" t="s">
        <v>328</v>
      </c>
      <c r="K3226" t="s">
        <v>328</v>
      </c>
      <c r="L3226" t="s">
        <v>328</v>
      </c>
      <c r="M3226" t="s">
        <v>16717</v>
      </c>
      <c r="N3226" t="s">
        <v>328</v>
      </c>
      <c r="O3226" t="s">
        <v>328</v>
      </c>
    </row>
    <row r="3227" spans="1:15">
      <c r="A3227" t="s">
        <v>4866</v>
      </c>
      <c r="B3227" t="s">
        <v>16718</v>
      </c>
      <c r="C3227" t="s">
        <v>328</v>
      </c>
      <c r="D3227" t="s">
        <v>328</v>
      </c>
      <c r="E3227" t="s">
        <v>12934</v>
      </c>
      <c r="F3227" t="s">
        <v>2907</v>
      </c>
      <c r="G3227" t="s">
        <v>328</v>
      </c>
      <c r="H3227" t="s">
        <v>328</v>
      </c>
      <c r="I3227" t="s">
        <v>328</v>
      </c>
      <c r="J3227" t="s">
        <v>328</v>
      </c>
      <c r="K3227" t="s">
        <v>328</v>
      </c>
      <c r="L3227" t="s">
        <v>328</v>
      </c>
      <c r="M3227" t="s">
        <v>16718</v>
      </c>
      <c r="N3227" t="s">
        <v>328</v>
      </c>
      <c r="O3227" t="s">
        <v>328</v>
      </c>
    </row>
    <row r="3228" spans="1:15">
      <c r="A3228" t="s">
        <v>4866</v>
      </c>
      <c r="B3228" t="s">
        <v>16719</v>
      </c>
      <c r="C3228" t="s">
        <v>328</v>
      </c>
      <c r="D3228" t="s">
        <v>328</v>
      </c>
      <c r="E3228" t="s">
        <v>12934</v>
      </c>
      <c r="F3228" t="s">
        <v>2907</v>
      </c>
      <c r="G3228" t="s">
        <v>328</v>
      </c>
      <c r="H3228" t="s">
        <v>328</v>
      </c>
      <c r="I3228" t="s">
        <v>328</v>
      </c>
      <c r="J3228" t="s">
        <v>328</v>
      </c>
      <c r="K3228" t="s">
        <v>328</v>
      </c>
      <c r="L3228" t="s">
        <v>328</v>
      </c>
      <c r="M3228" t="s">
        <v>16719</v>
      </c>
      <c r="N3228" t="s">
        <v>328</v>
      </c>
      <c r="O3228" t="s">
        <v>328</v>
      </c>
    </row>
    <row r="3229" spans="1:15">
      <c r="A3229" t="s">
        <v>4866</v>
      </c>
      <c r="B3229" t="s">
        <v>16720</v>
      </c>
      <c r="C3229" t="s">
        <v>328</v>
      </c>
      <c r="D3229" t="s">
        <v>328</v>
      </c>
      <c r="E3229" t="s">
        <v>12934</v>
      </c>
      <c r="F3229" t="s">
        <v>2907</v>
      </c>
      <c r="G3229" t="s">
        <v>328</v>
      </c>
      <c r="H3229" t="s">
        <v>328</v>
      </c>
      <c r="I3229" t="s">
        <v>328</v>
      </c>
      <c r="J3229" t="s">
        <v>328</v>
      </c>
      <c r="K3229" t="s">
        <v>328</v>
      </c>
      <c r="L3229" t="s">
        <v>328</v>
      </c>
      <c r="M3229" t="s">
        <v>16720</v>
      </c>
      <c r="N3229" t="s">
        <v>328</v>
      </c>
      <c r="O3229" t="s">
        <v>328</v>
      </c>
    </row>
    <row r="3230" spans="1:15">
      <c r="A3230" t="s">
        <v>4866</v>
      </c>
      <c r="B3230" t="s">
        <v>16721</v>
      </c>
      <c r="C3230" t="s">
        <v>328</v>
      </c>
      <c r="D3230" t="s">
        <v>328</v>
      </c>
      <c r="E3230" t="s">
        <v>12934</v>
      </c>
      <c r="F3230" t="s">
        <v>2907</v>
      </c>
      <c r="G3230" t="s">
        <v>328</v>
      </c>
      <c r="H3230" t="s">
        <v>6524</v>
      </c>
      <c r="I3230" t="s">
        <v>328</v>
      </c>
      <c r="J3230" t="s">
        <v>328</v>
      </c>
      <c r="K3230" t="s">
        <v>328</v>
      </c>
      <c r="L3230" t="s">
        <v>328</v>
      </c>
      <c r="M3230" t="s">
        <v>16721</v>
      </c>
      <c r="N3230" t="s">
        <v>328</v>
      </c>
      <c r="O3230" t="s">
        <v>328</v>
      </c>
    </row>
    <row r="3231" spans="1:15">
      <c r="A3231" t="s">
        <v>4866</v>
      </c>
      <c r="B3231" t="s">
        <v>16722</v>
      </c>
      <c r="C3231" t="s">
        <v>328</v>
      </c>
      <c r="D3231" t="s">
        <v>328</v>
      </c>
      <c r="E3231" t="s">
        <v>12934</v>
      </c>
      <c r="F3231" t="s">
        <v>2907</v>
      </c>
      <c r="G3231" t="s">
        <v>328</v>
      </c>
      <c r="H3231" t="s">
        <v>6524</v>
      </c>
      <c r="I3231" t="s">
        <v>328</v>
      </c>
      <c r="J3231" t="s">
        <v>328</v>
      </c>
      <c r="K3231" t="s">
        <v>328</v>
      </c>
      <c r="L3231" t="s">
        <v>328</v>
      </c>
      <c r="M3231" t="s">
        <v>16722</v>
      </c>
      <c r="N3231" t="s">
        <v>328</v>
      </c>
      <c r="O3231" t="s">
        <v>328</v>
      </c>
    </row>
    <row r="3232" spans="1:15">
      <c r="A3232" t="s">
        <v>4866</v>
      </c>
      <c r="B3232" t="s">
        <v>16723</v>
      </c>
      <c r="C3232" t="s">
        <v>328</v>
      </c>
      <c r="D3232" t="s">
        <v>328</v>
      </c>
      <c r="E3232" t="s">
        <v>12934</v>
      </c>
      <c r="F3232" t="s">
        <v>2907</v>
      </c>
      <c r="G3232" t="s">
        <v>328</v>
      </c>
      <c r="H3232" t="s">
        <v>328</v>
      </c>
      <c r="I3232" t="s">
        <v>328</v>
      </c>
      <c r="J3232" t="s">
        <v>328</v>
      </c>
      <c r="K3232" t="s">
        <v>328</v>
      </c>
      <c r="L3232" t="s">
        <v>328</v>
      </c>
      <c r="M3232" t="s">
        <v>16723</v>
      </c>
      <c r="N3232" t="s">
        <v>328</v>
      </c>
      <c r="O3232" t="s">
        <v>328</v>
      </c>
    </row>
    <row r="3233" spans="1:15">
      <c r="A3233" t="s">
        <v>4866</v>
      </c>
      <c r="B3233" t="s">
        <v>16724</v>
      </c>
      <c r="C3233" t="s">
        <v>328</v>
      </c>
      <c r="D3233" t="s">
        <v>328</v>
      </c>
      <c r="E3233" t="s">
        <v>12934</v>
      </c>
      <c r="F3233" t="s">
        <v>2907</v>
      </c>
      <c r="G3233" t="s">
        <v>328</v>
      </c>
      <c r="H3233" t="s">
        <v>328</v>
      </c>
      <c r="I3233" t="s">
        <v>328</v>
      </c>
      <c r="J3233" t="s">
        <v>328</v>
      </c>
      <c r="K3233" t="s">
        <v>328</v>
      </c>
      <c r="L3233" t="s">
        <v>328</v>
      </c>
      <c r="M3233" t="s">
        <v>16724</v>
      </c>
      <c r="N3233" t="s">
        <v>328</v>
      </c>
      <c r="O3233" t="s">
        <v>328</v>
      </c>
    </row>
    <row r="3234" spans="1:15">
      <c r="A3234" t="s">
        <v>4866</v>
      </c>
      <c r="B3234" t="s">
        <v>16725</v>
      </c>
      <c r="C3234" t="s">
        <v>328</v>
      </c>
      <c r="D3234" t="s">
        <v>328</v>
      </c>
      <c r="E3234" t="s">
        <v>12934</v>
      </c>
      <c r="F3234" t="s">
        <v>2907</v>
      </c>
      <c r="G3234" t="s">
        <v>328</v>
      </c>
      <c r="H3234" t="s">
        <v>328</v>
      </c>
      <c r="I3234" t="s">
        <v>328</v>
      </c>
      <c r="J3234" t="s">
        <v>328</v>
      </c>
      <c r="K3234" t="s">
        <v>328</v>
      </c>
      <c r="L3234" t="s">
        <v>328</v>
      </c>
      <c r="M3234" t="s">
        <v>16725</v>
      </c>
      <c r="N3234" t="s">
        <v>328</v>
      </c>
      <c r="O3234" t="s">
        <v>328</v>
      </c>
    </row>
    <row r="3235" spans="1:15">
      <c r="A3235" t="s">
        <v>4866</v>
      </c>
      <c r="B3235" t="s">
        <v>16726</v>
      </c>
      <c r="C3235" t="s">
        <v>328</v>
      </c>
      <c r="D3235" t="s">
        <v>328</v>
      </c>
      <c r="E3235" t="s">
        <v>12934</v>
      </c>
      <c r="F3235" t="s">
        <v>2907</v>
      </c>
      <c r="G3235" t="s">
        <v>328</v>
      </c>
      <c r="H3235" t="s">
        <v>328</v>
      </c>
      <c r="I3235" t="s">
        <v>328</v>
      </c>
      <c r="J3235" t="s">
        <v>328</v>
      </c>
      <c r="K3235" t="s">
        <v>328</v>
      </c>
      <c r="L3235" t="s">
        <v>328</v>
      </c>
      <c r="M3235" t="s">
        <v>16726</v>
      </c>
      <c r="N3235" t="s">
        <v>328</v>
      </c>
      <c r="O3235" t="s">
        <v>328</v>
      </c>
    </row>
    <row r="3236" spans="1:15">
      <c r="A3236" t="s">
        <v>4866</v>
      </c>
      <c r="B3236" t="s">
        <v>16727</v>
      </c>
      <c r="C3236" t="s">
        <v>328</v>
      </c>
      <c r="D3236" t="s">
        <v>328</v>
      </c>
      <c r="E3236" t="s">
        <v>12934</v>
      </c>
      <c r="F3236" t="s">
        <v>2907</v>
      </c>
      <c r="G3236" t="s">
        <v>328</v>
      </c>
      <c r="H3236" t="s">
        <v>2659</v>
      </c>
      <c r="I3236" t="s">
        <v>328</v>
      </c>
      <c r="J3236" t="s">
        <v>328</v>
      </c>
      <c r="K3236" t="s">
        <v>328</v>
      </c>
      <c r="L3236" t="s">
        <v>328</v>
      </c>
      <c r="M3236" t="s">
        <v>16728</v>
      </c>
      <c r="N3236" t="s">
        <v>328</v>
      </c>
      <c r="O3236" t="s">
        <v>328</v>
      </c>
    </row>
    <row r="3237" spans="1:15">
      <c r="A3237" t="s">
        <v>4866</v>
      </c>
      <c r="B3237" t="s">
        <v>16729</v>
      </c>
      <c r="C3237" t="s">
        <v>328</v>
      </c>
      <c r="D3237" t="s">
        <v>328</v>
      </c>
      <c r="E3237" t="s">
        <v>12934</v>
      </c>
      <c r="F3237" t="s">
        <v>2907</v>
      </c>
      <c r="G3237" t="s">
        <v>328</v>
      </c>
      <c r="H3237" t="s">
        <v>6518</v>
      </c>
      <c r="I3237" t="s">
        <v>6505</v>
      </c>
      <c r="J3237" t="s">
        <v>328</v>
      </c>
      <c r="K3237" t="s">
        <v>328</v>
      </c>
      <c r="L3237" t="s">
        <v>328</v>
      </c>
      <c r="M3237" t="s">
        <v>16729</v>
      </c>
      <c r="N3237" t="s">
        <v>328</v>
      </c>
      <c r="O3237" t="s">
        <v>328</v>
      </c>
    </row>
    <row r="3238" spans="1:15">
      <c r="A3238" t="s">
        <v>4866</v>
      </c>
      <c r="B3238" t="s">
        <v>16730</v>
      </c>
      <c r="C3238" t="s">
        <v>328</v>
      </c>
      <c r="D3238" t="s">
        <v>328</v>
      </c>
      <c r="E3238" t="s">
        <v>13551</v>
      </c>
      <c r="F3238" t="s">
        <v>2907</v>
      </c>
      <c r="G3238" t="s">
        <v>328</v>
      </c>
      <c r="H3238" t="s">
        <v>6524</v>
      </c>
      <c r="I3238" t="s">
        <v>328</v>
      </c>
      <c r="J3238" t="s">
        <v>328</v>
      </c>
      <c r="K3238" t="s">
        <v>328</v>
      </c>
      <c r="L3238" t="s">
        <v>328</v>
      </c>
      <c r="M3238" t="s">
        <v>16730</v>
      </c>
      <c r="N3238" t="s">
        <v>328</v>
      </c>
      <c r="O3238" t="s">
        <v>328</v>
      </c>
    </row>
    <row r="3239" spans="1:15">
      <c r="A3239" t="s">
        <v>4866</v>
      </c>
      <c r="B3239" t="s">
        <v>16731</v>
      </c>
      <c r="C3239" t="s">
        <v>328</v>
      </c>
      <c r="D3239" t="s">
        <v>328</v>
      </c>
      <c r="E3239" t="s">
        <v>12934</v>
      </c>
      <c r="F3239" t="s">
        <v>2907</v>
      </c>
      <c r="G3239" t="s">
        <v>328</v>
      </c>
      <c r="H3239" t="s">
        <v>6518</v>
      </c>
      <c r="I3239" t="s">
        <v>6497</v>
      </c>
      <c r="J3239" t="s">
        <v>328</v>
      </c>
      <c r="K3239" t="s">
        <v>328</v>
      </c>
      <c r="L3239" t="s">
        <v>328</v>
      </c>
      <c r="M3239" t="s">
        <v>16731</v>
      </c>
      <c r="N3239" t="s">
        <v>328</v>
      </c>
      <c r="O3239" t="s">
        <v>328</v>
      </c>
    </row>
    <row r="3240" spans="1:15">
      <c r="A3240" t="s">
        <v>4866</v>
      </c>
      <c r="B3240" t="s">
        <v>16732</v>
      </c>
      <c r="C3240" t="s">
        <v>328</v>
      </c>
      <c r="D3240" t="s">
        <v>328</v>
      </c>
      <c r="E3240" t="s">
        <v>12934</v>
      </c>
      <c r="F3240" t="s">
        <v>2907</v>
      </c>
      <c r="G3240" t="s">
        <v>328</v>
      </c>
      <c r="H3240" t="s">
        <v>6518</v>
      </c>
      <c r="I3240" t="s">
        <v>328</v>
      </c>
      <c r="J3240" t="s">
        <v>328</v>
      </c>
      <c r="K3240" t="s">
        <v>328</v>
      </c>
      <c r="L3240" t="s">
        <v>328</v>
      </c>
      <c r="M3240" t="s">
        <v>16732</v>
      </c>
      <c r="N3240" t="s">
        <v>328</v>
      </c>
      <c r="O3240" t="s">
        <v>328</v>
      </c>
    </row>
    <row r="3241" spans="1:15">
      <c r="A3241" t="s">
        <v>4866</v>
      </c>
      <c r="B3241" t="s">
        <v>16733</v>
      </c>
      <c r="C3241" t="s">
        <v>328</v>
      </c>
      <c r="D3241" t="s">
        <v>328</v>
      </c>
      <c r="E3241" t="s">
        <v>12934</v>
      </c>
      <c r="F3241" t="s">
        <v>2907</v>
      </c>
      <c r="G3241" t="s">
        <v>328</v>
      </c>
      <c r="H3241" t="s">
        <v>328</v>
      </c>
      <c r="I3241" t="s">
        <v>328</v>
      </c>
      <c r="J3241" t="s">
        <v>328</v>
      </c>
      <c r="K3241" t="s">
        <v>328</v>
      </c>
      <c r="L3241" t="s">
        <v>328</v>
      </c>
      <c r="M3241" t="s">
        <v>16733</v>
      </c>
      <c r="N3241" t="s">
        <v>328</v>
      </c>
      <c r="O3241" t="s">
        <v>328</v>
      </c>
    </row>
    <row r="3242" spans="1:15">
      <c r="A3242" t="s">
        <v>4866</v>
      </c>
      <c r="B3242" t="s">
        <v>16734</v>
      </c>
      <c r="C3242" t="s">
        <v>328</v>
      </c>
      <c r="D3242" t="s">
        <v>328</v>
      </c>
      <c r="E3242" t="s">
        <v>328</v>
      </c>
      <c r="F3242" t="s">
        <v>2907</v>
      </c>
      <c r="G3242" t="s">
        <v>328</v>
      </c>
      <c r="H3242" t="s">
        <v>328</v>
      </c>
      <c r="I3242" t="s">
        <v>328</v>
      </c>
      <c r="J3242" t="s">
        <v>328</v>
      </c>
      <c r="K3242" t="s">
        <v>328</v>
      </c>
      <c r="L3242" t="s">
        <v>328</v>
      </c>
      <c r="M3242" t="s">
        <v>16734</v>
      </c>
      <c r="N3242" t="s">
        <v>328</v>
      </c>
      <c r="O3242" t="s">
        <v>328</v>
      </c>
    </row>
    <row r="3243" spans="1:15">
      <c r="A3243" t="s">
        <v>4866</v>
      </c>
      <c r="B3243" t="s">
        <v>16735</v>
      </c>
      <c r="C3243" t="s">
        <v>328</v>
      </c>
      <c r="D3243" t="s">
        <v>328</v>
      </c>
      <c r="E3243" t="s">
        <v>12934</v>
      </c>
      <c r="F3243" t="s">
        <v>2907</v>
      </c>
      <c r="G3243" t="s">
        <v>328</v>
      </c>
      <c r="H3243" t="s">
        <v>328</v>
      </c>
      <c r="I3243" t="s">
        <v>328</v>
      </c>
      <c r="J3243" t="s">
        <v>328</v>
      </c>
      <c r="K3243" t="s">
        <v>328</v>
      </c>
      <c r="L3243" t="s">
        <v>328</v>
      </c>
      <c r="M3243" t="s">
        <v>16735</v>
      </c>
      <c r="N3243" t="s">
        <v>328</v>
      </c>
      <c r="O3243" t="s">
        <v>328</v>
      </c>
    </row>
    <row r="3244" spans="1:15">
      <c r="A3244" t="s">
        <v>4866</v>
      </c>
      <c r="B3244" t="s">
        <v>16736</v>
      </c>
      <c r="C3244" t="s">
        <v>328</v>
      </c>
      <c r="D3244" t="s">
        <v>328</v>
      </c>
      <c r="E3244" t="s">
        <v>12934</v>
      </c>
      <c r="F3244" t="s">
        <v>2907</v>
      </c>
      <c r="G3244" t="s">
        <v>328</v>
      </c>
      <c r="H3244" t="s">
        <v>328</v>
      </c>
      <c r="I3244" t="s">
        <v>328</v>
      </c>
      <c r="J3244" t="s">
        <v>328</v>
      </c>
      <c r="K3244" t="s">
        <v>328</v>
      </c>
      <c r="L3244" t="s">
        <v>328</v>
      </c>
      <c r="M3244" t="s">
        <v>16736</v>
      </c>
      <c r="N3244" t="s">
        <v>328</v>
      </c>
      <c r="O3244" t="s">
        <v>328</v>
      </c>
    </row>
    <row r="3245" spans="1:15">
      <c r="A3245" t="s">
        <v>4866</v>
      </c>
      <c r="B3245" t="s">
        <v>16737</v>
      </c>
      <c r="C3245" t="s">
        <v>328</v>
      </c>
      <c r="D3245" t="s">
        <v>328</v>
      </c>
      <c r="E3245" t="s">
        <v>12934</v>
      </c>
      <c r="F3245" t="s">
        <v>2907</v>
      </c>
      <c r="G3245" t="s">
        <v>328</v>
      </c>
      <c r="H3245" t="s">
        <v>328</v>
      </c>
      <c r="I3245" t="s">
        <v>328</v>
      </c>
      <c r="J3245" t="s">
        <v>328</v>
      </c>
      <c r="K3245" t="s">
        <v>328</v>
      </c>
      <c r="L3245" t="s">
        <v>328</v>
      </c>
      <c r="M3245" t="s">
        <v>16738</v>
      </c>
      <c r="N3245" t="s">
        <v>328</v>
      </c>
      <c r="O3245" t="s">
        <v>328</v>
      </c>
    </row>
    <row r="3246" spans="1:15">
      <c r="A3246" t="s">
        <v>4866</v>
      </c>
      <c r="B3246" t="s">
        <v>16739</v>
      </c>
      <c r="C3246" t="s">
        <v>328</v>
      </c>
      <c r="D3246" t="s">
        <v>328</v>
      </c>
      <c r="E3246" t="s">
        <v>12934</v>
      </c>
      <c r="F3246" t="s">
        <v>2907</v>
      </c>
      <c r="G3246" t="s">
        <v>328</v>
      </c>
      <c r="H3246" t="s">
        <v>328</v>
      </c>
      <c r="I3246" t="s">
        <v>328</v>
      </c>
      <c r="J3246" t="s">
        <v>328</v>
      </c>
      <c r="K3246" t="s">
        <v>328</v>
      </c>
      <c r="L3246" t="s">
        <v>328</v>
      </c>
      <c r="M3246" t="s">
        <v>16740</v>
      </c>
      <c r="N3246" t="s">
        <v>328</v>
      </c>
      <c r="O3246" t="s">
        <v>328</v>
      </c>
    </row>
    <row r="3247" spans="1:15">
      <c r="A3247" t="s">
        <v>4866</v>
      </c>
      <c r="B3247" t="s">
        <v>16741</v>
      </c>
      <c r="C3247" t="s">
        <v>328</v>
      </c>
      <c r="D3247" t="s">
        <v>328</v>
      </c>
      <c r="E3247" t="s">
        <v>12934</v>
      </c>
      <c r="F3247" t="s">
        <v>2907</v>
      </c>
      <c r="G3247" t="s">
        <v>328</v>
      </c>
      <c r="H3247" t="s">
        <v>328</v>
      </c>
      <c r="I3247" t="s">
        <v>328</v>
      </c>
      <c r="J3247" t="s">
        <v>328</v>
      </c>
      <c r="K3247" t="s">
        <v>328</v>
      </c>
      <c r="L3247" t="s">
        <v>328</v>
      </c>
      <c r="M3247" t="s">
        <v>16742</v>
      </c>
      <c r="N3247" t="s">
        <v>328</v>
      </c>
      <c r="O3247" t="s">
        <v>328</v>
      </c>
    </row>
    <row r="3248" spans="1:15">
      <c r="A3248" t="s">
        <v>4866</v>
      </c>
      <c r="B3248" t="s">
        <v>16743</v>
      </c>
      <c r="C3248" t="s">
        <v>328</v>
      </c>
      <c r="D3248" t="s">
        <v>328</v>
      </c>
      <c r="E3248" t="s">
        <v>12934</v>
      </c>
      <c r="F3248" t="s">
        <v>2907</v>
      </c>
      <c r="G3248" t="s">
        <v>328</v>
      </c>
      <c r="H3248" t="s">
        <v>328</v>
      </c>
      <c r="I3248" t="s">
        <v>328</v>
      </c>
      <c r="J3248" t="s">
        <v>328</v>
      </c>
      <c r="K3248" t="s">
        <v>328</v>
      </c>
      <c r="L3248" t="s">
        <v>328</v>
      </c>
      <c r="M3248" t="s">
        <v>16743</v>
      </c>
      <c r="N3248" t="s">
        <v>328</v>
      </c>
      <c r="O3248" t="s">
        <v>328</v>
      </c>
    </row>
    <row r="3249" spans="1:15">
      <c r="A3249" t="s">
        <v>4866</v>
      </c>
      <c r="B3249" t="s">
        <v>16744</v>
      </c>
      <c r="C3249" t="s">
        <v>328</v>
      </c>
      <c r="D3249" t="s">
        <v>328</v>
      </c>
      <c r="E3249" t="s">
        <v>12934</v>
      </c>
      <c r="F3249" t="s">
        <v>2907</v>
      </c>
      <c r="G3249" t="s">
        <v>328</v>
      </c>
      <c r="H3249" t="s">
        <v>6518</v>
      </c>
      <c r="I3249" t="s">
        <v>328</v>
      </c>
      <c r="J3249" t="s">
        <v>328</v>
      </c>
      <c r="K3249" t="s">
        <v>328</v>
      </c>
      <c r="L3249" t="s">
        <v>328</v>
      </c>
      <c r="M3249" t="s">
        <v>16744</v>
      </c>
      <c r="N3249" t="s">
        <v>328</v>
      </c>
      <c r="O3249" t="s">
        <v>328</v>
      </c>
    </row>
    <row r="3250" spans="1:15">
      <c r="A3250" t="s">
        <v>4866</v>
      </c>
      <c r="B3250" t="s">
        <v>16745</v>
      </c>
      <c r="C3250" t="s">
        <v>328</v>
      </c>
      <c r="D3250" t="s">
        <v>328</v>
      </c>
      <c r="E3250" t="s">
        <v>12934</v>
      </c>
      <c r="F3250" t="s">
        <v>2907</v>
      </c>
      <c r="G3250" t="s">
        <v>328</v>
      </c>
      <c r="H3250" t="s">
        <v>328</v>
      </c>
      <c r="I3250" t="s">
        <v>328</v>
      </c>
      <c r="J3250" t="s">
        <v>328</v>
      </c>
      <c r="K3250" t="s">
        <v>328</v>
      </c>
      <c r="L3250" t="s">
        <v>328</v>
      </c>
      <c r="M3250" t="s">
        <v>16745</v>
      </c>
      <c r="N3250" t="s">
        <v>328</v>
      </c>
      <c r="O3250" t="s">
        <v>328</v>
      </c>
    </row>
    <row r="3251" spans="1:15">
      <c r="A3251" t="s">
        <v>4866</v>
      </c>
      <c r="B3251" t="s">
        <v>16746</v>
      </c>
      <c r="C3251" t="s">
        <v>328</v>
      </c>
      <c r="D3251" t="s">
        <v>328</v>
      </c>
      <c r="E3251" t="s">
        <v>12934</v>
      </c>
      <c r="F3251" t="s">
        <v>2907</v>
      </c>
      <c r="G3251" t="s">
        <v>328</v>
      </c>
      <c r="H3251" t="s">
        <v>328</v>
      </c>
      <c r="I3251" t="s">
        <v>328</v>
      </c>
      <c r="J3251" t="s">
        <v>328</v>
      </c>
      <c r="K3251" t="s">
        <v>328</v>
      </c>
      <c r="L3251" t="s">
        <v>328</v>
      </c>
      <c r="M3251" t="s">
        <v>16746</v>
      </c>
      <c r="N3251" t="s">
        <v>328</v>
      </c>
      <c r="O3251" t="s">
        <v>328</v>
      </c>
    </row>
    <row r="3252" spans="1:15">
      <c r="A3252" t="s">
        <v>4866</v>
      </c>
      <c r="B3252" t="s">
        <v>16747</v>
      </c>
      <c r="C3252" t="s">
        <v>328</v>
      </c>
      <c r="D3252" t="s">
        <v>328</v>
      </c>
      <c r="E3252" t="s">
        <v>12949</v>
      </c>
      <c r="F3252" t="s">
        <v>2907</v>
      </c>
      <c r="G3252" t="s">
        <v>328</v>
      </c>
      <c r="H3252" t="s">
        <v>328</v>
      </c>
      <c r="I3252" t="s">
        <v>15754</v>
      </c>
      <c r="J3252" t="s">
        <v>16748</v>
      </c>
      <c r="K3252" t="s">
        <v>328</v>
      </c>
      <c r="L3252">
        <v>120</v>
      </c>
      <c r="M3252" t="s">
        <v>16749</v>
      </c>
      <c r="N3252" t="s">
        <v>328</v>
      </c>
      <c r="O3252" t="s">
        <v>328</v>
      </c>
    </row>
    <row r="3253" spans="1:15">
      <c r="A3253" t="s">
        <v>4866</v>
      </c>
      <c r="B3253" t="s">
        <v>16750</v>
      </c>
      <c r="C3253" t="s">
        <v>328</v>
      </c>
      <c r="D3253" t="s">
        <v>328</v>
      </c>
      <c r="E3253" t="s">
        <v>12949</v>
      </c>
      <c r="F3253" t="s">
        <v>2907</v>
      </c>
      <c r="G3253" t="s">
        <v>328</v>
      </c>
      <c r="H3253" t="s">
        <v>328</v>
      </c>
      <c r="I3253" t="s">
        <v>15754</v>
      </c>
      <c r="J3253" t="s">
        <v>16748</v>
      </c>
      <c r="K3253" t="s">
        <v>328</v>
      </c>
      <c r="L3253">
        <v>120</v>
      </c>
      <c r="M3253" t="s">
        <v>16749</v>
      </c>
      <c r="N3253" t="s">
        <v>328</v>
      </c>
      <c r="O3253" t="s">
        <v>328</v>
      </c>
    </row>
    <row r="3254" spans="1:15">
      <c r="A3254" t="s">
        <v>4866</v>
      </c>
      <c r="B3254" t="s">
        <v>16749</v>
      </c>
      <c r="C3254" t="s">
        <v>328</v>
      </c>
      <c r="D3254" t="s">
        <v>328</v>
      </c>
      <c r="E3254" t="s">
        <v>12949</v>
      </c>
      <c r="F3254" t="s">
        <v>2907</v>
      </c>
      <c r="G3254" t="s">
        <v>328</v>
      </c>
      <c r="H3254" t="s">
        <v>328</v>
      </c>
      <c r="I3254" t="s">
        <v>15754</v>
      </c>
      <c r="J3254" t="s">
        <v>16748</v>
      </c>
      <c r="K3254" t="s">
        <v>328</v>
      </c>
      <c r="L3254">
        <v>120</v>
      </c>
      <c r="M3254" t="s">
        <v>16749</v>
      </c>
      <c r="N3254" t="s">
        <v>328</v>
      </c>
      <c r="O3254" t="s">
        <v>328</v>
      </c>
    </row>
    <row r="3255" spans="1:15">
      <c r="A3255" t="s">
        <v>4866</v>
      </c>
      <c r="B3255" t="s">
        <v>16751</v>
      </c>
      <c r="C3255" t="s">
        <v>328</v>
      </c>
      <c r="D3255" t="s">
        <v>328</v>
      </c>
      <c r="E3255" t="s">
        <v>12949</v>
      </c>
      <c r="F3255" t="s">
        <v>2907</v>
      </c>
      <c r="G3255" t="s">
        <v>328</v>
      </c>
      <c r="H3255" t="s">
        <v>328</v>
      </c>
      <c r="I3255" t="s">
        <v>15754</v>
      </c>
      <c r="J3255" t="s">
        <v>16748</v>
      </c>
      <c r="K3255" t="s">
        <v>328</v>
      </c>
      <c r="L3255">
        <v>120</v>
      </c>
      <c r="M3255" t="s">
        <v>16749</v>
      </c>
      <c r="N3255" t="s">
        <v>328</v>
      </c>
      <c r="O3255" t="s">
        <v>328</v>
      </c>
    </row>
    <row r="3256" spans="1:15">
      <c r="A3256" t="s">
        <v>4866</v>
      </c>
      <c r="B3256" t="s">
        <v>16752</v>
      </c>
      <c r="C3256" t="s">
        <v>328</v>
      </c>
      <c r="D3256" t="s">
        <v>328</v>
      </c>
      <c r="E3256" t="s">
        <v>12934</v>
      </c>
      <c r="F3256" t="s">
        <v>2907</v>
      </c>
      <c r="G3256" t="s">
        <v>328</v>
      </c>
      <c r="H3256" t="s">
        <v>328</v>
      </c>
      <c r="I3256" t="s">
        <v>328</v>
      </c>
      <c r="J3256" t="s">
        <v>328</v>
      </c>
      <c r="K3256" t="s">
        <v>328</v>
      </c>
      <c r="L3256" t="s">
        <v>328</v>
      </c>
      <c r="M3256" t="s">
        <v>16749</v>
      </c>
      <c r="N3256" t="s">
        <v>328</v>
      </c>
      <c r="O3256" t="s">
        <v>328</v>
      </c>
    </row>
    <row r="3257" spans="1:15">
      <c r="A3257" t="s">
        <v>4866</v>
      </c>
      <c r="B3257" t="s">
        <v>16753</v>
      </c>
      <c r="C3257" t="s">
        <v>328</v>
      </c>
      <c r="D3257" t="s">
        <v>328</v>
      </c>
      <c r="E3257" t="s">
        <v>12949</v>
      </c>
      <c r="F3257" t="s">
        <v>2907</v>
      </c>
      <c r="G3257" t="s">
        <v>328</v>
      </c>
      <c r="H3257" t="s">
        <v>2659</v>
      </c>
      <c r="I3257" t="s">
        <v>6507</v>
      </c>
      <c r="J3257" t="s">
        <v>328</v>
      </c>
      <c r="K3257" t="s">
        <v>328</v>
      </c>
      <c r="L3257">
        <v>116</v>
      </c>
      <c r="M3257" t="s">
        <v>16753</v>
      </c>
      <c r="N3257" t="s">
        <v>328</v>
      </c>
      <c r="O3257" t="s">
        <v>328</v>
      </c>
    </row>
    <row r="3258" spans="1:15">
      <c r="A3258" t="s">
        <v>4866</v>
      </c>
      <c r="B3258" t="s">
        <v>16754</v>
      </c>
      <c r="C3258" t="s">
        <v>328</v>
      </c>
      <c r="D3258" t="s">
        <v>328</v>
      </c>
      <c r="E3258" t="s">
        <v>12949</v>
      </c>
      <c r="F3258" t="s">
        <v>2907</v>
      </c>
      <c r="G3258" t="s">
        <v>328</v>
      </c>
      <c r="H3258" t="s">
        <v>6524</v>
      </c>
      <c r="I3258" t="s">
        <v>6501</v>
      </c>
      <c r="J3258" t="s">
        <v>328</v>
      </c>
      <c r="K3258" t="s">
        <v>328</v>
      </c>
      <c r="L3258" t="s">
        <v>328</v>
      </c>
      <c r="M3258" t="s">
        <v>16754</v>
      </c>
      <c r="N3258" t="s">
        <v>328</v>
      </c>
      <c r="O3258" t="s">
        <v>328</v>
      </c>
    </row>
    <row r="3259" spans="1:15">
      <c r="A3259" t="s">
        <v>4866</v>
      </c>
      <c r="B3259" t="s">
        <v>16755</v>
      </c>
      <c r="C3259" t="s">
        <v>328</v>
      </c>
      <c r="D3259" t="s">
        <v>328</v>
      </c>
      <c r="E3259" t="s">
        <v>12934</v>
      </c>
      <c r="F3259" t="s">
        <v>2907</v>
      </c>
      <c r="G3259" t="s">
        <v>328</v>
      </c>
      <c r="H3259" t="s">
        <v>328</v>
      </c>
      <c r="I3259" t="s">
        <v>328</v>
      </c>
      <c r="J3259" t="s">
        <v>328</v>
      </c>
      <c r="K3259" t="s">
        <v>328</v>
      </c>
      <c r="L3259" t="s">
        <v>328</v>
      </c>
      <c r="M3259" t="s">
        <v>16754</v>
      </c>
      <c r="N3259" t="s">
        <v>328</v>
      </c>
      <c r="O3259" t="s">
        <v>328</v>
      </c>
    </row>
    <row r="3260" spans="1:15">
      <c r="A3260" t="s">
        <v>4866</v>
      </c>
      <c r="B3260" t="s">
        <v>16756</v>
      </c>
      <c r="C3260" t="s">
        <v>328</v>
      </c>
      <c r="D3260" t="s">
        <v>328</v>
      </c>
      <c r="E3260" t="s">
        <v>12934</v>
      </c>
      <c r="F3260" t="s">
        <v>2907</v>
      </c>
      <c r="G3260" t="s">
        <v>328</v>
      </c>
      <c r="H3260" t="s">
        <v>328</v>
      </c>
      <c r="I3260" t="s">
        <v>328</v>
      </c>
      <c r="J3260" t="s">
        <v>328</v>
      </c>
      <c r="K3260" t="s">
        <v>328</v>
      </c>
      <c r="L3260" t="s">
        <v>328</v>
      </c>
      <c r="M3260" t="s">
        <v>16754</v>
      </c>
      <c r="N3260" t="s">
        <v>328</v>
      </c>
      <c r="O3260" t="s">
        <v>328</v>
      </c>
    </row>
    <row r="3261" spans="1:15">
      <c r="A3261" t="s">
        <v>4866</v>
      </c>
      <c r="B3261" t="s">
        <v>16757</v>
      </c>
      <c r="C3261" t="s">
        <v>328</v>
      </c>
      <c r="D3261" t="s">
        <v>328</v>
      </c>
      <c r="E3261" t="s">
        <v>13551</v>
      </c>
      <c r="F3261" t="s">
        <v>2907</v>
      </c>
      <c r="G3261" t="s">
        <v>328</v>
      </c>
      <c r="H3261" t="s">
        <v>6518</v>
      </c>
      <c r="I3261" t="s">
        <v>6501</v>
      </c>
      <c r="J3261" t="s">
        <v>328</v>
      </c>
      <c r="K3261" t="s">
        <v>328</v>
      </c>
      <c r="L3261">
        <v>80</v>
      </c>
      <c r="M3261" t="s">
        <v>16757</v>
      </c>
      <c r="N3261" t="s">
        <v>328</v>
      </c>
      <c r="O3261" t="s">
        <v>328</v>
      </c>
    </row>
    <row r="3262" spans="1:15">
      <c r="A3262" t="s">
        <v>4866</v>
      </c>
      <c r="B3262" t="s">
        <v>16758</v>
      </c>
      <c r="C3262" t="s">
        <v>328</v>
      </c>
      <c r="D3262" t="s">
        <v>328</v>
      </c>
      <c r="E3262" t="s">
        <v>13551</v>
      </c>
      <c r="F3262" t="s">
        <v>2907</v>
      </c>
      <c r="G3262" t="s">
        <v>328</v>
      </c>
      <c r="H3262" t="s">
        <v>6518</v>
      </c>
      <c r="I3262" t="s">
        <v>6501</v>
      </c>
      <c r="J3262" t="s">
        <v>328</v>
      </c>
      <c r="K3262" t="s">
        <v>328</v>
      </c>
      <c r="L3262">
        <v>80</v>
      </c>
      <c r="M3262" t="s">
        <v>16757</v>
      </c>
      <c r="N3262" t="s">
        <v>328</v>
      </c>
      <c r="O3262" t="s">
        <v>328</v>
      </c>
    </row>
    <row r="3263" spans="1:15">
      <c r="A3263" t="s">
        <v>4866</v>
      </c>
      <c r="B3263" t="s">
        <v>16759</v>
      </c>
      <c r="C3263" t="s">
        <v>328</v>
      </c>
      <c r="D3263" t="s">
        <v>328</v>
      </c>
      <c r="E3263" t="s">
        <v>12934</v>
      </c>
      <c r="F3263" t="s">
        <v>2907</v>
      </c>
      <c r="G3263" t="s">
        <v>328</v>
      </c>
      <c r="H3263" t="s">
        <v>328</v>
      </c>
      <c r="I3263" t="s">
        <v>328</v>
      </c>
      <c r="J3263" t="s">
        <v>328</v>
      </c>
      <c r="K3263" t="s">
        <v>328</v>
      </c>
      <c r="L3263" t="s">
        <v>328</v>
      </c>
      <c r="M3263" t="s">
        <v>16757</v>
      </c>
      <c r="N3263" t="s">
        <v>328</v>
      </c>
      <c r="O3263" t="s">
        <v>328</v>
      </c>
    </row>
    <row r="3264" spans="1:15">
      <c r="A3264" t="s">
        <v>4866</v>
      </c>
      <c r="B3264" t="s">
        <v>16760</v>
      </c>
      <c r="C3264" t="s">
        <v>328</v>
      </c>
      <c r="D3264" t="s">
        <v>328</v>
      </c>
      <c r="E3264" t="s">
        <v>12949</v>
      </c>
      <c r="F3264" t="s">
        <v>2907</v>
      </c>
      <c r="G3264" t="s">
        <v>328</v>
      </c>
      <c r="H3264" t="s">
        <v>2659</v>
      </c>
      <c r="I3264" t="s">
        <v>6497</v>
      </c>
      <c r="J3264" t="s">
        <v>6507</v>
      </c>
      <c r="K3264" t="s">
        <v>328</v>
      </c>
      <c r="L3264">
        <v>94</v>
      </c>
      <c r="M3264" t="s">
        <v>16760</v>
      </c>
      <c r="N3264" t="s">
        <v>328</v>
      </c>
      <c r="O3264" t="s">
        <v>328</v>
      </c>
    </row>
    <row r="3265" spans="1:15">
      <c r="A3265" t="s">
        <v>4866</v>
      </c>
      <c r="B3265" t="s">
        <v>16761</v>
      </c>
      <c r="C3265" t="s">
        <v>328</v>
      </c>
      <c r="D3265" t="s">
        <v>328</v>
      </c>
      <c r="E3265" t="s">
        <v>12934</v>
      </c>
      <c r="F3265" t="s">
        <v>2907</v>
      </c>
      <c r="G3265" t="s">
        <v>328</v>
      </c>
      <c r="H3265" t="s">
        <v>328</v>
      </c>
      <c r="I3265" t="s">
        <v>328</v>
      </c>
      <c r="J3265" t="s">
        <v>328</v>
      </c>
      <c r="K3265" t="s">
        <v>328</v>
      </c>
      <c r="L3265" t="s">
        <v>328</v>
      </c>
      <c r="M3265" t="s">
        <v>16762</v>
      </c>
      <c r="N3265" t="s">
        <v>328</v>
      </c>
      <c r="O3265" t="s">
        <v>328</v>
      </c>
    </row>
    <row r="3266" spans="1:15">
      <c r="A3266" t="s">
        <v>4866</v>
      </c>
      <c r="B3266" t="s">
        <v>16763</v>
      </c>
      <c r="C3266" t="s">
        <v>328</v>
      </c>
      <c r="D3266" t="s">
        <v>328</v>
      </c>
      <c r="E3266" t="s">
        <v>12949</v>
      </c>
      <c r="F3266" t="s">
        <v>2907</v>
      </c>
      <c r="G3266" t="s">
        <v>328</v>
      </c>
      <c r="H3266" t="s">
        <v>6524</v>
      </c>
      <c r="I3266" t="s">
        <v>6501</v>
      </c>
      <c r="J3266" t="s">
        <v>328</v>
      </c>
      <c r="K3266" t="s">
        <v>328</v>
      </c>
      <c r="L3266" t="s">
        <v>328</v>
      </c>
      <c r="M3266" t="s">
        <v>16763</v>
      </c>
      <c r="N3266" t="s">
        <v>328</v>
      </c>
      <c r="O3266" t="s">
        <v>328</v>
      </c>
    </row>
    <row r="3267" spans="1:15">
      <c r="A3267" t="s">
        <v>4866</v>
      </c>
      <c r="B3267" t="s">
        <v>16763</v>
      </c>
      <c r="C3267" t="s">
        <v>328</v>
      </c>
      <c r="D3267" t="s">
        <v>328</v>
      </c>
      <c r="E3267" t="s">
        <v>13551</v>
      </c>
      <c r="F3267" t="s">
        <v>2907</v>
      </c>
      <c r="G3267" t="s">
        <v>328</v>
      </c>
      <c r="H3267" t="s">
        <v>328</v>
      </c>
      <c r="I3267" t="s">
        <v>6501</v>
      </c>
      <c r="J3267" t="s">
        <v>328</v>
      </c>
      <c r="K3267" t="s">
        <v>328</v>
      </c>
      <c r="L3267">
        <v>90</v>
      </c>
      <c r="M3267" t="s">
        <v>16763</v>
      </c>
      <c r="N3267" t="s">
        <v>328</v>
      </c>
      <c r="O3267" t="s">
        <v>328</v>
      </c>
    </row>
    <row r="3268" spans="1:15">
      <c r="A3268" t="s">
        <v>4866</v>
      </c>
      <c r="B3268" t="s">
        <v>16764</v>
      </c>
      <c r="C3268" t="s">
        <v>328</v>
      </c>
      <c r="D3268" t="s">
        <v>328</v>
      </c>
      <c r="E3268" t="s">
        <v>12934</v>
      </c>
      <c r="F3268" t="s">
        <v>2907</v>
      </c>
      <c r="G3268" t="s">
        <v>328</v>
      </c>
      <c r="H3268" t="s">
        <v>328</v>
      </c>
      <c r="I3268" t="s">
        <v>328</v>
      </c>
      <c r="J3268" t="s">
        <v>328</v>
      </c>
      <c r="K3268" t="s">
        <v>328</v>
      </c>
      <c r="L3268" t="s">
        <v>328</v>
      </c>
      <c r="M3268" t="s">
        <v>16764</v>
      </c>
      <c r="N3268" t="s">
        <v>328</v>
      </c>
      <c r="O3268" t="s">
        <v>328</v>
      </c>
    </row>
    <row r="3269" spans="1:15">
      <c r="A3269" t="s">
        <v>4866</v>
      </c>
      <c r="B3269" t="s">
        <v>16765</v>
      </c>
      <c r="C3269" t="s">
        <v>328</v>
      </c>
      <c r="D3269" t="s">
        <v>328</v>
      </c>
      <c r="E3269" t="s">
        <v>12934</v>
      </c>
      <c r="F3269" t="s">
        <v>2907</v>
      </c>
      <c r="G3269" t="s">
        <v>328</v>
      </c>
      <c r="H3269" t="s">
        <v>6524</v>
      </c>
      <c r="I3269" t="s">
        <v>328</v>
      </c>
      <c r="J3269" t="s">
        <v>328</v>
      </c>
      <c r="K3269" t="s">
        <v>328</v>
      </c>
      <c r="L3269" t="s">
        <v>328</v>
      </c>
      <c r="M3269" t="s">
        <v>16765</v>
      </c>
      <c r="N3269" t="s">
        <v>328</v>
      </c>
      <c r="O3269" t="s">
        <v>328</v>
      </c>
    </row>
    <row r="3270" spans="1:15">
      <c r="A3270" t="s">
        <v>4866</v>
      </c>
      <c r="B3270" t="s">
        <v>16766</v>
      </c>
      <c r="C3270" t="s">
        <v>328</v>
      </c>
      <c r="D3270" t="s">
        <v>328</v>
      </c>
      <c r="E3270" t="s">
        <v>12949</v>
      </c>
      <c r="F3270" t="s">
        <v>2907</v>
      </c>
      <c r="G3270" t="s">
        <v>328</v>
      </c>
      <c r="H3270" t="s">
        <v>6518</v>
      </c>
      <c r="I3270" t="s">
        <v>6507</v>
      </c>
      <c r="J3270" t="s">
        <v>328</v>
      </c>
      <c r="K3270" t="s">
        <v>328</v>
      </c>
      <c r="L3270" t="s">
        <v>328</v>
      </c>
      <c r="M3270" t="s">
        <v>16766</v>
      </c>
      <c r="N3270" t="s">
        <v>328</v>
      </c>
      <c r="O3270" t="s">
        <v>328</v>
      </c>
    </row>
    <row r="3271" spans="1:15">
      <c r="A3271" t="s">
        <v>4866</v>
      </c>
      <c r="B3271" t="s">
        <v>16767</v>
      </c>
      <c r="C3271" t="s">
        <v>328</v>
      </c>
      <c r="D3271" t="s">
        <v>328</v>
      </c>
      <c r="E3271" t="s">
        <v>12934</v>
      </c>
      <c r="F3271" t="s">
        <v>2907</v>
      </c>
      <c r="G3271" t="s">
        <v>328</v>
      </c>
      <c r="H3271" t="s">
        <v>328</v>
      </c>
      <c r="I3271" t="s">
        <v>13853</v>
      </c>
      <c r="J3271" t="s">
        <v>328</v>
      </c>
      <c r="K3271" t="s">
        <v>328</v>
      </c>
      <c r="L3271">
        <v>109</v>
      </c>
      <c r="M3271" t="s">
        <v>16767</v>
      </c>
      <c r="N3271" t="s">
        <v>328</v>
      </c>
      <c r="O3271" t="s">
        <v>328</v>
      </c>
    </row>
    <row r="3272" spans="1:15">
      <c r="A3272" t="s">
        <v>4866</v>
      </c>
      <c r="B3272" t="s">
        <v>16768</v>
      </c>
      <c r="C3272" t="s">
        <v>328</v>
      </c>
      <c r="D3272" t="s">
        <v>328</v>
      </c>
      <c r="E3272" t="s">
        <v>12934</v>
      </c>
      <c r="F3272" t="s">
        <v>2907</v>
      </c>
      <c r="G3272" t="s">
        <v>328</v>
      </c>
      <c r="H3272" t="s">
        <v>328</v>
      </c>
      <c r="I3272" t="s">
        <v>328</v>
      </c>
      <c r="J3272" t="s">
        <v>328</v>
      </c>
      <c r="K3272" t="s">
        <v>328</v>
      </c>
      <c r="L3272">
        <v>110</v>
      </c>
      <c r="M3272" t="s">
        <v>16769</v>
      </c>
      <c r="N3272" t="s">
        <v>328</v>
      </c>
      <c r="O3272" t="s">
        <v>328</v>
      </c>
    </row>
    <row r="3273" spans="1:15">
      <c r="A3273" t="s">
        <v>4866</v>
      </c>
      <c r="B3273" t="s">
        <v>16770</v>
      </c>
      <c r="C3273" t="s">
        <v>328</v>
      </c>
      <c r="D3273" t="s">
        <v>328</v>
      </c>
      <c r="E3273" t="s">
        <v>13551</v>
      </c>
      <c r="F3273" t="s">
        <v>2907</v>
      </c>
      <c r="G3273" t="s">
        <v>328</v>
      </c>
      <c r="H3273" t="s">
        <v>328</v>
      </c>
      <c r="I3273" t="s">
        <v>6501</v>
      </c>
      <c r="J3273" t="s">
        <v>328</v>
      </c>
      <c r="K3273" t="s">
        <v>328</v>
      </c>
      <c r="L3273">
        <v>92</v>
      </c>
      <c r="M3273" t="s">
        <v>16770</v>
      </c>
      <c r="N3273" t="s">
        <v>328</v>
      </c>
      <c r="O3273" t="s">
        <v>328</v>
      </c>
    </row>
    <row r="3274" spans="1:15">
      <c r="A3274" t="s">
        <v>4866</v>
      </c>
      <c r="B3274" t="s">
        <v>16771</v>
      </c>
      <c r="C3274" t="s">
        <v>328</v>
      </c>
      <c r="D3274" t="s">
        <v>328</v>
      </c>
      <c r="E3274" t="s">
        <v>12949</v>
      </c>
      <c r="F3274" t="s">
        <v>2907</v>
      </c>
      <c r="G3274" t="s">
        <v>328</v>
      </c>
      <c r="H3274" t="s">
        <v>6524</v>
      </c>
      <c r="I3274" t="s">
        <v>16772</v>
      </c>
      <c r="J3274" t="s">
        <v>328</v>
      </c>
      <c r="K3274" t="s">
        <v>328</v>
      </c>
      <c r="L3274">
        <v>115</v>
      </c>
      <c r="M3274" t="s">
        <v>16773</v>
      </c>
      <c r="N3274" t="s">
        <v>328</v>
      </c>
      <c r="O3274" t="s">
        <v>328</v>
      </c>
    </row>
    <row r="3275" spans="1:15">
      <c r="A3275" t="s">
        <v>4866</v>
      </c>
      <c r="B3275" t="s">
        <v>16774</v>
      </c>
      <c r="C3275" t="s">
        <v>328</v>
      </c>
      <c r="D3275" t="s">
        <v>328</v>
      </c>
      <c r="E3275" t="s">
        <v>12934</v>
      </c>
      <c r="F3275" t="s">
        <v>2907</v>
      </c>
      <c r="G3275" t="s">
        <v>328</v>
      </c>
      <c r="H3275" t="s">
        <v>328</v>
      </c>
      <c r="I3275" t="s">
        <v>13853</v>
      </c>
      <c r="J3275" t="s">
        <v>328</v>
      </c>
      <c r="K3275" t="s">
        <v>328</v>
      </c>
      <c r="L3275">
        <v>110</v>
      </c>
      <c r="M3275" t="s">
        <v>16774</v>
      </c>
      <c r="N3275" t="s">
        <v>328</v>
      </c>
      <c r="O3275" t="s">
        <v>328</v>
      </c>
    </row>
    <row r="3276" spans="1:15">
      <c r="A3276" t="s">
        <v>4866</v>
      </c>
      <c r="B3276" t="s">
        <v>16775</v>
      </c>
      <c r="C3276" t="s">
        <v>328</v>
      </c>
      <c r="D3276" t="s">
        <v>328</v>
      </c>
      <c r="E3276" t="s">
        <v>12934</v>
      </c>
      <c r="F3276" t="s">
        <v>2907</v>
      </c>
      <c r="G3276" t="s">
        <v>328</v>
      </c>
      <c r="H3276" t="s">
        <v>328</v>
      </c>
      <c r="I3276" t="s">
        <v>13853</v>
      </c>
      <c r="J3276" t="s">
        <v>328</v>
      </c>
      <c r="K3276" t="s">
        <v>328</v>
      </c>
      <c r="L3276">
        <v>107</v>
      </c>
      <c r="M3276" t="s">
        <v>16775</v>
      </c>
      <c r="N3276" t="s">
        <v>328</v>
      </c>
      <c r="O3276" t="s">
        <v>328</v>
      </c>
    </row>
    <row r="3277" spans="1:15">
      <c r="A3277" t="s">
        <v>4866</v>
      </c>
      <c r="B3277" t="s">
        <v>16776</v>
      </c>
      <c r="C3277" t="s">
        <v>328</v>
      </c>
      <c r="D3277" t="s">
        <v>328</v>
      </c>
      <c r="E3277" t="s">
        <v>12949</v>
      </c>
      <c r="F3277" t="s">
        <v>2907</v>
      </c>
      <c r="G3277" t="s">
        <v>328</v>
      </c>
      <c r="H3277" t="s">
        <v>6524</v>
      </c>
      <c r="I3277" t="s">
        <v>6501</v>
      </c>
      <c r="J3277" t="s">
        <v>328</v>
      </c>
      <c r="K3277" t="s">
        <v>328</v>
      </c>
      <c r="L3277" t="s">
        <v>328</v>
      </c>
      <c r="M3277" t="s">
        <v>16776</v>
      </c>
      <c r="N3277" t="s">
        <v>328</v>
      </c>
      <c r="O3277" t="s">
        <v>328</v>
      </c>
    </row>
    <row r="3278" spans="1:15">
      <c r="A3278" t="s">
        <v>4866</v>
      </c>
      <c r="B3278" t="s">
        <v>16777</v>
      </c>
      <c r="C3278" t="s">
        <v>328</v>
      </c>
      <c r="D3278" t="s">
        <v>328</v>
      </c>
      <c r="E3278" t="s">
        <v>12934</v>
      </c>
      <c r="F3278" t="s">
        <v>2907</v>
      </c>
      <c r="G3278" t="s">
        <v>328</v>
      </c>
      <c r="H3278" t="s">
        <v>328</v>
      </c>
      <c r="I3278" t="s">
        <v>13853</v>
      </c>
      <c r="J3278" t="s">
        <v>328</v>
      </c>
      <c r="K3278" t="s">
        <v>328</v>
      </c>
      <c r="L3278">
        <v>107</v>
      </c>
      <c r="M3278" t="s">
        <v>16777</v>
      </c>
      <c r="N3278" t="s">
        <v>328</v>
      </c>
      <c r="O3278" t="s">
        <v>328</v>
      </c>
    </row>
    <row r="3279" spans="1:15">
      <c r="A3279" t="s">
        <v>4866</v>
      </c>
      <c r="B3279" t="s">
        <v>16778</v>
      </c>
      <c r="C3279" t="s">
        <v>328</v>
      </c>
      <c r="D3279" t="s">
        <v>328</v>
      </c>
      <c r="E3279" t="s">
        <v>12934</v>
      </c>
      <c r="F3279" t="s">
        <v>2907</v>
      </c>
      <c r="G3279" t="s">
        <v>328</v>
      </c>
      <c r="H3279" t="s">
        <v>328</v>
      </c>
      <c r="I3279" t="s">
        <v>328</v>
      </c>
      <c r="J3279" t="s">
        <v>328</v>
      </c>
      <c r="K3279" t="s">
        <v>328</v>
      </c>
      <c r="L3279" t="s">
        <v>328</v>
      </c>
      <c r="M3279" t="s">
        <v>16778</v>
      </c>
      <c r="N3279" t="s">
        <v>328</v>
      </c>
      <c r="O3279" t="s">
        <v>328</v>
      </c>
    </row>
    <row r="3280" spans="1:15">
      <c r="A3280" t="s">
        <v>4866</v>
      </c>
      <c r="B3280" t="s">
        <v>16779</v>
      </c>
      <c r="C3280" t="s">
        <v>328</v>
      </c>
      <c r="D3280" t="s">
        <v>328</v>
      </c>
      <c r="E3280" t="s">
        <v>12934</v>
      </c>
      <c r="F3280" t="s">
        <v>2907</v>
      </c>
      <c r="G3280" t="s">
        <v>328</v>
      </c>
      <c r="H3280" t="s">
        <v>328</v>
      </c>
      <c r="I3280" t="s">
        <v>328</v>
      </c>
      <c r="J3280" t="s">
        <v>328</v>
      </c>
      <c r="K3280" t="s">
        <v>328</v>
      </c>
      <c r="L3280" t="s">
        <v>328</v>
      </c>
      <c r="M3280" t="s">
        <v>16779</v>
      </c>
      <c r="N3280" t="s">
        <v>328</v>
      </c>
      <c r="O3280" t="s">
        <v>328</v>
      </c>
    </row>
    <row r="3281" spans="1:15">
      <c r="A3281" t="s">
        <v>4866</v>
      </c>
      <c r="B3281" t="s">
        <v>16780</v>
      </c>
      <c r="C3281" t="s">
        <v>328</v>
      </c>
      <c r="D3281" t="s">
        <v>328</v>
      </c>
      <c r="E3281" t="s">
        <v>12934</v>
      </c>
      <c r="F3281" t="s">
        <v>2907</v>
      </c>
      <c r="G3281" t="s">
        <v>328</v>
      </c>
      <c r="H3281" t="s">
        <v>328</v>
      </c>
      <c r="I3281" t="s">
        <v>328</v>
      </c>
      <c r="J3281" t="s">
        <v>328</v>
      </c>
      <c r="K3281" t="s">
        <v>328</v>
      </c>
      <c r="L3281" t="s">
        <v>328</v>
      </c>
      <c r="M3281" t="s">
        <v>16780</v>
      </c>
      <c r="N3281" t="s">
        <v>328</v>
      </c>
      <c r="O3281" t="s">
        <v>328</v>
      </c>
    </row>
    <row r="3282" spans="1:15">
      <c r="A3282" t="s">
        <v>4866</v>
      </c>
      <c r="B3282" t="s">
        <v>16781</v>
      </c>
      <c r="C3282" t="s">
        <v>328</v>
      </c>
      <c r="D3282" t="s">
        <v>328</v>
      </c>
      <c r="E3282" t="s">
        <v>12934</v>
      </c>
      <c r="F3282" t="s">
        <v>2907</v>
      </c>
      <c r="G3282" t="s">
        <v>328</v>
      </c>
      <c r="H3282" t="s">
        <v>328</v>
      </c>
      <c r="I3282" t="s">
        <v>328</v>
      </c>
      <c r="J3282" t="s">
        <v>328</v>
      </c>
      <c r="K3282" t="s">
        <v>328</v>
      </c>
      <c r="L3282" t="s">
        <v>328</v>
      </c>
      <c r="M3282" t="s">
        <v>16781</v>
      </c>
      <c r="N3282" t="s">
        <v>328</v>
      </c>
      <c r="O3282" t="s">
        <v>328</v>
      </c>
    </row>
    <row r="3283" spans="1:15">
      <c r="A3283" t="s">
        <v>4866</v>
      </c>
      <c r="B3283" t="s">
        <v>16782</v>
      </c>
      <c r="C3283" t="s">
        <v>328</v>
      </c>
      <c r="D3283" t="s">
        <v>328</v>
      </c>
      <c r="E3283" t="s">
        <v>12949</v>
      </c>
      <c r="F3283" t="s">
        <v>2907</v>
      </c>
      <c r="G3283" t="s">
        <v>328</v>
      </c>
      <c r="H3283" t="s">
        <v>6524</v>
      </c>
      <c r="I3283" t="s">
        <v>6501</v>
      </c>
      <c r="J3283" t="s">
        <v>328</v>
      </c>
      <c r="K3283" t="s">
        <v>328</v>
      </c>
      <c r="L3283" t="s">
        <v>328</v>
      </c>
      <c r="M3283" t="s">
        <v>16782</v>
      </c>
      <c r="N3283" t="s">
        <v>328</v>
      </c>
      <c r="O3283" t="s">
        <v>328</v>
      </c>
    </row>
    <row r="3284" spans="1:15">
      <c r="A3284" t="s">
        <v>4866</v>
      </c>
      <c r="B3284" t="s">
        <v>16782</v>
      </c>
      <c r="C3284" t="s">
        <v>328</v>
      </c>
      <c r="D3284" t="s">
        <v>328</v>
      </c>
      <c r="E3284" t="s">
        <v>13551</v>
      </c>
      <c r="F3284" t="s">
        <v>2907</v>
      </c>
      <c r="G3284" t="s">
        <v>328</v>
      </c>
      <c r="H3284" t="s">
        <v>328</v>
      </c>
      <c r="I3284" t="s">
        <v>6501</v>
      </c>
      <c r="J3284" t="s">
        <v>328</v>
      </c>
      <c r="K3284" t="s">
        <v>328</v>
      </c>
      <c r="L3284">
        <v>94</v>
      </c>
      <c r="M3284" t="s">
        <v>16782</v>
      </c>
      <c r="N3284" t="s">
        <v>328</v>
      </c>
      <c r="O3284" t="s">
        <v>328</v>
      </c>
    </row>
    <row r="3285" spans="1:15">
      <c r="A3285" t="s">
        <v>4866</v>
      </c>
      <c r="B3285" t="s">
        <v>16783</v>
      </c>
      <c r="C3285" t="s">
        <v>328</v>
      </c>
      <c r="D3285" t="s">
        <v>328</v>
      </c>
      <c r="E3285" t="s">
        <v>12934</v>
      </c>
      <c r="F3285" t="s">
        <v>2907</v>
      </c>
      <c r="G3285" t="s">
        <v>328</v>
      </c>
      <c r="H3285" t="s">
        <v>328</v>
      </c>
      <c r="I3285" t="s">
        <v>13853</v>
      </c>
      <c r="J3285" t="s">
        <v>328</v>
      </c>
      <c r="K3285" t="s">
        <v>328</v>
      </c>
      <c r="L3285">
        <v>105</v>
      </c>
      <c r="M3285" t="s">
        <v>16783</v>
      </c>
      <c r="N3285" t="s">
        <v>328</v>
      </c>
      <c r="O3285" t="s">
        <v>328</v>
      </c>
    </row>
    <row r="3286" spans="1:15">
      <c r="A3286" t="s">
        <v>4866</v>
      </c>
      <c r="B3286" t="s">
        <v>16784</v>
      </c>
      <c r="C3286" t="s">
        <v>328</v>
      </c>
      <c r="D3286" t="s">
        <v>328</v>
      </c>
      <c r="E3286" t="s">
        <v>12949</v>
      </c>
      <c r="F3286" t="s">
        <v>2907</v>
      </c>
      <c r="G3286" t="s">
        <v>328</v>
      </c>
      <c r="H3286" t="s">
        <v>6524</v>
      </c>
      <c r="I3286" t="s">
        <v>6501</v>
      </c>
      <c r="J3286" t="s">
        <v>328</v>
      </c>
      <c r="K3286" t="s">
        <v>328</v>
      </c>
      <c r="L3286" t="s">
        <v>328</v>
      </c>
      <c r="M3286" t="s">
        <v>16784</v>
      </c>
      <c r="N3286" t="s">
        <v>328</v>
      </c>
      <c r="O3286" t="s">
        <v>328</v>
      </c>
    </row>
    <row r="3287" spans="1:15">
      <c r="A3287" t="s">
        <v>4866</v>
      </c>
      <c r="B3287" t="s">
        <v>16785</v>
      </c>
      <c r="C3287" t="s">
        <v>328</v>
      </c>
      <c r="D3287" t="s">
        <v>328</v>
      </c>
      <c r="E3287" t="s">
        <v>12934</v>
      </c>
      <c r="F3287" t="s">
        <v>2907</v>
      </c>
      <c r="G3287" t="s">
        <v>328</v>
      </c>
      <c r="H3287" t="s">
        <v>328</v>
      </c>
      <c r="I3287" t="s">
        <v>328</v>
      </c>
      <c r="J3287" t="s">
        <v>328</v>
      </c>
      <c r="K3287" t="s">
        <v>328</v>
      </c>
      <c r="L3287" t="s">
        <v>328</v>
      </c>
      <c r="M3287" t="s">
        <v>16785</v>
      </c>
      <c r="N3287" t="s">
        <v>328</v>
      </c>
      <c r="O3287" t="s">
        <v>328</v>
      </c>
    </row>
    <row r="3288" spans="1:15">
      <c r="A3288" t="s">
        <v>4866</v>
      </c>
      <c r="B3288" t="s">
        <v>16786</v>
      </c>
      <c r="C3288" t="s">
        <v>328</v>
      </c>
      <c r="D3288" t="s">
        <v>328</v>
      </c>
      <c r="E3288" t="s">
        <v>12934</v>
      </c>
      <c r="F3288" t="s">
        <v>2907</v>
      </c>
      <c r="G3288" t="s">
        <v>328</v>
      </c>
      <c r="H3288" t="s">
        <v>328</v>
      </c>
      <c r="I3288" t="s">
        <v>328</v>
      </c>
      <c r="J3288" t="s">
        <v>328</v>
      </c>
      <c r="K3288" t="s">
        <v>328</v>
      </c>
      <c r="L3288" t="s">
        <v>328</v>
      </c>
      <c r="M3288" t="s">
        <v>16786</v>
      </c>
      <c r="N3288" t="s">
        <v>328</v>
      </c>
      <c r="O3288" t="s">
        <v>328</v>
      </c>
    </row>
    <row r="3289" spans="1:15">
      <c r="A3289" t="s">
        <v>4866</v>
      </c>
      <c r="B3289" t="s">
        <v>16787</v>
      </c>
      <c r="C3289" t="s">
        <v>328</v>
      </c>
      <c r="D3289" t="s">
        <v>328</v>
      </c>
      <c r="E3289" t="s">
        <v>12949</v>
      </c>
      <c r="F3289" t="s">
        <v>2907</v>
      </c>
      <c r="G3289" t="s">
        <v>328</v>
      </c>
      <c r="H3289" t="s">
        <v>6524</v>
      </c>
      <c r="I3289" t="s">
        <v>6501</v>
      </c>
      <c r="J3289" t="s">
        <v>328</v>
      </c>
      <c r="K3289" t="s">
        <v>328</v>
      </c>
      <c r="L3289" t="s">
        <v>328</v>
      </c>
      <c r="M3289" t="s">
        <v>16787</v>
      </c>
      <c r="N3289" t="s">
        <v>328</v>
      </c>
      <c r="O3289" t="s">
        <v>328</v>
      </c>
    </row>
    <row r="3290" spans="1:15">
      <c r="A3290" t="s">
        <v>4866</v>
      </c>
      <c r="B3290" t="s">
        <v>16788</v>
      </c>
      <c r="C3290" t="s">
        <v>328</v>
      </c>
      <c r="D3290" t="s">
        <v>328</v>
      </c>
      <c r="E3290" t="s">
        <v>12949</v>
      </c>
      <c r="F3290" t="s">
        <v>2907</v>
      </c>
      <c r="G3290" t="s">
        <v>328</v>
      </c>
      <c r="H3290" t="s">
        <v>6524</v>
      </c>
      <c r="I3290" t="s">
        <v>6501</v>
      </c>
      <c r="J3290" t="s">
        <v>328</v>
      </c>
      <c r="K3290" t="s">
        <v>328</v>
      </c>
      <c r="L3290" t="s">
        <v>328</v>
      </c>
      <c r="M3290" t="s">
        <v>16788</v>
      </c>
      <c r="N3290" t="s">
        <v>328</v>
      </c>
      <c r="O3290" t="s">
        <v>328</v>
      </c>
    </row>
    <row r="3291" spans="1:15">
      <c r="A3291" t="s">
        <v>4866</v>
      </c>
      <c r="B3291" t="s">
        <v>16789</v>
      </c>
      <c r="C3291" t="s">
        <v>328</v>
      </c>
      <c r="D3291" t="s">
        <v>328</v>
      </c>
      <c r="E3291" t="s">
        <v>12949</v>
      </c>
      <c r="F3291" t="s">
        <v>2907</v>
      </c>
      <c r="G3291" t="s">
        <v>328</v>
      </c>
      <c r="H3291" t="s">
        <v>6524</v>
      </c>
      <c r="I3291" t="s">
        <v>6501</v>
      </c>
      <c r="J3291" t="s">
        <v>328</v>
      </c>
      <c r="K3291" t="s">
        <v>328</v>
      </c>
      <c r="L3291" t="s">
        <v>328</v>
      </c>
      <c r="M3291" t="s">
        <v>16789</v>
      </c>
      <c r="N3291" t="s">
        <v>328</v>
      </c>
      <c r="O3291" t="s">
        <v>328</v>
      </c>
    </row>
    <row r="3292" spans="1:15">
      <c r="A3292" t="s">
        <v>4866</v>
      </c>
      <c r="B3292" t="s">
        <v>16790</v>
      </c>
      <c r="C3292" t="s">
        <v>328</v>
      </c>
      <c r="D3292" t="s">
        <v>328</v>
      </c>
      <c r="E3292" t="s">
        <v>12949</v>
      </c>
      <c r="F3292" t="s">
        <v>2907</v>
      </c>
      <c r="G3292" t="s">
        <v>328</v>
      </c>
      <c r="H3292" t="s">
        <v>6524</v>
      </c>
      <c r="I3292" t="s">
        <v>6501</v>
      </c>
      <c r="J3292" t="s">
        <v>328</v>
      </c>
      <c r="K3292" t="s">
        <v>328</v>
      </c>
      <c r="L3292" t="s">
        <v>328</v>
      </c>
      <c r="M3292" t="s">
        <v>16790</v>
      </c>
      <c r="N3292" t="s">
        <v>328</v>
      </c>
      <c r="O3292" t="s">
        <v>328</v>
      </c>
    </row>
    <row r="3293" spans="1:15">
      <c r="A3293" t="s">
        <v>4866</v>
      </c>
      <c r="B3293" t="s">
        <v>16791</v>
      </c>
      <c r="C3293" t="s">
        <v>328</v>
      </c>
      <c r="D3293" t="s">
        <v>328</v>
      </c>
      <c r="E3293" t="s">
        <v>12949</v>
      </c>
      <c r="F3293" t="s">
        <v>2907</v>
      </c>
      <c r="G3293" t="s">
        <v>328</v>
      </c>
      <c r="H3293" t="s">
        <v>6524</v>
      </c>
      <c r="I3293" t="s">
        <v>6501</v>
      </c>
      <c r="J3293" t="s">
        <v>328</v>
      </c>
      <c r="K3293" t="s">
        <v>328</v>
      </c>
      <c r="L3293" t="s">
        <v>328</v>
      </c>
      <c r="M3293" t="s">
        <v>16791</v>
      </c>
      <c r="N3293" t="s">
        <v>328</v>
      </c>
      <c r="O3293" t="s">
        <v>328</v>
      </c>
    </row>
    <row r="3294" spans="1:15">
      <c r="A3294" t="s">
        <v>4866</v>
      </c>
      <c r="B3294" t="s">
        <v>16792</v>
      </c>
      <c r="C3294" t="s">
        <v>328</v>
      </c>
      <c r="D3294" t="s">
        <v>328</v>
      </c>
      <c r="E3294" t="s">
        <v>12949</v>
      </c>
      <c r="F3294" t="s">
        <v>2907</v>
      </c>
      <c r="G3294" t="s">
        <v>328</v>
      </c>
      <c r="H3294" t="s">
        <v>6524</v>
      </c>
      <c r="I3294" t="s">
        <v>6501</v>
      </c>
      <c r="J3294" t="s">
        <v>328</v>
      </c>
      <c r="K3294" t="s">
        <v>328</v>
      </c>
      <c r="L3294" t="s">
        <v>328</v>
      </c>
      <c r="M3294" t="s">
        <v>16792</v>
      </c>
      <c r="N3294" t="s">
        <v>328</v>
      </c>
      <c r="O3294" t="s">
        <v>328</v>
      </c>
    </row>
    <row r="3295" spans="1:15">
      <c r="A3295" t="s">
        <v>4866</v>
      </c>
      <c r="B3295" t="s">
        <v>16793</v>
      </c>
      <c r="C3295" t="s">
        <v>328</v>
      </c>
      <c r="D3295" t="s">
        <v>328</v>
      </c>
      <c r="E3295" t="s">
        <v>12949</v>
      </c>
      <c r="F3295" t="s">
        <v>2907</v>
      </c>
      <c r="G3295" t="s">
        <v>328</v>
      </c>
      <c r="H3295" t="s">
        <v>6524</v>
      </c>
      <c r="I3295" t="s">
        <v>6501</v>
      </c>
      <c r="J3295" t="s">
        <v>328</v>
      </c>
      <c r="K3295" t="s">
        <v>328</v>
      </c>
      <c r="L3295" t="s">
        <v>328</v>
      </c>
      <c r="M3295" t="s">
        <v>16793</v>
      </c>
      <c r="N3295" t="s">
        <v>328</v>
      </c>
      <c r="O3295" t="s">
        <v>328</v>
      </c>
    </row>
    <row r="3296" spans="1:15">
      <c r="A3296" t="s">
        <v>4866</v>
      </c>
      <c r="B3296" t="s">
        <v>16794</v>
      </c>
      <c r="C3296" t="s">
        <v>328</v>
      </c>
      <c r="D3296" t="s">
        <v>328</v>
      </c>
      <c r="E3296" t="s">
        <v>12949</v>
      </c>
      <c r="F3296" t="s">
        <v>2907</v>
      </c>
      <c r="G3296" t="s">
        <v>328</v>
      </c>
      <c r="H3296" t="s">
        <v>6524</v>
      </c>
      <c r="I3296" t="s">
        <v>6501</v>
      </c>
      <c r="J3296" t="s">
        <v>328</v>
      </c>
      <c r="K3296" t="s">
        <v>328</v>
      </c>
      <c r="L3296" t="s">
        <v>328</v>
      </c>
      <c r="M3296" t="s">
        <v>16794</v>
      </c>
      <c r="N3296" t="s">
        <v>328</v>
      </c>
      <c r="O3296" t="s">
        <v>328</v>
      </c>
    </row>
    <row r="3297" spans="1:15">
      <c r="A3297" t="s">
        <v>4866</v>
      </c>
      <c r="B3297" t="s">
        <v>16795</v>
      </c>
      <c r="C3297" t="s">
        <v>328</v>
      </c>
      <c r="D3297" t="s">
        <v>328</v>
      </c>
      <c r="E3297" t="s">
        <v>12949</v>
      </c>
      <c r="F3297" t="s">
        <v>2907</v>
      </c>
      <c r="G3297" t="s">
        <v>328</v>
      </c>
      <c r="H3297" t="s">
        <v>6524</v>
      </c>
      <c r="I3297" t="s">
        <v>6501</v>
      </c>
      <c r="J3297" t="s">
        <v>328</v>
      </c>
      <c r="K3297" t="s">
        <v>328</v>
      </c>
      <c r="L3297" t="s">
        <v>328</v>
      </c>
      <c r="M3297" t="s">
        <v>16795</v>
      </c>
      <c r="N3297" t="s">
        <v>328</v>
      </c>
      <c r="O3297" t="s">
        <v>328</v>
      </c>
    </row>
    <row r="3298" spans="1:15">
      <c r="A3298" t="s">
        <v>4866</v>
      </c>
      <c r="B3298" t="s">
        <v>16796</v>
      </c>
      <c r="C3298" t="s">
        <v>328</v>
      </c>
      <c r="D3298" t="s">
        <v>328</v>
      </c>
      <c r="E3298" t="s">
        <v>12949</v>
      </c>
      <c r="F3298" t="s">
        <v>2907</v>
      </c>
      <c r="G3298" t="s">
        <v>328</v>
      </c>
      <c r="H3298" t="s">
        <v>6524</v>
      </c>
      <c r="I3298" t="s">
        <v>6501</v>
      </c>
      <c r="J3298" t="s">
        <v>328</v>
      </c>
      <c r="K3298" t="s">
        <v>328</v>
      </c>
      <c r="L3298" t="s">
        <v>328</v>
      </c>
      <c r="M3298" t="s">
        <v>16796</v>
      </c>
      <c r="N3298" t="s">
        <v>328</v>
      </c>
      <c r="O3298" t="s">
        <v>328</v>
      </c>
    </row>
    <row r="3299" spans="1:15">
      <c r="A3299" t="s">
        <v>4866</v>
      </c>
      <c r="B3299" t="s">
        <v>16797</v>
      </c>
      <c r="C3299" t="s">
        <v>328</v>
      </c>
      <c r="D3299" t="s">
        <v>328</v>
      </c>
      <c r="E3299" t="s">
        <v>12949</v>
      </c>
      <c r="F3299" t="s">
        <v>2907</v>
      </c>
      <c r="G3299" t="s">
        <v>328</v>
      </c>
      <c r="H3299" t="s">
        <v>6524</v>
      </c>
      <c r="I3299" t="s">
        <v>6501</v>
      </c>
      <c r="J3299" t="s">
        <v>328</v>
      </c>
      <c r="K3299" t="s">
        <v>328</v>
      </c>
      <c r="L3299" t="s">
        <v>328</v>
      </c>
      <c r="M3299" t="s">
        <v>16797</v>
      </c>
      <c r="N3299" t="s">
        <v>328</v>
      </c>
      <c r="O3299" t="s">
        <v>328</v>
      </c>
    </row>
    <row r="3300" spans="1:15">
      <c r="A3300" t="s">
        <v>4866</v>
      </c>
      <c r="B3300" t="s">
        <v>16798</v>
      </c>
      <c r="C3300" t="s">
        <v>328</v>
      </c>
      <c r="D3300" t="s">
        <v>328</v>
      </c>
      <c r="E3300" t="s">
        <v>12949</v>
      </c>
      <c r="F3300" t="s">
        <v>2907</v>
      </c>
      <c r="G3300" t="s">
        <v>328</v>
      </c>
      <c r="H3300" t="s">
        <v>6524</v>
      </c>
      <c r="I3300" t="s">
        <v>6501</v>
      </c>
      <c r="J3300" t="s">
        <v>328</v>
      </c>
      <c r="K3300" t="s">
        <v>328</v>
      </c>
      <c r="L3300" t="s">
        <v>328</v>
      </c>
      <c r="M3300" t="s">
        <v>16798</v>
      </c>
      <c r="N3300" t="s">
        <v>328</v>
      </c>
      <c r="O3300" t="s">
        <v>328</v>
      </c>
    </row>
    <row r="3301" spans="1:15">
      <c r="A3301" t="s">
        <v>4866</v>
      </c>
      <c r="B3301" t="s">
        <v>16799</v>
      </c>
      <c r="C3301" t="s">
        <v>328</v>
      </c>
      <c r="D3301" t="s">
        <v>328</v>
      </c>
      <c r="E3301" t="s">
        <v>12949</v>
      </c>
      <c r="F3301" t="s">
        <v>2907</v>
      </c>
      <c r="G3301" t="s">
        <v>328</v>
      </c>
      <c r="H3301" t="s">
        <v>6524</v>
      </c>
      <c r="I3301" t="s">
        <v>6501</v>
      </c>
      <c r="J3301" t="s">
        <v>328</v>
      </c>
      <c r="K3301" t="s">
        <v>328</v>
      </c>
      <c r="L3301" t="s">
        <v>328</v>
      </c>
      <c r="M3301" t="s">
        <v>16799</v>
      </c>
      <c r="N3301" t="s">
        <v>328</v>
      </c>
      <c r="O3301" t="s">
        <v>328</v>
      </c>
    </row>
    <row r="3302" spans="1:15">
      <c r="A3302" t="s">
        <v>4866</v>
      </c>
      <c r="B3302" t="s">
        <v>16800</v>
      </c>
      <c r="C3302" t="s">
        <v>328</v>
      </c>
      <c r="D3302" t="s">
        <v>328</v>
      </c>
      <c r="E3302" t="s">
        <v>12949</v>
      </c>
      <c r="F3302" t="s">
        <v>2907</v>
      </c>
      <c r="G3302" t="s">
        <v>328</v>
      </c>
      <c r="H3302" t="s">
        <v>6524</v>
      </c>
      <c r="I3302" t="s">
        <v>6501</v>
      </c>
      <c r="J3302" t="s">
        <v>328</v>
      </c>
      <c r="K3302" t="s">
        <v>328</v>
      </c>
      <c r="L3302" t="s">
        <v>328</v>
      </c>
      <c r="M3302" t="s">
        <v>16800</v>
      </c>
      <c r="N3302" t="s">
        <v>328</v>
      </c>
      <c r="O3302" t="s">
        <v>328</v>
      </c>
    </row>
    <row r="3303" spans="1:15">
      <c r="A3303" t="s">
        <v>4866</v>
      </c>
      <c r="B3303" t="s">
        <v>16801</v>
      </c>
      <c r="C3303" t="s">
        <v>328</v>
      </c>
      <c r="D3303" t="s">
        <v>328</v>
      </c>
      <c r="E3303" t="s">
        <v>12949</v>
      </c>
      <c r="F3303" t="s">
        <v>2907</v>
      </c>
      <c r="G3303" t="s">
        <v>328</v>
      </c>
      <c r="H3303" t="s">
        <v>6524</v>
      </c>
      <c r="I3303" t="s">
        <v>6501</v>
      </c>
      <c r="J3303" t="s">
        <v>328</v>
      </c>
      <c r="K3303" t="s">
        <v>328</v>
      </c>
      <c r="L3303" t="s">
        <v>328</v>
      </c>
      <c r="M3303" t="s">
        <v>16801</v>
      </c>
      <c r="N3303" t="s">
        <v>328</v>
      </c>
      <c r="O3303" t="s">
        <v>328</v>
      </c>
    </row>
    <row r="3304" spans="1:15">
      <c r="A3304" t="s">
        <v>4866</v>
      </c>
      <c r="B3304" t="s">
        <v>16802</v>
      </c>
      <c r="C3304" t="s">
        <v>328</v>
      </c>
      <c r="D3304" t="s">
        <v>328</v>
      </c>
      <c r="E3304" t="s">
        <v>12949</v>
      </c>
      <c r="F3304" t="s">
        <v>2907</v>
      </c>
      <c r="G3304" t="s">
        <v>328</v>
      </c>
      <c r="H3304" t="s">
        <v>6524</v>
      </c>
      <c r="I3304" t="s">
        <v>6501</v>
      </c>
      <c r="J3304" t="s">
        <v>328</v>
      </c>
      <c r="K3304" t="s">
        <v>328</v>
      </c>
      <c r="L3304" t="s">
        <v>328</v>
      </c>
      <c r="M3304" t="s">
        <v>16802</v>
      </c>
      <c r="N3304" t="s">
        <v>328</v>
      </c>
      <c r="O3304" t="s">
        <v>328</v>
      </c>
    </row>
    <row r="3305" spans="1:15">
      <c r="A3305" t="s">
        <v>4866</v>
      </c>
      <c r="B3305" t="s">
        <v>16803</v>
      </c>
      <c r="C3305" t="s">
        <v>328</v>
      </c>
      <c r="D3305" t="s">
        <v>328</v>
      </c>
      <c r="E3305" t="s">
        <v>12934</v>
      </c>
      <c r="F3305" t="s">
        <v>2907</v>
      </c>
      <c r="G3305" t="s">
        <v>328</v>
      </c>
      <c r="H3305" t="s">
        <v>328</v>
      </c>
      <c r="I3305" t="s">
        <v>328</v>
      </c>
      <c r="J3305" t="s">
        <v>328</v>
      </c>
      <c r="K3305" t="s">
        <v>328</v>
      </c>
      <c r="L3305" t="s">
        <v>328</v>
      </c>
      <c r="M3305" t="s">
        <v>16804</v>
      </c>
      <c r="N3305" t="s">
        <v>328</v>
      </c>
      <c r="O3305" t="s">
        <v>328</v>
      </c>
    </row>
    <row r="3306" spans="1:15">
      <c r="A3306" t="s">
        <v>4866</v>
      </c>
      <c r="B3306" t="s">
        <v>16805</v>
      </c>
      <c r="C3306" t="s">
        <v>328</v>
      </c>
      <c r="D3306" t="s">
        <v>328</v>
      </c>
      <c r="E3306" t="s">
        <v>12934</v>
      </c>
      <c r="F3306" t="s">
        <v>2907</v>
      </c>
      <c r="G3306" t="s">
        <v>328</v>
      </c>
      <c r="H3306" t="s">
        <v>328</v>
      </c>
      <c r="I3306" t="s">
        <v>328</v>
      </c>
      <c r="J3306" t="s">
        <v>328</v>
      </c>
      <c r="K3306" t="s">
        <v>328</v>
      </c>
      <c r="L3306" t="s">
        <v>328</v>
      </c>
      <c r="M3306" t="s">
        <v>16806</v>
      </c>
      <c r="N3306" t="s">
        <v>328</v>
      </c>
      <c r="O3306" t="s">
        <v>328</v>
      </c>
    </row>
    <row r="3307" spans="1:15">
      <c r="A3307" t="s">
        <v>4866</v>
      </c>
      <c r="B3307" t="s">
        <v>16807</v>
      </c>
      <c r="C3307" t="s">
        <v>328</v>
      </c>
      <c r="D3307" t="s">
        <v>328</v>
      </c>
      <c r="E3307" t="s">
        <v>12934</v>
      </c>
      <c r="F3307" t="s">
        <v>2907</v>
      </c>
      <c r="G3307" t="s">
        <v>328</v>
      </c>
      <c r="H3307" t="s">
        <v>328</v>
      </c>
      <c r="I3307" t="s">
        <v>328</v>
      </c>
      <c r="J3307" t="s">
        <v>328</v>
      </c>
      <c r="K3307" t="s">
        <v>328</v>
      </c>
      <c r="L3307" t="s">
        <v>328</v>
      </c>
      <c r="M3307" t="s">
        <v>16806</v>
      </c>
      <c r="N3307" t="s">
        <v>328</v>
      </c>
      <c r="O3307" t="s">
        <v>328</v>
      </c>
    </row>
    <row r="3308" spans="1:15">
      <c r="A3308" t="s">
        <v>4866</v>
      </c>
      <c r="B3308" t="s">
        <v>16808</v>
      </c>
      <c r="C3308" t="s">
        <v>328</v>
      </c>
      <c r="D3308" t="s">
        <v>328</v>
      </c>
      <c r="E3308" t="s">
        <v>12934</v>
      </c>
      <c r="F3308" t="s">
        <v>2907</v>
      </c>
      <c r="G3308" t="s">
        <v>328</v>
      </c>
      <c r="H3308" t="s">
        <v>328</v>
      </c>
      <c r="I3308" t="s">
        <v>328</v>
      </c>
      <c r="J3308" t="s">
        <v>328</v>
      </c>
      <c r="K3308" t="s">
        <v>328</v>
      </c>
      <c r="L3308" t="s">
        <v>328</v>
      </c>
      <c r="M3308" t="s">
        <v>16809</v>
      </c>
      <c r="N3308" t="s">
        <v>328</v>
      </c>
      <c r="O3308" t="s">
        <v>328</v>
      </c>
    </row>
    <row r="3309" spans="1:15">
      <c r="A3309" t="s">
        <v>4866</v>
      </c>
      <c r="B3309" t="s">
        <v>16810</v>
      </c>
      <c r="C3309" t="s">
        <v>328</v>
      </c>
      <c r="D3309" t="s">
        <v>328</v>
      </c>
      <c r="E3309" t="s">
        <v>12949</v>
      </c>
      <c r="F3309" t="s">
        <v>2907</v>
      </c>
      <c r="G3309" t="s">
        <v>328</v>
      </c>
      <c r="H3309" t="s">
        <v>6524</v>
      </c>
      <c r="I3309" t="s">
        <v>6501</v>
      </c>
      <c r="J3309" t="s">
        <v>328</v>
      </c>
      <c r="K3309" t="s">
        <v>328</v>
      </c>
      <c r="L3309" t="s">
        <v>328</v>
      </c>
      <c r="M3309" t="s">
        <v>16810</v>
      </c>
      <c r="N3309" t="s">
        <v>328</v>
      </c>
      <c r="O3309" t="s">
        <v>328</v>
      </c>
    </row>
    <row r="3310" spans="1:15">
      <c r="A3310" t="s">
        <v>4866</v>
      </c>
      <c r="B3310" t="s">
        <v>16811</v>
      </c>
      <c r="C3310" t="s">
        <v>328</v>
      </c>
      <c r="D3310" t="s">
        <v>328</v>
      </c>
      <c r="E3310" t="s">
        <v>12934</v>
      </c>
      <c r="F3310" t="s">
        <v>2907</v>
      </c>
      <c r="G3310" t="s">
        <v>328</v>
      </c>
      <c r="H3310" t="s">
        <v>6518</v>
      </c>
      <c r="I3310" t="s">
        <v>328</v>
      </c>
      <c r="J3310" t="s">
        <v>328</v>
      </c>
      <c r="K3310" t="s">
        <v>328</v>
      </c>
      <c r="L3310" t="s">
        <v>328</v>
      </c>
      <c r="M3310" t="s">
        <v>16811</v>
      </c>
      <c r="N3310" t="s">
        <v>328</v>
      </c>
      <c r="O3310" t="s">
        <v>328</v>
      </c>
    </row>
    <row r="3311" spans="1:15">
      <c r="A3311" t="s">
        <v>4866</v>
      </c>
      <c r="B3311" t="s">
        <v>16812</v>
      </c>
      <c r="C3311" t="s">
        <v>328</v>
      </c>
      <c r="D3311" t="s">
        <v>328</v>
      </c>
      <c r="E3311" t="s">
        <v>12934</v>
      </c>
      <c r="F3311" t="s">
        <v>2907</v>
      </c>
      <c r="G3311" t="s">
        <v>328</v>
      </c>
      <c r="H3311" t="s">
        <v>6524</v>
      </c>
      <c r="I3311" t="s">
        <v>328</v>
      </c>
      <c r="J3311" t="s">
        <v>328</v>
      </c>
      <c r="K3311" t="s">
        <v>328</v>
      </c>
      <c r="L3311" t="s">
        <v>328</v>
      </c>
      <c r="M3311" t="s">
        <v>16812</v>
      </c>
      <c r="N3311" t="s">
        <v>328</v>
      </c>
      <c r="O3311" t="s">
        <v>328</v>
      </c>
    </row>
    <row r="3312" spans="1:15">
      <c r="A3312" t="s">
        <v>4866</v>
      </c>
      <c r="B3312" t="s">
        <v>16813</v>
      </c>
      <c r="C3312" t="s">
        <v>328</v>
      </c>
      <c r="D3312" t="s">
        <v>328</v>
      </c>
      <c r="E3312" t="s">
        <v>12934</v>
      </c>
      <c r="F3312" t="s">
        <v>2907</v>
      </c>
      <c r="G3312" t="s">
        <v>328</v>
      </c>
      <c r="H3312" t="s">
        <v>6524</v>
      </c>
      <c r="I3312" t="s">
        <v>328</v>
      </c>
      <c r="J3312" t="s">
        <v>328</v>
      </c>
      <c r="K3312" t="s">
        <v>328</v>
      </c>
      <c r="L3312" t="s">
        <v>328</v>
      </c>
      <c r="M3312" t="s">
        <v>16813</v>
      </c>
      <c r="N3312" t="s">
        <v>328</v>
      </c>
      <c r="O3312" t="s">
        <v>328</v>
      </c>
    </row>
    <row r="3313" spans="1:15">
      <c r="A3313" t="s">
        <v>4866</v>
      </c>
      <c r="B3313" t="s">
        <v>16814</v>
      </c>
      <c r="C3313" t="s">
        <v>328</v>
      </c>
      <c r="D3313" t="s">
        <v>328</v>
      </c>
      <c r="E3313" t="s">
        <v>12934</v>
      </c>
      <c r="F3313" t="s">
        <v>2907</v>
      </c>
      <c r="G3313" t="s">
        <v>328</v>
      </c>
      <c r="H3313" t="s">
        <v>328</v>
      </c>
      <c r="I3313" t="s">
        <v>328</v>
      </c>
      <c r="J3313" t="s">
        <v>328</v>
      </c>
      <c r="K3313" t="s">
        <v>328</v>
      </c>
      <c r="L3313" t="s">
        <v>328</v>
      </c>
      <c r="M3313" t="s">
        <v>16814</v>
      </c>
      <c r="N3313" t="s">
        <v>328</v>
      </c>
      <c r="O3313" t="s">
        <v>328</v>
      </c>
    </row>
    <row r="3314" spans="1:15">
      <c r="A3314" t="s">
        <v>4866</v>
      </c>
      <c r="B3314" t="s">
        <v>16815</v>
      </c>
      <c r="C3314" t="s">
        <v>328</v>
      </c>
      <c r="D3314" t="s">
        <v>328</v>
      </c>
      <c r="E3314" t="s">
        <v>12934</v>
      </c>
      <c r="F3314" t="s">
        <v>2907</v>
      </c>
      <c r="G3314" t="s">
        <v>328</v>
      </c>
      <c r="H3314" t="s">
        <v>328</v>
      </c>
      <c r="I3314" t="s">
        <v>328</v>
      </c>
      <c r="J3314" t="s">
        <v>328</v>
      </c>
      <c r="K3314" t="s">
        <v>328</v>
      </c>
      <c r="L3314" t="s">
        <v>328</v>
      </c>
      <c r="M3314" t="s">
        <v>16815</v>
      </c>
      <c r="N3314" t="s">
        <v>328</v>
      </c>
      <c r="O3314" t="s">
        <v>328</v>
      </c>
    </row>
    <row r="3315" spans="1:15">
      <c r="A3315" t="s">
        <v>5657</v>
      </c>
      <c r="B3315" t="s">
        <v>16816</v>
      </c>
      <c r="C3315" t="s">
        <v>328</v>
      </c>
      <c r="D3315" t="s">
        <v>328</v>
      </c>
      <c r="E3315" t="s">
        <v>12934</v>
      </c>
      <c r="F3315" t="s">
        <v>2907</v>
      </c>
      <c r="G3315" t="s">
        <v>328</v>
      </c>
      <c r="H3315" t="s">
        <v>328</v>
      </c>
      <c r="I3315" t="s">
        <v>328</v>
      </c>
      <c r="J3315" t="s">
        <v>328</v>
      </c>
      <c r="K3315" t="s">
        <v>328</v>
      </c>
      <c r="L3315" t="s">
        <v>328</v>
      </c>
      <c r="M3315" t="s">
        <v>5687</v>
      </c>
      <c r="N3315" t="s">
        <v>328</v>
      </c>
      <c r="O3315" t="s">
        <v>328</v>
      </c>
    </row>
    <row r="3316" spans="1:15">
      <c r="A3316" t="s">
        <v>5666</v>
      </c>
      <c r="B3316" t="s">
        <v>16817</v>
      </c>
      <c r="C3316" t="s">
        <v>328</v>
      </c>
      <c r="D3316" t="s">
        <v>328</v>
      </c>
      <c r="E3316" t="s">
        <v>2912</v>
      </c>
      <c r="F3316" t="s">
        <v>2911</v>
      </c>
      <c r="G3316" t="s">
        <v>328</v>
      </c>
      <c r="H3316" t="s">
        <v>328</v>
      </c>
      <c r="I3316" t="s">
        <v>328</v>
      </c>
      <c r="J3316" t="s">
        <v>328</v>
      </c>
      <c r="K3316" t="s">
        <v>328</v>
      </c>
      <c r="L3316" t="s">
        <v>328</v>
      </c>
      <c r="M3316" t="s">
        <v>16818</v>
      </c>
      <c r="N3316" t="s">
        <v>328</v>
      </c>
      <c r="O3316" t="s">
        <v>328</v>
      </c>
    </row>
    <row r="3317" spans="1:15">
      <c r="A3317" t="s">
        <v>16819</v>
      </c>
      <c r="B3317" t="s">
        <v>16820</v>
      </c>
      <c r="C3317" t="s">
        <v>328</v>
      </c>
      <c r="D3317" t="s">
        <v>328</v>
      </c>
      <c r="E3317" t="s">
        <v>2912</v>
      </c>
      <c r="F3317" t="s">
        <v>2907</v>
      </c>
      <c r="G3317" t="s">
        <v>328</v>
      </c>
      <c r="H3317" t="s">
        <v>6526</v>
      </c>
      <c r="I3317" t="s">
        <v>328</v>
      </c>
      <c r="J3317" t="s">
        <v>328</v>
      </c>
      <c r="K3317" t="s">
        <v>328</v>
      </c>
      <c r="L3317" t="s">
        <v>328</v>
      </c>
      <c r="M3317" t="s">
        <v>16820</v>
      </c>
      <c r="N3317" t="s">
        <v>328</v>
      </c>
      <c r="O3317" t="s">
        <v>328</v>
      </c>
    </row>
    <row r="3318" spans="1:15">
      <c r="A3318" t="s">
        <v>4693</v>
      </c>
      <c r="B3318" t="s">
        <v>16821</v>
      </c>
      <c r="C3318" t="s">
        <v>328</v>
      </c>
      <c r="D3318" t="s">
        <v>328</v>
      </c>
      <c r="E3318" t="s">
        <v>12934</v>
      </c>
      <c r="F3318" t="s">
        <v>2907</v>
      </c>
      <c r="G3318" t="s">
        <v>328</v>
      </c>
      <c r="H3318" t="s">
        <v>2659</v>
      </c>
      <c r="I3318" t="s">
        <v>328</v>
      </c>
      <c r="J3318" t="s">
        <v>328</v>
      </c>
      <c r="K3318" t="s">
        <v>328</v>
      </c>
      <c r="L3318" t="s">
        <v>328</v>
      </c>
      <c r="M3318" t="s">
        <v>16822</v>
      </c>
      <c r="N3318" t="s">
        <v>328</v>
      </c>
      <c r="O3318" t="s">
        <v>328</v>
      </c>
    </row>
    <row r="3319" spans="1:15">
      <c r="A3319" t="s">
        <v>4336</v>
      </c>
      <c r="B3319" t="s">
        <v>16823</v>
      </c>
      <c r="C3319" t="s">
        <v>328</v>
      </c>
      <c r="D3319" t="s">
        <v>328</v>
      </c>
      <c r="E3319" t="s">
        <v>12934</v>
      </c>
      <c r="F3319" t="s">
        <v>2907</v>
      </c>
      <c r="G3319" t="s">
        <v>328</v>
      </c>
      <c r="H3319" t="s">
        <v>328</v>
      </c>
      <c r="I3319" t="s">
        <v>328</v>
      </c>
      <c r="J3319" t="s">
        <v>328</v>
      </c>
      <c r="K3319" t="s">
        <v>328</v>
      </c>
      <c r="L3319" t="s">
        <v>328</v>
      </c>
      <c r="M3319" t="s">
        <v>16824</v>
      </c>
      <c r="N3319" t="s">
        <v>328</v>
      </c>
      <c r="O3319" t="s">
        <v>328</v>
      </c>
    </row>
    <row r="3320" spans="1:15">
      <c r="A3320" t="s">
        <v>4349</v>
      </c>
      <c r="B3320" t="s">
        <v>16825</v>
      </c>
      <c r="C3320" t="s">
        <v>328</v>
      </c>
      <c r="D3320" t="s">
        <v>328</v>
      </c>
      <c r="E3320" t="s">
        <v>12934</v>
      </c>
      <c r="F3320" t="s">
        <v>2907</v>
      </c>
      <c r="G3320" t="s">
        <v>328</v>
      </c>
      <c r="H3320" t="s">
        <v>6524</v>
      </c>
      <c r="I3320" t="s">
        <v>328</v>
      </c>
      <c r="J3320" t="s">
        <v>328</v>
      </c>
      <c r="K3320" t="s">
        <v>328</v>
      </c>
      <c r="L3320" t="s">
        <v>328</v>
      </c>
      <c r="M3320" t="s">
        <v>16825</v>
      </c>
      <c r="N3320" t="s">
        <v>328</v>
      </c>
      <c r="O3320" t="s">
        <v>328</v>
      </c>
    </row>
    <row r="3321" spans="1:15">
      <c r="A3321" t="s">
        <v>3562</v>
      </c>
      <c r="B3321" t="s">
        <v>16826</v>
      </c>
      <c r="C3321" t="s">
        <v>328</v>
      </c>
      <c r="D3321" t="s">
        <v>328</v>
      </c>
      <c r="E3321" t="s">
        <v>12934</v>
      </c>
      <c r="F3321" t="s">
        <v>2907</v>
      </c>
      <c r="G3321" t="s">
        <v>328</v>
      </c>
      <c r="H3321" t="s">
        <v>6524</v>
      </c>
      <c r="I3321" t="s">
        <v>328</v>
      </c>
      <c r="J3321" t="s">
        <v>328</v>
      </c>
      <c r="K3321" t="s">
        <v>328</v>
      </c>
      <c r="L3321" t="s">
        <v>328</v>
      </c>
      <c r="M3321" t="s">
        <v>16826</v>
      </c>
      <c r="N3321" t="s">
        <v>328</v>
      </c>
      <c r="O3321" t="s">
        <v>328</v>
      </c>
    </row>
    <row r="3322" spans="1:15">
      <c r="A3322" t="s">
        <v>3562</v>
      </c>
      <c r="B3322" t="s">
        <v>16827</v>
      </c>
      <c r="C3322" t="s">
        <v>328</v>
      </c>
      <c r="D3322" t="s">
        <v>328</v>
      </c>
      <c r="E3322" t="s">
        <v>12934</v>
      </c>
      <c r="F3322" t="s">
        <v>2907</v>
      </c>
      <c r="G3322" t="s">
        <v>328</v>
      </c>
      <c r="H3322" t="s">
        <v>328</v>
      </c>
      <c r="I3322" t="s">
        <v>328</v>
      </c>
      <c r="J3322" t="s">
        <v>328</v>
      </c>
      <c r="K3322" t="s">
        <v>328</v>
      </c>
      <c r="L3322" t="s">
        <v>328</v>
      </c>
      <c r="M3322" t="s">
        <v>16827</v>
      </c>
      <c r="N3322" t="s">
        <v>328</v>
      </c>
      <c r="O3322" t="s">
        <v>328</v>
      </c>
    </row>
    <row r="3323" spans="1:15">
      <c r="A3323" t="s">
        <v>3562</v>
      </c>
      <c r="B3323" t="s">
        <v>16828</v>
      </c>
      <c r="C3323" t="s">
        <v>328</v>
      </c>
      <c r="D3323" t="s">
        <v>328</v>
      </c>
      <c r="E3323" t="s">
        <v>12934</v>
      </c>
      <c r="F3323" t="s">
        <v>2907</v>
      </c>
      <c r="G3323" t="s">
        <v>328</v>
      </c>
      <c r="H3323" t="s">
        <v>6524</v>
      </c>
      <c r="I3323" t="s">
        <v>328</v>
      </c>
      <c r="J3323" t="s">
        <v>328</v>
      </c>
      <c r="K3323" t="s">
        <v>328</v>
      </c>
      <c r="L3323" t="s">
        <v>328</v>
      </c>
      <c r="M3323" t="s">
        <v>16828</v>
      </c>
      <c r="N3323" t="s">
        <v>328</v>
      </c>
      <c r="O3323" t="s">
        <v>328</v>
      </c>
    </row>
    <row r="3324" spans="1:15">
      <c r="A3324" t="s">
        <v>3562</v>
      </c>
      <c r="B3324" t="s">
        <v>16829</v>
      </c>
      <c r="C3324" t="s">
        <v>328</v>
      </c>
      <c r="D3324" t="s">
        <v>328</v>
      </c>
      <c r="E3324" t="s">
        <v>12934</v>
      </c>
      <c r="F3324" t="s">
        <v>2907</v>
      </c>
      <c r="G3324" t="s">
        <v>328</v>
      </c>
      <c r="H3324" t="s">
        <v>6524</v>
      </c>
      <c r="I3324" t="s">
        <v>328</v>
      </c>
      <c r="J3324" t="s">
        <v>328</v>
      </c>
      <c r="K3324" t="s">
        <v>328</v>
      </c>
      <c r="L3324" t="s">
        <v>328</v>
      </c>
      <c r="M3324" t="s">
        <v>16829</v>
      </c>
      <c r="N3324" t="s">
        <v>328</v>
      </c>
      <c r="O3324" t="s">
        <v>328</v>
      </c>
    </row>
    <row r="3325" spans="1:15">
      <c r="A3325" t="s">
        <v>3577</v>
      </c>
      <c r="B3325" t="s">
        <v>16830</v>
      </c>
      <c r="C3325" t="s">
        <v>328</v>
      </c>
      <c r="D3325" t="s">
        <v>328</v>
      </c>
      <c r="E3325" t="s">
        <v>12934</v>
      </c>
      <c r="F3325" t="s">
        <v>2907</v>
      </c>
      <c r="G3325" t="s">
        <v>328</v>
      </c>
      <c r="H3325" t="s">
        <v>6518</v>
      </c>
      <c r="I3325" t="s">
        <v>328</v>
      </c>
      <c r="J3325" t="s">
        <v>328</v>
      </c>
      <c r="K3325" t="s">
        <v>328</v>
      </c>
      <c r="L3325" t="s">
        <v>328</v>
      </c>
      <c r="M3325" t="s">
        <v>16830</v>
      </c>
      <c r="N3325" t="s">
        <v>328</v>
      </c>
      <c r="O3325" t="s">
        <v>328</v>
      </c>
    </row>
    <row r="3326" spans="1:15">
      <c r="A3326" t="s">
        <v>3577</v>
      </c>
      <c r="B3326" t="s">
        <v>16831</v>
      </c>
      <c r="C3326" t="s">
        <v>328</v>
      </c>
      <c r="D3326" t="s">
        <v>328</v>
      </c>
      <c r="E3326" t="s">
        <v>12934</v>
      </c>
      <c r="F3326" t="s">
        <v>2907</v>
      </c>
      <c r="G3326" t="s">
        <v>328</v>
      </c>
      <c r="H3326" t="s">
        <v>6524</v>
      </c>
      <c r="I3326" t="s">
        <v>328</v>
      </c>
      <c r="J3326" t="s">
        <v>328</v>
      </c>
      <c r="K3326" t="s">
        <v>328</v>
      </c>
      <c r="L3326" t="s">
        <v>328</v>
      </c>
      <c r="M3326" t="s">
        <v>16831</v>
      </c>
      <c r="N3326" t="s">
        <v>328</v>
      </c>
      <c r="O3326" t="s">
        <v>328</v>
      </c>
    </row>
    <row r="3327" spans="1:15">
      <c r="A3327" t="s">
        <v>3577</v>
      </c>
      <c r="B3327" t="s">
        <v>16832</v>
      </c>
      <c r="C3327" t="s">
        <v>328</v>
      </c>
      <c r="D3327" t="s">
        <v>328</v>
      </c>
      <c r="E3327" t="s">
        <v>12934</v>
      </c>
      <c r="F3327" t="s">
        <v>2907</v>
      </c>
      <c r="G3327" t="s">
        <v>328</v>
      </c>
      <c r="H3327" t="s">
        <v>6524</v>
      </c>
      <c r="I3327" t="s">
        <v>328</v>
      </c>
      <c r="J3327" t="s">
        <v>328</v>
      </c>
      <c r="K3327" t="s">
        <v>328</v>
      </c>
      <c r="L3327" t="s">
        <v>328</v>
      </c>
      <c r="M3327" t="s">
        <v>16832</v>
      </c>
      <c r="N3327" t="s">
        <v>328</v>
      </c>
      <c r="O3327" t="s">
        <v>328</v>
      </c>
    </row>
    <row r="3328" spans="1:15">
      <c r="A3328" t="s">
        <v>3577</v>
      </c>
      <c r="B3328" t="s">
        <v>16833</v>
      </c>
      <c r="C3328" t="s">
        <v>328</v>
      </c>
      <c r="D3328" t="s">
        <v>328</v>
      </c>
      <c r="E3328" t="s">
        <v>2912</v>
      </c>
      <c r="F3328" t="s">
        <v>2911</v>
      </c>
      <c r="G3328" t="s">
        <v>328</v>
      </c>
      <c r="H3328" t="s">
        <v>6526</v>
      </c>
      <c r="I3328" t="s">
        <v>328</v>
      </c>
      <c r="J3328" t="s">
        <v>328</v>
      </c>
      <c r="K3328" t="s">
        <v>328</v>
      </c>
      <c r="L3328">
        <v>305</v>
      </c>
      <c r="M3328" t="s">
        <v>16834</v>
      </c>
      <c r="N3328" t="s">
        <v>328</v>
      </c>
      <c r="O3328" t="s">
        <v>328</v>
      </c>
    </row>
    <row r="3329" spans="1:15">
      <c r="A3329" t="s">
        <v>3577</v>
      </c>
      <c r="B3329" t="s">
        <v>16835</v>
      </c>
      <c r="C3329" t="s">
        <v>328</v>
      </c>
      <c r="D3329" t="s">
        <v>328</v>
      </c>
      <c r="E3329" t="s">
        <v>12934</v>
      </c>
      <c r="F3329" t="s">
        <v>2907</v>
      </c>
      <c r="G3329" t="s">
        <v>328</v>
      </c>
      <c r="H3329" t="s">
        <v>328</v>
      </c>
      <c r="I3329" t="s">
        <v>328</v>
      </c>
      <c r="J3329" t="s">
        <v>328</v>
      </c>
      <c r="K3329" t="s">
        <v>328</v>
      </c>
      <c r="L3329" t="s">
        <v>328</v>
      </c>
      <c r="M3329" t="s">
        <v>16835</v>
      </c>
      <c r="N3329" t="s">
        <v>328</v>
      </c>
      <c r="O3329" t="s">
        <v>328</v>
      </c>
    </row>
    <row r="3330" spans="1:15">
      <c r="A3330" t="s">
        <v>3577</v>
      </c>
      <c r="B3330" t="s">
        <v>16836</v>
      </c>
      <c r="C3330" t="s">
        <v>328</v>
      </c>
      <c r="D3330" t="s">
        <v>328</v>
      </c>
      <c r="E3330" t="s">
        <v>12934</v>
      </c>
      <c r="F3330" t="s">
        <v>2907</v>
      </c>
      <c r="G3330" t="s">
        <v>328</v>
      </c>
      <c r="H3330" t="s">
        <v>328</v>
      </c>
      <c r="I3330" t="s">
        <v>328</v>
      </c>
      <c r="J3330" t="s">
        <v>328</v>
      </c>
      <c r="K3330" t="s">
        <v>328</v>
      </c>
      <c r="L3330" t="s">
        <v>328</v>
      </c>
      <c r="M3330" t="s">
        <v>16837</v>
      </c>
      <c r="N3330" t="s">
        <v>328</v>
      </c>
      <c r="O3330" t="s">
        <v>328</v>
      </c>
    </row>
    <row r="3331" spans="1:15">
      <c r="A3331" t="s">
        <v>3577</v>
      </c>
      <c r="B3331" t="s">
        <v>16838</v>
      </c>
      <c r="C3331" t="s">
        <v>328</v>
      </c>
      <c r="D3331" t="s">
        <v>328</v>
      </c>
      <c r="E3331" t="s">
        <v>12934</v>
      </c>
      <c r="F3331" t="s">
        <v>2907</v>
      </c>
      <c r="G3331" t="s">
        <v>328</v>
      </c>
      <c r="H3331" t="s">
        <v>328</v>
      </c>
      <c r="I3331" t="s">
        <v>328</v>
      </c>
      <c r="J3331" t="s">
        <v>328</v>
      </c>
      <c r="K3331" t="s">
        <v>328</v>
      </c>
      <c r="L3331" t="s">
        <v>328</v>
      </c>
      <c r="M3331" t="s">
        <v>16839</v>
      </c>
      <c r="N3331" t="s">
        <v>328</v>
      </c>
      <c r="O3331" t="s">
        <v>328</v>
      </c>
    </row>
    <row r="3332" spans="1:15">
      <c r="A3332" t="s">
        <v>3577</v>
      </c>
      <c r="B3332" t="s">
        <v>16840</v>
      </c>
      <c r="C3332" t="s">
        <v>328</v>
      </c>
      <c r="D3332" t="s">
        <v>328</v>
      </c>
      <c r="E3332" t="s">
        <v>12934</v>
      </c>
      <c r="F3332" t="s">
        <v>2907</v>
      </c>
      <c r="G3332" t="s">
        <v>328</v>
      </c>
      <c r="H3332" t="s">
        <v>6524</v>
      </c>
      <c r="I3332" t="s">
        <v>328</v>
      </c>
      <c r="J3332" t="s">
        <v>328</v>
      </c>
      <c r="K3332" t="s">
        <v>328</v>
      </c>
      <c r="L3332" t="s">
        <v>328</v>
      </c>
      <c r="M3332" t="s">
        <v>16840</v>
      </c>
      <c r="N3332" t="s">
        <v>328</v>
      </c>
      <c r="O3332" t="s">
        <v>328</v>
      </c>
    </row>
    <row r="3333" spans="1:15">
      <c r="A3333" t="s">
        <v>3577</v>
      </c>
      <c r="B3333" t="s">
        <v>16841</v>
      </c>
      <c r="C3333" t="s">
        <v>328</v>
      </c>
      <c r="D3333" t="s">
        <v>328</v>
      </c>
      <c r="E3333" t="s">
        <v>12949</v>
      </c>
      <c r="F3333" t="s">
        <v>2907</v>
      </c>
      <c r="G3333" t="s">
        <v>328</v>
      </c>
      <c r="H3333" t="s">
        <v>2659</v>
      </c>
      <c r="I3333" t="s">
        <v>16842</v>
      </c>
      <c r="J3333" t="s">
        <v>328</v>
      </c>
      <c r="K3333" t="s">
        <v>328</v>
      </c>
      <c r="L3333" t="s">
        <v>328</v>
      </c>
      <c r="M3333" t="s">
        <v>16841</v>
      </c>
      <c r="N3333" t="s">
        <v>328</v>
      </c>
      <c r="O3333" t="s">
        <v>328</v>
      </c>
    </row>
    <row r="3334" spans="1:15">
      <c r="A3334" t="s">
        <v>3577</v>
      </c>
      <c r="B3334" t="s">
        <v>16843</v>
      </c>
      <c r="C3334" t="s">
        <v>328</v>
      </c>
      <c r="D3334" t="s">
        <v>328</v>
      </c>
      <c r="E3334" t="s">
        <v>12934</v>
      </c>
      <c r="F3334" t="s">
        <v>2907</v>
      </c>
      <c r="G3334" t="s">
        <v>328</v>
      </c>
      <c r="H3334" t="s">
        <v>6524</v>
      </c>
      <c r="I3334" t="s">
        <v>328</v>
      </c>
      <c r="J3334" t="s">
        <v>328</v>
      </c>
      <c r="K3334" t="s">
        <v>328</v>
      </c>
      <c r="L3334" t="s">
        <v>328</v>
      </c>
      <c r="M3334" t="s">
        <v>16843</v>
      </c>
      <c r="N3334" t="s">
        <v>328</v>
      </c>
      <c r="O3334" t="s">
        <v>328</v>
      </c>
    </row>
    <row r="3335" spans="1:15">
      <c r="A3335" t="s">
        <v>3577</v>
      </c>
      <c r="B3335" t="s">
        <v>16844</v>
      </c>
      <c r="C3335" t="s">
        <v>328</v>
      </c>
      <c r="D3335" t="s">
        <v>328</v>
      </c>
      <c r="E3335" t="s">
        <v>12934</v>
      </c>
      <c r="F3335" t="s">
        <v>2907</v>
      </c>
      <c r="G3335" t="s">
        <v>328</v>
      </c>
      <c r="H3335" t="s">
        <v>6524</v>
      </c>
      <c r="I3335" t="s">
        <v>16845</v>
      </c>
      <c r="J3335" t="s">
        <v>328</v>
      </c>
      <c r="K3335" t="s">
        <v>328</v>
      </c>
      <c r="L3335" t="s">
        <v>328</v>
      </c>
      <c r="M3335" t="s">
        <v>16844</v>
      </c>
      <c r="N3335" t="s">
        <v>328</v>
      </c>
      <c r="O3335" t="s">
        <v>328</v>
      </c>
    </row>
    <row r="3336" spans="1:15">
      <c r="A3336" t="s">
        <v>3577</v>
      </c>
      <c r="B3336" t="s">
        <v>16846</v>
      </c>
      <c r="C3336" t="s">
        <v>328</v>
      </c>
      <c r="D3336" t="s">
        <v>328</v>
      </c>
      <c r="E3336" t="s">
        <v>12934</v>
      </c>
      <c r="F3336" t="s">
        <v>2907</v>
      </c>
      <c r="G3336" t="s">
        <v>328</v>
      </c>
      <c r="H3336" t="s">
        <v>6524</v>
      </c>
      <c r="I3336" t="s">
        <v>328</v>
      </c>
      <c r="J3336" t="s">
        <v>328</v>
      </c>
      <c r="K3336" t="s">
        <v>328</v>
      </c>
      <c r="L3336" t="s">
        <v>328</v>
      </c>
      <c r="M3336" t="s">
        <v>16846</v>
      </c>
      <c r="N3336" t="s">
        <v>328</v>
      </c>
      <c r="O3336" t="s">
        <v>328</v>
      </c>
    </row>
    <row r="3337" spans="1:15">
      <c r="A3337" t="s">
        <v>3577</v>
      </c>
      <c r="B3337" t="s">
        <v>15518</v>
      </c>
      <c r="C3337" t="s">
        <v>328</v>
      </c>
      <c r="D3337" t="s">
        <v>328</v>
      </c>
      <c r="E3337" t="s">
        <v>12949</v>
      </c>
      <c r="F3337" t="s">
        <v>2907</v>
      </c>
      <c r="G3337" t="s">
        <v>328</v>
      </c>
      <c r="H3337" t="s">
        <v>2659</v>
      </c>
      <c r="I3337" t="s">
        <v>15517</v>
      </c>
      <c r="J3337" t="s">
        <v>328</v>
      </c>
      <c r="K3337" t="s">
        <v>328</v>
      </c>
      <c r="L3337" t="s">
        <v>328</v>
      </c>
      <c r="M3337" t="s">
        <v>15518</v>
      </c>
      <c r="N3337" t="s">
        <v>328</v>
      </c>
      <c r="O3337" t="s">
        <v>328</v>
      </c>
    </row>
    <row r="3338" spans="1:15">
      <c r="A3338" t="s">
        <v>3577</v>
      </c>
      <c r="B3338" t="s">
        <v>16847</v>
      </c>
      <c r="C3338" t="s">
        <v>328</v>
      </c>
      <c r="D3338" t="s">
        <v>328</v>
      </c>
      <c r="E3338" t="s">
        <v>12934</v>
      </c>
      <c r="F3338" t="s">
        <v>2907</v>
      </c>
      <c r="G3338" t="s">
        <v>328</v>
      </c>
      <c r="H3338" t="s">
        <v>6524</v>
      </c>
      <c r="I3338" t="s">
        <v>328</v>
      </c>
      <c r="J3338" t="s">
        <v>328</v>
      </c>
      <c r="K3338" t="s">
        <v>328</v>
      </c>
      <c r="L3338" t="s">
        <v>328</v>
      </c>
      <c r="M3338" t="s">
        <v>16847</v>
      </c>
      <c r="N3338" t="s">
        <v>328</v>
      </c>
      <c r="O3338" t="s">
        <v>328</v>
      </c>
    </row>
    <row r="3339" spans="1:15">
      <c r="A3339" t="s">
        <v>3577</v>
      </c>
      <c r="B3339" t="s">
        <v>16848</v>
      </c>
      <c r="C3339" t="s">
        <v>328</v>
      </c>
      <c r="D3339" t="s">
        <v>328</v>
      </c>
      <c r="E3339" t="s">
        <v>12934</v>
      </c>
      <c r="F3339" t="s">
        <v>2907</v>
      </c>
      <c r="G3339" t="s">
        <v>328</v>
      </c>
      <c r="H3339" t="s">
        <v>6524</v>
      </c>
      <c r="I3339" t="s">
        <v>6507</v>
      </c>
      <c r="J3339" t="s">
        <v>328</v>
      </c>
      <c r="K3339" t="s">
        <v>328</v>
      </c>
      <c r="L3339" t="s">
        <v>328</v>
      </c>
      <c r="M3339" t="s">
        <v>16848</v>
      </c>
      <c r="N3339" t="s">
        <v>328</v>
      </c>
      <c r="O3339" t="s">
        <v>328</v>
      </c>
    </row>
    <row r="3340" spans="1:15">
      <c r="A3340" t="s">
        <v>3577</v>
      </c>
      <c r="B3340" t="s">
        <v>16849</v>
      </c>
      <c r="C3340" t="s">
        <v>328</v>
      </c>
      <c r="D3340" t="s">
        <v>328</v>
      </c>
      <c r="E3340" t="s">
        <v>12934</v>
      </c>
      <c r="F3340" t="s">
        <v>2907</v>
      </c>
      <c r="G3340" t="s">
        <v>328</v>
      </c>
      <c r="H3340" t="s">
        <v>6524</v>
      </c>
      <c r="I3340" t="s">
        <v>328</v>
      </c>
      <c r="J3340" t="s">
        <v>328</v>
      </c>
      <c r="K3340" t="s">
        <v>328</v>
      </c>
      <c r="L3340" t="s">
        <v>328</v>
      </c>
      <c r="M3340" t="s">
        <v>16849</v>
      </c>
      <c r="N3340" t="s">
        <v>328</v>
      </c>
      <c r="O3340" t="s">
        <v>328</v>
      </c>
    </row>
    <row r="3341" spans="1:15">
      <c r="A3341" t="s">
        <v>3577</v>
      </c>
      <c r="B3341" t="s">
        <v>16850</v>
      </c>
      <c r="C3341" t="s">
        <v>328</v>
      </c>
      <c r="D3341" t="s">
        <v>328</v>
      </c>
      <c r="E3341" t="s">
        <v>12934</v>
      </c>
      <c r="F3341" t="s">
        <v>2907</v>
      </c>
      <c r="G3341" t="s">
        <v>328</v>
      </c>
      <c r="H3341" t="s">
        <v>6524</v>
      </c>
      <c r="I3341" t="s">
        <v>328</v>
      </c>
      <c r="J3341" t="s">
        <v>328</v>
      </c>
      <c r="K3341" t="s">
        <v>328</v>
      </c>
      <c r="L3341" t="s">
        <v>328</v>
      </c>
      <c r="M3341" t="s">
        <v>16850</v>
      </c>
      <c r="N3341" t="s">
        <v>328</v>
      </c>
      <c r="O3341" t="s">
        <v>328</v>
      </c>
    </row>
    <row r="3342" spans="1:15">
      <c r="A3342" t="s">
        <v>3577</v>
      </c>
      <c r="B3342" t="s">
        <v>16851</v>
      </c>
      <c r="C3342" t="s">
        <v>328</v>
      </c>
      <c r="D3342" t="s">
        <v>328</v>
      </c>
      <c r="E3342" t="s">
        <v>12934</v>
      </c>
      <c r="F3342" t="s">
        <v>2907</v>
      </c>
      <c r="G3342" t="s">
        <v>328</v>
      </c>
      <c r="H3342" t="s">
        <v>6524</v>
      </c>
      <c r="I3342" t="s">
        <v>328</v>
      </c>
      <c r="J3342" t="s">
        <v>328</v>
      </c>
      <c r="K3342" t="s">
        <v>328</v>
      </c>
      <c r="L3342" t="s">
        <v>328</v>
      </c>
      <c r="M3342" t="s">
        <v>16851</v>
      </c>
      <c r="N3342" t="s">
        <v>328</v>
      </c>
      <c r="O3342" t="s">
        <v>328</v>
      </c>
    </row>
    <row r="3343" spans="1:15">
      <c r="A3343" t="s">
        <v>3577</v>
      </c>
      <c r="B3343" t="s">
        <v>16852</v>
      </c>
      <c r="C3343" t="s">
        <v>328</v>
      </c>
      <c r="D3343" t="s">
        <v>328</v>
      </c>
      <c r="E3343" t="s">
        <v>12934</v>
      </c>
      <c r="F3343" t="s">
        <v>2907</v>
      </c>
      <c r="G3343" t="s">
        <v>328</v>
      </c>
      <c r="H3343" t="s">
        <v>6524</v>
      </c>
      <c r="I3343" t="s">
        <v>328</v>
      </c>
      <c r="J3343" t="s">
        <v>328</v>
      </c>
      <c r="K3343" t="s">
        <v>328</v>
      </c>
      <c r="L3343" t="s">
        <v>328</v>
      </c>
      <c r="M3343" t="s">
        <v>16852</v>
      </c>
      <c r="N3343" t="s">
        <v>328</v>
      </c>
      <c r="O3343" t="s">
        <v>328</v>
      </c>
    </row>
    <row r="3344" spans="1:15">
      <c r="A3344" t="s">
        <v>3577</v>
      </c>
      <c r="B3344" t="s">
        <v>16853</v>
      </c>
      <c r="C3344" t="s">
        <v>328</v>
      </c>
      <c r="D3344" t="s">
        <v>328</v>
      </c>
      <c r="E3344" t="s">
        <v>12934</v>
      </c>
      <c r="F3344" t="s">
        <v>2907</v>
      </c>
      <c r="G3344" t="s">
        <v>328</v>
      </c>
      <c r="H3344" t="s">
        <v>6524</v>
      </c>
      <c r="I3344" t="s">
        <v>328</v>
      </c>
      <c r="J3344" t="s">
        <v>328</v>
      </c>
      <c r="K3344" t="s">
        <v>328</v>
      </c>
      <c r="L3344" t="s">
        <v>328</v>
      </c>
      <c r="M3344" t="s">
        <v>16853</v>
      </c>
      <c r="N3344" t="s">
        <v>328</v>
      </c>
      <c r="O3344" t="s">
        <v>328</v>
      </c>
    </row>
    <row r="3345" spans="1:15">
      <c r="A3345" t="s">
        <v>3577</v>
      </c>
      <c r="B3345" t="s">
        <v>16854</v>
      </c>
      <c r="C3345" t="s">
        <v>328</v>
      </c>
      <c r="D3345" t="s">
        <v>328</v>
      </c>
      <c r="E3345" t="s">
        <v>12934</v>
      </c>
      <c r="F3345" t="s">
        <v>2907</v>
      </c>
      <c r="G3345" t="s">
        <v>328</v>
      </c>
      <c r="H3345" t="s">
        <v>6524</v>
      </c>
      <c r="I3345" t="s">
        <v>328</v>
      </c>
      <c r="J3345" t="s">
        <v>328</v>
      </c>
      <c r="K3345" t="s">
        <v>328</v>
      </c>
      <c r="L3345" t="s">
        <v>328</v>
      </c>
      <c r="M3345" t="s">
        <v>16854</v>
      </c>
      <c r="N3345" t="s">
        <v>328</v>
      </c>
      <c r="O3345" t="s">
        <v>328</v>
      </c>
    </row>
    <row r="3346" spans="1:15">
      <c r="A3346" t="s">
        <v>3577</v>
      </c>
      <c r="B3346" t="s">
        <v>16855</v>
      </c>
      <c r="C3346" t="s">
        <v>328</v>
      </c>
      <c r="D3346" t="s">
        <v>328</v>
      </c>
      <c r="E3346" t="s">
        <v>12934</v>
      </c>
      <c r="F3346" t="s">
        <v>2907</v>
      </c>
      <c r="G3346" t="s">
        <v>328</v>
      </c>
      <c r="H3346" t="s">
        <v>6524</v>
      </c>
      <c r="I3346" t="s">
        <v>328</v>
      </c>
      <c r="J3346" t="s">
        <v>328</v>
      </c>
      <c r="K3346" t="s">
        <v>328</v>
      </c>
      <c r="L3346" t="s">
        <v>328</v>
      </c>
      <c r="M3346" t="s">
        <v>16855</v>
      </c>
      <c r="N3346" t="s">
        <v>328</v>
      </c>
      <c r="O3346" t="s">
        <v>328</v>
      </c>
    </row>
    <row r="3347" spans="1:15">
      <c r="A3347" t="s">
        <v>3577</v>
      </c>
      <c r="B3347" t="s">
        <v>16856</v>
      </c>
      <c r="C3347" t="s">
        <v>328</v>
      </c>
      <c r="D3347" t="s">
        <v>328</v>
      </c>
      <c r="E3347" t="s">
        <v>12934</v>
      </c>
      <c r="F3347" t="s">
        <v>2907</v>
      </c>
      <c r="G3347" t="s">
        <v>328</v>
      </c>
      <c r="H3347" t="s">
        <v>6524</v>
      </c>
      <c r="I3347" t="s">
        <v>328</v>
      </c>
      <c r="J3347" t="s">
        <v>328</v>
      </c>
      <c r="K3347" t="s">
        <v>328</v>
      </c>
      <c r="L3347" t="s">
        <v>328</v>
      </c>
      <c r="M3347" t="s">
        <v>16856</v>
      </c>
      <c r="N3347" t="s">
        <v>328</v>
      </c>
      <c r="O3347" t="s">
        <v>328</v>
      </c>
    </row>
    <row r="3348" spans="1:15">
      <c r="A3348" t="s">
        <v>3577</v>
      </c>
      <c r="B3348" t="s">
        <v>16857</v>
      </c>
      <c r="C3348" t="s">
        <v>328</v>
      </c>
      <c r="D3348" t="s">
        <v>328</v>
      </c>
      <c r="E3348" t="s">
        <v>12934</v>
      </c>
      <c r="F3348" t="s">
        <v>2907</v>
      </c>
      <c r="G3348" t="s">
        <v>328</v>
      </c>
      <c r="H3348" t="s">
        <v>6524</v>
      </c>
      <c r="I3348" t="s">
        <v>328</v>
      </c>
      <c r="J3348" t="s">
        <v>328</v>
      </c>
      <c r="K3348" t="s">
        <v>328</v>
      </c>
      <c r="L3348" t="s">
        <v>328</v>
      </c>
      <c r="M3348" t="s">
        <v>16857</v>
      </c>
      <c r="N3348" t="s">
        <v>328</v>
      </c>
      <c r="O3348" t="s">
        <v>328</v>
      </c>
    </row>
    <row r="3349" spans="1:15">
      <c r="A3349" t="s">
        <v>3577</v>
      </c>
      <c r="B3349" t="s">
        <v>16858</v>
      </c>
      <c r="C3349" t="s">
        <v>328</v>
      </c>
      <c r="D3349" t="s">
        <v>328</v>
      </c>
      <c r="E3349" t="s">
        <v>12934</v>
      </c>
      <c r="F3349" t="s">
        <v>2907</v>
      </c>
      <c r="G3349" t="s">
        <v>328</v>
      </c>
      <c r="H3349" t="s">
        <v>6524</v>
      </c>
      <c r="I3349" t="s">
        <v>328</v>
      </c>
      <c r="J3349" t="s">
        <v>328</v>
      </c>
      <c r="K3349" t="s">
        <v>328</v>
      </c>
      <c r="L3349" t="s">
        <v>328</v>
      </c>
      <c r="M3349" t="s">
        <v>16858</v>
      </c>
      <c r="N3349" t="s">
        <v>328</v>
      </c>
      <c r="O3349" t="s">
        <v>328</v>
      </c>
    </row>
    <row r="3350" spans="1:15">
      <c r="A3350" t="s">
        <v>3577</v>
      </c>
      <c r="B3350" t="s">
        <v>16859</v>
      </c>
      <c r="C3350" t="s">
        <v>328</v>
      </c>
      <c r="D3350" t="s">
        <v>328</v>
      </c>
      <c r="E3350" t="s">
        <v>12934</v>
      </c>
      <c r="F3350" t="s">
        <v>2907</v>
      </c>
      <c r="G3350" t="s">
        <v>328</v>
      </c>
      <c r="H3350" t="s">
        <v>6524</v>
      </c>
      <c r="I3350" t="s">
        <v>328</v>
      </c>
      <c r="J3350" t="s">
        <v>328</v>
      </c>
      <c r="K3350" t="s">
        <v>328</v>
      </c>
      <c r="L3350" t="s">
        <v>328</v>
      </c>
      <c r="M3350" t="s">
        <v>16859</v>
      </c>
      <c r="N3350" t="s">
        <v>328</v>
      </c>
      <c r="O3350" t="s">
        <v>328</v>
      </c>
    </row>
    <row r="3351" spans="1:15">
      <c r="A3351" t="s">
        <v>3577</v>
      </c>
      <c r="B3351" t="s">
        <v>16860</v>
      </c>
      <c r="C3351" t="s">
        <v>328</v>
      </c>
      <c r="D3351" t="s">
        <v>328</v>
      </c>
      <c r="E3351" t="s">
        <v>12934</v>
      </c>
      <c r="F3351" t="s">
        <v>2907</v>
      </c>
      <c r="G3351" t="s">
        <v>328</v>
      </c>
      <c r="H3351" t="s">
        <v>6524</v>
      </c>
      <c r="I3351" t="s">
        <v>328</v>
      </c>
      <c r="J3351" t="s">
        <v>328</v>
      </c>
      <c r="K3351" t="s">
        <v>328</v>
      </c>
      <c r="L3351" t="s">
        <v>328</v>
      </c>
      <c r="M3351" t="s">
        <v>16860</v>
      </c>
      <c r="N3351" t="s">
        <v>328</v>
      </c>
      <c r="O3351" t="s">
        <v>328</v>
      </c>
    </row>
    <row r="3352" spans="1:15">
      <c r="A3352" t="s">
        <v>3577</v>
      </c>
      <c r="B3352" t="s">
        <v>16861</v>
      </c>
      <c r="C3352" t="s">
        <v>328</v>
      </c>
      <c r="D3352" t="s">
        <v>328</v>
      </c>
      <c r="E3352" t="s">
        <v>12934</v>
      </c>
      <c r="F3352" t="s">
        <v>2907</v>
      </c>
      <c r="G3352" t="s">
        <v>328</v>
      </c>
      <c r="H3352" t="s">
        <v>6524</v>
      </c>
      <c r="I3352" t="s">
        <v>328</v>
      </c>
      <c r="J3352" t="s">
        <v>328</v>
      </c>
      <c r="K3352" t="s">
        <v>328</v>
      </c>
      <c r="L3352" t="s">
        <v>328</v>
      </c>
      <c r="M3352" t="s">
        <v>16861</v>
      </c>
      <c r="N3352" t="s">
        <v>328</v>
      </c>
      <c r="O3352" t="s">
        <v>328</v>
      </c>
    </row>
    <row r="3353" spans="1:15">
      <c r="A3353" t="s">
        <v>3577</v>
      </c>
      <c r="B3353" t="s">
        <v>16862</v>
      </c>
      <c r="C3353" t="s">
        <v>328</v>
      </c>
      <c r="D3353" t="s">
        <v>328</v>
      </c>
      <c r="E3353" t="s">
        <v>12934</v>
      </c>
      <c r="F3353" t="s">
        <v>2907</v>
      </c>
      <c r="G3353" t="s">
        <v>328</v>
      </c>
      <c r="H3353" t="s">
        <v>6524</v>
      </c>
      <c r="I3353" t="s">
        <v>328</v>
      </c>
      <c r="J3353" t="s">
        <v>328</v>
      </c>
      <c r="K3353" t="s">
        <v>328</v>
      </c>
      <c r="L3353" t="s">
        <v>328</v>
      </c>
      <c r="M3353" t="s">
        <v>16862</v>
      </c>
      <c r="N3353" t="s">
        <v>328</v>
      </c>
      <c r="O3353" t="s">
        <v>328</v>
      </c>
    </row>
    <row r="3354" spans="1:15">
      <c r="A3354" t="s">
        <v>3577</v>
      </c>
      <c r="B3354" t="s">
        <v>16863</v>
      </c>
      <c r="C3354" t="s">
        <v>328</v>
      </c>
      <c r="D3354" t="s">
        <v>328</v>
      </c>
      <c r="E3354" t="s">
        <v>12934</v>
      </c>
      <c r="F3354" t="s">
        <v>2907</v>
      </c>
      <c r="G3354" t="s">
        <v>328</v>
      </c>
      <c r="H3354" t="s">
        <v>6524</v>
      </c>
      <c r="I3354" t="s">
        <v>328</v>
      </c>
      <c r="J3354" t="s">
        <v>328</v>
      </c>
      <c r="K3354" t="s">
        <v>328</v>
      </c>
      <c r="L3354" t="s">
        <v>328</v>
      </c>
      <c r="M3354" t="s">
        <v>16863</v>
      </c>
      <c r="N3354" t="s">
        <v>328</v>
      </c>
      <c r="O3354" t="s">
        <v>328</v>
      </c>
    </row>
    <row r="3355" spans="1:15">
      <c r="A3355" t="s">
        <v>3577</v>
      </c>
      <c r="B3355" t="s">
        <v>16864</v>
      </c>
      <c r="C3355" t="s">
        <v>328</v>
      </c>
      <c r="D3355" t="s">
        <v>328</v>
      </c>
      <c r="E3355" t="s">
        <v>12934</v>
      </c>
      <c r="F3355" t="s">
        <v>2907</v>
      </c>
      <c r="G3355" t="s">
        <v>328</v>
      </c>
      <c r="H3355" t="s">
        <v>6524</v>
      </c>
      <c r="I3355" t="s">
        <v>328</v>
      </c>
      <c r="J3355" t="s">
        <v>328</v>
      </c>
      <c r="K3355" t="s">
        <v>328</v>
      </c>
      <c r="L3355" t="s">
        <v>328</v>
      </c>
      <c r="M3355" t="s">
        <v>16864</v>
      </c>
      <c r="N3355" t="s">
        <v>328</v>
      </c>
      <c r="O3355" t="s">
        <v>328</v>
      </c>
    </row>
    <row r="3356" spans="1:15">
      <c r="A3356" t="s">
        <v>3577</v>
      </c>
      <c r="B3356" t="s">
        <v>16865</v>
      </c>
      <c r="C3356" t="s">
        <v>328</v>
      </c>
      <c r="D3356" t="s">
        <v>328</v>
      </c>
      <c r="E3356" t="s">
        <v>12934</v>
      </c>
      <c r="F3356" t="s">
        <v>2907</v>
      </c>
      <c r="G3356" t="s">
        <v>328</v>
      </c>
      <c r="H3356" t="s">
        <v>6524</v>
      </c>
      <c r="I3356" t="s">
        <v>328</v>
      </c>
      <c r="J3356" t="s">
        <v>328</v>
      </c>
      <c r="K3356" t="s">
        <v>328</v>
      </c>
      <c r="L3356" t="s">
        <v>328</v>
      </c>
      <c r="M3356" t="s">
        <v>16866</v>
      </c>
      <c r="N3356" t="s">
        <v>328</v>
      </c>
      <c r="O3356" t="s">
        <v>328</v>
      </c>
    </row>
    <row r="3357" spans="1:15">
      <c r="A3357" t="s">
        <v>3577</v>
      </c>
      <c r="B3357" t="s">
        <v>16867</v>
      </c>
      <c r="C3357" t="s">
        <v>328</v>
      </c>
      <c r="D3357" t="s">
        <v>328</v>
      </c>
      <c r="E3357" t="s">
        <v>12934</v>
      </c>
      <c r="F3357" t="s">
        <v>2907</v>
      </c>
      <c r="G3357" t="s">
        <v>328</v>
      </c>
      <c r="H3357" t="s">
        <v>6524</v>
      </c>
      <c r="I3357" t="s">
        <v>328</v>
      </c>
      <c r="J3357" t="s">
        <v>328</v>
      </c>
      <c r="K3357" t="s">
        <v>328</v>
      </c>
      <c r="L3357" t="s">
        <v>328</v>
      </c>
      <c r="M3357" t="s">
        <v>16866</v>
      </c>
      <c r="N3357" t="s">
        <v>328</v>
      </c>
      <c r="O3357" t="s">
        <v>328</v>
      </c>
    </row>
    <row r="3358" spans="1:15">
      <c r="A3358" t="s">
        <v>3577</v>
      </c>
      <c r="B3358" t="s">
        <v>16866</v>
      </c>
      <c r="C3358" t="s">
        <v>328</v>
      </c>
      <c r="D3358" t="s">
        <v>328</v>
      </c>
      <c r="E3358" t="s">
        <v>12934</v>
      </c>
      <c r="F3358" t="s">
        <v>2907</v>
      </c>
      <c r="G3358" t="s">
        <v>328</v>
      </c>
      <c r="H3358" t="s">
        <v>6524</v>
      </c>
      <c r="I3358" t="s">
        <v>328</v>
      </c>
      <c r="J3358" t="s">
        <v>328</v>
      </c>
      <c r="K3358" t="s">
        <v>328</v>
      </c>
      <c r="L3358" t="s">
        <v>328</v>
      </c>
      <c r="M3358" t="s">
        <v>16866</v>
      </c>
    </row>
    <row r="3359" spans="1:15">
      <c r="A3359" t="s">
        <v>3577</v>
      </c>
      <c r="B3359" t="s">
        <v>16868</v>
      </c>
      <c r="C3359" t="s">
        <v>328</v>
      </c>
      <c r="D3359" t="s">
        <v>328</v>
      </c>
      <c r="E3359" t="s">
        <v>13551</v>
      </c>
      <c r="F3359" t="s">
        <v>2907</v>
      </c>
      <c r="G3359" t="s">
        <v>328</v>
      </c>
      <c r="H3359" t="s">
        <v>328</v>
      </c>
      <c r="I3359" t="s">
        <v>6501</v>
      </c>
      <c r="J3359" t="s">
        <v>6507</v>
      </c>
      <c r="K3359" t="s">
        <v>328</v>
      </c>
      <c r="L3359" t="s">
        <v>328</v>
      </c>
      <c r="M3359" t="s">
        <v>16868</v>
      </c>
      <c r="N3359" t="s">
        <v>328</v>
      </c>
      <c r="O3359" t="s">
        <v>328</v>
      </c>
    </row>
    <row r="3360" spans="1:15">
      <c r="A3360" t="s">
        <v>3577</v>
      </c>
      <c r="B3360" t="s">
        <v>16869</v>
      </c>
      <c r="C3360" t="s">
        <v>328</v>
      </c>
      <c r="D3360" t="s">
        <v>328</v>
      </c>
      <c r="E3360" t="s">
        <v>12934</v>
      </c>
      <c r="F3360" t="s">
        <v>2907</v>
      </c>
      <c r="G3360" t="s">
        <v>328</v>
      </c>
      <c r="H3360" t="s">
        <v>328</v>
      </c>
      <c r="I3360" t="s">
        <v>328</v>
      </c>
      <c r="J3360" t="s">
        <v>328</v>
      </c>
      <c r="K3360" t="s">
        <v>328</v>
      </c>
      <c r="L3360" t="s">
        <v>328</v>
      </c>
      <c r="M3360" t="s">
        <v>16869</v>
      </c>
      <c r="N3360" t="s">
        <v>328</v>
      </c>
      <c r="O3360" t="s">
        <v>328</v>
      </c>
    </row>
    <row r="3361" spans="1:15">
      <c r="A3361" t="s">
        <v>3577</v>
      </c>
      <c r="B3361" t="s">
        <v>16870</v>
      </c>
      <c r="C3361" t="s">
        <v>328</v>
      </c>
      <c r="D3361" t="s">
        <v>328</v>
      </c>
      <c r="E3361" t="s">
        <v>12934</v>
      </c>
      <c r="F3361" t="s">
        <v>2907</v>
      </c>
      <c r="G3361" t="s">
        <v>328</v>
      </c>
      <c r="H3361" t="s">
        <v>328</v>
      </c>
      <c r="I3361" t="s">
        <v>328</v>
      </c>
      <c r="J3361" t="s">
        <v>328</v>
      </c>
      <c r="K3361" t="s">
        <v>328</v>
      </c>
      <c r="L3361" t="s">
        <v>328</v>
      </c>
      <c r="M3361" t="s">
        <v>16871</v>
      </c>
      <c r="N3361" t="s">
        <v>328</v>
      </c>
      <c r="O3361" t="s">
        <v>328</v>
      </c>
    </row>
    <row r="3362" spans="1:15">
      <c r="A3362" t="s">
        <v>3577</v>
      </c>
      <c r="B3362" t="s">
        <v>16872</v>
      </c>
      <c r="C3362" t="s">
        <v>328</v>
      </c>
      <c r="D3362" t="s">
        <v>328</v>
      </c>
      <c r="E3362" t="s">
        <v>12934</v>
      </c>
      <c r="F3362" t="s">
        <v>2907</v>
      </c>
      <c r="G3362" t="s">
        <v>328</v>
      </c>
      <c r="H3362" t="s">
        <v>6524</v>
      </c>
      <c r="I3362" t="s">
        <v>328</v>
      </c>
      <c r="J3362" t="s">
        <v>328</v>
      </c>
      <c r="K3362" t="s">
        <v>328</v>
      </c>
      <c r="L3362" t="s">
        <v>328</v>
      </c>
      <c r="M3362" t="s">
        <v>16872</v>
      </c>
      <c r="N3362" t="s">
        <v>328</v>
      </c>
      <c r="O3362" t="s">
        <v>328</v>
      </c>
    </row>
    <row r="3363" spans="1:15">
      <c r="A3363" t="s">
        <v>5084</v>
      </c>
      <c r="B3363" t="s">
        <v>16873</v>
      </c>
      <c r="C3363" t="s">
        <v>328</v>
      </c>
      <c r="D3363" t="s">
        <v>328</v>
      </c>
      <c r="E3363" t="s">
        <v>12934</v>
      </c>
      <c r="F3363" t="s">
        <v>2907</v>
      </c>
      <c r="G3363" t="s">
        <v>328</v>
      </c>
      <c r="H3363" t="s">
        <v>328</v>
      </c>
      <c r="I3363" t="s">
        <v>328</v>
      </c>
      <c r="J3363" t="s">
        <v>328</v>
      </c>
      <c r="K3363" t="s">
        <v>328</v>
      </c>
      <c r="L3363" t="s">
        <v>328</v>
      </c>
      <c r="M3363" t="s">
        <v>16873</v>
      </c>
      <c r="N3363" t="s">
        <v>328</v>
      </c>
      <c r="O3363" t="s">
        <v>328</v>
      </c>
    </row>
    <row r="3364" spans="1:15">
      <c r="A3364" t="s">
        <v>5084</v>
      </c>
      <c r="B3364" t="s">
        <v>16874</v>
      </c>
      <c r="C3364" t="s">
        <v>328</v>
      </c>
      <c r="D3364" t="s">
        <v>328</v>
      </c>
      <c r="E3364" t="s">
        <v>12934</v>
      </c>
      <c r="F3364" t="s">
        <v>2907</v>
      </c>
      <c r="G3364" t="s">
        <v>328</v>
      </c>
      <c r="H3364" t="s">
        <v>6518</v>
      </c>
      <c r="I3364" t="s">
        <v>328</v>
      </c>
      <c r="J3364" t="s">
        <v>328</v>
      </c>
      <c r="K3364" t="s">
        <v>328</v>
      </c>
      <c r="L3364" t="s">
        <v>328</v>
      </c>
      <c r="M3364" t="s">
        <v>16874</v>
      </c>
      <c r="N3364" t="s">
        <v>328</v>
      </c>
      <c r="O3364" t="s">
        <v>328</v>
      </c>
    </row>
    <row r="3365" spans="1:15">
      <c r="A3365" t="s">
        <v>5084</v>
      </c>
      <c r="B3365" t="s">
        <v>16875</v>
      </c>
      <c r="C3365" t="s">
        <v>328</v>
      </c>
      <c r="D3365" t="s">
        <v>328</v>
      </c>
      <c r="E3365" t="s">
        <v>2659</v>
      </c>
      <c r="F3365" t="s">
        <v>2911</v>
      </c>
      <c r="G3365" t="s">
        <v>328</v>
      </c>
      <c r="H3365" t="s">
        <v>328</v>
      </c>
      <c r="I3365" t="s">
        <v>328</v>
      </c>
      <c r="J3365" t="s">
        <v>328</v>
      </c>
      <c r="K3365" t="s">
        <v>328</v>
      </c>
      <c r="L3365" t="s">
        <v>328</v>
      </c>
      <c r="M3365" t="s">
        <v>16875</v>
      </c>
      <c r="N3365" t="s">
        <v>328</v>
      </c>
      <c r="O3365" t="s">
        <v>328</v>
      </c>
    </row>
    <row r="3366" spans="1:15">
      <c r="A3366" t="s">
        <v>5084</v>
      </c>
      <c r="B3366" t="s">
        <v>16876</v>
      </c>
      <c r="C3366" t="s">
        <v>328</v>
      </c>
      <c r="D3366" t="s">
        <v>328</v>
      </c>
      <c r="E3366" t="s">
        <v>12934</v>
      </c>
      <c r="F3366" t="s">
        <v>2907</v>
      </c>
      <c r="G3366" t="s">
        <v>328</v>
      </c>
      <c r="H3366" t="s">
        <v>328</v>
      </c>
      <c r="I3366" t="s">
        <v>328</v>
      </c>
      <c r="J3366" t="s">
        <v>328</v>
      </c>
      <c r="K3366" t="s">
        <v>328</v>
      </c>
      <c r="L3366" t="s">
        <v>328</v>
      </c>
      <c r="M3366" t="s">
        <v>16876</v>
      </c>
      <c r="N3366" t="s">
        <v>328</v>
      </c>
      <c r="O3366" t="s">
        <v>328</v>
      </c>
    </row>
    <row r="3367" spans="1:15">
      <c r="A3367" t="s">
        <v>5084</v>
      </c>
      <c r="B3367" t="s">
        <v>16877</v>
      </c>
      <c r="C3367" t="s">
        <v>328</v>
      </c>
      <c r="D3367" t="s">
        <v>328</v>
      </c>
      <c r="E3367" t="s">
        <v>2912</v>
      </c>
      <c r="F3367" t="s">
        <v>2907</v>
      </c>
      <c r="G3367" t="s">
        <v>328</v>
      </c>
      <c r="H3367" t="s">
        <v>328</v>
      </c>
      <c r="I3367" t="s">
        <v>328</v>
      </c>
      <c r="J3367" t="s">
        <v>328</v>
      </c>
      <c r="K3367" t="s">
        <v>328</v>
      </c>
      <c r="L3367" t="s">
        <v>328</v>
      </c>
      <c r="M3367" t="s">
        <v>16877</v>
      </c>
      <c r="N3367" t="s">
        <v>328</v>
      </c>
      <c r="O3367" t="s">
        <v>328</v>
      </c>
    </row>
    <row r="3368" spans="1:15">
      <c r="A3368" t="s">
        <v>5084</v>
      </c>
      <c r="B3368" t="s">
        <v>16878</v>
      </c>
      <c r="C3368" t="s">
        <v>328</v>
      </c>
      <c r="D3368" t="s">
        <v>328</v>
      </c>
      <c r="E3368" t="s">
        <v>12934</v>
      </c>
      <c r="F3368" t="s">
        <v>2907</v>
      </c>
      <c r="G3368" t="s">
        <v>328</v>
      </c>
      <c r="H3368" t="s">
        <v>328</v>
      </c>
      <c r="I3368" t="s">
        <v>328</v>
      </c>
      <c r="J3368" t="s">
        <v>328</v>
      </c>
      <c r="K3368" t="s">
        <v>328</v>
      </c>
      <c r="L3368" t="s">
        <v>328</v>
      </c>
      <c r="M3368" t="s">
        <v>16878</v>
      </c>
      <c r="N3368" t="s">
        <v>328</v>
      </c>
      <c r="O3368" t="s">
        <v>328</v>
      </c>
    </row>
    <row r="3369" spans="1:15">
      <c r="A3369" t="s">
        <v>5084</v>
      </c>
      <c r="B3369" t="s">
        <v>16879</v>
      </c>
      <c r="C3369" t="s">
        <v>328</v>
      </c>
      <c r="D3369" t="s">
        <v>328</v>
      </c>
      <c r="E3369" t="s">
        <v>12934</v>
      </c>
      <c r="F3369" t="s">
        <v>2907</v>
      </c>
      <c r="G3369" t="s">
        <v>328</v>
      </c>
      <c r="H3369" t="s">
        <v>328</v>
      </c>
      <c r="I3369" t="s">
        <v>328</v>
      </c>
      <c r="J3369" t="s">
        <v>328</v>
      </c>
      <c r="K3369" t="s">
        <v>328</v>
      </c>
      <c r="L3369" t="s">
        <v>328</v>
      </c>
      <c r="M3369" t="s">
        <v>16879</v>
      </c>
      <c r="N3369" t="s">
        <v>328</v>
      </c>
      <c r="O3369" t="s">
        <v>328</v>
      </c>
    </row>
    <row r="3370" spans="1:15">
      <c r="A3370" t="s">
        <v>5084</v>
      </c>
      <c r="B3370" t="s">
        <v>16880</v>
      </c>
      <c r="C3370" t="s">
        <v>328</v>
      </c>
      <c r="D3370" t="s">
        <v>328</v>
      </c>
      <c r="E3370" t="s">
        <v>12934</v>
      </c>
      <c r="F3370" t="s">
        <v>2907</v>
      </c>
      <c r="G3370" t="s">
        <v>328</v>
      </c>
      <c r="H3370" t="s">
        <v>328</v>
      </c>
      <c r="I3370" t="s">
        <v>328</v>
      </c>
      <c r="J3370" t="s">
        <v>328</v>
      </c>
      <c r="K3370" t="s">
        <v>328</v>
      </c>
      <c r="L3370" t="s">
        <v>328</v>
      </c>
      <c r="M3370" t="s">
        <v>16880</v>
      </c>
      <c r="N3370" t="s">
        <v>328</v>
      </c>
      <c r="O3370" t="s">
        <v>328</v>
      </c>
    </row>
    <row r="3371" spans="1:15">
      <c r="A3371" t="s">
        <v>5084</v>
      </c>
      <c r="B3371" t="s">
        <v>16881</v>
      </c>
      <c r="C3371" t="s">
        <v>328</v>
      </c>
      <c r="D3371" t="s">
        <v>328</v>
      </c>
      <c r="E3371" t="s">
        <v>12934</v>
      </c>
      <c r="F3371" t="s">
        <v>2907</v>
      </c>
      <c r="G3371" t="s">
        <v>328</v>
      </c>
      <c r="H3371" t="s">
        <v>328</v>
      </c>
      <c r="I3371" t="s">
        <v>328</v>
      </c>
      <c r="J3371" t="s">
        <v>328</v>
      </c>
      <c r="K3371" t="s">
        <v>328</v>
      </c>
      <c r="L3371" t="s">
        <v>328</v>
      </c>
      <c r="M3371" t="s">
        <v>16881</v>
      </c>
      <c r="N3371" t="s">
        <v>328</v>
      </c>
      <c r="O3371" t="s">
        <v>328</v>
      </c>
    </row>
    <row r="3372" spans="1:15">
      <c r="A3372" t="s">
        <v>5084</v>
      </c>
      <c r="B3372" t="s">
        <v>16882</v>
      </c>
      <c r="C3372" t="s">
        <v>328</v>
      </c>
      <c r="D3372" t="s">
        <v>328</v>
      </c>
      <c r="E3372" t="s">
        <v>12934</v>
      </c>
      <c r="F3372" t="s">
        <v>2907</v>
      </c>
      <c r="G3372" t="s">
        <v>328</v>
      </c>
      <c r="H3372" t="s">
        <v>328</v>
      </c>
      <c r="I3372" t="s">
        <v>328</v>
      </c>
      <c r="J3372" t="s">
        <v>328</v>
      </c>
      <c r="K3372" t="s">
        <v>328</v>
      </c>
      <c r="L3372" t="s">
        <v>328</v>
      </c>
      <c r="M3372" t="s">
        <v>16882</v>
      </c>
      <c r="N3372" t="s">
        <v>328</v>
      </c>
      <c r="O3372" t="s">
        <v>328</v>
      </c>
    </row>
    <row r="3373" spans="1:15">
      <c r="A3373" t="s">
        <v>5084</v>
      </c>
      <c r="B3373" t="s">
        <v>16883</v>
      </c>
      <c r="C3373" t="s">
        <v>328</v>
      </c>
      <c r="D3373" t="s">
        <v>328</v>
      </c>
      <c r="E3373" t="s">
        <v>12934</v>
      </c>
      <c r="F3373" t="s">
        <v>2907</v>
      </c>
      <c r="G3373" t="s">
        <v>328</v>
      </c>
      <c r="H3373" t="s">
        <v>328</v>
      </c>
      <c r="I3373" t="s">
        <v>328</v>
      </c>
      <c r="J3373" t="s">
        <v>328</v>
      </c>
      <c r="K3373" t="s">
        <v>328</v>
      </c>
      <c r="L3373" t="s">
        <v>328</v>
      </c>
      <c r="M3373" t="s">
        <v>16883</v>
      </c>
      <c r="N3373" t="s">
        <v>328</v>
      </c>
      <c r="O3373" t="s">
        <v>328</v>
      </c>
    </row>
    <row r="3374" spans="1:15">
      <c r="A3374" t="s">
        <v>5084</v>
      </c>
      <c r="B3374" t="s">
        <v>16884</v>
      </c>
      <c r="C3374" t="s">
        <v>328</v>
      </c>
      <c r="D3374" t="s">
        <v>328</v>
      </c>
      <c r="E3374" t="s">
        <v>12934</v>
      </c>
      <c r="F3374" t="s">
        <v>2907</v>
      </c>
      <c r="G3374" t="s">
        <v>328</v>
      </c>
      <c r="H3374" t="s">
        <v>328</v>
      </c>
      <c r="I3374" t="s">
        <v>328</v>
      </c>
      <c r="J3374" t="s">
        <v>328</v>
      </c>
      <c r="K3374" t="s">
        <v>328</v>
      </c>
      <c r="L3374" t="s">
        <v>328</v>
      </c>
      <c r="M3374" t="s">
        <v>16884</v>
      </c>
      <c r="N3374" t="s">
        <v>328</v>
      </c>
      <c r="O3374" t="s">
        <v>328</v>
      </c>
    </row>
    <row r="3375" spans="1:15">
      <c r="A3375" t="s">
        <v>5084</v>
      </c>
      <c r="B3375" t="s">
        <v>16885</v>
      </c>
      <c r="C3375" t="s">
        <v>328</v>
      </c>
      <c r="D3375" t="s">
        <v>328</v>
      </c>
      <c r="E3375" t="s">
        <v>12934</v>
      </c>
      <c r="F3375" t="s">
        <v>2907</v>
      </c>
      <c r="G3375" t="s">
        <v>328</v>
      </c>
      <c r="H3375" t="s">
        <v>6524</v>
      </c>
      <c r="I3375" t="s">
        <v>328</v>
      </c>
      <c r="J3375" t="s">
        <v>328</v>
      </c>
      <c r="K3375" t="s">
        <v>328</v>
      </c>
      <c r="L3375" t="s">
        <v>328</v>
      </c>
      <c r="M3375" t="s">
        <v>16885</v>
      </c>
      <c r="N3375" t="s">
        <v>328</v>
      </c>
      <c r="O3375" t="s">
        <v>328</v>
      </c>
    </row>
    <row r="3376" spans="1:15">
      <c r="A3376" t="s">
        <v>5084</v>
      </c>
      <c r="B3376" t="s">
        <v>16886</v>
      </c>
      <c r="C3376" t="s">
        <v>328</v>
      </c>
      <c r="D3376" t="s">
        <v>328</v>
      </c>
      <c r="E3376" t="s">
        <v>12934</v>
      </c>
      <c r="F3376" t="s">
        <v>2907</v>
      </c>
      <c r="G3376" t="s">
        <v>328</v>
      </c>
      <c r="H3376" t="s">
        <v>328</v>
      </c>
      <c r="I3376" t="s">
        <v>328</v>
      </c>
      <c r="J3376" t="s">
        <v>328</v>
      </c>
      <c r="K3376" t="s">
        <v>328</v>
      </c>
      <c r="L3376" t="s">
        <v>328</v>
      </c>
      <c r="M3376" t="s">
        <v>16887</v>
      </c>
      <c r="N3376" t="s">
        <v>328</v>
      </c>
      <c r="O3376" t="s">
        <v>328</v>
      </c>
    </row>
    <row r="3377" spans="1:15">
      <c r="A3377" t="s">
        <v>4357</v>
      </c>
      <c r="B3377" t="s">
        <v>16888</v>
      </c>
      <c r="C3377" t="s">
        <v>328</v>
      </c>
      <c r="D3377" t="s">
        <v>328</v>
      </c>
      <c r="E3377" t="s">
        <v>12934</v>
      </c>
      <c r="F3377" t="s">
        <v>2907</v>
      </c>
      <c r="G3377" t="s">
        <v>328</v>
      </c>
      <c r="H3377" t="s">
        <v>6524</v>
      </c>
      <c r="I3377" t="s">
        <v>328</v>
      </c>
      <c r="J3377" t="s">
        <v>328</v>
      </c>
      <c r="K3377" t="s">
        <v>328</v>
      </c>
      <c r="L3377" t="s">
        <v>328</v>
      </c>
      <c r="M3377" t="s">
        <v>16888</v>
      </c>
      <c r="N3377" t="s">
        <v>328</v>
      </c>
      <c r="O3377" t="s">
        <v>328</v>
      </c>
    </row>
    <row r="3378" spans="1:15">
      <c r="A3378" t="s">
        <v>5385</v>
      </c>
      <c r="B3378">
        <v>8164</v>
      </c>
      <c r="C3378" t="s">
        <v>328</v>
      </c>
      <c r="D3378" t="s">
        <v>328</v>
      </c>
      <c r="E3378" t="s">
        <v>12934</v>
      </c>
      <c r="F3378" t="s">
        <v>2907</v>
      </c>
      <c r="G3378" t="s">
        <v>328</v>
      </c>
      <c r="H3378" t="s">
        <v>328</v>
      </c>
      <c r="I3378" t="s">
        <v>328</v>
      </c>
      <c r="J3378" t="s">
        <v>328</v>
      </c>
      <c r="K3378" t="s">
        <v>328</v>
      </c>
      <c r="L3378" t="s">
        <v>328</v>
      </c>
      <c r="M3378">
        <v>8164</v>
      </c>
      <c r="N3378" t="s">
        <v>328</v>
      </c>
      <c r="O3378" t="s">
        <v>328</v>
      </c>
    </row>
    <row r="3379" spans="1:15">
      <c r="A3379" t="s">
        <v>5385</v>
      </c>
      <c r="B3379" t="s">
        <v>16889</v>
      </c>
      <c r="C3379" t="s">
        <v>328</v>
      </c>
      <c r="D3379" t="s">
        <v>328</v>
      </c>
      <c r="E3379" t="s">
        <v>12934</v>
      </c>
      <c r="F3379" t="s">
        <v>2907</v>
      </c>
      <c r="G3379" t="s">
        <v>328</v>
      </c>
      <c r="H3379" t="s">
        <v>328</v>
      </c>
      <c r="I3379" t="s">
        <v>328</v>
      </c>
      <c r="J3379" t="s">
        <v>328</v>
      </c>
      <c r="K3379" t="s">
        <v>328</v>
      </c>
      <c r="L3379" t="s">
        <v>328</v>
      </c>
      <c r="M3379" t="s">
        <v>16889</v>
      </c>
      <c r="N3379" t="s">
        <v>328</v>
      </c>
      <c r="O3379" t="s">
        <v>328</v>
      </c>
    </row>
    <row r="3380" spans="1:15">
      <c r="A3380" t="s">
        <v>5385</v>
      </c>
      <c r="B3380" t="s">
        <v>16890</v>
      </c>
      <c r="C3380" t="s">
        <v>328</v>
      </c>
      <c r="D3380" t="s">
        <v>328</v>
      </c>
      <c r="E3380" t="s">
        <v>12934</v>
      </c>
      <c r="F3380" t="s">
        <v>2907</v>
      </c>
      <c r="G3380" t="s">
        <v>328</v>
      </c>
      <c r="H3380" t="s">
        <v>328</v>
      </c>
      <c r="I3380" t="s">
        <v>328</v>
      </c>
      <c r="J3380" t="s">
        <v>328</v>
      </c>
      <c r="K3380" t="s">
        <v>328</v>
      </c>
      <c r="L3380" t="s">
        <v>328</v>
      </c>
      <c r="M3380" t="s">
        <v>16890</v>
      </c>
      <c r="N3380" t="s">
        <v>328</v>
      </c>
      <c r="O3380" t="s">
        <v>328</v>
      </c>
    </row>
    <row r="3381" spans="1:15">
      <c r="A3381" t="s">
        <v>5385</v>
      </c>
      <c r="B3381" t="s">
        <v>16891</v>
      </c>
      <c r="C3381" t="s">
        <v>328</v>
      </c>
      <c r="D3381" t="s">
        <v>328</v>
      </c>
      <c r="E3381" t="s">
        <v>12934</v>
      </c>
      <c r="F3381" t="s">
        <v>2907</v>
      </c>
      <c r="G3381" t="s">
        <v>328</v>
      </c>
      <c r="H3381" t="s">
        <v>6524</v>
      </c>
      <c r="I3381" t="s">
        <v>328</v>
      </c>
      <c r="J3381" t="s">
        <v>328</v>
      </c>
      <c r="K3381" t="s">
        <v>328</v>
      </c>
      <c r="L3381" t="s">
        <v>328</v>
      </c>
      <c r="M3381" t="s">
        <v>16891</v>
      </c>
      <c r="N3381" t="s">
        <v>328</v>
      </c>
      <c r="O3381" t="s">
        <v>328</v>
      </c>
    </row>
    <row r="3382" spans="1:15">
      <c r="A3382" t="s">
        <v>5385</v>
      </c>
      <c r="B3382" t="s">
        <v>16892</v>
      </c>
      <c r="C3382" t="s">
        <v>328</v>
      </c>
      <c r="D3382" t="s">
        <v>328</v>
      </c>
      <c r="E3382" t="s">
        <v>12934</v>
      </c>
      <c r="F3382" t="s">
        <v>2907</v>
      </c>
      <c r="G3382" t="s">
        <v>328</v>
      </c>
      <c r="H3382" t="s">
        <v>328</v>
      </c>
      <c r="I3382" t="s">
        <v>328</v>
      </c>
      <c r="J3382" t="s">
        <v>328</v>
      </c>
      <c r="K3382" t="s">
        <v>328</v>
      </c>
      <c r="L3382" t="s">
        <v>328</v>
      </c>
      <c r="M3382" t="s">
        <v>16892</v>
      </c>
      <c r="N3382" t="s">
        <v>328</v>
      </c>
      <c r="O3382" t="s">
        <v>328</v>
      </c>
    </row>
    <row r="3383" spans="1:15">
      <c r="A3383" t="s">
        <v>5385</v>
      </c>
      <c r="B3383" t="s">
        <v>16893</v>
      </c>
      <c r="C3383" t="s">
        <v>328</v>
      </c>
      <c r="D3383" t="s">
        <v>328</v>
      </c>
      <c r="E3383" t="s">
        <v>12934</v>
      </c>
      <c r="F3383" t="s">
        <v>2907</v>
      </c>
      <c r="G3383" t="s">
        <v>328</v>
      </c>
      <c r="H3383" t="s">
        <v>328</v>
      </c>
      <c r="I3383" t="s">
        <v>328</v>
      </c>
      <c r="J3383" t="s">
        <v>328</v>
      </c>
      <c r="K3383" t="s">
        <v>328</v>
      </c>
      <c r="L3383" t="s">
        <v>328</v>
      </c>
      <c r="M3383" t="s">
        <v>16893</v>
      </c>
      <c r="N3383" t="s">
        <v>328</v>
      </c>
      <c r="O3383" t="s">
        <v>328</v>
      </c>
    </row>
    <row r="3384" spans="1:15">
      <c r="A3384" t="s">
        <v>5385</v>
      </c>
      <c r="B3384" t="s">
        <v>16894</v>
      </c>
      <c r="C3384" t="s">
        <v>328</v>
      </c>
      <c r="D3384" t="s">
        <v>328</v>
      </c>
      <c r="E3384" t="s">
        <v>2912</v>
      </c>
      <c r="F3384" t="s">
        <v>2911</v>
      </c>
      <c r="G3384" t="s">
        <v>328</v>
      </c>
      <c r="H3384" t="s">
        <v>6526</v>
      </c>
      <c r="I3384" t="s">
        <v>328</v>
      </c>
      <c r="J3384" t="s">
        <v>328</v>
      </c>
      <c r="K3384" t="s">
        <v>328</v>
      </c>
      <c r="L3384" t="s">
        <v>328</v>
      </c>
      <c r="M3384" t="s">
        <v>16894</v>
      </c>
      <c r="N3384" t="s">
        <v>328</v>
      </c>
      <c r="O3384" t="s">
        <v>328</v>
      </c>
    </row>
    <row r="3385" spans="1:15">
      <c r="A3385" t="s">
        <v>5385</v>
      </c>
      <c r="B3385" t="s">
        <v>16895</v>
      </c>
      <c r="C3385" t="s">
        <v>328</v>
      </c>
      <c r="D3385" t="s">
        <v>328</v>
      </c>
      <c r="E3385" t="s">
        <v>12934</v>
      </c>
      <c r="F3385" t="s">
        <v>2907</v>
      </c>
      <c r="G3385" t="s">
        <v>328</v>
      </c>
      <c r="H3385" t="s">
        <v>2659</v>
      </c>
      <c r="I3385" t="s">
        <v>328</v>
      </c>
      <c r="J3385" t="s">
        <v>328</v>
      </c>
      <c r="K3385" t="s">
        <v>328</v>
      </c>
      <c r="L3385" t="s">
        <v>328</v>
      </c>
      <c r="M3385" t="s">
        <v>16895</v>
      </c>
      <c r="N3385" t="s">
        <v>328</v>
      </c>
      <c r="O3385" t="s">
        <v>328</v>
      </c>
    </row>
    <row r="3386" spans="1:15">
      <c r="A3386" t="s">
        <v>5385</v>
      </c>
      <c r="B3386" t="s">
        <v>16896</v>
      </c>
      <c r="C3386" t="s">
        <v>328</v>
      </c>
      <c r="D3386" t="s">
        <v>328</v>
      </c>
      <c r="E3386" t="s">
        <v>12934</v>
      </c>
      <c r="F3386" t="s">
        <v>2907</v>
      </c>
      <c r="G3386" t="s">
        <v>328</v>
      </c>
      <c r="H3386" t="s">
        <v>6524</v>
      </c>
      <c r="I3386" t="s">
        <v>328</v>
      </c>
      <c r="J3386" t="s">
        <v>328</v>
      </c>
      <c r="K3386" t="s">
        <v>328</v>
      </c>
      <c r="L3386" t="s">
        <v>328</v>
      </c>
      <c r="M3386" t="s">
        <v>16896</v>
      </c>
      <c r="N3386" t="s">
        <v>328</v>
      </c>
      <c r="O3386" t="s">
        <v>328</v>
      </c>
    </row>
    <row r="3387" spans="1:15">
      <c r="A3387" t="s">
        <v>5385</v>
      </c>
      <c r="B3387" t="s">
        <v>16897</v>
      </c>
      <c r="C3387" t="s">
        <v>328</v>
      </c>
      <c r="D3387" t="s">
        <v>328</v>
      </c>
      <c r="E3387" t="s">
        <v>12934</v>
      </c>
      <c r="F3387" t="s">
        <v>2907</v>
      </c>
      <c r="G3387" t="s">
        <v>328</v>
      </c>
      <c r="H3387" t="s">
        <v>328</v>
      </c>
      <c r="I3387" t="s">
        <v>328</v>
      </c>
      <c r="J3387" t="s">
        <v>328</v>
      </c>
      <c r="K3387" t="s">
        <v>328</v>
      </c>
      <c r="L3387" t="s">
        <v>328</v>
      </c>
      <c r="M3387" t="s">
        <v>16897</v>
      </c>
      <c r="N3387" t="s">
        <v>328</v>
      </c>
      <c r="O3387" t="s">
        <v>328</v>
      </c>
    </row>
    <row r="3388" spans="1:15">
      <c r="A3388" t="s">
        <v>5385</v>
      </c>
      <c r="B3388" t="s">
        <v>16898</v>
      </c>
      <c r="C3388" t="s">
        <v>328</v>
      </c>
      <c r="D3388" t="s">
        <v>328</v>
      </c>
      <c r="E3388" t="s">
        <v>12934</v>
      </c>
      <c r="F3388" t="s">
        <v>2907</v>
      </c>
      <c r="G3388" t="s">
        <v>328</v>
      </c>
      <c r="H3388" t="s">
        <v>328</v>
      </c>
      <c r="I3388" t="s">
        <v>328</v>
      </c>
      <c r="J3388" t="s">
        <v>328</v>
      </c>
      <c r="K3388" t="s">
        <v>328</v>
      </c>
      <c r="L3388" t="s">
        <v>328</v>
      </c>
      <c r="M3388" t="s">
        <v>16899</v>
      </c>
      <c r="N3388" t="s">
        <v>328</v>
      </c>
      <c r="O3388" t="s">
        <v>328</v>
      </c>
    </row>
    <row r="3389" spans="1:15">
      <c r="A3389" t="s">
        <v>5385</v>
      </c>
      <c r="B3389" t="s">
        <v>16900</v>
      </c>
      <c r="C3389" t="s">
        <v>328</v>
      </c>
      <c r="D3389" t="s">
        <v>328</v>
      </c>
      <c r="E3389" t="s">
        <v>12934</v>
      </c>
      <c r="F3389" t="s">
        <v>2907</v>
      </c>
      <c r="G3389" t="s">
        <v>328</v>
      </c>
      <c r="H3389" t="s">
        <v>328</v>
      </c>
      <c r="I3389" t="s">
        <v>328</v>
      </c>
      <c r="J3389" t="s">
        <v>328</v>
      </c>
      <c r="K3389" t="s">
        <v>328</v>
      </c>
      <c r="L3389" t="s">
        <v>328</v>
      </c>
      <c r="M3389" t="s">
        <v>16901</v>
      </c>
      <c r="N3389" t="s">
        <v>328</v>
      </c>
      <c r="O3389" t="s">
        <v>328</v>
      </c>
    </row>
    <row r="3390" spans="1:15">
      <c r="A3390" t="s">
        <v>5385</v>
      </c>
      <c r="B3390" t="s">
        <v>16902</v>
      </c>
      <c r="C3390" t="s">
        <v>328</v>
      </c>
      <c r="D3390" t="s">
        <v>328</v>
      </c>
      <c r="E3390" t="s">
        <v>12934</v>
      </c>
      <c r="F3390" t="s">
        <v>2907</v>
      </c>
      <c r="G3390" t="s">
        <v>328</v>
      </c>
      <c r="H3390" t="s">
        <v>328</v>
      </c>
      <c r="I3390" t="s">
        <v>328</v>
      </c>
      <c r="J3390" t="s">
        <v>328</v>
      </c>
      <c r="K3390" t="s">
        <v>328</v>
      </c>
      <c r="L3390" t="s">
        <v>328</v>
      </c>
      <c r="M3390" t="s">
        <v>16903</v>
      </c>
      <c r="N3390" t="s">
        <v>328</v>
      </c>
      <c r="O3390" t="s">
        <v>328</v>
      </c>
    </row>
    <row r="3391" spans="1:15">
      <c r="A3391" t="s">
        <v>5385</v>
      </c>
      <c r="B3391" t="s">
        <v>16904</v>
      </c>
      <c r="C3391" t="s">
        <v>328</v>
      </c>
      <c r="D3391" t="s">
        <v>328</v>
      </c>
      <c r="E3391" t="s">
        <v>12934</v>
      </c>
      <c r="F3391" t="s">
        <v>2907</v>
      </c>
      <c r="G3391" t="s">
        <v>328</v>
      </c>
      <c r="H3391" t="s">
        <v>328</v>
      </c>
      <c r="I3391" t="s">
        <v>328</v>
      </c>
      <c r="J3391" t="s">
        <v>328</v>
      </c>
      <c r="K3391" t="s">
        <v>328</v>
      </c>
      <c r="L3391" t="s">
        <v>328</v>
      </c>
      <c r="M3391" t="s">
        <v>16904</v>
      </c>
      <c r="N3391" t="s">
        <v>328</v>
      </c>
      <c r="O3391" t="s">
        <v>328</v>
      </c>
    </row>
    <row r="3392" spans="1:15">
      <c r="A3392" t="s">
        <v>5385</v>
      </c>
      <c r="B3392" t="s">
        <v>16905</v>
      </c>
      <c r="C3392" t="s">
        <v>328</v>
      </c>
      <c r="D3392" t="s">
        <v>328</v>
      </c>
      <c r="E3392" t="s">
        <v>12934</v>
      </c>
      <c r="F3392" t="s">
        <v>2907</v>
      </c>
      <c r="G3392" t="s">
        <v>328</v>
      </c>
      <c r="H3392" t="s">
        <v>328</v>
      </c>
      <c r="I3392" t="s">
        <v>328</v>
      </c>
      <c r="J3392" t="s">
        <v>328</v>
      </c>
      <c r="K3392" t="s">
        <v>328</v>
      </c>
      <c r="L3392" t="s">
        <v>328</v>
      </c>
      <c r="M3392" t="s">
        <v>16905</v>
      </c>
      <c r="N3392" t="s">
        <v>328</v>
      </c>
      <c r="O3392" t="s">
        <v>328</v>
      </c>
    </row>
    <row r="3393" spans="1:15">
      <c r="A3393" t="s">
        <v>5385</v>
      </c>
      <c r="B3393" t="s">
        <v>16906</v>
      </c>
      <c r="C3393" t="s">
        <v>328</v>
      </c>
      <c r="D3393" t="s">
        <v>328</v>
      </c>
      <c r="E3393" t="s">
        <v>12934</v>
      </c>
      <c r="F3393" t="s">
        <v>2907</v>
      </c>
      <c r="G3393" t="s">
        <v>328</v>
      </c>
      <c r="H3393" t="s">
        <v>328</v>
      </c>
      <c r="I3393" t="s">
        <v>328</v>
      </c>
      <c r="J3393" t="s">
        <v>328</v>
      </c>
      <c r="K3393" t="s">
        <v>328</v>
      </c>
      <c r="L3393" t="s">
        <v>328</v>
      </c>
      <c r="M3393" t="s">
        <v>16907</v>
      </c>
      <c r="N3393" t="s">
        <v>328</v>
      </c>
      <c r="O3393" t="s">
        <v>328</v>
      </c>
    </row>
    <row r="3394" spans="1:15">
      <c r="A3394" t="s">
        <v>5385</v>
      </c>
      <c r="B3394" t="s">
        <v>16908</v>
      </c>
      <c r="C3394" t="s">
        <v>328</v>
      </c>
      <c r="D3394" t="s">
        <v>328</v>
      </c>
      <c r="E3394" t="s">
        <v>12934</v>
      </c>
      <c r="F3394" t="s">
        <v>2907</v>
      </c>
      <c r="G3394" t="s">
        <v>328</v>
      </c>
      <c r="H3394" t="s">
        <v>328</v>
      </c>
      <c r="I3394" t="s">
        <v>328</v>
      </c>
      <c r="J3394" t="s">
        <v>328</v>
      </c>
      <c r="K3394" t="s">
        <v>328</v>
      </c>
      <c r="L3394" t="s">
        <v>328</v>
      </c>
      <c r="M3394" t="s">
        <v>16908</v>
      </c>
      <c r="N3394" t="s">
        <v>328</v>
      </c>
      <c r="O3394" t="s">
        <v>328</v>
      </c>
    </row>
    <row r="3395" spans="1:15">
      <c r="A3395" t="s">
        <v>5385</v>
      </c>
      <c r="B3395" t="s">
        <v>16909</v>
      </c>
      <c r="C3395" t="s">
        <v>328</v>
      </c>
      <c r="D3395" t="s">
        <v>328</v>
      </c>
      <c r="E3395" t="s">
        <v>12934</v>
      </c>
      <c r="F3395" t="s">
        <v>2907</v>
      </c>
      <c r="G3395" t="s">
        <v>328</v>
      </c>
      <c r="H3395" t="s">
        <v>328</v>
      </c>
      <c r="I3395" t="s">
        <v>328</v>
      </c>
      <c r="J3395" t="s">
        <v>328</v>
      </c>
      <c r="K3395" t="s">
        <v>328</v>
      </c>
      <c r="L3395" t="s">
        <v>328</v>
      </c>
      <c r="M3395" t="s">
        <v>16910</v>
      </c>
      <c r="N3395" t="s">
        <v>328</v>
      </c>
      <c r="O3395" t="s">
        <v>328</v>
      </c>
    </row>
    <row r="3396" spans="1:15">
      <c r="A3396" t="s">
        <v>5385</v>
      </c>
      <c r="B3396" t="s">
        <v>16911</v>
      </c>
      <c r="C3396" t="s">
        <v>328</v>
      </c>
      <c r="D3396" t="s">
        <v>328</v>
      </c>
      <c r="E3396" t="s">
        <v>12934</v>
      </c>
      <c r="F3396" t="s">
        <v>2907</v>
      </c>
      <c r="G3396" t="s">
        <v>328</v>
      </c>
      <c r="H3396" t="s">
        <v>328</v>
      </c>
      <c r="I3396" t="s">
        <v>328</v>
      </c>
      <c r="J3396" t="s">
        <v>328</v>
      </c>
      <c r="K3396" t="s">
        <v>328</v>
      </c>
      <c r="L3396" t="s">
        <v>328</v>
      </c>
      <c r="M3396" t="s">
        <v>16912</v>
      </c>
      <c r="N3396" t="s">
        <v>328</v>
      </c>
      <c r="O3396" t="s">
        <v>328</v>
      </c>
    </row>
    <row r="3397" spans="1:15">
      <c r="A3397" t="s">
        <v>5385</v>
      </c>
      <c r="B3397" t="s">
        <v>16913</v>
      </c>
      <c r="C3397" t="s">
        <v>328</v>
      </c>
      <c r="D3397" t="s">
        <v>328</v>
      </c>
      <c r="E3397" t="s">
        <v>12934</v>
      </c>
      <c r="F3397" t="s">
        <v>2907</v>
      </c>
      <c r="G3397" t="s">
        <v>328</v>
      </c>
      <c r="H3397" t="s">
        <v>328</v>
      </c>
      <c r="I3397" t="s">
        <v>328</v>
      </c>
      <c r="J3397" t="s">
        <v>328</v>
      </c>
      <c r="K3397" t="s">
        <v>328</v>
      </c>
      <c r="L3397" t="s">
        <v>328</v>
      </c>
      <c r="M3397" t="s">
        <v>16914</v>
      </c>
      <c r="N3397" t="s">
        <v>328</v>
      </c>
      <c r="O3397" t="s">
        <v>328</v>
      </c>
    </row>
    <row r="3398" spans="1:15">
      <c r="A3398" t="s">
        <v>5385</v>
      </c>
      <c r="B3398" t="s">
        <v>16915</v>
      </c>
      <c r="C3398" t="s">
        <v>328</v>
      </c>
      <c r="D3398" t="s">
        <v>328</v>
      </c>
      <c r="E3398" t="s">
        <v>12934</v>
      </c>
      <c r="F3398" t="s">
        <v>2907</v>
      </c>
      <c r="G3398" t="s">
        <v>328</v>
      </c>
      <c r="H3398" t="s">
        <v>328</v>
      </c>
      <c r="I3398" t="s">
        <v>328</v>
      </c>
      <c r="J3398" t="s">
        <v>328</v>
      </c>
      <c r="K3398" t="s">
        <v>328</v>
      </c>
      <c r="L3398" t="s">
        <v>328</v>
      </c>
      <c r="M3398" t="s">
        <v>16916</v>
      </c>
      <c r="N3398" t="s">
        <v>328</v>
      </c>
      <c r="O3398" t="s">
        <v>328</v>
      </c>
    </row>
    <row r="3399" spans="1:15">
      <c r="A3399" t="s">
        <v>5385</v>
      </c>
      <c r="B3399" t="s">
        <v>16917</v>
      </c>
      <c r="C3399" t="s">
        <v>328</v>
      </c>
      <c r="D3399" t="s">
        <v>328</v>
      </c>
      <c r="E3399" t="s">
        <v>12934</v>
      </c>
      <c r="F3399" t="s">
        <v>2907</v>
      </c>
      <c r="G3399" t="s">
        <v>328</v>
      </c>
      <c r="H3399" t="s">
        <v>328</v>
      </c>
      <c r="I3399" t="s">
        <v>328</v>
      </c>
      <c r="J3399" t="s">
        <v>328</v>
      </c>
      <c r="K3399" t="s">
        <v>328</v>
      </c>
      <c r="L3399" t="s">
        <v>328</v>
      </c>
      <c r="M3399" t="s">
        <v>16918</v>
      </c>
      <c r="N3399" t="s">
        <v>328</v>
      </c>
      <c r="O3399" t="s">
        <v>328</v>
      </c>
    </row>
    <row r="3400" spans="1:15">
      <c r="A3400" t="s">
        <v>5385</v>
      </c>
      <c r="B3400" t="s">
        <v>16919</v>
      </c>
      <c r="C3400" t="s">
        <v>328</v>
      </c>
      <c r="D3400" t="s">
        <v>328</v>
      </c>
      <c r="E3400" t="s">
        <v>12934</v>
      </c>
      <c r="F3400" t="s">
        <v>2907</v>
      </c>
      <c r="G3400" t="s">
        <v>328</v>
      </c>
      <c r="H3400" t="s">
        <v>328</v>
      </c>
      <c r="I3400" t="s">
        <v>328</v>
      </c>
      <c r="J3400" t="s">
        <v>328</v>
      </c>
      <c r="K3400" t="s">
        <v>328</v>
      </c>
      <c r="L3400" t="s">
        <v>328</v>
      </c>
      <c r="M3400" t="s">
        <v>16920</v>
      </c>
      <c r="N3400" t="s">
        <v>328</v>
      </c>
      <c r="O3400" t="s">
        <v>328</v>
      </c>
    </row>
    <row r="3401" spans="1:15">
      <c r="A3401" t="s">
        <v>5385</v>
      </c>
      <c r="B3401" t="s">
        <v>16921</v>
      </c>
      <c r="C3401" t="s">
        <v>328</v>
      </c>
      <c r="D3401" t="s">
        <v>328</v>
      </c>
      <c r="E3401" t="s">
        <v>12934</v>
      </c>
      <c r="F3401" t="s">
        <v>2907</v>
      </c>
      <c r="G3401" t="s">
        <v>328</v>
      </c>
      <c r="H3401" t="s">
        <v>328</v>
      </c>
      <c r="I3401" t="s">
        <v>328</v>
      </c>
      <c r="J3401" t="s">
        <v>328</v>
      </c>
      <c r="K3401" t="s">
        <v>328</v>
      </c>
      <c r="L3401" t="s">
        <v>328</v>
      </c>
      <c r="M3401" t="s">
        <v>16922</v>
      </c>
      <c r="N3401" t="s">
        <v>328</v>
      </c>
      <c r="O3401" t="s">
        <v>328</v>
      </c>
    </row>
    <row r="3402" spans="1:15">
      <c r="A3402" t="s">
        <v>5385</v>
      </c>
      <c r="B3402" t="s">
        <v>16923</v>
      </c>
      <c r="C3402" t="s">
        <v>328</v>
      </c>
      <c r="D3402" t="s">
        <v>328</v>
      </c>
      <c r="E3402" t="s">
        <v>12934</v>
      </c>
      <c r="F3402" t="s">
        <v>2907</v>
      </c>
      <c r="G3402" t="s">
        <v>328</v>
      </c>
      <c r="H3402" t="s">
        <v>328</v>
      </c>
      <c r="I3402" t="s">
        <v>328</v>
      </c>
      <c r="J3402" t="s">
        <v>328</v>
      </c>
      <c r="K3402" t="s">
        <v>328</v>
      </c>
      <c r="L3402" t="s">
        <v>328</v>
      </c>
      <c r="M3402" t="s">
        <v>16924</v>
      </c>
      <c r="N3402" t="s">
        <v>328</v>
      </c>
      <c r="O3402" t="s">
        <v>328</v>
      </c>
    </row>
    <row r="3403" spans="1:15">
      <c r="A3403" t="s">
        <v>5385</v>
      </c>
      <c r="B3403" t="s">
        <v>16925</v>
      </c>
      <c r="C3403" t="s">
        <v>328</v>
      </c>
      <c r="D3403" t="s">
        <v>328</v>
      </c>
      <c r="E3403" t="s">
        <v>12934</v>
      </c>
      <c r="F3403" t="s">
        <v>2907</v>
      </c>
      <c r="G3403" t="s">
        <v>328</v>
      </c>
      <c r="H3403" t="s">
        <v>328</v>
      </c>
      <c r="I3403" t="s">
        <v>328</v>
      </c>
      <c r="J3403" t="s">
        <v>328</v>
      </c>
      <c r="K3403" t="s">
        <v>328</v>
      </c>
      <c r="L3403" t="s">
        <v>328</v>
      </c>
      <c r="M3403" t="s">
        <v>16926</v>
      </c>
      <c r="N3403" t="s">
        <v>328</v>
      </c>
      <c r="O3403" t="s">
        <v>328</v>
      </c>
    </row>
    <row r="3404" spans="1:15">
      <c r="A3404" t="s">
        <v>5385</v>
      </c>
      <c r="B3404" t="s">
        <v>16927</v>
      </c>
      <c r="C3404" t="s">
        <v>328</v>
      </c>
      <c r="D3404" t="s">
        <v>328</v>
      </c>
      <c r="E3404" t="s">
        <v>12934</v>
      </c>
      <c r="F3404" t="s">
        <v>2907</v>
      </c>
      <c r="G3404" t="s">
        <v>328</v>
      </c>
      <c r="H3404" t="s">
        <v>328</v>
      </c>
      <c r="I3404" t="s">
        <v>328</v>
      </c>
      <c r="J3404" t="s">
        <v>328</v>
      </c>
      <c r="K3404" t="s">
        <v>328</v>
      </c>
      <c r="L3404" t="s">
        <v>328</v>
      </c>
      <c r="M3404" t="s">
        <v>16928</v>
      </c>
      <c r="N3404" t="s">
        <v>328</v>
      </c>
      <c r="O3404" t="s">
        <v>328</v>
      </c>
    </row>
    <row r="3405" spans="1:15">
      <c r="A3405" t="s">
        <v>5385</v>
      </c>
      <c r="B3405" t="s">
        <v>16929</v>
      </c>
      <c r="C3405" t="s">
        <v>328</v>
      </c>
      <c r="D3405" t="s">
        <v>328</v>
      </c>
      <c r="E3405" t="s">
        <v>12934</v>
      </c>
      <c r="F3405" t="s">
        <v>2907</v>
      </c>
      <c r="G3405" t="s">
        <v>328</v>
      </c>
      <c r="H3405" t="s">
        <v>328</v>
      </c>
      <c r="I3405" t="s">
        <v>328</v>
      </c>
      <c r="J3405" t="s">
        <v>328</v>
      </c>
      <c r="K3405" t="s">
        <v>328</v>
      </c>
      <c r="L3405" t="s">
        <v>328</v>
      </c>
      <c r="M3405" t="s">
        <v>16930</v>
      </c>
      <c r="N3405" t="s">
        <v>328</v>
      </c>
      <c r="O3405" t="s">
        <v>328</v>
      </c>
    </row>
    <row r="3406" spans="1:15">
      <c r="A3406" t="s">
        <v>5385</v>
      </c>
      <c r="B3406" t="s">
        <v>16931</v>
      </c>
      <c r="C3406" t="s">
        <v>328</v>
      </c>
      <c r="D3406" t="s">
        <v>328</v>
      </c>
      <c r="E3406" t="s">
        <v>12934</v>
      </c>
      <c r="F3406" t="s">
        <v>2907</v>
      </c>
      <c r="G3406" t="s">
        <v>328</v>
      </c>
      <c r="H3406" t="s">
        <v>328</v>
      </c>
      <c r="I3406" t="s">
        <v>328</v>
      </c>
      <c r="J3406" t="s">
        <v>328</v>
      </c>
      <c r="K3406" t="s">
        <v>328</v>
      </c>
      <c r="L3406" t="s">
        <v>328</v>
      </c>
      <c r="M3406" t="s">
        <v>16931</v>
      </c>
      <c r="N3406" t="s">
        <v>328</v>
      </c>
      <c r="O3406" t="s">
        <v>328</v>
      </c>
    </row>
    <row r="3407" spans="1:15">
      <c r="A3407" t="s">
        <v>5385</v>
      </c>
      <c r="B3407" t="s">
        <v>16932</v>
      </c>
      <c r="C3407" t="s">
        <v>328</v>
      </c>
      <c r="D3407" t="s">
        <v>328</v>
      </c>
      <c r="E3407" t="s">
        <v>12934</v>
      </c>
      <c r="F3407" t="s">
        <v>2907</v>
      </c>
      <c r="G3407" t="s">
        <v>328</v>
      </c>
      <c r="H3407" t="s">
        <v>328</v>
      </c>
      <c r="I3407" t="s">
        <v>328</v>
      </c>
      <c r="J3407" t="s">
        <v>328</v>
      </c>
      <c r="K3407" t="s">
        <v>328</v>
      </c>
      <c r="L3407" t="s">
        <v>328</v>
      </c>
      <c r="M3407" t="s">
        <v>16933</v>
      </c>
      <c r="N3407" t="s">
        <v>328</v>
      </c>
      <c r="O3407" t="s">
        <v>328</v>
      </c>
    </row>
    <row r="3408" spans="1:15">
      <c r="A3408" t="s">
        <v>5385</v>
      </c>
      <c r="B3408" t="s">
        <v>16934</v>
      </c>
      <c r="C3408" t="s">
        <v>328</v>
      </c>
      <c r="D3408" t="s">
        <v>328</v>
      </c>
      <c r="E3408" t="s">
        <v>12934</v>
      </c>
      <c r="F3408" t="s">
        <v>2907</v>
      </c>
      <c r="G3408" t="s">
        <v>328</v>
      </c>
      <c r="H3408" t="s">
        <v>328</v>
      </c>
      <c r="I3408" t="s">
        <v>328</v>
      </c>
      <c r="J3408" t="s">
        <v>328</v>
      </c>
      <c r="K3408" t="s">
        <v>328</v>
      </c>
      <c r="L3408" t="s">
        <v>328</v>
      </c>
      <c r="M3408" t="s">
        <v>16935</v>
      </c>
      <c r="N3408" t="s">
        <v>328</v>
      </c>
      <c r="O3408" t="s">
        <v>328</v>
      </c>
    </row>
    <row r="3409" spans="1:15">
      <c r="A3409" t="s">
        <v>5385</v>
      </c>
      <c r="B3409" t="s">
        <v>16936</v>
      </c>
      <c r="C3409" t="s">
        <v>328</v>
      </c>
      <c r="D3409" t="s">
        <v>328</v>
      </c>
      <c r="E3409" t="s">
        <v>12934</v>
      </c>
      <c r="F3409" t="s">
        <v>2907</v>
      </c>
      <c r="G3409" t="s">
        <v>328</v>
      </c>
      <c r="H3409" t="s">
        <v>6524</v>
      </c>
      <c r="I3409" t="s">
        <v>328</v>
      </c>
      <c r="J3409" t="s">
        <v>328</v>
      </c>
      <c r="K3409" t="s">
        <v>328</v>
      </c>
      <c r="L3409" t="s">
        <v>328</v>
      </c>
      <c r="M3409" t="s">
        <v>16936</v>
      </c>
      <c r="N3409" t="s">
        <v>328</v>
      </c>
      <c r="O3409" t="s">
        <v>328</v>
      </c>
    </row>
    <row r="3410" spans="1:15">
      <c r="A3410" t="s">
        <v>5385</v>
      </c>
      <c r="B3410" t="s">
        <v>16937</v>
      </c>
      <c r="C3410" t="s">
        <v>328</v>
      </c>
      <c r="D3410" t="s">
        <v>328</v>
      </c>
      <c r="E3410" t="s">
        <v>12934</v>
      </c>
      <c r="F3410" t="s">
        <v>2907</v>
      </c>
      <c r="G3410" t="s">
        <v>328</v>
      </c>
      <c r="H3410" t="s">
        <v>328</v>
      </c>
      <c r="I3410" t="s">
        <v>328</v>
      </c>
      <c r="J3410" t="s">
        <v>328</v>
      </c>
      <c r="K3410" t="s">
        <v>328</v>
      </c>
      <c r="L3410" t="s">
        <v>328</v>
      </c>
      <c r="M3410" t="s">
        <v>16937</v>
      </c>
      <c r="N3410" t="s">
        <v>328</v>
      </c>
      <c r="O3410" t="s">
        <v>328</v>
      </c>
    </row>
    <row r="3411" spans="1:15">
      <c r="A3411" t="s">
        <v>5385</v>
      </c>
      <c r="B3411" t="s">
        <v>16938</v>
      </c>
      <c r="C3411" t="s">
        <v>328</v>
      </c>
      <c r="D3411" t="s">
        <v>328</v>
      </c>
      <c r="E3411" t="s">
        <v>2912</v>
      </c>
      <c r="F3411" t="s">
        <v>2911</v>
      </c>
      <c r="G3411" t="s">
        <v>328</v>
      </c>
      <c r="H3411" t="s">
        <v>6526</v>
      </c>
      <c r="I3411" t="s">
        <v>328</v>
      </c>
      <c r="J3411" t="s">
        <v>328</v>
      </c>
      <c r="K3411" t="s">
        <v>328</v>
      </c>
      <c r="L3411" t="s">
        <v>328</v>
      </c>
      <c r="M3411" t="s">
        <v>16938</v>
      </c>
      <c r="N3411" t="s">
        <v>328</v>
      </c>
      <c r="O3411" t="s">
        <v>328</v>
      </c>
    </row>
    <row r="3412" spans="1:15">
      <c r="A3412" t="s">
        <v>5385</v>
      </c>
      <c r="B3412" t="s">
        <v>16939</v>
      </c>
      <c r="C3412" t="s">
        <v>328</v>
      </c>
      <c r="D3412" t="s">
        <v>328</v>
      </c>
      <c r="E3412" t="s">
        <v>12934</v>
      </c>
      <c r="F3412" t="s">
        <v>2907</v>
      </c>
      <c r="G3412" t="s">
        <v>328</v>
      </c>
      <c r="H3412" t="s">
        <v>328</v>
      </c>
      <c r="I3412" t="s">
        <v>328</v>
      </c>
      <c r="J3412" t="s">
        <v>328</v>
      </c>
      <c r="K3412" t="s">
        <v>328</v>
      </c>
      <c r="L3412" t="s">
        <v>328</v>
      </c>
      <c r="M3412" t="s">
        <v>16939</v>
      </c>
      <c r="N3412" t="s">
        <v>328</v>
      </c>
      <c r="O3412" t="s">
        <v>328</v>
      </c>
    </row>
    <row r="3413" spans="1:15">
      <c r="A3413" t="s">
        <v>5385</v>
      </c>
      <c r="B3413" t="s">
        <v>16940</v>
      </c>
      <c r="C3413" t="s">
        <v>328</v>
      </c>
      <c r="D3413" t="s">
        <v>328</v>
      </c>
      <c r="E3413" t="s">
        <v>12934</v>
      </c>
      <c r="F3413" t="s">
        <v>2907</v>
      </c>
      <c r="G3413" t="s">
        <v>328</v>
      </c>
      <c r="H3413" t="s">
        <v>328</v>
      </c>
      <c r="I3413" t="s">
        <v>328</v>
      </c>
      <c r="J3413" t="s">
        <v>328</v>
      </c>
      <c r="K3413" t="s">
        <v>328</v>
      </c>
      <c r="L3413" t="s">
        <v>328</v>
      </c>
      <c r="M3413" t="s">
        <v>16941</v>
      </c>
      <c r="N3413" t="s">
        <v>328</v>
      </c>
      <c r="O3413" t="s">
        <v>328</v>
      </c>
    </row>
    <row r="3414" spans="1:15">
      <c r="A3414" t="s">
        <v>5385</v>
      </c>
      <c r="B3414" t="s">
        <v>16942</v>
      </c>
      <c r="C3414" t="s">
        <v>328</v>
      </c>
      <c r="D3414" t="s">
        <v>328</v>
      </c>
      <c r="E3414" t="s">
        <v>2912</v>
      </c>
      <c r="F3414" t="s">
        <v>2911</v>
      </c>
      <c r="G3414" t="s">
        <v>328</v>
      </c>
      <c r="H3414" t="s">
        <v>6526</v>
      </c>
      <c r="I3414" t="s">
        <v>328</v>
      </c>
      <c r="J3414" t="s">
        <v>328</v>
      </c>
      <c r="K3414" t="s">
        <v>328</v>
      </c>
      <c r="L3414" t="s">
        <v>328</v>
      </c>
      <c r="M3414" t="s">
        <v>16943</v>
      </c>
      <c r="N3414" t="s">
        <v>328</v>
      </c>
      <c r="O3414" t="s">
        <v>328</v>
      </c>
    </row>
    <row r="3415" spans="1:15">
      <c r="A3415" t="s">
        <v>5385</v>
      </c>
      <c r="B3415" t="s">
        <v>16944</v>
      </c>
      <c r="C3415" t="s">
        <v>328</v>
      </c>
      <c r="D3415" t="s">
        <v>328</v>
      </c>
      <c r="E3415" t="s">
        <v>2912</v>
      </c>
      <c r="F3415" t="s">
        <v>2911</v>
      </c>
      <c r="G3415" t="s">
        <v>328</v>
      </c>
      <c r="H3415" t="s">
        <v>328</v>
      </c>
      <c r="I3415" t="s">
        <v>328</v>
      </c>
      <c r="J3415" t="s">
        <v>328</v>
      </c>
      <c r="K3415" t="s">
        <v>328</v>
      </c>
      <c r="L3415" t="s">
        <v>328</v>
      </c>
      <c r="M3415" t="s">
        <v>16944</v>
      </c>
      <c r="N3415" t="s">
        <v>328</v>
      </c>
      <c r="O3415" t="s">
        <v>328</v>
      </c>
    </row>
    <row r="3416" spans="1:15">
      <c r="A3416" t="s">
        <v>5385</v>
      </c>
      <c r="B3416" t="s">
        <v>16945</v>
      </c>
      <c r="C3416" t="s">
        <v>328</v>
      </c>
      <c r="D3416" t="s">
        <v>328</v>
      </c>
      <c r="E3416" t="s">
        <v>2912</v>
      </c>
      <c r="F3416" t="s">
        <v>2911</v>
      </c>
      <c r="G3416" t="s">
        <v>328</v>
      </c>
      <c r="H3416" t="s">
        <v>328</v>
      </c>
      <c r="I3416" t="s">
        <v>328</v>
      </c>
      <c r="J3416" t="s">
        <v>328</v>
      </c>
      <c r="K3416" t="s">
        <v>328</v>
      </c>
      <c r="L3416" t="s">
        <v>328</v>
      </c>
      <c r="M3416" t="s">
        <v>16945</v>
      </c>
      <c r="N3416" t="s">
        <v>328</v>
      </c>
      <c r="O3416" t="s">
        <v>328</v>
      </c>
    </row>
    <row r="3417" spans="1:15">
      <c r="A3417" t="s">
        <v>5385</v>
      </c>
      <c r="B3417" t="s">
        <v>16946</v>
      </c>
      <c r="C3417" t="s">
        <v>328</v>
      </c>
      <c r="D3417" t="s">
        <v>328</v>
      </c>
      <c r="E3417" t="s">
        <v>12934</v>
      </c>
      <c r="F3417" t="s">
        <v>2907</v>
      </c>
      <c r="G3417" t="s">
        <v>328</v>
      </c>
      <c r="H3417" t="s">
        <v>6524</v>
      </c>
      <c r="I3417" t="s">
        <v>328</v>
      </c>
      <c r="J3417" t="s">
        <v>328</v>
      </c>
      <c r="K3417" t="s">
        <v>328</v>
      </c>
      <c r="L3417" t="s">
        <v>328</v>
      </c>
      <c r="M3417" t="s">
        <v>16946</v>
      </c>
      <c r="N3417" t="s">
        <v>328</v>
      </c>
      <c r="O3417" t="s">
        <v>328</v>
      </c>
    </row>
    <row r="3418" spans="1:15">
      <c r="A3418" t="s">
        <v>5385</v>
      </c>
      <c r="B3418" t="s">
        <v>16947</v>
      </c>
      <c r="C3418" t="s">
        <v>328</v>
      </c>
      <c r="D3418" t="s">
        <v>328</v>
      </c>
      <c r="E3418" t="s">
        <v>12934</v>
      </c>
      <c r="F3418" t="s">
        <v>2907</v>
      </c>
      <c r="G3418" t="s">
        <v>328</v>
      </c>
      <c r="H3418" t="s">
        <v>328</v>
      </c>
      <c r="I3418" t="s">
        <v>328</v>
      </c>
      <c r="J3418" t="s">
        <v>328</v>
      </c>
      <c r="K3418" t="s">
        <v>328</v>
      </c>
      <c r="L3418" t="s">
        <v>328</v>
      </c>
      <c r="M3418" t="s">
        <v>16947</v>
      </c>
      <c r="N3418" t="s">
        <v>328</v>
      </c>
      <c r="O3418" t="s">
        <v>328</v>
      </c>
    </row>
    <row r="3419" spans="1:15">
      <c r="A3419" t="s">
        <v>5385</v>
      </c>
      <c r="B3419" t="s">
        <v>16948</v>
      </c>
      <c r="C3419" t="s">
        <v>328</v>
      </c>
      <c r="D3419" t="s">
        <v>328</v>
      </c>
      <c r="E3419" t="s">
        <v>12934</v>
      </c>
      <c r="F3419" t="s">
        <v>2907</v>
      </c>
      <c r="G3419" t="s">
        <v>328</v>
      </c>
      <c r="H3419" t="s">
        <v>328</v>
      </c>
      <c r="I3419" t="s">
        <v>328</v>
      </c>
      <c r="J3419" t="s">
        <v>328</v>
      </c>
      <c r="K3419" t="s">
        <v>328</v>
      </c>
      <c r="L3419" t="s">
        <v>328</v>
      </c>
      <c r="M3419" t="s">
        <v>16949</v>
      </c>
      <c r="N3419" t="s">
        <v>328</v>
      </c>
      <c r="O3419" t="s">
        <v>328</v>
      </c>
    </row>
    <row r="3420" spans="1:15">
      <c r="A3420" t="s">
        <v>5385</v>
      </c>
      <c r="B3420" t="s">
        <v>16950</v>
      </c>
      <c r="C3420" t="s">
        <v>328</v>
      </c>
      <c r="D3420" t="s">
        <v>328</v>
      </c>
      <c r="E3420" t="s">
        <v>12934</v>
      </c>
      <c r="F3420" t="s">
        <v>2907</v>
      </c>
      <c r="G3420" t="s">
        <v>328</v>
      </c>
      <c r="H3420" t="s">
        <v>6524</v>
      </c>
      <c r="I3420" t="s">
        <v>328</v>
      </c>
      <c r="J3420" t="s">
        <v>328</v>
      </c>
      <c r="K3420" t="s">
        <v>328</v>
      </c>
      <c r="L3420" t="s">
        <v>328</v>
      </c>
      <c r="M3420" t="s">
        <v>16951</v>
      </c>
      <c r="N3420" t="s">
        <v>328</v>
      </c>
      <c r="O3420" t="s">
        <v>328</v>
      </c>
    </row>
    <row r="3421" spans="1:15">
      <c r="A3421" t="s">
        <v>5385</v>
      </c>
      <c r="B3421" t="s">
        <v>16952</v>
      </c>
      <c r="C3421" t="s">
        <v>328</v>
      </c>
      <c r="D3421" t="s">
        <v>328</v>
      </c>
      <c r="E3421" t="s">
        <v>12934</v>
      </c>
      <c r="F3421" t="s">
        <v>2907</v>
      </c>
      <c r="G3421" t="s">
        <v>328</v>
      </c>
      <c r="H3421" t="s">
        <v>328</v>
      </c>
      <c r="I3421" t="s">
        <v>328</v>
      </c>
      <c r="J3421" t="s">
        <v>328</v>
      </c>
      <c r="K3421" t="s">
        <v>328</v>
      </c>
      <c r="L3421" t="s">
        <v>328</v>
      </c>
      <c r="M3421" t="s">
        <v>16952</v>
      </c>
      <c r="N3421" t="s">
        <v>328</v>
      </c>
      <c r="O3421" t="s">
        <v>328</v>
      </c>
    </row>
    <row r="3422" spans="1:15">
      <c r="A3422" t="s">
        <v>5385</v>
      </c>
      <c r="B3422" t="s">
        <v>16953</v>
      </c>
      <c r="C3422" t="s">
        <v>328</v>
      </c>
      <c r="D3422" t="s">
        <v>328</v>
      </c>
      <c r="E3422" t="s">
        <v>2912</v>
      </c>
      <c r="F3422" t="s">
        <v>2911</v>
      </c>
      <c r="G3422" t="s">
        <v>328</v>
      </c>
      <c r="H3422" t="s">
        <v>6526</v>
      </c>
      <c r="I3422" t="s">
        <v>6505</v>
      </c>
      <c r="J3422" t="s">
        <v>328</v>
      </c>
      <c r="K3422" t="s">
        <v>328</v>
      </c>
      <c r="L3422" t="s">
        <v>328</v>
      </c>
      <c r="M3422" t="s">
        <v>16953</v>
      </c>
      <c r="N3422" t="s">
        <v>328</v>
      </c>
      <c r="O3422" t="s">
        <v>328</v>
      </c>
    </row>
    <row r="3423" spans="1:15">
      <c r="A3423" t="s">
        <v>5385</v>
      </c>
      <c r="B3423" t="s">
        <v>9427</v>
      </c>
      <c r="C3423" t="s">
        <v>328</v>
      </c>
      <c r="D3423" t="s">
        <v>328</v>
      </c>
      <c r="E3423" t="s">
        <v>12934</v>
      </c>
      <c r="F3423" t="s">
        <v>2907</v>
      </c>
      <c r="G3423" t="s">
        <v>328</v>
      </c>
      <c r="H3423" t="s">
        <v>328</v>
      </c>
      <c r="I3423" t="s">
        <v>328</v>
      </c>
      <c r="J3423" t="s">
        <v>328</v>
      </c>
      <c r="K3423" t="s">
        <v>328</v>
      </c>
      <c r="L3423" t="s">
        <v>328</v>
      </c>
      <c r="M3423" t="s">
        <v>9427</v>
      </c>
      <c r="N3423" t="s">
        <v>328</v>
      </c>
      <c r="O3423" t="s">
        <v>328</v>
      </c>
    </row>
    <row r="3424" spans="1:15">
      <c r="A3424" t="s">
        <v>5385</v>
      </c>
      <c r="B3424" t="s">
        <v>16954</v>
      </c>
      <c r="C3424" t="s">
        <v>328</v>
      </c>
      <c r="D3424" t="s">
        <v>328</v>
      </c>
      <c r="E3424" t="s">
        <v>12934</v>
      </c>
      <c r="F3424" t="s">
        <v>2907</v>
      </c>
      <c r="G3424" t="s">
        <v>328</v>
      </c>
      <c r="H3424" t="s">
        <v>328</v>
      </c>
      <c r="I3424" t="s">
        <v>328</v>
      </c>
      <c r="J3424" t="s">
        <v>328</v>
      </c>
      <c r="K3424" t="s">
        <v>328</v>
      </c>
      <c r="L3424" t="s">
        <v>328</v>
      </c>
      <c r="M3424" t="s">
        <v>16954</v>
      </c>
      <c r="N3424" t="s">
        <v>328</v>
      </c>
      <c r="O3424" t="s">
        <v>328</v>
      </c>
    </row>
    <row r="3425" spans="1:15">
      <c r="A3425" t="s">
        <v>5385</v>
      </c>
      <c r="B3425" t="s">
        <v>16955</v>
      </c>
      <c r="C3425" t="s">
        <v>328</v>
      </c>
      <c r="D3425" t="s">
        <v>328</v>
      </c>
      <c r="E3425" t="s">
        <v>12934</v>
      </c>
      <c r="F3425" t="s">
        <v>2907</v>
      </c>
      <c r="G3425" t="s">
        <v>328</v>
      </c>
      <c r="H3425" t="s">
        <v>6524</v>
      </c>
      <c r="I3425" t="s">
        <v>328</v>
      </c>
      <c r="J3425" t="s">
        <v>328</v>
      </c>
      <c r="K3425" t="s">
        <v>328</v>
      </c>
      <c r="L3425" t="s">
        <v>328</v>
      </c>
      <c r="M3425" t="s">
        <v>16956</v>
      </c>
      <c r="N3425" t="s">
        <v>328</v>
      </c>
      <c r="O3425" t="s">
        <v>328</v>
      </c>
    </row>
    <row r="3426" spans="1:15">
      <c r="A3426" t="s">
        <v>5385</v>
      </c>
      <c r="B3426" t="s">
        <v>16957</v>
      </c>
      <c r="C3426" t="s">
        <v>328</v>
      </c>
      <c r="D3426" t="s">
        <v>328</v>
      </c>
      <c r="E3426" t="s">
        <v>2912</v>
      </c>
      <c r="F3426" t="s">
        <v>2911</v>
      </c>
      <c r="G3426" t="s">
        <v>328</v>
      </c>
      <c r="H3426" t="s">
        <v>6526</v>
      </c>
      <c r="I3426" t="s">
        <v>328</v>
      </c>
      <c r="J3426" t="s">
        <v>328</v>
      </c>
      <c r="K3426" t="s">
        <v>328</v>
      </c>
      <c r="L3426" t="s">
        <v>328</v>
      </c>
      <c r="M3426" t="s">
        <v>16957</v>
      </c>
      <c r="N3426" t="s">
        <v>328</v>
      </c>
      <c r="O3426" t="s">
        <v>328</v>
      </c>
    </row>
    <row r="3427" spans="1:15">
      <c r="A3427" t="s">
        <v>5385</v>
      </c>
      <c r="B3427" t="s">
        <v>16958</v>
      </c>
      <c r="C3427" t="s">
        <v>328</v>
      </c>
      <c r="D3427" t="s">
        <v>328</v>
      </c>
      <c r="E3427" t="s">
        <v>12934</v>
      </c>
      <c r="F3427" t="s">
        <v>2907</v>
      </c>
      <c r="G3427" t="s">
        <v>328</v>
      </c>
      <c r="H3427" t="s">
        <v>328</v>
      </c>
      <c r="I3427" t="s">
        <v>328</v>
      </c>
      <c r="J3427" t="s">
        <v>328</v>
      </c>
      <c r="K3427" t="s">
        <v>328</v>
      </c>
      <c r="L3427" t="s">
        <v>328</v>
      </c>
      <c r="M3427" t="s">
        <v>16958</v>
      </c>
      <c r="N3427" t="s">
        <v>328</v>
      </c>
      <c r="O3427" t="s">
        <v>328</v>
      </c>
    </row>
    <row r="3428" spans="1:15">
      <c r="A3428" t="s">
        <v>5385</v>
      </c>
      <c r="B3428" t="s">
        <v>16959</v>
      </c>
      <c r="C3428" t="s">
        <v>328</v>
      </c>
      <c r="D3428" t="s">
        <v>328</v>
      </c>
      <c r="E3428" t="s">
        <v>12934</v>
      </c>
      <c r="F3428" t="s">
        <v>2907</v>
      </c>
      <c r="G3428" t="s">
        <v>328</v>
      </c>
      <c r="H3428" t="s">
        <v>328</v>
      </c>
      <c r="I3428" t="s">
        <v>328</v>
      </c>
      <c r="J3428" t="s">
        <v>328</v>
      </c>
      <c r="K3428" t="s">
        <v>328</v>
      </c>
      <c r="L3428" t="s">
        <v>328</v>
      </c>
      <c r="M3428" t="s">
        <v>16959</v>
      </c>
      <c r="N3428" t="s">
        <v>328</v>
      </c>
      <c r="O3428" t="s">
        <v>328</v>
      </c>
    </row>
    <row r="3429" spans="1:15">
      <c r="A3429" t="s">
        <v>5385</v>
      </c>
      <c r="B3429" t="s">
        <v>16960</v>
      </c>
      <c r="C3429" t="s">
        <v>328</v>
      </c>
      <c r="D3429" t="s">
        <v>328</v>
      </c>
      <c r="E3429" t="s">
        <v>12934</v>
      </c>
      <c r="F3429" t="s">
        <v>2907</v>
      </c>
      <c r="G3429" t="s">
        <v>328</v>
      </c>
      <c r="H3429" t="s">
        <v>6524</v>
      </c>
      <c r="I3429" t="s">
        <v>328</v>
      </c>
      <c r="J3429" t="s">
        <v>328</v>
      </c>
      <c r="K3429" t="s">
        <v>328</v>
      </c>
      <c r="L3429" t="s">
        <v>328</v>
      </c>
      <c r="M3429" t="s">
        <v>16960</v>
      </c>
      <c r="N3429" t="s">
        <v>328</v>
      </c>
      <c r="O3429" t="s">
        <v>328</v>
      </c>
    </row>
    <row r="3430" spans="1:15">
      <c r="A3430" t="s">
        <v>5385</v>
      </c>
      <c r="B3430" t="s">
        <v>16961</v>
      </c>
      <c r="C3430" t="s">
        <v>328</v>
      </c>
      <c r="D3430" t="s">
        <v>328</v>
      </c>
      <c r="E3430" t="s">
        <v>12934</v>
      </c>
      <c r="F3430" t="s">
        <v>2907</v>
      </c>
      <c r="G3430" t="s">
        <v>328</v>
      </c>
      <c r="H3430" t="s">
        <v>328</v>
      </c>
      <c r="I3430" t="s">
        <v>328</v>
      </c>
      <c r="J3430" t="s">
        <v>328</v>
      </c>
      <c r="K3430" t="s">
        <v>328</v>
      </c>
      <c r="L3430" t="s">
        <v>328</v>
      </c>
      <c r="M3430" t="s">
        <v>16961</v>
      </c>
      <c r="N3430" t="s">
        <v>328</v>
      </c>
      <c r="O3430" t="s">
        <v>328</v>
      </c>
    </row>
    <row r="3431" spans="1:15">
      <c r="A3431" t="s">
        <v>5385</v>
      </c>
      <c r="B3431" t="s">
        <v>16962</v>
      </c>
      <c r="C3431" t="s">
        <v>328</v>
      </c>
      <c r="D3431" t="s">
        <v>328</v>
      </c>
      <c r="E3431" t="s">
        <v>12934</v>
      </c>
      <c r="F3431" t="s">
        <v>2907</v>
      </c>
      <c r="G3431" t="s">
        <v>328</v>
      </c>
      <c r="H3431" t="s">
        <v>328</v>
      </c>
      <c r="I3431" t="s">
        <v>328</v>
      </c>
      <c r="J3431" t="s">
        <v>328</v>
      </c>
      <c r="K3431" t="s">
        <v>328</v>
      </c>
      <c r="L3431" t="s">
        <v>328</v>
      </c>
      <c r="M3431" t="s">
        <v>16962</v>
      </c>
      <c r="N3431" t="s">
        <v>328</v>
      </c>
      <c r="O3431" t="s">
        <v>328</v>
      </c>
    </row>
    <row r="3432" spans="1:15">
      <c r="A3432" t="s">
        <v>5385</v>
      </c>
      <c r="B3432" t="s">
        <v>16963</v>
      </c>
      <c r="C3432" t="s">
        <v>328</v>
      </c>
      <c r="D3432" t="s">
        <v>328</v>
      </c>
      <c r="E3432" t="s">
        <v>12949</v>
      </c>
      <c r="F3432" t="s">
        <v>2907</v>
      </c>
      <c r="G3432" t="s">
        <v>328</v>
      </c>
      <c r="H3432" t="s">
        <v>6524</v>
      </c>
      <c r="I3432" t="s">
        <v>6505</v>
      </c>
      <c r="J3432" t="s">
        <v>6507</v>
      </c>
      <c r="K3432" t="s">
        <v>16964</v>
      </c>
      <c r="L3432" t="s">
        <v>328</v>
      </c>
      <c r="M3432" t="s">
        <v>16963</v>
      </c>
      <c r="N3432" t="s">
        <v>328</v>
      </c>
      <c r="O3432" t="s">
        <v>328</v>
      </c>
    </row>
    <row r="3433" spans="1:15">
      <c r="A3433" t="s">
        <v>5385</v>
      </c>
      <c r="B3433" t="s">
        <v>16965</v>
      </c>
      <c r="C3433" t="s">
        <v>328</v>
      </c>
      <c r="D3433" t="s">
        <v>328</v>
      </c>
      <c r="E3433" t="s">
        <v>12934</v>
      </c>
      <c r="F3433" t="s">
        <v>2907</v>
      </c>
      <c r="G3433" t="s">
        <v>328</v>
      </c>
      <c r="H3433" t="s">
        <v>328</v>
      </c>
      <c r="I3433" t="s">
        <v>328</v>
      </c>
      <c r="J3433" t="s">
        <v>328</v>
      </c>
      <c r="K3433" t="s">
        <v>328</v>
      </c>
      <c r="L3433" t="s">
        <v>328</v>
      </c>
      <c r="M3433" t="s">
        <v>16965</v>
      </c>
      <c r="N3433" t="s">
        <v>328</v>
      </c>
      <c r="O3433" t="s">
        <v>328</v>
      </c>
    </row>
    <row r="3434" spans="1:15">
      <c r="A3434" t="s">
        <v>5385</v>
      </c>
      <c r="B3434" t="s">
        <v>16966</v>
      </c>
      <c r="C3434" t="s">
        <v>328</v>
      </c>
      <c r="D3434" t="s">
        <v>328</v>
      </c>
      <c r="E3434" t="s">
        <v>12949</v>
      </c>
      <c r="F3434" t="s">
        <v>2907</v>
      </c>
      <c r="G3434" t="s">
        <v>328</v>
      </c>
      <c r="H3434" t="s">
        <v>328</v>
      </c>
      <c r="I3434" t="s">
        <v>6505</v>
      </c>
      <c r="J3434" t="s">
        <v>328</v>
      </c>
      <c r="K3434" t="s">
        <v>328</v>
      </c>
      <c r="L3434" t="s">
        <v>328</v>
      </c>
      <c r="M3434" t="s">
        <v>16966</v>
      </c>
      <c r="N3434" t="s">
        <v>328</v>
      </c>
      <c r="O3434" t="s">
        <v>328</v>
      </c>
    </row>
    <row r="3435" spans="1:15">
      <c r="A3435" t="s">
        <v>5385</v>
      </c>
      <c r="B3435" t="s">
        <v>16967</v>
      </c>
      <c r="C3435" t="s">
        <v>328</v>
      </c>
      <c r="D3435" t="s">
        <v>328</v>
      </c>
      <c r="E3435" t="s">
        <v>12949</v>
      </c>
      <c r="F3435" t="s">
        <v>2907</v>
      </c>
      <c r="G3435" t="s">
        <v>328</v>
      </c>
      <c r="H3435" t="s">
        <v>6518</v>
      </c>
      <c r="I3435" t="s">
        <v>6505</v>
      </c>
      <c r="J3435" t="s">
        <v>328</v>
      </c>
      <c r="K3435" t="s">
        <v>328</v>
      </c>
      <c r="L3435" t="s">
        <v>328</v>
      </c>
      <c r="M3435" t="s">
        <v>16968</v>
      </c>
      <c r="N3435" t="s">
        <v>328</v>
      </c>
      <c r="O3435" t="s">
        <v>328</v>
      </c>
    </row>
    <row r="3436" spans="1:15">
      <c r="A3436" t="s">
        <v>5385</v>
      </c>
      <c r="B3436" t="s">
        <v>16969</v>
      </c>
      <c r="C3436" t="s">
        <v>328</v>
      </c>
      <c r="D3436" t="s">
        <v>328</v>
      </c>
      <c r="E3436" t="s">
        <v>12949</v>
      </c>
      <c r="F3436" t="s">
        <v>2907</v>
      </c>
      <c r="G3436" t="s">
        <v>328</v>
      </c>
      <c r="H3436" t="s">
        <v>328</v>
      </c>
      <c r="I3436" t="s">
        <v>6505</v>
      </c>
      <c r="J3436" t="s">
        <v>328</v>
      </c>
      <c r="K3436" t="s">
        <v>328</v>
      </c>
      <c r="L3436" t="s">
        <v>328</v>
      </c>
      <c r="M3436" t="s">
        <v>16969</v>
      </c>
      <c r="N3436" t="s">
        <v>328</v>
      </c>
      <c r="O3436" t="s">
        <v>328</v>
      </c>
    </row>
    <row r="3437" spans="1:15">
      <c r="A3437" t="s">
        <v>5385</v>
      </c>
      <c r="B3437" t="s">
        <v>16970</v>
      </c>
      <c r="C3437" t="s">
        <v>328</v>
      </c>
      <c r="D3437" t="s">
        <v>328</v>
      </c>
      <c r="E3437" t="s">
        <v>12934</v>
      </c>
      <c r="F3437" t="s">
        <v>2907</v>
      </c>
      <c r="G3437" t="s">
        <v>328</v>
      </c>
      <c r="H3437" t="s">
        <v>6524</v>
      </c>
      <c r="I3437" t="s">
        <v>328</v>
      </c>
      <c r="J3437" t="s">
        <v>328</v>
      </c>
      <c r="K3437" t="s">
        <v>328</v>
      </c>
      <c r="L3437" t="s">
        <v>328</v>
      </c>
      <c r="M3437" t="s">
        <v>16970</v>
      </c>
      <c r="N3437" t="s">
        <v>328</v>
      </c>
      <c r="O3437" t="s">
        <v>328</v>
      </c>
    </row>
    <row r="3438" spans="1:15">
      <c r="A3438" t="s">
        <v>5385</v>
      </c>
      <c r="B3438" t="s">
        <v>16971</v>
      </c>
      <c r="C3438" t="s">
        <v>328</v>
      </c>
      <c r="D3438" t="s">
        <v>328</v>
      </c>
      <c r="E3438" t="s">
        <v>12934</v>
      </c>
      <c r="F3438" t="s">
        <v>2907</v>
      </c>
      <c r="G3438" t="s">
        <v>328</v>
      </c>
      <c r="H3438" t="s">
        <v>328</v>
      </c>
      <c r="I3438" t="s">
        <v>328</v>
      </c>
      <c r="J3438" t="s">
        <v>328</v>
      </c>
      <c r="K3438" t="s">
        <v>328</v>
      </c>
      <c r="L3438" t="s">
        <v>328</v>
      </c>
      <c r="M3438" t="s">
        <v>16971</v>
      </c>
      <c r="N3438" t="s">
        <v>328</v>
      </c>
      <c r="O3438" t="s">
        <v>328</v>
      </c>
    </row>
    <row r="3439" spans="1:15">
      <c r="A3439" t="s">
        <v>5385</v>
      </c>
      <c r="B3439" t="s">
        <v>16972</v>
      </c>
      <c r="C3439" t="s">
        <v>328</v>
      </c>
      <c r="D3439" t="s">
        <v>328</v>
      </c>
      <c r="E3439" t="s">
        <v>12934</v>
      </c>
      <c r="F3439" t="s">
        <v>2907</v>
      </c>
      <c r="G3439" t="s">
        <v>328</v>
      </c>
      <c r="H3439" t="s">
        <v>328</v>
      </c>
      <c r="I3439" t="s">
        <v>328</v>
      </c>
      <c r="J3439" t="s">
        <v>328</v>
      </c>
      <c r="K3439" t="s">
        <v>328</v>
      </c>
      <c r="L3439" t="s">
        <v>328</v>
      </c>
      <c r="M3439" t="s">
        <v>16972</v>
      </c>
      <c r="N3439" t="s">
        <v>328</v>
      </c>
      <c r="O3439" t="s">
        <v>328</v>
      </c>
    </row>
    <row r="3440" spans="1:15">
      <c r="A3440" t="s">
        <v>5385</v>
      </c>
      <c r="B3440" t="s">
        <v>16973</v>
      </c>
      <c r="C3440" t="s">
        <v>328</v>
      </c>
      <c r="D3440" t="s">
        <v>328</v>
      </c>
      <c r="E3440" t="s">
        <v>12934</v>
      </c>
      <c r="F3440" t="s">
        <v>2907</v>
      </c>
      <c r="G3440" t="s">
        <v>328</v>
      </c>
      <c r="H3440" t="s">
        <v>328</v>
      </c>
      <c r="I3440" t="s">
        <v>328</v>
      </c>
      <c r="J3440" t="s">
        <v>328</v>
      </c>
      <c r="K3440" t="s">
        <v>328</v>
      </c>
      <c r="L3440" t="s">
        <v>328</v>
      </c>
      <c r="M3440" t="s">
        <v>16973</v>
      </c>
      <c r="N3440" t="s">
        <v>328</v>
      </c>
      <c r="O3440" t="s">
        <v>328</v>
      </c>
    </row>
    <row r="3441" spans="1:15">
      <c r="A3441" t="s">
        <v>5385</v>
      </c>
      <c r="B3441" t="s">
        <v>16974</v>
      </c>
      <c r="C3441" t="s">
        <v>328</v>
      </c>
      <c r="D3441" t="s">
        <v>328</v>
      </c>
      <c r="E3441" t="s">
        <v>2912</v>
      </c>
      <c r="F3441" t="s">
        <v>2911</v>
      </c>
      <c r="G3441" t="s">
        <v>328</v>
      </c>
      <c r="H3441" t="s">
        <v>328</v>
      </c>
      <c r="I3441" t="s">
        <v>328</v>
      </c>
      <c r="J3441" t="s">
        <v>328</v>
      </c>
      <c r="K3441" t="s">
        <v>328</v>
      </c>
      <c r="L3441" t="s">
        <v>328</v>
      </c>
      <c r="M3441" t="s">
        <v>16974</v>
      </c>
      <c r="N3441" t="s">
        <v>328</v>
      </c>
      <c r="O3441" t="s">
        <v>328</v>
      </c>
    </row>
    <row r="3442" spans="1:15">
      <c r="A3442" t="s">
        <v>5385</v>
      </c>
      <c r="B3442" t="s">
        <v>16975</v>
      </c>
      <c r="C3442" t="s">
        <v>328</v>
      </c>
      <c r="D3442" t="s">
        <v>328</v>
      </c>
      <c r="E3442" t="s">
        <v>12934</v>
      </c>
      <c r="F3442" t="s">
        <v>2907</v>
      </c>
      <c r="G3442" t="s">
        <v>328</v>
      </c>
      <c r="H3442" t="s">
        <v>6524</v>
      </c>
      <c r="I3442" t="s">
        <v>328</v>
      </c>
      <c r="J3442" t="s">
        <v>328</v>
      </c>
      <c r="K3442" t="s">
        <v>328</v>
      </c>
      <c r="L3442" t="s">
        <v>328</v>
      </c>
      <c r="M3442" t="s">
        <v>16976</v>
      </c>
      <c r="N3442" t="s">
        <v>328</v>
      </c>
      <c r="O3442" t="s">
        <v>328</v>
      </c>
    </row>
    <row r="3443" spans="1:15">
      <c r="A3443" t="s">
        <v>5385</v>
      </c>
      <c r="B3443" t="s">
        <v>16977</v>
      </c>
      <c r="C3443" t="s">
        <v>328</v>
      </c>
      <c r="D3443" t="s">
        <v>328</v>
      </c>
      <c r="E3443" t="s">
        <v>12934</v>
      </c>
      <c r="F3443" t="s">
        <v>2907</v>
      </c>
      <c r="G3443" t="s">
        <v>328</v>
      </c>
      <c r="H3443" t="s">
        <v>6524</v>
      </c>
      <c r="I3443" t="s">
        <v>328</v>
      </c>
      <c r="J3443" t="s">
        <v>328</v>
      </c>
      <c r="K3443" t="s">
        <v>328</v>
      </c>
      <c r="L3443" t="s">
        <v>328</v>
      </c>
      <c r="M3443" t="s">
        <v>16978</v>
      </c>
      <c r="N3443" t="s">
        <v>328</v>
      </c>
      <c r="O3443" t="s">
        <v>328</v>
      </c>
    </row>
    <row r="3444" spans="1:15">
      <c r="A3444" t="s">
        <v>5385</v>
      </c>
      <c r="B3444" t="s">
        <v>16979</v>
      </c>
      <c r="C3444" t="s">
        <v>328</v>
      </c>
      <c r="D3444" t="s">
        <v>328</v>
      </c>
      <c r="E3444" t="s">
        <v>12934</v>
      </c>
      <c r="F3444" t="s">
        <v>2907</v>
      </c>
      <c r="G3444" t="s">
        <v>328</v>
      </c>
      <c r="H3444" t="s">
        <v>6524</v>
      </c>
      <c r="I3444" t="s">
        <v>328</v>
      </c>
      <c r="J3444" t="s">
        <v>328</v>
      </c>
      <c r="K3444" t="s">
        <v>328</v>
      </c>
      <c r="L3444" t="s">
        <v>328</v>
      </c>
      <c r="M3444" t="s">
        <v>16979</v>
      </c>
      <c r="N3444" t="s">
        <v>328</v>
      </c>
      <c r="O3444" t="s">
        <v>328</v>
      </c>
    </row>
    <row r="3445" spans="1:15">
      <c r="A3445" t="s">
        <v>5385</v>
      </c>
      <c r="B3445" t="s">
        <v>16980</v>
      </c>
      <c r="C3445" t="s">
        <v>328</v>
      </c>
      <c r="D3445" t="s">
        <v>328</v>
      </c>
      <c r="E3445" t="s">
        <v>12934</v>
      </c>
      <c r="F3445" t="s">
        <v>2907</v>
      </c>
      <c r="G3445" t="s">
        <v>328</v>
      </c>
      <c r="H3445" t="s">
        <v>6524</v>
      </c>
      <c r="I3445" t="s">
        <v>328</v>
      </c>
      <c r="J3445" t="s">
        <v>328</v>
      </c>
      <c r="K3445" t="s">
        <v>328</v>
      </c>
      <c r="L3445" t="s">
        <v>328</v>
      </c>
      <c r="M3445" t="s">
        <v>16979</v>
      </c>
      <c r="N3445" t="s">
        <v>328</v>
      </c>
      <c r="O3445" t="s">
        <v>328</v>
      </c>
    </row>
    <row r="3446" spans="1:15">
      <c r="A3446" t="s">
        <v>5385</v>
      </c>
      <c r="B3446" t="s">
        <v>16981</v>
      </c>
      <c r="C3446" t="s">
        <v>328</v>
      </c>
      <c r="D3446" t="s">
        <v>328</v>
      </c>
      <c r="E3446" t="s">
        <v>12934</v>
      </c>
      <c r="F3446" t="s">
        <v>2907</v>
      </c>
      <c r="G3446" t="s">
        <v>328</v>
      </c>
      <c r="H3446" t="s">
        <v>328</v>
      </c>
      <c r="I3446" t="s">
        <v>328</v>
      </c>
      <c r="J3446" t="s">
        <v>328</v>
      </c>
      <c r="K3446" t="s">
        <v>328</v>
      </c>
      <c r="L3446" t="s">
        <v>328</v>
      </c>
      <c r="M3446" t="s">
        <v>16981</v>
      </c>
      <c r="N3446" t="s">
        <v>328</v>
      </c>
      <c r="O3446" t="s">
        <v>328</v>
      </c>
    </row>
    <row r="3447" spans="1:15">
      <c r="A3447" t="s">
        <v>5385</v>
      </c>
      <c r="B3447" t="s">
        <v>16982</v>
      </c>
      <c r="C3447" t="s">
        <v>328</v>
      </c>
      <c r="D3447" t="s">
        <v>328</v>
      </c>
      <c r="E3447" t="s">
        <v>12934</v>
      </c>
      <c r="F3447" t="s">
        <v>2907</v>
      </c>
      <c r="G3447" t="s">
        <v>328</v>
      </c>
      <c r="H3447" t="s">
        <v>6524</v>
      </c>
      <c r="I3447" t="s">
        <v>328</v>
      </c>
      <c r="J3447" t="s">
        <v>328</v>
      </c>
      <c r="K3447" t="s">
        <v>328</v>
      </c>
      <c r="L3447" t="s">
        <v>328</v>
      </c>
      <c r="M3447" t="s">
        <v>16983</v>
      </c>
      <c r="N3447" t="s">
        <v>328</v>
      </c>
      <c r="O3447" t="s">
        <v>328</v>
      </c>
    </row>
    <row r="3448" spans="1:15">
      <c r="A3448" t="s">
        <v>5385</v>
      </c>
      <c r="B3448" t="s">
        <v>16984</v>
      </c>
      <c r="C3448" t="s">
        <v>328</v>
      </c>
      <c r="D3448" t="s">
        <v>328</v>
      </c>
      <c r="E3448" t="s">
        <v>12934</v>
      </c>
      <c r="F3448" t="s">
        <v>2907</v>
      </c>
      <c r="G3448" t="s">
        <v>328</v>
      </c>
      <c r="H3448" t="s">
        <v>6518</v>
      </c>
      <c r="I3448" t="s">
        <v>6505</v>
      </c>
      <c r="J3448" t="s">
        <v>328</v>
      </c>
      <c r="K3448" t="s">
        <v>328</v>
      </c>
      <c r="L3448" t="s">
        <v>328</v>
      </c>
      <c r="M3448" t="s">
        <v>16984</v>
      </c>
      <c r="N3448" t="s">
        <v>328</v>
      </c>
      <c r="O3448" t="s">
        <v>328</v>
      </c>
    </row>
    <row r="3449" spans="1:15">
      <c r="A3449" t="s">
        <v>5385</v>
      </c>
      <c r="B3449" t="s">
        <v>16985</v>
      </c>
      <c r="C3449" t="s">
        <v>328</v>
      </c>
      <c r="D3449" t="s">
        <v>328</v>
      </c>
      <c r="E3449" t="s">
        <v>12934</v>
      </c>
      <c r="F3449" t="s">
        <v>2907</v>
      </c>
      <c r="G3449" t="s">
        <v>328</v>
      </c>
      <c r="H3449" t="s">
        <v>6518</v>
      </c>
      <c r="I3449" t="s">
        <v>6505</v>
      </c>
      <c r="J3449" t="s">
        <v>328</v>
      </c>
      <c r="K3449" t="s">
        <v>328</v>
      </c>
      <c r="L3449" t="s">
        <v>328</v>
      </c>
      <c r="M3449" t="s">
        <v>16985</v>
      </c>
      <c r="N3449" t="s">
        <v>328</v>
      </c>
      <c r="O3449" t="s">
        <v>328</v>
      </c>
    </row>
    <row r="3450" spans="1:15">
      <c r="A3450" t="s">
        <v>5385</v>
      </c>
      <c r="B3450" t="s">
        <v>9484</v>
      </c>
      <c r="C3450" t="s">
        <v>328</v>
      </c>
      <c r="D3450" t="s">
        <v>328</v>
      </c>
      <c r="E3450" t="s">
        <v>2912</v>
      </c>
      <c r="F3450" t="s">
        <v>2911</v>
      </c>
      <c r="G3450" t="s">
        <v>328</v>
      </c>
      <c r="H3450" t="s">
        <v>328</v>
      </c>
      <c r="I3450" t="s">
        <v>328</v>
      </c>
      <c r="J3450" t="s">
        <v>328</v>
      </c>
      <c r="K3450" t="s">
        <v>328</v>
      </c>
      <c r="L3450" t="s">
        <v>328</v>
      </c>
      <c r="M3450" t="s">
        <v>9484</v>
      </c>
      <c r="N3450" t="s">
        <v>328</v>
      </c>
      <c r="O3450" t="s">
        <v>328</v>
      </c>
    </row>
    <row r="3451" spans="1:15">
      <c r="A3451" t="s">
        <v>5385</v>
      </c>
      <c r="B3451" t="s">
        <v>16986</v>
      </c>
      <c r="C3451" t="s">
        <v>328</v>
      </c>
      <c r="D3451" t="s">
        <v>328</v>
      </c>
      <c r="E3451" t="s">
        <v>12934</v>
      </c>
      <c r="F3451" t="s">
        <v>2907</v>
      </c>
      <c r="G3451" t="s">
        <v>328</v>
      </c>
      <c r="H3451" t="s">
        <v>328</v>
      </c>
      <c r="I3451" t="s">
        <v>328</v>
      </c>
      <c r="J3451" t="s">
        <v>328</v>
      </c>
      <c r="K3451" t="s">
        <v>328</v>
      </c>
      <c r="L3451" t="s">
        <v>328</v>
      </c>
      <c r="M3451" t="s">
        <v>16986</v>
      </c>
      <c r="N3451" t="s">
        <v>328</v>
      </c>
      <c r="O3451" t="s">
        <v>328</v>
      </c>
    </row>
    <row r="3452" spans="1:15">
      <c r="A3452" t="s">
        <v>5385</v>
      </c>
      <c r="B3452" t="s">
        <v>16987</v>
      </c>
      <c r="C3452" t="s">
        <v>328</v>
      </c>
      <c r="D3452" t="s">
        <v>328</v>
      </c>
      <c r="E3452" t="s">
        <v>12934</v>
      </c>
      <c r="F3452" t="s">
        <v>2907</v>
      </c>
      <c r="G3452" t="s">
        <v>328</v>
      </c>
      <c r="H3452" t="s">
        <v>328</v>
      </c>
      <c r="I3452" t="s">
        <v>328</v>
      </c>
      <c r="J3452" t="s">
        <v>328</v>
      </c>
      <c r="K3452" t="s">
        <v>328</v>
      </c>
      <c r="L3452" t="s">
        <v>328</v>
      </c>
      <c r="M3452" t="s">
        <v>16986</v>
      </c>
      <c r="N3452" t="s">
        <v>328</v>
      </c>
      <c r="O3452" t="s">
        <v>328</v>
      </c>
    </row>
    <row r="3453" spans="1:15">
      <c r="A3453" t="s">
        <v>5385</v>
      </c>
      <c r="B3453" t="s">
        <v>16988</v>
      </c>
      <c r="C3453" t="s">
        <v>328</v>
      </c>
      <c r="D3453" t="s">
        <v>328</v>
      </c>
      <c r="E3453" t="s">
        <v>12934</v>
      </c>
      <c r="F3453" t="s">
        <v>2907</v>
      </c>
      <c r="G3453" t="s">
        <v>328</v>
      </c>
      <c r="H3453" t="s">
        <v>328</v>
      </c>
      <c r="I3453" t="s">
        <v>328</v>
      </c>
      <c r="J3453" t="s">
        <v>328</v>
      </c>
      <c r="K3453" t="s">
        <v>328</v>
      </c>
      <c r="L3453" t="s">
        <v>328</v>
      </c>
      <c r="M3453" t="s">
        <v>16988</v>
      </c>
      <c r="N3453" t="s">
        <v>328</v>
      </c>
      <c r="O3453" t="s">
        <v>328</v>
      </c>
    </row>
    <row r="3454" spans="1:15">
      <c r="A3454" t="s">
        <v>5385</v>
      </c>
      <c r="B3454" t="s">
        <v>16989</v>
      </c>
      <c r="C3454" t="s">
        <v>328</v>
      </c>
      <c r="D3454" t="s">
        <v>328</v>
      </c>
      <c r="E3454" t="s">
        <v>12934</v>
      </c>
      <c r="F3454" t="s">
        <v>2907</v>
      </c>
      <c r="G3454" t="s">
        <v>328</v>
      </c>
      <c r="H3454" t="s">
        <v>328</v>
      </c>
      <c r="I3454" t="s">
        <v>328</v>
      </c>
      <c r="J3454" t="s">
        <v>328</v>
      </c>
      <c r="K3454" t="s">
        <v>328</v>
      </c>
      <c r="L3454" t="s">
        <v>328</v>
      </c>
      <c r="M3454" t="s">
        <v>16989</v>
      </c>
      <c r="N3454" t="s">
        <v>328</v>
      </c>
      <c r="O3454" t="s">
        <v>328</v>
      </c>
    </row>
    <row r="3455" spans="1:15">
      <c r="A3455" t="s">
        <v>5385</v>
      </c>
      <c r="B3455" t="s">
        <v>16990</v>
      </c>
      <c r="C3455" t="s">
        <v>328</v>
      </c>
      <c r="D3455" t="s">
        <v>328</v>
      </c>
      <c r="E3455" t="s">
        <v>12934</v>
      </c>
      <c r="F3455" t="s">
        <v>2907</v>
      </c>
      <c r="G3455" t="s">
        <v>328</v>
      </c>
      <c r="H3455" t="s">
        <v>328</v>
      </c>
      <c r="I3455" t="s">
        <v>328</v>
      </c>
      <c r="J3455" t="s">
        <v>328</v>
      </c>
      <c r="K3455" t="s">
        <v>328</v>
      </c>
      <c r="L3455" t="s">
        <v>328</v>
      </c>
      <c r="M3455" t="s">
        <v>16990</v>
      </c>
      <c r="N3455" t="s">
        <v>328</v>
      </c>
      <c r="O3455" t="s">
        <v>328</v>
      </c>
    </row>
    <row r="3456" spans="1:15">
      <c r="A3456" t="s">
        <v>5385</v>
      </c>
      <c r="B3456" t="s">
        <v>16991</v>
      </c>
      <c r="C3456" t="s">
        <v>328</v>
      </c>
      <c r="D3456" t="s">
        <v>328</v>
      </c>
      <c r="E3456" t="s">
        <v>12934</v>
      </c>
      <c r="F3456" t="s">
        <v>2907</v>
      </c>
      <c r="G3456" t="s">
        <v>328</v>
      </c>
      <c r="H3456" t="s">
        <v>328</v>
      </c>
      <c r="I3456" t="s">
        <v>328</v>
      </c>
      <c r="J3456" t="s">
        <v>328</v>
      </c>
      <c r="K3456" t="s">
        <v>328</v>
      </c>
      <c r="L3456" t="s">
        <v>328</v>
      </c>
      <c r="M3456" t="s">
        <v>16991</v>
      </c>
      <c r="N3456" t="s">
        <v>328</v>
      </c>
      <c r="O3456" t="s">
        <v>328</v>
      </c>
    </row>
    <row r="3457" spans="1:15">
      <c r="A3457" t="s">
        <v>5385</v>
      </c>
      <c r="B3457" t="s">
        <v>16992</v>
      </c>
      <c r="C3457" t="s">
        <v>328</v>
      </c>
      <c r="D3457" t="s">
        <v>328</v>
      </c>
      <c r="E3457" t="s">
        <v>2912</v>
      </c>
      <c r="F3457" t="s">
        <v>2911</v>
      </c>
      <c r="G3457" t="s">
        <v>328</v>
      </c>
      <c r="H3457" t="s">
        <v>328</v>
      </c>
      <c r="I3457" t="s">
        <v>328</v>
      </c>
      <c r="J3457" t="s">
        <v>328</v>
      </c>
      <c r="K3457" t="s">
        <v>328</v>
      </c>
      <c r="L3457" t="s">
        <v>328</v>
      </c>
      <c r="M3457" t="s">
        <v>16992</v>
      </c>
      <c r="N3457" t="s">
        <v>328</v>
      </c>
      <c r="O3457" t="s">
        <v>328</v>
      </c>
    </row>
    <row r="3458" spans="1:15">
      <c r="A3458" t="s">
        <v>5385</v>
      </c>
      <c r="B3458" t="s">
        <v>16993</v>
      </c>
      <c r="C3458" t="s">
        <v>328</v>
      </c>
      <c r="D3458" t="s">
        <v>328</v>
      </c>
      <c r="E3458" t="s">
        <v>12934</v>
      </c>
      <c r="F3458" t="s">
        <v>2907</v>
      </c>
      <c r="G3458" t="s">
        <v>328</v>
      </c>
      <c r="H3458" t="s">
        <v>6524</v>
      </c>
      <c r="I3458" t="s">
        <v>328</v>
      </c>
      <c r="J3458" t="s">
        <v>328</v>
      </c>
      <c r="K3458" t="s">
        <v>328</v>
      </c>
      <c r="L3458" t="s">
        <v>328</v>
      </c>
      <c r="M3458" t="s">
        <v>16993</v>
      </c>
      <c r="N3458" t="s">
        <v>328</v>
      </c>
      <c r="O3458" t="s">
        <v>328</v>
      </c>
    </row>
    <row r="3459" spans="1:15">
      <c r="A3459" t="s">
        <v>5385</v>
      </c>
      <c r="B3459" t="s">
        <v>16994</v>
      </c>
      <c r="C3459" t="s">
        <v>328</v>
      </c>
      <c r="D3459" t="s">
        <v>328</v>
      </c>
      <c r="E3459" t="s">
        <v>12934</v>
      </c>
      <c r="F3459" t="s">
        <v>2907</v>
      </c>
      <c r="G3459" t="s">
        <v>328</v>
      </c>
      <c r="H3459" t="s">
        <v>328</v>
      </c>
      <c r="I3459" t="s">
        <v>328</v>
      </c>
      <c r="J3459" t="s">
        <v>328</v>
      </c>
      <c r="K3459" t="s">
        <v>328</v>
      </c>
      <c r="L3459" t="s">
        <v>328</v>
      </c>
      <c r="M3459" t="s">
        <v>16994</v>
      </c>
      <c r="N3459" t="s">
        <v>328</v>
      </c>
      <c r="O3459" t="s">
        <v>328</v>
      </c>
    </row>
    <row r="3460" spans="1:15">
      <c r="A3460" t="s">
        <v>5385</v>
      </c>
      <c r="B3460" t="s">
        <v>16995</v>
      </c>
      <c r="C3460" t="s">
        <v>328</v>
      </c>
      <c r="D3460" t="s">
        <v>328</v>
      </c>
      <c r="E3460" t="s">
        <v>12934</v>
      </c>
      <c r="F3460" t="s">
        <v>2907</v>
      </c>
      <c r="G3460" t="s">
        <v>328</v>
      </c>
      <c r="H3460" t="s">
        <v>328</v>
      </c>
      <c r="I3460" t="s">
        <v>328</v>
      </c>
      <c r="J3460" t="s">
        <v>328</v>
      </c>
      <c r="K3460" t="s">
        <v>328</v>
      </c>
      <c r="L3460" t="s">
        <v>328</v>
      </c>
      <c r="M3460" t="s">
        <v>16996</v>
      </c>
      <c r="N3460" t="s">
        <v>328</v>
      </c>
      <c r="O3460" t="s">
        <v>328</v>
      </c>
    </row>
    <row r="3461" spans="1:15">
      <c r="A3461" t="s">
        <v>5385</v>
      </c>
      <c r="B3461" t="s">
        <v>16997</v>
      </c>
      <c r="C3461" t="s">
        <v>328</v>
      </c>
      <c r="D3461" t="s">
        <v>328</v>
      </c>
      <c r="E3461" t="s">
        <v>12934</v>
      </c>
      <c r="F3461" t="s">
        <v>2907</v>
      </c>
      <c r="G3461" t="s">
        <v>328</v>
      </c>
      <c r="H3461" t="s">
        <v>328</v>
      </c>
      <c r="I3461" t="s">
        <v>328</v>
      </c>
      <c r="J3461" t="s">
        <v>328</v>
      </c>
      <c r="K3461" t="s">
        <v>328</v>
      </c>
      <c r="L3461" t="s">
        <v>328</v>
      </c>
      <c r="M3461" t="s">
        <v>16997</v>
      </c>
      <c r="N3461" t="s">
        <v>328</v>
      </c>
      <c r="O3461" t="s">
        <v>328</v>
      </c>
    </row>
    <row r="3462" spans="1:15">
      <c r="A3462" t="s">
        <v>5687</v>
      </c>
      <c r="B3462" t="s">
        <v>16998</v>
      </c>
      <c r="C3462" t="s">
        <v>328</v>
      </c>
      <c r="D3462" t="s">
        <v>328</v>
      </c>
      <c r="E3462" t="s">
        <v>12934</v>
      </c>
      <c r="F3462" t="s">
        <v>2907</v>
      </c>
      <c r="G3462" t="s">
        <v>328</v>
      </c>
      <c r="H3462" t="s">
        <v>6520</v>
      </c>
      <c r="I3462" t="s">
        <v>328</v>
      </c>
      <c r="J3462" t="s">
        <v>328</v>
      </c>
      <c r="K3462" t="s">
        <v>328</v>
      </c>
      <c r="L3462" t="s">
        <v>328</v>
      </c>
      <c r="M3462" t="s">
        <v>16998</v>
      </c>
      <c r="N3462" t="s">
        <v>328</v>
      </c>
      <c r="O3462" t="s">
        <v>328</v>
      </c>
    </row>
    <row r="3463" spans="1:15">
      <c r="A3463" t="s">
        <v>4360</v>
      </c>
      <c r="B3463" t="s">
        <v>16999</v>
      </c>
      <c r="C3463" t="s">
        <v>328</v>
      </c>
      <c r="D3463" t="s">
        <v>328</v>
      </c>
      <c r="E3463" t="s">
        <v>12934</v>
      </c>
      <c r="F3463" t="s">
        <v>2907</v>
      </c>
      <c r="G3463" t="s">
        <v>328</v>
      </c>
      <c r="H3463" t="s">
        <v>328</v>
      </c>
      <c r="I3463" t="s">
        <v>328</v>
      </c>
      <c r="J3463" t="s">
        <v>328</v>
      </c>
      <c r="K3463" t="s">
        <v>328</v>
      </c>
      <c r="L3463" t="s">
        <v>328</v>
      </c>
      <c r="M3463" t="s">
        <v>16999</v>
      </c>
      <c r="N3463" t="s">
        <v>328</v>
      </c>
      <c r="O3463" t="s">
        <v>328</v>
      </c>
    </row>
    <row r="3464" spans="1:15">
      <c r="A3464" t="s">
        <v>5394</v>
      </c>
      <c r="B3464" t="s">
        <v>17000</v>
      </c>
      <c r="C3464" t="s">
        <v>328</v>
      </c>
      <c r="D3464" t="s">
        <v>328</v>
      </c>
      <c r="E3464" t="s">
        <v>12934</v>
      </c>
      <c r="F3464" t="s">
        <v>2907</v>
      </c>
      <c r="G3464" t="s">
        <v>328</v>
      </c>
      <c r="H3464" t="s">
        <v>328</v>
      </c>
      <c r="I3464" t="s">
        <v>328</v>
      </c>
      <c r="J3464" t="s">
        <v>328</v>
      </c>
      <c r="K3464" t="s">
        <v>328</v>
      </c>
      <c r="L3464" t="s">
        <v>328</v>
      </c>
      <c r="M3464" t="s">
        <v>17000</v>
      </c>
      <c r="N3464" t="s">
        <v>328</v>
      </c>
      <c r="O3464" t="s">
        <v>328</v>
      </c>
    </row>
    <row r="3465" spans="1:15">
      <c r="A3465" t="s">
        <v>5394</v>
      </c>
      <c r="B3465" t="s">
        <v>17001</v>
      </c>
      <c r="C3465" t="s">
        <v>328</v>
      </c>
      <c r="D3465" t="s">
        <v>328</v>
      </c>
      <c r="E3465" t="s">
        <v>2912</v>
      </c>
      <c r="F3465" t="s">
        <v>2911</v>
      </c>
      <c r="G3465" t="s">
        <v>328</v>
      </c>
      <c r="H3465" t="s">
        <v>6526</v>
      </c>
      <c r="I3465" t="s">
        <v>328</v>
      </c>
      <c r="J3465" t="s">
        <v>328</v>
      </c>
      <c r="K3465" t="s">
        <v>328</v>
      </c>
      <c r="L3465" t="s">
        <v>328</v>
      </c>
      <c r="M3465" t="s">
        <v>17001</v>
      </c>
      <c r="N3465" t="s">
        <v>328</v>
      </c>
      <c r="O3465" t="s">
        <v>328</v>
      </c>
    </row>
    <row r="3466" spans="1:15">
      <c r="A3466" t="s">
        <v>5394</v>
      </c>
      <c r="B3466" t="s">
        <v>17002</v>
      </c>
      <c r="C3466" t="s">
        <v>328</v>
      </c>
      <c r="D3466" t="s">
        <v>328</v>
      </c>
      <c r="E3466" t="s">
        <v>12934</v>
      </c>
      <c r="F3466" t="s">
        <v>2907</v>
      </c>
      <c r="G3466" t="s">
        <v>328</v>
      </c>
      <c r="H3466" t="s">
        <v>6524</v>
      </c>
      <c r="I3466" t="s">
        <v>328</v>
      </c>
      <c r="J3466" t="s">
        <v>328</v>
      </c>
      <c r="K3466" t="s">
        <v>328</v>
      </c>
      <c r="L3466" t="s">
        <v>328</v>
      </c>
      <c r="M3466" t="s">
        <v>17002</v>
      </c>
      <c r="N3466" t="s">
        <v>328</v>
      </c>
      <c r="O3466" t="s">
        <v>328</v>
      </c>
    </row>
    <row r="3467" spans="1:15">
      <c r="A3467" t="s">
        <v>5394</v>
      </c>
      <c r="B3467" t="s">
        <v>17003</v>
      </c>
      <c r="C3467" t="s">
        <v>328</v>
      </c>
      <c r="D3467" t="s">
        <v>328</v>
      </c>
      <c r="E3467" t="s">
        <v>12934</v>
      </c>
      <c r="F3467" t="s">
        <v>2907</v>
      </c>
      <c r="G3467" t="s">
        <v>328</v>
      </c>
      <c r="H3467" t="s">
        <v>6524</v>
      </c>
      <c r="I3467" t="s">
        <v>328</v>
      </c>
      <c r="J3467" t="s">
        <v>328</v>
      </c>
      <c r="K3467" t="s">
        <v>328</v>
      </c>
      <c r="L3467" t="s">
        <v>328</v>
      </c>
      <c r="M3467" t="s">
        <v>17002</v>
      </c>
      <c r="N3467" t="s">
        <v>328</v>
      </c>
      <c r="O3467" t="s">
        <v>328</v>
      </c>
    </row>
    <row r="3468" spans="1:15">
      <c r="A3468" t="s">
        <v>5394</v>
      </c>
      <c r="B3468" t="s">
        <v>17004</v>
      </c>
      <c r="C3468" t="s">
        <v>328</v>
      </c>
      <c r="D3468" t="s">
        <v>328</v>
      </c>
      <c r="E3468" t="s">
        <v>2912</v>
      </c>
      <c r="F3468" t="s">
        <v>2911</v>
      </c>
      <c r="G3468" t="s">
        <v>328</v>
      </c>
      <c r="H3468" t="s">
        <v>6526</v>
      </c>
      <c r="I3468" t="s">
        <v>328</v>
      </c>
      <c r="J3468" t="s">
        <v>328</v>
      </c>
      <c r="K3468" t="s">
        <v>328</v>
      </c>
      <c r="L3468" t="s">
        <v>328</v>
      </c>
      <c r="M3468" t="s">
        <v>17004</v>
      </c>
      <c r="N3468" t="s">
        <v>328</v>
      </c>
      <c r="O3468" t="s">
        <v>328</v>
      </c>
    </row>
    <row r="3469" spans="1:15">
      <c r="A3469" t="s">
        <v>5394</v>
      </c>
      <c r="B3469" t="s">
        <v>17005</v>
      </c>
      <c r="C3469" t="s">
        <v>328</v>
      </c>
      <c r="D3469" t="s">
        <v>328</v>
      </c>
      <c r="E3469" t="s">
        <v>328</v>
      </c>
      <c r="F3469" t="s">
        <v>2911</v>
      </c>
      <c r="G3469" t="s">
        <v>328</v>
      </c>
      <c r="H3469" t="s">
        <v>328</v>
      </c>
      <c r="I3469" t="s">
        <v>328</v>
      </c>
      <c r="J3469" t="s">
        <v>328</v>
      </c>
      <c r="K3469" t="s">
        <v>328</v>
      </c>
      <c r="L3469" t="s">
        <v>328</v>
      </c>
      <c r="M3469" t="s">
        <v>17006</v>
      </c>
      <c r="N3469" t="s">
        <v>328</v>
      </c>
      <c r="O3469" t="s">
        <v>328</v>
      </c>
    </row>
    <row r="3470" spans="1:15">
      <c r="A3470" t="s">
        <v>3605</v>
      </c>
      <c r="B3470" t="s">
        <v>17007</v>
      </c>
      <c r="C3470" t="s">
        <v>328</v>
      </c>
      <c r="D3470" t="s">
        <v>328</v>
      </c>
      <c r="E3470" t="s">
        <v>13773</v>
      </c>
      <c r="F3470" t="s">
        <v>2889</v>
      </c>
      <c r="G3470" t="s">
        <v>328</v>
      </c>
      <c r="H3470" t="s">
        <v>328</v>
      </c>
      <c r="I3470" t="s">
        <v>6497</v>
      </c>
      <c r="J3470" t="s">
        <v>328</v>
      </c>
      <c r="K3470" t="s">
        <v>328</v>
      </c>
      <c r="L3470" t="s">
        <v>328</v>
      </c>
      <c r="M3470" t="s">
        <v>17007</v>
      </c>
      <c r="N3470" t="s">
        <v>328</v>
      </c>
      <c r="O3470" t="s">
        <v>328</v>
      </c>
    </row>
    <row r="3471" spans="1:15">
      <c r="A3471" t="s">
        <v>3605</v>
      </c>
      <c r="B3471" t="s">
        <v>17008</v>
      </c>
      <c r="C3471" t="s">
        <v>328</v>
      </c>
      <c r="D3471" t="s">
        <v>328</v>
      </c>
      <c r="E3471" t="s">
        <v>12934</v>
      </c>
      <c r="F3471" t="s">
        <v>2889</v>
      </c>
      <c r="G3471" t="s">
        <v>328</v>
      </c>
      <c r="H3471" t="s">
        <v>328</v>
      </c>
      <c r="I3471" t="s">
        <v>328</v>
      </c>
      <c r="J3471" t="s">
        <v>328</v>
      </c>
      <c r="K3471" t="s">
        <v>328</v>
      </c>
      <c r="L3471" t="s">
        <v>328</v>
      </c>
      <c r="M3471" t="s">
        <v>17008</v>
      </c>
      <c r="N3471" t="s">
        <v>328</v>
      </c>
      <c r="O3471" t="s">
        <v>328</v>
      </c>
    </row>
    <row r="3472" spans="1:15">
      <c r="A3472" t="s">
        <v>3605</v>
      </c>
      <c r="B3472" t="s">
        <v>17009</v>
      </c>
      <c r="C3472" t="s">
        <v>328</v>
      </c>
      <c r="D3472" t="s">
        <v>328</v>
      </c>
      <c r="E3472" t="s">
        <v>2912</v>
      </c>
      <c r="F3472" t="s">
        <v>2911</v>
      </c>
      <c r="G3472" t="s">
        <v>328</v>
      </c>
      <c r="H3472" t="s">
        <v>328</v>
      </c>
      <c r="I3472" t="s">
        <v>328</v>
      </c>
      <c r="J3472" t="s">
        <v>328</v>
      </c>
      <c r="K3472" t="s">
        <v>328</v>
      </c>
      <c r="L3472" t="s">
        <v>328</v>
      </c>
      <c r="M3472" t="s">
        <v>17009</v>
      </c>
      <c r="N3472" t="s">
        <v>328</v>
      </c>
      <c r="O3472" t="s">
        <v>328</v>
      </c>
    </row>
    <row r="3473" spans="1:15">
      <c r="A3473" t="s">
        <v>3605</v>
      </c>
      <c r="B3473" t="s">
        <v>17010</v>
      </c>
      <c r="C3473" t="s">
        <v>328</v>
      </c>
      <c r="D3473" t="s">
        <v>328</v>
      </c>
      <c r="E3473" t="s">
        <v>12934</v>
      </c>
      <c r="F3473" t="s">
        <v>2907</v>
      </c>
      <c r="G3473" t="s">
        <v>328</v>
      </c>
      <c r="H3473" t="s">
        <v>6524</v>
      </c>
      <c r="I3473" t="s">
        <v>328</v>
      </c>
      <c r="J3473" t="s">
        <v>328</v>
      </c>
      <c r="K3473" t="s">
        <v>328</v>
      </c>
      <c r="L3473" t="s">
        <v>328</v>
      </c>
      <c r="M3473" t="s">
        <v>17010</v>
      </c>
      <c r="N3473" t="s">
        <v>328</v>
      </c>
      <c r="O3473" t="s">
        <v>328</v>
      </c>
    </row>
    <row r="3474" spans="1:15">
      <c r="A3474" t="s">
        <v>3737</v>
      </c>
      <c r="B3474" t="s">
        <v>17011</v>
      </c>
      <c r="C3474" t="s">
        <v>328</v>
      </c>
      <c r="D3474" t="s">
        <v>328</v>
      </c>
      <c r="E3474" t="s">
        <v>12934</v>
      </c>
      <c r="F3474" t="s">
        <v>328</v>
      </c>
      <c r="G3474" t="s">
        <v>328</v>
      </c>
      <c r="H3474" t="s">
        <v>328</v>
      </c>
      <c r="I3474" t="s">
        <v>328</v>
      </c>
      <c r="J3474" t="s">
        <v>328</v>
      </c>
      <c r="K3474" t="s">
        <v>328</v>
      </c>
      <c r="L3474" t="s">
        <v>328</v>
      </c>
      <c r="M3474" t="s">
        <v>17011</v>
      </c>
      <c r="N3474" t="s">
        <v>328</v>
      </c>
      <c r="O3474" t="s">
        <v>328</v>
      </c>
    </row>
    <row r="3475" spans="1:15">
      <c r="A3475" t="s">
        <v>3737</v>
      </c>
      <c r="B3475" t="s">
        <v>17012</v>
      </c>
      <c r="C3475" t="s">
        <v>328</v>
      </c>
      <c r="D3475" t="s">
        <v>328</v>
      </c>
      <c r="E3475" t="s">
        <v>2912</v>
      </c>
      <c r="F3475" t="s">
        <v>2907</v>
      </c>
      <c r="G3475" t="s">
        <v>328</v>
      </c>
      <c r="H3475" t="s">
        <v>6524</v>
      </c>
      <c r="I3475" t="s">
        <v>6501</v>
      </c>
      <c r="J3475" t="s">
        <v>328</v>
      </c>
      <c r="K3475" t="s">
        <v>328</v>
      </c>
      <c r="L3475" t="s">
        <v>328</v>
      </c>
      <c r="M3475" t="s">
        <v>17012</v>
      </c>
      <c r="N3475" t="s">
        <v>328</v>
      </c>
      <c r="O3475" t="s">
        <v>328</v>
      </c>
    </row>
    <row r="3476" spans="1:15">
      <c r="A3476" t="s">
        <v>3737</v>
      </c>
      <c r="B3476" t="s">
        <v>17013</v>
      </c>
      <c r="C3476" t="s">
        <v>328</v>
      </c>
      <c r="D3476" t="s">
        <v>328</v>
      </c>
      <c r="E3476" t="s">
        <v>2912</v>
      </c>
      <c r="F3476" t="s">
        <v>2907</v>
      </c>
      <c r="G3476" t="s">
        <v>328</v>
      </c>
      <c r="H3476" t="s">
        <v>6526</v>
      </c>
      <c r="I3476" t="s">
        <v>328</v>
      </c>
      <c r="J3476" t="s">
        <v>328</v>
      </c>
      <c r="K3476" t="s">
        <v>328</v>
      </c>
      <c r="L3476" t="s">
        <v>328</v>
      </c>
      <c r="M3476" t="s">
        <v>17013</v>
      </c>
      <c r="N3476" t="s">
        <v>328</v>
      </c>
      <c r="O3476" t="s">
        <v>328</v>
      </c>
    </row>
    <row r="3477" spans="1:15">
      <c r="A3477" t="s">
        <v>3737</v>
      </c>
      <c r="B3477" t="s">
        <v>17014</v>
      </c>
      <c r="C3477" t="s">
        <v>328</v>
      </c>
      <c r="D3477" t="s">
        <v>328</v>
      </c>
      <c r="E3477" t="s">
        <v>12934</v>
      </c>
      <c r="F3477" t="s">
        <v>2907</v>
      </c>
      <c r="G3477" t="s">
        <v>328</v>
      </c>
      <c r="H3477" t="s">
        <v>328</v>
      </c>
      <c r="I3477" t="s">
        <v>328</v>
      </c>
      <c r="J3477" t="s">
        <v>328</v>
      </c>
      <c r="K3477" t="s">
        <v>328</v>
      </c>
      <c r="L3477" t="s">
        <v>328</v>
      </c>
      <c r="M3477" t="s">
        <v>17014</v>
      </c>
      <c r="N3477" t="s">
        <v>328</v>
      </c>
      <c r="O3477" t="s">
        <v>328</v>
      </c>
    </row>
    <row r="3478" spans="1:15">
      <c r="A3478" t="s">
        <v>3737</v>
      </c>
      <c r="B3478" t="s">
        <v>17015</v>
      </c>
      <c r="C3478" t="s">
        <v>328</v>
      </c>
      <c r="D3478" t="s">
        <v>328</v>
      </c>
      <c r="E3478" t="s">
        <v>2912</v>
      </c>
      <c r="F3478" t="s">
        <v>2907</v>
      </c>
      <c r="G3478" t="s">
        <v>328</v>
      </c>
      <c r="H3478" t="s">
        <v>6526</v>
      </c>
      <c r="I3478" t="s">
        <v>328</v>
      </c>
      <c r="J3478" t="s">
        <v>328</v>
      </c>
      <c r="K3478" t="s">
        <v>328</v>
      </c>
      <c r="L3478" t="s">
        <v>328</v>
      </c>
      <c r="M3478" t="s">
        <v>17015</v>
      </c>
      <c r="N3478" t="s">
        <v>328</v>
      </c>
      <c r="O3478" t="s">
        <v>328</v>
      </c>
    </row>
    <row r="3479" spans="1:15">
      <c r="A3479" t="s">
        <v>3737</v>
      </c>
      <c r="B3479" t="s">
        <v>17016</v>
      </c>
      <c r="C3479" t="s">
        <v>328</v>
      </c>
      <c r="D3479" t="s">
        <v>328</v>
      </c>
      <c r="E3479" t="s">
        <v>12934</v>
      </c>
      <c r="F3479" t="s">
        <v>2907</v>
      </c>
      <c r="G3479" t="s">
        <v>328</v>
      </c>
      <c r="H3479" t="s">
        <v>328</v>
      </c>
      <c r="I3479" t="s">
        <v>328</v>
      </c>
      <c r="J3479" t="s">
        <v>328</v>
      </c>
      <c r="K3479" t="s">
        <v>328</v>
      </c>
      <c r="L3479" t="s">
        <v>328</v>
      </c>
      <c r="M3479" t="s">
        <v>17016</v>
      </c>
      <c r="N3479" t="s">
        <v>328</v>
      </c>
      <c r="O3479" t="s">
        <v>328</v>
      </c>
    </row>
    <row r="3480" spans="1:15">
      <c r="A3480" t="s">
        <v>3737</v>
      </c>
      <c r="B3480" t="s">
        <v>17017</v>
      </c>
      <c r="C3480" t="s">
        <v>328</v>
      </c>
      <c r="D3480" t="s">
        <v>328</v>
      </c>
      <c r="E3480" t="s">
        <v>12934</v>
      </c>
      <c r="F3480" t="s">
        <v>2907</v>
      </c>
      <c r="G3480" t="s">
        <v>328</v>
      </c>
      <c r="H3480" t="s">
        <v>328</v>
      </c>
      <c r="I3480" t="s">
        <v>328</v>
      </c>
      <c r="J3480" t="s">
        <v>328</v>
      </c>
      <c r="K3480" t="s">
        <v>328</v>
      </c>
      <c r="L3480" t="s">
        <v>328</v>
      </c>
      <c r="M3480" t="s">
        <v>17017</v>
      </c>
      <c r="N3480" t="s">
        <v>328</v>
      </c>
      <c r="O3480" t="s">
        <v>328</v>
      </c>
    </row>
    <row r="3481" spans="1:15">
      <c r="A3481" t="s">
        <v>3737</v>
      </c>
      <c r="B3481" t="s">
        <v>17018</v>
      </c>
      <c r="C3481" t="s">
        <v>328</v>
      </c>
      <c r="D3481" t="s">
        <v>328</v>
      </c>
      <c r="E3481" t="s">
        <v>12934</v>
      </c>
      <c r="F3481" t="s">
        <v>2907</v>
      </c>
      <c r="G3481" t="s">
        <v>328</v>
      </c>
      <c r="H3481" t="s">
        <v>6524</v>
      </c>
      <c r="I3481" t="s">
        <v>328</v>
      </c>
      <c r="J3481" t="s">
        <v>328</v>
      </c>
      <c r="K3481" t="s">
        <v>328</v>
      </c>
      <c r="L3481" t="s">
        <v>328</v>
      </c>
      <c r="M3481" t="s">
        <v>17018</v>
      </c>
      <c r="N3481" t="s">
        <v>328</v>
      </c>
      <c r="O3481" t="s">
        <v>328</v>
      </c>
    </row>
    <row r="3482" spans="1:15">
      <c r="A3482" t="s">
        <v>3737</v>
      </c>
      <c r="B3482" t="s">
        <v>17019</v>
      </c>
      <c r="C3482" t="s">
        <v>328</v>
      </c>
      <c r="D3482" t="s">
        <v>328</v>
      </c>
      <c r="E3482" t="s">
        <v>2912</v>
      </c>
      <c r="F3482" t="s">
        <v>328</v>
      </c>
      <c r="G3482" t="s">
        <v>328</v>
      </c>
      <c r="H3482" t="s">
        <v>6524</v>
      </c>
      <c r="I3482" t="s">
        <v>13241</v>
      </c>
      <c r="J3482" t="s">
        <v>328</v>
      </c>
      <c r="K3482" t="s">
        <v>328</v>
      </c>
      <c r="L3482" t="s">
        <v>328</v>
      </c>
      <c r="M3482" t="s">
        <v>17019</v>
      </c>
      <c r="N3482" t="s">
        <v>328</v>
      </c>
      <c r="O3482" t="s">
        <v>328</v>
      </c>
    </row>
    <row r="3483" spans="1:15">
      <c r="A3483" t="s">
        <v>3737</v>
      </c>
      <c r="B3483" t="s">
        <v>17020</v>
      </c>
      <c r="C3483" t="s">
        <v>328</v>
      </c>
      <c r="D3483" t="s">
        <v>328</v>
      </c>
      <c r="E3483" t="s">
        <v>12934</v>
      </c>
      <c r="F3483" t="s">
        <v>328</v>
      </c>
      <c r="G3483" t="s">
        <v>328</v>
      </c>
      <c r="H3483" t="s">
        <v>6518</v>
      </c>
      <c r="I3483" t="s">
        <v>328</v>
      </c>
      <c r="J3483" t="s">
        <v>328</v>
      </c>
      <c r="K3483" t="s">
        <v>328</v>
      </c>
      <c r="L3483" t="s">
        <v>328</v>
      </c>
      <c r="M3483" t="s">
        <v>17020</v>
      </c>
      <c r="N3483" t="s">
        <v>328</v>
      </c>
      <c r="O3483" t="s">
        <v>328</v>
      </c>
    </row>
    <row r="3484" spans="1:15">
      <c r="A3484" t="s">
        <v>3737</v>
      </c>
      <c r="B3484" t="s">
        <v>17021</v>
      </c>
      <c r="C3484" t="s">
        <v>328</v>
      </c>
      <c r="D3484" t="s">
        <v>328</v>
      </c>
      <c r="E3484" t="s">
        <v>12934</v>
      </c>
      <c r="F3484" t="s">
        <v>328</v>
      </c>
      <c r="G3484" t="s">
        <v>328</v>
      </c>
      <c r="H3484" t="s">
        <v>6524</v>
      </c>
      <c r="I3484" t="s">
        <v>328</v>
      </c>
      <c r="J3484" t="s">
        <v>328</v>
      </c>
      <c r="K3484" t="s">
        <v>328</v>
      </c>
      <c r="L3484" t="s">
        <v>328</v>
      </c>
      <c r="M3484" t="s">
        <v>17021</v>
      </c>
      <c r="N3484" t="s">
        <v>328</v>
      </c>
      <c r="O3484" t="s">
        <v>328</v>
      </c>
    </row>
    <row r="3485" spans="1:15">
      <c r="A3485" t="s">
        <v>3737</v>
      </c>
      <c r="B3485" t="s">
        <v>15429</v>
      </c>
      <c r="C3485" t="s">
        <v>328</v>
      </c>
      <c r="D3485" t="s">
        <v>328</v>
      </c>
      <c r="E3485" t="s">
        <v>2659</v>
      </c>
      <c r="F3485" t="s">
        <v>328</v>
      </c>
      <c r="G3485" t="s">
        <v>328</v>
      </c>
      <c r="H3485" t="s">
        <v>328</v>
      </c>
      <c r="I3485" t="s">
        <v>328</v>
      </c>
      <c r="J3485" t="s">
        <v>328</v>
      </c>
      <c r="K3485" t="s">
        <v>328</v>
      </c>
      <c r="L3485" t="s">
        <v>328</v>
      </c>
      <c r="M3485" t="s">
        <v>17022</v>
      </c>
      <c r="N3485" t="s">
        <v>328</v>
      </c>
      <c r="O3485" t="s">
        <v>328</v>
      </c>
    </row>
    <row r="3486" spans="1:15">
      <c r="A3486" t="s">
        <v>5690</v>
      </c>
      <c r="B3486" t="s">
        <v>17023</v>
      </c>
      <c r="C3486" t="s">
        <v>328</v>
      </c>
      <c r="D3486" t="s">
        <v>328</v>
      </c>
      <c r="E3486" t="s">
        <v>12934</v>
      </c>
      <c r="F3486" t="s">
        <v>2907</v>
      </c>
      <c r="G3486" t="s">
        <v>328</v>
      </c>
      <c r="H3486" t="s">
        <v>6524</v>
      </c>
      <c r="I3486" t="s">
        <v>328</v>
      </c>
      <c r="J3486" t="s">
        <v>328</v>
      </c>
      <c r="K3486" t="s">
        <v>328</v>
      </c>
      <c r="L3486" t="s">
        <v>328</v>
      </c>
      <c r="M3486" t="s">
        <v>17023</v>
      </c>
      <c r="N3486" t="s">
        <v>328</v>
      </c>
      <c r="O3486" t="s">
        <v>328</v>
      </c>
    </row>
    <row r="3487" spans="1:15">
      <c r="A3487" t="s">
        <v>5690</v>
      </c>
      <c r="B3487" t="s">
        <v>17024</v>
      </c>
      <c r="C3487" t="s">
        <v>328</v>
      </c>
      <c r="D3487" t="s">
        <v>328</v>
      </c>
      <c r="E3487" t="s">
        <v>12934</v>
      </c>
      <c r="F3487" t="s">
        <v>2907</v>
      </c>
      <c r="G3487" t="s">
        <v>328</v>
      </c>
      <c r="H3487" t="s">
        <v>6524</v>
      </c>
      <c r="I3487" t="s">
        <v>328</v>
      </c>
      <c r="J3487" t="s">
        <v>328</v>
      </c>
      <c r="K3487" t="s">
        <v>328</v>
      </c>
      <c r="L3487" t="s">
        <v>328</v>
      </c>
      <c r="M3487" t="s">
        <v>17024</v>
      </c>
      <c r="N3487" t="s">
        <v>328</v>
      </c>
      <c r="O3487" t="s">
        <v>328</v>
      </c>
    </row>
    <row r="3488" spans="1:15">
      <c r="A3488" t="s">
        <v>5690</v>
      </c>
      <c r="B3488" t="s">
        <v>17025</v>
      </c>
      <c r="C3488" t="s">
        <v>328</v>
      </c>
      <c r="D3488" t="s">
        <v>328</v>
      </c>
      <c r="E3488" t="s">
        <v>2912</v>
      </c>
      <c r="F3488" t="s">
        <v>2911</v>
      </c>
      <c r="G3488" t="s">
        <v>328</v>
      </c>
      <c r="H3488" t="s">
        <v>328</v>
      </c>
      <c r="I3488" t="s">
        <v>328</v>
      </c>
      <c r="J3488" t="s">
        <v>328</v>
      </c>
      <c r="K3488" t="s">
        <v>328</v>
      </c>
      <c r="L3488" t="s">
        <v>328</v>
      </c>
      <c r="M3488" t="s">
        <v>17026</v>
      </c>
      <c r="N3488" t="s">
        <v>328</v>
      </c>
      <c r="O3488" t="s">
        <v>328</v>
      </c>
    </row>
    <row r="3489" spans="1:15">
      <c r="A3489" t="s">
        <v>5690</v>
      </c>
      <c r="B3489" t="s">
        <v>3382</v>
      </c>
      <c r="C3489" t="s">
        <v>328</v>
      </c>
      <c r="D3489" t="s">
        <v>328</v>
      </c>
      <c r="E3489" t="s">
        <v>12934</v>
      </c>
      <c r="F3489" t="s">
        <v>2907</v>
      </c>
      <c r="G3489" t="s">
        <v>328</v>
      </c>
      <c r="H3489" t="s">
        <v>2659</v>
      </c>
      <c r="I3489" t="s">
        <v>328</v>
      </c>
      <c r="J3489" t="s">
        <v>328</v>
      </c>
      <c r="K3489" t="s">
        <v>328</v>
      </c>
      <c r="L3489" t="s">
        <v>328</v>
      </c>
      <c r="M3489" t="s">
        <v>3382</v>
      </c>
      <c r="N3489" t="s">
        <v>328</v>
      </c>
      <c r="O3489" t="s">
        <v>328</v>
      </c>
    </row>
    <row r="3490" spans="1:15">
      <c r="A3490" t="s">
        <v>5690</v>
      </c>
      <c r="B3490" t="s">
        <v>17027</v>
      </c>
      <c r="C3490" t="s">
        <v>328</v>
      </c>
      <c r="D3490" t="s">
        <v>328</v>
      </c>
      <c r="E3490" t="s">
        <v>12934</v>
      </c>
      <c r="F3490" t="s">
        <v>2907</v>
      </c>
      <c r="G3490" t="s">
        <v>328</v>
      </c>
      <c r="H3490" t="s">
        <v>328</v>
      </c>
      <c r="I3490" t="s">
        <v>328</v>
      </c>
      <c r="J3490" t="s">
        <v>328</v>
      </c>
      <c r="K3490" t="s">
        <v>328</v>
      </c>
      <c r="L3490" t="s">
        <v>328</v>
      </c>
      <c r="M3490" t="s">
        <v>17027</v>
      </c>
      <c r="N3490" t="s">
        <v>328</v>
      </c>
      <c r="O3490" t="s">
        <v>328</v>
      </c>
    </row>
    <row r="3491" spans="1:15">
      <c r="A3491" t="s">
        <v>5690</v>
      </c>
      <c r="B3491" t="s">
        <v>17028</v>
      </c>
      <c r="C3491" t="s">
        <v>328</v>
      </c>
      <c r="D3491" t="s">
        <v>328</v>
      </c>
      <c r="E3491" t="s">
        <v>12934</v>
      </c>
      <c r="F3491" t="s">
        <v>2907</v>
      </c>
      <c r="G3491" t="s">
        <v>328</v>
      </c>
      <c r="H3491" t="s">
        <v>328</v>
      </c>
      <c r="I3491" t="s">
        <v>328</v>
      </c>
      <c r="J3491" t="s">
        <v>328</v>
      </c>
      <c r="K3491" t="s">
        <v>328</v>
      </c>
      <c r="L3491" t="s">
        <v>328</v>
      </c>
      <c r="M3491" t="s">
        <v>17028</v>
      </c>
      <c r="N3491" t="s">
        <v>328</v>
      </c>
      <c r="O3491" t="s">
        <v>328</v>
      </c>
    </row>
    <row r="3492" spans="1:15">
      <c r="A3492" t="s">
        <v>5690</v>
      </c>
      <c r="B3492" t="s">
        <v>17029</v>
      </c>
      <c r="C3492" t="s">
        <v>328</v>
      </c>
      <c r="D3492" t="s">
        <v>328</v>
      </c>
      <c r="E3492" t="s">
        <v>12934</v>
      </c>
      <c r="F3492" t="s">
        <v>2907</v>
      </c>
      <c r="G3492" t="s">
        <v>328</v>
      </c>
      <c r="H3492" t="s">
        <v>328</v>
      </c>
      <c r="I3492" t="s">
        <v>328</v>
      </c>
      <c r="J3492" t="s">
        <v>328</v>
      </c>
      <c r="K3492" t="s">
        <v>328</v>
      </c>
      <c r="L3492" t="s">
        <v>328</v>
      </c>
      <c r="M3492" t="s">
        <v>17029</v>
      </c>
      <c r="N3492" t="s">
        <v>328</v>
      </c>
      <c r="O3492" t="s">
        <v>328</v>
      </c>
    </row>
    <row r="3493" spans="1:15">
      <c r="A3493" t="s">
        <v>5690</v>
      </c>
      <c r="B3493" t="s">
        <v>17030</v>
      </c>
      <c r="C3493" t="s">
        <v>328</v>
      </c>
      <c r="D3493" t="s">
        <v>328</v>
      </c>
      <c r="E3493" t="s">
        <v>12934</v>
      </c>
      <c r="F3493" t="s">
        <v>2907</v>
      </c>
      <c r="G3493" t="s">
        <v>328</v>
      </c>
      <c r="H3493" t="s">
        <v>328</v>
      </c>
      <c r="I3493" t="s">
        <v>328</v>
      </c>
      <c r="J3493" t="s">
        <v>328</v>
      </c>
      <c r="K3493" t="s">
        <v>328</v>
      </c>
      <c r="L3493" t="s">
        <v>328</v>
      </c>
      <c r="M3493" t="s">
        <v>17030</v>
      </c>
      <c r="N3493" t="s">
        <v>328</v>
      </c>
      <c r="O3493" t="s">
        <v>328</v>
      </c>
    </row>
    <row r="3494" spans="1:15">
      <c r="A3494" t="s">
        <v>5690</v>
      </c>
      <c r="B3494" t="s">
        <v>17031</v>
      </c>
      <c r="C3494" t="s">
        <v>328</v>
      </c>
      <c r="D3494" t="s">
        <v>328</v>
      </c>
      <c r="E3494" t="s">
        <v>12934</v>
      </c>
      <c r="F3494" t="s">
        <v>2907</v>
      </c>
      <c r="G3494" t="s">
        <v>328</v>
      </c>
      <c r="H3494" t="s">
        <v>328</v>
      </c>
      <c r="I3494" t="s">
        <v>328</v>
      </c>
      <c r="J3494" t="s">
        <v>328</v>
      </c>
      <c r="K3494" t="s">
        <v>328</v>
      </c>
      <c r="L3494" t="s">
        <v>328</v>
      </c>
      <c r="M3494" t="s">
        <v>17032</v>
      </c>
      <c r="N3494" t="s">
        <v>328</v>
      </c>
      <c r="O3494" t="s">
        <v>328</v>
      </c>
    </row>
    <row r="3495" spans="1:15">
      <c r="A3495" t="s">
        <v>5690</v>
      </c>
      <c r="B3495" t="s">
        <v>17033</v>
      </c>
      <c r="C3495" t="s">
        <v>328</v>
      </c>
      <c r="D3495" t="s">
        <v>328</v>
      </c>
      <c r="E3495" t="s">
        <v>328</v>
      </c>
      <c r="F3495" t="s">
        <v>2661</v>
      </c>
      <c r="G3495" t="s">
        <v>2662</v>
      </c>
      <c r="H3495" t="s">
        <v>328</v>
      </c>
      <c r="I3495" t="s">
        <v>328</v>
      </c>
      <c r="J3495" t="s">
        <v>328</v>
      </c>
      <c r="K3495" t="s">
        <v>328</v>
      </c>
      <c r="L3495" t="s">
        <v>328</v>
      </c>
      <c r="M3495" t="s">
        <v>13933</v>
      </c>
      <c r="N3495" t="s">
        <v>328</v>
      </c>
      <c r="O3495" t="s">
        <v>328</v>
      </c>
    </row>
    <row r="3496" spans="1:15">
      <c r="A3496" t="s">
        <v>5690</v>
      </c>
      <c r="B3496" t="s">
        <v>13934</v>
      </c>
      <c r="C3496" t="s">
        <v>328</v>
      </c>
      <c r="D3496" t="s">
        <v>328</v>
      </c>
      <c r="E3496" t="s">
        <v>328</v>
      </c>
      <c r="F3496" t="s">
        <v>2661</v>
      </c>
      <c r="G3496" t="s">
        <v>2662</v>
      </c>
      <c r="H3496" t="s">
        <v>328</v>
      </c>
      <c r="I3496" t="s">
        <v>328</v>
      </c>
      <c r="J3496" t="s">
        <v>328</v>
      </c>
      <c r="K3496" t="s">
        <v>328</v>
      </c>
      <c r="L3496" t="s">
        <v>328</v>
      </c>
      <c r="M3496" t="s">
        <v>13934</v>
      </c>
      <c r="N3496" t="s">
        <v>328</v>
      </c>
      <c r="O3496" t="s">
        <v>328</v>
      </c>
    </row>
    <row r="3497" spans="1:15">
      <c r="A3497" t="s">
        <v>5690</v>
      </c>
      <c r="B3497" t="s">
        <v>17034</v>
      </c>
      <c r="C3497" t="s">
        <v>328</v>
      </c>
      <c r="D3497" t="s">
        <v>328</v>
      </c>
      <c r="E3497" t="s">
        <v>12949</v>
      </c>
      <c r="F3497" t="s">
        <v>2907</v>
      </c>
      <c r="G3497" t="s">
        <v>328</v>
      </c>
      <c r="H3497" t="s">
        <v>6524</v>
      </c>
      <c r="I3497" t="s">
        <v>6507</v>
      </c>
      <c r="J3497" t="s">
        <v>6505</v>
      </c>
      <c r="K3497" t="s">
        <v>328</v>
      </c>
      <c r="L3497" t="s">
        <v>328</v>
      </c>
      <c r="M3497" t="s">
        <v>17034</v>
      </c>
      <c r="N3497" t="s">
        <v>328</v>
      </c>
      <c r="O3497" t="s">
        <v>328</v>
      </c>
    </row>
    <row r="3498" spans="1:15">
      <c r="A3498" t="s">
        <v>5690</v>
      </c>
      <c r="B3498" t="s">
        <v>17035</v>
      </c>
      <c r="C3498" t="s">
        <v>328</v>
      </c>
      <c r="D3498" t="s">
        <v>328</v>
      </c>
      <c r="E3498" t="s">
        <v>12949</v>
      </c>
      <c r="F3498" t="s">
        <v>2907</v>
      </c>
      <c r="G3498" t="s">
        <v>328</v>
      </c>
      <c r="H3498" t="s">
        <v>328</v>
      </c>
      <c r="I3498" t="s">
        <v>6520</v>
      </c>
      <c r="J3498" t="s">
        <v>6507</v>
      </c>
      <c r="K3498" t="s">
        <v>328</v>
      </c>
      <c r="L3498" t="s">
        <v>328</v>
      </c>
      <c r="M3498" t="s">
        <v>17035</v>
      </c>
      <c r="N3498" t="s">
        <v>328</v>
      </c>
      <c r="O3498" t="s">
        <v>328</v>
      </c>
    </row>
    <row r="3499" spans="1:15">
      <c r="A3499" t="s">
        <v>5690</v>
      </c>
      <c r="B3499" t="s">
        <v>17036</v>
      </c>
      <c r="C3499" t="s">
        <v>328</v>
      </c>
      <c r="D3499" t="s">
        <v>328</v>
      </c>
      <c r="E3499" t="s">
        <v>12949</v>
      </c>
      <c r="F3499" t="s">
        <v>2907</v>
      </c>
      <c r="G3499" t="s">
        <v>328</v>
      </c>
      <c r="H3499" t="s">
        <v>328</v>
      </c>
      <c r="I3499" t="s">
        <v>6520</v>
      </c>
      <c r="J3499" t="s">
        <v>6507</v>
      </c>
      <c r="K3499" t="s">
        <v>328</v>
      </c>
      <c r="L3499" t="s">
        <v>328</v>
      </c>
      <c r="M3499" t="s">
        <v>17037</v>
      </c>
      <c r="N3499" t="s">
        <v>328</v>
      </c>
      <c r="O3499" t="s">
        <v>328</v>
      </c>
    </row>
    <row r="3500" spans="1:15">
      <c r="A3500" t="s">
        <v>5690</v>
      </c>
      <c r="B3500" t="s">
        <v>17038</v>
      </c>
      <c r="C3500" t="s">
        <v>328</v>
      </c>
      <c r="D3500" t="s">
        <v>328</v>
      </c>
      <c r="E3500" t="s">
        <v>12934</v>
      </c>
      <c r="F3500" t="s">
        <v>2907</v>
      </c>
      <c r="G3500" t="s">
        <v>328</v>
      </c>
      <c r="H3500" t="s">
        <v>328</v>
      </c>
      <c r="I3500" t="s">
        <v>328</v>
      </c>
      <c r="J3500" t="s">
        <v>328</v>
      </c>
      <c r="K3500" t="s">
        <v>328</v>
      </c>
      <c r="L3500" t="s">
        <v>328</v>
      </c>
      <c r="M3500" t="s">
        <v>17038</v>
      </c>
      <c r="N3500" t="s">
        <v>328</v>
      </c>
      <c r="O3500" t="s">
        <v>328</v>
      </c>
    </row>
    <row r="3501" spans="1:15">
      <c r="A3501" t="s">
        <v>5690</v>
      </c>
      <c r="B3501" t="s">
        <v>17039</v>
      </c>
      <c r="C3501" t="s">
        <v>328</v>
      </c>
      <c r="D3501" t="s">
        <v>328</v>
      </c>
      <c r="E3501" t="s">
        <v>12934</v>
      </c>
      <c r="F3501" t="s">
        <v>2907</v>
      </c>
      <c r="G3501" t="s">
        <v>328</v>
      </c>
      <c r="H3501" t="s">
        <v>2659</v>
      </c>
      <c r="I3501" t="s">
        <v>328</v>
      </c>
      <c r="J3501" t="s">
        <v>328</v>
      </c>
      <c r="K3501" t="s">
        <v>328</v>
      </c>
      <c r="L3501" t="s">
        <v>328</v>
      </c>
      <c r="M3501" t="s">
        <v>17039</v>
      </c>
      <c r="N3501" t="s">
        <v>328</v>
      </c>
      <c r="O3501" t="s">
        <v>328</v>
      </c>
    </row>
    <row r="3502" spans="1:15">
      <c r="A3502" t="s">
        <v>5690</v>
      </c>
      <c r="B3502" t="s">
        <v>17040</v>
      </c>
      <c r="C3502" t="s">
        <v>328</v>
      </c>
      <c r="D3502" t="s">
        <v>328</v>
      </c>
      <c r="E3502" t="s">
        <v>12934</v>
      </c>
      <c r="F3502" t="s">
        <v>2907</v>
      </c>
      <c r="G3502" t="s">
        <v>328</v>
      </c>
      <c r="H3502" t="s">
        <v>328</v>
      </c>
      <c r="I3502" t="s">
        <v>328</v>
      </c>
      <c r="J3502" t="s">
        <v>328</v>
      </c>
      <c r="K3502" t="s">
        <v>328</v>
      </c>
      <c r="L3502" t="s">
        <v>328</v>
      </c>
      <c r="M3502" t="s">
        <v>17040</v>
      </c>
      <c r="N3502" t="s">
        <v>328</v>
      </c>
      <c r="O3502" t="s">
        <v>328</v>
      </c>
    </row>
    <row r="3503" spans="1:15">
      <c r="A3503" t="s">
        <v>5690</v>
      </c>
      <c r="B3503" t="s">
        <v>17041</v>
      </c>
      <c r="C3503" t="s">
        <v>328</v>
      </c>
      <c r="D3503" t="s">
        <v>328</v>
      </c>
      <c r="E3503" t="s">
        <v>12934</v>
      </c>
      <c r="F3503" t="s">
        <v>2907</v>
      </c>
      <c r="G3503" t="s">
        <v>328</v>
      </c>
      <c r="H3503" t="s">
        <v>328</v>
      </c>
      <c r="I3503" t="s">
        <v>328</v>
      </c>
      <c r="J3503" t="s">
        <v>328</v>
      </c>
      <c r="K3503" t="s">
        <v>328</v>
      </c>
      <c r="L3503" t="s">
        <v>328</v>
      </c>
      <c r="M3503" t="s">
        <v>17041</v>
      </c>
      <c r="N3503" t="s">
        <v>328</v>
      </c>
      <c r="O3503" t="s">
        <v>328</v>
      </c>
    </row>
    <row r="3504" spans="1:15">
      <c r="A3504" t="s">
        <v>5690</v>
      </c>
      <c r="B3504" t="s">
        <v>17042</v>
      </c>
      <c r="C3504" t="s">
        <v>328</v>
      </c>
      <c r="D3504" t="s">
        <v>328</v>
      </c>
      <c r="E3504" t="s">
        <v>12934</v>
      </c>
      <c r="F3504" t="s">
        <v>2907</v>
      </c>
      <c r="G3504" t="s">
        <v>328</v>
      </c>
      <c r="H3504" t="s">
        <v>2659</v>
      </c>
      <c r="I3504" t="s">
        <v>2659</v>
      </c>
      <c r="J3504" t="s">
        <v>328</v>
      </c>
      <c r="K3504" t="s">
        <v>328</v>
      </c>
      <c r="L3504" t="s">
        <v>328</v>
      </c>
      <c r="M3504" t="s">
        <v>17043</v>
      </c>
      <c r="N3504" t="s">
        <v>328</v>
      </c>
      <c r="O3504" t="s">
        <v>328</v>
      </c>
    </row>
    <row r="3505" spans="1:15">
      <c r="A3505" t="s">
        <v>5690</v>
      </c>
      <c r="B3505" t="s">
        <v>17044</v>
      </c>
      <c r="C3505" t="s">
        <v>328</v>
      </c>
      <c r="D3505" t="s">
        <v>328</v>
      </c>
      <c r="E3505" t="s">
        <v>12934</v>
      </c>
      <c r="F3505" t="s">
        <v>2907</v>
      </c>
      <c r="G3505" t="s">
        <v>328</v>
      </c>
      <c r="H3505" t="s">
        <v>2659</v>
      </c>
      <c r="I3505" t="s">
        <v>328</v>
      </c>
      <c r="J3505" t="s">
        <v>328</v>
      </c>
      <c r="K3505" t="s">
        <v>328</v>
      </c>
      <c r="L3505" t="s">
        <v>328</v>
      </c>
      <c r="M3505" t="s">
        <v>17044</v>
      </c>
      <c r="N3505" t="s">
        <v>328</v>
      </c>
      <c r="O3505" t="s">
        <v>328</v>
      </c>
    </row>
    <row r="3506" spans="1:15">
      <c r="A3506" t="s">
        <v>5690</v>
      </c>
      <c r="B3506" t="s">
        <v>17045</v>
      </c>
      <c r="C3506" t="s">
        <v>328</v>
      </c>
      <c r="D3506" t="s">
        <v>328</v>
      </c>
      <c r="E3506" t="s">
        <v>12934</v>
      </c>
      <c r="F3506" t="s">
        <v>2907</v>
      </c>
      <c r="G3506" t="s">
        <v>328</v>
      </c>
      <c r="H3506" t="s">
        <v>328</v>
      </c>
      <c r="I3506" t="s">
        <v>328</v>
      </c>
      <c r="J3506" t="s">
        <v>328</v>
      </c>
      <c r="K3506" t="s">
        <v>328</v>
      </c>
      <c r="L3506" t="s">
        <v>328</v>
      </c>
      <c r="M3506" t="s">
        <v>17045</v>
      </c>
      <c r="N3506" t="s">
        <v>328</v>
      </c>
      <c r="O3506" t="s">
        <v>328</v>
      </c>
    </row>
    <row r="3507" spans="1:15">
      <c r="A3507" t="s">
        <v>5690</v>
      </c>
      <c r="B3507" t="s">
        <v>17046</v>
      </c>
      <c r="C3507" t="s">
        <v>328</v>
      </c>
      <c r="D3507" t="s">
        <v>328</v>
      </c>
      <c r="E3507" t="s">
        <v>12934</v>
      </c>
      <c r="F3507" t="s">
        <v>2907</v>
      </c>
      <c r="G3507" t="s">
        <v>328</v>
      </c>
      <c r="H3507" t="s">
        <v>328</v>
      </c>
      <c r="I3507" t="s">
        <v>328</v>
      </c>
      <c r="J3507" t="s">
        <v>328</v>
      </c>
      <c r="K3507" t="s">
        <v>328</v>
      </c>
      <c r="L3507" t="s">
        <v>328</v>
      </c>
      <c r="M3507" t="s">
        <v>17046</v>
      </c>
      <c r="N3507" t="s">
        <v>328</v>
      </c>
      <c r="O3507" t="s">
        <v>328</v>
      </c>
    </row>
    <row r="3508" spans="1:15">
      <c r="A3508" t="s">
        <v>3743</v>
      </c>
      <c r="B3508" t="s">
        <v>17047</v>
      </c>
      <c r="C3508" t="s">
        <v>328</v>
      </c>
      <c r="D3508" t="s">
        <v>328</v>
      </c>
      <c r="E3508" t="s">
        <v>12934</v>
      </c>
      <c r="F3508" t="s">
        <v>2907</v>
      </c>
      <c r="G3508" t="s">
        <v>328</v>
      </c>
      <c r="H3508" t="s">
        <v>2659</v>
      </c>
      <c r="I3508" t="s">
        <v>2659</v>
      </c>
      <c r="J3508" t="s">
        <v>328</v>
      </c>
      <c r="K3508" t="s">
        <v>328</v>
      </c>
      <c r="L3508" t="s">
        <v>328</v>
      </c>
      <c r="M3508" t="s">
        <v>17047</v>
      </c>
      <c r="N3508" t="s">
        <v>328</v>
      </c>
      <c r="O3508" t="s">
        <v>328</v>
      </c>
    </row>
    <row r="3509" spans="1:15">
      <c r="A3509" t="s">
        <v>5175</v>
      </c>
      <c r="B3509" t="s">
        <v>17048</v>
      </c>
      <c r="C3509" t="s">
        <v>328</v>
      </c>
      <c r="D3509" t="s">
        <v>328</v>
      </c>
      <c r="E3509" t="s">
        <v>328</v>
      </c>
      <c r="F3509" t="s">
        <v>2661</v>
      </c>
      <c r="G3509" t="s">
        <v>2662</v>
      </c>
      <c r="H3509" t="s">
        <v>328</v>
      </c>
      <c r="I3509" t="s">
        <v>328</v>
      </c>
      <c r="J3509" t="s">
        <v>328</v>
      </c>
      <c r="K3509" t="s">
        <v>328</v>
      </c>
      <c r="L3509" t="s">
        <v>328</v>
      </c>
      <c r="M3509" t="s">
        <v>17048</v>
      </c>
      <c r="N3509" t="s">
        <v>328</v>
      </c>
      <c r="O3509" t="s">
        <v>328</v>
      </c>
    </row>
    <row r="3510" spans="1:15">
      <c r="A3510" t="s">
        <v>5331</v>
      </c>
      <c r="B3510" t="s">
        <v>17049</v>
      </c>
      <c r="C3510" t="s">
        <v>328</v>
      </c>
      <c r="D3510" t="s">
        <v>328</v>
      </c>
      <c r="E3510" t="s">
        <v>12934</v>
      </c>
      <c r="F3510" t="s">
        <v>2661</v>
      </c>
      <c r="G3510" t="s">
        <v>328</v>
      </c>
      <c r="H3510" t="s">
        <v>328</v>
      </c>
      <c r="I3510" t="s">
        <v>328</v>
      </c>
      <c r="J3510" t="s">
        <v>328</v>
      </c>
      <c r="K3510" t="s">
        <v>328</v>
      </c>
      <c r="L3510" t="s">
        <v>328</v>
      </c>
      <c r="M3510" t="s">
        <v>17049</v>
      </c>
      <c r="N3510" t="s">
        <v>328</v>
      </c>
      <c r="O3510" t="s">
        <v>328</v>
      </c>
    </row>
    <row r="3511" spans="1:15">
      <c r="A3511" t="s">
        <v>5709</v>
      </c>
      <c r="B3511" t="s">
        <v>17050</v>
      </c>
      <c r="C3511" t="s">
        <v>328</v>
      </c>
      <c r="D3511" t="s">
        <v>328</v>
      </c>
      <c r="E3511" t="s">
        <v>12934</v>
      </c>
      <c r="F3511" t="s">
        <v>2907</v>
      </c>
      <c r="G3511" t="s">
        <v>328</v>
      </c>
      <c r="H3511" t="s">
        <v>328</v>
      </c>
      <c r="I3511" t="s">
        <v>328</v>
      </c>
      <c r="J3511" t="s">
        <v>328</v>
      </c>
      <c r="K3511" t="s">
        <v>328</v>
      </c>
      <c r="L3511" t="s">
        <v>328</v>
      </c>
      <c r="M3511" t="s">
        <v>17051</v>
      </c>
      <c r="N3511" t="s">
        <v>328</v>
      </c>
      <c r="O3511" t="s">
        <v>328</v>
      </c>
    </row>
    <row r="3512" spans="1:15">
      <c r="A3512" t="s">
        <v>4876</v>
      </c>
      <c r="B3512" t="s">
        <v>17052</v>
      </c>
      <c r="C3512" t="s">
        <v>328</v>
      </c>
      <c r="D3512" t="s">
        <v>328</v>
      </c>
      <c r="E3512" t="s">
        <v>12934</v>
      </c>
      <c r="F3512" t="s">
        <v>2911</v>
      </c>
      <c r="G3512" t="s">
        <v>328</v>
      </c>
      <c r="H3512" t="s">
        <v>6518</v>
      </c>
      <c r="I3512" t="s">
        <v>17053</v>
      </c>
      <c r="J3512" t="s">
        <v>328</v>
      </c>
      <c r="K3512" t="s">
        <v>328</v>
      </c>
      <c r="L3512" t="s">
        <v>328</v>
      </c>
      <c r="M3512" t="s">
        <v>17052</v>
      </c>
      <c r="N3512" t="s">
        <v>328</v>
      </c>
      <c r="O3512" t="s">
        <v>328</v>
      </c>
    </row>
    <row r="3513" spans="1:15">
      <c r="A3513" t="s">
        <v>4876</v>
      </c>
      <c r="B3513" t="s">
        <v>17054</v>
      </c>
      <c r="C3513" t="s">
        <v>328</v>
      </c>
      <c r="D3513" t="s">
        <v>328</v>
      </c>
      <c r="E3513" t="s">
        <v>12934</v>
      </c>
      <c r="F3513" t="s">
        <v>2911</v>
      </c>
      <c r="G3513" t="s">
        <v>328</v>
      </c>
      <c r="H3513" t="s">
        <v>328</v>
      </c>
      <c r="I3513" t="s">
        <v>328</v>
      </c>
      <c r="J3513" t="s">
        <v>328</v>
      </c>
      <c r="K3513" t="s">
        <v>328</v>
      </c>
      <c r="L3513" t="s">
        <v>328</v>
      </c>
      <c r="M3513" t="s">
        <v>17054</v>
      </c>
      <c r="N3513" t="s">
        <v>328</v>
      </c>
      <c r="O3513" t="s">
        <v>328</v>
      </c>
    </row>
    <row r="3514" spans="1:15">
      <c r="A3514" t="s">
        <v>4876</v>
      </c>
      <c r="B3514" t="s">
        <v>17055</v>
      </c>
      <c r="C3514" t="s">
        <v>328</v>
      </c>
      <c r="D3514" t="s">
        <v>328</v>
      </c>
      <c r="E3514" t="s">
        <v>12934</v>
      </c>
      <c r="F3514" t="s">
        <v>2911</v>
      </c>
      <c r="G3514" t="s">
        <v>328</v>
      </c>
      <c r="H3514" t="s">
        <v>6524</v>
      </c>
      <c r="I3514" t="s">
        <v>328</v>
      </c>
      <c r="J3514" t="s">
        <v>328</v>
      </c>
      <c r="K3514" t="s">
        <v>328</v>
      </c>
      <c r="L3514" t="s">
        <v>328</v>
      </c>
      <c r="M3514" t="s">
        <v>17055</v>
      </c>
      <c r="N3514" t="s">
        <v>328</v>
      </c>
      <c r="O3514" t="s">
        <v>328</v>
      </c>
    </row>
    <row r="3515" spans="1:15">
      <c r="A3515" t="s">
        <v>4876</v>
      </c>
      <c r="B3515" t="s">
        <v>17056</v>
      </c>
      <c r="C3515" t="s">
        <v>328</v>
      </c>
      <c r="D3515" t="s">
        <v>328</v>
      </c>
      <c r="E3515" t="s">
        <v>12934</v>
      </c>
      <c r="F3515" t="s">
        <v>2911</v>
      </c>
      <c r="G3515" t="s">
        <v>328</v>
      </c>
      <c r="H3515" t="s">
        <v>6524</v>
      </c>
      <c r="I3515" t="s">
        <v>328</v>
      </c>
      <c r="J3515" t="s">
        <v>328</v>
      </c>
      <c r="K3515" t="s">
        <v>328</v>
      </c>
      <c r="L3515" t="s">
        <v>328</v>
      </c>
      <c r="M3515" t="s">
        <v>17056</v>
      </c>
      <c r="N3515" t="s">
        <v>328</v>
      </c>
      <c r="O3515" t="s">
        <v>328</v>
      </c>
    </row>
    <row r="3516" spans="1:15">
      <c r="A3516" t="s">
        <v>4715</v>
      </c>
      <c r="B3516" t="s">
        <v>6526</v>
      </c>
      <c r="C3516" t="s">
        <v>328</v>
      </c>
      <c r="D3516" t="s">
        <v>328</v>
      </c>
      <c r="E3516" t="s">
        <v>2912</v>
      </c>
      <c r="F3516" t="s">
        <v>2911</v>
      </c>
      <c r="G3516" t="s">
        <v>328</v>
      </c>
      <c r="H3516" t="s">
        <v>6524</v>
      </c>
      <c r="I3516" t="s">
        <v>328</v>
      </c>
      <c r="J3516" t="s">
        <v>328</v>
      </c>
      <c r="K3516" t="s">
        <v>328</v>
      </c>
      <c r="L3516" t="s">
        <v>328</v>
      </c>
      <c r="M3516" t="s">
        <v>12995</v>
      </c>
      <c r="N3516" t="s">
        <v>328</v>
      </c>
      <c r="O3516" t="s">
        <v>328</v>
      </c>
    </row>
    <row r="3517" spans="1:15">
      <c r="A3517" t="s">
        <v>4715</v>
      </c>
      <c r="B3517" t="s">
        <v>17057</v>
      </c>
      <c r="C3517" t="s">
        <v>328</v>
      </c>
      <c r="D3517" t="s">
        <v>328</v>
      </c>
      <c r="E3517" t="s">
        <v>2912</v>
      </c>
      <c r="F3517" t="s">
        <v>2911</v>
      </c>
      <c r="G3517" t="s">
        <v>328</v>
      </c>
      <c r="H3517" t="s">
        <v>6526</v>
      </c>
      <c r="I3517" t="s">
        <v>328</v>
      </c>
      <c r="J3517" t="s">
        <v>328</v>
      </c>
      <c r="K3517" t="s">
        <v>328</v>
      </c>
      <c r="L3517" t="s">
        <v>328</v>
      </c>
      <c r="M3517" t="s">
        <v>12995</v>
      </c>
      <c r="N3517" t="s">
        <v>328</v>
      </c>
      <c r="O3517" t="s">
        <v>328</v>
      </c>
    </row>
    <row r="3518" spans="1:15">
      <c r="A3518" t="s">
        <v>3750</v>
      </c>
      <c r="B3518" t="s">
        <v>17058</v>
      </c>
      <c r="C3518" t="s">
        <v>328</v>
      </c>
      <c r="D3518" t="s">
        <v>328</v>
      </c>
      <c r="E3518" t="s">
        <v>12934</v>
      </c>
      <c r="F3518" t="s">
        <v>2907</v>
      </c>
      <c r="G3518" t="s">
        <v>328</v>
      </c>
      <c r="H3518" t="s">
        <v>6518</v>
      </c>
      <c r="I3518" t="s">
        <v>2659</v>
      </c>
      <c r="J3518" t="s">
        <v>328</v>
      </c>
      <c r="K3518" t="s">
        <v>328</v>
      </c>
      <c r="L3518" t="s">
        <v>328</v>
      </c>
      <c r="M3518" t="s">
        <v>17058</v>
      </c>
      <c r="N3518" t="s">
        <v>328</v>
      </c>
      <c r="O3518" t="s">
        <v>328</v>
      </c>
    </row>
    <row r="3519" spans="1:15">
      <c r="A3519" t="s">
        <v>3750</v>
      </c>
      <c r="B3519" t="s">
        <v>17059</v>
      </c>
      <c r="C3519" t="s">
        <v>328</v>
      </c>
      <c r="D3519" t="s">
        <v>328</v>
      </c>
      <c r="E3519" t="s">
        <v>12934</v>
      </c>
      <c r="F3519" t="s">
        <v>2907</v>
      </c>
      <c r="G3519" t="s">
        <v>328</v>
      </c>
      <c r="H3519" t="s">
        <v>6518</v>
      </c>
      <c r="I3519" t="s">
        <v>2659</v>
      </c>
      <c r="J3519" t="s">
        <v>328</v>
      </c>
      <c r="K3519" t="s">
        <v>328</v>
      </c>
      <c r="L3519" t="s">
        <v>328</v>
      </c>
      <c r="M3519" t="s">
        <v>17059</v>
      </c>
      <c r="N3519" t="s">
        <v>328</v>
      </c>
      <c r="O3519" t="s">
        <v>328</v>
      </c>
    </row>
    <row r="3520" spans="1:15">
      <c r="A3520" t="s">
        <v>3750</v>
      </c>
      <c r="B3520" t="s">
        <v>17060</v>
      </c>
      <c r="C3520" t="s">
        <v>328</v>
      </c>
      <c r="D3520" t="s">
        <v>328</v>
      </c>
      <c r="E3520" t="s">
        <v>12934</v>
      </c>
      <c r="F3520" t="s">
        <v>2907</v>
      </c>
      <c r="G3520" t="s">
        <v>328</v>
      </c>
      <c r="H3520" t="s">
        <v>6518</v>
      </c>
      <c r="I3520" t="s">
        <v>2659</v>
      </c>
      <c r="J3520" t="s">
        <v>328</v>
      </c>
      <c r="K3520" t="s">
        <v>328</v>
      </c>
      <c r="L3520" t="s">
        <v>328</v>
      </c>
      <c r="M3520" t="s">
        <v>17060</v>
      </c>
      <c r="N3520" t="s">
        <v>328</v>
      </c>
      <c r="O3520" t="s">
        <v>328</v>
      </c>
    </row>
    <row r="3521" spans="1:15">
      <c r="A3521" t="s">
        <v>3750</v>
      </c>
      <c r="B3521" t="s">
        <v>17061</v>
      </c>
      <c r="C3521" t="s">
        <v>328</v>
      </c>
      <c r="D3521" t="s">
        <v>328</v>
      </c>
      <c r="E3521" t="s">
        <v>12934</v>
      </c>
      <c r="F3521" t="s">
        <v>2907</v>
      </c>
      <c r="G3521" t="s">
        <v>328</v>
      </c>
      <c r="H3521" t="s">
        <v>6518</v>
      </c>
      <c r="I3521" t="s">
        <v>2659</v>
      </c>
      <c r="J3521" t="s">
        <v>328</v>
      </c>
      <c r="K3521" t="s">
        <v>328</v>
      </c>
      <c r="L3521" t="s">
        <v>328</v>
      </c>
      <c r="M3521" t="s">
        <v>17061</v>
      </c>
      <c r="N3521" t="s">
        <v>328</v>
      </c>
      <c r="O3521" t="s">
        <v>328</v>
      </c>
    </row>
    <row r="3522" spans="1:15">
      <c r="A3522" t="s">
        <v>3750</v>
      </c>
      <c r="B3522" t="s">
        <v>17062</v>
      </c>
      <c r="C3522" t="s">
        <v>328</v>
      </c>
      <c r="D3522" t="s">
        <v>328</v>
      </c>
      <c r="E3522" t="s">
        <v>12934</v>
      </c>
      <c r="F3522" t="s">
        <v>2907</v>
      </c>
      <c r="G3522" t="s">
        <v>328</v>
      </c>
      <c r="H3522" t="s">
        <v>6518</v>
      </c>
      <c r="I3522" t="s">
        <v>2659</v>
      </c>
      <c r="J3522" t="s">
        <v>328</v>
      </c>
      <c r="K3522" t="s">
        <v>328</v>
      </c>
      <c r="L3522" t="s">
        <v>328</v>
      </c>
      <c r="M3522" t="s">
        <v>17062</v>
      </c>
      <c r="N3522" t="s">
        <v>328</v>
      </c>
      <c r="O3522" t="s">
        <v>328</v>
      </c>
    </row>
    <row r="3523" spans="1:15">
      <c r="A3523" t="s">
        <v>3750</v>
      </c>
      <c r="B3523" t="s">
        <v>17063</v>
      </c>
      <c r="C3523" t="s">
        <v>328</v>
      </c>
      <c r="D3523" t="s">
        <v>328</v>
      </c>
      <c r="E3523" t="s">
        <v>12934</v>
      </c>
      <c r="F3523" t="s">
        <v>2907</v>
      </c>
      <c r="G3523" t="s">
        <v>328</v>
      </c>
      <c r="H3523" t="s">
        <v>6518</v>
      </c>
      <c r="I3523" t="s">
        <v>2659</v>
      </c>
      <c r="J3523" t="s">
        <v>328</v>
      </c>
      <c r="K3523" t="s">
        <v>328</v>
      </c>
      <c r="L3523" t="s">
        <v>328</v>
      </c>
      <c r="M3523" t="s">
        <v>17063</v>
      </c>
      <c r="N3523" t="s">
        <v>328</v>
      </c>
      <c r="O3523" t="s">
        <v>328</v>
      </c>
    </row>
    <row r="3524" spans="1:15">
      <c r="A3524" t="s">
        <v>3750</v>
      </c>
      <c r="B3524" t="s">
        <v>17064</v>
      </c>
      <c r="C3524" t="s">
        <v>328</v>
      </c>
      <c r="D3524" t="s">
        <v>328</v>
      </c>
      <c r="E3524" t="s">
        <v>12934</v>
      </c>
      <c r="F3524" t="s">
        <v>2907</v>
      </c>
      <c r="G3524" t="s">
        <v>328</v>
      </c>
      <c r="H3524" t="s">
        <v>6518</v>
      </c>
      <c r="I3524" t="s">
        <v>2659</v>
      </c>
      <c r="J3524" t="s">
        <v>328</v>
      </c>
      <c r="K3524" t="s">
        <v>328</v>
      </c>
      <c r="L3524" t="s">
        <v>328</v>
      </c>
      <c r="M3524" t="s">
        <v>17064</v>
      </c>
      <c r="N3524" t="s">
        <v>328</v>
      </c>
      <c r="O3524" t="s">
        <v>328</v>
      </c>
    </row>
    <row r="3525" spans="1:15">
      <c r="A3525" t="s">
        <v>3750</v>
      </c>
      <c r="B3525" t="s">
        <v>17065</v>
      </c>
      <c r="C3525" t="s">
        <v>328</v>
      </c>
      <c r="D3525" t="s">
        <v>328</v>
      </c>
      <c r="E3525" t="s">
        <v>12934</v>
      </c>
      <c r="F3525" t="s">
        <v>2907</v>
      </c>
      <c r="G3525" t="s">
        <v>328</v>
      </c>
      <c r="H3525" t="s">
        <v>6518</v>
      </c>
      <c r="I3525" t="s">
        <v>2659</v>
      </c>
      <c r="J3525" t="s">
        <v>328</v>
      </c>
      <c r="K3525" t="s">
        <v>328</v>
      </c>
      <c r="L3525" t="s">
        <v>328</v>
      </c>
      <c r="M3525" t="s">
        <v>17065</v>
      </c>
      <c r="N3525" t="s">
        <v>328</v>
      </c>
      <c r="O3525" t="s">
        <v>328</v>
      </c>
    </row>
    <row r="3526" spans="1:15">
      <c r="A3526" t="s">
        <v>3750</v>
      </c>
      <c r="B3526" t="s">
        <v>17066</v>
      </c>
      <c r="C3526" t="s">
        <v>328</v>
      </c>
      <c r="D3526" t="s">
        <v>328</v>
      </c>
      <c r="E3526" t="s">
        <v>12934</v>
      </c>
      <c r="F3526" t="s">
        <v>2907</v>
      </c>
      <c r="G3526" t="s">
        <v>328</v>
      </c>
      <c r="H3526" t="s">
        <v>6518</v>
      </c>
      <c r="I3526" t="s">
        <v>2659</v>
      </c>
      <c r="J3526" t="s">
        <v>328</v>
      </c>
      <c r="K3526" t="s">
        <v>328</v>
      </c>
      <c r="L3526" t="s">
        <v>328</v>
      </c>
      <c r="M3526" t="s">
        <v>17066</v>
      </c>
      <c r="N3526" t="s">
        <v>328</v>
      </c>
      <c r="O3526" t="s">
        <v>328</v>
      </c>
    </row>
    <row r="3527" spans="1:15">
      <c r="A3527" t="s">
        <v>3750</v>
      </c>
      <c r="B3527" t="s">
        <v>17067</v>
      </c>
      <c r="C3527" t="s">
        <v>328</v>
      </c>
      <c r="D3527" t="s">
        <v>328</v>
      </c>
      <c r="E3527" t="s">
        <v>12934</v>
      </c>
      <c r="F3527" t="s">
        <v>2907</v>
      </c>
      <c r="G3527" t="s">
        <v>328</v>
      </c>
      <c r="H3527" t="s">
        <v>328</v>
      </c>
      <c r="I3527" t="s">
        <v>328</v>
      </c>
      <c r="J3527" t="s">
        <v>328</v>
      </c>
      <c r="K3527" t="s">
        <v>328</v>
      </c>
      <c r="L3527" t="s">
        <v>328</v>
      </c>
      <c r="M3527" t="s">
        <v>17067</v>
      </c>
      <c r="N3527" t="s">
        <v>328</v>
      </c>
      <c r="O3527" t="s">
        <v>328</v>
      </c>
    </row>
    <row r="3528" spans="1:15">
      <c r="A3528" t="s">
        <v>3750</v>
      </c>
      <c r="B3528" t="s">
        <v>17068</v>
      </c>
      <c r="C3528" t="s">
        <v>328</v>
      </c>
      <c r="D3528" t="s">
        <v>328</v>
      </c>
      <c r="E3528" t="s">
        <v>12934</v>
      </c>
      <c r="F3528" t="s">
        <v>2907</v>
      </c>
      <c r="G3528" t="s">
        <v>328</v>
      </c>
      <c r="H3528" t="s">
        <v>328</v>
      </c>
      <c r="I3528" t="s">
        <v>328</v>
      </c>
      <c r="J3528" t="s">
        <v>328</v>
      </c>
      <c r="K3528" t="s">
        <v>328</v>
      </c>
      <c r="L3528" t="s">
        <v>328</v>
      </c>
      <c r="M3528" t="s">
        <v>17068</v>
      </c>
      <c r="N3528" t="s">
        <v>328</v>
      </c>
      <c r="O3528" t="s">
        <v>328</v>
      </c>
    </row>
    <row r="3529" spans="1:15">
      <c r="A3529" t="s">
        <v>3750</v>
      </c>
      <c r="B3529" t="s">
        <v>17069</v>
      </c>
      <c r="C3529" t="s">
        <v>328</v>
      </c>
      <c r="D3529" t="s">
        <v>328</v>
      </c>
      <c r="E3529" t="s">
        <v>12934</v>
      </c>
      <c r="F3529" t="s">
        <v>2907</v>
      </c>
      <c r="G3529" t="s">
        <v>328</v>
      </c>
      <c r="H3529" t="s">
        <v>328</v>
      </c>
      <c r="I3529" t="s">
        <v>328</v>
      </c>
      <c r="J3529" t="s">
        <v>328</v>
      </c>
      <c r="K3529" t="s">
        <v>328</v>
      </c>
      <c r="L3529" t="s">
        <v>328</v>
      </c>
      <c r="M3529" t="s">
        <v>17069</v>
      </c>
      <c r="N3529" t="s">
        <v>328</v>
      </c>
      <c r="O3529" t="s">
        <v>328</v>
      </c>
    </row>
    <row r="3530" spans="1:15">
      <c r="A3530" t="s">
        <v>3750</v>
      </c>
      <c r="B3530" t="s">
        <v>17070</v>
      </c>
      <c r="C3530" t="s">
        <v>328</v>
      </c>
      <c r="D3530" t="s">
        <v>328</v>
      </c>
      <c r="E3530" t="s">
        <v>12934</v>
      </c>
      <c r="F3530" t="s">
        <v>2911</v>
      </c>
      <c r="G3530" t="s">
        <v>328</v>
      </c>
      <c r="H3530" t="s">
        <v>6524</v>
      </c>
      <c r="I3530" t="s">
        <v>328</v>
      </c>
      <c r="J3530" t="s">
        <v>328</v>
      </c>
      <c r="K3530" t="s">
        <v>328</v>
      </c>
      <c r="L3530" t="s">
        <v>328</v>
      </c>
      <c r="M3530" t="s">
        <v>17070</v>
      </c>
      <c r="N3530" t="s">
        <v>328</v>
      </c>
      <c r="O3530" t="s">
        <v>328</v>
      </c>
    </row>
    <row r="3531" spans="1:15">
      <c r="A3531" t="s">
        <v>3750</v>
      </c>
      <c r="B3531" t="s">
        <v>17071</v>
      </c>
      <c r="C3531" t="s">
        <v>328</v>
      </c>
      <c r="D3531" t="s">
        <v>328</v>
      </c>
      <c r="E3531" t="s">
        <v>12934</v>
      </c>
      <c r="F3531" t="s">
        <v>2911</v>
      </c>
      <c r="G3531" t="s">
        <v>328</v>
      </c>
      <c r="H3531" t="s">
        <v>6524</v>
      </c>
      <c r="I3531" t="s">
        <v>328</v>
      </c>
      <c r="J3531" t="s">
        <v>328</v>
      </c>
      <c r="K3531" t="s">
        <v>328</v>
      </c>
      <c r="L3531" t="s">
        <v>328</v>
      </c>
      <c r="M3531" t="s">
        <v>17071</v>
      </c>
      <c r="N3531" t="s">
        <v>328</v>
      </c>
      <c r="O3531" t="s">
        <v>328</v>
      </c>
    </row>
    <row r="3532" spans="1:15">
      <c r="A3532" t="s">
        <v>3750</v>
      </c>
      <c r="B3532" t="s">
        <v>17072</v>
      </c>
      <c r="C3532" t="s">
        <v>328</v>
      </c>
      <c r="D3532" t="s">
        <v>328</v>
      </c>
      <c r="E3532" t="s">
        <v>12934</v>
      </c>
      <c r="F3532" t="s">
        <v>2911</v>
      </c>
      <c r="G3532" t="s">
        <v>328</v>
      </c>
      <c r="H3532" t="s">
        <v>6524</v>
      </c>
      <c r="I3532" t="s">
        <v>328</v>
      </c>
      <c r="J3532" t="s">
        <v>328</v>
      </c>
      <c r="K3532" t="s">
        <v>328</v>
      </c>
      <c r="L3532" t="s">
        <v>328</v>
      </c>
      <c r="M3532" t="s">
        <v>17072</v>
      </c>
      <c r="N3532" t="s">
        <v>328</v>
      </c>
      <c r="O3532" t="s">
        <v>328</v>
      </c>
    </row>
    <row r="3533" spans="1:15">
      <c r="A3533" t="s">
        <v>3750</v>
      </c>
      <c r="B3533" t="s">
        <v>17073</v>
      </c>
      <c r="C3533" t="s">
        <v>328</v>
      </c>
      <c r="D3533" t="s">
        <v>328</v>
      </c>
      <c r="E3533" t="s">
        <v>2912</v>
      </c>
      <c r="F3533" t="s">
        <v>2911</v>
      </c>
      <c r="G3533" t="s">
        <v>328</v>
      </c>
      <c r="H3533" t="s">
        <v>6526</v>
      </c>
      <c r="I3533" t="s">
        <v>328</v>
      </c>
      <c r="J3533" t="s">
        <v>328</v>
      </c>
      <c r="K3533" t="s">
        <v>328</v>
      </c>
      <c r="L3533" t="s">
        <v>328</v>
      </c>
      <c r="M3533" t="s">
        <v>17073</v>
      </c>
      <c r="N3533" t="s">
        <v>328</v>
      </c>
      <c r="O3533" t="s">
        <v>328</v>
      </c>
    </row>
    <row r="3534" spans="1:15">
      <c r="A3534" t="s">
        <v>3750</v>
      </c>
      <c r="B3534" t="s">
        <v>17074</v>
      </c>
      <c r="C3534" t="s">
        <v>328</v>
      </c>
      <c r="D3534" t="s">
        <v>328</v>
      </c>
      <c r="E3534" t="s">
        <v>12934</v>
      </c>
      <c r="F3534" t="s">
        <v>2907</v>
      </c>
      <c r="G3534" t="s">
        <v>328</v>
      </c>
      <c r="H3534" t="s">
        <v>328</v>
      </c>
      <c r="I3534" t="s">
        <v>328</v>
      </c>
      <c r="J3534" t="s">
        <v>328</v>
      </c>
      <c r="K3534" t="s">
        <v>328</v>
      </c>
      <c r="L3534" t="s">
        <v>328</v>
      </c>
      <c r="M3534" t="s">
        <v>17074</v>
      </c>
      <c r="N3534" t="s">
        <v>328</v>
      </c>
      <c r="O3534" t="s">
        <v>328</v>
      </c>
    </row>
    <row r="3535" spans="1:15">
      <c r="A3535" t="s">
        <v>3750</v>
      </c>
      <c r="B3535" t="s">
        <v>17075</v>
      </c>
      <c r="C3535" t="s">
        <v>328</v>
      </c>
      <c r="D3535" t="s">
        <v>328</v>
      </c>
      <c r="E3535" t="s">
        <v>12934</v>
      </c>
      <c r="F3535" t="s">
        <v>2907</v>
      </c>
      <c r="G3535" t="s">
        <v>328</v>
      </c>
      <c r="H3535" t="s">
        <v>328</v>
      </c>
      <c r="I3535" t="s">
        <v>328</v>
      </c>
      <c r="J3535" t="s">
        <v>328</v>
      </c>
      <c r="K3535" t="s">
        <v>328</v>
      </c>
      <c r="L3535" t="s">
        <v>328</v>
      </c>
      <c r="M3535" t="s">
        <v>17075</v>
      </c>
      <c r="N3535" t="s">
        <v>328</v>
      </c>
      <c r="O3535" t="s">
        <v>328</v>
      </c>
    </row>
    <row r="3536" spans="1:15">
      <c r="A3536" t="s">
        <v>3750</v>
      </c>
      <c r="B3536" t="s">
        <v>17076</v>
      </c>
      <c r="C3536" t="s">
        <v>328</v>
      </c>
      <c r="D3536" t="s">
        <v>328</v>
      </c>
      <c r="E3536" t="s">
        <v>12934</v>
      </c>
      <c r="F3536" t="s">
        <v>2907</v>
      </c>
      <c r="G3536" t="s">
        <v>328</v>
      </c>
      <c r="H3536" t="s">
        <v>6524</v>
      </c>
      <c r="I3536" t="s">
        <v>328</v>
      </c>
      <c r="J3536" t="s">
        <v>328</v>
      </c>
      <c r="K3536" t="s">
        <v>328</v>
      </c>
      <c r="L3536" t="s">
        <v>328</v>
      </c>
      <c r="M3536" t="s">
        <v>17076</v>
      </c>
      <c r="N3536" t="s">
        <v>328</v>
      </c>
      <c r="O3536" t="s">
        <v>328</v>
      </c>
    </row>
    <row r="3537" spans="1:15">
      <c r="A3537" t="s">
        <v>3750</v>
      </c>
      <c r="B3537" t="s">
        <v>17077</v>
      </c>
      <c r="C3537" t="s">
        <v>328</v>
      </c>
      <c r="D3537" t="s">
        <v>328</v>
      </c>
      <c r="E3537" t="s">
        <v>12934</v>
      </c>
      <c r="F3537" t="s">
        <v>2907</v>
      </c>
      <c r="G3537" t="s">
        <v>328</v>
      </c>
      <c r="H3537" t="s">
        <v>328</v>
      </c>
      <c r="I3537" t="s">
        <v>328</v>
      </c>
      <c r="J3537" t="s">
        <v>328</v>
      </c>
      <c r="K3537" t="s">
        <v>328</v>
      </c>
      <c r="L3537" t="s">
        <v>328</v>
      </c>
      <c r="M3537" t="s">
        <v>17077</v>
      </c>
      <c r="N3537" t="s">
        <v>328</v>
      </c>
      <c r="O3537" t="s">
        <v>328</v>
      </c>
    </row>
    <row r="3538" spans="1:15">
      <c r="A3538" t="s">
        <v>3750</v>
      </c>
      <c r="B3538" t="s">
        <v>17078</v>
      </c>
      <c r="C3538" t="s">
        <v>328</v>
      </c>
      <c r="D3538" t="s">
        <v>328</v>
      </c>
      <c r="E3538" t="s">
        <v>12934</v>
      </c>
      <c r="F3538" t="s">
        <v>2907</v>
      </c>
      <c r="G3538" t="s">
        <v>328</v>
      </c>
      <c r="H3538" t="s">
        <v>6524</v>
      </c>
      <c r="I3538" t="s">
        <v>328</v>
      </c>
      <c r="J3538" t="s">
        <v>328</v>
      </c>
      <c r="K3538" t="s">
        <v>328</v>
      </c>
      <c r="L3538" t="s">
        <v>328</v>
      </c>
      <c r="M3538" t="s">
        <v>17078</v>
      </c>
      <c r="N3538" t="s">
        <v>328</v>
      </c>
      <c r="O3538" t="s">
        <v>328</v>
      </c>
    </row>
    <row r="3539" spans="1:15">
      <c r="A3539" t="s">
        <v>3750</v>
      </c>
      <c r="B3539" t="s">
        <v>17079</v>
      </c>
      <c r="C3539" t="s">
        <v>328</v>
      </c>
      <c r="D3539" t="s">
        <v>328</v>
      </c>
      <c r="E3539" t="s">
        <v>2912</v>
      </c>
      <c r="F3539" t="s">
        <v>2911</v>
      </c>
      <c r="G3539" t="s">
        <v>328</v>
      </c>
      <c r="H3539" t="s">
        <v>6526</v>
      </c>
      <c r="I3539" t="s">
        <v>328</v>
      </c>
      <c r="J3539" t="s">
        <v>328</v>
      </c>
      <c r="K3539" t="s">
        <v>328</v>
      </c>
      <c r="L3539" t="s">
        <v>328</v>
      </c>
      <c r="M3539" t="s">
        <v>17079</v>
      </c>
      <c r="N3539" t="s">
        <v>328</v>
      </c>
      <c r="O3539" t="s">
        <v>328</v>
      </c>
    </row>
    <row r="3540" spans="1:15">
      <c r="A3540" t="s">
        <v>3750</v>
      </c>
      <c r="B3540" t="s">
        <v>17080</v>
      </c>
      <c r="C3540" t="s">
        <v>328</v>
      </c>
      <c r="D3540" t="s">
        <v>328</v>
      </c>
      <c r="E3540" t="s">
        <v>12934</v>
      </c>
      <c r="F3540" t="s">
        <v>2907</v>
      </c>
      <c r="G3540" t="s">
        <v>328</v>
      </c>
      <c r="H3540" t="s">
        <v>6524</v>
      </c>
      <c r="I3540" t="s">
        <v>328</v>
      </c>
      <c r="J3540" t="s">
        <v>328</v>
      </c>
      <c r="K3540" t="s">
        <v>328</v>
      </c>
      <c r="L3540" t="s">
        <v>328</v>
      </c>
      <c r="M3540" t="s">
        <v>17080</v>
      </c>
      <c r="N3540" t="s">
        <v>328</v>
      </c>
      <c r="O3540" t="s">
        <v>328</v>
      </c>
    </row>
    <row r="3541" spans="1:15">
      <c r="A3541" t="s">
        <v>3750</v>
      </c>
      <c r="B3541" t="s">
        <v>17081</v>
      </c>
      <c r="C3541" t="s">
        <v>328</v>
      </c>
      <c r="D3541" t="s">
        <v>328</v>
      </c>
      <c r="E3541" t="s">
        <v>12934</v>
      </c>
      <c r="F3541" t="s">
        <v>2907</v>
      </c>
      <c r="G3541" t="s">
        <v>328</v>
      </c>
      <c r="H3541" t="s">
        <v>6524</v>
      </c>
      <c r="I3541" t="s">
        <v>328</v>
      </c>
      <c r="J3541" t="s">
        <v>328</v>
      </c>
      <c r="K3541" t="s">
        <v>328</v>
      </c>
      <c r="L3541" t="s">
        <v>328</v>
      </c>
      <c r="M3541" t="s">
        <v>17081</v>
      </c>
      <c r="N3541" t="s">
        <v>328</v>
      </c>
      <c r="O3541" t="s">
        <v>328</v>
      </c>
    </row>
    <row r="3542" spans="1:15">
      <c r="A3542" t="s">
        <v>3750</v>
      </c>
      <c r="B3542" t="s">
        <v>17082</v>
      </c>
      <c r="C3542" t="s">
        <v>328</v>
      </c>
      <c r="D3542" t="s">
        <v>328</v>
      </c>
      <c r="E3542" t="s">
        <v>12934</v>
      </c>
      <c r="F3542" t="s">
        <v>2907</v>
      </c>
      <c r="G3542" t="s">
        <v>328</v>
      </c>
      <c r="H3542" t="s">
        <v>6524</v>
      </c>
      <c r="I3542" t="s">
        <v>328</v>
      </c>
      <c r="J3542" t="s">
        <v>328</v>
      </c>
      <c r="K3542" t="s">
        <v>328</v>
      </c>
      <c r="L3542" t="s">
        <v>328</v>
      </c>
      <c r="M3542" t="s">
        <v>17082</v>
      </c>
      <c r="N3542" t="s">
        <v>328</v>
      </c>
      <c r="O3542" t="s">
        <v>328</v>
      </c>
    </row>
    <row r="3543" spans="1:15">
      <c r="A3543" t="s">
        <v>3750</v>
      </c>
      <c r="B3543" t="s">
        <v>17083</v>
      </c>
      <c r="C3543" t="s">
        <v>328</v>
      </c>
      <c r="D3543" t="s">
        <v>328</v>
      </c>
      <c r="E3543" t="s">
        <v>12934</v>
      </c>
      <c r="F3543" t="s">
        <v>2907</v>
      </c>
      <c r="G3543" t="s">
        <v>328</v>
      </c>
      <c r="H3543" t="s">
        <v>328</v>
      </c>
      <c r="I3543" t="s">
        <v>328</v>
      </c>
      <c r="J3543" t="s">
        <v>328</v>
      </c>
      <c r="K3543" t="s">
        <v>328</v>
      </c>
      <c r="L3543" t="s">
        <v>328</v>
      </c>
      <c r="M3543" t="s">
        <v>17083</v>
      </c>
      <c r="N3543" t="s">
        <v>328</v>
      </c>
      <c r="O3543" t="s">
        <v>328</v>
      </c>
    </row>
    <row r="3544" spans="1:15">
      <c r="A3544" t="s">
        <v>3750</v>
      </c>
      <c r="B3544" t="s">
        <v>17084</v>
      </c>
      <c r="C3544" t="s">
        <v>328</v>
      </c>
      <c r="D3544" t="s">
        <v>328</v>
      </c>
      <c r="E3544" t="s">
        <v>12934</v>
      </c>
      <c r="F3544" t="s">
        <v>2907</v>
      </c>
      <c r="G3544" t="s">
        <v>328</v>
      </c>
      <c r="H3544" t="s">
        <v>6524</v>
      </c>
      <c r="I3544" t="s">
        <v>328</v>
      </c>
      <c r="J3544" t="s">
        <v>328</v>
      </c>
      <c r="K3544" t="s">
        <v>328</v>
      </c>
      <c r="L3544" t="s">
        <v>328</v>
      </c>
      <c r="M3544" t="s">
        <v>17084</v>
      </c>
      <c r="N3544" t="s">
        <v>328</v>
      </c>
      <c r="O3544" t="s">
        <v>328</v>
      </c>
    </row>
    <row r="3545" spans="1:15">
      <c r="A3545" t="s">
        <v>3750</v>
      </c>
      <c r="B3545" t="s">
        <v>17085</v>
      </c>
      <c r="C3545" t="s">
        <v>328</v>
      </c>
      <c r="D3545" t="s">
        <v>328</v>
      </c>
      <c r="E3545" t="s">
        <v>12934</v>
      </c>
      <c r="F3545" t="s">
        <v>2907</v>
      </c>
      <c r="G3545" t="s">
        <v>328</v>
      </c>
      <c r="H3545" t="s">
        <v>6524</v>
      </c>
      <c r="I3545" s="51" t="s">
        <v>6505</v>
      </c>
      <c r="J3545" s="51" t="s">
        <v>6501</v>
      </c>
      <c r="K3545" t="s">
        <v>328</v>
      </c>
      <c r="L3545" t="s">
        <v>328</v>
      </c>
      <c r="M3545" t="s">
        <v>17085</v>
      </c>
      <c r="N3545" t="s">
        <v>328</v>
      </c>
      <c r="O3545" t="s">
        <v>328</v>
      </c>
    </row>
    <row r="3546" spans="1:15">
      <c r="A3546" t="s">
        <v>3750</v>
      </c>
      <c r="B3546" t="s">
        <v>17086</v>
      </c>
      <c r="C3546" t="s">
        <v>328</v>
      </c>
      <c r="D3546" t="s">
        <v>328</v>
      </c>
      <c r="E3546" t="s">
        <v>12934</v>
      </c>
      <c r="F3546" t="s">
        <v>2907</v>
      </c>
      <c r="G3546" t="s">
        <v>328</v>
      </c>
      <c r="H3546" t="s">
        <v>6524</v>
      </c>
      <c r="I3546" s="52" t="s">
        <v>328</v>
      </c>
      <c r="J3546" s="54" t="s">
        <v>328</v>
      </c>
      <c r="K3546" t="s">
        <v>328</v>
      </c>
      <c r="L3546" t="s">
        <v>328</v>
      </c>
      <c r="M3546" t="s">
        <v>17087</v>
      </c>
      <c r="N3546" t="s">
        <v>328</v>
      </c>
      <c r="O3546" t="s">
        <v>328</v>
      </c>
    </row>
    <row r="3547" spans="1:15">
      <c r="A3547" t="s">
        <v>3750</v>
      </c>
      <c r="B3547" t="s">
        <v>17087</v>
      </c>
      <c r="C3547" t="s">
        <v>328</v>
      </c>
      <c r="D3547" t="s">
        <v>328</v>
      </c>
      <c r="E3547" t="s">
        <v>12934</v>
      </c>
      <c r="F3547" t="s">
        <v>2907</v>
      </c>
      <c r="G3547" t="s">
        <v>328</v>
      </c>
      <c r="H3547" t="s">
        <v>6524</v>
      </c>
      <c r="I3547" t="s">
        <v>328</v>
      </c>
      <c r="J3547" t="s">
        <v>328</v>
      </c>
      <c r="K3547" t="s">
        <v>328</v>
      </c>
      <c r="L3547" t="s">
        <v>328</v>
      </c>
      <c r="M3547" t="s">
        <v>17087</v>
      </c>
      <c r="N3547" t="s">
        <v>328</v>
      </c>
      <c r="O3547" t="s">
        <v>328</v>
      </c>
    </row>
    <row r="3548" spans="1:15">
      <c r="A3548" t="s">
        <v>3750</v>
      </c>
      <c r="B3548" t="s">
        <v>14617</v>
      </c>
      <c r="C3548" t="s">
        <v>328</v>
      </c>
      <c r="D3548" t="s">
        <v>328</v>
      </c>
      <c r="E3548" t="s">
        <v>12934</v>
      </c>
      <c r="F3548" t="s">
        <v>2907</v>
      </c>
      <c r="G3548" t="s">
        <v>328</v>
      </c>
      <c r="H3548" t="s">
        <v>6518</v>
      </c>
      <c r="I3548" t="s">
        <v>328</v>
      </c>
      <c r="J3548" t="s">
        <v>328</v>
      </c>
      <c r="K3548" t="s">
        <v>328</v>
      </c>
      <c r="L3548" t="s">
        <v>328</v>
      </c>
      <c r="M3548" t="s">
        <v>14617</v>
      </c>
      <c r="N3548" t="s">
        <v>328</v>
      </c>
      <c r="O3548" t="s">
        <v>328</v>
      </c>
    </row>
    <row r="3549" spans="1:15">
      <c r="A3549" t="s">
        <v>3750</v>
      </c>
      <c r="B3549" t="s">
        <v>17088</v>
      </c>
      <c r="C3549" t="s">
        <v>328</v>
      </c>
      <c r="D3549" t="s">
        <v>328</v>
      </c>
      <c r="E3549" t="s">
        <v>12934</v>
      </c>
      <c r="F3549" t="s">
        <v>2907</v>
      </c>
      <c r="G3549" t="s">
        <v>328</v>
      </c>
      <c r="H3549" t="s">
        <v>328</v>
      </c>
      <c r="I3549" t="s">
        <v>328</v>
      </c>
      <c r="J3549" t="s">
        <v>328</v>
      </c>
      <c r="K3549" t="s">
        <v>328</v>
      </c>
      <c r="L3549" t="s">
        <v>328</v>
      </c>
      <c r="M3549" t="s">
        <v>17088</v>
      </c>
      <c r="N3549" t="s">
        <v>328</v>
      </c>
      <c r="O3549" t="s">
        <v>328</v>
      </c>
    </row>
    <row r="3550" spans="1:15">
      <c r="A3550" t="s">
        <v>3750</v>
      </c>
      <c r="B3550" t="s">
        <v>17089</v>
      </c>
      <c r="C3550" t="s">
        <v>328</v>
      </c>
      <c r="D3550" t="s">
        <v>328</v>
      </c>
      <c r="E3550" t="s">
        <v>12934</v>
      </c>
      <c r="F3550" t="s">
        <v>2907</v>
      </c>
      <c r="G3550" t="s">
        <v>328</v>
      </c>
      <c r="H3550" t="s">
        <v>328</v>
      </c>
      <c r="I3550" t="s">
        <v>328</v>
      </c>
      <c r="J3550" t="s">
        <v>328</v>
      </c>
      <c r="K3550" t="s">
        <v>328</v>
      </c>
      <c r="L3550" t="s">
        <v>328</v>
      </c>
      <c r="M3550" t="s">
        <v>17089</v>
      </c>
      <c r="N3550" t="s">
        <v>328</v>
      </c>
      <c r="O3550" t="s">
        <v>328</v>
      </c>
    </row>
    <row r="3551" spans="1:15">
      <c r="A3551" t="s">
        <v>3750</v>
      </c>
      <c r="B3551" t="s">
        <v>17090</v>
      </c>
      <c r="C3551" t="s">
        <v>328</v>
      </c>
      <c r="D3551" t="s">
        <v>328</v>
      </c>
      <c r="E3551" t="s">
        <v>12934</v>
      </c>
      <c r="F3551" t="s">
        <v>2907</v>
      </c>
      <c r="G3551" t="s">
        <v>328</v>
      </c>
      <c r="H3551" t="s">
        <v>328</v>
      </c>
      <c r="I3551" t="s">
        <v>328</v>
      </c>
      <c r="J3551" t="s">
        <v>328</v>
      </c>
      <c r="K3551" t="s">
        <v>328</v>
      </c>
      <c r="L3551" t="s">
        <v>328</v>
      </c>
      <c r="M3551" t="s">
        <v>17090</v>
      </c>
      <c r="N3551" t="s">
        <v>328</v>
      </c>
      <c r="O3551" t="s">
        <v>328</v>
      </c>
    </row>
    <row r="3552" spans="1:15">
      <c r="A3552" t="s">
        <v>3750</v>
      </c>
      <c r="B3552" t="s">
        <v>17091</v>
      </c>
      <c r="C3552" t="s">
        <v>328</v>
      </c>
      <c r="D3552" t="s">
        <v>328</v>
      </c>
      <c r="E3552" t="s">
        <v>12934</v>
      </c>
      <c r="F3552" t="s">
        <v>2907</v>
      </c>
      <c r="G3552" t="s">
        <v>328</v>
      </c>
      <c r="H3552" t="s">
        <v>6524</v>
      </c>
      <c r="I3552" t="s">
        <v>328</v>
      </c>
      <c r="J3552" t="s">
        <v>328</v>
      </c>
      <c r="K3552" t="s">
        <v>328</v>
      </c>
      <c r="L3552" t="s">
        <v>328</v>
      </c>
      <c r="M3552" t="s">
        <v>17091</v>
      </c>
      <c r="N3552" t="s">
        <v>328</v>
      </c>
      <c r="O3552" t="s">
        <v>328</v>
      </c>
    </row>
    <row r="3553" spans="1:15">
      <c r="A3553" t="s">
        <v>3750</v>
      </c>
      <c r="B3553" t="s">
        <v>17092</v>
      </c>
      <c r="C3553" t="s">
        <v>328</v>
      </c>
      <c r="D3553" t="s">
        <v>328</v>
      </c>
      <c r="E3553" t="s">
        <v>12934</v>
      </c>
      <c r="F3553" t="s">
        <v>2907</v>
      </c>
      <c r="G3553" t="s">
        <v>328</v>
      </c>
      <c r="H3553" t="s">
        <v>6524</v>
      </c>
      <c r="I3553" t="s">
        <v>328</v>
      </c>
      <c r="J3553" t="s">
        <v>328</v>
      </c>
      <c r="K3553" t="s">
        <v>328</v>
      </c>
      <c r="L3553" t="s">
        <v>328</v>
      </c>
      <c r="M3553" t="s">
        <v>17092</v>
      </c>
      <c r="N3553" t="s">
        <v>328</v>
      </c>
      <c r="O3553" t="s">
        <v>328</v>
      </c>
    </row>
    <row r="3554" spans="1:15">
      <c r="A3554" t="s">
        <v>3750</v>
      </c>
      <c r="B3554" t="s">
        <v>17093</v>
      </c>
      <c r="C3554" t="s">
        <v>328</v>
      </c>
      <c r="D3554" t="s">
        <v>328</v>
      </c>
      <c r="E3554" t="s">
        <v>12934</v>
      </c>
      <c r="F3554" t="s">
        <v>2907</v>
      </c>
      <c r="G3554" t="s">
        <v>328</v>
      </c>
      <c r="H3554" t="s">
        <v>328</v>
      </c>
      <c r="I3554" t="s">
        <v>328</v>
      </c>
      <c r="J3554" t="s">
        <v>328</v>
      </c>
      <c r="K3554" t="s">
        <v>328</v>
      </c>
      <c r="L3554" t="s">
        <v>328</v>
      </c>
      <c r="M3554" t="s">
        <v>17093</v>
      </c>
      <c r="N3554" t="s">
        <v>328</v>
      </c>
      <c r="O3554" t="s">
        <v>328</v>
      </c>
    </row>
    <row r="3555" spans="1:15">
      <c r="A3555" t="s">
        <v>3750</v>
      </c>
      <c r="B3555" t="s">
        <v>14747</v>
      </c>
      <c r="C3555" t="s">
        <v>328</v>
      </c>
      <c r="D3555" t="s">
        <v>328</v>
      </c>
      <c r="E3555" t="s">
        <v>12934</v>
      </c>
      <c r="F3555" t="s">
        <v>2907</v>
      </c>
      <c r="G3555" t="s">
        <v>328</v>
      </c>
      <c r="H3555" t="s">
        <v>328</v>
      </c>
      <c r="I3555" t="s">
        <v>328</v>
      </c>
      <c r="J3555" t="s">
        <v>328</v>
      </c>
      <c r="K3555" t="s">
        <v>328</v>
      </c>
      <c r="L3555" t="s">
        <v>328</v>
      </c>
      <c r="M3555" t="s">
        <v>14747</v>
      </c>
      <c r="N3555" t="s">
        <v>328</v>
      </c>
      <c r="O3555" t="s">
        <v>328</v>
      </c>
    </row>
    <row r="3556" spans="1:15">
      <c r="A3556" t="s">
        <v>3750</v>
      </c>
      <c r="B3556" t="s">
        <v>17094</v>
      </c>
      <c r="C3556" t="s">
        <v>328</v>
      </c>
      <c r="D3556" t="s">
        <v>328</v>
      </c>
      <c r="E3556" t="s">
        <v>328</v>
      </c>
      <c r="F3556" t="s">
        <v>2911</v>
      </c>
      <c r="G3556" t="s">
        <v>328</v>
      </c>
      <c r="H3556" t="s">
        <v>328</v>
      </c>
      <c r="I3556" t="s">
        <v>328</v>
      </c>
      <c r="J3556" t="s">
        <v>328</v>
      </c>
      <c r="K3556" t="s">
        <v>328</v>
      </c>
      <c r="L3556" t="s">
        <v>328</v>
      </c>
      <c r="M3556" t="s">
        <v>17094</v>
      </c>
      <c r="N3556" t="s">
        <v>328</v>
      </c>
      <c r="O3556" t="s">
        <v>328</v>
      </c>
    </row>
    <row r="3557" spans="1:15">
      <c r="A3557" t="s">
        <v>3750</v>
      </c>
      <c r="B3557" t="s">
        <v>17095</v>
      </c>
      <c r="C3557" t="s">
        <v>328</v>
      </c>
      <c r="D3557" t="s">
        <v>328</v>
      </c>
      <c r="E3557" t="s">
        <v>2912</v>
      </c>
      <c r="F3557" t="s">
        <v>2911</v>
      </c>
      <c r="G3557" t="s">
        <v>328</v>
      </c>
      <c r="H3557" t="s">
        <v>328</v>
      </c>
      <c r="I3557" t="s">
        <v>328</v>
      </c>
      <c r="J3557" t="s">
        <v>328</v>
      </c>
      <c r="K3557" t="s">
        <v>328</v>
      </c>
      <c r="L3557" t="s">
        <v>328</v>
      </c>
      <c r="M3557" t="s">
        <v>17095</v>
      </c>
      <c r="N3557" t="s">
        <v>328</v>
      </c>
      <c r="O3557" t="s">
        <v>328</v>
      </c>
    </row>
    <row r="3558" spans="1:15">
      <c r="A3558" t="s">
        <v>3750</v>
      </c>
      <c r="B3558" t="s">
        <v>17096</v>
      </c>
      <c r="C3558" t="s">
        <v>328</v>
      </c>
      <c r="D3558" t="s">
        <v>328</v>
      </c>
      <c r="E3558" t="s">
        <v>12934</v>
      </c>
      <c r="F3558" t="s">
        <v>2907</v>
      </c>
      <c r="G3558" t="s">
        <v>328</v>
      </c>
      <c r="H3558" t="s">
        <v>328</v>
      </c>
      <c r="I3558" t="s">
        <v>328</v>
      </c>
      <c r="J3558" t="s">
        <v>328</v>
      </c>
      <c r="K3558" t="s">
        <v>328</v>
      </c>
      <c r="L3558" t="s">
        <v>328</v>
      </c>
      <c r="M3558" t="s">
        <v>17096</v>
      </c>
      <c r="N3558" t="s">
        <v>328</v>
      </c>
      <c r="O3558" t="s">
        <v>328</v>
      </c>
    </row>
    <row r="3559" spans="1:15">
      <c r="A3559" t="s">
        <v>3750</v>
      </c>
      <c r="B3559" t="s">
        <v>17097</v>
      </c>
      <c r="C3559" t="s">
        <v>328</v>
      </c>
      <c r="D3559" t="s">
        <v>328</v>
      </c>
      <c r="E3559" t="s">
        <v>12934</v>
      </c>
      <c r="F3559" t="s">
        <v>2907</v>
      </c>
      <c r="G3559" t="s">
        <v>328</v>
      </c>
      <c r="H3559" t="s">
        <v>6524</v>
      </c>
      <c r="I3559" t="s">
        <v>2659</v>
      </c>
      <c r="J3559" t="s">
        <v>328</v>
      </c>
      <c r="K3559" t="s">
        <v>328</v>
      </c>
      <c r="L3559" t="s">
        <v>328</v>
      </c>
      <c r="M3559" t="s">
        <v>17097</v>
      </c>
      <c r="N3559" t="s">
        <v>328</v>
      </c>
      <c r="O3559" t="s">
        <v>328</v>
      </c>
    </row>
    <row r="3560" spans="1:15">
      <c r="A3560" t="s">
        <v>3750</v>
      </c>
      <c r="B3560" t="s">
        <v>17098</v>
      </c>
      <c r="C3560" t="s">
        <v>328</v>
      </c>
      <c r="D3560" t="s">
        <v>328</v>
      </c>
      <c r="E3560" t="s">
        <v>12934</v>
      </c>
      <c r="F3560" t="s">
        <v>2907</v>
      </c>
      <c r="G3560" t="s">
        <v>328</v>
      </c>
      <c r="H3560" t="s">
        <v>6524</v>
      </c>
      <c r="I3560" t="s">
        <v>328</v>
      </c>
      <c r="J3560" t="s">
        <v>328</v>
      </c>
      <c r="K3560" t="s">
        <v>328</v>
      </c>
      <c r="L3560" t="s">
        <v>328</v>
      </c>
      <c r="M3560" t="s">
        <v>17098</v>
      </c>
      <c r="N3560" t="s">
        <v>328</v>
      </c>
      <c r="O3560" t="s">
        <v>328</v>
      </c>
    </row>
    <row r="3561" spans="1:15">
      <c r="A3561" t="s">
        <v>3750</v>
      </c>
      <c r="B3561" t="s">
        <v>17099</v>
      </c>
      <c r="C3561" t="s">
        <v>328</v>
      </c>
      <c r="D3561" t="s">
        <v>328</v>
      </c>
      <c r="E3561" t="s">
        <v>12934</v>
      </c>
      <c r="F3561" t="s">
        <v>2907</v>
      </c>
      <c r="G3561" t="s">
        <v>328</v>
      </c>
      <c r="H3561" t="s">
        <v>6524</v>
      </c>
      <c r="I3561" t="s">
        <v>328</v>
      </c>
      <c r="J3561" t="s">
        <v>328</v>
      </c>
      <c r="K3561" t="s">
        <v>328</v>
      </c>
      <c r="L3561" t="s">
        <v>328</v>
      </c>
      <c r="M3561" t="s">
        <v>17099</v>
      </c>
      <c r="N3561" t="s">
        <v>328</v>
      </c>
      <c r="O3561" t="s">
        <v>328</v>
      </c>
    </row>
    <row r="3562" spans="1:15">
      <c r="A3562" t="s">
        <v>3750</v>
      </c>
      <c r="B3562" t="s">
        <v>17100</v>
      </c>
      <c r="C3562" t="s">
        <v>328</v>
      </c>
      <c r="D3562" t="s">
        <v>328</v>
      </c>
      <c r="E3562" t="s">
        <v>12934</v>
      </c>
      <c r="F3562" t="s">
        <v>2907</v>
      </c>
      <c r="G3562" t="s">
        <v>328</v>
      </c>
      <c r="H3562" t="s">
        <v>6518</v>
      </c>
      <c r="I3562" t="s">
        <v>328</v>
      </c>
      <c r="J3562" t="s">
        <v>328</v>
      </c>
      <c r="K3562" t="s">
        <v>328</v>
      </c>
      <c r="L3562" t="s">
        <v>328</v>
      </c>
      <c r="M3562" t="s">
        <v>17101</v>
      </c>
      <c r="N3562" t="s">
        <v>328</v>
      </c>
      <c r="O3562" t="s">
        <v>328</v>
      </c>
    </row>
    <row r="3563" spans="1:15">
      <c r="A3563" t="s">
        <v>3750</v>
      </c>
      <c r="B3563" t="s">
        <v>17102</v>
      </c>
      <c r="C3563" t="s">
        <v>328</v>
      </c>
      <c r="D3563" t="s">
        <v>328</v>
      </c>
      <c r="E3563" t="s">
        <v>12934</v>
      </c>
      <c r="F3563" t="s">
        <v>2907</v>
      </c>
      <c r="G3563" t="s">
        <v>328</v>
      </c>
      <c r="H3563" t="s">
        <v>6518</v>
      </c>
      <c r="I3563" t="s">
        <v>328</v>
      </c>
      <c r="J3563" t="s">
        <v>328</v>
      </c>
      <c r="K3563" t="s">
        <v>328</v>
      </c>
      <c r="L3563" t="s">
        <v>328</v>
      </c>
      <c r="M3563" t="s">
        <v>17103</v>
      </c>
      <c r="N3563" t="s">
        <v>328</v>
      </c>
      <c r="O3563" t="s">
        <v>328</v>
      </c>
    </row>
    <row r="3564" spans="1:15">
      <c r="A3564" t="s">
        <v>3750</v>
      </c>
      <c r="B3564" t="s">
        <v>17104</v>
      </c>
      <c r="C3564" t="s">
        <v>328</v>
      </c>
      <c r="D3564" t="s">
        <v>328</v>
      </c>
      <c r="E3564" t="s">
        <v>2912</v>
      </c>
      <c r="F3564" t="s">
        <v>2911</v>
      </c>
      <c r="G3564" t="s">
        <v>328</v>
      </c>
      <c r="H3564" t="s">
        <v>17105</v>
      </c>
      <c r="I3564" t="s">
        <v>328</v>
      </c>
      <c r="J3564" t="s">
        <v>328</v>
      </c>
      <c r="K3564" t="s">
        <v>328</v>
      </c>
      <c r="L3564" t="s">
        <v>328</v>
      </c>
      <c r="M3564" t="s">
        <v>17104</v>
      </c>
      <c r="N3564" t="s">
        <v>328</v>
      </c>
      <c r="O3564" t="s">
        <v>328</v>
      </c>
    </row>
    <row r="3565" spans="1:15">
      <c r="A3565" t="s">
        <v>3750</v>
      </c>
      <c r="B3565" t="s">
        <v>17106</v>
      </c>
      <c r="C3565" t="s">
        <v>328</v>
      </c>
      <c r="D3565" t="s">
        <v>328</v>
      </c>
      <c r="E3565" t="s">
        <v>12934</v>
      </c>
      <c r="F3565" t="s">
        <v>2907</v>
      </c>
      <c r="G3565" t="s">
        <v>328</v>
      </c>
      <c r="H3565" t="s">
        <v>6518</v>
      </c>
      <c r="I3565" t="s">
        <v>328</v>
      </c>
      <c r="J3565" t="s">
        <v>328</v>
      </c>
      <c r="K3565" t="s">
        <v>328</v>
      </c>
      <c r="L3565" t="s">
        <v>328</v>
      </c>
      <c r="M3565" t="s">
        <v>17107</v>
      </c>
      <c r="N3565" t="s">
        <v>328</v>
      </c>
      <c r="O3565" t="s">
        <v>328</v>
      </c>
    </row>
    <row r="3566" spans="1:15">
      <c r="A3566" t="s">
        <v>3750</v>
      </c>
      <c r="B3566" t="s">
        <v>17108</v>
      </c>
      <c r="C3566" t="s">
        <v>328</v>
      </c>
      <c r="D3566" t="s">
        <v>328</v>
      </c>
      <c r="E3566" t="s">
        <v>12934</v>
      </c>
      <c r="F3566" t="s">
        <v>2907</v>
      </c>
      <c r="G3566" t="s">
        <v>328</v>
      </c>
      <c r="H3566" t="s">
        <v>6518</v>
      </c>
      <c r="I3566" t="s">
        <v>328</v>
      </c>
      <c r="J3566" t="s">
        <v>328</v>
      </c>
      <c r="K3566" t="s">
        <v>328</v>
      </c>
      <c r="L3566" t="s">
        <v>328</v>
      </c>
      <c r="M3566" t="s">
        <v>17109</v>
      </c>
      <c r="N3566" t="s">
        <v>328</v>
      </c>
      <c r="O3566" t="s">
        <v>328</v>
      </c>
    </row>
    <row r="3567" spans="1:15">
      <c r="A3567" t="s">
        <v>3750</v>
      </c>
      <c r="B3567" t="s">
        <v>17110</v>
      </c>
      <c r="C3567" t="s">
        <v>328</v>
      </c>
      <c r="D3567" t="s">
        <v>328</v>
      </c>
      <c r="E3567" t="s">
        <v>12934</v>
      </c>
      <c r="F3567" t="s">
        <v>2907</v>
      </c>
      <c r="G3567" t="s">
        <v>328</v>
      </c>
      <c r="H3567" t="s">
        <v>6518</v>
      </c>
      <c r="I3567" t="s">
        <v>328</v>
      </c>
      <c r="J3567" t="s">
        <v>328</v>
      </c>
      <c r="K3567" t="s">
        <v>328</v>
      </c>
      <c r="L3567" t="s">
        <v>328</v>
      </c>
      <c r="M3567" t="s">
        <v>17111</v>
      </c>
      <c r="N3567" t="s">
        <v>328</v>
      </c>
      <c r="O3567" t="s">
        <v>328</v>
      </c>
    </row>
    <row r="3568" spans="1:15">
      <c r="A3568" t="s">
        <v>3750</v>
      </c>
      <c r="B3568" t="s">
        <v>17112</v>
      </c>
      <c r="C3568" t="s">
        <v>328</v>
      </c>
      <c r="D3568" t="s">
        <v>328</v>
      </c>
      <c r="E3568" t="s">
        <v>12934</v>
      </c>
      <c r="F3568" t="s">
        <v>2907</v>
      </c>
      <c r="G3568" t="s">
        <v>328</v>
      </c>
      <c r="H3568" t="s">
        <v>328</v>
      </c>
      <c r="I3568" t="s">
        <v>328</v>
      </c>
      <c r="J3568" t="s">
        <v>328</v>
      </c>
      <c r="K3568" t="s">
        <v>328</v>
      </c>
      <c r="L3568" t="s">
        <v>328</v>
      </c>
      <c r="M3568" t="s">
        <v>17112</v>
      </c>
      <c r="N3568" t="s">
        <v>328</v>
      </c>
      <c r="O3568" t="s">
        <v>328</v>
      </c>
    </row>
    <row r="3569" spans="1:15" ht="32.1">
      <c r="A3569" t="s">
        <v>3750</v>
      </c>
      <c r="B3569" s="31" t="s">
        <v>17113</v>
      </c>
      <c r="C3569" t="s">
        <v>328</v>
      </c>
      <c r="D3569" t="s">
        <v>328</v>
      </c>
      <c r="E3569" t="s">
        <v>12934</v>
      </c>
      <c r="F3569" t="s">
        <v>2907</v>
      </c>
      <c r="G3569" t="s">
        <v>328</v>
      </c>
      <c r="H3569" t="s">
        <v>6524</v>
      </c>
      <c r="I3569" t="s">
        <v>328</v>
      </c>
      <c r="J3569" t="s">
        <v>328</v>
      </c>
      <c r="K3569" t="s">
        <v>328</v>
      </c>
      <c r="L3569" t="s">
        <v>328</v>
      </c>
      <c r="M3569" s="31" t="s">
        <v>17113</v>
      </c>
      <c r="N3569" t="s">
        <v>328</v>
      </c>
      <c r="O3569" t="s">
        <v>328</v>
      </c>
    </row>
    <row r="3570" spans="1:15">
      <c r="A3570" t="s">
        <v>3750</v>
      </c>
      <c r="B3570" t="s">
        <v>17114</v>
      </c>
      <c r="C3570" t="s">
        <v>328</v>
      </c>
      <c r="D3570" t="s">
        <v>328</v>
      </c>
      <c r="E3570" t="s">
        <v>12934</v>
      </c>
      <c r="F3570" t="s">
        <v>2907</v>
      </c>
      <c r="G3570" t="s">
        <v>328</v>
      </c>
      <c r="H3570" t="s">
        <v>328</v>
      </c>
      <c r="I3570" t="s">
        <v>328</v>
      </c>
      <c r="J3570" t="s">
        <v>328</v>
      </c>
      <c r="K3570" t="s">
        <v>328</v>
      </c>
      <c r="L3570" t="s">
        <v>328</v>
      </c>
      <c r="M3570" t="s">
        <v>17114</v>
      </c>
      <c r="N3570" t="s">
        <v>328</v>
      </c>
      <c r="O3570" t="s">
        <v>328</v>
      </c>
    </row>
    <row r="3571" spans="1:15">
      <c r="A3571" t="s">
        <v>3750</v>
      </c>
      <c r="B3571" t="s">
        <v>17115</v>
      </c>
      <c r="C3571" t="s">
        <v>328</v>
      </c>
      <c r="D3571" t="s">
        <v>328</v>
      </c>
      <c r="E3571" t="s">
        <v>12934</v>
      </c>
      <c r="F3571" t="s">
        <v>2907</v>
      </c>
      <c r="G3571" t="s">
        <v>328</v>
      </c>
      <c r="H3571" t="s">
        <v>328</v>
      </c>
      <c r="I3571" t="s">
        <v>328</v>
      </c>
      <c r="J3571" t="s">
        <v>328</v>
      </c>
      <c r="K3571" t="s">
        <v>328</v>
      </c>
      <c r="L3571" t="s">
        <v>328</v>
      </c>
      <c r="M3571" t="s">
        <v>17115</v>
      </c>
      <c r="N3571" t="s">
        <v>328</v>
      </c>
      <c r="O3571" t="s">
        <v>328</v>
      </c>
    </row>
    <row r="3572" spans="1:15">
      <c r="A3572" t="s">
        <v>3750</v>
      </c>
      <c r="B3572" t="s">
        <v>17116</v>
      </c>
      <c r="C3572" t="s">
        <v>328</v>
      </c>
      <c r="D3572" t="s">
        <v>328</v>
      </c>
      <c r="E3572" t="s">
        <v>12934</v>
      </c>
      <c r="F3572" t="s">
        <v>2907</v>
      </c>
      <c r="G3572" t="s">
        <v>328</v>
      </c>
      <c r="H3572" t="s">
        <v>328</v>
      </c>
      <c r="I3572" t="s">
        <v>328</v>
      </c>
      <c r="J3572" t="s">
        <v>328</v>
      </c>
      <c r="K3572" t="s">
        <v>328</v>
      </c>
      <c r="L3572" t="s">
        <v>328</v>
      </c>
      <c r="M3572" t="s">
        <v>17116</v>
      </c>
      <c r="N3572" t="s">
        <v>328</v>
      </c>
      <c r="O3572" t="s">
        <v>328</v>
      </c>
    </row>
    <row r="3573" spans="1:15">
      <c r="A3573" t="s">
        <v>3750</v>
      </c>
      <c r="B3573" t="s">
        <v>17117</v>
      </c>
      <c r="C3573" t="s">
        <v>328</v>
      </c>
      <c r="D3573" t="s">
        <v>328</v>
      </c>
      <c r="E3573" t="s">
        <v>12934</v>
      </c>
      <c r="F3573" t="s">
        <v>2907</v>
      </c>
      <c r="G3573" t="s">
        <v>328</v>
      </c>
      <c r="H3573" t="s">
        <v>6524</v>
      </c>
      <c r="I3573" t="s">
        <v>328</v>
      </c>
      <c r="J3573" t="s">
        <v>328</v>
      </c>
      <c r="K3573" t="s">
        <v>328</v>
      </c>
      <c r="L3573" t="s">
        <v>328</v>
      </c>
      <c r="M3573" t="s">
        <v>17117</v>
      </c>
      <c r="N3573" t="s">
        <v>328</v>
      </c>
      <c r="O3573" t="s">
        <v>328</v>
      </c>
    </row>
    <row r="3574" spans="1:15">
      <c r="A3574" t="s">
        <v>3750</v>
      </c>
      <c r="B3574" t="s">
        <v>17118</v>
      </c>
      <c r="C3574" t="s">
        <v>328</v>
      </c>
      <c r="D3574" t="s">
        <v>328</v>
      </c>
      <c r="E3574" t="s">
        <v>12934</v>
      </c>
      <c r="F3574" t="s">
        <v>2907</v>
      </c>
      <c r="G3574" t="s">
        <v>328</v>
      </c>
      <c r="H3574" t="s">
        <v>6524</v>
      </c>
      <c r="I3574" t="s">
        <v>328</v>
      </c>
      <c r="J3574" t="s">
        <v>328</v>
      </c>
      <c r="K3574" t="s">
        <v>328</v>
      </c>
      <c r="L3574" t="s">
        <v>328</v>
      </c>
      <c r="M3574" t="s">
        <v>17118</v>
      </c>
      <c r="N3574" t="s">
        <v>328</v>
      </c>
      <c r="O3574" t="s">
        <v>328</v>
      </c>
    </row>
    <row r="3575" spans="1:15">
      <c r="A3575" t="s">
        <v>3750</v>
      </c>
      <c r="B3575" t="s">
        <v>17119</v>
      </c>
      <c r="C3575" t="s">
        <v>328</v>
      </c>
      <c r="D3575" t="s">
        <v>328</v>
      </c>
      <c r="E3575" t="s">
        <v>12934</v>
      </c>
      <c r="F3575" t="s">
        <v>2907</v>
      </c>
      <c r="G3575" t="s">
        <v>328</v>
      </c>
      <c r="H3575" t="s">
        <v>328</v>
      </c>
      <c r="I3575" t="s">
        <v>328</v>
      </c>
      <c r="J3575" t="s">
        <v>328</v>
      </c>
      <c r="K3575" t="s">
        <v>328</v>
      </c>
      <c r="L3575" t="s">
        <v>328</v>
      </c>
      <c r="M3575" t="s">
        <v>17119</v>
      </c>
      <c r="N3575" t="s">
        <v>328</v>
      </c>
      <c r="O3575" t="s">
        <v>328</v>
      </c>
    </row>
    <row r="3576" spans="1:15">
      <c r="A3576" t="s">
        <v>3750</v>
      </c>
      <c r="B3576" t="s">
        <v>17120</v>
      </c>
      <c r="C3576" t="s">
        <v>328</v>
      </c>
      <c r="D3576" t="s">
        <v>328</v>
      </c>
      <c r="E3576" t="s">
        <v>12934</v>
      </c>
      <c r="F3576" t="s">
        <v>2907</v>
      </c>
      <c r="G3576" t="s">
        <v>328</v>
      </c>
      <c r="H3576" t="s">
        <v>6518</v>
      </c>
      <c r="I3576" t="s">
        <v>328</v>
      </c>
      <c r="J3576" t="s">
        <v>328</v>
      </c>
      <c r="K3576" t="s">
        <v>328</v>
      </c>
      <c r="L3576" t="s">
        <v>328</v>
      </c>
      <c r="M3576" t="s">
        <v>17120</v>
      </c>
      <c r="N3576" t="s">
        <v>328</v>
      </c>
      <c r="O3576" t="s">
        <v>328</v>
      </c>
    </row>
    <row r="3577" spans="1:15">
      <c r="A3577" t="s">
        <v>3750</v>
      </c>
      <c r="B3577" t="s">
        <v>17121</v>
      </c>
      <c r="C3577" t="s">
        <v>328</v>
      </c>
      <c r="D3577" t="s">
        <v>328</v>
      </c>
      <c r="E3577" t="s">
        <v>12934</v>
      </c>
      <c r="F3577" t="s">
        <v>2907</v>
      </c>
      <c r="G3577" t="s">
        <v>328</v>
      </c>
      <c r="H3577" t="s">
        <v>328</v>
      </c>
      <c r="I3577" t="s">
        <v>328</v>
      </c>
      <c r="J3577" t="s">
        <v>328</v>
      </c>
      <c r="K3577" t="s">
        <v>328</v>
      </c>
      <c r="L3577" t="s">
        <v>328</v>
      </c>
      <c r="M3577" t="s">
        <v>17121</v>
      </c>
      <c r="N3577" t="s">
        <v>328</v>
      </c>
      <c r="O3577" t="s">
        <v>328</v>
      </c>
    </row>
    <row r="3578" spans="1:15">
      <c r="A3578" t="s">
        <v>3750</v>
      </c>
      <c r="B3578" t="s">
        <v>17122</v>
      </c>
      <c r="C3578" t="s">
        <v>328</v>
      </c>
      <c r="D3578" t="s">
        <v>328</v>
      </c>
      <c r="E3578" t="s">
        <v>12934</v>
      </c>
      <c r="F3578" t="s">
        <v>2907</v>
      </c>
      <c r="G3578" t="s">
        <v>328</v>
      </c>
      <c r="H3578" t="s">
        <v>328</v>
      </c>
      <c r="I3578" t="s">
        <v>328</v>
      </c>
      <c r="J3578" t="s">
        <v>328</v>
      </c>
      <c r="K3578" t="s">
        <v>328</v>
      </c>
      <c r="L3578" t="s">
        <v>328</v>
      </c>
      <c r="M3578" t="s">
        <v>17122</v>
      </c>
      <c r="N3578" t="s">
        <v>328</v>
      </c>
      <c r="O3578" t="s">
        <v>328</v>
      </c>
    </row>
    <row r="3579" spans="1:15">
      <c r="A3579" t="s">
        <v>3750</v>
      </c>
      <c r="B3579" t="s">
        <v>17123</v>
      </c>
      <c r="C3579" t="s">
        <v>328</v>
      </c>
      <c r="D3579" t="s">
        <v>328</v>
      </c>
      <c r="E3579" t="s">
        <v>12934</v>
      </c>
      <c r="F3579" t="s">
        <v>2907</v>
      </c>
      <c r="G3579" t="s">
        <v>328</v>
      </c>
      <c r="H3579" t="s">
        <v>328</v>
      </c>
      <c r="I3579" t="s">
        <v>328</v>
      </c>
      <c r="J3579" t="s">
        <v>328</v>
      </c>
      <c r="K3579" t="s">
        <v>328</v>
      </c>
      <c r="L3579" t="s">
        <v>328</v>
      </c>
      <c r="M3579" t="s">
        <v>17123</v>
      </c>
      <c r="N3579" t="s">
        <v>328</v>
      </c>
      <c r="O3579" t="s">
        <v>328</v>
      </c>
    </row>
    <row r="3580" spans="1:15">
      <c r="A3580" t="s">
        <v>3750</v>
      </c>
      <c r="B3580" t="s">
        <v>17124</v>
      </c>
      <c r="C3580" t="s">
        <v>328</v>
      </c>
      <c r="D3580" t="s">
        <v>328</v>
      </c>
      <c r="E3580" t="s">
        <v>12934</v>
      </c>
      <c r="F3580" t="s">
        <v>2911</v>
      </c>
      <c r="G3580" t="s">
        <v>328</v>
      </c>
      <c r="H3580" t="s">
        <v>328</v>
      </c>
      <c r="I3580" t="s">
        <v>328</v>
      </c>
      <c r="J3580" t="s">
        <v>328</v>
      </c>
      <c r="K3580" t="s">
        <v>328</v>
      </c>
      <c r="L3580" t="s">
        <v>328</v>
      </c>
      <c r="M3580" t="s">
        <v>17124</v>
      </c>
      <c r="N3580" t="s">
        <v>328</v>
      </c>
      <c r="O3580" t="s">
        <v>328</v>
      </c>
    </row>
    <row r="3581" spans="1:15">
      <c r="A3581" t="s">
        <v>3750</v>
      </c>
      <c r="B3581" t="s">
        <v>17125</v>
      </c>
      <c r="C3581" t="s">
        <v>328</v>
      </c>
      <c r="D3581" t="s">
        <v>328</v>
      </c>
      <c r="E3581" t="s">
        <v>2912</v>
      </c>
      <c r="F3581" t="s">
        <v>2911</v>
      </c>
      <c r="G3581" t="s">
        <v>328</v>
      </c>
      <c r="H3581" t="s">
        <v>328</v>
      </c>
      <c r="I3581" t="s">
        <v>328</v>
      </c>
      <c r="J3581" t="s">
        <v>328</v>
      </c>
      <c r="K3581" t="s">
        <v>328</v>
      </c>
      <c r="L3581" t="s">
        <v>328</v>
      </c>
      <c r="M3581" t="s">
        <v>17125</v>
      </c>
      <c r="N3581" t="s">
        <v>328</v>
      </c>
      <c r="O3581" t="s">
        <v>328</v>
      </c>
    </row>
    <row r="3582" spans="1:15">
      <c r="A3582" t="s">
        <v>3750</v>
      </c>
      <c r="B3582" t="s">
        <v>17126</v>
      </c>
      <c r="C3582" t="s">
        <v>328</v>
      </c>
      <c r="D3582" t="s">
        <v>328</v>
      </c>
      <c r="E3582" t="s">
        <v>12934</v>
      </c>
      <c r="F3582" t="s">
        <v>2911</v>
      </c>
      <c r="G3582" t="s">
        <v>328</v>
      </c>
      <c r="H3582" t="s">
        <v>6524</v>
      </c>
      <c r="I3582" t="s">
        <v>328</v>
      </c>
      <c r="J3582" t="s">
        <v>328</v>
      </c>
      <c r="K3582" t="s">
        <v>328</v>
      </c>
      <c r="L3582" t="s">
        <v>328</v>
      </c>
      <c r="M3582" t="s">
        <v>17126</v>
      </c>
      <c r="N3582" t="s">
        <v>328</v>
      </c>
      <c r="O3582" t="s">
        <v>328</v>
      </c>
    </row>
    <row r="3583" spans="1:15">
      <c r="A3583" t="s">
        <v>3750</v>
      </c>
      <c r="B3583" t="s">
        <v>17127</v>
      </c>
      <c r="C3583" t="s">
        <v>328</v>
      </c>
      <c r="D3583" t="s">
        <v>328</v>
      </c>
      <c r="E3583" t="s">
        <v>12934</v>
      </c>
      <c r="F3583" t="s">
        <v>2907</v>
      </c>
      <c r="G3583" t="s">
        <v>328</v>
      </c>
      <c r="H3583" t="s">
        <v>2659</v>
      </c>
      <c r="I3583" t="s">
        <v>328</v>
      </c>
      <c r="J3583" t="s">
        <v>328</v>
      </c>
      <c r="K3583" t="s">
        <v>328</v>
      </c>
      <c r="L3583" t="s">
        <v>328</v>
      </c>
      <c r="M3583" t="s">
        <v>17127</v>
      </c>
      <c r="N3583" t="s">
        <v>328</v>
      </c>
      <c r="O3583" t="s">
        <v>328</v>
      </c>
    </row>
    <row r="3584" spans="1:15">
      <c r="A3584" t="s">
        <v>3750</v>
      </c>
      <c r="B3584" t="s">
        <v>17128</v>
      </c>
      <c r="C3584" t="s">
        <v>328</v>
      </c>
      <c r="D3584" t="s">
        <v>328</v>
      </c>
      <c r="E3584" t="s">
        <v>12934</v>
      </c>
      <c r="F3584" t="s">
        <v>2907</v>
      </c>
      <c r="G3584" t="s">
        <v>328</v>
      </c>
      <c r="H3584" t="s">
        <v>328</v>
      </c>
      <c r="I3584" t="s">
        <v>328</v>
      </c>
      <c r="J3584" t="s">
        <v>328</v>
      </c>
      <c r="K3584" t="s">
        <v>328</v>
      </c>
      <c r="L3584" t="s">
        <v>328</v>
      </c>
      <c r="M3584" t="s">
        <v>17128</v>
      </c>
      <c r="N3584" t="s">
        <v>328</v>
      </c>
      <c r="O3584" t="s">
        <v>328</v>
      </c>
    </row>
    <row r="3585" spans="1:15">
      <c r="A3585" t="s">
        <v>3750</v>
      </c>
      <c r="B3585" t="s">
        <v>17129</v>
      </c>
      <c r="C3585" t="s">
        <v>328</v>
      </c>
      <c r="D3585" t="s">
        <v>328</v>
      </c>
      <c r="E3585" t="s">
        <v>12934</v>
      </c>
      <c r="F3585" t="s">
        <v>2907</v>
      </c>
      <c r="G3585" t="s">
        <v>328</v>
      </c>
      <c r="H3585" t="s">
        <v>6524</v>
      </c>
      <c r="I3585" t="s">
        <v>328</v>
      </c>
      <c r="J3585" t="s">
        <v>328</v>
      </c>
      <c r="K3585" t="s">
        <v>328</v>
      </c>
      <c r="L3585" t="s">
        <v>328</v>
      </c>
      <c r="M3585" t="s">
        <v>17129</v>
      </c>
      <c r="N3585" t="s">
        <v>328</v>
      </c>
      <c r="O3585" t="s">
        <v>328</v>
      </c>
    </row>
    <row r="3586" spans="1:15">
      <c r="A3586" t="s">
        <v>3750</v>
      </c>
      <c r="B3586" t="s">
        <v>17130</v>
      </c>
      <c r="C3586" t="s">
        <v>328</v>
      </c>
      <c r="D3586" t="s">
        <v>328</v>
      </c>
      <c r="E3586" t="s">
        <v>12934</v>
      </c>
      <c r="F3586" t="s">
        <v>2907</v>
      </c>
      <c r="G3586" t="s">
        <v>328</v>
      </c>
      <c r="H3586" t="s">
        <v>2659</v>
      </c>
      <c r="I3586" t="s">
        <v>328</v>
      </c>
      <c r="J3586" t="s">
        <v>328</v>
      </c>
      <c r="K3586" t="s">
        <v>328</v>
      </c>
      <c r="L3586" t="s">
        <v>328</v>
      </c>
      <c r="M3586" t="s">
        <v>17130</v>
      </c>
      <c r="N3586" t="s">
        <v>328</v>
      </c>
      <c r="O3586" t="s">
        <v>328</v>
      </c>
    </row>
    <row r="3587" spans="1:15">
      <c r="A3587" t="s">
        <v>3750</v>
      </c>
      <c r="B3587" t="s">
        <v>17131</v>
      </c>
      <c r="C3587" t="s">
        <v>328</v>
      </c>
      <c r="D3587" t="s">
        <v>328</v>
      </c>
      <c r="E3587" t="s">
        <v>12934</v>
      </c>
      <c r="F3587" t="s">
        <v>2907</v>
      </c>
      <c r="G3587" t="s">
        <v>328</v>
      </c>
      <c r="H3587" t="s">
        <v>328</v>
      </c>
      <c r="I3587" t="s">
        <v>328</v>
      </c>
      <c r="J3587" t="s">
        <v>328</v>
      </c>
      <c r="K3587" t="s">
        <v>328</v>
      </c>
      <c r="L3587" t="s">
        <v>328</v>
      </c>
      <c r="M3587" t="s">
        <v>17131</v>
      </c>
      <c r="N3587" t="s">
        <v>328</v>
      </c>
      <c r="O3587" t="s">
        <v>328</v>
      </c>
    </row>
    <row r="3588" spans="1:15">
      <c r="A3588" t="s">
        <v>3750</v>
      </c>
      <c r="B3588" t="s">
        <v>17132</v>
      </c>
      <c r="C3588" t="s">
        <v>328</v>
      </c>
      <c r="D3588" t="s">
        <v>328</v>
      </c>
      <c r="E3588" t="s">
        <v>12934</v>
      </c>
      <c r="F3588" t="s">
        <v>2911</v>
      </c>
      <c r="G3588" t="s">
        <v>328</v>
      </c>
      <c r="H3588" t="s">
        <v>6524</v>
      </c>
      <c r="I3588" t="s">
        <v>328</v>
      </c>
      <c r="J3588" t="s">
        <v>328</v>
      </c>
      <c r="K3588" t="s">
        <v>328</v>
      </c>
      <c r="L3588" t="s">
        <v>328</v>
      </c>
      <c r="M3588" t="s">
        <v>17132</v>
      </c>
      <c r="N3588" t="s">
        <v>328</v>
      </c>
      <c r="O3588" t="s">
        <v>328</v>
      </c>
    </row>
    <row r="3589" spans="1:15">
      <c r="A3589" t="s">
        <v>3750</v>
      </c>
      <c r="B3589" t="s">
        <v>17133</v>
      </c>
      <c r="C3589" t="s">
        <v>328</v>
      </c>
      <c r="D3589" t="s">
        <v>328</v>
      </c>
      <c r="E3589" t="s">
        <v>2912</v>
      </c>
      <c r="F3589" t="s">
        <v>2911</v>
      </c>
      <c r="G3589" t="s">
        <v>328</v>
      </c>
      <c r="H3589" t="s">
        <v>328</v>
      </c>
      <c r="I3589" t="s">
        <v>328</v>
      </c>
      <c r="J3589" t="s">
        <v>328</v>
      </c>
      <c r="K3589" t="s">
        <v>328</v>
      </c>
      <c r="L3589" t="s">
        <v>328</v>
      </c>
      <c r="M3589" t="s">
        <v>17133</v>
      </c>
      <c r="N3589" t="s">
        <v>328</v>
      </c>
      <c r="O3589" t="s">
        <v>328</v>
      </c>
    </row>
    <row r="3590" spans="1:15">
      <c r="A3590" t="s">
        <v>3750</v>
      </c>
      <c r="B3590" t="s">
        <v>17134</v>
      </c>
      <c r="C3590" t="s">
        <v>328</v>
      </c>
      <c r="D3590" t="s">
        <v>328</v>
      </c>
      <c r="E3590" t="s">
        <v>12934</v>
      </c>
      <c r="F3590" t="s">
        <v>2907</v>
      </c>
      <c r="G3590" t="s">
        <v>328</v>
      </c>
      <c r="H3590" t="s">
        <v>328</v>
      </c>
      <c r="I3590" t="s">
        <v>328</v>
      </c>
      <c r="J3590" t="s">
        <v>328</v>
      </c>
      <c r="K3590" t="s">
        <v>328</v>
      </c>
      <c r="L3590" t="s">
        <v>328</v>
      </c>
      <c r="M3590" t="s">
        <v>17134</v>
      </c>
      <c r="N3590" t="s">
        <v>328</v>
      </c>
      <c r="O3590" t="s">
        <v>328</v>
      </c>
    </row>
    <row r="3591" spans="1:15">
      <c r="A3591" t="s">
        <v>3750</v>
      </c>
      <c r="B3591" t="s">
        <v>17135</v>
      </c>
      <c r="C3591" t="s">
        <v>328</v>
      </c>
      <c r="D3591" t="s">
        <v>328</v>
      </c>
      <c r="E3591" t="s">
        <v>12934</v>
      </c>
      <c r="F3591" t="s">
        <v>2907</v>
      </c>
      <c r="G3591" t="s">
        <v>328</v>
      </c>
      <c r="H3591" t="s">
        <v>328</v>
      </c>
      <c r="I3591" t="s">
        <v>328</v>
      </c>
      <c r="J3591" t="s">
        <v>328</v>
      </c>
      <c r="K3591" t="s">
        <v>328</v>
      </c>
      <c r="L3591" t="s">
        <v>328</v>
      </c>
      <c r="M3591" t="s">
        <v>17135</v>
      </c>
      <c r="N3591" t="s">
        <v>328</v>
      </c>
      <c r="O3591" t="s">
        <v>328</v>
      </c>
    </row>
    <row r="3592" spans="1:15">
      <c r="A3592" t="s">
        <v>3750</v>
      </c>
      <c r="B3592" t="s">
        <v>17136</v>
      </c>
      <c r="C3592" t="s">
        <v>328</v>
      </c>
      <c r="D3592" t="s">
        <v>328</v>
      </c>
      <c r="E3592" t="s">
        <v>12934</v>
      </c>
      <c r="F3592" t="s">
        <v>2907</v>
      </c>
      <c r="G3592" t="s">
        <v>328</v>
      </c>
      <c r="H3592" t="s">
        <v>17137</v>
      </c>
      <c r="I3592" t="s">
        <v>328</v>
      </c>
      <c r="J3592" t="s">
        <v>328</v>
      </c>
      <c r="K3592" t="s">
        <v>328</v>
      </c>
      <c r="L3592" t="s">
        <v>328</v>
      </c>
      <c r="M3592" t="s">
        <v>17138</v>
      </c>
      <c r="N3592" t="s">
        <v>328</v>
      </c>
      <c r="O3592" t="s">
        <v>328</v>
      </c>
    </row>
    <row r="3593" spans="1:15">
      <c r="A3593" t="s">
        <v>3750</v>
      </c>
      <c r="B3593" t="s">
        <v>17139</v>
      </c>
      <c r="C3593" t="s">
        <v>328</v>
      </c>
      <c r="D3593" t="s">
        <v>328</v>
      </c>
      <c r="E3593" t="s">
        <v>12934</v>
      </c>
      <c r="F3593" t="s">
        <v>2907</v>
      </c>
      <c r="G3593" t="s">
        <v>328</v>
      </c>
      <c r="H3593" t="s">
        <v>6518</v>
      </c>
      <c r="I3593" t="s">
        <v>328</v>
      </c>
      <c r="J3593" t="s">
        <v>328</v>
      </c>
      <c r="K3593" t="s">
        <v>328</v>
      </c>
      <c r="L3593" t="s">
        <v>328</v>
      </c>
      <c r="M3593" t="s">
        <v>17140</v>
      </c>
      <c r="N3593" t="s">
        <v>328</v>
      </c>
      <c r="O3593" t="s">
        <v>328</v>
      </c>
    </row>
    <row r="3594" spans="1:15">
      <c r="A3594" t="s">
        <v>3750</v>
      </c>
      <c r="B3594" t="s">
        <v>17141</v>
      </c>
      <c r="C3594" t="s">
        <v>328</v>
      </c>
      <c r="D3594" t="s">
        <v>328</v>
      </c>
      <c r="E3594" t="s">
        <v>12934</v>
      </c>
      <c r="F3594" t="s">
        <v>2907</v>
      </c>
      <c r="G3594" t="s">
        <v>328</v>
      </c>
      <c r="H3594" t="s">
        <v>2659</v>
      </c>
      <c r="I3594" t="s">
        <v>328</v>
      </c>
      <c r="J3594" t="s">
        <v>328</v>
      </c>
      <c r="K3594" t="s">
        <v>328</v>
      </c>
      <c r="L3594" t="s">
        <v>328</v>
      </c>
      <c r="M3594" t="s">
        <v>17142</v>
      </c>
      <c r="N3594" t="s">
        <v>328</v>
      </c>
      <c r="O3594" t="s">
        <v>328</v>
      </c>
    </row>
    <row r="3595" spans="1:15">
      <c r="A3595" t="s">
        <v>3750</v>
      </c>
      <c r="B3595" t="s">
        <v>17143</v>
      </c>
      <c r="C3595" t="s">
        <v>328</v>
      </c>
      <c r="D3595" t="s">
        <v>328</v>
      </c>
      <c r="E3595" t="s">
        <v>12934</v>
      </c>
      <c r="F3595" t="s">
        <v>2907</v>
      </c>
      <c r="G3595" t="s">
        <v>328</v>
      </c>
      <c r="H3595" t="s">
        <v>6524</v>
      </c>
      <c r="I3595" t="s">
        <v>328</v>
      </c>
      <c r="J3595" t="s">
        <v>328</v>
      </c>
      <c r="K3595" t="s">
        <v>328</v>
      </c>
      <c r="L3595" t="s">
        <v>328</v>
      </c>
      <c r="M3595" t="s">
        <v>17143</v>
      </c>
      <c r="N3595" t="s">
        <v>328</v>
      </c>
      <c r="O3595" t="s">
        <v>328</v>
      </c>
    </row>
    <row r="3596" spans="1:15">
      <c r="A3596" t="s">
        <v>3750</v>
      </c>
      <c r="B3596" t="s">
        <v>17144</v>
      </c>
      <c r="C3596" t="s">
        <v>328</v>
      </c>
      <c r="D3596" t="s">
        <v>328</v>
      </c>
      <c r="E3596" t="s">
        <v>12934</v>
      </c>
      <c r="F3596" t="s">
        <v>2907</v>
      </c>
      <c r="G3596" t="s">
        <v>328</v>
      </c>
      <c r="H3596" t="s">
        <v>328</v>
      </c>
      <c r="I3596" t="s">
        <v>328</v>
      </c>
      <c r="J3596" t="s">
        <v>328</v>
      </c>
      <c r="K3596" t="s">
        <v>328</v>
      </c>
      <c r="L3596" t="s">
        <v>328</v>
      </c>
      <c r="M3596" t="s">
        <v>17144</v>
      </c>
      <c r="N3596" t="s">
        <v>328</v>
      </c>
      <c r="O3596" t="s">
        <v>328</v>
      </c>
    </row>
    <row r="3597" spans="1:15">
      <c r="A3597" t="s">
        <v>3750</v>
      </c>
      <c r="B3597" t="s">
        <v>17145</v>
      </c>
      <c r="C3597" t="s">
        <v>328</v>
      </c>
      <c r="D3597" t="s">
        <v>328</v>
      </c>
      <c r="E3597" t="s">
        <v>13773</v>
      </c>
      <c r="F3597" t="s">
        <v>2889</v>
      </c>
      <c r="G3597" t="s">
        <v>328</v>
      </c>
      <c r="H3597" t="s">
        <v>328</v>
      </c>
      <c r="I3597" t="s">
        <v>6497</v>
      </c>
      <c r="J3597" t="s">
        <v>328</v>
      </c>
      <c r="K3597" t="s">
        <v>328</v>
      </c>
      <c r="L3597" t="s">
        <v>328</v>
      </c>
      <c r="M3597" t="s">
        <v>17145</v>
      </c>
      <c r="N3597" t="s">
        <v>328</v>
      </c>
      <c r="O3597" t="s">
        <v>328</v>
      </c>
    </row>
    <row r="3598" spans="1:15">
      <c r="A3598" t="s">
        <v>3750</v>
      </c>
      <c r="B3598" t="s">
        <v>17146</v>
      </c>
      <c r="C3598" t="s">
        <v>328</v>
      </c>
      <c r="D3598" t="s">
        <v>328</v>
      </c>
      <c r="E3598" t="s">
        <v>12934</v>
      </c>
      <c r="F3598" t="s">
        <v>2907</v>
      </c>
      <c r="G3598" t="s">
        <v>328</v>
      </c>
      <c r="H3598" t="s">
        <v>328</v>
      </c>
      <c r="I3598" t="s">
        <v>328</v>
      </c>
      <c r="J3598" t="s">
        <v>328</v>
      </c>
      <c r="K3598" t="s">
        <v>328</v>
      </c>
      <c r="L3598" t="s">
        <v>328</v>
      </c>
      <c r="M3598" t="s">
        <v>17146</v>
      </c>
      <c r="N3598" t="s">
        <v>328</v>
      </c>
      <c r="O3598" t="s">
        <v>328</v>
      </c>
    </row>
    <row r="3599" spans="1:15">
      <c r="A3599" t="s">
        <v>3750</v>
      </c>
      <c r="B3599" t="s">
        <v>16565</v>
      </c>
      <c r="C3599" t="s">
        <v>328</v>
      </c>
      <c r="D3599" t="s">
        <v>328</v>
      </c>
      <c r="E3599" t="s">
        <v>2912</v>
      </c>
      <c r="F3599" t="s">
        <v>2911</v>
      </c>
      <c r="G3599" t="s">
        <v>328</v>
      </c>
      <c r="H3599" t="s">
        <v>328</v>
      </c>
      <c r="I3599" t="s">
        <v>328</v>
      </c>
      <c r="J3599" t="s">
        <v>328</v>
      </c>
      <c r="K3599" t="s">
        <v>328</v>
      </c>
      <c r="L3599" t="s">
        <v>328</v>
      </c>
      <c r="M3599" t="s">
        <v>16565</v>
      </c>
      <c r="N3599" t="s">
        <v>328</v>
      </c>
      <c r="O3599" t="s">
        <v>328</v>
      </c>
    </row>
    <row r="3600" spans="1:15">
      <c r="A3600" t="s">
        <v>3750</v>
      </c>
      <c r="B3600" t="s">
        <v>17147</v>
      </c>
      <c r="C3600" t="s">
        <v>328</v>
      </c>
      <c r="D3600" t="s">
        <v>328</v>
      </c>
      <c r="E3600" t="s">
        <v>12934</v>
      </c>
      <c r="F3600" t="s">
        <v>2907</v>
      </c>
      <c r="G3600" t="s">
        <v>328</v>
      </c>
      <c r="H3600" t="s">
        <v>328</v>
      </c>
      <c r="I3600" t="s">
        <v>328</v>
      </c>
      <c r="J3600" t="s">
        <v>328</v>
      </c>
      <c r="K3600" t="s">
        <v>328</v>
      </c>
      <c r="L3600" t="s">
        <v>328</v>
      </c>
      <c r="M3600" t="s">
        <v>17147</v>
      </c>
      <c r="N3600" t="s">
        <v>328</v>
      </c>
      <c r="O3600" t="s">
        <v>328</v>
      </c>
    </row>
    <row r="3601" spans="1:15">
      <c r="A3601" t="s">
        <v>3750</v>
      </c>
      <c r="B3601" t="s">
        <v>17148</v>
      </c>
      <c r="C3601" t="s">
        <v>328</v>
      </c>
      <c r="D3601" t="s">
        <v>328</v>
      </c>
      <c r="E3601" t="s">
        <v>12934</v>
      </c>
      <c r="F3601" t="s">
        <v>2907</v>
      </c>
      <c r="G3601" t="s">
        <v>328</v>
      </c>
      <c r="H3601" t="s">
        <v>6518</v>
      </c>
      <c r="I3601" t="s">
        <v>6505</v>
      </c>
      <c r="J3601" t="s">
        <v>6507</v>
      </c>
      <c r="K3601" t="s">
        <v>328</v>
      </c>
      <c r="L3601">
        <v>154</v>
      </c>
      <c r="M3601" t="s">
        <v>17148</v>
      </c>
      <c r="N3601" t="s">
        <v>328</v>
      </c>
      <c r="O3601" t="s">
        <v>328</v>
      </c>
    </row>
    <row r="3602" spans="1:15">
      <c r="A3602" t="s">
        <v>3750</v>
      </c>
      <c r="B3602" t="s">
        <v>17149</v>
      </c>
      <c r="C3602" t="s">
        <v>328</v>
      </c>
      <c r="D3602" t="s">
        <v>328</v>
      </c>
      <c r="E3602" t="s">
        <v>12934</v>
      </c>
      <c r="F3602" t="s">
        <v>2907</v>
      </c>
      <c r="G3602" t="s">
        <v>328</v>
      </c>
      <c r="H3602" t="s">
        <v>328</v>
      </c>
      <c r="I3602" t="s">
        <v>328</v>
      </c>
      <c r="J3602" t="s">
        <v>328</v>
      </c>
      <c r="K3602" t="s">
        <v>328</v>
      </c>
      <c r="L3602" t="s">
        <v>328</v>
      </c>
      <c r="M3602" t="s">
        <v>17149</v>
      </c>
      <c r="N3602" t="s">
        <v>328</v>
      </c>
      <c r="O3602" t="s">
        <v>328</v>
      </c>
    </row>
    <row r="3603" spans="1:15">
      <c r="A3603" t="s">
        <v>3750</v>
      </c>
      <c r="B3603" t="s">
        <v>17150</v>
      </c>
      <c r="C3603" t="s">
        <v>328</v>
      </c>
      <c r="D3603" t="s">
        <v>328</v>
      </c>
      <c r="E3603" t="s">
        <v>12934</v>
      </c>
      <c r="F3603" t="s">
        <v>2907</v>
      </c>
      <c r="G3603" t="s">
        <v>328</v>
      </c>
      <c r="H3603" t="s">
        <v>6524</v>
      </c>
      <c r="I3603" t="s">
        <v>328</v>
      </c>
      <c r="J3603" t="s">
        <v>328</v>
      </c>
      <c r="K3603" t="s">
        <v>328</v>
      </c>
      <c r="L3603" t="s">
        <v>328</v>
      </c>
      <c r="M3603" t="s">
        <v>17150</v>
      </c>
      <c r="N3603" t="s">
        <v>328</v>
      </c>
      <c r="O3603" t="s">
        <v>328</v>
      </c>
    </row>
    <row r="3604" spans="1:15">
      <c r="A3604" t="s">
        <v>3750</v>
      </c>
      <c r="B3604" t="s">
        <v>17151</v>
      </c>
      <c r="C3604" t="s">
        <v>328</v>
      </c>
      <c r="D3604" t="s">
        <v>328</v>
      </c>
      <c r="E3604" t="s">
        <v>12934</v>
      </c>
      <c r="F3604" t="s">
        <v>2907</v>
      </c>
      <c r="G3604" t="s">
        <v>328</v>
      </c>
      <c r="H3604" t="s">
        <v>6524</v>
      </c>
      <c r="I3604" t="s">
        <v>328</v>
      </c>
      <c r="J3604" t="s">
        <v>328</v>
      </c>
      <c r="K3604" t="s">
        <v>328</v>
      </c>
      <c r="L3604" t="s">
        <v>328</v>
      </c>
      <c r="M3604" t="s">
        <v>17150</v>
      </c>
      <c r="N3604" t="s">
        <v>328</v>
      </c>
      <c r="O3604" t="s">
        <v>328</v>
      </c>
    </row>
    <row r="3605" spans="1:15">
      <c r="A3605" t="s">
        <v>3750</v>
      </c>
      <c r="B3605" t="s">
        <v>17152</v>
      </c>
      <c r="C3605" t="s">
        <v>328</v>
      </c>
      <c r="D3605" t="s">
        <v>328</v>
      </c>
      <c r="E3605" t="s">
        <v>12934</v>
      </c>
      <c r="F3605" t="s">
        <v>2907</v>
      </c>
      <c r="G3605" t="s">
        <v>328</v>
      </c>
      <c r="H3605" t="s">
        <v>6518</v>
      </c>
      <c r="I3605" t="s">
        <v>328</v>
      </c>
      <c r="J3605" t="s">
        <v>328</v>
      </c>
      <c r="K3605" t="s">
        <v>328</v>
      </c>
      <c r="L3605" t="s">
        <v>328</v>
      </c>
      <c r="M3605" t="s">
        <v>17153</v>
      </c>
      <c r="N3605" t="s">
        <v>328</v>
      </c>
      <c r="O3605" t="s">
        <v>328</v>
      </c>
    </row>
    <row r="3606" spans="1:15">
      <c r="A3606" t="s">
        <v>3750</v>
      </c>
      <c r="B3606" t="s">
        <v>17154</v>
      </c>
      <c r="C3606" t="s">
        <v>328</v>
      </c>
      <c r="D3606" t="s">
        <v>328</v>
      </c>
      <c r="E3606" t="s">
        <v>2912</v>
      </c>
      <c r="F3606" t="s">
        <v>2911</v>
      </c>
      <c r="G3606" t="s">
        <v>328</v>
      </c>
      <c r="H3606" t="s">
        <v>6518</v>
      </c>
      <c r="I3606" t="s">
        <v>328</v>
      </c>
      <c r="J3606" t="s">
        <v>328</v>
      </c>
      <c r="K3606" t="s">
        <v>328</v>
      </c>
      <c r="L3606" t="s">
        <v>328</v>
      </c>
      <c r="M3606" t="s">
        <v>17155</v>
      </c>
      <c r="N3606" t="s">
        <v>328</v>
      </c>
      <c r="O3606" t="s">
        <v>328</v>
      </c>
    </row>
    <row r="3607" spans="1:15">
      <c r="A3607" t="s">
        <v>3750</v>
      </c>
      <c r="B3607" t="s">
        <v>17156</v>
      </c>
      <c r="C3607" t="s">
        <v>328</v>
      </c>
      <c r="D3607" t="s">
        <v>328</v>
      </c>
      <c r="E3607" t="s">
        <v>12934</v>
      </c>
      <c r="F3607" t="s">
        <v>2907</v>
      </c>
      <c r="G3607" t="s">
        <v>328</v>
      </c>
      <c r="H3607" t="s">
        <v>6518</v>
      </c>
      <c r="I3607" t="s">
        <v>328</v>
      </c>
      <c r="J3607" t="s">
        <v>328</v>
      </c>
      <c r="K3607" t="s">
        <v>328</v>
      </c>
      <c r="L3607" t="s">
        <v>328</v>
      </c>
      <c r="M3607" t="s">
        <v>17157</v>
      </c>
      <c r="N3607" t="s">
        <v>328</v>
      </c>
      <c r="O3607" t="s">
        <v>328</v>
      </c>
    </row>
    <row r="3608" spans="1:15">
      <c r="A3608" t="s">
        <v>3750</v>
      </c>
      <c r="B3608" t="s">
        <v>17158</v>
      </c>
      <c r="C3608" t="s">
        <v>328</v>
      </c>
      <c r="D3608" t="s">
        <v>328</v>
      </c>
      <c r="E3608" t="s">
        <v>12934</v>
      </c>
      <c r="F3608" t="s">
        <v>2907</v>
      </c>
      <c r="G3608" t="s">
        <v>328</v>
      </c>
      <c r="H3608" t="s">
        <v>6518</v>
      </c>
      <c r="I3608" t="s">
        <v>328</v>
      </c>
      <c r="J3608" t="s">
        <v>328</v>
      </c>
      <c r="K3608" t="s">
        <v>328</v>
      </c>
      <c r="L3608" t="s">
        <v>328</v>
      </c>
      <c r="M3608" t="s">
        <v>17159</v>
      </c>
      <c r="N3608" t="s">
        <v>328</v>
      </c>
      <c r="O3608" t="s">
        <v>328</v>
      </c>
    </row>
    <row r="3609" spans="1:15">
      <c r="A3609" t="s">
        <v>3750</v>
      </c>
      <c r="B3609" t="s">
        <v>17160</v>
      </c>
      <c r="C3609" t="s">
        <v>328</v>
      </c>
      <c r="D3609" t="s">
        <v>328</v>
      </c>
      <c r="E3609" t="s">
        <v>12934</v>
      </c>
      <c r="F3609" t="s">
        <v>2907</v>
      </c>
      <c r="G3609" t="s">
        <v>328</v>
      </c>
      <c r="H3609" t="s">
        <v>328</v>
      </c>
      <c r="I3609" t="s">
        <v>328</v>
      </c>
      <c r="J3609" t="s">
        <v>328</v>
      </c>
      <c r="K3609" t="s">
        <v>328</v>
      </c>
      <c r="L3609" t="s">
        <v>328</v>
      </c>
      <c r="M3609" t="s">
        <v>17161</v>
      </c>
      <c r="N3609" t="s">
        <v>328</v>
      </c>
      <c r="O3609" t="s">
        <v>328</v>
      </c>
    </row>
    <row r="3610" spans="1:15">
      <c r="A3610" t="s">
        <v>3750</v>
      </c>
      <c r="B3610" t="s">
        <v>17162</v>
      </c>
      <c r="C3610" t="s">
        <v>328</v>
      </c>
      <c r="D3610" t="s">
        <v>328</v>
      </c>
      <c r="E3610" t="s">
        <v>13773</v>
      </c>
      <c r="F3610" t="s">
        <v>2889</v>
      </c>
      <c r="G3610" t="s">
        <v>328</v>
      </c>
      <c r="H3610" t="s">
        <v>328</v>
      </c>
      <c r="I3610" t="s">
        <v>6497</v>
      </c>
      <c r="J3610" t="s">
        <v>328</v>
      </c>
      <c r="K3610" t="s">
        <v>328</v>
      </c>
      <c r="L3610" t="s">
        <v>328</v>
      </c>
      <c r="M3610" t="s">
        <v>17162</v>
      </c>
      <c r="N3610" t="s">
        <v>328</v>
      </c>
      <c r="O3610" t="s">
        <v>328</v>
      </c>
    </row>
    <row r="3611" spans="1:15">
      <c r="A3611" t="s">
        <v>3750</v>
      </c>
      <c r="B3611" t="s">
        <v>17163</v>
      </c>
      <c r="C3611" t="s">
        <v>328</v>
      </c>
      <c r="D3611" t="s">
        <v>328</v>
      </c>
      <c r="E3611" t="s">
        <v>12934</v>
      </c>
      <c r="F3611" t="s">
        <v>2907</v>
      </c>
      <c r="G3611" t="s">
        <v>328</v>
      </c>
      <c r="H3611" t="s">
        <v>328</v>
      </c>
      <c r="I3611" t="s">
        <v>328</v>
      </c>
      <c r="J3611" t="s">
        <v>328</v>
      </c>
      <c r="K3611" t="s">
        <v>328</v>
      </c>
      <c r="L3611" t="s">
        <v>328</v>
      </c>
      <c r="M3611" t="s">
        <v>17163</v>
      </c>
      <c r="N3611" t="s">
        <v>328</v>
      </c>
      <c r="O3611" t="s">
        <v>328</v>
      </c>
    </row>
    <row r="3612" spans="1:15">
      <c r="A3612" t="s">
        <v>3750</v>
      </c>
      <c r="B3612" t="s">
        <v>17164</v>
      </c>
      <c r="C3612" t="s">
        <v>328</v>
      </c>
      <c r="D3612" t="s">
        <v>328</v>
      </c>
      <c r="E3612" t="s">
        <v>12934</v>
      </c>
      <c r="F3612" t="s">
        <v>2889</v>
      </c>
      <c r="G3612" t="s">
        <v>328</v>
      </c>
      <c r="H3612" t="s">
        <v>328</v>
      </c>
      <c r="I3612" t="s">
        <v>328</v>
      </c>
      <c r="J3612" t="s">
        <v>328</v>
      </c>
      <c r="K3612" t="s">
        <v>328</v>
      </c>
      <c r="L3612" t="s">
        <v>328</v>
      </c>
      <c r="M3612" t="s">
        <v>17164</v>
      </c>
      <c r="N3612" t="s">
        <v>328</v>
      </c>
      <c r="O3612" t="s">
        <v>328</v>
      </c>
    </row>
    <row r="3613" spans="1:15">
      <c r="A3613" t="s">
        <v>3750</v>
      </c>
      <c r="B3613" t="s">
        <v>17165</v>
      </c>
      <c r="C3613" t="s">
        <v>328</v>
      </c>
      <c r="D3613" t="s">
        <v>328</v>
      </c>
      <c r="E3613" t="s">
        <v>13773</v>
      </c>
      <c r="F3613" t="s">
        <v>2889</v>
      </c>
      <c r="G3613" t="s">
        <v>328</v>
      </c>
      <c r="H3613" t="s">
        <v>328</v>
      </c>
      <c r="I3613" t="s">
        <v>6497</v>
      </c>
      <c r="J3613" t="s">
        <v>328</v>
      </c>
      <c r="K3613" t="s">
        <v>328</v>
      </c>
      <c r="L3613" t="s">
        <v>328</v>
      </c>
      <c r="M3613" t="s">
        <v>17165</v>
      </c>
      <c r="N3613" t="s">
        <v>328</v>
      </c>
      <c r="O3613" t="s">
        <v>328</v>
      </c>
    </row>
    <row r="3614" spans="1:15">
      <c r="A3614" t="s">
        <v>3750</v>
      </c>
      <c r="B3614" t="s">
        <v>17166</v>
      </c>
      <c r="C3614" t="s">
        <v>328</v>
      </c>
      <c r="D3614" t="s">
        <v>328</v>
      </c>
      <c r="E3614" t="s">
        <v>12934</v>
      </c>
      <c r="F3614" t="s">
        <v>2907</v>
      </c>
      <c r="G3614" t="s">
        <v>328</v>
      </c>
      <c r="H3614" t="s">
        <v>328</v>
      </c>
      <c r="I3614" t="s">
        <v>328</v>
      </c>
      <c r="J3614" t="s">
        <v>328</v>
      </c>
      <c r="K3614" t="s">
        <v>328</v>
      </c>
      <c r="L3614" t="s">
        <v>328</v>
      </c>
      <c r="M3614" t="s">
        <v>17166</v>
      </c>
      <c r="N3614" t="s">
        <v>328</v>
      </c>
      <c r="O3614" t="s">
        <v>328</v>
      </c>
    </row>
    <row r="3615" spans="1:15">
      <c r="A3615" t="s">
        <v>3750</v>
      </c>
      <c r="B3615" t="s">
        <v>17167</v>
      </c>
      <c r="C3615" t="s">
        <v>328</v>
      </c>
      <c r="D3615" t="s">
        <v>328</v>
      </c>
      <c r="E3615" t="s">
        <v>12934</v>
      </c>
      <c r="F3615" t="s">
        <v>2907</v>
      </c>
      <c r="G3615" t="s">
        <v>328</v>
      </c>
      <c r="H3615" t="s">
        <v>2659</v>
      </c>
      <c r="I3615" t="s">
        <v>328</v>
      </c>
      <c r="J3615" t="s">
        <v>328</v>
      </c>
      <c r="K3615" t="s">
        <v>328</v>
      </c>
      <c r="L3615" t="s">
        <v>328</v>
      </c>
      <c r="M3615" t="s">
        <v>17167</v>
      </c>
      <c r="N3615" t="s">
        <v>328</v>
      </c>
      <c r="O3615" t="s">
        <v>328</v>
      </c>
    </row>
    <row r="3616" spans="1:15">
      <c r="A3616" t="s">
        <v>3750</v>
      </c>
      <c r="B3616" t="s">
        <v>17168</v>
      </c>
      <c r="C3616" t="s">
        <v>328</v>
      </c>
      <c r="D3616" t="s">
        <v>328</v>
      </c>
      <c r="E3616" t="s">
        <v>12934</v>
      </c>
      <c r="F3616" t="s">
        <v>2907</v>
      </c>
      <c r="G3616" t="s">
        <v>328</v>
      </c>
      <c r="H3616" t="s">
        <v>328</v>
      </c>
      <c r="I3616" t="s">
        <v>328</v>
      </c>
      <c r="J3616" t="s">
        <v>328</v>
      </c>
      <c r="K3616" t="s">
        <v>328</v>
      </c>
      <c r="L3616" t="s">
        <v>328</v>
      </c>
      <c r="M3616" t="s">
        <v>17168</v>
      </c>
      <c r="N3616" t="s">
        <v>328</v>
      </c>
      <c r="O3616" t="s">
        <v>328</v>
      </c>
    </row>
    <row r="3617" spans="1:15">
      <c r="A3617" t="s">
        <v>3750</v>
      </c>
      <c r="B3617" t="s">
        <v>17169</v>
      </c>
      <c r="C3617" t="s">
        <v>328</v>
      </c>
      <c r="D3617" t="s">
        <v>328</v>
      </c>
      <c r="E3617" t="s">
        <v>12934</v>
      </c>
      <c r="F3617" t="s">
        <v>2907</v>
      </c>
      <c r="G3617" t="s">
        <v>328</v>
      </c>
      <c r="H3617" t="s">
        <v>6522</v>
      </c>
      <c r="I3617" t="s">
        <v>328</v>
      </c>
      <c r="J3617" t="s">
        <v>328</v>
      </c>
      <c r="K3617" t="s">
        <v>328</v>
      </c>
      <c r="L3617" t="s">
        <v>328</v>
      </c>
      <c r="M3617" t="s">
        <v>17169</v>
      </c>
      <c r="N3617" t="s">
        <v>328</v>
      </c>
      <c r="O3617" t="s">
        <v>328</v>
      </c>
    </row>
    <row r="3618" spans="1:15">
      <c r="A3618" t="s">
        <v>3750</v>
      </c>
      <c r="B3618" t="s">
        <v>1402</v>
      </c>
      <c r="C3618" t="s">
        <v>328</v>
      </c>
      <c r="D3618" t="s">
        <v>328</v>
      </c>
      <c r="E3618" t="s">
        <v>12934</v>
      </c>
      <c r="F3618" t="s">
        <v>2907</v>
      </c>
      <c r="G3618" t="s">
        <v>328</v>
      </c>
      <c r="H3618" t="s">
        <v>328</v>
      </c>
      <c r="I3618" t="s">
        <v>328</v>
      </c>
      <c r="J3618" t="s">
        <v>328</v>
      </c>
      <c r="K3618" t="s">
        <v>328</v>
      </c>
      <c r="L3618" t="s">
        <v>328</v>
      </c>
      <c r="M3618" t="s">
        <v>1402</v>
      </c>
      <c r="N3618" t="s">
        <v>328</v>
      </c>
      <c r="O3618" t="s">
        <v>328</v>
      </c>
    </row>
    <row r="3619" spans="1:15">
      <c r="A3619" t="s">
        <v>3750</v>
      </c>
      <c r="B3619" t="s">
        <v>1412</v>
      </c>
      <c r="C3619" t="s">
        <v>328</v>
      </c>
      <c r="D3619" t="s">
        <v>328</v>
      </c>
      <c r="E3619" t="s">
        <v>12934</v>
      </c>
      <c r="F3619" t="s">
        <v>2907</v>
      </c>
      <c r="G3619" t="s">
        <v>328</v>
      </c>
      <c r="H3619" t="s">
        <v>328</v>
      </c>
      <c r="I3619" t="s">
        <v>328</v>
      </c>
      <c r="J3619" t="s">
        <v>328</v>
      </c>
      <c r="K3619" t="s">
        <v>328</v>
      </c>
      <c r="L3619" t="s">
        <v>328</v>
      </c>
      <c r="M3619" t="s">
        <v>1412</v>
      </c>
      <c r="N3619" t="s">
        <v>328</v>
      </c>
      <c r="O3619" t="s">
        <v>328</v>
      </c>
    </row>
    <row r="3620" spans="1:15">
      <c r="A3620" t="s">
        <v>3750</v>
      </c>
      <c r="B3620" t="s">
        <v>17170</v>
      </c>
      <c r="C3620" t="s">
        <v>328</v>
      </c>
      <c r="D3620" t="s">
        <v>328</v>
      </c>
      <c r="E3620" t="s">
        <v>12934</v>
      </c>
      <c r="F3620" t="s">
        <v>2907</v>
      </c>
      <c r="G3620" t="s">
        <v>328</v>
      </c>
      <c r="H3620" t="s">
        <v>328</v>
      </c>
      <c r="I3620" t="s">
        <v>328</v>
      </c>
      <c r="J3620" t="s">
        <v>328</v>
      </c>
      <c r="K3620" t="s">
        <v>328</v>
      </c>
      <c r="L3620" t="s">
        <v>328</v>
      </c>
      <c r="M3620" t="s">
        <v>17170</v>
      </c>
      <c r="N3620" t="s">
        <v>328</v>
      </c>
      <c r="O3620" t="s">
        <v>328</v>
      </c>
    </row>
    <row r="3621" spans="1:15">
      <c r="A3621" t="s">
        <v>3750</v>
      </c>
      <c r="B3621" t="s">
        <v>17171</v>
      </c>
      <c r="C3621" t="s">
        <v>328</v>
      </c>
      <c r="D3621" t="s">
        <v>328</v>
      </c>
      <c r="E3621" t="s">
        <v>12934</v>
      </c>
      <c r="F3621" t="s">
        <v>2907</v>
      </c>
      <c r="G3621" t="s">
        <v>328</v>
      </c>
      <c r="H3621" t="s">
        <v>6524</v>
      </c>
      <c r="I3621" t="s">
        <v>328</v>
      </c>
      <c r="J3621" t="s">
        <v>328</v>
      </c>
      <c r="K3621" t="s">
        <v>328</v>
      </c>
      <c r="L3621" t="s">
        <v>328</v>
      </c>
      <c r="M3621" t="s">
        <v>17171</v>
      </c>
      <c r="N3621" t="s">
        <v>328</v>
      </c>
      <c r="O3621" t="s">
        <v>328</v>
      </c>
    </row>
    <row r="3622" spans="1:15">
      <c r="A3622" t="s">
        <v>3750</v>
      </c>
      <c r="B3622" t="s">
        <v>17172</v>
      </c>
      <c r="C3622" t="s">
        <v>328</v>
      </c>
      <c r="D3622" t="s">
        <v>328</v>
      </c>
      <c r="E3622" t="s">
        <v>12934</v>
      </c>
      <c r="F3622" t="s">
        <v>2907</v>
      </c>
      <c r="G3622" t="s">
        <v>328</v>
      </c>
      <c r="H3622" t="s">
        <v>328</v>
      </c>
      <c r="I3622" t="s">
        <v>328</v>
      </c>
      <c r="J3622" t="s">
        <v>328</v>
      </c>
      <c r="K3622" t="s">
        <v>328</v>
      </c>
      <c r="L3622" t="s">
        <v>328</v>
      </c>
      <c r="M3622" t="s">
        <v>17172</v>
      </c>
      <c r="N3622" t="s">
        <v>328</v>
      </c>
      <c r="O3622" t="s">
        <v>328</v>
      </c>
    </row>
    <row r="3623" spans="1:15">
      <c r="A3623" t="s">
        <v>3750</v>
      </c>
      <c r="B3623" t="s">
        <v>17173</v>
      </c>
      <c r="C3623" t="s">
        <v>328</v>
      </c>
      <c r="D3623" t="s">
        <v>328</v>
      </c>
      <c r="E3623" t="s">
        <v>12934</v>
      </c>
      <c r="F3623" t="s">
        <v>2907</v>
      </c>
      <c r="G3623" t="s">
        <v>328</v>
      </c>
      <c r="H3623" t="s">
        <v>328</v>
      </c>
      <c r="I3623" t="s">
        <v>328</v>
      </c>
      <c r="J3623" t="s">
        <v>328</v>
      </c>
      <c r="K3623" t="s">
        <v>328</v>
      </c>
      <c r="L3623" t="s">
        <v>328</v>
      </c>
      <c r="M3623" t="s">
        <v>17173</v>
      </c>
      <c r="N3623" t="s">
        <v>328</v>
      </c>
      <c r="O3623" t="s">
        <v>328</v>
      </c>
    </row>
    <row r="3624" spans="1:15">
      <c r="A3624" t="s">
        <v>3750</v>
      </c>
      <c r="B3624" t="s">
        <v>17174</v>
      </c>
      <c r="C3624" t="s">
        <v>328</v>
      </c>
      <c r="D3624" t="s">
        <v>328</v>
      </c>
      <c r="E3624" t="s">
        <v>12934</v>
      </c>
      <c r="F3624" t="s">
        <v>2907</v>
      </c>
      <c r="G3624" t="s">
        <v>328</v>
      </c>
      <c r="H3624" t="s">
        <v>328</v>
      </c>
      <c r="I3624" t="s">
        <v>328</v>
      </c>
      <c r="J3624" t="s">
        <v>328</v>
      </c>
      <c r="K3624" t="s">
        <v>328</v>
      </c>
      <c r="L3624" t="s">
        <v>328</v>
      </c>
      <c r="M3624" t="s">
        <v>17174</v>
      </c>
      <c r="N3624" t="s">
        <v>328</v>
      </c>
      <c r="O3624" t="s">
        <v>328</v>
      </c>
    </row>
    <row r="3625" spans="1:15">
      <c r="A3625" t="s">
        <v>3750</v>
      </c>
      <c r="B3625" t="s">
        <v>17175</v>
      </c>
      <c r="C3625" t="s">
        <v>328</v>
      </c>
      <c r="D3625" t="s">
        <v>328</v>
      </c>
      <c r="E3625" t="s">
        <v>12934</v>
      </c>
      <c r="F3625" t="s">
        <v>2907</v>
      </c>
      <c r="G3625" t="s">
        <v>328</v>
      </c>
      <c r="H3625" t="s">
        <v>328</v>
      </c>
      <c r="I3625" t="s">
        <v>328</v>
      </c>
      <c r="J3625" t="s">
        <v>328</v>
      </c>
      <c r="K3625" t="s">
        <v>328</v>
      </c>
      <c r="L3625" t="s">
        <v>328</v>
      </c>
      <c r="M3625" t="s">
        <v>17175</v>
      </c>
      <c r="N3625" t="s">
        <v>328</v>
      </c>
      <c r="O3625" t="s">
        <v>328</v>
      </c>
    </row>
    <row r="3626" spans="1:15">
      <c r="A3626" t="s">
        <v>3750</v>
      </c>
      <c r="B3626" t="s">
        <v>17176</v>
      </c>
      <c r="C3626" t="s">
        <v>328</v>
      </c>
      <c r="D3626" t="s">
        <v>328</v>
      </c>
      <c r="E3626" t="s">
        <v>12934</v>
      </c>
      <c r="F3626" t="s">
        <v>2907</v>
      </c>
      <c r="G3626" t="s">
        <v>328</v>
      </c>
      <c r="H3626" t="s">
        <v>6524</v>
      </c>
      <c r="I3626" t="s">
        <v>328</v>
      </c>
      <c r="J3626" t="s">
        <v>328</v>
      </c>
      <c r="K3626" t="s">
        <v>328</v>
      </c>
      <c r="L3626" t="s">
        <v>328</v>
      </c>
      <c r="M3626" t="s">
        <v>17176</v>
      </c>
      <c r="N3626" t="s">
        <v>328</v>
      </c>
      <c r="O3626" t="s">
        <v>328</v>
      </c>
    </row>
    <row r="3627" spans="1:15">
      <c r="A3627" t="s">
        <v>3750</v>
      </c>
      <c r="B3627" t="s">
        <v>17177</v>
      </c>
      <c r="C3627" t="s">
        <v>328</v>
      </c>
      <c r="D3627" t="s">
        <v>328</v>
      </c>
      <c r="E3627" t="s">
        <v>12934</v>
      </c>
      <c r="F3627" t="s">
        <v>2907</v>
      </c>
      <c r="G3627" t="s">
        <v>328</v>
      </c>
      <c r="H3627" t="s">
        <v>328</v>
      </c>
      <c r="I3627" t="s">
        <v>328</v>
      </c>
      <c r="J3627" t="s">
        <v>328</v>
      </c>
      <c r="K3627" t="s">
        <v>328</v>
      </c>
      <c r="L3627" t="s">
        <v>328</v>
      </c>
      <c r="M3627" t="s">
        <v>17177</v>
      </c>
      <c r="N3627" t="s">
        <v>328</v>
      </c>
      <c r="O3627" t="s">
        <v>328</v>
      </c>
    </row>
    <row r="3628" spans="1:15">
      <c r="A3628" t="s">
        <v>3750</v>
      </c>
      <c r="B3628" t="s">
        <v>17178</v>
      </c>
      <c r="C3628" t="s">
        <v>328</v>
      </c>
      <c r="D3628" t="s">
        <v>328</v>
      </c>
      <c r="E3628" t="s">
        <v>12934</v>
      </c>
      <c r="F3628" t="s">
        <v>2907</v>
      </c>
      <c r="G3628" t="s">
        <v>328</v>
      </c>
      <c r="H3628" t="s">
        <v>328</v>
      </c>
      <c r="I3628" t="s">
        <v>328</v>
      </c>
      <c r="J3628" t="s">
        <v>328</v>
      </c>
      <c r="K3628" t="s">
        <v>328</v>
      </c>
      <c r="L3628" t="s">
        <v>328</v>
      </c>
      <c r="M3628" t="s">
        <v>17178</v>
      </c>
      <c r="N3628" t="s">
        <v>328</v>
      </c>
      <c r="O3628" t="s">
        <v>328</v>
      </c>
    </row>
    <row r="3629" spans="1:15">
      <c r="A3629" t="s">
        <v>3750</v>
      </c>
      <c r="B3629" t="s">
        <v>17179</v>
      </c>
      <c r="C3629" t="s">
        <v>328</v>
      </c>
      <c r="D3629" t="s">
        <v>328</v>
      </c>
      <c r="E3629" t="s">
        <v>12934</v>
      </c>
      <c r="F3629" t="s">
        <v>2907</v>
      </c>
      <c r="G3629" t="s">
        <v>328</v>
      </c>
      <c r="H3629" t="s">
        <v>328</v>
      </c>
      <c r="I3629" t="s">
        <v>328</v>
      </c>
      <c r="J3629" t="s">
        <v>328</v>
      </c>
      <c r="K3629" t="s">
        <v>328</v>
      </c>
      <c r="L3629" t="s">
        <v>328</v>
      </c>
      <c r="M3629" t="s">
        <v>17179</v>
      </c>
      <c r="N3629" t="s">
        <v>328</v>
      </c>
      <c r="O3629" t="s">
        <v>328</v>
      </c>
    </row>
    <row r="3630" spans="1:15">
      <c r="A3630" t="s">
        <v>3750</v>
      </c>
      <c r="B3630" t="s">
        <v>17180</v>
      </c>
      <c r="C3630" t="s">
        <v>328</v>
      </c>
      <c r="D3630" t="s">
        <v>328</v>
      </c>
      <c r="E3630" t="s">
        <v>12934</v>
      </c>
      <c r="F3630" t="s">
        <v>2907</v>
      </c>
      <c r="G3630" t="s">
        <v>328</v>
      </c>
      <c r="H3630" t="s">
        <v>6524</v>
      </c>
      <c r="I3630" t="s">
        <v>328</v>
      </c>
      <c r="J3630" t="s">
        <v>328</v>
      </c>
      <c r="K3630" t="s">
        <v>328</v>
      </c>
      <c r="L3630" t="s">
        <v>328</v>
      </c>
      <c r="M3630" t="s">
        <v>17180</v>
      </c>
      <c r="N3630" t="s">
        <v>328</v>
      </c>
      <c r="O3630" t="s">
        <v>328</v>
      </c>
    </row>
    <row r="3631" spans="1:15">
      <c r="A3631" t="s">
        <v>3750</v>
      </c>
      <c r="B3631" t="s">
        <v>17181</v>
      </c>
      <c r="C3631" t="s">
        <v>328</v>
      </c>
      <c r="D3631" t="s">
        <v>328</v>
      </c>
      <c r="E3631" t="s">
        <v>12934</v>
      </c>
      <c r="F3631" t="s">
        <v>2907</v>
      </c>
      <c r="G3631" t="s">
        <v>328</v>
      </c>
      <c r="H3631" t="s">
        <v>328</v>
      </c>
      <c r="I3631" t="s">
        <v>328</v>
      </c>
      <c r="J3631" t="s">
        <v>328</v>
      </c>
      <c r="K3631" t="s">
        <v>328</v>
      </c>
      <c r="L3631" t="s">
        <v>328</v>
      </c>
      <c r="M3631" t="s">
        <v>17181</v>
      </c>
      <c r="N3631" t="s">
        <v>328</v>
      </c>
      <c r="O3631" t="s">
        <v>328</v>
      </c>
    </row>
    <row r="3632" spans="1:15">
      <c r="A3632" t="s">
        <v>3750</v>
      </c>
      <c r="B3632" t="s">
        <v>17182</v>
      </c>
      <c r="C3632" t="s">
        <v>328</v>
      </c>
      <c r="D3632" t="s">
        <v>328</v>
      </c>
      <c r="E3632" t="s">
        <v>12934</v>
      </c>
      <c r="F3632" t="s">
        <v>2907</v>
      </c>
      <c r="G3632" t="s">
        <v>328</v>
      </c>
      <c r="H3632" t="s">
        <v>328</v>
      </c>
      <c r="I3632" t="s">
        <v>328</v>
      </c>
      <c r="J3632" t="s">
        <v>328</v>
      </c>
      <c r="K3632" t="s">
        <v>328</v>
      </c>
      <c r="L3632" t="s">
        <v>328</v>
      </c>
      <c r="M3632" t="s">
        <v>17182</v>
      </c>
      <c r="N3632" t="s">
        <v>328</v>
      </c>
      <c r="O3632" t="s">
        <v>328</v>
      </c>
    </row>
    <row r="3633" spans="1:15">
      <c r="A3633" t="s">
        <v>3750</v>
      </c>
      <c r="B3633" t="s">
        <v>17183</v>
      </c>
      <c r="C3633" t="s">
        <v>328</v>
      </c>
      <c r="D3633" t="s">
        <v>328</v>
      </c>
      <c r="E3633" t="s">
        <v>12934</v>
      </c>
      <c r="F3633" t="s">
        <v>2907</v>
      </c>
      <c r="G3633" t="s">
        <v>328</v>
      </c>
      <c r="H3633" t="s">
        <v>328</v>
      </c>
      <c r="I3633" t="s">
        <v>328</v>
      </c>
      <c r="J3633" t="s">
        <v>328</v>
      </c>
      <c r="K3633" t="s">
        <v>328</v>
      </c>
      <c r="L3633" t="s">
        <v>328</v>
      </c>
      <c r="M3633" t="s">
        <v>17183</v>
      </c>
      <c r="N3633" t="s">
        <v>328</v>
      </c>
      <c r="O3633" t="s">
        <v>328</v>
      </c>
    </row>
    <row r="3634" spans="1:15">
      <c r="A3634" t="s">
        <v>3750</v>
      </c>
      <c r="B3634" t="s">
        <v>17184</v>
      </c>
      <c r="C3634" t="s">
        <v>328</v>
      </c>
      <c r="D3634" t="s">
        <v>328</v>
      </c>
      <c r="E3634" t="s">
        <v>12934</v>
      </c>
      <c r="F3634" t="s">
        <v>2907</v>
      </c>
      <c r="G3634" t="s">
        <v>328</v>
      </c>
      <c r="H3634" t="s">
        <v>328</v>
      </c>
      <c r="I3634" t="s">
        <v>328</v>
      </c>
      <c r="J3634" t="s">
        <v>328</v>
      </c>
      <c r="K3634" t="s">
        <v>328</v>
      </c>
      <c r="L3634" t="s">
        <v>328</v>
      </c>
      <c r="M3634" t="s">
        <v>17184</v>
      </c>
      <c r="N3634" t="s">
        <v>328</v>
      </c>
      <c r="O3634" t="s">
        <v>328</v>
      </c>
    </row>
    <row r="3635" spans="1:15">
      <c r="A3635" t="s">
        <v>3750</v>
      </c>
      <c r="B3635" t="s">
        <v>17185</v>
      </c>
      <c r="C3635" t="s">
        <v>328</v>
      </c>
      <c r="D3635" t="s">
        <v>328</v>
      </c>
      <c r="E3635" t="s">
        <v>12934</v>
      </c>
      <c r="F3635" t="s">
        <v>2907</v>
      </c>
      <c r="G3635" t="s">
        <v>328</v>
      </c>
      <c r="H3635" t="s">
        <v>328</v>
      </c>
      <c r="I3635" t="s">
        <v>328</v>
      </c>
      <c r="J3635" t="s">
        <v>328</v>
      </c>
      <c r="K3635" t="s">
        <v>328</v>
      </c>
      <c r="L3635" t="s">
        <v>328</v>
      </c>
      <c r="M3635" t="s">
        <v>17185</v>
      </c>
      <c r="N3635" t="s">
        <v>328</v>
      </c>
      <c r="O3635" t="s">
        <v>328</v>
      </c>
    </row>
    <row r="3636" spans="1:15">
      <c r="A3636" t="s">
        <v>3750</v>
      </c>
      <c r="B3636" t="s">
        <v>17186</v>
      </c>
      <c r="C3636" t="s">
        <v>328</v>
      </c>
      <c r="D3636" t="s">
        <v>328</v>
      </c>
      <c r="E3636" t="s">
        <v>12934</v>
      </c>
      <c r="F3636" t="s">
        <v>2907</v>
      </c>
      <c r="G3636" t="s">
        <v>328</v>
      </c>
      <c r="H3636" t="s">
        <v>328</v>
      </c>
      <c r="I3636" t="s">
        <v>328</v>
      </c>
      <c r="J3636" t="s">
        <v>328</v>
      </c>
      <c r="K3636" t="s">
        <v>328</v>
      </c>
      <c r="L3636" t="s">
        <v>328</v>
      </c>
      <c r="M3636" t="s">
        <v>17186</v>
      </c>
      <c r="N3636" t="s">
        <v>328</v>
      </c>
      <c r="O3636" t="s">
        <v>328</v>
      </c>
    </row>
    <row r="3637" spans="1:15">
      <c r="A3637" t="s">
        <v>3750</v>
      </c>
      <c r="B3637" t="s">
        <v>17187</v>
      </c>
      <c r="C3637" t="s">
        <v>328</v>
      </c>
      <c r="D3637" t="s">
        <v>328</v>
      </c>
      <c r="E3637" t="s">
        <v>12934</v>
      </c>
      <c r="F3637" t="s">
        <v>2907</v>
      </c>
      <c r="G3637" t="s">
        <v>328</v>
      </c>
      <c r="H3637" t="s">
        <v>328</v>
      </c>
      <c r="I3637" t="s">
        <v>328</v>
      </c>
      <c r="J3637" t="s">
        <v>328</v>
      </c>
      <c r="K3637" t="s">
        <v>328</v>
      </c>
      <c r="L3637" t="s">
        <v>328</v>
      </c>
      <c r="M3637" t="s">
        <v>17188</v>
      </c>
      <c r="N3637" t="s">
        <v>328</v>
      </c>
      <c r="O3637" t="s">
        <v>328</v>
      </c>
    </row>
    <row r="3638" spans="1:15">
      <c r="A3638" t="s">
        <v>3750</v>
      </c>
      <c r="B3638" t="s">
        <v>17189</v>
      </c>
      <c r="C3638" t="s">
        <v>328</v>
      </c>
      <c r="D3638" t="s">
        <v>328</v>
      </c>
      <c r="E3638" t="s">
        <v>12934</v>
      </c>
      <c r="F3638" t="s">
        <v>2907</v>
      </c>
      <c r="G3638" t="s">
        <v>328</v>
      </c>
      <c r="H3638" t="s">
        <v>328</v>
      </c>
      <c r="I3638" t="s">
        <v>328</v>
      </c>
      <c r="J3638" t="s">
        <v>328</v>
      </c>
      <c r="K3638" t="s">
        <v>328</v>
      </c>
      <c r="L3638" t="s">
        <v>328</v>
      </c>
      <c r="M3638" t="s">
        <v>17189</v>
      </c>
      <c r="N3638" t="s">
        <v>328</v>
      </c>
      <c r="O3638" t="s">
        <v>328</v>
      </c>
    </row>
    <row r="3639" spans="1:15">
      <c r="A3639" t="s">
        <v>3750</v>
      </c>
      <c r="B3639" t="s">
        <v>17190</v>
      </c>
      <c r="C3639" t="s">
        <v>328</v>
      </c>
      <c r="D3639" t="s">
        <v>328</v>
      </c>
      <c r="E3639" t="s">
        <v>12934</v>
      </c>
      <c r="F3639" t="s">
        <v>2907</v>
      </c>
      <c r="G3639" t="s">
        <v>328</v>
      </c>
      <c r="H3639" t="s">
        <v>328</v>
      </c>
      <c r="I3639" t="s">
        <v>328</v>
      </c>
      <c r="J3639" t="s">
        <v>328</v>
      </c>
      <c r="K3639" t="s">
        <v>328</v>
      </c>
      <c r="L3639" t="s">
        <v>328</v>
      </c>
      <c r="M3639" t="s">
        <v>17190</v>
      </c>
      <c r="N3639" t="s">
        <v>328</v>
      </c>
      <c r="O3639" t="s">
        <v>328</v>
      </c>
    </row>
    <row r="3640" spans="1:15">
      <c r="A3640" t="s">
        <v>3750</v>
      </c>
      <c r="B3640" t="s">
        <v>17191</v>
      </c>
      <c r="C3640" t="s">
        <v>328</v>
      </c>
      <c r="D3640" t="s">
        <v>328</v>
      </c>
      <c r="E3640" t="s">
        <v>12934</v>
      </c>
      <c r="F3640" t="s">
        <v>2907</v>
      </c>
      <c r="G3640" t="s">
        <v>328</v>
      </c>
      <c r="H3640" t="s">
        <v>328</v>
      </c>
      <c r="I3640" t="s">
        <v>328</v>
      </c>
      <c r="J3640" t="s">
        <v>328</v>
      </c>
      <c r="K3640" t="s">
        <v>328</v>
      </c>
      <c r="L3640" t="s">
        <v>328</v>
      </c>
      <c r="M3640" t="s">
        <v>17190</v>
      </c>
      <c r="N3640" t="s">
        <v>328</v>
      </c>
      <c r="O3640" t="s">
        <v>328</v>
      </c>
    </row>
    <row r="3641" spans="1:15">
      <c r="A3641" t="s">
        <v>3750</v>
      </c>
      <c r="B3641" t="s">
        <v>17192</v>
      </c>
      <c r="C3641" t="s">
        <v>328</v>
      </c>
      <c r="D3641" t="s">
        <v>328</v>
      </c>
      <c r="E3641" t="s">
        <v>12934</v>
      </c>
      <c r="F3641" t="s">
        <v>2907</v>
      </c>
      <c r="G3641" t="s">
        <v>328</v>
      </c>
      <c r="H3641" t="s">
        <v>328</v>
      </c>
      <c r="I3641" t="s">
        <v>328</v>
      </c>
      <c r="J3641" t="s">
        <v>328</v>
      </c>
      <c r="K3641" t="s">
        <v>328</v>
      </c>
      <c r="L3641" t="s">
        <v>328</v>
      </c>
      <c r="M3641" t="s">
        <v>17192</v>
      </c>
      <c r="N3641" t="s">
        <v>328</v>
      </c>
      <c r="O3641" t="s">
        <v>328</v>
      </c>
    </row>
    <row r="3642" spans="1:15">
      <c r="A3642" t="s">
        <v>3750</v>
      </c>
      <c r="B3642" t="s">
        <v>17193</v>
      </c>
      <c r="C3642" t="s">
        <v>328</v>
      </c>
      <c r="D3642" t="s">
        <v>328</v>
      </c>
      <c r="E3642" t="s">
        <v>2912</v>
      </c>
      <c r="F3642" t="s">
        <v>2911</v>
      </c>
      <c r="G3642" t="s">
        <v>328</v>
      </c>
      <c r="H3642" t="s">
        <v>6524</v>
      </c>
      <c r="I3642" t="s">
        <v>328</v>
      </c>
      <c r="J3642" t="s">
        <v>328</v>
      </c>
      <c r="K3642" t="s">
        <v>328</v>
      </c>
      <c r="L3642" t="s">
        <v>328</v>
      </c>
      <c r="M3642" t="s">
        <v>15676</v>
      </c>
      <c r="N3642" t="s">
        <v>328</v>
      </c>
      <c r="O3642" t="s">
        <v>328</v>
      </c>
    </row>
    <row r="3643" spans="1:15">
      <c r="A3643" t="s">
        <v>3750</v>
      </c>
      <c r="B3643" t="s">
        <v>17194</v>
      </c>
      <c r="C3643" t="s">
        <v>328</v>
      </c>
      <c r="D3643" t="s">
        <v>328</v>
      </c>
      <c r="E3643" t="s">
        <v>12934</v>
      </c>
      <c r="F3643" t="s">
        <v>2907</v>
      </c>
      <c r="G3643" t="s">
        <v>328</v>
      </c>
      <c r="H3643" t="s">
        <v>328</v>
      </c>
      <c r="I3643" t="s">
        <v>328</v>
      </c>
      <c r="J3643" t="s">
        <v>328</v>
      </c>
      <c r="K3643" t="s">
        <v>328</v>
      </c>
      <c r="L3643" t="s">
        <v>328</v>
      </c>
      <c r="M3643" t="s">
        <v>17194</v>
      </c>
      <c r="N3643" t="s">
        <v>328</v>
      </c>
      <c r="O3643" t="s">
        <v>328</v>
      </c>
    </row>
    <row r="3644" spans="1:15">
      <c r="A3644" t="s">
        <v>3750</v>
      </c>
      <c r="B3644" t="s">
        <v>17195</v>
      </c>
      <c r="C3644" t="s">
        <v>328</v>
      </c>
      <c r="D3644" t="s">
        <v>328</v>
      </c>
      <c r="E3644" t="s">
        <v>12934</v>
      </c>
      <c r="F3644" t="s">
        <v>2907</v>
      </c>
      <c r="G3644" t="s">
        <v>328</v>
      </c>
      <c r="H3644" t="s">
        <v>328</v>
      </c>
      <c r="I3644" t="s">
        <v>328</v>
      </c>
      <c r="J3644" t="s">
        <v>328</v>
      </c>
      <c r="K3644" t="s">
        <v>328</v>
      </c>
      <c r="L3644" t="s">
        <v>328</v>
      </c>
      <c r="M3644" t="s">
        <v>17195</v>
      </c>
      <c r="N3644" t="s">
        <v>328</v>
      </c>
      <c r="O3644" t="s">
        <v>328</v>
      </c>
    </row>
    <row r="3645" spans="1:15">
      <c r="A3645" t="s">
        <v>3750</v>
      </c>
      <c r="B3645" t="s">
        <v>17196</v>
      </c>
      <c r="C3645" t="s">
        <v>328</v>
      </c>
      <c r="D3645" t="s">
        <v>328</v>
      </c>
      <c r="E3645" t="s">
        <v>12934</v>
      </c>
      <c r="F3645" t="s">
        <v>2911</v>
      </c>
      <c r="G3645" t="s">
        <v>328</v>
      </c>
      <c r="H3645" t="s">
        <v>6524</v>
      </c>
      <c r="I3645" t="s">
        <v>328</v>
      </c>
      <c r="J3645" t="s">
        <v>328</v>
      </c>
      <c r="K3645" t="s">
        <v>328</v>
      </c>
      <c r="L3645" t="s">
        <v>328</v>
      </c>
      <c r="M3645" t="s">
        <v>17196</v>
      </c>
      <c r="N3645" t="s">
        <v>328</v>
      </c>
      <c r="O3645" t="s">
        <v>328</v>
      </c>
    </row>
    <row r="3646" spans="1:15">
      <c r="A3646" t="s">
        <v>3750</v>
      </c>
      <c r="B3646" t="s">
        <v>17197</v>
      </c>
      <c r="C3646" t="s">
        <v>328</v>
      </c>
      <c r="D3646" t="s">
        <v>328</v>
      </c>
      <c r="E3646" t="s">
        <v>12934</v>
      </c>
      <c r="F3646" t="s">
        <v>2907</v>
      </c>
      <c r="G3646" t="s">
        <v>328</v>
      </c>
      <c r="H3646" t="s">
        <v>328</v>
      </c>
      <c r="I3646" t="s">
        <v>328</v>
      </c>
      <c r="J3646" t="s">
        <v>328</v>
      </c>
      <c r="K3646" t="s">
        <v>328</v>
      </c>
      <c r="L3646" t="s">
        <v>328</v>
      </c>
      <c r="M3646" t="s">
        <v>17197</v>
      </c>
      <c r="N3646" t="s">
        <v>328</v>
      </c>
      <c r="O3646" t="s">
        <v>328</v>
      </c>
    </row>
    <row r="3647" spans="1:15">
      <c r="A3647" t="s">
        <v>3750</v>
      </c>
      <c r="B3647" t="s">
        <v>17198</v>
      </c>
      <c r="C3647" t="s">
        <v>328</v>
      </c>
      <c r="D3647" t="s">
        <v>328</v>
      </c>
      <c r="E3647" t="s">
        <v>12934</v>
      </c>
      <c r="F3647" t="s">
        <v>2907</v>
      </c>
      <c r="G3647" t="s">
        <v>328</v>
      </c>
      <c r="H3647" t="s">
        <v>6524</v>
      </c>
      <c r="I3647" t="s">
        <v>328</v>
      </c>
      <c r="J3647" t="s">
        <v>328</v>
      </c>
      <c r="K3647" t="s">
        <v>328</v>
      </c>
      <c r="L3647" t="s">
        <v>328</v>
      </c>
      <c r="M3647" t="s">
        <v>17198</v>
      </c>
      <c r="N3647" t="s">
        <v>328</v>
      </c>
      <c r="O3647" t="s">
        <v>328</v>
      </c>
    </row>
    <row r="3648" spans="1:15">
      <c r="A3648" t="s">
        <v>3750</v>
      </c>
      <c r="B3648" t="s">
        <v>17199</v>
      </c>
      <c r="C3648" t="s">
        <v>328</v>
      </c>
      <c r="D3648" t="s">
        <v>328</v>
      </c>
      <c r="E3648" t="s">
        <v>13551</v>
      </c>
      <c r="F3648" t="s">
        <v>2907</v>
      </c>
      <c r="G3648" t="s">
        <v>328</v>
      </c>
      <c r="H3648" t="s">
        <v>328</v>
      </c>
      <c r="I3648" t="s">
        <v>328</v>
      </c>
      <c r="J3648" t="s">
        <v>328</v>
      </c>
      <c r="K3648" t="s">
        <v>328</v>
      </c>
      <c r="L3648" t="s">
        <v>328</v>
      </c>
      <c r="M3648" t="s">
        <v>17199</v>
      </c>
      <c r="N3648" t="s">
        <v>328</v>
      </c>
      <c r="O3648" t="s">
        <v>328</v>
      </c>
    </row>
    <row r="3649" spans="1:15">
      <c r="A3649" t="s">
        <v>3750</v>
      </c>
      <c r="B3649" t="s">
        <v>17200</v>
      </c>
      <c r="C3649" t="s">
        <v>328</v>
      </c>
      <c r="D3649" t="s">
        <v>328</v>
      </c>
      <c r="E3649" t="s">
        <v>12934</v>
      </c>
      <c r="F3649" t="s">
        <v>2907</v>
      </c>
      <c r="G3649" t="s">
        <v>328</v>
      </c>
      <c r="H3649" t="s">
        <v>6524</v>
      </c>
      <c r="I3649" t="s">
        <v>328</v>
      </c>
      <c r="J3649" t="s">
        <v>328</v>
      </c>
      <c r="K3649" t="s">
        <v>328</v>
      </c>
      <c r="L3649" t="s">
        <v>328</v>
      </c>
      <c r="M3649" t="s">
        <v>17200</v>
      </c>
      <c r="N3649" t="s">
        <v>328</v>
      </c>
      <c r="O3649" t="s">
        <v>328</v>
      </c>
    </row>
    <row r="3650" spans="1:15">
      <c r="A3650" t="s">
        <v>3750</v>
      </c>
      <c r="B3650" t="s">
        <v>17201</v>
      </c>
      <c r="C3650" t="s">
        <v>328</v>
      </c>
      <c r="D3650" t="s">
        <v>328</v>
      </c>
      <c r="E3650" t="s">
        <v>12934</v>
      </c>
      <c r="F3650" t="s">
        <v>2907</v>
      </c>
      <c r="G3650" t="s">
        <v>328</v>
      </c>
      <c r="H3650" t="s">
        <v>328</v>
      </c>
      <c r="I3650" t="s">
        <v>328</v>
      </c>
      <c r="J3650" t="s">
        <v>328</v>
      </c>
      <c r="K3650" t="s">
        <v>328</v>
      </c>
      <c r="L3650" t="s">
        <v>328</v>
      </c>
      <c r="M3650" t="s">
        <v>17201</v>
      </c>
      <c r="N3650" t="s">
        <v>328</v>
      </c>
      <c r="O3650" t="s">
        <v>328</v>
      </c>
    </row>
    <row r="3651" spans="1:15">
      <c r="A3651" t="s">
        <v>3750</v>
      </c>
      <c r="B3651" t="s">
        <v>17202</v>
      </c>
      <c r="C3651" t="s">
        <v>328</v>
      </c>
      <c r="D3651" t="s">
        <v>328</v>
      </c>
      <c r="E3651" t="s">
        <v>12934</v>
      </c>
      <c r="F3651" t="s">
        <v>2907</v>
      </c>
      <c r="G3651" t="s">
        <v>328</v>
      </c>
      <c r="H3651" t="s">
        <v>328</v>
      </c>
      <c r="I3651" t="s">
        <v>328</v>
      </c>
      <c r="J3651" t="s">
        <v>328</v>
      </c>
      <c r="K3651" t="s">
        <v>328</v>
      </c>
      <c r="L3651" t="s">
        <v>328</v>
      </c>
      <c r="M3651" t="s">
        <v>17202</v>
      </c>
      <c r="N3651" t="s">
        <v>328</v>
      </c>
      <c r="O3651" t="s">
        <v>328</v>
      </c>
    </row>
    <row r="3652" spans="1:15">
      <c r="A3652" t="s">
        <v>3750</v>
      </c>
      <c r="B3652" t="s">
        <v>17203</v>
      </c>
      <c r="C3652" t="s">
        <v>328</v>
      </c>
      <c r="D3652" t="s">
        <v>328</v>
      </c>
      <c r="E3652" t="s">
        <v>12934</v>
      </c>
      <c r="F3652" t="s">
        <v>2907</v>
      </c>
      <c r="G3652" t="s">
        <v>328</v>
      </c>
      <c r="H3652" t="s">
        <v>328</v>
      </c>
      <c r="I3652" t="s">
        <v>328</v>
      </c>
      <c r="J3652" t="s">
        <v>328</v>
      </c>
      <c r="K3652" t="s">
        <v>328</v>
      </c>
      <c r="L3652" t="s">
        <v>328</v>
      </c>
      <c r="M3652" t="s">
        <v>17203</v>
      </c>
      <c r="N3652" t="s">
        <v>328</v>
      </c>
      <c r="O3652" t="s">
        <v>328</v>
      </c>
    </row>
    <row r="3653" spans="1:15">
      <c r="A3653" t="s">
        <v>3750</v>
      </c>
      <c r="B3653" t="s">
        <v>17204</v>
      </c>
      <c r="C3653" t="s">
        <v>328</v>
      </c>
      <c r="D3653" t="s">
        <v>328</v>
      </c>
      <c r="E3653" t="s">
        <v>12934</v>
      </c>
      <c r="F3653" t="s">
        <v>2911</v>
      </c>
      <c r="G3653" t="s">
        <v>328</v>
      </c>
      <c r="H3653" t="s">
        <v>6524</v>
      </c>
      <c r="I3653" t="s">
        <v>328</v>
      </c>
      <c r="J3653" t="s">
        <v>328</v>
      </c>
      <c r="K3653" t="s">
        <v>328</v>
      </c>
      <c r="L3653" t="s">
        <v>328</v>
      </c>
      <c r="M3653" t="s">
        <v>17204</v>
      </c>
      <c r="N3653" t="s">
        <v>328</v>
      </c>
      <c r="O3653" t="s">
        <v>328</v>
      </c>
    </row>
    <row r="3654" spans="1:15">
      <c r="A3654" t="s">
        <v>3750</v>
      </c>
      <c r="B3654" t="s">
        <v>17205</v>
      </c>
      <c r="C3654" t="s">
        <v>328</v>
      </c>
      <c r="D3654" t="s">
        <v>328</v>
      </c>
      <c r="E3654" t="s">
        <v>12934</v>
      </c>
      <c r="F3654" t="s">
        <v>2911</v>
      </c>
      <c r="G3654" t="s">
        <v>328</v>
      </c>
      <c r="H3654" t="s">
        <v>6524</v>
      </c>
      <c r="I3654" t="s">
        <v>328</v>
      </c>
      <c r="J3654" t="s">
        <v>328</v>
      </c>
      <c r="K3654" t="s">
        <v>328</v>
      </c>
      <c r="L3654" t="s">
        <v>328</v>
      </c>
      <c r="M3654" t="s">
        <v>17205</v>
      </c>
      <c r="N3654" t="s">
        <v>328</v>
      </c>
      <c r="O3654" t="s">
        <v>328</v>
      </c>
    </row>
    <row r="3655" spans="1:15">
      <c r="A3655" t="s">
        <v>3750</v>
      </c>
      <c r="B3655" t="s">
        <v>17206</v>
      </c>
      <c r="C3655" t="s">
        <v>328</v>
      </c>
      <c r="D3655" t="s">
        <v>328</v>
      </c>
      <c r="E3655" t="s">
        <v>12934</v>
      </c>
      <c r="F3655" t="s">
        <v>2911</v>
      </c>
      <c r="G3655" t="s">
        <v>328</v>
      </c>
      <c r="H3655" t="s">
        <v>6524</v>
      </c>
      <c r="I3655" t="s">
        <v>328</v>
      </c>
      <c r="J3655" t="s">
        <v>328</v>
      </c>
      <c r="K3655" t="s">
        <v>328</v>
      </c>
      <c r="L3655" t="s">
        <v>328</v>
      </c>
      <c r="M3655" t="s">
        <v>17206</v>
      </c>
      <c r="N3655" t="s">
        <v>328</v>
      </c>
      <c r="O3655" t="s">
        <v>328</v>
      </c>
    </row>
    <row r="3656" spans="1:15">
      <c r="A3656" t="s">
        <v>3750</v>
      </c>
      <c r="B3656" t="s">
        <v>17207</v>
      </c>
      <c r="C3656" t="s">
        <v>328</v>
      </c>
      <c r="D3656" t="s">
        <v>328</v>
      </c>
      <c r="E3656" t="s">
        <v>12934</v>
      </c>
      <c r="F3656" t="s">
        <v>2911</v>
      </c>
      <c r="G3656" t="s">
        <v>328</v>
      </c>
      <c r="H3656" t="s">
        <v>6524</v>
      </c>
      <c r="I3656" t="s">
        <v>328</v>
      </c>
      <c r="J3656" t="s">
        <v>328</v>
      </c>
      <c r="K3656" t="s">
        <v>328</v>
      </c>
      <c r="L3656" t="s">
        <v>328</v>
      </c>
      <c r="M3656" t="s">
        <v>17207</v>
      </c>
      <c r="N3656" t="s">
        <v>328</v>
      </c>
      <c r="O3656" t="s">
        <v>328</v>
      </c>
    </row>
    <row r="3657" spans="1:15">
      <c r="A3657" t="s">
        <v>3750</v>
      </c>
      <c r="B3657" t="s">
        <v>17208</v>
      </c>
      <c r="C3657" t="s">
        <v>328</v>
      </c>
      <c r="D3657" t="s">
        <v>328</v>
      </c>
      <c r="E3657" t="s">
        <v>2912</v>
      </c>
      <c r="F3657" t="s">
        <v>2911</v>
      </c>
      <c r="G3657" t="s">
        <v>328</v>
      </c>
      <c r="H3657" t="s">
        <v>328</v>
      </c>
      <c r="I3657" t="s">
        <v>328</v>
      </c>
      <c r="J3657" t="s">
        <v>328</v>
      </c>
      <c r="K3657" t="s">
        <v>328</v>
      </c>
      <c r="L3657" t="s">
        <v>328</v>
      </c>
      <c r="M3657" t="s">
        <v>17208</v>
      </c>
      <c r="N3657" t="s">
        <v>328</v>
      </c>
      <c r="O3657" t="s">
        <v>328</v>
      </c>
    </row>
    <row r="3658" spans="1:15">
      <c r="A3658" t="s">
        <v>3750</v>
      </c>
      <c r="B3658" t="s">
        <v>17209</v>
      </c>
      <c r="C3658" t="s">
        <v>328</v>
      </c>
      <c r="D3658" t="s">
        <v>328</v>
      </c>
      <c r="E3658" t="s">
        <v>12934</v>
      </c>
      <c r="F3658" t="s">
        <v>2911</v>
      </c>
      <c r="G3658" t="s">
        <v>328</v>
      </c>
      <c r="H3658" t="s">
        <v>6524</v>
      </c>
      <c r="I3658" t="s">
        <v>328</v>
      </c>
      <c r="J3658" t="s">
        <v>328</v>
      </c>
      <c r="K3658" t="s">
        <v>328</v>
      </c>
      <c r="L3658" t="s">
        <v>328</v>
      </c>
      <c r="M3658" t="s">
        <v>17209</v>
      </c>
      <c r="N3658" t="s">
        <v>328</v>
      </c>
      <c r="O3658" t="s">
        <v>328</v>
      </c>
    </row>
    <row r="3659" spans="1:15">
      <c r="A3659" t="s">
        <v>3750</v>
      </c>
      <c r="B3659" t="s">
        <v>17210</v>
      </c>
      <c r="C3659" t="s">
        <v>328</v>
      </c>
      <c r="D3659" t="s">
        <v>328</v>
      </c>
      <c r="E3659" t="s">
        <v>12934</v>
      </c>
      <c r="F3659" t="s">
        <v>2907</v>
      </c>
      <c r="G3659" t="s">
        <v>328</v>
      </c>
      <c r="H3659" t="s">
        <v>328</v>
      </c>
      <c r="I3659" t="s">
        <v>328</v>
      </c>
      <c r="J3659" t="s">
        <v>328</v>
      </c>
      <c r="K3659" t="s">
        <v>328</v>
      </c>
      <c r="L3659" t="s">
        <v>328</v>
      </c>
      <c r="M3659" t="s">
        <v>17210</v>
      </c>
      <c r="N3659" t="s">
        <v>328</v>
      </c>
      <c r="O3659" t="s">
        <v>328</v>
      </c>
    </row>
    <row r="3660" spans="1:15">
      <c r="A3660" t="s">
        <v>3750</v>
      </c>
      <c r="B3660" t="s">
        <v>17211</v>
      </c>
      <c r="C3660" t="s">
        <v>328</v>
      </c>
      <c r="D3660" t="s">
        <v>328</v>
      </c>
      <c r="E3660" t="s">
        <v>12934</v>
      </c>
      <c r="F3660" t="s">
        <v>2907</v>
      </c>
      <c r="G3660" t="s">
        <v>328</v>
      </c>
      <c r="H3660" t="s">
        <v>6524</v>
      </c>
      <c r="I3660" t="s">
        <v>328</v>
      </c>
      <c r="J3660" t="s">
        <v>328</v>
      </c>
      <c r="K3660" t="s">
        <v>328</v>
      </c>
      <c r="L3660" t="s">
        <v>328</v>
      </c>
      <c r="M3660" t="s">
        <v>17211</v>
      </c>
      <c r="N3660" t="s">
        <v>328</v>
      </c>
      <c r="O3660" t="s">
        <v>328</v>
      </c>
    </row>
    <row r="3661" spans="1:15">
      <c r="A3661" t="s">
        <v>3750</v>
      </c>
      <c r="B3661" t="s">
        <v>17212</v>
      </c>
      <c r="C3661" t="s">
        <v>328</v>
      </c>
      <c r="D3661" t="s">
        <v>328</v>
      </c>
      <c r="E3661" t="s">
        <v>12934</v>
      </c>
      <c r="F3661" t="s">
        <v>2907</v>
      </c>
      <c r="G3661" t="s">
        <v>328</v>
      </c>
      <c r="H3661" t="s">
        <v>328</v>
      </c>
      <c r="I3661" t="s">
        <v>328</v>
      </c>
      <c r="J3661" t="s">
        <v>328</v>
      </c>
      <c r="K3661" t="s">
        <v>328</v>
      </c>
      <c r="L3661" t="s">
        <v>328</v>
      </c>
      <c r="M3661" t="s">
        <v>17212</v>
      </c>
      <c r="N3661" t="s">
        <v>328</v>
      </c>
      <c r="O3661" t="s">
        <v>328</v>
      </c>
    </row>
    <row r="3662" spans="1:15">
      <c r="A3662" t="s">
        <v>3750</v>
      </c>
      <c r="B3662" t="s">
        <v>17213</v>
      </c>
      <c r="C3662" t="s">
        <v>328</v>
      </c>
      <c r="D3662" t="s">
        <v>328</v>
      </c>
      <c r="E3662" t="s">
        <v>12934</v>
      </c>
      <c r="F3662" t="s">
        <v>2907</v>
      </c>
      <c r="G3662" t="s">
        <v>328</v>
      </c>
      <c r="H3662" t="s">
        <v>328</v>
      </c>
      <c r="I3662" t="s">
        <v>328</v>
      </c>
      <c r="J3662" t="s">
        <v>328</v>
      </c>
      <c r="K3662" t="s">
        <v>328</v>
      </c>
      <c r="L3662" t="s">
        <v>328</v>
      </c>
      <c r="M3662" t="s">
        <v>17213</v>
      </c>
      <c r="N3662" t="s">
        <v>328</v>
      </c>
      <c r="O3662" t="s">
        <v>328</v>
      </c>
    </row>
    <row r="3663" spans="1:15">
      <c r="A3663" t="s">
        <v>3750</v>
      </c>
      <c r="B3663" t="s">
        <v>17214</v>
      </c>
      <c r="C3663" t="s">
        <v>328</v>
      </c>
      <c r="D3663" t="s">
        <v>328</v>
      </c>
      <c r="E3663" t="s">
        <v>12934</v>
      </c>
      <c r="F3663" t="s">
        <v>2907</v>
      </c>
      <c r="G3663" t="s">
        <v>328</v>
      </c>
      <c r="H3663" t="s">
        <v>328</v>
      </c>
      <c r="I3663" t="s">
        <v>328</v>
      </c>
      <c r="J3663" t="s">
        <v>328</v>
      </c>
      <c r="K3663" t="s">
        <v>328</v>
      </c>
      <c r="L3663" t="s">
        <v>328</v>
      </c>
      <c r="M3663" t="s">
        <v>17214</v>
      </c>
      <c r="N3663" t="s">
        <v>328</v>
      </c>
      <c r="O3663" t="s">
        <v>328</v>
      </c>
    </row>
    <row r="3664" spans="1:15">
      <c r="A3664" t="s">
        <v>3750</v>
      </c>
      <c r="B3664" t="s">
        <v>17215</v>
      </c>
      <c r="C3664" t="s">
        <v>328</v>
      </c>
      <c r="D3664" t="s">
        <v>328</v>
      </c>
      <c r="E3664" t="s">
        <v>12934</v>
      </c>
      <c r="F3664" t="s">
        <v>2907</v>
      </c>
      <c r="G3664" t="s">
        <v>328</v>
      </c>
      <c r="H3664" t="s">
        <v>328</v>
      </c>
      <c r="I3664" t="s">
        <v>328</v>
      </c>
      <c r="J3664" t="s">
        <v>328</v>
      </c>
      <c r="K3664" t="s">
        <v>328</v>
      </c>
      <c r="L3664" t="s">
        <v>328</v>
      </c>
      <c r="M3664" t="s">
        <v>17215</v>
      </c>
      <c r="N3664" t="s">
        <v>328</v>
      </c>
      <c r="O3664" t="s">
        <v>328</v>
      </c>
    </row>
    <row r="3665" spans="1:15">
      <c r="A3665" t="s">
        <v>3750</v>
      </c>
      <c r="B3665" t="s">
        <v>17216</v>
      </c>
      <c r="C3665" t="s">
        <v>328</v>
      </c>
      <c r="D3665" t="s">
        <v>328</v>
      </c>
      <c r="E3665" t="s">
        <v>12934</v>
      </c>
      <c r="F3665" t="s">
        <v>2907</v>
      </c>
      <c r="G3665" t="s">
        <v>328</v>
      </c>
      <c r="H3665" t="s">
        <v>328</v>
      </c>
      <c r="I3665" t="s">
        <v>328</v>
      </c>
      <c r="J3665" t="s">
        <v>328</v>
      </c>
      <c r="K3665" t="s">
        <v>328</v>
      </c>
      <c r="L3665" t="s">
        <v>328</v>
      </c>
      <c r="M3665" t="s">
        <v>17216</v>
      </c>
      <c r="N3665" t="s">
        <v>328</v>
      </c>
      <c r="O3665" t="s">
        <v>328</v>
      </c>
    </row>
    <row r="3666" spans="1:15">
      <c r="A3666" t="s">
        <v>3750</v>
      </c>
      <c r="B3666" t="s">
        <v>17217</v>
      </c>
      <c r="C3666" t="s">
        <v>328</v>
      </c>
      <c r="D3666" t="s">
        <v>328</v>
      </c>
      <c r="E3666" t="s">
        <v>12934</v>
      </c>
      <c r="F3666" t="s">
        <v>2907</v>
      </c>
      <c r="G3666" t="s">
        <v>328</v>
      </c>
      <c r="H3666" t="s">
        <v>6524</v>
      </c>
      <c r="I3666" t="s">
        <v>328</v>
      </c>
      <c r="J3666" t="s">
        <v>328</v>
      </c>
      <c r="K3666" t="s">
        <v>328</v>
      </c>
      <c r="L3666" t="s">
        <v>328</v>
      </c>
      <c r="M3666" t="s">
        <v>17217</v>
      </c>
      <c r="N3666" t="s">
        <v>328</v>
      </c>
      <c r="O3666" t="s">
        <v>328</v>
      </c>
    </row>
    <row r="3667" spans="1:15">
      <c r="A3667" t="s">
        <v>5416</v>
      </c>
      <c r="B3667" t="s">
        <v>17218</v>
      </c>
      <c r="C3667" t="s">
        <v>328</v>
      </c>
      <c r="D3667" t="s">
        <v>328</v>
      </c>
      <c r="E3667" t="s">
        <v>12934</v>
      </c>
      <c r="F3667" t="s">
        <v>2907</v>
      </c>
      <c r="G3667" t="s">
        <v>328</v>
      </c>
      <c r="H3667" t="s">
        <v>6524</v>
      </c>
      <c r="I3667" t="s">
        <v>6497</v>
      </c>
      <c r="J3667" t="s">
        <v>328</v>
      </c>
      <c r="K3667" t="s">
        <v>328</v>
      </c>
      <c r="L3667" t="s">
        <v>328</v>
      </c>
      <c r="M3667" t="s">
        <v>17218</v>
      </c>
      <c r="N3667" t="s">
        <v>328</v>
      </c>
      <c r="O3667" t="s">
        <v>328</v>
      </c>
    </row>
    <row r="3668" spans="1:15">
      <c r="A3668" t="s">
        <v>5416</v>
      </c>
      <c r="B3668" t="s">
        <v>17219</v>
      </c>
      <c r="C3668" t="s">
        <v>328</v>
      </c>
      <c r="D3668" t="s">
        <v>328</v>
      </c>
      <c r="E3668" t="s">
        <v>12934</v>
      </c>
      <c r="F3668" t="s">
        <v>2907</v>
      </c>
      <c r="G3668" t="s">
        <v>328</v>
      </c>
      <c r="H3668" t="s">
        <v>328</v>
      </c>
      <c r="I3668" t="s">
        <v>328</v>
      </c>
      <c r="J3668" t="s">
        <v>328</v>
      </c>
      <c r="K3668" t="s">
        <v>328</v>
      </c>
      <c r="L3668" t="s">
        <v>328</v>
      </c>
      <c r="M3668" t="s">
        <v>17219</v>
      </c>
      <c r="N3668" t="s">
        <v>328</v>
      </c>
      <c r="O3668" t="s">
        <v>328</v>
      </c>
    </row>
    <row r="3669" spans="1:15">
      <c r="A3669" t="s">
        <v>5416</v>
      </c>
      <c r="B3669" t="s">
        <v>17220</v>
      </c>
      <c r="C3669" t="s">
        <v>328</v>
      </c>
      <c r="D3669" t="s">
        <v>328</v>
      </c>
      <c r="E3669" t="s">
        <v>12934</v>
      </c>
      <c r="F3669" t="s">
        <v>2907</v>
      </c>
      <c r="G3669" t="s">
        <v>328</v>
      </c>
      <c r="H3669" t="s">
        <v>328</v>
      </c>
      <c r="I3669" t="s">
        <v>328</v>
      </c>
      <c r="J3669" t="s">
        <v>328</v>
      </c>
      <c r="K3669" t="s">
        <v>328</v>
      </c>
      <c r="L3669" t="s">
        <v>328</v>
      </c>
      <c r="M3669" t="s">
        <v>17220</v>
      </c>
      <c r="N3669" t="s">
        <v>328</v>
      </c>
      <c r="O3669" t="s">
        <v>328</v>
      </c>
    </row>
    <row r="3670" spans="1:15">
      <c r="A3670" t="s">
        <v>5416</v>
      </c>
      <c r="B3670" t="s">
        <v>17221</v>
      </c>
      <c r="C3670" t="s">
        <v>328</v>
      </c>
      <c r="D3670" t="s">
        <v>328</v>
      </c>
      <c r="E3670" t="s">
        <v>12934</v>
      </c>
      <c r="F3670" t="s">
        <v>2907</v>
      </c>
      <c r="G3670" t="s">
        <v>328</v>
      </c>
      <c r="H3670" t="s">
        <v>328</v>
      </c>
      <c r="I3670" t="s">
        <v>328</v>
      </c>
      <c r="J3670" t="s">
        <v>328</v>
      </c>
      <c r="K3670" t="s">
        <v>328</v>
      </c>
      <c r="L3670" t="s">
        <v>328</v>
      </c>
      <c r="M3670" t="s">
        <v>17221</v>
      </c>
      <c r="N3670" t="s">
        <v>328</v>
      </c>
      <c r="O3670" t="s">
        <v>328</v>
      </c>
    </row>
    <row r="3671" spans="1:15">
      <c r="A3671" t="s">
        <v>5416</v>
      </c>
      <c r="B3671" t="s">
        <v>17222</v>
      </c>
      <c r="C3671" t="s">
        <v>328</v>
      </c>
      <c r="D3671" t="s">
        <v>328</v>
      </c>
      <c r="E3671" t="s">
        <v>12934</v>
      </c>
      <c r="F3671" t="s">
        <v>2907</v>
      </c>
      <c r="G3671" t="s">
        <v>328</v>
      </c>
      <c r="H3671" t="s">
        <v>328</v>
      </c>
      <c r="I3671" t="s">
        <v>328</v>
      </c>
      <c r="J3671" t="s">
        <v>328</v>
      </c>
      <c r="K3671" t="s">
        <v>328</v>
      </c>
      <c r="L3671" t="s">
        <v>328</v>
      </c>
      <c r="M3671" t="s">
        <v>17222</v>
      </c>
      <c r="N3671" t="s">
        <v>328</v>
      </c>
      <c r="O3671" t="s">
        <v>328</v>
      </c>
    </row>
    <row r="3672" spans="1:15">
      <c r="A3672" t="s">
        <v>5416</v>
      </c>
      <c r="B3672" t="s">
        <v>17223</v>
      </c>
      <c r="C3672" t="s">
        <v>328</v>
      </c>
      <c r="D3672" t="s">
        <v>328</v>
      </c>
      <c r="E3672" t="s">
        <v>12934</v>
      </c>
      <c r="F3672" t="s">
        <v>2907</v>
      </c>
      <c r="G3672" t="s">
        <v>328</v>
      </c>
      <c r="H3672" t="s">
        <v>328</v>
      </c>
      <c r="I3672" t="s">
        <v>328</v>
      </c>
      <c r="J3672" t="s">
        <v>328</v>
      </c>
      <c r="K3672" t="s">
        <v>328</v>
      </c>
      <c r="L3672" t="s">
        <v>328</v>
      </c>
      <c r="M3672" t="s">
        <v>17223</v>
      </c>
      <c r="N3672" t="s">
        <v>328</v>
      </c>
      <c r="O3672" t="s">
        <v>328</v>
      </c>
    </row>
    <row r="3673" spans="1:15">
      <c r="A3673" t="s">
        <v>5416</v>
      </c>
      <c r="B3673" t="s">
        <v>17224</v>
      </c>
      <c r="C3673" t="s">
        <v>328</v>
      </c>
      <c r="D3673" t="s">
        <v>328</v>
      </c>
      <c r="E3673" t="s">
        <v>12934</v>
      </c>
      <c r="F3673" t="s">
        <v>2907</v>
      </c>
      <c r="G3673" t="s">
        <v>328</v>
      </c>
      <c r="H3673" t="s">
        <v>328</v>
      </c>
      <c r="I3673" t="s">
        <v>328</v>
      </c>
      <c r="J3673" t="s">
        <v>328</v>
      </c>
      <c r="K3673" t="s">
        <v>328</v>
      </c>
      <c r="L3673" t="s">
        <v>328</v>
      </c>
      <c r="M3673" t="s">
        <v>17224</v>
      </c>
      <c r="N3673" t="s">
        <v>328</v>
      </c>
      <c r="O3673" t="s">
        <v>328</v>
      </c>
    </row>
    <row r="3674" spans="1:15">
      <c r="A3674" t="s">
        <v>5416</v>
      </c>
      <c r="B3674" t="s">
        <v>17225</v>
      </c>
      <c r="C3674" t="s">
        <v>328</v>
      </c>
      <c r="D3674" t="s">
        <v>328</v>
      </c>
      <c r="E3674" t="s">
        <v>12934</v>
      </c>
      <c r="F3674" t="s">
        <v>2907</v>
      </c>
      <c r="G3674" t="s">
        <v>328</v>
      </c>
      <c r="H3674" t="s">
        <v>328</v>
      </c>
      <c r="I3674" t="s">
        <v>328</v>
      </c>
      <c r="J3674" t="s">
        <v>328</v>
      </c>
      <c r="K3674" t="s">
        <v>328</v>
      </c>
      <c r="L3674" t="s">
        <v>328</v>
      </c>
      <c r="M3674" t="s">
        <v>17225</v>
      </c>
      <c r="N3674" t="s">
        <v>328</v>
      </c>
      <c r="O3674" t="s">
        <v>328</v>
      </c>
    </row>
    <row r="3675" spans="1:15">
      <c r="A3675" t="s">
        <v>5416</v>
      </c>
      <c r="B3675" t="s">
        <v>17226</v>
      </c>
      <c r="C3675" t="s">
        <v>328</v>
      </c>
      <c r="D3675" t="s">
        <v>328</v>
      </c>
      <c r="E3675" t="s">
        <v>12934</v>
      </c>
      <c r="F3675" t="s">
        <v>2907</v>
      </c>
      <c r="G3675" t="s">
        <v>328</v>
      </c>
      <c r="H3675" t="s">
        <v>328</v>
      </c>
      <c r="I3675" t="s">
        <v>328</v>
      </c>
      <c r="J3675" t="s">
        <v>328</v>
      </c>
      <c r="K3675" t="s">
        <v>328</v>
      </c>
      <c r="L3675" t="s">
        <v>328</v>
      </c>
      <c r="M3675" t="s">
        <v>17226</v>
      </c>
      <c r="N3675" t="s">
        <v>328</v>
      </c>
      <c r="O3675" t="s">
        <v>328</v>
      </c>
    </row>
    <row r="3676" spans="1:15">
      <c r="A3676" t="s">
        <v>5416</v>
      </c>
      <c r="B3676" t="s">
        <v>17227</v>
      </c>
      <c r="C3676" t="s">
        <v>328</v>
      </c>
      <c r="D3676" t="s">
        <v>328</v>
      </c>
      <c r="E3676" t="s">
        <v>12934</v>
      </c>
      <c r="F3676" t="s">
        <v>2907</v>
      </c>
      <c r="G3676" t="s">
        <v>328</v>
      </c>
      <c r="H3676" t="s">
        <v>328</v>
      </c>
      <c r="I3676" t="s">
        <v>328</v>
      </c>
      <c r="J3676" t="s">
        <v>328</v>
      </c>
      <c r="K3676" t="s">
        <v>328</v>
      </c>
      <c r="L3676" t="s">
        <v>328</v>
      </c>
      <c r="M3676" t="s">
        <v>17227</v>
      </c>
      <c r="N3676" t="s">
        <v>328</v>
      </c>
      <c r="O3676" t="s">
        <v>328</v>
      </c>
    </row>
    <row r="3677" spans="1:15">
      <c r="A3677" t="s">
        <v>5416</v>
      </c>
      <c r="B3677" t="s">
        <v>17228</v>
      </c>
      <c r="C3677" t="s">
        <v>328</v>
      </c>
      <c r="D3677" t="s">
        <v>328</v>
      </c>
      <c r="E3677" t="s">
        <v>2912</v>
      </c>
      <c r="F3677" t="s">
        <v>2907</v>
      </c>
      <c r="G3677" t="s">
        <v>328</v>
      </c>
      <c r="H3677" t="s">
        <v>6526</v>
      </c>
      <c r="I3677" t="s">
        <v>328</v>
      </c>
      <c r="J3677" t="s">
        <v>328</v>
      </c>
      <c r="K3677" t="s">
        <v>328</v>
      </c>
      <c r="L3677" t="s">
        <v>328</v>
      </c>
      <c r="M3677" t="s">
        <v>17228</v>
      </c>
      <c r="N3677" t="s">
        <v>328</v>
      </c>
      <c r="O3677" t="s">
        <v>328</v>
      </c>
    </row>
    <row r="3678" spans="1:15">
      <c r="A3678" t="s">
        <v>5416</v>
      </c>
      <c r="B3678" t="s">
        <v>17229</v>
      </c>
      <c r="C3678" t="s">
        <v>328</v>
      </c>
      <c r="D3678" t="s">
        <v>328</v>
      </c>
      <c r="E3678" t="s">
        <v>12934</v>
      </c>
      <c r="F3678" t="s">
        <v>2907</v>
      </c>
      <c r="G3678" t="s">
        <v>328</v>
      </c>
      <c r="H3678" t="s">
        <v>328</v>
      </c>
      <c r="I3678" t="s">
        <v>328</v>
      </c>
      <c r="J3678" t="s">
        <v>328</v>
      </c>
      <c r="K3678" t="s">
        <v>328</v>
      </c>
      <c r="L3678" t="s">
        <v>328</v>
      </c>
      <c r="M3678" t="s">
        <v>17229</v>
      </c>
      <c r="N3678" t="s">
        <v>328</v>
      </c>
      <c r="O3678" t="s">
        <v>328</v>
      </c>
    </row>
    <row r="3679" spans="1:15">
      <c r="A3679" t="s">
        <v>5416</v>
      </c>
      <c r="B3679" t="s">
        <v>12277</v>
      </c>
      <c r="C3679" t="s">
        <v>328</v>
      </c>
      <c r="D3679" t="s">
        <v>328</v>
      </c>
      <c r="E3679" t="s">
        <v>13551</v>
      </c>
      <c r="F3679" t="s">
        <v>2907</v>
      </c>
      <c r="G3679" t="s">
        <v>328</v>
      </c>
      <c r="H3679" t="s">
        <v>328</v>
      </c>
      <c r="I3679" t="s">
        <v>328</v>
      </c>
      <c r="J3679" t="s">
        <v>328</v>
      </c>
      <c r="K3679" t="s">
        <v>328</v>
      </c>
      <c r="L3679" t="s">
        <v>328</v>
      </c>
      <c r="M3679" t="s">
        <v>12277</v>
      </c>
      <c r="N3679" t="s">
        <v>328</v>
      </c>
      <c r="O3679" t="s">
        <v>328</v>
      </c>
    </row>
    <row r="3680" spans="1:15">
      <c r="A3680" t="s">
        <v>5416</v>
      </c>
      <c r="B3680" t="s">
        <v>17230</v>
      </c>
      <c r="C3680" t="s">
        <v>328</v>
      </c>
      <c r="D3680" t="s">
        <v>328</v>
      </c>
      <c r="E3680" t="s">
        <v>12934</v>
      </c>
      <c r="F3680" t="s">
        <v>2907</v>
      </c>
      <c r="G3680" t="s">
        <v>328</v>
      </c>
      <c r="H3680" t="s">
        <v>328</v>
      </c>
      <c r="I3680" t="s">
        <v>328</v>
      </c>
      <c r="J3680" t="s">
        <v>328</v>
      </c>
      <c r="K3680" t="s">
        <v>328</v>
      </c>
      <c r="L3680" t="s">
        <v>328</v>
      </c>
      <c r="M3680" t="s">
        <v>17230</v>
      </c>
      <c r="N3680" t="s">
        <v>328</v>
      </c>
      <c r="O3680" t="s">
        <v>328</v>
      </c>
    </row>
    <row r="3681" spans="1:15">
      <c r="A3681" t="s">
        <v>5416</v>
      </c>
      <c r="B3681" t="s">
        <v>17231</v>
      </c>
      <c r="C3681" t="s">
        <v>328</v>
      </c>
      <c r="D3681" t="s">
        <v>328</v>
      </c>
      <c r="E3681" t="s">
        <v>2912</v>
      </c>
      <c r="F3681" t="s">
        <v>2911</v>
      </c>
      <c r="G3681" t="s">
        <v>328</v>
      </c>
      <c r="H3681" t="s">
        <v>328</v>
      </c>
      <c r="I3681" t="s">
        <v>328</v>
      </c>
      <c r="J3681" t="s">
        <v>328</v>
      </c>
      <c r="K3681" t="s">
        <v>328</v>
      </c>
      <c r="L3681" t="s">
        <v>328</v>
      </c>
      <c r="M3681" t="s">
        <v>17231</v>
      </c>
      <c r="N3681" t="s">
        <v>328</v>
      </c>
      <c r="O3681" t="s">
        <v>328</v>
      </c>
    </row>
    <row r="3682" spans="1:15">
      <c r="A3682" t="s">
        <v>5416</v>
      </c>
      <c r="B3682" t="s">
        <v>17232</v>
      </c>
      <c r="C3682" t="s">
        <v>328</v>
      </c>
      <c r="D3682" t="s">
        <v>328</v>
      </c>
      <c r="E3682" t="s">
        <v>2912</v>
      </c>
      <c r="F3682" t="s">
        <v>2911</v>
      </c>
      <c r="G3682" t="s">
        <v>328</v>
      </c>
      <c r="H3682" t="s">
        <v>328</v>
      </c>
      <c r="I3682" t="s">
        <v>328</v>
      </c>
      <c r="J3682" t="s">
        <v>328</v>
      </c>
      <c r="K3682" t="s">
        <v>328</v>
      </c>
      <c r="L3682" t="s">
        <v>328</v>
      </c>
      <c r="M3682" t="s">
        <v>17232</v>
      </c>
      <c r="N3682" t="s">
        <v>328</v>
      </c>
      <c r="O3682" t="s">
        <v>328</v>
      </c>
    </row>
    <row r="3683" spans="1:15">
      <c r="A3683" t="s">
        <v>5416</v>
      </c>
      <c r="B3683" t="s">
        <v>17233</v>
      </c>
      <c r="C3683" t="s">
        <v>328</v>
      </c>
      <c r="D3683" t="s">
        <v>328</v>
      </c>
      <c r="E3683" t="s">
        <v>12934</v>
      </c>
      <c r="F3683" t="s">
        <v>2907</v>
      </c>
      <c r="G3683" t="s">
        <v>328</v>
      </c>
      <c r="H3683" t="s">
        <v>328</v>
      </c>
      <c r="I3683" t="s">
        <v>328</v>
      </c>
      <c r="J3683" t="s">
        <v>328</v>
      </c>
      <c r="K3683" t="s">
        <v>328</v>
      </c>
      <c r="L3683" t="s">
        <v>328</v>
      </c>
      <c r="M3683" t="s">
        <v>17233</v>
      </c>
      <c r="N3683" t="s">
        <v>328</v>
      </c>
      <c r="O3683" t="s">
        <v>328</v>
      </c>
    </row>
    <row r="3684" spans="1:15">
      <c r="A3684" t="s">
        <v>5416</v>
      </c>
      <c r="B3684" t="s">
        <v>17234</v>
      </c>
      <c r="C3684" t="s">
        <v>328</v>
      </c>
      <c r="D3684" t="s">
        <v>328</v>
      </c>
      <c r="E3684" t="s">
        <v>2912</v>
      </c>
      <c r="F3684" t="s">
        <v>2907</v>
      </c>
      <c r="G3684" t="s">
        <v>328</v>
      </c>
      <c r="H3684" t="s">
        <v>6524</v>
      </c>
      <c r="I3684" t="s">
        <v>328</v>
      </c>
      <c r="J3684" t="s">
        <v>328</v>
      </c>
      <c r="K3684" t="s">
        <v>328</v>
      </c>
      <c r="L3684" t="s">
        <v>328</v>
      </c>
      <c r="M3684" t="s">
        <v>17234</v>
      </c>
      <c r="N3684" t="s">
        <v>328</v>
      </c>
      <c r="O3684" t="s">
        <v>328</v>
      </c>
    </row>
    <row r="3685" spans="1:15">
      <c r="A3685" t="s">
        <v>5416</v>
      </c>
      <c r="B3685" t="s">
        <v>17235</v>
      </c>
      <c r="C3685" t="s">
        <v>328</v>
      </c>
      <c r="D3685" t="s">
        <v>328</v>
      </c>
      <c r="E3685" t="s">
        <v>12934</v>
      </c>
      <c r="F3685" t="s">
        <v>2907</v>
      </c>
      <c r="G3685" t="s">
        <v>328</v>
      </c>
      <c r="H3685" t="s">
        <v>328</v>
      </c>
      <c r="I3685" t="s">
        <v>328</v>
      </c>
      <c r="J3685" t="s">
        <v>328</v>
      </c>
      <c r="K3685" t="s">
        <v>328</v>
      </c>
      <c r="L3685" t="s">
        <v>328</v>
      </c>
      <c r="M3685" t="s">
        <v>17235</v>
      </c>
      <c r="N3685" t="s">
        <v>328</v>
      </c>
      <c r="O3685" t="s">
        <v>328</v>
      </c>
    </row>
    <row r="3686" spans="1:15">
      <c r="A3686" t="s">
        <v>5416</v>
      </c>
      <c r="B3686" t="s">
        <v>17236</v>
      </c>
      <c r="C3686" t="s">
        <v>328</v>
      </c>
      <c r="D3686" t="s">
        <v>328</v>
      </c>
      <c r="E3686" t="s">
        <v>12934</v>
      </c>
      <c r="F3686" t="s">
        <v>2907</v>
      </c>
      <c r="G3686" t="s">
        <v>328</v>
      </c>
      <c r="H3686" t="s">
        <v>328</v>
      </c>
      <c r="I3686" t="s">
        <v>328</v>
      </c>
      <c r="J3686" t="s">
        <v>328</v>
      </c>
      <c r="K3686" t="s">
        <v>328</v>
      </c>
      <c r="L3686" t="s">
        <v>328</v>
      </c>
      <c r="M3686" t="s">
        <v>17236</v>
      </c>
      <c r="N3686" t="s">
        <v>328</v>
      </c>
      <c r="O3686" t="s">
        <v>328</v>
      </c>
    </row>
    <row r="3687" spans="1:15">
      <c r="A3687" t="s">
        <v>5416</v>
      </c>
      <c r="B3687" t="s">
        <v>17237</v>
      </c>
      <c r="C3687" t="s">
        <v>328</v>
      </c>
      <c r="D3687" t="s">
        <v>328</v>
      </c>
      <c r="E3687" t="s">
        <v>12934</v>
      </c>
      <c r="F3687" t="s">
        <v>2907</v>
      </c>
      <c r="G3687" t="s">
        <v>328</v>
      </c>
      <c r="H3687" t="s">
        <v>6524</v>
      </c>
      <c r="I3687" t="s">
        <v>328</v>
      </c>
      <c r="J3687" t="s">
        <v>328</v>
      </c>
      <c r="K3687" t="s">
        <v>328</v>
      </c>
      <c r="L3687" t="s">
        <v>328</v>
      </c>
      <c r="M3687" t="s">
        <v>17237</v>
      </c>
      <c r="N3687" t="s">
        <v>328</v>
      </c>
      <c r="O3687" t="s">
        <v>328</v>
      </c>
    </row>
    <row r="3688" spans="1:15">
      <c r="A3688" t="s">
        <v>5416</v>
      </c>
      <c r="B3688" t="s">
        <v>17238</v>
      </c>
      <c r="C3688" t="s">
        <v>328</v>
      </c>
      <c r="D3688" t="s">
        <v>328</v>
      </c>
      <c r="E3688" t="s">
        <v>12934</v>
      </c>
      <c r="F3688" t="s">
        <v>2907</v>
      </c>
      <c r="G3688" t="s">
        <v>328</v>
      </c>
      <c r="H3688" t="s">
        <v>6524</v>
      </c>
      <c r="I3688" t="s">
        <v>328</v>
      </c>
      <c r="J3688" t="s">
        <v>328</v>
      </c>
      <c r="K3688" t="s">
        <v>328</v>
      </c>
      <c r="L3688" t="s">
        <v>328</v>
      </c>
      <c r="M3688" t="s">
        <v>17238</v>
      </c>
      <c r="N3688" t="s">
        <v>328</v>
      </c>
      <c r="O3688" t="s">
        <v>328</v>
      </c>
    </row>
    <row r="3689" spans="1:15">
      <c r="A3689" t="s">
        <v>5416</v>
      </c>
      <c r="B3689" t="s">
        <v>17239</v>
      </c>
      <c r="C3689" t="s">
        <v>328</v>
      </c>
      <c r="D3689" t="s">
        <v>328</v>
      </c>
      <c r="E3689" t="s">
        <v>12934</v>
      </c>
      <c r="F3689" t="s">
        <v>2907</v>
      </c>
      <c r="G3689" t="s">
        <v>328</v>
      </c>
      <c r="H3689" t="s">
        <v>6524</v>
      </c>
      <c r="I3689" t="s">
        <v>328</v>
      </c>
      <c r="J3689" t="s">
        <v>328</v>
      </c>
      <c r="K3689" t="s">
        <v>328</v>
      </c>
      <c r="L3689" t="s">
        <v>328</v>
      </c>
      <c r="M3689" t="s">
        <v>17239</v>
      </c>
      <c r="N3689" t="s">
        <v>328</v>
      </c>
      <c r="O3689" t="s">
        <v>328</v>
      </c>
    </row>
    <row r="3690" spans="1:15">
      <c r="A3690" t="s">
        <v>5416</v>
      </c>
      <c r="B3690" t="s">
        <v>17240</v>
      </c>
      <c r="C3690" t="s">
        <v>328</v>
      </c>
      <c r="D3690" t="s">
        <v>328</v>
      </c>
      <c r="E3690" t="s">
        <v>12934</v>
      </c>
      <c r="F3690" t="s">
        <v>2907</v>
      </c>
      <c r="G3690" t="s">
        <v>328</v>
      </c>
      <c r="H3690" t="s">
        <v>6524</v>
      </c>
      <c r="I3690" t="s">
        <v>328</v>
      </c>
      <c r="J3690" t="s">
        <v>328</v>
      </c>
      <c r="K3690" t="s">
        <v>328</v>
      </c>
      <c r="L3690" t="s">
        <v>328</v>
      </c>
      <c r="M3690" t="s">
        <v>17240</v>
      </c>
      <c r="N3690" t="s">
        <v>328</v>
      </c>
      <c r="O3690" t="s">
        <v>328</v>
      </c>
    </row>
    <row r="3691" spans="1:15">
      <c r="A3691" t="s">
        <v>5416</v>
      </c>
      <c r="B3691" t="s">
        <v>17241</v>
      </c>
      <c r="C3691" t="s">
        <v>328</v>
      </c>
      <c r="D3691" t="s">
        <v>328</v>
      </c>
      <c r="E3691" t="s">
        <v>12934</v>
      </c>
      <c r="F3691" t="s">
        <v>2907</v>
      </c>
      <c r="G3691" t="s">
        <v>328</v>
      </c>
      <c r="H3691" t="s">
        <v>6524</v>
      </c>
      <c r="I3691" t="s">
        <v>328</v>
      </c>
      <c r="J3691" t="s">
        <v>328</v>
      </c>
      <c r="K3691" t="s">
        <v>328</v>
      </c>
      <c r="L3691" t="s">
        <v>328</v>
      </c>
      <c r="M3691" t="s">
        <v>17241</v>
      </c>
      <c r="N3691" t="s">
        <v>328</v>
      </c>
      <c r="O3691" t="s">
        <v>328</v>
      </c>
    </row>
    <row r="3692" spans="1:15">
      <c r="A3692" t="s">
        <v>5416</v>
      </c>
      <c r="B3692" t="s">
        <v>17242</v>
      </c>
      <c r="C3692" t="s">
        <v>328</v>
      </c>
      <c r="D3692" t="s">
        <v>328</v>
      </c>
      <c r="E3692" t="s">
        <v>12934</v>
      </c>
      <c r="F3692" t="s">
        <v>2907</v>
      </c>
      <c r="G3692" t="s">
        <v>328</v>
      </c>
      <c r="H3692" t="s">
        <v>6524</v>
      </c>
      <c r="I3692" t="s">
        <v>328</v>
      </c>
      <c r="J3692" t="s">
        <v>328</v>
      </c>
      <c r="K3692" t="s">
        <v>328</v>
      </c>
      <c r="L3692" t="s">
        <v>328</v>
      </c>
      <c r="M3692" t="s">
        <v>17242</v>
      </c>
      <c r="N3692" t="s">
        <v>328</v>
      </c>
      <c r="O3692" t="s">
        <v>328</v>
      </c>
    </row>
    <row r="3693" spans="1:15">
      <c r="A3693" t="s">
        <v>5724</v>
      </c>
      <c r="B3693" t="s">
        <v>17243</v>
      </c>
      <c r="C3693" t="s">
        <v>328</v>
      </c>
      <c r="D3693" t="s">
        <v>328</v>
      </c>
      <c r="E3693" t="s">
        <v>12934</v>
      </c>
      <c r="F3693" t="s">
        <v>2907</v>
      </c>
      <c r="G3693" t="s">
        <v>328</v>
      </c>
      <c r="H3693" t="s">
        <v>328</v>
      </c>
      <c r="I3693" t="s">
        <v>328</v>
      </c>
      <c r="J3693" t="s">
        <v>328</v>
      </c>
      <c r="K3693" t="s">
        <v>328</v>
      </c>
      <c r="L3693" t="s">
        <v>328</v>
      </c>
      <c r="M3693" t="s">
        <v>17243</v>
      </c>
      <c r="N3693" t="s">
        <v>328</v>
      </c>
      <c r="O3693" t="s">
        <v>328</v>
      </c>
    </row>
    <row r="3694" spans="1:15">
      <c r="A3694" t="s">
        <v>5724</v>
      </c>
      <c r="B3694" t="s">
        <v>17244</v>
      </c>
      <c r="C3694" t="s">
        <v>328</v>
      </c>
      <c r="D3694" t="s">
        <v>328</v>
      </c>
      <c r="E3694" t="s">
        <v>12934</v>
      </c>
      <c r="F3694" t="s">
        <v>2907</v>
      </c>
      <c r="G3694" t="s">
        <v>328</v>
      </c>
      <c r="H3694" t="s">
        <v>6524</v>
      </c>
      <c r="I3694" t="s">
        <v>328</v>
      </c>
      <c r="J3694" t="s">
        <v>328</v>
      </c>
      <c r="K3694" t="s">
        <v>328</v>
      </c>
      <c r="L3694" t="s">
        <v>328</v>
      </c>
      <c r="M3694" t="s">
        <v>17244</v>
      </c>
      <c r="N3694" t="s">
        <v>328</v>
      </c>
      <c r="O3694" t="s">
        <v>328</v>
      </c>
    </row>
  </sheetData>
  <autoFilter ref="A1:O3694" xr:uid="{2B054830-8FD2-4991-B4F3-6589E6F6823A}">
    <sortState xmlns:xlrd2="http://schemas.microsoft.com/office/spreadsheetml/2017/richdata2" ref="A2:O3694">
      <sortCondition ref="A1:A3694"/>
    </sortState>
  </autoFilter>
  <phoneticPr fontId="15" type="noConversion"/>
  <conditionalFormatting sqref="M1:M84 M87:M472 M474:M476 M478:M492 M494:M542 M544:M570 M572:M817 M829:M839 M842:M855 M857:M1140 M1143:M1286 M1297 M1305:M1338 M1341:M1361 M1364:M1373 M1377:M1409 M1411:M1445 B1412:B1414 M1452:M1473 M1477:M1485 M1487:M1493 M1498:M1546 M1551:M1577 M1584:M1614 M1616:M1646 M1657:M1711 M1724:M1730 M1734 M1738:M1759 M1764:M1785 M1787:M1789 M1792:M1859 M1864:M1938 B1866 B1868:B1869 B1918:B1923 B1937:B1938 M1940:M1986 M1989:M2069 M2094:M2238 M2241:M2516 M2521:M2541 M2546:M2559 M2561:M2572 M2577:M2987 M2989:M2996 M3074:M3108 M3110:M3228 B3213 M3231:M3534 M3536:M3618 M3633:M3661 M3694:M1048576">
    <cfRule type="expression" dxfId="52" priority="7">
      <formula>COUNTIF(B:B,B1)&gt;1</formula>
    </cfRule>
  </conditionalFormatting>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983C-4317-4CAD-B484-B0E19DCC5C5F}">
  <sheetPr codeName="Sheet25"/>
  <dimension ref="A1:Q446"/>
  <sheetViews>
    <sheetView zoomScaleNormal="55" workbookViewId="0">
      <pane ySplit="1" topLeftCell="A2" activePane="bottomLeft" state="frozen"/>
      <selection pane="bottomLeft" activeCell="C1" sqref="C1"/>
    </sheetView>
  </sheetViews>
  <sheetFormatPr defaultColWidth="8.85546875" defaultRowHeight="15"/>
  <cols>
    <col min="3" max="3" width="40.140625" customWidth="1"/>
    <col min="7" max="7" width="23.140625" customWidth="1"/>
    <col min="13" max="13" width="47.42578125" customWidth="1"/>
  </cols>
  <sheetData>
    <row r="1" spans="1:15">
      <c r="A1" t="s">
        <v>17245</v>
      </c>
      <c r="B1" t="s">
        <v>825</v>
      </c>
      <c r="C1" t="s">
        <v>826</v>
      </c>
      <c r="D1" t="s">
        <v>853</v>
      </c>
      <c r="E1" t="s">
        <v>856</v>
      </c>
      <c r="F1" t="s">
        <v>844</v>
      </c>
      <c r="G1" t="s">
        <v>831</v>
      </c>
      <c r="H1" t="s">
        <v>868</v>
      </c>
      <c r="I1" t="s">
        <v>872</v>
      </c>
      <c r="J1" t="s">
        <v>880</v>
      </c>
      <c r="K1" t="s">
        <v>882</v>
      </c>
      <c r="L1" t="s">
        <v>884</v>
      </c>
      <c r="M1" t="s">
        <v>12928</v>
      </c>
      <c r="N1" t="s">
        <v>12929</v>
      </c>
      <c r="O1" t="s">
        <v>12930</v>
      </c>
    </row>
    <row r="2" spans="1:15">
      <c r="A2" t="s">
        <v>17246</v>
      </c>
      <c r="B2" t="s">
        <v>3382</v>
      </c>
      <c r="C2" t="s">
        <v>17247</v>
      </c>
      <c r="D2" t="s">
        <v>328</v>
      </c>
      <c r="E2" t="s">
        <v>328</v>
      </c>
      <c r="F2" t="s">
        <v>2661</v>
      </c>
      <c r="G2" t="s">
        <v>2662</v>
      </c>
      <c r="H2" t="s">
        <v>328</v>
      </c>
      <c r="I2" t="s">
        <v>328</v>
      </c>
      <c r="J2" t="s">
        <v>328</v>
      </c>
      <c r="K2" t="s">
        <v>328</v>
      </c>
      <c r="L2" t="s">
        <v>328</v>
      </c>
      <c r="M2" t="s">
        <v>13035</v>
      </c>
      <c r="N2" t="s">
        <v>328</v>
      </c>
      <c r="O2" t="s">
        <v>328</v>
      </c>
    </row>
    <row r="3" spans="1:15">
      <c r="A3">
        <v>3</v>
      </c>
      <c r="B3" t="s">
        <v>3382</v>
      </c>
      <c r="C3" t="s">
        <v>17248</v>
      </c>
      <c r="D3" t="s">
        <v>328</v>
      </c>
      <c r="E3" t="s">
        <v>328</v>
      </c>
      <c r="F3" t="s">
        <v>2661</v>
      </c>
      <c r="G3" t="s">
        <v>2662</v>
      </c>
      <c r="H3" t="s">
        <v>328</v>
      </c>
      <c r="I3" t="s">
        <v>328</v>
      </c>
      <c r="J3" t="s">
        <v>328</v>
      </c>
      <c r="K3" t="s">
        <v>328</v>
      </c>
      <c r="L3" t="s">
        <v>328</v>
      </c>
      <c r="M3" t="s">
        <v>17248</v>
      </c>
      <c r="N3" t="s">
        <v>328</v>
      </c>
      <c r="O3" t="s">
        <v>328</v>
      </c>
    </row>
    <row r="4" spans="1:15">
      <c r="A4">
        <v>4</v>
      </c>
      <c r="B4" t="s">
        <v>3382</v>
      </c>
      <c r="C4" t="s">
        <v>2659</v>
      </c>
      <c r="D4" t="s">
        <v>328</v>
      </c>
      <c r="E4" t="s">
        <v>328</v>
      </c>
      <c r="F4" t="s">
        <v>2661</v>
      </c>
      <c r="G4" t="s">
        <v>2659</v>
      </c>
      <c r="H4" t="s">
        <v>328</v>
      </c>
      <c r="I4" t="s">
        <v>328</v>
      </c>
      <c r="J4" t="s">
        <v>328</v>
      </c>
      <c r="K4" t="s">
        <v>328</v>
      </c>
      <c r="L4" t="s">
        <v>328</v>
      </c>
      <c r="M4" t="s">
        <v>2659</v>
      </c>
      <c r="N4" t="s">
        <v>328</v>
      </c>
      <c r="O4" t="s">
        <v>328</v>
      </c>
    </row>
    <row r="5" spans="1:15">
      <c r="A5">
        <v>4</v>
      </c>
      <c r="B5" t="s">
        <v>3399</v>
      </c>
      <c r="C5" t="s">
        <v>14199</v>
      </c>
      <c r="D5" t="s">
        <v>328</v>
      </c>
      <c r="E5" t="s">
        <v>328</v>
      </c>
      <c r="G5" t="s">
        <v>2662</v>
      </c>
      <c r="H5" t="s">
        <v>328</v>
      </c>
      <c r="I5" t="s">
        <v>328</v>
      </c>
      <c r="J5" t="s">
        <v>328</v>
      </c>
      <c r="K5" t="s">
        <v>328</v>
      </c>
      <c r="L5" t="s">
        <v>328</v>
      </c>
      <c r="M5" t="s">
        <v>14199</v>
      </c>
      <c r="N5" t="s">
        <v>328</v>
      </c>
      <c r="O5" t="s">
        <v>328</v>
      </c>
    </row>
    <row r="6" spans="1:15">
      <c r="A6" t="s">
        <v>17246</v>
      </c>
      <c r="B6" t="s">
        <v>3389</v>
      </c>
      <c r="C6" t="s">
        <v>17249</v>
      </c>
      <c r="D6" t="s">
        <v>328</v>
      </c>
      <c r="E6" t="s">
        <v>328</v>
      </c>
      <c r="F6" t="s">
        <v>2661</v>
      </c>
      <c r="G6" t="s">
        <v>2662</v>
      </c>
      <c r="H6" t="s">
        <v>328</v>
      </c>
      <c r="I6" t="s">
        <v>328</v>
      </c>
      <c r="J6" t="s">
        <v>328</v>
      </c>
      <c r="K6" t="s">
        <v>328</v>
      </c>
      <c r="L6" t="s">
        <v>328</v>
      </c>
      <c r="M6" t="s">
        <v>13281</v>
      </c>
      <c r="N6" t="s">
        <v>328</v>
      </c>
      <c r="O6" t="s">
        <v>328</v>
      </c>
    </row>
    <row r="7" spans="1:15">
      <c r="A7" t="s">
        <v>17250</v>
      </c>
      <c r="B7" t="s">
        <v>3389</v>
      </c>
      <c r="C7" t="s">
        <v>17251</v>
      </c>
      <c r="D7" t="s">
        <v>328</v>
      </c>
      <c r="E7" t="s">
        <v>328</v>
      </c>
      <c r="F7" t="s">
        <v>2592</v>
      </c>
      <c r="G7" t="s">
        <v>2593</v>
      </c>
      <c r="H7" t="s">
        <v>328</v>
      </c>
      <c r="I7" t="s">
        <v>328</v>
      </c>
      <c r="J7" t="s">
        <v>328</v>
      </c>
      <c r="K7" t="s">
        <v>328</v>
      </c>
      <c r="L7" t="s">
        <v>328</v>
      </c>
      <c r="M7" t="s">
        <v>13283</v>
      </c>
      <c r="N7" t="s">
        <v>328</v>
      </c>
      <c r="O7" t="s">
        <v>328</v>
      </c>
    </row>
    <row r="8" spans="1:15">
      <c r="A8">
        <v>3</v>
      </c>
      <c r="B8" t="s">
        <v>3389</v>
      </c>
      <c r="C8" t="s">
        <v>17252</v>
      </c>
      <c r="D8" t="s">
        <v>328</v>
      </c>
      <c r="E8" t="s">
        <v>328</v>
      </c>
      <c r="F8" t="s">
        <v>2661</v>
      </c>
      <c r="G8" t="s">
        <v>2662</v>
      </c>
      <c r="H8" t="s">
        <v>328</v>
      </c>
      <c r="I8" t="s">
        <v>328</v>
      </c>
      <c r="J8" t="s">
        <v>328</v>
      </c>
      <c r="K8" t="s">
        <v>328</v>
      </c>
      <c r="L8" t="s">
        <v>328</v>
      </c>
      <c r="M8" t="s">
        <v>17252</v>
      </c>
      <c r="N8" t="s">
        <v>328</v>
      </c>
      <c r="O8" t="s">
        <v>328</v>
      </c>
    </row>
    <row r="9" spans="1:15">
      <c r="A9">
        <v>3</v>
      </c>
      <c r="B9" t="s">
        <v>3389</v>
      </c>
      <c r="C9" t="s">
        <v>17253</v>
      </c>
      <c r="D9" t="s">
        <v>328</v>
      </c>
      <c r="E9" t="s">
        <v>328</v>
      </c>
      <c r="F9" t="s">
        <v>2661</v>
      </c>
      <c r="G9" t="s">
        <v>2662</v>
      </c>
      <c r="H9" t="s">
        <v>328</v>
      </c>
      <c r="I9" t="s">
        <v>328</v>
      </c>
      <c r="J9" t="s">
        <v>328</v>
      </c>
      <c r="K9" t="s">
        <v>328</v>
      </c>
      <c r="L9" t="s">
        <v>328</v>
      </c>
      <c r="M9" t="s">
        <v>17254</v>
      </c>
      <c r="N9" t="s">
        <v>328</v>
      </c>
      <c r="O9" t="s">
        <v>328</v>
      </c>
    </row>
    <row r="10" spans="1:15">
      <c r="A10" t="s">
        <v>17250</v>
      </c>
      <c r="B10" t="s">
        <v>3389</v>
      </c>
      <c r="C10" t="s">
        <v>17255</v>
      </c>
      <c r="D10" t="s">
        <v>328</v>
      </c>
      <c r="E10" t="s">
        <v>328</v>
      </c>
      <c r="F10" t="s">
        <v>2592</v>
      </c>
      <c r="G10" t="s">
        <v>2593</v>
      </c>
      <c r="H10" t="s">
        <v>328</v>
      </c>
      <c r="I10" t="s">
        <v>328</v>
      </c>
      <c r="J10" t="s">
        <v>328</v>
      </c>
      <c r="K10" t="s">
        <v>328</v>
      </c>
      <c r="L10" t="s">
        <v>328</v>
      </c>
      <c r="M10" t="s">
        <v>13285</v>
      </c>
      <c r="N10" t="s">
        <v>328</v>
      </c>
      <c r="O10" t="s">
        <v>328</v>
      </c>
    </row>
    <row r="11" spans="1:15">
      <c r="A11" t="s">
        <v>17250</v>
      </c>
      <c r="B11" t="s">
        <v>3389</v>
      </c>
      <c r="C11" t="s">
        <v>13286</v>
      </c>
      <c r="D11" t="s">
        <v>328</v>
      </c>
      <c r="E11" t="s">
        <v>328</v>
      </c>
      <c r="F11" t="s">
        <v>2592</v>
      </c>
      <c r="G11" t="s">
        <v>2593</v>
      </c>
      <c r="H11" t="s">
        <v>328</v>
      </c>
      <c r="I11" t="s">
        <v>328</v>
      </c>
      <c r="J11" t="s">
        <v>328</v>
      </c>
      <c r="K11" t="s">
        <v>328</v>
      </c>
      <c r="L11" t="s">
        <v>328</v>
      </c>
      <c r="M11" t="s">
        <v>13287</v>
      </c>
      <c r="N11" t="s">
        <v>328</v>
      </c>
      <c r="O11" t="s">
        <v>328</v>
      </c>
    </row>
    <row r="12" spans="1:15">
      <c r="A12" t="s">
        <v>17250</v>
      </c>
      <c r="B12" t="s">
        <v>3389</v>
      </c>
      <c r="C12" t="s">
        <v>17256</v>
      </c>
      <c r="D12" t="s">
        <v>328</v>
      </c>
      <c r="E12" t="s">
        <v>328</v>
      </c>
      <c r="F12" t="s">
        <v>2592</v>
      </c>
      <c r="G12" t="s">
        <v>2593</v>
      </c>
      <c r="H12" t="s">
        <v>328</v>
      </c>
      <c r="I12" t="s">
        <v>328</v>
      </c>
      <c r="J12" t="s">
        <v>328</v>
      </c>
      <c r="K12" t="s">
        <v>328</v>
      </c>
      <c r="L12" t="s">
        <v>328</v>
      </c>
      <c r="M12" t="s">
        <v>13289</v>
      </c>
      <c r="N12" t="s">
        <v>328</v>
      </c>
      <c r="O12" t="s">
        <v>328</v>
      </c>
    </row>
    <row r="13" spans="1:15">
      <c r="A13" t="s">
        <v>17250</v>
      </c>
      <c r="B13" t="s">
        <v>3389</v>
      </c>
      <c r="C13" t="s">
        <v>13290</v>
      </c>
      <c r="D13" t="s">
        <v>328</v>
      </c>
      <c r="E13" t="s">
        <v>328</v>
      </c>
      <c r="F13" t="s">
        <v>2592</v>
      </c>
      <c r="G13" t="s">
        <v>2593</v>
      </c>
      <c r="H13" t="s">
        <v>328</v>
      </c>
      <c r="I13" t="s">
        <v>328</v>
      </c>
      <c r="J13" t="s">
        <v>328</v>
      </c>
      <c r="K13" t="s">
        <v>328</v>
      </c>
      <c r="L13" t="s">
        <v>328</v>
      </c>
      <c r="M13" t="s">
        <v>13291</v>
      </c>
      <c r="N13" t="s">
        <v>328</v>
      </c>
      <c r="O13" t="s">
        <v>328</v>
      </c>
    </row>
    <row r="14" spans="1:15">
      <c r="A14" t="s">
        <v>17250</v>
      </c>
      <c r="B14" t="s">
        <v>3389</v>
      </c>
      <c r="C14" t="s">
        <v>13292</v>
      </c>
      <c r="D14" t="s">
        <v>328</v>
      </c>
      <c r="E14" t="s">
        <v>328</v>
      </c>
      <c r="F14" t="s">
        <v>2592</v>
      </c>
      <c r="G14" t="s">
        <v>2593</v>
      </c>
      <c r="H14" t="s">
        <v>328</v>
      </c>
      <c r="I14" t="s">
        <v>328</v>
      </c>
      <c r="J14" t="s">
        <v>328</v>
      </c>
      <c r="K14" t="s">
        <v>328</v>
      </c>
      <c r="L14" t="s">
        <v>328</v>
      </c>
      <c r="M14" t="s">
        <v>13293</v>
      </c>
      <c r="N14" t="s">
        <v>328</v>
      </c>
      <c r="O14" t="s">
        <v>328</v>
      </c>
    </row>
    <row r="15" spans="1:15">
      <c r="A15" t="s">
        <v>17250</v>
      </c>
      <c r="B15" t="s">
        <v>3389</v>
      </c>
      <c r="C15" t="s">
        <v>13294</v>
      </c>
      <c r="D15" t="s">
        <v>328</v>
      </c>
      <c r="E15" t="s">
        <v>328</v>
      </c>
      <c r="F15" t="s">
        <v>2661</v>
      </c>
      <c r="G15" t="s">
        <v>2662</v>
      </c>
      <c r="H15" t="s">
        <v>328</v>
      </c>
      <c r="I15" t="s">
        <v>328</v>
      </c>
      <c r="J15" t="s">
        <v>328</v>
      </c>
      <c r="K15" t="s">
        <v>328</v>
      </c>
      <c r="L15" t="s">
        <v>328</v>
      </c>
      <c r="M15" t="s">
        <v>13294</v>
      </c>
      <c r="N15" t="s">
        <v>328</v>
      </c>
      <c r="O15" t="s">
        <v>328</v>
      </c>
    </row>
    <row r="16" spans="1:15">
      <c r="A16" t="s">
        <v>17246</v>
      </c>
      <c r="B16" t="s">
        <v>3389</v>
      </c>
      <c r="C16" t="s">
        <v>13295</v>
      </c>
      <c r="D16" t="s">
        <v>328</v>
      </c>
      <c r="E16" t="s">
        <v>328</v>
      </c>
      <c r="F16" t="s">
        <v>2661</v>
      </c>
      <c r="G16" t="s">
        <v>2662</v>
      </c>
      <c r="H16" t="s">
        <v>328</v>
      </c>
      <c r="I16" t="s">
        <v>328</v>
      </c>
      <c r="J16" t="s">
        <v>328</v>
      </c>
      <c r="K16" t="s">
        <v>328</v>
      </c>
      <c r="L16" t="s">
        <v>328</v>
      </c>
      <c r="M16" t="s">
        <v>13295</v>
      </c>
      <c r="N16" t="s">
        <v>328</v>
      </c>
      <c r="O16" t="s">
        <v>328</v>
      </c>
    </row>
    <row r="17" spans="1:15">
      <c r="A17" t="s">
        <v>17250</v>
      </c>
      <c r="B17" t="s">
        <v>3389</v>
      </c>
      <c r="C17" t="s">
        <v>13296</v>
      </c>
      <c r="D17" t="s">
        <v>328</v>
      </c>
      <c r="E17" t="s">
        <v>328</v>
      </c>
      <c r="F17" t="s">
        <v>2592</v>
      </c>
      <c r="G17" t="s">
        <v>2593</v>
      </c>
      <c r="H17" t="s">
        <v>328</v>
      </c>
      <c r="I17" t="s">
        <v>328</v>
      </c>
      <c r="J17" t="s">
        <v>328</v>
      </c>
      <c r="K17" t="s">
        <v>328</v>
      </c>
      <c r="L17" t="s">
        <v>328</v>
      </c>
      <c r="M17" t="s">
        <v>13297</v>
      </c>
      <c r="N17" t="s">
        <v>328</v>
      </c>
      <c r="O17" t="s">
        <v>328</v>
      </c>
    </row>
    <row r="18" spans="1:15">
      <c r="A18">
        <v>4</v>
      </c>
      <c r="B18" t="s">
        <v>3389</v>
      </c>
      <c r="C18" t="s">
        <v>17257</v>
      </c>
      <c r="D18" t="s">
        <v>328</v>
      </c>
      <c r="E18" t="s">
        <v>328</v>
      </c>
      <c r="F18" t="s">
        <v>2661</v>
      </c>
      <c r="G18" t="s">
        <v>2662</v>
      </c>
      <c r="H18" t="s">
        <v>328</v>
      </c>
      <c r="I18" t="s">
        <v>328</v>
      </c>
      <c r="J18" t="s">
        <v>328</v>
      </c>
      <c r="K18" t="s">
        <v>328</v>
      </c>
      <c r="L18" t="s">
        <v>328</v>
      </c>
      <c r="M18" t="s">
        <v>17257</v>
      </c>
      <c r="N18" t="s">
        <v>328</v>
      </c>
      <c r="O18" t="s">
        <v>328</v>
      </c>
    </row>
    <row r="19" spans="1:15">
      <c r="A19">
        <v>4</v>
      </c>
      <c r="B19" t="s">
        <v>3389</v>
      </c>
      <c r="C19" t="s">
        <v>14156</v>
      </c>
      <c r="D19" t="s">
        <v>328</v>
      </c>
      <c r="E19" t="s">
        <v>328</v>
      </c>
      <c r="F19" t="s">
        <v>2661</v>
      </c>
      <c r="G19" t="s">
        <v>2662</v>
      </c>
      <c r="H19" t="s">
        <v>328</v>
      </c>
      <c r="I19" t="s">
        <v>328</v>
      </c>
      <c r="J19" t="s">
        <v>328</v>
      </c>
      <c r="K19" t="s">
        <v>328</v>
      </c>
      <c r="L19" t="s">
        <v>328</v>
      </c>
      <c r="M19" t="s">
        <v>14156</v>
      </c>
      <c r="N19" t="s">
        <v>328</v>
      </c>
      <c r="O19" t="s">
        <v>328</v>
      </c>
    </row>
    <row r="20" spans="1:15">
      <c r="A20" t="s">
        <v>17250</v>
      </c>
      <c r="B20" t="s">
        <v>3389</v>
      </c>
      <c r="C20" t="s">
        <v>13315</v>
      </c>
      <c r="D20" t="s">
        <v>328</v>
      </c>
      <c r="E20" t="s">
        <v>328</v>
      </c>
      <c r="F20" t="s">
        <v>2592</v>
      </c>
      <c r="G20" t="s">
        <v>2593</v>
      </c>
      <c r="H20" t="s">
        <v>328</v>
      </c>
      <c r="I20" t="s">
        <v>328</v>
      </c>
      <c r="J20" t="s">
        <v>328</v>
      </c>
      <c r="K20" t="s">
        <v>328</v>
      </c>
      <c r="L20" t="s">
        <v>328</v>
      </c>
      <c r="M20" t="s">
        <v>13316</v>
      </c>
      <c r="N20" t="s">
        <v>328</v>
      </c>
      <c r="O20" t="s">
        <v>328</v>
      </c>
    </row>
    <row r="21" spans="1:15">
      <c r="A21" t="s">
        <v>17250</v>
      </c>
      <c r="B21" t="s">
        <v>3389</v>
      </c>
      <c r="C21" t="s">
        <v>13313</v>
      </c>
      <c r="D21" t="s">
        <v>328</v>
      </c>
      <c r="E21" t="s">
        <v>328</v>
      </c>
      <c r="F21" t="s">
        <v>2592</v>
      </c>
      <c r="G21" t="s">
        <v>2593</v>
      </c>
      <c r="H21" t="s">
        <v>328</v>
      </c>
      <c r="I21" t="s">
        <v>328</v>
      </c>
      <c r="J21" t="s">
        <v>328</v>
      </c>
      <c r="K21" t="s">
        <v>328</v>
      </c>
      <c r="L21" t="s">
        <v>328</v>
      </c>
      <c r="M21" t="s">
        <v>13314</v>
      </c>
      <c r="N21" t="s">
        <v>328</v>
      </c>
      <c r="O21" t="s">
        <v>328</v>
      </c>
    </row>
    <row r="22" spans="1:15">
      <c r="A22" t="s">
        <v>17250</v>
      </c>
      <c r="B22" t="s">
        <v>3389</v>
      </c>
      <c r="C22" t="s">
        <v>13298</v>
      </c>
      <c r="D22" t="s">
        <v>328</v>
      </c>
      <c r="E22" t="s">
        <v>328</v>
      </c>
      <c r="F22" t="s">
        <v>2661</v>
      </c>
      <c r="G22" t="s">
        <v>2662</v>
      </c>
      <c r="H22" t="s">
        <v>328</v>
      </c>
      <c r="I22" t="s">
        <v>328</v>
      </c>
      <c r="J22" t="s">
        <v>328</v>
      </c>
      <c r="K22" t="s">
        <v>328</v>
      </c>
      <c r="L22" t="s">
        <v>328</v>
      </c>
      <c r="M22" t="s">
        <v>13299</v>
      </c>
      <c r="N22" t="s">
        <v>328</v>
      </c>
      <c r="O22" t="s">
        <v>328</v>
      </c>
    </row>
    <row r="23" spans="1:15">
      <c r="A23">
        <v>4</v>
      </c>
      <c r="B23" t="s">
        <v>3389</v>
      </c>
      <c r="C23" t="s">
        <v>17258</v>
      </c>
      <c r="D23" t="s">
        <v>328</v>
      </c>
      <c r="E23" t="s">
        <v>328</v>
      </c>
      <c r="F23" t="s">
        <v>2661</v>
      </c>
      <c r="G23" t="s">
        <v>2662</v>
      </c>
      <c r="H23" t="s">
        <v>328</v>
      </c>
      <c r="I23" t="s">
        <v>328</v>
      </c>
      <c r="J23" t="s">
        <v>328</v>
      </c>
      <c r="K23" t="s">
        <v>328</v>
      </c>
      <c r="L23" t="s">
        <v>328</v>
      </c>
      <c r="M23" t="s">
        <v>17258</v>
      </c>
      <c r="N23" t="s">
        <v>328</v>
      </c>
      <c r="O23" t="s">
        <v>328</v>
      </c>
    </row>
    <row r="24" spans="1:15">
      <c r="A24" t="s">
        <v>17250</v>
      </c>
      <c r="B24" t="s">
        <v>3389</v>
      </c>
      <c r="C24" t="s">
        <v>13300</v>
      </c>
      <c r="D24" t="s">
        <v>328</v>
      </c>
      <c r="E24" t="s">
        <v>328</v>
      </c>
      <c r="F24" t="s">
        <v>2592</v>
      </c>
      <c r="G24" t="s">
        <v>2593</v>
      </c>
      <c r="H24" t="s">
        <v>328</v>
      </c>
      <c r="I24" t="s">
        <v>328</v>
      </c>
      <c r="J24" t="s">
        <v>328</v>
      </c>
      <c r="K24" t="s">
        <v>328</v>
      </c>
      <c r="L24" t="s">
        <v>328</v>
      </c>
      <c r="M24" t="s">
        <v>13301</v>
      </c>
      <c r="N24" t="s">
        <v>328</v>
      </c>
      <c r="O24" t="s">
        <v>328</v>
      </c>
    </row>
    <row r="25" spans="1:15">
      <c r="A25" t="s">
        <v>17250</v>
      </c>
      <c r="B25" t="s">
        <v>3389</v>
      </c>
      <c r="C25" t="s">
        <v>13302</v>
      </c>
      <c r="D25" t="s">
        <v>328</v>
      </c>
      <c r="E25" t="s">
        <v>328</v>
      </c>
      <c r="F25" t="s">
        <v>2661</v>
      </c>
      <c r="G25" t="s">
        <v>2662</v>
      </c>
      <c r="H25" t="s">
        <v>328</v>
      </c>
      <c r="I25" t="s">
        <v>328</v>
      </c>
      <c r="J25" t="s">
        <v>328</v>
      </c>
      <c r="K25" t="s">
        <v>328</v>
      </c>
      <c r="L25" t="s">
        <v>328</v>
      </c>
      <c r="M25" t="s">
        <v>13302</v>
      </c>
      <c r="N25" t="s">
        <v>328</v>
      </c>
      <c r="O25" t="s">
        <v>328</v>
      </c>
    </row>
    <row r="26" spans="1:15">
      <c r="A26">
        <v>3</v>
      </c>
      <c r="B26" t="s">
        <v>3389</v>
      </c>
      <c r="C26" t="s">
        <v>17259</v>
      </c>
      <c r="D26" t="s">
        <v>328</v>
      </c>
      <c r="E26" t="s">
        <v>328</v>
      </c>
      <c r="F26" t="s">
        <v>2661</v>
      </c>
      <c r="G26" t="s">
        <v>2662</v>
      </c>
      <c r="H26" t="s">
        <v>328</v>
      </c>
      <c r="I26" t="s">
        <v>328</v>
      </c>
      <c r="J26" t="s">
        <v>328</v>
      </c>
      <c r="K26" t="s">
        <v>328</v>
      </c>
      <c r="L26" t="s">
        <v>328</v>
      </c>
      <c r="M26" t="s">
        <v>13302</v>
      </c>
      <c r="N26" t="s">
        <v>328</v>
      </c>
      <c r="O26" t="s">
        <v>328</v>
      </c>
    </row>
    <row r="27" spans="1:15">
      <c r="A27" s="28">
        <v>3</v>
      </c>
      <c r="B27" s="28" t="s">
        <v>3389</v>
      </c>
      <c r="C27" s="28" t="s">
        <v>17260</v>
      </c>
      <c r="D27" s="28" t="s">
        <v>17260</v>
      </c>
      <c r="E27" s="28"/>
      <c r="F27" s="28"/>
      <c r="G27" s="28"/>
      <c r="H27" s="28"/>
      <c r="I27" s="28"/>
      <c r="J27" s="28"/>
      <c r="K27" s="28"/>
      <c r="L27" s="28"/>
      <c r="M27" s="28" t="s">
        <v>17260</v>
      </c>
      <c r="N27" s="28"/>
      <c r="O27" s="28"/>
    </row>
    <row r="28" spans="1:15">
      <c r="A28" t="s">
        <v>17250</v>
      </c>
      <c r="B28" t="s">
        <v>3389</v>
      </c>
      <c r="C28" t="s">
        <v>13303</v>
      </c>
      <c r="D28" t="s">
        <v>328</v>
      </c>
      <c r="E28" t="s">
        <v>328</v>
      </c>
      <c r="F28" t="s">
        <v>2592</v>
      </c>
      <c r="G28" t="s">
        <v>2593</v>
      </c>
      <c r="H28" t="s">
        <v>328</v>
      </c>
      <c r="I28" t="s">
        <v>328</v>
      </c>
      <c r="J28" t="s">
        <v>328</v>
      </c>
      <c r="K28" t="s">
        <v>328</v>
      </c>
      <c r="L28" t="s">
        <v>328</v>
      </c>
      <c r="M28" t="s">
        <v>13304</v>
      </c>
      <c r="N28" t="s">
        <v>328</v>
      </c>
      <c r="O28" t="s">
        <v>328</v>
      </c>
    </row>
    <row r="29" spans="1:15">
      <c r="A29" s="28">
        <v>3</v>
      </c>
      <c r="B29" s="28" t="s">
        <v>3389</v>
      </c>
      <c r="C29" s="28" t="s">
        <v>17261</v>
      </c>
      <c r="D29" s="28" t="s">
        <v>17261</v>
      </c>
      <c r="E29" s="28"/>
      <c r="F29" s="28"/>
      <c r="G29" s="28"/>
      <c r="H29" s="28"/>
      <c r="I29" s="28"/>
      <c r="J29" s="28"/>
      <c r="K29" s="28"/>
      <c r="L29" s="28"/>
      <c r="M29" s="28" t="s">
        <v>17261</v>
      </c>
      <c r="N29" s="28"/>
      <c r="O29" s="28"/>
    </row>
    <row r="30" spans="1:15">
      <c r="A30" t="s">
        <v>17250</v>
      </c>
      <c r="B30" t="s">
        <v>3389</v>
      </c>
      <c r="C30" t="s">
        <v>13305</v>
      </c>
      <c r="D30" t="s">
        <v>328</v>
      </c>
      <c r="E30" t="s">
        <v>328</v>
      </c>
      <c r="F30" t="s">
        <v>2661</v>
      </c>
      <c r="G30" t="s">
        <v>2662</v>
      </c>
      <c r="H30" t="s">
        <v>328</v>
      </c>
      <c r="I30" t="s">
        <v>328</v>
      </c>
      <c r="J30" t="s">
        <v>328</v>
      </c>
      <c r="K30" t="s">
        <v>328</v>
      </c>
      <c r="L30" t="s">
        <v>328</v>
      </c>
      <c r="M30" t="s">
        <v>13306</v>
      </c>
      <c r="N30" t="s">
        <v>328</v>
      </c>
      <c r="O30" t="s">
        <v>328</v>
      </c>
    </row>
    <row r="31" spans="1:15">
      <c r="A31" t="s">
        <v>17250</v>
      </c>
      <c r="B31" t="s">
        <v>3389</v>
      </c>
      <c r="C31" t="s">
        <v>13307</v>
      </c>
      <c r="D31" t="s">
        <v>328</v>
      </c>
      <c r="E31" t="s">
        <v>328</v>
      </c>
      <c r="F31" t="s">
        <v>2592</v>
      </c>
      <c r="G31" t="s">
        <v>2593</v>
      </c>
      <c r="H31" t="s">
        <v>328</v>
      </c>
      <c r="I31" t="s">
        <v>328</v>
      </c>
      <c r="J31" t="s">
        <v>328</v>
      </c>
      <c r="K31" t="s">
        <v>328</v>
      </c>
      <c r="L31" t="s">
        <v>328</v>
      </c>
      <c r="M31" t="s">
        <v>13308</v>
      </c>
      <c r="N31" t="s">
        <v>328</v>
      </c>
      <c r="O31" t="s">
        <v>328</v>
      </c>
    </row>
    <row r="32" spans="1:15">
      <c r="A32" t="s">
        <v>17250</v>
      </c>
      <c r="B32" t="s">
        <v>3389</v>
      </c>
      <c r="C32" t="s">
        <v>13309</v>
      </c>
      <c r="D32" t="s">
        <v>328</v>
      </c>
      <c r="E32" t="s">
        <v>328</v>
      </c>
      <c r="F32" t="s">
        <v>2592</v>
      </c>
      <c r="G32" t="s">
        <v>2593</v>
      </c>
      <c r="H32" t="s">
        <v>328</v>
      </c>
      <c r="I32" t="s">
        <v>328</v>
      </c>
      <c r="J32" t="s">
        <v>328</v>
      </c>
      <c r="K32" t="s">
        <v>328</v>
      </c>
      <c r="L32" t="s">
        <v>328</v>
      </c>
      <c r="M32" t="s">
        <v>13310</v>
      </c>
      <c r="N32" t="s">
        <v>328</v>
      </c>
      <c r="O32" t="s">
        <v>328</v>
      </c>
    </row>
    <row r="33" spans="1:15">
      <c r="A33" t="s">
        <v>17250</v>
      </c>
      <c r="B33" t="s">
        <v>3389</v>
      </c>
      <c r="C33" t="s">
        <v>13311</v>
      </c>
      <c r="D33" t="s">
        <v>328</v>
      </c>
      <c r="E33" t="s">
        <v>328</v>
      </c>
      <c r="F33" t="s">
        <v>2592</v>
      </c>
      <c r="G33" t="s">
        <v>2593</v>
      </c>
      <c r="H33" t="s">
        <v>328</v>
      </c>
      <c r="I33" t="s">
        <v>328</v>
      </c>
      <c r="J33" t="s">
        <v>328</v>
      </c>
      <c r="K33" t="s">
        <v>328</v>
      </c>
      <c r="L33" t="s">
        <v>328</v>
      </c>
      <c r="M33" t="s">
        <v>13312</v>
      </c>
      <c r="N33" t="s">
        <v>328</v>
      </c>
      <c r="O33" t="s">
        <v>328</v>
      </c>
    </row>
    <row r="34" spans="1:15">
      <c r="A34">
        <v>3</v>
      </c>
      <c r="B34" t="s">
        <v>3389</v>
      </c>
      <c r="C34" t="s">
        <v>17262</v>
      </c>
      <c r="D34" t="s">
        <v>328</v>
      </c>
      <c r="E34" t="s">
        <v>328</v>
      </c>
      <c r="G34" t="s">
        <v>2588</v>
      </c>
      <c r="I34" t="s">
        <v>328</v>
      </c>
      <c r="J34" t="s">
        <v>328</v>
      </c>
      <c r="K34" t="s">
        <v>328</v>
      </c>
      <c r="L34" t="s">
        <v>328</v>
      </c>
      <c r="M34" t="s">
        <v>17262</v>
      </c>
      <c r="N34" t="s">
        <v>328</v>
      </c>
      <c r="O34" t="s">
        <v>328</v>
      </c>
    </row>
    <row r="35" spans="1:15">
      <c r="A35">
        <v>3</v>
      </c>
      <c r="B35" t="s">
        <v>3389</v>
      </c>
      <c r="C35" t="s">
        <v>17263</v>
      </c>
      <c r="D35" t="s">
        <v>328</v>
      </c>
      <c r="E35" t="s">
        <v>328</v>
      </c>
      <c r="F35" t="s">
        <v>2661</v>
      </c>
      <c r="G35" t="s">
        <v>2662</v>
      </c>
      <c r="H35" t="s">
        <v>328</v>
      </c>
      <c r="I35" t="s">
        <v>328</v>
      </c>
      <c r="J35" t="s">
        <v>328</v>
      </c>
      <c r="K35" t="s">
        <v>328</v>
      </c>
      <c r="L35" t="s">
        <v>328</v>
      </c>
      <c r="M35" t="s">
        <v>17264</v>
      </c>
      <c r="N35" t="s">
        <v>328</v>
      </c>
      <c r="O35" t="s">
        <v>328</v>
      </c>
    </row>
    <row r="36" spans="1:15">
      <c r="A36" t="s">
        <v>17250</v>
      </c>
      <c r="B36" t="s">
        <v>3389</v>
      </c>
      <c r="C36" t="s">
        <v>13317</v>
      </c>
      <c r="D36" t="s">
        <v>328</v>
      </c>
      <c r="E36" t="s">
        <v>328</v>
      </c>
      <c r="F36" t="s">
        <v>2661</v>
      </c>
      <c r="G36" t="s">
        <v>2662</v>
      </c>
      <c r="H36" t="s">
        <v>328</v>
      </c>
      <c r="I36" t="s">
        <v>328</v>
      </c>
      <c r="J36" t="s">
        <v>328</v>
      </c>
      <c r="K36" t="s">
        <v>328</v>
      </c>
      <c r="L36" t="s">
        <v>328</v>
      </c>
      <c r="M36" t="s">
        <v>13317</v>
      </c>
      <c r="N36" t="s">
        <v>328</v>
      </c>
      <c r="O36" t="s">
        <v>328</v>
      </c>
    </row>
    <row r="37" spans="1:15">
      <c r="A37" t="s">
        <v>17250</v>
      </c>
      <c r="B37" t="s">
        <v>3389</v>
      </c>
      <c r="C37" t="s">
        <v>13318</v>
      </c>
      <c r="D37" t="s">
        <v>328</v>
      </c>
      <c r="E37" t="s">
        <v>328</v>
      </c>
      <c r="F37" t="s">
        <v>2661</v>
      </c>
      <c r="G37" t="s">
        <v>2662</v>
      </c>
      <c r="H37" t="s">
        <v>328</v>
      </c>
      <c r="I37" t="s">
        <v>328</v>
      </c>
      <c r="J37" t="s">
        <v>328</v>
      </c>
      <c r="K37" t="s">
        <v>328</v>
      </c>
      <c r="L37" t="s">
        <v>328</v>
      </c>
      <c r="M37" t="s">
        <v>13318</v>
      </c>
      <c r="N37" t="s">
        <v>328</v>
      </c>
      <c r="O37" t="s">
        <v>328</v>
      </c>
    </row>
    <row r="38" spans="1:15">
      <c r="A38" t="s">
        <v>17250</v>
      </c>
      <c r="B38" t="s">
        <v>3389</v>
      </c>
      <c r="C38" t="s">
        <v>13319</v>
      </c>
      <c r="D38" t="s">
        <v>328</v>
      </c>
      <c r="E38" t="s">
        <v>328</v>
      </c>
      <c r="F38" t="s">
        <v>2661</v>
      </c>
      <c r="G38" t="s">
        <v>2662</v>
      </c>
      <c r="H38" t="s">
        <v>328</v>
      </c>
      <c r="I38" t="s">
        <v>328</v>
      </c>
      <c r="J38" t="s">
        <v>328</v>
      </c>
      <c r="K38" t="s">
        <v>328</v>
      </c>
      <c r="L38" t="s">
        <v>328</v>
      </c>
      <c r="M38" t="s">
        <v>13318</v>
      </c>
      <c r="N38" t="s">
        <v>328</v>
      </c>
      <c r="O38" t="s">
        <v>328</v>
      </c>
    </row>
    <row r="39" spans="1:15">
      <c r="A39" t="s">
        <v>17250</v>
      </c>
      <c r="B39" t="s">
        <v>3389</v>
      </c>
      <c r="C39" t="s">
        <v>13379</v>
      </c>
      <c r="D39" t="s">
        <v>328</v>
      </c>
      <c r="E39" t="s">
        <v>328</v>
      </c>
      <c r="F39" t="s">
        <v>2592</v>
      </c>
      <c r="G39" t="s">
        <v>2593</v>
      </c>
      <c r="H39" t="s">
        <v>328</v>
      </c>
      <c r="I39" t="s">
        <v>328</v>
      </c>
      <c r="J39" t="s">
        <v>328</v>
      </c>
      <c r="K39" t="s">
        <v>328</v>
      </c>
      <c r="L39" t="s">
        <v>328</v>
      </c>
      <c r="M39" t="s">
        <v>13380</v>
      </c>
      <c r="N39" t="s">
        <v>328</v>
      </c>
      <c r="O39" t="s">
        <v>328</v>
      </c>
    </row>
    <row r="40" spans="1:15">
      <c r="A40" t="s">
        <v>17250</v>
      </c>
      <c r="B40" t="s">
        <v>3389</v>
      </c>
      <c r="C40" t="s">
        <v>13418</v>
      </c>
      <c r="D40" t="s">
        <v>328</v>
      </c>
      <c r="E40" t="s">
        <v>328</v>
      </c>
      <c r="F40" t="s">
        <v>2592</v>
      </c>
      <c r="G40" t="s">
        <v>2593</v>
      </c>
      <c r="H40" t="s">
        <v>328</v>
      </c>
      <c r="I40" t="s">
        <v>328</v>
      </c>
      <c r="J40" t="s">
        <v>328</v>
      </c>
      <c r="K40" t="s">
        <v>328</v>
      </c>
      <c r="L40" t="s">
        <v>328</v>
      </c>
      <c r="M40" t="s">
        <v>13419</v>
      </c>
      <c r="N40" t="s">
        <v>328</v>
      </c>
      <c r="O40" t="s">
        <v>328</v>
      </c>
    </row>
    <row r="41" spans="1:15">
      <c r="A41" t="s">
        <v>17250</v>
      </c>
      <c r="B41" t="s">
        <v>3389</v>
      </c>
      <c r="C41" t="s">
        <v>13330</v>
      </c>
      <c r="D41" t="s">
        <v>328</v>
      </c>
      <c r="E41" t="s">
        <v>328</v>
      </c>
      <c r="F41" t="s">
        <v>2592</v>
      </c>
      <c r="G41" t="s">
        <v>2593</v>
      </c>
      <c r="H41" t="s">
        <v>6518</v>
      </c>
      <c r="I41" t="s">
        <v>328</v>
      </c>
      <c r="J41" t="s">
        <v>328</v>
      </c>
      <c r="K41" t="s">
        <v>328</v>
      </c>
      <c r="L41" t="s">
        <v>328</v>
      </c>
      <c r="M41" t="s">
        <v>13331</v>
      </c>
      <c r="N41" t="s">
        <v>328</v>
      </c>
      <c r="O41" t="s">
        <v>328</v>
      </c>
    </row>
    <row r="42" spans="1:15">
      <c r="A42" t="s">
        <v>17250</v>
      </c>
      <c r="B42" t="s">
        <v>3389</v>
      </c>
      <c r="C42" t="s">
        <v>13320</v>
      </c>
      <c r="D42" t="s">
        <v>328</v>
      </c>
      <c r="E42" t="s">
        <v>328</v>
      </c>
      <c r="F42" t="s">
        <v>2585</v>
      </c>
      <c r="G42" t="s">
        <v>2588</v>
      </c>
      <c r="H42" t="s">
        <v>328</v>
      </c>
      <c r="I42" t="s">
        <v>328</v>
      </c>
      <c r="J42" t="s">
        <v>328</v>
      </c>
      <c r="K42" t="s">
        <v>328</v>
      </c>
      <c r="L42" t="s">
        <v>328</v>
      </c>
      <c r="M42" t="s">
        <v>13321</v>
      </c>
      <c r="N42" t="s">
        <v>328</v>
      </c>
      <c r="O42" t="s">
        <v>328</v>
      </c>
    </row>
    <row r="43" spans="1:15">
      <c r="A43" t="s">
        <v>17250</v>
      </c>
      <c r="B43" t="s">
        <v>3389</v>
      </c>
      <c r="C43" t="s">
        <v>13322</v>
      </c>
      <c r="D43" t="s">
        <v>328</v>
      </c>
      <c r="E43" t="s">
        <v>328</v>
      </c>
      <c r="F43" t="s">
        <v>2592</v>
      </c>
      <c r="G43" t="s">
        <v>2593</v>
      </c>
      <c r="H43" t="s">
        <v>328</v>
      </c>
      <c r="I43" t="s">
        <v>328</v>
      </c>
      <c r="J43" t="s">
        <v>328</v>
      </c>
      <c r="K43" t="s">
        <v>328</v>
      </c>
      <c r="L43" t="s">
        <v>328</v>
      </c>
      <c r="M43" t="s">
        <v>13323</v>
      </c>
      <c r="N43" t="s">
        <v>328</v>
      </c>
      <c r="O43" t="s">
        <v>328</v>
      </c>
    </row>
    <row r="44" spans="1:15">
      <c r="A44" t="s">
        <v>17250</v>
      </c>
      <c r="B44" t="s">
        <v>3389</v>
      </c>
      <c r="C44" t="s">
        <v>13324</v>
      </c>
      <c r="D44" t="s">
        <v>328</v>
      </c>
      <c r="E44" t="s">
        <v>328</v>
      </c>
      <c r="F44" t="s">
        <v>2661</v>
      </c>
      <c r="G44" t="s">
        <v>2662</v>
      </c>
      <c r="H44" t="s">
        <v>6526</v>
      </c>
      <c r="I44" t="s">
        <v>328</v>
      </c>
      <c r="J44" t="s">
        <v>328</v>
      </c>
      <c r="K44" t="s">
        <v>328</v>
      </c>
      <c r="L44" t="s">
        <v>328</v>
      </c>
      <c r="M44" t="s">
        <v>13324</v>
      </c>
      <c r="N44" t="s">
        <v>328</v>
      </c>
      <c r="O44" t="s">
        <v>328</v>
      </c>
    </row>
    <row r="45" spans="1:15">
      <c r="A45" t="s">
        <v>17250</v>
      </c>
      <c r="B45" t="s">
        <v>3389</v>
      </c>
      <c r="C45" t="s">
        <v>13325</v>
      </c>
      <c r="D45" t="s">
        <v>328</v>
      </c>
      <c r="E45" t="s">
        <v>328</v>
      </c>
      <c r="F45" t="s">
        <v>2592</v>
      </c>
      <c r="G45" t="s">
        <v>2593</v>
      </c>
      <c r="H45" t="s">
        <v>6518</v>
      </c>
      <c r="I45" t="s">
        <v>328</v>
      </c>
      <c r="J45" t="s">
        <v>328</v>
      </c>
      <c r="K45" t="s">
        <v>328</v>
      </c>
      <c r="L45" t="s">
        <v>328</v>
      </c>
      <c r="M45" t="s">
        <v>13326</v>
      </c>
      <c r="N45" t="s">
        <v>328</v>
      </c>
      <c r="O45" t="s">
        <v>328</v>
      </c>
    </row>
    <row r="46" spans="1:15">
      <c r="A46" t="s">
        <v>17250</v>
      </c>
      <c r="B46" t="s">
        <v>3389</v>
      </c>
      <c r="C46" t="s">
        <v>13327</v>
      </c>
      <c r="D46" t="s">
        <v>328</v>
      </c>
      <c r="E46" t="s">
        <v>328</v>
      </c>
      <c r="F46" t="s">
        <v>2592</v>
      </c>
      <c r="G46" t="s">
        <v>2593</v>
      </c>
      <c r="H46" t="s">
        <v>328</v>
      </c>
      <c r="I46" t="s">
        <v>328</v>
      </c>
      <c r="J46" t="s">
        <v>328</v>
      </c>
      <c r="K46" t="s">
        <v>328</v>
      </c>
      <c r="L46" t="s">
        <v>328</v>
      </c>
      <c r="M46" t="s">
        <v>13328</v>
      </c>
      <c r="N46" t="s">
        <v>328</v>
      </c>
      <c r="O46" t="s">
        <v>328</v>
      </c>
    </row>
    <row r="47" spans="1:15">
      <c r="A47" t="s">
        <v>17250</v>
      </c>
      <c r="B47" t="s">
        <v>3389</v>
      </c>
      <c r="C47" t="s">
        <v>13329</v>
      </c>
      <c r="D47" t="s">
        <v>328</v>
      </c>
      <c r="E47" t="s">
        <v>328</v>
      </c>
      <c r="F47" t="s">
        <v>2585</v>
      </c>
      <c r="G47" t="s">
        <v>2588</v>
      </c>
      <c r="H47" t="s">
        <v>328</v>
      </c>
      <c r="I47" t="s">
        <v>328</v>
      </c>
      <c r="J47" t="s">
        <v>328</v>
      </c>
      <c r="K47" t="s">
        <v>328</v>
      </c>
      <c r="L47" t="s">
        <v>328</v>
      </c>
      <c r="M47" t="s">
        <v>13329</v>
      </c>
      <c r="N47" t="s">
        <v>328</v>
      </c>
      <c r="O47" t="s">
        <v>328</v>
      </c>
    </row>
    <row r="48" spans="1:15">
      <c r="A48">
        <v>3</v>
      </c>
      <c r="B48" t="s">
        <v>3389</v>
      </c>
      <c r="C48" t="s">
        <v>13331</v>
      </c>
      <c r="D48" t="s">
        <v>328</v>
      </c>
      <c r="E48" t="s">
        <v>328</v>
      </c>
      <c r="F48" t="s">
        <v>2585</v>
      </c>
      <c r="G48" t="s">
        <v>2588</v>
      </c>
      <c r="H48" t="s">
        <v>328</v>
      </c>
      <c r="I48" t="s">
        <v>328</v>
      </c>
      <c r="J48" t="s">
        <v>328</v>
      </c>
      <c r="K48" t="s">
        <v>328</v>
      </c>
      <c r="L48" t="s">
        <v>328</v>
      </c>
      <c r="M48" t="s">
        <v>13329</v>
      </c>
      <c r="N48" t="s">
        <v>328</v>
      </c>
      <c r="O48" t="s">
        <v>328</v>
      </c>
    </row>
    <row r="49" spans="1:15">
      <c r="A49" t="s">
        <v>17250</v>
      </c>
      <c r="B49" t="s">
        <v>3389</v>
      </c>
      <c r="C49" t="s">
        <v>13332</v>
      </c>
      <c r="D49" t="s">
        <v>328</v>
      </c>
      <c r="E49" t="s">
        <v>328</v>
      </c>
      <c r="F49" t="s">
        <v>2592</v>
      </c>
      <c r="G49" t="s">
        <v>2593</v>
      </c>
      <c r="H49" t="s">
        <v>328</v>
      </c>
      <c r="I49" t="s">
        <v>328</v>
      </c>
      <c r="J49" t="s">
        <v>328</v>
      </c>
      <c r="K49" t="s">
        <v>328</v>
      </c>
      <c r="L49" t="s">
        <v>328</v>
      </c>
      <c r="M49" t="s">
        <v>13333</v>
      </c>
      <c r="N49" t="s">
        <v>328</v>
      </c>
      <c r="O49" t="s">
        <v>328</v>
      </c>
    </row>
    <row r="50" spans="1:15">
      <c r="A50" t="s">
        <v>17250</v>
      </c>
      <c r="B50" t="s">
        <v>3389</v>
      </c>
      <c r="C50" t="s">
        <v>13334</v>
      </c>
      <c r="D50" t="s">
        <v>328</v>
      </c>
      <c r="E50" t="s">
        <v>328</v>
      </c>
      <c r="F50" t="s">
        <v>2592</v>
      </c>
      <c r="G50" t="s">
        <v>2593</v>
      </c>
      <c r="H50" t="s">
        <v>328</v>
      </c>
      <c r="I50" t="s">
        <v>328</v>
      </c>
      <c r="J50" t="s">
        <v>328</v>
      </c>
      <c r="K50" t="s">
        <v>328</v>
      </c>
      <c r="L50" t="s">
        <v>328</v>
      </c>
      <c r="M50" t="s">
        <v>13335</v>
      </c>
      <c r="N50" t="s">
        <v>328</v>
      </c>
      <c r="O50" t="s">
        <v>328</v>
      </c>
    </row>
    <row r="51" spans="1:15">
      <c r="A51" t="s">
        <v>17250</v>
      </c>
      <c r="B51" t="s">
        <v>3389</v>
      </c>
      <c r="C51" t="s">
        <v>13336</v>
      </c>
      <c r="D51" t="s">
        <v>328</v>
      </c>
      <c r="E51" t="s">
        <v>328</v>
      </c>
      <c r="F51" t="s">
        <v>2592</v>
      </c>
      <c r="G51" t="s">
        <v>2593</v>
      </c>
      <c r="H51" t="s">
        <v>328</v>
      </c>
      <c r="I51" t="s">
        <v>328</v>
      </c>
      <c r="J51" t="s">
        <v>328</v>
      </c>
      <c r="K51" t="s">
        <v>328</v>
      </c>
      <c r="L51" t="s">
        <v>328</v>
      </c>
      <c r="M51" t="s">
        <v>13337</v>
      </c>
      <c r="N51" t="s">
        <v>328</v>
      </c>
      <c r="O51" t="s">
        <v>328</v>
      </c>
    </row>
    <row r="52" spans="1:15">
      <c r="A52" t="s">
        <v>17250</v>
      </c>
      <c r="B52" t="s">
        <v>3389</v>
      </c>
      <c r="C52" t="s">
        <v>13338</v>
      </c>
      <c r="D52" t="s">
        <v>328</v>
      </c>
      <c r="E52" t="s">
        <v>328</v>
      </c>
      <c r="F52" t="s">
        <v>2592</v>
      </c>
      <c r="G52" t="s">
        <v>2593</v>
      </c>
      <c r="H52" t="s">
        <v>328</v>
      </c>
      <c r="I52" t="s">
        <v>328</v>
      </c>
      <c r="J52" t="s">
        <v>328</v>
      </c>
      <c r="K52" t="s">
        <v>328</v>
      </c>
      <c r="L52" t="s">
        <v>328</v>
      </c>
      <c r="M52" t="s">
        <v>13339</v>
      </c>
      <c r="N52" t="s">
        <v>328</v>
      </c>
      <c r="O52" t="s">
        <v>328</v>
      </c>
    </row>
    <row r="53" spans="1:15">
      <c r="A53" t="s">
        <v>17250</v>
      </c>
      <c r="B53" t="s">
        <v>3389</v>
      </c>
      <c r="C53" t="s">
        <v>13342</v>
      </c>
      <c r="D53" t="s">
        <v>328</v>
      </c>
      <c r="E53" t="s">
        <v>328</v>
      </c>
      <c r="F53" t="s">
        <v>2592</v>
      </c>
      <c r="G53" t="s">
        <v>2593</v>
      </c>
      <c r="H53" t="s">
        <v>328</v>
      </c>
      <c r="I53" t="s">
        <v>328</v>
      </c>
      <c r="J53" t="s">
        <v>328</v>
      </c>
      <c r="K53" t="s">
        <v>328</v>
      </c>
      <c r="L53" t="s">
        <v>328</v>
      </c>
      <c r="M53" t="s">
        <v>13343</v>
      </c>
      <c r="N53" t="s">
        <v>328</v>
      </c>
      <c r="O53" t="s">
        <v>328</v>
      </c>
    </row>
    <row r="54" spans="1:15" s="28" customFormat="1">
      <c r="A54" s="28">
        <v>3</v>
      </c>
      <c r="B54" s="28" t="s">
        <v>3389</v>
      </c>
      <c r="C54" s="28" t="s">
        <v>17265</v>
      </c>
    </row>
    <row r="55" spans="1:15">
      <c r="A55" t="s">
        <v>17250</v>
      </c>
      <c r="B55" t="s">
        <v>3389</v>
      </c>
      <c r="C55" t="s">
        <v>13340</v>
      </c>
      <c r="D55" t="s">
        <v>328</v>
      </c>
      <c r="E55" t="s">
        <v>328</v>
      </c>
      <c r="F55" t="s">
        <v>2592</v>
      </c>
      <c r="G55" t="s">
        <v>2593</v>
      </c>
      <c r="H55" t="s">
        <v>328</v>
      </c>
      <c r="I55" t="s">
        <v>328</v>
      </c>
      <c r="J55" t="s">
        <v>328</v>
      </c>
      <c r="K55" t="s">
        <v>328</v>
      </c>
      <c r="L55" t="s">
        <v>328</v>
      </c>
      <c r="M55" t="s">
        <v>13341</v>
      </c>
      <c r="N55" t="s">
        <v>328</v>
      </c>
      <c r="O55" t="s">
        <v>328</v>
      </c>
    </row>
    <row r="56" spans="1:15">
      <c r="A56" t="s">
        <v>17250</v>
      </c>
      <c r="B56" t="s">
        <v>3389</v>
      </c>
      <c r="C56" t="s">
        <v>13344</v>
      </c>
      <c r="D56" t="s">
        <v>328</v>
      </c>
      <c r="E56" t="s">
        <v>328</v>
      </c>
      <c r="F56" t="s">
        <v>2585</v>
      </c>
      <c r="G56" t="s">
        <v>2588</v>
      </c>
      <c r="H56" t="s">
        <v>328</v>
      </c>
      <c r="I56" t="s">
        <v>328</v>
      </c>
      <c r="J56" t="s">
        <v>328</v>
      </c>
      <c r="K56" t="s">
        <v>328</v>
      </c>
      <c r="L56" t="s">
        <v>328</v>
      </c>
      <c r="M56" t="s">
        <v>13344</v>
      </c>
      <c r="N56" t="s">
        <v>328</v>
      </c>
      <c r="O56" t="s">
        <v>328</v>
      </c>
    </row>
    <row r="57" spans="1:15">
      <c r="A57">
        <v>3</v>
      </c>
      <c r="B57" t="s">
        <v>3389</v>
      </c>
      <c r="C57" t="s">
        <v>17266</v>
      </c>
      <c r="D57" t="s">
        <v>328</v>
      </c>
      <c r="E57" t="s">
        <v>328</v>
      </c>
      <c r="G57" t="s">
        <v>2662</v>
      </c>
      <c r="H57" t="s">
        <v>328</v>
      </c>
      <c r="I57" t="s">
        <v>328</v>
      </c>
      <c r="J57" t="s">
        <v>328</v>
      </c>
      <c r="K57" t="s">
        <v>328</v>
      </c>
      <c r="L57" t="s">
        <v>328</v>
      </c>
      <c r="M57" t="s">
        <v>17266</v>
      </c>
      <c r="N57" t="s">
        <v>328</v>
      </c>
      <c r="O57" t="s">
        <v>328</v>
      </c>
    </row>
    <row r="58" spans="1:15">
      <c r="A58" t="s">
        <v>17250</v>
      </c>
      <c r="B58" t="s">
        <v>3389</v>
      </c>
      <c r="C58" t="s">
        <v>13345</v>
      </c>
      <c r="D58" t="s">
        <v>328</v>
      </c>
      <c r="E58" t="s">
        <v>328</v>
      </c>
      <c r="F58" t="s">
        <v>2585</v>
      </c>
      <c r="G58" t="s">
        <v>2588</v>
      </c>
      <c r="H58" t="s">
        <v>328</v>
      </c>
      <c r="I58" t="s">
        <v>328</v>
      </c>
      <c r="J58" t="s">
        <v>328</v>
      </c>
      <c r="K58" t="s">
        <v>328</v>
      </c>
      <c r="L58" t="s">
        <v>328</v>
      </c>
      <c r="M58" t="s">
        <v>13345</v>
      </c>
      <c r="N58" t="s">
        <v>328</v>
      </c>
      <c r="O58" t="s">
        <v>328</v>
      </c>
    </row>
    <row r="59" spans="1:15">
      <c r="A59">
        <v>3</v>
      </c>
      <c r="B59" t="s">
        <v>3389</v>
      </c>
      <c r="C59" t="s">
        <v>17267</v>
      </c>
      <c r="D59" t="s">
        <v>328</v>
      </c>
      <c r="E59" t="s">
        <v>328</v>
      </c>
      <c r="F59" t="s">
        <v>2585</v>
      </c>
      <c r="G59" t="s">
        <v>2588</v>
      </c>
      <c r="H59" t="s">
        <v>328</v>
      </c>
      <c r="I59" t="s">
        <v>328</v>
      </c>
      <c r="J59" t="s">
        <v>328</v>
      </c>
      <c r="K59" t="s">
        <v>328</v>
      </c>
      <c r="L59" t="s">
        <v>328</v>
      </c>
      <c r="M59" t="s">
        <v>17267</v>
      </c>
      <c r="N59" t="s">
        <v>328</v>
      </c>
      <c r="O59" t="s">
        <v>328</v>
      </c>
    </row>
    <row r="60" spans="1:15">
      <c r="A60" t="s">
        <v>17250</v>
      </c>
      <c r="B60" t="s">
        <v>3389</v>
      </c>
      <c r="C60" t="s">
        <v>13346</v>
      </c>
      <c r="D60" t="s">
        <v>328</v>
      </c>
      <c r="E60" t="s">
        <v>328</v>
      </c>
      <c r="F60" t="s">
        <v>2592</v>
      </c>
      <c r="G60" t="s">
        <v>2593</v>
      </c>
      <c r="H60" t="s">
        <v>328</v>
      </c>
      <c r="I60" t="s">
        <v>328</v>
      </c>
      <c r="J60" t="s">
        <v>328</v>
      </c>
      <c r="K60" t="s">
        <v>328</v>
      </c>
      <c r="L60" t="s">
        <v>328</v>
      </c>
      <c r="M60" t="s">
        <v>13347</v>
      </c>
      <c r="N60" t="s">
        <v>328</v>
      </c>
      <c r="O60" t="s">
        <v>328</v>
      </c>
    </row>
    <row r="61" spans="1:15">
      <c r="A61" t="s">
        <v>17250</v>
      </c>
      <c r="B61" t="s">
        <v>3389</v>
      </c>
      <c r="C61" t="s">
        <v>13348</v>
      </c>
      <c r="D61" t="s">
        <v>328</v>
      </c>
      <c r="E61" t="s">
        <v>328</v>
      </c>
      <c r="F61" t="s">
        <v>2585</v>
      </c>
      <c r="G61" t="s">
        <v>2588</v>
      </c>
      <c r="H61" t="s">
        <v>328</v>
      </c>
      <c r="I61" t="s">
        <v>328</v>
      </c>
      <c r="J61" t="s">
        <v>328</v>
      </c>
      <c r="K61" t="s">
        <v>328</v>
      </c>
      <c r="L61" t="s">
        <v>328</v>
      </c>
      <c r="M61" t="s">
        <v>13349</v>
      </c>
      <c r="N61" t="s">
        <v>328</v>
      </c>
      <c r="O61" t="s">
        <v>328</v>
      </c>
    </row>
    <row r="62" spans="1:15">
      <c r="A62" t="s">
        <v>17250</v>
      </c>
      <c r="B62" t="s">
        <v>3389</v>
      </c>
      <c r="C62" t="s">
        <v>13350</v>
      </c>
      <c r="D62" t="s">
        <v>328</v>
      </c>
      <c r="E62" t="s">
        <v>328</v>
      </c>
      <c r="F62" t="s">
        <v>2585</v>
      </c>
      <c r="G62" t="s">
        <v>2588</v>
      </c>
      <c r="H62" t="s">
        <v>328</v>
      </c>
      <c r="I62" t="s">
        <v>328</v>
      </c>
      <c r="J62" t="s">
        <v>328</v>
      </c>
      <c r="K62" t="s">
        <v>328</v>
      </c>
      <c r="L62" t="s">
        <v>328</v>
      </c>
      <c r="M62" t="s">
        <v>13350</v>
      </c>
      <c r="N62" t="s">
        <v>328</v>
      </c>
      <c r="O62" t="s">
        <v>328</v>
      </c>
    </row>
    <row r="63" spans="1:15">
      <c r="A63" t="s">
        <v>17250</v>
      </c>
      <c r="B63" t="s">
        <v>3389</v>
      </c>
      <c r="C63" t="s">
        <v>13351</v>
      </c>
      <c r="D63" t="s">
        <v>328</v>
      </c>
      <c r="E63" t="s">
        <v>328</v>
      </c>
      <c r="F63" t="s">
        <v>2592</v>
      </c>
      <c r="G63" t="s">
        <v>2593</v>
      </c>
      <c r="H63" t="s">
        <v>328</v>
      </c>
      <c r="I63" t="s">
        <v>328</v>
      </c>
      <c r="J63" t="s">
        <v>328</v>
      </c>
      <c r="K63" t="s">
        <v>328</v>
      </c>
      <c r="L63" t="s">
        <v>328</v>
      </c>
      <c r="M63" t="s">
        <v>13352</v>
      </c>
      <c r="N63" t="s">
        <v>328</v>
      </c>
      <c r="O63" t="s">
        <v>328</v>
      </c>
    </row>
    <row r="64" spans="1:15">
      <c r="A64" t="s">
        <v>17250</v>
      </c>
      <c r="B64" t="s">
        <v>3389</v>
      </c>
      <c r="C64" t="s">
        <v>13353</v>
      </c>
      <c r="D64" t="s">
        <v>328</v>
      </c>
      <c r="E64" t="s">
        <v>328</v>
      </c>
      <c r="F64" t="s">
        <v>2592</v>
      </c>
      <c r="G64" t="s">
        <v>2593</v>
      </c>
      <c r="H64" t="s">
        <v>328</v>
      </c>
      <c r="I64" t="s">
        <v>328</v>
      </c>
      <c r="J64" t="s">
        <v>328</v>
      </c>
      <c r="K64" t="s">
        <v>328</v>
      </c>
      <c r="L64" t="s">
        <v>328</v>
      </c>
      <c r="M64" t="s">
        <v>13354</v>
      </c>
      <c r="N64" t="s">
        <v>328</v>
      </c>
      <c r="O64" t="s">
        <v>328</v>
      </c>
    </row>
    <row r="65" spans="1:15">
      <c r="A65" t="s">
        <v>17250</v>
      </c>
      <c r="B65" t="s">
        <v>3389</v>
      </c>
      <c r="C65" t="s">
        <v>13357</v>
      </c>
      <c r="D65" t="s">
        <v>328</v>
      </c>
      <c r="E65" t="s">
        <v>328</v>
      </c>
      <c r="F65" t="s">
        <v>2592</v>
      </c>
      <c r="G65" t="s">
        <v>2593</v>
      </c>
      <c r="H65" t="s">
        <v>328</v>
      </c>
      <c r="I65" t="s">
        <v>328</v>
      </c>
      <c r="J65" t="s">
        <v>328</v>
      </c>
      <c r="K65" t="s">
        <v>328</v>
      </c>
      <c r="L65" t="s">
        <v>328</v>
      </c>
      <c r="M65" t="s">
        <v>13358</v>
      </c>
      <c r="N65" t="s">
        <v>328</v>
      </c>
      <c r="O65" t="s">
        <v>328</v>
      </c>
    </row>
    <row r="66" spans="1:15">
      <c r="A66">
        <v>3</v>
      </c>
      <c r="B66" t="s">
        <v>3389</v>
      </c>
      <c r="C66" t="s">
        <v>17268</v>
      </c>
      <c r="D66" t="s">
        <v>328</v>
      </c>
      <c r="E66" t="s">
        <v>328</v>
      </c>
      <c r="F66" t="s">
        <v>2592</v>
      </c>
      <c r="G66" t="s">
        <v>2593</v>
      </c>
      <c r="H66" t="s">
        <v>328</v>
      </c>
      <c r="I66" t="s">
        <v>328</v>
      </c>
      <c r="J66" t="s">
        <v>328</v>
      </c>
      <c r="K66" t="s">
        <v>328</v>
      </c>
      <c r="L66" t="s">
        <v>328</v>
      </c>
      <c r="M66" t="s">
        <v>13354</v>
      </c>
      <c r="N66" t="s">
        <v>328</v>
      </c>
      <c r="O66" t="s">
        <v>328</v>
      </c>
    </row>
    <row r="67" spans="1:15">
      <c r="A67">
        <v>3</v>
      </c>
      <c r="B67" t="s">
        <v>3389</v>
      </c>
      <c r="C67" t="s">
        <v>17269</v>
      </c>
      <c r="D67" t="s">
        <v>328</v>
      </c>
      <c r="E67" t="s">
        <v>328</v>
      </c>
      <c r="F67" t="s">
        <v>2592</v>
      </c>
      <c r="G67" t="s">
        <v>2593</v>
      </c>
      <c r="H67" t="s">
        <v>328</v>
      </c>
      <c r="I67" t="s">
        <v>328</v>
      </c>
      <c r="J67" t="s">
        <v>328</v>
      </c>
      <c r="K67" t="s">
        <v>328</v>
      </c>
      <c r="L67" t="s">
        <v>328</v>
      </c>
      <c r="M67" t="s">
        <v>13354</v>
      </c>
      <c r="N67" t="s">
        <v>328</v>
      </c>
      <c r="O67" t="s">
        <v>328</v>
      </c>
    </row>
    <row r="68" spans="1:15">
      <c r="A68">
        <v>3</v>
      </c>
      <c r="B68" t="s">
        <v>3389</v>
      </c>
      <c r="C68" t="s">
        <v>17270</v>
      </c>
      <c r="D68" t="s">
        <v>328</v>
      </c>
      <c r="E68" t="s">
        <v>328</v>
      </c>
      <c r="F68" t="s">
        <v>2592</v>
      </c>
      <c r="G68" t="s">
        <v>2593</v>
      </c>
      <c r="H68" t="s">
        <v>328</v>
      </c>
      <c r="I68" t="s">
        <v>328</v>
      </c>
      <c r="J68" t="s">
        <v>328</v>
      </c>
      <c r="K68" t="s">
        <v>328</v>
      </c>
      <c r="L68" t="s">
        <v>328</v>
      </c>
      <c r="M68" t="s">
        <v>13354</v>
      </c>
      <c r="N68" t="s">
        <v>328</v>
      </c>
      <c r="O68" t="s">
        <v>328</v>
      </c>
    </row>
    <row r="69" spans="1:15">
      <c r="A69" t="s">
        <v>17250</v>
      </c>
      <c r="B69" t="s">
        <v>3389</v>
      </c>
      <c r="C69" t="s">
        <v>13355</v>
      </c>
      <c r="D69" t="s">
        <v>328</v>
      </c>
      <c r="E69" t="s">
        <v>328</v>
      </c>
      <c r="F69" t="s">
        <v>2592</v>
      </c>
      <c r="G69" t="s">
        <v>2593</v>
      </c>
      <c r="H69" t="s">
        <v>328</v>
      </c>
      <c r="I69" t="s">
        <v>328</v>
      </c>
      <c r="J69" t="s">
        <v>328</v>
      </c>
      <c r="K69" t="s">
        <v>328</v>
      </c>
      <c r="L69" t="s">
        <v>328</v>
      </c>
      <c r="M69" t="s">
        <v>13356</v>
      </c>
      <c r="N69" t="s">
        <v>328</v>
      </c>
      <c r="O69" t="s">
        <v>328</v>
      </c>
    </row>
    <row r="70" spans="1:15">
      <c r="A70">
        <v>4</v>
      </c>
      <c r="B70" t="s">
        <v>3389</v>
      </c>
      <c r="C70" t="s">
        <v>17271</v>
      </c>
      <c r="D70" t="s">
        <v>328</v>
      </c>
      <c r="E70" t="s">
        <v>328</v>
      </c>
      <c r="F70" t="s">
        <v>2661</v>
      </c>
      <c r="G70" t="s">
        <v>2662</v>
      </c>
      <c r="H70" t="s">
        <v>328</v>
      </c>
      <c r="I70" t="s">
        <v>328</v>
      </c>
      <c r="J70" t="s">
        <v>328</v>
      </c>
      <c r="K70" t="s">
        <v>328</v>
      </c>
      <c r="L70" t="s">
        <v>328</v>
      </c>
      <c r="M70" t="s">
        <v>17271</v>
      </c>
      <c r="N70" t="s">
        <v>328</v>
      </c>
      <c r="O70" t="s">
        <v>328</v>
      </c>
    </row>
    <row r="71" spans="1:15">
      <c r="A71">
        <v>3</v>
      </c>
      <c r="B71" t="s">
        <v>3389</v>
      </c>
      <c r="C71" t="s">
        <v>17272</v>
      </c>
      <c r="D71" t="s">
        <v>328</v>
      </c>
      <c r="E71" t="s">
        <v>328</v>
      </c>
      <c r="F71" t="s">
        <v>2661</v>
      </c>
      <c r="G71" t="s">
        <v>2662</v>
      </c>
      <c r="H71" t="s">
        <v>328</v>
      </c>
      <c r="I71" t="s">
        <v>328</v>
      </c>
      <c r="J71" t="s">
        <v>328</v>
      </c>
      <c r="K71" t="s">
        <v>328</v>
      </c>
      <c r="L71" t="s">
        <v>328</v>
      </c>
      <c r="M71" t="s">
        <v>13360</v>
      </c>
      <c r="N71" t="s">
        <v>328</v>
      </c>
      <c r="O71" t="s">
        <v>328</v>
      </c>
    </row>
    <row r="72" spans="1:15">
      <c r="A72" t="s">
        <v>17250</v>
      </c>
      <c r="B72" t="s">
        <v>3389</v>
      </c>
      <c r="C72" t="s">
        <v>13359</v>
      </c>
      <c r="D72" t="s">
        <v>328</v>
      </c>
      <c r="E72" t="s">
        <v>328</v>
      </c>
      <c r="F72" t="s">
        <v>2661</v>
      </c>
      <c r="G72" t="s">
        <v>2662</v>
      </c>
      <c r="H72" t="s">
        <v>328</v>
      </c>
      <c r="I72" t="s">
        <v>328</v>
      </c>
      <c r="J72" t="s">
        <v>328</v>
      </c>
      <c r="K72" t="s">
        <v>328</v>
      </c>
      <c r="L72" t="s">
        <v>328</v>
      </c>
      <c r="M72" t="s">
        <v>13360</v>
      </c>
      <c r="N72" t="s">
        <v>328</v>
      </c>
      <c r="O72" t="s">
        <v>328</v>
      </c>
    </row>
    <row r="73" spans="1:15">
      <c r="A73" t="s">
        <v>17250</v>
      </c>
      <c r="B73" t="s">
        <v>3389</v>
      </c>
      <c r="C73" t="s">
        <v>13361</v>
      </c>
      <c r="D73" t="s">
        <v>328</v>
      </c>
      <c r="E73" t="s">
        <v>328</v>
      </c>
      <c r="F73" t="s">
        <v>2592</v>
      </c>
      <c r="G73" t="s">
        <v>2593</v>
      </c>
      <c r="H73" t="s">
        <v>328</v>
      </c>
      <c r="I73" t="s">
        <v>328</v>
      </c>
      <c r="J73" t="s">
        <v>328</v>
      </c>
      <c r="K73" t="s">
        <v>328</v>
      </c>
      <c r="L73" t="s">
        <v>328</v>
      </c>
      <c r="M73" t="s">
        <v>13362</v>
      </c>
      <c r="N73" t="s">
        <v>328</v>
      </c>
      <c r="O73" t="s">
        <v>328</v>
      </c>
    </row>
    <row r="74" spans="1:15">
      <c r="A74">
        <v>4</v>
      </c>
      <c r="B74" t="s">
        <v>3389</v>
      </c>
      <c r="C74" t="s">
        <v>17273</v>
      </c>
      <c r="D74" t="s">
        <v>328</v>
      </c>
      <c r="E74" t="s">
        <v>328</v>
      </c>
      <c r="F74" t="s">
        <v>2661</v>
      </c>
      <c r="G74" t="s">
        <v>2662</v>
      </c>
      <c r="H74" t="s">
        <v>328</v>
      </c>
      <c r="I74" t="s">
        <v>328</v>
      </c>
      <c r="J74" t="s">
        <v>328</v>
      </c>
      <c r="K74" t="s">
        <v>328</v>
      </c>
      <c r="L74" t="s">
        <v>328</v>
      </c>
      <c r="M74" t="s">
        <v>17273</v>
      </c>
      <c r="N74" t="s">
        <v>328</v>
      </c>
      <c r="O74" t="s">
        <v>328</v>
      </c>
    </row>
    <row r="75" spans="1:15">
      <c r="A75">
        <v>3</v>
      </c>
      <c r="B75" t="s">
        <v>3389</v>
      </c>
      <c r="C75" t="s">
        <v>17274</v>
      </c>
      <c r="D75" t="s">
        <v>328</v>
      </c>
      <c r="E75" t="s">
        <v>328</v>
      </c>
      <c r="F75" t="s">
        <v>2585</v>
      </c>
      <c r="G75" t="s">
        <v>2588</v>
      </c>
      <c r="H75" t="s">
        <v>328</v>
      </c>
      <c r="I75" t="s">
        <v>328</v>
      </c>
      <c r="J75" t="s">
        <v>328</v>
      </c>
      <c r="K75" t="s">
        <v>328</v>
      </c>
      <c r="L75" t="s">
        <v>328</v>
      </c>
      <c r="M75" t="s">
        <v>17274</v>
      </c>
      <c r="N75" t="s">
        <v>328</v>
      </c>
      <c r="O75" t="s">
        <v>328</v>
      </c>
    </row>
    <row r="76" spans="1:15">
      <c r="A76" t="s">
        <v>17250</v>
      </c>
      <c r="B76" t="s">
        <v>3389</v>
      </c>
      <c r="C76" t="s">
        <v>13365</v>
      </c>
      <c r="D76" t="s">
        <v>328</v>
      </c>
      <c r="E76" t="s">
        <v>328</v>
      </c>
      <c r="F76" t="s">
        <v>2585</v>
      </c>
      <c r="G76" t="s">
        <v>2588</v>
      </c>
      <c r="H76" t="s">
        <v>328</v>
      </c>
      <c r="I76" t="s">
        <v>328</v>
      </c>
      <c r="J76" t="s">
        <v>328</v>
      </c>
      <c r="K76" t="s">
        <v>328</v>
      </c>
      <c r="L76" t="s">
        <v>328</v>
      </c>
      <c r="M76" t="s">
        <v>13365</v>
      </c>
      <c r="N76" t="s">
        <v>328</v>
      </c>
      <c r="O76" t="s">
        <v>328</v>
      </c>
    </row>
    <row r="77" spans="1:15">
      <c r="A77" t="s">
        <v>17250</v>
      </c>
      <c r="B77" t="s">
        <v>3389</v>
      </c>
      <c r="C77" t="s">
        <v>13366</v>
      </c>
      <c r="D77" t="s">
        <v>328</v>
      </c>
      <c r="E77" t="s">
        <v>328</v>
      </c>
      <c r="F77" t="s">
        <v>2585</v>
      </c>
      <c r="G77" t="s">
        <v>2588</v>
      </c>
      <c r="H77" t="s">
        <v>328</v>
      </c>
      <c r="I77" t="s">
        <v>328</v>
      </c>
      <c r="J77" t="s">
        <v>328</v>
      </c>
      <c r="K77" t="s">
        <v>328</v>
      </c>
      <c r="L77" t="s">
        <v>328</v>
      </c>
      <c r="M77" t="s">
        <v>13366</v>
      </c>
      <c r="N77" t="s">
        <v>328</v>
      </c>
      <c r="O77" t="s">
        <v>328</v>
      </c>
    </row>
    <row r="78" spans="1:15">
      <c r="A78" t="s">
        <v>17250</v>
      </c>
      <c r="B78" t="s">
        <v>3389</v>
      </c>
      <c r="C78" t="s">
        <v>13367</v>
      </c>
      <c r="D78" t="s">
        <v>328</v>
      </c>
      <c r="E78" t="s">
        <v>328</v>
      </c>
      <c r="F78" t="s">
        <v>2661</v>
      </c>
      <c r="G78" t="s">
        <v>2662</v>
      </c>
      <c r="H78" t="s">
        <v>6526</v>
      </c>
      <c r="I78" t="s">
        <v>328</v>
      </c>
      <c r="J78" t="s">
        <v>328</v>
      </c>
      <c r="K78" t="s">
        <v>328</v>
      </c>
      <c r="L78" t="s">
        <v>328</v>
      </c>
      <c r="M78" t="s">
        <v>13368</v>
      </c>
      <c r="N78" t="s">
        <v>328</v>
      </c>
      <c r="O78" t="s">
        <v>328</v>
      </c>
    </row>
    <row r="79" spans="1:15">
      <c r="A79">
        <v>3</v>
      </c>
      <c r="B79" t="s">
        <v>3389</v>
      </c>
      <c r="C79" t="s">
        <v>13368</v>
      </c>
      <c r="D79" t="s">
        <v>328</v>
      </c>
      <c r="E79" t="s">
        <v>328</v>
      </c>
      <c r="F79" t="s">
        <v>2661</v>
      </c>
      <c r="G79" t="s">
        <v>2662</v>
      </c>
      <c r="H79" t="s">
        <v>6526</v>
      </c>
      <c r="I79" t="s">
        <v>328</v>
      </c>
      <c r="J79" t="s">
        <v>328</v>
      </c>
      <c r="K79" t="s">
        <v>328</v>
      </c>
      <c r="L79" t="s">
        <v>328</v>
      </c>
      <c r="M79" t="s">
        <v>13368</v>
      </c>
      <c r="N79" t="s">
        <v>328</v>
      </c>
      <c r="O79" t="s">
        <v>328</v>
      </c>
    </row>
    <row r="80" spans="1:15">
      <c r="A80">
        <v>4</v>
      </c>
      <c r="B80" t="s">
        <v>3389</v>
      </c>
      <c r="C80" t="s">
        <v>17275</v>
      </c>
      <c r="D80" t="s">
        <v>328</v>
      </c>
      <c r="E80" t="s">
        <v>328</v>
      </c>
      <c r="F80" t="s">
        <v>2661</v>
      </c>
      <c r="G80" t="s">
        <v>2662</v>
      </c>
      <c r="H80" t="s">
        <v>6526</v>
      </c>
      <c r="I80" t="s">
        <v>328</v>
      </c>
      <c r="J80" t="s">
        <v>328</v>
      </c>
      <c r="K80" t="s">
        <v>328</v>
      </c>
      <c r="L80" t="s">
        <v>328</v>
      </c>
      <c r="M80" t="s">
        <v>17275</v>
      </c>
      <c r="N80" t="s">
        <v>328</v>
      </c>
      <c r="O80" t="s">
        <v>328</v>
      </c>
    </row>
    <row r="81" spans="1:15">
      <c r="A81" t="s">
        <v>17250</v>
      </c>
      <c r="B81" t="s">
        <v>3389</v>
      </c>
      <c r="C81" t="s">
        <v>13369</v>
      </c>
      <c r="D81" t="s">
        <v>328</v>
      </c>
      <c r="E81" t="s">
        <v>328</v>
      </c>
      <c r="F81" t="s">
        <v>2661</v>
      </c>
      <c r="G81" t="s">
        <v>2662</v>
      </c>
      <c r="H81" t="s">
        <v>328</v>
      </c>
      <c r="I81" t="s">
        <v>328</v>
      </c>
      <c r="J81" t="s">
        <v>328</v>
      </c>
      <c r="K81" t="s">
        <v>328</v>
      </c>
      <c r="L81" t="s">
        <v>328</v>
      </c>
      <c r="M81" t="s">
        <v>13369</v>
      </c>
      <c r="N81" t="s">
        <v>328</v>
      </c>
      <c r="O81" t="s">
        <v>328</v>
      </c>
    </row>
    <row r="82" spans="1:15">
      <c r="A82" t="s">
        <v>17250</v>
      </c>
      <c r="B82" t="s">
        <v>3389</v>
      </c>
      <c r="C82" t="s">
        <v>13370</v>
      </c>
      <c r="D82" t="s">
        <v>328</v>
      </c>
      <c r="E82" t="s">
        <v>328</v>
      </c>
      <c r="F82" t="s">
        <v>2592</v>
      </c>
      <c r="G82" t="s">
        <v>2593</v>
      </c>
      <c r="H82" t="s">
        <v>328</v>
      </c>
      <c r="I82" t="s">
        <v>328</v>
      </c>
      <c r="J82" t="s">
        <v>328</v>
      </c>
      <c r="K82" t="s">
        <v>328</v>
      </c>
      <c r="L82" t="s">
        <v>328</v>
      </c>
      <c r="M82" t="s">
        <v>13371</v>
      </c>
      <c r="N82" t="s">
        <v>328</v>
      </c>
      <c r="O82" t="s">
        <v>328</v>
      </c>
    </row>
    <row r="83" spans="1:15">
      <c r="A83">
        <v>3</v>
      </c>
      <c r="B83" t="s">
        <v>3389</v>
      </c>
      <c r="C83" t="s">
        <v>13371</v>
      </c>
      <c r="D83" t="s">
        <v>328</v>
      </c>
      <c r="E83" t="s">
        <v>328</v>
      </c>
      <c r="F83" t="s">
        <v>2592</v>
      </c>
      <c r="G83" t="s">
        <v>2593</v>
      </c>
      <c r="H83" t="s">
        <v>328</v>
      </c>
      <c r="I83" t="s">
        <v>328</v>
      </c>
      <c r="J83" t="s">
        <v>328</v>
      </c>
      <c r="K83" t="s">
        <v>328</v>
      </c>
      <c r="L83" t="s">
        <v>328</v>
      </c>
      <c r="M83" t="s">
        <v>13371</v>
      </c>
      <c r="N83" t="s">
        <v>328</v>
      </c>
      <c r="O83" t="s">
        <v>328</v>
      </c>
    </row>
    <row r="84" spans="1:15">
      <c r="A84" t="s">
        <v>17250</v>
      </c>
      <c r="B84" t="s">
        <v>3389</v>
      </c>
      <c r="C84" t="s">
        <v>13374</v>
      </c>
      <c r="D84" t="s">
        <v>328</v>
      </c>
      <c r="E84" t="s">
        <v>328</v>
      </c>
      <c r="F84" t="s">
        <v>2592</v>
      </c>
      <c r="G84" t="s">
        <v>2593</v>
      </c>
      <c r="H84" t="s">
        <v>328</v>
      </c>
      <c r="I84" t="s">
        <v>328</v>
      </c>
      <c r="J84" t="s">
        <v>328</v>
      </c>
      <c r="K84" t="s">
        <v>328</v>
      </c>
      <c r="L84" t="s">
        <v>328</v>
      </c>
      <c r="M84" t="s">
        <v>13375</v>
      </c>
      <c r="N84" t="s">
        <v>328</v>
      </c>
      <c r="O84" t="s">
        <v>328</v>
      </c>
    </row>
    <row r="85" spans="1:15">
      <c r="A85" t="s">
        <v>17250</v>
      </c>
      <c r="B85" t="s">
        <v>3389</v>
      </c>
      <c r="C85" t="s">
        <v>13372</v>
      </c>
      <c r="D85" t="s">
        <v>328</v>
      </c>
      <c r="E85" t="s">
        <v>328</v>
      </c>
      <c r="F85" t="s">
        <v>2592</v>
      </c>
      <c r="G85" t="s">
        <v>2593</v>
      </c>
      <c r="H85" t="s">
        <v>328</v>
      </c>
      <c r="I85" t="s">
        <v>328</v>
      </c>
      <c r="J85" t="s">
        <v>328</v>
      </c>
      <c r="K85" t="s">
        <v>328</v>
      </c>
      <c r="L85" t="s">
        <v>328</v>
      </c>
      <c r="M85" t="s">
        <v>13373</v>
      </c>
      <c r="N85" t="s">
        <v>328</v>
      </c>
      <c r="O85" t="s">
        <v>328</v>
      </c>
    </row>
    <row r="86" spans="1:15">
      <c r="A86" t="s">
        <v>17250</v>
      </c>
      <c r="B86" t="s">
        <v>3389</v>
      </c>
      <c r="C86" t="s">
        <v>13381</v>
      </c>
      <c r="D86" t="s">
        <v>328</v>
      </c>
      <c r="E86" t="s">
        <v>328</v>
      </c>
      <c r="F86" t="s">
        <v>2592</v>
      </c>
      <c r="G86" t="s">
        <v>2593</v>
      </c>
      <c r="H86" t="s">
        <v>328</v>
      </c>
      <c r="I86" t="s">
        <v>328</v>
      </c>
      <c r="J86" t="s">
        <v>328</v>
      </c>
      <c r="K86" t="s">
        <v>328</v>
      </c>
      <c r="L86" t="s">
        <v>328</v>
      </c>
      <c r="M86" t="s">
        <v>13380</v>
      </c>
      <c r="N86" t="s">
        <v>328</v>
      </c>
      <c r="O86" t="s">
        <v>328</v>
      </c>
    </row>
    <row r="87" spans="1:15">
      <c r="A87">
        <v>4</v>
      </c>
      <c r="B87" t="s">
        <v>3389</v>
      </c>
      <c r="C87" t="s">
        <v>17276</v>
      </c>
      <c r="D87" t="s">
        <v>328</v>
      </c>
      <c r="E87" t="s">
        <v>328</v>
      </c>
      <c r="F87" t="s">
        <v>2585</v>
      </c>
      <c r="G87" t="s">
        <v>2588</v>
      </c>
      <c r="H87" t="s">
        <v>328</v>
      </c>
      <c r="I87" t="s">
        <v>328</v>
      </c>
      <c r="J87" t="s">
        <v>328</v>
      </c>
      <c r="K87" t="s">
        <v>328</v>
      </c>
      <c r="L87" t="s">
        <v>328</v>
      </c>
      <c r="M87" t="s">
        <v>17276</v>
      </c>
      <c r="N87" t="s">
        <v>328</v>
      </c>
      <c r="O87" t="s">
        <v>328</v>
      </c>
    </row>
    <row r="88" spans="1:15">
      <c r="A88" t="s">
        <v>17250</v>
      </c>
      <c r="B88" t="s">
        <v>3389</v>
      </c>
      <c r="C88" t="s">
        <v>13376</v>
      </c>
      <c r="D88" t="s">
        <v>328</v>
      </c>
      <c r="E88" t="s">
        <v>328</v>
      </c>
      <c r="F88" t="s">
        <v>2592</v>
      </c>
      <c r="G88" t="s">
        <v>2593</v>
      </c>
      <c r="H88" t="s">
        <v>328</v>
      </c>
      <c r="I88" t="s">
        <v>328</v>
      </c>
      <c r="J88" t="s">
        <v>328</v>
      </c>
      <c r="K88" t="s">
        <v>328</v>
      </c>
      <c r="L88" t="s">
        <v>328</v>
      </c>
      <c r="M88" t="s">
        <v>13376</v>
      </c>
      <c r="N88" t="s">
        <v>328</v>
      </c>
      <c r="O88" t="s">
        <v>328</v>
      </c>
    </row>
    <row r="89" spans="1:15">
      <c r="A89" t="s">
        <v>17250</v>
      </c>
      <c r="B89" t="s">
        <v>3389</v>
      </c>
      <c r="C89" t="s">
        <v>13377</v>
      </c>
      <c r="D89" t="s">
        <v>328</v>
      </c>
      <c r="E89" t="s">
        <v>328</v>
      </c>
      <c r="F89" t="s">
        <v>2585</v>
      </c>
      <c r="G89" t="s">
        <v>2588</v>
      </c>
      <c r="H89" t="s">
        <v>328</v>
      </c>
      <c r="I89" t="s">
        <v>328</v>
      </c>
      <c r="J89" t="s">
        <v>328</v>
      </c>
      <c r="K89" t="s">
        <v>328</v>
      </c>
      <c r="L89" t="s">
        <v>328</v>
      </c>
      <c r="M89" t="s">
        <v>13377</v>
      </c>
      <c r="N89" t="s">
        <v>328</v>
      </c>
      <c r="O89" t="s">
        <v>328</v>
      </c>
    </row>
    <row r="90" spans="1:15">
      <c r="A90" t="s">
        <v>17250</v>
      </c>
      <c r="B90" t="s">
        <v>3389</v>
      </c>
      <c r="C90" t="s">
        <v>13378</v>
      </c>
      <c r="D90" t="s">
        <v>328</v>
      </c>
      <c r="E90" t="s">
        <v>328</v>
      </c>
      <c r="F90" t="s">
        <v>2661</v>
      </c>
      <c r="G90" t="s">
        <v>2662</v>
      </c>
      <c r="H90" t="s">
        <v>328</v>
      </c>
      <c r="I90" t="s">
        <v>328</v>
      </c>
      <c r="J90" t="s">
        <v>328</v>
      </c>
      <c r="K90" t="s">
        <v>328</v>
      </c>
      <c r="L90" t="s">
        <v>328</v>
      </c>
      <c r="M90" t="s">
        <v>13378</v>
      </c>
      <c r="N90" t="s">
        <v>328</v>
      </c>
      <c r="O90" t="s">
        <v>328</v>
      </c>
    </row>
    <row r="91" spans="1:15">
      <c r="A91">
        <v>3</v>
      </c>
      <c r="B91" t="s">
        <v>3389</v>
      </c>
      <c r="C91" t="s">
        <v>17277</v>
      </c>
      <c r="D91" t="s">
        <v>328</v>
      </c>
      <c r="E91" t="s">
        <v>328</v>
      </c>
      <c r="F91" t="s">
        <v>2661</v>
      </c>
      <c r="G91" t="s">
        <v>2662</v>
      </c>
      <c r="H91" t="s">
        <v>328</v>
      </c>
      <c r="I91" t="s">
        <v>328</v>
      </c>
      <c r="J91" t="s">
        <v>328</v>
      </c>
      <c r="K91" t="s">
        <v>328</v>
      </c>
      <c r="L91" t="s">
        <v>328</v>
      </c>
      <c r="M91" t="s">
        <v>17277</v>
      </c>
      <c r="N91" t="s">
        <v>328</v>
      </c>
      <c r="O91" t="s">
        <v>328</v>
      </c>
    </row>
    <row r="92" spans="1:15">
      <c r="A92" t="s">
        <v>17250</v>
      </c>
      <c r="B92" t="s">
        <v>3389</v>
      </c>
      <c r="C92" t="s">
        <v>13382</v>
      </c>
      <c r="D92" t="s">
        <v>328</v>
      </c>
      <c r="E92" t="s">
        <v>328</v>
      </c>
      <c r="F92" t="s">
        <v>2661</v>
      </c>
      <c r="G92" t="s">
        <v>2662</v>
      </c>
      <c r="H92" t="s">
        <v>328</v>
      </c>
      <c r="I92" t="s">
        <v>6505</v>
      </c>
      <c r="J92" t="s">
        <v>328</v>
      </c>
      <c r="K92" t="s">
        <v>328</v>
      </c>
      <c r="L92" t="s">
        <v>328</v>
      </c>
      <c r="M92" t="s">
        <v>13382</v>
      </c>
      <c r="N92" t="s">
        <v>328</v>
      </c>
      <c r="O92" t="s">
        <v>328</v>
      </c>
    </row>
    <row r="93" spans="1:15">
      <c r="A93" t="s">
        <v>17250</v>
      </c>
      <c r="B93" t="s">
        <v>3389</v>
      </c>
      <c r="C93" t="s">
        <v>17278</v>
      </c>
      <c r="D93" t="s">
        <v>328</v>
      </c>
      <c r="E93" t="s">
        <v>328</v>
      </c>
      <c r="F93" t="s">
        <v>2617</v>
      </c>
      <c r="G93" t="s">
        <v>2593</v>
      </c>
      <c r="H93" t="s">
        <v>328</v>
      </c>
      <c r="I93" t="s">
        <v>328</v>
      </c>
      <c r="J93" t="s">
        <v>328</v>
      </c>
      <c r="K93" t="s">
        <v>328</v>
      </c>
      <c r="L93" t="s">
        <v>328</v>
      </c>
      <c r="M93" t="s">
        <v>17279</v>
      </c>
      <c r="N93" t="s">
        <v>328</v>
      </c>
      <c r="O93" t="s">
        <v>328</v>
      </c>
    </row>
    <row r="94" spans="1:15">
      <c r="A94" t="s">
        <v>17250</v>
      </c>
      <c r="B94" t="s">
        <v>3389</v>
      </c>
      <c r="C94" t="s">
        <v>13383</v>
      </c>
      <c r="D94" t="s">
        <v>328</v>
      </c>
      <c r="E94" t="s">
        <v>328</v>
      </c>
      <c r="F94" t="s">
        <v>2592</v>
      </c>
      <c r="G94" t="s">
        <v>2593</v>
      </c>
      <c r="H94" t="s">
        <v>328</v>
      </c>
      <c r="I94" t="s">
        <v>328</v>
      </c>
      <c r="J94" t="s">
        <v>328</v>
      </c>
      <c r="K94" t="s">
        <v>328</v>
      </c>
      <c r="L94" t="s">
        <v>328</v>
      </c>
      <c r="M94" t="s">
        <v>13384</v>
      </c>
      <c r="N94" t="s">
        <v>328</v>
      </c>
      <c r="O94" t="s">
        <v>328</v>
      </c>
    </row>
    <row r="95" spans="1:15">
      <c r="A95" t="s">
        <v>17250</v>
      </c>
      <c r="B95" t="s">
        <v>3389</v>
      </c>
      <c r="C95" t="s">
        <v>13385</v>
      </c>
      <c r="D95" t="s">
        <v>328</v>
      </c>
      <c r="E95" t="s">
        <v>328</v>
      </c>
      <c r="F95" t="s">
        <v>2592</v>
      </c>
      <c r="G95" t="s">
        <v>2593</v>
      </c>
      <c r="H95" t="s">
        <v>328</v>
      </c>
      <c r="I95" t="s">
        <v>328</v>
      </c>
      <c r="J95" t="s">
        <v>328</v>
      </c>
      <c r="K95" t="s">
        <v>328</v>
      </c>
      <c r="L95" t="s">
        <v>328</v>
      </c>
      <c r="M95" t="s">
        <v>13386</v>
      </c>
      <c r="N95" t="s">
        <v>328</v>
      </c>
      <c r="O95" t="s">
        <v>328</v>
      </c>
    </row>
    <row r="96" spans="1:15">
      <c r="A96" t="s">
        <v>17250</v>
      </c>
      <c r="B96" t="s">
        <v>3389</v>
      </c>
      <c r="C96" t="s">
        <v>13387</v>
      </c>
      <c r="D96" t="s">
        <v>328</v>
      </c>
      <c r="E96" t="s">
        <v>328</v>
      </c>
      <c r="F96" t="s">
        <v>2661</v>
      </c>
      <c r="G96" t="s">
        <v>2662</v>
      </c>
      <c r="H96" t="s">
        <v>328</v>
      </c>
      <c r="I96" t="s">
        <v>328</v>
      </c>
      <c r="J96" t="s">
        <v>328</v>
      </c>
      <c r="K96" t="s">
        <v>328</v>
      </c>
      <c r="L96" t="s">
        <v>328</v>
      </c>
      <c r="M96" t="s">
        <v>13387</v>
      </c>
      <c r="N96" t="s">
        <v>328</v>
      </c>
      <c r="O96" t="s">
        <v>328</v>
      </c>
    </row>
    <row r="97" spans="1:17">
      <c r="A97" t="s">
        <v>17250</v>
      </c>
      <c r="B97" t="s">
        <v>3389</v>
      </c>
      <c r="C97" t="s">
        <v>13388</v>
      </c>
      <c r="D97" t="s">
        <v>328</v>
      </c>
      <c r="E97" t="s">
        <v>328</v>
      </c>
      <c r="F97" t="s">
        <v>2592</v>
      </c>
      <c r="G97" t="s">
        <v>2593</v>
      </c>
      <c r="H97" t="s">
        <v>328</v>
      </c>
      <c r="I97" t="s">
        <v>328</v>
      </c>
      <c r="J97" t="s">
        <v>328</v>
      </c>
      <c r="K97" t="s">
        <v>328</v>
      </c>
      <c r="L97" t="s">
        <v>328</v>
      </c>
      <c r="M97" t="s">
        <v>13389</v>
      </c>
      <c r="N97" t="s">
        <v>328</v>
      </c>
      <c r="O97" t="s">
        <v>328</v>
      </c>
    </row>
    <row r="98" spans="1:17">
      <c r="A98" t="s">
        <v>17250</v>
      </c>
      <c r="B98" t="s">
        <v>3389</v>
      </c>
      <c r="C98" t="s">
        <v>13390</v>
      </c>
      <c r="D98" t="s">
        <v>328</v>
      </c>
      <c r="E98" t="s">
        <v>328</v>
      </c>
      <c r="F98" t="s">
        <v>2661</v>
      </c>
      <c r="G98" t="s">
        <v>2662</v>
      </c>
      <c r="H98" t="s">
        <v>328</v>
      </c>
      <c r="I98" t="s">
        <v>328</v>
      </c>
      <c r="J98" t="s">
        <v>328</v>
      </c>
      <c r="K98" t="s">
        <v>328</v>
      </c>
      <c r="L98" t="s">
        <v>328</v>
      </c>
      <c r="M98" t="s">
        <v>13390</v>
      </c>
      <c r="N98" t="s">
        <v>328</v>
      </c>
      <c r="O98" t="s">
        <v>328</v>
      </c>
    </row>
    <row r="99" spans="1:17">
      <c r="A99" t="s">
        <v>17250</v>
      </c>
      <c r="B99" t="s">
        <v>3389</v>
      </c>
      <c r="C99" t="s">
        <v>13391</v>
      </c>
      <c r="D99" t="s">
        <v>328</v>
      </c>
      <c r="E99" t="s">
        <v>328</v>
      </c>
      <c r="F99" t="s">
        <v>2592</v>
      </c>
      <c r="G99" t="s">
        <v>2593</v>
      </c>
      <c r="H99" t="s">
        <v>328</v>
      </c>
      <c r="I99" t="s">
        <v>328</v>
      </c>
      <c r="J99" t="s">
        <v>328</v>
      </c>
      <c r="K99" t="s">
        <v>328</v>
      </c>
      <c r="L99" t="s">
        <v>328</v>
      </c>
      <c r="M99" t="s">
        <v>13392</v>
      </c>
      <c r="N99" t="s">
        <v>328</v>
      </c>
      <c r="O99" t="s">
        <v>328</v>
      </c>
    </row>
    <row r="100" spans="1:17">
      <c r="A100">
        <v>3</v>
      </c>
      <c r="B100" t="s">
        <v>3389</v>
      </c>
      <c r="C100" t="s">
        <v>17280</v>
      </c>
      <c r="D100" t="s">
        <v>328</v>
      </c>
      <c r="E100" t="s">
        <v>328</v>
      </c>
      <c r="H100" t="s">
        <v>328</v>
      </c>
      <c r="I100" t="s">
        <v>328</v>
      </c>
      <c r="J100" t="s">
        <v>328</v>
      </c>
      <c r="K100" t="s">
        <v>328</v>
      </c>
      <c r="L100" t="s">
        <v>328</v>
      </c>
      <c r="M100" t="s">
        <v>17280</v>
      </c>
      <c r="N100" t="s">
        <v>328</v>
      </c>
      <c r="O100" t="s">
        <v>328</v>
      </c>
    </row>
    <row r="101" spans="1:17">
      <c r="A101">
        <v>4</v>
      </c>
      <c r="B101" t="s">
        <v>3389</v>
      </c>
      <c r="C101" t="s">
        <v>17281</v>
      </c>
      <c r="D101" t="s">
        <v>328</v>
      </c>
      <c r="E101" t="s">
        <v>328</v>
      </c>
      <c r="F101" t="s">
        <v>2661</v>
      </c>
      <c r="G101" t="s">
        <v>2662</v>
      </c>
      <c r="H101" t="s">
        <v>328</v>
      </c>
      <c r="I101" t="s">
        <v>328</v>
      </c>
      <c r="J101" t="s">
        <v>328</v>
      </c>
      <c r="K101" t="s">
        <v>328</v>
      </c>
      <c r="L101" t="s">
        <v>328</v>
      </c>
      <c r="M101" t="s">
        <v>17281</v>
      </c>
      <c r="N101" t="s">
        <v>328</v>
      </c>
      <c r="O101" t="s">
        <v>328</v>
      </c>
    </row>
    <row r="102" spans="1:17">
      <c r="A102">
        <v>4</v>
      </c>
      <c r="B102" t="s">
        <v>3389</v>
      </c>
      <c r="C102" t="s">
        <v>17282</v>
      </c>
      <c r="D102" t="s">
        <v>328</v>
      </c>
      <c r="E102" t="s">
        <v>328</v>
      </c>
      <c r="F102" t="s">
        <v>2661</v>
      </c>
      <c r="G102" t="s">
        <v>2662</v>
      </c>
      <c r="H102" t="s">
        <v>328</v>
      </c>
      <c r="I102" t="s">
        <v>328</v>
      </c>
      <c r="J102" t="s">
        <v>328</v>
      </c>
      <c r="K102" t="s">
        <v>328</v>
      </c>
      <c r="L102" t="s">
        <v>328</v>
      </c>
      <c r="M102" t="s">
        <v>17282</v>
      </c>
      <c r="N102" t="s">
        <v>328</v>
      </c>
      <c r="O102" t="s">
        <v>328</v>
      </c>
      <c r="Q102" t="s">
        <v>17283</v>
      </c>
    </row>
    <row r="103" spans="1:17">
      <c r="A103" t="s">
        <v>17250</v>
      </c>
      <c r="B103" t="s">
        <v>3389</v>
      </c>
      <c r="C103" t="s">
        <v>13393</v>
      </c>
      <c r="D103" t="s">
        <v>328</v>
      </c>
      <c r="E103" t="s">
        <v>328</v>
      </c>
      <c r="F103" t="s">
        <v>2661</v>
      </c>
      <c r="G103" t="s">
        <v>2662</v>
      </c>
      <c r="H103" t="s">
        <v>6526</v>
      </c>
      <c r="I103" t="s">
        <v>328</v>
      </c>
      <c r="J103" t="s">
        <v>328</v>
      </c>
      <c r="K103" t="s">
        <v>328</v>
      </c>
      <c r="L103" t="s">
        <v>328</v>
      </c>
      <c r="M103" t="s">
        <v>13393</v>
      </c>
      <c r="N103" t="s">
        <v>328</v>
      </c>
      <c r="O103" t="s">
        <v>328</v>
      </c>
    </row>
    <row r="104" spans="1:17">
      <c r="A104" t="s">
        <v>17250</v>
      </c>
      <c r="B104" t="s">
        <v>3389</v>
      </c>
      <c r="C104" t="s">
        <v>13394</v>
      </c>
      <c r="D104" t="s">
        <v>328</v>
      </c>
      <c r="E104" t="s">
        <v>328</v>
      </c>
      <c r="F104" t="s">
        <v>2661</v>
      </c>
      <c r="G104" t="s">
        <v>2662</v>
      </c>
      <c r="H104" t="s">
        <v>328</v>
      </c>
      <c r="I104" t="s">
        <v>328</v>
      </c>
      <c r="J104" t="s">
        <v>328</v>
      </c>
      <c r="K104" t="s">
        <v>328</v>
      </c>
      <c r="L104" t="s">
        <v>328</v>
      </c>
      <c r="M104" t="s">
        <v>13395</v>
      </c>
      <c r="N104" t="s">
        <v>328</v>
      </c>
      <c r="O104" t="s">
        <v>328</v>
      </c>
    </row>
    <row r="105" spans="1:17">
      <c r="A105" t="s">
        <v>17250</v>
      </c>
      <c r="B105" t="s">
        <v>3389</v>
      </c>
      <c r="C105" t="s">
        <v>13396</v>
      </c>
      <c r="D105" t="s">
        <v>328</v>
      </c>
      <c r="E105" t="s">
        <v>328</v>
      </c>
      <c r="F105" t="s">
        <v>2661</v>
      </c>
      <c r="G105" t="s">
        <v>2662</v>
      </c>
      <c r="H105" t="s">
        <v>328</v>
      </c>
      <c r="I105" t="s">
        <v>328</v>
      </c>
      <c r="J105" t="s">
        <v>328</v>
      </c>
      <c r="K105" t="s">
        <v>328</v>
      </c>
      <c r="L105" t="s">
        <v>328</v>
      </c>
      <c r="M105" t="s">
        <v>13396</v>
      </c>
      <c r="N105" t="s">
        <v>328</v>
      </c>
      <c r="O105" t="s">
        <v>328</v>
      </c>
    </row>
    <row r="106" spans="1:17">
      <c r="A106" t="s">
        <v>17250</v>
      </c>
      <c r="B106" t="s">
        <v>3389</v>
      </c>
      <c r="C106" t="s">
        <v>13399</v>
      </c>
      <c r="D106" t="s">
        <v>328</v>
      </c>
      <c r="E106" t="s">
        <v>328</v>
      </c>
      <c r="F106" t="s">
        <v>2585</v>
      </c>
      <c r="G106" t="s">
        <v>2588</v>
      </c>
      <c r="H106" t="s">
        <v>6518</v>
      </c>
      <c r="I106" t="s">
        <v>328</v>
      </c>
      <c r="J106" t="s">
        <v>328</v>
      </c>
      <c r="K106" t="s">
        <v>328</v>
      </c>
      <c r="L106" t="s">
        <v>328</v>
      </c>
      <c r="M106" t="s">
        <v>13398</v>
      </c>
      <c r="N106" t="s">
        <v>328</v>
      </c>
      <c r="O106" t="s">
        <v>328</v>
      </c>
    </row>
    <row r="107" spans="1:17">
      <c r="A107" t="s">
        <v>17250</v>
      </c>
      <c r="B107" t="s">
        <v>3389</v>
      </c>
      <c r="C107" t="s">
        <v>13397</v>
      </c>
      <c r="D107" t="s">
        <v>328</v>
      </c>
      <c r="E107" t="s">
        <v>328</v>
      </c>
      <c r="F107" t="s">
        <v>2585</v>
      </c>
      <c r="G107" t="s">
        <v>2588</v>
      </c>
      <c r="H107" t="s">
        <v>6518</v>
      </c>
      <c r="I107" t="s">
        <v>328</v>
      </c>
      <c r="J107" t="s">
        <v>328</v>
      </c>
      <c r="K107" t="s">
        <v>328</v>
      </c>
      <c r="L107" t="s">
        <v>328</v>
      </c>
      <c r="M107" t="s">
        <v>13398</v>
      </c>
      <c r="N107" t="s">
        <v>328</v>
      </c>
      <c r="O107" t="s">
        <v>328</v>
      </c>
    </row>
    <row r="108" spans="1:17">
      <c r="A108">
        <v>4</v>
      </c>
      <c r="B108" t="s">
        <v>3389</v>
      </c>
      <c r="C108" t="s">
        <v>17284</v>
      </c>
      <c r="D108" t="s">
        <v>328</v>
      </c>
      <c r="E108" t="s">
        <v>328</v>
      </c>
      <c r="F108" t="s">
        <v>2661</v>
      </c>
      <c r="G108" t="s">
        <v>2662</v>
      </c>
      <c r="H108" t="s">
        <v>328</v>
      </c>
      <c r="I108" t="s">
        <v>328</v>
      </c>
      <c r="J108" t="s">
        <v>328</v>
      </c>
      <c r="K108" t="s">
        <v>328</v>
      </c>
      <c r="L108" t="s">
        <v>328</v>
      </c>
      <c r="M108" t="s">
        <v>17284</v>
      </c>
      <c r="N108" t="s">
        <v>328</v>
      </c>
      <c r="O108" t="s">
        <v>328</v>
      </c>
    </row>
    <row r="109" spans="1:17">
      <c r="A109" t="s">
        <v>17250</v>
      </c>
      <c r="B109" t="s">
        <v>3389</v>
      </c>
      <c r="C109" t="s">
        <v>13400</v>
      </c>
      <c r="D109" t="s">
        <v>328</v>
      </c>
      <c r="E109" t="s">
        <v>328</v>
      </c>
      <c r="F109" t="s">
        <v>2585</v>
      </c>
      <c r="G109" t="s">
        <v>2588</v>
      </c>
      <c r="H109" t="s">
        <v>328</v>
      </c>
      <c r="I109" t="s">
        <v>328</v>
      </c>
      <c r="J109" t="s">
        <v>328</v>
      </c>
      <c r="K109" t="s">
        <v>328</v>
      </c>
      <c r="L109" t="s">
        <v>328</v>
      </c>
      <c r="M109" t="s">
        <v>13401</v>
      </c>
      <c r="N109" t="s">
        <v>328</v>
      </c>
      <c r="O109" t="s">
        <v>328</v>
      </c>
    </row>
    <row r="110" spans="1:17">
      <c r="A110">
        <v>3</v>
      </c>
      <c r="B110" t="s">
        <v>3389</v>
      </c>
      <c r="C110" t="s">
        <v>13401</v>
      </c>
      <c r="D110" t="s">
        <v>328</v>
      </c>
      <c r="E110" t="s">
        <v>328</v>
      </c>
      <c r="F110" t="s">
        <v>2585</v>
      </c>
      <c r="G110" t="s">
        <v>2588</v>
      </c>
      <c r="H110" t="s">
        <v>328</v>
      </c>
      <c r="I110" t="s">
        <v>328</v>
      </c>
      <c r="J110" t="s">
        <v>328</v>
      </c>
      <c r="K110" t="s">
        <v>328</v>
      </c>
      <c r="L110" t="s">
        <v>328</v>
      </c>
      <c r="M110" t="s">
        <v>13401</v>
      </c>
      <c r="N110" t="s">
        <v>328</v>
      </c>
      <c r="O110" t="s">
        <v>328</v>
      </c>
    </row>
    <row r="111" spans="1:17">
      <c r="A111" t="s">
        <v>17250</v>
      </c>
      <c r="B111" t="s">
        <v>3389</v>
      </c>
      <c r="C111" t="s">
        <v>13402</v>
      </c>
      <c r="D111" t="s">
        <v>328</v>
      </c>
      <c r="E111" t="s">
        <v>328</v>
      </c>
      <c r="F111" t="s">
        <v>2661</v>
      </c>
      <c r="G111" t="s">
        <v>2662</v>
      </c>
      <c r="H111" t="s">
        <v>328</v>
      </c>
      <c r="I111" t="s">
        <v>328</v>
      </c>
      <c r="J111" t="s">
        <v>328</v>
      </c>
      <c r="K111" t="s">
        <v>328</v>
      </c>
      <c r="L111" t="s">
        <v>328</v>
      </c>
      <c r="M111" t="s">
        <v>13402</v>
      </c>
      <c r="N111" t="s">
        <v>328</v>
      </c>
      <c r="O111" t="s">
        <v>328</v>
      </c>
    </row>
    <row r="112" spans="1:17">
      <c r="A112" t="s">
        <v>17250</v>
      </c>
      <c r="B112" t="s">
        <v>3389</v>
      </c>
      <c r="C112" t="s">
        <v>13403</v>
      </c>
      <c r="D112" t="s">
        <v>328</v>
      </c>
      <c r="E112" t="s">
        <v>328</v>
      </c>
      <c r="F112" t="s">
        <v>2661</v>
      </c>
      <c r="G112" t="s">
        <v>2662</v>
      </c>
      <c r="H112" t="s">
        <v>328</v>
      </c>
      <c r="I112" t="s">
        <v>328</v>
      </c>
      <c r="J112" t="s">
        <v>328</v>
      </c>
      <c r="K112" t="s">
        <v>328</v>
      </c>
      <c r="L112" t="s">
        <v>328</v>
      </c>
      <c r="M112" t="s">
        <v>13403</v>
      </c>
      <c r="N112" t="s">
        <v>328</v>
      </c>
      <c r="O112" t="s">
        <v>328</v>
      </c>
    </row>
    <row r="113" spans="1:15">
      <c r="A113" t="s">
        <v>17250</v>
      </c>
      <c r="B113" t="s">
        <v>3389</v>
      </c>
      <c r="C113" t="s">
        <v>13404</v>
      </c>
      <c r="D113" t="s">
        <v>328</v>
      </c>
      <c r="E113" t="s">
        <v>328</v>
      </c>
      <c r="F113" t="s">
        <v>2592</v>
      </c>
      <c r="G113" t="s">
        <v>2593</v>
      </c>
      <c r="H113" t="s">
        <v>328</v>
      </c>
      <c r="I113" t="s">
        <v>328</v>
      </c>
      <c r="J113" t="s">
        <v>328</v>
      </c>
      <c r="K113" t="s">
        <v>328</v>
      </c>
      <c r="L113" t="s">
        <v>328</v>
      </c>
      <c r="M113" t="s">
        <v>13405</v>
      </c>
      <c r="N113" t="s">
        <v>328</v>
      </c>
      <c r="O113" t="s">
        <v>328</v>
      </c>
    </row>
    <row r="114" spans="1:15">
      <c r="A114" t="s">
        <v>17250</v>
      </c>
      <c r="B114" t="s">
        <v>3389</v>
      </c>
      <c r="C114" t="s">
        <v>13406</v>
      </c>
      <c r="D114" t="s">
        <v>328</v>
      </c>
      <c r="E114" t="s">
        <v>328</v>
      </c>
      <c r="F114" t="s">
        <v>2661</v>
      </c>
      <c r="G114" t="s">
        <v>2662</v>
      </c>
      <c r="H114" t="s">
        <v>328</v>
      </c>
      <c r="I114" t="s">
        <v>328</v>
      </c>
      <c r="J114" t="s">
        <v>328</v>
      </c>
      <c r="K114" t="s">
        <v>328</v>
      </c>
      <c r="L114" t="s">
        <v>328</v>
      </c>
      <c r="M114" t="s">
        <v>13407</v>
      </c>
      <c r="N114" t="s">
        <v>328</v>
      </c>
      <c r="O114" t="s">
        <v>328</v>
      </c>
    </row>
    <row r="115" spans="1:15">
      <c r="A115">
        <v>3</v>
      </c>
      <c r="B115" t="s">
        <v>3389</v>
      </c>
      <c r="C115" t="s">
        <v>13407</v>
      </c>
      <c r="D115" t="s">
        <v>328</v>
      </c>
      <c r="E115" t="s">
        <v>328</v>
      </c>
      <c r="F115" t="s">
        <v>2661</v>
      </c>
      <c r="G115" t="s">
        <v>2662</v>
      </c>
      <c r="H115" t="s">
        <v>328</v>
      </c>
      <c r="I115" t="s">
        <v>328</v>
      </c>
      <c r="J115" t="s">
        <v>328</v>
      </c>
      <c r="K115" t="s">
        <v>328</v>
      </c>
      <c r="L115" t="s">
        <v>328</v>
      </c>
      <c r="M115" t="s">
        <v>13407</v>
      </c>
      <c r="N115" t="s">
        <v>328</v>
      </c>
      <c r="O115" t="s">
        <v>328</v>
      </c>
    </row>
    <row r="116" spans="1:15">
      <c r="A116">
        <v>4</v>
      </c>
      <c r="B116" t="s">
        <v>3389</v>
      </c>
      <c r="C116" t="s">
        <v>17285</v>
      </c>
      <c r="D116" t="s">
        <v>328</v>
      </c>
      <c r="E116" t="s">
        <v>328</v>
      </c>
      <c r="F116" t="s">
        <v>2661</v>
      </c>
      <c r="G116" t="s">
        <v>2662</v>
      </c>
      <c r="H116" t="s">
        <v>328</v>
      </c>
      <c r="I116" t="s">
        <v>328</v>
      </c>
      <c r="J116" t="s">
        <v>328</v>
      </c>
      <c r="K116" t="s">
        <v>328</v>
      </c>
      <c r="L116" t="s">
        <v>328</v>
      </c>
      <c r="M116" t="s">
        <v>17285</v>
      </c>
      <c r="N116" t="s">
        <v>328</v>
      </c>
      <c r="O116" t="s">
        <v>328</v>
      </c>
    </row>
    <row r="117" spans="1:15">
      <c r="A117" t="s">
        <v>17250</v>
      </c>
      <c r="B117" t="s">
        <v>3389</v>
      </c>
      <c r="C117" t="s">
        <v>13363</v>
      </c>
      <c r="D117" t="s">
        <v>328</v>
      </c>
      <c r="E117" t="s">
        <v>328</v>
      </c>
      <c r="F117" t="s">
        <v>2592</v>
      </c>
      <c r="G117" t="s">
        <v>2593</v>
      </c>
      <c r="H117" t="s">
        <v>328</v>
      </c>
      <c r="I117" t="s">
        <v>328</v>
      </c>
      <c r="J117" t="s">
        <v>328</v>
      </c>
      <c r="K117" t="s">
        <v>328</v>
      </c>
      <c r="L117" t="s">
        <v>328</v>
      </c>
      <c r="M117" t="s">
        <v>13364</v>
      </c>
      <c r="N117" t="s">
        <v>328</v>
      </c>
      <c r="O117" t="s">
        <v>328</v>
      </c>
    </row>
    <row r="118" spans="1:15">
      <c r="A118" t="s">
        <v>17250</v>
      </c>
      <c r="B118" t="s">
        <v>3389</v>
      </c>
      <c r="C118" t="s">
        <v>13408</v>
      </c>
      <c r="D118" t="s">
        <v>328</v>
      </c>
      <c r="E118" t="s">
        <v>328</v>
      </c>
      <c r="F118" t="s">
        <v>2661</v>
      </c>
      <c r="G118" t="s">
        <v>2662</v>
      </c>
      <c r="H118" t="s">
        <v>328</v>
      </c>
      <c r="I118" t="s">
        <v>328</v>
      </c>
      <c r="J118" t="s">
        <v>328</v>
      </c>
      <c r="K118" t="s">
        <v>328</v>
      </c>
      <c r="L118" t="s">
        <v>328</v>
      </c>
      <c r="M118" t="s">
        <v>13408</v>
      </c>
      <c r="N118" t="s">
        <v>328</v>
      </c>
      <c r="O118" t="s">
        <v>328</v>
      </c>
    </row>
    <row r="119" spans="1:15">
      <c r="A119" t="s">
        <v>17250</v>
      </c>
      <c r="B119" t="s">
        <v>3389</v>
      </c>
      <c r="C119" t="s">
        <v>13409</v>
      </c>
      <c r="D119" t="s">
        <v>328</v>
      </c>
      <c r="E119" t="s">
        <v>328</v>
      </c>
      <c r="F119" t="s">
        <v>2661</v>
      </c>
      <c r="G119" t="s">
        <v>2662</v>
      </c>
      <c r="H119" t="s">
        <v>328</v>
      </c>
      <c r="I119" t="s">
        <v>328</v>
      </c>
      <c r="J119" t="s">
        <v>328</v>
      </c>
      <c r="K119" t="s">
        <v>328</v>
      </c>
      <c r="L119" t="s">
        <v>328</v>
      </c>
      <c r="M119" t="s">
        <v>13409</v>
      </c>
      <c r="N119" t="s">
        <v>328</v>
      </c>
      <c r="O119" t="s">
        <v>328</v>
      </c>
    </row>
    <row r="120" spans="1:15">
      <c r="A120">
        <v>3</v>
      </c>
      <c r="B120" t="s">
        <v>3389</v>
      </c>
      <c r="C120" t="s">
        <v>17286</v>
      </c>
      <c r="D120" t="s">
        <v>328</v>
      </c>
      <c r="E120" t="s">
        <v>328</v>
      </c>
      <c r="G120" t="s">
        <v>2588</v>
      </c>
      <c r="H120" t="s">
        <v>328</v>
      </c>
      <c r="I120" t="s">
        <v>328</v>
      </c>
      <c r="J120" t="s">
        <v>328</v>
      </c>
      <c r="K120" t="s">
        <v>328</v>
      </c>
      <c r="L120" t="s">
        <v>328</v>
      </c>
      <c r="M120" t="s">
        <v>17286</v>
      </c>
      <c r="N120" t="s">
        <v>328</v>
      </c>
      <c r="O120" t="s">
        <v>328</v>
      </c>
    </row>
    <row r="121" spans="1:15">
      <c r="A121" t="s">
        <v>17250</v>
      </c>
      <c r="B121" t="s">
        <v>3389</v>
      </c>
      <c r="C121" t="s">
        <v>13410</v>
      </c>
      <c r="D121" t="s">
        <v>328</v>
      </c>
      <c r="E121" t="s">
        <v>328</v>
      </c>
      <c r="F121" t="s">
        <v>2661</v>
      </c>
      <c r="G121" t="s">
        <v>2662</v>
      </c>
      <c r="H121" t="s">
        <v>328</v>
      </c>
      <c r="I121" t="s">
        <v>328</v>
      </c>
      <c r="J121" t="s">
        <v>328</v>
      </c>
      <c r="K121" t="s">
        <v>328</v>
      </c>
      <c r="L121" t="s">
        <v>328</v>
      </c>
      <c r="M121" t="s">
        <v>13411</v>
      </c>
      <c r="N121" t="s">
        <v>328</v>
      </c>
      <c r="O121" t="s">
        <v>328</v>
      </c>
    </row>
    <row r="122" spans="1:15">
      <c r="A122">
        <v>3</v>
      </c>
      <c r="B122" t="s">
        <v>3389</v>
      </c>
      <c r="C122" t="s">
        <v>13411</v>
      </c>
      <c r="D122" t="s">
        <v>328</v>
      </c>
      <c r="E122" t="s">
        <v>328</v>
      </c>
      <c r="F122" t="s">
        <v>2661</v>
      </c>
      <c r="G122" t="s">
        <v>2662</v>
      </c>
      <c r="H122" t="s">
        <v>328</v>
      </c>
      <c r="I122" t="s">
        <v>328</v>
      </c>
      <c r="J122" t="s">
        <v>328</v>
      </c>
      <c r="K122" t="s">
        <v>328</v>
      </c>
      <c r="L122" t="s">
        <v>328</v>
      </c>
      <c r="M122" t="s">
        <v>13411</v>
      </c>
      <c r="N122" t="s">
        <v>328</v>
      </c>
      <c r="O122" t="s">
        <v>328</v>
      </c>
    </row>
    <row r="123" spans="1:15" s="28" customFormat="1">
      <c r="A123" s="28">
        <v>3</v>
      </c>
      <c r="B123" s="28" t="s">
        <v>3389</v>
      </c>
      <c r="C123" s="28" t="s">
        <v>17287</v>
      </c>
      <c r="M123" s="28" t="s">
        <v>17261</v>
      </c>
    </row>
    <row r="124" spans="1:15">
      <c r="A124" t="s">
        <v>17250</v>
      </c>
      <c r="B124" t="s">
        <v>3389</v>
      </c>
      <c r="C124" t="s">
        <v>13412</v>
      </c>
      <c r="D124" t="s">
        <v>328</v>
      </c>
      <c r="E124" t="s">
        <v>328</v>
      </c>
      <c r="F124" t="s">
        <v>2661</v>
      </c>
      <c r="G124" t="s">
        <v>2662</v>
      </c>
      <c r="H124" t="s">
        <v>328</v>
      </c>
      <c r="I124" t="s">
        <v>328</v>
      </c>
      <c r="J124" t="s">
        <v>328</v>
      </c>
      <c r="K124" t="s">
        <v>328</v>
      </c>
      <c r="L124" t="s">
        <v>328</v>
      </c>
      <c r="M124" t="s">
        <v>13412</v>
      </c>
      <c r="N124" t="s">
        <v>328</v>
      </c>
      <c r="O124" t="s">
        <v>328</v>
      </c>
    </row>
    <row r="125" spans="1:15">
      <c r="A125" t="s">
        <v>17250</v>
      </c>
      <c r="B125" t="s">
        <v>3389</v>
      </c>
      <c r="C125" t="s">
        <v>13413</v>
      </c>
      <c r="D125" t="s">
        <v>328</v>
      </c>
      <c r="E125" t="s">
        <v>328</v>
      </c>
      <c r="F125" t="s">
        <v>2592</v>
      </c>
      <c r="G125" t="s">
        <v>2593</v>
      </c>
      <c r="H125" t="s">
        <v>328</v>
      </c>
      <c r="I125" t="s">
        <v>328</v>
      </c>
      <c r="J125" t="s">
        <v>328</v>
      </c>
      <c r="K125" t="s">
        <v>328</v>
      </c>
      <c r="L125" t="s">
        <v>328</v>
      </c>
      <c r="M125" t="s">
        <v>13414</v>
      </c>
      <c r="N125" t="s">
        <v>328</v>
      </c>
      <c r="O125" t="s">
        <v>328</v>
      </c>
    </row>
    <row r="126" spans="1:15">
      <c r="A126" t="s">
        <v>17250</v>
      </c>
      <c r="B126" t="s">
        <v>3389</v>
      </c>
      <c r="C126" t="s">
        <v>13415</v>
      </c>
      <c r="D126" t="s">
        <v>328</v>
      </c>
      <c r="E126" t="s">
        <v>328</v>
      </c>
      <c r="F126" t="s">
        <v>2661</v>
      </c>
      <c r="G126" t="s">
        <v>2662</v>
      </c>
      <c r="H126" t="s">
        <v>328</v>
      </c>
      <c r="I126" t="s">
        <v>328</v>
      </c>
      <c r="J126" t="s">
        <v>328</v>
      </c>
      <c r="K126" t="s">
        <v>328</v>
      </c>
      <c r="L126" t="s">
        <v>328</v>
      </c>
      <c r="M126" t="s">
        <v>13415</v>
      </c>
      <c r="N126" t="s">
        <v>328</v>
      </c>
      <c r="O126" t="s">
        <v>328</v>
      </c>
    </row>
    <row r="127" spans="1:15">
      <c r="A127" t="s">
        <v>17250</v>
      </c>
      <c r="B127" t="s">
        <v>3389</v>
      </c>
      <c r="C127" t="s">
        <v>13416</v>
      </c>
      <c r="D127" t="s">
        <v>328</v>
      </c>
      <c r="E127" t="s">
        <v>328</v>
      </c>
      <c r="F127" t="s">
        <v>2592</v>
      </c>
      <c r="G127" t="s">
        <v>2593</v>
      </c>
      <c r="H127" t="s">
        <v>328</v>
      </c>
      <c r="I127" t="s">
        <v>328</v>
      </c>
      <c r="J127" t="s">
        <v>328</v>
      </c>
      <c r="K127" t="s">
        <v>328</v>
      </c>
      <c r="L127" t="s">
        <v>328</v>
      </c>
      <c r="M127" t="s">
        <v>13417</v>
      </c>
      <c r="N127" t="s">
        <v>328</v>
      </c>
      <c r="O127" t="s">
        <v>328</v>
      </c>
    </row>
    <row r="128" spans="1:15">
      <c r="A128">
        <v>3</v>
      </c>
      <c r="B128" t="s">
        <v>3389</v>
      </c>
      <c r="C128" t="s">
        <v>2659</v>
      </c>
      <c r="D128" t="s">
        <v>328</v>
      </c>
      <c r="E128" t="s">
        <v>328</v>
      </c>
      <c r="F128" t="s">
        <v>328</v>
      </c>
      <c r="H128" t="s">
        <v>328</v>
      </c>
      <c r="I128" t="s">
        <v>328</v>
      </c>
      <c r="J128" t="s">
        <v>328</v>
      </c>
      <c r="K128" t="s">
        <v>328</v>
      </c>
      <c r="L128" t="s">
        <v>328</v>
      </c>
      <c r="M128" t="s">
        <v>2659</v>
      </c>
      <c r="N128" t="s">
        <v>328</v>
      </c>
      <c r="O128" t="s">
        <v>328</v>
      </c>
    </row>
    <row r="129" spans="1:15">
      <c r="A129">
        <v>3</v>
      </c>
      <c r="B129" t="s">
        <v>3389</v>
      </c>
      <c r="C129" t="s">
        <v>17288</v>
      </c>
      <c r="D129" t="s">
        <v>328</v>
      </c>
      <c r="E129" t="s">
        <v>328</v>
      </c>
      <c r="F129" t="s">
        <v>328</v>
      </c>
      <c r="H129" t="s">
        <v>328</v>
      </c>
      <c r="I129" t="s">
        <v>328</v>
      </c>
      <c r="J129" t="s">
        <v>328</v>
      </c>
      <c r="K129" t="s">
        <v>328</v>
      </c>
      <c r="L129" t="s">
        <v>328</v>
      </c>
      <c r="M129" t="s">
        <v>17288</v>
      </c>
      <c r="N129" t="s">
        <v>328</v>
      </c>
      <c r="O129" t="s">
        <v>328</v>
      </c>
    </row>
    <row r="130" spans="1:15">
      <c r="A130">
        <v>3</v>
      </c>
      <c r="B130" t="s">
        <v>3389</v>
      </c>
      <c r="C130" t="s">
        <v>17289</v>
      </c>
      <c r="D130" t="s">
        <v>328</v>
      </c>
      <c r="E130" t="s">
        <v>328</v>
      </c>
      <c r="F130" t="s">
        <v>328</v>
      </c>
      <c r="H130" t="s">
        <v>328</v>
      </c>
      <c r="I130" t="s">
        <v>328</v>
      </c>
      <c r="J130" t="s">
        <v>328</v>
      </c>
      <c r="K130" t="s">
        <v>328</v>
      </c>
      <c r="L130" t="s">
        <v>328</v>
      </c>
      <c r="M130" t="s">
        <v>17289</v>
      </c>
      <c r="N130" t="s">
        <v>328</v>
      </c>
      <c r="O130" t="s">
        <v>328</v>
      </c>
    </row>
    <row r="131" spans="1:15">
      <c r="A131">
        <v>3</v>
      </c>
      <c r="B131" t="s">
        <v>3389</v>
      </c>
      <c r="C131" t="s">
        <v>17290</v>
      </c>
      <c r="D131" t="s">
        <v>328</v>
      </c>
      <c r="E131" t="s">
        <v>328</v>
      </c>
      <c r="F131" t="s">
        <v>328</v>
      </c>
      <c r="H131" t="s">
        <v>328</v>
      </c>
      <c r="I131" t="s">
        <v>328</v>
      </c>
      <c r="J131" t="s">
        <v>328</v>
      </c>
      <c r="K131" t="s">
        <v>328</v>
      </c>
      <c r="L131" t="s">
        <v>328</v>
      </c>
      <c r="M131" t="s">
        <v>17290</v>
      </c>
      <c r="N131" t="s">
        <v>328</v>
      </c>
      <c r="O131" t="s">
        <v>328</v>
      </c>
    </row>
    <row r="132" spans="1:15">
      <c r="A132" t="s">
        <v>17250</v>
      </c>
      <c r="B132" t="s">
        <v>3389</v>
      </c>
      <c r="C132" t="s">
        <v>13420</v>
      </c>
      <c r="D132" t="s">
        <v>328</v>
      </c>
      <c r="E132" t="s">
        <v>328</v>
      </c>
      <c r="F132" t="s">
        <v>2661</v>
      </c>
      <c r="G132" t="s">
        <v>2662</v>
      </c>
      <c r="H132" t="s">
        <v>328</v>
      </c>
      <c r="I132" t="s">
        <v>328</v>
      </c>
      <c r="J132" t="s">
        <v>328</v>
      </c>
      <c r="K132" t="s">
        <v>328</v>
      </c>
      <c r="L132" t="s">
        <v>328</v>
      </c>
      <c r="M132" t="s">
        <v>13420</v>
      </c>
      <c r="N132" t="s">
        <v>328</v>
      </c>
      <c r="O132" t="s">
        <v>328</v>
      </c>
    </row>
    <row r="133" spans="1:15">
      <c r="A133" t="s">
        <v>17250</v>
      </c>
      <c r="B133" t="s">
        <v>3389</v>
      </c>
      <c r="C133" t="s">
        <v>13422</v>
      </c>
      <c r="D133" t="s">
        <v>328</v>
      </c>
      <c r="E133" t="s">
        <v>328</v>
      </c>
      <c r="F133" t="s">
        <v>2661</v>
      </c>
      <c r="G133" t="s">
        <v>2662</v>
      </c>
      <c r="H133" t="s">
        <v>328</v>
      </c>
      <c r="I133" t="s">
        <v>328</v>
      </c>
      <c r="J133" t="s">
        <v>328</v>
      </c>
      <c r="K133" t="s">
        <v>328</v>
      </c>
      <c r="L133" t="s">
        <v>328</v>
      </c>
      <c r="M133" t="s">
        <v>13423</v>
      </c>
      <c r="N133" t="s">
        <v>328</v>
      </c>
      <c r="O133" t="s">
        <v>328</v>
      </c>
    </row>
    <row r="134" spans="1:15">
      <c r="A134">
        <v>3</v>
      </c>
      <c r="B134" t="s">
        <v>3389</v>
      </c>
      <c r="C134" t="s">
        <v>13423</v>
      </c>
      <c r="D134" t="s">
        <v>328</v>
      </c>
      <c r="E134" t="s">
        <v>328</v>
      </c>
      <c r="F134" t="s">
        <v>2661</v>
      </c>
      <c r="G134" t="s">
        <v>2662</v>
      </c>
      <c r="H134" t="s">
        <v>328</v>
      </c>
      <c r="I134" t="s">
        <v>328</v>
      </c>
      <c r="J134" t="s">
        <v>328</v>
      </c>
      <c r="K134" t="s">
        <v>328</v>
      </c>
      <c r="L134" t="s">
        <v>328</v>
      </c>
      <c r="M134" t="s">
        <v>13423</v>
      </c>
      <c r="N134" t="s">
        <v>328</v>
      </c>
      <c r="O134" t="s">
        <v>328</v>
      </c>
    </row>
    <row r="135" spans="1:15">
      <c r="A135" t="s">
        <v>17250</v>
      </c>
      <c r="B135" t="s">
        <v>3389</v>
      </c>
      <c r="C135" t="s">
        <v>13424</v>
      </c>
      <c r="D135" t="s">
        <v>328</v>
      </c>
      <c r="E135" t="s">
        <v>328</v>
      </c>
      <c r="F135" t="s">
        <v>2661</v>
      </c>
      <c r="G135" t="s">
        <v>2662</v>
      </c>
      <c r="H135" t="s">
        <v>328</v>
      </c>
      <c r="I135" t="s">
        <v>328</v>
      </c>
      <c r="J135" t="s">
        <v>328</v>
      </c>
      <c r="K135" t="s">
        <v>328</v>
      </c>
      <c r="L135" t="s">
        <v>328</v>
      </c>
      <c r="M135" t="s">
        <v>13424</v>
      </c>
      <c r="N135" t="s">
        <v>328</v>
      </c>
      <c r="O135" t="s">
        <v>328</v>
      </c>
    </row>
    <row r="136" spans="1:15">
      <c r="A136" t="s">
        <v>17250</v>
      </c>
      <c r="B136" t="s">
        <v>3389</v>
      </c>
      <c r="C136" t="s">
        <v>13425</v>
      </c>
      <c r="D136" t="s">
        <v>328</v>
      </c>
      <c r="E136" t="s">
        <v>328</v>
      </c>
      <c r="F136" t="s">
        <v>2592</v>
      </c>
      <c r="G136" t="s">
        <v>2593</v>
      </c>
      <c r="H136" t="s">
        <v>328</v>
      </c>
      <c r="I136" t="s">
        <v>328</v>
      </c>
      <c r="J136" t="s">
        <v>328</v>
      </c>
      <c r="K136" t="s">
        <v>328</v>
      </c>
      <c r="L136" t="s">
        <v>328</v>
      </c>
      <c r="M136" t="s">
        <v>13426</v>
      </c>
      <c r="N136" t="s">
        <v>328</v>
      </c>
      <c r="O136" t="s">
        <v>328</v>
      </c>
    </row>
    <row r="137" spans="1:15">
      <c r="A137" t="s">
        <v>17250</v>
      </c>
      <c r="B137" t="s">
        <v>5133</v>
      </c>
      <c r="C137" t="s">
        <v>13429</v>
      </c>
      <c r="D137" t="s">
        <v>328</v>
      </c>
      <c r="E137" t="s">
        <v>328</v>
      </c>
      <c r="F137" t="s">
        <v>2585</v>
      </c>
      <c r="G137" t="s">
        <v>2588</v>
      </c>
      <c r="H137" t="s">
        <v>328</v>
      </c>
      <c r="I137" t="s">
        <v>328</v>
      </c>
      <c r="J137" t="s">
        <v>328</v>
      </c>
      <c r="K137" t="s">
        <v>328</v>
      </c>
      <c r="L137" t="s">
        <v>328</v>
      </c>
      <c r="M137" t="s">
        <v>13429</v>
      </c>
      <c r="N137" t="s">
        <v>328</v>
      </c>
      <c r="O137" t="s">
        <v>328</v>
      </c>
    </row>
    <row r="138" spans="1:15">
      <c r="A138" t="s">
        <v>17246</v>
      </c>
      <c r="B138" t="s">
        <v>5133</v>
      </c>
      <c r="C138" t="s">
        <v>13430</v>
      </c>
      <c r="D138" t="s">
        <v>328</v>
      </c>
      <c r="E138" t="s">
        <v>328</v>
      </c>
      <c r="F138" t="s">
        <v>2585</v>
      </c>
      <c r="G138" t="s">
        <v>2588</v>
      </c>
      <c r="H138" t="s">
        <v>328</v>
      </c>
      <c r="I138" t="s">
        <v>328</v>
      </c>
      <c r="J138" t="s">
        <v>328</v>
      </c>
      <c r="K138" t="s">
        <v>328</v>
      </c>
      <c r="L138" t="s">
        <v>328</v>
      </c>
      <c r="M138" t="s">
        <v>13430</v>
      </c>
      <c r="N138" t="s">
        <v>328</v>
      </c>
      <c r="O138" t="s">
        <v>328</v>
      </c>
    </row>
    <row r="139" spans="1:15">
      <c r="A139" t="s">
        <v>17250</v>
      </c>
      <c r="B139" t="s">
        <v>5133</v>
      </c>
      <c r="C139" t="s">
        <v>13431</v>
      </c>
      <c r="D139" t="s">
        <v>328</v>
      </c>
      <c r="E139" t="s">
        <v>328</v>
      </c>
      <c r="F139" t="s">
        <v>2585</v>
      </c>
      <c r="G139" t="s">
        <v>2588</v>
      </c>
      <c r="H139" t="s">
        <v>328</v>
      </c>
      <c r="I139" t="s">
        <v>328</v>
      </c>
      <c r="J139" t="s">
        <v>328</v>
      </c>
      <c r="K139" t="s">
        <v>328</v>
      </c>
      <c r="L139" t="s">
        <v>328</v>
      </c>
      <c r="M139" t="s">
        <v>13431</v>
      </c>
      <c r="N139" t="s">
        <v>328</v>
      </c>
      <c r="O139" t="s">
        <v>328</v>
      </c>
    </row>
    <row r="140" spans="1:15">
      <c r="A140" t="s">
        <v>17250</v>
      </c>
      <c r="B140" t="s">
        <v>5133</v>
      </c>
      <c r="C140" t="s">
        <v>13432</v>
      </c>
      <c r="D140" t="s">
        <v>328</v>
      </c>
      <c r="E140" t="s">
        <v>328</v>
      </c>
      <c r="F140" t="s">
        <v>2585</v>
      </c>
      <c r="G140" t="s">
        <v>2588</v>
      </c>
      <c r="H140" t="s">
        <v>328</v>
      </c>
      <c r="I140" t="s">
        <v>328</v>
      </c>
      <c r="J140" t="s">
        <v>328</v>
      </c>
      <c r="K140" t="s">
        <v>328</v>
      </c>
      <c r="L140" t="s">
        <v>328</v>
      </c>
      <c r="M140" t="s">
        <v>13432</v>
      </c>
      <c r="N140" t="s">
        <v>328</v>
      </c>
      <c r="O140" t="s">
        <v>328</v>
      </c>
    </row>
    <row r="141" spans="1:15">
      <c r="A141" t="s">
        <v>17250</v>
      </c>
      <c r="B141" t="s">
        <v>5133</v>
      </c>
      <c r="C141" t="s">
        <v>13433</v>
      </c>
      <c r="D141" t="s">
        <v>328</v>
      </c>
      <c r="E141" t="s">
        <v>328</v>
      </c>
      <c r="F141" t="s">
        <v>2585</v>
      </c>
      <c r="G141" t="s">
        <v>2588</v>
      </c>
      <c r="H141" t="s">
        <v>328</v>
      </c>
      <c r="I141" t="s">
        <v>328</v>
      </c>
      <c r="J141" t="s">
        <v>328</v>
      </c>
      <c r="K141" t="s">
        <v>328</v>
      </c>
      <c r="L141" t="s">
        <v>328</v>
      </c>
      <c r="M141" t="s">
        <v>13434</v>
      </c>
      <c r="N141" t="s">
        <v>328</v>
      </c>
      <c r="O141" t="s">
        <v>328</v>
      </c>
    </row>
    <row r="142" spans="1:15">
      <c r="A142">
        <v>3</v>
      </c>
      <c r="B142" t="s">
        <v>5133</v>
      </c>
      <c r="C142" t="s">
        <v>13434</v>
      </c>
      <c r="D142" t="s">
        <v>328</v>
      </c>
      <c r="E142" t="s">
        <v>328</v>
      </c>
      <c r="F142" t="s">
        <v>2585</v>
      </c>
      <c r="G142" t="s">
        <v>2588</v>
      </c>
      <c r="H142" t="s">
        <v>328</v>
      </c>
      <c r="I142" t="s">
        <v>328</v>
      </c>
      <c r="J142" t="s">
        <v>328</v>
      </c>
      <c r="K142" t="s">
        <v>328</v>
      </c>
      <c r="L142" t="s">
        <v>328</v>
      </c>
      <c r="M142" t="s">
        <v>13434</v>
      </c>
      <c r="N142" t="s">
        <v>328</v>
      </c>
      <c r="O142" t="s">
        <v>328</v>
      </c>
    </row>
    <row r="143" spans="1:15">
      <c r="A143" t="s">
        <v>17250</v>
      </c>
      <c r="B143" t="s">
        <v>5133</v>
      </c>
      <c r="C143" t="s">
        <v>13435</v>
      </c>
      <c r="D143" t="s">
        <v>328</v>
      </c>
      <c r="E143" t="s">
        <v>328</v>
      </c>
      <c r="F143" t="s">
        <v>2585</v>
      </c>
      <c r="G143" t="s">
        <v>2588</v>
      </c>
      <c r="H143" t="s">
        <v>328</v>
      </c>
      <c r="I143" t="s">
        <v>328</v>
      </c>
      <c r="J143" t="s">
        <v>328</v>
      </c>
      <c r="K143" t="s">
        <v>328</v>
      </c>
      <c r="L143" t="s">
        <v>328</v>
      </c>
      <c r="M143" t="s">
        <v>13436</v>
      </c>
      <c r="N143" t="s">
        <v>328</v>
      </c>
      <c r="O143" t="s">
        <v>328</v>
      </c>
    </row>
    <row r="144" spans="1:15">
      <c r="A144">
        <v>3</v>
      </c>
      <c r="B144" t="s">
        <v>5133</v>
      </c>
      <c r="C144" t="s">
        <v>13436</v>
      </c>
      <c r="D144" t="s">
        <v>328</v>
      </c>
      <c r="E144" t="s">
        <v>328</v>
      </c>
      <c r="F144" t="s">
        <v>2585</v>
      </c>
      <c r="G144" t="s">
        <v>2588</v>
      </c>
      <c r="H144" t="s">
        <v>328</v>
      </c>
      <c r="I144" t="s">
        <v>328</v>
      </c>
      <c r="J144" t="s">
        <v>328</v>
      </c>
      <c r="K144" t="s">
        <v>328</v>
      </c>
      <c r="L144" t="s">
        <v>328</v>
      </c>
      <c r="M144" t="s">
        <v>13436</v>
      </c>
      <c r="N144" t="s">
        <v>328</v>
      </c>
      <c r="O144" t="s">
        <v>328</v>
      </c>
    </row>
    <row r="145" spans="1:15">
      <c r="A145">
        <v>3</v>
      </c>
      <c r="B145" t="s">
        <v>5133</v>
      </c>
      <c r="C145" t="s">
        <v>17291</v>
      </c>
      <c r="D145" t="s">
        <v>328</v>
      </c>
      <c r="E145" t="s">
        <v>328</v>
      </c>
      <c r="F145" t="s">
        <v>2585</v>
      </c>
      <c r="G145" t="s">
        <v>2588</v>
      </c>
      <c r="H145" t="s">
        <v>328</v>
      </c>
      <c r="I145" t="s">
        <v>328</v>
      </c>
      <c r="J145" t="s">
        <v>328</v>
      </c>
      <c r="K145" t="s">
        <v>328</v>
      </c>
      <c r="L145" t="s">
        <v>328</v>
      </c>
      <c r="M145" t="s">
        <v>17291</v>
      </c>
      <c r="N145" t="s">
        <v>328</v>
      </c>
      <c r="O145" t="s">
        <v>328</v>
      </c>
    </row>
    <row r="146" spans="1:15">
      <c r="A146" t="s">
        <v>17250</v>
      </c>
      <c r="B146" t="s">
        <v>5133</v>
      </c>
      <c r="C146" t="s">
        <v>13437</v>
      </c>
      <c r="D146" t="s">
        <v>328</v>
      </c>
      <c r="E146" t="s">
        <v>328</v>
      </c>
      <c r="F146" t="s">
        <v>2585</v>
      </c>
      <c r="G146" t="s">
        <v>2588</v>
      </c>
      <c r="H146" t="s">
        <v>328</v>
      </c>
      <c r="I146" t="s">
        <v>328</v>
      </c>
      <c r="J146" t="s">
        <v>328</v>
      </c>
      <c r="K146" t="s">
        <v>328</v>
      </c>
      <c r="L146" t="s">
        <v>328</v>
      </c>
      <c r="M146" t="s">
        <v>13438</v>
      </c>
      <c r="N146" t="s">
        <v>328</v>
      </c>
      <c r="O146" t="s">
        <v>328</v>
      </c>
    </row>
    <row r="147" spans="1:15">
      <c r="A147">
        <v>3</v>
      </c>
      <c r="B147" t="s">
        <v>5133</v>
      </c>
      <c r="C147" t="s">
        <v>13438</v>
      </c>
      <c r="D147" t="s">
        <v>328</v>
      </c>
      <c r="E147" t="s">
        <v>328</v>
      </c>
      <c r="F147" t="s">
        <v>2585</v>
      </c>
      <c r="G147" t="s">
        <v>2588</v>
      </c>
      <c r="H147" t="s">
        <v>328</v>
      </c>
      <c r="I147" t="s">
        <v>328</v>
      </c>
      <c r="J147" t="s">
        <v>328</v>
      </c>
      <c r="K147" t="s">
        <v>328</v>
      </c>
      <c r="L147" t="s">
        <v>328</v>
      </c>
      <c r="M147" t="s">
        <v>13438</v>
      </c>
      <c r="N147" t="s">
        <v>328</v>
      </c>
      <c r="O147" t="s">
        <v>328</v>
      </c>
    </row>
    <row r="148" spans="1:15">
      <c r="A148" t="s">
        <v>17250</v>
      </c>
      <c r="B148" t="s">
        <v>5133</v>
      </c>
      <c r="C148" t="s">
        <v>13439</v>
      </c>
      <c r="D148" t="s">
        <v>328</v>
      </c>
      <c r="E148" t="s">
        <v>328</v>
      </c>
      <c r="F148" t="s">
        <v>2585</v>
      </c>
      <c r="G148" t="s">
        <v>2588</v>
      </c>
      <c r="H148" t="s">
        <v>328</v>
      </c>
      <c r="I148" t="s">
        <v>328</v>
      </c>
      <c r="J148" t="s">
        <v>328</v>
      </c>
      <c r="K148" t="s">
        <v>328</v>
      </c>
      <c r="L148" t="s">
        <v>328</v>
      </c>
      <c r="M148" t="s">
        <v>13439</v>
      </c>
      <c r="N148" t="s">
        <v>328</v>
      </c>
      <c r="O148" t="s">
        <v>328</v>
      </c>
    </row>
    <row r="149" spans="1:15">
      <c r="A149" t="s">
        <v>17250</v>
      </c>
      <c r="B149" t="s">
        <v>5133</v>
      </c>
      <c r="C149" t="s">
        <v>13440</v>
      </c>
      <c r="D149" t="s">
        <v>328</v>
      </c>
      <c r="E149" t="s">
        <v>328</v>
      </c>
      <c r="F149" t="s">
        <v>2585</v>
      </c>
      <c r="G149" t="s">
        <v>2588</v>
      </c>
      <c r="H149" t="s">
        <v>328</v>
      </c>
      <c r="I149" t="s">
        <v>328</v>
      </c>
      <c r="J149" t="s">
        <v>328</v>
      </c>
      <c r="K149" t="s">
        <v>328</v>
      </c>
      <c r="L149" t="s">
        <v>328</v>
      </c>
      <c r="M149" t="s">
        <v>13440</v>
      </c>
      <c r="N149" t="s">
        <v>328</v>
      </c>
      <c r="O149" t="s">
        <v>328</v>
      </c>
    </row>
    <row r="150" spans="1:15">
      <c r="A150" t="s">
        <v>17250</v>
      </c>
      <c r="B150" t="s">
        <v>5133</v>
      </c>
      <c r="C150" t="s">
        <v>13441</v>
      </c>
      <c r="D150" t="s">
        <v>328</v>
      </c>
      <c r="E150" t="s">
        <v>328</v>
      </c>
      <c r="F150" t="s">
        <v>2585</v>
      </c>
      <c r="G150" t="s">
        <v>2588</v>
      </c>
      <c r="H150" t="s">
        <v>328</v>
      </c>
      <c r="I150" t="s">
        <v>328</v>
      </c>
      <c r="J150" t="s">
        <v>328</v>
      </c>
      <c r="K150" t="s">
        <v>328</v>
      </c>
      <c r="L150" t="s">
        <v>328</v>
      </c>
      <c r="M150" t="s">
        <v>13442</v>
      </c>
      <c r="N150" t="s">
        <v>328</v>
      </c>
      <c r="O150" t="s">
        <v>328</v>
      </c>
    </row>
    <row r="151" spans="1:15">
      <c r="A151">
        <v>3</v>
      </c>
      <c r="B151" t="s">
        <v>5133</v>
      </c>
      <c r="C151" t="s">
        <v>13442</v>
      </c>
      <c r="D151" t="s">
        <v>328</v>
      </c>
      <c r="E151" t="s">
        <v>328</v>
      </c>
      <c r="F151" t="s">
        <v>2585</v>
      </c>
      <c r="G151" t="s">
        <v>2588</v>
      </c>
      <c r="H151" t="s">
        <v>328</v>
      </c>
      <c r="I151" t="s">
        <v>328</v>
      </c>
      <c r="J151" t="s">
        <v>328</v>
      </c>
      <c r="K151" t="s">
        <v>328</v>
      </c>
      <c r="L151" t="s">
        <v>328</v>
      </c>
      <c r="M151" t="s">
        <v>13442</v>
      </c>
      <c r="N151" t="s">
        <v>328</v>
      </c>
      <c r="O151" t="s">
        <v>328</v>
      </c>
    </row>
    <row r="152" spans="1:15">
      <c r="A152" t="s">
        <v>17250</v>
      </c>
      <c r="B152" t="s">
        <v>5133</v>
      </c>
      <c r="C152" t="s">
        <v>13443</v>
      </c>
      <c r="D152" t="s">
        <v>328</v>
      </c>
      <c r="E152" t="s">
        <v>328</v>
      </c>
      <c r="F152" t="s">
        <v>2585</v>
      </c>
      <c r="G152" t="s">
        <v>2588</v>
      </c>
      <c r="H152" t="s">
        <v>328</v>
      </c>
      <c r="I152" t="s">
        <v>328</v>
      </c>
      <c r="J152" t="s">
        <v>328</v>
      </c>
      <c r="K152" t="s">
        <v>328</v>
      </c>
      <c r="L152" t="s">
        <v>328</v>
      </c>
      <c r="M152" t="s">
        <v>13444</v>
      </c>
      <c r="N152" t="s">
        <v>328</v>
      </c>
      <c r="O152" t="s">
        <v>328</v>
      </c>
    </row>
    <row r="153" spans="1:15">
      <c r="A153">
        <v>3</v>
      </c>
      <c r="B153" t="s">
        <v>5133</v>
      </c>
      <c r="C153" t="s">
        <v>13444</v>
      </c>
      <c r="D153" t="s">
        <v>328</v>
      </c>
      <c r="E153" t="s">
        <v>328</v>
      </c>
      <c r="F153" t="s">
        <v>2585</v>
      </c>
      <c r="G153" t="s">
        <v>2588</v>
      </c>
      <c r="H153" t="s">
        <v>328</v>
      </c>
      <c r="I153" t="s">
        <v>328</v>
      </c>
      <c r="J153" t="s">
        <v>328</v>
      </c>
      <c r="K153" t="s">
        <v>328</v>
      </c>
      <c r="L153" t="s">
        <v>328</v>
      </c>
      <c r="M153" t="s">
        <v>13444</v>
      </c>
      <c r="N153" t="s">
        <v>328</v>
      </c>
      <c r="O153" t="s">
        <v>328</v>
      </c>
    </row>
    <row r="154" spans="1:15">
      <c r="A154" t="s">
        <v>17250</v>
      </c>
      <c r="B154" t="s">
        <v>5133</v>
      </c>
      <c r="C154" t="s">
        <v>13445</v>
      </c>
      <c r="D154" t="s">
        <v>328</v>
      </c>
      <c r="E154" t="s">
        <v>328</v>
      </c>
      <c r="F154" t="s">
        <v>2661</v>
      </c>
      <c r="G154" t="s">
        <v>2659</v>
      </c>
      <c r="H154" t="s">
        <v>328</v>
      </c>
      <c r="I154" t="s">
        <v>328</v>
      </c>
      <c r="J154" t="s">
        <v>328</v>
      </c>
      <c r="K154" t="s">
        <v>328</v>
      </c>
      <c r="L154" t="s">
        <v>328</v>
      </c>
      <c r="M154" t="s">
        <v>13446</v>
      </c>
      <c r="N154" t="s">
        <v>328</v>
      </c>
      <c r="O154" t="s">
        <v>328</v>
      </c>
    </row>
    <row r="155" spans="1:15">
      <c r="A155" t="s">
        <v>17250</v>
      </c>
      <c r="B155" t="s">
        <v>5133</v>
      </c>
      <c r="C155" t="s">
        <v>13447</v>
      </c>
      <c r="D155" t="s">
        <v>328</v>
      </c>
      <c r="E155" t="s">
        <v>328</v>
      </c>
      <c r="F155" t="s">
        <v>2661</v>
      </c>
      <c r="G155" t="s">
        <v>2659</v>
      </c>
      <c r="H155" t="s">
        <v>328</v>
      </c>
      <c r="I155" t="s">
        <v>328</v>
      </c>
      <c r="J155" t="s">
        <v>328</v>
      </c>
      <c r="K155" t="s">
        <v>328</v>
      </c>
      <c r="L155" t="s">
        <v>328</v>
      </c>
      <c r="M155" t="s">
        <v>13448</v>
      </c>
      <c r="N155" t="s">
        <v>328</v>
      </c>
      <c r="O155" t="s">
        <v>328</v>
      </c>
    </row>
    <row r="156" spans="1:15">
      <c r="A156" t="s">
        <v>17250</v>
      </c>
      <c r="B156" t="s">
        <v>5133</v>
      </c>
      <c r="C156" t="s">
        <v>13449</v>
      </c>
      <c r="D156" t="s">
        <v>328</v>
      </c>
      <c r="E156" t="s">
        <v>328</v>
      </c>
      <c r="F156" t="s">
        <v>2585</v>
      </c>
      <c r="G156" t="s">
        <v>2588</v>
      </c>
      <c r="H156" t="s">
        <v>328</v>
      </c>
      <c r="I156" t="s">
        <v>328</v>
      </c>
      <c r="J156" t="s">
        <v>328</v>
      </c>
      <c r="K156" t="s">
        <v>328</v>
      </c>
      <c r="L156" t="s">
        <v>328</v>
      </c>
      <c r="M156" t="s">
        <v>13449</v>
      </c>
      <c r="N156" t="s">
        <v>328</v>
      </c>
      <c r="O156" t="s">
        <v>328</v>
      </c>
    </row>
    <row r="157" spans="1:15">
      <c r="A157" t="s">
        <v>17250</v>
      </c>
      <c r="B157" t="s">
        <v>5133</v>
      </c>
      <c r="C157" t="s">
        <v>13450</v>
      </c>
      <c r="D157" t="s">
        <v>328</v>
      </c>
      <c r="E157" t="s">
        <v>328</v>
      </c>
      <c r="F157" t="s">
        <v>2585</v>
      </c>
      <c r="G157" t="s">
        <v>2588</v>
      </c>
      <c r="H157" t="s">
        <v>328</v>
      </c>
      <c r="I157" t="s">
        <v>328</v>
      </c>
      <c r="J157" t="s">
        <v>328</v>
      </c>
      <c r="K157" t="s">
        <v>328</v>
      </c>
      <c r="L157" t="s">
        <v>328</v>
      </c>
      <c r="M157" t="s">
        <v>13450</v>
      </c>
      <c r="N157" t="s">
        <v>328</v>
      </c>
      <c r="O157" t="s">
        <v>328</v>
      </c>
    </row>
    <row r="158" spans="1:15">
      <c r="A158" t="s">
        <v>17250</v>
      </c>
      <c r="B158" t="s">
        <v>5133</v>
      </c>
      <c r="C158" t="s">
        <v>13451</v>
      </c>
      <c r="D158" t="s">
        <v>328</v>
      </c>
      <c r="E158" t="s">
        <v>328</v>
      </c>
      <c r="F158" t="s">
        <v>2661</v>
      </c>
      <c r="G158" t="s">
        <v>2662</v>
      </c>
      <c r="H158" t="s">
        <v>328</v>
      </c>
      <c r="I158" t="s">
        <v>328</v>
      </c>
      <c r="J158" t="s">
        <v>328</v>
      </c>
      <c r="K158" t="s">
        <v>328</v>
      </c>
      <c r="L158" t="s">
        <v>328</v>
      </c>
      <c r="M158" t="s">
        <v>13451</v>
      </c>
      <c r="N158" t="s">
        <v>328</v>
      </c>
      <c r="O158" t="s">
        <v>328</v>
      </c>
    </row>
    <row r="159" spans="1:15">
      <c r="A159">
        <v>3</v>
      </c>
      <c r="B159" t="s">
        <v>5133</v>
      </c>
      <c r="C159" t="s">
        <v>17292</v>
      </c>
      <c r="D159" t="s">
        <v>328</v>
      </c>
      <c r="E159" t="s">
        <v>328</v>
      </c>
      <c r="F159" t="s">
        <v>2585</v>
      </c>
      <c r="G159" t="s">
        <v>2588</v>
      </c>
      <c r="H159" t="s">
        <v>328</v>
      </c>
      <c r="I159" t="s">
        <v>328</v>
      </c>
      <c r="J159" t="s">
        <v>328</v>
      </c>
      <c r="K159" t="s">
        <v>328</v>
      </c>
      <c r="L159" t="s">
        <v>328</v>
      </c>
      <c r="M159" t="s">
        <v>17293</v>
      </c>
      <c r="N159" t="s">
        <v>328</v>
      </c>
      <c r="O159" t="s">
        <v>328</v>
      </c>
    </row>
    <row r="160" spans="1:15">
      <c r="A160" t="s">
        <v>17250</v>
      </c>
      <c r="B160" t="s">
        <v>5133</v>
      </c>
      <c r="C160" t="s">
        <v>13452</v>
      </c>
      <c r="D160" t="s">
        <v>328</v>
      </c>
      <c r="E160" t="s">
        <v>328</v>
      </c>
      <c r="F160" t="s">
        <v>2585</v>
      </c>
      <c r="G160" t="s">
        <v>2588</v>
      </c>
      <c r="H160" t="s">
        <v>328</v>
      </c>
      <c r="I160" t="s">
        <v>328</v>
      </c>
      <c r="J160" t="s">
        <v>328</v>
      </c>
      <c r="K160" t="s">
        <v>328</v>
      </c>
      <c r="L160" t="s">
        <v>328</v>
      </c>
      <c r="M160" t="s">
        <v>13452</v>
      </c>
      <c r="N160" t="s">
        <v>328</v>
      </c>
      <c r="O160" t="s">
        <v>328</v>
      </c>
    </row>
    <row r="161" spans="1:15">
      <c r="A161" t="s">
        <v>17250</v>
      </c>
      <c r="B161" t="s">
        <v>5133</v>
      </c>
      <c r="C161" t="s">
        <v>13453</v>
      </c>
      <c r="D161" t="s">
        <v>328</v>
      </c>
      <c r="E161" t="s">
        <v>328</v>
      </c>
      <c r="F161" t="s">
        <v>2585</v>
      </c>
      <c r="G161" t="s">
        <v>2588</v>
      </c>
      <c r="H161" t="s">
        <v>328</v>
      </c>
      <c r="I161" t="s">
        <v>328</v>
      </c>
      <c r="J161" t="s">
        <v>328</v>
      </c>
      <c r="K161" t="s">
        <v>328</v>
      </c>
      <c r="L161" t="s">
        <v>328</v>
      </c>
      <c r="M161" t="s">
        <v>13454</v>
      </c>
      <c r="N161" t="s">
        <v>328</v>
      </c>
      <c r="O161" t="s">
        <v>328</v>
      </c>
    </row>
    <row r="162" spans="1:15">
      <c r="A162">
        <v>3</v>
      </c>
      <c r="B162" t="s">
        <v>5133</v>
      </c>
      <c r="C162" t="s">
        <v>13454</v>
      </c>
      <c r="D162" t="s">
        <v>328</v>
      </c>
      <c r="E162" t="s">
        <v>328</v>
      </c>
      <c r="F162" t="s">
        <v>2585</v>
      </c>
      <c r="G162" t="s">
        <v>2588</v>
      </c>
      <c r="H162" t="s">
        <v>328</v>
      </c>
      <c r="I162" t="s">
        <v>328</v>
      </c>
      <c r="J162" t="s">
        <v>328</v>
      </c>
      <c r="K162" t="s">
        <v>328</v>
      </c>
      <c r="L162" t="s">
        <v>328</v>
      </c>
      <c r="M162" t="s">
        <v>13454</v>
      </c>
      <c r="N162" t="s">
        <v>328</v>
      </c>
      <c r="O162" t="s">
        <v>328</v>
      </c>
    </row>
    <row r="163" spans="1:15">
      <c r="A163" t="s">
        <v>17250</v>
      </c>
      <c r="B163" t="s">
        <v>5133</v>
      </c>
      <c r="C163" t="s">
        <v>13455</v>
      </c>
      <c r="D163" t="s">
        <v>328</v>
      </c>
      <c r="E163" t="s">
        <v>328</v>
      </c>
      <c r="F163" t="s">
        <v>2585</v>
      </c>
      <c r="G163" t="s">
        <v>2588</v>
      </c>
      <c r="H163" t="s">
        <v>328</v>
      </c>
      <c r="I163" t="s">
        <v>328</v>
      </c>
      <c r="J163" t="s">
        <v>328</v>
      </c>
      <c r="K163" t="s">
        <v>328</v>
      </c>
      <c r="L163" t="s">
        <v>328</v>
      </c>
      <c r="M163" t="s">
        <v>13456</v>
      </c>
      <c r="N163" t="s">
        <v>328</v>
      </c>
      <c r="O163" t="s">
        <v>328</v>
      </c>
    </row>
    <row r="164" spans="1:15">
      <c r="A164" t="s">
        <v>17250</v>
      </c>
      <c r="B164" t="s">
        <v>5133</v>
      </c>
      <c r="C164" t="s">
        <v>13457</v>
      </c>
      <c r="D164" t="s">
        <v>328</v>
      </c>
      <c r="E164" t="s">
        <v>328</v>
      </c>
      <c r="F164" t="s">
        <v>2585</v>
      </c>
      <c r="G164" t="s">
        <v>2588</v>
      </c>
      <c r="H164" t="s">
        <v>328</v>
      </c>
      <c r="I164" t="s">
        <v>328</v>
      </c>
      <c r="J164" t="s">
        <v>328</v>
      </c>
      <c r="K164" t="s">
        <v>328</v>
      </c>
      <c r="L164" t="s">
        <v>328</v>
      </c>
      <c r="M164" t="s">
        <v>13457</v>
      </c>
      <c r="N164" t="s">
        <v>328</v>
      </c>
      <c r="O164" t="s">
        <v>328</v>
      </c>
    </row>
    <row r="165" spans="1:15">
      <c r="A165" t="s">
        <v>17250</v>
      </c>
      <c r="B165" t="s">
        <v>5133</v>
      </c>
      <c r="C165" t="s">
        <v>13458</v>
      </c>
      <c r="D165" t="s">
        <v>328</v>
      </c>
      <c r="E165" t="s">
        <v>328</v>
      </c>
      <c r="F165" t="s">
        <v>2585</v>
      </c>
      <c r="G165" t="s">
        <v>2588</v>
      </c>
      <c r="H165" t="s">
        <v>328</v>
      </c>
      <c r="I165" t="s">
        <v>328</v>
      </c>
      <c r="J165" t="s">
        <v>328</v>
      </c>
      <c r="K165" t="s">
        <v>328</v>
      </c>
      <c r="L165" t="s">
        <v>328</v>
      </c>
      <c r="M165" t="s">
        <v>13459</v>
      </c>
      <c r="N165" t="s">
        <v>328</v>
      </c>
      <c r="O165" t="s">
        <v>328</v>
      </c>
    </row>
    <row r="166" spans="1:15">
      <c r="A166">
        <v>3</v>
      </c>
      <c r="B166" t="s">
        <v>5133</v>
      </c>
      <c r="C166" t="s">
        <v>13459</v>
      </c>
      <c r="D166" t="s">
        <v>328</v>
      </c>
      <c r="E166" t="s">
        <v>328</v>
      </c>
      <c r="F166" t="s">
        <v>2585</v>
      </c>
      <c r="G166" t="s">
        <v>2588</v>
      </c>
      <c r="H166" t="s">
        <v>328</v>
      </c>
      <c r="I166" t="s">
        <v>328</v>
      </c>
      <c r="J166" t="s">
        <v>328</v>
      </c>
      <c r="K166" t="s">
        <v>328</v>
      </c>
      <c r="L166" t="s">
        <v>328</v>
      </c>
      <c r="M166" t="s">
        <v>13459</v>
      </c>
      <c r="N166" t="s">
        <v>328</v>
      </c>
      <c r="O166" t="s">
        <v>328</v>
      </c>
    </row>
    <row r="167" spans="1:15">
      <c r="A167" t="s">
        <v>17250</v>
      </c>
      <c r="B167" t="s">
        <v>5133</v>
      </c>
      <c r="C167" t="s">
        <v>13460</v>
      </c>
      <c r="D167" t="s">
        <v>328</v>
      </c>
      <c r="E167" t="s">
        <v>328</v>
      </c>
      <c r="F167" t="s">
        <v>2585</v>
      </c>
      <c r="G167" t="s">
        <v>2588</v>
      </c>
      <c r="H167" t="s">
        <v>328</v>
      </c>
      <c r="I167" t="s">
        <v>328</v>
      </c>
      <c r="J167" t="s">
        <v>328</v>
      </c>
      <c r="K167" t="s">
        <v>328</v>
      </c>
      <c r="L167" t="s">
        <v>328</v>
      </c>
      <c r="M167" t="s">
        <v>13459</v>
      </c>
      <c r="N167" t="s">
        <v>328</v>
      </c>
      <c r="O167" t="s">
        <v>328</v>
      </c>
    </row>
    <row r="168" spans="1:15">
      <c r="A168" t="s">
        <v>17250</v>
      </c>
      <c r="B168" t="s">
        <v>5133</v>
      </c>
      <c r="C168" t="s">
        <v>13461</v>
      </c>
      <c r="D168" t="s">
        <v>328</v>
      </c>
      <c r="E168" t="s">
        <v>328</v>
      </c>
      <c r="F168" t="s">
        <v>2585</v>
      </c>
      <c r="G168" t="s">
        <v>2588</v>
      </c>
      <c r="H168" t="s">
        <v>328</v>
      </c>
      <c r="I168" t="s">
        <v>328</v>
      </c>
      <c r="J168" t="s">
        <v>328</v>
      </c>
      <c r="K168" t="s">
        <v>328</v>
      </c>
      <c r="L168" t="s">
        <v>328</v>
      </c>
      <c r="M168" t="s">
        <v>13461</v>
      </c>
      <c r="N168" t="s">
        <v>328</v>
      </c>
      <c r="O168" t="s">
        <v>328</v>
      </c>
    </row>
    <row r="169" spans="1:15">
      <c r="A169">
        <v>3</v>
      </c>
      <c r="B169" t="s">
        <v>5133</v>
      </c>
      <c r="C169" t="s">
        <v>17294</v>
      </c>
      <c r="D169" t="s">
        <v>328</v>
      </c>
      <c r="E169" t="s">
        <v>328</v>
      </c>
      <c r="F169" t="s">
        <v>2585</v>
      </c>
      <c r="G169" t="s">
        <v>2588</v>
      </c>
      <c r="H169" t="s">
        <v>328</v>
      </c>
      <c r="I169" t="s">
        <v>328</v>
      </c>
      <c r="J169" t="s">
        <v>328</v>
      </c>
      <c r="K169" t="s">
        <v>328</v>
      </c>
      <c r="L169" t="s">
        <v>328</v>
      </c>
      <c r="M169" t="s">
        <v>13463</v>
      </c>
      <c r="N169" t="s">
        <v>328</v>
      </c>
      <c r="O169" t="s">
        <v>328</v>
      </c>
    </row>
    <row r="170" spans="1:15">
      <c r="A170">
        <v>3</v>
      </c>
      <c r="B170" t="s">
        <v>5133</v>
      </c>
      <c r="C170" t="s">
        <v>17295</v>
      </c>
      <c r="D170" t="s">
        <v>328</v>
      </c>
      <c r="E170" t="s">
        <v>328</v>
      </c>
      <c r="F170" t="s">
        <v>2585</v>
      </c>
      <c r="G170" t="s">
        <v>2588</v>
      </c>
      <c r="H170" t="s">
        <v>328</v>
      </c>
      <c r="I170" t="s">
        <v>328</v>
      </c>
      <c r="J170" t="s">
        <v>328</v>
      </c>
      <c r="K170" t="s">
        <v>328</v>
      </c>
      <c r="L170" t="s">
        <v>328</v>
      </c>
      <c r="M170" t="s">
        <v>13463</v>
      </c>
      <c r="N170" t="s">
        <v>328</v>
      </c>
      <c r="O170" t="s">
        <v>328</v>
      </c>
    </row>
    <row r="171" spans="1:15">
      <c r="A171" t="s">
        <v>17250</v>
      </c>
      <c r="B171" t="s">
        <v>5133</v>
      </c>
      <c r="C171" t="s">
        <v>13462</v>
      </c>
      <c r="D171" t="s">
        <v>328</v>
      </c>
      <c r="E171" t="s">
        <v>328</v>
      </c>
      <c r="F171" t="s">
        <v>2585</v>
      </c>
      <c r="G171" t="s">
        <v>2588</v>
      </c>
      <c r="H171" t="s">
        <v>328</v>
      </c>
      <c r="I171" t="s">
        <v>328</v>
      </c>
      <c r="J171" t="s">
        <v>328</v>
      </c>
      <c r="K171" t="s">
        <v>328</v>
      </c>
      <c r="L171" t="s">
        <v>328</v>
      </c>
      <c r="M171" t="s">
        <v>13463</v>
      </c>
      <c r="N171" t="s">
        <v>328</v>
      </c>
      <c r="O171" t="s">
        <v>328</v>
      </c>
    </row>
    <row r="172" spans="1:15">
      <c r="A172" t="s">
        <v>17250</v>
      </c>
      <c r="B172" t="s">
        <v>5133</v>
      </c>
      <c r="C172" t="s">
        <v>13464</v>
      </c>
      <c r="D172" t="s">
        <v>328</v>
      </c>
      <c r="E172" t="s">
        <v>328</v>
      </c>
      <c r="F172" t="s">
        <v>2592</v>
      </c>
      <c r="G172" t="s">
        <v>2593</v>
      </c>
      <c r="H172" t="s">
        <v>328</v>
      </c>
      <c r="I172" t="s">
        <v>328</v>
      </c>
      <c r="J172" t="s">
        <v>328</v>
      </c>
      <c r="K172" t="s">
        <v>328</v>
      </c>
      <c r="L172" t="s">
        <v>328</v>
      </c>
      <c r="M172" t="s">
        <v>13464</v>
      </c>
      <c r="N172" t="s">
        <v>328</v>
      </c>
      <c r="O172" t="s">
        <v>328</v>
      </c>
    </row>
    <row r="173" spans="1:15">
      <c r="A173" t="s">
        <v>17250</v>
      </c>
      <c r="B173" t="s">
        <v>5133</v>
      </c>
      <c r="C173" t="s">
        <v>13465</v>
      </c>
      <c r="D173" t="s">
        <v>328</v>
      </c>
      <c r="E173" t="s">
        <v>328</v>
      </c>
      <c r="F173" t="s">
        <v>2661</v>
      </c>
      <c r="G173" t="s">
        <v>2662</v>
      </c>
      <c r="H173" t="s">
        <v>328</v>
      </c>
      <c r="I173" t="s">
        <v>328</v>
      </c>
      <c r="J173" t="s">
        <v>328</v>
      </c>
      <c r="K173" t="s">
        <v>328</v>
      </c>
      <c r="L173" t="s">
        <v>328</v>
      </c>
      <c r="M173" t="s">
        <v>13465</v>
      </c>
      <c r="N173" t="s">
        <v>328</v>
      </c>
      <c r="O173" t="s">
        <v>328</v>
      </c>
    </row>
    <row r="174" spans="1:15">
      <c r="A174" t="s">
        <v>17250</v>
      </c>
      <c r="B174" t="s">
        <v>5133</v>
      </c>
      <c r="C174" t="s">
        <v>13466</v>
      </c>
      <c r="D174" t="s">
        <v>328</v>
      </c>
      <c r="E174" t="s">
        <v>328</v>
      </c>
      <c r="F174" t="s">
        <v>2661</v>
      </c>
      <c r="G174" t="s">
        <v>2662</v>
      </c>
      <c r="H174" t="s">
        <v>328</v>
      </c>
      <c r="I174" t="s">
        <v>328</v>
      </c>
      <c r="J174" t="s">
        <v>328</v>
      </c>
      <c r="K174" t="s">
        <v>328</v>
      </c>
      <c r="L174" t="s">
        <v>328</v>
      </c>
      <c r="M174" t="s">
        <v>13466</v>
      </c>
      <c r="N174" t="s">
        <v>328</v>
      </c>
      <c r="O174" t="s">
        <v>328</v>
      </c>
    </row>
    <row r="175" spans="1:15">
      <c r="A175">
        <v>3</v>
      </c>
      <c r="B175" t="s">
        <v>5133</v>
      </c>
      <c r="C175" t="s">
        <v>17296</v>
      </c>
      <c r="D175" t="s">
        <v>328</v>
      </c>
      <c r="E175" t="s">
        <v>328</v>
      </c>
      <c r="F175" t="s">
        <v>2661</v>
      </c>
      <c r="G175" t="s">
        <v>2662</v>
      </c>
      <c r="H175" t="s">
        <v>328</v>
      </c>
      <c r="I175" t="s">
        <v>328</v>
      </c>
      <c r="J175" t="s">
        <v>328</v>
      </c>
      <c r="K175" t="s">
        <v>328</v>
      </c>
      <c r="L175" t="s">
        <v>328</v>
      </c>
      <c r="M175" t="s">
        <v>17296</v>
      </c>
      <c r="N175" t="s">
        <v>328</v>
      </c>
      <c r="O175" t="s">
        <v>328</v>
      </c>
    </row>
    <row r="176" spans="1:15">
      <c r="A176" t="s">
        <v>17250</v>
      </c>
      <c r="B176" t="s">
        <v>5133</v>
      </c>
      <c r="C176" t="s">
        <v>13467</v>
      </c>
      <c r="D176" t="s">
        <v>328</v>
      </c>
      <c r="E176" t="s">
        <v>328</v>
      </c>
      <c r="F176" t="s">
        <v>2592</v>
      </c>
      <c r="G176" t="s">
        <v>2593</v>
      </c>
      <c r="H176" t="s">
        <v>328</v>
      </c>
      <c r="I176" t="s">
        <v>328</v>
      </c>
      <c r="J176" t="s">
        <v>328</v>
      </c>
      <c r="K176" t="s">
        <v>328</v>
      </c>
      <c r="L176" t="s">
        <v>328</v>
      </c>
      <c r="M176" t="s">
        <v>13468</v>
      </c>
      <c r="N176" t="s">
        <v>328</v>
      </c>
      <c r="O176" t="s">
        <v>328</v>
      </c>
    </row>
    <row r="177" spans="1:15">
      <c r="A177" t="s">
        <v>17250</v>
      </c>
      <c r="B177" t="s">
        <v>5133</v>
      </c>
      <c r="C177" t="s">
        <v>13469</v>
      </c>
      <c r="D177" t="s">
        <v>328</v>
      </c>
      <c r="E177" t="s">
        <v>328</v>
      </c>
      <c r="F177" t="s">
        <v>2592</v>
      </c>
      <c r="G177" t="s">
        <v>2593</v>
      </c>
      <c r="H177" t="s">
        <v>328</v>
      </c>
      <c r="I177" t="s">
        <v>328</v>
      </c>
      <c r="J177" t="s">
        <v>328</v>
      </c>
      <c r="K177" t="s">
        <v>328</v>
      </c>
      <c r="L177" t="s">
        <v>328</v>
      </c>
      <c r="M177" t="s">
        <v>13470</v>
      </c>
      <c r="N177" t="s">
        <v>328</v>
      </c>
      <c r="O177" t="s">
        <v>328</v>
      </c>
    </row>
    <row r="178" spans="1:15">
      <c r="A178">
        <v>4</v>
      </c>
      <c r="B178" t="s">
        <v>5133</v>
      </c>
      <c r="C178" t="s">
        <v>17297</v>
      </c>
      <c r="D178" t="s">
        <v>328</v>
      </c>
      <c r="E178" t="s">
        <v>328</v>
      </c>
      <c r="F178" t="s">
        <v>2585</v>
      </c>
      <c r="G178" t="s">
        <v>2588</v>
      </c>
      <c r="H178" t="s">
        <v>328</v>
      </c>
      <c r="I178" t="s">
        <v>328</v>
      </c>
      <c r="J178" t="s">
        <v>328</v>
      </c>
      <c r="K178" t="s">
        <v>328</v>
      </c>
      <c r="L178" t="s">
        <v>328</v>
      </c>
      <c r="M178" t="s">
        <v>17297</v>
      </c>
      <c r="N178" t="s">
        <v>328</v>
      </c>
      <c r="O178" t="s">
        <v>328</v>
      </c>
    </row>
    <row r="179" spans="1:15">
      <c r="A179" t="s">
        <v>17250</v>
      </c>
      <c r="B179" t="s">
        <v>5133</v>
      </c>
      <c r="C179" t="s">
        <v>13471</v>
      </c>
      <c r="D179" t="s">
        <v>328</v>
      </c>
      <c r="E179" t="s">
        <v>328</v>
      </c>
      <c r="F179" t="s">
        <v>2661</v>
      </c>
      <c r="G179" t="s">
        <v>2659</v>
      </c>
      <c r="H179" t="s">
        <v>328</v>
      </c>
      <c r="I179" t="s">
        <v>328</v>
      </c>
      <c r="J179" t="s">
        <v>328</v>
      </c>
      <c r="K179" t="s">
        <v>328</v>
      </c>
      <c r="L179" t="s">
        <v>328</v>
      </c>
      <c r="M179" t="s">
        <v>13472</v>
      </c>
      <c r="N179" t="s">
        <v>328</v>
      </c>
      <c r="O179" t="s">
        <v>328</v>
      </c>
    </row>
    <row r="180" spans="1:15">
      <c r="A180" t="s">
        <v>17250</v>
      </c>
      <c r="B180" t="s">
        <v>5133</v>
      </c>
      <c r="C180" t="s">
        <v>13473</v>
      </c>
      <c r="D180" t="s">
        <v>328</v>
      </c>
      <c r="E180" t="s">
        <v>328</v>
      </c>
      <c r="F180" t="s">
        <v>2585</v>
      </c>
      <c r="G180" t="s">
        <v>2588</v>
      </c>
      <c r="H180" t="s">
        <v>328</v>
      </c>
      <c r="I180" t="s">
        <v>328</v>
      </c>
      <c r="J180" t="s">
        <v>328</v>
      </c>
      <c r="K180" t="s">
        <v>328</v>
      </c>
      <c r="L180" t="s">
        <v>328</v>
      </c>
      <c r="M180" t="s">
        <v>13473</v>
      </c>
      <c r="N180" t="s">
        <v>328</v>
      </c>
      <c r="O180" t="s">
        <v>328</v>
      </c>
    </row>
    <row r="181" spans="1:15">
      <c r="A181" t="s">
        <v>17250</v>
      </c>
      <c r="B181" t="s">
        <v>5133</v>
      </c>
      <c r="C181" t="s">
        <v>13474</v>
      </c>
      <c r="D181" t="s">
        <v>328</v>
      </c>
      <c r="E181" t="s">
        <v>328</v>
      </c>
      <c r="F181" t="s">
        <v>2585</v>
      </c>
      <c r="G181" t="s">
        <v>2588</v>
      </c>
      <c r="H181" t="s">
        <v>328</v>
      </c>
      <c r="I181" t="s">
        <v>328</v>
      </c>
      <c r="J181" t="s">
        <v>328</v>
      </c>
      <c r="K181" t="s">
        <v>328</v>
      </c>
      <c r="L181" t="s">
        <v>328</v>
      </c>
      <c r="M181" t="s">
        <v>13474</v>
      </c>
      <c r="N181" t="s">
        <v>328</v>
      </c>
      <c r="O181" t="s">
        <v>328</v>
      </c>
    </row>
    <row r="182" spans="1:15">
      <c r="A182">
        <v>3</v>
      </c>
      <c r="B182" t="s">
        <v>5133</v>
      </c>
      <c r="C182" t="s">
        <v>17298</v>
      </c>
      <c r="D182" t="s">
        <v>328</v>
      </c>
      <c r="E182" t="s">
        <v>328</v>
      </c>
      <c r="F182" t="s">
        <v>2585</v>
      </c>
      <c r="G182" t="s">
        <v>2588</v>
      </c>
      <c r="H182" t="s">
        <v>328</v>
      </c>
      <c r="I182" t="s">
        <v>328</v>
      </c>
      <c r="J182" t="s">
        <v>328</v>
      </c>
      <c r="K182" t="s">
        <v>328</v>
      </c>
      <c r="L182" t="s">
        <v>328</v>
      </c>
      <c r="M182" t="s">
        <v>13474</v>
      </c>
      <c r="N182" t="s">
        <v>328</v>
      </c>
      <c r="O182" t="s">
        <v>328</v>
      </c>
    </row>
    <row r="183" spans="1:15">
      <c r="A183" t="s">
        <v>17250</v>
      </c>
      <c r="B183" t="s">
        <v>5133</v>
      </c>
      <c r="C183" t="s">
        <v>13475</v>
      </c>
      <c r="D183" t="s">
        <v>328</v>
      </c>
      <c r="E183" t="s">
        <v>328</v>
      </c>
      <c r="F183" t="s">
        <v>2592</v>
      </c>
      <c r="G183" t="s">
        <v>2593</v>
      </c>
      <c r="H183" t="s">
        <v>328</v>
      </c>
      <c r="I183" t="s">
        <v>328</v>
      </c>
      <c r="J183" t="s">
        <v>328</v>
      </c>
      <c r="K183" t="s">
        <v>328</v>
      </c>
      <c r="L183" t="s">
        <v>328</v>
      </c>
      <c r="M183" t="s">
        <v>13476</v>
      </c>
      <c r="N183" t="s">
        <v>328</v>
      </c>
      <c r="O183" t="s">
        <v>328</v>
      </c>
    </row>
    <row r="184" spans="1:15">
      <c r="A184">
        <v>3</v>
      </c>
      <c r="B184" t="s">
        <v>5133</v>
      </c>
      <c r="C184" t="s">
        <v>13476</v>
      </c>
      <c r="D184" t="s">
        <v>328</v>
      </c>
      <c r="E184" t="s">
        <v>328</v>
      </c>
      <c r="F184" t="s">
        <v>2592</v>
      </c>
      <c r="G184" t="s">
        <v>2593</v>
      </c>
      <c r="H184" t="s">
        <v>328</v>
      </c>
      <c r="I184" t="s">
        <v>328</v>
      </c>
      <c r="J184" t="s">
        <v>328</v>
      </c>
      <c r="K184" t="s">
        <v>328</v>
      </c>
      <c r="L184" t="s">
        <v>328</v>
      </c>
      <c r="M184" t="s">
        <v>13476</v>
      </c>
      <c r="N184" t="s">
        <v>328</v>
      </c>
      <c r="O184" t="s">
        <v>328</v>
      </c>
    </row>
    <row r="185" spans="1:15">
      <c r="A185" t="s">
        <v>17250</v>
      </c>
      <c r="B185" t="s">
        <v>5133</v>
      </c>
      <c r="C185" t="s">
        <v>13477</v>
      </c>
      <c r="D185" t="s">
        <v>328</v>
      </c>
      <c r="E185" t="s">
        <v>328</v>
      </c>
      <c r="F185" t="s">
        <v>2585</v>
      </c>
      <c r="G185" t="s">
        <v>2588</v>
      </c>
      <c r="H185" t="s">
        <v>328</v>
      </c>
      <c r="I185" t="s">
        <v>328</v>
      </c>
      <c r="J185" t="s">
        <v>328</v>
      </c>
      <c r="K185" t="s">
        <v>328</v>
      </c>
      <c r="L185" t="s">
        <v>328</v>
      </c>
      <c r="M185" t="s">
        <v>13477</v>
      </c>
      <c r="N185" t="s">
        <v>328</v>
      </c>
      <c r="O185" t="s">
        <v>328</v>
      </c>
    </row>
    <row r="186" spans="1:15">
      <c r="A186" t="s">
        <v>17250</v>
      </c>
      <c r="B186" t="s">
        <v>5133</v>
      </c>
      <c r="C186" t="s">
        <v>13478</v>
      </c>
      <c r="D186" t="s">
        <v>328</v>
      </c>
      <c r="E186" t="s">
        <v>328</v>
      </c>
      <c r="F186" t="s">
        <v>2585</v>
      </c>
      <c r="G186" t="s">
        <v>2588</v>
      </c>
      <c r="H186" t="s">
        <v>328</v>
      </c>
      <c r="I186" t="s">
        <v>328</v>
      </c>
      <c r="J186" t="s">
        <v>328</v>
      </c>
      <c r="K186" t="s">
        <v>328</v>
      </c>
      <c r="L186" t="s">
        <v>328</v>
      </c>
      <c r="M186" t="s">
        <v>13478</v>
      </c>
      <c r="N186" t="s">
        <v>328</v>
      </c>
      <c r="O186" t="s">
        <v>328</v>
      </c>
    </row>
    <row r="187" spans="1:15">
      <c r="A187" t="s">
        <v>17250</v>
      </c>
      <c r="B187" t="s">
        <v>5133</v>
      </c>
      <c r="C187" t="s">
        <v>13479</v>
      </c>
      <c r="D187" t="s">
        <v>328</v>
      </c>
      <c r="E187" t="s">
        <v>328</v>
      </c>
      <c r="F187" t="s">
        <v>2585</v>
      </c>
      <c r="G187" t="s">
        <v>2588</v>
      </c>
      <c r="H187" t="s">
        <v>328</v>
      </c>
      <c r="I187" t="s">
        <v>328</v>
      </c>
      <c r="J187" t="s">
        <v>328</v>
      </c>
      <c r="K187" t="s">
        <v>328</v>
      </c>
      <c r="L187" t="s">
        <v>328</v>
      </c>
      <c r="M187" t="s">
        <v>13480</v>
      </c>
      <c r="N187" t="s">
        <v>328</v>
      </c>
      <c r="O187" t="s">
        <v>328</v>
      </c>
    </row>
    <row r="188" spans="1:15">
      <c r="A188">
        <v>3</v>
      </c>
      <c r="B188" t="s">
        <v>5133</v>
      </c>
      <c r="C188" t="s">
        <v>13480</v>
      </c>
      <c r="D188" t="s">
        <v>328</v>
      </c>
      <c r="E188" t="s">
        <v>328</v>
      </c>
      <c r="F188" t="s">
        <v>2585</v>
      </c>
      <c r="G188" t="s">
        <v>2588</v>
      </c>
      <c r="H188" t="s">
        <v>328</v>
      </c>
      <c r="I188" t="s">
        <v>328</v>
      </c>
      <c r="J188" t="s">
        <v>328</v>
      </c>
      <c r="K188" t="s">
        <v>328</v>
      </c>
      <c r="L188" t="s">
        <v>328</v>
      </c>
      <c r="M188" t="s">
        <v>13480</v>
      </c>
      <c r="N188" t="s">
        <v>328</v>
      </c>
      <c r="O188" t="s">
        <v>328</v>
      </c>
    </row>
    <row r="189" spans="1:15">
      <c r="A189" t="s">
        <v>17250</v>
      </c>
      <c r="B189" t="s">
        <v>5133</v>
      </c>
      <c r="C189" t="s">
        <v>13481</v>
      </c>
      <c r="D189" t="s">
        <v>328</v>
      </c>
      <c r="E189" t="s">
        <v>328</v>
      </c>
      <c r="F189" t="s">
        <v>2585</v>
      </c>
      <c r="G189" t="s">
        <v>2588</v>
      </c>
      <c r="H189" t="s">
        <v>328</v>
      </c>
      <c r="I189" t="s">
        <v>328</v>
      </c>
      <c r="J189" t="s">
        <v>328</v>
      </c>
      <c r="K189" t="s">
        <v>328</v>
      </c>
      <c r="L189" t="s">
        <v>328</v>
      </c>
      <c r="M189" t="s">
        <v>13482</v>
      </c>
      <c r="N189" t="s">
        <v>328</v>
      </c>
      <c r="O189" t="s">
        <v>328</v>
      </c>
    </row>
    <row r="190" spans="1:15">
      <c r="A190">
        <v>3</v>
      </c>
      <c r="B190" t="s">
        <v>5133</v>
      </c>
      <c r="C190" t="s">
        <v>13482</v>
      </c>
      <c r="D190" t="s">
        <v>328</v>
      </c>
      <c r="E190" t="s">
        <v>328</v>
      </c>
      <c r="F190" t="s">
        <v>2585</v>
      </c>
      <c r="G190" t="s">
        <v>2588</v>
      </c>
      <c r="H190" t="s">
        <v>328</v>
      </c>
      <c r="I190" t="s">
        <v>328</v>
      </c>
      <c r="J190" t="s">
        <v>328</v>
      </c>
      <c r="K190" t="s">
        <v>328</v>
      </c>
      <c r="L190" t="s">
        <v>328</v>
      </c>
      <c r="M190" t="s">
        <v>13482</v>
      </c>
      <c r="N190" t="s">
        <v>328</v>
      </c>
      <c r="O190" t="s">
        <v>328</v>
      </c>
    </row>
    <row r="191" spans="1:15">
      <c r="A191">
        <v>3</v>
      </c>
      <c r="B191" t="s">
        <v>5133</v>
      </c>
      <c r="C191" t="s">
        <v>17299</v>
      </c>
      <c r="D191" t="s">
        <v>328</v>
      </c>
      <c r="E191" t="s">
        <v>328</v>
      </c>
      <c r="F191" t="s">
        <v>2585</v>
      </c>
      <c r="G191" t="s">
        <v>2588</v>
      </c>
      <c r="H191" t="s">
        <v>328</v>
      </c>
      <c r="I191" t="s">
        <v>328</v>
      </c>
      <c r="J191" t="s">
        <v>328</v>
      </c>
      <c r="K191" t="s">
        <v>328</v>
      </c>
      <c r="L191" t="s">
        <v>328</v>
      </c>
      <c r="M191" t="s">
        <v>17299</v>
      </c>
      <c r="N191" t="s">
        <v>328</v>
      </c>
      <c r="O191" t="s">
        <v>328</v>
      </c>
    </row>
    <row r="192" spans="1:15">
      <c r="A192" t="s">
        <v>17250</v>
      </c>
      <c r="B192" t="s">
        <v>5133</v>
      </c>
      <c r="C192" t="s">
        <v>13483</v>
      </c>
      <c r="D192" t="s">
        <v>328</v>
      </c>
      <c r="E192" t="s">
        <v>328</v>
      </c>
      <c r="F192" t="s">
        <v>2585</v>
      </c>
      <c r="G192" t="s">
        <v>2588</v>
      </c>
      <c r="H192" t="s">
        <v>328</v>
      </c>
      <c r="I192" t="s">
        <v>328</v>
      </c>
      <c r="J192" t="s">
        <v>328</v>
      </c>
      <c r="K192" t="s">
        <v>328</v>
      </c>
      <c r="L192" t="s">
        <v>328</v>
      </c>
      <c r="M192" t="s">
        <v>13483</v>
      </c>
      <c r="N192" t="s">
        <v>328</v>
      </c>
      <c r="O192" t="s">
        <v>328</v>
      </c>
    </row>
    <row r="193" spans="1:15">
      <c r="A193">
        <v>3</v>
      </c>
      <c r="B193" t="s">
        <v>5133</v>
      </c>
      <c r="C193" t="s">
        <v>2659</v>
      </c>
      <c r="D193" t="s">
        <v>328</v>
      </c>
      <c r="E193" t="s">
        <v>328</v>
      </c>
      <c r="F193" t="s">
        <v>328</v>
      </c>
      <c r="H193" t="s">
        <v>328</v>
      </c>
      <c r="I193" t="s">
        <v>328</v>
      </c>
      <c r="J193" t="s">
        <v>328</v>
      </c>
      <c r="K193" t="s">
        <v>328</v>
      </c>
      <c r="L193" t="s">
        <v>328</v>
      </c>
      <c r="M193" t="s">
        <v>2659</v>
      </c>
      <c r="N193" t="s">
        <v>328</v>
      </c>
      <c r="O193" t="s">
        <v>328</v>
      </c>
    </row>
    <row r="194" spans="1:15">
      <c r="A194">
        <v>3</v>
      </c>
      <c r="B194" t="s">
        <v>5133</v>
      </c>
      <c r="C194" t="s">
        <v>17300</v>
      </c>
      <c r="D194" t="s">
        <v>328</v>
      </c>
      <c r="E194" t="s">
        <v>328</v>
      </c>
      <c r="G194" t="s">
        <v>2662</v>
      </c>
      <c r="H194" t="s">
        <v>328</v>
      </c>
      <c r="I194" t="s">
        <v>328</v>
      </c>
      <c r="J194" t="s">
        <v>328</v>
      </c>
      <c r="K194" t="s">
        <v>328</v>
      </c>
      <c r="L194" t="s">
        <v>328</v>
      </c>
      <c r="M194" t="s">
        <v>17300</v>
      </c>
      <c r="N194" t="s">
        <v>328</v>
      </c>
      <c r="O194" t="s">
        <v>328</v>
      </c>
    </row>
    <row r="195" spans="1:15">
      <c r="A195">
        <v>3</v>
      </c>
      <c r="B195" t="s">
        <v>5133</v>
      </c>
      <c r="C195" t="s">
        <v>17301</v>
      </c>
      <c r="D195" t="s">
        <v>328</v>
      </c>
      <c r="E195" t="s">
        <v>328</v>
      </c>
      <c r="G195" t="s">
        <v>2662</v>
      </c>
      <c r="H195" t="s">
        <v>328</v>
      </c>
      <c r="I195" t="s">
        <v>328</v>
      </c>
      <c r="J195" t="s">
        <v>328</v>
      </c>
      <c r="K195" t="s">
        <v>328</v>
      </c>
      <c r="L195" t="s">
        <v>328</v>
      </c>
      <c r="M195" t="s">
        <v>17300</v>
      </c>
      <c r="N195" t="s">
        <v>328</v>
      </c>
      <c r="O195" t="s">
        <v>328</v>
      </c>
    </row>
    <row r="196" spans="1:15">
      <c r="A196" t="s">
        <v>17250</v>
      </c>
      <c r="B196" t="s">
        <v>5133</v>
      </c>
      <c r="C196" t="s">
        <v>13484</v>
      </c>
      <c r="D196" t="s">
        <v>328</v>
      </c>
      <c r="E196" t="s">
        <v>328</v>
      </c>
      <c r="F196" t="s">
        <v>2661</v>
      </c>
      <c r="G196" t="s">
        <v>2662</v>
      </c>
      <c r="H196" t="s">
        <v>328</v>
      </c>
      <c r="I196" t="s">
        <v>328</v>
      </c>
      <c r="J196" t="s">
        <v>328</v>
      </c>
      <c r="K196" t="s">
        <v>328</v>
      </c>
      <c r="L196" t="s">
        <v>328</v>
      </c>
      <c r="M196" t="s">
        <v>13484</v>
      </c>
      <c r="N196" t="s">
        <v>328</v>
      </c>
      <c r="O196" t="s">
        <v>328</v>
      </c>
    </row>
    <row r="197" spans="1:15">
      <c r="A197" t="s">
        <v>17250</v>
      </c>
      <c r="B197" t="s">
        <v>5133</v>
      </c>
      <c r="C197" t="s">
        <v>13485</v>
      </c>
      <c r="D197" t="s">
        <v>328</v>
      </c>
      <c r="E197" t="s">
        <v>328</v>
      </c>
      <c r="F197" t="s">
        <v>2661</v>
      </c>
      <c r="G197" t="s">
        <v>2662</v>
      </c>
      <c r="H197" t="s">
        <v>328</v>
      </c>
      <c r="I197" t="s">
        <v>328</v>
      </c>
      <c r="J197" t="s">
        <v>328</v>
      </c>
      <c r="K197" t="s">
        <v>328</v>
      </c>
      <c r="L197" t="s">
        <v>328</v>
      </c>
      <c r="M197" t="s">
        <v>13485</v>
      </c>
      <c r="N197" t="s">
        <v>328</v>
      </c>
      <c r="O197" t="s">
        <v>328</v>
      </c>
    </row>
    <row r="198" spans="1:15">
      <c r="A198">
        <v>4</v>
      </c>
      <c r="B198" t="s">
        <v>5133</v>
      </c>
      <c r="C198" t="s">
        <v>17302</v>
      </c>
      <c r="D198" t="s">
        <v>328</v>
      </c>
      <c r="E198" t="s">
        <v>328</v>
      </c>
      <c r="F198" t="s">
        <v>2661</v>
      </c>
      <c r="G198" t="s">
        <v>2662</v>
      </c>
      <c r="H198" t="s">
        <v>328</v>
      </c>
      <c r="I198" t="s">
        <v>328</v>
      </c>
      <c r="J198" t="s">
        <v>328</v>
      </c>
      <c r="K198" t="s">
        <v>328</v>
      </c>
      <c r="L198" t="s">
        <v>328</v>
      </c>
      <c r="M198" t="s">
        <v>17302</v>
      </c>
      <c r="N198" t="s">
        <v>328</v>
      </c>
      <c r="O198" t="s">
        <v>328</v>
      </c>
    </row>
    <row r="199" spans="1:15">
      <c r="A199">
        <v>3</v>
      </c>
      <c r="B199" t="s">
        <v>5203</v>
      </c>
      <c r="C199" t="s">
        <v>17303</v>
      </c>
      <c r="D199" t="s">
        <v>328</v>
      </c>
      <c r="E199" t="s">
        <v>328</v>
      </c>
      <c r="G199" t="s">
        <v>2662</v>
      </c>
      <c r="H199" t="s">
        <v>328</v>
      </c>
      <c r="I199" t="s">
        <v>328</v>
      </c>
      <c r="J199" t="s">
        <v>328</v>
      </c>
      <c r="K199" t="s">
        <v>328</v>
      </c>
      <c r="L199" t="s">
        <v>328</v>
      </c>
      <c r="M199" t="s">
        <v>17303</v>
      </c>
      <c r="N199" t="s">
        <v>328</v>
      </c>
      <c r="O199" t="s">
        <v>328</v>
      </c>
    </row>
    <row r="200" spans="1:15">
      <c r="A200" t="s">
        <v>17250</v>
      </c>
      <c r="B200" t="s">
        <v>5140</v>
      </c>
      <c r="C200" t="s">
        <v>14041</v>
      </c>
      <c r="D200" t="s">
        <v>328</v>
      </c>
      <c r="E200" t="s">
        <v>328</v>
      </c>
      <c r="F200" t="s">
        <v>2661</v>
      </c>
      <c r="G200" t="s">
        <v>2662</v>
      </c>
      <c r="H200" t="s">
        <v>328</v>
      </c>
      <c r="I200" t="s">
        <v>328</v>
      </c>
      <c r="J200" t="s">
        <v>328</v>
      </c>
      <c r="K200" t="s">
        <v>328</v>
      </c>
      <c r="L200" t="s">
        <v>328</v>
      </c>
      <c r="M200" t="s">
        <v>14041</v>
      </c>
      <c r="N200" t="s">
        <v>328</v>
      </c>
      <c r="O200" t="s">
        <v>328</v>
      </c>
    </row>
    <row r="201" spans="1:15">
      <c r="A201">
        <v>3</v>
      </c>
      <c r="B201" t="s">
        <v>5207</v>
      </c>
      <c r="C201" t="s">
        <v>17304</v>
      </c>
      <c r="D201" t="s">
        <v>328</v>
      </c>
      <c r="E201" t="s">
        <v>328</v>
      </c>
      <c r="G201" t="s">
        <v>2662</v>
      </c>
      <c r="H201" t="s">
        <v>328</v>
      </c>
      <c r="I201" t="s">
        <v>328</v>
      </c>
      <c r="J201" t="s">
        <v>328</v>
      </c>
      <c r="K201" t="s">
        <v>328</v>
      </c>
      <c r="L201" t="s">
        <v>328</v>
      </c>
      <c r="M201" t="s">
        <v>17304</v>
      </c>
      <c r="N201" t="s">
        <v>328</v>
      </c>
      <c r="O201" t="s">
        <v>328</v>
      </c>
    </row>
    <row r="202" spans="1:15">
      <c r="A202" t="s">
        <v>17250</v>
      </c>
      <c r="B202" t="s">
        <v>5207</v>
      </c>
      <c r="C202" t="s">
        <v>14114</v>
      </c>
      <c r="D202" t="s">
        <v>14115</v>
      </c>
      <c r="E202" t="s">
        <v>328</v>
      </c>
      <c r="F202" t="s">
        <v>2661</v>
      </c>
      <c r="G202" t="s">
        <v>2662</v>
      </c>
      <c r="H202" t="s">
        <v>328</v>
      </c>
      <c r="I202" t="s">
        <v>328</v>
      </c>
      <c r="J202" t="s">
        <v>328</v>
      </c>
      <c r="K202" t="s">
        <v>328</v>
      </c>
      <c r="L202" t="s">
        <v>328</v>
      </c>
      <c r="M202" t="s">
        <v>14115</v>
      </c>
      <c r="N202" t="s">
        <v>14115</v>
      </c>
      <c r="O202" t="s">
        <v>328</v>
      </c>
    </row>
    <row r="203" spans="1:15">
      <c r="A203">
        <v>3</v>
      </c>
      <c r="B203" t="s">
        <v>5207</v>
      </c>
      <c r="C203" t="s">
        <v>14116</v>
      </c>
      <c r="D203" t="s">
        <v>14115</v>
      </c>
      <c r="E203" t="s">
        <v>328</v>
      </c>
      <c r="F203" t="s">
        <v>2661</v>
      </c>
      <c r="G203" t="s">
        <v>2662</v>
      </c>
      <c r="H203" t="s">
        <v>328</v>
      </c>
      <c r="I203" t="s">
        <v>328</v>
      </c>
      <c r="J203" t="s">
        <v>328</v>
      </c>
      <c r="K203" t="s">
        <v>328</v>
      </c>
      <c r="L203" t="s">
        <v>328</v>
      </c>
      <c r="M203" t="s">
        <v>14115</v>
      </c>
      <c r="N203" t="s">
        <v>14115</v>
      </c>
      <c r="O203" t="s">
        <v>328</v>
      </c>
    </row>
    <row r="204" spans="1:15">
      <c r="A204">
        <v>3</v>
      </c>
      <c r="B204" t="s">
        <v>5207</v>
      </c>
      <c r="C204" t="s">
        <v>17305</v>
      </c>
      <c r="D204" t="s">
        <v>14115</v>
      </c>
      <c r="E204" t="s">
        <v>328</v>
      </c>
      <c r="F204" t="s">
        <v>2661</v>
      </c>
      <c r="G204" t="s">
        <v>2662</v>
      </c>
      <c r="H204" t="s">
        <v>328</v>
      </c>
      <c r="I204" t="s">
        <v>328</v>
      </c>
      <c r="J204" t="s">
        <v>328</v>
      </c>
      <c r="K204" t="s">
        <v>328</v>
      </c>
      <c r="L204" t="s">
        <v>328</v>
      </c>
      <c r="M204" t="s">
        <v>14115</v>
      </c>
      <c r="N204" t="s">
        <v>14115</v>
      </c>
      <c r="O204" t="s">
        <v>328</v>
      </c>
    </row>
    <row r="205" spans="1:15">
      <c r="A205">
        <v>3</v>
      </c>
      <c r="B205" t="s">
        <v>5207</v>
      </c>
      <c r="C205" t="s">
        <v>17306</v>
      </c>
      <c r="D205" t="s">
        <v>17307</v>
      </c>
      <c r="E205" t="s">
        <v>328</v>
      </c>
      <c r="G205" t="s">
        <v>2588</v>
      </c>
      <c r="H205" t="s">
        <v>328</v>
      </c>
      <c r="I205" t="s">
        <v>328</v>
      </c>
      <c r="J205" t="s">
        <v>328</v>
      </c>
      <c r="K205" t="s">
        <v>328</v>
      </c>
      <c r="L205" t="s">
        <v>328</v>
      </c>
      <c r="M205" t="s">
        <v>17306</v>
      </c>
      <c r="N205" t="s">
        <v>17307</v>
      </c>
      <c r="O205" t="s">
        <v>328</v>
      </c>
    </row>
    <row r="206" spans="1:15">
      <c r="A206" t="s">
        <v>17250</v>
      </c>
      <c r="B206" t="s">
        <v>5207</v>
      </c>
      <c r="C206" t="s">
        <v>14117</v>
      </c>
      <c r="D206" t="s">
        <v>328</v>
      </c>
      <c r="E206" t="s">
        <v>328</v>
      </c>
      <c r="F206" t="s">
        <v>2661</v>
      </c>
      <c r="G206" t="s">
        <v>2662</v>
      </c>
      <c r="H206" t="s">
        <v>328</v>
      </c>
      <c r="I206" t="s">
        <v>328</v>
      </c>
      <c r="J206" t="s">
        <v>328</v>
      </c>
      <c r="K206" t="s">
        <v>328</v>
      </c>
      <c r="L206" t="s">
        <v>328</v>
      </c>
      <c r="M206" t="s">
        <v>14117</v>
      </c>
      <c r="N206" t="s">
        <v>14117</v>
      </c>
      <c r="O206" t="s">
        <v>328</v>
      </c>
    </row>
    <row r="207" spans="1:15">
      <c r="A207">
        <v>3</v>
      </c>
      <c r="B207" t="s">
        <v>5207</v>
      </c>
      <c r="C207" t="s">
        <v>17308</v>
      </c>
      <c r="D207" t="s">
        <v>328</v>
      </c>
      <c r="E207" t="s">
        <v>328</v>
      </c>
      <c r="F207" t="s">
        <v>2661</v>
      </c>
      <c r="G207" t="s">
        <v>2662</v>
      </c>
      <c r="H207" t="s">
        <v>328</v>
      </c>
      <c r="I207" t="s">
        <v>328</v>
      </c>
      <c r="J207" t="s">
        <v>328</v>
      </c>
      <c r="K207" t="s">
        <v>328</v>
      </c>
      <c r="L207" t="s">
        <v>328</v>
      </c>
      <c r="M207" t="s">
        <v>17308</v>
      </c>
      <c r="N207" t="s">
        <v>328</v>
      </c>
      <c r="O207" t="s">
        <v>328</v>
      </c>
    </row>
    <row r="208" spans="1:15">
      <c r="A208" t="s">
        <v>17250</v>
      </c>
      <c r="B208" t="s">
        <v>5207</v>
      </c>
      <c r="C208" t="s">
        <v>328</v>
      </c>
      <c r="D208" t="s">
        <v>14115</v>
      </c>
      <c r="E208" t="s">
        <v>328</v>
      </c>
      <c r="F208" t="s">
        <v>2661</v>
      </c>
      <c r="G208" t="s">
        <v>2662</v>
      </c>
      <c r="H208" t="s">
        <v>328</v>
      </c>
      <c r="I208" t="s">
        <v>328</v>
      </c>
      <c r="J208" t="s">
        <v>328</v>
      </c>
      <c r="K208" t="s">
        <v>328</v>
      </c>
      <c r="L208" t="s">
        <v>328</v>
      </c>
      <c r="M208" t="s">
        <v>14115</v>
      </c>
      <c r="N208" t="s">
        <v>14115</v>
      </c>
      <c r="O208" t="s">
        <v>328</v>
      </c>
    </row>
    <row r="209" spans="1:15">
      <c r="A209" t="s">
        <v>17250</v>
      </c>
      <c r="B209" t="s">
        <v>5207</v>
      </c>
      <c r="C209" t="s">
        <v>328</v>
      </c>
      <c r="D209" t="s">
        <v>14118</v>
      </c>
      <c r="E209" t="s">
        <v>328</v>
      </c>
      <c r="F209" t="s">
        <v>2661</v>
      </c>
      <c r="G209" t="s">
        <v>2662</v>
      </c>
      <c r="H209" t="s">
        <v>328</v>
      </c>
      <c r="I209" t="s">
        <v>328</v>
      </c>
      <c r="J209" t="s">
        <v>328</v>
      </c>
      <c r="K209" t="s">
        <v>328</v>
      </c>
      <c r="L209" t="s">
        <v>328</v>
      </c>
      <c r="M209" t="s">
        <v>14118</v>
      </c>
      <c r="N209" t="s">
        <v>14118</v>
      </c>
      <c r="O209" t="s">
        <v>328</v>
      </c>
    </row>
    <row r="210" spans="1:15">
      <c r="A210" t="s">
        <v>17250</v>
      </c>
      <c r="B210" t="s">
        <v>5207</v>
      </c>
      <c r="C210" t="s">
        <v>328</v>
      </c>
      <c r="D210" t="s">
        <v>14118</v>
      </c>
      <c r="E210" t="s">
        <v>328</v>
      </c>
      <c r="F210" t="s">
        <v>2658</v>
      </c>
      <c r="G210" t="s">
        <v>2662</v>
      </c>
      <c r="H210" t="s">
        <v>328</v>
      </c>
      <c r="I210" t="s">
        <v>328</v>
      </c>
      <c r="J210" t="s">
        <v>328</v>
      </c>
      <c r="K210" t="s">
        <v>328</v>
      </c>
      <c r="L210" t="s">
        <v>328</v>
      </c>
      <c r="M210" t="s">
        <v>14118</v>
      </c>
      <c r="N210" t="s">
        <v>14118</v>
      </c>
      <c r="O210" t="s">
        <v>328</v>
      </c>
    </row>
    <row r="211" spans="1:15">
      <c r="A211">
        <v>3</v>
      </c>
      <c r="B211" t="s">
        <v>5207</v>
      </c>
      <c r="C211" t="s">
        <v>17309</v>
      </c>
      <c r="D211" t="s">
        <v>14118</v>
      </c>
      <c r="E211" t="s">
        <v>328</v>
      </c>
      <c r="F211" t="s">
        <v>17310</v>
      </c>
      <c r="G211" t="s">
        <v>2662</v>
      </c>
      <c r="H211" t="s">
        <v>328</v>
      </c>
      <c r="I211" t="s">
        <v>328</v>
      </c>
      <c r="J211" t="s">
        <v>328</v>
      </c>
      <c r="K211" t="s">
        <v>328</v>
      </c>
      <c r="L211" t="s">
        <v>328</v>
      </c>
      <c r="M211" t="s">
        <v>14118</v>
      </c>
      <c r="N211" t="s">
        <v>14118</v>
      </c>
      <c r="O211" t="s">
        <v>328</v>
      </c>
    </row>
    <row r="212" spans="1:15">
      <c r="A212">
        <v>3</v>
      </c>
      <c r="B212" t="s">
        <v>5207</v>
      </c>
      <c r="C212" t="s">
        <v>17311</v>
      </c>
      <c r="D212" t="s">
        <v>14118</v>
      </c>
      <c r="E212" t="s">
        <v>328</v>
      </c>
      <c r="F212" t="s">
        <v>17312</v>
      </c>
      <c r="G212" t="s">
        <v>2662</v>
      </c>
      <c r="H212" t="s">
        <v>328</v>
      </c>
      <c r="I212" t="s">
        <v>328</v>
      </c>
      <c r="J212" t="s">
        <v>328</v>
      </c>
      <c r="K212" t="s">
        <v>328</v>
      </c>
      <c r="L212" t="s">
        <v>328</v>
      </c>
      <c r="M212" t="s">
        <v>14118</v>
      </c>
      <c r="N212" t="s">
        <v>14118</v>
      </c>
      <c r="O212" t="s">
        <v>328</v>
      </c>
    </row>
    <row r="213" spans="1:15">
      <c r="A213" t="s">
        <v>17250</v>
      </c>
      <c r="B213" t="s">
        <v>5207</v>
      </c>
      <c r="C213" t="s">
        <v>14118</v>
      </c>
      <c r="D213" t="s">
        <v>14118</v>
      </c>
      <c r="E213" t="s">
        <v>328</v>
      </c>
      <c r="F213" t="s">
        <v>17313</v>
      </c>
      <c r="G213" t="s">
        <v>2662</v>
      </c>
      <c r="H213" t="s">
        <v>328</v>
      </c>
      <c r="I213" t="s">
        <v>328</v>
      </c>
      <c r="J213" t="s">
        <v>328</v>
      </c>
      <c r="K213" t="s">
        <v>328</v>
      </c>
      <c r="L213" t="s">
        <v>328</v>
      </c>
      <c r="M213" t="s">
        <v>14118</v>
      </c>
      <c r="N213" t="s">
        <v>14118</v>
      </c>
      <c r="O213" t="s">
        <v>328</v>
      </c>
    </row>
    <row r="214" spans="1:15">
      <c r="A214">
        <v>3</v>
      </c>
      <c r="B214" t="s">
        <v>5207</v>
      </c>
      <c r="C214" t="s">
        <v>17314</v>
      </c>
      <c r="D214" t="s">
        <v>328</v>
      </c>
      <c r="E214" t="s">
        <v>328</v>
      </c>
      <c r="G214" t="s">
        <v>2593</v>
      </c>
      <c r="H214" t="s">
        <v>328</v>
      </c>
      <c r="I214" t="s">
        <v>328</v>
      </c>
      <c r="J214" t="s">
        <v>328</v>
      </c>
      <c r="K214" t="s">
        <v>328</v>
      </c>
      <c r="L214" t="s">
        <v>328</v>
      </c>
      <c r="M214" t="s">
        <v>17314</v>
      </c>
      <c r="N214" t="s">
        <v>328</v>
      </c>
      <c r="O214" t="s">
        <v>328</v>
      </c>
    </row>
    <row r="215" spans="1:15">
      <c r="A215">
        <v>3</v>
      </c>
      <c r="B215" t="s">
        <v>5207</v>
      </c>
      <c r="C215" t="s">
        <v>17315</v>
      </c>
      <c r="D215" t="s">
        <v>328</v>
      </c>
      <c r="E215" t="s">
        <v>328</v>
      </c>
      <c r="G215" t="s">
        <v>2659</v>
      </c>
      <c r="H215" t="s">
        <v>328</v>
      </c>
      <c r="I215" t="s">
        <v>328</v>
      </c>
      <c r="J215" t="s">
        <v>328</v>
      </c>
      <c r="K215" t="s">
        <v>328</v>
      </c>
      <c r="L215" t="s">
        <v>328</v>
      </c>
      <c r="M215" t="s">
        <v>17315</v>
      </c>
      <c r="N215" t="s">
        <v>328</v>
      </c>
      <c r="O215" t="s">
        <v>328</v>
      </c>
    </row>
    <row r="216" spans="1:15">
      <c r="A216">
        <v>3</v>
      </c>
      <c r="B216" t="s">
        <v>5207</v>
      </c>
      <c r="C216" t="s">
        <v>17316</v>
      </c>
      <c r="D216" s="80" t="s">
        <v>17317</v>
      </c>
      <c r="E216" t="s">
        <v>328</v>
      </c>
      <c r="G216" t="s">
        <v>2662</v>
      </c>
      <c r="H216" t="s">
        <v>328</v>
      </c>
      <c r="I216" t="s">
        <v>328</v>
      </c>
      <c r="J216" t="s">
        <v>328</v>
      </c>
      <c r="K216" t="s">
        <v>328</v>
      </c>
      <c r="L216" t="s">
        <v>328</v>
      </c>
      <c r="M216" t="s">
        <v>17316</v>
      </c>
      <c r="N216" s="80" t="s">
        <v>17317</v>
      </c>
      <c r="O216" t="s">
        <v>328</v>
      </c>
    </row>
    <row r="217" spans="1:15">
      <c r="A217" t="s">
        <v>17250</v>
      </c>
      <c r="B217" t="s">
        <v>3410</v>
      </c>
      <c r="C217" t="s">
        <v>14151</v>
      </c>
      <c r="D217" t="s">
        <v>328</v>
      </c>
      <c r="E217" t="s">
        <v>328</v>
      </c>
      <c r="F217" t="s">
        <v>2592</v>
      </c>
      <c r="G217" t="s">
        <v>2593</v>
      </c>
      <c r="H217" t="s">
        <v>328</v>
      </c>
      <c r="I217" t="s">
        <v>328</v>
      </c>
      <c r="J217" t="s">
        <v>328</v>
      </c>
      <c r="K217" t="s">
        <v>328</v>
      </c>
      <c r="L217" t="s">
        <v>328</v>
      </c>
      <c r="M217" t="s">
        <v>14152</v>
      </c>
      <c r="N217" t="s">
        <v>328</v>
      </c>
      <c r="O217" t="s">
        <v>328</v>
      </c>
    </row>
    <row r="218" spans="1:15">
      <c r="A218" t="s">
        <v>17250</v>
      </c>
      <c r="B218" t="s">
        <v>3410</v>
      </c>
      <c r="C218" t="s">
        <v>14153</v>
      </c>
      <c r="D218" t="s">
        <v>328</v>
      </c>
      <c r="E218" t="s">
        <v>328</v>
      </c>
      <c r="F218" t="s">
        <v>2661</v>
      </c>
      <c r="G218" t="s">
        <v>2662</v>
      </c>
      <c r="H218" t="s">
        <v>328</v>
      </c>
      <c r="I218" t="s">
        <v>328</v>
      </c>
      <c r="J218" t="s">
        <v>328</v>
      </c>
      <c r="K218" t="s">
        <v>328</v>
      </c>
      <c r="L218" t="s">
        <v>328</v>
      </c>
      <c r="M218" t="s">
        <v>14153</v>
      </c>
      <c r="N218" t="s">
        <v>328</v>
      </c>
      <c r="O218" t="s">
        <v>328</v>
      </c>
    </row>
    <row r="219" spans="1:15">
      <c r="A219">
        <v>3</v>
      </c>
      <c r="B219" t="s">
        <v>3410</v>
      </c>
      <c r="C219" t="s">
        <v>17318</v>
      </c>
      <c r="D219" t="s">
        <v>328</v>
      </c>
      <c r="E219" t="s">
        <v>328</v>
      </c>
      <c r="G219" t="s">
        <v>2588</v>
      </c>
      <c r="H219" t="s">
        <v>328</v>
      </c>
      <c r="I219" t="s">
        <v>328</v>
      </c>
      <c r="J219" t="s">
        <v>328</v>
      </c>
      <c r="K219" t="s">
        <v>328</v>
      </c>
      <c r="L219" t="s">
        <v>328</v>
      </c>
      <c r="M219" t="s">
        <v>17318</v>
      </c>
      <c r="N219" t="s">
        <v>328</v>
      </c>
      <c r="O219" t="s">
        <v>328</v>
      </c>
    </row>
    <row r="220" spans="1:15">
      <c r="A220" t="s">
        <v>17250</v>
      </c>
      <c r="B220" t="s">
        <v>3410</v>
      </c>
      <c r="C220" t="s">
        <v>14154</v>
      </c>
      <c r="D220" t="s">
        <v>328</v>
      </c>
      <c r="E220" t="s">
        <v>328</v>
      </c>
      <c r="F220" t="s">
        <v>2592</v>
      </c>
      <c r="G220" t="s">
        <v>2593</v>
      </c>
      <c r="H220" t="s">
        <v>328</v>
      </c>
      <c r="I220" t="s">
        <v>328</v>
      </c>
      <c r="J220" t="s">
        <v>328</v>
      </c>
      <c r="K220" t="s">
        <v>328</v>
      </c>
      <c r="L220" t="s">
        <v>328</v>
      </c>
      <c r="M220" t="s">
        <v>14155</v>
      </c>
      <c r="N220" t="s">
        <v>328</v>
      </c>
      <c r="O220" t="s">
        <v>328</v>
      </c>
    </row>
    <row r="221" spans="1:15">
      <c r="A221">
        <v>3</v>
      </c>
      <c r="B221" t="s">
        <v>3410</v>
      </c>
      <c r="C221" t="s">
        <v>17319</v>
      </c>
      <c r="D221" t="s">
        <v>328</v>
      </c>
      <c r="E221" t="s">
        <v>328</v>
      </c>
      <c r="F221" t="s">
        <v>2661</v>
      </c>
      <c r="G221" t="s">
        <v>2662</v>
      </c>
      <c r="H221" t="s">
        <v>328</v>
      </c>
      <c r="I221" t="s">
        <v>328</v>
      </c>
      <c r="J221" t="s">
        <v>328</v>
      </c>
      <c r="K221" t="s">
        <v>328</v>
      </c>
      <c r="L221" t="s">
        <v>328</v>
      </c>
      <c r="M221" t="s">
        <v>17320</v>
      </c>
      <c r="N221" t="s">
        <v>328</v>
      </c>
      <c r="O221" t="s">
        <v>328</v>
      </c>
    </row>
    <row r="222" spans="1:15">
      <c r="A222" t="s">
        <v>17250</v>
      </c>
      <c r="B222" t="s">
        <v>3410</v>
      </c>
      <c r="C222" t="s">
        <v>14156</v>
      </c>
      <c r="D222" t="s">
        <v>328</v>
      </c>
      <c r="E222" t="s">
        <v>328</v>
      </c>
      <c r="F222" t="s">
        <v>2661</v>
      </c>
      <c r="G222" t="s">
        <v>2662</v>
      </c>
      <c r="H222" t="s">
        <v>328</v>
      </c>
      <c r="I222" t="s">
        <v>328</v>
      </c>
      <c r="J222" t="s">
        <v>328</v>
      </c>
      <c r="K222" t="s">
        <v>328</v>
      </c>
      <c r="L222" t="s">
        <v>328</v>
      </c>
      <c r="M222" t="s">
        <v>14156</v>
      </c>
      <c r="N222" t="s">
        <v>328</v>
      </c>
      <c r="O222" t="s">
        <v>328</v>
      </c>
    </row>
    <row r="223" spans="1:15">
      <c r="A223">
        <v>4</v>
      </c>
      <c r="B223" t="s">
        <v>3410</v>
      </c>
      <c r="C223" t="s">
        <v>17321</v>
      </c>
      <c r="D223" t="s">
        <v>328</v>
      </c>
      <c r="E223" t="s">
        <v>328</v>
      </c>
      <c r="F223" t="s">
        <v>2661</v>
      </c>
      <c r="G223" t="s">
        <v>2662</v>
      </c>
      <c r="H223" t="s">
        <v>328</v>
      </c>
      <c r="I223" t="s">
        <v>328</v>
      </c>
      <c r="J223" t="s">
        <v>328</v>
      </c>
      <c r="K223" t="s">
        <v>328</v>
      </c>
      <c r="L223" t="s">
        <v>328</v>
      </c>
      <c r="M223" t="s">
        <v>17321</v>
      </c>
      <c r="N223" t="s">
        <v>328</v>
      </c>
      <c r="O223" t="s">
        <v>328</v>
      </c>
    </row>
    <row r="224" spans="1:15">
      <c r="A224" t="s">
        <v>17250</v>
      </c>
      <c r="B224" t="s">
        <v>3410</v>
      </c>
      <c r="C224" t="s">
        <v>14157</v>
      </c>
      <c r="D224" t="s">
        <v>328</v>
      </c>
      <c r="E224" t="s">
        <v>328</v>
      </c>
      <c r="F224" t="s">
        <v>2661</v>
      </c>
      <c r="G224" t="s">
        <v>2662</v>
      </c>
      <c r="H224" t="s">
        <v>328</v>
      </c>
      <c r="I224" t="s">
        <v>328</v>
      </c>
      <c r="J224" t="s">
        <v>328</v>
      </c>
      <c r="K224" t="s">
        <v>328</v>
      </c>
      <c r="L224" t="s">
        <v>328</v>
      </c>
      <c r="M224" t="s">
        <v>14157</v>
      </c>
      <c r="N224" t="s">
        <v>328</v>
      </c>
      <c r="O224" t="s">
        <v>328</v>
      </c>
    </row>
    <row r="225" spans="1:15">
      <c r="A225" t="s">
        <v>17250</v>
      </c>
      <c r="B225" t="s">
        <v>3410</v>
      </c>
      <c r="C225" t="s">
        <v>14158</v>
      </c>
      <c r="D225" t="s">
        <v>328</v>
      </c>
      <c r="E225" t="s">
        <v>328</v>
      </c>
      <c r="F225" t="s">
        <v>2661</v>
      </c>
      <c r="G225" t="s">
        <v>2662</v>
      </c>
      <c r="H225" t="s">
        <v>328</v>
      </c>
      <c r="I225" t="s">
        <v>328</v>
      </c>
      <c r="J225" t="s">
        <v>328</v>
      </c>
      <c r="K225" t="s">
        <v>328</v>
      </c>
      <c r="L225" t="s">
        <v>328</v>
      </c>
      <c r="M225" t="s">
        <v>14159</v>
      </c>
      <c r="N225" t="s">
        <v>328</v>
      </c>
      <c r="O225" t="s">
        <v>328</v>
      </c>
    </row>
    <row r="226" spans="1:15">
      <c r="A226" t="s">
        <v>17250</v>
      </c>
      <c r="B226" t="s">
        <v>3410</v>
      </c>
      <c r="C226" t="s">
        <v>14160</v>
      </c>
      <c r="D226" t="s">
        <v>328</v>
      </c>
      <c r="E226" t="s">
        <v>328</v>
      </c>
      <c r="F226" t="s">
        <v>2592</v>
      </c>
      <c r="G226" t="s">
        <v>2593</v>
      </c>
      <c r="H226" t="s">
        <v>328</v>
      </c>
      <c r="I226" t="s">
        <v>328</v>
      </c>
      <c r="J226" t="s">
        <v>328</v>
      </c>
      <c r="K226" t="s">
        <v>328</v>
      </c>
      <c r="L226" t="s">
        <v>328</v>
      </c>
      <c r="M226" t="s">
        <v>14161</v>
      </c>
      <c r="N226" t="s">
        <v>328</v>
      </c>
      <c r="O226" t="s">
        <v>328</v>
      </c>
    </row>
    <row r="227" spans="1:15">
      <c r="A227" t="s">
        <v>17250</v>
      </c>
      <c r="B227" t="s">
        <v>3410</v>
      </c>
      <c r="C227" t="s">
        <v>14162</v>
      </c>
      <c r="D227" t="s">
        <v>328</v>
      </c>
      <c r="E227" t="s">
        <v>328</v>
      </c>
      <c r="F227" t="s">
        <v>2592</v>
      </c>
      <c r="G227" t="s">
        <v>2593</v>
      </c>
      <c r="H227" t="s">
        <v>328</v>
      </c>
      <c r="I227" t="s">
        <v>328</v>
      </c>
      <c r="J227" t="s">
        <v>328</v>
      </c>
      <c r="K227" t="s">
        <v>328</v>
      </c>
      <c r="L227" t="s">
        <v>328</v>
      </c>
      <c r="M227" t="s">
        <v>14163</v>
      </c>
      <c r="N227" t="s">
        <v>328</v>
      </c>
      <c r="O227" t="s">
        <v>328</v>
      </c>
    </row>
    <row r="228" spans="1:15">
      <c r="A228">
        <v>4</v>
      </c>
      <c r="B228" t="s">
        <v>3410</v>
      </c>
      <c r="C228" t="s">
        <v>17322</v>
      </c>
      <c r="D228" t="s">
        <v>328</v>
      </c>
      <c r="E228" t="s">
        <v>328</v>
      </c>
      <c r="F228" t="s">
        <v>2661</v>
      </c>
      <c r="G228" t="s">
        <v>2662</v>
      </c>
      <c r="H228" t="s">
        <v>328</v>
      </c>
      <c r="I228" t="s">
        <v>328</v>
      </c>
      <c r="J228" t="s">
        <v>328</v>
      </c>
      <c r="K228" t="s">
        <v>328</v>
      </c>
      <c r="L228" t="s">
        <v>328</v>
      </c>
      <c r="M228" t="s">
        <v>17322</v>
      </c>
      <c r="N228" t="s">
        <v>328</v>
      </c>
      <c r="O228" t="s">
        <v>328</v>
      </c>
    </row>
    <row r="229" spans="1:15">
      <c r="A229" t="s">
        <v>17250</v>
      </c>
      <c r="B229" t="s">
        <v>3410</v>
      </c>
      <c r="C229" t="s">
        <v>14164</v>
      </c>
      <c r="D229" t="s">
        <v>328</v>
      </c>
      <c r="E229" t="s">
        <v>328</v>
      </c>
      <c r="F229" t="s">
        <v>2661</v>
      </c>
      <c r="G229" t="s">
        <v>2662</v>
      </c>
      <c r="H229" t="s">
        <v>328</v>
      </c>
      <c r="I229" t="s">
        <v>328</v>
      </c>
      <c r="J229" t="s">
        <v>328</v>
      </c>
      <c r="K229" t="s">
        <v>328</v>
      </c>
      <c r="L229" t="s">
        <v>328</v>
      </c>
      <c r="M229" t="s">
        <v>14165</v>
      </c>
      <c r="N229" t="s">
        <v>328</v>
      </c>
      <c r="O229" t="s">
        <v>328</v>
      </c>
    </row>
    <row r="230" spans="1:15">
      <c r="A230">
        <v>3</v>
      </c>
      <c r="B230" t="s">
        <v>3410</v>
      </c>
      <c r="C230" t="s">
        <v>14165</v>
      </c>
      <c r="D230" t="s">
        <v>328</v>
      </c>
      <c r="E230" t="s">
        <v>328</v>
      </c>
      <c r="F230" t="s">
        <v>2661</v>
      </c>
      <c r="G230" t="s">
        <v>2662</v>
      </c>
      <c r="H230" t="s">
        <v>328</v>
      </c>
      <c r="I230" t="s">
        <v>328</v>
      </c>
      <c r="J230" t="s">
        <v>328</v>
      </c>
      <c r="K230" t="s">
        <v>328</v>
      </c>
      <c r="L230" t="s">
        <v>328</v>
      </c>
      <c r="M230" t="s">
        <v>14165</v>
      </c>
      <c r="N230" t="s">
        <v>328</v>
      </c>
      <c r="O230" t="s">
        <v>328</v>
      </c>
    </row>
    <row r="231" spans="1:15">
      <c r="A231" t="s">
        <v>17250</v>
      </c>
      <c r="B231" t="s">
        <v>3410</v>
      </c>
      <c r="C231" t="s">
        <v>14166</v>
      </c>
      <c r="D231" t="s">
        <v>328</v>
      </c>
      <c r="E231" t="s">
        <v>328</v>
      </c>
      <c r="F231" t="s">
        <v>2661</v>
      </c>
      <c r="G231" t="s">
        <v>2662</v>
      </c>
      <c r="H231" t="s">
        <v>328</v>
      </c>
      <c r="I231" t="s">
        <v>328</v>
      </c>
      <c r="J231" t="s">
        <v>328</v>
      </c>
      <c r="K231" t="s">
        <v>328</v>
      </c>
      <c r="L231" t="s">
        <v>328</v>
      </c>
      <c r="M231" t="s">
        <v>14166</v>
      </c>
      <c r="N231" t="s">
        <v>328</v>
      </c>
      <c r="O231" t="s">
        <v>328</v>
      </c>
    </row>
    <row r="232" spans="1:15">
      <c r="A232" t="s">
        <v>17250</v>
      </c>
      <c r="B232" t="s">
        <v>3410</v>
      </c>
      <c r="C232" t="s">
        <v>14167</v>
      </c>
      <c r="D232" t="s">
        <v>328</v>
      </c>
      <c r="E232" t="s">
        <v>328</v>
      </c>
      <c r="F232" t="s">
        <v>2661</v>
      </c>
      <c r="G232" t="s">
        <v>2662</v>
      </c>
      <c r="H232" t="s">
        <v>328</v>
      </c>
      <c r="I232" t="s">
        <v>328</v>
      </c>
      <c r="J232" t="s">
        <v>328</v>
      </c>
      <c r="K232" t="s">
        <v>328</v>
      </c>
      <c r="L232" t="s">
        <v>328</v>
      </c>
      <c r="M232" t="s">
        <v>14167</v>
      </c>
      <c r="N232" t="s">
        <v>328</v>
      </c>
      <c r="O232" t="s">
        <v>328</v>
      </c>
    </row>
    <row r="233" spans="1:15">
      <c r="A233" t="s">
        <v>17250</v>
      </c>
      <c r="B233" t="s">
        <v>3410</v>
      </c>
      <c r="C233" t="s">
        <v>14168</v>
      </c>
      <c r="D233" t="s">
        <v>328</v>
      </c>
      <c r="E233" t="s">
        <v>328</v>
      </c>
      <c r="F233" t="s">
        <v>2661</v>
      </c>
      <c r="G233" t="s">
        <v>2662</v>
      </c>
      <c r="H233" t="s">
        <v>328</v>
      </c>
      <c r="I233" t="s">
        <v>328</v>
      </c>
      <c r="J233" t="s">
        <v>328</v>
      </c>
      <c r="K233" t="s">
        <v>328</v>
      </c>
      <c r="L233" t="s">
        <v>328</v>
      </c>
      <c r="M233" t="s">
        <v>14168</v>
      </c>
      <c r="N233" t="s">
        <v>328</v>
      </c>
      <c r="O233" t="s">
        <v>328</v>
      </c>
    </row>
    <row r="234" spans="1:15">
      <c r="A234">
        <v>3</v>
      </c>
      <c r="B234" t="s">
        <v>3410</v>
      </c>
      <c r="C234" t="s">
        <v>17323</v>
      </c>
      <c r="D234" t="s">
        <v>328</v>
      </c>
      <c r="E234" t="s">
        <v>328</v>
      </c>
      <c r="F234" t="s">
        <v>2658</v>
      </c>
      <c r="G234" t="s">
        <v>2662</v>
      </c>
      <c r="H234" t="s">
        <v>328</v>
      </c>
      <c r="I234" t="s">
        <v>328</v>
      </c>
      <c r="J234" t="s">
        <v>328</v>
      </c>
      <c r="K234" t="s">
        <v>328</v>
      </c>
      <c r="L234" t="s">
        <v>328</v>
      </c>
      <c r="M234" t="s">
        <v>14168</v>
      </c>
      <c r="N234" t="s">
        <v>328</v>
      </c>
      <c r="O234" t="s">
        <v>328</v>
      </c>
    </row>
    <row r="235" spans="1:15">
      <c r="A235" t="s">
        <v>17250</v>
      </c>
      <c r="B235" t="s">
        <v>3410</v>
      </c>
      <c r="C235" t="s">
        <v>14169</v>
      </c>
      <c r="D235" t="s">
        <v>328</v>
      </c>
      <c r="E235" t="s">
        <v>328</v>
      </c>
      <c r="F235" t="s">
        <v>2661</v>
      </c>
      <c r="G235" t="s">
        <v>2662</v>
      </c>
      <c r="H235" t="s">
        <v>328</v>
      </c>
      <c r="I235" t="s">
        <v>328</v>
      </c>
      <c r="J235" t="s">
        <v>328</v>
      </c>
      <c r="K235" t="s">
        <v>328</v>
      </c>
      <c r="L235" t="s">
        <v>328</v>
      </c>
      <c r="M235" t="s">
        <v>14170</v>
      </c>
      <c r="N235" t="s">
        <v>328</v>
      </c>
      <c r="O235" t="s">
        <v>328</v>
      </c>
    </row>
    <row r="236" spans="1:15">
      <c r="A236">
        <v>3</v>
      </c>
      <c r="B236" t="s">
        <v>3410</v>
      </c>
      <c r="C236" t="s">
        <v>14170</v>
      </c>
      <c r="D236" t="s">
        <v>328</v>
      </c>
      <c r="E236" t="s">
        <v>328</v>
      </c>
      <c r="F236" t="s">
        <v>2661</v>
      </c>
      <c r="G236" t="s">
        <v>2662</v>
      </c>
      <c r="H236" t="s">
        <v>328</v>
      </c>
      <c r="I236" t="s">
        <v>328</v>
      </c>
      <c r="J236" t="s">
        <v>328</v>
      </c>
      <c r="K236" t="s">
        <v>328</v>
      </c>
      <c r="L236" t="s">
        <v>328</v>
      </c>
      <c r="M236" t="s">
        <v>14170</v>
      </c>
      <c r="N236" t="s">
        <v>328</v>
      </c>
      <c r="O236" t="s">
        <v>328</v>
      </c>
    </row>
    <row r="237" spans="1:15">
      <c r="A237">
        <v>3</v>
      </c>
      <c r="B237" t="s">
        <v>3410</v>
      </c>
      <c r="C237" t="s">
        <v>17324</v>
      </c>
      <c r="D237" t="s">
        <v>328</v>
      </c>
      <c r="E237" t="s">
        <v>328</v>
      </c>
      <c r="G237" t="s">
        <v>2662</v>
      </c>
      <c r="H237" t="s">
        <v>328</v>
      </c>
      <c r="I237" t="s">
        <v>328</v>
      </c>
      <c r="J237" t="s">
        <v>328</v>
      </c>
      <c r="K237" t="s">
        <v>328</v>
      </c>
      <c r="L237" t="s">
        <v>328</v>
      </c>
      <c r="M237" t="s">
        <v>17324</v>
      </c>
      <c r="N237" t="s">
        <v>328</v>
      </c>
      <c r="O237" t="s">
        <v>328</v>
      </c>
    </row>
    <row r="238" spans="1:15">
      <c r="A238">
        <v>3</v>
      </c>
      <c r="B238" t="s">
        <v>3410</v>
      </c>
      <c r="C238" t="s">
        <v>17325</v>
      </c>
      <c r="D238" t="s">
        <v>328</v>
      </c>
      <c r="E238" t="s">
        <v>328</v>
      </c>
      <c r="G238" t="s">
        <v>2588</v>
      </c>
      <c r="H238" t="s">
        <v>328</v>
      </c>
      <c r="I238" t="s">
        <v>328</v>
      </c>
      <c r="J238" t="s">
        <v>328</v>
      </c>
      <c r="K238" t="s">
        <v>328</v>
      </c>
      <c r="L238" t="s">
        <v>328</v>
      </c>
      <c r="M238" t="s">
        <v>17325</v>
      </c>
      <c r="N238" t="s">
        <v>328</v>
      </c>
      <c r="O238" t="s">
        <v>328</v>
      </c>
    </row>
    <row r="239" spans="1:15">
      <c r="A239" t="s">
        <v>17250</v>
      </c>
      <c r="B239" t="s">
        <v>3410</v>
      </c>
      <c r="C239" t="s">
        <v>14171</v>
      </c>
      <c r="D239" t="s">
        <v>328</v>
      </c>
      <c r="E239" t="s">
        <v>328</v>
      </c>
      <c r="F239" t="s">
        <v>2592</v>
      </c>
      <c r="G239" t="s">
        <v>2593</v>
      </c>
      <c r="H239" t="s">
        <v>328</v>
      </c>
      <c r="I239" t="s">
        <v>328</v>
      </c>
      <c r="J239" t="s">
        <v>328</v>
      </c>
      <c r="K239" t="s">
        <v>328</v>
      </c>
      <c r="L239" t="s">
        <v>328</v>
      </c>
      <c r="M239" t="s">
        <v>14172</v>
      </c>
      <c r="N239" t="s">
        <v>328</v>
      </c>
      <c r="O239" t="s">
        <v>328</v>
      </c>
    </row>
    <row r="240" spans="1:15">
      <c r="A240" t="s">
        <v>17250</v>
      </c>
      <c r="B240" t="s">
        <v>3410</v>
      </c>
      <c r="C240" t="s">
        <v>14173</v>
      </c>
      <c r="D240" t="s">
        <v>328</v>
      </c>
      <c r="E240" t="s">
        <v>328</v>
      </c>
      <c r="F240" t="s">
        <v>2661</v>
      </c>
      <c r="G240" t="s">
        <v>2662</v>
      </c>
      <c r="H240" t="s">
        <v>328</v>
      </c>
      <c r="I240" t="s">
        <v>328</v>
      </c>
      <c r="J240" t="s">
        <v>328</v>
      </c>
      <c r="K240" t="s">
        <v>328</v>
      </c>
      <c r="L240" t="s">
        <v>328</v>
      </c>
      <c r="M240" t="s">
        <v>14174</v>
      </c>
      <c r="N240" t="s">
        <v>328</v>
      </c>
      <c r="O240" t="s">
        <v>328</v>
      </c>
    </row>
    <row r="241" spans="1:15">
      <c r="A241">
        <v>3</v>
      </c>
      <c r="B241" t="s">
        <v>3410</v>
      </c>
      <c r="C241" t="s">
        <v>14174</v>
      </c>
      <c r="D241" t="s">
        <v>328</v>
      </c>
      <c r="E241" t="s">
        <v>328</v>
      </c>
      <c r="F241" t="s">
        <v>2661</v>
      </c>
      <c r="G241" t="s">
        <v>2662</v>
      </c>
      <c r="H241" t="s">
        <v>328</v>
      </c>
      <c r="I241" t="s">
        <v>328</v>
      </c>
      <c r="J241" t="s">
        <v>328</v>
      </c>
      <c r="K241" t="s">
        <v>328</v>
      </c>
      <c r="L241" t="s">
        <v>328</v>
      </c>
      <c r="M241" t="s">
        <v>14174</v>
      </c>
      <c r="N241" t="s">
        <v>328</v>
      </c>
      <c r="O241" t="s">
        <v>328</v>
      </c>
    </row>
    <row r="242" spans="1:15">
      <c r="A242">
        <v>3</v>
      </c>
      <c r="B242" t="s">
        <v>3410</v>
      </c>
      <c r="C242" t="s">
        <v>17326</v>
      </c>
      <c r="D242" t="s">
        <v>328</v>
      </c>
      <c r="E242" t="s">
        <v>328</v>
      </c>
      <c r="G242" t="s">
        <v>2588</v>
      </c>
      <c r="H242" t="s">
        <v>328</v>
      </c>
      <c r="I242" t="s">
        <v>328</v>
      </c>
      <c r="J242" t="s">
        <v>328</v>
      </c>
      <c r="K242" t="s">
        <v>328</v>
      </c>
      <c r="L242" t="s">
        <v>328</v>
      </c>
      <c r="M242" t="s">
        <v>17326</v>
      </c>
      <c r="N242" t="s">
        <v>328</v>
      </c>
      <c r="O242" t="s">
        <v>328</v>
      </c>
    </row>
    <row r="243" spans="1:15">
      <c r="A243">
        <v>4</v>
      </c>
      <c r="B243" t="s">
        <v>3410</v>
      </c>
      <c r="C243" t="s">
        <v>17327</v>
      </c>
      <c r="D243" t="s">
        <v>328</v>
      </c>
      <c r="E243" t="s">
        <v>328</v>
      </c>
      <c r="F243" t="s">
        <v>2661</v>
      </c>
      <c r="G243" t="s">
        <v>2662</v>
      </c>
      <c r="H243" t="s">
        <v>328</v>
      </c>
      <c r="I243" t="s">
        <v>328</v>
      </c>
      <c r="J243" t="s">
        <v>328</v>
      </c>
      <c r="K243" t="s">
        <v>328</v>
      </c>
      <c r="L243" t="s">
        <v>328</v>
      </c>
      <c r="M243" t="s">
        <v>17327</v>
      </c>
      <c r="N243" t="s">
        <v>328</v>
      </c>
      <c r="O243" t="s">
        <v>328</v>
      </c>
    </row>
    <row r="244" spans="1:15">
      <c r="A244">
        <v>4</v>
      </c>
      <c r="B244" t="s">
        <v>3410</v>
      </c>
      <c r="C244" t="s">
        <v>17328</v>
      </c>
      <c r="D244" t="s">
        <v>328</v>
      </c>
      <c r="E244" t="s">
        <v>328</v>
      </c>
      <c r="F244" t="s">
        <v>2661</v>
      </c>
      <c r="G244" t="s">
        <v>2662</v>
      </c>
      <c r="H244" t="s">
        <v>328</v>
      </c>
      <c r="I244" t="s">
        <v>328</v>
      </c>
      <c r="J244" t="s">
        <v>328</v>
      </c>
      <c r="K244" t="s">
        <v>328</v>
      </c>
      <c r="L244" t="s">
        <v>328</v>
      </c>
      <c r="M244" t="s">
        <v>17328</v>
      </c>
      <c r="N244" t="s">
        <v>328</v>
      </c>
      <c r="O244" t="s">
        <v>328</v>
      </c>
    </row>
    <row r="245" spans="1:15">
      <c r="A245" t="s">
        <v>17250</v>
      </c>
      <c r="B245" t="s">
        <v>3410</v>
      </c>
      <c r="C245" t="s">
        <v>6526</v>
      </c>
      <c r="D245" t="s">
        <v>328</v>
      </c>
      <c r="E245" t="s">
        <v>328</v>
      </c>
      <c r="F245" t="s">
        <v>2661</v>
      </c>
      <c r="G245" t="s">
        <v>2662</v>
      </c>
      <c r="H245" t="s">
        <v>328</v>
      </c>
      <c r="I245" t="s">
        <v>328</v>
      </c>
      <c r="J245" t="s">
        <v>328</v>
      </c>
      <c r="K245" t="s">
        <v>328</v>
      </c>
      <c r="L245" t="s">
        <v>328</v>
      </c>
      <c r="M245" t="s">
        <v>12995</v>
      </c>
      <c r="N245" t="s">
        <v>328</v>
      </c>
      <c r="O245" t="s">
        <v>328</v>
      </c>
    </row>
    <row r="246" spans="1:15">
      <c r="A246">
        <v>3</v>
      </c>
      <c r="B246" t="s">
        <v>3410</v>
      </c>
      <c r="C246" t="s">
        <v>17329</v>
      </c>
      <c r="D246" t="s">
        <v>328</v>
      </c>
      <c r="E246" t="s">
        <v>328</v>
      </c>
      <c r="F246" t="s">
        <v>328</v>
      </c>
      <c r="G246" t="s">
        <v>2593</v>
      </c>
      <c r="H246" t="s">
        <v>6526</v>
      </c>
      <c r="I246" t="s">
        <v>328</v>
      </c>
      <c r="J246" t="s">
        <v>328</v>
      </c>
      <c r="K246" t="s">
        <v>328</v>
      </c>
      <c r="L246" t="s">
        <v>328</v>
      </c>
      <c r="M246" t="s">
        <v>17329</v>
      </c>
      <c r="N246" t="s">
        <v>328</v>
      </c>
      <c r="O246" t="s">
        <v>328</v>
      </c>
    </row>
    <row r="247" spans="1:15">
      <c r="A247">
        <v>3</v>
      </c>
      <c r="B247" t="s">
        <v>3410</v>
      </c>
      <c r="C247" t="s">
        <v>12995</v>
      </c>
      <c r="D247" t="s">
        <v>328</v>
      </c>
      <c r="E247" t="s">
        <v>328</v>
      </c>
      <c r="F247" t="s">
        <v>328</v>
      </c>
      <c r="G247" t="s">
        <v>2662</v>
      </c>
      <c r="H247" t="s">
        <v>6526</v>
      </c>
      <c r="I247" t="s">
        <v>328</v>
      </c>
      <c r="J247" t="s">
        <v>328</v>
      </c>
      <c r="K247" t="s">
        <v>328</v>
      </c>
      <c r="L247" t="s">
        <v>328</v>
      </c>
      <c r="M247" t="s">
        <v>12995</v>
      </c>
      <c r="N247" t="s">
        <v>328</v>
      </c>
      <c r="O247" t="s">
        <v>328</v>
      </c>
    </row>
    <row r="248" spans="1:15">
      <c r="A248">
        <v>3</v>
      </c>
      <c r="B248" t="s">
        <v>3410</v>
      </c>
      <c r="C248" t="s">
        <v>17330</v>
      </c>
      <c r="D248" t="s">
        <v>328</v>
      </c>
      <c r="E248" t="s">
        <v>328</v>
      </c>
      <c r="F248" t="s">
        <v>2661</v>
      </c>
      <c r="G248" t="s">
        <v>2662</v>
      </c>
      <c r="H248" t="s">
        <v>328</v>
      </c>
      <c r="I248" t="s">
        <v>328</v>
      </c>
      <c r="J248" t="s">
        <v>328</v>
      </c>
      <c r="K248" t="s">
        <v>328</v>
      </c>
      <c r="L248" t="s">
        <v>328</v>
      </c>
      <c r="M248" t="s">
        <v>14176</v>
      </c>
      <c r="N248" t="s">
        <v>328</v>
      </c>
      <c r="O248" t="s">
        <v>328</v>
      </c>
    </row>
    <row r="249" spans="1:15">
      <c r="A249" t="s">
        <v>17250</v>
      </c>
      <c r="B249" t="s">
        <v>3410</v>
      </c>
      <c r="C249" t="s">
        <v>14175</v>
      </c>
      <c r="D249" t="s">
        <v>328</v>
      </c>
      <c r="E249" t="s">
        <v>328</v>
      </c>
      <c r="F249" t="s">
        <v>2661</v>
      </c>
      <c r="G249" t="s">
        <v>2662</v>
      </c>
      <c r="H249" t="s">
        <v>328</v>
      </c>
      <c r="I249" t="s">
        <v>328</v>
      </c>
      <c r="J249" t="s">
        <v>328</v>
      </c>
      <c r="K249" t="s">
        <v>328</v>
      </c>
      <c r="L249" t="s">
        <v>328</v>
      </c>
      <c r="M249" t="s">
        <v>14176</v>
      </c>
      <c r="N249" t="s">
        <v>328</v>
      </c>
      <c r="O249" t="s">
        <v>328</v>
      </c>
    </row>
    <row r="250" spans="1:15">
      <c r="A250" t="s">
        <v>17250</v>
      </c>
      <c r="B250" t="s">
        <v>3410</v>
      </c>
      <c r="C250" t="s">
        <v>14177</v>
      </c>
      <c r="D250" t="s">
        <v>328</v>
      </c>
      <c r="E250" t="s">
        <v>328</v>
      </c>
      <c r="F250" t="s">
        <v>2661</v>
      </c>
      <c r="G250" t="s">
        <v>2662</v>
      </c>
      <c r="H250" t="s">
        <v>328</v>
      </c>
      <c r="I250" t="s">
        <v>328</v>
      </c>
      <c r="J250" t="s">
        <v>328</v>
      </c>
      <c r="K250" t="s">
        <v>328</v>
      </c>
      <c r="L250" t="s">
        <v>328</v>
      </c>
      <c r="M250" t="s">
        <v>14177</v>
      </c>
      <c r="N250" t="s">
        <v>328</v>
      </c>
      <c r="O250" t="s">
        <v>328</v>
      </c>
    </row>
    <row r="251" spans="1:15">
      <c r="A251" t="s">
        <v>17250</v>
      </c>
      <c r="B251" t="s">
        <v>3410</v>
      </c>
      <c r="C251" t="s">
        <v>14178</v>
      </c>
      <c r="D251" t="s">
        <v>328</v>
      </c>
      <c r="E251" t="s">
        <v>328</v>
      </c>
      <c r="F251" t="s">
        <v>2661</v>
      </c>
      <c r="G251" t="s">
        <v>2662</v>
      </c>
      <c r="H251" t="s">
        <v>328</v>
      </c>
      <c r="I251" t="s">
        <v>328</v>
      </c>
      <c r="J251" t="s">
        <v>328</v>
      </c>
      <c r="K251" t="s">
        <v>328</v>
      </c>
      <c r="L251" t="s">
        <v>328</v>
      </c>
      <c r="M251" t="s">
        <v>14178</v>
      </c>
      <c r="N251" t="s">
        <v>328</v>
      </c>
      <c r="O251" t="s">
        <v>328</v>
      </c>
    </row>
    <row r="252" spans="1:15">
      <c r="A252" t="s">
        <v>17250</v>
      </c>
      <c r="B252" t="s">
        <v>3410</v>
      </c>
      <c r="C252" t="s">
        <v>14179</v>
      </c>
      <c r="D252" t="s">
        <v>328</v>
      </c>
      <c r="E252" t="s">
        <v>328</v>
      </c>
      <c r="F252" t="s">
        <v>2661</v>
      </c>
      <c r="G252" t="s">
        <v>2662</v>
      </c>
      <c r="H252" t="s">
        <v>328</v>
      </c>
      <c r="I252" t="s">
        <v>328</v>
      </c>
      <c r="J252" t="s">
        <v>328</v>
      </c>
      <c r="K252" t="s">
        <v>328</v>
      </c>
      <c r="L252" t="s">
        <v>328</v>
      </c>
      <c r="M252" t="s">
        <v>14179</v>
      </c>
      <c r="N252" t="s">
        <v>328</v>
      </c>
      <c r="O252" t="s">
        <v>328</v>
      </c>
    </row>
    <row r="253" spans="1:15">
      <c r="A253" t="s">
        <v>17250</v>
      </c>
      <c r="B253" t="s">
        <v>3410</v>
      </c>
      <c r="C253" t="s">
        <v>14182</v>
      </c>
      <c r="D253" t="s">
        <v>328</v>
      </c>
      <c r="E253" t="s">
        <v>328</v>
      </c>
      <c r="F253" t="s">
        <v>2661</v>
      </c>
      <c r="G253" t="s">
        <v>2662</v>
      </c>
      <c r="H253" t="s">
        <v>328</v>
      </c>
      <c r="I253" t="s">
        <v>328</v>
      </c>
      <c r="J253" t="s">
        <v>328</v>
      </c>
      <c r="K253" t="s">
        <v>328</v>
      </c>
      <c r="L253" t="s">
        <v>328</v>
      </c>
      <c r="M253" t="s">
        <v>14183</v>
      </c>
      <c r="N253" t="s">
        <v>328</v>
      </c>
      <c r="O253" t="s">
        <v>328</v>
      </c>
    </row>
    <row r="254" spans="1:15">
      <c r="A254" t="s">
        <v>17250</v>
      </c>
      <c r="B254" t="s">
        <v>3410</v>
      </c>
      <c r="C254" t="s">
        <v>14180</v>
      </c>
      <c r="D254" t="s">
        <v>328</v>
      </c>
      <c r="E254" t="s">
        <v>328</v>
      </c>
      <c r="F254" t="s">
        <v>2592</v>
      </c>
      <c r="G254" t="s">
        <v>2593</v>
      </c>
      <c r="H254" t="s">
        <v>328</v>
      </c>
      <c r="I254" t="s">
        <v>328</v>
      </c>
      <c r="J254" t="s">
        <v>328</v>
      </c>
      <c r="K254" t="s">
        <v>328</v>
      </c>
      <c r="L254" t="s">
        <v>328</v>
      </c>
      <c r="M254" t="s">
        <v>17331</v>
      </c>
      <c r="N254" t="s">
        <v>328</v>
      </c>
      <c r="O254" t="s">
        <v>328</v>
      </c>
    </row>
    <row r="255" spans="1:15">
      <c r="A255" t="s">
        <v>17250</v>
      </c>
      <c r="B255" t="s">
        <v>3410</v>
      </c>
      <c r="C255" t="s">
        <v>13387</v>
      </c>
      <c r="D255" t="s">
        <v>328</v>
      </c>
      <c r="E255" t="s">
        <v>328</v>
      </c>
      <c r="F255" t="s">
        <v>2661</v>
      </c>
      <c r="G255" t="s">
        <v>2662</v>
      </c>
      <c r="H255" t="s">
        <v>328</v>
      </c>
      <c r="I255" t="s">
        <v>328</v>
      </c>
      <c r="J255" t="s">
        <v>328</v>
      </c>
      <c r="K255" t="s">
        <v>328</v>
      </c>
      <c r="L255" t="s">
        <v>328</v>
      </c>
      <c r="M255" t="s">
        <v>13387</v>
      </c>
      <c r="N255" t="s">
        <v>328</v>
      </c>
      <c r="O255" t="s">
        <v>328</v>
      </c>
    </row>
    <row r="256" spans="1:15">
      <c r="A256" t="s">
        <v>17250</v>
      </c>
      <c r="B256" t="s">
        <v>3410</v>
      </c>
      <c r="C256" t="s">
        <v>14184</v>
      </c>
      <c r="D256" t="s">
        <v>328</v>
      </c>
      <c r="E256" t="s">
        <v>328</v>
      </c>
      <c r="F256" t="s">
        <v>2592</v>
      </c>
      <c r="G256" t="s">
        <v>2593</v>
      </c>
      <c r="H256" t="s">
        <v>328</v>
      </c>
      <c r="I256" t="s">
        <v>328</v>
      </c>
      <c r="J256" t="s">
        <v>328</v>
      </c>
      <c r="K256" t="s">
        <v>328</v>
      </c>
      <c r="L256" t="s">
        <v>328</v>
      </c>
      <c r="M256" s="32" t="s">
        <v>14184</v>
      </c>
      <c r="N256" t="s">
        <v>328</v>
      </c>
      <c r="O256" t="s">
        <v>328</v>
      </c>
    </row>
    <row r="257" spans="1:15">
      <c r="A257">
        <v>3</v>
      </c>
      <c r="B257" t="s">
        <v>3410</v>
      </c>
      <c r="C257" t="s">
        <v>17332</v>
      </c>
      <c r="D257" t="s">
        <v>328</v>
      </c>
      <c r="E257" t="s">
        <v>328</v>
      </c>
      <c r="G257" t="s">
        <v>2662</v>
      </c>
      <c r="H257" t="s">
        <v>328</v>
      </c>
      <c r="I257" t="s">
        <v>328</v>
      </c>
      <c r="J257" t="s">
        <v>328</v>
      </c>
      <c r="K257" t="s">
        <v>328</v>
      </c>
      <c r="L257" t="s">
        <v>328</v>
      </c>
      <c r="M257" t="s">
        <v>17332</v>
      </c>
      <c r="N257" t="s">
        <v>328</v>
      </c>
      <c r="O257" t="s">
        <v>328</v>
      </c>
    </row>
    <row r="258" spans="1:15">
      <c r="A258">
        <v>3</v>
      </c>
      <c r="B258" t="s">
        <v>3410</v>
      </c>
      <c r="C258" t="s">
        <v>17333</v>
      </c>
      <c r="D258" t="s">
        <v>328</v>
      </c>
      <c r="E258" t="s">
        <v>328</v>
      </c>
      <c r="G258" t="s">
        <v>2662</v>
      </c>
      <c r="H258" t="s">
        <v>328</v>
      </c>
      <c r="I258" t="s">
        <v>328</v>
      </c>
      <c r="J258" t="s">
        <v>328</v>
      </c>
      <c r="K258" t="s">
        <v>328</v>
      </c>
      <c r="L258" t="s">
        <v>328</v>
      </c>
      <c r="M258" t="s">
        <v>17333</v>
      </c>
      <c r="N258" t="s">
        <v>328</v>
      </c>
      <c r="O258" t="s">
        <v>328</v>
      </c>
    </row>
    <row r="259" spans="1:15">
      <c r="A259" t="s">
        <v>17250</v>
      </c>
      <c r="B259" t="s">
        <v>3410</v>
      </c>
      <c r="C259" t="s">
        <v>14185</v>
      </c>
      <c r="D259" t="s">
        <v>328</v>
      </c>
      <c r="E259" t="s">
        <v>328</v>
      </c>
      <c r="F259" t="s">
        <v>2592</v>
      </c>
      <c r="G259" t="s">
        <v>2593</v>
      </c>
      <c r="H259" t="s">
        <v>328</v>
      </c>
      <c r="I259" t="s">
        <v>328</v>
      </c>
      <c r="J259" t="s">
        <v>328</v>
      </c>
      <c r="K259" t="s">
        <v>328</v>
      </c>
      <c r="L259" t="s">
        <v>328</v>
      </c>
      <c r="M259" t="s">
        <v>14186</v>
      </c>
      <c r="N259" t="s">
        <v>328</v>
      </c>
      <c r="O259" t="s">
        <v>328</v>
      </c>
    </row>
    <row r="260" spans="1:15">
      <c r="A260" t="s">
        <v>17250</v>
      </c>
      <c r="B260" t="s">
        <v>3410</v>
      </c>
      <c r="C260" t="s">
        <v>14187</v>
      </c>
      <c r="D260" t="s">
        <v>328</v>
      </c>
      <c r="E260" t="s">
        <v>328</v>
      </c>
      <c r="F260" t="s">
        <v>2592</v>
      </c>
      <c r="G260" t="s">
        <v>2593</v>
      </c>
      <c r="H260" t="s">
        <v>328</v>
      </c>
      <c r="I260" t="s">
        <v>328</v>
      </c>
      <c r="J260" t="s">
        <v>328</v>
      </c>
      <c r="K260" t="s">
        <v>328</v>
      </c>
      <c r="L260" t="s">
        <v>328</v>
      </c>
      <c r="M260" t="s">
        <v>14188</v>
      </c>
      <c r="N260" t="s">
        <v>328</v>
      </c>
      <c r="O260" t="s">
        <v>328</v>
      </c>
    </row>
    <row r="261" spans="1:15">
      <c r="A261" t="s">
        <v>17250</v>
      </c>
      <c r="B261" t="s">
        <v>3410</v>
      </c>
      <c r="C261" t="s">
        <v>14189</v>
      </c>
      <c r="D261" t="s">
        <v>328</v>
      </c>
      <c r="E261" t="s">
        <v>328</v>
      </c>
      <c r="F261" t="s">
        <v>2661</v>
      </c>
      <c r="G261" t="s">
        <v>2662</v>
      </c>
      <c r="H261" t="s">
        <v>328</v>
      </c>
      <c r="I261" t="s">
        <v>328</v>
      </c>
      <c r="J261" t="s">
        <v>328</v>
      </c>
      <c r="K261" t="s">
        <v>328</v>
      </c>
      <c r="L261" t="s">
        <v>328</v>
      </c>
      <c r="M261" t="s">
        <v>14189</v>
      </c>
      <c r="N261" t="s">
        <v>328</v>
      </c>
      <c r="O261" t="s">
        <v>328</v>
      </c>
    </row>
    <row r="262" spans="1:15">
      <c r="A262" t="s">
        <v>17250</v>
      </c>
      <c r="B262" t="s">
        <v>3410</v>
      </c>
      <c r="C262" t="s">
        <v>14190</v>
      </c>
      <c r="D262" t="s">
        <v>328</v>
      </c>
      <c r="E262" t="s">
        <v>328</v>
      </c>
      <c r="F262" t="s">
        <v>2661</v>
      </c>
      <c r="G262" t="s">
        <v>2662</v>
      </c>
      <c r="H262" t="s">
        <v>328</v>
      </c>
      <c r="I262" t="s">
        <v>328</v>
      </c>
      <c r="J262" t="s">
        <v>328</v>
      </c>
      <c r="K262" t="s">
        <v>328</v>
      </c>
      <c r="L262" t="s">
        <v>328</v>
      </c>
      <c r="M262" t="s">
        <v>14190</v>
      </c>
      <c r="N262" t="s">
        <v>328</v>
      </c>
      <c r="O262" t="s">
        <v>328</v>
      </c>
    </row>
    <row r="263" spans="1:15">
      <c r="A263" t="s">
        <v>17250</v>
      </c>
      <c r="B263" t="s">
        <v>3410</v>
      </c>
      <c r="C263" t="s">
        <v>14191</v>
      </c>
      <c r="D263" t="s">
        <v>328</v>
      </c>
      <c r="E263" t="s">
        <v>328</v>
      </c>
      <c r="F263" t="s">
        <v>2661</v>
      </c>
      <c r="G263" t="s">
        <v>2662</v>
      </c>
      <c r="H263" t="s">
        <v>328</v>
      </c>
      <c r="I263" t="s">
        <v>328</v>
      </c>
      <c r="J263" t="s">
        <v>328</v>
      </c>
      <c r="K263" t="s">
        <v>328</v>
      </c>
      <c r="L263" t="s">
        <v>328</v>
      </c>
      <c r="M263" t="s">
        <v>14192</v>
      </c>
      <c r="N263" t="s">
        <v>328</v>
      </c>
      <c r="O263" t="s">
        <v>328</v>
      </c>
    </row>
    <row r="264" spans="1:15">
      <c r="A264" t="s">
        <v>17250</v>
      </c>
      <c r="B264" t="s">
        <v>3410</v>
      </c>
      <c r="C264" t="s">
        <v>14192</v>
      </c>
      <c r="D264" t="s">
        <v>328</v>
      </c>
      <c r="E264" t="s">
        <v>328</v>
      </c>
      <c r="F264" t="s">
        <v>2661</v>
      </c>
      <c r="G264" t="s">
        <v>2662</v>
      </c>
      <c r="H264" t="s">
        <v>328</v>
      </c>
      <c r="I264" t="s">
        <v>328</v>
      </c>
      <c r="J264" t="s">
        <v>328</v>
      </c>
      <c r="K264" t="s">
        <v>328</v>
      </c>
      <c r="L264" t="s">
        <v>328</v>
      </c>
      <c r="M264" t="s">
        <v>14192</v>
      </c>
      <c r="N264" t="s">
        <v>328</v>
      </c>
      <c r="O264" t="s">
        <v>328</v>
      </c>
    </row>
    <row r="265" spans="1:15">
      <c r="A265" t="s">
        <v>17250</v>
      </c>
      <c r="B265" t="s">
        <v>3410</v>
      </c>
      <c r="C265" t="s">
        <v>14193</v>
      </c>
      <c r="D265" t="s">
        <v>328</v>
      </c>
      <c r="E265" t="s">
        <v>328</v>
      </c>
      <c r="F265" t="s">
        <v>2661</v>
      </c>
      <c r="G265" t="s">
        <v>2662</v>
      </c>
      <c r="H265" t="s">
        <v>328</v>
      </c>
      <c r="I265" t="s">
        <v>328</v>
      </c>
      <c r="J265" t="s">
        <v>328</v>
      </c>
      <c r="K265" t="s">
        <v>328</v>
      </c>
      <c r="L265" t="s">
        <v>328</v>
      </c>
      <c r="M265" t="s">
        <v>14193</v>
      </c>
      <c r="N265" t="s">
        <v>328</v>
      </c>
      <c r="O265" t="s">
        <v>328</v>
      </c>
    </row>
    <row r="266" spans="1:15">
      <c r="A266">
        <v>4</v>
      </c>
      <c r="B266" t="s">
        <v>3410</v>
      </c>
      <c r="C266" t="s">
        <v>17334</v>
      </c>
      <c r="D266" t="s">
        <v>328</v>
      </c>
      <c r="E266" t="s">
        <v>328</v>
      </c>
      <c r="F266" t="s">
        <v>2661</v>
      </c>
      <c r="G266" t="s">
        <v>2662</v>
      </c>
      <c r="H266" t="s">
        <v>328</v>
      </c>
      <c r="I266" t="s">
        <v>328</v>
      </c>
      <c r="J266" t="s">
        <v>328</v>
      </c>
      <c r="K266" t="s">
        <v>328</v>
      </c>
      <c r="L266" t="s">
        <v>328</v>
      </c>
      <c r="M266" t="s">
        <v>17334</v>
      </c>
      <c r="N266" t="s">
        <v>328</v>
      </c>
      <c r="O266" t="s">
        <v>328</v>
      </c>
    </row>
    <row r="267" spans="1:15">
      <c r="A267">
        <v>3</v>
      </c>
      <c r="B267" t="s">
        <v>3410</v>
      </c>
      <c r="C267" t="s">
        <v>17335</v>
      </c>
      <c r="D267" t="s">
        <v>328</v>
      </c>
      <c r="E267" t="s">
        <v>328</v>
      </c>
      <c r="G267" t="s">
        <v>2662</v>
      </c>
      <c r="H267" t="s">
        <v>328</v>
      </c>
      <c r="I267" t="s">
        <v>328</v>
      </c>
      <c r="J267" t="s">
        <v>328</v>
      </c>
      <c r="K267" t="s">
        <v>328</v>
      </c>
      <c r="L267" t="s">
        <v>328</v>
      </c>
      <c r="M267" s="218" t="s">
        <v>17335</v>
      </c>
      <c r="N267" t="s">
        <v>328</v>
      </c>
      <c r="O267" t="s">
        <v>328</v>
      </c>
    </row>
    <row r="268" spans="1:15">
      <c r="A268" t="s">
        <v>17250</v>
      </c>
      <c r="B268" t="s">
        <v>3410</v>
      </c>
      <c r="C268" t="s">
        <v>14194</v>
      </c>
      <c r="D268" t="s">
        <v>328</v>
      </c>
      <c r="E268" t="s">
        <v>328</v>
      </c>
      <c r="F268" t="s">
        <v>2661</v>
      </c>
      <c r="G268" t="s">
        <v>2662</v>
      </c>
      <c r="H268" t="s">
        <v>328</v>
      </c>
      <c r="I268" t="s">
        <v>328</v>
      </c>
      <c r="J268" t="s">
        <v>328</v>
      </c>
      <c r="K268" t="s">
        <v>328</v>
      </c>
      <c r="L268" t="s">
        <v>328</v>
      </c>
      <c r="M268" t="s">
        <v>14194</v>
      </c>
      <c r="N268" t="s">
        <v>328</v>
      </c>
      <c r="O268" t="s">
        <v>328</v>
      </c>
    </row>
    <row r="269" spans="1:15">
      <c r="A269" t="s">
        <v>17250</v>
      </c>
      <c r="B269" t="s">
        <v>3410</v>
      </c>
      <c r="C269" t="s">
        <v>14195</v>
      </c>
      <c r="D269" t="s">
        <v>328</v>
      </c>
      <c r="E269" t="s">
        <v>328</v>
      </c>
      <c r="F269" t="s">
        <v>2661</v>
      </c>
      <c r="G269" t="s">
        <v>2662</v>
      </c>
      <c r="H269" t="s">
        <v>328</v>
      </c>
      <c r="I269" t="s">
        <v>328</v>
      </c>
      <c r="J269" t="s">
        <v>328</v>
      </c>
      <c r="K269" t="s">
        <v>328</v>
      </c>
      <c r="L269" t="s">
        <v>328</v>
      </c>
      <c r="M269" t="s">
        <v>14195</v>
      </c>
      <c r="N269" t="s">
        <v>328</v>
      </c>
      <c r="O269" t="s">
        <v>328</v>
      </c>
    </row>
    <row r="270" spans="1:15">
      <c r="A270" t="s">
        <v>17250</v>
      </c>
      <c r="B270" t="s">
        <v>3410</v>
      </c>
      <c r="C270" t="s">
        <v>14196</v>
      </c>
      <c r="D270" t="s">
        <v>328</v>
      </c>
      <c r="E270" t="s">
        <v>328</v>
      </c>
      <c r="F270" t="s">
        <v>2592</v>
      </c>
      <c r="G270" t="s">
        <v>2593</v>
      </c>
      <c r="H270" t="s">
        <v>328</v>
      </c>
      <c r="I270" t="s">
        <v>328</v>
      </c>
      <c r="J270" t="s">
        <v>328</v>
      </c>
      <c r="K270" t="s">
        <v>328</v>
      </c>
      <c r="L270" t="s">
        <v>328</v>
      </c>
      <c r="M270" t="s">
        <v>14197</v>
      </c>
      <c r="N270" t="s">
        <v>328</v>
      </c>
      <c r="O270" t="s">
        <v>328</v>
      </c>
    </row>
    <row r="271" spans="1:15">
      <c r="A271" t="s">
        <v>17250</v>
      </c>
      <c r="B271" t="s">
        <v>3410</v>
      </c>
      <c r="C271" t="s">
        <v>14198</v>
      </c>
      <c r="D271" t="s">
        <v>328</v>
      </c>
      <c r="E271" t="s">
        <v>328</v>
      </c>
      <c r="F271" t="s">
        <v>2661</v>
      </c>
      <c r="G271" t="s">
        <v>2662</v>
      </c>
      <c r="H271" t="s">
        <v>328</v>
      </c>
      <c r="I271" t="s">
        <v>328</v>
      </c>
      <c r="J271" t="s">
        <v>328</v>
      </c>
      <c r="K271" t="s">
        <v>328</v>
      </c>
      <c r="L271" t="s">
        <v>328</v>
      </c>
      <c r="M271" t="s">
        <v>14198</v>
      </c>
      <c r="N271" t="s">
        <v>328</v>
      </c>
      <c r="O271" t="s">
        <v>328</v>
      </c>
    </row>
    <row r="272" spans="1:15">
      <c r="A272" t="s">
        <v>17250</v>
      </c>
      <c r="B272" t="s">
        <v>3410</v>
      </c>
      <c r="C272" t="s">
        <v>14199</v>
      </c>
      <c r="D272" t="s">
        <v>328</v>
      </c>
      <c r="E272" t="s">
        <v>328</v>
      </c>
      <c r="F272" t="s">
        <v>2661</v>
      </c>
      <c r="G272" t="s">
        <v>2662</v>
      </c>
      <c r="H272" t="s">
        <v>328</v>
      </c>
      <c r="I272" t="s">
        <v>328</v>
      </c>
      <c r="J272" t="s">
        <v>328</v>
      </c>
      <c r="K272" t="s">
        <v>328</v>
      </c>
      <c r="L272" t="s">
        <v>328</v>
      </c>
      <c r="M272" t="s">
        <v>14199</v>
      </c>
      <c r="N272" t="s">
        <v>328</v>
      </c>
      <c r="O272" t="s">
        <v>328</v>
      </c>
    </row>
    <row r="273" spans="1:15">
      <c r="A273" t="s">
        <v>17250</v>
      </c>
      <c r="B273" t="s">
        <v>3410</v>
      </c>
      <c r="C273" t="s">
        <v>14200</v>
      </c>
      <c r="D273" t="s">
        <v>328</v>
      </c>
      <c r="E273" t="s">
        <v>328</v>
      </c>
      <c r="F273" t="s">
        <v>2661</v>
      </c>
      <c r="G273" t="s">
        <v>2662</v>
      </c>
      <c r="H273" t="s">
        <v>328</v>
      </c>
      <c r="I273" t="s">
        <v>328</v>
      </c>
      <c r="J273" t="s">
        <v>328</v>
      </c>
      <c r="K273" t="s">
        <v>328</v>
      </c>
      <c r="L273" t="s">
        <v>328</v>
      </c>
      <c r="M273" t="s">
        <v>14200</v>
      </c>
      <c r="N273" t="s">
        <v>328</v>
      </c>
      <c r="O273" t="s">
        <v>328</v>
      </c>
    </row>
    <row r="274" spans="1:15">
      <c r="A274">
        <v>3</v>
      </c>
      <c r="B274" t="s">
        <v>3410</v>
      </c>
      <c r="C274" t="s">
        <v>17336</v>
      </c>
      <c r="D274" t="s">
        <v>328</v>
      </c>
      <c r="E274" t="s">
        <v>328</v>
      </c>
      <c r="G274" t="s">
        <v>2662</v>
      </c>
      <c r="H274" t="s">
        <v>328</v>
      </c>
      <c r="I274" t="s">
        <v>328</v>
      </c>
      <c r="J274" t="s">
        <v>328</v>
      </c>
      <c r="K274" t="s">
        <v>328</v>
      </c>
      <c r="L274" t="s">
        <v>328</v>
      </c>
      <c r="M274" s="218" t="s">
        <v>17337</v>
      </c>
      <c r="N274" t="s">
        <v>328</v>
      </c>
      <c r="O274" t="s">
        <v>328</v>
      </c>
    </row>
    <row r="275" spans="1:15">
      <c r="A275">
        <v>3</v>
      </c>
      <c r="B275" t="s">
        <v>3410</v>
      </c>
      <c r="C275" t="s">
        <v>17338</v>
      </c>
      <c r="D275" t="s">
        <v>328</v>
      </c>
      <c r="E275" t="s">
        <v>328</v>
      </c>
      <c r="G275" t="s">
        <v>2588</v>
      </c>
      <c r="H275" t="s">
        <v>328</v>
      </c>
      <c r="I275" t="s">
        <v>328</v>
      </c>
      <c r="J275" t="s">
        <v>328</v>
      </c>
      <c r="K275" t="s">
        <v>328</v>
      </c>
      <c r="L275" t="s">
        <v>328</v>
      </c>
      <c r="M275" t="s">
        <v>17338</v>
      </c>
      <c r="N275" t="s">
        <v>328</v>
      </c>
      <c r="O275" t="s">
        <v>328</v>
      </c>
    </row>
    <row r="276" spans="1:15">
      <c r="A276" t="s">
        <v>17250</v>
      </c>
      <c r="B276" t="s">
        <v>3410</v>
      </c>
      <c r="C276" t="s">
        <v>14201</v>
      </c>
      <c r="D276" t="s">
        <v>328</v>
      </c>
      <c r="E276" t="s">
        <v>328</v>
      </c>
      <c r="F276" t="s">
        <v>2592</v>
      </c>
      <c r="G276" t="s">
        <v>2593</v>
      </c>
      <c r="H276" t="s">
        <v>328</v>
      </c>
      <c r="I276" t="s">
        <v>328</v>
      </c>
      <c r="J276" t="s">
        <v>328</v>
      </c>
      <c r="K276" t="s">
        <v>328</v>
      </c>
      <c r="L276" t="s">
        <v>328</v>
      </c>
      <c r="M276" t="s">
        <v>14202</v>
      </c>
      <c r="N276" t="s">
        <v>328</v>
      </c>
      <c r="O276" t="s">
        <v>328</v>
      </c>
    </row>
    <row r="277" spans="1:15">
      <c r="A277" t="s">
        <v>17250</v>
      </c>
      <c r="B277" t="s">
        <v>3410</v>
      </c>
      <c r="C277" t="s">
        <v>13412</v>
      </c>
      <c r="D277" t="s">
        <v>328</v>
      </c>
      <c r="E277" t="s">
        <v>328</v>
      </c>
      <c r="F277" t="s">
        <v>2661</v>
      </c>
      <c r="G277" t="s">
        <v>2662</v>
      </c>
      <c r="H277" t="s">
        <v>328</v>
      </c>
      <c r="I277" t="s">
        <v>328</v>
      </c>
      <c r="J277" t="s">
        <v>328</v>
      </c>
      <c r="K277" t="s">
        <v>328</v>
      </c>
      <c r="L277" t="s">
        <v>328</v>
      </c>
      <c r="M277" t="s">
        <v>13412</v>
      </c>
      <c r="N277" t="s">
        <v>328</v>
      </c>
      <c r="O277" t="s">
        <v>328</v>
      </c>
    </row>
    <row r="278" spans="1:15">
      <c r="A278">
        <v>3</v>
      </c>
      <c r="B278" t="s">
        <v>3410</v>
      </c>
      <c r="C278" t="s">
        <v>17339</v>
      </c>
      <c r="D278" t="s">
        <v>328</v>
      </c>
      <c r="E278" t="s">
        <v>328</v>
      </c>
      <c r="G278" t="s">
        <v>2662</v>
      </c>
      <c r="H278" t="s">
        <v>328</v>
      </c>
      <c r="I278" t="s">
        <v>328</v>
      </c>
      <c r="J278" t="s">
        <v>328</v>
      </c>
      <c r="K278" t="s">
        <v>328</v>
      </c>
      <c r="L278" t="s">
        <v>328</v>
      </c>
      <c r="M278" s="218" t="s">
        <v>17339</v>
      </c>
      <c r="N278" t="s">
        <v>328</v>
      </c>
      <c r="O278" t="s">
        <v>328</v>
      </c>
    </row>
    <row r="279" spans="1:15">
      <c r="A279">
        <v>3</v>
      </c>
      <c r="B279" t="s">
        <v>3410</v>
      </c>
      <c r="C279" t="s">
        <v>2659</v>
      </c>
      <c r="D279" t="s">
        <v>328</v>
      </c>
      <c r="E279" t="s">
        <v>328</v>
      </c>
      <c r="H279" t="s">
        <v>328</v>
      </c>
      <c r="I279" t="s">
        <v>328</v>
      </c>
      <c r="J279" t="s">
        <v>328</v>
      </c>
      <c r="K279" t="s">
        <v>328</v>
      </c>
      <c r="L279" t="s">
        <v>328</v>
      </c>
      <c r="M279" t="s">
        <v>2659</v>
      </c>
      <c r="N279" t="s">
        <v>328</v>
      </c>
      <c r="O279" t="s">
        <v>328</v>
      </c>
    </row>
    <row r="280" spans="1:15">
      <c r="A280" t="s">
        <v>17250</v>
      </c>
      <c r="B280" t="s">
        <v>3410</v>
      </c>
      <c r="C280" t="s">
        <v>14203</v>
      </c>
      <c r="D280" t="s">
        <v>328</v>
      </c>
      <c r="E280" t="s">
        <v>328</v>
      </c>
      <c r="F280" t="s">
        <v>2661</v>
      </c>
      <c r="G280" t="s">
        <v>2662</v>
      </c>
      <c r="H280" t="s">
        <v>328</v>
      </c>
      <c r="I280" t="s">
        <v>328</v>
      </c>
      <c r="J280" t="s">
        <v>328</v>
      </c>
      <c r="K280" t="s">
        <v>328</v>
      </c>
      <c r="L280" t="s">
        <v>328</v>
      </c>
      <c r="M280" t="s">
        <v>14204</v>
      </c>
      <c r="N280" t="s">
        <v>328</v>
      </c>
      <c r="O280" t="s">
        <v>328</v>
      </c>
    </row>
    <row r="281" spans="1:15">
      <c r="A281">
        <v>3</v>
      </c>
      <c r="B281" t="s">
        <v>3410</v>
      </c>
      <c r="C281" t="s">
        <v>14204</v>
      </c>
      <c r="D281" t="s">
        <v>328</v>
      </c>
      <c r="E281" t="s">
        <v>328</v>
      </c>
      <c r="F281" t="s">
        <v>2661</v>
      </c>
      <c r="G281" t="s">
        <v>2662</v>
      </c>
      <c r="H281" t="s">
        <v>328</v>
      </c>
      <c r="I281" t="s">
        <v>328</v>
      </c>
      <c r="J281" t="s">
        <v>328</v>
      </c>
      <c r="K281" t="s">
        <v>328</v>
      </c>
      <c r="L281" t="s">
        <v>328</v>
      </c>
      <c r="M281" t="s">
        <v>14204</v>
      </c>
      <c r="N281" t="s">
        <v>328</v>
      </c>
      <c r="O281" t="s">
        <v>328</v>
      </c>
    </row>
    <row r="282" spans="1:15">
      <c r="A282" t="s">
        <v>17250</v>
      </c>
      <c r="B282" t="s">
        <v>3410</v>
      </c>
      <c r="C282" t="s">
        <v>14205</v>
      </c>
      <c r="D282" t="s">
        <v>328</v>
      </c>
      <c r="E282" t="s">
        <v>328</v>
      </c>
      <c r="F282" t="s">
        <v>2661</v>
      </c>
      <c r="G282" t="s">
        <v>2662</v>
      </c>
      <c r="H282" t="s">
        <v>328</v>
      </c>
      <c r="I282" t="s">
        <v>328</v>
      </c>
      <c r="J282" t="s">
        <v>328</v>
      </c>
      <c r="K282" t="s">
        <v>328</v>
      </c>
      <c r="L282" t="s">
        <v>328</v>
      </c>
      <c r="M282" t="s">
        <v>14206</v>
      </c>
      <c r="N282" t="s">
        <v>328</v>
      </c>
      <c r="O282" t="s">
        <v>328</v>
      </c>
    </row>
    <row r="283" spans="1:15">
      <c r="A283">
        <v>3</v>
      </c>
      <c r="B283" t="s">
        <v>3410</v>
      </c>
      <c r="C283" t="s">
        <v>14206</v>
      </c>
      <c r="D283" t="s">
        <v>328</v>
      </c>
      <c r="E283" t="s">
        <v>328</v>
      </c>
      <c r="F283" t="s">
        <v>2661</v>
      </c>
      <c r="G283" t="s">
        <v>2662</v>
      </c>
      <c r="H283" t="s">
        <v>328</v>
      </c>
      <c r="I283" t="s">
        <v>328</v>
      </c>
      <c r="J283" t="s">
        <v>328</v>
      </c>
      <c r="K283" t="s">
        <v>328</v>
      </c>
      <c r="L283" t="s">
        <v>328</v>
      </c>
      <c r="M283" t="s">
        <v>14206</v>
      </c>
      <c r="N283" t="s">
        <v>328</v>
      </c>
      <c r="O283" t="s">
        <v>328</v>
      </c>
    </row>
    <row r="284" spans="1:15">
      <c r="A284" t="s">
        <v>17250</v>
      </c>
      <c r="B284" t="s">
        <v>3410</v>
      </c>
      <c r="C284" t="s">
        <v>14207</v>
      </c>
      <c r="D284" t="s">
        <v>328</v>
      </c>
      <c r="E284" t="s">
        <v>328</v>
      </c>
      <c r="F284" t="s">
        <v>2661</v>
      </c>
      <c r="G284" t="s">
        <v>2662</v>
      </c>
      <c r="H284" t="s">
        <v>328</v>
      </c>
      <c r="I284" t="s">
        <v>328</v>
      </c>
      <c r="J284" t="s">
        <v>328</v>
      </c>
      <c r="K284" t="s">
        <v>328</v>
      </c>
      <c r="L284" t="s">
        <v>328</v>
      </c>
      <c r="M284" t="s">
        <v>14207</v>
      </c>
      <c r="N284" t="s">
        <v>328</v>
      </c>
      <c r="O284" t="s">
        <v>328</v>
      </c>
    </row>
    <row r="285" spans="1:15">
      <c r="A285">
        <v>4</v>
      </c>
      <c r="B285" t="s">
        <v>3410</v>
      </c>
      <c r="C285" t="s">
        <v>17340</v>
      </c>
      <c r="D285" t="s">
        <v>328</v>
      </c>
      <c r="E285" t="s">
        <v>328</v>
      </c>
      <c r="F285" t="s">
        <v>2661</v>
      </c>
      <c r="G285" t="s">
        <v>2662</v>
      </c>
      <c r="H285" t="s">
        <v>328</v>
      </c>
      <c r="I285" t="s">
        <v>328</v>
      </c>
      <c r="J285" t="s">
        <v>328</v>
      </c>
      <c r="K285" t="s">
        <v>328</v>
      </c>
      <c r="L285" t="s">
        <v>328</v>
      </c>
      <c r="M285" t="s">
        <v>17340</v>
      </c>
      <c r="N285" t="s">
        <v>328</v>
      </c>
      <c r="O285" t="s">
        <v>328</v>
      </c>
    </row>
    <row r="286" spans="1:15">
      <c r="A286">
        <v>4</v>
      </c>
      <c r="B286" t="s">
        <v>3410</v>
      </c>
      <c r="C286" t="s">
        <v>17341</v>
      </c>
      <c r="D286" t="s">
        <v>328</v>
      </c>
      <c r="E286" t="s">
        <v>328</v>
      </c>
      <c r="F286" t="s">
        <v>2661</v>
      </c>
      <c r="G286" t="s">
        <v>2662</v>
      </c>
      <c r="H286" t="s">
        <v>328</v>
      </c>
      <c r="I286" t="s">
        <v>328</v>
      </c>
      <c r="J286" t="s">
        <v>328</v>
      </c>
      <c r="K286" t="s">
        <v>328</v>
      </c>
      <c r="L286" t="s">
        <v>328</v>
      </c>
      <c r="M286" t="s">
        <v>17341</v>
      </c>
      <c r="N286" t="s">
        <v>328</v>
      </c>
      <c r="O286" t="s">
        <v>328</v>
      </c>
    </row>
    <row r="287" spans="1:15">
      <c r="A287">
        <v>3</v>
      </c>
      <c r="B287" t="s">
        <v>5183</v>
      </c>
      <c r="C287" t="s">
        <v>17342</v>
      </c>
      <c r="D287" t="s">
        <v>328</v>
      </c>
      <c r="E287" t="s">
        <v>328</v>
      </c>
      <c r="G287" t="s">
        <v>2662</v>
      </c>
      <c r="H287" t="s">
        <v>328</v>
      </c>
      <c r="I287" t="s">
        <v>328</v>
      </c>
      <c r="J287" t="s">
        <v>328</v>
      </c>
      <c r="K287" t="s">
        <v>328</v>
      </c>
      <c r="L287" t="s">
        <v>328</v>
      </c>
      <c r="M287" t="s">
        <v>17342</v>
      </c>
      <c r="N287" t="s">
        <v>328</v>
      </c>
      <c r="O287" t="s">
        <v>328</v>
      </c>
    </row>
    <row r="288" spans="1:15">
      <c r="A288" t="s">
        <v>17250</v>
      </c>
      <c r="B288" t="s">
        <v>5124</v>
      </c>
      <c r="C288" t="s">
        <v>15762</v>
      </c>
      <c r="D288" t="s">
        <v>328</v>
      </c>
      <c r="E288" t="s">
        <v>328</v>
      </c>
      <c r="F288" t="s">
        <v>2661</v>
      </c>
      <c r="G288" t="s">
        <v>2662</v>
      </c>
      <c r="H288" t="s">
        <v>328</v>
      </c>
      <c r="I288" t="s">
        <v>328</v>
      </c>
      <c r="J288" t="s">
        <v>328</v>
      </c>
      <c r="K288" t="s">
        <v>328</v>
      </c>
      <c r="L288" t="s">
        <v>328</v>
      </c>
      <c r="M288" t="s">
        <v>15762</v>
      </c>
      <c r="N288" t="s">
        <v>328</v>
      </c>
      <c r="O288" t="s">
        <v>328</v>
      </c>
    </row>
    <row r="289" spans="1:15">
      <c r="A289" t="s">
        <v>17250</v>
      </c>
      <c r="B289" t="s">
        <v>5124</v>
      </c>
      <c r="C289" t="s">
        <v>15763</v>
      </c>
      <c r="D289" t="s">
        <v>328</v>
      </c>
      <c r="E289" t="s">
        <v>328</v>
      </c>
      <c r="F289" t="s">
        <v>2592</v>
      </c>
      <c r="G289" t="s">
        <v>2593</v>
      </c>
      <c r="H289" t="s">
        <v>328</v>
      </c>
      <c r="I289" t="s">
        <v>328</v>
      </c>
      <c r="J289" t="s">
        <v>328</v>
      </c>
      <c r="K289" t="s">
        <v>328</v>
      </c>
      <c r="L289" t="s">
        <v>328</v>
      </c>
      <c r="M289" t="s">
        <v>15764</v>
      </c>
      <c r="N289" t="s">
        <v>328</v>
      </c>
      <c r="O289" t="s">
        <v>328</v>
      </c>
    </row>
    <row r="290" spans="1:15">
      <c r="A290" t="s">
        <v>17250</v>
      </c>
      <c r="B290" t="s">
        <v>5124</v>
      </c>
      <c r="C290" t="s">
        <v>15765</v>
      </c>
      <c r="D290" t="s">
        <v>328</v>
      </c>
      <c r="E290" t="s">
        <v>328</v>
      </c>
      <c r="F290" t="s">
        <v>2585</v>
      </c>
      <c r="G290" t="s">
        <v>2588</v>
      </c>
      <c r="H290" t="s">
        <v>328</v>
      </c>
      <c r="I290" t="s">
        <v>328</v>
      </c>
      <c r="J290" t="s">
        <v>328</v>
      </c>
      <c r="K290" t="s">
        <v>328</v>
      </c>
      <c r="L290" t="s">
        <v>328</v>
      </c>
      <c r="M290" t="s">
        <v>15765</v>
      </c>
      <c r="N290" t="s">
        <v>328</v>
      </c>
      <c r="O290" t="s">
        <v>328</v>
      </c>
    </row>
    <row r="291" spans="1:15">
      <c r="A291" t="s">
        <v>17250</v>
      </c>
      <c r="B291" t="s">
        <v>5124</v>
      </c>
      <c r="C291" t="s">
        <v>15766</v>
      </c>
      <c r="D291" t="s">
        <v>328</v>
      </c>
      <c r="E291" t="s">
        <v>328</v>
      </c>
      <c r="F291" t="s">
        <v>2592</v>
      </c>
      <c r="G291" t="s">
        <v>2593</v>
      </c>
      <c r="H291" t="s">
        <v>328</v>
      </c>
      <c r="I291" t="s">
        <v>328</v>
      </c>
      <c r="J291" t="s">
        <v>328</v>
      </c>
      <c r="K291" t="s">
        <v>328</v>
      </c>
      <c r="L291" t="s">
        <v>328</v>
      </c>
      <c r="M291" t="s">
        <v>15767</v>
      </c>
      <c r="N291" t="s">
        <v>328</v>
      </c>
      <c r="O291" t="s">
        <v>328</v>
      </c>
    </row>
    <row r="292" spans="1:15">
      <c r="A292">
        <v>3</v>
      </c>
      <c r="B292" t="s">
        <v>5124</v>
      </c>
      <c r="C292" t="s">
        <v>15767</v>
      </c>
      <c r="D292" t="s">
        <v>328</v>
      </c>
      <c r="E292" t="s">
        <v>328</v>
      </c>
      <c r="F292" t="s">
        <v>2592</v>
      </c>
      <c r="G292" t="s">
        <v>2593</v>
      </c>
      <c r="H292" t="s">
        <v>328</v>
      </c>
      <c r="I292" t="s">
        <v>328</v>
      </c>
      <c r="J292" t="s">
        <v>328</v>
      </c>
      <c r="K292" t="s">
        <v>328</v>
      </c>
      <c r="L292" t="s">
        <v>328</v>
      </c>
      <c r="M292" t="s">
        <v>15767</v>
      </c>
      <c r="N292" t="s">
        <v>328</v>
      </c>
      <c r="O292" t="s">
        <v>328</v>
      </c>
    </row>
    <row r="293" spans="1:15">
      <c r="A293" t="s">
        <v>17250</v>
      </c>
      <c r="B293" t="s">
        <v>5124</v>
      </c>
      <c r="C293" t="s">
        <v>15768</v>
      </c>
      <c r="D293" t="s">
        <v>328</v>
      </c>
      <c r="E293" t="s">
        <v>328</v>
      </c>
      <c r="F293" t="s">
        <v>2592</v>
      </c>
      <c r="G293" t="s">
        <v>2593</v>
      </c>
      <c r="H293" t="s">
        <v>328</v>
      </c>
      <c r="I293" t="s">
        <v>328</v>
      </c>
      <c r="J293" t="s">
        <v>328</v>
      </c>
      <c r="K293" t="s">
        <v>328</v>
      </c>
      <c r="L293" t="s">
        <v>328</v>
      </c>
      <c r="M293" t="s">
        <v>15769</v>
      </c>
      <c r="N293" t="s">
        <v>328</v>
      </c>
      <c r="O293" t="s">
        <v>328</v>
      </c>
    </row>
    <row r="294" spans="1:15">
      <c r="A294" t="s">
        <v>17250</v>
      </c>
      <c r="B294" t="s">
        <v>5124</v>
      </c>
      <c r="C294" t="s">
        <v>15770</v>
      </c>
      <c r="D294" t="s">
        <v>328</v>
      </c>
      <c r="E294" t="s">
        <v>328</v>
      </c>
      <c r="F294" t="s">
        <v>2592</v>
      </c>
      <c r="G294" t="s">
        <v>2593</v>
      </c>
      <c r="H294" t="s">
        <v>328</v>
      </c>
      <c r="I294" t="s">
        <v>328</v>
      </c>
      <c r="J294" t="s">
        <v>328</v>
      </c>
      <c r="K294" t="s">
        <v>328</v>
      </c>
      <c r="L294" t="s">
        <v>328</v>
      </c>
      <c r="M294" t="s">
        <v>15771</v>
      </c>
      <c r="N294" t="s">
        <v>328</v>
      </c>
      <c r="O294" t="s">
        <v>328</v>
      </c>
    </row>
    <row r="295" spans="1:15">
      <c r="A295" t="s">
        <v>17250</v>
      </c>
      <c r="B295" t="s">
        <v>5124</v>
      </c>
      <c r="C295" t="s">
        <v>15772</v>
      </c>
      <c r="D295" t="s">
        <v>328</v>
      </c>
      <c r="E295" t="s">
        <v>328</v>
      </c>
      <c r="F295" t="s">
        <v>2592</v>
      </c>
      <c r="G295" t="s">
        <v>2593</v>
      </c>
      <c r="H295" t="s">
        <v>328</v>
      </c>
      <c r="I295" t="s">
        <v>328</v>
      </c>
      <c r="J295" t="s">
        <v>328</v>
      </c>
      <c r="K295" t="s">
        <v>328</v>
      </c>
      <c r="L295" t="s">
        <v>328</v>
      </c>
      <c r="M295" t="s">
        <v>15773</v>
      </c>
      <c r="N295" t="s">
        <v>328</v>
      </c>
      <c r="O295" t="s">
        <v>328</v>
      </c>
    </row>
    <row r="296" spans="1:15">
      <c r="A296">
        <v>3</v>
      </c>
      <c r="B296" t="s">
        <v>5124</v>
      </c>
      <c r="C296" t="s">
        <v>17343</v>
      </c>
      <c r="D296" t="s">
        <v>328</v>
      </c>
      <c r="E296" t="s">
        <v>328</v>
      </c>
      <c r="F296" t="s">
        <v>2617</v>
      </c>
      <c r="G296" t="s">
        <v>2593</v>
      </c>
      <c r="H296" t="s">
        <v>328</v>
      </c>
      <c r="I296" t="s">
        <v>328</v>
      </c>
      <c r="J296" t="s">
        <v>328</v>
      </c>
      <c r="K296" t="s">
        <v>328</v>
      </c>
      <c r="L296" t="s">
        <v>328</v>
      </c>
      <c r="M296" t="s">
        <v>17343</v>
      </c>
      <c r="N296" t="s">
        <v>328</v>
      </c>
      <c r="O296" t="s">
        <v>328</v>
      </c>
    </row>
    <row r="297" spans="1:15">
      <c r="A297" t="s">
        <v>17250</v>
      </c>
      <c r="B297" t="s">
        <v>5124</v>
      </c>
      <c r="C297" t="s">
        <v>15774</v>
      </c>
      <c r="D297" t="s">
        <v>328</v>
      </c>
      <c r="E297" t="s">
        <v>328</v>
      </c>
      <c r="F297" t="s">
        <v>2661</v>
      </c>
      <c r="G297" t="s">
        <v>2662</v>
      </c>
      <c r="H297" t="s">
        <v>328</v>
      </c>
      <c r="I297" t="s">
        <v>328</v>
      </c>
      <c r="J297" t="s">
        <v>328</v>
      </c>
      <c r="K297" t="s">
        <v>328</v>
      </c>
      <c r="L297" t="s">
        <v>328</v>
      </c>
      <c r="M297" t="s">
        <v>15774</v>
      </c>
      <c r="N297" t="s">
        <v>328</v>
      </c>
      <c r="O297" t="s">
        <v>328</v>
      </c>
    </row>
    <row r="298" spans="1:15">
      <c r="A298" t="s">
        <v>17250</v>
      </c>
      <c r="B298" t="s">
        <v>5124</v>
      </c>
      <c r="C298" t="s">
        <v>15775</v>
      </c>
      <c r="D298" t="s">
        <v>328</v>
      </c>
      <c r="E298" t="s">
        <v>328</v>
      </c>
      <c r="F298" t="s">
        <v>2661</v>
      </c>
      <c r="G298" t="s">
        <v>2662</v>
      </c>
      <c r="H298" t="s">
        <v>328</v>
      </c>
      <c r="I298" t="s">
        <v>328</v>
      </c>
      <c r="J298" t="s">
        <v>328</v>
      </c>
      <c r="K298" t="s">
        <v>328</v>
      </c>
      <c r="L298" t="s">
        <v>328</v>
      </c>
      <c r="M298" t="s">
        <v>15775</v>
      </c>
      <c r="N298" t="s">
        <v>328</v>
      </c>
      <c r="O298" t="s">
        <v>328</v>
      </c>
    </row>
    <row r="299" spans="1:15">
      <c r="A299" t="s">
        <v>17250</v>
      </c>
      <c r="B299" t="s">
        <v>5124</v>
      </c>
      <c r="C299" t="s">
        <v>13051</v>
      </c>
      <c r="D299" t="s">
        <v>328</v>
      </c>
      <c r="E299" t="s">
        <v>328</v>
      </c>
      <c r="F299" t="s">
        <v>2661</v>
      </c>
      <c r="G299" t="s">
        <v>2662</v>
      </c>
      <c r="H299" t="s">
        <v>328</v>
      </c>
      <c r="I299" t="s">
        <v>328</v>
      </c>
      <c r="J299" t="s">
        <v>328</v>
      </c>
      <c r="K299" t="s">
        <v>328</v>
      </c>
      <c r="L299" t="s">
        <v>328</v>
      </c>
      <c r="M299" t="s">
        <v>13051</v>
      </c>
      <c r="N299" t="s">
        <v>328</v>
      </c>
      <c r="O299" t="s">
        <v>328</v>
      </c>
    </row>
    <row r="300" spans="1:15">
      <c r="A300" t="s">
        <v>17250</v>
      </c>
      <c r="B300" t="s">
        <v>5124</v>
      </c>
      <c r="C300" t="s">
        <v>15776</v>
      </c>
      <c r="D300" t="s">
        <v>328</v>
      </c>
      <c r="E300" t="s">
        <v>328</v>
      </c>
      <c r="F300" t="s">
        <v>2592</v>
      </c>
      <c r="G300" t="s">
        <v>2593</v>
      </c>
      <c r="H300" t="s">
        <v>328</v>
      </c>
      <c r="I300" t="s">
        <v>328</v>
      </c>
      <c r="J300" t="s">
        <v>328</v>
      </c>
      <c r="K300" t="s">
        <v>328</v>
      </c>
      <c r="L300" t="s">
        <v>328</v>
      </c>
      <c r="M300" t="s">
        <v>15777</v>
      </c>
      <c r="N300" t="s">
        <v>328</v>
      </c>
      <c r="O300" t="s">
        <v>328</v>
      </c>
    </row>
    <row r="301" spans="1:15">
      <c r="A301" t="s">
        <v>17250</v>
      </c>
      <c r="B301" t="s">
        <v>5124</v>
      </c>
      <c r="C301" t="s">
        <v>15778</v>
      </c>
      <c r="D301" t="s">
        <v>328</v>
      </c>
      <c r="E301" t="s">
        <v>328</v>
      </c>
      <c r="F301" t="s">
        <v>2592</v>
      </c>
      <c r="G301" t="s">
        <v>2593</v>
      </c>
      <c r="H301" t="s">
        <v>328</v>
      </c>
      <c r="I301" t="s">
        <v>328</v>
      </c>
      <c r="J301" t="s">
        <v>328</v>
      </c>
      <c r="K301" t="s">
        <v>328</v>
      </c>
      <c r="L301" t="s">
        <v>328</v>
      </c>
      <c r="M301" t="s">
        <v>15779</v>
      </c>
      <c r="N301" t="s">
        <v>328</v>
      </c>
      <c r="O301" t="s">
        <v>328</v>
      </c>
    </row>
    <row r="302" spans="1:15">
      <c r="A302" t="s">
        <v>17250</v>
      </c>
      <c r="B302" t="s">
        <v>5124</v>
      </c>
      <c r="C302" t="s">
        <v>15780</v>
      </c>
      <c r="D302" t="s">
        <v>328</v>
      </c>
      <c r="E302" t="s">
        <v>328</v>
      </c>
      <c r="F302" t="s">
        <v>2585</v>
      </c>
      <c r="G302" t="s">
        <v>2588</v>
      </c>
      <c r="H302" t="s">
        <v>328</v>
      </c>
      <c r="I302" t="s">
        <v>328</v>
      </c>
      <c r="J302" t="s">
        <v>328</v>
      </c>
      <c r="K302" t="s">
        <v>328</v>
      </c>
      <c r="L302" t="s">
        <v>328</v>
      </c>
      <c r="M302" t="s">
        <v>15781</v>
      </c>
      <c r="N302" t="s">
        <v>328</v>
      </c>
      <c r="O302" t="s">
        <v>328</v>
      </c>
    </row>
    <row r="303" spans="1:15">
      <c r="A303">
        <v>3</v>
      </c>
      <c r="B303" t="s">
        <v>5124</v>
      </c>
      <c r="C303" t="s">
        <v>15781</v>
      </c>
      <c r="D303" t="s">
        <v>328</v>
      </c>
      <c r="E303" t="s">
        <v>328</v>
      </c>
      <c r="F303" t="s">
        <v>2585</v>
      </c>
      <c r="G303" t="s">
        <v>2588</v>
      </c>
      <c r="H303" t="s">
        <v>328</v>
      </c>
      <c r="I303" t="s">
        <v>328</v>
      </c>
      <c r="J303" t="s">
        <v>328</v>
      </c>
      <c r="K303" t="s">
        <v>328</v>
      </c>
      <c r="L303" t="s">
        <v>328</v>
      </c>
      <c r="M303" t="s">
        <v>15781</v>
      </c>
      <c r="N303" t="s">
        <v>328</v>
      </c>
      <c r="O303" t="s">
        <v>328</v>
      </c>
    </row>
    <row r="304" spans="1:15">
      <c r="A304" t="s">
        <v>17250</v>
      </c>
      <c r="B304" t="s">
        <v>5124</v>
      </c>
      <c r="C304" t="s">
        <v>15782</v>
      </c>
      <c r="D304" t="s">
        <v>328</v>
      </c>
      <c r="E304" t="s">
        <v>328</v>
      </c>
      <c r="F304" t="s">
        <v>2592</v>
      </c>
      <c r="G304" t="s">
        <v>2593</v>
      </c>
      <c r="H304" t="s">
        <v>328</v>
      </c>
      <c r="I304" t="s">
        <v>328</v>
      </c>
      <c r="J304" t="s">
        <v>328</v>
      </c>
      <c r="K304" t="s">
        <v>328</v>
      </c>
      <c r="L304" t="s">
        <v>328</v>
      </c>
      <c r="M304" t="s">
        <v>15783</v>
      </c>
      <c r="N304" t="s">
        <v>328</v>
      </c>
      <c r="O304" t="s">
        <v>328</v>
      </c>
    </row>
    <row r="305" spans="1:15">
      <c r="A305" t="s">
        <v>17250</v>
      </c>
      <c r="B305" t="s">
        <v>5124</v>
      </c>
      <c r="C305" t="s">
        <v>15784</v>
      </c>
      <c r="D305" t="s">
        <v>328</v>
      </c>
      <c r="E305" t="s">
        <v>328</v>
      </c>
      <c r="F305" t="s">
        <v>2592</v>
      </c>
      <c r="G305" t="s">
        <v>2593</v>
      </c>
      <c r="H305" t="s">
        <v>328</v>
      </c>
      <c r="I305" t="s">
        <v>328</v>
      </c>
      <c r="J305" t="s">
        <v>328</v>
      </c>
      <c r="K305" t="s">
        <v>328</v>
      </c>
      <c r="L305" t="s">
        <v>328</v>
      </c>
      <c r="M305" t="s">
        <v>15785</v>
      </c>
      <c r="N305" t="s">
        <v>328</v>
      </c>
      <c r="O305" t="s">
        <v>328</v>
      </c>
    </row>
    <row r="306" spans="1:15">
      <c r="A306" t="s">
        <v>17250</v>
      </c>
      <c r="B306" t="s">
        <v>5124</v>
      </c>
      <c r="C306" t="s">
        <v>15786</v>
      </c>
      <c r="D306" t="s">
        <v>328</v>
      </c>
      <c r="E306" t="s">
        <v>328</v>
      </c>
      <c r="F306" t="s">
        <v>2592</v>
      </c>
      <c r="G306" t="s">
        <v>2593</v>
      </c>
      <c r="H306" t="s">
        <v>328</v>
      </c>
      <c r="I306" t="s">
        <v>328</v>
      </c>
      <c r="J306" t="s">
        <v>328</v>
      </c>
      <c r="K306" t="s">
        <v>328</v>
      </c>
      <c r="L306" t="s">
        <v>328</v>
      </c>
      <c r="M306" t="s">
        <v>15787</v>
      </c>
      <c r="N306" t="s">
        <v>328</v>
      </c>
      <c r="O306" t="s">
        <v>328</v>
      </c>
    </row>
    <row r="307" spans="1:15">
      <c r="A307" t="s">
        <v>17250</v>
      </c>
      <c r="B307" t="s">
        <v>5124</v>
      </c>
      <c r="C307" t="s">
        <v>15788</v>
      </c>
      <c r="D307" t="s">
        <v>328</v>
      </c>
      <c r="E307" t="s">
        <v>328</v>
      </c>
      <c r="F307" t="s">
        <v>2592</v>
      </c>
      <c r="G307" t="s">
        <v>2593</v>
      </c>
      <c r="H307" t="s">
        <v>328</v>
      </c>
      <c r="I307" t="s">
        <v>328</v>
      </c>
      <c r="J307" t="s">
        <v>328</v>
      </c>
      <c r="K307" t="s">
        <v>328</v>
      </c>
      <c r="L307" t="s">
        <v>328</v>
      </c>
      <c r="M307" t="s">
        <v>15789</v>
      </c>
      <c r="N307" t="s">
        <v>328</v>
      </c>
      <c r="O307" t="s">
        <v>328</v>
      </c>
    </row>
    <row r="308" spans="1:15">
      <c r="A308">
        <v>3</v>
      </c>
      <c r="B308" t="s">
        <v>5124</v>
      </c>
      <c r="C308" t="s">
        <v>17344</v>
      </c>
      <c r="D308" t="s">
        <v>328</v>
      </c>
      <c r="E308" t="s">
        <v>328</v>
      </c>
      <c r="G308" t="s">
        <v>2662</v>
      </c>
      <c r="H308" t="s">
        <v>6526</v>
      </c>
      <c r="I308" t="s">
        <v>328</v>
      </c>
      <c r="J308" t="s">
        <v>328</v>
      </c>
      <c r="K308" t="s">
        <v>328</v>
      </c>
      <c r="L308" t="s">
        <v>328</v>
      </c>
      <c r="M308" t="s">
        <v>17345</v>
      </c>
      <c r="N308" t="s">
        <v>328</v>
      </c>
      <c r="O308" t="s">
        <v>328</v>
      </c>
    </row>
    <row r="309" spans="1:15">
      <c r="A309" t="s">
        <v>17250</v>
      </c>
      <c r="B309" t="s">
        <v>5124</v>
      </c>
      <c r="C309" t="s">
        <v>15794</v>
      </c>
      <c r="D309" t="s">
        <v>328</v>
      </c>
      <c r="E309" t="s">
        <v>328</v>
      </c>
      <c r="F309" t="s">
        <v>2592</v>
      </c>
      <c r="G309" t="s">
        <v>2593</v>
      </c>
      <c r="H309" t="s">
        <v>328</v>
      </c>
      <c r="I309" t="s">
        <v>328</v>
      </c>
      <c r="J309" t="s">
        <v>328</v>
      </c>
      <c r="K309" t="s">
        <v>328</v>
      </c>
      <c r="L309" t="s">
        <v>328</v>
      </c>
      <c r="M309" t="s">
        <v>13419</v>
      </c>
      <c r="N309" t="s">
        <v>328</v>
      </c>
      <c r="O309" t="s">
        <v>328</v>
      </c>
    </row>
    <row r="310" spans="1:15">
      <c r="A310" t="s">
        <v>17250</v>
      </c>
      <c r="B310" t="s">
        <v>5124</v>
      </c>
      <c r="C310" t="s">
        <v>15790</v>
      </c>
      <c r="D310" t="s">
        <v>328</v>
      </c>
      <c r="E310" t="s">
        <v>328</v>
      </c>
      <c r="F310" t="s">
        <v>2661</v>
      </c>
      <c r="G310" t="s">
        <v>2662</v>
      </c>
      <c r="H310" t="s">
        <v>328</v>
      </c>
      <c r="I310" t="s">
        <v>328</v>
      </c>
      <c r="J310" t="s">
        <v>328</v>
      </c>
      <c r="K310" t="s">
        <v>328</v>
      </c>
      <c r="L310" t="s">
        <v>328</v>
      </c>
      <c r="M310" t="s">
        <v>15790</v>
      </c>
      <c r="N310" t="s">
        <v>328</v>
      </c>
      <c r="O310" t="s">
        <v>328</v>
      </c>
    </row>
    <row r="311" spans="1:15">
      <c r="A311" t="s">
        <v>17250</v>
      </c>
      <c r="B311" t="s">
        <v>5124</v>
      </c>
      <c r="C311" t="s">
        <v>15791</v>
      </c>
      <c r="D311" t="s">
        <v>328</v>
      </c>
      <c r="E311" t="s">
        <v>328</v>
      </c>
      <c r="F311" t="s">
        <v>2592</v>
      </c>
      <c r="G311" t="s">
        <v>2593</v>
      </c>
      <c r="H311" t="s">
        <v>328</v>
      </c>
      <c r="I311" t="s">
        <v>328</v>
      </c>
      <c r="J311" t="s">
        <v>328</v>
      </c>
      <c r="K311" t="s">
        <v>328</v>
      </c>
      <c r="L311" t="s">
        <v>328</v>
      </c>
      <c r="M311" t="s">
        <v>15792</v>
      </c>
      <c r="N311" t="s">
        <v>328</v>
      </c>
      <c r="O311" t="s">
        <v>328</v>
      </c>
    </row>
    <row r="312" spans="1:15">
      <c r="A312">
        <v>3</v>
      </c>
      <c r="B312" t="s">
        <v>5124</v>
      </c>
      <c r="C312" t="s">
        <v>17346</v>
      </c>
      <c r="D312" t="s">
        <v>328</v>
      </c>
      <c r="E312" t="s">
        <v>328</v>
      </c>
      <c r="G312" t="s">
        <v>2588</v>
      </c>
      <c r="H312" t="s">
        <v>328</v>
      </c>
      <c r="I312" t="s">
        <v>328</v>
      </c>
      <c r="J312" t="s">
        <v>328</v>
      </c>
      <c r="K312" t="s">
        <v>328</v>
      </c>
      <c r="L312" t="s">
        <v>328</v>
      </c>
      <c r="M312" t="s">
        <v>17346</v>
      </c>
      <c r="N312" t="s">
        <v>328</v>
      </c>
      <c r="O312" t="s">
        <v>328</v>
      </c>
    </row>
    <row r="313" spans="1:15">
      <c r="A313">
        <v>3</v>
      </c>
      <c r="B313" t="s">
        <v>5124</v>
      </c>
      <c r="C313" t="s">
        <v>17347</v>
      </c>
      <c r="D313" t="s">
        <v>328</v>
      </c>
      <c r="E313" t="s">
        <v>328</v>
      </c>
      <c r="G313" t="s">
        <v>2588</v>
      </c>
      <c r="H313" t="s">
        <v>328</v>
      </c>
      <c r="I313" t="s">
        <v>328</v>
      </c>
      <c r="J313" t="s">
        <v>328</v>
      </c>
      <c r="K313" t="s">
        <v>328</v>
      </c>
      <c r="L313" t="s">
        <v>328</v>
      </c>
      <c r="M313" t="s">
        <v>17347</v>
      </c>
      <c r="N313" t="s">
        <v>328</v>
      </c>
      <c r="O313" t="s">
        <v>328</v>
      </c>
    </row>
    <row r="314" spans="1:15">
      <c r="A314">
        <v>3</v>
      </c>
      <c r="B314" t="s">
        <v>5124</v>
      </c>
      <c r="C314" t="s">
        <v>17348</v>
      </c>
      <c r="D314" t="s">
        <v>328</v>
      </c>
      <c r="E314" t="s">
        <v>328</v>
      </c>
      <c r="G314" t="s">
        <v>2588</v>
      </c>
      <c r="H314" t="s">
        <v>328</v>
      </c>
      <c r="I314" t="s">
        <v>328</v>
      </c>
      <c r="J314" t="s">
        <v>328</v>
      </c>
      <c r="K314" t="s">
        <v>328</v>
      </c>
      <c r="L314" t="s">
        <v>328</v>
      </c>
      <c r="M314" t="s">
        <v>17347</v>
      </c>
      <c r="N314" t="s">
        <v>328</v>
      </c>
      <c r="O314" t="s">
        <v>328</v>
      </c>
    </row>
    <row r="315" spans="1:15">
      <c r="A315" t="s">
        <v>17250</v>
      </c>
      <c r="B315" t="s">
        <v>5124</v>
      </c>
      <c r="C315" t="s">
        <v>15793</v>
      </c>
      <c r="D315" t="s">
        <v>328</v>
      </c>
      <c r="E315" t="s">
        <v>328</v>
      </c>
      <c r="F315" t="s">
        <v>2661</v>
      </c>
      <c r="G315" t="s">
        <v>2662</v>
      </c>
      <c r="H315" t="s">
        <v>328</v>
      </c>
      <c r="I315" t="s">
        <v>328</v>
      </c>
      <c r="J315" t="s">
        <v>328</v>
      </c>
      <c r="K315" t="s">
        <v>328</v>
      </c>
      <c r="L315" t="s">
        <v>328</v>
      </c>
      <c r="M315" t="s">
        <v>15793</v>
      </c>
      <c r="N315" t="s">
        <v>328</v>
      </c>
      <c r="O315" t="s">
        <v>328</v>
      </c>
    </row>
    <row r="316" spans="1:15">
      <c r="A316">
        <v>3</v>
      </c>
      <c r="B316" t="s">
        <v>5124</v>
      </c>
      <c r="C316" t="s">
        <v>13419</v>
      </c>
      <c r="D316" t="s">
        <v>328</v>
      </c>
      <c r="E316" t="s">
        <v>328</v>
      </c>
      <c r="G316" t="s">
        <v>2593</v>
      </c>
      <c r="H316" t="s">
        <v>328</v>
      </c>
      <c r="I316" t="s">
        <v>328</v>
      </c>
      <c r="J316" t="s">
        <v>328</v>
      </c>
      <c r="K316" t="s">
        <v>328</v>
      </c>
      <c r="L316" t="s">
        <v>328</v>
      </c>
      <c r="M316" t="s">
        <v>13419</v>
      </c>
      <c r="N316" t="s">
        <v>328</v>
      </c>
      <c r="O316" t="s">
        <v>328</v>
      </c>
    </row>
    <row r="317" spans="1:15" s="28" customFormat="1">
      <c r="A317" s="28">
        <v>3</v>
      </c>
      <c r="B317" s="28" t="s">
        <v>5124</v>
      </c>
      <c r="C317" s="28" t="s">
        <v>17349</v>
      </c>
    </row>
    <row r="318" spans="1:15">
      <c r="A318" t="s">
        <v>17250</v>
      </c>
      <c r="B318" t="s">
        <v>5124</v>
      </c>
      <c r="C318" t="s">
        <v>15795</v>
      </c>
      <c r="D318" t="s">
        <v>328</v>
      </c>
      <c r="E318" t="s">
        <v>328</v>
      </c>
      <c r="F318" t="s">
        <v>2661</v>
      </c>
      <c r="G318" t="s">
        <v>2662</v>
      </c>
      <c r="H318" t="s">
        <v>328</v>
      </c>
      <c r="I318" t="s">
        <v>328</v>
      </c>
      <c r="J318" t="s">
        <v>328</v>
      </c>
      <c r="K318" t="s">
        <v>328</v>
      </c>
      <c r="L318" t="s">
        <v>328</v>
      </c>
      <c r="M318" t="s">
        <v>15795</v>
      </c>
      <c r="N318" t="s">
        <v>328</v>
      </c>
      <c r="O318" t="s">
        <v>328</v>
      </c>
    </row>
    <row r="319" spans="1:15">
      <c r="A319" t="s">
        <v>17250</v>
      </c>
      <c r="B319" t="s">
        <v>5124</v>
      </c>
      <c r="C319" t="s">
        <v>15796</v>
      </c>
      <c r="D319" t="s">
        <v>328</v>
      </c>
      <c r="E319" t="s">
        <v>328</v>
      </c>
      <c r="F319" t="s">
        <v>2585</v>
      </c>
      <c r="G319" t="s">
        <v>2588</v>
      </c>
      <c r="H319" t="s">
        <v>328</v>
      </c>
      <c r="I319" t="s">
        <v>328</v>
      </c>
      <c r="J319" t="s">
        <v>328</v>
      </c>
      <c r="K319" t="s">
        <v>328</v>
      </c>
      <c r="L319" t="s">
        <v>328</v>
      </c>
      <c r="M319" t="s">
        <v>15796</v>
      </c>
      <c r="N319" t="s">
        <v>328</v>
      </c>
      <c r="O319" t="s">
        <v>328</v>
      </c>
    </row>
    <row r="320" spans="1:15">
      <c r="A320">
        <v>3</v>
      </c>
      <c r="B320" t="s">
        <v>5172</v>
      </c>
      <c r="C320" t="s">
        <v>17350</v>
      </c>
      <c r="D320" t="s">
        <v>328</v>
      </c>
      <c r="E320" t="s">
        <v>328</v>
      </c>
      <c r="G320" t="s">
        <v>2588</v>
      </c>
      <c r="H320" t="s">
        <v>328</v>
      </c>
      <c r="I320" t="s">
        <v>328</v>
      </c>
      <c r="J320" t="s">
        <v>328</v>
      </c>
      <c r="K320" t="s">
        <v>328</v>
      </c>
      <c r="L320" t="s">
        <v>328</v>
      </c>
      <c r="M320" t="s">
        <v>17350</v>
      </c>
      <c r="N320" t="s">
        <v>328</v>
      </c>
      <c r="O320" t="s">
        <v>328</v>
      </c>
    </row>
    <row r="321" spans="1:15">
      <c r="A321">
        <v>4</v>
      </c>
      <c r="B321" t="s">
        <v>5172</v>
      </c>
      <c r="C321" t="s">
        <v>16472</v>
      </c>
      <c r="D321" t="s">
        <v>328</v>
      </c>
      <c r="E321" t="s">
        <v>328</v>
      </c>
      <c r="G321" t="s">
        <v>2588</v>
      </c>
      <c r="H321" t="s">
        <v>328</v>
      </c>
      <c r="I321" t="s">
        <v>328</v>
      </c>
      <c r="J321" t="s">
        <v>328</v>
      </c>
      <c r="K321" t="s">
        <v>328</v>
      </c>
      <c r="L321" t="s">
        <v>328</v>
      </c>
      <c r="M321" t="s">
        <v>16472</v>
      </c>
      <c r="N321" t="s">
        <v>328</v>
      </c>
      <c r="O321" t="s">
        <v>328</v>
      </c>
    </row>
    <row r="322" spans="1:15">
      <c r="A322">
        <v>4</v>
      </c>
      <c r="B322" t="s">
        <v>5186</v>
      </c>
      <c r="C322" t="s">
        <v>17351</v>
      </c>
      <c r="D322" t="s">
        <v>328</v>
      </c>
      <c r="E322" t="s">
        <v>328</v>
      </c>
      <c r="G322" t="s">
        <v>2588</v>
      </c>
      <c r="H322" t="s">
        <v>328</v>
      </c>
      <c r="I322" t="s">
        <v>328</v>
      </c>
      <c r="J322" t="s">
        <v>328</v>
      </c>
      <c r="K322" t="s">
        <v>328</v>
      </c>
      <c r="L322" t="s">
        <v>328</v>
      </c>
      <c r="M322" t="s">
        <v>17351</v>
      </c>
      <c r="N322" t="s">
        <v>328</v>
      </c>
      <c r="O322" t="s">
        <v>328</v>
      </c>
    </row>
    <row r="323" spans="1:15">
      <c r="A323">
        <v>3</v>
      </c>
      <c r="B323" t="s">
        <v>5186</v>
      </c>
      <c r="C323" t="s">
        <v>17352</v>
      </c>
      <c r="D323" t="s">
        <v>328</v>
      </c>
      <c r="E323" t="s">
        <v>328</v>
      </c>
      <c r="G323" t="s">
        <v>2588</v>
      </c>
      <c r="H323" t="s">
        <v>328</v>
      </c>
      <c r="I323" t="s">
        <v>328</v>
      </c>
      <c r="J323" t="s">
        <v>328</v>
      </c>
      <c r="K323" t="s">
        <v>328</v>
      </c>
      <c r="L323" t="s">
        <v>328</v>
      </c>
      <c r="M323" t="s">
        <v>17352</v>
      </c>
      <c r="N323" t="s">
        <v>328</v>
      </c>
      <c r="O323" t="s">
        <v>328</v>
      </c>
    </row>
    <row r="324" spans="1:15">
      <c r="A324" t="s">
        <v>17250</v>
      </c>
      <c r="B324" t="s">
        <v>5186</v>
      </c>
      <c r="C324" t="s">
        <v>15870</v>
      </c>
      <c r="D324" t="s">
        <v>328</v>
      </c>
      <c r="E324" t="s">
        <v>328</v>
      </c>
      <c r="F324" t="s">
        <v>2592</v>
      </c>
      <c r="G324" t="s">
        <v>2593</v>
      </c>
      <c r="H324" t="s">
        <v>328</v>
      </c>
      <c r="I324" t="s">
        <v>328</v>
      </c>
      <c r="J324" t="s">
        <v>328</v>
      </c>
      <c r="K324" t="s">
        <v>328</v>
      </c>
      <c r="L324" t="s">
        <v>328</v>
      </c>
      <c r="M324" t="s">
        <v>15871</v>
      </c>
      <c r="N324" t="s">
        <v>328</v>
      </c>
      <c r="O324" t="s">
        <v>328</v>
      </c>
    </row>
    <row r="325" spans="1:15">
      <c r="A325">
        <v>4</v>
      </c>
      <c r="B325" t="s">
        <v>5186</v>
      </c>
      <c r="C325" t="s">
        <v>6526</v>
      </c>
      <c r="D325" t="s">
        <v>328</v>
      </c>
      <c r="E325" t="s">
        <v>328</v>
      </c>
      <c r="G325" t="s">
        <v>2662</v>
      </c>
      <c r="H325" t="s">
        <v>328</v>
      </c>
      <c r="I325" t="s">
        <v>328</v>
      </c>
      <c r="J325" t="s">
        <v>328</v>
      </c>
      <c r="K325" t="s">
        <v>328</v>
      </c>
      <c r="L325" t="s">
        <v>328</v>
      </c>
      <c r="M325" t="s">
        <v>12995</v>
      </c>
      <c r="N325" t="s">
        <v>328</v>
      </c>
      <c r="O325" t="s">
        <v>328</v>
      </c>
    </row>
    <row r="326" spans="1:15">
      <c r="A326">
        <v>3</v>
      </c>
      <c r="B326" t="s">
        <v>5186</v>
      </c>
      <c r="C326" t="s">
        <v>17353</v>
      </c>
      <c r="D326" t="s">
        <v>328</v>
      </c>
      <c r="E326" t="s">
        <v>328</v>
      </c>
      <c r="G326" t="s">
        <v>2593</v>
      </c>
      <c r="H326" t="s">
        <v>328</v>
      </c>
      <c r="I326" t="s">
        <v>328</v>
      </c>
      <c r="J326" t="s">
        <v>328</v>
      </c>
      <c r="K326" t="s">
        <v>328</v>
      </c>
      <c r="L326" t="s">
        <v>328</v>
      </c>
      <c r="M326" t="s">
        <v>17353</v>
      </c>
      <c r="N326" t="s">
        <v>328</v>
      </c>
      <c r="O326" t="s">
        <v>328</v>
      </c>
    </row>
    <row r="327" spans="1:15">
      <c r="A327">
        <v>3</v>
      </c>
      <c r="B327" t="s">
        <v>5186</v>
      </c>
      <c r="C327" t="s">
        <v>17354</v>
      </c>
      <c r="D327" t="s">
        <v>328</v>
      </c>
      <c r="E327" t="s">
        <v>328</v>
      </c>
      <c r="G327" t="s">
        <v>2588</v>
      </c>
      <c r="H327" t="s">
        <v>328</v>
      </c>
      <c r="I327" t="s">
        <v>328</v>
      </c>
      <c r="J327" t="s">
        <v>328</v>
      </c>
      <c r="K327" t="s">
        <v>328</v>
      </c>
      <c r="L327" t="s">
        <v>328</v>
      </c>
      <c r="M327" t="s">
        <v>17354</v>
      </c>
      <c r="N327" t="s">
        <v>328</v>
      </c>
      <c r="O327" t="s">
        <v>328</v>
      </c>
    </row>
    <row r="328" spans="1:15">
      <c r="A328">
        <v>3</v>
      </c>
      <c r="B328" t="s">
        <v>5186</v>
      </c>
      <c r="C328" t="s">
        <v>2659</v>
      </c>
      <c r="D328" t="s">
        <v>328</v>
      </c>
      <c r="E328" t="s">
        <v>328</v>
      </c>
      <c r="G328" t="s">
        <v>2659</v>
      </c>
      <c r="H328" t="s">
        <v>328</v>
      </c>
      <c r="I328" t="s">
        <v>328</v>
      </c>
      <c r="J328" t="s">
        <v>328</v>
      </c>
      <c r="K328" t="s">
        <v>328</v>
      </c>
      <c r="L328" t="s">
        <v>328</v>
      </c>
      <c r="M328" t="s">
        <v>2659</v>
      </c>
      <c r="N328" t="s">
        <v>328</v>
      </c>
      <c r="O328" t="s">
        <v>328</v>
      </c>
    </row>
    <row r="329" spans="1:15">
      <c r="A329" t="s">
        <v>17250</v>
      </c>
      <c r="B329" t="s">
        <v>3420</v>
      </c>
      <c r="C329" t="s">
        <v>16302</v>
      </c>
      <c r="D329" t="s">
        <v>328</v>
      </c>
      <c r="E329" t="s">
        <v>328</v>
      </c>
      <c r="F329" t="s">
        <v>2592</v>
      </c>
      <c r="G329" t="s">
        <v>2593</v>
      </c>
      <c r="H329" t="s">
        <v>328</v>
      </c>
      <c r="I329" t="s">
        <v>328</v>
      </c>
      <c r="J329" t="s">
        <v>328</v>
      </c>
      <c r="K329" t="s">
        <v>328</v>
      </c>
      <c r="L329" t="s">
        <v>328</v>
      </c>
      <c r="M329" t="s">
        <v>16303</v>
      </c>
      <c r="N329" t="s">
        <v>328</v>
      </c>
      <c r="O329" t="s">
        <v>328</v>
      </c>
    </row>
    <row r="330" spans="1:15">
      <c r="A330" t="s">
        <v>17250</v>
      </c>
      <c r="B330" t="s">
        <v>3420</v>
      </c>
      <c r="C330" t="s">
        <v>16304</v>
      </c>
      <c r="D330" t="s">
        <v>328</v>
      </c>
      <c r="E330" t="s">
        <v>328</v>
      </c>
      <c r="F330" t="s">
        <v>2592</v>
      </c>
      <c r="G330" t="s">
        <v>2593</v>
      </c>
      <c r="H330" t="s">
        <v>328</v>
      </c>
      <c r="I330" t="s">
        <v>328</v>
      </c>
      <c r="J330" t="s">
        <v>328</v>
      </c>
      <c r="K330" t="s">
        <v>328</v>
      </c>
      <c r="L330" t="s">
        <v>328</v>
      </c>
      <c r="M330" t="s">
        <v>16305</v>
      </c>
      <c r="N330" t="s">
        <v>328</v>
      </c>
      <c r="O330" t="s">
        <v>328</v>
      </c>
    </row>
    <row r="331" spans="1:15">
      <c r="A331" t="s">
        <v>17250</v>
      </c>
      <c r="B331" t="s">
        <v>3420</v>
      </c>
      <c r="C331" t="s">
        <v>16306</v>
      </c>
      <c r="D331" t="s">
        <v>328</v>
      </c>
      <c r="E331" t="s">
        <v>328</v>
      </c>
      <c r="F331" t="s">
        <v>2661</v>
      </c>
      <c r="G331" t="s">
        <v>2662</v>
      </c>
      <c r="H331" t="s">
        <v>328</v>
      </c>
      <c r="I331" t="s">
        <v>328</v>
      </c>
      <c r="J331" t="s">
        <v>328</v>
      </c>
      <c r="K331" t="s">
        <v>328</v>
      </c>
      <c r="L331" t="s">
        <v>328</v>
      </c>
      <c r="M331" t="s">
        <v>16306</v>
      </c>
      <c r="N331" t="s">
        <v>328</v>
      </c>
      <c r="O331" t="s">
        <v>328</v>
      </c>
    </row>
    <row r="332" spans="1:15">
      <c r="A332">
        <v>4</v>
      </c>
      <c r="B332" t="s">
        <v>3420</v>
      </c>
      <c r="C332" t="s">
        <v>14153</v>
      </c>
      <c r="D332" t="s">
        <v>328</v>
      </c>
      <c r="E332" t="s">
        <v>328</v>
      </c>
      <c r="F332" t="s">
        <v>2661</v>
      </c>
      <c r="G332" t="s">
        <v>2662</v>
      </c>
      <c r="H332" t="s">
        <v>328</v>
      </c>
      <c r="I332" t="s">
        <v>328</v>
      </c>
      <c r="J332" t="s">
        <v>328</v>
      </c>
      <c r="K332" t="s">
        <v>328</v>
      </c>
      <c r="L332" t="s">
        <v>328</v>
      </c>
      <c r="M332" t="s">
        <v>14153</v>
      </c>
      <c r="N332" t="s">
        <v>328</v>
      </c>
      <c r="O332" t="s">
        <v>328</v>
      </c>
    </row>
    <row r="333" spans="1:15">
      <c r="A333" t="s">
        <v>17250</v>
      </c>
      <c r="B333" t="s">
        <v>3420</v>
      </c>
      <c r="C333" t="s">
        <v>16307</v>
      </c>
      <c r="D333" t="s">
        <v>328</v>
      </c>
      <c r="E333" t="s">
        <v>328</v>
      </c>
      <c r="F333" t="s">
        <v>2661</v>
      </c>
      <c r="G333" t="s">
        <v>2662</v>
      </c>
      <c r="H333" t="s">
        <v>328</v>
      </c>
      <c r="I333" t="s">
        <v>328</v>
      </c>
      <c r="J333" t="s">
        <v>328</v>
      </c>
      <c r="K333" t="s">
        <v>328</v>
      </c>
      <c r="L333" t="s">
        <v>328</v>
      </c>
      <c r="M333" t="s">
        <v>16307</v>
      </c>
      <c r="N333" t="s">
        <v>328</v>
      </c>
      <c r="O333" t="s">
        <v>328</v>
      </c>
    </row>
    <row r="334" spans="1:15">
      <c r="A334">
        <v>4</v>
      </c>
      <c r="B334" t="s">
        <v>3420</v>
      </c>
      <c r="C334" t="s">
        <v>17355</v>
      </c>
      <c r="D334" t="s">
        <v>328</v>
      </c>
      <c r="E334" t="s">
        <v>328</v>
      </c>
      <c r="F334" t="s">
        <v>2661</v>
      </c>
      <c r="G334" t="s">
        <v>2662</v>
      </c>
      <c r="H334" t="s">
        <v>328</v>
      </c>
      <c r="I334" t="s">
        <v>328</v>
      </c>
      <c r="J334" t="s">
        <v>328</v>
      </c>
      <c r="K334" t="s">
        <v>328</v>
      </c>
      <c r="L334" t="s">
        <v>328</v>
      </c>
      <c r="M334" t="s">
        <v>17355</v>
      </c>
      <c r="N334" t="s">
        <v>328</v>
      </c>
      <c r="O334" t="s">
        <v>328</v>
      </c>
    </row>
    <row r="335" spans="1:15">
      <c r="A335" t="s">
        <v>17250</v>
      </c>
      <c r="B335" t="s">
        <v>3420</v>
      </c>
      <c r="C335" t="s">
        <v>16308</v>
      </c>
      <c r="D335" t="s">
        <v>328</v>
      </c>
      <c r="E335" t="s">
        <v>328</v>
      </c>
      <c r="F335" t="s">
        <v>2661</v>
      </c>
      <c r="G335" t="s">
        <v>2662</v>
      </c>
      <c r="H335" t="s">
        <v>328</v>
      </c>
      <c r="I335" t="s">
        <v>328</v>
      </c>
      <c r="J335" t="s">
        <v>328</v>
      </c>
      <c r="K335" t="s">
        <v>328</v>
      </c>
      <c r="L335" t="s">
        <v>328</v>
      </c>
      <c r="M335" t="s">
        <v>16308</v>
      </c>
      <c r="N335" t="s">
        <v>328</v>
      </c>
      <c r="O335" t="s">
        <v>328</v>
      </c>
    </row>
    <row r="336" spans="1:15">
      <c r="A336" t="s">
        <v>17250</v>
      </c>
      <c r="B336" t="s">
        <v>3420</v>
      </c>
      <c r="C336" t="s">
        <v>16309</v>
      </c>
      <c r="D336" t="s">
        <v>328</v>
      </c>
      <c r="E336" t="s">
        <v>328</v>
      </c>
      <c r="F336" t="s">
        <v>2661</v>
      </c>
      <c r="G336" t="s">
        <v>2662</v>
      </c>
      <c r="H336" t="s">
        <v>328</v>
      </c>
      <c r="I336" t="s">
        <v>328</v>
      </c>
      <c r="J336" t="s">
        <v>328</v>
      </c>
      <c r="K336" t="s">
        <v>328</v>
      </c>
      <c r="L336" t="s">
        <v>328</v>
      </c>
      <c r="M336" t="s">
        <v>16309</v>
      </c>
      <c r="N336" t="s">
        <v>328</v>
      </c>
      <c r="O336" t="s">
        <v>328</v>
      </c>
    </row>
    <row r="337" spans="1:15">
      <c r="A337" t="s">
        <v>17250</v>
      </c>
      <c r="B337" t="s">
        <v>3420</v>
      </c>
      <c r="C337" t="s">
        <v>16310</v>
      </c>
      <c r="D337" t="s">
        <v>328</v>
      </c>
      <c r="E337" t="s">
        <v>328</v>
      </c>
      <c r="F337" t="s">
        <v>2661</v>
      </c>
      <c r="G337" t="s">
        <v>2662</v>
      </c>
      <c r="H337" t="s">
        <v>328</v>
      </c>
      <c r="I337" t="s">
        <v>328</v>
      </c>
      <c r="J337" t="s">
        <v>328</v>
      </c>
      <c r="K337" t="s">
        <v>328</v>
      </c>
      <c r="L337" t="s">
        <v>328</v>
      </c>
      <c r="M337" t="s">
        <v>16310</v>
      </c>
      <c r="N337" t="s">
        <v>328</v>
      </c>
      <c r="O337" t="s">
        <v>328</v>
      </c>
    </row>
    <row r="338" spans="1:15">
      <c r="A338" t="s">
        <v>17250</v>
      </c>
      <c r="B338" t="s">
        <v>3420</v>
      </c>
      <c r="C338" t="s">
        <v>16311</v>
      </c>
      <c r="D338" t="s">
        <v>328</v>
      </c>
      <c r="E338" t="s">
        <v>328</v>
      </c>
      <c r="F338" t="s">
        <v>2661</v>
      </c>
      <c r="G338" t="s">
        <v>2662</v>
      </c>
      <c r="H338" t="s">
        <v>328</v>
      </c>
      <c r="I338" t="s">
        <v>328</v>
      </c>
      <c r="J338" t="s">
        <v>328</v>
      </c>
      <c r="K338" t="s">
        <v>328</v>
      </c>
      <c r="L338" t="s">
        <v>328</v>
      </c>
      <c r="M338" t="s">
        <v>16311</v>
      </c>
      <c r="N338" t="s">
        <v>328</v>
      </c>
      <c r="O338" t="s">
        <v>328</v>
      </c>
    </row>
    <row r="339" spans="1:15">
      <c r="A339">
        <v>3</v>
      </c>
      <c r="B339" t="s">
        <v>3420</v>
      </c>
      <c r="C339" t="s">
        <v>17356</v>
      </c>
      <c r="D339" t="s">
        <v>328</v>
      </c>
      <c r="E339" t="s">
        <v>328</v>
      </c>
      <c r="F339" t="s">
        <v>2658</v>
      </c>
      <c r="G339" t="s">
        <v>2662</v>
      </c>
      <c r="H339" t="s">
        <v>328</v>
      </c>
      <c r="I339" t="s">
        <v>328</v>
      </c>
      <c r="J339" t="s">
        <v>328</v>
      </c>
      <c r="K339" t="s">
        <v>328</v>
      </c>
      <c r="L339" t="s">
        <v>328</v>
      </c>
      <c r="M339" t="s">
        <v>17356</v>
      </c>
      <c r="N339" t="s">
        <v>328</v>
      </c>
      <c r="O339" t="s">
        <v>328</v>
      </c>
    </row>
    <row r="340" spans="1:15">
      <c r="A340" t="s">
        <v>17250</v>
      </c>
      <c r="B340" t="s">
        <v>3420</v>
      </c>
      <c r="C340" t="s">
        <v>16312</v>
      </c>
      <c r="D340" t="s">
        <v>328</v>
      </c>
      <c r="E340" t="s">
        <v>328</v>
      </c>
      <c r="F340" t="s">
        <v>2585</v>
      </c>
      <c r="G340" t="s">
        <v>2588</v>
      </c>
      <c r="H340" t="s">
        <v>328</v>
      </c>
      <c r="I340" t="s">
        <v>16313</v>
      </c>
      <c r="J340" t="s">
        <v>328</v>
      </c>
      <c r="K340" t="s">
        <v>328</v>
      </c>
      <c r="L340" t="s">
        <v>328</v>
      </c>
      <c r="M340" t="s">
        <v>16314</v>
      </c>
      <c r="N340" t="s">
        <v>328</v>
      </c>
      <c r="O340" t="s">
        <v>328</v>
      </c>
    </row>
    <row r="341" spans="1:15">
      <c r="A341">
        <v>3</v>
      </c>
      <c r="B341" t="s">
        <v>3420</v>
      </c>
      <c r="C341" t="s">
        <v>16314</v>
      </c>
      <c r="D341" t="s">
        <v>328</v>
      </c>
      <c r="E341" t="s">
        <v>328</v>
      </c>
      <c r="F341" t="s">
        <v>2585</v>
      </c>
      <c r="G341" t="s">
        <v>2588</v>
      </c>
      <c r="H341" t="s">
        <v>328</v>
      </c>
      <c r="I341" t="s">
        <v>16313</v>
      </c>
      <c r="J341" t="s">
        <v>328</v>
      </c>
      <c r="K341" t="s">
        <v>328</v>
      </c>
      <c r="L341" t="s">
        <v>328</v>
      </c>
      <c r="M341" t="s">
        <v>16314</v>
      </c>
      <c r="N341" t="s">
        <v>328</v>
      </c>
      <c r="O341" t="s">
        <v>328</v>
      </c>
    </row>
    <row r="342" spans="1:15">
      <c r="A342" t="s">
        <v>17250</v>
      </c>
      <c r="B342" t="s">
        <v>3420</v>
      </c>
      <c r="C342" t="s">
        <v>16315</v>
      </c>
      <c r="D342" t="s">
        <v>328</v>
      </c>
      <c r="E342" t="s">
        <v>328</v>
      </c>
      <c r="F342" t="s">
        <v>2661</v>
      </c>
      <c r="G342" t="s">
        <v>2662</v>
      </c>
      <c r="H342" t="s">
        <v>328</v>
      </c>
      <c r="I342" t="s">
        <v>328</v>
      </c>
      <c r="J342" t="s">
        <v>328</v>
      </c>
      <c r="K342" t="s">
        <v>328</v>
      </c>
      <c r="L342" t="s">
        <v>328</v>
      </c>
      <c r="M342" t="s">
        <v>16316</v>
      </c>
      <c r="N342" t="s">
        <v>328</v>
      </c>
      <c r="O342" t="s">
        <v>328</v>
      </c>
    </row>
    <row r="343" spans="1:15">
      <c r="A343" t="s">
        <v>17250</v>
      </c>
      <c r="B343" t="s">
        <v>3420</v>
      </c>
      <c r="C343" t="s">
        <v>16317</v>
      </c>
      <c r="D343" t="s">
        <v>328</v>
      </c>
      <c r="E343" t="s">
        <v>328</v>
      </c>
      <c r="F343" t="s">
        <v>2661</v>
      </c>
      <c r="G343" t="s">
        <v>2662</v>
      </c>
      <c r="H343" t="s">
        <v>328</v>
      </c>
      <c r="I343" t="s">
        <v>328</v>
      </c>
      <c r="J343" t="s">
        <v>328</v>
      </c>
      <c r="K343" t="s">
        <v>328</v>
      </c>
      <c r="L343" t="s">
        <v>328</v>
      </c>
      <c r="M343" t="s">
        <v>16317</v>
      </c>
      <c r="N343" t="s">
        <v>328</v>
      </c>
      <c r="O343" t="s">
        <v>328</v>
      </c>
    </row>
    <row r="344" spans="1:15">
      <c r="A344" t="s">
        <v>17250</v>
      </c>
      <c r="B344" t="s">
        <v>3420</v>
      </c>
      <c r="C344" t="s">
        <v>16319</v>
      </c>
      <c r="D344" t="s">
        <v>328</v>
      </c>
      <c r="E344" t="s">
        <v>328</v>
      </c>
      <c r="F344" t="s">
        <v>2592</v>
      </c>
      <c r="G344" t="s">
        <v>2593</v>
      </c>
      <c r="H344" t="s">
        <v>328</v>
      </c>
      <c r="I344" t="s">
        <v>328</v>
      </c>
      <c r="J344" t="s">
        <v>328</v>
      </c>
      <c r="K344" t="s">
        <v>328</v>
      </c>
      <c r="L344" t="s">
        <v>328</v>
      </c>
      <c r="M344" t="s">
        <v>16320</v>
      </c>
      <c r="N344" t="s">
        <v>328</v>
      </c>
      <c r="O344" t="s">
        <v>328</v>
      </c>
    </row>
    <row r="345" spans="1:15">
      <c r="A345" t="s">
        <v>17250</v>
      </c>
      <c r="B345" t="s">
        <v>3420</v>
      </c>
      <c r="C345" t="s">
        <v>16318</v>
      </c>
      <c r="D345" t="s">
        <v>328</v>
      </c>
      <c r="E345" t="s">
        <v>328</v>
      </c>
      <c r="F345" t="s">
        <v>2661</v>
      </c>
      <c r="G345" t="s">
        <v>2662</v>
      </c>
      <c r="H345" t="s">
        <v>328</v>
      </c>
      <c r="I345" t="s">
        <v>328</v>
      </c>
      <c r="J345" t="s">
        <v>328</v>
      </c>
      <c r="K345" t="s">
        <v>328</v>
      </c>
      <c r="L345" t="s">
        <v>328</v>
      </c>
      <c r="M345" t="s">
        <v>16318</v>
      </c>
      <c r="N345" t="s">
        <v>328</v>
      </c>
      <c r="O345" t="s">
        <v>328</v>
      </c>
    </row>
    <row r="346" spans="1:15">
      <c r="A346" t="s">
        <v>17250</v>
      </c>
      <c r="B346" t="s">
        <v>3420</v>
      </c>
      <c r="C346" t="s">
        <v>16321</v>
      </c>
      <c r="D346" t="s">
        <v>328</v>
      </c>
      <c r="E346" t="s">
        <v>328</v>
      </c>
      <c r="F346" t="s">
        <v>2585</v>
      </c>
      <c r="G346" t="s">
        <v>2588</v>
      </c>
      <c r="H346" t="s">
        <v>328</v>
      </c>
      <c r="I346" t="s">
        <v>328</v>
      </c>
      <c r="J346" t="s">
        <v>328</v>
      </c>
      <c r="K346" t="s">
        <v>328</v>
      </c>
      <c r="L346" t="s">
        <v>328</v>
      </c>
      <c r="M346" t="s">
        <v>16321</v>
      </c>
      <c r="N346" t="s">
        <v>328</v>
      </c>
      <c r="O346" t="s">
        <v>328</v>
      </c>
    </row>
    <row r="347" spans="1:15">
      <c r="A347">
        <v>4</v>
      </c>
      <c r="B347" t="s">
        <v>3420</v>
      </c>
      <c r="C347" t="s">
        <v>17357</v>
      </c>
      <c r="D347" t="s">
        <v>328</v>
      </c>
      <c r="E347" t="s">
        <v>328</v>
      </c>
      <c r="F347" t="s">
        <v>2661</v>
      </c>
      <c r="G347" t="s">
        <v>2662</v>
      </c>
      <c r="H347" t="s">
        <v>328</v>
      </c>
      <c r="I347" t="s">
        <v>328</v>
      </c>
      <c r="J347" t="s">
        <v>328</v>
      </c>
      <c r="K347" t="s">
        <v>328</v>
      </c>
      <c r="L347" t="s">
        <v>328</v>
      </c>
      <c r="M347" t="s">
        <v>17357</v>
      </c>
      <c r="N347" t="s">
        <v>328</v>
      </c>
      <c r="O347" t="s">
        <v>328</v>
      </c>
    </row>
    <row r="348" spans="1:15">
      <c r="A348" t="s">
        <v>17250</v>
      </c>
      <c r="B348" t="s">
        <v>3420</v>
      </c>
      <c r="C348" t="s">
        <v>16322</v>
      </c>
      <c r="D348" t="s">
        <v>328</v>
      </c>
      <c r="E348" t="s">
        <v>328</v>
      </c>
      <c r="F348" t="s">
        <v>2661</v>
      </c>
      <c r="G348" t="s">
        <v>2662</v>
      </c>
      <c r="H348" t="s">
        <v>328</v>
      </c>
      <c r="I348" t="s">
        <v>328</v>
      </c>
      <c r="J348" t="s">
        <v>328</v>
      </c>
      <c r="K348" t="s">
        <v>328</v>
      </c>
      <c r="L348" t="s">
        <v>328</v>
      </c>
      <c r="M348" t="s">
        <v>16322</v>
      </c>
      <c r="N348" t="s">
        <v>328</v>
      </c>
      <c r="O348" t="s">
        <v>328</v>
      </c>
    </row>
    <row r="349" spans="1:15">
      <c r="A349" t="s">
        <v>17250</v>
      </c>
      <c r="B349" t="s">
        <v>3420</v>
      </c>
      <c r="C349" t="s">
        <v>16323</v>
      </c>
      <c r="D349" t="s">
        <v>328</v>
      </c>
      <c r="E349" t="s">
        <v>328</v>
      </c>
      <c r="F349" t="s">
        <v>2661</v>
      </c>
      <c r="G349" t="s">
        <v>2662</v>
      </c>
      <c r="H349" t="s">
        <v>328</v>
      </c>
      <c r="I349" t="s">
        <v>328</v>
      </c>
      <c r="J349" t="s">
        <v>328</v>
      </c>
      <c r="K349" t="s">
        <v>328</v>
      </c>
      <c r="L349" t="s">
        <v>328</v>
      </c>
      <c r="M349" t="s">
        <v>16323</v>
      </c>
      <c r="N349" t="s">
        <v>328</v>
      </c>
      <c r="O349" t="s">
        <v>328</v>
      </c>
    </row>
    <row r="350" spans="1:15">
      <c r="A350">
        <v>4</v>
      </c>
      <c r="B350" t="s">
        <v>3420</v>
      </c>
      <c r="C350" t="s">
        <v>17358</v>
      </c>
      <c r="D350" t="s">
        <v>328</v>
      </c>
      <c r="E350" t="s">
        <v>328</v>
      </c>
      <c r="F350" t="s">
        <v>2585</v>
      </c>
      <c r="G350" t="s">
        <v>2588</v>
      </c>
      <c r="H350" t="s">
        <v>328</v>
      </c>
      <c r="I350" t="s">
        <v>328</v>
      </c>
      <c r="J350" t="s">
        <v>328</v>
      </c>
      <c r="K350" t="s">
        <v>328</v>
      </c>
      <c r="L350" t="s">
        <v>328</v>
      </c>
      <c r="M350" t="s">
        <v>17358</v>
      </c>
      <c r="N350" t="s">
        <v>328</v>
      </c>
      <c r="O350" t="s">
        <v>328</v>
      </c>
    </row>
    <row r="351" spans="1:15">
      <c r="A351" t="s">
        <v>17250</v>
      </c>
      <c r="B351" t="s">
        <v>3420</v>
      </c>
      <c r="C351" t="s">
        <v>16324</v>
      </c>
      <c r="D351" t="s">
        <v>328</v>
      </c>
      <c r="E351" t="s">
        <v>328</v>
      </c>
      <c r="F351" t="s">
        <v>2661</v>
      </c>
      <c r="G351" t="s">
        <v>2662</v>
      </c>
      <c r="H351" t="s">
        <v>328</v>
      </c>
      <c r="I351" t="s">
        <v>328</v>
      </c>
      <c r="J351" t="s">
        <v>328</v>
      </c>
      <c r="K351" t="s">
        <v>328</v>
      </c>
      <c r="L351" t="s">
        <v>328</v>
      </c>
      <c r="M351" t="s">
        <v>16324</v>
      </c>
      <c r="N351" t="s">
        <v>328</v>
      </c>
      <c r="O351" t="s">
        <v>328</v>
      </c>
    </row>
    <row r="352" spans="1:15">
      <c r="A352" t="s">
        <v>17250</v>
      </c>
      <c r="B352" t="s">
        <v>3420</v>
      </c>
      <c r="C352" t="s">
        <v>16325</v>
      </c>
      <c r="D352" t="s">
        <v>328</v>
      </c>
      <c r="E352" t="s">
        <v>328</v>
      </c>
      <c r="F352" t="s">
        <v>2592</v>
      </c>
      <c r="G352" t="s">
        <v>2593</v>
      </c>
      <c r="H352" t="s">
        <v>328</v>
      </c>
      <c r="I352" t="s">
        <v>328</v>
      </c>
      <c r="J352" t="s">
        <v>328</v>
      </c>
      <c r="K352" t="s">
        <v>328</v>
      </c>
      <c r="L352" t="s">
        <v>328</v>
      </c>
      <c r="M352" t="s">
        <v>16326</v>
      </c>
      <c r="N352" t="s">
        <v>328</v>
      </c>
      <c r="O352" t="s">
        <v>328</v>
      </c>
    </row>
    <row r="353" spans="1:16">
      <c r="A353" t="s">
        <v>17250</v>
      </c>
      <c r="B353" t="s">
        <v>3420</v>
      </c>
      <c r="C353" t="s">
        <v>16327</v>
      </c>
      <c r="D353" t="s">
        <v>328</v>
      </c>
      <c r="E353" t="s">
        <v>328</v>
      </c>
      <c r="F353" t="s">
        <v>2592</v>
      </c>
      <c r="G353" t="s">
        <v>2593</v>
      </c>
      <c r="H353" t="s">
        <v>328</v>
      </c>
      <c r="I353" t="s">
        <v>328</v>
      </c>
      <c r="J353" t="s">
        <v>328</v>
      </c>
      <c r="K353" t="s">
        <v>328</v>
      </c>
      <c r="L353" t="s">
        <v>328</v>
      </c>
      <c r="M353" t="s">
        <v>16328</v>
      </c>
      <c r="N353" t="s">
        <v>328</v>
      </c>
      <c r="O353" t="s">
        <v>328</v>
      </c>
    </row>
    <row r="354" spans="1:16">
      <c r="A354">
        <v>4</v>
      </c>
      <c r="B354" t="s">
        <v>3420</v>
      </c>
      <c r="C354" t="s">
        <v>17359</v>
      </c>
      <c r="D354" t="s">
        <v>328</v>
      </c>
      <c r="E354" t="s">
        <v>328</v>
      </c>
      <c r="F354" t="s">
        <v>2661</v>
      </c>
      <c r="G354" t="s">
        <v>2662</v>
      </c>
      <c r="H354" t="s">
        <v>328</v>
      </c>
      <c r="I354" t="s">
        <v>328</v>
      </c>
      <c r="J354" t="s">
        <v>328</v>
      </c>
      <c r="K354" t="s">
        <v>328</v>
      </c>
      <c r="L354" t="s">
        <v>328</v>
      </c>
      <c r="M354" t="s">
        <v>17359</v>
      </c>
    </row>
    <row r="355" spans="1:16">
      <c r="A355" t="s">
        <v>17250</v>
      </c>
      <c r="B355" t="s">
        <v>3420</v>
      </c>
      <c r="C355" t="s">
        <v>16329</v>
      </c>
      <c r="D355" t="s">
        <v>328</v>
      </c>
      <c r="E355" t="s">
        <v>328</v>
      </c>
      <c r="F355" t="s">
        <v>2661</v>
      </c>
      <c r="G355" t="s">
        <v>2662</v>
      </c>
      <c r="H355" t="s">
        <v>328</v>
      </c>
      <c r="I355" t="s">
        <v>328</v>
      </c>
      <c r="J355" t="s">
        <v>328</v>
      </c>
      <c r="K355" t="s">
        <v>328</v>
      </c>
      <c r="L355" t="s">
        <v>328</v>
      </c>
      <c r="M355" t="s">
        <v>16330</v>
      </c>
      <c r="N355" t="s">
        <v>328</v>
      </c>
      <c r="O355" t="s">
        <v>328</v>
      </c>
    </row>
    <row r="356" spans="1:16">
      <c r="A356">
        <v>3</v>
      </c>
      <c r="B356" t="s">
        <v>3420</v>
      </c>
      <c r="C356" t="s">
        <v>16330</v>
      </c>
      <c r="D356" t="s">
        <v>328</v>
      </c>
      <c r="E356" t="s">
        <v>328</v>
      </c>
      <c r="F356" t="s">
        <v>2661</v>
      </c>
      <c r="G356" t="s">
        <v>2662</v>
      </c>
      <c r="H356" t="s">
        <v>328</v>
      </c>
      <c r="I356" t="s">
        <v>328</v>
      </c>
      <c r="J356" t="s">
        <v>328</v>
      </c>
      <c r="K356" t="s">
        <v>328</v>
      </c>
      <c r="L356" t="s">
        <v>328</v>
      </c>
      <c r="M356" t="s">
        <v>16330</v>
      </c>
      <c r="N356" t="s">
        <v>328</v>
      </c>
      <c r="O356" t="s">
        <v>328</v>
      </c>
    </row>
    <row r="357" spans="1:16">
      <c r="A357">
        <v>3</v>
      </c>
      <c r="B357" t="s">
        <v>3420</v>
      </c>
      <c r="C357" t="s">
        <v>17360</v>
      </c>
      <c r="D357" t="s">
        <v>328</v>
      </c>
      <c r="E357" t="s">
        <v>328</v>
      </c>
      <c r="F357" t="s">
        <v>2658</v>
      </c>
      <c r="G357" t="s">
        <v>2662</v>
      </c>
      <c r="H357" t="s">
        <v>328</v>
      </c>
      <c r="I357" t="s">
        <v>328</v>
      </c>
      <c r="J357" t="s">
        <v>328</v>
      </c>
      <c r="K357" t="s">
        <v>328</v>
      </c>
      <c r="L357" t="s">
        <v>328</v>
      </c>
      <c r="M357" t="s">
        <v>16330</v>
      </c>
      <c r="N357" t="s">
        <v>328</v>
      </c>
      <c r="O357" t="s">
        <v>328</v>
      </c>
    </row>
    <row r="358" spans="1:16">
      <c r="A358" t="s">
        <v>17250</v>
      </c>
      <c r="B358" t="s">
        <v>3420</v>
      </c>
      <c r="C358" t="s">
        <v>14169</v>
      </c>
      <c r="D358" t="s">
        <v>328</v>
      </c>
      <c r="E358" t="s">
        <v>328</v>
      </c>
      <c r="F358" t="s">
        <v>2661</v>
      </c>
      <c r="G358" t="s">
        <v>2662</v>
      </c>
      <c r="H358" t="s">
        <v>328</v>
      </c>
      <c r="I358" t="s">
        <v>328</v>
      </c>
      <c r="J358" t="s">
        <v>328</v>
      </c>
      <c r="K358" t="s">
        <v>328</v>
      </c>
      <c r="L358" t="s">
        <v>328</v>
      </c>
      <c r="M358" t="s">
        <v>14170</v>
      </c>
      <c r="N358" t="s">
        <v>328</v>
      </c>
      <c r="O358" t="s">
        <v>328</v>
      </c>
    </row>
    <row r="359" spans="1:16">
      <c r="A359">
        <v>3</v>
      </c>
      <c r="B359" t="s">
        <v>3420</v>
      </c>
      <c r="C359" t="s">
        <v>14170</v>
      </c>
      <c r="D359" t="s">
        <v>328</v>
      </c>
      <c r="E359" t="s">
        <v>328</v>
      </c>
      <c r="F359" t="s">
        <v>2661</v>
      </c>
      <c r="G359" t="s">
        <v>2662</v>
      </c>
      <c r="H359" t="s">
        <v>328</v>
      </c>
      <c r="I359" t="s">
        <v>328</v>
      </c>
      <c r="J359" t="s">
        <v>328</v>
      </c>
      <c r="K359" t="s">
        <v>328</v>
      </c>
      <c r="L359" t="s">
        <v>328</v>
      </c>
      <c r="M359" t="s">
        <v>14170</v>
      </c>
      <c r="N359" t="s">
        <v>328</v>
      </c>
      <c r="O359" t="s">
        <v>328</v>
      </c>
    </row>
    <row r="360" spans="1:16">
      <c r="A360" t="s">
        <v>17250</v>
      </c>
      <c r="B360" t="s">
        <v>3420</v>
      </c>
      <c r="C360" t="s">
        <v>16331</v>
      </c>
      <c r="D360" t="s">
        <v>328</v>
      </c>
      <c r="E360" t="s">
        <v>328</v>
      </c>
      <c r="F360" t="s">
        <v>2661</v>
      </c>
      <c r="G360" t="s">
        <v>2662</v>
      </c>
      <c r="H360" t="s">
        <v>328</v>
      </c>
      <c r="I360" t="s">
        <v>328</v>
      </c>
      <c r="J360" t="s">
        <v>328</v>
      </c>
      <c r="K360" t="s">
        <v>328</v>
      </c>
      <c r="L360" t="s">
        <v>328</v>
      </c>
      <c r="M360" t="s">
        <v>16332</v>
      </c>
      <c r="N360" t="s">
        <v>328</v>
      </c>
      <c r="O360" t="s">
        <v>328</v>
      </c>
    </row>
    <row r="361" spans="1:16">
      <c r="A361" t="s">
        <v>17250</v>
      </c>
      <c r="B361" t="s">
        <v>3420</v>
      </c>
      <c r="C361" t="s">
        <v>16333</v>
      </c>
      <c r="D361" t="s">
        <v>328</v>
      </c>
      <c r="E361" t="s">
        <v>328</v>
      </c>
      <c r="F361" t="s">
        <v>2661</v>
      </c>
      <c r="G361" t="s">
        <v>2662</v>
      </c>
      <c r="H361" t="s">
        <v>328</v>
      </c>
      <c r="I361" t="s">
        <v>328</v>
      </c>
      <c r="J361" t="s">
        <v>328</v>
      </c>
      <c r="K361" t="s">
        <v>328</v>
      </c>
      <c r="L361" t="s">
        <v>328</v>
      </c>
      <c r="M361" t="s">
        <v>16334</v>
      </c>
      <c r="N361" t="s">
        <v>328</v>
      </c>
      <c r="O361" t="s">
        <v>328</v>
      </c>
    </row>
    <row r="362" spans="1:16">
      <c r="A362">
        <v>3</v>
      </c>
      <c r="B362" t="s">
        <v>3420</v>
      </c>
      <c r="C362" t="s">
        <v>16334</v>
      </c>
      <c r="D362" t="s">
        <v>328</v>
      </c>
      <c r="E362" t="s">
        <v>328</v>
      </c>
      <c r="F362" t="s">
        <v>2661</v>
      </c>
      <c r="G362" t="s">
        <v>2662</v>
      </c>
      <c r="H362" t="s">
        <v>328</v>
      </c>
      <c r="I362" t="s">
        <v>328</v>
      </c>
      <c r="J362" t="s">
        <v>328</v>
      </c>
      <c r="K362" t="s">
        <v>328</v>
      </c>
      <c r="L362" t="s">
        <v>328</v>
      </c>
      <c r="M362" t="s">
        <v>16334</v>
      </c>
      <c r="N362" t="s">
        <v>328</v>
      </c>
      <c r="O362" t="s">
        <v>328</v>
      </c>
    </row>
    <row r="363" spans="1:16">
      <c r="A363" t="s">
        <v>17250</v>
      </c>
      <c r="B363" t="s">
        <v>3420</v>
      </c>
      <c r="C363" t="s">
        <v>16335</v>
      </c>
      <c r="D363" t="s">
        <v>328</v>
      </c>
      <c r="E363" t="s">
        <v>328</v>
      </c>
      <c r="F363" t="s">
        <v>2661</v>
      </c>
      <c r="G363" t="s">
        <v>2662</v>
      </c>
      <c r="H363" t="s">
        <v>328</v>
      </c>
      <c r="I363" t="s">
        <v>328</v>
      </c>
      <c r="J363" t="s">
        <v>328</v>
      </c>
      <c r="K363" t="s">
        <v>328</v>
      </c>
      <c r="L363" t="s">
        <v>328</v>
      </c>
      <c r="M363" t="s">
        <v>16335</v>
      </c>
      <c r="N363" t="s">
        <v>328</v>
      </c>
      <c r="O363" t="s">
        <v>328</v>
      </c>
    </row>
    <row r="364" spans="1:16">
      <c r="A364">
        <v>4</v>
      </c>
      <c r="B364" t="s">
        <v>3420</v>
      </c>
      <c r="C364" t="s">
        <v>17361</v>
      </c>
      <c r="D364" t="s">
        <v>328</v>
      </c>
      <c r="E364" t="s">
        <v>328</v>
      </c>
      <c r="F364" t="s">
        <v>2661</v>
      </c>
      <c r="G364" t="s">
        <v>2662</v>
      </c>
      <c r="H364" t="s">
        <v>328</v>
      </c>
      <c r="I364" t="s">
        <v>328</v>
      </c>
      <c r="J364" t="s">
        <v>328</v>
      </c>
      <c r="K364" t="s">
        <v>328</v>
      </c>
      <c r="L364" t="s">
        <v>328</v>
      </c>
      <c r="M364" t="s">
        <v>17361</v>
      </c>
      <c r="N364" t="s">
        <v>328</v>
      </c>
      <c r="O364" t="s">
        <v>328</v>
      </c>
      <c r="P364" t="s">
        <v>17362</v>
      </c>
    </row>
    <row r="365" spans="1:16">
      <c r="A365">
        <v>4</v>
      </c>
      <c r="B365" t="s">
        <v>3420</v>
      </c>
      <c r="C365" t="s">
        <v>17363</v>
      </c>
      <c r="D365" t="s">
        <v>328</v>
      </c>
      <c r="E365" t="s">
        <v>328</v>
      </c>
      <c r="F365" t="s">
        <v>2661</v>
      </c>
      <c r="G365" t="s">
        <v>2662</v>
      </c>
      <c r="H365" t="s">
        <v>328</v>
      </c>
      <c r="I365" t="s">
        <v>328</v>
      </c>
      <c r="J365" t="s">
        <v>328</v>
      </c>
      <c r="K365" t="s">
        <v>328</v>
      </c>
      <c r="L365" t="s">
        <v>328</v>
      </c>
      <c r="M365" t="s">
        <v>17363</v>
      </c>
      <c r="N365" t="s">
        <v>328</v>
      </c>
      <c r="O365" t="s">
        <v>328</v>
      </c>
      <c r="P365" t="s">
        <v>17364</v>
      </c>
    </row>
    <row r="366" spans="1:16">
      <c r="A366">
        <v>4</v>
      </c>
      <c r="B366" t="s">
        <v>3420</v>
      </c>
      <c r="C366" t="s">
        <v>17365</v>
      </c>
      <c r="D366" t="s">
        <v>328</v>
      </c>
      <c r="E366" t="s">
        <v>328</v>
      </c>
      <c r="F366" t="s">
        <v>2658</v>
      </c>
      <c r="G366" t="s">
        <v>2662</v>
      </c>
      <c r="H366" t="s">
        <v>328</v>
      </c>
      <c r="I366" t="s">
        <v>328</v>
      </c>
      <c r="J366" t="s">
        <v>328</v>
      </c>
      <c r="K366" t="s">
        <v>328</v>
      </c>
      <c r="L366" t="s">
        <v>328</v>
      </c>
      <c r="M366" t="s">
        <v>17365</v>
      </c>
      <c r="N366" t="s">
        <v>328</v>
      </c>
      <c r="O366" t="s">
        <v>328</v>
      </c>
    </row>
    <row r="367" spans="1:16">
      <c r="A367">
        <v>4</v>
      </c>
      <c r="B367" t="s">
        <v>3420</v>
      </c>
      <c r="C367" t="s">
        <v>17366</v>
      </c>
      <c r="D367" t="s">
        <v>328</v>
      </c>
      <c r="E367" t="s">
        <v>328</v>
      </c>
      <c r="F367" t="s">
        <v>2592</v>
      </c>
      <c r="G367" t="s">
        <v>2593</v>
      </c>
      <c r="H367" t="s">
        <v>328</v>
      </c>
      <c r="I367" t="s">
        <v>328</v>
      </c>
      <c r="J367" t="s">
        <v>328</v>
      </c>
      <c r="K367" t="s">
        <v>328</v>
      </c>
      <c r="L367" t="s">
        <v>328</v>
      </c>
      <c r="M367" t="s">
        <v>17366</v>
      </c>
      <c r="N367" t="s">
        <v>328</v>
      </c>
      <c r="O367" t="s">
        <v>328</v>
      </c>
    </row>
    <row r="368" spans="1:16">
      <c r="A368" t="s">
        <v>17250</v>
      </c>
      <c r="B368" t="s">
        <v>3420</v>
      </c>
      <c r="C368" t="s">
        <v>16336</v>
      </c>
      <c r="D368" t="s">
        <v>328</v>
      </c>
      <c r="E368" t="s">
        <v>328</v>
      </c>
      <c r="F368" t="s">
        <v>2661</v>
      </c>
      <c r="G368" t="s">
        <v>2662</v>
      </c>
      <c r="H368" t="s">
        <v>328</v>
      </c>
      <c r="I368" t="s">
        <v>328</v>
      </c>
      <c r="J368" t="s">
        <v>328</v>
      </c>
      <c r="K368" t="s">
        <v>328</v>
      </c>
      <c r="L368" t="s">
        <v>328</v>
      </c>
      <c r="M368" t="s">
        <v>16336</v>
      </c>
      <c r="N368" t="s">
        <v>328</v>
      </c>
      <c r="O368" t="s">
        <v>328</v>
      </c>
    </row>
    <row r="369" spans="1:15">
      <c r="A369">
        <v>4</v>
      </c>
      <c r="B369" t="s">
        <v>3420</v>
      </c>
      <c r="C369" t="s">
        <v>17367</v>
      </c>
      <c r="D369" t="s">
        <v>328</v>
      </c>
      <c r="E369" t="s">
        <v>328</v>
      </c>
      <c r="F369" t="s">
        <v>2661</v>
      </c>
      <c r="G369" t="s">
        <v>2662</v>
      </c>
      <c r="H369" t="s">
        <v>328</v>
      </c>
      <c r="I369" t="s">
        <v>328</v>
      </c>
      <c r="J369" t="s">
        <v>328</v>
      </c>
      <c r="K369" t="s">
        <v>328</v>
      </c>
      <c r="L369" t="s">
        <v>328</v>
      </c>
      <c r="M369" t="s">
        <v>17367</v>
      </c>
      <c r="N369" t="s">
        <v>328</v>
      </c>
      <c r="O369" t="s">
        <v>328</v>
      </c>
    </row>
    <row r="370" spans="1:15">
      <c r="A370">
        <v>4</v>
      </c>
      <c r="B370" t="s">
        <v>3420</v>
      </c>
      <c r="C370" t="s">
        <v>17368</v>
      </c>
      <c r="D370" t="s">
        <v>328</v>
      </c>
      <c r="E370" t="s">
        <v>328</v>
      </c>
      <c r="F370" t="s">
        <v>2661</v>
      </c>
      <c r="G370" t="s">
        <v>2662</v>
      </c>
      <c r="H370" t="s">
        <v>328</v>
      </c>
      <c r="I370" t="s">
        <v>328</v>
      </c>
      <c r="J370" t="s">
        <v>328</v>
      </c>
      <c r="K370" t="s">
        <v>328</v>
      </c>
      <c r="L370" t="s">
        <v>328</v>
      </c>
      <c r="M370" t="s">
        <v>17368</v>
      </c>
      <c r="N370" t="s">
        <v>328</v>
      </c>
      <c r="O370" t="s">
        <v>328</v>
      </c>
    </row>
    <row r="371" spans="1:15">
      <c r="A371" t="s">
        <v>17250</v>
      </c>
      <c r="B371" t="s">
        <v>3420</v>
      </c>
      <c r="C371" t="s">
        <v>16337</v>
      </c>
      <c r="D371" t="s">
        <v>328</v>
      </c>
      <c r="E371" t="s">
        <v>328</v>
      </c>
      <c r="F371" t="s">
        <v>2661</v>
      </c>
      <c r="G371" t="s">
        <v>2662</v>
      </c>
      <c r="H371" t="s">
        <v>328</v>
      </c>
      <c r="I371" t="s">
        <v>328</v>
      </c>
      <c r="J371" t="s">
        <v>328</v>
      </c>
      <c r="K371" t="s">
        <v>328</v>
      </c>
      <c r="L371" t="s">
        <v>328</v>
      </c>
      <c r="M371" t="s">
        <v>16338</v>
      </c>
      <c r="N371" t="s">
        <v>328</v>
      </c>
      <c r="O371" t="s">
        <v>328</v>
      </c>
    </row>
    <row r="372" spans="1:15">
      <c r="A372">
        <v>3</v>
      </c>
      <c r="B372" t="s">
        <v>3420</v>
      </c>
      <c r="C372" t="s">
        <v>14174</v>
      </c>
      <c r="D372" t="s">
        <v>328</v>
      </c>
      <c r="E372" t="s">
        <v>328</v>
      </c>
      <c r="F372" t="s">
        <v>2658</v>
      </c>
      <c r="G372" t="s">
        <v>2662</v>
      </c>
      <c r="H372" t="s">
        <v>328</v>
      </c>
      <c r="I372" t="s">
        <v>328</v>
      </c>
      <c r="J372" t="s">
        <v>328</v>
      </c>
      <c r="K372" t="s">
        <v>328</v>
      </c>
      <c r="L372" t="s">
        <v>328</v>
      </c>
      <c r="M372" t="s">
        <v>14174</v>
      </c>
      <c r="N372" t="s">
        <v>328</v>
      </c>
      <c r="O372" t="s">
        <v>328</v>
      </c>
    </row>
    <row r="373" spans="1:15">
      <c r="A373">
        <v>3</v>
      </c>
      <c r="B373" t="s">
        <v>3420</v>
      </c>
      <c r="C373" t="s">
        <v>17369</v>
      </c>
      <c r="D373" t="s">
        <v>328</v>
      </c>
      <c r="E373" t="s">
        <v>328</v>
      </c>
      <c r="F373" t="s">
        <v>17310</v>
      </c>
      <c r="G373" t="s">
        <v>2662</v>
      </c>
      <c r="H373" t="s">
        <v>328</v>
      </c>
      <c r="I373" t="s">
        <v>328</v>
      </c>
      <c r="J373" t="s">
        <v>328</v>
      </c>
      <c r="K373" t="s">
        <v>328</v>
      </c>
      <c r="L373" t="s">
        <v>328</v>
      </c>
      <c r="M373" t="s">
        <v>14174</v>
      </c>
      <c r="N373" t="s">
        <v>328</v>
      </c>
      <c r="O373" t="s">
        <v>328</v>
      </c>
    </row>
    <row r="374" spans="1:15" s="28" customFormat="1">
      <c r="A374" s="28">
        <v>3</v>
      </c>
      <c r="B374" s="28" t="s">
        <v>3420</v>
      </c>
      <c r="C374" s="28" t="s">
        <v>17370</v>
      </c>
    </row>
    <row r="375" spans="1:15">
      <c r="A375">
        <v>4</v>
      </c>
      <c r="B375" t="s">
        <v>3420</v>
      </c>
      <c r="C375" t="s">
        <v>17271</v>
      </c>
      <c r="D375" t="s">
        <v>328</v>
      </c>
      <c r="E375" t="s">
        <v>328</v>
      </c>
      <c r="F375" t="s">
        <v>17310</v>
      </c>
      <c r="G375" t="s">
        <v>2662</v>
      </c>
      <c r="H375" t="s">
        <v>328</v>
      </c>
      <c r="I375" t="s">
        <v>328</v>
      </c>
      <c r="J375" t="s">
        <v>328</v>
      </c>
      <c r="K375" t="s">
        <v>328</v>
      </c>
      <c r="L375" t="s">
        <v>328</v>
      </c>
      <c r="M375" t="s">
        <v>17271</v>
      </c>
      <c r="N375" t="s">
        <v>328</v>
      </c>
      <c r="O375" t="s">
        <v>328</v>
      </c>
    </row>
    <row r="376" spans="1:15">
      <c r="A376" t="s">
        <v>17250</v>
      </c>
      <c r="B376" t="s">
        <v>3420</v>
      </c>
      <c r="C376" t="s">
        <v>16339</v>
      </c>
      <c r="D376" t="s">
        <v>328</v>
      </c>
      <c r="E376" t="s">
        <v>328</v>
      </c>
      <c r="F376" t="s">
        <v>2661</v>
      </c>
      <c r="G376" t="s">
        <v>2662</v>
      </c>
      <c r="H376" t="s">
        <v>328</v>
      </c>
      <c r="I376" t="s">
        <v>328</v>
      </c>
      <c r="J376" t="s">
        <v>328</v>
      </c>
      <c r="K376" t="s">
        <v>328</v>
      </c>
      <c r="L376" t="s">
        <v>328</v>
      </c>
      <c r="M376" t="s">
        <v>16339</v>
      </c>
      <c r="N376" t="s">
        <v>328</v>
      </c>
      <c r="O376" t="s">
        <v>328</v>
      </c>
    </row>
    <row r="377" spans="1:15">
      <c r="A377">
        <v>3</v>
      </c>
      <c r="B377" t="s">
        <v>3420</v>
      </c>
      <c r="C377" t="s">
        <v>17371</v>
      </c>
      <c r="D377" t="s">
        <v>328</v>
      </c>
      <c r="E377" t="s">
        <v>328</v>
      </c>
      <c r="F377" t="s">
        <v>2658</v>
      </c>
      <c r="G377" t="s">
        <v>2662</v>
      </c>
      <c r="H377" t="s">
        <v>328</v>
      </c>
      <c r="I377" t="s">
        <v>328</v>
      </c>
      <c r="J377" t="s">
        <v>328</v>
      </c>
      <c r="K377" t="s">
        <v>328</v>
      </c>
      <c r="L377" t="s">
        <v>328</v>
      </c>
      <c r="M377" t="s">
        <v>16339</v>
      </c>
      <c r="N377" t="s">
        <v>328</v>
      </c>
      <c r="O377" t="s">
        <v>328</v>
      </c>
    </row>
    <row r="378" spans="1:15">
      <c r="A378">
        <v>4</v>
      </c>
      <c r="B378" t="s">
        <v>3420</v>
      </c>
      <c r="C378" t="s">
        <v>17372</v>
      </c>
      <c r="D378" t="s">
        <v>328</v>
      </c>
      <c r="E378" t="s">
        <v>328</v>
      </c>
      <c r="F378" t="s">
        <v>2658</v>
      </c>
      <c r="G378" t="s">
        <v>2662</v>
      </c>
      <c r="H378" t="s">
        <v>328</v>
      </c>
      <c r="I378" t="s">
        <v>328</v>
      </c>
      <c r="J378" t="s">
        <v>328</v>
      </c>
      <c r="K378" t="s">
        <v>328</v>
      </c>
      <c r="L378" t="s">
        <v>328</v>
      </c>
      <c r="M378" t="s">
        <v>17372</v>
      </c>
      <c r="N378" t="s">
        <v>328</v>
      </c>
      <c r="O378" t="s">
        <v>328</v>
      </c>
    </row>
    <row r="379" spans="1:15">
      <c r="A379" t="s">
        <v>17250</v>
      </c>
      <c r="B379" t="s">
        <v>3420</v>
      </c>
      <c r="C379" t="s">
        <v>6526</v>
      </c>
      <c r="D379" t="s">
        <v>328</v>
      </c>
      <c r="E379" t="s">
        <v>328</v>
      </c>
      <c r="F379" t="s">
        <v>2661</v>
      </c>
      <c r="G379" t="s">
        <v>2662</v>
      </c>
      <c r="H379" t="s">
        <v>328</v>
      </c>
      <c r="I379" t="s">
        <v>328</v>
      </c>
      <c r="J379" t="s">
        <v>328</v>
      </c>
      <c r="K379" t="s">
        <v>328</v>
      </c>
      <c r="L379" t="s">
        <v>328</v>
      </c>
      <c r="M379" t="s">
        <v>12995</v>
      </c>
      <c r="N379" t="s">
        <v>328</v>
      </c>
      <c r="O379" t="s">
        <v>328</v>
      </c>
    </row>
    <row r="380" spans="1:15">
      <c r="A380" t="s">
        <v>17250</v>
      </c>
      <c r="B380" t="s">
        <v>3420</v>
      </c>
      <c r="C380" t="s">
        <v>16340</v>
      </c>
      <c r="D380" t="s">
        <v>328</v>
      </c>
      <c r="E380" t="s">
        <v>328</v>
      </c>
      <c r="F380" t="s">
        <v>2661</v>
      </c>
      <c r="G380" t="s">
        <v>2662</v>
      </c>
      <c r="H380" t="s">
        <v>6526</v>
      </c>
      <c r="I380" t="s">
        <v>328</v>
      </c>
      <c r="J380" t="s">
        <v>328</v>
      </c>
      <c r="K380" t="s">
        <v>328</v>
      </c>
      <c r="L380" t="s">
        <v>328</v>
      </c>
      <c r="M380" t="s">
        <v>16341</v>
      </c>
      <c r="N380" t="s">
        <v>328</v>
      </c>
      <c r="O380" t="s">
        <v>328</v>
      </c>
    </row>
    <row r="381" spans="1:15">
      <c r="A381">
        <v>3</v>
      </c>
      <c r="B381" t="s">
        <v>3420</v>
      </c>
      <c r="C381" t="s">
        <v>16341</v>
      </c>
      <c r="D381" t="s">
        <v>328</v>
      </c>
      <c r="E381" t="s">
        <v>328</v>
      </c>
      <c r="F381" t="s">
        <v>2661</v>
      </c>
      <c r="G381" t="s">
        <v>2662</v>
      </c>
      <c r="H381" t="s">
        <v>6526</v>
      </c>
      <c r="I381" t="s">
        <v>328</v>
      </c>
      <c r="J381" t="s">
        <v>328</v>
      </c>
      <c r="K381" t="s">
        <v>328</v>
      </c>
      <c r="L381" t="s">
        <v>328</v>
      </c>
      <c r="M381" t="s">
        <v>16341</v>
      </c>
      <c r="N381" t="s">
        <v>328</v>
      </c>
      <c r="O381" t="s">
        <v>328</v>
      </c>
    </row>
    <row r="382" spans="1:15">
      <c r="A382">
        <v>3</v>
      </c>
      <c r="B382" t="s">
        <v>3420</v>
      </c>
      <c r="C382" t="s">
        <v>12995</v>
      </c>
      <c r="D382" t="s">
        <v>328</v>
      </c>
      <c r="E382" t="s">
        <v>328</v>
      </c>
      <c r="F382" t="s">
        <v>2661</v>
      </c>
      <c r="G382" t="s">
        <v>2662</v>
      </c>
      <c r="H382" t="s">
        <v>6526</v>
      </c>
      <c r="I382" t="s">
        <v>328</v>
      </c>
      <c r="J382" t="s">
        <v>328</v>
      </c>
      <c r="K382" t="s">
        <v>328</v>
      </c>
      <c r="L382" t="s">
        <v>328</v>
      </c>
      <c r="M382" t="s">
        <v>12995</v>
      </c>
      <c r="N382" t="s">
        <v>328</v>
      </c>
      <c r="O382" t="s">
        <v>328</v>
      </c>
    </row>
    <row r="383" spans="1:15">
      <c r="A383" t="s">
        <v>17250</v>
      </c>
      <c r="B383" t="s">
        <v>3420</v>
      </c>
      <c r="C383" t="s">
        <v>16348</v>
      </c>
      <c r="D383" t="s">
        <v>328</v>
      </c>
      <c r="E383" t="s">
        <v>328</v>
      </c>
      <c r="F383" t="s">
        <v>2661</v>
      </c>
      <c r="G383" t="s">
        <v>2662</v>
      </c>
      <c r="H383" t="s">
        <v>328</v>
      </c>
      <c r="I383" t="s">
        <v>328</v>
      </c>
      <c r="J383" t="s">
        <v>328</v>
      </c>
      <c r="K383" t="s">
        <v>328</v>
      </c>
      <c r="L383" t="s">
        <v>328</v>
      </c>
      <c r="M383" t="s">
        <v>16348</v>
      </c>
      <c r="N383" t="s">
        <v>328</v>
      </c>
      <c r="O383" t="s">
        <v>328</v>
      </c>
    </row>
    <row r="384" spans="1:15">
      <c r="A384" t="s">
        <v>17250</v>
      </c>
      <c r="B384" t="s">
        <v>3420</v>
      </c>
      <c r="C384" t="s">
        <v>16352</v>
      </c>
      <c r="D384" t="s">
        <v>328</v>
      </c>
      <c r="E384" t="s">
        <v>328</v>
      </c>
      <c r="F384" t="s">
        <v>2592</v>
      </c>
      <c r="G384" t="s">
        <v>2593</v>
      </c>
      <c r="H384" t="s">
        <v>328</v>
      </c>
      <c r="I384" t="s">
        <v>328</v>
      </c>
      <c r="J384" t="s">
        <v>328</v>
      </c>
      <c r="K384" t="s">
        <v>328</v>
      </c>
      <c r="L384" t="s">
        <v>328</v>
      </c>
      <c r="M384" t="s">
        <v>16353</v>
      </c>
      <c r="N384" t="s">
        <v>328</v>
      </c>
      <c r="O384" t="s">
        <v>328</v>
      </c>
    </row>
    <row r="385" spans="1:15">
      <c r="A385" t="s">
        <v>17250</v>
      </c>
      <c r="B385" t="s">
        <v>3420</v>
      </c>
      <c r="C385" t="s">
        <v>16349</v>
      </c>
      <c r="D385" t="s">
        <v>328</v>
      </c>
      <c r="E385" t="s">
        <v>328</v>
      </c>
      <c r="F385" t="s">
        <v>2661</v>
      </c>
      <c r="G385" t="s">
        <v>2662</v>
      </c>
      <c r="H385" t="s">
        <v>328</v>
      </c>
      <c r="I385" t="s">
        <v>328</v>
      </c>
      <c r="J385" t="s">
        <v>328</v>
      </c>
      <c r="K385" t="s">
        <v>328</v>
      </c>
      <c r="L385" t="s">
        <v>328</v>
      </c>
      <c r="M385" t="s">
        <v>16350</v>
      </c>
      <c r="N385" t="s">
        <v>328</v>
      </c>
      <c r="O385" t="s">
        <v>328</v>
      </c>
    </row>
    <row r="386" spans="1:15">
      <c r="A386">
        <v>3</v>
      </c>
      <c r="B386" t="s">
        <v>3420</v>
      </c>
      <c r="C386" t="s">
        <v>16350</v>
      </c>
      <c r="D386" t="s">
        <v>328</v>
      </c>
      <c r="E386" t="s">
        <v>328</v>
      </c>
      <c r="F386" t="s">
        <v>2661</v>
      </c>
      <c r="G386" t="s">
        <v>2662</v>
      </c>
      <c r="H386" t="s">
        <v>328</v>
      </c>
      <c r="I386" t="s">
        <v>328</v>
      </c>
      <c r="J386" t="s">
        <v>328</v>
      </c>
      <c r="K386" t="s">
        <v>328</v>
      </c>
      <c r="L386" t="s">
        <v>328</v>
      </c>
      <c r="M386" t="s">
        <v>16350</v>
      </c>
      <c r="N386" t="s">
        <v>328</v>
      </c>
      <c r="O386" t="s">
        <v>328</v>
      </c>
    </row>
    <row r="387" spans="1:15">
      <c r="A387" t="s">
        <v>17250</v>
      </c>
      <c r="B387" t="s">
        <v>3420</v>
      </c>
      <c r="C387" t="s">
        <v>16351</v>
      </c>
      <c r="D387" t="s">
        <v>328</v>
      </c>
      <c r="E387" t="s">
        <v>328</v>
      </c>
      <c r="F387" t="s">
        <v>2661</v>
      </c>
      <c r="G387" t="s">
        <v>2662</v>
      </c>
      <c r="H387" t="s">
        <v>328</v>
      </c>
      <c r="I387" t="s">
        <v>328</v>
      </c>
      <c r="J387" t="s">
        <v>328</v>
      </c>
      <c r="K387" t="s">
        <v>328</v>
      </c>
      <c r="L387" t="s">
        <v>328</v>
      </c>
      <c r="M387" t="s">
        <v>16351</v>
      </c>
      <c r="N387" t="s">
        <v>328</v>
      </c>
      <c r="O387" t="s">
        <v>328</v>
      </c>
    </row>
    <row r="388" spans="1:15">
      <c r="A388" t="s">
        <v>17250</v>
      </c>
      <c r="B388" t="s">
        <v>3420</v>
      </c>
      <c r="C388" t="s">
        <v>16351</v>
      </c>
      <c r="D388" t="s">
        <v>328</v>
      </c>
      <c r="E388" t="s">
        <v>328</v>
      </c>
      <c r="F388" t="s">
        <v>2661</v>
      </c>
      <c r="G388" t="s">
        <v>2662</v>
      </c>
      <c r="H388" t="s">
        <v>328</v>
      </c>
      <c r="I388" t="s">
        <v>328</v>
      </c>
      <c r="J388" t="s">
        <v>328</v>
      </c>
      <c r="K388" t="s">
        <v>328</v>
      </c>
      <c r="L388" t="s">
        <v>328</v>
      </c>
      <c r="M388" t="s">
        <v>16351</v>
      </c>
      <c r="N388" t="s">
        <v>328</v>
      </c>
      <c r="O388" t="s">
        <v>328</v>
      </c>
    </row>
    <row r="389" spans="1:15">
      <c r="A389" t="s">
        <v>17250</v>
      </c>
      <c r="B389" t="s">
        <v>3420</v>
      </c>
      <c r="C389" t="s">
        <v>16354</v>
      </c>
      <c r="D389" t="s">
        <v>328</v>
      </c>
      <c r="E389" t="s">
        <v>328</v>
      </c>
      <c r="F389" t="s">
        <v>2661</v>
      </c>
      <c r="G389" t="s">
        <v>2662</v>
      </c>
      <c r="H389" t="s">
        <v>328</v>
      </c>
      <c r="I389" t="s">
        <v>328</v>
      </c>
      <c r="J389" t="s">
        <v>328</v>
      </c>
      <c r="K389" t="s">
        <v>328</v>
      </c>
      <c r="L389" t="s">
        <v>328</v>
      </c>
      <c r="M389" t="s">
        <v>16354</v>
      </c>
      <c r="N389" t="s">
        <v>328</v>
      </c>
      <c r="O389" t="s">
        <v>328</v>
      </c>
    </row>
    <row r="390" spans="1:15">
      <c r="A390" t="s">
        <v>17250</v>
      </c>
      <c r="B390" t="s">
        <v>3420</v>
      </c>
      <c r="C390" t="s">
        <v>16355</v>
      </c>
      <c r="D390" t="s">
        <v>328</v>
      </c>
      <c r="E390" t="s">
        <v>328</v>
      </c>
      <c r="F390" t="s">
        <v>2661</v>
      </c>
      <c r="G390" t="s">
        <v>2662</v>
      </c>
      <c r="H390" t="s">
        <v>328</v>
      </c>
      <c r="I390" t="s">
        <v>328</v>
      </c>
      <c r="J390" t="s">
        <v>328</v>
      </c>
      <c r="K390" t="s">
        <v>328</v>
      </c>
      <c r="L390" t="s">
        <v>328</v>
      </c>
      <c r="M390" t="s">
        <v>16356</v>
      </c>
      <c r="N390" t="s">
        <v>328</v>
      </c>
      <c r="O390" t="s">
        <v>328</v>
      </c>
    </row>
    <row r="391" spans="1:15">
      <c r="A391" t="s">
        <v>17250</v>
      </c>
      <c r="B391" t="s">
        <v>3420</v>
      </c>
      <c r="C391" t="s">
        <v>16357</v>
      </c>
      <c r="D391" t="s">
        <v>328</v>
      </c>
      <c r="E391" t="s">
        <v>328</v>
      </c>
      <c r="F391" t="s">
        <v>2661</v>
      </c>
      <c r="G391" t="s">
        <v>2662</v>
      </c>
      <c r="H391" t="s">
        <v>328</v>
      </c>
      <c r="I391" t="s">
        <v>328</v>
      </c>
      <c r="J391" t="s">
        <v>328</v>
      </c>
      <c r="K391" t="s">
        <v>328</v>
      </c>
      <c r="L391" t="s">
        <v>328</v>
      </c>
      <c r="M391" t="s">
        <v>16358</v>
      </c>
      <c r="N391" t="s">
        <v>328</v>
      </c>
      <c r="O391" t="s">
        <v>328</v>
      </c>
    </row>
    <row r="392" spans="1:15">
      <c r="A392" t="s">
        <v>17250</v>
      </c>
      <c r="B392" t="s">
        <v>3420</v>
      </c>
      <c r="C392" t="s">
        <v>15794</v>
      </c>
      <c r="D392" t="s">
        <v>328</v>
      </c>
      <c r="E392" t="s">
        <v>328</v>
      </c>
      <c r="F392" t="s">
        <v>2592</v>
      </c>
      <c r="G392" t="s">
        <v>2593</v>
      </c>
      <c r="H392" t="s">
        <v>328</v>
      </c>
      <c r="I392" t="s">
        <v>328</v>
      </c>
      <c r="J392" t="s">
        <v>328</v>
      </c>
      <c r="K392" t="s">
        <v>328</v>
      </c>
      <c r="L392" t="s">
        <v>328</v>
      </c>
      <c r="M392" t="s">
        <v>13419</v>
      </c>
      <c r="N392" t="s">
        <v>328</v>
      </c>
      <c r="O392" t="s">
        <v>328</v>
      </c>
    </row>
    <row r="393" spans="1:15">
      <c r="A393">
        <v>4</v>
      </c>
      <c r="B393" t="s">
        <v>3420</v>
      </c>
      <c r="C393" t="s">
        <v>17373</v>
      </c>
      <c r="D393" t="s">
        <v>328</v>
      </c>
      <c r="E393" t="s">
        <v>328</v>
      </c>
      <c r="F393" t="s">
        <v>2661</v>
      </c>
      <c r="G393" t="s">
        <v>2662</v>
      </c>
      <c r="H393" t="s">
        <v>328</v>
      </c>
      <c r="I393" t="s">
        <v>328</v>
      </c>
      <c r="J393" t="s">
        <v>328</v>
      </c>
      <c r="K393" t="s">
        <v>328</v>
      </c>
      <c r="L393" t="s">
        <v>328</v>
      </c>
      <c r="M393" t="s">
        <v>17373</v>
      </c>
      <c r="N393" t="s">
        <v>328</v>
      </c>
      <c r="O393" t="s">
        <v>328</v>
      </c>
    </row>
    <row r="394" spans="1:15">
      <c r="A394" t="s">
        <v>17250</v>
      </c>
      <c r="B394" t="s">
        <v>3420</v>
      </c>
      <c r="C394" t="s">
        <v>16359</v>
      </c>
      <c r="D394" t="s">
        <v>328</v>
      </c>
      <c r="E394" t="s">
        <v>328</v>
      </c>
      <c r="F394" t="s">
        <v>2585</v>
      </c>
      <c r="G394" t="s">
        <v>2588</v>
      </c>
      <c r="H394" t="s">
        <v>328</v>
      </c>
      <c r="I394" t="s">
        <v>328</v>
      </c>
      <c r="J394" t="s">
        <v>328</v>
      </c>
      <c r="K394" t="s">
        <v>328</v>
      </c>
      <c r="L394" t="s">
        <v>328</v>
      </c>
      <c r="M394" t="s">
        <v>16359</v>
      </c>
      <c r="N394" t="s">
        <v>328</v>
      </c>
      <c r="O394" t="s">
        <v>328</v>
      </c>
    </row>
    <row r="395" spans="1:15">
      <c r="A395" t="s">
        <v>17250</v>
      </c>
      <c r="B395" t="s">
        <v>3420</v>
      </c>
      <c r="C395" t="s">
        <v>16344</v>
      </c>
      <c r="D395" t="s">
        <v>328</v>
      </c>
      <c r="E395" t="s">
        <v>328</v>
      </c>
      <c r="F395" t="s">
        <v>2592</v>
      </c>
      <c r="G395" t="s">
        <v>2593</v>
      </c>
      <c r="H395" t="s">
        <v>328</v>
      </c>
      <c r="I395" t="s">
        <v>328</v>
      </c>
      <c r="J395" t="s">
        <v>328</v>
      </c>
      <c r="K395" t="s">
        <v>328</v>
      </c>
      <c r="L395" t="s">
        <v>328</v>
      </c>
      <c r="M395" t="s">
        <v>16345</v>
      </c>
      <c r="N395" t="s">
        <v>328</v>
      </c>
      <c r="O395" t="s">
        <v>328</v>
      </c>
    </row>
    <row r="396" spans="1:15">
      <c r="A396" t="s">
        <v>17250</v>
      </c>
      <c r="B396" t="s">
        <v>3420</v>
      </c>
      <c r="C396" t="s">
        <v>16342</v>
      </c>
      <c r="D396" t="s">
        <v>328</v>
      </c>
      <c r="E396" t="s">
        <v>328</v>
      </c>
      <c r="F396" t="s">
        <v>2592</v>
      </c>
      <c r="G396" t="s">
        <v>2593</v>
      </c>
      <c r="H396" t="s">
        <v>328</v>
      </c>
      <c r="I396" t="s">
        <v>328</v>
      </c>
      <c r="J396" t="s">
        <v>328</v>
      </c>
      <c r="K396" t="s">
        <v>328</v>
      </c>
      <c r="L396" t="s">
        <v>328</v>
      </c>
      <c r="M396" t="s">
        <v>16343</v>
      </c>
      <c r="N396" t="s">
        <v>328</v>
      </c>
      <c r="O396" t="s">
        <v>328</v>
      </c>
    </row>
    <row r="397" spans="1:15">
      <c r="A397" t="s">
        <v>17250</v>
      </c>
      <c r="B397" t="s">
        <v>3420</v>
      </c>
      <c r="C397" t="s">
        <v>16346</v>
      </c>
      <c r="D397" t="s">
        <v>328</v>
      </c>
      <c r="E397" t="s">
        <v>328</v>
      </c>
      <c r="F397" t="s">
        <v>2592</v>
      </c>
      <c r="G397" t="s">
        <v>2593</v>
      </c>
      <c r="H397" t="s">
        <v>328</v>
      </c>
      <c r="I397" t="s">
        <v>328</v>
      </c>
      <c r="J397" t="s">
        <v>328</v>
      </c>
      <c r="K397" t="s">
        <v>328</v>
      </c>
      <c r="L397" t="s">
        <v>328</v>
      </c>
      <c r="M397" t="s">
        <v>16347</v>
      </c>
      <c r="N397" t="s">
        <v>328</v>
      </c>
      <c r="O397" t="s">
        <v>328</v>
      </c>
    </row>
    <row r="398" spans="1:15">
      <c r="A398" t="s">
        <v>17250</v>
      </c>
      <c r="B398" t="s">
        <v>3420</v>
      </c>
      <c r="C398" t="s">
        <v>16360</v>
      </c>
      <c r="D398" t="s">
        <v>328</v>
      </c>
      <c r="E398" t="s">
        <v>328</v>
      </c>
      <c r="F398" t="s">
        <v>2661</v>
      </c>
      <c r="G398" t="s">
        <v>2662</v>
      </c>
      <c r="H398" t="s">
        <v>328</v>
      </c>
      <c r="I398" t="s">
        <v>328</v>
      </c>
      <c r="J398" t="s">
        <v>328</v>
      </c>
      <c r="K398" t="s">
        <v>328</v>
      </c>
      <c r="L398" t="s">
        <v>328</v>
      </c>
      <c r="M398" t="s">
        <v>16360</v>
      </c>
      <c r="N398" t="s">
        <v>328</v>
      </c>
      <c r="O398" t="s">
        <v>328</v>
      </c>
    </row>
    <row r="399" spans="1:15">
      <c r="A399" t="s">
        <v>17250</v>
      </c>
      <c r="B399" t="s">
        <v>3420</v>
      </c>
      <c r="C399" t="s">
        <v>16361</v>
      </c>
      <c r="D399" t="s">
        <v>328</v>
      </c>
      <c r="E399" t="s">
        <v>328</v>
      </c>
      <c r="F399" t="s">
        <v>2661</v>
      </c>
      <c r="G399" t="s">
        <v>2662</v>
      </c>
      <c r="H399" t="s">
        <v>328</v>
      </c>
      <c r="I399" t="s">
        <v>328</v>
      </c>
      <c r="J399" t="s">
        <v>328</v>
      </c>
      <c r="K399" t="s">
        <v>328</v>
      </c>
      <c r="L399" t="s">
        <v>328</v>
      </c>
      <c r="M399" t="s">
        <v>16361</v>
      </c>
      <c r="N399" t="s">
        <v>328</v>
      </c>
      <c r="O399" t="s">
        <v>328</v>
      </c>
    </row>
    <row r="400" spans="1:15">
      <c r="A400" t="s">
        <v>17246</v>
      </c>
      <c r="B400" t="s">
        <v>3420</v>
      </c>
      <c r="C400" t="s">
        <v>16362</v>
      </c>
      <c r="D400" t="s">
        <v>328</v>
      </c>
      <c r="E400" t="s">
        <v>328</v>
      </c>
      <c r="F400" t="s">
        <v>2661</v>
      </c>
      <c r="G400" t="s">
        <v>2662</v>
      </c>
      <c r="H400" t="s">
        <v>328</v>
      </c>
      <c r="I400" t="s">
        <v>328</v>
      </c>
      <c r="J400" t="s">
        <v>328</v>
      </c>
      <c r="K400" t="s">
        <v>328</v>
      </c>
      <c r="L400" t="s">
        <v>328</v>
      </c>
      <c r="M400" t="s">
        <v>16363</v>
      </c>
      <c r="N400" t="s">
        <v>328</v>
      </c>
      <c r="O400" t="s">
        <v>328</v>
      </c>
    </row>
    <row r="401" spans="1:15">
      <c r="A401" t="s">
        <v>17246</v>
      </c>
      <c r="B401" t="s">
        <v>3420</v>
      </c>
      <c r="C401" t="s">
        <v>16364</v>
      </c>
      <c r="D401" t="s">
        <v>328</v>
      </c>
      <c r="E401" t="s">
        <v>328</v>
      </c>
      <c r="F401" t="s">
        <v>2661</v>
      </c>
      <c r="G401" t="s">
        <v>2662</v>
      </c>
      <c r="H401" t="s">
        <v>328</v>
      </c>
      <c r="I401" t="s">
        <v>328</v>
      </c>
      <c r="J401" t="s">
        <v>328</v>
      </c>
      <c r="K401" t="s">
        <v>328</v>
      </c>
      <c r="L401" t="s">
        <v>328</v>
      </c>
      <c r="M401" t="s">
        <v>16365</v>
      </c>
      <c r="N401" t="s">
        <v>328</v>
      </c>
      <c r="O401" t="s">
        <v>328</v>
      </c>
    </row>
    <row r="402" spans="1:15">
      <c r="A402" t="s">
        <v>17250</v>
      </c>
      <c r="B402" t="s">
        <v>3420</v>
      </c>
      <c r="C402" t="s">
        <v>16366</v>
      </c>
      <c r="D402" t="s">
        <v>328</v>
      </c>
      <c r="E402" t="s">
        <v>328</v>
      </c>
      <c r="F402" t="s">
        <v>2661</v>
      </c>
      <c r="G402" t="s">
        <v>2662</v>
      </c>
      <c r="H402" t="s">
        <v>328</v>
      </c>
      <c r="I402" t="s">
        <v>328</v>
      </c>
      <c r="J402" t="s">
        <v>328</v>
      </c>
      <c r="K402" t="s">
        <v>328</v>
      </c>
      <c r="L402" t="s">
        <v>328</v>
      </c>
      <c r="M402" t="s">
        <v>16366</v>
      </c>
      <c r="N402" t="s">
        <v>328</v>
      </c>
      <c r="O402" t="s">
        <v>328</v>
      </c>
    </row>
    <row r="403" spans="1:15">
      <c r="A403" t="s">
        <v>17250</v>
      </c>
      <c r="B403" t="s">
        <v>3420</v>
      </c>
      <c r="C403" t="s">
        <v>16367</v>
      </c>
      <c r="D403" t="s">
        <v>328</v>
      </c>
      <c r="E403" t="s">
        <v>328</v>
      </c>
      <c r="F403" t="s">
        <v>2661</v>
      </c>
      <c r="G403" t="s">
        <v>2662</v>
      </c>
      <c r="H403" t="s">
        <v>328</v>
      </c>
      <c r="I403" t="s">
        <v>328</v>
      </c>
      <c r="J403" t="s">
        <v>328</v>
      </c>
      <c r="K403" t="s">
        <v>328</v>
      </c>
      <c r="L403" t="s">
        <v>328</v>
      </c>
      <c r="M403" t="s">
        <v>16367</v>
      </c>
      <c r="N403" t="s">
        <v>328</v>
      </c>
      <c r="O403" t="s">
        <v>328</v>
      </c>
    </row>
    <row r="404" spans="1:15">
      <c r="A404" t="s">
        <v>17250</v>
      </c>
      <c r="B404" t="s">
        <v>3420</v>
      </c>
      <c r="C404" t="s">
        <v>16368</v>
      </c>
      <c r="D404" t="s">
        <v>328</v>
      </c>
      <c r="E404" t="s">
        <v>328</v>
      </c>
      <c r="F404" t="s">
        <v>2661</v>
      </c>
      <c r="G404" t="s">
        <v>2662</v>
      </c>
      <c r="H404" t="s">
        <v>328</v>
      </c>
      <c r="I404" t="s">
        <v>328</v>
      </c>
      <c r="J404" t="s">
        <v>328</v>
      </c>
      <c r="K404" t="s">
        <v>328</v>
      </c>
      <c r="L404" t="s">
        <v>328</v>
      </c>
      <c r="M404" t="s">
        <v>16368</v>
      </c>
      <c r="N404" t="s">
        <v>328</v>
      </c>
      <c r="O404" t="s">
        <v>328</v>
      </c>
    </row>
    <row r="405" spans="1:15">
      <c r="A405" t="s">
        <v>17250</v>
      </c>
      <c r="B405" t="s">
        <v>3420</v>
      </c>
      <c r="C405" t="s">
        <v>16369</v>
      </c>
      <c r="D405" t="s">
        <v>328</v>
      </c>
      <c r="E405" t="s">
        <v>328</v>
      </c>
      <c r="F405" t="s">
        <v>2592</v>
      </c>
      <c r="G405" t="s">
        <v>2593</v>
      </c>
      <c r="H405" t="s">
        <v>328</v>
      </c>
      <c r="I405" t="s">
        <v>328</v>
      </c>
      <c r="J405" t="s">
        <v>328</v>
      </c>
      <c r="K405" t="s">
        <v>328</v>
      </c>
      <c r="L405" t="s">
        <v>328</v>
      </c>
      <c r="M405" t="s">
        <v>16370</v>
      </c>
      <c r="N405" t="s">
        <v>328</v>
      </c>
      <c r="O405" t="s">
        <v>328</v>
      </c>
    </row>
    <row r="406" spans="1:15">
      <c r="A406" t="s">
        <v>17250</v>
      </c>
      <c r="B406" t="s">
        <v>3420</v>
      </c>
      <c r="C406" t="s">
        <v>16371</v>
      </c>
      <c r="D406" t="s">
        <v>328</v>
      </c>
      <c r="E406" t="s">
        <v>328</v>
      </c>
      <c r="F406" t="s">
        <v>2661</v>
      </c>
      <c r="G406" t="s">
        <v>2662</v>
      </c>
      <c r="H406" t="s">
        <v>328</v>
      </c>
      <c r="I406" t="s">
        <v>6497</v>
      </c>
      <c r="J406" t="s">
        <v>6499</v>
      </c>
      <c r="K406" t="s">
        <v>16372</v>
      </c>
      <c r="L406" t="s">
        <v>328</v>
      </c>
      <c r="M406" t="s">
        <v>16373</v>
      </c>
      <c r="N406" t="s">
        <v>328</v>
      </c>
      <c r="O406" t="s">
        <v>328</v>
      </c>
    </row>
    <row r="407" spans="1:15">
      <c r="A407">
        <v>3</v>
      </c>
      <c r="B407" t="s">
        <v>3420</v>
      </c>
      <c r="C407" t="s">
        <v>16373</v>
      </c>
      <c r="D407" t="s">
        <v>328</v>
      </c>
      <c r="E407" t="s">
        <v>328</v>
      </c>
      <c r="F407" t="s">
        <v>2661</v>
      </c>
      <c r="G407" t="s">
        <v>2662</v>
      </c>
      <c r="H407" t="s">
        <v>328</v>
      </c>
      <c r="I407" t="s">
        <v>6497</v>
      </c>
      <c r="J407" t="s">
        <v>6499</v>
      </c>
      <c r="K407" t="s">
        <v>16372</v>
      </c>
      <c r="L407" t="s">
        <v>328</v>
      </c>
      <c r="M407" t="s">
        <v>16373</v>
      </c>
      <c r="N407" t="s">
        <v>328</v>
      </c>
      <c r="O407" t="s">
        <v>328</v>
      </c>
    </row>
    <row r="408" spans="1:15">
      <c r="A408" t="s">
        <v>17250</v>
      </c>
      <c r="B408" t="s">
        <v>3420</v>
      </c>
      <c r="C408" t="s">
        <v>16374</v>
      </c>
      <c r="D408" t="s">
        <v>328</v>
      </c>
      <c r="E408" t="s">
        <v>328</v>
      </c>
      <c r="F408" t="s">
        <v>2661</v>
      </c>
      <c r="G408" t="s">
        <v>2662</v>
      </c>
      <c r="H408" t="s">
        <v>328</v>
      </c>
      <c r="I408" t="s">
        <v>328</v>
      </c>
      <c r="J408" t="s">
        <v>328</v>
      </c>
      <c r="K408" t="s">
        <v>328</v>
      </c>
      <c r="L408" t="s">
        <v>328</v>
      </c>
      <c r="M408" t="s">
        <v>16374</v>
      </c>
      <c r="N408" t="s">
        <v>328</v>
      </c>
      <c r="O408" t="s">
        <v>328</v>
      </c>
    </row>
    <row r="409" spans="1:15">
      <c r="A409">
        <v>3</v>
      </c>
      <c r="B409" t="s">
        <v>3420</v>
      </c>
      <c r="C409" t="s">
        <v>17374</v>
      </c>
      <c r="D409" t="s">
        <v>328</v>
      </c>
      <c r="E409" t="s">
        <v>328</v>
      </c>
      <c r="F409" t="s">
        <v>2592</v>
      </c>
      <c r="G409" t="s">
        <v>2593</v>
      </c>
      <c r="H409" t="s">
        <v>328</v>
      </c>
      <c r="I409" t="s">
        <v>328</v>
      </c>
      <c r="J409" t="s">
        <v>328</v>
      </c>
      <c r="K409" t="s">
        <v>328</v>
      </c>
      <c r="L409" t="s">
        <v>328</v>
      </c>
      <c r="M409" t="s">
        <v>17374</v>
      </c>
      <c r="N409" t="s">
        <v>328</v>
      </c>
      <c r="O409" t="s">
        <v>328</v>
      </c>
    </row>
    <row r="410" spans="1:15">
      <c r="A410" t="s">
        <v>17250</v>
      </c>
      <c r="B410" t="s">
        <v>3420</v>
      </c>
      <c r="C410" t="s">
        <v>16375</v>
      </c>
      <c r="D410" t="s">
        <v>328</v>
      </c>
      <c r="E410" t="s">
        <v>328</v>
      </c>
      <c r="F410" t="s">
        <v>2592</v>
      </c>
      <c r="G410" t="s">
        <v>2593</v>
      </c>
      <c r="H410" t="s">
        <v>328</v>
      </c>
      <c r="I410" t="s">
        <v>328</v>
      </c>
      <c r="J410" t="s">
        <v>328</v>
      </c>
      <c r="K410" t="s">
        <v>328</v>
      </c>
      <c r="L410" t="s">
        <v>328</v>
      </c>
      <c r="M410" t="s">
        <v>17374</v>
      </c>
      <c r="N410" t="s">
        <v>328</v>
      </c>
      <c r="O410" t="s">
        <v>328</v>
      </c>
    </row>
    <row r="411" spans="1:15">
      <c r="A411" t="s">
        <v>17250</v>
      </c>
      <c r="B411" t="s">
        <v>3420</v>
      </c>
      <c r="C411" t="s">
        <v>16377</v>
      </c>
      <c r="D411" t="s">
        <v>328</v>
      </c>
      <c r="E411" t="s">
        <v>328</v>
      </c>
      <c r="F411" t="s">
        <v>2661</v>
      </c>
      <c r="G411" t="s">
        <v>2662</v>
      </c>
      <c r="H411" t="s">
        <v>328</v>
      </c>
      <c r="I411" t="s">
        <v>328</v>
      </c>
      <c r="J411" t="s">
        <v>328</v>
      </c>
      <c r="K411" t="s">
        <v>328</v>
      </c>
      <c r="L411" t="s">
        <v>328</v>
      </c>
      <c r="M411" t="s">
        <v>16377</v>
      </c>
      <c r="N411" t="s">
        <v>328</v>
      </c>
      <c r="O411" t="s">
        <v>328</v>
      </c>
    </row>
    <row r="412" spans="1:15">
      <c r="A412" t="s">
        <v>17250</v>
      </c>
      <c r="B412" t="s">
        <v>3420</v>
      </c>
      <c r="C412" t="s">
        <v>16378</v>
      </c>
      <c r="D412" t="s">
        <v>328</v>
      </c>
      <c r="E412" t="s">
        <v>328</v>
      </c>
      <c r="F412" t="s">
        <v>2661</v>
      </c>
      <c r="G412" t="s">
        <v>2662</v>
      </c>
      <c r="H412" t="s">
        <v>328</v>
      </c>
      <c r="I412" t="s">
        <v>328</v>
      </c>
      <c r="J412" t="s">
        <v>328</v>
      </c>
      <c r="K412" t="s">
        <v>328</v>
      </c>
      <c r="L412" t="s">
        <v>328</v>
      </c>
      <c r="M412" t="s">
        <v>16379</v>
      </c>
      <c r="N412" t="s">
        <v>328</v>
      </c>
      <c r="O412" t="s">
        <v>328</v>
      </c>
    </row>
    <row r="413" spans="1:15">
      <c r="A413">
        <v>3</v>
      </c>
      <c r="B413" t="s">
        <v>3420</v>
      </c>
      <c r="C413" t="s">
        <v>16379</v>
      </c>
      <c r="D413" t="s">
        <v>328</v>
      </c>
      <c r="E413" t="s">
        <v>328</v>
      </c>
      <c r="F413" t="s">
        <v>2661</v>
      </c>
      <c r="G413" t="s">
        <v>2662</v>
      </c>
      <c r="H413" t="s">
        <v>328</v>
      </c>
      <c r="I413" t="s">
        <v>328</v>
      </c>
      <c r="J413" t="s">
        <v>328</v>
      </c>
      <c r="K413" t="s">
        <v>328</v>
      </c>
      <c r="L413" t="s">
        <v>328</v>
      </c>
      <c r="M413" t="s">
        <v>16379</v>
      </c>
      <c r="N413" t="s">
        <v>328</v>
      </c>
      <c r="O413" t="s">
        <v>328</v>
      </c>
    </row>
    <row r="414" spans="1:15">
      <c r="A414" t="s">
        <v>17250</v>
      </c>
      <c r="B414" t="s">
        <v>3420</v>
      </c>
      <c r="C414" t="s">
        <v>16380</v>
      </c>
      <c r="D414" t="s">
        <v>328</v>
      </c>
      <c r="E414" t="s">
        <v>328</v>
      </c>
      <c r="F414" t="s">
        <v>2661</v>
      </c>
      <c r="G414" t="s">
        <v>2662</v>
      </c>
      <c r="H414" t="s">
        <v>328</v>
      </c>
      <c r="I414" t="s">
        <v>328</v>
      </c>
      <c r="J414" t="s">
        <v>328</v>
      </c>
      <c r="K414" t="s">
        <v>328</v>
      </c>
      <c r="L414" t="s">
        <v>328</v>
      </c>
      <c r="M414" t="s">
        <v>16381</v>
      </c>
      <c r="N414" t="s">
        <v>328</v>
      </c>
      <c r="O414" t="s">
        <v>328</v>
      </c>
    </row>
    <row r="415" spans="1:15">
      <c r="A415">
        <v>3</v>
      </c>
      <c r="B415" t="s">
        <v>3420</v>
      </c>
      <c r="C415" t="s">
        <v>16381</v>
      </c>
      <c r="D415" t="s">
        <v>328</v>
      </c>
      <c r="E415" t="s">
        <v>328</v>
      </c>
      <c r="F415" t="s">
        <v>2661</v>
      </c>
      <c r="G415" t="s">
        <v>2662</v>
      </c>
      <c r="H415" t="s">
        <v>328</v>
      </c>
      <c r="I415" t="s">
        <v>328</v>
      </c>
      <c r="J415" t="s">
        <v>328</v>
      </c>
      <c r="K415" t="s">
        <v>328</v>
      </c>
      <c r="L415" t="s">
        <v>328</v>
      </c>
      <c r="M415" t="s">
        <v>16381</v>
      </c>
      <c r="N415" t="s">
        <v>328</v>
      </c>
      <c r="O415" t="s">
        <v>328</v>
      </c>
    </row>
    <row r="416" spans="1:15">
      <c r="A416" t="s">
        <v>17250</v>
      </c>
      <c r="B416" t="s">
        <v>3420</v>
      </c>
      <c r="C416" t="s">
        <v>16382</v>
      </c>
      <c r="D416" t="s">
        <v>328</v>
      </c>
      <c r="E416" t="s">
        <v>328</v>
      </c>
      <c r="F416" t="s">
        <v>2661</v>
      </c>
      <c r="G416" t="s">
        <v>2662</v>
      </c>
      <c r="H416" t="s">
        <v>328</v>
      </c>
      <c r="I416" t="s">
        <v>328</v>
      </c>
      <c r="J416" t="s">
        <v>328</v>
      </c>
      <c r="K416" t="s">
        <v>328</v>
      </c>
      <c r="L416" t="s">
        <v>328</v>
      </c>
      <c r="M416" t="s">
        <v>16383</v>
      </c>
      <c r="N416" t="s">
        <v>328</v>
      </c>
      <c r="O416" t="s">
        <v>328</v>
      </c>
    </row>
    <row r="417" spans="1:15">
      <c r="A417">
        <v>3</v>
      </c>
      <c r="B417" t="s">
        <v>3420</v>
      </c>
      <c r="C417" t="s">
        <v>16383</v>
      </c>
      <c r="D417" t="s">
        <v>328</v>
      </c>
      <c r="E417" t="s">
        <v>328</v>
      </c>
      <c r="F417" t="s">
        <v>2661</v>
      </c>
      <c r="G417" t="s">
        <v>2662</v>
      </c>
      <c r="H417" t="s">
        <v>328</v>
      </c>
      <c r="I417" t="s">
        <v>328</v>
      </c>
      <c r="J417" t="s">
        <v>328</v>
      </c>
      <c r="K417" t="s">
        <v>328</v>
      </c>
      <c r="L417" t="s">
        <v>328</v>
      </c>
      <c r="M417" t="s">
        <v>16383</v>
      </c>
      <c r="N417" t="s">
        <v>328</v>
      </c>
      <c r="O417" t="s">
        <v>328</v>
      </c>
    </row>
    <row r="418" spans="1:15">
      <c r="A418">
        <v>3</v>
      </c>
      <c r="B418" t="s">
        <v>3420</v>
      </c>
      <c r="C418" t="s">
        <v>16385</v>
      </c>
      <c r="D418" t="s">
        <v>328</v>
      </c>
      <c r="E418" t="s">
        <v>328</v>
      </c>
      <c r="F418" t="s">
        <v>2661</v>
      </c>
      <c r="G418" t="s">
        <v>2662</v>
      </c>
      <c r="H418" t="s">
        <v>328</v>
      </c>
      <c r="I418" t="s">
        <v>328</v>
      </c>
      <c r="J418" t="s">
        <v>328</v>
      </c>
      <c r="K418" t="s">
        <v>328</v>
      </c>
      <c r="L418" t="s">
        <v>328</v>
      </c>
      <c r="M418" t="s">
        <v>16385</v>
      </c>
      <c r="N418" t="s">
        <v>328</v>
      </c>
      <c r="O418" t="s">
        <v>328</v>
      </c>
    </row>
    <row r="419" spans="1:15">
      <c r="A419" t="s">
        <v>17250</v>
      </c>
      <c r="B419" t="s">
        <v>3420</v>
      </c>
      <c r="C419" t="s">
        <v>16384</v>
      </c>
      <c r="D419" t="s">
        <v>328</v>
      </c>
      <c r="E419" t="s">
        <v>328</v>
      </c>
      <c r="F419" t="s">
        <v>2661</v>
      </c>
      <c r="G419" t="s">
        <v>2662</v>
      </c>
      <c r="H419" t="s">
        <v>328</v>
      </c>
      <c r="I419" t="s">
        <v>328</v>
      </c>
      <c r="J419" t="s">
        <v>328</v>
      </c>
      <c r="K419" t="s">
        <v>328</v>
      </c>
      <c r="L419" t="s">
        <v>328</v>
      </c>
      <c r="M419" t="s">
        <v>16385</v>
      </c>
      <c r="N419" t="s">
        <v>328</v>
      </c>
      <c r="O419" t="s">
        <v>328</v>
      </c>
    </row>
    <row r="420" spans="1:15">
      <c r="A420" t="s">
        <v>17250</v>
      </c>
      <c r="B420" t="s">
        <v>3420</v>
      </c>
      <c r="C420" t="s">
        <v>16386</v>
      </c>
      <c r="D420" t="s">
        <v>328</v>
      </c>
      <c r="E420" t="s">
        <v>328</v>
      </c>
      <c r="F420" t="s">
        <v>2661</v>
      </c>
      <c r="G420" t="s">
        <v>2662</v>
      </c>
      <c r="H420" t="s">
        <v>328</v>
      </c>
      <c r="I420" t="s">
        <v>328</v>
      </c>
      <c r="J420" t="s">
        <v>328</v>
      </c>
      <c r="K420" t="s">
        <v>328</v>
      </c>
      <c r="L420" t="s">
        <v>328</v>
      </c>
      <c r="M420" t="s">
        <v>16387</v>
      </c>
      <c r="N420" t="s">
        <v>328</v>
      </c>
      <c r="O420" t="s">
        <v>328</v>
      </c>
    </row>
    <row r="421" spans="1:15">
      <c r="A421">
        <v>3</v>
      </c>
      <c r="B421" t="s">
        <v>3420</v>
      </c>
      <c r="C421" t="s">
        <v>16387</v>
      </c>
      <c r="D421" t="s">
        <v>328</v>
      </c>
      <c r="E421" t="s">
        <v>328</v>
      </c>
      <c r="F421" t="s">
        <v>2661</v>
      </c>
      <c r="G421" t="s">
        <v>2662</v>
      </c>
      <c r="H421" t="s">
        <v>328</v>
      </c>
      <c r="I421" t="s">
        <v>328</v>
      </c>
      <c r="J421" t="s">
        <v>328</v>
      </c>
      <c r="K421" t="s">
        <v>328</v>
      </c>
      <c r="L421" t="s">
        <v>328</v>
      </c>
      <c r="M421" t="s">
        <v>16387</v>
      </c>
      <c r="N421" t="s">
        <v>328</v>
      </c>
      <c r="O421" t="s">
        <v>328</v>
      </c>
    </row>
    <row r="422" spans="1:15">
      <c r="A422">
        <v>3</v>
      </c>
      <c r="B422" t="s">
        <v>3420</v>
      </c>
      <c r="C422" t="s">
        <v>17375</v>
      </c>
      <c r="D422" t="s">
        <v>328</v>
      </c>
      <c r="E422" t="s">
        <v>328</v>
      </c>
      <c r="G422" t="s">
        <v>2662</v>
      </c>
      <c r="I422" t="s">
        <v>328</v>
      </c>
      <c r="J422" t="s">
        <v>328</v>
      </c>
      <c r="K422" t="s">
        <v>328</v>
      </c>
      <c r="L422" t="s">
        <v>328</v>
      </c>
      <c r="M422" t="s">
        <v>17376</v>
      </c>
      <c r="N422" t="s">
        <v>328</v>
      </c>
      <c r="O422" t="s">
        <v>328</v>
      </c>
    </row>
    <row r="423" spans="1:15">
      <c r="A423" t="s">
        <v>17250</v>
      </c>
      <c r="B423" t="s">
        <v>3420</v>
      </c>
      <c r="C423" t="s">
        <v>16388</v>
      </c>
      <c r="D423" t="s">
        <v>328</v>
      </c>
      <c r="E423" t="s">
        <v>328</v>
      </c>
      <c r="F423" t="s">
        <v>2661</v>
      </c>
      <c r="G423" t="s">
        <v>2662</v>
      </c>
      <c r="H423" t="s">
        <v>328</v>
      </c>
      <c r="I423" t="s">
        <v>328</v>
      </c>
      <c r="J423" t="s">
        <v>328</v>
      </c>
      <c r="K423" t="s">
        <v>328</v>
      </c>
      <c r="L423" t="s">
        <v>328</v>
      </c>
      <c r="M423" t="s">
        <v>16389</v>
      </c>
      <c r="N423" t="s">
        <v>328</v>
      </c>
      <c r="O423" t="s">
        <v>328</v>
      </c>
    </row>
    <row r="424" spans="1:15">
      <c r="A424">
        <v>3</v>
      </c>
      <c r="B424" t="s">
        <v>3420</v>
      </c>
      <c r="C424" t="s">
        <v>16389</v>
      </c>
      <c r="D424" t="s">
        <v>328</v>
      </c>
      <c r="E424" t="s">
        <v>328</v>
      </c>
      <c r="F424" t="s">
        <v>2661</v>
      </c>
      <c r="G424" t="s">
        <v>2662</v>
      </c>
      <c r="H424" t="s">
        <v>328</v>
      </c>
      <c r="I424" t="s">
        <v>328</v>
      </c>
      <c r="J424" t="s">
        <v>328</v>
      </c>
      <c r="K424" t="s">
        <v>328</v>
      </c>
      <c r="L424" t="s">
        <v>328</v>
      </c>
      <c r="M424" t="s">
        <v>16389</v>
      </c>
      <c r="N424" t="s">
        <v>328</v>
      </c>
      <c r="O424" t="s">
        <v>328</v>
      </c>
    </row>
    <row r="425" spans="1:15">
      <c r="A425" t="s">
        <v>17250</v>
      </c>
      <c r="B425" t="s">
        <v>3420</v>
      </c>
      <c r="C425" t="s">
        <v>16390</v>
      </c>
      <c r="D425" t="s">
        <v>328</v>
      </c>
      <c r="E425" t="s">
        <v>328</v>
      </c>
      <c r="F425" t="s">
        <v>2661</v>
      </c>
      <c r="G425" t="s">
        <v>2662</v>
      </c>
      <c r="H425" t="s">
        <v>328</v>
      </c>
      <c r="I425" t="s">
        <v>328</v>
      </c>
      <c r="J425" t="s">
        <v>328</v>
      </c>
      <c r="K425" t="s">
        <v>328</v>
      </c>
      <c r="L425" t="s">
        <v>328</v>
      </c>
      <c r="M425" t="s">
        <v>16390</v>
      </c>
      <c r="N425" t="s">
        <v>328</v>
      </c>
      <c r="O425" t="s">
        <v>328</v>
      </c>
    </row>
    <row r="426" spans="1:15">
      <c r="A426" t="s">
        <v>17250</v>
      </c>
      <c r="B426" t="s">
        <v>3420</v>
      </c>
      <c r="C426" t="s">
        <v>13412</v>
      </c>
      <c r="D426" t="s">
        <v>328</v>
      </c>
      <c r="E426" t="s">
        <v>328</v>
      </c>
      <c r="F426" t="s">
        <v>2661</v>
      </c>
      <c r="G426" t="s">
        <v>2662</v>
      </c>
      <c r="H426" t="s">
        <v>328</v>
      </c>
      <c r="I426" t="s">
        <v>328</v>
      </c>
      <c r="J426" t="s">
        <v>328</v>
      </c>
      <c r="K426" t="s">
        <v>328</v>
      </c>
      <c r="L426" t="s">
        <v>328</v>
      </c>
      <c r="M426" t="s">
        <v>13412</v>
      </c>
      <c r="N426" t="s">
        <v>328</v>
      </c>
      <c r="O426" t="s">
        <v>328</v>
      </c>
    </row>
    <row r="427" spans="1:15">
      <c r="A427">
        <v>3</v>
      </c>
      <c r="B427" t="s">
        <v>3420</v>
      </c>
      <c r="C427" t="s">
        <v>2659</v>
      </c>
      <c r="D427" t="s">
        <v>328</v>
      </c>
      <c r="E427" t="s">
        <v>328</v>
      </c>
      <c r="H427" t="s">
        <v>328</v>
      </c>
      <c r="I427" t="s">
        <v>328</v>
      </c>
      <c r="J427" t="s">
        <v>328</v>
      </c>
      <c r="K427" t="s">
        <v>328</v>
      </c>
      <c r="L427" t="s">
        <v>328</v>
      </c>
      <c r="M427" t="s">
        <v>2659</v>
      </c>
      <c r="N427" t="s">
        <v>328</v>
      </c>
      <c r="O427" t="s">
        <v>328</v>
      </c>
    </row>
    <row r="428" spans="1:15">
      <c r="A428">
        <v>3</v>
      </c>
      <c r="B428" t="s">
        <v>3420</v>
      </c>
      <c r="C428" t="s">
        <v>17377</v>
      </c>
      <c r="D428" t="s">
        <v>328</v>
      </c>
      <c r="E428" t="s">
        <v>328</v>
      </c>
      <c r="H428" t="s">
        <v>328</v>
      </c>
      <c r="I428" t="s">
        <v>328</v>
      </c>
      <c r="J428" t="s">
        <v>328</v>
      </c>
      <c r="K428" t="s">
        <v>328</v>
      </c>
      <c r="L428" t="s">
        <v>328</v>
      </c>
      <c r="M428" t="s">
        <v>2659</v>
      </c>
      <c r="N428" t="s">
        <v>328</v>
      </c>
      <c r="O428" t="s">
        <v>328</v>
      </c>
    </row>
    <row r="429" spans="1:15">
      <c r="A429" t="s">
        <v>17250</v>
      </c>
      <c r="B429" t="s">
        <v>3420</v>
      </c>
      <c r="C429" t="s">
        <v>16391</v>
      </c>
      <c r="D429" t="s">
        <v>328</v>
      </c>
      <c r="E429" t="s">
        <v>328</v>
      </c>
      <c r="F429" t="s">
        <v>2661</v>
      </c>
      <c r="G429" t="s">
        <v>2662</v>
      </c>
      <c r="H429" t="s">
        <v>328</v>
      </c>
      <c r="I429" t="s">
        <v>328</v>
      </c>
      <c r="J429" t="s">
        <v>328</v>
      </c>
      <c r="K429" t="s">
        <v>328</v>
      </c>
      <c r="L429" t="s">
        <v>328</v>
      </c>
      <c r="M429" t="s">
        <v>16391</v>
      </c>
      <c r="N429" t="s">
        <v>328</v>
      </c>
      <c r="O429" t="s">
        <v>328</v>
      </c>
    </row>
    <row r="430" spans="1:15">
      <c r="A430" t="s">
        <v>17250</v>
      </c>
      <c r="B430" t="s">
        <v>3420</v>
      </c>
      <c r="C430" t="s">
        <v>16392</v>
      </c>
      <c r="D430" t="s">
        <v>328</v>
      </c>
      <c r="E430" t="s">
        <v>328</v>
      </c>
      <c r="F430" t="s">
        <v>2661</v>
      </c>
      <c r="G430" t="s">
        <v>2662</v>
      </c>
      <c r="H430" t="s">
        <v>328</v>
      </c>
      <c r="I430" t="s">
        <v>328</v>
      </c>
      <c r="J430" t="s">
        <v>328</v>
      </c>
      <c r="K430" t="s">
        <v>328</v>
      </c>
      <c r="L430" t="s">
        <v>328</v>
      </c>
      <c r="M430" t="s">
        <v>16393</v>
      </c>
      <c r="N430" t="s">
        <v>328</v>
      </c>
      <c r="O430" t="s">
        <v>328</v>
      </c>
    </row>
    <row r="431" spans="1:15">
      <c r="A431">
        <v>3</v>
      </c>
      <c r="B431" t="s">
        <v>3420</v>
      </c>
      <c r="C431" t="s">
        <v>16393</v>
      </c>
      <c r="D431" t="s">
        <v>328</v>
      </c>
      <c r="E431" t="s">
        <v>328</v>
      </c>
      <c r="F431" t="s">
        <v>2661</v>
      </c>
      <c r="G431" t="s">
        <v>2662</v>
      </c>
      <c r="H431" t="s">
        <v>328</v>
      </c>
      <c r="I431" t="s">
        <v>328</v>
      </c>
      <c r="J431" t="s">
        <v>328</v>
      </c>
      <c r="K431" t="s">
        <v>328</v>
      </c>
      <c r="L431" t="s">
        <v>328</v>
      </c>
      <c r="M431" t="s">
        <v>16393</v>
      </c>
      <c r="N431" t="s">
        <v>328</v>
      </c>
      <c r="O431" t="s">
        <v>328</v>
      </c>
    </row>
    <row r="432" spans="1:15">
      <c r="A432" t="s">
        <v>17250</v>
      </c>
      <c r="B432" t="s">
        <v>3420</v>
      </c>
      <c r="C432" t="s">
        <v>14203</v>
      </c>
      <c r="D432" t="s">
        <v>328</v>
      </c>
      <c r="E432" t="s">
        <v>328</v>
      </c>
      <c r="F432" t="s">
        <v>2661</v>
      </c>
      <c r="G432" t="s">
        <v>2662</v>
      </c>
      <c r="H432" t="s">
        <v>328</v>
      </c>
      <c r="I432" t="s">
        <v>328</v>
      </c>
      <c r="J432" t="s">
        <v>328</v>
      </c>
      <c r="K432" t="s">
        <v>328</v>
      </c>
      <c r="L432" t="s">
        <v>328</v>
      </c>
      <c r="M432" t="s">
        <v>14204</v>
      </c>
      <c r="N432" t="s">
        <v>328</v>
      </c>
      <c r="O432" t="s">
        <v>328</v>
      </c>
    </row>
    <row r="433" spans="1:15">
      <c r="A433">
        <v>3</v>
      </c>
      <c r="B433" t="s">
        <v>3420</v>
      </c>
      <c r="C433" t="s">
        <v>14204</v>
      </c>
      <c r="D433" t="s">
        <v>328</v>
      </c>
      <c r="E433" t="s">
        <v>328</v>
      </c>
      <c r="F433" t="s">
        <v>2661</v>
      </c>
      <c r="G433" t="s">
        <v>2662</v>
      </c>
      <c r="H433" t="s">
        <v>328</v>
      </c>
      <c r="I433" t="s">
        <v>328</v>
      </c>
      <c r="J433" t="s">
        <v>328</v>
      </c>
      <c r="K433" t="s">
        <v>328</v>
      </c>
      <c r="L433" t="s">
        <v>328</v>
      </c>
      <c r="M433" t="s">
        <v>14204</v>
      </c>
      <c r="N433" t="s">
        <v>328</v>
      </c>
      <c r="O433" t="s">
        <v>328</v>
      </c>
    </row>
    <row r="434" spans="1:15">
      <c r="A434" t="s">
        <v>17250</v>
      </c>
      <c r="B434" t="s">
        <v>3420</v>
      </c>
      <c r="C434" t="s">
        <v>16394</v>
      </c>
      <c r="D434" t="s">
        <v>328</v>
      </c>
      <c r="E434" t="s">
        <v>328</v>
      </c>
      <c r="F434" t="s">
        <v>2658</v>
      </c>
      <c r="G434" t="s">
        <v>2662</v>
      </c>
      <c r="H434" t="s">
        <v>328</v>
      </c>
      <c r="I434" t="s">
        <v>328</v>
      </c>
      <c r="J434" t="s">
        <v>328</v>
      </c>
      <c r="K434" t="s">
        <v>328</v>
      </c>
      <c r="L434" t="s">
        <v>328</v>
      </c>
      <c r="M434" t="s">
        <v>14204</v>
      </c>
      <c r="N434" t="s">
        <v>328</v>
      </c>
      <c r="O434" t="s">
        <v>328</v>
      </c>
    </row>
    <row r="435" spans="1:15">
      <c r="A435" t="s">
        <v>17250</v>
      </c>
      <c r="B435" t="s">
        <v>3420</v>
      </c>
      <c r="C435" t="s">
        <v>16395</v>
      </c>
      <c r="D435" t="s">
        <v>328</v>
      </c>
      <c r="E435" t="s">
        <v>328</v>
      </c>
      <c r="F435" t="s">
        <v>2592</v>
      </c>
      <c r="G435" t="s">
        <v>2593</v>
      </c>
      <c r="H435" t="s">
        <v>328</v>
      </c>
      <c r="I435" t="s">
        <v>328</v>
      </c>
      <c r="J435" t="s">
        <v>328</v>
      </c>
      <c r="K435" t="s">
        <v>328</v>
      </c>
      <c r="L435" t="s">
        <v>328</v>
      </c>
      <c r="M435" t="s">
        <v>16396</v>
      </c>
      <c r="N435" t="s">
        <v>328</v>
      </c>
      <c r="O435" t="s">
        <v>328</v>
      </c>
    </row>
    <row r="436" spans="1:15">
      <c r="A436">
        <v>4</v>
      </c>
      <c r="B436" t="s">
        <v>3420</v>
      </c>
      <c r="C436" t="s">
        <v>17378</v>
      </c>
      <c r="D436" t="s">
        <v>328</v>
      </c>
      <c r="E436" t="s">
        <v>328</v>
      </c>
      <c r="F436" t="s">
        <v>2661</v>
      </c>
      <c r="G436" t="s">
        <v>2662</v>
      </c>
      <c r="H436" t="s">
        <v>328</v>
      </c>
      <c r="I436" t="s">
        <v>328</v>
      </c>
      <c r="J436" t="s">
        <v>328</v>
      </c>
      <c r="K436" t="s">
        <v>328</v>
      </c>
      <c r="L436" t="s">
        <v>328</v>
      </c>
      <c r="M436" t="s">
        <v>17378</v>
      </c>
      <c r="N436" t="s">
        <v>328</v>
      </c>
      <c r="O436" t="s">
        <v>328</v>
      </c>
    </row>
    <row r="437" spans="1:15">
      <c r="A437" t="s">
        <v>17250</v>
      </c>
      <c r="B437" t="s">
        <v>3420</v>
      </c>
      <c r="C437" t="s">
        <v>16397</v>
      </c>
      <c r="D437" t="s">
        <v>328</v>
      </c>
      <c r="E437" t="s">
        <v>328</v>
      </c>
      <c r="F437" t="s">
        <v>2661</v>
      </c>
      <c r="G437" t="s">
        <v>2662</v>
      </c>
      <c r="H437" t="s">
        <v>6526</v>
      </c>
      <c r="I437" t="s">
        <v>328</v>
      </c>
      <c r="J437" t="s">
        <v>328</v>
      </c>
      <c r="K437" t="s">
        <v>328</v>
      </c>
      <c r="L437" t="s">
        <v>328</v>
      </c>
      <c r="M437" t="s">
        <v>16397</v>
      </c>
      <c r="N437" t="s">
        <v>328</v>
      </c>
      <c r="O437" t="s">
        <v>328</v>
      </c>
    </row>
    <row r="438" spans="1:15">
      <c r="A438" t="s">
        <v>17250</v>
      </c>
      <c r="B438" t="s">
        <v>3420</v>
      </c>
      <c r="C438" t="s">
        <v>16399</v>
      </c>
      <c r="D438" t="s">
        <v>328</v>
      </c>
      <c r="E438" t="s">
        <v>328</v>
      </c>
      <c r="F438" t="s">
        <v>2592</v>
      </c>
      <c r="G438" t="s">
        <v>2593</v>
      </c>
      <c r="I438" t="s">
        <v>328</v>
      </c>
      <c r="J438" t="s">
        <v>328</v>
      </c>
      <c r="K438" t="s">
        <v>328</v>
      </c>
      <c r="L438" t="s">
        <v>328</v>
      </c>
      <c r="M438" t="s">
        <v>16400</v>
      </c>
      <c r="N438" t="s">
        <v>328</v>
      </c>
      <c r="O438" t="s">
        <v>328</v>
      </c>
    </row>
    <row r="439" spans="1:15">
      <c r="A439" t="s">
        <v>17250</v>
      </c>
      <c r="B439" t="s">
        <v>3420</v>
      </c>
      <c r="C439" t="s">
        <v>16401</v>
      </c>
      <c r="D439" t="s">
        <v>328</v>
      </c>
      <c r="E439" t="s">
        <v>328</v>
      </c>
      <c r="F439" t="s">
        <v>2592</v>
      </c>
      <c r="G439" t="s">
        <v>2593</v>
      </c>
      <c r="I439" t="s">
        <v>328</v>
      </c>
      <c r="J439" t="s">
        <v>328</v>
      </c>
      <c r="K439" t="s">
        <v>328</v>
      </c>
      <c r="L439" t="s">
        <v>328</v>
      </c>
      <c r="M439" t="s">
        <v>16402</v>
      </c>
      <c r="N439" t="s">
        <v>328</v>
      </c>
      <c r="O439" t="s">
        <v>328</v>
      </c>
    </row>
    <row r="440" spans="1:15">
      <c r="A440" t="s">
        <v>17250</v>
      </c>
      <c r="B440" t="s">
        <v>3420</v>
      </c>
      <c r="C440" t="s">
        <v>16398</v>
      </c>
      <c r="D440" t="s">
        <v>328</v>
      </c>
      <c r="E440" t="s">
        <v>328</v>
      </c>
      <c r="F440" t="s">
        <v>2661</v>
      </c>
      <c r="G440" t="s">
        <v>2662</v>
      </c>
      <c r="H440" t="s">
        <v>6526</v>
      </c>
      <c r="I440" t="s">
        <v>328</v>
      </c>
      <c r="J440" t="s">
        <v>328</v>
      </c>
      <c r="K440" t="s">
        <v>328</v>
      </c>
      <c r="L440" t="s">
        <v>328</v>
      </c>
      <c r="M440" t="s">
        <v>16397</v>
      </c>
      <c r="N440" t="s">
        <v>328</v>
      </c>
      <c r="O440" t="s">
        <v>328</v>
      </c>
    </row>
    <row r="441" spans="1:15">
      <c r="A441" t="s">
        <v>17250</v>
      </c>
      <c r="B441" t="s">
        <v>3420</v>
      </c>
      <c r="C441" t="s">
        <v>16398</v>
      </c>
      <c r="D441" t="s">
        <v>328</v>
      </c>
      <c r="E441" t="s">
        <v>328</v>
      </c>
      <c r="F441" t="s">
        <v>2661</v>
      </c>
      <c r="G441" t="s">
        <v>2662</v>
      </c>
      <c r="H441" t="s">
        <v>6526</v>
      </c>
      <c r="I441" t="s">
        <v>328</v>
      </c>
      <c r="J441" t="s">
        <v>328</v>
      </c>
      <c r="K441" t="s">
        <v>328</v>
      </c>
      <c r="L441" t="s">
        <v>328</v>
      </c>
      <c r="M441" t="s">
        <v>16397</v>
      </c>
      <c r="N441" t="s">
        <v>328</v>
      </c>
      <c r="O441" t="s">
        <v>328</v>
      </c>
    </row>
    <row r="442" spans="1:15">
      <c r="A442">
        <v>4</v>
      </c>
      <c r="B442" t="s">
        <v>3420</v>
      </c>
      <c r="C442" t="s">
        <v>17379</v>
      </c>
      <c r="D442" t="s">
        <v>328</v>
      </c>
      <c r="E442" t="s">
        <v>328</v>
      </c>
      <c r="F442" t="s">
        <v>2661</v>
      </c>
      <c r="G442" t="s">
        <v>2662</v>
      </c>
      <c r="H442" t="s">
        <v>6526</v>
      </c>
      <c r="I442" t="s">
        <v>328</v>
      </c>
      <c r="J442" t="s">
        <v>328</v>
      </c>
      <c r="K442" t="s">
        <v>328</v>
      </c>
      <c r="L442" t="s">
        <v>328</v>
      </c>
      <c r="M442" t="s">
        <v>17379</v>
      </c>
      <c r="N442" t="s">
        <v>328</v>
      </c>
      <c r="O442" t="s">
        <v>328</v>
      </c>
    </row>
    <row r="443" spans="1:15">
      <c r="A443" t="s">
        <v>17250</v>
      </c>
      <c r="B443" t="s">
        <v>3420</v>
      </c>
      <c r="C443" t="s">
        <v>16403</v>
      </c>
      <c r="D443" t="s">
        <v>328</v>
      </c>
      <c r="E443" t="s">
        <v>328</v>
      </c>
      <c r="F443" t="s">
        <v>2661</v>
      </c>
      <c r="G443" t="s">
        <v>2662</v>
      </c>
      <c r="H443" t="s">
        <v>328</v>
      </c>
      <c r="I443" t="s">
        <v>328</v>
      </c>
      <c r="J443" t="s">
        <v>328</v>
      </c>
      <c r="K443" t="s">
        <v>328</v>
      </c>
      <c r="L443" t="s">
        <v>328</v>
      </c>
      <c r="M443" t="s">
        <v>16403</v>
      </c>
      <c r="N443" t="s">
        <v>328</v>
      </c>
      <c r="O443" t="s">
        <v>328</v>
      </c>
    </row>
    <row r="444" spans="1:15">
      <c r="A444" t="s">
        <v>17250</v>
      </c>
      <c r="B444" t="s">
        <v>4725</v>
      </c>
      <c r="C444" t="s">
        <v>16404</v>
      </c>
      <c r="D444" t="s">
        <v>328</v>
      </c>
      <c r="E444" t="s">
        <v>328</v>
      </c>
      <c r="F444" t="s">
        <v>2661</v>
      </c>
      <c r="G444" t="s">
        <v>2662</v>
      </c>
      <c r="H444" t="s">
        <v>328</v>
      </c>
      <c r="I444" t="s">
        <v>328</v>
      </c>
      <c r="J444" t="s">
        <v>328</v>
      </c>
      <c r="K444" t="s">
        <v>328</v>
      </c>
      <c r="L444" t="s">
        <v>328</v>
      </c>
      <c r="M444" t="s">
        <v>16405</v>
      </c>
      <c r="N444" t="s">
        <v>328</v>
      </c>
      <c r="O444" t="s">
        <v>328</v>
      </c>
    </row>
    <row r="445" spans="1:15">
      <c r="A445" t="s">
        <v>17250</v>
      </c>
      <c r="B445" t="s">
        <v>5175</v>
      </c>
      <c r="C445" t="s">
        <v>17048</v>
      </c>
      <c r="D445" t="s">
        <v>328</v>
      </c>
      <c r="E445" t="s">
        <v>328</v>
      </c>
      <c r="F445" t="s">
        <v>2661</v>
      </c>
      <c r="G445" t="s">
        <v>2662</v>
      </c>
      <c r="H445" t="s">
        <v>328</v>
      </c>
      <c r="I445" t="s">
        <v>328</v>
      </c>
      <c r="J445" t="s">
        <v>328</v>
      </c>
      <c r="K445" t="s">
        <v>328</v>
      </c>
      <c r="L445" t="s">
        <v>328</v>
      </c>
      <c r="M445" t="s">
        <v>17048</v>
      </c>
      <c r="N445" t="s">
        <v>328</v>
      </c>
      <c r="O445" t="s">
        <v>328</v>
      </c>
    </row>
    <row r="446" spans="1:15" s="28" customFormat="1">
      <c r="A446" s="28">
        <v>3</v>
      </c>
      <c r="B446" s="28" t="s">
        <v>5175</v>
      </c>
      <c r="C446" s="28" t="s">
        <v>17380</v>
      </c>
      <c r="D446"/>
      <c r="E446"/>
    </row>
  </sheetData>
  <autoFilter ref="A1:O1046520" xr:uid="{4812983C-4317-4CAD-B484-B0E19DCC5C5F}">
    <sortState xmlns:xlrd2="http://schemas.microsoft.com/office/spreadsheetml/2017/richdata2" ref="A2:O448">
      <sortCondition ref="B1:B1046520"/>
    </sortState>
  </autoFilter>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B105"/>
  <sheetViews>
    <sheetView workbookViewId="0">
      <selection activeCell="D81" sqref="D81"/>
    </sheetView>
  </sheetViews>
  <sheetFormatPr defaultColWidth="10.85546875" defaultRowHeight="15"/>
  <cols>
    <col min="1" max="1" width="51.42578125" customWidth="1"/>
    <col min="2" max="2" width="31.42578125" customWidth="1"/>
  </cols>
  <sheetData>
    <row r="1" spans="1:2">
      <c r="A1" t="s">
        <v>17381</v>
      </c>
      <c r="B1" t="s">
        <v>872</v>
      </c>
    </row>
    <row r="2" spans="1:2">
      <c r="A2" t="s">
        <v>17382</v>
      </c>
      <c r="B2" t="s">
        <v>17383</v>
      </c>
    </row>
    <row r="3" spans="1:2">
      <c r="A3" t="s">
        <v>14415</v>
      </c>
      <c r="B3" t="s">
        <v>17384</v>
      </c>
    </row>
    <row r="4" spans="1:2">
      <c r="A4" t="s">
        <v>14222</v>
      </c>
      <c r="B4" t="s">
        <v>17385</v>
      </c>
    </row>
    <row r="5" spans="1:2">
      <c r="A5" t="s">
        <v>13017</v>
      </c>
      <c r="B5" t="s">
        <v>17386</v>
      </c>
    </row>
    <row r="6" spans="1:2">
      <c r="A6" t="s">
        <v>13192</v>
      </c>
      <c r="B6" t="s">
        <v>17387</v>
      </c>
    </row>
    <row r="7" spans="1:2">
      <c r="A7" t="s">
        <v>13192</v>
      </c>
      <c r="B7" t="s">
        <v>17387</v>
      </c>
    </row>
    <row r="8" spans="1:2">
      <c r="A8" t="s">
        <v>17388</v>
      </c>
      <c r="B8" t="s">
        <v>13575</v>
      </c>
    </row>
    <row r="9" spans="1:2">
      <c r="A9" t="s">
        <v>6505</v>
      </c>
      <c r="B9" t="s">
        <v>17389</v>
      </c>
    </row>
    <row r="10" spans="1:2">
      <c r="A10" t="s">
        <v>17390</v>
      </c>
      <c r="B10" t="s">
        <v>17391</v>
      </c>
    </row>
    <row r="11" spans="1:2">
      <c r="A11" t="s">
        <v>6497</v>
      </c>
      <c r="B11" t="s">
        <v>17392</v>
      </c>
    </row>
    <row r="12" spans="1:2">
      <c r="A12" t="s">
        <v>13711</v>
      </c>
      <c r="B12" t="s">
        <v>14619</v>
      </c>
    </row>
    <row r="13" spans="1:2">
      <c r="A13" t="s">
        <v>6501</v>
      </c>
      <c r="B13" t="s">
        <v>14619</v>
      </c>
    </row>
    <row r="14" spans="1:2">
      <c r="A14" t="s">
        <v>17393</v>
      </c>
      <c r="B14" t="s">
        <v>14619</v>
      </c>
    </row>
    <row r="15" spans="1:2">
      <c r="A15" t="s">
        <v>13739</v>
      </c>
      <c r="B15" t="s">
        <v>13739</v>
      </c>
    </row>
    <row r="16" spans="1:2">
      <c r="A16" t="s">
        <v>17394</v>
      </c>
      <c r="B16" t="s">
        <v>17395</v>
      </c>
    </row>
    <row r="17" spans="1:2">
      <c r="A17" t="s">
        <v>16842</v>
      </c>
      <c r="B17" t="s">
        <v>17396</v>
      </c>
    </row>
    <row r="18" spans="1:2">
      <c r="A18" t="s">
        <v>17397</v>
      </c>
      <c r="B18" t="s">
        <v>17398</v>
      </c>
    </row>
    <row r="19" spans="1:2">
      <c r="A19" t="s">
        <v>16577</v>
      </c>
      <c r="B19" t="s">
        <v>17399</v>
      </c>
    </row>
    <row r="20" spans="1:2">
      <c r="A20" t="s">
        <v>16576</v>
      </c>
      <c r="B20" t="s">
        <v>17400</v>
      </c>
    </row>
    <row r="21" spans="1:2">
      <c r="A21" t="s">
        <v>16372</v>
      </c>
      <c r="B21" t="s">
        <v>17401</v>
      </c>
    </row>
    <row r="22" spans="1:2">
      <c r="A22" t="s">
        <v>6499</v>
      </c>
      <c r="B22" t="s">
        <v>2898</v>
      </c>
    </row>
    <row r="23" spans="1:2">
      <c r="A23" t="s">
        <v>14821</v>
      </c>
      <c r="B23" t="s">
        <v>17402</v>
      </c>
    </row>
    <row r="24" spans="1:2">
      <c r="A24" t="s">
        <v>16964</v>
      </c>
      <c r="B24" t="s">
        <v>17403</v>
      </c>
    </row>
    <row r="25" spans="1:2">
      <c r="A25" t="s">
        <v>13719</v>
      </c>
      <c r="B25" t="s">
        <v>17404</v>
      </c>
    </row>
    <row r="26" spans="1:2">
      <c r="A26" t="s">
        <v>16845</v>
      </c>
      <c r="B26" t="s">
        <v>17405</v>
      </c>
    </row>
    <row r="27" spans="1:2">
      <c r="A27" t="s">
        <v>16470</v>
      </c>
      <c r="B27" t="s">
        <v>17406</v>
      </c>
    </row>
    <row r="28" spans="1:2">
      <c r="A28" t="s">
        <v>13024</v>
      </c>
      <c r="B28" t="s">
        <v>17407</v>
      </c>
    </row>
    <row r="29" spans="1:2">
      <c r="A29" t="s">
        <v>6507</v>
      </c>
      <c r="B29" t="s">
        <v>17407</v>
      </c>
    </row>
    <row r="30" spans="1:2">
      <c r="A30" t="s">
        <v>15298</v>
      </c>
      <c r="B30" t="s">
        <v>17407</v>
      </c>
    </row>
    <row r="31" spans="1:2">
      <c r="A31" t="s">
        <v>13127</v>
      </c>
      <c r="B31" t="s">
        <v>6514</v>
      </c>
    </row>
    <row r="32" spans="1:2">
      <c r="A32" t="s">
        <v>6514</v>
      </c>
      <c r="B32" t="s">
        <v>6514</v>
      </c>
    </row>
    <row r="33" spans="1:2">
      <c r="A33" t="s">
        <v>13241</v>
      </c>
      <c r="B33" t="s">
        <v>6514</v>
      </c>
    </row>
    <row r="34" spans="1:2">
      <c r="A34" t="s">
        <v>15754</v>
      </c>
      <c r="B34" t="s">
        <v>6514</v>
      </c>
    </row>
    <row r="35" spans="1:2">
      <c r="A35" t="s">
        <v>14237</v>
      </c>
      <c r="B35" t="s">
        <v>6514</v>
      </c>
    </row>
    <row r="36" spans="1:2">
      <c r="A36" t="s">
        <v>17408</v>
      </c>
      <c r="B36" t="s">
        <v>6514</v>
      </c>
    </row>
    <row r="37" spans="1:2">
      <c r="A37" t="s">
        <v>16772</v>
      </c>
      <c r="B37" t="s">
        <v>6514</v>
      </c>
    </row>
    <row r="38" spans="1:2">
      <c r="A38" t="s">
        <v>15303</v>
      </c>
      <c r="B38" t="s">
        <v>6514</v>
      </c>
    </row>
    <row r="39" spans="1:2">
      <c r="A39" t="s">
        <v>13722</v>
      </c>
      <c r="B39" t="s">
        <v>17409</v>
      </c>
    </row>
    <row r="40" spans="1:2">
      <c r="A40" t="s">
        <v>16560</v>
      </c>
      <c r="B40" t="s">
        <v>17410</v>
      </c>
    </row>
    <row r="41" spans="1:2">
      <c r="A41" t="s">
        <v>16029</v>
      </c>
      <c r="B41" t="s">
        <v>17411</v>
      </c>
    </row>
    <row r="42" spans="1:2">
      <c r="A42" t="s">
        <v>15109</v>
      </c>
      <c r="B42" t="s">
        <v>6512</v>
      </c>
    </row>
    <row r="43" spans="1:2">
      <c r="A43" t="s">
        <v>15056</v>
      </c>
      <c r="B43" t="s">
        <v>6512</v>
      </c>
    </row>
    <row r="44" spans="1:2">
      <c r="A44" t="s">
        <v>15056</v>
      </c>
      <c r="B44" t="s">
        <v>6512</v>
      </c>
    </row>
    <row r="45" spans="1:2">
      <c r="A45" t="s">
        <v>13853</v>
      </c>
      <c r="B45" t="s">
        <v>6512</v>
      </c>
    </row>
    <row r="46" spans="1:2">
      <c r="A46" t="s">
        <v>14942</v>
      </c>
      <c r="B46" t="s">
        <v>6512</v>
      </c>
    </row>
    <row r="47" spans="1:2">
      <c r="A47" t="s">
        <v>13712</v>
      </c>
      <c r="B47" t="s">
        <v>17412</v>
      </c>
    </row>
    <row r="48" spans="1:2">
      <c r="A48" t="s">
        <v>17413</v>
      </c>
      <c r="B48" t="s">
        <v>17414</v>
      </c>
    </row>
    <row r="49" spans="1:2">
      <c r="A49" t="s">
        <v>13706</v>
      </c>
      <c r="B49" t="s">
        <v>13706</v>
      </c>
    </row>
    <row r="50" spans="1:2">
      <c r="A50" t="s">
        <v>17415</v>
      </c>
      <c r="B50" t="s">
        <v>6520</v>
      </c>
    </row>
    <row r="51" spans="1:2">
      <c r="A51" t="s">
        <v>17416</v>
      </c>
      <c r="B51" t="s">
        <v>17417</v>
      </c>
    </row>
    <row r="52" spans="1:2">
      <c r="A52" t="s">
        <v>13191</v>
      </c>
      <c r="B52" t="s">
        <v>17396</v>
      </c>
    </row>
    <row r="53" spans="1:2">
      <c r="A53" t="s">
        <v>13191</v>
      </c>
      <c r="B53" t="s">
        <v>17396</v>
      </c>
    </row>
    <row r="54" spans="1:2">
      <c r="A54" t="s">
        <v>17418</v>
      </c>
      <c r="B54" t="s">
        <v>17419</v>
      </c>
    </row>
    <row r="55" spans="1:2">
      <c r="A55" t="s">
        <v>13738</v>
      </c>
      <c r="B55" t="s">
        <v>13738</v>
      </c>
    </row>
    <row r="56" spans="1:2">
      <c r="A56" t="s">
        <v>16313</v>
      </c>
      <c r="B56" t="s">
        <v>17420</v>
      </c>
    </row>
    <row r="57" spans="1:2">
      <c r="A57" t="s">
        <v>17421</v>
      </c>
      <c r="B57" t="s">
        <v>13630</v>
      </c>
    </row>
    <row r="58" spans="1:2">
      <c r="A58" t="s">
        <v>17422</v>
      </c>
      <c r="B58" t="s">
        <v>16046</v>
      </c>
    </row>
    <row r="59" spans="1:2">
      <c r="A59" t="s">
        <v>17423</v>
      </c>
      <c r="B59" t="s">
        <v>17424</v>
      </c>
    </row>
    <row r="60" spans="1:2">
      <c r="A60" t="s">
        <v>17425</v>
      </c>
      <c r="B60" t="s">
        <v>17426</v>
      </c>
    </row>
    <row r="61" spans="1:2">
      <c r="A61" t="s">
        <v>13249</v>
      </c>
      <c r="B61" t="s">
        <v>17427</v>
      </c>
    </row>
    <row r="62" spans="1:2">
      <c r="A62" t="s">
        <v>17428</v>
      </c>
      <c r="B62" t="s">
        <v>17427</v>
      </c>
    </row>
    <row r="63" spans="1:2">
      <c r="A63" t="s">
        <v>17429</v>
      </c>
      <c r="B63" t="s">
        <v>14987</v>
      </c>
    </row>
    <row r="64" spans="1:2">
      <c r="A64" t="s">
        <v>17430</v>
      </c>
      <c r="B64" t="s">
        <v>17431</v>
      </c>
    </row>
    <row r="65" spans="1:2">
      <c r="A65" t="s">
        <v>16691</v>
      </c>
      <c r="B65" t="s">
        <v>17432</v>
      </c>
    </row>
    <row r="66" spans="1:2">
      <c r="A66" t="s">
        <v>17433</v>
      </c>
      <c r="B66" t="s">
        <v>16711</v>
      </c>
    </row>
    <row r="67" spans="1:2">
      <c r="A67" t="s">
        <v>14683</v>
      </c>
      <c r="B67" t="s">
        <v>16419</v>
      </c>
    </row>
    <row r="68" spans="1:2">
      <c r="A68" t="s">
        <v>17434</v>
      </c>
      <c r="B68" t="s">
        <v>17435</v>
      </c>
    </row>
    <row r="69" spans="1:2">
      <c r="A69" t="s">
        <v>16190</v>
      </c>
      <c r="B69" t="s">
        <v>16190</v>
      </c>
    </row>
    <row r="70" spans="1:2">
      <c r="A70" t="s">
        <v>16561</v>
      </c>
      <c r="B70" t="s">
        <v>16561</v>
      </c>
    </row>
    <row r="71" spans="1:2">
      <c r="A71" t="s">
        <v>13793</v>
      </c>
      <c r="B71" t="s">
        <v>13793</v>
      </c>
    </row>
    <row r="72" spans="1:2">
      <c r="A72" t="s">
        <v>15278</v>
      </c>
      <c r="B72" t="s">
        <v>14619</v>
      </c>
    </row>
    <row r="73" spans="1:2">
      <c r="A73" t="s">
        <v>16109</v>
      </c>
      <c r="B73" t="s">
        <v>14619</v>
      </c>
    </row>
    <row r="74" spans="1:2">
      <c r="A74" t="s">
        <v>13605</v>
      </c>
      <c r="B74" t="s">
        <v>14619</v>
      </c>
    </row>
    <row r="75" spans="1:2">
      <c r="A75" t="s">
        <v>15028</v>
      </c>
      <c r="B75" t="s">
        <v>14619</v>
      </c>
    </row>
    <row r="76" spans="1:2">
      <c r="A76" t="s">
        <v>15517</v>
      </c>
      <c r="B76" t="s">
        <v>17436</v>
      </c>
    </row>
    <row r="77" spans="1:2">
      <c r="A77" t="s">
        <v>14056</v>
      </c>
      <c r="B77" t="s">
        <v>14056</v>
      </c>
    </row>
    <row r="78" spans="1:2">
      <c r="A78" t="s">
        <v>17437</v>
      </c>
      <c r="B78" t="s">
        <v>17438</v>
      </c>
    </row>
    <row r="79" spans="1:2">
      <c r="A79" t="s">
        <v>15369</v>
      </c>
      <c r="B79" t="s">
        <v>17439</v>
      </c>
    </row>
    <row r="80" spans="1:2">
      <c r="A80" t="s">
        <v>14739</v>
      </c>
      <c r="B80" t="s">
        <v>16419</v>
      </c>
    </row>
    <row r="81" spans="1:2">
      <c r="A81" t="s">
        <v>14932</v>
      </c>
      <c r="B81" t="s">
        <v>16419</v>
      </c>
    </row>
    <row r="82" spans="1:2">
      <c r="A82" t="s">
        <v>15404</v>
      </c>
      <c r="B82" t="s">
        <v>16419</v>
      </c>
    </row>
    <row r="83" spans="1:2">
      <c r="A83" t="s">
        <v>14477</v>
      </c>
      <c r="B83" t="s">
        <v>17440</v>
      </c>
    </row>
    <row r="84" spans="1:2">
      <c r="A84" t="s">
        <v>13018</v>
      </c>
      <c r="B84" t="s">
        <v>17441</v>
      </c>
    </row>
    <row r="85" spans="1:2">
      <c r="A85" t="s">
        <v>13718</v>
      </c>
      <c r="B85" t="s">
        <v>17396</v>
      </c>
    </row>
    <row r="86" spans="1:2">
      <c r="A86" t="s">
        <v>16471</v>
      </c>
      <c r="B86" t="s">
        <v>17396</v>
      </c>
    </row>
    <row r="87" spans="1:2">
      <c r="A87" t="s">
        <v>15026</v>
      </c>
      <c r="B87" t="s">
        <v>6514</v>
      </c>
    </row>
    <row r="88" spans="1:2">
      <c r="A88" t="s">
        <v>17442</v>
      </c>
      <c r="B88" t="s">
        <v>17443</v>
      </c>
    </row>
    <row r="89" spans="1:2">
      <c r="A89" t="s">
        <v>2659</v>
      </c>
      <c r="B89" t="s">
        <v>2659</v>
      </c>
    </row>
    <row r="90" spans="1:2">
      <c r="A90" t="s">
        <v>16090</v>
      </c>
      <c r="B90" t="s">
        <v>17444</v>
      </c>
    </row>
    <row r="91" spans="1:2">
      <c r="A91" t="s">
        <v>16711</v>
      </c>
      <c r="B91" t="s">
        <v>17445</v>
      </c>
    </row>
    <row r="92" spans="1:2">
      <c r="A92" t="s">
        <v>13630</v>
      </c>
      <c r="B92" t="s">
        <v>13630</v>
      </c>
    </row>
    <row r="93" spans="1:2">
      <c r="A93" t="s">
        <v>6520</v>
      </c>
      <c r="B93" t="s">
        <v>6520</v>
      </c>
    </row>
    <row r="94" spans="1:2">
      <c r="A94" t="s">
        <v>13130</v>
      </c>
      <c r="B94" t="s">
        <v>17446</v>
      </c>
    </row>
    <row r="95" spans="1:2">
      <c r="A95" t="s">
        <v>13575</v>
      </c>
      <c r="B95" t="s">
        <v>13575</v>
      </c>
    </row>
    <row r="96" spans="1:2">
      <c r="A96" t="s">
        <v>6514</v>
      </c>
      <c r="B96" t="s">
        <v>6514</v>
      </c>
    </row>
    <row r="97" spans="1:2">
      <c r="A97" t="s">
        <v>13773</v>
      </c>
      <c r="B97" t="s">
        <v>17392</v>
      </c>
    </row>
    <row r="98" spans="1:2">
      <c r="A98" t="s">
        <v>16748</v>
      </c>
      <c r="B98" t="s">
        <v>17419</v>
      </c>
    </row>
    <row r="99" spans="1:2">
      <c r="A99" t="s">
        <v>13551</v>
      </c>
      <c r="B99" t="s">
        <v>14619</v>
      </c>
    </row>
    <row r="100" spans="1:2">
      <c r="A100" t="s">
        <v>13131</v>
      </c>
      <c r="B100" t="s">
        <v>17424</v>
      </c>
    </row>
    <row r="101" spans="1:2">
      <c r="A101" t="s">
        <v>12950</v>
      </c>
      <c r="B101" t="s">
        <v>17417</v>
      </c>
    </row>
    <row r="102" spans="1:2">
      <c r="A102" t="s">
        <v>13242</v>
      </c>
      <c r="B102" t="s">
        <v>17398</v>
      </c>
    </row>
    <row r="103" spans="1:2">
      <c r="A103" t="s">
        <v>16046</v>
      </c>
      <c r="B103" t="s">
        <v>16046</v>
      </c>
    </row>
    <row r="104" spans="1:2">
      <c r="A104" t="s">
        <v>13132</v>
      </c>
      <c r="B104" t="s">
        <v>17426</v>
      </c>
    </row>
    <row r="105" spans="1:2">
      <c r="A105" t="s">
        <v>13243</v>
      </c>
      <c r="B105" t="s">
        <v>17438</v>
      </c>
    </row>
  </sheetData>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9392-E203-4A31-90A6-894D1093E292}">
  <sheetPr codeName="Sheet32"/>
  <dimension ref="A1:I66"/>
  <sheetViews>
    <sheetView topLeftCell="A29" zoomScale="116" workbookViewId="0">
      <selection activeCell="D38" sqref="D38"/>
    </sheetView>
  </sheetViews>
  <sheetFormatPr defaultColWidth="8.85546875" defaultRowHeight="15"/>
  <cols>
    <col min="1" max="1" width="70" customWidth="1"/>
  </cols>
  <sheetData>
    <row r="1" spans="1:2">
      <c r="A1" s="2" t="s">
        <v>17447</v>
      </c>
    </row>
    <row r="2" spans="1:2" ht="129" customHeight="1">
      <c r="A2" s="227" t="s">
        <v>17448</v>
      </c>
    </row>
    <row r="4" spans="1:2">
      <c r="A4" s="2" t="s">
        <v>290</v>
      </c>
      <c r="B4" s="2" t="s">
        <v>17449</v>
      </c>
    </row>
    <row r="5" spans="1:2">
      <c r="A5" t="s">
        <v>2326</v>
      </c>
      <c r="B5" t="s">
        <v>17450</v>
      </c>
    </row>
    <row r="6" spans="1:2">
      <c r="A6" t="s">
        <v>1861</v>
      </c>
      <c r="B6" t="s">
        <v>17451</v>
      </c>
    </row>
    <row r="7" spans="1:2">
      <c r="A7" t="s">
        <v>17452</v>
      </c>
      <c r="B7" t="s">
        <v>17453</v>
      </c>
    </row>
    <row r="8" spans="1:2">
      <c r="A8" t="s">
        <v>17454</v>
      </c>
      <c r="B8" t="s">
        <v>17455</v>
      </c>
    </row>
    <row r="9" spans="1:2">
      <c r="A9" t="s">
        <v>2338</v>
      </c>
      <c r="B9" t="s">
        <v>17456</v>
      </c>
    </row>
    <row r="10" spans="1:2">
      <c r="A10" t="s">
        <v>2</v>
      </c>
      <c r="B10" t="s">
        <v>17457</v>
      </c>
    </row>
    <row r="11" spans="1:2">
      <c r="A11" t="s">
        <v>2340</v>
      </c>
    </row>
    <row r="12" spans="1:2">
      <c r="A12" t="s">
        <v>2341</v>
      </c>
      <c r="B12" t="s">
        <v>17458</v>
      </c>
    </row>
    <row r="13" spans="1:2">
      <c r="A13" t="s">
        <v>2342</v>
      </c>
    </row>
    <row r="14" spans="1:2">
      <c r="A14" t="s">
        <v>17459</v>
      </c>
      <c r="B14" t="s">
        <v>17460</v>
      </c>
    </row>
    <row r="15" spans="1:2">
      <c r="A15" t="s">
        <v>2344</v>
      </c>
    </row>
    <row r="16" spans="1:2">
      <c r="A16" t="s">
        <v>2345</v>
      </c>
    </row>
    <row r="17" spans="1:5">
      <c r="A17" t="s">
        <v>2346</v>
      </c>
    </row>
    <row r="18" spans="1:5">
      <c r="A18" t="s">
        <v>2347</v>
      </c>
    </row>
    <row r="19" spans="1:5">
      <c r="A19" t="s">
        <v>2348</v>
      </c>
    </row>
    <row r="20" spans="1:5">
      <c r="A20" t="s">
        <v>2349</v>
      </c>
    </row>
    <row r="21" spans="1:5">
      <c r="A21" t="s">
        <v>2350</v>
      </c>
      <c r="B21" t="s">
        <v>17461</v>
      </c>
    </row>
    <row r="22" spans="1:5">
      <c r="A22" t="s">
        <v>2355</v>
      </c>
      <c r="B22" t="s">
        <v>17462</v>
      </c>
    </row>
    <row r="23" spans="1:5">
      <c r="A23" t="s">
        <v>17463</v>
      </c>
    </row>
    <row r="27" spans="1:5">
      <c r="A27" s="2" t="s">
        <v>17464</v>
      </c>
    </row>
    <row r="29" spans="1:5">
      <c r="A29" s="2" t="s">
        <v>17465</v>
      </c>
    </row>
    <row r="31" spans="1:5">
      <c r="A31" s="226" t="s">
        <v>17466</v>
      </c>
      <c r="B31" t="s">
        <v>17467</v>
      </c>
      <c r="C31" t="s">
        <v>2327</v>
      </c>
      <c r="D31" t="s">
        <v>2328</v>
      </c>
      <c r="E31" t="s">
        <v>2338</v>
      </c>
    </row>
    <row r="32" spans="1:5">
      <c r="A32" t="s">
        <v>17468</v>
      </c>
      <c r="B32" t="s">
        <v>17469</v>
      </c>
      <c r="C32" t="s">
        <v>17470</v>
      </c>
      <c r="E32" t="s">
        <v>17471</v>
      </c>
    </row>
    <row r="33" spans="1:5">
      <c r="A33" t="s">
        <v>17468</v>
      </c>
      <c r="B33" t="s">
        <v>17469</v>
      </c>
      <c r="C33" t="s">
        <v>17472</v>
      </c>
      <c r="E33" t="s">
        <v>17473</v>
      </c>
    </row>
    <row r="34" spans="1:5">
      <c r="A34" t="s">
        <v>17468</v>
      </c>
      <c r="B34" t="s">
        <v>17469</v>
      </c>
      <c r="C34" t="s">
        <v>17474</v>
      </c>
    </row>
    <row r="35" spans="1:5">
      <c r="A35" t="s">
        <v>17468</v>
      </c>
      <c r="B35" t="s">
        <v>17469</v>
      </c>
      <c r="C35" t="s">
        <v>17475</v>
      </c>
      <c r="E35" t="s">
        <v>17476</v>
      </c>
    </row>
    <row r="36" spans="1:5">
      <c r="A36" t="s">
        <v>17468</v>
      </c>
      <c r="B36" t="s">
        <v>17469</v>
      </c>
      <c r="C36" t="s">
        <v>17475</v>
      </c>
      <c r="D36" t="s">
        <v>17477</v>
      </c>
      <c r="E36" t="s">
        <v>17478</v>
      </c>
    </row>
    <row r="37" spans="1:5">
      <c r="A37" t="s">
        <v>17468</v>
      </c>
      <c r="B37" t="s">
        <v>17469</v>
      </c>
      <c r="C37" t="s">
        <v>17475</v>
      </c>
      <c r="D37" t="s">
        <v>17479</v>
      </c>
    </row>
    <row r="38" spans="1:5">
      <c r="A38" t="s">
        <v>17468</v>
      </c>
      <c r="B38" t="s">
        <v>17469</v>
      </c>
      <c r="C38" t="s">
        <v>17480</v>
      </c>
      <c r="D38" t="s">
        <v>17481</v>
      </c>
    </row>
    <row r="39" spans="1:5">
      <c r="A39" t="s">
        <v>17468</v>
      </c>
      <c r="B39" t="s">
        <v>17469</v>
      </c>
      <c r="C39" t="s">
        <v>17480</v>
      </c>
      <c r="E39" t="s">
        <v>17482</v>
      </c>
    </row>
    <row r="40" spans="1:5">
      <c r="A40" t="s">
        <v>17468</v>
      </c>
      <c r="B40" t="s">
        <v>17469</v>
      </c>
      <c r="C40" t="s">
        <v>17483</v>
      </c>
    </row>
    <row r="41" spans="1:5">
      <c r="A41" t="s">
        <v>17468</v>
      </c>
      <c r="B41" t="s">
        <v>17469</v>
      </c>
      <c r="C41" t="s">
        <v>2389</v>
      </c>
      <c r="E41" t="s">
        <v>17484</v>
      </c>
    </row>
    <row r="42" spans="1:5">
      <c r="A42" t="s">
        <v>17468</v>
      </c>
      <c r="B42" t="s">
        <v>17485</v>
      </c>
      <c r="C42" t="s">
        <v>17486</v>
      </c>
    </row>
    <row r="43" spans="1:5">
      <c r="A43" t="s">
        <v>17468</v>
      </c>
      <c r="B43" t="s">
        <v>17485</v>
      </c>
      <c r="C43" t="s">
        <v>6195</v>
      </c>
    </row>
    <row r="44" spans="1:5">
      <c r="A44" t="s">
        <v>17468</v>
      </c>
      <c r="B44" t="s">
        <v>17485</v>
      </c>
      <c r="C44" t="s">
        <v>5903</v>
      </c>
    </row>
    <row r="45" spans="1:5">
      <c r="A45" t="s">
        <v>17468</v>
      </c>
      <c r="B45" t="s">
        <v>17485</v>
      </c>
      <c r="C45" t="s">
        <v>17487</v>
      </c>
    </row>
    <row r="46" spans="1:5">
      <c r="A46" t="s">
        <v>17468</v>
      </c>
      <c r="B46" t="s">
        <v>17485</v>
      </c>
      <c r="C46" t="s">
        <v>17488</v>
      </c>
    </row>
    <row r="47" spans="1:5">
      <c r="A47" t="s">
        <v>17468</v>
      </c>
      <c r="B47" t="s">
        <v>17469</v>
      </c>
      <c r="C47" t="s">
        <v>17489</v>
      </c>
      <c r="E47" t="s">
        <v>17490</v>
      </c>
    </row>
    <row r="48" spans="1:5">
      <c r="A48" t="s">
        <v>17491</v>
      </c>
      <c r="B48" t="s">
        <v>17469</v>
      </c>
      <c r="C48" t="s">
        <v>17492</v>
      </c>
    </row>
    <row r="49" spans="1:5">
      <c r="A49" t="s">
        <v>17493</v>
      </c>
      <c r="B49" t="s">
        <v>17469</v>
      </c>
      <c r="C49" t="s">
        <v>17494</v>
      </c>
      <c r="E49" t="s">
        <v>17495</v>
      </c>
    </row>
    <row r="50" spans="1:5">
      <c r="A50" t="s">
        <v>17493</v>
      </c>
      <c r="B50" t="s">
        <v>17469</v>
      </c>
      <c r="C50" t="s">
        <v>17496</v>
      </c>
    </row>
    <row r="51" spans="1:5">
      <c r="A51" t="s">
        <v>17493</v>
      </c>
      <c r="B51" t="s">
        <v>17469</v>
      </c>
      <c r="C51" t="s">
        <v>17497</v>
      </c>
    </row>
    <row r="53" spans="1:5">
      <c r="A53" s="2" t="s">
        <v>17498</v>
      </c>
    </row>
    <row r="54" spans="1:5" ht="48">
      <c r="A54" s="31" t="s">
        <v>17499</v>
      </c>
    </row>
    <row r="56" spans="1:5">
      <c r="A56" s="2" t="s">
        <v>17500</v>
      </c>
    </row>
    <row r="57" spans="1:5" ht="159.94999999999999">
      <c r="A57" s="31" t="s">
        <v>17501</v>
      </c>
    </row>
    <row r="60" spans="1:5">
      <c r="A60" s="2" t="s">
        <v>17502</v>
      </c>
    </row>
    <row r="62" spans="1:5">
      <c r="A62" s="2" t="s">
        <v>17503</v>
      </c>
    </row>
    <row r="65" spans="1:9">
      <c r="A65" s="2" t="s">
        <v>17504</v>
      </c>
      <c r="I65" t="s">
        <v>17505</v>
      </c>
    </row>
    <row r="66" spans="1:9">
      <c r="A66" t="s">
        <v>17506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5D3E-A5EE-4920-B3D8-7E41E86D18D6}">
  <sheetPr codeName="Sheet23"/>
  <dimension ref="A1:ED2504"/>
  <sheetViews>
    <sheetView topLeftCell="M977" zoomScale="87" zoomScaleNormal="87" workbookViewId="0">
      <selection activeCell="AI982" sqref="AI982"/>
    </sheetView>
  </sheetViews>
  <sheetFormatPr defaultColWidth="9.140625" defaultRowHeight="15" customHeight="1"/>
  <cols>
    <col min="1" max="1" width="142.42578125" customWidth="1"/>
    <col min="2" max="2" width="66.140625" customWidth="1"/>
    <col min="3" max="3" width="9.140625" customWidth="1"/>
    <col min="4" max="4" width="44.42578125" customWidth="1"/>
    <col min="5" max="5" width="50" customWidth="1"/>
    <col min="6" max="6" width="32" customWidth="1"/>
    <col min="7" max="7" width="61.85546875" customWidth="1"/>
    <col min="8" max="8" width="52" bestFit="1" customWidth="1"/>
    <col min="9" max="9" width="37.85546875" bestFit="1" customWidth="1"/>
    <col min="10" max="10" width="9.140625" customWidth="1"/>
    <col min="11" max="11" width="18.85546875" customWidth="1"/>
    <col min="12" max="12" width="27.7109375" customWidth="1"/>
    <col min="13" max="13" width="65.85546875" bestFit="1" customWidth="1"/>
    <col min="14" max="14" width="35.42578125" hidden="1" customWidth="1"/>
    <col min="15" max="15" width="20.85546875" hidden="1" customWidth="1"/>
    <col min="16" max="16" width="22.42578125" hidden="1" customWidth="1"/>
    <col min="17" max="17" width="14.85546875" hidden="1" customWidth="1"/>
    <col min="18" max="18" width="20.85546875" hidden="1" customWidth="1"/>
    <col min="19" max="19" width="50.85546875" hidden="1" customWidth="1"/>
    <col min="20" max="20" width="8.140625" hidden="1" customWidth="1"/>
    <col min="21" max="21" width="39" hidden="1" customWidth="1"/>
    <col min="22" max="22" width="43.42578125" hidden="1" customWidth="1"/>
    <col min="23" max="23" width="5.42578125" hidden="1" customWidth="1"/>
    <col min="24" max="24" width="11" hidden="1" customWidth="1"/>
    <col min="25" max="25" width="35.42578125" hidden="1" customWidth="1"/>
    <col min="26" max="26" width="6.85546875" hidden="1" customWidth="1"/>
    <col min="27" max="27" width="30.140625" hidden="1" customWidth="1"/>
    <col min="28" max="28" width="37.42578125" customWidth="1"/>
    <col min="29" max="32" width="25.85546875" style="192" customWidth="1"/>
    <col min="33" max="33" width="15.28515625" customWidth="1"/>
    <col min="34" max="34" width="9.140625" customWidth="1"/>
  </cols>
  <sheetData>
    <row r="1" spans="1:38">
      <c r="A1" t="s">
        <v>2326</v>
      </c>
      <c r="B1" t="s">
        <v>1861</v>
      </c>
      <c r="C1" t="s">
        <v>2327</v>
      </c>
      <c r="D1" t="s">
        <v>2328</v>
      </c>
      <c r="E1" t="s">
        <v>2329</v>
      </c>
      <c r="F1" t="s">
        <v>2330</v>
      </c>
      <c r="G1" t="s">
        <v>2331</v>
      </c>
      <c r="H1" t="s">
        <v>2332</v>
      </c>
      <c r="I1" t="s">
        <v>2333</v>
      </c>
      <c r="J1" t="s">
        <v>2334</v>
      </c>
      <c r="K1" t="s">
        <v>2335</v>
      </c>
      <c r="L1" t="s">
        <v>2336</v>
      </c>
      <c r="M1" t="s">
        <v>2337</v>
      </c>
      <c r="N1" t="s">
        <v>2338</v>
      </c>
      <c r="O1" t="s">
        <v>2</v>
      </c>
      <c r="P1" t="s">
        <v>302</v>
      </c>
      <c r="Q1" t="s">
        <v>2339</v>
      </c>
      <c r="R1" t="s">
        <v>2340</v>
      </c>
      <c r="S1" t="s">
        <v>2341</v>
      </c>
      <c r="T1" t="s">
        <v>2342</v>
      </c>
      <c r="U1" t="s">
        <v>2343</v>
      </c>
      <c r="V1" t="s">
        <v>2344</v>
      </c>
      <c r="W1" t="s">
        <v>2345</v>
      </c>
      <c r="X1" t="s">
        <v>2346</v>
      </c>
      <c r="Y1" t="s">
        <v>2347</v>
      </c>
      <c r="Z1" t="s">
        <v>2348</v>
      </c>
      <c r="AA1" t="s">
        <v>2349</v>
      </c>
      <c r="AB1" t="s">
        <v>2350</v>
      </c>
      <c r="AC1" s="192" t="s">
        <v>2351</v>
      </c>
      <c r="AD1" s="192" t="s">
        <v>2352</v>
      </c>
      <c r="AE1" s="192" t="s">
        <v>17507</v>
      </c>
      <c r="AF1" s="192" t="s">
        <v>17508</v>
      </c>
      <c r="AG1" t="s">
        <v>2354</v>
      </c>
      <c r="AH1" t="s">
        <v>2355</v>
      </c>
      <c r="AI1" t="s">
        <v>17509</v>
      </c>
      <c r="AJ1" t="s">
        <v>17510</v>
      </c>
      <c r="AK1" t="s">
        <v>17511</v>
      </c>
      <c r="AL1" t="s">
        <v>17512</v>
      </c>
    </row>
    <row r="2" spans="1:38">
      <c r="A2" t="str">
        <f>_xlfn.TEXTJOIN("/",TRUE,AOM[[#This Row],[L1]:[L10]])</f>
        <v>Farming System</v>
      </c>
      <c r="B2" t="s">
        <v>17513</v>
      </c>
      <c r="C2" t="s">
        <v>17514</v>
      </c>
      <c r="D2" t="s">
        <v>8288</v>
      </c>
      <c r="E2" t="s">
        <v>8288</v>
      </c>
      <c r="F2" t="s">
        <v>8288</v>
      </c>
      <c r="G2" t="s">
        <v>8288</v>
      </c>
      <c r="H2" t="s">
        <v>8288</v>
      </c>
      <c r="I2" t="s">
        <v>8288</v>
      </c>
      <c r="J2" t="s">
        <v>8288</v>
      </c>
      <c r="K2" t="s">
        <v>8288</v>
      </c>
      <c r="M2" t="str" cm="1">
        <f t="array" ref="M2">LOOKUP(2,1/(C2:L2&lt;&gt;""),C2:L2)</f>
        <v>Farming System</v>
      </c>
      <c r="O2" t="s">
        <v>8288</v>
      </c>
      <c r="P2" t="s">
        <v>8288</v>
      </c>
      <c r="Q2" t="s">
        <v>8288</v>
      </c>
      <c r="R2" t="s">
        <v>8288</v>
      </c>
      <c r="S2" t="s">
        <v>8288</v>
      </c>
      <c r="T2" t="s">
        <v>8288</v>
      </c>
      <c r="U2" t="s">
        <v>8288</v>
      </c>
      <c r="V2" s="204" t="s">
        <v>8288</v>
      </c>
      <c r="W2" t="s">
        <v>8288</v>
      </c>
      <c r="X2" t="s">
        <v>8288</v>
      </c>
      <c r="Y2" t="s">
        <v>8288</v>
      </c>
      <c r="Z2" t="s">
        <v>8288</v>
      </c>
      <c r="AA2" s="204" t="s">
        <v>8288</v>
      </c>
      <c r="AB2" s="204" t="s">
        <v>8288</v>
      </c>
      <c r="AC2"/>
      <c r="AD2"/>
      <c r="AE2"/>
      <c r="AF2"/>
      <c r="AG2" t="str">
        <f>IFERROR(IF(COUNTIF(C2:L2,"Feed Ingredient")&gt;0,INDEX(ani_diet!T:T,MATCH(M2,ani_diet!D:D,0)),""),"")</f>
        <v/>
      </c>
      <c r="AH2" s="60" t="b">
        <f>IF(IFERROR(IF(MATCH("Feed Ingredient", AOM[[#This Row],[L1]:[L10]],0)&gt;0, TRUE, FALSE), FALSE)=TRUE,IFERROR(VLOOKUP(M2, ani_diet!C:C, 1, FALSE), "No Match"),FALSE)</f>
        <v>0</v>
      </c>
      <c r="AL2" t="str">
        <f>IFERROR(IF(COUNTIF(C2:L2,"Feed Ingredient")&gt;0,INDEX(ani_diet!T:T,MATCH(M2,ani_diet!D:D,0)),""),"")</f>
        <v/>
      </c>
    </row>
    <row r="3" spans="1:38">
      <c r="A3" t="str">
        <f>_xlfn.TEXTJOIN("/",TRUE,AOM[[#This Row],[L1]:[L10]])</f>
        <v>Farming System/livestock system</v>
      </c>
      <c r="B3" t="s">
        <v>17515</v>
      </c>
      <c r="C3" t="s">
        <v>17514</v>
      </c>
      <c r="D3" t="s">
        <v>17516</v>
      </c>
      <c r="E3" t="s">
        <v>8288</v>
      </c>
      <c r="F3" t="s">
        <v>8288</v>
      </c>
      <c r="G3" t="s">
        <v>8288</v>
      </c>
      <c r="H3" t="s">
        <v>8288</v>
      </c>
      <c r="I3" t="s">
        <v>8288</v>
      </c>
      <c r="J3" t="s">
        <v>8288</v>
      </c>
      <c r="K3" t="s">
        <v>8288</v>
      </c>
      <c r="M3" t="str" cm="1">
        <f t="array" ref="M3">LOOKUP(2,1/(C3:L3&lt;&gt;""),C3:L3)</f>
        <v>livestock system</v>
      </c>
      <c r="N3" t="s">
        <v>8288</v>
      </c>
      <c r="O3" t="s">
        <v>8288</v>
      </c>
      <c r="P3" t="s">
        <v>8288</v>
      </c>
      <c r="Q3" t="s">
        <v>8288</v>
      </c>
      <c r="R3" t="s">
        <v>8288</v>
      </c>
      <c r="S3" t="s">
        <v>8288</v>
      </c>
      <c r="T3" t="s">
        <v>8288</v>
      </c>
      <c r="U3" t="s">
        <v>8288</v>
      </c>
      <c r="V3" s="204" t="s">
        <v>8288</v>
      </c>
      <c r="W3" t="s">
        <v>8288</v>
      </c>
      <c r="X3" t="s">
        <v>8288</v>
      </c>
      <c r="Y3" t="s">
        <v>8288</v>
      </c>
      <c r="Z3" t="s">
        <v>8288</v>
      </c>
      <c r="AA3" s="204" t="s">
        <v>8288</v>
      </c>
      <c r="AB3" s="204" t="s">
        <v>8288</v>
      </c>
      <c r="AC3"/>
      <c r="AD3"/>
      <c r="AE3"/>
      <c r="AF3"/>
      <c r="AG3" t="str">
        <f>IFERROR(IF(COUNTIF(C3:L3,"Feed Ingredient")&gt;0,INDEX(ani_diet!T:T,MATCH(M3,ani_diet!D:D,0)),""),"")</f>
        <v/>
      </c>
      <c r="AH3" s="60" t="b">
        <f>IF(IFERROR(IF(MATCH("Feed Ingredient", AOM[[#This Row],[L1]:[L10]],0)&gt;0, TRUE, FALSE), FALSE)=TRUE,IFERROR(VLOOKUP(M3, ani_diet!C:C, 1, FALSE), "No Match"),FALSE)</f>
        <v>0</v>
      </c>
      <c r="AL3" t="str">
        <f>IFERROR(IF(COUNTIF(C3:L3,"Feed Ingredient")&gt;0,INDEX(ani_diet!T:T,MATCH(M3,ani_diet!D:D,0)),""),"")</f>
        <v/>
      </c>
    </row>
    <row r="4" spans="1:38">
      <c r="A4" t="str">
        <f>_xlfn.TEXTJOIN("/",TRUE,AOM[[#This Row],[L1]:[L10]])</f>
        <v>Farming System/livestock system/aquatic/production orientation/reproducers/wild caught reproducers</v>
      </c>
      <c r="B4" t="s">
        <v>17517</v>
      </c>
      <c r="C4" t="s">
        <v>17514</v>
      </c>
      <c r="D4" t="s">
        <v>17516</v>
      </c>
      <c r="E4" t="s">
        <v>17518</v>
      </c>
      <c r="F4" t="s">
        <v>17519</v>
      </c>
      <c r="G4" t="s">
        <v>17520</v>
      </c>
      <c r="H4" t="s">
        <v>17521</v>
      </c>
      <c r="I4" t="s">
        <v>8288</v>
      </c>
      <c r="J4" t="s">
        <v>8288</v>
      </c>
      <c r="K4" t="s">
        <v>8288</v>
      </c>
      <c r="M4" t="str" cm="1">
        <f t="array" ref="M4">LOOKUP(2,1/(C4:L4&lt;&gt;""),C4:L4)</f>
        <v>wild caught reproducers</v>
      </c>
      <c r="N4" t="s">
        <v>8288</v>
      </c>
      <c r="O4" t="s">
        <v>17522</v>
      </c>
      <c r="P4" t="s">
        <v>8288</v>
      </c>
      <c r="Q4" t="s">
        <v>8288</v>
      </c>
      <c r="R4" t="s">
        <v>17523</v>
      </c>
      <c r="S4" t="s">
        <v>8288</v>
      </c>
      <c r="T4" t="s">
        <v>8288</v>
      </c>
      <c r="U4" t="s">
        <v>8288</v>
      </c>
      <c r="V4" s="204" t="s">
        <v>8288</v>
      </c>
      <c r="W4" t="s">
        <v>8288</v>
      </c>
      <c r="X4" t="s">
        <v>8288</v>
      </c>
      <c r="Y4" t="s">
        <v>8288</v>
      </c>
      <c r="Z4" t="s">
        <v>8288</v>
      </c>
      <c r="AA4" s="204" t="s">
        <v>8288</v>
      </c>
      <c r="AB4" s="204" t="s">
        <v>8288</v>
      </c>
      <c r="AC4"/>
      <c r="AD4"/>
      <c r="AE4"/>
      <c r="AF4"/>
      <c r="AG4" t="str">
        <f>IFERROR(IF(COUNTIF(C4:L4,"Feed Ingredient")&gt;0,INDEX(ani_diet!T:T,MATCH(M4,ani_diet!D:D,0)),""),"")</f>
        <v/>
      </c>
      <c r="AH4" s="60" t="b">
        <f>IF(IFERROR(IF(MATCH("Feed Ingredient", AOM[[#This Row],[L1]:[L10]],0)&gt;0, TRUE, FALSE), FALSE)=TRUE,IFERROR(VLOOKUP(M4, ani_diet!C:C, 1, FALSE), "No Match"),FALSE)</f>
        <v>0</v>
      </c>
      <c r="AL4" t="str">
        <f>IFERROR(IF(COUNTIF(C4:L4,"Feed Ingredient")&gt;0,INDEX(ani_diet!T:T,MATCH(M4,ani_diet!D:D,0)),""),"")</f>
        <v/>
      </c>
    </row>
    <row r="5" spans="1:38">
      <c r="A5" t="str">
        <f>_xlfn.TEXTJOIN("/",TRUE,AOM[[#This Row],[L1]:[L10]])</f>
        <v>Farming System/livestock system/aquatic system</v>
      </c>
      <c r="B5" t="s">
        <v>17524</v>
      </c>
      <c r="C5" t="s">
        <v>17514</v>
      </c>
      <c r="D5" t="s">
        <v>17516</v>
      </c>
      <c r="E5" t="s">
        <v>17525</v>
      </c>
      <c r="F5" t="s">
        <v>8288</v>
      </c>
      <c r="G5" t="s">
        <v>8288</v>
      </c>
      <c r="H5" t="s">
        <v>8288</v>
      </c>
      <c r="I5" t="s">
        <v>8288</v>
      </c>
      <c r="J5" t="s">
        <v>8288</v>
      </c>
      <c r="K5" t="s">
        <v>8288</v>
      </c>
      <c r="M5" t="str" cm="1">
        <f t="array" ref="M5">LOOKUP(2,1/(C5:L5&lt;&gt;""),C5:L5)</f>
        <v>aquatic system</v>
      </c>
      <c r="N5" t="s">
        <v>8288</v>
      </c>
      <c r="O5" t="s">
        <v>8288</v>
      </c>
      <c r="P5" t="s">
        <v>8288</v>
      </c>
      <c r="Q5" t="s">
        <v>8288</v>
      </c>
      <c r="R5" t="s">
        <v>8288</v>
      </c>
      <c r="S5" t="s">
        <v>8288</v>
      </c>
      <c r="T5" t="s">
        <v>8288</v>
      </c>
      <c r="U5" t="s">
        <v>8288</v>
      </c>
      <c r="V5" s="204" t="s">
        <v>8288</v>
      </c>
      <c r="W5" t="s">
        <v>8288</v>
      </c>
      <c r="X5" t="s">
        <v>8288</v>
      </c>
      <c r="Y5" t="s">
        <v>8288</v>
      </c>
      <c r="Z5" t="s">
        <v>8288</v>
      </c>
      <c r="AA5" s="204" t="s">
        <v>8288</v>
      </c>
      <c r="AB5" s="204" t="s">
        <v>8288</v>
      </c>
      <c r="AC5"/>
      <c r="AD5"/>
      <c r="AE5"/>
      <c r="AF5"/>
      <c r="AG5" t="str">
        <f>IFERROR(IF(COUNTIF(C5:L5,"Feed Ingredient")&gt;0,INDEX(ani_diet!T:T,MATCH(M5,ani_diet!D:D,0)),""),"")</f>
        <v/>
      </c>
      <c r="AH5" s="60" t="b">
        <f>IF(IFERROR(IF(MATCH("Feed Ingredient", AOM[[#This Row],[L1]:[L10]],0)&gt;0, TRUE, FALSE), FALSE)=TRUE,IFERROR(VLOOKUP(M5, ani_diet!C:C, 1, FALSE), "No Match"),FALSE)</f>
        <v>0</v>
      </c>
      <c r="AL5" t="str">
        <f>IFERROR(IF(COUNTIF(C5:L5,"Feed Ingredient")&gt;0,INDEX(ani_diet!T:T,MATCH(M5,ani_diet!D:D,0)),""),"")</f>
        <v/>
      </c>
    </row>
    <row r="6" spans="1:38">
      <c r="A6" t="str">
        <f>_xlfn.TEXTJOIN("/",TRUE,AOM[[#This Row],[L1]:[L10]])</f>
        <v>Farming System/livestock system/aquatic system/living environment</v>
      </c>
      <c r="B6" t="s">
        <v>17526</v>
      </c>
      <c r="C6" t="s">
        <v>17514</v>
      </c>
      <c r="D6" t="s">
        <v>17516</v>
      </c>
      <c r="E6" t="s">
        <v>17525</v>
      </c>
      <c r="F6" t="s">
        <v>17527</v>
      </c>
      <c r="G6" t="s">
        <v>8288</v>
      </c>
      <c r="H6" t="s">
        <v>8288</v>
      </c>
      <c r="I6" t="s">
        <v>8288</v>
      </c>
      <c r="J6" t="s">
        <v>8288</v>
      </c>
      <c r="K6" t="s">
        <v>8288</v>
      </c>
      <c r="M6" t="str" cm="1">
        <f t="array" ref="M6">LOOKUP(2,1/(C6:L6&lt;&gt;""),C6:L6)</f>
        <v>living environment</v>
      </c>
      <c r="N6" t="s">
        <v>8288</v>
      </c>
      <c r="O6" t="s">
        <v>8288</v>
      </c>
      <c r="P6" t="s">
        <v>8288</v>
      </c>
      <c r="Q6" t="s">
        <v>8288</v>
      </c>
      <c r="R6" t="s">
        <v>8288</v>
      </c>
      <c r="S6" t="s">
        <v>8288</v>
      </c>
      <c r="T6" t="s">
        <v>8288</v>
      </c>
      <c r="U6" t="s">
        <v>8288</v>
      </c>
      <c r="V6" s="204" t="s">
        <v>8288</v>
      </c>
      <c r="W6" t="s">
        <v>8288</v>
      </c>
      <c r="X6" t="s">
        <v>8288</v>
      </c>
      <c r="Y6" t="s">
        <v>8288</v>
      </c>
      <c r="Z6" t="s">
        <v>8288</v>
      </c>
      <c r="AA6" s="204" t="s">
        <v>8288</v>
      </c>
      <c r="AB6" s="204" t="s">
        <v>8288</v>
      </c>
      <c r="AC6"/>
      <c r="AD6"/>
      <c r="AE6"/>
      <c r="AF6"/>
      <c r="AG6" t="str">
        <f>IFERROR(IF(COUNTIF(C6:L6,"Feed Ingredient")&gt;0,INDEX(ani_diet!T:T,MATCH(M6,ani_diet!D:D,0)),""),"")</f>
        <v/>
      </c>
      <c r="AH6" s="60" t="b">
        <f>IF(IFERROR(IF(MATCH("Feed Ingredient", AOM[[#This Row],[L1]:[L10]],0)&gt;0, TRUE, FALSE), FALSE)=TRUE,IFERROR(VLOOKUP(M6, ani_diet!C:C, 1, FALSE), "No Match"),FALSE)</f>
        <v>0</v>
      </c>
      <c r="AL6" t="str">
        <f>IFERROR(IF(COUNTIF(C6:L6,"Feed Ingredient")&gt;0,INDEX(ani_diet!T:T,MATCH(M6,ani_diet!D:D,0)),""),"")</f>
        <v/>
      </c>
    </row>
    <row r="7" spans="1:38">
      <c r="A7" t="str">
        <f>_xlfn.TEXTJOIN("/",TRUE,AOM[[#This Row],[L1]:[L10]])</f>
        <v>Farming System/livestock system/aquatic system/living environment/closed water</v>
      </c>
      <c r="B7" t="s">
        <v>17528</v>
      </c>
      <c r="C7" t="s">
        <v>17514</v>
      </c>
      <c r="D7" t="s">
        <v>17516</v>
      </c>
      <c r="E7" t="s">
        <v>17525</v>
      </c>
      <c r="F7" t="s">
        <v>17527</v>
      </c>
      <c r="G7" t="s">
        <v>17529</v>
      </c>
      <c r="H7" t="s">
        <v>8288</v>
      </c>
      <c r="I7" t="s">
        <v>8288</v>
      </c>
      <c r="J7" t="s">
        <v>8288</v>
      </c>
      <c r="K7" t="s">
        <v>8288</v>
      </c>
      <c r="M7" t="str" cm="1">
        <f t="array" ref="M7">LOOKUP(2,1/(C7:L7&lt;&gt;""),C7:L7)</f>
        <v>closed water</v>
      </c>
      <c r="N7" t="s">
        <v>8288</v>
      </c>
      <c r="O7" t="s">
        <v>17530</v>
      </c>
      <c r="P7" t="s">
        <v>8288</v>
      </c>
      <c r="Q7" t="s">
        <v>8288</v>
      </c>
      <c r="R7" t="s">
        <v>17531</v>
      </c>
      <c r="S7" t="s">
        <v>8288</v>
      </c>
      <c r="T7" t="s">
        <v>8288</v>
      </c>
      <c r="U7" t="s">
        <v>8288</v>
      </c>
      <c r="V7" s="204" t="s">
        <v>8288</v>
      </c>
      <c r="W7" t="s">
        <v>8288</v>
      </c>
      <c r="X7" t="s">
        <v>8288</v>
      </c>
      <c r="Y7" t="s">
        <v>8288</v>
      </c>
      <c r="Z7" t="s">
        <v>8288</v>
      </c>
      <c r="AA7" s="204" t="s">
        <v>8288</v>
      </c>
      <c r="AB7" s="204" t="s">
        <v>8288</v>
      </c>
      <c r="AC7"/>
      <c r="AD7"/>
      <c r="AE7"/>
      <c r="AF7"/>
      <c r="AG7" t="str">
        <f>IFERROR(IF(COUNTIF(C7:L7,"Feed Ingredient")&gt;0,INDEX(ani_diet!T:T,MATCH(M7,ani_diet!D:D,0)),""),"")</f>
        <v/>
      </c>
      <c r="AH7" s="60" t="b">
        <f>IF(IFERROR(IF(MATCH("Feed Ingredient", AOM[[#This Row],[L1]:[L10]],0)&gt;0, TRUE, FALSE), FALSE)=TRUE,IFERROR(VLOOKUP(M7, ani_diet!C:C, 1, FALSE), "No Match"),FALSE)</f>
        <v>0</v>
      </c>
      <c r="AL7" t="str">
        <f>IFERROR(IF(COUNTIF(C7:L7,"Feed Ingredient")&gt;0,INDEX(ani_diet!T:T,MATCH(M7,ani_diet!D:D,0)),""),"")</f>
        <v/>
      </c>
    </row>
    <row r="8" spans="1:38">
      <c r="A8" t="str">
        <f>_xlfn.TEXTJOIN("/",TRUE,AOM[[#This Row],[L1]:[L10]])</f>
        <v>Farming System/livestock system/aquatic system/living environment/closed water/pond</v>
      </c>
      <c r="B8" t="s">
        <v>17532</v>
      </c>
      <c r="C8" t="s">
        <v>17514</v>
      </c>
      <c r="D8" t="s">
        <v>17516</v>
      </c>
      <c r="E8" t="s">
        <v>17525</v>
      </c>
      <c r="F8" t="s">
        <v>17527</v>
      </c>
      <c r="G8" t="s">
        <v>17529</v>
      </c>
      <c r="H8" t="s">
        <v>17533</v>
      </c>
      <c r="I8" t="s">
        <v>8288</v>
      </c>
      <c r="J8" t="s">
        <v>8288</v>
      </c>
      <c r="K8" t="s">
        <v>8288</v>
      </c>
      <c r="M8" t="str" cm="1">
        <f t="array" ref="M8">LOOKUP(2,1/(C8:L8&lt;&gt;""),C8:L8)</f>
        <v>pond</v>
      </c>
      <c r="N8" t="s">
        <v>17534</v>
      </c>
      <c r="O8" t="s">
        <v>17535</v>
      </c>
      <c r="P8" t="s">
        <v>8288</v>
      </c>
      <c r="Q8" t="s">
        <v>8288</v>
      </c>
      <c r="R8" t="s">
        <v>17536</v>
      </c>
      <c r="S8" t="s">
        <v>8288</v>
      </c>
      <c r="T8" t="s">
        <v>8288</v>
      </c>
      <c r="U8" t="s">
        <v>8288</v>
      </c>
      <c r="V8" s="204" t="s">
        <v>8288</v>
      </c>
      <c r="W8" t="s">
        <v>8288</v>
      </c>
      <c r="X8" t="s">
        <v>8288</v>
      </c>
      <c r="Y8" t="s">
        <v>8288</v>
      </c>
      <c r="Z8" t="s">
        <v>8288</v>
      </c>
      <c r="AA8" s="204" t="s">
        <v>8288</v>
      </c>
      <c r="AB8" s="204" t="s">
        <v>8288</v>
      </c>
      <c r="AC8"/>
      <c r="AD8"/>
      <c r="AE8"/>
      <c r="AF8"/>
      <c r="AG8" t="str">
        <f>IFERROR(IF(COUNTIF(C8:L8,"Feed Ingredient")&gt;0,INDEX(ani_diet!T:T,MATCH(M8,ani_diet!D:D,0)),""),"")</f>
        <v/>
      </c>
      <c r="AH8" s="60" t="b">
        <f>IF(IFERROR(IF(MATCH("Feed Ingredient", AOM[[#This Row],[L1]:[L10]],0)&gt;0, TRUE, FALSE), FALSE)=TRUE,IFERROR(VLOOKUP(M8, ani_diet!C:C, 1, FALSE), "No Match"),FALSE)</f>
        <v>0</v>
      </c>
      <c r="AL8" t="str">
        <f>IFERROR(IF(COUNTIF(C8:L8,"Feed Ingredient")&gt;0,INDEX(ani_diet!T:T,MATCH(M8,ani_diet!D:D,0)),""),"")</f>
        <v/>
      </c>
    </row>
    <row r="9" spans="1:38">
      <c r="A9" t="str">
        <f>_xlfn.TEXTJOIN("/",TRUE,AOM[[#This Row],[L1]:[L10]])</f>
        <v>Farming System/livestock system/aquatic system/living environment/closed water/tank</v>
      </c>
      <c r="B9" t="s">
        <v>17537</v>
      </c>
      <c r="C9" t="s">
        <v>17514</v>
      </c>
      <c r="D9" t="s">
        <v>17516</v>
      </c>
      <c r="E9" t="s">
        <v>17525</v>
      </c>
      <c r="F9" t="s">
        <v>17527</v>
      </c>
      <c r="G9" t="s">
        <v>17529</v>
      </c>
      <c r="H9" t="s">
        <v>17538</v>
      </c>
      <c r="I9" t="s">
        <v>8288</v>
      </c>
      <c r="J9" t="s">
        <v>8288</v>
      </c>
      <c r="K9" t="s">
        <v>8288</v>
      </c>
      <c r="M9" t="str" cm="1">
        <f t="array" ref="M9">LOOKUP(2,1/(C9:L9&lt;&gt;""),C9:L9)</f>
        <v>tank</v>
      </c>
      <c r="N9" t="s">
        <v>17539</v>
      </c>
      <c r="O9" t="s">
        <v>17540</v>
      </c>
      <c r="P9" t="s">
        <v>8288</v>
      </c>
      <c r="Q9" t="s">
        <v>8288</v>
      </c>
      <c r="R9" t="s">
        <v>17541</v>
      </c>
      <c r="S9" t="s">
        <v>8288</v>
      </c>
      <c r="T9" t="s">
        <v>8288</v>
      </c>
      <c r="U9" t="s">
        <v>8288</v>
      </c>
      <c r="V9" s="204" t="s">
        <v>8288</v>
      </c>
      <c r="W9" t="s">
        <v>8288</v>
      </c>
      <c r="X9" t="s">
        <v>8288</v>
      </c>
      <c r="Y9" t="s">
        <v>8288</v>
      </c>
      <c r="Z9" t="s">
        <v>8288</v>
      </c>
      <c r="AA9" s="204" t="s">
        <v>8288</v>
      </c>
      <c r="AB9" s="204" t="s">
        <v>8288</v>
      </c>
      <c r="AC9"/>
      <c r="AD9"/>
      <c r="AE9"/>
      <c r="AF9"/>
      <c r="AG9" t="str">
        <f>IFERROR(IF(COUNTIF(C9:L9,"Feed Ingredient")&gt;0,INDEX(ani_diet!T:T,MATCH(M9,ani_diet!D:D,0)),""),"")</f>
        <v/>
      </c>
      <c r="AH9" s="60" t="b">
        <f>IF(IFERROR(IF(MATCH("Feed Ingredient", AOM[[#This Row],[L1]:[L10]],0)&gt;0, TRUE, FALSE), FALSE)=TRUE,IFERROR(VLOOKUP(M9, ani_diet!C:C, 1, FALSE), "No Match"),FALSE)</f>
        <v>0</v>
      </c>
      <c r="AL9" t="str">
        <f>IFERROR(IF(COUNTIF(C9:L9,"Feed Ingredient")&gt;0,INDEX(ani_diet!T:T,MATCH(M9,ani_diet!D:D,0)),""),"")</f>
        <v/>
      </c>
    </row>
    <row r="10" spans="1:38">
      <c r="A10" t="str">
        <f>_xlfn.TEXTJOIN("/",TRUE,AOM[[#This Row],[L1]:[L10]])</f>
        <v>Farming System/livestock system/aquatic system/living environment/open water</v>
      </c>
      <c r="B10" t="s">
        <v>17542</v>
      </c>
      <c r="C10" t="s">
        <v>17514</v>
      </c>
      <c r="D10" t="s">
        <v>17516</v>
      </c>
      <c r="E10" t="s">
        <v>17525</v>
      </c>
      <c r="F10" t="s">
        <v>17527</v>
      </c>
      <c r="G10" t="s">
        <v>17543</v>
      </c>
      <c r="H10" t="s">
        <v>8288</v>
      </c>
      <c r="I10" t="s">
        <v>8288</v>
      </c>
      <c r="J10" t="s">
        <v>8288</v>
      </c>
      <c r="K10" t="s">
        <v>8288</v>
      </c>
      <c r="M10" t="str" cm="1">
        <f t="array" ref="M10">LOOKUP(2,1/(C10:L10&lt;&gt;""),C10:L10)</f>
        <v>open water</v>
      </c>
      <c r="N10" t="s">
        <v>8288</v>
      </c>
      <c r="O10" t="s">
        <v>17544</v>
      </c>
      <c r="P10" t="s">
        <v>8288</v>
      </c>
      <c r="Q10" t="s">
        <v>8288</v>
      </c>
      <c r="R10" t="s">
        <v>17545</v>
      </c>
      <c r="S10" t="s">
        <v>8288</v>
      </c>
      <c r="T10" t="s">
        <v>8288</v>
      </c>
      <c r="U10" t="s">
        <v>8288</v>
      </c>
      <c r="V10" s="204" t="s">
        <v>8288</v>
      </c>
      <c r="W10" t="s">
        <v>8288</v>
      </c>
      <c r="X10" t="s">
        <v>8288</v>
      </c>
      <c r="Y10" t="s">
        <v>8288</v>
      </c>
      <c r="Z10" t="s">
        <v>8288</v>
      </c>
      <c r="AA10" s="204" t="s">
        <v>8288</v>
      </c>
      <c r="AB10" s="204" t="s">
        <v>8288</v>
      </c>
      <c r="AC10"/>
      <c r="AD10"/>
      <c r="AE10"/>
      <c r="AF10"/>
      <c r="AG10" t="str">
        <f>IFERROR(IF(COUNTIF(C10:L10,"Feed Ingredient")&gt;0,INDEX(ani_diet!T:T,MATCH(M10,ani_diet!D:D,0)),""),"")</f>
        <v/>
      </c>
      <c r="AH10" s="60" t="b">
        <f>IF(IFERROR(IF(MATCH("Feed Ingredient", AOM[[#This Row],[L1]:[L10]],0)&gt;0, TRUE, FALSE), FALSE)=TRUE,IFERROR(VLOOKUP(M10, ani_diet!C:C, 1, FALSE), "No Match"),FALSE)</f>
        <v>0</v>
      </c>
      <c r="AL10" t="str">
        <f>IFERROR(IF(COUNTIF(C10:L10,"Feed Ingredient")&gt;0,INDEX(ani_diet!T:T,MATCH(M10,ani_diet!D:D,0)),""),"")</f>
        <v/>
      </c>
    </row>
    <row r="11" spans="1:38">
      <c r="A11" t="str">
        <f>_xlfn.TEXTJOIN("/",TRUE,AOM[[#This Row],[L1]:[L10]])</f>
        <v>Farming System/livestock system/aquatic system/living environment/open water/cage</v>
      </c>
      <c r="B11" t="s">
        <v>17546</v>
      </c>
      <c r="C11" t="s">
        <v>17514</v>
      </c>
      <c r="D11" t="s">
        <v>17516</v>
      </c>
      <c r="E11" t="s">
        <v>17525</v>
      </c>
      <c r="F11" t="s">
        <v>17527</v>
      </c>
      <c r="G11" t="s">
        <v>17543</v>
      </c>
      <c r="H11" t="s">
        <v>17547</v>
      </c>
      <c r="I11" t="s">
        <v>8288</v>
      </c>
      <c r="J11" t="s">
        <v>8288</v>
      </c>
      <c r="K11" t="s">
        <v>8288</v>
      </c>
      <c r="M11" t="str" cm="1">
        <f t="array" ref="M11">LOOKUP(2,1/(C11:L11&lt;&gt;""),C11:L11)</f>
        <v>cage</v>
      </c>
      <c r="N11" t="s">
        <v>17548</v>
      </c>
      <c r="O11" t="s">
        <v>17549</v>
      </c>
      <c r="P11" t="s">
        <v>8288</v>
      </c>
      <c r="Q11" t="s">
        <v>8288</v>
      </c>
      <c r="R11" t="s">
        <v>17550</v>
      </c>
      <c r="S11" t="s">
        <v>8288</v>
      </c>
      <c r="T11" t="s">
        <v>8288</v>
      </c>
      <c r="U11" t="s">
        <v>8288</v>
      </c>
      <c r="V11" s="204" t="s">
        <v>8288</v>
      </c>
      <c r="W11" t="s">
        <v>8288</v>
      </c>
      <c r="X11" t="s">
        <v>8288</v>
      </c>
      <c r="Y11" t="s">
        <v>8288</v>
      </c>
      <c r="Z11" t="s">
        <v>8288</v>
      </c>
      <c r="AA11" s="204" t="s">
        <v>8288</v>
      </c>
      <c r="AB11" s="204" t="s">
        <v>8288</v>
      </c>
      <c r="AC11"/>
      <c r="AD11"/>
      <c r="AE11"/>
      <c r="AF11"/>
      <c r="AG11" t="str">
        <f>IFERROR(IF(COUNTIF(C11:L11,"Feed Ingredient")&gt;0,INDEX(ani_diet!T:T,MATCH(M11,ani_diet!D:D,0)),""),"")</f>
        <v/>
      </c>
      <c r="AH11" s="60" t="b">
        <f>IF(IFERROR(IF(MATCH("Feed Ingredient", AOM[[#This Row],[L1]:[L10]],0)&gt;0, TRUE, FALSE), FALSE)=TRUE,IFERROR(VLOOKUP(M11, ani_diet!C:C, 1, FALSE), "No Match"),FALSE)</f>
        <v>0</v>
      </c>
      <c r="AL11" t="str">
        <f>IFERROR(IF(COUNTIF(C11:L11,"Feed Ingredient")&gt;0,INDEX(ani_diet!T:T,MATCH(M11,ani_diet!D:D,0)),""),"")</f>
        <v/>
      </c>
    </row>
    <row r="12" spans="1:38">
      <c r="A12" t="str">
        <f>_xlfn.TEXTJOIN("/",TRUE,AOM[[#This Row],[L1]:[L10]])</f>
        <v>Farming System/livestock system/aquatic system/living environment/open water/cage/floating cage</v>
      </c>
      <c r="B12" t="s">
        <v>17551</v>
      </c>
      <c r="C12" t="s">
        <v>17514</v>
      </c>
      <c r="D12" t="s">
        <v>17516</v>
      </c>
      <c r="E12" t="s">
        <v>17525</v>
      </c>
      <c r="F12" t="s">
        <v>17527</v>
      </c>
      <c r="G12" t="s">
        <v>17543</v>
      </c>
      <c r="H12" t="s">
        <v>17547</v>
      </c>
      <c r="I12" t="s">
        <v>17552</v>
      </c>
      <c r="J12" t="s">
        <v>8288</v>
      </c>
      <c r="K12" t="s">
        <v>8288</v>
      </c>
      <c r="M12" t="str" cm="1">
        <f t="array" ref="M12">LOOKUP(2,1/(C12:L12&lt;&gt;""),C12:L12)</f>
        <v>floating cage</v>
      </c>
      <c r="N12" t="s">
        <v>8288</v>
      </c>
      <c r="O12" t="s">
        <v>17553</v>
      </c>
      <c r="P12" t="s">
        <v>8288</v>
      </c>
      <c r="Q12" t="s">
        <v>8288</v>
      </c>
      <c r="R12" t="s">
        <v>17554</v>
      </c>
      <c r="S12" t="s">
        <v>8288</v>
      </c>
      <c r="T12" t="s">
        <v>8288</v>
      </c>
      <c r="U12" t="s">
        <v>8288</v>
      </c>
      <c r="V12" s="204" t="s">
        <v>8288</v>
      </c>
      <c r="W12" t="s">
        <v>8288</v>
      </c>
      <c r="X12" t="s">
        <v>8288</v>
      </c>
      <c r="Y12" t="s">
        <v>8288</v>
      </c>
      <c r="Z12" t="s">
        <v>8288</v>
      </c>
      <c r="AA12" s="204" t="s">
        <v>8288</v>
      </c>
      <c r="AB12" s="204" t="s">
        <v>8288</v>
      </c>
      <c r="AC12"/>
      <c r="AD12"/>
      <c r="AE12"/>
      <c r="AF12"/>
      <c r="AG12" t="str">
        <f>IFERROR(IF(COUNTIF(C12:L12,"Feed Ingredient")&gt;0,INDEX(ani_diet!T:T,MATCH(M12,ani_diet!D:D,0)),""),"")</f>
        <v/>
      </c>
      <c r="AH12" s="60" t="b">
        <f>IF(IFERROR(IF(MATCH("Feed Ingredient", AOM[[#This Row],[L1]:[L10]],0)&gt;0, TRUE, FALSE), FALSE)=TRUE,IFERROR(VLOOKUP(M12, ani_diet!C:C, 1, FALSE), "No Match"),FALSE)</f>
        <v>0</v>
      </c>
      <c r="AL12" t="str">
        <f>IFERROR(IF(COUNTIF(C12:L12,"Feed Ingredient")&gt;0,INDEX(ani_diet!T:T,MATCH(M12,ani_diet!D:D,0)),""),"")</f>
        <v/>
      </c>
    </row>
    <row r="13" spans="1:38">
      <c r="A13" t="str">
        <f>_xlfn.TEXTJOIN("/",TRUE,AOM[[#This Row],[L1]:[L10]])</f>
        <v>Farming System/livestock system/aquatic system/living environment/open water/cage/submerged cage</v>
      </c>
      <c r="B13" t="s">
        <v>17555</v>
      </c>
      <c r="C13" t="s">
        <v>17514</v>
      </c>
      <c r="D13" t="s">
        <v>17516</v>
      </c>
      <c r="E13" t="s">
        <v>17525</v>
      </c>
      <c r="F13" t="s">
        <v>17527</v>
      </c>
      <c r="G13" t="s">
        <v>17543</v>
      </c>
      <c r="H13" t="s">
        <v>17547</v>
      </c>
      <c r="I13" t="s">
        <v>17556</v>
      </c>
      <c r="J13" t="s">
        <v>8288</v>
      </c>
      <c r="K13" t="s">
        <v>8288</v>
      </c>
      <c r="M13" t="str" cm="1">
        <f t="array" ref="M13">LOOKUP(2,1/(C13:L13&lt;&gt;""),C13:L13)</f>
        <v>submerged cage</v>
      </c>
      <c r="N13" t="s">
        <v>8288</v>
      </c>
      <c r="O13" t="s">
        <v>17557</v>
      </c>
      <c r="P13" t="s">
        <v>8288</v>
      </c>
      <c r="Q13" t="s">
        <v>8288</v>
      </c>
      <c r="R13" t="s">
        <v>17558</v>
      </c>
      <c r="S13" t="s">
        <v>8288</v>
      </c>
      <c r="T13" t="s">
        <v>8288</v>
      </c>
      <c r="U13" t="s">
        <v>8288</v>
      </c>
      <c r="V13" s="204" t="s">
        <v>8288</v>
      </c>
      <c r="W13" t="s">
        <v>8288</v>
      </c>
      <c r="X13" t="s">
        <v>8288</v>
      </c>
      <c r="Y13" t="s">
        <v>8288</v>
      </c>
      <c r="Z13" t="s">
        <v>8288</v>
      </c>
      <c r="AA13" s="204" t="s">
        <v>8288</v>
      </c>
      <c r="AB13" s="204" t="s">
        <v>8288</v>
      </c>
      <c r="AC13"/>
      <c r="AD13"/>
      <c r="AE13"/>
      <c r="AF13"/>
      <c r="AG13" t="str">
        <f>IFERROR(IF(COUNTIF(C13:L13,"Feed Ingredient")&gt;0,INDEX(ani_diet!T:T,MATCH(M13,ani_diet!D:D,0)),""),"")</f>
        <v/>
      </c>
      <c r="AH13" s="60" t="b">
        <f>IF(IFERROR(IF(MATCH("Feed Ingredient", AOM[[#This Row],[L1]:[L10]],0)&gt;0, TRUE, FALSE), FALSE)=TRUE,IFERROR(VLOOKUP(M13, ani_diet!C:C, 1, FALSE), "No Match"),FALSE)</f>
        <v>0</v>
      </c>
      <c r="AL13" t="str">
        <f>IFERROR(IF(COUNTIF(C13:L13,"Feed Ingredient")&gt;0,INDEX(ani_diet!T:T,MATCH(M13,ani_diet!D:D,0)),""),"")</f>
        <v/>
      </c>
    </row>
    <row r="14" spans="1:38">
      <c r="A14" t="str">
        <f>_xlfn.TEXTJOIN("/",TRUE,AOM[[#This Row],[L1]:[L10]])</f>
        <v>Farming System/livestock system/aquatic system/production orientation</v>
      </c>
      <c r="B14" t="s">
        <v>17559</v>
      </c>
      <c r="C14" t="s">
        <v>17514</v>
      </c>
      <c r="D14" t="s">
        <v>17516</v>
      </c>
      <c r="E14" t="s">
        <v>17525</v>
      </c>
      <c r="F14" t="s">
        <v>17519</v>
      </c>
      <c r="G14" t="s">
        <v>8288</v>
      </c>
      <c r="H14" t="s">
        <v>8288</v>
      </c>
      <c r="I14" t="s">
        <v>8288</v>
      </c>
      <c r="J14" t="s">
        <v>8288</v>
      </c>
      <c r="K14" t="s">
        <v>8288</v>
      </c>
      <c r="M14" t="str" cm="1">
        <f t="array" ref="M14">LOOKUP(2,1/(C14:L14&lt;&gt;""),C14:L14)</f>
        <v>production orientation</v>
      </c>
      <c r="N14" t="s">
        <v>8288</v>
      </c>
      <c r="O14" t="s">
        <v>8288</v>
      </c>
      <c r="P14" t="s">
        <v>8288</v>
      </c>
      <c r="Q14" t="s">
        <v>8288</v>
      </c>
      <c r="R14" t="s">
        <v>8288</v>
      </c>
      <c r="S14" t="s">
        <v>8288</v>
      </c>
      <c r="T14" t="s">
        <v>8288</v>
      </c>
      <c r="U14" t="s">
        <v>8288</v>
      </c>
      <c r="V14" s="204" t="s">
        <v>8288</v>
      </c>
      <c r="W14" t="s">
        <v>8288</v>
      </c>
      <c r="X14" t="s">
        <v>8288</v>
      </c>
      <c r="Y14" t="s">
        <v>8288</v>
      </c>
      <c r="Z14" t="s">
        <v>8288</v>
      </c>
      <c r="AA14" s="204" t="s">
        <v>8288</v>
      </c>
      <c r="AB14" s="204" t="s">
        <v>8288</v>
      </c>
      <c r="AC14"/>
      <c r="AD14"/>
      <c r="AE14"/>
      <c r="AF14"/>
      <c r="AG14" t="str">
        <f>IFERROR(IF(COUNTIF(C14:L14,"Feed Ingredient")&gt;0,INDEX(ani_diet!T:T,MATCH(M14,ani_diet!D:D,0)),""),"")</f>
        <v/>
      </c>
      <c r="AH14" s="60" t="b">
        <f>IF(IFERROR(IF(MATCH("Feed Ingredient", AOM[[#This Row],[L1]:[L10]],0)&gt;0, TRUE, FALSE), FALSE)=TRUE,IFERROR(VLOOKUP(M14, ani_diet!C:C, 1, FALSE), "No Match"),FALSE)</f>
        <v>0</v>
      </c>
      <c r="AL14" t="str">
        <f>IFERROR(IF(COUNTIF(C14:L14,"Feed Ingredient")&gt;0,INDEX(ani_diet!T:T,MATCH(M14,ani_diet!D:D,0)),""),"")</f>
        <v/>
      </c>
    </row>
    <row r="15" spans="1:38">
      <c r="A15" t="str">
        <f>_xlfn.TEXTJOIN("/",TRUE,AOM[[#This Row],[L1]:[L10]])</f>
        <v>Farming System/livestock system/aquatic system/production orientation/caviar</v>
      </c>
      <c r="B15" t="s">
        <v>17560</v>
      </c>
      <c r="C15" t="s">
        <v>17514</v>
      </c>
      <c r="D15" t="s">
        <v>17516</v>
      </c>
      <c r="E15" t="s">
        <v>17525</v>
      </c>
      <c r="F15" t="s">
        <v>17519</v>
      </c>
      <c r="G15" t="s">
        <v>17561</v>
      </c>
      <c r="H15" t="s">
        <v>8288</v>
      </c>
      <c r="I15" t="s">
        <v>8288</v>
      </c>
      <c r="J15" t="s">
        <v>8288</v>
      </c>
      <c r="K15" t="s">
        <v>8288</v>
      </c>
      <c r="M15" t="str" cm="1">
        <f t="array" ref="M15">LOOKUP(2,1/(C15:L15&lt;&gt;""),C15:L15)</f>
        <v>caviar</v>
      </c>
      <c r="N15" t="s">
        <v>8288</v>
      </c>
      <c r="O15" t="s">
        <v>17562</v>
      </c>
      <c r="P15" t="s">
        <v>8288</v>
      </c>
      <c r="Q15" t="s">
        <v>8288</v>
      </c>
      <c r="R15" t="s">
        <v>17563</v>
      </c>
      <c r="S15" t="s">
        <v>8288</v>
      </c>
      <c r="T15" t="s">
        <v>8288</v>
      </c>
      <c r="U15" t="s">
        <v>8288</v>
      </c>
      <c r="V15" s="204" t="s">
        <v>8288</v>
      </c>
      <c r="W15" t="s">
        <v>8288</v>
      </c>
      <c r="X15" t="s">
        <v>8288</v>
      </c>
      <c r="Y15" t="s">
        <v>8288</v>
      </c>
      <c r="Z15" t="s">
        <v>8288</v>
      </c>
      <c r="AA15" s="204" t="s">
        <v>8288</v>
      </c>
      <c r="AB15" s="204" t="s">
        <v>8288</v>
      </c>
      <c r="AC15"/>
      <c r="AD15"/>
      <c r="AE15"/>
      <c r="AF15"/>
      <c r="AG15" t="str">
        <f>IFERROR(IF(COUNTIF(C15:L15,"Feed Ingredient")&gt;0,INDEX(ani_diet!T:T,MATCH(M15,ani_diet!D:D,0)),""),"")</f>
        <v/>
      </c>
      <c r="AH15" s="60" t="b">
        <f>IF(IFERROR(IF(MATCH("Feed Ingredient", AOM[[#This Row],[L1]:[L10]],0)&gt;0, TRUE, FALSE), FALSE)=TRUE,IFERROR(VLOOKUP(M15, ani_diet!C:C, 1, FALSE), "No Match"),FALSE)</f>
        <v>0</v>
      </c>
      <c r="AL15" t="str">
        <f>IFERROR(IF(COUNTIF(C15:L15,"Feed Ingredient")&gt;0,INDEX(ani_diet!T:T,MATCH(M15,ani_diet!D:D,0)),""),"")</f>
        <v/>
      </c>
    </row>
    <row r="16" spans="1:38">
      <c r="A16" t="str">
        <f>_xlfn.TEXTJOIN("/",TRUE,AOM[[#This Row],[L1]:[L10]])</f>
        <v>Farming System/livestock system/aquatic system/production orientation/eggs</v>
      </c>
      <c r="B16" t="s">
        <v>17564</v>
      </c>
      <c r="C16" t="s">
        <v>17514</v>
      </c>
      <c r="D16" t="s">
        <v>17516</v>
      </c>
      <c r="E16" t="s">
        <v>17525</v>
      </c>
      <c r="F16" t="s">
        <v>17519</v>
      </c>
      <c r="G16" t="s">
        <v>17565</v>
      </c>
      <c r="H16" t="s">
        <v>8288</v>
      </c>
      <c r="I16" t="s">
        <v>8288</v>
      </c>
      <c r="J16" t="s">
        <v>8288</v>
      </c>
      <c r="K16" t="s">
        <v>8288</v>
      </c>
      <c r="M16" t="str" cm="1">
        <f t="array" ref="M16">LOOKUP(2,1/(C16:L16&lt;&gt;""),C16:L16)</f>
        <v>eggs</v>
      </c>
      <c r="N16" t="s">
        <v>8288</v>
      </c>
      <c r="O16" t="s">
        <v>17566</v>
      </c>
      <c r="P16" t="s">
        <v>8288</v>
      </c>
      <c r="Q16" t="s">
        <v>8288</v>
      </c>
      <c r="R16" t="s">
        <v>17567</v>
      </c>
      <c r="S16" t="s">
        <v>8288</v>
      </c>
      <c r="T16" t="s">
        <v>8288</v>
      </c>
      <c r="U16" t="s">
        <v>8288</v>
      </c>
      <c r="V16" s="204" t="s">
        <v>8288</v>
      </c>
      <c r="W16" t="s">
        <v>8288</v>
      </c>
      <c r="X16" t="s">
        <v>8288</v>
      </c>
      <c r="Y16" t="s">
        <v>8288</v>
      </c>
      <c r="Z16" t="s">
        <v>8288</v>
      </c>
      <c r="AA16" s="204" t="s">
        <v>8288</v>
      </c>
      <c r="AB16" s="204" t="s">
        <v>8288</v>
      </c>
      <c r="AC16"/>
      <c r="AD16"/>
      <c r="AE16"/>
      <c r="AF16"/>
      <c r="AG16" t="str">
        <f>IFERROR(IF(COUNTIF(C16:L16,"Feed Ingredient")&gt;0,INDEX(ani_diet!T:T,MATCH(M16,ani_diet!D:D,0)),""),"")</f>
        <v/>
      </c>
      <c r="AH16" s="60" t="b">
        <f>IF(IFERROR(IF(MATCH("Feed Ingredient", AOM[[#This Row],[L1]:[L10]],0)&gt;0, TRUE, FALSE), FALSE)=TRUE,IFERROR(VLOOKUP(M16, ani_diet!C:C, 1, FALSE), "No Match"),FALSE)</f>
        <v>0</v>
      </c>
      <c r="AL16" t="str">
        <f>IFERROR(IF(COUNTIF(C16:L16,"Feed Ingredient")&gt;0,INDEX(ani_diet!T:T,MATCH(M16,ani_diet!D:D,0)),""),"")</f>
        <v/>
      </c>
    </row>
    <row r="17" spans="1:38">
      <c r="A17" t="str">
        <f>_xlfn.TEXTJOIN("/",TRUE,AOM[[#This Row],[L1]:[L10]])</f>
        <v>Farming System/livestock system/aquatic system/production orientation/larvae</v>
      </c>
      <c r="B17" t="s">
        <v>17568</v>
      </c>
      <c r="C17" t="s">
        <v>17514</v>
      </c>
      <c r="D17" t="s">
        <v>17516</v>
      </c>
      <c r="E17" t="s">
        <v>17525</v>
      </c>
      <c r="F17" t="s">
        <v>17519</v>
      </c>
      <c r="G17" t="s">
        <v>17569</v>
      </c>
      <c r="H17" t="s">
        <v>8288</v>
      </c>
      <c r="I17" t="s">
        <v>8288</v>
      </c>
      <c r="J17" t="s">
        <v>8288</v>
      </c>
      <c r="K17" t="s">
        <v>8288</v>
      </c>
      <c r="M17" t="str" cm="1">
        <f t="array" ref="M17">LOOKUP(2,1/(C17:L17&lt;&gt;""),C17:L17)</f>
        <v>larvae</v>
      </c>
      <c r="N17" t="s">
        <v>8288</v>
      </c>
      <c r="O17" t="s">
        <v>17570</v>
      </c>
      <c r="P17" t="s">
        <v>8288</v>
      </c>
      <c r="Q17" t="s">
        <v>8288</v>
      </c>
      <c r="R17" t="s">
        <v>17571</v>
      </c>
      <c r="S17" t="s">
        <v>8288</v>
      </c>
      <c r="T17" t="s">
        <v>8288</v>
      </c>
      <c r="U17" t="s">
        <v>8288</v>
      </c>
      <c r="V17" s="204" t="s">
        <v>8288</v>
      </c>
      <c r="W17" t="s">
        <v>8288</v>
      </c>
      <c r="X17" t="s">
        <v>8288</v>
      </c>
      <c r="Y17" t="s">
        <v>8288</v>
      </c>
      <c r="Z17" t="s">
        <v>8288</v>
      </c>
      <c r="AA17" s="204" t="s">
        <v>8288</v>
      </c>
      <c r="AB17" s="204" t="s">
        <v>8288</v>
      </c>
      <c r="AC17"/>
      <c r="AD17"/>
      <c r="AE17"/>
      <c r="AF17"/>
      <c r="AG17" t="str">
        <f>IFERROR(IF(COUNTIF(C17:L17,"Feed Ingredient")&gt;0,INDEX(ani_diet!T:T,MATCH(M17,ani_diet!D:D,0)),""),"")</f>
        <v/>
      </c>
      <c r="AH17" s="60" t="b">
        <f>IF(IFERROR(IF(MATCH("Feed Ingredient", AOM[[#This Row],[L1]:[L10]],0)&gt;0, TRUE, FALSE), FALSE)=TRUE,IFERROR(VLOOKUP(M17, ani_diet!C:C, 1, FALSE), "No Match"),FALSE)</f>
        <v>0</v>
      </c>
      <c r="AL17" t="str">
        <f>IFERROR(IF(COUNTIF(C17:L17,"Feed Ingredient")&gt;0,INDEX(ani_diet!T:T,MATCH(M17,ani_diet!D:D,0)),""),"")</f>
        <v/>
      </c>
    </row>
    <row r="18" spans="1:38">
      <c r="A18" t="str">
        <f>_xlfn.TEXTJOIN("/",TRUE,AOM[[#This Row],[L1]:[L10]])</f>
        <v>Farming System/livestock system/aquatic system/production orientation/larvae/domesticated larvae</v>
      </c>
      <c r="B18" t="s">
        <v>17572</v>
      </c>
      <c r="C18" t="s">
        <v>17514</v>
      </c>
      <c r="D18" t="s">
        <v>17516</v>
      </c>
      <c r="E18" t="s">
        <v>17525</v>
      </c>
      <c r="F18" t="s">
        <v>17519</v>
      </c>
      <c r="G18" t="s">
        <v>17569</v>
      </c>
      <c r="H18" t="s">
        <v>17573</v>
      </c>
      <c r="I18" t="s">
        <v>8288</v>
      </c>
      <c r="J18" t="s">
        <v>8288</v>
      </c>
      <c r="K18" t="s">
        <v>8288</v>
      </c>
      <c r="M18" t="str" cm="1">
        <f t="array" ref="M18">LOOKUP(2,1/(C18:L18&lt;&gt;""),C18:L18)</f>
        <v>domesticated larvae</v>
      </c>
      <c r="N18" t="s">
        <v>8288</v>
      </c>
      <c r="O18" t="s">
        <v>17574</v>
      </c>
      <c r="P18" t="s">
        <v>8288</v>
      </c>
      <c r="Q18" t="s">
        <v>8288</v>
      </c>
      <c r="R18" t="s">
        <v>17575</v>
      </c>
      <c r="S18" t="s">
        <v>8288</v>
      </c>
      <c r="T18" t="s">
        <v>8288</v>
      </c>
      <c r="U18" t="s">
        <v>8288</v>
      </c>
      <c r="V18" s="204" t="s">
        <v>8288</v>
      </c>
      <c r="W18" t="s">
        <v>8288</v>
      </c>
      <c r="X18" t="s">
        <v>8288</v>
      </c>
      <c r="Z18" t="s">
        <v>8288</v>
      </c>
      <c r="AA18" s="204" t="s">
        <v>8288</v>
      </c>
      <c r="AB18" s="204" t="s">
        <v>8288</v>
      </c>
      <c r="AC18"/>
      <c r="AD18"/>
      <c r="AE18"/>
      <c r="AF18"/>
      <c r="AG18" t="str">
        <f>IFERROR(IF(COUNTIF(C18:L18,"Feed Ingredient")&gt;0,INDEX(ani_diet!T:T,MATCH(M18,ani_diet!D:D,0)),""),"")</f>
        <v/>
      </c>
      <c r="AH18" s="60" t="b">
        <f>IF(IFERROR(IF(MATCH("Feed Ingredient", AOM[[#This Row],[L1]:[L10]],0)&gt;0, TRUE, FALSE), FALSE)=TRUE,IFERROR(VLOOKUP(M18, ani_diet!C:C, 1, FALSE), "No Match"),FALSE)</f>
        <v>0</v>
      </c>
      <c r="AL18" t="str">
        <f>IFERROR(IF(COUNTIF(C18:L18,"Feed Ingredient")&gt;0,INDEX(ani_diet!T:T,MATCH(M18,ani_diet!D:D,0)),""),"")</f>
        <v/>
      </c>
    </row>
    <row r="19" spans="1:38">
      <c r="A19" t="str">
        <f>_xlfn.TEXTJOIN("/",TRUE,AOM[[#This Row],[L1]:[L10]])</f>
        <v>Farming System/livestock system/aquatic system/production orientation/larvae/wild caught larvae</v>
      </c>
      <c r="B19" t="s">
        <v>17576</v>
      </c>
      <c r="C19" t="s">
        <v>17514</v>
      </c>
      <c r="D19" t="s">
        <v>17516</v>
      </c>
      <c r="E19" t="s">
        <v>17525</v>
      </c>
      <c r="F19" t="s">
        <v>17519</v>
      </c>
      <c r="G19" t="s">
        <v>17569</v>
      </c>
      <c r="H19" t="s">
        <v>17577</v>
      </c>
      <c r="I19" t="s">
        <v>8288</v>
      </c>
      <c r="J19" t="s">
        <v>8288</v>
      </c>
      <c r="K19" t="s">
        <v>8288</v>
      </c>
      <c r="M19" t="str" cm="1">
        <f t="array" ref="M19">LOOKUP(2,1/(C19:L19&lt;&gt;""),C19:L19)</f>
        <v>wild caught larvae</v>
      </c>
      <c r="N19" t="s">
        <v>8288</v>
      </c>
      <c r="O19" t="s">
        <v>17578</v>
      </c>
      <c r="P19" t="s">
        <v>8288</v>
      </c>
      <c r="Q19" t="s">
        <v>8288</v>
      </c>
      <c r="R19" t="s">
        <v>17579</v>
      </c>
      <c r="S19" t="s">
        <v>8288</v>
      </c>
      <c r="T19" t="s">
        <v>8288</v>
      </c>
      <c r="U19" t="s">
        <v>8288</v>
      </c>
      <c r="V19" s="204" t="s">
        <v>8288</v>
      </c>
      <c r="W19" t="s">
        <v>8288</v>
      </c>
      <c r="X19" t="s">
        <v>8288</v>
      </c>
      <c r="Y19" t="s">
        <v>8288</v>
      </c>
      <c r="Z19" t="s">
        <v>8288</v>
      </c>
      <c r="AA19" s="204" t="s">
        <v>8288</v>
      </c>
      <c r="AB19" s="204" t="s">
        <v>8288</v>
      </c>
      <c r="AC19"/>
      <c r="AD19"/>
      <c r="AE19"/>
      <c r="AF19"/>
      <c r="AG19" t="str">
        <f>IFERROR(IF(COUNTIF(C19:L19,"Feed Ingredient")&gt;0,INDEX(ani_diet!T:T,MATCH(M19,ani_diet!D:D,0)),""),"")</f>
        <v/>
      </c>
      <c r="AH19" s="60" t="b">
        <f>IF(IFERROR(IF(MATCH("Feed Ingredient", AOM[[#This Row],[L1]:[L10]],0)&gt;0, TRUE, FALSE), FALSE)=TRUE,IFERROR(VLOOKUP(M19, ani_diet!C:C, 1, FALSE), "No Match"),FALSE)</f>
        <v>0</v>
      </c>
      <c r="AL19" t="str">
        <f>IFERROR(IF(COUNTIF(C19:L19,"Feed Ingredient")&gt;0,INDEX(ani_diet!T:T,MATCH(M19,ani_diet!D:D,0)),""),"")</f>
        <v/>
      </c>
    </row>
    <row r="20" spans="1:38">
      <c r="A20" t="str">
        <f>_xlfn.TEXTJOIN("/",TRUE,AOM[[#This Row],[L1]:[L10]])</f>
        <v>Farming System/livestock system/aquatic system/production orientation/meat</v>
      </c>
      <c r="B20" t="s">
        <v>17580</v>
      </c>
      <c r="C20" t="s">
        <v>17514</v>
      </c>
      <c r="D20" t="s">
        <v>17516</v>
      </c>
      <c r="E20" t="s">
        <v>17525</v>
      </c>
      <c r="F20" t="s">
        <v>17519</v>
      </c>
      <c r="G20" t="s">
        <v>17581</v>
      </c>
      <c r="H20" t="s">
        <v>8288</v>
      </c>
      <c r="I20" t="s">
        <v>8288</v>
      </c>
      <c r="J20" t="s">
        <v>8288</v>
      </c>
      <c r="K20" t="s">
        <v>8288</v>
      </c>
      <c r="M20" t="str" cm="1">
        <f t="array" ref="M20">LOOKUP(2,1/(C20:L20&lt;&gt;""),C20:L20)</f>
        <v>meat</v>
      </c>
      <c r="N20" t="s">
        <v>8288</v>
      </c>
      <c r="O20" t="s">
        <v>17582</v>
      </c>
      <c r="P20" t="s">
        <v>8288</v>
      </c>
      <c r="Q20" t="s">
        <v>8288</v>
      </c>
      <c r="R20" t="s">
        <v>17583</v>
      </c>
      <c r="S20" t="s">
        <v>8288</v>
      </c>
      <c r="T20" t="s">
        <v>8288</v>
      </c>
      <c r="U20" t="s">
        <v>8288</v>
      </c>
      <c r="V20" s="204" t="s">
        <v>8288</v>
      </c>
      <c r="W20" t="s">
        <v>8288</v>
      </c>
      <c r="X20" t="s">
        <v>8288</v>
      </c>
      <c r="Y20" t="s">
        <v>8288</v>
      </c>
      <c r="Z20" t="s">
        <v>8288</v>
      </c>
      <c r="AA20" s="204" t="s">
        <v>8288</v>
      </c>
      <c r="AB20" s="204" t="s">
        <v>8288</v>
      </c>
      <c r="AC20"/>
      <c r="AD20"/>
      <c r="AE20"/>
      <c r="AF20"/>
      <c r="AG20" t="str">
        <f>IFERROR(IF(COUNTIF(C20:L20,"Feed Ingredient")&gt;0,INDEX(ani_diet!T:T,MATCH(M20,ani_diet!D:D,0)),""),"")</f>
        <v/>
      </c>
      <c r="AH20" s="60" t="b">
        <f>IF(IFERROR(IF(MATCH("Feed Ingredient", AOM[[#This Row],[L1]:[L10]],0)&gt;0, TRUE, FALSE), FALSE)=TRUE,IFERROR(VLOOKUP(M20, ani_diet!C:C, 1, FALSE), "No Match"),FALSE)</f>
        <v>0</v>
      </c>
      <c r="AL20" t="str">
        <f>IFERROR(IF(COUNTIF(C20:L20,"Feed Ingredient")&gt;0,INDEX(ani_diet!T:T,MATCH(M20,ani_diet!D:D,0)),""),"")</f>
        <v/>
      </c>
    </row>
    <row r="21" spans="1:38">
      <c r="A21" t="str">
        <f>_xlfn.TEXTJOIN("/",TRUE,AOM[[#This Row],[L1]:[L10]])</f>
        <v>Farming System/livestock system/aquatic system/production orientation/reproducers</v>
      </c>
      <c r="B21" t="s">
        <v>17584</v>
      </c>
      <c r="C21" t="s">
        <v>17514</v>
      </c>
      <c r="D21" t="s">
        <v>17516</v>
      </c>
      <c r="E21" t="s">
        <v>17525</v>
      </c>
      <c r="F21" t="s">
        <v>17519</v>
      </c>
      <c r="G21" t="s">
        <v>17520</v>
      </c>
      <c r="H21" t="s">
        <v>8288</v>
      </c>
      <c r="I21" t="s">
        <v>8288</v>
      </c>
      <c r="J21" t="s">
        <v>8288</v>
      </c>
      <c r="K21" t="s">
        <v>8288</v>
      </c>
      <c r="M21" t="str" cm="1">
        <f t="array" ref="M21">LOOKUP(2,1/(C21:L21&lt;&gt;""),C21:L21)</f>
        <v>reproducers</v>
      </c>
      <c r="N21" t="s">
        <v>8288</v>
      </c>
      <c r="O21" t="s">
        <v>17585</v>
      </c>
      <c r="P21" t="s">
        <v>8288</v>
      </c>
      <c r="Q21" t="s">
        <v>8288</v>
      </c>
      <c r="R21" t="s">
        <v>17586</v>
      </c>
      <c r="S21" t="s">
        <v>8288</v>
      </c>
      <c r="T21" t="s">
        <v>8288</v>
      </c>
      <c r="U21" t="s">
        <v>8288</v>
      </c>
      <c r="V21" s="204" t="s">
        <v>8288</v>
      </c>
      <c r="W21" t="s">
        <v>8288</v>
      </c>
      <c r="X21" t="s">
        <v>8288</v>
      </c>
      <c r="Y21" t="s">
        <v>8288</v>
      </c>
      <c r="Z21" t="s">
        <v>8288</v>
      </c>
      <c r="AA21" s="204" t="s">
        <v>8288</v>
      </c>
      <c r="AB21" s="204" t="s">
        <v>8288</v>
      </c>
      <c r="AC21"/>
      <c r="AD21"/>
      <c r="AE21"/>
      <c r="AF21"/>
      <c r="AG21" t="str">
        <f>IFERROR(IF(COUNTIF(C21:L21,"Feed Ingredient")&gt;0,INDEX(ani_diet!T:T,MATCH(M21,ani_diet!D:D,0)),""),"")</f>
        <v/>
      </c>
      <c r="AH21" s="60" t="b">
        <f>IF(IFERROR(IF(MATCH("Feed Ingredient", AOM[[#This Row],[L1]:[L10]],0)&gt;0, TRUE, FALSE), FALSE)=TRUE,IFERROR(VLOOKUP(M21, ani_diet!C:C, 1, FALSE), "No Match"),FALSE)</f>
        <v>0</v>
      </c>
      <c r="AL21" t="str">
        <f>IFERROR(IF(COUNTIF(C21:L21,"Feed Ingredient")&gt;0,INDEX(ani_diet!T:T,MATCH(M21,ani_diet!D:D,0)),""),"")</f>
        <v/>
      </c>
    </row>
    <row r="22" spans="1:38">
      <c r="A22" t="str">
        <f>_xlfn.TEXTJOIN("/",TRUE,AOM[[#This Row],[L1]:[L10]])</f>
        <v>Farming System/livestock system/aquatic system/production orientation/reproducers/domesticated reproducers</v>
      </c>
      <c r="B22" t="s">
        <v>17587</v>
      </c>
      <c r="C22" t="s">
        <v>17514</v>
      </c>
      <c r="D22" t="s">
        <v>17516</v>
      </c>
      <c r="E22" t="s">
        <v>17525</v>
      </c>
      <c r="F22" t="s">
        <v>17519</v>
      </c>
      <c r="G22" t="s">
        <v>17520</v>
      </c>
      <c r="H22" t="s">
        <v>17588</v>
      </c>
      <c r="I22" t="s">
        <v>8288</v>
      </c>
      <c r="J22" t="s">
        <v>8288</v>
      </c>
      <c r="K22" t="s">
        <v>8288</v>
      </c>
      <c r="M22" t="str" cm="1">
        <f t="array" ref="M22">LOOKUP(2,1/(C22:L22&lt;&gt;""),C22:L22)</f>
        <v>domesticated reproducers</v>
      </c>
      <c r="N22" t="s">
        <v>8288</v>
      </c>
      <c r="O22" t="s">
        <v>17589</v>
      </c>
      <c r="P22" t="s">
        <v>8288</v>
      </c>
      <c r="Q22" t="s">
        <v>8288</v>
      </c>
      <c r="R22" t="s">
        <v>17590</v>
      </c>
      <c r="S22" t="s">
        <v>8288</v>
      </c>
      <c r="T22" t="s">
        <v>8288</v>
      </c>
      <c r="U22" t="s">
        <v>8288</v>
      </c>
      <c r="V22" s="204" t="s">
        <v>8288</v>
      </c>
      <c r="W22" t="s">
        <v>8288</v>
      </c>
      <c r="X22" t="s">
        <v>8288</v>
      </c>
      <c r="Y22" t="s">
        <v>8288</v>
      </c>
      <c r="Z22" t="s">
        <v>8288</v>
      </c>
      <c r="AA22" s="204" t="s">
        <v>8288</v>
      </c>
      <c r="AB22" s="204" t="s">
        <v>8288</v>
      </c>
      <c r="AC22"/>
      <c r="AD22"/>
      <c r="AE22"/>
      <c r="AF22"/>
      <c r="AG22" t="str">
        <f>IFERROR(IF(COUNTIF(C22:L22,"Feed Ingredient")&gt;0,INDEX(ani_diet!T:T,MATCH(M22,ani_diet!D:D,0)),""),"")</f>
        <v/>
      </c>
      <c r="AH22" s="60" t="b">
        <f>IF(IFERROR(IF(MATCH("Feed Ingredient", AOM[[#This Row],[L1]:[L10]],0)&gt;0, TRUE, FALSE), FALSE)=TRUE,IFERROR(VLOOKUP(M22, ani_diet!C:C, 1, FALSE), "No Match"),FALSE)</f>
        <v>0</v>
      </c>
      <c r="AL22" t="str">
        <f>IFERROR(IF(COUNTIF(C22:L22,"Feed Ingredient")&gt;0,INDEX(ani_diet!T:T,MATCH(M22,ani_diet!D:D,0)),""),"")</f>
        <v/>
      </c>
    </row>
    <row r="23" spans="1:38">
      <c r="A23" t="str">
        <f>_xlfn.TEXTJOIN("/",TRUE,AOM[[#This Row],[L1]:[L10]])</f>
        <v>Farming System/livestock system/aquatic system/rearing stage</v>
      </c>
      <c r="B23" t="s">
        <v>17591</v>
      </c>
      <c r="C23" t="s">
        <v>17514</v>
      </c>
      <c r="D23" t="s">
        <v>17516</v>
      </c>
      <c r="E23" t="s">
        <v>17525</v>
      </c>
      <c r="F23" t="s">
        <v>17592</v>
      </c>
      <c r="G23" t="s">
        <v>8288</v>
      </c>
      <c r="H23" t="s">
        <v>8288</v>
      </c>
      <c r="I23" t="s">
        <v>8288</v>
      </c>
      <c r="J23" t="s">
        <v>8288</v>
      </c>
      <c r="K23" t="s">
        <v>8288</v>
      </c>
      <c r="M23" t="str" cm="1">
        <f t="array" ref="M23">LOOKUP(2,1/(C23:L23&lt;&gt;""),C23:L23)</f>
        <v>rearing stage</v>
      </c>
      <c r="N23" t="s">
        <v>8288</v>
      </c>
      <c r="O23" t="s">
        <v>17593</v>
      </c>
      <c r="P23" t="s">
        <v>8288</v>
      </c>
      <c r="Q23" t="s">
        <v>8288</v>
      </c>
      <c r="R23" t="s">
        <v>17594</v>
      </c>
      <c r="S23" t="s">
        <v>8288</v>
      </c>
      <c r="T23" t="s">
        <v>8288</v>
      </c>
      <c r="U23" t="s">
        <v>8288</v>
      </c>
      <c r="V23" s="204" t="s">
        <v>8288</v>
      </c>
      <c r="W23" t="s">
        <v>8288</v>
      </c>
      <c r="X23" t="s">
        <v>8288</v>
      </c>
      <c r="Y23" t="s">
        <v>8288</v>
      </c>
      <c r="Z23" t="s">
        <v>8288</v>
      </c>
      <c r="AA23" s="204" t="s">
        <v>8288</v>
      </c>
      <c r="AB23" s="204" t="s">
        <v>8288</v>
      </c>
      <c r="AC23"/>
      <c r="AD23"/>
      <c r="AE23"/>
      <c r="AF23"/>
      <c r="AG23" t="str">
        <f>IFERROR(IF(COUNTIF(C23:L23,"Feed Ingredient")&gt;0,INDEX(ani_diet!T:T,MATCH(M23,ani_diet!D:D,0)),""),"")</f>
        <v/>
      </c>
      <c r="AH23" s="60" t="b">
        <f>IF(IFERROR(IF(MATCH("Feed Ingredient", AOM[[#This Row],[L1]:[L10]],0)&gt;0, TRUE, FALSE), FALSE)=TRUE,IFERROR(VLOOKUP(M23, ani_diet!C:C, 1, FALSE), "No Match"),FALSE)</f>
        <v>0</v>
      </c>
      <c r="AL23" t="str">
        <f>IFERROR(IF(COUNTIF(C23:L23,"Feed Ingredient")&gt;0,INDEX(ani_diet!T:T,MATCH(M23,ani_diet!D:D,0)),""),"")</f>
        <v/>
      </c>
    </row>
    <row r="24" spans="1:38">
      <c r="A24" t="str">
        <f>_xlfn.TEXTJOIN("/",TRUE,AOM[[#This Row],[L1]:[L10]])</f>
        <v>Farming System/livestock system/aquatic system/rearing stage/broodstock</v>
      </c>
      <c r="B24" t="s">
        <v>17595</v>
      </c>
      <c r="C24" t="s">
        <v>17514</v>
      </c>
      <c r="D24" t="s">
        <v>17516</v>
      </c>
      <c r="E24" t="s">
        <v>17525</v>
      </c>
      <c r="F24" t="s">
        <v>17592</v>
      </c>
      <c r="G24" t="s">
        <v>17596</v>
      </c>
      <c r="H24" t="s">
        <v>8288</v>
      </c>
      <c r="I24" t="s">
        <v>8288</v>
      </c>
      <c r="J24" t="s">
        <v>8288</v>
      </c>
      <c r="K24" t="s">
        <v>8288</v>
      </c>
      <c r="M24" t="str" cm="1">
        <f t="array" ref="M24">LOOKUP(2,1/(C24:L24&lt;&gt;""),C24:L24)</f>
        <v>broodstock</v>
      </c>
      <c r="N24" t="s">
        <v>17597</v>
      </c>
      <c r="O24" t="s">
        <v>17598</v>
      </c>
      <c r="P24" t="s">
        <v>8288</v>
      </c>
      <c r="Q24" t="s">
        <v>8288</v>
      </c>
      <c r="R24" t="s">
        <v>17599</v>
      </c>
      <c r="S24" t="s">
        <v>8288</v>
      </c>
      <c r="T24" t="s">
        <v>8288</v>
      </c>
      <c r="U24" t="s">
        <v>8288</v>
      </c>
      <c r="V24" s="204" t="s">
        <v>8288</v>
      </c>
      <c r="W24" t="s">
        <v>8288</v>
      </c>
      <c r="X24" t="s">
        <v>8288</v>
      </c>
      <c r="Y24" t="s">
        <v>8288</v>
      </c>
      <c r="Z24" t="s">
        <v>8288</v>
      </c>
      <c r="AA24" s="204" t="s">
        <v>8288</v>
      </c>
      <c r="AB24" s="204" t="s">
        <v>8288</v>
      </c>
      <c r="AC24"/>
      <c r="AD24"/>
      <c r="AE24"/>
      <c r="AF24"/>
      <c r="AG24" t="str">
        <f>IFERROR(IF(COUNTIF(C24:L24,"Feed Ingredient")&gt;0,INDEX(ani_diet!T:T,MATCH(M24,ani_diet!D:D,0)),""),"")</f>
        <v/>
      </c>
      <c r="AH24" s="60" t="b">
        <f>IF(IFERROR(IF(MATCH("Feed Ingredient", AOM[[#This Row],[L1]:[L10]],0)&gt;0, TRUE, FALSE), FALSE)=TRUE,IFERROR(VLOOKUP(M24, ani_diet!C:C, 1, FALSE), "No Match"),FALSE)</f>
        <v>0</v>
      </c>
      <c r="AL24" t="str">
        <f>IFERROR(IF(COUNTIF(C24:L24,"Feed Ingredient")&gt;0,INDEX(ani_diet!T:T,MATCH(M24,ani_diet!D:D,0)),""),"")</f>
        <v/>
      </c>
    </row>
    <row r="25" spans="1:38">
      <c r="A25" t="str">
        <f>_xlfn.TEXTJOIN("/",TRUE,AOM[[#This Row],[L1]:[L10]])</f>
        <v>Farming System/livestock system/aquatic system/rearing stage/growing</v>
      </c>
      <c r="B25" t="s">
        <v>17600</v>
      </c>
      <c r="C25" t="s">
        <v>17514</v>
      </c>
      <c r="D25" t="s">
        <v>17516</v>
      </c>
      <c r="E25" t="s">
        <v>17525</v>
      </c>
      <c r="F25" t="s">
        <v>17592</v>
      </c>
      <c r="G25" t="s">
        <v>17601</v>
      </c>
      <c r="H25" t="s">
        <v>8288</v>
      </c>
      <c r="I25" t="s">
        <v>8288</v>
      </c>
      <c r="J25" t="s">
        <v>8288</v>
      </c>
      <c r="K25" t="s">
        <v>8288</v>
      </c>
      <c r="M25" t="str" cm="1">
        <f t="array" ref="M25">LOOKUP(2,1/(C25:L25&lt;&gt;""),C25:L25)</f>
        <v>growing</v>
      </c>
      <c r="N25" t="s">
        <v>17602</v>
      </c>
      <c r="O25" t="s">
        <v>17603</v>
      </c>
      <c r="P25" t="s">
        <v>8288</v>
      </c>
      <c r="Q25" t="s">
        <v>8288</v>
      </c>
      <c r="R25" t="s">
        <v>17604</v>
      </c>
      <c r="S25" t="s">
        <v>8288</v>
      </c>
      <c r="T25" t="s">
        <v>8288</v>
      </c>
      <c r="U25" t="s">
        <v>8288</v>
      </c>
      <c r="V25" s="204" t="s">
        <v>8288</v>
      </c>
      <c r="W25" t="s">
        <v>8288</v>
      </c>
      <c r="X25" t="s">
        <v>8288</v>
      </c>
      <c r="Y25" t="s">
        <v>8288</v>
      </c>
      <c r="Z25" t="s">
        <v>8288</v>
      </c>
      <c r="AA25" s="204" t="s">
        <v>8288</v>
      </c>
      <c r="AB25" s="204" t="s">
        <v>8288</v>
      </c>
      <c r="AC25"/>
      <c r="AD25"/>
      <c r="AE25"/>
      <c r="AF25"/>
      <c r="AG25" t="str">
        <f>IFERROR(IF(COUNTIF(C25:L25,"Feed Ingredient")&gt;0,INDEX(ani_diet!T:T,MATCH(M25,ani_diet!D:D,0)),""),"")</f>
        <v/>
      </c>
      <c r="AH25" s="60" t="b">
        <f>IF(IFERROR(IF(MATCH("Feed Ingredient", AOM[[#This Row],[L1]:[L10]],0)&gt;0, TRUE, FALSE), FALSE)=TRUE,IFERROR(VLOOKUP(M25, ani_diet!C:C, 1, FALSE), "No Match"),FALSE)</f>
        <v>0</v>
      </c>
      <c r="AL25" t="str">
        <f>IFERROR(IF(COUNTIF(C25:L25,"Feed Ingredient")&gt;0,INDEX(ani_diet!T:T,MATCH(M25,ani_diet!D:D,0)),""),"")</f>
        <v/>
      </c>
    </row>
    <row r="26" spans="1:38">
      <c r="A26" t="str">
        <f>_xlfn.TEXTJOIN("/",TRUE,AOM[[#This Row],[L1]:[L10]])</f>
        <v>Farming System/livestock system/aquatic system/rearing stage/growing/grower-finisher</v>
      </c>
      <c r="B26" t="s">
        <v>17605</v>
      </c>
      <c r="C26" t="s">
        <v>17514</v>
      </c>
      <c r="D26" t="s">
        <v>17516</v>
      </c>
      <c r="E26" t="s">
        <v>17525</v>
      </c>
      <c r="F26" t="s">
        <v>17592</v>
      </c>
      <c r="G26" t="s">
        <v>17601</v>
      </c>
      <c r="H26" t="s">
        <v>17606</v>
      </c>
      <c r="I26" t="s">
        <v>8288</v>
      </c>
      <c r="J26" t="s">
        <v>8288</v>
      </c>
      <c r="K26" t="s">
        <v>8288</v>
      </c>
      <c r="M26" t="str" cm="1">
        <f t="array" ref="M26">LOOKUP(2,1/(C26:L26&lt;&gt;""),C26:L26)</f>
        <v>grower-finisher</v>
      </c>
      <c r="N26" t="s">
        <v>17607</v>
      </c>
      <c r="O26" t="s">
        <v>17608</v>
      </c>
      <c r="P26" t="s">
        <v>8288</v>
      </c>
      <c r="Q26" t="s">
        <v>8288</v>
      </c>
      <c r="R26" t="s">
        <v>17609</v>
      </c>
      <c r="S26" t="s">
        <v>8288</v>
      </c>
      <c r="T26" t="s">
        <v>8288</v>
      </c>
      <c r="U26" t="s">
        <v>8288</v>
      </c>
      <c r="V26" s="204" t="s">
        <v>8288</v>
      </c>
      <c r="W26" t="s">
        <v>8288</v>
      </c>
      <c r="X26" t="s">
        <v>8288</v>
      </c>
      <c r="Y26" t="s">
        <v>8288</v>
      </c>
      <c r="Z26" t="s">
        <v>8288</v>
      </c>
      <c r="AA26" s="204" t="s">
        <v>8288</v>
      </c>
      <c r="AB26" s="204" t="s">
        <v>8288</v>
      </c>
      <c r="AC26"/>
      <c r="AD26"/>
      <c r="AE26"/>
      <c r="AF26"/>
      <c r="AG26" t="str">
        <f>IFERROR(IF(COUNTIF(C26:L26,"Feed Ingredient")&gt;0,INDEX(ani_diet!T:T,MATCH(M26,ani_diet!D:D,0)),""),"")</f>
        <v/>
      </c>
      <c r="AH26" s="60" t="b">
        <f>IF(IFERROR(IF(MATCH("Feed Ingredient", AOM[[#This Row],[L1]:[L10]],0)&gt;0, TRUE, FALSE), FALSE)=TRUE,IFERROR(VLOOKUP(M26, ani_diet!C:C, 1, FALSE), "No Match"),FALSE)</f>
        <v>0</v>
      </c>
      <c r="AL26" t="str">
        <f>IFERROR(IF(COUNTIF(C26:L26,"Feed Ingredient")&gt;0,INDEX(ani_diet!T:T,MATCH(M26,ani_diet!D:D,0)),""),"")</f>
        <v/>
      </c>
    </row>
    <row r="27" spans="1:38">
      <c r="A27" t="str">
        <f>_xlfn.TEXTJOIN("/",TRUE,AOM[[#This Row],[L1]:[L10]])</f>
        <v>Farming System/livestock system/aquatic system/rearing stage/juvenile</v>
      </c>
      <c r="B27" t="s">
        <v>17610</v>
      </c>
      <c r="C27" t="s">
        <v>17514</v>
      </c>
      <c r="D27" t="s">
        <v>17516</v>
      </c>
      <c r="E27" t="s">
        <v>17525</v>
      </c>
      <c r="F27" t="s">
        <v>17592</v>
      </c>
      <c r="G27" t="s">
        <v>17611</v>
      </c>
      <c r="H27" t="s">
        <v>8288</v>
      </c>
      <c r="I27" t="s">
        <v>8288</v>
      </c>
      <c r="J27" t="s">
        <v>8288</v>
      </c>
      <c r="K27" t="s">
        <v>8288</v>
      </c>
      <c r="M27" t="str" cm="1">
        <f t="array" ref="M27">LOOKUP(2,1/(C27:L27&lt;&gt;""),C27:L27)</f>
        <v>juvenile</v>
      </c>
      <c r="N27" t="s">
        <v>17612</v>
      </c>
      <c r="O27" t="s">
        <v>17613</v>
      </c>
      <c r="P27" t="s">
        <v>8288</v>
      </c>
      <c r="Q27" t="s">
        <v>8288</v>
      </c>
      <c r="R27" t="s">
        <v>17614</v>
      </c>
      <c r="S27" t="s">
        <v>8288</v>
      </c>
      <c r="T27" t="s">
        <v>8288</v>
      </c>
      <c r="U27" t="s">
        <v>8288</v>
      </c>
      <c r="V27" s="204" t="s">
        <v>8288</v>
      </c>
      <c r="W27" t="s">
        <v>8288</v>
      </c>
      <c r="X27" t="s">
        <v>8288</v>
      </c>
      <c r="Y27" t="s">
        <v>8288</v>
      </c>
      <c r="Z27" t="s">
        <v>8288</v>
      </c>
      <c r="AA27" s="204" t="s">
        <v>8288</v>
      </c>
      <c r="AB27" s="204" t="s">
        <v>8288</v>
      </c>
      <c r="AC27"/>
      <c r="AD27"/>
      <c r="AE27"/>
      <c r="AF27"/>
      <c r="AG27" t="str">
        <f>IFERROR(IF(COUNTIF(C27:L27,"Feed Ingredient")&gt;0,INDEX(ani_diet!T:T,MATCH(M27,ani_diet!D:D,0)),""),"")</f>
        <v/>
      </c>
      <c r="AH27" s="60" t="b">
        <f>IF(IFERROR(IF(MATCH("Feed Ingredient", AOM[[#This Row],[L1]:[L10]],0)&gt;0, TRUE, FALSE), FALSE)=TRUE,IFERROR(VLOOKUP(M27, ani_diet!C:C, 1, FALSE), "No Match"),FALSE)</f>
        <v>0</v>
      </c>
      <c r="AL27" t="str">
        <f>IFERROR(IF(COUNTIF(C27:L27,"Feed Ingredient")&gt;0,INDEX(ani_diet!T:T,MATCH(M27,ani_diet!D:D,0)),""),"")</f>
        <v/>
      </c>
    </row>
    <row r="28" spans="1:38">
      <c r="A28" t="str">
        <f>_xlfn.TEXTJOIN("/",TRUE,AOM[[#This Row],[L1]:[L10]])</f>
        <v>Farming System/livestock system/aquatic system/rearing stage/juvenile/domesticated juvenile</v>
      </c>
      <c r="B28" t="s">
        <v>17615</v>
      </c>
      <c r="C28" t="s">
        <v>17514</v>
      </c>
      <c r="D28" t="s">
        <v>17516</v>
      </c>
      <c r="E28" t="s">
        <v>17525</v>
      </c>
      <c r="F28" t="s">
        <v>17592</v>
      </c>
      <c r="G28" t="s">
        <v>17611</v>
      </c>
      <c r="H28" t="s">
        <v>17616</v>
      </c>
      <c r="I28" t="s">
        <v>8288</v>
      </c>
      <c r="J28" t="s">
        <v>8288</v>
      </c>
      <c r="K28" t="s">
        <v>8288</v>
      </c>
      <c r="M28" t="str" cm="1">
        <f t="array" ref="M28">LOOKUP(2,1/(C28:L28&lt;&gt;""),C28:L28)</f>
        <v>domesticated juvenile</v>
      </c>
      <c r="N28" t="s">
        <v>17617</v>
      </c>
      <c r="O28" t="s">
        <v>17618</v>
      </c>
      <c r="P28" t="s">
        <v>8288</v>
      </c>
      <c r="Q28" t="s">
        <v>8288</v>
      </c>
      <c r="R28" t="s">
        <v>17619</v>
      </c>
      <c r="S28" t="s">
        <v>8288</v>
      </c>
      <c r="T28" t="s">
        <v>8288</v>
      </c>
      <c r="U28" t="s">
        <v>8288</v>
      </c>
      <c r="V28" s="204" t="s">
        <v>8288</v>
      </c>
      <c r="W28" t="s">
        <v>8288</v>
      </c>
      <c r="X28" t="s">
        <v>8288</v>
      </c>
      <c r="Y28" t="s">
        <v>8288</v>
      </c>
      <c r="Z28" t="s">
        <v>8288</v>
      </c>
      <c r="AA28" s="204" t="s">
        <v>8288</v>
      </c>
      <c r="AB28" s="204" t="s">
        <v>8288</v>
      </c>
      <c r="AC28"/>
      <c r="AD28"/>
      <c r="AE28"/>
      <c r="AF28"/>
      <c r="AG28" t="str">
        <f>IFERROR(IF(COUNTIF(C28:L28,"Feed Ingredient")&gt;0,INDEX(ani_diet!T:T,MATCH(M28,ani_diet!D:D,0)),""),"")</f>
        <v/>
      </c>
      <c r="AH28" s="60" t="b">
        <f>IF(IFERROR(IF(MATCH("Feed Ingredient", AOM[[#This Row],[L1]:[L10]],0)&gt;0, TRUE, FALSE), FALSE)=TRUE,IFERROR(VLOOKUP(M28, ani_diet!C:C, 1, FALSE), "No Match"),FALSE)</f>
        <v>0</v>
      </c>
      <c r="AL28" t="str">
        <f>IFERROR(IF(COUNTIF(C28:L28,"Feed Ingredient")&gt;0,INDEX(ani_diet!T:T,MATCH(M28,ani_diet!D:D,0)),""),"")</f>
        <v/>
      </c>
    </row>
    <row r="29" spans="1:38">
      <c r="A29" t="str">
        <f>_xlfn.TEXTJOIN("/",TRUE,AOM[[#This Row],[L1]:[L10]])</f>
        <v>Farming System/livestock system/aquatic system/rearing stage/juvenile/wild caught juvenile</v>
      </c>
      <c r="B29" t="s">
        <v>17620</v>
      </c>
      <c r="C29" t="s">
        <v>17514</v>
      </c>
      <c r="D29" t="s">
        <v>17516</v>
      </c>
      <c r="E29" t="s">
        <v>17525</v>
      </c>
      <c r="F29" t="s">
        <v>17592</v>
      </c>
      <c r="G29" t="s">
        <v>17611</v>
      </c>
      <c r="H29" t="s">
        <v>17621</v>
      </c>
      <c r="I29" t="s">
        <v>8288</v>
      </c>
      <c r="J29" t="s">
        <v>8288</v>
      </c>
      <c r="K29" t="s">
        <v>8288</v>
      </c>
      <c r="M29" t="str" cm="1">
        <f t="array" ref="M29">LOOKUP(2,1/(C29:L29&lt;&gt;""),C29:L29)</f>
        <v>wild caught juvenile</v>
      </c>
      <c r="N29" t="s">
        <v>17622</v>
      </c>
      <c r="O29" t="s">
        <v>17623</v>
      </c>
      <c r="P29" t="s">
        <v>8288</v>
      </c>
      <c r="Q29" t="s">
        <v>8288</v>
      </c>
      <c r="R29" t="s">
        <v>17624</v>
      </c>
      <c r="S29" t="s">
        <v>8288</v>
      </c>
      <c r="T29" t="s">
        <v>8288</v>
      </c>
      <c r="U29" t="s">
        <v>8288</v>
      </c>
      <c r="V29" s="204" t="s">
        <v>8288</v>
      </c>
      <c r="W29" t="s">
        <v>8288</v>
      </c>
      <c r="X29" t="s">
        <v>8288</v>
      </c>
      <c r="Y29" t="s">
        <v>8288</v>
      </c>
      <c r="Z29" t="s">
        <v>8288</v>
      </c>
      <c r="AA29" s="204" t="s">
        <v>8288</v>
      </c>
      <c r="AB29" s="204" t="s">
        <v>8288</v>
      </c>
      <c r="AC29"/>
      <c r="AD29"/>
      <c r="AE29"/>
      <c r="AF29"/>
      <c r="AG29" t="str">
        <f>IFERROR(IF(COUNTIF(C29:L29,"Feed Ingredient")&gt;0,INDEX(ani_diet!T:T,MATCH(M29,ani_diet!D:D,0)),""),"")</f>
        <v/>
      </c>
      <c r="AH29" s="60" t="b">
        <f>IF(IFERROR(IF(MATCH("Feed Ingredient", AOM[[#This Row],[L1]:[L10]],0)&gt;0, TRUE, FALSE), FALSE)=TRUE,IFERROR(VLOOKUP(M29, ani_diet!C:C, 1, FALSE), "No Match"),FALSE)</f>
        <v>0</v>
      </c>
      <c r="AL29" t="str">
        <f>IFERROR(IF(COUNTIF(C29:L29,"Feed Ingredient")&gt;0,INDEX(ani_diet!T:T,MATCH(M29,ani_diet!D:D,0)),""),"")</f>
        <v/>
      </c>
    </row>
    <row r="30" spans="1:38">
      <c r="A30" t="str">
        <f>_xlfn.TEXTJOIN("/",TRUE,AOM[[#This Row],[L1]:[L10]])</f>
        <v>Farming System/livestock system/aquatic system/rearing stage/newborn</v>
      </c>
      <c r="B30" t="s">
        <v>17625</v>
      </c>
      <c r="C30" t="s">
        <v>17514</v>
      </c>
      <c r="D30" t="s">
        <v>17516</v>
      </c>
      <c r="E30" t="s">
        <v>17525</v>
      </c>
      <c r="F30" t="s">
        <v>17592</v>
      </c>
      <c r="G30" t="s">
        <v>17626</v>
      </c>
      <c r="H30" t="s">
        <v>8288</v>
      </c>
      <c r="I30" t="s">
        <v>8288</v>
      </c>
      <c r="J30" t="s">
        <v>8288</v>
      </c>
      <c r="K30" t="s">
        <v>8288</v>
      </c>
      <c r="M30" t="str" cm="1">
        <f t="array" ref="M30">LOOKUP(2,1/(C30:L30&lt;&gt;""),C30:L30)</f>
        <v>newborn</v>
      </c>
      <c r="N30" t="s">
        <v>17627</v>
      </c>
      <c r="O30" t="s">
        <v>17628</v>
      </c>
      <c r="P30" t="s">
        <v>8288</v>
      </c>
      <c r="Q30" t="s">
        <v>8288</v>
      </c>
      <c r="R30" t="s">
        <v>17629</v>
      </c>
      <c r="S30" t="s">
        <v>8288</v>
      </c>
      <c r="T30" t="s">
        <v>8288</v>
      </c>
      <c r="U30" t="s">
        <v>8288</v>
      </c>
      <c r="V30" s="204" t="s">
        <v>8288</v>
      </c>
      <c r="W30" t="s">
        <v>8288</v>
      </c>
      <c r="X30" t="s">
        <v>8288</v>
      </c>
      <c r="Y30" t="s">
        <v>8288</v>
      </c>
      <c r="Z30" t="s">
        <v>8288</v>
      </c>
      <c r="AA30" s="204" t="s">
        <v>8288</v>
      </c>
      <c r="AB30" s="204" t="s">
        <v>8288</v>
      </c>
      <c r="AC30"/>
      <c r="AD30"/>
      <c r="AE30"/>
      <c r="AF30"/>
      <c r="AG30" t="str">
        <f>IFERROR(IF(COUNTIF(C30:L30,"Feed Ingredient")&gt;0,INDEX(ani_diet!T:T,MATCH(M30,ani_diet!D:D,0)),""),"")</f>
        <v/>
      </c>
      <c r="AH30" s="60" t="b">
        <f>IF(IFERROR(IF(MATCH("Feed Ingredient", AOM[[#This Row],[L1]:[L10]],0)&gt;0, TRUE, FALSE), FALSE)=TRUE,IFERROR(VLOOKUP(M30, ani_diet!C:C, 1, FALSE), "No Match"),FALSE)</f>
        <v>0</v>
      </c>
      <c r="AL30" t="str">
        <f>IFERROR(IF(COUNTIF(C30:L30,"Feed Ingredient")&gt;0,INDEX(ani_diet!T:T,MATCH(M30,ani_diet!D:D,0)),""),"")</f>
        <v/>
      </c>
    </row>
    <row r="31" spans="1:38">
      <c r="A31" t="str">
        <f>_xlfn.TEXTJOIN("/",TRUE,AOM[[#This Row],[L1]:[L10]])</f>
        <v>Farming System/livestock system/aquatic system/rearing stage/pre-growout</v>
      </c>
      <c r="B31" t="s">
        <v>17630</v>
      </c>
      <c r="C31" t="s">
        <v>17514</v>
      </c>
      <c r="D31" t="s">
        <v>17516</v>
      </c>
      <c r="E31" t="s">
        <v>17525</v>
      </c>
      <c r="F31" t="s">
        <v>17592</v>
      </c>
      <c r="G31" t="s">
        <v>17631</v>
      </c>
      <c r="H31" t="s">
        <v>8288</v>
      </c>
      <c r="I31" t="s">
        <v>8288</v>
      </c>
      <c r="J31" t="s">
        <v>8288</v>
      </c>
      <c r="K31" t="s">
        <v>8288</v>
      </c>
      <c r="M31" t="str" cm="1">
        <f t="array" ref="M31">LOOKUP(2,1/(C31:L31&lt;&gt;""),C31:L31)</f>
        <v>pre-growout</v>
      </c>
      <c r="N31" t="s">
        <v>17632</v>
      </c>
      <c r="O31" t="s">
        <v>17633</v>
      </c>
      <c r="P31" t="s">
        <v>8288</v>
      </c>
      <c r="Q31" t="s">
        <v>8288</v>
      </c>
      <c r="R31" t="s">
        <v>17634</v>
      </c>
      <c r="S31" t="s">
        <v>8288</v>
      </c>
      <c r="T31" t="s">
        <v>8288</v>
      </c>
      <c r="U31" t="s">
        <v>8288</v>
      </c>
      <c r="V31" s="204" t="s">
        <v>8288</v>
      </c>
      <c r="W31" t="s">
        <v>8288</v>
      </c>
      <c r="X31" t="s">
        <v>8288</v>
      </c>
      <c r="Y31" t="s">
        <v>8288</v>
      </c>
      <c r="Z31" t="s">
        <v>8288</v>
      </c>
      <c r="AA31" s="204" t="s">
        <v>8288</v>
      </c>
      <c r="AB31" s="204" t="s">
        <v>8288</v>
      </c>
      <c r="AC31"/>
      <c r="AD31"/>
      <c r="AE31"/>
      <c r="AF31"/>
      <c r="AG31" t="str">
        <f>IFERROR(IF(COUNTIF(C31:L31,"Feed Ingredient")&gt;0,INDEX(ani_diet!T:T,MATCH(M31,ani_diet!D:D,0)),""),"")</f>
        <v/>
      </c>
      <c r="AH31" s="60" t="b">
        <f>IF(IFERROR(IF(MATCH("Feed Ingredient", AOM[[#This Row],[L1]:[L10]],0)&gt;0, TRUE, FALSE), FALSE)=TRUE,IFERROR(VLOOKUP(M31, ani_diet!C:C, 1, FALSE), "No Match"),FALSE)</f>
        <v>0</v>
      </c>
      <c r="AL31" t="str">
        <f>IFERROR(IF(COUNTIF(C31:L31,"Feed Ingredient")&gt;0,INDEX(ani_diet!T:T,MATCH(M31,ani_diet!D:D,0)),""),"")</f>
        <v/>
      </c>
    </row>
    <row r="32" spans="1:38">
      <c r="A32" t="str">
        <f>_xlfn.TEXTJOIN("/",TRUE,AOM[[#This Row],[L1]:[L10]])</f>
        <v>Farming System/livestock system/aquatic system/species associations</v>
      </c>
      <c r="B32" t="s">
        <v>17635</v>
      </c>
      <c r="C32" t="s">
        <v>17514</v>
      </c>
      <c r="D32" t="s">
        <v>17516</v>
      </c>
      <c r="E32" t="s">
        <v>17525</v>
      </c>
      <c r="F32" t="s">
        <v>17636</v>
      </c>
      <c r="G32" t="s">
        <v>8288</v>
      </c>
      <c r="H32" t="s">
        <v>8288</v>
      </c>
      <c r="I32" t="s">
        <v>8288</v>
      </c>
      <c r="J32" t="s">
        <v>8288</v>
      </c>
      <c r="K32" t="s">
        <v>8288</v>
      </c>
      <c r="M32" t="str" cm="1">
        <f t="array" ref="M32">LOOKUP(2,1/(C32:L32&lt;&gt;""),C32:L32)</f>
        <v>species associations</v>
      </c>
      <c r="N32" t="s">
        <v>8288</v>
      </c>
      <c r="O32" t="s">
        <v>8288</v>
      </c>
      <c r="P32" t="s">
        <v>8288</v>
      </c>
      <c r="Q32" t="s">
        <v>8288</v>
      </c>
      <c r="R32" t="s">
        <v>8288</v>
      </c>
      <c r="S32" t="s">
        <v>8288</v>
      </c>
      <c r="T32" t="s">
        <v>8288</v>
      </c>
      <c r="U32" t="s">
        <v>8288</v>
      </c>
      <c r="V32" s="204" t="s">
        <v>8288</v>
      </c>
      <c r="W32" t="s">
        <v>8288</v>
      </c>
      <c r="X32" t="s">
        <v>8288</v>
      </c>
      <c r="Y32" t="s">
        <v>8288</v>
      </c>
      <c r="Z32" t="s">
        <v>8288</v>
      </c>
      <c r="AA32" s="204" t="s">
        <v>8288</v>
      </c>
      <c r="AB32" s="204" t="s">
        <v>8288</v>
      </c>
      <c r="AC32"/>
      <c r="AD32"/>
      <c r="AE32"/>
      <c r="AF32"/>
      <c r="AG32" t="str">
        <f>IFERROR(IF(COUNTIF(C32:L32,"Feed Ingredient")&gt;0,INDEX(ani_diet!T:T,MATCH(M32,ani_diet!D:D,0)),""),"")</f>
        <v/>
      </c>
      <c r="AH32" s="60" t="b">
        <f>IF(IFERROR(IF(MATCH("Feed Ingredient", AOM[[#This Row],[L1]:[L10]],0)&gt;0, TRUE, FALSE), FALSE)=TRUE,IFERROR(VLOOKUP(M32, ani_diet!C:C, 1, FALSE), "No Match"),FALSE)</f>
        <v>0</v>
      </c>
      <c r="AL32" t="str">
        <f>IFERROR(IF(COUNTIF(C32:L32,"Feed Ingredient")&gt;0,INDEX(ani_diet!T:T,MATCH(M32,ani_diet!D:D,0)),""),"")</f>
        <v/>
      </c>
    </row>
    <row r="33" spans="1:38">
      <c r="A33" t="str">
        <f>_xlfn.TEXTJOIN("/",TRUE,AOM[[#This Row],[L1]:[L10]])</f>
        <v>Farming System/livestock system/aquatic system/species associations/mono-species</v>
      </c>
      <c r="B33" t="s">
        <v>17637</v>
      </c>
      <c r="C33" t="s">
        <v>17514</v>
      </c>
      <c r="D33" t="s">
        <v>17516</v>
      </c>
      <c r="E33" t="s">
        <v>17525</v>
      </c>
      <c r="F33" t="s">
        <v>17636</v>
      </c>
      <c r="G33" t="s">
        <v>17638</v>
      </c>
      <c r="H33" t="s">
        <v>8288</v>
      </c>
      <c r="I33" t="s">
        <v>8288</v>
      </c>
      <c r="J33" t="s">
        <v>8288</v>
      </c>
      <c r="K33" t="s">
        <v>8288</v>
      </c>
      <c r="M33" t="str" cm="1">
        <f t="array" ref="M33">LOOKUP(2,1/(C33:L33&lt;&gt;""),C33:L33)</f>
        <v>mono-species</v>
      </c>
      <c r="N33" t="s">
        <v>17639</v>
      </c>
      <c r="O33" t="s">
        <v>17640</v>
      </c>
      <c r="P33" t="s">
        <v>8288</v>
      </c>
      <c r="Q33" t="s">
        <v>8288</v>
      </c>
      <c r="R33" t="s">
        <v>17641</v>
      </c>
      <c r="S33" t="s">
        <v>8288</v>
      </c>
      <c r="T33" t="s">
        <v>8288</v>
      </c>
      <c r="U33" t="s">
        <v>8288</v>
      </c>
      <c r="V33" s="204" t="s">
        <v>8288</v>
      </c>
      <c r="W33" t="s">
        <v>8288</v>
      </c>
      <c r="X33" t="s">
        <v>8288</v>
      </c>
      <c r="Y33" t="s">
        <v>8288</v>
      </c>
      <c r="Z33" t="s">
        <v>8288</v>
      </c>
      <c r="AA33" s="204" t="s">
        <v>8288</v>
      </c>
      <c r="AB33" s="204" t="s">
        <v>8288</v>
      </c>
      <c r="AC33"/>
      <c r="AD33"/>
      <c r="AE33"/>
      <c r="AF33"/>
      <c r="AG33" t="str">
        <f>IFERROR(IF(COUNTIF(C33:L33,"Feed Ingredient")&gt;0,INDEX(ani_diet!T:T,MATCH(M33,ani_diet!D:D,0)),""),"")</f>
        <v/>
      </c>
      <c r="AH33" s="60" t="b">
        <f>IF(IFERROR(IF(MATCH("Feed Ingredient", AOM[[#This Row],[L1]:[L10]],0)&gt;0, TRUE, FALSE), FALSE)=TRUE,IFERROR(VLOOKUP(M33, ani_diet!C:C, 1, FALSE), "No Match"),FALSE)</f>
        <v>0</v>
      </c>
      <c r="AL33" t="str">
        <f>IFERROR(IF(COUNTIF(C33:L33,"Feed Ingredient")&gt;0,INDEX(ani_diet!T:T,MATCH(M33,ani_diet!D:D,0)),""),"")</f>
        <v/>
      </c>
    </row>
    <row r="34" spans="1:38">
      <c r="A34" t="str">
        <f>_xlfn.TEXTJOIN("/",TRUE,AOM[[#This Row],[L1]:[L10]])</f>
        <v>Farming System/livestock system/aquatic system/species associations/mono-species/group-housing</v>
      </c>
      <c r="B34" t="s">
        <v>17642</v>
      </c>
      <c r="C34" t="s">
        <v>17514</v>
      </c>
      <c r="D34" t="s">
        <v>17516</v>
      </c>
      <c r="E34" t="s">
        <v>17525</v>
      </c>
      <c r="F34" t="s">
        <v>17636</v>
      </c>
      <c r="G34" t="s">
        <v>17638</v>
      </c>
      <c r="H34" t="s">
        <v>17643</v>
      </c>
      <c r="I34" t="s">
        <v>8288</v>
      </c>
      <c r="J34" t="s">
        <v>8288</v>
      </c>
      <c r="K34" t="s">
        <v>8288</v>
      </c>
      <c r="M34" t="str" cm="1">
        <f t="array" ref="M34">LOOKUP(2,1/(C34:L34&lt;&gt;""),C34:L34)</f>
        <v>group-housing</v>
      </c>
      <c r="N34" t="s">
        <v>8288</v>
      </c>
      <c r="O34" t="s">
        <v>17644</v>
      </c>
      <c r="P34" t="s">
        <v>8288</v>
      </c>
      <c r="Q34" t="s">
        <v>8288</v>
      </c>
      <c r="R34" t="s">
        <v>17645</v>
      </c>
      <c r="S34" t="s">
        <v>8288</v>
      </c>
      <c r="T34" t="s">
        <v>8288</v>
      </c>
      <c r="U34" t="s">
        <v>8288</v>
      </c>
      <c r="V34" s="204" t="s">
        <v>8288</v>
      </c>
      <c r="W34" t="s">
        <v>8288</v>
      </c>
      <c r="X34" t="s">
        <v>8288</v>
      </c>
      <c r="Y34" t="s">
        <v>8288</v>
      </c>
      <c r="Z34" t="s">
        <v>8288</v>
      </c>
      <c r="AA34" s="204" t="s">
        <v>8288</v>
      </c>
      <c r="AB34" s="204" t="s">
        <v>8288</v>
      </c>
      <c r="AC34"/>
      <c r="AD34"/>
      <c r="AE34"/>
      <c r="AF34"/>
      <c r="AG34" t="str">
        <f>IFERROR(IF(COUNTIF(C34:L34,"Feed Ingredient")&gt;0,INDEX(ani_diet!T:T,MATCH(M34,ani_diet!D:D,0)),""),"")</f>
        <v/>
      </c>
      <c r="AH34" s="60" t="b">
        <f>IF(IFERROR(IF(MATCH("Feed Ingredient", AOM[[#This Row],[L1]:[L10]],0)&gt;0, TRUE, FALSE), FALSE)=TRUE,IFERROR(VLOOKUP(M34, ani_diet!C:C, 1, FALSE), "No Match"),FALSE)</f>
        <v>0</v>
      </c>
      <c r="AL34" t="str">
        <f>IFERROR(IF(COUNTIF(C34:L34,"Feed Ingredient")&gt;0,INDEX(ani_diet!T:T,MATCH(M34,ani_diet!D:D,0)),""),"")</f>
        <v/>
      </c>
    </row>
    <row r="35" spans="1:38">
      <c r="A35" t="str">
        <f>_xlfn.TEXTJOIN("/",TRUE,AOM[[#This Row],[L1]:[L10]])</f>
        <v>Farming System/livestock system/aquatic system/species associations/mono-species/individual housing</v>
      </c>
      <c r="B35" t="s">
        <v>17646</v>
      </c>
      <c r="C35" t="s">
        <v>17514</v>
      </c>
      <c r="D35" t="s">
        <v>17516</v>
      </c>
      <c r="E35" t="s">
        <v>17525</v>
      </c>
      <c r="F35" t="s">
        <v>17636</v>
      </c>
      <c r="G35" t="s">
        <v>17638</v>
      </c>
      <c r="H35" t="s">
        <v>17647</v>
      </c>
      <c r="I35" t="s">
        <v>8288</v>
      </c>
      <c r="J35" t="s">
        <v>8288</v>
      </c>
      <c r="K35" t="s">
        <v>8288</v>
      </c>
      <c r="M35" t="str" cm="1">
        <f t="array" ref="M35">LOOKUP(2,1/(C35:L35&lt;&gt;""),C35:L35)</f>
        <v>individual housing</v>
      </c>
      <c r="N35" t="s">
        <v>8288</v>
      </c>
      <c r="O35" t="s">
        <v>17648</v>
      </c>
      <c r="P35" t="s">
        <v>8288</v>
      </c>
      <c r="Q35" t="s">
        <v>8288</v>
      </c>
      <c r="R35" t="s">
        <v>17649</v>
      </c>
      <c r="S35" t="s">
        <v>8288</v>
      </c>
      <c r="T35" t="s">
        <v>8288</v>
      </c>
      <c r="U35" t="s">
        <v>8288</v>
      </c>
      <c r="V35" s="204" t="s">
        <v>8288</v>
      </c>
      <c r="W35" t="s">
        <v>8288</v>
      </c>
      <c r="X35" t="s">
        <v>8288</v>
      </c>
      <c r="Y35" t="s">
        <v>8288</v>
      </c>
      <c r="Z35" t="s">
        <v>8288</v>
      </c>
      <c r="AA35" s="204" t="s">
        <v>8288</v>
      </c>
      <c r="AB35" s="204" t="s">
        <v>8288</v>
      </c>
      <c r="AC35"/>
      <c r="AD35"/>
      <c r="AE35"/>
      <c r="AF35"/>
      <c r="AG35" t="str">
        <f>IFERROR(IF(COUNTIF(C35:L35,"Feed Ingredient")&gt;0,INDEX(ani_diet!T:T,MATCH(M35,ani_diet!D:D,0)),""),"")</f>
        <v/>
      </c>
      <c r="AH35" s="60" t="b">
        <f>IF(IFERROR(IF(MATCH("Feed Ingredient", AOM[[#This Row],[L1]:[L10]],0)&gt;0, TRUE, FALSE), FALSE)=TRUE,IFERROR(VLOOKUP(M35, ani_diet!C:C, 1, FALSE), "No Match"),FALSE)</f>
        <v>0</v>
      </c>
      <c r="AL35" t="str">
        <f>IFERROR(IF(COUNTIF(C35:L35,"Feed Ingredient")&gt;0,INDEX(ani_diet!T:T,MATCH(M35,ani_diet!D:D,0)),""),"")</f>
        <v/>
      </c>
    </row>
    <row r="36" spans="1:38">
      <c r="A36" t="str">
        <f>_xlfn.TEXTJOIN("/",TRUE,AOM[[#This Row],[L1]:[L10]])</f>
        <v>Farming System/livestock system/aquatic system/species associations/multi-species</v>
      </c>
      <c r="B36" t="s">
        <v>17650</v>
      </c>
      <c r="C36" t="s">
        <v>17514</v>
      </c>
      <c r="D36" t="s">
        <v>17516</v>
      </c>
      <c r="E36" t="s">
        <v>17525</v>
      </c>
      <c r="F36" t="s">
        <v>17636</v>
      </c>
      <c r="G36" t="s">
        <v>17651</v>
      </c>
      <c r="H36" t="s">
        <v>8288</v>
      </c>
      <c r="I36" t="s">
        <v>8288</v>
      </c>
      <c r="J36" t="s">
        <v>8288</v>
      </c>
      <c r="K36" t="s">
        <v>8288</v>
      </c>
      <c r="M36" t="str" cm="1">
        <f t="array" ref="M36">LOOKUP(2,1/(C36:L36&lt;&gt;""),C36:L36)</f>
        <v>multi-species</v>
      </c>
      <c r="N36" t="s">
        <v>17652</v>
      </c>
      <c r="O36" t="s">
        <v>17653</v>
      </c>
      <c r="P36" t="s">
        <v>8288</v>
      </c>
      <c r="Q36" t="s">
        <v>8288</v>
      </c>
      <c r="R36" t="s">
        <v>17654</v>
      </c>
      <c r="S36" t="s">
        <v>8288</v>
      </c>
      <c r="T36" t="s">
        <v>8288</v>
      </c>
      <c r="U36" t="s">
        <v>8288</v>
      </c>
      <c r="V36" s="204" t="s">
        <v>8288</v>
      </c>
      <c r="W36" t="s">
        <v>8288</v>
      </c>
      <c r="X36" t="s">
        <v>8288</v>
      </c>
      <c r="Y36" t="s">
        <v>8288</v>
      </c>
      <c r="Z36" t="s">
        <v>8288</v>
      </c>
      <c r="AA36" s="204" t="s">
        <v>8288</v>
      </c>
      <c r="AB36" s="204" t="s">
        <v>8288</v>
      </c>
      <c r="AC36"/>
      <c r="AD36"/>
      <c r="AE36"/>
      <c r="AF36"/>
      <c r="AG36" t="str">
        <f>IFERROR(IF(COUNTIF(C36:L36,"Feed Ingredient")&gt;0,INDEX(ani_diet!T:T,MATCH(M36,ani_diet!D:D,0)),""),"")</f>
        <v/>
      </c>
      <c r="AH36" s="60" t="b">
        <f>IF(IFERROR(IF(MATCH("Feed Ingredient", AOM[[#This Row],[L1]:[L10]],0)&gt;0, TRUE, FALSE), FALSE)=TRUE,IFERROR(VLOOKUP(M36, ani_diet!C:C, 1, FALSE), "No Match"),FALSE)</f>
        <v>0</v>
      </c>
      <c r="AL36" t="str">
        <f>IFERROR(IF(COUNTIF(C36:L36,"Feed Ingredient")&gt;0,INDEX(ani_diet!T:T,MATCH(M36,ani_diet!D:D,0)),""),"")</f>
        <v/>
      </c>
    </row>
    <row r="37" spans="1:38">
      <c r="A37" t="str">
        <f>_xlfn.TEXTJOIN("/",TRUE,AOM[[#This Row],[L1]:[L10]])</f>
        <v>Farming System/livestock system/aquatic system/species associations/multi-species/integrated system</v>
      </c>
      <c r="B37" t="s">
        <v>17655</v>
      </c>
      <c r="C37" t="s">
        <v>17514</v>
      </c>
      <c r="D37" t="s">
        <v>17516</v>
      </c>
      <c r="E37" t="s">
        <v>17525</v>
      </c>
      <c r="F37" t="s">
        <v>17636</v>
      </c>
      <c r="G37" t="s">
        <v>17651</v>
      </c>
      <c r="H37" t="s">
        <v>17656</v>
      </c>
      <c r="I37" t="s">
        <v>8288</v>
      </c>
      <c r="J37" t="s">
        <v>8288</v>
      </c>
      <c r="K37" t="s">
        <v>8288</v>
      </c>
      <c r="M37" t="str" cm="1">
        <f t="array" ref="M37">LOOKUP(2,1/(C37:L37&lt;&gt;""),C37:L37)</f>
        <v>integrated system</v>
      </c>
      <c r="N37" t="s">
        <v>17657</v>
      </c>
      <c r="O37" t="s">
        <v>17658</v>
      </c>
      <c r="P37" t="s">
        <v>8288</v>
      </c>
      <c r="Q37" t="s">
        <v>8288</v>
      </c>
      <c r="R37" t="s">
        <v>17659</v>
      </c>
      <c r="S37" t="s">
        <v>8288</v>
      </c>
      <c r="T37" t="s">
        <v>8288</v>
      </c>
      <c r="U37" t="s">
        <v>8288</v>
      </c>
      <c r="V37" s="204" t="s">
        <v>8288</v>
      </c>
      <c r="W37" t="s">
        <v>8288</v>
      </c>
      <c r="X37" t="s">
        <v>8288</v>
      </c>
      <c r="Y37" t="s">
        <v>8288</v>
      </c>
      <c r="Z37" t="s">
        <v>8288</v>
      </c>
      <c r="AA37" s="204" t="s">
        <v>8288</v>
      </c>
      <c r="AB37" s="204" t="s">
        <v>8288</v>
      </c>
      <c r="AC37"/>
      <c r="AD37"/>
      <c r="AE37"/>
      <c r="AF37"/>
      <c r="AG37" t="str">
        <f>IFERROR(IF(COUNTIF(C37:L37,"Feed Ingredient")&gt;0,INDEX(ani_diet!T:T,MATCH(M37,ani_diet!D:D,0)),""),"")</f>
        <v/>
      </c>
      <c r="AH37" s="60" t="b">
        <f>IF(IFERROR(IF(MATCH("Feed Ingredient", AOM[[#This Row],[L1]:[L10]],0)&gt;0, TRUE, FALSE), FALSE)=TRUE,IFERROR(VLOOKUP(M37, ani_diet!C:C, 1, FALSE), "No Match"),FALSE)</f>
        <v>0</v>
      </c>
      <c r="AL37" t="str">
        <f>IFERROR(IF(COUNTIF(C37:L37,"Feed Ingredient")&gt;0,INDEX(ani_diet!T:T,MATCH(M37,ani_diet!D:D,0)),""),"")</f>
        <v/>
      </c>
    </row>
    <row r="38" spans="1:38">
      <c r="A38" t="str">
        <f>_xlfn.TEXTJOIN("/",TRUE,AOM[[#This Row],[L1]:[L10]])</f>
        <v>Farming System/livestock system/aquatic system/species associations/multi-species/integrated system/aquaponic system_x000D_</v>
      </c>
      <c r="B38" t="s">
        <v>17660</v>
      </c>
      <c r="C38" t="s">
        <v>17514</v>
      </c>
      <c r="D38" t="s">
        <v>17516</v>
      </c>
      <c r="E38" t="s">
        <v>17525</v>
      </c>
      <c r="F38" t="s">
        <v>17636</v>
      </c>
      <c r="G38" t="s">
        <v>17651</v>
      </c>
      <c r="H38" t="s">
        <v>17656</v>
      </c>
      <c r="I38" t="s">
        <v>17661</v>
      </c>
      <c r="J38" t="s">
        <v>8288</v>
      </c>
      <c r="K38" t="s">
        <v>8288</v>
      </c>
      <c r="M38" t="str" cm="1">
        <f t="array" ref="M38">LOOKUP(2,1/(C38:L38&lt;&gt;""),C38:L38)</f>
        <v>aquaponic system_x000D_</v>
      </c>
      <c r="N38" t="s">
        <v>8288</v>
      </c>
      <c r="O38" t="s">
        <v>17662</v>
      </c>
      <c r="P38" t="s">
        <v>8288</v>
      </c>
      <c r="Q38" t="s">
        <v>8288</v>
      </c>
      <c r="R38" t="s">
        <v>17663</v>
      </c>
      <c r="S38" t="s">
        <v>8288</v>
      </c>
      <c r="T38" t="s">
        <v>8288</v>
      </c>
      <c r="U38" t="s">
        <v>8288</v>
      </c>
      <c r="V38" s="204" t="s">
        <v>8288</v>
      </c>
      <c r="W38" t="s">
        <v>8288</v>
      </c>
      <c r="X38" t="s">
        <v>8288</v>
      </c>
      <c r="Y38" t="s">
        <v>8288</v>
      </c>
      <c r="Z38" t="s">
        <v>8288</v>
      </c>
      <c r="AA38" s="204" t="s">
        <v>8288</v>
      </c>
      <c r="AB38" s="204" t="s">
        <v>8288</v>
      </c>
      <c r="AC38"/>
      <c r="AD38"/>
      <c r="AE38"/>
      <c r="AF38"/>
      <c r="AG38" t="str">
        <f>IFERROR(IF(COUNTIF(C38:L38,"Feed Ingredient")&gt;0,INDEX(ani_diet!T:T,MATCH(M38,ani_diet!D:D,0)),""),"")</f>
        <v/>
      </c>
      <c r="AH38" s="60" t="b">
        <f>IF(IFERROR(IF(MATCH("Feed Ingredient", AOM[[#This Row],[L1]:[L10]],0)&gt;0, TRUE, FALSE), FALSE)=TRUE,IFERROR(VLOOKUP(M38, ani_diet!C:C, 1, FALSE), "No Match"),FALSE)</f>
        <v>0</v>
      </c>
      <c r="AL38" t="str">
        <f>IFERROR(IF(COUNTIF(C38:L38,"Feed Ingredient")&gt;0,INDEX(ani_diet!T:T,MATCH(M38,ani_diet!D:D,0)),""),"")</f>
        <v/>
      </c>
    </row>
    <row r="39" spans="1:38">
      <c r="A39" t="str">
        <f>_xlfn.TEXTJOIN("/",TRUE,AOM[[#This Row],[L1]:[L10]])</f>
        <v>Farming System/livestock system/aquatic system/species associations/Unspecified</v>
      </c>
      <c r="B39" t="s">
        <v>17664</v>
      </c>
      <c r="C39" t="s">
        <v>17514</v>
      </c>
      <c r="D39" t="s">
        <v>17516</v>
      </c>
      <c r="E39" t="s">
        <v>17525</v>
      </c>
      <c r="F39" t="s">
        <v>17636</v>
      </c>
      <c r="G39" t="s">
        <v>2659</v>
      </c>
      <c r="M39" t="str" cm="1">
        <f t="array" ref="M39">LOOKUP(2,1/(C39:L39&lt;&gt;""),C39:L39)</f>
        <v>Unspecified</v>
      </c>
      <c r="V39" s="204"/>
      <c r="AA39" s="204"/>
      <c r="AB39" s="204"/>
      <c r="AC39"/>
      <c r="AD39"/>
      <c r="AE39"/>
      <c r="AF39"/>
      <c r="AG39" t="str">
        <f>IFERROR(IF(COUNTIF(C39:L39,"Feed Ingredient")&gt;0,INDEX(ani_diet!T:T,MATCH(M39,ani_diet!D:D,0)),""),"")</f>
        <v/>
      </c>
      <c r="AH39" s="60" t="b">
        <f>IF(IFERROR(IF(MATCH("Feed Ingredient", AOM[[#This Row],[L1]:[L10]],0)&gt;0, TRUE, FALSE), FALSE)=TRUE,IFERROR(VLOOKUP(M39, ani_diet!C:C, 1, FALSE), "No Match"),FALSE)</f>
        <v>0</v>
      </c>
      <c r="AL39" t="str">
        <f>IFERROR(IF(COUNTIF(C39:L39,"Feed Ingredient")&gt;0,INDEX(ani_diet!T:T,MATCH(M39,ani_diet!D:D,0)),""),"")</f>
        <v/>
      </c>
    </row>
    <row r="40" spans="1:38">
      <c r="A40" t="str">
        <f>_xlfn.TEXTJOIN("/",TRUE,AOM[[#This Row],[L1]:[L10]])</f>
        <v>Farming System/livestock system/precision livestock farming</v>
      </c>
      <c r="B40" t="s">
        <v>17665</v>
      </c>
      <c r="C40" t="s">
        <v>17514</v>
      </c>
      <c r="D40" t="s">
        <v>17516</v>
      </c>
      <c r="E40" t="s">
        <v>17666</v>
      </c>
      <c r="F40" t="s">
        <v>8288</v>
      </c>
      <c r="G40" t="s">
        <v>8288</v>
      </c>
      <c r="H40" t="s">
        <v>8288</v>
      </c>
      <c r="I40" t="s">
        <v>8288</v>
      </c>
      <c r="J40" t="s">
        <v>8288</v>
      </c>
      <c r="K40" t="s">
        <v>8288</v>
      </c>
      <c r="M40" t="str" cm="1">
        <f t="array" ref="M40">LOOKUP(2,1/(C40:L40&lt;&gt;""),C40:L40)</f>
        <v>precision livestock farming</v>
      </c>
      <c r="N40" t="s">
        <v>8288</v>
      </c>
      <c r="O40" t="s">
        <v>17667</v>
      </c>
      <c r="P40" t="s">
        <v>8288</v>
      </c>
      <c r="Q40" t="s">
        <v>8288</v>
      </c>
      <c r="R40" t="s">
        <v>17668</v>
      </c>
      <c r="S40" t="s">
        <v>8288</v>
      </c>
      <c r="T40" t="s">
        <v>8288</v>
      </c>
      <c r="U40" t="s">
        <v>8288</v>
      </c>
      <c r="V40" s="204" t="s">
        <v>8288</v>
      </c>
      <c r="W40" t="s">
        <v>8288</v>
      </c>
      <c r="X40" t="s">
        <v>8288</v>
      </c>
      <c r="Y40" t="s">
        <v>8288</v>
      </c>
      <c r="Z40" t="s">
        <v>8288</v>
      </c>
      <c r="AA40" s="204" t="s">
        <v>8288</v>
      </c>
      <c r="AB40" s="204" t="s">
        <v>8288</v>
      </c>
      <c r="AC40"/>
      <c r="AD40"/>
      <c r="AE40"/>
      <c r="AF40"/>
      <c r="AG40" t="str">
        <f>IFERROR(IF(COUNTIF(C40:L40,"Feed Ingredient")&gt;0,INDEX(ani_diet!T:T,MATCH(M40,ani_diet!D:D,0)),""),"")</f>
        <v/>
      </c>
      <c r="AH40" s="60" t="b">
        <f>IF(IFERROR(IF(MATCH("Feed Ingredient", AOM[[#This Row],[L1]:[L10]],0)&gt;0, TRUE, FALSE), FALSE)=TRUE,IFERROR(VLOOKUP(M40, ani_diet!C:C, 1, FALSE), "No Match"),FALSE)</f>
        <v>0</v>
      </c>
      <c r="AL40" t="str">
        <f>IFERROR(IF(COUNTIF(C40:L40,"Feed Ingredient")&gt;0,INDEX(ani_diet!T:T,MATCH(M40,ani_diet!D:D,0)),""),"")</f>
        <v/>
      </c>
    </row>
    <row r="41" spans="1:38">
      <c r="A41" t="str">
        <f>_xlfn.TEXTJOIN("/",TRUE,AOM[[#This Row],[L1]:[L10]])</f>
        <v>Farming System/livestock system/precision livestock farming/animal device</v>
      </c>
      <c r="B41" t="s">
        <v>17669</v>
      </c>
      <c r="C41" t="s">
        <v>17514</v>
      </c>
      <c r="D41" t="s">
        <v>17516</v>
      </c>
      <c r="E41" t="s">
        <v>17666</v>
      </c>
      <c r="F41" t="s">
        <v>17670</v>
      </c>
      <c r="G41" t="s">
        <v>8288</v>
      </c>
      <c r="H41" t="s">
        <v>8288</v>
      </c>
      <c r="I41" t="s">
        <v>8288</v>
      </c>
      <c r="J41" t="s">
        <v>8288</v>
      </c>
      <c r="K41" t="s">
        <v>8288</v>
      </c>
      <c r="M41" t="str" cm="1">
        <f t="array" ref="M41">LOOKUP(2,1/(C41:L41&lt;&gt;""),C41:L41)</f>
        <v>animal device</v>
      </c>
      <c r="N41" t="s">
        <v>8288</v>
      </c>
      <c r="O41" t="s">
        <v>17671</v>
      </c>
      <c r="P41" t="s">
        <v>8288</v>
      </c>
      <c r="Q41" t="s">
        <v>8288</v>
      </c>
      <c r="R41" t="s">
        <v>17672</v>
      </c>
      <c r="S41" t="s">
        <v>8288</v>
      </c>
      <c r="T41" t="s">
        <v>8288</v>
      </c>
      <c r="U41" t="s">
        <v>8288</v>
      </c>
      <c r="V41" s="204" t="s">
        <v>8288</v>
      </c>
      <c r="W41" t="s">
        <v>8288</v>
      </c>
      <c r="X41" t="s">
        <v>8288</v>
      </c>
      <c r="Y41" t="s">
        <v>8288</v>
      </c>
      <c r="Z41" t="s">
        <v>8288</v>
      </c>
      <c r="AA41" s="204" t="s">
        <v>8288</v>
      </c>
      <c r="AB41" s="204" t="s">
        <v>8288</v>
      </c>
      <c r="AC41"/>
      <c r="AD41"/>
      <c r="AE41"/>
      <c r="AF41"/>
      <c r="AG41" t="str">
        <f>IFERROR(IF(COUNTIF(C41:L41,"Feed Ingredient")&gt;0,INDEX(ani_diet!T:T,MATCH(M41,ani_diet!D:D,0)),""),"")</f>
        <v/>
      </c>
      <c r="AH41" s="60" t="b">
        <f>IF(IFERROR(IF(MATCH("Feed Ingredient", AOM[[#This Row],[L1]:[L10]],0)&gt;0, TRUE, FALSE), FALSE)=TRUE,IFERROR(VLOOKUP(M41, ani_diet!C:C, 1, FALSE), "No Match"),FALSE)</f>
        <v>0</v>
      </c>
      <c r="AL41" t="str">
        <f>IFERROR(IF(COUNTIF(C41:L41,"Feed Ingredient")&gt;0,INDEX(ani_diet!T:T,MATCH(M41,ani_diet!D:D,0)),""),"")</f>
        <v/>
      </c>
    </row>
    <row r="42" spans="1:38">
      <c r="A42" t="str">
        <f>_xlfn.TEXTJOIN("/",TRUE,AOM[[#This Row],[L1]:[L10]])</f>
        <v>Farming System/livestock system/precision livestock farming/animal device/identification device</v>
      </c>
      <c r="B42" t="s">
        <v>17673</v>
      </c>
      <c r="C42" t="s">
        <v>17514</v>
      </c>
      <c r="D42" t="s">
        <v>17516</v>
      </c>
      <c r="E42" t="s">
        <v>17666</v>
      </c>
      <c r="F42" t="s">
        <v>17670</v>
      </c>
      <c r="G42" t="s">
        <v>17674</v>
      </c>
      <c r="H42" t="s">
        <v>8288</v>
      </c>
      <c r="I42" t="s">
        <v>8288</v>
      </c>
      <c r="J42" t="s">
        <v>8288</v>
      </c>
      <c r="K42" t="s">
        <v>8288</v>
      </c>
      <c r="M42" t="str" cm="1">
        <f t="array" ref="M42">LOOKUP(2,1/(C42:L42&lt;&gt;""),C42:L42)</f>
        <v>identification device</v>
      </c>
      <c r="N42" t="s">
        <v>8288</v>
      </c>
      <c r="O42" t="s">
        <v>17675</v>
      </c>
      <c r="P42" t="s">
        <v>8288</v>
      </c>
      <c r="Q42" t="s">
        <v>8288</v>
      </c>
      <c r="R42" t="s">
        <v>17676</v>
      </c>
      <c r="S42" t="s">
        <v>8288</v>
      </c>
      <c r="T42" t="s">
        <v>8288</v>
      </c>
      <c r="U42" t="s">
        <v>8288</v>
      </c>
      <c r="V42" s="204" t="s">
        <v>8288</v>
      </c>
      <c r="W42" t="s">
        <v>8288</v>
      </c>
      <c r="X42" t="s">
        <v>8288</v>
      </c>
      <c r="Y42" t="s">
        <v>8288</v>
      </c>
      <c r="Z42" t="s">
        <v>8288</v>
      </c>
      <c r="AA42" s="204" t="s">
        <v>8288</v>
      </c>
      <c r="AB42" s="204" t="s">
        <v>8288</v>
      </c>
      <c r="AC42"/>
      <c r="AD42"/>
      <c r="AE42"/>
      <c r="AF42"/>
      <c r="AG42" t="str">
        <f>IFERROR(IF(COUNTIF(C42:L42,"Feed Ingredient")&gt;0,INDEX(ani_diet!T:T,MATCH(M42,ani_diet!D:D,0)),""),"")</f>
        <v/>
      </c>
      <c r="AH42" s="60" t="b">
        <f>IF(IFERROR(IF(MATCH("Feed Ingredient", AOM[[#This Row],[L1]:[L10]],0)&gt;0, TRUE, FALSE), FALSE)=TRUE,IFERROR(VLOOKUP(M42, ani_diet!C:C, 1, FALSE), "No Match"),FALSE)</f>
        <v>0</v>
      </c>
      <c r="AL42" t="str">
        <f>IFERROR(IF(COUNTIF(C42:L42,"Feed Ingredient")&gt;0,INDEX(ani_diet!T:T,MATCH(M42,ani_diet!D:D,0)),""),"")</f>
        <v/>
      </c>
    </row>
    <row r="43" spans="1:38">
      <c r="A43" t="str">
        <f>_xlfn.TEXTJOIN("/",TRUE,AOM[[#This Row],[L1]:[L10]])</f>
        <v>Farming System/livestock system/precision livestock farming/animal device/sensor</v>
      </c>
      <c r="B43" t="s">
        <v>17677</v>
      </c>
      <c r="C43" t="s">
        <v>17514</v>
      </c>
      <c r="D43" t="s">
        <v>17516</v>
      </c>
      <c r="E43" t="s">
        <v>17666</v>
      </c>
      <c r="F43" t="s">
        <v>17670</v>
      </c>
      <c r="G43" t="s">
        <v>17678</v>
      </c>
      <c r="H43" t="s">
        <v>8288</v>
      </c>
      <c r="I43" t="s">
        <v>8288</v>
      </c>
      <c r="J43" t="s">
        <v>8288</v>
      </c>
      <c r="K43" t="s">
        <v>8288</v>
      </c>
      <c r="M43" t="str" cm="1">
        <f t="array" ref="M43">LOOKUP(2,1/(C43:L43&lt;&gt;""),C43:L43)</f>
        <v>sensor</v>
      </c>
      <c r="N43" t="s">
        <v>8288</v>
      </c>
      <c r="O43" t="s">
        <v>17679</v>
      </c>
      <c r="P43" t="s">
        <v>8288</v>
      </c>
      <c r="Q43" t="s">
        <v>8288</v>
      </c>
      <c r="R43" t="s">
        <v>17680</v>
      </c>
      <c r="S43" t="s">
        <v>8288</v>
      </c>
      <c r="T43" t="s">
        <v>8288</v>
      </c>
      <c r="U43" t="s">
        <v>8288</v>
      </c>
      <c r="V43" s="204" t="s">
        <v>8288</v>
      </c>
      <c r="W43" t="s">
        <v>8288</v>
      </c>
      <c r="X43" t="s">
        <v>8288</v>
      </c>
      <c r="Y43" t="s">
        <v>8288</v>
      </c>
      <c r="Z43" t="s">
        <v>8288</v>
      </c>
      <c r="AA43" s="204" t="s">
        <v>8288</v>
      </c>
      <c r="AB43" s="204" t="s">
        <v>8288</v>
      </c>
      <c r="AC43"/>
      <c r="AD43"/>
      <c r="AE43"/>
      <c r="AF43"/>
      <c r="AG43" t="str">
        <f>IFERROR(IF(COUNTIF(C43:L43,"Feed Ingredient")&gt;0,INDEX(ani_diet!T:T,MATCH(M43,ani_diet!D:D,0)),""),"")</f>
        <v/>
      </c>
      <c r="AH43" s="60" t="b">
        <f>IF(IFERROR(IF(MATCH("Feed Ingredient", AOM[[#This Row],[L1]:[L10]],0)&gt;0, TRUE, FALSE), FALSE)=TRUE,IFERROR(VLOOKUP(M43, ani_diet!C:C, 1, FALSE), "No Match"),FALSE)</f>
        <v>0</v>
      </c>
      <c r="AL43" t="str">
        <f>IFERROR(IF(COUNTIF(C43:L43,"Feed Ingredient")&gt;0,INDEX(ani_diet!T:T,MATCH(M43,ani_diet!D:D,0)),""),"")</f>
        <v/>
      </c>
    </row>
    <row r="44" spans="1:38">
      <c r="A44" t="str">
        <f>_xlfn.TEXTJOIN("/",TRUE,AOM[[#This Row],[L1]:[L10]])</f>
        <v>Farming System/livestock system/terrestrial system</v>
      </c>
      <c r="B44" t="s">
        <v>17681</v>
      </c>
      <c r="C44" t="s">
        <v>17514</v>
      </c>
      <c r="D44" t="s">
        <v>17516</v>
      </c>
      <c r="E44" t="s">
        <v>17682</v>
      </c>
      <c r="F44" t="s">
        <v>8288</v>
      </c>
      <c r="G44" t="s">
        <v>8288</v>
      </c>
      <c r="H44" t="s">
        <v>8288</v>
      </c>
      <c r="I44" t="s">
        <v>8288</v>
      </c>
      <c r="J44" t="s">
        <v>8288</v>
      </c>
      <c r="K44" t="s">
        <v>8288</v>
      </c>
      <c r="M44" t="str" cm="1">
        <f t="array" ref="M44">LOOKUP(2,1/(C44:L44&lt;&gt;""),C44:L44)</f>
        <v>terrestrial system</v>
      </c>
      <c r="N44" t="s">
        <v>8288</v>
      </c>
      <c r="O44" t="s">
        <v>8288</v>
      </c>
      <c r="P44" t="s">
        <v>8288</v>
      </c>
      <c r="Q44" t="s">
        <v>8288</v>
      </c>
      <c r="R44" t="s">
        <v>8288</v>
      </c>
      <c r="S44" t="s">
        <v>8288</v>
      </c>
      <c r="T44" t="s">
        <v>8288</v>
      </c>
      <c r="U44" t="s">
        <v>8288</v>
      </c>
      <c r="V44" s="204" t="s">
        <v>8288</v>
      </c>
      <c r="W44" t="s">
        <v>8288</v>
      </c>
      <c r="X44" t="s">
        <v>8288</v>
      </c>
      <c r="Y44" t="s">
        <v>8288</v>
      </c>
      <c r="Z44" t="s">
        <v>8288</v>
      </c>
      <c r="AA44" s="204" t="s">
        <v>8288</v>
      </c>
      <c r="AB44" s="204" t="s">
        <v>8288</v>
      </c>
      <c r="AC44"/>
      <c r="AD44"/>
      <c r="AE44"/>
      <c r="AF44"/>
      <c r="AG44" t="str">
        <f>IFERROR(IF(COUNTIF(C44:L44,"Feed Ingredient")&gt;0,INDEX(ani_diet!T:T,MATCH(M44,ani_diet!D:D,0)),""),"")</f>
        <v/>
      </c>
      <c r="AH44" s="60" t="b">
        <f>IF(IFERROR(IF(MATCH("Feed Ingredient", AOM[[#This Row],[L1]:[L10]],0)&gt;0, TRUE, FALSE), FALSE)=TRUE,IFERROR(VLOOKUP(M44, ani_diet!C:C, 1, FALSE), "No Match"),FALSE)</f>
        <v>0</v>
      </c>
      <c r="AL44" t="str">
        <f>IFERROR(IF(COUNTIF(C44:L44,"Feed Ingredient")&gt;0,INDEX(ani_diet!T:T,MATCH(M44,ani_diet!D:D,0)),""),"")</f>
        <v/>
      </c>
    </row>
    <row r="45" spans="1:38">
      <c r="A45" t="str">
        <f>_xlfn.TEXTJOIN("/",TRUE,AOM[[#This Row],[L1]:[L10]])</f>
        <v>Farming System/livestock system/terrestrial system/grazing</v>
      </c>
      <c r="B45" t="s">
        <v>17683</v>
      </c>
      <c r="C45" t="s">
        <v>17514</v>
      </c>
      <c r="D45" t="s">
        <v>17516</v>
      </c>
      <c r="E45" t="s">
        <v>17682</v>
      </c>
      <c r="F45" t="s">
        <v>17684</v>
      </c>
      <c r="G45" t="s">
        <v>8288</v>
      </c>
      <c r="H45" t="s">
        <v>8288</v>
      </c>
      <c r="I45" t="s">
        <v>8288</v>
      </c>
      <c r="J45" t="s">
        <v>8288</v>
      </c>
      <c r="K45" t="s">
        <v>8288</v>
      </c>
      <c r="M45" t="str" cm="1">
        <f t="array" ref="M45">LOOKUP(2,1/(C45:L45&lt;&gt;""),C45:L45)</f>
        <v>grazing</v>
      </c>
      <c r="N45" t="s">
        <v>17685</v>
      </c>
      <c r="O45" t="s">
        <v>17686</v>
      </c>
      <c r="P45" t="s">
        <v>8288</v>
      </c>
      <c r="Q45" t="s">
        <v>8288</v>
      </c>
      <c r="R45" t="s">
        <v>17687</v>
      </c>
      <c r="S45" t="s">
        <v>8288</v>
      </c>
      <c r="T45" t="s">
        <v>8288</v>
      </c>
      <c r="U45" t="s">
        <v>8288</v>
      </c>
      <c r="V45" s="204" t="s">
        <v>8288</v>
      </c>
      <c r="W45" t="s">
        <v>8288</v>
      </c>
      <c r="X45" t="s">
        <v>8288</v>
      </c>
      <c r="Y45" t="s">
        <v>8288</v>
      </c>
      <c r="Z45" t="s">
        <v>8288</v>
      </c>
      <c r="AA45" s="204" t="s">
        <v>8288</v>
      </c>
      <c r="AB45" s="204" t="s">
        <v>8288</v>
      </c>
      <c r="AC45"/>
      <c r="AD45"/>
      <c r="AE45"/>
      <c r="AF45"/>
      <c r="AG45" t="str">
        <f>IFERROR(IF(COUNTIF(C45:L45,"Feed Ingredient")&gt;0,INDEX(ani_diet!T:T,MATCH(M45,ani_diet!D:D,0)),""),"")</f>
        <v/>
      </c>
      <c r="AH45" s="60" t="b">
        <f>IF(IFERROR(IF(MATCH("Feed Ingredient", AOM[[#This Row],[L1]:[L10]],0)&gt;0, TRUE, FALSE), FALSE)=TRUE,IFERROR(VLOOKUP(M45, ani_diet!C:C, 1, FALSE), "No Match"),FALSE)</f>
        <v>0</v>
      </c>
      <c r="AL45" t="str">
        <f>IFERROR(IF(COUNTIF(C45:L45,"Feed Ingredient")&gt;0,INDEX(ani_diet!T:T,MATCH(M45,ani_diet!D:D,0)),""),"")</f>
        <v/>
      </c>
    </row>
    <row r="46" spans="1:38">
      <c r="A46" t="str">
        <f>_xlfn.TEXTJOIN("/",TRUE,AOM[[#This Row],[L1]:[L10]])</f>
        <v>Farming System/livestock system/terrestrial system/grazing/paddocks</v>
      </c>
      <c r="B46" t="s">
        <v>17688</v>
      </c>
      <c r="C46" t="s">
        <v>17514</v>
      </c>
      <c r="D46" t="s">
        <v>17516</v>
      </c>
      <c r="E46" t="s">
        <v>17682</v>
      </c>
      <c r="F46" t="s">
        <v>17684</v>
      </c>
      <c r="G46" t="s">
        <v>17689</v>
      </c>
      <c r="H46" t="s">
        <v>8288</v>
      </c>
      <c r="I46" t="s">
        <v>8288</v>
      </c>
      <c r="J46" t="s">
        <v>8288</v>
      </c>
      <c r="K46" t="s">
        <v>8288</v>
      </c>
      <c r="M46" t="str" cm="1">
        <f t="array" ref="M46">LOOKUP(2,1/(C46:L46&lt;&gt;""),C46:L46)</f>
        <v>paddocks</v>
      </c>
      <c r="N46" t="s">
        <v>17690</v>
      </c>
      <c r="O46" t="s">
        <v>17691</v>
      </c>
      <c r="P46" t="s">
        <v>8288</v>
      </c>
      <c r="Q46" t="s">
        <v>8288</v>
      </c>
      <c r="R46" t="s">
        <v>17692</v>
      </c>
      <c r="S46" t="s">
        <v>8288</v>
      </c>
      <c r="T46" t="s">
        <v>8288</v>
      </c>
      <c r="U46" t="s">
        <v>8288</v>
      </c>
      <c r="V46" s="204" t="s">
        <v>8288</v>
      </c>
      <c r="W46" t="s">
        <v>8288</v>
      </c>
      <c r="X46" t="s">
        <v>8288</v>
      </c>
      <c r="Y46" t="s">
        <v>8288</v>
      </c>
      <c r="Z46" t="s">
        <v>8288</v>
      </c>
      <c r="AA46" s="204" t="s">
        <v>8288</v>
      </c>
      <c r="AB46" s="204" t="s">
        <v>8288</v>
      </c>
      <c r="AC46"/>
      <c r="AD46"/>
      <c r="AE46"/>
      <c r="AF46"/>
      <c r="AG46" t="str">
        <f>IFERROR(IF(COUNTIF(C46:L46,"Feed Ingredient")&gt;0,INDEX(ani_diet!T:T,MATCH(M46,ani_diet!D:D,0)),""),"")</f>
        <v/>
      </c>
      <c r="AH46" s="60" t="b">
        <f>IF(IFERROR(IF(MATCH("Feed Ingredient", AOM[[#This Row],[L1]:[L10]],0)&gt;0, TRUE, FALSE), FALSE)=TRUE,IFERROR(VLOOKUP(M46, ani_diet!C:C, 1, FALSE), "No Match"),FALSE)</f>
        <v>0</v>
      </c>
      <c r="AL46" t="str">
        <f>IFERROR(IF(COUNTIF(C46:L46,"Feed Ingredient")&gt;0,INDEX(ani_diet!T:T,MATCH(M46,ani_diet!D:D,0)),""),"")</f>
        <v/>
      </c>
    </row>
    <row r="47" spans="1:38">
      <c r="A47" t="str">
        <f>_xlfn.TEXTJOIN("/",TRUE,AOM[[#This Row],[L1]:[L10]])</f>
        <v>Farming System/livestock system/terrestrial system/grazing/set stocking</v>
      </c>
      <c r="B47" t="s">
        <v>17693</v>
      </c>
      <c r="C47" t="s">
        <v>17514</v>
      </c>
      <c r="D47" t="s">
        <v>17516</v>
      </c>
      <c r="E47" t="s">
        <v>17682</v>
      </c>
      <c r="F47" t="s">
        <v>17684</v>
      </c>
      <c r="G47" t="s">
        <v>17694</v>
      </c>
      <c r="H47" t="s">
        <v>8288</v>
      </c>
      <c r="I47" t="s">
        <v>8288</v>
      </c>
      <c r="J47" t="s">
        <v>8288</v>
      </c>
      <c r="K47" t="s">
        <v>8288</v>
      </c>
      <c r="M47" t="str" cm="1">
        <f t="array" ref="M47">LOOKUP(2,1/(C47:L47&lt;&gt;""),C47:L47)</f>
        <v>set stocking</v>
      </c>
      <c r="N47" t="s">
        <v>8288</v>
      </c>
      <c r="O47" t="s">
        <v>17695</v>
      </c>
      <c r="P47" t="s">
        <v>8288</v>
      </c>
      <c r="Q47" t="s">
        <v>8288</v>
      </c>
      <c r="R47" t="s">
        <v>17696</v>
      </c>
      <c r="S47" t="s">
        <v>8288</v>
      </c>
      <c r="T47" t="s">
        <v>8288</v>
      </c>
      <c r="U47" t="s">
        <v>8288</v>
      </c>
      <c r="V47" s="204" t="s">
        <v>8288</v>
      </c>
      <c r="W47" t="s">
        <v>8288</v>
      </c>
      <c r="X47" t="s">
        <v>8288</v>
      </c>
      <c r="Y47" t="s">
        <v>8288</v>
      </c>
      <c r="Z47" t="s">
        <v>8288</v>
      </c>
      <c r="AA47" s="204" t="s">
        <v>8288</v>
      </c>
      <c r="AB47" s="204" t="s">
        <v>8288</v>
      </c>
      <c r="AC47"/>
      <c r="AD47"/>
      <c r="AE47"/>
      <c r="AF47"/>
      <c r="AG47" t="str">
        <f>IFERROR(IF(COUNTIF(C47:L47,"Feed Ingredient")&gt;0,INDEX(ani_diet!T:T,MATCH(M47,ani_diet!D:D,0)),""),"")</f>
        <v/>
      </c>
      <c r="AH47" s="60" t="b">
        <f>IF(IFERROR(IF(MATCH("Feed Ingredient", AOM[[#This Row],[L1]:[L10]],0)&gt;0, TRUE, FALSE), FALSE)=TRUE,IFERROR(VLOOKUP(M47, ani_diet!C:C, 1, FALSE), "No Match"),FALSE)</f>
        <v>0</v>
      </c>
      <c r="AL47" t="str">
        <f>IFERROR(IF(COUNTIF(C47:L47,"Feed Ingredient")&gt;0,INDEX(ani_diet!T:T,MATCH(M47,ani_diet!D:D,0)),""),"")</f>
        <v/>
      </c>
    </row>
    <row r="48" spans="1:38">
      <c r="A48" t="str">
        <f>_xlfn.TEXTJOIN("/",TRUE,AOM[[#This Row],[L1]:[L10]])</f>
        <v>Farming System/livestock system/terrestrial system/grazing/strip grazing</v>
      </c>
      <c r="B48" t="s">
        <v>17697</v>
      </c>
      <c r="C48" t="s">
        <v>17514</v>
      </c>
      <c r="D48" t="s">
        <v>17516</v>
      </c>
      <c r="E48" t="s">
        <v>17682</v>
      </c>
      <c r="F48" t="s">
        <v>17684</v>
      </c>
      <c r="G48" t="s">
        <v>17698</v>
      </c>
      <c r="H48" t="s">
        <v>8288</v>
      </c>
      <c r="I48" t="s">
        <v>8288</v>
      </c>
      <c r="J48" t="s">
        <v>8288</v>
      </c>
      <c r="K48" t="s">
        <v>8288</v>
      </c>
      <c r="M48" t="str" cm="1">
        <f t="array" ref="M48">LOOKUP(2,1/(C48:L48&lt;&gt;""),C48:L48)</f>
        <v>strip grazing</v>
      </c>
      <c r="N48" t="s">
        <v>17699</v>
      </c>
      <c r="O48" t="s">
        <v>17700</v>
      </c>
      <c r="P48" t="s">
        <v>8288</v>
      </c>
      <c r="Q48" t="s">
        <v>8288</v>
      </c>
      <c r="R48" t="s">
        <v>17701</v>
      </c>
      <c r="S48" t="s">
        <v>8288</v>
      </c>
      <c r="T48" t="s">
        <v>8288</v>
      </c>
      <c r="U48" t="s">
        <v>8288</v>
      </c>
      <c r="V48" s="204" t="s">
        <v>8288</v>
      </c>
      <c r="W48" t="s">
        <v>8288</v>
      </c>
      <c r="X48" t="s">
        <v>8288</v>
      </c>
      <c r="Y48" t="s">
        <v>8288</v>
      </c>
      <c r="Z48" t="s">
        <v>8288</v>
      </c>
      <c r="AA48" s="204" t="s">
        <v>8288</v>
      </c>
      <c r="AB48" s="204" t="s">
        <v>8288</v>
      </c>
      <c r="AC48"/>
      <c r="AD48"/>
      <c r="AE48"/>
      <c r="AF48"/>
      <c r="AG48" t="str">
        <f>IFERROR(IF(COUNTIF(C48:L48,"Feed Ingredient")&gt;0,INDEX(ani_diet!T:T,MATCH(M48,ani_diet!D:D,0)),""),"")</f>
        <v/>
      </c>
      <c r="AH48" s="60" t="b">
        <f>IF(IFERROR(IF(MATCH("Feed Ingredient", AOM[[#This Row],[L1]:[L10]],0)&gt;0, TRUE, FALSE), FALSE)=TRUE,IFERROR(VLOOKUP(M48, ani_diet!C:C, 1, FALSE), "No Match"),FALSE)</f>
        <v>0</v>
      </c>
      <c r="AL48" t="str">
        <f>IFERROR(IF(COUNTIF(C48:L48,"Feed Ingredient")&gt;0,INDEX(ani_diet!T:T,MATCH(M48,ani_diet!D:D,0)),""),"")</f>
        <v/>
      </c>
    </row>
    <row r="49" spans="1:38">
      <c r="A49" t="str">
        <f>_xlfn.TEXTJOIN("/",TRUE,AOM[[#This Row],[L1]:[L10]])</f>
        <v>Farming System/livestock system/terrestrial system/living environment</v>
      </c>
      <c r="B49" t="s">
        <v>17702</v>
      </c>
      <c r="C49" t="s">
        <v>17514</v>
      </c>
      <c r="D49" t="s">
        <v>17516</v>
      </c>
      <c r="E49" t="s">
        <v>17682</v>
      </c>
      <c r="F49" t="s">
        <v>17527</v>
      </c>
      <c r="G49" t="s">
        <v>8288</v>
      </c>
      <c r="H49" t="s">
        <v>8288</v>
      </c>
      <c r="I49" t="s">
        <v>8288</v>
      </c>
      <c r="J49" t="s">
        <v>8288</v>
      </c>
      <c r="K49" t="s">
        <v>8288</v>
      </c>
      <c r="M49" t="str" cm="1">
        <f t="array" ref="M49">LOOKUP(2,1/(C49:L49&lt;&gt;""),C49:L49)</f>
        <v>living environment</v>
      </c>
      <c r="N49" t="s">
        <v>8288</v>
      </c>
      <c r="O49" t="s">
        <v>8288</v>
      </c>
      <c r="P49" t="s">
        <v>8288</v>
      </c>
      <c r="Q49" t="s">
        <v>8288</v>
      </c>
      <c r="R49" t="s">
        <v>8288</v>
      </c>
      <c r="S49" t="s">
        <v>8288</v>
      </c>
      <c r="T49" t="s">
        <v>8288</v>
      </c>
      <c r="U49" t="s">
        <v>8288</v>
      </c>
      <c r="V49" s="204" t="s">
        <v>8288</v>
      </c>
      <c r="W49" t="s">
        <v>8288</v>
      </c>
      <c r="X49" t="s">
        <v>8288</v>
      </c>
      <c r="Y49" t="s">
        <v>8288</v>
      </c>
      <c r="Z49" t="s">
        <v>8288</v>
      </c>
      <c r="AA49" s="204" t="s">
        <v>8288</v>
      </c>
      <c r="AB49" s="204" t="s">
        <v>8288</v>
      </c>
      <c r="AC49"/>
      <c r="AD49"/>
      <c r="AE49"/>
      <c r="AF49"/>
      <c r="AG49" t="str">
        <f>IFERROR(IF(COUNTIF(C49:L49,"Feed Ingredient")&gt;0,INDEX(ani_diet!T:T,MATCH(M49,ani_diet!D:D,0)),""),"")</f>
        <v/>
      </c>
      <c r="AH49" s="60" t="b">
        <f>IF(IFERROR(IF(MATCH("Feed Ingredient", AOM[[#This Row],[L1]:[L10]],0)&gt;0, TRUE, FALSE), FALSE)=TRUE,IFERROR(VLOOKUP(M49, ani_diet!C:C, 1, FALSE), "No Match"),FALSE)</f>
        <v>0</v>
      </c>
      <c r="AL49" t="str">
        <f>IFERROR(IF(COUNTIF(C49:L49,"Feed Ingredient")&gt;0,INDEX(ani_diet!T:T,MATCH(M49,ani_diet!D:D,0)),""),"")</f>
        <v/>
      </c>
    </row>
    <row r="50" spans="1:38">
      <c r="A50" t="str">
        <f>_xlfn.TEXTJOIN("/",TRUE,AOM[[#This Row],[L1]:[L10]])</f>
        <v>Farming System/livestock system/terrestrial system/living environment/rearing or housing structure/production unit structure/indoor rearing structure/barn</v>
      </c>
      <c r="B50" t="s">
        <v>17703</v>
      </c>
      <c r="C50" t="s">
        <v>17514</v>
      </c>
      <c r="D50" t="s">
        <v>17516</v>
      </c>
      <c r="E50" t="s">
        <v>17682</v>
      </c>
      <c r="F50" t="s">
        <v>17527</v>
      </c>
      <c r="G50" t="s">
        <v>17704</v>
      </c>
      <c r="H50" t="s">
        <v>17705</v>
      </c>
      <c r="I50" t="s">
        <v>17706</v>
      </c>
      <c r="J50" t="s">
        <v>17707</v>
      </c>
      <c r="M50" t="str" cm="1">
        <f t="array" ref="M50">LOOKUP(2,1/(C50:L50&lt;&gt;""),C50:L50)</f>
        <v>barn</v>
      </c>
      <c r="O50" t="s">
        <v>17708</v>
      </c>
      <c r="R50" t="s">
        <v>17709</v>
      </c>
      <c r="V50" s="204"/>
      <c r="AA50" s="204"/>
      <c r="AB50" s="204"/>
      <c r="AC50"/>
      <c r="AD50"/>
      <c r="AE50"/>
      <c r="AF50"/>
      <c r="AG50" t="str">
        <f>IFERROR(IF(COUNTIF(C50:L50,"Feed Ingredient")&gt;0,INDEX(ani_diet!T:T,MATCH(M50,ani_diet!D:D,0)),""),"")</f>
        <v/>
      </c>
      <c r="AH50" s="60" t="b">
        <f>IF(IFERROR(IF(MATCH("Feed Ingredient", AOM[[#This Row],[L1]:[L10]],0)&gt;0, TRUE, FALSE), FALSE)=TRUE,IFERROR(VLOOKUP(M50, ani_diet!C:C, 1, FALSE), "No Match"),FALSE)</f>
        <v>0</v>
      </c>
      <c r="AL50" t="str">
        <f>IFERROR(IF(COUNTIF(C50:L50,"Feed Ingredient")&gt;0,INDEX(ani_diet!T:T,MATCH(M50,ani_diet!D:D,0)),""),"")</f>
        <v/>
      </c>
    </row>
    <row r="51" spans="1:38">
      <c r="A51" t="str">
        <f>_xlfn.TEXTJOIN("/",TRUE,AOM[[#This Row],[L1]:[L10]])</f>
        <v>Farming System/livestock system/terrestrial system/living environment/rearing or housing structure/production unit structure/indoor rearing structure/larger space/barn rearing system/cubicle house</v>
      </c>
      <c r="B51" t="s">
        <v>17710</v>
      </c>
      <c r="C51" t="s">
        <v>17514</v>
      </c>
      <c r="D51" t="s">
        <v>17516</v>
      </c>
      <c r="E51" t="s">
        <v>17682</v>
      </c>
      <c r="F51" t="s">
        <v>17527</v>
      </c>
      <c r="G51" t="s">
        <v>17704</v>
      </c>
      <c r="H51" t="s">
        <v>17705</v>
      </c>
      <c r="I51" t="s">
        <v>17706</v>
      </c>
      <c r="J51" t="s">
        <v>17711</v>
      </c>
      <c r="K51" t="s">
        <v>17712</v>
      </c>
      <c r="L51" t="s">
        <v>17713</v>
      </c>
      <c r="M51" t="str" cm="1">
        <f t="array" ref="M51">LOOKUP(2,1/(C51:L51&lt;&gt;""),C51:L51)</f>
        <v>cubicle house</v>
      </c>
      <c r="N51" t="s">
        <v>8288</v>
      </c>
      <c r="O51" t="s">
        <v>17714</v>
      </c>
      <c r="P51" t="s">
        <v>8288</v>
      </c>
      <c r="Q51" t="s">
        <v>8288</v>
      </c>
      <c r="R51" t="s">
        <v>17715</v>
      </c>
      <c r="S51" t="s">
        <v>8288</v>
      </c>
      <c r="T51" t="s">
        <v>8288</v>
      </c>
      <c r="U51" t="s">
        <v>8288</v>
      </c>
      <c r="V51" s="204" t="s">
        <v>8288</v>
      </c>
      <c r="W51" t="s">
        <v>8288</v>
      </c>
      <c r="X51" t="s">
        <v>8288</v>
      </c>
      <c r="Y51" t="s">
        <v>8288</v>
      </c>
      <c r="Z51" t="s">
        <v>8288</v>
      </c>
      <c r="AA51" s="204" t="s">
        <v>8288</v>
      </c>
      <c r="AB51" s="204" t="s">
        <v>8288</v>
      </c>
      <c r="AC51"/>
      <c r="AD51"/>
      <c r="AE51"/>
      <c r="AF51"/>
      <c r="AG51" t="str">
        <f>IFERROR(IF(COUNTIF(C51:L51,"Feed Ingredient")&gt;0,INDEX(ani_diet!T:T,MATCH(M51,ani_diet!D:D,0)),""),"")</f>
        <v/>
      </c>
      <c r="AH51" s="60" t="b">
        <f>IF(IFERROR(IF(MATCH("Feed Ingredient", AOM[[#This Row],[L1]:[L10]],0)&gt;0, TRUE, FALSE), FALSE)=TRUE,IFERROR(VLOOKUP(M51, ani_diet!C:C, 1, FALSE), "No Match"),FALSE)</f>
        <v>0</v>
      </c>
      <c r="AL51" t="str">
        <f>IFERROR(IF(COUNTIF(C51:L51,"Feed Ingredient")&gt;0,INDEX(ani_diet!T:T,MATCH(M51,ani_diet!D:D,0)),""),"")</f>
        <v/>
      </c>
    </row>
    <row r="52" spans="1:38">
      <c r="A52" t="str">
        <f>_xlfn.TEXTJOIN("/",TRUE,AOM[[#This Row],[L1]:[L10]])</f>
        <v>Farming System/livestock system/terrestrial system/living environment/rearing or housing structure/production unit structure/indoor rearing structure/pen</v>
      </c>
      <c r="B52" t="s">
        <v>17716</v>
      </c>
      <c r="C52" t="s">
        <v>17514</v>
      </c>
      <c r="D52" t="s">
        <v>17516</v>
      </c>
      <c r="E52" t="s">
        <v>17682</v>
      </c>
      <c r="F52" t="s">
        <v>17527</v>
      </c>
      <c r="G52" t="s">
        <v>17704</v>
      </c>
      <c r="H52" t="s">
        <v>17705</v>
      </c>
      <c r="I52" t="s">
        <v>17706</v>
      </c>
      <c r="J52" t="s">
        <v>17717</v>
      </c>
      <c r="M52" t="str" cm="1">
        <f t="array" ref="M52">LOOKUP(2,1/(C52:L52&lt;&gt;""),C52:L52)</f>
        <v>pen</v>
      </c>
      <c r="O52" t="s">
        <v>17718</v>
      </c>
      <c r="R52" t="s">
        <v>17719</v>
      </c>
      <c r="V52" s="204"/>
      <c r="AA52" s="204"/>
      <c r="AB52" s="204"/>
      <c r="AC52"/>
      <c r="AD52"/>
      <c r="AE52"/>
      <c r="AF52"/>
      <c r="AG52" t="str">
        <f>IFERROR(IF(COUNTIF(C52:L52,"Feed Ingredient")&gt;0,INDEX(ani_diet!T:T,MATCH(M52,ani_diet!D:D,0)),""),"")</f>
        <v/>
      </c>
      <c r="AH52" s="60" t="b">
        <f>IF(IFERROR(IF(MATCH("Feed Ingredient", AOM[[#This Row],[L1]:[L10]],0)&gt;0, TRUE, FALSE), FALSE)=TRUE,IFERROR(VLOOKUP(M52, ani_diet!C:C, 1, FALSE), "No Match"),FALSE)</f>
        <v>0</v>
      </c>
      <c r="AL52" t="str">
        <f>IFERROR(IF(COUNTIF(C52:L52,"Feed Ingredient")&gt;0,INDEX(ani_diet!T:T,MATCH(M52,ani_diet!D:D,0)),""),"")</f>
        <v/>
      </c>
    </row>
    <row r="53" spans="1:38">
      <c r="A53" t="str">
        <f>_xlfn.TEXTJOIN("/",TRUE,AOM[[#This Row],[L1]:[L10]])</f>
        <v>Farming System/livestock system/terrestrial system/living environment/rearing or housing structure/production unit structure/indoor rearing structure/shed</v>
      </c>
      <c r="B53" t="s">
        <v>17720</v>
      </c>
      <c r="C53" t="s">
        <v>17514</v>
      </c>
      <c r="D53" t="s">
        <v>17516</v>
      </c>
      <c r="E53" t="s">
        <v>17682</v>
      </c>
      <c r="F53" t="s">
        <v>17527</v>
      </c>
      <c r="G53" t="s">
        <v>17704</v>
      </c>
      <c r="H53" t="s">
        <v>17705</v>
      </c>
      <c r="I53" t="s">
        <v>17706</v>
      </c>
      <c r="J53" t="s">
        <v>17721</v>
      </c>
      <c r="M53" t="str" cm="1">
        <f t="array" ref="M53">LOOKUP(2,1/(C53:L53&lt;&gt;""),C53:L53)</f>
        <v>shed</v>
      </c>
      <c r="V53" s="204"/>
      <c r="AA53" s="204"/>
      <c r="AB53" s="204"/>
      <c r="AC53"/>
      <c r="AD53"/>
      <c r="AE53"/>
      <c r="AF53"/>
      <c r="AG53" t="str">
        <f>IFERROR(IF(COUNTIF(C53:L53,"Feed Ingredient")&gt;0,INDEX(ani_diet!T:T,MATCH(M53,ani_diet!D:D,0)),""),"")</f>
        <v/>
      </c>
      <c r="AH53" s="60" t="b">
        <f>IF(IFERROR(IF(MATCH("Feed Ingredient", AOM[[#This Row],[L1]:[L10]],0)&gt;0, TRUE, FALSE), FALSE)=TRUE,IFERROR(VLOOKUP(M53, ani_diet!C:C, 1, FALSE), "No Match"),FALSE)</f>
        <v>0</v>
      </c>
      <c r="AL53" t="str">
        <f>IFERROR(IF(COUNTIF(C53:L53,"Feed Ingredient")&gt;0,INDEX(ani_diet!T:T,MATCH(M53,ani_diet!D:D,0)),""),"")</f>
        <v/>
      </c>
    </row>
    <row r="54" spans="1:38">
      <c r="A54" t="str">
        <f>_xlfn.TEXTJOIN("/",TRUE,AOM[[#This Row],[L1]:[L10]])</f>
        <v>Farming System/livestock system/terrestrial system/living environment/rearing or housing structure/production unit structure/indoor rearing structure/stall</v>
      </c>
      <c r="B54" t="s">
        <v>17722</v>
      </c>
      <c r="C54" t="s">
        <v>17514</v>
      </c>
      <c r="D54" t="s">
        <v>17516</v>
      </c>
      <c r="E54" t="s">
        <v>17682</v>
      </c>
      <c r="F54" t="s">
        <v>17527</v>
      </c>
      <c r="G54" t="s">
        <v>17704</v>
      </c>
      <c r="H54" t="s">
        <v>17705</v>
      </c>
      <c r="I54" t="s">
        <v>17706</v>
      </c>
      <c r="J54" t="s">
        <v>17723</v>
      </c>
      <c r="K54" t="s">
        <v>8288</v>
      </c>
      <c r="L54" t="s">
        <v>8288</v>
      </c>
      <c r="M54" t="str" cm="1">
        <f t="array" ref="M54">LOOKUP(2,1/(C54:L54&lt;&gt;""),C54:L54)</f>
        <v>stall</v>
      </c>
      <c r="N54" t="s">
        <v>17724</v>
      </c>
      <c r="O54" t="s">
        <v>17725</v>
      </c>
      <c r="P54" t="s">
        <v>8288</v>
      </c>
      <c r="Q54" t="s">
        <v>8288</v>
      </c>
      <c r="R54" t="s">
        <v>17726</v>
      </c>
      <c r="S54" t="s">
        <v>8288</v>
      </c>
      <c r="T54" t="s">
        <v>8288</v>
      </c>
      <c r="U54" t="s">
        <v>8288</v>
      </c>
      <c r="V54" s="204" t="s">
        <v>8288</v>
      </c>
      <c r="W54" t="s">
        <v>8288</v>
      </c>
      <c r="X54" t="s">
        <v>8288</v>
      </c>
      <c r="Y54" t="s">
        <v>8288</v>
      </c>
      <c r="Z54" t="s">
        <v>8288</v>
      </c>
      <c r="AA54" s="204" t="s">
        <v>8288</v>
      </c>
      <c r="AB54" s="204" t="s">
        <v>8288</v>
      </c>
      <c r="AC54"/>
      <c r="AD54"/>
      <c r="AE54"/>
      <c r="AF54"/>
      <c r="AG54" t="str">
        <f>IFERROR(IF(COUNTIF(C54:L54,"Feed Ingredient")&gt;0,INDEX(ani_diet!T:T,MATCH(M54,ani_diet!D:D,0)),""),"")</f>
        <v/>
      </c>
      <c r="AH54" s="60" t="b">
        <f>IF(IFERROR(IF(MATCH("Feed Ingredient", AOM[[#This Row],[L1]:[L10]],0)&gt;0, TRUE, FALSE), FALSE)=TRUE,IFERROR(VLOOKUP(M54, ani_diet!C:C, 1, FALSE), "No Match"),FALSE)</f>
        <v>0</v>
      </c>
      <c r="AL54" t="str">
        <f>IFERROR(IF(COUNTIF(C54:L54,"Feed Ingredient")&gt;0,INDEX(ani_diet!T:T,MATCH(M54,ani_diet!D:D,0)),""),"")</f>
        <v/>
      </c>
    </row>
    <row r="55" spans="1:38">
      <c r="A55" t="str">
        <f>_xlfn.TEXTJOIN("/",TRUE,AOM[[#This Row],[L1]:[L10]])</f>
        <v>Farming System/livestock system/terrestrial system/living environment/rearing or housing structure/production unit structure/indoor rearing structure/stall/digestibility stall</v>
      </c>
      <c r="B55" t="s">
        <v>17727</v>
      </c>
      <c r="C55" t="s">
        <v>17514</v>
      </c>
      <c r="D55" t="s">
        <v>17516</v>
      </c>
      <c r="E55" t="s">
        <v>17682</v>
      </c>
      <c r="F55" t="s">
        <v>17527</v>
      </c>
      <c r="G55" t="s">
        <v>17704</v>
      </c>
      <c r="H55" t="s">
        <v>17705</v>
      </c>
      <c r="I55" t="s">
        <v>17706</v>
      </c>
      <c r="J55" t="s">
        <v>17723</v>
      </c>
      <c r="K55" t="s">
        <v>17728</v>
      </c>
      <c r="L55" t="s">
        <v>8288</v>
      </c>
      <c r="M55" t="str" cm="1">
        <f t="array" ref="M55">LOOKUP(2,1/(C55:L55&lt;&gt;""),C55:L55)</f>
        <v>digestibility stall</v>
      </c>
      <c r="N55" t="s">
        <v>17729</v>
      </c>
      <c r="O55" t="s">
        <v>17730</v>
      </c>
      <c r="P55" t="s">
        <v>8288</v>
      </c>
      <c r="Q55" t="s">
        <v>8288</v>
      </c>
      <c r="R55" t="s">
        <v>17731</v>
      </c>
      <c r="S55" t="s">
        <v>8288</v>
      </c>
      <c r="T55" t="s">
        <v>8288</v>
      </c>
      <c r="U55" t="s">
        <v>8288</v>
      </c>
      <c r="V55" s="204" t="s">
        <v>8288</v>
      </c>
      <c r="W55" t="s">
        <v>8288</v>
      </c>
      <c r="X55" t="s">
        <v>8288</v>
      </c>
      <c r="Y55" t="s">
        <v>8288</v>
      </c>
      <c r="Z55" t="s">
        <v>8288</v>
      </c>
      <c r="AA55" s="204" t="s">
        <v>8288</v>
      </c>
      <c r="AB55" s="204" t="s">
        <v>8288</v>
      </c>
      <c r="AC55"/>
      <c r="AD55"/>
      <c r="AE55"/>
      <c r="AF55"/>
      <c r="AG55" t="str">
        <f>IFERROR(IF(COUNTIF(C55:L55,"Feed Ingredient")&gt;0,INDEX(ani_diet!T:T,MATCH(M55,ani_diet!D:D,0)),""),"")</f>
        <v/>
      </c>
      <c r="AH55" s="60" t="b">
        <f>IF(IFERROR(IF(MATCH("Feed Ingredient", AOM[[#This Row],[L1]:[L10]],0)&gt;0, TRUE, FALSE), FALSE)=TRUE,IFERROR(VLOOKUP(M55, ani_diet!C:C, 1, FALSE), "No Match"),FALSE)</f>
        <v>0</v>
      </c>
      <c r="AL55" t="str">
        <f>IFERROR(IF(COUNTIF(C55:L55,"Feed Ingredient")&gt;0,INDEX(ani_diet!T:T,MATCH(M55,ani_diet!D:D,0)),""),"")</f>
        <v/>
      </c>
    </row>
    <row r="56" spans="1:38">
      <c r="A56" t="str">
        <f>_xlfn.TEXTJOIN("/",TRUE,AOM[[#This Row],[L1]:[L10]])</f>
        <v>Farming System/livestock system/terrestrial system/living environment/rearing or housing structure/production unit structure/indoor rearing structure/stall/semi-tied stall</v>
      </c>
      <c r="B56" t="s">
        <v>17732</v>
      </c>
      <c r="C56" t="s">
        <v>17514</v>
      </c>
      <c r="D56" t="s">
        <v>17516</v>
      </c>
      <c r="E56" t="s">
        <v>17682</v>
      </c>
      <c r="F56" t="s">
        <v>17527</v>
      </c>
      <c r="G56" t="s">
        <v>17704</v>
      </c>
      <c r="H56" t="s">
        <v>17705</v>
      </c>
      <c r="I56" t="s">
        <v>17706</v>
      </c>
      <c r="J56" t="s">
        <v>17723</v>
      </c>
      <c r="K56" t="s">
        <v>17733</v>
      </c>
      <c r="L56" t="s">
        <v>8288</v>
      </c>
      <c r="M56" t="str" cm="1">
        <f t="array" ref="M56">LOOKUP(2,1/(C56:L56&lt;&gt;""),C56:L56)</f>
        <v>semi-tied stall</v>
      </c>
      <c r="N56" t="s">
        <v>8288</v>
      </c>
      <c r="O56" t="s">
        <v>17734</v>
      </c>
      <c r="P56" t="s">
        <v>8288</v>
      </c>
      <c r="Q56" t="s">
        <v>8288</v>
      </c>
      <c r="R56" t="s">
        <v>17735</v>
      </c>
      <c r="S56" t="s">
        <v>8288</v>
      </c>
      <c r="T56" t="s">
        <v>8288</v>
      </c>
      <c r="U56" t="s">
        <v>8288</v>
      </c>
      <c r="V56" s="204" t="s">
        <v>8288</v>
      </c>
      <c r="W56" t="s">
        <v>8288</v>
      </c>
      <c r="X56" t="s">
        <v>8288</v>
      </c>
      <c r="Y56" t="s">
        <v>8288</v>
      </c>
      <c r="Z56" t="s">
        <v>8288</v>
      </c>
      <c r="AA56" s="204" t="s">
        <v>8288</v>
      </c>
      <c r="AB56" s="204" t="s">
        <v>8288</v>
      </c>
      <c r="AC56"/>
      <c r="AD56"/>
      <c r="AE56"/>
      <c r="AF56"/>
      <c r="AG56" t="str">
        <f>IFERROR(IF(COUNTIF(C56:L56,"Feed Ingredient")&gt;0,INDEX(ani_diet!T:T,MATCH(M56,ani_diet!D:D,0)),""),"")</f>
        <v/>
      </c>
      <c r="AH56" s="60" t="b">
        <f>IF(IFERROR(IF(MATCH("Feed Ingredient", AOM[[#This Row],[L1]:[L10]],0)&gt;0, TRUE, FALSE), FALSE)=TRUE,IFERROR(VLOOKUP(M56, ani_diet!C:C, 1, FALSE), "No Match"),FALSE)</f>
        <v>0</v>
      </c>
      <c r="AL56" t="str">
        <f>IFERROR(IF(COUNTIF(C56:L56,"Feed Ingredient")&gt;0,INDEX(ani_diet!T:T,MATCH(M56,ani_diet!D:D,0)),""),"")</f>
        <v/>
      </c>
    </row>
    <row r="57" spans="1:38">
      <c r="A57" t="str">
        <f>_xlfn.TEXTJOIN("/",TRUE,AOM[[#This Row],[L1]:[L10]])</f>
        <v>Farming System/livestock system/terrestrial system/living environment/rearing or housing structure/production unit structure/indoor rearing structure/stall/tied stall</v>
      </c>
      <c r="B57" t="s">
        <v>17736</v>
      </c>
      <c r="C57" t="s">
        <v>17514</v>
      </c>
      <c r="D57" t="s">
        <v>17516</v>
      </c>
      <c r="E57" t="s">
        <v>17682</v>
      </c>
      <c r="F57" t="s">
        <v>17527</v>
      </c>
      <c r="G57" t="s">
        <v>17704</v>
      </c>
      <c r="H57" t="s">
        <v>17705</v>
      </c>
      <c r="I57" t="s">
        <v>17706</v>
      </c>
      <c r="J57" t="s">
        <v>17723</v>
      </c>
      <c r="K57" t="s">
        <v>17737</v>
      </c>
      <c r="L57" t="s">
        <v>8288</v>
      </c>
      <c r="M57" t="str" cm="1">
        <f t="array" ref="M57">LOOKUP(2,1/(C57:L57&lt;&gt;""),C57:L57)</f>
        <v>tied stall</v>
      </c>
      <c r="N57" t="s">
        <v>17738</v>
      </c>
      <c r="O57" t="s">
        <v>17739</v>
      </c>
      <c r="P57" t="s">
        <v>8288</v>
      </c>
      <c r="Q57" t="s">
        <v>8288</v>
      </c>
      <c r="R57" t="s">
        <v>17740</v>
      </c>
      <c r="S57" t="s">
        <v>8288</v>
      </c>
      <c r="T57" t="s">
        <v>8288</v>
      </c>
      <c r="U57" t="s">
        <v>8288</v>
      </c>
      <c r="V57" s="204" t="s">
        <v>8288</v>
      </c>
      <c r="W57" t="s">
        <v>8288</v>
      </c>
      <c r="X57" t="s">
        <v>8288</v>
      </c>
      <c r="Y57" t="s">
        <v>8288</v>
      </c>
      <c r="Z57" t="s">
        <v>8288</v>
      </c>
      <c r="AA57" s="204" t="s">
        <v>8288</v>
      </c>
      <c r="AB57" s="204" t="s">
        <v>8288</v>
      </c>
      <c r="AC57"/>
      <c r="AD57"/>
      <c r="AE57"/>
      <c r="AF57"/>
      <c r="AG57" t="str">
        <f>IFERROR(IF(COUNTIF(C57:L57,"Feed Ingredient")&gt;0,INDEX(ani_diet!T:T,MATCH(M57,ani_diet!D:D,0)),""),"")</f>
        <v/>
      </c>
      <c r="AH57" s="60" t="b">
        <f>IF(IFERROR(IF(MATCH("Feed Ingredient", AOM[[#This Row],[L1]:[L10]],0)&gt;0, TRUE, FALSE), FALSE)=TRUE,IFERROR(VLOOKUP(M57, ani_diet!C:C, 1, FALSE), "No Match"),FALSE)</f>
        <v>0</v>
      </c>
      <c r="AL57" t="str">
        <f>IFERROR(IF(COUNTIF(C57:L57,"Feed Ingredient")&gt;0,INDEX(ani_diet!T:T,MATCH(M57,ani_diet!D:D,0)),""),"")</f>
        <v/>
      </c>
    </row>
    <row r="58" spans="1:38">
      <c r="A58" t="str">
        <f>_xlfn.TEXTJOIN("/",TRUE,AOM[[#This Row],[L1]:[L10]])</f>
        <v>Farming System/livestock system/terrestrial system/living environment/rearing or housing structure/production unit structure/indoor rearing structure</v>
      </c>
      <c r="B58" t="s">
        <v>17741</v>
      </c>
      <c r="C58" t="s">
        <v>17514</v>
      </c>
      <c r="D58" t="s">
        <v>17516</v>
      </c>
      <c r="E58" t="s">
        <v>17682</v>
      </c>
      <c r="F58" t="s">
        <v>17527</v>
      </c>
      <c r="G58" t="s">
        <v>17704</v>
      </c>
      <c r="H58" t="s">
        <v>17705</v>
      </c>
      <c r="I58" t="s">
        <v>17706</v>
      </c>
      <c r="M58" t="str" cm="1">
        <f t="array" ref="M58">LOOKUP(2,1/(C58:L58&lt;&gt;""),C58:L58)</f>
        <v>indoor rearing structure</v>
      </c>
      <c r="O58" t="s">
        <v>17742</v>
      </c>
      <c r="R58" t="s">
        <v>17743</v>
      </c>
      <c r="V58" s="204"/>
      <c r="AA58" s="204"/>
      <c r="AB58" s="204"/>
      <c r="AC58"/>
      <c r="AD58"/>
      <c r="AE58"/>
      <c r="AF58"/>
      <c r="AG58" t="str">
        <f>IFERROR(IF(COUNTIF(C58:L58,"Feed Ingredient")&gt;0,INDEX(ani_diet!T:T,MATCH(M58,ani_diet!D:D,0)),""),"")</f>
        <v/>
      </c>
      <c r="AH58" s="60" t="b">
        <f>IF(IFERROR(IF(MATCH("Feed Ingredient", AOM[[#This Row],[L1]:[L10]],0)&gt;0, TRUE, FALSE), FALSE)=TRUE,IFERROR(VLOOKUP(M58, ani_diet!C:C, 1, FALSE), "No Match"),FALSE)</f>
        <v>0</v>
      </c>
      <c r="AL58" t="str">
        <f>IFERROR(IF(COUNTIF(C58:L58,"Feed Ingredient")&gt;0,INDEX(ani_diet!T:T,MATCH(M58,ani_diet!D:D,0)),""),"")</f>
        <v/>
      </c>
    </row>
    <row r="59" spans="1:38">
      <c r="A59" t="str">
        <f>_xlfn.TEXTJOIN("/",TRUE,AOM[[#This Row],[L1]:[L10]])</f>
        <v>Farming System/livestock system/terrestrial system/living environment/rearing or housing structure/production unit structure/loafing area</v>
      </c>
      <c r="B59" t="s">
        <v>17744</v>
      </c>
      <c r="C59" t="s">
        <v>17514</v>
      </c>
      <c r="D59" t="s">
        <v>17516</v>
      </c>
      <c r="E59" t="s">
        <v>17682</v>
      </c>
      <c r="F59" t="s">
        <v>17527</v>
      </c>
      <c r="G59" t="s">
        <v>17704</v>
      </c>
      <c r="H59" t="s">
        <v>17705</v>
      </c>
      <c r="I59" t="s">
        <v>17745</v>
      </c>
      <c r="M59" t="str" cm="1">
        <f t="array" ref="M59">LOOKUP(2,1/(C59:L59&lt;&gt;""),C59:L59)</f>
        <v>loafing area</v>
      </c>
      <c r="N59" t="s">
        <v>17746</v>
      </c>
      <c r="O59" t="s">
        <v>17747</v>
      </c>
      <c r="R59" t="s">
        <v>17748</v>
      </c>
      <c r="V59" s="204"/>
      <c r="AA59" s="204"/>
      <c r="AB59" s="204"/>
      <c r="AC59"/>
      <c r="AD59"/>
      <c r="AE59"/>
      <c r="AF59"/>
      <c r="AG59" t="str">
        <f>IFERROR(IF(COUNTIF(C59:L59,"Feed Ingredient")&gt;0,INDEX(ani_diet!T:T,MATCH(M59,ani_diet!D:D,0)),""),"")</f>
        <v/>
      </c>
      <c r="AH59" s="60" t="b">
        <f>IF(IFERROR(IF(MATCH("Feed Ingredient", AOM[[#This Row],[L1]:[L10]],0)&gt;0, TRUE, FALSE), FALSE)=TRUE,IFERROR(VLOOKUP(M59, ani_diet!C:C, 1, FALSE), "No Match"),FALSE)</f>
        <v>0</v>
      </c>
      <c r="AL59" t="str">
        <f>IFERROR(IF(COUNTIF(C59:L59,"Feed Ingredient")&gt;0,INDEX(ani_diet!T:T,MATCH(M59,ani_diet!D:D,0)),""),"")</f>
        <v/>
      </c>
    </row>
    <row r="60" spans="1:38">
      <c r="A60" t="str">
        <f>_xlfn.TEXTJOIN("/",TRUE,AOM[[#This Row],[L1]:[L10]])</f>
        <v>Farming System/livestock system/terrestrial system/living environment/rearing or housing structure/production unit structure/open housing</v>
      </c>
      <c r="B60" t="s">
        <v>17749</v>
      </c>
      <c r="C60" t="s">
        <v>17514</v>
      </c>
      <c r="D60" t="s">
        <v>17516</v>
      </c>
      <c r="E60" t="s">
        <v>17682</v>
      </c>
      <c r="F60" t="s">
        <v>17527</v>
      </c>
      <c r="G60" t="s">
        <v>17704</v>
      </c>
      <c r="H60" t="s">
        <v>17705</v>
      </c>
      <c r="I60" t="s">
        <v>17750</v>
      </c>
      <c r="K60" t="s">
        <v>8288</v>
      </c>
      <c r="L60" t="s">
        <v>8288</v>
      </c>
      <c r="M60" t="str" cm="1">
        <f t="array" ref="M60">LOOKUP(2,1/(C60:L60&lt;&gt;""),C60:L60)</f>
        <v>open housing</v>
      </c>
      <c r="N60" t="s">
        <v>17751</v>
      </c>
      <c r="O60" t="s">
        <v>17752</v>
      </c>
      <c r="P60" t="s">
        <v>8288</v>
      </c>
      <c r="Q60" t="s">
        <v>8288</v>
      </c>
      <c r="R60" t="s">
        <v>17753</v>
      </c>
      <c r="S60" t="s">
        <v>8288</v>
      </c>
      <c r="T60" t="s">
        <v>8288</v>
      </c>
      <c r="U60" t="s">
        <v>8288</v>
      </c>
      <c r="V60" s="204" t="s">
        <v>8288</v>
      </c>
      <c r="W60" t="s">
        <v>8288</v>
      </c>
      <c r="X60" t="s">
        <v>8288</v>
      </c>
      <c r="Y60" t="s">
        <v>8288</v>
      </c>
      <c r="Z60" t="s">
        <v>8288</v>
      </c>
      <c r="AA60" s="204" t="s">
        <v>8288</v>
      </c>
      <c r="AB60" s="204" t="s">
        <v>8288</v>
      </c>
      <c r="AC60"/>
      <c r="AD60"/>
      <c r="AE60"/>
      <c r="AF60"/>
      <c r="AG60" t="str">
        <f>IFERROR(IF(COUNTIF(C60:L60,"Feed Ingredient")&gt;0,INDEX(ani_diet!T:T,MATCH(M60,ani_diet!D:D,0)),""),"")</f>
        <v/>
      </c>
      <c r="AH60" s="60" t="b">
        <f>IF(IFERROR(IF(MATCH("Feed Ingredient", AOM[[#This Row],[L1]:[L10]],0)&gt;0, TRUE, FALSE), FALSE)=TRUE,IFERROR(VLOOKUP(M60, ani_diet!C:C, 1, FALSE), "No Match"),FALSE)</f>
        <v>0</v>
      </c>
      <c r="AL60" t="str">
        <f>IFERROR(IF(COUNTIF(C60:L60,"Feed Ingredient")&gt;0,INDEX(ani_diet!T:T,MATCH(M60,ani_diet!D:D,0)),""),"")</f>
        <v/>
      </c>
    </row>
    <row r="61" spans="1:38">
      <c r="A61" t="str">
        <f>_xlfn.TEXTJOIN("/",TRUE,AOM[[#This Row],[L1]:[L10]])</f>
        <v>Farming System/livestock system/terrestrial system/living environment/rearing or housing structure/production unit structure/outdoor rearing structure</v>
      </c>
      <c r="B61" t="s">
        <v>17754</v>
      </c>
      <c r="C61" t="s">
        <v>17514</v>
      </c>
      <c r="D61" t="s">
        <v>17516</v>
      </c>
      <c r="E61" t="s">
        <v>17682</v>
      </c>
      <c r="F61" t="s">
        <v>17527</v>
      </c>
      <c r="G61" t="s">
        <v>17704</v>
      </c>
      <c r="H61" t="s">
        <v>17705</v>
      </c>
      <c r="I61" t="s">
        <v>17755</v>
      </c>
      <c r="M61" t="str" cm="1">
        <f t="array" ref="M61">LOOKUP(2,1/(C61:L61&lt;&gt;""),C61:L61)</f>
        <v>outdoor rearing structure</v>
      </c>
      <c r="N61" t="s">
        <v>17756</v>
      </c>
      <c r="O61" t="s">
        <v>17757</v>
      </c>
      <c r="R61" t="s">
        <v>17758</v>
      </c>
      <c r="V61" s="204"/>
      <c r="AA61" s="204"/>
      <c r="AB61" s="204"/>
      <c r="AC61"/>
      <c r="AD61"/>
      <c r="AE61"/>
      <c r="AF61"/>
      <c r="AG61" t="str">
        <f>IFERROR(IF(COUNTIF(C61:L61,"Feed Ingredient")&gt;0,INDEX(ani_diet!T:T,MATCH(M61,ani_diet!D:D,0)),""),"")</f>
        <v/>
      </c>
      <c r="AH61" s="60" t="b">
        <f>IF(IFERROR(IF(MATCH("Feed Ingredient", AOM[[#This Row],[L1]:[L10]],0)&gt;0, TRUE, FALSE), FALSE)=TRUE,IFERROR(VLOOKUP(M61, ani_diet!C:C, 1, FALSE), "No Match"),FALSE)</f>
        <v>0</v>
      </c>
      <c r="AL61" t="str">
        <f>IFERROR(IF(COUNTIF(C61:L61,"Feed Ingredient")&gt;0,INDEX(ani_diet!T:T,MATCH(M61,ani_diet!D:D,0)),""),"")</f>
        <v/>
      </c>
    </row>
    <row r="62" spans="1:38">
      <c r="A62" t="str">
        <f>_xlfn.TEXTJOIN("/",TRUE,AOM[[#This Row],[L1]:[L10]])</f>
        <v>Farming System/livestock system/terrestrial system/living environment/rearing or housing structure/production unit structure/terrestrial cage</v>
      </c>
      <c r="B62" t="s">
        <v>17759</v>
      </c>
      <c r="C62" t="s">
        <v>17514</v>
      </c>
      <c r="D62" t="s">
        <v>17516</v>
      </c>
      <c r="E62" t="s">
        <v>17682</v>
      </c>
      <c r="F62" t="s">
        <v>17527</v>
      </c>
      <c r="G62" t="s">
        <v>17704</v>
      </c>
      <c r="H62" t="s">
        <v>17705</v>
      </c>
      <c r="I62" t="s">
        <v>17760</v>
      </c>
      <c r="M62" t="str" cm="1">
        <f t="array" ref="M62">LOOKUP(2,1/(C62:L62&lt;&gt;""),C62:L62)</f>
        <v>terrestrial cage</v>
      </c>
      <c r="O62" t="s">
        <v>17761</v>
      </c>
      <c r="R62" t="s">
        <v>17762</v>
      </c>
      <c r="V62" s="204"/>
      <c r="AA62" s="204"/>
      <c r="AB62" s="204"/>
      <c r="AC62"/>
      <c r="AD62"/>
      <c r="AE62"/>
      <c r="AF62"/>
      <c r="AG62" t="str">
        <f>IFERROR(IF(COUNTIF(C62:L62,"Feed Ingredient")&gt;0,INDEX(ani_diet!T:T,MATCH(M62,ani_diet!D:D,0)),""),"")</f>
        <v/>
      </c>
      <c r="AH62" s="60" t="b">
        <f>IF(IFERROR(IF(MATCH("Feed Ingredient", AOM[[#This Row],[L1]:[L10]],0)&gt;0, TRUE, FALSE), FALSE)=TRUE,IFERROR(VLOOKUP(M62, ani_diet!C:C, 1, FALSE), "No Match"),FALSE)</f>
        <v>0</v>
      </c>
      <c r="AL62" t="str">
        <f>IFERROR(IF(COUNTIF(C62:L62,"Feed Ingredient")&gt;0,INDEX(ani_diet!T:T,MATCH(M62,ani_diet!D:D,0)),""),"")</f>
        <v/>
      </c>
    </row>
    <row r="63" spans="1:38">
      <c r="A63" t="str">
        <f>_xlfn.TEXTJOIN("/",TRUE,AOM[[#This Row],[L1]:[L10]])</f>
        <v>Farming System/livestock system/terrestrial system/living environment/rearing or housing structure/production unit structure/Unspecified</v>
      </c>
      <c r="B63" t="s">
        <v>17763</v>
      </c>
      <c r="C63" t="s">
        <v>17514</v>
      </c>
      <c r="D63" t="s">
        <v>17516</v>
      </c>
      <c r="E63" t="s">
        <v>17682</v>
      </c>
      <c r="F63" t="s">
        <v>17527</v>
      </c>
      <c r="G63" t="s">
        <v>17704</v>
      </c>
      <c r="H63" t="s">
        <v>17705</v>
      </c>
      <c r="I63" t="s">
        <v>2659</v>
      </c>
      <c r="M63" t="str" cm="1">
        <f t="array" ref="M63">LOOKUP(2,1/(C63:L63&lt;&gt;""),C63:L63)</f>
        <v>Unspecified</v>
      </c>
      <c r="V63" s="204"/>
      <c r="AA63" s="204"/>
      <c r="AB63" s="204"/>
      <c r="AC63"/>
      <c r="AD63"/>
      <c r="AE63"/>
      <c r="AF63"/>
      <c r="AG63" t="str">
        <f>IFERROR(IF(COUNTIF(C63:L63,"Feed Ingredient")&gt;0,INDEX(ani_diet!T:T,MATCH(M63,ani_diet!D:D,0)),""),"")</f>
        <v/>
      </c>
      <c r="AH63" s="60" t="b">
        <f>IF(IFERROR(IF(MATCH("Feed Ingredient", AOM[[#This Row],[L1]:[L10]],0)&gt;0, TRUE, FALSE), FALSE)=TRUE,IFERROR(VLOOKUP(M63, ani_diet!C:C, 1, FALSE), "No Match"),FALSE)</f>
        <v>0</v>
      </c>
      <c r="AL63" t="str">
        <f>IFERROR(IF(COUNTIF(C63:L63,"Feed Ingredient")&gt;0,INDEX(ani_diet!T:T,MATCH(M63,ani_diet!D:D,0)),""),"")</f>
        <v/>
      </c>
    </row>
    <row r="64" spans="1:38">
      <c r="A64" t="str">
        <f>_xlfn.TEXTJOIN("/",TRUE,AOM[[#This Row],[L1]:[L10]])</f>
        <v>Farming System/livestock system/terrestrial system/living environment/rearing or housing structure/production unit structure</v>
      </c>
      <c r="B64" t="s">
        <v>17764</v>
      </c>
      <c r="C64" t="s">
        <v>17514</v>
      </c>
      <c r="D64" t="s">
        <v>17516</v>
      </c>
      <c r="E64" t="s">
        <v>17682</v>
      </c>
      <c r="F64" t="s">
        <v>17527</v>
      </c>
      <c r="G64" t="s">
        <v>17704</v>
      </c>
      <c r="H64" t="s">
        <v>17705</v>
      </c>
      <c r="M64" t="str" cm="1">
        <f t="array" ref="M64">LOOKUP(2,1/(C64:L64&lt;&gt;""),C64:L64)</f>
        <v>production unit structure</v>
      </c>
      <c r="V64" s="204"/>
      <c r="AA64" s="204"/>
      <c r="AB64" s="204"/>
      <c r="AC64"/>
      <c r="AD64"/>
      <c r="AE64"/>
      <c r="AF64"/>
      <c r="AG64" t="str">
        <f>IFERROR(IF(COUNTIF(C64:L64,"Feed Ingredient")&gt;0,INDEX(ani_diet!T:T,MATCH(M64,ani_diet!D:D,0)),""),"")</f>
        <v/>
      </c>
      <c r="AH64" s="60" t="b">
        <f>IF(IFERROR(IF(MATCH("Feed Ingredient", AOM[[#This Row],[L1]:[L10]],0)&gt;0, TRUE, FALSE), FALSE)=TRUE,IFERROR(VLOOKUP(M64, ani_diet!C:C, 1, FALSE), "No Match"),FALSE)</f>
        <v>0</v>
      </c>
      <c r="AL64" t="str">
        <f>IFERROR(IF(COUNTIF(C64:L64,"Feed Ingredient")&gt;0,INDEX(ani_diet!T:T,MATCH(M64,ani_diet!D:D,0)),""),"")</f>
        <v/>
      </c>
    </row>
    <row r="65" spans="1:38">
      <c r="A65" t="str">
        <f>_xlfn.TEXTJOIN("/",TRUE,AOM[[#This Row],[L1]:[L10]])</f>
        <v>Farming System/livestock system/terrestrial system/living environment/rearing or housing system/free-range system</v>
      </c>
      <c r="B65" t="s">
        <v>17765</v>
      </c>
      <c r="C65" t="s">
        <v>17514</v>
      </c>
      <c r="D65" t="s">
        <v>17516</v>
      </c>
      <c r="E65" t="s">
        <v>17682</v>
      </c>
      <c r="F65" t="s">
        <v>17527</v>
      </c>
      <c r="G65" t="s">
        <v>17766</v>
      </c>
      <c r="H65" t="s">
        <v>17767</v>
      </c>
      <c r="I65" t="s">
        <v>8288</v>
      </c>
      <c r="J65" t="s">
        <v>8288</v>
      </c>
      <c r="K65" t="s">
        <v>8288</v>
      </c>
      <c r="M65" t="str" cm="1">
        <f t="array" ref="M65">LOOKUP(2,1/(C65:L65&lt;&gt;""),C65:L65)</f>
        <v>free-range system</v>
      </c>
      <c r="N65" t="s">
        <v>17768</v>
      </c>
      <c r="O65" t="s">
        <v>17769</v>
      </c>
      <c r="P65" t="s">
        <v>8288</v>
      </c>
      <c r="Q65" t="s">
        <v>8288</v>
      </c>
      <c r="R65" t="s">
        <v>17770</v>
      </c>
      <c r="S65" t="s">
        <v>8288</v>
      </c>
      <c r="T65" t="s">
        <v>8288</v>
      </c>
      <c r="U65" t="s">
        <v>8288</v>
      </c>
      <c r="V65" s="204" t="s">
        <v>8288</v>
      </c>
      <c r="W65" t="s">
        <v>8288</v>
      </c>
      <c r="X65" t="s">
        <v>8288</v>
      </c>
      <c r="Y65" t="s">
        <v>8288</v>
      </c>
      <c r="Z65" t="s">
        <v>8288</v>
      </c>
      <c r="AA65" s="204" t="s">
        <v>8288</v>
      </c>
      <c r="AB65" s="204" t="s">
        <v>8288</v>
      </c>
      <c r="AC65"/>
      <c r="AD65"/>
      <c r="AE65"/>
      <c r="AF65"/>
      <c r="AG65" t="str">
        <f>IFERROR(IF(COUNTIF(C65:L65,"Feed Ingredient")&gt;0,INDEX(ani_diet!T:T,MATCH(M65,ani_diet!D:D,0)),""),"")</f>
        <v/>
      </c>
      <c r="AH65" s="60" t="b">
        <f>IF(IFERROR(IF(MATCH("Feed Ingredient", AOM[[#This Row],[L1]:[L10]],0)&gt;0, TRUE, FALSE), FALSE)=TRUE,IFERROR(VLOOKUP(M65, ani_diet!C:C, 1, FALSE), "No Match"),FALSE)</f>
        <v>0</v>
      </c>
      <c r="AL65" t="str">
        <f>IFERROR(IF(COUNTIF(C65:L65,"Feed Ingredient")&gt;0,INDEX(ani_diet!T:T,MATCH(M65,ani_diet!D:D,0)),""),"")</f>
        <v/>
      </c>
    </row>
    <row r="66" spans="1:38">
      <c r="A66" t="str">
        <f>_xlfn.TEXTJOIN("/",TRUE,AOM[[#This Row],[L1]:[L10]])</f>
        <v>Farming System/livestock system/terrestrial system/living environment/rearing or housing system/indoor rearing system</v>
      </c>
      <c r="B66" t="s">
        <v>17771</v>
      </c>
      <c r="C66" t="s">
        <v>17514</v>
      </c>
      <c r="D66" t="s">
        <v>17516</v>
      </c>
      <c r="E66" t="s">
        <v>17682</v>
      </c>
      <c r="F66" t="s">
        <v>17527</v>
      </c>
      <c r="G66" t="s">
        <v>17766</v>
      </c>
      <c r="H66" t="s">
        <v>17772</v>
      </c>
      <c r="I66" t="s">
        <v>8288</v>
      </c>
      <c r="J66" t="s">
        <v>8288</v>
      </c>
      <c r="K66" t="s">
        <v>8288</v>
      </c>
      <c r="M66" t="str" cm="1">
        <f t="array" ref="M66">LOOKUP(2,1/(C66:L66&lt;&gt;""),C66:L66)</f>
        <v>indoor rearing system</v>
      </c>
      <c r="N66" t="s">
        <v>17773</v>
      </c>
      <c r="O66" t="s">
        <v>17774</v>
      </c>
      <c r="P66" t="s">
        <v>8288</v>
      </c>
      <c r="Q66" t="s">
        <v>8288</v>
      </c>
      <c r="R66" t="s">
        <v>17775</v>
      </c>
      <c r="S66" t="s">
        <v>8288</v>
      </c>
      <c r="T66" t="s">
        <v>8288</v>
      </c>
      <c r="U66" t="s">
        <v>8288</v>
      </c>
      <c r="V66" s="204" t="s">
        <v>8288</v>
      </c>
      <c r="W66" t="s">
        <v>8288</v>
      </c>
      <c r="X66" t="s">
        <v>8288</v>
      </c>
      <c r="Y66" t="s">
        <v>8288</v>
      </c>
      <c r="Z66" t="s">
        <v>8288</v>
      </c>
      <c r="AA66" s="204" t="s">
        <v>8288</v>
      </c>
      <c r="AB66" s="204" t="s">
        <v>8288</v>
      </c>
      <c r="AC66"/>
      <c r="AD66"/>
      <c r="AE66"/>
      <c r="AF66"/>
      <c r="AG66" t="str">
        <f>IFERROR(IF(COUNTIF(C66:L66,"Feed Ingredient")&gt;0,INDEX(ani_diet!T:T,MATCH(M66,ani_diet!D:D,0)),""),"")</f>
        <v/>
      </c>
      <c r="AH66" s="60" t="b">
        <f>IF(IFERROR(IF(MATCH("Feed Ingredient", AOM[[#This Row],[L1]:[L10]],0)&gt;0, TRUE, FALSE), FALSE)=TRUE,IFERROR(VLOOKUP(M66, ani_diet!C:C, 1, FALSE), "No Match"),FALSE)</f>
        <v>0</v>
      </c>
      <c r="AL66" t="str">
        <f>IFERROR(IF(COUNTIF(C66:L66,"Feed Ingredient")&gt;0,INDEX(ani_diet!T:T,MATCH(M66,ani_diet!D:D,0)),""),"")</f>
        <v/>
      </c>
    </row>
    <row r="67" spans="1:38">
      <c r="A67" t="str">
        <f>_xlfn.TEXTJOIN("/",TRUE,AOM[[#This Row],[L1]:[L10]])</f>
        <v>Farming System/livestock system/terrestrial system/living environment/rearing or housing system/indoor rearing system/battery cage system</v>
      </c>
      <c r="B67" t="s">
        <v>17776</v>
      </c>
      <c r="C67" t="s">
        <v>17514</v>
      </c>
      <c r="D67" t="s">
        <v>17516</v>
      </c>
      <c r="E67" t="s">
        <v>17682</v>
      </c>
      <c r="F67" t="s">
        <v>17527</v>
      </c>
      <c r="G67" t="s">
        <v>17766</v>
      </c>
      <c r="H67" t="s">
        <v>17772</v>
      </c>
      <c r="I67" t="s">
        <v>17777</v>
      </c>
      <c r="J67" t="s">
        <v>8288</v>
      </c>
      <c r="K67" t="s">
        <v>8288</v>
      </c>
      <c r="M67" t="str" cm="1">
        <f t="array" ref="M67">LOOKUP(2,1/(C67:L67&lt;&gt;""),C67:L67)</f>
        <v>battery cage system</v>
      </c>
      <c r="N67" t="s">
        <v>17778</v>
      </c>
      <c r="O67" t="s">
        <v>17779</v>
      </c>
      <c r="P67" t="s">
        <v>8288</v>
      </c>
      <c r="Q67" t="s">
        <v>8288</v>
      </c>
      <c r="R67" t="s">
        <v>17780</v>
      </c>
      <c r="S67" t="s">
        <v>8288</v>
      </c>
      <c r="T67" t="s">
        <v>8288</v>
      </c>
      <c r="U67" t="s">
        <v>8288</v>
      </c>
      <c r="V67" s="204" t="s">
        <v>8288</v>
      </c>
      <c r="W67" t="s">
        <v>8288</v>
      </c>
      <c r="X67" t="s">
        <v>8288</v>
      </c>
      <c r="Y67" t="s">
        <v>8288</v>
      </c>
      <c r="Z67" t="s">
        <v>8288</v>
      </c>
      <c r="AA67" s="204" t="s">
        <v>8288</v>
      </c>
      <c r="AB67" s="204" t="s">
        <v>8288</v>
      </c>
      <c r="AC67"/>
      <c r="AD67"/>
      <c r="AE67"/>
      <c r="AF67"/>
      <c r="AG67" t="str">
        <f>IFERROR(IF(COUNTIF(C67:L67,"Feed Ingredient")&gt;0,INDEX(ani_diet!T:T,MATCH(M67,ani_diet!D:D,0)),""),"")</f>
        <v/>
      </c>
      <c r="AH67" s="60" t="b">
        <f>IF(IFERROR(IF(MATCH("Feed Ingredient", AOM[[#This Row],[L1]:[L10]],0)&gt;0, TRUE, FALSE), FALSE)=TRUE,IFERROR(VLOOKUP(M67, ani_diet!C:C, 1, FALSE), "No Match"),FALSE)</f>
        <v>0</v>
      </c>
      <c r="AL67" t="str">
        <f>IFERROR(IF(COUNTIF(C67:L67,"Feed Ingredient")&gt;0,INDEX(ani_diet!T:T,MATCH(M67,ani_diet!D:D,0)),""),"")</f>
        <v/>
      </c>
    </row>
    <row r="68" spans="1:38">
      <c r="A68" t="str">
        <f>_xlfn.TEXTJOIN("/",TRUE,AOM[[#This Row],[L1]:[L10]])</f>
        <v>Farming System/livestock system/terrestrial system/living environment/rearing or housing system/indoor rearing system/battery cage system/enriched cage system</v>
      </c>
      <c r="B68" t="s">
        <v>17781</v>
      </c>
      <c r="C68" t="s">
        <v>17514</v>
      </c>
      <c r="D68" t="s">
        <v>17516</v>
      </c>
      <c r="E68" t="s">
        <v>17682</v>
      </c>
      <c r="F68" t="s">
        <v>17527</v>
      </c>
      <c r="G68" t="s">
        <v>17766</v>
      </c>
      <c r="H68" t="s">
        <v>17772</v>
      </c>
      <c r="I68" t="s">
        <v>17777</v>
      </c>
      <c r="J68" t="s">
        <v>17782</v>
      </c>
      <c r="K68" t="s">
        <v>8288</v>
      </c>
      <c r="M68" t="str" cm="1">
        <f t="array" ref="M68">LOOKUP(2,1/(C68:L68&lt;&gt;""),C68:L68)</f>
        <v>enriched cage system</v>
      </c>
      <c r="N68" t="s">
        <v>8288</v>
      </c>
      <c r="O68" t="s">
        <v>17783</v>
      </c>
      <c r="P68" t="s">
        <v>8288</v>
      </c>
      <c r="Q68" t="s">
        <v>8288</v>
      </c>
      <c r="R68" t="s">
        <v>17784</v>
      </c>
      <c r="S68" t="s">
        <v>8288</v>
      </c>
      <c r="T68" t="s">
        <v>8288</v>
      </c>
      <c r="U68" t="s">
        <v>8288</v>
      </c>
      <c r="V68" s="204" t="s">
        <v>8288</v>
      </c>
      <c r="W68" t="s">
        <v>8288</v>
      </c>
      <c r="X68" t="s">
        <v>8288</v>
      </c>
      <c r="Y68" t="s">
        <v>8288</v>
      </c>
      <c r="Z68" t="s">
        <v>8288</v>
      </c>
      <c r="AA68" s="204" t="s">
        <v>8288</v>
      </c>
      <c r="AB68" s="204" t="s">
        <v>8288</v>
      </c>
      <c r="AC68"/>
      <c r="AD68"/>
      <c r="AE68"/>
      <c r="AF68"/>
      <c r="AG68" t="str">
        <f>IFERROR(IF(COUNTIF(C68:L68,"Feed Ingredient")&gt;0,INDEX(ani_diet!T:T,MATCH(M68,ani_diet!D:D,0)),""),"")</f>
        <v/>
      </c>
      <c r="AH68" s="60" t="b">
        <f>IF(IFERROR(IF(MATCH("Feed Ingredient", AOM[[#This Row],[L1]:[L10]],0)&gt;0, TRUE, FALSE), FALSE)=TRUE,IFERROR(VLOOKUP(M68, ani_diet!C:C, 1, FALSE), "No Match"),FALSE)</f>
        <v>0</v>
      </c>
      <c r="AL68" t="str">
        <f>IFERROR(IF(COUNTIF(C68:L68,"Feed Ingredient")&gt;0,INDEX(ani_diet!T:T,MATCH(M68,ani_diet!D:D,0)),""),"")</f>
        <v/>
      </c>
    </row>
    <row r="69" spans="1:38">
      <c r="A69" t="str">
        <f>_xlfn.TEXTJOIN("/",TRUE,AOM[[#This Row],[L1]:[L10]])</f>
        <v>Farming System/livestock system/terrestrial system/living environment/rearing or housing system/indoor rearing system/crate system/digestibility crate system</v>
      </c>
      <c r="B69" t="s">
        <v>17785</v>
      </c>
      <c r="C69" t="s">
        <v>17514</v>
      </c>
      <c r="D69" t="s">
        <v>17516</v>
      </c>
      <c r="E69" t="s">
        <v>17682</v>
      </c>
      <c r="F69" t="s">
        <v>17527</v>
      </c>
      <c r="G69" t="s">
        <v>17766</v>
      </c>
      <c r="H69" t="s">
        <v>17772</v>
      </c>
      <c r="I69" t="s">
        <v>17786</v>
      </c>
      <c r="J69" t="s">
        <v>17787</v>
      </c>
      <c r="M69" t="str" cm="1">
        <f t="array" ref="M69">LOOKUP(2,1/(C69:L69&lt;&gt;""),C69:L69)</f>
        <v>digestibility crate system</v>
      </c>
      <c r="O69" t="s">
        <v>17730</v>
      </c>
      <c r="R69" t="s">
        <v>17731</v>
      </c>
      <c r="V69" s="204"/>
      <c r="AA69" s="204"/>
      <c r="AB69" s="204"/>
      <c r="AC69"/>
      <c r="AD69"/>
      <c r="AE69"/>
      <c r="AF69"/>
      <c r="AG69" t="str">
        <f>IFERROR(IF(COUNTIF(C69:L69,"Feed Ingredient")&gt;0,INDEX(ani_diet!T:T,MATCH(M69,ani_diet!D:D,0)),""),"")</f>
        <v/>
      </c>
      <c r="AH69" s="60" t="b">
        <f>IF(IFERROR(IF(MATCH("Feed Ingredient", AOM[[#This Row],[L1]:[L10]],0)&gt;0, TRUE, FALSE), FALSE)=TRUE,IFERROR(VLOOKUP(M69, ani_diet!C:C, 1, FALSE), "No Match"),FALSE)</f>
        <v>0</v>
      </c>
      <c r="AL69" t="str">
        <f>IFERROR(IF(COUNTIF(C69:L69,"Feed Ingredient")&gt;0,INDEX(ani_diet!T:T,MATCH(M69,ani_diet!D:D,0)),""),"")</f>
        <v/>
      </c>
    </row>
    <row r="70" spans="1:38">
      <c r="A70" t="str">
        <f>_xlfn.TEXTJOIN("/",TRUE,AOM[[#This Row],[L1]:[L10]])</f>
        <v>Farming System/livestock system/terrestrial system/living environment/rearing or housing system/indoor rearing system/crate system</v>
      </c>
      <c r="B70" t="s">
        <v>17788</v>
      </c>
      <c r="C70" t="s">
        <v>17514</v>
      </c>
      <c r="D70" t="s">
        <v>17516</v>
      </c>
      <c r="E70" t="s">
        <v>17682</v>
      </c>
      <c r="F70" t="s">
        <v>17527</v>
      </c>
      <c r="G70" t="s">
        <v>17766</v>
      </c>
      <c r="H70" t="s">
        <v>17772</v>
      </c>
      <c r="I70" t="s">
        <v>17786</v>
      </c>
      <c r="M70" t="str" cm="1">
        <f t="array" ref="M70">LOOKUP(2,1/(C70:L70&lt;&gt;""),C70:L70)</f>
        <v>crate system</v>
      </c>
      <c r="N70" t="s">
        <v>17789</v>
      </c>
      <c r="O70" t="s">
        <v>17790</v>
      </c>
      <c r="R70" t="s">
        <v>17791</v>
      </c>
      <c r="V70" s="204"/>
      <c r="AA70" s="204"/>
      <c r="AB70" s="204"/>
      <c r="AC70"/>
      <c r="AD70"/>
      <c r="AE70"/>
      <c r="AF70"/>
      <c r="AG70" t="str">
        <f>IFERROR(IF(COUNTIF(C70:L70,"Feed Ingredient")&gt;0,INDEX(ani_diet!T:T,MATCH(M70,ani_diet!D:D,0)),""),"")</f>
        <v/>
      </c>
      <c r="AH70" s="60" t="b">
        <f>IF(IFERROR(IF(MATCH("Feed Ingredient", AOM[[#This Row],[L1]:[L10]],0)&gt;0, TRUE, FALSE), FALSE)=TRUE,IFERROR(VLOOKUP(M70, ani_diet!C:C, 1, FALSE), "No Match"),FALSE)</f>
        <v>0</v>
      </c>
      <c r="AL70" t="str">
        <f>IFERROR(IF(COUNTIF(C70:L70,"Feed Ingredient")&gt;0,INDEX(ani_diet!T:T,MATCH(M70,ani_diet!D:D,0)),""),"")</f>
        <v/>
      </c>
    </row>
    <row r="71" spans="1:38">
      <c r="A71" t="str">
        <f>_xlfn.TEXTJOIN("/",TRUE,AOM[[#This Row],[L1]:[L10]])</f>
        <v>Farming System/livestock system/terrestrial system/living environment/rearing or housing system/indoor rearing system/larger space</v>
      </c>
      <c r="B71" t="s">
        <v>17792</v>
      </c>
      <c r="C71" t="s">
        <v>17514</v>
      </c>
      <c r="D71" t="s">
        <v>17516</v>
      </c>
      <c r="E71" t="s">
        <v>17682</v>
      </c>
      <c r="F71" t="s">
        <v>17527</v>
      </c>
      <c r="G71" t="s">
        <v>17766</v>
      </c>
      <c r="H71" t="s">
        <v>17772</v>
      </c>
      <c r="I71" t="s">
        <v>17711</v>
      </c>
      <c r="J71" t="s">
        <v>8288</v>
      </c>
      <c r="K71" t="s">
        <v>8288</v>
      </c>
      <c r="M71" t="str" cm="1">
        <f t="array" ref="M71">LOOKUP(2,1/(C71:L71&lt;&gt;""),C71:L71)</f>
        <v>larger space</v>
      </c>
      <c r="N71" t="s">
        <v>8288</v>
      </c>
      <c r="O71" t="s">
        <v>17793</v>
      </c>
      <c r="P71" t="s">
        <v>8288</v>
      </c>
      <c r="Q71" t="s">
        <v>8288</v>
      </c>
      <c r="R71" t="s">
        <v>17794</v>
      </c>
      <c r="S71" t="s">
        <v>8288</v>
      </c>
      <c r="T71" t="s">
        <v>8288</v>
      </c>
      <c r="U71" t="s">
        <v>8288</v>
      </c>
      <c r="V71" s="204" t="s">
        <v>8288</v>
      </c>
      <c r="W71" t="s">
        <v>8288</v>
      </c>
      <c r="X71" t="s">
        <v>8288</v>
      </c>
      <c r="Y71" t="s">
        <v>8288</v>
      </c>
      <c r="Z71" t="s">
        <v>8288</v>
      </c>
      <c r="AA71" s="204" t="s">
        <v>8288</v>
      </c>
      <c r="AB71" s="204" t="s">
        <v>8288</v>
      </c>
      <c r="AC71"/>
      <c r="AD71"/>
      <c r="AE71"/>
      <c r="AF71"/>
      <c r="AG71" t="str">
        <f>IFERROR(IF(COUNTIF(C71:L71,"Feed Ingredient")&gt;0,INDEX(ani_diet!T:T,MATCH(M71,ani_diet!D:D,0)),""),"")</f>
        <v/>
      </c>
      <c r="AH71" s="60" t="b">
        <f>IF(IFERROR(IF(MATCH("Feed Ingredient", AOM[[#This Row],[L1]:[L10]],0)&gt;0, TRUE, FALSE), FALSE)=TRUE,IFERROR(VLOOKUP(M71, ani_diet!C:C, 1, FALSE), "No Match"),FALSE)</f>
        <v>0</v>
      </c>
      <c r="AL71" t="str">
        <f>IFERROR(IF(COUNTIF(C71:L71,"Feed Ingredient")&gt;0,INDEX(ani_diet!T:T,MATCH(M71,ani_diet!D:D,0)),""),"")</f>
        <v/>
      </c>
    </row>
    <row r="72" spans="1:38">
      <c r="A72" t="str">
        <f>_xlfn.TEXTJOIN("/",TRUE,AOM[[#This Row],[L1]:[L10]])</f>
        <v>Farming System/livestock system/terrestrial system/living environment/rearing or housing system/indoor rearing system/larger space/aviary system</v>
      </c>
      <c r="B72" t="s">
        <v>17795</v>
      </c>
      <c r="C72" t="s">
        <v>17514</v>
      </c>
      <c r="D72" t="s">
        <v>17516</v>
      </c>
      <c r="E72" t="s">
        <v>17682</v>
      </c>
      <c r="F72" t="s">
        <v>17527</v>
      </c>
      <c r="G72" t="s">
        <v>17766</v>
      </c>
      <c r="H72" t="s">
        <v>17772</v>
      </c>
      <c r="I72" t="s">
        <v>17711</v>
      </c>
      <c r="J72" t="s">
        <v>17796</v>
      </c>
      <c r="K72" t="s">
        <v>8288</v>
      </c>
      <c r="M72" t="str" cm="1">
        <f t="array" ref="M72">LOOKUP(2,1/(C72:L72&lt;&gt;""),C72:L72)</f>
        <v>aviary system</v>
      </c>
      <c r="N72" t="s">
        <v>17797</v>
      </c>
      <c r="O72" t="s">
        <v>17798</v>
      </c>
      <c r="P72" t="s">
        <v>8288</v>
      </c>
      <c r="Q72" t="s">
        <v>8288</v>
      </c>
      <c r="R72" t="s">
        <v>17799</v>
      </c>
      <c r="S72" t="s">
        <v>8288</v>
      </c>
      <c r="T72" t="s">
        <v>8288</v>
      </c>
      <c r="U72" t="s">
        <v>8288</v>
      </c>
      <c r="V72" s="204" t="s">
        <v>8288</v>
      </c>
      <c r="W72" t="s">
        <v>8288</v>
      </c>
      <c r="X72" t="s">
        <v>8288</v>
      </c>
      <c r="Y72" t="s">
        <v>8288</v>
      </c>
      <c r="Z72" t="s">
        <v>8288</v>
      </c>
      <c r="AA72" s="204" t="s">
        <v>8288</v>
      </c>
      <c r="AB72" s="204" t="s">
        <v>8288</v>
      </c>
      <c r="AC72"/>
      <c r="AD72"/>
      <c r="AE72"/>
      <c r="AF72"/>
      <c r="AG72" t="str">
        <f>IFERROR(IF(COUNTIF(C72:L72,"Feed Ingredient")&gt;0,INDEX(ani_diet!T:T,MATCH(M72,ani_diet!D:D,0)),""),"")</f>
        <v/>
      </c>
      <c r="AH72" s="60" t="b">
        <f>IF(IFERROR(IF(MATCH("Feed Ingredient", AOM[[#This Row],[L1]:[L10]],0)&gt;0, TRUE, FALSE), FALSE)=TRUE,IFERROR(VLOOKUP(M72, ani_diet!C:C, 1, FALSE), "No Match"),FALSE)</f>
        <v>0</v>
      </c>
      <c r="AL72" t="str">
        <f>IFERROR(IF(COUNTIF(C72:L72,"Feed Ingredient")&gt;0,INDEX(ani_diet!T:T,MATCH(M72,ani_diet!D:D,0)),""),"")</f>
        <v/>
      </c>
    </row>
    <row r="73" spans="1:38">
      <c r="A73" t="str">
        <f>_xlfn.TEXTJOIN("/",TRUE,AOM[[#This Row],[L1]:[L10]])</f>
        <v>Farming System/livestock system/terrestrial system/living environment/rearing or housing system/indoor rearing system/larger space/barn rearing system</v>
      </c>
      <c r="B73" t="s">
        <v>17800</v>
      </c>
      <c r="C73" t="s">
        <v>17514</v>
      </c>
      <c r="D73" t="s">
        <v>17516</v>
      </c>
      <c r="E73" t="s">
        <v>17682</v>
      </c>
      <c r="F73" t="s">
        <v>17527</v>
      </c>
      <c r="G73" t="s">
        <v>17766</v>
      </c>
      <c r="H73" t="s">
        <v>17772</v>
      </c>
      <c r="I73" t="s">
        <v>17711</v>
      </c>
      <c r="J73" t="s">
        <v>17712</v>
      </c>
      <c r="K73" t="s">
        <v>8288</v>
      </c>
      <c r="M73" t="str" cm="1">
        <f t="array" ref="M73">LOOKUP(2,1/(C73:L73&lt;&gt;""),C73:L73)</f>
        <v>barn rearing system</v>
      </c>
      <c r="N73" t="s">
        <v>17801</v>
      </c>
      <c r="O73" t="s">
        <v>17802</v>
      </c>
      <c r="P73" t="s">
        <v>8288</v>
      </c>
      <c r="Q73" t="s">
        <v>8288</v>
      </c>
      <c r="R73" t="s">
        <v>17803</v>
      </c>
      <c r="S73" t="s">
        <v>8288</v>
      </c>
      <c r="T73" t="s">
        <v>8288</v>
      </c>
      <c r="U73" t="s">
        <v>8288</v>
      </c>
      <c r="V73" s="204" t="s">
        <v>8288</v>
      </c>
      <c r="W73" t="s">
        <v>8288</v>
      </c>
      <c r="X73" t="s">
        <v>8288</v>
      </c>
      <c r="Y73" t="s">
        <v>8288</v>
      </c>
      <c r="Z73" t="s">
        <v>8288</v>
      </c>
      <c r="AA73" s="204" t="s">
        <v>8288</v>
      </c>
      <c r="AB73" s="204" t="s">
        <v>8288</v>
      </c>
      <c r="AC73"/>
      <c r="AD73"/>
      <c r="AE73"/>
      <c r="AF73"/>
      <c r="AG73" t="str">
        <f>IFERROR(IF(COUNTIF(C73:L73,"Feed Ingredient")&gt;0,INDEX(ani_diet!T:T,MATCH(M73,ani_diet!D:D,0)),""),"")</f>
        <v/>
      </c>
      <c r="AH73" s="60" t="b">
        <f>IF(IFERROR(IF(MATCH("Feed Ingredient", AOM[[#This Row],[L1]:[L10]],0)&gt;0, TRUE, FALSE), FALSE)=TRUE,IFERROR(VLOOKUP(M73, ani_diet!C:C, 1, FALSE), "No Match"),FALSE)</f>
        <v>0</v>
      </c>
      <c r="AL73" t="str">
        <f>IFERROR(IF(COUNTIF(C73:L73,"Feed Ingredient")&gt;0,INDEX(ani_diet!T:T,MATCH(M73,ani_diet!D:D,0)),""),"")</f>
        <v/>
      </c>
    </row>
    <row r="74" spans="1:38">
      <c r="A74" t="str">
        <f>_xlfn.TEXTJOIN("/",TRUE,AOM[[#This Row],[L1]:[L10]])</f>
        <v xml:space="preserve">Farming System/livestock system/terrestrial system/living environment/rearing or housing system/indoor rearing system/larger space/pen rearing system </v>
      </c>
      <c r="B74" t="s">
        <v>17804</v>
      </c>
      <c r="C74" t="s">
        <v>17514</v>
      </c>
      <c r="D74" t="s">
        <v>17516</v>
      </c>
      <c r="E74" t="s">
        <v>17682</v>
      </c>
      <c r="F74" t="s">
        <v>17527</v>
      </c>
      <c r="G74" t="s">
        <v>17766</v>
      </c>
      <c r="H74" t="s">
        <v>17772</v>
      </c>
      <c r="I74" t="s">
        <v>17711</v>
      </c>
      <c r="J74" t="s">
        <v>17805</v>
      </c>
      <c r="K74" t="s">
        <v>8288</v>
      </c>
      <c r="M74" t="str" cm="1">
        <f t="array" ref="M74">LOOKUP(2,1/(C74:L74&lt;&gt;""),C74:L74)</f>
        <v xml:space="preserve">pen rearing system </v>
      </c>
      <c r="N74" t="s">
        <v>8288</v>
      </c>
      <c r="O74" t="s">
        <v>17806</v>
      </c>
      <c r="P74" t="s">
        <v>8288</v>
      </c>
      <c r="Q74" t="s">
        <v>8288</v>
      </c>
      <c r="R74" t="s">
        <v>17807</v>
      </c>
      <c r="S74" t="s">
        <v>8288</v>
      </c>
      <c r="T74" t="s">
        <v>8288</v>
      </c>
      <c r="U74" t="s">
        <v>8288</v>
      </c>
      <c r="V74" s="204" t="s">
        <v>8288</v>
      </c>
      <c r="W74" t="s">
        <v>8288</v>
      </c>
      <c r="X74" t="s">
        <v>8288</v>
      </c>
      <c r="Y74" t="s">
        <v>8288</v>
      </c>
      <c r="Z74" t="s">
        <v>8288</v>
      </c>
      <c r="AA74" s="204" t="s">
        <v>8288</v>
      </c>
      <c r="AB74" s="204" t="s">
        <v>8288</v>
      </c>
      <c r="AC74"/>
      <c r="AD74"/>
      <c r="AE74"/>
      <c r="AF74"/>
      <c r="AG74" t="str">
        <f>IFERROR(IF(COUNTIF(C74:L74,"Feed Ingredient")&gt;0,INDEX(ani_diet!T:T,MATCH(M74,ani_diet!D:D,0)),""),"")</f>
        <v/>
      </c>
      <c r="AH74" s="60" t="b">
        <f>IF(IFERROR(IF(MATCH("Feed Ingredient", AOM[[#This Row],[L1]:[L10]],0)&gt;0, TRUE, FALSE), FALSE)=TRUE,IFERROR(VLOOKUP(M74, ani_diet!C:C, 1, FALSE), "No Match"),FALSE)</f>
        <v>0</v>
      </c>
      <c r="AL74" t="str">
        <f>IFERROR(IF(COUNTIF(C74:L74,"Feed Ingredient")&gt;0,INDEX(ani_diet!T:T,MATCH(M74,ani_diet!D:D,0)),""),"")</f>
        <v/>
      </c>
    </row>
    <row r="75" spans="1:38">
      <c r="A75" t="str">
        <f>_xlfn.TEXTJOIN("/",TRUE,AOM[[#This Row],[L1]:[L10]])</f>
        <v>Farming System/livestock system/terrestrial system/living environment/rearing or housing system/indoor rearing system/non-cage housing system</v>
      </c>
      <c r="B75" t="s">
        <v>17808</v>
      </c>
      <c r="C75" t="s">
        <v>17514</v>
      </c>
      <c r="D75" t="s">
        <v>17516</v>
      </c>
      <c r="E75" t="s">
        <v>17682</v>
      </c>
      <c r="F75" t="s">
        <v>17527</v>
      </c>
      <c r="G75" t="s">
        <v>17766</v>
      </c>
      <c r="H75" t="s">
        <v>17772</v>
      </c>
      <c r="I75" t="s">
        <v>17809</v>
      </c>
      <c r="M75" t="str" cm="1">
        <f t="array" ref="M75">LOOKUP(2,1/(C75:L75&lt;&gt;""),C75:L75)</f>
        <v>non-cage housing system</v>
      </c>
      <c r="O75" t="s">
        <v>17810</v>
      </c>
      <c r="R75" t="s">
        <v>17794</v>
      </c>
      <c r="V75" s="204"/>
      <c r="AA75" s="204"/>
      <c r="AB75" s="204"/>
      <c r="AC75"/>
      <c r="AD75"/>
      <c r="AE75"/>
      <c r="AF75"/>
      <c r="AG75" t="str">
        <f>IFERROR(IF(COUNTIF(C75:L75,"Feed Ingredient")&gt;0,INDEX(ani_diet!T:T,MATCH(M75,ani_diet!D:D,0)),""),"")</f>
        <v/>
      </c>
      <c r="AH75" s="60" t="b">
        <f>IF(IFERROR(IF(MATCH("Feed Ingredient", AOM[[#This Row],[L1]:[L10]],0)&gt;0, TRUE, FALSE), FALSE)=TRUE,IFERROR(VLOOKUP(M75, ani_diet!C:C, 1, FALSE), "No Match"),FALSE)</f>
        <v>0</v>
      </c>
      <c r="AL75" t="str">
        <f>IFERROR(IF(COUNTIF(C75:L75,"Feed Ingredient")&gt;0,INDEX(ani_diet!T:T,MATCH(M75,ani_diet!D:D,0)),""),"")</f>
        <v/>
      </c>
    </row>
    <row r="76" spans="1:38">
      <c r="A76" t="str">
        <f>_xlfn.TEXTJOIN("/",TRUE,AOM[[#This Row],[L1]:[L10]])</f>
        <v xml:space="preserve">Farming System/livestock system/terrestrial system/living environment/rearing or housing system/migratory herding system </v>
      </c>
      <c r="B76" t="s">
        <v>17811</v>
      </c>
      <c r="C76" t="s">
        <v>17514</v>
      </c>
      <c r="D76" t="s">
        <v>17516</v>
      </c>
      <c r="E76" t="s">
        <v>17682</v>
      </c>
      <c r="F76" t="s">
        <v>17527</v>
      </c>
      <c r="G76" t="s">
        <v>17766</v>
      </c>
      <c r="H76" t="s">
        <v>17812</v>
      </c>
      <c r="I76" t="s">
        <v>8288</v>
      </c>
      <c r="J76" t="s">
        <v>8288</v>
      </c>
      <c r="K76" t="s">
        <v>8288</v>
      </c>
      <c r="M76" t="str" cm="1">
        <f t="array" ref="M76">LOOKUP(2,1/(C76:L76&lt;&gt;""),C76:L76)</f>
        <v xml:space="preserve">migratory herding system </v>
      </c>
      <c r="N76" t="s">
        <v>8288</v>
      </c>
      <c r="O76" t="s">
        <v>17813</v>
      </c>
      <c r="P76" t="s">
        <v>8288</v>
      </c>
      <c r="Q76" t="s">
        <v>8288</v>
      </c>
      <c r="R76" t="s">
        <v>17814</v>
      </c>
      <c r="S76" t="s">
        <v>8288</v>
      </c>
      <c r="T76" t="s">
        <v>8288</v>
      </c>
      <c r="U76" t="s">
        <v>8288</v>
      </c>
      <c r="V76" s="204" t="s">
        <v>8288</v>
      </c>
      <c r="W76" t="s">
        <v>8288</v>
      </c>
      <c r="X76" t="s">
        <v>8288</v>
      </c>
      <c r="Y76" t="s">
        <v>8288</v>
      </c>
      <c r="Z76" t="s">
        <v>8288</v>
      </c>
      <c r="AA76" s="204" t="s">
        <v>8288</v>
      </c>
      <c r="AB76" s="204" t="s">
        <v>8288</v>
      </c>
      <c r="AC76"/>
      <c r="AD76"/>
      <c r="AE76"/>
      <c r="AF76"/>
      <c r="AG76" t="str">
        <f>IFERROR(IF(COUNTIF(C76:L76,"Feed Ingredient")&gt;0,INDEX(ani_diet!T:T,MATCH(M76,ani_diet!D:D,0)),""),"")</f>
        <v/>
      </c>
      <c r="AH76" s="60" t="b">
        <f>IF(IFERROR(IF(MATCH("Feed Ingredient", AOM[[#This Row],[L1]:[L10]],0)&gt;0, TRUE, FALSE), FALSE)=TRUE,IFERROR(VLOOKUP(M76, ani_diet!C:C, 1, FALSE), "No Match"),FALSE)</f>
        <v>0</v>
      </c>
      <c r="AL76" t="str">
        <f>IFERROR(IF(COUNTIF(C76:L76,"Feed Ingredient")&gt;0,INDEX(ani_diet!T:T,MATCH(M76,ani_diet!D:D,0)),""),"")</f>
        <v/>
      </c>
    </row>
    <row r="77" spans="1:38">
      <c r="A77" t="str">
        <f>_xlfn.TEXTJOIN("/",TRUE,AOM[[#This Row],[L1]:[L10]])</f>
        <v>Farming System/livestock system/terrestrial system/living environment/rearing or housing system/migratory herding system /pastoral nomadism system</v>
      </c>
      <c r="B77" t="s">
        <v>17815</v>
      </c>
      <c r="C77" t="s">
        <v>17514</v>
      </c>
      <c r="D77" t="s">
        <v>17516</v>
      </c>
      <c r="E77" t="s">
        <v>17682</v>
      </c>
      <c r="F77" t="s">
        <v>17527</v>
      </c>
      <c r="G77" t="s">
        <v>17766</v>
      </c>
      <c r="H77" t="s">
        <v>17812</v>
      </c>
      <c r="I77" t="s">
        <v>17816</v>
      </c>
      <c r="J77" t="s">
        <v>8288</v>
      </c>
      <c r="K77" t="s">
        <v>8288</v>
      </c>
      <c r="M77" t="str" cm="1">
        <f t="array" ref="M77">LOOKUP(2,1/(C77:L77&lt;&gt;""),C77:L77)</f>
        <v>pastoral nomadism system</v>
      </c>
      <c r="N77" t="s">
        <v>8288</v>
      </c>
      <c r="O77" t="s">
        <v>17817</v>
      </c>
      <c r="P77" t="s">
        <v>8288</v>
      </c>
      <c r="Q77" t="s">
        <v>8288</v>
      </c>
      <c r="R77" t="s">
        <v>17818</v>
      </c>
      <c r="S77" t="s">
        <v>8288</v>
      </c>
      <c r="T77" t="s">
        <v>8288</v>
      </c>
      <c r="U77" t="s">
        <v>8288</v>
      </c>
      <c r="V77" s="204" t="s">
        <v>8288</v>
      </c>
      <c r="W77" t="s">
        <v>8288</v>
      </c>
      <c r="X77" t="s">
        <v>8288</v>
      </c>
      <c r="Y77" t="s">
        <v>8288</v>
      </c>
      <c r="Z77" t="s">
        <v>8288</v>
      </c>
      <c r="AA77" s="204" t="s">
        <v>8288</v>
      </c>
      <c r="AB77" s="204" t="s">
        <v>8288</v>
      </c>
      <c r="AC77"/>
      <c r="AD77"/>
      <c r="AE77"/>
      <c r="AF77"/>
      <c r="AG77" t="str">
        <f>IFERROR(IF(COUNTIF(C77:L77,"Feed Ingredient")&gt;0,INDEX(ani_diet!T:T,MATCH(M77,ani_diet!D:D,0)),""),"")</f>
        <v/>
      </c>
      <c r="AH77" s="60" t="b">
        <f>IF(IFERROR(IF(MATCH("Feed Ingredient", AOM[[#This Row],[L1]:[L10]],0)&gt;0, TRUE, FALSE), FALSE)=TRUE,IFERROR(VLOOKUP(M77, ani_diet!C:C, 1, FALSE), "No Match"),FALSE)</f>
        <v>0</v>
      </c>
      <c r="AL77" t="str">
        <f>IFERROR(IF(COUNTIF(C77:L77,"Feed Ingredient")&gt;0,INDEX(ani_diet!T:T,MATCH(M77,ani_diet!D:D,0)),""),"")</f>
        <v/>
      </c>
    </row>
    <row r="78" spans="1:38">
      <c r="A78" t="str">
        <f>_xlfn.TEXTJOIN("/",TRUE,AOM[[#This Row],[L1]:[L10]])</f>
        <v>Farming System/livestock system/terrestrial system/living environment/rearing or housing system/migratory herding system /pastoralism system</v>
      </c>
      <c r="B78" t="s">
        <v>17819</v>
      </c>
      <c r="C78" t="s">
        <v>17514</v>
      </c>
      <c r="D78" t="s">
        <v>17516</v>
      </c>
      <c r="E78" t="s">
        <v>17682</v>
      </c>
      <c r="F78" t="s">
        <v>17527</v>
      </c>
      <c r="G78" t="s">
        <v>17766</v>
      </c>
      <c r="H78" t="s">
        <v>17812</v>
      </c>
      <c r="I78" t="s">
        <v>17820</v>
      </c>
      <c r="J78" t="s">
        <v>8288</v>
      </c>
      <c r="K78" t="s">
        <v>8288</v>
      </c>
      <c r="M78" t="str" cm="1">
        <f t="array" ref="M78">LOOKUP(2,1/(C78:L78&lt;&gt;""),C78:L78)</f>
        <v>pastoralism system</v>
      </c>
      <c r="N78" t="s">
        <v>8288</v>
      </c>
      <c r="O78" t="s">
        <v>17821</v>
      </c>
      <c r="P78" t="s">
        <v>8288</v>
      </c>
      <c r="Q78" t="s">
        <v>8288</v>
      </c>
      <c r="R78" t="s">
        <v>17822</v>
      </c>
      <c r="S78" t="s">
        <v>8288</v>
      </c>
      <c r="T78" t="s">
        <v>8288</v>
      </c>
      <c r="U78" t="s">
        <v>8288</v>
      </c>
      <c r="V78" s="204" t="s">
        <v>8288</v>
      </c>
      <c r="W78" t="s">
        <v>8288</v>
      </c>
      <c r="X78" t="s">
        <v>8288</v>
      </c>
      <c r="Y78" t="s">
        <v>8288</v>
      </c>
      <c r="Z78" t="s">
        <v>8288</v>
      </c>
      <c r="AA78" s="204" t="s">
        <v>8288</v>
      </c>
      <c r="AB78" s="204" t="s">
        <v>8288</v>
      </c>
      <c r="AC78"/>
      <c r="AD78"/>
      <c r="AE78"/>
      <c r="AF78"/>
      <c r="AG78" t="str">
        <f>IFERROR(IF(COUNTIF(C78:L78,"Feed Ingredient")&gt;0,INDEX(ani_diet!T:T,MATCH(M78,ani_diet!D:D,0)),""),"")</f>
        <v/>
      </c>
      <c r="AH78" s="60" t="b">
        <f>IF(IFERROR(IF(MATCH("Feed Ingredient", AOM[[#This Row],[L1]:[L10]],0)&gt;0, TRUE, FALSE), FALSE)=TRUE,IFERROR(VLOOKUP(M78, ani_diet!C:C, 1, FALSE), "No Match"),FALSE)</f>
        <v>0</v>
      </c>
      <c r="AL78" t="str">
        <f>IFERROR(IF(COUNTIF(C78:L78,"Feed Ingredient")&gt;0,INDEX(ani_diet!T:T,MATCH(M78,ani_diet!D:D,0)),""),"")</f>
        <v/>
      </c>
    </row>
    <row r="79" spans="1:38">
      <c r="A79" t="str">
        <f>_xlfn.TEXTJOIN("/",TRUE,AOM[[#This Row],[L1]:[L10]])</f>
        <v>Farming System/livestock system/terrestrial system/living environment/rearing or housing system/mixed indoor-outdoor</v>
      </c>
      <c r="B79" t="s">
        <v>17823</v>
      </c>
      <c r="C79" t="s">
        <v>17514</v>
      </c>
      <c r="D79" t="s">
        <v>17516</v>
      </c>
      <c r="E79" t="s">
        <v>17682</v>
      </c>
      <c r="F79" t="s">
        <v>17527</v>
      </c>
      <c r="G79" t="s">
        <v>17766</v>
      </c>
      <c r="H79" t="s">
        <v>17824</v>
      </c>
      <c r="I79" t="s">
        <v>8288</v>
      </c>
      <c r="J79" t="s">
        <v>8288</v>
      </c>
      <c r="K79" t="s">
        <v>8288</v>
      </c>
      <c r="M79" t="str" cm="1">
        <f t="array" ref="M79">LOOKUP(2,1/(C79:L79&lt;&gt;""),C79:L79)</f>
        <v>mixed indoor-outdoor</v>
      </c>
      <c r="N79" t="s">
        <v>8288</v>
      </c>
      <c r="O79" t="s">
        <v>17825</v>
      </c>
      <c r="P79" t="s">
        <v>8288</v>
      </c>
      <c r="Q79" t="s">
        <v>8288</v>
      </c>
      <c r="R79" t="s">
        <v>17826</v>
      </c>
      <c r="S79" t="s">
        <v>8288</v>
      </c>
      <c r="T79" t="s">
        <v>8288</v>
      </c>
      <c r="U79" t="s">
        <v>8288</v>
      </c>
      <c r="V79" s="204" t="s">
        <v>8288</v>
      </c>
      <c r="W79" t="s">
        <v>8288</v>
      </c>
      <c r="X79" t="s">
        <v>8288</v>
      </c>
      <c r="Y79" t="s">
        <v>8288</v>
      </c>
      <c r="Z79" t="s">
        <v>8288</v>
      </c>
      <c r="AA79" s="204" t="s">
        <v>8288</v>
      </c>
      <c r="AB79" s="204" t="s">
        <v>8288</v>
      </c>
      <c r="AC79"/>
      <c r="AD79"/>
      <c r="AE79"/>
      <c r="AF79"/>
      <c r="AG79" t="str">
        <f>IFERROR(IF(COUNTIF(C79:L79,"Feed Ingredient")&gt;0,INDEX(ani_diet!T:T,MATCH(M79,ani_diet!D:D,0)),""),"")</f>
        <v/>
      </c>
      <c r="AH79" s="60" t="b">
        <f>IF(IFERROR(IF(MATCH("Feed Ingredient", AOM[[#This Row],[L1]:[L10]],0)&gt;0, TRUE, FALSE), FALSE)=TRUE,IFERROR(VLOOKUP(M79, ani_diet!C:C, 1, FALSE), "No Match"),FALSE)</f>
        <v>0</v>
      </c>
      <c r="AL79" t="str">
        <f>IFERROR(IF(COUNTIF(C79:L79,"Feed Ingredient")&gt;0,INDEX(ani_diet!T:T,MATCH(M79,ani_diet!D:D,0)),""),"")</f>
        <v/>
      </c>
    </row>
    <row r="80" spans="1:38">
      <c r="A80" t="str">
        <f>_xlfn.TEXTJOIN("/",TRUE,AOM[[#This Row],[L1]:[L10]])</f>
        <v>Farming System/livestock system/terrestrial system/living environment/rearing or housing system/mixed indoor-outdoor/semi-roofed yard</v>
      </c>
      <c r="B80" t="s">
        <v>17827</v>
      </c>
      <c r="C80" t="s">
        <v>17514</v>
      </c>
      <c r="D80" t="s">
        <v>17516</v>
      </c>
      <c r="E80" t="s">
        <v>17682</v>
      </c>
      <c r="F80" t="s">
        <v>17527</v>
      </c>
      <c r="G80" t="s">
        <v>17766</v>
      </c>
      <c r="H80" t="s">
        <v>17824</v>
      </c>
      <c r="I80" t="s">
        <v>17828</v>
      </c>
      <c r="M80" t="str" cm="1">
        <f t="array" ref="M80">LOOKUP(2,1/(C80:L80&lt;&gt;""),C80:L80)</f>
        <v>semi-roofed yard</v>
      </c>
      <c r="V80" s="204"/>
      <c r="AA80" s="204"/>
      <c r="AB80" s="204"/>
      <c r="AC80"/>
      <c r="AD80"/>
      <c r="AE80"/>
      <c r="AF80"/>
      <c r="AG80" t="str">
        <f>IFERROR(IF(COUNTIF(C80:L80,"Feed Ingredient")&gt;0,INDEX(ani_diet!T:T,MATCH(M80,ani_diet!D:D,0)),""),"")</f>
        <v/>
      </c>
      <c r="AH80" s="60" t="b">
        <f>IF(IFERROR(IF(MATCH("Feed Ingredient", AOM[[#This Row],[L1]:[L10]],0)&gt;0, TRUE, FALSE), FALSE)=TRUE,IFERROR(VLOOKUP(M80, ani_diet!C:C, 1, FALSE), "No Match"),FALSE)</f>
        <v>0</v>
      </c>
      <c r="AL80" t="str">
        <f>IFERROR(IF(COUNTIF(C80:L80,"Feed Ingredient")&gt;0,INDEX(ani_diet!T:T,MATCH(M80,ani_diet!D:D,0)),""),"")</f>
        <v/>
      </c>
    </row>
    <row r="81" spans="1:38">
      <c r="A81" t="str">
        <f>_xlfn.TEXTJOIN("/",TRUE,AOM[[#This Row],[L1]:[L10]])</f>
        <v>Farming System/livestock system/terrestrial system/living environment/rearing or housing system/open-front housing system</v>
      </c>
      <c r="B81" t="s">
        <v>17829</v>
      </c>
      <c r="C81" t="s">
        <v>17514</v>
      </c>
      <c r="D81" t="s">
        <v>17516</v>
      </c>
      <c r="E81" t="s">
        <v>17682</v>
      </c>
      <c r="F81" t="s">
        <v>17527</v>
      </c>
      <c r="G81" t="s">
        <v>17766</v>
      </c>
      <c r="H81" t="s">
        <v>17830</v>
      </c>
      <c r="I81" t="s">
        <v>8288</v>
      </c>
      <c r="J81" t="s">
        <v>8288</v>
      </c>
      <c r="K81" t="s">
        <v>8288</v>
      </c>
      <c r="M81" t="str" cm="1">
        <f t="array" ref="M81">LOOKUP(2,1/(C81:L81&lt;&gt;""),C81:L81)</f>
        <v>open-front housing system</v>
      </c>
      <c r="N81" t="s">
        <v>8288</v>
      </c>
      <c r="O81" t="s">
        <v>17831</v>
      </c>
      <c r="P81" t="s">
        <v>8288</v>
      </c>
      <c r="Q81" t="s">
        <v>8288</v>
      </c>
      <c r="R81" t="s">
        <v>17832</v>
      </c>
      <c r="S81" t="s">
        <v>8288</v>
      </c>
      <c r="T81" t="s">
        <v>8288</v>
      </c>
      <c r="U81" t="s">
        <v>8288</v>
      </c>
      <c r="V81" s="204" t="s">
        <v>8288</v>
      </c>
      <c r="W81" t="s">
        <v>8288</v>
      </c>
      <c r="X81" t="s">
        <v>8288</v>
      </c>
      <c r="Y81" t="s">
        <v>8288</v>
      </c>
      <c r="Z81" t="s">
        <v>8288</v>
      </c>
      <c r="AA81" s="204" t="s">
        <v>8288</v>
      </c>
      <c r="AB81" s="204" t="s">
        <v>8288</v>
      </c>
      <c r="AC81"/>
      <c r="AD81"/>
      <c r="AE81"/>
      <c r="AF81"/>
      <c r="AG81" t="str">
        <f>IFERROR(IF(COUNTIF(C81:L81,"Feed Ingredient")&gt;0,INDEX(ani_diet!T:T,MATCH(M81,ani_diet!D:D,0)),""),"")</f>
        <v/>
      </c>
      <c r="AH81" s="60" t="b">
        <f>IF(IFERROR(IF(MATCH("Feed Ingredient", AOM[[#This Row],[L1]:[L10]],0)&gt;0, TRUE, FALSE), FALSE)=TRUE,IFERROR(VLOOKUP(M81, ani_diet!C:C, 1, FALSE), "No Match"),FALSE)</f>
        <v>0</v>
      </c>
      <c r="AL81" t="str">
        <f>IFERROR(IF(COUNTIF(C81:L81,"Feed Ingredient")&gt;0,INDEX(ani_diet!T:T,MATCH(M81,ani_diet!D:D,0)),""),"")</f>
        <v/>
      </c>
    </row>
    <row r="82" spans="1:38">
      <c r="A82" t="str">
        <f>_xlfn.TEXTJOIN("/",TRUE,AOM[[#This Row],[L1]:[L10]])</f>
        <v>Farming System/livestock system/terrestrial system/living environment/rearing or housing system/outdoor rearing system</v>
      </c>
      <c r="B82" t="s">
        <v>17833</v>
      </c>
      <c r="C82" t="s">
        <v>17514</v>
      </c>
      <c r="D82" t="s">
        <v>17516</v>
      </c>
      <c r="E82" t="s">
        <v>17682</v>
      </c>
      <c r="F82" t="s">
        <v>17527</v>
      </c>
      <c r="G82" t="s">
        <v>17766</v>
      </c>
      <c r="H82" t="s">
        <v>17834</v>
      </c>
      <c r="I82" t="s">
        <v>8288</v>
      </c>
      <c r="J82" t="s">
        <v>8288</v>
      </c>
      <c r="K82" t="s">
        <v>8288</v>
      </c>
      <c r="M82" t="str" cm="1">
        <f t="array" ref="M82">LOOKUP(2,1/(C82:L82&lt;&gt;""),C82:L82)</f>
        <v>outdoor rearing system</v>
      </c>
      <c r="N82" t="s">
        <v>8288</v>
      </c>
      <c r="O82" t="s">
        <v>17835</v>
      </c>
      <c r="P82" t="s">
        <v>8288</v>
      </c>
      <c r="Q82" t="s">
        <v>8288</v>
      </c>
      <c r="R82" t="s">
        <v>17836</v>
      </c>
      <c r="S82" t="s">
        <v>8288</v>
      </c>
      <c r="T82" t="s">
        <v>8288</v>
      </c>
      <c r="U82" t="s">
        <v>8288</v>
      </c>
      <c r="V82" s="204" t="s">
        <v>8288</v>
      </c>
      <c r="W82" t="s">
        <v>8288</v>
      </c>
      <c r="X82" t="s">
        <v>8288</v>
      </c>
      <c r="Y82" t="s">
        <v>8288</v>
      </c>
      <c r="Z82" t="s">
        <v>8288</v>
      </c>
      <c r="AA82" s="204" t="s">
        <v>8288</v>
      </c>
      <c r="AB82" s="204" t="s">
        <v>8288</v>
      </c>
      <c r="AC82"/>
      <c r="AD82"/>
      <c r="AE82"/>
      <c r="AF82"/>
      <c r="AG82" t="str">
        <f>IFERROR(IF(COUNTIF(C82:L82,"Feed Ingredient")&gt;0,INDEX(ani_diet!T:T,MATCH(M82,ani_diet!D:D,0)),""),"")</f>
        <v/>
      </c>
      <c r="AH82" s="60" t="b">
        <f>IF(IFERROR(IF(MATCH("Feed Ingredient", AOM[[#This Row],[L1]:[L10]],0)&gt;0, TRUE, FALSE), FALSE)=TRUE,IFERROR(VLOOKUP(M82, ani_diet!C:C, 1, FALSE), "No Match"),FALSE)</f>
        <v>0</v>
      </c>
      <c r="AL82" t="str">
        <f>IFERROR(IF(COUNTIF(C82:L82,"Feed Ingredient")&gt;0,INDEX(ani_diet!T:T,MATCH(M82,ani_diet!D:D,0)),""),"")</f>
        <v/>
      </c>
    </row>
    <row r="83" spans="1:38">
      <c r="A83" t="str">
        <f>_xlfn.TEXTJOIN("/",TRUE,AOM[[#This Row],[L1]:[L10]])</f>
        <v>Farming System/livestock system/terrestrial system/living environment/rearing or housing system/outdoor rearing system/feedlot system</v>
      </c>
      <c r="B83" t="s">
        <v>17837</v>
      </c>
      <c r="C83" t="s">
        <v>17514</v>
      </c>
      <c r="D83" t="s">
        <v>17516</v>
      </c>
      <c r="E83" t="s">
        <v>17682</v>
      </c>
      <c r="F83" t="s">
        <v>17527</v>
      </c>
      <c r="G83" t="s">
        <v>17766</v>
      </c>
      <c r="H83" t="s">
        <v>17834</v>
      </c>
      <c r="I83" t="s">
        <v>17838</v>
      </c>
      <c r="J83" t="s">
        <v>8288</v>
      </c>
      <c r="K83" t="s">
        <v>8288</v>
      </c>
      <c r="M83" t="str" cm="1">
        <f t="array" ref="M83">LOOKUP(2,1/(C83:L83&lt;&gt;""),C83:L83)</f>
        <v>feedlot system</v>
      </c>
      <c r="N83" t="s">
        <v>17839</v>
      </c>
      <c r="O83" t="s">
        <v>17840</v>
      </c>
      <c r="P83" t="s">
        <v>8288</v>
      </c>
      <c r="Q83" t="s">
        <v>8288</v>
      </c>
      <c r="R83" t="s">
        <v>17841</v>
      </c>
      <c r="S83" t="s">
        <v>8288</v>
      </c>
      <c r="T83" t="s">
        <v>8288</v>
      </c>
      <c r="U83" t="s">
        <v>8288</v>
      </c>
      <c r="V83" s="204" t="s">
        <v>8288</v>
      </c>
      <c r="W83" t="s">
        <v>8288</v>
      </c>
      <c r="X83" t="s">
        <v>8288</v>
      </c>
      <c r="Y83" t="s">
        <v>8288</v>
      </c>
      <c r="Z83" t="s">
        <v>8288</v>
      </c>
      <c r="AA83" s="204" t="s">
        <v>8288</v>
      </c>
      <c r="AB83" s="204" t="s">
        <v>8288</v>
      </c>
      <c r="AC83"/>
      <c r="AD83"/>
      <c r="AE83"/>
      <c r="AF83"/>
      <c r="AG83" t="str">
        <f>IFERROR(IF(COUNTIF(C83:L83,"Feed Ingredient")&gt;0,INDEX(ani_diet!T:T,MATCH(M83,ani_diet!D:D,0)),""),"")</f>
        <v/>
      </c>
      <c r="AH83" s="60" t="b">
        <f>IF(IFERROR(IF(MATCH("Feed Ingredient", AOM[[#This Row],[L1]:[L10]],0)&gt;0, TRUE, FALSE), FALSE)=TRUE,IFERROR(VLOOKUP(M83, ani_diet!C:C, 1, FALSE), "No Match"),FALSE)</f>
        <v>0</v>
      </c>
      <c r="AL83" t="str">
        <f>IFERROR(IF(COUNTIF(C83:L83,"Feed Ingredient")&gt;0,INDEX(ani_diet!T:T,MATCH(M83,ani_diet!D:D,0)),""),"")</f>
        <v/>
      </c>
    </row>
    <row r="84" spans="1:38">
      <c r="A84" t="str">
        <f>_xlfn.TEXTJOIN("/",TRUE,AOM[[#This Row],[L1]:[L10]])</f>
        <v>Farming System/livestock system/terrestrial system/living environment/rearing or housing system/Unspecified</v>
      </c>
      <c r="B84" t="s">
        <v>17842</v>
      </c>
      <c r="C84" t="s">
        <v>17514</v>
      </c>
      <c r="D84" t="s">
        <v>17516</v>
      </c>
      <c r="E84" t="s">
        <v>17682</v>
      </c>
      <c r="F84" t="s">
        <v>17527</v>
      </c>
      <c r="G84" t="s">
        <v>17766</v>
      </c>
      <c r="H84" t="s">
        <v>2659</v>
      </c>
      <c r="M84" t="str" cm="1">
        <f t="array" ref="M84">LOOKUP(2,1/(C84:L84&lt;&gt;""),C84:L84)</f>
        <v>Unspecified</v>
      </c>
      <c r="V84" s="204"/>
      <c r="AA84" s="204"/>
      <c r="AB84" s="204"/>
      <c r="AC84"/>
      <c r="AD84"/>
      <c r="AE84"/>
      <c r="AF84"/>
      <c r="AG84" t="str">
        <f>IFERROR(IF(COUNTIF(C84:L84,"Feed Ingredient")&gt;0,INDEX(ani_diet!T:T,MATCH(M84,ani_diet!D:D,0)),""),"")</f>
        <v/>
      </c>
      <c r="AH84" s="60" t="b">
        <f>IF(IFERROR(IF(MATCH("Feed Ingredient", AOM[[#This Row],[L1]:[L10]],0)&gt;0, TRUE, FALSE), FALSE)=TRUE,IFERROR(VLOOKUP(M84, ani_diet!C:C, 1, FALSE), "No Match"),FALSE)</f>
        <v>0</v>
      </c>
      <c r="AL84" t="str">
        <f>IFERROR(IF(COUNTIF(C84:L84,"Feed Ingredient")&gt;0,INDEX(ani_diet!T:T,MATCH(M84,ani_diet!D:D,0)),""),"")</f>
        <v/>
      </c>
    </row>
    <row r="85" spans="1:38">
      <c r="A85" t="str">
        <f>_xlfn.TEXTJOIN("/",TRUE,AOM[[#This Row],[L1]:[L10]])</f>
        <v>Farming System/livestock system/terrestrial system/living environment/rearing or housing system</v>
      </c>
      <c r="B85" t="s">
        <v>17843</v>
      </c>
      <c r="C85" t="s">
        <v>17514</v>
      </c>
      <c r="D85" t="s">
        <v>17516</v>
      </c>
      <c r="E85" t="s">
        <v>17682</v>
      </c>
      <c r="F85" t="s">
        <v>17527</v>
      </c>
      <c r="G85" t="s">
        <v>17766</v>
      </c>
      <c r="M85" t="str" cm="1">
        <f t="array" ref="M85">LOOKUP(2,1/(C85:L85&lt;&gt;""),C85:L85)</f>
        <v>rearing or housing system</v>
      </c>
      <c r="V85" s="204"/>
      <c r="AA85" s="204"/>
      <c r="AB85" s="204"/>
      <c r="AC85"/>
      <c r="AD85"/>
      <c r="AE85"/>
      <c r="AF85"/>
      <c r="AG85" t="str">
        <f>IFERROR(IF(COUNTIF(C85:L85,"Feed Ingredient")&gt;0,INDEX(ani_diet!T:T,MATCH(M85,ani_diet!D:D,0)),""),"")</f>
        <v/>
      </c>
      <c r="AH85" s="60" t="b">
        <f>IF(IFERROR(IF(MATCH("Feed Ingredient", AOM[[#This Row],[L1]:[L10]],0)&gt;0, TRUE, FALSE), FALSE)=TRUE,IFERROR(VLOOKUP(M85, ani_diet!C:C, 1, FALSE), "No Match"),FALSE)</f>
        <v>0</v>
      </c>
      <c r="AL85" t="str">
        <f>IFERROR(IF(COUNTIF(C85:L85,"Feed Ingredient")&gt;0,INDEX(ani_diet!T:T,MATCH(M85,ani_diet!D:D,0)),""),"")</f>
        <v/>
      </c>
    </row>
    <row r="86" spans="1:38">
      <c r="A86" t="str">
        <f>_xlfn.TEXTJOIN("/",TRUE,AOM[[#This Row],[L1]:[L10]])</f>
        <v>Farming System/livestock system/terrestrial system/production orientation</v>
      </c>
      <c r="B86" t="s">
        <v>17844</v>
      </c>
      <c r="C86" t="s">
        <v>17514</v>
      </c>
      <c r="D86" t="s">
        <v>17516</v>
      </c>
      <c r="E86" t="s">
        <v>17682</v>
      </c>
      <c r="F86" t="s">
        <v>17519</v>
      </c>
      <c r="G86" t="s">
        <v>8288</v>
      </c>
      <c r="H86" t="s">
        <v>8288</v>
      </c>
      <c r="I86" t="s">
        <v>8288</v>
      </c>
      <c r="J86" t="s">
        <v>8288</v>
      </c>
      <c r="K86" t="s">
        <v>8288</v>
      </c>
      <c r="M86" t="str" cm="1">
        <f t="array" ref="M86">LOOKUP(2,1/(C86:L86&lt;&gt;""),C86:L86)</f>
        <v>production orientation</v>
      </c>
      <c r="N86" t="s">
        <v>8288</v>
      </c>
      <c r="O86" t="s">
        <v>8288</v>
      </c>
      <c r="P86" t="s">
        <v>8288</v>
      </c>
      <c r="Q86" t="s">
        <v>8288</v>
      </c>
      <c r="R86" t="s">
        <v>8288</v>
      </c>
      <c r="S86" t="s">
        <v>8288</v>
      </c>
      <c r="T86" t="s">
        <v>8288</v>
      </c>
      <c r="U86" t="s">
        <v>8288</v>
      </c>
      <c r="V86" s="204" t="s">
        <v>8288</v>
      </c>
      <c r="W86" t="s">
        <v>8288</v>
      </c>
      <c r="X86" t="s">
        <v>8288</v>
      </c>
      <c r="Y86" t="s">
        <v>8288</v>
      </c>
      <c r="Z86" t="s">
        <v>8288</v>
      </c>
      <c r="AA86" s="204" t="s">
        <v>8288</v>
      </c>
      <c r="AB86" s="204" t="s">
        <v>8288</v>
      </c>
      <c r="AC86"/>
      <c r="AD86"/>
      <c r="AE86"/>
      <c r="AF86"/>
      <c r="AG86" t="str">
        <f>IFERROR(IF(COUNTIF(C86:L86,"Feed Ingredient")&gt;0,INDEX(ani_diet!T:T,MATCH(M86,ani_diet!D:D,0)),""),"")</f>
        <v/>
      </c>
      <c r="AH86" s="60" t="b">
        <f>IF(IFERROR(IF(MATCH("Feed Ingredient", AOM[[#This Row],[L1]:[L10]],0)&gt;0, TRUE, FALSE), FALSE)=TRUE,IFERROR(VLOOKUP(M86, ani_diet!C:C, 1, FALSE), "No Match"),FALSE)</f>
        <v>0</v>
      </c>
      <c r="AL86" t="str">
        <f>IFERROR(IF(COUNTIF(C86:L86,"Feed Ingredient")&gt;0,INDEX(ani_diet!T:T,MATCH(M86,ani_diet!D:D,0)),""),"")</f>
        <v/>
      </c>
    </row>
    <row r="87" spans="1:38">
      <c r="A87" t="str">
        <f>_xlfn.TEXTJOIN("/",TRUE,AOM[[#This Row],[L1]:[L10]])</f>
        <v>Farming System/livestock system/terrestrial system/production orientation/egg production rearing system</v>
      </c>
      <c r="B87" t="s">
        <v>17845</v>
      </c>
      <c r="C87" t="s">
        <v>17514</v>
      </c>
      <c r="D87" t="s">
        <v>17516</v>
      </c>
      <c r="E87" t="s">
        <v>17682</v>
      </c>
      <c r="F87" t="s">
        <v>17519</v>
      </c>
      <c r="G87" t="s">
        <v>17846</v>
      </c>
      <c r="H87" t="s">
        <v>8288</v>
      </c>
      <c r="I87" t="s">
        <v>8288</v>
      </c>
      <c r="J87" t="s">
        <v>8288</v>
      </c>
      <c r="K87" t="s">
        <v>8288</v>
      </c>
      <c r="M87" t="str" cm="1">
        <f t="array" ref="M87">LOOKUP(2,1/(C87:L87&lt;&gt;""),C87:L87)</f>
        <v>egg production rearing system</v>
      </c>
      <c r="N87" t="s">
        <v>8288</v>
      </c>
      <c r="O87" t="s">
        <v>17566</v>
      </c>
      <c r="P87" t="s">
        <v>8288</v>
      </c>
      <c r="Q87" t="s">
        <v>8288</v>
      </c>
      <c r="R87" t="s">
        <v>17567</v>
      </c>
      <c r="S87" t="s">
        <v>8288</v>
      </c>
      <c r="T87" t="s">
        <v>8288</v>
      </c>
      <c r="U87" t="s">
        <v>8288</v>
      </c>
      <c r="V87" s="204" t="s">
        <v>8288</v>
      </c>
      <c r="W87" t="s">
        <v>8288</v>
      </c>
      <c r="X87" t="s">
        <v>8288</v>
      </c>
      <c r="Y87" t="s">
        <v>8288</v>
      </c>
      <c r="Z87" t="s">
        <v>8288</v>
      </c>
      <c r="AA87" s="204" t="s">
        <v>8288</v>
      </c>
      <c r="AB87" s="204" t="s">
        <v>8288</v>
      </c>
      <c r="AC87"/>
      <c r="AD87"/>
      <c r="AE87"/>
      <c r="AF87"/>
      <c r="AG87" t="str">
        <f>IFERROR(IF(COUNTIF(C87:L87,"Feed Ingredient")&gt;0,INDEX(ani_diet!T:T,MATCH(M87,ani_diet!D:D,0)),""),"")</f>
        <v/>
      </c>
      <c r="AH87" s="60" t="b">
        <f>IF(IFERROR(IF(MATCH("Feed Ingredient", AOM[[#This Row],[L1]:[L10]],0)&gt;0, TRUE, FALSE), FALSE)=TRUE,IFERROR(VLOOKUP(M87, ani_diet!C:C, 1, FALSE), "No Match"),FALSE)</f>
        <v>0</v>
      </c>
      <c r="AL87" t="str">
        <f>IFERROR(IF(COUNTIF(C87:L87,"Feed Ingredient")&gt;0,INDEX(ani_diet!T:T,MATCH(M87,ani_diet!D:D,0)),""),"")</f>
        <v/>
      </c>
    </row>
    <row r="88" spans="1:38">
      <c r="A88" t="str">
        <f>_xlfn.TEXTJOIN("/",TRUE,AOM[[#This Row],[L1]:[L10]])</f>
        <v>Farming System/livestock system/terrestrial system/production orientation/meat production rearing system</v>
      </c>
      <c r="B88" t="s">
        <v>17847</v>
      </c>
      <c r="C88" t="s">
        <v>17514</v>
      </c>
      <c r="D88" t="s">
        <v>17516</v>
      </c>
      <c r="E88" t="s">
        <v>17682</v>
      </c>
      <c r="F88" t="s">
        <v>17519</v>
      </c>
      <c r="G88" t="s">
        <v>17848</v>
      </c>
      <c r="H88" t="s">
        <v>8288</v>
      </c>
      <c r="I88" t="s">
        <v>8288</v>
      </c>
      <c r="J88" t="s">
        <v>8288</v>
      </c>
      <c r="K88" t="s">
        <v>8288</v>
      </c>
      <c r="M88" t="str" cm="1">
        <f t="array" ref="M88">LOOKUP(2,1/(C88:L88&lt;&gt;""),C88:L88)</f>
        <v>meat production rearing system</v>
      </c>
      <c r="N88" t="s">
        <v>8288</v>
      </c>
      <c r="O88" t="s">
        <v>17582</v>
      </c>
      <c r="P88" t="s">
        <v>8288</v>
      </c>
      <c r="Q88" t="s">
        <v>8288</v>
      </c>
      <c r="R88" t="s">
        <v>17583</v>
      </c>
      <c r="S88" t="s">
        <v>8288</v>
      </c>
      <c r="T88" t="s">
        <v>8288</v>
      </c>
      <c r="U88" t="s">
        <v>8288</v>
      </c>
      <c r="V88" s="204" t="s">
        <v>8288</v>
      </c>
      <c r="W88" t="s">
        <v>8288</v>
      </c>
      <c r="X88" t="s">
        <v>8288</v>
      </c>
      <c r="Y88" t="s">
        <v>8288</v>
      </c>
      <c r="Z88" t="s">
        <v>8288</v>
      </c>
      <c r="AA88" s="204" t="s">
        <v>8288</v>
      </c>
      <c r="AB88" s="204" t="s">
        <v>8288</v>
      </c>
      <c r="AC88"/>
      <c r="AD88"/>
      <c r="AE88"/>
      <c r="AF88"/>
      <c r="AG88" t="str">
        <f>IFERROR(IF(COUNTIF(C88:L88,"Feed Ingredient")&gt;0,INDEX(ani_diet!T:T,MATCH(M88,ani_diet!D:D,0)),""),"")</f>
        <v/>
      </c>
      <c r="AH88" s="60" t="b">
        <f>IF(IFERROR(IF(MATCH("Feed Ingredient", AOM[[#This Row],[L1]:[L10]],0)&gt;0, TRUE, FALSE), FALSE)=TRUE,IFERROR(VLOOKUP(M88, ani_diet!C:C, 1, FALSE), "No Match"),FALSE)</f>
        <v>0</v>
      </c>
      <c r="AL88" t="str">
        <f>IFERROR(IF(COUNTIF(C88:L88,"Feed Ingredient")&gt;0,INDEX(ani_diet!T:T,MATCH(M88,ani_diet!D:D,0)),""),"")</f>
        <v/>
      </c>
    </row>
    <row r="89" spans="1:38">
      <c r="A89" t="str">
        <f>_xlfn.TEXTJOIN("/",TRUE,AOM[[#This Row],[L1]:[L10]])</f>
        <v>Farming System/livestock system/terrestrial system/production orientation/milk production rearing system</v>
      </c>
      <c r="B89" t="s">
        <v>17849</v>
      </c>
      <c r="C89" t="s">
        <v>17514</v>
      </c>
      <c r="D89" t="s">
        <v>17516</v>
      </c>
      <c r="E89" t="s">
        <v>17682</v>
      </c>
      <c r="F89" t="s">
        <v>17519</v>
      </c>
      <c r="G89" t="s">
        <v>17850</v>
      </c>
      <c r="H89" t="s">
        <v>8288</v>
      </c>
      <c r="I89" t="s">
        <v>8288</v>
      </c>
      <c r="J89" t="s">
        <v>8288</v>
      </c>
      <c r="K89" t="s">
        <v>8288</v>
      </c>
      <c r="M89" t="str" cm="1">
        <f t="array" ref="M89">LOOKUP(2,1/(C89:L89&lt;&gt;""),C89:L89)</f>
        <v>milk production rearing system</v>
      </c>
      <c r="N89" t="s">
        <v>8288</v>
      </c>
      <c r="O89" t="s">
        <v>17851</v>
      </c>
      <c r="P89" t="s">
        <v>8288</v>
      </c>
      <c r="Q89" t="s">
        <v>8288</v>
      </c>
      <c r="R89" t="s">
        <v>17852</v>
      </c>
      <c r="S89" t="s">
        <v>8288</v>
      </c>
      <c r="T89" t="s">
        <v>8288</v>
      </c>
      <c r="U89" t="s">
        <v>8288</v>
      </c>
      <c r="V89" s="204" t="s">
        <v>8288</v>
      </c>
      <c r="W89" t="s">
        <v>8288</v>
      </c>
      <c r="X89" t="s">
        <v>8288</v>
      </c>
      <c r="Y89" t="s">
        <v>8288</v>
      </c>
      <c r="Z89" t="s">
        <v>8288</v>
      </c>
      <c r="AA89" s="204" t="s">
        <v>8288</v>
      </c>
      <c r="AB89" s="204" t="s">
        <v>8288</v>
      </c>
      <c r="AC89"/>
      <c r="AD89"/>
      <c r="AE89"/>
      <c r="AF89"/>
      <c r="AG89" t="str">
        <f>IFERROR(IF(COUNTIF(C89:L89,"Feed Ingredient")&gt;0,INDEX(ani_diet!T:T,MATCH(M89,ani_diet!D:D,0)),""),"")</f>
        <v/>
      </c>
      <c r="AH89" s="60" t="b">
        <f>IF(IFERROR(IF(MATCH("Feed Ingredient", AOM[[#This Row],[L1]:[L10]],0)&gt;0, TRUE, FALSE), FALSE)=TRUE,IFERROR(VLOOKUP(M89, ani_diet!C:C, 1, FALSE), "No Match"),FALSE)</f>
        <v>0</v>
      </c>
      <c r="AL89" t="str">
        <f>IFERROR(IF(COUNTIF(C89:L89,"Feed Ingredient")&gt;0,INDEX(ani_diet!T:T,MATCH(M89,ani_diet!D:D,0)),""),"")</f>
        <v/>
      </c>
    </row>
    <row r="90" spans="1:38">
      <c r="A90" t="str">
        <f>_xlfn.TEXTJOIN("/",TRUE,AOM[[#This Row],[L1]:[L10]])</f>
        <v>Farming System/livestock system/terrestrial system/production orientation/reproducers production rearing system/domesticated reproducers production rearing system</v>
      </c>
      <c r="B90" t="s">
        <v>17853</v>
      </c>
      <c r="C90" t="s">
        <v>17514</v>
      </c>
      <c r="D90" t="s">
        <v>17516</v>
      </c>
      <c r="E90" t="s">
        <v>17682</v>
      </c>
      <c r="F90" t="s">
        <v>17519</v>
      </c>
      <c r="G90" t="s">
        <v>17854</v>
      </c>
      <c r="H90" t="s">
        <v>17855</v>
      </c>
      <c r="I90" t="s">
        <v>8288</v>
      </c>
      <c r="J90" t="s">
        <v>8288</v>
      </c>
      <c r="K90" t="s">
        <v>8288</v>
      </c>
      <c r="M90" t="str" cm="1">
        <f t="array" ref="M90">LOOKUP(2,1/(C90:L90&lt;&gt;""),C90:L90)</f>
        <v>domesticated reproducers production rearing system</v>
      </c>
      <c r="N90" t="s">
        <v>17856</v>
      </c>
      <c r="O90" t="s">
        <v>17857</v>
      </c>
      <c r="P90" t="s">
        <v>8288</v>
      </c>
      <c r="Q90" t="s">
        <v>8288</v>
      </c>
      <c r="R90" t="s">
        <v>17590</v>
      </c>
      <c r="S90" t="s">
        <v>8288</v>
      </c>
      <c r="T90" t="s">
        <v>8288</v>
      </c>
      <c r="U90" t="s">
        <v>8288</v>
      </c>
      <c r="V90" s="204" t="s">
        <v>8288</v>
      </c>
      <c r="W90" t="s">
        <v>8288</v>
      </c>
      <c r="X90" t="s">
        <v>8288</v>
      </c>
      <c r="Y90" t="s">
        <v>8288</v>
      </c>
      <c r="Z90" t="s">
        <v>8288</v>
      </c>
      <c r="AA90" s="204" t="s">
        <v>8288</v>
      </c>
      <c r="AB90" s="204" t="s">
        <v>8288</v>
      </c>
      <c r="AC90"/>
      <c r="AD90"/>
      <c r="AE90"/>
      <c r="AF90"/>
      <c r="AG90" t="str">
        <f>IFERROR(IF(COUNTIF(C90:L90,"Feed Ingredient")&gt;0,INDEX(ani_diet!T:T,MATCH(M90,ani_diet!D:D,0)),""),"")</f>
        <v/>
      </c>
      <c r="AH90" s="60" t="b">
        <f>IF(IFERROR(IF(MATCH("Feed Ingredient", AOM[[#This Row],[L1]:[L10]],0)&gt;0, TRUE, FALSE), FALSE)=TRUE,IFERROR(VLOOKUP(M90, ani_diet!C:C, 1, FALSE), "No Match"),FALSE)</f>
        <v>0</v>
      </c>
      <c r="AL90" t="str">
        <f>IFERROR(IF(COUNTIF(C90:L90,"Feed Ingredient")&gt;0,INDEX(ani_diet!T:T,MATCH(M90,ani_diet!D:D,0)),""),"")</f>
        <v/>
      </c>
    </row>
    <row r="91" spans="1:38">
      <c r="A91" t="str">
        <f>_xlfn.TEXTJOIN("/",TRUE,AOM[[#This Row],[L1]:[L10]])</f>
        <v>Farming System/livestock system/terrestrial system/rearing stage</v>
      </c>
      <c r="B91" t="s">
        <v>17858</v>
      </c>
      <c r="C91" t="s">
        <v>17514</v>
      </c>
      <c r="D91" t="s">
        <v>17516</v>
      </c>
      <c r="E91" t="s">
        <v>17682</v>
      </c>
      <c r="F91" t="s">
        <v>17592</v>
      </c>
      <c r="G91" t="s">
        <v>8288</v>
      </c>
      <c r="H91" t="s">
        <v>8288</v>
      </c>
      <c r="I91" t="s">
        <v>8288</v>
      </c>
      <c r="J91" t="s">
        <v>8288</v>
      </c>
      <c r="K91" t="s">
        <v>8288</v>
      </c>
      <c r="M91" t="str" cm="1">
        <f t="array" ref="M91">LOOKUP(2,1/(C91:L91&lt;&gt;""),C91:L91)</f>
        <v>rearing stage</v>
      </c>
      <c r="N91" t="s">
        <v>8288</v>
      </c>
      <c r="O91" t="s">
        <v>8288</v>
      </c>
      <c r="P91" t="s">
        <v>8288</v>
      </c>
      <c r="Q91" t="s">
        <v>8288</v>
      </c>
      <c r="R91" t="s">
        <v>8288</v>
      </c>
      <c r="S91" t="s">
        <v>8288</v>
      </c>
      <c r="T91" t="s">
        <v>8288</v>
      </c>
      <c r="U91" t="s">
        <v>8288</v>
      </c>
      <c r="V91" s="204" t="s">
        <v>8288</v>
      </c>
      <c r="W91" t="s">
        <v>8288</v>
      </c>
      <c r="X91" t="s">
        <v>8288</v>
      </c>
      <c r="Y91" t="s">
        <v>8288</v>
      </c>
      <c r="Z91" t="s">
        <v>8288</v>
      </c>
      <c r="AA91" s="204" t="s">
        <v>8288</v>
      </c>
      <c r="AB91" s="204" t="s">
        <v>8288</v>
      </c>
      <c r="AC91"/>
      <c r="AD91"/>
      <c r="AE91"/>
      <c r="AF91"/>
      <c r="AG91" t="str">
        <f>IFERROR(IF(COUNTIF(C91:L91,"Feed Ingredient")&gt;0,INDEX(ani_diet!T:T,MATCH(M91,ani_diet!D:D,0)),""),"")</f>
        <v/>
      </c>
      <c r="AH91" s="60" t="b">
        <f>IF(IFERROR(IF(MATCH("Feed Ingredient", AOM[[#This Row],[L1]:[L10]],0)&gt;0, TRUE, FALSE), FALSE)=TRUE,IFERROR(VLOOKUP(M91, ani_diet!C:C, 1, FALSE), "No Match"),FALSE)</f>
        <v>0</v>
      </c>
      <c r="AL91" t="str">
        <f>IFERROR(IF(COUNTIF(C91:L91,"Feed Ingredient")&gt;0,INDEX(ani_diet!T:T,MATCH(M91,ani_diet!D:D,0)),""),"")</f>
        <v/>
      </c>
    </row>
    <row r="92" spans="1:38">
      <c r="A92" t="str">
        <f>_xlfn.TEXTJOIN("/",TRUE,AOM[[#This Row],[L1]:[L10]])</f>
        <v>Farming System/livestock system/terrestrial system/rearing stage/gestating</v>
      </c>
      <c r="B92" t="s">
        <v>17859</v>
      </c>
      <c r="C92" t="s">
        <v>17514</v>
      </c>
      <c r="D92" t="s">
        <v>17516</v>
      </c>
      <c r="E92" t="s">
        <v>17682</v>
      </c>
      <c r="F92" t="s">
        <v>17592</v>
      </c>
      <c r="G92" t="s">
        <v>17860</v>
      </c>
      <c r="H92" t="s">
        <v>8288</v>
      </c>
      <c r="I92" t="s">
        <v>8288</v>
      </c>
      <c r="J92" t="s">
        <v>8288</v>
      </c>
      <c r="K92" t="s">
        <v>8288</v>
      </c>
      <c r="M92" t="str" cm="1">
        <f t="array" ref="M92">LOOKUP(2,1/(C92:L92&lt;&gt;""),C92:L92)</f>
        <v>gestating</v>
      </c>
      <c r="N92" t="s">
        <v>17861</v>
      </c>
      <c r="O92" t="s">
        <v>17862</v>
      </c>
      <c r="P92" t="s">
        <v>8288</v>
      </c>
      <c r="Q92" t="s">
        <v>8288</v>
      </c>
      <c r="R92" t="s">
        <v>17863</v>
      </c>
      <c r="S92" t="s">
        <v>8288</v>
      </c>
      <c r="T92" t="s">
        <v>8288</v>
      </c>
      <c r="U92" t="s">
        <v>8288</v>
      </c>
      <c r="V92" s="204" t="s">
        <v>8288</v>
      </c>
      <c r="W92" t="s">
        <v>8288</v>
      </c>
      <c r="X92" t="s">
        <v>8288</v>
      </c>
      <c r="Y92" t="s">
        <v>8288</v>
      </c>
      <c r="Z92" t="s">
        <v>8288</v>
      </c>
      <c r="AA92" s="204" t="s">
        <v>8288</v>
      </c>
      <c r="AB92" s="204" t="s">
        <v>8288</v>
      </c>
      <c r="AC92"/>
      <c r="AD92"/>
      <c r="AE92"/>
      <c r="AF92"/>
      <c r="AG92" t="str">
        <f>IFERROR(IF(COUNTIF(C92:L92,"Feed Ingredient")&gt;0,INDEX(ani_diet!T:T,MATCH(M92,ani_diet!D:D,0)),""),"")</f>
        <v/>
      </c>
      <c r="AH92" s="60" t="b">
        <f>IF(IFERROR(IF(MATCH("Feed Ingredient", AOM[[#This Row],[L1]:[L10]],0)&gt;0, TRUE, FALSE), FALSE)=TRUE,IFERROR(VLOOKUP(M92, ani_diet!C:C, 1, FALSE), "No Match"),FALSE)</f>
        <v>0</v>
      </c>
      <c r="AL92" t="str">
        <f>IFERROR(IF(COUNTIF(C92:L92,"Feed Ingredient")&gt;0,INDEX(ani_diet!T:T,MATCH(M92,ani_diet!D:D,0)),""),"")</f>
        <v/>
      </c>
    </row>
    <row r="93" spans="1:38">
      <c r="A93" t="str">
        <f>_xlfn.TEXTJOIN("/",TRUE,AOM[[#This Row],[L1]:[L10]])</f>
        <v>Farming System/livestock system/terrestrial system/rearing stage/growing</v>
      </c>
      <c r="B93" t="s">
        <v>17864</v>
      </c>
      <c r="C93" t="s">
        <v>17514</v>
      </c>
      <c r="D93" t="s">
        <v>17516</v>
      </c>
      <c r="E93" t="s">
        <v>17682</v>
      </c>
      <c r="F93" t="s">
        <v>17592</v>
      </c>
      <c r="G93" t="s">
        <v>17601</v>
      </c>
      <c r="H93" t="s">
        <v>8288</v>
      </c>
      <c r="I93" t="s">
        <v>8288</v>
      </c>
      <c r="J93" t="s">
        <v>8288</v>
      </c>
      <c r="K93" t="s">
        <v>8288</v>
      </c>
      <c r="M93" t="str" cm="1">
        <f t="array" ref="M93">LOOKUP(2,1/(C93:L93&lt;&gt;""),C93:L93)</f>
        <v>growing</v>
      </c>
      <c r="N93" t="s">
        <v>17602</v>
      </c>
      <c r="O93" t="s">
        <v>17865</v>
      </c>
      <c r="P93" t="s">
        <v>8288</v>
      </c>
      <c r="Q93" t="s">
        <v>8288</v>
      </c>
      <c r="R93" t="s">
        <v>17604</v>
      </c>
      <c r="S93" t="s">
        <v>8288</v>
      </c>
      <c r="T93" t="s">
        <v>8288</v>
      </c>
      <c r="U93" t="s">
        <v>8288</v>
      </c>
      <c r="V93" s="204" t="s">
        <v>8288</v>
      </c>
      <c r="W93" t="s">
        <v>8288</v>
      </c>
      <c r="X93" t="s">
        <v>8288</v>
      </c>
      <c r="Y93" t="s">
        <v>8288</v>
      </c>
      <c r="Z93" t="s">
        <v>8288</v>
      </c>
      <c r="AA93" s="204" t="s">
        <v>8288</v>
      </c>
      <c r="AB93" s="204" t="s">
        <v>8288</v>
      </c>
      <c r="AC93"/>
      <c r="AD93"/>
      <c r="AE93"/>
      <c r="AF93"/>
      <c r="AG93" t="str">
        <f>IFERROR(IF(COUNTIF(C93:L93,"Feed Ingredient")&gt;0,INDEX(ani_diet!T:T,MATCH(M93,ani_diet!D:D,0)),""),"")</f>
        <v/>
      </c>
      <c r="AH93" s="60" t="b">
        <f>IF(IFERROR(IF(MATCH("Feed Ingredient", AOM[[#This Row],[L1]:[L10]],0)&gt;0, TRUE, FALSE), FALSE)=TRUE,IFERROR(VLOOKUP(M93, ani_diet!C:C, 1, FALSE), "No Match"),FALSE)</f>
        <v>0</v>
      </c>
      <c r="AL93" t="str">
        <f>IFERROR(IF(COUNTIF(C93:L93,"Feed Ingredient")&gt;0,INDEX(ani_diet!T:T,MATCH(M93,ani_diet!D:D,0)),""),"")</f>
        <v/>
      </c>
    </row>
    <row r="94" spans="1:38">
      <c r="A94" t="str">
        <f>_xlfn.TEXTJOIN("/",TRUE,AOM[[#This Row],[L1]:[L10]])</f>
        <v>Farming System/livestock system/terrestrial system/rearing stage/growing/grower-finisher</v>
      </c>
      <c r="B94" t="s">
        <v>17866</v>
      </c>
      <c r="C94" t="s">
        <v>17514</v>
      </c>
      <c r="D94" t="s">
        <v>17516</v>
      </c>
      <c r="E94" t="s">
        <v>17682</v>
      </c>
      <c r="F94" t="s">
        <v>17592</v>
      </c>
      <c r="G94" t="s">
        <v>17601</v>
      </c>
      <c r="H94" t="s">
        <v>17606</v>
      </c>
      <c r="I94" t="s">
        <v>8288</v>
      </c>
      <c r="J94" t="s">
        <v>8288</v>
      </c>
      <c r="K94" t="s">
        <v>8288</v>
      </c>
      <c r="M94" t="str" cm="1">
        <f t="array" ref="M94">LOOKUP(2,1/(C94:L94&lt;&gt;""),C94:L94)</f>
        <v>grower-finisher</v>
      </c>
      <c r="N94" t="s">
        <v>17607</v>
      </c>
      <c r="O94" t="s">
        <v>17867</v>
      </c>
      <c r="P94" t="s">
        <v>8288</v>
      </c>
      <c r="Q94" t="s">
        <v>8288</v>
      </c>
      <c r="R94" t="s">
        <v>17609</v>
      </c>
      <c r="S94" t="s">
        <v>8288</v>
      </c>
      <c r="T94" t="s">
        <v>8288</v>
      </c>
      <c r="U94" t="s">
        <v>8288</v>
      </c>
      <c r="V94" s="204" t="s">
        <v>8288</v>
      </c>
      <c r="W94" t="s">
        <v>8288</v>
      </c>
      <c r="X94" t="s">
        <v>8288</v>
      </c>
      <c r="Y94" t="s">
        <v>8288</v>
      </c>
      <c r="Z94" t="s">
        <v>8288</v>
      </c>
      <c r="AA94" s="204" t="s">
        <v>8288</v>
      </c>
      <c r="AB94" s="204" t="s">
        <v>8288</v>
      </c>
      <c r="AC94"/>
      <c r="AD94"/>
      <c r="AE94"/>
      <c r="AF94"/>
      <c r="AG94" t="str">
        <f>IFERROR(IF(COUNTIF(C94:L94,"Feed Ingredient")&gt;0,INDEX(ani_diet!T:T,MATCH(M94,ani_diet!D:D,0)),""),"")</f>
        <v/>
      </c>
      <c r="AH94" s="60" t="b">
        <f>IF(IFERROR(IF(MATCH("Feed Ingredient", AOM[[#This Row],[L1]:[L10]],0)&gt;0, TRUE, FALSE), FALSE)=TRUE,IFERROR(VLOOKUP(M94, ani_diet!C:C, 1, FALSE), "No Match"),FALSE)</f>
        <v>0</v>
      </c>
      <c r="AL94" t="str">
        <f>IFERROR(IF(COUNTIF(C94:L94,"Feed Ingredient")&gt;0,INDEX(ani_diet!T:T,MATCH(M94,ani_diet!D:D,0)),""),"")</f>
        <v/>
      </c>
    </row>
    <row r="95" spans="1:38">
      <c r="A95" t="str">
        <f>_xlfn.TEXTJOIN("/",TRUE,AOM[[#This Row],[L1]:[L10]])</f>
        <v>Farming System/livestock system/terrestrial system/rearing stage/juvenile</v>
      </c>
      <c r="B95" t="s">
        <v>17868</v>
      </c>
      <c r="C95" t="s">
        <v>17514</v>
      </c>
      <c r="D95" t="s">
        <v>17516</v>
      </c>
      <c r="E95" t="s">
        <v>17682</v>
      </c>
      <c r="F95" t="s">
        <v>17592</v>
      </c>
      <c r="G95" t="s">
        <v>17611</v>
      </c>
      <c r="H95" t="s">
        <v>8288</v>
      </c>
      <c r="I95" t="s">
        <v>8288</v>
      </c>
      <c r="J95" t="s">
        <v>8288</v>
      </c>
      <c r="K95" t="s">
        <v>8288</v>
      </c>
      <c r="M95" t="str" cm="1">
        <f t="array" ref="M95">LOOKUP(2,1/(C95:L95&lt;&gt;""),C95:L95)</f>
        <v>juvenile</v>
      </c>
      <c r="N95" t="s">
        <v>17612</v>
      </c>
      <c r="O95" t="s">
        <v>17869</v>
      </c>
      <c r="P95" t="s">
        <v>8288</v>
      </c>
      <c r="Q95" t="s">
        <v>8288</v>
      </c>
      <c r="R95" t="s">
        <v>17614</v>
      </c>
      <c r="S95" t="s">
        <v>8288</v>
      </c>
      <c r="T95" t="s">
        <v>8288</v>
      </c>
      <c r="U95" t="s">
        <v>8288</v>
      </c>
      <c r="V95" s="204" t="s">
        <v>8288</v>
      </c>
      <c r="W95" t="s">
        <v>8288</v>
      </c>
      <c r="X95" t="s">
        <v>8288</v>
      </c>
      <c r="Y95" t="s">
        <v>8288</v>
      </c>
      <c r="Z95" t="s">
        <v>8288</v>
      </c>
      <c r="AA95" s="204" t="s">
        <v>8288</v>
      </c>
      <c r="AB95" s="204" t="s">
        <v>8288</v>
      </c>
      <c r="AC95"/>
      <c r="AD95"/>
      <c r="AE95"/>
      <c r="AF95"/>
      <c r="AG95" t="str">
        <f>IFERROR(IF(COUNTIF(C95:L95,"Feed Ingredient")&gt;0,INDEX(ani_diet!T:T,MATCH(M95,ani_diet!D:D,0)),""),"")</f>
        <v/>
      </c>
      <c r="AH95" s="60" t="b">
        <f>IF(IFERROR(IF(MATCH("Feed Ingredient", AOM[[#This Row],[L1]:[L10]],0)&gt;0, TRUE, FALSE), FALSE)=TRUE,IFERROR(VLOOKUP(M95, ani_diet!C:C, 1, FALSE), "No Match"),FALSE)</f>
        <v>0</v>
      </c>
      <c r="AL95" t="str">
        <f>IFERROR(IF(COUNTIF(C95:L95,"Feed Ingredient")&gt;0,INDEX(ani_diet!T:T,MATCH(M95,ani_diet!D:D,0)),""),"")</f>
        <v/>
      </c>
    </row>
    <row r="96" spans="1:38">
      <c r="A96" t="str">
        <f>_xlfn.TEXTJOIN("/",TRUE,AOM[[#This Row],[L1]:[L10]])</f>
        <v>Farming System/livestock system/terrestrial system/rearing stage/juvenile/domesticated juvenile</v>
      </c>
      <c r="B96" t="s">
        <v>17870</v>
      </c>
      <c r="C96" t="s">
        <v>17514</v>
      </c>
      <c r="D96" t="s">
        <v>17516</v>
      </c>
      <c r="E96" t="s">
        <v>17682</v>
      </c>
      <c r="F96" t="s">
        <v>17592</v>
      </c>
      <c r="G96" t="s">
        <v>17611</v>
      </c>
      <c r="H96" t="s">
        <v>17616</v>
      </c>
      <c r="I96" t="s">
        <v>8288</v>
      </c>
      <c r="J96" t="s">
        <v>8288</v>
      </c>
      <c r="K96" t="s">
        <v>8288</v>
      </c>
      <c r="M96" t="str" cm="1">
        <f t="array" ref="M96">LOOKUP(2,1/(C96:L96&lt;&gt;""),C96:L96)</f>
        <v>domesticated juvenile</v>
      </c>
      <c r="N96" t="s">
        <v>17617</v>
      </c>
      <c r="O96" t="s">
        <v>17871</v>
      </c>
      <c r="P96" t="s">
        <v>8288</v>
      </c>
      <c r="Q96" t="s">
        <v>8288</v>
      </c>
      <c r="R96" t="s">
        <v>17619</v>
      </c>
      <c r="S96" t="s">
        <v>8288</v>
      </c>
      <c r="T96" t="s">
        <v>8288</v>
      </c>
      <c r="U96" t="s">
        <v>8288</v>
      </c>
      <c r="V96" s="204" t="s">
        <v>8288</v>
      </c>
      <c r="W96" t="s">
        <v>8288</v>
      </c>
      <c r="X96" t="s">
        <v>8288</v>
      </c>
      <c r="Y96" t="s">
        <v>8288</v>
      </c>
      <c r="Z96" t="s">
        <v>8288</v>
      </c>
      <c r="AA96" s="204" t="s">
        <v>8288</v>
      </c>
      <c r="AB96" s="204" t="s">
        <v>8288</v>
      </c>
      <c r="AC96"/>
      <c r="AD96"/>
      <c r="AE96"/>
      <c r="AF96"/>
      <c r="AG96" t="str">
        <f>IFERROR(IF(COUNTIF(C96:L96,"Feed Ingredient")&gt;0,INDEX(ani_diet!T:T,MATCH(M96,ani_diet!D:D,0)),""),"")</f>
        <v/>
      </c>
      <c r="AH96" s="60" t="b">
        <f>IF(IFERROR(IF(MATCH("Feed Ingredient", AOM[[#This Row],[L1]:[L10]],0)&gt;0, TRUE, FALSE), FALSE)=TRUE,IFERROR(VLOOKUP(M96, ani_diet!C:C, 1, FALSE), "No Match"),FALSE)</f>
        <v>0</v>
      </c>
      <c r="AL96" t="str">
        <f>IFERROR(IF(COUNTIF(C96:L96,"Feed Ingredient")&gt;0,INDEX(ani_diet!T:T,MATCH(M96,ani_diet!D:D,0)),""),"")</f>
        <v/>
      </c>
    </row>
    <row r="97" spans="1:38">
      <c r="A97" t="str">
        <f>_xlfn.TEXTJOIN("/",TRUE,AOM[[#This Row],[L1]:[L10]])</f>
        <v>Farming System/livestock system/terrestrial system/rearing stage/juvenile/wild caught juvenile</v>
      </c>
      <c r="B97" t="s">
        <v>17872</v>
      </c>
      <c r="C97" t="s">
        <v>17514</v>
      </c>
      <c r="D97" t="s">
        <v>17516</v>
      </c>
      <c r="E97" t="s">
        <v>17682</v>
      </c>
      <c r="F97" t="s">
        <v>17592</v>
      </c>
      <c r="G97" t="s">
        <v>17611</v>
      </c>
      <c r="H97" t="s">
        <v>17621</v>
      </c>
      <c r="I97" t="s">
        <v>8288</v>
      </c>
      <c r="J97" t="s">
        <v>8288</v>
      </c>
      <c r="K97" t="s">
        <v>8288</v>
      </c>
      <c r="M97" t="str" cm="1">
        <f t="array" ref="M97">LOOKUP(2,1/(C97:L97&lt;&gt;""),C97:L97)</f>
        <v>wild caught juvenile</v>
      </c>
      <c r="N97" t="s">
        <v>17873</v>
      </c>
      <c r="O97" t="s">
        <v>17874</v>
      </c>
      <c r="P97" t="s">
        <v>8288</v>
      </c>
      <c r="Q97" t="s">
        <v>8288</v>
      </c>
      <c r="R97" t="s">
        <v>17624</v>
      </c>
      <c r="S97" t="s">
        <v>8288</v>
      </c>
      <c r="T97" t="s">
        <v>8288</v>
      </c>
      <c r="U97" t="s">
        <v>8288</v>
      </c>
      <c r="V97" s="204" t="s">
        <v>8288</v>
      </c>
      <c r="W97" t="s">
        <v>8288</v>
      </c>
      <c r="X97" t="s">
        <v>8288</v>
      </c>
      <c r="Y97" t="s">
        <v>8288</v>
      </c>
      <c r="Z97" t="s">
        <v>8288</v>
      </c>
      <c r="AA97" s="204" t="s">
        <v>8288</v>
      </c>
      <c r="AB97" s="204" t="s">
        <v>8288</v>
      </c>
      <c r="AC97"/>
      <c r="AD97"/>
      <c r="AE97"/>
      <c r="AF97"/>
      <c r="AG97" t="str">
        <f>IFERROR(IF(COUNTIF(C97:L97,"Feed Ingredient")&gt;0,INDEX(ani_diet!T:T,MATCH(M97,ani_diet!D:D,0)),""),"")</f>
        <v/>
      </c>
      <c r="AH97" s="60" t="b">
        <f>IF(IFERROR(IF(MATCH("Feed Ingredient", AOM[[#This Row],[L1]:[L10]],0)&gt;0, TRUE, FALSE), FALSE)=TRUE,IFERROR(VLOOKUP(M97, ani_diet!C:C, 1, FALSE), "No Match"),FALSE)</f>
        <v>0</v>
      </c>
      <c r="AL97" t="str">
        <f>IFERROR(IF(COUNTIF(C97:L97,"Feed Ingredient")&gt;0,INDEX(ani_diet!T:T,MATCH(M97,ani_diet!D:D,0)),""),"")</f>
        <v/>
      </c>
    </row>
    <row r="98" spans="1:38">
      <c r="A98" t="str">
        <f>_xlfn.TEXTJOIN("/",TRUE,AOM[[#This Row],[L1]:[L10]])</f>
        <v>Farming System/livestock system/terrestrial system/rearing stage/lactating</v>
      </c>
      <c r="B98" t="s">
        <v>17875</v>
      </c>
      <c r="C98" t="s">
        <v>17514</v>
      </c>
      <c r="D98" t="s">
        <v>17516</v>
      </c>
      <c r="E98" t="s">
        <v>17682</v>
      </c>
      <c r="F98" t="s">
        <v>17592</v>
      </c>
      <c r="G98" t="s">
        <v>17876</v>
      </c>
      <c r="H98" t="s">
        <v>8288</v>
      </c>
      <c r="I98" t="s">
        <v>8288</v>
      </c>
      <c r="J98" t="s">
        <v>8288</v>
      </c>
      <c r="K98" t="s">
        <v>8288</v>
      </c>
      <c r="M98" t="str" cm="1">
        <f t="array" ref="M98">LOOKUP(2,1/(C98:L98&lt;&gt;""),C98:L98)</f>
        <v>lactating</v>
      </c>
      <c r="N98" t="s">
        <v>8288</v>
      </c>
      <c r="O98" t="s">
        <v>17877</v>
      </c>
      <c r="P98" t="s">
        <v>8288</v>
      </c>
      <c r="Q98" t="s">
        <v>8288</v>
      </c>
      <c r="R98" t="s">
        <v>17878</v>
      </c>
      <c r="S98" t="s">
        <v>8288</v>
      </c>
      <c r="T98" t="s">
        <v>8288</v>
      </c>
      <c r="U98" t="s">
        <v>8288</v>
      </c>
      <c r="V98" s="204" t="s">
        <v>8288</v>
      </c>
      <c r="W98" t="s">
        <v>8288</v>
      </c>
      <c r="X98" t="s">
        <v>8288</v>
      </c>
      <c r="Y98" t="s">
        <v>8288</v>
      </c>
      <c r="Z98" t="s">
        <v>8288</v>
      </c>
      <c r="AA98" s="204" t="s">
        <v>8288</v>
      </c>
      <c r="AB98" s="204" t="s">
        <v>8288</v>
      </c>
      <c r="AC98"/>
      <c r="AD98"/>
      <c r="AE98"/>
      <c r="AF98"/>
      <c r="AG98" t="str">
        <f>IFERROR(IF(COUNTIF(C98:L98,"Feed Ingredient")&gt;0,INDEX(ani_diet!T:T,MATCH(M98,ani_diet!D:D,0)),""),"")</f>
        <v/>
      </c>
      <c r="AH98" s="60" t="b">
        <f>IF(IFERROR(IF(MATCH("Feed Ingredient", AOM[[#This Row],[L1]:[L10]],0)&gt;0, TRUE, FALSE), FALSE)=TRUE,IFERROR(VLOOKUP(M98, ani_diet!C:C, 1, FALSE), "No Match"),FALSE)</f>
        <v>0</v>
      </c>
      <c r="AL98" t="str">
        <f>IFERROR(IF(COUNTIF(C98:L98,"Feed Ingredient")&gt;0,INDEX(ani_diet!T:T,MATCH(M98,ani_diet!D:D,0)),""),"")</f>
        <v/>
      </c>
    </row>
    <row r="99" spans="1:38">
      <c r="A99" t="str">
        <f>_xlfn.TEXTJOIN("/",TRUE,AOM[[#This Row],[L1]:[L10]])</f>
        <v>Farming System/livestock system/terrestrial system/rearing stage/laying hens</v>
      </c>
      <c r="B99" t="s">
        <v>17879</v>
      </c>
      <c r="C99" t="s">
        <v>17514</v>
      </c>
      <c r="D99" t="s">
        <v>17516</v>
      </c>
      <c r="E99" t="s">
        <v>17682</v>
      </c>
      <c r="F99" t="s">
        <v>17592</v>
      </c>
      <c r="G99" t="s">
        <v>17880</v>
      </c>
      <c r="H99" t="s">
        <v>8288</v>
      </c>
      <c r="I99" t="s">
        <v>8288</v>
      </c>
      <c r="J99" t="s">
        <v>8288</v>
      </c>
      <c r="K99" t="s">
        <v>8288</v>
      </c>
      <c r="M99" t="str" cm="1">
        <f t="array" ref="M99">LOOKUP(2,1/(C99:L99&lt;&gt;""),C99:L99)</f>
        <v>laying hens</v>
      </c>
      <c r="N99" t="s">
        <v>8288</v>
      </c>
      <c r="O99" t="s">
        <v>17881</v>
      </c>
      <c r="P99" t="s">
        <v>8288</v>
      </c>
      <c r="Q99" t="s">
        <v>8288</v>
      </c>
      <c r="R99" t="s">
        <v>17882</v>
      </c>
      <c r="S99" t="s">
        <v>8288</v>
      </c>
      <c r="T99" t="s">
        <v>8288</v>
      </c>
      <c r="U99" t="s">
        <v>8288</v>
      </c>
      <c r="V99" s="204" t="s">
        <v>8288</v>
      </c>
      <c r="W99" t="s">
        <v>8288</v>
      </c>
      <c r="X99" t="s">
        <v>8288</v>
      </c>
      <c r="Y99" t="s">
        <v>8288</v>
      </c>
      <c r="Z99" t="s">
        <v>8288</v>
      </c>
      <c r="AA99" s="204" t="s">
        <v>8288</v>
      </c>
      <c r="AB99" s="204" t="s">
        <v>8288</v>
      </c>
      <c r="AC99"/>
      <c r="AD99"/>
      <c r="AE99"/>
      <c r="AF99"/>
      <c r="AG99" t="str">
        <f>IFERROR(IF(COUNTIF(C99:L99,"Feed Ingredient")&gt;0,INDEX(ani_diet!T:T,MATCH(M99,ani_diet!D:D,0)),""),"")</f>
        <v/>
      </c>
      <c r="AH99" s="60" t="b">
        <f>IF(IFERROR(IF(MATCH("Feed Ingredient", AOM[[#This Row],[L1]:[L10]],0)&gt;0, TRUE, FALSE), FALSE)=TRUE,IFERROR(VLOOKUP(M99, ani_diet!C:C, 1, FALSE), "No Match"),FALSE)</f>
        <v>0</v>
      </c>
      <c r="AL99" t="str">
        <f>IFERROR(IF(COUNTIF(C99:L99,"Feed Ingredient")&gt;0,INDEX(ani_diet!T:T,MATCH(M99,ani_diet!D:D,0)),""),"")</f>
        <v/>
      </c>
    </row>
    <row r="100" spans="1:38">
      <c r="A100" t="str">
        <f>_xlfn.TEXTJOIN("/",TRUE,AOM[[#This Row],[L1]:[L10]])</f>
        <v>Farming System/livestock system/terrestrial system/rearing stage/newborn</v>
      </c>
      <c r="B100" t="s">
        <v>17883</v>
      </c>
      <c r="C100" t="s">
        <v>17514</v>
      </c>
      <c r="D100" t="s">
        <v>17516</v>
      </c>
      <c r="E100" t="s">
        <v>17682</v>
      </c>
      <c r="F100" t="s">
        <v>17592</v>
      </c>
      <c r="G100" t="s">
        <v>17626</v>
      </c>
      <c r="H100" t="s">
        <v>8288</v>
      </c>
      <c r="I100" t="s">
        <v>8288</v>
      </c>
      <c r="J100" t="s">
        <v>8288</v>
      </c>
      <c r="K100" t="s">
        <v>8288</v>
      </c>
      <c r="M100" t="str" cm="1">
        <f t="array" ref="M100">LOOKUP(2,1/(C100:L100&lt;&gt;""),C100:L100)</f>
        <v>newborn</v>
      </c>
      <c r="N100" t="s">
        <v>17884</v>
      </c>
      <c r="O100" t="s">
        <v>17885</v>
      </c>
      <c r="P100" t="s">
        <v>8288</v>
      </c>
      <c r="Q100" t="s">
        <v>8288</v>
      </c>
      <c r="R100" t="s">
        <v>17629</v>
      </c>
      <c r="S100" t="s">
        <v>8288</v>
      </c>
      <c r="T100" t="s">
        <v>8288</v>
      </c>
      <c r="U100" t="s">
        <v>8288</v>
      </c>
      <c r="V100" s="204" t="s">
        <v>8288</v>
      </c>
      <c r="W100" t="s">
        <v>8288</v>
      </c>
      <c r="X100" t="s">
        <v>8288</v>
      </c>
      <c r="Y100" t="s">
        <v>8288</v>
      </c>
      <c r="Z100" t="s">
        <v>8288</v>
      </c>
      <c r="AA100" s="204" t="s">
        <v>8288</v>
      </c>
      <c r="AB100" s="204" t="s">
        <v>8288</v>
      </c>
      <c r="AC100"/>
      <c r="AD100"/>
      <c r="AE100"/>
      <c r="AF100"/>
      <c r="AG100" t="str">
        <f>IFERROR(IF(COUNTIF(C100:L100,"Feed Ingredient")&gt;0,INDEX(ani_diet!T:T,MATCH(M100,ani_diet!D:D,0)),""),"")</f>
        <v/>
      </c>
      <c r="AH100" s="60" t="b">
        <f>IF(IFERROR(IF(MATCH("Feed Ingredient", AOM[[#This Row],[L1]:[L10]],0)&gt;0, TRUE, FALSE), FALSE)=TRUE,IFERROR(VLOOKUP(M100, ani_diet!C:C, 1, FALSE), "No Match"),FALSE)</f>
        <v>0</v>
      </c>
      <c r="AL100" t="str">
        <f>IFERROR(IF(COUNTIF(C100:L100,"Feed Ingredient")&gt;0,INDEX(ani_diet!T:T,MATCH(M100,ani_diet!D:D,0)),""),"")</f>
        <v/>
      </c>
    </row>
    <row r="101" spans="1:38">
      <c r="A101" t="str">
        <f>_xlfn.TEXTJOIN("/",TRUE,AOM[[#This Row],[L1]:[L10]])</f>
        <v>Farming System/livestock system/terrestrial system/rearing stage/pre-growout</v>
      </c>
      <c r="B101" t="s">
        <v>17886</v>
      </c>
      <c r="C101" t="s">
        <v>17514</v>
      </c>
      <c r="D101" t="s">
        <v>17516</v>
      </c>
      <c r="E101" t="s">
        <v>17682</v>
      </c>
      <c r="F101" t="s">
        <v>17592</v>
      </c>
      <c r="G101" t="s">
        <v>17631</v>
      </c>
      <c r="H101" t="s">
        <v>8288</v>
      </c>
      <c r="I101" t="s">
        <v>8288</v>
      </c>
      <c r="J101" t="s">
        <v>8288</v>
      </c>
      <c r="K101" t="s">
        <v>8288</v>
      </c>
      <c r="M101" t="str" cm="1">
        <f t="array" ref="M101">LOOKUP(2,1/(C101:L101&lt;&gt;""),C101:L101)</f>
        <v>pre-growout</v>
      </c>
      <c r="N101" t="s">
        <v>17632</v>
      </c>
      <c r="O101" t="s">
        <v>17887</v>
      </c>
      <c r="P101" t="s">
        <v>8288</v>
      </c>
      <c r="Q101" t="s">
        <v>8288</v>
      </c>
      <c r="R101" t="s">
        <v>17634</v>
      </c>
      <c r="S101" t="s">
        <v>8288</v>
      </c>
      <c r="T101" t="s">
        <v>8288</v>
      </c>
      <c r="U101" t="s">
        <v>8288</v>
      </c>
      <c r="V101" s="204" t="s">
        <v>8288</v>
      </c>
      <c r="W101" t="s">
        <v>8288</v>
      </c>
      <c r="X101" t="s">
        <v>8288</v>
      </c>
      <c r="Y101" t="s">
        <v>8288</v>
      </c>
      <c r="Z101" t="s">
        <v>8288</v>
      </c>
      <c r="AA101" s="204" t="s">
        <v>8288</v>
      </c>
      <c r="AB101" s="204" t="s">
        <v>8288</v>
      </c>
      <c r="AC101"/>
      <c r="AD101"/>
      <c r="AE101"/>
      <c r="AF101"/>
      <c r="AG101" t="str">
        <f>IFERROR(IF(COUNTIF(C101:L101,"Feed Ingredient")&gt;0,INDEX(ani_diet!T:T,MATCH(M101,ani_diet!D:D,0)),""),"")</f>
        <v/>
      </c>
      <c r="AH101" s="60" t="b">
        <f>IF(IFERROR(IF(MATCH("Feed Ingredient", AOM[[#This Row],[L1]:[L10]],0)&gt;0, TRUE, FALSE), FALSE)=TRUE,IFERROR(VLOOKUP(M101, ani_diet!C:C, 1, FALSE), "No Match"),FALSE)</f>
        <v>0</v>
      </c>
      <c r="AL101" t="str">
        <f>IFERROR(IF(COUNTIF(C101:L101,"Feed Ingredient")&gt;0,INDEX(ani_diet!T:T,MATCH(M101,ani_diet!D:D,0)),""),"")</f>
        <v/>
      </c>
    </row>
    <row r="102" spans="1:38">
      <c r="A102" t="str">
        <f>_xlfn.TEXTJOIN("/",TRUE,AOM[[#This Row],[L1]:[L10]])</f>
        <v>Farming System/livestock system/terrestrial system/species associations</v>
      </c>
      <c r="B102" t="s">
        <v>17888</v>
      </c>
      <c r="C102" t="s">
        <v>17514</v>
      </c>
      <c r="D102" t="s">
        <v>17516</v>
      </c>
      <c r="E102" t="s">
        <v>17682</v>
      </c>
      <c r="F102" t="s">
        <v>17636</v>
      </c>
      <c r="G102" t="s">
        <v>8288</v>
      </c>
      <c r="H102" t="s">
        <v>8288</v>
      </c>
      <c r="I102" t="s">
        <v>8288</v>
      </c>
      <c r="J102" t="s">
        <v>8288</v>
      </c>
      <c r="K102" t="s">
        <v>8288</v>
      </c>
      <c r="M102" t="str" cm="1">
        <f t="array" ref="M102">LOOKUP(2,1/(C102:L102&lt;&gt;""),C102:L102)</f>
        <v>species associations</v>
      </c>
      <c r="N102" t="s">
        <v>8288</v>
      </c>
      <c r="O102" t="s">
        <v>17889</v>
      </c>
      <c r="P102" t="s">
        <v>8288</v>
      </c>
      <c r="Q102" t="s">
        <v>8288</v>
      </c>
      <c r="R102" t="s">
        <v>17753</v>
      </c>
      <c r="S102" t="s">
        <v>8288</v>
      </c>
      <c r="T102" t="s">
        <v>8288</v>
      </c>
      <c r="U102" t="s">
        <v>8288</v>
      </c>
      <c r="V102" s="204" t="s">
        <v>8288</v>
      </c>
      <c r="W102" t="s">
        <v>8288</v>
      </c>
      <c r="X102" t="s">
        <v>8288</v>
      </c>
      <c r="Y102" t="s">
        <v>8288</v>
      </c>
      <c r="Z102" t="s">
        <v>8288</v>
      </c>
      <c r="AA102" s="204" t="s">
        <v>8288</v>
      </c>
      <c r="AB102" s="204" t="s">
        <v>8288</v>
      </c>
      <c r="AC102"/>
      <c r="AD102"/>
      <c r="AE102"/>
      <c r="AF102"/>
      <c r="AG102" t="str">
        <f>IFERROR(IF(COUNTIF(C102:L102,"Feed Ingredient")&gt;0,INDEX(ani_diet!T:T,MATCH(M102,ani_diet!D:D,0)),""),"")</f>
        <v/>
      </c>
      <c r="AH102" s="60" t="b">
        <f>IF(IFERROR(IF(MATCH("Feed Ingredient", AOM[[#This Row],[L1]:[L10]],0)&gt;0, TRUE, FALSE), FALSE)=TRUE,IFERROR(VLOOKUP(M102, ani_diet!C:C, 1, FALSE), "No Match"),FALSE)</f>
        <v>0</v>
      </c>
      <c r="AL102" t="str">
        <f>IFERROR(IF(COUNTIF(C102:L102,"Feed Ingredient")&gt;0,INDEX(ani_diet!T:T,MATCH(M102,ani_diet!D:D,0)),""),"")</f>
        <v/>
      </c>
    </row>
    <row r="103" spans="1:38">
      <c r="A103" t="str">
        <f>_xlfn.TEXTJOIN("/",TRUE,AOM[[#This Row],[L1]:[L10]])</f>
        <v>Farming System/livestock system/terrestrial system/species associations/mono-species</v>
      </c>
      <c r="B103" t="s">
        <v>17890</v>
      </c>
      <c r="C103" t="s">
        <v>17514</v>
      </c>
      <c r="D103" t="s">
        <v>17516</v>
      </c>
      <c r="E103" t="s">
        <v>17682</v>
      </c>
      <c r="F103" t="s">
        <v>17636</v>
      </c>
      <c r="G103" t="s">
        <v>17638</v>
      </c>
      <c r="H103" t="s">
        <v>8288</v>
      </c>
      <c r="I103" t="s">
        <v>8288</v>
      </c>
      <c r="J103" t="s">
        <v>8288</v>
      </c>
      <c r="K103" t="s">
        <v>8288</v>
      </c>
      <c r="M103" t="str" cm="1">
        <f t="array" ref="M103">LOOKUP(2,1/(C103:L103&lt;&gt;""),C103:L103)</f>
        <v>mono-species</v>
      </c>
      <c r="N103" t="s">
        <v>17639</v>
      </c>
      <c r="O103" t="s">
        <v>17640</v>
      </c>
      <c r="P103" t="s">
        <v>8288</v>
      </c>
      <c r="Q103" t="s">
        <v>8288</v>
      </c>
      <c r="R103" t="s">
        <v>17641</v>
      </c>
      <c r="S103" t="s">
        <v>8288</v>
      </c>
      <c r="T103" t="s">
        <v>8288</v>
      </c>
      <c r="U103" t="s">
        <v>8288</v>
      </c>
      <c r="V103" s="204" t="s">
        <v>8288</v>
      </c>
      <c r="W103" t="s">
        <v>8288</v>
      </c>
      <c r="X103" t="s">
        <v>8288</v>
      </c>
      <c r="Y103" t="s">
        <v>8288</v>
      </c>
      <c r="Z103" t="s">
        <v>8288</v>
      </c>
      <c r="AA103" s="204" t="s">
        <v>8288</v>
      </c>
      <c r="AB103" s="204" t="s">
        <v>8288</v>
      </c>
      <c r="AC103"/>
      <c r="AD103"/>
      <c r="AE103"/>
      <c r="AF103"/>
      <c r="AG103" t="str">
        <f>IFERROR(IF(COUNTIF(C103:L103,"Feed Ingredient")&gt;0,INDEX(ani_diet!T:T,MATCH(M103,ani_diet!D:D,0)),""),"")</f>
        <v/>
      </c>
      <c r="AH103" s="60" t="b">
        <f>IF(IFERROR(IF(MATCH("Feed Ingredient", AOM[[#This Row],[L1]:[L10]],0)&gt;0, TRUE, FALSE), FALSE)=TRUE,IFERROR(VLOOKUP(M103, ani_diet!C:C, 1, FALSE), "No Match"),FALSE)</f>
        <v>0</v>
      </c>
      <c r="AL103" t="str">
        <f>IFERROR(IF(COUNTIF(C103:L103,"Feed Ingredient")&gt;0,INDEX(ani_diet!T:T,MATCH(M103,ani_diet!D:D,0)),""),"")</f>
        <v/>
      </c>
    </row>
    <row r="104" spans="1:38">
      <c r="A104" t="str">
        <f>_xlfn.TEXTJOIN("/",TRUE,AOM[[#This Row],[L1]:[L10]])</f>
        <v>Farming System/livestock system/terrestrial system/species associations/mono-species/group-housing</v>
      </c>
      <c r="B104" t="s">
        <v>17891</v>
      </c>
      <c r="C104" t="s">
        <v>17514</v>
      </c>
      <c r="D104" t="s">
        <v>17516</v>
      </c>
      <c r="E104" t="s">
        <v>17682</v>
      </c>
      <c r="F104" t="s">
        <v>17636</v>
      </c>
      <c r="G104" t="s">
        <v>17638</v>
      </c>
      <c r="H104" t="s">
        <v>17643</v>
      </c>
      <c r="I104" t="s">
        <v>8288</v>
      </c>
      <c r="J104" t="s">
        <v>8288</v>
      </c>
      <c r="K104" t="s">
        <v>8288</v>
      </c>
      <c r="M104" t="str" cm="1">
        <f t="array" ref="M104">LOOKUP(2,1/(C104:L104&lt;&gt;""),C104:L104)</f>
        <v>group-housing</v>
      </c>
      <c r="N104" t="s">
        <v>8288</v>
      </c>
      <c r="O104" t="s">
        <v>17644</v>
      </c>
      <c r="P104" t="s">
        <v>8288</v>
      </c>
      <c r="Q104" t="s">
        <v>8288</v>
      </c>
      <c r="R104" t="s">
        <v>17645</v>
      </c>
      <c r="S104" t="s">
        <v>8288</v>
      </c>
      <c r="T104" t="s">
        <v>8288</v>
      </c>
      <c r="U104" t="s">
        <v>8288</v>
      </c>
      <c r="V104" s="204" t="s">
        <v>8288</v>
      </c>
      <c r="W104" t="s">
        <v>8288</v>
      </c>
      <c r="X104" t="s">
        <v>8288</v>
      </c>
      <c r="Y104" t="s">
        <v>8288</v>
      </c>
      <c r="Z104" t="s">
        <v>8288</v>
      </c>
      <c r="AA104" s="204" t="s">
        <v>8288</v>
      </c>
      <c r="AB104" s="204" t="s">
        <v>8288</v>
      </c>
      <c r="AC104"/>
      <c r="AD104"/>
      <c r="AE104"/>
      <c r="AF104"/>
      <c r="AG104" t="str">
        <f>IFERROR(IF(COUNTIF(C104:L104,"Feed Ingredient")&gt;0,INDEX(ani_diet!T:T,MATCH(M104,ani_diet!D:D,0)),""),"")</f>
        <v/>
      </c>
      <c r="AH104" s="60" t="b">
        <f>IF(IFERROR(IF(MATCH("Feed Ingredient", AOM[[#This Row],[L1]:[L10]],0)&gt;0, TRUE, FALSE), FALSE)=TRUE,IFERROR(VLOOKUP(M104, ani_diet!C:C, 1, FALSE), "No Match"),FALSE)</f>
        <v>0</v>
      </c>
      <c r="AL104" t="str">
        <f>IFERROR(IF(COUNTIF(C104:L104,"Feed Ingredient")&gt;0,INDEX(ani_diet!T:T,MATCH(M104,ani_diet!D:D,0)),""),"")</f>
        <v/>
      </c>
    </row>
    <row r="105" spans="1:38">
      <c r="A105" t="str">
        <f>_xlfn.TEXTJOIN("/",TRUE,AOM[[#This Row],[L1]:[L10]])</f>
        <v>Farming System/livestock system/terrestrial system/species associations/mono-species/individual housing</v>
      </c>
      <c r="B105" t="s">
        <v>17892</v>
      </c>
      <c r="C105" t="s">
        <v>17514</v>
      </c>
      <c r="D105" t="s">
        <v>17516</v>
      </c>
      <c r="E105" t="s">
        <v>17682</v>
      </c>
      <c r="F105" t="s">
        <v>17636</v>
      </c>
      <c r="G105" t="s">
        <v>17638</v>
      </c>
      <c r="H105" t="s">
        <v>17647</v>
      </c>
      <c r="I105" t="s">
        <v>8288</v>
      </c>
      <c r="J105" t="s">
        <v>8288</v>
      </c>
      <c r="K105" t="s">
        <v>8288</v>
      </c>
      <c r="M105" t="str" cm="1">
        <f t="array" ref="M105">LOOKUP(2,1/(C105:L105&lt;&gt;""),C105:L105)</f>
        <v>individual housing</v>
      </c>
      <c r="N105" t="s">
        <v>8288</v>
      </c>
      <c r="O105" t="s">
        <v>17648</v>
      </c>
      <c r="P105" t="s">
        <v>8288</v>
      </c>
      <c r="Q105" t="s">
        <v>8288</v>
      </c>
      <c r="R105" t="s">
        <v>17649</v>
      </c>
      <c r="S105" t="s">
        <v>8288</v>
      </c>
      <c r="T105" t="s">
        <v>8288</v>
      </c>
      <c r="U105" t="s">
        <v>8288</v>
      </c>
      <c r="V105" s="204" t="s">
        <v>8288</v>
      </c>
      <c r="W105" t="s">
        <v>8288</v>
      </c>
      <c r="X105" t="s">
        <v>8288</v>
      </c>
      <c r="Y105" t="s">
        <v>8288</v>
      </c>
      <c r="Z105" t="s">
        <v>8288</v>
      </c>
      <c r="AA105" s="204" t="s">
        <v>8288</v>
      </c>
      <c r="AB105" s="204" t="s">
        <v>8288</v>
      </c>
      <c r="AC105"/>
      <c r="AD105"/>
      <c r="AE105"/>
      <c r="AF105"/>
      <c r="AG105" t="str">
        <f>IFERROR(IF(COUNTIF(C105:L105,"Feed Ingredient")&gt;0,INDEX(ani_diet!T:T,MATCH(M105,ani_diet!D:D,0)),""),"")</f>
        <v/>
      </c>
      <c r="AH105" s="60" t="b">
        <f>IF(IFERROR(IF(MATCH("Feed Ingredient", AOM[[#This Row],[L1]:[L10]],0)&gt;0, TRUE, FALSE), FALSE)=TRUE,IFERROR(VLOOKUP(M105, ani_diet!C:C, 1, FALSE), "No Match"),FALSE)</f>
        <v>0</v>
      </c>
      <c r="AL105" t="str">
        <f>IFERROR(IF(COUNTIF(C105:L105,"Feed Ingredient")&gt;0,INDEX(ani_diet!T:T,MATCH(M105,ani_diet!D:D,0)),""),"")</f>
        <v/>
      </c>
    </row>
    <row r="106" spans="1:38">
      <c r="A106" t="str">
        <f>_xlfn.TEXTJOIN("/",TRUE,AOM[[#This Row],[L1]:[L10]])</f>
        <v>Farming System/livestock system/terrestrial system/species associations/multi-species</v>
      </c>
      <c r="B106" t="s">
        <v>17893</v>
      </c>
      <c r="C106" t="s">
        <v>17514</v>
      </c>
      <c r="D106" t="s">
        <v>17516</v>
      </c>
      <c r="E106" t="s">
        <v>17682</v>
      </c>
      <c r="F106" t="s">
        <v>17636</v>
      </c>
      <c r="G106" t="s">
        <v>17651</v>
      </c>
      <c r="H106" t="s">
        <v>8288</v>
      </c>
      <c r="I106" t="s">
        <v>8288</v>
      </c>
      <c r="J106" t="s">
        <v>8288</v>
      </c>
      <c r="K106" t="s">
        <v>8288</v>
      </c>
      <c r="M106" t="str" cm="1">
        <f t="array" ref="M106">LOOKUP(2,1/(C106:L106&lt;&gt;""),C106:L106)</f>
        <v>multi-species</v>
      </c>
      <c r="N106" t="s">
        <v>17652</v>
      </c>
      <c r="O106" t="s">
        <v>17653</v>
      </c>
      <c r="P106" t="s">
        <v>8288</v>
      </c>
      <c r="Q106" t="s">
        <v>8288</v>
      </c>
      <c r="R106" t="s">
        <v>17654</v>
      </c>
      <c r="S106" t="s">
        <v>8288</v>
      </c>
      <c r="T106" t="s">
        <v>8288</v>
      </c>
      <c r="U106" t="s">
        <v>8288</v>
      </c>
      <c r="V106" s="204" t="s">
        <v>8288</v>
      </c>
      <c r="W106" t="s">
        <v>8288</v>
      </c>
      <c r="X106" t="s">
        <v>8288</v>
      </c>
      <c r="Y106" t="s">
        <v>8288</v>
      </c>
      <c r="Z106" t="s">
        <v>8288</v>
      </c>
      <c r="AA106" s="204" t="s">
        <v>8288</v>
      </c>
      <c r="AB106" s="204" t="s">
        <v>8288</v>
      </c>
      <c r="AC106"/>
      <c r="AD106"/>
      <c r="AE106"/>
      <c r="AF106"/>
      <c r="AG106" t="str">
        <f>IFERROR(IF(COUNTIF(C106:L106,"Feed Ingredient")&gt;0,INDEX(ani_diet!T:T,MATCH(M106,ani_diet!D:D,0)),""),"")</f>
        <v/>
      </c>
      <c r="AH106" s="60" t="b">
        <f>IF(IFERROR(IF(MATCH("Feed Ingredient", AOM[[#This Row],[L1]:[L10]],0)&gt;0, TRUE, FALSE), FALSE)=TRUE,IFERROR(VLOOKUP(M106, ani_diet!C:C, 1, FALSE), "No Match"),FALSE)</f>
        <v>0</v>
      </c>
      <c r="AL106" t="str">
        <f>IFERROR(IF(COUNTIF(C106:L106,"Feed Ingredient")&gt;0,INDEX(ani_diet!T:T,MATCH(M106,ani_diet!D:D,0)),""),"")</f>
        <v/>
      </c>
    </row>
    <row r="107" spans="1:38">
      <c r="A107" t="str">
        <f>_xlfn.TEXTJOIN("/",TRUE,AOM[[#This Row],[L1]:[L10]])</f>
        <v>Farming System/livestock system/terrestrial system/species associations/multi-species/integrated system</v>
      </c>
      <c r="B107" t="s">
        <v>17894</v>
      </c>
      <c r="C107" t="s">
        <v>17514</v>
      </c>
      <c r="D107" t="s">
        <v>17516</v>
      </c>
      <c r="E107" t="s">
        <v>17682</v>
      </c>
      <c r="F107" t="s">
        <v>17636</v>
      </c>
      <c r="G107" t="s">
        <v>17651</v>
      </c>
      <c r="H107" t="s">
        <v>17656</v>
      </c>
      <c r="I107" t="s">
        <v>8288</v>
      </c>
      <c r="J107" t="s">
        <v>8288</v>
      </c>
      <c r="K107" t="s">
        <v>8288</v>
      </c>
      <c r="M107" t="str" cm="1">
        <f t="array" ref="M107">LOOKUP(2,1/(C107:L107&lt;&gt;""),C107:L107)</f>
        <v>integrated system</v>
      </c>
      <c r="N107" t="s">
        <v>17657</v>
      </c>
      <c r="O107" t="s">
        <v>17658</v>
      </c>
      <c r="P107" t="s">
        <v>8288</v>
      </c>
      <c r="Q107" t="s">
        <v>8288</v>
      </c>
      <c r="R107" t="s">
        <v>17659</v>
      </c>
      <c r="S107" t="s">
        <v>8288</v>
      </c>
      <c r="T107" t="s">
        <v>8288</v>
      </c>
      <c r="U107" t="s">
        <v>8288</v>
      </c>
      <c r="V107" s="204" t="s">
        <v>8288</v>
      </c>
      <c r="W107" t="s">
        <v>8288</v>
      </c>
      <c r="X107" t="s">
        <v>8288</v>
      </c>
      <c r="Y107" t="s">
        <v>8288</v>
      </c>
      <c r="Z107" t="s">
        <v>8288</v>
      </c>
      <c r="AA107" s="204" t="s">
        <v>8288</v>
      </c>
      <c r="AB107" s="204" t="s">
        <v>8288</v>
      </c>
      <c r="AC107"/>
      <c r="AD107"/>
      <c r="AE107"/>
      <c r="AF107"/>
      <c r="AG107" t="str">
        <f>IFERROR(IF(COUNTIF(C107:L107,"Feed Ingredient")&gt;0,INDEX(ani_diet!T:T,MATCH(M107,ani_diet!D:D,0)),""),"")</f>
        <v/>
      </c>
      <c r="AH107" s="60" t="b">
        <f>IF(IFERROR(IF(MATCH("Feed Ingredient", AOM[[#This Row],[L1]:[L10]],0)&gt;0, TRUE, FALSE), FALSE)=TRUE,IFERROR(VLOOKUP(M107, ani_diet!C:C, 1, FALSE), "No Match"),FALSE)</f>
        <v>0</v>
      </c>
      <c r="AL107" t="str">
        <f>IFERROR(IF(COUNTIF(C107:L107,"Feed Ingredient")&gt;0,INDEX(ani_diet!T:T,MATCH(M107,ani_diet!D:D,0)),""),"")</f>
        <v/>
      </c>
    </row>
    <row r="108" spans="1:38">
      <c r="A108" t="str">
        <f>_xlfn.TEXTJOIN("/",TRUE,AOM[[#This Row],[L1]:[L10]])</f>
        <v>Management</v>
      </c>
      <c r="B108" t="s">
        <v>17895</v>
      </c>
      <c r="C108" t="s">
        <v>17896</v>
      </c>
      <c r="D108" t="s">
        <v>8288</v>
      </c>
      <c r="E108" t="s">
        <v>8288</v>
      </c>
      <c r="F108" t="s">
        <v>8288</v>
      </c>
      <c r="G108" t="s">
        <v>8288</v>
      </c>
      <c r="H108" t="s">
        <v>8288</v>
      </c>
      <c r="I108" t="s">
        <v>8288</v>
      </c>
      <c r="J108" t="s">
        <v>8288</v>
      </c>
      <c r="K108" t="s">
        <v>8288</v>
      </c>
      <c r="M108" t="str" cm="1">
        <f t="array" ref="M108">LOOKUP(2,1/(C108:L108&lt;&gt;""),C108:L108)</f>
        <v>Management</v>
      </c>
      <c r="N108" t="s">
        <v>8288</v>
      </c>
      <c r="O108" t="s">
        <v>8288</v>
      </c>
      <c r="P108" t="s">
        <v>8288</v>
      </c>
      <c r="Q108" t="s">
        <v>8288</v>
      </c>
      <c r="R108" t="s">
        <v>8288</v>
      </c>
      <c r="S108" t="s">
        <v>8288</v>
      </c>
      <c r="T108" t="s">
        <v>8288</v>
      </c>
      <c r="U108" t="s">
        <v>8288</v>
      </c>
      <c r="V108" s="204" t="s">
        <v>8288</v>
      </c>
      <c r="W108" t="s">
        <v>8288</v>
      </c>
      <c r="X108" t="s">
        <v>8288</v>
      </c>
      <c r="Y108" t="s">
        <v>8288</v>
      </c>
      <c r="Z108" t="s">
        <v>8288</v>
      </c>
      <c r="AA108" s="204" t="s">
        <v>8288</v>
      </c>
      <c r="AB108" s="204" t="s">
        <v>8288</v>
      </c>
      <c r="AC108"/>
      <c r="AD108"/>
      <c r="AE108"/>
      <c r="AF108"/>
      <c r="AG108" t="str">
        <f>IFERROR(IF(COUNTIF(C108:L108,"Feed Ingredient")&gt;0,INDEX(ani_diet!T:T,MATCH(M108,ani_diet!D:D,0)),""),"")</f>
        <v/>
      </c>
      <c r="AH108" s="60" t="b">
        <f>IF(IFERROR(IF(MATCH("Feed Ingredient", AOM[[#This Row],[L1]:[L10]],0)&gt;0, TRUE, FALSE), FALSE)=TRUE,IFERROR(VLOOKUP(M108, ani_diet!C:C, 1, FALSE), "No Match"),FALSE)</f>
        <v>0</v>
      </c>
      <c r="AL108" t="str">
        <f>IFERROR(IF(COUNTIF(C108:L108,"Feed Ingredient")&gt;0,INDEX(ani_diet!T:T,MATCH(M108,ani_diet!D:D,0)),""),"")</f>
        <v/>
      </c>
    </row>
    <row r="109" spans="1:38">
      <c r="A109" t="str">
        <f>_xlfn.TEXTJOIN("/",TRUE,AOM[[#This Row],[L1]:[L10]])</f>
        <v>Management/Livestock Management</v>
      </c>
      <c r="B109" t="s">
        <v>17897</v>
      </c>
      <c r="C109" t="s">
        <v>17896</v>
      </c>
      <c r="D109" t="s">
        <v>17898</v>
      </c>
      <c r="E109" t="s">
        <v>8288</v>
      </c>
      <c r="F109" t="s">
        <v>8288</v>
      </c>
      <c r="G109" t="s">
        <v>8288</v>
      </c>
      <c r="H109" t="s">
        <v>8288</v>
      </c>
      <c r="I109" t="s">
        <v>8288</v>
      </c>
      <c r="J109" t="s">
        <v>8288</v>
      </c>
      <c r="K109" t="s">
        <v>8288</v>
      </c>
      <c r="M109" t="str" cm="1">
        <f t="array" ref="M109">LOOKUP(2,1/(C109:L109&lt;&gt;""),C109:L109)</f>
        <v>Livestock Management</v>
      </c>
      <c r="N109" t="s">
        <v>8288</v>
      </c>
      <c r="O109" t="s">
        <v>17899</v>
      </c>
      <c r="P109" t="s">
        <v>8288</v>
      </c>
      <c r="Q109" t="s">
        <v>8288</v>
      </c>
      <c r="R109" t="s">
        <v>17900</v>
      </c>
      <c r="S109" t="s">
        <v>8288</v>
      </c>
      <c r="T109" t="s">
        <v>8288</v>
      </c>
      <c r="U109" t="s">
        <v>8288</v>
      </c>
      <c r="V109" s="204" t="s">
        <v>8288</v>
      </c>
      <c r="W109" t="s">
        <v>8288</v>
      </c>
      <c r="X109" t="s">
        <v>8288</v>
      </c>
      <c r="Y109" t="s">
        <v>8288</v>
      </c>
      <c r="Z109" t="s">
        <v>8288</v>
      </c>
      <c r="AA109" s="204" t="s">
        <v>8288</v>
      </c>
      <c r="AB109" s="204" t="s">
        <v>8288</v>
      </c>
      <c r="AC109"/>
      <c r="AD109"/>
      <c r="AE109"/>
      <c r="AF109"/>
      <c r="AG109" t="str">
        <f>IFERROR(IF(COUNTIF(C109:L109,"Feed Ingredient")&gt;0,INDEX(ani_diet!T:T,MATCH(M109,ani_diet!D:D,0)),""),"")</f>
        <v/>
      </c>
      <c r="AH109" s="60" t="b">
        <f>IF(IFERROR(IF(MATCH("Feed Ingredient", AOM[[#This Row],[L1]:[L10]],0)&gt;0, TRUE, FALSE), FALSE)=TRUE,IFERROR(VLOOKUP(M109, ani_diet!C:C, 1, FALSE), "No Match"),FALSE)</f>
        <v>0</v>
      </c>
      <c r="AL109" t="str">
        <f>IFERROR(IF(COUNTIF(C109:L109,"Feed Ingredient")&gt;0,INDEX(ani_diet!T:T,MATCH(M109,ani_diet!D:D,0)),""),"")</f>
        <v/>
      </c>
    </row>
    <row r="110" spans="1:38">
      <c r="A110" t="str">
        <f>_xlfn.TEXTJOIN("/",TRUE,AOM[[#This Row],[L1]:[L10]])</f>
        <v>Management/Livestock Management/Animal Growth Promotant</v>
      </c>
      <c r="B110" t="s">
        <v>17901</v>
      </c>
      <c r="C110" t="s">
        <v>17896</v>
      </c>
      <c r="D110" t="s">
        <v>17898</v>
      </c>
      <c r="E110" t="s">
        <v>17902</v>
      </c>
      <c r="F110" t="s">
        <v>8288</v>
      </c>
      <c r="G110" t="s">
        <v>8288</v>
      </c>
      <c r="H110" t="s">
        <v>8288</v>
      </c>
      <c r="I110" t="s">
        <v>8288</v>
      </c>
      <c r="J110" t="s">
        <v>8288</v>
      </c>
      <c r="K110" t="s">
        <v>8288</v>
      </c>
      <c r="M110" t="str" cm="1">
        <f t="array" ref="M110">LOOKUP(2,1/(C110:L110&lt;&gt;""),C110:L110)</f>
        <v>Animal Growth Promotant</v>
      </c>
      <c r="N110" t="s">
        <v>8288</v>
      </c>
      <c r="O110" t="s">
        <v>17903</v>
      </c>
      <c r="P110" t="s">
        <v>8288</v>
      </c>
      <c r="Q110" t="s">
        <v>8288</v>
      </c>
      <c r="R110" t="s">
        <v>17904</v>
      </c>
      <c r="S110" t="s">
        <v>8288</v>
      </c>
      <c r="T110" t="s">
        <v>8288</v>
      </c>
      <c r="U110" t="s">
        <v>8288</v>
      </c>
      <c r="V110" s="204" t="s">
        <v>8288</v>
      </c>
      <c r="W110" t="s">
        <v>8288</v>
      </c>
      <c r="X110" t="s">
        <v>8288</v>
      </c>
      <c r="Y110" t="s">
        <v>8288</v>
      </c>
      <c r="Z110" t="s">
        <v>8288</v>
      </c>
      <c r="AA110" s="204" t="s">
        <v>8288</v>
      </c>
      <c r="AB110" s="204" t="s">
        <v>8288</v>
      </c>
      <c r="AC110"/>
      <c r="AD110"/>
      <c r="AE110"/>
      <c r="AF110"/>
      <c r="AG110" t="str">
        <f>IFERROR(IF(COUNTIF(C110:L110,"Feed Ingredient")&gt;0,INDEX(ani_diet!T:T,MATCH(M110,ani_diet!D:D,0)),""),"")</f>
        <v/>
      </c>
      <c r="AH110" s="60" t="b">
        <f>IF(IFERROR(IF(MATCH("Feed Ingredient", AOM[[#This Row],[L1]:[L10]],0)&gt;0, TRUE, FALSE), FALSE)=TRUE,IFERROR(VLOOKUP(M110, ani_diet!C:C, 1, FALSE), "No Match"),FALSE)</f>
        <v>0</v>
      </c>
      <c r="AL110" t="str">
        <f>IFERROR(IF(COUNTIF(C110:L110,"Feed Ingredient")&gt;0,INDEX(ani_diet!T:T,MATCH(M110,ani_diet!D:D,0)),""),"")</f>
        <v/>
      </c>
    </row>
    <row r="111" spans="1:38">
      <c r="A111" t="str">
        <f>_xlfn.TEXTJOIN("/",TRUE,AOM[[#This Row],[L1]:[L10]])</f>
        <v>Management/Livestock Management/Aquasilviculture/Aquasilviculture</v>
      </c>
      <c r="B111" t="s">
        <v>17905</v>
      </c>
      <c r="C111" t="s">
        <v>17896</v>
      </c>
      <c r="D111" t="s">
        <v>17898</v>
      </c>
      <c r="E111" t="s">
        <v>1800</v>
      </c>
      <c r="F111" t="s">
        <v>1800</v>
      </c>
      <c r="G111" t="s">
        <v>8288</v>
      </c>
      <c r="H111" t="s">
        <v>8288</v>
      </c>
      <c r="I111" t="s">
        <v>8288</v>
      </c>
      <c r="J111" t="s">
        <v>8288</v>
      </c>
      <c r="K111" t="s">
        <v>8288</v>
      </c>
      <c r="M111" t="str" cm="1">
        <f t="array" ref="M111">LOOKUP(2,1/(C111:L111&lt;&gt;""),C111:L111)</f>
        <v>Aquasilviculture</v>
      </c>
      <c r="N111" t="s">
        <v>8288</v>
      </c>
      <c r="O111" t="s">
        <v>2639</v>
      </c>
      <c r="P111" t="s">
        <v>8288</v>
      </c>
      <c r="Q111" t="s">
        <v>8288</v>
      </c>
      <c r="R111" t="s">
        <v>8288</v>
      </c>
      <c r="S111" t="s">
        <v>8288</v>
      </c>
      <c r="T111" t="s">
        <v>8288</v>
      </c>
      <c r="U111" t="s">
        <v>8288</v>
      </c>
      <c r="V111" s="204" t="s">
        <v>8288</v>
      </c>
      <c r="W111" t="s">
        <v>8288</v>
      </c>
      <c r="X111" t="s">
        <v>8288</v>
      </c>
      <c r="Y111" t="s">
        <v>2637</v>
      </c>
      <c r="Z111" t="s">
        <v>17906</v>
      </c>
      <c r="AA111" s="204" t="s">
        <v>8288</v>
      </c>
      <c r="AB111" s="204" t="s">
        <v>8288</v>
      </c>
      <c r="AC111"/>
      <c r="AD111"/>
      <c r="AE111"/>
      <c r="AF111"/>
      <c r="AG111" t="str">
        <f>IFERROR(IF(COUNTIF(C111:L111,"Feed Ingredient")&gt;0,INDEX(ani_diet!T:T,MATCH(M111,ani_diet!D:D,0)),""),"")</f>
        <v/>
      </c>
      <c r="AH111" s="60" t="b">
        <f>IF(IFERROR(IF(MATCH("Feed Ingredient", AOM[[#This Row],[L1]:[L10]],0)&gt;0, TRUE, FALSE), FALSE)=TRUE,IFERROR(VLOOKUP(M111, ani_diet!C:C, 1, FALSE), "No Match"),FALSE)</f>
        <v>0</v>
      </c>
      <c r="AL111" t="str">
        <f>IFERROR(IF(COUNTIF(C111:L111,"Feed Ingredient")&gt;0,INDEX(ani_diet!T:T,MATCH(M111,ani_diet!D:D,0)),""),"")</f>
        <v/>
      </c>
    </row>
    <row r="112" spans="1:38">
      <c r="A112" t="str">
        <f>_xlfn.TEXTJOIN("/",TRUE,AOM[[#This Row],[L1]:[L10]])</f>
        <v>Management/Livestock Management/Feed Characteristic</v>
      </c>
      <c r="B112" t="s">
        <v>17907</v>
      </c>
      <c r="C112" t="s">
        <v>17896</v>
      </c>
      <c r="D112" t="s">
        <v>17898</v>
      </c>
      <c r="E112" t="s">
        <v>17908</v>
      </c>
      <c r="F112" t="s">
        <v>8288</v>
      </c>
      <c r="G112" t="s">
        <v>8288</v>
      </c>
      <c r="H112" t="s">
        <v>8288</v>
      </c>
      <c r="I112" t="s">
        <v>8288</v>
      </c>
      <c r="J112" t="s">
        <v>8288</v>
      </c>
      <c r="K112" t="s">
        <v>8288</v>
      </c>
      <c r="M112" t="str" cm="1">
        <f t="array" ref="M112">LOOKUP(2,1/(C112:L112&lt;&gt;""),C112:L112)</f>
        <v>Feed Characteristic</v>
      </c>
      <c r="N112" t="s">
        <v>8288</v>
      </c>
      <c r="O112" t="s">
        <v>17909</v>
      </c>
      <c r="P112" t="s">
        <v>8288</v>
      </c>
      <c r="Q112" t="s">
        <v>8288</v>
      </c>
      <c r="R112" t="s">
        <v>17910</v>
      </c>
      <c r="S112" t="s">
        <v>8288</v>
      </c>
      <c r="T112" t="s">
        <v>8288</v>
      </c>
      <c r="U112" t="s">
        <v>8288</v>
      </c>
      <c r="V112" s="204" t="s">
        <v>8288</v>
      </c>
      <c r="W112" t="s">
        <v>8288</v>
      </c>
      <c r="X112" t="s">
        <v>8288</v>
      </c>
      <c r="Y112" t="s">
        <v>328</v>
      </c>
      <c r="Z112" t="s">
        <v>8288</v>
      </c>
      <c r="AA112" s="204" t="s">
        <v>8288</v>
      </c>
      <c r="AB112" s="204" t="s">
        <v>8288</v>
      </c>
      <c r="AC112"/>
      <c r="AD112"/>
      <c r="AE112"/>
      <c r="AF112"/>
      <c r="AG112" t="str">
        <f>IFERROR(IF(COUNTIF(C112:L112,"Feed Ingredient")&gt;0,INDEX(ani_diet!T:T,MATCH(M112,ani_diet!D:D,0)),""),"")</f>
        <v/>
      </c>
      <c r="AH112" s="60" t="b">
        <f>IF(IFERROR(IF(MATCH("Feed Ingredient", AOM[[#This Row],[L1]:[L10]],0)&gt;0, TRUE, FALSE), FALSE)=TRUE,IFERROR(VLOOKUP(M112, ani_diet!C:C, 1, FALSE), "No Match"),FALSE)</f>
        <v>0</v>
      </c>
      <c r="AL112" t="str">
        <f>IFERROR(IF(COUNTIF(C112:L112,"Feed Ingredient")&gt;0,INDEX(ani_diet!T:T,MATCH(M112,ani_diet!D:D,0)),""),"")</f>
        <v/>
      </c>
    </row>
    <row r="113" spans="1:38">
      <c r="A113" t="str">
        <f>_xlfn.TEXTJOIN("/",TRUE,AOM[[#This Row],[L1]:[L10]])</f>
        <v>Management/Livestock Management/Feed Characteristic/Feed Chemical Composition</v>
      </c>
      <c r="B113" t="s">
        <v>17911</v>
      </c>
      <c r="C113" t="s">
        <v>17896</v>
      </c>
      <c r="D113" t="s">
        <v>17898</v>
      </c>
      <c r="E113" t="s">
        <v>17908</v>
      </c>
      <c r="F113" t="s">
        <v>17912</v>
      </c>
      <c r="G113" t="s">
        <v>8288</v>
      </c>
      <c r="H113" t="s">
        <v>8288</v>
      </c>
      <c r="I113" t="s">
        <v>8288</v>
      </c>
      <c r="J113" t="s">
        <v>8288</v>
      </c>
      <c r="K113" t="s">
        <v>8288</v>
      </c>
      <c r="M113" t="str" cm="1">
        <f t="array" ref="M113">LOOKUP(2,1/(C113:L113&lt;&gt;""),C113:L113)</f>
        <v>Feed Chemical Composition</v>
      </c>
      <c r="N113" t="s">
        <v>8288</v>
      </c>
      <c r="O113" t="s">
        <v>17913</v>
      </c>
      <c r="P113" t="s">
        <v>8288</v>
      </c>
      <c r="Q113" t="s">
        <v>8288</v>
      </c>
      <c r="R113" t="s">
        <v>17914</v>
      </c>
      <c r="S113" t="s">
        <v>8288</v>
      </c>
      <c r="T113" t="s">
        <v>8288</v>
      </c>
      <c r="U113" t="s">
        <v>8288</v>
      </c>
      <c r="V113" s="204" t="s">
        <v>8288</v>
      </c>
      <c r="W113" t="s">
        <v>8288</v>
      </c>
      <c r="X113" t="s">
        <v>5370</v>
      </c>
      <c r="Y113" t="s">
        <v>328</v>
      </c>
      <c r="Z113" t="s">
        <v>8288</v>
      </c>
      <c r="AA113" s="204" t="s">
        <v>8288</v>
      </c>
      <c r="AB113" s="32" t="s">
        <v>8288</v>
      </c>
      <c r="AC113"/>
      <c r="AD113"/>
      <c r="AE113"/>
      <c r="AF113"/>
      <c r="AG113" t="str">
        <f>IFERROR(IF(COUNTIF(C113:L113,"Feed Ingredient")&gt;0,INDEX(ani_diet!T:T,MATCH(M113,ani_diet!D:D,0)),""),"")</f>
        <v/>
      </c>
      <c r="AH113" s="60" t="b">
        <f>IF(IFERROR(IF(MATCH("Feed Ingredient", AOM[[#This Row],[L1]:[L10]],0)&gt;0, TRUE, FALSE), FALSE)=TRUE,IFERROR(VLOOKUP(M113, ani_diet!C:C, 1, FALSE), "No Match"),FALSE)</f>
        <v>0</v>
      </c>
      <c r="AL113" t="str">
        <f>IFERROR(IF(COUNTIF(C113:L113,"Feed Ingredient")&gt;0,INDEX(ani_diet!T:T,MATCH(M113,ani_diet!D:D,0)),""),"")</f>
        <v/>
      </c>
    </row>
    <row r="114" spans="1:38">
      <c r="A114" t="str">
        <f>_xlfn.TEXTJOIN("/",TRUE,AOM[[#This Row],[L1]:[L10]])</f>
        <v>Management/Livestock Management/Feed Characteristic/Feed Chemical Composition/Acid Detergent Fibre (ADF)</v>
      </c>
      <c r="B114" t="s">
        <v>17915</v>
      </c>
      <c r="C114" t="s">
        <v>17896</v>
      </c>
      <c r="D114" t="s">
        <v>17898</v>
      </c>
      <c r="E114" t="s">
        <v>17908</v>
      </c>
      <c r="F114" t="s">
        <v>17912</v>
      </c>
      <c r="G114" t="s">
        <v>17916</v>
      </c>
      <c r="H114" t="s">
        <v>8288</v>
      </c>
      <c r="I114" t="s">
        <v>8288</v>
      </c>
      <c r="J114" t="s">
        <v>8288</v>
      </c>
      <c r="K114" t="s">
        <v>8288</v>
      </c>
      <c r="M114" t="str" cm="1">
        <f t="array" ref="M114">LOOKUP(2,1/(C114:L114&lt;&gt;""),C114:L114)</f>
        <v>Acid Detergent Fibre (ADF)</v>
      </c>
      <c r="N114" t="s">
        <v>8288</v>
      </c>
      <c r="O114" t="s">
        <v>17917</v>
      </c>
      <c r="P114" t="s">
        <v>8288</v>
      </c>
      <c r="Q114" t="s">
        <v>8288</v>
      </c>
      <c r="R114" t="s">
        <v>17918</v>
      </c>
      <c r="S114" t="s">
        <v>17919</v>
      </c>
      <c r="T114" t="s">
        <v>8288</v>
      </c>
      <c r="U114" t="s">
        <v>8288</v>
      </c>
      <c r="V114" s="204" t="s">
        <v>8288</v>
      </c>
      <c r="W114" t="s">
        <v>8288</v>
      </c>
      <c r="X114" t="s">
        <v>17920</v>
      </c>
      <c r="Y114" t="s">
        <v>328</v>
      </c>
      <c r="Z114" t="s">
        <v>8288</v>
      </c>
      <c r="AA114" s="204" t="s">
        <v>8288</v>
      </c>
      <c r="AB114" s="205" t="s">
        <v>17921</v>
      </c>
      <c r="AC114"/>
      <c r="AD114"/>
      <c r="AE114"/>
      <c r="AF114"/>
      <c r="AG114" t="str">
        <f>IFERROR(IF(COUNTIF(C114:L114,"Feed Ingredient")&gt;0,INDEX(ani_diet!T:T,MATCH(M114,ani_diet!D:D,0)),""),"")</f>
        <v/>
      </c>
      <c r="AH114" s="60" t="b">
        <f>IF(IFERROR(IF(MATCH("Feed Ingredient", AOM[[#This Row],[L1]:[L10]],0)&gt;0, TRUE, FALSE), FALSE)=TRUE,IFERROR(VLOOKUP(M114, ani_diet!C:C, 1, FALSE), "No Match"),FALSE)</f>
        <v>0</v>
      </c>
      <c r="AL114" t="str">
        <f>IFERROR(IF(COUNTIF(C114:L114,"Feed Ingredient")&gt;0,INDEX(ani_diet!T:T,MATCH(M114,ani_diet!D:D,0)),""),"")</f>
        <v/>
      </c>
    </row>
    <row r="115" spans="1:38">
      <c r="A115" t="str">
        <f>_xlfn.TEXTJOIN("/",TRUE,AOM[[#This Row],[L1]:[L10]])</f>
        <v>Management/Livestock Management/Feed Characteristic/Feed Chemical Composition/Acid Detergent Lignin (ADL)</v>
      </c>
      <c r="B115" t="s">
        <v>17922</v>
      </c>
      <c r="C115" t="s">
        <v>17896</v>
      </c>
      <c r="D115" t="s">
        <v>17898</v>
      </c>
      <c r="E115" t="s">
        <v>17908</v>
      </c>
      <c r="F115" t="s">
        <v>17912</v>
      </c>
      <c r="G115" t="s">
        <v>17923</v>
      </c>
      <c r="H115" t="s">
        <v>8288</v>
      </c>
      <c r="I115" t="s">
        <v>8288</v>
      </c>
      <c r="J115" t="s">
        <v>8288</v>
      </c>
      <c r="K115" t="s">
        <v>8288</v>
      </c>
      <c r="M115" t="str" cm="1">
        <f t="array" ref="M115">LOOKUP(2,1/(C115:L115&lt;&gt;""),C115:L115)</f>
        <v>Acid Detergent Lignin (ADL)</v>
      </c>
      <c r="N115" t="s">
        <v>8288</v>
      </c>
      <c r="O115" t="s">
        <v>17924</v>
      </c>
      <c r="P115" t="s">
        <v>8288</v>
      </c>
      <c r="Q115" t="s">
        <v>8288</v>
      </c>
      <c r="R115" t="s">
        <v>17925</v>
      </c>
      <c r="S115" t="s">
        <v>8288</v>
      </c>
      <c r="T115" t="s">
        <v>8288</v>
      </c>
      <c r="U115" t="s">
        <v>8288</v>
      </c>
      <c r="V115" s="204" t="s">
        <v>8288</v>
      </c>
      <c r="W115" t="s">
        <v>8288</v>
      </c>
      <c r="X115" t="s">
        <v>17926</v>
      </c>
      <c r="Y115" t="s">
        <v>328</v>
      </c>
      <c r="Z115" t="s">
        <v>8288</v>
      </c>
      <c r="AA115" s="204" t="s">
        <v>8288</v>
      </c>
      <c r="AB115" s="32" t="s">
        <v>17927</v>
      </c>
      <c r="AC115"/>
      <c r="AD115"/>
      <c r="AE115"/>
      <c r="AF115"/>
      <c r="AG115" t="str">
        <f>IFERROR(IF(COUNTIF(C115:L115,"Feed Ingredient")&gt;0,INDEX(ani_diet!T:T,MATCH(M115,ani_diet!D:D,0)),""),"")</f>
        <v/>
      </c>
      <c r="AH115" s="60" t="b">
        <f>IF(IFERROR(IF(MATCH("Feed Ingredient", AOM[[#This Row],[L1]:[L10]],0)&gt;0, TRUE, FALSE), FALSE)=TRUE,IFERROR(VLOOKUP(M115, ani_diet!C:C, 1, FALSE), "No Match"),FALSE)</f>
        <v>0</v>
      </c>
      <c r="AL115" t="str">
        <f>IFERROR(IF(COUNTIF(C115:L115,"Feed Ingredient")&gt;0,INDEX(ani_diet!T:T,MATCH(M115,ani_diet!D:D,0)),""),"")</f>
        <v/>
      </c>
    </row>
    <row r="116" spans="1:38">
      <c r="A116" t="str">
        <f>_xlfn.TEXTJOIN("/",TRUE,AOM[[#This Row],[L1]:[L10]])</f>
        <v>Management/Livestock Management/Feed Characteristic/Feed Chemical Composition/Amino Acids</v>
      </c>
      <c r="B116" t="s">
        <v>17928</v>
      </c>
      <c r="C116" t="s">
        <v>17896</v>
      </c>
      <c r="D116" t="s">
        <v>17898</v>
      </c>
      <c r="E116" t="s">
        <v>17908</v>
      </c>
      <c r="F116" t="s">
        <v>17912</v>
      </c>
      <c r="G116" t="s">
        <v>17929</v>
      </c>
      <c r="H116" t="s">
        <v>8288</v>
      </c>
      <c r="I116" t="s">
        <v>8288</v>
      </c>
      <c r="J116" t="s">
        <v>8288</v>
      </c>
      <c r="K116" t="s">
        <v>8288</v>
      </c>
      <c r="M116" t="str" cm="1">
        <f t="array" ref="M116">LOOKUP(2,1/(C116:L116&lt;&gt;""),C116:L116)</f>
        <v>Amino Acids</v>
      </c>
      <c r="N116" t="s">
        <v>8288</v>
      </c>
      <c r="O116" t="s">
        <v>17930</v>
      </c>
      <c r="P116" t="s">
        <v>8288</v>
      </c>
      <c r="Q116" t="s">
        <v>8288</v>
      </c>
      <c r="R116" t="s">
        <v>8288</v>
      </c>
      <c r="S116" t="s">
        <v>8288</v>
      </c>
      <c r="T116" t="s">
        <v>8288</v>
      </c>
      <c r="U116" t="s">
        <v>8288</v>
      </c>
      <c r="V116" s="204" t="s">
        <v>8288</v>
      </c>
      <c r="W116" t="s">
        <v>8288</v>
      </c>
      <c r="X116" t="s">
        <v>5370</v>
      </c>
      <c r="Y116" t="s">
        <v>328</v>
      </c>
      <c r="Z116" t="s">
        <v>8288</v>
      </c>
      <c r="AA116" s="204" t="s">
        <v>8288</v>
      </c>
      <c r="AB116" s="204" t="s">
        <v>8288</v>
      </c>
      <c r="AC116"/>
      <c r="AD116"/>
      <c r="AE116"/>
      <c r="AF116"/>
      <c r="AG116" t="str">
        <f>IFERROR(IF(COUNTIF(C116:L116,"Feed Ingredient")&gt;0,INDEX(ani_diet!T:T,MATCH(M116,ani_diet!D:D,0)),""),"")</f>
        <v/>
      </c>
      <c r="AH116" s="60" t="b">
        <f>IF(IFERROR(IF(MATCH("Feed Ingredient", AOM[[#This Row],[L1]:[L10]],0)&gt;0, TRUE, FALSE), FALSE)=TRUE,IFERROR(VLOOKUP(M116, ani_diet!C:C, 1, FALSE), "No Match"),FALSE)</f>
        <v>0</v>
      </c>
      <c r="AL116" t="str">
        <f>IFERROR(IF(COUNTIF(C116:L116,"Feed Ingredient")&gt;0,INDEX(ani_diet!T:T,MATCH(M116,ani_diet!D:D,0)),""),"")</f>
        <v/>
      </c>
    </row>
    <row r="117" spans="1:38">
      <c r="A117" t="str">
        <f>_xlfn.TEXTJOIN("/",TRUE,AOM[[#This Row],[L1]:[L10]])</f>
        <v>Management/Livestock Management/Feed Characteristic/Feed Chemical Composition/Amino Acids/alanine</v>
      </c>
      <c r="B117" t="s">
        <v>17931</v>
      </c>
      <c r="C117" t="s">
        <v>17896</v>
      </c>
      <c r="D117" t="s">
        <v>17898</v>
      </c>
      <c r="E117" t="s">
        <v>17908</v>
      </c>
      <c r="F117" t="s">
        <v>17912</v>
      </c>
      <c r="G117" t="s">
        <v>17929</v>
      </c>
      <c r="H117" t="s">
        <v>17932</v>
      </c>
      <c r="I117" t="s">
        <v>8288</v>
      </c>
      <c r="J117" t="s">
        <v>8288</v>
      </c>
      <c r="K117" t="s">
        <v>8288</v>
      </c>
      <c r="M117" t="str" cm="1">
        <f t="array" ref="M117">LOOKUP(2,1/(C117:L117&lt;&gt;""),C117:L117)</f>
        <v>alanine</v>
      </c>
      <c r="N117" t="s">
        <v>8288</v>
      </c>
      <c r="O117" t="s">
        <v>17933</v>
      </c>
      <c r="P117" t="s">
        <v>8288</v>
      </c>
      <c r="Q117" t="s">
        <v>8288</v>
      </c>
      <c r="R117" t="s">
        <v>17934</v>
      </c>
      <c r="S117" t="s">
        <v>8288</v>
      </c>
      <c r="T117" t="s">
        <v>8288</v>
      </c>
      <c r="U117" t="s">
        <v>8288</v>
      </c>
      <c r="V117" s="204" t="s">
        <v>8288</v>
      </c>
      <c r="W117" t="s">
        <v>8288</v>
      </c>
      <c r="X117" t="s">
        <v>5370</v>
      </c>
      <c r="Y117" t="s">
        <v>328</v>
      </c>
      <c r="Z117" t="s">
        <v>8288</v>
      </c>
      <c r="AA117" s="204" t="s">
        <v>8288</v>
      </c>
      <c r="AB117" s="204" t="s">
        <v>8288</v>
      </c>
      <c r="AC117"/>
      <c r="AD117"/>
      <c r="AE117"/>
      <c r="AF117"/>
      <c r="AG117" t="str">
        <f>IFERROR(IF(COUNTIF(C117:L117,"Feed Ingredient")&gt;0,INDEX(ani_diet!T:T,MATCH(M117,ani_diet!D:D,0)),""),"")</f>
        <v/>
      </c>
      <c r="AH117" s="60" t="b">
        <f>IF(IFERROR(IF(MATCH("Feed Ingredient", AOM[[#This Row],[L1]:[L10]],0)&gt;0, TRUE, FALSE), FALSE)=TRUE,IFERROR(VLOOKUP(M117, ani_diet!C:C, 1, FALSE), "No Match"),FALSE)</f>
        <v>0</v>
      </c>
      <c r="AL117" t="str">
        <f>IFERROR(IF(COUNTIF(C117:L117,"Feed Ingredient")&gt;0,INDEX(ani_diet!T:T,MATCH(M117,ani_diet!D:D,0)),""),"")</f>
        <v/>
      </c>
    </row>
    <row r="118" spans="1:38">
      <c r="A118" t="str">
        <f>_xlfn.TEXTJOIN("/",TRUE,AOM[[#This Row],[L1]:[L10]])</f>
        <v>Management/Livestock Management/Feed Characteristic/Feed Chemical Composition/Amino Acids/arginine</v>
      </c>
      <c r="B118" t="s">
        <v>17935</v>
      </c>
      <c r="C118" t="s">
        <v>17896</v>
      </c>
      <c r="D118" t="s">
        <v>17898</v>
      </c>
      <c r="E118" t="s">
        <v>17908</v>
      </c>
      <c r="F118" t="s">
        <v>17912</v>
      </c>
      <c r="G118" t="s">
        <v>17929</v>
      </c>
      <c r="H118" t="s">
        <v>17936</v>
      </c>
      <c r="I118" t="s">
        <v>8288</v>
      </c>
      <c r="J118" t="s">
        <v>8288</v>
      </c>
      <c r="K118" t="s">
        <v>8288</v>
      </c>
      <c r="M118" t="str" cm="1">
        <f t="array" ref="M118">LOOKUP(2,1/(C118:L118&lt;&gt;""),C118:L118)</f>
        <v>arginine</v>
      </c>
      <c r="N118" t="s">
        <v>8288</v>
      </c>
      <c r="O118" t="s">
        <v>17937</v>
      </c>
      <c r="P118" t="s">
        <v>8288</v>
      </c>
      <c r="Q118" t="s">
        <v>8288</v>
      </c>
      <c r="R118" t="s">
        <v>17938</v>
      </c>
      <c r="S118" t="s">
        <v>8288</v>
      </c>
      <c r="T118" t="s">
        <v>8288</v>
      </c>
      <c r="U118" t="s">
        <v>8288</v>
      </c>
      <c r="V118" s="204" t="s">
        <v>8288</v>
      </c>
      <c r="W118" t="s">
        <v>8288</v>
      </c>
      <c r="X118" t="s">
        <v>5370</v>
      </c>
      <c r="Y118" t="s">
        <v>328</v>
      </c>
      <c r="Z118" t="s">
        <v>8288</v>
      </c>
      <c r="AA118" s="204" t="s">
        <v>8288</v>
      </c>
      <c r="AB118" s="204" t="s">
        <v>8288</v>
      </c>
      <c r="AC118"/>
      <c r="AD118"/>
      <c r="AE118"/>
      <c r="AF118"/>
      <c r="AG118" t="str">
        <f>IFERROR(IF(COUNTIF(C118:L118,"Feed Ingredient")&gt;0,INDEX(ani_diet!T:T,MATCH(M118,ani_diet!D:D,0)),""),"")</f>
        <v/>
      </c>
      <c r="AH118" s="60" t="b">
        <f>IF(IFERROR(IF(MATCH("Feed Ingredient", AOM[[#This Row],[L1]:[L10]],0)&gt;0, TRUE, FALSE), FALSE)=TRUE,IFERROR(VLOOKUP(M118, ani_diet!C:C, 1, FALSE), "No Match"),FALSE)</f>
        <v>0</v>
      </c>
      <c r="AL118" t="str">
        <f>IFERROR(IF(COUNTIF(C118:L118,"Feed Ingredient")&gt;0,INDEX(ani_diet!T:T,MATCH(M118,ani_diet!D:D,0)),""),"")</f>
        <v/>
      </c>
    </row>
    <row r="119" spans="1:38">
      <c r="A119" t="str">
        <f>_xlfn.TEXTJOIN("/",TRUE,AOM[[#This Row],[L1]:[L10]])</f>
        <v>Management/Livestock Management/Feed Characteristic/Feed Chemical Composition/Amino Acids/asparagine</v>
      </c>
      <c r="B119" t="s">
        <v>17939</v>
      </c>
      <c r="C119" t="s">
        <v>17896</v>
      </c>
      <c r="D119" t="s">
        <v>17898</v>
      </c>
      <c r="E119" t="s">
        <v>17908</v>
      </c>
      <c r="F119" t="s">
        <v>17912</v>
      </c>
      <c r="G119" t="s">
        <v>17929</v>
      </c>
      <c r="H119" t="s">
        <v>17940</v>
      </c>
      <c r="I119" t="s">
        <v>8288</v>
      </c>
      <c r="J119" t="s">
        <v>8288</v>
      </c>
      <c r="K119" t="s">
        <v>8288</v>
      </c>
      <c r="M119" t="str" cm="1">
        <f t="array" ref="M119">LOOKUP(2,1/(C119:L119&lt;&gt;""),C119:L119)</f>
        <v>asparagine</v>
      </c>
      <c r="N119" t="s">
        <v>8288</v>
      </c>
      <c r="O119" t="s">
        <v>17941</v>
      </c>
      <c r="P119" t="s">
        <v>8288</v>
      </c>
      <c r="Q119" t="s">
        <v>8288</v>
      </c>
      <c r="R119" t="s">
        <v>17942</v>
      </c>
      <c r="S119" t="s">
        <v>8288</v>
      </c>
      <c r="T119" t="s">
        <v>8288</v>
      </c>
      <c r="U119" t="s">
        <v>8288</v>
      </c>
      <c r="V119" s="204" t="s">
        <v>8288</v>
      </c>
      <c r="W119" t="s">
        <v>8288</v>
      </c>
      <c r="X119" t="s">
        <v>5370</v>
      </c>
      <c r="Y119" t="s">
        <v>328</v>
      </c>
      <c r="Z119" t="s">
        <v>8288</v>
      </c>
      <c r="AA119" s="204" t="s">
        <v>8288</v>
      </c>
      <c r="AB119" s="204" t="s">
        <v>8288</v>
      </c>
      <c r="AC119"/>
      <c r="AD119"/>
      <c r="AE119"/>
      <c r="AF119"/>
      <c r="AG119" t="str">
        <f>IFERROR(IF(COUNTIF(C119:L119,"Feed Ingredient")&gt;0,INDEX(ani_diet!T:T,MATCH(M119,ani_diet!D:D,0)),""),"")</f>
        <v/>
      </c>
      <c r="AH119" s="60" t="b">
        <f>IF(IFERROR(IF(MATCH("Feed Ingredient", AOM[[#This Row],[L1]:[L10]],0)&gt;0, TRUE, FALSE), FALSE)=TRUE,IFERROR(VLOOKUP(M119, ani_diet!C:C, 1, FALSE), "No Match"),FALSE)</f>
        <v>0</v>
      </c>
      <c r="AL119" t="str">
        <f>IFERROR(IF(COUNTIF(C119:L119,"Feed Ingredient")&gt;0,INDEX(ani_diet!T:T,MATCH(M119,ani_diet!D:D,0)),""),"")</f>
        <v/>
      </c>
    </row>
    <row r="120" spans="1:38">
      <c r="A120" t="str">
        <f>_xlfn.TEXTJOIN("/",TRUE,AOM[[#This Row],[L1]:[L10]])</f>
        <v>Management/Livestock Management/Feed Characteristic/Feed Chemical Composition/Amino Acids/aspartate</v>
      </c>
      <c r="B120" t="s">
        <v>17943</v>
      </c>
      <c r="C120" t="s">
        <v>17896</v>
      </c>
      <c r="D120" t="s">
        <v>17898</v>
      </c>
      <c r="E120" t="s">
        <v>17908</v>
      </c>
      <c r="F120" t="s">
        <v>17912</v>
      </c>
      <c r="G120" t="s">
        <v>17929</v>
      </c>
      <c r="H120" t="s">
        <v>17944</v>
      </c>
      <c r="I120" t="s">
        <v>8288</v>
      </c>
      <c r="J120" t="s">
        <v>8288</v>
      </c>
      <c r="K120" t="s">
        <v>8288</v>
      </c>
      <c r="M120" t="str" cm="1">
        <f t="array" ref="M120">LOOKUP(2,1/(C120:L120&lt;&gt;""),C120:L120)</f>
        <v>aspartate</v>
      </c>
      <c r="N120" t="s">
        <v>8288</v>
      </c>
      <c r="O120" t="s">
        <v>17945</v>
      </c>
      <c r="P120" t="s">
        <v>8288</v>
      </c>
      <c r="Q120" t="s">
        <v>8288</v>
      </c>
      <c r="R120" t="s">
        <v>17946</v>
      </c>
      <c r="S120" t="s">
        <v>8288</v>
      </c>
      <c r="T120" t="s">
        <v>8288</v>
      </c>
      <c r="U120" t="s">
        <v>8288</v>
      </c>
      <c r="V120" s="204" t="s">
        <v>8288</v>
      </c>
      <c r="W120" t="s">
        <v>8288</v>
      </c>
      <c r="X120" t="s">
        <v>5370</v>
      </c>
      <c r="Y120" t="s">
        <v>328</v>
      </c>
      <c r="Z120" t="s">
        <v>8288</v>
      </c>
      <c r="AA120" s="204" t="s">
        <v>8288</v>
      </c>
      <c r="AB120" s="204" t="s">
        <v>8288</v>
      </c>
      <c r="AC120"/>
      <c r="AD120"/>
      <c r="AE120"/>
      <c r="AF120"/>
      <c r="AG120" t="str">
        <f>IFERROR(IF(COUNTIF(C120:L120,"Feed Ingredient")&gt;0,INDEX(ani_diet!T:T,MATCH(M120,ani_diet!D:D,0)),""),"")</f>
        <v/>
      </c>
      <c r="AH120" s="60" t="b">
        <f>IF(IFERROR(IF(MATCH("Feed Ingredient", AOM[[#This Row],[L1]:[L10]],0)&gt;0, TRUE, FALSE), FALSE)=TRUE,IFERROR(VLOOKUP(M120, ani_diet!C:C, 1, FALSE), "No Match"),FALSE)</f>
        <v>0</v>
      </c>
      <c r="AL120" t="str">
        <f>IFERROR(IF(COUNTIF(C120:L120,"Feed Ingredient")&gt;0,INDEX(ani_diet!T:T,MATCH(M120,ani_diet!D:D,0)),""),"")</f>
        <v/>
      </c>
    </row>
    <row r="121" spans="1:38">
      <c r="A121" t="str">
        <f>_xlfn.TEXTJOIN("/",TRUE,AOM[[#This Row],[L1]:[L10]])</f>
        <v>Management/Livestock Management/Feed Characteristic/Feed Chemical Composition/Amino Acids/cysteine</v>
      </c>
      <c r="B121" t="s">
        <v>17947</v>
      </c>
      <c r="C121" t="s">
        <v>17896</v>
      </c>
      <c r="D121" t="s">
        <v>17898</v>
      </c>
      <c r="E121" t="s">
        <v>17908</v>
      </c>
      <c r="F121" t="s">
        <v>17912</v>
      </c>
      <c r="G121" t="s">
        <v>17929</v>
      </c>
      <c r="H121" t="s">
        <v>17948</v>
      </c>
      <c r="I121" t="s">
        <v>8288</v>
      </c>
      <c r="J121" t="s">
        <v>8288</v>
      </c>
      <c r="K121" t="s">
        <v>8288</v>
      </c>
      <c r="M121" t="str" cm="1">
        <f t="array" ref="M121">LOOKUP(2,1/(C121:L121&lt;&gt;""),C121:L121)</f>
        <v>cysteine</v>
      </c>
      <c r="N121" t="s">
        <v>8288</v>
      </c>
      <c r="O121" t="s">
        <v>17949</v>
      </c>
      <c r="P121" t="s">
        <v>8288</v>
      </c>
      <c r="Q121" t="s">
        <v>8288</v>
      </c>
      <c r="R121" t="s">
        <v>17950</v>
      </c>
      <c r="S121" t="s">
        <v>8288</v>
      </c>
      <c r="T121" t="s">
        <v>8288</v>
      </c>
      <c r="U121" t="s">
        <v>8288</v>
      </c>
      <c r="V121" s="204" t="s">
        <v>8288</v>
      </c>
      <c r="W121" t="s">
        <v>8288</v>
      </c>
      <c r="X121" t="s">
        <v>5370</v>
      </c>
      <c r="Y121" t="s">
        <v>328</v>
      </c>
      <c r="Z121" t="s">
        <v>8288</v>
      </c>
      <c r="AA121" s="204" t="s">
        <v>8288</v>
      </c>
      <c r="AB121" s="204" t="s">
        <v>8288</v>
      </c>
      <c r="AC121"/>
      <c r="AD121"/>
      <c r="AE121"/>
      <c r="AF121"/>
      <c r="AG121" t="str">
        <f>IFERROR(IF(COUNTIF(C121:L121,"Feed Ingredient")&gt;0,INDEX(ani_diet!T:T,MATCH(M121,ani_diet!D:D,0)),""),"")</f>
        <v/>
      </c>
      <c r="AH121" s="60" t="b">
        <f>IF(IFERROR(IF(MATCH("Feed Ingredient", AOM[[#This Row],[L1]:[L10]],0)&gt;0, TRUE, FALSE), FALSE)=TRUE,IFERROR(VLOOKUP(M121, ani_diet!C:C, 1, FALSE), "No Match"),FALSE)</f>
        <v>0</v>
      </c>
      <c r="AL121" t="str">
        <f>IFERROR(IF(COUNTIF(C121:L121,"Feed Ingredient")&gt;0,INDEX(ani_diet!T:T,MATCH(M121,ani_diet!D:D,0)),""),"")</f>
        <v/>
      </c>
    </row>
    <row r="122" spans="1:38">
      <c r="A122" t="str">
        <f>_xlfn.TEXTJOIN("/",TRUE,AOM[[#This Row],[L1]:[L10]])</f>
        <v>Management/Livestock Management/Feed Characteristic/Feed Chemical Composition/Amino Acids/essential amino acid</v>
      </c>
      <c r="B122" t="s">
        <v>17951</v>
      </c>
      <c r="C122" t="s">
        <v>17896</v>
      </c>
      <c r="D122" t="s">
        <v>17898</v>
      </c>
      <c r="E122" t="s">
        <v>17908</v>
      </c>
      <c r="F122" t="s">
        <v>17912</v>
      </c>
      <c r="G122" t="s">
        <v>17929</v>
      </c>
      <c r="H122" t="s">
        <v>17952</v>
      </c>
      <c r="I122" t="s">
        <v>8288</v>
      </c>
      <c r="J122" t="s">
        <v>8288</v>
      </c>
      <c r="K122" t="s">
        <v>8288</v>
      </c>
      <c r="M122" t="str" cm="1">
        <f t="array" ref="M122">LOOKUP(2,1/(C122:L122&lt;&gt;""),C122:L122)</f>
        <v>essential amino acid</v>
      </c>
      <c r="N122" t="s">
        <v>8288</v>
      </c>
      <c r="O122" t="s">
        <v>17953</v>
      </c>
      <c r="P122" t="s">
        <v>8288</v>
      </c>
      <c r="Q122" t="s">
        <v>8288</v>
      </c>
      <c r="R122" t="s">
        <v>17954</v>
      </c>
      <c r="S122" t="s">
        <v>8288</v>
      </c>
      <c r="T122" t="s">
        <v>8288</v>
      </c>
      <c r="U122" t="s">
        <v>8288</v>
      </c>
      <c r="V122" s="204" t="s">
        <v>8288</v>
      </c>
      <c r="W122" t="s">
        <v>8288</v>
      </c>
      <c r="X122" t="s">
        <v>5370</v>
      </c>
      <c r="Y122" t="s">
        <v>328</v>
      </c>
      <c r="Z122" t="s">
        <v>8288</v>
      </c>
      <c r="AA122" s="204" t="s">
        <v>8288</v>
      </c>
      <c r="AB122" s="204" t="s">
        <v>8288</v>
      </c>
      <c r="AC122"/>
      <c r="AD122"/>
      <c r="AE122"/>
      <c r="AF122"/>
      <c r="AG122" t="str">
        <f>IFERROR(IF(COUNTIF(C122:L122,"Feed Ingredient")&gt;0,INDEX(ani_diet!T:T,MATCH(M122,ani_diet!D:D,0)),""),"")</f>
        <v/>
      </c>
      <c r="AH122" s="60" t="b">
        <f>IF(IFERROR(IF(MATCH("Feed Ingredient", AOM[[#This Row],[L1]:[L10]],0)&gt;0, TRUE, FALSE), FALSE)=TRUE,IFERROR(VLOOKUP(M122, ani_diet!C:C, 1, FALSE), "No Match"),FALSE)</f>
        <v>0</v>
      </c>
      <c r="AL122" t="str">
        <f>IFERROR(IF(COUNTIF(C122:L122,"Feed Ingredient")&gt;0,INDEX(ani_diet!T:T,MATCH(M122,ani_diet!D:D,0)),""),"")</f>
        <v/>
      </c>
    </row>
    <row r="123" spans="1:38">
      <c r="A123" t="str">
        <f>_xlfn.TEXTJOIN("/",TRUE,AOM[[#This Row],[L1]:[L10]])</f>
        <v>Management/Livestock Management/Feed Characteristic/Feed Chemical Composition/Amino Acids/free amino acid</v>
      </c>
      <c r="B123" t="s">
        <v>17955</v>
      </c>
      <c r="C123" t="s">
        <v>17896</v>
      </c>
      <c r="D123" t="s">
        <v>17898</v>
      </c>
      <c r="E123" t="s">
        <v>17908</v>
      </c>
      <c r="F123" t="s">
        <v>17912</v>
      </c>
      <c r="G123" t="s">
        <v>17929</v>
      </c>
      <c r="H123" t="s">
        <v>17956</v>
      </c>
      <c r="I123" t="s">
        <v>8288</v>
      </c>
      <c r="J123" t="s">
        <v>8288</v>
      </c>
      <c r="K123" t="s">
        <v>8288</v>
      </c>
      <c r="M123" t="str" cm="1">
        <f t="array" ref="M123">LOOKUP(2,1/(C123:L123&lt;&gt;""),C123:L123)</f>
        <v>free amino acid</v>
      </c>
      <c r="N123" t="s">
        <v>8288</v>
      </c>
      <c r="O123" t="s">
        <v>17957</v>
      </c>
      <c r="P123" t="s">
        <v>8288</v>
      </c>
      <c r="Q123" t="s">
        <v>8288</v>
      </c>
      <c r="R123" t="s">
        <v>17958</v>
      </c>
      <c r="S123" t="s">
        <v>8288</v>
      </c>
      <c r="T123" t="s">
        <v>8288</v>
      </c>
      <c r="U123" t="s">
        <v>8288</v>
      </c>
      <c r="V123" s="204" t="s">
        <v>8288</v>
      </c>
      <c r="W123" t="s">
        <v>8288</v>
      </c>
      <c r="X123" t="s">
        <v>5370</v>
      </c>
      <c r="Y123" t="s">
        <v>328</v>
      </c>
      <c r="Z123" t="s">
        <v>8288</v>
      </c>
      <c r="AA123" s="204" t="s">
        <v>8288</v>
      </c>
      <c r="AB123" s="204" t="s">
        <v>8288</v>
      </c>
      <c r="AC123"/>
      <c r="AD123"/>
      <c r="AE123"/>
      <c r="AF123"/>
      <c r="AG123" t="str">
        <f>IFERROR(IF(COUNTIF(C123:L123,"Feed Ingredient")&gt;0,INDEX(ani_diet!T:T,MATCH(M123,ani_diet!D:D,0)),""),"")</f>
        <v/>
      </c>
      <c r="AH123" s="60" t="b">
        <f>IF(IFERROR(IF(MATCH("Feed Ingredient", AOM[[#This Row],[L1]:[L10]],0)&gt;0, TRUE, FALSE), FALSE)=TRUE,IFERROR(VLOOKUP(M123, ani_diet!C:C, 1, FALSE), "No Match"),FALSE)</f>
        <v>0</v>
      </c>
      <c r="AL123" t="str">
        <f>IFERROR(IF(COUNTIF(C123:L123,"Feed Ingredient")&gt;0,INDEX(ani_diet!T:T,MATCH(M123,ani_diet!D:D,0)),""),"")</f>
        <v/>
      </c>
    </row>
    <row r="124" spans="1:38">
      <c r="A124" t="str">
        <f>_xlfn.TEXTJOIN("/",TRUE,AOM[[#This Row],[L1]:[L10]])</f>
        <v>Management/Livestock Management/Feed Characteristic/Feed Chemical Composition/Amino Acids/glutamate</v>
      </c>
      <c r="B124" t="s">
        <v>17959</v>
      </c>
      <c r="C124" t="s">
        <v>17896</v>
      </c>
      <c r="D124" t="s">
        <v>17898</v>
      </c>
      <c r="E124" t="s">
        <v>17908</v>
      </c>
      <c r="F124" t="s">
        <v>17912</v>
      </c>
      <c r="G124" t="s">
        <v>17929</v>
      </c>
      <c r="H124" t="s">
        <v>17960</v>
      </c>
      <c r="I124" t="s">
        <v>8288</v>
      </c>
      <c r="J124" t="s">
        <v>8288</v>
      </c>
      <c r="K124" t="s">
        <v>8288</v>
      </c>
      <c r="M124" t="str" cm="1">
        <f t="array" ref="M124">LOOKUP(2,1/(C124:L124&lt;&gt;""),C124:L124)</f>
        <v>glutamate</v>
      </c>
      <c r="N124" t="s">
        <v>8288</v>
      </c>
      <c r="O124" t="s">
        <v>17961</v>
      </c>
      <c r="P124" t="s">
        <v>8288</v>
      </c>
      <c r="Q124" t="s">
        <v>8288</v>
      </c>
      <c r="R124" t="s">
        <v>17962</v>
      </c>
      <c r="S124" t="s">
        <v>8288</v>
      </c>
      <c r="T124" t="s">
        <v>8288</v>
      </c>
      <c r="U124" t="s">
        <v>8288</v>
      </c>
      <c r="V124" s="204" t="s">
        <v>8288</v>
      </c>
      <c r="W124" t="s">
        <v>8288</v>
      </c>
      <c r="X124" t="s">
        <v>5370</v>
      </c>
      <c r="Y124" t="s">
        <v>328</v>
      </c>
      <c r="Z124" t="s">
        <v>8288</v>
      </c>
      <c r="AA124" s="204" t="s">
        <v>8288</v>
      </c>
      <c r="AB124" s="204" t="s">
        <v>8288</v>
      </c>
      <c r="AC124"/>
      <c r="AD124"/>
      <c r="AE124"/>
      <c r="AF124"/>
      <c r="AG124" t="str">
        <f>IFERROR(IF(COUNTIF(C124:L124,"Feed Ingredient")&gt;0,INDEX(ani_diet!T:T,MATCH(M124,ani_diet!D:D,0)),""),"")</f>
        <v/>
      </c>
      <c r="AH124" s="60" t="b">
        <f>IF(IFERROR(IF(MATCH("Feed Ingredient", AOM[[#This Row],[L1]:[L10]],0)&gt;0, TRUE, FALSE), FALSE)=TRUE,IFERROR(VLOOKUP(M124, ani_diet!C:C, 1, FALSE), "No Match"),FALSE)</f>
        <v>0</v>
      </c>
      <c r="AL124" t="str">
        <f>IFERROR(IF(COUNTIF(C124:L124,"Feed Ingredient")&gt;0,INDEX(ani_diet!T:T,MATCH(M124,ani_diet!D:D,0)),""),"")</f>
        <v/>
      </c>
    </row>
    <row r="125" spans="1:38">
      <c r="A125" t="str">
        <f>_xlfn.TEXTJOIN("/",TRUE,AOM[[#This Row],[L1]:[L10]])</f>
        <v>Management/Livestock Management/Feed Characteristic/Feed Chemical Composition/Amino Acids/glycine</v>
      </c>
      <c r="B125" t="s">
        <v>17963</v>
      </c>
      <c r="C125" t="s">
        <v>17896</v>
      </c>
      <c r="D125" t="s">
        <v>17898</v>
      </c>
      <c r="E125" t="s">
        <v>17908</v>
      </c>
      <c r="F125" t="s">
        <v>17912</v>
      </c>
      <c r="G125" t="s">
        <v>17929</v>
      </c>
      <c r="H125" t="s">
        <v>17964</v>
      </c>
      <c r="I125" t="s">
        <v>8288</v>
      </c>
      <c r="J125" t="s">
        <v>8288</v>
      </c>
      <c r="K125" t="s">
        <v>8288</v>
      </c>
      <c r="M125" t="str" cm="1">
        <f t="array" ref="M125">LOOKUP(2,1/(C125:L125&lt;&gt;""),C125:L125)</f>
        <v>glycine</v>
      </c>
      <c r="N125" t="s">
        <v>8288</v>
      </c>
      <c r="O125" t="s">
        <v>17965</v>
      </c>
      <c r="P125" t="s">
        <v>8288</v>
      </c>
      <c r="Q125" t="s">
        <v>8288</v>
      </c>
      <c r="R125" t="s">
        <v>17966</v>
      </c>
      <c r="S125" t="s">
        <v>8288</v>
      </c>
      <c r="T125" t="s">
        <v>8288</v>
      </c>
      <c r="U125" t="s">
        <v>8288</v>
      </c>
      <c r="V125" s="204" t="s">
        <v>8288</v>
      </c>
      <c r="W125" t="s">
        <v>8288</v>
      </c>
      <c r="X125" t="s">
        <v>5370</v>
      </c>
      <c r="Y125" t="s">
        <v>328</v>
      </c>
      <c r="Z125" t="s">
        <v>8288</v>
      </c>
      <c r="AA125" s="204" t="s">
        <v>8288</v>
      </c>
      <c r="AB125" s="204" t="s">
        <v>8288</v>
      </c>
      <c r="AC125"/>
      <c r="AD125"/>
      <c r="AE125"/>
      <c r="AF125"/>
      <c r="AG125" t="str">
        <f>IFERROR(IF(COUNTIF(C125:L125,"Feed Ingredient")&gt;0,INDEX(ani_diet!T:T,MATCH(M125,ani_diet!D:D,0)),""),"")</f>
        <v/>
      </c>
      <c r="AH125" s="60" t="b">
        <f>IF(IFERROR(IF(MATCH("Feed Ingredient", AOM[[#This Row],[L1]:[L10]],0)&gt;0, TRUE, FALSE), FALSE)=TRUE,IFERROR(VLOOKUP(M125, ani_diet!C:C, 1, FALSE), "No Match"),FALSE)</f>
        <v>0</v>
      </c>
      <c r="AL125" t="str">
        <f>IFERROR(IF(COUNTIF(C125:L125,"Feed Ingredient")&gt;0,INDEX(ani_diet!T:T,MATCH(M125,ani_diet!D:D,0)),""),"")</f>
        <v/>
      </c>
    </row>
    <row r="126" spans="1:38">
      <c r="A126" t="str">
        <f>_xlfn.TEXTJOIN("/",TRUE,AOM[[#This Row],[L1]:[L10]])</f>
        <v>Management/Livestock Management/Feed Characteristic/Feed Chemical Composition/Amino Acids/histidine</v>
      </c>
      <c r="B126" t="s">
        <v>17967</v>
      </c>
      <c r="C126" t="s">
        <v>17896</v>
      </c>
      <c r="D126" t="s">
        <v>17898</v>
      </c>
      <c r="E126" t="s">
        <v>17908</v>
      </c>
      <c r="F126" t="s">
        <v>17912</v>
      </c>
      <c r="G126" t="s">
        <v>17929</v>
      </c>
      <c r="H126" t="s">
        <v>17968</v>
      </c>
      <c r="I126" t="s">
        <v>8288</v>
      </c>
      <c r="J126" t="s">
        <v>8288</v>
      </c>
      <c r="K126" t="s">
        <v>8288</v>
      </c>
      <c r="M126" t="str" cm="1">
        <f t="array" ref="M126">LOOKUP(2,1/(C126:L126&lt;&gt;""),C126:L126)</f>
        <v>histidine</v>
      </c>
      <c r="N126" t="s">
        <v>8288</v>
      </c>
      <c r="O126" t="s">
        <v>17969</v>
      </c>
      <c r="P126" t="s">
        <v>8288</v>
      </c>
      <c r="Q126" t="s">
        <v>8288</v>
      </c>
      <c r="R126" t="s">
        <v>17970</v>
      </c>
      <c r="S126" t="s">
        <v>8288</v>
      </c>
      <c r="T126" t="s">
        <v>8288</v>
      </c>
      <c r="U126" t="s">
        <v>8288</v>
      </c>
      <c r="V126" s="204" t="s">
        <v>8288</v>
      </c>
      <c r="W126" t="s">
        <v>8288</v>
      </c>
      <c r="X126" t="s">
        <v>5370</v>
      </c>
      <c r="Y126" t="s">
        <v>328</v>
      </c>
      <c r="Z126" t="s">
        <v>8288</v>
      </c>
      <c r="AA126" s="204" t="s">
        <v>8288</v>
      </c>
      <c r="AB126" s="204" t="s">
        <v>8288</v>
      </c>
      <c r="AC126"/>
      <c r="AD126"/>
      <c r="AE126"/>
      <c r="AF126"/>
      <c r="AG126" t="str">
        <f>IFERROR(IF(COUNTIF(C126:L126,"Feed Ingredient")&gt;0,INDEX(ani_diet!T:T,MATCH(M126,ani_diet!D:D,0)),""),"")</f>
        <v/>
      </c>
      <c r="AH126" s="60" t="b">
        <f>IF(IFERROR(IF(MATCH("Feed Ingredient", AOM[[#This Row],[L1]:[L10]],0)&gt;0, TRUE, FALSE), FALSE)=TRUE,IFERROR(VLOOKUP(M126, ani_diet!C:C, 1, FALSE), "No Match"),FALSE)</f>
        <v>0</v>
      </c>
      <c r="AL126" t="str">
        <f>IFERROR(IF(COUNTIF(C126:L126,"Feed Ingredient")&gt;0,INDEX(ani_diet!T:T,MATCH(M126,ani_diet!D:D,0)),""),"")</f>
        <v/>
      </c>
    </row>
    <row r="127" spans="1:38">
      <c r="A127" t="str">
        <f>_xlfn.TEXTJOIN("/",TRUE,AOM[[#This Row],[L1]:[L10]])</f>
        <v>Management/Livestock Management/Feed Characteristic/Feed Chemical Composition/Amino Acids/isoleucine</v>
      </c>
      <c r="B127" t="s">
        <v>17971</v>
      </c>
      <c r="C127" t="s">
        <v>17896</v>
      </c>
      <c r="D127" t="s">
        <v>17898</v>
      </c>
      <c r="E127" t="s">
        <v>17908</v>
      </c>
      <c r="F127" t="s">
        <v>17912</v>
      </c>
      <c r="G127" t="s">
        <v>17929</v>
      </c>
      <c r="H127" t="s">
        <v>17972</v>
      </c>
      <c r="I127" t="s">
        <v>8288</v>
      </c>
      <c r="J127" t="s">
        <v>8288</v>
      </c>
      <c r="K127" t="s">
        <v>8288</v>
      </c>
      <c r="M127" t="str" cm="1">
        <f t="array" ref="M127">LOOKUP(2,1/(C127:L127&lt;&gt;""),C127:L127)</f>
        <v>isoleucine</v>
      </c>
      <c r="N127" t="s">
        <v>8288</v>
      </c>
      <c r="O127" t="s">
        <v>17973</v>
      </c>
      <c r="P127" t="s">
        <v>8288</v>
      </c>
      <c r="Q127" t="s">
        <v>8288</v>
      </c>
      <c r="R127" t="s">
        <v>17974</v>
      </c>
      <c r="S127" t="s">
        <v>8288</v>
      </c>
      <c r="T127" t="s">
        <v>8288</v>
      </c>
      <c r="U127" t="s">
        <v>8288</v>
      </c>
      <c r="V127" s="204" t="s">
        <v>8288</v>
      </c>
      <c r="W127" t="s">
        <v>8288</v>
      </c>
      <c r="X127" t="s">
        <v>5370</v>
      </c>
      <c r="Y127" t="s">
        <v>328</v>
      </c>
      <c r="Z127" t="s">
        <v>8288</v>
      </c>
      <c r="AA127" s="204" t="s">
        <v>8288</v>
      </c>
      <c r="AB127" s="204" t="s">
        <v>8288</v>
      </c>
      <c r="AC127"/>
      <c r="AD127"/>
      <c r="AE127"/>
      <c r="AF127"/>
      <c r="AG127" t="str">
        <f>IFERROR(IF(COUNTIF(C127:L127,"Feed Ingredient")&gt;0,INDEX(ani_diet!T:T,MATCH(M127,ani_diet!D:D,0)),""),"")</f>
        <v/>
      </c>
      <c r="AH127" s="60" t="b">
        <f>IF(IFERROR(IF(MATCH("Feed Ingredient", AOM[[#This Row],[L1]:[L10]],0)&gt;0, TRUE, FALSE), FALSE)=TRUE,IFERROR(VLOOKUP(M127, ani_diet!C:C, 1, FALSE), "No Match"),FALSE)</f>
        <v>0</v>
      </c>
      <c r="AL127" t="str">
        <f>IFERROR(IF(COUNTIF(C127:L127,"Feed Ingredient")&gt;0,INDEX(ani_diet!T:T,MATCH(M127,ani_diet!D:D,0)),""),"")</f>
        <v/>
      </c>
    </row>
    <row r="128" spans="1:38">
      <c r="A128" t="str">
        <f>_xlfn.TEXTJOIN("/",TRUE,AOM[[#This Row],[L1]:[L10]])</f>
        <v>Management/Livestock Management/Feed Characteristic/Feed Chemical Composition/Amino Acids/leucine</v>
      </c>
      <c r="B128" t="s">
        <v>17975</v>
      </c>
      <c r="C128" t="s">
        <v>17896</v>
      </c>
      <c r="D128" t="s">
        <v>17898</v>
      </c>
      <c r="E128" t="s">
        <v>17908</v>
      </c>
      <c r="F128" t="s">
        <v>17912</v>
      </c>
      <c r="G128" t="s">
        <v>17929</v>
      </c>
      <c r="H128" t="s">
        <v>17976</v>
      </c>
      <c r="I128" t="s">
        <v>8288</v>
      </c>
      <c r="J128" t="s">
        <v>8288</v>
      </c>
      <c r="K128" t="s">
        <v>8288</v>
      </c>
      <c r="M128" t="str" cm="1">
        <f t="array" ref="M128">LOOKUP(2,1/(C128:L128&lt;&gt;""),C128:L128)</f>
        <v>leucine</v>
      </c>
      <c r="N128" t="s">
        <v>8288</v>
      </c>
      <c r="O128" t="s">
        <v>17977</v>
      </c>
      <c r="P128" t="s">
        <v>8288</v>
      </c>
      <c r="Q128" t="s">
        <v>8288</v>
      </c>
      <c r="R128" t="s">
        <v>17978</v>
      </c>
      <c r="S128" t="s">
        <v>8288</v>
      </c>
      <c r="T128" t="s">
        <v>8288</v>
      </c>
      <c r="U128" t="s">
        <v>8288</v>
      </c>
      <c r="V128" s="204" t="s">
        <v>8288</v>
      </c>
      <c r="W128" t="s">
        <v>8288</v>
      </c>
      <c r="X128" t="s">
        <v>5370</v>
      </c>
      <c r="Y128" t="s">
        <v>328</v>
      </c>
      <c r="Z128" t="s">
        <v>8288</v>
      </c>
      <c r="AA128" s="204" t="s">
        <v>8288</v>
      </c>
      <c r="AB128" s="204" t="s">
        <v>8288</v>
      </c>
      <c r="AC128"/>
      <c r="AD128"/>
      <c r="AE128"/>
      <c r="AF128"/>
      <c r="AG128" t="str">
        <f>IFERROR(IF(COUNTIF(C128:L128,"Feed Ingredient")&gt;0,INDEX(ani_diet!T:T,MATCH(M128,ani_diet!D:D,0)),""),"")</f>
        <v/>
      </c>
      <c r="AH128" s="60" t="b">
        <f>IF(IFERROR(IF(MATCH("Feed Ingredient", AOM[[#This Row],[L1]:[L10]],0)&gt;0, TRUE, FALSE), FALSE)=TRUE,IFERROR(VLOOKUP(M128, ani_diet!C:C, 1, FALSE), "No Match"),FALSE)</f>
        <v>0</v>
      </c>
      <c r="AL128" t="str">
        <f>IFERROR(IF(COUNTIF(C128:L128,"Feed Ingredient")&gt;0,INDEX(ani_diet!T:T,MATCH(M128,ani_diet!D:D,0)),""),"")</f>
        <v/>
      </c>
    </row>
    <row r="129" spans="1:38">
      <c r="A129" t="str">
        <f>_xlfn.TEXTJOIN("/",TRUE,AOM[[#This Row],[L1]:[L10]])</f>
        <v>Management/Livestock Management/Feed Characteristic/Feed Chemical Composition/Amino Acids/lysine</v>
      </c>
      <c r="B129" t="s">
        <v>17979</v>
      </c>
      <c r="C129" t="s">
        <v>17896</v>
      </c>
      <c r="D129" t="s">
        <v>17898</v>
      </c>
      <c r="E129" t="s">
        <v>17908</v>
      </c>
      <c r="F129" t="s">
        <v>17912</v>
      </c>
      <c r="G129" t="s">
        <v>17929</v>
      </c>
      <c r="H129" t="s">
        <v>17980</v>
      </c>
      <c r="I129" t="s">
        <v>8288</v>
      </c>
      <c r="J129" t="s">
        <v>8288</v>
      </c>
      <c r="K129" t="s">
        <v>8288</v>
      </c>
      <c r="M129" t="str" cm="1">
        <f t="array" ref="M129">LOOKUP(2,1/(C129:L129&lt;&gt;""),C129:L129)</f>
        <v>lysine</v>
      </c>
      <c r="N129" t="s">
        <v>8288</v>
      </c>
      <c r="O129" t="s">
        <v>17981</v>
      </c>
      <c r="P129" t="s">
        <v>8288</v>
      </c>
      <c r="Q129" t="s">
        <v>8288</v>
      </c>
      <c r="R129" t="s">
        <v>17982</v>
      </c>
      <c r="S129" t="s">
        <v>8288</v>
      </c>
      <c r="T129" t="s">
        <v>8288</v>
      </c>
      <c r="U129" t="s">
        <v>8288</v>
      </c>
      <c r="V129" s="204" t="s">
        <v>8288</v>
      </c>
      <c r="W129" t="s">
        <v>8288</v>
      </c>
      <c r="X129" t="s">
        <v>5370</v>
      </c>
      <c r="Y129" t="s">
        <v>328</v>
      </c>
      <c r="Z129" t="s">
        <v>8288</v>
      </c>
      <c r="AA129" s="204" t="s">
        <v>8288</v>
      </c>
      <c r="AB129" s="204" t="s">
        <v>8288</v>
      </c>
      <c r="AC129"/>
      <c r="AD129"/>
      <c r="AE129"/>
      <c r="AF129"/>
      <c r="AG129" t="str">
        <f>IFERROR(IF(COUNTIF(C129:L129,"Feed Ingredient")&gt;0,INDEX(ani_diet!T:T,MATCH(M129,ani_diet!D:D,0)),""),"")</f>
        <v/>
      </c>
      <c r="AH129" s="60" t="b">
        <f>IF(IFERROR(IF(MATCH("Feed Ingredient", AOM[[#This Row],[L1]:[L10]],0)&gt;0, TRUE, FALSE), FALSE)=TRUE,IFERROR(VLOOKUP(M129, ani_diet!C:C, 1, FALSE), "No Match"),FALSE)</f>
        <v>0</v>
      </c>
      <c r="AL129" t="str">
        <f>IFERROR(IF(COUNTIF(C129:L129,"Feed Ingredient")&gt;0,INDEX(ani_diet!T:T,MATCH(M129,ani_diet!D:D,0)),""),"")</f>
        <v/>
      </c>
    </row>
    <row r="130" spans="1:38">
      <c r="A130" t="str">
        <f>_xlfn.TEXTJOIN("/",TRUE,AOM[[#This Row],[L1]:[L10]])</f>
        <v>Management/Livestock Management/Feed Characteristic/Feed Chemical Composition/Amino Acids/methionine</v>
      </c>
      <c r="B130" t="s">
        <v>17983</v>
      </c>
      <c r="C130" t="s">
        <v>17896</v>
      </c>
      <c r="D130" t="s">
        <v>17898</v>
      </c>
      <c r="E130" t="s">
        <v>17908</v>
      </c>
      <c r="F130" t="s">
        <v>17912</v>
      </c>
      <c r="G130" t="s">
        <v>17929</v>
      </c>
      <c r="H130" t="s">
        <v>17984</v>
      </c>
      <c r="I130" t="s">
        <v>8288</v>
      </c>
      <c r="J130" t="s">
        <v>8288</v>
      </c>
      <c r="K130" t="s">
        <v>8288</v>
      </c>
      <c r="M130" t="str" cm="1">
        <f t="array" ref="M130">LOOKUP(2,1/(C130:L130&lt;&gt;""),C130:L130)</f>
        <v>methionine</v>
      </c>
      <c r="N130" t="s">
        <v>8288</v>
      </c>
      <c r="O130" t="s">
        <v>17985</v>
      </c>
      <c r="P130" t="s">
        <v>8288</v>
      </c>
      <c r="Q130" t="s">
        <v>8288</v>
      </c>
      <c r="R130" t="s">
        <v>17986</v>
      </c>
      <c r="S130" t="s">
        <v>8288</v>
      </c>
      <c r="T130" t="s">
        <v>8288</v>
      </c>
      <c r="U130" t="s">
        <v>8288</v>
      </c>
      <c r="V130" s="204" t="s">
        <v>8288</v>
      </c>
      <c r="W130" t="s">
        <v>8288</v>
      </c>
      <c r="X130" t="s">
        <v>5370</v>
      </c>
      <c r="Y130" t="s">
        <v>328</v>
      </c>
      <c r="Z130" t="s">
        <v>8288</v>
      </c>
      <c r="AA130" s="204" t="s">
        <v>8288</v>
      </c>
      <c r="AB130" s="204" t="s">
        <v>8288</v>
      </c>
      <c r="AC130"/>
      <c r="AD130"/>
      <c r="AE130"/>
      <c r="AF130"/>
      <c r="AG130" t="str">
        <f>IFERROR(IF(COUNTIF(C130:L130,"Feed Ingredient")&gt;0,INDEX(ani_diet!T:T,MATCH(M130,ani_diet!D:D,0)),""),"")</f>
        <v/>
      </c>
      <c r="AH130" s="60" t="b">
        <f>IF(IFERROR(IF(MATCH("Feed Ingredient", AOM[[#This Row],[L1]:[L10]],0)&gt;0, TRUE, FALSE), FALSE)=TRUE,IFERROR(VLOOKUP(M130, ani_diet!C:C, 1, FALSE), "No Match"),FALSE)</f>
        <v>0</v>
      </c>
      <c r="AL130" t="str">
        <f>IFERROR(IF(COUNTIF(C130:L130,"Feed Ingredient")&gt;0,INDEX(ani_diet!T:T,MATCH(M130,ani_diet!D:D,0)),""),"")</f>
        <v/>
      </c>
    </row>
    <row r="131" spans="1:38">
      <c r="A131" t="str">
        <f>_xlfn.TEXTJOIN("/",TRUE,AOM[[#This Row],[L1]:[L10]])</f>
        <v>Management/Livestock Management/Feed Characteristic/Feed Chemical Composition/Amino Acids/non essential amino acid</v>
      </c>
      <c r="B131" t="s">
        <v>17987</v>
      </c>
      <c r="C131" t="s">
        <v>17896</v>
      </c>
      <c r="D131" t="s">
        <v>17898</v>
      </c>
      <c r="E131" t="s">
        <v>17908</v>
      </c>
      <c r="F131" t="s">
        <v>17912</v>
      </c>
      <c r="G131" t="s">
        <v>17929</v>
      </c>
      <c r="H131" t="s">
        <v>17988</v>
      </c>
      <c r="I131" t="s">
        <v>8288</v>
      </c>
      <c r="J131" t="s">
        <v>8288</v>
      </c>
      <c r="K131" t="s">
        <v>8288</v>
      </c>
      <c r="M131" t="str" cm="1">
        <f t="array" ref="M131">LOOKUP(2,1/(C131:L131&lt;&gt;""),C131:L131)</f>
        <v>non essential amino acid</v>
      </c>
      <c r="N131" t="s">
        <v>8288</v>
      </c>
      <c r="O131" t="s">
        <v>17989</v>
      </c>
      <c r="P131" t="s">
        <v>8288</v>
      </c>
      <c r="Q131" t="s">
        <v>8288</v>
      </c>
      <c r="R131" t="s">
        <v>17990</v>
      </c>
      <c r="S131" t="s">
        <v>8288</v>
      </c>
      <c r="T131" t="s">
        <v>8288</v>
      </c>
      <c r="U131" t="s">
        <v>8288</v>
      </c>
      <c r="V131" s="204" t="s">
        <v>8288</v>
      </c>
      <c r="W131" t="s">
        <v>8288</v>
      </c>
      <c r="X131" t="s">
        <v>5370</v>
      </c>
      <c r="Y131" t="s">
        <v>328</v>
      </c>
      <c r="Z131" t="s">
        <v>8288</v>
      </c>
      <c r="AA131" s="204" t="s">
        <v>8288</v>
      </c>
      <c r="AB131" s="204" t="s">
        <v>8288</v>
      </c>
      <c r="AC131"/>
      <c r="AD131"/>
      <c r="AE131"/>
      <c r="AF131"/>
      <c r="AG131" t="str">
        <f>IFERROR(IF(COUNTIF(C131:L131,"Feed Ingredient")&gt;0,INDEX(ani_diet!T:T,MATCH(M131,ani_diet!D:D,0)),""),"")</f>
        <v/>
      </c>
      <c r="AH131" s="60" t="b">
        <f>IF(IFERROR(IF(MATCH("Feed Ingredient", AOM[[#This Row],[L1]:[L10]],0)&gt;0, TRUE, FALSE), FALSE)=TRUE,IFERROR(VLOOKUP(M131, ani_diet!C:C, 1, FALSE), "No Match"),FALSE)</f>
        <v>0</v>
      </c>
      <c r="AL131" t="str">
        <f>IFERROR(IF(COUNTIF(C131:L131,"Feed Ingredient")&gt;0,INDEX(ani_diet!T:T,MATCH(M131,ani_diet!D:D,0)),""),"")</f>
        <v/>
      </c>
    </row>
    <row r="132" spans="1:38">
      <c r="A132" t="str">
        <f>_xlfn.TEXTJOIN("/",TRUE,AOM[[#This Row],[L1]:[L10]])</f>
        <v>Management/Livestock Management/Feed Characteristic/Feed Chemical Composition/Amino Acids/phenylalanine</v>
      </c>
      <c r="B132" t="s">
        <v>17991</v>
      </c>
      <c r="C132" t="s">
        <v>17896</v>
      </c>
      <c r="D132" t="s">
        <v>17898</v>
      </c>
      <c r="E132" t="s">
        <v>17908</v>
      </c>
      <c r="F132" t="s">
        <v>17912</v>
      </c>
      <c r="G132" t="s">
        <v>17929</v>
      </c>
      <c r="H132" t="s">
        <v>17992</v>
      </c>
      <c r="I132" t="s">
        <v>8288</v>
      </c>
      <c r="J132" t="s">
        <v>8288</v>
      </c>
      <c r="K132" t="s">
        <v>8288</v>
      </c>
      <c r="M132" t="str" cm="1">
        <f t="array" ref="M132">LOOKUP(2,1/(C132:L132&lt;&gt;""),C132:L132)</f>
        <v>phenylalanine</v>
      </c>
      <c r="N132" t="s">
        <v>8288</v>
      </c>
      <c r="O132" t="s">
        <v>17993</v>
      </c>
      <c r="P132" t="s">
        <v>8288</v>
      </c>
      <c r="Q132" t="s">
        <v>8288</v>
      </c>
      <c r="R132" t="s">
        <v>17994</v>
      </c>
      <c r="S132" t="s">
        <v>8288</v>
      </c>
      <c r="T132" t="s">
        <v>8288</v>
      </c>
      <c r="U132" t="s">
        <v>8288</v>
      </c>
      <c r="V132" s="204" t="s">
        <v>8288</v>
      </c>
      <c r="W132" t="s">
        <v>8288</v>
      </c>
      <c r="X132" t="s">
        <v>5370</v>
      </c>
      <c r="Y132" t="s">
        <v>328</v>
      </c>
      <c r="Z132" t="s">
        <v>8288</v>
      </c>
      <c r="AA132" s="204" t="s">
        <v>8288</v>
      </c>
      <c r="AB132" s="204" t="s">
        <v>8288</v>
      </c>
      <c r="AC132"/>
      <c r="AD132"/>
      <c r="AE132"/>
      <c r="AF132"/>
      <c r="AG132" t="str">
        <f>IFERROR(IF(COUNTIF(C132:L132,"Feed Ingredient")&gt;0,INDEX(ani_diet!T:T,MATCH(M132,ani_diet!D:D,0)),""),"")</f>
        <v/>
      </c>
      <c r="AH132" s="60" t="b">
        <f>IF(IFERROR(IF(MATCH("Feed Ingredient", AOM[[#This Row],[L1]:[L10]],0)&gt;0, TRUE, FALSE), FALSE)=TRUE,IFERROR(VLOOKUP(M132, ani_diet!C:C, 1, FALSE), "No Match"),FALSE)</f>
        <v>0</v>
      </c>
      <c r="AL132" t="str">
        <f>IFERROR(IF(COUNTIF(C132:L132,"Feed Ingredient")&gt;0,INDEX(ani_diet!T:T,MATCH(M132,ani_diet!D:D,0)),""),"")</f>
        <v/>
      </c>
    </row>
    <row r="133" spans="1:38">
      <c r="A133" t="str">
        <f>_xlfn.TEXTJOIN("/",TRUE,AOM[[#This Row],[L1]:[L10]])</f>
        <v>Management/Livestock Management/Feed Characteristic/Feed Chemical Composition/Amino Acids/proline</v>
      </c>
      <c r="B133" t="s">
        <v>17995</v>
      </c>
      <c r="C133" t="s">
        <v>17896</v>
      </c>
      <c r="D133" t="s">
        <v>17898</v>
      </c>
      <c r="E133" t="s">
        <v>17908</v>
      </c>
      <c r="F133" t="s">
        <v>17912</v>
      </c>
      <c r="G133" t="s">
        <v>17929</v>
      </c>
      <c r="H133" t="s">
        <v>17996</v>
      </c>
      <c r="I133" t="s">
        <v>8288</v>
      </c>
      <c r="J133" t="s">
        <v>8288</v>
      </c>
      <c r="K133" t="s">
        <v>8288</v>
      </c>
      <c r="M133" t="str" cm="1">
        <f t="array" ref="M133">LOOKUP(2,1/(C133:L133&lt;&gt;""),C133:L133)</f>
        <v>proline</v>
      </c>
      <c r="N133" t="s">
        <v>8288</v>
      </c>
      <c r="O133" t="s">
        <v>17997</v>
      </c>
      <c r="P133" t="s">
        <v>8288</v>
      </c>
      <c r="Q133" t="s">
        <v>8288</v>
      </c>
      <c r="R133" t="s">
        <v>17998</v>
      </c>
      <c r="S133" t="s">
        <v>8288</v>
      </c>
      <c r="T133" t="s">
        <v>8288</v>
      </c>
      <c r="U133" t="s">
        <v>8288</v>
      </c>
      <c r="V133" s="204" t="s">
        <v>8288</v>
      </c>
      <c r="W133" t="s">
        <v>8288</v>
      </c>
      <c r="X133" t="s">
        <v>5370</v>
      </c>
      <c r="Y133" t="s">
        <v>328</v>
      </c>
      <c r="Z133" t="s">
        <v>8288</v>
      </c>
      <c r="AA133" s="204" t="s">
        <v>8288</v>
      </c>
      <c r="AB133" s="204" t="s">
        <v>8288</v>
      </c>
      <c r="AC133"/>
      <c r="AD133"/>
      <c r="AE133"/>
      <c r="AF133"/>
      <c r="AG133" t="str">
        <f>IFERROR(IF(COUNTIF(C133:L133,"Feed Ingredient")&gt;0,INDEX(ani_diet!T:T,MATCH(M133,ani_diet!D:D,0)),""),"")</f>
        <v/>
      </c>
      <c r="AH133" s="60" t="b">
        <f>IF(IFERROR(IF(MATCH("Feed Ingredient", AOM[[#This Row],[L1]:[L10]],0)&gt;0, TRUE, FALSE), FALSE)=TRUE,IFERROR(VLOOKUP(M133, ani_diet!C:C, 1, FALSE), "No Match"),FALSE)</f>
        <v>0</v>
      </c>
      <c r="AL133" t="str">
        <f>IFERROR(IF(COUNTIF(C133:L133,"Feed Ingredient")&gt;0,INDEX(ani_diet!T:T,MATCH(M133,ani_diet!D:D,0)),""),"")</f>
        <v/>
      </c>
    </row>
    <row r="134" spans="1:38">
      <c r="A134" t="str">
        <f>_xlfn.TEXTJOIN("/",TRUE,AOM[[#This Row],[L1]:[L10]])</f>
        <v>Management/Livestock Management/Feed Characteristic/Feed Chemical Composition/Amino Acids/protein bound amino acid</v>
      </c>
      <c r="B134" t="s">
        <v>17999</v>
      </c>
      <c r="C134" t="s">
        <v>17896</v>
      </c>
      <c r="D134" t="s">
        <v>17898</v>
      </c>
      <c r="E134" t="s">
        <v>17908</v>
      </c>
      <c r="F134" t="s">
        <v>17912</v>
      </c>
      <c r="G134" t="s">
        <v>17929</v>
      </c>
      <c r="H134" t="s">
        <v>18000</v>
      </c>
      <c r="I134" t="s">
        <v>8288</v>
      </c>
      <c r="J134" t="s">
        <v>8288</v>
      </c>
      <c r="K134" t="s">
        <v>8288</v>
      </c>
      <c r="M134" t="str" cm="1">
        <f t="array" ref="M134">LOOKUP(2,1/(C134:L134&lt;&gt;""),C134:L134)</f>
        <v>protein bound amino acid</v>
      </c>
      <c r="N134" t="s">
        <v>8288</v>
      </c>
      <c r="O134" t="s">
        <v>18001</v>
      </c>
      <c r="P134" t="s">
        <v>8288</v>
      </c>
      <c r="Q134" t="s">
        <v>8288</v>
      </c>
      <c r="R134" t="s">
        <v>18002</v>
      </c>
      <c r="S134" t="s">
        <v>8288</v>
      </c>
      <c r="T134" t="s">
        <v>8288</v>
      </c>
      <c r="U134" t="s">
        <v>8288</v>
      </c>
      <c r="V134" s="204" t="s">
        <v>8288</v>
      </c>
      <c r="W134" t="s">
        <v>8288</v>
      </c>
      <c r="X134" t="s">
        <v>5370</v>
      </c>
      <c r="Y134" t="s">
        <v>328</v>
      </c>
      <c r="Z134" t="s">
        <v>8288</v>
      </c>
      <c r="AA134" s="204" t="s">
        <v>8288</v>
      </c>
      <c r="AB134" s="204" t="s">
        <v>8288</v>
      </c>
      <c r="AC134"/>
      <c r="AD134"/>
      <c r="AE134"/>
      <c r="AF134"/>
      <c r="AG134" t="str">
        <f>IFERROR(IF(COUNTIF(C134:L134,"Feed Ingredient")&gt;0,INDEX(ani_diet!T:T,MATCH(M134,ani_diet!D:D,0)),""),"")</f>
        <v/>
      </c>
      <c r="AH134" s="60" t="b">
        <f>IF(IFERROR(IF(MATCH("Feed Ingredient", AOM[[#This Row],[L1]:[L10]],0)&gt;0, TRUE, FALSE), FALSE)=TRUE,IFERROR(VLOOKUP(M134, ani_diet!C:C, 1, FALSE), "No Match"),FALSE)</f>
        <v>0</v>
      </c>
      <c r="AL134" t="str">
        <f>IFERROR(IF(COUNTIF(C134:L134,"Feed Ingredient")&gt;0,INDEX(ani_diet!T:T,MATCH(M134,ani_diet!D:D,0)),""),"")</f>
        <v/>
      </c>
    </row>
    <row r="135" spans="1:38">
      <c r="A135" t="str">
        <f>_xlfn.TEXTJOIN("/",TRUE,AOM[[#This Row],[L1]:[L10]])</f>
        <v>Management/Livestock Management/Feed Characteristic/Feed Chemical Composition/Amino Acids/serine</v>
      </c>
      <c r="B135" t="s">
        <v>18003</v>
      </c>
      <c r="C135" t="s">
        <v>17896</v>
      </c>
      <c r="D135" t="s">
        <v>17898</v>
      </c>
      <c r="E135" t="s">
        <v>17908</v>
      </c>
      <c r="F135" t="s">
        <v>17912</v>
      </c>
      <c r="G135" t="s">
        <v>17929</v>
      </c>
      <c r="H135" t="s">
        <v>18004</v>
      </c>
      <c r="I135" t="s">
        <v>8288</v>
      </c>
      <c r="J135" t="s">
        <v>8288</v>
      </c>
      <c r="K135" t="s">
        <v>8288</v>
      </c>
      <c r="M135" t="str" cm="1">
        <f t="array" ref="M135">LOOKUP(2,1/(C135:L135&lt;&gt;""),C135:L135)</f>
        <v>serine</v>
      </c>
      <c r="N135" t="s">
        <v>8288</v>
      </c>
      <c r="O135" t="s">
        <v>18005</v>
      </c>
      <c r="P135" t="s">
        <v>8288</v>
      </c>
      <c r="Q135" t="s">
        <v>8288</v>
      </c>
      <c r="R135" t="s">
        <v>18006</v>
      </c>
      <c r="S135" t="s">
        <v>8288</v>
      </c>
      <c r="T135" t="s">
        <v>8288</v>
      </c>
      <c r="U135" t="s">
        <v>8288</v>
      </c>
      <c r="V135" s="204" t="s">
        <v>8288</v>
      </c>
      <c r="W135" t="s">
        <v>8288</v>
      </c>
      <c r="X135" t="s">
        <v>5370</v>
      </c>
      <c r="Y135" t="s">
        <v>328</v>
      </c>
      <c r="Z135" t="s">
        <v>8288</v>
      </c>
      <c r="AA135" s="204" t="s">
        <v>8288</v>
      </c>
      <c r="AB135" s="204" t="s">
        <v>8288</v>
      </c>
      <c r="AC135"/>
      <c r="AD135"/>
      <c r="AE135"/>
      <c r="AF135"/>
      <c r="AG135" t="str">
        <f>IFERROR(IF(COUNTIF(C135:L135,"Feed Ingredient")&gt;0,INDEX(ani_diet!T:T,MATCH(M135,ani_diet!D:D,0)),""),"")</f>
        <v/>
      </c>
      <c r="AH135" s="60" t="b">
        <f>IF(IFERROR(IF(MATCH("Feed Ingredient", AOM[[#This Row],[L1]:[L10]],0)&gt;0, TRUE, FALSE), FALSE)=TRUE,IFERROR(VLOOKUP(M135, ani_diet!C:C, 1, FALSE), "No Match"),FALSE)</f>
        <v>0</v>
      </c>
      <c r="AL135" t="str">
        <f>IFERROR(IF(COUNTIF(C135:L135,"Feed Ingredient")&gt;0,INDEX(ani_diet!T:T,MATCH(M135,ani_diet!D:D,0)),""),"")</f>
        <v/>
      </c>
    </row>
    <row r="136" spans="1:38">
      <c r="A136" t="str">
        <f>_xlfn.TEXTJOIN("/",TRUE,AOM[[#This Row],[L1]:[L10]])</f>
        <v>Management/Livestock Management/Feed Characteristic/Feed Chemical Composition/Amino Acids/threonine</v>
      </c>
      <c r="B136" t="s">
        <v>18007</v>
      </c>
      <c r="C136" t="s">
        <v>17896</v>
      </c>
      <c r="D136" t="s">
        <v>17898</v>
      </c>
      <c r="E136" t="s">
        <v>17908</v>
      </c>
      <c r="F136" t="s">
        <v>17912</v>
      </c>
      <c r="G136" t="s">
        <v>17929</v>
      </c>
      <c r="H136" t="s">
        <v>18008</v>
      </c>
      <c r="I136" t="s">
        <v>8288</v>
      </c>
      <c r="J136" t="s">
        <v>8288</v>
      </c>
      <c r="K136" t="s">
        <v>8288</v>
      </c>
      <c r="M136" t="str" cm="1">
        <f t="array" ref="M136">LOOKUP(2,1/(C136:L136&lt;&gt;""),C136:L136)</f>
        <v>threonine</v>
      </c>
      <c r="N136" t="s">
        <v>8288</v>
      </c>
      <c r="O136" t="s">
        <v>18009</v>
      </c>
      <c r="P136" t="s">
        <v>8288</v>
      </c>
      <c r="Q136" t="s">
        <v>8288</v>
      </c>
      <c r="R136" t="s">
        <v>18010</v>
      </c>
      <c r="S136" t="s">
        <v>8288</v>
      </c>
      <c r="T136" t="s">
        <v>8288</v>
      </c>
      <c r="U136" t="s">
        <v>8288</v>
      </c>
      <c r="V136" s="204" t="s">
        <v>8288</v>
      </c>
      <c r="W136" t="s">
        <v>8288</v>
      </c>
      <c r="X136" t="s">
        <v>5370</v>
      </c>
      <c r="Y136" t="s">
        <v>328</v>
      </c>
      <c r="Z136" t="s">
        <v>8288</v>
      </c>
      <c r="AA136" s="204" t="s">
        <v>8288</v>
      </c>
      <c r="AB136" s="204" t="s">
        <v>8288</v>
      </c>
      <c r="AC136"/>
      <c r="AD136"/>
      <c r="AE136"/>
      <c r="AF136"/>
      <c r="AG136" t="str">
        <f>IFERROR(IF(COUNTIF(C136:L136,"Feed Ingredient")&gt;0,INDEX(ani_diet!T:T,MATCH(M136,ani_diet!D:D,0)),""),"")</f>
        <v/>
      </c>
      <c r="AH136" s="60" t="b">
        <f>IF(IFERROR(IF(MATCH("Feed Ingredient", AOM[[#This Row],[L1]:[L10]],0)&gt;0, TRUE, FALSE), FALSE)=TRUE,IFERROR(VLOOKUP(M136, ani_diet!C:C, 1, FALSE), "No Match"),FALSE)</f>
        <v>0</v>
      </c>
      <c r="AL136" t="str">
        <f>IFERROR(IF(COUNTIF(C136:L136,"Feed Ingredient")&gt;0,INDEX(ani_diet!T:T,MATCH(M136,ani_diet!D:D,0)),""),"")</f>
        <v/>
      </c>
    </row>
    <row r="137" spans="1:38">
      <c r="A137" t="str">
        <f>_xlfn.TEXTJOIN("/",TRUE,AOM[[#This Row],[L1]:[L10]])</f>
        <v>Management/Livestock Management/Feed Characteristic/Feed Chemical Composition/Amino Acids/total amino acids</v>
      </c>
      <c r="B137" t="s">
        <v>18011</v>
      </c>
      <c r="C137" t="s">
        <v>17896</v>
      </c>
      <c r="D137" t="s">
        <v>17898</v>
      </c>
      <c r="E137" t="s">
        <v>17908</v>
      </c>
      <c r="F137" t="s">
        <v>17912</v>
      </c>
      <c r="G137" t="s">
        <v>17929</v>
      </c>
      <c r="H137" t="s">
        <v>18012</v>
      </c>
      <c r="I137" t="s">
        <v>8288</v>
      </c>
      <c r="J137" t="s">
        <v>8288</v>
      </c>
      <c r="K137" t="s">
        <v>8288</v>
      </c>
      <c r="M137" t="str" cm="1">
        <f t="array" ref="M137">LOOKUP(2,1/(C137:L137&lt;&gt;""),C137:L137)</f>
        <v>total amino acids</v>
      </c>
      <c r="N137" t="s">
        <v>8288</v>
      </c>
      <c r="O137" t="s">
        <v>18013</v>
      </c>
      <c r="P137" t="s">
        <v>8288</v>
      </c>
      <c r="Q137" t="s">
        <v>8288</v>
      </c>
      <c r="R137" t="s">
        <v>18014</v>
      </c>
      <c r="S137" t="s">
        <v>8288</v>
      </c>
      <c r="T137" t="s">
        <v>8288</v>
      </c>
      <c r="U137" t="s">
        <v>8288</v>
      </c>
      <c r="V137" s="204" t="s">
        <v>8288</v>
      </c>
      <c r="W137" t="s">
        <v>8288</v>
      </c>
      <c r="X137" t="s">
        <v>5370</v>
      </c>
      <c r="Y137" t="s">
        <v>328</v>
      </c>
      <c r="Z137" t="s">
        <v>8288</v>
      </c>
      <c r="AA137" s="204" t="s">
        <v>8288</v>
      </c>
      <c r="AB137" s="204" t="s">
        <v>8288</v>
      </c>
      <c r="AC137"/>
      <c r="AD137"/>
      <c r="AE137"/>
      <c r="AF137"/>
      <c r="AG137" t="str">
        <f>IFERROR(IF(COUNTIF(C137:L137,"Feed Ingredient")&gt;0,INDEX(ani_diet!T:T,MATCH(M137,ani_diet!D:D,0)),""),"")</f>
        <v/>
      </c>
      <c r="AH137" s="60" t="b">
        <f>IF(IFERROR(IF(MATCH("Feed Ingredient", AOM[[#This Row],[L1]:[L10]],0)&gt;0, TRUE, FALSE), FALSE)=TRUE,IFERROR(VLOOKUP(M137, ani_diet!C:C, 1, FALSE), "No Match"),FALSE)</f>
        <v>0</v>
      </c>
      <c r="AL137" t="str">
        <f>IFERROR(IF(COUNTIF(C137:L137,"Feed Ingredient")&gt;0,INDEX(ani_diet!T:T,MATCH(M137,ani_diet!D:D,0)),""),"")</f>
        <v/>
      </c>
    </row>
    <row r="138" spans="1:38">
      <c r="A138" t="str">
        <f>_xlfn.TEXTJOIN("/",TRUE,AOM[[#This Row],[L1]:[L10]])</f>
        <v>Management/Livestock Management/Feed Characteristic/Feed Chemical Composition/Amino Acids/tryptophan</v>
      </c>
      <c r="B138" t="s">
        <v>18015</v>
      </c>
      <c r="C138" t="s">
        <v>17896</v>
      </c>
      <c r="D138" t="s">
        <v>17898</v>
      </c>
      <c r="E138" t="s">
        <v>17908</v>
      </c>
      <c r="F138" t="s">
        <v>17912</v>
      </c>
      <c r="G138" t="s">
        <v>17929</v>
      </c>
      <c r="H138" t="s">
        <v>18016</v>
      </c>
      <c r="I138" t="s">
        <v>8288</v>
      </c>
      <c r="J138" t="s">
        <v>8288</v>
      </c>
      <c r="K138" t="s">
        <v>8288</v>
      </c>
      <c r="M138" t="str" cm="1">
        <f t="array" ref="M138">LOOKUP(2,1/(C138:L138&lt;&gt;""),C138:L138)</f>
        <v>tryptophan</v>
      </c>
      <c r="N138" t="s">
        <v>8288</v>
      </c>
      <c r="O138" t="s">
        <v>18017</v>
      </c>
      <c r="P138" t="s">
        <v>8288</v>
      </c>
      <c r="Q138" t="s">
        <v>8288</v>
      </c>
      <c r="R138" t="s">
        <v>18018</v>
      </c>
      <c r="S138" t="s">
        <v>8288</v>
      </c>
      <c r="T138" t="s">
        <v>8288</v>
      </c>
      <c r="U138" t="s">
        <v>8288</v>
      </c>
      <c r="V138" s="204" t="s">
        <v>8288</v>
      </c>
      <c r="W138" t="s">
        <v>8288</v>
      </c>
      <c r="X138" t="s">
        <v>5370</v>
      </c>
      <c r="Y138" t="s">
        <v>328</v>
      </c>
      <c r="Z138" t="s">
        <v>8288</v>
      </c>
      <c r="AA138" s="204" t="s">
        <v>8288</v>
      </c>
      <c r="AB138" s="204" t="s">
        <v>8288</v>
      </c>
      <c r="AC138"/>
      <c r="AD138"/>
      <c r="AE138"/>
      <c r="AF138"/>
      <c r="AG138" t="str">
        <f>IFERROR(IF(COUNTIF(C138:L138,"Feed Ingredient")&gt;0,INDEX(ani_diet!T:T,MATCH(M138,ani_diet!D:D,0)),""),"")</f>
        <v/>
      </c>
      <c r="AH138" s="60" t="b">
        <f>IF(IFERROR(IF(MATCH("Feed Ingredient", AOM[[#This Row],[L1]:[L10]],0)&gt;0, TRUE, FALSE), FALSE)=TRUE,IFERROR(VLOOKUP(M138, ani_diet!C:C, 1, FALSE), "No Match"),FALSE)</f>
        <v>0</v>
      </c>
      <c r="AL138" t="str">
        <f>IFERROR(IF(COUNTIF(C138:L138,"Feed Ingredient")&gt;0,INDEX(ani_diet!T:T,MATCH(M138,ani_diet!D:D,0)),""),"")</f>
        <v/>
      </c>
    </row>
    <row r="139" spans="1:38">
      <c r="A139" t="str">
        <f>_xlfn.TEXTJOIN("/",TRUE,AOM[[#This Row],[L1]:[L10]])</f>
        <v>Management/Livestock Management/Feed Characteristic/Feed Chemical Composition/Amino Acids/tyrosine</v>
      </c>
      <c r="B139" t="s">
        <v>18019</v>
      </c>
      <c r="C139" t="s">
        <v>17896</v>
      </c>
      <c r="D139" t="s">
        <v>17898</v>
      </c>
      <c r="E139" t="s">
        <v>17908</v>
      </c>
      <c r="F139" t="s">
        <v>17912</v>
      </c>
      <c r="G139" t="s">
        <v>17929</v>
      </c>
      <c r="H139" t="s">
        <v>18020</v>
      </c>
      <c r="I139" t="s">
        <v>8288</v>
      </c>
      <c r="J139" t="s">
        <v>8288</v>
      </c>
      <c r="K139" t="s">
        <v>8288</v>
      </c>
      <c r="M139" t="str" cm="1">
        <f t="array" ref="M139">LOOKUP(2,1/(C139:L139&lt;&gt;""),C139:L139)</f>
        <v>tyrosine</v>
      </c>
      <c r="N139" t="s">
        <v>8288</v>
      </c>
      <c r="O139" t="s">
        <v>18021</v>
      </c>
      <c r="P139" t="s">
        <v>8288</v>
      </c>
      <c r="Q139" t="s">
        <v>8288</v>
      </c>
      <c r="R139" t="s">
        <v>18022</v>
      </c>
      <c r="S139" t="s">
        <v>8288</v>
      </c>
      <c r="T139" t="s">
        <v>8288</v>
      </c>
      <c r="U139" t="s">
        <v>8288</v>
      </c>
      <c r="V139" s="204" t="s">
        <v>8288</v>
      </c>
      <c r="W139" t="s">
        <v>8288</v>
      </c>
      <c r="X139" t="s">
        <v>5370</v>
      </c>
      <c r="Y139" t="s">
        <v>328</v>
      </c>
      <c r="Z139" t="s">
        <v>8288</v>
      </c>
      <c r="AA139" s="204" t="s">
        <v>8288</v>
      </c>
      <c r="AB139" s="204" t="s">
        <v>8288</v>
      </c>
      <c r="AC139"/>
      <c r="AD139"/>
      <c r="AE139"/>
      <c r="AF139"/>
      <c r="AG139" t="str">
        <f>IFERROR(IF(COUNTIF(C139:L139,"Feed Ingredient")&gt;0,INDEX(ani_diet!T:T,MATCH(M139,ani_diet!D:D,0)),""),"")</f>
        <v/>
      </c>
      <c r="AH139" s="60" t="b">
        <f>IF(IFERROR(IF(MATCH("Feed Ingredient", AOM[[#This Row],[L1]:[L10]],0)&gt;0, TRUE, FALSE), FALSE)=TRUE,IFERROR(VLOOKUP(M139, ani_diet!C:C, 1, FALSE), "No Match"),FALSE)</f>
        <v>0</v>
      </c>
      <c r="AL139" t="str">
        <f>IFERROR(IF(COUNTIF(C139:L139,"Feed Ingredient")&gt;0,INDEX(ani_diet!T:T,MATCH(M139,ani_diet!D:D,0)),""),"")</f>
        <v/>
      </c>
    </row>
    <row r="140" spans="1:38">
      <c r="A140" t="str">
        <f>_xlfn.TEXTJOIN("/",TRUE,AOM[[#This Row],[L1]:[L10]])</f>
        <v>Management/Livestock Management/Feed Characteristic/Feed Chemical Composition/Amino Acids/valine</v>
      </c>
      <c r="B140" t="s">
        <v>18023</v>
      </c>
      <c r="C140" t="s">
        <v>17896</v>
      </c>
      <c r="D140" t="s">
        <v>17898</v>
      </c>
      <c r="E140" t="s">
        <v>17908</v>
      </c>
      <c r="F140" t="s">
        <v>17912</v>
      </c>
      <c r="G140" t="s">
        <v>17929</v>
      </c>
      <c r="H140" t="s">
        <v>18024</v>
      </c>
      <c r="I140" t="s">
        <v>8288</v>
      </c>
      <c r="J140" t="s">
        <v>8288</v>
      </c>
      <c r="K140" t="s">
        <v>8288</v>
      </c>
      <c r="M140" t="str" cm="1">
        <f t="array" ref="M140">LOOKUP(2,1/(C140:L140&lt;&gt;""),C140:L140)</f>
        <v>valine</v>
      </c>
      <c r="N140" t="s">
        <v>8288</v>
      </c>
      <c r="O140" t="s">
        <v>18025</v>
      </c>
      <c r="P140" t="s">
        <v>8288</v>
      </c>
      <c r="Q140" t="s">
        <v>8288</v>
      </c>
      <c r="R140" t="s">
        <v>18026</v>
      </c>
      <c r="S140" t="s">
        <v>8288</v>
      </c>
      <c r="T140" t="s">
        <v>8288</v>
      </c>
      <c r="U140" t="s">
        <v>8288</v>
      </c>
      <c r="V140" s="204" t="s">
        <v>8288</v>
      </c>
      <c r="W140" t="s">
        <v>8288</v>
      </c>
      <c r="X140" t="s">
        <v>5370</v>
      </c>
      <c r="Y140" t="s">
        <v>328</v>
      </c>
      <c r="Z140" t="s">
        <v>8288</v>
      </c>
      <c r="AA140" s="204" t="s">
        <v>8288</v>
      </c>
      <c r="AB140" s="204" t="s">
        <v>8288</v>
      </c>
      <c r="AC140"/>
      <c r="AD140"/>
      <c r="AE140"/>
      <c r="AF140"/>
      <c r="AG140" t="str">
        <f>IFERROR(IF(COUNTIF(C140:L140,"Feed Ingredient")&gt;0,INDEX(ani_diet!T:T,MATCH(M140,ani_diet!D:D,0)),""),"")</f>
        <v/>
      </c>
      <c r="AH140" s="60" t="b">
        <f>IF(IFERROR(IF(MATCH("Feed Ingredient", AOM[[#This Row],[L1]:[L10]],0)&gt;0, TRUE, FALSE), FALSE)=TRUE,IFERROR(VLOOKUP(M140, ani_diet!C:C, 1, FALSE), "No Match"),FALSE)</f>
        <v>0</v>
      </c>
      <c r="AL140" t="str">
        <f>IFERROR(IF(COUNTIF(C140:L140,"Feed Ingredient")&gt;0,INDEX(ani_diet!T:T,MATCH(M140,ani_diet!D:D,0)),""),"")</f>
        <v/>
      </c>
    </row>
    <row r="141" spans="1:38">
      <c r="A141" t="str">
        <f>_xlfn.TEXTJOIN("/",TRUE,AOM[[#This Row],[L1]:[L10]])</f>
        <v>Management/Livestock Management/Feed Characteristic/Feed Chemical Composition/Ammonia</v>
      </c>
      <c r="B141" t="s">
        <v>18027</v>
      </c>
      <c r="C141" t="s">
        <v>17896</v>
      </c>
      <c r="D141" t="s">
        <v>17898</v>
      </c>
      <c r="E141" t="s">
        <v>17908</v>
      </c>
      <c r="F141" t="s">
        <v>17912</v>
      </c>
      <c r="G141" t="s">
        <v>7796</v>
      </c>
      <c r="H141" t="s">
        <v>8288</v>
      </c>
      <c r="I141" t="s">
        <v>8288</v>
      </c>
      <c r="J141" t="s">
        <v>8288</v>
      </c>
      <c r="K141" t="s">
        <v>8288</v>
      </c>
      <c r="M141" t="str" cm="1">
        <f t="array" ref="M141">LOOKUP(2,1/(C141:L141&lt;&gt;""),C141:L141)</f>
        <v>Ammonia</v>
      </c>
      <c r="N141" t="s">
        <v>8288</v>
      </c>
      <c r="O141" t="s">
        <v>18028</v>
      </c>
      <c r="P141" t="s">
        <v>8288</v>
      </c>
      <c r="Q141" t="s">
        <v>8288</v>
      </c>
      <c r="R141" t="s">
        <v>18029</v>
      </c>
      <c r="S141" t="s">
        <v>8288</v>
      </c>
      <c r="T141" t="s">
        <v>8288</v>
      </c>
      <c r="U141" t="s">
        <v>8288</v>
      </c>
      <c r="V141" s="204" t="s">
        <v>8288</v>
      </c>
      <c r="W141" t="s">
        <v>8288</v>
      </c>
      <c r="X141" t="s">
        <v>5370</v>
      </c>
      <c r="Y141" t="s">
        <v>328</v>
      </c>
      <c r="Z141" t="s">
        <v>8288</v>
      </c>
      <c r="AA141" s="204" t="s">
        <v>8288</v>
      </c>
      <c r="AB141" s="204" t="s">
        <v>8288</v>
      </c>
      <c r="AC141"/>
      <c r="AD141"/>
      <c r="AE141"/>
      <c r="AF141"/>
      <c r="AG141" t="str">
        <f>IFERROR(IF(COUNTIF(C141:L141,"Feed Ingredient")&gt;0,INDEX(ani_diet!T:T,MATCH(M141,ani_diet!D:D,0)),""),"")</f>
        <v/>
      </c>
      <c r="AH141" s="60" t="b">
        <f>IF(IFERROR(IF(MATCH("Feed Ingredient", AOM[[#This Row],[L1]:[L10]],0)&gt;0, TRUE, FALSE), FALSE)=TRUE,IFERROR(VLOOKUP(M141, ani_diet!C:C, 1, FALSE), "No Match"),FALSE)</f>
        <v>0</v>
      </c>
      <c r="AL141" t="str">
        <f>IFERROR(IF(COUNTIF(C141:L141,"Feed Ingredient")&gt;0,INDEX(ani_diet!T:T,MATCH(M141,ani_diet!D:D,0)),""),"")</f>
        <v/>
      </c>
    </row>
    <row r="142" spans="1:38">
      <c r="A142" t="str">
        <f>_xlfn.TEXTJOIN("/",TRUE,AOM[[#This Row],[L1]:[L10]])</f>
        <v>Management/Livestock Management/Feed Characteristic/Feed Chemical Composition/Ash</v>
      </c>
      <c r="B142" t="s">
        <v>18030</v>
      </c>
      <c r="C142" t="s">
        <v>17896</v>
      </c>
      <c r="D142" t="s">
        <v>17898</v>
      </c>
      <c r="E142" t="s">
        <v>17908</v>
      </c>
      <c r="F142" t="s">
        <v>17912</v>
      </c>
      <c r="G142" t="s">
        <v>3076</v>
      </c>
      <c r="H142" t="s">
        <v>8288</v>
      </c>
      <c r="I142" t="s">
        <v>8288</v>
      </c>
      <c r="J142" t="s">
        <v>8288</v>
      </c>
      <c r="K142" t="s">
        <v>8288</v>
      </c>
      <c r="M142" t="str" cm="1">
        <f t="array" ref="M142">LOOKUP(2,1/(C142:L142&lt;&gt;""),C142:L142)</f>
        <v>Ash</v>
      </c>
      <c r="N142" t="s">
        <v>8288</v>
      </c>
      <c r="O142" t="s">
        <v>18031</v>
      </c>
      <c r="P142" t="s">
        <v>8288</v>
      </c>
      <c r="Q142" t="s">
        <v>8288</v>
      </c>
      <c r="R142" t="s">
        <v>18032</v>
      </c>
      <c r="S142" t="s">
        <v>18033</v>
      </c>
      <c r="T142" t="s">
        <v>8288</v>
      </c>
      <c r="U142" t="s">
        <v>8288</v>
      </c>
      <c r="V142" s="204" t="s">
        <v>8288</v>
      </c>
      <c r="W142" t="s">
        <v>8288</v>
      </c>
      <c r="X142" t="s">
        <v>18034</v>
      </c>
      <c r="Y142" t="s">
        <v>328</v>
      </c>
      <c r="Z142" t="s">
        <v>8288</v>
      </c>
      <c r="AA142" s="204" t="s">
        <v>8288</v>
      </c>
      <c r="AB142" s="204"/>
      <c r="AC142"/>
      <c r="AD142"/>
      <c r="AE142"/>
      <c r="AF142"/>
      <c r="AG142" t="str">
        <f>IFERROR(IF(COUNTIF(C142:L142,"Feed Ingredient")&gt;0,INDEX(ani_diet!T:T,MATCH(M142,ani_diet!D:D,0)),""),"")</f>
        <v/>
      </c>
      <c r="AH142" s="60" t="b">
        <f>IF(IFERROR(IF(MATCH("Feed Ingredient", AOM[[#This Row],[L1]:[L10]],0)&gt;0, TRUE, FALSE), FALSE)=TRUE,IFERROR(VLOOKUP(M142, ani_diet!C:C, 1, FALSE), "No Match"),FALSE)</f>
        <v>0</v>
      </c>
      <c r="AL142" t="str">
        <f>IFERROR(IF(COUNTIF(C142:L142,"Feed Ingredient")&gt;0,INDEX(ani_diet!T:T,MATCH(M142,ani_diet!D:D,0)),""),"")</f>
        <v/>
      </c>
    </row>
    <row r="143" spans="1:38">
      <c r="A143" t="str">
        <f>_xlfn.TEXTJOIN("/",TRUE,AOM[[#This Row],[L1]:[L10]])</f>
        <v>Management/Livestock Management/Feed Characteristic/Feed Chemical Composition/Carbohydrate</v>
      </c>
      <c r="B143" t="s">
        <v>18035</v>
      </c>
      <c r="C143" t="s">
        <v>17896</v>
      </c>
      <c r="D143" t="s">
        <v>17898</v>
      </c>
      <c r="E143" t="s">
        <v>17908</v>
      </c>
      <c r="F143" t="s">
        <v>17912</v>
      </c>
      <c r="G143" t="s">
        <v>18036</v>
      </c>
      <c r="H143" t="s">
        <v>8288</v>
      </c>
      <c r="I143" t="s">
        <v>8288</v>
      </c>
      <c r="J143" t="s">
        <v>8288</v>
      </c>
      <c r="K143" t="s">
        <v>8288</v>
      </c>
      <c r="M143" t="str" cm="1">
        <f t="array" ref="M143">LOOKUP(2,1/(C143:L143&lt;&gt;""),C143:L143)</f>
        <v>Carbohydrate</v>
      </c>
      <c r="N143" t="s">
        <v>8288</v>
      </c>
      <c r="O143" t="s">
        <v>18037</v>
      </c>
      <c r="P143" t="s">
        <v>8288</v>
      </c>
      <c r="Q143" t="s">
        <v>8288</v>
      </c>
      <c r="R143" t="s">
        <v>18038</v>
      </c>
      <c r="S143" t="s">
        <v>8288</v>
      </c>
      <c r="T143" t="s">
        <v>8288</v>
      </c>
      <c r="U143" t="s">
        <v>8288</v>
      </c>
      <c r="V143" s="204" t="s">
        <v>8288</v>
      </c>
      <c r="W143" t="s">
        <v>8288</v>
      </c>
      <c r="X143" t="s">
        <v>5370</v>
      </c>
      <c r="Y143" t="s">
        <v>328</v>
      </c>
      <c r="Z143" t="s">
        <v>8288</v>
      </c>
      <c r="AA143" s="204" t="s">
        <v>8288</v>
      </c>
      <c r="AB143" s="204" t="s">
        <v>8288</v>
      </c>
      <c r="AC143"/>
      <c r="AD143"/>
      <c r="AE143"/>
      <c r="AF143"/>
      <c r="AG143" t="str">
        <f>IFERROR(IF(COUNTIF(C143:L143,"Feed Ingredient")&gt;0,INDEX(ani_diet!T:T,MATCH(M143,ani_diet!D:D,0)),""),"")</f>
        <v/>
      </c>
      <c r="AH143" s="60" t="b">
        <f>IF(IFERROR(IF(MATCH("Feed Ingredient", AOM[[#This Row],[L1]:[L10]],0)&gt;0, TRUE, FALSE), FALSE)=TRUE,IFERROR(VLOOKUP(M143, ani_diet!C:C, 1, FALSE), "No Match"),FALSE)</f>
        <v>0</v>
      </c>
      <c r="AL143" t="str">
        <f>IFERROR(IF(COUNTIF(C143:L143,"Feed Ingredient")&gt;0,INDEX(ani_diet!T:T,MATCH(M143,ani_diet!D:D,0)),""),"")</f>
        <v/>
      </c>
    </row>
    <row r="144" spans="1:38">
      <c r="A144" t="str">
        <f>_xlfn.TEXTJOIN("/",TRUE,AOM[[#This Row],[L1]:[L10]])</f>
        <v>Management/Livestock Management/Feed Characteristic/Feed Chemical Composition/Carbon</v>
      </c>
      <c r="B144" t="s">
        <v>18039</v>
      </c>
      <c r="C144" t="s">
        <v>17896</v>
      </c>
      <c r="D144" t="s">
        <v>17898</v>
      </c>
      <c r="E144" t="s">
        <v>17908</v>
      </c>
      <c r="F144" t="s">
        <v>17912</v>
      </c>
      <c r="G144" t="s">
        <v>18040</v>
      </c>
      <c r="H144" t="s">
        <v>8288</v>
      </c>
      <c r="I144" t="s">
        <v>8288</v>
      </c>
      <c r="J144" t="s">
        <v>8288</v>
      </c>
      <c r="K144" t="s">
        <v>8288</v>
      </c>
      <c r="M144" t="str" cm="1">
        <f t="array" ref="M144">LOOKUP(2,1/(C144:L144&lt;&gt;""),C144:L144)</f>
        <v>Carbon</v>
      </c>
      <c r="N144" t="s">
        <v>8288</v>
      </c>
      <c r="O144" t="s">
        <v>18041</v>
      </c>
      <c r="P144" t="s">
        <v>8288</v>
      </c>
      <c r="Q144" t="s">
        <v>8288</v>
      </c>
      <c r="R144" t="s">
        <v>8288</v>
      </c>
      <c r="S144" t="s">
        <v>8288</v>
      </c>
      <c r="T144" t="s">
        <v>8288</v>
      </c>
      <c r="U144" t="s">
        <v>8288</v>
      </c>
      <c r="V144" s="204" t="s">
        <v>8288</v>
      </c>
      <c r="W144" t="s">
        <v>8288</v>
      </c>
      <c r="X144" t="s">
        <v>18042</v>
      </c>
      <c r="Y144" t="s">
        <v>328</v>
      </c>
      <c r="Z144" t="s">
        <v>8288</v>
      </c>
      <c r="AA144" s="204" t="s">
        <v>8288</v>
      </c>
      <c r="AB144" s="204" t="s">
        <v>8288</v>
      </c>
      <c r="AC144"/>
      <c r="AD144"/>
      <c r="AE144"/>
      <c r="AF144"/>
      <c r="AG144" t="str">
        <f>IFERROR(IF(COUNTIF(C144:L144,"Feed Ingredient")&gt;0,INDEX(ani_diet!T:T,MATCH(M144,ani_diet!D:D,0)),""),"")</f>
        <v/>
      </c>
      <c r="AH144" s="60" t="b">
        <f>IF(IFERROR(IF(MATCH("Feed Ingredient", AOM[[#This Row],[L1]:[L10]],0)&gt;0, TRUE, FALSE), FALSE)=TRUE,IFERROR(VLOOKUP(M144, ani_diet!C:C, 1, FALSE), "No Match"),FALSE)</f>
        <v>0</v>
      </c>
      <c r="AL144" t="str">
        <f>IFERROR(IF(COUNTIF(C144:L144,"Feed Ingredient")&gt;0,INDEX(ani_diet!T:T,MATCH(M144,ani_diet!D:D,0)),""),"")</f>
        <v/>
      </c>
    </row>
    <row r="145" spans="1:38">
      <c r="A145" t="str">
        <f>_xlfn.TEXTJOIN("/",TRUE,AOM[[#This Row],[L1]:[L10]])</f>
        <v>Management/Livestock Management/Feed Characteristic/Feed Chemical Composition/Carbon:Nitrogen (C/N) Ratio</v>
      </c>
      <c r="B145" t="s">
        <v>18043</v>
      </c>
      <c r="C145" t="s">
        <v>17896</v>
      </c>
      <c r="D145" t="s">
        <v>17898</v>
      </c>
      <c r="E145" t="s">
        <v>17908</v>
      </c>
      <c r="F145" t="s">
        <v>17912</v>
      </c>
      <c r="G145" t="s">
        <v>18044</v>
      </c>
      <c r="H145" t="s">
        <v>8288</v>
      </c>
      <c r="I145" t="s">
        <v>8288</v>
      </c>
      <c r="J145" t="s">
        <v>8288</v>
      </c>
      <c r="K145" t="s">
        <v>8288</v>
      </c>
      <c r="M145" t="str" cm="1">
        <f t="array" ref="M145">LOOKUP(2,1/(C145:L145&lt;&gt;""),C145:L145)</f>
        <v>Carbon:Nitrogen (C/N) Ratio</v>
      </c>
      <c r="N145" t="s">
        <v>8288</v>
      </c>
      <c r="O145" t="s">
        <v>18045</v>
      </c>
      <c r="P145" t="s">
        <v>8288</v>
      </c>
      <c r="Q145" t="s">
        <v>8288</v>
      </c>
      <c r="R145" t="s">
        <v>18046</v>
      </c>
      <c r="S145" t="s">
        <v>8288</v>
      </c>
      <c r="T145" t="s">
        <v>8288</v>
      </c>
      <c r="U145" t="s">
        <v>8288</v>
      </c>
      <c r="V145" s="204" t="s">
        <v>8288</v>
      </c>
      <c r="W145" t="s">
        <v>8288</v>
      </c>
      <c r="X145" t="s">
        <v>18047</v>
      </c>
      <c r="Y145" t="s">
        <v>328</v>
      </c>
      <c r="Z145" t="s">
        <v>8288</v>
      </c>
      <c r="AA145" s="204" t="s">
        <v>8288</v>
      </c>
      <c r="AB145" s="204" t="s">
        <v>8288</v>
      </c>
      <c r="AC145"/>
      <c r="AD145"/>
      <c r="AE145"/>
      <c r="AF145"/>
      <c r="AG145" t="str">
        <f>IFERROR(IF(COUNTIF(C145:L145,"Feed Ingredient")&gt;0,INDEX(ani_diet!T:T,MATCH(M145,ani_diet!D:D,0)),""),"")</f>
        <v/>
      </c>
      <c r="AH145" s="60" t="b">
        <f>IF(IFERROR(IF(MATCH("Feed Ingredient", AOM[[#This Row],[L1]:[L10]],0)&gt;0, TRUE, FALSE), FALSE)=TRUE,IFERROR(VLOOKUP(M145, ani_diet!C:C, 1, FALSE), "No Match"),FALSE)</f>
        <v>0</v>
      </c>
      <c r="AL145" t="str">
        <f>IFERROR(IF(COUNTIF(C145:L145,"Feed Ingredient")&gt;0,INDEX(ani_diet!T:T,MATCH(M145,ani_diet!D:D,0)),""),"")</f>
        <v/>
      </c>
    </row>
    <row r="146" spans="1:38">
      <c r="A146" t="str">
        <f>_xlfn.TEXTJOIN("/",TRUE,AOM[[#This Row],[L1]:[L10]])</f>
        <v>Management/Livestock Management/Feed Characteristic/Feed Chemical Composition/Celluose</v>
      </c>
      <c r="B146" t="s">
        <v>18048</v>
      </c>
      <c r="C146" t="s">
        <v>17896</v>
      </c>
      <c r="D146" t="s">
        <v>17898</v>
      </c>
      <c r="E146" t="s">
        <v>17908</v>
      </c>
      <c r="F146" t="s">
        <v>17912</v>
      </c>
      <c r="G146" t="s">
        <v>18049</v>
      </c>
      <c r="H146" t="s">
        <v>8288</v>
      </c>
      <c r="I146" t="s">
        <v>8288</v>
      </c>
      <c r="J146" t="s">
        <v>8288</v>
      </c>
      <c r="K146" t="s">
        <v>8288</v>
      </c>
      <c r="M146" t="str" cm="1">
        <f t="array" ref="M146">LOOKUP(2,1/(C146:L146&lt;&gt;""),C146:L146)</f>
        <v>Celluose</v>
      </c>
      <c r="N146" t="s">
        <v>8288</v>
      </c>
      <c r="O146" t="s">
        <v>18050</v>
      </c>
      <c r="P146" t="s">
        <v>8288</v>
      </c>
      <c r="Q146" t="s">
        <v>8288</v>
      </c>
      <c r="R146" t="s">
        <v>8288</v>
      </c>
      <c r="S146" t="s">
        <v>8288</v>
      </c>
      <c r="T146" t="s">
        <v>8288</v>
      </c>
      <c r="U146" t="s">
        <v>8288</v>
      </c>
      <c r="V146" s="204" t="s">
        <v>8288</v>
      </c>
      <c r="W146" t="s">
        <v>8288</v>
      </c>
      <c r="X146" t="s">
        <v>18051</v>
      </c>
      <c r="Y146" t="s">
        <v>328</v>
      </c>
      <c r="Z146" t="s">
        <v>8288</v>
      </c>
      <c r="AA146" s="204" t="s">
        <v>8288</v>
      </c>
      <c r="AB146" s="204" t="s">
        <v>8288</v>
      </c>
      <c r="AC146"/>
      <c r="AD146"/>
      <c r="AE146"/>
      <c r="AF146"/>
      <c r="AG146" t="str">
        <f>IFERROR(IF(COUNTIF(C146:L146,"Feed Ingredient")&gt;0,INDEX(ani_diet!T:T,MATCH(M146,ani_diet!D:D,0)),""),"")</f>
        <v/>
      </c>
      <c r="AH146" s="60" t="b">
        <f>IF(IFERROR(IF(MATCH("Feed Ingredient", AOM[[#This Row],[L1]:[L10]],0)&gt;0, TRUE, FALSE), FALSE)=TRUE,IFERROR(VLOOKUP(M146, ani_diet!C:C, 1, FALSE), "No Match"),FALSE)</f>
        <v>0</v>
      </c>
      <c r="AL146" t="str">
        <f>IFERROR(IF(COUNTIF(C146:L146,"Feed Ingredient")&gt;0,INDEX(ani_diet!T:T,MATCH(M146,ani_diet!D:D,0)),""),"")</f>
        <v/>
      </c>
    </row>
    <row r="147" spans="1:38">
      <c r="A147" t="str">
        <f>_xlfn.TEXTJOIN("/",TRUE,AOM[[#This Row],[L1]:[L10]])</f>
        <v>Management/Livestock Management/Feed Characteristic/Feed Chemical Composition/Chlore</v>
      </c>
      <c r="B147" t="s">
        <v>18052</v>
      </c>
      <c r="C147" t="s">
        <v>17896</v>
      </c>
      <c r="D147" t="s">
        <v>17898</v>
      </c>
      <c r="E147" t="s">
        <v>17908</v>
      </c>
      <c r="F147" t="s">
        <v>17912</v>
      </c>
      <c r="G147" t="s">
        <v>18053</v>
      </c>
      <c r="H147" t="s">
        <v>8288</v>
      </c>
      <c r="I147" t="s">
        <v>8288</v>
      </c>
      <c r="J147" t="s">
        <v>8288</v>
      </c>
      <c r="K147" t="s">
        <v>8288</v>
      </c>
      <c r="M147" t="str" cm="1">
        <f t="array" ref="M147">LOOKUP(2,1/(C147:L147&lt;&gt;""),C147:L147)</f>
        <v>Chlore</v>
      </c>
      <c r="N147" t="s">
        <v>18054</v>
      </c>
      <c r="O147" t="s">
        <v>18055</v>
      </c>
      <c r="P147" t="s">
        <v>8288</v>
      </c>
      <c r="Q147" t="s">
        <v>8288</v>
      </c>
      <c r="R147" t="s">
        <v>18056</v>
      </c>
      <c r="S147" t="s">
        <v>8288</v>
      </c>
      <c r="T147" t="s">
        <v>8288</v>
      </c>
      <c r="U147" t="s">
        <v>8288</v>
      </c>
      <c r="V147" s="204" t="s">
        <v>8288</v>
      </c>
      <c r="W147" t="s">
        <v>8288</v>
      </c>
      <c r="X147" t="s">
        <v>5370</v>
      </c>
      <c r="Y147" t="s">
        <v>328</v>
      </c>
      <c r="Z147" t="s">
        <v>8288</v>
      </c>
      <c r="AA147" s="204" t="s">
        <v>8288</v>
      </c>
      <c r="AB147" s="204" t="s">
        <v>8288</v>
      </c>
      <c r="AC147"/>
      <c r="AD147"/>
      <c r="AE147"/>
      <c r="AF147"/>
      <c r="AG147" t="str">
        <f>IFERROR(IF(COUNTIF(C147:L147,"Feed Ingredient")&gt;0,INDEX(ani_diet!T:T,MATCH(M147,ani_diet!D:D,0)),""),"")</f>
        <v/>
      </c>
      <c r="AH147" s="60" t="b">
        <f>IF(IFERROR(IF(MATCH("Feed Ingredient", AOM[[#This Row],[L1]:[L10]],0)&gt;0, TRUE, FALSE), FALSE)=TRUE,IFERROR(VLOOKUP(M147, ani_diet!C:C, 1, FALSE), "No Match"),FALSE)</f>
        <v>0</v>
      </c>
      <c r="AL147" t="str">
        <f>IFERROR(IF(COUNTIF(C147:L147,"Feed Ingredient")&gt;0,INDEX(ani_diet!T:T,MATCH(M147,ani_diet!D:D,0)),""),"")</f>
        <v/>
      </c>
    </row>
    <row r="148" spans="1:38">
      <c r="A148" t="str">
        <f>_xlfn.TEXTJOIN("/",TRUE,AOM[[#This Row],[L1]:[L10]])</f>
        <v>Management/Livestock Management/Feed Characteristic/Feed Chemical Composition/Choline</v>
      </c>
      <c r="B148" t="s">
        <v>18057</v>
      </c>
      <c r="C148" t="s">
        <v>17896</v>
      </c>
      <c r="D148" t="s">
        <v>17898</v>
      </c>
      <c r="E148" t="s">
        <v>17908</v>
      </c>
      <c r="F148" t="s">
        <v>17912</v>
      </c>
      <c r="G148" t="s">
        <v>18058</v>
      </c>
      <c r="H148" t="s">
        <v>8288</v>
      </c>
      <c r="I148" t="s">
        <v>8288</v>
      </c>
      <c r="J148" t="s">
        <v>8288</v>
      </c>
      <c r="K148" t="s">
        <v>8288</v>
      </c>
      <c r="M148" t="str" cm="1">
        <f t="array" ref="M148">LOOKUP(2,1/(C148:L148&lt;&gt;""),C148:L148)</f>
        <v>Choline</v>
      </c>
      <c r="N148" t="s">
        <v>8288</v>
      </c>
      <c r="O148" t="s">
        <v>18059</v>
      </c>
      <c r="P148" t="s">
        <v>8288</v>
      </c>
      <c r="Q148" t="s">
        <v>8288</v>
      </c>
      <c r="R148" t="s">
        <v>18060</v>
      </c>
      <c r="S148" t="s">
        <v>8288</v>
      </c>
      <c r="T148" t="s">
        <v>8288</v>
      </c>
      <c r="U148" t="s">
        <v>8288</v>
      </c>
      <c r="V148" s="204" t="s">
        <v>8288</v>
      </c>
      <c r="W148" t="s">
        <v>8288</v>
      </c>
      <c r="X148" t="s">
        <v>5370</v>
      </c>
      <c r="Y148" t="s">
        <v>328</v>
      </c>
      <c r="Z148" t="s">
        <v>8288</v>
      </c>
      <c r="AA148" s="204" t="s">
        <v>8288</v>
      </c>
      <c r="AB148" s="204" t="s">
        <v>8288</v>
      </c>
      <c r="AC148"/>
      <c r="AD148"/>
      <c r="AE148"/>
      <c r="AF148"/>
      <c r="AG148" t="str">
        <f>IFERROR(IF(COUNTIF(C148:L148,"Feed Ingredient")&gt;0,INDEX(ani_diet!T:T,MATCH(M148,ani_diet!D:D,0)),""),"")</f>
        <v/>
      </c>
      <c r="AH148" s="60" t="b">
        <f>IF(IFERROR(IF(MATCH("Feed Ingredient", AOM[[#This Row],[L1]:[L10]],0)&gt;0, TRUE, FALSE), FALSE)=TRUE,IFERROR(VLOOKUP(M148, ani_diet!C:C, 1, FALSE), "No Match"),FALSE)</f>
        <v>0</v>
      </c>
      <c r="AL148" t="str">
        <f>IFERROR(IF(COUNTIF(C148:L148,"Feed Ingredient")&gt;0,INDEX(ani_diet!T:T,MATCH(M148,ani_diet!D:D,0)),""),"")</f>
        <v/>
      </c>
    </row>
    <row r="149" spans="1:38">
      <c r="A149" t="str">
        <f>_xlfn.TEXTJOIN("/",TRUE,AOM[[#This Row],[L1]:[L10]])</f>
        <v>Management/Livestock Management/Feed Characteristic/Feed Chemical Composition/Condensed Tannins</v>
      </c>
      <c r="B149" t="s">
        <v>18061</v>
      </c>
      <c r="C149" t="s">
        <v>17896</v>
      </c>
      <c r="D149" t="s">
        <v>17898</v>
      </c>
      <c r="E149" t="s">
        <v>17908</v>
      </c>
      <c r="F149" t="s">
        <v>17912</v>
      </c>
      <c r="G149" t="s">
        <v>18062</v>
      </c>
      <c r="H149" t="s">
        <v>8288</v>
      </c>
      <c r="I149" t="s">
        <v>8288</v>
      </c>
      <c r="J149" t="s">
        <v>8288</v>
      </c>
      <c r="K149" t="s">
        <v>8288</v>
      </c>
      <c r="M149" t="str" cm="1">
        <f t="array" ref="M149">LOOKUP(2,1/(C149:L149&lt;&gt;""),C149:L149)</f>
        <v>Condensed Tannins</v>
      </c>
      <c r="N149" t="s">
        <v>18063</v>
      </c>
      <c r="O149" t="s">
        <v>18064</v>
      </c>
      <c r="P149" t="s">
        <v>8288</v>
      </c>
      <c r="Q149" t="s">
        <v>8288</v>
      </c>
      <c r="R149" t="s">
        <v>8288</v>
      </c>
      <c r="S149" t="s">
        <v>8288</v>
      </c>
      <c r="T149" t="s">
        <v>8288</v>
      </c>
      <c r="U149" t="s">
        <v>8288</v>
      </c>
      <c r="V149" s="204" t="s">
        <v>8288</v>
      </c>
      <c r="W149" t="s">
        <v>8288</v>
      </c>
      <c r="X149" t="s">
        <v>8288</v>
      </c>
      <c r="Y149" t="s">
        <v>328</v>
      </c>
      <c r="Z149" t="s">
        <v>8288</v>
      </c>
      <c r="AA149" s="204" t="s">
        <v>8288</v>
      </c>
      <c r="AB149" s="204" t="s">
        <v>8288</v>
      </c>
      <c r="AC149"/>
      <c r="AD149"/>
      <c r="AE149"/>
      <c r="AF149"/>
      <c r="AG149" t="str">
        <f>IFERROR(IF(COUNTIF(C149:L149,"Feed Ingredient")&gt;0,INDEX(ani_diet!T:T,MATCH(M149,ani_diet!D:D,0)),""),"")</f>
        <v/>
      </c>
      <c r="AH149" s="60" t="b">
        <f>IF(IFERROR(IF(MATCH("Feed Ingredient", AOM[[#This Row],[L1]:[L10]],0)&gt;0, TRUE, FALSE), FALSE)=TRUE,IFERROR(VLOOKUP(M149, ani_diet!C:C, 1, FALSE), "No Match"),FALSE)</f>
        <v>0</v>
      </c>
      <c r="AL149" t="str">
        <f>IFERROR(IF(COUNTIF(C149:L149,"Feed Ingredient")&gt;0,INDEX(ani_diet!T:T,MATCH(M149,ani_diet!D:D,0)),""),"")</f>
        <v/>
      </c>
    </row>
    <row r="150" spans="1:38">
      <c r="A150" t="str">
        <f>_xlfn.TEXTJOIN("/",TRUE,AOM[[#This Row],[L1]:[L10]])</f>
        <v>Management/Livestock Management/Feed Characteristic/Feed Chemical Composition/Crude Fat</v>
      </c>
      <c r="B150" t="s">
        <v>18065</v>
      </c>
      <c r="C150" t="s">
        <v>17896</v>
      </c>
      <c r="D150" t="s">
        <v>17898</v>
      </c>
      <c r="E150" t="s">
        <v>17908</v>
      </c>
      <c r="F150" t="s">
        <v>17912</v>
      </c>
      <c r="G150" t="s">
        <v>18066</v>
      </c>
      <c r="H150" t="s">
        <v>8288</v>
      </c>
      <c r="I150" t="s">
        <v>8288</v>
      </c>
      <c r="J150" t="s">
        <v>8288</v>
      </c>
      <c r="K150" t="s">
        <v>8288</v>
      </c>
      <c r="M150" t="str" cm="1">
        <f t="array" ref="M150">LOOKUP(2,1/(C150:L150&lt;&gt;""),C150:L150)</f>
        <v>Crude Fat</v>
      </c>
      <c r="N150" t="s">
        <v>18067</v>
      </c>
      <c r="O150" t="s">
        <v>18068</v>
      </c>
      <c r="P150" t="s">
        <v>8288</v>
      </c>
      <c r="Q150" t="s">
        <v>8288</v>
      </c>
      <c r="R150" t="s">
        <v>8288</v>
      </c>
      <c r="S150" t="s">
        <v>18069</v>
      </c>
      <c r="T150" t="s">
        <v>8288</v>
      </c>
      <c r="U150" t="s">
        <v>8288</v>
      </c>
      <c r="V150" s="204" t="s">
        <v>8288</v>
      </c>
      <c r="W150" t="s">
        <v>8288</v>
      </c>
      <c r="X150" t="s">
        <v>18070</v>
      </c>
      <c r="Y150" t="s">
        <v>328</v>
      </c>
      <c r="Z150" t="s">
        <v>8288</v>
      </c>
      <c r="AA150" s="204" t="s">
        <v>8288</v>
      </c>
      <c r="AB150" s="204" t="s">
        <v>8288</v>
      </c>
      <c r="AC150"/>
      <c r="AD150"/>
      <c r="AE150"/>
      <c r="AF150"/>
      <c r="AG150" t="str">
        <f>IFERROR(IF(COUNTIF(C150:L150,"Feed Ingredient")&gt;0,INDEX(ani_diet!T:T,MATCH(M150,ani_diet!D:D,0)),""),"")</f>
        <v/>
      </c>
      <c r="AH150" s="60" t="b">
        <f>IF(IFERROR(IF(MATCH("Feed Ingredient", AOM[[#This Row],[L1]:[L10]],0)&gt;0, TRUE, FALSE), FALSE)=TRUE,IFERROR(VLOOKUP(M150, ani_diet!C:C, 1, FALSE), "No Match"),FALSE)</f>
        <v>0</v>
      </c>
      <c r="AL150" t="str">
        <f>IFERROR(IF(COUNTIF(C150:L150,"Feed Ingredient")&gt;0,INDEX(ani_diet!T:T,MATCH(M150,ani_diet!D:D,0)),""),"")</f>
        <v/>
      </c>
    </row>
    <row r="151" spans="1:38">
      <c r="A151" t="str">
        <f>_xlfn.TEXTJOIN("/",TRUE,AOM[[#This Row],[L1]:[L10]])</f>
        <v>Management/Livestock Management/Feed Characteristic/Feed Chemical Composition/Crude Fibre</v>
      </c>
      <c r="B151" t="s">
        <v>18071</v>
      </c>
      <c r="C151" t="s">
        <v>17896</v>
      </c>
      <c r="D151" t="s">
        <v>17898</v>
      </c>
      <c r="E151" t="s">
        <v>17908</v>
      </c>
      <c r="F151" t="s">
        <v>17912</v>
      </c>
      <c r="G151" t="s">
        <v>18072</v>
      </c>
      <c r="H151" t="s">
        <v>8288</v>
      </c>
      <c r="I151" t="s">
        <v>8288</v>
      </c>
      <c r="J151" t="s">
        <v>8288</v>
      </c>
      <c r="K151" t="s">
        <v>8288</v>
      </c>
      <c r="M151" t="str" cm="1">
        <f t="array" ref="M151">LOOKUP(2,1/(C151:L151&lt;&gt;""),C151:L151)</f>
        <v>Crude Fibre</v>
      </c>
      <c r="N151" t="s">
        <v>8288</v>
      </c>
      <c r="O151" t="s">
        <v>18073</v>
      </c>
      <c r="P151" t="s">
        <v>8288</v>
      </c>
      <c r="Q151" t="s">
        <v>8288</v>
      </c>
      <c r="R151" t="s">
        <v>18074</v>
      </c>
      <c r="S151" t="s">
        <v>18075</v>
      </c>
      <c r="T151" t="s">
        <v>8288</v>
      </c>
      <c r="U151" t="s">
        <v>8288</v>
      </c>
      <c r="V151" s="204" t="s">
        <v>8288</v>
      </c>
      <c r="W151" t="s">
        <v>8288</v>
      </c>
      <c r="X151" t="s">
        <v>18076</v>
      </c>
      <c r="Y151" t="s">
        <v>328</v>
      </c>
      <c r="Z151" t="s">
        <v>8288</v>
      </c>
      <c r="AA151" s="204" t="s">
        <v>8288</v>
      </c>
      <c r="AB151" s="206" t="s">
        <v>18077</v>
      </c>
      <c r="AC151"/>
      <c r="AD151"/>
      <c r="AE151"/>
      <c r="AF151"/>
      <c r="AG151" t="str">
        <f>IFERROR(IF(COUNTIF(C151:L151,"Feed Ingredient")&gt;0,INDEX(ani_diet!T:T,MATCH(M151,ani_diet!D:D,0)),""),"")</f>
        <v/>
      </c>
      <c r="AH151" s="60" t="b">
        <f>IF(IFERROR(IF(MATCH("Feed Ingredient", AOM[[#This Row],[L1]:[L10]],0)&gt;0, TRUE, FALSE), FALSE)=TRUE,IFERROR(VLOOKUP(M151, ani_diet!C:C, 1, FALSE), "No Match"),FALSE)</f>
        <v>0</v>
      </c>
      <c r="AL151" t="str">
        <f>IFERROR(IF(COUNTIF(C151:L151,"Feed Ingredient")&gt;0,INDEX(ani_diet!T:T,MATCH(M151,ani_diet!D:D,0)),""),"")</f>
        <v/>
      </c>
    </row>
    <row r="152" spans="1:38">
      <c r="A152" t="str">
        <f>_xlfn.TEXTJOIN("/",TRUE,AOM[[#This Row],[L1]:[L10]])</f>
        <v>Management/Livestock Management/Feed Characteristic/Feed Chemical Composition/Crude Protein</v>
      </c>
      <c r="B152" t="s">
        <v>18078</v>
      </c>
      <c r="C152" t="s">
        <v>17896</v>
      </c>
      <c r="D152" t="s">
        <v>17898</v>
      </c>
      <c r="E152" t="s">
        <v>17908</v>
      </c>
      <c r="F152" t="s">
        <v>17912</v>
      </c>
      <c r="G152" t="s">
        <v>18079</v>
      </c>
      <c r="H152" t="s">
        <v>8288</v>
      </c>
      <c r="I152" t="s">
        <v>8288</v>
      </c>
      <c r="J152" t="s">
        <v>8288</v>
      </c>
      <c r="K152" t="s">
        <v>8288</v>
      </c>
      <c r="M152" t="str" cm="1">
        <f t="array" ref="M152">LOOKUP(2,1/(C152:L152&lt;&gt;""),C152:L152)</f>
        <v>Crude Protein</v>
      </c>
      <c r="N152" t="s">
        <v>8288</v>
      </c>
      <c r="O152" t="s">
        <v>18080</v>
      </c>
      <c r="P152" t="s">
        <v>8288</v>
      </c>
      <c r="Q152" t="s">
        <v>8288</v>
      </c>
      <c r="R152" t="s">
        <v>18081</v>
      </c>
      <c r="S152" t="s">
        <v>18082</v>
      </c>
      <c r="T152" t="s">
        <v>8288</v>
      </c>
      <c r="U152" t="s">
        <v>8288</v>
      </c>
      <c r="V152" s="204" t="s">
        <v>8288</v>
      </c>
      <c r="W152" t="s">
        <v>8288</v>
      </c>
      <c r="X152" t="s">
        <v>18083</v>
      </c>
      <c r="Y152" t="s">
        <v>328</v>
      </c>
      <c r="Z152" t="s">
        <v>8288</v>
      </c>
      <c r="AA152" s="204" t="s">
        <v>8288</v>
      </c>
      <c r="AB152" s="204" t="s">
        <v>18084</v>
      </c>
      <c r="AC152"/>
      <c r="AD152"/>
      <c r="AE152"/>
      <c r="AF152"/>
      <c r="AG152" t="str">
        <f>IFERROR(IF(COUNTIF(C152:L152,"Feed Ingredient")&gt;0,INDEX(ani_diet!T:T,MATCH(M152,ani_diet!D:D,0)),""),"")</f>
        <v/>
      </c>
      <c r="AH152" s="60" t="b">
        <f>IF(IFERROR(IF(MATCH("Feed Ingredient", AOM[[#This Row],[L1]:[L10]],0)&gt;0, TRUE, FALSE), FALSE)=TRUE,IFERROR(VLOOKUP(M152, ani_diet!C:C, 1, FALSE), "No Match"),FALSE)</f>
        <v>0</v>
      </c>
      <c r="AL152" t="str">
        <f>IFERROR(IF(COUNTIF(C152:L152,"Feed Ingredient")&gt;0,INDEX(ani_diet!T:T,MATCH(M152,ani_diet!D:D,0)),""),"")</f>
        <v/>
      </c>
    </row>
    <row r="153" spans="1:38">
      <c r="A153" t="str">
        <f>_xlfn.TEXTJOIN("/",TRUE,AOM[[#This Row],[L1]:[L10]])</f>
        <v>Management/Livestock Management/Feed Characteristic/Feed Chemical Composition/Dry Matter</v>
      </c>
      <c r="B153" t="s">
        <v>18085</v>
      </c>
      <c r="C153" t="s">
        <v>17896</v>
      </c>
      <c r="D153" t="s">
        <v>17898</v>
      </c>
      <c r="E153" t="s">
        <v>17908</v>
      </c>
      <c r="F153" t="s">
        <v>17912</v>
      </c>
      <c r="G153" t="s">
        <v>1537</v>
      </c>
      <c r="H153" t="s">
        <v>8288</v>
      </c>
      <c r="I153" t="s">
        <v>8288</v>
      </c>
      <c r="J153" t="s">
        <v>8288</v>
      </c>
      <c r="K153" t="s">
        <v>8288</v>
      </c>
      <c r="M153" t="str" cm="1">
        <f t="array" ref="M153">LOOKUP(2,1/(C153:L153&lt;&gt;""),C153:L153)</f>
        <v>Dry Matter</v>
      </c>
      <c r="N153" t="s">
        <v>8288</v>
      </c>
      <c r="O153" t="s">
        <v>1538</v>
      </c>
      <c r="P153" t="s">
        <v>8288</v>
      </c>
      <c r="Q153" t="s">
        <v>8288</v>
      </c>
      <c r="R153" t="s">
        <v>18086</v>
      </c>
      <c r="S153" t="s">
        <v>1541</v>
      </c>
      <c r="T153" t="s">
        <v>8288</v>
      </c>
      <c r="U153" t="s">
        <v>8288</v>
      </c>
      <c r="V153" s="204" t="s">
        <v>8288</v>
      </c>
      <c r="W153" t="s">
        <v>8288</v>
      </c>
      <c r="X153" t="s">
        <v>18087</v>
      </c>
      <c r="Y153" t="s">
        <v>328</v>
      </c>
      <c r="Z153" t="s">
        <v>8288</v>
      </c>
      <c r="AA153" s="204" t="s">
        <v>8288</v>
      </c>
      <c r="AB153" s="204" t="s">
        <v>18088</v>
      </c>
      <c r="AC153"/>
      <c r="AD153"/>
      <c r="AE153"/>
      <c r="AF153"/>
      <c r="AG153" t="str">
        <f>IFERROR(IF(COUNTIF(C153:L153,"Feed Ingredient")&gt;0,INDEX(ani_diet!T:T,MATCH(M153,ani_diet!D:D,0)),""),"")</f>
        <v/>
      </c>
      <c r="AH153" s="60" t="b">
        <f>IF(IFERROR(IF(MATCH("Feed Ingredient", AOM[[#This Row],[L1]:[L10]],0)&gt;0, TRUE, FALSE), FALSE)=TRUE,IFERROR(VLOOKUP(M153, ani_diet!C:C, 1, FALSE), "No Match"),FALSE)</f>
        <v>0</v>
      </c>
      <c r="AL153" t="str">
        <f>IFERROR(IF(COUNTIF(C153:L153,"Feed Ingredient")&gt;0,INDEX(ani_diet!T:T,MATCH(M153,ani_diet!D:D,0)),""),"")</f>
        <v/>
      </c>
    </row>
    <row r="154" spans="1:38">
      <c r="A154" t="str">
        <f>_xlfn.TEXTJOIN("/",TRUE,AOM[[#This Row],[L1]:[L10]])</f>
        <v>Management/Livestock Management/Feed Characteristic/Feed Chemical Composition/Energy Content</v>
      </c>
      <c r="B154" t="s">
        <v>18089</v>
      </c>
      <c r="C154" t="s">
        <v>17896</v>
      </c>
      <c r="D154" t="s">
        <v>17898</v>
      </c>
      <c r="E154" t="s">
        <v>17908</v>
      </c>
      <c r="F154" t="s">
        <v>17912</v>
      </c>
      <c r="G154" t="s">
        <v>18090</v>
      </c>
      <c r="H154" t="s">
        <v>8288</v>
      </c>
      <c r="I154" t="s">
        <v>8288</v>
      </c>
      <c r="J154" t="s">
        <v>8288</v>
      </c>
      <c r="K154" t="s">
        <v>8288</v>
      </c>
      <c r="M154" t="str" cm="1">
        <f t="array" ref="M154">LOOKUP(2,1/(C154:L154&lt;&gt;""),C154:L154)</f>
        <v>Energy Content</v>
      </c>
      <c r="N154" t="s">
        <v>8288</v>
      </c>
      <c r="O154" t="s">
        <v>8288</v>
      </c>
      <c r="P154" t="s">
        <v>8288</v>
      </c>
      <c r="Q154" t="s">
        <v>8288</v>
      </c>
      <c r="R154" t="s">
        <v>8288</v>
      </c>
      <c r="S154" t="s">
        <v>8288</v>
      </c>
      <c r="T154" t="s">
        <v>8288</v>
      </c>
      <c r="U154" t="s">
        <v>8288</v>
      </c>
      <c r="V154" s="204" t="s">
        <v>8288</v>
      </c>
      <c r="W154" t="s">
        <v>8288</v>
      </c>
      <c r="X154" t="s">
        <v>18091</v>
      </c>
      <c r="Y154" t="s">
        <v>328</v>
      </c>
      <c r="Z154" t="s">
        <v>8288</v>
      </c>
      <c r="AA154" s="204" t="s">
        <v>8288</v>
      </c>
      <c r="AB154" s="204" t="s">
        <v>8288</v>
      </c>
      <c r="AC154"/>
      <c r="AD154"/>
      <c r="AE154"/>
      <c r="AF154"/>
      <c r="AG154" t="str">
        <f>IFERROR(IF(COUNTIF(C154:L154,"Feed Ingredient")&gt;0,INDEX(ani_diet!T:T,MATCH(M154,ani_diet!D:D,0)),""),"")</f>
        <v/>
      </c>
      <c r="AH154" s="60" t="b">
        <f>IF(IFERROR(IF(MATCH("Feed Ingredient", AOM[[#This Row],[L1]:[L10]],0)&gt;0, TRUE, FALSE), FALSE)=TRUE,IFERROR(VLOOKUP(M154, ani_diet!C:C, 1, FALSE), "No Match"),FALSE)</f>
        <v>0</v>
      </c>
      <c r="AL154" t="str">
        <f>IFERROR(IF(COUNTIF(C154:L154,"Feed Ingredient")&gt;0,INDEX(ani_diet!T:T,MATCH(M154,ani_diet!D:D,0)),""),"")</f>
        <v/>
      </c>
    </row>
    <row r="155" spans="1:38">
      <c r="A155" t="str">
        <f>_xlfn.TEXTJOIN("/",TRUE,AOM[[#This Row],[L1]:[L10]])</f>
        <v>Management/Livestock Management/Feed Characteristic/Feed Chemical Composition/Energy Content/Gross Energy (GE)</v>
      </c>
      <c r="B155" t="s">
        <v>18092</v>
      </c>
      <c r="C155" t="s">
        <v>17896</v>
      </c>
      <c r="D155" t="s">
        <v>17898</v>
      </c>
      <c r="E155" t="s">
        <v>17908</v>
      </c>
      <c r="F155" t="s">
        <v>17912</v>
      </c>
      <c r="G155" t="s">
        <v>18090</v>
      </c>
      <c r="H155" t="s">
        <v>18093</v>
      </c>
      <c r="I155" t="s">
        <v>8288</v>
      </c>
      <c r="J155" t="s">
        <v>8288</v>
      </c>
      <c r="K155" t="s">
        <v>8288</v>
      </c>
      <c r="M155" t="str" cm="1">
        <f t="array" ref="M155">LOOKUP(2,1/(C155:L155&lt;&gt;""),C155:L155)</f>
        <v>Gross Energy (GE)</v>
      </c>
      <c r="N155" t="s">
        <v>8288</v>
      </c>
      <c r="O155" t="s">
        <v>18094</v>
      </c>
      <c r="P155" t="s">
        <v>8288</v>
      </c>
      <c r="Q155" t="s">
        <v>8288</v>
      </c>
      <c r="R155" t="s">
        <v>18095</v>
      </c>
      <c r="S155" t="s">
        <v>8288</v>
      </c>
      <c r="T155" t="s">
        <v>8288</v>
      </c>
      <c r="U155" t="s">
        <v>8288</v>
      </c>
      <c r="V155" s="204" t="s">
        <v>8288</v>
      </c>
      <c r="W155" t="s">
        <v>8288</v>
      </c>
      <c r="X155" t="s">
        <v>18096</v>
      </c>
      <c r="Y155" t="s">
        <v>328</v>
      </c>
      <c r="Z155" t="s">
        <v>8288</v>
      </c>
      <c r="AA155" s="204" t="s">
        <v>8288</v>
      </c>
      <c r="AB155" s="204" t="s">
        <v>8288</v>
      </c>
      <c r="AC155"/>
      <c r="AD155"/>
      <c r="AE155"/>
      <c r="AF155"/>
      <c r="AG155" t="str">
        <f>IFERROR(IF(COUNTIF(C155:L155,"Feed Ingredient")&gt;0,INDEX(ani_diet!T:T,MATCH(M155,ani_diet!D:D,0)),""),"")</f>
        <v/>
      </c>
      <c r="AH155" s="60" t="b">
        <f>IF(IFERROR(IF(MATCH("Feed Ingredient", AOM[[#This Row],[L1]:[L10]],0)&gt;0, TRUE, FALSE), FALSE)=TRUE,IFERROR(VLOOKUP(M155, ani_diet!C:C, 1, FALSE), "No Match"),FALSE)</f>
        <v>0</v>
      </c>
      <c r="AL155" t="str">
        <f>IFERROR(IF(COUNTIF(C155:L155,"Feed Ingredient")&gt;0,INDEX(ani_diet!T:T,MATCH(M155,ani_diet!D:D,0)),""),"")</f>
        <v/>
      </c>
    </row>
    <row r="156" spans="1:38">
      <c r="A156" t="str">
        <f>_xlfn.TEXTJOIN("/",TRUE,AOM[[#This Row],[L1]:[L10]])</f>
        <v>Management/Livestock Management/Feed Characteristic/Feed Chemical Composition/Energy Content/Metabolizable Energy (ME)</v>
      </c>
      <c r="B156" t="s">
        <v>18097</v>
      </c>
      <c r="C156" t="s">
        <v>17896</v>
      </c>
      <c r="D156" t="s">
        <v>17898</v>
      </c>
      <c r="E156" t="s">
        <v>17908</v>
      </c>
      <c r="F156" t="s">
        <v>17912</v>
      </c>
      <c r="G156" t="s">
        <v>18090</v>
      </c>
      <c r="H156" t="s">
        <v>18098</v>
      </c>
      <c r="I156" t="s">
        <v>8288</v>
      </c>
      <c r="J156" t="s">
        <v>8288</v>
      </c>
      <c r="K156" t="s">
        <v>8288</v>
      </c>
      <c r="M156" t="str" cm="1">
        <f t="array" ref="M156">LOOKUP(2,1/(C156:L156&lt;&gt;""),C156:L156)</f>
        <v>Metabolizable Energy (ME)</v>
      </c>
      <c r="N156" t="s">
        <v>8288</v>
      </c>
      <c r="O156" t="s">
        <v>18099</v>
      </c>
      <c r="P156" t="s">
        <v>8288</v>
      </c>
      <c r="Q156" t="s">
        <v>8288</v>
      </c>
      <c r="R156" t="s">
        <v>18100</v>
      </c>
      <c r="S156" t="s">
        <v>18101</v>
      </c>
      <c r="T156" t="s">
        <v>8288</v>
      </c>
      <c r="U156" t="s">
        <v>8288</v>
      </c>
      <c r="V156" s="204" t="s">
        <v>8288</v>
      </c>
      <c r="W156" t="s">
        <v>8288</v>
      </c>
      <c r="X156" t="s">
        <v>18102</v>
      </c>
      <c r="Y156" t="s">
        <v>328</v>
      </c>
      <c r="Z156" t="s">
        <v>8288</v>
      </c>
      <c r="AA156" s="204" t="s">
        <v>8288</v>
      </c>
      <c r="AB156" s="204" t="s">
        <v>18103</v>
      </c>
      <c r="AC156"/>
      <c r="AD156"/>
      <c r="AE156"/>
      <c r="AF156"/>
      <c r="AG156" t="str">
        <f>IFERROR(IF(COUNTIF(C156:L156,"Feed Ingredient")&gt;0,INDEX(ani_diet!T:T,MATCH(M156,ani_diet!D:D,0)),""),"")</f>
        <v/>
      </c>
      <c r="AH156" s="60" t="b">
        <f>IF(IFERROR(IF(MATCH("Feed Ingredient", AOM[[#This Row],[L1]:[L10]],0)&gt;0, TRUE, FALSE), FALSE)=TRUE,IFERROR(VLOOKUP(M156, ani_diet!C:C, 1, FALSE), "No Match"),FALSE)</f>
        <v>0</v>
      </c>
      <c r="AL156" t="str">
        <f>IFERROR(IF(COUNTIF(C156:L156,"Feed Ingredient")&gt;0,INDEX(ani_diet!T:T,MATCH(M156,ani_diet!D:D,0)),""),"")</f>
        <v/>
      </c>
    </row>
    <row r="157" spans="1:38">
      <c r="A157" t="str">
        <f>_xlfn.TEXTJOIN("/",TRUE,AOM[[#This Row],[L1]:[L10]])</f>
        <v>Management/Livestock Management/Feed Characteristic/Feed Chemical Composition/Energy Content/Net Energy (NE)</v>
      </c>
      <c r="B157" t="s">
        <v>18104</v>
      </c>
      <c r="C157" t="s">
        <v>17896</v>
      </c>
      <c r="D157" t="s">
        <v>17898</v>
      </c>
      <c r="E157" t="s">
        <v>17908</v>
      </c>
      <c r="F157" t="s">
        <v>17912</v>
      </c>
      <c r="G157" t="s">
        <v>18090</v>
      </c>
      <c r="H157" t="s">
        <v>18105</v>
      </c>
      <c r="I157" t="s">
        <v>8288</v>
      </c>
      <c r="J157" t="s">
        <v>8288</v>
      </c>
      <c r="K157" t="s">
        <v>8288</v>
      </c>
      <c r="M157" t="str" cm="1">
        <f t="array" ref="M157">LOOKUP(2,1/(C157:L157&lt;&gt;""),C157:L157)</f>
        <v>Net Energy (NE)</v>
      </c>
      <c r="N157" t="s">
        <v>8288</v>
      </c>
      <c r="O157" t="s">
        <v>18106</v>
      </c>
      <c r="P157" t="s">
        <v>8288</v>
      </c>
      <c r="Q157" t="s">
        <v>8288</v>
      </c>
      <c r="R157" t="s">
        <v>18107</v>
      </c>
      <c r="S157" t="s">
        <v>18101</v>
      </c>
      <c r="T157" t="s">
        <v>8288</v>
      </c>
      <c r="U157" t="s">
        <v>8288</v>
      </c>
      <c r="V157" s="204" t="s">
        <v>8288</v>
      </c>
      <c r="W157" t="s">
        <v>8288</v>
      </c>
      <c r="X157" t="s">
        <v>18108</v>
      </c>
      <c r="Y157" t="s">
        <v>328</v>
      </c>
      <c r="Z157" t="s">
        <v>8288</v>
      </c>
      <c r="AA157" s="204" t="s">
        <v>8288</v>
      </c>
      <c r="AB157" s="204" t="s">
        <v>8288</v>
      </c>
      <c r="AC157"/>
      <c r="AD157"/>
      <c r="AE157"/>
      <c r="AF157"/>
      <c r="AG157" t="str">
        <f>IFERROR(IF(COUNTIF(C157:L157,"Feed Ingredient")&gt;0,INDEX(ani_diet!T:T,MATCH(M157,ani_diet!D:D,0)),""),"")</f>
        <v/>
      </c>
      <c r="AH157" s="60" t="b">
        <f>IF(IFERROR(IF(MATCH("Feed Ingredient", AOM[[#This Row],[L1]:[L10]],0)&gt;0, TRUE, FALSE), FALSE)=TRUE,IFERROR(VLOOKUP(M157, ani_diet!C:C, 1, FALSE), "No Match"),FALSE)</f>
        <v>0</v>
      </c>
      <c r="AL157" t="str">
        <f>IFERROR(IF(COUNTIF(C157:L157,"Feed Ingredient")&gt;0,INDEX(ani_diet!T:T,MATCH(M157,ani_diet!D:D,0)),""),"")</f>
        <v/>
      </c>
    </row>
    <row r="158" spans="1:38">
      <c r="A158" t="str">
        <f>_xlfn.TEXTJOIN("/",TRUE,AOM[[#This Row],[L1]:[L10]])</f>
        <v>Management/Livestock Management/Feed Characteristic/Feed Chemical Composition/Ether Extract (EE)</v>
      </c>
      <c r="B158" t="s">
        <v>18109</v>
      </c>
      <c r="C158" t="s">
        <v>17896</v>
      </c>
      <c r="D158" t="s">
        <v>17898</v>
      </c>
      <c r="E158" t="s">
        <v>17908</v>
      </c>
      <c r="F158" t="s">
        <v>17912</v>
      </c>
      <c r="G158" t="s">
        <v>18110</v>
      </c>
      <c r="H158" t="s">
        <v>8288</v>
      </c>
      <c r="I158" t="s">
        <v>8288</v>
      </c>
      <c r="J158" t="s">
        <v>8288</v>
      </c>
      <c r="K158" t="s">
        <v>8288</v>
      </c>
      <c r="M158" t="str" cm="1">
        <f t="array" ref="M158">LOOKUP(2,1/(C158:L158&lt;&gt;""),C158:L158)</f>
        <v>Ether Extract (EE)</v>
      </c>
      <c r="N158" t="s">
        <v>8288</v>
      </c>
      <c r="O158" t="s">
        <v>18111</v>
      </c>
      <c r="P158" t="s">
        <v>8288</v>
      </c>
      <c r="Q158" t="s">
        <v>8288</v>
      </c>
      <c r="R158" t="s">
        <v>18112</v>
      </c>
      <c r="S158" t="s">
        <v>18069</v>
      </c>
      <c r="T158" t="s">
        <v>8288</v>
      </c>
      <c r="U158" t="s">
        <v>8288</v>
      </c>
      <c r="V158" s="204" t="s">
        <v>8288</v>
      </c>
      <c r="W158" t="s">
        <v>8288</v>
      </c>
      <c r="X158" t="s">
        <v>18113</v>
      </c>
      <c r="Y158" t="s">
        <v>328</v>
      </c>
      <c r="Z158" t="s">
        <v>8288</v>
      </c>
      <c r="AA158" s="204" t="s">
        <v>8288</v>
      </c>
      <c r="AB158" s="204" t="s">
        <v>8288</v>
      </c>
      <c r="AC158"/>
      <c r="AD158"/>
      <c r="AE158"/>
      <c r="AF158"/>
      <c r="AG158" t="str">
        <f>IFERROR(IF(COUNTIF(C158:L158,"Feed Ingredient")&gt;0,INDEX(ani_diet!T:T,MATCH(M158,ani_diet!D:D,0)),""),"")</f>
        <v/>
      </c>
      <c r="AH158" s="60" t="b">
        <f>IF(IFERROR(IF(MATCH("Feed Ingredient", AOM[[#This Row],[L1]:[L10]],0)&gt;0, TRUE, FALSE), FALSE)=TRUE,IFERROR(VLOOKUP(M158, ani_diet!C:C, 1, FALSE), "No Match"),FALSE)</f>
        <v>0</v>
      </c>
      <c r="AL158" t="str">
        <f>IFERROR(IF(COUNTIF(C158:L158,"Feed Ingredient")&gt;0,INDEX(ani_diet!T:T,MATCH(M158,ani_diet!D:D,0)),""),"")</f>
        <v/>
      </c>
    </row>
    <row r="159" spans="1:38">
      <c r="A159" t="str">
        <f>_xlfn.TEXTJOIN("/",TRUE,AOM[[#This Row],[L1]:[L10]])</f>
        <v>Management/Livestock Management/Feed Characteristic/Feed Chemical Composition/Fatty Acids (FA)</v>
      </c>
      <c r="B159" t="s">
        <v>18114</v>
      </c>
      <c r="C159" t="s">
        <v>17896</v>
      </c>
      <c r="D159" t="s">
        <v>17898</v>
      </c>
      <c r="E159" t="s">
        <v>17908</v>
      </c>
      <c r="F159" t="s">
        <v>17912</v>
      </c>
      <c r="G159" t="s">
        <v>18115</v>
      </c>
      <c r="H159" t="s">
        <v>8288</v>
      </c>
      <c r="I159" t="s">
        <v>8288</v>
      </c>
      <c r="J159" t="s">
        <v>8288</v>
      </c>
      <c r="K159" t="s">
        <v>8288</v>
      </c>
      <c r="M159" t="str" cm="1">
        <f t="array" ref="M159">LOOKUP(2,1/(C159:L159&lt;&gt;""),C159:L159)</f>
        <v>Fatty Acids (FA)</v>
      </c>
      <c r="N159" t="s">
        <v>8288</v>
      </c>
      <c r="O159" t="s">
        <v>18116</v>
      </c>
      <c r="P159" t="s">
        <v>8288</v>
      </c>
      <c r="Q159" t="s">
        <v>8288</v>
      </c>
      <c r="R159" t="s">
        <v>18117</v>
      </c>
      <c r="S159" t="s">
        <v>8288</v>
      </c>
      <c r="T159" t="s">
        <v>8288</v>
      </c>
      <c r="U159" t="s">
        <v>8288</v>
      </c>
      <c r="V159" s="204" t="s">
        <v>8288</v>
      </c>
      <c r="W159" t="s">
        <v>8288</v>
      </c>
      <c r="X159" t="s">
        <v>18118</v>
      </c>
      <c r="Y159" t="s">
        <v>328</v>
      </c>
      <c r="Z159" t="s">
        <v>8288</v>
      </c>
      <c r="AA159" s="204" t="s">
        <v>8288</v>
      </c>
      <c r="AB159" s="204" t="s">
        <v>8288</v>
      </c>
      <c r="AC159"/>
      <c r="AD159"/>
      <c r="AE159"/>
      <c r="AF159"/>
      <c r="AG159" t="str">
        <f>IFERROR(IF(COUNTIF(C159:L159,"Feed Ingredient")&gt;0,INDEX(ani_diet!T:T,MATCH(M159,ani_diet!D:D,0)),""),"")</f>
        <v/>
      </c>
      <c r="AH159" s="60" t="b">
        <f>IF(IFERROR(IF(MATCH("Feed Ingredient", AOM[[#This Row],[L1]:[L10]],0)&gt;0, TRUE, FALSE), FALSE)=TRUE,IFERROR(VLOOKUP(M159, ani_diet!C:C, 1, FALSE), "No Match"),FALSE)</f>
        <v>0</v>
      </c>
      <c r="AL159" t="str">
        <f>IFERROR(IF(COUNTIF(C159:L159,"Feed Ingredient")&gt;0,INDEX(ani_diet!T:T,MATCH(M159,ani_diet!D:D,0)),""),"")</f>
        <v/>
      </c>
    </row>
    <row r="160" spans="1:38">
      <c r="A160" t="str">
        <f>_xlfn.TEXTJOIN("/",TRUE,AOM[[#This Row],[L1]:[L10]])</f>
        <v>Management/Livestock Management/Feed Characteristic/Feed Chemical Composition/Feed Lactate</v>
      </c>
      <c r="B160" t="s">
        <v>18119</v>
      </c>
      <c r="C160" t="s">
        <v>17896</v>
      </c>
      <c r="D160" t="s">
        <v>17898</v>
      </c>
      <c r="E160" t="s">
        <v>17908</v>
      </c>
      <c r="F160" t="s">
        <v>17912</v>
      </c>
      <c r="G160" t="s">
        <v>18120</v>
      </c>
      <c r="H160" t="s">
        <v>8288</v>
      </c>
      <c r="I160" t="s">
        <v>8288</v>
      </c>
      <c r="J160" t="s">
        <v>8288</v>
      </c>
      <c r="K160" t="s">
        <v>8288</v>
      </c>
      <c r="M160" t="str" cm="1">
        <f t="array" ref="M160">LOOKUP(2,1/(C160:L160&lt;&gt;""),C160:L160)</f>
        <v>Feed Lactate</v>
      </c>
      <c r="N160" t="s">
        <v>8288</v>
      </c>
      <c r="O160" t="s">
        <v>18121</v>
      </c>
      <c r="P160" t="s">
        <v>8288</v>
      </c>
      <c r="Q160" t="s">
        <v>8288</v>
      </c>
      <c r="R160" t="s">
        <v>18122</v>
      </c>
      <c r="S160" t="s">
        <v>8288</v>
      </c>
      <c r="T160" t="s">
        <v>8288</v>
      </c>
      <c r="U160" t="s">
        <v>8288</v>
      </c>
      <c r="V160" s="204" t="s">
        <v>8288</v>
      </c>
      <c r="W160" t="s">
        <v>8288</v>
      </c>
      <c r="X160" t="s">
        <v>5370</v>
      </c>
      <c r="Y160" t="s">
        <v>328</v>
      </c>
      <c r="Z160" t="s">
        <v>8288</v>
      </c>
      <c r="AA160" s="204" t="s">
        <v>8288</v>
      </c>
      <c r="AB160" s="204" t="s">
        <v>8288</v>
      </c>
      <c r="AC160"/>
      <c r="AD160"/>
      <c r="AE160"/>
      <c r="AF160"/>
      <c r="AG160" t="str">
        <f>IFERROR(IF(COUNTIF(C160:L160,"Feed Ingredient")&gt;0,INDEX(ani_diet!T:T,MATCH(M160,ani_diet!D:D,0)),""),"")</f>
        <v/>
      </c>
      <c r="AH160" s="60" t="b">
        <f>IF(IFERROR(IF(MATCH("Feed Ingredient", AOM[[#This Row],[L1]:[L10]],0)&gt;0, TRUE, FALSE), FALSE)=TRUE,IFERROR(VLOOKUP(M160, ani_diet!C:C, 1, FALSE), "No Match"),FALSE)</f>
        <v>0</v>
      </c>
      <c r="AL160" t="str">
        <f>IFERROR(IF(COUNTIF(C160:L160,"Feed Ingredient")&gt;0,INDEX(ani_diet!T:T,MATCH(M160,ani_diet!D:D,0)),""),"")</f>
        <v/>
      </c>
    </row>
    <row r="161" spans="1:38">
      <c r="A161" t="str">
        <f>_xlfn.TEXTJOIN("/",TRUE,AOM[[#This Row],[L1]:[L10]])</f>
        <v>Management/Livestock Management/Feed Characteristic/Feed Chemical Composition/Hemicellulose</v>
      </c>
      <c r="B161" t="s">
        <v>18123</v>
      </c>
      <c r="C161" t="s">
        <v>17896</v>
      </c>
      <c r="D161" t="s">
        <v>17898</v>
      </c>
      <c r="E161" t="s">
        <v>17908</v>
      </c>
      <c r="F161" t="s">
        <v>17912</v>
      </c>
      <c r="G161" t="s">
        <v>18124</v>
      </c>
      <c r="H161" t="s">
        <v>8288</v>
      </c>
      <c r="I161" t="s">
        <v>8288</v>
      </c>
      <c r="J161" t="s">
        <v>8288</v>
      </c>
      <c r="K161" t="s">
        <v>8288</v>
      </c>
      <c r="M161" t="str" cm="1">
        <f t="array" ref="M161">LOOKUP(2,1/(C161:L161&lt;&gt;""),C161:L161)</f>
        <v>Hemicellulose</v>
      </c>
      <c r="N161" t="s">
        <v>8288</v>
      </c>
      <c r="O161" t="s">
        <v>18125</v>
      </c>
      <c r="P161" t="s">
        <v>8288</v>
      </c>
      <c r="Q161" t="s">
        <v>8288</v>
      </c>
      <c r="R161" t="s">
        <v>8288</v>
      </c>
      <c r="S161" t="s">
        <v>8288</v>
      </c>
      <c r="T161" t="s">
        <v>8288</v>
      </c>
      <c r="U161" t="s">
        <v>8288</v>
      </c>
      <c r="V161" s="204" t="s">
        <v>8288</v>
      </c>
      <c r="W161" t="s">
        <v>8288</v>
      </c>
      <c r="X161" t="s">
        <v>18126</v>
      </c>
      <c r="Y161" t="s">
        <v>328</v>
      </c>
      <c r="Z161" t="s">
        <v>8288</v>
      </c>
      <c r="AA161" s="204" t="s">
        <v>8288</v>
      </c>
      <c r="AB161" s="204" t="s">
        <v>8288</v>
      </c>
      <c r="AC161"/>
      <c r="AD161"/>
      <c r="AE161"/>
      <c r="AF161"/>
      <c r="AG161" t="str">
        <f>IFERROR(IF(COUNTIF(C161:L161,"Feed Ingredient")&gt;0,INDEX(ani_diet!T:T,MATCH(M161,ani_diet!D:D,0)),""),"")</f>
        <v/>
      </c>
      <c r="AH161" s="60" t="b">
        <f>IF(IFERROR(IF(MATCH("Feed Ingredient", AOM[[#This Row],[L1]:[L10]],0)&gt;0, TRUE, FALSE), FALSE)=TRUE,IFERROR(VLOOKUP(M161, ani_diet!C:C, 1, FALSE), "No Match"),FALSE)</f>
        <v>0</v>
      </c>
      <c r="AL161" t="str">
        <f>IFERROR(IF(COUNTIF(C161:L161,"Feed Ingredient")&gt;0,INDEX(ani_diet!T:T,MATCH(M161,ani_diet!D:D,0)),""),"")</f>
        <v/>
      </c>
    </row>
    <row r="162" spans="1:38">
      <c r="A162" t="str">
        <f>_xlfn.TEXTJOIN("/",TRUE,AOM[[#This Row],[L1]:[L10]])</f>
        <v>Management/Livestock Management/Feed Characteristic/Feed Chemical Composition/Insoluble Fibre</v>
      </c>
      <c r="B162" t="s">
        <v>18127</v>
      </c>
      <c r="C162" t="s">
        <v>17896</v>
      </c>
      <c r="D162" t="s">
        <v>17898</v>
      </c>
      <c r="E162" t="s">
        <v>17908</v>
      </c>
      <c r="F162" t="s">
        <v>17912</v>
      </c>
      <c r="G162" t="s">
        <v>18128</v>
      </c>
      <c r="H162" t="s">
        <v>8288</v>
      </c>
      <c r="I162" t="s">
        <v>8288</v>
      </c>
      <c r="J162" t="s">
        <v>8288</v>
      </c>
      <c r="K162" t="s">
        <v>8288</v>
      </c>
      <c r="M162" t="str" cm="1">
        <f t="array" ref="M162">LOOKUP(2,1/(C162:L162&lt;&gt;""),C162:L162)</f>
        <v>Insoluble Fibre</v>
      </c>
      <c r="N162" t="s">
        <v>8288</v>
      </c>
      <c r="O162" t="s">
        <v>18129</v>
      </c>
      <c r="P162" t="s">
        <v>8288</v>
      </c>
      <c r="Q162" t="s">
        <v>8288</v>
      </c>
      <c r="R162" t="s">
        <v>18130</v>
      </c>
      <c r="S162" t="s">
        <v>8288</v>
      </c>
      <c r="T162" t="s">
        <v>8288</v>
      </c>
      <c r="U162" t="s">
        <v>8288</v>
      </c>
      <c r="V162" s="204" t="s">
        <v>8288</v>
      </c>
      <c r="W162" t="s">
        <v>8288</v>
      </c>
      <c r="X162" t="s">
        <v>5370</v>
      </c>
      <c r="Y162" t="s">
        <v>328</v>
      </c>
      <c r="Z162" t="s">
        <v>8288</v>
      </c>
      <c r="AA162" s="204" t="s">
        <v>8288</v>
      </c>
      <c r="AB162" s="204" t="s">
        <v>8288</v>
      </c>
      <c r="AC162"/>
      <c r="AD162"/>
      <c r="AE162"/>
      <c r="AF162"/>
      <c r="AG162" t="str">
        <f>IFERROR(IF(COUNTIF(C162:L162,"Feed Ingredient")&gt;0,INDEX(ani_diet!T:T,MATCH(M162,ani_diet!D:D,0)),""),"")</f>
        <v/>
      </c>
      <c r="AH162" s="60" t="b">
        <f>IF(IFERROR(IF(MATCH("Feed Ingredient", AOM[[#This Row],[L1]:[L10]],0)&gt;0, TRUE, FALSE), FALSE)=TRUE,IFERROR(VLOOKUP(M162, ani_diet!C:C, 1, FALSE), "No Match"),FALSE)</f>
        <v>0</v>
      </c>
      <c r="AL162" t="str">
        <f>IFERROR(IF(COUNTIF(C162:L162,"Feed Ingredient")&gt;0,INDEX(ani_diet!T:T,MATCH(M162,ani_diet!D:D,0)),""),"")</f>
        <v/>
      </c>
    </row>
    <row r="163" spans="1:38">
      <c r="A163" t="str">
        <f>_xlfn.TEXTJOIN("/",TRUE,AOM[[#This Row],[L1]:[L10]])</f>
        <v>Management/Livestock Management/Feed Characteristic/Feed Chemical Composition/Lignin</v>
      </c>
      <c r="B163" t="s">
        <v>18131</v>
      </c>
      <c r="C163" t="s">
        <v>17896</v>
      </c>
      <c r="D163" t="s">
        <v>17898</v>
      </c>
      <c r="E163" t="s">
        <v>17908</v>
      </c>
      <c r="F163" t="s">
        <v>17912</v>
      </c>
      <c r="G163" t="s">
        <v>18132</v>
      </c>
      <c r="H163" t="s">
        <v>8288</v>
      </c>
      <c r="I163" t="s">
        <v>8288</v>
      </c>
      <c r="J163" t="s">
        <v>8288</v>
      </c>
      <c r="K163" t="s">
        <v>8288</v>
      </c>
      <c r="M163" t="str" cm="1">
        <f t="array" ref="M163">LOOKUP(2,1/(C163:L163&lt;&gt;""),C163:L163)</f>
        <v>Lignin</v>
      </c>
      <c r="N163" t="s">
        <v>8288</v>
      </c>
      <c r="O163" t="s">
        <v>18133</v>
      </c>
      <c r="P163" t="s">
        <v>8288</v>
      </c>
      <c r="Q163" t="s">
        <v>8288</v>
      </c>
      <c r="R163" t="s">
        <v>8288</v>
      </c>
      <c r="S163" t="s">
        <v>8288</v>
      </c>
      <c r="T163" t="s">
        <v>8288</v>
      </c>
      <c r="U163" t="s">
        <v>8288</v>
      </c>
      <c r="V163" s="204" t="s">
        <v>8288</v>
      </c>
      <c r="W163" t="s">
        <v>8288</v>
      </c>
      <c r="X163" t="s">
        <v>18134</v>
      </c>
      <c r="Y163" t="s">
        <v>328</v>
      </c>
      <c r="Z163" t="s">
        <v>8288</v>
      </c>
      <c r="AA163" s="204" t="s">
        <v>8288</v>
      </c>
      <c r="AB163" s="204" t="s">
        <v>8288</v>
      </c>
      <c r="AC163"/>
      <c r="AD163"/>
      <c r="AE163"/>
      <c r="AF163"/>
      <c r="AG163" t="str">
        <f>IFERROR(IF(COUNTIF(C163:L163,"Feed Ingredient")&gt;0,INDEX(ani_diet!T:T,MATCH(M163,ani_diet!D:D,0)),""),"")</f>
        <v/>
      </c>
      <c r="AH163" s="60" t="b">
        <f>IF(IFERROR(IF(MATCH("Feed Ingredient", AOM[[#This Row],[L1]:[L10]],0)&gt;0, TRUE, FALSE), FALSE)=TRUE,IFERROR(VLOOKUP(M163, ani_diet!C:C, 1, FALSE), "No Match"),FALSE)</f>
        <v>0</v>
      </c>
      <c r="AL163" t="str">
        <f>IFERROR(IF(COUNTIF(C163:L163,"Feed Ingredient")&gt;0,INDEX(ani_diet!T:T,MATCH(M163,ani_diet!D:D,0)),""),"")</f>
        <v/>
      </c>
    </row>
    <row r="164" spans="1:38">
      <c r="A164" t="str">
        <f>_xlfn.TEXTJOIN("/",TRUE,AOM[[#This Row],[L1]:[L10]])</f>
        <v>Management/Livestock Management/Feed Characteristic/Feed Chemical Composition/Measurement Method</v>
      </c>
      <c r="B164" t="s">
        <v>18135</v>
      </c>
      <c r="C164" t="s">
        <v>17896</v>
      </c>
      <c r="D164" t="s">
        <v>17898</v>
      </c>
      <c r="E164" t="s">
        <v>17908</v>
      </c>
      <c r="F164" t="s">
        <v>17912</v>
      </c>
      <c r="G164" t="s">
        <v>18136</v>
      </c>
      <c r="H164" t="s">
        <v>8288</v>
      </c>
      <c r="I164" t="s">
        <v>8288</v>
      </c>
      <c r="J164" t="s">
        <v>8288</v>
      </c>
      <c r="K164" t="s">
        <v>8288</v>
      </c>
      <c r="M164" t="str" cm="1">
        <f t="array" ref="M164">LOOKUP(2,1/(C164:L164&lt;&gt;""),C164:L164)</f>
        <v>Measurement Method</v>
      </c>
      <c r="N164" t="s">
        <v>8288</v>
      </c>
      <c r="O164" t="s">
        <v>8288</v>
      </c>
      <c r="P164" t="s">
        <v>8288</v>
      </c>
      <c r="Q164" t="s">
        <v>8288</v>
      </c>
      <c r="R164" t="s">
        <v>17900</v>
      </c>
      <c r="S164" t="s">
        <v>8288</v>
      </c>
      <c r="T164" t="s">
        <v>8288</v>
      </c>
      <c r="U164" t="s">
        <v>8288</v>
      </c>
      <c r="V164" s="204" t="s">
        <v>8288</v>
      </c>
      <c r="W164" t="s">
        <v>8288</v>
      </c>
      <c r="X164" t="s">
        <v>8288</v>
      </c>
      <c r="Y164" t="s">
        <v>328</v>
      </c>
      <c r="Z164" t="s">
        <v>8288</v>
      </c>
      <c r="AA164" s="204" t="s">
        <v>8288</v>
      </c>
      <c r="AB164" s="204" t="s">
        <v>8288</v>
      </c>
      <c r="AC164"/>
      <c r="AD164"/>
      <c r="AE164"/>
      <c r="AF164"/>
      <c r="AG164" t="str">
        <f>IFERROR(IF(COUNTIF(C164:L164,"Feed Ingredient")&gt;0,INDEX(ani_diet!T:T,MATCH(M164,ani_diet!D:D,0)),""),"")</f>
        <v/>
      </c>
      <c r="AH164" s="60" t="b">
        <f>IF(IFERROR(IF(MATCH("Feed Ingredient", AOM[[#This Row],[L1]:[L10]],0)&gt;0, TRUE, FALSE), FALSE)=TRUE,IFERROR(VLOOKUP(M164, ani_diet!C:C, 1, FALSE), "No Match"),FALSE)</f>
        <v>0</v>
      </c>
      <c r="AL164" t="str">
        <f>IFERROR(IF(COUNTIF(C164:L164,"Feed Ingredient")&gt;0,INDEX(ani_diet!T:T,MATCH(M164,ani_diet!D:D,0)),""),"")</f>
        <v/>
      </c>
    </row>
    <row r="165" spans="1:38">
      <c r="A165" t="str">
        <f>_xlfn.TEXTJOIN("/",TRUE,AOM[[#This Row],[L1]:[L10]])</f>
        <v>Management/Livestock Management/Feed Characteristic/Feed Chemical Composition/Measurement Method/Dry Matter</v>
      </c>
      <c r="B165" t="s">
        <v>18137</v>
      </c>
      <c r="C165" t="s">
        <v>17896</v>
      </c>
      <c r="D165" t="s">
        <v>17898</v>
      </c>
      <c r="E165" t="s">
        <v>17908</v>
      </c>
      <c r="F165" t="s">
        <v>17912</v>
      </c>
      <c r="G165" t="s">
        <v>18136</v>
      </c>
      <c r="H165" t="s">
        <v>1537</v>
      </c>
      <c r="I165" t="s">
        <v>8288</v>
      </c>
      <c r="J165" t="s">
        <v>8288</v>
      </c>
      <c r="K165" t="s">
        <v>8288</v>
      </c>
      <c r="M165" t="str" cm="1">
        <f t="array" ref="M165">LOOKUP(2,1/(C165:L165&lt;&gt;""),C165:L165)</f>
        <v>Dry Matter</v>
      </c>
      <c r="N165" t="s">
        <v>8288</v>
      </c>
      <c r="O165" t="s">
        <v>8288</v>
      </c>
      <c r="P165" t="s">
        <v>8288</v>
      </c>
      <c r="Q165" t="s">
        <v>8288</v>
      </c>
      <c r="R165" t="s">
        <v>17900</v>
      </c>
      <c r="S165" t="s">
        <v>8288</v>
      </c>
      <c r="T165" t="s">
        <v>8288</v>
      </c>
      <c r="U165" t="s">
        <v>8288</v>
      </c>
      <c r="V165" s="204" t="s">
        <v>8288</v>
      </c>
      <c r="W165" t="s">
        <v>8288</v>
      </c>
      <c r="X165" t="s">
        <v>8288</v>
      </c>
      <c r="Y165" t="s">
        <v>328</v>
      </c>
      <c r="Z165" t="s">
        <v>8288</v>
      </c>
      <c r="AA165" s="204" t="s">
        <v>8288</v>
      </c>
      <c r="AB165" s="204" t="s">
        <v>8288</v>
      </c>
      <c r="AC165"/>
      <c r="AD165"/>
      <c r="AE165"/>
      <c r="AF165"/>
      <c r="AG165" t="str">
        <f>IFERROR(IF(COUNTIF(C165:L165,"Feed Ingredient")&gt;0,INDEX(ani_diet!T:T,MATCH(M165,ani_diet!D:D,0)),""),"")</f>
        <v/>
      </c>
      <c r="AH165" s="60" t="b">
        <f>IF(IFERROR(IF(MATCH("Feed Ingredient", AOM[[#This Row],[L1]:[L10]],0)&gt;0, TRUE, FALSE), FALSE)=TRUE,IFERROR(VLOOKUP(M165, ani_diet!C:C, 1, FALSE), "No Match"),FALSE)</f>
        <v>0</v>
      </c>
      <c r="AL165" t="str">
        <f>IFERROR(IF(COUNTIF(C165:L165,"Feed Ingredient")&gt;0,INDEX(ani_diet!T:T,MATCH(M165,ani_diet!D:D,0)),""),"")</f>
        <v/>
      </c>
    </row>
    <row r="166" spans="1:38">
      <c r="A166" t="str">
        <f>_xlfn.TEXTJOIN("/",TRUE,AOM[[#This Row],[L1]:[L10]])</f>
        <v>Management/Livestock Management/Feed Characteristic/Feed Chemical Composition/Measurement Method/Estimated</v>
      </c>
      <c r="B166" t="s">
        <v>18138</v>
      </c>
      <c r="C166" t="s">
        <v>17896</v>
      </c>
      <c r="D166" t="s">
        <v>17898</v>
      </c>
      <c r="E166" t="s">
        <v>17908</v>
      </c>
      <c r="F166" t="s">
        <v>17912</v>
      </c>
      <c r="G166" t="s">
        <v>18136</v>
      </c>
      <c r="H166" t="s">
        <v>6641</v>
      </c>
      <c r="I166" t="s">
        <v>8288</v>
      </c>
      <c r="J166" t="s">
        <v>8288</v>
      </c>
      <c r="K166" t="s">
        <v>8288</v>
      </c>
      <c r="M166" t="str" cm="1">
        <f t="array" ref="M166">LOOKUP(2,1/(C166:L166&lt;&gt;""),C166:L166)</f>
        <v>Estimated</v>
      </c>
      <c r="N166" t="s">
        <v>8288</v>
      </c>
      <c r="O166" t="s">
        <v>8288</v>
      </c>
      <c r="P166" t="s">
        <v>8288</v>
      </c>
      <c r="Q166" t="s">
        <v>8288</v>
      </c>
      <c r="R166" t="s">
        <v>17900</v>
      </c>
      <c r="S166" t="s">
        <v>8288</v>
      </c>
      <c r="T166" t="s">
        <v>8288</v>
      </c>
      <c r="U166" t="s">
        <v>8288</v>
      </c>
      <c r="V166" s="204" t="s">
        <v>8288</v>
      </c>
      <c r="W166" t="s">
        <v>8288</v>
      </c>
      <c r="X166" t="s">
        <v>8288</v>
      </c>
      <c r="Y166" t="s">
        <v>328</v>
      </c>
      <c r="Z166" t="s">
        <v>8288</v>
      </c>
      <c r="AA166" s="204" t="s">
        <v>8288</v>
      </c>
      <c r="AB166" s="204" t="s">
        <v>8288</v>
      </c>
      <c r="AC166"/>
      <c r="AD166"/>
      <c r="AE166"/>
      <c r="AF166"/>
      <c r="AG166" t="str">
        <f>IFERROR(IF(COUNTIF(C166:L166,"Feed Ingredient")&gt;0,INDEX(ani_diet!T:T,MATCH(M166,ani_diet!D:D,0)),""),"")</f>
        <v/>
      </c>
      <c r="AH166" s="60" t="b">
        <f>IF(IFERROR(IF(MATCH("Feed Ingredient", AOM[[#This Row],[L1]:[L10]],0)&gt;0, TRUE, FALSE), FALSE)=TRUE,IFERROR(VLOOKUP(M166, ani_diet!C:C, 1, FALSE), "No Match"),FALSE)</f>
        <v>0</v>
      </c>
      <c r="AL166" t="str">
        <f>IFERROR(IF(COUNTIF(C166:L166,"Feed Ingredient")&gt;0,INDEX(ani_diet!T:T,MATCH(M166,ani_diet!D:D,0)),""),"")</f>
        <v/>
      </c>
    </row>
    <row r="167" spans="1:38">
      <c r="A167" t="str">
        <f>_xlfn.TEXTJOIN("/",TRUE,AOM[[#This Row],[L1]:[L10]])</f>
        <v>Management/Livestock Management/Feed Characteristic/Feed Chemical Composition/Measurement Method/Measured</v>
      </c>
      <c r="B167" t="s">
        <v>18139</v>
      </c>
      <c r="C167" t="s">
        <v>17896</v>
      </c>
      <c r="D167" t="s">
        <v>17898</v>
      </c>
      <c r="E167" t="s">
        <v>17908</v>
      </c>
      <c r="F167" t="s">
        <v>17912</v>
      </c>
      <c r="G167" t="s">
        <v>18136</v>
      </c>
      <c r="H167" t="s">
        <v>6640</v>
      </c>
      <c r="I167" t="s">
        <v>8288</v>
      </c>
      <c r="J167" t="s">
        <v>8288</v>
      </c>
      <c r="K167" t="s">
        <v>8288</v>
      </c>
      <c r="M167" t="str" cm="1">
        <f t="array" ref="M167">LOOKUP(2,1/(C167:L167&lt;&gt;""),C167:L167)</f>
        <v>Measured</v>
      </c>
      <c r="N167" t="s">
        <v>8288</v>
      </c>
      <c r="O167" t="s">
        <v>8288</v>
      </c>
      <c r="P167" t="s">
        <v>8288</v>
      </c>
      <c r="Q167" t="s">
        <v>8288</v>
      </c>
      <c r="R167" t="s">
        <v>17900</v>
      </c>
      <c r="S167" t="s">
        <v>8288</v>
      </c>
      <c r="T167" t="s">
        <v>8288</v>
      </c>
      <c r="U167" t="s">
        <v>8288</v>
      </c>
      <c r="V167" s="204" t="s">
        <v>8288</v>
      </c>
      <c r="W167" t="s">
        <v>8288</v>
      </c>
      <c r="X167" t="s">
        <v>8288</v>
      </c>
      <c r="Y167" t="s">
        <v>328</v>
      </c>
      <c r="Z167" t="s">
        <v>8288</v>
      </c>
      <c r="AA167" s="204" t="s">
        <v>8288</v>
      </c>
      <c r="AB167" s="204" t="s">
        <v>8288</v>
      </c>
      <c r="AC167"/>
      <c r="AD167"/>
      <c r="AE167"/>
      <c r="AF167"/>
      <c r="AG167" t="str">
        <f>IFERROR(IF(COUNTIF(C167:L167,"Feed Ingredient")&gt;0,INDEX(ani_diet!T:T,MATCH(M167,ani_diet!D:D,0)),""),"")</f>
        <v/>
      </c>
      <c r="AH167" s="60" t="b">
        <f>IF(IFERROR(IF(MATCH("Feed Ingredient", AOM[[#This Row],[L1]:[L10]],0)&gt;0, TRUE, FALSE), FALSE)=TRUE,IFERROR(VLOOKUP(M167, ani_diet!C:C, 1, FALSE), "No Match"),FALSE)</f>
        <v>0</v>
      </c>
      <c r="AL167" t="str">
        <f>IFERROR(IF(COUNTIF(C167:L167,"Feed Ingredient")&gt;0,INDEX(ani_diet!T:T,MATCH(M167,ani_diet!D:D,0)),""),"")</f>
        <v/>
      </c>
    </row>
    <row r="168" spans="1:38">
      <c r="A168" t="str">
        <f>_xlfn.TEXTJOIN("/",TRUE,AOM[[#This Row],[L1]:[L10]])</f>
        <v>Management/Livestock Management/Feed Characteristic/Feed Chemical Composition/Microbial Nitrogen</v>
      </c>
      <c r="B168" t="s">
        <v>18140</v>
      </c>
      <c r="C168" t="s">
        <v>17896</v>
      </c>
      <c r="D168" t="s">
        <v>17898</v>
      </c>
      <c r="E168" t="s">
        <v>17908</v>
      </c>
      <c r="F168" t="s">
        <v>17912</v>
      </c>
      <c r="G168" t="s">
        <v>18141</v>
      </c>
      <c r="H168" t="s">
        <v>8288</v>
      </c>
      <c r="I168" t="s">
        <v>8288</v>
      </c>
      <c r="J168" t="s">
        <v>8288</v>
      </c>
      <c r="K168" t="s">
        <v>8288</v>
      </c>
      <c r="M168" t="str" cm="1">
        <f t="array" ref="M168">LOOKUP(2,1/(C168:L168&lt;&gt;""),C168:L168)</f>
        <v>Microbial Nitrogen</v>
      </c>
      <c r="N168" t="s">
        <v>8288</v>
      </c>
      <c r="O168" t="s">
        <v>18142</v>
      </c>
      <c r="P168" t="s">
        <v>8288</v>
      </c>
      <c r="Q168" t="s">
        <v>8288</v>
      </c>
      <c r="R168" t="s">
        <v>18143</v>
      </c>
      <c r="S168" t="s">
        <v>8288</v>
      </c>
      <c r="T168" t="s">
        <v>8288</v>
      </c>
      <c r="U168" t="s">
        <v>8288</v>
      </c>
      <c r="V168" s="204" t="s">
        <v>8288</v>
      </c>
      <c r="W168" t="s">
        <v>8288</v>
      </c>
      <c r="X168" t="s">
        <v>5370</v>
      </c>
      <c r="Y168" t="s">
        <v>328</v>
      </c>
      <c r="Z168" t="s">
        <v>8288</v>
      </c>
      <c r="AA168" s="204" t="s">
        <v>8288</v>
      </c>
      <c r="AB168" s="204" t="s">
        <v>8288</v>
      </c>
      <c r="AC168"/>
      <c r="AD168"/>
      <c r="AE168"/>
      <c r="AF168"/>
      <c r="AG168" t="str">
        <f>IFERROR(IF(COUNTIF(C168:L168,"Feed Ingredient")&gt;0,INDEX(ani_diet!T:T,MATCH(M168,ani_diet!D:D,0)),""),"")</f>
        <v/>
      </c>
      <c r="AH168" s="60" t="b">
        <f>IF(IFERROR(IF(MATCH("Feed Ingredient", AOM[[#This Row],[L1]:[L10]],0)&gt;0, TRUE, FALSE), FALSE)=TRUE,IFERROR(VLOOKUP(M168, ani_diet!C:C, 1, FALSE), "No Match"),FALSE)</f>
        <v>0</v>
      </c>
      <c r="AL168" t="str">
        <f>IFERROR(IF(COUNTIF(C168:L168,"Feed Ingredient")&gt;0,INDEX(ani_diet!T:T,MATCH(M168,ani_diet!D:D,0)),""),"")</f>
        <v/>
      </c>
    </row>
    <row r="169" spans="1:38">
      <c r="A169" t="str">
        <f>_xlfn.TEXTJOIN("/",TRUE,AOM[[#This Row],[L1]:[L10]])</f>
        <v>Management/Livestock Management/Feed Characteristic/Feed Chemical Composition/Minerals/Calcium</v>
      </c>
      <c r="B169" t="s">
        <v>18144</v>
      </c>
      <c r="C169" t="s">
        <v>17896</v>
      </c>
      <c r="D169" t="s">
        <v>17898</v>
      </c>
      <c r="E169" t="s">
        <v>17908</v>
      </c>
      <c r="F169" t="s">
        <v>17912</v>
      </c>
      <c r="G169" t="s">
        <v>18145</v>
      </c>
      <c r="H169" t="s">
        <v>7822</v>
      </c>
      <c r="I169" t="s">
        <v>8288</v>
      </c>
      <c r="J169" t="s">
        <v>8288</v>
      </c>
      <c r="K169" t="s">
        <v>8288</v>
      </c>
      <c r="M169" t="str" cm="1">
        <f t="array" ref="M169">LOOKUP(2,1/(C169:L169&lt;&gt;""),C169:L169)</f>
        <v>Calcium</v>
      </c>
      <c r="N169" t="s">
        <v>8288</v>
      </c>
      <c r="O169" t="s">
        <v>18146</v>
      </c>
      <c r="P169" t="s">
        <v>8288</v>
      </c>
      <c r="Q169" t="s">
        <v>8288</v>
      </c>
      <c r="R169" t="s">
        <v>18147</v>
      </c>
      <c r="S169" t="s">
        <v>18148</v>
      </c>
      <c r="T169" t="s">
        <v>8288</v>
      </c>
      <c r="U169" t="s">
        <v>8288</v>
      </c>
      <c r="V169" s="204" t="s">
        <v>8288</v>
      </c>
      <c r="W169" t="s">
        <v>8288</v>
      </c>
      <c r="X169" t="s">
        <v>18149</v>
      </c>
      <c r="Y169" t="s">
        <v>328</v>
      </c>
      <c r="Z169" t="s">
        <v>8288</v>
      </c>
      <c r="AA169" s="204" t="s">
        <v>8288</v>
      </c>
      <c r="AB169" s="204" t="s">
        <v>8288</v>
      </c>
      <c r="AC169"/>
      <c r="AD169"/>
      <c r="AE169"/>
      <c r="AF169"/>
      <c r="AG169" t="str">
        <f>IFERROR(IF(COUNTIF(C169:L169,"Feed Ingredient")&gt;0,INDEX(ani_diet!T:T,MATCH(M169,ani_diet!D:D,0)),""),"")</f>
        <v/>
      </c>
      <c r="AH169" s="60" t="b">
        <f>IF(IFERROR(IF(MATCH("Feed Ingredient", AOM[[#This Row],[L1]:[L10]],0)&gt;0, TRUE, FALSE), FALSE)=TRUE,IFERROR(VLOOKUP(M169, ani_diet!C:C, 1, FALSE), "No Match"),FALSE)</f>
        <v>0</v>
      </c>
      <c r="AL169" t="str">
        <f>IFERROR(IF(COUNTIF(C169:L169,"Feed Ingredient")&gt;0,INDEX(ani_diet!T:T,MATCH(M169,ani_diet!D:D,0)),""),"")</f>
        <v/>
      </c>
    </row>
    <row r="170" spans="1:38">
      <c r="A170" t="str">
        <f>_xlfn.TEXTJOIN("/",TRUE,AOM[[#This Row],[L1]:[L10]])</f>
        <v>Management/Livestock Management/Feed Characteristic/Feed Chemical Composition/Minerals/Cobalt</v>
      </c>
      <c r="B170" t="s">
        <v>18150</v>
      </c>
      <c r="C170" t="s">
        <v>17896</v>
      </c>
      <c r="D170" t="s">
        <v>17898</v>
      </c>
      <c r="E170" t="s">
        <v>17908</v>
      </c>
      <c r="F170" t="s">
        <v>17912</v>
      </c>
      <c r="G170" t="s">
        <v>18145</v>
      </c>
      <c r="H170" t="s">
        <v>8179</v>
      </c>
      <c r="I170" t="s">
        <v>8288</v>
      </c>
      <c r="J170" t="s">
        <v>8288</v>
      </c>
      <c r="K170" t="s">
        <v>8288</v>
      </c>
      <c r="M170" t="str" cm="1">
        <f t="array" ref="M170">LOOKUP(2,1/(C170:L170&lt;&gt;""),C170:L170)</f>
        <v>Cobalt</v>
      </c>
      <c r="N170" t="s">
        <v>8288</v>
      </c>
      <c r="O170" t="s">
        <v>18151</v>
      </c>
      <c r="P170" t="s">
        <v>8288</v>
      </c>
      <c r="Q170" t="s">
        <v>8288</v>
      </c>
      <c r="R170" t="s">
        <v>18152</v>
      </c>
      <c r="S170" t="s">
        <v>8288</v>
      </c>
      <c r="T170" t="s">
        <v>8288</v>
      </c>
      <c r="U170" t="s">
        <v>8288</v>
      </c>
      <c r="V170" s="204" t="s">
        <v>8288</v>
      </c>
      <c r="W170" t="s">
        <v>8288</v>
      </c>
      <c r="X170" t="s">
        <v>5370</v>
      </c>
      <c r="Y170" t="s">
        <v>328</v>
      </c>
      <c r="Z170" t="s">
        <v>8288</v>
      </c>
      <c r="AA170" s="204" t="s">
        <v>8288</v>
      </c>
      <c r="AB170" s="204" t="s">
        <v>8288</v>
      </c>
      <c r="AC170"/>
      <c r="AD170"/>
      <c r="AE170"/>
      <c r="AF170"/>
      <c r="AG170" t="str">
        <f>IFERROR(IF(COUNTIF(C170:L170,"Feed Ingredient")&gt;0,INDEX(ani_diet!T:T,MATCH(M170,ani_diet!D:D,0)),""),"")</f>
        <v/>
      </c>
      <c r="AH170" s="60" t="b">
        <f>IF(IFERROR(IF(MATCH("Feed Ingredient", AOM[[#This Row],[L1]:[L10]],0)&gt;0, TRUE, FALSE), FALSE)=TRUE,IFERROR(VLOOKUP(M170, ani_diet!C:C, 1, FALSE), "No Match"),FALSE)</f>
        <v>0</v>
      </c>
      <c r="AL170" t="str">
        <f>IFERROR(IF(COUNTIF(C170:L170,"Feed Ingredient")&gt;0,INDEX(ani_diet!T:T,MATCH(M170,ani_diet!D:D,0)),""),"")</f>
        <v/>
      </c>
    </row>
    <row r="171" spans="1:38">
      <c r="A171" t="str">
        <f>_xlfn.TEXTJOIN("/",TRUE,AOM[[#This Row],[L1]:[L10]])</f>
        <v>Management/Livestock Management/Feed Characteristic/Feed Chemical Composition/Minerals/Copper</v>
      </c>
      <c r="B171" t="s">
        <v>18153</v>
      </c>
      <c r="C171" t="s">
        <v>17896</v>
      </c>
      <c r="D171" t="s">
        <v>17898</v>
      </c>
      <c r="E171" t="s">
        <v>17908</v>
      </c>
      <c r="F171" t="s">
        <v>17912</v>
      </c>
      <c r="G171" t="s">
        <v>18145</v>
      </c>
      <c r="H171" t="s">
        <v>8181</v>
      </c>
      <c r="I171" t="s">
        <v>8288</v>
      </c>
      <c r="J171" t="s">
        <v>8288</v>
      </c>
      <c r="K171" t="s">
        <v>8288</v>
      </c>
      <c r="M171" t="str" cm="1">
        <f t="array" ref="M171">LOOKUP(2,1/(C171:L171&lt;&gt;""),C171:L171)</f>
        <v>Copper</v>
      </c>
      <c r="N171" t="s">
        <v>8288</v>
      </c>
      <c r="O171" t="s">
        <v>18154</v>
      </c>
      <c r="P171" t="s">
        <v>8288</v>
      </c>
      <c r="Q171" t="s">
        <v>8288</v>
      </c>
      <c r="R171" t="s">
        <v>18155</v>
      </c>
      <c r="S171" t="s">
        <v>8288</v>
      </c>
      <c r="T171" t="s">
        <v>8288</v>
      </c>
      <c r="U171" t="s">
        <v>8288</v>
      </c>
      <c r="V171" s="204" t="s">
        <v>8288</v>
      </c>
      <c r="W171" t="s">
        <v>8288</v>
      </c>
      <c r="X171" t="s">
        <v>18156</v>
      </c>
      <c r="Y171" t="s">
        <v>328</v>
      </c>
      <c r="Z171" t="s">
        <v>8288</v>
      </c>
      <c r="AA171" s="204" t="s">
        <v>8288</v>
      </c>
      <c r="AB171" s="204" t="s">
        <v>8288</v>
      </c>
      <c r="AC171"/>
      <c r="AD171"/>
      <c r="AE171"/>
      <c r="AF171"/>
      <c r="AG171" t="str">
        <f>IFERROR(IF(COUNTIF(C171:L171,"Feed Ingredient")&gt;0,INDEX(ani_diet!T:T,MATCH(M171,ani_diet!D:D,0)),""),"")</f>
        <v/>
      </c>
      <c r="AH171" s="60" t="b">
        <f>IF(IFERROR(IF(MATCH("Feed Ingredient", AOM[[#This Row],[L1]:[L10]],0)&gt;0, TRUE, FALSE), FALSE)=TRUE,IFERROR(VLOOKUP(M171, ani_diet!C:C, 1, FALSE), "No Match"),FALSE)</f>
        <v>0</v>
      </c>
      <c r="AL171" t="str">
        <f>IFERROR(IF(COUNTIF(C171:L171,"Feed Ingredient")&gt;0,INDEX(ani_diet!T:T,MATCH(M171,ani_diet!D:D,0)),""),"")</f>
        <v/>
      </c>
    </row>
    <row r="172" spans="1:38">
      <c r="A172" t="str">
        <f>_xlfn.TEXTJOIN("/",TRUE,AOM[[#This Row],[L1]:[L10]])</f>
        <v>Management/Livestock Management/Feed Characteristic/Feed Chemical Composition/Minerals/Iodine</v>
      </c>
      <c r="B172" t="s">
        <v>18157</v>
      </c>
      <c r="C172" t="s">
        <v>17896</v>
      </c>
      <c r="D172" t="s">
        <v>17898</v>
      </c>
      <c r="E172" t="s">
        <v>17908</v>
      </c>
      <c r="F172" t="s">
        <v>17912</v>
      </c>
      <c r="G172" t="s">
        <v>18145</v>
      </c>
      <c r="H172" t="s">
        <v>18158</v>
      </c>
      <c r="I172" t="s">
        <v>8288</v>
      </c>
      <c r="J172" t="s">
        <v>8288</v>
      </c>
      <c r="K172" t="s">
        <v>8288</v>
      </c>
      <c r="M172" t="str" cm="1">
        <f t="array" ref="M172">LOOKUP(2,1/(C172:L172&lt;&gt;""),C172:L172)</f>
        <v>Iodine</v>
      </c>
      <c r="N172" t="s">
        <v>8288</v>
      </c>
      <c r="O172" t="s">
        <v>18159</v>
      </c>
      <c r="P172" t="s">
        <v>8288</v>
      </c>
      <c r="Q172" t="s">
        <v>8288</v>
      </c>
      <c r="R172" t="s">
        <v>18160</v>
      </c>
      <c r="S172" t="s">
        <v>8288</v>
      </c>
      <c r="T172" t="s">
        <v>8288</v>
      </c>
      <c r="U172" t="s">
        <v>8288</v>
      </c>
      <c r="V172" s="204" t="s">
        <v>8288</v>
      </c>
      <c r="W172" t="s">
        <v>8288</v>
      </c>
      <c r="X172" t="s">
        <v>5370</v>
      </c>
      <c r="Y172" t="s">
        <v>328</v>
      </c>
      <c r="Z172" t="s">
        <v>8288</v>
      </c>
      <c r="AA172" s="204" t="s">
        <v>8288</v>
      </c>
      <c r="AB172" s="204" t="s">
        <v>8288</v>
      </c>
      <c r="AC172"/>
      <c r="AD172"/>
      <c r="AE172"/>
      <c r="AF172"/>
      <c r="AG172" t="str">
        <f>IFERROR(IF(COUNTIF(C172:L172,"Feed Ingredient")&gt;0,INDEX(ani_diet!T:T,MATCH(M172,ani_diet!D:D,0)),""),"")</f>
        <v/>
      </c>
      <c r="AH172" s="60" t="b">
        <f>IF(IFERROR(IF(MATCH("Feed Ingredient", AOM[[#This Row],[L1]:[L10]],0)&gt;0, TRUE, FALSE), FALSE)=TRUE,IFERROR(VLOOKUP(M172, ani_diet!C:C, 1, FALSE), "No Match"),FALSE)</f>
        <v>0</v>
      </c>
      <c r="AL172" t="str">
        <f>IFERROR(IF(COUNTIF(C172:L172,"Feed Ingredient")&gt;0,INDEX(ani_diet!T:T,MATCH(M172,ani_diet!D:D,0)),""),"")</f>
        <v/>
      </c>
    </row>
    <row r="173" spans="1:38">
      <c r="A173" t="str">
        <f>_xlfn.TEXTJOIN("/",TRUE,AOM[[#This Row],[L1]:[L10]])</f>
        <v>Management/Livestock Management/Feed Characteristic/Feed Chemical Composition/Minerals/Iron</v>
      </c>
      <c r="B173" t="s">
        <v>18161</v>
      </c>
      <c r="C173" t="s">
        <v>17896</v>
      </c>
      <c r="D173" t="s">
        <v>17898</v>
      </c>
      <c r="E173" t="s">
        <v>17908</v>
      </c>
      <c r="F173" t="s">
        <v>17912</v>
      </c>
      <c r="G173" t="s">
        <v>18145</v>
      </c>
      <c r="H173" t="s">
        <v>8187</v>
      </c>
      <c r="I173" t="s">
        <v>8288</v>
      </c>
      <c r="J173" t="s">
        <v>8288</v>
      </c>
      <c r="K173" t="s">
        <v>8288</v>
      </c>
      <c r="M173" t="str" cm="1">
        <f t="array" ref="M173">LOOKUP(2,1/(C173:L173&lt;&gt;""),C173:L173)</f>
        <v>Iron</v>
      </c>
      <c r="N173" t="s">
        <v>8288</v>
      </c>
      <c r="O173" t="s">
        <v>18162</v>
      </c>
      <c r="P173" t="s">
        <v>8288</v>
      </c>
      <c r="Q173" t="s">
        <v>8288</v>
      </c>
      <c r="R173" t="s">
        <v>18163</v>
      </c>
      <c r="S173" t="s">
        <v>8288</v>
      </c>
      <c r="T173" t="s">
        <v>8288</v>
      </c>
      <c r="U173" t="s">
        <v>8288</v>
      </c>
      <c r="V173" s="204" t="s">
        <v>8288</v>
      </c>
      <c r="W173" t="s">
        <v>8288</v>
      </c>
      <c r="X173" t="s">
        <v>5370</v>
      </c>
      <c r="Y173" t="s">
        <v>328</v>
      </c>
      <c r="Z173" t="s">
        <v>8288</v>
      </c>
      <c r="AA173" s="204" t="s">
        <v>8288</v>
      </c>
      <c r="AB173" s="204" t="s">
        <v>8288</v>
      </c>
      <c r="AC173"/>
      <c r="AD173"/>
      <c r="AE173"/>
      <c r="AF173"/>
      <c r="AG173" t="str">
        <f>IFERROR(IF(COUNTIF(C173:L173,"Feed Ingredient")&gt;0,INDEX(ani_diet!T:T,MATCH(M173,ani_diet!D:D,0)),""),"")</f>
        <v/>
      </c>
      <c r="AH173" s="60" t="b">
        <f>IF(IFERROR(IF(MATCH("Feed Ingredient", AOM[[#This Row],[L1]:[L10]],0)&gt;0, TRUE, FALSE), FALSE)=TRUE,IFERROR(VLOOKUP(M173, ani_diet!C:C, 1, FALSE), "No Match"),FALSE)</f>
        <v>0</v>
      </c>
      <c r="AL173" t="str">
        <f>IFERROR(IF(COUNTIF(C173:L173,"Feed Ingredient")&gt;0,INDEX(ani_diet!T:T,MATCH(M173,ani_diet!D:D,0)),""),"")</f>
        <v/>
      </c>
    </row>
    <row r="174" spans="1:38">
      <c r="A174" t="str">
        <f>_xlfn.TEXTJOIN("/",TRUE,AOM[[#This Row],[L1]:[L10]])</f>
        <v>Management/Livestock Management/Feed Characteristic/Feed Chemical Composition/Minerals/Lead</v>
      </c>
      <c r="B174" t="s">
        <v>18164</v>
      </c>
      <c r="C174" t="s">
        <v>17896</v>
      </c>
      <c r="D174" t="s">
        <v>17898</v>
      </c>
      <c r="E174" t="s">
        <v>17908</v>
      </c>
      <c r="F174" t="s">
        <v>17912</v>
      </c>
      <c r="G174" t="s">
        <v>18145</v>
      </c>
      <c r="H174" t="s">
        <v>18165</v>
      </c>
      <c r="M174" t="str" cm="1">
        <f t="array" ref="M174">LOOKUP(2,1/(C174:L174&lt;&gt;""),C174:L174)</f>
        <v>Lead</v>
      </c>
      <c r="V174" s="204"/>
      <c r="AA174" s="204"/>
      <c r="AB174" s="204"/>
      <c r="AC174"/>
      <c r="AD174"/>
      <c r="AE174"/>
      <c r="AF174"/>
      <c r="AG174" t="str">
        <f>IFERROR(IF(COUNTIF(C174:L174,"Feed Ingredient")&gt;0,INDEX(ani_diet!T:T,MATCH(M174,ani_diet!D:D,0)),""),"")</f>
        <v/>
      </c>
      <c r="AH174" s="60" t="b">
        <f>IF(IFERROR(IF(MATCH("Feed Ingredient", AOM[[#This Row],[L1]:[L10]],0)&gt;0, TRUE, FALSE), FALSE)=TRUE,IFERROR(VLOOKUP(M174, ani_diet!C:C, 1, FALSE), "No Match"),FALSE)</f>
        <v>0</v>
      </c>
      <c r="AL174" t="str">
        <f>IFERROR(IF(COUNTIF(C174:L174,"Feed Ingredient")&gt;0,INDEX(ani_diet!T:T,MATCH(M174,ani_diet!D:D,0)),""),"")</f>
        <v/>
      </c>
    </row>
    <row r="175" spans="1:38">
      <c r="A175" t="str">
        <f>_xlfn.TEXTJOIN("/",TRUE,AOM[[#This Row],[L1]:[L10]])</f>
        <v>Management/Livestock Management/Feed Characteristic/Feed Chemical Composition/Minerals/Magnesium</v>
      </c>
      <c r="B175" t="s">
        <v>18166</v>
      </c>
      <c r="C175" t="s">
        <v>17896</v>
      </c>
      <c r="D175" t="s">
        <v>17898</v>
      </c>
      <c r="E175" t="s">
        <v>17908</v>
      </c>
      <c r="F175" t="s">
        <v>17912</v>
      </c>
      <c r="G175" t="s">
        <v>18145</v>
      </c>
      <c r="H175" t="s">
        <v>8190</v>
      </c>
      <c r="I175" t="s">
        <v>8288</v>
      </c>
      <c r="J175" t="s">
        <v>8288</v>
      </c>
      <c r="K175" t="s">
        <v>8288</v>
      </c>
      <c r="M175" t="str" cm="1">
        <f t="array" ref="M175">LOOKUP(2,1/(C175:L175&lt;&gt;""),C175:L175)</f>
        <v>Magnesium</v>
      </c>
      <c r="N175" t="s">
        <v>8288</v>
      </c>
      <c r="O175" t="s">
        <v>18167</v>
      </c>
      <c r="P175" t="s">
        <v>8288</v>
      </c>
      <c r="Q175" t="s">
        <v>8288</v>
      </c>
      <c r="R175" t="s">
        <v>18168</v>
      </c>
      <c r="S175" t="s">
        <v>8288</v>
      </c>
      <c r="T175" t="s">
        <v>8288</v>
      </c>
      <c r="U175" t="s">
        <v>8288</v>
      </c>
      <c r="V175" s="204" t="s">
        <v>8288</v>
      </c>
      <c r="W175" t="s">
        <v>8288</v>
      </c>
      <c r="X175" t="s">
        <v>5370</v>
      </c>
      <c r="Y175" t="s">
        <v>328</v>
      </c>
      <c r="Z175" t="s">
        <v>8288</v>
      </c>
      <c r="AA175" s="204" t="s">
        <v>8288</v>
      </c>
      <c r="AB175" s="204" t="s">
        <v>8288</v>
      </c>
      <c r="AC175"/>
      <c r="AD175"/>
      <c r="AE175"/>
      <c r="AF175"/>
      <c r="AG175" t="str">
        <f>IFERROR(IF(COUNTIF(C175:L175,"Feed Ingredient")&gt;0,INDEX(ani_diet!T:T,MATCH(M175,ani_diet!D:D,0)),""),"")</f>
        <v/>
      </c>
      <c r="AH175" s="60" t="b">
        <f>IF(IFERROR(IF(MATCH("Feed Ingredient", AOM[[#This Row],[L1]:[L10]],0)&gt;0, TRUE, FALSE), FALSE)=TRUE,IFERROR(VLOOKUP(M175, ani_diet!C:C, 1, FALSE), "No Match"),FALSE)</f>
        <v>0</v>
      </c>
      <c r="AL175" t="str">
        <f>IFERROR(IF(COUNTIF(C175:L175,"Feed Ingredient")&gt;0,INDEX(ani_diet!T:T,MATCH(M175,ani_diet!D:D,0)),""),"")</f>
        <v/>
      </c>
    </row>
    <row r="176" spans="1:38">
      <c r="A176" t="str">
        <f>_xlfn.TEXTJOIN("/",TRUE,AOM[[#This Row],[L1]:[L10]])</f>
        <v>Management/Livestock Management/Feed Characteristic/Feed Chemical Composition/Minerals/Manganese</v>
      </c>
      <c r="B176" t="s">
        <v>18169</v>
      </c>
      <c r="C176" t="s">
        <v>17896</v>
      </c>
      <c r="D176" t="s">
        <v>17898</v>
      </c>
      <c r="E176" t="s">
        <v>17908</v>
      </c>
      <c r="F176" t="s">
        <v>17912</v>
      </c>
      <c r="G176" t="s">
        <v>18145</v>
      </c>
      <c r="H176" t="s">
        <v>8201</v>
      </c>
      <c r="I176" t="s">
        <v>8288</v>
      </c>
      <c r="J176" t="s">
        <v>8288</v>
      </c>
      <c r="K176" t="s">
        <v>8288</v>
      </c>
      <c r="M176" t="str" cm="1">
        <f t="array" ref="M176">LOOKUP(2,1/(C176:L176&lt;&gt;""),C176:L176)</f>
        <v>Manganese</v>
      </c>
      <c r="N176" t="s">
        <v>8288</v>
      </c>
      <c r="O176" t="s">
        <v>18170</v>
      </c>
      <c r="P176" t="s">
        <v>8288</v>
      </c>
      <c r="Q176" t="s">
        <v>8288</v>
      </c>
      <c r="R176" t="s">
        <v>18171</v>
      </c>
      <c r="S176" t="s">
        <v>8288</v>
      </c>
      <c r="T176" t="s">
        <v>8288</v>
      </c>
      <c r="U176" t="s">
        <v>8288</v>
      </c>
      <c r="V176" s="204" t="s">
        <v>8288</v>
      </c>
      <c r="W176" t="s">
        <v>8288</v>
      </c>
      <c r="X176" t="s">
        <v>5370</v>
      </c>
      <c r="Y176" t="s">
        <v>328</v>
      </c>
      <c r="Z176" t="s">
        <v>8288</v>
      </c>
      <c r="AA176" s="204" t="s">
        <v>8288</v>
      </c>
      <c r="AB176" s="204" t="s">
        <v>8288</v>
      </c>
      <c r="AC176"/>
      <c r="AD176"/>
      <c r="AE176"/>
      <c r="AF176"/>
      <c r="AG176" t="str">
        <f>IFERROR(IF(COUNTIF(C176:L176,"Feed Ingredient")&gt;0,INDEX(ani_diet!T:T,MATCH(M176,ani_diet!D:D,0)),""),"")</f>
        <v/>
      </c>
      <c r="AH176" s="60" t="b">
        <f>IF(IFERROR(IF(MATCH("Feed Ingredient", AOM[[#This Row],[L1]:[L10]],0)&gt;0, TRUE, FALSE), FALSE)=TRUE,IFERROR(VLOOKUP(M176, ani_diet!C:C, 1, FALSE), "No Match"),FALSE)</f>
        <v>0</v>
      </c>
      <c r="AL176" t="str">
        <f>IFERROR(IF(COUNTIF(C176:L176,"Feed Ingredient")&gt;0,INDEX(ani_diet!T:T,MATCH(M176,ani_diet!D:D,0)),""),"")</f>
        <v/>
      </c>
    </row>
    <row r="177" spans="1:38">
      <c r="A177" t="str">
        <f>_xlfn.TEXTJOIN("/",TRUE,AOM[[#This Row],[L1]:[L10]])</f>
        <v>Management/Livestock Management/Feed Characteristic/Feed Chemical Composition/Minerals/Phosphorus</v>
      </c>
      <c r="B177" t="s">
        <v>18172</v>
      </c>
      <c r="C177" t="s">
        <v>17896</v>
      </c>
      <c r="D177" t="s">
        <v>17898</v>
      </c>
      <c r="E177" t="s">
        <v>17908</v>
      </c>
      <c r="F177" t="s">
        <v>17912</v>
      </c>
      <c r="G177" t="s">
        <v>18145</v>
      </c>
      <c r="H177" t="s">
        <v>18173</v>
      </c>
      <c r="I177" t="s">
        <v>8288</v>
      </c>
      <c r="J177" t="s">
        <v>8288</v>
      </c>
      <c r="K177" t="s">
        <v>8288</v>
      </c>
      <c r="M177" t="str" cm="1">
        <f t="array" ref="M177">LOOKUP(2,1/(C177:L177&lt;&gt;""),C177:L177)</f>
        <v>Phosphorus</v>
      </c>
      <c r="N177" t="s">
        <v>8288</v>
      </c>
      <c r="O177" t="s">
        <v>18174</v>
      </c>
      <c r="P177" t="s">
        <v>8288</v>
      </c>
      <c r="Q177" t="s">
        <v>8288</v>
      </c>
      <c r="R177" t="s">
        <v>18175</v>
      </c>
      <c r="S177" t="s">
        <v>18148</v>
      </c>
      <c r="T177" t="s">
        <v>8288</v>
      </c>
      <c r="U177" t="s">
        <v>8288</v>
      </c>
      <c r="V177" s="204" t="s">
        <v>8288</v>
      </c>
      <c r="W177" t="s">
        <v>8288</v>
      </c>
      <c r="X177" t="s">
        <v>18176</v>
      </c>
      <c r="Y177" t="s">
        <v>328</v>
      </c>
      <c r="Z177" t="s">
        <v>8288</v>
      </c>
      <c r="AA177" s="204" t="s">
        <v>8288</v>
      </c>
      <c r="AB177" s="204" t="s">
        <v>8288</v>
      </c>
      <c r="AC177"/>
      <c r="AD177"/>
      <c r="AE177"/>
      <c r="AF177"/>
      <c r="AG177" t="str">
        <f>IFERROR(IF(COUNTIF(C177:L177,"Feed Ingredient")&gt;0,INDEX(ani_diet!T:T,MATCH(M177,ani_diet!D:D,0)),""),"")</f>
        <v/>
      </c>
      <c r="AH177" s="60" t="b">
        <f>IF(IFERROR(IF(MATCH("Feed Ingredient", AOM[[#This Row],[L1]:[L10]],0)&gt;0, TRUE, FALSE), FALSE)=TRUE,IFERROR(VLOOKUP(M177, ani_diet!C:C, 1, FALSE), "No Match"),FALSE)</f>
        <v>0</v>
      </c>
      <c r="AL177" t="str">
        <f>IFERROR(IF(COUNTIF(C177:L177,"Feed Ingredient")&gt;0,INDEX(ani_diet!T:T,MATCH(M177,ani_diet!D:D,0)),""),"")</f>
        <v/>
      </c>
    </row>
    <row r="178" spans="1:38">
      <c r="A178" t="str">
        <f>_xlfn.TEXTJOIN("/",TRUE,AOM[[#This Row],[L1]:[L10]])</f>
        <v>Management/Livestock Management/Feed Characteristic/Feed Chemical Composition/Minerals/Potassium</v>
      </c>
      <c r="B178" t="s">
        <v>18177</v>
      </c>
      <c r="C178" t="s">
        <v>17896</v>
      </c>
      <c r="D178" t="s">
        <v>17898</v>
      </c>
      <c r="E178" t="s">
        <v>17908</v>
      </c>
      <c r="F178" t="s">
        <v>17912</v>
      </c>
      <c r="G178" t="s">
        <v>18145</v>
      </c>
      <c r="H178" t="s">
        <v>18178</v>
      </c>
      <c r="I178" t="s">
        <v>8288</v>
      </c>
      <c r="J178" t="s">
        <v>8288</v>
      </c>
      <c r="K178" t="s">
        <v>8288</v>
      </c>
      <c r="M178" t="str" cm="1">
        <f t="array" ref="M178">LOOKUP(2,1/(C178:L178&lt;&gt;""),C178:L178)</f>
        <v>Potassium</v>
      </c>
      <c r="N178" t="s">
        <v>8288</v>
      </c>
      <c r="O178" t="s">
        <v>18179</v>
      </c>
      <c r="P178" t="s">
        <v>8288</v>
      </c>
      <c r="Q178" t="s">
        <v>8288</v>
      </c>
      <c r="R178" t="s">
        <v>18180</v>
      </c>
      <c r="S178" t="s">
        <v>8288</v>
      </c>
      <c r="T178" t="s">
        <v>8288</v>
      </c>
      <c r="U178" t="s">
        <v>8288</v>
      </c>
      <c r="V178" s="204" t="s">
        <v>8288</v>
      </c>
      <c r="W178" t="s">
        <v>8288</v>
      </c>
      <c r="X178" t="s">
        <v>5370</v>
      </c>
      <c r="Y178" t="s">
        <v>328</v>
      </c>
      <c r="Z178" t="s">
        <v>8288</v>
      </c>
      <c r="AA178" s="204" t="s">
        <v>8288</v>
      </c>
      <c r="AB178" s="204" t="s">
        <v>8288</v>
      </c>
      <c r="AC178"/>
      <c r="AD178"/>
      <c r="AE178"/>
      <c r="AF178"/>
      <c r="AG178" t="str">
        <f>IFERROR(IF(COUNTIF(C178:L178,"Feed Ingredient")&gt;0,INDEX(ani_diet!T:T,MATCH(M178,ani_diet!D:D,0)),""),"")</f>
        <v/>
      </c>
      <c r="AH178" s="60" t="b">
        <f>IF(IFERROR(IF(MATCH("Feed Ingredient", AOM[[#This Row],[L1]:[L10]],0)&gt;0, TRUE, FALSE), FALSE)=TRUE,IFERROR(VLOOKUP(M178, ani_diet!C:C, 1, FALSE), "No Match"),FALSE)</f>
        <v>0</v>
      </c>
      <c r="AL178" t="str">
        <f>IFERROR(IF(COUNTIF(C178:L178,"Feed Ingredient")&gt;0,INDEX(ani_diet!T:T,MATCH(M178,ani_diet!D:D,0)),""),"")</f>
        <v/>
      </c>
    </row>
    <row r="179" spans="1:38">
      <c r="A179" t="str">
        <f>_xlfn.TEXTJOIN("/",TRUE,AOM[[#This Row],[L1]:[L10]])</f>
        <v>Management/Livestock Management/Feed Characteristic/Feed Chemical Composition/Minerals/Selenium</v>
      </c>
      <c r="B179" t="s">
        <v>18181</v>
      </c>
      <c r="C179" t="s">
        <v>17896</v>
      </c>
      <c r="D179" t="s">
        <v>17898</v>
      </c>
      <c r="E179" t="s">
        <v>17908</v>
      </c>
      <c r="F179" t="s">
        <v>17912</v>
      </c>
      <c r="G179" t="s">
        <v>18145</v>
      </c>
      <c r="H179" t="s">
        <v>18182</v>
      </c>
      <c r="I179" t="s">
        <v>8288</v>
      </c>
      <c r="J179" t="s">
        <v>8288</v>
      </c>
      <c r="K179" t="s">
        <v>8288</v>
      </c>
      <c r="M179" t="str" cm="1">
        <f t="array" ref="M179">LOOKUP(2,1/(C179:L179&lt;&gt;""),C179:L179)</f>
        <v>Selenium</v>
      </c>
      <c r="N179" t="s">
        <v>8288</v>
      </c>
      <c r="O179" t="s">
        <v>18183</v>
      </c>
      <c r="P179" t="s">
        <v>8288</v>
      </c>
      <c r="Q179" t="s">
        <v>8288</v>
      </c>
      <c r="R179" t="s">
        <v>18184</v>
      </c>
      <c r="S179" t="s">
        <v>8288</v>
      </c>
      <c r="T179" t="s">
        <v>8288</v>
      </c>
      <c r="U179" t="s">
        <v>8288</v>
      </c>
      <c r="V179" s="204" t="s">
        <v>8288</v>
      </c>
      <c r="W179" t="s">
        <v>8288</v>
      </c>
      <c r="X179" t="s">
        <v>5370</v>
      </c>
      <c r="Y179" t="s">
        <v>328</v>
      </c>
      <c r="Z179" t="s">
        <v>8288</v>
      </c>
      <c r="AA179" s="204" t="s">
        <v>8288</v>
      </c>
      <c r="AB179" s="204" t="s">
        <v>8288</v>
      </c>
      <c r="AC179"/>
      <c r="AD179"/>
      <c r="AE179"/>
      <c r="AF179"/>
      <c r="AG179" t="str">
        <f>IFERROR(IF(COUNTIF(C179:L179,"Feed Ingredient")&gt;0,INDEX(ani_diet!T:T,MATCH(M179,ani_diet!D:D,0)),""),"")</f>
        <v/>
      </c>
      <c r="AH179" s="60" t="b">
        <f>IF(IFERROR(IF(MATCH("Feed Ingredient", AOM[[#This Row],[L1]:[L10]],0)&gt;0, TRUE, FALSE), FALSE)=TRUE,IFERROR(VLOOKUP(M179, ani_diet!C:C, 1, FALSE), "No Match"),FALSE)</f>
        <v>0</v>
      </c>
      <c r="AL179" t="str">
        <f>IFERROR(IF(COUNTIF(C179:L179,"Feed Ingredient")&gt;0,INDEX(ani_diet!T:T,MATCH(M179,ani_diet!D:D,0)),""),"")</f>
        <v/>
      </c>
    </row>
    <row r="180" spans="1:38">
      <c r="A180" t="str">
        <f>_xlfn.TEXTJOIN("/",TRUE,AOM[[#This Row],[L1]:[L10]])</f>
        <v>Management/Livestock Management/Feed Characteristic/Feed Chemical Composition/Minerals/Sodium</v>
      </c>
      <c r="B180" t="s">
        <v>18185</v>
      </c>
      <c r="C180" t="s">
        <v>17896</v>
      </c>
      <c r="D180" t="s">
        <v>17898</v>
      </c>
      <c r="E180" t="s">
        <v>17908</v>
      </c>
      <c r="F180" t="s">
        <v>17912</v>
      </c>
      <c r="G180" t="s">
        <v>18145</v>
      </c>
      <c r="H180" t="s">
        <v>18186</v>
      </c>
      <c r="I180" t="s">
        <v>8288</v>
      </c>
      <c r="J180" t="s">
        <v>8288</v>
      </c>
      <c r="K180" t="s">
        <v>8288</v>
      </c>
      <c r="M180" t="str" cm="1">
        <f t="array" ref="M180">LOOKUP(2,1/(C180:L180&lt;&gt;""),C180:L180)</f>
        <v>Sodium</v>
      </c>
      <c r="N180" t="s">
        <v>8288</v>
      </c>
      <c r="O180" t="s">
        <v>18187</v>
      </c>
      <c r="P180" t="s">
        <v>8288</v>
      </c>
      <c r="Q180" t="s">
        <v>8288</v>
      </c>
      <c r="S180" t="s">
        <v>8288</v>
      </c>
      <c r="T180" t="s">
        <v>8288</v>
      </c>
      <c r="U180" t="s">
        <v>8288</v>
      </c>
      <c r="V180" s="204" t="s">
        <v>8288</v>
      </c>
      <c r="W180" t="s">
        <v>8288</v>
      </c>
      <c r="X180" t="s">
        <v>5370</v>
      </c>
      <c r="Y180" t="s">
        <v>328</v>
      </c>
      <c r="Z180" t="s">
        <v>8288</v>
      </c>
      <c r="AA180" s="204" t="s">
        <v>8288</v>
      </c>
      <c r="AB180" s="204" t="s">
        <v>8288</v>
      </c>
      <c r="AC180"/>
      <c r="AD180"/>
      <c r="AE180"/>
      <c r="AF180"/>
      <c r="AG180" t="str">
        <f>IFERROR(IF(COUNTIF(C180:L180,"Feed Ingredient")&gt;0,INDEX(ani_diet!T:T,MATCH(M180,ani_diet!D:D,0)),""),"")</f>
        <v/>
      </c>
      <c r="AH180" s="60" t="b">
        <f>IF(IFERROR(IF(MATCH("Feed Ingredient", AOM[[#This Row],[L1]:[L10]],0)&gt;0, TRUE, FALSE), FALSE)=TRUE,IFERROR(VLOOKUP(M180, ani_diet!C:C, 1, FALSE), "No Match"),FALSE)</f>
        <v>0</v>
      </c>
      <c r="AL180" t="str">
        <f>IFERROR(IF(COUNTIF(C180:L180,"Feed Ingredient")&gt;0,INDEX(ani_diet!T:T,MATCH(M180,ani_diet!D:D,0)),""),"")</f>
        <v/>
      </c>
    </row>
    <row r="181" spans="1:38">
      <c r="A181" t="str">
        <f>_xlfn.TEXTJOIN("/",TRUE,AOM[[#This Row],[L1]:[L10]])</f>
        <v>Management/Livestock Management/Feed Characteristic/Feed Chemical Composition/Minerals/Zinc</v>
      </c>
      <c r="B181" t="s">
        <v>18188</v>
      </c>
      <c r="C181" t="s">
        <v>17896</v>
      </c>
      <c r="D181" t="s">
        <v>17898</v>
      </c>
      <c r="E181" t="s">
        <v>17908</v>
      </c>
      <c r="F181" t="s">
        <v>17912</v>
      </c>
      <c r="G181" t="s">
        <v>18145</v>
      </c>
      <c r="H181" t="s">
        <v>8215</v>
      </c>
      <c r="I181" t="s">
        <v>8288</v>
      </c>
      <c r="J181" t="s">
        <v>8288</v>
      </c>
      <c r="K181" t="s">
        <v>8288</v>
      </c>
      <c r="M181" t="str" cm="1">
        <f t="array" ref="M181">LOOKUP(2,1/(C181:L181&lt;&gt;""),C181:L181)</f>
        <v>Zinc</v>
      </c>
      <c r="N181" t="s">
        <v>8288</v>
      </c>
      <c r="O181" t="s">
        <v>18189</v>
      </c>
      <c r="P181" t="s">
        <v>8288</v>
      </c>
      <c r="Q181" t="s">
        <v>8288</v>
      </c>
      <c r="R181" t="s">
        <v>18190</v>
      </c>
      <c r="S181" t="s">
        <v>8288</v>
      </c>
      <c r="T181" t="s">
        <v>8288</v>
      </c>
      <c r="U181" t="s">
        <v>8288</v>
      </c>
      <c r="V181" s="204" t="s">
        <v>8288</v>
      </c>
      <c r="W181" t="s">
        <v>8288</v>
      </c>
      <c r="X181" t="s">
        <v>5370</v>
      </c>
      <c r="Y181" t="s">
        <v>328</v>
      </c>
      <c r="Z181" t="s">
        <v>8288</v>
      </c>
      <c r="AA181" s="204" t="s">
        <v>8288</v>
      </c>
      <c r="AB181" s="204" t="s">
        <v>8288</v>
      </c>
      <c r="AC181"/>
      <c r="AD181"/>
      <c r="AE181"/>
      <c r="AF181"/>
      <c r="AG181" t="str">
        <f>IFERROR(IF(COUNTIF(C181:L181,"Feed Ingredient")&gt;0,INDEX(ani_diet!T:T,MATCH(M181,ani_diet!D:D,0)),""),"")</f>
        <v/>
      </c>
      <c r="AH181" s="60" t="b">
        <f>IF(IFERROR(IF(MATCH("Feed Ingredient", AOM[[#This Row],[L1]:[L10]],0)&gt;0, TRUE, FALSE), FALSE)=TRUE,IFERROR(VLOOKUP(M181, ani_diet!C:C, 1, FALSE), "No Match"),FALSE)</f>
        <v>0</v>
      </c>
      <c r="AL181" t="str">
        <f>IFERROR(IF(COUNTIF(C181:L181,"Feed Ingredient")&gt;0,INDEX(ani_diet!T:T,MATCH(M181,ani_diet!D:D,0)),""),"")</f>
        <v/>
      </c>
    </row>
    <row r="182" spans="1:38">
      <c r="A182" t="str">
        <f>_xlfn.TEXTJOIN("/",TRUE,AOM[[#This Row],[L1]:[L10]])</f>
        <v>Management/Livestock Management/Feed Characteristic/Feed Chemical Composition/Moisture</v>
      </c>
      <c r="B182" t="s">
        <v>18191</v>
      </c>
      <c r="C182" t="s">
        <v>17896</v>
      </c>
      <c r="D182" t="s">
        <v>17898</v>
      </c>
      <c r="E182" t="s">
        <v>17908</v>
      </c>
      <c r="F182" t="s">
        <v>17912</v>
      </c>
      <c r="G182" t="s">
        <v>18192</v>
      </c>
      <c r="H182" t="s">
        <v>8288</v>
      </c>
      <c r="I182" t="s">
        <v>8288</v>
      </c>
      <c r="J182" t="s">
        <v>8288</v>
      </c>
      <c r="K182" t="s">
        <v>8288</v>
      </c>
      <c r="M182" t="str" cm="1">
        <f t="array" ref="M182">LOOKUP(2,1/(C182:L182&lt;&gt;""),C182:L182)</f>
        <v>Moisture</v>
      </c>
      <c r="N182" t="s">
        <v>18193</v>
      </c>
      <c r="O182" t="s">
        <v>18194</v>
      </c>
      <c r="P182" t="s">
        <v>8288</v>
      </c>
      <c r="Q182" t="s">
        <v>8288</v>
      </c>
      <c r="R182" t="s">
        <v>18195</v>
      </c>
      <c r="S182" t="s">
        <v>18196</v>
      </c>
      <c r="T182" t="s">
        <v>8288</v>
      </c>
      <c r="U182" t="s">
        <v>8288</v>
      </c>
      <c r="V182" s="204" t="s">
        <v>8288</v>
      </c>
      <c r="W182" t="s">
        <v>8288</v>
      </c>
      <c r="X182" t="s">
        <v>18197</v>
      </c>
      <c r="Y182" t="s">
        <v>328</v>
      </c>
      <c r="Z182" t="s">
        <v>8288</v>
      </c>
      <c r="AA182" s="204" t="s">
        <v>8288</v>
      </c>
      <c r="AB182" s="204" t="s">
        <v>8288</v>
      </c>
      <c r="AC182"/>
      <c r="AD182"/>
      <c r="AE182"/>
      <c r="AF182"/>
      <c r="AG182" t="str">
        <f>IFERROR(IF(COUNTIF(C182:L182,"Feed Ingredient")&gt;0,INDEX(ani_diet!T:T,MATCH(M182,ani_diet!D:D,0)),""),"")</f>
        <v/>
      </c>
      <c r="AH182" s="60" t="b">
        <f>IF(IFERROR(IF(MATCH("Feed Ingredient", AOM[[#This Row],[L1]:[L10]],0)&gt;0, TRUE, FALSE), FALSE)=TRUE,IFERROR(VLOOKUP(M182, ani_diet!C:C, 1, FALSE), "No Match"),FALSE)</f>
        <v>0</v>
      </c>
      <c r="AL182" t="str">
        <f>IFERROR(IF(COUNTIF(C182:L182,"Feed Ingredient")&gt;0,INDEX(ani_diet!T:T,MATCH(M182,ani_diet!D:D,0)),""),"")</f>
        <v/>
      </c>
    </row>
    <row r="183" spans="1:38">
      <c r="A183" t="str">
        <f>_xlfn.TEXTJOIN("/",TRUE,AOM[[#This Row],[L1]:[L10]])</f>
        <v>Management/Livestock Management/Feed Characteristic/Feed Chemical Composition/Neutral Detergent Fibre (NDF)</v>
      </c>
      <c r="B183" t="s">
        <v>18198</v>
      </c>
      <c r="C183" t="s">
        <v>17896</v>
      </c>
      <c r="D183" t="s">
        <v>17898</v>
      </c>
      <c r="E183" t="s">
        <v>17908</v>
      </c>
      <c r="F183" t="s">
        <v>17912</v>
      </c>
      <c r="G183" t="s">
        <v>18199</v>
      </c>
      <c r="H183" t="s">
        <v>8288</v>
      </c>
      <c r="I183" t="s">
        <v>8288</v>
      </c>
      <c r="J183" t="s">
        <v>8288</v>
      </c>
      <c r="K183" t="s">
        <v>8288</v>
      </c>
      <c r="M183" t="str" cm="1">
        <f t="array" ref="M183">LOOKUP(2,1/(C183:L183&lt;&gt;""),C183:L183)</f>
        <v>Neutral Detergent Fibre (NDF)</v>
      </c>
      <c r="N183" t="s">
        <v>8288</v>
      </c>
      <c r="O183" t="s">
        <v>18200</v>
      </c>
      <c r="P183" t="s">
        <v>8288</v>
      </c>
      <c r="Q183" t="s">
        <v>8288</v>
      </c>
      <c r="R183" t="s">
        <v>18201</v>
      </c>
      <c r="S183" t="s">
        <v>18202</v>
      </c>
      <c r="T183" t="s">
        <v>8288</v>
      </c>
      <c r="U183" t="s">
        <v>8288</v>
      </c>
      <c r="V183" s="204" t="s">
        <v>8288</v>
      </c>
      <c r="W183" t="s">
        <v>8288</v>
      </c>
      <c r="X183" t="s">
        <v>18203</v>
      </c>
      <c r="Y183" t="s">
        <v>328</v>
      </c>
      <c r="Z183" t="s">
        <v>8288</v>
      </c>
      <c r="AA183" s="204" t="s">
        <v>8288</v>
      </c>
      <c r="AB183" s="204" t="s">
        <v>8288</v>
      </c>
      <c r="AC183"/>
      <c r="AD183"/>
      <c r="AE183"/>
      <c r="AF183"/>
      <c r="AG183" t="str">
        <f>IFERROR(IF(COUNTIF(C183:L183,"Feed Ingredient")&gt;0,INDEX(ani_diet!T:T,MATCH(M183,ani_diet!D:D,0)),""),"")</f>
        <v/>
      </c>
      <c r="AH183" s="60" t="b">
        <f>IF(IFERROR(IF(MATCH("Feed Ingredient", AOM[[#This Row],[L1]:[L10]],0)&gt;0, TRUE, FALSE), FALSE)=TRUE,IFERROR(VLOOKUP(M183, ani_diet!C:C, 1, FALSE), "No Match"),FALSE)</f>
        <v>0</v>
      </c>
      <c r="AL183" t="str">
        <f>IFERROR(IF(COUNTIF(C183:L183,"Feed Ingredient")&gt;0,INDEX(ani_diet!T:T,MATCH(M183,ani_diet!D:D,0)),""),"")</f>
        <v/>
      </c>
    </row>
    <row r="184" spans="1:38">
      <c r="A184" t="str">
        <f>_xlfn.TEXTJOIN("/",TRUE,AOM[[#This Row],[L1]:[L10]])</f>
        <v>Management/Livestock Management/Feed Characteristic/Feed Chemical Composition/Neutral Detergent Solubles (NDS)</v>
      </c>
      <c r="B184" t="s">
        <v>18204</v>
      </c>
      <c r="C184" t="s">
        <v>17896</v>
      </c>
      <c r="D184" t="s">
        <v>17898</v>
      </c>
      <c r="E184" t="s">
        <v>17908</v>
      </c>
      <c r="F184" t="s">
        <v>17912</v>
      </c>
      <c r="G184" t="s">
        <v>18205</v>
      </c>
      <c r="H184" t="s">
        <v>8288</v>
      </c>
      <c r="I184" t="s">
        <v>8288</v>
      </c>
      <c r="J184" t="s">
        <v>8288</v>
      </c>
      <c r="K184" t="s">
        <v>8288</v>
      </c>
      <c r="M184" t="str" cm="1">
        <f t="array" ref="M184">LOOKUP(2,1/(C184:L184&lt;&gt;""),C184:L184)</f>
        <v>Neutral Detergent Solubles (NDS)</v>
      </c>
      <c r="N184" t="s">
        <v>8288</v>
      </c>
      <c r="O184" t="s">
        <v>18206</v>
      </c>
      <c r="P184" t="s">
        <v>8288</v>
      </c>
      <c r="Q184" t="s">
        <v>8288</v>
      </c>
      <c r="R184" t="s">
        <v>8288</v>
      </c>
      <c r="S184" t="s">
        <v>8288</v>
      </c>
      <c r="T184" t="s">
        <v>8288</v>
      </c>
      <c r="U184" t="s">
        <v>8288</v>
      </c>
      <c r="V184" s="204" t="s">
        <v>8288</v>
      </c>
      <c r="W184" t="s">
        <v>8288</v>
      </c>
      <c r="X184" t="s">
        <v>18207</v>
      </c>
      <c r="Y184" t="s">
        <v>328</v>
      </c>
      <c r="Z184" t="s">
        <v>8288</v>
      </c>
      <c r="AA184" s="204" t="s">
        <v>8288</v>
      </c>
      <c r="AB184" s="204" t="s">
        <v>8288</v>
      </c>
      <c r="AC184"/>
      <c r="AD184"/>
      <c r="AE184"/>
      <c r="AF184"/>
      <c r="AG184" t="str">
        <f>IFERROR(IF(COUNTIF(C184:L184,"Feed Ingredient")&gt;0,INDEX(ani_diet!T:T,MATCH(M184,ani_diet!D:D,0)),""),"")</f>
        <v/>
      </c>
      <c r="AH184" s="60" t="b">
        <f>IF(IFERROR(IF(MATCH("Feed Ingredient", AOM[[#This Row],[L1]:[L10]],0)&gt;0, TRUE, FALSE), FALSE)=TRUE,IFERROR(VLOOKUP(M184, ani_diet!C:C, 1, FALSE), "No Match"),FALSE)</f>
        <v>0</v>
      </c>
      <c r="AL184" t="str">
        <f>IFERROR(IF(COUNTIF(C184:L184,"Feed Ingredient")&gt;0,INDEX(ani_diet!T:T,MATCH(M184,ani_diet!D:D,0)),""),"")</f>
        <v/>
      </c>
    </row>
    <row r="185" spans="1:38">
      <c r="A185" t="str">
        <f>_xlfn.TEXTJOIN("/",TRUE,AOM[[#This Row],[L1]:[L10]])</f>
        <v>Management/Livestock Management/Feed Characteristic/Feed Chemical Composition/Nitrogen</v>
      </c>
      <c r="B185" t="s">
        <v>18208</v>
      </c>
      <c r="C185" t="s">
        <v>17896</v>
      </c>
      <c r="D185" t="s">
        <v>17898</v>
      </c>
      <c r="E185" t="s">
        <v>17908</v>
      </c>
      <c r="F185" t="s">
        <v>17912</v>
      </c>
      <c r="G185" t="s">
        <v>18209</v>
      </c>
      <c r="H185" t="s">
        <v>8288</v>
      </c>
      <c r="I185" t="s">
        <v>8288</v>
      </c>
      <c r="J185" t="s">
        <v>8288</v>
      </c>
      <c r="K185" t="s">
        <v>8288</v>
      </c>
      <c r="M185" t="str" cm="1">
        <f t="array" ref="M185">LOOKUP(2,1/(C185:L185&lt;&gt;""),C185:L185)</f>
        <v>Nitrogen</v>
      </c>
      <c r="N185" t="s">
        <v>8288</v>
      </c>
      <c r="O185" t="s">
        <v>18210</v>
      </c>
      <c r="P185" t="s">
        <v>8288</v>
      </c>
      <c r="Q185" t="s">
        <v>8288</v>
      </c>
      <c r="R185" t="s">
        <v>18211</v>
      </c>
      <c r="S185" t="s">
        <v>1428</v>
      </c>
      <c r="T185" t="s">
        <v>8288</v>
      </c>
      <c r="U185" t="s">
        <v>8288</v>
      </c>
      <c r="V185" s="204" t="s">
        <v>8288</v>
      </c>
      <c r="W185" t="s">
        <v>8288</v>
      </c>
      <c r="X185" t="s">
        <v>18212</v>
      </c>
      <c r="Y185" t="s">
        <v>328</v>
      </c>
      <c r="Z185" t="s">
        <v>8288</v>
      </c>
      <c r="AA185" s="204" t="s">
        <v>8288</v>
      </c>
      <c r="AB185" s="204" t="s">
        <v>8288</v>
      </c>
      <c r="AC185"/>
      <c r="AD185"/>
      <c r="AE185"/>
      <c r="AF185"/>
      <c r="AG185" t="str">
        <f>IFERROR(IF(COUNTIF(C185:L185,"Feed Ingredient")&gt;0,INDEX(ani_diet!T:T,MATCH(M185,ani_diet!D:D,0)),""),"")</f>
        <v/>
      </c>
      <c r="AH185" s="60" t="b">
        <f>IF(IFERROR(IF(MATCH("Feed Ingredient", AOM[[#This Row],[L1]:[L10]],0)&gt;0, TRUE, FALSE), FALSE)=TRUE,IFERROR(VLOOKUP(M185, ani_diet!C:C, 1, FALSE), "No Match"),FALSE)</f>
        <v>0</v>
      </c>
      <c r="AL185" t="str">
        <f>IFERROR(IF(COUNTIF(C185:L185,"Feed Ingredient")&gt;0,INDEX(ani_diet!T:T,MATCH(M185,ani_diet!D:D,0)),""),"")</f>
        <v/>
      </c>
    </row>
    <row r="186" spans="1:38">
      <c r="A186" t="str">
        <f>_xlfn.TEXTJOIN("/",TRUE,AOM[[#This Row],[L1]:[L10]])</f>
        <v>Management/Livestock Management/Feed Characteristic/Feed Chemical Composition/Nitrogen Free Extracts (NFE)</v>
      </c>
      <c r="B186" t="s">
        <v>18213</v>
      </c>
      <c r="C186" t="s">
        <v>17896</v>
      </c>
      <c r="D186" t="s">
        <v>17898</v>
      </c>
      <c r="E186" t="s">
        <v>17908</v>
      </c>
      <c r="F186" t="s">
        <v>17912</v>
      </c>
      <c r="G186" t="s">
        <v>18214</v>
      </c>
      <c r="H186" t="s">
        <v>8288</v>
      </c>
      <c r="I186" t="s">
        <v>8288</v>
      </c>
      <c r="J186" t="s">
        <v>8288</v>
      </c>
      <c r="K186" t="s">
        <v>8288</v>
      </c>
      <c r="M186" t="str" cm="1">
        <f t="array" ref="M186">LOOKUP(2,1/(C186:L186&lt;&gt;""),C186:L186)</f>
        <v>Nitrogen Free Extracts (NFE)</v>
      </c>
      <c r="N186" t="s">
        <v>8288</v>
      </c>
      <c r="O186" t="s">
        <v>18215</v>
      </c>
      <c r="P186" t="s">
        <v>8288</v>
      </c>
      <c r="Q186" t="s">
        <v>8288</v>
      </c>
      <c r="R186" t="s">
        <v>8288</v>
      </c>
      <c r="S186" t="s">
        <v>8288</v>
      </c>
      <c r="T186" t="s">
        <v>8288</v>
      </c>
      <c r="U186" t="s">
        <v>8288</v>
      </c>
      <c r="V186" s="204" t="s">
        <v>8288</v>
      </c>
      <c r="W186" t="s">
        <v>8288</v>
      </c>
      <c r="X186" t="s">
        <v>18216</v>
      </c>
      <c r="Y186" t="s">
        <v>328</v>
      </c>
      <c r="Z186" t="s">
        <v>8288</v>
      </c>
      <c r="AA186" s="204" t="s">
        <v>8288</v>
      </c>
      <c r="AB186" s="204" t="s">
        <v>8288</v>
      </c>
      <c r="AC186"/>
      <c r="AD186"/>
      <c r="AE186"/>
      <c r="AF186"/>
      <c r="AG186" t="str">
        <f>IFERROR(IF(COUNTIF(C186:L186,"Feed Ingredient")&gt;0,INDEX(ani_diet!T:T,MATCH(M186,ani_diet!D:D,0)),""),"")</f>
        <v/>
      </c>
      <c r="AH186" s="60" t="b">
        <f>IF(IFERROR(IF(MATCH("Feed Ingredient", AOM[[#This Row],[L1]:[L10]],0)&gt;0, TRUE, FALSE), FALSE)=TRUE,IFERROR(VLOOKUP(M186, ani_diet!C:C, 1, FALSE), "No Match"),FALSE)</f>
        <v>0</v>
      </c>
      <c r="AL186" t="str">
        <f>IFERROR(IF(COUNTIF(C186:L186,"Feed Ingredient")&gt;0,INDEX(ani_diet!T:T,MATCH(M186,ani_diet!D:D,0)),""),"")</f>
        <v/>
      </c>
    </row>
    <row r="187" spans="1:38">
      <c r="A187" t="str">
        <f>_xlfn.TEXTJOIN("/",TRUE,AOM[[#This Row],[L1]:[L10]])</f>
        <v>Management/Livestock Management/Feed Characteristic/Feed Chemical Composition/Non-Fibrous Carbohydrates (NFC)</v>
      </c>
      <c r="B187" t="s">
        <v>18217</v>
      </c>
      <c r="C187" t="s">
        <v>17896</v>
      </c>
      <c r="D187" t="s">
        <v>17898</v>
      </c>
      <c r="E187" t="s">
        <v>17908</v>
      </c>
      <c r="F187" t="s">
        <v>17912</v>
      </c>
      <c r="G187" t="s">
        <v>18218</v>
      </c>
      <c r="M187" t="str" cm="1">
        <f t="array" ref="M187">LOOKUP(2,1/(C187:L187&lt;&gt;""),C187:L187)</f>
        <v>Non-Fibrous Carbohydrates (NFC)</v>
      </c>
      <c r="V187" s="204"/>
      <c r="AA187" s="204"/>
      <c r="AB187" s="204"/>
      <c r="AC187"/>
      <c r="AD187"/>
      <c r="AE187"/>
      <c r="AF187"/>
      <c r="AG187" t="str">
        <f>IFERROR(IF(COUNTIF(C187:L187,"Feed Ingredient")&gt;0,INDEX(ani_diet!T:T,MATCH(M187,ani_diet!D:D,0)),""),"")</f>
        <v/>
      </c>
      <c r="AH187" s="60" t="b">
        <f>IF(IFERROR(IF(MATCH("Feed Ingredient", AOM[[#This Row],[L1]:[L10]],0)&gt;0, TRUE, FALSE), FALSE)=TRUE,IFERROR(VLOOKUP(M187, ani_diet!C:C, 1, FALSE), "No Match"),FALSE)</f>
        <v>0</v>
      </c>
      <c r="AL187" t="str">
        <f>IFERROR(IF(COUNTIF(C187:L187,"Feed Ingredient")&gt;0,INDEX(ani_diet!T:T,MATCH(M187,ani_diet!D:D,0)),""),"")</f>
        <v/>
      </c>
    </row>
    <row r="188" spans="1:38">
      <c r="A188" t="str">
        <f>_xlfn.TEXTJOIN("/",TRUE,AOM[[#This Row],[L1]:[L10]])</f>
        <v>Management/Livestock Management/Feed Characteristic/Feed Chemical Composition/Organic Matter</v>
      </c>
      <c r="B188" t="s">
        <v>18219</v>
      </c>
      <c r="C188" t="s">
        <v>17896</v>
      </c>
      <c r="D188" t="s">
        <v>17898</v>
      </c>
      <c r="E188" t="s">
        <v>17908</v>
      </c>
      <c r="F188" t="s">
        <v>17912</v>
      </c>
      <c r="G188" t="s">
        <v>18220</v>
      </c>
      <c r="H188" t="s">
        <v>8288</v>
      </c>
      <c r="I188" t="s">
        <v>8288</v>
      </c>
      <c r="J188" t="s">
        <v>8288</v>
      </c>
      <c r="K188" t="s">
        <v>8288</v>
      </c>
      <c r="M188" t="str" cm="1">
        <f t="array" ref="M188">LOOKUP(2,1/(C188:L188&lt;&gt;""),C188:L188)</f>
        <v>Organic Matter</v>
      </c>
      <c r="N188" t="s">
        <v>8288</v>
      </c>
      <c r="O188" t="s">
        <v>18221</v>
      </c>
      <c r="P188" t="s">
        <v>8288</v>
      </c>
      <c r="Q188" t="s">
        <v>8288</v>
      </c>
      <c r="R188" t="s">
        <v>18222</v>
      </c>
      <c r="S188" t="s">
        <v>8288</v>
      </c>
      <c r="T188" t="s">
        <v>8288</v>
      </c>
      <c r="U188" t="s">
        <v>8288</v>
      </c>
      <c r="V188" s="204" t="s">
        <v>8288</v>
      </c>
      <c r="W188" t="s">
        <v>8288</v>
      </c>
      <c r="X188" t="s">
        <v>18223</v>
      </c>
      <c r="Y188" t="s">
        <v>328</v>
      </c>
      <c r="Z188" t="s">
        <v>8288</v>
      </c>
      <c r="AA188" s="204" t="s">
        <v>8288</v>
      </c>
      <c r="AB188" s="204" t="s">
        <v>8288</v>
      </c>
      <c r="AC188"/>
      <c r="AD188"/>
      <c r="AE188"/>
      <c r="AF188"/>
      <c r="AG188" t="str">
        <f>IFERROR(IF(COUNTIF(C188:L188,"Feed Ingredient")&gt;0,INDEX(ani_diet!T:T,MATCH(M188,ani_diet!D:D,0)),""),"")</f>
        <v/>
      </c>
      <c r="AH188" s="60" t="b">
        <f>IF(IFERROR(IF(MATCH("Feed Ingredient", AOM[[#This Row],[L1]:[L10]],0)&gt;0, TRUE, FALSE), FALSE)=TRUE,IFERROR(VLOOKUP(M188, ani_diet!C:C, 1, FALSE), "No Match"),FALSE)</f>
        <v>0</v>
      </c>
      <c r="AL188" t="str">
        <f>IFERROR(IF(COUNTIF(C188:L188,"Feed Ingredient")&gt;0,INDEX(ani_diet!T:T,MATCH(M188,ani_diet!D:D,0)),""),"")</f>
        <v/>
      </c>
    </row>
    <row r="189" spans="1:38">
      <c r="A189" t="str">
        <f>_xlfn.TEXTJOIN("/",TRUE,AOM[[#This Row],[L1]:[L10]])</f>
        <v>Management/Livestock Management/Feed Characteristic/Feed Chemical Composition/Oxalate</v>
      </c>
      <c r="B189" t="s">
        <v>18224</v>
      </c>
      <c r="C189" t="s">
        <v>17896</v>
      </c>
      <c r="D189" t="s">
        <v>17898</v>
      </c>
      <c r="E189" t="s">
        <v>17908</v>
      </c>
      <c r="F189" t="s">
        <v>17912</v>
      </c>
      <c r="G189" t="s">
        <v>18225</v>
      </c>
      <c r="M189" t="str" cm="1">
        <f t="array" ref="M189">LOOKUP(2,1/(C189:L189&lt;&gt;""),C189:L189)</f>
        <v>Oxalate</v>
      </c>
      <c r="V189" s="204"/>
      <c r="AA189" s="204"/>
      <c r="AB189" s="204"/>
      <c r="AC189"/>
      <c r="AD189"/>
      <c r="AE189"/>
      <c r="AF189"/>
      <c r="AG189" t="str">
        <f>IFERROR(IF(COUNTIF(C189:L189,"Feed Ingredient")&gt;0,INDEX(ani_diet!T:T,MATCH(M189,ani_diet!D:D,0)),""),"")</f>
        <v/>
      </c>
      <c r="AH189" s="60" t="b">
        <f>IF(IFERROR(IF(MATCH("Feed Ingredient", AOM[[#This Row],[L1]:[L10]],0)&gt;0, TRUE, FALSE), FALSE)=TRUE,IFERROR(VLOOKUP(M189, ani_diet!C:C, 1, FALSE), "No Match"),FALSE)</f>
        <v>0</v>
      </c>
      <c r="AL189" t="str">
        <f>IFERROR(IF(COUNTIF(C189:L189,"Feed Ingredient")&gt;0,INDEX(ani_diet!T:T,MATCH(M189,ani_diet!D:D,0)),""),"")</f>
        <v/>
      </c>
    </row>
    <row r="190" spans="1:38">
      <c r="A190" t="str">
        <f>_xlfn.TEXTJOIN("/",TRUE,AOM[[#This Row],[L1]:[L10]])</f>
        <v>Management/Livestock Management/Feed Characteristic/Feed Chemical Composition/Pectin</v>
      </c>
      <c r="B190" t="s">
        <v>18226</v>
      </c>
      <c r="C190" t="s">
        <v>17896</v>
      </c>
      <c r="D190" t="s">
        <v>17898</v>
      </c>
      <c r="E190" t="s">
        <v>17908</v>
      </c>
      <c r="F190" t="s">
        <v>17912</v>
      </c>
      <c r="G190" t="s">
        <v>18227</v>
      </c>
      <c r="H190" t="s">
        <v>8288</v>
      </c>
      <c r="I190" t="s">
        <v>8288</v>
      </c>
      <c r="J190" t="s">
        <v>8288</v>
      </c>
      <c r="K190" t="s">
        <v>8288</v>
      </c>
      <c r="M190" t="str" cm="1">
        <f t="array" ref="M190">LOOKUP(2,1/(C190:L190&lt;&gt;""),C190:L190)</f>
        <v>Pectin</v>
      </c>
      <c r="N190" t="s">
        <v>8288</v>
      </c>
      <c r="O190" t="s">
        <v>18228</v>
      </c>
      <c r="P190" t="s">
        <v>8288</v>
      </c>
      <c r="Q190" t="s">
        <v>8288</v>
      </c>
      <c r="R190" t="s">
        <v>18229</v>
      </c>
      <c r="S190" t="s">
        <v>8288</v>
      </c>
      <c r="T190" t="s">
        <v>8288</v>
      </c>
      <c r="U190" t="s">
        <v>8288</v>
      </c>
      <c r="V190" s="204" t="s">
        <v>8288</v>
      </c>
      <c r="W190" t="s">
        <v>8288</v>
      </c>
      <c r="X190" t="s">
        <v>5370</v>
      </c>
      <c r="Y190" t="s">
        <v>328</v>
      </c>
      <c r="Z190" t="s">
        <v>8288</v>
      </c>
      <c r="AA190" s="204" t="s">
        <v>8288</v>
      </c>
      <c r="AB190" s="204" t="s">
        <v>8288</v>
      </c>
      <c r="AC190"/>
      <c r="AD190"/>
      <c r="AE190"/>
      <c r="AF190"/>
      <c r="AG190" t="str">
        <f>IFERROR(IF(COUNTIF(C190:L190,"Feed Ingredient")&gt;0,INDEX(ani_diet!T:T,MATCH(M190,ani_diet!D:D,0)),""),"")</f>
        <v/>
      </c>
      <c r="AH190" s="60" t="b">
        <f>IF(IFERROR(IF(MATCH("Feed Ingredient", AOM[[#This Row],[L1]:[L10]],0)&gt;0, TRUE, FALSE), FALSE)=TRUE,IFERROR(VLOOKUP(M190, ani_diet!C:C, 1, FALSE), "No Match"),FALSE)</f>
        <v>0</v>
      </c>
      <c r="AL190" t="str">
        <f>IFERROR(IF(COUNTIF(C190:L190,"Feed Ingredient")&gt;0,INDEX(ani_diet!T:T,MATCH(M190,ani_diet!D:D,0)),""),"")</f>
        <v/>
      </c>
    </row>
    <row r="191" spans="1:38">
      <c r="A191" t="str">
        <f>_xlfn.TEXTJOIN("/",TRUE,AOM[[#This Row],[L1]:[L10]])</f>
        <v>Management/Livestock Management/Feed Characteristic/Feed Chemical Composition/Phospholipid</v>
      </c>
      <c r="B191" t="s">
        <v>18230</v>
      </c>
      <c r="C191" t="s">
        <v>17896</v>
      </c>
      <c r="D191" t="s">
        <v>17898</v>
      </c>
      <c r="E191" t="s">
        <v>17908</v>
      </c>
      <c r="F191" t="s">
        <v>17912</v>
      </c>
      <c r="G191" t="s">
        <v>18231</v>
      </c>
      <c r="H191" t="s">
        <v>8288</v>
      </c>
      <c r="I191" t="s">
        <v>8288</v>
      </c>
      <c r="J191" t="s">
        <v>8288</v>
      </c>
      <c r="K191" t="s">
        <v>8288</v>
      </c>
      <c r="M191" t="str" cm="1">
        <f t="array" ref="M191">LOOKUP(2,1/(C191:L191&lt;&gt;""),C191:L191)</f>
        <v>Phospholipid</v>
      </c>
      <c r="N191" t="s">
        <v>8288</v>
      </c>
      <c r="O191" t="s">
        <v>18232</v>
      </c>
      <c r="P191" t="s">
        <v>8288</v>
      </c>
      <c r="Q191" t="s">
        <v>8288</v>
      </c>
      <c r="R191" t="s">
        <v>18233</v>
      </c>
      <c r="S191" t="s">
        <v>8288</v>
      </c>
      <c r="T191" t="s">
        <v>8288</v>
      </c>
      <c r="U191" t="s">
        <v>8288</v>
      </c>
      <c r="V191" s="204" t="s">
        <v>8288</v>
      </c>
      <c r="W191" t="s">
        <v>8288</v>
      </c>
      <c r="X191" t="s">
        <v>5370</v>
      </c>
      <c r="Y191" t="s">
        <v>328</v>
      </c>
      <c r="Z191" t="s">
        <v>8288</v>
      </c>
      <c r="AA191" s="204" t="s">
        <v>8288</v>
      </c>
      <c r="AB191" s="204" t="s">
        <v>8288</v>
      </c>
      <c r="AC191"/>
      <c r="AD191"/>
      <c r="AE191"/>
      <c r="AF191"/>
      <c r="AG191" t="str">
        <f>IFERROR(IF(COUNTIF(C191:L191,"Feed Ingredient")&gt;0,INDEX(ani_diet!T:T,MATCH(M191,ani_diet!D:D,0)),""),"")</f>
        <v/>
      </c>
      <c r="AH191" s="60" t="b">
        <f>IF(IFERROR(IF(MATCH("Feed Ingredient", AOM[[#This Row],[L1]:[L10]],0)&gt;0, TRUE, FALSE), FALSE)=TRUE,IFERROR(VLOOKUP(M191, ani_diet!C:C, 1, FALSE), "No Match"),FALSE)</f>
        <v>0</v>
      </c>
      <c r="AL191" t="str">
        <f>IFERROR(IF(COUNTIF(C191:L191,"Feed Ingredient")&gt;0,INDEX(ani_diet!T:T,MATCH(M191,ani_diet!D:D,0)),""),"")</f>
        <v/>
      </c>
    </row>
    <row r="192" spans="1:38">
      <c r="A192" t="str">
        <f>_xlfn.TEXTJOIN("/",TRUE,AOM[[#This Row],[L1]:[L10]])</f>
        <v>Management/Livestock Management/Feed Characteristic/Feed Chemical Composition/Phytate</v>
      </c>
      <c r="B192" t="s">
        <v>18234</v>
      </c>
      <c r="C192" t="s">
        <v>17896</v>
      </c>
      <c r="D192" t="s">
        <v>17898</v>
      </c>
      <c r="E192" t="s">
        <v>17908</v>
      </c>
      <c r="F192" t="s">
        <v>17912</v>
      </c>
      <c r="G192" t="s">
        <v>18235</v>
      </c>
      <c r="M192" t="str" cm="1">
        <f t="array" ref="M192">LOOKUP(2,1/(C192:L192&lt;&gt;""),C192:L192)</f>
        <v>Phytate</v>
      </c>
      <c r="V192" s="204"/>
      <c r="AA192" s="204"/>
      <c r="AB192" s="204"/>
      <c r="AC192"/>
      <c r="AD192"/>
      <c r="AE192"/>
      <c r="AF192"/>
      <c r="AG192" t="str">
        <f>IFERROR(IF(COUNTIF(C192:L192,"Feed Ingredient")&gt;0,INDEX(ani_diet!T:T,MATCH(M192,ani_diet!D:D,0)),""),"")</f>
        <v/>
      </c>
      <c r="AH192" s="60" t="b">
        <f>IF(IFERROR(IF(MATCH("Feed Ingredient", AOM[[#This Row],[L1]:[L10]],0)&gt;0, TRUE, FALSE), FALSE)=TRUE,IFERROR(VLOOKUP(M192, ani_diet!C:C, 1, FALSE), "No Match"),FALSE)</f>
        <v>0</v>
      </c>
      <c r="AL192" t="str">
        <f>IFERROR(IF(COUNTIF(C192:L192,"Feed Ingredient")&gt;0,INDEX(ani_diet!T:T,MATCH(M192,ani_diet!D:D,0)),""),"")</f>
        <v/>
      </c>
    </row>
    <row r="193" spans="1:38">
      <c r="A193" t="str">
        <f>_xlfn.TEXTJOIN("/",TRUE,AOM[[#This Row],[L1]:[L10]])</f>
        <v>Management/Livestock Management/Feed Characteristic/Feed Chemical Composition/Saponin</v>
      </c>
      <c r="B193" t="s">
        <v>18236</v>
      </c>
      <c r="C193" t="s">
        <v>17896</v>
      </c>
      <c r="D193" t="s">
        <v>17898</v>
      </c>
      <c r="E193" t="s">
        <v>17908</v>
      </c>
      <c r="F193" t="s">
        <v>17912</v>
      </c>
      <c r="G193" t="s">
        <v>18237</v>
      </c>
      <c r="M193" t="str" cm="1">
        <f t="array" ref="M193">LOOKUP(2,1/(C193:L193&lt;&gt;""),C193:L193)</f>
        <v>Saponin</v>
      </c>
      <c r="V193" s="204"/>
      <c r="AA193" s="204"/>
      <c r="AB193" s="204"/>
      <c r="AC193"/>
      <c r="AD193"/>
      <c r="AE193"/>
      <c r="AF193"/>
      <c r="AG193" t="str">
        <f>IFERROR(IF(COUNTIF(C193:L193,"Feed Ingredient")&gt;0,INDEX(ani_diet!T:T,MATCH(M193,ani_diet!D:D,0)),""),"")</f>
        <v/>
      </c>
      <c r="AH193" s="60" t="b">
        <f>IF(IFERROR(IF(MATCH("Feed Ingredient", AOM[[#This Row],[L1]:[L10]],0)&gt;0, TRUE, FALSE), FALSE)=TRUE,IFERROR(VLOOKUP(M193, ani_diet!C:C, 1, FALSE), "No Match"),FALSE)</f>
        <v>0</v>
      </c>
      <c r="AL193" t="str">
        <f>IFERROR(IF(COUNTIF(C193:L193,"Feed Ingredient")&gt;0,INDEX(ani_diet!T:T,MATCH(M193,ani_diet!D:D,0)),""),"")</f>
        <v/>
      </c>
    </row>
    <row r="194" spans="1:38">
      <c r="A194" t="str">
        <f>_xlfn.TEXTJOIN("/",TRUE,AOM[[#This Row],[L1]:[L10]])</f>
        <v>Management/Livestock Management/Feed Characteristic/Feed Chemical Composition/Soluable Fibre</v>
      </c>
      <c r="B194" t="s">
        <v>18238</v>
      </c>
      <c r="C194" t="s">
        <v>17896</v>
      </c>
      <c r="D194" t="s">
        <v>17898</v>
      </c>
      <c r="E194" t="s">
        <v>17908</v>
      </c>
      <c r="F194" t="s">
        <v>17912</v>
      </c>
      <c r="G194" t="s">
        <v>18239</v>
      </c>
      <c r="H194" t="s">
        <v>8288</v>
      </c>
      <c r="I194" t="s">
        <v>8288</v>
      </c>
      <c r="J194" t="s">
        <v>8288</v>
      </c>
      <c r="K194" t="s">
        <v>8288</v>
      </c>
      <c r="M194" t="str" cm="1">
        <f t="array" ref="M194">LOOKUP(2,1/(C194:L194&lt;&gt;""),C194:L194)</f>
        <v>Soluable Fibre</v>
      </c>
      <c r="N194" t="s">
        <v>8288</v>
      </c>
      <c r="O194" t="s">
        <v>18240</v>
      </c>
      <c r="P194" t="s">
        <v>8288</v>
      </c>
      <c r="Q194" t="s">
        <v>8288</v>
      </c>
      <c r="R194" t="s">
        <v>18241</v>
      </c>
      <c r="S194" t="s">
        <v>8288</v>
      </c>
      <c r="T194" t="s">
        <v>8288</v>
      </c>
      <c r="U194" t="s">
        <v>8288</v>
      </c>
      <c r="V194" s="204" t="s">
        <v>8288</v>
      </c>
      <c r="W194" t="s">
        <v>8288</v>
      </c>
      <c r="X194" t="s">
        <v>5370</v>
      </c>
      <c r="Y194" t="s">
        <v>328</v>
      </c>
      <c r="Z194" t="s">
        <v>8288</v>
      </c>
      <c r="AA194" s="204" t="s">
        <v>8288</v>
      </c>
      <c r="AB194" s="204" t="s">
        <v>8288</v>
      </c>
      <c r="AC194"/>
      <c r="AD194"/>
      <c r="AE194"/>
      <c r="AF194"/>
      <c r="AG194" t="str">
        <f>IFERROR(IF(COUNTIF(C194:L194,"Feed Ingredient")&gt;0,INDEX(ani_diet!T:T,MATCH(M194,ani_diet!D:D,0)),""),"")</f>
        <v/>
      </c>
      <c r="AH194" s="60" t="b">
        <f>IF(IFERROR(IF(MATCH("Feed Ingredient", AOM[[#This Row],[L1]:[L10]],0)&gt;0, TRUE, FALSE), FALSE)=TRUE,IFERROR(VLOOKUP(M194, ani_diet!C:C, 1, FALSE), "No Match"),FALSE)</f>
        <v>0</v>
      </c>
      <c r="AL194" t="str">
        <f>IFERROR(IF(COUNTIF(C194:L194,"Feed Ingredient")&gt;0,INDEX(ani_diet!T:T,MATCH(M194,ani_diet!D:D,0)),""),"")</f>
        <v/>
      </c>
    </row>
    <row r="195" spans="1:38">
      <c r="A195" t="str">
        <f>_xlfn.TEXTJOIN("/",TRUE,AOM[[#This Row],[L1]:[L10]])</f>
        <v>Management/Livestock Management/Feed Characteristic/Feed Chemical Composition/Tannins</v>
      </c>
      <c r="B195" t="s">
        <v>18242</v>
      </c>
      <c r="C195" t="s">
        <v>17896</v>
      </c>
      <c r="D195" t="s">
        <v>17898</v>
      </c>
      <c r="E195" t="s">
        <v>17908</v>
      </c>
      <c r="F195" t="s">
        <v>17912</v>
      </c>
      <c r="G195" t="s">
        <v>18243</v>
      </c>
      <c r="H195" t="s">
        <v>8288</v>
      </c>
      <c r="I195" t="s">
        <v>8288</v>
      </c>
      <c r="J195" t="s">
        <v>8288</v>
      </c>
      <c r="K195" t="s">
        <v>8288</v>
      </c>
      <c r="M195" t="str" cm="1">
        <f t="array" ref="M195">LOOKUP(2,1/(C195:L195&lt;&gt;""),C195:L195)</f>
        <v>Tannins</v>
      </c>
      <c r="N195" t="s">
        <v>8288</v>
      </c>
      <c r="O195" t="s">
        <v>18244</v>
      </c>
      <c r="P195" t="s">
        <v>8288</v>
      </c>
      <c r="Q195" t="s">
        <v>8288</v>
      </c>
      <c r="R195" t="s">
        <v>8288</v>
      </c>
      <c r="S195" t="s">
        <v>8288</v>
      </c>
      <c r="T195" t="s">
        <v>8288</v>
      </c>
      <c r="U195" t="s">
        <v>8288</v>
      </c>
      <c r="V195" s="204" t="s">
        <v>8288</v>
      </c>
      <c r="W195" t="s">
        <v>8288</v>
      </c>
      <c r="X195" t="s">
        <v>18245</v>
      </c>
      <c r="Y195" t="s">
        <v>328</v>
      </c>
      <c r="Z195" t="s">
        <v>8288</v>
      </c>
      <c r="AA195" s="204" t="s">
        <v>8288</v>
      </c>
      <c r="AB195" s="204" t="s">
        <v>8288</v>
      </c>
      <c r="AC195"/>
      <c r="AD195"/>
      <c r="AE195"/>
      <c r="AG195" t="str">
        <f>IFERROR(IF(COUNTIF(C195:L195,"Feed Ingredient")&gt;0,INDEX(ani_diet!T:T,MATCH(M195,ani_diet!D:D,0)),""),"")</f>
        <v/>
      </c>
      <c r="AH195" s="60" t="b">
        <f>IF(IFERROR(IF(MATCH("Feed Ingredient", AOM[[#This Row],[L1]:[L10]],0)&gt;0, TRUE, FALSE), FALSE)=TRUE,IFERROR(VLOOKUP(M195, ani_diet!C:C, 1, FALSE), "No Match"),FALSE)</f>
        <v>0</v>
      </c>
      <c r="AK195" t="s">
        <v>8288</v>
      </c>
      <c r="AL195" t="str">
        <f>IFERROR(IF(COUNTIF(C195:L195,"Feed Ingredient")&gt;0,INDEX(ani_diet!T:T,MATCH(M195,ani_diet!D:D,0)),""),"")</f>
        <v/>
      </c>
    </row>
    <row r="196" spans="1:38">
      <c r="A196" t="str">
        <f>_xlfn.TEXTJOIN("/",TRUE,AOM[[#This Row],[L1]:[L10]])</f>
        <v>Management/Livestock Management/Feed Characteristic/Feed Chemical Composition/Total Lipid</v>
      </c>
      <c r="B196" t="s">
        <v>18246</v>
      </c>
      <c r="C196" t="s">
        <v>17896</v>
      </c>
      <c r="D196" t="s">
        <v>17898</v>
      </c>
      <c r="E196" t="s">
        <v>17908</v>
      </c>
      <c r="F196" t="s">
        <v>17912</v>
      </c>
      <c r="G196" t="s">
        <v>18247</v>
      </c>
      <c r="H196" t="s">
        <v>8288</v>
      </c>
      <c r="I196" t="s">
        <v>8288</v>
      </c>
      <c r="J196" t="s">
        <v>8288</v>
      </c>
      <c r="K196" t="s">
        <v>8288</v>
      </c>
      <c r="M196" t="str" cm="1">
        <f t="array" ref="M196">LOOKUP(2,1/(C196:L196&lt;&gt;""),C196:L196)</f>
        <v>Total Lipid</v>
      </c>
      <c r="N196" t="s">
        <v>8288</v>
      </c>
      <c r="O196" t="s">
        <v>18248</v>
      </c>
      <c r="P196" t="s">
        <v>8288</v>
      </c>
      <c r="Q196" t="s">
        <v>8288</v>
      </c>
      <c r="R196" t="s">
        <v>18249</v>
      </c>
      <c r="S196" t="s">
        <v>8288</v>
      </c>
      <c r="T196" t="s">
        <v>8288</v>
      </c>
      <c r="U196" t="s">
        <v>8288</v>
      </c>
      <c r="V196" s="204" t="s">
        <v>8288</v>
      </c>
      <c r="W196" t="s">
        <v>8288</v>
      </c>
      <c r="X196" t="s">
        <v>5370</v>
      </c>
      <c r="Y196" t="s">
        <v>328</v>
      </c>
      <c r="Z196" t="s">
        <v>8288</v>
      </c>
      <c r="AA196" s="204" t="s">
        <v>8288</v>
      </c>
      <c r="AB196" s="204" t="s">
        <v>8288</v>
      </c>
      <c r="AC196"/>
      <c r="AD196"/>
      <c r="AE196"/>
      <c r="AF196"/>
      <c r="AG196" t="str">
        <f>IFERROR(IF(COUNTIF(C196:L196,"Feed Ingredient")&gt;0,INDEX(ani_diet!T:T,MATCH(M196,ani_diet!D:D,0)),""),"")</f>
        <v/>
      </c>
      <c r="AH196" s="60" t="b">
        <f>IF(IFERROR(IF(MATCH("Feed Ingredient", AOM[[#This Row],[L1]:[L10]],0)&gt;0, TRUE, FALSE), FALSE)=TRUE,IFERROR(VLOOKUP(M196, ani_diet!C:C, 1, FALSE), "No Match"),FALSE)</f>
        <v>0</v>
      </c>
      <c r="AL196" t="str">
        <f>IFERROR(IF(COUNTIF(C196:L196,"Feed Ingredient")&gt;0,INDEX(ani_diet!T:T,MATCH(M196,ani_diet!D:D,0)),""),"")</f>
        <v/>
      </c>
    </row>
    <row r="197" spans="1:38">
      <c r="A197" t="str">
        <f>_xlfn.TEXTJOIN("/",TRUE,AOM[[#This Row],[L1]:[L10]])</f>
        <v>Management/Livestock Management/Feed Characteristic/Feed Chemical Composition/Total Phenols</v>
      </c>
      <c r="B197" t="s">
        <v>18250</v>
      </c>
      <c r="C197" t="s">
        <v>17896</v>
      </c>
      <c r="D197" t="s">
        <v>17898</v>
      </c>
      <c r="E197" t="s">
        <v>17908</v>
      </c>
      <c r="F197" t="s">
        <v>17912</v>
      </c>
      <c r="G197" t="s">
        <v>18251</v>
      </c>
      <c r="H197" t="s">
        <v>8288</v>
      </c>
      <c r="I197" t="s">
        <v>8288</v>
      </c>
      <c r="J197" t="s">
        <v>8288</v>
      </c>
      <c r="K197" t="s">
        <v>8288</v>
      </c>
      <c r="M197" t="str" cm="1">
        <f t="array" ref="M197">LOOKUP(2,1/(C197:L197&lt;&gt;""),C197:L197)</f>
        <v>Total Phenols</v>
      </c>
      <c r="N197" t="s">
        <v>8288</v>
      </c>
      <c r="O197" t="s">
        <v>18252</v>
      </c>
      <c r="P197" t="s">
        <v>8288</v>
      </c>
      <c r="Q197" t="s">
        <v>8288</v>
      </c>
      <c r="R197" t="s">
        <v>8288</v>
      </c>
      <c r="S197" t="s">
        <v>8288</v>
      </c>
      <c r="T197" t="s">
        <v>8288</v>
      </c>
      <c r="U197" t="s">
        <v>8288</v>
      </c>
      <c r="V197" s="204" t="s">
        <v>8288</v>
      </c>
      <c r="W197" t="s">
        <v>8288</v>
      </c>
      <c r="X197" t="s">
        <v>18253</v>
      </c>
      <c r="Y197" t="s">
        <v>328</v>
      </c>
      <c r="Z197" t="s">
        <v>8288</v>
      </c>
      <c r="AA197" s="204" t="s">
        <v>8288</v>
      </c>
      <c r="AB197" s="204" t="s">
        <v>8288</v>
      </c>
      <c r="AC197"/>
      <c r="AD197"/>
      <c r="AE197"/>
      <c r="AF197"/>
      <c r="AG197" t="str">
        <f>IFERROR(IF(COUNTIF(C197:L197,"Feed Ingredient")&gt;0,INDEX(ani_diet!T:T,MATCH(M197,ani_diet!D:D,0)),""),"")</f>
        <v/>
      </c>
      <c r="AH197" s="60" t="b">
        <f>IF(IFERROR(IF(MATCH("Feed Ingredient", AOM[[#This Row],[L1]:[L10]],0)&gt;0, TRUE, FALSE), FALSE)=TRUE,IFERROR(VLOOKUP(M197, ani_diet!C:C, 1, FALSE), "No Match"),FALSE)</f>
        <v>0</v>
      </c>
      <c r="AL197" t="str">
        <f>IFERROR(IF(COUNTIF(C197:L197,"Feed Ingredient")&gt;0,INDEX(ani_diet!T:T,MATCH(M197,ani_diet!D:D,0)),""),"")</f>
        <v/>
      </c>
    </row>
    <row r="198" spans="1:38">
      <c r="A198" t="str">
        <f>_xlfn.TEXTJOIN("/",TRUE,AOM[[#This Row],[L1]:[L10]])</f>
        <v>Management/Livestock Management/Feed Characteristic/Feed Chemical Composition/Triglyceride</v>
      </c>
      <c r="B198" t="s">
        <v>18254</v>
      </c>
      <c r="C198" t="s">
        <v>17896</v>
      </c>
      <c r="D198" t="s">
        <v>17898</v>
      </c>
      <c r="E198" t="s">
        <v>17908</v>
      </c>
      <c r="F198" t="s">
        <v>17912</v>
      </c>
      <c r="G198" t="s">
        <v>18255</v>
      </c>
      <c r="H198" t="s">
        <v>8288</v>
      </c>
      <c r="I198" t="s">
        <v>8288</v>
      </c>
      <c r="J198" t="s">
        <v>8288</v>
      </c>
      <c r="K198" t="s">
        <v>8288</v>
      </c>
      <c r="M198" t="str" cm="1">
        <f t="array" ref="M198">LOOKUP(2,1/(C198:L198&lt;&gt;""),C198:L198)</f>
        <v>Triglyceride</v>
      </c>
      <c r="N198" t="s">
        <v>8288</v>
      </c>
      <c r="O198" t="s">
        <v>18256</v>
      </c>
      <c r="P198" t="s">
        <v>8288</v>
      </c>
      <c r="Q198" t="s">
        <v>8288</v>
      </c>
      <c r="R198" t="s">
        <v>18257</v>
      </c>
      <c r="S198" t="s">
        <v>8288</v>
      </c>
      <c r="T198" t="s">
        <v>8288</v>
      </c>
      <c r="U198" t="s">
        <v>8288</v>
      </c>
      <c r="V198" s="204" t="s">
        <v>8288</v>
      </c>
      <c r="W198" t="s">
        <v>8288</v>
      </c>
      <c r="X198" t="s">
        <v>5370</v>
      </c>
      <c r="Y198" t="s">
        <v>328</v>
      </c>
      <c r="Z198" t="s">
        <v>8288</v>
      </c>
      <c r="AA198" s="204" t="s">
        <v>8288</v>
      </c>
      <c r="AB198" s="204" t="s">
        <v>8288</v>
      </c>
      <c r="AC198"/>
      <c r="AD198"/>
      <c r="AE198"/>
      <c r="AF198"/>
      <c r="AG198" t="str">
        <f>IFERROR(IF(COUNTIF(C198:L198,"Feed Ingredient")&gt;0,INDEX(ani_diet!T:T,MATCH(M198,ani_diet!D:D,0)),""),"")</f>
        <v/>
      </c>
      <c r="AH198" s="60" t="b">
        <f>IF(IFERROR(IF(MATCH("Feed Ingredient", AOM[[#This Row],[L1]:[L10]],0)&gt;0, TRUE, FALSE), FALSE)=TRUE,IFERROR(VLOOKUP(M198, ani_diet!C:C, 1, FALSE), "No Match"),FALSE)</f>
        <v>0</v>
      </c>
      <c r="AL198" t="str">
        <f>IFERROR(IF(COUNTIF(C198:L198,"Feed Ingredient")&gt;0,INDEX(ani_diet!T:T,MATCH(M198,ani_diet!D:D,0)),""),"")</f>
        <v/>
      </c>
    </row>
    <row r="199" spans="1:38">
      <c r="A199" t="str">
        <f>_xlfn.TEXTJOIN("/",TRUE,AOM[[#This Row],[L1]:[L10]])</f>
        <v>Management/Livestock Management/Feed Characteristic/Feed Chemical Composition/Vitamins</v>
      </c>
      <c r="B199" t="s">
        <v>18258</v>
      </c>
      <c r="C199" t="s">
        <v>17896</v>
      </c>
      <c r="D199" t="s">
        <v>17898</v>
      </c>
      <c r="E199" t="s">
        <v>17908</v>
      </c>
      <c r="F199" t="s">
        <v>17912</v>
      </c>
      <c r="G199" t="s">
        <v>18259</v>
      </c>
      <c r="H199" t="s">
        <v>8288</v>
      </c>
      <c r="I199" t="s">
        <v>8288</v>
      </c>
      <c r="J199" t="s">
        <v>8288</v>
      </c>
      <c r="K199" t="s">
        <v>8288</v>
      </c>
      <c r="M199" t="str" cm="1">
        <f t="array" ref="M199">LOOKUP(2,1/(C199:L199&lt;&gt;""),C199:L199)</f>
        <v>Vitamins</v>
      </c>
      <c r="N199" t="s">
        <v>8288</v>
      </c>
      <c r="O199" t="s">
        <v>18260</v>
      </c>
      <c r="P199" t="s">
        <v>8288</v>
      </c>
      <c r="Q199" t="s">
        <v>8288</v>
      </c>
      <c r="R199" t="s">
        <v>18261</v>
      </c>
      <c r="S199" t="s">
        <v>8288</v>
      </c>
      <c r="T199" t="s">
        <v>8288</v>
      </c>
      <c r="U199" t="s">
        <v>8288</v>
      </c>
      <c r="V199" s="204" t="s">
        <v>8288</v>
      </c>
      <c r="W199" t="s">
        <v>8288</v>
      </c>
      <c r="X199" t="s">
        <v>5370</v>
      </c>
      <c r="Y199" t="s">
        <v>328</v>
      </c>
      <c r="Z199" t="s">
        <v>8288</v>
      </c>
      <c r="AA199" s="204" t="s">
        <v>8288</v>
      </c>
      <c r="AB199" s="204" t="s">
        <v>8288</v>
      </c>
      <c r="AC199"/>
      <c r="AD199"/>
      <c r="AE199"/>
      <c r="AF199"/>
      <c r="AG199" t="str">
        <f>IFERROR(IF(COUNTIF(C199:L199,"Feed Ingredient")&gt;0,INDEX(ani_diet!T:T,MATCH(M199,ani_diet!D:D,0)),""),"")</f>
        <v/>
      </c>
      <c r="AH199" s="60" t="b">
        <f>IF(IFERROR(IF(MATCH("Feed Ingredient", AOM[[#This Row],[L1]:[L10]],0)&gt;0, TRUE, FALSE), FALSE)=TRUE,IFERROR(VLOOKUP(M199, ani_diet!C:C, 1, FALSE), "No Match"),FALSE)</f>
        <v>0</v>
      </c>
      <c r="AL199" t="str">
        <f>IFERROR(IF(COUNTIF(C199:L199,"Feed Ingredient")&gt;0,INDEX(ani_diet!T:T,MATCH(M199,ani_diet!D:D,0)),""),"")</f>
        <v/>
      </c>
    </row>
    <row r="200" spans="1:38">
      <c r="A200" t="str">
        <f>_xlfn.TEXTJOIN("/",TRUE,AOM[[#This Row],[L1]:[L10]])</f>
        <v>Management/Livestock Management/Feed Characteristic/Feed Chemical Composition/Vitamins/Vitamin A</v>
      </c>
      <c r="B200" t="s">
        <v>18262</v>
      </c>
      <c r="C200" t="s">
        <v>17896</v>
      </c>
      <c r="D200" t="s">
        <v>17898</v>
      </c>
      <c r="E200" t="s">
        <v>17908</v>
      </c>
      <c r="F200" t="s">
        <v>17912</v>
      </c>
      <c r="G200" t="s">
        <v>18259</v>
      </c>
      <c r="H200" t="s">
        <v>18263</v>
      </c>
      <c r="I200" t="s">
        <v>8288</v>
      </c>
      <c r="J200" t="s">
        <v>8288</v>
      </c>
      <c r="K200" t="s">
        <v>8288</v>
      </c>
      <c r="M200" t="str" cm="1">
        <f t="array" ref="M200">LOOKUP(2,1/(C200:L200&lt;&gt;""),C200:L200)</f>
        <v>Vitamin A</v>
      </c>
      <c r="N200" t="s">
        <v>8288</v>
      </c>
      <c r="O200" t="s">
        <v>18264</v>
      </c>
      <c r="P200" t="s">
        <v>8288</v>
      </c>
      <c r="Q200" t="s">
        <v>8288</v>
      </c>
      <c r="R200" t="s">
        <v>18265</v>
      </c>
      <c r="S200" t="s">
        <v>8288</v>
      </c>
      <c r="T200" t="s">
        <v>8288</v>
      </c>
      <c r="U200" t="s">
        <v>8288</v>
      </c>
      <c r="V200" s="204" t="s">
        <v>8288</v>
      </c>
      <c r="W200" t="s">
        <v>8288</v>
      </c>
      <c r="X200" t="s">
        <v>5370</v>
      </c>
      <c r="Y200" t="s">
        <v>328</v>
      </c>
      <c r="Z200" t="s">
        <v>8288</v>
      </c>
      <c r="AA200" s="204" t="s">
        <v>8288</v>
      </c>
      <c r="AB200" s="204" t="s">
        <v>8288</v>
      </c>
      <c r="AC200"/>
      <c r="AD200"/>
      <c r="AE200"/>
      <c r="AF200"/>
      <c r="AG200" t="str">
        <f>IFERROR(IF(COUNTIF(C200:L200,"Feed Ingredient")&gt;0,INDEX(ani_diet!T:T,MATCH(M200,ani_diet!D:D,0)),""),"")</f>
        <v/>
      </c>
      <c r="AH200" s="60" t="b">
        <f>IF(IFERROR(IF(MATCH("Feed Ingredient", AOM[[#This Row],[L1]:[L10]],0)&gt;0, TRUE, FALSE), FALSE)=TRUE,IFERROR(VLOOKUP(M200, ani_diet!C:C, 1, FALSE), "No Match"),FALSE)</f>
        <v>0</v>
      </c>
      <c r="AL200" t="str">
        <f>IFERROR(IF(COUNTIF(C200:L200,"Feed Ingredient")&gt;0,INDEX(ani_diet!T:T,MATCH(M200,ani_diet!D:D,0)),""),"")</f>
        <v/>
      </c>
    </row>
    <row r="201" spans="1:38">
      <c r="A201" t="str">
        <f>_xlfn.TEXTJOIN("/",TRUE,AOM[[#This Row],[L1]:[L10]])</f>
        <v>Management/Livestock Management/Feed Characteristic/Feed Chemical Composition/Vitamins/Vitamin B1</v>
      </c>
      <c r="B201" t="s">
        <v>18266</v>
      </c>
      <c r="C201" t="s">
        <v>17896</v>
      </c>
      <c r="D201" t="s">
        <v>17898</v>
      </c>
      <c r="E201" t="s">
        <v>17908</v>
      </c>
      <c r="F201" t="s">
        <v>17912</v>
      </c>
      <c r="G201" t="s">
        <v>18259</v>
      </c>
      <c r="H201" t="s">
        <v>18267</v>
      </c>
      <c r="I201" t="s">
        <v>8288</v>
      </c>
      <c r="J201" t="s">
        <v>8288</v>
      </c>
      <c r="K201" t="s">
        <v>8288</v>
      </c>
      <c r="M201" t="str" cm="1">
        <f t="array" ref="M201">LOOKUP(2,1/(C201:L201&lt;&gt;""),C201:L201)</f>
        <v>Vitamin B1</v>
      </c>
      <c r="N201" t="s">
        <v>8288</v>
      </c>
      <c r="O201" t="s">
        <v>18268</v>
      </c>
      <c r="P201" t="s">
        <v>8288</v>
      </c>
      <c r="Q201" t="s">
        <v>8288</v>
      </c>
      <c r="R201" t="s">
        <v>18269</v>
      </c>
      <c r="S201" t="s">
        <v>8288</v>
      </c>
      <c r="T201" t="s">
        <v>8288</v>
      </c>
      <c r="U201" t="s">
        <v>8288</v>
      </c>
      <c r="V201" s="204" t="s">
        <v>8288</v>
      </c>
      <c r="W201" t="s">
        <v>8288</v>
      </c>
      <c r="X201" t="s">
        <v>5370</v>
      </c>
      <c r="Y201" t="s">
        <v>328</v>
      </c>
      <c r="Z201" t="s">
        <v>8288</v>
      </c>
      <c r="AA201" s="204" t="s">
        <v>8288</v>
      </c>
      <c r="AB201" s="204" t="s">
        <v>8288</v>
      </c>
      <c r="AC201"/>
      <c r="AD201"/>
      <c r="AE201"/>
      <c r="AF201"/>
      <c r="AG201" t="str">
        <f>IFERROR(IF(COUNTIF(C201:L201,"Feed Ingredient")&gt;0,INDEX(ani_diet!T:T,MATCH(M201,ani_diet!D:D,0)),""),"")</f>
        <v/>
      </c>
      <c r="AH201" s="60" t="b">
        <f>IF(IFERROR(IF(MATCH("Feed Ingredient", AOM[[#This Row],[L1]:[L10]],0)&gt;0, TRUE, FALSE), FALSE)=TRUE,IFERROR(VLOOKUP(M201, ani_diet!C:C, 1, FALSE), "No Match"),FALSE)</f>
        <v>0</v>
      </c>
      <c r="AL201" t="str">
        <f>IFERROR(IF(COUNTIF(C201:L201,"Feed Ingredient")&gt;0,INDEX(ani_diet!T:T,MATCH(M201,ani_diet!D:D,0)),""),"")</f>
        <v/>
      </c>
    </row>
    <row r="202" spans="1:38">
      <c r="A202" t="str">
        <f>_xlfn.TEXTJOIN("/",TRUE,AOM[[#This Row],[L1]:[L10]])</f>
        <v>Management/Livestock Management/Feed Characteristic/Feed Chemical Composition/Vitamins/Vitamin B12</v>
      </c>
      <c r="B202" t="s">
        <v>18270</v>
      </c>
      <c r="C202" t="s">
        <v>17896</v>
      </c>
      <c r="D202" t="s">
        <v>17898</v>
      </c>
      <c r="E202" t="s">
        <v>17908</v>
      </c>
      <c r="F202" t="s">
        <v>17912</v>
      </c>
      <c r="G202" t="s">
        <v>18259</v>
      </c>
      <c r="H202" t="s">
        <v>18271</v>
      </c>
      <c r="I202" t="s">
        <v>8288</v>
      </c>
      <c r="J202" t="s">
        <v>8288</v>
      </c>
      <c r="K202" t="s">
        <v>8288</v>
      </c>
      <c r="M202" t="str" cm="1">
        <f t="array" ref="M202">LOOKUP(2,1/(C202:L202&lt;&gt;""),C202:L202)</f>
        <v>Vitamin B12</v>
      </c>
      <c r="N202" t="s">
        <v>8288</v>
      </c>
      <c r="O202" t="s">
        <v>18272</v>
      </c>
      <c r="P202" t="s">
        <v>8288</v>
      </c>
      <c r="Q202" t="s">
        <v>8288</v>
      </c>
      <c r="R202" t="s">
        <v>18273</v>
      </c>
      <c r="S202" t="s">
        <v>8288</v>
      </c>
      <c r="T202" t="s">
        <v>8288</v>
      </c>
      <c r="U202" t="s">
        <v>8288</v>
      </c>
      <c r="V202" s="204" t="s">
        <v>8288</v>
      </c>
      <c r="W202" t="s">
        <v>8288</v>
      </c>
      <c r="X202" t="s">
        <v>5370</v>
      </c>
      <c r="Y202" t="s">
        <v>328</v>
      </c>
      <c r="Z202" t="s">
        <v>8288</v>
      </c>
      <c r="AA202" s="204" t="s">
        <v>8288</v>
      </c>
      <c r="AB202" s="204" t="s">
        <v>8288</v>
      </c>
      <c r="AC202"/>
      <c r="AD202"/>
      <c r="AE202"/>
      <c r="AF202"/>
      <c r="AG202" t="str">
        <f>IFERROR(IF(COUNTIF(C202:L202,"Feed Ingredient")&gt;0,INDEX(ani_diet!T:T,MATCH(M202,ani_diet!D:D,0)),""),"")</f>
        <v/>
      </c>
      <c r="AH202" s="60" t="b">
        <f>IF(IFERROR(IF(MATCH("Feed Ingredient", AOM[[#This Row],[L1]:[L10]],0)&gt;0, TRUE, FALSE), FALSE)=TRUE,IFERROR(VLOOKUP(M202, ani_diet!C:C, 1, FALSE), "No Match"),FALSE)</f>
        <v>0</v>
      </c>
      <c r="AL202" t="str">
        <f>IFERROR(IF(COUNTIF(C202:L202,"Feed Ingredient")&gt;0,INDEX(ani_diet!T:T,MATCH(M202,ani_diet!D:D,0)),""),"")</f>
        <v/>
      </c>
    </row>
    <row r="203" spans="1:38">
      <c r="A203" t="str">
        <f>_xlfn.TEXTJOIN("/",TRUE,AOM[[#This Row],[L1]:[L10]])</f>
        <v>Management/Livestock Management/Feed Characteristic/Feed Chemical Composition/Vitamins/Vitamin B2</v>
      </c>
      <c r="B203" t="s">
        <v>18274</v>
      </c>
      <c r="C203" t="s">
        <v>17896</v>
      </c>
      <c r="D203" t="s">
        <v>17898</v>
      </c>
      <c r="E203" t="s">
        <v>17908</v>
      </c>
      <c r="F203" t="s">
        <v>17912</v>
      </c>
      <c r="G203" t="s">
        <v>18259</v>
      </c>
      <c r="H203" t="s">
        <v>18275</v>
      </c>
      <c r="I203" t="s">
        <v>8288</v>
      </c>
      <c r="J203" t="s">
        <v>8288</v>
      </c>
      <c r="K203" t="s">
        <v>8288</v>
      </c>
      <c r="M203" t="str" cm="1">
        <f t="array" ref="M203">LOOKUP(2,1/(C203:L203&lt;&gt;""),C203:L203)</f>
        <v>Vitamin B2</v>
      </c>
      <c r="N203" t="s">
        <v>8288</v>
      </c>
      <c r="O203" t="s">
        <v>18276</v>
      </c>
      <c r="P203" t="s">
        <v>8288</v>
      </c>
      <c r="Q203" t="s">
        <v>8288</v>
      </c>
      <c r="R203" t="s">
        <v>18277</v>
      </c>
      <c r="S203" t="s">
        <v>8288</v>
      </c>
      <c r="T203" t="s">
        <v>8288</v>
      </c>
      <c r="U203" t="s">
        <v>8288</v>
      </c>
      <c r="V203" s="204" t="s">
        <v>8288</v>
      </c>
      <c r="W203" t="s">
        <v>8288</v>
      </c>
      <c r="X203" t="s">
        <v>5370</v>
      </c>
      <c r="Y203" t="s">
        <v>328</v>
      </c>
      <c r="Z203" t="s">
        <v>8288</v>
      </c>
      <c r="AA203" s="204" t="s">
        <v>8288</v>
      </c>
      <c r="AB203" s="204" t="s">
        <v>8288</v>
      </c>
      <c r="AC203"/>
      <c r="AD203"/>
      <c r="AE203"/>
      <c r="AF203"/>
      <c r="AG203" t="str">
        <f>IFERROR(IF(COUNTIF(C203:L203,"Feed Ingredient")&gt;0,INDEX(ani_diet!T:T,MATCH(M203,ani_diet!D:D,0)),""),"")</f>
        <v/>
      </c>
      <c r="AH203" s="60" t="b">
        <f>IF(IFERROR(IF(MATCH("Feed Ingredient", AOM[[#This Row],[L1]:[L10]],0)&gt;0, TRUE, FALSE), FALSE)=TRUE,IFERROR(VLOOKUP(M203, ani_diet!C:C, 1, FALSE), "No Match"),FALSE)</f>
        <v>0</v>
      </c>
      <c r="AL203" t="str">
        <f>IFERROR(IF(COUNTIF(C203:L203,"Feed Ingredient")&gt;0,INDEX(ani_diet!T:T,MATCH(M203,ani_diet!D:D,0)),""),"")</f>
        <v/>
      </c>
    </row>
    <row r="204" spans="1:38">
      <c r="A204" t="str">
        <f>_xlfn.TEXTJOIN("/",TRUE,AOM[[#This Row],[L1]:[L10]])</f>
        <v>Management/Livestock Management/Feed Characteristic/Feed Chemical Composition/Vitamins/Vitamin B3</v>
      </c>
      <c r="B204" t="s">
        <v>18278</v>
      </c>
      <c r="C204" t="s">
        <v>17896</v>
      </c>
      <c r="D204" t="s">
        <v>17898</v>
      </c>
      <c r="E204" t="s">
        <v>17908</v>
      </c>
      <c r="F204" t="s">
        <v>17912</v>
      </c>
      <c r="G204" t="s">
        <v>18259</v>
      </c>
      <c r="H204" t="s">
        <v>9121</v>
      </c>
      <c r="M204" t="str" cm="1">
        <f t="array" ref="M204">LOOKUP(2,1/(C204:L204&lt;&gt;""),C204:L204)</f>
        <v>Vitamin B3</v>
      </c>
      <c r="V204" s="204"/>
      <c r="AA204" s="204"/>
      <c r="AB204" s="204"/>
      <c r="AC204"/>
      <c r="AD204"/>
      <c r="AE204"/>
      <c r="AF204"/>
      <c r="AG204" t="str">
        <f>IFERROR(IF(COUNTIF(C204:L204,"Feed Ingredient")&gt;0,INDEX(ani_diet!T:T,MATCH(M204,ani_diet!D:D,0)),""),"")</f>
        <v/>
      </c>
      <c r="AH204" s="60" t="b">
        <f>IF(IFERROR(IF(MATCH("Feed Ingredient", AOM[[#This Row],[L1]:[L10]],0)&gt;0, TRUE, FALSE), FALSE)=TRUE,IFERROR(VLOOKUP(M204, ani_diet!C:C, 1, FALSE), "No Match"),FALSE)</f>
        <v>0</v>
      </c>
      <c r="AL204" t="str">
        <f>IFERROR(IF(COUNTIF(C204:L204,"Feed Ingredient")&gt;0,INDEX(ani_diet!T:T,MATCH(M204,ani_diet!D:D,0)),""),"")</f>
        <v/>
      </c>
    </row>
    <row r="205" spans="1:38">
      <c r="A205" t="str">
        <f>_xlfn.TEXTJOIN("/",TRUE,AOM[[#This Row],[L1]:[L10]])</f>
        <v>Management/Livestock Management/Feed Characteristic/Feed Chemical Composition/Vitamins/Vitamin B6</v>
      </c>
      <c r="B205" t="s">
        <v>18279</v>
      </c>
      <c r="C205" t="s">
        <v>17896</v>
      </c>
      <c r="D205" t="s">
        <v>17898</v>
      </c>
      <c r="E205" t="s">
        <v>17908</v>
      </c>
      <c r="F205" t="s">
        <v>17912</v>
      </c>
      <c r="G205" t="s">
        <v>18259</v>
      </c>
      <c r="H205" t="s">
        <v>18280</v>
      </c>
      <c r="I205" t="s">
        <v>8288</v>
      </c>
      <c r="J205" t="s">
        <v>8288</v>
      </c>
      <c r="K205" t="s">
        <v>8288</v>
      </c>
      <c r="M205" t="str" cm="1">
        <f t="array" ref="M205">LOOKUP(2,1/(C205:L205&lt;&gt;""),C205:L205)</f>
        <v>Vitamin B6</v>
      </c>
      <c r="N205" t="s">
        <v>8288</v>
      </c>
      <c r="O205" t="s">
        <v>18281</v>
      </c>
      <c r="P205" t="s">
        <v>8288</v>
      </c>
      <c r="Q205" t="s">
        <v>8288</v>
      </c>
      <c r="R205" t="s">
        <v>18282</v>
      </c>
      <c r="S205" t="s">
        <v>8288</v>
      </c>
      <c r="T205" t="s">
        <v>8288</v>
      </c>
      <c r="U205" t="s">
        <v>8288</v>
      </c>
      <c r="V205" s="204" t="s">
        <v>8288</v>
      </c>
      <c r="W205" t="s">
        <v>8288</v>
      </c>
      <c r="X205" t="s">
        <v>5370</v>
      </c>
      <c r="Y205" t="s">
        <v>328</v>
      </c>
      <c r="Z205" t="s">
        <v>8288</v>
      </c>
      <c r="AA205" s="204" t="s">
        <v>8288</v>
      </c>
      <c r="AB205" s="204" t="s">
        <v>8288</v>
      </c>
      <c r="AC205"/>
      <c r="AD205"/>
      <c r="AE205"/>
      <c r="AF205"/>
      <c r="AG205" t="str">
        <f>IFERROR(IF(COUNTIF(C205:L205,"Feed Ingredient")&gt;0,INDEX(ani_diet!T:T,MATCH(M205,ani_diet!D:D,0)),""),"")</f>
        <v/>
      </c>
      <c r="AH205" s="60" t="b">
        <f>IF(IFERROR(IF(MATCH("Feed Ingredient", AOM[[#This Row],[L1]:[L10]],0)&gt;0, TRUE, FALSE), FALSE)=TRUE,IFERROR(VLOOKUP(M205, ani_diet!C:C, 1, FALSE), "No Match"),FALSE)</f>
        <v>0</v>
      </c>
      <c r="AL205" t="str">
        <f>IFERROR(IF(COUNTIF(C205:L205,"Feed Ingredient")&gt;0,INDEX(ani_diet!T:T,MATCH(M205,ani_diet!D:D,0)),""),"")</f>
        <v/>
      </c>
    </row>
    <row r="206" spans="1:38">
      <c r="A206" t="str">
        <f>_xlfn.TEXTJOIN("/",TRUE,AOM[[#This Row],[L1]:[L10]])</f>
        <v>Management/Livestock Management/Feed Characteristic/Feed Chemical Composition/Vitamins/Vitamin B8</v>
      </c>
      <c r="B206" t="s">
        <v>18283</v>
      </c>
      <c r="C206" t="s">
        <v>17896</v>
      </c>
      <c r="D206" t="s">
        <v>17898</v>
      </c>
      <c r="E206" t="s">
        <v>17908</v>
      </c>
      <c r="F206" t="s">
        <v>17912</v>
      </c>
      <c r="G206" t="s">
        <v>18259</v>
      </c>
      <c r="H206" t="s">
        <v>18284</v>
      </c>
      <c r="I206" t="s">
        <v>8288</v>
      </c>
      <c r="J206" t="s">
        <v>8288</v>
      </c>
      <c r="K206" t="s">
        <v>8288</v>
      </c>
      <c r="M206" t="str" cm="1">
        <f t="array" ref="M206">LOOKUP(2,1/(C206:L206&lt;&gt;""),C206:L206)</f>
        <v>Vitamin B8</v>
      </c>
      <c r="N206" t="s">
        <v>8288</v>
      </c>
      <c r="O206" t="s">
        <v>18285</v>
      </c>
      <c r="P206" t="s">
        <v>8288</v>
      </c>
      <c r="Q206" t="s">
        <v>8288</v>
      </c>
      <c r="R206" t="s">
        <v>18286</v>
      </c>
      <c r="S206" t="s">
        <v>8288</v>
      </c>
      <c r="T206" t="s">
        <v>8288</v>
      </c>
      <c r="U206" t="s">
        <v>8288</v>
      </c>
      <c r="V206" s="204" t="s">
        <v>8288</v>
      </c>
      <c r="W206" t="s">
        <v>8288</v>
      </c>
      <c r="X206" t="s">
        <v>5370</v>
      </c>
      <c r="Y206" t="s">
        <v>328</v>
      </c>
      <c r="Z206" t="s">
        <v>8288</v>
      </c>
      <c r="AA206" s="204" t="s">
        <v>8288</v>
      </c>
      <c r="AB206" s="204" t="s">
        <v>8288</v>
      </c>
      <c r="AC206"/>
      <c r="AD206"/>
      <c r="AE206"/>
      <c r="AF206"/>
      <c r="AG206" t="str">
        <f>IFERROR(IF(COUNTIF(C206:L206,"Feed Ingredient")&gt;0,INDEX(ani_diet!T:T,MATCH(M206,ani_diet!D:D,0)),""),"")</f>
        <v/>
      </c>
      <c r="AH206" s="60" t="b">
        <f>IF(IFERROR(IF(MATCH("Feed Ingredient", AOM[[#This Row],[L1]:[L10]],0)&gt;0, TRUE, FALSE), FALSE)=TRUE,IFERROR(VLOOKUP(M206, ani_diet!C:C, 1, FALSE), "No Match"),FALSE)</f>
        <v>0</v>
      </c>
      <c r="AL206" t="str">
        <f>IFERROR(IF(COUNTIF(C206:L206,"Feed Ingredient")&gt;0,INDEX(ani_diet!T:T,MATCH(M206,ani_diet!D:D,0)),""),"")</f>
        <v/>
      </c>
    </row>
    <row r="207" spans="1:38">
      <c r="A207" t="str">
        <f>_xlfn.TEXTJOIN("/",TRUE,AOM[[#This Row],[L1]:[L10]])</f>
        <v>Management/Livestock Management/Feed Characteristic/Feed Chemical Composition/Vitamins/Vitamin B9</v>
      </c>
      <c r="B207" t="s">
        <v>18287</v>
      </c>
      <c r="C207" t="s">
        <v>17896</v>
      </c>
      <c r="D207" t="s">
        <v>17898</v>
      </c>
      <c r="E207" t="s">
        <v>17908</v>
      </c>
      <c r="F207" t="s">
        <v>17912</v>
      </c>
      <c r="G207" t="s">
        <v>18259</v>
      </c>
      <c r="H207" t="s">
        <v>18288</v>
      </c>
      <c r="I207" t="s">
        <v>8288</v>
      </c>
      <c r="J207" t="s">
        <v>8288</v>
      </c>
      <c r="K207" t="s">
        <v>8288</v>
      </c>
      <c r="M207" t="str" cm="1">
        <f t="array" ref="M207">LOOKUP(2,1/(C207:L207&lt;&gt;""),C207:L207)</f>
        <v>Vitamin B9</v>
      </c>
      <c r="N207" t="s">
        <v>8288</v>
      </c>
      <c r="O207" t="s">
        <v>18289</v>
      </c>
      <c r="P207" t="s">
        <v>8288</v>
      </c>
      <c r="Q207" t="s">
        <v>8288</v>
      </c>
      <c r="R207" t="s">
        <v>18290</v>
      </c>
      <c r="S207" t="s">
        <v>8288</v>
      </c>
      <c r="T207" t="s">
        <v>8288</v>
      </c>
      <c r="U207" t="s">
        <v>8288</v>
      </c>
      <c r="V207" s="204" t="s">
        <v>8288</v>
      </c>
      <c r="W207" t="s">
        <v>8288</v>
      </c>
      <c r="X207" t="s">
        <v>5370</v>
      </c>
      <c r="Y207" t="s">
        <v>328</v>
      </c>
      <c r="Z207" t="s">
        <v>8288</v>
      </c>
      <c r="AA207" s="204" t="s">
        <v>8288</v>
      </c>
      <c r="AB207" s="204" t="s">
        <v>8288</v>
      </c>
      <c r="AC207"/>
      <c r="AD207"/>
      <c r="AE207"/>
      <c r="AF207"/>
      <c r="AG207" t="str">
        <f>IFERROR(IF(COUNTIF(C207:L207,"Feed Ingredient")&gt;0,INDEX(ani_diet!T:T,MATCH(M207,ani_diet!D:D,0)),""),"")</f>
        <v/>
      </c>
      <c r="AH207" s="60" t="b">
        <f>IF(IFERROR(IF(MATCH("Feed Ingredient", AOM[[#This Row],[L1]:[L10]],0)&gt;0, TRUE, FALSE), FALSE)=TRUE,IFERROR(VLOOKUP(M207, ani_diet!C:C, 1, FALSE), "No Match"),FALSE)</f>
        <v>0</v>
      </c>
      <c r="AL207" t="str">
        <f>IFERROR(IF(COUNTIF(C207:L207,"Feed Ingredient")&gt;0,INDEX(ani_diet!T:T,MATCH(M207,ani_diet!D:D,0)),""),"")</f>
        <v/>
      </c>
    </row>
    <row r="208" spans="1:38">
      <c r="A208" t="str">
        <f>_xlfn.TEXTJOIN("/",TRUE,AOM[[#This Row],[L1]:[L10]])</f>
        <v>Management/Livestock Management/Feed Characteristic/Feed Chemical Composition/Vitamins/Vitamin C</v>
      </c>
      <c r="B208" t="s">
        <v>18291</v>
      </c>
      <c r="C208" t="s">
        <v>17896</v>
      </c>
      <c r="D208" t="s">
        <v>17898</v>
      </c>
      <c r="E208" t="s">
        <v>17908</v>
      </c>
      <c r="F208" t="s">
        <v>17912</v>
      </c>
      <c r="G208" t="s">
        <v>18259</v>
      </c>
      <c r="H208" t="s">
        <v>18292</v>
      </c>
      <c r="I208" t="s">
        <v>8288</v>
      </c>
      <c r="J208" t="s">
        <v>8288</v>
      </c>
      <c r="K208" t="s">
        <v>8288</v>
      </c>
      <c r="M208" t="str" cm="1">
        <f t="array" ref="M208">LOOKUP(2,1/(C208:L208&lt;&gt;""),C208:L208)</f>
        <v>Vitamin C</v>
      </c>
      <c r="N208" t="s">
        <v>8288</v>
      </c>
      <c r="O208" t="s">
        <v>18293</v>
      </c>
      <c r="P208" t="s">
        <v>8288</v>
      </c>
      <c r="Q208" t="s">
        <v>8288</v>
      </c>
      <c r="R208" t="s">
        <v>18294</v>
      </c>
      <c r="S208" t="s">
        <v>8288</v>
      </c>
      <c r="T208" t="s">
        <v>8288</v>
      </c>
      <c r="U208" t="s">
        <v>8288</v>
      </c>
      <c r="V208" s="204" t="s">
        <v>8288</v>
      </c>
      <c r="W208" t="s">
        <v>8288</v>
      </c>
      <c r="X208" t="s">
        <v>5370</v>
      </c>
      <c r="Y208" t="s">
        <v>328</v>
      </c>
      <c r="Z208" t="s">
        <v>8288</v>
      </c>
      <c r="AA208" s="204" t="s">
        <v>8288</v>
      </c>
      <c r="AB208" s="204" t="s">
        <v>8288</v>
      </c>
      <c r="AC208"/>
      <c r="AD208"/>
      <c r="AE208"/>
      <c r="AF208"/>
      <c r="AG208" t="str">
        <f>IFERROR(IF(COUNTIF(C208:L208,"Feed Ingredient")&gt;0,INDEX(ani_diet!T:T,MATCH(M208,ani_diet!D:D,0)),""),"")</f>
        <v/>
      </c>
      <c r="AH208" s="60" t="b">
        <f>IF(IFERROR(IF(MATCH("Feed Ingredient", AOM[[#This Row],[L1]:[L10]],0)&gt;0, TRUE, FALSE), FALSE)=TRUE,IFERROR(VLOOKUP(M208, ani_diet!C:C, 1, FALSE), "No Match"),FALSE)</f>
        <v>0</v>
      </c>
      <c r="AL208" t="str">
        <f>IFERROR(IF(COUNTIF(C208:L208,"Feed Ingredient")&gt;0,INDEX(ani_diet!T:T,MATCH(M208,ani_diet!D:D,0)),""),"")</f>
        <v/>
      </c>
    </row>
    <row r="209" spans="1:38">
      <c r="A209" t="str">
        <f>_xlfn.TEXTJOIN("/",TRUE,AOM[[#This Row],[L1]:[L10]])</f>
        <v>Management/Livestock Management/Feed Characteristic/Feed Chemical Composition/Vitamins/Vitamin D</v>
      </c>
      <c r="B209" t="s">
        <v>18295</v>
      </c>
      <c r="C209" t="s">
        <v>17896</v>
      </c>
      <c r="D209" t="s">
        <v>17898</v>
      </c>
      <c r="E209" t="s">
        <v>17908</v>
      </c>
      <c r="F209" t="s">
        <v>17912</v>
      </c>
      <c r="G209" t="s">
        <v>18259</v>
      </c>
      <c r="H209" t="s">
        <v>18296</v>
      </c>
      <c r="I209" t="s">
        <v>8288</v>
      </c>
      <c r="J209" t="s">
        <v>8288</v>
      </c>
      <c r="K209" t="s">
        <v>8288</v>
      </c>
      <c r="M209" t="str" cm="1">
        <f t="array" ref="M209">LOOKUP(2,1/(C209:L209&lt;&gt;""),C209:L209)</f>
        <v>Vitamin D</v>
      </c>
      <c r="N209" t="s">
        <v>8288</v>
      </c>
      <c r="O209" t="s">
        <v>18297</v>
      </c>
      <c r="P209" t="s">
        <v>8288</v>
      </c>
      <c r="Q209" t="s">
        <v>8288</v>
      </c>
      <c r="R209" t="s">
        <v>18298</v>
      </c>
      <c r="S209" t="s">
        <v>8288</v>
      </c>
      <c r="T209" t="s">
        <v>8288</v>
      </c>
      <c r="U209" t="s">
        <v>8288</v>
      </c>
      <c r="V209" s="204" t="s">
        <v>8288</v>
      </c>
      <c r="W209" t="s">
        <v>8288</v>
      </c>
      <c r="X209" t="s">
        <v>5370</v>
      </c>
      <c r="Y209" t="s">
        <v>328</v>
      </c>
      <c r="Z209" t="s">
        <v>8288</v>
      </c>
      <c r="AA209" s="204" t="s">
        <v>8288</v>
      </c>
      <c r="AB209" s="204" t="s">
        <v>8288</v>
      </c>
      <c r="AC209"/>
      <c r="AD209"/>
      <c r="AE209"/>
      <c r="AF209"/>
      <c r="AG209" t="str">
        <f>IFERROR(IF(COUNTIF(C209:L209,"Feed Ingredient")&gt;0,INDEX(ani_diet!T:T,MATCH(M209,ani_diet!D:D,0)),""),"")</f>
        <v/>
      </c>
      <c r="AH209" s="60" t="b">
        <f>IF(IFERROR(IF(MATCH("Feed Ingredient", AOM[[#This Row],[L1]:[L10]],0)&gt;0, TRUE, FALSE), FALSE)=TRUE,IFERROR(VLOOKUP(M209, ani_diet!C:C, 1, FALSE), "No Match"),FALSE)</f>
        <v>0</v>
      </c>
      <c r="AL209" t="str">
        <f>IFERROR(IF(COUNTIF(C209:L209,"Feed Ingredient")&gt;0,INDEX(ani_diet!T:T,MATCH(M209,ani_diet!D:D,0)),""),"")</f>
        <v/>
      </c>
    </row>
    <row r="210" spans="1:38">
      <c r="A210" t="str">
        <f>_xlfn.TEXTJOIN("/",TRUE,AOM[[#This Row],[L1]:[L10]])</f>
        <v>Management/Livestock Management/Feed Characteristic/Feed Chemical Composition/Vitamins/Vitamin E</v>
      </c>
      <c r="B210" t="s">
        <v>18299</v>
      </c>
      <c r="C210" t="s">
        <v>17896</v>
      </c>
      <c r="D210" t="s">
        <v>17898</v>
      </c>
      <c r="E210" t="s">
        <v>17908</v>
      </c>
      <c r="F210" t="s">
        <v>17912</v>
      </c>
      <c r="G210" t="s">
        <v>18259</v>
      </c>
      <c r="H210" t="s">
        <v>18300</v>
      </c>
      <c r="I210" t="s">
        <v>8288</v>
      </c>
      <c r="J210" t="s">
        <v>8288</v>
      </c>
      <c r="K210" t="s">
        <v>8288</v>
      </c>
      <c r="M210" t="str" cm="1">
        <f t="array" ref="M210">LOOKUP(2,1/(C210:L210&lt;&gt;""),C210:L210)</f>
        <v>Vitamin E</v>
      </c>
      <c r="N210" t="s">
        <v>8288</v>
      </c>
      <c r="O210" t="s">
        <v>18301</v>
      </c>
      <c r="P210" t="s">
        <v>8288</v>
      </c>
      <c r="Q210" t="s">
        <v>8288</v>
      </c>
      <c r="R210" t="s">
        <v>18302</v>
      </c>
      <c r="S210" t="s">
        <v>8288</v>
      </c>
      <c r="T210" t="s">
        <v>8288</v>
      </c>
      <c r="U210" t="s">
        <v>8288</v>
      </c>
      <c r="V210" s="204" t="s">
        <v>8288</v>
      </c>
      <c r="W210" t="s">
        <v>8288</v>
      </c>
      <c r="X210" t="s">
        <v>5370</v>
      </c>
      <c r="Y210" t="s">
        <v>328</v>
      </c>
      <c r="Z210" t="s">
        <v>8288</v>
      </c>
      <c r="AA210" s="204" t="s">
        <v>8288</v>
      </c>
      <c r="AB210" s="204" t="s">
        <v>8288</v>
      </c>
      <c r="AC210"/>
      <c r="AD210"/>
      <c r="AE210"/>
      <c r="AF210"/>
      <c r="AG210" t="str">
        <f>IFERROR(IF(COUNTIF(C210:L210,"Feed Ingredient")&gt;0,INDEX(ani_diet!T:T,MATCH(M210,ani_diet!D:D,0)),""),"")</f>
        <v/>
      </c>
      <c r="AH210" s="60" t="b">
        <f>IF(IFERROR(IF(MATCH("Feed Ingredient", AOM[[#This Row],[L1]:[L10]],0)&gt;0, TRUE, FALSE), FALSE)=TRUE,IFERROR(VLOOKUP(M210, ani_diet!C:C, 1, FALSE), "No Match"),FALSE)</f>
        <v>0</v>
      </c>
      <c r="AL210" t="str">
        <f>IFERROR(IF(COUNTIF(C210:L210,"Feed Ingredient")&gt;0,INDEX(ani_diet!T:T,MATCH(M210,ani_diet!D:D,0)),""),"")</f>
        <v/>
      </c>
    </row>
    <row r="211" spans="1:38">
      <c r="A211" t="str">
        <f>_xlfn.TEXTJOIN("/",TRUE,AOM[[#This Row],[L1]:[L10]])</f>
        <v>Management/Livestock Management/Feed Characteristic/Feed Chemical Composition/Vitamins/Vitamin PP</v>
      </c>
      <c r="B211" t="s">
        <v>18303</v>
      </c>
      <c r="C211" t="s">
        <v>17896</v>
      </c>
      <c r="D211" t="s">
        <v>17898</v>
      </c>
      <c r="E211" t="s">
        <v>17908</v>
      </c>
      <c r="F211" t="s">
        <v>17912</v>
      </c>
      <c r="G211" t="s">
        <v>18259</v>
      </c>
      <c r="H211" t="s">
        <v>18304</v>
      </c>
      <c r="I211" t="s">
        <v>8288</v>
      </c>
      <c r="J211" t="s">
        <v>8288</v>
      </c>
      <c r="K211" t="s">
        <v>8288</v>
      </c>
      <c r="M211" t="str" cm="1">
        <f t="array" ref="M211">LOOKUP(2,1/(C211:L211&lt;&gt;""),C211:L211)</f>
        <v>Vitamin PP</v>
      </c>
      <c r="N211" t="s">
        <v>8288</v>
      </c>
      <c r="O211" t="s">
        <v>18305</v>
      </c>
      <c r="P211" t="s">
        <v>8288</v>
      </c>
      <c r="Q211" t="s">
        <v>8288</v>
      </c>
      <c r="R211" t="s">
        <v>18306</v>
      </c>
      <c r="S211" t="s">
        <v>8288</v>
      </c>
      <c r="T211" t="s">
        <v>8288</v>
      </c>
      <c r="U211" t="s">
        <v>8288</v>
      </c>
      <c r="V211" s="204" t="s">
        <v>8288</v>
      </c>
      <c r="W211" t="s">
        <v>8288</v>
      </c>
      <c r="X211" t="s">
        <v>5370</v>
      </c>
      <c r="Y211" t="s">
        <v>328</v>
      </c>
      <c r="Z211" t="s">
        <v>8288</v>
      </c>
      <c r="AA211" s="204" t="s">
        <v>8288</v>
      </c>
      <c r="AB211" s="204" t="s">
        <v>8288</v>
      </c>
      <c r="AC211"/>
      <c r="AD211"/>
      <c r="AE211"/>
      <c r="AF211"/>
      <c r="AG211" t="str">
        <f>IFERROR(IF(COUNTIF(C211:L211,"Feed Ingredient")&gt;0,INDEX(ani_diet!T:T,MATCH(M211,ani_diet!D:D,0)),""),"")</f>
        <v/>
      </c>
      <c r="AH211" s="60" t="b">
        <f>IF(IFERROR(IF(MATCH("Feed Ingredient", AOM[[#This Row],[L1]:[L10]],0)&gt;0, TRUE, FALSE), FALSE)=TRUE,IFERROR(VLOOKUP(M211, ani_diet!C:C, 1, FALSE), "No Match"),FALSE)</f>
        <v>0</v>
      </c>
      <c r="AL211" t="str">
        <f>IFERROR(IF(COUNTIF(C211:L211,"Feed Ingredient")&gt;0,INDEX(ani_diet!T:T,MATCH(M211,ani_diet!D:D,0)),""),"")</f>
        <v/>
      </c>
    </row>
    <row r="212" spans="1:38">
      <c r="A212" t="str">
        <f>_xlfn.TEXTJOIN("/",TRUE,AOM[[#This Row],[L1]:[L10]])</f>
        <v>Management/Livestock Management/Feed Characteristic/Feed Composition/Feed Ingredient/Animal</v>
      </c>
      <c r="B212" s="207" t="s">
        <v>18307</v>
      </c>
      <c r="C212" s="207" t="s">
        <v>17896</v>
      </c>
      <c r="D212" s="207" t="s">
        <v>17898</v>
      </c>
      <c r="E212" s="207" t="s">
        <v>17908</v>
      </c>
      <c r="F212" s="207" t="s">
        <v>18308</v>
      </c>
      <c r="G212" s="207" t="s">
        <v>18309</v>
      </c>
      <c r="H212" s="207" t="s">
        <v>3379</v>
      </c>
      <c r="I212" s="208" t="s">
        <v>8288</v>
      </c>
      <c r="J212" s="208" t="s">
        <v>8288</v>
      </c>
      <c r="K212" s="207" t="s">
        <v>8288</v>
      </c>
      <c r="L212" s="207"/>
      <c r="M212" t="str" cm="1">
        <f t="array" ref="M212">LOOKUP(2,1/(C212:L212&lt;&gt;""),C212:L212)</f>
        <v>Animal</v>
      </c>
      <c r="N212" s="207" t="s">
        <v>18310</v>
      </c>
      <c r="O212" s="207" t="s">
        <v>8288</v>
      </c>
      <c r="P212" s="207" t="s">
        <v>8288</v>
      </c>
      <c r="Q212" s="207" t="s">
        <v>8288</v>
      </c>
      <c r="R212" s="207" t="s">
        <v>8288</v>
      </c>
      <c r="S212" s="207" t="s">
        <v>8288</v>
      </c>
      <c r="T212" s="207" t="s">
        <v>8288</v>
      </c>
      <c r="U212" s="207"/>
      <c r="V212" s="209"/>
      <c r="W212" s="207" t="s">
        <v>8288</v>
      </c>
      <c r="X212" s="207" t="s">
        <v>8288</v>
      </c>
      <c r="Y212" s="207" t="s">
        <v>8288</v>
      </c>
      <c r="Z212" s="207" t="s">
        <v>8288</v>
      </c>
      <c r="AA212" s="209" t="s">
        <v>8288</v>
      </c>
      <c r="AB212" s="209" t="s">
        <v>8288</v>
      </c>
      <c r="AC212" s="210" t="s">
        <v>4169</v>
      </c>
      <c r="AD212" s="210" t="s">
        <v>4169</v>
      </c>
      <c r="AE212" s="210"/>
      <c r="AF212" s="210"/>
      <c r="AG212" t="str">
        <f>IFERROR(IF(COUNTIF(C212:L212,"Feed Ingredient")&gt;0,INDEX(ani_diet!T:T,MATCH(M212,ani_diet!D:D,0)),""),"")</f>
        <v/>
      </c>
      <c r="AH212" s="60" t="str">
        <f>IF(IFERROR(IF(MATCH("Feed Ingredient", AOM[[#This Row],[L1]:[L10]],0)&gt;0, TRUE, FALSE), FALSE)=TRUE,IFERROR(VLOOKUP(M212, ani_diet!C:C, 1, FALSE), "No Match"),FALSE)</f>
        <v>No Match</v>
      </c>
      <c r="AI212" t="s">
        <v>4169</v>
      </c>
      <c r="AL212" t="str">
        <f>IFERROR(IF(COUNTIF(C212:L212,"Feed Ingredient")&gt;0,INDEX(ani_diet!T:T,MATCH(M212,ani_diet!D:D,0)),""),"")</f>
        <v/>
      </c>
    </row>
    <row r="213" spans="1:38">
      <c r="A213" t="str">
        <f>_xlfn.TEXTJOIN("/",TRUE,AOM[[#This Row],[L1]:[L10]])</f>
        <v>Management/Livestock Management/Feed Characteristic/Feed Composition/Feed Ingredient/Animal/Blood</v>
      </c>
      <c r="B213" s="207" t="s">
        <v>18311</v>
      </c>
      <c r="C213" s="207" t="s">
        <v>17896</v>
      </c>
      <c r="D213" s="207" t="s">
        <v>17898</v>
      </c>
      <c r="E213" s="207" t="s">
        <v>17908</v>
      </c>
      <c r="F213" s="207" t="s">
        <v>18308</v>
      </c>
      <c r="G213" s="207" t="s">
        <v>18309</v>
      </c>
      <c r="H213" s="207" t="s">
        <v>3379</v>
      </c>
      <c r="I213" s="207" t="s">
        <v>18312</v>
      </c>
      <c r="J213" s="207" t="s">
        <v>8288</v>
      </c>
      <c r="K213" s="207" t="s">
        <v>8288</v>
      </c>
      <c r="L213" s="207"/>
      <c r="M213" t="str" cm="1">
        <f t="array" ref="M213">LOOKUP(2,1/(C213:L213&lt;&gt;""),C213:L213)</f>
        <v>Blood</v>
      </c>
      <c r="N213" s="207"/>
      <c r="O213" s="207" t="s">
        <v>8288</v>
      </c>
      <c r="P213" s="207" t="s">
        <v>8288</v>
      </c>
      <c r="Q213" s="207" t="s">
        <v>8288</v>
      </c>
      <c r="R213" s="207" t="s">
        <v>8288</v>
      </c>
      <c r="S213" s="207" t="s">
        <v>8288</v>
      </c>
      <c r="T213" s="207" t="s">
        <v>8288</v>
      </c>
      <c r="U213" s="207"/>
      <c r="V213" s="209"/>
      <c r="W213" s="207" t="s">
        <v>8288</v>
      </c>
      <c r="X213" s="207" t="s">
        <v>8288</v>
      </c>
      <c r="Y213" s="207" t="s">
        <v>8288</v>
      </c>
      <c r="Z213" s="207" t="s">
        <v>8288</v>
      </c>
      <c r="AA213" s="209" t="s">
        <v>8288</v>
      </c>
      <c r="AB213" s="211" t="s">
        <v>18313</v>
      </c>
      <c r="AC213" s="210">
        <v>39110</v>
      </c>
      <c r="AD213" s="210" t="s">
        <v>4169</v>
      </c>
      <c r="AE213" s="210" t="s">
        <v>18314</v>
      </c>
      <c r="AF213" s="210"/>
      <c r="AG213" t="str">
        <f>IFERROR(IF(COUNTIF(C213:L213,"Feed Ingredient")&gt;0,INDEX(ani_diet!T:T,MATCH(M213,ani_diet!D:D,0)),""),"")</f>
        <v/>
      </c>
      <c r="AH213" s="60" t="str">
        <f>IF(IFERROR(IF(MATCH("Feed Ingredient", AOM[[#This Row],[L1]:[L10]],0)&gt;0, TRUE, FALSE), FALSE)=TRUE,IFERROR(VLOOKUP(M213, ani_diet!C:C, 1, FALSE), "No Match"),FALSE)</f>
        <v>Blood</v>
      </c>
      <c r="AI213" t="s">
        <v>4169</v>
      </c>
      <c r="AL213" t="str">
        <f>IFERROR(IF(COUNTIF(C213:L213,"Feed Ingredient")&gt;0,INDEX(ani_diet!T:T,MATCH(M213,ani_diet!D:D,0)),""),"")</f>
        <v/>
      </c>
    </row>
    <row r="214" spans="1:38">
      <c r="A214" t="str">
        <f>_xlfn.TEXTJOIN("/",TRUE,AOM[[#This Row],[L1]:[L10]])</f>
        <v>Management/Livestock Management/Feed Characteristic/Feed Composition/Feed Ingredient/Animal/Blood/Blood Dried Ground Heated</v>
      </c>
      <c r="B214" s="207" t="s">
        <v>18315</v>
      </c>
      <c r="C214" s="207" t="s">
        <v>17896</v>
      </c>
      <c r="D214" s="207" t="s">
        <v>17898</v>
      </c>
      <c r="E214" s="207" t="s">
        <v>17908</v>
      </c>
      <c r="F214" s="207" t="s">
        <v>18308</v>
      </c>
      <c r="G214" s="207" t="s">
        <v>18309</v>
      </c>
      <c r="H214" s="207" t="s">
        <v>3379</v>
      </c>
      <c r="I214" s="207" t="s">
        <v>18312</v>
      </c>
      <c r="J214" s="207" t="s">
        <v>18316</v>
      </c>
      <c r="K214" s="207" t="s">
        <v>8288</v>
      </c>
      <c r="L214" s="207"/>
      <c r="M214" t="str" cm="1">
        <f t="array" ref="M214">LOOKUP(2,1/(C214:L214&lt;&gt;""),C214:L214)</f>
        <v>Blood Dried Ground Heated</v>
      </c>
      <c r="N214" s="207" t="s">
        <v>18317</v>
      </c>
      <c r="O214" s="207" t="s">
        <v>8288</v>
      </c>
      <c r="P214" s="207" t="s">
        <v>8288</v>
      </c>
      <c r="Q214" s="207" t="s">
        <v>8288</v>
      </c>
      <c r="R214" s="207" t="s">
        <v>8288</v>
      </c>
      <c r="S214" s="207" t="s">
        <v>8288</v>
      </c>
      <c r="T214" s="207" t="s">
        <v>8288</v>
      </c>
      <c r="U214" s="207"/>
      <c r="V214" s="209"/>
      <c r="W214" s="207" t="s">
        <v>8288</v>
      </c>
      <c r="X214" s="207" t="s">
        <v>8288</v>
      </c>
      <c r="Y214" s="207" t="s">
        <v>8288</v>
      </c>
      <c r="Z214" s="207" t="s">
        <v>8288</v>
      </c>
      <c r="AA214" s="209" t="s">
        <v>8288</v>
      </c>
      <c r="AB214" s="204" t="s">
        <v>4169</v>
      </c>
      <c r="AC214" s="210">
        <v>39110</v>
      </c>
      <c r="AD214" s="210" t="s">
        <v>4169</v>
      </c>
      <c r="AE214" s="210" t="s">
        <v>18314</v>
      </c>
      <c r="AF214" s="210"/>
      <c r="AG214" t="str">
        <f>IFERROR(IF(COUNTIF(C214:L214,"Feed Ingredient")&gt;0,INDEX(ani_diet!T:T,MATCH(M214,ani_diet!D:D,0)),""),"")</f>
        <v/>
      </c>
      <c r="AH214" s="60" t="str">
        <f>IF(IFERROR(IF(MATCH("Feed Ingredient", AOM[[#This Row],[L1]:[L10]],0)&gt;0, TRUE, FALSE), FALSE)=TRUE,IFERROR(VLOOKUP(M214, ani_diet!C:C, 1, FALSE), "No Match"),FALSE)</f>
        <v>No Match</v>
      </c>
      <c r="AI214" t="s">
        <v>4169</v>
      </c>
      <c r="AL214" t="str">
        <f>IFERROR(IF(COUNTIF(C214:L214,"Feed Ingredient")&gt;0,INDEX(ani_diet!T:T,MATCH(M214,ani_diet!D:D,0)),""),"")</f>
        <v/>
      </c>
    </row>
    <row r="215" spans="1:38">
      <c r="A215" t="str">
        <f>_xlfn.TEXTJOIN("/",TRUE,AOM[[#This Row],[L1]:[L10]])</f>
        <v>Management/Livestock Management/Feed Characteristic/Feed Composition/Feed Ingredient/Animal/Blood/Blood Ground</v>
      </c>
      <c r="B215" s="207" t="s">
        <v>18318</v>
      </c>
      <c r="C215" s="207" t="s">
        <v>17896</v>
      </c>
      <c r="D215" s="207" t="s">
        <v>17898</v>
      </c>
      <c r="E215" s="207" t="s">
        <v>17908</v>
      </c>
      <c r="F215" s="207" t="s">
        <v>18308</v>
      </c>
      <c r="G215" s="207" t="s">
        <v>18309</v>
      </c>
      <c r="H215" s="207" t="s">
        <v>3379</v>
      </c>
      <c r="I215" t="s">
        <v>18312</v>
      </c>
      <c r="J215" t="s">
        <v>18319</v>
      </c>
      <c r="K215" s="207" t="s">
        <v>8288</v>
      </c>
      <c r="L215" s="207"/>
      <c r="M215" t="str" cm="1">
        <f t="array" ref="M215">LOOKUP(2,1/(C215:L215&lt;&gt;""),C215:L215)</f>
        <v>Blood Ground</v>
      </c>
      <c r="N215" s="207" t="s">
        <v>18320</v>
      </c>
      <c r="O215" s="207" t="s">
        <v>8288</v>
      </c>
      <c r="P215" s="207" t="s">
        <v>8288</v>
      </c>
      <c r="Q215" s="207" t="s">
        <v>8288</v>
      </c>
      <c r="R215" s="207" t="s">
        <v>8288</v>
      </c>
      <c r="S215" s="207" t="s">
        <v>18321</v>
      </c>
      <c r="T215" s="207" t="s">
        <v>8288</v>
      </c>
      <c r="U215" s="207"/>
      <c r="V215" s="209"/>
      <c r="W215" s="207" t="s">
        <v>8288</v>
      </c>
      <c r="X215" s="207" t="s">
        <v>8288</v>
      </c>
      <c r="Y215" s="207" t="s">
        <v>8288</v>
      </c>
      <c r="Z215" s="207" t="s">
        <v>8288</v>
      </c>
      <c r="AA215" s="209" t="s">
        <v>8288</v>
      </c>
      <c r="AB215" s="211" t="s">
        <v>18313</v>
      </c>
      <c r="AC215" s="210">
        <v>39110</v>
      </c>
      <c r="AD215" s="210" t="s">
        <v>4169</v>
      </c>
      <c r="AE215" s="210" t="s">
        <v>18314</v>
      </c>
      <c r="AF215" s="210"/>
      <c r="AG215" t="str">
        <f>IFERROR(IF(COUNTIF(C215:L215,"Feed Ingredient")&gt;0,INDEX(ani_diet!T:T,MATCH(M215,ani_diet!D:D,0)),""),"")</f>
        <v/>
      </c>
      <c r="AH215" s="60" t="str">
        <f>IF(IFERROR(IF(MATCH("Feed Ingredient", AOM[[#This Row],[L1]:[L10]],0)&gt;0, TRUE, FALSE), FALSE)=TRUE,IFERROR(VLOOKUP(M215, ani_diet!C:C, 1, FALSE), "No Match"),FALSE)</f>
        <v>No Match</v>
      </c>
      <c r="AI215" t="s">
        <v>4169</v>
      </c>
      <c r="AL215" t="str">
        <f>IFERROR(IF(COUNTIF(C215:L215,"Feed Ingredient")&gt;0,INDEX(ani_diet!T:T,MATCH(M215,ani_diet!D:D,0)),""),"")</f>
        <v/>
      </c>
    </row>
    <row r="216" spans="1:38">
      <c r="A216" t="str">
        <f>_xlfn.TEXTJOIN("/",TRUE,AOM[[#This Row],[L1]:[L10]])</f>
        <v>Management/Livestock Management/Feed Characteristic/Feed Composition/Feed Ingredient/Animal/Crustacean</v>
      </c>
      <c r="B216" s="207" t="s">
        <v>18322</v>
      </c>
      <c r="C216" s="207" t="s">
        <v>17896</v>
      </c>
      <c r="D216" s="207" t="s">
        <v>17898</v>
      </c>
      <c r="E216" s="207" t="s">
        <v>17908</v>
      </c>
      <c r="F216" s="207" t="s">
        <v>18308</v>
      </c>
      <c r="G216" s="207" t="s">
        <v>18309</v>
      </c>
      <c r="H216" s="207" t="s">
        <v>3379</v>
      </c>
      <c r="I216" s="207" t="s">
        <v>5203</v>
      </c>
      <c r="J216" s="207" t="s">
        <v>8288</v>
      </c>
      <c r="K216" s="207" t="s">
        <v>8288</v>
      </c>
      <c r="L216" s="207"/>
      <c r="M216" t="str" cm="1">
        <f t="array" ref="M216">LOOKUP(2,1/(C216:L216&lt;&gt;""),C216:L216)</f>
        <v>Crustacean</v>
      </c>
      <c r="N216" s="207"/>
      <c r="O216" s="207" t="s">
        <v>8288</v>
      </c>
      <c r="P216" s="207" t="s">
        <v>8288</v>
      </c>
      <c r="Q216" s="207" t="s">
        <v>8288</v>
      </c>
      <c r="R216" s="207" t="s">
        <v>8288</v>
      </c>
      <c r="S216" s="207" t="s">
        <v>8288</v>
      </c>
      <c r="T216" s="207" t="s">
        <v>8288</v>
      </c>
      <c r="U216" s="207"/>
      <c r="V216" s="209"/>
      <c r="W216" s="207" t="s">
        <v>8288</v>
      </c>
      <c r="X216" s="207" t="s">
        <v>8288</v>
      </c>
      <c r="Y216" s="207" t="s">
        <v>8288</v>
      </c>
      <c r="Z216" s="207" t="s">
        <v>8288</v>
      </c>
      <c r="AA216" s="209" t="s">
        <v>8288</v>
      </c>
      <c r="AB216" s="211" t="s">
        <v>18323</v>
      </c>
      <c r="AC216" s="210" t="s">
        <v>18324</v>
      </c>
      <c r="AD216" s="210" t="s">
        <v>4169</v>
      </c>
      <c r="AE216" s="210" t="s">
        <v>18325</v>
      </c>
      <c r="AF216" s="210"/>
      <c r="AG216" t="str">
        <f>IFERROR(IF(COUNTIF(C216:L216,"Feed Ingredient")&gt;0,INDEX(ani_diet!T:T,MATCH(M216,ani_diet!D:D,0)),""),"")</f>
        <v/>
      </c>
      <c r="AH216" s="60" t="str">
        <f>IF(IFERROR(IF(MATCH("Feed Ingredient", AOM[[#This Row],[L1]:[L10]],0)&gt;0, TRUE, FALSE), FALSE)=TRUE,IFERROR(VLOOKUP(M216, ani_diet!C:C, 1, FALSE), "No Match"),FALSE)</f>
        <v>No Match</v>
      </c>
      <c r="AI216" t="s">
        <v>4169</v>
      </c>
      <c r="AL216" t="str">
        <f>IFERROR(IF(COUNTIF(C216:L216,"Feed Ingredient")&gt;0,INDEX(ani_diet!T:T,MATCH(M216,ani_diet!D:D,0)),""),"")</f>
        <v/>
      </c>
    </row>
    <row r="217" spans="1:38">
      <c r="A217" t="str">
        <f>_xlfn.TEXTJOIN("/",TRUE,AOM[[#This Row],[L1]:[L10]])</f>
        <v>Management/Livestock Management/Feed Characteristic/Feed Composition/Feed Ingredient/Animal/Crustacean/Shrimp /Shrimp Ground</v>
      </c>
      <c r="B217" s="207" t="s">
        <v>18326</v>
      </c>
      <c r="C217" s="207" t="s">
        <v>17896</v>
      </c>
      <c r="D217" s="207" t="s">
        <v>17898</v>
      </c>
      <c r="E217" s="207" t="s">
        <v>17908</v>
      </c>
      <c r="F217" s="207" t="s">
        <v>18308</v>
      </c>
      <c r="G217" s="207" t="s">
        <v>18309</v>
      </c>
      <c r="H217" s="207" t="s">
        <v>3379</v>
      </c>
      <c r="I217" s="207" t="s">
        <v>5203</v>
      </c>
      <c r="J217" s="207" t="s">
        <v>18327</v>
      </c>
      <c r="K217" s="207" t="s">
        <v>18328</v>
      </c>
      <c r="L217" s="207"/>
      <c r="M217" t="str" cm="1">
        <f t="array" ref="M217">LOOKUP(2,1/(C217:L217&lt;&gt;""),C217:L217)</f>
        <v>Shrimp Ground</v>
      </c>
      <c r="N217" s="207" t="s">
        <v>18329</v>
      </c>
      <c r="O217" s="207"/>
      <c r="P217" s="207"/>
      <c r="Q217" s="207"/>
      <c r="R217" s="207"/>
      <c r="S217" s="207"/>
      <c r="T217" s="207"/>
      <c r="U217" s="207"/>
      <c r="V217" s="209"/>
      <c r="W217" s="207"/>
      <c r="X217" s="207"/>
      <c r="Y217" s="207"/>
      <c r="Z217" s="207"/>
      <c r="AA217" s="209"/>
      <c r="AB217" s="211" t="s">
        <v>18330</v>
      </c>
      <c r="AC217" s="210" t="s">
        <v>18331</v>
      </c>
      <c r="AD217" s="210" t="s">
        <v>4169</v>
      </c>
      <c r="AE217" s="210" t="s">
        <v>18332</v>
      </c>
      <c r="AF217" s="210"/>
      <c r="AG217" t="str">
        <f>IFERROR(IF(COUNTIF(C217:L217,"Feed Ingredient")&gt;0,INDEX(ani_diet!T:T,MATCH(M217,ani_diet!D:D,0)),""),"")</f>
        <v/>
      </c>
      <c r="AH217" s="60" t="str">
        <f>IF(IFERROR(IF(MATCH("Feed Ingredient", AOM[[#This Row],[L1]:[L10]],0)&gt;0, TRUE, FALSE), FALSE)=TRUE,IFERROR(VLOOKUP(M217, ani_diet!C:C, 1, FALSE), "No Match"),FALSE)</f>
        <v>No Match</v>
      </c>
      <c r="AI217" t="s">
        <v>4169</v>
      </c>
      <c r="AL217" t="str">
        <f>IFERROR(IF(COUNTIF(C217:L217,"Feed Ingredient")&gt;0,INDEX(ani_diet!T:T,MATCH(M217,ani_diet!D:D,0)),""),"")</f>
        <v/>
      </c>
    </row>
    <row r="218" spans="1:38">
      <c r="A218" t="str">
        <f>_xlfn.TEXTJOIN("/",TRUE,AOM[[#This Row],[L1]:[L10]])</f>
        <v>Management/Livestock Management/Feed Characteristic/Feed Composition/Feed Ingredient/Animal/Crustacean/Shrimp /Shrimp Heads/Shrimp Heads Ground</v>
      </c>
      <c r="B218" s="207" t="s">
        <v>18333</v>
      </c>
      <c r="C218" s="207" t="s">
        <v>17896</v>
      </c>
      <c r="D218" s="207" t="s">
        <v>17898</v>
      </c>
      <c r="E218" s="207" t="s">
        <v>17908</v>
      </c>
      <c r="F218" s="207" t="s">
        <v>18308</v>
      </c>
      <c r="G218" s="207" t="s">
        <v>18309</v>
      </c>
      <c r="H218" s="207" t="s">
        <v>3379</v>
      </c>
      <c r="I218" s="208" t="s">
        <v>5203</v>
      </c>
      <c r="J218" s="208" t="s">
        <v>18327</v>
      </c>
      <c r="K218" s="207" t="s">
        <v>18334</v>
      </c>
      <c r="L218" s="207" t="s">
        <v>18335</v>
      </c>
      <c r="M218" t="str" cm="1">
        <f t="array" ref="M218">LOOKUP(2,1/(C218:L218&lt;&gt;""),C218:L218)</f>
        <v>Shrimp Heads Ground</v>
      </c>
      <c r="N218" s="207" t="s">
        <v>18336</v>
      </c>
      <c r="O218" s="207"/>
      <c r="P218" s="207"/>
      <c r="Q218" s="207"/>
      <c r="R218" s="207"/>
      <c r="S218" s="207"/>
      <c r="T218" s="207"/>
      <c r="U218" s="207"/>
      <c r="V218" s="209"/>
      <c r="W218" s="207"/>
      <c r="X218" s="207"/>
      <c r="Y218" s="207"/>
      <c r="Z218" s="207"/>
      <c r="AA218" s="209"/>
      <c r="AB218" s="211" t="s">
        <v>18337</v>
      </c>
      <c r="AC218" s="210" t="s">
        <v>4169</v>
      </c>
      <c r="AD218" s="210" t="s">
        <v>4169</v>
      </c>
      <c r="AE218" s="210"/>
      <c r="AF218" s="210"/>
      <c r="AG218" t="str">
        <f>IFERROR(IF(COUNTIF(C218:L218,"Feed Ingredient")&gt;0,INDEX(ani_diet!T:T,MATCH(M218,ani_diet!D:D,0)),""),"")</f>
        <v/>
      </c>
      <c r="AH218" s="60" t="str">
        <f>IF(IFERROR(IF(MATCH("Feed Ingredient", AOM[[#This Row],[L1]:[L10]],0)&gt;0, TRUE, FALSE), FALSE)=TRUE,IFERROR(VLOOKUP(M218, ani_diet!C:C, 1, FALSE), "No Match"),FALSE)</f>
        <v>No Match</v>
      </c>
      <c r="AI218" t="s">
        <v>4169</v>
      </c>
      <c r="AL218" t="str">
        <f>IFERROR(IF(COUNTIF(C218:L218,"Feed Ingredient")&gt;0,INDEX(ani_diet!T:T,MATCH(M218,ani_diet!D:D,0)),""),"")</f>
        <v/>
      </c>
    </row>
    <row r="219" spans="1:38">
      <c r="A219" t="str">
        <f>_xlfn.TEXTJOIN("/",TRUE,AOM[[#This Row],[L1]:[L10]])</f>
        <v>Management/Livestock Management/Feed Characteristic/Feed Composition/Feed Ingredient/Animal/Crustacean/Shrimp /Shrimp Heads</v>
      </c>
      <c r="B219" s="207" t="s">
        <v>18338</v>
      </c>
      <c r="C219" s="207" t="s">
        <v>17896</v>
      </c>
      <c r="D219" s="207" t="s">
        <v>17898</v>
      </c>
      <c r="E219" s="207" t="s">
        <v>17908</v>
      </c>
      <c r="F219" s="207" t="s">
        <v>18308</v>
      </c>
      <c r="G219" s="207" t="s">
        <v>18309</v>
      </c>
      <c r="H219" s="207" t="s">
        <v>3379</v>
      </c>
      <c r="I219" t="s">
        <v>5203</v>
      </c>
      <c r="J219" t="s">
        <v>18327</v>
      </c>
      <c r="K219" s="207" t="s">
        <v>18334</v>
      </c>
      <c r="L219" s="207"/>
      <c r="M219" t="str" cm="1">
        <f t="array" ref="M219">LOOKUP(2,1/(C219:L219&lt;&gt;""),C219:L219)</f>
        <v>Shrimp Heads</v>
      </c>
      <c r="N219" s="207"/>
      <c r="O219" s="207"/>
      <c r="P219" s="207"/>
      <c r="Q219" s="207"/>
      <c r="R219" s="207"/>
      <c r="S219" s="207"/>
      <c r="T219" s="207"/>
      <c r="U219" s="207"/>
      <c r="V219" s="209"/>
      <c r="W219" s="207"/>
      <c r="X219" s="207"/>
      <c r="Y219" s="207"/>
      <c r="Z219" s="207"/>
      <c r="AA219" s="209"/>
      <c r="AB219" s="211" t="s">
        <v>18337</v>
      </c>
      <c r="AC219" s="210" t="s">
        <v>4169</v>
      </c>
      <c r="AD219" s="210" t="s">
        <v>4169</v>
      </c>
      <c r="AE219" s="210"/>
      <c r="AF219" s="210"/>
      <c r="AG219" t="str">
        <f>IFERROR(IF(COUNTIF(C219:L219,"Feed Ingredient")&gt;0,INDEX(ani_diet!T:T,MATCH(M219,ani_diet!D:D,0)),""),"")</f>
        <v/>
      </c>
      <c r="AH219" s="60" t="str">
        <f>IF(IFERROR(IF(MATCH("Feed Ingredient", AOM[[#This Row],[L1]:[L10]],0)&gt;0, TRUE, FALSE), FALSE)=TRUE,IFERROR(VLOOKUP(M219, ani_diet!C:C, 1, FALSE), "No Match"),FALSE)</f>
        <v>Shrimp Heads</v>
      </c>
      <c r="AI219" t="s">
        <v>4169</v>
      </c>
      <c r="AL219" t="str">
        <f>IFERROR(IF(COUNTIF(C219:L219,"Feed Ingredient")&gt;0,INDEX(ani_diet!T:T,MATCH(M219,ani_diet!D:D,0)),""),"")</f>
        <v/>
      </c>
    </row>
    <row r="220" spans="1:38">
      <c r="A220" t="str">
        <f>_xlfn.TEXTJOIN("/",TRUE,AOM[[#This Row],[L1]:[L10]])</f>
        <v>Management/Livestock Management/Feed Characteristic/Feed Composition/Feed Ingredient/Animal/Fish</v>
      </c>
      <c r="B220" s="207" t="s">
        <v>18339</v>
      </c>
      <c r="C220" s="207" t="s">
        <v>17896</v>
      </c>
      <c r="D220" s="207" t="s">
        <v>17898</v>
      </c>
      <c r="E220" s="207" t="s">
        <v>17908</v>
      </c>
      <c r="F220" s="207" t="s">
        <v>18308</v>
      </c>
      <c r="G220" s="207" t="s">
        <v>18309</v>
      </c>
      <c r="H220" s="207" t="s">
        <v>3379</v>
      </c>
      <c r="I220" s="207" t="s">
        <v>5207</v>
      </c>
      <c r="J220" s="207" t="s">
        <v>8288</v>
      </c>
      <c r="K220" s="207" t="s">
        <v>8288</v>
      </c>
      <c r="L220" s="207"/>
      <c r="M220" t="str" cm="1">
        <f t="array" ref="M220">LOOKUP(2,1/(C220:L220&lt;&gt;""),C220:L220)</f>
        <v>Fish</v>
      </c>
      <c r="N220" s="207"/>
      <c r="O220" s="207" t="s">
        <v>8288</v>
      </c>
      <c r="P220" s="207" t="s">
        <v>8288</v>
      </c>
      <c r="Q220" s="207" t="s">
        <v>8288</v>
      </c>
      <c r="R220" s="207" t="s">
        <v>8288</v>
      </c>
      <c r="S220" s="207" t="s">
        <v>8288</v>
      </c>
      <c r="T220" s="207" t="s">
        <v>8288</v>
      </c>
      <c r="U220" s="207"/>
      <c r="V220" s="209" t="s">
        <v>8288</v>
      </c>
      <c r="W220" s="207" t="s">
        <v>8288</v>
      </c>
      <c r="X220" s="207" t="s">
        <v>8288</v>
      </c>
      <c r="Y220" s="207" t="s">
        <v>8288</v>
      </c>
      <c r="Z220" s="207" t="s">
        <v>8288</v>
      </c>
      <c r="AA220" s="209" t="s">
        <v>8288</v>
      </c>
      <c r="AB220" s="211" t="s">
        <v>18340</v>
      </c>
      <c r="AC220" s="210" t="s">
        <v>18341</v>
      </c>
      <c r="AD220" s="210" t="s">
        <v>4169</v>
      </c>
      <c r="AE220" s="210" t="s">
        <v>18342</v>
      </c>
      <c r="AF220" s="210"/>
      <c r="AG220" t="str">
        <f>IFERROR(IF(COUNTIF(C220:L220,"Feed Ingredient")&gt;0,INDEX(ani_diet!T:T,MATCH(M220,ani_diet!D:D,0)),""),"")</f>
        <v/>
      </c>
      <c r="AH220" s="60" t="str">
        <f>IF(IFERROR(IF(MATCH("Feed Ingredient", AOM[[#This Row],[L1]:[L10]],0)&gt;0, TRUE, FALSE), FALSE)=TRUE,IFERROR(VLOOKUP(M220, ani_diet!C:C, 1, FALSE), "No Match"),FALSE)</f>
        <v>Fish</v>
      </c>
      <c r="AI220" t="s">
        <v>18343</v>
      </c>
      <c r="AL220" t="str">
        <f>IFERROR(IF(COUNTIF(C220:L220,"Feed Ingredient")&gt;0,INDEX(ani_diet!T:T,MATCH(M220,ani_diet!D:D,0)),""),"")</f>
        <v/>
      </c>
    </row>
    <row r="221" spans="1:38">
      <c r="A221" t="str">
        <f>_xlfn.TEXTJOIN("/",TRUE,AOM[[#This Row],[L1]:[L10]])</f>
        <v>Management/Livestock Management/Feed Characteristic/Feed Composition/Feed Ingredient/Animal/Fish/Brown Fish/Brown Fish Ground</v>
      </c>
      <c r="B221" s="207" t="s">
        <v>18344</v>
      </c>
      <c r="C221" s="207" t="s">
        <v>17896</v>
      </c>
      <c r="D221" s="207" t="s">
        <v>17898</v>
      </c>
      <c r="E221" s="207" t="s">
        <v>17908</v>
      </c>
      <c r="F221" s="207" t="s">
        <v>18308</v>
      </c>
      <c r="G221" s="207" t="s">
        <v>18309</v>
      </c>
      <c r="H221" s="207" t="s">
        <v>3379</v>
      </c>
      <c r="I221" s="207" t="s">
        <v>5207</v>
      </c>
      <c r="J221" s="207" t="s">
        <v>18345</v>
      </c>
      <c r="K221" s="207" t="s">
        <v>18346</v>
      </c>
      <c r="L221" s="207"/>
      <c r="M221" t="str" cm="1">
        <f t="array" ref="M221">LOOKUP(2,1/(C221:L221&lt;&gt;""),C221:L221)</f>
        <v>Brown Fish Ground</v>
      </c>
      <c r="N221" s="207" t="s">
        <v>18347</v>
      </c>
      <c r="O221" s="207"/>
      <c r="P221" s="207"/>
      <c r="Q221" s="207"/>
      <c r="R221" s="207"/>
      <c r="S221" s="207"/>
      <c r="T221" s="207"/>
      <c r="U221" s="207"/>
      <c r="V221" s="209"/>
      <c r="W221" s="207"/>
      <c r="X221" s="207"/>
      <c r="Y221" s="207"/>
      <c r="Z221" s="207"/>
      <c r="AA221" s="209"/>
      <c r="AB221" s="211" t="s">
        <v>18340</v>
      </c>
      <c r="AC221" s="210" t="s">
        <v>4169</v>
      </c>
      <c r="AD221" s="210" t="s">
        <v>4169</v>
      </c>
      <c r="AE221" s="210"/>
      <c r="AF221" s="210"/>
      <c r="AG221" t="str">
        <f>IFERROR(IF(COUNTIF(C221:L221,"Feed Ingredient")&gt;0,INDEX(ani_diet!T:T,MATCH(M221,ani_diet!D:D,0)),""),"")</f>
        <v/>
      </c>
      <c r="AH221" s="60" t="str">
        <f>IF(IFERROR(IF(MATCH("Feed Ingredient", AOM[[#This Row],[L1]:[L10]],0)&gt;0, TRUE, FALSE), FALSE)=TRUE,IFERROR(VLOOKUP(M221, ani_diet!C:C, 1, FALSE), "No Match"),FALSE)</f>
        <v>No Match</v>
      </c>
      <c r="AI221" t="s">
        <v>18343</v>
      </c>
      <c r="AL221" t="str">
        <f>IFERROR(IF(COUNTIF(C221:L221,"Feed Ingredient")&gt;0,INDEX(ani_diet!T:T,MATCH(M221,ani_diet!D:D,0)),""),"")</f>
        <v/>
      </c>
    </row>
    <row r="222" spans="1:38" ht="15.95">
      <c r="A222" t="str">
        <f>_xlfn.TEXTJOIN("/",TRUE,AOM[[#This Row],[L1]:[L10]])</f>
        <v>Management/Livestock Management/Feed Characteristic/Feed Composition/Feed Ingredient/Animal/Fish/Clupeid Fish/Clupeid Fish Ground</v>
      </c>
      <c r="B222" s="207" t="s">
        <v>18348</v>
      </c>
      <c r="C222" s="207" t="s">
        <v>17896</v>
      </c>
      <c r="D222" s="207" t="s">
        <v>17898</v>
      </c>
      <c r="E222" s="207" t="s">
        <v>17908</v>
      </c>
      <c r="F222" s="207" t="s">
        <v>18308</v>
      </c>
      <c r="G222" s="207" t="s">
        <v>18309</v>
      </c>
      <c r="H222" s="207" t="s">
        <v>3379</v>
      </c>
      <c r="I222" s="207" t="s">
        <v>5207</v>
      </c>
      <c r="J222" s="207" t="s">
        <v>18349</v>
      </c>
      <c r="K222" s="207" t="s">
        <v>18350</v>
      </c>
      <c r="L222" s="207"/>
      <c r="M222" t="str" cm="1">
        <f t="array" ref="M222">LOOKUP(2,1/(C222:L222&lt;&gt;""),C222:L222)</f>
        <v>Clupeid Fish Ground</v>
      </c>
      <c r="N222" s="228" t="s">
        <v>18351</v>
      </c>
      <c r="O222" s="207"/>
      <c r="P222" s="207"/>
      <c r="Q222" s="207"/>
      <c r="R222" s="207"/>
      <c r="S222" s="207"/>
      <c r="T222" s="207"/>
      <c r="U222" s="207"/>
      <c r="V222" s="209"/>
      <c r="W222" s="207"/>
      <c r="X222" s="207"/>
      <c r="Y222" s="207"/>
      <c r="Z222" s="207"/>
      <c r="AA222" s="209"/>
      <c r="AB222" s="204" t="s">
        <v>4169</v>
      </c>
      <c r="AC222" s="210" t="s">
        <v>4169</v>
      </c>
      <c r="AD222" s="210" t="s">
        <v>4169</v>
      </c>
      <c r="AE222" s="210"/>
      <c r="AF222" s="210"/>
      <c r="AG222" t="str">
        <f>IFERROR(IF(COUNTIF(C222:L222,"Feed Ingredient")&gt;0,INDEX(ani_diet!T:T,MATCH(M222,ani_diet!D:D,0)),""),"")</f>
        <v/>
      </c>
      <c r="AH222" s="60" t="str">
        <f>IF(IFERROR(IF(MATCH("Feed Ingredient", AOM[[#This Row],[L1]:[L10]],0)&gt;0, TRUE, FALSE), FALSE)=TRUE,IFERROR(VLOOKUP(M222, ani_diet!C:C, 1, FALSE), "No Match"),FALSE)</f>
        <v>No Match</v>
      </c>
      <c r="AI222" t="s">
        <v>4169</v>
      </c>
      <c r="AL222" t="str">
        <f>IFERROR(IF(COUNTIF(C222:L222,"Feed Ingredient")&gt;0,INDEX(ani_diet!T:T,MATCH(M222,ani_diet!D:D,0)),""),"")</f>
        <v/>
      </c>
    </row>
    <row r="223" spans="1:38">
      <c r="A223" t="str">
        <f>_xlfn.TEXTJOIN("/",TRUE,AOM[[#This Row],[L1]:[L10]])</f>
        <v>Management/Livestock Management/Feed Characteristic/Feed Composition/Feed Ingredient/Animal/Fish/Clupeid Fish</v>
      </c>
      <c r="B223" s="207" t="s">
        <v>18352</v>
      </c>
      <c r="C223" s="207" t="s">
        <v>17896</v>
      </c>
      <c r="D223" s="207" t="s">
        <v>17898</v>
      </c>
      <c r="E223" s="207" t="s">
        <v>17908</v>
      </c>
      <c r="F223" s="207" t="s">
        <v>18308</v>
      </c>
      <c r="G223" s="207" t="s">
        <v>18309</v>
      </c>
      <c r="H223" s="207" t="s">
        <v>3379</v>
      </c>
      <c r="I223" s="207" t="s">
        <v>5207</v>
      </c>
      <c r="J223" s="207" t="s">
        <v>18349</v>
      </c>
      <c r="K223" s="207"/>
      <c r="L223" s="207"/>
      <c r="M223" t="str" cm="1">
        <f t="array" ref="M223">LOOKUP(2,1/(C223:L223&lt;&gt;""),C223:L223)</f>
        <v>Clupeid Fish</v>
      </c>
      <c r="N223" s="207"/>
      <c r="O223" s="207"/>
      <c r="P223" s="207"/>
      <c r="Q223" s="207"/>
      <c r="R223" s="207"/>
      <c r="S223" s="207"/>
      <c r="T223" s="207"/>
      <c r="U223" s="207"/>
      <c r="V223" s="209"/>
      <c r="W223" s="207"/>
      <c r="X223" s="207"/>
      <c r="Y223" s="207"/>
      <c r="Z223" s="207"/>
      <c r="AA223" s="209"/>
      <c r="AB223" s="204" t="s">
        <v>4169</v>
      </c>
      <c r="AC223" s="210" t="s">
        <v>4169</v>
      </c>
      <c r="AD223" s="210" t="s">
        <v>4169</v>
      </c>
      <c r="AE223" s="210"/>
      <c r="AF223" s="210"/>
      <c r="AG223" t="str">
        <f>IFERROR(IF(COUNTIF(C223:L223,"Feed Ingredient")&gt;0,INDEX(ani_diet!T:T,MATCH(M223,ani_diet!D:D,0)),""),"")</f>
        <v/>
      </c>
      <c r="AH223" s="60" t="str">
        <f>IF(IFERROR(IF(MATCH("Feed Ingredient", AOM[[#This Row],[L1]:[L10]],0)&gt;0, TRUE, FALSE), FALSE)=TRUE,IFERROR(VLOOKUP(M223, ani_diet!C:C, 1, FALSE), "No Match"),FALSE)</f>
        <v>Clupeid Fish</v>
      </c>
      <c r="AI223" t="s">
        <v>4169</v>
      </c>
      <c r="AL223" t="str">
        <f>IFERROR(IF(COUNTIF(C223:L223,"Feed Ingredient")&gt;0,INDEX(ani_diet!T:T,MATCH(M223,ani_diet!D:D,0)),""),"")</f>
        <v/>
      </c>
    </row>
    <row r="224" spans="1:38">
      <c r="A224" t="str">
        <f>_xlfn.TEXTJOIN("/",TRUE,AOM[[#This Row],[L1]:[L10]])</f>
        <v>Management/Livestock Management/Feed Characteristic/Feed Composition/Feed Ingredient/Animal/Fish/Cod/Cod Liver Oil</v>
      </c>
      <c r="B224" s="207" t="s">
        <v>18353</v>
      </c>
      <c r="C224" s="207" t="s">
        <v>17896</v>
      </c>
      <c r="D224" s="207" t="s">
        <v>17898</v>
      </c>
      <c r="E224" s="207" t="s">
        <v>17908</v>
      </c>
      <c r="F224" s="207" t="s">
        <v>18308</v>
      </c>
      <c r="G224" s="207" t="s">
        <v>18309</v>
      </c>
      <c r="H224" s="207" t="s">
        <v>3379</v>
      </c>
      <c r="I224" s="207" t="s">
        <v>5207</v>
      </c>
      <c r="J224" s="207" t="s">
        <v>18354</v>
      </c>
      <c r="K224" s="207" t="s">
        <v>18355</v>
      </c>
      <c r="L224" s="207"/>
      <c r="M224" t="str" cm="1">
        <f t="array" ref="M224">LOOKUP(2,1/(C224:L224&lt;&gt;""),C224:L224)</f>
        <v>Cod Liver Oil</v>
      </c>
      <c r="N224" s="207"/>
      <c r="O224" s="207"/>
      <c r="P224" s="207"/>
      <c r="Q224" s="207"/>
      <c r="R224" s="207"/>
      <c r="S224" s="207"/>
      <c r="T224" s="207"/>
      <c r="U224" s="207"/>
      <c r="V224" s="209"/>
      <c r="W224" s="207"/>
      <c r="X224" s="207"/>
      <c r="Y224" s="207"/>
      <c r="Z224" s="207"/>
      <c r="AA224" s="209"/>
      <c r="AB224" s="204" t="s">
        <v>4169</v>
      </c>
      <c r="AC224" s="210" t="s">
        <v>4169</v>
      </c>
      <c r="AD224" s="210" t="s">
        <v>4169</v>
      </c>
      <c r="AE224" s="210"/>
      <c r="AF224" s="210"/>
      <c r="AG224" t="str">
        <f>IFERROR(IF(COUNTIF(C224:L224,"Feed Ingredient")&gt;0,INDEX(ani_diet!T:T,MATCH(M224,ani_diet!D:D,0)),""),"")</f>
        <v/>
      </c>
      <c r="AH224" s="60" t="str">
        <f>IF(IFERROR(IF(MATCH("Feed Ingredient", AOM[[#This Row],[L1]:[L10]],0)&gt;0, TRUE, FALSE), FALSE)=TRUE,IFERROR(VLOOKUP(M224, ani_diet!C:C, 1, FALSE), "No Match"),FALSE)</f>
        <v>Cod Liver Oil</v>
      </c>
      <c r="AI224" t="s">
        <v>4169</v>
      </c>
      <c r="AL224" t="str">
        <f>IFERROR(IF(COUNTIF(C224:L224,"Feed Ingredient")&gt;0,INDEX(ani_diet!T:T,MATCH(M224,ani_diet!D:D,0)),""),"")</f>
        <v/>
      </c>
    </row>
    <row r="225" spans="1:38">
      <c r="A225" t="str">
        <f>_xlfn.TEXTJOIN("/",TRUE,AOM[[#This Row],[L1]:[L10]])</f>
        <v>Management/Livestock Management/Feed Characteristic/Feed Composition/Feed Ingredient/Animal/Fish/Cod</v>
      </c>
      <c r="B225" s="207" t="s">
        <v>18356</v>
      </c>
      <c r="C225" s="207" t="s">
        <v>17896</v>
      </c>
      <c r="D225" s="207" t="s">
        <v>17898</v>
      </c>
      <c r="E225" s="207" t="s">
        <v>17908</v>
      </c>
      <c r="F225" s="207" t="s">
        <v>18308</v>
      </c>
      <c r="G225" s="207" t="s">
        <v>18309</v>
      </c>
      <c r="H225" s="207" t="s">
        <v>3379</v>
      </c>
      <c r="I225" s="207" t="s">
        <v>5207</v>
      </c>
      <c r="J225" s="207" t="s">
        <v>18354</v>
      </c>
      <c r="K225" s="207"/>
      <c r="L225" s="207"/>
      <c r="M225" t="str" cm="1">
        <f t="array" ref="M225">LOOKUP(2,1/(C225:L225&lt;&gt;""),C225:L225)</f>
        <v>Cod</v>
      </c>
      <c r="N225" s="207"/>
      <c r="O225" s="207"/>
      <c r="P225" s="207"/>
      <c r="Q225" s="207"/>
      <c r="R225" s="207"/>
      <c r="S225" s="207"/>
      <c r="T225" s="207"/>
      <c r="U225" s="207"/>
      <c r="V225" s="209"/>
      <c r="W225" s="207"/>
      <c r="X225" s="207"/>
      <c r="Y225" s="207"/>
      <c r="Z225" s="207"/>
      <c r="AA225" s="209"/>
      <c r="AB225" s="204" t="s">
        <v>4169</v>
      </c>
      <c r="AC225" s="210" t="s">
        <v>4169</v>
      </c>
      <c r="AD225" s="210" t="s">
        <v>4169</v>
      </c>
      <c r="AE225" s="210"/>
      <c r="AF225" s="210"/>
      <c r="AG225" t="str">
        <f>IFERROR(IF(COUNTIF(C225:L225,"Feed Ingredient")&gt;0,INDEX(ani_diet!T:T,MATCH(M225,ani_diet!D:D,0)),""),"")</f>
        <v/>
      </c>
      <c r="AH225" s="60" t="str">
        <f>IF(IFERROR(IF(MATCH("Feed Ingredient", AOM[[#This Row],[L1]:[L10]],0)&gt;0, TRUE, FALSE), FALSE)=TRUE,IFERROR(VLOOKUP(M225, ani_diet!C:C, 1, FALSE), "No Match"),FALSE)</f>
        <v>Cod</v>
      </c>
      <c r="AI225" t="s">
        <v>4169</v>
      </c>
      <c r="AL225" t="str">
        <f>IFERROR(IF(COUNTIF(C225:L225,"Feed Ingredient")&gt;0,INDEX(ani_diet!T:T,MATCH(M225,ani_diet!D:D,0)),""),"")</f>
        <v/>
      </c>
    </row>
    <row r="226" spans="1:38">
      <c r="A226" t="str">
        <f>_xlfn.TEXTJOIN("/",TRUE,AOM[[#This Row],[L1]:[L10]])</f>
        <v>Management/Livestock Management/Feed Characteristic/Feed Composition/Feed Ingredient/Animal/Fish/Danish Fish/Danish Fish Ground</v>
      </c>
      <c r="B226" s="207" t="s">
        <v>18357</v>
      </c>
      <c r="C226" s="207" t="s">
        <v>17896</v>
      </c>
      <c r="D226" s="207" t="s">
        <v>17898</v>
      </c>
      <c r="E226" s="207" t="s">
        <v>17908</v>
      </c>
      <c r="F226" s="207" t="s">
        <v>18308</v>
      </c>
      <c r="G226" s="207" t="s">
        <v>18309</v>
      </c>
      <c r="H226" s="207" t="s">
        <v>3379</v>
      </c>
      <c r="I226" s="207" t="s">
        <v>5207</v>
      </c>
      <c r="J226" s="207" t="s">
        <v>18358</v>
      </c>
      <c r="K226" s="207" t="s">
        <v>18359</v>
      </c>
      <c r="L226" s="207"/>
      <c r="M226" t="str" cm="1">
        <f t="array" ref="M226">LOOKUP(2,1/(C226:L226&lt;&gt;""),C226:L226)</f>
        <v>Danish Fish Ground</v>
      </c>
      <c r="N226" s="207" t="s">
        <v>18360</v>
      </c>
      <c r="O226" s="207"/>
      <c r="P226" s="207"/>
      <c r="Q226" s="207"/>
      <c r="R226" s="207"/>
      <c r="S226" s="207"/>
      <c r="T226" s="207"/>
      <c r="U226" s="207"/>
      <c r="V226" s="209"/>
      <c r="W226" s="207"/>
      <c r="X226" s="207"/>
      <c r="Y226" s="207"/>
      <c r="Z226" s="207"/>
      <c r="AA226" s="209"/>
      <c r="AB226" s="204" t="s">
        <v>4169</v>
      </c>
      <c r="AC226" s="210" t="s">
        <v>4169</v>
      </c>
      <c r="AD226" s="210" t="s">
        <v>4169</v>
      </c>
      <c r="AE226" s="210"/>
      <c r="AF226" s="210"/>
      <c r="AG226" t="str">
        <f>IFERROR(IF(COUNTIF(C226:L226,"Feed Ingredient")&gt;0,INDEX(ani_diet!T:T,MATCH(M226,ani_diet!D:D,0)),""),"")</f>
        <v/>
      </c>
      <c r="AH226" s="60" t="str">
        <f>IF(IFERROR(IF(MATCH("Feed Ingredient", AOM[[#This Row],[L1]:[L10]],0)&gt;0, TRUE, FALSE), FALSE)=TRUE,IFERROR(VLOOKUP(M226, ani_diet!C:C, 1, FALSE), "No Match"),FALSE)</f>
        <v>No Match</v>
      </c>
      <c r="AI226" t="s">
        <v>4169</v>
      </c>
      <c r="AL226" t="str">
        <f>IFERROR(IF(COUNTIF(C226:L226,"Feed Ingredient")&gt;0,INDEX(ani_diet!T:T,MATCH(M226,ani_diet!D:D,0)),""),"")</f>
        <v/>
      </c>
    </row>
    <row r="227" spans="1:38">
      <c r="A227" t="str">
        <f>_xlfn.TEXTJOIN("/",TRUE,AOM[[#This Row],[L1]:[L10]])</f>
        <v>Management/Livestock Management/Feed Characteristic/Feed Composition/Feed Ingredient/Animal/Fish/Fish Boiled Dried Ground</v>
      </c>
      <c r="B227" s="207" t="s">
        <v>18361</v>
      </c>
      <c r="C227" s="207" t="s">
        <v>17896</v>
      </c>
      <c r="D227" s="207" t="s">
        <v>17898</v>
      </c>
      <c r="E227" s="207" t="s">
        <v>17908</v>
      </c>
      <c r="F227" s="207" t="s">
        <v>18308</v>
      </c>
      <c r="G227" s="207" t="s">
        <v>18309</v>
      </c>
      <c r="H227" s="207" t="s">
        <v>3379</v>
      </c>
      <c r="I227" s="207" t="s">
        <v>5207</v>
      </c>
      <c r="J227" s="207" t="s">
        <v>18362</v>
      </c>
      <c r="K227" s="207"/>
      <c r="L227" s="207"/>
      <c r="M227" t="str" cm="1">
        <f t="array" ref="M227">LOOKUP(2,1/(C227:L227&lt;&gt;""),C227:L227)</f>
        <v>Fish Boiled Dried Ground</v>
      </c>
      <c r="N227" s="207" t="s">
        <v>18363</v>
      </c>
      <c r="O227" s="207"/>
      <c r="P227" s="207"/>
      <c r="Q227" s="207"/>
      <c r="R227" s="207"/>
      <c r="S227" s="207"/>
      <c r="T227" s="207"/>
      <c r="U227" s="207"/>
      <c r="V227" s="209"/>
      <c r="W227" s="207"/>
      <c r="X227" s="207"/>
      <c r="Y227" s="207"/>
      <c r="Z227" s="207"/>
      <c r="AA227" s="209"/>
      <c r="AB227" s="204" t="s">
        <v>4169</v>
      </c>
      <c r="AC227" s="210" t="s">
        <v>4169</v>
      </c>
      <c r="AD227" s="210" t="s">
        <v>4169</v>
      </c>
      <c r="AE227" s="210"/>
      <c r="AF227" s="210"/>
      <c r="AG227" t="str">
        <f>IFERROR(IF(COUNTIF(C227:L227,"Feed Ingredient")&gt;0,INDEX(ani_diet!T:T,MATCH(M227,ani_diet!D:D,0)),""),"")</f>
        <v/>
      </c>
      <c r="AH227" s="60" t="str">
        <f>IF(IFERROR(IF(MATCH("Feed Ingredient", AOM[[#This Row],[L1]:[L10]],0)&gt;0, TRUE, FALSE), FALSE)=TRUE,IFERROR(VLOOKUP(M227, ani_diet!C:C, 1, FALSE), "No Match"),FALSE)</f>
        <v>No Match</v>
      </c>
      <c r="AI227" t="s">
        <v>4169</v>
      </c>
      <c r="AL227" t="str">
        <f>IFERROR(IF(COUNTIF(C227:L227,"Feed Ingredient")&gt;0,INDEX(ani_diet!T:T,MATCH(M227,ani_diet!D:D,0)),""),"")</f>
        <v/>
      </c>
    </row>
    <row r="228" spans="1:38">
      <c r="A228" t="str">
        <f>_xlfn.TEXTJOIN("/",TRUE,AOM[[#This Row],[L1]:[L10]])</f>
        <v>Management/Livestock Management/Feed Characteristic/Feed Composition/Feed Ingredient/Animal/Fish/Fish Boiled Ground</v>
      </c>
      <c r="B228" s="207" t="s">
        <v>18364</v>
      </c>
      <c r="C228" s="207" t="s">
        <v>17896</v>
      </c>
      <c r="D228" s="207" t="s">
        <v>17898</v>
      </c>
      <c r="E228" s="207" t="s">
        <v>17908</v>
      </c>
      <c r="F228" s="207" t="s">
        <v>18308</v>
      </c>
      <c r="G228" s="207" t="s">
        <v>18309</v>
      </c>
      <c r="H228" s="207" t="s">
        <v>3379</v>
      </c>
      <c r="I228" s="207" t="s">
        <v>5207</v>
      </c>
      <c r="J228" s="207" t="s">
        <v>18365</v>
      </c>
      <c r="K228" s="207"/>
      <c r="L228" s="207"/>
      <c r="M228" t="str" cm="1">
        <f t="array" ref="M228">LOOKUP(2,1/(C228:L228&lt;&gt;""),C228:L228)</f>
        <v>Fish Boiled Ground</v>
      </c>
      <c r="N228" s="207" t="s">
        <v>18366</v>
      </c>
      <c r="O228" s="207"/>
      <c r="P228" s="207"/>
      <c r="Q228" s="207"/>
      <c r="R228" s="207"/>
      <c r="S228" s="207"/>
      <c r="T228" s="207"/>
      <c r="U228" s="207"/>
      <c r="V228" s="209"/>
      <c r="W228" s="207"/>
      <c r="X228" s="207"/>
      <c r="Y228" s="207"/>
      <c r="Z228" s="207"/>
      <c r="AA228" s="209"/>
      <c r="AB228" s="204" t="s">
        <v>4169</v>
      </c>
      <c r="AC228" s="210" t="s">
        <v>4169</v>
      </c>
      <c r="AD228" s="210" t="s">
        <v>4169</v>
      </c>
      <c r="AE228" s="210"/>
      <c r="AF228" s="210"/>
      <c r="AG228" t="str">
        <f>IFERROR(IF(COUNTIF(C228:L228,"Feed Ingredient")&gt;0,INDEX(ani_diet!T:T,MATCH(M228,ani_diet!D:D,0)),""),"")</f>
        <v/>
      </c>
      <c r="AH228" s="60" t="str">
        <f>IF(IFERROR(IF(MATCH("Feed Ingredient", AOM[[#This Row],[L1]:[L10]],0)&gt;0, TRUE, FALSE), FALSE)=TRUE,IFERROR(VLOOKUP(M228, ani_diet!C:C, 1, FALSE), "No Match"),FALSE)</f>
        <v>No Match</v>
      </c>
      <c r="AI228" t="s">
        <v>4169</v>
      </c>
      <c r="AL228" t="str">
        <f>IFERROR(IF(COUNTIF(C228:L228,"Feed Ingredient")&gt;0,INDEX(ani_diet!T:T,MATCH(M228,ani_diet!D:D,0)),""),"")</f>
        <v/>
      </c>
    </row>
    <row r="229" spans="1:38">
      <c r="A229" t="str">
        <f>_xlfn.TEXTJOIN("/",TRUE,AOM[[#This Row],[L1]:[L10]])</f>
        <v>Management/Livestock Management/Feed Characteristic/Feed Composition/Feed Ingredient/Animal/Fish/Fish Dried</v>
      </c>
      <c r="B229" s="207" t="s">
        <v>18367</v>
      </c>
      <c r="C229" s="207" t="s">
        <v>17896</v>
      </c>
      <c r="D229" s="207" t="s">
        <v>17898</v>
      </c>
      <c r="E229" s="207" t="s">
        <v>17908</v>
      </c>
      <c r="F229" s="207" t="s">
        <v>18308</v>
      </c>
      <c r="G229" s="207" t="s">
        <v>18309</v>
      </c>
      <c r="H229" s="207" t="s">
        <v>3379</v>
      </c>
      <c r="I229" s="207" t="s">
        <v>5207</v>
      </c>
      <c r="J229" s="207" t="s">
        <v>18368</v>
      </c>
      <c r="K229" s="207"/>
      <c r="L229" s="207"/>
      <c r="M229" t="str" cm="1">
        <f t="array" ref="M229">LOOKUP(2,1/(C229:L229&lt;&gt;""),C229:L229)</f>
        <v>Fish Dried</v>
      </c>
      <c r="N229" s="207"/>
      <c r="O229" s="207"/>
      <c r="P229" s="207"/>
      <c r="Q229" s="207"/>
      <c r="R229" s="207"/>
      <c r="S229" s="207"/>
      <c r="T229" s="207"/>
      <c r="U229" s="207"/>
      <c r="V229" s="209"/>
      <c r="W229" s="207"/>
      <c r="X229" s="207"/>
      <c r="Y229" s="207"/>
      <c r="Z229" s="207"/>
      <c r="AA229" s="209"/>
      <c r="AB229" s="211" t="s">
        <v>18340</v>
      </c>
      <c r="AC229" s="210" t="s">
        <v>4169</v>
      </c>
      <c r="AD229" s="210" t="s">
        <v>4169</v>
      </c>
      <c r="AE229" s="210"/>
      <c r="AF229" s="210"/>
      <c r="AG229" t="str">
        <f>IFERROR(IF(COUNTIF(C229:L229,"Feed Ingredient")&gt;0,INDEX(ani_diet!T:T,MATCH(M229,ani_diet!D:D,0)),""),"")</f>
        <v/>
      </c>
      <c r="AH229" s="60" t="str">
        <f>IF(IFERROR(IF(MATCH("Feed Ingredient", AOM[[#This Row],[L1]:[L10]],0)&gt;0, TRUE, FALSE), FALSE)=TRUE,IFERROR(VLOOKUP(M229, ani_diet!C:C, 1, FALSE), "No Match"),FALSE)</f>
        <v>No Match</v>
      </c>
      <c r="AI229" t="s">
        <v>18343</v>
      </c>
      <c r="AL229" t="str">
        <f>IFERROR(IF(COUNTIF(C229:L229,"Feed Ingredient")&gt;0,INDEX(ani_diet!T:T,MATCH(M229,ani_diet!D:D,0)),""),"")</f>
        <v/>
      </c>
    </row>
    <row r="230" spans="1:38">
      <c r="A230" t="str">
        <f>_xlfn.TEXTJOIN("/",TRUE,AOM[[#This Row],[L1]:[L10]])</f>
        <v>Management/Livestock Management/Feed Characteristic/Feed Composition/Feed Ingredient/Animal/Fish/Fish Dried Ground</v>
      </c>
      <c r="B230" s="207" t="s">
        <v>18369</v>
      </c>
      <c r="C230" s="207" t="s">
        <v>17896</v>
      </c>
      <c r="D230" s="207" t="s">
        <v>17898</v>
      </c>
      <c r="E230" s="207" t="s">
        <v>17908</v>
      </c>
      <c r="F230" s="207" t="s">
        <v>18308</v>
      </c>
      <c r="G230" s="207" t="s">
        <v>18309</v>
      </c>
      <c r="H230" s="207" t="s">
        <v>3379</v>
      </c>
      <c r="I230" s="207" t="s">
        <v>5207</v>
      </c>
      <c r="J230" s="207" t="s">
        <v>18370</v>
      </c>
      <c r="K230" s="207"/>
      <c r="L230" s="207"/>
      <c r="M230" t="str" cm="1">
        <f t="array" ref="M230">LOOKUP(2,1/(C230:L230&lt;&gt;""),C230:L230)</f>
        <v>Fish Dried Ground</v>
      </c>
      <c r="N230" s="207" t="s">
        <v>18371</v>
      </c>
      <c r="O230" s="207"/>
      <c r="P230" s="207"/>
      <c r="Q230" s="207"/>
      <c r="R230" s="207"/>
      <c r="S230" s="207"/>
      <c r="T230" s="207"/>
      <c r="U230" s="207"/>
      <c r="V230" s="209"/>
      <c r="W230" s="207"/>
      <c r="X230" s="207"/>
      <c r="Y230" s="207"/>
      <c r="Z230" s="207"/>
      <c r="AA230" s="209"/>
      <c r="AB230" s="211" t="s">
        <v>18340</v>
      </c>
      <c r="AC230" s="210" t="s">
        <v>4169</v>
      </c>
      <c r="AD230" s="210" t="s">
        <v>4169</v>
      </c>
      <c r="AE230" s="210"/>
      <c r="AF230" s="210"/>
      <c r="AG230" t="str">
        <f>IFERROR(IF(COUNTIF(C230:L230,"Feed Ingredient")&gt;0,INDEX(ani_diet!T:T,MATCH(M230,ani_diet!D:D,0)),""),"")</f>
        <v/>
      </c>
      <c r="AH230" s="60" t="str">
        <f>IF(IFERROR(IF(MATCH("Feed Ingredient", AOM[[#This Row],[L1]:[L10]],0)&gt;0, TRUE, FALSE), FALSE)=TRUE,IFERROR(VLOOKUP(M230, ani_diet!C:C, 1, FALSE), "No Match"),FALSE)</f>
        <v>No Match</v>
      </c>
      <c r="AI230" t="s">
        <v>18343</v>
      </c>
      <c r="AL230" t="str">
        <f>IFERROR(IF(COUNTIF(C230:L230,"Feed Ingredient")&gt;0,INDEX(ani_diet!T:T,MATCH(M230,ani_diet!D:D,0)),""),"")</f>
        <v/>
      </c>
    </row>
    <row r="231" spans="1:38">
      <c r="A231" t="str">
        <f>_xlfn.TEXTJOIN("/",TRUE,AOM[[#This Row],[L1]:[L10]])</f>
        <v>Management/Livestock Management/Feed Characteristic/Feed Composition/Feed Ingredient/Animal/Fish/Fish Dried Ground Heated</v>
      </c>
      <c r="B231" s="207" t="s">
        <v>18372</v>
      </c>
      <c r="C231" s="207" t="s">
        <v>17896</v>
      </c>
      <c r="D231" s="207" t="s">
        <v>17898</v>
      </c>
      <c r="E231" s="207" t="s">
        <v>17908</v>
      </c>
      <c r="F231" s="207" t="s">
        <v>18308</v>
      </c>
      <c r="G231" s="207" t="s">
        <v>18309</v>
      </c>
      <c r="H231" s="207" t="s">
        <v>3379</v>
      </c>
      <c r="I231" s="207" t="s">
        <v>5207</v>
      </c>
      <c r="J231" s="207" t="s">
        <v>18373</v>
      </c>
      <c r="K231" s="207"/>
      <c r="L231" s="207"/>
      <c r="M231" t="str" cm="1">
        <f t="array" ref="M231">LOOKUP(2,1/(C231:L231&lt;&gt;""),C231:L231)</f>
        <v>Fish Dried Ground Heated</v>
      </c>
      <c r="N231" s="207" t="s">
        <v>18374</v>
      </c>
      <c r="O231" s="207"/>
      <c r="P231" s="207"/>
      <c r="Q231" s="207"/>
      <c r="R231" s="207"/>
      <c r="S231" s="207"/>
      <c r="T231" s="207"/>
      <c r="U231" s="207"/>
      <c r="V231" s="209"/>
      <c r="W231" s="207"/>
      <c r="X231" s="207"/>
      <c r="Y231" s="207"/>
      <c r="Z231" s="207"/>
      <c r="AA231" s="209"/>
      <c r="AB231" s="204" t="s">
        <v>4169</v>
      </c>
      <c r="AC231" s="210" t="s">
        <v>4169</v>
      </c>
      <c r="AD231" s="210" t="s">
        <v>4169</v>
      </c>
      <c r="AE231" s="210"/>
      <c r="AF231" s="210"/>
      <c r="AG231" t="str">
        <f>IFERROR(IF(COUNTIF(C231:L231,"Feed Ingredient")&gt;0,INDEX(ani_diet!T:T,MATCH(M231,ani_diet!D:D,0)),""),"")</f>
        <v/>
      </c>
      <c r="AH231" s="60" t="str">
        <f>IF(IFERROR(IF(MATCH("Feed Ingredient", AOM[[#This Row],[L1]:[L10]],0)&gt;0, TRUE, FALSE), FALSE)=TRUE,IFERROR(VLOOKUP(M231, ani_diet!C:C, 1, FALSE), "No Match"),FALSE)</f>
        <v>No Match</v>
      </c>
      <c r="AI231" s="60" t="s">
        <v>3539</v>
      </c>
      <c r="AL231" t="str">
        <f>IFERROR(IF(COUNTIF(C231:L231,"Feed Ingredient")&gt;0,INDEX(ani_diet!T:T,MATCH(M231,ani_diet!D:D,0)),""),"")</f>
        <v/>
      </c>
    </row>
    <row r="232" spans="1:38">
      <c r="A232" t="str">
        <f>_xlfn.TEXTJOIN("/",TRUE,AOM[[#This Row],[L1]:[L10]])</f>
        <v>Management/Livestock Management/Feed Characteristic/Feed Composition/Feed Ingredient/Animal/Fish/Fish Ensiled</v>
      </c>
      <c r="B232" s="207" t="s">
        <v>18375</v>
      </c>
      <c r="C232" s="207" t="s">
        <v>17896</v>
      </c>
      <c r="D232" s="207" t="s">
        <v>17898</v>
      </c>
      <c r="E232" s="207" t="s">
        <v>17908</v>
      </c>
      <c r="F232" s="207" t="s">
        <v>18308</v>
      </c>
      <c r="G232" s="207" t="s">
        <v>18309</v>
      </c>
      <c r="H232" s="207" t="s">
        <v>3379</v>
      </c>
      <c r="I232" s="207" t="s">
        <v>5207</v>
      </c>
      <c r="J232" s="207" t="s">
        <v>18376</v>
      </c>
      <c r="K232" s="207"/>
      <c r="L232" s="207"/>
      <c r="M232" t="str" cm="1">
        <f t="array" ref="M232">LOOKUP(2,1/(C232:L232&lt;&gt;""),C232:L232)</f>
        <v>Fish Ensiled</v>
      </c>
      <c r="N232" s="207" t="s">
        <v>18377</v>
      </c>
      <c r="O232" s="207"/>
      <c r="P232" s="207"/>
      <c r="Q232" s="207"/>
      <c r="R232" s="207"/>
      <c r="S232" s="207"/>
      <c r="T232" s="207"/>
      <c r="U232" s="207"/>
      <c r="V232" s="209"/>
      <c r="W232" s="207"/>
      <c r="X232" s="207"/>
      <c r="Y232" s="207"/>
      <c r="Z232" s="207"/>
      <c r="AA232" s="209"/>
      <c r="AB232" s="211" t="s">
        <v>18378</v>
      </c>
      <c r="AC232" s="210" t="s">
        <v>4169</v>
      </c>
      <c r="AD232" s="210" t="s">
        <v>4169</v>
      </c>
      <c r="AE232" s="210"/>
      <c r="AF232" s="210"/>
      <c r="AG232" t="str">
        <f>IFERROR(IF(COUNTIF(C232:L232,"Feed Ingredient")&gt;0,INDEX(ani_diet!T:T,MATCH(M232,ani_diet!D:D,0)),""),"")</f>
        <v/>
      </c>
      <c r="AH232" s="60" t="str">
        <f>IF(IFERROR(IF(MATCH("Feed Ingredient", AOM[[#This Row],[L1]:[L10]],0)&gt;0, TRUE, FALSE), FALSE)=TRUE,IFERROR(VLOOKUP(M232, ani_diet!C:C, 1, FALSE), "No Match"),FALSE)</f>
        <v>No Match</v>
      </c>
      <c r="AI232" s="60" t="s">
        <v>3539</v>
      </c>
      <c r="AL232" t="str">
        <f>IFERROR(IF(COUNTIF(C232:L232,"Feed Ingredient")&gt;0,INDEX(ani_diet!T:T,MATCH(M232,ani_diet!D:D,0)),""),"")</f>
        <v/>
      </c>
    </row>
    <row r="233" spans="1:38">
      <c r="A233" t="str">
        <f>_xlfn.TEXTJOIN("/",TRUE,AOM[[#This Row],[L1]:[L10]])</f>
        <v>Management/Livestock Management/Feed Characteristic/Feed Composition/Feed Ingredient/Animal/Fish/Fish Ground</v>
      </c>
      <c r="B233" s="207" t="s">
        <v>18379</v>
      </c>
      <c r="C233" s="207" t="s">
        <v>17896</v>
      </c>
      <c r="D233" s="207" t="s">
        <v>17898</v>
      </c>
      <c r="E233" s="207" t="s">
        <v>17908</v>
      </c>
      <c r="F233" s="207" t="s">
        <v>18308</v>
      </c>
      <c r="G233" s="207" t="s">
        <v>18309</v>
      </c>
      <c r="H233" s="207" t="s">
        <v>3379</v>
      </c>
      <c r="I233" s="207" t="s">
        <v>5207</v>
      </c>
      <c r="J233" s="207" t="s">
        <v>18380</v>
      </c>
      <c r="K233" s="207" t="s">
        <v>8288</v>
      </c>
      <c r="L233" s="207"/>
      <c r="M233" t="str" cm="1">
        <f t="array" ref="M233">LOOKUP(2,1/(C233:L233&lt;&gt;""),C233:L233)</f>
        <v>Fish Ground</v>
      </c>
      <c r="N233" s="207" t="s">
        <v>18381</v>
      </c>
      <c r="O233" s="207" t="s">
        <v>8288</v>
      </c>
      <c r="P233" s="207" t="s">
        <v>8288</v>
      </c>
      <c r="Q233" s="207" t="s">
        <v>8288</v>
      </c>
      <c r="R233" s="207" t="s">
        <v>8288</v>
      </c>
      <c r="S233" s="207" t="s">
        <v>18382</v>
      </c>
      <c r="T233" s="207" t="s">
        <v>8288</v>
      </c>
      <c r="U233" s="207"/>
      <c r="V233" s="209" t="s">
        <v>8288</v>
      </c>
      <c r="W233" s="207" t="s">
        <v>8288</v>
      </c>
      <c r="X233" s="207" t="s">
        <v>8288</v>
      </c>
      <c r="Y233" s="207" t="s">
        <v>8288</v>
      </c>
      <c r="Z233" s="207" t="s">
        <v>8288</v>
      </c>
      <c r="AA233" s="209" t="s">
        <v>8288</v>
      </c>
      <c r="AB233" s="211" t="s">
        <v>18340</v>
      </c>
      <c r="AC233" s="210">
        <v>2123</v>
      </c>
      <c r="AD233" s="210" t="s">
        <v>4169</v>
      </c>
      <c r="AE233" s="210" t="s">
        <v>18383</v>
      </c>
      <c r="AF233" s="210"/>
      <c r="AG233" t="str">
        <f>IFERROR(IF(COUNTIF(C233:L233,"Feed Ingredient")&gt;0,INDEX(ani_diet!T:T,MATCH(M233,ani_diet!D:D,0)),""),"")</f>
        <v/>
      </c>
      <c r="AH233" s="60" t="str">
        <f>IF(IFERROR(IF(MATCH("Feed Ingredient", AOM[[#This Row],[L1]:[L10]],0)&gt;0, TRUE, FALSE), FALSE)=TRUE,IFERROR(VLOOKUP(M233, ani_diet!C:C, 1, FALSE), "No Match"),FALSE)</f>
        <v>No Match</v>
      </c>
      <c r="AI233" t="s">
        <v>18343</v>
      </c>
      <c r="AL233" t="str">
        <f>IFERROR(IF(COUNTIF(C233:L233,"Feed Ingredient")&gt;0,INDEX(ani_diet!T:T,MATCH(M233,ani_diet!D:D,0)),""),"")</f>
        <v/>
      </c>
    </row>
    <row r="234" spans="1:38">
      <c r="A234" t="str">
        <f>_xlfn.TEXTJOIN("/",TRUE,AOM[[#This Row],[L1]:[L10]])</f>
        <v>Management/Livestock Management/Feed Characteristic/Feed Composition/Feed Ingredient/Animal/Fish/Fish Ground Roasted</v>
      </c>
      <c r="B234" s="207" t="s">
        <v>18384</v>
      </c>
      <c r="C234" s="207" t="s">
        <v>17896</v>
      </c>
      <c r="D234" s="207" t="s">
        <v>17898</v>
      </c>
      <c r="E234" s="207" t="s">
        <v>17908</v>
      </c>
      <c r="F234" s="207" t="s">
        <v>18308</v>
      </c>
      <c r="G234" s="207" t="s">
        <v>18309</v>
      </c>
      <c r="H234" s="207" t="s">
        <v>3379</v>
      </c>
      <c r="I234" s="207" t="s">
        <v>5207</v>
      </c>
      <c r="J234" s="207" t="s">
        <v>18385</v>
      </c>
      <c r="K234" s="207"/>
      <c r="L234" s="207"/>
      <c r="M234" t="str" cm="1">
        <f t="array" ref="M234">LOOKUP(2,1/(C234:L234&lt;&gt;""),C234:L234)</f>
        <v>Fish Ground Roasted</v>
      </c>
      <c r="N234" s="207" t="s">
        <v>18386</v>
      </c>
      <c r="O234" s="207"/>
      <c r="P234" s="207"/>
      <c r="Q234" s="207"/>
      <c r="R234" s="207"/>
      <c r="S234" s="207"/>
      <c r="T234" s="207"/>
      <c r="U234" s="207"/>
      <c r="V234" s="209"/>
      <c r="W234" s="207"/>
      <c r="X234" s="207"/>
      <c r="Y234" s="207"/>
      <c r="Z234" s="207"/>
      <c r="AA234" s="209"/>
      <c r="AB234" s="204" t="s">
        <v>4169</v>
      </c>
      <c r="AC234" s="210" t="s">
        <v>4169</v>
      </c>
      <c r="AD234" s="210" t="s">
        <v>4169</v>
      </c>
      <c r="AE234" s="210"/>
      <c r="AF234" s="210"/>
      <c r="AG234" t="str">
        <f>IFERROR(IF(COUNTIF(C234:L234,"Feed Ingredient")&gt;0,INDEX(ani_diet!T:T,MATCH(M234,ani_diet!D:D,0)),""),"")</f>
        <v/>
      </c>
      <c r="AH234" s="60" t="str">
        <f>IF(IFERROR(IF(MATCH("Feed Ingredient", AOM[[#This Row],[L1]:[L10]],0)&gt;0, TRUE, FALSE), FALSE)=TRUE,IFERROR(VLOOKUP(M234, ani_diet!C:C, 1, FALSE), "No Match"),FALSE)</f>
        <v>No Match</v>
      </c>
      <c r="AI234" s="60" t="s">
        <v>3539</v>
      </c>
      <c r="AL234" t="str">
        <f>IFERROR(IF(COUNTIF(C234:L234,"Feed Ingredient")&gt;0,INDEX(ani_diet!T:T,MATCH(M234,ani_diet!D:D,0)),""),"")</f>
        <v/>
      </c>
    </row>
    <row r="235" spans="1:38">
      <c r="A235" t="str">
        <f>_xlfn.TEXTJOIN("/",TRUE,AOM[[#This Row],[L1]:[L10]])</f>
        <v>Management/Livestock Management/Feed Characteristic/Feed Composition/Feed Ingredient/Animal/Fish/Fish Oil</v>
      </c>
      <c r="B235" s="207" t="s">
        <v>18387</v>
      </c>
      <c r="C235" s="207" t="s">
        <v>17896</v>
      </c>
      <c r="D235" s="207" t="s">
        <v>17898</v>
      </c>
      <c r="E235" s="207" t="s">
        <v>17908</v>
      </c>
      <c r="F235" s="207" t="s">
        <v>18308</v>
      </c>
      <c r="G235" s="207" t="s">
        <v>18309</v>
      </c>
      <c r="H235" s="207" t="s">
        <v>3379</v>
      </c>
      <c r="I235" s="207" t="s">
        <v>5207</v>
      </c>
      <c r="J235" s="207" t="s">
        <v>18388</v>
      </c>
      <c r="K235" s="207" t="s">
        <v>8288</v>
      </c>
      <c r="L235" s="207"/>
      <c r="M235" t="str" cm="1">
        <f t="array" ref="M235">LOOKUP(2,1/(C235:L235&lt;&gt;""),C235:L235)</f>
        <v>Fish Oil</v>
      </c>
      <c r="N235" s="207"/>
      <c r="O235" s="207" t="s">
        <v>8288</v>
      </c>
      <c r="P235" s="207" t="s">
        <v>8288</v>
      </c>
      <c r="Q235" s="207" t="s">
        <v>8288</v>
      </c>
      <c r="R235" s="207" t="s">
        <v>8288</v>
      </c>
      <c r="S235" s="207" t="s">
        <v>18389</v>
      </c>
      <c r="T235" s="207" t="s">
        <v>8288</v>
      </c>
      <c r="U235" s="207"/>
      <c r="V235" s="209" t="s">
        <v>8288</v>
      </c>
      <c r="W235" s="207" t="s">
        <v>8288</v>
      </c>
      <c r="X235" s="207" t="s">
        <v>8288</v>
      </c>
      <c r="Y235" s="207" t="s">
        <v>8288</v>
      </c>
      <c r="Z235" s="207" t="s">
        <v>8288</v>
      </c>
      <c r="AA235" s="209" t="s">
        <v>8288</v>
      </c>
      <c r="AB235" s="225" t="s">
        <v>18390</v>
      </c>
      <c r="AC235" s="210">
        <v>21525</v>
      </c>
      <c r="AD235" s="210" t="s">
        <v>4169</v>
      </c>
      <c r="AE235" s="210" t="s">
        <v>18391</v>
      </c>
      <c r="AF235" s="210"/>
      <c r="AG235" t="str">
        <f>IFERROR(IF(COUNTIF(C235:L235,"Feed Ingredient")&gt;0,INDEX(ani_diet!T:T,MATCH(M235,ani_diet!D:D,0)),""),"")</f>
        <v/>
      </c>
      <c r="AH235" s="60" t="str">
        <f>IF(IFERROR(IF(MATCH("Feed Ingredient", AOM[[#This Row],[L1]:[L10]],0)&gt;0, TRUE, FALSE), FALSE)=TRUE,IFERROR(VLOOKUP(M235, ani_diet!C:C, 1, FALSE), "No Match"),FALSE)</f>
        <v>Fish Oil</v>
      </c>
      <c r="AI235" s="60" t="s">
        <v>3539</v>
      </c>
      <c r="AL235" t="str">
        <f>IFERROR(IF(COUNTIF(C235:L235,"Feed Ingredient")&gt;0,INDEX(ani_diet!T:T,MATCH(M235,ani_diet!D:D,0)),""),"")</f>
        <v/>
      </c>
    </row>
    <row r="236" spans="1:38">
      <c r="A236" t="str">
        <f>_xlfn.TEXTJOIN("/",TRUE,AOM[[#This Row],[L1]:[L10]])</f>
        <v>Management/Livestock Management/Feed Characteristic/Feed Composition/Feed Ingredient/Animal/Fish/Fish Oil/Fish Oil Dried Ground Heated</v>
      </c>
      <c r="B236" s="207" t="s">
        <v>18392</v>
      </c>
      <c r="C236" s="207" t="s">
        <v>17896</v>
      </c>
      <c r="D236" s="207" t="s">
        <v>17898</v>
      </c>
      <c r="E236" s="207" t="s">
        <v>17908</v>
      </c>
      <c r="F236" s="207" t="s">
        <v>18308</v>
      </c>
      <c r="G236" s="207" t="s">
        <v>18309</v>
      </c>
      <c r="H236" s="207" t="s">
        <v>3379</v>
      </c>
      <c r="I236" s="207" t="s">
        <v>5207</v>
      </c>
      <c r="J236" s="207" t="s">
        <v>18388</v>
      </c>
      <c r="K236" s="207" t="s">
        <v>18393</v>
      </c>
      <c r="L236" s="207"/>
      <c r="M236" t="str" cm="1">
        <f t="array" ref="M236">LOOKUP(2,1/(C236:L236&lt;&gt;""),C236:L236)</f>
        <v>Fish Oil Dried Ground Heated</v>
      </c>
      <c r="N236" s="207" t="s">
        <v>18394</v>
      </c>
      <c r="O236" s="207" t="s">
        <v>8288</v>
      </c>
      <c r="P236" s="207" t="s">
        <v>8288</v>
      </c>
      <c r="Q236" s="207" t="s">
        <v>8288</v>
      </c>
      <c r="R236" s="207" t="s">
        <v>8288</v>
      </c>
      <c r="S236" s="207" t="s">
        <v>18389</v>
      </c>
      <c r="T236" s="207" t="s">
        <v>8288</v>
      </c>
      <c r="U236" s="207"/>
      <c r="V236" s="209" t="s">
        <v>8288</v>
      </c>
      <c r="W236" s="207" t="s">
        <v>8288</v>
      </c>
      <c r="X236" s="207" t="s">
        <v>8288</v>
      </c>
      <c r="Y236" s="207" t="s">
        <v>8288</v>
      </c>
      <c r="Z236" s="207" t="s">
        <v>8288</v>
      </c>
      <c r="AA236" s="209" t="s">
        <v>8288</v>
      </c>
      <c r="AB236" s="204" t="s">
        <v>4169</v>
      </c>
      <c r="AC236" s="210" t="s">
        <v>4169</v>
      </c>
      <c r="AD236" s="210" t="s">
        <v>4169</v>
      </c>
      <c r="AE236" s="210"/>
      <c r="AF236" s="210"/>
      <c r="AG236" t="str">
        <f>IFERROR(IF(COUNTIF(C236:L236,"Feed Ingredient")&gt;0,INDEX(ani_diet!T:T,MATCH(M236,ani_diet!D:D,0)),""),"")</f>
        <v/>
      </c>
      <c r="AH236" s="60" t="str">
        <f>IF(IFERROR(IF(MATCH("Feed Ingredient", AOM[[#This Row],[L1]:[L10]],0)&gt;0, TRUE, FALSE), FALSE)=TRUE,IFERROR(VLOOKUP(M236, ani_diet!C:C, 1, FALSE), "No Match"),FALSE)</f>
        <v>No Match</v>
      </c>
      <c r="AI236" s="60" t="s">
        <v>3539</v>
      </c>
      <c r="AL236" t="str">
        <f>IFERROR(IF(COUNTIF(C236:L236,"Feed Ingredient")&gt;0,INDEX(ani_diet!T:T,MATCH(M236,ani_diet!D:D,0)),""),"")</f>
        <v/>
      </c>
    </row>
    <row r="237" spans="1:38">
      <c r="A237" t="str">
        <f>_xlfn.TEXTJOIN("/",TRUE,AOM[[#This Row],[L1]:[L10]])</f>
        <v>Management/Livestock Management/Feed Characteristic/Feed Composition/Feed Ingredient/Animal/Fish/Fish Oil/Fish Oil Heated</v>
      </c>
      <c r="B237" s="207" t="s">
        <v>18395</v>
      </c>
      <c r="C237" s="207" t="s">
        <v>17896</v>
      </c>
      <c r="D237" s="207" t="s">
        <v>17898</v>
      </c>
      <c r="E237" s="207" t="s">
        <v>17908</v>
      </c>
      <c r="F237" s="207" t="s">
        <v>18308</v>
      </c>
      <c r="G237" s="207" t="s">
        <v>18309</v>
      </c>
      <c r="H237" s="207" t="s">
        <v>3379</v>
      </c>
      <c r="I237" s="207" t="s">
        <v>5207</v>
      </c>
      <c r="J237" s="207" t="s">
        <v>18388</v>
      </c>
      <c r="K237" s="207" t="s">
        <v>18396</v>
      </c>
      <c r="L237" s="207"/>
      <c r="M237" t="str" cm="1">
        <f t="array" ref="M237">LOOKUP(2,1/(C237:L237&lt;&gt;""),C237:L237)</f>
        <v>Fish Oil Heated</v>
      </c>
      <c r="N237" s="207"/>
      <c r="O237" s="207" t="s">
        <v>8288</v>
      </c>
      <c r="P237" s="207" t="s">
        <v>8288</v>
      </c>
      <c r="Q237" s="207" t="s">
        <v>8288</v>
      </c>
      <c r="R237" s="207" t="s">
        <v>8288</v>
      </c>
      <c r="S237" s="207" t="s">
        <v>18389</v>
      </c>
      <c r="T237" s="207" t="s">
        <v>8288</v>
      </c>
      <c r="U237" s="207"/>
      <c r="V237" s="209" t="s">
        <v>8288</v>
      </c>
      <c r="W237" s="207" t="s">
        <v>8288</v>
      </c>
      <c r="X237" s="207" t="s">
        <v>8288</v>
      </c>
      <c r="Y237" s="207" t="s">
        <v>8288</v>
      </c>
      <c r="Z237" s="207" t="s">
        <v>8288</v>
      </c>
      <c r="AA237" s="209" t="s">
        <v>8288</v>
      </c>
      <c r="AB237" s="204" t="s">
        <v>4169</v>
      </c>
      <c r="AC237" s="210" t="s">
        <v>4169</v>
      </c>
      <c r="AD237" s="210" t="s">
        <v>4169</v>
      </c>
      <c r="AE237" s="210"/>
      <c r="AF237" s="210"/>
      <c r="AG237" t="str">
        <f>IFERROR(IF(COUNTIF(C237:L237,"Feed Ingredient")&gt;0,INDEX(ani_diet!T:T,MATCH(M237,ani_diet!D:D,0)),""),"")</f>
        <v/>
      </c>
      <c r="AH237" s="60" t="str">
        <f>IF(IFERROR(IF(MATCH("Feed Ingredient", AOM[[#This Row],[L1]:[L10]],0)&gt;0, TRUE, FALSE), FALSE)=TRUE,IFERROR(VLOOKUP(M237, ani_diet!C:C, 1, FALSE), "No Match"),FALSE)</f>
        <v>No Match</v>
      </c>
      <c r="AI237" s="60" t="s">
        <v>3539</v>
      </c>
      <c r="AL237" t="str">
        <f>IFERROR(IF(COUNTIF(C237:L237,"Feed Ingredient")&gt;0,INDEX(ani_diet!T:T,MATCH(M237,ani_diet!D:D,0)),""),"")</f>
        <v/>
      </c>
    </row>
    <row r="238" spans="1:38">
      <c r="A238" t="str">
        <f>_xlfn.TEXTJOIN("/",TRUE,AOM[[#This Row],[L1]:[L10]])</f>
        <v>Management/Livestock Management/Feed Characteristic/Feed Composition/Feed Ingredient/Animal/Fish/Herring/Herring Ground</v>
      </c>
      <c r="B238" s="207" t="s">
        <v>18397</v>
      </c>
      <c r="C238" s="207" t="s">
        <v>17896</v>
      </c>
      <c r="D238" s="207" t="s">
        <v>17898</v>
      </c>
      <c r="E238" s="207" t="s">
        <v>17908</v>
      </c>
      <c r="F238" s="207" t="s">
        <v>18308</v>
      </c>
      <c r="G238" s="207" t="s">
        <v>18309</v>
      </c>
      <c r="H238" s="207" t="s">
        <v>3379</v>
      </c>
      <c r="I238" s="207" t="s">
        <v>5207</v>
      </c>
      <c r="J238" s="207" t="s">
        <v>18398</v>
      </c>
      <c r="K238" s="207" t="s">
        <v>18399</v>
      </c>
      <c r="L238" s="207"/>
      <c r="M238" t="str" cm="1">
        <f t="array" ref="M238">LOOKUP(2,1/(C238:L238&lt;&gt;""),C238:L238)</f>
        <v>Herring Ground</v>
      </c>
      <c r="N238" s="207" t="s">
        <v>18400</v>
      </c>
      <c r="O238" s="207"/>
      <c r="P238" s="207"/>
      <c r="Q238" s="207"/>
      <c r="R238" s="207"/>
      <c r="S238" s="207"/>
      <c r="T238" s="207"/>
      <c r="U238" s="207"/>
      <c r="V238" s="209"/>
      <c r="W238" s="207"/>
      <c r="X238" s="207"/>
      <c r="Y238" s="207"/>
      <c r="Z238" s="207"/>
      <c r="AA238" s="209"/>
      <c r="AB238" s="204" t="s">
        <v>4169</v>
      </c>
      <c r="AC238" s="210" t="s">
        <v>4169</v>
      </c>
      <c r="AD238" s="210" t="s">
        <v>4169</v>
      </c>
      <c r="AE238" s="210"/>
      <c r="AF238" s="210"/>
      <c r="AG238" t="str">
        <f>IFERROR(IF(COUNTIF(C238:L238,"Feed Ingredient")&gt;0,INDEX(ani_diet!T:T,MATCH(M238,ani_diet!D:D,0)),""),"")</f>
        <v/>
      </c>
      <c r="AH238" s="60" t="str">
        <f>IF(IFERROR(IF(MATCH("Feed Ingredient", AOM[[#This Row],[L1]:[L10]],0)&gt;0, TRUE, FALSE), FALSE)=TRUE,IFERROR(VLOOKUP(M238, ani_diet!C:C, 1, FALSE), "No Match"),FALSE)</f>
        <v>No Match</v>
      </c>
      <c r="AI238" t="s">
        <v>18401</v>
      </c>
      <c r="AL238" t="str">
        <f>IFERROR(IF(COUNTIF(C238:L238,"Feed Ingredient")&gt;0,INDEX(ani_diet!T:T,MATCH(M238,ani_diet!D:D,0)),""),"")</f>
        <v/>
      </c>
    </row>
    <row r="239" spans="1:38">
      <c r="A239" t="str">
        <f>_xlfn.TEXTJOIN("/",TRUE,AOM[[#This Row],[L1]:[L10]])</f>
        <v>Management/Livestock Management/Feed Characteristic/Feed Composition/Feed Ingredient/Animal/Fish/Herring</v>
      </c>
      <c r="B239" s="207" t="s">
        <v>18402</v>
      </c>
      <c r="C239" s="207" t="s">
        <v>17896</v>
      </c>
      <c r="D239" s="207" t="s">
        <v>17898</v>
      </c>
      <c r="E239" s="207" t="s">
        <v>17908</v>
      </c>
      <c r="F239" s="207" t="s">
        <v>18308</v>
      </c>
      <c r="G239" s="207" t="s">
        <v>18309</v>
      </c>
      <c r="H239" s="207" t="s">
        <v>3379</v>
      </c>
      <c r="I239" s="207" t="s">
        <v>5207</v>
      </c>
      <c r="J239" s="207" t="s">
        <v>18398</v>
      </c>
      <c r="K239" s="207"/>
      <c r="L239" s="207"/>
      <c r="M239" t="str" cm="1">
        <f t="array" ref="M239">LOOKUP(2,1/(C239:L239&lt;&gt;""),C239:L239)</f>
        <v>Herring</v>
      </c>
      <c r="N239" s="207"/>
      <c r="O239" s="207"/>
      <c r="P239" s="207"/>
      <c r="Q239" s="207"/>
      <c r="R239" s="207"/>
      <c r="S239" s="207"/>
      <c r="T239" s="207"/>
      <c r="U239" s="207"/>
      <c r="V239" s="209"/>
      <c r="W239" s="207"/>
      <c r="X239" s="207"/>
      <c r="Y239" s="207"/>
      <c r="Z239" s="207"/>
      <c r="AA239" s="209"/>
      <c r="AB239" s="204" t="s">
        <v>4169</v>
      </c>
      <c r="AC239" s="210" t="s">
        <v>4169</v>
      </c>
      <c r="AD239" s="210" t="s">
        <v>4169</v>
      </c>
      <c r="AE239" s="210"/>
      <c r="AF239" s="210"/>
      <c r="AG239" t="str">
        <f>IFERROR(IF(COUNTIF(C239:L239,"Feed Ingredient")&gt;0,INDEX(ani_diet!T:T,MATCH(M239,ani_diet!D:D,0)),""),"")</f>
        <v/>
      </c>
      <c r="AH239" s="60" t="str">
        <f>IF(IFERROR(IF(MATCH("Feed Ingredient", AOM[[#This Row],[L1]:[L10]],0)&gt;0, TRUE, FALSE), FALSE)=TRUE,IFERROR(VLOOKUP(M239, ani_diet!C:C, 1, FALSE), "No Match"),FALSE)</f>
        <v>Herring</v>
      </c>
      <c r="AI239" t="s">
        <v>18401</v>
      </c>
      <c r="AL239" t="str">
        <f>IFERROR(IF(COUNTIF(C239:L239,"Feed Ingredient")&gt;0,INDEX(ani_diet!T:T,MATCH(M239,ani_diet!D:D,0)),""),"")</f>
        <v/>
      </c>
    </row>
    <row r="240" spans="1:38">
      <c r="A240" t="str">
        <f>_xlfn.TEXTJOIN("/",TRUE,AOM[[#This Row],[L1]:[L10]])</f>
        <v>Management/Livestock Management/Feed Characteristic/Feed Composition/Feed Ingredient/Animal/Fish/Menhaden/Menhaden Ground</v>
      </c>
      <c r="B240" s="207" t="s">
        <v>18403</v>
      </c>
      <c r="C240" s="207" t="s">
        <v>17896</v>
      </c>
      <c r="D240" s="207" t="s">
        <v>17898</v>
      </c>
      <c r="E240" s="207" t="s">
        <v>17908</v>
      </c>
      <c r="F240" s="207" t="s">
        <v>18308</v>
      </c>
      <c r="G240" s="207" t="s">
        <v>18309</v>
      </c>
      <c r="H240" s="207" t="s">
        <v>3379</v>
      </c>
      <c r="I240" s="207" t="s">
        <v>5207</v>
      </c>
      <c r="J240" s="207" t="s">
        <v>18404</v>
      </c>
      <c r="K240" s="207" t="s">
        <v>18405</v>
      </c>
      <c r="L240" s="207"/>
      <c r="M240" t="str" cm="1">
        <f t="array" ref="M240">LOOKUP(2,1/(C240:L240&lt;&gt;""),C240:L240)</f>
        <v>Menhaden Ground</v>
      </c>
      <c r="N240" s="207" t="s">
        <v>18406</v>
      </c>
      <c r="O240" s="207" t="s">
        <v>8288</v>
      </c>
      <c r="P240" s="207" t="s">
        <v>8288</v>
      </c>
      <c r="Q240" s="207" t="s">
        <v>8288</v>
      </c>
      <c r="R240" s="207" t="s">
        <v>8288</v>
      </c>
      <c r="S240" s="207" t="s">
        <v>8288</v>
      </c>
      <c r="T240" s="207" t="s">
        <v>8288</v>
      </c>
      <c r="U240" s="207" t="s">
        <v>18407</v>
      </c>
      <c r="V240" s="209" t="s">
        <v>18408</v>
      </c>
      <c r="W240" s="207" t="s">
        <v>8288</v>
      </c>
      <c r="X240" s="207" t="s">
        <v>8288</v>
      </c>
      <c r="Y240" s="207" t="s">
        <v>8288</v>
      </c>
      <c r="Z240" s="207" t="s">
        <v>8288</v>
      </c>
      <c r="AA240" s="204" t="s">
        <v>18409</v>
      </c>
      <c r="AB240" s="204" t="s">
        <v>4169</v>
      </c>
      <c r="AC240" s="210" t="s">
        <v>4169</v>
      </c>
      <c r="AD240" s="210" t="s">
        <v>4169</v>
      </c>
      <c r="AE240" s="210"/>
      <c r="AF240" s="210"/>
      <c r="AG240" t="str">
        <f>IFERROR(IF(COUNTIF(C240:L240,"Feed Ingredient")&gt;0,INDEX(ani_diet!T:T,MATCH(M240,ani_diet!D:D,0)),""),"")</f>
        <v>Brevoortia</v>
      </c>
      <c r="AH240" s="60" t="str">
        <f>IF(IFERROR(IF(MATCH("Feed Ingredient", AOM[[#This Row],[L1]:[L10]],0)&gt;0, TRUE, FALSE), FALSE)=TRUE,IFERROR(VLOOKUP(M240, ani_diet!C:C, 1, FALSE), "No Match"),FALSE)</f>
        <v>No Match</v>
      </c>
      <c r="AI240" t="s">
        <v>18401</v>
      </c>
      <c r="AL240" t="str">
        <f>IFERROR(IF(COUNTIF(C240:L240,"Feed Ingredient")&gt;0,INDEX(ani_diet!T:T,MATCH(M240,ani_diet!D:D,0)),""),"")</f>
        <v>Brevoortia</v>
      </c>
    </row>
    <row r="241" spans="1:38">
      <c r="A241" t="str">
        <f>_xlfn.TEXTJOIN("/",TRUE,AOM[[#This Row],[L1]:[L10]])</f>
        <v>Management/Livestock Management/Feed Characteristic/Feed Composition/Feed Ingredient/Animal/Fish/Nile Perch Fish Oil</v>
      </c>
      <c r="B241" s="207" t="s">
        <v>18410</v>
      </c>
      <c r="C241" s="207" t="s">
        <v>17896</v>
      </c>
      <c r="D241" s="207" t="s">
        <v>17898</v>
      </c>
      <c r="E241" s="207" t="s">
        <v>17908</v>
      </c>
      <c r="F241" s="207" t="s">
        <v>18308</v>
      </c>
      <c r="G241" s="207" t="s">
        <v>18309</v>
      </c>
      <c r="H241" s="207" t="s">
        <v>3379</v>
      </c>
      <c r="I241" s="207" t="s">
        <v>5207</v>
      </c>
      <c r="J241" s="207" t="s">
        <v>18411</v>
      </c>
      <c r="K241" s="207" t="s">
        <v>8288</v>
      </c>
      <c r="L241" s="207"/>
      <c r="M241" t="str" cm="1">
        <f t="array" ref="M241">LOOKUP(2,1/(C241:L241&lt;&gt;""),C241:L241)</f>
        <v>Nile Perch Fish Oil</v>
      </c>
      <c r="N241" s="207" t="s">
        <v>18412</v>
      </c>
      <c r="O241" s="207" t="s">
        <v>8288</v>
      </c>
      <c r="P241" s="207" t="s">
        <v>8288</v>
      </c>
      <c r="Q241" s="207" t="s">
        <v>8288</v>
      </c>
      <c r="R241" s="207" t="s">
        <v>8288</v>
      </c>
      <c r="S241" s="207" t="s">
        <v>8288</v>
      </c>
      <c r="T241" s="207" t="s">
        <v>8288</v>
      </c>
      <c r="U241" s="207" t="s">
        <v>18413</v>
      </c>
      <c r="V241" s="209" t="s">
        <v>18414</v>
      </c>
      <c r="W241" s="207" t="s">
        <v>8288</v>
      </c>
      <c r="X241" s="207" t="s">
        <v>8288</v>
      </c>
      <c r="Y241" s="207" t="s">
        <v>8288</v>
      </c>
      <c r="Z241" s="207" t="s">
        <v>8288</v>
      </c>
      <c r="AA241" s="209" t="s">
        <v>328</v>
      </c>
      <c r="AB241" s="204" t="s">
        <v>4169</v>
      </c>
      <c r="AC241" s="210" t="s">
        <v>4169</v>
      </c>
      <c r="AD241" s="210" t="s">
        <v>4169</v>
      </c>
      <c r="AE241" s="210"/>
      <c r="AF241" s="210"/>
      <c r="AG241" t="str">
        <f>IFERROR(IF(COUNTIF(C241:L241,"Feed Ingredient")&gt;0,INDEX(ani_diet!T:T,MATCH(M241,ani_diet!D:D,0)),""),"")</f>
        <v/>
      </c>
      <c r="AH241" s="60" t="str">
        <f>IF(IFERROR(IF(MATCH("Feed Ingredient", AOM[[#This Row],[L1]:[L10]],0)&gt;0, TRUE, FALSE), FALSE)=TRUE,IFERROR(VLOOKUP(M241, ani_diet!C:C, 1, FALSE), "No Match"),FALSE)</f>
        <v>Nile Perch Fish Oil</v>
      </c>
      <c r="AI241" s="60" t="s">
        <v>3539</v>
      </c>
      <c r="AL241" t="str">
        <f>IFERROR(IF(COUNTIF(C241:L241,"Feed Ingredient")&gt;0,INDEX(ani_diet!T:T,MATCH(M241,ani_diet!D:D,0)),""),"")</f>
        <v/>
      </c>
    </row>
    <row r="242" spans="1:38">
      <c r="A242" t="str">
        <f>_xlfn.TEXTJOIN("/",TRUE,AOM[[#This Row],[L1]:[L10]])</f>
        <v>Management/Livestock Management/Feed Characteristic/Feed Composition/Feed Ingredient/Animal/Fish/Rainbow Trout/Rainbow Trout Oil/Rainbow Trout Oil Ensiled</v>
      </c>
      <c r="B242" s="207" t="s">
        <v>18415</v>
      </c>
      <c r="C242" s="207" t="s">
        <v>17896</v>
      </c>
      <c r="D242" s="207" t="s">
        <v>17898</v>
      </c>
      <c r="E242" s="207" t="s">
        <v>17908</v>
      </c>
      <c r="F242" s="207" t="s">
        <v>18308</v>
      </c>
      <c r="G242" s="207" t="s">
        <v>18309</v>
      </c>
      <c r="H242" s="207" t="s">
        <v>3379</v>
      </c>
      <c r="I242" s="207" t="s">
        <v>5207</v>
      </c>
      <c r="J242" s="207" t="s">
        <v>18416</v>
      </c>
      <c r="K242" s="207" t="s">
        <v>18417</v>
      </c>
      <c r="L242" s="207" t="s">
        <v>18418</v>
      </c>
      <c r="M242" t="str" cm="1">
        <f t="array" ref="M242">LOOKUP(2,1/(C242:L242&lt;&gt;""),C242:L242)</f>
        <v>Rainbow Trout Oil Ensiled</v>
      </c>
      <c r="N242" s="207" t="s">
        <v>18419</v>
      </c>
      <c r="O242" s="207"/>
      <c r="P242" s="207"/>
      <c r="Q242" s="207"/>
      <c r="R242" s="207"/>
      <c r="S242" s="207"/>
      <c r="T242" s="207"/>
      <c r="U242" s="207" t="s">
        <v>18420</v>
      </c>
      <c r="V242" s="209" t="s">
        <v>18421</v>
      </c>
      <c r="W242" s="207"/>
      <c r="X242" s="207"/>
      <c r="Y242" s="207"/>
      <c r="Z242" s="207"/>
      <c r="AA242" s="209" t="s">
        <v>328</v>
      </c>
      <c r="AB242" s="204" t="s">
        <v>4169</v>
      </c>
      <c r="AC242" s="210" t="s">
        <v>4169</v>
      </c>
      <c r="AD242" s="210" t="s">
        <v>4169</v>
      </c>
      <c r="AE242" s="210"/>
      <c r="AF242" s="210"/>
      <c r="AG242" t="str">
        <f>IFERROR(IF(COUNTIF(C242:L242,"Feed Ingredient")&gt;0,INDEX(ani_diet!T:T,MATCH(M242,ani_diet!D:D,0)),""),"")</f>
        <v>Oncorhynchus mykiss Oil</v>
      </c>
      <c r="AH242" s="60" t="str">
        <f>IF(IFERROR(IF(MATCH("Feed Ingredient", AOM[[#This Row],[L1]:[L10]],0)&gt;0, TRUE, FALSE), FALSE)=TRUE,IFERROR(VLOOKUP(M242, ani_diet!C:C, 1, FALSE), "No Match"),FALSE)</f>
        <v>No Match</v>
      </c>
      <c r="AI242" s="60" t="s">
        <v>3539</v>
      </c>
      <c r="AL242" t="str">
        <f>IFERROR(IF(COUNTIF(C242:L242,"Feed Ingredient")&gt;0,INDEX(ani_diet!T:T,MATCH(M242,ani_diet!D:D,0)),""),"")</f>
        <v>Oncorhynchus mykiss Oil</v>
      </c>
    </row>
    <row r="243" spans="1:38">
      <c r="A243" t="str">
        <f>_xlfn.TEXTJOIN("/",TRUE,AOM[[#This Row],[L1]:[L10]])</f>
        <v>Management/Livestock Management/Feed Characteristic/Feed Composition/Feed Ingredient/Animal/Fish/Rainbow Trout/Rainbow Trout Oil</v>
      </c>
      <c r="B243" s="207" t="s">
        <v>18422</v>
      </c>
      <c r="C243" s="207" t="s">
        <v>17896</v>
      </c>
      <c r="D243" s="207" t="s">
        <v>17898</v>
      </c>
      <c r="E243" s="207" t="s">
        <v>17908</v>
      </c>
      <c r="F243" s="207" t="s">
        <v>18308</v>
      </c>
      <c r="G243" s="207" t="s">
        <v>18309</v>
      </c>
      <c r="H243" s="207" t="s">
        <v>3379</v>
      </c>
      <c r="I243" s="207" t="s">
        <v>5207</v>
      </c>
      <c r="J243" s="207" t="s">
        <v>18416</v>
      </c>
      <c r="K243" s="207" t="s">
        <v>18417</v>
      </c>
      <c r="L243" s="207"/>
      <c r="M243" t="str" cm="1">
        <f t="array" ref="M243">LOOKUP(2,1/(C243:L243&lt;&gt;""),C243:L243)</f>
        <v>Rainbow Trout Oil</v>
      </c>
      <c r="N243" s="207"/>
      <c r="O243" s="207"/>
      <c r="P243" s="207"/>
      <c r="Q243" s="207"/>
      <c r="R243" s="207"/>
      <c r="S243" s="207"/>
      <c r="T243" s="207"/>
      <c r="U243" s="207" t="s">
        <v>18420</v>
      </c>
      <c r="V243" s="209" t="s">
        <v>18421</v>
      </c>
      <c r="W243" s="207"/>
      <c r="X243" s="207"/>
      <c r="Y243" s="207"/>
      <c r="Z243" s="207"/>
      <c r="AA243" s="209" t="s">
        <v>328</v>
      </c>
      <c r="AB243" s="204" t="s">
        <v>4169</v>
      </c>
      <c r="AC243" s="210" t="s">
        <v>4169</v>
      </c>
      <c r="AD243" s="210" t="s">
        <v>4169</v>
      </c>
      <c r="AE243" s="210"/>
      <c r="AF243" s="210"/>
      <c r="AG243" t="str">
        <f>IFERROR(IF(COUNTIF(C243:L243,"Feed Ingredient")&gt;0,INDEX(ani_diet!T:T,MATCH(M243,ani_diet!D:D,0)),""),"")</f>
        <v/>
      </c>
      <c r="AH243" s="60" t="str">
        <f>IF(IFERROR(IF(MATCH("Feed Ingredient", AOM[[#This Row],[L1]:[L10]],0)&gt;0, TRUE, FALSE), FALSE)=TRUE,IFERROR(VLOOKUP(M243, ani_diet!C:C, 1, FALSE), "No Match"),FALSE)</f>
        <v>Rainbow Trout Oil</v>
      </c>
      <c r="AI243" s="60" t="s">
        <v>3539</v>
      </c>
      <c r="AL243" t="str">
        <f>IFERROR(IF(COUNTIF(C243:L243,"Feed Ingredient")&gt;0,INDEX(ani_diet!T:T,MATCH(M243,ani_diet!D:D,0)),""),"")</f>
        <v/>
      </c>
    </row>
    <row r="244" spans="1:38">
      <c r="A244" t="str">
        <f>_xlfn.TEXTJOIN("/",TRUE,AOM[[#This Row],[L1]:[L10]])</f>
        <v>Management/Livestock Management/Feed Characteristic/Feed Composition/Feed Ingredient/Animal/Fish/Rainbow Trout/Rainbow Trout Viscera/Rainbow Trout Viscera De-oiled Ensiled</v>
      </c>
      <c r="B244" s="207" t="s">
        <v>18423</v>
      </c>
      <c r="C244" s="207" t="s">
        <v>17896</v>
      </c>
      <c r="D244" s="207" t="s">
        <v>17898</v>
      </c>
      <c r="E244" s="207" t="s">
        <v>17908</v>
      </c>
      <c r="F244" s="207" t="s">
        <v>18308</v>
      </c>
      <c r="G244" s="207" t="s">
        <v>18309</v>
      </c>
      <c r="H244" s="207" t="s">
        <v>3379</v>
      </c>
      <c r="I244" s="207" t="s">
        <v>5207</v>
      </c>
      <c r="J244" s="207" t="s">
        <v>18416</v>
      </c>
      <c r="K244" s="207" t="s">
        <v>18424</v>
      </c>
      <c r="L244" s="207" t="s">
        <v>18425</v>
      </c>
      <c r="M244" t="str" cm="1">
        <f t="array" ref="M244">LOOKUP(2,1/(C244:L244&lt;&gt;""),C244:L244)</f>
        <v>Rainbow Trout Viscera De-oiled Ensiled</v>
      </c>
      <c r="N244" s="207" t="s">
        <v>18426</v>
      </c>
      <c r="O244" s="207"/>
      <c r="P244" s="207"/>
      <c r="Q244" s="207"/>
      <c r="R244" s="207"/>
      <c r="S244" s="207"/>
      <c r="T244" s="207"/>
      <c r="U244" s="207" t="s">
        <v>18420</v>
      </c>
      <c r="V244" s="209" t="s">
        <v>18421</v>
      </c>
      <c r="W244" s="207"/>
      <c r="X244" s="207"/>
      <c r="Y244" s="207"/>
      <c r="Z244" s="207"/>
      <c r="AA244" s="209" t="s">
        <v>328</v>
      </c>
      <c r="AB244" s="204" t="s">
        <v>4169</v>
      </c>
      <c r="AC244" s="210" t="s">
        <v>4169</v>
      </c>
      <c r="AD244" s="210" t="s">
        <v>4169</v>
      </c>
      <c r="AE244" s="210"/>
      <c r="AF244" s="210"/>
      <c r="AG244" t="str">
        <f>IFERROR(IF(COUNTIF(C244:L244,"Feed Ingredient")&gt;0,INDEX(ani_diet!T:T,MATCH(M244,ani_diet!D:D,0)),""),"")</f>
        <v>Oncorhynchus mykiss Viscera</v>
      </c>
      <c r="AH244" s="60" t="str">
        <f>IF(IFERROR(IF(MATCH("Feed Ingredient", AOM[[#This Row],[L1]:[L10]],0)&gt;0, TRUE, FALSE), FALSE)=TRUE,IFERROR(VLOOKUP(M244, ani_diet!C:C, 1, FALSE), "No Match"),FALSE)</f>
        <v>No Match</v>
      </c>
      <c r="AI244" s="60" t="s">
        <v>3539</v>
      </c>
      <c r="AL244" t="str">
        <f>IFERROR(IF(COUNTIF(C244:L244,"Feed Ingredient")&gt;0,INDEX(ani_diet!T:T,MATCH(M244,ani_diet!D:D,0)),""),"")</f>
        <v>Oncorhynchus mykiss Viscera</v>
      </c>
    </row>
    <row r="245" spans="1:38">
      <c r="A245" t="str">
        <f>_xlfn.TEXTJOIN("/",TRUE,AOM[[#This Row],[L1]:[L10]])</f>
        <v>Management/Livestock Management/Feed Characteristic/Feed Composition/Feed Ingredient/Animal/Fish/Rainbow Trout</v>
      </c>
      <c r="B245" s="207" t="s">
        <v>18427</v>
      </c>
      <c r="C245" s="207" t="s">
        <v>17896</v>
      </c>
      <c r="D245" s="207" t="s">
        <v>17898</v>
      </c>
      <c r="E245" s="207" t="s">
        <v>17908</v>
      </c>
      <c r="F245" s="207" t="s">
        <v>18308</v>
      </c>
      <c r="G245" s="207" t="s">
        <v>18309</v>
      </c>
      <c r="H245" s="207" t="s">
        <v>3379</v>
      </c>
      <c r="I245" s="207" t="s">
        <v>5207</v>
      </c>
      <c r="J245" s="207" t="s">
        <v>18416</v>
      </c>
      <c r="K245" s="207"/>
      <c r="L245" s="207"/>
      <c r="M245" t="str" cm="1">
        <f t="array" ref="M245">LOOKUP(2,1/(C245:L245&lt;&gt;""),C245:L245)</f>
        <v>Rainbow Trout</v>
      </c>
      <c r="N245" s="207"/>
      <c r="O245" s="207"/>
      <c r="P245" s="207"/>
      <c r="Q245" s="207"/>
      <c r="R245" s="207"/>
      <c r="S245" s="207"/>
      <c r="T245" s="207"/>
      <c r="U245" s="207" t="s">
        <v>18420</v>
      </c>
      <c r="V245" s="209" t="s">
        <v>18421</v>
      </c>
      <c r="W245" s="207"/>
      <c r="X245" s="207"/>
      <c r="Y245" s="207"/>
      <c r="Z245" s="207"/>
      <c r="AA245" s="209" t="s">
        <v>328</v>
      </c>
      <c r="AB245" s="204" t="s">
        <v>4169</v>
      </c>
      <c r="AC245" s="210" t="s">
        <v>4169</v>
      </c>
      <c r="AD245" s="210" t="s">
        <v>4169</v>
      </c>
      <c r="AE245" s="210"/>
      <c r="AF245" s="210"/>
      <c r="AG245" t="str">
        <f>IFERROR(IF(COUNTIF(C245:L245,"Feed Ingredient")&gt;0,INDEX(ani_diet!T:T,MATCH(M245,ani_diet!D:D,0)),""),"")</f>
        <v xml:space="preserve">Quercus ilex </v>
      </c>
      <c r="AH245" s="60" t="str">
        <f>IF(IFERROR(IF(MATCH("Feed Ingredient", AOM[[#This Row],[L1]:[L10]],0)&gt;0, TRUE, FALSE), FALSE)=TRUE,IFERROR(VLOOKUP(M245, ani_diet!C:C, 1, FALSE), "No Match"),FALSE)</f>
        <v>Rainbow Trout</v>
      </c>
      <c r="AI245" s="60" t="s">
        <v>3539</v>
      </c>
      <c r="AL245" t="str">
        <f>IFERROR(IF(COUNTIF(C245:L245,"Feed Ingredient")&gt;0,INDEX(ani_diet!T:T,MATCH(M245,ani_diet!D:D,0)),""),"")</f>
        <v xml:space="preserve">Quercus ilex </v>
      </c>
    </row>
    <row r="246" spans="1:38">
      <c r="A246" t="str">
        <f>_xlfn.TEXTJOIN("/",TRUE,AOM[[#This Row],[L1]:[L10]])</f>
        <v>Management/Livestock Management/Feed Characteristic/Feed Composition/Feed Ingredient/Animal/Fish/Rastrineobola argentea</v>
      </c>
      <c r="B246" s="207" t="s">
        <v>18428</v>
      </c>
      <c r="C246" s="207" t="s">
        <v>17896</v>
      </c>
      <c r="D246" s="207" t="s">
        <v>17898</v>
      </c>
      <c r="E246" s="207" t="s">
        <v>17908</v>
      </c>
      <c r="F246" s="207" t="s">
        <v>18308</v>
      </c>
      <c r="G246" s="207" t="s">
        <v>18309</v>
      </c>
      <c r="H246" s="207" t="s">
        <v>3379</v>
      </c>
      <c r="I246" s="207" t="s">
        <v>5207</v>
      </c>
      <c r="J246" s="207" t="s">
        <v>18429</v>
      </c>
      <c r="K246" s="207"/>
      <c r="L246" s="207"/>
      <c r="M246" t="str" cm="1">
        <f t="array" ref="M246">LOOKUP(2,1/(C246:L246&lt;&gt;""),C246:L246)</f>
        <v>Rastrineobola argentea</v>
      </c>
      <c r="N246" s="207"/>
      <c r="O246" s="207"/>
      <c r="P246" s="207"/>
      <c r="Q246" s="207"/>
      <c r="R246" s="207"/>
      <c r="S246" s="207"/>
      <c r="T246" s="207"/>
      <c r="U246" s="207" t="s">
        <v>18429</v>
      </c>
      <c r="V246" s="204" t="s">
        <v>18430</v>
      </c>
      <c r="W246" s="207"/>
      <c r="X246" s="207"/>
      <c r="Y246" s="207"/>
      <c r="Z246" s="207"/>
      <c r="AA246" s="209" t="s">
        <v>328</v>
      </c>
      <c r="AB246" s="204" t="s">
        <v>4169</v>
      </c>
      <c r="AC246" s="210" t="s">
        <v>4169</v>
      </c>
      <c r="AD246" s="210" t="s">
        <v>4169</v>
      </c>
      <c r="AE246" s="210"/>
      <c r="AF246" s="210"/>
      <c r="AG246" t="str">
        <f>IFERROR(IF(COUNTIF(C246:L246,"Feed Ingredient")&gt;0,INDEX(ani_diet!T:T,MATCH(M246,ani_diet!D:D,0)),""),"")</f>
        <v>Oncorhynchus mykiss</v>
      </c>
      <c r="AH246" s="60" t="str">
        <f>IF(IFERROR(IF(MATCH("Feed Ingredient", AOM[[#This Row],[L1]:[L10]],0)&gt;0, TRUE, FALSE), FALSE)=TRUE,IFERROR(VLOOKUP(M246, ani_diet!C:C, 1, FALSE), "No Match"),FALSE)</f>
        <v>Rastrineobola argentea</v>
      </c>
      <c r="AI246" t="s">
        <v>18401</v>
      </c>
      <c r="AL246" t="str">
        <f>IFERROR(IF(COUNTIF(C246:L246,"Feed Ingredient")&gt;0,INDEX(ani_diet!T:T,MATCH(M246,ani_diet!D:D,0)),""),"")</f>
        <v>Oncorhynchus mykiss</v>
      </c>
    </row>
    <row r="247" spans="1:38">
      <c r="A247" t="str">
        <f>_xlfn.TEXTJOIN("/",TRUE,AOM[[#This Row],[L1]:[L10]])</f>
        <v>Management/Livestock Management/Feed Characteristic/Feed Composition/Feed Ingredient/Animal/Fish/Sardine/Sardine Ground</v>
      </c>
      <c r="B247" s="207" t="s">
        <v>18431</v>
      </c>
      <c r="C247" s="207" t="s">
        <v>17896</v>
      </c>
      <c r="D247" s="207" t="s">
        <v>17898</v>
      </c>
      <c r="E247" s="207" t="s">
        <v>17908</v>
      </c>
      <c r="F247" s="207" t="s">
        <v>18308</v>
      </c>
      <c r="G247" s="207" t="s">
        <v>18309</v>
      </c>
      <c r="H247" s="207" t="s">
        <v>3379</v>
      </c>
      <c r="I247" s="207" t="s">
        <v>5207</v>
      </c>
      <c r="J247" s="207" t="s">
        <v>18432</v>
      </c>
      <c r="K247" s="207" t="s">
        <v>18433</v>
      </c>
      <c r="L247" s="207"/>
      <c r="M247" t="str" cm="1">
        <f t="array" ref="M247">LOOKUP(2,1/(C247:L247&lt;&gt;""),C247:L247)</f>
        <v>Sardine Ground</v>
      </c>
      <c r="N247" s="207" t="s">
        <v>18434</v>
      </c>
      <c r="O247" s="207"/>
      <c r="P247" s="207"/>
      <c r="Q247" s="207"/>
      <c r="R247" s="207"/>
      <c r="S247" s="207"/>
      <c r="T247" s="207"/>
      <c r="U247" s="207" t="s">
        <v>18435</v>
      </c>
      <c r="V247" s="204" t="s">
        <v>18436</v>
      </c>
      <c r="W247" s="207"/>
      <c r="X247" s="207"/>
      <c r="Y247" s="207"/>
      <c r="Z247" s="207"/>
      <c r="AA247" s="209" t="s">
        <v>328</v>
      </c>
      <c r="AB247" s="204" t="s">
        <v>4169</v>
      </c>
      <c r="AC247" s="210" t="s">
        <v>4169</v>
      </c>
      <c r="AD247" s="210" t="s">
        <v>4169</v>
      </c>
      <c r="AE247" s="210"/>
      <c r="AF247" s="210"/>
      <c r="AG247" t="str">
        <f>IFERROR(IF(COUNTIF(C247:L247,"Feed Ingredient")&gt;0,INDEX(ani_diet!T:T,MATCH(M247,ani_diet!D:D,0)),""),"")</f>
        <v/>
      </c>
      <c r="AH247" s="60" t="str">
        <f>IF(IFERROR(IF(MATCH("Feed Ingredient", AOM[[#This Row],[L1]:[L10]],0)&gt;0, TRUE, FALSE), FALSE)=TRUE,IFERROR(VLOOKUP(M247, ani_diet!C:C, 1, FALSE), "No Match"),FALSE)</f>
        <v>No Match</v>
      </c>
      <c r="AI247" t="s">
        <v>18401</v>
      </c>
      <c r="AL247" t="str">
        <f>IFERROR(IF(COUNTIF(C247:L247,"Feed Ingredient")&gt;0,INDEX(ani_diet!T:T,MATCH(M247,ani_diet!D:D,0)),""),"")</f>
        <v/>
      </c>
    </row>
    <row r="248" spans="1:38">
      <c r="A248" t="str">
        <f>_xlfn.TEXTJOIN("/",TRUE,AOM[[#This Row],[L1]:[L10]])</f>
        <v>Management/Livestock Management/Feed Characteristic/Feed Composition/Feed Ingredient/Animal/Fish/Sardine</v>
      </c>
      <c r="B248" s="207" t="s">
        <v>18437</v>
      </c>
      <c r="C248" s="207" t="s">
        <v>17896</v>
      </c>
      <c r="D248" s="207" t="s">
        <v>17898</v>
      </c>
      <c r="E248" s="207" t="s">
        <v>17908</v>
      </c>
      <c r="F248" s="207" t="s">
        <v>18308</v>
      </c>
      <c r="G248" s="207" t="s">
        <v>18309</v>
      </c>
      <c r="H248" s="207" t="s">
        <v>3379</v>
      </c>
      <c r="I248" s="207" t="s">
        <v>5207</v>
      </c>
      <c r="J248" s="207" t="s">
        <v>18432</v>
      </c>
      <c r="K248" s="207"/>
      <c r="L248" s="207"/>
      <c r="M248" t="str" cm="1">
        <f t="array" ref="M248">LOOKUP(2,1/(C248:L248&lt;&gt;""),C248:L248)</f>
        <v>Sardine</v>
      </c>
      <c r="N248" s="207"/>
      <c r="O248" s="207"/>
      <c r="P248" s="207"/>
      <c r="Q248" s="207"/>
      <c r="R248" s="207"/>
      <c r="S248" s="207"/>
      <c r="T248" s="207"/>
      <c r="U248" s="207" t="s">
        <v>18435</v>
      </c>
      <c r="V248" s="204" t="s">
        <v>18436</v>
      </c>
      <c r="W248" s="207"/>
      <c r="X248" s="207"/>
      <c r="Y248" s="207"/>
      <c r="Z248" s="207"/>
      <c r="AA248" s="209" t="s">
        <v>328</v>
      </c>
      <c r="AB248" s="204" t="s">
        <v>4169</v>
      </c>
      <c r="AC248" s="210" t="s">
        <v>4169</v>
      </c>
      <c r="AD248" s="210" t="s">
        <v>4169</v>
      </c>
      <c r="AE248" s="210"/>
      <c r="AF248" s="210"/>
      <c r="AG248" t="str">
        <f>IFERROR(IF(COUNTIF(C248:L248,"Feed Ingredient")&gt;0,INDEX(ani_diet!T:T,MATCH(M248,ani_diet!D:D,0)),""),"")</f>
        <v>Samanea saman</v>
      </c>
      <c r="AH248" s="60" t="str">
        <f>IF(IFERROR(IF(MATCH("Feed Ingredient", AOM[[#This Row],[L1]:[L10]],0)&gt;0, TRUE, FALSE), FALSE)=TRUE,IFERROR(VLOOKUP(M248, ani_diet!C:C, 1, FALSE), "No Match"),FALSE)</f>
        <v>Sardine</v>
      </c>
      <c r="AI248" t="s">
        <v>18401</v>
      </c>
      <c r="AL248" t="str">
        <f>IFERROR(IF(COUNTIF(C248:L248,"Feed Ingredient")&gt;0,INDEX(ani_diet!T:T,MATCH(M248,ani_diet!D:D,0)),""),"")</f>
        <v>Samanea saman</v>
      </c>
    </row>
    <row r="249" spans="1:38">
      <c r="A249" t="str">
        <f>_xlfn.TEXTJOIN("/",TRUE,AOM[[#This Row],[L1]:[L10]])</f>
        <v>Management/Livestock Management/Feed Characteristic/Feed Composition/Feed Ingredient/Animal/Fish/Trout</v>
      </c>
      <c r="B249" s="207" t="s">
        <v>18438</v>
      </c>
      <c r="C249" s="207" t="s">
        <v>17896</v>
      </c>
      <c r="D249" s="207" t="s">
        <v>17898</v>
      </c>
      <c r="E249" s="207" t="s">
        <v>17908</v>
      </c>
      <c r="F249" s="207" t="s">
        <v>18308</v>
      </c>
      <c r="G249" s="207" t="s">
        <v>18309</v>
      </c>
      <c r="H249" s="207" t="s">
        <v>3379</v>
      </c>
      <c r="I249" s="207" t="s">
        <v>5207</v>
      </c>
      <c r="J249" s="207" t="s">
        <v>18439</v>
      </c>
      <c r="K249" s="207"/>
      <c r="L249" s="207"/>
      <c r="M249" t="str" cm="1">
        <f t="array" ref="M249">LOOKUP(2,1/(C249:L249&lt;&gt;""),C249:L249)</f>
        <v>Trout</v>
      </c>
      <c r="N249" s="207" t="s">
        <v>18439</v>
      </c>
      <c r="O249" s="207"/>
      <c r="P249" s="207"/>
      <c r="Q249" s="207"/>
      <c r="R249" s="207"/>
      <c r="S249" s="207"/>
      <c r="T249" s="207"/>
      <c r="U249" s="207"/>
      <c r="V249" s="209"/>
      <c r="W249" s="207"/>
      <c r="X249" s="207"/>
      <c r="Y249" s="207"/>
      <c r="Z249" s="207"/>
      <c r="AA249" s="209"/>
      <c r="AB249" s="204" t="s">
        <v>4169</v>
      </c>
      <c r="AC249" s="210" t="s">
        <v>4169</v>
      </c>
      <c r="AD249" s="210" t="s">
        <v>4169</v>
      </c>
      <c r="AE249" s="210"/>
      <c r="AF249" s="210"/>
      <c r="AG249" t="str">
        <f>IFERROR(IF(COUNTIF(C249:L249,"Feed Ingredient")&gt;0,INDEX(ani_diet!T:T,MATCH(M249,ani_diet!D:D,0)),""),"")</f>
        <v>Triticale</v>
      </c>
      <c r="AH249" s="60" t="str">
        <f>IF(IFERROR(IF(MATCH("Feed Ingredient", AOM[[#This Row],[L1]:[L10]],0)&gt;0, TRUE, FALSE), FALSE)=TRUE,IFERROR(VLOOKUP(M249, ani_diet!C:C, 1, FALSE), "No Match"),FALSE)</f>
        <v>Trout</v>
      </c>
      <c r="AI249" s="60" t="s">
        <v>3539</v>
      </c>
      <c r="AL249" t="str">
        <f>IFERROR(IF(COUNTIF(C249:L249,"Feed Ingredient")&gt;0,INDEX(ani_diet!T:T,MATCH(M249,ani_diet!D:D,0)),""),"")</f>
        <v>Triticale</v>
      </c>
    </row>
    <row r="250" spans="1:38">
      <c r="A250" t="str">
        <f>_xlfn.TEXTJOIN("/",TRUE,AOM[[#This Row],[L1]:[L10]])</f>
        <v>Management/Livestock Management/Feed Characteristic/Feed Composition/Feed Ingredient/Animal/Fish/Trout /Trout Ensiled</v>
      </c>
      <c r="B250" s="207" t="s">
        <v>18440</v>
      </c>
      <c r="C250" s="207" t="s">
        <v>17896</v>
      </c>
      <c r="D250" s="207" t="s">
        <v>17898</v>
      </c>
      <c r="E250" s="207" t="s">
        <v>17908</v>
      </c>
      <c r="F250" s="207" t="s">
        <v>18308</v>
      </c>
      <c r="G250" s="207" t="s">
        <v>18309</v>
      </c>
      <c r="H250" s="207" t="s">
        <v>3379</v>
      </c>
      <c r="I250" s="207" t="s">
        <v>5207</v>
      </c>
      <c r="J250" s="207" t="s">
        <v>18441</v>
      </c>
      <c r="K250" s="207" t="s">
        <v>18442</v>
      </c>
      <c r="L250" s="207"/>
      <c r="M250" t="str" cm="1">
        <f t="array" ref="M250">LOOKUP(2,1/(C250:L250&lt;&gt;""),C250:L250)</f>
        <v>Trout Ensiled</v>
      </c>
      <c r="N250" s="207" t="s">
        <v>18443</v>
      </c>
      <c r="O250" s="207"/>
      <c r="P250" s="207"/>
      <c r="Q250" s="207"/>
      <c r="R250" s="207"/>
      <c r="S250" s="207"/>
      <c r="T250" s="207"/>
      <c r="U250" s="207"/>
      <c r="V250" s="209"/>
      <c r="W250" s="207"/>
      <c r="X250" s="207"/>
      <c r="Y250" s="207"/>
      <c r="Z250" s="207"/>
      <c r="AA250" s="209"/>
      <c r="AB250" s="204" t="s">
        <v>4169</v>
      </c>
      <c r="AC250" s="210" t="s">
        <v>4169</v>
      </c>
      <c r="AD250" s="210" t="s">
        <v>4169</v>
      </c>
      <c r="AE250" s="210"/>
      <c r="AF250" s="210"/>
      <c r="AG250" t="str">
        <f>IFERROR(IF(COUNTIF(C250:L250,"Feed Ingredient")&gt;0,INDEX(ani_diet!T:T,MATCH(M250,ani_diet!D:D,0)),""),"")</f>
        <v>Triticum</v>
      </c>
      <c r="AH250" s="60" t="str">
        <f>IF(IFERROR(IF(MATCH("Feed Ingredient", AOM[[#This Row],[L1]:[L10]],0)&gt;0, TRUE, FALSE), FALSE)=TRUE,IFERROR(VLOOKUP(M250, ani_diet!C:C, 1, FALSE), "No Match"),FALSE)</f>
        <v>No Match</v>
      </c>
      <c r="AI250" s="60" t="s">
        <v>3539</v>
      </c>
      <c r="AL250" t="str">
        <f>IFERROR(IF(COUNTIF(C250:L250,"Feed Ingredient")&gt;0,INDEX(ani_diet!T:T,MATCH(M250,ani_diet!D:D,0)),""),"")</f>
        <v>Triticum</v>
      </c>
    </row>
    <row r="251" spans="1:38">
      <c r="A251" t="str">
        <f>_xlfn.TEXTJOIN("/",TRUE,AOM[[#This Row],[L1]:[L10]])</f>
        <v>Management/Livestock Management/Feed Characteristic/Feed Composition/Feed Ingredient/Animal/Fish/Trout /Trout Oil/Trout Oil Ensiled</v>
      </c>
      <c r="B251" s="207" t="s">
        <v>18444</v>
      </c>
      <c r="C251" s="207" t="s">
        <v>17896</v>
      </c>
      <c r="D251" s="207" t="s">
        <v>17898</v>
      </c>
      <c r="E251" s="207" t="s">
        <v>17908</v>
      </c>
      <c r="F251" s="207" t="s">
        <v>18308</v>
      </c>
      <c r="G251" s="207" t="s">
        <v>18309</v>
      </c>
      <c r="H251" s="207" t="s">
        <v>3379</v>
      </c>
      <c r="I251" s="207" t="s">
        <v>5207</v>
      </c>
      <c r="J251" s="207" t="s">
        <v>18441</v>
      </c>
      <c r="K251" s="207" t="s">
        <v>18445</v>
      </c>
      <c r="L251" s="207" t="s">
        <v>18446</v>
      </c>
      <c r="M251" t="str" cm="1">
        <f t="array" ref="M251">LOOKUP(2,1/(C251:L251&lt;&gt;""),C251:L251)</f>
        <v>Trout Oil Ensiled</v>
      </c>
      <c r="N251" s="207" t="s">
        <v>18445</v>
      </c>
      <c r="O251" s="207"/>
      <c r="P251" s="207"/>
      <c r="Q251" s="207"/>
      <c r="R251" s="207"/>
      <c r="S251" s="207"/>
      <c r="T251" s="207"/>
      <c r="U251" s="207"/>
      <c r="V251" s="209"/>
      <c r="W251" s="207"/>
      <c r="X251" s="207"/>
      <c r="Y251" s="207"/>
      <c r="Z251" s="207"/>
      <c r="AA251" s="209"/>
      <c r="AB251" s="204" t="s">
        <v>4169</v>
      </c>
      <c r="AC251" s="210" t="s">
        <v>4169</v>
      </c>
      <c r="AD251" s="210" t="s">
        <v>4169</v>
      </c>
      <c r="AE251" s="210"/>
      <c r="AF251" s="210"/>
      <c r="AG251" t="str">
        <f>IFERROR(IF(COUNTIF(C251:L251,"Feed Ingredient")&gt;0,INDEX(ani_diet!T:T,MATCH(M251,ani_diet!D:D,0)),""),"")</f>
        <v/>
      </c>
      <c r="AH251" s="60" t="str">
        <f>IF(IFERROR(IF(MATCH("Feed Ingredient", AOM[[#This Row],[L1]:[L10]],0)&gt;0, TRUE, FALSE), FALSE)=TRUE,IFERROR(VLOOKUP(M251, ani_diet!C:C, 1, FALSE), "No Match"),FALSE)</f>
        <v>No Match</v>
      </c>
      <c r="AI251" s="60" t="s">
        <v>3539</v>
      </c>
      <c r="AL251" t="str">
        <f>IFERROR(IF(COUNTIF(C251:L251,"Feed Ingredient")&gt;0,INDEX(ani_diet!T:T,MATCH(M251,ani_diet!D:D,0)),""),"")</f>
        <v/>
      </c>
    </row>
    <row r="252" spans="1:38">
      <c r="A252" t="str">
        <f>_xlfn.TEXTJOIN("/",TRUE,AOM[[#This Row],[L1]:[L10]])</f>
        <v>Management/Livestock Management/Feed Characteristic/Feed Composition/Feed Ingredient/Animal/Fish/Trout /Trout Oil</v>
      </c>
      <c r="B252" s="207" t="s">
        <v>18447</v>
      </c>
      <c r="C252" s="207" t="s">
        <v>17896</v>
      </c>
      <c r="D252" s="207" t="s">
        <v>17898</v>
      </c>
      <c r="E252" s="207" t="s">
        <v>17908</v>
      </c>
      <c r="F252" s="207" t="s">
        <v>18308</v>
      </c>
      <c r="G252" s="207" t="s">
        <v>18309</v>
      </c>
      <c r="H252" s="207" t="s">
        <v>3379</v>
      </c>
      <c r="I252" s="207" t="s">
        <v>5207</v>
      </c>
      <c r="J252" s="207" t="s">
        <v>18441</v>
      </c>
      <c r="K252" s="207" t="s">
        <v>18445</v>
      </c>
      <c r="L252" s="207"/>
      <c r="M252" t="str" cm="1">
        <f t="array" ref="M252">LOOKUP(2,1/(C252:L252&lt;&gt;""),C252:L252)</f>
        <v>Trout Oil</v>
      </c>
      <c r="N252" s="207" t="s">
        <v>18448</v>
      </c>
      <c r="O252" s="207"/>
      <c r="P252" s="207"/>
      <c r="Q252" s="207"/>
      <c r="R252" s="207"/>
      <c r="S252" s="207"/>
      <c r="T252" s="207"/>
      <c r="U252" s="207"/>
      <c r="V252" s="209"/>
      <c r="W252" s="207"/>
      <c r="X252" s="207"/>
      <c r="Y252" s="207"/>
      <c r="Z252" s="207"/>
      <c r="AA252" s="209"/>
      <c r="AB252" s="204" t="s">
        <v>4169</v>
      </c>
      <c r="AC252" s="210" t="s">
        <v>4169</v>
      </c>
      <c r="AD252" s="210" t="s">
        <v>4169</v>
      </c>
      <c r="AE252" s="210"/>
      <c r="AF252" s="210"/>
      <c r="AG252" t="str">
        <f>IFERROR(IF(COUNTIF(C252:L252,"Feed Ingredient")&gt;0,INDEX(ani_diet!T:T,MATCH(M252,ani_diet!D:D,0)),""),"")</f>
        <v/>
      </c>
      <c r="AH252" s="60" t="str">
        <f>IF(IFERROR(IF(MATCH("Feed Ingredient", AOM[[#This Row],[L1]:[L10]],0)&gt;0, TRUE, FALSE), FALSE)=TRUE,IFERROR(VLOOKUP(M252, ani_diet!C:C, 1, FALSE), "No Match"),FALSE)</f>
        <v>Trout Oil</v>
      </c>
      <c r="AI252" s="60" t="s">
        <v>3539</v>
      </c>
      <c r="AL252" t="str">
        <f>IFERROR(IF(COUNTIF(C252:L252,"Feed Ingredient")&gt;0,INDEX(ani_diet!T:T,MATCH(M252,ani_diet!D:D,0)),""),"")</f>
        <v/>
      </c>
    </row>
    <row r="253" spans="1:38">
      <c r="A253" t="str">
        <f>_xlfn.TEXTJOIN("/",TRUE,AOM[[#This Row],[L1]:[L10]])</f>
        <v>Management/Livestock Management/Feed Characteristic/Feed Composition/Feed Ingredient/Animal/Fish/Tuna/Tuna Ground</v>
      </c>
      <c r="B253" s="207" t="s">
        <v>18449</v>
      </c>
      <c r="C253" s="207" t="s">
        <v>17896</v>
      </c>
      <c r="D253" s="207" t="s">
        <v>17898</v>
      </c>
      <c r="E253" s="207" t="s">
        <v>17908</v>
      </c>
      <c r="F253" s="207" t="s">
        <v>18308</v>
      </c>
      <c r="G253" s="207" t="s">
        <v>18309</v>
      </c>
      <c r="H253" s="207" t="s">
        <v>3379</v>
      </c>
      <c r="I253" s="207" t="s">
        <v>5207</v>
      </c>
      <c r="J253" s="207" t="s">
        <v>18450</v>
      </c>
      <c r="K253" s="207" t="s">
        <v>18451</v>
      </c>
      <c r="L253" s="207"/>
      <c r="M253" t="str" cm="1">
        <f t="array" ref="M253">LOOKUP(2,1/(C253:L253&lt;&gt;""),C253:L253)</f>
        <v>Tuna Ground</v>
      </c>
      <c r="N253" s="207" t="s">
        <v>18452</v>
      </c>
      <c r="O253" s="207"/>
      <c r="P253" s="207"/>
      <c r="Q253" s="207"/>
      <c r="R253" s="207"/>
      <c r="S253" s="207"/>
      <c r="T253" s="207"/>
      <c r="U253" s="207"/>
      <c r="V253" s="209"/>
      <c r="W253" s="207"/>
      <c r="X253" s="207"/>
      <c r="Y253" s="207"/>
      <c r="Z253" s="207"/>
      <c r="AA253" s="209"/>
      <c r="AB253" s="204" t="s">
        <v>4169</v>
      </c>
      <c r="AC253" s="210" t="s">
        <v>4169</v>
      </c>
      <c r="AD253" s="210" t="s">
        <v>4169</v>
      </c>
      <c r="AE253" s="210"/>
      <c r="AF253" s="210"/>
      <c r="AG253" t="str">
        <f>IFERROR(IF(COUNTIF(C253:L253,"Feed Ingredient")&gt;0,INDEX(ani_diet!T:T,MATCH(M253,ani_diet!D:D,0)),""),"")</f>
        <v/>
      </c>
      <c r="AH253" s="60" t="str">
        <f>IF(IFERROR(IF(MATCH("Feed Ingredient", AOM[[#This Row],[L1]:[L10]],0)&gt;0, TRUE, FALSE), FALSE)=TRUE,IFERROR(VLOOKUP(M253, ani_diet!C:C, 1, FALSE), "No Match"),FALSE)</f>
        <v>No Match</v>
      </c>
      <c r="AI253" s="60" t="s">
        <v>3539</v>
      </c>
      <c r="AL253" t="str">
        <f>IFERROR(IF(COUNTIF(C253:L253,"Feed Ingredient")&gt;0,INDEX(ani_diet!T:T,MATCH(M253,ani_diet!D:D,0)),""),"")</f>
        <v/>
      </c>
    </row>
    <row r="254" spans="1:38">
      <c r="A254" t="str">
        <f>_xlfn.TEXTJOIN("/",TRUE,AOM[[#This Row],[L1]:[L10]])</f>
        <v>Management/Livestock Management/Feed Characteristic/Feed Composition/Feed Ingredient/Animal/Fish/Tuna/Tuna Waste Ground</v>
      </c>
      <c r="B254" s="207" t="s">
        <v>18453</v>
      </c>
      <c r="C254" s="207" t="s">
        <v>17896</v>
      </c>
      <c r="D254" s="207" t="s">
        <v>17898</v>
      </c>
      <c r="E254" s="207" t="s">
        <v>17908</v>
      </c>
      <c r="F254" s="207" t="s">
        <v>18308</v>
      </c>
      <c r="G254" s="207" t="s">
        <v>18309</v>
      </c>
      <c r="H254" s="207" t="s">
        <v>3379</v>
      </c>
      <c r="I254" s="207" t="s">
        <v>5207</v>
      </c>
      <c r="J254" s="207" t="s">
        <v>18450</v>
      </c>
      <c r="K254" s="207" t="s">
        <v>18454</v>
      </c>
      <c r="L254" s="207"/>
      <c r="M254" t="str" cm="1">
        <f t="array" ref="M254">LOOKUP(2,1/(C254:L254&lt;&gt;""),C254:L254)</f>
        <v>Tuna Waste Ground</v>
      </c>
      <c r="N254" s="207" t="s">
        <v>18455</v>
      </c>
      <c r="O254" s="207"/>
      <c r="P254" s="207"/>
      <c r="Q254" s="207"/>
      <c r="R254" s="207"/>
      <c r="S254" s="207"/>
      <c r="T254" s="207"/>
      <c r="U254" s="207"/>
      <c r="V254" s="209"/>
      <c r="W254" s="207"/>
      <c r="X254" s="207"/>
      <c r="Y254" s="207"/>
      <c r="Z254" s="207"/>
      <c r="AA254" s="209"/>
      <c r="AB254" s="204" t="s">
        <v>4169</v>
      </c>
      <c r="AC254" s="210" t="s">
        <v>4169</v>
      </c>
      <c r="AD254" s="210" t="s">
        <v>4169</v>
      </c>
      <c r="AE254" s="210"/>
      <c r="AF254" s="210"/>
      <c r="AG254" t="str">
        <f>IFERROR(IF(COUNTIF(C254:L254,"Feed Ingredient")&gt;0,INDEX(ani_diet!T:T,MATCH(M254,ani_diet!D:D,0)),""),"")</f>
        <v/>
      </c>
      <c r="AH254" s="60" t="str">
        <f>IF(IFERROR(IF(MATCH("Feed Ingredient", AOM[[#This Row],[L1]:[L10]],0)&gt;0, TRUE, FALSE), FALSE)=TRUE,IFERROR(VLOOKUP(M254, ani_diet!C:C, 1, FALSE), "No Match"),FALSE)</f>
        <v>No Match</v>
      </c>
      <c r="AI254" s="60" t="s">
        <v>3539</v>
      </c>
      <c r="AL254" t="str">
        <f>IFERROR(IF(COUNTIF(C254:L254,"Feed Ingredient")&gt;0,INDEX(ani_diet!T:T,MATCH(M254,ani_diet!D:D,0)),""),"")</f>
        <v/>
      </c>
    </row>
    <row r="255" spans="1:38">
      <c r="A255" t="str">
        <f>_xlfn.TEXTJOIN("/",TRUE,AOM[[#This Row],[L1]:[L10]])</f>
        <v>Management/Livestock Management/Feed Characteristic/Feed Composition/Feed Ingredient/Animal/Fish/Tuna</v>
      </c>
      <c r="B255" s="207" t="s">
        <v>18456</v>
      </c>
      <c r="C255" s="207" t="s">
        <v>17896</v>
      </c>
      <c r="D255" s="207" t="s">
        <v>17898</v>
      </c>
      <c r="E255" s="207" t="s">
        <v>17908</v>
      </c>
      <c r="F255" s="207" t="s">
        <v>18308</v>
      </c>
      <c r="G255" s="207" t="s">
        <v>18309</v>
      </c>
      <c r="H255" s="207" t="s">
        <v>3379</v>
      </c>
      <c r="I255" s="207" t="s">
        <v>5207</v>
      </c>
      <c r="J255" s="207" t="s">
        <v>18450</v>
      </c>
      <c r="K255" s="207"/>
      <c r="L255" s="207"/>
      <c r="M255" t="str" cm="1">
        <f t="array" ref="M255">LOOKUP(2,1/(C255:L255&lt;&gt;""),C255:L255)</f>
        <v>Tuna</v>
      </c>
      <c r="N255" s="207"/>
      <c r="O255" s="207"/>
      <c r="P255" s="207"/>
      <c r="Q255" s="207"/>
      <c r="R255" s="207"/>
      <c r="S255" s="207"/>
      <c r="T255" s="207"/>
      <c r="U255" s="207"/>
      <c r="V255" s="209"/>
      <c r="W255" s="207"/>
      <c r="X255" s="207"/>
      <c r="Y255" s="207"/>
      <c r="Z255" s="207"/>
      <c r="AA255" s="209"/>
      <c r="AB255" s="204" t="s">
        <v>4169</v>
      </c>
      <c r="AC255" s="210" t="s">
        <v>4169</v>
      </c>
      <c r="AD255" s="210" t="s">
        <v>4169</v>
      </c>
      <c r="AE255" s="210"/>
      <c r="AF255" s="210"/>
      <c r="AG255" t="str">
        <f>IFERROR(IF(COUNTIF(C255:L255,"Feed Ingredient")&gt;0,INDEX(ani_diet!T:T,MATCH(M255,ani_diet!D:D,0)),""),"")</f>
        <v/>
      </c>
      <c r="AH255" s="60" t="str">
        <f>IF(IFERROR(IF(MATCH("Feed Ingredient", AOM[[#This Row],[L1]:[L10]],0)&gt;0, TRUE, FALSE), FALSE)=TRUE,IFERROR(VLOOKUP(M255, ani_diet!C:C, 1, FALSE), "No Match"),FALSE)</f>
        <v>Tuna</v>
      </c>
      <c r="AI255" s="60" t="s">
        <v>3539</v>
      </c>
      <c r="AL255" t="str">
        <f>IFERROR(IF(COUNTIF(C255:L255,"Feed Ingredient")&gt;0,INDEX(ani_diet!T:T,MATCH(M255,ani_diet!D:D,0)),""),"")</f>
        <v/>
      </c>
    </row>
    <row r="256" spans="1:38">
      <c r="A256" t="str">
        <f>_xlfn.TEXTJOIN("/",TRUE,AOM[[#This Row],[L1]:[L10]])</f>
        <v>Management/Livestock Management/Feed Characteristic/Feed Composition/Feed Ingredient/Animal/Insect</v>
      </c>
      <c r="B256" s="207" t="s">
        <v>18457</v>
      </c>
      <c r="C256" s="207" t="s">
        <v>17896</v>
      </c>
      <c r="D256" s="207" t="s">
        <v>17898</v>
      </c>
      <c r="E256" s="207" t="s">
        <v>17908</v>
      </c>
      <c r="F256" s="207" t="s">
        <v>18308</v>
      </c>
      <c r="G256" s="207" t="s">
        <v>18309</v>
      </c>
      <c r="H256" s="207" t="s">
        <v>3379</v>
      </c>
      <c r="I256" s="207" t="s">
        <v>18458</v>
      </c>
      <c r="J256" s="207" t="s">
        <v>8288</v>
      </c>
      <c r="K256" s="207" t="s">
        <v>8288</v>
      </c>
      <c r="L256" s="207"/>
      <c r="M256" t="str" cm="1">
        <f t="array" ref="M256">LOOKUP(2,1/(C256:L256&lt;&gt;""),C256:L256)</f>
        <v>Insect</v>
      </c>
      <c r="N256" s="207"/>
      <c r="O256" s="207" t="s">
        <v>8288</v>
      </c>
      <c r="P256" s="207" t="s">
        <v>8288</v>
      </c>
      <c r="Q256" s="207" t="s">
        <v>8288</v>
      </c>
      <c r="R256" s="207" t="s">
        <v>8288</v>
      </c>
      <c r="S256" s="207" t="s">
        <v>8288</v>
      </c>
      <c r="T256" s="207" t="s">
        <v>8288</v>
      </c>
      <c r="U256" s="207"/>
      <c r="V256" s="209" t="s">
        <v>18459</v>
      </c>
      <c r="W256" s="207" t="s">
        <v>8288</v>
      </c>
      <c r="X256" s="207" t="s">
        <v>8288</v>
      </c>
      <c r="Y256" s="207" t="s">
        <v>8288</v>
      </c>
      <c r="Z256" s="207" t="s">
        <v>8288</v>
      </c>
      <c r="AA256" s="209" t="s">
        <v>8288</v>
      </c>
      <c r="AB256" s="204" t="s">
        <v>4169</v>
      </c>
      <c r="AC256" s="210" t="s">
        <v>18460</v>
      </c>
      <c r="AD256" s="210" t="s">
        <v>4169</v>
      </c>
      <c r="AE256" s="210" t="s">
        <v>18461</v>
      </c>
      <c r="AF256" s="210"/>
      <c r="AG256" t="str">
        <f>IFERROR(IF(COUNTIF(C256:L256,"Feed Ingredient")&gt;0,INDEX(ani_diet!T:T,MATCH(M256,ani_diet!D:D,0)),""),"")</f>
        <v/>
      </c>
      <c r="AH256" s="60" t="str">
        <f>IF(IFERROR(IF(MATCH("Feed Ingredient", AOM[[#This Row],[L1]:[L10]],0)&gt;0, TRUE, FALSE), FALSE)=TRUE,IFERROR(VLOOKUP(M256, ani_diet!C:C, 1, FALSE), "No Match"),FALSE)</f>
        <v>No Match</v>
      </c>
      <c r="AI256" s="60" t="s">
        <v>3539</v>
      </c>
      <c r="AL256" t="str">
        <f>IFERROR(IF(COUNTIF(C256:L256,"Feed Ingredient")&gt;0,INDEX(ani_diet!T:T,MATCH(M256,ani_diet!D:D,0)),""),"")</f>
        <v/>
      </c>
    </row>
    <row r="257" spans="1:38">
      <c r="A257" t="str">
        <f>_xlfn.TEXTJOIN("/",TRUE,AOM[[#This Row],[L1]:[L10]])</f>
        <v>Management/Livestock Management/Feed Characteristic/Feed Composition/Feed Ingredient/Animal/Insect/African Palm Larvae</v>
      </c>
      <c r="B257" s="207" t="s">
        <v>18462</v>
      </c>
      <c r="C257" s="207" t="s">
        <v>17896</v>
      </c>
      <c r="D257" s="207" t="s">
        <v>17898</v>
      </c>
      <c r="E257" s="207" t="s">
        <v>17908</v>
      </c>
      <c r="F257" s="207" t="s">
        <v>18308</v>
      </c>
      <c r="G257" s="207" t="s">
        <v>18309</v>
      </c>
      <c r="H257" s="207" t="s">
        <v>3379</v>
      </c>
      <c r="I257" s="207" t="s">
        <v>18458</v>
      </c>
      <c r="J257" s="207" t="s">
        <v>18463</v>
      </c>
      <c r="K257" s="207" t="s">
        <v>8288</v>
      </c>
      <c r="L257" s="207"/>
      <c r="M257" t="str" cm="1">
        <f t="array" ref="M257">LOOKUP(2,1/(C257:L257&lt;&gt;""),C257:L257)</f>
        <v>African Palm Larvae</v>
      </c>
      <c r="N257" s="207" t="s">
        <v>18464</v>
      </c>
      <c r="O257" s="207" t="s">
        <v>8288</v>
      </c>
      <c r="P257" s="207" t="s">
        <v>8288</v>
      </c>
      <c r="Q257" s="207" t="s">
        <v>8288</v>
      </c>
      <c r="R257" s="207" t="s">
        <v>8288</v>
      </c>
      <c r="S257" s="207" t="s">
        <v>8288</v>
      </c>
      <c r="T257" s="207" t="s">
        <v>8288</v>
      </c>
      <c r="U257" s="207" t="s">
        <v>18465</v>
      </c>
      <c r="V257" s="204" t="s">
        <v>18459</v>
      </c>
      <c r="W257" s="207" t="s">
        <v>8288</v>
      </c>
      <c r="X257" s="207" t="s">
        <v>8288</v>
      </c>
      <c r="Y257" s="207" t="s">
        <v>8288</v>
      </c>
      <c r="Z257" s="207" t="s">
        <v>8288</v>
      </c>
      <c r="AA257" s="209" t="s">
        <v>328</v>
      </c>
      <c r="AB257" s="204" t="s">
        <v>4169</v>
      </c>
      <c r="AC257" s="210" t="s">
        <v>4169</v>
      </c>
      <c r="AD257" s="210" t="s">
        <v>4169</v>
      </c>
      <c r="AE257" s="210"/>
      <c r="AF257" s="210"/>
      <c r="AG257" t="str">
        <f>IFERROR(IF(COUNTIF(C257:L257,"Feed Ingredient")&gt;0,INDEX(ani_diet!T:T,MATCH(M257,ani_diet!D:D,0)),""),"")</f>
        <v>Rhynchophorus phoenicisis</v>
      </c>
      <c r="AH257" s="60" t="str">
        <f>IF(IFERROR(IF(MATCH("Feed Ingredient", AOM[[#This Row],[L1]:[L10]],0)&gt;0, TRUE, FALSE), FALSE)=TRUE,IFERROR(VLOOKUP(M257, ani_diet!C:C, 1, FALSE), "No Match"),FALSE)</f>
        <v>African Palm Larvae</v>
      </c>
      <c r="AI257" s="60" t="s">
        <v>3539</v>
      </c>
      <c r="AL257" t="str">
        <f>IFERROR(IF(COUNTIF(C257:L257,"Feed Ingredient")&gt;0,INDEX(ani_diet!T:T,MATCH(M257,ani_diet!D:D,0)),""),"")</f>
        <v>Rhynchophorus phoenicisis</v>
      </c>
    </row>
    <row r="258" spans="1:38">
      <c r="A258" t="str">
        <f>_xlfn.TEXTJOIN("/",TRUE,AOM[[#This Row],[L1]:[L10]])</f>
        <v>Management/Livestock Management/Feed Characteristic/Feed Composition/Feed Ingredient/Animal/Insect/African Palm Larvae/African Palm Larvae Dried Ground</v>
      </c>
      <c r="B258" s="207" t="s">
        <v>18466</v>
      </c>
      <c r="C258" s="207" t="s">
        <v>17896</v>
      </c>
      <c r="D258" s="207" t="s">
        <v>17898</v>
      </c>
      <c r="E258" s="207" t="s">
        <v>17908</v>
      </c>
      <c r="F258" s="207" t="s">
        <v>18308</v>
      </c>
      <c r="G258" s="207" t="s">
        <v>18309</v>
      </c>
      <c r="H258" s="207" t="s">
        <v>3379</v>
      </c>
      <c r="I258" s="207" t="s">
        <v>18458</v>
      </c>
      <c r="J258" s="207" t="s">
        <v>18463</v>
      </c>
      <c r="K258" s="207" t="s">
        <v>18467</v>
      </c>
      <c r="L258" s="207"/>
      <c r="M258" t="str" cm="1">
        <f t="array" ref="M258">LOOKUP(2,1/(C258:L258&lt;&gt;""),C258:L258)</f>
        <v>African Palm Larvae Dried Ground</v>
      </c>
      <c r="N258" s="207" t="s">
        <v>18468</v>
      </c>
      <c r="O258" s="207" t="s">
        <v>8288</v>
      </c>
      <c r="P258" s="207" t="s">
        <v>8288</v>
      </c>
      <c r="Q258" s="207" t="s">
        <v>8288</v>
      </c>
      <c r="R258" s="207" t="s">
        <v>8288</v>
      </c>
      <c r="S258" s="207" t="s">
        <v>8288</v>
      </c>
      <c r="T258" s="207" t="s">
        <v>8288</v>
      </c>
      <c r="U258" s="207" t="s">
        <v>18465</v>
      </c>
      <c r="V258" s="204" t="s">
        <v>18459</v>
      </c>
      <c r="W258" s="207" t="s">
        <v>8288</v>
      </c>
      <c r="X258" s="207" t="s">
        <v>8288</v>
      </c>
      <c r="Y258" s="207" t="s">
        <v>8288</v>
      </c>
      <c r="Z258" s="207" t="s">
        <v>8288</v>
      </c>
      <c r="AA258" s="209" t="s">
        <v>328</v>
      </c>
      <c r="AB258" s="204" t="s">
        <v>4169</v>
      </c>
      <c r="AC258" s="210" t="s">
        <v>4169</v>
      </c>
      <c r="AD258" s="210" t="s">
        <v>4169</v>
      </c>
      <c r="AE258" s="210"/>
      <c r="AF258" s="210"/>
      <c r="AG258" t="str">
        <f>IFERROR(IF(COUNTIF(C258:L258,"Feed Ingredient")&gt;0,INDEX(ani_diet!T:T,MATCH(M258,ani_diet!D:D,0)),""),"")</f>
        <v>Rhynchophorus phoenicisis</v>
      </c>
      <c r="AH258" s="60" t="str">
        <f>IF(IFERROR(IF(MATCH("Feed Ingredient", AOM[[#This Row],[L1]:[L10]],0)&gt;0, TRUE, FALSE), FALSE)=TRUE,IFERROR(VLOOKUP(M258, ani_diet!C:C, 1, FALSE), "No Match"),FALSE)</f>
        <v>No Match</v>
      </c>
      <c r="AI258" s="60" t="s">
        <v>3539</v>
      </c>
      <c r="AL258" t="str">
        <f>IFERROR(IF(COUNTIF(C258:L258,"Feed Ingredient")&gt;0,INDEX(ani_diet!T:T,MATCH(M258,ani_diet!D:D,0)),""),"")</f>
        <v>Rhynchophorus phoenicisis</v>
      </c>
    </row>
    <row r="259" spans="1:38">
      <c r="A259" t="str">
        <f>_xlfn.TEXTJOIN("/",TRUE,AOM[[#This Row],[L1]:[L10]])</f>
        <v>Management/Livestock Management/Feed Characteristic/Feed Composition/Feed Ingredient/Animal/Insect/African Palm Larvae/African Palm Larvae Ground</v>
      </c>
      <c r="B259" s="207" t="s">
        <v>18469</v>
      </c>
      <c r="C259" s="207" t="s">
        <v>17896</v>
      </c>
      <c r="D259" s="207" t="s">
        <v>17898</v>
      </c>
      <c r="E259" s="207" t="s">
        <v>17908</v>
      </c>
      <c r="F259" s="207" t="s">
        <v>18308</v>
      </c>
      <c r="G259" s="207" t="s">
        <v>18309</v>
      </c>
      <c r="H259" s="207" t="s">
        <v>3379</v>
      </c>
      <c r="I259" s="207" t="s">
        <v>18458</v>
      </c>
      <c r="J259" s="207" t="s">
        <v>18463</v>
      </c>
      <c r="K259" s="207" t="s">
        <v>18470</v>
      </c>
      <c r="L259" s="207"/>
      <c r="M259" t="str" cm="1">
        <f t="array" ref="M259">LOOKUP(2,1/(C259:L259&lt;&gt;""),C259:L259)</f>
        <v>African Palm Larvae Ground</v>
      </c>
      <c r="N259" s="207" t="s">
        <v>18471</v>
      </c>
      <c r="O259" s="207" t="s">
        <v>8288</v>
      </c>
      <c r="P259" s="207" t="s">
        <v>8288</v>
      </c>
      <c r="Q259" s="207" t="s">
        <v>8288</v>
      </c>
      <c r="R259" s="207" t="s">
        <v>8288</v>
      </c>
      <c r="S259" s="207" t="s">
        <v>8288</v>
      </c>
      <c r="T259" s="207" t="s">
        <v>8288</v>
      </c>
      <c r="U259" s="207" t="s">
        <v>18465</v>
      </c>
      <c r="V259" s="204" t="s">
        <v>18459</v>
      </c>
      <c r="W259" s="207" t="s">
        <v>8288</v>
      </c>
      <c r="X259" s="207" t="s">
        <v>8288</v>
      </c>
      <c r="Y259" s="207" t="s">
        <v>8288</v>
      </c>
      <c r="Z259" s="207" t="s">
        <v>8288</v>
      </c>
      <c r="AA259" s="209" t="s">
        <v>328</v>
      </c>
      <c r="AB259" s="204" t="s">
        <v>4169</v>
      </c>
      <c r="AC259" s="210" t="s">
        <v>4169</v>
      </c>
      <c r="AD259" s="210" t="s">
        <v>4169</v>
      </c>
      <c r="AE259" s="210"/>
      <c r="AF259" s="210"/>
      <c r="AG259" t="str">
        <f>IFERROR(IF(COUNTIF(C259:L259,"Feed Ingredient")&gt;0,INDEX(ani_diet!T:T,MATCH(M259,ani_diet!D:D,0)),""),"")</f>
        <v>Rhynchophorus phoenicisis</v>
      </c>
      <c r="AH259" s="60" t="str">
        <f>IF(IFERROR(IF(MATCH("Feed Ingredient", AOM[[#This Row],[L1]:[L10]],0)&gt;0, TRUE, FALSE), FALSE)=TRUE,IFERROR(VLOOKUP(M259, ani_diet!C:C, 1, FALSE), "No Match"),FALSE)</f>
        <v>No Match</v>
      </c>
      <c r="AI259" s="60" t="s">
        <v>3539</v>
      </c>
      <c r="AL259" t="str">
        <f>IFERROR(IF(COUNTIF(C259:L259,"Feed Ingredient")&gt;0,INDEX(ani_diet!T:T,MATCH(M259,ani_diet!D:D,0)),""),"")</f>
        <v>Rhynchophorus phoenicisis</v>
      </c>
    </row>
    <row r="260" spans="1:38">
      <c r="A260" t="str">
        <f>_xlfn.TEXTJOIN("/",TRUE,AOM[[#This Row],[L1]:[L10]])</f>
        <v>Management/Livestock Management/Feed Characteristic/Feed Composition/Feed Ingredient/Animal/Insect/Black Soldier Fly Larvae</v>
      </c>
      <c r="B260" s="207" t="s">
        <v>18472</v>
      </c>
      <c r="C260" s="207" t="s">
        <v>17896</v>
      </c>
      <c r="D260" s="207" t="s">
        <v>17898</v>
      </c>
      <c r="E260" s="207" t="s">
        <v>17908</v>
      </c>
      <c r="F260" s="207" t="s">
        <v>18308</v>
      </c>
      <c r="G260" s="207" t="s">
        <v>18309</v>
      </c>
      <c r="H260" s="207" t="s">
        <v>3379</v>
      </c>
      <c r="I260" s="207" t="s">
        <v>18458</v>
      </c>
      <c r="J260" s="207" t="s">
        <v>18473</v>
      </c>
      <c r="K260" s="207" t="s">
        <v>8288</v>
      </c>
      <c r="L260" s="207"/>
      <c r="M260" t="str" cm="1">
        <f t="array" ref="M260">LOOKUP(2,1/(C260:L260&lt;&gt;""),C260:L260)</f>
        <v>Black Soldier Fly Larvae</v>
      </c>
      <c r="N260" s="207"/>
      <c r="O260" s="207" t="s">
        <v>8288</v>
      </c>
      <c r="P260" s="207" t="s">
        <v>8288</v>
      </c>
      <c r="Q260" s="207" t="s">
        <v>8288</v>
      </c>
      <c r="R260" s="207" t="s">
        <v>8288</v>
      </c>
      <c r="S260" s="207" t="s">
        <v>18474</v>
      </c>
      <c r="T260" s="207" t="s">
        <v>8288</v>
      </c>
      <c r="U260" s="207" t="s">
        <v>18475</v>
      </c>
      <c r="V260" s="209" t="s">
        <v>18476</v>
      </c>
      <c r="W260" s="207" t="s">
        <v>8288</v>
      </c>
      <c r="X260" s="207" t="s">
        <v>8288</v>
      </c>
      <c r="Y260" s="207" t="s">
        <v>8288</v>
      </c>
      <c r="Z260" s="207" t="s">
        <v>8288</v>
      </c>
      <c r="AA260" s="209" t="s">
        <v>328</v>
      </c>
      <c r="AB260" s="225" t="s">
        <v>18477</v>
      </c>
      <c r="AC260" s="210" t="s">
        <v>4169</v>
      </c>
      <c r="AD260" s="210" t="s">
        <v>4169</v>
      </c>
      <c r="AE260" s="210"/>
      <c r="AF260" s="210"/>
      <c r="AG260" t="str">
        <f>IFERROR(IF(COUNTIF(C260:L260,"Feed Ingredient")&gt;0,INDEX(ani_diet!T:T,MATCH(M260,ani_diet!D:D,0)),""),"")</f>
        <v>Hermetia illucens Larvae</v>
      </c>
      <c r="AH260" s="60" t="str">
        <f>IF(IFERROR(IF(MATCH("Feed Ingredient", AOM[[#This Row],[L1]:[L10]],0)&gt;0, TRUE, FALSE), FALSE)=TRUE,IFERROR(VLOOKUP(M260, ani_diet!C:C, 1, FALSE), "No Match"),FALSE)</f>
        <v>Black Soldier Fly Larvae</v>
      </c>
      <c r="AI260" s="60" t="s">
        <v>3539</v>
      </c>
      <c r="AL260" t="str">
        <f>IFERROR(IF(COUNTIF(C260:L260,"Feed Ingredient")&gt;0,INDEX(ani_diet!T:T,MATCH(M260,ani_diet!D:D,0)),""),"")</f>
        <v>Hermetia illucens Larvae</v>
      </c>
    </row>
    <row r="261" spans="1:38">
      <c r="A261" t="str">
        <f>_xlfn.TEXTJOIN("/",TRUE,AOM[[#This Row],[L1]:[L10]])</f>
        <v>Management/Livestock Management/Feed Characteristic/Feed Composition/Feed Ingredient/Animal/Insect/Black Soldier Fly Larvae/Black Soldier Fly Larvae Dried Ground</v>
      </c>
      <c r="B261" s="207" t="s">
        <v>18478</v>
      </c>
      <c r="C261" s="207" t="s">
        <v>17896</v>
      </c>
      <c r="D261" s="207" t="s">
        <v>17898</v>
      </c>
      <c r="E261" s="207" t="s">
        <v>17908</v>
      </c>
      <c r="F261" s="207" t="s">
        <v>18308</v>
      </c>
      <c r="G261" s="207" t="s">
        <v>18309</v>
      </c>
      <c r="H261" s="207" t="s">
        <v>3379</v>
      </c>
      <c r="I261" s="207" t="s">
        <v>18458</v>
      </c>
      <c r="J261" s="207" t="s">
        <v>18473</v>
      </c>
      <c r="K261" s="207" t="s">
        <v>18479</v>
      </c>
      <c r="L261" s="207"/>
      <c r="M261" t="str" cm="1">
        <f t="array" ref="M261">LOOKUP(2,1/(C261:L261&lt;&gt;""),C261:L261)</f>
        <v>Black Soldier Fly Larvae Dried Ground</v>
      </c>
      <c r="N261" s="207"/>
      <c r="O261" s="207" t="s">
        <v>8288</v>
      </c>
      <c r="P261" s="207" t="s">
        <v>8288</v>
      </c>
      <c r="Q261" s="207" t="s">
        <v>8288</v>
      </c>
      <c r="R261" s="207" t="s">
        <v>8288</v>
      </c>
      <c r="S261" s="207" t="s">
        <v>18474</v>
      </c>
      <c r="T261" s="207" t="s">
        <v>8288</v>
      </c>
      <c r="U261" s="207" t="s">
        <v>18475</v>
      </c>
      <c r="V261" s="209" t="s">
        <v>18476</v>
      </c>
      <c r="W261" s="207" t="s">
        <v>8288</v>
      </c>
      <c r="X261" s="207" t="s">
        <v>8288</v>
      </c>
      <c r="Y261" s="207" t="s">
        <v>8288</v>
      </c>
      <c r="Z261" s="207" t="s">
        <v>8288</v>
      </c>
      <c r="AA261" s="209" t="s">
        <v>328</v>
      </c>
      <c r="AB261" s="225" t="s">
        <v>18477</v>
      </c>
      <c r="AC261" s="210" t="s">
        <v>4169</v>
      </c>
      <c r="AD261" s="210" t="s">
        <v>4169</v>
      </c>
      <c r="AE261" s="210"/>
      <c r="AF261" s="210"/>
      <c r="AG261" t="str">
        <f>IFERROR(IF(COUNTIF(C261:L261,"Feed Ingredient")&gt;0,INDEX(ani_diet!T:T,MATCH(M261,ani_diet!D:D,0)),""),"")</f>
        <v>Hermetia illucens Larvae</v>
      </c>
      <c r="AH261" s="60" t="str">
        <f>IF(IFERROR(IF(MATCH("Feed Ingredient", AOM[[#This Row],[L1]:[L10]],0)&gt;0, TRUE, FALSE), FALSE)=TRUE,IFERROR(VLOOKUP(M261, ani_diet!C:C, 1, FALSE), "No Match"),FALSE)</f>
        <v>No Match</v>
      </c>
      <c r="AI261" s="60" t="s">
        <v>3539</v>
      </c>
      <c r="AL261" t="str">
        <f>IFERROR(IF(COUNTIF(C261:L261,"Feed Ingredient")&gt;0,INDEX(ani_diet!T:T,MATCH(M261,ani_diet!D:D,0)),""),"")</f>
        <v>Hermetia illucens Larvae</v>
      </c>
    </row>
    <row r="262" spans="1:38">
      <c r="A262" t="str">
        <f>_xlfn.TEXTJOIN("/",TRUE,AOM[[#This Row],[L1]:[L10]])</f>
        <v>Management/Livestock Management/Feed Characteristic/Feed Composition/Feed Ingredient/Animal/Insect/Grasshopper/Grasshopper Ground</v>
      </c>
      <c r="B262" s="207" t="s">
        <v>18480</v>
      </c>
      <c r="C262" s="207" t="s">
        <v>17896</v>
      </c>
      <c r="D262" s="207" t="s">
        <v>17898</v>
      </c>
      <c r="E262" s="207" t="s">
        <v>17908</v>
      </c>
      <c r="F262" s="207" t="s">
        <v>18308</v>
      </c>
      <c r="G262" s="207" t="s">
        <v>18309</v>
      </c>
      <c r="H262" s="207" t="s">
        <v>3379</v>
      </c>
      <c r="I262" s="207" t="s">
        <v>18458</v>
      </c>
      <c r="J262" s="207" t="s">
        <v>18481</v>
      </c>
      <c r="K262" s="207" t="s">
        <v>18482</v>
      </c>
      <c r="L262" s="207"/>
      <c r="M262" t="str" cm="1">
        <f t="array" ref="M262">LOOKUP(2,1/(C262:L262&lt;&gt;""),C262:L262)</f>
        <v>Grasshopper Ground</v>
      </c>
      <c r="N262" s="207" t="s">
        <v>18483</v>
      </c>
      <c r="O262" s="207" t="s">
        <v>8288</v>
      </c>
      <c r="P262" s="207" t="s">
        <v>8288</v>
      </c>
      <c r="Q262" s="207" t="s">
        <v>8288</v>
      </c>
      <c r="R262" s="207" t="s">
        <v>8288</v>
      </c>
      <c r="S262" s="207" t="s">
        <v>18484</v>
      </c>
      <c r="T262" s="207" t="s">
        <v>8288</v>
      </c>
      <c r="U262" s="207"/>
      <c r="V262" s="209"/>
      <c r="W262" s="207" t="s">
        <v>8288</v>
      </c>
      <c r="X262" s="207" t="s">
        <v>8288</v>
      </c>
      <c r="Y262" s="207" t="s">
        <v>8288</v>
      </c>
      <c r="Z262" s="207" t="s">
        <v>8288</v>
      </c>
      <c r="AA262" s="209" t="s">
        <v>8288</v>
      </c>
      <c r="AB262" s="211" t="s">
        <v>18485</v>
      </c>
      <c r="AC262" s="210" t="s">
        <v>4169</v>
      </c>
      <c r="AD262" s="210" t="s">
        <v>4169</v>
      </c>
      <c r="AE262" s="210"/>
      <c r="AF262" s="210"/>
      <c r="AG262" t="str">
        <f>IFERROR(IF(COUNTIF(C262:L262,"Feed Ingredient")&gt;0,INDEX(ani_diet!T:T,MATCH(M262,ani_diet!D:D,0)),""),"")</f>
        <v/>
      </c>
      <c r="AH262" s="60" t="str">
        <f>IF(IFERROR(IF(MATCH("Feed Ingredient", AOM[[#This Row],[L1]:[L10]],0)&gt;0, TRUE, FALSE), FALSE)=TRUE,IFERROR(VLOOKUP(M262, ani_diet!C:C, 1, FALSE), "No Match"),FALSE)</f>
        <v>No Match</v>
      </c>
      <c r="AI262" s="60" t="s">
        <v>3539</v>
      </c>
      <c r="AL262" t="str">
        <f>IFERROR(IF(COUNTIF(C262:L262,"Feed Ingredient")&gt;0,INDEX(ani_diet!T:T,MATCH(M262,ani_diet!D:D,0)),""),"")</f>
        <v/>
      </c>
    </row>
    <row r="263" spans="1:38">
      <c r="A263" t="str">
        <f>_xlfn.TEXTJOIN("/",TRUE,AOM[[#This Row],[L1]:[L10]])</f>
        <v>Management/Livestock Management/Feed Characteristic/Feed Composition/Feed Ingredient/Animal/Insect/Grasshopper</v>
      </c>
      <c r="B263" s="207" t="s">
        <v>18486</v>
      </c>
      <c r="C263" s="207" t="s">
        <v>17896</v>
      </c>
      <c r="D263" s="207" t="s">
        <v>17898</v>
      </c>
      <c r="E263" s="207" t="s">
        <v>17908</v>
      </c>
      <c r="F263" s="207" t="s">
        <v>18308</v>
      </c>
      <c r="G263" s="207" t="s">
        <v>18309</v>
      </c>
      <c r="H263" s="207" t="s">
        <v>3379</v>
      </c>
      <c r="I263" s="207" t="s">
        <v>18458</v>
      </c>
      <c r="J263" s="207" t="s">
        <v>18481</v>
      </c>
      <c r="K263" s="207"/>
      <c r="L263" s="207"/>
      <c r="M263" t="str" cm="1">
        <f t="array" ref="M263">LOOKUP(2,1/(C263:L263&lt;&gt;""),C263:L263)</f>
        <v>Grasshopper</v>
      </c>
      <c r="N263" s="207"/>
      <c r="O263" s="207"/>
      <c r="P263" s="207"/>
      <c r="Q263" s="207"/>
      <c r="R263" s="207"/>
      <c r="S263" s="207"/>
      <c r="T263" s="207"/>
      <c r="U263" s="207"/>
      <c r="V263" s="209"/>
      <c r="W263" s="207"/>
      <c r="X263" s="207"/>
      <c r="Y263" s="207"/>
      <c r="Z263" s="207"/>
      <c r="AA263" s="209"/>
      <c r="AB263" s="211" t="s">
        <v>18485</v>
      </c>
      <c r="AC263" s="210" t="s">
        <v>4169</v>
      </c>
      <c r="AD263" s="210" t="s">
        <v>4169</v>
      </c>
      <c r="AE263" s="210"/>
      <c r="AF263" s="210"/>
      <c r="AG263" t="str">
        <f>IFERROR(IF(COUNTIF(C263:L263,"Feed Ingredient")&gt;0,INDEX(ani_diet!T:T,MATCH(M263,ani_diet!D:D,0)),""),"")</f>
        <v/>
      </c>
      <c r="AH263" s="60" t="str">
        <f>IF(IFERROR(IF(MATCH("Feed Ingredient", AOM[[#This Row],[L1]:[L10]],0)&gt;0, TRUE, FALSE), FALSE)=TRUE,IFERROR(VLOOKUP(M263, ani_diet!C:C, 1, FALSE), "No Match"),FALSE)</f>
        <v>Grasshopper</v>
      </c>
      <c r="AI263" s="60" t="s">
        <v>3539</v>
      </c>
      <c r="AL263" t="str">
        <f>IFERROR(IF(COUNTIF(C263:L263,"Feed Ingredient")&gt;0,INDEX(ani_diet!T:T,MATCH(M263,ani_diet!D:D,0)),""),"")</f>
        <v/>
      </c>
    </row>
    <row r="264" spans="1:38">
      <c r="A264" t="str">
        <f>_xlfn.TEXTJOIN("/",TRUE,AOM[[#This Row],[L1]:[L10]])</f>
        <v>Management/Livestock Management/Feed Characteristic/Feed Composition/Feed Ingredient/Animal/Insect/Housefly Maggot/Housefly Maggot Dried Ground</v>
      </c>
      <c r="B264" s="207" t="s">
        <v>18487</v>
      </c>
      <c r="C264" s="207" t="s">
        <v>17896</v>
      </c>
      <c r="D264" s="207" t="s">
        <v>17898</v>
      </c>
      <c r="E264" s="207" t="s">
        <v>17908</v>
      </c>
      <c r="F264" s="207" t="s">
        <v>18308</v>
      </c>
      <c r="G264" s="207" t="s">
        <v>18309</v>
      </c>
      <c r="H264" s="207" t="s">
        <v>3379</v>
      </c>
      <c r="I264" s="207" t="s">
        <v>18458</v>
      </c>
      <c r="J264" s="207" t="s">
        <v>18488</v>
      </c>
      <c r="K264" s="207" t="s">
        <v>18489</v>
      </c>
      <c r="L264" s="207"/>
      <c r="M264" t="str" cm="1">
        <f t="array" ref="M264">LOOKUP(2,1/(C264:L264&lt;&gt;""),C264:L264)</f>
        <v>Housefly Maggot Dried Ground</v>
      </c>
      <c r="N264" s="207" t="s">
        <v>18490</v>
      </c>
      <c r="O264" s="207"/>
      <c r="P264" s="207"/>
      <c r="Q264" s="207"/>
      <c r="R264" s="207"/>
      <c r="S264" s="207"/>
      <c r="T264" s="207"/>
      <c r="U264" s="207" t="s">
        <v>18491</v>
      </c>
      <c r="V264" s="209" t="s">
        <v>18492</v>
      </c>
      <c r="W264" s="207"/>
      <c r="X264" s="207"/>
      <c r="Y264" s="207"/>
      <c r="Z264" s="207"/>
      <c r="AA264" s="209" t="s">
        <v>328</v>
      </c>
      <c r="AB264" s="211" t="s">
        <v>18493</v>
      </c>
      <c r="AC264" s="210" t="s">
        <v>4169</v>
      </c>
      <c r="AD264" s="210" t="s">
        <v>4169</v>
      </c>
      <c r="AE264" s="210"/>
      <c r="AF264" s="210"/>
      <c r="AG264" t="str">
        <f>IFERROR(IF(COUNTIF(C264:L264,"Feed Ingredient")&gt;0,INDEX(ani_diet!T:T,MATCH(M264,ani_diet!D:D,0)),""),"")</f>
        <v>Musca domestica</v>
      </c>
      <c r="AH264" s="60" t="str">
        <f>IF(IFERROR(IF(MATCH("Feed Ingredient", AOM[[#This Row],[L1]:[L10]],0)&gt;0, TRUE, FALSE), FALSE)=TRUE,IFERROR(VLOOKUP(M264, ani_diet!C:C, 1, FALSE), "No Match"),FALSE)</f>
        <v>No Match</v>
      </c>
      <c r="AI264" s="60" t="s">
        <v>3539</v>
      </c>
      <c r="AL264" t="str">
        <f>IFERROR(IF(COUNTIF(C264:L264,"Feed Ingredient")&gt;0,INDEX(ani_diet!T:T,MATCH(M264,ani_diet!D:D,0)),""),"")</f>
        <v>Musca domestica</v>
      </c>
    </row>
    <row r="265" spans="1:38">
      <c r="A265" t="str">
        <f>_xlfn.TEXTJOIN("/",TRUE,AOM[[#This Row],[L1]:[L10]])</f>
        <v>Management/Livestock Management/Feed Characteristic/Feed Composition/Feed Ingredient/Animal/Insect/Oryctes rhinoceros/Oryctes rhinoceros Ground</v>
      </c>
      <c r="B265" s="207" t="s">
        <v>18494</v>
      </c>
      <c r="C265" s="207" t="s">
        <v>17896</v>
      </c>
      <c r="D265" s="207" t="s">
        <v>17898</v>
      </c>
      <c r="E265" s="207" t="s">
        <v>17908</v>
      </c>
      <c r="F265" s="207" t="s">
        <v>18308</v>
      </c>
      <c r="G265" s="207" t="s">
        <v>18309</v>
      </c>
      <c r="H265" s="207" t="s">
        <v>3379</v>
      </c>
      <c r="I265" s="207" t="s">
        <v>18458</v>
      </c>
      <c r="J265" s="207" t="s">
        <v>18495</v>
      </c>
      <c r="K265" s="207" t="s">
        <v>18496</v>
      </c>
      <c r="L265" s="207"/>
      <c r="M265" t="str" cm="1">
        <f t="array" ref="M265">LOOKUP(2,1/(C265:L265&lt;&gt;""),C265:L265)</f>
        <v>Oryctes rhinoceros Ground</v>
      </c>
      <c r="N265" s="207" t="s">
        <v>18497</v>
      </c>
      <c r="O265" s="207"/>
      <c r="P265" s="207"/>
      <c r="Q265" s="207"/>
      <c r="R265" s="207"/>
      <c r="S265" s="207"/>
      <c r="T265" s="207"/>
      <c r="U265" s="207" t="s">
        <v>18495</v>
      </c>
      <c r="V265" s="209" t="s">
        <v>18498</v>
      </c>
      <c r="W265" s="207"/>
      <c r="X265" s="207"/>
      <c r="Y265" s="207"/>
      <c r="Z265" s="207"/>
      <c r="AA265" s="209" t="s">
        <v>328</v>
      </c>
      <c r="AB265" s="204" t="s">
        <v>4169</v>
      </c>
      <c r="AC265" s="210" t="s">
        <v>4169</v>
      </c>
      <c r="AD265" s="210" t="s">
        <v>4169</v>
      </c>
      <c r="AE265" s="210"/>
      <c r="AF265" s="210"/>
      <c r="AG265" t="str">
        <f>IFERROR(IF(COUNTIF(C265:L265,"Feed Ingredient")&gt;0,INDEX(ani_diet!T:T,MATCH(M265,ani_diet!D:D,0)),""),"")</f>
        <v>Citrus sinensis</v>
      </c>
      <c r="AH265" s="60" t="str">
        <f>IF(IFERROR(IF(MATCH("Feed Ingredient", AOM[[#This Row],[L1]:[L10]],0)&gt;0, TRUE, FALSE), FALSE)=TRUE,IFERROR(VLOOKUP(M265, ani_diet!C:C, 1, FALSE), "No Match"),FALSE)</f>
        <v>No Match</v>
      </c>
      <c r="AI265" s="60" t="s">
        <v>3539</v>
      </c>
      <c r="AL265" t="str">
        <f>IFERROR(IF(COUNTIF(C265:L265,"Feed Ingredient")&gt;0,INDEX(ani_diet!T:T,MATCH(M265,ani_diet!D:D,0)),""),"")</f>
        <v>Citrus sinensis</v>
      </c>
    </row>
    <row r="266" spans="1:38">
      <c r="A266" t="str">
        <f>_xlfn.TEXTJOIN("/",TRUE,AOM[[#This Row],[L1]:[L10]])</f>
        <v>Management/Livestock Management/Feed Characteristic/Feed Composition/Feed Ingredient/Animal/Insect/Termite /Termite Dried Ground</v>
      </c>
      <c r="B266" s="207" t="s">
        <v>18499</v>
      </c>
      <c r="C266" s="207" t="s">
        <v>17896</v>
      </c>
      <c r="D266" s="207" t="s">
        <v>17898</v>
      </c>
      <c r="E266" s="207" t="s">
        <v>17908</v>
      </c>
      <c r="F266" s="207" t="s">
        <v>18308</v>
      </c>
      <c r="G266" s="207" t="s">
        <v>18309</v>
      </c>
      <c r="H266" s="207" t="s">
        <v>3379</v>
      </c>
      <c r="I266" s="207" t="s">
        <v>18458</v>
      </c>
      <c r="J266" s="207" t="s">
        <v>18500</v>
      </c>
      <c r="K266" s="207" t="s">
        <v>18501</v>
      </c>
      <c r="L266" s="207"/>
      <c r="M266" t="str" cm="1">
        <f t="array" ref="M266">LOOKUP(2,1/(C266:L266&lt;&gt;""),C266:L266)</f>
        <v>Termite Dried Ground</v>
      </c>
      <c r="N266" s="207" t="s">
        <v>18502</v>
      </c>
      <c r="O266" s="207"/>
      <c r="P266" s="207"/>
      <c r="Q266" s="207"/>
      <c r="R266" s="207"/>
      <c r="S266" s="207"/>
      <c r="T266" s="207"/>
      <c r="U266" s="207"/>
      <c r="V266" s="209"/>
      <c r="W266" s="207"/>
      <c r="X266" s="207"/>
      <c r="Y266" s="207"/>
      <c r="Z266" s="207"/>
      <c r="AA266" s="209"/>
      <c r="AB266" s="204" t="s">
        <v>4169</v>
      </c>
      <c r="AC266" s="210" t="s">
        <v>4169</v>
      </c>
      <c r="AD266" s="210" t="s">
        <v>4169</v>
      </c>
      <c r="AE266" s="210"/>
      <c r="AF266" s="210"/>
      <c r="AG266" t="str">
        <f>IFERROR(IF(COUNTIF(C266:L266,"Feed Ingredient")&gt;0,INDEX(ani_diet!T:T,MATCH(M266,ani_diet!D:D,0)),""),"")</f>
        <v>Terminalia sericea</v>
      </c>
      <c r="AH266" s="60" t="str">
        <f>IF(IFERROR(IF(MATCH("Feed Ingredient", AOM[[#This Row],[L1]:[L10]],0)&gt;0, TRUE, FALSE), FALSE)=TRUE,IFERROR(VLOOKUP(M266, ani_diet!C:C, 1, FALSE), "No Match"),FALSE)</f>
        <v>No Match</v>
      </c>
      <c r="AI266" s="60" t="s">
        <v>3539</v>
      </c>
      <c r="AL266" t="str">
        <f>IFERROR(IF(COUNTIF(C266:L266,"Feed Ingredient")&gt;0,INDEX(ani_diet!T:T,MATCH(M266,ani_diet!D:D,0)),""),"")</f>
        <v>Terminalia sericea</v>
      </c>
    </row>
    <row r="267" spans="1:38">
      <c r="A267" t="str">
        <f>_xlfn.TEXTJOIN("/",TRUE,AOM[[#This Row],[L1]:[L10]])</f>
        <v>Management/Livestock Management/Feed Characteristic/Feed Composition/Feed Ingredient/Animal/Insect/Termite /Termite Ground</v>
      </c>
      <c r="B267" s="207" t="s">
        <v>18503</v>
      </c>
      <c r="C267" s="207" t="s">
        <v>17896</v>
      </c>
      <c r="D267" s="207" t="s">
        <v>17898</v>
      </c>
      <c r="E267" s="207" t="s">
        <v>17908</v>
      </c>
      <c r="F267" s="207" t="s">
        <v>18308</v>
      </c>
      <c r="G267" s="207" t="s">
        <v>18309</v>
      </c>
      <c r="H267" s="207" t="s">
        <v>3379</v>
      </c>
      <c r="I267" s="207" t="s">
        <v>18458</v>
      </c>
      <c r="J267" s="207" t="s">
        <v>18500</v>
      </c>
      <c r="K267" s="207" t="s">
        <v>18504</v>
      </c>
      <c r="L267" s="207"/>
      <c r="M267" t="str" cm="1">
        <f t="array" ref="M267">LOOKUP(2,1/(C267:L267&lt;&gt;""),C267:L267)</f>
        <v>Termite Ground</v>
      </c>
      <c r="N267" s="207" t="s">
        <v>18505</v>
      </c>
      <c r="O267" s="207"/>
      <c r="P267" s="207"/>
      <c r="Q267" s="207"/>
      <c r="R267" s="207"/>
      <c r="S267" s="207"/>
      <c r="T267" s="207"/>
      <c r="U267" s="207"/>
      <c r="V267" s="209"/>
      <c r="W267" s="207"/>
      <c r="X267" s="207"/>
      <c r="Y267" s="207"/>
      <c r="Z267" s="207"/>
      <c r="AA267" s="209"/>
      <c r="AB267" s="204" t="s">
        <v>4169</v>
      </c>
      <c r="AC267" s="210" t="s">
        <v>4169</v>
      </c>
      <c r="AD267" s="210" t="s">
        <v>4169</v>
      </c>
      <c r="AE267" s="210"/>
      <c r="AF267" s="210"/>
      <c r="AG267" t="str">
        <f>IFERROR(IF(COUNTIF(C267:L267,"Feed Ingredient")&gt;0,INDEX(ani_diet!T:T,MATCH(M267,ani_diet!D:D,0)),""),"")</f>
        <v/>
      </c>
      <c r="AH267" s="60" t="str">
        <f>IF(IFERROR(IF(MATCH("Feed Ingredient", AOM[[#This Row],[L1]:[L10]],0)&gt;0, TRUE, FALSE), FALSE)=TRUE,IFERROR(VLOOKUP(M267, ani_diet!C:C, 1, FALSE), "No Match"),FALSE)</f>
        <v>No Match</v>
      </c>
      <c r="AI267" s="60" t="s">
        <v>3539</v>
      </c>
      <c r="AL267" t="str">
        <f>IFERROR(IF(COUNTIF(C267:L267,"Feed Ingredient")&gt;0,INDEX(ani_diet!T:T,MATCH(M267,ani_diet!D:D,0)),""),"")</f>
        <v/>
      </c>
    </row>
    <row r="268" spans="1:38">
      <c r="A268" t="str">
        <f>_xlfn.TEXTJOIN("/",TRUE,AOM[[#This Row],[L1]:[L10]])</f>
        <v>Management/Livestock Management/Feed Characteristic/Feed Composition/Feed Ingredient/Animal/Insect/Termite /Winged Termite Dried Ground</v>
      </c>
      <c r="B268" s="207" t="s">
        <v>18506</v>
      </c>
      <c r="C268" s="207" t="s">
        <v>17896</v>
      </c>
      <c r="D268" s="207" t="s">
        <v>17898</v>
      </c>
      <c r="E268" s="207" t="s">
        <v>17908</v>
      </c>
      <c r="F268" s="207" t="s">
        <v>18308</v>
      </c>
      <c r="G268" s="207" t="s">
        <v>18309</v>
      </c>
      <c r="H268" s="207" t="s">
        <v>3379</v>
      </c>
      <c r="I268" s="207" t="s">
        <v>18458</v>
      </c>
      <c r="J268" s="207" t="s">
        <v>18500</v>
      </c>
      <c r="K268" s="207" t="s">
        <v>18507</v>
      </c>
      <c r="L268" s="207"/>
      <c r="M268" t="str" cm="1">
        <f t="array" ref="M268">LOOKUP(2,1/(C268:L268&lt;&gt;""),C268:L268)</f>
        <v>Winged Termite Dried Ground</v>
      </c>
      <c r="N268" s="207" t="s">
        <v>18508</v>
      </c>
      <c r="O268" s="207" t="s">
        <v>8288</v>
      </c>
      <c r="P268" s="207" t="s">
        <v>8288</v>
      </c>
      <c r="Q268" s="207" t="s">
        <v>8288</v>
      </c>
      <c r="R268" s="207" t="s">
        <v>8288</v>
      </c>
      <c r="S268" s="207" t="s">
        <v>8288</v>
      </c>
      <c r="T268" s="207" t="s">
        <v>8288</v>
      </c>
      <c r="U268" s="207" t="s">
        <v>18509</v>
      </c>
      <c r="V268" s="209" t="s">
        <v>18510</v>
      </c>
      <c r="W268" s="207" t="s">
        <v>8288</v>
      </c>
      <c r="X268" s="207" t="s">
        <v>8288</v>
      </c>
      <c r="Y268" s="207" t="s">
        <v>8288</v>
      </c>
      <c r="Z268" s="207" t="s">
        <v>8288</v>
      </c>
      <c r="AA268" s="209" t="s">
        <v>328</v>
      </c>
      <c r="AB268" s="204" t="s">
        <v>4169</v>
      </c>
      <c r="AC268" s="210" t="s">
        <v>4169</v>
      </c>
      <c r="AD268" s="210" t="s">
        <v>4169</v>
      </c>
      <c r="AE268" s="210"/>
      <c r="AF268" s="210"/>
      <c r="AG268" t="str">
        <f>IFERROR(IF(COUNTIF(C268:L268,"Feed Ingredient")&gt;0,INDEX(ani_diet!T:T,MATCH(M268,ani_diet!D:D,0)),""),"")</f>
        <v>Macrotermes bellicosus</v>
      </c>
      <c r="AH268" s="60" t="str">
        <f>IF(IFERROR(IF(MATCH("Feed Ingredient", AOM[[#This Row],[L1]:[L10]],0)&gt;0, TRUE, FALSE), FALSE)=TRUE,IFERROR(VLOOKUP(M268, ani_diet!C:C, 1, FALSE), "No Match"),FALSE)</f>
        <v>No Match</v>
      </c>
      <c r="AI268" s="60" t="s">
        <v>3539</v>
      </c>
      <c r="AL268" t="str">
        <f>IFERROR(IF(COUNTIF(C268:L268,"Feed Ingredient")&gt;0,INDEX(ani_diet!T:T,MATCH(M268,ani_diet!D:D,0)),""),"")</f>
        <v>Macrotermes bellicosus</v>
      </c>
    </row>
    <row r="269" spans="1:38">
      <c r="A269" t="str">
        <f>_xlfn.TEXTJOIN("/",TRUE,AOM[[#This Row],[L1]:[L10]])</f>
        <v>Management/Livestock Management/Feed Characteristic/Feed Composition/Feed Ingredient/Animal/Insect/Termite /Winged Termite Ground</v>
      </c>
      <c r="B269" s="207" t="s">
        <v>18511</v>
      </c>
      <c r="C269" s="207" t="s">
        <v>17896</v>
      </c>
      <c r="D269" s="207" t="s">
        <v>17898</v>
      </c>
      <c r="E269" s="207" t="s">
        <v>17908</v>
      </c>
      <c r="F269" s="207" t="s">
        <v>18308</v>
      </c>
      <c r="G269" s="207" t="s">
        <v>18309</v>
      </c>
      <c r="H269" s="207" t="s">
        <v>3379</v>
      </c>
      <c r="I269" s="207" t="s">
        <v>18458</v>
      </c>
      <c r="J269" s="207" t="s">
        <v>18500</v>
      </c>
      <c r="K269" s="207" t="s">
        <v>18512</v>
      </c>
      <c r="L269" s="207"/>
      <c r="M269" t="str" cm="1">
        <f t="array" ref="M269">LOOKUP(2,1/(C269:L269&lt;&gt;""),C269:L269)</f>
        <v>Winged Termite Ground</v>
      </c>
      <c r="N269" s="207" t="s">
        <v>18513</v>
      </c>
      <c r="O269" s="207" t="s">
        <v>8288</v>
      </c>
      <c r="P269" s="207" t="s">
        <v>8288</v>
      </c>
      <c r="Q269" s="207" t="s">
        <v>8288</v>
      </c>
      <c r="R269" s="207" t="s">
        <v>8288</v>
      </c>
      <c r="S269" s="207" t="s">
        <v>8288</v>
      </c>
      <c r="T269" s="207" t="s">
        <v>8288</v>
      </c>
      <c r="U269" s="207" t="s">
        <v>18509</v>
      </c>
      <c r="V269" s="209" t="s">
        <v>18510</v>
      </c>
      <c r="W269" s="207" t="s">
        <v>8288</v>
      </c>
      <c r="X269" s="207" t="s">
        <v>8288</v>
      </c>
      <c r="Y269" s="207" t="s">
        <v>8288</v>
      </c>
      <c r="Z269" s="207" t="s">
        <v>8288</v>
      </c>
      <c r="AA269" s="209" t="s">
        <v>328</v>
      </c>
      <c r="AB269" s="204" t="s">
        <v>4169</v>
      </c>
      <c r="AC269" s="210" t="s">
        <v>4169</v>
      </c>
      <c r="AD269" s="210" t="s">
        <v>4169</v>
      </c>
      <c r="AE269" s="210"/>
      <c r="AF269" s="210"/>
      <c r="AG269" t="str">
        <f>IFERROR(IF(COUNTIF(C269:L269,"Feed Ingredient")&gt;0,INDEX(ani_diet!T:T,MATCH(M269,ani_diet!D:D,0)),""),"")</f>
        <v>Macrotermes bellicosus</v>
      </c>
      <c r="AH269" s="60" t="str">
        <f>IF(IFERROR(IF(MATCH("Feed Ingredient", AOM[[#This Row],[L1]:[L10]],0)&gt;0, TRUE, FALSE), FALSE)=TRUE,IFERROR(VLOOKUP(M269, ani_diet!C:C, 1, FALSE), "No Match"),FALSE)</f>
        <v>No Match</v>
      </c>
      <c r="AI269" s="60" t="s">
        <v>3539</v>
      </c>
      <c r="AL269" t="str">
        <f>IFERROR(IF(COUNTIF(C269:L269,"Feed Ingredient")&gt;0,INDEX(ani_diet!T:T,MATCH(M269,ani_diet!D:D,0)),""),"")</f>
        <v>Macrotermes bellicosus</v>
      </c>
    </row>
    <row r="270" spans="1:38">
      <c r="A270" t="str">
        <f>_xlfn.TEXTJOIN("/",TRUE,AOM[[#This Row],[L1]:[L10]])</f>
        <v xml:space="preserve">Management/Livestock Management/Feed Characteristic/Feed Composition/Feed Ingredient/Animal/Insect/Termite </v>
      </c>
      <c r="B270" s="207" t="s">
        <v>18514</v>
      </c>
      <c r="C270" s="207" t="s">
        <v>17896</v>
      </c>
      <c r="D270" s="207" t="s">
        <v>17898</v>
      </c>
      <c r="E270" s="207" t="s">
        <v>17908</v>
      </c>
      <c r="F270" s="207" t="s">
        <v>18308</v>
      </c>
      <c r="G270" s="207" t="s">
        <v>18309</v>
      </c>
      <c r="H270" s="207" t="s">
        <v>3379</v>
      </c>
      <c r="I270" s="207" t="s">
        <v>18458</v>
      </c>
      <c r="J270" s="207" t="s">
        <v>18500</v>
      </c>
      <c r="K270" s="207"/>
      <c r="L270" s="207"/>
      <c r="M270" t="str" cm="1">
        <f t="array" ref="M270">LOOKUP(2,1/(C270:L270&lt;&gt;""),C270:L270)</f>
        <v xml:space="preserve">Termite </v>
      </c>
      <c r="N270" s="207"/>
      <c r="O270" s="207"/>
      <c r="P270" s="207"/>
      <c r="Q270" s="207"/>
      <c r="R270" s="207"/>
      <c r="S270" s="207"/>
      <c r="T270" s="207"/>
      <c r="U270" s="207"/>
      <c r="V270" s="209"/>
      <c r="W270" s="207"/>
      <c r="X270" s="207"/>
      <c r="Y270" s="207"/>
      <c r="Z270" s="207"/>
      <c r="AA270" s="209"/>
      <c r="AB270" s="204" t="s">
        <v>4169</v>
      </c>
      <c r="AC270" s="210" t="s">
        <v>4169</v>
      </c>
      <c r="AD270" s="210" t="s">
        <v>4169</v>
      </c>
      <c r="AE270" s="210"/>
      <c r="AF270" s="210"/>
      <c r="AG270" t="str">
        <f>IFERROR(IF(COUNTIF(C270:L270,"Feed Ingredient")&gt;0,INDEX(ani_diet!T:T,MATCH(M270,ani_diet!D:D,0)),""),"")</f>
        <v>Terminalia brownii</v>
      </c>
      <c r="AH270" s="60" t="str">
        <f>IF(IFERROR(IF(MATCH("Feed Ingredient", AOM[[#This Row],[L1]:[L10]],0)&gt;0, TRUE, FALSE), FALSE)=TRUE,IFERROR(VLOOKUP(M270, ani_diet!C:C, 1, FALSE), "No Match"),FALSE)</f>
        <v xml:space="preserve">Termite </v>
      </c>
      <c r="AI270" s="60" t="s">
        <v>3539</v>
      </c>
      <c r="AL270" t="str">
        <f>IFERROR(IF(COUNTIF(C270:L270,"Feed Ingredient")&gt;0,INDEX(ani_diet!T:T,MATCH(M270,ani_diet!D:D,0)),""),"")</f>
        <v>Terminalia brownii</v>
      </c>
    </row>
    <row r="271" spans="1:38">
      <c r="A271" t="str">
        <f>_xlfn.TEXTJOIN("/",TRUE,AOM[[#This Row],[L1]:[L10]])</f>
        <v>Management/Livestock Management/Feed Characteristic/Feed Composition/Feed Ingredient/Animal/Milk</v>
      </c>
      <c r="B271" s="207" t="s">
        <v>18515</v>
      </c>
      <c r="C271" s="207" t="s">
        <v>17896</v>
      </c>
      <c r="D271" s="207" t="s">
        <v>17898</v>
      </c>
      <c r="E271" s="207" t="s">
        <v>17908</v>
      </c>
      <c r="F271" s="207" t="s">
        <v>18308</v>
      </c>
      <c r="G271" s="207" t="s">
        <v>18309</v>
      </c>
      <c r="H271" s="207" t="s">
        <v>3379</v>
      </c>
      <c r="I271" s="207" t="s">
        <v>3393</v>
      </c>
      <c r="J271" s="207" t="s">
        <v>8288</v>
      </c>
      <c r="K271" s="207" t="s">
        <v>8288</v>
      </c>
      <c r="L271" s="207"/>
      <c r="M271" t="str" cm="1">
        <f t="array" ref="M271">LOOKUP(2,1/(C271:L271&lt;&gt;""),C271:L271)</f>
        <v>Milk</v>
      </c>
      <c r="N271" s="207" t="s">
        <v>18516</v>
      </c>
      <c r="O271" s="207" t="s">
        <v>8288</v>
      </c>
      <c r="P271" s="207" t="s">
        <v>8288</v>
      </c>
      <c r="Q271" s="207"/>
      <c r="R271" s="207" t="s">
        <v>8288</v>
      </c>
      <c r="S271" s="207" t="s">
        <v>8288</v>
      </c>
      <c r="T271" s="207" t="s">
        <v>8288</v>
      </c>
      <c r="U271" s="207"/>
      <c r="V271" s="209" t="s">
        <v>8288</v>
      </c>
      <c r="W271" s="207" t="s">
        <v>8288</v>
      </c>
      <c r="X271" s="207" t="s">
        <v>8288</v>
      </c>
      <c r="Y271" s="207" t="s">
        <v>8288</v>
      </c>
      <c r="Z271" s="207" t="s">
        <v>8288</v>
      </c>
      <c r="AA271" s="209" t="s">
        <v>8288</v>
      </c>
      <c r="AB271" s="204" t="s">
        <v>4169</v>
      </c>
      <c r="AC271" s="210" t="s">
        <v>18517</v>
      </c>
      <c r="AD271" s="210" t="s">
        <v>4169</v>
      </c>
      <c r="AE271" s="210" t="s">
        <v>18518</v>
      </c>
      <c r="AF271" s="210"/>
      <c r="AG271" t="str">
        <f>IFERROR(IF(COUNTIF(C271:L271,"Feed Ingredient")&gt;0,INDEX(ani_diet!T:T,MATCH(M271,ani_diet!D:D,0)),""),"")</f>
        <v/>
      </c>
      <c r="AH271" s="60" t="str">
        <f>IF(IFERROR(IF(MATCH("Feed Ingredient", AOM[[#This Row],[L1]:[L10]],0)&gt;0, TRUE, FALSE), FALSE)=TRUE,IFERROR(VLOOKUP(M271, ani_diet!C:C, 1, FALSE), "No Match"),FALSE)</f>
        <v>Milk</v>
      </c>
      <c r="AI271" s="60" t="s">
        <v>3539</v>
      </c>
      <c r="AL271" t="str">
        <f>IFERROR(IF(COUNTIF(C271:L271,"Feed Ingredient")&gt;0,INDEX(ani_diet!T:T,MATCH(M271,ani_diet!D:D,0)),""),"")</f>
        <v/>
      </c>
    </row>
    <row r="272" spans="1:38">
      <c r="A272" t="str">
        <f>_xlfn.TEXTJOIN("/",TRUE,AOM[[#This Row],[L1]:[L10]])</f>
        <v>Management/Livestock Management/Feed Characteristic/Feed Composition/Feed Ingredient/Animal/Milk/Colostrum</v>
      </c>
      <c r="B272" s="207" t="s">
        <v>18519</v>
      </c>
      <c r="C272" s="207" t="s">
        <v>17896</v>
      </c>
      <c r="D272" s="207" t="s">
        <v>17898</v>
      </c>
      <c r="E272" s="207" t="s">
        <v>17908</v>
      </c>
      <c r="F272" s="207" t="s">
        <v>18308</v>
      </c>
      <c r="G272" s="207" t="s">
        <v>18309</v>
      </c>
      <c r="H272" s="207" t="s">
        <v>3379</v>
      </c>
      <c r="I272" s="207" t="s">
        <v>3393</v>
      </c>
      <c r="J272" s="207" t="s">
        <v>18520</v>
      </c>
      <c r="K272" s="207"/>
      <c r="L272" s="207"/>
      <c r="M272" t="str" cm="1">
        <f t="array" ref="M272">LOOKUP(2,1/(C272:L272&lt;&gt;""),C272:L272)</f>
        <v>Colostrum</v>
      </c>
      <c r="N272" s="207"/>
      <c r="O272" s="207"/>
      <c r="P272" s="207"/>
      <c r="Q272" s="207"/>
      <c r="R272" s="207"/>
      <c r="S272" s="207"/>
      <c r="T272" s="207"/>
      <c r="U272" s="207"/>
      <c r="V272" s="209"/>
      <c r="W272" s="207"/>
      <c r="X272" s="207"/>
      <c r="Y272" s="207"/>
      <c r="Z272" s="207"/>
      <c r="AA272" s="209"/>
      <c r="AB272" s="204" t="s">
        <v>4169</v>
      </c>
      <c r="AC272" s="210" t="s">
        <v>4169</v>
      </c>
      <c r="AD272" s="210" t="s">
        <v>4169</v>
      </c>
      <c r="AE272" s="210"/>
      <c r="AF272" s="210"/>
      <c r="AG272" t="str">
        <f>IFERROR(IF(COUNTIF(C272:L272,"Feed Ingredient")&gt;0,INDEX(ani_diet!T:T,MATCH(M272,ani_diet!D:D,0)),""),"")</f>
        <v/>
      </c>
      <c r="AH272" s="60" t="str">
        <f>IF(IFERROR(IF(MATCH("Feed Ingredient", AOM[[#This Row],[L1]:[L10]],0)&gt;0, TRUE, FALSE), FALSE)=TRUE,IFERROR(VLOOKUP(M272, ani_diet!C:C, 1, FALSE), "No Match"),FALSE)</f>
        <v>Colostrum</v>
      </c>
      <c r="AI272" s="60" t="s">
        <v>3539</v>
      </c>
      <c r="AL272" t="str">
        <f>IFERROR(IF(COUNTIF(C272:L272,"Feed Ingredient")&gt;0,INDEX(ani_diet!T:T,MATCH(M272,ani_diet!D:D,0)),""),"")</f>
        <v/>
      </c>
    </row>
    <row r="273" spans="1:38">
      <c r="A273" t="str">
        <f>_xlfn.TEXTJOIN("/",TRUE,AOM[[#This Row],[L1]:[L10]])</f>
        <v>Management/Livestock Management/Feed Characteristic/Feed Composition/Feed Ingredient/Animal/Milk/Skimmed Milk Powder</v>
      </c>
      <c r="B273" s="207" t="s">
        <v>18521</v>
      </c>
      <c r="C273" s="207" t="s">
        <v>17896</v>
      </c>
      <c r="D273" s="207" t="s">
        <v>17898</v>
      </c>
      <c r="E273" s="207" t="s">
        <v>17908</v>
      </c>
      <c r="F273" s="207" t="s">
        <v>18308</v>
      </c>
      <c r="G273" s="207" t="s">
        <v>18309</v>
      </c>
      <c r="H273" s="207" t="s">
        <v>3379</v>
      </c>
      <c r="I273" s="207" t="s">
        <v>3393</v>
      </c>
      <c r="J273" s="207" t="s">
        <v>18522</v>
      </c>
      <c r="K273" s="207"/>
      <c r="L273" s="207"/>
      <c r="M273" t="str" cm="1">
        <f t="array" ref="M273">LOOKUP(2,1/(C273:L273&lt;&gt;""),C273:L273)</f>
        <v>Skimmed Milk Powder</v>
      </c>
      <c r="N273" s="207"/>
      <c r="O273" s="207"/>
      <c r="P273" s="207"/>
      <c r="Q273" s="207"/>
      <c r="R273" s="207"/>
      <c r="S273" s="207"/>
      <c r="T273" s="207"/>
      <c r="U273" s="207"/>
      <c r="V273" s="209"/>
      <c r="W273" s="207"/>
      <c r="X273" s="207"/>
      <c r="Y273" s="207"/>
      <c r="Z273" s="207"/>
      <c r="AA273" s="209"/>
      <c r="AB273" s="204" t="s">
        <v>4169</v>
      </c>
      <c r="AC273" s="210" t="s">
        <v>18523</v>
      </c>
      <c r="AD273" s="210" t="s">
        <v>4169</v>
      </c>
      <c r="AE273" s="210" t="s">
        <v>18524</v>
      </c>
      <c r="AF273" s="210"/>
      <c r="AG273" t="str">
        <f>IFERROR(IF(COUNTIF(C273:L273,"Feed Ingredient")&gt;0,INDEX(ani_diet!T:T,MATCH(M273,ani_diet!D:D,0)),""),"")</f>
        <v>Sida acuta Powder</v>
      </c>
      <c r="AH273" s="60" t="str">
        <f>IF(IFERROR(IF(MATCH("Feed Ingredient", AOM[[#This Row],[L1]:[L10]],0)&gt;0, TRUE, FALSE), FALSE)=TRUE,IFERROR(VLOOKUP(M273, ani_diet!C:C, 1, FALSE), "No Match"),FALSE)</f>
        <v>Skimmed Milk Powder</v>
      </c>
      <c r="AI273" s="60" t="s">
        <v>3539</v>
      </c>
      <c r="AL273" t="str">
        <f>IFERROR(IF(COUNTIF(C273:L273,"Feed Ingredient")&gt;0,INDEX(ani_diet!T:T,MATCH(M273,ani_diet!D:D,0)),""),"")</f>
        <v>Sida acuta Powder</v>
      </c>
    </row>
    <row r="274" spans="1:38">
      <c r="A274" t="str">
        <f>_xlfn.TEXTJOIN("/",TRUE,AOM[[#This Row],[L1]:[L10]])</f>
        <v>Management/Livestock Management/Feed Characteristic/Feed Composition/Feed Ingredient/Animal/Milk/Suckled milk</v>
      </c>
      <c r="B274" s="207" t="s">
        <v>18525</v>
      </c>
      <c r="C274" s="207" t="s">
        <v>17896</v>
      </c>
      <c r="D274" s="207" t="s">
        <v>17898</v>
      </c>
      <c r="E274" s="207" t="s">
        <v>17908</v>
      </c>
      <c r="F274" s="207" t="s">
        <v>18308</v>
      </c>
      <c r="G274" s="207" t="s">
        <v>18309</v>
      </c>
      <c r="H274" s="207" t="s">
        <v>3379</v>
      </c>
      <c r="I274" s="207" t="s">
        <v>3393</v>
      </c>
      <c r="J274" s="207" t="s">
        <v>18526</v>
      </c>
      <c r="K274" s="207"/>
      <c r="L274" s="207"/>
      <c r="M274" t="str" cm="1">
        <f t="array" ref="M274">LOOKUP(2,1/(C274:L274&lt;&gt;""),C274:L274)</f>
        <v>Suckled milk</v>
      </c>
      <c r="N274" s="207"/>
      <c r="O274" s="207"/>
      <c r="P274" s="207"/>
      <c r="Q274" s="207"/>
      <c r="R274" s="207"/>
      <c r="S274" s="207"/>
      <c r="T274" s="207"/>
      <c r="U274" s="207"/>
      <c r="V274" s="209"/>
      <c r="W274" s="207"/>
      <c r="X274" s="207"/>
      <c r="Y274" s="207"/>
      <c r="Z274" s="207"/>
      <c r="AA274" s="209"/>
      <c r="AB274" s="204" t="s">
        <v>4169</v>
      </c>
      <c r="AC274" s="210" t="s">
        <v>4169</v>
      </c>
      <c r="AD274" s="210" t="s">
        <v>4169</v>
      </c>
      <c r="AE274" s="210"/>
      <c r="AF274" s="210"/>
      <c r="AG274" t="str">
        <f>IFERROR(IF(COUNTIF(C274:L274,"Feed Ingredient")&gt;0,INDEX(ani_diet!T:T,MATCH(M274,ani_diet!D:D,0)),""),"")</f>
        <v>Stylosanthes scabra</v>
      </c>
      <c r="AH274" s="60" t="str">
        <f>IF(IFERROR(IF(MATCH("Feed Ingredient", AOM[[#This Row],[L1]:[L10]],0)&gt;0, TRUE, FALSE), FALSE)=TRUE,IFERROR(VLOOKUP(M274, ani_diet!C:C, 1, FALSE), "No Match"),FALSE)</f>
        <v>Suckled Milk</v>
      </c>
      <c r="AI274" s="60" t="s">
        <v>3539</v>
      </c>
      <c r="AL274" t="str">
        <f>IFERROR(IF(COUNTIF(C274:L274,"Feed Ingredient")&gt;0,INDEX(ani_diet!T:T,MATCH(M274,ani_diet!D:D,0)),""),"")</f>
        <v>Stylosanthes scabra</v>
      </c>
    </row>
    <row r="275" spans="1:38">
      <c r="A275" t="str">
        <f>_xlfn.TEXTJOIN("/",TRUE,AOM[[#This Row],[L1]:[L10]])</f>
        <v>Management/Livestock Management/Feed Characteristic/Feed Composition/Feed Ingredient/Animal/Milk/Whole Milk</v>
      </c>
      <c r="B275" s="207" t="s">
        <v>18527</v>
      </c>
      <c r="C275" s="207" t="s">
        <v>17896</v>
      </c>
      <c r="D275" s="207" t="s">
        <v>17898</v>
      </c>
      <c r="E275" s="207" t="s">
        <v>17908</v>
      </c>
      <c r="F275" s="207" t="s">
        <v>18308</v>
      </c>
      <c r="G275" s="207" t="s">
        <v>18309</v>
      </c>
      <c r="H275" s="207" t="s">
        <v>3379</v>
      </c>
      <c r="I275" s="207" t="s">
        <v>3393</v>
      </c>
      <c r="J275" s="207" t="s">
        <v>18528</v>
      </c>
      <c r="K275" s="207" t="s">
        <v>8288</v>
      </c>
      <c r="L275" s="207"/>
      <c r="M275" t="str" cm="1">
        <f t="array" ref="M275">LOOKUP(2,1/(C275:L275&lt;&gt;""),C275:L275)</f>
        <v>Whole Milk</v>
      </c>
      <c r="N275" s="207"/>
      <c r="O275" s="207" t="s">
        <v>8288</v>
      </c>
      <c r="P275" s="207" t="s">
        <v>8288</v>
      </c>
      <c r="Q275" s="207" t="s">
        <v>8288</v>
      </c>
      <c r="R275" s="207" t="s">
        <v>8288</v>
      </c>
      <c r="S275" s="207" t="s">
        <v>8288</v>
      </c>
      <c r="T275" s="207" t="s">
        <v>8288</v>
      </c>
      <c r="U275" s="207"/>
      <c r="V275" s="209" t="s">
        <v>8288</v>
      </c>
      <c r="W275" s="207" t="s">
        <v>8288</v>
      </c>
      <c r="X275" s="207" t="s">
        <v>8288</v>
      </c>
      <c r="Y275" s="207" t="s">
        <v>8288</v>
      </c>
      <c r="Z275" s="207" t="s">
        <v>8288</v>
      </c>
      <c r="AA275" s="209" t="s">
        <v>8288</v>
      </c>
      <c r="AB275" s="204" t="s">
        <v>4169</v>
      </c>
      <c r="AC275" s="210" t="s">
        <v>18529</v>
      </c>
      <c r="AD275" s="210" t="s">
        <v>4169</v>
      </c>
      <c r="AE275" s="210" t="s">
        <v>18530</v>
      </c>
      <c r="AF275" s="210"/>
      <c r="AG275" t="str">
        <f>IFERROR(IF(COUNTIF(C275:L275,"Feed Ingredient")&gt;0,INDEX(ani_diet!T:T,MATCH(M275,ani_diet!D:D,0)),""),"")</f>
        <v/>
      </c>
      <c r="AH275" s="60" t="str">
        <f>IF(IFERROR(IF(MATCH("Feed Ingredient", AOM[[#This Row],[L1]:[L10]],0)&gt;0, TRUE, FALSE), FALSE)=TRUE,IFERROR(VLOOKUP(M275, ani_diet!C:C, 1, FALSE), "No Match"),FALSE)</f>
        <v>Whole Milk</v>
      </c>
      <c r="AI275" s="60" t="s">
        <v>3539</v>
      </c>
      <c r="AL275" t="str">
        <f>IFERROR(IF(COUNTIF(C275:L275,"Feed Ingredient")&gt;0,INDEX(ani_diet!T:T,MATCH(M275,ani_diet!D:D,0)),""),"")</f>
        <v/>
      </c>
    </row>
    <row r="276" spans="1:38">
      <c r="A276" t="str">
        <f>_xlfn.TEXTJOIN("/",TRUE,AOM[[#This Row],[L1]:[L10]])</f>
        <v>Management/Livestock Management/Feed Characteristic/Feed Composition/Feed Ingredient/Animal/Mollusk/Giant Snail/Giant Snail Boiled Dried Ground</v>
      </c>
      <c r="B276" s="207" t="s">
        <v>18531</v>
      </c>
      <c r="C276" s="207" t="s">
        <v>17896</v>
      </c>
      <c r="D276" s="207" t="s">
        <v>17898</v>
      </c>
      <c r="E276" s="207" t="s">
        <v>17908</v>
      </c>
      <c r="F276" s="207" t="s">
        <v>18308</v>
      </c>
      <c r="G276" s="207" t="s">
        <v>18309</v>
      </c>
      <c r="H276" s="207" t="s">
        <v>3379</v>
      </c>
      <c r="I276" s="207" t="s">
        <v>18532</v>
      </c>
      <c r="J276" s="207" t="s">
        <v>18533</v>
      </c>
      <c r="K276" s="207" t="s">
        <v>18534</v>
      </c>
      <c r="L276" s="207"/>
      <c r="M276" t="str" cm="1">
        <f t="array" ref="M276">LOOKUP(2,1/(C276:L276&lt;&gt;""),C276:L276)</f>
        <v>Giant Snail Boiled Dried Ground</v>
      </c>
      <c r="N276" s="207" t="s">
        <v>18535</v>
      </c>
      <c r="O276" s="207"/>
      <c r="P276" s="207"/>
      <c r="Q276" s="207"/>
      <c r="R276" s="207"/>
      <c r="S276" s="207"/>
      <c r="T276" s="207"/>
      <c r="U276" s="207" t="s">
        <v>18536</v>
      </c>
      <c r="V276" s="204" t="s">
        <v>18537</v>
      </c>
      <c r="W276" s="207"/>
      <c r="X276" s="207"/>
      <c r="Y276" s="207"/>
      <c r="Z276" s="207"/>
      <c r="AA276" s="209" t="s">
        <v>328</v>
      </c>
      <c r="AB276" s="204" t="s">
        <v>4169</v>
      </c>
      <c r="AC276" s="210" t="s">
        <v>4169</v>
      </c>
      <c r="AD276" s="210" t="s">
        <v>4169</v>
      </c>
      <c r="AE276" s="210"/>
      <c r="AF276" s="210"/>
      <c r="AG276" t="str">
        <f>IFERROR(IF(COUNTIF(C276:L276,"Feed Ingredient")&gt;0,INDEX(ani_diet!T:T,MATCH(M276,ani_diet!D:D,0)),""),"")</f>
        <v>Theba pisana</v>
      </c>
      <c r="AH276" s="60" t="str">
        <f>IF(IFERROR(IF(MATCH("Feed Ingredient", AOM[[#This Row],[L1]:[L10]],0)&gt;0, TRUE, FALSE), FALSE)=TRUE,IFERROR(VLOOKUP(M276, ani_diet!C:C, 1, FALSE), "No Match"),FALSE)</f>
        <v>No Match</v>
      </c>
      <c r="AI276" s="60" t="s">
        <v>3539</v>
      </c>
      <c r="AL276" t="str">
        <f>IFERROR(IF(COUNTIF(C276:L276,"Feed Ingredient")&gt;0,INDEX(ani_diet!T:T,MATCH(M276,ani_diet!D:D,0)),""),"")</f>
        <v>Theba pisana</v>
      </c>
    </row>
    <row r="277" spans="1:38">
      <c r="A277" t="str">
        <f>_xlfn.TEXTJOIN("/",TRUE,AOM[[#This Row],[L1]:[L10]])</f>
        <v>Management/Livestock Management/Feed Characteristic/Feed Composition/Feed Ingredient/Animal/Mollusk/Giant Snail/Giant Snail Ground</v>
      </c>
      <c r="B277" s="207" t="s">
        <v>18538</v>
      </c>
      <c r="C277" s="207" t="s">
        <v>17896</v>
      </c>
      <c r="D277" s="207" t="s">
        <v>17898</v>
      </c>
      <c r="E277" s="207" t="s">
        <v>17908</v>
      </c>
      <c r="F277" s="207" t="s">
        <v>18308</v>
      </c>
      <c r="G277" s="207" t="s">
        <v>18309</v>
      </c>
      <c r="H277" s="207" t="s">
        <v>3379</v>
      </c>
      <c r="I277" s="207" t="s">
        <v>18532</v>
      </c>
      <c r="J277" s="207" t="s">
        <v>18533</v>
      </c>
      <c r="K277" s="207" t="s">
        <v>18539</v>
      </c>
      <c r="L277" s="207"/>
      <c r="M277" t="str" cm="1">
        <f t="array" ref="M277">LOOKUP(2,1/(C277:L277&lt;&gt;""),C277:L277)</f>
        <v>Giant Snail Ground</v>
      </c>
      <c r="N277" s="207" t="s">
        <v>18540</v>
      </c>
      <c r="O277" s="207"/>
      <c r="P277" s="207"/>
      <c r="Q277" s="207"/>
      <c r="R277" s="207"/>
      <c r="S277" s="207"/>
      <c r="T277" s="207"/>
      <c r="U277" s="207" t="s">
        <v>18536</v>
      </c>
      <c r="V277" s="204" t="s">
        <v>18537</v>
      </c>
      <c r="W277" s="207"/>
      <c r="X277" s="207"/>
      <c r="Y277" s="207"/>
      <c r="Z277" s="207"/>
      <c r="AA277" s="209" t="s">
        <v>328</v>
      </c>
      <c r="AB277" s="204" t="s">
        <v>4169</v>
      </c>
      <c r="AC277" s="210" t="s">
        <v>4169</v>
      </c>
      <c r="AD277" s="210" t="s">
        <v>4169</v>
      </c>
      <c r="AE277" s="210"/>
      <c r="AF277" s="210"/>
      <c r="AG277" t="str">
        <f>IFERROR(IF(COUNTIF(C277:L277,"Feed Ingredient")&gt;0,INDEX(ani_diet!T:T,MATCH(M277,ani_diet!D:D,0)),""),"")</f>
        <v>Theba pisana</v>
      </c>
      <c r="AH277" s="60" t="str">
        <f>IF(IFERROR(IF(MATCH("Feed Ingredient", AOM[[#This Row],[L1]:[L10]],0)&gt;0, TRUE, FALSE), FALSE)=TRUE,IFERROR(VLOOKUP(M277, ani_diet!C:C, 1, FALSE), "No Match"),FALSE)</f>
        <v>No Match</v>
      </c>
      <c r="AI277" s="60" t="s">
        <v>3539</v>
      </c>
      <c r="AL277" t="str">
        <f>IFERROR(IF(COUNTIF(C277:L277,"Feed Ingredient")&gt;0,INDEX(ani_diet!T:T,MATCH(M277,ani_diet!D:D,0)),""),"")</f>
        <v>Theba pisana</v>
      </c>
    </row>
    <row r="278" spans="1:38">
      <c r="A278" t="str">
        <f>_xlfn.TEXTJOIN("/",TRUE,AOM[[#This Row],[L1]:[L10]])</f>
        <v>Management/Livestock Management/Feed Characteristic/Feed Composition/Feed Ingredient/Animal/Mollusk/Giant Snail</v>
      </c>
      <c r="B278" s="207" t="s">
        <v>18541</v>
      </c>
      <c r="C278" s="207" t="s">
        <v>17896</v>
      </c>
      <c r="D278" s="207" t="s">
        <v>17898</v>
      </c>
      <c r="E278" s="207" t="s">
        <v>17908</v>
      </c>
      <c r="F278" s="207" t="s">
        <v>18308</v>
      </c>
      <c r="G278" s="207" t="s">
        <v>18309</v>
      </c>
      <c r="H278" s="207" t="s">
        <v>3379</v>
      </c>
      <c r="I278" s="207" t="s">
        <v>18532</v>
      </c>
      <c r="J278" s="207" t="s">
        <v>18533</v>
      </c>
      <c r="K278" s="207"/>
      <c r="L278" s="207"/>
      <c r="M278" t="str" cm="1">
        <f t="array" ref="M278">LOOKUP(2,1/(C278:L278&lt;&gt;""),C278:L278)</f>
        <v>Giant Snail</v>
      </c>
      <c r="N278" s="207" t="s">
        <v>18542</v>
      </c>
      <c r="O278" s="207"/>
      <c r="P278" s="207"/>
      <c r="Q278" s="207"/>
      <c r="R278" s="207"/>
      <c r="S278" s="207"/>
      <c r="T278" s="207"/>
      <c r="U278" s="207" t="s">
        <v>18536</v>
      </c>
      <c r="V278" s="204" t="s">
        <v>18537</v>
      </c>
      <c r="W278" s="207"/>
      <c r="X278" s="207"/>
      <c r="Y278" s="207"/>
      <c r="Z278" s="207"/>
      <c r="AA278" s="209" t="s">
        <v>328</v>
      </c>
      <c r="AB278" s="204" t="s">
        <v>4169</v>
      </c>
      <c r="AC278" s="210" t="s">
        <v>4169</v>
      </c>
      <c r="AD278" s="210" t="s">
        <v>4169</v>
      </c>
      <c r="AE278" s="210"/>
      <c r="AF278" s="210"/>
      <c r="AG278" t="str">
        <f>IFERROR(IF(COUNTIF(C278:L278,"Feed Ingredient")&gt;0,INDEX(ani_diet!T:T,MATCH(M278,ani_diet!D:D,0)),""),"")</f>
        <v>Theba pisana</v>
      </c>
      <c r="AH278" s="60" t="str">
        <f>IF(IFERROR(IF(MATCH("Feed Ingredient", AOM[[#This Row],[L1]:[L10]],0)&gt;0, TRUE, FALSE), FALSE)=TRUE,IFERROR(VLOOKUP(M278, ani_diet!C:C, 1, FALSE), "No Match"),FALSE)</f>
        <v>Giant Snail</v>
      </c>
      <c r="AI278" s="60" t="s">
        <v>3539</v>
      </c>
      <c r="AL278" t="str">
        <f>IFERROR(IF(COUNTIF(C278:L278,"Feed Ingredient")&gt;0,INDEX(ani_diet!T:T,MATCH(M278,ani_diet!D:D,0)),""),"")</f>
        <v>Theba pisana</v>
      </c>
    </row>
    <row r="279" spans="1:38">
      <c r="A279" t="str">
        <f>_xlfn.TEXTJOIN("/",TRUE,AOM[[#This Row],[L1]:[L10]])</f>
        <v>Management/Livestock Management/Feed Characteristic/Feed Composition/Feed Ingredient/Animal/Mollusk</v>
      </c>
      <c r="B279" s="207" t="s">
        <v>18543</v>
      </c>
      <c r="C279" s="207" t="s">
        <v>17896</v>
      </c>
      <c r="D279" s="207" t="s">
        <v>17898</v>
      </c>
      <c r="E279" s="207" t="s">
        <v>17908</v>
      </c>
      <c r="F279" s="207" t="s">
        <v>18308</v>
      </c>
      <c r="G279" s="207" t="s">
        <v>18309</v>
      </c>
      <c r="H279" s="207" t="s">
        <v>3379</v>
      </c>
      <c r="I279" s="207" t="s">
        <v>18532</v>
      </c>
      <c r="J279" s="207"/>
      <c r="K279" s="207"/>
      <c r="L279" s="207"/>
      <c r="M279" t="str" cm="1">
        <f t="array" ref="M279">LOOKUP(2,1/(C279:L279&lt;&gt;""),C279:L279)</f>
        <v>Mollusk</v>
      </c>
      <c r="N279" s="207"/>
      <c r="O279" s="207"/>
      <c r="P279" s="207"/>
      <c r="Q279" s="207"/>
      <c r="R279" s="207"/>
      <c r="S279" s="207"/>
      <c r="T279" s="207"/>
      <c r="U279" s="207"/>
      <c r="V279" s="209" t="s">
        <v>18544</v>
      </c>
      <c r="W279" s="207"/>
      <c r="X279" s="207"/>
      <c r="Y279" s="207"/>
      <c r="Z279" s="207"/>
      <c r="AA279" s="209"/>
      <c r="AB279" s="204" t="s">
        <v>4169</v>
      </c>
      <c r="AC279" s="210" t="s">
        <v>4169</v>
      </c>
      <c r="AD279" s="210" t="s">
        <v>4169</v>
      </c>
      <c r="AE279" s="210"/>
      <c r="AF279" s="210"/>
      <c r="AG279" t="str">
        <f>IFERROR(IF(COUNTIF(C279:L279,"Feed Ingredient")&gt;0,INDEX(ani_diet!T:T,MATCH(M279,ani_diet!D:D,0)),""),"")</f>
        <v/>
      </c>
      <c r="AH279" s="60" t="str">
        <f>IF(IFERROR(IF(MATCH("Feed Ingredient", AOM[[#This Row],[L1]:[L10]],0)&gt;0, TRUE, FALSE), FALSE)=TRUE,IFERROR(VLOOKUP(M279, ani_diet!C:C, 1, FALSE), "No Match"),FALSE)</f>
        <v>No Match</v>
      </c>
      <c r="AI279" s="60" t="s">
        <v>3539</v>
      </c>
      <c r="AL279" t="str">
        <f>IFERROR(IF(COUNTIF(C279:L279,"Feed Ingredient")&gt;0,INDEX(ani_diet!T:T,MATCH(M279,ani_diet!D:D,0)),""),"")</f>
        <v/>
      </c>
    </row>
    <row r="280" spans="1:38">
      <c r="A280" t="str">
        <f>_xlfn.TEXTJOIN("/",TRUE,AOM[[#This Row],[L1]:[L10]])</f>
        <v>Management/Livestock Management/Feed Characteristic/Feed Composition/Feed Ingredient/Animal/Poultry/Chicken/Chicken Offal/Chicken Offal Dried Ground</v>
      </c>
      <c r="B280" s="207" t="s">
        <v>18545</v>
      </c>
      <c r="C280" s="207" t="s">
        <v>17896</v>
      </c>
      <c r="D280" s="207" t="s">
        <v>17898</v>
      </c>
      <c r="E280" s="207" t="s">
        <v>17908</v>
      </c>
      <c r="F280" s="207" t="s">
        <v>18308</v>
      </c>
      <c r="G280" s="207" t="s">
        <v>18309</v>
      </c>
      <c r="H280" s="207" t="s">
        <v>3379</v>
      </c>
      <c r="I280" s="207" t="s">
        <v>5130</v>
      </c>
      <c r="J280" s="207" t="s">
        <v>5133</v>
      </c>
      <c r="K280" s="207" t="s">
        <v>18546</v>
      </c>
      <c r="L280" s="207" t="s">
        <v>18547</v>
      </c>
      <c r="M280" t="str" cm="1">
        <f t="array" ref="M280">LOOKUP(2,1/(C280:L280&lt;&gt;""),C280:L280)</f>
        <v>Chicken Offal Dried Ground</v>
      </c>
      <c r="N280" s="207" t="s">
        <v>18548</v>
      </c>
      <c r="O280" s="207"/>
      <c r="P280" s="207"/>
      <c r="Q280" s="207"/>
      <c r="R280" s="207"/>
      <c r="S280" s="207"/>
      <c r="T280" s="207"/>
      <c r="U280" s="207"/>
      <c r="V280" s="209" t="s">
        <v>18549</v>
      </c>
      <c r="W280" s="207"/>
      <c r="X280" s="207"/>
      <c r="Y280" s="207"/>
      <c r="Z280" s="207"/>
      <c r="AA280" s="209"/>
      <c r="AB280" s="211" t="s">
        <v>18550</v>
      </c>
      <c r="AC280" s="210">
        <v>21160</v>
      </c>
      <c r="AD280" s="210" t="s">
        <v>4169</v>
      </c>
      <c r="AE280" s="210" t="s">
        <v>18551</v>
      </c>
      <c r="AF280" s="210"/>
      <c r="AG280" t="str">
        <f>IFERROR(IF(COUNTIF(C280:L280,"Feed Ingredient")&gt;0,INDEX(ani_diet!T:T,MATCH(M280,ani_diet!D:D,0)),""),"")</f>
        <v/>
      </c>
      <c r="AH280" s="60" t="str">
        <f>IF(IFERROR(IF(MATCH("Feed Ingredient", AOM[[#This Row],[L1]:[L10]],0)&gt;0, TRUE, FALSE), FALSE)=TRUE,IFERROR(VLOOKUP(M280, ani_diet!C:C, 1, FALSE), "No Match"),FALSE)</f>
        <v>No Match</v>
      </c>
      <c r="AI280" t="s">
        <v>3539</v>
      </c>
      <c r="AL280" t="str">
        <f>IFERROR(IF(COUNTIF(C280:L280,"Feed Ingredient")&gt;0,INDEX(ani_diet!T:T,MATCH(M280,ani_diet!D:D,0)),""),"")</f>
        <v/>
      </c>
    </row>
    <row r="281" spans="1:38">
      <c r="A281" t="str">
        <f>_xlfn.TEXTJOIN("/",TRUE,AOM[[#This Row],[L1]:[L10]])</f>
        <v>Management/Livestock Management/Feed Characteristic/Feed Composition/Feed Ingredient/Animal/Poultry/Chicken /Chicken Ground</v>
      </c>
      <c r="B281" s="207" t="s">
        <v>18552</v>
      </c>
      <c r="C281" s="207" t="s">
        <v>17896</v>
      </c>
      <c r="D281" s="207" t="s">
        <v>17898</v>
      </c>
      <c r="E281" s="207" t="s">
        <v>17908</v>
      </c>
      <c r="F281" s="207" t="s">
        <v>18308</v>
      </c>
      <c r="G281" s="207" t="s">
        <v>18309</v>
      </c>
      <c r="H281" s="207" t="s">
        <v>3379</v>
      </c>
      <c r="I281" s="207" t="s">
        <v>5130</v>
      </c>
      <c r="J281" s="207" t="s">
        <v>18553</v>
      </c>
      <c r="K281" s="207" t="s">
        <v>18554</v>
      </c>
      <c r="L281" s="207"/>
      <c r="M281" t="str" cm="1">
        <f t="array" ref="M281">LOOKUP(2,1/(C281:L281&lt;&gt;""),C281:L281)</f>
        <v>Chicken Ground</v>
      </c>
      <c r="N281" s="207" t="s">
        <v>18555</v>
      </c>
      <c r="O281" s="207"/>
      <c r="P281" s="207"/>
      <c r="Q281" s="207"/>
      <c r="R281" s="207"/>
      <c r="S281" s="207"/>
      <c r="T281" s="207"/>
      <c r="U281" s="207"/>
      <c r="V281" s="209" t="s">
        <v>18556</v>
      </c>
      <c r="W281" s="207"/>
      <c r="X281" s="207"/>
      <c r="Y281" s="207"/>
      <c r="Z281" s="207"/>
      <c r="AA281" s="209"/>
      <c r="AB281" s="204" t="s">
        <v>4169</v>
      </c>
      <c r="AC281" s="210">
        <v>21190</v>
      </c>
      <c r="AD281" s="210" t="s">
        <v>4169</v>
      </c>
      <c r="AE281" s="210"/>
      <c r="AF281" s="210" t="s">
        <v>18557</v>
      </c>
      <c r="AG281" t="str">
        <f>IFERROR(IF(COUNTIF(C281:L281,"Feed Ingredient")&gt;0,INDEX(ani_diet!T:T,MATCH(M281,ani_diet!D:D,0)),""),"")</f>
        <v/>
      </c>
      <c r="AH281" s="60" t="str">
        <f>IF(IFERROR(IF(MATCH("Feed Ingredient", AOM[[#This Row],[L1]:[L10]],0)&gt;0, TRUE, FALSE), FALSE)=TRUE,IFERROR(VLOOKUP(M281, ani_diet!C:C, 1, FALSE), "No Match"),FALSE)</f>
        <v>No Match</v>
      </c>
      <c r="AI281" s="60" t="s">
        <v>3539</v>
      </c>
      <c r="AL281" t="str">
        <f>IFERROR(IF(COUNTIF(C281:L281,"Feed Ingredient")&gt;0,INDEX(ani_diet!T:T,MATCH(M281,ani_diet!D:D,0)),""),"")</f>
        <v/>
      </c>
    </row>
    <row r="282" spans="1:38">
      <c r="A282" t="str">
        <f>_xlfn.TEXTJOIN("/",TRUE,AOM[[#This Row],[L1]:[L10]])</f>
        <v>Management/Livestock Management/Feed Characteristic/Feed Composition/Feed Ingredient/Animal Byproduct/Bone</v>
      </c>
      <c r="B282" s="207" t="s">
        <v>18558</v>
      </c>
      <c r="C282" s="207" t="s">
        <v>17896</v>
      </c>
      <c r="D282" s="207" t="s">
        <v>17898</v>
      </c>
      <c r="E282" s="207" t="s">
        <v>17908</v>
      </c>
      <c r="F282" s="207" t="s">
        <v>18308</v>
      </c>
      <c r="G282" s="207" t="s">
        <v>18309</v>
      </c>
      <c r="H282" s="207" t="s">
        <v>18559</v>
      </c>
      <c r="I282" s="208" t="s">
        <v>18560</v>
      </c>
      <c r="J282" s="208" t="s">
        <v>8288</v>
      </c>
      <c r="K282" s="207" t="s">
        <v>8288</v>
      </c>
      <c r="L282" s="207"/>
      <c r="M282" t="str" cm="1">
        <f t="array" ref="M282">LOOKUP(2,1/(C282:L282&lt;&gt;""),C282:L282)</f>
        <v>Bone</v>
      </c>
      <c r="N282" s="207"/>
      <c r="O282" s="207" t="s">
        <v>8288</v>
      </c>
      <c r="P282" s="207" t="s">
        <v>8288</v>
      </c>
      <c r="Q282" s="207" t="s">
        <v>8288</v>
      </c>
      <c r="R282" s="207" t="s">
        <v>8288</v>
      </c>
      <c r="S282" s="207" t="s">
        <v>8288</v>
      </c>
      <c r="T282" s="207" t="s">
        <v>8288</v>
      </c>
      <c r="U282" s="207"/>
      <c r="V282" s="209"/>
      <c r="W282" s="207" t="s">
        <v>8288</v>
      </c>
      <c r="X282" s="207" t="s">
        <v>8288</v>
      </c>
      <c r="Y282" s="207" t="s">
        <v>8288</v>
      </c>
      <c r="Z282" s="207" t="s">
        <v>8288</v>
      </c>
      <c r="AA282" s="209" t="s">
        <v>8288</v>
      </c>
      <c r="AB282" s="211" t="s">
        <v>18561</v>
      </c>
      <c r="AC282" s="210">
        <v>39110</v>
      </c>
      <c r="AD282" s="210" t="s">
        <v>4169</v>
      </c>
      <c r="AE282" s="210" t="s">
        <v>18562</v>
      </c>
      <c r="AF282" s="210"/>
      <c r="AG282" t="str">
        <f>IFERROR(IF(COUNTIF(C282:L282,"Feed Ingredient")&gt;0,INDEX(ani_diet!T:T,MATCH(M282,ani_diet!D:D,0)),""),"")</f>
        <v/>
      </c>
      <c r="AH282" s="60" t="str">
        <f>IF(IFERROR(IF(MATCH("Feed Ingredient", AOM[[#This Row],[L1]:[L10]],0)&gt;0, TRUE, FALSE), FALSE)=TRUE,IFERROR(VLOOKUP(M282, ani_diet!C:C, 1, FALSE), "No Match"),FALSE)</f>
        <v>Bone</v>
      </c>
      <c r="AI282" t="s">
        <v>18563</v>
      </c>
      <c r="AL282" t="str">
        <f>IFERROR(IF(COUNTIF(C282:L282,"Feed Ingredient")&gt;0,INDEX(ani_diet!T:T,MATCH(M282,ani_diet!D:D,0)),""),"")</f>
        <v/>
      </c>
    </row>
    <row r="283" spans="1:38">
      <c r="A283" t="str">
        <f>_xlfn.TEXTJOIN("/",TRUE,AOM[[#This Row],[L1]:[L10]])</f>
        <v>Management/Livestock Management/Feed Characteristic/Feed Composition/Feed Ingredient/Animal Byproduct/Bone/Bone Ash</v>
      </c>
      <c r="B283" s="207" t="s">
        <v>18564</v>
      </c>
      <c r="C283" s="207" t="s">
        <v>17896</v>
      </c>
      <c r="D283" s="207" t="s">
        <v>17898</v>
      </c>
      <c r="E283" s="207" t="s">
        <v>17908</v>
      </c>
      <c r="F283" s="207" t="s">
        <v>18308</v>
      </c>
      <c r="G283" s="207" t="s">
        <v>18309</v>
      </c>
      <c r="H283" s="207" t="s">
        <v>18559</v>
      </c>
      <c r="I283" s="207" t="s">
        <v>18560</v>
      </c>
      <c r="J283" s="207" t="s">
        <v>18565</v>
      </c>
      <c r="K283" s="207" t="s">
        <v>8288</v>
      </c>
      <c r="L283" s="207"/>
      <c r="M283" t="str" cm="1">
        <f t="array" ref="M283">LOOKUP(2,1/(C283:L283&lt;&gt;""),C283:L283)</f>
        <v>Bone Ash</v>
      </c>
      <c r="N283" s="207"/>
      <c r="O283" s="207" t="s">
        <v>8288</v>
      </c>
      <c r="P283" s="207" t="s">
        <v>8288</v>
      </c>
      <c r="Q283" s="207" t="s">
        <v>8288</v>
      </c>
      <c r="R283" s="207" t="s">
        <v>8288</v>
      </c>
      <c r="S283" s="207" t="s">
        <v>18566</v>
      </c>
      <c r="T283" s="207" t="s">
        <v>8288</v>
      </c>
      <c r="U283" s="207"/>
      <c r="V283" s="209" t="s">
        <v>8288</v>
      </c>
      <c r="W283" s="207" t="s">
        <v>8288</v>
      </c>
      <c r="X283" s="207" t="s">
        <v>8288</v>
      </c>
      <c r="Y283" s="207" t="s">
        <v>8288</v>
      </c>
      <c r="Z283" s="207" t="s">
        <v>8288</v>
      </c>
      <c r="AA283" s="209" t="s">
        <v>8288</v>
      </c>
      <c r="AB283" s="211" t="s">
        <v>18561</v>
      </c>
      <c r="AC283" s="210">
        <v>39110</v>
      </c>
      <c r="AD283" s="210" t="s">
        <v>4169</v>
      </c>
      <c r="AE283" s="210" t="s">
        <v>18562</v>
      </c>
      <c r="AF283" s="210"/>
      <c r="AG283" t="str">
        <f>IFERROR(IF(COUNTIF(C283:L283,"Feed Ingredient")&gt;0,INDEX(ani_diet!T:T,MATCH(M283,ani_diet!D:D,0)),""),"")</f>
        <v/>
      </c>
      <c r="AH283" s="60" t="str">
        <f>IF(IFERROR(IF(MATCH("Feed Ingredient", AOM[[#This Row],[L1]:[L10]],0)&gt;0, TRUE, FALSE), FALSE)=TRUE,IFERROR(VLOOKUP(M283, ani_diet!C:C, 1, FALSE), "No Match"),FALSE)</f>
        <v>Bone Ash</v>
      </c>
      <c r="AI283" t="s">
        <v>18563</v>
      </c>
      <c r="AL283" t="str">
        <f>IFERROR(IF(COUNTIF(C283:L283,"Feed Ingredient")&gt;0,INDEX(ani_diet!T:T,MATCH(M283,ani_diet!D:D,0)),""),"")</f>
        <v/>
      </c>
    </row>
    <row r="284" spans="1:38">
      <c r="A284" t="s">
        <v>18567</v>
      </c>
      <c r="B284" s="207" t="s">
        <v>18568</v>
      </c>
      <c r="C284" s="207" t="s">
        <v>17896</v>
      </c>
      <c r="D284" s="207" t="s">
        <v>17898</v>
      </c>
      <c r="E284" s="207" t="s">
        <v>17908</v>
      </c>
      <c r="F284" s="207" t="s">
        <v>18308</v>
      </c>
      <c r="G284" s="207" t="s">
        <v>18309</v>
      </c>
      <c r="H284" s="207" t="s">
        <v>18559</v>
      </c>
      <c r="I284" s="207" t="s">
        <v>18560</v>
      </c>
      <c r="J284" s="207" t="s">
        <v>18569</v>
      </c>
      <c r="K284" s="207" t="s">
        <v>8288</v>
      </c>
      <c r="L284" s="207"/>
      <c r="M284" t="str" cm="1">
        <f t="array" ref="M284">LOOKUP(2,1/(C284:L284&lt;&gt;""),C284:L284)</f>
        <v>Bone Crushed</v>
      </c>
      <c r="N284" s="207"/>
      <c r="O284" s="207" t="s">
        <v>8288</v>
      </c>
      <c r="P284" s="207" t="s">
        <v>8288</v>
      </c>
      <c r="Q284" s="207" t="s">
        <v>8288</v>
      </c>
      <c r="R284" s="207" t="s">
        <v>8288</v>
      </c>
      <c r="S284" s="207" t="s">
        <v>18566</v>
      </c>
      <c r="T284" s="207" t="s">
        <v>8288</v>
      </c>
      <c r="U284" s="207"/>
      <c r="V284" s="209" t="s">
        <v>8288</v>
      </c>
      <c r="W284" s="207" t="s">
        <v>8288</v>
      </c>
      <c r="X284" s="207" t="s">
        <v>8288</v>
      </c>
      <c r="Y284" s="207" t="s">
        <v>8288</v>
      </c>
      <c r="Z284" s="207" t="s">
        <v>8288</v>
      </c>
      <c r="AA284" s="209" t="s">
        <v>8288</v>
      </c>
      <c r="AB284" s="212" t="s">
        <v>18561</v>
      </c>
      <c r="AC284" s="210">
        <v>39110</v>
      </c>
      <c r="AD284" s="210" t="s">
        <v>4169</v>
      </c>
      <c r="AE284" s="210" t="s">
        <v>18562</v>
      </c>
      <c r="AF284" s="210"/>
      <c r="AG284" t="str">
        <f>IFERROR(IF(COUNTIF(C284:L284,"Feed Ingredient")&gt;0,INDEX(ani_diet!T:T,MATCH(M284,ani_diet!D:D,0)),""),"")</f>
        <v/>
      </c>
      <c r="AH284" s="60" t="str">
        <f>IF(IFERROR(IF(MATCH("Feed Ingredient", AOM[[#This Row],[L1]:[L10]],0)&gt;0, TRUE, FALSE), FALSE)=TRUE,IFERROR(VLOOKUP(M284, ani_diet!C:C, 1, FALSE), "No Match"),FALSE)</f>
        <v>No Match</v>
      </c>
      <c r="AI284" t="s">
        <v>18563</v>
      </c>
      <c r="AL284" t="s">
        <v>8288</v>
      </c>
    </row>
    <row r="285" spans="1:38">
      <c r="A285" t="str">
        <f>_xlfn.TEXTJOIN("/",TRUE,AOM[[#This Row],[L1]:[L10]])</f>
        <v>Management/Livestock Management/Feed Characteristic/Feed Composition/Feed Ingredient/Animal Byproduct/Bone/Bone Ground</v>
      </c>
      <c r="B285" s="207" t="s">
        <v>18570</v>
      </c>
      <c r="C285" s="207" t="s">
        <v>17896</v>
      </c>
      <c r="D285" s="207" t="s">
        <v>17898</v>
      </c>
      <c r="E285" s="207" t="s">
        <v>17908</v>
      </c>
      <c r="F285" s="207" t="s">
        <v>18308</v>
      </c>
      <c r="G285" s="207" t="s">
        <v>18309</v>
      </c>
      <c r="H285" s="207" t="s">
        <v>18559</v>
      </c>
      <c r="I285" s="207" t="s">
        <v>18560</v>
      </c>
      <c r="J285" s="207" t="s">
        <v>18571</v>
      </c>
      <c r="K285" s="207" t="s">
        <v>8288</v>
      </c>
      <c r="L285" s="207"/>
      <c r="M285" t="str" cm="1">
        <f t="array" ref="M285">LOOKUP(2,1/(C285:L285&lt;&gt;""),C285:L285)</f>
        <v>Bone Ground</v>
      </c>
      <c r="N285" s="207" t="s">
        <v>18572</v>
      </c>
      <c r="O285" s="207" t="s">
        <v>8288</v>
      </c>
      <c r="P285" s="207" t="s">
        <v>8288</v>
      </c>
      <c r="Q285" s="207" t="s">
        <v>8288</v>
      </c>
      <c r="R285" s="207" t="s">
        <v>8288</v>
      </c>
      <c r="S285" s="207" t="s">
        <v>18566</v>
      </c>
      <c r="T285" s="207" t="s">
        <v>8288</v>
      </c>
      <c r="U285" s="207"/>
      <c r="V285" s="209" t="s">
        <v>8288</v>
      </c>
      <c r="W285" s="207" t="s">
        <v>8288</v>
      </c>
      <c r="X285" s="207" t="s">
        <v>8288</v>
      </c>
      <c r="Y285" s="207" t="s">
        <v>8288</v>
      </c>
      <c r="Z285" s="207" t="s">
        <v>8288</v>
      </c>
      <c r="AA285" s="209" t="s">
        <v>8288</v>
      </c>
      <c r="AB285" s="211" t="s">
        <v>18561</v>
      </c>
      <c r="AC285" s="210">
        <v>39110</v>
      </c>
      <c r="AD285" s="210" t="s">
        <v>4169</v>
      </c>
      <c r="AE285" s="210" t="s">
        <v>18562</v>
      </c>
      <c r="AF285" s="210"/>
      <c r="AG285" t="str">
        <f>IFERROR(IF(COUNTIF(C285:L285,"Feed Ingredient")&gt;0,INDEX(ani_diet!T:T,MATCH(M285,ani_diet!D:D,0)),""),"")</f>
        <v/>
      </c>
      <c r="AH285" s="60" t="str">
        <f>IF(IFERROR(IF(MATCH("Feed Ingredient", AOM[[#This Row],[L1]:[L10]],0)&gt;0, TRUE, FALSE), FALSE)=TRUE,IFERROR(VLOOKUP(M285, ani_diet!C:C, 1, FALSE), "No Match"),FALSE)</f>
        <v>No Match</v>
      </c>
      <c r="AI285" t="s">
        <v>18563</v>
      </c>
      <c r="AL285" t="str">
        <f>IFERROR(IF(COUNTIF(C285:L285,"Feed Ingredient")&gt;0,INDEX(ani_diet!T:T,MATCH(M285,ani_diet!D:D,0)),""),"")</f>
        <v/>
      </c>
    </row>
    <row r="286" spans="1:38">
      <c r="A286" t="str">
        <f>_xlfn.TEXTJOIN("/",TRUE,AOM[[#This Row],[L1]:[L10]])</f>
        <v>Management/Livestock Management/Feed Characteristic/Feed Composition/Feed Ingredient/Animal Byproduct/Digestive ByProduct/Rumen Contents/Rumen Contents Dried Ground</v>
      </c>
      <c r="B286" s="207" t="s">
        <v>18573</v>
      </c>
      <c r="C286" s="207" t="s">
        <v>17896</v>
      </c>
      <c r="D286" s="207" t="s">
        <v>17898</v>
      </c>
      <c r="E286" s="207" t="s">
        <v>17908</v>
      </c>
      <c r="F286" s="207" t="s">
        <v>18308</v>
      </c>
      <c r="G286" s="207" t="s">
        <v>18309</v>
      </c>
      <c r="H286" s="207" t="s">
        <v>18559</v>
      </c>
      <c r="I286" s="207" t="s">
        <v>18574</v>
      </c>
      <c r="J286" s="207" t="s">
        <v>18575</v>
      </c>
      <c r="K286" s="207" t="s">
        <v>18576</v>
      </c>
      <c r="L286" s="207"/>
      <c r="M286" t="str" cm="1">
        <f t="array" ref="M286">LOOKUP(2,1/(C286:L286&lt;&gt;""),C286:L286)</f>
        <v>Rumen Contents Dried Ground</v>
      </c>
      <c r="N286" s="207" t="s">
        <v>18577</v>
      </c>
      <c r="O286" s="207"/>
      <c r="P286" s="207"/>
      <c r="Q286" s="207"/>
      <c r="R286" s="207"/>
      <c r="S286" s="207"/>
      <c r="T286" s="207"/>
      <c r="U286" s="207"/>
      <c r="V286" s="209"/>
      <c r="W286" s="207"/>
      <c r="X286" s="207"/>
      <c r="Y286" s="207"/>
      <c r="Z286" s="207"/>
      <c r="AA286" s="209"/>
      <c r="AB286" s="211" t="s">
        <v>18578</v>
      </c>
      <c r="AC286" s="210" t="s">
        <v>4169</v>
      </c>
      <c r="AD286" s="210" t="s">
        <v>4169</v>
      </c>
      <c r="AE286" s="210"/>
      <c r="AF286" s="210"/>
      <c r="AG286" t="str">
        <f>IFERROR(IF(COUNTIF(C286:L286,"Feed Ingredient")&gt;0,INDEX(ani_diet!T:T,MATCH(M286,ani_diet!D:D,0)),""),"")</f>
        <v>Rottboellia cochinchinensis</v>
      </c>
      <c r="AH286" s="60" t="str">
        <f>IF(IFERROR(IF(MATCH("Feed Ingredient", AOM[[#This Row],[L1]:[L10]],0)&gt;0, TRUE, FALSE), FALSE)=TRUE,IFERROR(VLOOKUP(M286, ani_diet!C:C, 1, FALSE), "No Match"),FALSE)</f>
        <v>No Match</v>
      </c>
      <c r="AI286" s="60" t="s">
        <v>3539</v>
      </c>
      <c r="AL286" t="str">
        <f>IFERROR(IF(COUNTIF(C286:L286,"Feed Ingredient")&gt;0,INDEX(ani_diet!T:T,MATCH(M286,ani_diet!D:D,0)),""),"")</f>
        <v>Rottboellia cochinchinensis</v>
      </c>
    </row>
    <row r="287" spans="1:38">
      <c r="A287" t="str">
        <f>_xlfn.TEXTJOIN("/",TRUE,AOM[[#This Row],[L1]:[L10]])</f>
        <v>Management/Livestock Management/Feed Characteristic/Feed Composition/Feed Ingredient/Animal Byproduct/Digestive ByProduct/Rumen Contents</v>
      </c>
      <c r="B287" s="207" t="s">
        <v>18579</v>
      </c>
      <c r="C287" s="207" t="s">
        <v>17896</v>
      </c>
      <c r="D287" s="207" t="s">
        <v>17898</v>
      </c>
      <c r="E287" s="207" t="s">
        <v>17908</v>
      </c>
      <c r="F287" s="207" t="s">
        <v>18308</v>
      </c>
      <c r="G287" s="207" t="s">
        <v>18309</v>
      </c>
      <c r="H287" s="207" t="s">
        <v>18559</v>
      </c>
      <c r="I287" s="207" t="s">
        <v>18574</v>
      </c>
      <c r="J287" s="207" t="s">
        <v>18575</v>
      </c>
      <c r="K287" s="207"/>
      <c r="L287" s="207"/>
      <c r="M287" t="str" cm="1">
        <f t="array" ref="M287">LOOKUP(2,1/(C287:L287&lt;&gt;""),C287:L287)</f>
        <v>Rumen Contents</v>
      </c>
      <c r="N287" s="207"/>
      <c r="O287" s="207"/>
      <c r="P287" s="207"/>
      <c r="Q287" s="207"/>
      <c r="R287" s="207"/>
      <c r="S287" s="207"/>
      <c r="T287" s="207"/>
      <c r="U287" s="207"/>
      <c r="V287" s="209"/>
      <c r="W287" s="207"/>
      <c r="X287" s="207"/>
      <c r="Y287" s="207"/>
      <c r="Z287" s="207"/>
      <c r="AA287" s="209"/>
      <c r="AB287" s="211" t="s">
        <v>18578</v>
      </c>
      <c r="AC287" s="210" t="s">
        <v>4169</v>
      </c>
      <c r="AD287" s="210" t="s">
        <v>4169</v>
      </c>
      <c r="AE287" s="210"/>
      <c r="AF287" s="210"/>
      <c r="AG287" t="str">
        <f>IFERROR(IF(COUNTIF(C287:L287,"Feed Ingredient")&gt;0,INDEX(ani_diet!T:T,MATCH(M287,ani_diet!D:D,0)),""),"")</f>
        <v>Rosmarinus officinalis</v>
      </c>
      <c r="AH287" s="60" t="str">
        <f>IF(IFERROR(IF(MATCH("Feed Ingredient", AOM[[#This Row],[L1]:[L10]],0)&gt;0, TRUE, FALSE), FALSE)=TRUE,IFERROR(VLOOKUP(M287, ani_diet!C:C, 1, FALSE), "No Match"),FALSE)</f>
        <v>Rumen Contents</v>
      </c>
      <c r="AI287" s="60" t="s">
        <v>3539</v>
      </c>
      <c r="AL287" t="str">
        <f>IFERROR(IF(COUNTIF(C287:L287,"Feed Ingredient")&gt;0,INDEX(ani_diet!T:T,MATCH(M287,ani_diet!D:D,0)),""),"")</f>
        <v>Rosmarinus officinalis</v>
      </c>
    </row>
    <row r="288" spans="1:38">
      <c r="A288" t="str">
        <f>_xlfn.TEXTJOIN("/",TRUE,AOM[[#This Row],[L1]:[L10]])</f>
        <v>Management/Livestock Management/Feed Characteristic/Feed Composition/Feed Ingredient/Animal Byproduct/Egg/Egg Boiled Dried Ground</v>
      </c>
      <c r="B288" s="207" t="s">
        <v>18580</v>
      </c>
      <c r="C288" s="207" t="s">
        <v>17896</v>
      </c>
      <c r="D288" s="207" t="s">
        <v>17898</v>
      </c>
      <c r="E288" s="207" t="s">
        <v>17908</v>
      </c>
      <c r="F288" s="207" t="s">
        <v>18308</v>
      </c>
      <c r="G288" s="207" t="s">
        <v>18309</v>
      </c>
      <c r="H288" s="207" t="s">
        <v>18559</v>
      </c>
      <c r="I288" s="207" t="s">
        <v>3918</v>
      </c>
      <c r="J288" s="207" t="s">
        <v>18581</v>
      </c>
      <c r="K288" s="207"/>
      <c r="L288" s="207"/>
      <c r="M288" t="str" cm="1">
        <f t="array" ref="M288">LOOKUP(2,1/(C288:L288&lt;&gt;""),C288:L288)</f>
        <v>Egg Boiled Dried Ground</v>
      </c>
      <c r="N288" s="207" t="s">
        <v>18582</v>
      </c>
      <c r="O288" s="207"/>
      <c r="P288" s="207"/>
      <c r="Q288" s="207"/>
      <c r="R288" s="207"/>
      <c r="S288" s="207"/>
      <c r="T288" s="207"/>
      <c r="U288" s="207"/>
      <c r="V288" s="209"/>
      <c r="W288" s="207"/>
      <c r="X288" s="207"/>
      <c r="Y288" s="207"/>
      <c r="Z288" s="207"/>
      <c r="AA288" s="209"/>
      <c r="AB288" s="204" t="s">
        <v>4169</v>
      </c>
      <c r="AC288" s="210" t="s">
        <v>4169</v>
      </c>
      <c r="AD288" s="210" t="s">
        <v>4169</v>
      </c>
      <c r="AE288" s="210"/>
      <c r="AF288" s="210"/>
      <c r="AG288" t="str">
        <f>IFERROR(IF(COUNTIF(C288:L288,"Feed Ingredient")&gt;0,INDEX(ani_diet!T:T,MATCH(M288,ani_diet!D:D,0)),""),"")</f>
        <v/>
      </c>
      <c r="AH288" s="60" t="str">
        <f>IF(IFERROR(IF(MATCH("Feed Ingredient", AOM[[#This Row],[L1]:[L10]],0)&gt;0, TRUE, FALSE), FALSE)=TRUE,IFERROR(VLOOKUP(M288, ani_diet!C:C, 1, FALSE), "No Match"),FALSE)</f>
        <v>No Match</v>
      </c>
      <c r="AI288" s="60" t="s">
        <v>3539</v>
      </c>
      <c r="AL288" t="str">
        <f>IFERROR(IF(COUNTIF(C288:L288,"Feed Ingredient")&gt;0,INDEX(ani_diet!T:T,MATCH(M288,ani_diet!D:D,0)),""),"")</f>
        <v/>
      </c>
    </row>
    <row r="289" spans="1:38">
      <c r="A289" t="str">
        <f>_xlfn.TEXTJOIN("/",TRUE,AOM[[#This Row],[L1]:[L10]])</f>
        <v>Management/Livestock Management/Feed Characteristic/Feed Composition/Feed Ingredient/Animal Byproduct/Egg</v>
      </c>
      <c r="B289" s="207" t="s">
        <v>18583</v>
      </c>
      <c r="C289" s="207" t="s">
        <v>17896</v>
      </c>
      <c r="D289" s="207" t="s">
        <v>17898</v>
      </c>
      <c r="E289" s="207" t="s">
        <v>17908</v>
      </c>
      <c r="F289" s="207" t="s">
        <v>18308</v>
      </c>
      <c r="G289" s="207" t="s">
        <v>18309</v>
      </c>
      <c r="H289" s="207" t="s">
        <v>18559</v>
      </c>
      <c r="I289" s="207" t="s">
        <v>3918</v>
      </c>
      <c r="J289" s="207"/>
      <c r="K289" s="207"/>
      <c r="L289" s="207"/>
      <c r="M289" t="str" cm="1">
        <f t="array" ref="M289">LOOKUP(2,1/(C289:L289&lt;&gt;""),C289:L289)</f>
        <v>Egg</v>
      </c>
      <c r="N289" s="207" t="s">
        <v>18584</v>
      </c>
      <c r="O289" s="207"/>
      <c r="P289" s="207"/>
      <c r="Q289" s="207"/>
      <c r="R289" s="207"/>
      <c r="S289" s="207"/>
      <c r="T289" s="207"/>
      <c r="U289" s="207"/>
      <c r="V289" s="209"/>
      <c r="W289" s="207"/>
      <c r="X289" s="207"/>
      <c r="Y289" s="207"/>
      <c r="Z289" s="207"/>
      <c r="AA289" s="209"/>
      <c r="AB289" s="204" t="s">
        <v>4169</v>
      </c>
      <c r="AC289" s="210" t="s">
        <v>18585</v>
      </c>
      <c r="AD289" s="210" t="s">
        <v>4169</v>
      </c>
      <c r="AE289" s="210" t="s">
        <v>18586</v>
      </c>
      <c r="AF289" s="210"/>
      <c r="AG289" t="str">
        <f>IFERROR(IF(COUNTIF(C289:L289,"Feed Ingredient")&gt;0,INDEX(ani_diet!T:T,MATCH(M289,ani_diet!D:D,0)),""),"")</f>
        <v/>
      </c>
      <c r="AH289" s="60" t="str">
        <f>IF(IFERROR(IF(MATCH("Feed Ingredient", AOM[[#This Row],[L1]:[L10]],0)&gt;0, TRUE, FALSE), FALSE)=TRUE,IFERROR(VLOOKUP(M289, ani_diet!C:C, 1, FALSE), "No Match"),FALSE)</f>
        <v>Egg</v>
      </c>
      <c r="AI289" s="60" t="s">
        <v>3539</v>
      </c>
      <c r="AL289" t="str">
        <f>IFERROR(IF(COUNTIF(C289:L289,"Feed Ingredient")&gt;0,INDEX(ani_diet!T:T,MATCH(M289,ani_diet!D:D,0)),""),"")</f>
        <v/>
      </c>
    </row>
    <row r="290" spans="1:38">
      <c r="A290" t="str">
        <f>_xlfn.TEXTJOIN("/",TRUE,AOM[[#This Row],[L1]:[L10]])</f>
        <v>Management/Livestock Management/Feed Characteristic/Feed Composition/Feed Ingredient/Animal Byproduct/Fat/Lard</v>
      </c>
      <c r="B290" s="207" t="s">
        <v>18587</v>
      </c>
      <c r="C290" s="207" t="s">
        <v>17896</v>
      </c>
      <c r="D290" s="207" t="s">
        <v>17898</v>
      </c>
      <c r="E290" s="207" t="s">
        <v>17908</v>
      </c>
      <c r="F290" s="207" t="s">
        <v>18308</v>
      </c>
      <c r="G290" s="207" t="s">
        <v>18309</v>
      </c>
      <c r="H290" s="207" t="s">
        <v>18559</v>
      </c>
      <c r="I290" s="207" t="s">
        <v>18588</v>
      </c>
      <c r="J290" s="207" t="s">
        <v>18589</v>
      </c>
      <c r="K290" s="207"/>
      <c r="L290" s="207"/>
      <c r="M290" t="str" cm="1">
        <f t="array" ref="M290">LOOKUP(2,1/(C290:L290&lt;&gt;""),C290:L290)</f>
        <v>Lard</v>
      </c>
      <c r="N290" s="207"/>
      <c r="O290" s="207"/>
      <c r="P290" s="207"/>
      <c r="Q290" s="207"/>
      <c r="R290" s="207"/>
      <c r="S290" s="207"/>
      <c r="T290" s="207"/>
      <c r="U290" s="207"/>
      <c r="V290" s="209"/>
      <c r="W290" s="207"/>
      <c r="X290" s="207"/>
      <c r="Y290" s="207"/>
      <c r="Z290" s="207"/>
      <c r="AA290" s="209"/>
      <c r="AB290" s="204" t="s">
        <v>4169</v>
      </c>
      <c r="AC290" s="210">
        <v>21521</v>
      </c>
      <c r="AD290" s="210" t="s">
        <v>4169</v>
      </c>
      <c r="AE290" s="210" t="s">
        <v>18590</v>
      </c>
      <c r="AF290" s="210"/>
      <c r="AG290" t="str">
        <f>IFERROR(IF(COUNTIF(C290:L290,"Feed Ingredient")&gt;0,INDEX(ani_diet!T:T,MATCH(M290,ani_diet!D:D,0)),""),"")</f>
        <v/>
      </c>
      <c r="AH290" s="60" t="str">
        <f>IF(IFERROR(IF(MATCH("Feed Ingredient", AOM[[#This Row],[L1]:[L10]],0)&gt;0, TRUE, FALSE), FALSE)=TRUE,IFERROR(VLOOKUP(M290, ani_diet!C:C, 1, FALSE), "No Match"),FALSE)</f>
        <v>Lard</v>
      </c>
      <c r="AI290" s="60" t="s">
        <v>3539</v>
      </c>
      <c r="AL290" t="str">
        <f>IFERROR(IF(COUNTIF(C290:L290,"Feed Ingredient")&gt;0,INDEX(ani_diet!T:T,MATCH(M290,ani_diet!D:D,0)),""),"")</f>
        <v/>
      </c>
    </row>
    <row r="291" spans="1:38">
      <c r="A291" t="str">
        <f>_xlfn.TEXTJOIN("/",TRUE,AOM[[#This Row],[L1]:[L10]])</f>
        <v>Management/Livestock Management/Feed Characteristic/Feed Composition/Feed Ingredient/Animal Byproduct/Feather/Feather Boiled Dried Ground</v>
      </c>
      <c r="B291" s="207" t="s">
        <v>18591</v>
      </c>
      <c r="C291" s="207" t="s">
        <v>17896</v>
      </c>
      <c r="D291" s="207" t="s">
        <v>17898</v>
      </c>
      <c r="E291" s="207" t="s">
        <v>17908</v>
      </c>
      <c r="F291" s="207" t="s">
        <v>18308</v>
      </c>
      <c r="G291" s="207" t="s">
        <v>18309</v>
      </c>
      <c r="H291" s="207" t="s">
        <v>18559</v>
      </c>
      <c r="I291" s="207" t="s">
        <v>18592</v>
      </c>
      <c r="J291" s="207" t="s">
        <v>18593</v>
      </c>
      <c r="K291" s="207"/>
      <c r="L291" s="207"/>
      <c r="M291" t="str" cm="1">
        <f t="array" ref="M291">LOOKUP(2,1/(C291:L291&lt;&gt;""),C291:L291)</f>
        <v>Feather Boiled Dried Ground</v>
      </c>
      <c r="N291" s="207" t="s">
        <v>18594</v>
      </c>
      <c r="O291" s="207"/>
      <c r="P291" s="207"/>
      <c r="Q291" s="207"/>
      <c r="R291" s="207"/>
      <c r="S291" s="207"/>
      <c r="T291" s="207"/>
      <c r="U291" s="207"/>
      <c r="V291" s="209"/>
      <c r="W291" s="207"/>
      <c r="X291" s="207"/>
      <c r="Y291" s="207"/>
      <c r="Z291" s="207"/>
      <c r="AA291" s="209"/>
      <c r="AB291" s="204" t="s">
        <v>4169</v>
      </c>
      <c r="AC291" s="210" t="s">
        <v>4169</v>
      </c>
      <c r="AD291" s="210" t="s">
        <v>4169</v>
      </c>
      <c r="AE291" s="210"/>
      <c r="AF291" s="210"/>
      <c r="AG291" t="str">
        <f>IFERROR(IF(COUNTIF(C291:L291,"Feed Ingredient")&gt;0,INDEX(ani_diet!T:T,MATCH(M291,ani_diet!D:D,0)),""),"")</f>
        <v/>
      </c>
      <c r="AH291" s="60" t="str">
        <f>IF(IFERROR(IF(MATCH("Feed Ingredient", AOM[[#This Row],[L1]:[L10]],0)&gt;0, TRUE, FALSE), FALSE)=TRUE,IFERROR(VLOOKUP(M291, ani_diet!C:C, 1, FALSE), "No Match"),FALSE)</f>
        <v>No Match</v>
      </c>
      <c r="AI291" s="60" t="s">
        <v>3539</v>
      </c>
      <c r="AL291" t="str">
        <f>IFERROR(IF(COUNTIF(C291:L291,"Feed Ingredient")&gt;0,INDEX(ani_diet!T:T,MATCH(M291,ani_diet!D:D,0)),""),"")</f>
        <v/>
      </c>
    </row>
    <row r="292" spans="1:38">
      <c r="A292" t="str">
        <f>_xlfn.TEXTJOIN("/",TRUE,AOM[[#This Row],[L1]:[L10]])</f>
        <v>Management/Livestock Management/Feed Characteristic/Feed Composition/Feed Ingredient/Animal Byproduct/Feather/Feather Ground</v>
      </c>
      <c r="B292" s="207" t="s">
        <v>18595</v>
      </c>
      <c r="C292" s="207" t="s">
        <v>17896</v>
      </c>
      <c r="D292" s="207" t="s">
        <v>17898</v>
      </c>
      <c r="E292" s="207" t="s">
        <v>17908</v>
      </c>
      <c r="F292" s="207" t="s">
        <v>18308</v>
      </c>
      <c r="G292" s="207" t="s">
        <v>18309</v>
      </c>
      <c r="H292" s="207" t="s">
        <v>18559</v>
      </c>
      <c r="I292" s="207" t="s">
        <v>18592</v>
      </c>
      <c r="J292" s="207" t="s">
        <v>18596</v>
      </c>
      <c r="K292" s="207"/>
      <c r="L292" s="207"/>
      <c r="M292" t="str" cm="1">
        <f t="array" ref="M292">LOOKUP(2,1/(C292:L292&lt;&gt;""),C292:L292)</f>
        <v>Feather Ground</v>
      </c>
      <c r="N292" s="207" t="s">
        <v>18597</v>
      </c>
      <c r="O292" s="207"/>
      <c r="P292" s="207"/>
      <c r="Q292" s="207"/>
      <c r="R292" s="207"/>
      <c r="S292" s="207"/>
      <c r="T292" s="207"/>
      <c r="U292" s="207"/>
      <c r="V292" s="209"/>
      <c r="W292" s="207"/>
      <c r="X292" s="207"/>
      <c r="Y292" s="207"/>
      <c r="Z292" s="207"/>
      <c r="AA292" s="209"/>
      <c r="AB292" s="211" t="s">
        <v>18598</v>
      </c>
      <c r="AC292" s="210">
        <v>39110</v>
      </c>
      <c r="AD292" s="210" t="s">
        <v>4169</v>
      </c>
      <c r="AE292" s="210" t="s">
        <v>18562</v>
      </c>
      <c r="AF292" s="210"/>
      <c r="AG292" t="str">
        <f>IFERROR(IF(COUNTIF(C292:L292,"Feed Ingredient")&gt;0,INDEX(ani_diet!T:T,MATCH(M292,ani_diet!D:D,0)),""),"")</f>
        <v/>
      </c>
      <c r="AH292" s="60" t="str">
        <f>IF(IFERROR(IF(MATCH("Feed Ingredient", AOM[[#This Row],[L1]:[L10]],0)&gt;0, TRUE, FALSE), FALSE)=TRUE,IFERROR(VLOOKUP(M292, ani_diet!C:C, 1, FALSE), "No Match"),FALSE)</f>
        <v>No Match</v>
      </c>
      <c r="AI292" s="60" t="s">
        <v>3539</v>
      </c>
      <c r="AL292" t="str">
        <f>IFERROR(IF(COUNTIF(C292:L292,"Feed Ingredient")&gt;0,INDEX(ani_diet!T:T,MATCH(M292,ani_diet!D:D,0)),""),"")</f>
        <v/>
      </c>
    </row>
    <row r="293" spans="1:38">
      <c r="A293" t="str">
        <f>_xlfn.TEXTJOIN("/",TRUE,AOM[[#This Row],[L1]:[L10]])</f>
        <v>Management/Livestock Management/Feed Characteristic/Feed Composition/Feed Ingredient/Animal Byproduct/Fish/Fish Offal/Fish Offal Ground</v>
      </c>
      <c r="B293" s="207" t="s">
        <v>18599</v>
      </c>
      <c r="C293" s="207" t="s">
        <v>17896</v>
      </c>
      <c r="D293" s="207" t="s">
        <v>17898</v>
      </c>
      <c r="E293" s="207" t="s">
        <v>17908</v>
      </c>
      <c r="F293" s="207" t="s">
        <v>18308</v>
      </c>
      <c r="G293" s="207" t="s">
        <v>18309</v>
      </c>
      <c r="H293" s="207" t="s">
        <v>18559</v>
      </c>
      <c r="I293" s="207" t="s">
        <v>5207</v>
      </c>
      <c r="J293" s="207" t="s">
        <v>18600</v>
      </c>
      <c r="K293" s="207" t="s">
        <v>18601</v>
      </c>
      <c r="L293" s="207"/>
      <c r="M293" t="str" cm="1">
        <f t="array" ref="M293">LOOKUP(2,1/(C293:L293&lt;&gt;""),C293:L293)</f>
        <v>Fish Offal Ground</v>
      </c>
      <c r="N293" s="207"/>
      <c r="O293" s="207"/>
      <c r="P293" s="207"/>
      <c r="Q293" s="207"/>
      <c r="R293" s="207"/>
      <c r="S293" s="207"/>
      <c r="T293" s="207"/>
      <c r="U293" s="207"/>
      <c r="V293" s="209" t="s">
        <v>18602</v>
      </c>
      <c r="W293" s="207"/>
      <c r="X293" s="207"/>
      <c r="Y293" s="207"/>
      <c r="Z293" s="207"/>
      <c r="AA293" s="209"/>
      <c r="AB293" s="204" t="s">
        <v>4169</v>
      </c>
      <c r="AC293" s="210">
        <v>21234</v>
      </c>
      <c r="AD293" s="210" t="s">
        <v>4169</v>
      </c>
      <c r="AE293" s="210" t="s">
        <v>18603</v>
      </c>
      <c r="AF293" s="210"/>
      <c r="AG293" t="str">
        <f>IFERROR(IF(COUNTIF(C293:L293,"Feed Ingredient")&gt;0,INDEX(ani_diet!T:T,MATCH(M293,ani_diet!D:D,0)),""),"")</f>
        <v/>
      </c>
      <c r="AH293" s="60" t="str">
        <f>IF(IFERROR(IF(MATCH("Feed Ingredient", AOM[[#This Row],[L1]:[L10]],0)&gt;0, TRUE, FALSE), FALSE)=TRUE,IFERROR(VLOOKUP(M293, ani_diet!C:C, 1, FALSE), "No Match"),FALSE)</f>
        <v>No Match</v>
      </c>
      <c r="AI293" s="60" t="s">
        <v>3539</v>
      </c>
      <c r="AL293" t="str">
        <f>IFERROR(IF(COUNTIF(C293:L293,"Feed Ingredient")&gt;0,INDEX(ani_diet!T:T,MATCH(M293,ani_diet!D:D,0)),""),"")</f>
        <v/>
      </c>
    </row>
    <row r="294" spans="1:38">
      <c r="A294" t="str">
        <f>_xlfn.TEXTJOIN("/",TRUE,AOM[[#This Row],[L1]:[L10]])</f>
        <v>Management/Livestock Management/Feed Characteristic/Feed Composition/Feed Ingredient/Animal Byproduct/Fish/Fish Offal</v>
      </c>
      <c r="B294" s="207" t="s">
        <v>18604</v>
      </c>
      <c r="C294" s="207" t="s">
        <v>17896</v>
      </c>
      <c r="D294" s="207" t="s">
        <v>17898</v>
      </c>
      <c r="E294" s="207" t="s">
        <v>17908</v>
      </c>
      <c r="F294" s="207" t="s">
        <v>18308</v>
      </c>
      <c r="G294" s="207" t="s">
        <v>18309</v>
      </c>
      <c r="H294" s="207" t="s">
        <v>18559</v>
      </c>
      <c r="I294" s="207" t="s">
        <v>5207</v>
      </c>
      <c r="J294" s="207" t="s">
        <v>18600</v>
      </c>
      <c r="K294" s="207"/>
      <c r="L294" s="207"/>
      <c r="M294" t="str" cm="1">
        <f t="array" ref="M294">LOOKUP(2,1/(C294:L294&lt;&gt;""),C294:L294)</f>
        <v>Fish Offal</v>
      </c>
      <c r="N294" s="207"/>
      <c r="O294" s="207"/>
      <c r="P294" s="207"/>
      <c r="Q294" s="207"/>
      <c r="R294" s="207"/>
      <c r="S294" s="207"/>
      <c r="T294" s="207"/>
      <c r="U294" s="207"/>
      <c r="V294" s="209" t="s">
        <v>18602</v>
      </c>
      <c r="W294" s="207"/>
      <c r="X294" s="207"/>
      <c r="Y294" s="207"/>
      <c r="Z294" s="207"/>
      <c r="AA294" s="209"/>
      <c r="AB294" s="204" t="s">
        <v>4169</v>
      </c>
      <c r="AC294" s="210">
        <v>21234</v>
      </c>
      <c r="AD294" s="210" t="s">
        <v>4169</v>
      </c>
      <c r="AE294" s="210" t="s">
        <v>18603</v>
      </c>
      <c r="AF294" s="210"/>
      <c r="AG294" t="str">
        <f>IFERROR(IF(COUNTIF(C294:L294,"Feed Ingredient")&gt;0,INDEX(ani_diet!T:T,MATCH(M294,ani_diet!D:D,0)),""),"")</f>
        <v/>
      </c>
      <c r="AH294" s="60" t="str">
        <f>IF(IFERROR(IF(MATCH("Feed Ingredient", AOM[[#This Row],[L1]:[L10]],0)&gt;0, TRUE, FALSE), FALSE)=TRUE,IFERROR(VLOOKUP(M294, ani_diet!C:C, 1, FALSE), "No Match"),FALSE)</f>
        <v>Fish Offal</v>
      </c>
      <c r="AI294" s="60" t="s">
        <v>3539</v>
      </c>
      <c r="AL294" t="str">
        <f>IFERROR(IF(COUNTIF(C294:L294,"Feed Ingredient")&gt;0,INDEX(ani_diet!T:T,MATCH(M294,ani_diet!D:D,0)),""),"")</f>
        <v/>
      </c>
    </row>
    <row r="295" spans="1:38">
      <c r="A295" t="str">
        <f>_xlfn.TEXTJOIN("/",TRUE,AOM[[#This Row],[L1]:[L10]])</f>
        <v>Management/Livestock Management/Feed Characteristic/Feed Composition/Feed Ingredient/Animal Byproduct/Fish/Fish Processing Waste</v>
      </c>
      <c r="B295" s="207" t="s">
        <v>18605</v>
      </c>
      <c r="C295" s="207" t="s">
        <v>17896</v>
      </c>
      <c r="D295" s="207" t="s">
        <v>17898</v>
      </c>
      <c r="E295" s="207" t="s">
        <v>17908</v>
      </c>
      <c r="F295" s="207" t="s">
        <v>18308</v>
      </c>
      <c r="G295" s="207" t="s">
        <v>18309</v>
      </c>
      <c r="H295" s="207" t="s">
        <v>18559</v>
      </c>
      <c r="I295" s="207" t="s">
        <v>5207</v>
      </c>
      <c r="J295" s="207" t="s">
        <v>18606</v>
      </c>
      <c r="K295" s="207" t="s">
        <v>8288</v>
      </c>
      <c r="L295" s="207"/>
      <c r="M295" t="str" cm="1">
        <f t="array" ref="M295">LOOKUP(2,1/(C295:L295&lt;&gt;""),C295:L295)</f>
        <v>Fish Processing Waste</v>
      </c>
      <c r="N295" s="207" t="s">
        <v>18607</v>
      </c>
      <c r="O295" s="207" t="s">
        <v>8288</v>
      </c>
      <c r="P295" s="207" t="s">
        <v>8288</v>
      </c>
      <c r="Q295" s="207" t="s">
        <v>8288</v>
      </c>
      <c r="R295" s="207" t="s">
        <v>8288</v>
      </c>
      <c r="S295" s="207" t="s">
        <v>8288</v>
      </c>
      <c r="T295" s="207" t="s">
        <v>8288</v>
      </c>
      <c r="U295" s="207"/>
      <c r="V295" s="209" t="s">
        <v>18602</v>
      </c>
      <c r="W295" s="207" t="s">
        <v>8288</v>
      </c>
      <c r="X295" s="207" t="s">
        <v>8288</v>
      </c>
      <c r="Y295" s="207" t="s">
        <v>8288</v>
      </c>
      <c r="Z295" s="207" t="s">
        <v>8288</v>
      </c>
      <c r="AA295" s="209" t="s">
        <v>8288</v>
      </c>
      <c r="AB295" s="204" t="s">
        <v>4169</v>
      </c>
      <c r="AC295" s="210" t="s">
        <v>4169</v>
      </c>
      <c r="AD295" s="210" t="s">
        <v>4169</v>
      </c>
      <c r="AE295" s="210"/>
      <c r="AF295" s="210"/>
      <c r="AG295" t="str">
        <f>IFERROR(IF(COUNTIF(C295:L295,"Feed Ingredient")&gt;0,INDEX(ani_diet!T:T,MATCH(M295,ani_diet!D:D,0)),""),"")</f>
        <v/>
      </c>
      <c r="AH295" s="60" t="str">
        <f>IF(IFERROR(IF(MATCH("Feed Ingredient", AOM[[#This Row],[L1]:[L10]],0)&gt;0, TRUE, FALSE), FALSE)=TRUE,IFERROR(VLOOKUP(M295, ani_diet!C:C, 1, FALSE), "No Match"),FALSE)</f>
        <v>Fish Processing Waste</v>
      </c>
      <c r="AI295" s="60" t="s">
        <v>3539</v>
      </c>
      <c r="AL295" t="str">
        <f>IFERROR(IF(COUNTIF(C295:L295,"Feed Ingredient")&gt;0,INDEX(ani_diet!T:T,MATCH(M295,ani_diet!D:D,0)),""),"")</f>
        <v/>
      </c>
    </row>
    <row r="296" spans="1:38">
      <c r="A296" t="str">
        <f>_xlfn.TEXTJOIN("/",TRUE,AOM[[#This Row],[L1]:[L10]])</f>
        <v>Management/Livestock Management/Feed Characteristic/Feed Composition/Feed Ingredient/Animal Byproduct/Fish/Fish Processing Waste/Fish Processing Waste Dried</v>
      </c>
      <c r="B296" s="207" t="s">
        <v>18608</v>
      </c>
      <c r="C296" s="207" t="s">
        <v>17896</v>
      </c>
      <c r="D296" s="207" t="s">
        <v>17898</v>
      </c>
      <c r="E296" s="207" t="s">
        <v>17908</v>
      </c>
      <c r="F296" s="207" t="s">
        <v>18308</v>
      </c>
      <c r="G296" s="207" t="s">
        <v>18309</v>
      </c>
      <c r="H296" s="207" t="s">
        <v>18559</v>
      </c>
      <c r="I296" s="207" t="s">
        <v>5207</v>
      </c>
      <c r="J296" s="207" t="s">
        <v>18606</v>
      </c>
      <c r="K296" s="207" t="s">
        <v>18609</v>
      </c>
      <c r="L296" s="207"/>
      <c r="M296" t="str" cm="1">
        <f t="array" ref="M296">LOOKUP(2,1/(C296:L296&lt;&gt;""),C296:L296)</f>
        <v>Fish Processing Waste Dried</v>
      </c>
      <c r="N296" s="207" t="s">
        <v>18610</v>
      </c>
      <c r="O296" s="207"/>
      <c r="P296" s="207"/>
      <c r="Q296" s="207"/>
      <c r="R296" s="207"/>
      <c r="S296" s="207"/>
      <c r="T296" s="207"/>
      <c r="U296" s="207"/>
      <c r="V296" s="209" t="s">
        <v>18602</v>
      </c>
      <c r="W296" s="207"/>
      <c r="X296" s="207"/>
      <c r="Y296" s="207"/>
      <c r="Z296" s="207"/>
      <c r="AA296" s="209"/>
      <c r="AB296" s="204" t="s">
        <v>4169</v>
      </c>
      <c r="AC296" s="210" t="s">
        <v>4169</v>
      </c>
      <c r="AD296" s="210" t="s">
        <v>4169</v>
      </c>
      <c r="AE296" s="210"/>
      <c r="AF296" s="210"/>
      <c r="AG296" t="str">
        <f>IFERROR(IF(COUNTIF(C296:L296,"Feed Ingredient")&gt;0,INDEX(ani_diet!T:T,MATCH(M296,ani_diet!D:D,0)),""),"")</f>
        <v/>
      </c>
      <c r="AH296" s="60" t="str">
        <f>IF(IFERROR(IF(MATCH("Feed Ingredient", AOM[[#This Row],[L1]:[L10]],0)&gt;0, TRUE, FALSE), FALSE)=TRUE,IFERROR(VLOOKUP(M296, ani_diet!C:C, 1, FALSE), "No Match"),FALSE)</f>
        <v>No Match</v>
      </c>
      <c r="AI296" s="60" t="s">
        <v>3539</v>
      </c>
      <c r="AL296" t="str">
        <f>IFERROR(IF(COUNTIF(C296:L296,"Feed Ingredient")&gt;0,INDEX(ani_diet!T:T,MATCH(M296,ani_diet!D:D,0)),""),"")</f>
        <v/>
      </c>
    </row>
    <row r="297" spans="1:38">
      <c r="A297" t="s">
        <v>18611</v>
      </c>
      <c r="B297" s="207" t="s">
        <v>18612</v>
      </c>
      <c r="C297" s="207" t="s">
        <v>17896</v>
      </c>
      <c r="D297" s="207" t="s">
        <v>17898</v>
      </c>
      <c r="E297" s="207" t="s">
        <v>17908</v>
      </c>
      <c r="F297" s="207" t="s">
        <v>18308</v>
      </c>
      <c r="G297" s="207" t="s">
        <v>18309</v>
      </c>
      <c r="H297" s="207" t="s">
        <v>18559</v>
      </c>
      <c r="I297" s="207" t="s">
        <v>5207</v>
      </c>
      <c r="J297" s="207" t="s">
        <v>18606</v>
      </c>
      <c r="K297" s="207" t="s">
        <v>18613</v>
      </c>
      <c r="L297" s="207"/>
      <c r="M297" t="str" cm="1">
        <f t="array" ref="M297">LOOKUP(2,1/(C297:L297&lt;&gt;""),C297:L297)</f>
        <v>Fish Processing Waste Ground</v>
      </c>
      <c r="N297" s="207" t="s">
        <v>18614</v>
      </c>
      <c r="O297" s="207" t="s">
        <v>8288</v>
      </c>
      <c r="P297" s="207" t="s">
        <v>8288</v>
      </c>
      <c r="Q297" s="207" t="s">
        <v>8288</v>
      </c>
      <c r="R297" s="207" t="s">
        <v>8288</v>
      </c>
      <c r="S297" s="207" t="s">
        <v>8288</v>
      </c>
      <c r="T297" s="207" t="s">
        <v>8288</v>
      </c>
      <c r="U297" s="207"/>
      <c r="V297" s="209" t="s">
        <v>18602</v>
      </c>
      <c r="W297" s="207" t="s">
        <v>8288</v>
      </c>
      <c r="X297" s="207" t="s">
        <v>8288</v>
      </c>
      <c r="Y297" s="207" t="s">
        <v>8288</v>
      </c>
      <c r="Z297" s="207" t="s">
        <v>8288</v>
      </c>
      <c r="AA297" s="209" t="s">
        <v>8288</v>
      </c>
      <c r="AB297" s="204" t="s">
        <v>4169</v>
      </c>
      <c r="AC297" s="210" t="s">
        <v>4169</v>
      </c>
      <c r="AD297" s="210" t="s">
        <v>4169</v>
      </c>
      <c r="AE297" s="210"/>
      <c r="AF297" s="210"/>
      <c r="AG297" t="str">
        <f>IFERROR(IF(COUNTIF(C297:L297,"Feed Ingredient")&gt;0,INDEX(ani_diet!T:T,MATCH(M297,ani_diet!D:D,0)),""),"")</f>
        <v/>
      </c>
      <c r="AH297" s="60" t="str">
        <f>IF(IFERROR(IF(MATCH("Feed Ingredient", AOM[[#This Row],[L1]:[L10]],0)&gt;0, TRUE, FALSE), FALSE)=TRUE,IFERROR(VLOOKUP(M297, ani_diet!C:C, 1, FALSE), "No Match"),FALSE)</f>
        <v>No Match</v>
      </c>
      <c r="AI297" s="60" t="s">
        <v>3539</v>
      </c>
      <c r="AL297" t="str">
        <f>IFERROR(IF(COUNTIF(C297:L297,"Feed Ingredient")&gt;0,INDEX(ani_diet!T:T,MATCH(M297,ani_diet!D:D,0)),""),"")</f>
        <v/>
      </c>
    </row>
    <row r="298" spans="1:38">
      <c r="A298" t="str">
        <f>_xlfn.TEXTJOIN("/",TRUE,AOM[[#This Row],[L1]:[L10]])</f>
        <v>Management/Livestock Management/Feed Characteristic/Feed Composition/Feed Ingredient/Animal Byproduct/Hydrolysate/Mixed Marine Hydrolysate</v>
      </c>
      <c r="B298" s="207" t="s">
        <v>18615</v>
      </c>
      <c r="C298" s="207" t="s">
        <v>17896</v>
      </c>
      <c r="D298" s="207" t="s">
        <v>17898</v>
      </c>
      <c r="E298" s="207" t="s">
        <v>17908</v>
      </c>
      <c r="F298" s="207" t="s">
        <v>18308</v>
      </c>
      <c r="G298" s="207" t="s">
        <v>18309</v>
      </c>
      <c r="H298" s="207" t="s">
        <v>18559</v>
      </c>
      <c r="I298" s="207" t="s">
        <v>18616</v>
      </c>
      <c r="J298" s="207" t="s">
        <v>18617</v>
      </c>
      <c r="K298" s="207"/>
      <c r="L298" s="207"/>
      <c r="M298" t="str" cm="1">
        <f t="array" ref="M298">LOOKUP(2,1/(C298:L298&lt;&gt;""),C298:L298)</f>
        <v>Mixed Marine Hydrolysate</v>
      </c>
      <c r="N298" s="207"/>
      <c r="O298" s="207"/>
      <c r="P298" s="207"/>
      <c r="Q298" s="207"/>
      <c r="R298" s="207"/>
      <c r="S298" s="207"/>
      <c r="T298" s="207"/>
      <c r="U298" s="207"/>
      <c r="V298" s="209"/>
      <c r="W298" s="207"/>
      <c r="X298" s="207"/>
      <c r="Y298" s="207"/>
      <c r="Z298" s="207"/>
      <c r="AA298" s="209"/>
      <c r="AB298" s="209" t="s">
        <v>4169</v>
      </c>
      <c r="AC298" s="210" t="s">
        <v>4169</v>
      </c>
      <c r="AD298" s="210" t="s">
        <v>4169</v>
      </c>
      <c r="AE298" s="210"/>
      <c r="AF298" s="210"/>
      <c r="AG298" t="str">
        <f>IFERROR(IF(COUNTIF(C298:L298,"Feed Ingredient")&gt;0,INDEX(ani_diet!T:T,MATCH(M298,ani_diet!D:D,0)),""),"")</f>
        <v/>
      </c>
      <c r="AH298" s="60" t="str">
        <f>IF(IFERROR(IF(MATCH("Feed Ingredient", AOM[[#This Row],[L1]:[L10]],0)&gt;0, TRUE, FALSE), FALSE)=TRUE,IFERROR(VLOOKUP(M298, ani_diet!C:C, 1, FALSE), "No Match"),FALSE)</f>
        <v>Mixed Marine Hydrolysate</v>
      </c>
      <c r="AI298" s="60" t="s">
        <v>3539</v>
      </c>
      <c r="AL298" t="str">
        <f>IFERROR(IF(COUNTIF(C298:L298,"Feed Ingredient")&gt;0,INDEX(ani_diet!T:T,MATCH(M298,ani_diet!D:D,0)),""),"")</f>
        <v/>
      </c>
    </row>
    <row r="299" spans="1:38">
      <c r="A299" t="str">
        <f>_xlfn.TEXTJOIN("/",TRUE,AOM[[#This Row],[L1]:[L10]])</f>
        <v>Management/Livestock Management/Feed Characteristic/Feed Composition/Feed Ingredient/Animal Byproduct/Hydrolysate/Shrimp Hydrolysate</v>
      </c>
      <c r="B299" s="207" t="s">
        <v>18618</v>
      </c>
      <c r="C299" s="207" t="s">
        <v>17896</v>
      </c>
      <c r="D299" s="207" t="s">
        <v>17898</v>
      </c>
      <c r="E299" s="207" t="s">
        <v>17908</v>
      </c>
      <c r="F299" s="207" t="s">
        <v>18308</v>
      </c>
      <c r="G299" s="207" t="s">
        <v>18309</v>
      </c>
      <c r="H299" s="207" t="s">
        <v>18559</v>
      </c>
      <c r="I299" s="207" t="s">
        <v>18616</v>
      </c>
      <c r="J299" s="207" t="s">
        <v>18619</v>
      </c>
      <c r="K299" s="207"/>
      <c r="L299" s="207"/>
      <c r="M299" t="str" cm="1">
        <f t="array" ref="M299">LOOKUP(2,1/(C299:L299&lt;&gt;""),C299:L299)</f>
        <v>Shrimp Hydrolysate</v>
      </c>
      <c r="N299" s="207"/>
      <c r="O299" s="207"/>
      <c r="P299" s="207"/>
      <c r="Q299" s="207"/>
      <c r="R299" s="207"/>
      <c r="S299" s="207"/>
      <c r="T299" s="207"/>
      <c r="U299" s="207"/>
      <c r="V299" s="209" t="s">
        <v>18620</v>
      </c>
      <c r="W299" s="207"/>
      <c r="X299" s="207"/>
      <c r="Y299" s="207"/>
      <c r="Z299" s="207"/>
      <c r="AA299" s="209"/>
      <c r="AB299" s="209" t="s">
        <v>4169</v>
      </c>
      <c r="AC299" s="210" t="s">
        <v>4169</v>
      </c>
      <c r="AD299" s="210" t="s">
        <v>4169</v>
      </c>
      <c r="AE299" s="210"/>
      <c r="AF299" s="210"/>
      <c r="AG299" t="str">
        <f>IFERROR(IF(COUNTIF(C299:L299,"Feed Ingredient")&gt;0,INDEX(ani_diet!T:T,MATCH(M299,ani_diet!D:D,0)),""),"")</f>
        <v/>
      </c>
      <c r="AH299" s="60" t="str">
        <f>IF(IFERROR(IF(MATCH("Feed Ingredient", AOM[[#This Row],[L1]:[L10]],0)&gt;0, TRUE, FALSE), FALSE)=TRUE,IFERROR(VLOOKUP(M299, ani_diet!C:C, 1, FALSE), "No Match"),FALSE)</f>
        <v>Shrimp Hydrolysate</v>
      </c>
      <c r="AI299" s="60" t="s">
        <v>3539</v>
      </c>
      <c r="AL299" t="str">
        <f>IFERROR(IF(COUNTIF(C299:L299,"Feed Ingredient")&gt;0,INDEX(ani_diet!T:T,MATCH(M299,ani_diet!D:D,0)),""),"")</f>
        <v/>
      </c>
    </row>
    <row r="300" spans="1:38">
      <c r="A300" t="str">
        <f>_xlfn.TEXTJOIN("/",TRUE,AOM[[#This Row],[L1]:[L10]])</f>
        <v>Management/Livestock Management/Feed Characteristic/Feed Composition/Feed Ingredient/Animal Byproduct/Meat and Bone/Meat and Bone Ground</v>
      </c>
      <c r="B300" s="207" t="s">
        <v>18621</v>
      </c>
      <c r="C300" s="207" t="s">
        <v>17896</v>
      </c>
      <c r="D300" s="207" t="s">
        <v>17898</v>
      </c>
      <c r="E300" s="207" t="s">
        <v>17908</v>
      </c>
      <c r="F300" s="207" t="s">
        <v>18308</v>
      </c>
      <c r="G300" s="207" t="s">
        <v>18309</v>
      </c>
      <c r="H300" s="207" t="s">
        <v>18559</v>
      </c>
      <c r="I300" s="207" t="s">
        <v>18622</v>
      </c>
      <c r="J300" s="207" t="s">
        <v>18623</v>
      </c>
      <c r="K300" s="207"/>
      <c r="L300" s="207"/>
      <c r="M300" t="str" cm="1">
        <f t="array" ref="M300">LOOKUP(2,1/(C300:L300&lt;&gt;""),C300:L300)</f>
        <v>Meat and Bone Ground</v>
      </c>
      <c r="N300" s="207" t="s">
        <v>18624</v>
      </c>
      <c r="O300" s="207"/>
      <c r="P300" s="207"/>
      <c r="Q300" s="207"/>
      <c r="R300" s="207"/>
      <c r="S300" s="207"/>
      <c r="T300" s="207"/>
      <c r="U300" s="207"/>
      <c r="V300" s="209"/>
      <c r="W300" s="207"/>
      <c r="X300" s="207"/>
      <c r="Y300" s="207"/>
      <c r="Z300" s="207"/>
      <c r="AA300" s="209"/>
      <c r="AB300" s="211" t="s">
        <v>18625</v>
      </c>
      <c r="AC300" s="210" t="s">
        <v>4169</v>
      </c>
      <c r="AD300" s="210" t="s">
        <v>4169</v>
      </c>
      <c r="AE300" s="210"/>
      <c r="AF300" s="210"/>
      <c r="AG300" t="str">
        <f>IFERROR(IF(COUNTIF(C300:L300,"Feed Ingredient")&gt;0,INDEX(ani_diet!T:T,MATCH(M300,ani_diet!D:D,0)),""),"")</f>
        <v/>
      </c>
      <c r="AH300" s="60" t="str">
        <f>IF(IFERROR(IF(MATCH("Feed Ingredient", AOM[[#This Row],[L1]:[L10]],0)&gt;0, TRUE, FALSE), FALSE)=TRUE,IFERROR(VLOOKUP(M300, ani_diet!C:C, 1, FALSE), "No Match"),FALSE)</f>
        <v>No Match</v>
      </c>
      <c r="AI300" t="s">
        <v>18626</v>
      </c>
      <c r="AL300" t="str">
        <f>IFERROR(IF(COUNTIF(C300:L300,"Feed Ingredient")&gt;0,INDEX(ani_diet!T:T,MATCH(M300,ani_diet!D:D,0)),""),"")</f>
        <v/>
      </c>
    </row>
    <row r="301" spans="1:38">
      <c r="A301" t="str">
        <f>_xlfn.TEXTJOIN("/",TRUE,AOM[[#This Row],[L1]:[L10]])</f>
        <v>Management/Livestock Management/Feed Characteristic/Feed Composition/Feed Ingredient/Animal Byproduct/Meat and Bone</v>
      </c>
      <c r="B301" s="207" t="s">
        <v>18627</v>
      </c>
      <c r="C301" s="207" t="s">
        <v>17896</v>
      </c>
      <c r="D301" s="207" t="s">
        <v>17898</v>
      </c>
      <c r="E301" s="207" t="s">
        <v>17908</v>
      </c>
      <c r="F301" s="207" t="s">
        <v>18308</v>
      </c>
      <c r="G301" s="207" t="s">
        <v>18309</v>
      </c>
      <c r="H301" s="207" t="s">
        <v>18559</v>
      </c>
      <c r="I301" s="207" t="s">
        <v>18622</v>
      </c>
      <c r="J301" s="207"/>
      <c r="K301" s="207"/>
      <c r="L301" s="207"/>
      <c r="M301" t="str" cm="1">
        <f t="array" ref="M301">LOOKUP(2,1/(C301:L301&lt;&gt;""),C301:L301)</f>
        <v>Meat and Bone</v>
      </c>
      <c r="N301" s="207"/>
      <c r="O301" s="207"/>
      <c r="P301" s="207"/>
      <c r="Q301" s="207"/>
      <c r="R301" s="207"/>
      <c r="S301" s="207"/>
      <c r="T301" s="207"/>
      <c r="U301" s="207"/>
      <c r="V301" s="209"/>
      <c r="W301" s="207"/>
      <c r="X301" s="207"/>
      <c r="Y301" s="207"/>
      <c r="Z301" s="207"/>
      <c r="AA301" s="209"/>
      <c r="AB301" s="211" t="s">
        <v>18625</v>
      </c>
      <c r="AC301" s="210" t="s">
        <v>4169</v>
      </c>
      <c r="AD301" s="210" t="s">
        <v>4169</v>
      </c>
      <c r="AE301" s="210"/>
      <c r="AF301" s="210"/>
      <c r="AG301" t="str">
        <f>IFERROR(IF(COUNTIF(C301:L301,"Feed Ingredient")&gt;0,INDEX(ani_diet!T:T,MATCH(M301,ani_diet!D:D,0)),""),"")</f>
        <v/>
      </c>
      <c r="AH301" s="60" t="str">
        <f>IF(IFERROR(IF(MATCH("Feed Ingredient", AOM[[#This Row],[L1]:[L10]],0)&gt;0, TRUE, FALSE), FALSE)=TRUE,IFERROR(VLOOKUP(M301, ani_diet!C:C, 1, FALSE), "No Match"),FALSE)</f>
        <v>Meat and Bone</v>
      </c>
      <c r="AI301" t="s">
        <v>18626</v>
      </c>
      <c r="AL301" t="str">
        <f>IFERROR(IF(COUNTIF(C301:L301,"Feed Ingredient")&gt;0,INDEX(ani_diet!T:T,MATCH(M301,ani_diet!D:D,0)),""),"")</f>
        <v/>
      </c>
    </row>
    <row r="302" spans="1:38">
      <c r="A302" t="str">
        <f>_xlfn.TEXTJOIN("/",TRUE,AOM[[#This Row],[L1]:[L10]])</f>
        <v>Management/Livestock Management/Feed Characteristic/Feed Composition/Feed Ingredient/Animal Byproduct/Poultry byproduct</v>
      </c>
      <c r="B302" s="207" t="s">
        <v>18628</v>
      </c>
      <c r="C302" s="207" t="s">
        <v>17896</v>
      </c>
      <c r="D302" s="207" t="s">
        <v>17898</v>
      </c>
      <c r="E302" s="207" t="s">
        <v>17908</v>
      </c>
      <c r="F302" s="207" t="s">
        <v>18308</v>
      </c>
      <c r="G302" s="207" t="s">
        <v>18309</v>
      </c>
      <c r="H302" s="207" t="s">
        <v>18559</v>
      </c>
      <c r="I302" s="207" t="s">
        <v>18629</v>
      </c>
      <c r="J302" s="207"/>
      <c r="K302" s="207"/>
      <c r="L302" s="207"/>
      <c r="M302" t="str" cm="1">
        <f t="array" ref="M302">LOOKUP(2,1/(C302:L302&lt;&gt;""),C302:L302)</f>
        <v>Poultry byproduct</v>
      </c>
      <c r="N302" s="207" t="s">
        <v>18630</v>
      </c>
      <c r="O302" s="207"/>
      <c r="P302" s="207"/>
      <c r="Q302" s="207"/>
      <c r="R302" s="207"/>
      <c r="S302" s="207"/>
      <c r="T302" s="207"/>
      <c r="U302" s="207"/>
      <c r="V302" s="209"/>
      <c r="W302" s="207"/>
      <c r="X302" s="207"/>
      <c r="Y302" s="207"/>
      <c r="Z302" s="207"/>
      <c r="AA302" s="209"/>
      <c r="AB302" s="211" t="s">
        <v>18631</v>
      </c>
      <c r="AC302" s="210" t="s">
        <v>4169</v>
      </c>
      <c r="AD302" s="210" t="s">
        <v>4169</v>
      </c>
      <c r="AE302" s="210"/>
      <c r="AF302" s="210"/>
      <c r="AG302" t="str">
        <f>IFERROR(IF(COUNTIF(C302:L302,"Feed Ingredient")&gt;0,INDEX(ani_diet!T:T,MATCH(M302,ani_diet!D:D,0)),""),"")</f>
        <v>Solanum tuberosum Byproduct</v>
      </c>
      <c r="AH302" s="60" t="str">
        <f>IF(IFERROR(IF(MATCH("Feed Ingredient", AOM[[#This Row],[L1]:[L10]],0)&gt;0, TRUE, FALSE), FALSE)=TRUE,IFERROR(VLOOKUP(M302, ani_diet!C:C, 1, FALSE), "No Match"),FALSE)</f>
        <v>Poultry Byproduct</v>
      </c>
      <c r="AI302" t="s">
        <v>3539</v>
      </c>
      <c r="AL302" t="str">
        <f>IFERROR(IF(COUNTIF(C302:L302,"Feed Ingredient")&gt;0,INDEX(ani_diet!T:T,MATCH(M302,ani_diet!D:D,0)),""),"")</f>
        <v>Solanum tuberosum Byproduct</v>
      </c>
    </row>
    <row r="303" spans="1:38">
      <c r="A303" t="str">
        <f>_xlfn.TEXTJOIN("/",TRUE,AOM[[#This Row],[L1]:[L10]])</f>
        <v>Management/Livestock Management/Feed Characteristic/Feed Composition/Feed Ingredient/Animal Byproduct/Shell</v>
      </c>
      <c r="B303" s="207" t="s">
        <v>18632</v>
      </c>
      <c r="C303" s="207" t="s">
        <v>17896</v>
      </c>
      <c r="D303" s="207" t="s">
        <v>17898</v>
      </c>
      <c r="E303" s="207" t="s">
        <v>17908</v>
      </c>
      <c r="F303" s="207" t="s">
        <v>18308</v>
      </c>
      <c r="G303" s="207" t="s">
        <v>18309</v>
      </c>
      <c r="H303" s="207" t="s">
        <v>18559</v>
      </c>
      <c r="I303" s="207" t="s">
        <v>18633</v>
      </c>
      <c r="J303" s="207" t="s">
        <v>8288</v>
      </c>
      <c r="K303" s="207" t="s">
        <v>8288</v>
      </c>
      <c r="L303" s="207"/>
      <c r="M303" t="str" cm="1">
        <f t="array" ref="M303">LOOKUP(2,1/(C303:L303&lt;&gt;""),C303:L303)</f>
        <v>Shell</v>
      </c>
      <c r="N303" s="207"/>
      <c r="O303" s="207" t="s">
        <v>8288</v>
      </c>
      <c r="P303" s="207" t="s">
        <v>8288</v>
      </c>
      <c r="Q303" s="207" t="s">
        <v>8288</v>
      </c>
      <c r="R303" s="207" t="s">
        <v>8288</v>
      </c>
      <c r="S303" s="207" t="s">
        <v>8288</v>
      </c>
      <c r="T303" s="207" t="s">
        <v>8288</v>
      </c>
      <c r="U303" s="207"/>
      <c r="V303" s="209" t="s">
        <v>8288</v>
      </c>
      <c r="W303" s="207" t="s">
        <v>8288</v>
      </c>
      <c r="X303" s="207" t="s">
        <v>8288</v>
      </c>
      <c r="Y303" s="207" t="s">
        <v>8288</v>
      </c>
      <c r="Z303" s="207" t="s">
        <v>8288</v>
      </c>
      <c r="AA303" s="209" t="s">
        <v>8288</v>
      </c>
      <c r="AB303" s="209" t="s">
        <v>18634</v>
      </c>
      <c r="AC303" s="210" t="s">
        <v>4169</v>
      </c>
      <c r="AD303" s="210" t="s">
        <v>4169</v>
      </c>
      <c r="AE303" s="210"/>
      <c r="AF303" s="210"/>
      <c r="AG303" t="str">
        <f>IFERROR(IF(COUNTIF(C303:L303,"Feed Ingredient")&gt;0,INDEX(ani_diet!T:T,MATCH(M303,ani_diet!D:D,0)),""),"")</f>
        <v>Vitellaria paradoxa</v>
      </c>
      <c r="AH303" s="60" t="str">
        <f>IF(IFERROR(IF(MATCH("Feed Ingredient", AOM[[#This Row],[L1]:[L10]],0)&gt;0, TRUE, FALSE), FALSE)=TRUE,IFERROR(VLOOKUP(M303, ani_diet!C:C, 1, FALSE), "No Match"),FALSE)</f>
        <v>Shell</v>
      </c>
      <c r="AI303" t="s">
        <v>18635</v>
      </c>
      <c r="AL303" t="str">
        <f>IFERROR(IF(COUNTIF(C303:L303,"Feed Ingredient")&gt;0,INDEX(ani_diet!T:T,MATCH(M303,ani_diet!D:D,0)),""),"")</f>
        <v>Vitellaria paradoxa</v>
      </c>
    </row>
    <row r="304" spans="1:38">
      <c r="A304" t="str">
        <f>_xlfn.TEXTJOIN("/",TRUE,AOM[[#This Row],[L1]:[L10]])</f>
        <v>Management/Livestock Management/Feed Characteristic/Feed Composition/Feed Ingredient/Animal Byproduct/Shell/Lake Shells</v>
      </c>
      <c r="B304" s="207" t="s">
        <v>18636</v>
      </c>
      <c r="C304" s="207" t="s">
        <v>17896</v>
      </c>
      <c r="D304" s="207" t="s">
        <v>17898</v>
      </c>
      <c r="E304" s="207" t="s">
        <v>17908</v>
      </c>
      <c r="F304" s="207" t="s">
        <v>18308</v>
      </c>
      <c r="G304" s="207" t="s">
        <v>18309</v>
      </c>
      <c r="H304" s="207" t="s">
        <v>18559</v>
      </c>
      <c r="I304" s="207" t="s">
        <v>18633</v>
      </c>
      <c r="J304" s="207" t="s">
        <v>18637</v>
      </c>
      <c r="K304" s="207"/>
      <c r="L304" s="207"/>
      <c r="M304" t="str" cm="1">
        <f t="array" ref="M304">LOOKUP(2,1/(C304:L304&lt;&gt;""),C304:L304)</f>
        <v>Lake Shells</v>
      </c>
      <c r="N304" s="207"/>
      <c r="O304" s="207"/>
      <c r="P304" s="207"/>
      <c r="Q304" s="207"/>
      <c r="R304" s="207"/>
      <c r="S304" s="207"/>
      <c r="T304" s="207"/>
      <c r="U304" s="207"/>
      <c r="V304" s="209"/>
      <c r="W304" s="207"/>
      <c r="X304" s="207"/>
      <c r="Y304" s="207"/>
      <c r="Z304" s="207"/>
      <c r="AA304" s="209"/>
      <c r="AB304" s="209" t="s">
        <v>4169</v>
      </c>
      <c r="AC304" s="210" t="s">
        <v>4169</v>
      </c>
      <c r="AD304" s="210" t="s">
        <v>4169</v>
      </c>
      <c r="AE304" s="210"/>
      <c r="AF304" s="210"/>
      <c r="AG304" t="str">
        <f>IFERROR(IF(COUNTIF(C304:L304,"Feed Ingredient")&gt;0,INDEX(ani_diet!T:T,MATCH(M304,ani_diet!D:D,0)),""),"")</f>
        <v/>
      </c>
      <c r="AH304" s="60" t="str">
        <f>IF(IFERROR(IF(MATCH("Feed Ingredient", AOM[[#This Row],[L1]:[L10]],0)&gt;0, TRUE, FALSE), FALSE)=TRUE,IFERROR(VLOOKUP(M304, ani_diet!C:C, 1, FALSE), "No Match"),FALSE)</f>
        <v>Lake Shells</v>
      </c>
      <c r="AI304" t="s">
        <v>18635</v>
      </c>
      <c r="AL304" t="str">
        <f>IFERROR(IF(COUNTIF(C304:L304,"Feed Ingredient")&gt;0,INDEX(ani_diet!T:T,MATCH(M304,ani_diet!D:D,0)),""),"")</f>
        <v/>
      </c>
    </row>
    <row r="305" spans="1:38">
      <c r="A305" t="str">
        <f>_xlfn.TEXTJOIN("/",TRUE,AOM[[#This Row],[L1]:[L10]])</f>
        <v>Management/Livestock Management/Feed Characteristic/Feed Composition/Feed Ingredient/Animal Byproduct/Shell/Oyster Shells</v>
      </c>
      <c r="B305" s="207" t="s">
        <v>18638</v>
      </c>
      <c r="C305" s="207" t="s">
        <v>17896</v>
      </c>
      <c r="D305" s="207" t="s">
        <v>17898</v>
      </c>
      <c r="E305" s="207" t="s">
        <v>17908</v>
      </c>
      <c r="F305" s="207" t="s">
        <v>18308</v>
      </c>
      <c r="G305" s="207" t="s">
        <v>18309</v>
      </c>
      <c r="H305" s="207" t="s">
        <v>18559</v>
      </c>
      <c r="I305" s="207" t="s">
        <v>18633</v>
      </c>
      <c r="J305" s="207" t="s">
        <v>6087</v>
      </c>
      <c r="K305" s="207" t="s">
        <v>8288</v>
      </c>
      <c r="L305" s="207"/>
      <c r="M305" t="str" cm="1">
        <f t="array" ref="M305">LOOKUP(2,1/(C305:L305&lt;&gt;""),C305:L305)</f>
        <v>Oyster Shells</v>
      </c>
      <c r="N305" s="207"/>
      <c r="O305" s="207" t="s">
        <v>8288</v>
      </c>
      <c r="P305" s="207" t="s">
        <v>8288</v>
      </c>
      <c r="Q305" s="207" t="s">
        <v>8288</v>
      </c>
      <c r="R305" s="207" t="s">
        <v>8288</v>
      </c>
      <c r="S305" s="207" t="s">
        <v>8288</v>
      </c>
      <c r="T305" s="207" t="s">
        <v>8288</v>
      </c>
      <c r="U305" s="207" t="s">
        <v>18639</v>
      </c>
      <c r="V305" s="209" t="s">
        <v>18640</v>
      </c>
      <c r="W305" s="207" t="s">
        <v>8288</v>
      </c>
      <c r="X305" s="207" t="s">
        <v>8288</v>
      </c>
      <c r="Y305" s="207" t="s">
        <v>8288</v>
      </c>
      <c r="Z305" s="207" t="s">
        <v>8288</v>
      </c>
      <c r="AA305" s="209" t="s">
        <v>328</v>
      </c>
      <c r="AB305" s="209" t="s">
        <v>18634</v>
      </c>
      <c r="AC305" s="210" t="s">
        <v>4169</v>
      </c>
      <c r="AD305" s="210" t="s">
        <v>4169</v>
      </c>
      <c r="AE305" s="210"/>
      <c r="AF305" s="210"/>
      <c r="AG305" t="str">
        <f>IFERROR(IF(COUNTIF(C305:L305,"Feed Ingredient")&gt;0,INDEX(ani_diet!T:T,MATCH(M305,ani_diet!D:D,0)),""),"")</f>
        <v>Oxytenanthera abyssinica</v>
      </c>
      <c r="AH305" s="60" t="str">
        <f>IF(IFERROR(IF(MATCH("Feed Ingredient", AOM[[#This Row],[L1]:[L10]],0)&gt;0, TRUE, FALSE), FALSE)=TRUE,IFERROR(VLOOKUP(M305, ani_diet!C:C, 1, FALSE), "No Match"),FALSE)</f>
        <v>Oyster Shells</v>
      </c>
      <c r="AI305" s="60" t="s">
        <v>3539</v>
      </c>
      <c r="AL305" t="str">
        <f>IFERROR(IF(COUNTIF(C305:L305,"Feed Ingredient")&gt;0,INDEX(ani_diet!T:T,MATCH(M305,ani_diet!D:D,0)),""),"")</f>
        <v>Oxytenanthera abyssinica</v>
      </c>
    </row>
    <row r="306" spans="1:38">
      <c r="A306" t="str">
        <f>_xlfn.TEXTJOIN("/",TRUE,AOM[[#This Row],[L1]:[L10]])</f>
        <v>Management/Livestock Management/Feed Characteristic/Feed Composition/Feed Ingredient/Animal Byproduct/Shell/Oyster Shells/Oyster Shells Ground</v>
      </c>
      <c r="B306" s="207" t="s">
        <v>18641</v>
      </c>
      <c r="C306" s="207" t="s">
        <v>17896</v>
      </c>
      <c r="D306" s="207" t="s">
        <v>17898</v>
      </c>
      <c r="E306" s="207" t="s">
        <v>17908</v>
      </c>
      <c r="F306" s="207" t="s">
        <v>18308</v>
      </c>
      <c r="G306" s="207" t="s">
        <v>18309</v>
      </c>
      <c r="H306" s="207" t="s">
        <v>18559</v>
      </c>
      <c r="I306" s="207" t="s">
        <v>18633</v>
      </c>
      <c r="J306" s="207" t="s">
        <v>6087</v>
      </c>
      <c r="K306" s="207" t="s">
        <v>18642</v>
      </c>
      <c r="L306" s="207"/>
      <c r="M306" t="str" cm="1">
        <f t="array" ref="M306">LOOKUP(2,1/(C306:L306&lt;&gt;""),C306:L306)</f>
        <v>Oyster Shells Ground</v>
      </c>
      <c r="N306" s="207" t="s">
        <v>18643</v>
      </c>
      <c r="O306" s="207" t="s">
        <v>8288</v>
      </c>
      <c r="P306" s="207" t="s">
        <v>8288</v>
      </c>
      <c r="Q306" s="207" t="s">
        <v>8288</v>
      </c>
      <c r="R306" s="207" t="s">
        <v>8288</v>
      </c>
      <c r="S306" s="207" t="s">
        <v>8288</v>
      </c>
      <c r="T306" s="207" t="s">
        <v>8288</v>
      </c>
      <c r="U306" s="207" t="s">
        <v>18639</v>
      </c>
      <c r="V306" s="209" t="s">
        <v>18640</v>
      </c>
      <c r="W306" s="207" t="s">
        <v>8288</v>
      </c>
      <c r="X306" s="207" t="s">
        <v>8288</v>
      </c>
      <c r="Y306" s="207" t="s">
        <v>8288</v>
      </c>
      <c r="Z306" s="207" t="s">
        <v>8288</v>
      </c>
      <c r="AA306" s="209" t="s">
        <v>328</v>
      </c>
      <c r="AB306" s="209" t="s">
        <v>18634</v>
      </c>
      <c r="AC306" s="210" t="s">
        <v>4169</v>
      </c>
      <c r="AD306" s="210" t="s">
        <v>4169</v>
      </c>
      <c r="AE306" s="210"/>
      <c r="AF306" s="210"/>
      <c r="AG306" t="str">
        <f>IFERROR(IF(COUNTIF(C306:L306,"Feed Ingredient")&gt;0,INDEX(ani_diet!T:T,MATCH(M306,ani_diet!D:D,0)),""),"")</f>
        <v>Oxytenanthera abyssinica Shells</v>
      </c>
      <c r="AH306" s="60" t="str">
        <f>IF(IFERROR(IF(MATCH("Feed Ingredient", AOM[[#This Row],[L1]:[L10]],0)&gt;0, TRUE, FALSE), FALSE)=TRUE,IFERROR(VLOOKUP(M306, ani_diet!C:C, 1, FALSE), "No Match"),FALSE)</f>
        <v>No Match</v>
      </c>
      <c r="AI306" s="60" t="s">
        <v>3539</v>
      </c>
      <c r="AL306" t="str">
        <f>IFERROR(IF(COUNTIF(C306:L306,"Feed Ingredient")&gt;0,INDEX(ani_diet!T:T,MATCH(M306,ani_diet!D:D,0)),""),"")</f>
        <v>Oxytenanthera abyssinica Shells</v>
      </c>
    </row>
    <row r="307" spans="1:38">
      <c r="A307" t="s">
        <v>18644</v>
      </c>
      <c r="B307" s="207" t="s">
        <v>18645</v>
      </c>
      <c r="C307" s="207" t="s">
        <v>17896</v>
      </c>
      <c r="D307" s="207" t="s">
        <v>17898</v>
      </c>
      <c r="E307" s="207" t="s">
        <v>17908</v>
      </c>
      <c r="F307" s="207" t="s">
        <v>18308</v>
      </c>
      <c r="G307" s="207" t="s">
        <v>18309</v>
      </c>
      <c r="H307" s="207" t="s">
        <v>18559</v>
      </c>
      <c r="I307" s="207" t="s">
        <v>18633</v>
      </c>
      <c r="J307" s="207" t="s">
        <v>18646</v>
      </c>
      <c r="K307" s="207" t="s">
        <v>8288</v>
      </c>
      <c r="L307" s="207"/>
      <c r="M307" t="str" cm="1">
        <f t="array" ref="M307">LOOKUP(2,1/(C307:L307&lt;&gt;""),C307:L307)</f>
        <v>Shell Ground</v>
      </c>
      <c r="N307" s="207" t="s">
        <v>18647</v>
      </c>
      <c r="O307" s="207" t="s">
        <v>8288</v>
      </c>
      <c r="P307" s="207" t="s">
        <v>8288</v>
      </c>
      <c r="Q307" s="207" t="s">
        <v>8288</v>
      </c>
      <c r="R307" s="207" t="s">
        <v>8288</v>
      </c>
      <c r="S307" s="207" t="s">
        <v>8288</v>
      </c>
      <c r="T307" s="207" t="s">
        <v>8288</v>
      </c>
      <c r="U307" s="207"/>
      <c r="V307" s="209" t="s">
        <v>8288</v>
      </c>
      <c r="W307" s="207" t="s">
        <v>8288</v>
      </c>
      <c r="X307" s="207" t="s">
        <v>8288</v>
      </c>
      <c r="Y307" s="207" t="s">
        <v>8288</v>
      </c>
      <c r="Z307" s="207" t="s">
        <v>8288</v>
      </c>
      <c r="AA307" s="209" t="s">
        <v>8288</v>
      </c>
      <c r="AB307" s="209" t="s">
        <v>18634</v>
      </c>
      <c r="AC307" s="210" t="s">
        <v>4169</v>
      </c>
      <c r="AD307" s="210" t="s">
        <v>4169</v>
      </c>
      <c r="AE307" s="210"/>
      <c r="AF307" s="210"/>
      <c r="AG307" t="str">
        <f>IFERROR(IF(COUNTIF(C307:L307,"Feed Ingredient")&gt;0,INDEX(ani_diet!T:T,MATCH(M307,ani_diet!D:D,0)),""),"")</f>
        <v/>
      </c>
      <c r="AH307" s="60" t="str">
        <f>IF(IFERROR(IF(MATCH("Feed Ingredient", AOM[[#This Row],[L1]:[L10]],0)&gt;0, TRUE, FALSE), FALSE)=TRUE,IFERROR(VLOOKUP(M307, ani_diet!C:C, 1, FALSE), "No Match"),FALSE)</f>
        <v>No Match</v>
      </c>
      <c r="AI307" t="s">
        <v>18635</v>
      </c>
      <c r="AL307" t="str">
        <f>IFERROR(IF(COUNTIF(C307:L307,"Feed Ingredient")&gt;0,INDEX(ani_diet!T:T,MATCH(M307,ani_diet!D:D,0)),""),"")</f>
        <v/>
      </c>
    </row>
    <row r="308" spans="1:38">
      <c r="A308" t="str">
        <f>_xlfn.TEXTJOIN("/",TRUE,AOM[[#This Row],[L1]:[L10]])</f>
        <v>Management/Livestock Management/Feed Characteristic/Feed Composition/Feed Ingredient/Animal Manures</v>
      </c>
      <c r="B308" s="207" t="s">
        <v>18648</v>
      </c>
      <c r="C308" s="207" t="s">
        <v>17896</v>
      </c>
      <c r="D308" s="207" t="s">
        <v>17898</v>
      </c>
      <c r="E308" s="207" t="s">
        <v>17908</v>
      </c>
      <c r="F308" s="207" t="s">
        <v>18308</v>
      </c>
      <c r="G308" s="207" t="s">
        <v>18309</v>
      </c>
      <c r="H308" s="207" t="s">
        <v>18649</v>
      </c>
      <c r="I308" s="207" t="s">
        <v>8288</v>
      </c>
      <c r="J308" s="207" t="s">
        <v>8288</v>
      </c>
      <c r="K308" s="207" t="s">
        <v>8288</v>
      </c>
      <c r="L308" s="207"/>
      <c r="M308" t="str" cm="1">
        <f t="array" ref="M308">LOOKUP(2,1/(C308:L308&lt;&gt;""),C308:L308)</f>
        <v>Animal Manures</v>
      </c>
      <c r="N308" s="207"/>
      <c r="O308" s="207" t="s">
        <v>8288</v>
      </c>
      <c r="P308" s="207" t="s">
        <v>8288</v>
      </c>
      <c r="Q308" s="207" t="s">
        <v>8288</v>
      </c>
      <c r="R308" s="207" t="s">
        <v>8288</v>
      </c>
      <c r="S308" s="207" t="s">
        <v>8288</v>
      </c>
      <c r="T308" s="207" t="s">
        <v>8288</v>
      </c>
      <c r="U308" s="207"/>
      <c r="V308" s="209" t="s">
        <v>8288</v>
      </c>
      <c r="W308" s="207" t="s">
        <v>8288</v>
      </c>
      <c r="X308" s="207" t="s">
        <v>8288</v>
      </c>
      <c r="Y308" s="207" t="s">
        <v>8288</v>
      </c>
      <c r="Z308" s="207" t="s">
        <v>8288</v>
      </c>
      <c r="AA308" s="209" t="s">
        <v>8288</v>
      </c>
      <c r="AB308" s="209" t="s">
        <v>4169</v>
      </c>
      <c r="AC308" s="210">
        <v>34654</v>
      </c>
      <c r="AD308" s="210" t="s">
        <v>4169</v>
      </c>
      <c r="AE308" s="210" t="s">
        <v>18650</v>
      </c>
      <c r="AF308" s="210"/>
      <c r="AG308" t="str">
        <f>IFERROR(IF(COUNTIF(C308:L308,"Feed Ingredient")&gt;0,INDEX(ani_diet!T:T,MATCH(M308,ani_diet!D:D,0)),""),"")</f>
        <v/>
      </c>
      <c r="AH308" s="60" t="str">
        <f>IF(IFERROR(IF(MATCH("Feed Ingredient", AOM[[#This Row],[L1]:[L10]],0)&gt;0, TRUE, FALSE), FALSE)=TRUE,IFERROR(VLOOKUP(M308, ani_diet!C:C, 1, FALSE), "No Match"),FALSE)</f>
        <v>Animal Manures</v>
      </c>
      <c r="AI308" t="s">
        <v>18651</v>
      </c>
      <c r="AL308" t="str">
        <f>IFERROR(IF(COUNTIF(C308:L308,"Feed Ingredient")&gt;0,INDEX(ani_diet!T:T,MATCH(M308,ani_diet!D:D,0)),""),"")</f>
        <v/>
      </c>
    </row>
    <row r="309" spans="1:38">
      <c r="A309" t="str">
        <f>_xlfn.TEXTJOIN("/",TRUE,AOM[[#This Row],[L1]:[L10]])</f>
        <v>Management/Livestock Management/Feed Characteristic/Feed Composition/Feed Ingredient/Animal Manures/Cattle/Cattle Manure</v>
      </c>
      <c r="B309" s="207" t="s">
        <v>18652</v>
      </c>
      <c r="C309" s="207" t="s">
        <v>17896</v>
      </c>
      <c r="D309" s="207" t="s">
        <v>17898</v>
      </c>
      <c r="E309" s="207" t="s">
        <v>17908</v>
      </c>
      <c r="F309" s="207" t="s">
        <v>18308</v>
      </c>
      <c r="G309" s="207" t="s">
        <v>18309</v>
      </c>
      <c r="H309" s="207" t="s">
        <v>18649</v>
      </c>
      <c r="I309" s="207" t="s">
        <v>3389</v>
      </c>
      <c r="J309" s="207" t="s">
        <v>8106</v>
      </c>
      <c r="K309" s="207"/>
      <c r="L309" s="207"/>
      <c r="M309" t="str" cm="1">
        <f t="array" ref="M309">LOOKUP(2,1/(C309:L309&lt;&gt;""),C309:L309)</f>
        <v>Cattle Manure</v>
      </c>
      <c r="N309" s="207"/>
      <c r="O309" s="207"/>
      <c r="P309" s="207"/>
      <c r="Q309" s="207"/>
      <c r="R309" s="207"/>
      <c r="S309" s="207"/>
      <c r="T309" s="207"/>
      <c r="U309" s="207"/>
      <c r="V309" s="209"/>
      <c r="W309" s="207"/>
      <c r="X309" s="207"/>
      <c r="Y309" s="207"/>
      <c r="Z309" s="207"/>
      <c r="AA309" s="209"/>
      <c r="AB309" s="211" t="s">
        <v>18653</v>
      </c>
      <c r="AC309" s="210">
        <v>34654</v>
      </c>
      <c r="AD309" s="210" t="s">
        <v>4169</v>
      </c>
      <c r="AE309" s="210" t="s">
        <v>18650</v>
      </c>
      <c r="AF309" s="210"/>
      <c r="AG309" t="str">
        <f>IFERROR(IF(COUNTIF(C309:L309,"Feed Ingredient")&gt;0,INDEX(ani_diet!T:T,MATCH(M309,ani_diet!D:D,0)),""),"")</f>
        <v/>
      </c>
      <c r="AH309" s="60" t="str">
        <f>IF(IFERROR(IF(MATCH("Feed Ingredient", AOM[[#This Row],[L1]:[L10]],0)&gt;0, TRUE, FALSE), FALSE)=TRUE,IFERROR(VLOOKUP(M309, ani_diet!C:C, 1, FALSE), "No Match"),FALSE)</f>
        <v>Cattle Manure</v>
      </c>
      <c r="AI309" t="s">
        <v>18654</v>
      </c>
      <c r="AL309" t="str">
        <f>IFERROR(IF(COUNTIF(C309:L309,"Feed Ingredient")&gt;0,INDEX(ani_diet!T:T,MATCH(M309,ani_diet!D:D,0)),""),"")</f>
        <v/>
      </c>
    </row>
    <row r="310" spans="1:38">
      <c r="A310" t="str">
        <f>_xlfn.TEXTJOIN("/",TRUE,AOM[[#This Row],[L1]:[L10]])</f>
        <v>Management/Livestock Management/Feed Characteristic/Feed Composition/Feed Ingredient/Animal Manures/Chicken /Chicken Manure/Chicken Manure Dried</v>
      </c>
      <c r="B310" s="207" t="s">
        <v>18655</v>
      </c>
      <c r="C310" s="207" t="s">
        <v>17896</v>
      </c>
      <c r="D310" s="207" t="s">
        <v>17898</v>
      </c>
      <c r="E310" s="207" t="s">
        <v>17908</v>
      </c>
      <c r="F310" s="207" t="s">
        <v>18308</v>
      </c>
      <c r="G310" s="207" t="s">
        <v>18309</v>
      </c>
      <c r="H310" s="207" t="s">
        <v>18649</v>
      </c>
      <c r="I310" s="207" t="s">
        <v>18553</v>
      </c>
      <c r="J310" s="207" t="s">
        <v>8112</v>
      </c>
      <c r="K310" s="207" t="s">
        <v>18656</v>
      </c>
      <c r="L310" s="207"/>
      <c r="M310" t="str" cm="1">
        <f t="array" ref="M310">LOOKUP(2,1/(C310:L310&lt;&gt;""),C310:L310)</f>
        <v>Chicken Manure Dried</v>
      </c>
      <c r="N310" s="207" t="s">
        <v>18657</v>
      </c>
      <c r="O310" s="207"/>
      <c r="P310" s="207"/>
      <c r="Q310" s="207"/>
      <c r="R310" s="207"/>
      <c r="S310" s="207"/>
      <c r="T310" s="207"/>
      <c r="U310" s="207"/>
      <c r="V310" s="209"/>
      <c r="W310" s="207"/>
      <c r="X310" s="207"/>
      <c r="Y310" s="207"/>
      <c r="Z310" s="207"/>
      <c r="AA310" s="209"/>
      <c r="AB310" s="211" t="s">
        <v>18658</v>
      </c>
      <c r="AC310" s="210" t="s">
        <v>4169</v>
      </c>
      <c r="AD310" s="210" t="s">
        <v>4169</v>
      </c>
      <c r="AE310" s="210"/>
      <c r="AF310" s="210"/>
      <c r="AG310" t="str">
        <f>IFERROR(IF(COUNTIF(C310:L310,"Feed Ingredient")&gt;0,INDEX(ani_diet!T:T,MATCH(M310,ani_diet!D:D,0)),""),"")</f>
        <v/>
      </c>
      <c r="AH310" s="60" t="str">
        <f>IF(IFERROR(IF(MATCH("Feed Ingredient", AOM[[#This Row],[L1]:[L10]],0)&gt;0, TRUE, FALSE), FALSE)=TRUE,IFERROR(VLOOKUP(M310, ani_diet!C:C, 1, FALSE), "No Match"),FALSE)</f>
        <v>No Match</v>
      </c>
      <c r="AI310" s="60" t="s">
        <v>3539</v>
      </c>
      <c r="AL310" t="str">
        <f>IFERROR(IF(COUNTIF(C310:L310,"Feed Ingredient")&gt;0,INDEX(ani_diet!T:T,MATCH(M310,ani_diet!D:D,0)),""),"")</f>
        <v/>
      </c>
    </row>
    <row r="311" spans="1:38">
      <c r="A311" t="str">
        <f>_xlfn.TEXTJOIN("/",TRUE,AOM[[#This Row],[L1]:[L10]])</f>
        <v>Management/Livestock Management/Feed Characteristic/Feed Composition/Feed Ingredient/Animal Manures/Chicken /Chicken Manure/Chicken Manure Dried Ground</v>
      </c>
      <c r="B311" s="207" t="s">
        <v>18659</v>
      </c>
      <c r="C311" s="207" t="s">
        <v>17896</v>
      </c>
      <c r="D311" s="207" t="s">
        <v>17898</v>
      </c>
      <c r="E311" s="207" t="s">
        <v>17908</v>
      </c>
      <c r="F311" s="207" t="s">
        <v>18308</v>
      </c>
      <c r="G311" s="207" t="s">
        <v>18309</v>
      </c>
      <c r="H311" s="207" t="s">
        <v>18649</v>
      </c>
      <c r="I311" s="207" t="s">
        <v>18553</v>
      </c>
      <c r="J311" s="207" t="s">
        <v>8112</v>
      </c>
      <c r="K311" s="207" t="s">
        <v>18660</v>
      </c>
      <c r="L311" s="207"/>
      <c r="M311" t="str" cm="1">
        <f t="array" ref="M311">LOOKUP(2,1/(C311:L311&lt;&gt;""),C311:L311)</f>
        <v>Chicken Manure Dried Ground</v>
      </c>
      <c r="N311" s="207" t="s">
        <v>18661</v>
      </c>
      <c r="O311" s="207"/>
      <c r="P311" s="207"/>
      <c r="Q311" s="207"/>
      <c r="R311" s="207"/>
      <c r="S311" s="207"/>
      <c r="T311" s="207"/>
      <c r="U311" s="207"/>
      <c r="V311" s="209"/>
      <c r="W311" s="207"/>
      <c r="X311" s="207"/>
      <c r="Y311" s="207"/>
      <c r="Z311" s="207"/>
      <c r="AA311" s="209"/>
      <c r="AB311" s="211" t="s">
        <v>18658</v>
      </c>
      <c r="AC311" s="210" t="s">
        <v>4169</v>
      </c>
      <c r="AD311" s="210" t="s">
        <v>4169</v>
      </c>
      <c r="AE311" s="210"/>
      <c r="AF311" s="210"/>
      <c r="AG311" t="str">
        <f>IFERROR(IF(COUNTIF(C311:L311,"Feed Ingredient")&gt;0,INDEX(ani_diet!T:T,MATCH(M311,ani_diet!D:D,0)),""),"")</f>
        <v/>
      </c>
      <c r="AH311" s="60" t="str">
        <f>IF(IFERROR(IF(MATCH("Feed Ingredient", AOM[[#This Row],[L1]:[L10]],0)&gt;0, TRUE, FALSE), FALSE)=TRUE,IFERROR(VLOOKUP(M311, ani_diet!C:C, 1, FALSE), "No Match"),FALSE)</f>
        <v>No Match</v>
      </c>
      <c r="AI311" s="60" t="s">
        <v>3539</v>
      </c>
      <c r="AL311" t="str">
        <f>IFERROR(IF(COUNTIF(C311:L311,"Feed Ingredient")&gt;0,INDEX(ani_diet!T:T,MATCH(M311,ani_diet!D:D,0)),""),"")</f>
        <v/>
      </c>
    </row>
    <row r="312" spans="1:38">
      <c r="A312" t="str">
        <f>_xlfn.TEXTJOIN("/",TRUE,AOM[[#This Row],[L1]:[L10]])</f>
        <v>Management/Livestock Management/Feed Characteristic/Feed Composition/Feed Ingredient/Animal Manures/Chicken /Chicken Manure</v>
      </c>
      <c r="B312" s="207" t="s">
        <v>18662</v>
      </c>
      <c r="C312" s="207" t="s">
        <v>17896</v>
      </c>
      <c r="D312" s="207" t="s">
        <v>17898</v>
      </c>
      <c r="E312" s="207" t="s">
        <v>17908</v>
      </c>
      <c r="F312" s="207" t="s">
        <v>18308</v>
      </c>
      <c r="G312" s="207" t="s">
        <v>18309</v>
      </c>
      <c r="H312" s="207" t="s">
        <v>18649</v>
      </c>
      <c r="I312" s="207" t="s">
        <v>18553</v>
      </c>
      <c r="J312" s="207" t="s">
        <v>8112</v>
      </c>
      <c r="K312" s="207"/>
      <c r="L312" s="207"/>
      <c r="M312" t="str" cm="1">
        <f t="array" ref="M312">LOOKUP(2,1/(C312:L312&lt;&gt;""),C312:L312)</f>
        <v>Chicken Manure</v>
      </c>
      <c r="N312" s="207" t="s">
        <v>18663</v>
      </c>
      <c r="O312" s="207"/>
      <c r="P312" s="207"/>
      <c r="Q312" s="207"/>
      <c r="R312" s="207"/>
      <c r="S312" s="207"/>
      <c r="T312" s="207"/>
      <c r="U312" s="207"/>
      <c r="V312" s="209"/>
      <c r="W312" s="207"/>
      <c r="X312" s="207"/>
      <c r="Y312" s="207"/>
      <c r="Z312" s="207"/>
      <c r="AA312" s="209"/>
      <c r="AB312" s="211" t="s">
        <v>18658</v>
      </c>
      <c r="AC312" s="210">
        <v>34654</v>
      </c>
      <c r="AD312" s="210" t="s">
        <v>4169</v>
      </c>
      <c r="AE312" s="210" t="s">
        <v>18650</v>
      </c>
      <c r="AF312" s="210"/>
      <c r="AG312" t="str">
        <f>IFERROR(IF(COUNTIF(C312:L312,"Feed Ingredient")&gt;0,INDEX(ani_diet!T:T,MATCH(M312,ani_diet!D:D,0)),""),"")</f>
        <v/>
      </c>
      <c r="AH312" s="60" t="str">
        <f>IF(IFERROR(IF(MATCH("Feed Ingredient", AOM[[#This Row],[L1]:[L10]],0)&gt;0, TRUE, FALSE), FALSE)=TRUE,IFERROR(VLOOKUP(M312, ani_diet!C:C, 1, FALSE), "No Match"),FALSE)</f>
        <v>Chicken Manure</v>
      </c>
      <c r="AI312" s="60" t="s">
        <v>3539</v>
      </c>
      <c r="AL312" t="str">
        <f>IFERROR(IF(COUNTIF(C312:L312,"Feed Ingredient")&gt;0,INDEX(ani_diet!T:T,MATCH(M312,ani_diet!D:D,0)),""),"")</f>
        <v/>
      </c>
    </row>
    <row r="313" spans="1:38">
      <c r="A313" t="str">
        <f>_xlfn.TEXTJOIN("/",TRUE,AOM[[#This Row],[L1]:[L10]])</f>
        <v>Management/Livestock Management/Feed Characteristic/Feed Composition/Feed Ingredient/Animal Manures/Pig /Pig Manure</v>
      </c>
      <c r="B313" s="207" t="s">
        <v>18664</v>
      </c>
      <c r="C313" s="207" t="s">
        <v>17896</v>
      </c>
      <c r="D313" s="207" t="s">
        <v>17898</v>
      </c>
      <c r="E313" s="207" t="s">
        <v>17908</v>
      </c>
      <c r="F313" s="207" t="s">
        <v>18308</v>
      </c>
      <c r="G313" s="207" t="s">
        <v>18309</v>
      </c>
      <c r="H313" s="207" t="s">
        <v>18649</v>
      </c>
      <c r="I313" s="207" t="s">
        <v>18665</v>
      </c>
      <c r="J313" s="207" t="s">
        <v>8131</v>
      </c>
      <c r="K313" s="207"/>
      <c r="L313" s="207"/>
      <c r="M313" t="str" cm="1">
        <f t="array" ref="M313">LOOKUP(2,1/(C313:L313&lt;&gt;""),C313:L313)</f>
        <v>Pig Manure</v>
      </c>
      <c r="N313" s="207" t="s">
        <v>8130</v>
      </c>
      <c r="O313" s="207"/>
      <c r="P313" s="207"/>
      <c r="Q313" s="207"/>
      <c r="R313" s="207"/>
      <c r="S313" s="207"/>
      <c r="T313" s="207"/>
      <c r="U313" s="207"/>
      <c r="V313" s="209"/>
      <c r="W313" s="207"/>
      <c r="X313" s="207"/>
      <c r="Y313" s="207"/>
      <c r="Z313" s="207"/>
      <c r="AA313" s="209"/>
      <c r="AB313" s="209" t="s">
        <v>4169</v>
      </c>
      <c r="AC313" s="210">
        <v>34654</v>
      </c>
      <c r="AD313" s="210" t="s">
        <v>4169</v>
      </c>
      <c r="AE313" s="210" t="s">
        <v>18650</v>
      </c>
      <c r="AF313" s="210"/>
      <c r="AG313" t="str">
        <f>IFERROR(IF(COUNTIF(C313:L313,"Feed Ingredient")&gt;0,INDEX(ani_diet!T:T,MATCH(M313,ani_diet!D:D,0)),""),"")</f>
        <v/>
      </c>
      <c r="AH313" s="60" t="str">
        <f>IF(IFERROR(IF(MATCH("Feed Ingredient", AOM[[#This Row],[L1]:[L10]],0)&gt;0, TRUE, FALSE), FALSE)=TRUE,IFERROR(VLOOKUP(M313, ani_diet!C:C, 1, FALSE), "No Match"),FALSE)</f>
        <v>Pig Manure</v>
      </c>
      <c r="AI313" s="60" t="s">
        <v>3539</v>
      </c>
      <c r="AL313" t="str">
        <f>IFERROR(IF(COUNTIF(C313:L313,"Feed Ingredient")&gt;0,INDEX(ani_diet!T:T,MATCH(M313,ani_diet!D:D,0)),""),"")</f>
        <v/>
      </c>
    </row>
    <row r="314" spans="1:38">
      <c r="A314" t="str">
        <f>_xlfn.TEXTJOIN("/",TRUE,AOM[[#This Row],[L1]:[L10]])</f>
        <v>Management/Livestock Management/Feed Characteristic/Feed Composition/Feed Ingredient/Animal Manures/Poultry/Poultry Litter/Poultry Litter Deep Stacked</v>
      </c>
      <c r="B314" s="207" t="s">
        <v>18666</v>
      </c>
      <c r="C314" s="207" t="s">
        <v>17896</v>
      </c>
      <c r="D314" s="207" t="s">
        <v>17898</v>
      </c>
      <c r="E314" s="207" t="s">
        <v>17908</v>
      </c>
      <c r="F314" s="207" t="s">
        <v>18308</v>
      </c>
      <c r="G314" s="207" t="s">
        <v>18309</v>
      </c>
      <c r="H314" s="207" t="s">
        <v>18649</v>
      </c>
      <c r="I314" s="207" t="s">
        <v>5130</v>
      </c>
      <c r="J314" s="207" t="s">
        <v>18667</v>
      </c>
      <c r="K314" s="207" t="s">
        <v>18668</v>
      </c>
      <c r="L314" s="207"/>
      <c r="M314" t="str" cm="1">
        <f t="array" ref="M314">LOOKUP(2,1/(C314:L314&lt;&gt;""),C314:L314)</f>
        <v>Poultry Litter Deep Stacked</v>
      </c>
      <c r="N314" s="207" t="s">
        <v>18669</v>
      </c>
      <c r="O314" s="207"/>
      <c r="P314" s="207"/>
      <c r="Q314" s="207"/>
      <c r="R314" s="207"/>
      <c r="S314" s="207"/>
      <c r="T314" s="207"/>
      <c r="U314" s="207"/>
      <c r="V314" s="209"/>
      <c r="W314" s="207"/>
      <c r="X314" s="207"/>
      <c r="Y314" s="207"/>
      <c r="Z314" s="207"/>
      <c r="AA314" s="209"/>
      <c r="AB314" s="209" t="s">
        <v>4169</v>
      </c>
      <c r="AC314" s="210" t="s">
        <v>4169</v>
      </c>
      <c r="AD314" s="210" t="s">
        <v>4169</v>
      </c>
      <c r="AE314" s="210"/>
      <c r="AF314" s="210"/>
      <c r="AG314" t="str">
        <f>IFERROR(IF(COUNTIF(C314:L314,"Feed Ingredient")&gt;0,INDEX(ani_diet!T:T,MATCH(M314,ani_diet!D:D,0)),""),"")</f>
        <v/>
      </c>
      <c r="AH314" s="60" t="str">
        <f>IF(IFERROR(IF(MATCH("Feed Ingredient", AOM[[#This Row],[L1]:[L10]],0)&gt;0, TRUE, FALSE), FALSE)=TRUE,IFERROR(VLOOKUP(M314, ani_diet!C:C, 1, FALSE), "No Match"),FALSE)</f>
        <v>No Match</v>
      </c>
      <c r="AI314" s="218" t="s">
        <v>18670</v>
      </c>
      <c r="AL314" t="str">
        <f>IFERROR(IF(COUNTIF(C314:L314,"Feed Ingredient")&gt;0,INDEX(ani_diet!T:T,MATCH(M314,ani_diet!D:D,0)),""),"")</f>
        <v/>
      </c>
    </row>
    <row r="315" spans="1:38">
      <c r="A315" t="str">
        <f>_xlfn.TEXTJOIN("/",TRUE,AOM[[#This Row],[L1]:[L10]])</f>
        <v>Management/Livestock Management/Feed Characteristic/Feed Composition/Feed Ingredient/Animal Manures/Poultry/Poultry Litter/Poultry Litter Deep Stacked Dried</v>
      </c>
      <c r="B315" s="207" t="s">
        <v>18671</v>
      </c>
      <c r="C315" s="207" t="s">
        <v>17896</v>
      </c>
      <c r="D315" s="207" t="s">
        <v>17898</v>
      </c>
      <c r="E315" s="207" t="s">
        <v>17908</v>
      </c>
      <c r="F315" s="207" t="s">
        <v>18308</v>
      </c>
      <c r="G315" s="207" t="s">
        <v>18309</v>
      </c>
      <c r="H315" s="207" t="s">
        <v>18649</v>
      </c>
      <c r="I315" s="207" t="s">
        <v>5130</v>
      </c>
      <c r="J315" s="207" t="s">
        <v>18667</v>
      </c>
      <c r="K315" s="207" t="s">
        <v>18672</v>
      </c>
      <c r="L315" s="207"/>
      <c r="M315" t="str" cm="1">
        <f t="array" ref="M315">LOOKUP(2,1/(C315:L315&lt;&gt;""),C315:L315)</f>
        <v>Poultry Litter Deep Stacked Dried</v>
      </c>
      <c r="N315" s="207" t="s">
        <v>18673</v>
      </c>
      <c r="O315" s="207"/>
      <c r="P315" s="207"/>
      <c r="Q315" s="207"/>
      <c r="R315" s="207"/>
      <c r="S315" s="207"/>
      <c r="T315" s="207"/>
      <c r="U315" s="207"/>
      <c r="V315" s="209"/>
      <c r="W315" s="207"/>
      <c r="X315" s="207"/>
      <c r="Y315" s="207"/>
      <c r="Z315" s="207"/>
      <c r="AA315" s="209"/>
      <c r="AB315" s="209" t="s">
        <v>4169</v>
      </c>
      <c r="AC315" s="210" t="s">
        <v>4169</v>
      </c>
      <c r="AD315" s="210" t="s">
        <v>4169</v>
      </c>
      <c r="AE315" s="210"/>
      <c r="AF315" s="210"/>
      <c r="AG315" t="str">
        <f>IFERROR(IF(COUNTIF(C315:L315,"Feed Ingredient")&gt;0,INDEX(ani_diet!T:T,MATCH(M315,ani_diet!D:D,0)),""),"")</f>
        <v/>
      </c>
      <c r="AH315" s="60" t="str">
        <f>IF(IFERROR(IF(MATCH("Feed Ingredient", AOM[[#This Row],[L1]:[L10]],0)&gt;0, TRUE, FALSE), FALSE)=TRUE,IFERROR(VLOOKUP(M315, ani_diet!C:C, 1, FALSE), "No Match"),FALSE)</f>
        <v>No Match</v>
      </c>
      <c r="AI315" s="218" t="s">
        <v>18670</v>
      </c>
      <c r="AL315" t="str">
        <f>IFERROR(IF(COUNTIF(C315:L315,"Feed Ingredient")&gt;0,INDEX(ani_diet!T:T,MATCH(M315,ani_diet!D:D,0)),""),"")</f>
        <v/>
      </c>
    </row>
    <row r="316" spans="1:38">
      <c r="A316" t="str">
        <f>_xlfn.TEXTJOIN("/",TRUE,AOM[[#This Row],[L1]:[L10]])</f>
        <v>Management/Livestock Management/Feed Characteristic/Feed Composition/Feed Ingredient/Animal Manures/Poultry/Poultry Litter/Poultry Litter Dried</v>
      </c>
      <c r="B316" s="207" t="s">
        <v>18674</v>
      </c>
      <c r="C316" s="207" t="s">
        <v>17896</v>
      </c>
      <c r="D316" s="207" t="s">
        <v>17898</v>
      </c>
      <c r="E316" s="207" t="s">
        <v>17908</v>
      </c>
      <c r="F316" s="207" t="s">
        <v>18308</v>
      </c>
      <c r="G316" s="207" t="s">
        <v>18309</v>
      </c>
      <c r="H316" s="207" t="s">
        <v>18649</v>
      </c>
      <c r="I316" s="207" t="s">
        <v>5130</v>
      </c>
      <c r="J316" s="207" t="s">
        <v>18667</v>
      </c>
      <c r="K316" s="207" t="s">
        <v>18675</v>
      </c>
      <c r="L316" s="207"/>
      <c r="M316" t="str" cm="1">
        <f t="array" ref="M316">LOOKUP(2,1/(C316:L316&lt;&gt;""),C316:L316)</f>
        <v>Poultry Litter Dried</v>
      </c>
      <c r="N316" s="207" t="s">
        <v>18676</v>
      </c>
      <c r="O316" s="207"/>
      <c r="P316" s="207"/>
      <c r="Q316" s="207"/>
      <c r="R316" s="207"/>
      <c r="S316" s="207"/>
      <c r="T316" s="207"/>
      <c r="U316" s="207"/>
      <c r="V316" s="209"/>
      <c r="W316" s="207"/>
      <c r="X316" s="207"/>
      <c r="Y316" s="207"/>
      <c r="Z316" s="207"/>
      <c r="AA316" s="209"/>
      <c r="AB316" s="209" t="s">
        <v>4169</v>
      </c>
      <c r="AC316" s="210" t="s">
        <v>4169</v>
      </c>
      <c r="AD316" s="210" t="s">
        <v>4169</v>
      </c>
      <c r="AE316" s="210"/>
      <c r="AF316" s="210"/>
      <c r="AG316" t="str">
        <f>IFERROR(IF(COUNTIF(C316:L316,"Feed Ingredient")&gt;0,INDEX(ani_diet!T:T,MATCH(M316,ani_diet!D:D,0)),""),"")</f>
        <v/>
      </c>
      <c r="AH316" s="60" t="str">
        <f>IF(IFERROR(IF(MATCH("Feed Ingredient", AOM[[#This Row],[L1]:[L10]],0)&gt;0, TRUE, FALSE), FALSE)=TRUE,IFERROR(VLOOKUP(M316, ani_diet!C:C, 1, FALSE), "No Match"),FALSE)</f>
        <v>No Match</v>
      </c>
      <c r="AI316" s="218" t="s">
        <v>18670</v>
      </c>
      <c r="AL316" t="str">
        <f>IFERROR(IF(COUNTIF(C316:L316,"Feed Ingredient")&gt;0,INDEX(ani_diet!T:T,MATCH(M316,ani_diet!D:D,0)),""),"")</f>
        <v/>
      </c>
    </row>
    <row r="317" spans="1:38">
      <c r="A317" t="str">
        <f>_xlfn.TEXTJOIN("/",TRUE,AOM[[#This Row],[L1]:[L10]])</f>
        <v>Management/Livestock Management/Feed Characteristic/Feed Composition/Feed Ingredient/Animal Manures/Poultry/Poultry Litter/Poultry Litter Dried Ground</v>
      </c>
      <c r="B317" s="207" t="s">
        <v>18677</v>
      </c>
      <c r="C317" s="207" t="s">
        <v>17896</v>
      </c>
      <c r="D317" s="207" t="s">
        <v>17898</v>
      </c>
      <c r="E317" s="207" t="s">
        <v>17908</v>
      </c>
      <c r="F317" s="207" t="s">
        <v>18308</v>
      </c>
      <c r="G317" s="207" t="s">
        <v>18309</v>
      </c>
      <c r="H317" s="207" t="s">
        <v>18649</v>
      </c>
      <c r="I317" s="207" t="s">
        <v>5130</v>
      </c>
      <c r="J317" s="207" t="s">
        <v>18667</v>
      </c>
      <c r="K317" s="207" t="s">
        <v>18678</v>
      </c>
      <c r="L317" s="207"/>
      <c r="M317" t="str" cm="1">
        <f t="array" ref="M317">LOOKUP(2,1/(C317:L317&lt;&gt;""),C317:L317)</f>
        <v>Poultry Litter Dried Ground</v>
      </c>
      <c r="N317" s="207" t="s">
        <v>18679</v>
      </c>
      <c r="O317" s="207"/>
      <c r="P317" s="207"/>
      <c r="Q317" s="207"/>
      <c r="R317" s="207"/>
      <c r="S317" s="207"/>
      <c r="T317" s="207"/>
      <c r="U317" s="207"/>
      <c r="V317" s="209"/>
      <c r="W317" s="207"/>
      <c r="X317" s="207"/>
      <c r="Y317" s="207"/>
      <c r="Z317" s="207"/>
      <c r="AA317" s="209"/>
      <c r="AB317" s="209" t="s">
        <v>4169</v>
      </c>
      <c r="AC317" s="210" t="s">
        <v>4169</v>
      </c>
      <c r="AD317" s="210" t="s">
        <v>4169</v>
      </c>
      <c r="AE317" s="210"/>
      <c r="AF317" s="210"/>
      <c r="AG317" t="str">
        <f>IFERROR(IF(COUNTIF(C317:L317,"Feed Ingredient")&gt;0,INDEX(ani_diet!T:T,MATCH(M317,ani_diet!D:D,0)),""),"")</f>
        <v/>
      </c>
      <c r="AH317" s="60" t="str">
        <f>IF(IFERROR(IF(MATCH("Feed Ingredient", AOM[[#This Row],[L1]:[L10]],0)&gt;0, TRUE, FALSE), FALSE)=TRUE,IFERROR(VLOOKUP(M317, ani_diet!C:C, 1, FALSE), "No Match"),FALSE)</f>
        <v>No Match</v>
      </c>
      <c r="AI317" s="218" t="s">
        <v>18670</v>
      </c>
      <c r="AL317" t="str">
        <f>IFERROR(IF(COUNTIF(C317:L317,"Feed Ingredient")&gt;0,INDEX(ani_diet!T:T,MATCH(M317,ani_diet!D:D,0)),""),"")</f>
        <v/>
      </c>
    </row>
    <row r="318" spans="1:38">
      <c r="A318" t="s">
        <v>18680</v>
      </c>
      <c r="B318" s="207" t="s">
        <v>18681</v>
      </c>
      <c r="C318" s="207" t="s">
        <v>17896</v>
      </c>
      <c r="D318" s="207" t="s">
        <v>17898</v>
      </c>
      <c r="E318" s="207" t="s">
        <v>17908</v>
      </c>
      <c r="F318" s="207" t="s">
        <v>18308</v>
      </c>
      <c r="G318" s="207" t="s">
        <v>18309</v>
      </c>
      <c r="H318" s="207" t="s">
        <v>18649</v>
      </c>
      <c r="I318" s="207" t="s">
        <v>5130</v>
      </c>
      <c r="J318" s="207" t="s">
        <v>18667</v>
      </c>
      <c r="K318" s="207" t="s">
        <v>18682</v>
      </c>
      <c r="L318" s="207"/>
      <c r="M318" t="str" cm="1">
        <f t="array" ref="M318">LOOKUP(2,1/(C318:L318&lt;&gt;""),C318:L318)</f>
        <v>Poultry Litter Ground</v>
      </c>
      <c r="N318" s="207" t="s">
        <v>18683</v>
      </c>
      <c r="O318" s="207"/>
      <c r="P318" s="207"/>
      <c r="Q318" s="207"/>
      <c r="R318" s="207"/>
      <c r="S318" s="207"/>
      <c r="T318" s="207"/>
      <c r="U318" s="207"/>
      <c r="V318" s="209"/>
      <c r="W318" s="207"/>
      <c r="X318" s="207"/>
      <c r="Y318" s="207"/>
      <c r="Z318" s="207"/>
      <c r="AA318" s="209"/>
      <c r="AB318" s="209" t="s">
        <v>4169</v>
      </c>
      <c r="AC318" s="210" t="s">
        <v>4169</v>
      </c>
      <c r="AD318" s="210" t="s">
        <v>4169</v>
      </c>
      <c r="AE318" s="210"/>
      <c r="AF318" s="210"/>
      <c r="AG318" t="str">
        <f>IFERROR(IF(COUNTIF(C318:L318,"Feed Ingredient")&gt;0,INDEX(ani_diet!T:T,MATCH(M318,ani_diet!D:D,0)),""),"")</f>
        <v/>
      </c>
      <c r="AH318" s="60" t="str">
        <f>IF(IFERROR(IF(MATCH("Feed Ingredient", AOM[[#This Row],[L1]:[L10]],0)&gt;0, TRUE, FALSE), FALSE)=TRUE,IFERROR(VLOOKUP(M318, ani_diet!C:C, 1, FALSE), "No Match"),FALSE)</f>
        <v>No Match</v>
      </c>
      <c r="AI318" s="218" t="s">
        <v>18670</v>
      </c>
      <c r="AL318" t="s">
        <v>8288</v>
      </c>
    </row>
    <row r="319" spans="1:38">
      <c r="A319" t="str">
        <f>_xlfn.TEXTJOIN("/",TRUE,AOM[[#This Row],[L1]:[L10]])</f>
        <v>Management/Livestock Management/Feed Characteristic/Feed Composition/Feed Ingredient/Animal Manures/Poultry/Poultry Litter</v>
      </c>
      <c r="B319" s="207" t="s">
        <v>18684</v>
      </c>
      <c r="C319" s="207" t="s">
        <v>17896</v>
      </c>
      <c r="D319" s="207" t="s">
        <v>17898</v>
      </c>
      <c r="E319" s="207" t="s">
        <v>17908</v>
      </c>
      <c r="F319" s="207" t="s">
        <v>18308</v>
      </c>
      <c r="G319" s="207" t="s">
        <v>18309</v>
      </c>
      <c r="H319" s="207" t="s">
        <v>18649</v>
      </c>
      <c r="I319" s="207" t="s">
        <v>5130</v>
      </c>
      <c r="J319" s="207" t="s">
        <v>18667</v>
      </c>
      <c r="K319" s="207"/>
      <c r="L319" s="207"/>
      <c r="M319" t="str" cm="1">
        <f t="array" ref="M319">LOOKUP(2,1/(C319:L319&lt;&gt;""),C319:L319)</f>
        <v>Poultry Litter</v>
      </c>
      <c r="N319" s="207" t="s">
        <v>18685</v>
      </c>
      <c r="O319" s="207"/>
      <c r="P319" s="207"/>
      <c r="Q319" s="207"/>
      <c r="R319" s="207"/>
      <c r="S319" s="207"/>
      <c r="T319" s="207"/>
      <c r="U319" s="207"/>
      <c r="V319" s="209"/>
      <c r="W319" s="207"/>
      <c r="X319" s="207"/>
      <c r="Y319" s="207"/>
      <c r="Z319" s="207"/>
      <c r="AA319" s="209"/>
      <c r="AB319" s="209" t="s">
        <v>4169</v>
      </c>
      <c r="AC319" s="210">
        <v>34654</v>
      </c>
      <c r="AD319" s="210" t="s">
        <v>4169</v>
      </c>
      <c r="AE319" s="210" t="s">
        <v>18650</v>
      </c>
      <c r="AF319" s="210"/>
      <c r="AG319" t="str">
        <f>IFERROR(IF(COUNTIF(C319:L319,"Feed Ingredient")&gt;0,INDEX(ani_diet!T:T,MATCH(M319,ani_diet!D:D,0)),""),"")</f>
        <v/>
      </c>
      <c r="AH319" s="60" t="str">
        <f>IF(IFERROR(IF(MATCH("Feed Ingredient", AOM[[#This Row],[L1]:[L10]],0)&gt;0, TRUE, FALSE), FALSE)=TRUE,IFERROR(VLOOKUP(M319, ani_diet!C:C, 1, FALSE), "No Match"),FALSE)</f>
        <v>Poultry Litter</v>
      </c>
      <c r="AI319" s="218" t="s">
        <v>18670</v>
      </c>
      <c r="AL319" t="str">
        <f>IFERROR(IF(COUNTIF(C319:L319,"Feed Ingredient")&gt;0,INDEX(ani_diet!T:T,MATCH(M319,ani_diet!D:D,0)),""),"")</f>
        <v/>
      </c>
    </row>
    <row r="320" spans="1:38">
      <c r="A320" t="str">
        <f>_xlfn.TEXTJOIN("/",TRUE,AOM[[#This Row],[L1]:[L10]])</f>
        <v>Management/Livestock Management/Feed Characteristic/Feed Composition/Feed Ingredient/Crop Byproduct/Cash Crops ByProducts/Carob/Carob/Carob Ground</v>
      </c>
      <c r="B320" s="207" t="s">
        <v>18686</v>
      </c>
      <c r="C320" s="207" t="s">
        <v>17896</v>
      </c>
      <c r="D320" s="207" t="s">
        <v>17898</v>
      </c>
      <c r="E320" s="207" t="s">
        <v>17908</v>
      </c>
      <c r="F320" s="207" t="s">
        <v>18308</v>
      </c>
      <c r="G320" s="207" t="s">
        <v>18309</v>
      </c>
      <c r="H320" s="207" t="s">
        <v>18687</v>
      </c>
      <c r="I320" s="207" t="s">
        <v>18688</v>
      </c>
      <c r="J320" s="207" t="s">
        <v>18689</v>
      </c>
      <c r="K320" s="207" t="s">
        <v>18689</v>
      </c>
      <c r="L320" s="207" t="s">
        <v>18690</v>
      </c>
      <c r="M320" t="str" cm="1">
        <f t="array" ref="M320">LOOKUP(2,1/(C320:L320&lt;&gt;""),C320:L320)</f>
        <v>Carob Ground</v>
      </c>
      <c r="N320" s="207"/>
      <c r="O320" s="207"/>
      <c r="P320" s="207"/>
      <c r="Q320" s="207"/>
      <c r="R320" s="207"/>
      <c r="S320" s="207"/>
      <c r="T320" s="207"/>
      <c r="U320" s="207" t="s">
        <v>18691</v>
      </c>
      <c r="V320" s="209" t="s">
        <v>18692</v>
      </c>
      <c r="W320" s="207"/>
      <c r="X320" s="207"/>
      <c r="Y320" s="207"/>
      <c r="Z320" s="207"/>
      <c r="AA320" s="209" t="s">
        <v>18693</v>
      </c>
      <c r="AB320" s="211" t="s">
        <v>18694</v>
      </c>
      <c r="AC320" s="210" t="s">
        <v>4169</v>
      </c>
      <c r="AD320" s="210" t="s">
        <v>4169</v>
      </c>
      <c r="AE320" s="210"/>
      <c r="AF320" s="210"/>
      <c r="AG320" t="str">
        <f>IFERROR(IF(COUNTIF(C320:L320,"Feed Ingredient")&gt;0,INDEX(ani_diet!T:T,MATCH(M320,ani_diet!D:D,0)),""),"")</f>
        <v>Ceratonia siliqua</v>
      </c>
      <c r="AH320" s="60" t="str">
        <f>IF(IFERROR(IF(MATCH("Feed Ingredient", AOM[[#This Row],[L1]:[L10]],0)&gt;0, TRUE, FALSE), FALSE)=TRUE,IFERROR(VLOOKUP(M320, ani_diet!C:C, 1, FALSE), "No Match"),FALSE)</f>
        <v>No Match</v>
      </c>
      <c r="AI320" s="60" t="s">
        <v>3539</v>
      </c>
      <c r="AL320" t="str">
        <f>IFERROR(IF(COUNTIF(C320:L320,"Feed Ingredient")&gt;0,INDEX(ani_diet!T:T,MATCH(M320,ani_diet!D:D,0)),""),"")</f>
        <v>Ceratonia siliqua</v>
      </c>
    </row>
    <row r="321" spans="1:38">
      <c r="A321" t="str">
        <f>_xlfn.TEXTJOIN("/",TRUE,AOM[[#This Row],[L1]:[L10]])</f>
        <v>Management/Livestock Management/Feed Characteristic/Feed Composition/Feed Ingredient/Crop Byproduct/Cash Crops ByProducts/Cocoa/Cocoa Bean Shell/Cocoa Bean Shell Dried Ground</v>
      </c>
      <c r="B321" s="207" t="s">
        <v>18695</v>
      </c>
      <c r="C321" s="207" t="s">
        <v>17896</v>
      </c>
      <c r="D321" s="207" t="s">
        <v>17898</v>
      </c>
      <c r="E321" s="207" t="s">
        <v>17908</v>
      </c>
      <c r="F321" s="207" t="s">
        <v>18308</v>
      </c>
      <c r="G321" s="207" t="s">
        <v>18309</v>
      </c>
      <c r="H321" s="207" t="s">
        <v>18687</v>
      </c>
      <c r="I321" s="207" t="s">
        <v>18688</v>
      </c>
      <c r="J321" s="207" t="s">
        <v>3463</v>
      </c>
      <c r="K321" s="207" t="s">
        <v>18696</v>
      </c>
      <c r="L321" s="207" t="s">
        <v>18697</v>
      </c>
      <c r="M321" t="str" cm="1">
        <f t="array" ref="M321">LOOKUP(2,1/(C321:L321&lt;&gt;""),C321:L321)</f>
        <v>Cocoa Bean Shell Dried Ground</v>
      </c>
      <c r="N321" s="207" t="s">
        <v>18698</v>
      </c>
      <c r="O321" s="207" t="s">
        <v>8288</v>
      </c>
      <c r="P321" s="207" t="s">
        <v>8288</v>
      </c>
      <c r="Q321" s="207" t="s">
        <v>8288</v>
      </c>
      <c r="R321" s="207" t="s">
        <v>8288</v>
      </c>
      <c r="S321" s="207" t="s">
        <v>18699</v>
      </c>
      <c r="T321" s="207" t="s">
        <v>8288</v>
      </c>
      <c r="U321" s="207" t="s">
        <v>3464</v>
      </c>
      <c r="V321" s="204" t="s">
        <v>18700</v>
      </c>
      <c r="W321" s="207" t="s">
        <v>8288</v>
      </c>
      <c r="X321" s="207" t="s">
        <v>8288</v>
      </c>
      <c r="Y321" s="207" t="s">
        <v>8288</v>
      </c>
      <c r="Z321" s="207" t="s">
        <v>8288</v>
      </c>
      <c r="AA321" s="209" t="s">
        <v>3468</v>
      </c>
      <c r="AB321" s="211" t="s">
        <v>18701</v>
      </c>
      <c r="AC321" s="210" t="s">
        <v>4169</v>
      </c>
      <c r="AD321" s="210" t="s">
        <v>4169</v>
      </c>
      <c r="AE321" s="210"/>
      <c r="AF321" s="210"/>
      <c r="AG321" t="str">
        <f>IFERROR(IF(COUNTIF(C321:L321,"Feed Ingredient")&gt;0,INDEX(ani_diet!T:T,MATCH(M321,ani_diet!D:D,0)),""),"")</f>
        <v>Theobroma cacao Bean Shell</v>
      </c>
      <c r="AH321" s="60" t="str">
        <f>IF(IFERROR(IF(MATCH("Feed Ingredient", AOM[[#This Row],[L1]:[L10]],0)&gt;0, TRUE, FALSE), FALSE)=TRUE,IFERROR(VLOOKUP(M321, ani_diet!C:C, 1, FALSE), "No Match"),FALSE)</f>
        <v>No Match</v>
      </c>
      <c r="AI321" s="60" t="s">
        <v>3539</v>
      </c>
      <c r="AL321" t="str">
        <f>IFERROR(IF(COUNTIF(C321:L321,"Feed Ingredient")&gt;0,INDEX(ani_diet!T:T,MATCH(M321,ani_diet!D:D,0)),""),"")</f>
        <v>Theobroma cacao Bean Shell</v>
      </c>
    </row>
    <row r="322" spans="1:38">
      <c r="A322" t="str">
        <f>_xlfn.TEXTJOIN("/",TRUE,AOM[[#This Row],[L1]:[L10]])</f>
        <v>Management/Livestock Management/Feed Characteristic/Feed Composition/Feed Ingredient/Crop Byproduct/Cash Crops ByProducts/Cocoa/Cocoa Bean Shell</v>
      </c>
      <c r="B322" s="207" t="s">
        <v>18702</v>
      </c>
      <c r="C322" s="207" t="s">
        <v>17896</v>
      </c>
      <c r="D322" s="207" t="s">
        <v>17898</v>
      </c>
      <c r="E322" s="207" t="s">
        <v>17908</v>
      </c>
      <c r="F322" s="207" t="s">
        <v>18308</v>
      </c>
      <c r="G322" s="207" t="s">
        <v>18309</v>
      </c>
      <c r="H322" s="207" t="s">
        <v>18687</v>
      </c>
      <c r="I322" s="207" t="s">
        <v>18688</v>
      </c>
      <c r="J322" s="207" t="s">
        <v>3463</v>
      </c>
      <c r="K322" s="207" t="s">
        <v>18696</v>
      </c>
      <c r="L322" s="207"/>
      <c r="M322" t="str" cm="1">
        <f t="array" ref="M322">LOOKUP(2,1/(C322:L322&lt;&gt;""),C322:L322)</f>
        <v>Cocoa Bean Shell</v>
      </c>
      <c r="N322" s="207"/>
      <c r="O322" s="207" t="s">
        <v>8288</v>
      </c>
      <c r="P322" s="207" t="s">
        <v>8288</v>
      </c>
      <c r="Q322" s="207" t="s">
        <v>8288</v>
      </c>
      <c r="R322" s="207" t="s">
        <v>8288</v>
      </c>
      <c r="S322" s="207" t="s">
        <v>18699</v>
      </c>
      <c r="T322" s="207" t="s">
        <v>8288</v>
      </c>
      <c r="U322" s="207" t="s">
        <v>3464</v>
      </c>
      <c r="V322" s="204" t="s">
        <v>18700</v>
      </c>
      <c r="W322" s="207" t="s">
        <v>8288</v>
      </c>
      <c r="X322" s="207" t="s">
        <v>8288</v>
      </c>
      <c r="Y322" s="207" t="s">
        <v>8288</v>
      </c>
      <c r="Z322" s="207" t="s">
        <v>8288</v>
      </c>
      <c r="AA322" s="209" t="s">
        <v>3468</v>
      </c>
      <c r="AB322" s="211" t="s">
        <v>18701</v>
      </c>
      <c r="AC322" s="210" t="s">
        <v>4169</v>
      </c>
      <c r="AD322" s="210" t="s">
        <v>4169</v>
      </c>
      <c r="AE322" s="210"/>
      <c r="AF322" s="210"/>
      <c r="AG322" t="str">
        <f>IFERROR(IF(COUNTIF(C322:L322,"Feed Ingredient")&gt;0,INDEX(ani_diet!T:T,MATCH(M322,ani_diet!D:D,0)),""),"")</f>
        <v>Theobroma cacao Bean Shell</v>
      </c>
      <c r="AH322" s="60" t="str">
        <f>IF(IFERROR(IF(MATCH("Feed Ingredient", AOM[[#This Row],[L1]:[L10]],0)&gt;0, TRUE, FALSE), FALSE)=TRUE,IFERROR(VLOOKUP(M322, ani_diet!C:C, 1, FALSE), "No Match"),FALSE)</f>
        <v>Cocoa Bean Shell</v>
      </c>
      <c r="AI322" s="60" t="s">
        <v>3539</v>
      </c>
      <c r="AL322" t="str">
        <f>IFERROR(IF(COUNTIF(C322:L322,"Feed Ingredient")&gt;0,INDEX(ani_diet!T:T,MATCH(M322,ani_diet!D:D,0)),""),"")</f>
        <v>Theobroma cacao Bean Shell</v>
      </c>
    </row>
    <row r="323" spans="1:38">
      <c r="A323" t="str">
        <f>_xlfn.TEXTJOIN("/",TRUE,AOM[[#This Row],[L1]:[L10]])</f>
        <v>Management/Livestock Management/Feed Characteristic/Feed Composition/Feed Ingredient/Crop Byproduct/Cash Crops ByProducts/Cocoa/Cocoa Pods Husk/Cocoa Pods Husk Boiled Dried Ground</v>
      </c>
      <c r="B323" s="207" t="s">
        <v>18703</v>
      </c>
      <c r="C323" s="207" t="s">
        <v>17896</v>
      </c>
      <c r="D323" s="207" t="s">
        <v>17898</v>
      </c>
      <c r="E323" s="207" t="s">
        <v>17908</v>
      </c>
      <c r="F323" s="207" t="s">
        <v>18308</v>
      </c>
      <c r="G323" s="207" t="s">
        <v>18309</v>
      </c>
      <c r="H323" s="207" t="s">
        <v>18687</v>
      </c>
      <c r="I323" s="207" t="s">
        <v>18688</v>
      </c>
      <c r="J323" s="207" t="s">
        <v>3463</v>
      </c>
      <c r="K323" s="207" t="s">
        <v>18704</v>
      </c>
      <c r="L323" s="207" t="s">
        <v>18705</v>
      </c>
      <c r="M323" t="str" cm="1">
        <f t="array" ref="M323">LOOKUP(2,1/(C323:L323&lt;&gt;""),C323:L323)</f>
        <v>Cocoa Pods Husk Boiled Dried Ground</v>
      </c>
      <c r="N323" s="207" t="s">
        <v>18706</v>
      </c>
      <c r="O323" s="207" t="s">
        <v>8288</v>
      </c>
      <c r="P323" s="207" t="s">
        <v>8288</v>
      </c>
      <c r="Q323" s="207" t="s">
        <v>8288</v>
      </c>
      <c r="R323" s="207" t="s">
        <v>8288</v>
      </c>
      <c r="S323" s="207" t="s">
        <v>18699</v>
      </c>
      <c r="T323" s="207" t="s">
        <v>8288</v>
      </c>
      <c r="U323" s="207" t="s">
        <v>3464</v>
      </c>
      <c r="V323" s="204" t="s">
        <v>18700</v>
      </c>
      <c r="W323" s="207" t="s">
        <v>8288</v>
      </c>
      <c r="X323" s="207" t="s">
        <v>8288</v>
      </c>
      <c r="Y323" s="207" t="s">
        <v>8288</v>
      </c>
      <c r="Z323" s="207" t="s">
        <v>8288</v>
      </c>
      <c r="AA323" s="209" t="s">
        <v>3468</v>
      </c>
      <c r="AB323" s="209" t="s">
        <v>4169</v>
      </c>
      <c r="AC323" s="210" t="s">
        <v>4169</v>
      </c>
      <c r="AD323" s="210" t="s">
        <v>4169</v>
      </c>
      <c r="AE323" s="210"/>
      <c r="AF323" s="210"/>
      <c r="AG323" t="str">
        <f>IFERROR(IF(COUNTIF(C323:L323,"Feed Ingredient")&gt;0,INDEX(ani_diet!T:T,MATCH(M323,ani_diet!D:D,0)),""),"")</f>
        <v>Theobroma cacao Pods Husk</v>
      </c>
      <c r="AH323" s="60" t="str">
        <f>IF(IFERROR(IF(MATCH("Feed Ingredient", AOM[[#This Row],[L1]:[L10]],0)&gt;0, TRUE, FALSE), FALSE)=TRUE,IFERROR(VLOOKUP(M323, ani_diet!C:C, 1, FALSE), "No Match"),FALSE)</f>
        <v>No Match</v>
      </c>
      <c r="AI323" s="60" t="s">
        <v>3539</v>
      </c>
      <c r="AL323" t="str">
        <f>IFERROR(IF(COUNTIF(C323:L323,"Feed Ingredient")&gt;0,INDEX(ani_diet!T:T,MATCH(M323,ani_diet!D:D,0)),""),"")</f>
        <v>Theobroma cacao Pods Husk</v>
      </c>
    </row>
    <row r="324" spans="1:38">
      <c r="A324" t="str">
        <f>_xlfn.TEXTJOIN("/",TRUE,AOM[[#This Row],[L1]:[L10]])</f>
        <v>Management/Livestock Management/Feed Characteristic/Feed Composition/Feed Ingredient/Crop Byproduct/Cash Crops ByProducts/Cocoa/Cocoa Pods Husk/Cocoa Pods Husk Ensiled Dried Urea Treated</v>
      </c>
      <c r="B324" s="207" t="s">
        <v>18707</v>
      </c>
      <c r="C324" s="207" t="s">
        <v>17896</v>
      </c>
      <c r="D324" s="207" t="s">
        <v>17898</v>
      </c>
      <c r="E324" s="207" t="s">
        <v>17908</v>
      </c>
      <c r="F324" s="207" t="s">
        <v>18308</v>
      </c>
      <c r="G324" s="207" t="s">
        <v>18309</v>
      </c>
      <c r="H324" s="207" t="s">
        <v>18687</v>
      </c>
      <c r="I324" s="207" t="s">
        <v>18688</v>
      </c>
      <c r="J324" s="207" t="s">
        <v>3463</v>
      </c>
      <c r="K324" s="207" t="s">
        <v>18704</v>
      </c>
      <c r="L324" s="207" t="s">
        <v>18708</v>
      </c>
      <c r="M324" t="str" cm="1">
        <f t="array" ref="M324">LOOKUP(2,1/(C324:L324&lt;&gt;""),C324:L324)</f>
        <v>Cocoa Pods Husk Ensiled Dried Urea Treated</v>
      </c>
      <c r="N324" s="207"/>
      <c r="O324" s="207" t="s">
        <v>8288</v>
      </c>
      <c r="P324" s="207" t="s">
        <v>8288</v>
      </c>
      <c r="Q324" s="207" t="s">
        <v>8288</v>
      </c>
      <c r="R324" s="207" t="s">
        <v>8288</v>
      </c>
      <c r="S324" s="207" t="s">
        <v>18699</v>
      </c>
      <c r="T324" s="207" t="s">
        <v>8288</v>
      </c>
      <c r="U324" s="207" t="s">
        <v>3464</v>
      </c>
      <c r="V324" s="204" t="s">
        <v>18700</v>
      </c>
      <c r="W324" s="207" t="s">
        <v>8288</v>
      </c>
      <c r="X324" s="207" t="s">
        <v>8288</v>
      </c>
      <c r="Y324" s="207" t="s">
        <v>8288</v>
      </c>
      <c r="Z324" s="207" t="s">
        <v>8288</v>
      </c>
      <c r="AA324" s="209" t="s">
        <v>3468</v>
      </c>
      <c r="AB324" s="225" t="s">
        <v>4169</v>
      </c>
      <c r="AC324" s="210" t="s">
        <v>4169</v>
      </c>
      <c r="AD324" s="210" t="s">
        <v>4169</v>
      </c>
      <c r="AE324" s="210"/>
      <c r="AF324" s="210"/>
      <c r="AG324" t="str">
        <f>IFERROR(IF(COUNTIF(C324:L324,"Feed Ingredient")&gt;0,INDEX(ani_diet!T:T,MATCH(M324,ani_diet!D:D,0)),""),"")</f>
        <v>Theobroma cacao Pods Husk</v>
      </c>
      <c r="AH324" s="60" t="str">
        <f>IF(IFERROR(IF(MATCH("Feed Ingredient", AOM[[#This Row],[L1]:[L10]],0)&gt;0, TRUE, FALSE), FALSE)=TRUE,IFERROR(VLOOKUP(M324, ani_diet!C:C, 1, FALSE), "No Match"),FALSE)</f>
        <v>No Match</v>
      </c>
      <c r="AI324" s="60" t="s">
        <v>3539</v>
      </c>
      <c r="AL324" t="str">
        <f>IFERROR(IF(COUNTIF(C324:L324,"Feed Ingredient")&gt;0,INDEX(ani_diet!T:T,MATCH(M324,ani_diet!D:D,0)),""),"")</f>
        <v>Theobroma cacao Pods Husk</v>
      </c>
    </row>
    <row r="325" spans="1:38">
      <c r="A325" t="str">
        <f>_xlfn.TEXTJOIN("/",TRUE,AOM[[#This Row],[L1]:[L10]])</f>
        <v>Management/Livestock Management/Feed Characteristic/Feed Composition/Feed Ingredient/Crop Byproduct/Cash Crops ByProducts/Cocoa/Cocoa Pods Husk/Cocoa Pods Husk Ground</v>
      </c>
      <c r="B325" s="207" t="s">
        <v>18709</v>
      </c>
      <c r="C325" s="207" t="s">
        <v>17896</v>
      </c>
      <c r="D325" s="207" t="s">
        <v>17898</v>
      </c>
      <c r="E325" s="207" t="s">
        <v>17908</v>
      </c>
      <c r="F325" s="207" t="s">
        <v>18308</v>
      </c>
      <c r="G325" s="207" t="s">
        <v>18309</v>
      </c>
      <c r="H325" s="207" t="s">
        <v>18687</v>
      </c>
      <c r="I325" s="207" t="s">
        <v>18688</v>
      </c>
      <c r="J325" s="207" t="s">
        <v>3463</v>
      </c>
      <c r="K325" s="207" t="s">
        <v>18704</v>
      </c>
      <c r="L325" s="207" t="s">
        <v>18710</v>
      </c>
      <c r="M325" t="str" cm="1">
        <f t="array" ref="M325">LOOKUP(2,1/(C325:L325&lt;&gt;""),C325:L325)</f>
        <v>Cocoa Pods Husk Ground</v>
      </c>
      <c r="N325" s="207" t="s">
        <v>18711</v>
      </c>
      <c r="O325" s="207" t="s">
        <v>8288</v>
      </c>
      <c r="P325" s="207" t="s">
        <v>8288</v>
      </c>
      <c r="Q325" s="207" t="s">
        <v>8288</v>
      </c>
      <c r="R325" s="207" t="s">
        <v>8288</v>
      </c>
      <c r="S325" s="207" t="s">
        <v>18699</v>
      </c>
      <c r="T325" s="207" t="s">
        <v>8288</v>
      </c>
      <c r="U325" s="207" t="s">
        <v>3464</v>
      </c>
      <c r="V325" s="204" t="s">
        <v>18700</v>
      </c>
      <c r="W325" s="207" t="s">
        <v>8288</v>
      </c>
      <c r="X325" s="207" t="s">
        <v>8288</v>
      </c>
      <c r="Y325" s="207" t="s">
        <v>8288</v>
      </c>
      <c r="Z325" s="207" t="s">
        <v>8288</v>
      </c>
      <c r="AA325" s="209" t="s">
        <v>3468</v>
      </c>
      <c r="AB325" s="211" t="s">
        <v>18712</v>
      </c>
      <c r="AC325" s="210" t="s">
        <v>4169</v>
      </c>
      <c r="AD325" s="210" t="s">
        <v>4169</v>
      </c>
      <c r="AE325" s="210"/>
      <c r="AF325" s="210"/>
      <c r="AG325" t="str">
        <f>IFERROR(IF(COUNTIF(C325:L325,"Feed Ingredient")&gt;0,INDEX(ani_diet!T:T,MATCH(M325,ani_diet!D:D,0)),""),"")</f>
        <v>Theobroma cacao Pods Husk</v>
      </c>
      <c r="AH325" s="60" t="str">
        <f>IF(IFERROR(IF(MATCH("Feed Ingredient", AOM[[#This Row],[L1]:[L10]],0)&gt;0, TRUE, FALSE), FALSE)=TRUE,IFERROR(VLOOKUP(M325, ani_diet!C:C, 1, FALSE), "No Match"),FALSE)</f>
        <v>No Match</v>
      </c>
      <c r="AI325" s="60" t="s">
        <v>3539</v>
      </c>
      <c r="AL325" t="str">
        <f>IFERROR(IF(COUNTIF(C325:L325,"Feed Ingredient")&gt;0,INDEX(ani_diet!T:T,MATCH(M325,ani_diet!D:D,0)),""),"")</f>
        <v>Theobroma cacao Pods Husk</v>
      </c>
    </row>
    <row r="326" spans="1:38">
      <c r="A326" t="str">
        <f>_xlfn.TEXTJOIN("/",TRUE,AOM[[#This Row],[L1]:[L10]])</f>
        <v>Management/Livestock Management/Feed Characteristic/Feed Composition/Feed Ingredient/Crop Byproduct/Cash Crops ByProducts/Cocoa/Cocoa Pods Husk</v>
      </c>
      <c r="B326" s="207" t="s">
        <v>18713</v>
      </c>
      <c r="C326" s="207" t="s">
        <v>17896</v>
      </c>
      <c r="D326" s="207" t="s">
        <v>17898</v>
      </c>
      <c r="E326" s="207" t="s">
        <v>17908</v>
      </c>
      <c r="F326" s="207" t="s">
        <v>18308</v>
      </c>
      <c r="G326" s="207" t="s">
        <v>18309</v>
      </c>
      <c r="H326" s="207" t="s">
        <v>18687</v>
      </c>
      <c r="I326" s="207" t="s">
        <v>18688</v>
      </c>
      <c r="J326" s="207" t="s">
        <v>3463</v>
      </c>
      <c r="K326" s="207" t="s">
        <v>18704</v>
      </c>
      <c r="L326" s="207"/>
      <c r="M326" t="str" cm="1">
        <f t="array" ref="M326">LOOKUP(2,1/(C326:L326&lt;&gt;""),C326:L326)</f>
        <v>Cocoa Pods Husk</v>
      </c>
      <c r="N326" s="207"/>
      <c r="O326" s="207" t="s">
        <v>8288</v>
      </c>
      <c r="P326" s="207" t="s">
        <v>8288</v>
      </c>
      <c r="Q326" s="207" t="s">
        <v>8288</v>
      </c>
      <c r="R326" s="207" t="s">
        <v>8288</v>
      </c>
      <c r="S326" s="207" t="s">
        <v>18699</v>
      </c>
      <c r="T326" s="207" t="s">
        <v>8288</v>
      </c>
      <c r="U326" s="207" t="s">
        <v>3464</v>
      </c>
      <c r="V326" s="204" t="s">
        <v>18700</v>
      </c>
      <c r="W326" s="207" t="s">
        <v>8288</v>
      </c>
      <c r="X326" s="207" t="s">
        <v>8288</v>
      </c>
      <c r="Y326" s="207" t="s">
        <v>8288</v>
      </c>
      <c r="Z326" s="207" t="s">
        <v>8288</v>
      </c>
      <c r="AA326" s="209" t="s">
        <v>3468</v>
      </c>
      <c r="AB326" s="211" t="s">
        <v>18712</v>
      </c>
      <c r="AC326" s="210" t="s">
        <v>4169</v>
      </c>
      <c r="AD326" s="210" t="s">
        <v>4169</v>
      </c>
      <c r="AE326" s="210"/>
      <c r="AF326" s="210"/>
      <c r="AG326" t="str">
        <f>IFERROR(IF(COUNTIF(C326:L326,"Feed Ingredient")&gt;0,INDEX(ani_diet!T:T,MATCH(M326,ani_diet!D:D,0)),""),"")</f>
        <v>Theobroma cacao Pods Husk</v>
      </c>
      <c r="AH326" s="60" t="str">
        <f>IF(IFERROR(IF(MATCH("Feed Ingredient", AOM[[#This Row],[L1]:[L10]],0)&gt;0, TRUE, FALSE), FALSE)=TRUE,IFERROR(VLOOKUP(M326, ani_diet!C:C, 1, FALSE), "No Match"),FALSE)</f>
        <v>Cocoa Pods Husk</v>
      </c>
      <c r="AI326" s="60" t="s">
        <v>3539</v>
      </c>
      <c r="AL326" t="str">
        <f>IFERROR(IF(COUNTIF(C326:L326,"Feed Ingredient")&gt;0,INDEX(ani_diet!T:T,MATCH(M326,ani_diet!D:D,0)),""),"")</f>
        <v>Theobroma cacao Pods Husk</v>
      </c>
    </row>
    <row r="327" spans="1:38">
      <c r="A327" t="str">
        <f>_xlfn.TEXTJOIN("/",TRUE,AOM[[#This Row],[L1]:[L10]])</f>
        <v>Management/Livestock Management/Feed Characteristic/Feed Composition/Feed Ingredient/Crop Byproduct/Cash Crops ByProducts/Coffee/Coffee Leaves/Coffee Leaves Dried</v>
      </c>
      <c r="B327" s="207" t="s">
        <v>18714</v>
      </c>
      <c r="C327" s="207" t="s">
        <v>17896</v>
      </c>
      <c r="D327" s="207" t="s">
        <v>17898</v>
      </c>
      <c r="E327" s="207" t="s">
        <v>17908</v>
      </c>
      <c r="F327" s="207" t="s">
        <v>18308</v>
      </c>
      <c r="G327" s="207" t="s">
        <v>18309</v>
      </c>
      <c r="H327" s="207" t="s">
        <v>18687</v>
      </c>
      <c r="I327" s="207" t="s">
        <v>18688</v>
      </c>
      <c r="J327" s="207" t="s">
        <v>3481</v>
      </c>
      <c r="K327" s="207" t="s">
        <v>18715</v>
      </c>
      <c r="L327" s="207" t="s">
        <v>18716</v>
      </c>
      <c r="M327" t="str" cm="1">
        <f t="array" ref="M327">LOOKUP(2,1/(C327:L327&lt;&gt;""),C327:L327)</f>
        <v>Coffee Leaves Dried</v>
      </c>
      <c r="N327" s="207"/>
      <c r="O327" s="207"/>
      <c r="P327" s="207"/>
      <c r="Q327" s="207"/>
      <c r="R327" s="207"/>
      <c r="S327" s="207"/>
      <c r="T327" s="207"/>
      <c r="U327" s="207" t="s">
        <v>18717</v>
      </c>
      <c r="V327" s="204" t="s">
        <v>18718</v>
      </c>
      <c r="W327" s="207"/>
      <c r="X327" s="207"/>
      <c r="Y327" s="207"/>
      <c r="Z327" s="207"/>
      <c r="AA327" s="209" t="s">
        <v>3485</v>
      </c>
      <c r="AB327" s="212" t="s">
        <v>18719</v>
      </c>
      <c r="AC327" s="210" t="s">
        <v>18720</v>
      </c>
      <c r="AD327" s="210" t="s">
        <v>4169</v>
      </c>
      <c r="AE327" s="210" t="s">
        <v>18721</v>
      </c>
      <c r="AF327" s="210"/>
      <c r="AG327" t="str">
        <f>IFERROR(IF(COUNTIF(C327:L327,"Feed Ingredient")&gt;0,INDEX(ani_diet!T:T,MATCH(M327,ani_diet!D:D,0)),""),"")</f>
        <v>Coffea Leaves</v>
      </c>
      <c r="AH327" s="60" t="str">
        <f>IF(IFERROR(IF(MATCH("Feed Ingredient", AOM[[#This Row],[L1]:[L10]],0)&gt;0, TRUE, FALSE), FALSE)=TRUE,IFERROR(VLOOKUP(M327, ani_diet!C:C, 1, FALSE), "No Match"),FALSE)</f>
        <v>No Match</v>
      </c>
      <c r="AI327" t="s">
        <v>18722</v>
      </c>
      <c r="AL327" t="str">
        <f>IFERROR(IF(COUNTIF(C327:L327,"Feed Ingredient")&gt;0,INDEX(ani_diet!T:T,MATCH(M327,ani_diet!D:D,0)),""),"")</f>
        <v>Coffea Leaves</v>
      </c>
    </row>
    <row r="328" spans="1:38">
      <c r="A328" t="str">
        <f>_xlfn.TEXTJOIN("/",TRUE,AOM[[#This Row],[L1]:[L10]])</f>
        <v>Management/Livestock Management/Feed Characteristic/Feed Composition/Feed Ingredient/Crop Byproduct/Cash Crops ByProducts/Coffee/Coffee Leaves</v>
      </c>
      <c r="B328" s="207" t="s">
        <v>18723</v>
      </c>
      <c r="C328" s="207" t="s">
        <v>17896</v>
      </c>
      <c r="D328" s="207" t="s">
        <v>17898</v>
      </c>
      <c r="E328" s="207" t="s">
        <v>17908</v>
      </c>
      <c r="F328" s="207" t="s">
        <v>18308</v>
      </c>
      <c r="G328" s="207" t="s">
        <v>18309</v>
      </c>
      <c r="H328" s="207" t="s">
        <v>18687</v>
      </c>
      <c r="I328" s="207" t="s">
        <v>18688</v>
      </c>
      <c r="J328" s="207" t="s">
        <v>3481</v>
      </c>
      <c r="K328" s="207" t="s">
        <v>18715</v>
      </c>
      <c r="L328" s="207"/>
      <c r="M328" t="str" cm="1">
        <f t="array" ref="M328">LOOKUP(2,1/(C328:L328&lt;&gt;""),C328:L328)</f>
        <v>Coffee Leaves</v>
      </c>
      <c r="N328" s="207"/>
      <c r="O328" s="207"/>
      <c r="P328" s="207"/>
      <c r="Q328" s="207"/>
      <c r="R328" s="207"/>
      <c r="S328" s="207"/>
      <c r="T328" s="207"/>
      <c r="U328" s="207" t="s">
        <v>18717</v>
      </c>
      <c r="V328" s="204" t="s">
        <v>18718</v>
      </c>
      <c r="W328" s="207"/>
      <c r="X328" s="207"/>
      <c r="Y328" s="207"/>
      <c r="Z328" s="207"/>
      <c r="AA328" s="209" t="s">
        <v>3485</v>
      </c>
      <c r="AB328" s="212" t="s">
        <v>18719</v>
      </c>
      <c r="AC328" s="210" t="s">
        <v>18720</v>
      </c>
      <c r="AD328" s="210" t="s">
        <v>4169</v>
      </c>
      <c r="AE328" s="210" t="s">
        <v>18721</v>
      </c>
      <c r="AF328" s="210"/>
      <c r="AG328" t="str">
        <f>IFERROR(IF(COUNTIF(C328:L328,"Feed Ingredient")&gt;0,INDEX(ani_diet!T:T,MATCH(M328,ani_diet!D:D,0)),""),"")</f>
        <v>Coffea Leaves</v>
      </c>
      <c r="AH328" s="60" t="str">
        <f>IF(IFERROR(IF(MATCH("Feed Ingredient", AOM[[#This Row],[L1]:[L10]],0)&gt;0, TRUE, FALSE), FALSE)=TRUE,IFERROR(VLOOKUP(M328, ani_diet!C:C, 1, FALSE), "No Match"),FALSE)</f>
        <v>Coffee Leaves</v>
      </c>
      <c r="AI328" t="s">
        <v>18722</v>
      </c>
      <c r="AL328" t="str">
        <f>IFERROR(IF(COUNTIF(C328:L328,"Feed Ingredient")&gt;0,INDEX(ani_diet!T:T,MATCH(M328,ani_diet!D:D,0)),""),"")</f>
        <v>Coffea Leaves</v>
      </c>
    </row>
    <row r="329" spans="1:38">
      <c r="A329" t="str">
        <f>_xlfn.TEXTJOIN("/",TRUE,AOM[[#This Row],[L1]:[L10]])</f>
        <v>Management/Livestock Management/Feed Characteristic/Feed Composition/Feed Ingredient/Crop Byproduct/Cash Crops ByProducts/Coffee/Coffee Pulp</v>
      </c>
      <c r="B329" s="207" t="s">
        <v>18724</v>
      </c>
      <c r="C329" s="207" t="s">
        <v>17896</v>
      </c>
      <c r="D329" s="207" t="s">
        <v>17898</v>
      </c>
      <c r="E329" s="207" t="s">
        <v>17908</v>
      </c>
      <c r="F329" s="207" t="s">
        <v>18308</v>
      </c>
      <c r="G329" s="207" t="s">
        <v>18309</v>
      </c>
      <c r="H329" s="207" t="s">
        <v>18687</v>
      </c>
      <c r="I329" s="207" t="s">
        <v>18688</v>
      </c>
      <c r="J329" s="207" t="s">
        <v>3481</v>
      </c>
      <c r="K329" s="207" t="s">
        <v>8237</v>
      </c>
      <c r="L329" s="207"/>
      <c r="M329" t="str" cm="1">
        <f t="array" ref="M329">LOOKUP(2,1/(C329:L329&lt;&gt;""),C329:L329)</f>
        <v>Coffee Pulp</v>
      </c>
      <c r="N329" s="207"/>
      <c r="O329" s="207" t="s">
        <v>8288</v>
      </c>
      <c r="P329" s="207" t="s">
        <v>8288</v>
      </c>
      <c r="Q329" s="207" t="s">
        <v>8288</v>
      </c>
      <c r="R329" s="207" t="s">
        <v>8288</v>
      </c>
      <c r="S329" s="207" t="s">
        <v>18699</v>
      </c>
      <c r="T329" s="207" t="s">
        <v>8288</v>
      </c>
      <c r="U329" s="207" t="s">
        <v>18717</v>
      </c>
      <c r="V329" s="204" t="s">
        <v>18718</v>
      </c>
      <c r="W329" s="207" t="s">
        <v>8288</v>
      </c>
      <c r="X329" s="207" t="s">
        <v>8288</v>
      </c>
      <c r="Y329" s="207" t="s">
        <v>8288</v>
      </c>
      <c r="Z329" s="207" t="s">
        <v>8288</v>
      </c>
      <c r="AA329" s="209" t="s">
        <v>3485</v>
      </c>
      <c r="AB329" s="211" t="s">
        <v>18725</v>
      </c>
      <c r="AC329" s="210" t="s">
        <v>18720</v>
      </c>
      <c r="AD329" s="210" t="s">
        <v>4169</v>
      </c>
      <c r="AE329" s="210" t="s">
        <v>18721</v>
      </c>
      <c r="AF329" s="210"/>
      <c r="AG329" t="str">
        <f>IFERROR(IF(COUNTIF(C329:L329,"Feed Ingredient")&gt;0,INDEX(ani_diet!T:T,MATCH(M329,ani_diet!D:D,0)),""),"")</f>
        <v>Coffea Pulp</v>
      </c>
      <c r="AH329" s="60" t="str">
        <f>IF(IFERROR(IF(MATCH("Feed Ingredient", AOM[[#This Row],[L1]:[L10]],0)&gt;0, TRUE, FALSE), FALSE)=TRUE,IFERROR(VLOOKUP(M329, ani_diet!C:C, 1, FALSE), "No Match"),FALSE)</f>
        <v>Coffee Pulp</v>
      </c>
      <c r="AI329" s="60" t="s">
        <v>3539</v>
      </c>
      <c r="AL329" t="str">
        <f>IFERROR(IF(COUNTIF(C329:L329,"Feed Ingredient")&gt;0,INDEX(ani_diet!T:T,MATCH(M329,ani_diet!D:D,0)),""),"")</f>
        <v>Coffea Pulp</v>
      </c>
    </row>
    <row r="330" spans="1:38">
      <c r="A330" t="s">
        <v>18726</v>
      </c>
      <c r="B330" s="207" t="s">
        <v>18727</v>
      </c>
      <c r="C330" s="207" t="s">
        <v>17896</v>
      </c>
      <c r="D330" s="207" t="s">
        <v>17898</v>
      </c>
      <c r="E330" s="207" t="s">
        <v>17908</v>
      </c>
      <c r="F330" s="207" t="s">
        <v>18308</v>
      </c>
      <c r="G330" s="207" t="s">
        <v>18309</v>
      </c>
      <c r="H330" s="207" t="s">
        <v>18687</v>
      </c>
      <c r="I330" s="207" t="s">
        <v>18688</v>
      </c>
      <c r="J330" s="207" t="s">
        <v>3526</v>
      </c>
      <c r="K330" s="207" t="s">
        <v>18728</v>
      </c>
      <c r="L330" s="207" t="s">
        <v>18729</v>
      </c>
      <c r="M330" t="str" cm="1">
        <f t="array" ref="M330">LOOKUP(2,1/(C330:L330&lt;&gt;""),C330:L330)</f>
        <v>Khat Leftover Crushed Dried</v>
      </c>
      <c r="N330" s="207"/>
      <c r="O330" s="207"/>
      <c r="P330" s="207"/>
      <c r="Q330" s="207"/>
      <c r="R330" s="207"/>
      <c r="S330" s="207"/>
      <c r="T330" s="207"/>
      <c r="U330" s="207" t="s">
        <v>3527</v>
      </c>
      <c r="V330" s="204"/>
      <c r="W330" s="207"/>
      <c r="X330" s="207"/>
      <c r="Y330" s="207"/>
      <c r="Z330" s="207"/>
      <c r="AA330" s="209" t="s">
        <v>10016</v>
      </c>
      <c r="AB330" s="209" t="s">
        <v>4169</v>
      </c>
      <c r="AC330" s="210" t="s">
        <v>4169</v>
      </c>
      <c r="AD330" s="210" t="s">
        <v>4169</v>
      </c>
      <c r="AE330" s="210"/>
      <c r="AF330" s="210"/>
      <c r="AG330" t="str">
        <f>IFERROR(IF(COUNTIF(C330:L330,"Feed Ingredient")&gt;0,INDEX(ani_diet!T:T,MATCH(M330,ani_diet!D:D,0)),""),"")</f>
        <v>Catha edulis Leftover</v>
      </c>
      <c r="AH330" s="60" t="str">
        <f>IF(IFERROR(IF(MATCH("Feed Ingredient", AOM[[#This Row],[L1]:[L10]],0)&gt;0, TRUE, FALSE), FALSE)=TRUE,IFERROR(VLOOKUP(M330, ani_diet!C:C, 1, FALSE), "No Match"),FALSE)</f>
        <v>No Match</v>
      </c>
      <c r="AI330" t="s">
        <v>18730</v>
      </c>
      <c r="AL330" t="str">
        <f>IFERROR(IF(COUNTIF(C330:L330,"Feed Ingredient")&gt;0,INDEX(ani_diet!T:T,MATCH(M330,ani_diet!D:D,0)),""),"")</f>
        <v>Catha edulis Leftover</v>
      </c>
    </row>
    <row r="331" spans="1:38">
      <c r="A331" t="str">
        <f>_xlfn.TEXTJOIN("/",TRUE,AOM[[#This Row],[L1]:[L10]])</f>
        <v>Management/Livestock Management/Feed Characteristic/Feed Composition/Feed Ingredient/Crop Byproduct/Cash Crops ByProducts/Khat/Khat Leftover</v>
      </c>
      <c r="B331" s="207" t="s">
        <v>18731</v>
      </c>
      <c r="C331" s="207" t="s">
        <v>17896</v>
      </c>
      <c r="D331" s="207" t="s">
        <v>17898</v>
      </c>
      <c r="E331" s="207" t="s">
        <v>17908</v>
      </c>
      <c r="F331" s="207" t="s">
        <v>18308</v>
      </c>
      <c r="G331" s="207" t="s">
        <v>18309</v>
      </c>
      <c r="H331" s="207" t="s">
        <v>18687</v>
      </c>
      <c r="I331" s="207" t="s">
        <v>18688</v>
      </c>
      <c r="J331" s="207" t="s">
        <v>3526</v>
      </c>
      <c r="K331" s="207" t="s">
        <v>18728</v>
      </c>
      <c r="L331" s="207"/>
      <c r="M331" t="str" cm="1">
        <f t="array" ref="M331">LOOKUP(2,1/(C331:L331&lt;&gt;""),C331:L331)</f>
        <v>Khat Leftover</v>
      </c>
      <c r="N331" s="207"/>
      <c r="O331" s="207"/>
      <c r="P331" s="207"/>
      <c r="Q331" s="207"/>
      <c r="R331" s="207"/>
      <c r="S331" s="207"/>
      <c r="T331" s="207"/>
      <c r="U331" s="207" t="s">
        <v>3527</v>
      </c>
      <c r="V331" s="204"/>
      <c r="W331" s="207"/>
      <c r="X331" s="207"/>
      <c r="Y331" s="207"/>
      <c r="Z331" s="207"/>
      <c r="AA331" s="209" t="s">
        <v>10016</v>
      </c>
      <c r="AB331" s="209" t="s">
        <v>4169</v>
      </c>
      <c r="AC331" s="210" t="s">
        <v>4169</v>
      </c>
      <c r="AD331" s="210" t="s">
        <v>4169</v>
      </c>
      <c r="AE331" s="210"/>
      <c r="AF331" s="210"/>
      <c r="AG331" t="str">
        <f>IFERROR(IF(COUNTIF(C331:L331,"Feed Ingredient")&gt;0,INDEX(ani_diet!T:T,MATCH(M331,ani_diet!D:D,0)),""),"")</f>
        <v>Catha edulis Leftover</v>
      </c>
      <c r="AH331" s="60" t="str">
        <f>IF(IFERROR(IF(MATCH("Feed Ingredient", AOM[[#This Row],[L1]:[L10]],0)&gt;0, TRUE, FALSE), FALSE)=TRUE,IFERROR(VLOOKUP(M331, ani_diet!C:C, 1, FALSE), "No Match"),FALSE)</f>
        <v>Khat Leftover</v>
      </c>
      <c r="AI331" t="s">
        <v>18730</v>
      </c>
      <c r="AL331" t="str">
        <f>IFERROR(IF(COUNTIF(C331:L331,"Feed Ingredient")&gt;0,INDEX(ani_diet!T:T,MATCH(M331,ani_diet!D:D,0)),""),"")</f>
        <v>Catha edulis Leftover</v>
      </c>
    </row>
    <row r="332" spans="1:38">
      <c r="A332" t="str">
        <f>_xlfn.TEXTJOIN("/",TRUE,AOM[[#This Row],[L1]:[L10]])</f>
        <v>Management/Livestock Management/Feed Characteristic/Feed Composition/Feed Ingredient/Crop Byproduct/Cereal ByProducts</v>
      </c>
      <c r="B332" s="207" t="s">
        <v>18732</v>
      </c>
      <c r="C332" s="207" t="s">
        <v>17896</v>
      </c>
      <c r="D332" s="207" t="s">
        <v>17898</v>
      </c>
      <c r="E332" s="207" t="s">
        <v>17908</v>
      </c>
      <c r="F332" s="207" t="s">
        <v>18308</v>
      </c>
      <c r="G332" s="207" t="s">
        <v>18309</v>
      </c>
      <c r="H332" s="207" t="s">
        <v>18687</v>
      </c>
      <c r="I332" s="207" t="s">
        <v>18733</v>
      </c>
      <c r="J332" s="207" t="s">
        <v>8288</v>
      </c>
      <c r="K332" s="207" t="s">
        <v>8288</v>
      </c>
      <c r="L332" s="207"/>
      <c r="M332" t="str" cm="1">
        <f t="array" ref="M332">LOOKUP(2,1/(C332:L332&lt;&gt;""),C332:L332)</f>
        <v>Cereal ByProducts</v>
      </c>
      <c r="N332" s="207"/>
      <c r="O332" s="207" t="s">
        <v>8288</v>
      </c>
      <c r="P332" s="207" t="s">
        <v>8288</v>
      </c>
      <c r="Q332" s="207" t="s">
        <v>8288</v>
      </c>
      <c r="R332" s="207" t="s">
        <v>8288</v>
      </c>
      <c r="S332" s="207" t="s">
        <v>8288</v>
      </c>
      <c r="T332" s="207" t="s">
        <v>8288</v>
      </c>
      <c r="U332" s="207"/>
      <c r="V332" s="204" t="s">
        <v>8288</v>
      </c>
      <c r="W332" s="207" t="s">
        <v>8288</v>
      </c>
      <c r="X332" s="207" t="s">
        <v>8288</v>
      </c>
      <c r="Y332" s="207" t="s">
        <v>8288</v>
      </c>
      <c r="Z332" s="207" t="s">
        <v>8288</v>
      </c>
      <c r="AA332" s="209" t="s">
        <v>8288</v>
      </c>
      <c r="AB332" s="209" t="s">
        <v>4169</v>
      </c>
      <c r="AC332" s="210" t="s">
        <v>4169</v>
      </c>
      <c r="AD332" s="210" t="s">
        <v>4169</v>
      </c>
      <c r="AE332" s="210"/>
      <c r="AF332" s="210"/>
      <c r="AG332" t="str">
        <f>IFERROR(IF(COUNTIF(C332:L332,"Feed Ingredient")&gt;0,INDEX(ani_diet!T:T,MATCH(M332,ani_diet!D:D,0)),""),"")</f>
        <v/>
      </c>
      <c r="AH332" s="60" t="str">
        <f>IF(IFERROR(IF(MATCH("Feed Ingredient", AOM[[#This Row],[L1]:[L10]],0)&gt;0, TRUE, FALSE), FALSE)=TRUE,IFERROR(VLOOKUP(M332, ani_diet!C:C, 1, FALSE), "No Match"),FALSE)</f>
        <v>No Match</v>
      </c>
      <c r="AI332" s="60" t="s">
        <v>3539</v>
      </c>
      <c r="AL332" t="str">
        <f>IFERROR(IF(COUNTIF(C332:L332,"Feed Ingredient")&gt;0,INDEX(ani_diet!T:T,MATCH(M332,ani_diet!D:D,0)),""),"")</f>
        <v/>
      </c>
    </row>
    <row r="333" spans="1:38">
      <c r="A333" t="str">
        <f>_xlfn.TEXTJOIN("/",TRUE,AOM[[#This Row],[L1]:[L10]])</f>
        <v>Management/Livestock Management/Feed Characteristic/Feed Composition/Feed Ingredient/Crop Byproduct/Cereal ByProducts/Atella/Atella Dried</v>
      </c>
      <c r="B333" s="207" t="s">
        <v>18734</v>
      </c>
      <c r="C333" s="207" t="s">
        <v>17896</v>
      </c>
      <c r="D333" s="207" t="s">
        <v>17898</v>
      </c>
      <c r="E333" s="207" t="s">
        <v>17908</v>
      </c>
      <c r="F333" s="207" t="s">
        <v>18308</v>
      </c>
      <c r="G333" s="207" t="s">
        <v>18309</v>
      </c>
      <c r="H333" s="207" t="s">
        <v>18687</v>
      </c>
      <c r="I333" s="207" t="s">
        <v>18733</v>
      </c>
      <c r="J333" s="207" t="s">
        <v>18735</v>
      </c>
      <c r="K333" s="207" t="s">
        <v>18736</v>
      </c>
      <c r="L333" s="207"/>
      <c r="M333" t="str" cm="1">
        <f t="array" ref="M333">LOOKUP(2,1/(C333:L333&lt;&gt;""),C333:L333)</f>
        <v>Atella Dried</v>
      </c>
      <c r="N333" s="207"/>
      <c r="O333" s="207" t="s">
        <v>8288</v>
      </c>
      <c r="P333" s="207" t="s">
        <v>8288</v>
      </c>
      <c r="Q333" s="207" t="s">
        <v>8288</v>
      </c>
      <c r="R333" s="207" t="s">
        <v>8288</v>
      </c>
      <c r="S333" s="207" t="s">
        <v>18737</v>
      </c>
      <c r="T333" s="207" t="s">
        <v>8288</v>
      </c>
      <c r="U333" s="207"/>
      <c r="V333" s="204" t="s">
        <v>8288</v>
      </c>
      <c r="W333" s="207" t="s">
        <v>8288</v>
      </c>
      <c r="X333" s="207" t="s">
        <v>8288</v>
      </c>
      <c r="Y333" s="207" t="s">
        <v>8288</v>
      </c>
      <c r="Z333" s="207" t="s">
        <v>8288</v>
      </c>
      <c r="AA333" s="209" t="s">
        <v>8288</v>
      </c>
      <c r="AB333" s="225" t="s">
        <v>18738</v>
      </c>
      <c r="AC333" s="210" t="s">
        <v>4169</v>
      </c>
      <c r="AD333" s="210" t="s">
        <v>4169</v>
      </c>
      <c r="AE333" s="210"/>
      <c r="AF333" s="210"/>
      <c r="AG333" t="str">
        <f>IFERROR(IF(COUNTIF(C333:L333,"Feed Ingredient")&gt;0,INDEX(ani_diet!T:T,MATCH(M333,ani_diet!D:D,0)),""),"")</f>
        <v/>
      </c>
      <c r="AH333" s="60" t="str">
        <f>IF(IFERROR(IF(MATCH("Feed Ingredient", AOM[[#This Row],[L1]:[L10]],0)&gt;0, TRUE, FALSE), FALSE)=TRUE,IFERROR(VLOOKUP(M333, ani_diet!C:C, 1, FALSE), "No Match"),FALSE)</f>
        <v>No Match</v>
      </c>
      <c r="AI333" s="60" t="s">
        <v>3539</v>
      </c>
      <c r="AL333" t="str">
        <f>IFERROR(IF(COUNTIF(C333:L333,"Feed Ingredient")&gt;0,INDEX(ani_diet!T:T,MATCH(M333,ani_diet!D:D,0)),""),"")</f>
        <v/>
      </c>
    </row>
    <row r="334" spans="1:38">
      <c r="A334" t="str">
        <f>_xlfn.TEXTJOIN("/",TRUE,AOM[[#This Row],[L1]:[L10]])</f>
        <v>Management/Livestock Management/Feed Characteristic/Feed Composition/Feed Ingredient/Crop Byproduct/Cereal ByProducts/Atella/Atella Fermented</v>
      </c>
      <c r="B334" s="207" t="s">
        <v>18739</v>
      </c>
      <c r="C334" s="207" t="s">
        <v>17896</v>
      </c>
      <c r="D334" s="207" t="s">
        <v>17898</v>
      </c>
      <c r="E334" s="207" t="s">
        <v>17908</v>
      </c>
      <c r="F334" s="207" t="s">
        <v>18308</v>
      </c>
      <c r="G334" s="207" t="s">
        <v>18309</v>
      </c>
      <c r="H334" s="207" t="s">
        <v>18687</v>
      </c>
      <c r="I334" s="207" t="s">
        <v>18733</v>
      </c>
      <c r="J334" s="207" t="s">
        <v>18735</v>
      </c>
      <c r="K334" s="207" t="s">
        <v>18740</v>
      </c>
      <c r="L334" s="207"/>
      <c r="M334" t="str" cm="1">
        <f t="array" ref="M334">LOOKUP(2,1/(C334:L334&lt;&gt;""),C334:L334)</f>
        <v>Atella Fermented</v>
      </c>
      <c r="N334" s="207"/>
      <c r="O334" s="207" t="s">
        <v>8288</v>
      </c>
      <c r="P334" s="207" t="s">
        <v>8288</v>
      </c>
      <c r="Q334" s="207" t="s">
        <v>8288</v>
      </c>
      <c r="R334" s="207" t="s">
        <v>8288</v>
      </c>
      <c r="S334" s="207" t="s">
        <v>18741</v>
      </c>
      <c r="T334" s="207" t="s">
        <v>8288</v>
      </c>
      <c r="U334" s="207"/>
      <c r="V334" s="209" t="s">
        <v>8288</v>
      </c>
      <c r="W334" s="207" t="s">
        <v>8288</v>
      </c>
      <c r="X334" s="207" t="s">
        <v>8288</v>
      </c>
      <c r="Y334" s="207" t="s">
        <v>8288</v>
      </c>
      <c r="Z334" s="207" t="s">
        <v>8288</v>
      </c>
      <c r="AA334" s="209" t="s">
        <v>8288</v>
      </c>
      <c r="AB334" s="209" t="s">
        <v>4169</v>
      </c>
      <c r="AC334" s="210" t="s">
        <v>4169</v>
      </c>
      <c r="AD334" s="210" t="s">
        <v>4169</v>
      </c>
      <c r="AE334" s="210"/>
      <c r="AF334" s="210"/>
      <c r="AG334" t="str">
        <f>IFERROR(IF(COUNTIF(C334:L334,"Feed Ingredient")&gt;0,INDEX(ani_diet!T:T,MATCH(M334,ani_diet!D:D,0)),""),"")</f>
        <v/>
      </c>
      <c r="AH334" s="60" t="str">
        <f>IF(IFERROR(IF(MATCH("Feed Ingredient", AOM[[#This Row],[L1]:[L10]],0)&gt;0, TRUE, FALSE), FALSE)=TRUE,IFERROR(VLOOKUP(M334, ani_diet!C:C, 1, FALSE), "No Match"),FALSE)</f>
        <v>No Match</v>
      </c>
      <c r="AI334" s="60" t="s">
        <v>3539</v>
      </c>
      <c r="AL334" t="str">
        <f>IFERROR(IF(COUNTIF(C334:L334,"Feed Ingredient")&gt;0,INDEX(ani_diet!T:T,MATCH(M334,ani_diet!D:D,0)),""),"")</f>
        <v/>
      </c>
    </row>
    <row r="335" spans="1:38">
      <c r="A335" t="str">
        <f>_xlfn.TEXTJOIN("/",TRUE,AOM[[#This Row],[L1]:[L10]])</f>
        <v>Management/Livestock Management/Feed Characteristic/Feed Composition/Feed Ingredient/Crop Byproduct/Cereal ByProducts/Atella</v>
      </c>
      <c r="B335" s="207" t="s">
        <v>18742</v>
      </c>
      <c r="C335" s="207" t="s">
        <v>17896</v>
      </c>
      <c r="D335" s="207" t="s">
        <v>17898</v>
      </c>
      <c r="E335" s="207" t="s">
        <v>17908</v>
      </c>
      <c r="F335" s="207" t="s">
        <v>18308</v>
      </c>
      <c r="G335" s="207" t="s">
        <v>18309</v>
      </c>
      <c r="H335" s="207" t="s">
        <v>18687</v>
      </c>
      <c r="I335" s="207" t="s">
        <v>18733</v>
      </c>
      <c r="J335" s="207" t="s">
        <v>18735</v>
      </c>
      <c r="K335" s="207"/>
      <c r="L335" s="207"/>
      <c r="M335" t="str" cm="1">
        <f t="array" ref="M335">LOOKUP(2,1/(C335:L335&lt;&gt;""),C335:L335)</f>
        <v>Atella</v>
      </c>
      <c r="N335" s="207"/>
      <c r="O335" s="207" t="s">
        <v>8288</v>
      </c>
      <c r="P335" s="207" t="s">
        <v>8288</v>
      </c>
      <c r="Q335" s="207" t="s">
        <v>8288</v>
      </c>
      <c r="R335" s="207" t="s">
        <v>8288</v>
      </c>
      <c r="S335" s="207" t="s">
        <v>18741</v>
      </c>
      <c r="T335" s="207" t="s">
        <v>8288</v>
      </c>
      <c r="U335" s="207"/>
      <c r="V335" s="209" t="s">
        <v>8288</v>
      </c>
      <c r="W335" s="207" t="s">
        <v>8288</v>
      </c>
      <c r="X335" s="207" t="s">
        <v>8288</v>
      </c>
      <c r="Y335" s="207" t="s">
        <v>8288</v>
      </c>
      <c r="Z335" s="207" t="s">
        <v>8288</v>
      </c>
      <c r="AA335" s="209" t="s">
        <v>8288</v>
      </c>
      <c r="AB335" s="225" t="s">
        <v>18738</v>
      </c>
      <c r="AC335" s="210" t="s">
        <v>4169</v>
      </c>
      <c r="AD335" s="210" t="s">
        <v>4169</v>
      </c>
      <c r="AE335" s="210"/>
      <c r="AF335" s="210"/>
      <c r="AG335" t="str">
        <f>IFERROR(IF(COUNTIF(C335:L335,"Feed Ingredient")&gt;0,INDEX(ani_diet!T:T,MATCH(M335,ani_diet!D:D,0)),""),"")</f>
        <v/>
      </c>
      <c r="AH335" s="60" t="str">
        <f>IF(IFERROR(IF(MATCH("Feed Ingredient", AOM[[#This Row],[L1]:[L10]],0)&gt;0, TRUE, FALSE), FALSE)=TRUE,IFERROR(VLOOKUP(M335, ani_diet!C:C, 1, FALSE), "No Match"),FALSE)</f>
        <v>Atella</v>
      </c>
      <c r="AI335" s="60" t="s">
        <v>3539</v>
      </c>
      <c r="AL335" t="str">
        <f>IFERROR(IF(COUNTIF(C335:L335,"Feed Ingredient")&gt;0,INDEX(ani_diet!T:T,MATCH(M335,ani_diet!D:D,0)),""),"")</f>
        <v/>
      </c>
    </row>
    <row r="336" spans="1:38">
      <c r="A336" t="s">
        <v>18743</v>
      </c>
      <c r="B336" s="207" t="s">
        <v>18744</v>
      </c>
      <c r="C336" s="207" t="s">
        <v>17896</v>
      </c>
      <c r="D336" s="207" t="s">
        <v>17898</v>
      </c>
      <c r="E336" s="207" t="s">
        <v>17908</v>
      </c>
      <c r="F336" s="207" t="s">
        <v>18308</v>
      </c>
      <c r="G336" s="207" t="s">
        <v>18309</v>
      </c>
      <c r="H336" s="207" t="s">
        <v>18687</v>
      </c>
      <c r="I336" s="207" t="s">
        <v>18733</v>
      </c>
      <c r="J336" s="207" t="s">
        <v>18745</v>
      </c>
      <c r="K336" s="207" t="s">
        <v>18746</v>
      </c>
      <c r="L336" s="207" t="s">
        <v>18747</v>
      </c>
      <c r="M336" t="str" cm="1">
        <f t="array" ref="M336">LOOKUP(2,1/(C336:L336&lt;&gt;""),C336:L336)</f>
        <v>Baby Corn Stalk Dried Wilted</v>
      </c>
      <c r="N336" s="207"/>
      <c r="O336" s="207" t="s">
        <v>8288</v>
      </c>
      <c r="P336" s="207" t="s">
        <v>8288</v>
      </c>
      <c r="Q336" s="207" t="s">
        <v>8288</v>
      </c>
      <c r="R336" s="207" t="s">
        <v>8288</v>
      </c>
      <c r="S336" s="207" t="s">
        <v>18748</v>
      </c>
      <c r="T336" s="207" t="s">
        <v>8288</v>
      </c>
      <c r="U336" s="207" t="s">
        <v>18749</v>
      </c>
      <c r="V336" s="209" t="s">
        <v>18750</v>
      </c>
      <c r="W336" s="207" t="s">
        <v>8288</v>
      </c>
      <c r="X336" s="207" t="s">
        <v>8288</v>
      </c>
      <c r="Y336" s="207" t="s">
        <v>8288</v>
      </c>
      <c r="Z336" s="207" t="s">
        <v>8288</v>
      </c>
      <c r="AA336" s="209" t="s">
        <v>3685</v>
      </c>
      <c r="AB336" s="209" t="s">
        <v>4169</v>
      </c>
      <c r="AC336" s="210" t="s">
        <v>4169</v>
      </c>
      <c r="AD336" s="210" t="s">
        <v>4169</v>
      </c>
      <c r="AE336" s="210"/>
      <c r="AF336" s="210"/>
      <c r="AG336" t="str">
        <f>IFERROR(IF(COUNTIF(C336:L336,"Feed Ingredient")&gt;0,INDEX(ani_diet!T:T,MATCH(M336,ani_diet!D:D,0)),""),"")</f>
        <v>Zea mays (baby) Stalk</v>
      </c>
      <c r="AH336" s="60" t="str">
        <f>IF(IFERROR(IF(MATCH("Feed Ingredient", AOM[[#This Row],[L1]:[L10]],0)&gt;0, TRUE, FALSE), FALSE)=TRUE,IFERROR(VLOOKUP(M336, ani_diet!C:C, 1, FALSE), "No Match"),FALSE)</f>
        <v>No Match</v>
      </c>
      <c r="AI336" s="60" t="s">
        <v>3539</v>
      </c>
      <c r="AL336" t="s">
        <v>18751</v>
      </c>
    </row>
    <row r="337" spans="1:38">
      <c r="A337" t="str">
        <f>_xlfn.TEXTJOIN("/",TRUE,AOM[[#This Row],[L1]:[L10]])</f>
        <v>Management/Livestock Management/Feed Characteristic/Feed Composition/Feed Ingredient/Crop Byproduct/Cereal ByProducts/Baby Corn/Baby Corn Stalk/Baby Corn Stalk Ensiled</v>
      </c>
      <c r="B337" s="207" t="s">
        <v>18752</v>
      </c>
      <c r="C337" s="207" t="s">
        <v>17896</v>
      </c>
      <c r="D337" s="207" t="s">
        <v>17898</v>
      </c>
      <c r="E337" s="207" t="s">
        <v>17908</v>
      </c>
      <c r="F337" s="207" t="s">
        <v>18308</v>
      </c>
      <c r="G337" s="207" t="s">
        <v>18309</v>
      </c>
      <c r="H337" s="207" t="s">
        <v>18687</v>
      </c>
      <c r="I337" s="207" t="s">
        <v>18733</v>
      </c>
      <c r="J337" s="207" t="s">
        <v>18745</v>
      </c>
      <c r="K337" s="207" t="s">
        <v>18746</v>
      </c>
      <c r="L337" s="207" t="s">
        <v>18753</v>
      </c>
      <c r="M337" t="str" cm="1">
        <f t="array" ref="M337">LOOKUP(2,1/(C337:L337&lt;&gt;""),C337:L337)</f>
        <v>Baby Corn Stalk Ensiled</v>
      </c>
      <c r="N337" s="207"/>
      <c r="O337" s="207" t="s">
        <v>8288</v>
      </c>
      <c r="P337" s="207" t="s">
        <v>8288</v>
      </c>
      <c r="Q337" s="207" t="s">
        <v>8288</v>
      </c>
      <c r="R337" s="207" t="s">
        <v>8288</v>
      </c>
      <c r="S337" s="207" t="s">
        <v>18748</v>
      </c>
      <c r="T337" s="207" t="s">
        <v>8288</v>
      </c>
      <c r="U337" s="207" t="s">
        <v>18749</v>
      </c>
      <c r="V337" s="209" t="s">
        <v>18750</v>
      </c>
      <c r="W337" s="207" t="s">
        <v>8288</v>
      </c>
      <c r="X337" s="207" t="s">
        <v>8288</v>
      </c>
      <c r="Y337" s="207" t="s">
        <v>8288</v>
      </c>
      <c r="Z337" s="207" t="s">
        <v>8288</v>
      </c>
      <c r="AA337" s="209" t="s">
        <v>3685</v>
      </c>
      <c r="AB337" s="209" t="s">
        <v>4169</v>
      </c>
      <c r="AC337" s="210" t="s">
        <v>4169</v>
      </c>
      <c r="AD337" s="210" t="s">
        <v>4169</v>
      </c>
      <c r="AE337" s="210"/>
      <c r="AF337" s="210"/>
      <c r="AG337" t="str">
        <f>IFERROR(IF(COUNTIF(C337:L337,"Feed Ingredient")&gt;0,INDEX(ani_diet!T:T,MATCH(M337,ani_diet!D:D,0)),""),"")</f>
        <v>Zea mays (baby) Stalk</v>
      </c>
      <c r="AH337" s="60" t="str">
        <f>IF(IFERROR(IF(MATCH("Feed Ingredient", AOM[[#This Row],[L1]:[L10]],0)&gt;0, TRUE, FALSE), FALSE)=TRUE,IFERROR(VLOOKUP(M337, ani_diet!C:C, 1, FALSE), "No Match"),FALSE)</f>
        <v>No Match</v>
      </c>
      <c r="AI337" s="60" t="s">
        <v>3539</v>
      </c>
      <c r="AL337" t="str">
        <f>IFERROR(IF(COUNTIF(C337:L337,"Feed Ingredient")&gt;0,INDEX(ani_diet!T:T,MATCH(M337,ani_diet!D:D,0)),""),"")</f>
        <v>Zea mays (baby) Stalk</v>
      </c>
    </row>
    <row r="338" spans="1:38">
      <c r="A338" t="str">
        <f>_xlfn.TEXTJOIN("/",TRUE,AOM[[#This Row],[L1]:[L10]])</f>
        <v>Management/Livestock Management/Feed Characteristic/Feed Composition/Feed Ingredient/Crop Byproduct/Cereal ByProducts/Baby Corn/Baby Corn Stalk</v>
      </c>
      <c r="B338" s="207" t="s">
        <v>18754</v>
      </c>
      <c r="C338" s="207" t="s">
        <v>17896</v>
      </c>
      <c r="D338" s="207" t="s">
        <v>17898</v>
      </c>
      <c r="E338" s="207" t="s">
        <v>17908</v>
      </c>
      <c r="F338" s="207" t="s">
        <v>18308</v>
      </c>
      <c r="G338" s="207" t="s">
        <v>18309</v>
      </c>
      <c r="H338" s="207" t="s">
        <v>18687</v>
      </c>
      <c r="I338" s="207" t="s">
        <v>18733</v>
      </c>
      <c r="J338" s="207" t="s">
        <v>18745</v>
      </c>
      <c r="K338" s="207" t="s">
        <v>18746</v>
      </c>
      <c r="L338" s="207"/>
      <c r="M338" t="str" cm="1">
        <f t="array" ref="M338">LOOKUP(2,1/(C338:L338&lt;&gt;""),C338:L338)</f>
        <v>Baby Corn Stalk</v>
      </c>
      <c r="N338" s="207"/>
      <c r="O338" s="207" t="s">
        <v>8288</v>
      </c>
      <c r="P338" s="207" t="s">
        <v>8288</v>
      </c>
      <c r="Q338" s="207" t="s">
        <v>8288</v>
      </c>
      <c r="R338" s="207" t="s">
        <v>8288</v>
      </c>
      <c r="S338" s="207" t="s">
        <v>18748</v>
      </c>
      <c r="T338" s="207" t="s">
        <v>8288</v>
      </c>
      <c r="U338" s="207" t="s">
        <v>18749</v>
      </c>
      <c r="V338" s="209" t="s">
        <v>18750</v>
      </c>
      <c r="W338" s="207" t="s">
        <v>8288</v>
      </c>
      <c r="X338" s="207" t="s">
        <v>8288</v>
      </c>
      <c r="Y338" s="207" t="s">
        <v>8288</v>
      </c>
      <c r="Z338" s="207" t="s">
        <v>8288</v>
      </c>
      <c r="AA338" s="209" t="s">
        <v>3685</v>
      </c>
      <c r="AB338" s="209" t="s">
        <v>4169</v>
      </c>
      <c r="AC338" s="210" t="s">
        <v>4169</v>
      </c>
      <c r="AD338" s="210" t="s">
        <v>4169</v>
      </c>
      <c r="AE338" s="210"/>
      <c r="AF338" s="210"/>
      <c r="AG338" t="str">
        <f>IFERROR(IF(COUNTIF(C338:L338,"Feed Ingredient")&gt;0,INDEX(ani_diet!T:T,MATCH(M338,ani_diet!D:D,0)),""),"")</f>
        <v>Zea mays (baby) Stalk</v>
      </c>
      <c r="AH338" s="60" t="str">
        <f>IF(IFERROR(IF(MATCH("Feed Ingredient", AOM[[#This Row],[L1]:[L10]],0)&gt;0, TRUE, FALSE), FALSE)=TRUE,IFERROR(VLOOKUP(M338, ani_diet!C:C, 1, FALSE), "No Match"),FALSE)</f>
        <v>Baby Corn Stalk</v>
      </c>
      <c r="AI338" s="60" t="s">
        <v>3539</v>
      </c>
      <c r="AL338" t="str">
        <f>IFERROR(IF(COUNTIF(C338:L338,"Feed Ingredient")&gt;0,INDEX(ani_diet!T:T,MATCH(M338,ani_diet!D:D,0)),""),"")</f>
        <v>Zea mays (baby) Stalk</v>
      </c>
    </row>
    <row r="339" spans="1:38">
      <c r="A339" t="str">
        <f>_xlfn.TEXTJOIN("/",TRUE,AOM[[#This Row],[L1]:[L10]])</f>
        <v>Management/Livestock Management/Feed Characteristic/Feed Composition/Feed Ingredient/Crop Byproduct/Cereal ByProducts/Barley/Barley Bran</v>
      </c>
      <c r="B339" s="207" t="s">
        <v>18755</v>
      </c>
      <c r="C339" s="207" t="s">
        <v>17896</v>
      </c>
      <c r="D339" s="207" t="s">
        <v>17898</v>
      </c>
      <c r="E339" s="207" t="s">
        <v>17908</v>
      </c>
      <c r="F339" s="207" t="s">
        <v>18308</v>
      </c>
      <c r="G339" s="207" t="s">
        <v>18309</v>
      </c>
      <c r="H339" s="207" t="s">
        <v>18687</v>
      </c>
      <c r="I339" s="207" t="s">
        <v>18733</v>
      </c>
      <c r="J339" s="207" t="s">
        <v>3640</v>
      </c>
      <c r="K339" s="207" t="s">
        <v>18756</v>
      </c>
      <c r="L339" s="207"/>
      <c r="M339" t="str" cm="1">
        <f t="array" ref="M339">LOOKUP(2,1/(C339:L339&lt;&gt;""),C339:L339)</f>
        <v>Barley Bran</v>
      </c>
      <c r="N339" s="207"/>
      <c r="O339" s="207" t="s">
        <v>8288</v>
      </c>
      <c r="P339" s="207" t="s">
        <v>8288</v>
      </c>
      <c r="Q339" s="207" t="s">
        <v>8288</v>
      </c>
      <c r="R339" s="207" t="s">
        <v>8288</v>
      </c>
      <c r="S339" s="207" t="s">
        <v>18757</v>
      </c>
      <c r="T339" s="207" t="s">
        <v>8288</v>
      </c>
      <c r="U339" s="207" t="s">
        <v>3642</v>
      </c>
      <c r="V339" s="209" t="s">
        <v>18758</v>
      </c>
      <c r="W339" s="207" t="s">
        <v>8288</v>
      </c>
      <c r="X339" s="207" t="s">
        <v>8288</v>
      </c>
      <c r="Y339" s="207" t="s">
        <v>8288</v>
      </c>
      <c r="Z339" s="207" t="s">
        <v>8288</v>
      </c>
      <c r="AA339" s="209" t="s">
        <v>3644</v>
      </c>
      <c r="AB339" s="209" t="s">
        <v>4169</v>
      </c>
      <c r="AC339" s="210" t="s">
        <v>18759</v>
      </c>
      <c r="AD339" s="210">
        <v>39120</v>
      </c>
      <c r="AE339" s="210" t="s">
        <v>3640</v>
      </c>
      <c r="AF339" s="210" t="s">
        <v>18760</v>
      </c>
      <c r="AG339" t="str">
        <f>IFERROR(IF(COUNTIF(C339:L339,"Feed Ingredient")&gt;0,INDEX(ani_diet!T:T,MATCH(M339,ani_diet!D:D,0)),""),"")</f>
        <v>Hordeum vulgare Bran</v>
      </c>
      <c r="AH339" s="60" t="str">
        <f>IF(IFERROR(IF(MATCH("Feed Ingredient", AOM[[#This Row],[L1]:[L10]],0)&gt;0, TRUE, FALSE), FALSE)=TRUE,IFERROR(VLOOKUP(M339, ani_diet!C:C, 1, FALSE), "No Match"),FALSE)</f>
        <v>Barley Bran</v>
      </c>
      <c r="AI339" t="s">
        <v>18761</v>
      </c>
      <c r="AL339" t="str">
        <f>IFERROR(IF(COUNTIF(C339:L339,"Feed Ingredient")&gt;0,INDEX(ani_diet!T:T,MATCH(M339,ani_diet!D:D,0)),""),"")</f>
        <v>Hordeum vulgare Bran</v>
      </c>
    </row>
    <row r="340" spans="1:38">
      <c r="A340" t="str">
        <f>_xlfn.TEXTJOIN("/",TRUE,AOM[[#This Row],[L1]:[L10]])</f>
        <v>Management/Livestock Management/Feed Characteristic/Feed Composition/Feed Ingredient/Crop Byproduct/Cereal ByProducts/Barley/Barley Dried</v>
      </c>
      <c r="B340" s="207" t="s">
        <v>18762</v>
      </c>
      <c r="C340" s="207" t="s">
        <v>17896</v>
      </c>
      <c r="D340" s="207" t="s">
        <v>17898</v>
      </c>
      <c r="E340" s="207" t="s">
        <v>17908</v>
      </c>
      <c r="F340" s="207" t="s">
        <v>18308</v>
      </c>
      <c r="G340" s="207" t="s">
        <v>18309</v>
      </c>
      <c r="H340" s="207" t="s">
        <v>18687</v>
      </c>
      <c r="I340" s="207" t="s">
        <v>18733</v>
      </c>
      <c r="J340" s="207" t="s">
        <v>3640</v>
      </c>
      <c r="K340" s="207" t="s">
        <v>18763</v>
      </c>
      <c r="L340" s="207"/>
      <c r="M340" t="str" cm="1">
        <f t="array" ref="M340">LOOKUP(2,1/(C340:L340&lt;&gt;""),C340:L340)</f>
        <v>Barley Dried</v>
      </c>
      <c r="N340" s="207" t="s">
        <v>18764</v>
      </c>
      <c r="O340" s="207" t="s">
        <v>8288</v>
      </c>
      <c r="P340" s="207" t="s">
        <v>8288</v>
      </c>
      <c r="Q340" s="207" t="s">
        <v>8288</v>
      </c>
      <c r="R340" s="207" t="s">
        <v>8288</v>
      </c>
      <c r="S340" s="207" t="s">
        <v>18757</v>
      </c>
      <c r="T340" s="207" t="s">
        <v>8288</v>
      </c>
      <c r="U340" s="207" t="s">
        <v>3642</v>
      </c>
      <c r="V340" s="209" t="s">
        <v>18758</v>
      </c>
      <c r="W340" s="207" t="s">
        <v>8288</v>
      </c>
      <c r="X340" s="207" t="s">
        <v>8288</v>
      </c>
      <c r="Y340" s="207" t="s">
        <v>8288</v>
      </c>
      <c r="Z340" s="207" t="s">
        <v>8288</v>
      </c>
      <c r="AA340" s="209" t="s">
        <v>3644</v>
      </c>
      <c r="AB340" s="211" t="s">
        <v>18765</v>
      </c>
      <c r="AC340" s="210" t="s">
        <v>18759</v>
      </c>
      <c r="AD340" s="210" t="s">
        <v>18766</v>
      </c>
      <c r="AE340" s="210" t="s">
        <v>3640</v>
      </c>
      <c r="AF340" s="210" t="s">
        <v>18767</v>
      </c>
      <c r="AG340" t="str">
        <f>IFERROR(IF(COUNTIF(C340:L340,"Feed Ingredient")&gt;0,INDEX(ani_diet!T:T,MATCH(M340,ani_diet!D:D,0)),""),"")</f>
        <v>Hordeum vulgare</v>
      </c>
      <c r="AH340" s="60" t="str">
        <f>IF(IFERROR(IF(MATCH("Feed Ingredient", AOM[[#This Row],[L1]:[L10]],0)&gt;0, TRUE, FALSE), FALSE)=TRUE,IFERROR(VLOOKUP(M340, ani_diet!C:C, 1, FALSE), "No Match"),FALSE)</f>
        <v>No Match</v>
      </c>
      <c r="AI340" t="s">
        <v>18768</v>
      </c>
      <c r="AL340" t="str">
        <f>IFERROR(IF(COUNTIF(C340:L340,"Feed Ingredient")&gt;0,INDEX(ani_diet!T:T,MATCH(M340,ani_diet!D:D,0)),""),"")</f>
        <v>Hordeum vulgare</v>
      </c>
    </row>
    <row r="341" spans="1:38">
      <c r="A341" t="str">
        <f>_xlfn.TEXTJOIN("/",TRUE,AOM[[#This Row],[L1]:[L10]])</f>
        <v>Management/Livestock Management/Feed Characteristic/Feed Composition/Feed Ingredient/Crop Byproduct/Cereal ByProducts/Barley/Barley Dried Ground</v>
      </c>
      <c r="B341" s="207" t="s">
        <v>18769</v>
      </c>
      <c r="C341" s="207" t="s">
        <v>17896</v>
      </c>
      <c r="D341" s="207" t="s">
        <v>17898</v>
      </c>
      <c r="E341" s="207" t="s">
        <v>17908</v>
      </c>
      <c r="F341" s="207" t="s">
        <v>18308</v>
      </c>
      <c r="G341" s="207" t="s">
        <v>18309</v>
      </c>
      <c r="H341" s="207" t="s">
        <v>18687</v>
      </c>
      <c r="I341" s="207" t="s">
        <v>18733</v>
      </c>
      <c r="J341" s="207" t="s">
        <v>3640</v>
      </c>
      <c r="K341" s="207" t="s">
        <v>18770</v>
      </c>
      <c r="L341" s="207"/>
      <c r="M341" t="str" cm="1">
        <f t="array" ref="M341">LOOKUP(2,1/(C341:L341&lt;&gt;""),C341:L341)</f>
        <v>Barley Dried Ground</v>
      </c>
      <c r="N341" s="207" t="s">
        <v>18771</v>
      </c>
      <c r="O341" s="207" t="s">
        <v>8288</v>
      </c>
      <c r="P341" s="207" t="s">
        <v>8288</v>
      </c>
      <c r="Q341" s="207" t="s">
        <v>8288</v>
      </c>
      <c r="R341" s="207" t="s">
        <v>8288</v>
      </c>
      <c r="S341" s="207" t="s">
        <v>18757</v>
      </c>
      <c r="T341" s="207" t="s">
        <v>8288</v>
      </c>
      <c r="U341" s="207" t="s">
        <v>3642</v>
      </c>
      <c r="V341" s="209" t="s">
        <v>18758</v>
      </c>
      <c r="W341" s="207" t="s">
        <v>8288</v>
      </c>
      <c r="X341" s="207" t="s">
        <v>8288</v>
      </c>
      <c r="Y341" s="207" t="s">
        <v>8288</v>
      </c>
      <c r="Z341" s="207" t="s">
        <v>8288</v>
      </c>
      <c r="AA341" s="209" t="s">
        <v>3644</v>
      </c>
      <c r="AB341" s="212" t="s">
        <v>4169</v>
      </c>
      <c r="AC341" s="210" t="s">
        <v>18759</v>
      </c>
      <c r="AD341" s="210" t="s">
        <v>4169</v>
      </c>
      <c r="AE341" s="210" t="s">
        <v>3640</v>
      </c>
      <c r="AF341" s="213" t="s">
        <v>18772</v>
      </c>
      <c r="AG341" t="str">
        <f>IFERROR(IF(COUNTIF(C341:L341,"Feed Ingredient")&gt;0,INDEX(ani_diet!T:T,MATCH(M341,ani_diet!D:D,0)),""),"")</f>
        <v>Hordeum vulgare</v>
      </c>
      <c r="AH341" s="60" t="str">
        <f>IF(IFERROR(IF(MATCH("Feed Ingredient", AOM[[#This Row],[L1]:[L10]],0)&gt;0, TRUE, FALSE), FALSE)=TRUE,IFERROR(VLOOKUP(M341, ani_diet!C:C, 1, FALSE), "No Match"),FALSE)</f>
        <v>No Match</v>
      </c>
      <c r="AI341" t="s">
        <v>3539</v>
      </c>
      <c r="AL341" t="str">
        <f>IFERROR(IF(COUNTIF(C341:L341,"Feed Ingredient")&gt;0,INDEX(ani_diet!T:T,MATCH(M341,ani_diet!D:D,0)),""),"")</f>
        <v>Hordeum vulgare</v>
      </c>
    </row>
    <row r="342" spans="1:38">
      <c r="A342" t="str">
        <f>_xlfn.TEXTJOIN("/",TRUE,AOM[[#This Row],[L1]:[L10]])</f>
        <v>Management/Livestock Management/Feed Characteristic/Feed Composition/Feed Ingredient/Crop Byproduct/Cereal ByProducts/Barley/Barley Straw/Barley Straw Dried</v>
      </c>
      <c r="B342" s="207" t="s">
        <v>18773</v>
      </c>
      <c r="C342" s="207" t="s">
        <v>17896</v>
      </c>
      <c r="D342" s="207" t="s">
        <v>17898</v>
      </c>
      <c r="E342" s="207" t="s">
        <v>17908</v>
      </c>
      <c r="F342" s="207" t="s">
        <v>18308</v>
      </c>
      <c r="G342" s="207" t="s">
        <v>18309</v>
      </c>
      <c r="H342" s="207" t="s">
        <v>18687</v>
      </c>
      <c r="I342" s="207" t="s">
        <v>18733</v>
      </c>
      <c r="J342" s="207" t="s">
        <v>3640</v>
      </c>
      <c r="K342" s="207" t="s">
        <v>18774</v>
      </c>
      <c r="L342" s="207" t="s">
        <v>18775</v>
      </c>
      <c r="M342" t="str" cm="1">
        <f t="array" ref="M342">LOOKUP(2,1/(C342:L342&lt;&gt;""),C342:L342)</f>
        <v>Barley Straw Dried</v>
      </c>
      <c r="N342" s="207" t="s">
        <v>18776</v>
      </c>
      <c r="O342" s="207" t="s">
        <v>8288</v>
      </c>
      <c r="P342" s="207" t="s">
        <v>8288</v>
      </c>
      <c r="Q342" s="207" t="s">
        <v>8288</v>
      </c>
      <c r="R342" s="207" t="s">
        <v>8288</v>
      </c>
      <c r="S342" s="207" t="s">
        <v>18757</v>
      </c>
      <c r="T342" s="207" t="s">
        <v>8288</v>
      </c>
      <c r="U342" s="207" t="s">
        <v>3642</v>
      </c>
      <c r="V342" s="209" t="s">
        <v>18758</v>
      </c>
      <c r="W342" s="207" t="s">
        <v>8288</v>
      </c>
      <c r="X342" s="207" t="s">
        <v>8288</v>
      </c>
      <c r="Y342" s="207" t="s">
        <v>8288</v>
      </c>
      <c r="Z342" s="207" t="s">
        <v>8288</v>
      </c>
      <c r="AA342" s="209" t="s">
        <v>3644</v>
      </c>
      <c r="AB342" s="225" t="s">
        <v>18777</v>
      </c>
      <c r="AC342" s="210" t="s">
        <v>18759</v>
      </c>
      <c r="AD342" s="210" t="s">
        <v>18778</v>
      </c>
      <c r="AE342" s="210" t="s">
        <v>3640</v>
      </c>
      <c r="AF342" s="210" t="s">
        <v>18779</v>
      </c>
      <c r="AG342" t="str">
        <f>IFERROR(IF(COUNTIF(C342:L342,"Feed Ingredient")&gt;0,INDEX(ani_diet!T:T,MATCH(M342,ani_diet!D:D,0)),""),"")</f>
        <v>Hordeum vulgare Straw</v>
      </c>
      <c r="AH342" s="60" t="str">
        <f>IF(IFERROR(IF(MATCH("Feed Ingredient", AOM[[#This Row],[L1]:[L10]],0)&gt;0, TRUE, FALSE), FALSE)=TRUE,IFERROR(VLOOKUP(M342, ani_diet!C:C, 1, FALSE), "No Match"),FALSE)</f>
        <v>No Match</v>
      </c>
      <c r="AI342" t="s">
        <v>18780</v>
      </c>
      <c r="AL342" t="str">
        <f>IFERROR(IF(COUNTIF(C342:L342,"Feed Ingredient")&gt;0,INDEX(ani_diet!T:T,MATCH(M342,ani_diet!D:D,0)),""),"")</f>
        <v>Hordeum vulgare Straw</v>
      </c>
    </row>
    <row r="343" spans="1:38">
      <c r="A343" t="str">
        <f>_xlfn.TEXTJOIN("/",TRUE,AOM[[#This Row],[L1]:[L10]])</f>
        <v>Management/Livestock Management/Feed Characteristic/Feed Composition/Feed Ingredient/Crop Byproduct/Cereal ByProducts/Barley/Barley Straw/Barley Straw Fermented</v>
      </c>
      <c r="B343" s="207" t="s">
        <v>18781</v>
      </c>
      <c r="C343" s="207" t="s">
        <v>17896</v>
      </c>
      <c r="D343" s="207" t="s">
        <v>17898</v>
      </c>
      <c r="E343" s="207" t="s">
        <v>17908</v>
      </c>
      <c r="F343" s="207" t="s">
        <v>18308</v>
      </c>
      <c r="G343" s="207" t="s">
        <v>18309</v>
      </c>
      <c r="H343" s="207" t="s">
        <v>18687</v>
      </c>
      <c r="I343" s="207" t="s">
        <v>18733</v>
      </c>
      <c r="J343" s="207" t="s">
        <v>3640</v>
      </c>
      <c r="K343" s="207" t="s">
        <v>18774</v>
      </c>
      <c r="L343" s="207" t="s">
        <v>18782</v>
      </c>
      <c r="M343" t="str" cm="1">
        <f t="array" ref="M343">LOOKUP(2,1/(C343:L343&lt;&gt;""),C343:L343)</f>
        <v>Barley Straw Fermented</v>
      </c>
      <c r="N343" s="207"/>
      <c r="O343" s="207" t="s">
        <v>8288</v>
      </c>
      <c r="P343" s="207" t="s">
        <v>8288</v>
      </c>
      <c r="Q343" s="207" t="s">
        <v>8288</v>
      </c>
      <c r="R343" s="207" t="s">
        <v>8288</v>
      </c>
      <c r="S343" s="207" t="s">
        <v>18757</v>
      </c>
      <c r="T343" s="207" t="s">
        <v>8288</v>
      </c>
      <c r="U343" s="207" t="s">
        <v>3642</v>
      </c>
      <c r="V343" s="209" t="s">
        <v>18758</v>
      </c>
      <c r="W343" s="207" t="s">
        <v>8288</v>
      </c>
      <c r="X343" s="207" t="s">
        <v>8288</v>
      </c>
      <c r="Y343" s="207" t="s">
        <v>8288</v>
      </c>
      <c r="Z343" s="207" t="s">
        <v>8288</v>
      </c>
      <c r="AA343" s="209" t="s">
        <v>3644</v>
      </c>
      <c r="AB343" s="225" t="s">
        <v>4169</v>
      </c>
      <c r="AC343" s="210" t="s">
        <v>18759</v>
      </c>
      <c r="AD343" s="210" t="s">
        <v>18778</v>
      </c>
      <c r="AE343" s="210" t="s">
        <v>3640</v>
      </c>
      <c r="AF343" s="210" t="s">
        <v>18779</v>
      </c>
      <c r="AG343" t="str">
        <f>IFERROR(IF(COUNTIF(C343:L343,"Feed Ingredient")&gt;0,INDEX(ani_diet!T:T,MATCH(M343,ani_diet!D:D,0)),""),"")</f>
        <v>Hordeum vulgare Straw</v>
      </c>
      <c r="AH343" s="60" t="str">
        <f>IF(IFERROR(IF(MATCH("Feed Ingredient", AOM[[#This Row],[L1]:[L10]],0)&gt;0, TRUE, FALSE), FALSE)=TRUE,IFERROR(VLOOKUP(M343, ani_diet!C:C, 1, FALSE), "No Match"),FALSE)</f>
        <v>No Match</v>
      </c>
      <c r="AI343" t="s">
        <v>3539</v>
      </c>
      <c r="AL343" t="str">
        <f>IFERROR(IF(COUNTIF(C343:L343,"Feed Ingredient")&gt;0,INDEX(ani_diet!T:T,MATCH(M343,ani_diet!D:D,0)),""),"")</f>
        <v>Hordeum vulgare Straw</v>
      </c>
    </row>
    <row r="344" spans="1:38">
      <c r="A344" t="str">
        <f>_xlfn.TEXTJOIN("/",TRUE,AOM[[#This Row],[L1]:[L10]])</f>
        <v>Management/Livestock Management/Feed Characteristic/Feed Composition/Feed Ingredient/Crop Byproduct/Cereal ByProducts/Barley/Barley Straw</v>
      </c>
      <c r="B344" s="207" t="s">
        <v>18783</v>
      </c>
      <c r="C344" s="207" t="s">
        <v>17896</v>
      </c>
      <c r="D344" s="207" t="s">
        <v>17898</v>
      </c>
      <c r="E344" s="207" t="s">
        <v>17908</v>
      </c>
      <c r="F344" s="207" t="s">
        <v>18308</v>
      </c>
      <c r="G344" s="207" t="s">
        <v>18309</v>
      </c>
      <c r="H344" s="207" t="s">
        <v>18687</v>
      </c>
      <c r="I344" s="207" t="s">
        <v>18733</v>
      </c>
      <c r="J344" s="207" t="s">
        <v>3640</v>
      </c>
      <c r="K344" s="207" t="s">
        <v>18774</v>
      </c>
      <c r="L344" s="207"/>
      <c r="M344" t="str" cm="1">
        <f t="array" ref="M344">LOOKUP(2,1/(C344:L344&lt;&gt;""),C344:L344)</f>
        <v>Barley Straw</v>
      </c>
      <c r="N344" s="207"/>
      <c r="O344" s="207" t="s">
        <v>8288</v>
      </c>
      <c r="P344" s="207" t="s">
        <v>8288</v>
      </c>
      <c r="Q344" s="207" t="s">
        <v>8288</v>
      </c>
      <c r="R344" s="207" t="s">
        <v>8288</v>
      </c>
      <c r="S344" s="207" t="s">
        <v>18757</v>
      </c>
      <c r="T344" s="207" t="s">
        <v>8288</v>
      </c>
      <c r="U344" s="207" t="s">
        <v>3642</v>
      </c>
      <c r="V344" s="209" t="s">
        <v>18758</v>
      </c>
      <c r="W344" s="207" t="s">
        <v>8288</v>
      </c>
      <c r="X344" s="207" t="s">
        <v>8288</v>
      </c>
      <c r="Y344" s="207" t="s">
        <v>8288</v>
      </c>
      <c r="Z344" s="207" t="s">
        <v>8288</v>
      </c>
      <c r="AA344" s="209" t="s">
        <v>3644</v>
      </c>
      <c r="AB344" s="211" t="s">
        <v>18777</v>
      </c>
      <c r="AC344" s="210" t="s">
        <v>18759</v>
      </c>
      <c r="AD344" s="210" t="s">
        <v>18778</v>
      </c>
      <c r="AE344" s="210" t="s">
        <v>3640</v>
      </c>
      <c r="AF344" s="210" t="s">
        <v>18779</v>
      </c>
      <c r="AG344" t="str">
        <f>IFERROR(IF(COUNTIF(C344:L344,"Feed Ingredient")&gt;0,INDEX(ani_diet!T:T,MATCH(M344,ani_diet!D:D,0)),""),"")</f>
        <v>Hordeum vulgare Straw</v>
      </c>
      <c r="AH344" s="60" t="str">
        <f>IF(IFERROR(IF(MATCH("Feed Ingredient", AOM[[#This Row],[L1]:[L10]],0)&gt;0, TRUE, FALSE), FALSE)=TRUE,IFERROR(VLOOKUP(M344, ani_diet!C:C, 1, FALSE), "No Match"),FALSE)</f>
        <v>Barley Straw</v>
      </c>
      <c r="AI344" t="s">
        <v>18780</v>
      </c>
      <c r="AL344" t="str">
        <f>IFERROR(IF(COUNTIF(C344:L344,"Feed Ingredient")&gt;0,INDEX(ani_diet!T:T,MATCH(M344,ani_diet!D:D,0)),""),"")</f>
        <v>Hordeum vulgare Straw</v>
      </c>
    </row>
    <row r="345" spans="1:38">
      <c r="A345" t="s">
        <v>18784</v>
      </c>
      <c r="B345" s="207" t="s">
        <v>18785</v>
      </c>
      <c r="C345" s="207" t="s">
        <v>17896</v>
      </c>
      <c r="D345" s="207" t="s">
        <v>17898</v>
      </c>
      <c r="E345" s="207" t="s">
        <v>17908</v>
      </c>
      <c r="F345" s="207" t="s">
        <v>18308</v>
      </c>
      <c r="G345" s="207" t="s">
        <v>18309</v>
      </c>
      <c r="H345" s="207" t="s">
        <v>18687</v>
      </c>
      <c r="I345" s="207" t="s">
        <v>18733</v>
      </c>
      <c r="J345" s="207" t="s">
        <v>18786</v>
      </c>
      <c r="K345" s="207" t="s">
        <v>18787</v>
      </c>
      <c r="L345" s="207"/>
      <c r="M345" t="str" cm="1">
        <f t="array" ref="M345">LOOKUP(2,1/(C345:L345&lt;&gt;""),C345:L345)</f>
        <v>Brewers By-Product Dried Ground</v>
      </c>
      <c r="N345" s="207"/>
      <c r="O345" s="207" t="s">
        <v>8288</v>
      </c>
      <c r="P345" s="207" t="s">
        <v>8288</v>
      </c>
      <c r="Q345" s="207" t="s">
        <v>8288</v>
      </c>
      <c r="R345" s="207" t="s">
        <v>8288</v>
      </c>
      <c r="S345" s="207"/>
      <c r="T345" s="207" t="s">
        <v>8288</v>
      </c>
      <c r="U345" s="207"/>
      <c r="V345" s="209" t="s">
        <v>328</v>
      </c>
      <c r="W345" s="207"/>
      <c r="X345" s="207"/>
      <c r="Y345" s="207"/>
      <c r="Z345" s="207"/>
      <c r="AA345" s="209" t="s">
        <v>328</v>
      </c>
      <c r="AB345" s="209" t="s">
        <v>18788</v>
      </c>
      <c r="AC345" s="210" t="s">
        <v>4169</v>
      </c>
      <c r="AD345" s="210" t="s">
        <v>4169</v>
      </c>
      <c r="AE345" s="210"/>
      <c r="AF345" s="210"/>
      <c r="AG345" t="str">
        <f>IFERROR(IF(COUNTIF(C345:L345,"Feed Ingredient")&gt;0,INDEX(ani_diet!T:T,MATCH(M345,ani_diet!D:D,0)),""),"")</f>
        <v/>
      </c>
      <c r="AH345" s="60" t="str">
        <f>IF(IFERROR(IF(MATCH("Feed Ingredient", AOM[[#This Row],[L1]:[L10]],0)&gt;0, TRUE, FALSE), FALSE)=TRUE,IFERROR(VLOOKUP(M345, ani_diet!C:C, 1, FALSE), "No Match"),FALSE)</f>
        <v>No Match</v>
      </c>
      <c r="AI345" t="s">
        <v>18789</v>
      </c>
      <c r="AL345" t="str">
        <f>IFERROR(IF(COUNTIF(C345:L345,"Feed Ingredient")&gt;0,INDEX(ani_diet!T:T,MATCH(M345,ani_diet!D:D,0)),""),"")</f>
        <v/>
      </c>
    </row>
    <row r="346" spans="1:38">
      <c r="A346" t="s">
        <v>18784</v>
      </c>
      <c r="B346" s="207" t="s">
        <v>18790</v>
      </c>
      <c r="C346" s="207" t="s">
        <v>17896</v>
      </c>
      <c r="D346" s="207" t="s">
        <v>17898</v>
      </c>
      <c r="E346" s="207" t="s">
        <v>17908</v>
      </c>
      <c r="F346" s="207" t="s">
        <v>18308</v>
      </c>
      <c r="G346" s="207" t="s">
        <v>18309</v>
      </c>
      <c r="H346" s="207" t="s">
        <v>18687</v>
      </c>
      <c r="I346" s="207" t="s">
        <v>18733</v>
      </c>
      <c r="J346" s="207" t="s">
        <v>18786</v>
      </c>
      <c r="K346" s="207"/>
      <c r="L346" s="207"/>
      <c r="M346" t="str" cm="1">
        <f t="array" ref="M346">LOOKUP(2,1/(C346:L346&lt;&gt;""),C346:L346)</f>
        <v>Brewers By-Product</v>
      </c>
      <c r="N346" s="207"/>
      <c r="O346" s="207" t="s">
        <v>8288</v>
      </c>
      <c r="P346" s="207" t="s">
        <v>8288</v>
      </c>
      <c r="Q346" s="207" t="s">
        <v>8288</v>
      </c>
      <c r="R346" s="207" t="s">
        <v>8288</v>
      </c>
      <c r="S346" s="207"/>
      <c r="T346" s="207" t="s">
        <v>8288</v>
      </c>
      <c r="U346" s="207"/>
      <c r="V346" s="209" t="s">
        <v>328</v>
      </c>
      <c r="W346" s="207"/>
      <c r="X346" s="207"/>
      <c r="Y346" s="207"/>
      <c r="Z346" s="207"/>
      <c r="AA346" s="209" t="s">
        <v>328</v>
      </c>
      <c r="AB346" s="209" t="s">
        <v>18788</v>
      </c>
      <c r="AC346" s="210" t="s">
        <v>4169</v>
      </c>
      <c r="AD346" s="210" t="s">
        <v>4169</v>
      </c>
      <c r="AE346" s="210"/>
      <c r="AF346" s="210"/>
      <c r="AG346" t="str">
        <f>IFERROR(IF(COUNTIF(C346:L346,"Feed Ingredient")&gt;0,INDEX(ani_diet!T:T,MATCH(M346,ani_diet!D:D,0)),""),"")</f>
        <v/>
      </c>
      <c r="AH346" s="60" t="str">
        <f>IF(IFERROR(IF(MATCH("Feed Ingredient", AOM[[#This Row],[L1]:[L10]],0)&gt;0, TRUE, FALSE), FALSE)=TRUE,IFERROR(VLOOKUP(M346, ani_diet!C:C, 1, FALSE), "No Match"),FALSE)</f>
        <v>Brewers By-Product</v>
      </c>
      <c r="AI346" t="s">
        <v>18789</v>
      </c>
      <c r="AL346" t="str">
        <f>IFERROR(IF(COUNTIF(C346:L346,"Feed Ingredient")&gt;0,INDEX(ani_diet!T:T,MATCH(M346,ani_diet!D:D,0)),""),"")</f>
        <v/>
      </c>
    </row>
    <row r="347" spans="1:38">
      <c r="A347" t="str">
        <f>_xlfn.TEXTJOIN("/",TRUE,AOM[[#This Row],[L1]:[L10]])</f>
        <v>Management/Livestock Management/Feed Characteristic/Feed Composition/Feed Ingredient/Crop Byproduct/Cereal ByProducts/Brewers Grain</v>
      </c>
      <c r="B347" s="207" t="s">
        <v>18791</v>
      </c>
      <c r="C347" s="207" t="s">
        <v>17896</v>
      </c>
      <c r="D347" s="207" t="s">
        <v>17898</v>
      </c>
      <c r="E347" s="207" t="s">
        <v>17908</v>
      </c>
      <c r="F347" s="207" t="s">
        <v>18308</v>
      </c>
      <c r="G347" s="207" t="s">
        <v>18309</v>
      </c>
      <c r="H347" s="207" t="s">
        <v>18687</v>
      </c>
      <c r="I347" s="207" t="s">
        <v>18733</v>
      </c>
      <c r="J347" s="207" t="s">
        <v>18792</v>
      </c>
      <c r="K347" s="207"/>
      <c r="L347" s="207"/>
      <c r="M347" t="str" cm="1">
        <f t="array" ref="M347">LOOKUP(2,1/(C347:L347&lt;&gt;""),C347:L347)</f>
        <v>Brewers Grain</v>
      </c>
      <c r="N347" s="207" t="s">
        <v>18793</v>
      </c>
      <c r="O347" s="207" t="s">
        <v>8288</v>
      </c>
      <c r="P347" s="207" t="s">
        <v>8288</v>
      </c>
      <c r="Q347" s="207" t="s">
        <v>8288</v>
      </c>
      <c r="R347" s="207" t="s">
        <v>8288</v>
      </c>
      <c r="S347" s="207"/>
      <c r="T347" s="207" t="s">
        <v>8288</v>
      </c>
      <c r="U347" s="207"/>
      <c r="V347" s="209" t="s">
        <v>328</v>
      </c>
      <c r="W347" s="207"/>
      <c r="X347" s="207"/>
      <c r="Y347" s="207"/>
      <c r="Z347" s="207"/>
      <c r="AA347" s="209" t="s">
        <v>328</v>
      </c>
      <c r="AB347" s="209" t="s">
        <v>18788</v>
      </c>
      <c r="AC347" s="210" t="s">
        <v>4169</v>
      </c>
      <c r="AD347" s="210" t="s">
        <v>4169</v>
      </c>
      <c r="AE347" s="210"/>
      <c r="AF347" s="210"/>
      <c r="AG347" t="str">
        <f>IFERROR(IF(COUNTIF(C347:L347,"Feed Ingredient")&gt;0,INDEX(ani_diet!T:T,MATCH(M347,ani_diet!D:D,0)),""),"")</f>
        <v/>
      </c>
      <c r="AH347" s="60" t="str">
        <f>IF(IFERROR(IF(MATCH("Feed Ingredient", AOM[[#This Row],[L1]:[L10]],0)&gt;0, TRUE, FALSE), FALSE)=TRUE,IFERROR(VLOOKUP(M347, ani_diet!C:C, 1, FALSE), "No Match"),FALSE)</f>
        <v>Brewers Grain</v>
      </c>
      <c r="AI347" t="s">
        <v>18789</v>
      </c>
      <c r="AL347" t="str">
        <f>IFERROR(IF(COUNTIF(C347:L347,"Feed Ingredient")&gt;0,INDEX(ani_diet!T:T,MATCH(M347,ani_diet!D:D,0)),""),"")</f>
        <v/>
      </c>
    </row>
    <row r="348" spans="1:38">
      <c r="A348" t="str">
        <f>_xlfn.TEXTJOIN("/",TRUE,AOM[[#This Row],[L1]:[L10]])</f>
        <v>Management/Livestock Management/Feed Characteristic/Feed Composition/Feed Ingredient/Crop Byproduct/Cereal ByProducts/Brewers Grain</v>
      </c>
      <c r="B348" s="207" t="s">
        <v>18794</v>
      </c>
      <c r="C348" s="207" t="s">
        <v>17896</v>
      </c>
      <c r="D348" s="207" t="s">
        <v>17898</v>
      </c>
      <c r="E348" s="207" t="s">
        <v>17908</v>
      </c>
      <c r="F348" s="207" t="s">
        <v>18308</v>
      </c>
      <c r="G348" s="207" t="s">
        <v>18309</v>
      </c>
      <c r="H348" s="207" t="s">
        <v>18687</v>
      </c>
      <c r="I348" s="207" t="s">
        <v>18733</v>
      </c>
      <c r="J348" s="207" t="s">
        <v>18792</v>
      </c>
      <c r="K348" s="207"/>
      <c r="L348" s="207"/>
      <c r="M348" t="str" cm="1">
        <f t="array" ref="M348">LOOKUP(2,1/(C348:L348&lt;&gt;""),C348:L348)</f>
        <v>Brewers Grain</v>
      </c>
      <c r="N348" s="207" t="s">
        <v>18795</v>
      </c>
      <c r="O348" s="207" t="s">
        <v>8288</v>
      </c>
      <c r="P348" s="207" t="s">
        <v>8288</v>
      </c>
      <c r="Q348" s="207" t="s">
        <v>8288</v>
      </c>
      <c r="R348" s="207" t="s">
        <v>8288</v>
      </c>
      <c r="S348" s="207"/>
      <c r="T348" s="207" t="s">
        <v>8288</v>
      </c>
      <c r="U348" s="207"/>
      <c r="V348" s="209" t="s">
        <v>328</v>
      </c>
      <c r="W348" s="207"/>
      <c r="X348" s="207"/>
      <c r="Y348" s="207"/>
      <c r="Z348" s="207"/>
      <c r="AA348" s="209" t="s">
        <v>328</v>
      </c>
      <c r="AB348" s="209" t="s">
        <v>18788</v>
      </c>
      <c r="AC348" s="210" t="s">
        <v>4169</v>
      </c>
      <c r="AD348" s="210" t="s">
        <v>4169</v>
      </c>
      <c r="AE348" s="210"/>
      <c r="AF348" s="210"/>
      <c r="AG348" t="str">
        <f>IFERROR(IF(COUNTIF(C348:L348,"Feed Ingredient")&gt;0,INDEX(ani_diet!T:T,MATCH(M348,ani_diet!D:D,0)),""),"")</f>
        <v/>
      </c>
      <c r="AH348" s="60" t="str">
        <f>IF(IFERROR(IF(MATCH("Feed Ingredient", AOM[[#This Row],[L1]:[L10]],0)&gt;0, TRUE, FALSE), FALSE)=TRUE,IFERROR(VLOOKUP(M348, ani_diet!C:C, 1, FALSE), "No Match"),FALSE)</f>
        <v>Brewers Grain</v>
      </c>
      <c r="AI348" t="s">
        <v>18789</v>
      </c>
      <c r="AL348" t="str">
        <f>IFERROR(IF(COUNTIF(C348:L348,"Feed Ingredient")&gt;0,INDEX(ani_diet!T:T,MATCH(M348,ani_diet!D:D,0)),""),"")</f>
        <v/>
      </c>
    </row>
    <row r="349" spans="1:38">
      <c r="A349" t="str">
        <f>_xlfn.TEXTJOIN("/",TRUE,AOM[[#This Row],[L1]:[L10]])</f>
        <v>Management/Livestock Management/Feed Characteristic/Feed Composition/Feed Ingredient/Crop Byproduct/Cereal ByProducts/Brewers Spent Grain</v>
      </c>
      <c r="B349" s="207" t="s">
        <v>18796</v>
      </c>
      <c r="C349" s="207" t="s">
        <v>17896</v>
      </c>
      <c r="D349" s="207" t="s">
        <v>17898</v>
      </c>
      <c r="E349" s="207" t="s">
        <v>17908</v>
      </c>
      <c r="F349" s="207" t="s">
        <v>18308</v>
      </c>
      <c r="G349" s="207" t="s">
        <v>18309</v>
      </c>
      <c r="H349" s="207" t="s">
        <v>18687</v>
      </c>
      <c r="I349" s="207" t="s">
        <v>18733</v>
      </c>
      <c r="J349" s="207" t="s">
        <v>18797</v>
      </c>
      <c r="K349" s="207" t="s">
        <v>8288</v>
      </c>
      <c r="L349" s="207"/>
      <c r="M349" t="str" cm="1">
        <f t="array" ref="M349">LOOKUP(2,1/(C349:L349&lt;&gt;""),C349:L349)</f>
        <v>Brewers Spent Grain</v>
      </c>
      <c r="N349" s="207" t="s">
        <v>18798</v>
      </c>
      <c r="O349" s="207" t="s">
        <v>8288</v>
      </c>
      <c r="P349" s="207" t="s">
        <v>8288</v>
      </c>
      <c r="Q349" s="207" t="s">
        <v>8288</v>
      </c>
      <c r="R349" s="207" t="s">
        <v>8288</v>
      </c>
      <c r="S349" s="207"/>
      <c r="T349" s="207" t="s">
        <v>8288</v>
      </c>
      <c r="U349" s="207"/>
      <c r="V349" s="209" t="s">
        <v>328</v>
      </c>
      <c r="W349" s="207"/>
      <c r="X349" s="207"/>
      <c r="Y349" s="207"/>
      <c r="Z349" s="207"/>
      <c r="AA349" s="209" t="s">
        <v>328</v>
      </c>
      <c r="AB349" s="209" t="s">
        <v>18788</v>
      </c>
      <c r="AC349" s="210" t="s">
        <v>4169</v>
      </c>
      <c r="AD349" s="210" t="s">
        <v>4169</v>
      </c>
      <c r="AE349" s="210"/>
      <c r="AF349" s="210"/>
      <c r="AG349" t="str">
        <f>IFERROR(IF(COUNTIF(C349:L349,"Feed Ingredient")&gt;0,INDEX(ani_diet!T:T,MATCH(M349,ani_diet!D:D,0)),""),"")</f>
        <v/>
      </c>
      <c r="AH349" s="60" t="str">
        <f>IF(IFERROR(IF(MATCH("Feed Ingredient", AOM[[#This Row],[L1]:[L10]],0)&gt;0, TRUE, FALSE), FALSE)=TRUE,IFERROR(VLOOKUP(M349, ani_diet!C:C, 1, FALSE), "No Match"),FALSE)</f>
        <v>No Match</v>
      </c>
      <c r="AI349" t="s">
        <v>18789</v>
      </c>
      <c r="AL349" t="str">
        <f>IFERROR(IF(COUNTIF(C349:L349,"Feed Ingredient")&gt;0,INDEX(ani_diet!T:T,MATCH(M349,ani_diet!D:D,0)),""),"")</f>
        <v/>
      </c>
    </row>
    <row r="350" spans="1:38">
      <c r="A350" t="str">
        <f>_xlfn.TEXTJOIN("/",TRUE,AOM[[#This Row],[L1]:[L10]])</f>
        <v>Management/Livestock Management/Feed Characteristic/Feed Composition/Feed Ingredient/Crop Byproduct/Cereal ByProducts/Cereal Spent Grain/Cereal Spent Grain Ground</v>
      </c>
      <c r="B350" s="207" t="s">
        <v>18799</v>
      </c>
      <c r="C350" s="207" t="s">
        <v>17896</v>
      </c>
      <c r="D350" s="207" t="s">
        <v>17898</v>
      </c>
      <c r="E350" s="207" t="s">
        <v>17908</v>
      </c>
      <c r="F350" s="207" t="s">
        <v>18308</v>
      </c>
      <c r="G350" s="207" t="s">
        <v>18309</v>
      </c>
      <c r="H350" s="207" t="s">
        <v>18687</v>
      </c>
      <c r="I350" s="207" t="s">
        <v>18733</v>
      </c>
      <c r="J350" s="207" t="s">
        <v>18800</v>
      </c>
      <c r="K350" s="207" t="s">
        <v>18801</v>
      </c>
      <c r="L350" s="207"/>
      <c r="M350" t="str" cm="1">
        <f t="array" ref="M350">LOOKUP(2,1/(C350:L350&lt;&gt;""),C350:L350)</f>
        <v>Cereal Spent Grain Ground</v>
      </c>
      <c r="N350" s="207"/>
      <c r="O350" s="207" t="s">
        <v>8288</v>
      </c>
      <c r="P350" s="207" t="s">
        <v>8288</v>
      </c>
      <c r="Q350" s="207" t="s">
        <v>8288</v>
      </c>
      <c r="R350" s="207" t="s">
        <v>8288</v>
      </c>
      <c r="S350" s="207"/>
      <c r="T350" s="207" t="s">
        <v>8288</v>
      </c>
      <c r="U350" s="207"/>
      <c r="V350" s="209" t="s">
        <v>328</v>
      </c>
      <c r="W350" s="207"/>
      <c r="X350" s="207"/>
      <c r="Y350" s="207"/>
      <c r="Z350" s="207"/>
      <c r="AA350" s="209" t="s">
        <v>328</v>
      </c>
      <c r="AB350" s="209" t="s">
        <v>18788</v>
      </c>
      <c r="AC350" s="210" t="s">
        <v>4169</v>
      </c>
      <c r="AD350" s="210" t="s">
        <v>4169</v>
      </c>
      <c r="AE350" s="210"/>
      <c r="AF350" s="210"/>
      <c r="AG350" t="str">
        <f>IFERROR(IF(COUNTIF(C350:L350,"Feed Ingredient")&gt;0,INDEX(ani_diet!T:T,MATCH(M350,ani_diet!D:D,0)),""),"")</f>
        <v/>
      </c>
      <c r="AH350" s="60" t="str">
        <f>IF(IFERROR(IF(MATCH("Feed Ingredient", AOM[[#This Row],[L1]:[L10]],0)&gt;0, TRUE, FALSE), FALSE)=TRUE,IFERROR(VLOOKUP(M350, ani_diet!C:C, 1, FALSE), "No Match"),FALSE)</f>
        <v>No Match</v>
      </c>
      <c r="AI350" t="s">
        <v>18789</v>
      </c>
      <c r="AL350" t="str">
        <f>IFERROR(IF(COUNTIF(C350:L350,"Feed Ingredient")&gt;0,INDEX(ani_diet!T:T,MATCH(M350,ani_diet!D:D,0)),""),"")</f>
        <v/>
      </c>
    </row>
    <row r="351" spans="1:38">
      <c r="A351" t="str">
        <f>_xlfn.TEXTJOIN("/",TRUE,AOM[[#This Row],[L1]:[L10]])</f>
        <v>Management/Livestock Management/Feed Characteristic/Feed Composition/Feed Ingredient/Crop Byproduct/Cereal ByProducts/Cereal Spent Grain</v>
      </c>
      <c r="B351" s="207" t="s">
        <v>18802</v>
      </c>
      <c r="C351" s="207" t="s">
        <v>17896</v>
      </c>
      <c r="D351" s="207" t="s">
        <v>17898</v>
      </c>
      <c r="E351" s="207" t="s">
        <v>17908</v>
      </c>
      <c r="F351" s="207" t="s">
        <v>18308</v>
      </c>
      <c r="G351" s="207" t="s">
        <v>18309</v>
      </c>
      <c r="H351" s="207" t="s">
        <v>18687</v>
      </c>
      <c r="I351" s="207" t="s">
        <v>18733</v>
      </c>
      <c r="J351" s="207" t="s">
        <v>18800</v>
      </c>
      <c r="K351" s="207"/>
      <c r="L351" s="207"/>
      <c r="M351" t="str" cm="1">
        <f t="array" ref="M351">LOOKUP(2,1/(C351:L351&lt;&gt;""),C351:L351)</f>
        <v>Cereal Spent Grain</v>
      </c>
      <c r="N351" s="207"/>
      <c r="O351" s="207"/>
      <c r="P351" s="207"/>
      <c r="Q351" s="207"/>
      <c r="R351" s="207"/>
      <c r="S351" s="207"/>
      <c r="T351" s="207"/>
      <c r="U351" s="207"/>
      <c r="V351" s="209" t="s">
        <v>328</v>
      </c>
      <c r="W351" s="207"/>
      <c r="X351" s="207"/>
      <c r="Y351" s="207"/>
      <c r="Z351" s="207"/>
      <c r="AA351" s="209" t="s">
        <v>328</v>
      </c>
      <c r="AB351" s="225" t="s">
        <v>18803</v>
      </c>
      <c r="AC351" s="210" t="s">
        <v>4169</v>
      </c>
      <c r="AD351" s="210" t="s">
        <v>4169</v>
      </c>
      <c r="AE351" s="210"/>
      <c r="AF351" s="210"/>
      <c r="AG351" t="str">
        <f>IFERROR(IF(COUNTIF(C351:L351,"Feed Ingredient")&gt;0,INDEX(ani_diet!T:T,MATCH(M351,ani_diet!D:D,0)),""),"")</f>
        <v/>
      </c>
      <c r="AH351" s="60" t="str">
        <f>IF(IFERROR(IF(MATCH("Feed Ingredient", AOM[[#This Row],[L1]:[L10]],0)&gt;0, TRUE, FALSE), FALSE)=TRUE,IFERROR(VLOOKUP(M351, ani_diet!C:C, 1, FALSE), "No Match"),FALSE)</f>
        <v>Cereal Spent Grain</v>
      </c>
      <c r="AI351" t="s">
        <v>18789</v>
      </c>
      <c r="AL351" t="str">
        <f>IFERROR(IF(COUNTIF(C351:L351,"Feed Ingredient")&gt;0,INDEX(ani_diet!T:T,MATCH(M351,ani_diet!D:D,0)),""),"")</f>
        <v/>
      </c>
    </row>
    <row r="352" spans="1:38">
      <c r="A352" t="str">
        <f>_xlfn.TEXTJOIN("/",TRUE,AOM[[#This Row],[L1]:[L10]])</f>
        <v>Management/Livestock Management/Feed Characteristic/Feed Composition/Feed Ingredient/Crop Byproduct/Cereal ByProducts/Cheka/Cheka Residue</v>
      </c>
      <c r="B352" s="207" t="s">
        <v>18804</v>
      </c>
      <c r="C352" s="207" t="s">
        <v>17896</v>
      </c>
      <c r="D352" s="207" t="s">
        <v>17898</v>
      </c>
      <c r="E352" s="207" t="s">
        <v>17908</v>
      </c>
      <c r="F352" s="207" t="s">
        <v>18308</v>
      </c>
      <c r="G352" s="207" t="s">
        <v>18309</v>
      </c>
      <c r="H352" s="207" t="s">
        <v>18687</v>
      </c>
      <c r="I352" s="207" t="s">
        <v>18733</v>
      </c>
      <c r="J352" s="207" t="s">
        <v>18805</v>
      </c>
      <c r="K352" s="207" t="s">
        <v>18806</v>
      </c>
      <c r="L352" s="207"/>
      <c r="M352" t="str" cm="1">
        <f t="array" ref="M352">LOOKUP(2,1/(C352:L352&lt;&gt;""),C352:L352)</f>
        <v>Cheka Residue</v>
      </c>
      <c r="N352" s="207"/>
      <c r="O352" s="207"/>
      <c r="P352" s="207"/>
      <c r="Q352" s="207"/>
      <c r="R352" s="207"/>
      <c r="S352" s="207"/>
      <c r="T352" s="207"/>
      <c r="U352" s="207"/>
      <c r="V352" s="209" t="s">
        <v>328</v>
      </c>
      <c r="W352" s="207"/>
      <c r="X352" s="207"/>
      <c r="Y352" s="207"/>
      <c r="Z352" s="207"/>
      <c r="AA352" s="209" t="s">
        <v>328</v>
      </c>
      <c r="AB352" s="209" t="s">
        <v>4169</v>
      </c>
      <c r="AC352" s="210" t="s">
        <v>4169</v>
      </c>
      <c r="AD352" s="210" t="s">
        <v>4169</v>
      </c>
      <c r="AE352" s="210"/>
      <c r="AF352" s="210"/>
      <c r="AG352" t="str">
        <f>IFERROR(IF(COUNTIF(C352:L352,"Feed Ingredient")&gt;0,INDEX(ani_diet!T:T,MATCH(M352,ani_diet!D:D,0)),""),"")</f>
        <v/>
      </c>
      <c r="AH352" s="60" t="str">
        <f>IF(IFERROR(IF(MATCH("Feed Ingredient", AOM[[#This Row],[L1]:[L10]],0)&gt;0, TRUE, FALSE), FALSE)=TRUE,IFERROR(VLOOKUP(M352, ani_diet!C:C, 1, FALSE), "No Match"),FALSE)</f>
        <v>Cheka Residue</v>
      </c>
      <c r="AI352" s="60" t="s">
        <v>3539</v>
      </c>
      <c r="AL352" t="str">
        <f>IFERROR(IF(COUNTIF(C352:L352,"Feed Ingredient")&gt;0,INDEX(ani_diet!T:T,MATCH(M352,ani_diet!D:D,0)),""),"")</f>
        <v/>
      </c>
    </row>
    <row r="353" spans="1:38">
      <c r="A353" t="s">
        <v>18807</v>
      </c>
      <c r="B353" s="207" t="s">
        <v>18808</v>
      </c>
      <c r="C353" s="207" t="s">
        <v>17896</v>
      </c>
      <c r="D353" s="207" t="s">
        <v>17898</v>
      </c>
      <c r="E353" s="207" t="s">
        <v>17908</v>
      </c>
      <c r="F353" s="207" t="s">
        <v>18308</v>
      </c>
      <c r="G353" s="207" t="s">
        <v>18309</v>
      </c>
      <c r="H353" s="207" t="s">
        <v>18687</v>
      </c>
      <c r="I353" s="207" t="s">
        <v>18733</v>
      </c>
      <c r="J353" s="207" t="s">
        <v>18809</v>
      </c>
      <c r="K353" s="207" t="s">
        <v>18809</v>
      </c>
      <c r="L353" s="207" t="s">
        <v>18810</v>
      </c>
      <c r="M353" t="str" cm="1">
        <f t="array" ref="M353">LOOKUP(2,1/(C353:L353&lt;&gt;""),C353:L353)</f>
        <v>Distillers Grain Dried</v>
      </c>
      <c r="N353" s="207"/>
      <c r="O353" s="207"/>
      <c r="P353" s="207"/>
      <c r="Q353" s="207"/>
      <c r="R353" s="207"/>
      <c r="S353" s="207"/>
      <c r="T353" s="207"/>
      <c r="U353" s="207"/>
      <c r="V353" s="209" t="s">
        <v>328</v>
      </c>
      <c r="W353" s="207"/>
      <c r="X353" s="207"/>
      <c r="Y353" s="207"/>
      <c r="Z353" s="207"/>
      <c r="AA353" s="209" t="s">
        <v>328</v>
      </c>
      <c r="AB353" s="209" t="s">
        <v>4169</v>
      </c>
      <c r="AC353" s="210" t="s">
        <v>4169</v>
      </c>
      <c r="AD353" s="210" t="s">
        <v>4169</v>
      </c>
      <c r="AE353" s="210"/>
      <c r="AF353" s="210"/>
      <c r="AG353" t="str">
        <f>IFERROR(IF(COUNTIF(C353:L353,"Feed Ingredient")&gt;0,INDEX(ani_diet!T:T,MATCH(M353,ani_diet!D:D,0)),""),"")</f>
        <v/>
      </c>
      <c r="AH353" s="60" t="str">
        <f>IF(IFERROR(IF(MATCH("Feed Ingredient", AOM[[#This Row],[L1]:[L10]],0)&gt;0, TRUE, FALSE), FALSE)=TRUE,IFERROR(VLOOKUP(M353, ani_diet!C:C, 1, FALSE), "No Match"),FALSE)</f>
        <v>No Match</v>
      </c>
      <c r="AI353" s="60" t="s">
        <v>3539</v>
      </c>
      <c r="AL353" t="str">
        <f>IFERROR(IF(COUNTIF(C353:L353,"Feed Ingredient")&gt;0,INDEX(ani_diet!T:T,MATCH(M353,ani_diet!D:D,0)),""),"")</f>
        <v/>
      </c>
    </row>
    <row r="354" spans="1:38">
      <c r="A354" t="s">
        <v>18811</v>
      </c>
      <c r="B354" s="207" t="s">
        <v>18812</v>
      </c>
      <c r="C354" s="207" t="s">
        <v>17896</v>
      </c>
      <c r="D354" s="207" t="s">
        <v>17898</v>
      </c>
      <c r="E354" s="207" t="s">
        <v>17908</v>
      </c>
      <c r="F354" s="207" t="s">
        <v>18308</v>
      </c>
      <c r="G354" s="207" t="s">
        <v>18309</v>
      </c>
      <c r="H354" s="207" t="s">
        <v>18687</v>
      </c>
      <c r="I354" s="207" t="s">
        <v>18733</v>
      </c>
      <c r="J354" s="207" t="s">
        <v>3665</v>
      </c>
      <c r="K354" s="207" t="s">
        <v>18813</v>
      </c>
      <c r="L354" s="207" t="s">
        <v>18814</v>
      </c>
      <c r="M354" t="str" cm="1">
        <f t="array" ref="M354">LOOKUP(2,1/(C354:L354&lt;&gt;""),C354:L354)</f>
        <v>Finger Millet Straw Ensiled Urea Treated</v>
      </c>
      <c r="N354" s="207"/>
      <c r="O354" s="207"/>
      <c r="P354" s="207"/>
      <c r="Q354" s="207"/>
      <c r="R354" s="207"/>
      <c r="S354" s="207"/>
      <c r="T354" s="207"/>
      <c r="U354" s="207"/>
      <c r="V354" s="209"/>
      <c r="W354" s="207"/>
      <c r="X354" s="207"/>
      <c r="Y354" s="207"/>
      <c r="Z354" s="207"/>
      <c r="AA354" s="209"/>
      <c r="AB354" s="212"/>
      <c r="AC354" s="210"/>
      <c r="AD354" s="210"/>
      <c r="AE354" s="210"/>
      <c r="AF354" s="210"/>
      <c r="AG354" t="str">
        <f>IFERROR(IF(COUNTIF(C354:L354,"Feed Ingredient")&gt;0,INDEX(ani_diet!T:T,MATCH(M354,ani_diet!D:D,0)),""),"")</f>
        <v/>
      </c>
      <c r="AH354" s="60" t="str">
        <f>IF(IFERROR(IF(MATCH("Feed Ingredient", AOM[[#This Row],[L1]:[L10]],0)&gt;0, TRUE, FALSE), FALSE)=TRUE,IFERROR(VLOOKUP(M354, ani_diet!C:C, 1, FALSE), "No Match"),FALSE)</f>
        <v>No Match</v>
      </c>
      <c r="AI354" s="220" t="s">
        <v>3539</v>
      </c>
      <c r="AL354" t="s">
        <v>8288</v>
      </c>
    </row>
    <row r="355" spans="1:38">
      <c r="A355" t="str">
        <f>_xlfn.TEXTJOIN("/",TRUE,AOM[[#This Row],[L1]:[L10]])</f>
        <v>Management/Livestock Management/Feed Characteristic/Feed Composition/Feed Ingredient/Crop Byproduct/Cereal ByProducts/Finger Millet/Finger Millet Straw</v>
      </c>
      <c r="B355" s="207" t="s">
        <v>18815</v>
      </c>
      <c r="C355" s="207" t="s">
        <v>17896</v>
      </c>
      <c r="D355" s="207" t="s">
        <v>17898</v>
      </c>
      <c r="E355" s="207" t="s">
        <v>17908</v>
      </c>
      <c r="F355" s="207" t="s">
        <v>18308</v>
      </c>
      <c r="G355" s="207" t="s">
        <v>18309</v>
      </c>
      <c r="H355" s="207" t="s">
        <v>18687</v>
      </c>
      <c r="I355" s="207" t="s">
        <v>18733</v>
      </c>
      <c r="J355" s="207" t="s">
        <v>3665</v>
      </c>
      <c r="K355" s="207" t="s">
        <v>18813</v>
      </c>
      <c r="L355" s="207"/>
      <c r="M355" t="str" cm="1">
        <f t="array" ref="M355">LOOKUP(2,1/(C355:L355&lt;&gt;""),C355:L355)</f>
        <v>Finger Millet Straw</v>
      </c>
      <c r="N355" s="207"/>
      <c r="O355" s="207"/>
      <c r="P355" s="207"/>
      <c r="Q355" s="207"/>
      <c r="R355" s="207"/>
      <c r="S355" s="207"/>
      <c r="T355" s="207"/>
      <c r="U355" s="207"/>
      <c r="V355" s="209"/>
      <c r="W355" s="207"/>
      <c r="X355" s="207"/>
      <c r="Y355" s="207"/>
      <c r="Z355" s="207"/>
      <c r="AA355" s="209"/>
      <c r="AB355" s="212"/>
      <c r="AC355" s="210"/>
      <c r="AD355" s="210"/>
      <c r="AE355" s="210"/>
      <c r="AF355" s="210"/>
      <c r="AG355" t="str">
        <f>IFERROR(IF(COUNTIF(C355:L355,"Feed Ingredient")&gt;0,INDEX(ani_diet!T:T,MATCH(M355,ani_diet!D:D,0)),""),"")</f>
        <v/>
      </c>
      <c r="AH355" s="60" t="str">
        <f>IF(IFERROR(IF(MATCH("Feed Ingredient", AOM[[#This Row],[L1]:[L10]],0)&gt;0, TRUE, FALSE), FALSE)=TRUE,IFERROR(VLOOKUP(M355, ani_diet!C:C, 1, FALSE), "No Match"),FALSE)</f>
        <v>Finger Millet Straw</v>
      </c>
      <c r="AI355" s="220" t="s">
        <v>18816</v>
      </c>
      <c r="AL355" t="str">
        <f>IFERROR(IF(COUNTIF(C355:L355,"Feed Ingredient")&gt;0,INDEX(ani_diet!T:T,MATCH(M355,ani_diet!D:D,0)),""),"")</f>
        <v/>
      </c>
    </row>
    <row r="356" spans="1:38">
      <c r="A356" t="str">
        <f>_xlfn.TEXTJOIN("/",TRUE,AOM[[#This Row],[L1]:[L10]])</f>
        <v>Management/Livestock Management/Feed Characteristic/Feed Composition/Feed Ingredient/Crop Byproduct/Cereal ByProducts/Maize/Hominy/Hominy Ground</v>
      </c>
      <c r="B356" s="207" t="s">
        <v>18817</v>
      </c>
      <c r="C356" s="207" t="s">
        <v>17896</v>
      </c>
      <c r="D356" s="207" t="s">
        <v>17898</v>
      </c>
      <c r="E356" s="207" t="s">
        <v>17908</v>
      </c>
      <c r="F356" s="207" t="s">
        <v>18308</v>
      </c>
      <c r="G356" s="207" t="s">
        <v>18309</v>
      </c>
      <c r="H356" s="207" t="s">
        <v>18687</v>
      </c>
      <c r="I356" s="207" t="s">
        <v>18733</v>
      </c>
      <c r="J356" s="207" t="s">
        <v>3680</v>
      </c>
      <c r="K356" s="207" t="s">
        <v>18818</v>
      </c>
      <c r="L356" s="207" t="s">
        <v>18819</v>
      </c>
      <c r="M356" t="str" cm="1">
        <f t="array" ref="M356">LOOKUP(2,1/(C356:L356&lt;&gt;""),C356:L356)</f>
        <v>Hominy Ground</v>
      </c>
      <c r="N356" s="207" t="s">
        <v>18820</v>
      </c>
      <c r="O356" s="207" t="s">
        <v>8288</v>
      </c>
      <c r="P356" s="207" t="s">
        <v>8288</v>
      </c>
      <c r="Q356" s="207" t="s">
        <v>8288</v>
      </c>
      <c r="R356" s="207" t="s">
        <v>8288</v>
      </c>
      <c r="S356" s="207" t="s">
        <v>8288</v>
      </c>
      <c r="T356" s="207" t="s">
        <v>8288</v>
      </c>
      <c r="U356" s="207" t="s">
        <v>3682</v>
      </c>
      <c r="V356" s="209" t="s">
        <v>18750</v>
      </c>
      <c r="W356" s="207" t="s">
        <v>8288</v>
      </c>
      <c r="X356" s="207" t="s">
        <v>8288</v>
      </c>
      <c r="Y356" s="207" t="s">
        <v>8288</v>
      </c>
      <c r="Z356" s="207" t="s">
        <v>8288</v>
      </c>
      <c r="AA356" s="209" t="s">
        <v>3685</v>
      </c>
      <c r="AB356" s="209" t="s">
        <v>18821</v>
      </c>
      <c r="AC356" s="210" t="s">
        <v>4169</v>
      </c>
      <c r="AD356" s="210" t="s">
        <v>4169</v>
      </c>
      <c r="AE356" s="210"/>
      <c r="AF356" s="210"/>
      <c r="AG356" t="str">
        <f>IFERROR(IF(COUNTIF(C356:L356,"Feed Ingredient")&gt;0,INDEX(ani_diet!T:T,MATCH(M356,ani_diet!D:D,0)),""),"")</f>
        <v>Zea mays</v>
      </c>
      <c r="AH356" s="60" t="str">
        <f>IF(IFERROR(IF(MATCH("Feed Ingredient", AOM[[#This Row],[L1]:[L10]],0)&gt;0, TRUE, FALSE), FALSE)=TRUE,IFERROR(VLOOKUP(M356, ani_diet!C:C, 1, FALSE), "No Match"),FALSE)</f>
        <v>No Match</v>
      </c>
      <c r="AI356" s="60" t="s">
        <v>3539</v>
      </c>
      <c r="AL356" t="str">
        <f>IFERROR(IF(COUNTIF(C356:L356,"Feed Ingredient")&gt;0,INDEX(ani_diet!T:T,MATCH(M356,ani_diet!D:D,0)),""),"")</f>
        <v>Zea mays</v>
      </c>
    </row>
    <row r="357" spans="1:38">
      <c r="A357" t="str">
        <f>_xlfn.TEXTJOIN("/",TRUE,AOM[[#This Row],[L1]:[L10]])</f>
        <v>Management/Livestock Management/Feed Characteristic/Feed Composition/Feed Ingredient/Crop Byproduct/Cereal ByProducts/Maize/Hominy</v>
      </c>
      <c r="B357" s="207" t="s">
        <v>18822</v>
      </c>
      <c r="C357" s="207" t="s">
        <v>17896</v>
      </c>
      <c r="D357" s="207" t="s">
        <v>17898</v>
      </c>
      <c r="E357" s="207" t="s">
        <v>17908</v>
      </c>
      <c r="F357" s="207" t="s">
        <v>18308</v>
      </c>
      <c r="G357" s="207" t="s">
        <v>18309</v>
      </c>
      <c r="H357" s="207" t="s">
        <v>18687</v>
      </c>
      <c r="I357" s="207" t="s">
        <v>18733</v>
      </c>
      <c r="J357" s="207" t="s">
        <v>3680</v>
      </c>
      <c r="K357" s="207" t="s">
        <v>18818</v>
      </c>
      <c r="L357" s="207"/>
      <c r="M357" t="str" cm="1">
        <f t="array" ref="M357">LOOKUP(2,1/(C357:L357&lt;&gt;""),C357:L357)</f>
        <v>Hominy</v>
      </c>
      <c r="N357" s="207" t="s">
        <v>18823</v>
      </c>
      <c r="O357" s="207" t="s">
        <v>8288</v>
      </c>
      <c r="P357" s="207" t="s">
        <v>8288</v>
      </c>
      <c r="Q357" s="207" t="s">
        <v>8288</v>
      </c>
      <c r="R357" s="207" t="s">
        <v>8288</v>
      </c>
      <c r="S357" s="207" t="s">
        <v>8288</v>
      </c>
      <c r="T357" s="207" t="s">
        <v>8288</v>
      </c>
      <c r="U357" s="207" t="s">
        <v>3682</v>
      </c>
      <c r="V357" s="209" t="s">
        <v>18750</v>
      </c>
      <c r="W357" s="207" t="s">
        <v>8288</v>
      </c>
      <c r="X357" s="207" t="s">
        <v>8288</v>
      </c>
      <c r="Y357" s="207" t="s">
        <v>8288</v>
      </c>
      <c r="Z357" s="207" t="s">
        <v>8288</v>
      </c>
      <c r="AA357" s="209" t="s">
        <v>3685</v>
      </c>
      <c r="AB357" s="209" t="s">
        <v>18821</v>
      </c>
      <c r="AC357" s="210" t="s">
        <v>4169</v>
      </c>
      <c r="AD357" s="210" t="s">
        <v>4169</v>
      </c>
      <c r="AE357" s="210"/>
      <c r="AF357" s="210"/>
      <c r="AG357" t="str">
        <f>IFERROR(IF(COUNTIF(C357:L357,"Feed Ingredient")&gt;0,INDEX(ani_diet!T:T,MATCH(M357,ani_diet!D:D,0)),""),"")</f>
        <v>Zea mays</v>
      </c>
      <c r="AH357" s="60" t="str">
        <f>IF(IFERROR(IF(MATCH("Feed Ingredient", AOM[[#This Row],[L1]:[L10]],0)&gt;0, TRUE, FALSE), FALSE)=TRUE,IFERROR(VLOOKUP(M357, ani_diet!C:C, 1, FALSE), "No Match"),FALSE)</f>
        <v>Hominy</v>
      </c>
      <c r="AI357" s="60" t="s">
        <v>3539</v>
      </c>
      <c r="AL357" t="str">
        <f>IFERROR(IF(COUNTIF(C357:L357,"Feed Ingredient")&gt;0,INDEX(ani_diet!T:T,MATCH(M357,ani_diet!D:D,0)),""),"")</f>
        <v>Zea mays</v>
      </c>
    </row>
    <row r="358" spans="1:38">
      <c r="A358" t="s">
        <v>18824</v>
      </c>
      <c r="B358" s="207" t="s">
        <v>18825</v>
      </c>
      <c r="C358" s="207" t="s">
        <v>17896</v>
      </c>
      <c r="D358" s="207" t="s">
        <v>17898</v>
      </c>
      <c r="E358" s="207" t="s">
        <v>17908</v>
      </c>
      <c r="F358" s="207" t="s">
        <v>18308</v>
      </c>
      <c r="G358" s="207" t="s">
        <v>18309</v>
      </c>
      <c r="H358" s="207" t="s">
        <v>18687</v>
      </c>
      <c r="I358" s="207" t="s">
        <v>18733</v>
      </c>
      <c r="J358" s="207" t="s">
        <v>3680</v>
      </c>
      <c r="K358" s="207" t="s">
        <v>7737</v>
      </c>
      <c r="L358" s="207" t="s">
        <v>18826</v>
      </c>
      <c r="M358" t="str" cm="1">
        <f t="array" ref="M358">LOOKUP(2,1/(C358:L358&lt;&gt;""),C358:L358)</f>
        <v>Maize Bran Alkali Treated Ground</v>
      </c>
      <c r="N358" s="207" t="s">
        <v>18827</v>
      </c>
      <c r="O358" s="207" t="s">
        <v>8288</v>
      </c>
      <c r="P358" s="207" t="s">
        <v>8288</v>
      </c>
      <c r="Q358" s="207" t="s">
        <v>8288</v>
      </c>
      <c r="R358" s="207" t="s">
        <v>8288</v>
      </c>
      <c r="S358" s="207" t="s">
        <v>18748</v>
      </c>
      <c r="T358" s="207" t="s">
        <v>8288</v>
      </c>
      <c r="U358" s="207" t="s">
        <v>3682</v>
      </c>
      <c r="V358" s="209" t="s">
        <v>18750</v>
      </c>
      <c r="W358" s="207" t="s">
        <v>8288</v>
      </c>
      <c r="X358" s="207" t="s">
        <v>8288</v>
      </c>
      <c r="Y358" s="207" t="s">
        <v>8288</v>
      </c>
      <c r="Z358" s="207" t="s">
        <v>8288</v>
      </c>
      <c r="AA358" s="209" t="s">
        <v>3685</v>
      </c>
      <c r="AB358" s="212" t="s">
        <v>4169</v>
      </c>
      <c r="AC358" s="210" t="s">
        <v>18828</v>
      </c>
      <c r="AD358" s="210">
        <v>39120</v>
      </c>
      <c r="AE358" s="210" t="s">
        <v>3680</v>
      </c>
      <c r="AF358" s="210" t="s">
        <v>18760</v>
      </c>
      <c r="AG358" t="str">
        <f>IFERROR(IF(COUNTIF(C358:L358,"Feed Ingredient")&gt;0,INDEX(ani_diet!T:T,MATCH(M358,ani_diet!D:D,0)),""),"")</f>
        <v>Zea mays Bran</v>
      </c>
      <c r="AH358" s="60" t="str">
        <f>IF(IFERROR(IF(MATCH("Feed Ingredient", AOM[[#This Row],[L1]:[L10]],0)&gt;0, TRUE, FALSE), FALSE)=TRUE,IFERROR(VLOOKUP(M358, ani_diet!C:C, 1, FALSE), "No Match"),FALSE)</f>
        <v>No Match</v>
      </c>
      <c r="AI358" t="s">
        <v>3539</v>
      </c>
      <c r="AL358" t="str">
        <f>IFERROR(IF(COUNTIF(C358:L358,"Feed Ingredient")&gt;0,INDEX(ani_diet!T:T,MATCH(M358,ani_diet!D:D,0)),""),"")</f>
        <v>Zea mays Bran</v>
      </c>
    </row>
    <row r="359" spans="1:38">
      <c r="A359" t="str">
        <f>_xlfn.TEXTJOIN("/",TRUE,AOM[[#This Row],[L1]:[L10]])</f>
        <v>Management/Livestock Management/Feed Characteristic/Feed Composition/Feed Ingredient/Crop Byproduct/Cereal ByProducts/Maize/Maize Bran/Maize Bran Dried</v>
      </c>
      <c r="B359" s="207" t="s">
        <v>18829</v>
      </c>
      <c r="C359" s="207" t="s">
        <v>17896</v>
      </c>
      <c r="D359" s="207" t="s">
        <v>17898</v>
      </c>
      <c r="E359" s="207" t="s">
        <v>17908</v>
      </c>
      <c r="F359" s="207" t="s">
        <v>18308</v>
      </c>
      <c r="G359" s="207" t="s">
        <v>18309</v>
      </c>
      <c r="H359" s="207" t="s">
        <v>18687</v>
      </c>
      <c r="I359" s="207" t="s">
        <v>18733</v>
      </c>
      <c r="J359" s="207" t="s">
        <v>3680</v>
      </c>
      <c r="K359" s="207" t="s">
        <v>7737</v>
      </c>
      <c r="L359" s="207" t="s">
        <v>18830</v>
      </c>
      <c r="M359" t="str" cm="1">
        <f t="array" ref="M359">LOOKUP(2,1/(C359:L359&lt;&gt;""),C359:L359)</f>
        <v>Maize Bran Dried</v>
      </c>
      <c r="N359" s="207" t="s">
        <v>18831</v>
      </c>
      <c r="O359" s="207" t="s">
        <v>8288</v>
      </c>
      <c r="P359" s="207" t="s">
        <v>8288</v>
      </c>
      <c r="Q359" s="207" t="s">
        <v>8288</v>
      </c>
      <c r="R359" s="207" t="s">
        <v>8288</v>
      </c>
      <c r="S359" s="207" t="s">
        <v>18748</v>
      </c>
      <c r="T359" s="207" t="s">
        <v>8288</v>
      </c>
      <c r="U359" s="207" t="s">
        <v>3682</v>
      </c>
      <c r="V359" s="209" t="s">
        <v>18750</v>
      </c>
      <c r="W359" s="207" t="s">
        <v>8288</v>
      </c>
      <c r="X359" s="207" t="s">
        <v>8288</v>
      </c>
      <c r="Y359" s="207" t="s">
        <v>8288</v>
      </c>
      <c r="Z359" s="207" t="s">
        <v>8288</v>
      </c>
      <c r="AA359" s="209" t="s">
        <v>3685</v>
      </c>
      <c r="AB359" s="225" t="s">
        <v>18832</v>
      </c>
      <c r="AC359" s="210" t="s">
        <v>18828</v>
      </c>
      <c r="AD359" s="210">
        <v>39120</v>
      </c>
      <c r="AE359" s="210" t="s">
        <v>3680</v>
      </c>
      <c r="AF359" s="210" t="s">
        <v>18760</v>
      </c>
      <c r="AG359" t="str">
        <f>IFERROR(IF(COUNTIF(C359:L359,"Feed Ingredient")&gt;0,INDEX(ani_diet!T:T,MATCH(M359,ani_diet!D:D,0)),""),"")</f>
        <v>Zea mays Bran</v>
      </c>
      <c r="AH359" s="60" t="str">
        <f>IF(IFERROR(IF(MATCH("Feed Ingredient", AOM[[#This Row],[L1]:[L10]],0)&gt;0, TRUE, FALSE), FALSE)=TRUE,IFERROR(VLOOKUP(M359, ani_diet!C:C, 1, FALSE), "No Match"),FALSE)</f>
        <v>No Match</v>
      </c>
      <c r="AI359" t="s">
        <v>18833</v>
      </c>
      <c r="AL359" t="str">
        <f>IFERROR(IF(COUNTIF(C359:L359,"Feed Ingredient")&gt;0,INDEX(ani_diet!T:T,MATCH(M359,ani_diet!D:D,0)),""),"")</f>
        <v>Zea mays Bran</v>
      </c>
    </row>
    <row r="360" spans="1:38">
      <c r="A360" t="str">
        <f>_xlfn.TEXTJOIN("/",TRUE,AOM[[#This Row],[L1]:[L10]])</f>
        <v>Management/Livestock Management/Feed Characteristic/Feed Composition/Feed Ingredient/Crop Byproduct/Cereal ByProducts/Maize/Maize Bran/Maize Bran Dried Ground</v>
      </c>
      <c r="B360" s="207" t="s">
        <v>18834</v>
      </c>
      <c r="C360" s="207" t="s">
        <v>17896</v>
      </c>
      <c r="D360" s="207" t="s">
        <v>17898</v>
      </c>
      <c r="E360" s="207" t="s">
        <v>17908</v>
      </c>
      <c r="F360" s="207" t="s">
        <v>18308</v>
      </c>
      <c r="G360" s="207" t="s">
        <v>18309</v>
      </c>
      <c r="H360" s="207" t="s">
        <v>18687</v>
      </c>
      <c r="I360" s="207" t="s">
        <v>18733</v>
      </c>
      <c r="J360" s="207" t="s">
        <v>3680</v>
      </c>
      <c r="K360" s="207" t="s">
        <v>7737</v>
      </c>
      <c r="L360" s="207" t="s">
        <v>18835</v>
      </c>
      <c r="M360" t="str" cm="1">
        <f t="array" ref="M360">LOOKUP(2,1/(C360:L360&lt;&gt;""),C360:L360)</f>
        <v>Maize Bran Dried Ground</v>
      </c>
      <c r="N360" s="207" t="s">
        <v>18836</v>
      </c>
      <c r="O360" s="207" t="s">
        <v>8288</v>
      </c>
      <c r="P360" s="207" t="s">
        <v>8288</v>
      </c>
      <c r="Q360" s="207" t="s">
        <v>8288</v>
      </c>
      <c r="R360" s="207" t="s">
        <v>8288</v>
      </c>
      <c r="S360" s="207" t="s">
        <v>18748</v>
      </c>
      <c r="T360" s="207" t="s">
        <v>8288</v>
      </c>
      <c r="U360" s="207" t="s">
        <v>3682</v>
      </c>
      <c r="V360" s="209" t="s">
        <v>18750</v>
      </c>
      <c r="W360" s="207" t="s">
        <v>8288</v>
      </c>
      <c r="X360" s="207" t="s">
        <v>8288</v>
      </c>
      <c r="Y360" s="207" t="s">
        <v>8288</v>
      </c>
      <c r="Z360" s="207" t="s">
        <v>8288</v>
      </c>
      <c r="AA360" s="209" t="s">
        <v>3685</v>
      </c>
      <c r="AB360" s="211" t="s">
        <v>18832</v>
      </c>
      <c r="AC360" s="210" t="s">
        <v>18828</v>
      </c>
      <c r="AD360" s="210">
        <v>39120</v>
      </c>
      <c r="AE360" s="210" t="s">
        <v>3680</v>
      </c>
      <c r="AF360" s="210" t="s">
        <v>18760</v>
      </c>
      <c r="AG360" t="str">
        <f>IFERROR(IF(COUNTIF(C360:L360,"Feed Ingredient")&gt;0,INDEX(ani_diet!T:T,MATCH(M360,ani_diet!D:D,0)),""),"")</f>
        <v>Zea mays Bran</v>
      </c>
      <c r="AH360" s="60" t="str">
        <f>IF(IFERROR(IF(MATCH("Feed Ingredient", AOM[[#This Row],[L1]:[L10]],0)&gt;0, TRUE, FALSE), FALSE)=TRUE,IFERROR(VLOOKUP(M360, ani_diet!C:C, 1, FALSE), "No Match"),FALSE)</f>
        <v>No Match</v>
      </c>
      <c r="AI360" t="s">
        <v>18833</v>
      </c>
      <c r="AL360" t="str">
        <f>IFERROR(IF(COUNTIF(C360:L360,"Feed Ingredient")&gt;0,INDEX(ani_diet!T:T,MATCH(M360,ani_diet!D:D,0)),""),"")</f>
        <v>Zea mays Bran</v>
      </c>
    </row>
    <row r="361" spans="1:38">
      <c r="A361" t="str">
        <f>_xlfn.TEXTJOIN("/",TRUE,AOM[[#This Row],[L1]:[L10]])</f>
        <v>Management/Livestock Management/Feed Characteristic/Feed Composition/Feed Ingredient/Crop Byproduct/Cereal ByProducts/Maize/Maize Bran/Maize Bran Ground</v>
      </c>
      <c r="B361" s="207" t="s">
        <v>18837</v>
      </c>
      <c r="C361" s="207" t="s">
        <v>17896</v>
      </c>
      <c r="D361" s="207" t="s">
        <v>17898</v>
      </c>
      <c r="E361" s="207" t="s">
        <v>17908</v>
      </c>
      <c r="F361" s="207" t="s">
        <v>18308</v>
      </c>
      <c r="G361" s="207" t="s">
        <v>18309</v>
      </c>
      <c r="H361" s="207" t="s">
        <v>18687</v>
      </c>
      <c r="I361" s="207" t="s">
        <v>18733</v>
      </c>
      <c r="J361" s="207" t="s">
        <v>3680</v>
      </c>
      <c r="K361" s="207" t="s">
        <v>7737</v>
      </c>
      <c r="L361" s="207" t="s">
        <v>18838</v>
      </c>
      <c r="M361" t="str" cm="1">
        <f t="array" ref="M361">LOOKUP(2,1/(C361:L361&lt;&gt;""),C361:L361)</f>
        <v>Maize Bran Ground</v>
      </c>
      <c r="N361" s="207" t="s">
        <v>18839</v>
      </c>
      <c r="O361" s="207" t="s">
        <v>8288</v>
      </c>
      <c r="P361" s="207" t="s">
        <v>8288</v>
      </c>
      <c r="Q361" s="207" t="s">
        <v>8288</v>
      </c>
      <c r="R361" s="207" t="s">
        <v>8288</v>
      </c>
      <c r="S361" s="207" t="s">
        <v>18748</v>
      </c>
      <c r="T361" s="207" t="s">
        <v>8288</v>
      </c>
      <c r="U361" s="207" t="s">
        <v>3682</v>
      </c>
      <c r="V361" s="209" t="s">
        <v>18750</v>
      </c>
      <c r="W361" s="207" t="s">
        <v>8288</v>
      </c>
      <c r="X361" s="207" t="s">
        <v>8288</v>
      </c>
      <c r="Y361" s="207" t="s">
        <v>8288</v>
      </c>
      <c r="Z361" s="207" t="s">
        <v>8288</v>
      </c>
      <c r="AA361" s="209" t="s">
        <v>3685</v>
      </c>
      <c r="AB361" s="211" t="s">
        <v>18832</v>
      </c>
      <c r="AC361" s="210" t="s">
        <v>18828</v>
      </c>
      <c r="AD361" s="210">
        <v>39120</v>
      </c>
      <c r="AE361" s="210" t="s">
        <v>3680</v>
      </c>
      <c r="AF361" s="210" t="s">
        <v>18760</v>
      </c>
      <c r="AG361" t="str">
        <f>IFERROR(IF(COUNTIF(C361:L361,"Feed Ingredient")&gt;0,INDEX(ani_diet!T:T,MATCH(M361,ani_diet!D:D,0)),""),"")</f>
        <v>Zea mays Bran</v>
      </c>
      <c r="AH361" s="60" t="str">
        <f>IF(IFERROR(IF(MATCH("Feed Ingredient", AOM[[#This Row],[L1]:[L10]],0)&gt;0, TRUE, FALSE), FALSE)=TRUE,IFERROR(VLOOKUP(M361, ani_diet!C:C, 1, FALSE), "No Match"),FALSE)</f>
        <v>No Match</v>
      </c>
      <c r="AI361" t="s">
        <v>18833</v>
      </c>
      <c r="AL361" t="str">
        <f>IFERROR(IF(COUNTIF(C361:L361,"Feed Ingredient")&gt;0,INDEX(ani_diet!T:T,MATCH(M361,ani_diet!D:D,0)),""),"")</f>
        <v>Zea mays Bran</v>
      </c>
    </row>
    <row r="362" spans="1:38">
      <c r="A362" t="str">
        <f>_xlfn.TEXTJOIN("/",TRUE,AOM[[#This Row],[L1]:[L10]])</f>
        <v>Management/Livestock Management/Feed Characteristic/Feed Composition/Feed Ingredient/Crop Byproduct/Cereal ByProducts/Maize/Maize Bran</v>
      </c>
      <c r="B362" s="207" t="s">
        <v>18840</v>
      </c>
      <c r="C362" s="207" t="s">
        <v>17896</v>
      </c>
      <c r="D362" s="207" t="s">
        <v>17898</v>
      </c>
      <c r="E362" s="207" t="s">
        <v>17908</v>
      </c>
      <c r="F362" s="207" t="s">
        <v>18308</v>
      </c>
      <c r="G362" s="207" t="s">
        <v>18309</v>
      </c>
      <c r="H362" s="207" t="s">
        <v>18687</v>
      </c>
      <c r="I362" s="207" t="s">
        <v>18733</v>
      </c>
      <c r="J362" s="207" t="s">
        <v>3680</v>
      </c>
      <c r="K362" s="207" t="s">
        <v>7737</v>
      </c>
      <c r="L362" s="207"/>
      <c r="M362" t="str" cm="1">
        <f t="array" ref="M362">LOOKUP(2,1/(C362:L362&lt;&gt;""),C362:L362)</f>
        <v>Maize Bran</v>
      </c>
      <c r="N362" s="207" t="s">
        <v>18841</v>
      </c>
      <c r="O362" s="207" t="s">
        <v>8288</v>
      </c>
      <c r="P362" s="207" t="s">
        <v>8288</v>
      </c>
      <c r="Q362" s="207" t="s">
        <v>8288</v>
      </c>
      <c r="R362" s="207" t="s">
        <v>8288</v>
      </c>
      <c r="S362" s="207" t="s">
        <v>18748</v>
      </c>
      <c r="T362" s="207" t="s">
        <v>8288</v>
      </c>
      <c r="U362" s="207" t="s">
        <v>3682</v>
      </c>
      <c r="V362" s="209" t="s">
        <v>18750</v>
      </c>
      <c r="W362" s="207" t="s">
        <v>8288</v>
      </c>
      <c r="X362" s="207" t="s">
        <v>8288</v>
      </c>
      <c r="Y362" s="207" t="s">
        <v>8288</v>
      </c>
      <c r="Z362" s="207" t="s">
        <v>8288</v>
      </c>
      <c r="AA362" s="209" t="s">
        <v>3685</v>
      </c>
      <c r="AB362" s="211" t="s">
        <v>18832</v>
      </c>
      <c r="AC362" s="210" t="s">
        <v>18828</v>
      </c>
      <c r="AD362" s="210">
        <v>39120</v>
      </c>
      <c r="AE362" s="210" t="s">
        <v>3680</v>
      </c>
      <c r="AF362" s="210" t="s">
        <v>18760</v>
      </c>
      <c r="AG362" t="str">
        <f>IFERROR(IF(COUNTIF(C362:L362,"Feed Ingredient")&gt;0,INDEX(ani_diet!T:T,MATCH(M362,ani_diet!D:D,0)),""),"")</f>
        <v>Zea mays Bran</v>
      </c>
      <c r="AH362" s="60" t="str">
        <f>IF(IFERROR(IF(MATCH("Feed Ingredient", AOM[[#This Row],[L1]:[L10]],0)&gt;0, TRUE, FALSE), FALSE)=TRUE,IFERROR(VLOOKUP(M362, ani_diet!C:C, 1, FALSE), "No Match"),FALSE)</f>
        <v>Maize Bran</v>
      </c>
      <c r="AI362" t="s">
        <v>18833</v>
      </c>
      <c r="AL362" t="str">
        <f>IFERROR(IF(COUNTIF(C362:L362,"Feed Ingredient")&gt;0,INDEX(ani_diet!T:T,MATCH(M362,ani_diet!D:D,0)),""),"")</f>
        <v>Zea mays Bran</v>
      </c>
    </row>
    <row r="363" spans="1:38">
      <c r="A363" t="str">
        <f>_xlfn.TEXTJOIN("/",TRUE,AOM[[#This Row],[L1]:[L10]])</f>
        <v>Management/Livestock Management/Feed Characteristic/Feed Composition/Feed Ingredient/Crop Byproduct/Cereal ByProducts/Maize/Maize Cob/Maize Cob Ensiled</v>
      </c>
      <c r="B363" s="207" t="s">
        <v>18842</v>
      </c>
      <c r="C363" s="207" t="s">
        <v>17896</v>
      </c>
      <c r="D363" s="207" t="s">
        <v>17898</v>
      </c>
      <c r="E363" s="207" t="s">
        <v>17908</v>
      </c>
      <c r="F363" s="207" t="s">
        <v>18308</v>
      </c>
      <c r="G363" s="207" t="s">
        <v>18309</v>
      </c>
      <c r="H363" s="207" t="s">
        <v>18687</v>
      </c>
      <c r="I363" s="207" t="s">
        <v>18733</v>
      </c>
      <c r="J363" s="207" t="s">
        <v>3680</v>
      </c>
      <c r="K363" s="207" t="s">
        <v>7636</v>
      </c>
      <c r="L363" s="207" t="s">
        <v>18843</v>
      </c>
      <c r="M363" t="str" cm="1">
        <f t="array" ref="M363">LOOKUP(2,1/(C363:L363&lt;&gt;""),C363:L363)</f>
        <v>Maize Cob Ensiled</v>
      </c>
      <c r="N363" s="207" t="s">
        <v>18844</v>
      </c>
      <c r="O363" s="207" t="s">
        <v>8288</v>
      </c>
      <c r="P363" s="207" t="s">
        <v>8288</v>
      </c>
      <c r="Q363" s="207" t="s">
        <v>8288</v>
      </c>
      <c r="R363" s="207" t="s">
        <v>8288</v>
      </c>
      <c r="S363" s="207" t="s">
        <v>8288</v>
      </c>
      <c r="T363" s="207" t="s">
        <v>8288</v>
      </c>
      <c r="U363" s="207" t="s">
        <v>3682</v>
      </c>
      <c r="V363" s="209" t="s">
        <v>18750</v>
      </c>
      <c r="W363" s="207" t="s">
        <v>8288</v>
      </c>
      <c r="X363" s="207" t="s">
        <v>8288</v>
      </c>
      <c r="Y363" s="207" t="s">
        <v>8288</v>
      </c>
      <c r="Z363" s="207" t="s">
        <v>8288</v>
      </c>
      <c r="AA363" s="209" t="s">
        <v>3685</v>
      </c>
      <c r="AB363" s="211" t="s">
        <v>4169</v>
      </c>
      <c r="AC363" s="210" t="s">
        <v>18828</v>
      </c>
      <c r="AD363" s="210" t="s">
        <v>4169</v>
      </c>
      <c r="AE363" s="210" t="s">
        <v>3680</v>
      </c>
      <c r="AF363" s="210"/>
      <c r="AG363" t="str">
        <f>IFERROR(IF(COUNTIF(C363:L363,"Feed Ingredient")&gt;0,INDEX(ani_diet!T:T,MATCH(M363,ani_diet!D:D,0)),""),"")</f>
        <v>Zea mays Cob</v>
      </c>
      <c r="AH363" s="60" t="str">
        <f>IF(IFERROR(IF(MATCH("Feed Ingredient", AOM[[#This Row],[L1]:[L10]],0)&gt;0, TRUE, FALSE), FALSE)=TRUE,IFERROR(VLOOKUP(M363, ani_diet!C:C, 1, FALSE), "No Match"),FALSE)</f>
        <v>No Match</v>
      </c>
      <c r="AI363" s="60" t="s">
        <v>18845</v>
      </c>
      <c r="AL363" t="str">
        <f>IFERROR(IF(COUNTIF(C363:L363,"Feed Ingredient")&gt;0,INDEX(ani_diet!T:T,MATCH(M363,ani_diet!D:D,0)),""),"")</f>
        <v>Zea mays Cob</v>
      </c>
    </row>
    <row r="364" spans="1:38">
      <c r="A364" t="str">
        <f>_xlfn.TEXTJOIN("/",TRUE,AOM[[#This Row],[L1]:[L10]])</f>
        <v>Management/Livestock Management/Feed Characteristic/Feed Composition/Feed Ingredient/Crop Byproduct/Cereal ByProducts/Maize/Maize Cob/Maize Cob Ensiled Urea Treated</v>
      </c>
      <c r="B364" s="207" t="s">
        <v>18846</v>
      </c>
      <c r="C364" s="207" t="s">
        <v>17896</v>
      </c>
      <c r="D364" s="207" t="s">
        <v>17898</v>
      </c>
      <c r="E364" s="207" t="s">
        <v>17908</v>
      </c>
      <c r="F364" s="207" t="s">
        <v>18308</v>
      </c>
      <c r="G364" s="207" t="s">
        <v>18309</v>
      </c>
      <c r="H364" s="207" t="s">
        <v>18687</v>
      </c>
      <c r="I364" s="207" t="s">
        <v>18733</v>
      </c>
      <c r="J364" s="207" t="s">
        <v>3680</v>
      </c>
      <c r="K364" s="207" t="s">
        <v>7636</v>
      </c>
      <c r="L364" s="207" t="s">
        <v>18847</v>
      </c>
      <c r="M364" t="str" cm="1">
        <f t="array" ref="M364">LOOKUP(2,1/(C364:L364&lt;&gt;""),C364:L364)</f>
        <v>Maize Cob Ensiled Urea Treated</v>
      </c>
      <c r="N364" s="207" t="s">
        <v>18847</v>
      </c>
      <c r="O364" s="207" t="s">
        <v>8288</v>
      </c>
      <c r="P364" s="207" t="s">
        <v>8288</v>
      </c>
      <c r="Q364" s="207" t="s">
        <v>8288</v>
      </c>
      <c r="R364" s="207" t="s">
        <v>8288</v>
      </c>
      <c r="S364" s="207" t="s">
        <v>8288</v>
      </c>
      <c r="T364" s="207" t="s">
        <v>8288</v>
      </c>
      <c r="U364" s="207" t="s">
        <v>3682</v>
      </c>
      <c r="V364" s="209" t="s">
        <v>18750</v>
      </c>
      <c r="W364" s="207" t="s">
        <v>8288</v>
      </c>
      <c r="X364" s="207" t="s">
        <v>8288</v>
      </c>
      <c r="Y364" s="207" t="s">
        <v>8288</v>
      </c>
      <c r="Z364" s="207" t="s">
        <v>8288</v>
      </c>
      <c r="AA364" s="209" t="s">
        <v>3685</v>
      </c>
      <c r="AB364" s="209" t="s">
        <v>4169</v>
      </c>
      <c r="AC364" s="210" t="s">
        <v>18828</v>
      </c>
      <c r="AD364" s="210" t="s">
        <v>4169</v>
      </c>
      <c r="AE364" s="210" t="s">
        <v>3680</v>
      </c>
      <c r="AF364" s="210"/>
      <c r="AG364" t="str">
        <f>IFERROR(IF(COUNTIF(C364:L364,"Feed Ingredient")&gt;0,INDEX(ani_diet!T:T,MATCH(M364,ani_diet!D:D,0)),""),"")</f>
        <v>Zea mays Cob</v>
      </c>
      <c r="AH364" s="60" t="str">
        <f>IF(IFERROR(IF(MATCH("Feed Ingredient", AOM[[#This Row],[L1]:[L10]],0)&gt;0, TRUE, FALSE), FALSE)=TRUE,IFERROR(VLOOKUP(M364, ani_diet!C:C, 1, FALSE), "No Match"),FALSE)</f>
        <v>No Match</v>
      </c>
      <c r="AI364" s="60" t="s">
        <v>3539</v>
      </c>
      <c r="AL364" t="str">
        <f>IFERROR(IF(COUNTIF(C364:L364,"Feed Ingredient")&gt;0,INDEX(ani_diet!T:T,MATCH(M364,ani_diet!D:D,0)),""),"")</f>
        <v>Zea mays Cob</v>
      </c>
    </row>
    <row r="365" spans="1:38">
      <c r="A365" t="s">
        <v>18848</v>
      </c>
      <c r="B365" s="207" t="s">
        <v>18849</v>
      </c>
      <c r="C365" s="207" t="s">
        <v>17896</v>
      </c>
      <c r="D365" s="207" t="s">
        <v>17898</v>
      </c>
      <c r="E365" s="207" t="s">
        <v>17908</v>
      </c>
      <c r="F365" s="207" t="s">
        <v>18308</v>
      </c>
      <c r="G365" s="207" t="s">
        <v>18309</v>
      </c>
      <c r="H365" s="207" t="s">
        <v>18687</v>
      </c>
      <c r="I365" s="207" t="s">
        <v>18733</v>
      </c>
      <c r="J365" s="207" t="s">
        <v>3680</v>
      </c>
      <c r="K365" s="207" t="s">
        <v>7636</v>
      </c>
      <c r="L365" s="207" t="s">
        <v>18850</v>
      </c>
      <c r="M365" t="str" cm="1">
        <f t="array" ref="M365">LOOKUP(2,1/(C365:L365&lt;&gt;""),C365:L365)</f>
        <v>Maize Cob Enzyme Treated Ground</v>
      </c>
      <c r="N365" s="207"/>
      <c r="O365" s="207" t="s">
        <v>8288</v>
      </c>
      <c r="P365" s="207" t="s">
        <v>8288</v>
      </c>
      <c r="Q365" s="207" t="s">
        <v>8288</v>
      </c>
      <c r="R365" s="207" t="s">
        <v>8288</v>
      </c>
      <c r="S365" s="207" t="s">
        <v>8288</v>
      </c>
      <c r="T365" s="207" t="s">
        <v>8288</v>
      </c>
      <c r="U365" s="207" t="s">
        <v>3682</v>
      </c>
      <c r="V365" s="209" t="s">
        <v>18750</v>
      </c>
      <c r="W365" s="207" t="s">
        <v>8288</v>
      </c>
      <c r="X365" s="207" t="s">
        <v>8288</v>
      </c>
      <c r="Y365" s="207" t="s">
        <v>8288</v>
      </c>
      <c r="Z365" s="207" t="s">
        <v>8288</v>
      </c>
      <c r="AA365" s="209" t="s">
        <v>3685</v>
      </c>
      <c r="AB365" s="212" t="s">
        <v>4169</v>
      </c>
      <c r="AC365" s="210" t="s">
        <v>18828</v>
      </c>
      <c r="AD365" s="210" t="s">
        <v>4169</v>
      </c>
      <c r="AE365" s="210" t="s">
        <v>3680</v>
      </c>
      <c r="AF365" s="210"/>
      <c r="AG365" t="str">
        <f>IFERROR(IF(COUNTIF(C365:L365,"Feed Ingredient")&gt;0,INDEX(ani_diet!T:T,MATCH(M365,ani_diet!D:D,0)),""),"")</f>
        <v>Zea mays Cob</v>
      </c>
      <c r="AH365" s="60" t="str">
        <f>IF(IFERROR(IF(MATCH("Feed Ingredient", AOM[[#This Row],[L1]:[L10]],0)&gt;0, TRUE, FALSE), FALSE)=TRUE,IFERROR(VLOOKUP(M365, ani_diet!C:C, 1, FALSE), "No Match"),FALSE)</f>
        <v>No Match</v>
      </c>
      <c r="AI365" t="s">
        <v>3539</v>
      </c>
      <c r="AL365" t="str">
        <f>IFERROR(IF(COUNTIF(C365:L365,"Feed Ingredient")&gt;0,INDEX(ani_diet!T:T,MATCH(M365,ani_diet!D:D,0)),""),"")</f>
        <v>Zea mays Cob</v>
      </c>
    </row>
    <row r="366" spans="1:38">
      <c r="A366" t="str">
        <f>_xlfn.TEXTJOIN("/",TRUE,AOM[[#This Row],[L1]:[L10]])</f>
        <v>Management/Livestock Management/Feed Characteristic/Feed Composition/Feed Ingredient/Crop Byproduct/Cereal ByProducts/Maize/Maize Cob/Maize Cob Ground</v>
      </c>
      <c r="B366" s="207" t="s">
        <v>18851</v>
      </c>
      <c r="C366" s="207" t="s">
        <v>17896</v>
      </c>
      <c r="D366" s="207" t="s">
        <v>17898</v>
      </c>
      <c r="E366" s="207" t="s">
        <v>17908</v>
      </c>
      <c r="F366" s="207" t="s">
        <v>18308</v>
      </c>
      <c r="G366" s="207" t="s">
        <v>18309</v>
      </c>
      <c r="H366" s="207" t="s">
        <v>18687</v>
      </c>
      <c r="I366" s="207" t="s">
        <v>18733</v>
      </c>
      <c r="J366" s="207" t="s">
        <v>3680</v>
      </c>
      <c r="K366" s="207" t="s">
        <v>7636</v>
      </c>
      <c r="L366" s="207" t="s">
        <v>18852</v>
      </c>
      <c r="M366" t="str" cm="1">
        <f t="array" ref="M366">LOOKUP(2,1/(C366:L366&lt;&gt;""),C366:L366)</f>
        <v>Maize Cob Ground</v>
      </c>
      <c r="N366" s="207" t="s">
        <v>18853</v>
      </c>
      <c r="O366" s="207" t="s">
        <v>8288</v>
      </c>
      <c r="P366" s="207" t="s">
        <v>8288</v>
      </c>
      <c r="Q366" s="207" t="s">
        <v>8288</v>
      </c>
      <c r="R366" s="207" t="s">
        <v>8288</v>
      </c>
      <c r="S366" s="207" t="s">
        <v>8288</v>
      </c>
      <c r="T366" s="207" t="s">
        <v>8288</v>
      </c>
      <c r="U366" s="207" t="s">
        <v>3682</v>
      </c>
      <c r="V366" s="209" t="s">
        <v>18750</v>
      </c>
      <c r="W366" s="207" t="s">
        <v>8288</v>
      </c>
      <c r="X366" s="207" t="s">
        <v>8288</v>
      </c>
      <c r="Y366" s="207" t="s">
        <v>8288</v>
      </c>
      <c r="Z366" s="207" t="s">
        <v>8288</v>
      </c>
      <c r="AA366" s="209" t="s">
        <v>3685</v>
      </c>
      <c r="AB366" s="225" t="s">
        <v>4169</v>
      </c>
      <c r="AC366" s="210" t="s">
        <v>18828</v>
      </c>
      <c r="AD366" s="210" t="s">
        <v>4169</v>
      </c>
      <c r="AE366" s="210" t="s">
        <v>3680</v>
      </c>
      <c r="AF366" s="210"/>
      <c r="AG366" t="str">
        <f>IFERROR(IF(COUNTIF(C366:L366,"Feed Ingredient")&gt;0,INDEX(ani_diet!T:T,MATCH(M366,ani_diet!D:D,0)),""),"")</f>
        <v>Zea mays Cob</v>
      </c>
      <c r="AH366" s="60" t="str">
        <f>IF(IFERROR(IF(MATCH("Feed Ingredient", AOM[[#This Row],[L1]:[L10]],0)&gt;0, TRUE, FALSE), FALSE)=TRUE,IFERROR(VLOOKUP(M366, ani_diet!C:C, 1, FALSE), "No Match"),FALSE)</f>
        <v>No Match</v>
      </c>
      <c r="AI366" t="s">
        <v>18854</v>
      </c>
      <c r="AL366" t="str">
        <f>IFERROR(IF(COUNTIF(C366:L366,"Feed Ingredient")&gt;0,INDEX(ani_diet!T:T,MATCH(M366,ani_diet!D:D,0)),""),"")</f>
        <v>Zea mays Cob</v>
      </c>
    </row>
    <row r="367" spans="1:38">
      <c r="A367" t="str">
        <f>_xlfn.TEXTJOIN("/",TRUE,AOM[[#This Row],[L1]:[L10]])</f>
        <v>Management/Livestock Management/Feed Characteristic/Feed Composition/Feed Ingredient/Crop Byproduct/Cereal ByProducts/Maize/Maize Cob</v>
      </c>
      <c r="B367" s="207" t="s">
        <v>18855</v>
      </c>
      <c r="C367" s="207" t="s">
        <v>17896</v>
      </c>
      <c r="D367" s="207" t="s">
        <v>17898</v>
      </c>
      <c r="E367" s="207" t="s">
        <v>17908</v>
      </c>
      <c r="F367" s="207" t="s">
        <v>18308</v>
      </c>
      <c r="G367" s="207" t="s">
        <v>18309</v>
      </c>
      <c r="H367" s="207" t="s">
        <v>18687</v>
      </c>
      <c r="I367" s="207" t="s">
        <v>18733</v>
      </c>
      <c r="J367" s="207" t="s">
        <v>3680</v>
      </c>
      <c r="K367" s="207" t="s">
        <v>7636</v>
      </c>
      <c r="L367" s="207"/>
      <c r="M367" t="str" cm="1">
        <f t="array" ref="M367">LOOKUP(2,1/(C367:L367&lt;&gt;""),C367:L367)</f>
        <v>Maize Cob</v>
      </c>
      <c r="N367" s="207" t="s">
        <v>18856</v>
      </c>
      <c r="O367" s="207" t="s">
        <v>8288</v>
      </c>
      <c r="P367" s="207" t="s">
        <v>8288</v>
      </c>
      <c r="Q367" s="207" t="s">
        <v>8288</v>
      </c>
      <c r="R367" s="207" t="s">
        <v>8288</v>
      </c>
      <c r="S367" s="207" t="s">
        <v>8288</v>
      </c>
      <c r="T367" s="207" t="s">
        <v>8288</v>
      </c>
      <c r="U367" s="207" t="s">
        <v>3682</v>
      </c>
      <c r="V367" s="209" t="s">
        <v>18750</v>
      </c>
      <c r="W367" s="207" t="s">
        <v>8288</v>
      </c>
      <c r="X367" s="207" t="s">
        <v>8288</v>
      </c>
      <c r="Y367" s="207" t="s">
        <v>8288</v>
      </c>
      <c r="Z367" s="207" t="s">
        <v>8288</v>
      </c>
      <c r="AA367" s="209" t="s">
        <v>3685</v>
      </c>
      <c r="AB367" s="211" t="s">
        <v>18857</v>
      </c>
      <c r="AC367" s="210" t="s">
        <v>18828</v>
      </c>
      <c r="AD367" s="210" t="s">
        <v>4169</v>
      </c>
      <c r="AE367" s="210" t="s">
        <v>3680</v>
      </c>
      <c r="AF367" s="210"/>
      <c r="AG367" t="str">
        <f>IFERROR(IF(COUNTIF(C367:L367,"Feed Ingredient")&gt;0,INDEX(ani_diet!T:T,MATCH(M367,ani_diet!D:D,0)),""),"")</f>
        <v>Zea mays Cob</v>
      </c>
      <c r="AH367" s="60" t="str">
        <f>IF(IFERROR(IF(MATCH("Feed Ingredient", AOM[[#This Row],[L1]:[L10]],0)&gt;0, TRUE, FALSE), FALSE)=TRUE,IFERROR(VLOOKUP(M367, ani_diet!C:C, 1, FALSE), "No Match"),FALSE)</f>
        <v>Maize Cob</v>
      </c>
      <c r="AI367" t="s">
        <v>18854</v>
      </c>
      <c r="AL367" t="str">
        <f>IFERROR(IF(COUNTIF(C367:L367,"Feed Ingredient")&gt;0,INDEX(ani_diet!T:T,MATCH(M367,ani_diet!D:D,0)),""),"")</f>
        <v>Zea mays Cob</v>
      </c>
    </row>
    <row r="368" spans="1:38">
      <c r="A368" t="str">
        <f>_xlfn.TEXTJOIN("/",TRUE,AOM[[#This Row],[L1]:[L10]])</f>
        <v>Management/Livestock Management/Feed Characteristic/Feed Composition/Feed Ingredient/Crop Byproduct/Cereal ByProducts/Maize/Maize Germ/Maize Germ Ground</v>
      </c>
      <c r="B368" s="207" t="s">
        <v>18858</v>
      </c>
      <c r="C368" s="207" t="s">
        <v>17896</v>
      </c>
      <c r="D368" s="207" t="s">
        <v>17898</v>
      </c>
      <c r="E368" s="207" t="s">
        <v>17908</v>
      </c>
      <c r="F368" s="207" t="s">
        <v>18308</v>
      </c>
      <c r="G368" s="207" t="s">
        <v>18309</v>
      </c>
      <c r="H368" s="207" t="s">
        <v>18687</v>
      </c>
      <c r="I368" s="207" t="s">
        <v>18733</v>
      </c>
      <c r="J368" s="207" t="s">
        <v>3680</v>
      </c>
      <c r="K368" s="207" t="s">
        <v>18859</v>
      </c>
      <c r="L368" s="207" t="s">
        <v>18860</v>
      </c>
      <c r="M368" t="str" cm="1">
        <f t="array" ref="M368">LOOKUP(2,1/(C368:L368&lt;&gt;""),C368:L368)</f>
        <v>Maize Germ Ground</v>
      </c>
      <c r="N368" s="207" t="s">
        <v>18861</v>
      </c>
      <c r="O368" s="207" t="s">
        <v>8288</v>
      </c>
      <c r="P368" s="207" t="s">
        <v>8288</v>
      </c>
      <c r="Q368" s="207" t="s">
        <v>8288</v>
      </c>
      <c r="R368" s="207" t="s">
        <v>8288</v>
      </c>
      <c r="S368" s="207" t="s">
        <v>8288</v>
      </c>
      <c r="T368" s="207" t="s">
        <v>8288</v>
      </c>
      <c r="U368" s="207" t="s">
        <v>3682</v>
      </c>
      <c r="V368" s="209" t="s">
        <v>18750</v>
      </c>
      <c r="W368" s="207" t="s">
        <v>8288</v>
      </c>
      <c r="X368" s="207" t="s">
        <v>8288</v>
      </c>
      <c r="Y368" s="207" t="s">
        <v>8288</v>
      </c>
      <c r="Z368" s="207" t="s">
        <v>8288</v>
      </c>
      <c r="AA368" s="209" t="s">
        <v>3685</v>
      </c>
      <c r="AB368" s="225" t="s">
        <v>18862</v>
      </c>
      <c r="AC368" s="210" t="s">
        <v>18828</v>
      </c>
      <c r="AD368" s="210" t="s">
        <v>4169</v>
      </c>
      <c r="AE368" s="210" t="s">
        <v>3680</v>
      </c>
      <c r="AF368" s="210"/>
      <c r="AG368" t="str">
        <f>IFERROR(IF(COUNTIF(C368:L368,"Feed Ingredient")&gt;0,INDEX(ani_diet!T:T,MATCH(M368,ani_diet!D:D,0)),""),"")</f>
        <v>Zea mays Germ</v>
      </c>
      <c r="AH368" s="60" t="str">
        <f>IF(IFERROR(IF(MATCH("Feed Ingredient", AOM[[#This Row],[L1]:[L10]],0)&gt;0, TRUE, FALSE), FALSE)=TRUE,IFERROR(VLOOKUP(M368, ani_diet!C:C, 1, FALSE), "No Match"),FALSE)</f>
        <v>No Match</v>
      </c>
      <c r="AI368" s="60" t="s">
        <v>18863</v>
      </c>
      <c r="AL368" t="str">
        <f>IFERROR(IF(COUNTIF(C368:L368,"Feed Ingredient")&gt;0,INDEX(ani_diet!T:T,MATCH(M368,ani_diet!D:D,0)),""),"")</f>
        <v>Zea mays Germ</v>
      </c>
    </row>
    <row r="369" spans="1:38">
      <c r="A369" t="str">
        <f>_xlfn.TEXTJOIN("/",TRUE,AOM[[#This Row],[L1]:[L10]])</f>
        <v>Management/Livestock Management/Feed Characteristic/Feed Composition/Feed Ingredient/Crop Byproduct/Cereal ByProducts/Maize/Maize Germ</v>
      </c>
      <c r="B369" s="207" t="s">
        <v>18864</v>
      </c>
      <c r="C369" s="207" t="s">
        <v>17896</v>
      </c>
      <c r="D369" s="207" t="s">
        <v>17898</v>
      </c>
      <c r="E369" s="207" t="s">
        <v>17908</v>
      </c>
      <c r="F369" s="207" t="s">
        <v>18308</v>
      </c>
      <c r="G369" s="207" t="s">
        <v>18309</v>
      </c>
      <c r="H369" s="207" t="s">
        <v>18687</v>
      </c>
      <c r="I369" s="207" t="s">
        <v>18733</v>
      </c>
      <c r="J369" s="207" t="s">
        <v>3680</v>
      </c>
      <c r="K369" s="207" t="s">
        <v>18859</v>
      </c>
      <c r="L369" s="207"/>
      <c r="M369" t="str" cm="1">
        <f t="array" ref="M369">LOOKUP(2,1/(C369:L369&lt;&gt;""),C369:L369)</f>
        <v>Maize Germ</v>
      </c>
      <c r="N369" s="207" t="s">
        <v>18865</v>
      </c>
      <c r="O369" s="207" t="s">
        <v>8288</v>
      </c>
      <c r="P369" s="207" t="s">
        <v>8288</v>
      </c>
      <c r="Q369" s="207" t="s">
        <v>8288</v>
      </c>
      <c r="R369" s="207" t="s">
        <v>8288</v>
      </c>
      <c r="S369" s="207" t="s">
        <v>8288</v>
      </c>
      <c r="T369" s="207" t="s">
        <v>8288</v>
      </c>
      <c r="U369" s="207" t="s">
        <v>3682</v>
      </c>
      <c r="V369" s="209" t="s">
        <v>18750</v>
      </c>
      <c r="W369" s="207" t="s">
        <v>8288</v>
      </c>
      <c r="X369" s="207" t="s">
        <v>8288</v>
      </c>
      <c r="Y369" s="207" t="s">
        <v>8288</v>
      </c>
      <c r="Z369" s="207" t="s">
        <v>8288</v>
      </c>
      <c r="AA369" s="209" t="s">
        <v>3685</v>
      </c>
      <c r="AB369" s="225" t="s">
        <v>18862</v>
      </c>
      <c r="AC369" s="210" t="s">
        <v>18828</v>
      </c>
      <c r="AD369" s="210" t="s">
        <v>4169</v>
      </c>
      <c r="AE369" s="210" t="s">
        <v>3680</v>
      </c>
      <c r="AF369" s="210"/>
      <c r="AG369" t="str">
        <f>IFERROR(IF(COUNTIF(C369:L369,"Feed Ingredient")&gt;0,INDEX(ani_diet!T:T,MATCH(M369,ani_diet!D:D,0)),""),"")</f>
        <v>Zea mays Germ</v>
      </c>
      <c r="AH369" s="60" t="str">
        <f>IF(IFERROR(IF(MATCH("Feed Ingredient", AOM[[#This Row],[L1]:[L10]],0)&gt;0, TRUE, FALSE), FALSE)=TRUE,IFERROR(VLOOKUP(M369, ani_diet!C:C, 1, FALSE), "No Match"),FALSE)</f>
        <v>Maize Germ</v>
      </c>
      <c r="AI369" s="60" t="s">
        <v>18863</v>
      </c>
      <c r="AL369" t="str">
        <f>IFERROR(IF(COUNTIF(C369:L369,"Feed Ingredient")&gt;0,INDEX(ani_diet!T:T,MATCH(M369,ani_diet!D:D,0)),""),"")</f>
        <v>Zea mays Germ</v>
      </c>
    </row>
    <row r="370" spans="1:38">
      <c r="A370" t="str">
        <f>_xlfn.TEXTJOIN("/",TRUE,AOM[[#This Row],[L1]:[L10]])</f>
        <v>Management/Livestock Management/Feed Characteristic/Feed Composition/Feed Ingredient/Crop Byproduct/Cereal ByProducts/Maize/Maize Gluten/Maize Gluten Ground</v>
      </c>
      <c r="B370" s="207" t="s">
        <v>18866</v>
      </c>
      <c r="C370" s="207" t="s">
        <v>17896</v>
      </c>
      <c r="D370" s="207" t="s">
        <v>17898</v>
      </c>
      <c r="E370" s="207" t="s">
        <v>17908</v>
      </c>
      <c r="F370" s="207" t="s">
        <v>18308</v>
      </c>
      <c r="G370" s="207" t="s">
        <v>18309</v>
      </c>
      <c r="H370" s="207" t="s">
        <v>18687</v>
      </c>
      <c r="I370" s="207" t="s">
        <v>18733</v>
      </c>
      <c r="J370" s="207" t="s">
        <v>3680</v>
      </c>
      <c r="K370" s="207" t="s">
        <v>18867</v>
      </c>
      <c r="L370" s="207" t="s">
        <v>18868</v>
      </c>
      <c r="M370" t="str" cm="1">
        <f t="array" ref="M370">LOOKUP(2,1/(C370:L370&lt;&gt;""),C370:L370)</f>
        <v>Maize Gluten Ground</v>
      </c>
      <c r="N370" s="207" t="s">
        <v>18869</v>
      </c>
      <c r="O370" s="207" t="s">
        <v>8288</v>
      </c>
      <c r="P370" s="207" t="s">
        <v>8288</v>
      </c>
      <c r="Q370" s="207" t="s">
        <v>8288</v>
      </c>
      <c r="R370" s="207" t="s">
        <v>8288</v>
      </c>
      <c r="S370" s="207" t="s">
        <v>8288</v>
      </c>
      <c r="T370" s="207" t="s">
        <v>8288</v>
      </c>
      <c r="U370" s="207" t="s">
        <v>3682</v>
      </c>
      <c r="V370" s="209" t="s">
        <v>18750</v>
      </c>
      <c r="W370" s="207" t="s">
        <v>8288</v>
      </c>
      <c r="X370" s="207" t="s">
        <v>8288</v>
      </c>
      <c r="Y370" s="207" t="s">
        <v>8288</v>
      </c>
      <c r="Z370" s="207" t="s">
        <v>8288</v>
      </c>
      <c r="AA370" s="209" t="s">
        <v>3685</v>
      </c>
      <c r="AB370" s="211" t="s">
        <v>18870</v>
      </c>
      <c r="AC370" s="210" t="s">
        <v>18828</v>
      </c>
      <c r="AD370" s="210" t="s">
        <v>18871</v>
      </c>
      <c r="AE370" s="210" t="s">
        <v>3680</v>
      </c>
      <c r="AF370" s="210" t="s">
        <v>18872</v>
      </c>
      <c r="AG370" t="str">
        <f>IFERROR(IF(COUNTIF(C370:L370,"Feed Ingredient")&gt;0,INDEX(ani_diet!T:T,MATCH(M370,ani_diet!D:D,0)),""),"")</f>
        <v>Zea mays Gluten</v>
      </c>
      <c r="AH370" s="60" t="str">
        <f>IF(IFERROR(IF(MATCH("Feed Ingredient", AOM[[#This Row],[L1]:[L10]],0)&gt;0, TRUE, FALSE), FALSE)=TRUE,IFERROR(VLOOKUP(M370, ani_diet!C:C, 1, FALSE), "No Match"),FALSE)</f>
        <v>No Match</v>
      </c>
      <c r="AI370" s="60" t="s">
        <v>18873</v>
      </c>
      <c r="AL370" t="str">
        <f>IFERROR(IF(COUNTIF(C370:L370,"Feed Ingredient")&gt;0,INDEX(ani_diet!T:T,MATCH(M370,ani_diet!D:D,0)),""),"")</f>
        <v>Zea mays Gluten</v>
      </c>
    </row>
    <row r="371" spans="1:38">
      <c r="A371" t="str">
        <f>_xlfn.TEXTJOIN("/",TRUE,AOM[[#This Row],[L1]:[L10]])</f>
        <v>Management/Livestock Management/Feed Characteristic/Feed Composition/Feed Ingredient/Crop Byproduct/Cereal ByProducts/Maize/Maize Gluten</v>
      </c>
      <c r="B371" s="207" t="s">
        <v>18874</v>
      </c>
      <c r="C371" s="207" t="s">
        <v>17896</v>
      </c>
      <c r="D371" s="207" t="s">
        <v>17898</v>
      </c>
      <c r="E371" s="207" t="s">
        <v>17908</v>
      </c>
      <c r="F371" s="207" t="s">
        <v>18308</v>
      </c>
      <c r="G371" s="207" t="s">
        <v>18309</v>
      </c>
      <c r="H371" s="207" t="s">
        <v>18687</v>
      </c>
      <c r="I371" s="207" t="s">
        <v>18733</v>
      </c>
      <c r="J371" s="207" t="s">
        <v>3680</v>
      </c>
      <c r="K371" s="207" t="s">
        <v>18867</v>
      </c>
      <c r="L371" s="207"/>
      <c r="M371" t="str" cm="1">
        <f t="array" ref="M371">LOOKUP(2,1/(C371:L371&lt;&gt;""),C371:L371)</f>
        <v>Maize Gluten</v>
      </c>
      <c r="N371" s="207" t="s">
        <v>18875</v>
      </c>
      <c r="O371" s="207" t="s">
        <v>8288</v>
      </c>
      <c r="P371" s="207" t="s">
        <v>8288</v>
      </c>
      <c r="Q371" s="207" t="s">
        <v>8288</v>
      </c>
      <c r="R371" s="207" t="s">
        <v>8288</v>
      </c>
      <c r="S371" s="207" t="s">
        <v>8288</v>
      </c>
      <c r="T371" s="207" t="s">
        <v>8288</v>
      </c>
      <c r="U371" s="207" t="s">
        <v>3682</v>
      </c>
      <c r="V371" s="209" t="s">
        <v>18750</v>
      </c>
      <c r="W371" s="207" t="s">
        <v>8288</v>
      </c>
      <c r="X371" s="207" t="s">
        <v>8288</v>
      </c>
      <c r="Y371" s="207" t="s">
        <v>8288</v>
      </c>
      <c r="Z371" s="207" t="s">
        <v>8288</v>
      </c>
      <c r="AA371" s="209" t="s">
        <v>3685</v>
      </c>
      <c r="AB371" s="211" t="s">
        <v>18870</v>
      </c>
      <c r="AC371" s="210" t="s">
        <v>18828</v>
      </c>
      <c r="AD371" s="210" t="s">
        <v>4169</v>
      </c>
      <c r="AE371" s="210" t="s">
        <v>3680</v>
      </c>
      <c r="AF371" s="210"/>
      <c r="AG371" t="str">
        <f>IFERROR(IF(COUNTIF(C371:L371,"Feed Ingredient")&gt;0,INDEX(ani_diet!T:T,MATCH(M371,ani_diet!D:D,0)),""),"")</f>
        <v>Zea mays Gluten</v>
      </c>
      <c r="AH371" s="60" t="str">
        <f>IF(IFERROR(IF(MATCH("Feed Ingredient", AOM[[#This Row],[L1]:[L10]],0)&gt;0, TRUE, FALSE), FALSE)=TRUE,IFERROR(VLOOKUP(M371, ani_diet!C:C, 1, FALSE), "No Match"),FALSE)</f>
        <v>Maize Gluten</v>
      </c>
      <c r="AI371" s="60" t="s">
        <v>18873</v>
      </c>
      <c r="AL371" t="str">
        <f>IFERROR(IF(COUNTIF(C371:L371,"Feed Ingredient")&gt;0,INDEX(ani_diet!T:T,MATCH(M371,ani_diet!D:D,0)),""),"")</f>
        <v>Zea mays Gluten</v>
      </c>
    </row>
    <row r="372" spans="1:38">
      <c r="A372" t="str">
        <f>_xlfn.TEXTJOIN("/",TRUE,AOM[[#This Row],[L1]:[L10]])</f>
        <v>Management/Livestock Management/Feed Characteristic/Feed Composition/Feed Ingredient/Crop Byproduct/Cereal ByProducts/Maize/Maize Husk/Maize Husk Dried Ground</v>
      </c>
      <c r="B372" s="207" t="s">
        <v>18876</v>
      </c>
      <c r="C372" s="207" t="s">
        <v>17896</v>
      </c>
      <c r="D372" s="207" t="s">
        <v>17898</v>
      </c>
      <c r="E372" s="207" t="s">
        <v>17908</v>
      </c>
      <c r="F372" s="207" t="s">
        <v>18308</v>
      </c>
      <c r="G372" s="207" t="s">
        <v>18309</v>
      </c>
      <c r="H372" s="207" t="s">
        <v>18687</v>
      </c>
      <c r="I372" s="207" t="s">
        <v>18733</v>
      </c>
      <c r="J372" s="207" t="s">
        <v>3680</v>
      </c>
      <c r="K372" s="207" t="s">
        <v>18877</v>
      </c>
      <c r="L372" s="207" t="s">
        <v>18878</v>
      </c>
      <c r="M372" t="str" cm="1">
        <f t="array" ref="M372">LOOKUP(2,1/(C372:L372&lt;&gt;""),C372:L372)</f>
        <v>Maize Husk Dried Ground</v>
      </c>
      <c r="N372" s="207" t="s">
        <v>18879</v>
      </c>
      <c r="O372" s="207" t="s">
        <v>8288</v>
      </c>
      <c r="P372" s="207" t="s">
        <v>8288</v>
      </c>
      <c r="Q372" s="207" t="s">
        <v>8288</v>
      </c>
      <c r="R372" s="207" t="s">
        <v>8288</v>
      </c>
      <c r="S372" s="207" t="s">
        <v>8288</v>
      </c>
      <c r="T372" s="207" t="s">
        <v>8288</v>
      </c>
      <c r="U372" s="207" t="s">
        <v>3682</v>
      </c>
      <c r="V372" s="209" t="s">
        <v>18750</v>
      </c>
      <c r="W372" s="207" t="s">
        <v>8288</v>
      </c>
      <c r="X372" s="207" t="s">
        <v>8288</v>
      </c>
      <c r="Y372" s="207" t="s">
        <v>8288</v>
      </c>
      <c r="Z372" s="207" t="s">
        <v>8288</v>
      </c>
      <c r="AA372" s="209" t="s">
        <v>3685</v>
      </c>
      <c r="AB372" s="209" t="s">
        <v>4169</v>
      </c>
      <c r="AC372" s="210" t="s">
        <v>18828</v>
      </c>
      <c r="AD372" s="210" t="s">
        <v>4169</v>
      </c>
      <c r="AE372" s="210" t="s">
        <v>3680</v>
      </c>
      <c r="AF372" s="210"/>
      <c r="AG372" t="str">
        <f>IFERROR(IF(COUNTIF(C372:L372,"Feed Ingredient")&gt;0,INDEX(ani_diet!T:T,MATCH(M372,ani_diet!D:D,0)),""),"")</f>
        <v>Zea mays Husk</v>
      </c>
      <c r="AH372" s="60" t="str">
        <f>IF(IFERROR(IF(MATCH("Feed Ingredient", AOM[[#This Row],[L1]:[L10]],0)&gt;0, TRUE, FALSE), FALSE)=TRUE,IFERROR(VLOOKUP(M372, ani_diet!C:C, 1, FALSE), "No Match"),FALSE)</f>
        <v>No Match</v>
      </c>
      <c r="AI372" t="s">
        <v>18880</v>
      </c>
      <c r="AL372" t="str">
        <f>IFERROR(IF(COUNTIF(C372:L372,"Feed Ingredient")&gt;0,INDEX(ani_diet!T:T,MATCH(M372,ani_diet!D:D,0)),""),"")</f>
        <v>Zea mays Husk</v>
      </c>
    </row>
    <row r="373" spans="1:38">
      <c r="A373" t="str">
        <f>_xlfn.TEXTJOIN("/",TRUE,AOM[[#This Row],[L1]:[L10]])</f>
        <v>Management/Livestock Management/Feed Characteristic/Feed Composition/Feed Ingredient/Crop Byproduct/Cereal ByProducts/Maize/Maize Husk</v>
      </c>
      <c r="B373" s="207" t="s">
        <v>18881</v>
      </c>
      <c r="C373" s="207" t="s">
        <v>17896</v>
      </c>
      <c r="D373" s="207" t="s">
        <v>17898</v>
      </c>
      <c r="E373" s="207" t="s">
        <v>17908</v>
      </c>
      <c r="F373" s="207" t="s">
        <v>18308</v>
      </c>
      <c r="G373" s="207" t="s">
        <v>18309</v>
      </c>
      <c r="H373" s="207" t="s">
        <v>18687</v>
      </c>
      <c r="I373" s="207" t="s">
        <v>18733</v>
      </c>
      <c r="J373" s="207" t="s">
        <v>3680</v>
      </c>
      <c r="K373" s="207" t="s">
        <v>18877</v>
      </c>
      <c r="L373" s="207"/>
      <c r="M373" t="str" cm="1">
        <f t="array" ref="M373">LOOKUP(2,1/(C373:L373&lt;&gt;""),C373:L373)</f>
        <v>Maize Husk</v>
      </c>
      <c r="N373" s="207" t="s">
        <v>18882</v>
      </c>
      <c r="O373" s="207" t="s">
        <v>8288</v>
      </c>
      <c r="P373" s="207" t="s">
        <v>8288</v>
      </c>
      <c r="Q373" s="207" t="s">
        <v>8288</v>
      </c>
      <c r="R373" s="207" t="s">
        <v>8288</v>
      </c>
      <c r="S373" s="207" t="s">
        <v>8288</v>
      </c>
      <c r="T373" s="207" t="s">
        <v>8288</v>
      </c>
      <c r="U373" s="207" t="s">
        <v>3682</v>
      </c>
      <c r="V373" s="209" t="s">
        <v>18750</v>
      </c>
      <c r="W373" s="207" t="s">
        <v>8288</v>
      </c>
      <c r="X373" s="207" t="s">
        <v>8288</v>
      </c>
      <c r="Y373" s="207" t="s">
        <v>8288</v>
      </c>
      <c r="Z373" s="207" t="s">
        <v>8288</v>
      </c>
      <c r="AA373" s="209" t="s">
        <v>3685</v>
      </c>
      <c r="AB373" s="209" t="s">
        <v>4169</v>
      </c>
      <c r="AC373" s="210" t="s">
        <v>18828</v>
      </c>
      <c r="AD373" s="210" t="s">
        <v>4169</v>
      </c>
      <c r="AE373" s="210" t="s">
        <v>3680</v>
      </c>
      <c r="AF373" s="210"/>
      <c r="AG373" t="str">
        <f>IFERROR(IF(COUNTIF(C373:L373,"Feed Ingredient")&gt;0,INDEX(ani_diet!T:T,MATCH(M373,ani_diet!D:D,0)),""),"")</f>
        <v>Zea mays Husk</v>
      </c>
      <c r="AH373" s="60" t="str">
        <f>IF(IFERROR(IF(MATCH("Feed Ingredient", AOM[[#This Row],[L1]:[L10]],0)&gt;0, TRUE, FALSE), FALSE)=TRUE,IFERROR(VLOOKUP(M373, ani_diet!C:C, 1, FALSE), "No Match"),FALSE)</f>
        <v>Maize Husk</v>
      </c>
      <c r="AI373" t="s">
        <v>18880</v>
      </c>
      <c r="AL373" t="str">
        <f>IFERROR(IF(COUNTIF(C373:L373,"Feed Ingredient")&gt;0,INDEX(ani_diet!T:T,MATCH(M373,ani_diet!D:D,0)),""),"")</f>
        <v>Zea mays Husk</v>
      </c>
    </row>
    <row r="374" spans="1:38">
      <c r="A374" t="str">
        <f>_xlfn.TEXTJOIN("/",TRUE,AOM[[#This Row],[L1]:[L10]])</f>
        <v>Management/Livestock Management/Feed Characteristic/Feed Composition/Feed Ingredient/Crop Byproduct/Cereal ByProducts/Maize/Maize Leaves/Maize Leaves Dried</v>
      </c>
      <c r="B374" s="207" t="s">
        <v>18883</v>
      </c>
      <c r="C374" s="207" t="s">
        <v>17896</v>
      </c>
      <c r="D374" s="207" t="s">
        <v>17898</v>
      </c>
      <c r="E374" s="207" t="s">
        <v>17908</v>
      </c>
      <c r="F374" s="207" t="s">
        <v>18308</v>
      </c>
      <c r="G374" s="207" t="s">
        <v>18309</v>
      </c>
      <c r="H374" s="207" t="s">
        <v>18687</v>
      </c>
      <c r="I374" s="207" t="s">
        <v>18733</v>
      </c>
      <c r="J374" s="207" t="s">
        <v>3680</v>
      </c>
      <c r="K374" s="207" t="s">
        <v>18884</v>
      </c>
      <c r="L374" s="207" t="s">
        <v>18885</v>
      </c>
      <c r="M374" t="str" cm="1">
        <f t="array" ref="M374">LOOKUP(2,1/(C374:L374&lt;&gt;""),C374:L374)</f>
        <v>Maize Leaves Dried</v>
      </c>
      <c r="N374" s="207" t="s">
        <v>18886</v>
      </c>
      <c r="O374" s="207" t="s">
        <v>8288</v>
      </c>
      <c r="P374" s="207" t="s">
        <v>8288</v>
      </c>
      <c r="Q374" s="207" t="s">
        <v>8288</v>
      </c>
      <c r="R374" s="207" t="s">
        <v>8288</v>
      </c>
      <c r="S374" s="207" t="s">
        <v>8288</v>
      </c>
      <c r="T374" s="207" t="s">
        <v>8288</v>
      </c>
      <c r="U374" s="207" t="s">
        <v>3682</v>
      </c>
      <c r="V374" s="209" t="s">
        <v>18750</v>
      </c>
      <c r="W374" s="207" t="s">
        <v>8288</v>
      </c>
      <c r="X374" s="207" t="s">
        <v>8288</v>
      </c>
      <c r="Y374" s="207" t="s">
        <v>8288</v>
      </c>
      <c r="Z374" s="207" t="s">
        <v>8288</v>
      </c>
      <c r="AA374" s="209" t="s">
        <v>3685</v>
      </c>
      <c r="AB374" s="209" t="s">
        <v>4169</v>
      </c>
      <c r="AC374" s="210" t="s">
        <v>18828</v>
      </c>
      <c r="AD374" s="210" t="s">
        <v>18887</v>
      </c>
      <c r="AE374" s="210" t="s">
        <v>3680</v>
      </c>
      <c r="AF374" s="210" t="s">
        <v>18888</v>
      </c>
      <c r="AG374" t="str">
        <f>IFERROR(IF(COUNTIF(C374:L374,"Feed Ingredient")&gt;0,INDEX(ani_diet!T:T,MATCH(M374,ani_diet!D:D,0)),""),"")</f>
        <v>Zea mays Leaves</v>
      </c>
      <c r="AH374" s="60" t="str">
        <f>IF(IFERROR(IF(MATCH("Feed Ingredient", AOM[[#This Row],[L1]:[L10]],0)&gt;0, TRUE, FALSE), FALSE)=TRUE,IFERROR(VLOOKUP(M374, ani_diet!C:C, 1, FALSE), "No Match"),FALSE)</f>
        <v>No Match</v>
      </c>
      <c r="AI374" t="s">
        <v>18889</v>
      </c>
      <c r="AL374" t="str">
        <f>IFERROR(IF(COUNTIF(C374:L374,"Feed Ingredient")&gt;0,INDEX(ani_diet!T:T,MATCH(M374,ani_diet!D:D,0)),""),"")</f>
        <v>Zea mays Leaves</v>
      </c>
    </row>
    <row r="375" spans="1:38">
      <c r="A375" t="str">
        <f>_xlfn.TEXTJOIN("/",TRUE,AOM[[#This Row],[L1]:[L10]])</f>
        <v>Management/Livestock Management/Feed Characteristic/Feed Composition/Feed Ingredient/Crop Byproduct/Cereal ByProducts/Maize/Maize Leaves</v>
      </c>
      <c r="B375" s="207" t="s">
        <v>18890</v>
      </c>
      <c r="C375" s="207" t="s">
        <v>17896</v>
      </c>
      <c r="D375" s="207" t="s">
        <v>17898</v>
      </c>
      <c r="E375" s="207" t="s">
        <v>17908</v>
      </c>
      <c r="F375" s="207" t="s">
        <v>18308</v>
      </c>
      <c r="G375" s="207" t="s">
        <v>18309</v>
      </c>
      <c r="H375" s="207" t="s">
        <v>18687</v>
      </c>
      <c r="I375" s="207" t="s">
        <v>18733</v>
      </c>
      <c r="J375" s="207" t="s">
        <v>3680</v>
      </c>
      <c r="K375" s="207" t="s">
        <v>18884</v>
      </c>
      <c r="L375" s="207"/>
      <c r="M375" t="str" cm="1">
        <f t="array" ref="M375">LOOKUP(2,1/(C375:L375&lt;&gt;""),C375:L375)</f>
        <v>Maize Leaves</v>
      </c>
      <c r="N375" s="207" t="s">
        <v>18891</v>
      </c>
      <c r="O375" s="207" t="s">
        <v>8288</v>
      </c>
      <c r="P375" s="207" t="s">
        <v>8288</v>
      </c>
      <c r="Q375" s="207" t="s">
        <v>8288</v>
      </c>
      <c r="R375" s="207" t="s">
        <v>8288</v>
      </c>
      <c r="S375" s="207" t="s">
        <v>8288</v>
      </c>
      <c r="T375" s="207" t="s">
        <v>8288</v>
      </c>
      <c r="U375" s="207" t="s">
        <v>3682</v>
      </c>
      <c r="V375" s="209" t="s">
        <v>18750</v>
      </c>
      <c r="W375" s="207" t="s">
        <v>8288</v>
      </c>
      <c r="X375" s="207" t="s">
        <v>8288</v>
      </c>
      <c r="Y375" s="207" t="s">
        <v>8288</v>
      </c>
      <c r="Z375" s="207" t="s">
        <v>8288</v>
      </c>
      <c r="AA375" s="209" t="s">
        <v>3685</v>
      </c>
      <c r="AB375" s="211" t="s">
        <v>18892</v>
      </c>
      <c r="AC375" s="210" t="s">
        <v>18828</v>
      </c>
      <c r="AD375" s="210" t="s">
        <v>4169</v>
      </c>
      <c r="AE375" s="210" t="s">
        <v>3680</v>
      </c>
      <c r="AF375" s="210"/>
      <c r="AG375" t="str">
        <f>IFERROR(IF(COUNTIF(C375:L375,"Feed Ingredient")&gt;0,INDEX(ani_diet!T:T,MATCH(M375,ani_diet!D:D,0)),""),"")</f>
        <v>Zea mays Leaves</v>
      </c>
      <c r="AH375" s="60" t="str">
        <f>IF(IFERROR(IF(MATCH("Feed Ingredient", AOM[[#This Row],[L1]:[L10]],0)&gt;0, TRUE, FALSE), FALSE)=TRUE,IFERROR(VLOOKUP(M375, ani_diet!C:C, 1, FALSE), "No Match"),FALSE)</f>
        <v>Maize Leaves</v>
      </c>
      <c r="AI375" t="s">
        <v>18889</v>
      </c>
      <c r="AL375" t="str">
        <f>IFERROR(IF(COUNTIF(C375:L375,"Feed Ingredient")&gt;0,INDEX(ani_diet!T:T,MATCH(M375,ani_diet!D:D,0)),""),"")</f>
        <v>Zea mays Leaves</v>
      </c>
    </row>
    <row r="376" spans="1:38">
      <c r="A376" t="str">
        <f>_xlfn.TEXTJOIN("/",TRUE,AOM[[#This Row],[L1]:[L10]])</f>
        <v>Management/Livestock Management/Feed Characteristic/Feed Composition/Feed Ingredient/Crop Byproduct/Cereal ByProducts/Maize/Maize Offal/Maize Offal Dried</v>
      </c>
      <c r="B376" s="207" t="s">
        <v>18893</v>
      </c>
      <c r="C376" s="207" t="s">
        <v>17896</v>
      </c>
      <c r="D376" s="207" t="s">
        <v>17898</v>
      </c>
      <c r="E376" s="207" t="s">
        <v>17908</v>
      </c>
      <c r="F376" s="207" t="s">
        <v>18308</v>
      </c>
      <c r="G376" s="207" t="s">
        <v>18309</v>
      </c>
      <c r="H376" s="207" t="s">
        <v>18687</v>
      </c>
      <c r="I376" s="207" t="s">
        <v>18733</v>
      </c>
      <c r="J376" s="207" t="s">
        <v>3680</v>
      </c>
      <c r="K376" s="207" t="s">
        <v>18894</v>
      </c>
      <c r="L376" s="207" t="s">
        <v>18895</v>
      </c>
      <c r="M376" t="str" cm="1">
        <f t="array" ref="M376">LOOKUP(2,1/(C376:L376&lt;&gt;""),C376:L376)</f>
        <v>Maize Offal Dried</v>
      </c>
      <c r="N376" s="207" t="s">
        <v>18896</v>
      </c>
      <c r="O376" s="207" t="s">
        <v>8288</v>
      </c>
      <c r="P376" s="207" t="s">
        <v>8288</v>
      </c>
      <c r="Q376" s="207" t="s">
        <v>8288</v>
      </c>
      <c r="R376" s="207" t="s">
        <v>8288</v>
      </c>
      <c r="S376" s="207" t="s">
        <v>8288</v>
      </c>
      <c r="T376" s="207" t="s">
        <v>8288</v>
      </c>
      <c r="U376" s="207" t="s">
        <v>3682</v>
      </c>
      <c r="V376" s="209" t="s">
        <v>18750</v>
      </c>
      <c r="W376" s="207" t="s">
        <v>8288</v>
      </c>
      <c r="X376" s="207" t="s">
        <v>8288</v>
      </c>
      <c r="Y376" s="207" t="s">
        <v>8288</v>
      </c>
      <c r="Z376" s="207" t="s">
        <v>8288</v>
      </c>
      <c r="AA376" s="209" t="s">
        <v>3685</v>
      </c>
      <c r="AB376" s="209" t="s">
        <v>4169</v>
      </c>
      <c r="AC376" s="210" t="s">
        <v>18828</v>
      </c>
      <c r="AD376" s="210" t="s">
        <v>4169</v>
      </c>
      <c r="AE376" s="210" t="s">
        <v>3680</v>
      </c>
      <c r="AF376" s="213"/>
      <c r="AG376" t="str">
        <f>IFERROR(IF(COUNTIF(C376:L376,"Feed Ingredient")&gt;0,INDEX(ani_diet!T:T,MATCH(M376,ani_diet!D:D,0)),""),"")</f>
        <v>Zea mays Offal</v>
      </c>
      <c r="AH376" s="60" t="str">
        <f>IF(IFERROR(IF(MATCH("Feed Ingredient", AOM[[#This Row],[L1]:[L10]],0)&gt;0, TRUE, FALSE), FALSE)=TRUE,IFERROR(VLOOKUP(M376, ani_diet!C:C, 1, FALSE), "No Match"),FALSE)</f>
        <v>No Match</v>
      </c>
      <c r="AI376" s="60" t="s">
        <v>3539</v>
      </c>
      <c r="AL376" t="str">
        <f>IFERROR(IF(COUNTIF(C376:L376,"Feed Ingredient")&gt;0,INDEX(ani_diet!T:T,MATCH(M376,ani_diet!D:D,0)),""),"")</f>
        <v>Zea mays Offal</v>
      </c>
    </row>
    <row r="377" spans="1:38">
      <c r="A377" t="str">
        <f>_xlfn.TEXTJOIN("/",TRUE,AOM[[#This Row],[L1]:[L10]])</f>
        <v>Management/Livestock Management/Feed Characteristic/Feed Composition/Feed Ingredient/Crop Byproduct/Cereal ByProducts/Maize/Maize Offal/Maize Offal Dried Ground</v>
      </c>
      <c r="B377" s="207" t="s">
        <v>18897</v>
      </c>
      <c r="C377" s="207" t="s">
        <v>17896</v>
      </c>
      <c r="D377" s="207" t="s">
        <v>17898</v>
      </c>
      <c r="E377" s="207" t="s">
        <v>17908</v>
      </c>
      <c r="F377" s="207" t="s">
        <v>18308</v>
      </c>
      <c r="G377" s="207" t="s">
        <v>18309</v>
      </c>
      <c r="H377" s="207" t="s">
        <v>18687</v>
      </c>
      <c r="I377" s="207" t="s">
        <v>18733</v>
      </c>
      <c r="J377" s="207" t="s">
        <v>3680</v>
      </c>
      <c r="K377" s="207" t="s">
        <v>18894</v>
      </c>
      <c r="L377" s="207" t="s">
        <v>18898</v>
      </c>
      <c r="M377" t="str" cm="1">
        <f t="array" ref="M377">LOOKUP(2,1/(C377:L377&lt;&gt;""),C377:L377)</f>
        <v>Maize Offal Dried Ground</v>
      </c>
      <c r="N377" s="207" t="s">
        <v>18899</v>
      </c>
      <c r="O377" s="207" t="s">
        <v>8288</v>
      </c>
      <c r="P377" s="207" t="s">
        <v>8288</v>
      </c>
      <c r="Q377" s="207" t="s">
        <v>8288</v>
      </c>
      <c r="R377" s="207" t="s">
        <v>8288</v>
      </c>
      <c r="S377" s="207" t="s">
        <v>8288</v>
      </c>
      <c r="T377" s="207" t="s">
        <v>8288</v>
      </c>
      <c r="U377" s="207" t="s">
        <v>3682</v>
      </c>
      <c r="V377" s="209" t="s">
        <v>18750</v>
      </c>
      <c r="W377" s="207" t="s">
        <v>8288</v>
      </c>
      <c r="X377" s="207" t="s">
        <v>8288</v>
      </c>
      <c r="Y377" s="207" t="s">
        <v>8288</v>
      </c>
      <c r="Z377" s="207" t="s">
        <v>8288</v>
      </c>
      <c r="AA377" s="209" t="s">
        <v>3685</v>
      </c>
      <c r="AB377" s="209" t="s">
        <v>4169</v>
      </c>
      <c r="AC377" s="210" t="s">
        <v>18828</v>
      </c>
      <c r="AD377" s="210" t="s">
        <v>4169</v>
      </c>
      <c r="AE377" s="210" t="s">
        <v>3680</v>
      </c>
      <c r="AF377" s="213"/>
      <c r="AG377" t="str">
        <f>IFERROR(IF(COUNTIF(C377:L377,"Feed Ingredient")&gt;0,INDEX(ani_diet!T:T,MATCH(M377,ani_diet!D:D,0)),""),"")</f>
        <v>Zea mays Offal</v>
      </c>
      <c r="AH377" s="60" t="str">
        <f>IF(IFERROR(IF(MATCH("Feed Ingredient", AOM[[#This Row],[L1]:[L10]],0)&gt;0, TRUE, FALSE), FALSE)=TRUE,IFERROR(VLOOKUP(M377, ani_diet!C:C, 1, FALSE), "No Match"),FALSE)</f>
        <v>No Match</v>
      </c>
      <c r="AI377" s="60" t="s">
        <v>3539</v>
      </c>
      <c r="AL377" t="str">
        <f>IFERROR(IF(COUNTIF(C377:L377,"Feed Ingredient")&gt;0,INDEX(ani_diet!T:T,MATCH(M377,ani_diet!D:D,0)),""),"")</f>
        <v>Zea mays Offal</v>
      </c>
    </row>
    <row r="378" spans="1:38">
      <c r="A378" t="str">
        <f>_xlfn.TEXTJOIN("/",TRUE,AOM[[#This Row],[L1]:[L10]])</f>
        <v>Management/Livestock Management/Feed Characteristic/Feed Composition/Feed Ingredient/Crop Byproduct/Cereal ByProducts/Maize/Maize Offal/Maize Offal Ground</v>
      </c>
      <c r="B378" s="207" t="s">
        <v>18900</v>
      </c>
      <c r="C378" s="207" t="s">
        <v>17896</v>
      </c>
      <c r="D378" s="207" t="s">
        <v>17898</v>
      </c>
      <c r="E378" s="207" t="s">
        <v>17908</v>
      </c>
      <c r="F378" s="207" t="s">
        <v>18308</v>
      </c>
      <c r="G378" s="207" t="s">
        <v>18309</v>
      </c>
      <c r="H378" s="207" t="s">
        <v>18687</v>
      </c>
      <c r="I378" s="207" t="s">
        <v>18733</v>
      </c>
      <c r="J378" s="207" t="s">
        <v>3680</v>
      </c>
      <c r="K378" s="207" t="s">
        <v>18894</v>
      </c>
      <c r="L378" s="207" t="s">
        <v>18901</v>
      </c>
      <c r="M378" t="str" cm="1">
        <f t="array" ref="M378">LOOKUP(2,1/(C378:L378&lt;&gt;""),C378:L378)</f>
        <v>Maize Offal Ground</v>
      </c>
      <c r="N378" s="207" t="s">
        <v>18902</v>
      </c>
      <c r="O378" s="207" t="s">
        <v>8288</v>
      </c>
      <c r="P378" s="207" t="s">
        <v>8288</v>
      </c>
      <c r="Q378" s="207" t="s">
        <v>8288</v>
      </c>
      <c r="R378" s="207" t="s">
        <v>8288</v>
      </c>
      <c r="S378" s="207" t="s">
        <v>8288</v>
      </c>
      <c r="T378" s="207" t="s">
        <v>8288</v>
      </c>
      <c r="U378" s="207" t="s">
        <v>3682</v>
      </c>
      <c r="V378" s="209" t="s">
        <v>18750</v>
      </c>
      <c r="W378" s="207" t="s">
        <v>8288</v>
      </c>
      <c r="X378" s="207" t="s">
        <v>8288</v>
      </c>
      <c r="Y378" s="207" t="s">
        <v>8288</v>
      </c>
      <c r="Z378" s="207" t="s">
        <v>8288</v>
      </c>
      <c r="AA378" s="209" t="s">
        <v>3685</v>
      </c>
      <c r="AB378" s="209" t="s">
        <v>4169</v>
      </c>
      <c r="AC378" s="210" t="s">
        <v>18828</v>
      </c>
      <c r="AD378" s="210" t="s">
        <v>4169</v>
      </c>
      <c r="AE378" s="210" t="s">
        <v>3680</v>
      </c>
      <c r="AF378" s="213"/>
      <c r="AG378" t="str">
        <f>IFERROR(IF(COUNTIF(C378:L378,"Feed Ingredient")&gt;0,INDEX(ani_diet!T:T,MATCH(M378,ani_diet!D:D,0)),""),"")</f>
        <v>Zea mays Offal</v>
      </c>
      <c r="AH378" s="60" t="str">
        <f>IF(IFERROR(IF(MATCH("Feed Ingredient", AOM[[#This Row],[L1]:[L10]],0)&gt;0, TRUE, FALSE), FALSE)=TRUE,IFERROR(VLOOKUP(M378, ani_diet!C:C, 1, FALSE), "No Match"),FALSE)</f>
        <v>No Match</v>
      </c>
      <c r="AI378" s="60" t="s">
        <v>3539</v>
      </c>
      <c r="AL378" t="str">
        <f>IFERROR(IF(COUNTIF(C378:L378,"Feed Ingredient")&gt;0,INDEX(ani_diet!T:T,MATCH(M378,ani_diet!D:D,0)),""),"")</f>
        <v>Zea mays Offal</v>
      </c>
    </row>
    <row r="379" spans="1:38">
      <c r="A379" t="str">
        <f>_xlfn.TEXTJOIN("/",TRUE,AOM[[#This Row],[L1]:[L10]])</f>
        <v>Management/Livestock Management/Feed Characteristic/Feed Composition/Feed Ingredient/Crop Byproduct/Cereal ByProducts/Maize/Maize Offal</v>
      </c>
      <c r="B379" s="207" t="s">
        <v>18903</v>
      </c>
      <c r="C379" s="207" t="s">
        <v>17896</v>
      </c>
      <c r="D379" s="207" t="s">
        <v>17898</v>
      </c>
      <c r="E379" s="207" t="s">
        <v>17908</v>
      </c>
      <c r="F379" s="207" t="s">
        <v>18308</v>
      </c>
      <c r="G379" s="207" t="s">
        <v>18309</v>
      </c>
      <c r="H379" s="207" t="s">
        <v>18687</v>
      </c>
      <c r="I379" s="207" t="s">
        <v>18733</v>
      </c>
      <c r="J379" s="207" t="s">
        <v>3680</v>
      </c>
      <c r="K379" s="207" t="s">
        <v>18894</v>
      </c>
      <c r="L379" s="207"/>
      <c r="M379" t="str" cm="1">
        <f t="array" ref="M379">LOOKUP(2,1/(C379:L379&lt;&gt;""),C379:L379)</f>
        <v>Maize Offal</v>
      </c>
      <c r="N379" s="207" t="s">
        <v>18904</v>
      </c>
      <c r="O379" s="207" t="s">
        <v>8288</v>
      </c>
      <c r="P379" s="207" t="s">
        <v>8288</v>
      </c>
      <c r="Q379" s="207" t="s">
        <v>8288</v>
      </c>
      <c r="R379" s="207" t="s">
        <v>8288</v>
      </c>
      <c r="S379" s="207" t="s">
        <v>8288</v>
      </c>
      <c r="T379" s="207" t="s">
        <v>8288</v>
      </c>
      <c r="U379" s="207" t="s">
        <v>3682</v>
      </c>
      <c r="V379" s="209" t="s">
        <v>18750</v>
      </c>
      <c r="W379" s="207" t="s">
        <v>8288</v>
      </c>
      <c r="X379" s="207" t="s">
        <v>8288</v>
      </c>
      <c r="Y379" s="207" t="s">
        <v>8288</v>
      </c>
      <c r="Z379" s="207" t="s">
        <v>8288</v>
      </c>
      <c r="AA379" s="209" t="s">
        <v>3685</v>
      </c>
      <c r="AB379" s="209" t="s">
        <v>18832</v>
      </c>
      <c r="AC379" s="210" t="s">
        <v>18828</v>
      </c>
      <c r="AD379" s="210" t="s">
        <v>4169</v>
      </c>
      <c r="AE379" s="210" t="s">
        <v>3680</v>
      </c>
      <c r="AF379" s="213"/>
      <c r="AG379" t="str">
        <f>IFERROR(IF(COUNTIF(C379:L379,"Feed Ingredient")&gt;0,INDEX(ani_diet!T:T,MATCH(M379,ani_diet!D:D,0)),""),"")</f>
        <v>Zea mays Offal</v>
      </c>
      <c r="AH379" s="60" t="str">
        <f>IF(IFERROR(IF(MATCH("Feed Ingredient", AOM[[#This Row],[L1]:[L10]],0)&gt;0, TRUE, FALSE), FALSE)=TRUE,IFERROR(VLOOKUP(M379, ani_diet!C:C, 1, FALSE), "No Match"),FALSE)</f>
        <v>Maize Offal</v>
      </c>
      <c r="AI379" s="60" t="s">
        <v>3539</v>
      </c>
      <c r="AL379" t="str">
        <f>IFERROR(IF(COUNTIF(C379:L379,"Feed Ingredient")&gt;0,INDEX(ani_diet!T:T,MATCH(M379,ani_diet!D:D,0)),""),"")</f>
        <v>Zea mays Offal</v>
      </c>
    </row>
    <row r="380" spans="1:38">
      <c r="A380" t="str">
        <f>_xlfn.TEXTJOIN("/",TRUE,AOM[[#This Row],[L1]:[L10]])</f>
        <v>Management/Livestock Management/Feed Characteristic/Feed Composition/Feed Ingredient/Crop Byproduct/Cereal ByProducts/Maize/Maize Sheath/Maize Sheath Ground</v>
      </c>
      <c r="B380" s="207" t="s">
        <v>18905</v>
      </c>
      <c r="C380" s="207" t="s">
        <v>17896</v>
      </c>
      <c r="D380" s="207" t="s">
        <v>17898</v>
      </c>
      <c r="E380" s="207" t="s">
        <v>17908</v>
      </c>
      <c r="F380" s="207" t="s">
        <v>18308</v>
      </c>
      <c r="G380" s="207" t="s">
        <v>18309</v>
      </c>
      <c r="H380" s="207" t="s">
        <v>18687</v>
      </c>
      <c r="I380" s="207" t="s">
        <v>18733</v>
      </c>
      <c r="J380" s="207" t="s">
        <v>3680</v>
      </c>
      <c r="K380" s="207" t="s">
        <v>18906</v>
      </c>
      <c r="L380" s="207" t="s">
        <v>18907</v>
      </c>
      <c r="M380" t="str" cm="1">
        <f t="array" ref="M380">LOOKUP(2,1/(C380:L380&lt;&gt;""),C380:L380)</f>
        <v>Maize Sheath Ground</v>
      </c>
      <c r="N380" s="207" t="s">
        <v>18908</v>
      </c>
      <c r="O380" s="207" t="s">
        <v>8288</v>
      </c>
      <c r="P380" s="207" t="s">
        <v>8288</v>
      </c>
      <c r="Q380" s="207" t="s">
        <v>8288</v>
      </c>
      <c r="R380" s="207" t="s">
        <v>8288</v>
      </c>
      <c r="S380" s="207" t="s">
        <v>18909</v>
      </c>
      <c r="T380" s="207" t="s">
        <v>8288</v>
      </c>
      <c r="U380" s="207" t="s">
        <v>3682</v>
      </c>
      <c r="V380" s="209" t="s">
        <v>18750</v>
      </c>
      <c r="W380" s="207" t="s">
        <v>8288</v>
      </c>
      <c r="X380" s="207" t="s">
        <v>8288</v>
      </c>
      <c r="Y380" s="207" t="s">
        <v>8288</v>
      </c>
      <c r="Z380" s="207" t="s">
        <v>8288</v>
      </c>
      <c r="AA380" s="209" t="s">
        <v>3685</v>
      </c>
      <c r="AB380" s="209" t="s">
        <v>4169</v>
      </c>
      <c r="AC380" s="210" t="s">
        <v>18828</v>
      </c>
      <c r="AD380" s="210" t="s">
        <v>4169</v>
      </c>
      <c r="AE380" s="210" t="s">
        <v>3680</v>
      </c>
      <c r="AF380" s="210"/>
      <c r="AG380" t="str">
        <f>IFERROR(IF(COUNTIF(C380:L380,"Feed Ingredient")&gt;0,INDEX(ani_diet!T:T,MATCH(M380,ani_diet!D:D,0)),""),"")</f>
        <v>Zea mays Sheath</v>
      </c>
      <c r="AH380" s="60" t="str">
        <f>IF(IFERROR(IF(MATCH("Feed Ingredient", AOM[[#This Row],[L1]:[L10]],0)&gt;0, TRUE, FALSE), FALSE)=TRUE,IFERROR(VLOOKUP(M380, ani_diet!C:C, 1, FALSE), "No Match"),FALSE)</f>
        <v>No Match</v>
      </c>
      <c r="AI380" s="60" t="s">
        <v>3539</v>
      </c>
      <c r="AL380" t="str">
        <f>IFERROR(IF(COUNTIF(C380:L380,"Feed Ingredient")&gt;0,INDEX(ani_diet!T:T,MATCH(M380,ani_diet!D:D,0)),""),"")</f>
        <v>Zea mays Sheath</v>
      </c>
    </row>
    <row r="381" spans="1:38">
      <c r="A381" t="str">
        <f>_xlfn.TEXTJOIN("/",TRUE,AOM[[#This Row],[L1]:[L10]])</f>
        <v>Management/Livestock Management/Feed Characteristic/Feed Composition/Feed Ingredient/Crop Byproduct/Cereal ByProducts/Maize/Maize Sheath</v>
      </c>
      <c r="B381" s="207" t="s">
        <v>18910</v>
      </c>
      <c r="C381" s="207" t="s">
        <v>17896</v>
      </c>
      <c r="D381" s="207" t="s">
        <v>17898</v>
      </c>
      <c r="E381" s="207" t="s">
        <v>17908</v>
      </c>
      <c r="F381" s="207" t="s">
        <v>18308</v>
      </c>
      <c r="G381" s="207" t="s">
        <v>18309</v>
      </c>
      <c r="H381" s="207" t="s">
        <v>18687</v>
      </c>
      <c r="I381" s="207" t="s">
        <v>18733</v>
      </c>
      <c r="J381" s="207" t="s">
        <v>3680</v>
      </c>
      <c r="K381" s="207" t="s">
        <v>18906</v>
      </c>
      <c r="L381" s="207"/>
      <c r="M381" t="str" cm="1">
        <f t="array" ref="M381">LOOKUP(2,1/(C381:L381&lt;&gt;""),C381:L381)</f>
        <v>Maize Sheath</v>
      </c>
      <c r="N381" s="207" t="s">
        <v>18911</v>
      </c>
      <c r="O381" s="207" t="s">
        <v>8288</v>
      </c>
      <c r="P381" s="207" t="s">
        <v>8288</v>
      </c>
      <c r="Q381" s="207" t="s">
        <v>8288</v>
      </c>
      <c r="R381" s="207" t="s">
        <v>8288</v>
      </c>
      <c r="S381" s="207" t="s">
        <v>18909</v>
      </c>
      <c r="T381" s="207" t="s">
        <v>8288</v>
      </c>
      <c r="U381" s="207" t="s">
        <v>3682</v>
      </c>
      <c r="V381" s="209" t="s">
        <v>18750</v>
      </c>
      <c r="W381" s="207" t="s">
        <v>8288</v>
      </c>
      <c r="X381" s="207" t="s">
        <v>8288</v>
      </c>
      <c r="Y381" s="207" t="s">
        <v>8288</v>
      </c>
      <c r="Z381" s="207" t="s">
        <v>8288</v>
      </c>
      <c r="AA381" s="209" t="s">
        <v>3685</v>
      </c>
      <c r="AB381" s="209" t="s">
        <v>4169</v>
      </c>
      <c r="AC381" s="210" t="s">
        <v>18828</v>
      </c>
      <c r="AD381" s="210" t="s">
        <v>4169</v>
      </c>
      <c r="AE381" s="210" t="s">
        <v>3680</v>
      </c>
      <c r="AF381" s="210"/>
      <c r="AG381" t="str">
        <f>IFERROR(IF(COUNTIF(C381:L381,"Feed Ingredient")&gt;0,INDEX(ani_diet!T:T,MATCH(M381,ani_diet!D:D,0)),""),"")</f>
        <v>Zea mays Sheath</v>
      </c>
      <c r="AH381" s="60" t="str">
        <f>IF(IFERROR(IF(MATCH("Feed Ingredient", AOM[[#This Row],[L1]:[L10]],0)&gt;0, TRUE, FALSE), FALSE)=TRUE,IFERROR(VLOOKUP(M381, ani_diet!C:C, 1, FALSE), "No Match"),FALSE)</f>
        <v>Maize Sheath</v>
      </c>
      <c r="AI381" s="60" t="s">
        <v>3539</v>
      </c>
      <c r="AL381" t="str">
        <f>IFERROR(IF(COUNTIF(C381:L381,"Feed Ingredient")&gt;0,INDEX(ani_diet!T:T,MATCH(M381,ani_diet!D:D,0)),""),"")</f>
        <v>Zea mays Sheath</v>
      </c>
    </row>
    <row r="382" spans="1:38">
      <c r="A382" t="str">
        <f>_xlfn.TEXTJOIN("/",TRUE,AOM[[#This Row],[L1]:[L10]])</f>
        <v>Management/Livestock Management/Feed Characteristic/Feed Composition/Feed Ingredient/Crop Byproduct/Cereal ByProducts/Maize/Maize Steep Liquor</v>
      </c>
      <c r="B382" s="207" t="s">
        <v>18912</v>
      </c>
      <c r="C382" s="207" t="s">
        <v>17896</v>
      </c>
      <c r="D382" s="207" t="s">
        <v>17898</v>
      </c>
      <c r="E382" s="207" t="s">
        <v>17908</v>
      </c>
      <c r="F382" s="207" t="s">
        <v>18308</v>
      </c>
      <c r="G382" s="207" t="s">
        <v>18309</v>
      </c>
      <c r="H382" s="207" t="s">
        <v>18687</v>
      </c>
      <c r="I382" s="207" t="s">
        <v>18733</v>
      </c>
      <c r="J382" s="207" t="s">
        <v>3680</v>
      </c>
      <c r="K382" s="207" t="s">
        <v>18913</v>
      </c>
      <c r="L382" s="207"/>
      <c r="M382" t="str" cm="1">
        <f t="array" ref="M382">LOOKUP(2,1/(C382:L382&lt;&gt;""),C382:L382)</f>
        <v>Maize Steep Liquor</v>
      </c>
      <c r="N382" s="207" t="s">
        <v>18914</v>
      </c>
      <c r="O382" s="207"/>
      <c r="P382" s="207"/>
      <c r="Q382" s="207"/>
      <c r="R382" s="207"/>
      <c r="S382" s="207"/>
      <c r="T382" s="207"/>
      <c r="U382" s="207" t="s">
        <v>3682</v>
      </c>
      <c r="V382" s="209" t="s">
        <v>18750</v>
      </c>
      <c r="W382" s="207" t="s">
        <v>8288</v>
      </c>
      <c r="X382" s="207" t="s">
        <v>8288</v>
      </c>
      <c r="Y382" s="207" t="s">
        <v>8288</v>
      </c>
      <c r="Z382" s="207" t="s">
        <v>8288</v>
      </c>
      <c r="AA382" s="209" t="s">
        <v>3685</v>
      </c>
      <c r="AB382" s="209" t="s">
        <v>4169</v>
      </c>
      <c r="AC382" s="210" t="s">
        <v>18828</v>
      </c>
      <c r="AD382" s="210" t="s">
        <v>4169</v>
      </c>
      <c r="AE382" s="210" t="s">
        <v>3680</v>
      </c>
      <c r="AF382" s="210"/>
      <c r="AG382" t="str">
        <f>IFERROR(IF(COUNTIF(C382:L382,"Feed Ingredient")&gt;0,INDEX(ani_diet!T:T,MATCH(M382,ani_diet!D:D,0)),""),"")</f>
        <v/>
      </c>
      <c r="AH382" s="60" t="str">
        <f>IF(IFERROR(IF(MATCH("Feed Ingredient", AOM[[#This Row],[L1]:[L10]],0)&gt;0, TRUE, FALSE), FALSE)=TRUE,IFERROR(VLOOKUP(M382, ani_diet!C:C, 1, FALSE), "No Match"),FALSE)</f>
        <v>No Match</v>
      </c>
      <c r="AI382" s="60" t="s">
        <v>3539</v>
      </c>
      <c r="AL382" t="str">
        <f>IFERROR(IF(COUNTIF(C382:L382,"Feed Ingredient")&gt;0,INDEX(ani_diet!T:T,MATCH(M382,ani_diet!D:D,0)),""),"")</f>
        <v/>
      </c>
    </row>
    <row r="383" spans="1:38">
      <c r="A383" t="str">
        <f>_xlfn.TEXTJOIN("/",TRUE,AOM[[#This Row],[L1]:[L10]])</f>
        <v>Management/Livestock Management/Feed Characteristic/Feed Composition/Feed Ingredient/Crop Byproduct/Cereal ByProducts/Maize/Maize Stover/Maize Stover Ensiled</v>
      </c>
      <c r="B383" s="207" t="s">
        <v>18915</v>
      </c>
      <c r="C383" s="207" t="s">
        <v>17896</v>
      </c>
      <c r="D383" s="207" t="s">
        <v>17898</v>
      </c>
      <c r="E383" s="207" t="s">
        <v>17908</v>
      </c>
      <c r="F383" s="207" t="s">
        <v>18308</v>
      </c>
      <c r="G383" s="207" t="s">
        <v>18309</v>
      </c>
      <c r="H383" s="207" t="s">
        <v>18687</v>
      </c>
      <c r="I383" s="207" t="s">
        <v>18733</v>
      </c>
      <c r="J383" s="207" t="s">
        <v>3680</v>
      </c>
      <c r="K383" s="207" t="s">
        <v>7739</v>
      </c>
      <c r="L383" s="207" t="s">
        <v>18916</v>
      </c>
      <c r="M383" t="str" cm="1">
        <f t="array" ref="M383">LOOKUP(2,1/(C383:L383&lt;&gt;""),C383:L383)</f>
        <v>Maize Stover Ensiled</v>
      </c>
      <c r="N383" s="207" t="s">
        <v>18917</v>
      </c>
      <c r="O383" s="207" t="s">
        <v>8288</v>
      </c>
      <c r="P383" s="207" t="s">
        <v>8288</v>
      </c>
      <c r="Q383" s="207" t="s">
        <v>8288</v>
      </c>
      <c r="R383" s="207" t="s">
        <v>8288</v>
      </c>
      <c r="S383" s="207" t="s">
        <v>18909</v>
      </c>
      <c r="T383" s="207" t="s">
        <v>8288</v>
      </c>
      <c r="U383" s="207" t="s">
        <v>3682</v>
      </c>
      <c r="V383" s="209" t="s">
        <v>18750</v>
      </c>
      <c r="W383" s="207" t="s">
        <v>8288</v>
      </c>
      <c r="X383" s="207" t="s">
        <v>8288</v>
      </c>
      <c r="Y383" s="207" t="s">
        <v>8288</v>
      </c>
      <c r="Z383" s="207" t="s">
        <v>8288</v>
      </c>
      <c r="AA383" s="209" t="s">
        <v>3685</v>
      </c>
      <c r="AB383" s="209" t="s">
        <v>4169</v>
      </c>
      <c r="AC383" s="210" t="s">
        <v>18828</v>
      </c>
      <c r="AD383" s="210" t="s">
        <v>4169</v>
      </c>
      <c r="AE383" s="210" t="s">
        <v>3680</v>
      </c>
      <c r="AF383" s="210"/>
      <c r="AG383" t="str">
        <f>IFERROR(IF(COUNTIF(C383:L383,"Feed Ingredient")&gt;0,INDEX(ani_diet!T:T,MATCH(M383,ani_diet!D:D,0)),""),"")</f>
        <v>Zea mays Stover</v>
      </c>
      <c r="AH383" s="60" t="str">
        <f>IF(IFERROR(IF(MATCH("Feed Ingredient", AOM[[#This Row],[L1]:[L10]],0)&gt;0, TRUE, FALSE), FALSE)=TRUE,IFERROR(VLOOKUP(M383, ani_diet!C:C, 1, FALSE), "No Match"),FALSE)</f>
        <v>No Match</v>
      </c>
      <c r="AI383" s="60" t="s">
        <v>18918</v>
      </c>
      <c r="AL383" t="str">
        <f>IFERROR(IF(COUNTIF(C383:L383,"Feed Ingredient")&gt;0,INDEX(ani_diet!T:T,MATCH(M383,ani_diet!D:D,0)),""),"")</f>
        <v>Zea mays Stover</v>
      </c>
    </row>
    <row r="384" spans="1:38">
      <c r="A384" t="str">
        <f>_xlfn.TEXTJOIN("/",TRUE,AOM[[#This Row],[L1]:[L10]])</f>
        <v>Management/Livestock Management/Feed Characteristic/Feed Composition/Feed Ingredient/Crop Byproduct/Cereal ByProducts/Maize/Maize Stover/Maize Stover Urea Treated</v>
      </c>
      <c r="B384" s="207" t="s">
        <v>18919</v>
      </c>
      <c r="C384" s="207" t="s">
        <v>17896</v>
      </c>
      <c r="D384" s="207" t="s">
        <v>17898</v>
      </c>
      <c r="E384" s="207" t="s">
        <v>17908</v>
      </c>
      <c r="F384" s="207" t="s">
        <v>18308</v>
      </c>
      <c r="G384" s="207" t="s">
        <v>18309</v>
      </c>
      <c r="H384" s="207" t="s">
        <v>18687</v>
      </c>
      <c r="I384" s="207" t="s">
        <v>18733</v>
      </c>
      <c r="J384" s="207" t="s">
        <v>3680</v>
      </c>
      <c r="K384" s="207" t="s">
        <v>7739</v>
      </c>
      <c r="L384" s="207" t="s">
        <v>18920</v>
      </c>
      <c r="M384" t="str" cm="1">
        <f t="array" ref="M384">LOOKUP(2,1/(C384:L384&lt;&gt;""),C384:L384)</f>
        <v>Maize Stover Urea Treated</v>
      </c>
      <c r="N384" s="207" t="s">
        <v>18921</v>
      </c>
      <c r="O384" s="207" t="s">
        <v>8288</v>
      </c>
      <c r="P384" s="207" t="s">
        <v>8288</v>
      </c>
      <c r="Q384" s="207" t="s">
        <v>8288</v>
      </c>
      <c r="R384" s="207" t="s">
        <v>8288</v>
      </c>
      <c r="S384" s="207" t="s">
        <v>18909</v>
      </c>
      <c r="T384" s="207" t="s">
        <v>8288</v>
      </c>
      <c r="U384" s="207" t="s">
        <v>3682</v>
      </c>
      <c r="V384" s="209" t="s">
        <v>18750</v>
      </c>
      <c r="W384" s="207" t="s">
        <v>8288</v>
      </c>
      <c r="X384" s="207" t="s">
        <v>8288</v>
      </c>
      <c r="Y384" s="207" t="s">
        <v>8288</v>
      </c>
      <c r="Z384" s="207" t="s">
        <v>8288</v>
      </c>
      <c r="AA384" s="209" t="s">
        <v>3685</v>
      </c>
      <c r="AB384" s="209" t="s">
        <v>4169</v>
      </c>
      <c r="AC384" s="210" t="s">
        <v>18828</v>
      </c>
      <c r="AD384" s="210" t="s">
        <v>4169</v>
      </c>
      <c r="AE384" s="210" t="s">
        <v>3680</v>
      </c>
      <c r="AF384" s="210"/>
      <c r="AG384" t="str">
        <f>IFERROR(IF(COUNTIF(C384:L384,"Feed Ingredient")&gt;0,INDEX(ani_diet!T:T,MATCH(M384,ani_diet!D:D,0)),""),"")</f>
        <v>Zea mays Stover</v>
      </c>
      <c r="AH384" s="60" t="str">
        <f>IF(IFERROR(IF(MATCH("Feed Ingredient", AOM[[#This Row],[L1]:[L10]],0)&gt;0, TRUE, FALSE), FALSE)=TRUE,IFERROR(VLOOKUP(M384, ani_diet!C:C, 1, FALSE), "No Match"),FALSE)</f>
        <v>No Match</v>
      </c>
      <c r="AI384" s="60" t="s">
        <v>3539</v>
      </c>
      <c r="AL384" t="str">
        <f>IFERROR(IF(COUNTIF(C384:L384,"Feed Ingredient")&gt;0,INDEX(ani_diet!T:T,MATCH(M384,ani_diet!D:D,0)),""),"")</f>
        <v>Zea mays Stover</v>
      </c>
    </row>
    <row r="385" spans="1:38">
      <c r="A385" t="str">
        <f>_xlfn.TEXTJOIN("/",TRUE,AOM[[#This Row],[L1]:[L10]])</f>
        <v>Management/Livestock Management/Feed Characteristic/Feed Composition/Feed Ingredient/Crop Byproduct/Cereal ByProducts/Maize/Maize Stover</v>
      </c>
      <c r="B385" s="207" t="s">
        <v>18922</v>
      </c>
      <c r="C385" s="207" t="s">
        <v>17896</v>
      </c>
      <c r="D385" s="207" t="s">
        <v>17898</v>
      </c>
      <c r="E385" s="207" t="s">
        <v>17908</v>
      </c>
      <c r="F385" s="207" t="s">
        <v>18308</v>
      </c>
      <c r="G385" s="207" t="s">
        <v>18309</v>
      </c>
      <c r="H385" s="207" t="s">
        <v>18687</v>
      </c>
      <c r="I385" s="207" t="s">
        <v>18733</v>
      </c>
      <c r="J385" s="207" t="s">
        <v>3680</v>
      </c>
      <c r="K385" s="207" t="s">
        <v>7739</v>
      </c>
      <c r="L385" s="207"/>
      <c r="M385" t="str" cm="1">
        <f t="array" ref="M385">LOOKUP(2,1/(C385:L385&lt;&gt;""),C385:L385)</f>
        <v>Maize Stover</v>
      </c>
      <c r="N385" s="207" t="s">
        <v>18923</v>
      </c>
      <c r="O385" s="207" t="s">
        <v>8288</v>
      </c>
      <c r="P385" s="207" t="s">
        <v>8288</v>
      </c>
      <c r="Q385" s="207" t="s">
        <v>8288</v>
      </c>
      <c r="R385" s="207" t="s">
        <v>8288</v>
      </c>
      <c r="S385" s="207" t="s">
        <v>18909</v>
      </c>
      <c r="T385" s="207" t="s">
        <v>8288</v>
      </c>
      <c r="U385" s="207" t="s">
        <v>3682</v>
      </c>
      <c r="V385" s="209" t="s">
        <v>18750</v>
      </c>
      <c r="W385" s="207" t="s">
        <v>8288</v>
      </c>
      <c r="X385" s="207" t="s">
        <v>8288</v>
      </c>
      <c r="Y385" s="207" t="s">
        <v>8288</v>
      </c>
      <c r="Z385" s="207" t="s">
        <v>8288</v>
      </c>
      <c r="AA385" s="209" t="s">
        <v>3685</v>
      </c>
      <c r="AB385" s="211" t="s">
        <v>18924</v>
      </c>
      <c r="AC385" s="210" t="s">
        <v>18828</v>
      </c>
      <c r="AD385" s="210" t="s">
        <v>4169</v>
      </c>
      <c r="AE385" s="210" t="s">
        <v>3680</v>
      </c>
      <c r="AF385" s="210"/>
      <c r="AG385" t="str">
        <f>IFERROR(IF(COUNTIF(C385:L385,"Feed Ingredient")&gt;0,INDEX(ani_diet!T:T,MATCH(M385,ani_diet!D:D,0)),""),"")</f>
        <v>Zea mays Stover</v>
      </c>
      <c r="AH385" s="60" t="str">
        <f>IF(IFERROR(IF(MATCH("Feed Ingredient", AOM[[#This Row],[L1]:[L10]],0)&gt;0, TRUE, FALSE), FALSE)=TRUE,IFERROR(VLOOKUP(M385, ani_diet!C:C, 1, FALSE), "No Match"),FALSE)</f>
        <v>Maize Stover</v>
      </c>
      <c r="AI385" t="s">
        <v>18925</v>
      </c>
      <c r="AL385" t="str">
        <f>IFERROR(IF(COUNTIF(C385:L385,"Feed Ingredient")&gt;0,INDEX(ani_diet!T:T,MATCH(M385,ani_diet!D:D,0)),""),"")</f>
        <v>Zea mays Stover</v>
      </c>
    </row>
    <row r="386" spans="1:38">
      <c r="A386" t="str">
        <f>_xlfn.TEXTJOIN("/",TRUE,AOM[[#This Row],[L1]:[L10]])</f>
        <v>Management/Livestock Management/Feed Characteristic/Feed Composition/Feed Ingredient/Crop Byproduct/Cereal ByProducts/Maize/Maize Straw/Maize Straw Dried</v>
      </c>
      <c r="B386" s="207" t="s">
        <v>18926</v>
      </c>
      <c r="C386" s="207" t="s">
        <v>17896</v>
      </c>
      <c r="D386" s="207" t="s">
        <v>17898</v>
      </c>
      <c r="E386" s="207" t="s">
        <v>17908</v>
      </c>
      <c r="F386" s="207" t="s">
        <v>18308</v>
      </c>
      <c r="G386" s="207" t="s">
        <v>18309</v>
      </c>
      <c r="H386" s="207" t="s">
        <v>18687</v>
      </c>
      <c r="I386" s="207" t="s">
        <v>18733</v>
      </c>
      <c r="J386" s="207" t="s">
        <v>3680</v>
      </c>
      <c r="K386" s="207" t="s">
        <v>18927</v>
      </c>
      <c r="L386" s="207" t="s">
        <v>18928</v>
      </c>
      <c r="M386" t="str" cm="1">
        <f t="array" ref="M386">LOOKUP(2,1/(C386:L386&lt;&gt;""),C386:L386)</f>
        <v>Maize Straw Dried</v>
      </c>
      <c r="N386" s="207" t="s">
        <v>18929</v>
      </c>
      <c r="O386" s="207" t="s">
        <v>8288</v>
      </c>
      <c r="P386" s="207" t="s">
        <v>8288</v>
      </c>
      <c r="Q386" s="207" t="s">
        <v>8288</v>
      </c>
      <c r="R386" s="207" t="s">
        <v>8288</v>
      </c>
      <c r="S386" s="207" t="s">
        <v>18909</v>
      </c>
      <c r="T386" s="207" t="s">
        <v>8288</v>
      </c>
      <c r="U386" s="207" t="s">
        <v>3682</v>
      </c>
      <c r="V386" s="209" t="s">
        <v>18750</v>
      </c>
      <c r="W386" s="207" t="s">
        <v>8288</v>
      </c>
      <c r="X386" s="207" t="s">
        <v>8288</v>
      </c>
      <c r="Y386" s="207" t="s">
        <v>8288</v>
      </c>
      <c r="Z386" s="207" t="s">
        <v>8288</v>
      </c>
      <c r="AA386" s="209" t="s">
        <v>3685</v>
      </c>
      <c r="AB386" s="211" t="s">
        <v>18930</v>
      </c>
      <c r="AC386" s="210" t="s">
        <v>18828</v>
      </c>
      <c r="AD386" s="210" t="s">
        <v>18778</v>
      </c>
      <c r="AE386" s="210" t="s">
        <v>3680</v>
      </c>
      <c r="AF386" s="210" t="s">
        <v>18779</v>
      </c>
      <c r="AG386" t="str">
        <f>IFERROR(IF(COUNTIF(C386:L386,"Feed Ingredient")&gt;0,INDEX(ani_diet!T:T,MATCH(M386,ani_diet!D:D,0)),""),"")</f>
        <v>Zea mays Straw</v>
      </c>
      <c r="AH386" s="60" t="str">
        <f>IF(IFERROR(IF(MATCH("Feed Ingredient", AOM[[#This Row],[L1]:[L10]],0)&gt;0, TRUE, FALSE), FALSE)=TRUE,IFERROR(VLOOKUP(M386, ani_diet!C:C, 1, FALSE), "No Match"),FALSE)</f>
        <v>No Match</v>
      </c>
      <c r="AI386" s="60" t="s">
        <v>3539</v>
      </c>
      <c r="AL386" t="str">
        <f>IFERROR(IF(COUNTIF(C386:L386,"Feed Ingredient")&gt;0,INDEX(ani_diet!T:T,MATCH(M386,ani_diet!D:D,0)),""),"")</f>
        <v>Zea mays Straw</v>
      </c>
    </row>
    <row r="387" spans="1:38">
      <c r="A387" t="str">
        <f>_xlfn.TEXTJOIN("/",TRUE,AOM[[#This Row],[L1]:[L10]])</f>
        <v>Management/Livestock Management/Feed Characteristic/Feed Composition/Feed Ingredient/Crop Byproduct/Cereal ByProducts/Maize/Maize Straw/Maize Straw Dried Ensiled Ground Urea Treated</v>
      </c>
      <c r="B387" s="207" t="s">
        <v>18931</v>
      </c>
      <c r="C387" s="207" t="s">
        <v>17896</v>
      </c>
      <c r="D387" s="207" t="s">
        <v>17898</v>
      </c>
      <c r="E387" s="207" t="s">
        <v>17908</v>
      </c>
      <c r="F387" s="207" t="s">
        <v>18308</v>
      </c>
      <c r="G387" s="207" t="s">
        <v>18309</v>
      </c>
      <c r="H387" s="207" t="s">
        <v>18687</v>
      </c>
      <c r="I387" s="207" t="s">
        <v>18733</v>
      </c>
      <c r="J387" s="207" t="s">
        <v>3680</v>
      </c>
      <c r="K387" s="207" t="s">
        <v>18927</v>
      </c>
      <c r="L387" s="207" t="s">
        <v>18932</v>
      </c>
      <c r="M387" t="str" cm="1">
        <f t="array" ref="M387">LOOKUP(2,1/(C387:L387&lt;&gt;""),C387:L387)</f>
        <v>Maize Straw Dried Ensiled Ground Urea Treated</v>
      </c>
      <c r="N387" s="207" t="s">
        <v>18933</v>
      </c>
      <c r="O387" s="207" t="s">
        <v>8288</v>
      </c>
      <c r="P387" s="207" t="s">
        <v>8288</v>
      </c>
      <c r="Q387" s="207" t="s">
        <v>8288</v>
      </c>
      <c r="R387" s="207" t="s">
        <v>8288</v>
      </c>
      <c r="S387" s="207" t="s">
        <v>18909</v>
      </c>
      <c r="T387" s="207" t="s">
        <v>8288</v>
      </c>
      <c r="U387" s="207" t="s">
        <v>3682</v>
      </c>
      <c r="V387" s="209" t="s">
        <v>18750</v>
      </c>
      <c r="W387" s="207" t="s">
        <v>8288</v>
      </c>
      <c r="X387" s="207" t="s">
        <v>8288</v>
      </c>
      <c r="Y387" s="207" t="s">
        <v>8288</v>
      </c>
      <c r="Z387" s="207" t="s">
        <v>8288</v>
      </c>
      <c r="AA387" s="209" t="s">
        <v>3685</v>
      </c>
      <c r="AB387" s="209" t="s">
        <v>4169</v>
      </c>
      <c r="AC387" s="210" t="s">
        <v>18828</v>
      </c>
      <c r="AD387" s="210" t="s">
        <v>18778</v>
      </c>
      <c r="AE387" s="210" t="s">
        <v>3680</v>
      </c>
      <c r="AF387" s="210" t="s">
        <v>18779</v>
      </c>
      <c r="AG387" t="str">
        <f>IFERROR(IF(COUNTIF(C387:L387,"Feed Ingredient")&gt;0,INDEX(ani_diet!T:T,MATCH(M387,ani_diet!D:D,0)),""),"")</f>
        <v>Zea mays Straw</v>
      </c>
      <c r="AH387" s="60" t="str">
        <f>IF(IFERROR(IF(MATCH("Feed Ingredient", AOM[[#This Row],[L1]:[L10]],0)&gt;0, TRUE, FALSE), FALSE)=TRUE,IFERROR(VLOOKUP(M387, ani_diet!C:C, 1, FALSE), "No Match"),FALSE)</f>
        <v>No Match</v>
      </c>
      <c r="AI387" s="60" t="s">
        <v>3539</v>
      </c>
      <c r="AL387" t="str">
        <f>IFERROR(IF(COUNTIF(C387:L387,"Feed Ingredient")&gt;0,INDEX(ani_diet!T:T,MATCH(M387,ani_diet!D:D,0)),""),"")</f>
        <v>Zea mays Straw</v>
      </c>
    </row>
    <row r="388" spans="1:38">
      <c r="A388" t="str">
        <f>_xlfn.TEXTJOIN("/",TRUE,AOM[[#This Row],[L1]:[L10]])</f>
        <v>Management/Livestock Management/Feed Characteristic/Feed Composition/Feed Ingredient/Crop Byproduct/Cereal ByProducts/Maize/Maize Straw/Maize Straw Dried Ground</v>
      </c>
      <c r="B388" s="207" t="s">
        <v>18934</v>
      </c>
      <c r="C388" s="207" t="s">
        <v>17896</v>
      </c>
      <c r="D388" s="207" t="s">
        <v>17898</v>
      </c>
      <c r="E388" s="207" t="s">
        <v>17908</v>
      </c>
      <c r="F388" s="207" t="s">
        <v>18308</v>
      </c>
      <c r="G388" s="207" t="s">
        <v>18309</v>
      </c>
      <c r="H388" s="207" t="s">
        <v>18687</v>
      </c>
      <c r="I388" s="207" t="s">
        <v>18733</v>
      </c>
      <c r="J388" s="207" t="s">
        <v>3680</v>
      </c>
      <c r="K388" s="207" t="s">
        <v>18927</v>
      </c>
      <c r="L388" s="207" t="s">
        <v>18935</v>
      </c>
      <c r="M388" t="str" cm="1">
        <f t="array" ref="M388">LOOKUP(2,1/(C388:L388&lt;&gt;""),C388:L388)</f>
        <v>Maize Straw Dried Ground</v>
      </c>
      <c r="N388" s="207" t="s">
        <v>18936</v>
      </c>
      <c r="O388" s="207" t="s">
        <v>8288</v>
      </c>
      <c r="P388" s="207" t="s">
        <v>8288</v>
      </c>
      <c r="Q388" s="207" t="s">
        <v>8288</v>
      </c>
      <c r="R388" s="207" t="s">
        <v>8288</v>
      </c>
      <c r="S388" s="207" t="s">
        <v>18909</v>
      </c>
      <c r="T388" s="207" t="s">
        <v>8288</v>
      </c>
      <c r="U388" s="207" t="s">
        <v>3682</v>
      </c>
      <c r="V388" s="209" t="s">
        <v>18750</v>
      </c>
      <c r="W388" s="207" t="s">
        <v>8288</v>
      </c>
      <c r="X388" s="207" t="s">
        <v>8288</v>
      </c>
      <c r="Y388" s="207" t="s">
        <v>8288</v>
      </c>
      <c r="Z388" s="207" t="s">
        <v>8288</v>
      </c>
      <c r="AA388" s="209" t="s">
        <v>3685</v>
      </c>
      <c r="AB388" s="211" t="s">
        <v>18930</v>
      </c>
      <c r="AC388" s="210" t="s">
        <v>18828</v>
      </c>
      <c r="AD388" s="210" t="s">
        <v>18778</v>
      </c>
      <c r="AE388" s="210" t="s">
        <v>3680</v>
      </c>
      <c r="AF388" s="210" t="s">
        <v>18779</v>
      </c>
      <c r="AG388" t="str">
        <f>IFERROR(IF(COUNTIF(C388:L388,"Feed Ingredient")&gt;0,INDEX(ani_diet!T:T,MATCH(M388,ani_diet!D:D,0)),""),"")</f>
        <v>Zea mays Straw</v>
      </c>
      <c r="AH388" s="60" t="str">
        <f>IF(IFERROR(IF(MATCH("Feed Ingredient", AOM[[#This Row],[L1]:[L10]],0)&gt;0, TRUE, FALSE), FALSE)=TRUE,IFERROR(VLOOKUP(M388, ani_diet!C:C, 1, FALSE), "No Match"),FALSE)</f>
        <v>No Match</v>
      </c>
      <c r="AI388" t="s">
        <v>18937</v>
      </c>
      <c r="AL388" t="str">
        <f>IFERROR(IF(COUNTIF(C388:L388,"Feed Ingredient")&gt;0,INDEX(ani_diet!T:T,MATCH(M388,ani_diet!D:D,0)),""),"")</f>
        <v>Zea mays Straw</v>
      </c>
    </row>
    <row r="389" spans="1:38">
      <c r="A389" t="s">
        <v>18938</v>
      </c>
      <c r="B389" s="207" t="s">
        <v>18939</v>
      </c>
      <c r="C389" s="207" t="s">
        <v>17896</v>
      </c>
      <c r="D389" s="207" t="s">
        <v>17898</v>
      </c>
      <c r="E389" s="207" t="s">
        <v>17908</v>
      </c>
      <c r="F389" s="207" t="s">
        <v>18308</v>
      </c>
      <c r="G389" s="207" t="s">
        <v>18309</v>
      </c>
      <c r="H389" s="207" t="s">
        <v>18687</v>
      </c>
      <c r="I389" s="207" t="s">
        <v>18733</v>
      </c>
      <c r="J389" s="207" t="s">
        <v>3680</v>
      </c>
      <c r="K389" s="207" t="s">
        <v>18927</v>
      </c>
      <c r="L389" s="207" t="s">
        <v>18940</v>
      </c>
      <c r="M389" t="str" cm="1">
        <f t="array" ref="M389">LOOKUP(2,1/(C389:L389&lt;&gt;""),C389:L389)</f>
        <v>Maize Straw Ensiled Fermented</v>
      </c>
      <c r="N389" s="207" t="s">
        <v>18941</v>
      </c>
      <c r="O389" s="207" t="s">
        <v>8288</v>
      </c>
      <c r="P389" s="207" t="s">
        <v>8288</v>
      </c>
      <c r="Q389" s="207" t="s">
        <v>8288</v>
      </c>
      <c r="R389" s="207" t="s">
        <v>8288</v>
      </c>
      <c r="S389" s="207" t="s">
        <v>18909</v>
      </c>
      <c r="T389" s="207" t="s">
        <v>8288</v>
      </c>
      <c r="U389" s="207" t="s">
        <v>3682</v>
      </c>
      <c r="V389" s="209" t="s">
        <v>18750</v>
      </c>
      <c r="W389" s="207" t="s">
        <v>8288</v>
      </c>
      <c r="X389" s="207" t="s">
        <v>8288</v>
      </c>
      <c r="Y389" s="207" t="s">
        <v>8288</v>
      </c>
      <c r="Z389" s="207" t="s">
        <v>8288</v>
      </c>
      <c r="AA389" s="209" t="s">
        <v>3685</v>
      </c>
      <c r="AB389" s="209" t="s">
        <v>4169</v>
      </c>
      <c r="AC389" s="210" t="s">
        <v>18828</v>
      </c>
      <c r="AD389" s="210" t="s">
        <v>18778</v>
      </c>
      <c r="AE389" s="210" t="s">
        <v>3680</v>
      </c>
      <c r="AF389" s="210" t="s">
        <v>18779</v>
      </c>
      <c r="AG389" t="str">
        <f>IFERROR(IF(COUNTIF(C389:L389,"Feed Ingredient")&gt;0,INDEX(ani_diet!T:T,MATCH(M389,ani_diet!D:D,0)),""),"")</f>
        <v>Zea mays Straw</v>
      </c>
      <c r="AH389" s="60" t="str">
        <f>IF(IFERROR(IF(MATCH("Feed Ingredient", AOM[[#This Row],[L1]:[L10]],0)&gt;0, TRUE, FALSE), FALSE)=TRUE,IFERROR(VLOOKUP(M389, ani_diet!C:C, 1, FALSE), "No Match"),FALSE)</f>
        <v>No Match</v>
      </c>
      <c r="AI389" s="60" t="s">
        <v>3539</v>
      </c>
      <c r="AL389" t="str">
        <f>IFERROR(IF(COUNTIF(C389:L389,"Feed Ingredient")&gt;0,INDEX(ani_diet!T:T,MATCH(M389,ani_diet!D:D,0)),""),"")</f>
        <v>Zea mays Straw</v>
      </c>
    </row>
    <row r="390" spans="1:38">
      <c r="A390" t="str">
        <f>_xlfn.TEXTJOIN("/",TRUE,AOM[[#This Row],[L1]:[L10]])</f>
        <v>Management/Livestock Management/Feed Characteristic/Feed Composition/Feed Ingredient/Crop Byproduct/Cereal ByProducts/Maize/Maize Straw/Maize Straw Ensiled Urea Treated</v>
      </c>
      <c r="B390" s="207" t="s">
        <v>18942</v>
      </c>
      <c r="C390" s="207" t="s">
        <v>17896</v>
      </c>
      <c r="D390" s="207" t="s">
        <v>17898</v>
      </c>
      <c r="E390" s="207" t="s">
        <v>17908</v>
      </c>
      <c r="F390" s="207" t="s">
        <v>18308</v>
      </c>
      <c r="G390" s="207" t="s">
        <v>18309</v>
      </c>
      <c r="H390" s="207" t="s">
        <v>18687</v>
      </c>
      <c r="I390" s="207" t="s">
        <v>18733</v>
      </c>
      <c r="J390" s="207" t="s">
        <v>3680</v>
      </c>
      <c r="K390" s="207" t="s">
        <v>18927</v>
      </c>
      <c r="L390" s="207" t="s">
        <v>18943</v>
      </c>
      <c r="M390" t="str" cm="1">
        <f t="array" ref="M390">LOOKUP(2,1/(C390:L390&lt;&gt;""),C390:L390)</f>
        <v>Maize Straw Ensiled Urea Treated</v>
      </c>
      <c r="N390" s="207" t="s">
        <v>18944</v>
      </c>
      <c r="O390" s="207" t="s">
        <v>8288</v>
      </c>
      <c r="P390" s="207" t="s">
        <v>8288</v>
      </c>
      <c r="Q390" s="207" t="s">
        <v>8288</v>
      </c>
      <c r="R390" s="207" t="s">
        <v>8288</v>
      </c>
      <c r="S390" s="207" t="s">
        <v>18909</v>
      </c>
      <c r="T390" s="207" t="s">
        <v>8288</v>
      </c>
      <c r="U390" s="207" t="s">
        <v>3682</v>
      </c>
      <c r="V390" s="209" t="s">
        <v>18750</v>
      </c>
      <c r="W390" s="207" t="s">
        <v>8288</v>
      </c>
      <c r="X390" s="207" t="s">
        <v>8288</v>
      </c>
      <c r="Y390" s="207" t="s">
        <v>8288</v>
      </c>
      <c r="Z390" s="207" t="s">
        <v>8288</v>
      </c>
      <c r="AA390" s="209" t="s">
        <v>3685</v>
      </c>
      <c r="AB390" s="209" t="s">
        <v>4169</v>
      </c>
      <c r="AC390" s="210" t="s">
        <v>18828</v>
      </c>
      <c r="AD390" s="210" t="s">
        <v>18778</v>
      </c>
      <c r="AE390" s="210" t="s">
        <v>3680</v>
      </c>
      <c r="AF390" s="210" t="s">
        <v>18779</v>
      </c>
      <c r="AG390" t="str">
        <f>IFERROR(IF(COUNTIF(C390:L390,"Feed Ingredient")&gt;0,INDEX(ani_diet!T:T,MATCH(M390,ani_diet!D:D,0)),""),"")</f>
        <v>Zea mays Straw</v>
      </c>
      <c r="AH390" s="60" t="str">
        <f>IF(IFERROR(IF(MATCH("Feed Ingredient", AOM[[#This Row],[L1]:[L10]],0)&gt;0, TRUE, FALSE), FALSE)=TRUE,IFERROR(VLOOKUP(M390, ani_diet!C:C, 1, FALSE), "No Match"),FALSE)</f>
        <v>No Match</v>
      </c>
      <c r="AI390" s="60" t="s">
        <v>3539</v>
      </c>
      <c r="AL390" t="str">
        <f>IFERROR(IF(COUNTIF(C390:L390,"Feed Ingredient")&gt;0,INDEX(ani_diet!T:T,MATCH(M390,ani_diet!D:D,0)),""),"")</f>
        <v>Zea mays Straw</v>
      </c>
    </row>
    <row r="391" spans="1:38">
      <c r="A391" t="s">
        <v>18945</v>
      </c>
      <c r="B391" s="207" t="s">
        <v>18946</v>
      </c>
      <c r="C391" s="207" t="s">
        <v>17896</v>
      </c>
      <c r="D391" s="207" t="s">
        <v>17898</v>
      </c>
      <c r="E391" s="207" t="s">
        <v>17908</v>
      </c>
      <c r="F391" s="207" t="s">
        <v>18308</v>
      </c>
      <c r="G391" s="207" t="s">
        <v>18309</v>
      </c>
      <c r="H391" s="207" t="s">
        <v>18687</v>
      </c>
      <c r="I391" s="207" t="s">
        <v>18733</v>
      </c>
      <c r="J391" s="207" t="s">
        <v>3680</v>
      </c>
      <c r="K391" s="207" t="s">
        <v>18927</v>
      </c>
      <c r="L391" s="207" t="s">
        <v>18947</v>
      </c>
      <c r="M391" t="str" cm="1">
        <f t="array" ref="M391">LOOKUP(2,1/(C391:L391&lt;&gt;""),C391:L391)</f>
        <v>Maize Straw Ensiled Urea Treated Wilted</v>
      </c>
      <c r="N391" s="207" t="s">
        <v>18948</v>
      </c>
      <c r="O391" s="207" t="s">
        <v>8288</v>
      </c>
      <c r="P391" s="207" t="s">
        <v>8288</v>
      </c>
      <c r="Q391" s="207" t="s">
        <v>8288</v>
      </c>
      <c r="R391" s="207" t="s">
        <v>8288</v>
      </c>
      <c r="S391" s="207" t="s">
        <v>18909</v>
      </c>
      <c r="T391" s="207" t="s">
        <v>8288</v>
      </c>
      <c r="U391" s="207" t="s">
        <v>3682</v>
      </c>
      <c r="V391" s="209" t="s">
        <v>18750</v>
      </c>
      <c r="W391" s="207" t="s">
        <v>8288</v>
      </c>
      <c r="X391" s="207" t="s">
        <v>8288</v>
      </c>
      <c r="Y391" s="207" t="s">
        <v>8288</v>
      </c>
      <c r="Z391" s="207" t="s">
        <v>8288</v>
      </c>
      <c r="AA391" s="209" t="s">
        <v>3685</v>
      </c>
      <c r="AB391" s="209" t="s">
        <v>4169</v>
      </c>
      <c r="AC391" s="210" t="s">
        <v>18828</v>
      </c>
      <c r="AD391" s="210" t="s">
        <v>18778</v>
      </c>
      <c r="AE391" s="210" t="s">
        <v>3680</v>
      </c>
      <c r="AF391" s="210" t="s">
        <v>18779</v>
      </c>
      <c r="AG391" t="str">
        <f>IFERROR(IF(COUNTIF(C391:L391,"Feed Ingredient")&gt;0,INDEX(ani_diet!T:T,MATCH(M391,ani_diet!D:D,0)),""),"")</f>
        <v>Zea mays Straw</v>
      </c>
      <c r="AH391" s="60" t="str">
        <f>IF(IFERROR(IF(MATCH("Feed Ingredient", AOM[[#This Row],[L1]:[L10]],0)&gt;0, TRUE, FALSE), FALSE)=TRUE,IFERROR(VLOOKUP(M391, ani_diet!C:C, 1, FALSE), "No Match"),FALSE)</f>
        <v>No Match</v>
      </c>
      <c r="AI391" s="60" t="s">
        <v>3539</v>
      </c>
      <c r="AL391" t="str">
        <f>IFERROR(IF(COUNTIF(C391:L391,"Feed Ingredient")&gt;0,INDEX(ani_diet!T:T,MATCH(M391,ani_diet!D:D,0)),""),"")</f>
        <v>Zea mays Straw</v>
      </c>
    </row>
    <row r="392" spans="1:38">
      <c r="A392" t="str">
        <f>_xlfn.TEXTJOIN("/",TRUE,AOM[[#This Row],[L1]:[L10]])</f>
        <v>Management/Livestock Management/Feed Characteristic/Feed Composition/Feed Ingredient/Crop Byproduct/Cereal ByProducts/Maize/Maize Straw/Maize Straw Ground</v>
      </c>
      <c r="B392" s="207" t="s">
        <v>18949</v>
      </c>
      <c r="C392" s="207" t="s">
        <v>17896</v>
      </c>
      <c r="D392" s="207" t="s">
        <v>17898</v>
      </c>
      <c r="E392" s="207" t="s">
        <v>17908</v>
      </c>
      <c r="F392" s="207" t="s">
        <v>18308</v>
      </c>
      <c r="G392" s="207" t="s">
        <v>18309</v>
      </c>
      <c r="H392" s="207" t="s">
        <v>18687</v>
      </c>
      <c r="I392" s="207" t="s">
        <v>18733</v>
      </c>
      <c r="J392" s="207" t="s">
        <v>3680</v>
      </c>
      <c r="K392" s="207" t="s">
        <v>18927</v>
      </c>
      <c r="L392" s="207" t="s">
        <v>18950</v>
      </c>
      <c r="M392" t="str" cm="1">
        <f t="array" ref="M392">LOOKUP(2,1/(C392:L392&lt;&gt;""),C392:L392)</f>
        <v>Maize Straw Ground</v>
      </c>
      <c r="N392" s="207" t="s">
        <v>18951</v>
      </c>
      <c r="O392" s="207" t="s">
        <v>8288</v>
      </c>
      <c r="P392" s="207" t="s">
        <v>8288</v>
      </c>
      <c r="Q392" s="207" t="s">
        <v>8288</v>
      </c>
      <c r="R392" s="207" t="s">
        <v>8288</v>
      </c>
      <c r="S392" s="207" t="s">
        <v>18909</v>
      </c>
      <c r="T392" s="207" t="s">
        <v>8288</v>
      </c>
      <c r="U392" s="207" t="s">
        <v>3682</v>
      </c>
      <c r="V392" s="209" t="s">
        <v>18750</v>
      </c>
      <c r="W392" s="207" t="s">
        <v>8288</v>
      </c>
      <c r="X392" s="207" t="s">
        <v>8288</v>
      </c>
      <c r="Y392" s="207" t="s">
        <v>8288</v>
      </c>
      <c r="Z392" s="207" t="s">
        <v>8288</v>
      </c>
      <c r="AA392" s="209" t="s">
        <v>3685</v>
      </c>
      <c r="AB392" s="211" t="s">
        <v>18930</v>
      </c>
      <c r="AC392" s="210" t="s">
        <v>18828</v>
      </c>
      <c r="AD392" s="210" t="s">
        <v>18778</v>
      </c>
      <c r="AE392" s="210" t="s">
        <v>3680</v>
      </c>
      <c r="AF392" s="210" t="s">
        <v>18779</v>
      </c>
      <c r="AG392" t="str">
        <f>IFERROR(IF(COUNTIF(C392:L392,"Feed Ingredient")&gt;0,INDEX(ani_diet!T:T,MATCH(M392,ani_diet!D:D,0)),""),"")</f>
        <v>Zea mays Straw</v>
      </c>
      <c r="AH392" s="60" t="str">
        <f>IF(IFERROR(IF(MATCH("Feed Ingredient", AOM[[#This Row],[L1]:[L10]],0)&gt;0, TRUE, FALSE), FALSE)=TRUE,IFERROR(VLOOKUP(M392, ani_diet!C:C, 1, FALSE), "No Match"),FALSE)</f>
        <v>No Match</v>
      </c>
      <c r="AI392" t="s">
        <v>18937</v>
      </c>
      <c r="AL392" t="str">
        <f>IFERROR(IF(COUNTIF(C392:L392,"Feed Ingredient")&gt;0,INDEX(ani_diet!T:T,MATCH(M392,ani_diet!D:D,0)),""),"")</f>
        <v>Zea mays Straw</v>
      </c>
    </row>
    <row r="393" spans="1:38">
      <c r="A393" t="str">
        <f>_xlfn.TEXTJOIN("/",TRUE,AOM[[#This Row],[L1]:[L10]])</f>
        <v>Management/Livestock Management/Feed Characteristic/Feed Composition/Feed Ingredient/Crop Byproduct/Cereal ByProducts/Maize/Maize Straw/Maize Straw Ground Urea Treated</v>
      </c>
      <c r="B393" s="207" t="s">
        <v>18952</v>
      </c>
      <c r="C393" s="207" t="s">
        <v>17896</v>
      </c>
      <c r="D393" s="207" t="s">
        <v>17898</v>
      </c>
      <c r="E393" s="207" t="s">
        <v>17908</v>
      </c>
      <c r="F393" s="207" t="s">
        <v>18308</v>
      </c>
      <c r="G393" s="207" t="s">
        <v>18309</v>
      </c>
      <c r="H393" s="207" t="s">
        <v>18687</v>
      </c>
      <c r="I393" s="207" t="s">
        <v>18733</v>
      </c>
      <c r="J393" s="207" t="s">
        <v>3680</v>
      </c>
      <c r="K393" s="207" t="s">
        <v>18927</v>
      </c>
      <c r="L393" s="207" t="s">
        <v>18953</v>
      </c>
      <c r="M393" t="str" cm="1">
        <f t="array" ref="M393">LOOKUP(2,1/(C393:L393&lt;&gt;""),C393:L393)</f>
        <v>Maize Straw Ground Urea Treated</v>
      </c>
      <c r="N393" s="207" t="s">
        <v>18954</v>
      </c>
      <c r="O393" s="207" t="s">
        <v>8288</v>
      </c>
      <c r="P393" s="207" t="s">
        <v>8288</v>
      </c>
      <c r="Q393" s="207" t="s">
        <v>8288</v>
      </c>
      <c r="R393" s="207" t="s">
        <v>8288</v>
      </c>
      <c r="S393" s="207" t="s">
        <v>18909</v>
      </c>
      <c r="T393" s="207" t="s">
        <v>8288</v>
      </c>
      <c r="U393" s="207" t="s">
        <v>3682</v>
      </c>
      <c r="V393" s="209" t="s">
        <v>18750</v>
      </c>
      <c r="W393" s="207" t="s">
        <v>8288</v>
      </c>
      <c r="X393" s="207" t="s">
        <v>8288</v>
      </c>
      <c r="Y393" s="207" t="s">
        <v>8288</v>
      </c>
      <c r="Z393" s="207" t="s">
        <v>8288</v>
      </c>
      <c r="AA393" s="209" t="s">
        <v>3685</v>
      </c>
      <c r="AB393" s="209" t="s">
        <v>4169</v>
      </c>
      <c r="AC393" s="210" t="s">
        <v>18828</v>
      </c>
      <c r="AD393" s="210" t="s">
        <v>18778</v>
      </c>
      <c r="AE393" s="210" t="s">
        <v>3680</v>
      </c>
      <c r="AF393" s="210" t="s">
        <v>18779</v>
      </c>
      <c r="AG393" t="str">
        <f>IFERROR(IF(COUNTIF(C393:L393,"Feed Ingredient")&gt;0,INDEX(ani_diet!T:T,MATCH(M393,ani_diet!D:D,0)),""),"")</f>
        <v>Zea mays Straw</v>
      </c>
      <c r="AH393" s="60" t="str">
        <f>IF(IFERROR(IF(MATCH("Feed Ingredient", AOM[[#This Row],[L1]:[L10]],0)&gt;0, TRUE, FALSE), FALSE)=TRUE,IFERROR(VLOOKUP(M393, ani_diet!C:C, 1, FALSE), "No Match"),FALSE)</f>
        <v>No Match</v>
      </c>
      <c r="AI393" s="60" t="s">
        <v>3539</v>
      </c>
      <c r="AL393" t="str">
        <f>IFERROR(IF(COUNTIF(C393:L393,"Feed Ingredient")&gt;0,INDEX(ani_diet!T:T,MATCH(M393,ani_diet!D:D,0)),""),"")</f>
        <v>Zea mays Straw</v>
      </c>
    </row>
    <row r="394" spans="1:38">
      <c r="A394" t="s">
        <v>18945</v>
      </c>
      <c r="B394" s="207" t="s">
        <v>18955</v>
      </c>
      <c r="C394" s="207" t="s">
        <v>17896</v>
      </c>
      <c r="D394" s="207" t="s">
        <v>17898</v>
      </c>
      <c r="E394" s="207" t="s">
        <v>17908</v>
      </c>
      <c r="F394" s="207" t="s">
        <v>18308</v>
      </c>
      <c r="G394" s="207" t="s">
        <v>18309</v>
      </c>
      <c r="H394" s="207" t="s">
        <v>18687</v>
      </c>
      <c r="I394" s="207" t="s">
        <v>18733</v>
      </c>
      <c r="J394" s="207" t="s">
        <v>3680</v>
      </c>
      <c r="K394" s="207" t="s">
        <v>18927</v>
      </c>
      <c r="L394" s="207" t="s">
        <v>18956</v>
      </c>
      <c r="M394" t="str" cm="1">
        <f t="array" ref="M394">LOOKUP(2,1/(C394:L394&lt;&gt;""),C394:L394)</f>
        <v>Maize Straw Molasses Treated Urea Treated</v>
      </c>
      <c r="N394" s="207"/>
      <c r="O394" s="207" t="s">
        <v>8288</v>
      </c>
      <c r="P394" s="207" t="s">
        <v>8288</v>
      </c>
      <c r="Q394" s="207" t="s">
        <v>8288</v>
      </c>
      <c r="R394" s="207" t="s">
        <v>8288</v>
      </c>
      <c r="S394" s="207" t="s">
        <v>18909</v>
      </c>
      <c r="T394" s="207" t="s">
        <v>8288</v>
      </c>
      <c r="U394" s="207" t="s">
        <v>3682</v>
      </c>
      <c r="V394" s="209" t="s">
        <v>18750</v>
      </c>
      <c r="W394" s="207" t="s">
        <v>8288</v>
      </c>
      <c r="X394" s="207" t="s">
        <v>8288</v>
      </c>
      <c r="Y394" s="207" t="s">
        <v>8288</v>
      </c>
      <c r="Z394" s="207" t="s">
        <v>8288</v>
      </c>
      <c r="AA394" s="209" t="s">
        <v>3685</v>
      </c>
      <c r="AB394" s="209" t="s">
        <v>4169</v>
      </c>
      <c r="AC394" s="210" t="s">
        <v>18828</v>
      </c>
      <c r="AD394" s="210" t="s">
        <v>18778</v>
      </c>
      <c r="AE394" s="210" t="s">
        <v>3680</v>
      </c>
      <c r="AF394" s="210" t="s">
        <v>18779</v>
      </c>
      <c r="AG394" t="str">
        <f>IFERROR(IF(COUNTIF(C394:L394,"Feed Ingredient")&gt;0,INDEX(ani_diet!T:T,MATCH(M394,ani_diet!D:D,0)),""),"")</f>
        <v>Zea mays Straw</v>
      </c>
      <c r="AH394" s="60" t="str">
        <f>IF(IFERROR(IF(MATCH("Feed Ingredient", AOM[[#This Row],[L1]:[L10]],0)&gt;0, TRUE, FALSE), FALSE)=TRUE,IFERROR(VLOOKUP(M394, ani_diet!C:C, 1, FALSE), "No Match"),FALSE)</f>
        <v>No Match</v>
      </c>
      <c r="AI394" s="60" t="s">
        <v>3539</v>
      </c>
      <c r="AL394" t="s">
        <v>18957</v>
      </c>
    </row>
    <row r="395" spans="1:38">
      <c r="A395" t="str">
        <f>_xlfn.TEXTJOIN("/",TRUE,AOM[[#This Row],[L1]:[L10]])</f>
        <v>Management/Livestock Management/Feed Characteristic/Feed Composition/Feed Ingredient/Crop Byproduct/Cereal ByProducts/Maize/Maize Straw/Maize Straw Urea Treated</v>
      </c>
      <c r="B395" s="207" t="s">
        <v>18958</v>
      </c>
      <c r="C395" s="207" t="s">
        <v>17896</v>
      </c>
      <c r="D395" s="207" t="s">
        <v>17898</v>
      </c>
      <c r="E395" s="207" t="s">
        <v>17908</v>
      </c>
      <c r="F395" s="207" t="s">
        <v>18308</v>
      </c>
      <c r="G395" s="207" t="s">
        <v>18309</v>
      </c>
      <c r="H395" s="207" t="s">
        <v>18687</v>
      </c>
      <c r="I395" s="207" t="s">
        <v>18733</v>
      </c>
      <c r="J395" s="207" t="s">
        <v>3680</v>
      </c>
      <c r="K395" s="207" t="s">
        <v>18927</v>
      </c>
      <c r="L395" s="207" t="s">
        <v>18959</v>
      </c>
      <c r="M395" t="str" cm="1">
        <f t="array" ref="M395">LOOKUP(2,1/(C395:L395&lt;&gt;""),C395:L395)</f>
        <v>Maize Straw Urea Treated</v>
      </c>
      <c r="N395" s="207" t="s">
        <v>18960</v>
      </c>
      <c r="O395" s="207" t="s">
        <v>8288</v>
      </c>
      <c r="P395" s="207" t="s">
        <v>8288</v>
      </c>
      <c r="Q395" s="207" t="s">
        <v>8288</v>
      </c>
      <c r="R395" s="207" t="s">
        <v>8288</v>
      </c>
      <c r="S395" s="207" t="s">
        <v>18909</v>
      </c>
      <c r="T395" s="207" t="s">
        <v>8288</v>
      </c>
      <c r="U395" s="207" t="s">
        <v>3682</v>
      </c>
      <c r="V395" s="209" t="s">
        <v>18750</v>
      </c>
      <c r="W395" s="207" t="s">
        <v>8288</v>
      </c>
      <c r="X395" s="207" t="s">
        <v>8288</v>
      </c>
      <c r="Y395" s="207" t="s">
        <v>8288</v>
      </c>
      <c r="Z395" s="207" t="s">
        <v>8288</v>
      </c>
      <c r="AA395" s="209" t="s">
        <v>3685</v>
      </c>
      <c r="AB395" s="209" t="s">
        <v>4169</v>
      </c>
      <c r="AC395" s="210" t="s">
        <v>18828</v>
      </c>
      <c r="AD395" s="210" t="s">
        <v>18778</v>
      </c>
      <c r="AE395" s="210" t="s">
        <v>3680</v>
      </c>
      <c r="AF395" s="210" t="s">
        <v>18779</v>
      </c>
      <c r="AG395" t="str">
        <f>IFERROR(IF(COUNTIF(C395:L395,"Feed Ingredient")&gt;0,INDEX(ani_diet!T:T,MATCH(M395,ani_diet!D:D,0)),""),"")</f>
        <v>Zea mays Straw</v>
      </c>
      <c r="AH395" s="60" t="str">
        <f>IF(IFERROR(IF(MATCH("Feed Ingredient", AOM[[#This Row],[L1]:[L10]],0)&gt;0, TRUE, FALSE), FALSE)=TRUE,IFERROR(VLOOKUP(M395, ani_diet!C:C, 1, FALSE), "No Match"),FALSE)</f>
        <v>No Match</v>
      </c>
      <c r="AI395" s="60" t="s">
        <v>3539</v>
      </c>
      <c r="AL395" t="str">
        <f>IFERROR(IF(COUNTIF(C395:L395,"Feed Ingredient")&gt;0,INDEX(ani_diet!T:T,MATCH(M395,ani_diet!D:D,0)),""),"")</f>
        <v>Zea mays Straw</v>
      </c>
    </row>
    <row r="396" spans="1:38">
      <c r="A396" t="str">
        <f>_xlfn.TEXTJOIN("/",TRUE,AOM[[#This Row],[L1]:[L10]])</f>
        <v>Management/Livestock Management/Feed Characteristic/Feed Composition/Feed Ingredient/Crop Byproduct/Cereal ByProducts/Maize/Maize Straw</v>
      </c>
      <c r="B396" s="207" t="s">
        <v>18961</v>
      </c>
      <c r="C396" s="207" t="s">
        <v>17896</v>
      </c>
      <c r="D396" s="207" t="s">
        <v>17898</v>
      </c>
      <c r="E396" s="207" t="s">
        <v>17908</v>
      </c>
      <c r="F396" s="207" t="s">
        <v>18308</v>
      </c>
      <c r="G396" s="207" t="s">
        <v>18309</v>
      </c>
      <c r="H396" s="207" t="s">
        <v>18687</v>
      </c>
      <c r="I396" s="207" t="s">
        <v>18733</v>
      </c>
      <c r="J396" s="207" t="s">
        <v>3680</v>
      </c>
      <c r="K396" s="207" t="s">
        <v>18927</v>
      </c>
      <c r="L396" s="207"/>
      <c r="M396" t="str" cm="1">
        <f t="array" ref="M396">LOOKUP(2,1/(C396:L396&lt;&gt;""),C396:L396)</f>
        <v>Maize Straw</v>
      </c>
      <c r="N396" s="207" t="s">
        <v>18962</v>
      </c>
      <c r="O396" s="207" t="s">
        <v>8288</v>
      </c>
      <c r="P396" s="207" t="s">
        <v>8288</v>
      </c>
      <c r="Q396" s="207" t="s">
        <v>8288</v>
      </c>
      <c r="R396" s="207" t="s">
        <v>8288</v>
      </c>
      <c r="S396" s="207" t="s">
        <v>18909</v>
      </c>
      <c r="T396" s="207" t="s">
        <v>8288</v>
      </c>
      <c r="U396" s="207" t="s">
        <v>3682</v>
      </c>
      <c r="V396" s="209" t="s">
        <v>18750</v>
      </c>
      <c r="W396" s="207" t="s">
        <v>8288</v>
      </c>
      <c r="X396" s="207" t="s">
        <v>8288</v>
      </c>
      <c r="Y396" s="207" t="s">
        <v>8288</v>
      </c>
      <c r="Z396" s="207" t="s">
        <v>8288</v>
      </c>
      <c r="AA396" s="209" t="s">
        <v>3685</v>
      </c>
      <c r="AB396" s="211" t="s">
        <v>18924</v>
      </c>
      <c r="AC396" s="210" t="s">
        <v>18828</v>
      </c>
      <c r="AD396" s="210" t="s">
        <v>18778</v>
      </c>
      <c r="AE396" s="210" t="s">
        <v>3680</v>
      </c>
      <c r="AF396" s="210" t="s">
        <v>18779</v>
      </c>
      <c r="AG396" t="str">
        <f>IFERROR(IF(COUNTIF(C396:L396,"Feed Ingredient")&gt;0,INDEX(ani_diet!T:T,MATCH(M396,ani_diet!D:D,0)),""),"")</f>
        <v>Zea mays Straw</v>
      </c>
      <c r="AH396" s="60" t="str">
        <f>IF(IFERROR(IF(MATCH("Feed Ingredient", AOM[[#This Row],[L1]:[L10]],0)&gt;0, TRUE, FALSE), FALSE)=TRUE,IFERROR(VLOOKUP(M396, ani_diet!C:C, 1, FALSE), "No Match"),FALSE)</f>
        <v>Maize Straw</v>
      </c>
      <c r="AI396" t="s">
        <v>18937</v>
      </c>
      <c r="AL396" t="str">
        <f>IFERROR(IF(COUNTIF(C396:L396,"Feed Ingredient")&gt;0,INDEX(ani_diet!T:T,MATCH(M396,ani_diet!D:D,0)),""),"")</f>
        <v>Zea mays Straw</v>
      </c>
    </row>
    <row r="397" spans="1:38">
      <c r="A397" t="str">
        <f>_xlfn.TEXTJOIN("/",TRUE,AOM[[#This Row],[L1]:[L10]])</f>
        <v>Management/Livestock Management/Feed Characteristic/Feed Composition/Feed Ingredient/Crop Byproduct/Cereal ByProducts/Malt Sprout</v>
      </c>
      <c r="B397" s="207" t="s">
        <v>18963</v>
      </c>
      <c r="C397" s="207" t="s">
        <v>17896</v>
      </c>
      <c r="D397" s="207" t="s">
        <v>17898</v>
      </c>
      <c r="E397" s="207" t="s">
        <v>17908</v>
      </c>
      <c r="F397" s="207" t="s">
        <v>18308</v>
      </c>
      <c r="G397" s="207" t="s">
        <v>18309</v>
      </c>
      <c r="H397" s="207" t="s">
        <v>18687</v>
      </c>
      <c r="I397" s="207" t="s">
        <v>18733</v>
      </c>
      <c r="J397" s="207" t="s">
        <v>18964</v>
      </c>
      <c r="K397" s="207"/>
      <c r="L397" s="207"/>
      <c r="M397" t="str" cm="1">
        <f t="array" ref="M397">LOOKUP(2,1/(C397:L397&lt;&gt;""),C397:L397)</f>
        <v>Malt Sprout</v>
      </c>
      <c r="N397" s="207"/>
      <c r="O397" s="207" t="s">
        <v>8288</v>
      </c>
      <c r="P397" s="207" t="s">
        <v>8288</v>
      </c>
      <c r="Q397" s="207" t="s">
        <v>8288</v>
      </c>
      <c r="R397" s="207" t="s">
        <v>8288</v>
      </c>
      <c r="S397" s="207"/>
      <c r="T397" s="207" t="s">
        <v>8288</v>
      </c>
      <c r="U397" s="207" t="s">
        <v>3642</v>
      </c>
      <c r="V397" s="209" t="s">
        <v>328</v>
      </c>
      <c r="W397" s="207" t="s">
        <v>8288</v>
      </c>
      <c r="X397" s="207" t="s">
        <v>8288</v>
      </c>
      <c r="Y397" s="207" t="s">
        <v>8288</v>
      </c>
      <c r="Z397" s="207" t="s">
        <v>8288</v>
      </c>
      <c r="AA397" s="209" t="s">
        <v>3644</v>
      </c>
      <c r="AB397" s="225" t="s">
        <v>18965</v>
      </c>
      <c r="AC397" s="210" t="s">
        <v>4169</v>
      </c>
      <c r="AD397" s="210" t="s">
        <v>4169</v>
      </c>
      <c r="AE397" s="210"/>
      <c r="AF397" s="210"/>
      <c r="AG397" t="str">
        <f>IFERROR(IF(COUNTIF(C397:L397,"Feed Ingredient")&gt;0,INDEX(ani_diet!T:T,MATCH(M397,ani_diet!D:D,0)),""),"")</f>
        <v>Hordeum vulgare Sprout</v>
      </c>
      <c r="AH397" s="60" t="str">
        <f>IF(IFERROR(IF(MATCH("Feed Ingredient", AOM[[#This Row],[L1]:[L10]],0)&gt;0, TRUE, FALSE), FALSE)=TRUE,IFERROR(VLOOKUP(M397, ani_diet!C:C, 1, FALSE), "No Match"),FALSE)</f>
        <v>Malt Sprout</v>
      </c>
      <c r="AI397" s="60" t="s">
        <v>18966</v>
      </c>
      <c r="AL397" t="str">
        <f>IFERROR(IF(COUNTIF(C397:L397,"Feed Ingredient")&gt;0,INDEX(ani_diet!T:T,MATCH(M397,ani_diet!D:D,0)),""),"")</f>
        <v>Hordeum vulgare Sprout</v>
      </c>
    </row>
    <row r="398" spans="1:38">
      <c r="A398" t="str">
        <f>_xlfn.TEXTJOIN("/",TRUE,AOM[[#This Row],[L1]:[L10]])</f>
        <v>Management/Livestock Management/Feed Characteristic/Feed Composition/Feed Ingredient/Crop Byproduct/Cereal ByProducts/Millet/Millet Bran</v>
      </c>
      <c r="B398" s="207" t="s">
        <v>18967</v>
      </c>
      <c r="C398" s="207" t="s">
        <v>17896</v>
      </c>
      <c r="D398" s="207" t="s">
        <v>17898</v>
      </c>
      <c r="E398" s="207" t="s">
        <v>17908</v>
      </c>
      <c r="F398" s="207" t="s">
        <v>18308</v>
      </c>
      <c r="G398" s="207" t="s">
        <v>18309</v>
      </c>
      <c r="H398" s="207" t="s">
        <v>18687</v>
      </c>
      <c r="I398" s="207" t="s">
        <v>18733</v>
      </c>
      <c r="J398" s="207" t="s">
        <v>18968</v>
      </c>
      <c r="K398" s="207" t="s">
        <v>18969</v>
      </c>
      <c r="L398" s="207"/>
      <c r="M398" t="str" cm="1">
        <f t="array" ref="M398">LOOKUP(2,1/(C398:L398&lt;&gt;""),C398:L398)</f>
        <v>Millet Bran</v>
      </c>
      <c r="N398" s="207"/>
      <c r="O398" s="207" t="s">
        <v>8288</v>
      </c>
      <c r="P398" s="207" t="s">
        <v>8288</v>
      </c>
      <c r="Q398" s="207" t="s">
        <v>8288</v>
      </c>
      <c r="R398" s="207" t="s">
        <v>8288</v>
      </c>
      <c r="S398" s="207" t="s">
        <v>18909</v>
      </c>
      <c r="T398" s="207" t="s">
        <v>8288</v>
      </c>
      <c r="U398" s="207"/>
      <c r="V398" s="209" t="s">
        <v>18750</v>
      </c>
      <c r="W398" s="207" t="s">
        <v>8288</v>
      </c>
      <c r="X398" s="207" t="s">
        <v>8288</v>
      </c>
      <c r="Y398" s="207" t="s">
        <v>8288</v>
      </c>
      <c r="Z398" s="207" t="s">
        <v>8288</v>
      </c>
      <c r="AA398" s="209" t="s">
        <v>8288</v>
      </c>
      <c r="AB398" s="211" t="s">
        <v>18970</v>
      </c>
      <c r="AC398" s="210" t="s">
        <v>18971</v>
      </c>
      <c r="AD398" s="210">
        <v>39120</v>
      </c>
      <c r="AE398" s="210" t="s">
        <v>18968</v>
      </c>
      <c r="AF398" s="210" t="s">
        <v>18760</v>
      </c>
      <c r="AG398" t="str">
        <f>IFERROR(IF(COUNTIF(C398:L398,"Feed Ingredient")&gt;0,INDEX(ani_diet!T:T,MATCH(M398,ani_diet!D:D,0)),""),"")</f>
        <v/>
      </c>
      <c r="AH398" s="60" t="str">
        <f>IF(IFERROR(IF(MATCH("Feed Ingredient", AOM[[#This Row],[L1]:[L10]],0)&gt;0, TRUE, FALSE), FALSE)=TRUE,IFERROR(VLOOKUP(M398, ani_diet!C:C, 1, FALSE), "No Match"),FALSE)</f>
        <v>Millet Bran</v>
      </c>
      <c r="AI398" s="60" t="s">
        <v>3539</v>
      </c>
      <c r="AL398" t="str">
        <f>IFERROR(IF(COUNTIF(C398:L398,"Feed Ingredient")&gt;0,INDEX(ani_diet!T:T,MATCH(M398,ani_diet!D:D,0)),""),"")</f>
        <v/>
      </c>
    </row>
    <row r="399" spans="1:38">
      <c r="A399" t="str">
        <f>_xlfn.TEXTJOIN("/",TRUE,AOM[[#This Row],[L1]:[L10]])</f>
        <v>Management/Livestock Management/Feed Characteristic/Feed Composition/Feed Ingredient/Crop Byproduct/Cereal ByProducts/Millet/Millet Straw/Millet Straw Ensiled Urea Treated</v>
      </c>
      <c r="B399" s="207" t="s">
        <v>18972</v>
      </c>
      <c r="C399" s="207" t="s">
        <v>17896</v>
      </c>
      <c r="D399" s="207" t="s">
        <v>17898</v>
      </c>
      <c r="E399" s="207" t="s">
        <v>17908</v>
      </c>
      <c r="F399" s="207" t="s">
        <v>18308</v>
      </c>
      <c r="G399" s="207" t="s">
        <v>18309</v>
      </c>
      <c r="H399" s="207" t="s">
        <v>18687</v>
      </c>
      <c r="I399" s="207" t="s">
        <v>18733</v>
      </c>
      <c r="J399" s="207" t="s">
        <v>18968</v>
      </c>
      <c r="K399" s="207" t="s">
        <v>12893</v>
      </c>
      <c r="L399" s="207" t="s">
        <v>18973</v>
      </c>
      <c r="M399" t="str" cm="1">
        <f t="array" ref="M399">LOOKUP(2,1/(C399:L399&lt;&gt;""),C399:L399)</f>
        <v>Millet Straw Ensiled Urea Treated</v>
      </c>
      <c r="N399" s="207"/>
      <c r="O399" s="207" t="s">
        <v>8288</v>
      </c>
      <c r="P399" s="207" t="s">
        <v>8288</v>
      </c>
      <c r="Q399" s="207" t="s">
        <v>8288</v>
      </c>
      <c r="R399" s="207" t="s">
        <v>8288</v>
      </c>
      <c r="S399" s="207" t="s">
        <v>18909</v>
      </c>
      <c r="T399" s="207" t="s">
        <v>8288</v>
      </c>
      <c r="U399" s="207"/>
      <c r="V399" s="209" t="s">
        <v>18750</v>
      </c>
      <c r="W399" s="207" t="s">
        <v>8288</v>
      </c>
      <c r="X399" s="207" t="s">
        <v>8288</v>
      </c>
      <c r="Y399" s="207" t="s">
        <v>8288</v>
      </c>
      <c r="Z399" s="207" t="s">
        <v>8288</v>
      </c>
      <c r="AA399" s="209" t="s">
        <v>8288</v>
      </c>
      <c r="AB399" s="225" t="s">
        <v>4169</v>
      </c>
      <c r="AC399" s="210" t="s">
        <v>18971</v>
      </c>
      <c r="AD399" s="210" t="s">
        <v>18778</v>
      </c>
      <c r="AE399" s="210" t="s">
        <v>18974</v>
      </c>
      <c r="AF399" s="210" t="s">
        <v>18779</v>
      </c>
      <c r="AG399" t="str">
        <f>IFERROR(IF(COUNTIF(C399:L399,"Feed Ingredient")&gt;0,INDEX(ani_diet!T:T,MATCH(M399,ani_diet!D:D,0)),""),"")</f>
        <v/>
      </c>
      <c r="AH399" s="60" t="str">
        <f>IF(IFERROR(IF(MATCH("Feed Ingredient", AOM[[#This Row],[L1]:[L10]],0)&gt;0, TRUE, FALSE), FALSE)=TRUE,IFERROR(VLOOKUP(M399, ani_diet!C:C, 1, FALSE), "No Match"),FALSE)</f>
        <v>No Match</v>
      </c>
      <c r="AI399" s="60" t="s">
        <v>3539</v>
      </c>
      <c r="AL399" t="str">
        <f>IFERROR(IF(COUNTIF(C399:L399,"Feed Ingredient")&gt;0,INDEX(ani_diet!T:T,MATCH(M399,ani_diet!D:D,0)),""),"")</f>
        <v/>
      </c>
    </row>
    <row r="400" spans="1:38">
      <c r="A400" t="str">
        <f>_xlfn.TEXTJOIN("/",TRUE,AOM[[#This Row],[L1]:[L10]])</f>
        <v>Management/Livestock Management/Feed Characteristic/Feed Composition/Feed Ingredient/Crop Byproduct/Cereal ByProducts/Millet/Millet Straw</v>
      </c>
      <c r="B400" s="207" t="s">
        <v>18975</v>
      </c>
      <c r="C400" s="207" t="s">
        <v>17896</v>
      </c>
      <c r="D400" s="207" t="s">
        <v>17898</v>
      </c>
      <c r="E400" s="207" t="s">
        <v>17908</v>
      </c>
      <c r="F400" s="207" t="s">
        <v>18308</v>
      </c>
      <c r="G400" s="207" t="s">
        <v>18309</v>
      </c>
      <c r="H400" s="207" t="s">
        <v>18687</v>
      </c>
      <c r="I400" s="207" t="s">
        <v>18733</v>
      </c>
      <c r="J400" s="207" t="s">
        <v>18968</v>
      </c>
      <c r="K400" s="207" t="s">
        <v>12893</v>
      </c>
      <c r="L400" s="207"/>
      <c r="M400" t="str" cm="1">
        <f t="array" ref="M400">LOOKUP(2,1/(C400:L400&lt;&gt;""),C400:L400)</f>
        <v>Millet Straw</v>
      </c>
      <c r="N400" s="207"/>
      <c r="O400" s="207" t="s">
        <v>8288</v>
      </c>
      <c r="P400" s="207" t="s">
        <v>8288</v>
      </c>
      <c r="Q400" s="207" t="s">
        <v>8288</v>
      </c>
      <c r="R400" s="207" t="s">
        <v>8288</v>
      </c>
      <c r="S400" s="207" t="s">
        <v>18909</v>
      </c>
      <c r="T400" s="207" t="s">
        <v>8288</v>
      </c>
      <c r="U400" s="207"/>
      <c r="V400" s="209" t="s">
        <v>18750</v>
      </c>
      <c r="W400" s="207" t="s">
        <v>8288</v>
      </c>
      <c r="X400" s="207" t="s">
        <v>8288</v>
      </c>
      <c r="Y400" s="207" t="s">
        <v>8288</v>
      </c>
      <c r="Z400" s="207" t="s">
        <v>8288</v>
      </c>
      <c r="AA400" s="209" t="s">
        <v>8288</v>
      </c>
      <c r="AB400" s="211" t="s">
        <v>18976</v>
      </c>
      <c r="AC400" s="210" t="s">
        <v>18971</v>
      </c>
      <c r="AD400" s="210" t="s">
        <v>18778</v>
      </c>
      <c r="AE400" s="210" t="s">
        <v>18974</v>
      </c>
      <c r="AF400" s="210" t="s">
        <v>18779</v>
      </c>
      <c r="AG400" t="str">
        <f>IFERROR(IF(COUNTIF(C400:L400,"Feed Ingredient")&gt;0,INDEX(ani_diet!T:T,MATCH(M400,ani_diet!D:D,0)),""),"")</f>
        <v/>
      </c>
      <c r="AH400" s="60" t="str">
        <f>IF(IFERROR(IF(MATCH("Feed Ingredient", AOM[[#This Row],[L1]:[L10]],0)&gt;0, TRUE, FALSE), FALSE)=TRUE,IFERROR(VLOOKUP(M400, ani_diet!C:C, 1, FALSE), "No Match"),FALSE)</f>
        <v>Millet Straw</v>
      </c>
      <c r="AI400" s="60" t="s">
        <v>3539</v>
      </c>
      <c r="AL400" t="str">
        <f>IFERROR(IF(COUNTIF(C400:L400,"Feed Ingredient")&gt;0,INDEX(ani_diet!T:T,MATCH(M400,ani_diet!D:D,0)),""),"")</f>
        <v/>
      </c>
    </row>
    <row r="401" spans="1:38">
      <c r="A401" t="str">
        <f>_xlfn.TEXTJOIN("/",TRUE,AOM[[#This Row],[L1]:[L10]])</f>
        <v>Management/Livestock Management/Feed Characteristic/Feed Composition/Feed Ingredient/Crop Byproduct/Cereal ByProducts/Oat/Oat Dried</v>
      </c>
      <c r="B401" s="207" t="s">
        <v>18977</v>
      </c>
      <c r="C401" s="207" t="s">
        <v>17896</v>
      </c>
      <c r="D401" s="207" t="s">
        <v>17898</v>
      </c>
      <c r="E401" s="207" t="s">
        <v>17908</v>
      </c>
      <c r="F401" s="207" t="s">
        <v>18308</v>
      </c>
      <c r="G401" s="207" t="s">
        <v>18309</v>
      </c>
      <c r="H401" s="207" t="s">
        <v>18687</v>
      </c>
      <c r="I401" s="207" t="s">
        <v>18733</v>
      </c>
      <c r="J401" s="207" t="s">
        <v>3690</v>
      </c>
      <c r="K401" s="207" t="s">
        <v>18978</v>
      </c>
      <c r="L401" s="207"/>
      <c r="M401" t="str" cm="1">
        <f t="array" ref="M401">LOOKUP(2,1/(C401:L401&lt;&gt;""),C401:L401)</f>
        <v>Oat Dried</v>
      </c>
      <c r="N401" s="207"/>
      <c r="O401" s="207" t="s">
        <v>8288</v>
      </c>
      <c r="P401" s="207" t="s">
        <v>8288</v>
      </c>
      <c r="Q401" s="207" t="s">
        <v>8288</v>
      </c>
      <c r="R401" s="207" t="s">
        <v>8288</v>
      </c>
      <c r="S401" s="207" t="s">
        <v>18979</v>
      </c>
      <c r="T401" s="207" t="s">
        <v>8288</v>
      </c>
      <c r="U401" s="207" t="s">
        <v>3691</v>
      </c>
      <c r="V401" s="209" t="s">
        <v>18980</v>
      </c>
      <c r="W401" s="207" t="s">
        <v>8288</v>
      </c>
      <c r="X401" s="207" t="s">
        <v>8288</v>
      </c>
      <c r="Y401" s="207" t="s">
        <v>8288</v>
      </c>
      <c r="Z401" s="207" t="s">
        <v>8288</v>
      </c>
      <c r="AA401" s="209" t="s">
        <v>3693</v>
      </c>
      <c r="AB401" s="209" t="s">
        <v>4169</v>
      </c>
      <c r="AC401" s="210" t="s">
        <v>18981</v>
      </c>
      <c r="AD401" s="210" t="s">
        <v>18766</v>
      </c>
      <c r="AE401" s="210" t="s">
        <v>3690</v>
      </c>
      <c r="AF401" s="210" t="s">
        <v>18767</v>
      </c>
      <c r="AG401" t="str">
        <f>IFERROR(IF(COUNTIF(C401:L401,"Feed Ingredient")&gt;0,INDEX(ani_diet!T:T,MATCH(M401,ani_diet!D:D,0)),""),"")</f>
        <v xml:space="preserve">Avena sativa </v>
      </c>
      <c r="AH401" s="60" t="str">
        <f>IF(IFERROR(IF(MATCH("Feed Ingredient", AOM[[#This Row],[L1]:[L10]],0)&gt;0, TRUE, FALSE), FALSE)=TRUE,IFERROR(VLOOKUP(M401, ani_diet!C:C, 1, FALSE), "No Match"),FALSE)</f>
        <v>No Match</v>
      </c>
      <c r="AI401" t="s">
        <v>18982</v>
      </c>
      <c r="AL401" t="str">
        <f>IFERROR(IF(COUNTIF(C401:L401,"Feed Ingredient")&gt;0,INDEX(ani_diet!T:T,MATCH(M401,ani_diet!D:D,0)),""),"")</f>
        <v xml:space="preserve">Avena sativa </v>
      </c>
    </row>
    <row r="402" spans="1:38">
      <c r="A402" t="str">
        <f>_xlfn.TEXTJOIN("/",TRUE,AOM[[#This Row],[L1]:[L10]])</f>
        <v>Management/Livestock Management/Feed Characteristic/Feed Composition/Feed Ingredient/Crop Byproduct/Cereal ByProducts/Oat/Oat Fodder</v>
      </c>
      <c r="B402" s="207" t="s">
        <v>18983</v>
      </c>
      <c r="C402" s="207" t="s">
        <v>17896</v>
      </c>
      <c r="D402" s="207" t="s">
        <v>17898</v>
      </c>
      <c r="E402" s="207" t="s">
        <v>17908</v>
      </c>
      <c r="F402" s="207" t="s">
        <v>18308</v>
      </c>
      <c r="G402" s="207" t="s">
        <v>18309</v>
      </c>
      <c r="H402" s="207" t="s">
        <v>18687</v>
      </c>
      <c r="I402" s="207" t="s">
        <v>18733</v>
      </c>
      <c r="J402" s="207" t="s">
        <v>3690</v>
      </c>
      <c r="K402" s="207" t="s">
        <v>18984</v>
      </c>
      <c r="L402" s="207"/>
      <c r="M402" t="str" cm="1">
        <f t="array" ref="M402">LOOKUP(2,1/(C402:L402&lt;&gt;""),C402:L402)</f>
        <v>Oat Fodder</v>
      </c>
      <c r="N402" s="207"/>
      <c r="O402" s="207" t="s">
        <v>8288</v>
      </c>
      <c r="P402" s="207" t="s">
        <v>8288</v>
      </c>
      <c r="Q402" s="207" t="s">
        <v>8288</v>
      </c>
      <c r="R402" s="207" t="s">
        <v>8288</v>
      </c>
      <c r="S402" s="207" t="s">
        <v>18985</v>
      </c>
      <c r="T402" s="207" t="s">
        <v>8288</v>
      </c>
      <c r="U402" s="207" t="s">
        <v>18986</v>
      </c>
      <c r="V402" s="209" t="s">
        <v>18980</v>
      </c>
      <c r="W402" s="207" t="s">
        <v>8288</v>
      </c>
      <c r="X402" s="207" t="s">
        <v>8288</v>
      </c>
      <c r="Y402" s="207" t="s">
        <v>8288</v>
      </c>
      <c r="Z402" s="207" t="s">
        <v>8288</v>
      </c>
      <c r="AA402" s="209" t="s">
        <v>3693</v>
      </c>
      <c r="AB402" s="211" t="s">
        <v>18987</v>
      </c>
      <c r="AC402" s="210" t="s">
        <v>18981</v>
      </c>
      <c r="AD402" s="210" t="s">
        <v>4169</v>
      </c>
      <c r="AE402" s="210" t="s">
        <v>3690</v>
      </c>
      <c r="AF402" s="210"/>
      <c r="AG402" t="str">
        <f>IFERROR(IF(COUNTIF(C402:L402,"Feed Ingredient")&gt;0,INDEX(ani_diet!T:T,MATCH(M402,ani_diet!D:D,0)),""),"")</f>
        <v xml:space="preserve">Avena sativa </v>
      </c>
      <c r="AH402" s="60" t="str">
        <f>IF(IFERROR(IF(MATCH("Feed Ingredient", AOM[[#This Row],[L1]:[L10]],0)&gt;0, TRUE, FALSE), FALSE)=TRUE,IFERROR(VLOOKUP(M402, ani_diet!C:C, 1, FALSE), "No Match"),FALSE)</f>
        <v>Oat Fodder</v>
      </c>
      <c r="AI402" t="s">
        <v>18988</v>
      </c>
      <c r="AL402" t="str">
        <f>IFERROR(IF(COUNTIF(C402:L402,"Feed Ingredient")&gt;0,INDEX(ani_diet!T:T,MATCH(M402,ani_diet!D:D,0)),""),"")</f>
        <v xml:space="preserve">Avena sativa </v>
      </c>
    </row>
    <row r="403" spans="1:38">
      <c r="A403" t="str">
        <f>_xlfn.TEXTJOIN("/",TRUE,AOM[[#This Row],[L1]:[L10]])</f>
        <v>Management/Livestock Management/Feed Characteristic/Feed Composition/Feed Ingredient/Crop Byproduct/Cereal ByProducts/Oat/Oat Leaves/Oat Leaves Dried</v>
      </c>
      <c r="B403" s="207" t="s">
        <v>18989</v>
      </c>
      <c r="C403" s="207" t="s">
        <v>17896</v>
      </c>
      <c r="D403" s="207" t="s">
        <v>17898</v>
      </c>
      <c r="E403" s="207" t="s">
        <v>17908</v>
      </c>
      <c r="F403" s="207" t="s">
        <v>18308</v>
      </c>
      <c r="G403" s="207" t="s">
        <v>18309</v>
      </c>
      <c r="H403" s="207" t="s">
        <v>18687</v>
      </c>
      <c r="I403" s="207" t="s">
        <v>18733</v>
      </c>
      <c r="J403" s="207" t="s">
        <v>3690</v>
      </c>
      <c r="K403" s="207" t="s">
        <v>18990</v>
      </c>
      <c r="L403" s="207" t="s">
        <v>18991</v>
      </c>
      <c r="M403" t="str" cm="1">
        <f t="array" ref="M403">LOOKUP(2,1/(C403:L403&lt;&gt;""),C403:L403)</f>
        <v>Oat Leaves Dried</v>
      </c>
      <c r="N403" s="207" t="s">
        <v>18992</v>
      </c>
      <c r="O403" s="207" t="s">
        <v>8288</v>
      </c>
      <c r="P403" s="207" t="s">
        <v>8288</v>
      </c>
      <c r="Q403" s="207" t="s">
        <v>8288</v>
      </c>
      <c r="R403" s="207" t="s">
        <v>8288</v>
      </c>
      <c r="S403" s="207" t="s">
        <v>18979</v>
      </c>
      <c r="T403" s="207" t="s">
        <v>8288</v>
      </c>
      <c r="U403" s="207" t="s">
        <v>3691</v>
      </c>
      <c r="V403" s="209" t="s">
        <v>18980</v>
      </c>
      <c r="W403" s="207" t="s">
        <v>8288</v>
      </c>
      <c r="X403" s="207" t="s">
        <v>8288</v>
      </c>
      <c r="Y403" s="207" t="s">
        <v>8288</v>
      </c>
      <c r="Z403" s="207" t="s">
        <v>8288</v>
      </c>
      <c r="AA403" s="209" t="s">
        <v>3693</v>
      </c>
      <c r="AB403" s="209" t="s">
        <v>4169</v>
      </c>
      <c r="AC403" s="210" t="s">
        <v>18981</v>
      </c>
      <c r="AD403" s="210" t="s">
        <v>18766</v>
      </c>
      <c r="AE403" s="210" t="s">
        <v>3690</v>
      </c>
      <c r="AF403" s="210" t="s">
        <v>18767</v>
      </c>
      <c r="AG403" t="str">
        <f>IFERROR(IF(COUNTIF(C403:L403,"Feed Ingredient")&gt;0,INDEX(ani_diet!T:T,MATCH(M403,ani_diet!D:D,0)),""),"")</f>
        <v/>
      </c>
      <c r="AH403" s="60" t="str">
        <f>IF(IFERROR(IF(MATCH("Feed Ingredient", AOM[[#This Row],[L1]:[L10]],0)&gt;0, TRUE, FALSE), FALSE)=TRUE,IFERROR(VLOOKUP(M403, ani_diet!C:C, 1, FALSE), "No Match"),FALSE)</f>
        <v>No Match</v>
      </c>
      <c r="AI403" t="s">
        <v>18982</v>
      </c>
      <c r="AL403" t="str">
        <f>IFERROR(IF(COUNTIF(C403:L403,"Feed Ingredient")&gt;0,INDEX(ani_diet!T:T,MATCH(M403,ani_diet!D:D,0)),""),"")</f>
        <v/>
      </c>
    </row>
    <row r="404" spans="1:38">
      <c r="A404" t="str">
        <f>_xlfn.TEXTJOIN("/",TRUE,AOM[[#This Row],[L1]:[L10]])</f>
        <v>Management/Livestock Management/Feed Characteristic/Feed Composition/Feed Ingredient/Crop Byproduct/Cereal ByProducts/Oat/Oat Leaves/Oat Leaves Dried Ground</v>
      </c>
      <c r="B404" s="207" t="s">
        <v>18993</v>
      </c>
      <c r="C404" s="207" t="s">
        <v>17896</v>
      </c>
      <c r="D404" s="207" t="s">
        <v>17898</v>
      </c>
      <c r="E404" s="207" t="s">
        <v>17908</v>
      </c>
      <c r="F404" s="207" t="s">
        <v>18308</v>
      </c>
      <c r="G404" s="207" t="s">
        <v>18309</v>
      </c>
      <c r="H404" s="207" t="s">
        <v>18687</v>
      </c>
      <c r="I404" s="207" t="s">
        <v>18733</v>
      </c>
      <c r="J404" s="207" t="s">
        <v>3690</v>
      </c>
      <c r="K404" s="207" t="s">
        <v>18990</v>
      </c>
      <c r="L404" s="207" t="s">
        <v>18994</v>
      </c>
      <c r="M404" t="str" cm="1">
        <f t="array" ref="M404">LOOKUP(2,1/(C404:L404&lt;&gt;""),C404:L404)</f>
        <v>Oat Leaves Dried Ground</v>
      </c>
      <c r="N404" s="207" t="s">
        <v>18995</v>
      </c>
      <c r="O404" s="207" t="s">
        <v>8288</v>
      </c>
      <c r="P404" s="207" t="s">
        <v>8288</v>
      </c>
      <c r="Q404" s="207" t="s">
        <v>8288</v>
      </c>
      <c r="R404" s="207" t="s">
        <v>8288</v>
      </c>
      <c r="S404" s="207" t="s">
        <v>18985</v>
      </c>
      <c r="T404" s="207" t="s">
        <v>8288</v>
      </c>
      <c r="U404" s="207" t="s">
        <v>18986</v>
      </c>
      <c r="V404" s="209" t="s">
        <v>18980</v>
      </c>
      <c r="W404" s="207" t="s">
        <v>8288</v>
      </c>
      <c r="X404" s="207" t="s">
        <v>8288</v>
      </c>
      <c r="Y404" s="207" t="s">
        <v>8288</v>
      </c>
      <c r="Z404" s="207" t="s">
        <v>8288</v>
      </c>
      <c r="AA404" s="209" t="s">
        <v>3693</v>
      </c>
      <c r="AB404" s="209" t="s">
        <v>4169</v>
      </c>
      <c r="AC404" s="210" t="s">
        <v>18981</v>
      </c>
      <c r="AD404" s="210" t="s">
        <v>18766</v>
      </c>
      <c r="AE404" s="210" t="s">
        <v>3690</v>
      </c>
      <c r="AF404" s="210" t="s">
        <v>18767</v>
      </c>
      <c r="AG404" t="str">
        <f>IFERROR(IF(COUNTIF(C404:L404,"Feed Ingredient")&gt;0,INDEX(ani_diet!T:T,MATCH(M404,ani_diet!D:D,0)),""),"")</f>
        <v>Avena sativa  Leaves</v>
      </c>
      <c r="AH404" s="60" t="str">
        <f>IF(IFERROR(IF(MATCH("Feed Ingredient", AOM[[#This Row],[L1]:[L10]],0)&gt;0, TRUE, FALSE), FALSE)=TRUE,IFERROR(VLOOKUP(M404, ani_diet!C:C, 1, FALSE), "No Match"),FALSE)</f>
        <v>No Match</v>
      </c>
      <c r="AI404" t="s">
        <v>18982</v>
      </c>
      <c r="AL404" t="str">
        <f>IFERROR(IF(COUNTIF(C404:L404,"Feed Ingredient")&gt;0,INDEX(ani_diet!T:T,MATCH(M404,ani_diet!D:D,0)),""),"")</f>
        <v>Avena sativa  Leaves</v>
      </c>
    </row>
    <row r="405" spans="1:38">
      <c r="A405" t="str">
        <f>_xlfn.TEXTJOIN("/",TRUE,AOM[[#This Row],[L1]:[L10]])</f>
        <v>Management/Livestock Management/Feed Characteristic/Feed Composition/Feed Ingredient/Crop Byproduct/Cereal ByProducts/Oat/Oat Straw/Oat Straw Dried</v>
      </c>
      <c r="B405" s="207" t="s">
        <v>18996</v>
      </c>
      <c r="C405" s="207" t="s">
        <v>17896</v>
      </c>
      <c r="D405" s="207" t="s">
        <v>17898</v>
      </c>
      <c r="E405" s="207" t="s">
        <v>17908</v>
      </c>
      <c r="F405" s="207" t="s">
        <v>18308</v>
      </c>
      <c r="G405" s="207" t="s">
        <v>18309</v>
      </c>
      <c r="H405" s="207" t="s">
        <v>18687</v>
      </c>
      <c r="I405" s="207" t="s">
        <v>18733</v>
      </c>
      <c r="J405" s="207" t="s">
        <v>3690</v>
      </c>
      <c r="K405" s="207" t="s">
        <v>18997</v>
      </c>
      <c r="L405" s="207" t="s">
        <v>18998</v>
      </c>
      <c r="M405" t="str" cm="1">
        <f t="array" ref="M405">LOOKUP(2,1/(C405:L405&lt;&gt;""),C405:L405)</f>
        <v>Oat Straw Dried</v>
      </c>
      <c r="N405" s="207" t="s">
        <v>18999</v>
      </c>
      <c r="O405" s="207" t="s">
        <v>8288</v>
      </c>
      <c r="P405" s="207" t="s">
        <v>8288</v>
      </c>
      <c r="Q405" s="207" t="s">
        <v>8288</v>
      </c>
      <c r="R405" s="207" t="s">
        <v>8288</v>
      </c>
      <c r="S405" s="207"/>
      <c r="T405" s="207" t="s">
        <v>8288</v>
      </c>
      <c r="U405" s="207" t="s">
        <v>3691</v>
      </c>
      <c r="V405" s="209" t="s">
        <v>18980</v>
      </c>
      <c r="W405" s="207" t="s">
        <v>8288</v>
      </c>
      <c r="X405" s="207" t="s">
        <v>8288</v>
      </c>
      <c r="Y405" s="207" t="s">
        <v>8288</v>
      </c>
      <c r="Z405" s="207" t="s">
        <v>8288</v>
      </c>
      <c r="AA405" s="209" t="s">
        <v>3693</v>
      </c>
      <c r="AB405" s="225" t="s">
        <v>19000</v>
      </c>
      <c r="AC405" s="210" t="s">
        <v>18981</v>
      </c>
      <c r="AD405" s="210" t="s">
        <v>18778</v>
      </c>
      <c r="AE405" s="210" t="s">
        <v>3690</v>
      </c>
      <c r="AF405" s="210" t="s">
        <v>18779</v>
      </c>
      <c r="AG405" t="str">
        <f>IFERROR(IF(COUNTIF(C405:L405,"Feed Ingredient")&gt;0,INDEX(ani_diet!T:T,MATCH(M405,ani_diet!D:D,0)),""),"")</f>
        <v>Avena sativa  Straw</v>
      </c>
      <c r="AH405" s="60" t="str">
        <f>IF(IFERROR(IF(MATCH("Feed Ingredient", AOM[[#This Row],[L1]:[L10]],0)&gt;0, TRUE, FALSE), FALSE)=TRUE,IFERROR(VLOOKUP(M405, ani_diet!C:C, 1, FALSE), "No Match"),FALSE)</f>
        <v>No Match</v>
      </c>
      <c r="AI405" t="s">
        <v>19001</v>
      </c>
      <c r="AL405" t="str">
        <f>IFERROR(IF(COUNTIF(C405:L405,"Feed Ingredient")&gt;0,INDEX(ani_diet!T:T,MATCH(M405,ani_diet!D:D,0)),""),"")</f>
        <v>Avena sativa  Straw</v>
      </c>
    </row>
    <row r="406" spans="1:38">
      <c r="A406" t="str">
        <f>_xlfn.TEXTJOIN("/",TRUE,AOM[[#This Row],[L1]:[L10]])</f>
        <v>Management/Livestock Management/Feed Characteristic/Feed Composition/Feed Ingredient/Crop Byproduct/Cereal ByProducts/Oat/Oat Straw</v>
      </c>
      <c r="B406" s="207" t="s">
        <v>19002</v>
      </c>
      <c r="C406" s="207" t="s">
        <v>17896</v>
      </c>
      <c r="D406" s="207" t="s">
        <v>17898</v>
      </c>
      <c r="E406" s="207" t="s">
        <v>17908</v>
      </c>
      <c r="F406" s="207" t="s">
        <v>18308</v>
      </c>
      <c r="G406" s="207" t="s">
        <v>18309</v>
      </c>
      <c r="H406" s="207" t="s">
        <v>18687</v>
      </c>
      <c r="I406" s="207" t="s">
        <v>18733</v>
      </c>
      <c r="J406" s="207" t="s">
        <v>3690</v>
      </c>
      <c r="K406" s="207" t="s">
        <v>18997</v>
      </c>
      <c r="L406" s="207"/>
      <c r="M406" t="str" cm="1">
        <f t="array" ref="M406">LOOKUP(2,1/(C406:L406&lt;&gt;""),C406:L406)</f>
        <v>Oat Straw</v>
      </c>
      <c r="N406" s="207" t="s">
        <v>19003</v>
      </c>
      <c r="O406" s="207" t="s">
        <v>8288</v>
      </c>
      <c r="P406" s="207" t="s">
        <v>8288</v>
      </c>
      <c r="Q406" s="207" t="s">
        <v>8288</v>
      </c>
      <c r="R406" s="207" t="s">
        <v>8288</v>
      </c>
      <c r="S406" s="207"/>
      <c r="T406" s="207" t="s">
        <v>8288</v>
      </c>
      <c r="U406" s="207" t="s">
        <v>3691</v>
      </c>
      <c r="V406" s="209" t="s">
        <v>18980</v>
      </c>
      <c r="W406" s="207" t="s">
        <v>8288</v>
      </c>
      <c r="X406" s="207" t="s">
        <v>8288</v>
      </c>
      <c r="Y406" s="207" t="s">
        <v>8288</v>
      </c>
      <c r="Z406" s="207" t="s">
        <v>8288</v>
      </c>
      <c r="AA406" s="209" t="s">
        <v>3693</v>
      </c>
      <c r="AB406" s="211" t="s">
        <v>19000</v>
      </c>
      <c r="AC406" s="210" t="s">
        <v>18981</v>
      </c>
      <c r="AD406" s="210" t="s">
        <v>18778</v>
      </c>
      <c r="AE406" s="210" t="s">
        <v>3690</v>
      </c>
      <c r="AF406" s="210" t="s">
        <v>18779</v>
      </c>
      <c r="AG406" t="str">
        <f>IFERROR(IF(COUNTIF(C406:L406,"Feed Ingredient")&gt;0,INDEX(ani_diet!T:T,MATCH(M406,ani_diet!D:D,0)),""),"")</f>
        <v>Avena sativa  Straw</v>
      </c>
      <c r="AH406" s="60" t="str">
        <f>IF(IFERROR(IF(MATCH("Feed Ingredient", AOM[[#This Row],[L1]:[L10]],0)&gt;0, TRUE, FALSE), FALSE)=TRUE,IFERROR(VLOOKUP(M406, ani_diet!C:C, 1, FALSE), "No Match"),FALSE)</f>
        <v>Oat Straw</v>
      </c>
      <c r="AI406" t="s">
        <v>19001</v>
      </c>
      <c r="AL406" t="str">
        <f>IFERROR(IF(COUNTIF(C406:L406,"Feed Ingredient")&gt;0,INDEX(ani_diet!T:T,MATCH(M406,ani_diet!D:D,0)),""),"")</f>
        <v>Avena sativa  Straw</v>
      </c>
    </row>
    <row r="407" spans="1:38">
      <c r="A407" t="str">
        <f>_xlfn.TEXTJOIN("/",TRUE,AOM[[#This Row],[L1]:[L10]])</f>
        <v>Management/Livestock Management/Feed Characteristic/Feed Composition/Feed Ingredient/Crop Byproduct/Cereal ByProducts/Pollard</v>
      </c>
      <c r="B407" s="207" t="s">
        <v>19004</v>
      </c>
      <c r="C407" s="207" t="s">
        <v>17896</v>
      </c>
      <c r="D407" s="207" t="s">
        <v>17898</v>
      </c>
      <c r="E407" s="207" t="s">
        <v>17908</v>
      </c>
      <c r="F407" s="207" t="s">
        <v>18308</v>
      </c>
      <c r="G407" s="207" t="s">
        <v>18309</v>
      </c>
      <c r="H407" s="207" t="s">
        <v>18687</v>
      </c>
      <c r="I407" s="207" t="s">
        <v>18733</v>
      </c>
      <c r="J407" s="207" t="s">
        <v>19005</v>
      </c>
      <c r="K407" s="207"/>
      <c r="L407" s="207"/>
      <c r="M407" t="str" cm="1">
        <f t="array" ref="M407">LOOKUP(2,1/(C407:L407&lt;&gt;""),C407:L407)</f>
        <v>Pollard</v>
      </c>
      <c r="N407" s="207"/>
      <c r="O407" s="207" t="s">
        <v>8288</v>
      </c>
      <c r="P407" s="207" t="s">
        <v>8288</v>
      </c>
      <c r="Q407" s="207" t="s">
        <v>8288</v>
      </c>
      <c r="R407" s="207" t="s">
        <v>8288</v>
      </c>
      <c r="S407" s="207"/>
      <c r="T407" s="207" t="s">
        <v>8288</v>
      </c>
      <c r="U407" s="207"/>
      <c r="V407" s="209" t="s">
        <v>18980</v>
      </c>
      <c r="W407" s="207" t="s">
        <v>8288</v>
      </c>
      <c r="X407" s="207" t="s">
        <v>8288</v>
      </c>
      <c r="Y407" s="207" t="s">
        <v>8288</v>
      </c>
      <c r="Z407" s="207" t="s">
        <v>8288</v>
      </c>
      <c r="AA407" s="209" t="s">
        <v>8288</v>
      </c>
      <c r="AB407" s="209" t="s">
        <v>4169</v>
      </c>
      <c r="AC407" s="210" t="s">
        <v>4169</v>
      </c>
      <c r="AD407" s="210" t="s">
        <v>4169</v>
      </c>
      <c r="AE407" s="210"/>
      <c r="AF407" s="210"/>
      <c r="AG407" t="str">
        <f>IFERROR(IF(COUNTIF(C407:L407,"Feed Ingredient")&gt;0,INDEX(ani_diet!T:T,MATCH(M407,ani_diet!D:D,0)),""),"")</f>
        <v>Poaceae</v>
      </c>
      <c r="AH407" s="60" t="str">
        <f>IF(IFERROR(IF(MATCH("Feed Ingredient", AOM[[#This Row],[L1]:[L10]],0)&gt;0, TRUE, FALSE), FALSE)=TRUE,IFERROR(VLOOKUP(M407, ani_diet!C:C, 1, FALSE), "No Match"),FALSE)</f>
        <v>Pollard</v>
      </c>
      <c r="AI407" s="60" t="s">
        <v>3539</v>
      </c>
      <c r="AL407" t="str">
        <f>IFERROR(IF(COUNTIF(C407:L407,"Feed Ingredient")&gt;0,INDEX(ani_diet!T:T,MATCH(M407,ani_diet!D:D,0)),""),"")</f>
        <v>Poaceae</v>
      </c>
    </row>
    <row r="408" spans="1:38">
      <c r="A408" t="str">
        <f>_xlfn.TEXTJOIN("/",TRUE,AOM[[#This Row],[L1]:[L10]])</f>
        <v>Management/Livestock Management/Feed Characteristic/Feed Composition/Feed Ingredient/Crop Byproduct/Cereal ByProducts/Rice/Rice Bran/Rice Bran Solvent</v>
      </c>
      <c r="B408" s="207" t="s">
        <v>19006</v>
      </c>
      <c r="C408" s="207" t="s">
        <v>17896</v>
      </c>
      <c r="D408" s="207" t="s">
        <v>17898</v>
      </c>
      <c r="E408" s="207" t="s">
        <v>17908</v>
      </c>
      <c r="F408" s="207" t="s">
        <v>18308</v>
      </c>
      <c r="G408" s="207" t="s">
        <v>18309</v>
      </c>
      <c r="H408" s="207" t="s">
        <v>18687</v>
      </c>
      <c r="I408" s="207" t="s">
        <v>18733</v>
      </c>
      <c r="J408" s="207" t="s">
        <v>3720</v>
      </c>
      <c r="K408" s="207" t="s">
        <v>7769</v>
      </c>
      <c r="L408" s="207" t="s">
        <v>19007</v>
      </c>
      <c r="M408" t="str" cm="1">
        <f t="array" ref="M408">LOOKUP(2,1/(C408:L408&lt;&gt;""),C408:L408)</f>
        <v>Rice Bran Solvent</v>
      </c>
      <c r="N408" s="207" t="s">
        <v>19008</v>
      </c>
      <c r="O408" s="207" t="s">
        <v>8288</v>
      </c>
      <c r="P408" s="207" t="s">
        <v>8288</v>
      </c>
      <c r="Q408" s="207" t="s">
        <v>8288</v>
      </c>
      <c r="R408" s="207" t="s">
        <v>8288</v>
      </c>
      <c r="S408" s="207" t="s">
        <v>19009</v>
      </c>
      <c r="T408" s="207" t="s">
        <v>8288</v>
      </c>
      <c r="U408" s="207" t="s">
        <v>19010</v>
      </c>
      <c r="V408" s="209" t="s">
        <v>19011</v>
      </c>
      <c r="W408" s="207" t="s">
        <v>8288</v>
      </c>
      <c r="X408" s="207" t="s">
        <v>8288</v>
      </c>
      <c r="Y408" s="207" t="s">
        <v>8288</v>
      </c>
      <c r="Z408" s="207" t="s">
        <v>8288</v>
      </c>
      <c r="AA408" s="209" t="s">
        <v>3724</v>
      </c>
      <c r="AB408" s="209" t="s">
        <v>4169</v>
      </c>
      <c r="AC408" s="210" t="s">
        <v>19012</v>
      </c>
      <c r="AD408" s="210">
        <v>39120</v>
      </c>
      <c r="AE408" s="210" t="s">
        <v>3720</v>
      </c>
      <c r="AF408" s="210" t="s">
        <v>18760</v>
      </c>
      <c r="AG408" t="str">
        <f>IFERROR(IF(COUNTIF(C408:L408,"Feed Ingredient")&gt;0,INDEX(ani_diet!T:T,MATCH(M408,ani_diet!D:D,0)),""),"")</f>
        <v xml:space="preserve">Oryza sativa </v>
      </c>
      <c r="AH408" s="60" t="str">
        <f>IF(IFERROR(IF(MATCH("Feed Ingredient", AOM[[#This Row],[L1]:[L10]],0)&gt;0, TRUE, FALSE), FALSE)=TRUE,IFERROR(VLOOKUP(M408, ani_diet!C:C, 1, FALSE), "No Match"),FALSE)</f>
        <v>Rice Bran Solvent</v>
      </c>
      <c r="AI408" s="60" t="s">
        <v>3539</v>
      </c>
      <c r="AL408" t="str">
        <f>IFERROR(IF(COUNTIF(C408:L408,"Feed Ingredient")&gt;0,INDEX(ani_diet!T:T,MATCH(M408,ani_diet!D:D,0)),""),"")</f>
        <v xml:space="preserve">Oryza sativa </v>
      </c>
    </row>
    <row r="409" spans="1:38">
      <c r="A409" t="str">
        <f>_xlfn.TEXTJOIN("/",TRUE,AOM[[#This Row],[L1]:[L10]])</f>
        <v>Management/Livestock Management/Feed Characteristic/Feed Composition/Feed Ingredient/Crop Byproduct/Cereal ByProducts/Rice/Rice Bran</v>
      </c>
      <c r="B409" s="207" t="s">
        <v>19013</v>
      </c>
      <c r="C409" s="207" t="s">
        <v>17896</v>
      </c>
      <c r="D409" s="207" t="s">
        <v>17898</v>
      </c>
      <c r="E409" s="207" t="s">
        <v>17908</v>
      </c>
      <c r="F409" s="207" t="s">
        <v>18308</v>
      </c>
      <c r="G409" s="207" t="s">
        <v>18309</v>
      </c>
      <c r="H409" s="207" t="s">
        <v>18687</v>
      </c>
      <c r="I409" s="207" t="s">
        <v>18733</v>
      </c>
      <c r="J409" s="207" t="s">
        <v>3720</v>
      </c>
      <c r="K409" s="207" t="s">
        <v>7769</v>
      </c>
      <c r="L409" s="207"/>
      <c r="M409" t="str" cm="1">
        <f t="array" ref="M409">LOOKUP(2,1/(C409:L409&lt;&gt;""),C409:L409)</f>
        <v>Rice Bran</v>
      </c>
      <c r="N409" s="207"/>
      <c r="O409" s="207" t="s">
        <v>8288</v>
      </c>
      <c r="P409" s="207" t="s">
        <v>8288</v>
      </c>
      <c r="Q409" s="207" t="s">
        <v>8288</v>
      </c>
      <c r="R409" s="207" t="s">
        <v>8288</v>
      </c>
      <c r="S409" s="207" t="s">
        <v>19009</v>
      </c>
      <c r="T409" s="207" t="s">
        <v>8288</v>
      </c>
      <c r="U409" s="207" t="s">
        <v>19010</v>
      </c>
      <c r="V409" s="209" t="s">
        <v>19011</v>
      </c>
      <c r="W409" s="207" t="s">
        <v>8288</v>
      </c>
      <c r="X409" s="207" t="s">
        <v>8288</v>
      </c>
      <c r="Y409" s="207" t="s">
        <v>8288</v>
      </c>
      <c r="Z409" s="207" t="s">
        <v>8288</v>
      </c>
      <c r="AA409" s="209" t="s">
        <v>3724</v>
      </c>
      <c r="AB409" s="225" t="s">
        <v>19014</v>
      </c>
      <c r="AC409" s="210" t="s">
        <v>19012</v>
      </c>
      <c r="AD409" s="210">
        <v>39120</v>
      </c>
      <c r="AE409" s="210" t="s">
        <v>3720</v>
      </c>
      <c r="AF409" s="210" t="s">
        <v>18760</v>
      </c>
      <c r="AG409" t="str">
        <f>IFERROR(IF(COUNTIF(C409:L409,"Feed Ingredient")&gt;0,INDEX(ani_diet!T:T,MATCH(M409,ani_diet!D:D,0)),""),"")</f>
        <v>Rastrineobola argentea Bran</v>
      </c>
      <c r="AH409" s="60" t="str">
        <f>IF(IFERROR(IF(MATCH("Feed Ingredient", AOM[[#This Row],[L1]:[L10]],0)&gt;0, TRUE, FALSE), FALSE)=TRUE,IFERROR(VLOOKUP(M409, ani_diet!C:C, 1, FALSE), "No Match"),FALSE)</f>
        <v>Rice Bran</v>
      </c>
      <c r="AI409" t="s">
        <v>19015</v>
      </c>
      <c r="AL409" t="str">
        <f>IFERROR(IF(COUNTIF(C409:L409,"Feed Ingredient")&gt;0,INDEX(ani_diet!T:T,MATCH(M409,ani_diet!D:D,0)),""),"")</f>
        <v>Rastrineobola argentea Bran</v>
      </c>
    </row>
    <row r="410" spans="1:38">
      <c r="A410" t="str">
        <f>_xlfn.TEXTJOIN("/",TRUE,AOM[[#This Row],[L1]:[L10]])</f>
        <v>Management/Livestock Management/Feed Characteristic/Feed Composition/Feed Ingredient/Crop Byproduct/Cereal ByProducts/Rice/Rice Hull</v>
      </c>
      <c r="B410" s="207" t="s">
        <v>19016</v>
      </c>
      <c r="C410" s="207" t="s">
        <v>17896</v>
      </c>
      <c r="D410" s="207" t="s">
        <v>17898</v>
      </c>
      <c r="E410" s="207" t="s">
        <v>17908</v>
      </c>
      <c r="F410" s="207" t="s">
        <v>18308</v>
      </c>
      <c r="G410" s="207" t="s">
        <v>18309</v>
      </c>
      <c r="H410" s="207" t="s">
        <v>18687</v>
      </c>
      <c r="I410" s="207" t="s">
        <v>18733</v>
      </c>
      <c r="J410" s="207" t="s">
        <v>3720</v>
      </c>
      <c r="K410" s="207" t="s">
        <v>19017</v>
      </c>
      <c r="L410" s="207"/>
      <c r="M410" t="str" cm="1">
        <f t="array" ref="M410">LOOKUP(2,1/(C410:L410&lt;&gt;""),C410:L410)</f>
        <v>Rice Hull</v>
      </c>
      <c r="N410" s="207"/>
      <c r="O410" s="207" t="s">
        <v>8288</v>
      </c>
      <c r="P410" s="207" t="s">
        <v>8288</v>
      </c>
      <c r="Q410" s="207" t="s">
        <v>8288</v>
      </c>
      <c r="R410" s="207" t="s">
        <v>8288</v>
      </c>
      <c r="S410" s="207" t="s">
        <v>19018</v>
      </c>
      <c r="T410" s="207" t="s">
        <v>8288</v>
      </c>
      <c r="U410" s="207" t="s">
        <v>19010</v>
      </c>
      <c r="V410" s="209" t="s">
        <v>19011</v>
      </c>
      <c r="W410" s="207" t="s">
        <v>8288</v>
      </c>
      <c r="X410" s="207" t="s">
        <v>8288</v>
      </c>
      <c r="Y410" s="207" t="s">
        <v>8288</v>
      </c>
      <c r="Z410" s="207" t="s">
        <v>8288</v>
      </c>
      <c r="AA410" s="209" t="s">
        <v>3724</v>
      </c>
      <c r="AB410" s="211" t="s">
        <v>19019</v>
      </c>
      <c r="AC410" s="210" t="s">
        <v>19012</v>
      </c>
      <c r="AD410" s="210" t="s">
        <v>4169</v>
      </c>
      <c r="AE410" s="210" t="s">
        <v>3720</v>
      </c>
      <c r="AF410" s="210"/>
      <c r="AG410" t="str">
        <f>IFERROR(IF(COUNTIF(C410:L410,"Feed Ingredient")&gt;0,INDEX(ani_diet!T:T,MATCH(M410,ani_diet!D:D,0)),""),"")</f>
        <v>Oryza sativa  Hull</v>
      </c>
      <c r="AH410" s="60" t="str">
        <f>IF(IFERROR(IF(MATCH("Feed Ingredient", AOM[[#This Row],[L1]:[L10]],0)&gt;0, TRUE, FALSE), FALSE)=TRUE,IFERROR(VLOOKUP(M410, ani_diet!C:C, 1, FALSE), "No Match"),FALSE)</f>
        <v>Rice Hull</v>
      </c>
      <c r="AI410" s="60" t="s">
        <v>3539</v>
      </c>
      <c r="AL410" t="str">
        <f>IFERROR(IF(COUNTIF(C410:L410,"Feed Ingredient")&gt;0,INDEX(ani_diet!T:T,MATCH(M410,ani_diet!D:D,0)),""),"")</f>
        <v>Oryza sativa  Hull</v>
      </c>
    </row>
    <row r="411" spans="1:38">
      <c r="A411" t="str">
        <f>_xlfn.TEXTJOIN("/",TRUE,AOM[[#This Row],[L1]:[L10]])</f>
        <v>Management/Livestock Management/Feed Characteristic/Feed Composition/Feed Ingredient/Crop Byproduct/Cereal ByProducts/Rice/Rice Husk/Rice Husk Dried Urea Treated</v>
      </c>
      <c r="B411" s="207" t="s">
        <v>19020</v>
      </c>
      <c r="C411" s="207" t="s">
        <v>17896</v>
      </c>
      <c r="D411" s="207" t="s">
        <v>17898</v>
      </c>
      <c r="E411" s="207" t="s">
        <v>17908</v>
      </c>
      <c r="F411" s="207" t="s">
        <v>18308</v>
      </c>
      <c r="G411" s="207" t="s">
        <v>18309</v>
      </c>
      <c r="H411" s="207" t="s">
        <v>18687</v>
      </c>
      <c r="I411" s="207" t="s">
        <v>18733</v>
      </c>
      <c r="J411" s="207" t="s">
        <v>3720</v>
      </c>
      <c r="K411" s="207" t="s">
        <v>19021</v>
      </c>
      <c r="L411" s="207" t="s">
        <v>19022</v>
      </c>
      <c r="M411" t="str" cm="1">
        <f t="array" ref="M411">LOOKUP(2,1/(C411:L411&lt;&gt;""),C411:L411)</f>
        <v>Rice Husk Dried Urea Treated</v>
      </c>
      <c r="N411" s="207"/>
      <c r="O411" s="207" t="s">
        <v>8288</v>
      </c>
      <c r="P411" s="207" t="s">
        <v>8288</v>
      </c>
      <c r="Q411" s="207" t="s">
        <v>8288</v>
      </c>
      <c r="R411" s="207" t="s">
        <v>8288</v>
      </c>
      <c r="S411" s="207" t="s">
        <v>19018</v>
      </c>
      <c r="T411" s="207" t="s">
        <v>8288</v>
      </c>
      <c r="U411" s="207" t="s">
        <v>19010</v>
      </c>
      <c r="V411" s="209" t="s">
        <v>19011</v>
      </c>
      <c r="W411" s="207" t="s">
        <v>8288</v>
      </c>
      <c r="X411" s="207" t="s">
        <v>8288</v>
      </c>
      <c r="Y411" s="207" t="s">
        <v>8288</v>
      </c>
      <c r="Z411" s="207" t="s">
        <v>8288</v>
      </c>
      <c r="AA411" s="209" t="s">
        <v>3724</v>
      </c>
      <c r="AB411" s="209" t="s">
        <v>4169</v>
      </c>
      <c r="AC411" s="210" t="s">
        <v>19012</v>
      </c>
      <c r="AD411" s="210" t="s">
        <v>4169</v>
      </c>
      <c r="AE411" s="210" t="s">
        <v>3720</v>
      </c>
      <c r="AF411" s="210"/>
      <c r="AG411" t="str">
        <f>IFERROR(IF(COUNTIF(C411:L411,"Feed Ingredient")&gt;0,INDEX(ani_diet!T:T,MATCH(M411,ani_diet!D:D,0)),""),"")</f>
        <v>Oryza sativa  Husk</v>
      </c>
      <c r="AH411" s="60" t="str">
        <f>IF(IFERROR(IF(MATCH("Feed Ingredient", AOM[[#This Row],[L1]:[L10]],0)&gt;0, TRUE, FALSE), FALSE)=TRUE,IFERROR(VLOOKUP(M411, ani_diet!C:C, 1, FALSE), "No Match"),FALSE)</f>
        <v>No Match</v>
      </c>
      <c r="AI411" s="60" t="s">
        <v>3539</v>
      </c>
      <c r="AL411" t="str">
        <f>IFERROR(IF(COUNTIF(C411:L411,"Feed Ingredient")&gt;0,INDEX(ani_diet!T:T,MATCH(M411,ani_diet!D:D,0)),""),"")</f>
        <v>Oryza sativa  Husk</v>
      </c>
    </row>
    <row r="412" spans="1:38">
      <c r="A412" t="s">
        <v>19023</v>
      </c>
      <c r="B412" s="207" t="s">
        <v>19024</v>
      </c>
      <c r="C412" s="207" t="s">
        <v>17896</v>
      </c>
      <c r="D412" s="207" t="s">
        <v>17898</v>
      </c>
      <c r="E412" s="207" t="s">
        <v>17908</v>
      </c>
      <c r="F412" s="207" t="s">
        <v>18308</v>
      </c>
      <c r="G412" s="207" t="s">
        <v>18309</v>
      </c>
      <c r="H412" s="207" t="s">
        <v>18687</v>
      </c>
      <c r="I412" s="207" t="s">
        <v>18733</v>
      </c>
      <c r="J412" s="207" t="s">
        <v>3720</v>
      </c>
      <c r="K412" s="207" t="s">
        <v>19021</v>
      </c>
      <c r="L412" s="207" t="s">
        <v>19025</v>
      </c>
      <c r="M412" t="str" cm="1">
        <f t="array" ref="M412">LOOKUP(2,1/(C412:L412&lt;&gt;""),C412:L412)</f>
        <v>Rice Husk Ensiled</v>
      </c>
      <c r="N412" s="207"/>
      <c r="O412" s="207" t="s">
        <v>8288</v>
      </c>
      <c r="P412" s="207" t="s">
        <v>8288</v>
      </c>
      <c r="Q412" s="207" t="s">
        <v>8288</v>
      </c>
      <c r="R412" s="207" t="s">
        <v>8288</v>
      </c>
      <c r="S412" s="207" t="s">
        <v>19018</v>
      </c>
      <c r="T412" s="207" t="s">
        <v>8288</v>
      </c>
      <c r="U412" s="207" t="s">
        <v>19010</v>
      </c>
      <c r="V412" s="209" t="s">
        <v>19011</v>
      </c>
      <c r="W412" s="207" t="s">
        <v>8288</v>
      </c>
      <c r="X412" s="207" t="s">
        <v>8288</v>
      </c>
      <c r="Y412" s="207" t="s">
        <v>8288</v>
      </c>
      <c r="Z412" s="207" t="s">
        <v>8288</v>
      </c>
      <c r="AA412" s="209" t="s">
        <v>3724</v>
      </c>
      <c r="AB412" s="209" t="s">
        <v>4169</v>
      </c>
      <c r="AC412" s="210" t="s">
        <v>19012</v>
      </c>
      <c r="AD412" s="210" t="s">
        <v>4169</v>
      </c>
      <c r="AE412" s="210" t="s">
        <v>3720</v>
      </c>
      <c r="AF412" s="210"/>
      <c r="AG412" t="str">
        <f>IFERROR(IF(COUNTIF(C412:L412,"Feed Ingredient")&gt;0,INDEX(ani_diet!T:T,MATCH(M412,ani_diet!D:D,0)),""),"")</f>
        <v>Oryza sativa  Husk</v>
      </c>
      <c r="AH412" s="60" t="str">
        <f>IF(IFERROR(IF(MATCH("Feed Ingredient", AOM[[#This Row],[L1]:[L10]],0)&gt;0, TRUE, FALSE), FALSE)=TRUE,IFERROR(VLOOKUP(M412, ani_diet!C:C, 1, FALSE), "No Match"),FALSE)</f>
        <v>No Match</v>
      </c>
      <c r="AI412" s="60" t="s">
        <v>3539</v>
      </c>
      <c r="AL412" t="str">
        <f>IFERROR(IF(COUNTIF(C412:L412,"Feed Ingredient")&gt;0,INDEX(ani_diet!T:T,MATCH(M412,ani_diet!D:D,0)),""),"")</f>
        <v>Oryza sativa  Husk</v>
      </c>
    </row>
    <row r="413" spans="1:38">
      <c r="A413" t="s">
        <v>19023</v>
      </c>
      <c r="B413" s="207" t="s">
        <v>19026</v>
      </c>
      <c r="C413" s="207" t="s">
        <v>17896</v>
      </c>
      <c r="D413" s="207" t="s">
        <v>17898</v>
      </c>
      <c r="E413" s="207" t="s">
        <v>17908</v>
      </c>
      <c r="F413" s="207" t="s">
        <v>18308</v>
      </c>
      <c r="G413" s="207" t="s">
        <v>18309</v>
      </c>
      <c r="H413" s="207" t="s">
        <v>18687</v>
      </c>
      <c r="I413" s="207" t="s">
        <v>18733</v>
      </c>
      <c r="J413" s="207" t="s">
        <v>3720</v>
      </c>
      <c r="K413" s="207" t="s">
        <v>19021</v>
      </c>
      <c r="L413" s="207" t="s">
        <v>19027</v>
      </c>
      <c r="M413" t="str" cm="1">
        <f t="array" ref="M413">LOOKUP(2,1/(C413:L413&lt;&gt;""),C413:L413)</f>
        <v>Rice Husk Enzyme Treated</v>
      </c>
      <c r="N413" s="207"/>
      <c r="O413" s="207" t="s">
        <v>8288</v>
      </c>
      <c r="P413" s="207" t="s">
        <v>8288</v>
      </c>
      <c r="Q413" s="207" t="s">
        <v>8288</v>
      </c>
      <c r="R413" s="207" t="s">
        <v>8288</v>
      </c>
      <c r="S413" s="207" t="s">
        <v>19018</v>
      </c>
      <c r="T413" s="207" t="s">
        <v>8288</v>
      </c>
      <c r="U413" s="207" t="s">
        <v>19010</v>
      </c>
      <c r="V413" s="209" t="s">
        <v>19011</v>
      </c>
      <c r="W413" s="207" t="s">
        <v>8288</v>
      </c>
      <c r="X413" s="207" t="s">
        <v>8288</v>
      </c>
      <c r="Y413" s="207" t="s">
        <v>8288</v>
      </c>
      <c r="Z413" s="207" t="s">
        <v>8288</v>
      </c>
      <c r="AA413" s="209" t="s">
        <v>3724</v>
      </c>
      <c r="AB413" s="209" t="s">
        <v>4169</v>
      </c>
      <c r="AC413" s="210" t="s">
        <v>19012</v>
      </c>
      <c r="AD413" s="210" t="s">
        <v>4169</v>
      </c>
      <c r="AE413" s="210" t="s">
        <v>3720</v>
      </c>
      <c r="AF413" s="210"/>
      <c r="AG413" t="str">
        <f>IFERROR(IF(COUNTIF(C413:L413,"Feed Ingredient")&gt;0,INDEX(ani_diet!T:T,MATCH(M413,ani_diet!D:D,0)),""),"")</f>
        <v>Oryza sativa  Husk</v>
      </c>
      <c r="AH413" s="60" t="str">
        <f>IF(IFERROR(IF(MATCH("Feed Ingredient", AOM[[#This Row],[L1]:[L10]],0)&gt;0, TRUE, FALSE), FALSE)=TRUE,IFERROR(VLOOKUP(M413, ani_diet!C:C, 1, FALSE), "No Match"),FALSE)</f>
        <v>No Match</v>
      </c>
      <c r="AI413" s="60" t="s">
        <v>3539</v>
      </c>
      <c r="AL413" t="str">
        <f>IFERROR(IF(COUNTIF(C413:L413,"Feed Ingredient")&gt;0,INDEX(ani_diet!T:T,MATCH(M413,ani_diet!D:D,0)),""),"")</f>
        <v>Oryza sativa  Husk</v>
      </c>
    </row>
    <row r="414" spans="1:38">
      <c r="A414" t="s">
        <v>19023</v>
      </c>
      <c r="B414" s="207" t="s">
        <v>19028</v>
      </c>
      <c r="C414" s="207" t="s">
        <v>17896</v>
      </c>
      <c r="D414" s="207" t="s">
        <v>17898</v>
      </c>
      <c r="E414" s="207" t="s">
        <v>17908</v>
      </c>
      <c r="F414" s="207" t="s">
        <v>18308</v>
      </c>
      <c r="G414" s="207" t="s">
        <v>18309</v>
      </c>
      <c r="H414" s="207" t="s">
        <v>18687</v>
      </c>
      <c r="I414" s="207" t="s">
        <v>18733</v>
      </c>
      <c r="J414" s="207" t="s">
        <v>3720</v>
      </c>
      <c r="K414" s="207" t="s">
        <v>19021</v>
      </c>
      <c r="L414" s="207" t="s">
        <v>19029</v>
      </c>
      <c r="M414" t="str" cm="1">
        <f t="array" ref="M414">LOOKUP(2,1/(C414:L414&lt;&gt;""),C414:L414)</f>
        <v>Rice Husk Fermented</v>
      </c>
      <c r="N414" s="207"/>
      <c r="O414" s="207" t="s">
        <v>8288</v>
      </c>
      <c r="P414" s="207" t="s">
        <v>8288</v>
      </c>
      <c r="Q414" s="207" t="s">
        <v>8288</v>
      </c>
      <c r="R414" s="207" t="s">
        <v>8288</v>
      </c>
      <c r="S414" s="207" t="s">
        <v>19018</v>
      </c>
      <c r="T414" s="207" t="s">
        <v>8288</v>
      </c>
      <c r="U414" s="207" t="s">
        <v>19010</v>
      </c>
      <c r="V414" s="209" t="s">
        <v>19011</v>
      </c>
      <c r="W414" s="207" t="s">
        <v>8288</v>
      </c>
      <c r="X414" s="207" t="s">
        <v>8288</v>
      </c>
      <c r="Y414" s="207" t="s">
        <v>8288</v>
      </c>
      <c r="Z414" s="207" t="s">
        <v>8288</v>
      </c>
      <c r="AA414" s="209" t="s">
        <v>3724</v>
      </c>
      <c r="AB414" s="209" t="s">
        <v>4169</v>
      </c>
      <c r="AC414" s="210" t="s">
        <v>19012</v>
      </c>
      <c r="AD414" s="210" t="s">
        <v>4169</v>
      </c>
      <c r="AE414" s="210" t="s">
        <v>3720</v>
      </c>
      <c r="AF414" s="210"/>
      <c r="AG414" t="str">
        <f>IFERROR(IF(COUNTIF(C414:L414,"Feed Ingredient")&gt;0,INDEX(ani_diet!T:T,MATCH(M414,ani_diet!D:D,0)),""),"")</f>
        <v>Oryza sativa  Husk</v>
      </c>
      <c r="AH414" s="60" t="str">
        <f>IF(IFERROR(IF(MATCH("Feed Ingredient", AOM[[#This Row],[L1]:[L10]],0)&gt;0, TRUE, FALSE), FALSE)=TRUE,IFERROR(VLOOKUP(M414, ani_diet!C:C, 1, FALSE), "No Match"),FALSE)</f>
        <v>No Match</v>
      </c>
      <c r="AI414" s="60" t="s">
        <v>3539</v>
      </c>
      <c r="AL414" t="str">
        <f>IFERROR(IF(COUNTIF(C414:L414,"Feed Ingredient")&gt;0,INDEX(ani_diet!T:T,MATCH(M414,ani_diet!D:D,0)),""),"")</f>
        <v>Oryza sativa  Husk</v>
      </c>
    </row>
    <row r="415" spans="1:38">
      <c r="A415" t="str">
        <f>_xlfn.TEXTJOIN("/",TRUE,AOM[[#This Row],[L1]:[L10]])</f>
        <v>Management/Livestock Management/Feed Characteristic/Feed Composition/Feed Ingredient/Crop Byproduct/Cereal ByProducts/Rice/Rice Husk</v>
      </c>
      <c r="B415" s="207" t="s">
        <v>19030</v>
      </c>
      <c r="C415" s="207" t="s">
        <v>17896</v>
      </c>
      <c r="D415" s="207" t="s">
        <v>17898</v>
      </c>
      <c r="E415" s="207" t="s">
        <v>17908</v>
      </c>
      <c r="F415" s="207" t="s">
        <v>18308</v>
      </c>
      <c r="G415" s="207" t="s">
        <v>18309</v>
      </c>
      <c r="H415" s="207" t="s">
        <v>18687</v>
      </c>
      <c r="I415" s="207" t="s">
        <v>18733</v>
      </c>
      <c r="J415" s="207" t="s">
        <v>3720</v>
      </c>
      <c r="K415" s="207" t="s">
        <v>19021</v>
      </c>
      <c r="L415" s="207"/>
      <c r="M415" t="str" cm="1">
        <f t="array" ref="M415">LOOKUP(2,1/(C415:L415&lt;&gt;""),C415:L415)</f>
        <v>Rice Husk</v>
      </c>
      <c r="N415" s="207"/>
      <c r="O415" s="207" t="s">
        <v>8288</v>
      </c>
      <c r="P415" s="207" t="s">
        <v>8288</v>
      </c>
      <c r="Q415" s="207" t="s">
        <v>8288</v>
      </c>
      <c r="R415" s="207" t="s">
        <v>8288</v>
      </c>
      <c r="S415" s="207" t="s">
        <v>19018</v>
      </c>
      <c r="T415" s="207" t="s">
        <v>8288</v>
      </c>
      <c r="U415" s="207" t="s">
        <v>19010</v>
      </c>
      <c r="V415" s="209" t="s">
        <v>19011</v>
      </c>
      <c r="W415" s="207" t="s">
        <v>8288</v>
      </c>
      <c r="X415" s="207" t="s">
        <v>8288</v>
      </c>
      <c r="Y415" s="207" t="s">
        <v>8288</v>
      </c>
      <c r="Z415" s="207" t="s">
        <v>8288</v>
      </c>
      <c r="AA415" s="209" t="s">
        <v>3724</v>
      </c>
      <c r="AB415" s="225" t="s">
        <v>19019</v>
      </c>
      <c r="AC415" s="210" t="s">
        <v>19012</v>
      </c>
      <c r="AD415" s="210" t="s">
        <v>19031</v>
      </c>
      <c r="AE415" s="210" t="s">
        <v>3720</v>
      </c>
      <c r="AF415" s="210" t="s">
        <v>19032</v>
      </c>
      <c r="AG415" t="str">
        <f>IFERROR(IF(COUNTIF(C415:L415,"Feed Ingredient")&gt;0,INDEX(ani_diet!T:T,MATCH(M415,ani_diet!D:D,0)),""),"")</f>
        <v>Oryza sativa  Husk</v>
      </c>
      <c r="AH415" s="60" t="str">
        <f>IF(IFERROR(IF(MATCH("Feed Ingredient", AOM[[#This Row],[L1]:[L10]],0)&gt;0, TRUE, FALSE), FALSE)=TRUE,IFERROR(VLOOKUP(M415, ani_diet!C:C, 1, FALSE), "No Match"),FALSE)</f>
        <v>Rice Husk</v>
      </c>
      <c r="AI415" s="60" t="s">
        <v>3539</v>
      </c>
      <c r="AL415" t="str">
        <f>IFERROR(IF(COUNTIF(C415:L415,"Feed Ingredient")&gt;0,INDEX(ani_diet!T:T,MATCH(M415,ani_diet!D:D,0)),""),"")</f>
        <v>Oryza sativa  Husk</v>
      </c>
    </row>
    <row r="416" spans="1:38">
      <c r="A416" t="str">
        <f>_xlfn.TEXTJOIN("/",TRUE,AOM[[#This Row],[L1]:[L10]])</f>
        <v>Management/Livestock Management/Feed Characteristic/Feed Composition/Feed Ingredient/Crop Byproduct/Cereal ByProducts/Rice/Rice Milling Waste</v>
      </c>
      <c r="B416" s="207" t="s">
        <v>19033</v>
      </c>
      <c r="C416" s="207" t="s">
        <v>17896</v>
      </c>
      <c r="D416" s="207" t="s">
        <v>17898</v>
      </c>
      <c r="E416" s="207" t="s">
        <v>17908</v>
      </c>
      <c r="F416" s="207" t="s">
        <v>18308</v>
      </c>
      <c r="G416" s="207" t="s">
        <v>18309</v>
      </c>
      <c r="H416" s="207" t="s">
        <v>18687</v>
      </c>
      <c r="I416" s="207" t="s">
        <v>18733</v>
      </c>
      <c r="J416" s="207" t="s">
        <v>3720</v>
      </c>
      <c r="K416" s="207" t="s">
        <v>19034</v>
      </c>
      <c r="L416" s="207"/>
      <c r="M416" t="str" cm="1">
        <f t="array" ref="M416">LOOKUP(2,1/(C416:L416&lt;&gt;""),C416:L416)</f>
        <v>Rice Milling Waste</v>
      </c>
      <c r="N416" s="207"/>
      <c r="O416" s="207"/>
      <c r="P416" s="207"/>
      <c r="Q416" s="207"/>
      <c r="R416" s="207"/>
      <c r="S416" s="207"/>
      <c r="T416" s="207"/>
      <c r="U416" s="207" t="s">
        <v>19010</v>
      </c>
      <c r="V416" s="209" t="s">
        <v>19011</v>
      </c>
      <c r="W416" s="207" t="s">
        <v>8288</v>
      </c>
      <c r="X416" s="207" t="s">
        <v>8288</v>
      </c>
      <c r="Y416" s="207" t="s">
        <v>8288</v>
      </c>
      <c r="Z416" s="207" t="s">
        <v>8288</v>
      </c>
      <c r="AA416" s="209" t="s">
        <v>3724</v>
      </c>
      <c r="AB416" s="209" t="s">
        <v>4169</v>
      </c>
      <c r="AC416" s="210" t="s">
        <v>19012</v>
      </c>
      <c r="AD416" s="210" t="s">
        <v>4169</v>
      </c>
      <c r="AE416" s="210" t="s">
        <v>3720</v>
      </c>
      <c r="AF416" s="210"/>
      <c r="AG416" t="str">
        <f>IFERROR(IF(COUNTIF(C416:L416,"Feed Ingredient")&gt;0,INDEX(ani_diet!T:T,MATCH(M416,ani_diet!D:D,0)),""),"")</f>
        <v>Oncorhynchus mykiss Milling Waste</v>
      </c>
      <c r="AH416" s="60" t="str">
        <f>IF(IFERROR(IF(MATCH("Feed Ingredient", AOM[[#This Row],[L1]:[L10]],0)&gt;0, TRUE, FALSE), FALSE)=TRUE,IFERROR(VLOOKUP(M416, ani_diet!C:C, 1, FALSE), "No Match"),FALSE)</f>
        <v>Rice Milling Waste</v>
      </c>
      <c r="AI416" s="60" t="s">
        <v>3539</v>
      </c>
      <c r="AL416" t="str">
        <f>IFERROR(IF(COUNTIF(C416:L416,"Feed Ingredient")&gt;0,INDEX(ani_diet!T:T,MATCH(M416,ani_diet!D:D,0)),""),"")</f>
        <v>Oncorhynchus mykiss Milling Waste</v>
      </c>
    </row>
    <row r="417" spans="1:38">
      <c r="A417" t="s">
        <v>19035</v>
      </c>
      <c r="B417" s="207" t="s">
        <v>19036</v>
      </c>
      <c r="C417" s="207" t="s">
        <v>17896</v>
      </c>
      <c r="D417" s="207" t="s">
        <v>17898</v>
      </c>
      <c r="E417" s="207" t="s">
        <v>17908</v>
      </c>
      <c r="F417" s="207" t="s">
        <v>18308</v>
      </c>
      <c r="G417" s="207" t="s">
        <v>18309</v>
      </c>
      <c r="H417" s="207" t="s">
        <v>18687</v>
      </c>
      <c r="I417" s="207" t="s">
        <v>18733</v>
      </c>
      <c r="J417" s="207" t="s">
        <v>3720</v>
      </c>
      <c r="K417" s="207" t="s">
        <v>19037</v>
      </c>
      <c r="L417" s="207" t="s">
        <v>19038</v>
      </c>
      <c r="M417" t="str" cm="1">
        <f t="array" ref="M417">LOOKUP(2,1/(C417:L417&lt;&gt;""),C417:L417)</f>
        <v>Rice Offal Dried</v>
      </c>
      <c r="N417" s="207"/>
      <c r="O417" s="207" t="s">
        <v>8288</v>
      </c>
      <c r="P417" s="207" t="s">
        <v>8288</v>
      </c>
      <c r="Q417" s="207" t="s">
        <v>8288</v>
      </c>
      <c r="R417" s="207" t="s">
        <v>8288</v>
      </c>
      <c r="S417" s="207" t="s">
        <v>8288</v>
      </c>
      <c r="T417" s="207" t="s">
        <v>8288</v>
      </c>
      <c r="U417" s="207" t="s">
        <v>19010</v>
      </c>
      <c r="V417" s="209" t="s">
        <v>19011</v>
      </c>
      <c r="W417" s="207" t="s">
        <v>8288</v>
      </c>
      <c r="X417" s="207" t="s">
        <v>8288</v>
      </c>
      <c r="Y417" s="207" t="s">
        <v>8288</v>
      </c>
      <c r="Z417" s="207" t="s">
        <v>8288</v>
      </c>
      <c r="AA417" s="209" t="s">
        <v>3724</v>
      </c>
      <c r="AB417" s="209" t="s">
        <v>4169</v>
      </c>
      <c r="AC417" s="210" t="s">
        <v>19012</v>
      </c>
      <c r="AD417" s="210" t="s">
        <v>4169</v>
      </c>
      <c r="AE417" s="210" t="s">
        <v>3720</v>
      </c>
      <c r="AF417" s="210"/>
      <c r="AG417" t="str">
        <f>IFERROR(IF(COUNTIF(C417:L417,"Feed Ingredient")&gt;0,INDEX(ani_diet!T:T,MATCH(M417,ani_diet!D:D,0)),""),"")</f>
        <v>Oryza sativa  Offal</v>
      </c>
      <c r="AH417" s="60" t="str">
        <f>IF(IFERROR(IF(MATCH("Feed Ingredient", AOM[[#This Row],[L1]:[L10]],0)&gt;0, TRUE, FALSE), FALSE)=TRUE,IFERROR(VLOOKUP(M417, ani_diet!C:C, 1, FALSE), "No Match"),FALSE)</f>
        <v>No Match</v>
      </c>
      <c r="AI417" s="60" t="s">
        <v>3539</v>
      </c>
      <c r="AL417" t="str">
        <f>IFERROR(IF(COUNTIF(C417:L417,"Feed Ingredient")&gt;0,INDEX(ani_diet!T:T,MATCH(M417,ani_diet!D:D,0)),""),"")</f>
        <v>Oryza sativa  Offal</v>
      </c>
    </row>
    <row r="418" spans="1:38">
      <c r="A418" t="s">
        <v>19035</v>
      </c>
      <c r="B418" s="207" t="s">
        <v>19039</v>
      </c>
      <c r="C418" s="207" t="s">
        <v>17896</v>
      </c>
      <c r="D418" s="207" t="s">
        <v>17898</v>
      </c>
      <c r="E418" s="207" t="s">
        <v>17908</v>
      </c>
      <c r="F418" s="207" t="s">
        <v>18308</v>
      </c>
      <c r="G418" s="207" t="s">
        <v>18309</v>
      </c>
      <c r="H418" s="207" t="s">
        <v>18687</v>
      </c>
      <c r="I418" s="207" t="s">
        <v>18733</v>
      </c>
      <c r="J418" s="207" t="s">
        <v>3720</v>
      </c>
      <c r="K418" s="207" t="s">
        <v>19037</v>
      </c>
      <c r="L418" s="207" t="s">
        <v>19040</v>
      </c>
      <c r="M418" t="str" cm="1">
        <f t="array" ref="M418">LOOKUP(2,1/(C418:L418&lt;&gt;""),C418:L418)</f>
        <v>Rice Offal Ground</v>
      </c>
      <c r="N418" s="207"/>
      <c r="O418" s="207" t="s">
        <v>8288</v>
      </c>
      <c r="P418" s="207" t="s">
        <v>8288</v>
      </c>
      <c r="Q418" s="207" t="s">
        <v>8288</v>
      </c>
      <c r="R418" s="207" t="s">
        <v>8288</v>
      </c>
      <c r="S418" s="207" t="s">
        <v>8288</v>
      </c>
      <c r="T418" s="207" t="s">
        <v>8288</v>
      </c>
      <c r="U418" s="207" t="s">
        <v>19010</v>
      </c>
      <c r="V418" s="209" t="s">
        <v>19011</v>
      </c>
      <c r="W418" s="207" t="s">
        <v>8288</v>
      </c>
      <c r="X418" s="207" t="s">
        <v>8288</v>
      </c>
      <c r="Y418" s="207" t="s">
        <v>8288</v>
      </c>
      <c r="Z418" s="207" t="s">
        <v>8288</v>
      </c>
      <c r="AA418" s="209" t="s">
        <v>3724</v>
      </c>
      <c r="AB418" s="266" t="s">
        <v>19014</v>
      </c>
      <c r="AC418" s="210" t="s">
        <v>19012</v>
      </c>
      <c r="AD418" s="210" t="s">
        <v>4169</v>
      </c>
      <c r="AE418" s="210" t="s">
        <v>3720</v>
      </c>
      <c r="AF418" s="210"/>
      <c r="AG418" t="str">
        <f>IFERROR(IF(COUNTIF(C418:L418,"Feed Ingredient")&gt;0,INDEX(ani_diet!T:T,MATCH(M418,ani_diet!D:D,0)),""),"")</f>
        <v>Oryza sativa  Offal</v>
      </c>
      <c r="AH418" s="60" t="str">
        <f>IF(IFERROR(IF(MATCH("Feed Ingredient", AOM[[#This Row],[L1]:[L10]],0)&gt;0, TRUE, FALSE), FALSE)=TRUE,IFERROR(VLOOKUP(M418, ani_diet!C:C, 1, FALSE), "No Match"),FALSE)</f>
        <v>No Match</v>
      </c>
      <c r="AI418" s="60" t="s">
        <v>3539</v>
      </c>
      <c r="AL418" t="str">
        <f>IFERROR(IF(COUNTIF(C418:L418,"Feed Ingredient")&gt;0,INDEX(ani_diet!T:T,MATCH(M418,ani_diet!D:D,0)),""),"")</f>
        <v>Oryza sativa  Offal</v>
      </c>
    </row>
    <row r="419" spans="1:38">
      <c r="A419" t="str">
        <f>_xlfn.TEXTJOIN("/",TRUE,AOM[[#This Row],[L1]:[L10]])</f>
        <v>Management/Livestock Management/Feed Characteristic/Feed Composition/Feed Ingredient/Crop Byproduct/Cereal ByProducts/Rice/Rice Offal</v>
      </c>
      <c r="B419" s="207" t="s">
        <v>19041</v>
      </c>
      <c r="C419" s="207" t="s">
        <v>17896</v>
      </c>
      <c r="D419" s="207" t="s">
        <v>17898</v>
      </c>
      <c r="E419" s="207" t="s">
        <v>17908</v>
      </c>
      <c r="F419" s="207" t="s">
        <v>18308</v>
      </c>
      <c r="G419" s="207" t="s">
        <v>18309</v>
      </c>
      <c r="H419" s="207" t="s">
        <v>18687</v>
      </c>
      <c r="I419" s="207" t="s">
        <v>18733</v>
      </c>
      <c r="J419" s="207" t="s">
        <v>3720</v>
      </c>
      <c r="K419" s="207" t="s">
        <v>19037</v>
      </c>
      <c r="L419" s="207"/>
      <c r="M419" t="str" cm="1">
        <f t="array" ref="M419">LOOKUP(2,1/(C419:L419&lt;&gt;""),C419:L419)</f>
        <v>Rice Offal</v>
      </c>
      <c r="N419" s="207"/>
      <c r="O419" s="207" t="s">
        <v>8288</v>
      </c>
      <c r="P419" s="207" t="s">
        <v>8288</v>
      </c>
      <c r="Q419" s="207" t="s">
        <v>8288</v>
      </c>
      <c r="R419" s="207" t="s">
        <v>8288</v>
      </c>
      <c r="S419" s="207" t="s">
        <v>8288</v>
      </c>
      <c r="T419" s="207" t="s">
        <v>8288</v>
      </c>
      <c r="U419" s="207" t="s">
        <v>19010</v>
      </c>
      <c r="V419" s="209" t="s">
        <v>19011</v>
      </c>
      <c r="W419" s="207" t="s">
        <v>8288</v>
      </c>
      <c r="X419" s="207" t="s">
        <v>8288</v>
      </c>
      <c r="Y419" s="207" t="s">
        <v>8288</v>
      </c>
      <c r="Z419" s="207" t="s">
        <v>8288</v>
      </c>
      <c r="AA419" s="209" t="s">
        <v>3724</v>
      </c>
      <c r="AB419" s="266" t="s">
        <v>19014</v>
      </c>
      <c r="AC419" s="210" t="s">
        <v>19012</v>
      </c>
      <c r="AD419" s="210" t="s">
        <v>4169</v>
      </c>
      <c r="AE419" s="210" t="s">
        <v>3720</v>
      </c>
      <c r="AF419" s="210"/>
      <c r="AG419" t="str">
        <f>IFERROR(IF(COUNTIF(C419:L419,"Feed Ingredient")&gt;0,INDEX(ani_diet!T:T,MATCH(M419,ani_diet!D:D,0)),""),"")</f>
        <v>Oryza sativa  Offal</v>
      </c>
      <c r="AH419" s="60" t="str">
        <f>IF(IFERROR(IF(MATCH("Feed Ingredient", AOM[[#This Row],[L1]:[L10]],0)&gt;0, TRUE, FALSE), FALSE)=TRUE,IFERROR(VLOOKUP(M419, ani_diet!C:C, 1, FALSE), "No Match"),FALSE)</f>
        <v>Rice Offal</v>
      </c>
      <c r="AI419" s="60" t="s">
        <v>3539</v>
      </c>
      <c r="AL419" t="str">
        <f>IFERROR(IF(COUNTIF(C419:L419,"Feed Ingredient")&gt;0,INDEX(ani_diet!T:T,MATCH(M419,ani_diet!D:D,0)),""),"")</f>
        <v>Oryza sativa  Offal</v>
      </c>
    </row>
    <row r="420" spans="1:38">
      <c r="A420" t="str">
        <f>_xlfn.TEXTJOIN("/",TRUE,AOM[[#This Row],[L1]:[L10]])</f>
        <v>Management/Livestock Management/Feed Characteristic/Feed Composition/Feed Ingredient/Crop Byproduct/Cereal ByProducts/Rice/Rice Polish</v>
      </c>
      <c r="B420" s="207" t="s">
        <v>19042</v>
      </c>
      <c r="C420" s="207" t="s">
        <v>17896</v>
      </c>
      <c r="D420" s="207" t="s">
        <v>17898</v>
      </c>
      <c r="E420" s="207" t="s">
        <v>17908</v>
      </c>
      <c r="F420" s="207" t="s">
        <v>18308</v>
      </c>
      <c r="G420" s="207" t="s">
        <v>18309</v>
      </c>
      <c r="H420" s="207" t="s">
        <v>18687</v>
      </c>
      <c r="I420" s="207" t="s">
        <v>18733</v>
      </c>
      <c r="J420" s="207" t="s">
        <v>3720</v>
      </c>
      <c r="K420" s="207" t="s">
        <v>19043</v>
      </c>
      <c r="L420" s="207"/>
      <c r="M420" t="str" cm="1">
        <f t="array" ref="M420">LOOKUP(2,1/(C420:L420&lt;&gt;""),C420:L420)</f>
        <v>Rice Polish</v>
      </c>
      <c r="N420" s="207"/>
      <c r="O420" s="207" t="s">
        <v>8288</v>
      </c>
      <c r="P420" s="207" t="s">
        <v>8288</v>
      </c>
      <c r="Q420" s="207" t="s">
        <v>8288</v>
      </c>
      <c r="R420" s="207" t="s">
        <v>8288</v>
      </c>
      <c r="S420" s="207" t="s">
        <v>19044</v>
      </c>
      <c r="T420" s="207" t="s">
        <v>8288</v>
      </c>
      <c r="U420" s="207" t="s">
        <v>19010</v>
      </c>
      <c r="V420" s="209" t="s">
        <v>19011</v>
      </c>
      <c r="W420" s="207" t="s">
        <v>8288</v>
      </c>
      <c r="X420" s="207" t="s">
        <v>8288</v>
      </c>
      <c r="Y420" s="207" t="s">
        <v>8288</v>
      </c>
      <c r="Z420" s="207"/>
      <c r="AA420" s="209" t="s">
        <v>3724</v>
      </c>
      <c r="AB420" s="211" t="s">
        <v>19045</v>
      </c>
      <c r="AC420" s="210" t="s">
        <v>19012</v>
      </c>
      <c r="AD420" s="210" t="s">
        <v>4169</v>
      </c>
      <c r="AE420" s="210" t="s">
        <v>3720</v>
      </c>
      <c r="AF420" s="213"/>
      <c r="AG420" t="str">
        <f>IFERROR(IF(COUNTIF(C420:L420,"Feed Ingredient")&gt;0,INDEX(ani_diet!T:T,MATCH(M420,ani_diet!D:D,0)),""),"")</f>
        <v>Oryza sativa  Polish</v>
      </c>
      <c r="AH420" s="60" t="str">
        <f>IF(IFERROR(IF(MATCH("Feed Ingredient", AOM[[#This Row],[L1]:[L10]],0)&gt;0, TRUE, FALSE), FALSE)=TRUE,IFERROR(VLOOKUP(M420, ani_diet!C:C, 1, FALSE), "No Match"),FALSE)</f>
        <v>Rice Polish</v>
      </c>
      <c r="AI420" s="60" t="s">
        <v>3539</v>
      </c>
      <c r="AL420" t="str">
        <f>IFERROR(IF(COUNTIF(C420:L420,"Feed Ingredient")&gt;0,INDEX(ani_diet!T:T,MATCH(M420,ani_diet!D:D,0)),""),"")</f>
        <v>Oryza sativa  Polish</v>
      </c>
    </row>
    <row r="421" spans="1:38">
      <c r="A421" t="s">
        <v>19046</v>
      </c>
      <c r="B421" s="207" t="s">
        <v>19047</v>
      </c>
      <c r="C421" s="207" t="s">
        <v>17896</v>
      </c>
      <c r="D421" s="207" t="s">
        <v>17898</v>
      </c>
      <c r="E421" s="207" t="s">
        <v>17908</v>
      </c>
      <c r="F421" s="207" t="s">
        <v>18308</v>
      </c>
      <c r="G421" s="207" t="s">
        <v>18309</v>
      </c>
      <c r="H421" s="207" t="s">
        <v>18687</v>
      </c>
      <c r="I421" s="207" t="s">
        <v>18733</v>
      </c>
      <c r="J421" s="207" t="s">
        <v>3720</v>
      </c>
      <c r="K421" s="207" t="s">
        <v>7652</v>
      </c>
      <c r="L421" s="207" t="s">
        <v>19048</v>
      </c>
      <c r="M421" t="str" cm="1">
        <f t="array" ref="M421">LOOKUP(2,1/(C421:L421&lt;&gt;""),C421:L421)</f>
        <v>Rice Straw Dried</v>
      </c>
      <c r="N421" s="207"/>
      <c r="O421" s="207" t="s">
        <v>8288</v>
      </c>
      <c r="P421" s="207" t="s">
        <v>8288</v>
      </c>
      <c r="Q421" s="207" t="s">
        <v>8288</v>
      </c>
      <c r="R421" s="207" t="s">
        <v>8288</v>
      </c>
      <c r="S421" s="207" t="s">
        <v>19049</v>
      </c>
      <c r="T421" s="207" t="s">
        <v>8288</v>
      </c>
      <c r="U421" s="207" t="s">
        <v>19010</v>
      </c>
      <c r="V421" s="209" t="s">
        <v>19011</v>
      </c>
      <c r="W421" s="207" t="s">
        <v>8288</v>
      </c>
      <c r="X421" s="207" t="s">
        <v>8288</v>
      </c>
      <c r="Y421" s="207" t="s">
        <v>8288</v>
      </c>
      <c r="Z421" s="207" t="s">
        <v>8288</v>
      </c>
      <c r="AA421" s="209" t="s">
        <v>3724</v>
      </c>
      <c r="AB421" s="212" t="s">
        <v>19050</v>
      </c>
      <c r="AC421" s="210" t="s">
        <v>19012</v>
      </c>
      <c r="AD421" s="210" t="s">
        <v>18778</v>
      </c>
      <c r="AE421" s="210" t="s">
        <v>3720</v>
      </c>
      <c r="AF421" s="210" t="s">
        <v>18779</v>
      </c>
      <c r="AG421" t="str">
        <f>IFERROR(IF(COUNTIF(C421:L421,"Feed Ingredient")&gt;0,INDEX(ani_diet!T:T,MATCH(M421,ani_diet!D:D,0)),""),"")</f>
        <v>Oryza sativa  Straw</v>
      </c>
      <c r="AH421" s="60" t="str">
        <f>IF(IFERROR(IF(MATCH("Feed Ingredient", AOM[[#This Row],[L1]:[L10]],0)&gt;0, TRUE, FALSE), FALSE)=TRUE,IFERROR(VLOOKUP(M421, ani_diet!C:C, 1, FALSE), "No Match"),FALSE)</f>
        <v>No Match</v>
      </c>
      <c r="AI421" s="220" t="s">
        <v>19051</v>
      </c>
      <c r="AL421" t="str">
        <f>IFERROR(IF(COUNTIF(C421:L421,"Feed Ingredient")&gt;0,INDEX(ani_diet!T:T,MATCH(M421,ani_diet!D:D,0)),""),"")</f>
        <v>Oryza sativa  Straw</v>
      </c>
    </row>
    <row r="422" spans="1:38">
      <c r="A422" t="s">
        <v>19046</v>
      </c>
      <c r="B422" s="207" t="s">
        <v>19052</v>
      </c>
      <c r="C422" s="207" t="s">
        <v>17896</v>
      </c>
      <c r="D422" s="207" t="s">
        <v>17898</v>
      </c>
      <c r="E422" s="207" t="s">
        <v>17908</v>
      </c>
      <c r="F422" s="207" t="s">
        <v>18308</v>
      </c>
      <c r="G422" s="207" t="s">
        <v>18309</v>
      </c>
      <c r="H422" s="207" t="s">
        <v>18687</v>
      </c>
      <c r="I422" s="207" t="s">
        <v>18733</v>
      </c>
      <c r="J422" s="207" t="s">
        <v>3720</v>
      </c>
      <c r="K422" s="207" t="s">
        <v>7652</v>
      </c>
      <c r="L422" s="207" t="s">
        <v>19053</v>
      </c>
      <c r="M422" t="str" cm="1">
        <f t="array" ref="M422">LOOKUP(2,1/(C422:L422&lt;&gt;""),C422:L422)</f>
        <v>Rice Straw Dried Ensiled Urea Treated</v>
      </c>
      <c r="N422" s="207"/>
      <c r="O422" s="207" t="s">
        <v>8288</v>
      </c>
      <c r="P422" s="207" t="s">
        <v>8288</v>
      </c>
      <c r="Q422" s="207" t="s">
        <v>8288</v>
      </c>
      <c r="R422" s="207" t="s">
        <v>8288</v>
      </c>
      <c r="S422" s="207" t="s">
        <v>19049</v>
      </c>
      <c r="T422" s="207" t="s">
        <v>8288</v>
      </c>
      <c r="U422" s="207" t="s">
        <v>19010</v>
      </c>
      <c r="V422" s="209" t="s">
        <v>19011</v>
      </c>
      <c r="W422" s="207" t="s">
        <v>8288</v>
      </c>
      <c r="X422" s="207" t="s">
        <v>8288</v>
      </c>
      <c r="Y422" s="207" t="s">
        <v>8288</v>
      </c>
      <c r="Z422" s="207" t="s">
        <v>8288</v>
      </c>
      <c r="AA422" s="209" t="s">
        <v>3724</v>
      </c>
      <c r="AB422" s="212" t="s">
        <v>19050</v>
      </c>
      <c r="AC422" s="210" t="s">
        <v>19012</v>
      </c>
      <c r="AD422" s="210" t="s">
        <v>18778</v>
      </c>
      <c r="AE422" s="210" t="s">
        <v>3720</v>
      </c>
      <c r="AF422" s="210" t="s">
        <v>18779</v>
      </c>
      <c r="AG422" t="str">
        <f>IFERROR(IF(COUNTIF(C422:L422,"Feed Ingredient")&gt;0,INDEX(ani_diet!T:T,MATCH(M422,ani_diet!D:D,0)),""),"")</f>
        <v>Oryza sativa  Straw</v>
      </c>
      <c r="AH422" s="60" t="str">
        <f>IF(IFERROR(IF(MATCH("Feed Ingredient", AOM[[#This Row],[L1]:[L10]],0)&gt;0, TRUE, FALSE), FALSE)=TRUE,IFERROR(VLOOKUP(M422, ani_diet!C:C, 1, FALSE), "No Match"),FALSE)</f>
        <v>No Match</v>
      </c>
      <c r="AI422" s="220" t="s">
        <v>3539</v>
      </c>
      <c r="AL422" t="str">
        <f>IFERROR(IF(COUNTIF(C422:L422,"Feed Ingredient")&gt;0,INDEX(ani_diet!T:T,MATCH(M422,ani_diet!D:D,0)),""),"")</f>
        <v>Oryza sativa  Straw</v>
      </c>
    </row>
    <row r="423" spans="1:38">
      <c r="A423" t="s">
        <v>19046</v>
      </c>
      <c r="B423" s="207" t="s">
        <v>19054</v>
      </c>
      <c r="C423" s="207" t="s">
        <v>17896</v>
      </c>
      <c r="D423" s="207" t="s">
        <v>17898</v>
      </c>
      <c r="E423" s="207" t="s">
        <v>17908</v>
      </c>
      <c r="F423" s="207" t="s">
        <v>18308</v>
      </c>
      <c r="G423" s="207" t="s">
        <v>18309</v>
      </c>
      <c r="H423" s="207" t="s">
        <v>18687</v>
      </c>
      <c r="I423" s="207" t="s">
        <v>18733</v>
      </c>
      <c r="J423" s="207" t="s">
        <v>3720</v>
      </c>
      <c r="K423" s="207" t="s">
        <v>7652</v>
      </c>
      <c r="L423" s="207" t="s">
        <v>19055</v>
      </c>
      <c r="M423" t="str" cm="1">
        <f t="array" ref="M423">LOOKUP(2,1/(C423:L423&lt;&gt;""),C423:L423)</f>
        <v>Rice Straw Dried Fermented Ground</v>
      </c>
      <c r="N423" s="207"/>
      <c r="O423" s="207" t="s">
        <v>8288</v>
      </c>
      <c r="P423" s="207" t="s">
        <v>8288</v>
      </c>
      <c r="Q423" s="207" t="s">
        <v>8288</v>
      </c>
      <c r="R423" s="207" t="s">
        <v>8288</v>
      </c>
      <c r="S423" s="207" t="s">
        <v>19049</v>
      </c>
      <c r="T423" s="207" t="s">
        <v>8288</v>
      </c>
      <c r="U423" s="207" t="s">
        <v>19010</v>
      </c>
      <c r="V423" s="209" t="s">
        <v>19011</v>
      </c>
      <c r="W423" s="207" t="s">
        <v>8288</v>
      </c>
      <c r="X423" s="207" t="s">
        <v>8288</v>
      </c>
      <c r="Y423" s="207" t="s">
        <v>8288</v>
      </c>
      <c r="Z423" s="207" t="s">
        <v>8288</v>
      </c>
      <c r="AA423" s="209" t="s">
        <v>3724</v>
      </c>
      <c r="AB423" s="212" t="s">
        <v>19050</v>
      </c>
      <c r="AC423" s="210" t="s">
        <v>19012</v>
      </c>
      <c r="AD423" s="210" t="s">
        <v>18778</v>
      </c>
      <c r="AE423" s="210" t="s">
        <v>3720</v>
      </c>
      <c r="AF423" s="210" t="s">
        <v>18779</v>
      </c>
      <c r="AG423" t="str">
        <f>IFERROR(IF(COUNTIF(C423:L423,"Feed Ingredient")&gt;0,INDEX(ani_diet!T:T,MATCH(M423,ani_diet!D:D,0)),""),"")</f>
        <v>Oryza sativa  Straw</v>
      </c>
      <c r="AH423" s="60" t="str">
        <f>IF(IFERROR(IF(MATCH("Feed Ingredient", AOM[[#This Row],[L1]:[L10]],0)&gt;0, TRUE, FALSE), FALSE)=TRUE,IFERROR(VLOOKUP(M423, ani_diet!C:C, 1, FALSE), "No Match"),FALSE)</f>
        <v>No Match</v>
      </c>
      <c r="AI423" s="220" t="s">
        <v>3539</v>
      </c>
      <c r="AL423" t="str">
        <f>IFERROR(IF(COUNTIF(C423:L423,"Feed Ingredient")&gt;0,INDEX(ani_diet!T:T,MATCH(M423,ani_diet!D:D,0)),""),"")</f>
        <v>Oryza sativa  Straw</v>
      </c>
    </row>
    <row r="424" spans="1:38">
      <c r="A424" t="s">
        <v>19046</v>
      </c>
      <c r="B424" s="207" t="s">
        <v>19056</v>
      </c>
      <c r="C424" s="207" t="s">
        <v>17896</v>
      </c>
      <c r="D424" s="207" t="s">
        <v>17898</v>
      </c>
      <c r="E424" s="207" t="s">
        <v>17908</v>
      </c>
      <c r="F424" s="207" t="s">
        <v>18308</v>
      </c>
      <c r="G424" s="207" t="s">
        <v>18309</v>
      </c>
      <c r="H424" s="207" t="s">
        <v>18687</v>
      </c>
      <c r="I424" s="207" t="s">
        <v>18733</v>
      </c>
      <c r="J424" s="207" t="s">
        <v>3720</v>
      </c>
      <c r="K424" s="207" t="s">
        <v>7652</v>
      </c>
      <c r="L424" s="207" t="s">
        <v>19057</v>
      </c>
      <c r="M424" t="str" cm="1">
        <f t="array" ref="M424">LOOKUP(2,1/(C424:L424&lt;&gt;""),C424:L424)</f>
        <v>Rice Straw Dried Ground</v>
      </c>
      <c r="N424" s="207"/>
      <c r="O424" s="207" t="s">
        <v>8288</v>
      </c>
      <c r="P424" s="207" t="s">
        <v>8288</v>
      </c>
      <c r="Q424" s="207" t="s">
        <v>8288</v>
      </c>
      <c r="R424" s="207" t="s">
        <v>8288</v>
      </c>
      <c r="S424" s="207" t="s">
        <v>19049</v>
      </c>
      <c r="T424" s="207" t="s">
        <v>8288</v>
      </c>
      <c r="U424" s="207" t="s">
        <v>19010</v>
      </c>
      <c r="V424" s="209" t="s">
        <v>19011</v>
      </c>
      <c r="W424" s="207" t="s">
        <v>8288</v>
      </c>
      <c r="X424" s="207" t="s">
        <v>8288</v>
      </c>
      <c r="Y424" s="207" t="s">
        <v>8288</v>
      </c>
      <c r="Z424" s="207" t="s">
        <v>8288</v>
      </c>
      <c r="AA424" s="209" t="s">
        <v>3724</v>
      </c>
      <c r="AB424" s="212" t="s">
        <v>19050</v>
      </c>
      <c r="AC424" s="210" t="s">
        <v>19012</v>
      </c>
      <c r="AD424" s="210" t="s">
        <v>18778</v>
      </c>
      <c r="AE424" s="210" t="s">
        <v>3720</v>
      </c>
      <c r="AF424" s="210" t="s">
        <v>18779</v>
      </c>
      <c r="AG424" t="str">
        <f>IFERROR(IF(COUNTIF(C424:L424,"Feed Ingredient")&gt;0,INDEX(ani_diet!T:T,MATCH(M424,ani_diet!D:D,0)),""),"")</f>
        <v>Oryza sativa  Straw</v>
      </c>
      <c r="AH424" s="60" t="str">
        <f>IF(IFERROR(IF(MATCH("Feed Ingredient", AOM[[#This Row],[L1]:[L10]],0)&gt;0, TRUE, FALSE), FALSE)=TRUE,IFERROR(VLOOKUP(M424, ani_diet!C:C, 1, FALSE), "No Match"),FALSE)</f>
        <v>No Match</v>
      </c>
      <c r="AI424" s="220" t="s">
        <v>19051</v>
      </c>
      <c r="AL424" t="str">
        <f>IFERROR(IF(COUNTIF(C424:L424,"Feed Ingredient")&gt;0,INDEX(ani_diet!T:T,MATCH(M424,ani_diet!D:D,0)),""),"")</f>
        <v>Oryza sativa  Straw</v>
      </c>
    </row>
    <row r="425" spans="1:38">
      <c r="A425" t="s">
        <v>19046</v>
      </c>
      <c r="B425" s="207" t="s">
        <v>19058</v>
      </c>
      <c r="C425" s="207" t="s">
        <v>17896</v>
      </c>
      <c r="D425" s="207" t="s">
        <v>17898</v>
      </c>
      <c r="E425" s="207" t="s">
        <v>17908</v>
      </c>
      <c r="F425" s="207" t="s">
        <v>18308</v>
      </c>
      <c r="G425" s="207" t="s">
        <v>18309</v>
      </c>
      <c r="H425" s="207" t="s">
        <v>18687</v>
      </c>
      <c r="I425" s="207" t="s">
        <v>18733</v>
      </c>
      <c r="J425" s="207" t="s">
        <v>3720</v>
      </c>
      <c r="K425" s="207" t="s">
        <v>7652</v>
      </c>
      <c r="L425" s="207" t="s">
        <v>19059</v>
      </c>
      <c r="M425" t="str" cm="1">
        <f t="array" ref="M425">LOOKUP(2,1/(C425:L425&lt;&gt;""),C425:L425)</f>
        <v>Rice Straw Dried Urea Treated</v>
      </c>
      <c r="N425" s="207"/>
      <c r="O425" s="207" t="s">
        <v>8288</v>
      </c>
      <c r="P425" s="207" t="s">
        <v>8288</v>
      </c>
      <c r="Q425" s="207" t="s">
        <v>8288</v>
      </c>
      <c r="R425" s="207" t="s">
        <v>8288</v>
      </c>
      <c r="S425" s="207" t="s">
        <v>19049</v>
      </c>
      <c r="T425" s="207" t="s">
        <v>8288</v>
      </c>
      <c r="U425" s="207" t="s">
        <v>19010</v>
      </c>
      <c r="V425" s="209" t="s">
        <v>19011</v>
      </c>
      <c r="W425" s="207" t="s">
        <v>8288</v>
      </c>
      <c r="X425" s="207" t="s">
        <v>8288</v>
      </c>
      <c r="Y425" s="207" t="s">
        <v>8288</v>
      </c>
      <c r="Z425" s="207" t="s">
        <v>8288</v>
      </c>
      <c r="AA425" s="209" t="s">
        <v>3724</v>
      </c>
      <c r="AB425" s="212" t="s">
        <v>19050</v>
      </c>
      <c r="AC425" s="210" t="s">
        <v>19012</v>
      </c>
      <c r="AD425" s="210" t="s">
        <v>18778</v>
      </c>
      <c r="AE425" s="210" t="s">
        <v>3720</v>
      </c>
      <c r="AF425" s="210" t="s">
        <v>18779</v>
      </c>
      <c r="AG425" t="str">
        <f>IFERROR(IF(COUNTIF(C425:L425,"Feed Ingredient")&gt;0,INDEX(ani_diet!T:T,MATCH(M425,ani_diet!D:D,0)),""),"")</f>
        <v>Oryza sativa  Straw</v>
      </c>
      <c r="AH425" s="60" t="str">
        <f>IF(IFERROR(IF(MATCH("Feed Ingredient", AOM[[#This Row],[L1]:[L10]],0)&gt;0, TRUE, FALSE), FALSE)=TRUE,IFERROR(VLOOKUP(M425, ani_diet!C:C, 1, FALSE), "No Match"),FALSE)</f>
        <v>No Match</v>
      </c>
      <c r="AI425" s="220" t="s">
        <v>3539</v>
      </c>
      <c r="AL425" t="str">
        <f>IFERROR(IF(COUNTIF(C425:L425,"Feed Ingredient")&gt;0,INDEX(ani_diet!T:T,MATCH(M425,ani_diet!D:D,0)),""),"")</f>
        <v>Oryza sativa  Straw</v>
      </c>
    </row>
    <row r="426" spans="1:38">
      <c r="A426" t="s">
        <v>19046</v>
      </c>
      <c r="B426" s="207" t="s">
        <v>19060</v>
      </c>
      <c r="C426" s="207" t="s">
        <v>17896</v>
      </c>
      <c r="D426" s="207" t="s">
        <v>17898</v>
      </c>
      <c r="E426" s="207" t="s">
        <v>17908</v>
      </c>
      <c r="F426" s="207" t="s">
        <v>18308</v>
      </c>
      <c r="G426" s="207" t="s">
        <v>18309</v>
      </c>
      <c r="H426" s="207" t="s">
        <v>18687</v>
      </c>
      <c r="I426" s="207" t="s">
        <v>18733</v>
      </c>
      <c r="J426" s="207" t="s">
        <v>3720</v>
      </c>
      <c r="K426" s="207" t="s">
        <v>7652</v>
      </c>
      <c r="L426" s="207" t="s">
        <v>19061</v>
      </c>
      <c r="M426" t="str" cm="1">
        <f t="array" ref="M426">LOOKUP(2,1/(C426:L426&lt;&gt;""),C426:L426)</f>
        <v>Rice Straw Ensiled</v>
      </c>
      <c r="N426" s="207"/>
      <c r="O426" s="207" t="s">
        <v>8288</v>
      </c>
      <c r="P426" s="207" t="s">
        <v>8288</v>
      </c>
      <c r="Q426" s="207" t="s">
        <v>8288</v>
      </c>
      <c r="R426" s="207" t="s">
        <v>8288</v>
      </c>
      <c r="S426" s="207" t="s">
        <v>19049</v>
      </c>
      <c r="T426" s="207" t="s">
        <v>8288</v>
      </c>
      <c r="U426" s="207" t="s">
        <v>19010</v>
      </c>
      <c r="V426" s="209" t="s">
        <v>19011</v>
      </c>
      <c r="W426" s="207" t="s">
        <v>8288</v>
      </c>
      <c r="X426" s="207" t="s">
        <v>8288</v>
      </c>
      <c r="Y426" s="207" t="s">
        <v>8288</v>
      </c>
      <c r="Z426" s="207" t="s">
        <v>8288</v>
      </c>
      <c r="AA426" s="209" t="s">
        <v>3724</v>
      </c>
      <c r="AB426" s="212" t="s">
        <v>19050</v>
      </c>
      <c r="AC426" s="210" t="s">
        <v>19012</v>
      </c>
      <c r="AD426" s="210" t="s">
        <v>18778</v>
      </c>
      <c r="AE426" s="210" t="s">
        <v>3720</v>
      </c>
      <c r="AF426" s="210" t="s">
        <v>18779</v>
      </c>
      <c r="AG426" t="s">
        <v>19062</v>
      </c>
      <c r="AH426" s="60" t="s">
        <v>3539</v>
      </c>
      <c r="AI426" s="220" t="s">
        <v>3539</v>
      </c>
      <c r="AL426" t="s">
        <v>19062</v>
      </c>
    </row>
    <row r="427" spans="1:38">
      <c r="A427" t="s">
        <v>19046</v>
      </c>
      <c r="B427" s="207" t="s">
        <v>19063</v>
      </c>
      <c r="C427" s="207" t="s">
        <v>17896</v>
      </c>
      <c r="D427" s="207" t="s">
        <v>17898</v>
      </c>
      <c r="E427" s="207" t="s">
        <v>17908</v>
      </c>
      <c r="F427" s="207" t="s">
        <v>18308</v>
      </c>
      <c r="G427" s="207" t="s">
        <v>18309</v>
      </c>
      <c r="H427" s="207" t="s">
        <v>18687</v>
      </c>
      <c r="I427" s="207" t="s">
        <v>18733</v>
      </c>
      <c r="J427" s="207" t="s">
        <v>3720</v>
      </c>
      <c r="K427" s="207" t="s">
        <v>7652</v>
      </c>
      <c r="L427" s="207" t="s">
        <v>19064</v>
      </c>
      <c r="M427" t="str" cm="1">
        <f t="array" ref="M427">LOOKUP(2,1/(C427:L427&lt;&gt;""),C427:L427)</f>
        <v>Rice Straw Ensiled Urea Treated</v>
      </c>
      <c r="N427" s="207"/>
      <c r="O427" s="207" t="s">
        <v>8288</v>
      </c>
      <c r="P427" s="207" t="s">
        <v>8288</v>
      </c>
      <c r="Q427" s="207" t="s">
        <v>8288</v>
      </c>
      <c r="R427" s="207" t="s">
        <v>8288</v>
      </c>
      <c r="S427" s="207" t="s">
        <v>19049</v>
      </c>
      <c r="T427" s="207" t="s">
        <v>8288</v>
      </c>
      <c r="U427" s="207" t="s">
        <v>19010</v>
      </c>
      <c r="V427" s="209" t="s">
        <v>19011</v>
      </c>
      <c r="W427" s="207" t="s">
        <v>8288</v>
      </c>
      <c r="X427" s="207" t="s">
        <v>8288</v>
      </c>
      <c r="Y427" s="207" t="s">
        <v>8288</v>
      </c>
      <c r="Z427" s="207" t="s">
        <v>8288</v>
      </c>
      <c r="AA427" s="209" t="s">
        <v>3724</v>
      </c>
      <c r="AB427" s="212" t="s">
        <v>19050</v>
      </c>
      <c r="AC427" s="210" t="s">
        <v>19012</v>
      </c>
      <c r="AD427" s="210" t="s">
        <v>18778</v>
      </c>
      <c r="AE427" s="210" t="s">
        <v>3720</v>
      </c>
      <c r="AF427" s="210" t="s">
        <v>18779</v>
      </c>
      <c r="AG427" t="str">
        <f>IFERROR(IF(COUNTIF(C427:L427,"Feed Ingredient")&gt;0,INDEX(ani_diet!T:T,MATCH(M427,ani_diet!D:D,0)),""),"")</f>
        <v>Oryza sativa  Straw</v>
      </c>
      <c r="AH427" s="60" t="str">
        <f>IF(IFERROR(IF(MATCH("Feed Ingredient", AOM[[#This Row],[L1]:[L10]],0)&gt;0, TRUE, FALSE), FALSE)=TRUE,IFERROR(VLOOKUP(M427, ani_diet!C:C, 1, FALSE), "No Match"),FALSE)</f>
        <v>No Match</v>
      </c>
      <c r="AI427" s="220" t="s">
        <v>3539</v>
      </c>
      <c r="AL427" t="str">
        <f>IFERROR(IF(COUNTIF(C427:L427,"Feed Ingredient")&gt;0,INDEX(ani_diet!T:T,MATCH(M427,ani_diet!D:D,0)),""),"")</f>
        <v>Oryza sativa  Straw</v>
      </c>
    </row>
    <row r="428" spans="1:38">
      <c r="A428" t="s">
        <v>19046</v>
      </c>
      <c r="B428" s="207" t="s">
        <v>19065</v>
      </c>
      <c r="C428" s="207" t="s">
        <v>17896</v>
      </c>
      <c r="D428" s="207" t="s">
        <v>17898</v>
      </c>
      <c r="E428" s="207" t="s">
        <v>17908</v>
      </c>
      <c r="F428" s="207" t="s">
        <v>18308</v>
      </c>
      <c r="G428" s="207" t="s">
        <v>18309</v>
      </c>
      <c r="H428" s="207" t="s">
        <v>18687</v>
      </c>
      <c r="I428" s="207" t="s">
        <v>18733</v>
      </c>
      <c r="J428" s="207" t="s">
        <v>3720</v>
      </c>
      <c r="K428" s="207" t="s">
        <v>7652</v>
      </c>
      <c r="L428" s="207" t="s">
        <v>19066</v>
      </c>
      <c r="M428" t="str" cm="1">
        <f t="array" ref="M428">LOOKUP(2,1/(C428:L428&lt;&gt;""),C428:L428)</f>
        <v>Rice Straw Fermented Ground</v>
      </c>
      <c r="N428" s="207"/>
      <c r="O428" s="207" t="s">
        <v>8288</v>
      </c>
      <c r="P428" s="207" t="s">
        <v>8288</v>
      </c>
      <c r="Q428" s="207" t="s">
        <v>8288</v>
      </c>
      <c r="R428" s="207" t="s">
        <v>8288</v>
      </c>
      <c r="S428" s="207" t="s">
        <v>19049</v>
      </c>
      <c r="T428" s="207" t="s">
        <v>8288</v>
      </c>
      <c r="U428" s="207" t="s">
        <v>19010</v>
      </c>
      <c r="V428" s="209" t="s">
        <v>19011</v>
      </c>
      <c r="W428" s="207" t="s">
        <v>8288</v>
      </c>
      <c r="X428" s="207" t="s">
        <v>8288</v>
      </c>
      <c r="Y428" s="207" t="s">
        <v>8288</v>
      </c>
      <c r="Z428" s="207" t="s">
        <v>8288</v>
      </c>
      <c r="AA428" s="209" t="s">
        <v>3724</v>
      </c>
      <c r="AB428" s="212" t="s">
        <v>19050</v>
      </c>
      <c r="AC428" s="210" t="s">
        <v>19012</v>
      </c>
      <c r="AD428" s="210" t="s">
        <v>18778</v>
      </c>
      <c r="AE428" s="210" t="s">
        <v>3720</v>
      </c>
      <c r="AF428" s="210" t="s">
        <v>18779</v>
      </c>
      <c r="AG428" t="str">
        <f>IFERROR(IF(COUNTIF(C428:L428,"Feed Ingredient")&gt;0,INDEX(ani_diet!T:T,MATCH(M428,ani_diet!D:D,0)),""),"")</f>
        <v>Oryza sativa  Straw</v>
      </c>
      <c r="AH428" s="60" t="str">
        <f>IF(IFERROR(IF(MATCH("Feed Ingredient", AOM[[#This Row],[L1]:[L10]],0)&gt;0, TRUE, FALSE), FALSE)=TRUE,IFERROR(VLOOKUP(M428, ani_diet!C:C, 1, FALSE), "No Match"),FALSE)</f>
        <v>No Match</v>
      </c>
      <c r="AI428" s="220" t="s">
        <v>3539</v>
      </c>
      <c r="AL428" t="str">
        <f>IFERROR(IF(COUNTIF(C428:L428,"Feed Ingredient")&gt;0,INDEX(ani_diet!T:T,MATCH(M428,ani_diet!D:D,0)),""),"")</f>
        <v>Oryza sativa  Straw</v>
      </c>
    </row>
    <row r="429" spans="1:38">
      <c r="A429" t="s">
        <v>19046</v>
      </c>
      <c r="B429" s="207" t="s">
        <v>19067</v>
      </c>
      <c r="C429" s="207" t="s">
        <v>17896</v>
      </c>
      <c r="D429" s="207" t="s">
        <v>17898</v>
      </c>
      <c r="E429" s="207" t="s">
        <v>17908</v>
      </c>
      <c r="F429" s="207" t="s">
        <v>18308</v>
      </c>
      <c r="G429" s="207" t="s">
        <v>18309</v>
      </c>
      <c r="H429" s="207" t="s">
        <v>18687</v>
      </c>
      <c r="I429" s="207" t="s">
        <v>18733</v>
      </c>
      <c r="J429" s="207" t="s">
        <v>3720</v>
      </c>
      <c r="K429" s="207" t="s">
        <v>7652</v>
      </c>
      <c r="L429" s="207" t="s">
        <v>19068</v>
      </c>
      <c r="M429" t="str" cm="1">
        <f t="array" ref="M429">LOOKUP(2,1/(C429:L429&lt;&gt;""),C429:L429)</f>
        <v>Rice Straw Ground</v>
      </c>
      <c r="N429" s="207"/>
      <c r="O429" s="207" t="s">
        <v>8288</v>
      </c>
      <c r="P429" s="207" t="s">
        <v>8288</v>
      </c>
      <c r="Q429" s="207" t="s">
        <v>8288</v>
      </c>
      <c r="R429" s="207" t="s">
        <v>8288</v>
      </c>
      <c r="S429" s="207" t="s">
        <v>19049</v>
      </c>
      <c r="T429" s="207" t="s">
        <v>8288</v>
      </c>
      <c r="U429" s="207" t="s">
        <v>19010</v>
      </c>
      <c r="V429" s="209" t="s">
        <v>19011</v>
      </c>
      <c r="W429" s="207" t="s">
        <v>8288</v>
      </c>
      <c r="X429" s="207" t="s">
        <v>8288</v>
      </c>
      <c r="Y429" s="207" t="s">
        <v>8288</v>
      </c>
      <c r="Z429" s="207" t="s">
        <v>8288</v>
      </c>
      <c r="AA429" s="209" t="s">
        <v>3724</v>
      </c>
      <c r="AB429" s="212" t="s">
        <v>19050</v>
      </c>
      <c r="AC429" s="210" t="s">
        <v>19012</v>
      </c>
      <c r="AD429" s="210" t="s">
        <v>18778</v>
      </c>
      <c r="AE429" s="210" t="s">
        <v>3720</v>
      </c>
      <c r="AF429" s="210" t="s">
        <v>18779</v>
      </c>
      <c r="AG429" t="str">
        <f>IFERROR(IF(COUNTIF(C429:L429,"Feed Ingredient")&gt;0,INDEX(ani_diet!T:T,MATCH(M429,ani_diet!D:D,0)),""),"")</f>
        <v>Oryza sativa  Straw</v>
      </c>
      <c r="AH429" s="60" t="str">
        <f>IF(IFERROR(IF(MATCH("Feed Ingredient", AOM[[#This Row],[L1]:[L10]],0)&gt;0, TRUE, FALSE), FALSE)=TRUE,IFERROR(VLOOKUP(M429, ani_diet!C:C, 1, FALSE), "No Match"),FALSE)</f>
        <v>No Match</v>
      </c>
      <c r="AI429" s="220" t="s">
        <v>19051</v>
      </c>
      <c r="AL429" t="str">
        <f>IFERROR(IF(COUNTIF(C429:L429,"Feed Ingredient")&gt;0,INDEX(ani_diet!T:T,MATCH(M429,ani_diet!D:D,0)),""),"")</f>
        <v>Oryza sativa  Straw</v>
      </c>
    </row>
    <row r="430" spans="1:38">
      <c r="A430" t="s">
        <v>19046</v>
      </c>
      <c r="B430" s="207" t="s">
        <v>19069</v>
      </c>
      <c r="C430" s="207" t="s">
        <v>17896</v>
      </c>
      <c r="D430" s="207" t="s">
        <v>17898</v>
      </c>
      <c r="E430" s="207" t="s">
        <v>17908</v>
      </c>
      <c r="F430" s="207" t="s">
        <v>18308</v>
      </c>
      <c r="G430" s="207" t="s">
        <v>18309</v>
      </c>
      <c r="H430" s="207" t="s">
        <v>18687</v>
      </c>
      <c r="I430" s="207" t="s">
        <v>18733</v>
      </c>
      <c r="J430" s="207" t="s">
        <v>3720</v>
      </c>
      <c r="K430" s="207" t="s">
        <v>7652</v>
      </c>
      <c r="L430" s="207" t="s">
        <v>19070</v>
      </c>
      <c r="M430" t="str" cm="1">
        <f t="array" ref="M430">LOOKUP(2,1/(C430:L430&lt;&gt;""),C430:L430)</f>
        <v>Rice Straw Molasses Treated</v>
      </c>
      <c r="N430" s="207"/>
      <c r="O430" s="207" t="s">
        <v>8288</v>
      </c>
      <c r="P430" s="207" t="s">
        <v>8288</v>
      </c>
      <c r="Q430" s="207" t="s">
        <v>8288</v>
      </c>
      <c r="R430" s="207" t="s">
        <v>8288</v>
      </c>
      <c r="S430" s="207" t="s">
        <v>19049</v>
      </c>
      <c r="T430" s="207" t="s">
        <v>8288</v>
      </c>
      <c r="U430" s="207" t="s">
        <v>19010</v>
      </c>
      <c r="V430" s="209" t="s">
        <v>19011</v>
      </c>
      <c r="W430" s="207" t="s">
        <v>8288</v>
      </c>
      <c r="X430" s="207" t="s">
        <v>8288</v>
      </c>
      <c r="Y430" s="207" t="s">
        <v>8288</v>
      </c>
      <c r="Z430" s="207" t="s">
        <v>8288</v>
      </c>
      <c r="AA430" s="209" t="s">
        <v>3724</v>
      </c>
      <c r="AB430" s="212" t="s">
        <v>19050</v>
      </c>
      <c r="AC430" s="210" t="s">
        <v>19012</v>
      </c>
      <c r="AD430" s="210" t="s">
        <v>18778</v>
      </c>
      <c r="AE430" s="210" t="s">
        <v>3720</v>
      </c>
      <c r="AF430" s="210" t="s">
        <v>18779</v>
      </c>
      <c r="AG430" t="str">
        <f>IFERROR(IF(COUNTIF(C430:L430,"Feed Ingredient")&gt;0,INDEX(ani_diet!T:T,MATCH(M430,ani_diet!D:D,0)),""),"")</f>
        <v>Oryza sativa  Straw</v>
      </c>
      <c r="AH430" s="60" t="str">
        <f>IF(IFERROR(IF(MATCH("Feed Ingredient", AOM[[#This Row],[L1]:[L10]],0)&gt;0, TRUE, FALSE), FALSE)=TRUE,IFERROR(VLOOKUP(M430, ani_diet!C:C, 1, FALSE), "No Match"),FALSE)</f>
        <v>No Match</v>
      </c>
      <c r="AI430" s="220" t="s">
        <v>3539</v>
      </c>
      <c r="AL430" t="s">
        <v>19062</v>
      </c>
    </row>
    <row r="431" spans="1:38">
      <c r="A431" t="s">
        <v>19046</v>
      </c>
      <c r="B431" s="207" t="s">
        <v>19071</v>
      </c>
      <c r="C431" s="207" t="s">
        <v>17896</v>
      </c>
      <c r="D431" s="207" t="s">
        <v>17898</v>
      </c>
      <c r="E431" s="207" t="s">
        <v>17908</v>
      </c>
      <c r="F431" s="207" t="s">
        <v>18308</v>
      </c>
      <c r="G431" s="207" t="s">
        <v>18309</v>
      </c>
      <c r="H431" s="207" t="s">
        <v>18687</v>
      </c>
      <c r="I431" s="207" t="s">
        <v>18733</v>
      </c>
      <c r="J431" s="207" t="s">
        <v>3720</v>
      </c>
      <c r="K431" s="207" t="s">
        <v>7652</v>
      </c>
      <c r="L431" s="207" t="s">
        <v>19072</v>
      </c>
      <c r="M431" t="str" cm="1">
        <f t="array" ref="M431">LOOKUP(2,1/(C431:L431&lt;&gt;""),C431:L431)</f>
        <v>Rice Straw Urea Treated</v>
      </c>
      <c r="N431" s="207"/>
      <c r="O431" s="207" t="s">
        <v>8288</v>
      </c>
      <c r="P431" s="207" t="s">
        <v>8288</v>
      </c>
      <c r="Q431" s="207" t="s">
        <v>8288</v>
      </c>
      <c r="R431" s="207" t="s">
        <v>8288</v>
      </c>
      <c r="S431" s="207" t="s">
        <v>19049</v>
      </c>
      <c r="T431" s="207" t="s">
        <v>8288</v>
      </c>
      <c r="U431" s="207" t="s">
        <v>19010</v>
      </c>
      <c r="V431" s="209" t="s">
        <v>19011</v>
      </c>
      <c r="W431" s="207" t="s">
        <v>8288</v>
      </c>
      <c r="X431" s="207" t="s">
        <v>8288</v>
      </c>
      <c r="Y431" s="207" t="s">
        <v>8288</v>
      </c>
      <c r="Z431" s="207" t="s">
        <v>8288</v>
      </c>
      <c r="AA431" s="209" t="s">
        <v>3724</v>
      </c>
      <c r="AB431" s="212" t="s">
        <v>19050</v>
      </c>
      <c r="AC431" s="210" t="s">
        <v>19012</v>
      </c>
      <c r="AD431" s="210" t="s">
        <v>18778</v>
      </c>
      <c r="AE431" s="210" t="s">
        <v>3720</v>
      </c>
      <c r="AF431" s="210" t="s">
        <v>18779</v>
      </c>
      <c r="AG431" t="str">
        <f>IFERROR(IF(COUNTIF(C431:L431,"Feed Ingredient")&gt;0,INDEX(ani_diet!T:T,MATCH(M431,ani_diet!D:D,0)),""),"")</f>
        <v>Oryza sativa  Straw</v>
      </c>
      <c r="AH431" s="60" t="str">
        <f>IF(IFERROR(IF(MATCH("Feed Ingredient", AOM[[#This Row],[L1]:[L10]],0)&gt;0, TRUE, FALSE), FALSE)=TRUE,IFERROR(VLOOKUP(M431, ani_diet!C:C, 1, FALSE), "No Match"),FALSE)</f>
        <v>No Match</v>
      </c>
      <c r="AI431" s="220" t="s">
        <v>3539</v>
      </c>
      <c r="AL431" t="str">
        <f>IFERROR(IF(COUNTIF(C431:L431,"Feed Ingredient")&gt;0,INDEX(ani_diet!T:T,MATCH(M431,ani_diet!D:D,0)),""),"")</f>
        <v>Oryza sativa  Straw</v>
      </c>
    </row>
    <row r="432" spans="1:38">
      <c r="A432" t="str">
        <f>_xlfn.TEXTJOIN("/",TRUE,AOM[[#This Row],[L1]:[L10]])</f>
        <v>Management/Livestock Management/Feed Characteristic/Feed Composition/Feed Ingredient/Crop Byproduct/Cereal ByProducts/Rice/Rice Straw/Spent Rice Straw</v>
      </c>
      <c r="B432" s="207" t="s">
        <v>19073</v>
      </c>
      <c r="C432" s="207" t="s">
        <v>17896</v>
      </c>
      <c r="D432" s="207" t="s">
        <v>17898</v>
      </c>
      <c r="E432" s="207" t="s">
        <v>17908</v>
      </c>
      <c r="F432" s="207" t="s">
        <v>18308</v>
      </c>
      <c r="G432" s="207" t="s">
        <v>18309</v>
      </c>
      <c r="H432" s="207" t="s">
        <v>18687</v>
      </c>
      <c r="I432" s="207" t="s">
        <v>18733</v>
      </c>
      <c r="J432" s="207" t="s">
        <v>3720</v>
      </c>
      <c r="K432" s="207" t="s">
        <v>7652</v>
      </c>
      <c r="L432" s="207" t="s">
        <v>19074</v>
      </c>
      <c r="M432" t="str" cm="1">
        <f t="array" ref="M432">LOOKUP(2,1/(C432:L432&lt;&gt;""),C432:L432)</f>
        <v>Spent Rice Straw</v>
      </c>
      <c r="N432" s="207"/>
      <c r="O432" s="207" t="s">
        <v>8288</v>
      </c>
      <c r="P432" s="207" t="s">
        <v>8288</v>
      </c>
      <c r="Q432" s="207" t="s">
        <v>8288</v>
      </c>
      <c r="R432" s="207" t="s">
        <v>8288</v>
      </c>
      <c r="S432" s="207" t="s">
        <v>19049</v>
      </c>
      <c r="T432" s="207" t="s">
        <v>8288</v>
      </c>
      <c r="U432" s="207" t="s">
        <v>19010</v>
      </c>
      <c r="V432" s="209" t="s">
        <v>19011</v>
      </c>
      <c r="W432" s="207" t="s">
        <v>8288</v>
      </c>
      <c r="X432" s="207" t="s">
        <v>8288</v>
      </c>
      <c r="Y432" s="207" t="s">
        <v>8288</v>
      </c>
      <c r="Z432" s="207" t="s">
        <v>8288</v>
      </c>
      <c r="AA432" s="209" t="s">
        <v>3724</v>
      </c>
      <c r="AB432" s="209" t="s">
        <v>4169</v>
      </c>
      <c r="AC432" s="210" t="s">
        <v>19012</v>
      </c>
      <c r="AD432" s="210" t="s">
        <v>18778</v>
      </c>
      <c r="AE432" s="210" t="s">
        <v>3720</v>
      </c>
      <c r="AF432" s="210" t="s">
        <v>18779</v>
      </c>
      <c r="AG432" t="str">
        <f>IFERROR(IF(COUNTIF(C432:L432,"Feed Ingredient")&gt;0,INDEX(ani_diet!T:T,MATCH(M432,ani_diet!D:D,0)),""),"")</f>
        <v>Glycine max Straw</v>
      </c>
      <c r="AH432" s="60" t="str">
        <f>IF(IFERROR(IF(MATCH("Feed Ingredient", AOM[[#This Row],[L1]:[L10]],0)&gt;0, TRUE, FALSE), FALSE)=TRUE,IFERROR(VLOOKUP(M432, ani_diet!C:C, 1, FALSE), "No Match"),FALSE)</f>
        <v>Spent Rice Straw</v>
      </c>
      <c r="AI432" s="220" t="s">
        <v>19051</v>
      </c>
      <c r="AL432" t="str">
        <f>IFERROR(IF(COUNTIF(C432:L432,"Feed Ingredient")&gt;0,INDEX(ani_diet!T:T,MATCH(M432,ani_diet!D:D,0)),""),"")</f>
        <v>Glycine max Straw</v>
      </c>
    </row>
    <row r="433" spans="1:38">
      <c r="A433" t="str">
        <f>_xlfn.TEXTJOIN("/",TRUE,AOM[[#This Row],[L1]:[L10]])</f>
        <v>Management/Livestock Management/Feed Characteristic/Feed Composition/Feed Ingredient/Crop Byproduct/Cereal ByProducts/Rice/Rice Straw</v>
      </c>
      <c r="B433" s="207" t="s">
        <v>19075</v>
      </c>
      <c r="C433" s="207" t="s">
        <v>17896</v>
      </c>
      <c r="D433" s="207" t="s">
        <v>17898</v>
      </c>
      <c r="E433" s="207" t="s">
        <v>17908</v>
      </c>
      <c r="F433" s="207" t="s">
        <v>18308</v>
      </c>
      <c r="G433" s="207" t="s">
        <v>18309</v>
      </c>
      <c r="H433" s="207" t="s">
        <v>18687</v>
      </c>
      <c r="I433" s="207" t="s">
        <v>18733</v>
      </c>
      <c r="J433" s="207" t="s">
        <v>3720</v>
      </c>
      <c r="K433" s="207" t="s">
        <v>7652</v>
      </c>
      <c r="L433" s="207"/>
      <c r="M433" t="str" cm="1">
        <f t="array" ref="M433">LOOKUP(2,1/(C433:L433&lt;&gt;""),C433:L433)</f>
        <v>Rice Straw</v>
      </c>
      <c r="N433" s="207"/>
      <c r="O433" s="207" t="s">
        <v>8288</v>
      </c>
      <c r="P433" s="207" t="s">
        <v>8288</v>
      </c>
      <c r="Q433" s="207" t="s">
        <v>8288</v>
      </c>
      <c r="R433" s="207" t="s">
        <v>8288</v>
      </c>
      <c r="S433" s="207" t="s">
        <v>19049</v>
      </c>
      <c r="T433" s="207" t="s">
        <v>8288</v>
      </c>
      <c r="U433" s="207" t="s">
        <v>19010</v>
      </c>
      <c r="V433" s="209" t="s">
        <v>19011</v>
      </c>
      <c r="W433" s="207" t="s">
        <v>8288</v>
      </c>
      <c r="X433" s="207" t="s">
        <v>8288</v>
      </c>
      <c r="Y433" s="207" t="s">
        <v>8288</v>
      </c>
      <c r="Z433" s="207" t="s">
        <v>8288</v>
      </c>
      <c r="AA433" s="209" t="s">
        <v>3724</v>
      </c>
      <c r="AB433" s="211" t="s">
        <v>19050</v>
      </c>
      <c r="AC433" s="210" t="s">
        <v>19012</v>
      </c>
      <c r="AD433" s="210" t="s">
        <v>18778</v>
      </c>
      <c r="AE433" s="210" t="s">
        <v>3720</v>
      </c>
      <c r="AF433" s="210" t="s">
        <v>18779</v>
      </c>
      <c r="AG433" t="str">
        <f>IFERROR(IF(COUNTIF(C433:L433,"Feed Ingredient")&gt;0,INDEX(ani_diet!T:T,MATCH(M433,ani_diet!D:D,0)),""),"")</f>
        <v>Oryza sativa  Straw</v>
      </c>
      <c r="AH433" s="60" t="str">
        <f>IF(IFERROR(IF(MATCH("Feed Ingredient", AOM[[#This Row],[L1]:[L10]],0)&gt;0, TRUE, FALSE), FALSE)=TRUE,IFERROR(VLOOKUP(M433, ani_diet!C:C, 1, FALSE), "No Match"),FALSE)</f>
        <v>Rice Straw</v>
      </c>
      <c r="AI433" s="220" t="s">
        <v>19051</v>
      </c>
      <c r="AL433" t="str">
        <f>IFERROR(IF(COUNTIF(C433:L433,"Feed Ingredient")&gt;0,INDEX(ani_diet!T:T,MATCH(M433,ani_diet!D:D,0)),""),"")</f>
        <v>Oryza sativa  Straw</v>
      </c>
    </row>
    <row r="434" spans="1:38">
      <c r="A434" t="str">
        <f>_xlfn.TEXTJOIN("/",TRUE,AOM[[#This Row],[L1]:[L10]])</f>
        <v>Management/Livestock Management/Feed Characteristic/Feed Composition/Feed Ingredient/Crop Byproduct/Cereal ByProducts/Rye/Rye Bran</v>
      </c>
      <c r="B434" s="207" t="s">
        <v>19076</v>
      </c>
      <c r="C434" s="207" t="s">
        <v>17896</v>
      </c>
      <c r="D434" s="207" t="s">
        <v>17898</v>
      </c>
      <c r="E434" s="207" t="s">
        <v>17908</v>
      </c>
      <c r="F434" s="207" t="s">
        <v>18308</v>
      </c>
      <c r="G434" s="207" t="s">
        <v>18309</v>
      </c>
      <c r="H434" s="207" t="s">
        <v>18687</v>
      </c>
      <c r="I434" s="207" t="s">
        <v>18733</v>
      </c>
      <c r="J434" s="207" t="s">
        <v>3726</v>
      </c>
      <c r="K434" s="207" t="s">
        <v>19077</v>
      </c>
      <c r="L434" s="207"/>
      <c r="M434" t="str" cm="1">
        <f t="array" ref="M434">LOOKUP(2,1/(C434:L434&lt;&gt;""),C434:L434)</f>
        <v>Rye Bran</v>
      </c>
      <c r="N434" s="207"/>
      <c r="O434" s="207" t="s">
        <v>8288</v>
      </c>
      <c r="P434" s="207" t="s">
        <v>8288</v>
      </c>
      <c r="Q434" s="207" t="s">
        <v>8288</v>
      </c>
      <c r="R434" s="207" t="s">
        <v>8288</v>
      </c>
      <c r="S434" s="207" t="s">
        <v>19078</v>
      </c>
      <c r="T434" s="207" t="s">
        <v>8288</v>
      </c>
      <c r="U434" s="207" t="s">
        <v>19079</v>
      </c>
      <c r="V434" s="204" t="s">
        <v>19080</v>
      </c>
      <c r="W434" s="207" t="s">
        <v>8288</v>
      </c>
      <c r="X434" s="207" t="s">
        <v>8288</v>
      </c>
      <c r="Y434" s="207" t="s">
        <v>8288</v>
      </c>
      <c r="Z434" s="207" t="s">
        <v>8288</v>
      </c>
      <c r="AA434" s="209" t="s">
        <v>3729</v>
      </c>
      <c r="AB434" s="211" t="s">
        <v>19081</v>
      </c>
      <c r="AC434" s="210" t="s">
        <v>19082</v>
      </c>
      <c r="AD434" s="210">
        <v>39120</v>
      </c>
      <c r="AE434" s="210" t="s">
        <v>3726</v>
      </c>
      <c r="AF434" s="210" t="s">
        <v>18760</v>
      </c>
      <c r="AG434" t="str">
        <f>IFERROR(IF(COUNTIF(C434:L434,"Feed Ingredient")&gt;0,INDEX(ani_diet!T:T,MATCH(M434,ani_diet!D:D,0)),""),"")</f>
        <v/>
      </c>
      <c r="AH434" s="60" t="str">
        <f>IF(IFERROR(IF(MATCH("Feed Ingredient", AOM[[#This Row],[L1]:[L10]],0)&gt;0, TRUE, FALSE), FALSE)=TRUE,IFERROR(VLOOKUP(M434, ani_diet!C:C, 1, FALSE), "No Match"),FALSE)</f>
        <v>Rye Bran</v>
      </c>
      <c r="AI434" s="60" t="s">
        <v>3539</v>
      </c>
      <c r="AL434" t="str">
        <f>IFERROR(IF(COUNTIF(C434:L434,"Feed Ingredient")&gt;0,INDEX(ani_diet!T:T,MATCH(M434,ani_diet!D:D,0)),""),"")</f>
        <v/>
      </c>
    </row>
    <row r="435" spans="1:38">
      <c r="A435" t="s">
        <v>19083</v>
      </c>
      <c r="B435" s="207" t="s">
        <v>19084</v>
      </c>
      <c r="C435" s="207" t="s">
        <v>17896</v>
      </c>
      <c r="D435" s="207" t="s">
        <v>17898</v>
      </c>
      <c r="E435" s="207" t="s">
        <v>17908</v>
      </c>
      <c r="F435" s="207" t="s">
        <v>18308</v>
      </c>
      <c r="G435" s="207" t="s">
        <v>18309</v>
      </c>
      <c r="H435" s="207" t="s">
        <v>18687</v>
      </c>
      <c r="I435" s="207" t="s">
        <v>18733</v>
      </c>
      <c r="J435" s="207" t="s">
        <v>251</v>
      </c>
      <c r="K435" s="207" t="s">
        <v>19085</v>
      </c>
      <c r="L435" s="207"/>
      <c r="M435" t="str" cm="1">
        <f t="array" ref="M435">LOOKUP(2,1/(C435:L435&lt;&gt;""),C435:L435)</f>
        <v>Sorghum Bran</v>
      </c>
      <c r="N435" s="207" t="s">
        <v>19086</v>
      </c>
      <c r="O435" s="207" t="s">
        <v>8288</v>
      </c>
      <c r="P435" s="207" t="s">
        <v>8288</v>
      </c>
      <c r="Q435" s="207" t="s">
        <v>8288</v>
      </c>
      <c r="R435" s="207" t="s">
        <v>8288</v>
      </c>
      <c r="S435" s="207" t="s">
        <v>8288</v>
      </c>
      <c r="T435" s="207" t="s">
        <v>8288</v>
      </c>
      <c r="U435" s="207" t="s">
        <v>3732</v>
      </c>
      <c r="V435" s="204" t="s">
        <v>19087</v>
      </c>
      <c r="W435" s="207" t="s">
        <v>8288</v>
      </c>
      <c r="X435" s="207" t="s">
        <v>8288</v>
      </c>
      <c r="Y435" s="207" t="s">
        <v>8288</v>
      </c>
      <c r="Z435" s="207" t="s">
        <v>8288</v>
      </c>
      <c r="AA435" s="209" t="s">
        <v>19088</v>
      </c>
      <c r="AB435" s="212" t="s">
        <v>19089</v>
      </c>
      <c r="AC435" s="210" t="s">
        <v>19090</v>
      </c>
      <c r="AD435" s="210">
        <v>39120</v>
      </c>
      <c r="AE435" s="210" t="s">
        <v>251</v>
      </c>
      <c r="AF435" s="210" t="s">
        <v>18760</v>
      </c>
      <c r="AG435" t="str">
        <f>IFERROR(IF(COUNTIF(C435:L435,"Feed Ingredient")&gt;0,INDEX(ani_diet!T:T,MATCH(M435,ani_diet!D:D,0)),""),"")</f>
        <v/>
      </c>
      <c r="AH435" s="60" t="str">
        <f>IF(IFERROR(IF(MATCH("Feed Ingredient", AOM[[#This Row],[L1]:[L10]],0)&gt;0, TRUE, FALSE), FALSE)=TRUE,IFERROR(VLOOKUP(M435, ani_diet!C:C, 1, FALSE), "No Match"),FALSE)</f>
        <v>Sorghum Bran</v>
      </c>
      <c r="AI435" s="60" t="s">
        <v>19091</v>
      </c>
      <c r="AL435" t="str">
        <f>IFERROR(IF(COUNTIF(C435:L435,"Feed Ingredient")&gt;0,INDEX(ani_diet!T:T,MATCH(M435,ani_diet!D:D,0)),""),"")</f>
        <v/>
      </c>
    </row>
    <row r="436" spans="1:38">
      <c r="A436" t="str">
        <f>_xlfn.TEXTJOIN("/",TRUE,AOM[[#This Row],[L1]:[L10]])</f>
        <v>Management/Livestock Management/Feed Characteristic/Feed Composition/Feed Ingredient/Crop Byproduct/Cereal ByProducts/Sorghum/Sorghum Brewers Grain/Sorghum Brewers Grain Dried</v>
      </c>
      <c r="B436" s="207" t="s">
        <v>19092</v>
      </c>
      <c r="C436" s="207" t="s">
        <v>17896</v>
      </c>
      <c r="D436" s="207" t="s">
        <v>17898</v>
      </c>
      <c r="E436" s="207" t="s">
        <v>17908</v>
      </c>
      <c r="F436" s="207" t="s">
        <v>18308</v>
      </c>
      <c r="G436" s="207" t="s">
        <v>18309</v>
      </c>
      <c r="H436" s="207" t="s">
        <v>18687</v>
      </c>
      <c r="I436" s="207" t="s">
        <v>18733</v>
      </c>
      <c r="J436" s="207" t="s">
        <v>251</v>
      </c>
      <c r="K436" s="207" t="s">
        <v>19093</v>
      </c>
      <c r="L436" s="207" t="s">
        <v>19094</v>
      </c>
      <c r="M436" t="str" cm="1">
        <f t="array" ref="M436">LOOKUP(2,1/(C436:L436&lt;&gt;""),C436:L436)</f>
        <v>Sorghum Brewers Grain Dried</v>
      </c>
      <c r="N436" s="207" t="s">
        <v>19095</v>
      </c>
      <c r="O436" s="207" t="s">
        <v>8288</v>
      </c>
      <c r="P436" s="207" t="s">
        <v>8288</v>
      </c>
      <c r="Q436" s="207" t="s">
        <v>8288</v>
      </c>
      <c r="R436" s="207" t="s">
        <v>8288</v>
      </c>
      <c r="S436" s="207" t="s">
        <v>8288</v>
      </c>
      <c r="T436" s="207" t="s">
        <v>8288</v>
      </c>
      <c r="U436" s="207" t="s">
        <v>3732</v>
      </c>
      <c r="V436" s="204" t="s">
        <v>19087</v>
      </c>
      <c r="W436" s="207" t="s">
        <v>8288</v>
      </c>
      <c r="X436" s="207" t="s">
        <v>8288</v>
      </c>
      <c r="Y436" s="207" t="s">
        <v>8288</v>
      </c>
      <c r="Z436" s="207" t="s">
        <v>8288</v>
      </c>
      <c r="AA436" s="209" t="s">
        <v>19088</v>
      </c>
      <c r="AB436" s="211" t="s">
        <v>19096</v>
      </c>
      <c r="AC436" s="210" t="s">
        <v>19090</v>
      </c>
      <c r="AD436" s="210" t="s">
        <v>4169</v>
      </c>
      <c r="AE436" s="210" t="s">
        <v>251</v>
      </c>
      <c r="AF436" s="210"/>
      <c r="AG436" t="str">
        <f>IFERROR(IF(COUNTIF(C436:L436,"Feed Ingredient")&gt;0,INDEX(ani_diet!T:T,MATCH(M436,ani_diet!D:D,0)),""),"")</f>
        <v>Sorghum bicolor Brewers Grain</v>
      </c>
      <c r="AH436" s="60" t="str">
        <f>IF(IFERROR(IF(MATCH("Feed Ingredient", AOM[[#This Row],[L1]:[L10]],0)&gt;0, TRUE, FALSE), FALSE)=TRUE,IFERROR(VLOOKUP(M436, ani_diet!C:C, 1, FALSE), "No Match"),FALSE)</f>
        <v>No Match</v>
      </c>
      <c r="AI436" s="60" t="s">
        <v>3539</v>
      </c>
      <c r="AL436" t="str">
        <f>IFERROR(IF(COUNTIF(C436:L436,"Feed Ingredient")&gt;0,INDEX(ani_diet!T:T,MATCH(M436,ani_diet!D:D,0)),""),"")</f>
        <v>Sorghum bicolor Brewers Grain</v>
      </c>
    </row>
    <row r="437" spans="1:38">
      <c r="A437" t="str">
        <f>_xlfn.TEXTJOIN("/",TRUE,AOM[[#This Row],[L1]:[L10]])</f>
        <v>Management/Livestock Management/Feed Characteristic/Feed Composition/Feed Ingredient/Crop Byproduct/Cereal ByProducts/Sorghum/Sorghum Brewers Grain/Sorghum Brewers Grain Dried Refermented</v>
      </c>
      <c r="B437" s="207" t="s">
        <v>19097</v>
      </c>
      <c r="C437" s="207" t="s">
        <v>17896</v>
      </c>
      <c r="D437" s="207" t="s">
        <v>17898</v>
      </c>
      <c r="E437" s="207" t="s">
        <v>17908</v>
      </c>
      <c r="F437" s="207" t="s">
        <v>18308</v>
      </c>
      <c r="G437" s="207" t="s">
        <v>18309</v>
      </c>
      <c r="H437" s="207" t="s">
        <v>18687</v>
      </c>
      <c r="I437" s="207" t="s">
        <v>18733</v>
      </c>
      <c r="J437" s="207" t="s">
        <v>251</v>
      </c>
      <c r="K437" s="207" t="s">
        <v>19093</v>
      </c>
      <c r="L437" s="207" t="s">
        <v>19098</v>
      </c>
      <c r="M437" t="str" cm="1">
        <f t="array" ref="M437">LOOKUP(2,1/(C437:L437&lt;&gt;""),C437:L437)</f>
        <v>Sorghum Brewers Grain Dried Refermented</v>
      </c>
      <c r="N437" s="207" t="s">
        <v>19099</v>
      </c>
      <c r="O437" s="207" t="s">
        <v>8288</v>
      </c>
      <c r="P437" s="207" t="s">
        <v>8288</v>
      </c>
      <c r="Q437" s="207" t="s">
        <v>8288</v>
      </c>
      <c r="R437" s="207" t="s">
        <v>8288</v>
      </c>
      <c r="S437" s="207" t="s">
        <v>8288</v>
      </c>
      <c r="T437" s="207" t="s">
        <v>8288</v>
      </c>
      <c r="U437" s="207" t="s">
        <v>3732</v>
      </c>
      <c r="V437" s="204" t="s">
        <v>19087</v>
      </c>
      <c r="W437" s="207" t="s">
        <v>8288</v>
      </c>
      <c r="X437" s="207" t="s">
        <v>8288</v>
      </c>
      <c r="Y437" s="207" t="s">
        <v>8288</v>
      </c>
      <c r="Z437" s="207" t="s">
        <v>8288</v>
      </c>
      <c r="AA437" s="209" t="s">
        <v>19088</v>
      </c>
      <c r="AB437" s="209" t="s">
        <v>4169</v>
      </c>
      <c r="AC437" s="210" t="s">
        <v>19090</v>
      </c>
      <c r="AD437" s="210" t="s">
        <v>4169</v>
      </c>
      <c r="AE437" s="210" t="s">
        <v>251</v>
      </c>
      <c r="AF437" s="210"/>
      <c r="AG437" t="str">
        <f>IFERROR(IF(COUNTIF(C437:L437,"Feed Ingredient")&gt;0,INDEX(ani_diet!T:T,MATCH(M437,ani_diet!D:D,0)),""),"")</f>
        <v>Sorghum bicolor Brewers Grain</v>
      </c>
      <c r="AH437" s="60" t="str">
        <f>IF(IFERROR(IF(MATCH("Feed Ingredient", AOM[[#This Row],[L1]:[L10]],0)&gt;0, TRUE, FALSE), FALSE)=TRUE,IFERROR(VLOOKUP(M437, ani_diet!C:C, 1, FALSE), "No Match"),FALSE)</f>
        <v>No Match</v>
      </c>
      <c r="AI437" s="60" t="s">
        <v>3539</v>
      </c>
      <c r="AL437" t="str">
        <f>IFERROR(IF(COUNTIF(C437:L437,"Feed Ingredient")&gt;0,INDEX(ani_diet!T:T,MATCH(M437,ani_diet!D:D,0)),""),"")</f>
        <v>Sorghum bicolor Brewers Grain</v>
      </c>
    </row>
    <row r="438" spans="1:38">
      <c r="A438" t="str">
        <f>_xlfn.TEXTJOIN("/",TRUE,AOM[[#This Row],[L1]:[L10]])</f>
        <v>Management/Livestock Management/Feed Characteristic/Feed Composition/Feed Ingredient/Crop Byproduct/Cereal ByProducts/Sorghum/Sorghum Brewers Grain/Sorghum Brewers Grain Refermented</v>
      </c>
      <c r="B438" s="207" t="s">
        <v>19100</v>
      </c>
      <c r="C438" s="207" t="s">
        <v>17896</v>
      </c>
      <c r="D438" s="207" t="s">
        <v>17898</v>
      </c>
      <c r="E438" s="207" t="s">
        <v>17908</v>
      </c>
      <c r="F438" s="207" t="s">
        <v>18308</v>
      </c>
      <c r="G438" s="207" t="s">
        <v>18309</v>
      </c>
      <c r="H438" s="207" t="s">
        <v>18687</v>
      </c>
      <c r="I438" s="207" t="s">
        <v>18733</v>
      </c>
      <c r="J438" s="207" t="s">
        <v>251</v>
      </c>
      <c r="K438" s="207" t="s">
        <v>19093</v>
      </c>
      <c r="L438" s="207" t="s">
        <v>19101</v>
      </c>
      <c r="M438" t="str" cm="1">
        <f t="array" ref="M438">LOOKUP(2,1/(C438:L438&lt;&gt;""),C438:L438)</f>
        <v>Sorghum Brewers Grain Refermented</v>
      </c>
      <c r="N438" s="207" t="s">
        <v>19102</v>
      </c>
      <c r="O438" s="207" t="s">
        <v>8288</v>
      </c>
      <c r="P438" s="207" t="s">
        <v>8288</v>
      </c>
      <c r="Q438" s="207" t="s">
        <v>8288</v>
      </c>
      <c r="R438" s="207" t="s">
        <v>8288</v>
      </c>
      <c r="S438" s="207" t="s">
        <v>8288</v>
      </c>
      <c r="T438" s="207" t="s">
        <v>8288</v>
      </c>
      <c r="U438" s="207" t="s">
        <v>3732</v>
      </c>
      <c r="V438" s="204" t="s">
        <v>19087</v>
      </c>
      <c r="W438" s="207" t="s">
        <v>8288</v>
      </c>
      <c r="X438" s="207" t="s">
        <v>8288</v>
      </c>
      <c r="Y438" s="207" t="s">
        <v>8288</v>
      </c>
      <c r="Z438" s="207" t="s">
        <v>8288</v>
      </c>
      <c r="AA438" s="209" t="s">
        <v>19088</v>
      </c>
      <c r="AB438" s="209" t="s">
        <v>4169</v>
      </c>
      <c r="AC438" s="210" t="s">
        <v>19090</v>
      </c>
      <c r="AD438" s="210" t="s">
        <v>4169</v>
      </c>
      <c r="AE438" s="210" t="s">
        <v>251</v>
      </c>
      <c r="AF438" s="210"/>
      <c r="AG438" t="str">
        <f>IFERROR(IF(COUNTIF(C438:L438,"Feed Ingredient")&gt;0,INDEX(ani_diet!T:T,MATCH(M438,ani_diet!D:D,0)),""),"")</f>
        <v>Sorghum bicolor Brewers Grain</v>
      </c>
      <c r="AH438" s="60" t="str">
        <f>IF(IFERROR(IF(MATCH("Feed Ingredient", AOM[[#This Row],[L1]:[L10]],0)&gt;0, TRUE, FALSE), FALSE)=TRUE,IFERROR(VLOOKUP(M438, ani_diet!C:C, 1, FALSE), "No Match"),FALSE)</f>
        <v>No Match</v>
      </c>
      <c r="AI438" s="60" t="s">
        <v>3539</v>
      </c>
      <c r="AL438" t="str">
        <f>IFERROR(IF(COUNTIF(C438:L438,"Feed Ingredient")&gt;0,INDEX(ani_diet!T:T,MATCH(M438,ani_diet!D:D,0)),""),"")</f>
        <v>Sorghum bicolor Brewers Grain</v>
      </c>
    </row>
    <row r="439" spans="1:38">
      <c r="A439" t="str">
        <f>_xlfn.TEXTJOIN("/",TRUE,AOM[[#This Row],[L1]:[L10]])</f>
        <v>Management/Livestock Management/Feed Characteristic/Feed Composition/Feed Ingredient/Crop Byproduct/Cereal ByProducts/Sorghum/Sorghum Brewers Grain</v>
      </c>
      <c r="B439" s="207" t="s">
        <v>19103</v>
      </c>
      <c r="C439" s="207" t="s">
        <v>17896</v>
      </c>
      <c r="D439" s="207" t="s">
        <v>17898</v>
      </c>
      <c r="E439" s="207" t="s">
        <v>17908</v>
      </c>
      <c r="F439" s="207" t="s">
        <v>18308</v>
      </c>
      <c r="G439" s="207" t="s">
        <v>18309</v>
      </c>
      <c r="H439" s="207" t="s">
        <v>18687</v>
      </c>
      <c r="I439" s="207" t="s">
        <v>18733</v>
      </c>
      <c r="J439" s="207" t="s">
        <v>251</v>
      </c>
      <c r="K439" s="207" t="s">
        <v>19093</v>
      </c>
      <c r="L439" s="207"/>
      <c r="M439" t="str" cm="1">
        <f t="array" ref="M439">LOOKUP(2,1/(C439:L439&lt;&gt;""),C439:L439)</f>
        <v>Sorghum Brewers Grain</v>
      </c>
      <c r="N439" s="207" t="s">
        <v>19104</v>
      </c>
      <c r="O439" s="207" t="s">
        <v>8288</v>
      </c>
      <c r="P439" s="207" t="s">
        <v>8288</v>
      </c>
      <c r="Q439" s="207" t="s">
        <v>8288</v>
      </c>
      <c r="R439" s="207" t="s">
        <v>8288</v>
      </c>
      <c r="S439" s="207" t="s">
        <v>8288</v>
      </c>
      <c r="T439" s="207" t="s">
        <v>8288</v>
      </c>
      <c r="U439" s="207" t="s">
        <v>3732</v>
      </c>
      <c r="V439" s="204" t="s">
        <v>19087</v>
      </c>
      <c r="W439" s="207" t="s">
        <v>8288</v>
      </c>
      <c r="X439" s="207" t="s">
        <v>8288</v>
      </c>
      <c r="Y439" s="207" t="s">
        <v>8288</v>
      </c>
      <c r="Z439" s="207" t="s">
        <v>8288</v>
      </c>
      <c r="AA439" s="209" t="s">
        <v>19088</v>
      </c>
      <c r="AB439" s="211" t="s">
        <v>19096</v>
      </c>
      <c r="AC439" s="210" t="s">
        <v>19090</v>
      </c>
      <c r="AD439" s="210" t="s">
        <v>4169</v>
      </c>
      <c r="AE439" s="210" t="s">
        <v>251</v>
      </c>
      <c r="AF439" s="210"/>
      <c r="AG439" t="str">
        <f>IFERROR(IF(COUNTIF(C439:L439,"Feed Ingredient")&gt;0,INDEX(ani_diet!T:T,MATCH(M439,ani_diet!D:D,0)),""),"")</f>
        <v>Sorghum bicolor Brewers Grain</v>
      </c>
      <c r="AH439" s="60" t="str">
        <f>IF(IFERROR(IF(MATCH("Feed Ingredient", AOM[[#This Row],[L1]:[L10]],0)&gt;0, TRUE, FALSE), FALSE)=TRUE,IFERROR(VLOOKUP(M439, ani_diet!C:C, 1, FALSE), "No Match"),FALSE)</f>
        <v>Sorghum Brewers Grain</v>
      </c>
      <c r="AI439" s="60" t="s">
        <v>3539</v>
      </c>
      <c r="AL439" t="str">
        <f>IFERROR(IF(COUNTIF(C439:L439,"Feed Ingredient")&gt;0,INDEX(ani_diet!T:T,MATCH(M439,ani_diet!D:D,0)),""),"")</f>
        <v>Sorghum bicolor Brewers Grain</v>
      </c>
    </row>
    <row r="440" spans="1:38">
      <c r="A440" t="str">
        <f>_xlfn.TEXTJOIN("/",TRUE,AOM[[#This Row],[L1]:[L10]])</f>
        <v>Management/Livestock Management/Feed Characteristic/Feed Composition/Feed Ingredient/Crop Byproduct/Cereal ByProducts/Sorghum/Sorghum Dried</v>
      </c>
      <c r="B440" s="207" t="s">
        <v>19105</v>
      </c>
      <c r="C440" s="207" t="s">
        <v>17896</v>
      </c>
      <c r="D440" s="207" t="s">
        <v>17898</v>
      </c>
      <c r="E440" s="207" t="s">
        <v>17908</v>
      </c>
      <c r="F440" s="207" t="s">
        <v>18308</v>
      </c>
      <c r="G440" s="207" t="s">
        <v>18309</v>
      </c>
      <c r="H440" s="207" t="s">
        <v>18687</v>
      </c>
      <c r="I440" s="207" t="s">
        <v>18733</v>
      </c>
      <c r="J440" s="207" t="s">
        <v>251</v>
      </c>
      <c r="K440" s="207" t="s">
        <v>19106</v>
      </c>
      <c r="L440" s="207"/>
      <c r="M440" t="str" cm="1">
        <f t="array" ref="M440">LOOKUP(2,1/(C440:L440&lt;&gt;""),C440:L440)</f>
        <v>Sorghum Dried</v>
      </c>
      <c r="N440" s="207" t="s">
        <v>19107</v>
      </c>
      <c r="O440" s="207" t="s">
        <v>8288</v>
      </c>
      <c r="P440" s="207" t="s">
        <v>8288</v>
      </c>
      <c r="Q440" s="207" t="s">
        <v>8288</v>
      </c>
      <c r="R440" s="207" t="s">
        <v>8288</v>
      </c>
      <c r="S440" s="207" t="s">
        <v>8288</v>
      </c>
      <c r="T440" s="207" t="s">
        <v>8288</v>
      </c>
      <c r="U440" s="207" t="s">
        <v>3732</v>
      </c>
      <c r="V440" s="204" t="s">
        <v>19087</v>
      </c>
      <c r="W440" s="207" t="s">
        <v>8288</v>
      </c>
      <c r="X440" s="207" t="s">
        <v>8288</v>
      </c>
      <c r="Y440" s="207" t="s">
        <v>8288</v>
      </c>
      <c r="Z440" s="207" t="s">
        <v>8288</v>
      </c>
      <c r="AA440" s="209" t="s">
        <v>19088</v>
      </c>
      <c r="AB440" s="211" t="s">
        <v>19089</v>
      </c>
      <c r="AC440" s="210" t="s">
        <v>19090</v>
      </c>
      <c r="AD440" s="210">
        <v>39120</v>
      </c>
      <c r="AE440" s="210" t="s">
        <v>251</v>
      </c>
      <c r="AF440" s="210" t="s">
        <v>18760</v>
      </c>
      <c r="AG440" t="str">
        <f>IFERROR(IF(COUNTIF(C440:L440,"Feed Ingredient")&gt;0,INDEX(ani_diet!T:T,MATCH(M440,ani_diet!D:D,0)),""),"")</f>
        <v>Sorghum bicolor</v>
      </c>
      <c r="AH440" s="60" t="str">
        <f>IF(IFERROR(IF(MATCH("Feed Ingredient", AOM[[#This Row],[L1]:[L10]],0)&gt;0, TRUE, FALSE), FALSE)=TRUE,IFERROR(VLOOKUP(M440, ani_diet!C:C, 1, FALSE), "No Match"),FALSE)</f>
        <v>No Match</v>
      </c>
      <c r="AI440" t="s">
        <v>19091</v>
      </c>
      <c r="AL440" t="str">
        <f>IFERROR(IF(COUNTIF(C440:L440,"Feed Ingredient")&gt;0,INDEX(ani_diet!T:T,MATCH(M440,ani_diet!D:D,0)),""),"")</f>
        <v>Sorghum bicolor</v>
      </c>
    </row>
    <row r="441" spans="1:38">
      <c r="A441" t="str">
        <f>_xlfn.TEXTJOIN("/",TRUE,AOM[[#This Row],[L1]:[L10]])</f>
        <v>Management/Livestock Management/Feed Characteristic/Feed Composition/Feed Ingredient/Crop Byproduct/Cereal ByProducts/Sorghum/Sorghum Ground</v>
      </c>
      <c r="B441" s="207" t="s">
        <v>19108</v>
      </c>
      <c r="C441" s="207" t="s">
        <v>17896</v>
      </c>
      <c r="D441" s="207" t="s">
        <v>17898</v>
      </c>
      <c r="E441" s="207" t="s">
        <v>17908</v>
      </c>
      <c r="F441" s="207" t="s">
        <v>18308</v>
      </c>
      <c r="G441" s="207" t="s">
        <v>18309</v>
      </c>
      <c r="H441" s="207" t="s">
        <v>18687</v>
      </c>
      <c r="I441" s="207" t="s">
        <v>18733</v>
      </c>
      <c r="J441" s="207" t="s">
        <v>251</v>
      </c>
      <c r="K441" s="207" t="s">
        <v>19109</v>
      </c>
      <c r="L441" s="207"/>
      <c r="M441" t="str" cm="1">
        <f t="array" ref="M441">LOOKUP(2,1/(C441:L441&lt;&gt;""),C441:L441)</f>
        <v>Sorghum Ground</v>
      </c>
      <c r="N441" s="207" t="s">
        <v>19110</v>
      </c>
      <c r="O441" s="207" t="s">
        <v>8288</v>
      </c>
      <c r="P441" s="207" t="s">
        <v>8288</v>
      </c>
      <c r="Q441" s="207" t="s">
        <v>8288</v>
      </c>
      <c r="R441" s="207" t="s">
        <v>8288</v>
      </c>
      <c r="S441" s="207" t="s">
        <v>8288</v>
      </c>
      <c r="T441" s="207" t="s">
        <v>8288</v>
      </c>
      <c r="U441" s="207" t="s">
        <v>3732</v>
      </c>
      <c r="V441" s="204" t="s">
        <v>19087</v>
      </c>
      <c r="W441" s="207" t="s">
        <v>8288</v>
      </c>
      <c r="X441" s="207" t="s">
        <v>8288</v>
      </c>
      <c r="Y441" s="207" t="s">
        <v>8288</v>
      </c>
      <c r="Z441" s="207" t="s">
        <v>8288</v>
      </c>
      <c r="AA441" s="209" t="s">
        <v>19088</v>
      </c>
      <c r="AB441" s="211" t="s">
        <v>19111</v>
      </c>
      <c r="AC441" s="210" t="s">
        <v>19090</v>
      </c>
      <c r="AD441" s="210" t="s">
        <v>4169</v>
      </c>
      <c r="AE441" s="210" t="s">
        <v>251</v>
      </c>
      <c r="AF441" s="210"/>
      <c r="AG441" t="str">
        <f>IFERROR(IF(COUNTIF(C441:L441,"Feed Ingredient")&gt;0,INDEX(ani_diet!T:T,MATCH(M441,ani_diet!D:D,0)),""),"")</f>
        <v>Sorghum bicolor</v>
      </c>
      <c r="AH441" s="60" t="str">
        <f>IF(IFERROR(IF(MATCH("Feed Ingredient", AOM[[#This Row],[L1]:[L10]],0)&gt;0, TRUE, FALSE), FALSE)=TRUE,IFERROR(VLOOKUP(M441, ani_diet!C:C, 1, FALSE), "No Match"),FALSE)</f>
        <v>No Match</v>
      </c>
      <c r="AI441" t="s">
        <v>19112</v>
      </c>
      <c r="AL441" t="str">
        <f>IFERROR(IF(COUNTIF(C441:L441,"Feed Ingredient")&gt;0,INDEX(ani_diet!T:T,MATCH(M441,ani_diet!D:D,0)),""),"")</f>
        <v>Sorghum bicolor</v>
      </c>
    </row>
    <row r="442" spans="1:38">
      <c r="A442" t="s">
        <v>19113</v>
      </c>
      <c r="B442" s="207" t="s">
        <v>19114</v>
      </c>
      <c r="C442" s="207" t="s">
        <v>17896</v>
      </c>
      <c r="D442" s="207" t="s">
        <v>17898</v>
      </c>
      <c r="E442" s="207" t="s">
        <v>17908</v>
      </c>
      <c r="F442" s="207" t="s">
        <v>18308</v>
      </c>
      <c r="G442" s="207" t="s">
        <v>18309</v>
      </c>
      <c r="H442" s="207" t="s">
        <v>18687</v>
      </c>
      <c r="I442" s="207" t="s">
        <v>18733</v>
      </c>
      <c r="J442" s="207" t="s">
        <v>251</v>
      </c>
      <c r="K442" s="207" t="s">
        <v>19115</v>
      </c>
      <c r="L442" s="207" t="s">
        <v>19116</v>
      </c>
      <c r="M442" t="str" cm="1">
        <f t="array" ref="M442">LOOKUP(2,1/(C442:L442&lt;&gt;""),C442:L442)</f>
        <v>Sorghum Husk Urea Treated</v>
      </c>
      <c r="N442" s="207" t="s">
        <v>19117</v>
      </c>
      <c r="O442" s="207"/>
      <c r="P442" s="207"/>
      <c r="Q442" s="207"/>
      <c r="R442" s="207"/>
      <c r="S442" s="207"/>
      <c r="T442" s="207"/>
      <c r="U442" s="207" t="s">
        <v>3732</v>
      </c>
      <c r="V442" s="204" t="s">
        <v>19087</v>
      </c>
      <c r="W442" s="207"/>
      <c r="X442" s="207"/>
      <c r="Y442" s="207"/>
      <c r="Z442" s="207"/>
      <c r="AA442" s="209" t="s">
        <v>19088</v>
      </c>
      <c r="AB442" s="209" t="s">
        <v>4169</v>
      </c>
      <c r="AC442" s="210" t="s">
        <v>19090</v>
      </c>
      <c r="AD442" s="210" t="s">
        <v>19118</v>
      </c>
      <c r="AE442" s="210" t="s">
        <v>251</v>
      </c>
      <c r="AF442" s="210"/>
      <c r="AG442" t="str">
        <f>IFERROR(IF(COUNTIF(C442:L442,"Feed Ingredient")&gt;0,INDEX(ani_diet!T:T,MATCH(M442,ani_diet!D:D,0)),""),"")</f>
        <v>Sorghum bicolor Husk</v>
      </c>
      <c r="AH442" s="60" t="str">
        <f>IF(IFERROR(IF(MATCH("Feed Ingredient", AOM[[#This Row],[L1]:[L10]],0)&gt;0, TRUE, FALSE), FALSE)=TRUE,IFERROR(VLOOKUP(M442, ani_diet!C:C, 1, FALSE), "No Match"),FALSE)</f>
        <v>No Match</v>
      </c>
      <c r="AI442" s="60" t="s">
        <v>3539</v>
      </c>
      <c r="AL442" t="str">
        <f>IFERROR(IF(COUNTIF(C442:L442,"Feed Ingredient")&gt;0,INDEX(ani_diet!T:T,MATCH(M442,ani_diet!D:D,0)),""),"")</f>
        <v>Sorghum bicolor Husk</v>
      </c>
    </row>
    <row r="443" spans="1:38">
      <c r="A443" t="str">
        <f>_xlfn.TEXTJOIN("/",TRUE,AOM[[#This Row],[L1]:[L10]])</f>
        <v>Management/Livestock Management/Feed Characteristic/Feed Composition/Feed Ingredient/Crop Byproduct/Cereal ByProducts/Sorghum/Sorghum Husk</v>
      </c>
      <c r="B443" s="207" t="s">
        <v>19119</v>
      </c>
      <c r="C443" s="207" t="s">
        <v>17896</v>
      </c>
      <c r="D443" s="207" t="s">
        <v>17898</v>
      </c>
      <c r="E443" s="207" t="s">
        <v>17908</v>
      </c>
      <c r="F443" s="207" t="s">
        <v>18308</v>
      </c>
      <c r="G443" s="207" t="s">
        <v>18309</v>
      </c>
      <c r="H443" s="207" t="s">
        <v>18687</v>
      </c>
      <c r="I443" s="207" t="s">
        <v>18733</v>
      </c>
      <c r="J443" s="207" t="s">
        <v>251</v>
      </c>
      <c r="K443" s="207" t="s">
        <v>19115</v>
      </c>
      <c r="L443" s="207"/>
      <c r="M443" t="str" cm="1">
        <f t="array" ref="M443">LOOKUP(2,1/(C443:L443&lt;&gt;""),C443:L443)</f>
        <v>Sorghum Husk</v>
      </c>
      <c r="N443" s="207" t="s">
        <v>19120</v>
      </c>
      <c r="O443" s="207"/>
      <c r="P443" s="207"/>
      <c r="Q443" s="207"/>
      <c r="R443" s="207"/>
      <c r="S443" s="207"/>
      <c r="T443" s="207"/>
      <c r="U443" s="207" t="s">
        <v>3732</v>
      </c>
      <c r="V443" s="204" t="s">
        <v>19087</v>
      </c>
      <c r="W443" s="207"/>
      <c r="X443" s="207"/>
      <c r="Y443" s="207"/>
      <c r="Z443" s="207"/>
      <c r="AA443" s="209" t="s">
        <v>19088</v>
      </c>
      <c r="AB443" s="209" t="s">
        <v>4169</v>
      </c>
      <c r="AC443" s="210" t="s">
        <v>19090</v>
      </c>
      <c r="AD443" s="210" t="s">
        <v>19118</v>
      </c>
      <c r="AE443" s="210" t="s">
        <v>251</v>
      </c>
      <c r="AF443" s="210"/>
      <c r="AG443" t="str">
        <f>IFERROR(IF(COUNTIF(C443:L443,"Feed Ingredient")&gt;0,INDEX(ani_diet!T:T,MATCH(M443,ani_diet!D:D,0)),""),"")</f>
        <v>Sorghum bicolor Husk</v>
      </c>
      <c r="AH443" s="60" t="str">
        <f>IF(IFERROR(IF(MATCH("Feed Ingredient", AOM[[#This Row],[L1]:[L10]],0)&gt;0, TRUE, FALSE), FALSE)=TRUE,IFERROR(VLOOKUP(M443, ani_diet!C:C, 1, FALSE), "No Match"),FALSE)</f>
        <v>Sorghum Husk</v>
      </c>
      <c r="AI443" s="60" t="s">
        <v>3539</v>
      </c>
      <c r="AL443" t="str">
        <f>IFERROR(IF(COUNTIF(C443:L443,"Feed Ingredient")&gt;0,INDEX(ani_diet!T:T,MATCH(M443,ani_diet!D:D,0)),""),"")</f>
        <v>Sorghum bicolor Husk</v>
      </c>
    </row>
    <row r="444" spans="1:38">
      <c r="A444" t="str">
        <f>_xlfn.TEXTJOIN("/",TRUE,AOM[[#This Row],[L1]:[L10]])</f>
        <v>Management/Livestock Management/Feed Characteristic/Feed Composition/Feed Ingredient/Crop Byproduct/Cereal ByProducts/Sorghum/Sorghum Sprout/Sorghum Sprout Dried Ground</v>
      </c>
      <c r="B444" s="207" t="s">
        <v>19121</v>
      </c>
      <c r="C444" s="207" t="s">
        <v>17896</v>
      </c>
      <c r="D444" s="207" t="s">
        <v>17898</v>
      </c>
      <c r="E444" s="207" t="s">
        <v>17908</v>
      </c>
      <c r="F444" s="207" t="s">
        <v>18308</v>
      </c>
      <c r="G444" s="207" t="s">
        <v>18309</v>
      </c>
      <c r="H444" s="207" t="s">
        <v>18687</v>
      </c>
      <c r="I444" s="207" t="s">
        <v>18733</v>
      </c>
      <c r="J444" s="207" t="s">
        <v>251</v>
      </c>
      <c r="K444" s="207" t="s">
        <v>19122</v>
      </c>
      <c r="L444" s="207" t="s">
        <v>19123</v>
      </c>
      <c r="M444" t="str" cm="1">
        <f t="array" ref="M444">LOOKUP(2,1/(C444:L444&lt;&gt;""),C444:L444)</f>
        <v>Sorghum Sprout Dried Ground</v>
      </c>
      <c r="N444" s="207" t="s">
        <v>19124</v>
      </c>
      <c r="O444" s="207" t="s">
        <v>8288</v>
      </c>
      <c r="P444" s="207" t="s">
        <v>8288</v>
      </c>
      <c r="Q444" s="207" t="s">
        <v>8288</v>
      </c>
      <c r="R444" s="207" t="s">
        <v>8288</v>
      </c>
      <c r="S444" s="207" t="s">
        <v>8288</v>
      </c>
      <c r="T444" s="207" t="s">
        <v>8288</v>
      </c>
      <c r="U444" s="207" t="s">
        <v>3732</v>
      </c>
      <c r="V444" s="204" t="s">
        <v>19087</v>
      </c>
      <c r="W444" s="207" t="s">
        <v>8288</v>
      </c>
      <c r="X444" s="207" t="s">
        <v>8288</v>
      </c>
      <c r="Y444" s="207" t="s">
        <v>8288</v>
      </c>
      <c r="Z444" s="207" t="s">
        <v>8288</v>
      </c>
      <c r="AA444" s="209" t="s">
        <v>19088</v>
      </c>
      <c r="AB444" s="211" t="s">
        <v>19125</v>
      </c>
      <c r="AC444" s="210" t="s">
        <v>19090</v>
      </c>
      <c r="AD444" s="210" t="s">
        <v>4169</v>
      </c>
      <c r="AE444" s="210" t="s">
        <v>251</v>
      </c>
      <c r="AF444" s="210"/>
      <c r="AG444" t="str">
        <f>IFERROR(IF(COUNTIF(C444:L444,"Feed Ingredient")&gt;0,INDEX(ani_diet!T:T,MATCH(M444,ani_diet!D:D,0)),""),"")</f>
        <v>Sorghum bicolor</v>
      </c>
      <c r="AH444" s="60" t="str">
        <f>IF(IFERROR(IF(MATCH("Feed Ingredient", AOM[[#This Row],[L1]:[L10]],0)&gt;0, TRUE, FALSE), FALSE)=TRUE,IFERROR(VLOOKUP(M444, ani_diet!C:C, 1, FALSE), "No Match"),FALSE)</f>
        <v>No Match</v>
      </c>
      <c r="AI444" s="60" t="s">
        <v>3539</v>
      </c>
      <c r="AL444" t="str">
        <f>IFERROR(IF(COUNTIF(C444:L444,"Feed Ingredient")&gt;0,INDEX(ani_diet!T:T,MATCH(M444,ani_diet!D:D,0)),""),"")</f>
        <v>Sorghum bicolor</v>
      </c>
    </row>
    <row r="445" spans="1:38">
      <c r="A445" t="str">
        <f>_xlfn.TEXTJOIN("/",TRUE,AOM[[#This Row],[L1]:[L10]])</f>
        <v>Management/Livestock Management/Feed Characteristic/Feed Composition/Feed Ingredient/Crop Byproduct/Cereal ByProducts/Sorghum/Sorghum Straw/Sorghum Straw Alkali Treated Dried</v>
      </c>
      <c r="B445" s="207" t="s">
        <v>19126</v>
      </c>
      <c r="C445" s="207" t="s">
        <v>17896</v>
      </c>
      <c r="D445" s="207" t="s">
        <v>17898</v>
      </c>
      <c r="E445" s="207" t="s">
        <v>17908</v>
      </c>
      <c r="F445" s="207" t="s">
        <v>18308</v>
      </c>
      <c r="G445" s="207" t="s">
        <v>18309</v>
      </c>
      <c r="H445" s="207" t="s">
        <v>18687</v>
      </c>
      <c r="I445" s="207" t="s">
        <v>18733</v>
      </c>
      <c r="J445" s="207" t="s">
        <v>251</v>
      </c>
      <c r="K445" s="207" t="s">
        <v>7775</v>
      </c>
      <c r="L445" s="207" t="s">
        <v>19127</v>
      </c>
      <c r="M445" t="str" cm="1">
        <f t="array" ref="M445">LOOKUP(2,1/(C445:L445&lt;&gt;""),C445:L445)</f>
        <v>Sorghum Straw Alkali Treated Dried</v>
      </c>
      <c r="N445" s="207"/>
      <c r="O445" s="207"/>
      <c r="P445" s="207"/>
      <c r="Q445" s="207"/>
      <c r="R445" s="207"/>
      <c r="S445" s="207"/>
      <c r="T445" s="207"/>
      <c r="U445" s="207" t="s">
        <v>3732</v>
      </c>
      <c r="V445" s="204" t="s">
        <v>19087</v>
      </c>
      <c r="W445" s="207"/>
      <c r="X445" s="207"/>
      <c r="Y445" s="207"/>
      <c r="Z445" s="207"/>
      <c r="AA445" s="209" t="s">
        <v>19088</v>
      </c>
      <c r="AB445" s="209" t="s">
        <v>4169</v>
      </c>
      <c r="AC445" s="210" t="s">
        <v>19090</v>
      </c>
      <c r="AD445" s="210" t="s">
        <v>18778</v>
      </c>
      <c r="AE445" s="210" t="s">
        <v>251</v>
      </c>
      <c r="AF445" s="210" t="s">
        <v>18779</v>
      </c>
      <c r="AG445" t="str">
        <f>IFERROR(IF(COUNTIF(C445:L445,"Feed Ingredient")&gt;0,INDEX(ani_diet!T:T,MATCH(M445,ani_diet!D:D,0)),""),"")</f>
        <v>Sorghum bicolor Straw</v>
      </c>
      <c r="AH445" s="60" t="str">
        <f>IF(IFERROR(IF(MATCH("Feed Ingredient", AOM[[#This Row],[L1]:[L10]],0)&gt;0, TRUE, FALSE), FALSE)=TRUE,IFERROR(VLOOKUP(M445, ani_diet!C:C, 1, FALSE), "No Match"),FALSE)</f>
        <v>No Match</v>
      </c>
      <c r="AI445" s="60" t="s">
        <v>3539</v>
      </c>
      <c r="AL445" t="str">
        <f>IFERROR(IF(COUNTIF(C445:L445,"Feed Ingredient")&gt;0,INDEX(ani_diet!T:T,MATCH(M445,ani_diet!D:D,0)),""),"")</f>
        <v>Sorghum bicolor Straw</v>
      </c>
    </row>
    <row r="446" spans="1:38">
      <c r="A446" t="s">
        <v>19128</v>
      </c>
      <c r="B446" s="207" t="s">
        <v>19129</v>
      </c>
      <c r="C446" s="207" t="s">
        <v>17896</v>
      </c>
      <c r="D446" s="207" t="s">
        <v>17898</v>
      </c>
      <c r="E446" s="207" t="s">
        <v>17908</v>
      </c>
      <c r="F446" s="207" t="s">
        <v>18308</v>
      </c>
      <c r="G446" s="207" t="s">
        <v>18309</v>
      </c>
      <c r="H446" s="207" t="s">
        <v>18687</v>
      </c>
      <c r="I446" s="207" t="s">
        <v>18733</v>
      </c>
      <c r="J446" s="207" t="s">
        <v>251</v>
      </c>
      <c r="K446" s="207" t="s">
        <v>7775</v>
      </c>
      <c r="L446" s="207" t="s">
        <v>19130</v>
      </c>
      <c r="M446" t="str" cm="1">
        <f t="array" ref="M446">LOOKUP(2,1/(C446:L446&lt;&gt;""),C446:L446)</f>
        <v>Sorghum Straw Crushed</v>
      </c>
      <c r="N446" s="207"/>
      <c r="O446" s="207"/>
      <c r="P446" s="207"/>
      <c r="Q446" s="207"/>
      <c r="R446" s="207"/>
      <c r="S446" s="207"/>
      <c r="T446" s="207"/>
      <c r="U446" s="207" t="s">
        <v>3732</v>
      </c>
      <c r="V446" s="204" t="s">
        <v>19087</v>
      </c>
      <c r="W446" s="207"/>
      <c r="X446" s="207"/>
      <c r="Y446" s="207"/>
      <c r="Z446" s="207"/>
      <c r="AA446" s="209" t="s">
        <v>19088</v>
      </c>
      <c r="AB446" s="209" t="s">
        <v>4169</v>
      </c>
      <c r="AC446" s="210" t="s">
        <v>19090</v>
      </c>
      <c r="AD446" s="210" t="s">
        <v>18778</v>
      </c>
      <c r="AE446" s="210" t="s">
        <v>251</v>
      </c>
      <c r="AF446" s="210" t="s">
        <v>18779</v>
      </c>
      <c r="AG446" t="str">
        <f>IFERROR(IF(COUNTIF(C446:L446,"Feed Ingredient")&gt;0,INDEX(ani_diet!T:T,MATCH(M446,ani_diet!D:D,0)),""),"")</f>
        <v>Sorghum bicolor Straw</v>
      </c>
      <c r="AH446" s="60" t="str">
        <f>IF(IFERROR(IF(MATCH("Feed Ingredient", AOM[[#This Row],[L1]:[L10]],0)&gt;0, TRUE, FALSE), FALSE)=TRUE,IFERROR(VLOOKUP(M446, ani_diet!C:C, 1, FALSE), "No Match"),FALSE)</f>
        <v>No Match</v>
      </c>
      <c r="AI446" s="60" t="s">
        <v>3539</v>
      </c>
      <c r="AL446" t="str">
        <f>IFERROR(IF(COUNTIF(C446:L446,"Feed Ingredient")&gt;0,INDEX(ani_diet!T:T,MATCH(M446,ani_diet!D:D,0)),""),"")</f>
        <v>Sorghum bicolor Straw</v>
      </c>
    </row>
    <row r="447" spans="1:38">
      <c r="A447" t="s">
        <v>19128</v>
      </c>
      <c r="B447" s="207" t="s">
        <v>19131</v>
      </c>
      <c r="C447" s="207" t="s">
        <v>17896</v>
      </c>
      <c r="D447" s="207" t="s">
        <v>17898</v>
      </c>
      <c r="E447" s="207" t="s">
        <v>17908</v>
      </c>
      <c r="F447" s="207" t="s">
        <v>18308</v>
      </c>
      <c r="G447" s="207" t="s">
        <v>18309</v>
      </c>
      <c r="H447" s="207" t="s">
        <v>18687</v>
      </c>
      <c r="I447" s="207" t="s">
        <v>18733</v>
      </c>
      <c r="J447" s="207" t="s">
        <v>251</v>
      </c>
      <c r="K447" s="207" t="s">
        <v>7775</v>
      </c>
      <c r="L447" s="207" t="s">
        <v>19132</v>
      </c>
      <c r="M447" t="str" cm="1">
        <f t="array" ref="M447">LOOKUP(2,1/(C447:L447&lt;&gt;""),C447:L447)</f>
        <v>Sorghum Straw Crushed Dried Fermented</v>
      </c>
      <c r="N447" s="207"/>
      <c r="O447" s="207"/>
      <c r="P447" s="207"/>
      <c r="Q447" s="207"/>
      <c r="R447" s="207"/>
      <c r="S447" s="207"/>
      <c r="T447" s="207"/>
      <c r="U447" s="207" t="s">
        <v>3732</v>
      </c>
      <c r="V447" s="204" t="s">
        <v>19087</v>
      </c>
      <c r="W447" s="207"/>
      <c r="X447" s="207"/>
      <c r="Y447" s="207"/>
      <c r="Z447" s="207"/>
      <c r="AA447" s="209" t="s">
        <v>19088</v>
      </c>
      <c r="AB447" s="209" t="s">
        <v>4169</v>
      </c>
      <c r="AC447" s="210" t="s">
        <v>19090</v>
      </c>
      <c r="AD447" s="210" t="s">
        <v>18778</v>
      </c>
      <c r="AE447" s="210" t="s">
        <v>251</v>
      </c>
      <c r="AF447" s="210" t="s">
        <v>18779</v>
      </c>
      <c r="AG447" t="str">
        <f>IFERROR(IF(COUNTIF(C447:L447,"Feed Ingredient")&gt;0,INDEX(ani_diet!T:T,MATCH(M447,ani_diet!D:D,0)),""),"")</f>
        <v>Sorghum bicolor Straw</v>
      </c>
      <c r="AH447" s="60" t="str">
        <f>IF(IFERROR(IF(MATCH("Feed Ingredient", AOM[[#This Row],[L1]:[L10]],0)&gt;0, TRUE, FALSE), FALSE)=TRUE,IFERROR(VLOOKUP(M447, ani_diet!C:C, 1, FALSE), "No Match"),FALSE)</f>
        <v>No Match</v>
      </c>
      <c r="AI447" s="60" t="s">
        <v>3539</v>
      </c>
      <c r="AL447" t="str">
        <f>IFERROR(IF(COUNTIF(C447:L447,"Feed Ingredient")&gt;0,INDEX(ani_diet!T:T,MATCH(M447,ani_diet!D:D,0)),""),"")</f>
        <v>Sorghum bicolor Straw</v>
      </c>
    </row>
    <row r="448" spans="1:38">
      <c r="A448" t="s">
        <v>19128</v>
      </c>
      <c r="B448" s="207" t="s">
        <v>19133</v>
      </c>
      <c r="C448" s="207" t="s">
        <v>17896</v>
      </c>
      <c r="D448" s="207" t="s">
        <v>17898</v>
      </c>
      <c r="E448" s="207" t="s">
        <v>17908</v>
      </c>
      <c r="F448" s="207" t="s">
        <v>18308</v>
      </c>
      <c r="G448" s="207" t="s">
        <v>18309</v>
      </c>
      <c r="H448" s="207" t="s">
        <v>18687</v>
      </c>
      <c r="I448" s="207" t="s">
        <v>18733</v>
      </c>
      <c r="J448" s="207" t="s">
        <v>251</v>
      </c>
      <c r="K448" s="207" t="s">
        <v>7775</v>
      </c>
      <c r="L448" s="207" t="s">
        <v>19134</v>
      </c>
      <c r="M448" t="str" cm="1">
        <f t="array" ref="M448">LOOKUP(2,1/(C448:L448&lt;&gt;""),C448:L448)</f>
        <v>Sorghum Straw Dried Ground</v>
      </c>
      <c r="N448" s="207"/>
      <c r="O448" s="207"/>
      <c r="P448" s="207"/>
      <c r="Q448" s="207"/>
      <c r="R448" s="207"/>
      <c r="S448" s="207"/>
      <c r="T448" s="207"/>
      <c r="U448" s="207" t="s">
        <v>3732</v>
      </c>
      <c r="V448" s="204" t="s">
        <v>19087</v>
      </c>
      <c r="W448" s="207"/>
      <c r="X448" s="207"/>
      <c r="Y448" s="207"/>
      <c r="Z448" s="207"/>
      <c r="AA448" s="209" t="s">
        <v>19088</v>
      </c>
      <c r="AB448" s="209" t="s">
        <v>4169</v>
      </c>
      <c r="AC448" s="210" t="s">
        <v>19090</v>
      </c>
      <c r="AD448" s="210" t="s">
        <v>18778</v>
      </c>
      <c r="AE448" s="210" t="s">
        <v>251</v>
      </c>
      <c r="AF448" s="210" t="s">
        <v>18779</v>
      </c>
      <c r="AG448" t="str">
        <f>IFERROR(IF(COUNTIF(C448:L448,"Feed Ingredient")&gt;0,INDEX(ani_diet!T:T,MATCH(M448,ani_diet!D:D,0)),""),"")</f>
        <v>Sorghum bicolor Straw</v>
      </c>
      <c r="AH448" s="60" t="str">
        <f>IF(IFERROR(IF(MATCH("Feed Ingredient", AOM[[#This Row],[L1]:[L10]],0)&gt;0, TRUE, FALSE), FALSE)=TRUE,IFERROR(VLOOKUP(M448, ani_diet!C:C, 1, FALSE), "No Match"),FALSE)</f>
        <v>No Match</v>
      </c>
      <c r="AI448" s="60" t="s">
        <v>3539</v>
      </c>
      <c r="AL448" t="str">
        <f>IFERROR(IF(COUNTIF(C448:L448,"Feed Ingredient")&gt;0,INDEX(ani_diet!T:T,MATCH(M448,ani_diet!D:D,0)),""),"")</f>
        <v>Sorghum bicolor Straw</v>
      </c>
    </row>
    <row r="449" spans="1:38">
      <c r="A449" t="str">
        <f>_xlfn.TEXTJOIN("/",TRUE,AOM[[#This Row],[L1]:[L10]])</f>
        <v>Management/Livestock Management/Feed Characteristic/Feed Composition/Feed Ingredient/Crop Byproduct/Cereal ByProducts/Sorghum/Sorghum Straw</v>
      </c>
      <c r="B449" s="207" t="s">
        <v>19135</v>
      </c>
      <c r="C449" s="207" t="s">
        <v>17896</v>
      </c>
      <c r="D449" s="207" t="s">
        <v>17898</v>
      </c>
      <c r="E449" s="207" t="s">
        <v>17908</v>
      </c>
      <c r="F449" s="207" t="s">
        <v>18308</v>
      </c>
      <c r="G449" s="207" t="s">
        <v>18309</v>
      </c>
      <c r="H449" s="207" t="s">
        <v>18687</v>
      </c>
      <c r="I449" s="207" t="s">
        <v>18733</v>
      </c>
      <c r="J449" s="207" t="s">
        <v>251</v>
      </c>
      <c r="K449" s="207" t="s">
        <v>7775</v>
      </c>
      <c r="L449" s="207"/>
      <c r="M449" t="str" cm="1">
        <f t="array" ref="M449">LOOKUP(2,1/(C449:L449&lt;&gt;""),C449:L449)</f>
        <v>Sorghum Straw</v>
      </c>
      <c r="N449" s="207" t="s">
        <v>19136</v>
      </c>
      <c r="O449" s="207" t="s">
        <v>8288</v>
      </c>
      <c r="P449" s="207" t="s">
        <v>8288</v>
      </c>
      <c r="Q449" s="207" t="s">
        <v>8288</v>
      </c>
      <c r="R449" s="207" t="s">
        <v>8288</v>
      </c>
      <c r="S449" s="207" t="s">
        <v>8288</v>
      </c>
      <c r="T449" s="207" t="s">
        <v>8288</v>
      </c>
      <c r="U449" s="207" t="s">
        <v>3732</v>
      </c>
      <c r="V449" s="204" t="s">
        <v>19087</v>
      </c>
      <c r="W449" s="207" t="s">
        <v>8288</v>
      </c>
      <c r="X449" s="207" t="s">
        <v>8288</v>
      </c>
      <c r="Y449" s="207" t="s">
        <v>8288</v>
      </c>
      <c r="Z449" s="207" t="s">
        <v>8288</v>
      </c>
      <c r="AA449" s="209" t="s">
        <v>19088</v>
      </c>
      <c r="AB449" s="211" t="s">
        <v>19137</v>
      </c>
      <c r="AC449" s="210" t="s">
        <v>19090</v>
      </c>
      <c r="AD449" s="210" t="s">
        <v>18778</v>
      </c>
      <c r="AE449" s="210"/>
      <c r="AF449" s="210" t="s">
        <v>18779</v>
      </c>
      <c r="AG449" t="str">
        <f>IFERROR(IF(COUNTIF(C449:L449,"Feed Ingredient")&gt;0,INDEX(ani_diet!T:T,MATCH(M449,ani_diet!D:D,0)),""),"")</f>
        <v>Sorghum bicolor Straw</v>
      </c>
      <c r="AH449" s="60" t="str">
        <f>IF(IFERROR(IF(MATCH("Feed Ingredient", AOM[[#This Row],[L1]:[L10]],0)&gt;0, TRUE, FALSE), FALSE)=TRUE,IFERROR(VLOOKUP(M449, ani_diet!C:C, 1, FALSE), "No Match"),FALSE)</f>
        <v>Sorghum Straw</v>
      </c>
      <c r="AI449" s="220" t="s">
        <v>19138</v>
      </c>
      <c r="AL449" t="str">
        <f>IFERROR(IF(COUNTIF(C449:L449,"Feed Ingredient")&gt;0,INDEX(ani_diet!T:T,MATCH(M449,ani_diet!D:D,0)),""),"")</f>
        <v>Sorghum bicolor Straw</v>
      </c>
    </row>
    <row r="450" spans="1:38">
      <c r="A450" t="str">
        <f>_xlfn.TEXTJOIN("/",TRUE,AOM[[#This Row],[L1]:[L10]])</f>
        <v>Management/Livestock Management/Feed Characteristic/Feed Composition/Feed Ingredient/Crop Byproduct/Cereal ByProducts/Sorghum/Sorghum Threshed Top</v>
      </c>
      <c r="B450" s="207" t="s">
        <v>19139</v>
      </c>
      <c r="C450" s="207" t="s">
        <v>17896</v>
      </c>
      <c r="D450" s="207" t="s">
        <v>17898</v>
      </c>
      <c r="E450" s="207" t="s">
        <v>17908</v>
      </c>
      <c r="F450" s="207" t="s">
        <v>18308</v>
      </c>
      <c r="G450" s="207" t="s">
        <v>18309</v>
      </c>
      <c r="H450" s="207" t="s">
        <v>18687</v>
      </c>
      <c r="I450" s="207" t="s">
        <v>18733</v>
      </c>
      <c r="J450" s="207" t="s">
        <v>251</v>
      </c>
      <c r="K450" s="207" t="s">
        <v>19140</v>
      </c>
      <c r="L450" s="207"/>
      <c r="M450" t="str" cm="1">
        <f t="array" ref="M450">LOOKUP(2,1/(C450:L450&lt;&gt;""),C450:L450)</f>
        <v>Sorghum Threshed Top</v>
      </c>
      <c r="N450" s="207"/>
      <c r="O450" s="207" t="s">
        <v>8288</v>
      </c>
      <c r="P450" s="207" t="s">
        <v>8288</v>
      </c>
      <c r="Q450" s="207" t="s">
        <v>8288</v>
      </c>
      <c r="R450" s="207" t="s">
        <v>8288</v>
      </c>
      <c r="S450" s="207" t="s">
        <v>8288</v>
      </c>
      <c r="T450" s="207" t="s">
        <v>8288</v>
      </c>
      <c r="U450" s="207" t="s">
        <v>4868</v>
      </c>
      <c r="V450" s="204" t="s">
        <v>19141</v>
      </c>
      <c r="W450" s="207" t="s">
        <v>8288</v>
      </c>
      <c r="X450" s="207" t="s">
        <v>8288</v>
      </c>
      <c r="Y450" s="207" t="s">
        <v>8288</v>
      </c>
      <c r="Z450" s="207" t="s">
        <v>8288</v>
      </c>
      <c r="AA450" s="209" t="s">
        <v>4870</v>
      </c>
      <c r="AB450" s="212" t="s">
        <v>19142</v>
      </c>
      <c r="AC450" s="210" t="s">
        <v>19090</v>
      </c>
      <c r="AD450" s="210" t="s">
        <v>4169</v>
      </c>
      <c r="AE450" s="210" t="s">
        <v>251</v>
      </c>
      <c r="AF450" s="210"/>
      <c r="AG450" t="str">
        <f>IFERROR(IF(COUNTIF(C450:L450,"Feed Ingredient")&gt;0,INDEX(ani_diet!T:T,MATCH(M450,ani_diet!D:D,0)),""),"")</f>
        <v>Sorghum sudanense Threshed Top</v>
      </c>
      <c r="AH450" s="60" t="str">
        <f>IF(IFERROR(IF(MATCH("Feed Ingredient", AOM[[#This Row],[L1]:[L10]],0)&gt;0, TRUE, FALSE), FALSE)=TRUE,IFERROR(VLOOKUP(M450, ani_diet!C:C, 1, FALSE), "No Match"),FALSE)</f>
        <v>Sorghum Threshed Top</v>
      </c>
      <c r="AI450" s="60" t="s">
        <v>3539</v>
      </c>
      <c r="AL450" t="str">
        <f>IFERROR(IF(COUNTIF(C450:L450,"Feed Ingredient")&gt;0,INDEX(ani_diet!T:T,MATCH(M450,ani_diet!D:D,0)),""),"")</f>
        <v>Sorghum sudanense Threshed Top</v>
      </c>
    </row>
    <row r="451" spans="1:38">
      <c r="A451" t="str">
        <f>_xlfn.TEXTJOIN("/",TRUE,AOM[[#This Row],[L1]:[L10]])</f>
        <v>Management/Livestock Management/Feed Characteristic/Feed Composition/Feed Ingredient/Crop Byproduct/Cereal ByProducts/Tata/Tata Dried</v>
      </c>
      <c r="B451" s="207" t="s">
        <v>19143</v>
      </c>
      <c r="C451" s="207" t="s">
        <v>17896</v>
      </c>
      <c r="D451" s="207" t="s">
        <v>17898</v>
      </c>
      <c r="E451" s="207" t="s">
        <v>17908</v>
      </c>
      <c r="F451" s="207" t="s">
        <v>18308</v>
      </c>
      <c r="G451" s="207" t="s">
        <v>18309</v>
      </c>
      <c r="H451" s="207" t="s">
        <v>18687</v>
      </c>
      <c r="I451" s="207" t="s">
        <v>18733</v>
      </c>
      <c r="J451" s="207" t="s">
        <v>19144</v>
      </c>
      <c r="K451" s="207" t="s">
        <v>19145</v>
      </c>
      <c r="L451" s="207"/>
      <c r="M451" t="str" cm="1">
        <f t="array" ref="M451">LOOKUP(2,1/(C451:L451&lt;&gt;""),C451:L451)</f>
        <v>Tata Dried</v>
      </c>
      <c r="N451" s="207"/>
      <c r="O451" s="207" t="s">
        <v>8288</v>
      </c>
      <c r="P451" s="207" t="s">
        <v>8288</v>
      </c>
      <c r="Q451" s="207" t="s">
        <v>8288</v>
      </c>
      <c r="R451" s="207" t="s">
        <v>8288</v>
      </c>
      <c r="S451" s="207" t="s">
        <v>8288</v>
      </c>
      <c r="T451" s="207" t="s">
        <v>8288</v>
      </c>
      <c r="U451" s="207"/>
      <c r="V451" s="209" t="s">
        <v>8288</v>
      </c>
      <c r="W451" s="207" t="s">
        <v>8288</v>
      </c>
      <c r="X451" s="207" t="s">
        <v>8288</v>
      </c>
      <c r="Y451" s="207" t="s">
        <v>8288</v>
      </c>
      <c r="Z451" s="207" t="s">
        <v>8288</v>
      </c>
      <c r="AA451" s="209" t="s">
        <v>8288</v>
      </c>
      <c r="AB451" s="209" t="s">
        <v>4169</v>
      </c>
      <c r="AC451" s="210" t="s">
        <v>4169</v>
      </c>
      <c r="AD451" s="210" t="s">
        <v>4169</v>
      </c>
      <c r="AE451" s="210"/>
      <c r="AF451" s="210"/>
      <c r="AG451" t="str">
        <f>IFERROR(IF(COUNTIF(C451:L451,"Feed Ingredient")&gt;0,INDEX(ani_diet!T:T,MATCH(M451,ani_diet!D:D,0)),""),"")</f>
        <v>Colocasia esculenta</v>
      </c>
      <c r="AH451" s="60" t="str">
        <f>IF(IFERROR(IF(MATCH("Feed Ingredient", AOM[[#This Row],[L1]:[L10]],0)&gt;0, TRUE, FALSE), FALSE)=TRUE,IFERROR(VLOOKUP(M451, ani_diet!C:C, 1, FALSE), "No Match"),FALSE)</f>
        <v>No Match</v>
      </c>
      <c r="AI451" s="60" t="s">
        <v>3539</v>
      </c>
      <c r="AL451" t="str">
        <f>IFERROR(IF(COUNTIF(C451:L451,"Feed Ingredient")&gt;0,INDEX(ani_diet!T:T,MATCH(M451,ani_diet!D:D,0)),""),"")</f>
        <v>Colocasia esculenta</v>
      </c>
    </row>
    <row r="452" spans="1:38">
      <c r="A452" t="str">
        <f>_xlfn.TEXTJOIN("/",TRUE,AOM[[#This Row],[L1]:[L10]])</f>
        <v>Management/Livestock Management/Feed Characteristic/Feed Composition/Feed Ingredient/Crop Byproduct/Cereal ByProducts/Tata</v>
      </c>
      <c r="B452" s="207" t="s">
        <v>19146</v>
      </c>
      <c r="C452" s="207" t="s">
        <v>17896</v>
      </c>
      <c r="D452" s="207" t="s">
        <v>17898</v>
      </c>
      <c r="E452" s="207" t="s">
        <v>17908</v>
      </c>
      <c r="F452" s="207" t="s">
        <v>18308</v>
      </c>
      <c r="G452" s="207" t="s">
        <v>18309</v>
      </c>
      <c r="H452" s="207" t="s">
        <v>18687</v>
      </c>
      <c r="I452" s="207" t="s">
        <v>18733</v>
      </c>
      <c r="J452" s="207" t="s">
        <v>19144</v>
      </c>
      <c r="K452" s="207"/>
      <c r="L452" s="207"/>
      <c r="M452" t="str" cm="1">
        <f t="array" ref="M452">LOOKUP(2,1/(C452:L452&lt;&gt;""),C452:L452)</f>
        <v>Tata</v>
      </c>
      <c r="N452" s="207"/>
      <c r="O452" s="207" t="s">
        <v>8288</v>
      </c>
      <c r="P452" s="207" t="s">
        <v>8288</v>
      </c>
      <c r="Q452" s="207" t="s">
        <v>8288</v>
      </c>
      <c r="R452" s="207" t="s">
        <v>8288</v>
      </c>
      <c r="S452" s="207" t="s">
        <v>8288</v>
      </c>
      <c r="T452" s="207" t="s">
        <v>8288</v>
      </c>
      <c r="U452" s="207"/>
      <c r="V452" s="209" t="s">
        <v>8288</v>
      </c>
      <c r="W452" s="207" t="s">
        <v>8288</v>
      </c>
      <c r="X452" s="207" t="s">
        <v>8288</v>
      </c>
      <c r="Y452" s="207" t="s">
        <v>8288</v>
      </c>
      <c r="Z452" s="207" t="s">
        <v>8288</v>
      </c>
      <c r="AA452" s="209" t="s">
        <v>8288</v>
      </c>
      <c r="AB452" s="209" t="s">
        <v>4169</v>
      </c>
      <c r="AC452" s="210" t="s">
        <v>4169</v>
      </c>
      <c r="AD452" s="210" t="s">
        <v>4169</v>
      </c>
      <c r="AE452" s="210"/>
      <c r="AF452" s="210"/>
      <c r="AG452" t="str">
        <f>IFERROR(IF(COUNTIF(C452:L452,"Feed Ingredient")&gt;0,INDEX(ani_diet!T:T,MATCH(M452,ani_diet!D:D,0)),""),"")</f>
        <v>Colocasia esculenta</v>
      </c>
      <c r="AH452" s="60" t="str">
        <f>IF(IFERROR(IF(MATCH("Feed Ingredient", AOM[[#This Row],[L1]:[L10]],0)&gt;0, TRUE, FALSE), FALSE)=TRUE,IFERROR(VLOOKUP(M452, ani_diet!C:C, 1, FALSE), "No Match"),FALSE)</f>
        <v>Tata</v>
      </c>
      <c r="AI452" s="60" t="s">
        <v>3539</v>
      </c>
      <c r="AL452" t="str">
        <f>IFERROR(IF(COUNTIF(C452:L452,"Feed Ingredient")&gt;0,INDEX(ani_diet!T:T,MATCH(M452,ani_diet!D:D,0)),""),"")</f>
        <v>Colocasia esculenta</v>
      </c>
    </row>
    <row r="453" spans="1:38">
      <c r="A453" t="str">
        <f>_xlfn.TEXTJOIN("/",TRUE,AOM[[#This Row],[L1]:[L10]])</f>
        <v>Management/Livestock Management/Feed Characteristic/Feed Composition/Feed Ingredient/Crop Byproduct/Cereal ByProducts/Teff/Teff Ground</v>
      </c>
      <c r="B453" s="208" t="s">
        <v>19147</v>
      </c>
      <c r="C453" s="208" t="s">
        <v>17896</v>
      </c>
      <c r="D453" s="208" t="s">
        <v>17898</v>
      </c>
      <c r="E453" s="208" t="s">
        <v>17908</v>
      </c>
      <c r="F453" s="208" t="s">
        <v>18308</v>
      </c>
      <c r="G453" s="208" t="s">
        <v>18309</v>
      </c>
      <c r="H453" s="208" t="s">
        <v>18687</v>
      </c>
      <c r="I453" s="208" t="s">
        <v>18733</v>
      </c>
      <c r="J453" s="208" t="s">
        <v>3737</v>
      </c>
      <c r="K453" s="208" t="s">
        <v>19148</v>
      </c>
      <c r="L453" s="208"/>
      <c r="M453" t="str" cm="1">
        <f t="array" ref="M453">LOOKUP(2,1/(C453:L453&lt;&gt;""),C453:L453)</f>
        <v>Teff Ground</v>
      </c>
      <c r="N453" s="208"/>
      <c r="O453" s="208"/>
      <c r="P453" s="208"/>
      <c r="Q453" s="208"/>
      <c r="R453" s="208"/>
      <c r="S453" s="208"/>
      <c r="T453" s="208"/>
      <c r="U453" s="208" t="s">
        <v>3739</v>
      </c>
      <c r="V453" s="209" t="s">
        <v>19149</v>
      </c>
      <c r="W453" s="208"/>
      <c r="X453" s="208"/>
      <c r="Y453" s="208"/>
      <c r="Z453" s="208"/>
      <c r="AA453" s="209" t="s">
        <v>3741</v>
      </c>
      <c r="AB453" s="225" t="s">
        <v>4169</v>
      </c>
      <c r="AC453" s="192" t="s">
        <v>19150</v>
      </c>
      <c r="AD453" s="210" t="s">
        <v>18778</v>
      </c>
      <c r="AE453" s="210" t="s">
        <v>3737</v>
      </c>
      <c r="AF453" s="210" t="s">
        <v>18779</v>
      </c>
      <c r="AG453" t="str">
        <f>IFERROR(IF(COUNTIF(C453:L453,"Feed Ingredient")&gt;0,INDEX(ani_diet!T:T,MATCH(M453,ani_diet!D:D,0)),""),"")</f>
        <v>Tectona grandis</v>
      </c>
      <c r="AH453" s="60" t="str">
        <f>IF(IFERROR(IF(MATCH("Feed Ingredient", AOM[[#This Row],[L1]:[L10]],0)&gt;0, TRUE, FALSE), FALSE)=TRUE,IFERROR(VLOOKUP(M453, ani_diet!C:C, 1, FALSE), "No Match"),FALSE)</f>
        <v>No Match</v>
      </c>
      <c r="AI453" s="220" t="s">
        <v>19151</v>
      </c>
      <c r="AL453" t="str">
        <f>IFERROR(IF(COUNTIF(C453:L453,"Feed Ingredient")&gt;0,INDEX(ani_diet!T:T,MATCH(M453,ani_diet!D:D,0)),""),"")</f>
        <v>Tectona grandis</v>
      </c>
    </row>
    <row r="454" spans="1:38">
      <c r="A454" t="str">
        <f>_xlfn.TEXTJOIN("/",TRUE,AOM[[#This Row],[L1]:[L10]])</f>
        <v>Management/Livestock Management/Feed Characteristic/Feed Composition/Feed Ingredient/Crop Byproduct/Cereal ByProducts/Teff/Teff Straw/Teff Straw Crushed</v>
      </c>
      <c r="B454" s="207" t="s">
        <v>19152</v>
      </c>
      <c r="C454" s="207" t="s">
        <v>17896</v>
      </c>
      <c r="D454" s="207" t="s">
        <v>17898</v>
      </c>
      <c r="E454" s="207" t="s">
        <v>17908</v>
      </c>
      <c r="F454" s="207" t="s">
        <v>18308</v>
      </c>
      <c r="G454" s="207" t="s">
        <v>18309</v>
      </c>
      <c r="H454" s="207" t="s">
        <v>18687</v>
      </c>
      <c r="I454" s="207" t="s">
        <v>18733</v>
      </c>
      <c r="J454" s="207" t="s">
        <v>3737</v>
      </c>
      <c r="K454" s="207" t="s">
        <v>12899</v>
      </c>
      <c r="L454" s="207" t="s">
        <v>19153</v>
      </c>
      <c r="M454" t="str" cm="1">
        <f t="array" ref="M454">LOOKUP(2,1/(C454:L454&lt;&gt;""),C454:L454)</f>
        <v>Teff Straw Crushed</v>
      </c>
      <c r="N454" s="207"/>
      <c r="O454" s="207" t="s">
        <v>8288</v>
      </c>
      <c r="P454" s="207" t="s">
        <v>8288</v>
      </c>
      <c r="Q454" s="207" t="s">
        <v>8288</v>
      </c>
      <c r="R454" s="207" t="s">
        <v>8288</v>
      </c>
      <c r="S454" s="207" t="s">
        <v>8288</v>
      </c>
      <c r="T454" s="207" t="s">
        <v>8288</v>
      </c>
      <c r="U454" s="207" t="s">
        <v>3739</v>
      </c>
      <c r="V454" s="209" t="s">
        <v>19149</v>
      </c>
      <c r="W454" s="207" t="s">
        <v>8288</v>
      </c>
      <c r="X454" s="207" t="s">
        <v>8288</v>
      </c>
      <c r="Y454" s="207" t="s">
        <v>8288</v>
      </c>
      <c r="Z454" s="207" t="s">
        <v>8288</v>
      </c>
      <c r="AA454" s="209" t="s">
        <v>3741</v>
      </c>
      <c r="AB454" s="211" t="s">
        <v>19154</v>
      </c>
      <c r="AC454" s="192" t="s">
        <v>19150</v>
      </c>
      <c r="AD454" s="210" t="s">
        <v>18778</v>
      </c>
      <c r="AE454" s="210" t="s">
        <v>3737</v>
      </c>
      <c r="AF454" s="210" t="s">
        <v>18779</v>
      </c>
      <c r="AG454" t="str">
        <f>IFERROR(IF(COUNTIF(C454:L454,"Feed Ingredient")&gt;0,INDEX(ani_diet!T:T,MATCH(M454,ani_diet!D:D,0)),""),"")</f>
        <v>Eragrostis tef Straw</v>
      </c>
      <c r="AH454" s="60" t="str">
        <f>IF(IFERROR(IF(MATCH("Feed Ingredient", AOM[[#This Row],[L1]:[L10]],0)&gt;0, TRUE, FALSE), FALSE)=TRUE,IFERROR(VLOOKUP(M454, ani_diet!C:C, 1, FALSE), "No Match"),FALSE)</f>
        <v>No Match</v>
      </c>
      <c r="AI454" t="s">
        <v>19155</v>
      </c>
      <c r="AL454" t="str">
        <f>IFERROR(IF(COUNTIF(C454:L454,"Feed Ingredient")&gt;0,INDEX(ani_diet!T:T,MATCH(M454,ani_diet!D:D,0)),""),"")</f>
        <v>Eragrostis tef Straw</v>
      </c>
    </row>
    <row r="455" spans="1:38">
      <c r="A455" t="s">
        <v>19156</v>
      </c>
      <c r="B455" s="207" t="s">
        <v>19157</v>
      </c>
      <c r="C455" s="207" t="s">
        <v>17896</v>
      </c>
      <c r="D455" s="207" t="s">
        <v>17898</v>
      </c>
      <c r="E455" s="207" t="s">
        <v>17908</v>
      </c>
      <c r="F455" s="207" t="s">
        <v>18308</v>
      </c>
      <c r="G455" s="207" t="s">
        <v>18309</v>
      </c>
      <c r="H455" s="207" t="s">
        <v>18687</v>
      </c>
      <c r="I455" s="207" t="s">
        <v>18733</v>
      </c>
      <c r="J455" s="207" t="s">
        <v>3737</v>
      </c>
      <c r="K455" s="207" t="s">
        <v>12899</v>
      </c>
      <c r="L455" s="207" t="s">
        <v>19158</v>
      </c>
      <c r="M455" t="str" cm="1">
        <f t="array" ref="M455">LOOKUP(2,1/(C455:L455&lt;&gt;""),C455:L455)</f>
        <v>Teff Straw Dried</v>
      </c>
      <c r="N455" s="207"/>
      <c r="O455" s="207" t="s">
        <v>8288</v>
      </c>
      <c r="P455" s="207" t="s">
        <v>8288</v>
      </c>
      <c r="Q455" s="207" t="s">
        <v>8288</v>
      </c>
      <c r="R455" s="207" t="s">
        <v>8288</v>
      </c>
      <c r="S455" s="207" t="s">
        <v>8288</v>
      </c>
      <c r="T455" s="207" t="s">
        <v>8288</v>
      </c>
      <c r="U455" s="207" t="s">
        <v>3739</v>
      </c>
      <c r="V455" s="209" t="s">
        <v>19149</v>
      </c>
      <c r="W455" s="207" t="s">
        <v>8288</v>
      </c>
      <c r="X455" s="207" t="s">
        <v>8288</v>
      </c>
      <c r="Y455" s="207" t="s">
        <v>8288</v>
      </c>
      <c r="Z455" s="207" t="s">
        <v>8288</v>
      </c>
      <c r="AA455" s="209" t="s">
        <v>3741</v>
      </c>
      <c r="AB455" s="212" t="s">
        <v>19154</v>
      </c>
      <c r="AC455" s="192" t="s">
        <v>19150</v>
      </c>
      <c r="AD455" s="210" t="s">
        <v>18778</v>
      </c>
      <c r="AE455" s="210" t="s">
        <v>3737</v>
      </c>
      <c r="AF455" s="210" t="s">
        <v>18779</v>
      </c>
      <c r="AG455" t="str">
        <f>IFERROR(IF(COUNTIF(C455:L455,"Feed Ingredient")&gt;0,INDEX(ani_diet!T:T,MATCH(M455,ani_diet!D:D,0)),""),"")</f>
        <v>Eragrostis tef Straw</v>
      </c>
      <c r="AH455" s="60" t="str">
        <f>IF(IFERROR(IF(MATCH("Feed Ingredient", AOM[[#This Row],[L1]:[L10]],0)&gt;0, TRUE, FALSE), FALSE)=TRUE,IFERROR(VLOOKUP(M455, ani_diet!C:C, 1, FALSE), "No Match"),FALSE)</f>
        <v>No Match</v>
      </c>
      <c r="AI455" t="s">
        <v>19155</v>
      </c>
      <c r="AL455" t="str">
        <f>IFERROR(IF(COUNTIF(C455:L455,"Feed Ingredient")&gt;0,INDEX(ani_diet!T:T,MATCH(M455,ani_diet!D:D,0)),""),"")</f>
        <v>Eragrostis tef Straw</v>
      </c>
    </row>
    <row r="456" spans="1:38">
      <c r="A456" t="s">
        <v>19156</v>
      </c>
      <c r="B456" s="207" t="s">
        <v>19159</v>
      </c>
      <c r="C456" s="207" t="s">
        <v>17896</v>
      </c>
      <c r="D456" s="207" t="s">
        <v>17898</v>
      </c>
      <c r="E456" s="207" t="s">
        <v>17908</v>
      </c>
      <c r="F456" s="207" t="s">
        <v>18308</v>
      </c>
      <c r="G456" s="207" t="s">
        <v>18309</v>
      </c>
      <c r="H456" s="207" t="s">
        <v>18687</v>
      </c>
      <c r="I456" s="207" t="s">
        <v>18733</v>
      </c>
      <c r="J456" s="207" t="s">
        <v>3737</v>
      </c>
      <c r="K456" s="207" t="s">
        <v>12899</v>
      </c>
      <c r="L456" s="207" t="s">
        <v>19160</v>
      </c>
      <c r="M456" t="str" cm="1">
        <f t="array" ref="M456">LOOKUP(2,1/(C456:L456&lt;&gt;""),C456:L456)</f>
        <v>Teff Straw Ensiled Fermented Urea Treated</v>
      </c>
      <c r="N456" s="207"/>
      <c r="O456" s="207" t="s">
        <v>8288</v>
      </c>
      <c r="P456" s="207" t="s">
        <v>8288</v>
      </c>
      <c r="Q456" s="207" t="s">
        <v>8288</v>
      </c>
      <c r="R456" s="207" t="s">
        <v>8288</v>
      </c>
      <c r="S456" s="207" t="s">
        <v>8288</v>
      </c>
      <c r="T456" s="207" t="s">
        <v>8288</v>
      </c>
      <c r="U456" s="207" t="s">
        <v>3739</v>
      </c>
      <c r="V456" s="209" t="s">
        <v>19149</v>
      </c>
      <c r="W456" s="207" t="s">
        <v>8288</v>
      </c>
      <c r="X456" s="207" t="s">
        <v>8288</v>
      </c>
      <c r="Y456" s="207" t="s">
        <v>8288</v>
      </c>
      <c r="Z456" s="207" t="s">
        <v>8288</v>
      </c>
      <c r="AA456" s="209" t="s">
        <v>3741</v>
      </c>
      <c r="AB456" s="212" t="s">
        <v>19154</v>
      </c>
      <c r="AC456" s="192" t="s">
        <v>19150</v>
      </c>
      <c r="AD456" s="210" t="s">
        <v>18778</v>
      </c>
      <c r="AE456" s="210" t="s">
        <v>3737</v>
      </c>
      <c r="AF456" s="210" t="s">
        <v>18779</v>
      </c>
      <c r="AG456" t="str">
        <f>IFERROR(IF(COUNTIF(C456:L456,"Feed Ingredient")&gt;0,INDEX(ani_diet!T:T,MATCH(M456,ani_diet!D:D,0)),""),"")</f>
        <v>Eragrostis tef Straw</v>
      </c>
      <c r="AH456" s="60" t="str">
        <f>IF(IFERROR(IF(MATCH("Feed Ingredient", AOM[[#This Row],[L1]:[L10]],0)&gt;0, TRUE, FALSE), FALSE)=TRUE,IFERROR(VLOOKUP(M456, ani_diet!C:C, 1, FALSE), "No Match"),FALSE)</f>
        <v>No Match</v>
      </c>
      <c r="AI456" t="s">
        <v>3539</v>
      </c>
      <c r="AL456" t="str">
        <f>IFERROR(IF(COUNTIF(C456:L456,"Feed Ingredient")&gt;0,INDEX(ani_diet!T:T,MATCH(M456,ani_diet!D:D,0)),""),"")</f>
        <v>Eragrostis tef Straw</v>
      </c>
    </row>
    <row r="457" spans="1:38">
      <c r="A457" t="str">
        <f>_xlfn.TEXTJOIN("/",TRUE,AOM[[#This Row],[L1]:[L10]])</f>
        <v>Management/Livestock Management/Feed Characteristic/Feed Composition/Feed Ingredient/Crop Byproduct/Cereal ByProducts/Teff/Teff Straw</v>
      </c>
      <c r="B457" s="207" t="s">
        <v>19161</v>
      </c>
      <c r="C457" s="207" t="s">
        <v>17896</v>
      </c>
      <c r="D457" s="207" t="s">
        <v>17898</v>
      </c>
      <c r="E457" s="207" t="s">
        <v>17908</v>
      </c>
      <c r="F457" s="207" t="s">
        <v>18308</v>
      </c>
      <c r="G457" s="207" t="s">
        <v>18309</v>
      </c>
      <c r="H457" s="207" t="s">
        <v>18687</v>
      </c>
      <c r="I457" s="207" t="s">
        <v>18733</v>
      </c>
      <c r="J457" s="207" t="s">
        <v>3737</v>
      </c>
      <c r="K457" s="207" t="s">
        <v>12899</v>
      </c>
      <c r="L457" s="207"/>
      <c r="M457" t="str" cm="1">
        <f t="array" ref="M457">LOOKUP(2,1/(C457:L457&lt;&gt;""),C457:L457)</f>
        <v>Teff Straw</v>
      </c>
      <c r="N457" s="207"/>
      <c r="O457" s="207"/>
      <c r="P457" s="207"/>
      <c r="Q457" s="207"/>
      <c r="R457" s="207"/>
      <c r="S457" s="207"/>
      <c r="T457" s="207"/>
      <c r="U457" s="208" t="s">
        <v>3739</v>
      </c>
      <c r="V457" s="209" t="s">
        <v>19149</v>
      </c>
      <c r="W457" s="207"/>
      <c r="X457" s="207"/>
      <c r="Y457" s="207"/>
      <c r="Z457" s="207"/>
      <c r="AA457" s="209" t="s">
        <v>3741</v>
      </c>
      <c r="AB457" s="211" t="s">
        <v>19162</v>
      </c>
      <c r="AC457" s="192" t="s">
        <v>19150</v>
      </c>
      <c r="AD457" s="210" t="s">
        <v>18778</v>
      </c>
      <c r="AE457" s="210" t="s">
        <v>3737</v>
      </c>
      <c r="AF457" s="210" t="s">
        <v>18779</v>
      </c>
      <c r="AG457" t="str">
        <f>IFERROR(IF(COUNTIF(C457:L457,"Feed Ingredient")&gt;0,INDEX(ani_diet!T:T,MATCH(M457,ani_diet!D:D,0)),""),"")</f>
        <v/>
      </c>
      <c r="AH457" s="60" t="str">
        <f>IF(IFERROR(IF(MATCH("Feed Ingredient", AOM[[#This Row],[L1]:[L10]],0)&gt;0, TRUE, FALSE), FALSE)=TRUE,IFERROR(VLOOKUP(M457, ani_diet!C:C, 1, FALSE), "No Match"),FALSE)</f>
        <v>Teff Straw</v>
      </c>
      <c r="AI457" t="s">
        <v>19155</v>
      </c>
      <c r="AL457" t="str">
        <f>IFERROR(IF(COUNTIF(C457:L457,"Feed Ingredient")&gt;0,INDEX(ani_diet!T:T,MATCH(M457,ani_diet!D:D,0)),""),"")</f>
        <v/>
      </c>
    </row>
    <row r="458" spans="1:38">
      <c r="A458" t="s">
        <v>19163</v>
      </c>
      <c r="B458" s="207" t="s">
        <v>19164</v>
      </c>
      <c r="C458" s="207" t="s">
        <v>17896</v>
      </c>
      <c r="D458" s="207" t="s">
        <v>17898</v>
      </c>
      <c r="E458" s="207" t="s">
        <v>17908</v>
      </c>
      <c r="F458" s="207" t="s">
        <v>18308</v>
      </c>
      <c r="G458" s="207" t="s">
        <v>18309</v>
      </c>
      <c r="H458" s="207" t="s">
        <v>18687</v>
      </c>
      <c r="I458" s="207" t="s">
        <v>18733</v>
      </c>
      <c r="J458" s="207" t="s">
        <v>3737</v>
      </c>
      <c r="K458" s="207"/>
      <c r="L458" s="207"/>
      <c r="M458" t="str" cm="1">
        <f t="array" ref="M458">LOOKUP(2,1/(C458:L458&lt;&gt;""),C458:L458)</f>
        <v>Teff</v>
      </c>
      <c r="N458" s="207"/>
      <c r="O458" s="207" t="s">
        <v>8288</v>
      </c>
      <c r="P458" s="207" t="s">
        <v>8288</v>
      </c>
      <c r="Q458" s="207" t="s">
        <v>8288</v>
      </c>
      <c r="R458" s="207" t="s">
        <v>8288</v>
      </c>
      <c r="S458" s="207" t="s">
        <v>8288</v>
      </c>
      <c r="T458" s="207" t="s">
        <v>8288</v>
      </c>
      <c r="U458" s="207"/>
      <c r="V458" s="209" t="s">
        <v>8288</v>
      </c>
      <c r="W458" s="207" t="s">
        <v>8288</v>
      </c>
      <c r="X458" s="207" t="s">
        <v>8288</v>
      </c>
      <c r="Y458" s="207" t="s">
        <v>8288</v>
      </c>
      <c r="Z458" s="207" t="s">
        <v>8288</v>
      </c>
      <c r="AA458" s="209" t="s">
        <v>8288</v>
      </c>
      <c r="AB458" s="209" t="s">
        <v>4169</v>
      </c>
      <c r="AC458" s="210" t="s">
        <v>4169</v>
      </c>
      <c r="AD458" s="210" t="s">
        <v>4169</v>
      </c>
      <c r="AE458" s="210"/>
      <c r="AF458" s="210"/>
      <c r="AG458" t="str">
        <f>IFERROR(IF(COUNTIF(C458:L458,"Feed Ingredient")&gt;0,INDEX(ani_diet!T:T,MATCH(M458,ani_diet!D:D,0)),""),"")</f>
        <v>Tectona grandis</v>
      </c>
      <c r="AH458" s="60" t="str">
        <f>IF(IFERROR(IF(MATCH("Feed Ingredient", AOM[[#This Row],[L1]:[L10]],0)&gt;0, TRUE, FALSE), FALSE)=TRUE,IFERROR(VLOOKUP(M458, ani_diet!C:C, 1, FALSE), "No Match"),FALSE)</f>
        <v>Teff</v>
      </c>
      <c r="AI458" s="60" t="s">
        <v>3539</v>
      </c>
      <c r="AL458" t="str">
        <f>IFERROR(IF(COUNTIF(C458:L458,"Feed Ingredient")&gt;0,INDEX(ani_diet!T:T,MATCH(M458,ani_diet!D:D,0)),""),"")</f>
        <v>Tectona grandis</v>
      </c>
    </row>
    <row r="459" spans="1:38">
      <c r="A459" t="str">
        <f>_xlfn.TEXTJOIN("/",TRUE,AOM[[#This Row],[L1]:[L10]])</f>
        <v>Management/Livestock Management/Feed Characteristic/Feed Composition/Feed Ingredient/Crop Byproduct/Cereal ByProducts/Unspecified Bran</v>
      </c>
      <c r="B459" s="207" t="s">
        <v>19165</v>
      </c>
      <c r="C459" s="207" t="s">
        <v>17896</v>
      </c>
      <c r="D459" s="207" t="s">
        <v>17898</v>
      </c>
      <c r="E459" s="207" t="s">
        <v>17908</v>
      </c>
      <c r="F459" s="207" t="s">
        <v>18308</v>
      </c>
      <c r="G459" s="207" t="s">
        <v>18309</v>
      </c>
      <c r="H459" s="207" t="s">
        <v>18687</v>
      </c>
      <c r="I459" s="207" t="s">
        <v>18733</v>
      </c>
      <c r="J459" s="207" t="s">
        <v>19166</v>
      </c>
      <c r="K459" s="207" t="s">
        <v>8288</v>
      </c>
      <c r="L459" s="207"/>
      <c r="M459" t="str" cm="1">
        <f t="array" ref="M459">LOOKUP(2,1/(C459:L459&lt;&gt;""),C459:L459)</f>
        <v>Unspecified Bran</v>
      </c>
      <c r="N459" s="207"/>
      <c r="O459" s="207" t="s">
        <v>8288</v>
      </c>
      <c r="P459" s="207" t="s">
        <v>8288</v>
      </c>
      <c r="Q459" s="207" t="s">
        <v>8288</v>
      </c>
      <c r="R459" s="207" t="s">
        <v>8288</v>
      </c>
      <c r="S459" s="207"/>
      <c r="T459" s="207" t="s">
        <v>8288</v>
      </c>
      <c r="U459" s="207"/>
      <c r="V459" s="209" t="s">
        <v>8288</v>
      </c>
      <c r="W459" s="207" t="s">
        <v>8288</v>
      </c>
      <c r="X459" s="207" t="s">
        <v>8288</v>
      </c>
      <c r="Y459" s="207" t="s">
        <v>8288</v>
      </c>
      <c r="Z459" s="207" t="s">
        <v>8288</v>
      </c>
      <c r="AA459" s="209" t="s">
        <v>8288</v>
      </c>
      <c r="AB459" s="209" t="s">
        <v>4169</v>
      </c>
      <c r="AC459" s="210" t="s">
        <v>4169</v>
      </c>
      <c r="AD459" s="210">
        <v>39120</v>
      </c>
      <c r="AE459" s="210"/>
      <c r="AF459" s="210" t="s">
        <v>18760</v>
      </c>
      <c r="AG459" t="str">
        <f>IFERROR(IF(COUNTIF(C459:L459,"Feed Ingredient")&gt;0,INDEX(ani_diet!T:T,MATCH(M459,ani_diet!D:D,0)),""),"")</f>
        <v>Ulva rigida</v>
      </c>
      <c r="AH459" s="60" t="str">
        <f>IF(IFERROR(IF(MATCH("Feed Ingredient", AOM[[#This Row],[L1]:[L10]],0)&gt;0, TRUE, FALSE), FALSE)=TRUE,IFERROR(VLOOKUP(M459, ani_diet!C:C, 1, FALSE), "No Match"),FALSE)</f>
        <v>Unspecified Bran</v>
      </c>
      <c r="AI459" s="60" t="s">
        <v>3539</v>
      </c>
      <c r="AL459" t="str">
        <f>IFERROR(IF(COUNTIF(C459:L459,"Feed Ingredient")&gt;0,INDEX(ani_diet!T:T,MATCH(M459,ani_diet!D:D,0)),""),"")</f>
        <v>Ulva rigida</v>
      </c>
    </row>
    <row r="460" spans="1:38">
      <c r="A460" t="str">
        <f>_xlfn.TEXTJOIN("/",TRUE,AOM[[#This Row],[L1]:[L10]])</f>
        <v>Management/Livestock Management/Feed Characteristic/Feed Composition/Feed Ingredient/Crop Byproduct/Cereal ByProducts/Unspecified Bran/Unspecified Bran Dried Ground</v>
      </c>
      <c r="B460" s="207" t="s">
        <v>19167</v>
      </c>
      <c r="C460" s="207" t="s">
        <v>17896</v>
      </c>
      <c r="D460" s="207" t="s">
        <v>17898</v>
      </c>
      <c r="E460" s="207" t="s">
        <v>17908</v>
      </c>
      <c r="F460" s="207" t="s">
        <v>18308</v>
      </c>
      <c r="G460" s="207" t="s">
        <v>18309</v>
      </c>
      <c r="H460" s="207" t="s">
        <v>18687</v>
      </c>
      <c r="I460" s="207" t="s">
        <v>18733</v>
      </c>
      <c r="J460" s="207" t="s">
        <v>19166</v>
      </c>
      <c r="K460" s="207" t="s">
        <v>19168</v>
      </c>
      <c r="L460" s="207"/>
      <c r="M460" t="str" cm="1">
        <f t="array" ref="M460">LOOKUP(2,1/(C460:L460&lt;&gt;""),C460:L460)</f>
        <v>Unspecified Bran Dried Ground</v>
      </c>
      <c r="N460" s="207" t="s">
        <v>19169</v>
      </c>
      <c r="O460" s="207" t="s">
        <v>8288</v>
      </c>
      <c r="P460" s="207" t="s">
        <v>8288</v>
      </c>
      <c r="Q460" s="207" t="s">
        <v>8288</v>
      </c>
      <c r="R460" s="207" t="s">
        <v>8288</v>
      </c>
      <c r="S460" s="207"/>
      <c r="T460" s="207" t="s">
        <v>8288</v>
      </c>
      <c r="U460" s="207"/>
      <c r="V460" s="209" t="s">
        <v>8288</v>
      </c>
      <c r="W460" s="207" t="s">
        <v>8288</v>
      </c>
      <c r="X460" s="207" t="s">
        <v>8288</v>
      </c>
      <c r="Y460" s="207" t="s">
        <v>8288</v>
      </c>
      <c r="Z460" s="207" t="s">
        <v>8288</v>
      </c>
      <c r="AA460" s="209" t="s">
        <v>8288</v>
      </c>
      <c r="AB460" s="209" t="s">
        <v>4169</v>
      </c>
      <c r="AC460" s="210" t="s">
        <v>4169</v>
      </c>
      <c r="AD460" s="210">
        <v>39120</v>
      </c>
      <c r="AE460" s="210"/>
      <c r="AF460" s="210" t="s">
        <v>18760</v>
      </c>
      <c r="AG460" t="str">
        <f>IFERROR(IF(COUNTIF(C460:L460,"Feed Ingredient")&gt;0,INDEX(ani_diet!T:T,MATCH(M460,ani_diet!D:D,0)),""),"")</f>
        <v/>
      </c>
      <c r="AH460" s="60" t="str">
        <f>IF(IFERROR(IF(MATCH("Feed Ingredient", AOM[[#This Row],[L1]:[L10]],0)&gt;0, TRUE, FALSE), FALSE)=TRUE,IFERROR(VLOOKUP(M460, ani_diet!C:C, 1, FALSE), "No Match"),FALSE)</f>
        <v>No Match</v>
      </c>
      <c r="AI460" s="60" t="s">
        <v>3539</v>
      </c>
      <c r="AL460" t="str">
        <f>IFERROR(IF(COUNTIF(C460:L460,"Feed Ingredient")&gt;0,INDEX(ani_diet!T:T,MATCH(M460,ani_diet!D:D,0)),""),"")</f>
        <v/>
      </c>
    </row>
    <row r="461" spans="1:38">
      <c r="A461" t="str">
        <f>_xlfn.TEXTJOIN("/",TRUE,AOM[[#This Row],[L1]:[L10]])</f>
        <v>Management/Livestock Management/Feed Characteristic/Feed Composition/Feed Ingredient/Crop Byproduct/Cereal ByProducts/Unspecified Bran/Unspecified Bran Ground</v>
      </c>
      <c r="B461" s="207" t="s">
        <v>19170</v>
      </c>
      <c r="C461" s="207" t="s">
        <v>17896</v>
      </c>
      <c r="D461" s="207" t="s">
        <v>17898</v>
      </c>
      <c r="E461" s="207" t="s">
        <v>17908</v>
      </c>
      <c r="F461" s="207" t="s">
        <v>18308</v>
      </c>
      <c r="G461" s="207" t="s">
        <v>18309</v>
      </c>
      <c r="H461" s="207" t="s">
        <v>18687</v>
      </c>
      <c r="I461" s="207" t="s">
        <v>18733</v>
      </c>
      <c r="J461" s="207" t="s">
        <v>19166</v>
      </c>
      <c r="K461" s="207" t="s">
        <v>19171</v>
      </c>
      <c r="L461" s="207"/>
      <c r="M461" t="str" cm="1">
        <f t="array" ref="M461">LOOKUP(2,1/(C461:L461&lt;&gt;""),C461:L461)</f>
        <v>Unspecified Bran Ground</v>
      </c>
      <c r="N461" s="207" t="s">
        <v>19172</v>
      </c>
      <c r="O461" s="207" t="s">
        <v>8288</v>
      </c>
      <c r="P461" s="207" t="s">
        <v>8288</v>
      </c>
      <c r="Q461" s="207" t="s">
        <v>8288</v>
      </c>
      <c r="R461" s="207" t="s">
        <v>8288</v>
      </c>
      <c r="S461" s="207"/>
      <c r="T461" s="207" t="s">
        <v>8288</v>
      </c>
      <c r="U461" s="207"/>
      <c r="V461" s="209" t="s">
        <v>8288</v>
      </c>
      <c r="W461" s="207" t="s">
        <v>8288</v>
      </c>
      <c r="X461" s="207" t="s">
        <v>8288</v>
      </c>
      <c r="Y461" s="207" t="s">
        <v>8288</v>
      </c>
      <c r="Z461" s="207" t="s">
        <v>8288</v>
      </c>
      <c r="AA461" s="209" t="s">
        <v>8288</v>
      </c>
      <c r="AB461" s="209" t="s">
        <v>4169</v>
      </c>
      <c r="AC461" s="210" t="s">
        <v>4169</v>
      </c>
      <c r="AD461" s="210">
        <v>39120</v>
      </c>
      <c r="AE461" s="210"/>
      <c r="AF461" s="210" t="s">
        <v>18760</v>
      </c>
      <c r="AG461" t="str">
        <f>IFERROR(IF(COUNTIF(C461:L461,"Feed Ingredient")&gt;0,INDEX(ani_diet!T:T,MATCH(M461,ani_diet!D:D,0)),""),"")</f>
        <v/>
      </c>
      <c r="AH461" s="60" t="str">
        <f>IF(IFERROR(IF(MATCH("Feed Ingredient", AOM[[#This Row],[L1]:[L10]],0)&gt;0, TRUE, FALSE), FALSE)=TRUE,IFERROR(VLOOKUP(M461, ani_diet!C:C, 1, FALSE), "No Match"),FALSE)</f>
        <v>No Match</v>
      </c>
      <c r="AI461" s="60" t="s">
        <v>3539</v>
      </c>
      <c r="AL461" t="str">
        <f>IFERROR(IF(COUNTIF(C461:L461,"Feed Ingredient")&gt;0,INDEX(ani_diet!T:T,MATCH(M461,ani_diet!D:D,0)),""),"")</f>
        <v/>
      </c>
    </row>
    <row r="462" spans="1:38">
      <c r="A462" t="s">
        <v>19173</v>
      </c>
      <c r="B462" s="207" t="s">
        <v>19174</v>
      </c>
      <c r="C462" s="207" t="s">
        <v>17896</v>
      </c>
      <c r="D462" s="207" t="s">
        <v>17898</v>
      </c>
      <c r="E462" s="207" t="s">
        <v>17908</v>
      </c>
      <c r="F462" s="207" t="s">
        <v>18308</v>
      </c>
      <c r="G462" s="207" t="s">
        <v>18309</v>
      </c>
      <c r="H462" s="207" t="s">
        <v>18687</v>
      </c>
      <c r="I462" s="207" t="s">
        <v>18733</v>
      </c>
      <c r="J462" s="207" t="s">
        <v>19175</v>
      </c>
      <c r="K462" s="207" t="s">
        <v>8288</v>
      </c>
      <c r="L462" s="207"/>
      <c r="M462" t="str" cm="1">
        <f t="array" ref="M462">LOOKUP(2,1/(C462:L462&lt;&gt;""),C462:L462)</f>
        <v>Unspecified Forage</v>
      </c>
      <c r="N462" s="207"/>
      <c r="O462" s="207" t="s">
        <v>8288</v>
      </c>
      <c r="P462" s="207" t="s">
        <v>8288</v>
      </c>
      <c r="Q462" s="207" t="s">
        <v>8288</v>
      </c>
      <c r="R462" s="207" t="s">
        <v>8288</v>
      </c>
      <c r="S462" s="207" t="s">
        <v>8288</v>
      </c>
      <c r="T462" s="207" t="s">
        <v>8288</v>
      </c>
      <c r="U462" s="207"/>
      <c r="V462" s="209" t="s">
        <v>8288</v>
      </c>
      <c r="W462" s="207" t="s">
        <v>8288</v>
      </c>
      <c r="X462" s="207" t="s">
        <v>8288</v>
      </c>
      <c r="Y462" s="207" t="s">
        <v>8288</v>
      </c>
      <c r="Z462" s="207" t="s">
        <v>8288</v>
      </c>
      <c r="AA462" s="209" t="s">
        <v>8288</v>
      </c>
      <c r="AB462" s="209" t="s">
        <v>4169</v>
      </c>
      <c r="AC462" s="210" t="s">
        <v>4169</v>
      </c>
      <c r="AD462" s="210" t="s">
        <v>4169</v>
      </c>
      <c r="AE462" s="210"/>
      <c r="AF462" s="210"/>
      <c r="AG462" t="str">
        <f>IFERROR(IF(COUNTIF(C462:L462,"Feed Ingredient")&gt;0,INDEX(ani_diet!T:T,MATCH(M462,ani_diet!D:D,0)),""),"")</f>
        <v/>
      </c>
      <c r="AH462" s="60" t="str">
        <f>IF(IFERROR(IF(MATCH("Feed Ingredient", AOM[[#This Row],[L1]:[L10]],0)&gt;0, TRUE, FALSE), FALSE)=TRUE,IFERROR(VLOOKUP(M462, ani_diet!C:C, 1, FALSE), "No Match"),FALSE)</f>
        <v>Unspecified Forage</v>
      </c>
      <c r="AI462" s="60" t="s">
        <v>3539</v>
      </c>
      <c r="AL462" t="str">
        <f>IFERROR(IF(COUNTIF(C462:L462,"Feed Ingredient")&gt;0,INDEX(ani_diet!T:T,MATCH(M462,ani_diet!D:D,0)),""),"")</f>
        <v/>
      </c>
    </row>
    <row r="463" spans="1:38">
      <c r="A463" t="str">
        <f>_xlfn.TEXTJOIN("/",TRUE,AOM[[#This Row],[L1]:[L10]])</f>
        <v>Management/Livestock Management/Feed Characteristic/Feed Composition/Feed Ingredient/Crop Byproduct/Cereal ByProducts/Unspecified Silage</v>
      </c>
      <c r="B463" s="207" t="s">
        <v>19176</v>
      </c>
      <c r="C463" s="207" t="s">
        <v>17896</v>
      </c>
      <c r="D463" s="207" t="s">
        <v>17898</v>
      </c>
      <c r="E463" s="207" t="s">
        <v>17908</v>
      </c>
      <c r="F463" s="207" t="s">
        <v>18308</v>
      </c>
      <c r="G463" s="207" t="s">
        <v>18309</v>
      </c>
      <c r="H463" s="207" t="s">
        <v>18687</v>
      </c>
      <c r="I463" s="207" t="s">
        <v>18733</v>
      </c>
      <c r="J463" s="207" t="s">
        <v>19177</v>
      </c>
      <c r="K463" s="207" t="s">
        <v>8288</v>
      </c>
      <c r="L463" s="207"/>
      <c r="M463" t="str" cm="1">
        <f t="array" ref="M463">LOOKUP(2,1/(C463:L463&lt;&gt;""),C463:L463)</f>
        <v>Unspecified Silage</v>
      </c>
      <c r="N463" s="207"/>
      <c r="O463" s="207" t="s">
        <v>8288</v>
      </c>
      <c r="P463" s="207" t="s">
        <v>8288</v>
      </c>
      <c r="Q463" s="207" t="s">
        <v>8288</v>
      </c>
      <c r="R463" s="207" t="s">
        <v>8288</v>
      </c>
      <c r="S463" s="207" t="s">
        <v>8288</v>
      </c>
      <c r="T463" s="207" t="s">
        <v>8288</v>
      </c>
      <c r="U463" s="207"/>
      <c r="V463" s="209" t="s">
        <v>8288</v>
      </c>
      <c r="W463" s="207" t="s">
        <v>8288</v>
      </c>
      <c r="X463" s="207" t="s">
        <v>8288</v>
      </c>
      <c r="Y463" s="207" t="s">
        <v>8288</v>
      </c>
      <c r="Z463" s="207" t="s">
        <v>8288</v>
      </c>
      <c r="AA463" s="209" t="s">
        <v>8288</v>
      </c>
      <c r="AB463" s="209" t="s">
        <v>4169</v>
      </c>
      <c r="AC463" s="210" t="s">
        <v>4169</v>
      </c>
      <c r="AD463" s="210" t="s">
        <v>4169</v>
      </c>
      <c r="AE463" s="210"/>
      <c r="AF463" s="210"/>
      <c r="AG463" t="str">
        <f>IFERROR(IF(COUNTIF(C463:L463,"Feed Ingredient")&gt;0,INDEX(ani_diet!T:T,MATCH(M463,ani_diet!D:D,0)),""),"")</f>
        <v/>
      </c>
      <c r="AH463" s="60" t="str">
        <f>IF(IFERROR(IF(MATCH("Feed Ingredient", AOM[[#This Row],[L1]:[L10]],0)&gt;0, TRUE, FALSE), FALSE)=TRUE,IFERROR(VLOOKUP(M463, ani_diet!C:C, 1, FALSE), "No Match"),FALSE)</f>
        <v>Unspecified Silage</v>
      </c>
      <c r="AI463" s="60" t="s">
        <v>3539</v>
      </c>
      <c r="AL463" t="str">
        <f>IFERROR(IF(COUNTIF(C463:L463,"Feed Ingredient")&gt;0,INDEX(ani_diet!T:T,MATCH(M463,ani_diet!D:D,0)),""),"")</f>
        <v/>
      </c>
    </row>
    <row r="464" spans="1:38">
      <c r="A464" t="str">
        <f>_xlfn.TEXTJOIN("/",TRUE,AOM[[#This Row],[L1]:[L10]])</f>
        <v>Management/Livestock Management/Feed Characteristic/Feed Composition/Feed Ingredient/Crop Byproduct/Cereal ByProducts/Unspecified Straw</v>
      </c>
      <c r="B464" s="207" t="s">
        <v>19178</v>
      </c>
      <c r="C464" s="207" t="s">
        <v>17896</v>
      </c>
      <c r="D464" s="207" t="s">
        <v>17898</v>
      </c>
      <c r="E464" s="207" t="s">
        <v>17908</v>
      </c>
      <c r="F464" s="207" t="s">
        <v>18308</v>
      </c>
      <c r="G464" s="207" t="s">
        <v>18309</v>
      </c>
      <c r="H464" s="207" t="s">
        <v>18687</v>
      </c>
      <c r="I464" s="207" t="s">
        <v>18733</v>
      </c>
      <c r="J464" s="207" t="s">
        <v>19179</v>
      </c>
      <c r="K464" s="207" t="s">
        <v>8288</v>
      </c>
      <c r="L464" s="207"/>
      <c r="M464" t="str" cm="1">
        <f t="array" ref="M464">LOOKUP(2,1/(C464:L464&lt;&gt;""),C464:L464)</f>
        <v>Unspecified Straw</v>
      </c>
      <c r="N464" s="207"/>
      <c r="O464" s="207" t="s">
        <v>8288</v>
      </c>
      <c r="P464" s="207" t="s">
        <v>8288</v>
      </c>
      <c r="Q464" s="207" t="s">
        <v>8288</v>
      </c>
      <c r="R464" s="207" t="s">
        <v>8288</v>
      </c>
      <c r="S464" s="207" t="s">
        <v>19180</v>
      </c>
      <c r="T464" s="207" t="s">
        <v>8288</v>
      </c>
      <c r="U464" s="207"/>
      <c r="V464" s="209" t="s">
        <v>8288</v>
      </c>
      <c r="W464" s="207" t="s">
        <v>8288</v>
      </c>
      <c r="X464" s="207" t="s">
        <v>8288</v>
      </c>
      <c r="Y464" s="207" t="s">
        <v>8288</v>
      </c>
      <c r="Z464" s="207" t="s">
        <v>8288</v>
      </c>
      <c r="AA464" s="209" t="s">
        <v>8288</v>
      </c>
      <c r="AB464" s="209" t="s">
        <v>4169</v>
      </c>
      <c r="AC464" s="210" t="s">
        <v>4169</v>
      </c>
      <c r="AD464" s="210" t="s">
        <v>18778</v>
      </c>
      <c r="AE464" s="210"/>
      <c r="AF464" s="210" t="s">
        <v>18779</v>
      </c>
      <c r="AG464" t="str">
        <f>IFERROR(IF(COUNTIF(C464:L464,"Feed Ingredient")&gt;0,INDEX(ani_diet!T:T,MATCH(M464,ani_diet!D:D,0)),""),"")</f>
        <v/>
      </c>
      <c r="AH464" s="60" t="str">
        <f>IF(IFERROR(IF(MATCH("Feed Ingredient", AOM[[#This Row],[L1]:[L10]],0)&gt;0, TRUE, FALSE), FALSE)=TRUE,IFERROR(VLOOKUP(M464, ani_diet!C:C, 1, FALSE), "No Match"),FALSE)</f>
        <v>Unspecified Straw</v>
      </c>
      <c r="AI464" s="60" t="s">
        <v>3539</v>
      </c>
      <c r="AL464" t="str">
        <f>IFERROR(IF(COUNTIF(C464:L464,"Feed Ingredient")&gt;0,INDEX(ani_diet!T:T,MATCH(M464,ani_diet!D:D,0)),""),"")</f>
        <v/>
      </c>
    </row>
    <row r="465" spans="1:38">
      <c r="A465" t="str">
        <f>_xlfn.TEXTJOIN("/",TRUE,AOM[[#This Row],[L1]:[L10]])</f>
        <v>Management/Livestock Management/Feed Characteristic/Feed Composition/Feed Ingredient/Crop Byproduct/Cereal ByProducts/Unspecified Straw/Unspecified Straw Ground</v>
      </c>
      <c r="B465" s="207" t="s">
        <v>19181</v>
      </c>
      <c r="C465" s="207" t="s">
        <v>17896</v>
      </c>
      <c r="D465" s="207" t="s">
        <v>17898</v>
      </c>
      <c r="E465" s="207" t="s">
        <v>17908</v>
      </c>
      <c r="F465" s="207" t="s">
        <v>18308</v>
      </c>
      <c r="G465" s="207" t="s">
        <v>18309</v>
      </c>
      <c r="H465" s="207" t="s">
        <v>18687</v>
      </c>
      <c r="I465" s="207" t="s">
        <v>18733</v>
      </c>
      <c r="J465" s="207" t="s">
        <v>19179</v>
      </c>
      <c r="K465" s="207" t="s">
        <v>19182</v>
      </c>
      <c r="L465" s="207"/>
      <c r="M465" t="str" cm="1">
        <f t="array" ref="M465">LOOKUP(2,1/(C465:L465&lt;&gt;""),C465:L465)</f>
        <v>Unspecified Straw Ground</v>
      </c>
      <c r="N465" s="207"/>
      <c r="O465" s="207" t="s">
        <v>8288</v>
      </c>
      <c r="P465" s="207" t="s">
        <v>8288</v>
      </c>
      <c r="Q465" s="207" t="s">
        <v>8288</v>
      </c>
      <c r="R465" s="207" t="s">
        <v>8288</v>
      </c>
      <c r="S465" s="207" t="s">
        <v>19180</v>
      </c>
      <c r="T465" s="207" t="s">
        <v>8288</v>
      </c>
      <c r="U465" s="207"/>
      <c r="V465" s="209" t="s">
        <v>8288</v>
      </c>
      <c r="W465" s="207" t="s">
        <v>8288</v>
      </c>
      <c r="X465" s="207" t="s">
        <v>8288</v>
      </c>
      <c r="Y465" s="207" t="s">
        <v>8288</v>
      </c>
      <c r="Z465" s="207" t="s">
        <v>8288</v>
      </c>
      <c r="AA465" s="209" t="s">
        <v>8288</v>
      </c>
      <c r="AB465" s="209" t="s">
        <v>4169</v>
      </c>
      <c r="AC465" s="210" t="s">
        <v>4169</v>
      </c>
      <c r="AD465" s="210" t="s">
        <v>18778</v>
      </c>
      <c r="AE465" s="210"/>
      <c r="AF465" s="210" t="s">
        <v>18779</v>
      </c>
      <c r="AG465" t="str">
        <f>IFERROR(IF(COUNTIF(C465:L465,"Feed Ingredient")&gt;0,INDEX(ani_diet!T:T,MATCH(M465,ani_diet!D:D,0)),""),"")</f>
        <v/>
      </c>
      <c r="AH465" s="60" t="str">
        <f>IF(IFERROR(IF(MATCH("Feed Ingredient", AOM[[#This Row],[L1]:[L10]],0)&gt;0, TRUE, FALSE), FALSE)=TRUE,IFERROR(VLOOKUP(M465, ani_diet!C:C, 1, FALSE), "No Match"),FALSE)</f>
        <v>No Match</v>
      </c>
      <c r="AI465" s="60" t="s">
        <v>3539</v>
      </c>
      <c r="AL465" t="str">
        <f>IFERROR(IF(COUNTIF(C465:L465,"Feed Ingredient")&gt;0,INDEX(ani_diet!T:T,MATCH(M465,ani_diet!D:D,0)),""),"")</f>
        <v/>
      </c>
    </row>
    <row r="466" spans="1:38">
      <c r="A466" t="str">
        <f>_xlfn.TEXTJOIN("/",TRUE,AOM[[#This Row],[L1]:[L10]])</f>
        <v>Management/Livestock Management/Feed Characteristic/Feed Composition/Feed Ingredient/Crop Byproduct/Cereal ByProducts/Wheat/Wheat Bran/Wheat Bran Ground</v>
      </c>
      <c r="B466" s="207" t="s">
        <v>19183</v>
      </c>
      <c r="C466" s="207" t="s">
        <v>17896</v>
      </c>
      <c r="D466" s="207" t="s">
        <v>17898</v>
      </c>
      <c r="E466" s="207" t="s">
        <v>17908</v>
      </c>
      <c r="F466" s="207" t="s">
        <v>18308</v>
      </c>
      <c r="G466" s="207" t="s">
        <v>18309</v>
      </c>
      <c r="H466" s="207" t="s">
        <v>18687</v>
      </c>
      <c r="I466" s="207" t="s">
        <v>18733</v>
      </c>
      <c r="J466" s="207" t="s">
        <v>3750</v>
      </c>
      <c r="K466" s="207" t="s">
        <v>7792</v>
      </c>
      <c r="L466" s="207" t="s">
        <v>19184</v>
      </c>
      <c r="M466" t="str" cm="1">
        <f t="array" ref="M466">LOOKUP(2,1/(C466:L466&lt;&gt;""),C466:L466)</f>
        <v>Wheat Bran Ground</v>
      </c>
      <c r="N466" s="207" t="s">
        <v>19185</v>
      </c>
      <c r="O466" s="207" t="s">
        <v>8288</v>
      </c>
      <c r="P466" s="207" t="s">
        <v>8288</v>
      </c>
      <c r="Q466" s="207" t="s">
        <v>8288</v>
      </c>
      <c r="R466" s="207" t="s">
        <v>8288</v>
      </c>
      <c r="S466" s="207" t="s">
        <v>19186</v>
      </c>
      <c r="T466" s="207" t="s">
        <v>8288</v>
      </c>
      <c r="U466" s="207" t="s">
        <v>3752</v>
      </c>
      <c r="V466" s="204" t="s">
        <v>19187</v>
      </c>
      <c r="W466" s="207" t="s">
        <v>8288</v>
      </c>
      <c r="X466" s="207" t="s">
        <v>8288</v>
      </c>
      <c r="Y466" s="207" t="s">
        <v>8288</v>
      </c>
      <c r="Z466" s="207" t="s">
        <v>8288</v>
      </c>
      <c r="AA466" s="209" t="s">
        <v>3754</v>
      </c>
      <c r="AB466" s="211" t="s">
        <v>19188</v>
      </c>
      <c r="AC466" s="210" t="s">
        <v>19189</v>
      </c>
      <c r="AD466" s="210">
        <v>39120</v>
      </c>
      <c r="AE466" s="210" t="s">
        <v>3750</v>
      </c>
      <c r="AF466" s="210" t="s">
        <v>18760</v>
      </c>
      <c r="AG466" t="str">
        <f>IFERROR(IF(COUNTIF(C466:L466,"Feed Ingredient")&gt;0,INDEX(ani_diet!T:T,MATCH(M466,ani_diet!D:D,0)),""),"")</f>
        <v>Triticum aestivum Bran</v>
      </c>
      <c r="AH466" s="60" t="str">
        <f>IF(IFERROR(IF(MATCH("Feed Ingredient", AOM[[#This Row],[L1]:[L10]],0)&gt;0, TRUE, FALSE), FALSE)=TRUE,IFERROR(VLOOKUP(M466, ani_diet!C:C, 1, FALSE), "No Match"),FALSE)</f>
        <v>No Match</v>
      </c>
      <c r="AI466" s="220" t="s">
        <v>19190</v>
      </c>
      <c r="AL466" t="str">
        <f>IFERROR(IF(COUNTIF(C466:L466,"Feed Ingredient")&gt;0,INDEX(ani_diet!T:T,MATCH(M466,ani_diet!D:D,0)),""),"")</f>
        <v>Triticum aestivum Bran</v>
      </c>
    </row>
    <row r="467" spans="1:38">
      <c r="A467" t="str">
        <f>_xlfn.TEXTJOIN("/",TRUE,AOM[[#This Row],[L1]:[L10]])</f>
        <v>Management/Livestock Management/Feed Characteristic/Feed Composition/Feed Ingredient/Crop Byproduct/Cereal ByProducts/Wheat/Wheat Bran/Wheat Bran Remoulage</v>
      </c>
      <c r="B467" s="207" t="s">
        <v>19191</v>
      </c>
      <c r="C467" s="207" t="s">
        <v>17896</v>
      </c>
      <c r="D467" s="207" t="s">
        <v>17898</v>
      </c>
      <c r="E467" s="207" t="s">
        <v>17908</v>
      </c>
      <c r="F467" s="207" t="s">
        <v>18308</v>
      </c>
      <c r="G467" s="207" t="s">
        <v>18309</v>
      </c>
      <c r="H467" s="207" t="s">
        <v>18687</v>
      </c>
      <c r="I467" s="207" t="s">
        <v>18733</v>
      </c>
      <c r="J467" s="207" t="s">
        <v>3750</v>
      </c>
      <c r="K467" s="207" t="s">
        <v>7792</v>
      </c>
      <c r="L467" s="207" t="s">
        <v>19192</v>
      </c>
      <c r="M467" t="str" cm="1">
        <f t="array" ref="M467">LOOKUP(2,1/(C467:L467&lt;&gt;""),C467:L467)</f>
        <v>Wheat Bran Remoulage</v>
      </c>
      <c r="N467" s="207"/>
      <c r="O467" s="207" t="s">
        <v>8288</v>
      </c>
      <c r="P467" s="207" t="s">
        <v>8288</v>
      </c>
      <c r="Q467" s="207" t="s">
        <v>8288</v>
      </c>
      <c r="R467" s="207" t="s">
        <v>8288</v>
      </c>
      <c r="S467" s="207" t="s">
        <v>19186</v>
      </c>
      <c r="T467" s="207" t="s">
        <v>8288</v>
      </c>
      <c r="U467" s="207" t="s">
        <v>3752</v>
      </c>
      <c r="V467" s="204" t="s">
        <v>19187</v>
      </c>
      <c r="W467" s="207" t="s">
        <v>8288</v>
      </c>
      <c r="X467" s="207" t="s">
        <v>8288</v>
      </c>
      <c r="Y467" s="207" t="s">
        <v>8288</v>
      </c>
      <c r="Z467" s="207" t="s">
        <v>8288</v>
      </c>
      <c r="AA467" s="209" t="s">
        <v>3754</v>
      </c>
      <c r="AB467" s="209" t="s">
        <v>4169</v>
      </c>
      <c r="AC467" s="210" t="s">
        <v>19189</v>
      </c>
      <c r="AD467" s="210">
        <v>39120</v>
      </c>
      <c r="AE467" s="210" t="s">
        <v>3750</v>
      </c>
      <c r="AF467" s="210" t="s">
        <v>18760</v>
      </c>
      <c r="AG467" t="str">
        <f>IFERROR(IF(COUNTIF(C467:L467,"Feed Ingredient")&gt;0,INDEX(ani_diet!T:T,MATCH(M467,ani_diet!D:D,0)),""),"")</f>
        <v>Triticum aestivum Bran Remoulage</v>
      </c>
      <c r="AH467" s="60" t="str">
        <f>IF(IFERROR(IF(MATCH("Feed Ingredient", AOM[[#This Row],[L1]:[L10]],0)&gt;0, TRUE, FALSE), FALSE)=TRUE,IFERROR(VLOOKUP(M467, ani_diet!C:C, 1, FALSE), "No Match"),FALSE)</f>
        <v>Wheat Bran Remoulage</v>
      </c>
      <c r="AI467" s="60" t="s">
        <v>3539</v>
      </c>
      <c r="AL467" t="str">
        <f>IFERROR(IF(COUNTIF(C467:L467,"Feed Ingredient")&gt;0,INDEX(ani_diet!T:T,MATCH(M467,ani_diet!D:D,0)),""),"")</f>
        <v>Triticum aestivum Bran Remoulage</v>
      </c>
    </row>
    <row r="468" spans="1:38">
      <c r="A468" t="str">
        <f>_xlfn.TEXTJOIN("/",TRUE,AOM[[#This Row],[L1]:[L10]])</f>
        <v>Management/Livestock Management/Feed Characteristic/Feed Composition/Feed Ingredient/Crop Byproduct/Cereal ByProducts/Wheat/Wheat Bran</v>
      </c>
      <c r="B468" s="207" t="s">
        <v>19193</v>
      </c>
      <c r="C468" s="207" t="s">
        <v>17896</v>
      </c>
      <c r="D468" s="207" t="s">
        <v>17898</v>
      </c>
      <c r="E468" s="207" t="s">
        <v>17908</v>
      </c>
      <c r="F468" s="207" t="s">
        <v>18308</v>
      </c>
      <c r="G468" s="207" t="s">
        <v>18309</v>
      </c>
      <c r="H468" s="207" t="s">
        <v>18687</v>
      </c>
      <c r="I468" s="207" t="s">
        <v>18733</v>
      </c>
      <c r="J468" s="207" t="s">
        <v>3750</v>
      </c>
      <c r="K468" s="207" t="s">
        <v>7792</v>
      </c>
      <c r="L468" s="207"/>
      <c r="M468" t="str" cm="1">
        <f t="array" ref="M468">LOOKUP(2,1/(C468:L468&lt;&gt;""),C468:L468)</f>
        <v>Wheat Bran</v>
      </c>
      <c r="N468" s="207" t="s">
        <v>19194</v>
      </c>
      <c r="O468" s="207" t="s">
        <v>8288</v>
      </c>
      <c r="P468" s="207" t="s">
        <v>8288</v>
      </c>
      <c r="Q468" s="207" t="s">
        <v>8288</v>
      </c>
      <c r="R468" s="207" t="s">
        <v>8288</v>
      </c>
      <c r="S468" s="207" t="s">
        <v>19186</v>
      </c>
      <c r="T468" s="207" t="s">
        <v>8288</v>
      </c>
      <c r="U468" s="207" t="s">
        <v>3752</v>
      </c>
      <c r="V468" s="204" t="s">
        <v>19187</v>
      </c>
      <c r="W468" s="207" t="s">
        <v>8288</v>
      </c>
      <c r="X468" s="207" t="s">
        <v>8288</v>
      </c>
      <c r="Y468" s="207" t="s">
        <v>8288</v>
      </c>
      <c r="Z468" s="207" t="s">
        <v>8288</v>
      </c>
      <c r="AA468" s="209" t="s">
        <v>3754</v>
      </c>
      <c r="AB468" s="211" t="s">
        <v>19188</v>
      </c>
      <c r="AC468" s="210" t="s">
        <v>19189</v>
      </c>
      <c r="AD468" s="210">
        <v>39120</v>
      </c>
      <c r="AE468" s="210" t="s">
        <v>3750</v>
      </c>
      <c r="AF468" s="210" t="s">
        <v>18760</v>
      </c>
      <c r="AG468" t="str">
        <f>IFERROR(IF(COUNTIF(C468:L468,"Feed Ingredient")&gt;0,INDEX(ani_diet!T:T,MATCH(M468,ani_diet!D:D,0)),""),"")</f>
        <v>Triticum aestivum Bran</v>
      </c>
      <c r="AH468" s="60" t="str">
        <f>IF(IFERROR(IF(MATCH("Feed Ingredient", AOM[[#This Row],[L1]:[L10]],0)&gt;0, TRUE, FALSE), FALSE)=TRUE,IFERROR(VLOOKUP(M468, ani_diet!C:C, 1, FALSE), "No Match"),FALSE)</f>
        <v>Wheat Bran</v>
      </c>
      <c r="AI468" s="220" t="s">
        <v>19190</v>
      </c>
      <c r="AL468" t="str">
        <f>IFERROR(IF(COUNTIF(C468:L468,"Feed Ingredient")&gt;0,INDEX(ani_diet!T:T,MATCH(M468,ani_diet!D:D,0)),""),"")</f>
        <v>Triticum aestivum Bran</v>
      </c>
    </row>
    <row r="469" spans="1:38">
      <c r="A469" t="str">
        <f>_xlfn.TEXTJOIN("/",TRUE,AOM[[#This Row],[L1]:[L10]])</f>
        <v>Management/Livestock Management/Feed Characteristic/Feed Composition/Feed Ingredient/Crop Byproduct/Cereal ByProducts/Wheat/Wheat Dried</v>
      </c>
      <c r="B469" s="207" t="s">
        <v>19195</v>
      </c>
      <c r="C469" s="207" t="s">
        <v>17896</v>
      </c>
      <c r="D469" s="207" t="s">
        <v>17898</v>
      </c>
      <c r="E469" s="207" t="s">
        <v>17908</v>
      </c>
      <c r="F469" s="207" t="s">
        <v>18308</v>
      </c>
      <c r="G469" s="207" t="s">
        <v>18309</v>
      </c>
      <c r="H469" s="207" t="s">
        <v>18687</v>
      </c>
      <c r="I469" s="207" t="s">
        <v>18733</v>
      </c>
      <c r="J469" s="207" t="s">
        <v>3750</v>
      </c>
      <c r="K469" s="207" t="s">
        <v>19196</v>
      </c>
      <c r="L469" s="207"/>
      <c r="M469" t="str" cm="1">
        <f t="array" ref="M469">LOOKUP(2,1/(C469:L469&lt;&gt;""),C469:L469)</f>
        <v>Wheat Dried</v>
      </c>
      <c r="N469" s="207" t="s">
        <v>19197</v>
      </c>
      <c r="O469" s="207" t="s">
        <v>8288</v>
      </c>
      <c r="P469" s="207" t="s">
        <v>8288</v>
      </c>
      <c r="Q469" s="207" t="s">
        <v>8288</v>
      </c>
      <c r="R469" s="207" t="s">
        <v>8288</v>
      </c>
      <c r="S469" s="207" t="s">
        <v>19198</v>
      </c>
      <c r="T469" s="207" t="s">
        <v>8288</v>
      </c>
      <c r="U469" s="207" t="s">
        <v>3752</v>
      </c>
      <c r="V469" s="204" t="s">
        <v>19187</v>
      </c>
      <c r="W469" s="207" t="s">
        <v>8288</v>
      </c>
      <c r="X469" s="207" t="s">
        <v>8288</v>
      </c>
      <c r="Y469" s="207" t="s">
        <v>8288</v>
      </c>
      <c r="Z469" s="207" t="s">
        <v>8288</v>
      </c>
      <c r="AA469" s="209" t="s">
        <v>3754</v>
      </c>
      <c r="AB469" s="209" t="s">
        <v>4169</v>
      </c>
      <c r="AC469" s="210" t="s">
        <v>19189</v>
      </c>
      <c r="AD469" s="210" t="s">
        <v>18766</v>
      </c>
      <c r="AE469" s="210" t="s">
        <v>3750</v>
      </c>
      <c r="AF469" s="210" t="s">
        <v>18767</v>
      </c>
      <c r="AG469" t="str">
        <f>IFERROR(IF(COUNTIF(C469:L469,"Feed Ingredient")&gt;0,INDEX(ani_diet!T:T,MATCH(M469,ani_diet!D:D,0)),""),"")</f>
        <v>Triticum aestivum</v>
      </c>
      <c r="AH469" s="60" t="str">
        <f>IF(IFERROR(IF(MATCH("Feed Ingredient", AOM[[#This Row],[L1]:[L10]],0)&gt;0, TRUE, FALSE), FALSE)=TRUE,IFERROR(VLOOKUP(M469, ani_diet!C:C, 1, FALSE), "No Match"),FALSE)</f>
        <v>No Match</v>
      </c>
      <c r="AI469" s="220" t="s">
        <v>19199</v>
      </c>
      <c r="AL469" t="str">
        <f>IFERROR(IF(COUNTIF(C469:L469,"Feed Ingredient")&gt;0,INDEX(ani_diet!T:T,MATCH(M469,ani_diet!D:D,0)),""),"")</f>
        <v>Triticum aestivum</v>
      </c>
    </row>
    <row r="470" spans="1:38">
      <c r="A470" t="str">
        <f>_xlfn.TEXTJOIN("/",TRUE,AOM[[#This Row],[L1]:[L10]])</f>
        <v>Management/Livestock Management/Feed Characteristic/Feed Composition/Feed Ingredient/Crop Byproduct/Cereal ByProducts/Wheat/Wheat Ground/Wheat Ground Remoulage</v>
      </c>
      <c r="B470" s="207" t="s">
        <v>19200</v>
      </c>
      <c r="C470" s="207" t="s">
        <v>17896</v>
      </c>
      <c r="D470" s="207" t="s">
        <v>17898</v>
      </c>
      <c r="E470" s="207" t="s">
        <v>17908</v>
      </c>
      <c r="F470" s="207" t="s">
        <v>18308</v>
      </c>
      <c r="G470" s="207" t="s">
        <v>18309</v>
      </c>
      <c r="H470" s="207" t="s">
        <v>18687</v>
      </c>
      <c r="I470" s="207" t="s">
        <v>18733</v>
      </c>
      <c r="J470" s="207" t="s">
        <v>3750</v>
      </c>
      <c r="K470" s="207" t="s">
        <v>19201</v>
      </c>
      <c r="L470" s="207" t="s">
        <v>19202</v>
      </c>
      <c r="M470" t="str" cm="1">
        <f t="array" ref="M470">LOOKUP(2,1/(C470:L470&lt;&gt;""),C470:L470)</f>
        <v>Wheat Ground Remoulage</v>
      </c>
      <c r="N470" s="207" t="s">
        <v>19203</v>
      </c>
      <c r="O470" s="207" t="s">
        <v>8288</v>
      </c>
      <c r="P470" s="207" t="s">
        <v>8288</v>
      </c>
      <c r="Q470" s="207" t="s">
        <v>8288</v>
      </c>
      <c r="R470" s="207" t="s">
        <v>8288</v>
      </c>
      <c r="S470" s="207" t="s">
        <v>8288</v>
      </c>
      <c r="T470" s="207" t="s">
        <v>8288</v>
      </c>
      <c r="U470" s="207" t="s">
        <v>3752</v>
      </c>
      <c r="V470" s="204" t="s">
        <v>19187</v>
      </c>
      <c r="W470" s="207" t="s">
        <v>8288</v>
      </c>
      <c r="X470" s="207" t="s">
        <v>8288</v>
      </c>
      <c r="Y470" s="207" t="s">
        <v>8288</v>
      </c>
      <c r="Z470" s="207" t="s">
        <v>8288</v>
      </c>
      <c r="AA470" s="209" t="s">
        <v>3754</v>
      </c>
      <c r="AB470" s="209" t="s">
        <v>4169</v>
      </c>
      <c r="AC470" s="210" t="s">
        <v>19189</v>
      </c>
      <c r="AD470" s="210" t="s">
        <v>4169</v>
      </c>
      <c r="AE470" s="210" t="s">
        <v>3750</v>
      </c>
      <c r="AF470" s="210" t="s">
        <v>19204</v>
      </c>
      <c r="AG470" t="str">
        <f>IFERROR(IF(COUNTIF(C470:L470,"Feed Ingredient")&gt;0,INDEX(ani_diet!T:T,MATCH(M470,ani_diet!D:D,0)),""),"")</f>
        <v>Triticum aestivum</v>
      </c>
      <c r="AH470" s="60" t="str">
        <f>IF(IFERROR(IF(MATCH("Feed Ingredient", AOM[[#This Row],[L1]:[L10]],0)&gt;0, TRUE, FALSE), FALSE)=TRUE,IFERROR(VLOOKUP(M470, ani_diet!C:C, 1, FALSE), "No Match"),FALSE)</f>
        <v>No Match</v>
      </c>
      <c r="AI470" s="60" t="s">
        <v>3539</v>
      </c>
      <c r="AL470" t="str">
        <f>IFERROR(IF(COUNTIF(C470:L470,"Feed Ingredient")&gt;0,INDEX(ani_diet!T:T,MATCH(M470,ani_diet!D:D,0)),""),"")</f>
        <v>Triticum aestivum</v>
      </c>
    </row>
    <row r="471" spans="1:38">
      <c r="A471" t="str">
        <f>_xlfn.TEXTJOIN("/",TRUE,AOM[[#This Row],[L1]:[L10]])</f>
        <v>Management/Livestock Management/Feed Characteristic/Feed Composition/Feed Ingredient/Crop Byproduct/Cereal ByProducts/Wheat/Wheat Offal/Wheat Offal Ground</v>
      </c>
      <c r="B471" s="207" t="s">
        <v>19205</v>
      </c>
      <c r="C471" s="207" t="s">
        <v>17896</v>
      </c>
      <c r="D471" s="207" t="s">
        <v>17898</v>
      </c>
      <c r="E471" s="207" t="s">
        <v>17908</v>
      </c>
      <c r="F471" s="207" t="s">
        <v>18308</v>
      </c>
      <c r="G471" s="207" t="s">
        <v>18309</v>
      </c>
      <c r="H471" s="207" t="s">
        <v>18687</v>
      </c>
      <c r="I471" s="207" t="s">
        <v>18733</v>
      </c>
      <c r="J471" s="207" t="s">
        <v>3750</v>
      </c>
      <c r="K471" s="207" t="s">
        <v>19206</v>
      </c>
      <c r="L471" s="207" t="s">
        <v>19207</v>
      </c>
      <c r="M471" t="str" cm="1">
        <f t="array" ref="M471">LOOKUP(2,1/(C471:L471&lt;&gt;""),C471:L471)</f>
        <v>Wheat Offal Ground</v>
      </c>
      <c r="N471" s="207" t="s">
        <v>19208</v>
      </c>
      <c r="O471" s="207" t="s">
        <v>8288</v>
      </c>
      <c r="P471" s="207" t="s">
        <v>8288</v>
      </c>
      <c r="Q471" s="207" t="s">
        <v>8288</v>
      </c>
      <c r="R471" s="207" t="s">
        <v>8288</v>
      </c>
      <c r="S471" s="207" t="s">
        <v>8288</v>
      </c>
      <c r="T471" s="207" t="s">
        <v>8288</v>
      </c>
      <c r="U471" s="207" t="s">
        <v>3752</v>
      </c>
      <c r="V471" s="204" t="s">
        <v>19187</v>
      </c>
      <c r="W471" s="207" t="s">
        <v>8288</v>
      </c>
      <c r="X471" s="207" t="s">
        <v>8288</v>
      </c>
      <c r="Y471" s="207" t="s">
        <v>8288</v>
      </c>
      <c r="Z471" s="207" t="s">
        <v>8288</v>
      </c>
      <c r="AA471" s="209" t="s">
        <v>3754</v>
      </c>
      <c r="AB471" s="225" t="s">
        <v>19188</v>
      </c>
      <c r="AC471" s="210" t="s">
        <v>19189</v>
      </c>
      <c r="AD471" s="210" t="s">
        <v>4169</v>
      </c>
      <c r="AE471" s="210" t="s">
        <v>3750</v>
      </c>
      <c r="AF471" s="210"/>
      <c r="AG471" t="str">
        <f>IFERROR(IF(COUNTIF(C471:L471,"Feed Ingredient")&gt;0,INDEX(ani_diet!T:T,MATCH(M471,ani_diet!D:D,0)),""),"")</f>
        <v>Triticum aestivum Offal</v>
      </c>
      <c r="AH471" s="60" t="str">
        <f>IF(IFERROR(IF(MATCH("Feed Ingredient", AOM[[#This Row],[L1]:[L10]],0)&gt;0, TRUE, FALSE), FALSE)=TRUE,IFERROR(VLOOKUP(M471, ani_diet!C:C, 1, FALSE), "No Match"),FALSE)</f>
        <v>No Match</v>
      </c>
      <c r="AI471" s="60" t="s">
        <v>3539</v>
      </c>
      <c r="AL471" t="str">
        <f>IFERROR(IF(COUNTIF(C471:L471,"Feed Ingredient")&gt;0,INDEX(ani_diet!T:T,MATCH(M471,ani_diet!D:D,0)),""),"")</f>
        <v>Triticum aestivum Offal</v>
      </c>
    </row>
    <row r="472" spans="1:38">
      <c r="A472" t="str">
        <f>_xlfn.TEXTJOIN("/",TRUE,AOM[[#This Row],[L1]:[L10]])</f>
        <v>Management/Livestock Management/Feed Characteristic/Feed Composition/Feed Ingredient/Crop Byproduct/Cereal ByProducts/Wheat/Wheat Offal</v>
      </c>
      <c r="B472" s="207" t="s">
        <v>19209</v>
      </c>
      <c r="C472" s="207" t="s">
        <v>17896</v>
      </c>
      <c r="D472" s="207" t="s">
        <v>17898</v>
      </c>
      <c r="E472" s="207" t="s">
        <v>17908</v>
      </c>
      <c r="F472" s="207" t="s">
        <v>18308</v>
      </c>
      <c r="G472" s="207" t="s">
        <v>18309</v>
      </c>
      <c r="H472" s="207" t="s">
        <v>18687</v>
      </c>
      <c r="I472" s="207" t="s">
        <v>18733</v>
      </c>
      <c r="J472" s="207" t="s">
        <v>3750</v>
      </c>
      <c r="K472" s="207" t="s">
        <v>19206</v>
      </c>
      <c r="L472" s="207"/>
      <c r="M472" t="str" cm="1">
        <f t="array" ref="M472">LOOKUP(2,1/(C472:L472&lt;&gt;""),C472:L472)</f>
        <v>Wheat Offal</v>
      </c>
      <c r="N472" s="207"/>
      <c r="O472" s="207" t="s">
        <v>8288</v>
      </c>
      <c r="P472" s="207" t="s">
        <v>8288</v>
      </c>
      <c r="Q472" s="207" t="s">
        <v>8288</v>
      </c>
      <c r="R472" s="207" t="s">
        <v>8288</v>
      </c>
      <c r="S472" s="207" t="s">
        <v>8288</v>
      </c>
      <c r="T472" s="207" t="s">
        <v>8288</v>
      </c>
      <c r="U472" s="207" t="s">
        <v>3752</v>
      </c>
      <c r="V472" s="204" t="s">
        <v>19187</v>
      </c>
      <c r="W472" s="207" t="s">
        <v>8288</v>
      </c>
      <c r="X472" s="207" t="s">
        <v>8288</v>
      </c>
      <c r="Y472" s="207" t="s">
        <v>8288</v>
      </c>
      <c r="Z472" s="207" t="s">
        <v>8288</v>
      </c>
      <c r="AA472" s="209" t="s">
        <v>3754</v>
      </c>
      <c r="AB472" s="225" t="s">
        <v>19188</v>
      </c>
      <c r="AC472" s="210" t="s">
        <v>19189</v>
      </c>
      <c r="AD472" s="210" t="s">
        <v>4169</v>
      </c>
      <c r="AE472" s="210" t="s">
        <v>3750</v>
      </c>
      <c r="AF472" s="210"/>
      <c r="AG472" t="str">
        <f>IFERROR(IF(COUNTIF(C472:L472,"Feed Ingredient")&gt;0,INDEX(ani_diet!T:T,MATCH(M472,ani_diet!D:D,0)),""),"")</f>
        <v>Triticum aestivum Offal</v>
      </c>
      <c r="AH472" s="60" t="str">
        <f>IF(IFERROR(IF(MATCH("Feed Ingredient", AOM[[#This Row],[L1]:[L10]],0)&gt;0, TRUE, FALSE), FALSE)=TRUE,IFERROR(VLOOKUP(M472, ani_diet!C:C, 1, FALSE), "No Match"),FALSE)</f>
        <v>Wheat Offal</v>
      </c>
      <c r="AI472" s="60" t="s">
        <v>3539</v>
      </c>
      <c r="AL472" t="str">
        <f>IFERROR(IF(COUNTIF(C472:L472,"Feed Ingredient")&gt;0,INDEX(ani_diet!T:T,MATCH(M472,ani_diet!D:D,0)),""),"")</f>
        <v>Triticum aestivum Offal</v>
      </c>
    </row>
    <row r="473" spans="1:38">
      <c r="A473" t="str">
        <f>_xlfn.TEXTJOIN("/",TRUE,AOM[[#This Row],[L1]:[L10]])</f>
        <v>Management/Livestock Management/Feed Characteristic/Feed Composition/Feed Ingredient/Crop Byproduct/Cereal ByProducts/Wheat/Wheat Shorts</v>
      </c>
      <c r="B473" s="207" t="s">
        <v>19210</v>
      </c>
      <c r="C473" s="207" t="s">
        <v>17896</v>
      </c>
      <c r="D473" s="207" t="s">
        <v>17898</v>
      </c>
      <c r="E473" s="207" t="s">
        <v>17908</v>
      </c>
      <c r="F473" s="207" t="s">
        <v>18308</v>
      </c>
      <c r="G473" s="207" t="s">
        <v>18309</v>
      </c>
      <c r="H473" s="207" t="s">
        <v>18687</v>
      </c>
      <c r="I473" s="207" t="s">
        <v>18733</v>
      </c>
      <c r="J473" s="207" t="s">
        <v>3750</v>
      </c>
      <c r="K473" s="207" t="s">
        <v>19211</v>
      </c>
      <c r="L473" s="207"/>
      <c r="M473" t="str" cm="1">
        <f t="array" ref="M473">LOOKUP(2,1/(C473:L473&lt;&gt;""),C473:L473)</f>
        <v>Wheat Shorts</v>
      </c>
      <c r="N473" s="207"/>
      <c r="O473" s="207" t="s">
        <v>8288</v>
      </c>
      <c r="P473" s="207" t="s">
        <v>8288</v>
      </c>
      <c r="Q473" s="207" t="s">
        <v>8288</v>
      </c>
      <c r="R473" s="207" t="s">
        <v>8288</v>
      </c>
      <c r="S473" s="207" t="s">
        <v>8288</v>
      </c>
      <c r="T473" s="207" t="s">
        <v>8288</v>
      </c>
      <c r="U473" s="207" t="s">
        <v>3752</v>
      </c>
      <c r="V473" s="204" t="s">
        <v>19187</v>
      </c>
      <c r="W473" s="207" t="s">
        <v>8288</v>
      </c>
      <c r="X473" s="207" t="s">
        <v>8288</v>
      </c>
      <c r="Y473" s="207" t="s">
        <v>8288</v>
      </c>
      <c r="Z473" s="207" t="s">
        <v>8288</v>
      </c>
      <c r="AA473" s="209" t="s">
        <v>3754</v>
      </c>
      <c r="AB473" s="209" t="s">
        <v>4169</v>
      </c>
      <c r="AC473" s="210" t="s">
        <v>19189</v>
      </c>
      <c r="AD473" s="210" t="s">
        <v>4169</v>
      </c>
      <c r="AE473" s="210" t="s">
        <v>3750</v>
      </c>
      <c r="AF473" s="210"/>
      <c r="AG473" t="str">
        <f>IFERROR(IF(COUNTIF(C473:L473,"Feed Ingredient")&gt;0,INDEX(ani_diet!T:T,MATCH(M473,ani_diet!D:D,0)),""),"")</f>
        <v>Triticum aestivum Shorts</v>
      </c>
      <c r="AH473" s="60" t="str">
        <f>IF(IFERROR(IF(MATCH("Feed Ingredient", AOM[[#This Row],[L1]:[L10]],0)&gt;0, TRUE, FALSE), FALSE)=TRUE,IFERROR(VLOOKUP(M473, ani_diet!C:C, 1, FALSE), "No Match"),FALSE)</f>
        <v>Wheat Shorts</v>
      </c>
      <c r="AI473" s="60" t="s">
        <v>3539</v>
      </c>
      <c r="AL473" t="str">
        <f>IFERROR(IF(COUNTIF(C473:L473,"Feed Ingredient")&gt;0,INDEX(ani_diet!T:T,MATCH(M473,ani_diet!D:D,0)),""),"")</f>
        <v>Triticum aestivum Shorts</v>
      </c>
    </row>
    <row r="474" spans="1:38">
      <c r="A474" t="str">
        <f>_xlfn.TEXTJOIN("/",TRUE,AOM[[#This Row],[L1]:[L10]])</f>
        <v>Management/Livestock Management/Feed Characteristic/Feed Composition/Feed Ingredient/Crop Byproduct/Cereal ByProducts/Wheat/Wheat Straw/Wheat Straw Dried Urea Treated</v>
      </c>
      <c r="B474" s="207" t="s">
        <v>19212</v>
      </c>
      <c r="C474" s="207" t="s">
        <v>17896</v>
      </c>
      <c r="D474" s="207" t="s">
        <v>17898</v>
      </c>
      <c r="E474" s="207" t="s">
        <v>17908</v>
      </c>
      <c r="F474" s="207" t="s">
        <v>18308</v>
      </c>
      <c r="G474" s="207" t="s">
        <v>18309</v>
      </c>
      <c r="H474" s="207" t="s">
        <v>18687</v>
      </c>
      <c r="I474" s="207" t="s">
        <v>18733</v>
      </c>
      <c r="J474" s="207" t="s">
        <v>3750</v>
      </c>
      <c r="K474" s="207" t="s">
        <v>7675</v>
      </c>
      <c r="L474" s="207" t="s">
        <v>19213</v>
      </c>
      <c r="M474" t="str" cm="1">
        <f t="array" ref="M474">LOOKUP(2,1/(C474:L474&lt;&gt;""),C474:L474)</f>
        <v>Wheat Straw Dried Urea Treated</v>
      </c>
      <c r="N474" s="207"/>
      <c r="O474" s="207" t="s">
        <v>8288</v>
      </c>
      <c r="P474" s="207" t="s">
        <v>8288</v>
      </c>
      <c r="Q474" s="207" t="s">
        <v>8288</v>
      </c>
      <c r="R474" s="207" t="s">
        <v>8288</v>
      </c>
      <c r="S474" s="207" t="s">
        <v>19198</v>
      </c>
      <c r="T474" s="207" t="s">
        <v>8288</v>
      </c>
      <c r="U474" s="207" t="s">
        <v>3752</v>
      </c>
      <c r="V474" s="204" t="s">
        <v>19187</v>
      </c>
      <c r="W474" s="207" t="s">
        <v>8288</v>
      </c>
      <c r="X474" s="207" t="s">
        <v>8288</v>
      </c>
      <c r="Y474" s="207" t="s">
        <v>8288</v>
      </c>
      <c r="Z474" s="207" t="s">
        <v>8288</v>
      </c>
      <c r="AA474" s="209" t="s">
        <v>3754</v>
      </c>
      <c r="AB474" s="209" t="s">
        <v>4169</v>
      </c>
      <c r="AC474" s="210" t="s">
        <v>19189</v>
      </c>
      <c r="AD474" s="210" t="s">
        <v>18778</v>
      </c>
      <c r="AE474" s="210" t="s">
        <v>3750</v>
      </c>
      <c r="AF474" s="210" t="s">
        <v>18779</v>
      </c>
      <c r="AG474" t="str">
        <f>IFERROR(IF(COUNTIF(C474:L474,"Feed Ingredient")&gt;0,INDEX(ani_diet!T:T,MATCH(M474,ani_diet!D:D,0)),""),"")</f>
        <v>Triticum aestivum Straw</v>
      </c>
      <c r="AH474" s="60" t="str">
        <f>IF(IFERROR(IF(MATCH("Feed Ingredient", AOM[[#This Row],[L1]:[L10]],0)&gt;0, TRUE, FALSE), FALSE)=TRUE,IFERROR(VLOOKUP(M474, ani_diet!C:C, 1, FALSE), "No Match"),FALSE)</f>
        <v>No Match</v>
      </c>
      <c r="AI474" s="60" t="s">
        <v>3539</v>
      </c>
      <c r="AL474" t="str">
        <f>IFERROR(IF(COUNTIF(C474:L474,"Feed Ingredient")&gt;0,INDEX(ani_diet!T:T,MATCH(M474,ani_diet!D:D,0)),""),"")</f>
        <v>Triticum aestivum Straw</v>
      </c>
    </row>
    <row r="475" spans="1:38">
      <c r="A475" t="s">
        <v>19214</v>
      </c>
      <c r="B475" s="207" t="s">
        <v>19215</v>
      </c>
      <c r="C475" s="207" t="s">
        <v>17896</v>
      </c>
      <c r="D475" s="207" t="s">
        <v>17898</v>
      </c>
      <c r="E475" s="207" t="s">
        <v>17908</v>
      </c>
      <c r="F475" s="207" t="s">
        <v>18308</v>
      </c>
      <c r="G475" s="207" t="s">
        <v>18309</v>
      </c>
      <c r="H475" s="207" t="s">
        <v>18687</v>
      </c>
      <c r="I475" s="207" t="s">
        <v>18733</v>
      </c>
      <c r="J475" s="207" t="s">
        <v>3750</v>
      </c>
      <c r="K475" s="207" t="s">
        <v>7675</v>
      </c>
      <c r="L475" s="207" t="s">
        <v>19216</v>
      </c>
      <c r="M475" t="str" cm="1">
        <f t="array" ref="M475">LOOKUP(2,1/(C475:L475&lt;&gt;""),C475:L475)</f>
        <v>Wheat Straw Ensiled</v>
      </c>
      <c r="N475" s="207"/>
      <c r="O475" s="207" t="s">
        <v>8288</v>
      </c>
      <c r="P475" s="207" t="s">
        <v>8288</v>
      </c>
      <c r="Q475" s="207" t="s">
        <v>8288</v>
      </c>
      <c r="R475" s="207" t="s">
        <v>8288</v>
      </c>
      <c r="S475" s="207" t="s">
        <v>19198</v>
      </c>
      <c r="T475" s="207" t="s">
        <v>8288</v>
      </c>
      <c r="U475" s="207" t="s">
        <v>3752</v>
      </c>
      <c r="V475" s="204" t="s">
        <v>19187</v>
      </c>
      <c r="W475" s="207" t="s">
        <v>8288</v>
      </c>
      <c r="X475" s="207" t="s">
        <v>8288</v>
      </c>
      <c r="Y475" s="207" t="s">
        <v>8288</v>
      </c>
      <c r="Z475" s="207" t="s">
        <v>8288</v>
      </c>
      <c r="AA475" s="209" t="s">
        <v>3754</v>
      </c>
      <c r="AB475" s="209" t="s">
        <v>4169</v>
      </c>
      <c r="AC475" s="210" t="s">
        <v>19189</v>
      </c>
      <c r="AD475" s="210" t="s">
        <v>18778</v>
      </c>
      <c r="AE475" s="210" t="s">
        <v>3750</v>
      </c>
      <c r="AF475" s="210" t="s">
        <v>18779</v>
      </c>
      <c r="AG475" t="str">
        <f>IFERROR(IF(COUNTIF(C475:L475,"Feed Ingredient")&gt;0,INDEX(ani_diet!T:T,MATCH(M475,ani_diet!D:D,0)),""),"")</f>
        <v>Triticum aestivum Straw</v>
      </c>
      <c r="AH475" s="60" t="str">
        <f>IF(IFERROR(IF(MATCH("Feed Ingredient", AOM[[#This Row],[L1]:[L10]],0)&gt;0, TRUE, FALSE), FALSE)=TRUE,IFERROR(VLOOKUP(M475, ani_diet!C:C, 1, FALSE), "No Match"),FALSE)</f>
        <v>No Match</v>
      </c>
      <c r="AI475" s="60" t="s">
        <v>3539</v>
      </c>
      <c r="AL475" t="str">
        <f>IFERROR(IF(COUNTIF(C475:L475,"Feed Ingredient")&gt;0,INDEX(ani_diet!T:T,MATCH(M475,ani_diet!D:D,0)),""),"")</f>
        <v>Triticum aestivum Straw</v>
      </c>
    </row>
    <row r="476" spans="1:38">
      <c r="A476" t="s">
        <v>19214</v>
      </c>
      <c r="B476" s="207" t="s">
        <v>19217</v>
      </c>
      <c r="C476" s="207" t="s">
        <v>17896</v>
      </c>
      <c r="D476" s="207" t="s">
        <v>17898</v>
      </c>
      <c r="E476" s="207" t="s">
        <v>17908</v>
      </c>
      <c r="F476" s="207" t="s">
        <v>18308</v>
      </c>
      <c r="G476" s="207" t="s">
        <v>18309</v>
      </c>
      <c r="H476" s="207" t="s">
        <v>18687</v>
      </c>
      <c r="I476" s="207" t="s">
        <v>18733</v>
      </c>
      <c r="J476" s="207" t="s">
        <v>3750</v>
      </c>
      <c r="K476" s="207" t="s">
        <v>7675</v>
      </c>
      <c r="L476" s="207" t="s">
        <v>19218</v>
      </c>
      <c r="M476" t="str" cm="1">
        <f t="array" ref="M476">LOOKUP(2,1/(C476:L476&lt;&gt;""),C476:L476)</f>
        <v>Wheat Straw Ensiled Fermented</v>
      </c>
      <c r="N476" s="207"/>
      <c r="O476" s="207" t="s">
        <v>8288</v>
      </c>
      <c r="P476" s="207" t="s">
        <v>8288</v>
      </c>
      <c r="Q476" s="207" t="s">
        <v>8288</v>
      </c>
      <c r="R476" s="207" t="s">
        <v>8288</v>
      </c>
      <c r="S476" s="207" t="s">
        <v>19198</v>
      </c>
      <c r="T476" s="207" t="s">
        <v>8288</v>
      </c>
      <c r="U476" s="207" t="s">
        <v>3752</v>
      </c>
      <c r="V476" s="204" t="s">
        <v>19187</v>
      </c>
      <c r="W476" s="207" t="s">
        <v>8288</v>
      </c>
      <c r="X476" s="207" t="s">
        <v>8288</v>
      </c>
      <c r="Y476" s="207" t="s">
        <v>8288</v>
      </c>
      <c r="Z476" s="207" t="s">
        <v>8288</v>
      </c>
      <c r="AA476" s="209" t="s">
        <v>3754</v>
      </c>
      <c r="AB476" s="209" t="s">
        <v>4169</v>
      </c>
      <c r="AC476" s="210" t="s">
        <v>19189</v>
      </c>
      <c r="AD476" s="210" t="s">
        <v>18778</v>
      </c>
      <c r="AE476" s="210" t="s">
        <v>3750</v>
      </c>
      <c r="AF476" s="210" t="s">
        <v>18779</v>
      </c>
      <c r="AG476" t="str">
        <f>IFERROR(IF(COUNTIF(C476:L476,"Feed Ingredient")&gt;0,INDEX(ani_diet!T:T,MATCH(M476,ani_diet!D:D,0)),""),"")</f>
        <v>Triticum aestivum Straw</v>
      </c>
      <c r="AH476" s="60" t="str">
        <f>IF(IFERROR(IF(MATCH("Feed Ingredient", AOM[[#This Row],[L1]:[L10]],0)&gt;0, TRUE, FALSE), FALSE)=TRUE,IFERROR(VLOOKUP(M476, ani_diet!C:C, 1, FALSE), "No Match"),FALSE)</f>
        <v>No Match</v>
      </c>
      <c r="AI476" s="60" t="s">
        <v>3539</v>
      </c>
      <c r="AL476" t="str">
        <f>IFERROR(IF(COUNTIF(C476:L476,"Feed Ingredient")&gt;0,INDEX(ani_diet!T:T,MATCH(M476,ani_diet!D:D,0)),""),"")</f>
        <v>Triticum aestivum Straw</v>
      </c>
    </row>
    <row r="477" spans="1:38">
      <c r="A477" t="str">
        <f>_xlfn.TEXTJOIN("/",TRUE,AOM[[#This Row],[L1]:[L10]])</f>
        <v>Management/Livestock Management/Feed Characteristic/Feed Composition/Feed Ingredient/Crop Byproduct/Cereal ByProducts/Wheat/Wheat Straw/Wheat Straw Ground</v>
      </c>
      <c r="B477" s="207" t="s">
        <v>19219</v>
      </c>
      <c r="C477" s="207" t="s">
        <v>17896</v>
      </c>
      <c r="D477" s="207" t="s">
        <v>17898</v>
      </c>
      <c r="E477" s="207" t="s">
        <v>17908</v>
      </c>
      <c r="F477" s="207" t="s">
        <v>18308</v>
      </c>
      <c r="G477" s="207" t="s">
        <v>18309</v>
      </c>
      <c r="H477" s="207" t="s">
        <v>18687</v>
      </c>
      <c r="I477" s="207" t="s">
        <v>18733</v>
      </c>
      <c r="J477" s="207" t="s">
        <v>3750</v>
      </c>
      <c r="K477" s="207" t="s">
        <v>7675</v>
      </c>
      <c r="L477" s="207" t="s">
        <v>19220</v>
      </c>
      <c r="M477" t="str" cm="1">
        <f t="array" ref="M477">LOOKUP(2,1/(C477:L477&lt;&gt;""),C477:L477)</f>
        <v>Wheat Straw Ground</v>
      </c>
      <c r="N477" s="207" t="s">
        <v>19221</v>
      </c>
      <c r="O477" s="207" t="s">
        <v>8288</v>
      </c>
      <c r="P477" s="207" t="s">
        <v>8288</v>
      </c>
      <c r="Q477" s="207" t="s">
        <v>8288</v>
      </c>
      <c r="R477" s="207" t="s">
        <v>8288</v>
      </c>
      <c r="S477" s="207" t="s">
        <v>19198</v>
      </c>
      <c r="T477" s="207" t="s">
        <v>8288</v>
      </c>
      <c r="U477" s="207" t="s">
        <v>3752</v>
      </c>
      <c r="V477" s="204" t="s">
        <v>19187</v>
      </c>
      <c r="W477" s="207" t="s">
        <v>8288</v>
      </c>
      <c r="X477" s="207" t="s">
        <v>8288</v>
      </c>
      <c r="Y477" s="207" t="s">
        <v>8288</v>
      </c>
      <c r="Z477" s="207" t="s">
        <v>8288</v>
      </c>
      <c r="AA477" s="209" t="s">
        <v>3754</v>
      </c>
      <c r="AB477" s="211" t="s">
        <v>19222</v>
      </c>
      <c r="AC477" s="210" t="s">
        <v>19189</v>
      </c>
      <c r="AD477" s="210" t="s">
        <v>18778</v>
      </c>
      <c r="AE477" s="210" t="s">
        <v>3750</v>
      </c>
      <c r="AF477" s="210" t="s">
        <v>18779</v>
      </c>
      <c r="AG477" t="str">
        <f>IFERROR(IF(COUNTIF(C477:L477,"Feed Ingredient")&gt;0,INDEX(ani_diet!T:T,MATCH(M477,ani_diet!D:D,0)),""),"")</f>
        <v>Triticum aestivum Straw</v>
      </c>
      <c r="AH477" s="60" t="str">
        <f>IF(IFERROR(IF(MATCH("Feed Ingredient", AOM[[#This Row],[L1]:[L10]],0)&gt;0, TRUE, FALSE), FALSE)=TRUE,IFERROR(VLOOKUP(M477, ani_diet!C:C, 1, FALSE), "No Match"),FALSE)</f>
        <v>No Match</v>
      </c>
      <c r="AI477" s="220" t="s">
        <v>19223</v>
      </c>
      <c r="AL477" t="str">
        <f>IFERROR(IF(COUNTIF(C477:L477,"Feed Ingredient")&gt;0,INDEX(ani_diet!T:T,MATCH(M477,ani_diet!D:D,0)),""),"")</f>
        <v>Triticum aestivum Straw</v>
      </c>
    </row>
    <row r="478" spans="1:38">
      <c r="A478" t="str">
        <f>_xlfn.TEXTJOIN("/",TRUE,AOM[[#This Row],[L1]:[L10]])</f>
        <v>Management/Livestock Management/Feed Characteristic/Feed Composition/Feed Ingredient/Crop Byproduct/Cereal ByProducts/Wheat/Wheat Straw/Wheat Straw Lime Treated Urea Treated</v>
      </c>
      <c r="B478" s="207" t="s">
        <v>19224</v>
      </c>
      <c r="C478" s="207" t="s">
        <v>17896</v>
      </c>
      <c r="D478" s="207" t="s">
        <v>17898</v>
      </c>
      <c r="E478" s="207" t="s">
        <v>17908</v>
      </c>
      <c r="F478" s="207" t="s">
        <v>18308</v>
      </c>
      <c r="G478" s="207" t="s">
        <v>18309</v>
      </c>
      <c r="H478" s="207" t="s">
        <v>18687</v>
      </c>
      <c r="I478" s="207" t="s">
        <v>18733</v>
      </c>
      <c r="J478" s="207" t="s">
        <v>3750</v>
      </c>
      <c r="K478" s="207" t="s">
        <v>7675</v>
      </c>
      <c r="L478" s="207" t="s">
        <v>19225</v>
      </c>
      <c r="M478" t="str" cm="1">
        <f t="array" ref="M478">LOOKUP(2,1/(C478:L478&lt;&gt;""),C478:L478)</f>
        <v>Wheat Straw Lime Treated Urea Treated</v>
      </c>
      <c r="N478" s="207"/>
      <c r="O478" s="207" t="s">
        <v>8288</v>
      </c>
      <c r="P478" s="207" t="s">
        <v>8288</v>
      </c>
      <c r="Q478" s="207" t="s">
        <v>8288</v>
      </c>
      <c r="R478" s="207" t="s">
        <v>8288</v>
      </c>
      <c r="S478" s="207" t="s">
        <v>19198</v>
      </c>
      <c r="T478" s="207" t="s">
        <v>8288</v>
      </c>
      <c r="U478" s="207" t="s">
        <v>3752</v>
      </c>
      <c r="V478" s="204" t="s">
        <v>19187</v>
      </c>
      <c r="W478" s="207" t="s">
        <v>8288</v>
      </c>
      <c r="X478" s="207" t="s">
        <v>8288</v>
      </c>
      <c r="Y478" s="207" t="s">
        <v>8288</v>
      </c>
      <c r="Z478" s="207" t="s">
        <v>8288</v>
      </c>
      <c r="AA478" s="209" t="s">
        <v>3754</v>
      </c>
      <c r="AB478" s="209" t="s">
        <v>4169</v>
      </c>
      <c r="AC478" s="210" t="s">
        <v>19189</v>
      </c>
      <c r="AD478" s="210" t="s">
        <v>18778</v>
      </c>
      <c r="AE478" s="210" t="s">
        <v>3750</v>
      </c>
      <c r="AF478" s="210" t="s">
        <v>18779</v>
      </c>
      <c r="AG478" t="str">
        <f>IFERROR(IF(COUNTIF(C478:L478,"Feed Ingredient")&gt;0,INDEX(ani_diet!T:T,MATCH(M478,ani_diet!D:D,0)),""),"")</f>
        <v>Triticum aestivum Straw</v>
      </c>
      <c r="AH478" s="60" t="str">
        <f>IF(IFERROR(IF(MATCH("Feed Ingredient", AOM[[#This Row],[L1]:[L10]],0)&gt;0, TRUE, FALSE), FALSE)=TRUE,IFERROR(VLOOKUP(M478, ani_diet!C:C, 1, FALSE), "No Match"),FALSE)</f>
        <v>No Match</v>
      </c>
      <c r="AI478" s="60" t="s">
        <v>3539</v>
      </c>
      <c r="AL478" t="str">
        <f>IFERROR(IF(COUNTIF(C478:L478,"Feed Ingredient")&gt;0,INDEX(ani_diet!T:T,MATCH(M478,ani_diet!D:D,0)),""),"")</f>
        <v>Triticum aestivum Straw</v>
      </c>
    </row>
    <row r="479" spans="1:38">
      <c r="A479" t="str">
        <f>_xlfn.TEXTJOIN("/",TRUE,AOM[[#This Row],[L1]:[L10]])</f>
        <v>Management/Livestock Management/Feed Characteristic/Feed Composition/Feed Ingredient/Crop Byproduct/Cereal ByProducts/Wheat/Wheat Straw/Wheat Straw Urea Treated</v>
      </c>
      <c r="B479" s="207" t="s">
        <v>19226</v>
      </c>
      <c r="C479" s="207" t="s">
        <v>17896</v>
      </c>
      <c r="D479" s="207" t="s">
        <v>17898</v>
      </c>
      <c r="E479" s="207" t="s">
        <v>17908</v>
      </c>
      <c r="F479" s="207" t="s">
        <v>18308</v>
      </c>
      <c r="G479" s="207" t="s">
        <v>18309</v>
      </c>
      <c r="H479" s="207" t="s">
        <v>18687</v>
      </c>
      <c r="I479" s="207" t="s">
        <v>18733</v>
      </c>
      <c r="J479" s="207" t="s">
        <v>3750</v>
      </c>
      <c r="K479" s="207" t="s">
        <v>7675</v>
      </c>
      <c r="L479" s="207" t="s">
        <v>19227</v>
      </c>
      <c r="M479" t="str" cm="1">
        <f t="array" ref="M479">LOOKUP(2,1/(C479:L479&lt;&gt;""),C479:L479)</f>
        <v>Wheat Straw Urea Treated</v>
      </c>
      <c r="N479" s="207"/>
      <c r="O479" s="207" t="s">
        <v>8288</v>
      </c>
      <c r="P479" s="207" t="s">
        <v>8288</v>
      </c>
      <c r="Q479" s="207" t="s">
        <v>8288</v>
      </c>
      <c r="R479" s="207" t="s">
        <v>8288</v>
      </c>
      <c r="S479" s="207" t="s">
        <v>19198</v>
      </c>
      <c r="T479" s="207" t="s">
        <v>8288</v>
      </c>
      <c r="U479" s="207" t="s">
        <v>3752</v>
      </c>
      <c r="V479" s="204" t="s">
        <v>19187</v>
      </c>
      <c r="W479" s="207" t="s">
        <v>8288</v>
      </c>
      <c r="X479" s="207" t="s">
        <v>8288</v>
      </c>
      <c r="Y479" s="207" t="s">
        <v>8288</v>
      </c>
      <c r="Z479" s="207" t="s">
        <v>8288</v>
      </c>
      <c r="AA479" s="209" t="s">
        <v>3754</v>
      </c>
      <c r="AB479" s="209" t="s">
        <v>4169</v>
      </c>
      <c r="AC479" s="210" t="s">
        <v>19189</v>
      </c>
      <c r="AD479" s="210" t="s">
        <v>18778</v>
      </c>
      <c r="AE479" s="210" t="s">
        <v>3750</v>
      </c>
      <c r="AF479" s="210" t="s">
        <v>18779</v>
      </c>
      <c r="AG479" t="str">
        <f>IFERROR(IF(COUNTIF(C479:L479,"Feed Ingredient")&gt;0,INDEX(ani_diet!T:T,MATCH(M479,ani_diet!D:D,0)),""),"")</f>
        <v>Triticum aestivum Straw</v>
      </c>
      <c r="AH479" s="60" t="str">
        <f>IF(IFERROR(IF(MATCH("Feed Ingredient", AOM[[#This Row],[L1]:[L10]],0)&gt;0, TRUE, FALSE), FALSE)=TRUE,IFERROR(VLOOKUP(M479, ani_diet!C:C, 1, FALSE), "No Match"),FALSE)</f>
        <v>No Match</v>
      </c>
      <c r="AI479" s="60" t="s">
        <v>3539</v>
      </c>
      <c r="AL479" t="str">
        <f>IFERROR(IF(COUNTIF(C479:L479,"Feed Ingredient")&gt;0,INDEX(ani_diet!T:T,MATCH(M479,ani_diet!D:D,0)),""),"")</f>
        <v>Triticum aestivum Straw</v>
      </c>
    </row>
    <row r="480" spans="1:38">
      <c r="A480" t="str">
        <f>_xlfn.TEXTJOIN("/",TRUE,AOM[[#This Row],[L1]:[L10]])</f>
        <v>Management/Livestock Management/Feed Characteristic/Feed Composition/Feed Ingredient/Crop Byproduct/Cereal ByProducts/Wheat/Wheat Straw</v>
      </c>
      <c r="B480" s="207" t="s">
        <v>19228</v>
      </c>
      <c r="C480" s="207" t="s">
        <v>17896</v>
      </c>
      <c r="D480" s="207" t="s">
        <v>17898</v>
      </c>
      <c r="E480" s="207" t="s">
        <v>17908</v>
      </c>
      <c r="F480" s="207" t="s">
        <v>18308</v>
      </c>
      <c r="G480" s="207" t="s">
        <v>18309</v>
      </c>
      <c r="H480" s="207" t="s">
        <v>18687</v>
      </c>
      <c r="I480" s="207" t="s">
        <v>18733</v>
      </c>
      <c r="J480" s="207" t="s">
        <v>3750</v>
      </c>
      <c r="K480" s="207" t="s">
        <v>7675</v>
      </c>
      <c r="L480" s="207"/>
      <c r="M480" t="str" cm="1">
        <f t="array" ref="M480">LOOKUP(2,1/(C480:L480&lt;&gt;""),C480:L480)</f>
        <v>Wheat Straw</v>
      </c>
      <c r="N480" s="207"/>
      <c r="O480" s="207" t="s">
        <v>8288</v>
      </c>
      <c r="P480" s="207" t="s">
        <v>8288</v>
      </c>
      <c r="Q480" s="207" t="s">
        <v>8288</v>
      </c>
      <c r="R480" s="207" t="s">
        <v>8288</v>
      </c>
      <c r="S480" s="207" t="s">
        <v>19198</v>
      </c>
      <c r="T480" s="207" t="s">
        <v>8288</v>
      </c>
      <c r="U480" s="207" t="s">
        <v>3752</v>
      </c>
      <c r="V480" s="204" t="s">
        <v>19187</v>
      </c>
      <c r="W480" s="207" t="s">
        <v>8288</v>
      </c>
      <c r="X480" s="207" t="s">
        <v>8288</v>
      </c>
      <c r="Y480" s="207" t="s">
        <v>8288</v>
      </c>
      <c r="Z480" s="207" t="s">
        <v>8288</v>
      </c>
      <c r="AA480" s="209" t="s">
        <v>3754</v>
      </c>
      <c r="AB480" s="211" t="s">
        <v>19229</v>
      </c>
      <c r="AC480" s="210" t="s">
        <v>19189</v>
      </c>
      <c r="AD480" s="210" t="s">
        <v>18778</v>
      </c>
      <c r="AE480" s="210" t="s">
        <v>3750</v>
      </c>
      <c r="AF480" s="210" t="s">
        <v>18779</v>
      </c>
      <c r="AG480" t="str">
        <f>IFERROR(IF(COUNTIF(C480:L480,"Feed Ingredient")&gt;0,INDEX(ani_diet!T:T,MATCH(M480,ani_diet!D:D,0)),""),"")</f>
        <v>Triticum aestivum Straw</v>
      </c>
      <c r="AH480" s="60" t="str">
        <f>IF(IFERROR(IF(MATCH("Feed Ingredient", AOM[[#This Row],[L1]:[L10]],0)&gt;0, TRUE, FALSE), FALSE)=TRUE,IFERROR(VLOOKUP(M480, ani_diet!C:C, 1, FALSE), "No Match"),FALSE)</f>
        <v>Wheat Straw</v>
      </c>
      <c r="AI480" s="220" t="s">
        <v>19223</v>
      </c>
      <c r="AL480" t="str">
        <f>IFERROR(IF(COUNTIF(C480:L480,"Feed Ingredient")&gt;0,INDEX(ani_diet!T:T,MATCH(M480,ani_diet!D:D,0)),""),"")</f>
        <v>Triticum aestivum Straw</v>
      </c>
    </row>
    <row r="481" spans="1:38">
      <c r="A481" t="str">
        <f>_xlfn.TEXTJOIN("/",TRUE,AOM[[#This Row],[L1]:[L10]])</f>
        <v>Management/Livestock Management/Feed Characteristic/Feed Composition/Feed Ingredient/Crop Byproduct/Cereal Products/Wheat/Wheat Grain/Wheat Grain Ground</v>
      </c>
      <c r="B481" s="207" t="s">
        <v>19230</v>
      </c>
      <c r="C481" s="207" t="s">
        <v>17896</v>
      </c>
      <c r="D481" s="207" t="s">
        <v>17898</v>
      </c>
      <c r="E481" s="207" t="s">
        <v>17908</v>
      </c>
      <c r="F481" s="207" t="s">
        <v>18308</v>
      </c>
      <c r="G481" s="207" t="s">
        <v>18309</v>
      </c>
      <c r="H481" s="207" t="s">
        <v>18687</v>
      </c>
      <c r="I481" s="207" t="s">
        <v>19231</v>
      </c>
      <c r="J481" s="207" t="s">
        <v>3750</v>
      </c>
      <c r="K481" s="207" t="s">
        <v>19232</v>
      </c>
      <c r="L481" s="207" t="s">
        <v>19233</v>
      </c>
      <c r="M481" t="str" cm="1">
        <f t="array" ref="M481">LOOKUP(2,1/(C481:L481&lt;&gt;""),C481:L481)</f>
        <v>Wheat Grain Ground</v>
      </c>
      <c r="N481" s="207" t="s">
        <v>19234</v>
      </c>
      <c r="O481" s="207" t="s">
        <v>8288</v>
      </c>
      <c r="P481" s="207" t="s">
        <v>8288</v>
      </c>
      <c r="Q481" s="207" t="s">
        <v>8288</v>
      </c>
      <c r="R481" s="207" t="s">
        <v>8288</v>
      </c>
      <c r="S481" s="207"/>
      <c r="T481" s="207" t="s">
        <v>8288</v>
      </c>
      <c r="U481" s="207" t="s">
        <v>3752</v>
      </c>
      <c r="V481" s="204" t="s">
        <v>19187</v>
      </c>
      <c r="W481" s="207" t="s">
        <v>8288</v>
      </c>
      <c r="X481" s="207" t="s">
        <v>8288</v>
      </c>
      <c r="Y481" s="207" t="s">
        <v>8288</v>
      </c>
      <c r="Z481" s="207" t="s">
        <v>8288</v>
      </c>
      <c r="AA481" s="209" t="s">
        <v>3754</v>
      </c>
      <c r="AB481" s="211" t="s">
        <v>19235</v>
      </c>
      <c r="AC481" s="210" t="s">
        <v>19189</v>
      </c>
      <c r="AD481" s="210" t="s">
        <v>4169</v>
      </c>
      <c r="AE481" s="210" t="s">
        <v>3750</v>
      </c>
      <c r="AF481" s="210"/>
      <c r="AG481" t="str">
        <f>IFERROR(IF(COUNTIF(C481:L481,"Feed Ingredient")&gt;0,INDEX(ani_diet!T:T,MATCH(M481,ani_diet!D:D,0)),""),"")</f>
        <v>Triticum aestivum Grain</v>
      </c>
      <c r="AH481" s="60" t="str">
        <f>IF(IFERROR(IF(MATCH("Feed Ingredient", AOM[[#This Row],[L1]:[L10]],0)&gt;0, TRUE, FALSE), FALSE)=TRUE,IFERROR(VLOOKUP(M481, ani_diet!C:C, 1, FALSE), "No Match"),FALSE)</f>
        <v>No Match</v>
      </c>
      <c r="AI481" s="220" t="s">
        <v>19236</v>
      </c>
      <c r="AL481" t="str">
        <f>IFERROR(IF(COUNTIF(C481:L481,"Feed Ingredient")&gt;0,INDEX(ani_diet!T:T,MATCH(M481,ani_diet!D:D,0)),""),"")</f>
        <v>Triticum aestivum Grain</v>
      </c>
    </row>
    <row r="482" spans="1:38">
      <c r="A482" t="str">
        <f>_xlfn.TEXTJOIN("/",TRUE,AOM[[#This Row],[L1]:[L10]])</f>
        <v>Management/Livestock Management/Feed Characteristic/Feed Composition/Feed Ingredient/Crop Byproduct/Cereal Products/Wheat/Wheat Grain</v>
      </c>
      <c r="B482" s="207" t="s">
        <v>19237</v>
      </c>
      <c r="C482" s="207" t="s">
        <v>17896</v>
      </c>
      <c r="D482" s="207" t="s">
        <v>17898</v>
      </c>
      <c r="E482" s="207" t="s">
        <v>17908</v>
      </c>
      <c r="F482" s="207" t="s">
        <v>18308</v>
      </c>
      <c r="G482" s="207" t="s">
        <v>18309</v>
      </c>
      <c r="H482" s="207" t="s">
        <v>18687</v>
      </c>
      <c r="I482" s="207" t="s">
        <v>19231</v>
      </c>
      <c r="J482" s="207" t="s">
        <v>3750</v>
      </c>
      <c r="K482" s="207" t="s">
        <v>19232</v>
      </c>
      <c r="L482" s="207"/>
      <c r="M482" t="str" cm="1">
        <f t="array" ref="M482">LOOKUP(2,1/(C482:L482&lt;&gt;""),C482:L482)</f>
        <v>Wheat Grain</v>
      </c>
      <c r="N482" s="207"/>
      <c r="O482" s="207" t="s">
        <v>8288</v>
      </c>
      <c r="P482" s="207" t="s">
        <v>8288</v>
      </c>
      <c r="Q482" s="207" t="s">
        <v>8288</v>
      </c>
      <c r="R482" s="207" t="s">
        <v>8288</v>
      </c>
      <c r="S482" s="207"/>
      <c r="T482" s="207" t="s">
        <v>8288</v>
      </c>
      <c r="U482" s="207" t="s">
        <v>3752</v>
      </c>
      <c r="V482" s="204" t="s">
        <v>19187</v>
      </c>
      <c r="W482" s="207" t="s">
        <v>8288</v>
      </c>
      <c r="X482" s="207" t="s">
        <v>8288</v>
      </c>
      <c r="Y482" s="207" t="s">
        <v>8288</v>
      </c>
      <c r="Z482" s="207" t="s">
        <v>8288</v>
      </c>
      <c r="AA482" s="209" t="s">
        <v>3754</v>
      </c>
      <c r="AB482" s="211" t="s">
        <v>19235</v>
      </c>
      <c r="AC482" s="210" t="s">
        <v>19189</v>
      </c>
      <c r="AD482" s="210" t="s">
        <v>4169</v>
      </c>
      <c r="AE482" s="210" t="s">
        <v>3750</v>
      </c>
      <c r="AF482" s="210"/>
      <c r="AG482" t="str">
        <f>IFERROR(IF(COUNTIF(C482:L482,"Feed Ingredient")&gt;0,INDEX(ani_diet!T:T,MATCH(M482,ani_diet!D:D,0)),""),"")</f>
        <v>Triticum aestivum Grain</v>
      </c>
      <c r="AH482" s="60" t="str">
        <f>IF(IFERROR(IF(MATCH("Feed Ingredient", AOM[[#This Row],[L1]:[L10]],0)&gt;0, TRUE, FALSE), FALSE)=TRUE,IFERROR(VLOOKUP(M482, ani_diet!C:C, 1, FALSE), "No Match"),FALSE)</f>
        <v>Wheat Grain</v>
      </c>
      <c r="AI482" s="220" t="s">
        <v>19236</v>
      </c>
      <c r="AL482" t="str">
        <f>IFERROR(IF(COUNTIF(C482:L482,"Feed Ingredient")&gt;0,INDEX(ani_diet!T:T,MATCH(M482,ani_diet!D:D,0)),""),"")</f>
        <v>Triticum aestivum Grain</v>
      </c>
    </row>
    <row r="483" spans="1:38">
      <c r="A483" t="str">
        <f>_xlfn.TEXTJOIN("/",TRUE,AOM[[#This Row],[L1]:[L10]])</f>
        <v>Management/Livestock Management/Feed Characteristic/Feed Composition/Feed Ingredient/Crop Byproduct/Fruit ByProducts/Banana/Banana Leaves/Banana Leaves Dried</v>
      </c>
      <c r="B483" s="207" t="s">
        <v>19238</v>
      </c>
      <c r="C483" s="207" t="s">
        <v>17896</v>
      </c>
      <c r="D483" s="207" t="s">
        <v>17898</v>
      </c>
      <c r="E483" s="207" t="s">
        <v>17908</v>
      </c>
      <c r="F483" s="207" t="s">
        <v>18308</v>
      </c>
      <c r="G483" s="207" t="s">
        <v>18309</v>
      </c>
      <c r="H483" s="207" t="s">
        <v>18687</v>
      </c>
      <c r="I483" s="207" t="s">
        <v>19239</v>
      </c>
      <c r="J483" s="207" t="s">
        <v>19240</v>
      </c>
      <c r="K483" s="207" t="s">
        <v>12871</v>
      </c>
      <c r="L483" s="207" t="s">
        <v>19241</v>
      </c>
      <c r="M483" t="str" cm="1">
        <f t="array" ref="M483">LOOKUP(2,1/(C483:L483&lt;&gt;""),C483:L483)</f>
        <v>Banana Leaves Dried</v>
      </c>
      <c r="N483" s="207"/>
      <c r="O483" s="207" t="s">
        <v>8288</v>
      </c>
      <c r="P483" s="207" t="s">
        <v>8288</v>
      </c>
      <c r="Q483" s="207" t="s">
        <v>8288</v>
      </c>
      <c r="R483" s="207" t="s">
        <v>8288</v>
      </c>
      <c r="S483" s="207" t="s">
        <v>19242</v>
      </c>
      <c r="T483" s="207" t="s">
        <v>8288</v>
      </c>
      <c r="U483" s="207" t="s">
        <v>19243</v>
      </c>
      <c r="V483" s="209" t="s">
        <v>19244</v>
      </c>
      <c r="W483" s="207" t="s">
        <v>8288</v>
      </c>
      <c r="X483" s="207" t="s">
        <v>8288</v>
      </c>
      <c r="Y483" s="207" t="s">
        <v>8288</v>
      </c>
      <c r="Z483" s="207" t="s">
        <v>8288</v>
      </c>
      <c r="AA483" s="209" t="s">
        <v>4452</v>
      </c>
      <c r="AB483" s="225" t="s">
        <v>4169</v>
      </c>
      <c r="AC483" s="210" t="s">
        <v>19245</v>
      </c>
      <c r="AD483" s="210" t="s">
        <v>4169</v>
      </c>
      <c r="AE483" s="210" t="s">
        <v>19246</v>
      </c>
      <c r="AF483" s="210"/>
      <c r="AG483" t="str">
        <f>IFERROR(IF(COUNTIF(C483:L483,"Feed Ingredient")&gt;0,INDEX(ani_diet!T:T,MATCH(M483,ani_diet!D:D,0)),""),"")</f>
        <v>Musa  Leaves</v>
      </c>
      <c r="AH483" s="60" t="str">
        <f>IF(IFERROR(IF(MATCH("Feed Ingredient", AOM[[#This Row],[L1]:[L10]],0)&gt;0, TRUE, FALSE), FALSE)=TRUE,IFERROR(VLOOKUP(M483, ani_diet!C:C, 1, FALSE), "No Match"),FALSE)</f>
        <v>No Match</v>
      </c>
      <c r="AI483" s="220" t="s">
        <v>19247</v>
      </c>
      <c r="AL483" t="str">
        <f>IFERROR(IF(COUNTIF(C483:L483,"Feed Ingredient")&gt;0,INDEX(ani_diet!T:T,MATCH(M483,ani_diet!D:D,0)),""),"")</f>
        <v>Musa  Leaves</v>
      </c>
    </row>
    <row r="484" spans="1:38">
      <c r="A484" t="str">
        <f>_xlfn.TEXTJOIN("/",TRUE,AOM[[#This Row],[L1]:[L10]])</f>
        <v>Management/Livestock Management/Feed Characteristic/Feed Composition/Feed Ingredient/Crop Byproduct/Fruit ByProducts/Banana/Banana Leaves</v>
      </c>
      <c r="B484" s="207" t="s">
        <v>19248</v>
      </c>
      <c r="C484" s="207" t="s">
        <v>17896</v>
      </c>
      <c r="D484" s="207" t="s">
        <v>17898</v>
      </c>
      <c r="E484" s="207" t="s">
        <v>17908</v>
      </c>
      <c r="F484" s="207" t="s">
        <v>18308</v>
      </c>
      <c r="G484" s="207" t="s">
        <v>18309</v>
      </c>
      <c r="H484" s="207" t="s">
        <v>18687</v>
      </c>
      <c r="I484" s="207" t="s">
        <v>19239</v>
      </c>
      <c r="J484" s="207" t="s">
        <v>19240</v>
      </c>
      <c r="K484" s="207" t="s">
        <v>12871</v>
      </c>
      <c r="L484" s="207"/>
      <c r="M484" t="str" cm="1">
        <f t="array" ref="M484">LOOKUP(2,1/(C484:L484&lt;&gt;""),C484:L484)</f>
        <v>Banana Leaves</v>
      </c>
      <c r="N484" s="207"/>
      <c r="O484" s="207" t="s">
        <v>8288</v>
      </c>
      <c r="P484" s="207" t="s">
        <v>8288</v>
      </c>
      <c r="Q484" s="207" t="s">
        <v>8288</v>
      </c>
      <c r="R484" s="207" t="s">
        <v>8288</v>
      </c>
      <c r="S484" s="207" t="s">
        <v>19242</v>
      </c>
      <c r="T484" s="207" t="s">
        <v>8288</v>
      </c>
      <c r="U484" s="207" t="s">
        <v>19243</v>
      </c>
      <c r="V484" s="209" t="s">
        <v>19244</v>
      </c>
      <c r="W484" s="207" t="s">
        <v>8288</v>
      </c>
      <c r="X484" s="207" t="s">
        <v>8288</v>
      </c>
      <c r="Y484" s="207" t="s">
        <v>8288</v>
      </c>
      <c r="Z484" s="207" t="s">
        <v>8288</v>
      </c>
      <c r="AA484" s="209" t="s">
        <v>4452</v>
      </c>
      <c r="AB484" s="211" t="s">
        <v>19249</v>
      </c>
      <c r="AC484" s="210" t="s">
        <v>19245</v>
      </c>
      <c r="AD484" s="210" t="s">
        <v>4169</v>
      </c>
      <c r="AE484" s="210" t="s">
        <v>19246</v>
      </c>
      <c r="AF484" s="210"/>
      <c r="AG484" t="str">
        <f>IFERROR(IF(COUNTIF(C484:L484,"Feed Ingredient")&gt;0,INDEX(ani_diet!T:T,MATCH(M484,ani_diet!D:D,0)),""),"")</f>
        <v>Musa  Leaves</v>
      </c>
      <c r="AH484" s="60" t="str">
        <f>IF(IFERROR(IF(MATCH("Feed Ingredient", AOM[[#This Row],[L1]:[L10]],0)&gt;0, TRUE, FALSE), FALSE)=TRUE,IFERROR(VLOOKUP(M484, ani_diet!C:C, 1, FALSE), "No Match"),FALSE)</f>
        <v>Banana Leaves</v>
      </c>
      <c r="AI484" s="220" t="s">
        <v>19247</v>
      </c>
      <c r="AL484" t="str">
        <f>IFERROR(IF(COUNTIF(C484:L484,"Feed Ingredient")&gt;0,INDEX(ani_diet!T:T,MATCH(M484,ani_diet!D:D,0)),""),"")</f>
        <v>Musa  Leaves</v>
      </c>
    </row>
    <row r="485" spans="1:38">
      <c r="A485" t="str">
        <f>_xlfn.TEXTJOIN("/",TRUE,AOM[[#This Row],[L1]:[L10]])</f>
        <v>Management/Livestock Management/Feed Characteristic/Feed Composition/Feed Ingredient/Crop Byproduct/Fruit ByProducts/Banana/Banana Peel</v>
      </c>
      <c r="B485" s="207" t="s">
        <v>19250</v>
      </c>
      <c r="C485" s="207" t="s">
        <v>17896</v>
      </c>
      <c r="D485" s="207" t="s">
        <v>17898</v>
      </c>
      <c r="E485" s="207" t="s">
        <v>17908</v>
      </c>
      <c r="F485" s="207" t="s">
        <v>18308</v>
      </c>
      <c r="G485" s="207" t="s">
        <v>18309</v>
      </c>
      <c r="H485" s="207" t="s">
        <v>18687</v>
      </c>
      <c r="I485" s="207" t="s">
        <v>19239</v>
      </c>
      <c r="J485" s="207" t="s">
        <v>19240</v>
      </c>
      <c r="K485" s="207" t="s">
        <v>19251</v>
      </c>
      <c r="L485" s="207"/>
      <c r="M485" t="str" cm="1">
        <f t="array" ref="M485">LOOKUP(2,1/(C485:L485&lt;&gt;""),C485:L485)</f>
        <v>Banana Peel</v>
      </c>
      <c r="N485" s="207"/>
      <c r="O485" s="207" t="s">
        <v>8288</v>
      </c>
      <c r="P485" s="207" t="s">
        <v>8288</v>
      </c>
      <c r="Q485" s="207" t="s">
        <v>8288</v>
      </c>
      <c r="R485" s="207" t="s">
        <v>8288</v>
      </c>
      <c r="S485" s="207" t="s">
        <v>19242</v>
      </c>
      <c r="T485" s="207" t="s">
        <v>8288</v>
      </c>
      <c r="U485" s="207" t="s">
        <v>19243</v>
      </c>
      <c r="V485" s="209" t="s">
        <v>19244</v>
      </c>
      <c r="W485" s="207" t="s">
        <v>8288</v>
      </c>
      <c r="X485" s="207" t="s">
        <v>8288</v>
      </c>
      <c r="Y485" s="207" t="s">
        <v>8288</v>
      </c>
      <c r="Z485" s="207" t="s">
        <v>8288</v>
      </c>
      <c r="AA485" s="209" t="s">
        <v>4452</v>
      </c>
      <c r="AB485" s="211" t="s">
        <v>19252</v>
      </c>
      <c r="AC485" s="210" t="s">
        <v>19245</v>
      </c>
      <c r="AD485" s="210" t="s">
        <v>4169</v>
      </c>
      <c r="AE485" s="213" t="s">
        <v>19246</v>
      </c>
      <c r="AF485" s="213"/>
      <c r="AG485" t="str">
        <f>IFERROR(IF(COUNTIF(C485:L485,"Feed Ingredient")&gt;0,INDEX(ani_diet!T:T,MATCH(M485,ani_diet!D:D,0)),""),"")</f>
        <v>Musa  Peel</v>
      </c>
      <c r="AH485" s="60" t="str">
        <f>IF(IFERROR(IF(MATCH("Feed Ingredient", AOM[[#This Row],[L1]:[L10]],0)&gt;0, TRUE, FALSE), FALSE)=TRUE,IFERROR(VLOOKUP(M485, ani_diet!C:C, 1, FALSE), "No Match"),FALSE)</f>
        <v>Banana Peel</v>
      </c>
      <c r="AI485" s="220" t="s">
        <v>19253</v>
      </c>
      <c r="AL485" t="str">
        <f>IFERROR(IF(COUNTIF(C485:L485,"Feed Ingredient")&gt;0,INDEX(ani_diet!T:T,MATCH(M485,ani_diet!D:D,0)),""),"")</f>
        <v>Musa  Peel</v>
      </c>
    </row>
    <row r="486" spans="1:38">
      <c r="A486" t="str">
        <f>_xlfn.TEXTJOIN("/",TRUE,AOM[[#This Row],[L1]:[L10]])</f>
        <v>Management/Livestock Management/Feed Characteristic/Feed Composition/Feed Ingredient/Crop Byproduct/Fruit ByProducts/Banana/Banana Pseudo-stem</v>
      </c>
      <c r="B486" s="207" t="s">
        <v>19254</v>
      </c>
      <c r="C486" s="207" t="s">
        <v>17896</v>
      </c>
      <c r="D486" s="207" t="s">
        <v>17898</v>
      </c>
      <c r="E486" s="207" t="s">
        <v>17908</v>
      </c>
      <c r="F486" s="207" t="s">
        <v>18308</v>
      </c>
      <c r="G486" s="207" t="s">
        <v>18309</v>
      </c>
      <c r="H486" s="207" t="s">
        <v>18687</v>
      </c>
      <c r="I486" s="207" t="s">
        <v>19239</v>
      </c>
      <c r="J486" s="207" t="s">
        <v>19240</v>
      </c>
      <c r="K486" s="207" t="s">
        <v>19255</v>
      </c>
      <c r="L486" s="207"/>
      <c r="M486" t="str" cm="1">
        <f t="array" ref="M486">LOOKUP(2,1/(C486:L486&lt;&gt;""),C486:L486)</f>
        <v>Banana Pseudo-stem</v>
      </c>
      <c r="N486" s="207"/>
      <c r="O486" s="207" t="s">
        <v>8288</v>
      </c>
      <c r="P486" s="207" t="s">
        <v>8288</v>
      </c>
      <c r="Q486" s="207" t="s">
        <v>8288</v>
      </c>
      <c r="R486" s="207" t="s">
        <v>8288</v>
      </c>
      <c r="S486" s="207" t="s">
        <v>19242</v>
      </c>
      <c r="T486" s="207" t="s">
        <v>8288</v>
      </c>
      <c r="U486" s="207" t="s">
        <v>19243</v>
      </c>
      <c r="V486" s="209" t="s">
        <v>19244</v>
      </c>
      <c r="W486" s="207" t="s">
        <v>8288</v>
      </c>
      <c r="X486" s="207" t="s">
        <v>8288</v>
      </c>
      <c r="Y486" s="207" t="s">
        <v>8288</v>
      </c>
      <c r="Z486" s="207" t="s">
        <v>8288</v>
      </c>
      <c r="AA486" s="209" t="s">
        <v>4452</v>
      </c>
      <c r="AB486" s="211" t="s">
        <v>19256</v>
      </c>
      <c r="AC486" s="210" t="s">
        <v>19245</v>
      </c>
      <c r="AD486" s="210" t="s">
        <v>4169</v>
      </c>
      <c r="AE486" s="210" t="s">
        <v>19246</v>
      </c>
      <c r="AF486" s="210"/>
      <c r="AG486" t="str">
        <f>IFERROR(IF(COUNTIF(C486:L486,"Feed Ingredient")&gt;0,INDEX(ani_diet!T:T,MATCH(M486,ani_diet!D:D,0)),""),"")</f>
        <v>Musa  Pseudo-stem</v>
      </c>
      <c r="AH486" s="60" t="str">
        <f>IF(IFERROR(IF(MATCH("Feed Ingredient", AOM[[#This Row],[L1]:[L10]],0)&gt;0, TRUE, FALSE), FALSE)=TRUE,IFERROR(VLOOKUP(M486, ani_diet!C:C, 1, FALSE), "No Match"),FALSE)</f>
        <v>Banana Pseudo-stem</v>
      </c>
      <c r="AI486" s="220" t="s">
        <v>19257</v>
      </c>
      <c r="AL486" t="str">
        <f>IFERROR(IF(COUNTIF(C486:L486,"Feed Ingredient")&gt;0,INDEX(ani_diet!T:T,MATCH(M486,ani_diet!D:D,0)),""),"")</f>
        <v>Musa  Pseudo-stem</v>
      </c>
    </row>
    <row r="487" spans="1:38">
      <c r="A487" t="s">
        <v>19258</v>
      </c>
      <c r="B487" s="207" t="s">
        <v>19259</v>
      </c>
      <c r="C487" s="207" t="s">
        <v>17896</v>
      </c>
      <c r="D487" s="207" t="s">
        <v>17898</v>
      </c>
      <c r="E487" s="207" t="s">
        <v>17908</v>
      </c>
      <c r="F487" s="207" t="s">
        <v>18308</v>
      </c>
      <c r="G487" s="207" t="s">
        <v>18309</v>
      </c>
      <c r="H487" s="207" t="s">
        <v>18687</v>
      </c>
      <c r="I487" s="207" t="s">
        <v>19239</v>
      </c>
      <c r="J487" s="207" t="s">
        <v>19260</v>
      </c>
      <c r="K487" s="207" t="s">
        <v>19261</v>
      </c>
      <c r="L487" s="207" t="s">
        <v>19262</v>
      </c>
      <c r="M487" t="str" cm="1">
        <f t="array" ref="M487">LOOKUP(2,1/(C487:L487&lt;&gt;""),C487:L487)</f>
        <v>Citrus Pulp Alkali Treated Dried Fermented</v>
      </c>
      <c r="N487" s="207"/>
      <c r="O487" s="207"/>
      <c r="P487" s="207"/>
      <c r="Q487" s="207"/>
      <c r="R487" s="207"/>
      <c r="S487" s="207"/>
      <c r="T487" s="207"/>
      <c r="U487" s="207" t="s">
        <v>19263</v>
      </c>
      <c r="V487" s="212" t="s">
        <v>19264</v>
      </c>
      <c r="W487" s="207"/>
      <c r="X487" s="207"/>
      <c r="Y487" s="207"/>
      <c r="Z487" s="207"/>
      <c r="AA487" s="209" t="s">
        <v>19265</v>
      </c>
      <c r="AB487" s="212" t="s">
        <v>19266</v>
      </c>
      <c r="AC487" s="210" t="s">
        <v>19267</v>
      </c>
      <c r="AD487" s="210" t="s">
        <v>4169</v>
      </c>
      <c r="AE487" s="210" t="s">
        <v>19268</v>
      </c>
      <c r="AF487" s="210"/>
      <c r="AG487" t="str">
        <f>IFERROR(IF(COUNTIF(C487:L487,"Feed Ingredient")&gt;0,INDEX(ani_diet!T:T,MATCH(M487,ani_diet!D:D,0)),""),"")</f>
        <v>Citrus  Pulp</v>
      </c>
      <c r="AH487" s="60" t="str">
        <f>IF(IFERROR(IF(MATCH("Feed Ingredient", AOM[[#This Row],[L1]:[L10]],0)&gt;0, TRUE, FALSE), FALSE)=TRUE,IFERROR(VLOOKUP(M487, ani_diet!C:C, 1, FALSE), "No Match"),FALSE)</f>
        <v>No Match</v>
      </c>
      <c r="AI487" t="s">
        <v>3539</v>
      </c>
      <c r="AL487" t="str">
        <f>IFERROR(IF(COUNTIF(C487:L487,"Feed Ingredient")&gt;0,INDEX(ani_diet!T:T,MATCH(M487,ani_diet!D:D,0)),""),"")</f>
        <v>Citrus  Pulp</v>
      </c>
    </row>
    <row r="488" spans="1:38">
      <c r="A488" t="s">
        <v>19258</v>
      </c>
      <c r="B488" s="207" t="s">
        <v>19269</v>
      </c>
      <c r="C488" s="207" t="s">
        <v>17896</v>
      </c>
      <c r="D488" s="207" t="s">
        <v>17898</v>
      </c>
      <c r="E488" s="207" t="s">
        <v>17908</v>
      </c>
      <c r="F488" s="207" t="s">
        <v>18308</v>
      </c>
      <c r="G488" s="207" t="s">
        <v>18309</v>
      </c>
      <c r="H488" s="207" t="s">
        <v>18687</v>
      </c>
      <c r="I488" s="207" t="s">
        <v>19239</v>
      </c>
      <c r="J488" s="207" t="s">
        <v>19260</v>
      </c>
      <c r="K488" s="207" t="s">
        <v>19261</v>
      </c>
      <c r="L488" s="207" t="s">
        <v>19270</v>
      </c>
      <c r="M488" t="str" cm="1">
        <f t="array" ref="M488">LOOKUP(2,1/(C488:L488&lt;&gt;""),C488:L488)</f>
        <v>Citrus Pulp Ensiled</v>
      </c>
      <c r="N488" s="207" t="s">
        <v>19271</v>
      </c>
      <c r="O488" s="207"/>
      <c r="P488" s="207"/>
      <c r="Q488" s="207"/>
      <c r="R488" s="207"/>
      <c r="S488" s="207"/>
      <c r="T488" s="207"/>
      <c r="U488" s="207" t="s">
        <v>19263</v>
      </c>
      <c r="V488" s="212" t="s">
        <v>19264</v>
      </c>
      <c r="W488" s="207"/>
      <c r="X488" s="207"/>
      <c r="Y488" s="207"/>
      <c r="Z488" s="207"/>
      <c r="AA488" s="209" t="s">
        <v>19265</v>
      </c>
      <c r="AB488" s="212" t="s">
        <v>19266</v>
      </c>
      <c r="AC488" s="210" t="s">
        <v>19267</v>
      </c>
      <c r="AD488" s="210" t="s">
        <v>4169</v>
      </c>
      <c r="AE488" s="210" t="s">
        <v>19268</v>
      </c>
      <c r="AF488" s="210"/>
      <c r="AG488" t="str">
        <f>IFERROR(IF(COUNTIF(C488:L488,"Feed Ingredient")&gt;0,INDEX(ani_diet!T:T,MATCH(M488,ani_diet!D:D,0)),""),"")</f>
        <v>Citrus  Pulp</v>
      </c>
      <c r="AH488" s="60" t="str">
        <f>IF(IFERROR(IF(MATCH("Feed Ingredient", AOM[[#This Row],[L1]:[L10]],0)&gt;0, TRUE, FALSE), FALSE)=TRUE,IFERROR(VLOOKUP(M488, ani_diet!C:C, 1, FALSE), "No Match"),FALSE)</f>
        <v>No Match</v>
      </c>
      <c r="AI488" t="s">
        <v>3539</v>
      </c>
      <c r="AL488" t="str">
        <f>IFERROR(IF(COUNTIF(C488:L488,"Feed Ingredient")&gt;0,INDEX(ani_diet!T:T,MATCH(M488,ani_diet!D:D,0)),""),"")</f>
        <v>Citrus  Pulp</v>
      </c>
    </row>
    <row r="489" spans="1:38">
      <c r="A489" t="str">
        <f>_xlfn.TEXTJOIN("/",TRUE,AOM[[#This Row],[L1]:[L10]])</f>
        <v>Management/Livestock Management/Feed Characteristic/Feed Composition/Feed Ingredient/Crop Byproduct/Fruit ByProducts/Citrus/Citrus Pulp</v>
      </c>
      <c r="B489" s="207" t="s">
        <v>19272</v>
      </c>
      <c r="C489" s="207" t="s">
        <v>17896</v>
      </c>
      <c r="D489" s="207" t="s">
        <v>17898</v>
      </c>
      <c r="E489" s="207" t="s">
        <v>17908</v>
      </c>
      <c r="F489" s="207" t="s">
        <v>18308</v>
      </c>
      <c r="G489" s="207" t="s">
        <v>18309</v>
      </c>
      <c r="H489" s="207" t="s">
        <v>18687</v>
      </c>
      <c r="I489" s="207" t="s">
        <v>19239</v>
      </c>
      <c r="J489" s="207" t="s">
        <v>19260</v>
      </c>
      <c r="K489" s="207" t="s">
        <v>19261</v>
      </c>
      <c r="L489" s="207"/>
      <c r="M489" t="str" cm="1">
        <f t="array" ref="M489">LOOKUP(2,1/(C489:L489&lt;&gt;""),C489:L489)</f>
        <v>Citrus Pulp</v>
      </c>
      <c r="N489" s="207" t="s">
        <v>19273</v>
      </c>
      <c r="O489" s="207"/>
      <c r="P489" s="207"/>
      <c r="Q489" s="207"/>
      <c r="R489" s="207"/>
      <c r="S489" s="207"/>
      <c r="T489" s="207"/>
      <c r="U489" s="207" t="s">
        <v>19263</v>
      </c>
      <c r="V489" s="211" t="s">
        <v>19264</v>
      </c>
      <c r="W489" s="207"/>
      <c r="X489" s="207"/>
      <c r="Y489" s="207"/>
      <c r="Z489" s="207"/>
      <c r="AA489" s="209" t="s">
        <v>19265</v>
      </c>
      <c r="AB489" s="212" t="s">
        <v>19266</v>
      </c>
      <c r="AC489" s="210" t="s">
        <v>19267</v>
      </c>
      <c r="AD489" s="210" t="s">
        <v>4169</v>
      </c>
      <c r="AE489" s="210" t="s">
        <v>19268</v>
      </c>
      <c r="AF489" s="210"/>
      <c r="AG489" t="str">
        <f>IFERROR(IF(COUNTIF(C489:L489,"Feed Ingredient")&gt;0,INDEX(ani_diet!T:T,MATCH(M489,ani_diet!D:D,0)),""),"")</f>
        <v>Citrus  Pulp</v>
      </c>
      <c r="AH489" s="60" t="str">
        <f>IF(IFERROR(IF(MATCH("Feed Ingredient", AOM[[#This Row],[L1]:[L10]],0)&gt;0, TRUE, FALSE), FALSE)=TRUE,IFERROR(VLOOKUP(M489, ani_diet!C:C, 1, FALSE), "No Match"),FALSE)</f>
        <v>Citrus Pulp</v>
      </c>
      <c r="AI489" t="s">
        <v>3539</v>
      </c>
      <c r="AL489" t="str">
        <f>IFERROR(IF(COUNTIF(C489:L489,"Feed Ingredient")&gt;0,INDEX(ani_diet!T:T,MATCH(M489,ani_diet!D:D,0)),""),"")</f>
        <v>Citrus  Pulp</v>
      </c>
    </row>
    <row r="490" spans="1:38">
      <c r="A490" t="str">
        <f>_xlfn.TEXTJOIN("/",TRUE,AOM[[#This Row],[L1]:[L10]])</f>
        <v>Management/Livestock Management/Feed Characteristic/Feed Composition/Feed Ingredient/Crop Byproduct/Fruit ByProducts/Date/Date Cull/Date Cull Dried Ground</v>
      </c>
      <c r="B490" s="207" t="s">
        <v>19274</v>
      </c>
      <c r="C490" s="207" t="s">
        <v>17896</v>
      </c>
      <c r="D490" s="207" t="s">
        <v>17898</v>
      </c>
      <c r="E490" s="207" t="s">
        <v>17908</v>
      </c>
      <c r="F490" s="207" t="s">
        <v>18308</v>
      </c>
      <c r="G490" s="207" t="s">
        <v>18309</v>
      </c>
      <c r="H490" s="207" t="s">
        <v>18687</v>
      </c>
      <c r="I490" s="207" t="s">
        <v>19239</v>
      </c>
      <c r="J490" s="207" t="s">
        <v>16</v>
      </c>
      <c r="K490" s="207" t="s">
        <v>19275</v>
      </c>
      <c r="L490" s="207" t="s">
        <v>19276</v>
      </c>
      <c r="M490" t="str" cm="1">
        <f t="array" ref="M490">LOOKUP(2,1/(C490:L490&lt;&gt;""),C490:L490)</f>
        <v>Date Cull Dried Ground</v>
      </c>
      <c r="N490" s="207" t="s">
        <v>19277</v>
      </c>
      <c r="O490" s="207" t="s">
        <v>8288</v>
      </c>
      <c r="P490" s="207" t="s">
        <v>8288</v>
      </c>
      <c r="Q490" s="207" t="s">
        <v>8288</v>
      </c>
      <c r="R490" s="207" t="s">
        <v>8288</v>
      </c>
      <c r="S490" s="207" t="s">
        <v>8288</v>
      </c>
      <c r="T490" s="207" t="s">
        <v>8288</v>
      </c>
      <c r="U490" s="207" t="s">
        <v>4500</v>
      </c>
      <c r="V490" s="209" t="s">
        <v>19278</v>
      </c>
      <c r="W490" s="207" t="s">
        <v>8288</v>
      </c>
      <c r="X490" s="207" t="s">
        <v>8288</v>
      </c>
      <c r="Y490" s="207" t="s">
        <v>8288</v>
      </c>
      <c r="Z490" s="207" t="s">
        <v>8288</v>
      </c>
      <c r="AA490" s="209" t="s">
        <v>4503</v>
      </c>
      <c r="AB490" s="209" t="s">
        <v>4169</v>
      </c>
      <c r="AC490" s="210" t="s">
        <v>19279</v>
      </c>
      <c r="AD490" s="210" t="s">
        <v>4169</v>
      </c>
      <c r="AE490" s="210" t="s">
        <v>19280</v>
      </c>
      <c r="AF490" s="210"/>
      <c r="AG490" t="str">
        <f>IFERROR(IF(COUNTIF(C490:L490,"Feed Ingredient")&gt;0,INDEX(ani_diet!T:T,MATCH(M490,ani_diet!D:D,0)),""),"")</f>
        <v>Phoenix dactylifera</v>
      </c>
      <c r="AH490" s="60" t="str">
        <f>IF(IFERROR(IF(MATCH("Feed Ingredient", AOM[[#This Row],[L1]:[L10]],0)&gt;0, TRUE, FALSE), FALSE)=TRUE,IFERROR(VLOOKUP(M490, ani_diet!C:C, 1, FALSE), "No Match"),FALSE)</f>
        <v>No Match</v>
      </c>
      <c r="AI490" t="s">
        <v>19281</v>
      </c>
      <c r="AL490" t="str">
        <f>IFERROR(IF(COUNTIF(C490:L490,"Feed Ingredient")&gt;0,INDEX(ani_diet!T:T,MATCH(M490,ani_diet!D:D,0)),""),"")</f>
        <v>Phoenix dactylifera</v>
      </c>
    </row>
    <row r="491" spans="1:38">
      <c r="A491" t="str">
        <f>_xlfn.TEXTJOIN("/",TRUE,AOM[[#This Row],[L1]:[L10]])</f>
        <v>Management/Livestock Management/Feed Characteristic/Feed Composition/Feed Ingredient/Crop Byproduct/Fruit ByProducts/Date/Date Cull</v>
      </c>
      <c r="B491" s="207" t="s">
        <v>19282</v>
      </c>
      <c r="C491" s="207" t="s">
        <v>17896</v>
      </c>
      <c r="D491" s="207" t="s">
        <v>17898</v>
      </c>
      <c r="E491" s="207" t="s">
        <v>17908</v>
      </c>
      <c r="F491" s="207" t="s">
        <v>18308</v>
      </c>
      <c r="G491" s="207" t="s">
        <v>18309</v>
      </c>
      <c r="H491" s="207" t="s">
        <v>18687</v>
      </c>
      <c r="I491" s="207" t="s">
        <v>19239</v>
      </c>
      <c r="J491" s="207" t="s">
        <v>16</v>
      </c>
      <c r="K491" s="207" t="s">
        <v>19275</v>
      </c>
      <c r="L491" s="207"/>
      <c r="M491" t="str" cm="1">
        <f t="array" ref="M491">LOOKUP(2,1/(C491:L491&lt;&gt;""),C491:L491)</f>
        <v>Date Cull</v>
      </c>
      <c r="N491" s="207"/>
      <c r="O491" s="207" t="s">
        <v>8288</v>
      </c>
      <c r="P491" s="207" t="s">
        <v>8288</v>
      </c>
      <c r="Q491" s="207" t="s">
        <v>8288</v>
      </c>
      <c r="R491" s="207" t="s">
        <v>8288</v>
      </c>
      <c r="S491" s="207" t="s">
        <v>8288</v>
      </c>
      <c r="T491" s="207" t="s">
        <v>8288</v>
      </c>
      <c r="U491" s="207" t="s">
        <v>4500</v>
      </c>
      <c r="V491" s="209" t="s">
        <v>19278</v>
      </c>
      <c r="W491" s="207" t="s">
        <v>8288</v>
      </c>
      <c r="X491" s="207" t="s">
        <v>8288</v>
      </c>
      <c r="Y491" s="207" t="s">
        <v>8288</v>
      </c>
      <c r="Z491" s="207" t="s">
        <v>8288</v>
      </c>
      <c r="AA491" s="209" t="s">
        <v>4503</v>
      </c>
      <c r="AB491" s="209" t="s">
        <v>4169</v>
      </c>
      <c r="AC491" s="210" t="s">
        <v>19279</v>
      </c>
      <c r="AD491" s="210" t="s">
        <v>4169</v>
      </c>
      <c r="AE491" s="210" t="s">
        <v>19280</v>
      </c>
      <c r="AF491" s="210"/>
      <c r="AG491" t="str">
        <f>IFERROR(IF(COUNTIF(C491:L491,"Feed Ingredient")&gt;0,INDEX(ani_diet!T:T,MATCH(M491,ani_diet!D:D,0)),""),"")</f>
        <v>Phoenix dactylifera</v>
      </c>
      <c r="AH491" s="60" t="str">
        <f>IF(IFERROR(IF(MATCH("Feed Ingredient", AOM[[#This Row],[L1]:[L10]],0)&gt;0, TRUE, FALSE), FALSE)=TRUE,IFERROR(VLOOKUP(M491, ani_diet!C:C, 1, FALSE), "No Match"),FALSE)</f>
        <v>Date Cull</v>
      </c>
      <c r="AI491" t="s">
        <v>3539</v>
      </c>
      <c r="AL491" t="str">
        <f>IFERROR(IF(COUNTIF(C491:L491,"Feed Ingredient")&gt;0,INDEX(ani_diet!T:T,MATCH(M491,ani_diet!D:D,0)),""),"")</f>
        <v>Phoenix dactylifera</v>
      </c>
    </row>
    <row r="492" spans="1:38">
      <c r="A492" t="str">
        <f>_xlfn.TEXTJOIN("/",TRUE,AOM[[#This Row],[L1]:[L10]])</f>
        <v>Management/Livestock Management/Feed Characteristic/Feed Composition/Feed Ingredient/Crop Byproduct/Fruit ByProducts/Date/Date Discarded/Date Discarded Ground</v>
      </c>
      <c r="B492" s="207" t="s">
        <v>19283</v>
      </c>
      <c r="C492" s="207" t="s">
        <v>17896</v>
      </c>
      <c r="D492" s="207" t="s">
        <v>17898</v>
      </c>
      <c r="E492" s="207" t="s">
        <v>17908</v>
      </c>
      <c r="F492" s="207" t="s">
        <v>18308</v>
      </c>
      <c r="G492" s="207" t="s">
        <v>18309</v>
      </c>
      <c r="H492" s="207" t="s">
        <v>18687</v>
      </c>
      <c r="I492" s="207" t="s">
        <v>19239</v>
      </c>
      <c r="J492" s="207" t="s">
        <v>16</v>
      </c>
      <c r="K492" s="207" t="s">
        <v>19284</v>
      </c>
      <c r="L492" s="207" t="s">
        <v>19285</v>
      </c>
      <c r="M492" t="str" cm="1">
        <f t="array" ref="M492">LOOKUP(2,1/(C492:L492&lt;&gt;""),C492:L492)</f>
        <v>Date Discarded Ground</v>
      </c>
      <c r="N492" s="207"/>
      <c r="O492" s="207"/>
      <c r="P492" s="207"/>
      <c r="Q492" s="207"/>
      <c r="R492" s="207"/>
      <c r="S492" s="207"/>
      <c r="T492" s="207"/>
      <c r="U492" s="207" t="s">
        <v>4500</v>
      </c>
      <c r="V492" s="209" t="s">
        <v>19278</v>
      </c>
      <c r="W492" s="207" t="s">
        <v>8288</v>
      </c>
      <c r="X492" s="207" t="s">
        <v>8288</v>
      </c>
      <c r="Y492" s="207" t="s">
        <v>8288</v>
      </c>
      <c r="Z492" s="207" t="s">
        <v>8288</v>
      </c>
      <c r="AA492" s="209" t="s">
        <v>4503</v>
      </c>
      <c r="AB492" s="209" t="s">
        <v>4169</v>
      </c>
      <c r="AC492" s="210" t="s">
        <v>19279</v>
      </c>
      <c r="AD492" s="210" t="s">
        <v>4169</v>
      </c>
      <c r="AE492" s="210" t="s">
        <v>19280</v>
      </c>
      <c r="AF492" s="210"/>
      <c r="AG492" t="str">
        <f>IFERROR(IF(COUNTIF(C492:L492,"Feed Ingredient")&gt;0,INDEX(ani_diet!T:T,MATCH(M492,ani_diet!D:D,0)),""),"")</f>
        <v>Phoenix dactylifera Discarded</v>
      </c>
      <c r="AH492" s="60" t="str">
        <f>IF(IFERROR(IF(MATCH("Feed Ingredient", AOM[[#This Row],[L1]:[L10]],0)&gt;0, TRUE, FALSE), FALSE)=TRUE,IFERROR(VLOOKUP(M492, ani_diet!C:C, 1, FALSE), "No Match"),FALSE)</f>
        <v>No Match</v>
      </c>
      <c r="AI492" t="s">
        <v>3539</v>
      </c>
      <c r="AL492" t="str">
        <f>IFERROR(IF(COUNTIF(C492:L492,"Feed Ingredient")&gt;0,INDEX(ani_diet!T:T,MATCH(M492,ani_diet!D:D,0)),""),"")</f>
        <v>Phoenix dactylifera Discarded</v>
      </c>
    </row>
    <row r="493" spans="1:38">
      <c r="A493" t="str">
        <f>_xlfn.TEXTJOIN("/",TRUE,AOM[[#This Row],[L1]:[L10]])</f>
        <v>Management/Livestock Management/Feed Characteristic/Feed Composition/Feed Ingredient/Crop Byproduct/Fruit ByProducts/Date/Date Discards</v>
      </c>
      <c r="B493" s="207" t="s">
        <v>19286</v>
      </c>
      <c r="C493" s="207" t="s">
        <v>17896</v>
      </c>
      <c r="D493" s="207" t="s">
        <v>17898</v>
      </c>
      <c r="E493" s="207" t="s">
        <v>17908</v>
      </c>
      <c r="F493" s="207" t="s">
        <v>18308</v>
      </c>
      <c r="G493" s="207" t="s">
        <v>18309</v>
      </c>
      <c r="H493" s="207" t="s">
        <v>18687</v>
      </c>
      <c r="I493" s="207" t="s">
        <v>19239</v>
      </c>
      <c r="J493" s="207" t="s">
        <v>16</v>
      </c>
      <c r="K493" s="207" t="s">
        <v>19287</v>
      </c>
      <c r="L493" s="207"/>
      <c r="M493" t="str" cm="1">
        <f t="array" ref="M493">LOOKUP(2,1/(C493:L493&lt;&gt;""),C493:L493)</f>
        <v>Date Discards</v>
      </c>
      <c r="N493" s="207"/>
      <c r="O493" s="207"/>
      <c r="P493" s="207"/>
      <c r="Q493" s="207"/>
      <c r="R493" s="207"/>
      <c r="S493" s="207"/>
      <c r="T493" s="207"/>
      <c r="U493" s="207" t="s">
        <v>4500</v>
      </c>
      <c r="V493" s="209" t="s">
        <v>19278</v>
      </c>
      <c r="W493" s="207" t="s">
        <v>8288</v>
      </c>
      <c r="X493" s="207" t="s">
        <v>8288</v>
      </c>
      <c r="Y493" s="207" t="s">
        <v>8288</v>
      </c>
      <c r="Z493" s="207" t="s">
        <v>8288</v>
      </c>
      <c r="AA493" s="209" t="s">
        <v>4503</v>
      </c>
      <c r="AB493" s="209" t="s">
        <v>4169</v>
      </c>
      <c r="AC493" s="210" t="s">
        <v>19279</v>
      </c>
      <c r="AD493" s="210" t="s">
        <v>4169</v>
      </c>
      <c r="AE493" s="210" t="s">
        <v>19280</v>
      </c>
      <c r="AF493" s="210"/>
      <c r="AG493" t="str">
        <f>IFERROR(IF(COUNTIF(C493:L493,"Feed Ingredient")&gt;0,INDEX(ani_diet!T:T,MATCH(M493,ani_diet!D:D,0)),""),"")</f>
        <v>Phoenix dactylifera Discards</v>
      </c>
      <c r="AH493" s="60" t="str">
        <f>IF(IFERROR(IF(MATCH("Feed Ingredient", AOM[[#This Row],[L1]:[L10]],0)&gt;0, TRUE, FALSE), FALSE)=TRUE,IFERROR(VLOOKUP(M493, ani_diet!C:C, 1, FALSE), "No Match"),FALSE)</f>
        <v>Date Discards</v>
      </c>
      <c r="AI493" t="s">
        <v>3539</v>
      </c>
      <c r="AL493" t="str">
        <f>IFERROR(IF(COUNTIF(C493:L493,"Feed Ingredient")&gt;0,INDEX(ani_diet!T:T,MATCH(M493,ani_diet!D:D,0)),""),"")</f>
        <v>Phoenix dactylifera Discards</v>
      </c>
    </row>
    <row r="494" spans="1:38">
      <c r="A494" t="s">
        <v>19288</v>
      </c>
      <c r="B494" s="207" t="s">
        <v>19289</v>
      </c>
      <c r="C494" s="207" t="s">
        <v>17896</v>
      </c>
      <c r="D494" s="207" t="s">
        <v>17898</v>
      </c>
      <c r="E494" s="207" t="s">
        <v>17908</v>
      </c>
      <c r="F494" s="207" t="s">
        <v>18308</v>
      </c>
      <c r="G494" s="207" t="s">
        <v>18309</v>
      </c>
      <c r="H494" s="207" t="s">
        <v>18687</v>
      </c>
      <c r="I494" s="207" t="s">
        <v>19239</v>
      </c>
      <c r="J494" s="207" t="s">
        <v>16</v>
      </c>
      <c r="K494" s="207" t="s">
        <v>19290</v>
      </c>
      <c r="L494" s="207" t="s">
        <v>19291</v>
      </c>
      <c r="M494" t="str" cm="1">
        <f t="array" ref="M494">LOOKUP(2,1/(C494:L494&lt;&gt;""),C494:L494)</f>
        <v>Date Leaves Dried</v>
      </c>
      <c r="N494" s="207"/>
      <c r="O494" s="207" t="s">
        <v>4500</v>
      </c>
      <c r="P494" s="207" t="s">
        <v>19292</v>
      </c>
      <c r="Q494" s="207" t="s">
        <v>328</v>
      </c>
      <c r="R494" s="207"/>
      <c r="S494" s="207"/>
      <c r="T494" s="207" t="s">
        <v>8288</v>
      </c>
      <c r="U494" s="207" t="s">
        <v>4500</v>
      </c>
      <c r="V494" s="225" t="s">
        <v>19278</v>
      </c>
      <c r="W494" s="207"/>
      <c r="X494" s="207"/>
      <c r="Y494" s="207"/>
      <c r="Z494" s="207"/>
      <c r="AA494" s="209" t="s">
        <v>4503</v>
      </c>
      <c r="AB494" s="212" t="s">
        <v>19293</v>
      </c>
      <c r="AC494" s="210" t="s">
        <v>19279</v>
      </c>
      <c r="AD494" s="210" t="s">
        <v>4169</v>
      </c>
      <c r="AE494" s="210" t="s">
        <v>19280</v>
      </c>
      <c r="AF494" s="210"/>
      <c r="AG494" t="str">
        <f>IFERROR(IF(COUNTIF(C494:L494,"Feed Ingredient")&gt;0,INDEX(ani_diet!T:T,MATCH(M494,ani_diet!D:D,0)),""),"")</f>
        <v>Phoenix dactylifera Leaves</v>
      </c>
      <c r="AH494" s="60" t="str">
        <f>IF(IFERROR(IF(MATCH("Feed Ingredient", AOM[[#This Row],[L1]:[L10]],0)&gt;0, TRUE, FALSE), FALSE)=TRUE,IFERROR(VLOOKUP(M494, ani_diet!C:C, 1, FALSE), "No Match"),FALSE)</f>
        <v>No Match</v>
      </c>
      <c r="AI494" t="s">
        <v>3539</v>
      </c>
      <c r="AL494" t="str">
        <f>IFERROR(IF(COUNTIF(C494:L494,"Feed Ingredient")&gt;0,INDEX(ani_diet!T:T,MATCH(M494,ani_diet!D:D,0)),""),"")</f>
        <v>Phoenix dactylifera Leaves</v>
      </c>
    </row>
    <row r="495" spans="1:38">
      <c r="A495" t="s">
        <v>19288</v>
      </c>
      <c r="B495" s="207" t="s">
        <v>19294</v>
      </c>
      <c r="C495" s="207" t="s">
        <v>17896</v>
      </c>
      <c r="D495" s="207" t="s">
        <v>17898</v>
      </c>
      <c r="E495" s="207" t="s">
        <v>17908</v>
      </c>
      <c r="F495" s="207" t="s">
        <v>18308</v>
      </c>
      <c r="G495" s="207" t="s">
        <v>18309</v>
      </c>
      <c r="H495" s="207" t="s">
        <v>18687</v>
      </c>
      <c r="I495" s="207" t="s">
        <v>19239</v>
      </c>
      <c r="J495" s="207" t="s">
        <v>16</v>
      </c>
      <c r="K495" s="207" t="s">
        <v>19290</v>
      </c>
      <c r="L495" s="207" t="s">
        <v>19295</v>
      </c>
      <c r="M495" t="str" cm="1">
        <f t="array" ref="M495">LOOKUP(2,1/(C495:L495&lt;&gt;""),C495:L495)</f>
        <v>Date Leaves Dried Enzyme Treated</v>
      </c>
      <c r="N495" s="207"/>
      <c r="O495" s="207" t="s">
        <v>4500</v>
      </c>
      <c r="P495" s="207" t="s">
        <v>19292</v>
      </c>
      <c r="Q495" s="207" t="s">
        <v>328</v>
      </c>
      <c r="R495" s="207"/>
      <c r="S495" s="207"/>
      <c r="T495" s="207" t="s">
        <v>8288</v>
      </c>
      <c r="U495" s="207" t="s">
        <v>4500</v>
      </c>
      <c r="V495" s="225" t="s">
        <v>19278</v>
      </c>
      <c r="W495" s="207"/>
      <c r="X495" s="207"/>
      <c r="Y495" s="207"/>
      <c r="Z495" s="207"/>
      <c r="AA495" s="209" t="s">
        <v>4503</v>
      </c>
      <c r="AB495" s="212" t="s">
        <v>19293</v>
      </c>
      <c r="AC495" s="210" t="s">
        <v>19279</v>
      </c>
      <c r="AD495" s="210" t="s">
        <v>4169</v>
      </c>
      <c r="AE495" s="210" t="s">
        <v>19280</v>
      </c>
      <c r="AF495" s="210"/>
      <c r="AG495" t="str">
        <f>IFERROR(IF(COUNTIF(C495:L495,"Feed Ingredient")&gt;0,INDEX(ani_diet!T:T,MATCH(M495,ani_diet!D:D,0)),""),"")</f>
        <v>Phoenix dactylifera Leaves</v>
      </c>
      <c r="AH495" s="60" t="str">
        <f>IF(IFERROR(IF(MATCH("Feed Ingredient", AOM[[#This Row],[L1]:[L10]],0)&gt;0, TRUE, FALSE), FALSE)=TRUE,IFERROR(VLOOKUP(M495, ani_diet!C:C, 1, FALSE), "No Match"),FALSE)</f>
        <v>No Match</v>
      </c>
      <c r="AI495" t="s">
        <v>3539</v>
      </c>
      <c r="AL495" t="str">
        <f>IFERROR(IF(COUNTIF(C495:L495,"Feed Ingredient")&gt;0,INDEX(ani_diet!T:T,MATCH(M495,ani_diet!D:D,0)),""),"")</f>
        <v>Phoenix dactylifera Leaves</v>
      </c>
    </row>
    <row r="496" spans="1:38">
      <c r="A496" t="s">
        <v>19288</v>
      </c>
      <c r="B496" s="207" t="s">
        <v>19296</v>
      </c>
      <c r="C496" s="207" t="s">
        <v>17896</v>
      </c>
      <c r="D496" s="207" t="s">
        <v>17898</v>
      </c>
      <c r="E496" s="207" t="s">
        <v>17908</v>
      </c>
      <c r="F496" s="207" t="s">
        <v>18308</v>
      </c>
      <c r="G496" s="207" t="s">
        <v>18309</v>
      </c>
      <c r="H496" s="207" t="s">
        <v>18687</v>
      </c>
      <c r="I496" s="207" t="s">
        <v>19239</v>
      </c>
      <c r="J496" s="207" t="s">
        <v>16</v>
      </c>
      <c r="K496" s="207" t="s">
        <v>19290</v>
      </c>
      <c r="L496" s="207" t="s">
        <v>19297</v>
      </c>
      <c r="M496" t="str" cm="1">
        <f t="array" ref="M496">LOOKUP(2,1/(C496:L496&lt;&gt;""),C496:L496)</f>
        <v>Date Leaves Ensiled Sprouted Wilted</v>
      </c>
      <c r="N496" s="207"/>
      <c r="O496" s="207" t="s">
        <v>4500</v>
      </c>
      <c r="P496" s="207" t="s">
        <v>19292</v>
      </c>
      <c r="Q496" s="207" t="s">
        <v>328</v>
      </c>
      <c r="R496" s="207"/>
      <c r="S496" s="207"/>
      <c r="T496" s="207" t="s">
        <v>8288</v>
      </c>
      <c r="U496" s="207" t="s">
        <v>4500</v>
      </c>
      <c r="V496" s="225" t="s">
        <v>19278</v>
      </c>
      <c r="W496" s="207"/>
      <c r="X496" s="207"/>
      <c r="Y496" s="207"/>
      <c r="Z496" s="207"/>
      <c r="AA496" s="209" t="s">
        <v>4503</v>
      </c>
      <c r="AB496" s="212" t="s">
        <v>19293</v>
      </c>
      <c r="AC496" s="210" t="s">
        <v>19279</v>
      </c>
      <c r="AD496" s="210" t="s">
        <v>4169</v>
      </c>
      <c r="AE496" s="210" t="s">
        <v>19280</v>
      </c>
      <c r="AF496" s="210"/>
      <c r="AG496" t="str">
        <f>IFERROR(IF(COUNTIF(C496:L496,"Feed Ingredient")&gt;0,INDEX(ani_diet!T:T,MATCH(M496,ani_diet!D:D,0)),""),"")</f>
        <v>Phoenix dactylifera Leaves</v>
      </c>
      <c r="AH496" s="60" t="str">
        <f>IF(IFERROR(IF(MATCH("Feed Ingredient", AOM[[#This Row],[L1]:[L10]],0)&gt;0, TRUE, FALSE), FALSE)=TRUE,IFERROR(VLOOKUP(M496, ani_diet!C:C, 1, FALSE), "No Match"),FALSE)</f>
        <v>No Match</v>
      </c>
      <c r="AI496" t="s">
        <v>3539</v>
      </c>
      <c r="AL496" t="str">
        <f>IFERROR(IF(COUNTIF(C496:L496,"Feed Ingredient")&gt;0,INDEX(ani_diet!T:T,MATCH(M496,ani_diet!D:D,0)),""),"")</f>
        <v>Phoenix dactylifera Leaves</v>
      </c>
    </row>
    <row r="497" spans="1:38">
      <c r="A497" t="s">
        <v>19288</v>
      </c>
      <c r="B497" s="207" t="s">
        <v>19298</v>
      </c>
      <c r="C497" s="207" t="s">
        <v>17896</v>
      </c>
      <c r="D497" s="207" t="s">
        <v>17898</v>
      </c>
      <c r="E497" s="207" t="s">
        <v>17908</v>
      </c>
      <c r="F497" s="207" t="s">
        <v>18308</v>
      </c>
      <c r="G497" s="207" t="s">
        <v>18309</v>
      </c>
      <c r="H497" s="207" t="s">
        <v>18687</v>
      </c>
      <c r="I497" s="207" t="s">
        <v>19239</v>
      </c>
      <c r="J497" s="207" t="s">
        <v>16</v>
      </c>
      <c r="K497" s="207" t="s">
        <v>19290</v>
      </c>
      <c r="L497" s="207" t="s">
        <v>19299</v>
      </c>
      <c r="M497" t="str" cm="1">
        <f t="array" ref="M497">LOOKUP(2,1/(C497:L497&lt;&gt;""),C497:L497)</f>
        <v>Date Leaves Ensiled Wilted</v>
      </c>
      <c r="N497" s="207"/>
      <c r="O497" s="207" t="s">
        <v>4500</v>
      </c>
      <c r="P497" s="207" t="s">
        <v>19292</v>
      </c>
      <c r="Q497" s="207" t="s">
        <v>328</v>
      </c>
      <c r="R497" s="207"/>
      <c r="S497" s="207"/>
      <c r="T497" s="207" t="s">
        <v>8288</v>
      </c>
      <c r="U497" s="207" t="s">
        <v>4500</v>
      </c>
      <c r="V497" s="225" t="s">
        <v>19278</v>
      </c>
      <c r="W497" s="207"/>
      <c r="X497" s="207"/>
      <c r="Y497" s="207"/>
      <c r="Z497" s="207"/>
      <c r="AA497" s="209" t="s">
        <v>4503</v>
      </c>
      <c r="AB497" s="212" t="s">
        <v>19293</v>
      </c>
      <c r="AC497" s="210" t="s">
        <v>19279</v>
      </c>
      <c r="AD497" s="210" t="s">
        <v>4169</v>
      </c>
      <c r="AE497" s="210" t="s">
        <v>19280</v>
      </c>
      <c r="AF497" s="210"/>
      <c r="AG497" t="str">
        <f>IFERROR(IF(COUNTIF(C497:L497,"Feed Ingredient")&gt;0,INDEX(ani_diet!T:T,MATCH(M497,ani_diet!D:D,0)),""),"")</f>
        <v>Phoenix dactylifera Leaves</v>
      </c>
      <c r="AH497" s="60" t="str">
        <f>IF(IFERROR(IF(MATCH("Feed Ingredient", AOM[[#This Row],[L1]:[L10]],0)&gt;0, TRUE, FALSE), FALSE)=TRUE,IFERROR(VLOOKUP(M497, ani_diet!C:C, 1, FALSE), "No Match"),FALSE)</f>
        <v>No Match</v>
      </c>
      <c r="AI497" t="s">
        <v>3539</v>
      </c>
      <c r="AL497" t="str">
        <f>IFERROR(IF(COUNTIF(C497:L497,"Feed Ingredient")&gt;0,INDEX(ani_diet!T:T,MATCH(M497,ani_diet!D:D,0)),""),"")</f>
        <v>Phoenix dactylifera Leaves</v>
      </c>
    </row>
    <row r="498" spans="1:38">
      <c r="A498" t="s">
        <v>19288</v>
      </c>
      <c r="B498" s="207" t="s">
        <v>19300</v>
      </c>
      <c r="C498" s="207" t="s">
        <v>17896</v>
      </c>
      <c r="D498" s="207" t="s">
        <v>17898</v>
      </c>
      <c r="E498" s="207" t="s">
        <v>17908</v>
      </c>
      <c r="F498" s="207" t="s">
        <v>18308</v>
      </c>
      <c r="G498" s="207" t="s">
        <v>18309</v>
      </c>
      <c r="H498" s="207" t="s">
        <v>18687</v>
      </c>
      <c r="I498" s="207" t="s">
        <v>19239</v>
      </c>
      <c r="J498" s="207" t="s">
        <v>16</v>
      </c>
      <c r="K498" s="207" t="s">
        <v>19290</v>
      </c>
      <c r="L498" s="207" t="s">
        <v>19301</v>
      </c>
      <c r="M498" t="str" cm="1">
        <f t="array" ref="M498">LOOKUP(2,1/(C498:L498&lt;&gt;""),C498:L498)</f>
        <v>Date Leaves Wilted</v>
      </c>
      <c r="N498" s="207"/>
      <c r="O498" s="207" t="s">
        <v>4500</v>
      </c>
      <c r="P498" s="207" t="s">
        <v>19292</v>
      </c>
      <c r="Q498" s="207" t="s">
        <v>328</v>
      </c>
      <c r="R498" s="207"/>
      <c r="S498" s="207"/>
      <c r="T498" s="207" t="s">
        <v>8288</v>
      </c>
      <c r="U498" s="207" t="s">
        <v>4500</v>
      </c>
      <c r="V498" s="225" t="s">
        <v>19278</v>
      </c>
      <c r="W498" s="207"/>
      <c r="X498" s="207"/>
      <c r="Y498" s="207"/>
      <c r="Z498" s="207"/>
      <c r="AA498" s="209" t="s">
        <v>4503</v>
      </c>
      <c r="AB498" s="212" t="s">
        <v>19293</v>
      </c>
      <c r="AC498" s="210" t="s">
        <v>19279</v>
      </c>
      <c r="AD498" s="210" t="s">
        <v>4169</v>
      </c>
      <c r="AE498" s="210" t="s">
        <v>19280</v>
      </c>
      <c r="AF498" s="210"/>
      <c r="AG498" t="str">
        <f>IFERROR(IF(COUNTIF(C498:L498,"Feed Ingredient")&gt;0,INDEX(ani_diet!T:T,MATCH(M498,ani_diet!D:D,0)),""),"")</f>
        <v>Phoenix dactylifera Leaves</v>
      </c>
      <c r="AH498" s="60" t="str">
        <f>IF(IFERROR(IF(MATCH("Feed Ingredient", AOM[[#This Row],[L1]:[L10]],0)&gt;0, TRUE, FALSE), FALSE)=TRUE,IFERROR(VLOOKUP(M498, ani_diet!C:C, 1, FALSE), "No Match"),FALSE)</f>
        <v>No Match</v>
      </c>
      <c r="AI498" t="s">
        <v>3539</v>
      </c>
      <c r="AL498" t="str">
        <f>IFERROR(IF(COUNTIF(C498:L498,"Feed Ingredient")&gt;0,INDEX(ani_diet!T:T,MATCH(M498,ani_diet!D:D,0)),""),"")</f>
        <v>Phoenix dactylifera Leaves</v>
      </c>
    </row>
    <row r="499" spans="1:38">
      <c r="A499" t="str">
        <f>_xlfn.TEXTJOIN("/",TRUE,AOM[[#This Row],[L1]:[L10]])</f>
        <v>Management/Livestock Management/Feed Characteristic/Feed Composition/Feed Ingredient/Crop Byproduct/Fruit ByProducts/Date/Date Leaves</v>
      </c>
      <c r="B499" s="207" t="s">
        <v>19302</v>
      </c>
      <c r="C499" s="207" t="s">
        <v>17896</v>
      </c>
      <c r="D499" s="207" t="s">
        <v>17898</v>
      </c>
      <c r="E499" s="207" t="s">
        <v>17908</v>
      </c>
      <c r="F499" s="207" t="s">
        <v>18308</v>
      </c>
      <c r="G499" s="207" t="s">
        <v>18309</v>
      </c>
      <c r="H499" s="207" t="s">
        <v>18687</v>
      </c>
      <c r="I499" s="207" t="s">
        <v>19239</v>
      </c>
      <c r="J499" s="207" t="s">
        <v>16</v>
      </c>
      <c r="K499" s="207" t="s">
        <v>19290</v>
      </c>
      <c r="L499" s="207"/>
      <c r="M499" t="str" cm="1">
        <f t="array" ref="M499">LOOKUP(2,1/(C499:L499&lt;&gt;""),C499:L499)</f>
        <v>Date Leaves</v>
      </c>
      <c r="N499" s="207" t="s">
        <v>19303</v>
      </c>
      <c r="O499" s="207" t="s">
        <v>4500</v>
      </c>
      <c r="P499" s="207" t="s">
        <v>19292</v>
      </c>
      <c r="Q499" s="207" t="s">
        <v>328</v>
      </c>
      <c r="R499" s="207"/>
      <c r="S499" s="207"/>
      <c r="T499" s="207" t="str">
        <f>IFERROR(IF(COUNTIF(#REF!,"Feed Ingredient")&gt;0,INDEX(ani_diet!H:H,MATCH(A499,ani_diet!#REF!,0)),""),"")</f>
        <v/>
      </c>
      <c r="U499" s="207" t="s">
        <v>4500</v>
      </c>
      <c r="V499" s="225" t="s">
        <v>19278</v>
      </c>
      <c r="W499" s="207"/>
      <c r="X499" s="207"/>
      <c r="Y499" s="207"/>
      <c r="Z499" s="207"/>
      <c r="AA499" s="209" t="s">
        <v>4503</v>
      </c>
      <c r="AB499" s="225" t="s">
        <v>19293</v>
      </c>
      <c r="AC499" s="210" t="s">
        <v>19279</v>
      </c>
      <c r="AD499" s="210" t="s">
        <v>4169</v>
      </c>
      <c r="AE499" s="210" t="s">
        <v>19280</v>
      </c>
      <c r="AF499" s="210"/>
      <c r="AG499" t="str">
        <f>IFERROR(IF(COUNTIF(C499:L499,"Feed Ingredient")&gt;0,INDEX(ani_diet!T:T,MATCH(M499,ani_diet!D:D,0)),""),"")</f>
        <v>Phoenix dactylifera Leaves</v>
      </c>
      <c r="AH499" s="60" t="str">
        <f>IF(IFERROR(IF(MATCH("Feed Ingredient", AOM[[#This Row],[L1]:[L10]],0)&gt;0, TRUE, FALSE), FALSE)=TRUE,IFERROR(VLOOKUP(M499, ani_diet!C:C, 1, FALSE), "No Match"),FALSE)</f>
        <v>Date Leaves</v>
      </c>
      <c r="AI499" t="s">
        <v>3539</v>
      </c>
      <c r="AL499" t="str">
        <f>IFERROR(IF(COUNTIF(C499:L499,"Feed Ingredient")&gt;0,INDEX(ani_diet!T:T,MATCH(M499,ani_diet!D:D,0)),""),"")</f>
        <v>Phoenix dactylifera Leaves</v>
      </c>
    </row>
    <row r="500" spans="1:38">
      <c r="A500" t="str">
        <f>_xlfn.TEXTJOIN("/",TRUE,AOM[[#This Row],[L1]:[L10]])</f>
        <v>Management/Livestock Management/Feed Characteristic/Feed Composition/Feed Ingredient/Crop Byproduct/Fruit ByProducts/Date/Date Palm Fronds/Date Palm Fronds Ground</v>
      </c>
      <c r="B500" s="207" t="s">
        <v>19304</v>
      </c>
      <c r="C500" s="207" t="s">
        <v>17896</v>
      </c>
      <c r="D500" s="207" t="s">
        <v>17898</v>
      </c>
      <c r="E500" s="207" t="s">
        <v>17908</v>
      </c>
      <c r="F500" s="207" t="s">
        <v>18308</v>
      </c>
      <c r="G500" s="207" t="s">
        <v>18309</v>
      </c>
      <c r="H500" s="207" t="s">
        <v>18687</v>
      </c>
      <c r="I500" s="207" t="s">
        <v>19239</v>
      </c>
      <c r="J500" s="207" t="s">
        <v>16</v>
      </c>
      <c r="K500" s="207" t="s">
        <v>19305</v>
      </c>
      <c r="L500" s="207" t="s">
        <v>19306</v>
      </c>
      <c r="M500" t="str" cm="1">
        <f t="array" ref="M500">LOOKUP(2,1/(C500:L500&lt;&gt;""),C500:L500)</f>
        <v>Date Palm Fronds Ground</v>
      </c>
      <c r="N500" s="207"/>
      <c r="O500" s="207"/>
      <c r="P500" s="207"/>
      <c r="Q500" s="207"/>
      <c r="R500" s="207"/>
      <c r="S500" s="207"/>
      <c r="T500" s="207"/>
      <c r="U500" s="207" t="s">
        <v>4500</v>
      </c>
      <c r="V500" s="209" t="s">
        <v>19278</v>
      </c>
      <c r="W500" s="207" t="s">
        <v>8288</v>
      </c>
      <c r="X500" s="207" t="s">
        <v>8288</v>
      </c>
      <c r="Y500" s="207" t="s">
        <v>8288</v>
      </c>
      <c r="Z500" s="207" t="s">
        <v>8288</v>
      </c>
      <c r="AA500" s="209" t="s">
        <v>4503</v>
      </c>
      <c r="AB500" s="209" t="s">
        <v>4169</v>
      </c>
      <c r="AC500" s="210" t="s">
        <v>19279</v>
      </c>
      <c r="AD500" s="210" t="s">
        <v>4169</v>
      </c>
      <c r="AE500" s="210" t="s">
        <v>19280</v>
      </c>
      <c r="AF500" s="210"/>
      <c r="AG500" t="str">
        <f>IFERROR(IF(COUNTIF(C500:L500,"Feed Ingredient")&gt;0,INDEX(ani_diet!T:T,MATCH(M500,ani_diet!D:D,0)),""),"")</f>
        <v>Phoenix dactylifera Palm Fronds</v>
      </c>
      <c r="AH500" s="60" t="str">
        <f>IF(IFERROR(IF(MATCH("Feed Ingredient", AOM[[#This Row],[L1]:[L10]],0)&gt;0, TRUE, FALSE), FALSE)=TRUE,IFERROR(VLOOKUP(M500, ani_diet!C:C, 1, FALSE), "No Match"),FALSE)</f>
        <v>No Match</v>
      </c>
      <c r="AI500" t="s">
        <v>3539</v>
      </c>
      <c r="AL500" t="str">
        <f>IFERROR(IF(COUNTIF(C500:L500,"Feed Ingredient")&gt;0,INDEX(ani_diet!T:T,MATCH(M500,ani_diet!D:D,0)),""),"")</f>
        <v>Phoenix dactylifera Palm Fronds</v>
      </c>
    </row>
    <row r="501" spans="1:38">
      <c r="A501" t="str">
        <f>_xlfn.TEXTJOIN("/",TRUE,AOM[[#This Row],[L1]:[L10]])</f>
        <v>Management/Livestock Management/Feed Characteristic/Feed Composition/Feed Ingredient/Crop Byproduct/Fruit ByProducts/Date/Date Seed Ground</v>
      </c>
      <c r="B501" s="207" t="s">
        <v>19307</v>
      </c>
      <c r="C501" s="207" t="s">
        <v>17896</v>
      </c>
      <c r="D501" s="207" t="s">
        <v>17898</v>
      </c>
      <c r="E501" s="207" t="s">
        <v>17908</v>
      </c>
      <c r="F501" s="207" t="s">
        <v>18308</v>
      </c>
      <c r="G501" s="207" t="s">
        <v>18309</v>
      </c>
      <c r="H501" s="207" t="s">
        <v>18687</v>
      </c>
      <c r="I501" s="207" t="s">
        <v>19239</v>
      </c>
      <c r="J501" s="207" t="s">
        <v>16</v>
      </c>
      <c r="K501" s="207" t="s">
        <v>19308</v>
      </c>
      <c r="L501" s="207"/>
      <c r="M501" t="str" cm="1">
        <f t="array" ref="M501">LOOKUP(2,1/(C501:L501&lt;&gt;""),C501:L501)</f>
        <v>Date Seed Ground</v>
      </c>
      <c r="N501" s="207" t="s">
        <v>19309</v>
      </c>
      <c r="O501" s="207" t="s">
        <v>8288</v>
      </c>
      <c r="P501" s="207" t="s">
        <v>8288</v>
      </c>
      <c r="Q501" s="207" t="s">
        <v>8288</v>
      </c>
      <c r="R501" s="207" t="s">
        <v>8288</v>
      </c>
      <c r="S501" s="207" t="s">
        <v>8288</v>
      </c>
      <c r="T501" s="207" t="s">
        <v>8288</v>
      </c>
      <c r="U501" s="207" t="s">
        <v>4500</v>
      </c>
      <c r="V501" s="209" t="s">
        <v>19278</v>
      </c>
      <c r="W501" s="207" t="s">
        <v>8288</v>
      </c>
      <c r="X501" s="207" t="s">
        <v>8288</v>
      </c>
      <c r="Y501" s="207" t="s">
        <v>8288</v>
      </c>
      <c r="Z501" s="207" t="s">
        <v>8288</v>
      </c>
      <c r="AA501" s="209" t="s">
        <v>4503</v>
      </c>
      <c r="AB501" s="211" t="s">
        <v>19310</v>
      </c>
      <c r="AC501" s="210" t="s">
        <v>19279</v>
      </c>
      <c r="AD501" s="210" t="s">
        <v>4169</v>
      </c>
      <c r="AE501" s="210" t="s">
        <v>19280</v>
      </c>
      <c r="AF501" s="210"/>
      <c r="AG501" t="str">
        <f>IFERROR(IF(COUNTIF(C501:L501,"Feed Ingredient")&gt;0,INDEX(ani_diet!T:T,MATCH(M501,ani_diet!D:D,0)),""),"")</f>
        <v>Phoenix dactylifera Seed</v>
      </c>
      <c r="AH501" s="60" t="str">
        <f>IF(IFERROR(IF(MATCH("Feed Ingredient", AOM[[#This Row],[L1]:[L10]],0)&gt;0, TRUE, FALSE), FALSE)=TRUE,IFERROR(VLOOKUP(M501, ani_diet!C:C, 1, FALSE), "No Match"),FALSE)</f>
        <v>No Match</v>
      </c>
      <c r="AI501" t="s">
        <v>3539</v>
      </c>
      <c r="AL501" t="str">
        <f>IFERROR(IF(COUNTIF(C501:L501,"Feed Ingredient")&gt;0,INDEX(ani_diet!T:T,MATCH(M501,ani_diet!D:D,0)),""),"")</f>
        <v>Phoenix dactylifera Seed</v>
      </c>
    </row>
    <row r="502" spans="1:38">
      <c r="A502" t="str">
        <f>_xlfn.TEXTJOIN("/",TRUE,AOM[[#This Row],[L1]:[L10]])</f>
        <v>Management/Livestock Management/Feed Characteristic/Feed Composition/Feed Ingredient/Crop Byproduct/Fruit ByProducts/Grape/Grape Seeds</v>
      </c>
      <c r="B502" s="207" t="s">
        <v>19311</v>
      </c>
      <c r="C502" s="207" t="s">
        <v>17896</v>
      </c>
      <c r="D502" s="207" t="s">
        <v>17898</v>
      </c>
      <c r="E502" s="207" t="s">
        <v>17908</v>
      </c>
      <c r="F502" s="207" t="s">
        <v>18308</v>
      </c>
      <c r="G502" s="207" t="s">
        <v>18309</v>
      </c>
      <c r="H502" s="207" t="s">
        <v>18687</v>
      </c>
      <c r="I502" s="207" t="s">
        <v>19239</v>
      </c>
      <c r="J502" s="207" t="s">
        <v>4522</v>
      </c>
      <c r="K502" s="207" t="s">
        <v>19312</v>
      </c>
      <c r="L502" s="207"/>
      <c r="M502" t="str" cm="1">
        <f t="array" ref="M502">LOOKUP(2,1/(C502:L502&lt;&gt;""),C502:L502)</f>
        <v>Grape Seeds</v>
      </c>
      <c r="N502" s="207"/>
      <c r="O502" s="207"/>
      <c r="P502" s="207"/>
      <c r="Q502" s="207"/>
      <c r="R502" s="207"/>
      <c r="S502" s="207"/>
      <c r="T502" s="207"/>
      <c r="U502" s="207" t="s">
        <v>19313</v>
      </c>
      <c r="V502" s="212" t="s">
        <v>19314</v>
      </c>
      <c r="W502" s="207"/>
      <c r="X502" s="207"/>
      <c r="Y502" s="207"/>
      <c r="Z502" s="207"/>
      <c r="AA502" s="209" t="s">
        <v>19315</v>
      </c>
      <c r="AB502" s="211" t="s">
        <v>19316</v>
      </c>
      <c r="AC502" s="210" t="s">
        <v>19317</v>
      </c>
      <c r="AD502" s="210" t="s">
        <v>4169</v>
      </c>
      <c r="AE502" s="210" t="s">
        <v>19318</v>
      </c>
      <c r="AF502" s="210"/>
      <c r="AG502" t="str">
        <f>IFERROR(IF(COUNTIF(C502:L502,"Feed Ingredient")&gt;0,INDEX(ani_diet!T:T,MATCH(M502,ani_diet!D:D,0)),""),"")</f>
        <v>Vitis vinifera Seeds</v>
      </c>
      <c r="AH502" s="60" t="str">
        <f>IF(IFERROR(IF(MATCH("Feed Ingredient", AOM[[#This Row],[L1]:[L10]],0)&gt;0, TRUE, FALSE), FALSE)=TRUE,IFERROR(VLOOKUP(M502, ani_diet!C:C, 1, FALSE), "No Match"),FALSE)</f>
        <v>Grape Seeds</v>
      </c>
      <c r="AI502" t="s">
        <v>3539</v>
      </c>
      <c r="AL502" t="str">
        <f>IFERROR(IF(COUNTIF(C502:L502,"Feed Ingredient")&gt;0,INDEX(ani_diet!T:T,MATCH(M502,ani_diet!D:D,0)),""),"")</f>
        <v>Vitis vinifera Seeds</v>
      </c>
    </row>
    <row r="503" spans="1:38">
      <c r="A503" t="s">
        <v>19319</v>
      </c>
      <c r="B503" s="207" t="s">
        <v>19320</v>
      </c>
      <c r="C503" s="207" t="s">
        <v>17896</v>
      </c>
      <c r="D503" s="207" t="s">
        <v>17898</v>
      </c>
      <c r="E503" s="207" t="s">
        <v>17908</v>
      </c>
      <c r="F503" s="207" t="s">
        <v>18308</v>
      </c>
      <c r="G503" s="207" t="s">
        <v>18309</v>
      </c>
      <c r="H503" s="207" t="s">
        <v>18687</v>
      </c>
      <c r="I503" s="207" t="s">
        <v>19239</v>
      </c>
      <c r="J503" s="207" t="s">
        <v>19321</v>
      </c>
      <c r="K503" s="207" t="s">
        <v>19322</v>
      </c>
      <c r="L503" s="207"/>
      <c r="M503" t="str" cm="1">
        <f t="array" ref="M503">LOOKUP(2,1/(C503:L503&lt;&gt;""),C503:L503)</f>
        <v>Jackfruit Seed Dried Fermented Ground</v>
      </c>
      <c r="N503" s="207"/>
      <c r="O503" s="207"/>
      <c r="P503" s="207"/>
      <c r="Q503" s="207"/>
      <c r="R503" s="207"/>
      <c r="S503" s="207"/>
      <c r="T503" s="207"/>
      <c r="U503" s="207" t="s">
        <v>9969</v>
      </c>
      <c r="V503" s="212"/>
      <c r="W503" s="207"/>
      <c r="X503" s="207"/>
      <c r="Y503" s="207"/>
      <c r="Z503" s="207"/>
      <c r="AA503" s="209" t="s">
        <v>19315</v>
      </c>
      <c r="AB503" s="212" t="s">
        <v>19323</v>
      </c>
      <c r="AC503" s="210"/>
      <c r="AD503" s="210" t="s">
        <v>4169</v>
      </c>
      <c r="AE503" s="210" t="s">
        <v>19318</v>
      </c>
      <c r="AF503" s="210"/>
      <c r="AG503" t="str">
        <f>IFERROR(IF(COUNTIF(C503:L503,"Feed Ingredient")&gt;0,INDEX(ani_diet!T:T,MATCH(M503,ani_diet!D:D,0)),""),"")</f>
        <v>Artocarpus heterophyllus Seed</v>
      </c>
      <c r="AH503" s="60" t="str">
        <f>IF(IFERROR(IF(MATCH("Feed Ingredient", AOM[[#This Row],[L1]:[L10]],0)&gt;0, TRUE, FALSE), FALSE)=TRUE,IFERROR(VLOOKUP(M503, ani_diet!C:C, 1, FALSE), "No Match"),FALSE)</f>
        <v>No Match</v>
      </c>
      <c r="AI503" t="s">
        <v>3539</v>
      </c>
      <c r="AL503" t="str">
        <f>IFERROR(IF(COUNTIF(C503:L503,"Feed Ingredient")&gt;0,INDEX(ani_diet!T:T,MATCH(M503,ani_diet!D:D,0)),""),"")</f>
        <v>Artocarpus heterophyllus Seed</v>
      </c>
    </row>
    <row r="504" spans="1:38">
      <c r="A504" t="s">
        <v>19319</v>
      </c>
      <c r="B504" s="207" t="s">
        <v>19324</v>
      </c>
      <c r="C504" s="207" t="s">
        <v>17896</v>
      </c>
      <c r="D504" s="207" t="s">
        <v>17898</v>
      </c>
      <c r="E504" s="207" t="s">
        <v>17908</v>
      </c>
      <c r="F504" s="207" t="s">
        <v>18308</v>
      </c>
      <c r="G504" s="207" t="s">
        <v>18309</v>
      </c>
      <c r="H504" s="207" t="s">
        <v>18687</v>
      </c>
      <c r="I504" s="207" t="s">
        <v>19239</v>
      </c>
      <c r="J504" s="207" t="s">
        <v>19321</v>
      </c>
      <c r="K504" s="207" t="s">
        <v>19325</v>
      </c>
      <c r="L504" s="207"/>
      <c r="M504" t="str" cm="1">
        <f t="array" ref="M504">LOOKUP(2,1/(C504:L504&lt;&gt;""),C504:L504)</f>
        <v>Jackfruit Seed Dried Ground</v>
      </c>
      <c r="N504" s="207"/>
      <c r="O504" s="207"/>
      <c r="P504" s="207"/>
      <c r="Q504" s="207"/>
      <c r="R504" s="207"/>
      <c r="S504" s="207"/>
      <c r="T504" s="207"/>
      <c r="U504" s="207" t="s">
        <v>9969</v>
      </c>
      <c r="V504" s="212"/>
      <c r="W504" s="207"/>
      <c r="X504" s="207"/>
      <c r="Y504" s="207"/>
      <c r="Z504" s="207"/>
      <c r="AA504" s="209" t="s">
        <v>19315</v>
      </c>
      <c r="AB504" s="212" t="s">
        <v>19323</v>
      </c>
      <c r="AC504" s="210"/>
      <c r="AD504" s="210" t="s">
        <v>4169</v>
      </c>
      <c r="AE504" s="210" t="s">
        <v>19318</v>
      </c>
      <c r="AF504" s="210"/>
      <c r="AG504" t="str">
        <f>IFERROR(IF(COUNTIF(C504:L504,"Feed Ingredient")&gt;0,INDEX(ani_diet!T:T,MATCH(M504,ani_diet!D:D,0)),""),"")</f>
        <v>Artocarpus heterophyllus Seed</v>
      </c>
      <c r="AH504" s="60" t="str">
        <f>IF(IFERROR(IF(MATCH("Feed Ingredient", AOM[[#This Row],[L1]:[L10]],0)&gt;0, TRUE, FALSE), FALSE)=TRUE,IFERROR(VLOOKUP(M504, ani_diet!C:C, 1, FALSE), "No Match"),FALSE)</f>
        <v>No Match</v>
      </c>
      <c r="AI504" t="s">
        <v>3539</v>
      </c>
      <c r="AL504" t="str">
        <f>IFERROR(IF(COUNTIF(C504:L504,"Feed Ingredient")&gt;0,INDEX(ani_diet!T:T,MATCH(M504,ani_diet!D:D,0)),""),"")</f>
        <v>Artocarpus heterophyllus Seed</v>
      </c>
    </row>
    <row r="505" spans="1:38">
      <c r="A505" t="str">
        <f>_xlfn.TEXTJOIN("/",TRUE,AOM[[#This Row],[L1]:[L10]])</f>
        <v>Management/Livestock Management/Feed Characteristic/Feed Composition/Feed Ingredient/Crop Byproduct/Fruit ByProducts/Mango/Mango Peel Dried</v>
      </c>
      <c r="B505" s="207" t="s">
        <v>19326</v>
      </c>
      <c r="C505" s="207" t="s">
        <v>17896</v>
      </c>
      <c r="D505" s="207" t="s">
        <v>17898</v>
      </c>
      <c r="E505" s="207" t="s">
        <v>17908</v>
      </c>
      <c r="F505" s="207" t="s">
        <v>18308</v>
      </c>
      <c r="G505" s="207" t="s">
        <v>18309</v>
      </c>
      <c r="H505" s="207" t="s">
        <v>18687</v>
      </c>
      <c r="I505" s="207" t="s">
        <v>19239</v>
      </c>
      <c r="J505" s="207" t="s">
        <v>4575</v>
      </c>
      <c r="K505" s="207" t="s">
        <v>19327</v>
      </c>
      <c r="L505" s="207"/>
      <c r="M505" t="str" cm="1">
        <f t="array" ref="M505">LOOKUP(2,1/(C505:L505&lt;&gt;""),C505:L505)</f>
        <v>Mango Peel Dried</v>
      </c>
      <c r="N505" s="207"/>
      <c r="O505" s="207" t="s">
        <v>8288</v>
      </c>
      <c r="P505" s="207" t="s">
        <v>8288</v>
      </c>
      <c r="Q505" s="207" t="s">
        <v>8288</v>
      </c>
      <c r="R505" s="207" t="s">
        <v>8288</v>
      </c>
      <c r="S505" s="207" t="s">
        <v>8288</v>
      </c>
      <c r="T505" s="207" t="s">
        <v>8288</v>
      </c>
      <c r="U505" s="207" t="s">
        <v>4577</v>
      </c>
      <c r="V505" s="209" t="s">
        <v>19328</v>
      </c>
      <c r="W505" s="207" t="s">
        <v>8288</v>
      </c>
      <c r="X505" s="207" t="s">
        <v>8288</v>
      </c>
      <c r="Y505" s="207" t="s">
        <v>8288</v>
      </c>
      <c r="Z505" s="207" t="s">
        <v>8288</v>
      </c>
      <c r="AA505" s="209" t="s">
        <v>4579</v>
      </c>
      <c r="AB505" s="211" t="s">
        <v>19329</v>
      </c>
      <c r="AC505" s="210" t="s">
        <v>19330</v>
      </c>
      <c r="AD505" s="210" t="s">
        <v>4169</v>
      </c>
      <c r="AE505" s="210" t="s">
        <v>19331</v>
      </c>
      <c r="AF505" s="210"/>
      <c r="AG505" t="str">
        <f>IFERROR(IF(COUNTIF(C505:L505,"Feed Ingredient")&gt;0,INDEX(ani_diet!T:T,MATCH(M505,ani_diet!D:D,0)),""),"")</f>
        <v>Mangifera indica Peel</v>
      </c>
      <c r="AH505" s="60" t="str">
        <f>IF(IFERROR(IF(MATCH("Feed Ingredient", AOM[[#This Row],[L1]:[L10]],0)&gt;0, TRUE, FALSE), FALSE)=TRUE,IFERROR(VLOOKUP(M505, ani_diet!C:C, 1, FALSE), "No Match"),FALSE)</f>
        <v>No Match</v>
      </c>
      <c r="AI505" s="60" t="s">
        <v>3539</v>
      </c>
      <c r="AL505" t="str">
        <f>IFERROR(IF(COUNTIF(C505:L505,"Feed Ingredient")&gt;0,INDEX(ani_diet!T:T,MATCH(M505,ani_diet!D:D,0)),""),"")</f>
        <v>Mangifera indica Peel</v>
      </c>
    </row>
    <row r="506" spans="1:38">
      <c r="A506" t="s">
        <v>19332</v>
      </c>
      <c r="B506" s="207" t="s">
        <v>19333</v>
      </c>
      <c r="C506" s="207" t="s">
        <v>17896</v>
      </c>
      <c r="D506" s="207" t="s">
        <v>17898</v>
      </c>
      <c r="E506" s="207" t="s">
        <v>17908</v>
      </c>
      <c r="F506" s="207" t="s">
        <v>18308</v>
      </c>
      <c r="G506" s="207" t="s">
        <v>18309</v>
      </c>
      <c r="H506" s="207" t="s">
        <v>18687</v>
      </c>
      <c r="I506" s="207" t="s">
        <v>19239</v>
      </c>
      <c r="J506" s="207" t="s">
        <v>4575</v>
      </c>
      <c r="K506" s="207" t="s">
        <v>19334</v>
      </c>
      <c r="L506" s="207" t="s">
        <v>19335</v>
      </c>
      <c r="M506" t="str" cm="1">
        <f t="array" ref="M506">LOOKUP(2,1/(C506:L506&lt;&gt;""),C506:L506)</f>
        <v>Mango Seed Crushed Dried</v>
      </c>
      <c r="N506" s="207"/>
      <c r="O506" s="207" t="s">
        <v>8288</v>
      </c>
      <c r="P506" s="207" t="s">
        <v>8288</v>
      </c>
      <c r="Q506" s="207" t="s">
        <v>8288</v>
      </c>
      <c r="R506" s="207" t="s">
        <v>8288</v>
      </c>
      <c r="S506" s="207" t="s">
        <v>8288</v>
      </c>
      <c r="T506" s="207" t="s">
        <v>8288</v>
      </c>
      <c r="U506" t="s">
        <v>4577</v>
      </c>
      <c r="V506" s="209" t="s">
        <v>19328</v>
      </c>
      <c r="W506" s="207" t="s">
        <v>8288</v>
      </c>
      <c r="X506" s="207" t="s">
        <v>8288</v>
      </c>
      <c r="Y506" s="207" t="s">
        <v>8288</v>
      </c>
      <c r="Z506" s="207" t="s">
        <v>8288</v>
      </c>
      <c r="AA506" s="209" t="s">
        <v>4579</v>
      </c>
      <c r="AB506" s="212" t="s">
        <v>19329</v>
      </c>
      <c r="AC506" s="210" t="s">
        <v>19330</v>
      </c>
      <c r="AD506" s="210" t="s">
        <v>4169</v>
      </c>
      <c r="AE506" s="210" t="s">
        <v>19331</v>
      </c>
      <c r="AF506" s="210"/>
      <c r="AG506" t="str">
        <f>IFERROR(IF(COUNTIF(C506:L506,"Feed Ingredient")&gt;0,INDEX(ani_diet!T:T,MATCH(M506,ani_diet!D:D,0)),""),"")</f>
        <v>Mangifera indica Seed</v>
      </c>
      <c r="AH506" s="60" t="str">
        <f>IF(IFERROR(IF(MATCH("Feed Ingredient", AOM[[#This Row],[L1]:[L10]],0)&gt;0, TRUE, FALSE), FALSE)=TRUE,IFERROR(VLOOKUP(M506, ani_diet!C:C, 1, FALSE), "No Match"),FALSE)</f>
        <v>No Match</v>
      </c>
      <c r="AI506" s="60" t="s">
        <v>3539</v>
      </c>
      <c r="AL506" t="str">
        <f>IFERROR(IF(COUNTIF(C506:L506,"Feed Ingredient")&gt;0,INDEX(ani_diet!T:T,MATCH(M506,ani_diet!D:D,0)),""),"")</f>
        <v>Mangifera indica Seed</v>
      </c>
    </row>
    <row r="507" spans="1:38">
      <c r="A507" t="str">
        <f>_xlfn.TEXTJOIN("/",TRUE,AOM[[#This Row],[L1]:[L10]])</f>
        <v>Management/Livestock Management/Feed Characteristic/Feed Composition/Feed Ingredient/Crop Byproduct/Fruit ByProducts/Mango/Mango Seed/Mango Seed Dried Ground</v>
      </c>
      <c r="B507" s="207" t="s">
        <v>19336</v>
      </c>
      <c r="C507" s="207" t="s">
        <v>17896</v>
      </c>
      <c r="D507" s="207" t="s">
        <v>17898</v>
      </c>
      <c r="E507" s="207" t="s">
        <v>17908</v>
      </c>
      <c r="F507" s="207" t="s">
        <v>18308</v>
      </c>
      <c r="G507" s="207" t="s">
        <v>18309</v>
      </c>
      <c r="H507" s="207" t="s">
        <v>18687</v>
      </c>
      <c r="I507" s="207" t="s">
        <v>19239</v>
      </c>
      <c r="J507" s="207" t="s">
        <v>4575</v>
      </c>
      <c r="K507" s="207" t="s">
        <v>19334</v>
      </c>
      <c r="L507" s="207" t="s">
        <v>19337</v>
      </c>
      <c r="M507" t="str" cm="1">
        <f t="array" ref="M507">LOOKUP(2,1/(C507:L507&lt;&gt;""),C507:L507)</f>
        <v>Mango Seed Dried Ground</v>
      </c>
      <c r="N507" s="207" t="s">
        <v>19338</v>
      </c>
      <c r="O507" s="207" t="s">
        <v>8288</v>
      </c>
      <c r="P507" s="207" t="s">
        <v>8288</v>
      </c>
      <c r="Q507" s="207" t="s">
        <v>8288</v>
      </c>
      <c r="R507" s="210" t="s">
        <v>8288</v>
      </c>
      <c r="S507" s="210" t="s">
        <v>8288</v>
      </c>
      <c r="T507" s="207" t="s">
        <v>8288</v>
      </c>
      <c r="U507" t="s">
        <v>4577</v>
      </c>
      <c r="V507" s="209" t="s">
        <v>19328</v>
      </c>
      <c r="W507" s="207" t="s">
        <v>8288</v>
      </c>
      <c r="X507" s="207" t="s">
        <v>8288</v>
      </c>
      <c r="Y507" s="207" t="s">
        <v>8288</v>
      </c>
      <c r="Z507" s="207" t="s">
        <v>8288</v>
      </c>
      <c r="AA507" s="209" t="s">
        <v>4579</v>
      </c>
      <c r="AB507" s="211" t="s">
        <v>19329</v>
      </c>
      <c r="AC507" s="210" t="s">
        <v>19330</v>
      </c>
      <c r="AD507" s="210" t="s">
        <v>4169</v>
      </c>
      <c r="AE507" s="210" t="s">
        <v>19331</v>
      </c>
      <c r="AF507" s="210"/>
      <c r="AG507" t="str">
        <f>IFERROR(IF(COUNTIF(C507:L507,"Feed Ingredient")&gt;0,INDEX(ani_diet!T:T,MATCH(M507,ani_diet!D:D,0)),""),"")</f>
        <v>Mangifera indica Seed</v>
      </c>
      <c r="AH507" s="60" t="str">
        <f>IF(IFERROR(IF(MATCH("Feed Ingredient", AOM[[#This Row],[L1]:[L10]],0)&gt;0, TRUE, FALSE), FALSE)=TRUE,IFERROR(VLOOKUP(M507, ani_diet!C:C, 1, FALSE), "No Match"),FALSE)</f>
        <v>No Match</v>
      </c>
      <c r="AI507" s="60" t="s">
        <v>3539</v>
      </c>
      <c r="AL507" t="str">
        <f>IFERROR(IF(COUNTIF(C507:L507,"Feed Ingredient")&gt;0,INDEX(ani_diet!T:T,MATCH(M507,ani_diet!D:D,0)),""),"")</f>
        <v>Mangifera indica Seed</v>
      </c>
    </row>
    <row r="508" spans="1:38">
      <c r="A508" t="str">
        <f>_xlfn.TEXTJOIN("/",TRUE,AOM[[#This Row],[L1]:[L10]])</f>
        <v>Management/Livestock Management/Feed Characteristic/Feed Composition/Feed Ingredient/Crop Byproduct/Fruit ByProducts/Mango/Mango Seed/Mango Seed Kernel</v>
      </c>
      <c r="B508" s="207" t="s">
        <v>19339</v>
      </c>
      <c r="C508" s="207" t="s">
        <v>17896</v>
      </c>
      <c r="D508" s="207" t="s">
        <v>17898</v>
      </c>
      <c r="E508" s="207" t="s">
        <v>17908</v>
      </c>
      <c r="F508" s="207" t="s">
        <v>18308</v>
      </c>
      <c r="G508" s="207" t="s">
        <v>18309</v>
      </c>
      <c r="H508" s="207" t="s">
        <v>18687</v>
      </c>
      <c r="I508" s="207" t="s">
        <v>19239</v>
      </c>
      <c r="J508" s="207" t="s">
        <v>4575</v>
      </c>
      <c r="K508" s="207" t="s">
        <v>19334</v>
      </c>
      <c r="L508" s="207" t="s">
        <v>19340</v>
      </c>
      <c r="M508" t="str" cm="1">
        <f t="array" ref="M508">LOOKUP(2,1/(C508:L508&lt;&gt;""),C508:L508)</f>
        <v>Mango Seed Kernel</v>
      </c>
      <c r="N508" s="207"/>
      <c r="O508" s="207" t="s">
        <v>8288</v>
      </c>
      <c r="P508" s="207" t="s">
        <v>8288</v>
      </c>
      <c r="Q508" s="207" t="s">
        <v>8288</v>
      </c>
      <c r="R508" s="207" t="s">
        <v>8288</v>
      </c>
      <c r="S508" s="207" t="s">
        <v>8288</v>
      </c>
      <c r="T508" s="207" t="s">
        <v>8288</v>
      </c>
      <c r="U508" s="207" t="s">
        <v>4577</v>
      </c>
      <c r="V508" s="209" t="s">
        <v>19328</v>
      </c>
      <c r="W508" s="207" t="s">
        <v>8288</v>
      </c>
      <c r="X508" s="207" t="s">
        <v>8288</v>
      </c>
      <c r="Y508" s="207" t="s">
        <v>8288</v>
      </c>
      <c r="Z508" s="207" t="s">
        <v>8288</v>
      </c>
      <c r="AA508" s="209" t="s">
        <v>4579</v>
      </c>
      <c r="AB508" s="211" t="s">
        <v>19341</v>
      </c>
      <c r="AC508" s="210" t="s">
        <v>19330</v>
      </c>
      <c r="AD508" s="210" t="s">
        <v>4169</v>
      </c>
      <c r="AE508" s="210" t="s">
        <v>19331</v>
      </c>
      <c r="AF508" s="210"/>
      <c r="AG508" t="str">
        <f>IFERROR(IF(COUNTIF(C508:L508,"Feed Ingredient")&gt;0,INDEX(ani_diet!T:T,MATCH(M508,ani_diet!D:D,0)),""),"")</f>
        <v>Mangifera indica Seed Kernel</v>
      </c>
      <c r="AH508" s="60" t="str">
        <f>IF(IFERROR(IF(MATCH("Feed Ingredient", AOM[[#This Row],[L1]:[L10]],0)&gt;0, TRUE, FALSE), FALSE)=TRUE,IFERROR(VLOOKUP(M508, ani_diet!C:C, 1, FALSE), "No Match"),FALSE)</f>
        <v>Mango Seed Kernel</v>
      </c>
      <c r="AI508" s="60" t="s">
        <v>3539</v>
      </c>
      <c r="AL508" t="str">
        <f>IFERROR(IF(COUNTIF(C508:L508,"Feed Ingredient")&gt;0,INDEX(ani_diet!T:T,MATCH(M508,ani_diet!D:D,0)),""),"")</f>
        <v>Mangifera indica Seed Kernel</v>
      </c>
    </row>
    <row r="509" spans="1:38">
      <c r="A509" t="str">
        <f>_xlfn.TEXTJOIN("/",TRUE,AOM[[#This Row],[L1]:[L10]])</f>
        <v>Management/Livestock Management/Feed Characteristic/Feed Composition/Feed Ingredient/Crop Byproduct/Fruit ByProducts/Mango/Mango Seed/Mango Seed Kernel Ground</v>
      </c>
      <c r="B509" s="207" t="s">
        <v>19342</v>
      </c>
      <c r="C509" s="207" t="s">
        <v>17896</v>
      </c>
      <c r="D509" s="207" t="s">
        <v>17898</v>
      </c>
      <c r="E509" s="207" t="s">
        <v>17908</v>
      </c>
      <c r="F509" s="207" t="s">
        <v>18308</v>
      </c>
      <c r="G509" s="207" t="s">
        <v>18309</v>
      </c>
      <c r="H509" s="207" t="s">
        <v>18687</v>
      </c>
      <c r="I509" s="207" t="s">
        <v>19239</v>
      </c>
      <c r="J509" s="207" t="s">
        <v>4575</v>
      </c>
      <c r="K509" s="207" t="s">
        <v>19334</v>
      </c>
      <c r="L509" s="207" t="s">
        <v>19343</v>
      </c>
      <c r="M509" t="str" cm="1">
        <f t="array" ref="M509">LOOKUP(2,1/(C509:L509&lt;&gt;""),C509:L509)</f>
        <v>Mango Seed Kernel Ground</v>
      </c>
      <c r="N509" s="207" t="s">
        <v>19344</v>
      </c>
      <c r="O509" s="207" t="s">
        <v>8288</v>
      </c>
      <c r="P509" s="207" t="s">
        <v>8288</v>
      </c>
      <c r="Q509" s="207" t="s">
        <v>8288</v>
      </c>
      <c r="R509" s="207" t="s">
        <v>8288</v>
      </c>
      <c r="S509" s="207" t="s">
        <v>8288</v>
      </c>
      <c r="T509" s="207" t="s">
        <v>8288</v>
      </c>
      <c r="U509" s="207" t="s">
        <v>4577</v>
      </c>
      <c r="V509" s="209" t="s">
        <v>19328</v>
      </c>
      <c r="W509" s="207" t="s">
        <v>8288</v>
      </c>
      <c r="X509" s="207" t="s">
        <v>8288</v>
      </c>
      <c r="Y509" s="207" t="s">
        <v>8288</v>
      </c>
      <c r="Z509" s="207" t="s">
        <v>8288</v>
      </c>
      <c r="AA509" s="209" t="s">
        <v>4579</v>
      </c>
      <c r="AB509" s="211" t="s">
        <v>19345</v>
      </c>
      <c r="AC509" s="210" t="s">
        <v>19330</v>
      </c>
      <c r="AD509" s="210" t="s">
        <v>4169</v>
      </c>
      <c r="AE509" s="210" t="s">
        <v>19331</v>
      </c>
      <c r="AF509" s="210"/>
      <c r="AG509" t="str">
        <f>IFERROR(IF(COUNTIF(C509:L509,"Feed Ingredient")&gt;0,INDEX(ani_diet!T:T,MATCH(M509,ani_diet!D:D,0)),""),"")</f>
        <v>Mangifera indica Seed Kernel</v>
      </c>
      <c r="AH509" s="60" t="str">
        <f>IF(IFERROR(IF(MATCH("Feed Ingredient", AOM[[#This Row],[L1]:[L10]],0)&gt;0, TRUE, FALSE), FALSE)=TRUE,IFERROR(VLOOKUP(M509, ani_diet!C:C, 1, FALSE), "No Match"),FALSE)</f>
        <v>No Match</v>
      </c>
      <c r="AI509" s="60" t="s">
        <v>3539</v>
      </c>
      <c r="AL509" t="str">
        <f>IFERROR(IF(COUNTIF(C509:L509,"Feed Ingredient")&gt;0,INDEX(ani_diet!T:T,MATCH(M509,ani_diet!D:D,0)),""),"")</f>
        <v>Mangifera indica Seed Kernel</v>
      </c>
    </row>
    <row r="510" spans="1:38">
      <c r="A510" t="str">
        <f>_xlfn.TEXTJOIN("/",TRUE,AOM[[#This Row],[L1]:[L10]])</f>
        <v>Management/Livestock Management/Feed Characteristic/Feed Composition/Feed Ingredient/Crop Byproduct/Fruit ByProducts/Mango/Mango Seed</v>
      </c>
      <c r="B510" s="207" t="s">
        <v>19346</v>
      </c>
      <c r="C510" s="207" t="s">
        <v>17896</v>
      </c>
      <c r="D510" s="207" t="s">
        <v>17898</v>
      </c>
      <c r="E510" s="207" t="s">
        <v>17908</v>
      </c>
      <c r="F510" s="207" t="s">
        <v>18308</v>
      </c>
      <c r="G510" s="207" t="s">
        <v>18309</v>
      </c>
      <c r="H510" s="207" t="s">
        <v>18687</v>
      </c>
      <c r="I510" s="207" t="s">
        <v>19239</v>
      </c>
      <c r="J510" s="207" t="s">
        <v>4575</v>
      </c>
      <c r="K510" s="207" t="s">
        <v>19334</v>
      </c>
      <c r="L510" s="207"/>
      <c r="M510" t="str" cm="1">
        <f t="array" ref="M510">LOOKUP(2,1/(C510:L510&lt;&gt;""),C510:L510)</f>
        <v>Mango Seed</v>
      </c>
      <c r="N510" s="207"/>
      <c r="O510" s="207" t="s">
        <v>8288</v>
      </c>
      <c r="P510" s="207" t="s">
        <v>8288</v>
      </c>
      <c r="Q510" s="207" t="s">
        <v>8288</v>
      </c>
      <c r="R510" s="207" t="s">
        <v>8288</v>
      </c>
      <c r="S510" s="207" t="s">
        <v>8288</v>
      </c>
      <c r="T510" s="207" t="s">
        <v>8288</v>
      </c>
      <c r="U510" s="207" t="s">
        <v>4577</v>
      </c>
      <c r="V510" s="209" t="s">
        <v>19328</v>
      </c>
      <c r="W510" s="207" t="s">
        <v>8288</v>
      </c>
      <c r="X510" s="207" t="s">
        <v>8288</v>
      </c>
      <c r="Y510" s="207" t="s">
        <v>8288</v>
      </c>
      <c r="Z510" s="207" t="s">
        <v>8288</v>
      </c>
      <c r="AA510" s="209" t="s">
        <v>4579</v>
      </c>
      <c r="AB510" s="211" t="s">
        <v>19341</v>
      </c>
      <c r="AC510" s="210" t="s">
        <v>19330</v>
      </c>
      <c r="AD510" s="210" t="s">
        <v>4169</v>
      </c>
      <c r="AE510" s="210" t="s">
        <v>19331</v>
      </c>
      <c r="AF510" s="210"/>
      <c r="AG510" t="str">
        <f>IFERROR(IF(COUNTIF(C510:L510,"Feed Ingredient")&gt;0,INDEX(ani_diet!T:T,MATCH(M510,ani_diet!D:D,0)),""),"")</f>
        <v>Mangifera indica Seed</v>
      </c>
      <c r="AH510" s="60" t="str">
        <f>IF(IFERROR(IF(MATCH("Feed Ingredient", AOM[[#This Row],[L1]:[L10]],0)&gt;0, TRUE, FALSE), FALSE)=TRUE,IFERROR(VLOOKUP(M510, ani_diet!C:C, 1, FALSE), "No Match"),FALSE)</f>
        <v>Mango Seed</v>
      </c>
      <c r="AI510" s="60" t="s">
        <v>3539</v>
      </c>
      <c r="AL510" t="str">
        <f>IFERROR(IF(COUNTIF(C510:L510,"Feed Ingredient")&gt;0,INDEX(ani_diet!T:T,MATCH(M510,ani_diet!D:D,0)),""),"")</f>
        <v>Mangifera indica Seed</v>
      </c>
    </row>
    <row r="511" spans="1:38">
      <c r="A511" t="str">
        <f>_xlfn.TEXTJOIN("/",TRUE,AOM[[#This Row],[L1]:[L10]])</f>
        <v>Management/Livestock Management/Feed Characteristic/Feed Composition/Feed Ingredient/Crop Byproduct/Fruit ByProducts/Mango/Mango Seed Kernel/Mango Seed Kernel Crushed Dried</v>
      </c>
      <c r="B511" s="207" t="s">
        <v>19347</v>
      </c>
      <c r="C511" s="207" t="s">
        <v>17896</v>
      </c>
      <c r="D511" s="207" t="s">
        <v>17898</v>
      </c>
      <c r="E511" s="207" t="s">
        <v>17908</v>
      </c>
      <c r="F511" s="207" t="s">
        <v>18308</v>
      </c>
      <c r="G511" s="207" t="s">
        <v>18309</v>
      </c>
      <c r="H511" s="207" t="s">
        <v>18687</v>
      </c>
      <c r="I511" s="207" t="s">
        <v>19239</v>
      </c>
      <c r="J511" s="207" t="s">
        <v>4575</v>
      </c>
      <c r="K511" s="207" t="s">
        <v>19340</v>
      </c>
      <c r="L511" s="207" t="s">
        <v>19348</v>
      </c>
      <c r="M511" t="str" cm="1">
        <f t="array" ref="M511">LOOKUP(2,1/(C511:L511&lt;&gt;""),C511:L511)</f>
        <v>Mango Seed Kernel Crushed Dried</v>
      </c>
      <c r="N511" s="207"/>
      <c r="O511" s="207" t="s">
        <v>8288</v>
      </c>
      <c r="P511" s="207" t="s">
        <v>8288</v>
      </c>
      <c r="Q511" s="207" t="s">
        <v>8288</v>
      </c>
      <c r="R511" s="207" t="s">
        <v>8288</v>
      </c>
      <c r="S511" s="207" t="s">
        <v>8288</v>
      </c>
      <c r="T511" s="207" t="s">
        <v>8288</v>
      </c>
      <c r="U511" s="207" t="s">
        <v>4577</v>
      </c>
      <c r="V511" s="209" t="s">
        <v>19328</v>
      </c>
      <c r="W511" s="207" t="s">
        <v>8288</v>
      </c>
      <c r="X511" s="207" t="s">
        <v>8288</v>
      </c>
      <c r="Y511" s="207" t="s">
        <v>8288</v>
      </c>
      <c r="Z511" s="207" t="s">
        <v>8288</v>
      </c>
      <c r="AA511" s="209" t="s">
        <v>4579</v>
      </c>
      <c r="AB511" s="211" t="s">
        <v>19345</v>
      </c>
      <c r="AC511" s="210" t="s">
        <v>19330</v>
      </c>
      <c r="AD511" s="210" t="s">
        <v>4169</v>
      </c>
      <c r="AE511" s="210" t="s">
        <v>19331</v>
      </c>
      <c r="AF511" s="210"/>
      <c r="AG511" t="str">
        <f>IFERROR(IF(COUNTIF(C511:L511,"Feed Ingredient")&gt;0,INDEX(ani_diet!T:T,MATCH(M511,ani_diet!D:D,0)),""),"")</f>
        <v>Mangifera indica Seed Kernel</v>
      </c>
      <c r="AH511" s="60" t="str">
        <f>IF(IFERROR(IF(MATCH("Feed Ingredient", AOM[[#This Row],[L1]:[L10]],0)&gt;0, TRUE, FALSE), FALSE)=TRUE,IFERROR(VLOOKUP(M511, ani_diet!C:C, 1, FALSE), "No Match"),FALSE)</f>
        <v>No Match</v>
      </c>
      <c r="AI511" s="60" t="s">
        <v>3539</v>
      </c>
      <c r="AL511" t="str">
        <f>IFERROR(IF(COUNTIF(C511:L511,"Feed Ingredient")&gt;0,INDEX(ani_diet!T:T,MATCH(M511,ani_diet!D:D,0)),""),"")</f>
        <v>Mangifera indica Seed Kernel</v>
      </c>
    </row>
    <row r="512" spans="1:38">
      <c r="A512" t="str">
        <f>_xlfn.TEXTJOIN("/",TRUE,AOM[[#This Row],[L1]:[L10]])</f>
        <v>Management/Livestock Management/Feed Characteristic/Feed Composition/Feed Ingredient/Crop Byproduct/Fruit ByProducts/Mango/Mango Seed Kernel/Mango Seed Kernel Dried Ground</v>
      </c>
      <c r="B512" s="207" t="s">
        <v>19349</v>
      </c>
      <c r="C512" s="207" t="s">
        <v>17896</v>
      </c>
      <c r="D512" s="207" t="s">
        <v>17898</v>
      </c>
      <c r="E512" s="207" t="s">
        <v>17908</v>
      </c>
      <c r="F512" s="207" t="s">
        <v>18308</v>
      </c>
      <c r="G512" s="207" t="s">
        <v>18309</v>
      </c>
      <c r="H512" s="207" t="s">
        <v>18687</v>
      </c>
      <c r="I512" s="207" t="s">
        <v>19239</v>
      </c>
      <c r="J512" s="207" t="s">
        <v>4575</v>
      </c>
      <c r="K512" s="207" t="s">
        <v>19340</v>
      </c>
      <c r="L512" s="207" t="s">
        <v>19350</v>
      </c>
      <c r="M512" t="str" cm="1">
        <f t="array" ref="M512">LOOKUP(2,1/(C512:L512&lt;&gt;""),C512:L512)</f>
        <v>Mango Seed Kernel Dried Ground</v>
      </c>
      <c r="N512" s="207" t="s">
        <v>19351</v>
      </c>
      <c r="O512" s="207" t="s">
        <v>8288</v>
      </c>
      <c r="P512" s="207" t="s">
        <v>8288</v>
      </c>
      <c r="Q512" s="207" t="s">
        <v>8288</v>
      </c>
      <c r="R512" s="207" t="s">
        <v>8288</v>
      </c>
      <c r="S512" s="207" t="s">
        <v>8288</v>
      </c>
      <c r="T512" s="207" t="s">
        <v>8288</v>
      </c>
      <c r="U512" s="207" t="s">
        <v>4577</v>
      </c>
      <c r="V512" s="209" t="s">
        <v>19328</v>
      </c>
      <c r="W512" s="207" t="s">
        <v>8288</v>
      </c>
      <c r="X512" s="207" t="s">
        <v>8288</v>
      </c>
      <c r="Y512" s="207" t="s">
        <v>8288</v>
      </c>
      <c r="Z512" s="207" t="s">
        <v>8288</v>
      </c>
      <c r="AA512" s="209" t="s">
        <v>4579</v>
      </c>
      <c r="AB512" s="211" t="s">
        <v>19345</v>
      </c>
      <c r="AC512" s="210" t="s">
        <v>19330</v>
      </c>
      <c r="AD512" s="210" t="s">
        <v>4169</v>
      </c>
      <c r="AE512" s="210" t="s">
        <v>19331</v>
      </c>
      <c r="AF512" s="210"/>
      <c r="AG512" t="str">
        <f>IFERROR(IF(COUNTIF(C512:L512,"Feed Ingredient")&gt;0,INDEX(ani_diet!T:T,MATCH(M512,ani_diet!D:D,0)),""),"")</f>
        <v>Mangifera indica Seed Kernel</v>
      </c>
      <c r="AH512" s="60" t="str">
        <f>IF(IFERROR(IF(MATCH("Feed Ingredient", AOM[[#This Row],[L1]:[L10]],0)&gt;0, TRUE, FALSE), FALSE)=TRUE,IFERROR(VLOOKUP(M512, ani_diet!C:C, 1, FALSE), "No Match"),FALSE)</f>
        <v>No Match</v>
      </c>
      <c r="AI512" s="60" t="s">
        <v>3539</v>
      </c>
      <c r="AL512" t="str">
        <f>IFERROR(IF(COUNTIF(C512:L512,"Feed Ingredient")&gt;0,INDEX(ani_diet!T:T,MATCH(M512,ani_diet!D:D,0)),""),"")</f>
        <v>Mangifera indica Seed Kernel</v>
      </c>
    </row>
    <row r="513" spans="1:38">
      <c r="A513" t="s">
        <v>19319</v>
      </c>
      <c r="B513" s="207" t="s">
        <v>19352</v>
      </c>
      <c r="C513" s="207" t="s">
        <v>17896</v>
      </c>
      <c r="D513" s="207" t="s">
        <v>17898</v>
      </c>
      <c r="E513" s="207" t="s">
        <v>17908</v>
      </c>
      <c r="F513" s="207" t="s">
        <v>18308</v>
      </c>
      <c r="G513" s="207" t="s">
        <v>18309</v>
      </c>
      <c r="H513" s="207" t="s">
        <v>18687</v>
      </c>
      <c r="I513" s="207" t="s">
        <v>19239</v>
      </c>
      <c r="J513" s="207" t="s">
        <v>19353</v>
      </c>
      <c r="K513" s="207" t="s">
        <v>19354</v>
      </c>
      <c r="L513" s="207" t="s">
        <v>19355</v>
      </c>
      <c r="M513" t="str" cm="1">
        <f t="array" ref="M513">LOOKUP(2,1/(C513:L513&lt;&gt;""),C513:L513)</f>
        <v>Marula Kernel Cake</v>
      </c>
      <c r="N513" s="207"/>
      <c r="O513" s="207"/>
      <c r="P513" s="207"/>
      <c r="Q513" s="207"/>
      <c r="R513" s="207"/>
      <c r="S513" s="207"/>
      <c r="T513" s="207"/>
      <c r="U513" s="207" t="s">
        <v>9969</v>
      </c>
      <c r="V513" s="212"/>
      <c r="W513" s="207"/>
      <c r="X513" s="207"/>
      <c r="Y513" s="207"/>
      <c r="Z513" s="207"/>
      <c r="AA513" s="209" t="s">
        <v>19315</v>
      </c>
      <c r="AB513" s="212" t="s">
        <v>19323</v>
      </c>
      <c r="AC513" s="210"/>
      <c r="AD513" s="210" t="s">
        <v>4169</v>
      </c>
      <c r="AE513" s="210" t="s">
        <v>19318</v>
      </c>
      <c r="AF513" s="210"/>
      <c r="AG513" t="str">
        <f>IFERROR(IF(COUNTIF(C513:L513,"Feed Ingredient")&gt;0,INDEX(ani_diet!T:T,MATCH(M513,ani_diet!D:D,0)),""),"")</f>
        <v>Artocarpus heterophyllus Kernel Cake</v>
      </c>
      <c r="AH513" s="60" t="str">
        <f>IF(IFERROR(IF(MATCH("Feed Ingredient", AOM[[#This Row],[L1]:[L10]],0)&gt;0, TRUE, FALSE), FALSE)=TRUE,IFERROR(VLOOKUP(M513, ani_diet!C:C, 1, FALSE), "No Match"),FALSE)</f>
        <v>Marula Kernel Cake</v>
      </c>
      <c r="AI513" t="s">
        <v>3539</v>
      </c>
      <c r="AL513" t="str">
        <f>IFERROR(IF(COUNTIF(C513:L513,"Feed Ingredient")&gt;0,INDEX(ani_diet!T:T,MATCH(M513,ani_diet!D:D,0)),""),"")</f>
        <v>Artocarpus heterophyllus Kernel Cake</v>
      </c>
    </row>
    <row r="514" spans="1:38">
      <c r="A514" t="s">
        <v>19319</v>
      </c>
      <c r="B514" s="207" t="s">
        <v>19356</v>
      </c>
      <c r="C514" s="207" t="s">
        <v>17896</v>
      </c>
      <c r="D514" s="207" t="s">
        <v>17898</v>
      </c>
      <c r="E514" s="207" t="s">
        <v>17908</v>
      </c>
      <c r="F514" s="207" t="s">
        <v>18308</v>
      </c>
      <c r="G514" s="207" t="s">
        <v>18309</v>
      </c>
      <c r="H514" s="207" t="s">
        <v>18687</v>
      </c>
      <c r="I514" s="207" t="s">
        <v>19239</v>
      </c>
      <c r="J514" s="207" t="s">
        <v>19353</v>
      </c>
      <c r="K514" s="207" t="s">
        <v>19357</v>
      </c>
      <c r="L514" s="207" t="s">
        <v>19358</v>
      </c>
      <c r="M514" t="str" cm="1">
        <f t="array" ref="M514">LOOKUP(2,1/(C514:L514&lt;&gt;""),C514:L514)</f>
        <v>Marula Seed Cake Ground</v>
      </c>
      <c r="N514" s="207"/>
      <c r="O514" s="207"/>
      <c r="P514" s="207"/>
      <c r="Q514" s="207"/>
      <c r="R514" s="207"/>
      <c r="S514" s="207"/>
      <c r="T514" s="207"/>
      <c r="U514" s="207" t="s">
        <v>9969</v>
      </c>
      <c r="V514" s="212"/>
      <c r="W514" s="207"/>
      <c r="X514" s="207"/>
      <c r="Y514" s="207"/>
      <c r="Z514" s="207"/>
      <c r="AA514" s="209" t="s">
        <v>19315</v>
      </c>
      <c r="AB514" s="212" t="s">
        <v>19323</v>
      </c>
      <c r="AC514" s="210"/>
      <c r="AD514" s="210" t="s">
        <v>4169</v>
      </c>
      <c r="AE514" s="210" t="s">
        <v>19318</v>
      </c>
      <c r="AF514" s="210"/>
      <c r="AG514" t="str">
        <f>IFERROR(IF(COUNTIF(C514:L514,"Feed Ingredient")&gt;0,INDEX(ani_diet!T:T,MATCH(M514,ani_diet!D:D,0)),""),"")</f>
        <v>Artocarpus heterophyllus Seed Cake</v>
      </c>
      <c r="AH514" s="60" t="str">
        <f>IF(IFERROR(IF(MATCH("Feed Ingredient", AOM[[#This Row],[L1]:[L10]],0)&gt;0, TRUE, FALSE), FALSE)=TRUE,IFERROR(VLOOKUP(M514, ani_diet!C:C, 1, FALSE), "No Match"),FALSE)</f>
        <v>No Match</v>
      </c>
      <c r="AI514" t="s">
        <v>3539</v>
      </c>
      <c r="AL514" t="str">
        <f>IFERROR(IF(COUNTIF(C514:L514,"Feed Ingredient")&gt;0,INDEX(ani_diet!T:T,MATCH(M514,ani_diet!D:D,0)),""),"")</f>
        <v>Artocarpus heterophyllus Seed Cake</v>
      </c>
    </row>
    <row r="515" spans="1:38">
      <c r="A515" t="str">
        <f>_xlfn.TEXTJOIN("/",TRUE,AOM[[#This Row],[L1]:[L10]])</f>
        <v>Management/Livestock Management/Feed Characteristic/Feed Composition/Feed Ingredient/Crop Byproduct/Fruit ByProducts/Melon/Melon Seed Husk/Melon Seed Husk Ground</v>
      </c>
      <c r="B515" s="207" t="s">
        <v>19359</v>
      </c>
      <c r="C515" s="207" t="s">
        <v>17896</v>
      </c>
      <c r="D515" s="207" t="s">
        <v>17898</v>
      </c>
      <c r="E515" s="207" t="s">
        <v>17908</v>
      </c>
      <c r="F515" s="207" t="s">
        <v>18308</v>
      </c>
      <c r="G515" s="207" t="s">
        <v>18309</v>
      </c>
      <c r="H515" s="207" t="s">
        <v>18687</v>
      </c>
      <c r="I515" s="207" t="s">
        <v>19239</v>
      </c>
      <c r="J515" s="207" t="s">
        <v>4587</v>
      </c>
      <c r="K515" s="207" t="s">
        <v>19360</v>
      </c>
      <c r="L515" s="207" t="s">
        <v>19361</v>
      </c>
      <c r="M515" t="str" cm="1">
        <f t="array" ref="M515">LOOKUP(2,1/(C515:L515&lt;&gt;""),C515:L515)</f>
        <v>Melon Seed Husk Ground</v>
      </c>
      <c r="N515" s="207"/>
      <c r="O515" s="207"/>
      <c r="P515" s="207"/>
      <c r="Q515" s="207"/>
      <c r="R515" s="207"/>
      <c r="S515" s="207"/>
      <c r="T515" s="207"/>
      <c r="U515" s="207" t="s">
        <v>4589</v>
      </c>
      <c r="V515" s="209" t="s">
        <v>328</v>
      </c>
      <c r="W515" s="207"/>
      <c r="X515" s="207"/>
      <c r="Y515" s="207"/>
      <c r="Z515" s="207"/>
      <c r="AA515" s="209" t="s">
        <v>4593</v>
      </c>
      <c r="AB515" s="209" t="s">
        <v>4169</v>
      </c>
      <c r="AC515" s="210" t="s">
        <v>19362</v>
      </c>
      <c r="AD515" s="210" t="s">
        <v>4169</v>
      </c>
      <c r="AE515" s="210" t="s">
        <v>19363</v>
      </c>
      <c r="AF515" s="210"/>
      <c r="AG515" t="str">
        <f>IFERROR(IF(COUNTIF(C515:L515,"Feed Ingredient")&gt;0,INDEX(ani_diet!T:T,MATCH(M515,ani_diet!D:D,0)),""),"")</f>
        <v>Cucumis melo Seed Husk</v>
      </c>
      <c r="AH515" s="60" t="str">
        <f>IF(IFERROR(IF(MATCH("Feed Ingredient", AOM[[#This Row],[L1]:[L10]],0)&gt;0, TRUE, FALSE), FALSE)=TRUE,IFERROR(VLOOKUP(M515, ani_diet!C:C, 1, FALSE), "No Match"),FALSE)</f>
        <v>No Match</v>
      </c>
      <c r="AI515" s="60" t="s">
        <v>3539</v>
      </c>
      <c r="AL515" t="str">
        <f>IFERROR(IF(COUNTIF(C515:L515,"Feed Ingredient")&gt;0,INDEX(ani_diet!T:T,MATCH(M515,ani_diet!D:D,0)),""),"")</f>
        <v>Cucumis melo Seed Husk</v>
      </c>
    </row>
    <row r="516" spans="1:38">
      <c r="A516" t="str">
        <f>_xlfn.TEXTJOIN("/",TRUE,AOM[[#This Row],[L1]:[L10]])</f>
        <v>Management/Livestock Management/Feed Characteristic/Feed Composition/Feed Ingredient/Crop Byproduct/Fruit ByProducts/Melon/Melon Seed Husk</v>
      </c>
      <c r="B516" s="207" t="s">
        <v>19364</v>
      </c>
      <c r="C516" s="207" t="s">
        <v>17896</v>
      </c>
      <c r="D516" s="207" t="s">
        <v>17898</v>
      </c>
      <c r="E516" s="207" t="s">
        <v>17908</v>
      </c>
      <c r="F516" s="207" t="s">
        <v>18308</v>
      </c>
      <c r="G516" s="207" t="s">
        <v>18309</v>
      </c>
      <c r="H516" s="207" t="s">
        <v>18687</v>
      </c>
      <c r="I516" s="207" t="s">
        <v>19239</v>
      </c>
      <c r="J516" s="207" t="s">
        <v>4587</v>
      </c>
      <c r="K516" s="207" t="s">
        <v>19360</v>
      </c>
      <c r="L516" s="207"/>
      <c r="M516" t="str" cm="1">
        <f t="array" ref="M516">LOOKUP(2,1/(C516:L516&lt;&gt;""),C516:L516)</f>
        <v>Melon Seed Husk</v>
      </c>
      <c r="N516" s="207"/>
      <c r="O516" s="207"/>
      <c r="P516" s="207"/>
      <c r="Q516" s="207"/>
      <c r="R516" s="207"/>
      <c r="S516" s="207"/>
      <c r="T516" s="207"/>
      <c r="U516" s="207" t="s">
        <v>4589</v>
      </c>
      <c r="V516" s="209" t="s">
        <v>328</v>
      </c>
      <c r="W516" s="207"/>
      <c r="X516" s="207"/>
      <c r="Y516" s="207"/>
      <c r="Z516" s="207"/>
      <c r="AA516" s="209" t="s">
        <v>4593</v>
      </c>
      <c r="AB516" s="209" t="s">
        <v>4169</v>
      </c>
      <c r="AC516" s="210" t="s">
        <v>19362</v>
      </c>
      <c r="AD516" s="210" t="s">
        <v>4169</v>
      </c>
      <c r="AE516" s="210" t="s">
        <v>19363</v>
      </c>
      <c r="AF516" s="210"/>
      <c r="AG516" t="str">
        <f>IFERROR(IF(COUNTIF(C516:L516,"Feed Ingredient")&gt;0,INDEX(ani_diet!T:T,MATCH(M516,ani_diet!D:D,0)),""),"")</f>
        <v>Cucumis melo Seed Husk</v>
      </c>
      <c r="AH516" s="60" t="str">
        <f>IF(IFERROR(IF(MATCH("Feed Ingredient", AOM[[#This Row],[L1]:[L10]],0)&gt;0, TRUE, FALSE), FALSE)=TRUE,IFERROR(VLOOKUP(M516, ani_diet!C:C, 1, FALSE), "No Match"),FALSE)</f>
        <v>Melon Seed Husk</v>
      </c>
      <c r="AI516" s="60" t="s">
        <v>3539</v>
      </c>
      <c r="AL516" t="str">
        <f>IFERROR(IF(COUNTIF(C516:L516,"Feed Ingredient")&gt;0,INDEX(ani_diet!T:T,MATCH(M516,ani_diet!D:D,0)),""),"")</f>
        <v>Cucumis melo Seed Husk</v>
      </c>
    </row>
    <row r="517" spans="1:38">
      <c r="A517" t="str">
        <f>_xlfn.TEXTJOIN("/",TRUE,AOM[[#This Row],[L1]:[L10]])</f>
        <v>Management/Livestock Management/Feed Characteristic/Feed Composition/Feed Ingredient/Crop Byproduct/Fruit ByProducts/Orange/Orange Dried</v>
      </c>
      <c r="B517" s="207" t="s">
        <v>19365</v>
      </c>
      <c r="C517" s="207" t="s">
        <v>17896</v>
      </c>
      <c r="D517" s="207" t="s">
        <v>17898</v>
      </c>
      <c r="E517" s="207" t="s">
        <v>17908</v>
      </c>
      <c r="F517" s="207" t="s">
        <v>18308</v>
      </c>
      <c r="G517" s="207" t="s">
        <v>18309</v>
      </c>
      <c r="H517" s="207" t="s">
        <v>18687</v>
      </c>
      <c r="I517" s="207" t="s">
        <v>19239</v>
      </c>
      <c r="J517" s="207" t="s">
        <v>4605</v>
      </c>
      <c r="K517" s="207" t="s">
        <v>19366</v>
      </c>
      <c r="L517" s="207"/>
      <c r="M517" t="str" cm="1">
        <f t="array" ref="M517">LOOKUP(2,1/(C517:L517&lt;&gt;""),C517:L517)</f>
        <v>Orange Dried</v>
      </c>
      <c r="N517" s="207" t="s">
        <v>19367</v>
      </c>
      <c r="O517" s="207" t="s">
        <v>8288</v>
      </c>
      <c r="P517" s="207" t="s">
        <v>8288</v>
      </c>
      <c r="Q517" s="207" t="s">
        <v>8288</v>
      </c>
      <c r="R517" s="207" t="s">
        <v>8288</v>
      </c>
      <c r="S517" s="207" t="s">
        <v>8288</v>
      </c>
      <c r="T517" s="207" t="s">
        <v>8288</v>
      </c>
      <c r="U517" s="207" t="s">
        <v>4607</v>
      </c>
      <c r="V517" s="209" t="s">
        <v>19368</v>
      </c>
      <c r="W517" s="207" t="s">
        <v>8288</v>
      </c>
      <c r="X517" s="207" t="s">
        <v>8288</v>
      </c>
      <c r="Y517" s="207" t="s">
        <v>8288</v>
      </c>
      <c r="Z517" s="207" t="s">
        <v>8288</v>
      </c>
      <c r="AA517" s="209" t="s">
        <v>4610</v>
      </c>
      <c r="AB517" s="209" t="s">
        <v>4169</v>
      </c>
      <c r="AC517" s="210" t="s">
        <v>19369</v>
      </c>
      <c r="AD517" s="210" t="s">
        <v>4169</v>
      </c>
      <c r="AE517" s="210" t="s">
        <v>19370</v>
      </c>
      <c r="AF517" s="210"/>
      <c r="AG517" t="str">
        <f>IFERROR(IF(COUNTIF(C517:L517,"Feed Ingredient")&gt;0,INDEX(ani_diet!T:T,MATCH(M517,ani_diet!D:D,0)),""),"")</f>
        <v>Opuntia ficus indica</v>
      </c>
      <c r="AH517" s="60" t="str">
        <f>IF(IFERROR(IF(MATCH("Feed Ingredient", AOM[[#This Row],[L1]:[L10]],0)&gt;0, TRUE, FALSE), FALSE)=TRUE,IFERROR(VLOOKUP(M517, ani_diet!C:C, 1, FALSE), "No Match"),FALSE)</f>
        <v>No Match</v>
      </c>
      <c r="AI517" s="60" t="s">
        <v>3539</v>
      </c>
      <c r="AL517" t="str">
        <f>IFERROR(IF(COUNTIF(C517:L517,"Feed Ingredient")&gt;0,INDEX(ani_diet!T:T,MATCH(M517,ani_diet!D:D,0)),""),"")</f>
        <v>Opuntia ficus indica</v>
      </c>
    </row>
    <row r="518" spans="1:38">
      <c r="A518" t="str">
        <f>_xlfn.TEXTJOIN("/",TRUE,AOM[[#This Row],[L1]:[L10]])</f>
        <v>Management/Livestock Management/Feed Characteristic/Feed Composition/Feed Ingredient/Crop Byproduct/Fruit ByProducts/Orange/Orange Peels/Orange Peels Dried Fermented Ground</v>
      </c>
      <c r="B518" s="207" t="s">
        <v>19371</v>
      </c>
      <c r="C518" s="207" t="s">
        <v>17896</v>
      </c>
      <c r="D518" s="207" t="s">
        <v>17898</v>
      </c>
      <c r="E518" s="207" t="s">
        <v>17908</v>
      </c>
      <c r="F518" s="207" t="s">
        <v>18308</v>
      </c>
      <c r="G518" s="207" t="s">
        <v>18309</v>
      </c>
      <c r="H518" s="207" t="s">
        <v>18687</v>
      </c>
      <c r="I518" s="207" t="s">
        <v>19239</v>
      </c>
      <c r="J518" s="207" t="s">
        <v>4605</v>
      </c>
      <c r="K518" s="207" t="s">
        <v>19372</v>
      </c>
      <c r="L518" s="207" t="s">
        <v>19373</v>
      </c>
      <c r="M518" t="str" cm="1">
        <f t="array" ref="M518">LOOKUP(2,1/(C518:L518&lt;&gt;""),C518:L518)</f>
        <v>Orange Peels Dried Fermented Ground</v>
      </c>
      <c r="N518" s="207" t="s">
        <v>19374</v>
      </c>
      <c r="O518" s="207" t="s">
        <v>8288</v>
      </c>
      <c r="P518" s="207" t="s">
        <v>8288</v>
      </c>
      <c r="Q518" s="207" t="s">
        <v>8288</v>
      </c>
      <c r="R518" s="207" t="s">
        <v>8288</v>
      </c>
      <c r="S518" s="207" t="s">
        <v>8288</v>
      </c>
      <c r="T518" s="207" t="s">
        <v>8288</v>
      </c>
      <c r="U518" s="207" t="s">
        <v>4607</v>
      </c>
      <c r="V518" s="209" t="s">
        <v>19368</v>
      </c>
      <c r="W518" s="207" t="s">
        <v>8288</v>
      </c>
      <c r="X518" s="207" t="s">
        <v>8288</v>
      </c>
      <c r="Y518" s="207" t="s">
        <v>8288</v>
      </c>
      <c r="Z518" s="207" t="s">
        <v>8288</v>
      </c>
      <c r="AA518" s="209" t="s">
        <v>4610</v>
      </c>
      <c r="AB518" s="209" t="s">
        <v>4169</v>
      </c>
      <c r="AC518" s="210" t="s">
        <v>19369</v>
      </c>
      <c r="AD518" s="210" t="s">
        <v>4169</v>
      </c>
      <c r="AE518" s="210" t="s">
        <v>19370</v>
      </c>
      <c r="AF518" s="210"/>
      <c r="AG518" t="str">
        <f>IFERROR(IF(COUNTIF(C518:L518,"Feed Ingredient")&gt;0,INDEX(ani_diet!T:T,MATCH(M518,ani_diet!D:D,0)),""),"")</f>
        <v>Citrus sinensis Peels</v>
      </c>
      <c r="AH518" s="60" t="str">
        <f>IF(IFERROR(IF(MATCH("Feed Ingredient", AOM[[#This Row],[L1]:[L10]],0)&gt;0, TRUE, FALSE), FALSE)=TRUE,IFERROR(VLOOKUP(M518, ani_diet!C:C, 1, FALSE), "No Match"),FALSE)</f>
        <v>No Match</v>
      </c>
      <c r="AI518" s="60" t="s">
        <v>3539</v>
      </c>
      <c r="AL518" t="str">
        <f>IFERROR(IF(COUNTIF(C518:L518,"Feed Ingredient")&gt;0,INDEX(ani_diet!T:T,MATCH(M518,ani_diet!D:D,0)),""),"")</f>
        <v>Citrus sinensis Peels</v>
      </c>
    </row>
    <row r="519" spans="1:38">
      <c r="A519" t="str">
        <f>_xlfn.TEXTJOIN("/",TRUE,AOM[[#This Row],[L1]:[L10]])</f>
        <v>Management/Livestock Management/Feed Characteristic/Feed Composition/Feed Ingredient/Crop Byproduct/Fruit ByProducts/Orange/Orange Peels/Orange Peels Fermented</v>
      </c>
      <c r="B519" s="207" t="s">
        <v>19375</v>
      </c>
      <c r="C519" s="207" t="s">
        <v>17896</v>
      </c>
      <c r="D519" s="207" t="s">
        <v>17898</v>
      </c>
      <c r="E519" s="207" t="s">
        <v>17908</v>
      </c>
      <c r="F519" s="207" t="s">
        <v>18308</v>
      </c>
      <c r="G519" s="207" t="s">
        <v>18309</v>
      </c>
      <c r="H519" s="207" t="s">
        <v>18687</v>
      </c>
      <c r="I519" s="207" t="s">
        <v>19239</v>
      </c>
      <c r="J519" s="207" t="s">
        <v>4605</v>
      </c>
      <c r="K519" s="207" t="s">
        <v>19372</v>
      </c>
      <c r="L519" s="207" t="s">
        <v>19376</v>
      </c>
      <c r="M519" t="str" cm="1">
        <f t="array" ref="M519">LOOKUP(2,1/(C519:L519&lt;&gt;""),C519:L519)</f>
        <v>Orange Peels Fermented</v>
      </c>
      <c r="N519" s="207"/>
      <c r="O519" s="207" t="s">
        <v>8288</v>
      </c>
      <c r="P519" s="207" t="s">
        <v>8288</v>
      </c>
      <c r="Q519" s="207" t="s">
        <v>8288</v>
      </c>
      <c r="R519" s="207" t="s">
        <v>8288</v>
      </c>
      <c r="S519" s="207" t="s">
        <v>8288</v>
      </c>
      <c r="T519" s="207" t="s">
        <v>8288</v>
      </c>
      <c r="U519" s="207" t="s">
        <v>4607</v>
      </c>
      <c r="V519" s="209" t="s">
        <v>19368</v>
      </c>
      <c r="W519" s="207" t="s">
        <v>8288</v>
      </c>
      <c r="X519" s="207" t="s">
        <v>8288</v>
      </c>
      <c r="Y519" s="207" t="s">
        <v>8288</v>
      </c>
      <c r="Z519" s="207" t="s">
        <v>8288</v>
      </c>
      <c r="AA519" s="209" t="s">
        <v>4610</v>
      </c>
      <c r="AB519" s="209" t="s">
        <v>4169</v>
      </c>
      <c r="AC519" s="210" t="s">
        <v>19369</v>
      </c>
      <c r="AD519" s="210" t="s">
        <v>4169</v>
      </c>
      <c r="AE519" s="210" t="s">
        <v>19370</v>
      </c>
      <c r="AF519" s="210"/>
      <c r="AG519" t="str">
        <f>IFERROR(IF(COUNTIF(C519:L519,"Feed Ingredient")&gt;0,INDEX(ani_diet!T:T,MATCH(M519,ani_diet!D:D,0)),""),"")</f>
        <v>Citrus sinensis Peels</v>
      </c>
      <c r="AH519" s="60" t="str">
        <f>IF(IFERROR(IF(MATCH("Feed Ingredient", AOM[[#This Row],[L1]:[L10]],0)&gt;0, TRUE, FALSE), FALSE)=TRUE,IFERROR(VLOOKUP(M519, ani_diet!C:C, 1, FALSE), "No Match"),FALSE)</f>
        <v>No Match</v>
      </c>
      <c r="AI519" s="60" t="s">
        <v>3539</v>
      </c>
      <c r="AL519" t="str">
        <f>IFERROR(IF(COUNTIF(C519:L519,"Feed Ingredient")&gt;0,INDEX(ani_diet!T:T,MATCH(M519,ani_diet!D:D,0)),""),"")</f>
        <v>Citrus sinensis Peels</v>
      </c>
    </row>
    <row r="520" spans="1:38">
      <c r="A520" t="str">
        <f>_xlfn.TEXTJOIN("/",TRUE,AOM[[#This Row],[L1]:[L10]])</f>
        <v>Management/Livestock Management/Feed Characteristic/Feed Composition/Feed Ingredient/Crop Byproduct/Fruit ByProducts/Orange/Orange Peels</v>
      </c>
      <c r="B520" s="207" t="s">
        <v>19377</v>
      </c>
      <c r="C520" s="207" t="s">
        <v>17896</v>
      </c>
      <c r="D520" s="207" t="s">
        <v>17898</v>
      </c>
      <c r="E520" s="207" t="s">
        <v>17908</v>
      </c>
      <c r="F520" s="207" t="s">
        <v>18308</v>
      </c>
      <c r="G520" s="207" t="s">
        <v>18309</v>
      </c>
      <c r="H520" s="207" t="s">
        <v>18687</v>
      </c>
      <c r="I520" s="207" t="s">
        <v>19239</v>
      </c>
      <c r="J520" s="207" t="s">
        <v>4605</v>
      </c>
      <c r="K520" s="207" t="s">
        <v>19372</v>
      </c>
      <c r="L520" s="207"/>
      <c r="M520" t="str" cm="1">
        <f t="array" ref="M520">LOOKUP(2,1/(C520:L520&lt;&gt;""),C520:L520)</f>
        <v>Orange Peels</v>
      </c>
      <c r="N520" s="207"/>
      <c r="O520" s="207" t="s">
        <v>8288</v>
      </c>
      <c r="P520" s="207" t="s">
        <v>8288</v>
      </c>
      <c r="Q520" s="207" t="s">
        <v>8288</v>
      </c>
      <c r="R520" s="207" t="s">
        <v>8288</v>
      </c>
      <c r="S520" s="207" t="s">
        <v>8288</v>
      </c>
      <c r="T520" s="207" t="s">
        <v>8288</v>
      </c>
      <c r="U520" s="207" t="s">
        <v>4607</v>
      </c>
      <c r="V520" s="209" t="s">
        <v>19368</v>
      </c>
      <c r="W520" s="207" t="s">
        <v>8288</v>
      </c>
      <c r="X520" s="207" t="s">
        <v>8288</v>
      </c>
      <c r="Y520" s="207" t="s">
        <v>8288</v>
      </c>
      <c r="Z520" s="207" t="s">
        <v>8288</v>
      </c>
      <c r="AA520" s="209" t="s">
        <v>4610</v>
      </c>
      <c r="AB520" s="209" t="s">
        <v>19378</v>
      </c>
      <c r="AC520" s="210" t="s">
        <v>19369</v>
      </c>
      <c r="AD520" s="210" t="s">
        <v>4169</v>
      </c>
      <c r="AE520" s="210" t="s">
        <v>19370</v>
      </c>
      <c r="AF520" s="210"/>
      <c r="AG520" t="str">
        <f>IFERROR(IF(COUNTIF(C520:L520,"Feed Ingredient")&gt;0,INDEX(ani_diet!T:T,MATCH(M520,ani_diet!D:D,0)),""),"")</f>
        <v>Opuntia ficus indica Peels</v>
      </c>
      <c r="AH520" s="60" t="str">
        <f>IF(IFERROR(IF(MATCH("Feed Ingredient", AOM[[#This Row],[L1]:[L10]],0)&gt;0, TRUE, FALSE), FALSE)=TRUE,IFERROR(VLOOKUP(M520, ani_diet!C:C, 1, FALSE), "No Match"),FALSE)</f>
        <v>Orange Peels</v>
      </c>
      <c r="AI520" s="60" t="s">
        <v>3539</v>
      </c>
      <c r="AL520" t="str">
        <f>IFERROR(IF(COUNTIF(C520:L520,"Feed Ingredient")&gt;0,INDEX(ani_diet!T:T,MATCH(M520,ani_diet!D:D,0)),""),"")</f>
        <v>Opuntia ficus indica Peels</v>
      </c>
    </row>
    <row r="521" spans="1:38">
      <c r="A521" t="str">
        <f>_xlfn.TEXTJOIN("/",TRUE,AOM[[#This Row],[L1]:[L10]])</f>
        <v>Management/Livestock Management/Feed Characteristic/Feed Composition/Feed Ingredient/Crop Byproduct/Fruit ByProducts/Orange/Orange Pulp</v>
      </c>
      <c r="B521" s="207" t="s">
        <v>19379</v>
      </c>
      <c r="C521" s="207" t="s">
        <v>17896</v>
      </c>
      <c r="D521" s="207" t="s">
        <v>17898</v>
      </c>
      <c r="E521" s="207" t="s">
        <v>17908</v>
      </c>
      <c r="F521" s="207" t="s">
        <v>18308</v>
      </c>
      <c r="G521" s="207" t="s">
        <v>18309</v>
      </c>
      <c r="H521" s="207" t="s">
        <v>18687</v>
      </c>
      <c r="I521" s="207" t="s">
        <v>19239</v>
      </c>
      <c r="J521" s="207" t="s">
        <v>4605</v>
      </c>
      <c r="K521" s="207" t="s">
        <v>19380</v>
      </c>
      <c r="L521" s="207"/>
      <c r="M521" t="str" cm="1">
        <f t="array" ref="M521">LOOKUP(2,1/(C521:L521&lt;&gt;""),C521:L521)</f>
        <v>Orange Pulp</v>
      </c>
      <c r="N521" s="207"/>
      <c r="O521" s="207"/>
      <c r="P521" s="207"/>
      <c r="Q521" s="207"/>
      <c r="R521" s="207"/>
      <c r="S521" s="207"/>
      <c r="T521" s="207"/>
      <c r="U521" s="215" t="s">
        <v>4607</v>
      </c>
      <c r="V521" s="209" t="s">
        <v>19368</v>
      </c>
      <c r="W521" s="207"/>
      <c r="X521" s="207"/>
      <c r="Y521" s="207"/>
      <c r="Z521" s="207"/>
      <c r="AA521" s="209" t="s">
        <v>4610</v>
      </c>
      <c r="AB521" s="209" t="s">
        <v>4169</v>
      </c>
      <c r="AC521" s="210" t="s">
        <v>19369</v>
      </c>
      <c r="AD521" s="210" t="s">
        <v>4169</v>
      </c>
      <c r="AE521" s="210" t="s">
        <v>19370</v>
      </c>
      <c r="AF521" s="210"/>
      <c r="AG521" t="str">
        <f>IFERROR(IF(COUNTIF(C521:L521,"Feed Ingredient")&gt;0,INDEX(ani_diet!T:T,MATCH(M521,ani_diet!D:D,0)),""),"")</f>
        <v>Citrus sinensis Pulp</v>
      </c>
      <c r="AH521" s="60" t="str">
        <f>IF(IFERROR(IF(MATCH("Feed Ingredient", AOM[[#This Row],[L1]:[L10]],0)&gt;0, TRUE, FALSE), FALSE)=TRUE,IFERROR(VLOOKUP(M521, ani_diet!C:C, 1, FALSE), "No Match"),FALSE)</f>
        <v>Orange Pulp</v>
      </c>
      <c r="AI521" s="60" t="s">
        <v>3539</v>
      </c>
      <c r="AL521" t="str">
        <f>IFERROR(IF(COUNTIF(C521:L521,"Feed Ingredient")&gt;0,INDEX(ani_diet!T:T,MATCH(M521,ani_diet!D:D,0)),""),"")</f>
        <v>Citrus sinensis Pulp</v>
      </c>
    </row>
    <row r="522" spans="1:38">
      <c r="A522" t="s">
        <v>19381</v>
      </c>
      <c r="B522" s="207" t="s">
        <v>19382</v>
      </c>
      <c r="C522" s="207" t="s">
        <v>17896</v>
      </c>
      <c r="D522" s="207" t="s">
        <v>17898</v>
      </c>
      <c r="E522" s="207" t="s">
        <v>17908</v>
      </c>
      <c r="F522" s="207" t="s">
        <v>18308</v>
      </c>
      <c r="G522" s="207" t="s">
        <v>18309</v>
      </c>
      <c r="H522" s="207" t="s">
        <v>18687</v>
      </c>
      <c r="I522" s="207" t="s">
        <v>19239</v>
      </c>
      <c r="J522" s="207" t="s">
        <v>4605</v>
      </c>
      <c r="K522" s="207" t="s">
        <v>19383</v>
      </c>
      <c r="L522" s="207" t="s">
        <v>19384</v>
      </c>
      <c r="M522" t="str" cm="1">
        <f t="array" ref="M522">LOOKUP(2,1/(C522:L522&lt;&gt;""),C522:L522)</f>
        <v>Orange Waste Ensiled</v>
      </c>
      <c r="N522" s="207"/>
      <c r="O522" s="207"/>
      <c r="P522" s="207"/>
      <c r="Q522" s="207"/>
      <c r="R522" s="207"/>
      <c r="S522" s="207"/>
      <c r="T522" s="207"/>
      <c r="U522" s="215" t="s">
        <v>4607</v>
      </c>
      <c r="V522" s="209" t="s">
        <v>19368</v>
      </c>
      <c r="W522" s="207"/>
      <c r="X522" s="207"/>
      <c r="Y522" s="207"/>
      <c r="Z522" s="207"/>
      <c r="AA522" s="209" t="s">
        <v>4610</v>
      </c>
      <c r="AB522" s="209" t="s">
        <v>4169</v>
      </c>
      <c r="AC522" s="210" t="s">
        <v>19369</v>
      </c>
      <c r="AD522" s="210" t="s">
        <v>4169</v>
      </c>
      <c r="AE522" s="210" t="s">
        <v>19370</v>
      </c>
      <c r="AF522" s="210"/>
      <c r="AG522" t="str">
        <f>IFERROR(IF(COUNTIF(C522:L522,"Feed Ingredient")&gt;0,INDEX(ani_diet!T:T,MATCH(M522,ani_diet!D:D,0)),""),"")</f>
        <v>Citrus sinensis Waste</v>
      </c>
      <c r="AH522" s="60" t="str">
        <f>IF(IFERROR(IF(MATCH("Feed Ingredient", AOM[[#This Row],[L1]:[L10]],0)&gt;0, TRUE, FALSE), FALSE)=TRUE,IFERROR(VLOOKUP(M522, ani_diet!C:C, 1, FALSE), "No Match"),FALSE)</f>
        <v>No Match</v>
      </c>
      <c r="AI522" s="60" t="s">
        <v>3539</v>
      </c>
      <c r="AL522" t="str">
        <f>IFERROR(IF(COUNTIF(C522:L522,"Feed Ingredient")&gt;0,INDEX(ani_diet!T:T,MATCH(M522,ani_diet!D:D,0)),""),"")</f>
        <v>Citrus sinensis Waste</v>
      </c>
    </row>
    <row r="523" spans="1:38">
      <c r="A523" t="str">
        <f>_xlfn.TEXTJOIN("/",TRUE,AOM[[#This Row],[L1]:[L10]])</f>
        <v>Management/Livestock Management/Feed Characteristic/Feed Composition/Feed Ingredient/Crop Byproduct/Fruit ByProducts/Papaya/Papaya Leaves</v>
      </c>
      <c r="B523" s="207" t="s">
        <v>19385</v>
      </c>
      <c r="C523" s="207" t="s">
        <v>17896</v>
      </c>
      <c r="D523" s="207" t="s">
        <v>17898</v>
      </c>
      <c r="E523" s="207" t="s">
        <v>17908</v>
      </c>
      <c r="F523" s="207" t="s">
        <v>18308</v>
      </c>
      <c r="G523" s="207" t="s">
        <v>18309</v>
      </c>
      <c r="H523" s="207" t="s">
        <v>18687</v>
      </c>
      <c r="I523" s="207" t="s">
        <v>19239</v>
      </c>
      <c r="J523" s="207" t="s">
        <v>4614</v>
      </c>
      <c r="K523" s="207" t="s">
        <v>8229</v>
      </c>
      <c r="L523" s="207"/>
      <c r="M523" t="str" cm="1">
        <f t="array" ref="M523">LOOKUP(2,1/(C523:L523&lt;&gt;""),C523:L523)</f>
        <v>Papaya Leaves</v>
      </c>
      <c r="N523" s="207"/>
      <c r="O523" s="207" t="s">
        <v>8288</v>
      </c>
      <c r="P523" s="207" t="s">
        <v>8288</v>
      </c>
      <c r="Q523" s="207" t="s">
        <v>8288</v>
      </c>
      <c r="R523" s="207" t="s">
        <v>8288</v>
      </c>
      <c r="S523" s="207" t="s">
        <v>8288</v>
      </c>
      <c r="T523" s="207" t="s">
        <v>8288</v>
      </c>
      <c r="U523" s="207" t="s">
        <v>4616</v>
      </c>
      <c r="V523" s="209" t="s">
        <v>19386</v>
      </c>
      <c r="W523" s="207" t="s">
        <v>8288</v>
      </c>
      <c r="X523" s="207" t="s">
        <v>8288</v>
      </c>
      <c r="Y523" s="207" t="s">
        <v>8288</v>
      </c>
      <c r="Z523" s="207" t="s">
        <v>8288</v>
      </c>
      <c r="AA523" s="209" t="s">
        <v>4619</v>
      </c>
      <c r="AB523" s="211" t="s">
        <v>19387</v>
      </c>
      <c r="AC523" s="210" t="s">
        <v>19388</v>
      </c>
      <c r="AD523" s="210" t="s">
        <v>4169</v>
      </c>
      <c r="AE523" s="210" t="s">
        <v>19389</v>
      </c>
      <c r="AF523" s="210"/>
      <c r="AG523" t="str">
        <f>IFERROR(IF(COUNTIF(C523:L523,"Feed Ingredient")&gt;0,INDEX(ani_diet!T:T,MATCH(M523,ani_diet!D:D,0)),""),"")</f>
        <v>Panicum maximum Leaves</v>
      </c>
      <c r="AH523" s="60" t="str">
        <f>IF(IFERROR(IF(MATCH("Feed Ingredient", AOM[[#This Row],[L1]:[L10]],0)&gt;0, TRUE, FALSE), FALSE)=TRUE,IFERROR(VLOOKUP(M523, ani_diet!C:C, 1, FALSE), "No Match"),FALSE)</f>
        <v>Papaya Leaves</v>
      </c>
      <c r="AI523" s="60" t="s">
        <v>3539</v>
      </c>
      <c r="AL523" t="str">
        <f>IFERROR(IF(COUNTIF(C523:L523,"Feed Ingredient")&gt;0,INDEX(ani_diet!T:T,MATCH(M523,ani_diet!D:D,0)),""),"")</f>
        <v>Panicum maximum Leaves</v>
      </c>
    </row>
    <row r="524" spans="1:38">
      <c r="A524" t="str">
        <f>_xlfn.TEXTJOIN("/",TRUE,AOM[[#This Row],[L1]:[L10]])</f>
        <v>Management/Livestock Management/Feed Characteristic/Feed Composition/Feed Ingredient/Crop Byproduct/Fruit ByProducts/Plantain/Plantain Peel/Plantain Peel Dried Ground</v>
      </c>
      <c r="B524" s="207" t="s">
        <v>19390</v>
      </c>
      <c r="C524" s="207" t="s">
        <v>17896</v>
      </c>
      <c r="D524" s="207" t="s">
        <v>17898</v>
      </c>
      <c r="E524" s="207" t="s">
        <v>17908</v>
      </c>
      <c r="F524" s="207" t="s">
        <v>18308</v>
      </c>
      <c r="G524" s="207" t="s">
        <v>18309</v>
      </c>
      <c r="H524" s="207" t="s">
        <v>18687</v>
      </c>
      <c r="I524" s="207" t="s">
        <v>19239</v>
      </c>
      <c r="J524" s="207" t="s">
        <v>19391</v>
      </c>
      <c r="K524" s="207" t="s">
        <v>19392</v>
      </c>
      <c r="L524" s="207" t="s">
        <v>19393</v>
      </c>
      <c r="M524" t="str" cm="1">
        <f t="array" ref="M524">LOOKUP(2,1/(C524:L524&lt;&gt;""),C524:L524)</f>
        <v>Plantain Peel Dried Ground</v>
      </c>
      <c r="N524" s="207" t="s">
        <v>19394</v>
      </c>
      <c r="O524" s="207" t="s">
        <v>8288</v>
      </c>
      <c r="P524" s="207" t="s">
        <v>8288</v>
      </c>
      <c r="Q524" s="207" t="s">
        <v>8288</v>
      </c>
      <c r="R524" s="207" t="s">
        <v>8288</v>
      </c>
      <c r="S524" s="207" t="s">
        <v>8288</v>
      </c>
      <c r="T524" s="207" t="s">
        <v>8288</v>
      </c>
      <c r="U524" s="207" t="s">
        <v>19395</v>
      </c>
      <c r="V524" s="209" t="s">
        <v>19396</v>
      </c>
      <c r="W524" s="207" t="s">
        <v>8288</v>
      </c>
      <c r="X524" s="207" t="s">
        <v>8288</v>
      </c>
      <c r="Y524" s="207" t="s">
        <v>8288</v>
      </c>
      <c r="Z524" s="207" t="s">
        <v>8288</v>
      </c>
      <c r="AA524" s="209" t="s">
        <v>19397</v>
      </c>
      <c r="AB524" s="209" t="s">
        <v>4169</v>
      </c>
      <c r="AC524" s="210" t="s">
        <v>19398</v>
      </c>
      <c r="AD524" s="210" t="s">
        <v>4169</v>
      </c>
      <c r="AE524" s="213" t="s">
        <v>19399</v>
      </c>
      <c r="AF524" s="213"/>
      <c r="AG524" t="str">
        <f>IFERROR(IF(COUNTIF(C524:L524,"Feed Ingredient")&gt;0,INDEX(ani_diet!T:T,MATCH(M524,ani_diet!D:D,0)),""),"")</f>
        <v>Plantago albicans Peel</v>
      </c>
      <c r="AH524" s="60" t="str">
        <f>IF(IFERROR(IF(MATCH("Feed Ingredient", AOM[[#This Row],[L1]:[L10]],0)&gt;0, TRUE, FALSE), FALSE)=TRUE,IFERROR(VLOOKUP(M524, ani_diet!C:C, 1, FALSE), "No Match"),FALSE)</f>
        <v>No Match</v>
      </c>
      <c r="AI524" s="60" t="s">
        <v>3539</v>
      </c>
      <c r="AL524" t="str">
        <f>IFERROR(IF(COUNTIF(C524:L524,"Feed Ingredient")&gt;0,INDEX(ani_diet!T:T,MATCH(M524,ani_diet!D:D,0)),""),"")</f>
        <v>Plantago albicans Peel</v>
      </c>
    </row>
    <row r="525" spans="1:38">
      <c r="A525" t="str">
        <f>_xlfn.TEXTJOIN("/",TRUE,AOM[[#This Row],[L1]:[L10]])</f>
        <v>Management/Livestock Management/Feed Characteristic/Feed Composition/Feed Ingredient/Crop Byproduct/Fruit ByProducts/Plantain/Plantain Peel</v>
      </c>
      <c r="B525" s="207" t="s">
        <v>19400</v>
      </c>
      <c r="C525" s="207" t="s">
        <v>17896</v>
      </c>
      <c r="D525" s="207" t="s">
        <v>17898</v>
      </c>
      <c r="E525" s="207" t="s">
        <v>17908</v>
      </c>
      <c r="F525" s="207" t="s">
        <v>18308</v>
      </c>
      <c r="G525" s="207" t="s">
        <v>18309</v>
      </c>
      <c r="H525" s="207" t="s">
        <v>18687</v>
      </c>
      <c r="I525" s="207" t="s">
        <v>19239</v>
      </c>
      <c r="J525" s="207" t="s">
        <v>19391</v>
      </c>
      <c r="K525" s="207" t="s">
        <v>19392</v>
      </c>
      <c r="L525" s="207"/>
      <c r="M525" t="str" cm="1">
        <f t="array" ref="M525">LOOKUP(2,1/(C525:L525&lt;&gt;""),C525:L525)</f>
        <v>Plantain Peel</v>
      </c>
      <c r="N525" s="207"/>
      <c r="O525" s="207" t="s">
        <v>8288</v>
      </c>
      <c r="P525" s="207" t="s">
        <v>8288</v>
      </c>
      <c r="Q525" s="207" t="s">
        <v>8288</v>
      </c>
      <c r="R525" s="207" t="s">
        <v>8288</v>
      </c>
      <c r="S525" s="207" t="s">
        <v>8288</v>
      </c>
      <c r="T525" s="207" t="s">
        <v>8288</v>
      </c>
      <c r="U525" s="207" t="s">
        <v>19395</v>
      </c>
      <c r="V525" s="209" t="s">
        <v>19396</v>
      </c>
      <c r="W525" s="207" t="s">
        <v>8288</v>
      </c>
      <c r="X525" s="207" t="s">
        <v>8288</v>
      </c>
      <c r="Y525" s="207" t="s">
        <v>8288</v>
      </c>
      <c r="Z525" s="207" t="s">
        <v>8288</v>
      </c>
      <c r="AA525" s="209" t="s">
        <v>19397</v>
      </c>
      <c r="AB525" s="209" t="s">
        <v>19401</v>
      </c>
      <c r="AC525" s="210" t="s">
        <v>19398</v>
      </c>
      <c r="AD525" s="210" t="s">
        <v>4169</v>
      </c>
      <c r="AE525" s="213" t="s">
        <v>19399</v>
      </c>
      <c r="AF525" s="213"/>
      <c r="AG525" t="str">
        <f>IFERROR(IF(COUNTIF(C525:L525,"Feed Ingredient")&gt;0,INDEX(ani_diet!T:T,MATCH(M525,ani_diet!D:D,0)),""),"")</f>
        <v>Pithecellobium dulce Peel</v>
      </c>
      <c r="AH525" s="60" t="str">
        <f>IF(IFERROR(IF(MATCH("Feed Ingredient", AOM[[#This Row],[L1]:[L10]],0)&gt;0, TRUE, FALSE), FALSE)=TRUE,IFERROR(VLOOKUP(M525, ani_diet!C:C, 1, FALSE), "No Match"),FALSE)</f>
        <v>Plantain Peel</v>
      </c>
      <c r="AI525" s="60" t="s">
        <v>3539</v>
      </c>
      <c r="AL525" t="str">
        <f>IFERROR(IF(COUNTIF(C525:L525,"Feed Ingredient")&gt;0,INDEX(ani_diet!T:T,MATCH(M525,ani_diet!D:D,0)),""),"")</f>
        <v>Pithecellobium dulce Peel</v>
      </c>
    </row>
    <row r="526" spans="1:38">
      <c r="A526" t="str">
        <f>_xlfn.TEXTJOIN("/",TRUE,AOM[[#This Row],[L1]:[L10]])</f>
        <v>Management/Livestock Management/Feed Characteristic/Feed Composition/Feed Ingredient/Crop Byproduct/Fruit ByProducts/Watermelon/Watermelon Seed Ground</v>
      </c>
      <c r="B526" s="207" t="s">
        <v>19402</v>
      </c>
      <c r="C526" s="207" t="s">
        <v>17896</v>
      </c>
      <c r="D526" s="207" t="s">
        <v>17898</v>
      </c>
      <c r="E526" s="207" t="s">
        <v>17908</v>
      </c>
      <c r="F526" s="207" t="s">
        <v>18308</v>
      </c>
      <c r="G526" s="207" t="s">
        <v>18309</v>
      </c>
      <c r="H526" s="207" t="s">
        <v>18687</v>
      </c>
      <c r="I526" s="207" t="s">
        <v>19239</v>
      </c>
      <c r="J526" s="207" t="s">
        <v>4715</v>
      </c>
      <c r="K526" s="207" t="s">
        <v>19403</v>
      </c>
      <c r="L526" s="207"/>
      <c r="M526" t="str" cm="1">
        <f t="array" ref="M526">LOOKUP(2,1/(C526:L526&lt;&gt;""),C526:L526)</f>
        <v>Watermelon Seed Ground</v>
      </c>
      <c r="N526" s="207" t="s">
        <v>19404</v>
      </c>
      <c r="O526" s="207" t="s">
        <v>8288</v>
      </c>
      <c r="P526" s="207" t="s">
        <v>8288</v>
      </c>
      <c r="Q526" s="207" t="s">
        <v>8288</v>
      </c>
      <c r="R526" s="207" t="s">
        <v>8288</v>
      </c>
      <c r="S526" s="207" t="s">
        <v>8288</v>
      </c>
      <c r="T526" s="207" t="s">
        <v>8288</v>
      </c>
      <c r="U526" s="207" t="s">
        <v>4717</v>
      </c>
      <c r="V526" s="209" t="s">
        <v>19405</v>
      </c>
      <c r="W526" s="207" t="s">
        <v>8288</v>
      </c>
      <c r="X526" s="207" t="s">
        <v>8288</v>
      </c>
      <c r="Y526" s="207" t="s">
        <v>8288</v>
      </c>
      <c r="Z526" s="207" t="s">
        <v>8288</v>
      </c>
      <c r="AA526" s="209" t="s">
        <v>19406</v>
      </c>
      <c r="AB526" s="211" t="s">
        <v>19407</v>
      </c>
      <c r="AC526" s="210" t="s">
        <v>19408</v>
      </c>
      <c r="AD526" s="210" t="s">
        <v>4169</v>
      </c>
      <c r="AE526" s="213" t="s">
        <v>19409</v>
      </c>
      <c r="AF526" s="213"/>
      <c r="AG526" t="str">
        <f>IFERROR(IF(COUNTIF(C526:L526,"Feed Ingredient")&gt;0,INDEX(ani_diet!T:T,MATCH(M526,ani_diet!D:D,0)),""),"")</f>
        <v>Citrullus lanatus Seed</v>
      </c>
      <c r="AH526" s="60" t="str">
        <f>IF(IFERROR(IF(MATCH("Feed Ingredient", AOM[[#This Row],[L1]:[L10]],0)&gt;0, TRUE, FALSE), FALSE)=TRUE,IFERROR(VLOOKUP(M526, ani_diet!C:C, 1, FALSE), "No Match"),FALSE)</f>
        <v>No Match</v>
      </c>
      <c r="AI526" s="60" t="s">
        <v>3539</v>
      </c>
      <c r="AL526" t="str">
        <f>IFERROR(IF(COUNTIF(C526:L526,"Feed Ingredient")&gt;0,INDEX(ani_diet!T:T,MATCH(M526,ani_diet!D:D,0)),""),"")</f>
        <v>Citrullus lanatus Seed</v>
      </c>
    </row>
    <row r="527" spans="1:38">
      <c r="A527" t="s">
        <v>19410</v>
      </c>
      <c r="B527" s="207" t="s">
        <v>19411</v>
      </c>
      <c r="C527" s="207" t="s">
        <v>17896</v>
      </c>
      <c r="D527" s="207" t="s">
        <v>17898</v>
      </c>
      <c r="E527" s="207" t="s">
        <v>17908</v>
      </c>
      <c r="F527" s="207" t="s">
        <v>18308</v>
      </c>
      <c r="G527" s="207" t="s">
        <v>18309</v>
      </c>
      <c r="H527" s="207" t="s">
        <v>18687</v>
      </c>
      <c r="I527" s="207" t="s">
        <v>19239</v>
      </c>
      <c r="J527" s="207" t="s">
        <v>4715</v>
      </c>
      <c r="K527" s="207" t="s">
        <v>19412</v>
      </c>
      <c r="L527" s="207" t="s">
        <v>19413</v>
      </c>
      <c r="M527" t="str" cm="1">
        <f t="array" ref="M527">LOOKUP(2,1/(C527:L527&lt;&gt;""),C527:L527)</f>
        <v>Watermelon Vine Dried</v>
      </c>
      <c r="N527" s="207"/>
      <c r="O527" s="207"/>
      <c r="P527" s="207"/>
      <c r="Q527" s="207"/>
      <c r="R527" s="207"/>
      <c r="S527" s="207"/>
      <c r="T527" s="207"/>
      <c r="U527" s="207" t="s">
        <v>4717</v>
      </c>
      <c r="V527" s="209" t="s">
        <v>19405</v>
      </c>
      <c r="W527" s="207"/>
      <c r="X527" s="207"/>
      <c r="Y527" s="207"/>
      <c r="Z527" s="207"/>
      <c r="AA527" s="209" t="s">
        <v>19406</v>
      </c>
      <c r="AB527" s="209" t="s">
        <v>4169</v>
      </c>
      <c r="AC527" s="210" t="s">
        <v>19408</v>
      </c>
      <c r="AD527" s="210" t="s">
        <v>4169</v>
      </c>
      <c r="AE527" s="213" t="s">
        <v>19409</v>
      </c>
      <c r="AF527" s="213"/>
      <c r="AG527" t="str">
        <f>IFERROR(IF(COUNTIF(C527:L527,"Feed Ingredient")&gt;0,INDEX(ani_diet!T:T,MATCH(M527,ani_diet!D:D,0)),""),"")</f>
        <v>Citrullus lanatus Vine</v>
      </c>
      <c r="AH527" s="60" t="str">
        <f>IF(IFERROR(IF(MATCH("Feed Ingredient", AOM[[#This Row],[L1]:[L10]],0)&gt;0, TRUE, FALSE), FALSE)=TRUE,IFERROR(VLOOKUP(M527, ani_diet!C:C, 1, FALSE), "No Match"),FALSE)</f>
        <v>No Match</v>
      </c>
      <c r="AI527" s="60" t="s">
        <v>3539</v>
      </c>
      <c r="AL527" t="str">
        <f>IFERROR(IF(COUNTIF(C527:L527,"Feed Ingredient")&gt;0,INDEX(ani_diet!T:T,MATCH(M527,ani_diet!D:D,0)),""),"")</f>
        <v>Citrullus lanatus Vine</v>
      </c>
    </row>
    <row r="528" spans="1:38">
      <c r="A528" t="s">
        <v>19410</v>
      </c>
      <c r="B528" s="207" t="s">
        <v>19414</v>
      </c>
      <c r="C528" s="207" t="s">
        <v>17896</v>
      </c>
      <c r="D528" s="207" t="s">
        <v>17898</v>
      </c>
      <c r="E528" s="207" t="s">
        <v>17908</v>
      </c>
      <c r="F528" s="207" t="s">
        <v>18308</v>
      </c>
      <c r="G528" s="207" t="s">
        <v>18309</v>
      </c>
      <c r="H528" s="207" t="s">
        <v>18687</v>
      </c>
      <c r="I528" s="207" t="s">
        <v>19239</v>
      </c>
      <c r="J528" s="207" t="s">
        <v>4715</v>
      </c>
      <c r="K528" s="207" t="s">
        <v>19412</v>
      </c>
      <c r="L528" s="207" t="s">
        <v>19415</v>
      </c>
      <c r="M528" t="str" cm="1">
        <f t="array" ref="M528">LOOKUP(2,1/(C528:L528&lt;&gt;""),C528:L528)</f>
        <v>Watermelon Vine Dried Fermented</v>
      </c>
      <c r="N528" s="207"/>
      <c r="O528" s="207"/>
      <c r="P528" s="207"/>
      <c r="Q528" s="207"/>
      <c r="R528" s="207"/>
      <c r="S528" s="207"/>
      <c r="T528" s="207"/>
      <c r="U528" s="207" t="s">
        <v>4717</v>
      </c>
      <c r="V528" s="209" t="s">
        <v>19405</v>
      </c>
      <c r="W528" s="207"/>
      <c r="X528" s="207"/>
      <c r="Y528" s="207"/>
      <c r="Z528" s="207"/>
      <c r="AA528" s="209" t="s">
        <v>19406</v>
      </c>
      <c r="AB528" s="209" t="s">
        <v>4169</v>
      </c>
      <c r="AC528" s="210" t="s">
        <v>19408</v>
      </c>
      <c r="AD528" s="210" t="s">
        <v>4169</v>
      </c>
      <c r="AE528" s="213" t="s">
        <v>19409</v>
      </c>
      <c r="AF528" s="213"/>
      <c r="AG528" t="str">
        <f>IFERROR(IF(COUNTIF(C528:L528,"Feed Ingredient")&gt;0,INDEX(ani_diet!T:T,MATCH(M528,ani_diet!D:D,0)),""),"")</f>
        <v>Citrullus lanatus Vine</v>
      </c>
      <c r="AH528" s="60" t="str">
        <f>IF(IFERROR(IF(MATCH("Feed Ingredient", AOM[[#This Row],[L1]:[L10]],0)&gt;0, TRUE, FALSE), FALSE)=TRUE,IFERROR(VLOOKUP(M528, ani_diet!C:C, 1, FALSE), "No Match"),FALSE)</f>
        <v>No Match</v>
      </c>
      <c r="AI528" s="60" t="s">
        <v>3539</v>
      </c>
      <c r="AL528" t="str">
        <f>IFERROR(IF(COUNTIF(C528:L528,"Feed Ingredient")&gt;0,INDEX(ani_diet!T:T,MATCH(M528,ani_diet!D:D,0)),""),"")</f>
        <v>Citrullus lanatus Vine</v>
      </c>
    </row>
    <row r="529" spans="1:38">
      <c r="A529" t="str">
        <f>_xlfn.TEXTJOIN("/",TRUE,AOM[[#This Row],[L1]:[L10]])</f>
        <v>Management/Livestock Management/Feed Characteristic/Feed Composition/Feed Ingredient/Crop Byproduct/Fruit ByProducts/Watermelon/Watermelon Vine</v>
      </c>
      <c r="B529" s="207" t="s">
        <v>19416</v>
      </c>
      <c r="C529" s="207" t="s">
        <v>17896</v>
      </c>
      <c r="D529" s="207" t="s">
        <v>17898</v>
      </c>
      <c r="E529" s="207" t="s">
        <v>17908</v>
      </c>
      <c r="F529" s="207" t="s">
        <v>18308</v>
      </c>
      <c r="G529" s="207" t="s">
        <v>18309</v>
      </c>
      <c r="H529" s="207" t="s">
        <v>18687</v>
      </c>
      <c r="I529" s="207" t="s">
        <v>19239</v>
      </c>
      <c r="J529" s="207" t="s">
        <v>4715</v>
      </c>
      <c r="K529" s="207" t="s">
        <v>19412</v>
      </c>
      <c r="L529" s="207"/>
      <c r="M529" t="str" cm="1">
        <f t="array" ref="M529">LOOKUP(2,1/(C529:L529&lt;&gt;""),C529:L529)</f>
        <v>Watermelon Vine</v>
      </c>
      <c r="N529" s="207"/>
      <c r="O529" s="207"/>
      <c r="P529" s="207"/>
      <c r="Q529" s="207"/>
      <c r="R529" s="207"/>
      <c r="S529" s="207"/>
      <c r="T529" s="207"/>
      <c r="U529" s="207" t="s">
        <v>4717</v>
      </c>
      <c r="V529" s="209" t="s">
        <v>19405</v>
      </c>
      <c r="W529" s="207"/>
      <c r="X529" s="207"/>
      <c r="Y529" s="207"/>
      <c r="Z529" s="207"/>
      <c r="AA529" s="209" t="s">
        <v>19406</v>
      </c>
      <c r="AB529" s="209" t="s">
        <v>4169</v>
      </c>
      <c r="AC529" s="210" t="s">
        <v>19408</v>
      </c>
      <c r="AD529" s="210" t="s">
        <v>4169</v>
      </c>
      <c r="AE529" s="213" t="s">
        <v>19409</v>
      </c>
      <c r="AF529" s="213"/>
      <c r="AG529" t="str">
        <f>IFERROR(IF(COUNTIF(C529:L529,"Feed Ingredient")&gt;0,INDEX(ani_diet!T:T,MATCH(M529,ani_diet!D:D,0)),""),"")</f>
        <v>Citrullus lanatus Vine</v>
      </c>
      <c r="AH529" s="60" t="str">
        <f>IF(IFERROR(IF(MATCH("Feed Ingredient", AOM[[#This Row],[L1]:[L10]],0)&gt;0, TRUE, FALSE), FALSE)=TRUE,IFERROR(VLOOKUP(M529, ani_diet!C:C, 1, FALSE), "No Match"),FALSE)</f>
        <v>Watermelon Vine</v>
      </c>
      <c r="AI529" s="60" t="s">
        <v>3539</v>
      </c>
      <c r="AL529" t="str">
        <f>IFERROR(IF(COUNTIF(C529:L529,"Feed Ingredient")&gt;0,INDEX(ani_diet!T:T,MATCH(M529,ani_diet!D:D,0)),""),"")</f>
        <v>Citrullus lanatus Vine</v>
      </c>
    </row>
    <row r="530" spans="1:38">
      <c r="A530" t="str">
        <f>_xlfn.TEXTJOIN("/",TRUE,AOM[[#This Row],[L1]:[L10]])</f>
        <v>Management/Livestock Management/Feed Characteristic/Feed Composition/Feed Ingredient/Crop Byproduct/Fruit Product/Date</v>
      </c>
      <c r="B530" s="207" t="s">
        <v>19417</v>
      </c>
      <c r="C530" s="207" t="s">
        <v>17896</v>
      </c>
      <c r="D530" s="207" t="s">
        <v>17898</v>
      </c>
      <c r="E530" s="207" t="s">
        <v>17908</v>
      </c>
      <c r="F530" s="207" t="s">
        <v>18308</v>
      </c>
      <c r="G530" s="207" t="s">
        <v>18309</v>
      </c>
      <c r="H530" s="207" t="s">
        <v>18687</v>
      </c>
      <c r="I530" s="207" t="s">
        <v>19418</v>
      </c>
      <c r="J530" s="207" t="s">
        <v>16</v>
      </c>
      <c r="K530" s="207"/>
      <c r="L530" s="207"/>
      <c r="M530" t="str" cm="1">
        <f t="array" ref="M530">LOOKUP(2,1/(C530:L530&lt;&gt;""),C530:L530)</f>
        <v>Date</v>
      </c>
      <c r="N530" s="207"/>
      <c r="O530" s="207" t="s">
        <v>8288</v>
      </c>
      <c r="P530" s="207" t="s">
        <v>8288</v>
      </c>
      <c r="Q530" s="207" t="s">
        <v>8288</v>
      </c>
      <c r="R530" s="207" t="s">
        <v>8288</v>
      </c>
      <c r="S530" s="207" t="s">
        <v>8288</v>
      </c>
      <c r="T530" s="207" t="s">
        <v>8288</v>
      </c>
      <c r="U530" s="207" t="s">
        <v>4500</v>
      </c>
      <c r="V530" s="209" t="s">
        <v>19278</v>
      </c>
      <c r="W530" s="207" t="s">
        <v>8288</v>
      </c>
      <c r="X530" s="207" t="s">
        <v>8288</v>
      </c>
      <c r="Y530" s="207" t="s">
        <v>8288</v>
      </c>
      <c r="Z530" s="207" t="s">
        <v>8288</v>
      </c>
      <c r="AA530" s="209" t="s">
        <v>4503</v>
      </c>
      <c r="AB530" s="225" t="s">
        <v>19419</v>
      </c>
      <c r="AC530" s="210" t="s">
        <v>19279</v>
      </c>
      <c r="AD530" s="210" t="s">
        <v>4169</v>
      </c>
      <c r="AE530" s="213" t="s">
        <v>19280</v>
      </c>
      <c r="AF530" s="213"/>
      <c r="AG530" t="str">
        <f>IFERROR(IF(COUNTIF(C530:L530,"Feed Ingredient")&gt;0,INDEX(ani_diet!T:T,MATCH(M530,ani_diet!D:D,0)),""),"")</f>
        <v>Phoenix dactylifera</v>
      </c>
      <c r="AH530" s="60" t="str">
        <f>IF(IFERROR(IF(MATCH("Feed Ingredient", AOM[[#This Row],[L1]:[L10]],0)&gt;0, TRUE, FALSE), FALSE)=TRUE,IFERROR(VLOOKUP(M530, ani_diet!C:C, 1, FALSE), "No Match"),FALSE)</f>
        <v>Date</v>
      </c>
      <c r="AI530" s="60" t="s">
        <v>3539</v>
      </c>
      <c r="AL530" t="str">
        <f>IFERROR(IF(COUNTIF(C530:L530,"Feed Ingredient")&gt;0,INDEX(ani_diet!T:T,MATCH(M530,ani_diet!D:D,0)),""),"")</f>
        <v>Phoenix dactylifera</v>
      </c>
    </row>
    <row r="531" spans="1:38">
      <c r="A531" t="str">
        <f>_xlfn.TEXTJOIN("/",TRUE,AOM[[#This Row],[L1]:[L10]])</f>
        <v>Management/Livestock Management/Feed Characteristic/Feed Composition/Feed Ingredient/Crop Byproduct/Legume ByProducts</v>
      </c>
      <c r="B531" s="207" t="s">
        <v>19420</v>
      </c>
      <c r="C531" s="207" t="s">
        <v>17896</v>
      </c>
      <c r="D531" s="207" t="s">
        <v>17898</v>
      </c>
      <c r="E531" s="207" t="s">
        <v>17908</v>
      </c>
      <c r="F531" s="207" t="s">
        <v>18308</v>
      </c>
      <c r="G531" s="207" t="s">
        <v>18309</v>
      </c>
      <c r="H531" s="207" t="s">
        <v>18687</v>
      </c>
      <c r="I531" s="207" t="s">
        <v>19421</v>
      </c>
      <c r="J531" s="207" t="s">
        <v>8288</v>
      </c>
      <c r="K531" s="207" t="s">
        <v>8288</v>
      </c>
      <c r="L531" s="207"/>
      <c r="M531" t="str" cm="1">
        <f t="array" ref="M531">LOOKUP(2,1/(C531:L531&lt;&gt;""),C531:L531)</f>
        <v>Legume ByProducts</v>
      </c>
      <c r="N531" s="207"/>
      <c r="O531" s="207" t="s">
        <v>8288</v>
      </c>
      <c r="P531" s="207" t="s">
        <v>8288</v>
      </c>
      <c r="Q531" s="207" t="s">
        <v>8288</v>
      </c>
      <c r="R531" s="207" t="s">
        <v>8288</v>
      </c>
      <c r="S531" s="207" t="s">
        <v>8288</v>
      </c>
      <c r="T531" s="207" t="s">
        <v>8288</v>
      </c>
      <c r="U531" s="207"/>
      <c r="V531" s="209" t="s">
        <v>19422</v>
      </c>
      <c r="W531" s="207" t="s">
        <v>8288</v>
      </c>
      <c r="X531" s="207" t="s">
        <v>8288</v>
      </c>
      <c r="Y531" s="207" t="s">
        <v>8288</v>
      </c>
      <c r="Z531" s="207" t="s">
        <v>8288</v>
      </c>
      <c r="AA531" s="209" t="s">
        <v>8288</v>
      </c>
      <c r="AB531" s="209" t="s">
        <v>19423</v>
      </c>
      <c r="AC531" s="210" t="s">
        <v>4169</v>
      </c>
      <c r="AD531" s="210" t="s">
        <v>4169</v>
      </c>
      <c r="AE531" s="213"/>
      <c r="AF531" s="213"/>
      <c r="AG531" t="str">
        <f>IFERROR(IF(COUNTIF(C531:L531,"Feed Ingredient")&gt;0,INDEX(ani_diet!T:T,MATCH(M531,ani_diet!D:D,0)),""),"")</f>
        <v/>
      </c>
      <c r="AH531" s="60" t="str">
        <f>IF(IFERROR(IF(MATCH("Feed Ingredient", AOM[[#This Row],[L1]:[L10]],0)&gt;0, TRUE, FALSE), FALSE)=TRUE,IFERROR(VLOOKUP(M531, ani_diet!C:C, 1, FALSE), "No Match"),FALSE)</f>
        <v>No Match</v>
      </c>
      <c r="AI531" s="60" t="s">
        <v>3539</v>
      </c>
      <c r="AL531" t="str">
        <f>IFERROR(IF(COUNTIF(C531:L531,"Feed Ingredient")&gt;0,INDEX(ani_diet!T:T,MATCH(M531,ani_diet!D:D,0)),""),"")</f>
        <v/>
      </c>
    </row>
    <row r="532" spans="1:38">
      <c r="A532" t="str">
        <f>_xlfn.TEXTJOIN("/",TRUE,AOM[[#This Row],[L1]:[L10]])</f>
        <v>Management/Livestock Management/Feed Characteristic/Feed Composition/Feed Ingredient/Crop Byproduct/Legume ByProducts/Bambara Groundnut/Bambara Groundnut Offal/Bambara Groundnut Offal Ground</v>
      </c>
      <c r="B532" s="207" t="s">
        <v>19424</v>
      </c>
      <c r="C532" s="207" t="s">
        <v>17896</v>
      </c>
      <c r="D532" s="207" t="s">
        <v>17898</v>
      </c>
      <c r="E532" s="207" t="s">
        <v>17908</v>
      </c>
      <c r="F532" s="207" t="s">
        <v>18308</v>
      </c>
      <c r="G532" s="207" t="s">
        <v>18309</v>
      </c>
      <c r="H532" s="207" t="s">
        <v>18687</v>
      </c>
      <c r="I532" s="207" t="s">
        <v>19421</v>
      </c>
      <c r="J532" s="207" t="s">
        <v>19425</v>
      </c>
      <c r="K532" s="207" t="s">
        <v>19426</v>
      </c>
      <c r="L532" s="207" t="s">
        <v>19427</v>
      </c>
      <c r="M532" t="str" cm="1">
        <f t="array" ref="M532">LOOKUP(2,1/(C532:L532&lt;&gt;""),C532:L532)</f>
        <v>Bambara Groundnut Offal Ground</v>
      </c>
      <c r="N532" s="207"/>
      <c r="O532" s="207"/>
      <c r="P532" s="207"/>
      <c r="Q532" s="207"/>
      <c r="R532" s="207"/>
      <c r="S532" s="207"/>
      <c r="T532" s="207"/>
      <c r="U532" s="207" t="s">
        <v>4743</v>
      </c>
      <c r="V532" s="209" t="s">
        <v>19428</v>
      </c>
      <c r="W532" s="207"/>
      <c r="X532" s="207"/>
      <c r="Y532" s="207"/>
      <c r="Z532" s="207"/>
      <c r="AA532" s="209" t="s">
        <v>4745</v>
      </c>
      <c r="AB532" s="225" t="s">
        <v>19429</v>
      </c>
      <c r="AC532" s="210" t="s">
        <v>19430</v>
      </c>
      <c r="AD532" s="210" t="s">
        <v>4169</v>
      </c>
      <c r="AE532" s="213" t="s">
        <v>19431</v>
      </c>
      <c r="AF532" s="213"/>
      <c r="AG532" t="str">
        <f>IFERROR(IF(COUNTIF(C532:L532,"Feed Ingredient")&gt;0,INDEX(ani_diet!T:T,MATCH(M532,ani_diet!D:D,0)),""),"")</f>
        <v>Vigna subterranea Offal</v>
      </c>
      <c r="AH532" s="60" t="str">
        <f>IF(IFERROR(IF(MATCH("Feed Ingredient", AOM[[#This Row],[L1]:[L10]],0)&gt;0, TRUE, FALSE), FALSE)=TRUE,IFERROR(VLOOKUP(M532, ani_diet!C:C, 1, FALSE), "No Match"),FALSE)</f>
        <v>No Match</v>
      </c>
      <c r="AI532" s="60" t="s">
        <v>3539</v>
      </c>
      <c r="AL532" t="str">
        <f>IFERROR(IF(COUNTIF(C532:L532,"Feed Ingredient")&gt;0,INDEX(ani_diet!T:T,MATCH(M532,ani_diet!D:D,0)),""),"")</f>
        <v>Vigna subterranea Offal</v>
      </c>
    </row>
    <row r="533" spans="1:38">
      <c r="A533" t="str">
        <f>_xlfn.TEXTJOIN("/",TRUE,AOM[[#This Row],[L1]:[L10]])</f>
        <v>Management/Livestock Management/Feed Characteristic/Feed Composition/Feed Ingredient/Crop Byproduct/Legume ByProducts/Bambara Groundnut/Bambara Groundnut Offal</v>
      </c>
      <c r="B533" s="207" t="s">
        <v>19432</v>
      </c>
      <c r="C533" s="207" t="s">
        <v>17896</v>
      </c>
      <c r="D533" s="207" t="s">
        <v>17898</v>
      </c>
      <c r="E533" s="207" t="s">
        <v>17908</v>
      </c>
      <c r="F533" s="207" t="s">
        <v>18308</v>
      </c>
      <c r="G533" s="207" t="s">
        <v>18309</v>
      </c>
      <c r="H533" s="207" t="s">
        <v>18687</v>
      </c>
      <c r="I533" s="207" t="s">
        <v>19421</v>
      </c>
      <c r="J533" s="207" t="s">
        <v>19425</v>
      </c>
      <c r="K533" s="207" t="s">
        <v>19426</v>
      </c>
      <c r="L533" s="207"/>
      <c r="M533" t="str" cm="1">
        <f t="array" ref="M533">LOOKUP(2,1/(C533:L533&lt;&gt;""),C533:L533)</f>
        <v>Bambara Groundnut Offal</v>
      </c>
      <c r="N533" s="207"/>
      <c r="O533" s="207"/>
      <c r="P533" s="207"/>
      <c r="Q533" s="207"/>
      <c r="R533" s="207"/>
      <c r="S533" s="207"/>
      <c r="T533" s="207"/>
      <c r="U533" s="207" t="s">
        <v>4743</v>
      </c>
      <c r="V533" s="209" t="s">
        <v>19428</v>
      </c>
      <c r="W533" s="207"/>
      <c r="X533" s="207"/>
      <c r="Y533" s="207"/>
      <c r="Z533" s="207"/>
      <c r="AA533" s="209" t="s">
        <v>4745</v>
      </c>
      <c r="AB533" s="225" t="s">
        <v>19429</v>
      </c>
      <c r="AC533" s="210" t="s">
        <v>19430</v>
      </c>
      <c r="AD533" s="210" t="s">
        <v>4169</v>
      </c>
      <c r="AE533" s="213" t="s">
        <v>19431</v>
      </c>
      <c r="AF533" s="213"/>
      <c r="AG533" t="str">
        <f>IFERROR(IF(COUNTIF(C533:L533,"Feed Ingredient")&gt;0,INDEX(ani_diet!T:T,MATCH(M533,ani_diet!D:D,0)),""),"")</f>
        <v>Vigna subterranea Offal</v>
      </c>
      <c r="AH533" s="60" t="str">
        <f>IF(IFERROR(IF(MATCH("Feed Ingredient", AOM[[#This Row],[L1]:[L10]],0)&gt;0, TRUE, FALSE), FALSE)=TRUE,IFERROR(VLOOKUP(M533, ani_diet!C:C, 1, FALSE), "No Match"),FALSE)</f>
        <v>Bambara Groundnut Offal</v>
      </c>
      <c r="AI533" s="60" t="s">
        <v>3539</v>
      </c>
      <c r="AL533" t="str">
        <f>IFERROR(IF(COUNTIF(C533:L533,"Feed Ingredient")&gt;0,INDEX(ani_diet!T:T,MATCH(M533,ani_diet!D:D,0)),""),"")</f>
        <v>Vigna subterranea Offal</v>
      </c>
    </row>
    <row r="534" spans="1:38">
      <c r="A534" t="str">
        <f>_xlfn.TEXTJOIN("/",TRUE,AOM[[#This Row],[L1]:[L10]])</f>
        <v>Management/Livestock Management/Feed Characteristic/Feed Composition/Feed Ingredient/Crop Byproduct/Legume ByProducts/Bambara Groundnut</v>
      </c>
      <c r="B534" s="207" t="s">
        <v>19433</v>
      </c>
      <c r="C534" s="207" t="s">
        <v>17896</v>
      </c>
      <c r="D534" s="207" t="s">
        <v>17898</v>
      </c>
      <c r="E534" s="207" t="s">
        <v>17908</v>
      </c>
      <c r="F534" s="207" t="s">
        <v>18308</v>
      </c>
      <c r="G534" s="207" t="s">
        <v>18309</v>
      </c>
      <c r="H534" s="207" t="s">
        <v>18687</v>
      </c>
      <c r="I534" s="207" t="s">
        <v>19421</v>
      </c>
      <c r="J534" s="207" t="s">
        <v>19425</v>
      </c>
      <c r="K534" s="207"/>
      <c r="L534" s="207"/>
      <c r="M534" t="str" cm="1">
        <f t="array" ref="M534">LOOKUP(2,1/(C534:L534&lt;&gt;""),C534:L534)</f>
        <v>Bambara Groundnut</v>
      </c>
      <c r="N534" s="207"/>
      <c r="O534" s="207"/>
      <c r="P534" s="207"/>
      <c r="Q534" s="207"/>
      <c r="R534" s="207"/>
      <c r="S534" s="207"/>
      <c r="T534" s="207"/>
      <c r="U534" s="207" t="s">
        <v>4743</v>
      </c>
      <c r="V534" s="209" t="s">
        <v>19428</v>
      </c>
      <c r="W534" s="207"/>
      <c r="X534" s="207"/>
      <c r="Y534" s="207"/>
      <c r="Z534" s="207"/>
      <c r="AA534" s="209" t="s">
        <v>4745</v>
      </c>
      <c r="AB534" s="211" t="s">
        <v>19434</v>
      </c>
      <c r="AC534" s="210" t="s">
        <v>19430</v>
      </c>
      <c r="AD534" s="210" t="s">
        <v>4169</v>
      </c>
      <c r="AE534" s="213" t="s">
        <v>19431</v>
      </c>
      <c r="AF534" s="213"/>
      <c r="AG534" t="str">
        <f>IFERROR(IF(COUNTIF(C534:L534,"Feed Ingredient")&gt;0,INDEX(ani_diet!T:T,MATCH(M534,ani_diet!D:D,0)),""),"")</f>
        <v>Vigna subterranea</v>
      </c>
      <c r="AH534" s="60" t="str">
        <f>IF(IFERROR(IF(MATCH("Feed Ingredient", AOM[[#This Row],[L1]:[L10]],0)&gt;0, TRUE, FALSE), FALSE)=TRUE,IFERROR(VLOOKUP(M534, ani_diet!C:C, 1, FALSE), "No Match"),FALSE)</f>
        <v>Bambara Groundnut</v>
      </c>
      <c r="AI534" t="s">
        <v>19435</v>
      </c>
      <c r="AL534" t="str">
        <f>IFERROR(IF(COUNTIF(C534:L534,"Feed Ingredient")&gt;0,INDEX(ani_diet!T:T,MATCH(M534,ani_diet!D:D,0)),""),"")</f>
        <v>Vigna subterranea</v>
      </c>
    </row>
    <row r="535" spans="1:38">
      <c r="A535" t="str">
        <f>_xlfn.TEXTJOIN("/",TRUE,AOM[[#This Row],[L1]:[L10]])</f>
        <v>Management/Livestock Management/Feed Characteristic/Feed Composition/Feed Ingredient/Crop Byproduct/Legume ByProducts/Chickpea/Chickpea Haulm</v>
      </c>
      <c r="B535" s="207" t="s">
        <v>19436</v>
      </c>
      <c r="C535" s="207" t="s">
        <v>17896</v>
      </c>
      <c r="D535" s="207" t="s">
        <v>17898</v>
      </c>
      <c r="E535" s="207" t="s">
        <v>17908</v>
      </c>
      <c r="F535" s="207" t="s">
        <v>18308</v>
      </c>
      <c r="G535" s="207" t="s">
        <v>18309</v>
      </c>
      <c r="H535" s="207" t="s">
        <v>18687</v>
      </c>
      <c r="I535" s="207" t="s">
        <v>19421</v>
      </c>
      <c r="J535" s="207" t="s">
        <v>4759</v>
      </c>
      <c r="K535" s="207" t="s">
        <v>19437</v>
      </c>
      <c r="L535" s="207"/>
      <c r="M535" t="str" cm="1">
        <f t="array" ref="M535">LOOKUP(2,1/(C535:L535&lt;&gt;""),C535:L535)</f>
        <v>Chickpea Haulm</v>
      </c>
      <c r="N535" s="207"/>
      <c r="O535" s="207" t="s">
        <v>8288</v>
      </c>
      <c r="P535" s="207" t="s">
        <v>8288</v>
      </c>
      <c r="Q535" s="207" t="s">
        <v>8288</v>
      </c>
      <c r="R535" s="207" t="s">
        <v>8288</v>
      </c>
      <c r="S535" s="207" t="s">
        <v>8288</v>
      </c>
      <c r="T535" s="207" t="s">
        <v>8288</v>
      </c>
      <c r="U535" s="207" t="s">
        <v>4761</v>
      </c>
      <c r="V535" s="209" t="s">
        <v>19438</v>
      </c>
      <c r="W535" s="207" t="s">
        <v>8288</v>
      </c>
      <c r="X535" s="207" t="s">
        <v>8288</v>
      </c>
      <c r="Y535" s="207" t="s">
        <v>8288</v>
      </c>
      <c r="Z535" s="207" t="s">
        <v>8288</v>
      </c>
      <c r="AA535" s="209" t="s">
        <v>4763</v>
      </c>
      <c r="AB535" s="209" t="s">
        <v>4169</v>
      </c>
      <c r="AC535" s="210" t="s">
        <v>19439</v>
      </c>
      <c r="AD535" s="210" t="s">
        <v>4169</v>
      </c>
      <c r="AE535" s="210" t="s">
        <v>4759</v>
      </c>
      <c r="AF535" s="210"/>
      <c r="AG535" t="str">
        <f>IFERROR(IF(COUNTIF(C535:L535,"Feed Ingredient")&gt;0,INDEX(ani_diet!T:T,MATCH(M535,ani_diet!D:D,0)),""),"")</f>
        <v>Cicer arietinum Haulm</v>
      </c>
      <c r="AH535" s="60" t="str">
        <f>IF(IFERROR(IF(MATCH("Feed Ingredient", AOM[[#This Row],[L1]:[L10]],0)&gt;0, TRUE, FALSE), FALSE)=TRUE,IFERROR(VLOOKUP(M535, ani_diet!C:C, 1, FALSE), "No Match"),FALSE)</f>
        <v>Chickpea Haulm</v>
      </c>
      <c r="AI535" t="s">
        <v>19440</v>
      </c>
      <c r="AL535" t="str">
        <f>IFERROR(IF(COUNTIF(C535:L535,"Feed Ingredient")&gt;0,INDEX(ani_diet!T:T,MATCH(M535,ani_diet!D:D,0)),""),"")</f>
        <v>Cicer arietinum Haulm</v>
      </c>
    </row>
    <row r="536" spans="1:38">
      <c r="A536" t="str">
        <f>_xlfn.TEXTJOIN("/",TRUE,AOM[[#This Row],[L1]:[L10]])</f>
        <v>Management/Livestock Management/Feed Characteristic/Feed Composition/Feed Ingredient/Crop Byproduct/Legume ByProducts/Common Bean /Common Bean Haulm/Common Bean Haulm Dried</v>
      </c>
      <c r="B536" s="207" t="s">
        <v>19441</v>
      </c>
      <c r="C536" s="207" t="s">
        <v>17896</v>
      </c>
      <c r="D536" s="207" t="s">
        <v>17898</v>
      </c>
      <c r="E536" s="207" t="s">
        <v>17908</v>
      </c>
      <c r="F536" s="207" t="s">
        <v>18308</v>
      </c>
      <c r="G536" s="207" t="s">
        <v>18309</v>
      </c>
      <c r="H536" s="207" t="s">
        <v>18687</v>
      </c>
      <c r="I536" s="207" t="s">
        <v>19421</v>
      </c>
      <c r="J536" s="207" t="s">
        <v>19442</v>
      </c>
      <c r="K536" s="207" t="s">
        <v>19443</v>
      </c>
      <c r="L536" s="207" t="s">
        <v>19444</v>
      </c>
      <c r="M536" t="str" cm="1">
        <f t="array" ref="M536">LOOKUP(2,1/(C536:L536&lt;&gt;""),C536:L536)</f>
        <v>Common Bean Haulm Dried</v>
      </c>
      <c r="N536" s="207"/>
      <c r="O536" s="207" t="s">
        <v>8288</v>
      </c>
      <c r="P536" s="207" t="s">
        <v>8288</v>
      </c>
      <c r="Q536" s="207" t="s">
        <v>8288</v>
      </c>
      <c r="R536" s="207" t="s">
        <v>8288</v>
      </c>
      <c r="S536" s="207"/>
      <c r="T536" s="207" t="s">
        <v>8288</v>
      </c>
      <c r="U536" s="207" t="s">
        <v>4768</v>
      </c>
      <c r="V536" s="209" t="s">
        <v>19445</v>
      </c>
      <c r="W536" s="207" t="s">
        <v>8288</v>
      </c>
      <c r="X536" s="207" t="s">
        <v>8288</v>
      </c>
      <c r="Y536" s="207" t="s">
        <v>8288</v>
      </c>
      <c r="Z536" s="207" t="s">
        <v>8288</v>
      </c>
      <c r="AA536" s="209" t="s">
        <v>19446</v>
      </c>
      <c r="AB536" s="209" t="s">
        <v>4169</v>
      </c>
      <c r="AC536" s="210" t="s">
        <v>19447</v>
      </c>
      <c r="AD536" s="210" t="s">
        <v>4169</v>
      </c>
      <c r="AE536" s="210" t="s">
        <v>19448</v>
      </c>
      <c r="AF536" s="210"/>
      <c r="AG536" t="str">
        <f>IFERROR(IF(COUNTIF(C536:L536,"Feed Ingredient")&gt;0,INDEX(ani_diet!T:T,MATCH(M536,ani_diet!D:D,0)),""),"")</f>
        <v>Phaseolus vulgaris Haulm</v>
      </c>
      <c r="AH536" s="60" t="str">
        <f>IF(IFERROR(IF(MATCH("Feed Ingredient", AOM[[#This Row],[L1]:[L10]],0)&gt;0, TRUE, FALSE), FALSE)=TRUE,IFERROR(VLOOKUP(M536, ani_diet!C:C, 1, FALSE), "No Match"),FALSE)</f>
        <v>No Match</v>
      </c>
      <c r="AI536" t="s">
        <v>19449</v>
      </c>
      <c r="AL536" t="str">
        <f>IFERROR(IF(COUNTIF(C536:L536,"Feed Ingredient")&gt;0,INDEX(ani_diet!T:T,MATCH(M536,ani_diet!D:D,0)),""),"")</f>
        <v>Phaseolus vulgaris Haulm</v>
      </c>
    </row>
    <row r="537" spans="1:38">
      <c r="A537" t="str">
        <f>_xlfn.TEXTJOIN("/",TRUE,AOM[[#This Row],[L1]:[L10]])</f>
        <v>Management/Livestock Management/Feed Characteristic/Feed Composition/Feed Ingredient/Crop Byproduct/Legume ByProducts/Common Bean /Common Bean Haulm</v>
      </c>
      <c r="B537" s="207" t="s">
        <v>19450</v>
      </c>
      <c r="C537" s="207" t="s">
        <v>17896</v>
      </c>
      <c r="D537" s="207" t="s">
        <v>17898</v>
      </c>
      <c r="E537" s="207" t="s">
        <v>17908</v>
      </c>
      <c r="F537" s="207" t="s">
        <v>18308</v>
      </c>
      <c r="G537" s="207" t="s">
        <v>18309</v>
      </c>
      <c r="H537" s="207" t="s">
        <v>18687</v>
      </c>
      <c r="I537" s="207" t="s">
        <v>19421</v>
      </c>
      <c r="J537" s="207" t="s">
        <v>19442</v>
      </c>
      <c r="K537" s="207" t="s">
        <v>19443</v>
      </c>
      <c r="L537" s="207"/>
      <c r="M537" t="str" cm="1">
        <f t="array" ref="M537">LOOKUP(2,1/(C537:L537&lt;&gt;""),C537:L537)</f>
        <v>Common Bean Haulm</v>
      </c>
      <c r="N537" s="207"/>
      <c r="O537" s="207" t="s">
        <v>8288</v>
      </c>
      <c r="P537" s="207" t="s">
        <v>8288</v>
      </c>
      <c r="Q537" s="207" t="s">
        <v>8288</v>
      </c>
      <c r="R537" s="207" t="s">
        <v>8288</v>
      </c>
      <c r="S537" s="207"/>
      <c r="T537" s="207" t="s">
        <v>8288</v>
      </c>
      <c r="U537" s="207" t="s">
        <v>4768</v>
      </c>
      <c r="V537" s="211" t="s">
        <v>19445</v>
      </c>
      <c r="W537" s="207" t="s">
        <v>8288</v>
      </c>
      <c r="X537" s="207" t="s">
        <v>8288</v>
      </c>
      <c r="Y537" s="207" t="s">
        <v>8288</v>
      </c>
      <c r="Z537" s="207" t="s">
        <v>8288</v>
      </c>
      <c r="AA537" s="209" t="s">
        <v>19446</v>
      </c>
      <c r="AB537" s="209" t="s">
        <v>4169</v>
      </c>
      <c r="AC537" s="210" t="s">
        <v>19447</v>
      </c>
      <c r="AD537" s="210" t="s">
        <v>4169</v>
      </c>
      <c r="AE537" s="210" t="s">
        <v>19448</v>
      </c>
      <c r="AF537" s="210"/>
      <c r="AG537" t="str">
        <f>IFERROR(IF(COUNTIF(C537:L537,"Feed Ingredient")&gt;0,INDEX(ani_diet!T:T,MATCH(M537,ani_diet!D:D,0)),""),"")</f>
        <v>Phaseolus vulgaris Haulm</v>
      </c>
      <c r="AH537" s="60" t="str">
        <f>IF(IFERROR(IF(MATCH("Feed Ingredient", AOM[[#This Row],[L1]:[L10]],0)&gt;0, TRUE, FALSE), FALSE)=TRUE,IFERROR(VLOOKUP(M537, ani_diet!C:C, 1, FALSE), "No Match"),FALSE)</f>
        <v>Common Bean Haulm</v>
      </c>
      <c r="AI537" t="s">
        <v>19449</v>
      </c>
      <c r="AL537" t="str">
        <f>IFERROR(IF(COUNTIF(C537:L537,"Feed Ingredient")&gt;0,INDEX(ani_diet!T:T,MATCH(M537,ani_diet!D:D,0)),""),"")</f>
        <v>Phaseolus vulgaris Haulm</v>
      </c>
    </row>
    <row r="538" spans="1:38">
      <c r="A538" t="str">
        <f>_xlfn.TEXTJOIN("/",TRUE,AOM[[#This Row],[L1]:[L10]])</f>
        <v>Management/Livestock Management/Feed Characteristic/Feed Composition/Feed Ingredient/Crop Byproduct/Legume ByProducts/Common Bean /Common Bean Straw</v>
      </c>
      <c r="B538" s="207" t="s">
        <v>19451</v>
      </c>
      <c r="C538" s="207" t="s">
        <v>17896</v>
      </c>
      <c r="D538" s="207" t="s">
        <v>17898</v>
      </c>
      <c r="E538" s="207" t="s">
        <v>17908</v>
      </c>
      <c r="F538" s="207" t="s">
        <v>18308</v>
      </c>
      <c r="G538" s="207" t="s">
        <v>18309</v>
      </c>
      <c r="H538" s="207" t="s">
        <v>18687</v>
      </c>
      <c r="I538" s="207" t="s">
        <v>19421</v>
      </c>
      <c r="J538" s="207" t="s">
        <v>19442</v>
      </c>
      <c r="K538" s="207" t="s">
        <v>19452</v>
      </c>
      <c r="L538" s="207"/>
      <c r="M538" t="str" cm="1">
        <f t="array" ref="M538">LOOKUP(2,1/(C538:L538&lt;&gt;""),C538:L538)</f>
        <v>Common Bean Straw</v>
      </c>
      <c r="N538" s="207"/>
      <c r="O538" s="207" t="s">
        <v>8288</v>
      </c>
      <c r="P538" s="207" t="s">
        <v>8288</v>
      </c>
      <c r="Q538" s="207" t="s">
        <v>8288</v>
      </c>
      <c r="R538" s="207" t="s">
        <v>8288</v>
      </c>
      <c r="S538" s="207" t="s">
        <v>8288</v>
      </c>
      <c r="T538" s="207" t="s">
        <v>8288</v>
      </c>
      <c r="U538" s="207" t="s">
        <v>4768</v>
      </c>
      <c r="V538" s="209" t="s">
        <v>19445</v>
      </c>
      <c r="W538" s="207" t="s">
        <v>8288</v>
      </c>
      <c r="X538" s="207" t="s">
        <v>8288</v>
      </c>
      <c r="Y538" s="207" t="s">
        <v>8288</v>
      </c>
      <c r="Z538" s="207" t="s">
        <v>8288</v>
      </c>
      <c r="AA538" s="209" t="s">
        <v>19446</v>
      </c>
      <c r="AB538" s="211" t="s">
        <v>19453</v>
      </c>
      <c r="AC538" s="210" t="s">
        <v>19447</v>
      </c>
      <c r="AD538" s="210" t="s">
        <v>18778</v>
      </c>
      <c r="AE538" s="210" t="s">
        <v>19448</v>
      </c>
      <c r="AF538" s="210" t="s">
        <v>18779</v>
      </c>
      <c r="AG538" t="str">
        <f>IFERROR(IF(COUNTIF(C538:L538,"Feed Ingredient")&gt;0,INDEX(ani_diet!T:T,MATCH(M538,ani_diet!D:D,0)),""),"")</f>
        <v>Phaseolus vulgaris Straw</v>
      </c>
      <c r="AH538" s="60" t="str">
        <f>IF(IFERROR(IF(MATCH("Feed Ingredient", AOM[[#This Row],[L1]:[L10]],0)&gt;0, TRUE, FALSE), FALSE)=TRUE,IFERROR(VLOOKUP(M538, ani_diet!C:C, 1, FALSE), "No Match"),FALSE)</f>
        <v>Common Bean Straw</v>
      </c>
      <c r="AI538" t="s">
        <v>19449</v>
      </c>
      <c r="AL538" t="str">
        <f>IFERROR(IF(COUNTIF(C538:L538,"Feed Ingredient")&gt;0,INDEX(ani_diet!T:T,MATCH(M538,ani_diet!D:D,0)),""),"")</f>
        <v>Phaseolus vulgaris Straw</v>
      </c>
    </row>
    <row r="539" spans="1:38">
      <c r="A539" t="str">
        <f>_xlfn.TEXTJOIN("/",TRUE,AOM[[#This Row],[L1]:[L10]])</f>
        <v>Management/Livestock Management/Feed Characteristic/Feed Composition/Feed Ingredient/Crop Byproduct/Legume ByProducts/Common Bean /Common Bean Tops</v>
      </c>
      <c r="B539" s="207" t="s">
        <v>19454</v>
      </c>
      <c r="C539" s="207" t="s">
        <v>17896</v>
      </c>
      <c r="D539" s="207" t="s">
        <v>17898</v>
      </c>
      <c r="E539" s="207" t="s">
        <v>17908</v>
      </c>
      <c r="F539" s="207" t="s">
        <v>18308</v>
      </c>
      <c r="G539" s="207" t="s">
        <v>18309</v>
      </c>
      <c r="H539" s="207" t="s">
        <v>18687</v>
      </c>
      <c r="I539" s="207" t="s">
        <v>19421</v>
      </c>
      <c r="J539" s="207" t="s">
        <v>19442</v>
      </c>
      <c r="K539" s="207" t="s">
        <v>19455</v>
      </c>
      <c r="L539" s="207"/>
      <c r="M539" t="str" cm="1">
        <f t="array" ref="M539">LOOKUP(2,1/(C539:L539&lt;&gt;""),C539:L539)</f>
        <v>Common Bean Tops</v>
      </c>
      <c r="N539" s="207"/>
      <c r="O539" s="207" t="s">
        <v>8288</v>
      </c>
      <c r="P539" s="207" t="s">
        <v>8288</v>
      </c>
      <c r="Q539" s="207" t="s">
        <v>8288</v>
      </c>
      <c r="R539" s="207" t="s">
        <v>8288</v>
      </c>
      <c r="S539" s="207" t="s">
        <v>8288</v>
      </c>
      <c r="T539" s="207" t="s">
        <v>8288</v>
      </c>
      <c r="U539" s="207" t="s">
        <v>4768</v>
      </c>
      <c r="V539" s="209" t="s">
        <v>19445</v>
      </c>
      <c r="W539" s="207" t="s">
        <v>8288</v>
      </c>
      <c r="X539" s="207" t="s">
        <v>8288</v>
      </c>
      <c r="Y539" s="207" t="s">
        <v>8288</v>
      </c>
      <c r="Z539" s="207" t="s">
        <v>8288</v>
      </c>
      <c r="AA539" s="209" t="s">
        <v>19446</v>
      </c>
      <c r="AB539" s="209" t="s">
        <v>4169</v>
      </c>
      <c r="AC539" s="210" t="s">
        <v>19447</v>
      </c>
      <c r="AD539" s="210" t="s">
        <v>4169</v>
      </c>
      <c r="AE539" s="210" t="s">
        <v>19448</v>
      </c>
      <c r="AF539" s="210"/>
      <c r="AG539" t="str">
        <f>IFERROR(IF(COUNTIF(C539:L539,"Feed Ingredient")&gt;0,INDEX(ani_diet!T:T,MATCH(M539,ani_diet!D:D,0)),""),"")</f>
        <v>Phaseolus vulgaris Tops</v>
      </c>
      <c r="AH539" s="60" t="str">
        <f>IF(IFERROR(IF(MATCH("Feed Ingredient", AOM[[#This Row],[L1]:[L10]],0)&gt;0, TRUE, FALSE), FALSE)=TRUE,IFERROR(VLOOKUP(M539, ani_diet!C:C, 1, FALSE), "No Match"),FALSE)</f>
        <v>Common Bean Tops</v>
      </c>
      <c r="AI539" s="60" t="s">
        <v>3539</v>
      </c>
      <c r="AL539" t="str">
        <f>IFERROR(IF(COUNTIF(C539:L539,"Feed Ingredient")&gt;0,INDEX(ani_diet!T:T,MATCH(M539,ani_diet!D:D,0)),""),"")</f>
        <v>Phaseolus vulgaris Tops</v>
      </c>
    </row>
    <row r="540" spans="1:38">
      <c r="A540" t="str">
        <f>_xlfn.TEXTJOIN("/",TRUE,AOM[[#This Row],[L1]:[L10]])</f>
        <v>Management/Livestock Management/Feed Characteristic/Feed Composition/Feed Ingredient/Crop Byproduct/Legume ByProducts/Cowpea/Cowpea Dried</v>
      </c>
      <c r="B540" s="207" t="s">
        <v>19456</v>
      </c>
      <c r="C540" s="207" t="s">
        <v>17896</v>
      </c>
      <c r="D540" s="207" t="s">
        <v>17898</v>
      </c>
      <c r="E540" s="207" t="s">
        <v>17908</v>
      </c>
      <c r="F540" s="207" t="s">
        <v>18308</v>
      </c>
      <c r="G540" s="207" t="s">
        <v>18309</v>
      </c>
      <c r="H540" s="207" t="s">
        <v>18687</v>
      </c>
      <c r="I540" s="207" t="s">
        <v>19421</v>
      </c>
      <c r="J540" s="207" t="s">
        <v>4774</v>
      </c>
      <c r="K540" s="207" t="s">
        <v>19457</v>
      </c>
      <c r="L540" s="207"/>
      <c r="M540" t="str" cm="1">
        <f t="array" ref="M540">LOOKUP(2,1/(C540:L540&lt;&gt;""),C540:L540)</f>
        <v>Cowpea Dried</v>
      </c>
      <c r="N540" s="207" t="s">
        <v>19458</v>
      </c>
      <c r="O540" s="207" t="s">
        <v>8288</v>
      </c>
      <c r="P540" s="207" t="s">
        <v>8288</v>
      </c>
      <c r="Q540" s="207" t="s">
        <v>8288</v>
      </c>
      <c r="R540" s="207" t="s">
        <v>8288</v>
      </c>
      <c r="S540" s="207" t="s">
        <v>8288</v>
      </c>
      <c r="T540" s="207" t="s">
        <v>8288</v>
      </c>
      <c r="U540" s="207" t="s">
        <v>4776</v>
      </c>
      <c r="V540" s="209" t="s">
        <v>19438</v>
      </c>
      <c r="W540" s="207" t="s">
        <v>8288</v>
      </c>
      <c r="X540" s="207" t="s">
        <v>8288</v>
      </c>
      <c r="Y540" s="207" t="s">
        <v>8288</v>
      </c>
      <c r="Z540" s="207" t="s">
        <v>8288</v>
      </c>
      <c r="AA540" s="209" t="s">
        <v>4780</v>
      </c>
      <c r="AB540" s="209" t="s">
        <v>19459</v>
      </c>
      <c r="AC540" s="210" t="s">
        <v>4169</v>
      </c>
      <c r="AD540" s="210" t="s">
        <v>18766</v>
      </c>
      <c r="AE540" s="210"/>
      <c r="AF540" s="210" t="s">
        <v>18767</v>
      </c>
      <c r="AG540" t="str">
        <f>IFERROR(IF(COUNTIF(C540:L540,"Feed Ingredient")&gt;0,INDEX(ani_diet!T:T,MATCH(M540,ani_diet!D:D,0)),""),"")</f>
        <v>Vigna unguiculata</v>
      </c>
      <c r="AH540" s="60" t="str">
        <f>IF(IFERROR(IF(MATCH("Feed Ingredient", AOM[[#This Row],[L1]:[L10]],0)&gt;0, TRUE, FALSE), FALSE)=TRUE,IFERROR(VLOOKUP(M540, ani_diet!C:C, 1, FALSE), "No Match"),FALSE)</f>
        <v>No Match</v>
      </c>
      <c r="AI540" t="s">
        <v>19460</v>
      </c>
      <c r="AL540" t="str">
        <f>IFERROR(IF(COUNTIF(C540:L540,"Feed Ingredient")&gt;0,INDEX(ani_diet!T:T,MATCH(M540,ani_diet!D:D,0)),""),"")</f>
        <v>Vigna unguiculata</v>
      </c>
    </row>
    <row r="541" spans="1:38">
      <c r="A541" t="str">
        <f>_xlfn.TEXTJOIN("/",TRUE,AOM[[#This Row],[L1]:[L10]])</f>
        <v>Management/Livestock Management/Feed Characteristic/Feed Composition/Feed Ingredient/Crop Byproduct/Legume ByProducts/Cowpea/Cowpea Haulm/Cowpea Haulm Crushed</v>
      </c>
      <c r="B541" s="207" t="s">
        <v>19461</v>
      </c>
      <c r="C541" s="207" t="s">
        <v>17896</v>
      </c>
      <c r="D541" s="207" t="s">
        <v>17898</v>
      </c>
      <c r="E541" s="207" t="s">
        <v>17908</v>
      </c>
      <c r="F541" s="207" t="s">
        <v>18308</v>
      </c>
      <c r="G541" s="207" t="s">
        <v>18309</v>
      </c>
      <c r="H541" s="207" t="s">
        <v>18687</v>
      </c>
      <c r="I541" s="207" t="s">
        <v>19421</v>
      </c>
      <c r="J541" s="207" t="s">
        <v>4774</v>
      </c>
      <c r="K541" s="207" t="s">
        <v>19462</v>
      </c>
      <c r="L541" s="207" t="s">
        <v>19463</v>
      </c>
      <c r="M541" t="str" cm="1">
        <f t="array" ref="M541">LOOKUP(2,1/(C541:L541&lt;&gt;""),C541:L541)</f>
        <v>Cowpea Haulm Crushed</v>
      </c>
      <c r="N541" s="207"/>
      <c r="O541" s="207" t="s">
        <v>8288</v>
      </c>
      <c r="P541" s="207" t="s">
        <v>8288</v>
      </c>
      <c r="Q541" s="207" t="s">
        <v>8288</v>
      </c>
      <c r="R541" s="207" t="s">
        <v>8288</v>
      </c>
      <c r="S541" s="207" t="s">
        <v>8288</v>
      </c>
      <c r="T541" s="207" t="s">
        <v>8288</v>
      </c>
      <c r="U541" s="207" t="s">
        <v>4776</v>
      </c>
      <c r="V541" s="209" t="s">
        <v>19438</v>
      </c>
      <c r="W541" s="207" t="s">
        <v>8288</v>
      </c>
      <c r="X541" s="207" t="s">
        <v>8288</v>
      </c>
      <c r="Y541" s="207" t="s">
        <v>8288</v>
      </c>
      <c r="Z541" s="207" t="s">
        <v>8288</v>
      </c>
      <c r="AA541" s="209" t="s">
        <v>4780</v>
      </c>
      <c r="AB541" s="211" t="s">
        <v>4169</v>
      </c>
      <c r="AC541" s="210" t="s">
        <v>4169</v>
      </c>
      <c r="AD541" s="210" t="s">
        <v>4169</v>
      </c>
      <c r="AE541" s="210"/>
      <c r="AF541" s="210"/>
      <c r="AG541" t="str">
        <f>IFERROR(IF(COUNTIF(C541:L541,"Feed Ingredient")&gt;0,INDEX(ani_diet!T:T,MATCH(M541,ani_diet!D:D,0)),""),"")</f>
        <v>Vigna unguiculata Haulm</v>
      </c>
      <c r="AH541" s="60" t="str">
        <f>IF(IFERROR(IF(MATCH("Feed Ingredient", AOM[[#This Row],[L1]:[L10]],0)&gt;0, TRUE, FALSE), FALSE)=TRUE,IFERROR(VLOOKUP(M541, ani_diet!C:C, 1, FALSE), "No Match"),FALSE)</f>
        <v>No Match</v>
      </c>
      <c r="AI541" s="220" t="s">
        <v>19464</v>
      </c>
      <c r="AL541" t="str">
        <f>IFERROR(IF(COUNTIF(C541:L541,"Feed Ingredient")&gt;0,INDEX(ani_diet!T:T,MATCH(M541,ani_diet!D:D,0)),""),"")</f>
        <v>Vigna unguiculata Haulm</v>
      </c>
    </row>
    <row r="542" spans="1:38">
      <c r="A542" t="str">
        <f>_xlfn.TEXTJOIN("/",TRUE,AOM[[#This Row],[L1]:[L10]])</f>
        <v>Management/Livestock Management/Feed Characteristic/Feed Composition/Feed Ingredient/Crop Byproduct/Legume ByProducts/Cowpea/Cowpea Haulm/Cowpea Haulm Dried</v>
      </c>
      <c r="B542" s="207" t="s">
        <v>19465</v>
      </c>
      <c r="C542" s="207" t="s">
        <v>17896</v>
      </c>
      <c r="D542" s="207" t="s">
        <v>17898</v>
      </c>
      <c r="E542" s="207" t="s">
        <v>17908</v>
      </c>
      <c r="F542" s="207" t="s">
        <v>18308</v>
      </c>
      <c r="G542" s="207" t="s">
        <v>18309</v>
      </c>
      <c r="H542" s="207" t="s">
        <v>18687</v>
      </c>
      <c r="I542" s="207" t="s">
        <v>19421</v>
      </c>
      <c r="J542" s="207" t="s">
        <v>4774</v>
      </c>
      <c r="K542" s="207" t="s">
        <v>19462</v>
      </c>
      <c r="L542" s="207" t="s">
        <v>19466</v>
      </c>
      <c r="M542" t="str" cm="1">
        <f t="array" ref="M542">LOOKUP(2,1/(C542:L542&lt;&gt;""),C542:L542)</f>
        <v>Cowpea Haulm Dried</v>
      </c>
      <c r="N542" s="207"/>
      <c r="O542" s="207" t="s">
        <v>8288</v>
      </c>
      <c r="P542" s="207" t="s">
        <v>8288</v>
      </c>
      <c r="Q542" s="207" t="s">
        <v>8288</v>
      </c>
      <c r="R542" s="207" t="s">
        <v>8288</v>
      </c>
      <c r="S542" s="207" t="s">
        <v>8288</v>
      </c>
      <c r="T542" s="207" t="s">
        <v>8288</v>
      </c>
      <c r="U542" s="207" t="s">
        <v>4776</v>
      </c>
      <c r="V542" s="209" t="s">
        <v>19438</v>
      </c>
      <c r="W542" s="207" t="s">
        <v>8288</v>
      </c>
      <c r="X542" s="207" t="s">
        <v>8288</v>
      </c>
      <c r="Y542" s="207" t="s">
        <v>8288</v>
      </c>
      <c r="Z542" s="207" t="s">
        <v>8288</v>
      </c>
      <c r="AA542" s="209" t="s">
        <v>4780</v>
      </c>
      <c r="AB542" s="225" t="s">
        <v>19467</v>
      </c>
      <c r="AC542" s="210" t="s">
        <v>4169</v>
      </c>
      <c r="AD542" s="210" t="s">
        <v>4169</v>
      </c>
      <c r="AE542" s="210"/>
      <c r="AF542" s="210"/>
      <c r="AG542" t="str">
        <f>IFERROR(IF(COUNTIF(C542:L542,"Feed Ingredient")&gt;0,INDEX(ani_diet!T:T,MATCH(M542,ani_diet!D:D,0)),""),"")</f>
        <v>Vigna unguiculata Haulm</v>
      </c>
      <c r="AH542" s="60" t="str">
        <f>IF(IFERROR(IF(MATCH("Feed Ingredient", AOM[[#This Row],[L1]:[L10]],0)&gt;0, TRUE, FALSE), FALSE)=TRUE,IFERROR(VLOOKUP(M542, ani_diet!C:C, 1, FALSE), "No Match"),FALSE)</f>
        <v>No Match</v>
      </c>
      <c r="AI542" t="s">
        <v>19464</v>
      </c>
      <c r="AL542" t="str">
        <f>IFERROR(IF(COUNTIF(C542:L542,"Feed Ingredient")&gt;0,INDEX(ani_diet!T:T,MATCH(M542,ani_diet!D:D,0)),""),"")</f>
        <v>Vigna unguiculata Haulm</v>
      </c>
    </row>
    <row r="543" spans="1:38">
      <c r="A543" t="str">
        <f>_xlfn.TEXTJOIN("/",TRUE,AOM[[#This Row],[L1]:[L10]])</f>
        <v>Management/Livestock Management/Feed Characteristic/Feed Composition/Feed Ingredient/Crop Byproduct/Legume ByProducts/Cowpea/Cowpea Haulm/Cowpea Haulm Dried Ground</v>
      </c>
      <c r="B543" s="207" t="s">
        <v>19468</v>
      </c>
      <c r="C543" s="207" t="s">
        <v>17896</v>
      </c>
      <c r="D543" s="207" t="s">
        <v>17898</v>
      </c>
      <c r="E543" s="207" t="s">
        <v>17908</v>
      </c>
      <c r="F543" s="207" t="s">
        <v>18308</v>
      </c>
      <c r="G543" s="207" t="s">
        <v>18309</v>
      </c>
      <c r="H543" s="207" t="s">
        <v>18687</v>
      </c>
      <c r="I543" s="207" t="s">
        <v>19421</v>
      </c>
      <c r="J543" s="207" t="s">
        <v>4774</v>
      </c>
      <c r="K543" s="207" t="s">
        <v>19462</v>
      </c>
      <c r="L543" s="207" t="s">
        <v>19469</v>
      </c>
      <c r="M543" t="str" cm="1">
        <f t="array" ref="M543">LOOKUP(2,1/(C543:L543&lt;&gt;""),C543:L543)</f>
        <v>Cowpea Haulm Dried Ground</v>
      </c>
      <c r="N543" s="207" t="s">
        <v>19470</v>
      </c>
      <c r="O543" s="207" t="s">
        <v>8288</v>
      </c>
      <c r="P543" s="207" t="s">
        <v>8288</v>
      </c>
      <c r="Q543" s="207" t="s">
        <v>8288</v>
      </c>
      <c r="R543" s="207" t="s">
        <v>8288</v>
      </c>
      <c r="S543" s="207" t="s">
        <v>8288</v>
      </c>
      <c r="T543" s="207" t="s">
        <v>8288</v>
      </c>
      <c r="U543" s="207" t="s">
        <v>4776</v>
      </c>
      <c r="V543" s="209" t="s">
        <v>19438</v>
      </c>
      <c r="W543" s="207" t="s">
        <v>8288</v>
      </c>
      <c r="X543" s="207" t="s">
        <v>8288</v>
      </c>
      <c r="Y543" s="207" t="s">
        <v>8288</v>
      </c>
      <c r="Z543" s="207" t="s">
        <v>8288</v>
      </c>
      <c r="AA543" s="209" t="s">
        <v>4780</v>
      </c>
      <c r="AB543" s="211" t="s">
        <v>19467</v>
      </c>
      <c r="AC543" s="210" t="s">
        <v>4169</v>
      </c>
      <c r="AD543" s="210" t="s">
        <v>4169</v>
      </c>
      <c r="AE543" s="210"/>
      <c r="AF543" s="210"/>
      <c r="AG543" t="str">
        <f>IFERROR(IF(COUNTIF(C543:L543,"Feed Ingredient")&gt;0,INDEX(ani_diet!T:T,MATCH(M543,ani_diet!D:D,0)),""),"")</f>
        <v>Vigna unguiculata Haulm</v>
      </c>
      <c r="AH543" s="60" t="str">
        <f>IF(IFERROR(IF(MATCH("Feed Ingredient", AOM[[#This Row],[L1]:[L10]],0)&gt;0, TRUE, FALSE), FALSE)=TRUE,IFERROR(VLOOKUP(M543, ani_diet!C:C, 1, FALSE), "No Match"),FALSE)</f>
        <v>No Match</v>
      </c>
      <c r="AI543" t="s">
        <v>19464</v>
      </c>
      <c r="AL543" t="str">
        <f>IFERROR(IF(COUNTIF(C543:L543,"Feed Ingredient")&gt;0,INDEX(ani_diet!T:T,MATCH(M543,ani_diet!D:D,0)),""),"")</f>
        <v>Vigna unguiculata Haulm</v>
      </c>
    </row>
    <row r="544" spans="1:38">
      <c r="A544" t="str">
        <f>_xlfn.TEXTJOIN("/",TRUE,AOM[[#This Row],[L1]:[L10]])</f>
        <v>Management/Livestock Management/Feed Characteristic/Feed Composition/Feed Ingredient/Crop Byproduct/Legume ByProducts/Cowpea/Cowpea Haulm</v>
      </c>
      <c r="B544" s="207" t="s">
        <v>19471</v>
      </c>
      <c r="C544" s="207" t="s">
        <v>17896</v>
      </c>
      <c r="D544" s="207" t="s">
        <v>17898</v>
      </c>
      <c r="E544" s="207" t="s">
        <v>17908</v>
      </c>
      <c r="F544" s="207" t="s">
        <v>18308</v>
      </c>
      <c r="G544" s="207" t="s">
        <v>18309</v>
      </c>
      <c r="H544" s="207" t="s">
        <v>18687</v>
      </c>
      <c r="I544" s="207" t="s">
        <v>19421</v>
      </c>
      <c r="J544" s="207" t="s">
        <v>4774</v>
      </c>
      <c r="K544" s="207" t="s">
        <v>19462</v>
      </c>
      <c r="L544" s="207"/>
      <c r="M544" t="str" cm="1">
        <f t="array" ref="M544">LOOKUP(2,1/(C544:L544&lt;&gt;""),C544:L544)</f>
        <v>Cowpea Haulm</v>
      </c>
      <c r="N544" s="207"/>
      <c r="O544" s="207" t="s">
        <v>8288</v>
      </c>
      <c r="P544" s="207" t="s">
        <v>8288</v>
      </c>
      <c r="Q544" s="207" t="s">
        <v>8288</v>
      </c>
      <c r="R544" s="207" t="s">
        <v>8288</v>
      </c>
      <c r="S544" s="207" t="s">
        <v>8288</v>
      </c>
      <c r="T544" s="207" t="s">
        <v>8288</v>
      </c>
      <c r="U544" s="207" t="s">
        <v>4776</v>
      </c>
      <c r="V544" s="209" t="s">
        <v>19438</v>
      </c>
      <c r="W544" s="207" t="s">
        <v>8288</v>
      </c>
      <c r="X544" s="207" t="s">
        <v>8288</v>
      </c>
      <c r="Y544" s="207" t="s">
        <v>8288</v>
      </c>
      <c r="Z544" s="207" t="s">
        <v>8288</v>
      </c>
      <c r="AA544" s="209" t="s">
        <v>4780</v>
      </c>
      <c r="AB544" s="211" t="s">
        <v>19467</v>
      </c>
      <c r="AC544" s="210" t="s">
        <v>4169</v>
      </c>
      <c r="AD544" s="210" t="s">
        <v>4169</v>
      </c>
      <c r="AE544" s="210"/>
      <c r="AF544" s="210"/>
      <c r="AG544" t="str">
        <f>IFERROR(IF(COUNTIF(C544:L544,"Feed Ingredient")&gt;0,INDEX(ani_diet!T:T,MATCH(M544,ani_diet!D:D,0)),""),"")</f>
        <v>Vigna unguiculata Haulm</v>
      </c>
      <c r="AH544" s="60" t="str">
        <f>IF(IFERROR(IF(MATCH("Feed Ingredient", AOM[[#This Row],[L1]:[L10]],0)&gt;0, TRUE, FALSE), FALSE)=TRUE,IFERROR(VLOOKUP(M544, ani_diet!C:C, 1, FALSE), "No Match"),FALSE)</f>
        <v>Cowpea Haulm</v>
      </c>
      <c r="AI544" t="s">
        <v>19464</v>
      </c>
      <c r="AL544" t="str">
        <f>IFERROR(IF(COUNTIF(C544:L544,"Feed Ingredient")&gt;0,INDEX(ani_diet!T:T,MATCH(M544,ani_diet!D:D,0)),""),"")</f>
        <v>Vigna unguiculata Haulm</v>
      </c>
    </row>
    <row r="545" spans="1:38">
      <c r="A545" t="str">
        <f>_xlfn.TEXTJOIN("/",TRUE,AOM[[#This Row],[L1]:[L10]])</f>
        <v>Management/Livestock Management/Feed Characteristic/Feed Composition/Feed Ingredient/Crop Byproduct/Legume ByProducts/Cowpea/Cowpea Husk/Cowpea Husk Crushed</v>
      </c>
      <c r="B545" s="207" t="s">
        <v>19472</v>
      </c>
      <c r="C545" s="207" t="s">
        <v>17896</v>
      </c>
      <c r="D545" s="207" t="s">
        <v>17898</v>
      </c>
      <c r="E545" s="207" t="s">
        <v>17908</v>
      </c>
      <c r="F545" s="207" t="s">
        <v>18308</v>
      </c>
      <c r="G545" s="207" t="s">
        <v>18309</v>
      </c>
      <c r="H545" s="207" t="s">
        <v>18687</v>
      </c>
      <c r="I545" s="207" t="s">
        <v>19421</v>
      </c>
      <c r="J545" s="207" t="s">
        <v>4774</v>
      </c>
      <c r="K545" s="207" t="s">
        <v>19473</v>
      </c>
      <c r="L545" s="207" t="s">
        <v>19474</v>
      </c>
      <c r="M545" t="str" cm="1">
        <f t="array" ref="M545">LOOKUP(2,1/(C545:L545&lt;&gt;""),C545:L545)</f>
        <v>Cowpea Husk Crushed</v>
      </c>
      <c r="N545" s="207"/>
      <c r="O545" s="207" t="s">
        <v>8288</v>
      </c>
      <c r="P545" s="207" t="s">
        <v>8288</v>
      </c>
      <c r="Q545" s="207" t="s">
        <v>8288</v>
      </c>
      <c r="R545" s="207" t="s">
        <v>8288</v>
      </c>
      <c r="S545" s="207" t="s">
        <v>8288</v>
      </c>
      <c r="T545" s="207" t="s">
        <v>8288</v>
      </c>
      <c r="U545" s="207" t="s">
        <v>4776</v>
      </c>
      <c r="V545" s="209" t="s">
        <v>19438</v>
      </c>
      <c r="W545" s="207" t="s">
        <v>8288</v>
      </c>
      <c r="X545" s="207" t="s">
        <v>8288</v>
      </c>
      <c r="Y545" s="207" t="s">
        <v>8288</v>
      </c>
      <c r="Z545" s="207" t="s">
        <v>8288</v>
      </c>
      <c r="AA545" s="209" t="s">
        <v>4780</v>
      </c>
      <c r="AB545" s="225" t="s">
        <v>19475</v>
      </c>
      <c r="AC545" s="210" t="s">
        <v>4169</v>
      </c>
      <c r="AD545" s="210" t="s">
        <v>4169</v>
      </c>
      <c r="AE545" s="210"/>
      <c r="AF545" s="210"/>
      <c r="AG545" t="str">
        <f>IFERROR(IF(COUNTIF(C545:L545,"Feed Ingredient")&gt;0,INDEX(ani_diet!T:T,MATCH(M545,ani_diet!D:D,0)),""),"")</f>
        <v>Vigna unguiculata Husk</v>
      </c>
      <c r="AH545" s="60" t="str">
        <f>IF(IFERROR(IF(MATCH("Feed Ingredient", AOM[[#This Row],[L1]:[L10]],0)&gt;0, TRUE, FALSE), FALSE)=TRUE,IFERROR(VLOOKUP(M545, ani_diet!C:C, 1, FALSE), "No Match"),FALSE)</f>
        <v>No Match</v>
      </c>
      <c r="AI545" s="60" t="s">
        <v>3539</v>
      </c>
      <c r="AL545" t="str">
        <f>IFERROR(IF(COUNTIF(C545:L545,"Feed Ingredient")&gt;0,INDEX(ani_diet!T:T,MATCH(M545,ani_diet!D:D,0)),""),"")</f>
        <v>Vigna unguiculata Husk</v>
      </c>
    </row>
    <row r="546" spans="1:38">
      <c r="A546" t="str">
        <f>_xlfn.TEXTJOIN("/",TRUE,AOM[[#This Row],[L1]:[L10]])</f>
        <v>Management/Livestock Management/Feed Characteristic/Feed Composition/Feed Ingredient/Crop Byproduct/Legume ByProducts/Cowpea/Cowpea Husk/Cowpea Husk Ground</v>
      </c>
      <c r="B546" s="207" t="s">
        <v>19476</v>
      </c>
      <c r="C546" s="207" t="s">
        <v>17896</v>
      </c>
      <c r="D546" s="207" t="s">
        <v>17898</v>
      </c>
      <c r="E546" s="207" t="s">
        <v>17908</v>
      </c>
      <c r="F546" s="207" t="s">
        <v>18308</v>
      </c>
      <c r="G546" s="207" t="s">
        <v>18309</v>
      </c>
      <c r="H546" s="207" t="s">
        <v>18687</v>
      </c>
      <c r="I546" s="207" t="s">
        <v>19421</v>
      </c>
      <c r="J546" s="207" t="s">
        <v>4774</v>
      </c>
      <c r="K546" s="207" t="s">
        <v>19473</v>
      </c>
      <c r="L546" s="207" t="s">
        <v>19477</v>
      </c>
      <c r="M546" t="str" cm="1">
        <f t="array" ref="M546">LOOKUP(2,1/(C546:L546&lt;&gt;""),C546:L546)</f>
        <v>Cowpea Husk Ground</v>
      </c>
      <c r="N546" s="207" t="s">
        <v>19478</v>
      </c>
      <c r="O546" s="207" t="s">
        <v>8288</v>
      </c>
      <c r="P546" s="207" t="s">
        <v>8288</v>
      </c>
      <c r="Q546" s="207" t="s">
        <v>8288</v>
      </c>
      <c r="R546" s="207" t="s">
        <v>8288</v>
      </c>
      <c r="S546" s="207" t="s">
        <v>8288</v>
      </c>
      <c r="T546" s="207" t="s">
        <v>8288</v>
      </c>
      <c r="U546" s="207" t="s">
        <v>4776</v>
      </c>
      <c r="V546" s="209" t="s">
        <v>19438</v>
      </c>
      <c r="W546" s="207" t="s">
        <v>8288</v>
      </c>
      <c r="X546" s="207" t="s">
        <v>8288</v>
      </c>
      <c r="Y546" s="207" t="s">
        <v>8288</v>
      </c>
      <c r="Z546" s="207" t="s">
        <v>8288</v>
      </c>
      <c r="AA546" s="209" t="s">
        <v>4780</v>
      </c>
      <c r="AB546" s="211" t="s">
        <v>19475</v>
      </c>
      <c r="AC546" s="210" t="s">
        <v>4169</v>
      </c>
      <c r="AD546" s="210" t="s">
        <v>4169</v>
      </c>
      <c r="AE546" s="210"/>
      <c r="AF546" s="210"/>
      <c r="AG546" t="str">
        <f>IFERROR(IF(COUNTIF(C546:L546,"Feed Ingredient")&gt;0,INDEX(ani_diet!T:T,MATCH(M546,ani_diet!D:D,0)),""),"")</f>
        <v>Vigna unguiculata Husk</v>
      </c>
      <c r="AH546" s="60" t="str">
        <f>IF(IFERROR(IF(MATCH("Feed Ingredient", AOM[[#This Row],[L1]:[L10]],0)&gt;0, TRUE, FALSE), FALSE)=TRUE,IFERROR(VLOOKUP(M546, ani_diet!C:C, 1, FALSE), "No Match"),FALSE)</f>
        <v>No Match</v>
      </c>
      <c r="AI546" s="60" t="s">
        <v>3539</v>
      </c>
      <c r="AL546" t="str">
        <f>IFERROR(IF(COUNTIF(C546:L546,"Feed Ingredient")&gt;0,INDEX(ani_diet!T:T,MATCH(M546,ani_diet!D:D,0)),""),"")</f>
        <v>Vigna unguiculata Husk</v>
      </c>
    </row>
    <row r="547" spans="1:38">
      <c r="A547" t="str">
        <f>_xlfn.TEXTJOIN("/",TRUE,AOM[[#This Row],[L1]:[L10]])</f>
        <v>Management/Livestock Management/Feed Characteristic/Feed Composition/Feed Ingredient/Crop Byproduct/Legume ByProducts/Cowpea/Cowpea Husk</v>
      </c>
      <c r="B547" s="207" t="s">
        <v>19479</v>
      </c>
      <c r="C547" s="207" t="s">
        <v>17896</v>
      </c>
      <c r="D547" s="207" t="s">
        <v>17898</v>
      </c>
      <c r="E547" s="207" t="s">
        <v>17908</v>
      </c>
      <c r="F547" s="207" t="s">
        <v>18308</v>
      </c>
      <c r="G547" s="207" t="s">
        <v>18309</v>
      </c>
      <c r="H547" s="207" t="s">
        <v>18687</v>
      </c>
      <c r="I547" s="207" t="s">
        <v>19421</v>
      </c>
      <c r="J547" s="207" t="s">
        <v>4774</v>
      </c>
      <c r="K547" s="207" t="s">
        <v>19473</v>
      </c>
      <c r="L547" s="207"/>
      <c r="M547" t="str" cm="1">
        <f t="array" ref="M547">LOOKUP(2,1/(C547:L547&lt;&gt;""),C547:L547)</f>
        <v>Cowpea Husk</v>
      </c>
      <c r="N547" s="207"/>
      <c r="O547" s="207" t="s">
        <v>8288</v>
      </c>
      <c r="P547" s="207" t="s">
        <v>8288</v>
      </c>
      <c r="Q547" s="207" t="s">
        <v>8288</v>
      </c>
      <c r="R547" s="207" t="s">
        <v>8288</v>
      </c>
      <c r="S547" s="207" t="s">
        <v>8288</v>
      </c>
      <c r="T547" s="207" t="s">
        <v>8288</v>
      </c>
      <c r="U547" s="207" t="s">
        <v>4776</v>
      </c>
      <c r="V547" s="209" t="s">
        <v>19438</v>
      </c>
      <c r="W547" s="207" t="s">
        <v>8288</v>
      </c>
      <c r="X547" s="207" t="s">
        <v>8288</v>
      </c>
      <c r="Y547" s="207" t="s">
        <v>8288</v>
      </c>
      <c r="Z547" s="207" t="s">
        <v>8288</v>
      </c>
      <c r="AA547" s="209" t="s">
        <v>4780</v>
      </c>
      <c r="AB547" s="211" t="s">
        <v>19475</v>
      </c>
      <c r="AC547" s="210" t="s">
        <v>4169</v>
      </c>
      <c r="AD547" s="210" t="s">
        <v>4169</v>
      </c>
      <c r="AE547" s="210"/>
      <c r="AF547" s="210"/>
      <c r="AG547" t="str">
        <f>IFERROR(IF(COUNTIF(C547:L547,"Feed Ingredient")&gt;0,INDEX(ani_diet!T:T,MATCH(M547,ani_diet!D:D,0)),""),"")</f>
        <v>Vigna unguiculata Husk</v>
      </c>
      <c r="AH547" s="60" t="str">
        <f>IF(IFERROR(IF(MATCH("Feed Ingredient", AOM[[#This Row],[L1]:[L10]],0)&gt;0, TRUE, FALSE), FALSE)=TRUE,IFERROR(VLOOKUP(M547, ani_diet!C:C, 1, FALSE), "No Match"),FALSE)</f>
        <v>Cowpea Husk</v>
      </c>
      <c r="AI547" s="60" t="s">
        <v>3539</v>
      </c>
      <c r="AL547" t="str">
        <f>IFERROR(IF(COUNTIF(C547:L547,"Feed Ingredient")&gt;0,INDEX(ani_diet!T:T,MATCH(M547,ani_diet!D:D,0)),""),"")</f>
        <v>Vigna unguiculata Husk</v>
      </c>
    </row>
    <row r="548" spans="1:38">
      <c r="A548" t="str">
        <f>_xlfn.TEXTJOIN("/",TRUE,AOM[[#This Row],[L1]:[L10]])</f>
        <v>Management/Livestock Management/Feed Characteristic/Feed Composition/Feed Ingredient/Crop Byproduct/Legume ByProducts/Cowpea/Cowpea Leaves</v>
      </c>
      <c r="B548" s="207" t="s">
        <v>19480</v>
      </c>
      <c r="C548" s="207" t="s">
        <v>17896</v>
      </c>
      <c r="D548" s="207" t="s">
        <v>17898</v>
      </c>
      <c r="E548" s="207" t="s">
        <v>17908</v>
      </c>
      <c r="F548" s="207" t="s">
        <v>18308</v>
      </c>
      <c r="G548" s="207" t="s">
        <v>18309</v>
      </c>
      <c r="H548" s="207" t="s">
        <v>18687</v>
      </c>
      <c r="I548" s="207" t="s">
        <v>19421</v>
      </c>
      <c r="J548" s="207" t="s">
        <v>4774</v>
      </c>
      <c r="K548" s="207" t="s">
        <v>19481</v>
      </c>
      <c r="L548" s="207"/>
      <c r="M548" t="str" cm="1">
        <f t="array" ref="M548">LOOKUP(2,1/(C548:L548&lt;&gt;""),C548:L548)</f>
        <v>Cowpea Leaves</v>
      </c>
      <c r="N548" s="207"/>
      <c r="O548" s="207" t="s">
        <v>8288</v>
      </c>
      <c r="P548" s="207" t="s">
        <v>8288</v>
      </c>
      <c r="Q548" s="207" t="s">
        <v>8288</v>
      </c>
      <c r="R548" s="207" t="s">
        <v>8288</v>
      </c>
      <c r="S548" s="207" t="s">
        <v>8288</v>
      </c>
      <c r="T548" s="207" t="s">
        <v>8288</v>
      </c>
      <c r="U548" s="207" t="s">
        <v>4776</v>
      </c>
      <c r="V548" s="209" t="s">
        <v>19438</v>
      </c>
      <c r="W548" s="207" t="s">
        <v>8288</v>
      </c>
      <c r="X548" s="207" t="s">
        <v>8288</v>
      </c>
      <c r="Y548" s="207" t="s">
        <v>8288</v>
      </c>
      <c r="Z548" s="207" t="s">
        <v>8288</v>
      </c>
      <c r="AA548" s="209" t="s">
        <v>4780</v>
      </c>
      <c r="AB548" s="209" t="s">
        <v>4169</v>
      </c>
      <c r="AC548" s="210" t="s">
        <v>4169</v>
      </c>
      <c r="AD548" s="210" t="s">
        <v>4169</v>
      </c>
      <c r="AE548" s="210"/>
      <c r="AF548" s="210"/>
      <c r="AG548" t="str">
        <f>IFERROR(IF(COUNTIF(C548:L548,"Feed Ingredient")&gt;0,INDEX(ani_diet!T:T,MATCH(M548,ani_diet!D:D,0)),""),"")</f>
        <v>Vigna unguiculata Leaves</v>
      </c>
      <c r="AH548" s="60" t="str">
        <f>IF(IFERROR(IF(MATCH("Feed Ingredient", AOM[[#This Row],[L1]:[L10]],0)&gt;0, TRUE, FALSE), FALSE)=TRUE,IFERROR(VLOOKUP(M548, ani_diet!C:C, 1, FALSE), "No Match"),FALSE)</f>
        <v>Cowpea Leaves</v>
      </c>
      <c r="AI548" s="220" t="s">
        <v>19482</v>
      </c>
      <c r="AL548" t="str">
        <f>IFERROR(IF(COUNTIF(C548:L548,"Feed Ingredient")&gt;0,INDEX(ani_diet!T:T,MATCH(M548,ani_diet!D:D,0)),""),"")</f>
        <v>Vigna unguiculata Leaves</v>
      </c>
    </row>
    <row r="549" spans="1:38">
      <c r="A549" t="str">
        <f>_xlfn.TEXTJOIN("/",TRUE,AOM[[#This Row],[L1]:[L10]])</f>
        <v>Management/Livestock Management/Feed Characteristic/Feed Composition/Feed Ingredient/Crop Byproduct/Legume ByProducts/Cowpea/Cowpea Residue</v>
      </c>
      <c r="B549" s="207" t="s">
        <v>19483</v>
      </c>
      <c r="C549" s="207" t="s">
        <v>17896</v>
      </c>
      <c r="D549" s="207" t="s">
        <v>17898</v>
      </c>
      <c r="E549" s="207" t="s">
        <v>17908</v>
      </c>
      <c r="F549" s="207" t="s">
        <v>18308</v>
      </c>
      <c r="G549" s="207" t="s">
        <v>18309</v>
      </c>
      <c r="H549" s="207" t="s">
        <v>18687</v>
      </c>
      <c r="I549" s="207" t="s">
        <v>19421</v>
      </c>
      <c r="J549" s="207" t="s">
        <v>4774</v>
      </c>
      <c r="K549" s="207" t="s">
        <v>12916</v>
      </c>
      <c r="L549" s="207"/>
      <c r="M549" t="str" cm="1">
        <f t="array" ref="M549">LOOKUP(2,1/(C549:L549&lt;&gt;""),C549:L549)</f>
        <v>Cowpea Residue</v>
      </c>
      <c r="N549" s="207"/>
      <c r="O549" s="207"/>
      <c r="P549" s="207"/>
      <c r="Q549" s="207"/>
      <c r="R549" s="207"/>
      <c r="S549" s="207"/>
      <c r="T549" s="207"/>
      <c r="U549" s="207" t="s">
        <v>4776</v>
      </c>
      <c r="V549" s="209" t="s">
        <v>19438</v>
      </c>
      <c r="W549" s="207"/>
      <c r="X549" s="207"/>
      <c r="Y549" s="207"/>
      <c r="Z549" s="207"/>
      <c r="AA549" s="209" t="s">
        <v>4780</v>
      </c>
      <c r="AB549" s="209" t="s">
        <v>4169</v>
      </c>
      <c r="AC549" s="210" t="s">
        <v>4169</v>
      </c>
      <c r="AD549" s="210" t="s">
        <v>4169</v>
      </c>
      <c r="AE549" s="210"/>
      <c r="AF549" s="210"/>
      <c r="AG549" t="str">
        <f>IFERROR(IF(COUNTIF(C549:L549,"Feed Ingredient")&gt;0,INDEX(ani_diet!T:T,MATCH(M549,ani_diet!D:D,0)),""),"")</f>
        <v>Vigna unguiculata Residue</v>
      </c>
      <c r="AH549" s="60" t="str">
        <f>IF(IFERROR(IF(MATCH("Feed Ingredient", AOM[[#This Row],[L1]:[L10]],0)&gt;0, TRUE, FALSE), FALSE)=TRUE,IFERROR(VLOOKUP(M549, ani_diet!C:C, 1, FALSE), "No Match"),FALSE)</f>
        <v>Cowpea Residue</v>
      </c>
      <c r="AI549" s="60" t="s">
        <v>19484</v>
      </c>
      <c r="AL549" t="str">
        <f>IFERROR(IF(COUNTIF(C549:L549,"Feed Ingredient")&gt;0,INDEX(ani_diet!T:T,MATCH(M549,ani_diet!D:D,0)),""),"")</f>
        <v>Vigna unguiculata Residue</v>
      </c>
    </row>
    <row r="550" spans="1:38">
      <c r="A550" t="str">
        <f>_xlfn.TEXTJOIN("/",TRUE,AOM[[#This Row],[L1]:[L10]])</f>
        <v>Management/Livestock Management/Feed Characteristic/Feed Composition/Feed Ingredient/Crop Byproduct/Legume ByProducts/Cowpea/Cowpea Vine</v>
      </c>
      <c r="B550" s="207" t="s">
        <v>19485</v>
      </c>
      <c r="C550" s="207" t="s">
        <v>17896</v>
      </c>
      <c r="D550" s="207" t="s">
        <v>17898</v>
      </c>
      <c r="E550" s="207" t="s">
        <v>17908</v>
      </c>
      <c r="F550" s="207" t="s">
        <v>18308</v>
      </c>
      <c r="G550" s="207" t="s">
        <v>18309</v>
      </c>
      <c r="H550" s="207" t="s">
        <v>18687</v>
      </c>
      <c r="I550" s="207" t="s">
        <v>19421</v>
      </c>
      <c r="J550" s="207" t="s">
        <v>4774</v>
      </c>
      <c r="K550" s="207" t="s">
        <v>19486</v>
      </c>
      <c r="L550" s="207"/>
      <c r="M550" t="str" cm="1">
        <f t="array" ref="M550">LOOKUP(2,1/(C550:L550&lt;&gt;""),C550:L550)</f>
        <v>Cowpea Vine</v>
      </c>
      <c r="N550" s="207"/>
      <c r="O550" s="207" t="s">
        <v>8288</v>
      </c>
      <c r="P550" s="207" t="s">
        <v>8288</v>
      </c>
      <c r="Q550" s="207" t="s">
        <v>8288</v>
      </c>
      <c r="R550" s="207" t="s">
        <v>8288</v>
      </c>
      <c r="S550" s="207" t="s">
        <v>8288</v>
      </c>
      <c r="T550" s="207" t="s">
        <v>8288</v>
      </c>
      <c r="U550" s="207" t="s">
        <v>4776</v>
      </c>
      <c r="V550" s="209" t="s">
        <v>19438</v>
      </c>
      <c r="W550" s="207" t="s">
        <v>8288</v>
      </c>
      <c r="X550" s="207" t="s">
        <v>8288</v>
      </c>
      <c r="Y550" s="207" t="s">
        <v>8288</v>
      </c>
      <c r="Z550" s="207" t="s">
        <v>8288</v>
      </c>
      <c r="AA550" s="209" t="s">
        <v>4780</v>
      </c>
      <c r="AB550" s="209" t="s">
        <v>4169</v>
      </c>
      <c r="AC550" s="210" t="s">
        <v>4169</v>
      </c>
      <c r="AD550" s="210" t="s">
        <v>4169</v>
      </c>
      <c r="AE550" s="210"/>
      <c r="AF550" s="210"/>
      <c r="AG550" t="str">
        <f>IFERROR(IF(COUNTIF(C550:L550,"Feed Ingredient")&gt;0,INDEX(ani_diet!T:T,MATCH(M550,ani_diet!D:D,0)),""),"")</f>
        <v>Vigna unguiculata Vine</v>
      </c>
      <c r="AH550" s="60" t="str">
        <f>IF(IFERROR(IF(MATCH("Feed Ingredient", AOM[[#This Row],[L1]:[L10]],0)&gt;0, TRUE, FALSE), FALSE)=TRUE,IFERROR(VLOOKUP(M550, ani_diet!C:C, 1, FALSE), "No Match"),FALSE)</f>
        <v>Cowpea Vine</v>
      </c>
      <c r="AI550" s="60" t="s">
        <v>19484</v>
      </c>
      <c r="AL550" t="str">
        <f>IFERROR(IF(COUNTIF(C550:L550,"Feed Ingredient")&gt;0,INDEX(ani_diet!T:T,MATCH(M550,ani_diet!D:D,0)),""),"")</f>
        <v>Vigna unguiculata Vine</v>
      </c>
    </row>
    <row r="551" spans="1:38">
      <c r="A551" t="str">
        <f>_xlfn.TEXTJOIN("/",TRUE,AOM[[#This Row],[L1]:[L10]])</f>
        <v>Management/Livestock Management/Feed Characteristic/Feed Composition/Feed Ingredient/Crop Byproduct/Legume ByProducts/Fava Bean/Fava Bean Haulm</v>
      </c>
      <c r="B551" s="207" t="s">
        <v>19487</v>
      </c>
      <c r="C551" s="207" t="s">
        <v>17896</v>
      </c>
      <c r="D551" s="207" t="s">
        <v>17898</v>
      </c>
      <c r="E551" s="207" t="s">
        <v>17908</v>
      </c>
      <c r="F551" s="207" t="s">
        <v>18308</v>
      </c>
      <c r="G551" s="207" t="s">
        <v>18309</v>
      </c>
      <c r="H551" s="207" t="s">
        <v>18687</v>
      </c>
      <c r="I551" s="207" t="s">
        <v>19421</v>
      </c>
      <c r="J551" s="207" t="s">
        <v>4786</v>
      </c>
      <c r="K551" s="207" t="s">
        <v>19488</v>
      </c>
      <c r="L551" s="207"/>
      <c r="M551" t="str" cm="1">
        <f t="array" ref="M551">LOOKUP(2,1/(C551:L551&lt;&gt;""),C551:L551)</f>
        <v>Fava Bean Haulm</v>
      </c>
      <c r="N551" s="207"/>
      <c r="O551" s="207" t="s">
        <v>8288</v>
      </c>
      <c r="P551" s="207" t="s">
        <v>8288</v>
      </c>
      <c r="Q551" s="207" t="s">
        <v>8288</v>
      </c>
      <c r="R551" s="207" t="s">
        <v>8288</v>
      </c>
      <c r="S551" s="207"/>
      <c r="T551" s="207" t="s">
        <v>8288</v>
      </c>
      <c r="U551" s="207" t="s">
        <v>4788</v>
      </c>
      <c r="V551" s="209" t="s">
        <v>19489</v>
      </c>
      <c r="W551" s="207" t="s">
        <v>8288</v>
      </c>
      <c r="X551" s="207" t="s">
        <v>8288</v>
      </c>
      <c r="Y551" s="207" t="s">
        <v>8288</v>
      </c>
      <c r="Z551" s="207" t="s">
        <v>8288</v>
      </c>
      <c r="AA551" s="209" t="s">
        <v>4790</v>
      </c>
      <c r="AB551" s="211" t="s">
        <v>19490</v>
      </c>
      <c r="AC551" s="210" t="s">
        <v>4169</v>
      </c>
      <c r="AD551" s="210" t="s">
        <v>4169</v>
      </c>
      <c r="AE551" s="210"/>
      <c r="AF551" s="210"/>
      <c r="AG551" t="str">
        <f>IFERROR(IF(COUNTIF(C551:L551,"Feed Ingredient")&gt;0,INDEX(ani_diet!T:T,MATCH(M551,ani_diet!D:D,0)),""),"")</f>
        <v>Vicia faba Haulm</v>
      </c>
      <c r="AH551" s="60" t="str">
        <f>IF(IFERROR(IF(MATCH("Feed Ingredient", AOM[[#This Row],[L1]:[L10]],0)&gt;0, TRUE, FALSE), FALSE)=TRUE,IFERROR(VLOOKUP(M551, ani_diet!C:C, 1, FALSE), "No Match"),FALSE)</f>
        <v>Fava Bean Haulm</v>
      </c>
      <c r="AI551" s="60" t="s">
        <v>19491</v>
      </c>
      <c r="AL551" t="str">
        <f>IFERROR(IF(COUNTIF(C551:L551,"Feed Ingredient")&gt;0,INDEX(ani_diet!T:T,MATCH(M551,ani_diet!D:D,0)),""),"")</f>
        <v>Vicia faba Haulm</v>
      </c>
    </row>
    <row r="552" spans="1:38">
      <c r="A552" t="str">
        <f>_xlfn.TEXTJOIN("/",TRUE,AOM[[#This Row],[L1]:[L10]])</f>
        <v>Management/Livestock Management/Feed Characteristic/Feed Composition/Feed Ingredient/Crop Byproduct/Legume ByProducts/Grass Pea/Grass Pea Haulm</v>
      </c>
      <c r="B552" s="207" t="s">
        <v>19492</v>
      </c>
      <c r="C552" s="207" t="s">
        <v>17896</v>
      </c>
      <c r="D552" s="207" t="s">
        <v>17898</v>
      </c>
      <c r="E552" s="207" t="s">
        <v>17908</v>
      </c>
      <c r="F552" s="207" t="s">
        <v>18308</v>
      </c>
      <c r="G552" s="207" t="s">
        <v>18309</v>
      </c>
      <c r="H552" s="207" t="s">
        <v>18687</v>
      </c>
      <c r="I552" s="207" t="s">
        <v>19421</v>
      </c>
      <c r="J552" s="207" t="s">
        <v>19493</v>
      </c>
      <c r="K552" s="207" t="s">
        <v>19494</v>
      </c>
      <c r="L552" s="207"/>
      <c r="M552" t="str" cm="1">
        <f t="array" ref="M552">LOOKUP(2,1/(C552:L552&lt;&gt;""),C552:L552)</f>
        <v>Grass Pea Haulm</v>
      </c>
      <c r="N552" s="207" t="s">
        <v>19495</v>
      </c>
      <c r="O552" s="207"/>
      <c r="P552" s="207"/>
      <c r="Q552" s="207"/>
      <c r="R552" s="207"/>
      <c r="S552" s="207"/>
      <c r="T552" s="207"/>
      <c r="U552" s="207" t="s">
        <v>4818</v>
      </c>
      <c r="V552" s="209" t="s">
        <v>19496</v>
      </c>
      <c r="W552" s="207"/>
      <c r="X552" s="207"/>
      <c r="Y552" s="207"/>
      <c r="Z552" s="207"/>
      <c r="AA552" s="209" t="s">
        <v>4819</v>
      </c>
      <c r="AB552" s="209" t="s">
        <v>4169</v>
      </c>
      <c r="AC552" s="210" t="s">
        <v>4169</v>
      </c>
      <c r="AD552" s="210" t="s">
        <v>4169</v>
      </c>
      <c r="AE552" s="210"/>
      <c r="AF552" s="210"/>
      <c r="AG552" t="str">
        <f>IFERROR(IF(COUNTIF(C552:L552,"Feed Ingredient")&gt;0,INDEX(ani_diet!T:T,MATCH(M552,ani_diet!D:D,0)),""),"")</f>
        <v>Lathyrus sativus Haulm</v>
      </c>
      <c r="AH552" s="60" t="str">
        <f>IF(IFERROR(IF(MATCH("Feed Ingredient", AOM[[#This Row],[L1]:[L10]],0)&gt;0, TRUE, FALSE), FALSE)=TRUE,IFERROR(VLOOKUP(M552, ani_diet!C:C, 1, FALSE), "No Match"),FALSE)</f>
        <v>Grass Pea Haulm</v>
      </c>
      <c r="AI552" s="60" t="s">
        <v>3539</v>
      </c>
      <c r="AL552" t="str">
        <f>IFERROR(IF(COUNTIF(C552:L552,"Feed Ingredient")&gt;0,INDEX(ani_diet!T:T,MATCH(M552,ani_diet!D:D,0)),""),"")</f>
        <v>Lathyrus sativus Haulm</v>
      </c>
    </row>
    <row r="553" spans="1:38">
      <c r="A553" t="str">
        <f>_xlfn.TEXTJOIN("/",TRUE,AOM[[#This Row],[L1]:[L10]])</f>
        <v>Management/Livestock Management/Feed Characteristic/Feed Composition/Feed Ingredient/Crop Byproduct/Legume ByProducts/Grass Pea</v>
      </c>
      <c r="B553" s="207" t="s">
        <v>19497</v>
      </c>
      <c r="C553" s="207" t="s">
        <v>17896</v>
      </c>
      <c r="D553" s="207" t="s">
        <v>17898</v>
      </c>
      <c r="E553" s="207" t="s">
        <v>17908</v>
      </c>
      <c r="F553" s="207" t="s">
        <v>18308</v>
      </c>
      <c r="G553" s="207" t="s">
        <v>18309</v>
      </c>
      <c r="H553" s="207" t="s">
        <v>18687</v>
      </c>
      <c r="I553" s="207" t="s">
        <v>19421</v>
      </c>
      <c r="J553" s="207" t="s">
        <v>19493</v>
      </c>
      <c r="K553" s="207"/>
      <c r="L553" s="207"/>
      <c r="M553" t="str" cm="1">
        <f t="array" ref="M553">LOOKUP(2,1/(C553:L553&lt;&gt;""),C553:L553)</f>
        <v>Grass Pea</v>
      </c>
      <c r="N553" s="207" t="s">
        <v>19498</v>
      </c>
      <c r="O553" s="207"/>
      <c r="P553" s="207"/>
      <c r="Q553" s="207"/>
      <c r="R553" s="207"/>
      <c r="S553" s="207"/>
      <c r="T553" s="207"/>
      <c r="U553" s="207" t="s">
        <v>4818</v>
      </c>
      <c r="V553" s="209" t="s">
        <v>19496</v>
      </c>
      <c r="W553" s="207"/>
      <c r="X553" s="207"/>
      <c r="Y553" s="207"/>
      <c r="Z553" s="207"/>
      <c r="AA553" s="209" t="s">
        <v>4819</v>
      </c>
      <c r="AB553" s="211" t="s">
        <v>19499</v>
      </c>
      <c r="AC553" s="210" t="s">
        <v>4169</v>
      </c>
      <c r="AD553" s="210" t="s">
        <v>4169</v>
      </c>
      <c r="AE553" s="210"/>
      <c r="AF553" s="210"/>
      <c r="AG553" t="str">
        <f>IFERROR(IF(COUNTIF(C553:L553,"Feed Ingredient")&gt;0,INDEX(ani_diet!T:T,MATCH(M553,ani_diet!D:D,0)),""),"")</f>
        <v>Lathyrus sativus</v>
      </c>
      <c r="AH553" s="60" t="str">
        <f>IF(IFERROR(IF(MATCH("Feed Ingredient", AOM[[#This Row],[L1]:[L10]],0)&gt;0, TRUE, FALSE), FALSE)=TRUE,IFERROR(VLOOKUP(M553, ani_diet!C:C, 1, FALSE), "No Match"),FALSE)</f>
        <v>Grass Pea</v>
      </c>
      <c r="AI553" t="s">
        <v>19500</v>
      </c>
      <c r="AL553" t="str">
        <f>IFERROR(IF(COUNTIF(C553:L553,"Feed Ingredient")&gt;0,INDEX(ani_diet!T:T,MATCH(M553,ani_diet!D:D,0)),""),"")</f>
        <v>Lathyrus sativus</v>
      </c>
    </row>
    <row r="554" spans="1:38">
      <c r="A554" t="str">
        <f>_xlfn.TEXTJOIN("/",TRUE,AOM[[#This Row],[L1]:[L10]])</f>
        <v>Management/Livestock Management/Feed Characteristic/Feed Composition/Feed Ingredient/Crop Byproduct/Legume ByProducts/Green Bean /Green Bean Vine/Green Bean Vine Dried</v>
      </c>
      <c r="B554" s="207" t="s">
        <v>19501</v>
      </c>
      <c r="C554" s="207" t="s">
        <v>17896</v>
      </c>
      <c r="D554" s="207" t="s">
        <v>17898</v>
      </c>
      <c r="E554" s="207" t="s">
        <v>17908</v>
      </c>
      <c r="F554" s="207" t="s">
        <v>18308</v>
      </c>
      <c r="G554" s="207" t="s">
        <v>18309</v>
      </c>
      <c r="H554" s="207" t="s">
        <v>18687</v>
      </c>
      <c r="I554" s="207" t="s">
        <v>19421</v>
      </c>
      <c r="J554" s="207" t="s">
        <v>19502</v>
      </c>
      <c r="K554" s="207" t="s">
        <v>19503</v>
      </c>
      <c r="L554" s="207" t="s">
        <v>19504</v>
      </c>
      <c r="M554" t="str" cm="1">
        <f t="array" ref="M554">LOOKUP(2,1/(C554:L554&lt;&gt;""),C554:L554)</f>
        <v>Green Bean Vine Dried</v>
      </c>
      <c r="N554" s="207"/>
      <c r="O554" s="207"/>
      <c r="P554" s="207"/>
      <c r="Q554" s="207"/>
      <c r="R554" s="207"/>
      <c r="S554" s="207"/>
      <c r="T554" s="207"/>
      <c r="U554" s="207" t="s">
        <v>4768</v>
      </c>
      <c r="V554" s="225" t="s">
        <v>19445</v>
      </c>
      <c r="W554" s="207" t="s">
        <v>8288</v>
      </c>
      <c r="X554" s="207" t="s">
        <v>8288</v>
      </c>
      <c r="Y554" s="207" t="s">
        <v>8288</v>
      </c>
      <c r="Z554" s="207" t="s">
        <v>8288</v>
      </c>
      <c r="AA554" s="209" t="s">
        <v>19446</v>
      </c>
      <c r="AB554" s="209" t="s">
        <v>4169</v>
      </c>
      <c r="AC554" s="210" t="s">
        <v>19505</v>
      </c>
      <c r="AD554" s="210" t="s">
        <v>4169</v>
      </c>
      <c r="AE554" s="210" t="s">
        <v>19506</v>
      </c>
      <c r="AF554" s="210"/>
      <c r="AG554" t="str">
        <f>IFERROR(IF(COUNTIF(C554:L554,"Feed Ingredient")&gt;0,INDEX(ani_diet!T:T,MATCH(M554,ani_diet!D:D,0)),""),"")</f>
        <v>Phaseolus vulgaris Vine</v>
      </c>
      <c r="AH554" s="60" t="str">
        <f>IF(IFERROR(IF(MATCH("Feed Ingredient", AOM[[#This Row],[L1]:[L10]],0)&gt;0, TRUE, FALSE), FALSE)=TRUE,IFERROR(VLOOKUP(M554, ani_diet!C:C, 1, FALSE), "No Match"),FALSE)</f>
        <v>No Match</v>
      </c>
      <c r="AI554" s="60" t="s">
        <v>3539</v>
      </c>
      <c r="AL554" t="str">
        <f>IFERROR(IF(COUNTIF(C554:L554,"Feed Ingredient")&gt;0,INDEX(ani_diet!T:T,MATCH(M554,ani_diet!D:D,0)),""),"")</f>
        <v>Phaseolus vulgaris Vine</v>
      </c>
    </row>
    <row r="555" spans="1:38">
      <c r="A555" t="str">
        <f>_xlfn.TEXTJOIN("/",TRUE,AOM[[#This Row],[L1]:[L10]])</f>
        <v>Management/Livestock Management/Feed Characteristic/Feed Composition/Feed Ingredient/Crop Byproduct/Legume ByProducts/Green Bean /Green Bean Vine</v>
      </c>
      <c r="B555" s="207" t="s">
        <v>19507</v>
      </c>
      <c r="C555" s="207" t="s">
        <v>17896</v>
      </c>
      <c r="D555" s="207" t="s">
        <v>17898</v>
      </c>
      <c r="E555" s="207" t="s">
        <v>17908</v>
      </c>
      <c r="F555" s="207" t="s">
        <v>18308</v>
      </c>
      <c r="G555" s="207" t="s">
        <v>18309</v>
      </c>
      <c r="H555" s="207" t="s">
        <v>18687</v>
      </c>
      <c r="I555" s="207" t="s">
        <v>19421</v>
      </c>
      <c r="J555" s="207" t="s">
        <v>19502</v>
      </c>
      <c r="K555" s="207" t="s">
        <v>19503</v>
      </c>
      <c r="L555" s="207"/>
      <c r="M555" t="str" cm="1">
        <f t="array" ref="M555">LOOKUP(2,1/(C555:L555&lt;&gt;""),C555:L555)</f>
        <v>Green Bean Vine</v>
      </c>
      <c r="N555" s="207"/>
      <c r="O555" s="207"/>
      <c r="P555" s="207"/>
      <c r="Q555" s="207"/>
      <c r="R555" s="207"/>
      <c r="S555" s="207"/>
      <c r="T555" s="207"/>
      <c r="U555" s="207" t="s">
        <v>4768</v>
      </c>
      <c r="V555" s="211" t="s">
        <v>19445</v>
      </c>
      <c r="W555" s="207" t="s">
        <v>8288</v>
      </c>
      <c r="X555" s="207" t="s">
        <v>8288</v>
      </c>
      <c r="Y555" s="207" t="s">
        <v>8288</v>
      </c>
      <c r="Z555" s="207" t="s">
        <v>8288</v>
      </c>
      <c r="AA555" s="209" t="s">
        <v>19446</v>
      </c>
      <c r="AB555" s="209" t="s">
        <v>4169</v>
      </c>
      <c r="AC555" s="210" t="s">
        <v>19505</v>
      </c>
      <c r="AD555" s="210" t="s">
        <v>4169</v>
      </c>
      <c r="AE555" s="210" t="s">
        <v>19506</v>
      </c>
      <c r="AF555" s="210"/>
      <c r="AG555" t="str">
        <f>IFERROR(IF(COUNTIF(C555:L555,"Feed Ingredient")&gt;0,INDEX(ani_diet!T:T,MATCH(M555,ani_diet!D:D,0)),""),"")</f>
        <v>Phaseolus vulgaris Vine</v>
      </c>
      <c r="AH555" s="60" t="str">
        <f>IF(IFERROR(IF(MATCH("Feed Ingredient", AOM[[#This Row],[L1]:[L10]],0)&gt;0, TRUE, FALSE), FALSE)=TRUE,IFERROR(VLOOKUP(M555, ani_diet!C:C, 1, FALSE), "No Match"),FALSE)</f>
        <v>Green Bean Vine</v>
      </c>
      <c r="AI555" s="60" t="s">
        <v>3539</v>
      </c>
      <c r="AL555" t="str">
        <f>IFERROR(IF(COUNTIF(C555:L555,"Feed Ingredient")&gt;0,INDEX(ani_diet!T:T,MATCH(M555,ani_diet!D:D,0)),""),"")</f>
        <v>Phaseolus vulgaris Vine</v>
      </c>
    </row>
    <row r="556" spans="1:38">
      <c r="A556" t="str">
        <f>_xlfn.TEXTJOIN("/",TRUE,AOM[[#This Row],[L1]:[L10]])</f>
        <v>Management/Livestock Management/Feed Characteristic/Feed Composition/Feed Ingredient/Crop Byproduct/Legume ByProducts/Groundnut/Groundnut Cake/Groundnut Cake Ground</v>
      </c>
      <c r="B556" s="207" t="s">
        <v>19508</v>
      </c>
      <c r="C556" s="207" t="s">
        <v>17896</v>
      </c>
      <c r="D556" s="207" t="s">
        <v>17898</v>
      </c>
      <c r="E556" s="207" t="s">
        <v>17908</v>
      </c>
      <c r="F556" s="207" t="s">
        <v>18308</v>
      </c>
      <c r="G556" s="207" t="s">
        <v>18309</v>
      </c>
      <c r="H556" s="207" t="s">
        <v>18687</v>
      </c>
      <c r="I556" s="207" t="s">
        <v>19421</v>
      </c>
      <c r="J556" s="207" t="s">
        <v>4798</v>
      </c>
      <c r="K556" s="207" t="s">
        <v>19509</v>
      </c>
      <c r="L556" s="207" t="s">
        <v>19510</v>
      </c>
      <c r="M556" t="str" cm="1">
        <f t="array" ref="M556">LOOKUP(2,1/(C556:L556&lt;&gt;""),C556:L556)</f>
        <v>Groundnut Cake Ground</v>
      </c>
      <c r="N556" s="207" t="s">
        <v>19511</v>
      </c>
      <c r="O556" s="207" t="s">
        <v>8288</v>
      </c>
      <c r="P556" s="207" t="s">
        <v>8288</v>
      </c>
      <c r="Q556" s="207" t="s">
        <v>8288</v>
      </c>
      <c r="R556" s="207" t="s">
        <v>8288</v>
      </c>
      <c r="S556" s="207" t="s">
        <v>8288</v>
      </c>
      <c r="T556" s="207" t="s">
        <v>8288</v>
      </c>
      <c r="U556" s="207" t="s">
        <v>4800</v>
      </c>
      <c r="V556" s="209" t="s">
        <v>19512</v>
      </c>
      <c r="W556" s="207" t="s">
        <v>8288</v>
      </c>
      <c r="X556" s="207" t="s">
        <v>8288</v>
      </c>
      <c r="Y556" s="207" t="s">
        <v>8288</v>
      </c>
      <c r="Z556" s="207" t="s">
        <v>8288</v>
      </c>
      <c r="AA556" s="209" t="s">
        <v>19513</v>
      </c>
      <c r="AB556" s="209" t="s">
        <v>4169</v>
      </c>
      <c r="AC556" s="210" t="s">
        <v>19514</v>
      </c>
      <c r="AD556" s="210">
        <v>2191</v>
      </c>
      <c r="AE556" s="210" t="s">
        <v>19515</v>
      </c>
      <c r="AF556" s="210" t="s">
        <v>19516</v>
      </c>
      <c r="AG556" t="str">
        <f>IFERROR(IF(COUNTIF(C556:L556,"Feed Ingredient")&gt;0,INDEX(ani_diet!T:T,MATCH(M556,ani_diet!D:D,0)),""),"")</f>
        <v>Arachis hypogaea Cake</v>
      </c>
      <c r="AH556" s="60" t="str">
        <f>IF(IFERROR(IF(MATCH("Feed Ingredient", AOM[[#This Row],[L1]:[L10]],0)&gt;0, TRUE, FALSE), FALSE)=TRUE,IFERROR(VLOOKUP(M556, ani_diet!C:C, 1, FALSE), "No Match"),FALSE)</f>
        <v>No Match</v>
      </c>
      <c r="AI556" t="s">
        <v>19517</v>
      </c>
      <c r="AL556" t="str">
        <f>IFERROR(IF(COUNTIF(C556:L556,"Feed Ingredient")&gt;0,INDEX(ani_diet!T:T,MATCH(M556,ani_diet!D:D,0)),""),"")</f>
        <v>Arachis hypogaea Cake</v>
      </c>
    </row>
    <row r="557" spans="1:38">
      <c r="A557" t="str">
        <f>_xlfn.TEXTJOIN("/",TRUE,AOM[[#This Row],[L1]:[L10]])</f>
        <v>Management/Livestock Management/Feed Characteristic/Feed Composition/Feed Ingredient/Crop Byproduct/Legume ByProducts/Groundnut/Groundnut Cake</v>
      </c>
      <c r="B557" s="207" t="s">
        <v>19518</v>
      </c>
      <c r="C557" s="207" t="s">
        <v>17896</v>
      </c>
      <c r="D557" s="207" t="s">
        <v>17898</v>
      </c>
      <c r="E557" s="207" t="s">
        <v>17908</v>
      </c>
      <c r="F557" s="207" t="s">
        <v>18308</v>
      </c>
      <c r="G557" s="207" t="s">
        <v>18309</v>
      </c>
      <c r="H557" s="207" t="s">
        <v>18687</v>
      </c>
      <c r="I557" s="207" t="s">
        <v>19421</v>
      </c>
      <c r="J557" s="207" t="s">
        <v>4798</v>
      </c>
      <c r="K557" s="207" t="s">
        <v>19509</v>
      </c>
      <c r="L557" s="207"/>
      <c r="M557" t="str" cm="1">
        <f t="array" ref="M557">LOOKUP(2,1/(C557:L557&lt;&gt;""),C557:L557)</f>
        <v>Groundnut Cake</v>
      </c>
      <c r="N557" s="207" t="s">
        <v>19519</v>
      </c>
      <c r="O557" s="207" t="s">
        <v>8288</v>
      </c>
      <c r="P557" s="207" t="s">
        <v>8288</v>
      </c>
      <c r="Q557" s="207" t="s">
        <v>8288</v>
      </c>
      <c r="R557" s="207" t="s">
        <v>8288</v>
      </c>
      <c r="S557" s="207" t="s">
        <v>19520</v>
      </c>
      <c r="T557" s="207" t="s">
        <v>8288</v>
      </c>
      <c r="U557" s="207" t="s">
        <v>4800</v>
      </c>
      <c r="V557" s="209" t="s">
        <v>19512</v>
      </c>
      <c r="W557" s="207" t="s">
        <v>8288</v>
      </c>
      <c r="X557" s="207" t="s">
        <v>8288</v>
      </c>
      <c r="Y557" s="207" t="s">
        <v>8288</v>
      </c>
      <c r="Z557" s="207" t="s">
        <v>8288</v>
      </c>
      <c r="AA557" s="209" t="s">
        <v>19513</v>
      </c>
      <c r="AB557" s="209" t="s">
        <v>4169</v>
      </c>
      <c r="AC557" s="210" t="s">
        <v>19514</v>
      </c>
      <c r="AD557" s="210">
        <v>2191</v>
      </c>
      <c r="AE557" s="210" t="s">
        <v>19515</v>
      </c>
      <c r="AF557" s="210" t="s">
        <v>19516</v>
      </c>
      <c r="AG557" t="str">
        <f>IFERROR(IF(COUNTIF(C557:L557,"Feed Ingredient")&gt;0,INDEX(ani_diet!T:T,MATCH(M557,ani_diet!D:D,0)),""),"")</f>
        <v>Arachis hypogaea Cake</v>
      </c>
      <c r="AH557" s="60" t="str">
        <f>IF(IFERROR(IF(MATCH("Feed Ingredient", AOM[[#This Row],[L1]:[L10]],0)&gt;0, TRUE, FALSE), FALSE)=TRUE,IFERROR(VLOOKUP(M557, ani_diet!C:C, 1, FALSE), "No Match"),FALSE)</f>
        <v>Groundnut Cake</v>
      </c>
      <c r="AI557" t="s">
        <v>19517</v>
      </c>
      <c r="AL557" t="str">
        <f>IFERROR(IF(COUNTIF(C557:L557,"Feed Ingredient")&gt;0,INDEX(ani_diet!T:T,MATCH(M557,ani_diet!D:D,0)),""),"")</f>
        <v>Arachis hypogaea Cake</v>
      </c>
    </row>
    <row r="558" spans="1:38">
      <c r="A558" t="str">
        <f>_xlfn.TEXTJOIN("/",TRUE,AOM[[#This Row],[L1]:[L10]])</f>
        <v>Management/Livestock Management/Feed Characteristic/Feed Composition/Feed Ingredient/Crop Byproduct/Legume ByProducts/Groundnut/Groundnut Haulm/Groundnut Haulm Crushed</v>
      </c>
      <c r="B558" s="207" t="s">
        <v>19521</v>
      </c>
      <c r="C558" s="207" t="s">
        <v>17896</v>
      </c>
      <c r="D558" s="207" t="s">
        <v>17898</v>
      </c>
      <c r="E558" s="207" t="s">
        <v>17908</v>
      </c>
      <c r="F558" s="207" t="s">
        <v>18308</v>
      </c>
      <c r="G558" s="207" t="s">
        <v>18309</v>
      </c>
      <c r="H558" s="207" t="s">
        <v>18687</v>
      </c>
      <c r="I558" s="207" t="s">
        <v>19421</v>
      </c>
      <c r="J558" s="207" t="s">
        <v>4798</v>
      </c>
      <c r="K558" s="207" t="s">
        <v>19522</v>
      </c>
      <c r="L558" s="207" t="s">
        <v>19523</v>
      </c>
      <c r="M558" t="str" cm="1">
        <f t="array" ref="M558">LOOKUP(2,1/(C558:L558&lt;&gt;""),C558:L558)</f>
        <v>Groundnut Haulm Crushed</v>
      </c>
      <c r="N558" s="207" t="s">
        <v>19524</v>
      </c>
      <c r="O558" s="207" t="s">
        <v>8288</v>
      </c>
      <c r="P558" s="207" t="s">
        <v>8288</v>
      </c>
      <c r="Q558" s="207" t="s">
        <v>8288</v>
      </c>
      <c r="R558" s="207" t="s">
        <v>8288</v>
      </c>
      <c r="S558" s="207" t="s">
        <v>8288</v>
      </c>
      <c r="T558" s="207" t="s">
        <v>8288</v>
      </c>
      <c r="U558" s="207" t="s">
        <v>4800</v>
      </c>
      <c r="V558" s="209" t="s">
        <v>19512</v>
      </c>
      <c r="W558" s="207" t="s">
        <v>8288</v>
      </c>
      <c r="X558" s="207" t="s">
        <v>8288</v>
      </c>
      <c r="Y558" s="207" t="s">
        <v>8288</v>
      </c>
      <c r="Z558" s="207" t="s">
        <v>8288</v>
      </c>
      <c r="AA558" s="209" t="s">
        <v>19513</v>
      </c>
      <c r="AB558" s="209" t="s">
        <v>4169</v>
      </c>
      <c r="AC558" s="210" t="s">
        <v>19514</v>
      </c>
      <c r="AD558" s="210" t="s">
        <v>4169</v>
      </c>
      <c r="AE558" s="213" t="s">
        <v>19515</v>
      </c>
      <c r="AF558" s="213"/>
      <c r="AG558" t="str">
        <f>IFERROR(IF(COUNTIF(C558:L558,"Feed Ingredient")&gt;0,INDEX(ani_diet!T:T,MATCH(M558,ani_diet!D:D,0)),""),"")</f>
        <v>Arachis hypogaea Haulm</v>
      </c>
      <c r="AH558" s="60" t="str">
        <f>IF(IFERROR(IF(MATCH("Feed Ingredient", AOM[[#This Row],[L1]:[L10]],0)&gt;0, TRUE, FALSE), FALSE)=TRUE,IFERROR(VLOOKUP(M558, ani_diet!C:C, 1, FALSE), "No Match"),FALSE)</f>
        <v>No Match</v>
      </c>
      <c r="AI558" s="220" t="s">
        <v>19525</v>
      </c>
      <c r="AL558" t="str">
        <f>IFERROR(IF(COUNTIF(C558:L558,"Feed Ingredient")&gt;0,INDEX(ani_diet!T:T,MATCH(M558,ani_diet!D:D,0)),""),"")</f>
        <v>Arachis hypogaea Haulm</v>
      </c>
    </row>
    <row r="559" spans="1:38">
      <c r="A559" t="str">
        <f>_xlfn.TEXTJOIN("/",TRUE,AOM[[#This Row],[L1]:[L10]])</f>
        <v>Management/Livestock Management/Feed Characteristic/Feed Composition/Feed Ingredient/Crop Byproduct/Legume ByProducts/Groundnut/Groundnut Haulm/Groundnut Haulm Dried</v>
      </c>
      <c r="B559" s="207" t="s">
        <v>19526</v>
      </c>
      <c r="C559" s="207" t="s">
        <v>17896</v>
      </c>
      <c r="D559" s="207" t="s">
        <v>17898</v>
      </c>
      <c r="E559" s="207" t="s">
        <v>17908</v>
      </c>
      <c r="F559" s="207" t="s">
        <v>18308</v>
      </c>
      <c r="G559" s="207" t="s">
        <v>18309</v>
      </c>
      <c r="H559" s="207" t="s">
        <v>18687</v>
      </c>
      <c r="I559" s="207" t="s">
        <v>19421</v>
      </c>
      <c r="J559" s="207" t="s">
        <v>4798</v>
      </c>
      <c r="K559" s="207" t="s">
        <v>19522</v>
      </c>
      <c r="L559" s="207" t="s">
        <v>19527</v>
      </c>
      <c r="M559" t="str" cm="1">
        <f t="array" ref="M559">LOOKUP(2,1/(C559:L559&lt;&gt;""),C559:L559)</f>
        <v>Groundnut Haulm Dried</v>
      </c>
      <c r="N559" s="207" t="s">
        <v>19528</v>
      </c>
      <c r="O559" s="207" t="s">
        <v>8288</v>
      </c>
      <c r="P559" s="207" t="s">
        <v>8288</v>
      </c>
      <c r="Q559" s="207" t="s">
        <v>8288</v>
      </c>
      <c r="R559" s="207" t="s">
        <v>8288</v>
      </c>
      <c r="S559" s="207" t="s">
        <v>8288</v>
      </c>
      <c r="T559" s="207" t="s">
        <v>8288</v>
      </c>
      <c r="U559" s="207" t="s">
        <v>4800</v>
      </c>
      <c r="V559" s="209" t="s">
        <v>19512</v>
      </c>
      <c r="W559" s="207" t="s">
        <v>8288</v>
      </c>
      <c r="X559" s="207" t="s">
        <v>8288</v>
      </c>
      <c r="Y559" s="207" t="s">
        <v>8288</v>
      </c>
      <c r="Z559" s="207" t="s">
        <v>8288</v>
      </c>
      <c r="AA559" s="209" t="s">
        <v>19513</v>
      </c>
      <c r="AB559" s="209" t="s">
        <v>4169</v>
      </c>
      <c r="AC559" s="210" t="s">
        <v>19514</v>
      </c>
      <c r="AD559" s="210" t="s">
        <v>4169</v>
      </c>
      <c r="AE559" s="213" t="s">
        <v>19515</v>
      </c>
      <c r="AF559" s="213"/>
      <c r="AG559" t="str">
        <f>IFERROR(IF(COUNTIF(C559:L559,"Feed Ingredient")&gt;0,INDEX(ani_diet!T:T,MATCH(M559,ani_diet!D:D,0)),""),"")</f>
        <v>Arachis hypogaea Haulm</v>
      </c>
      <c r="AH559" s="60" t="str">
        <f>IF(IFERROR(IF(MATCH("Feed Ingredient", AOM[[#This Row],[L1]:[L10]],0)&gt;0, TRUE, FALSE), FALSE)=TRUE,IFERROR(VLOOKUP(M559, ani_diet!C:C, 1, FALSE), "No Match"),FALSE)</f>
        <v>No Match</v>
      </c>
      <c r="AI559" s="220" t="s">
        <v>4169</v>
      </c>
      <c r="AL559" t="str">
        <f>IFERROR(IF(COUNTIF(C559:L559,"Feed Ingredient")&gt;0,INDEX(ani_diet!T:T,MATCH(M559,ani_diet!D:D,0)),""),"")</f>
        <v>Arachis hypogaea Haulm</v>
      </c>
    </row>
    <row r="560" spans="1:38">
      <c r="A560" t="str">
        <f>_xlfn.TEXTJOIN("/",TRUE,AOM[[#This Row],[L1]:[L10]])</f>
        <v>Management/Livestock Management/Feed Characteristic/Feed Composition/Feed Ingredient/Crop Byproduct/Legume ByProducts/Groundnut/Groundnut Haulm/Groundnut Haulm Ensiled</v>
      </c>
      <c r="B560" s="207" t="s">
        <v>19529</v>
      </c>
      <c r="C560" s="207" t="s">
        <v>17896</v>
      </c>
      <c r="D560" s="207" t="s">
        <v>17898</v>
      </c>
      <c r="E560" s="207" t="s">
        <v>17908</v>
      </c>
      <c r="F560" s="207" t="s">
        <v>18308</v>
      </c>
      <c r="G560" s="207" t="s">
        <v>18309</v>
      </c>
      <c r="H560" s="207" t="s">
        <v>18687</v>
      </c>
      <c r="I560" s="207" t="s">
        <v>19421</v>
      </c>
      <c r="J560" s="207" t="s">
        <v>4798</v>
      </c>
      <c r="K560" s="207" t="s">
        <v>19522</v>
      </c>
      <c r="L560" s="207" t="s">
        <v>19530</v>
      </c>
      <c r="M560" t="str" cm="1">
        <f t="array" ref="M560">LOOKUP(2,1/(C560:L560&lt;&gt;""),C560:L560)</f>
        <v>Groundnut Haulm Ensiled</v>
      </c>
      <c r="N560" s="207" t="s">
        <v>19531</v>
      </c>
      <c r="O560" s="207" t="s">
        <v>8288</v>
      </c>
      <c r="P560" s="207" t="s">
        <v>8288</v>
      </c>
      <c r="Q560" s="207" t="s">
        <v>8288</v>
      </c>
      <c r="R560" s="207" t="s">
        <v>8288</v>
      </c>
      <c r="S560" s="207" t="s">
        <v>8288</v>
      </c>
      <c r="T560" s="207" t="s">
        <v>8288</v>
      </c>
      <c r="U560" s="207" t="s">
        <v>4800</v>
      </c>
      <c r="V560" s="209" t="s">
        <v>19512</v>
      </c>
      <c r="W560" s="207" t="s">
        <v>8288</v>
      </c>
      <c r="X560" s="207" t="s">
        <v>8288</v>
      </c>
      <c r="Y560" s="207" t="s">
        <v>8288</v>
      </c>
      <c r="Z560" s="207" t="s">
        <v>8288</v>
      </c>
      <c r="AA560" s="209" t="s">
        <v>19513</v>
      </c>
      <c r="AB560" s="209" t="s">
        <v>4169</v>
      </c>
      <c r="AC560" s="210" t="s">
        <v>19514</v>
      </c>
      <c r="AD560" s="210" t="s">
        <v>4169</v>
      </c>
      <c r="AE560" s="213" t="s">
        <v>19515</v>
      </c>
      <c r="AF560" s="213"/>
      <c r="AG560" t="str">
        <f>IFERROR(IF(COUNTIF(C560:L560,"Feed Ingredient")&gt;0,INDEX(ani_diet!T:T,MATCH(M560,ani_diet!D:D,0)),""),"")</f>
        <v>Arachis hypogaea Haulm</v>
      </c>
      <c r="AH560" s="60" t="str">
        <f>IF(IFERROR(IF(MATCH("Feed Ingredient", AOM[[#This Row],[L1]:[L10]],0)&gt;0, TRUE, FALSE), FALSE)=TRUE,IFERROR(VLOOKUP(M560, ani_diet!C:C, 1, FALSE), "No Match"),FALSE)</f>
        <v>No Match</v>
      </c>
      <c r="AI560" s="220" t="s">
        <v>4169</v>
      </c>
      <c r="AL560" t="str">
        <f>IFERROR(IF(COUNTIF(C560:L560,"Feed Ingredient")&gt;0,INDEX(ani_diet!T:T,MATCH(M560,ani_diet!D:D,0)),""),"")</f>
        <v>Arachis hypogaea Haulm</v>
      </c>
    </row>
    <row r="561" spans="1:38">
      <c r="A561" t="str">
        <f>_xlfn.TEXTJOIN("/",TRUE,AOM[[#This Row],[L1]:[L10]])</f>
        <v>Management/Livestock Management/Feed Characteristic/Feed Composition/Feed Ingredient/Crop Byproduct/Legume ByProducts/Groundnut/Groundnut Haulm</v>
      </c>
      <c r="B561" s="207" t="s">
        <v>19532</v>
      </c>
      <c r="C561" s="207" t="s">
        <v>17896</v>
      </c>
      <c r="D561" s="207" t="s">
        <v>17898</v>
      </c>
      <c r="E561" s="207" t="s">
        <v>17908</v>
      </c>
      <c r="F561" s="207" t="s">
        <v>18308</v>
      </c>
      <c r="G561" s="207" t="s">
        <v>18309</v>
      </c>
      <c r="H561" s="207" t="s">
        <v>18687</v>
      </c>
      <c r="I561" s="207" t="s">
        <v>19421</v>
      </c>
      <c r="J561" s="207" t="s">
        <v>4798</v>
      </c>
      <c r="K561" s="207" t="s">
        <v>19522</v>
      </c>
      <c r="L561" s="207"/>
      <c r="M561" t="str" cm="1">
        <f t="array" ref="M561">LOOKUP(2,1/(C561:L561&lt;&gt;""),C561:L561)</f>
        <v>Groundnut Haulm</v>
      </c>
      <c r="N561" s="207" t="s">
        <v>19533</v>
      </c>
      <c r="O561" s="207" t="s">
        <v>8288</v>
      </c>
      <c r="P561" s="207" t="s">
        <v>8288</v>
      </c>
      <c r="Q561" s="207" t="s">
        <v>8288</v>
      </c>
      <c r="R561" s="207" t="s">
        <v>8288</v>
      </c>
      <c r="S561" s="207" t="s">
        <v>8288</v>
      </c>
      <c r="T561" s="207" t="s">
        <v>8288</v>
      </c>
      <c r="U561" s="207" t="s">
        <v>4800</v>
      </c>
      <c r="V561" s="209" t="s">
        <v>19512</v>
      </c>
      <c r="W561" s="207" t="s">
        <v>8288</v>
      </c>
      <c r="X561" s="207" t="s">
        <v>8288</v>
      </c>
      <c r="Y561" s="207" t="s">
        <v>8288</v>
      </c>
      <c r="Z561" s="207" t="s">
        <v>8288</v>
      </c>
      <c r="AA561" s="209" t="s">
        <v>19513</v>
      </c>
      <c r="AB561" s="209" t="s">
        <v>4169</v>
      </c>
      <c r="AC561" s="210" t="s">
        <v>19514</v>
      </c>
      <c r="AD561" s="210" t="s">
        <v>4169</v>
      </c>
      <c r="AE561" s="213" t="s">
        <v>19515</v>
      </c>
      <c r="AF561" s="213"/>
      <c r="AG561" t="str">
        <f>IFERROR(IF(COUNTIF(C561:L561,"Feed Ingredient")&gt;0,INDEX(ani_diet!T:T,MATCH(M561,ani_diet!D:D,0)),""),"")</f>
        <v>Arachis hypogaea Haulm</v>
      </c>
      <c r="AH561" s="60" t="str">
        <f>IF(IFERROR(IF(MATCH("Feed Ingredient", AOM[[#This Row],[L1]:[L10]],0)&gt;0, TRUE, FALSE), FALSE)=TRUE,IFERROR(VLOOKUP(M561, ani_diet!C:C, 1, FALSE), "No Match"),FALSE)</f>
        <v>Groundnut Haulm</v>
      </c>
      <c r="AI561" t="s">
        <v>19525</v>
      </c>
      <c r="AL561" t="str">
        <f>IFERROR(IF(COUNTIF(C561:L561,"Feed Ingredient")&gt;0,INDEX(ani_diet!T:T,MATCH(M561,ani_diet!D:D,0)),""),"")</f>
        <v>Arachis hypogaea Haulm</v>
      </c>
    </row>
    <row r="562" spans="1:38">
      <c r="A562" t="str">
        <f>_xlfn.TEXTJOIN("/",TRUE,AOM[[#This Row],[L1]:[L10]])</f>
        <v>Management/Livestock Management/Feed Characteristic/Feed Composition/Feed Ingredient/Crop Byproduct/Legume ByProducts/Groundnut/Groundnut Hull/Groundnut Hull Crushed Dried</v>
      </c>
      <c r="B562" s="207" t="s">
        <v>19534</v>
      </c>
      <c r="C562" s="207" t="s">
        <v>17896</v>
      </c>
      <c r="D562" s="207" t="s">
        <v>17898</v>
      </c>
      <c r="E562" s="207" t="s">
        <v>17908</v>
      </c>
      <c r="F562" s="207" t="s">
        <v>18308</v>
      </c>
      <c r="G562" s="207" t="s">
        <v>18309</v>
      </c>
      <c r="H562" s="207" t="s">
        <v>18687</v>
      </c>
      <c r="I562" s="207" t="s">
        <v>19421</v>
      </c>
      <c r="J562" s="207" t="s">
        <v>4798</v>
      </c>
      <c r="K562" s="207" t="s">
        <v>19535</v>
      </c>
      <c r="L562" s="207" t="s">
        <v>19536</v>
      </c>
      <c r="M562" t="str" cm="1">
        <f t="array" ref="M562">LOOKUP(2,1/(C562:L562&lt;&gt;""),C562:L562)</f>
        <v>Groundnut Hull Crushed Dried</v>
      </c>
      <c r="N562" s="207" t="s">
        <v>19537</v>
      </c>
      <c r="O562" s="207" t="s">
        <v>8288</v>
      </c>
      <c r="P562" s="207" t="s">
        <v>8288</v>
      </c>
      <c r="Q562" s="207" t="s">
        <v>8288</v>
      </c>
      <c r="R562" s="207" t="s">
        <v>8288</v>
      </c>
      <c r="S562" s="207" t="s">
        <v>8288</v>
      </c>
      <c r="T562" s="207" t="s">
        <v>8288</v>
      </c>
      <c r="U562" s="207" t="s">
        <v>4800</v>
      </c>
      <c r="V562" s="209" t="s">
        <v>19512</v>
      </c>
      <c r="W562" s="207" t="s">
        <v>8288</v>
      </c>
      <c r="X562" s="207" t="s">
        <v>8288</v>
      </c>
      <c r="Y562" s="207" t="s">
        <v>8288</v>
      </c>
      <c r="Z562" s="207" t="s">
        <v>8288</v>
      </c>
      <c r="AA562" s="209" t="s">
        <v>19513</v>
      </c>
      <c r="AB562" s="209" t="s">
        <v>4169</v>
      </c>
      <c r="AC562" s="210" t="s">
        <v>19514</v>
      </c>
      <c r="AD562" s="210" t="s">
        <v>4169</v>
      </c>
      <c r="AE562" s="213" t="s">
        <v>19515</v>
      </c>
      <c r="AF562" s="213"/>
      <c r="AG562" t="str">
        <f>IFERROR(IF(COUNTIF(C562:L562,"Feed Ingredient")&gt;0,INDEX(ani_diet!T:T,MATCH(M562,ani_diet!D:D,0)),""),"")</f>
        <v>Arachis hypogaea Hull</v>
      </c>
      <c r="AH562" s="60" t="str">
        <f>IF(IFERROR(IF(MATCH("Feed Ingredient", AOM[[#This Row],[L1]:[L10]],0)&gt;0, TRUE, FALSE), FALSE)=TRUE,IFERROR(VLOOKUP(M562, ani_diet!C:C, 1, FALSE), "No Match"),FALSE)</f>
        <v>No Match</v>
      </c>
      <c r="AI562" t="s">
        <v>19538</v>
      </c>
      <c r="AL562" t="str">
        <f>IFERROR(IF(COUNTIF(C562:L562,"Feed Ingredient")&gt;0,INDEX(ani_diet!T:T,MATCH(M562,ani_diet!D:D,0)),""),"")</f>
        <v>Arachis hypogaea Hull</v>
      </c>
    </row>
    <row r="563" spans="1:38">
      <c r="A563" t="str">
        <f>_xlfn.TEXTJOIN("/",TRUE,AOM[[#This Row],[L1]:[L10]])</f>
        <v>Management/Livestock Management/Feed Characteristic/Feed Composition/Feed Ingredient/Crop Byproduct/Legume ByProducts/Groundnut/Groundnut Hull</v>
      </c>
      <c r="B563" s="207" t="s">
        <v>19539</v>
      </c>
      <c r="C563" s="207" t="s">
        <v>17896</v>
      </c>
      <c r="D563" s="207" t="s">
        <v>17898</v>
      </c>
      <c r="E563" s="207" t="s">
        <v>17908</v>
      </c>
      <c r="F563" s="207" t="s">
        <v>18308</v>
      </c>
      <c r="G563" s="207" t="s">
        <v>18309</v>
      </c>
      <c r="H563" s="207" t="s">
        <v>18687</v>
      </c>
      <c r="I563" s="207" t="s">
        <v>19421</v>
      </c>
      <c r="J563" s="207" t="s">
        <v>4798</v>
      </c>
      <c r="K563" s="207" t="s">
        <v>19535</v>
      </c>
      <c r="L563" s="207"/>
      <c r="M563" t="str" cm="1">
        <f t="array" ref="M563">LOOKUP(2,1/(C563:L563&lt;&gt;""),C563:L563)</f>
        <v>Groundnut Hull</v>
      </c>
      <c r="N563" s="207" t="s">
        <v>19540</v>
      </c>
      <c r="O563" s="207" t="s">
        <v>8288</v>
      </c>
      <c r="P563" s="207" t="s">
        <v>8288</v>
      </c>
      <c r="Q563" s="207" t="s">
        <v>8288</v>
      </c>
      <c r="R563" s="207" t="s">
        <v>8288</v>
      </c>
      <c r="S563" s="207" t="s">
        <v>8288</v>
      </c>
      <c r="T563" s="207" t="s">
        <v>8288</v>
      </c>
      <c r="U563" s="207" t="s">
        <v>4800</v>
      </c>
      <c r="V563" s="209" t="s">
        <v>19512</v>
      </c>
      <c r="W563" s="207" t="s">
        <v>8288</v>
      </c>
      <c r="X563" s="207" t="s">
        <v>8288</v>
      </c>
      <c r="Y563" s="207" t="s">
        <v>8288</v>
      </c>
      <c r="Z563" s="207" t="s">
        <v>8288</v>
      </c>
      <c r="AA563" s="209" t="s">
        <v>19513</v>
      </c>
      <c r="AB563" s="211" t="s">
        <v>19541</v>
      </c>
      <c r="AC563" s="210" t="s">
        <v>19514</v>
      </c>
      <c r="AD563" s="210" t="s">
        <v>4169</v>
      </c>
      <c r="AE563" s="213" t="s">
        <v>19515</v>
      </c>
      <c r="AF563" s="213"/>
      <c r="AG563" t="str">
        <f>IFERROR(IF(COUNTIF(C563:L563,"Feed Ingredient")&gt;0,INDEX(ani_diet!T:T,MATCH(M563,ani_diet!D:D,0)),""),"")</f>
        <v>Arachis hypogaea Hull</v>
      </c>
      <c r="AH563" s="60" t="str">
        <f>IF(IFERROR(IF(MATCH("Feed Ingredient", AOM[[#This Row],[L1]:[L10]],0)&gt;0, TRUE, FALSE), FALSE)=TRUE,IFERROR(VLOOKUP(M563, ani_diet!C:C, 1, FALSE), "No Match"),FALSE)</f>
        <v>Groundnut Hull</v>
      </c>
      <c r="AI563" t="s">
        <v>19538</v>
      </c>
      <c r="AL563" t="str">
        <f>IFERROR(IF(COUNTIF(C563:L563,"Feed Ingredient")&gt;0,INDEX(ani_diet!T:T,MATCH(M563,ani_diet!D:D,0)),""),"")</f>
        <v>Arachis hypogaea Hull</v>
      </c>
    </row>
    <row r="564" spans="1:38">
      <c r="A564" t="str">
        <f>_xlfn.TEXTJOIN("/",TRUE,AOM[[#This Row],[L1]:[L10]])</f>
        <v>Management/Livestock Management/Feed Characteristic/Feed Composition/Feed Ingredient/Crop Byproduct/Legume ByProducts/Groundnut/Groundnut Husk/Groundnut Husk Ground</v>
      </c>
      <c r="B564" s="207" t="s">
        <v>19542</v>
      </c>
      <c r="C564" s="207" t="s">
        <v>17896</v>
      </c>
      <c r="D564" s="207" t="s">
        <v>17898</v>
      </c>
      <c r="E564" s="207" t="s">
        <v>17908</v>
      </c>
      <c r="F564" s="207" t="s">
        <v>18308</v>
      </c>
      <c r="G564" s="207" t="s">
        <v>18309</v>
      </c>
      <c r="H564" s="207" t="s">
        <v>18687</v>
      </c>
      <c r="I564" s="207" t="s">
        <v>19421</v>
      </c>
      <c r="J564" s="207" t="s">
        <v>4798</v>
      </c>
      <c r="K564" s="207" t="s">
        <v>19543</v>
      </c>
      <c r="L564" s="207" t="s">
        <v>19544</v>
      </c>
      <c r="M564" t="str" cm="1">
        <f t="array" ref="M564">LOOKUP(2,1/(C564:L564&lt;&gt;""),C564:L564)</f>
        <v>Groundnut Husk Ground</v>
      </c>
      <c r="N564" s="207" t="s">
        <v>19545</v>
      </c>
      <c r="O564" s="207" t="s">
        <v>8288</v>
      </c>
      <c r="P564" s="207" t="s">
        <v>8288</v>
      </c>
      <c r="Q564" s="207" t="s">
        <v>8288</v>
      </c>
      <c r="R564" s="207" t="s">
        <v>8288</v>
      </c>
      <c r="S564" s="207" t="s">
        <v>8288</v>
      </c>
      <c r="T564" s="207" t="s">
        <v>8288</v>
      </c>
      <c r="U564" s="207" t="s">
        <v>4800</v>
      </c>
      <c r="V564" s="209" t="s">
        <v>19512</v>
      </c>
      <c r="W564" s="207" t="s">
        <v>8288</v>
      </c>
      <c r="X564" s="207" t="s">
        <v>8288</v>
      </c>
      <c r="Y564" s="207" t="s">
        <v>8288</v>
      </c>
      <c r="Z564" s="207" t="s">
        <v>8288</v>
      </c>
      <c r="AA564" s="209" t="s">
        <v>19513</v>
      </c>
      <c r="AB564" s="211" t="s">
        <v>19541</v>
      </c>
      <c r="AC564" s="210" t="s">
        <v>19514</v>
      </c>
      <c r="AD564" s="210" t="s">
        <v>4169</v>
      </c>
      <c r="AE564" s="213" t="s">
        <v>19515</v>
      </c>
      <c r="AF564" s="213"/>
      <c r="AG564" t="str">
        <f>IFERROR(IF(COUNTIF(C564:L564,"Feed Ingredient")&gt;0,INDEX(ani_diet!T:T,MATCH(M564,ani_diet!D:D,0)),""),"")</f>
        <v>Arachis hypogaea Husk</v>
      </c>
      <c r="AH564" s="60" t="str">
        <f>IF(IFERROR(IF(MATCH("Feed Ingredient", AOM[[#This Row],[L1]:[L10]],0)&gt;0, TRUE, FALSE), FALSE)=TRUE,IFERROR(VLOOKUP(M564, ani_diet!C:C, 1, FALSE), "No Match"),FALSE)</f>
        <v>No Match</v>
      </c>
      <c r="AI564" t="s">
        <v>19538</v>
      </c>
      <c r="AL564" t="str">
        <f>IFERROR(IF(COUNTIF(C564:L564,"Feed Ingredient")&gt;0,INDEX(ani_diet!T:T,MATCH(M564,ani_diet!D:D,0)),""),"")</f>
        <v>Arachis hypogaea Husk</v>
      </c>
    </row>
    <row r="565" spans="1:38">
      <c r="A565" t="s">
        <v>19546</v>
      </c>
      <c r="B565" s="207" t="s">
        <v>19547</v>
      </c>
      <c r="C565" s="207" t="s">
        <v>17896</v>
      </c>
      <c r="D565" s="207" t="s">
        <v>17898</v>
      </c>
      <c r="E565" s="207" t="s">
        <v>17908</v>
      </c>
      <c r="F565" s="207" t="s">
        <v>18308</v>
      </c>
      <c r="G565" s="207" t="s">
        <v>18309</v>
      </c>
      <c r="H565" s="207" t="s">
        <v>18687</v>
      </c>
      <c r="I565" s="207" t="s">
        <v>19421</v>
      </c>
      <c r="J565" s="207" t="s">
        <v>4798</v>
      </c>
      <c r="K565" s="207" t="s">
        <v>19548</v>
      </c>
      <c r="L565" s="207"/>
      <c r="M565" t="str" cm="1">
        <f t="array" ref="M565">LOOKUP(2,1/(C565:L565&lt;&gt;""),C565:L565)</f>
        <v>Groundnut Residue</v>
      </c>
      <c r="N565" s="207"/>
      <c r="O565" s="207" t="s">
        <v>8288</v>
      </c>
      <c r="P565" s="207" t="s">
        <v>8288</v>
      </c>
      <c r="Q565" s="207" t="s">
        <v>8288</v>
      </c>
      <c r="R565" s="207" t="s">
        <v>8288</v>
      </c>
      <c r="S565" s="207" t="s">
        <v>19520</v>
      </c>
      <c r="T565" s="207" t="s">
        <v>8288</v>
      </c>
      <c r="U565" s="207" t="s">
        <v>4800</v>
      </c>
      <c r="V565" s="209" t="s">
        <v>19512</v>
      </c>
      <c r="W565" s="207" t="s">
        <v>8288</v>
      </c>
      <c r="X565" s="207" t="s">
        <v>8288</v>
      </c>
      <c r="Y565" s="207" t="s">
        <v>8288</v>
      </c>
      <c r="Z565" s="207" t="s">
        <v>8288</v>
      </c>
      <c r="AA565" s="209" t="s">
        <v>19513</v>
      </c>
      <c r="AB565" s="209" t="s">
        <v>4169</v>
      </c>
      <c r="AC565" s="210" t="s">
        <v>19514</v>
      </c>
      <c r="AD565" s="210" t="s">
        <v>18778</v>
      </c>
      <c r="AE565" s="210" t="s">
        <v>19515</v>
      </c>
      <c r="AF565" s="210" t="s">
        <v>18779</v>
      </c>
      <c r="AG565" t="str">
        <f>IFERROR(IF(COUNTIF(C565:L565,"Feed Ingredient")&gt;0,INDEX(ani_diet!T:T,MATCH(M565,ani_diet!D:D,0)),""),"")</f>
        <v>Arachis hypogaea Residue</v>
      </c>
      <c r="AH565" s="60" t="str">
        <f>IF(IFERROR(IF(MATCH("Feed Ingredient", AOM[[#This Row],[L1]:[L10]],0)&gt;0, TRUE, FALSE), FALSE)=TRUE,IFERROR(VLOOKUP(M565, ani_diet!C:C, 1, FALSE), "No Match"),FALSE)</f>
        <v>Groundnut Residue</v>
      </c>
      <c r="AI565" t="s">
        <v>19525</v>
      </c>
      <c r="AL565" t="str">
        <f>IFERROR(IF(COUNTIF(C565:L565,"Feed Ingredient")&gt;0,INDEX(ani_diet!T:T,MATCH(M565,ani_diet!D:D,0)),""),"")</f>
        <v>Arachis hypogaea Residue</v>
      </c>
    </row>
    <row r="566" spans="1:38">
      <c r="A566" t="str">
        <f>_xlfn.TEXTJOIN("/",TRUE,AOM[[#This Row],[L1]:[L10]])</f>
        <v>Management/Livestock Management/Feed Characteristic/Feed Composition/Feed Ingredient/Crop Byproduct/Legume ByProducts/Groundnut/Groundnut Shell</v>
      </c>
      <c r="B566" s="207" t="s">
        <v>19549</v>
      </c>
      <c r="C566" s="207" t="s">
        <v>17896</v>
      </c>
      <c r="D566" s="207" t="s">
        <v>17898</v>
      </c>
      <c r="E566" s="207" t="s">
        <v>17908</v>
      </c>
      <c r="F566" s="207" t="s">
        <v>18308</v>
      </c>
      <c r="G566" s="207" t="s">
        <v>18309</v>
      </c>
      <c r="H566" s="207" t="s">
        <v>18687</v>
      </c>
      <c r="I566" s="207" t="s">
        <v>19421</v>
      </c>
      <c r="J566" s="207" t="s">
        <v>4798</v>
      </c>
      <c r="K566" s="207" t="s">
        <v>19550</v>
      </c>
      <c r="L566" s="207"/>
      <c r="M566" t="str" cm="1">
        <f t="array" ref="M566">LOOKUP(2,1/(C566:L566&lt;&gt;""),C566:L566)</f>
        <v>Groundnut Shell</v>
      </c>
      <c r="N566" s="207"/>
      <c r="O566" s="207"/>
      <c r="P566" s="207"/>
      <c r="Q566" s="207"/>
      <c r="R566" s="207"/>
      <c r="S566" s="207"/>
      <c r="T566" s="207"/>
      <c r="U566" s="207" t="s">
        <v>4800</v>
      </c>
      <c r="V566" s="209" t="s">
        <v>19512</v>
      </c>
      <c r="W566" s="207"/>
      <c r="X566" s="207"/>
      <c r="Y566" s="207"/>
      <c r="Z566" s="207"/>
      <c r="AA566" s="209" t="s">
        <v>19513</v>
      </c>
      <c r="AB566" s="211" t="s">
        <v>19541</v>
      </c>
      <c r="AC566" s="210" t="s">
        <v>19514</v>
      </c>
      <c r="AD566" s="210" t="s">
        <v>4169</v>
      </c>
      <c r="AE566" s="213" t="s">
        <v>19515</v>
      </c>
      <c r="AF566" s="213"/>
      <c r="AG566" t="str">
        <f>IFERROR(IF(COUNTIF(C566:L566,"Feed Ingredient")&gt;0,INDEX(ani_diet!T:T,MATCH(M566,ani_diet!D:D,0)),""),"")</f>
        <v>Arachis hypogaea Shell</v>
      </c>
      <c r="AH566" s="60" t="str">
        <f>IF(IFERROR(IF(MATCH("Feed Ingredient", AOM[[#This Row],[L1]:[L10]],0)&gt;0, TRUE, FALSE), FALSE)=TRUE,IFERROR(VLOOKUP(M566, ani_diet!C:C, 1, FALSE), "No Match"),FALSE)</f>
        <v>Groundnut Shell</v>
      </c>
      <c r="AI566" t="s">
        <v>19538</v>
      </c>
      <c r="AL566" t="str">
        <f>IFERROR(IF(COUNTIF(C566:L566,"Feed Ingredient")&gt;0,INDEX(ani_diet!T:T,MATCH(M566,ani_diet!D:D,0)),""),"")</f>
        <v>Arachis hypogaea Shell</v>
      </c>
    </row>
    <row r="567" spans="1:38">
      <c r="A567" t="str">
        <f>_xlfn.TEXTJOIN("/",TRUE,AOM[[#This Row],[L1]:[L10]])</f>
        <v>Management/Livestock Management/Feed Characteristic/Feed Composition/Feed Ingredient/Crop Byproduct/Legume ByProducts/Groundnut/Groundnut Straw</v>
      </c>
      <c r="B567" s="207" t="s">
        <v>19551</v>
      </c>
      <c r="C567" s="207" t="s">
        <v>17896</v>
      </c>
      <c r="D567" s="207" t="s">
        <v>17898</v>
      </c>
      <c r="E567" s="207" t="s">
        <v>17908</v>
      </c>
      <c r="F567" s="207" t="s">
        <v>18308</v>
      </c>
      <c r="G567" s="207" t="s">
        <v>18309</v>
      </c>
      <c r="H567" s="207" t="s">
        <v>18687</v>
      </c>
      <c r="I567" s="207" t="s">
        <v>19421</v>
      </c>
      <c r="J567" s="207" t="s">
        <v>4798</v>
      </c>
      <c r="K567" s="207" t="s">
        <v>19552</v>
      </c>
      <c r="L567" s="207"/>
      <c r="M567" t="str" cm="1">
        <f t="array" ref="M567">LOOKUP(2,1/(C567:L567&lt;&gt;""),C567:L567)</f>
        <v>Groundnut Straw</v>
      </c>
      <c r="N567" s="207" t="s">
        <v>19553</v>
      </c>
      <c r="O567" s="207" t="s">
        <v>8288</v>
      </c>
      <c r="P567" s="207" t="s">
        <v>8288</v>
      </c>
      <c r="Q567" s="207" t="s">
        <v>8288</v>
      </c>
      <c r="R567" s="207" t="s">
        <v>8288</v>
      </c>
      <c r="S567" s="207" t="s">
        <v>19520</v>
      </c>
      <c r="T567" s="207" t="s">
        <v>8288</v>
      </c>
      <c r="U567" s="207" t="s">
        <v>4800</v>
      </c>
      <c r="V567" s="209" t="s">
        <v>19512</v>
      </c>
      <c r="W567" s="207" t="s">
        <v>8288</v>
      </c>
      <c r="X567" s="207" t="s">
        <v>8288</v>
      </c>
      <c r="Y567" s="207" t="s">
        <v>8288</v>
      </c>
      <c r="Z567" s="207" t="s">
        <v>8288</v>
      </c>
      <c r="AA567" s="209" t="s">
        <v>19513</v>
      </c>
      <c r="AB567" s="209" t="s">
        <v>4169</v>
      </c>
      <c r="AC567" s="210" t="s">
        <v>19514</v>
      </c>
      <c r="AD567" s="210" t="s">
        <v>18778</v>
      </c>
      <c r="AE567" s="210" t="s">
        <v>19515</v>
      </c>
      <c r="AF567" s="210" t="s">
        <v>18779</v>
      </c>
      <c r="AG567" t="str">
        <f>IFERROR(IF(COUNTIF(C567:L567,"Feed Ingredient")&gt;0,INDEX(ani_diet!T:T,MATCH(M567,ani_diet!D:D,0)),""),"")</f>
        <v>Arachis hypogaea Straw</v>
      </c>
      <c r="AH567" s="60" t="str">
        <f>IF(IFERROR(IF(MATCH("Feed Ingredient", AOM[[#This Row],[L1]:[L10]],0)&gt;0, TRUE, FALSE), FALSE)=TRUE,IFERROR(VLOOKUP(M567, ani_diet!C:C, 1, FALSE), "No Match"),FALSE)</f>
        <v>Groundnut Straw</v>
      </c>
      <c r="AI567" t="s">
        <v>19525</v>
      </c>
      <c r="AL567" t="str">
        <f>IFERROR(IF(COUNTIF(C567:L567,"Feed Ingredient")&gt;0,INDEX(ani_diet!T:T,MATCH(M567,ani_diet!D:D,0)),""),"")</f>
        <v>Arachis hypogaea Straw</v>
      </c>
    </row>
    <row r="568" spans="1:38">
      <c r="A568" t="s">
        <v>19554</v>
      </c>
      <c r="B568" s="207" t="s">
        <v>19555</v>
      </c>
      <c r="C568" s="207" t="s">
        <v>17896</v>
      </c>
      <c r="D568" s="207" t="s">
        <v>17898</v>
      </c>
      <c r="E568" s="207" t="s">
        <v>17908</v>
      </c>
      <c r="F568" s="207" t="s">
        <v>18308</v>
      </c>
      <c r="G568" s="207" t="s">
        <v>18309</v>
      </c>
      <c r="H568" s="207" t="s">
        <v>18687</v>
      </c>
      <c r="I568" s="207" t="s">
        <v>19421</v>
      </c>
      <c r="J568" s="207" t="s">
        <v>4798</v>
      </c>
      <c r="K568" s="207" t="s">
        <v>19556</v>
      </c>
      <c r="L568" s="207" t="s">
        <v>19557</v>
      </c>
      <c r="M568" t="str" cm="1">
        <f t="array" ref="M568">LOOKUP(2,1/(C568:L568&lt;&gt;""),C568:L568)</f>
        <v>Groundnut Veins Dried</v>
      </c>
      <c r="N568" s="207" t="s">
        <v>19558</v>
      </c>
      <c r="O568" s="207"/>
      <c r="P568" s="207"/>
      <c r="Q568" s="207"/>
      <c r="R568" s="207"/>
      <c r="S568" s="207"/>
      <c r="T568" s="207"/>
      <c r="U568" s="207" t="s">
        <v>4800</v>
      </c>
      <c r="V568" s="209" t="s">
        <v>19512</v>
      </c>
      <c r="W568" s="207" t="s">
        <v>8288</v>
      </c>
      <c r="X568" s="207" t="s">
        <v>8288</v>
      </c>
      <c r="Y568" s="207" t="s">
        <v>8288</v>
      </c>
      <c r="Z568" s="207" t="s">
        <v>8288</v>
      </c>
      <c r="AA568" s="209" t="s">
        <v>19513</v>
      </c>
      <c r="AB568" s="209" t="s">
        <v>4169</v>
      </c>
      <c r="AC568" s="210" t="s">
        <v>19514</v>
      </c>
      <c r="AD568" s="210" t="s">
        <v>4169</v>
      </c>
      <c r="AE568" s="210" t="s">
        <v>19515</v>
      </c>
      <c r="AF568" s="210"/>
      <c r="AG568" t="str">
        <f>IFERROR(IF(COUNTIF(C568:L568,"Feed Ingredient")&gt;0,INDEX(ani_diet!T:T,MATCH(M568,ani_diet!D:D,0)),""),"")</f>
        <v>Arachis hypogaea Veins</v>
      </c>
      <c r="AH568" s="60" t="str">
        <f>IF(IFERROR(IF(MATCH("Feed Ingredient", AOM[[#This Row],[L1]:[L10]],0)&gt;0, TRUE, FALSE), FALSE)=TRUE,IFERROR(VLOOKUP(M568, ani_diet!C:C, 1, FALSE), "No Match"),FALSE)</f>
        <v>No Match</v>
      </c>
      <c r="AI568" t="s">
        <v>3539</v>
      </c>
      <c r="AL568" t="str">
        <f>IFERROR(IF(COUNTIF(C568:L568,"Feed Ingredient")&gt;0,INDEX(ani_diet!T:T,MATCH(M568,ani_diet!D:D,0)),""),"")</f>
        <v>Arachis hypogaea Veins</v>
      </c>
    </row>
    <row r="569" spans="1:38">
      <c r="A569" t="str">
        <f>_xlfn.TEXTJOIN("/",TRUE,AOM[[#This Row],[L1]:[L10]])</f>
        <v>Management/Livestock Management/Feed Characteristic/Feed Composition/Feed Ingredient/Crop Byproduct/Legume ByProducts/Groundnut/Groundnut Veins</v>
      </c>
      <c r="B569" s="207" t="s">
        <v>19559</v>
      </c>
      <c r="C569" s="207" t="s">
        <v>17896</v>
      </c>
      <c r="D569" s="207" t="s">
        <v>17898</v>
      </c>
      <c r="E569" s="207" t="s">
        <v>17908</v>
      </c>
      <c r="F569" s="207" t="s">
        <v>18308</v>
      </c>
      <c r="G569" s="207" t="s">
        <v>18309</v>
      </c>
      <c r="H569" s="207" t="s">
        <v>18687</v>
      </c>
      <c r="I569" s="207" t="s">
        <v>19421</v>
      </c>
      <c r="J569" s="207" t="s">
        <v>4798</v>
      </c>
      <c r="K569" s="207" t="s">
        <v>19556</v>
      </c>
      <c r="L569" s="207"/>
      <c r="M569" t="str" cm="1">
        <f t="array" ref="M569">LOOKUP(2,1/(C569:L569&lt;&gt;""),C569:L569)</f>
        <v>Groundnut Veins</v>
      </c>
      <c r="N569" s="207" t="s">
        <v>19560</v>
      </c>
      <c r="O569" s="207"/>
      <c r="P569" s="207"/>
      <c r="Q569" s="207"/>
      <c r="R569" s="207"/>
      <c r="S569" s="207"/>
      <c r="T569" s="207"/>
      <c r="U569" s="207" t="s">
        <v>4800</v>
      </c>
      <c r="V569" s="209" t="s">
        <v>19512</v>
      </c>
      <c r="W569" s="207" t="s">
        <v>8288</v>
      </c>
      <c r="X569" s="207" t="s">
        <v>8288</v>
      </c>
      <c r="Y569" s="207" t="s">
        <v>8288</v>
      </c>
      <c r="Z569" s="207" t="s">
        <v>8288</v>
      </c>
      <c r="AA569" s="209" t="s">
        <v>19513</v>
      </c>
      <c r="AB569" s="209" t="s">
        <v>4169</v>
      </c>
      <c r="AC569" s="210" t="s">
        <v>19514</v>
      </c>
      <c r="AD569" s="210" t="s">
        <v>4169</v>
      </c>
      <c r="AE569" s="210" t="s">
        <v>19515</v>
      </c>
      <c r="AF569" s="210"/>
      <c r="AG569" t="str">
        <f>IFERROR(IF(COUNTIF(C569:L569,"Feed Ingredient")&gt;0,INDEX(ani_diet!T:T,MATCH(M569,ani_diet!D:D,0)),""),"")</f>
        <v>Arachis hypogaea Veins</v>
      </c>
      <c r="AH569" s="60" t="str">
        <f>IF(IFERROR(IF(MATCH("Feed Ingredient", AOM[[#This Row],[L1]:[L10]],0)&gt;0, TRUE, FALSE), FALSE)=TRUE,IFERROR(VLOOKUP(M569, ani_diet!C:C, 1, FALSE), "No Match"),FALSE)</f>
        <v>Groundnut Veins</v>
      </c>
      <c r="AI569" t="s">
        <v>3539</v>
      </c>
      <c r="AL569" t="str">
        <f>IFERROR(IF(COUNTIF(C569:L569,"Feed Ingredient")&gt;0,INDEX(ani_diet!T:T,MATCH(M569,ani_diet!D:D,0)),""),"")</f>
        <v>Arachis hypogaea Veins</v>
      </c>
    </row>
    <row r="570" spans="1:38">
      <c r="A570" t="str">
        <f>_xlfn.TEXTJOIN("/",TRUE,AOM[[#This Row],[L1]:[L10]])</f>
        <v>Management/Livestock Management/Feed Characteristic/Feed Composition/Feed Ingredient/Crop Byproduct/Legume ByProducts/Guar Bean/Guar Gum Ground</v>
      </c>
      <c r="B570" s="207" t="s">
        <v>19561</v>
      </c>
      <c r="C570" s="207" t="s">
        <v>17896</v>
      </c>
      <c r="D570" s="207" t="s">
        <v>17898</v>
      </c>
      <c r="E570" s="207" t="s">
        <v>17908</v>
      </c>
      <c r="F570" s="207" t="s">
        <v>18308</v>
      </c>
      <c r="G570" s="207" t="s">
        <v>18309</v>
      </c>
      <c r="H570" s="207" t="s">
        <v>18687</v>
      </c>
      <c r="I570" s="207" t="s">
        <v>19421</v>
      </c>
      <c r="J570" s="207" t="s">
        <v>19562</v>
      </c>
      <c r="K570" s="207" t="s">
        <v>19563</v>
      </c>
      <c r="L570" s="207"/>
      <c r="M570" t="str" cm="1">
        <f t="array" ref="M570">LOOKUP(2,1/(C570:L570&lt;&gt;""),C570:L570)</f>
        <v>Guar Gum Ground</v>
      </c>
      <c r="N570" s="207" t="s">
        <v>19564</v>
      </c>
      <c r="O570" s="207" t="s">
        <v>8288</v>
      </c>
      <c r="P570" s="207" t="s">
        <v>8288</v>
      </c>
      <c r="Q570" s="207" t="s">
        <v>8288</v>
      </c>
      <c r="R570" s="207" t="s">
        <v>8288</v>
      </c>
      <c r="S570" s="207" t="s">
        <v>8288</v>
      </c>
      <c r="T570" s="207" t="s">
        <v>8288</v>
      </c>
      <c r="U570" s="207" t="s">
        <v>3497</v>
      </c>
      <c r="V570" s="209" t="s">
        <v>19565</v>
      </c>
      <c r="W570" s="207" t="s">
        <v>8288</v>
      </c>
      <c r="X570" s="207" t="s">
        <v>8288</v>
      </c>
      <c r="Y570" s="207" t="s">
        <v>8288</v>
      </c>
      <c r="Z570" s="207" t="s">
        <v>8288</v>
      </c>
      <c r="AA570" s="209" t="s">
        <v>3498</v>
      </c>
      <c r="AB570" s="211" t="s">
        <v>19566</v>
      </c>
      <c r="AC570" s="210" t="s">
        <v>4169</v>
      </c>
      <c r="AD570" s="210" t="s">
        <v>4169</v>
      </c>
      <c r="AE570" s="210"/>
      <c r="AF570" s="210"/>
      <c r="AG570" t="str">
        <f>IFERROR(IF(COUNTIF(C570:L570,"Feed Ingredient")&gt;0,INDEX(ani_diet!T:T,MATCH(M570,ani_diet!D:D,0)),""),"")</f>
        <v>Cyamopsis tetragonoloba</v>
      </c>
      <c r="AH570" s="60" t="str">
        <f>IF(IFERROR(IF(MATCH("Feed Ingredient", AOM[[#This Row],[L1]:[L10]],0)&gt;0, TRUE, FALSE), FALSE)=TRUE,IFERROR(VLOOKUP(M570, ani_diet!C:C, 1, FALSE), "No Match"),FALSE)</f>
        <v>No Match</v>
      </c>
      <c r="AI570" t="s">
        <v>3539</v>
      </c>
      <c r="AL570" t="str">
        <f>IFERROR(IF(COUNTIF(C570:L570,"Feed Ingredient")&gt;0,INDEX(ani_diet!T:T,MATCH(M570,ani_diet!D:D,0)),""),"")</f>
        <v>Cyamopsis tetragonoloba</v>
      </c>
    </row>
    <row r="571" spans="1:38">
      <c r="A571" t="str">
        <f>_xlfn.TEXTJOIN("/",TRUE,AOM[[#This Row],[L1]:[L10]])</f>
        <v>Management/Livestock Management/Feed Characteristic/Feed Composition/Feed Ingredient/Crop Byproduct/Legume ByProducts/Haricot Bean/Haricot Bean Vine</v>
      </c>
      <c r="B571" s="207" t="s">
        <v>19567</v>
      </c>
      <c r="C571" s="207" t="s">
        <v>17896</v>
      </c>
      <c r="D571" s="207" t="s">
        <v>17898</v>
      </c>
      <c r="E571" s="207" t="s">
        <v>17908</v>
      </c>
      <c r="F571" s="207" t="s">
        <v>18308</v>
      </c>
      <c r="G571" s="207" t="s">
        <v>18309</v>
      </c>
      <c r="H571" s="207" t="s">
        <v>18687</v>
      </c>
      <c r="I571" s="207" t="s">
        <v>19421</v>
      </c>
      <c r="J571" s="207" t="s">
        <v>19568</v>
      </c>
      <c r="K571" s="207" t="s">
        <v>19569</v>
      </c>
      <c r="L571" s="207"/>
      <c r="M571" t="str" cm="1">
        <f t="array" ref="M571">LOOKUP(2,1/(C571:L571&lt;&gt;""),C571:L571)</f>
        <v>Haricot Bean Vine</v>
      </c>
      <c r="N571" s="207"/>
      <c r="O571" s="207"/>
      <c r="P571" s="207"/>
      <c r="Q571" s="207"/>
      <c r="R571" s="207"/>
      <c r="S571" s="207"/>
      <c r="T571" s="207"/>
      <c r="U571" s="207" t="s">
        <v>4768</v>
      </c>
      <c r="V571" s="209" t="s">
        <v>19445</v>
      </c>
      <c r="W571" s="207"/>
      <c r="X571" s="207"/>
      <c r="Y571" s="207"/>
      <c r="Z571" s="207"/>
      <c r="AA571" s="209" t="s">
        <v>19446</v>
      </c>
      <c r="AB571" s="209" t="s">
        <v>4169</v>
      </c>
      <c r="AC571" s="210" t="s">
        <v>4169</v>
      </c>
      <c r="AD571" s="210" t="s">
        <v>4169</v>
      </c>
      <c r="AE571" s="210"/>
      <c r="AF571" s="210"/>
      <c r="AG571" t="str">
        <f>IFERROR(IF(COUNTIF(C571:L571,"Feed Ingredient")&gt;0,INDEX(ani_diet!T:T,MATCH(M571,ani_diet!D:D,0)),""),"")</f>
        <v>Phaseolus vulgaris Vine</v>
      </c>
      <c r="AH571" s="60" t="str">
        <f>IF(IFERROR(IF(MATCH("Feed Ingredient", AOM[[#This Row],[L1]:[L10]],0)&gt;0, TRUE, FALSE), FALSE)=TRUE,IFERROR(VLOOKUP(M571, ani_diet!C:C, 1, FALSE), "No Match"),FALSE)</f>
        <v>Haricot Bean Vine</v>
      </c>
      <c r="AI571" t="s">
        <v>3539</v>
      </c>
      <c r="AL571" t="str">
        <f>IFERROR(IF(COUNTIF(C571:L571,"Feed Ingredient")&gt;0,INDEX(ani_diet!T:T,MATCH(M571,ani_diet!D:D,0)),""),"")</f>
        <v>Phaseolus vulgaris Vine</v>
      </c>
    </row>
    <row r="572" spans="1:38">
      <c r="A572" t="str">
        <f>_xlfn.TEXTJOIN("/",TRUE,AOM[[#This Row],[L1]:[L10]])</f>
        <v>Management/Livestock Management/Feed Characteristic/Feed Composition/Feed Ingredient/Crop Byproduct/Legume ByProducts/Lentil/Lentil Screening</v>
      </c>
      <c r="B572" s="207" t="s">
        <v>19570</v>
      </c>
      <c r="C572" s="207" t="s">
        <v>17896</v>
      </c>
      <c r="D572" s="207" t="s">
        <v>17898</v>
      </c>
      <c r="E572" s="207" t="s">
        <v>17908</v>
      </c>
      <c r="F572" s="207" t="s">
        <v>18308</v>
      </c>
      <c r="G572" s="207" t="s">
        <v>18309</v>
      </c>
      <c r="H572" s="207" t="s">
        <v>18687</v>
      </c>
      <c r="I572" s="207" t="s">
        <v>19421</v>
      </c>
      <c r="J572" s="207" t="s">
        <v>4826</v>
      </c>
      <c r="K572" s="207" t="s">
        <v>19571</v>
      </c>
      <c r="L572" s="207"/>
      <c r="M572" t="str" cm="1">
        <f t="array" ref="M572">LOOKUP(2,1/(C572:L572&lt;&gt;""),C572:L572)</f>
        <v>Lentil Screening</v>
      </c>
      <c r="N572" s="207"/>
      <c r="O572" s="207"/>
      <c r="P572" s="207"/>
      <c r="Q572" s="207"/>
      <c r="R572" s="207"/>
      <c r="S572" s="207"/>
      <c r="T572" s="207"/>
      <c r="U572" s="207" t="s">
        <v>4828</v>
      </c>
      <c r="V572" s="212" t="s">
        <v>19572</v>
      </c>
      <c r="W572" s="207"/>
      <c r="X572" s="207"/>
      <c r="Y572" s="207"/>
      <c r="Z572" s="207"/>
      <c r="AA572" s="209" t="s">
        <v>4830</v>
      </c>
      <c r="AB572" s="212" t="s">
        <v>19573</v>
      </c>
      <c r="AC572" s="210"/>
      <c r="AD572" s="210"/>
      <c r="AE572" s="210"/>
      <c r="AF572" s="210"/>
      <c r="AG572" t="str">
        <f>IFERROR(IF(COUNTIF(C572:L572,"Feed Ingredient")&gt;0,INDEX(ani_diet!T:T,MATCH(M572,ani_diet!D:D,0)),""),"")</f>
        <v>Lens culinaris Screening</v>
      </c>
      <c r="AH572" s="60" t="str">
        <f>IF(IFERROR(IF(MATCH("Feed Ingredient", AOM[[#This Row],[L1]:[L10]],0)&gt;0, TRUE, FALSE), FALSE)=TRUE,IFERROR(VLOOKUP(M572, ani_diet!C:C, 1, FALSE), "No Match"),FALSE)</f>
        <v>Lentil Screening</v>
      </c>
      <c r="AI572" t="s">
        <v>3539</v>
      </c>
      <c r="AL572" t="str">
        <f>IFERROR(IF(COUNTIF(C572:L572,"Feed Ingredient")&gt;0,INDEX(ani_diet!T:T,MATCH(M572,ani_diet!D:D,0)),""),"")</f>
        <v>Lens culinaris Screening</v>
      </c>
    </row>
    <row r="573" spans="1:38">
      <c r="A573" t="s">
        <v>19574</v>
      </c>
      <c r="B573" s="207" t="s">
        <v>19575</v>
      </c>
      <c r="C573" s="207" t="s">
        <v>17896</v>
      </c>
      <c r="D573" s="207" t="s">
        <v>17898</v>
      </c>
      <c r="E573" s="207" t="s">
        <v>17908</v>
      </c>
      <c r="F573" s="207" t="s">
        <v>18308</v>
      </c>
      <c r="G573" s="207" t="s">
        <v>18309</v>
      </c>
      <c r="H573" s="207" t="s">
        <v>18687</v>
      </c>
      <c r="I573" s="207" t="s">
        <v>19421</v>
      </c>
      <c r="J573" s="207" t="s">
        <v>19576</v>
      </c>
      <c r="K573" s="207" t="s">
        <v>19577</v>
      </c>
      <c r="L573" s="207" t="s">
        <v>19578</v>
      </c>
      <c r="M573" t="str" cm="1">
        <f t="array" ref="M573">LOOKUP(2,1/(C573:L573&lt;&gt;""),C573:L573)</f>
        <v>Lima Bean Vein Dried</v>
      </c>
      <c r="N573" s="207"/>
      <c r="O573" s="207"/>
      <c r="P573" s="207"/>
      <c r="Q573" s="207"/>
      <c r="R573" s="207"/>
      <c r="S573" s="207"/>
      <c r="T573" s="207"/>
      <c r="U573" s="207" t="s">
        <v>4756</v>
      </c>
      <c r="V573" s="209" t="s">
        <v>19579</v>
      </c>
      <c r="W573" s="207"/>
      <c r="X573" s="207"/>
      <c r="Y573" s="207"/>
      <c r="Z573" s="207"/>
      <c r="AA573" s="209" t="s">
        <v>4757</v>
      </c>
      <c r="AB573" s="209" t="s">
        <v>4169</v>
      </c>
      <c r="AC573" s="213" t="s">
        <v>4169</v>
      </c>
      <c r="AD573" s="210" t="s">
        <v>4169</v>
      </c>
      <c r="AE573" s="213"/>
      <c r="AF573" s="213"/>
      <c r="AG573" t="str">
        <f>IFERROR(IF(COUNTIF(C573:L573,"Feed Ingredient")&gt;0,INDEX(ani_diet!T:T,MATCH(M573,ani_diet!D:D,0)),""),"")</f>
        <v>Phaseolus lunatus Vein</v>
      </c>
      <c r="AH573" s="60" t="str">
        <f>IF(IFERROR(IF(MATCH("Feed Ingredient", AOM[[#This Row],[L1]:[L10]],0)&gt;0, TRUE, FALSE), FALSE)=TRUE,IFERROR(VLOOKUP(M573, ani_diet!C:C, 1, FALSE), "No Match"),FALSE)</f>
        <v>No Match</v>
      </c>
      <c r="AI573" t="s">
        <v>3539</v>
      </c>
      <c r="AL573" t="str">
        <f>IFERROR(IF(COUNTIF(C573:L573,"Feed Ingredient")&gt;0,INDEX(ani_diet!T:T,MATCH(M573,ani_diet!D:D,0)),""),"")</f>
        <v>Phaseolus lunatus Vein</v>
      </c>
    </row>
    <row r="574" spans="1:38">
      <c r="A574" t="str">
        <f>_xlfn.TEXTJOIN("/",TRUE,AOM[[#This Row],[L1]:[L10]])</f>
        <v>Management/Livestock Management/Feed Characteristic/Feed Composition/Feed Ingredient/Crop Byproduct/Legume ByProducts/Lima Bean/Lima Bean Vein</v>
      </c>
      <c r="B574" s="207" t="s">
        <v>19580</v>
      </c>
      <c r="C574" s="207" t="s">
        <v>17896</v>
      </c>
      <c r="D574" s="207" t="s">
        <v>17898</v>
      </c>
      <c r="E574" s="207" t="s">
        <v>17908</v>
      </c>
      <c r="F574" s="207" t="s">
        <v>18308</v>
      </c>
      <c r="G574" s="207" t="s">
        <v>18309</v>
      </c>
      <c r="H574" s="207" t="s">
        <v>18687</v>
      </c>
      <c r="I574" s="207" t="s">
        <v>19421</v>
      </c>
      <c r="J574" s="207" t="s">
        <v>19576</v>
      </c>
      <c r="K574" s="207" t="s">
        <v>19577</v>
      </c>
      <c r="L574" s="207"/>
      <c r="M574" t="str" cm="1">
        <f t="array" ref="M574">LOOKUP(2,1/(C574:L574&lt;&gt;""),C574:L574)</f>
        <v>Lima Bean Vein</v>
      </c>
      <c r="N574" s="207"/>
      <c r="O574" s="207"/>
      <c r="P574" s="207"/>
      <c r="Q574" s="207"/>
      <c r="R574" s="207"/>
      <c r="S574" s="207"/>
      <c r="T574" s="207"/>
      <c r="U574" s="207" t="s">
        <v>4756</v>
      </c>
      <c r="V574" s="209" t="s">
        <v>19579</v>
      </c>
      <c r="W574" s="207"/>
      <c r="X574" s="207"/>
      <c r="Y574" s="207"/>
      <c r="Z574" s="207"/>
      <c r="AA574" s="209" t="s">
        <v>4757</v>
      </c>
      <c r="AB574" s="209" t="s">
        <v>4169</v>
      </c>
      <c r="AC574" s="213" t="s">
        <v>4169</v>
      </c>
      <c r="AD574" s="210" t="s">
        <v>4169</v>
      </c>
      <c r="AE574" s="213"/>
      <c r="AF574" s="213"/>
      <c r="AG574" t="str">
        <f>IFERROR(IF(COUNTIF(C574:L574,"Feed Ingredient")&gt;0,INDEX(ani_diet!T:T,MATCH(M574,ani_diet!D:D,0)),""),"")</f>
        <v>Phaseolus lunatus Vein</v>
      </c>
      <c r="AH574" s="60" t="str">
        <f>IF(IFERROR(IF(MATCH("Feed Ingredient", AOM[[#This Row],[L1]:[L10]],0)&gt;0, TRUE, FALSE), FALSE)=TRUE,IFERROR(VLOOKUP(M574, ani_diet!C:C, 1, FALSE), "No Match"),FALSE)</f>
        <v>Lima Bean Vein</v>
      </c>
      <c r="AI574" t="s">
        <v>3539</v>
      </c>
      <c r="AL574" t="str">
        <f>IFERROR(IF(COUNTIF(C574:L574,"Feed Ingredient")&gt;0,INDEX(ani_diet!T:T,MATCH(M574,ani_diet!D:D,0)),""),"")</f>
        <v>Phaseolus lunatus Vein</v>
      </c>
    </row>
    <row r="575" spans="1:38">
      <c r="A575" t="str">
        <f>_xlfn.TEXTJOIN("/",TRUE,AOM[[#This Row],[L1]:[L10]])</f>
        <v>Management/Livestock Management/Feed Characteristic/Feed Composition/Feed Ingredient/Crop Byproduct/Legume ByProducts/Mung Bean/Mung Bean Haulm</v>
      </c>
      <c r="B575" s="207" t="s">
        <v>19581</v>
      </c>
      <c r="C575" s="207" t="s">
        <v>17896</v>
      </c>
      <c r="D575" s="207" t="s">
        <v>17898</v>
      </c>
      <c r="E575" s="207" t="s">
        <v>17908</v>
      </c>
      <c r="F575" s="207" t="s">
        <v>18308</v>
      </c>
      <c r="G575" s="207" t="s">
        <v>18309</v>
      </c>
      <c r="H575" s="207" t="s">
        <v>18687</v>
      </c>
      <c r="I575" s="207" t="s">
        <v>19421</v>
      </c>
      <c r="J575" s="207" t="s">
        <v>4842</v>
      </c>
      <c r="K575" s="207" t="s">
        <v>19582</v>
      </c>
      <c r="L575" s="207"/>
      <c r="M575" t="str" cm="1">
        <f t="array" ref="M575">LOOKUP(2,1/(C575:L575&lt;&gt;""),C575:L575)</f>
        <v>Mung Bean Haulm</v>
      </c>
      <c r="N575" s="207"/>
      <c r="O575" s="207"/>
      <c r="P575" s="207"/>
      <c r="Q575" s="207"/>
      <c r="R575" s="207"/>
      <c r="S575" s="207"/>
      <c r="T575" s="207"/>
      <c r="U575" s="207" t="s">
        <v>4844</v>
      </c>
      <c r="V575" s="209" t="s">
        <v>19583</v>
      </c>
      <c r="W575" s="207"/>
      <c r="X575" s="207"/>
      <c r="Y575" s="207"/>
      <c r="Z575" s="207"/>
      <c r="AA575" s="209" t="s">
        <v>4845</v>
      </c>
      <c r="AB575" s="211" t="s">
        <v>19584</v>
      </c>
      <c r="AC575" s="210" t="s">
        <v>4169</v>
      </c>
      <c r="AD575" s="210" t="s">
        <v>4169</v>
      </c>
      <c r="AE575" s="210"/>
      <c r="AF575" s="210"/>
      <c r="AG575" t="str">
        <f>IFERROR(IF(COUNTIF(C575:L575,"Feed Ingredient")&gt;0,INDEX(ani_diet!T:T,MATCH(M575,ani_diet!D:D,0)),""),"")</f>
        <v>Mucuna pruriens Haulm</v>
      </c>
      <c r="AH575" s="60" t="str">
        <f>IF(IFERROR(IF(MATCH("Feed Ingredient", AOM[[#This Row],[L1]:[L10]],0)&gt;0, TRUE, FALSE), FALSE)=TRUE,IFERROR(VLOOKUP(M575, ani_diet!C:C, 1, FALSE), "No Match"),FALSE)</f>
        <v>Mung Bean Haulm</v>
      </c>
      <c r="AI575" t="s">
        <v>3539</v>
      </c>
      <c r="AL575" t="str">
        <f>IFERROR(IF(COUNTIF(C575:L575,"Feed Ingredient")&gt;0,INDEX(ani_diet!T:T,MATCH(M575,ani_diet!D:D,0)),""),"")</f>
        <v>Mucuna pruriens Haulm</v>
      </c>
    </row>
    <row r="576" spans="1:38">
      <c r="A576" t="str">
        <f>_xlfn.TEXTJOIN("/",TRUE,AOM[[#This Row],[L1]:[L10]])</f>
        <v>Management/Livestock Management/Feed Characteristic/Feed Composition/Feed Ingredient/Crop Byproduct/Legume ByProducts/Mung Bean</v>
      </c>
      <c r="B576" s="207" t="s">
        <v>19585</v>
      </c>
      <c r="C576" s="207" t="s">
        <v>17896</v>
      </c>
      <c r="D576" s="207" t="s">
        <v>17898</v>
      </c>
      <c r="E576" s="207" t="s">
        <v>17908</v>
      </c>
      <c r="F576" s="207" t="s">
        <v>18308</v>
      </c>
      <c r="G576" s="207" t="s">
        <v>18309</v>
      </c>
      <c r="H576" s="207" t="s">
        <v>18687</v>
      </c>
      <c r="I576" s="207" t="s">
        <v>19421</v>
      </c>
      <c r="J576" s="207" t="s">
        <v>4842</v>
      </c>
      <c r="K576" s="207"/>
      <c r="L576" s="207"/>
      <c r="M576" t="str" cm="1">
        <f t="array" ref="M576">LOOKUP(2,1/(C576:L576&lt;&gt;""),C576:L576)</f>
        <v>Mung Bean</v>
      </c>
      <c r="N576" s="207"/>
      <c r="O576" s="207"/>
      <c r="P576" s="207"/>
      <c r="Q576" s="207"/>
      <c r="R576" s="207"/>
      <c r="S576" s="207"/>
      <c r="T576" s="207"/>
      <c r="U576" s="207" t="s">
        <v>4844</v>
      </c>
      <c r="V576" s="209" t="s">
        <v>19583</v>
      </c>
      <c r="W576" s="207"/>
      <c r="X576" s="207"/>
      <c r="Y576" s="207"/>
      <c r="Z576" s="207"/>
      <c r="AA576" s="209" t="s">
        <v>4845</v>
      </c>
      <c r="AB576" s="211" t="s">
        <v>19586</v>
      </c>
      <c r="AC576" s="210" t="s">
        <v>4169</v>
      </c>
      <c r="AD576" s="210" t="s">
        <v>4169</v>
      </c>
      <c r="AE576" s="210"/>
      <c r="AF576" s="210"/>
      <c r="AG576" t="str">
        <f>IFERROR(IF(COUNTIF(C576:L576,"Feed Ingredient")&gt;0,INDEX(ani_diet!T:T,MATCH(M576,ani_diet!D:D,0)),""),"")</f>
        <v>Mucuna pruriens</v>
      </c>
      <c r="AH576" s="60" t="str">
        <f>IF(IFERROR(IF(MATCH("Feed Ingredient", AOM[[#This Row],[L1]:[L10]],0)&gt;0, TRUE, FALSE), FALSE)=TRUE,IFERROR(VLOOKUP(M576, ani_diet!C:C, 1, FALSE), "No Match"),FALSE)</f>
        <v>Mung Bean</v>
      </c>
      <c r="AI576" t="s">
        <v>3539</v>
      </c>
      <c r="AL576" t="str">
        <f>IFERROR(IF(COUNTIF(C576:L576,"Feed Ingredient")&gt;0,INDEX(ani_diet!T:T,MATCH(M576,ani_diet!D:D,0)),""),"")</f>
        <v>Mucuna pruriens</v>
      </c>
    </row>
    <row r="577" spans="1:38">
      <c r="A577" t="str">
        <f>_xlfn.TEXTJOIN("/",TRUE,AOM[[#This Row],[L1]:[L10]])</f>
        <v>Management/Livestock Management/Feed Characteristic/Feed Composition/Feed Ingredient/Crop Byproduct/Legume ByProducts/Pea/Pea Seed Hull</v>
      </c>
      <c r="B577" s="207" t="s">
        <v>19587</v>
      </c>
      <c r="C577" s="207" t="s">
        <v>17896</v>
      </c>
      <c r="D577" s="207" t="s">
        <v>17898</v>
      </c>
      <c r="E577" s="207" t="s">
        <v>17908</v>
      </c>
      <c r="F577" s="207" t="s">
        <v>18308</v>
      </c>
      <c r="G577" s="207" t="s">
        <v>18309</v>
      </c>
      <c r="H577" s="207" t="s">
        <v>18687</v>
      </c>
      <c r="I577" s="207" t="s">
        <v>19421</v>
      </c>
      <c r="J577" s="207" t="s">
        <v>4848</v>
      </c>
      <c r="K577" s="207" t="s">
        <v>19588</v>
      </c>
      <c r="L577" s="207"/>
      <c r="M577" t="str" cm="1">
        <f t="array" ref="M577">LOOKUP(2,1/(C577:L577&lt;&gt;""),C577:L577)</f>
        <v>Pea Seed Hull</v>
      </c>
      <c r="N577" s="207" t="s">
        <v>19589</v>
      </c>
      <c r="O577" s="207" t="s">
        <v>8288</v>
      </c>
      <c r="P577" s="207" t="s">
        <v>8288</v>
      </c>
      <c r="Q577" s="207" t="s">
        <v>8288</v>
      </c>
      <c r="R577" s="207" t="s">
        <v>8288</v>
      </c>
      <c r="S577" s="207" t="s">
        <v>8288</v>
      </c>
      <c r="T577" s="207" t="s">
        <v>8288</v>
      </c>
      <c r="U577" s="207" t="s">
        <v>4849</v>
      </c>
      <c r="V577" s="209" t="s">
        <v>19590</v>
      </c>
      <c r="W577" s="207" t="s">
        <v>8288</v>
      </c>
      <c r="X577" s="207" t="s">
        <v>8288</v>
      </c>
      <c r="Y577" s="207" t="s">
        <v>8288</v>
      </c>
      <c r="Z577" s="207" t="s">
        <v>8288</v>
      </c>
      <c r="AA577" s="209" t="s">
        <v>4851</v>
      </c>
      <c r="AB577" s="211" t="s">
        <v>4169</v>
      </c>
      <c r="AC577" s="210" t="s">
        <v>19591</v>
      </c>
      <c r="AD577" s="210" t="s">
        <v>4169</v>
      </c>
      <c r="AE577" s="210" t="s">
        <v>19592</v>
      </c>
      <c r="AF577" s="210"/>
      <c r="AG577" t="str">
        <f>IFERROR(IF(COUNTIF(C577:L577,"Feed Ingredient")&gt;0,INDEX(ani_diet!T:T,MATCH(M577,ani_diet!D:D,0)),""),"")</f>
        <v/>
      </c>
      <c r="AH577" s="60" t="str">
        <f>IF(IFERROR(IF(MATCH("Feed Ingredient", AOM[[#This Row],[L1]:[L10]],0)&gt;0, TRUE, FALSE), FALSE)=TRUE,IFERROR(VLOOKUP(M577, ani_diet!C:C, 1, FALSE), "No Match"),FALSE)</f>
        <v>Pea Seed Hull</v>
      </c>
      <c r="AI577" t="s">
        <v>19593</v>
      </c>
      <c r="AL577" t="str">
        <f>IFERROR(IF(COUNTIF(C577:L577,"Feed Ingredient")&gt;0,INDEX(ani_diet!T:T,MATCH(M577,ani_diet!D:D,0)),""),"")</f>
        <v/>
      </c>
    </row>
    <row r="578" spans="1:38">
      <c r="A578" t="str">
        <f>_xlfn.TEXTJOIN("/",TRUE,AOM[[#This Row],[L1]:[L10]])</f>
        <v>Management/Livestock Management/Feed Characteristic/Feed Composition/Feed Ingredient/Crop Byproduct/Legume ByProducts/Pea/Pea Straw</v>
      </c>
      <c r="B578" s="207" t="s">
        <v>19594</v>
      </c>
      <c r="C578" s="207" t="s">
        <v>17896</v>
      </c>
      <c r="D578" s="207" t="s">
        <v>17898</v>
      </c>
      <c r="E578" s="207" t="s">
        <v>17908</v>
      </c>
      <c r="F578" s="207" t="s">
        <v>18308</v>
      </c>
      <c r="G578" s="207" t="s">
        <v>18309</v>
      </c>
      <c r="H578" s="207" t="s">
        <v>18687</v>
      </c>
      <c r="I578" s="207" t="s">
        <v>19421</v>
      </c>
      <c r="J578" s="207" t="s">
        <v>4848</v>
      </c>
      <c r="K578" s="207" t="s">
        <v>19595</v>
      </c>
      <c r="L578" s="207"/>
      <c r="M578" t="str" cm="1">
        <f t="array" ref="M578">LOOKUP(2,1/(C578:L578&lt;&gt;""),C578:L578)</f>
        <v>Pea Straw</v>
      </c>
      <c r="N578" s="207" t="s">
        <v>19596</v>
      </c>
      <c r="O578" s="207" t="s">
        <v>8288</v>
      </c>
      <c r="P578" s="207" t="s">
        <v>8288</v>
      </c>
      <c r="Q578" s="207" t="s">
        <v>8288</v>
      </c>
      <c r="R578" s="207" t="s">
        <v>8288</v>
      </c>
      <c r="S578" s="207" t="s">
        <v>8288</v>
      </c>
      <c r="T578" s="207" t="s">
        <v>8288</v>
      </c>
      <c r="U578" s="207" t="s">
        <v>4849</v>
      </c>
      <c r="V578" s="209" t="s">
        <v>19590</v>
      </c>
      <c r="W578" s="207" t="s">
        <v>8288</v>
      </c>
      <c r="X578" s="207" t="s">
        <v>8288</v>
      </c>
      <c r="Y578" s="207" t="s">
        <v>8288</v>
      </c>
      <c r="Z578" s="207" t="s">
        <v>8288</v>
      </c>
      <c r="AA578" s="209" t="s">
        <v>4851</v>
      </c>
      <c r="AB578" s="211" t="s">
        <v>19597</v>
      </c>
      <c r="AC578" s="210" t="s">
        <v>19591</v>
      </c>
      <c r="AD578" s="210" t="s">
        <v>18778</v>
      </c>
      <c r="AE578" s="210" t="s">
        <v>19592</v>
      </c>
      <c r="AF578" s="210" t="s">
        <v>18779</v>
      </c>
      <c r="AG578" t="str">
        <f>IFERROR(IF(COUNTIF(C578:L578,"Feed Ingredient")&gt;0,INDEX(ani_diet!T:T,MATCH(M578,ani_diet!D:D,0)),""),"")</f>
        <v>Pisum sativum Straw</v>
      </c>
      <c r="AH578" s="60" t="str">
        <f>IF(IFERROR(IF(MATCH("Feed Ingredient", AOM[[#This Row],[L1]:[L10]],0)&gt;0, TRUE, FALSE), FALSE)=TRUE,IFERROR(VLOOKUP(M578, ani_diet!C:C, 1, FALSE), "No Match"),FALSE)</f>
        <v>Pea Straw</v>
      </c>
      <c r="AI578" t="s">
        <v>19598</v>
      </c>
      <c r="AL578" t="str">
        <f>IFERROR(IF(COUNTIF(C578:L578,"Feed Ingredient")&gt;0,INDEX(ani_diet!T:T,MATCH(M578,ani_diet!D:D,0)),""),"")</f>
        <v>Pisum sativum Straw</v>
      </c>
    </row>
    <row r="579" spans="1:38">
      <c r="A579" t="str">
        <f>_xlfn.TEXTJOIN("/",TRUE,AOM[[#This Row],[L1]:[L10]])</f>
        <v>Management/Livestock Management/Feed Characteristic/Feed Composition/Feed Ingredient/Crop Byproduct/Legume ByProducts/Pigeon Pea/Pigeon Pea Leaves/Pigeon Pea Leaves Dried</v>
      </c>
      <c r="B579" s="207" t="s">
        <v>19599</v>
      </c>
      <c r="C579" s="207" t="s">
        <v>17896</v>
      </c>
      <c r="D579" s="207" t="s">
        <v>17898</v>
      </c>
      <c r="E579" s="207" t="s">
        <v>17908</v>
      </c>
      <c r="F579" s="207" t="s">
        <v>18308</v>
      </c>
      <c r="G579" s="207" t="s">
        <v>18309</v>
      </c>
      <c r="H579" s="207" t="s">
        <v>18687</v>
      </c>
      <c r="I579" s="207" t="s">
        <v>19421</v>
      </c>
      <c r="J579" s="207" t="s">
        <v>4854</v>
      </c>
      <c r="K579" s="207" t="s">
        <v>19600</v>
      </c>
      <c r="L579" s="207" t="s">
        <v>19601</v>
      </c>
      <c r="M579" t="str" cm="1">
        <f t="array" ref="M579">LOOKUP(2,1/(C579:L579&lt;&gt;""),C579:L579)</f>
        <v>Pigeon Pea Leaves Dried</v>
      </c>
      <c r="N579" s="207"/>
      <c r="O579" s="207" t="s">
        <v>8288</v>
      </c>
      <c r="P579" s="207" t="s">
        <v>8288</v>
      </c>
      <c r="Q579" s="207" t="s">
        <v>8288</v>
      </c>
      <c r="R579" s="207" t="s">
        <v>8288</v>
      </c>
      <c r="S579" s="207" t="s">
        <v>19602</v>
      </c>
      <c r="T579" s="207" t="s">
        <v>8288</v>
      </c>
      <c r="U579" s="207" t="s">
        <v>4856</v>
      </c>
      <c r="V579" s="209" t="s">
        <v>19603</v>
      </c>
      <c r="W579" s="207" t="s">
        <v>8288</v>
      </c>
      <c r="X579" s="207" t="s">
        <v>8288</v>
      </c>
      <c r="Y579" s="207" t="s">
        <v>8288</v>
      </c>
      <c r="Z579" s="207" t="s">
        <v>8288</v>
      </c>
      <c r="AA579" s="209" t="s">
        <v>19604</v>
      </c>
      <c r="AB579" s="211" t="s">
        <v>4169</v>
      </c>
      <c r="AC579" s="210" t="s">
        <v>19605</v>
      </c>
      <c r="AD579" s="210" t="s">
        <v>4169</v>
      </c>
      <c r="AE579" s="210" t="s">
        <v>19606</v>
      </c>
      <c r="AF579" s="210"/>
      <c r="AG579" t="str">
        <f>IFERROR(IF(COUNTIF(C579:L579,"Feed Ingredient")&gt;0,INDEX(ani_diet!T:T,MATCH(M579,ani_diet!D:D,0)),""),"")</f>
        <v>Cajanus cajan Leaves</v>
      </c>
      <c r="AH579" s="60" t="str">
        <f>IF(IFERROR(IF(MATCH("Feed Ingredient", AOM[[#This Row],[L1]:[L10]],0)&gt;0, TRUE, FALSE), FALSE)=TRUE,IFERROR(VLOOKUP(M579, ani_diet!C:C, 1, FALSE), "No Match"),FALSE)</f>
        <v>No Match</v>
      </c>
      <c r="AI579" t="s">
        <v>3539</v>
      </c>
      <c r="AL579" t="str">
        <f>IFERROR(IF(COUNTIF(C579:L579,"Feed Ingredient")&gt;0,INDEX(ani_diet!T:T,MATCH(M579,ani_diet!D:D,0)),""),"")</f>
        <v>Cajanus cajan Leaves</v>
      </c>
    </row>
    <row r="580" spans="1:38">
      <c r="A580" t="str">
        <f>_xlfn.TEXTJOIN("/",TRUE,AOM[[#This Row],[L1]:[L10]])</f>
        <v>Management/Livestock Management/Feed Characteristic/Feed Composition/Feed Ingredient/Crop Byproduct/Legume ByProducts/Pigeon Pea/Pigeon Pea Leaves</v>
      </c>
      <c r="B580" s="207" t="s">
        <v>19607</v>
      </c>
      <c r="C580" s="207" t="s">
        <v>17896</v>
      </c>
      <c r="D580" s="207" t="s">
        <v>17898</v>
      </c>
      <c r="E580" s="207" t="s">
        <v>17908</v>
      </c>
      <c r="F580" s="207" t="s">
        <v>18308</v>
      </c>
      <c r="G580" s="207" t="s">
        <v>18309</v>
      </c>
      <c r="H580" s="207" t="s">
        <v>18687</v>
      </c>
      <c r="I580" s="207" t="s">
        <v>19421</v>
      </c>
      <c r="J580" s="207" t="s">
        <v>4854</v>
      </c>
      <c r="K580" s="207" t="s">
        <v>19600</v>
      </c>
      <c r="L580" s="207"/>
      <c r="M580" t="str" cm="1">
        <f t="array" ref="M580">LOOKUP(2,1/(C580:L580&lt;&gt;""),C580:L580)</f>
        <v>Pigeon Pea Leaves</v>
      </c>
      <c r="N580" s="207"/>
      <c r="O580" s="207" t="s">
        <v>8288</v>
      </c>
      <c r="P580" s="207" t="s">
        <v>8288</v>
      </c>
      <c r="Q580" s="207" t="s">
        <v>8288</v>
      </c>
      <c r="R580" s="207" t="s">
        <v>8288</v>
      </c>
      <c r="S580" s="207" t="s">
        <v>19602</v>
      </c>
      <c r="T580" s="207" t="s">
        <v>8288</v>
      </c>
      <c r="U580" s="207" t="s">
        <v>4856</v>
      </c>
      <c r="V580" s="209" t="s">
        <v>19603</v>
      </c>
      <c r="W580" s="207" t="s">
        <v>8288</v>
      </c>
      <c r="X580" s="207" t="s">
        <v>8288</v>
      </c>
      <c r="Y580" s="207" t="s">
        <v>8288</v>
      </c>
      <c r="Z580" s="207" t="s">
        <v>8288</v>
      </c>
      <c r="AA580" s="209" t="s">
        <v>19604</v>
      </c>
      <c r="AB580" s="211" t="s">
        <v>4169</v>
      </c>
      <c r="AC580" s="210" t="s">
        <v>19605</v>
      </c>
      <c r="AD580" s="210" t="s">
        <v>4169</v>
      </c>
      <c r="AE580" s="210" t="s">
        <v>19606</v>
      </c>
      <c r="AF580" s="210"/>
      <c r="AG580" t="str">
        <f>IFERROR(IF(COUNTIF(C580:L580,"Feed Ingredient")&gt;0,INDEX(ani_diet!T:T,MATCH(M580,ani_diet!D:D,0)),""),"")</f>
        <v>Cajanus cajan Leaves</v>
      </c>
      <c r="AH580" s="60" t="str">
        <f>IF(IFERROR(IF(MATCH("Feed Ingredient", AOM[[#This Row],[L1]:[L10]],0)&gt;0, TRUE, FALSE), FALSE)=TRUE,IFERROR(VLOOKUP(M580, ani_diet!C:C, 1, FALSE), "No Match"),FALSE)</f>
        <v>Pigeon Pea Leaves</v>
      </c>
      <c r="AI580" t="s">
        <v>19608</v>
      </c>
      <c r="AL580" t="str">
        <f>IFERROR(IF(COUNTIF(C580:L580,"Feed Ingredient")&gt;0,INDEX(ani_diet!T:T,MATCH(M580,ani_diet!D:D,0)),""),"")</f>
        <v>Cajanus cajan Leaves</v>
      </c>
    </row>
    <row r="581" spans="1:38">
      <c r="A581" t="str">
        <f>_xlfn.TEXTJOIN("/",TRUE,AOM[[#This Row],[L1]:[L10]])</f>
        <v>Management/Livestock Management/Feed Characteristic/Feed Composition/Feed Ingredient/Crop Byproduct/Legume ByProducts/Soybean/Soybean Cake</v>
      </c>
      <c r="B581" s="207" t="s">
        <v>19609</v>
      </c>
      <c r="C581" s="207" t="s">
        <v>17896</v>
      </c>
      <c r="D581" s="207" t="s">
        <v>17898</v>
      </c>
      <c r="E581" s="207" t="s">
        <v>17908</v>
      </c>
      <c r="F581" s="207" t="s">
        <v>18308</v>
      </c>
      <c r="G581" s="207" t="s">
        <v>18309</v>
      </c>
      <c r="H581" s="207" t="s">
        <v>18687</v>
      </c>
      <c r="I581" s="207" t="s">
        <v>19421</v>
      </c>
      <c r="J581" s="207" t="s">
        <v>4866</v>
      </c>
      <c r="K581" s="207" t="s">
        <v>19610</v>
      </c>
      <c r="L581" s="207"/>
      <c r="M581" t="str" cm="1">
        <f t="array" ref="M581">LOOKUP(2,1/(C581:L581&lt;&gt;""),C581:L581)</f>
        <v>Soybean Cake</v>
      </c>
      <c r="N581" s="207"/>
      <c r="O581" s="207" t="s">
        <v>8288</v>
      </c>
      <c r="P581" s="207" t="s">
        <v>8288</v>
      </c>
      <c r="Q581" s="207" t="s">
        <v>8288</v>
      </c>
      <c r="R581" s="207" t="s">
        <v>8288</v>
      </c>
      <c r="S581" s="207" t="s">
        <v>19611</v>
      </c>
      <c r="T581" s="207" t="s">
        <v>8288</v>
      </c>
      <c r="U581" s="207" t="s">
        <v>4868</v>
      </c>
      <c r="V581" s="209" t="s">
        <v>19141</v>
      </c>
      <c r="W581" s="207" t="s">
        <v>8288</v>
      </c>
      <c r="X581" s="207" t="s">
        <v>8288</v>
      </c>
      <c r="Y581" s="207" t="s">
        <v>8288</v>
      </c>
      <c r="Z581" s="207" t="s">
        <v>8288</v>
      </c>
      <c r="AA581" s="209" t="s">
        <v>4870</v>
      </c>
      <c r="AB581" s="211" t="s">
        <v>4169</v>
      </c>
      <c r="AC581" s="210" t="s">
        <v>19612</v>
      </c>
      <c r="AD581" s="210">
        <v>2191</v>
      </c>
      <c r="AE581" s="210" t="s">
        <v>4866</v>
      </c>
      <c r="AF581" s="210" t="s">
        <v>19516</v>
      </c>
      <c r="AG581" t="str">
        <f>IFERROR(IF(COUNTIF(C581:L581,"Feed Ingredient")&gt;0,INDEX(ani_diet!T:T,MATCH(M581,ani_diet!D:D,0)),""),"")</f>
        <v>Glycine max Cake</v>
      </c>
      <c r="AH581" s="60" t="str">
        <f>IF(IFERROR(IF(MATCH("Feed Ingredient", AOM[[#This Row],[L1]:[L10]],0)&gt;0, TRUE, FALSE), FALSE)=TRUE,IFERROR(VLOOKUP(M581, ani_diet!C:C, 1, FALSE), "No Match"),FALSE)</f>
        <v>Soybean Cake</v>
      </c>
      <c r="AI581" t="s">
        <v>19613</v>
      </c>
      <c r="AL581" t="str">
        <f>IFERROR(IF(COUNTIF(C581:L581,"Feed Ingredient")&gt;0,INDEX(ani_diet!T:T,MATCH(M581,ani_diet!D:D,0)),""),"")</f>
        <v>Glycine max Cake</v>
      </c>
    </row>
    <row r="582" spans="1:38">
      <c r="A582" t="str">
        <f>_xlfn.TEXTJOIN("/",TRUE,AOM[[#This Row],[L1]:[L10]])</f>
        <v>Management/Livestock Management/Feed Characteristic/Feed Composition/Feed Ingredient/Crop Byproduct/Legume ByProducts/Soybean/Soybean Cake Ground</v>
      </c>
      <c r="B582" s="207" t="s">
        <v>19614</v>
      </c>
      <c r="C582" s="207" t="s">
        <v>17896</v>
      </c>
      <c r="D582" s="207" t="s">
        <v>17898</v>
      </c>
      <c r="E582" s="207" t="s">
        <v>17908</v>
      </c>
      <c r="F582" s="207" t="s">
        <v>18308</v>
      </c>
      <c r="G582" s="207" t="s">
        <v>18309</v>
      </c>
      <c r="H582" s="207" t="s">
        <v>18687</v>
      </c>
      <c r="I582" s="207" t="s">
        <v>19421</v>
      </c>
      <c r="J582" s="207" t="s">
        <v>4866</v>
      </c>
      <c r="K582" s="207" t="s">
        <v>19615</v>
      </c>
      <c r="L582" s="207"/>
      <c r="M582" t="str" cm="1">
        <f t="array" ref="M582">LOOKUP(2,1/(C582:L582&lt;&gt;""),C582:L582)</f>
        <v>Soybean Cake Ground</v>
      </c>
      <c r="N582" s="207" t="s">
        <v>19616</v>
      </c>
      <c r="O582" s="207" t="s">
        <v>8288</v>
      </c>
      <c r="P582" s="207" t="s">
        <v>8288</v>
      </c>
      <c r="Q582" s="207" t="s">
        <v>8288</v>
      </c>
      <c r="R582" s="207" t="s">
        <v>8288</v>
      </c>
      <c r="S582" s="207" t="s">
        <v>19611</v>
      </c>
      <c r="T582" s="207" t="s">
        <v>8288</v>
      </c>
      <c r="U582" s="207" t="s">
        <v>4868</v>
      </c>
      <c r="V582" s="209" t="s">
        <v>19141</v>
      </c>
      <c r="W582" s="207" t="s">
        <v>8288</v>
      </c>
      <c r="X582" s="207" t="s">
        <v>8288</v>
      </c>
      <c r="Y582" s="207" t="s">
        <v>8288</v>
      </c>
      <c r="Z582" s="207" t="s">
        <v>8288</v>
      </c>
      <c r="AA582" s="209" t="s">
        <v>4870</v>
      </c>
      <c r="AB582" s="211" t="s">
        <v>4169</v>
      </c>
      <c r="AC582" s="210" t="s">
        <v>19612</v>
      </c>
      <c r="AD582" s="210">
        <v>2191</v>
      </c>
      <c r="AE582" s="210" t="s">
        <v>4866</v>
      </c>
      <c r="AF582" s="210" t="s">
        <v>19516</v>
      </c>
      <c r="AG582" t="str">
        <f>IFERROR(IF(COUNTIF(C582:L582,"Feed Ingredient")&gt;0,INDEX(ani_diet!T:T,MATCH(M582,ani_diet!D:D,0)),""),"")</f>
        <v>Glycine max Cake</v>
      </c>
      <c r="AH582" s="60" t="str">
        <f>IF(IFERROR(IF(MATCH("Feed Ingredient", AOM[[#This Row],[L1]:[L10]],0)&gt;0, TRUE, FALSE), FALSE)=TRUE,IFERROR(VLOOKUP(M582, ani_diet!C:C, 1, FALSE), "No Match"),FALSE)</f>
        <v>No Match</v>
      </c>
      <c r="AI582" t="s">
        <v>19613</v>
      </c>
      <c r="AL582" t="str">
        <f>IFERROR(IF(COUNTIF(C582:L582,"Feed Ingredient")&gt;0,INDEX(ani_diet!T:T,MATCH(M582,ani_diet!D:D,0)),""),"")</f>
        <v>Glycine max Cake</v>
      </c>
    </row>
    <row r="583" spans="1:38">
      <c r="A583" t="s">
        <v>19617</v>
      </c>
      <c r="B583" s="207" t="s">
        <v>19618</v>
      </c>
      <c r="C583" s="207" t="s">
        <v>17896</v>
      </c>
      <c r="D583" s="207" t="s">
        <v>17898</v>
      </c>
      <c r="E583" s="207" t="s">
        <v>17908</v>
      </c>
      <c r="F583" s="207" t="s">
        <v>18308</v>
      </c>
      <c r="G583" s="207" t="s">
        <v>18309</v>
      </c>
      <c r="H583" s="207" t="s">
        <v>18687</v>
      </c>
      <c r="I583" s="207" t="s">
        <v>19421</v>
      </c>
      <c r="J583" s="207" t="s">
        <v>4866</v>
      </c>
      <c r="K583" s="207" t="s">
        <v>19619</v>
      </c>
      <c r="L583" s="207" t="s">
        <v>19620</v>
      </c>
      <c r="M583" t="str" cm="1">
        <f t="array" ref="M583">LOOKUP(2,1/(C583:L583&lt;&gt;""),C583:L583)</f>
        <v>Soybean Cheese Waste Crushed Ensiled</v>
      </c>
      <c r="N583" s="207"/>
      <c r="O583" s="207"/>
      <c r="P583" s="207"/>
      <c r="Q583" s="207"/>
      <c r="R583" s="207"/>
      <c r="S583" s="207"/>
      <c r="T583" s="207"/>
      <c r="U583" s="207" t="s">
        <v>4868</v>
      </c>
      <c r="V583" s="209" t="s">
        <v>19141</v>
      </c>
      <c r="W583" s="207"/>
      <c r="X583" s="207"/>
      <c r="Y583" s="207"/>
      <c r="Z583" s="207"/>
      <c r="AA583" s="209" t="s">
        <v>4870</v>
      </c>
      <c r="AB583" s="209" t="s">
        <v>4169</v>
      </c>
      <c r="AC583" s="210" t="s">
        <v>19612</v>
      </c>
      <c r="AD583" s="210" t="s">
        <v>4169</v>
      </c>
      <c r="AE583" s="210" t="s">
        <v>4866</v>
      </c>
      <c r="AF583" s="210"/>
      <c r="AG583" t="str">
        <f>IFERROR(IF(COUNTIF(C583:L583,"Feed Ingredient")&gt;0,INDEX(ani_diet!T:T,MATCH(M583,ani_diet!D:D,0)),""),"")</f>
        <v>Glycine max Waste</v>
      </c>
      <c r="AH583" s="60" t="str">
        <f>IF(IFERROR(IF(MATCH("Feed Ingredient", AOM[[#This Row],[L1]:[L10]],0)&gt;0, TRUE, FALSE), FALSE)=TRUE,IFERROR(VLOOKUP(M583, ani_diet!C:C, 1, FALSE), "No Match"),FALSE)</f>
        <v>No Match</v>
      </c>
      <c r="AI583" t="s">
        <v>3539</v>
      </c>
      <c r="AL583" t="str">
        <f>IFERROR(IF(COUNTIF(C583:L583,"Feed Ingredient")&gt;0,INDEX(ani_diet!T:T,MATCH(M583,ani_diet!D:D,0)),""),"")</f>
        <v>Glycine max Waste</v>
      </c>
    </row>
    <row r="584" spans="1:38">
      <c r="A584" t="str">
        <f>_xlfn.TEXTJOIN("/",TRUE,AOM[[#This Row],[L1]:[L10]])</f>
        <v>Management/Livestock Management/Feed Characteristic/Feed Composition/Feed Ingredient/Crop Byproduct/Legume ByProducts/Soybean/Soybean Cheese Waste</v>
      </c>
      <c r="B584" s="207" t="s">
        <v>19621</v>
      </c>
      <c r="C584" s="207" t="s">
        <v>17896</v>
      </c>
      <c r="D584" s="207" t="s">
        <v>17898</v>
      </c>
      <c r="E584" s="207" t="s">
        <v>17908</v>
      </c>
      <c r="F584" s="207" t="s">
        <v>18308</v>
      </c>
      <c r="G584" s="207" t="s">
        <v>18309</v>
      </c>
      <c r="H584" s="207" t="s">
        <v>18687</v>
      </c>
      <c r="I584" s="207" t="s">
        <v>19421</v>
      </c>
      <c r="J584" s="207" t="s">
        <v>4866</v>
      </c>
      <c r="K584" s="207" t="s">
        <v>19619</v>
      </c>
      <c r="L584" s="207"/>
      <c r="M584" t="str" cm="1">
        <f t="array" ref="M584">LOOKUP(2,1/(C584:L584&lt;&gt;""),C584:L584)</f>
        <v>Soybean Cheese Waste</v>
      </c>
      <c r="N584" s="207" t="s">
        <v>19622</v>
      </c>
      <c r="O584" s="207"/>
      <c r="P584" s="207"/>
      <c r="Q584" s="207"/>
      <c r="R584" s="207"/>
      <c r="S584" s="207"/>
      <c r="T584" s="207"/>
      <c r="U584" s="207" t="s">
        <v>4868</v>
      </c>
      <c r="V584" s="209" t="s">
        <v>19141</v>
      </c>
      <c r="W584" s="207"/>
      <c r="X584" s="207"/>
      <c r="Y584" s="207"/>
      <c r="Z584" s="207"/>
      <c r="AA584" s="209" t="s">
        <v>4870</v>
      </c>
      <c r="AB584" s="209" t="s">
        <v>4169</v>
      </c>
      <c r="AC584" s="210" t="s">
        <v>19612</v>
      </c>
      <c r="AD584" s="210" t="s">
        <v>4169</v>
      </c>
      <c r="AE584" s="210" t="s">
        <v>4866</v>
      </c>
      <c r="AF584" s="210"/>
      <c r="AG584" t="str">
        <f>IFERROR(IF(COUNTIF(C584:L584,"Feed Ingredient")&gt;0,INDEX(ani_diet!T:T,MATCH(M584,ani_diet!D:D,0)),""),"")</f>
        <v>Glycine max Waste</v>
      </c>
      <c r="AH584" s="60" t="str">
        <f>IF(IFERROR(IF(MATCH("Feed Ingredient", AOM[[#This Row],[L1]:[L10]],0)&gt;0, TRUE, FALSE), FALSE)=TRUE,IFERROR(VLOOKUP(M584, ani_diet!C:C, 1, FALSE), "No Match"),FALSE)</f>
        <v>Soybean Cheese Waste</v>
      </c>
      <c r="AI584" t="s">
        <v>3539</v>
      </c>
      <c r="AL584" t="str">
        <f>IFERROR(IF(COUNTIF(C584:L584,"Feed Ingredient")&gt;0,INDEX(ani_diet!T:T,MATCH(M584,ani_diet!D:D,0)),""),"")</f>
        <v>Glycine max Waste</v>
      </c>
    </row>
    <row r="585" spans="1:38">
      <c r="A585" t="str">
        <f>_xlfn.TEXTJOIN("/",TRUE,AOM[[#This Row],[L1]:[L10]])</f>
        <v>Management/Livestock Management/Feed Characteristic/Feed Composition/Feed Ingredient/Crop Byproduct/Legume ByProducts/Soybean/Soybean Dried</v>
      </c>
      <c r="B585" s="207" t="s">
        <v>19623</v>
      </c>
      <c r="C585" s="207" t="s">
        <v>17896</v>
      </c>
      <c r="D585" s="207" t="s">
        <v>17898</v>
      </c>
      <c r="E585" s="207" t="s">
        <v>17908</v>
      </c>
      <c r="F585" s="207" t="s">
        <v>18308</v>
      </c>
      <c r="G585" s="207" t="s">
        <v>18309</v>
      </c>
      <c r="H585" s="207" t="s">
        <v>18687</v>
      </c>
      <c r="I585" s="207" t="s">
        <v>19421</v>
      </c>
      <c r="J585" s="207" t="s">
        <v>4866</v>
      </c>
      <c r="K585" s="207" t="s">
        <v>19624</v>
      </c>
      <c r="L585" s="207"/>
      <c r="M585" t="str" cm="1">
        <f t="array" ref="M585">LOOKUP(2,1/(C585:L585&lt;&gt;""),C585:L585)</f>
        <v>Soybean Dried</v>
      </c>
      <c r="N585" s="207" t="s">
        <v>19625</v>
      </c>
      <c r="O585" s="207" t="s">
        <v>8288</v>
      </c>
      <c r="P585" s="207" t="s">
        <v>8288</v>
      </c>
      <c r="Q585" s="207" t="s">
        <v>8288</v>
      </c>
      <c r="R585" s="207" t="s">
        <v>8288</v>
      </c>
      <c r="S585" s="207" t="s">
        <v>8288</v>
      </c>
      <c r="T585" s="207" t="s">
        <v>8288</v>
      </c>
      <c r="U585" s="207" t="s">
        <v>4868</v>
      </c>
      <c r="V585" s="209" t="s">
        <v>19141</v>
      </c>
      <c r="W585" s="207" t="s">
        <v>8288</v>
      </c>
      <c r="X585" s="207" t="s">
        <v>8288</v>
      </c>
      <c r="Y585" s="207" t="s">
        <v>8288</v>
      </c>
      <c r="Z585" s="207" t="s">
        <v>8288</v>
      </c>
      <c r="AA585" s="209" t="s">
        <v>4870</v>
      </c>
      <c r="AB585" s="209" t="s">
        <v>4169</v>
      </c>
      <c r="AC585" s="210" t="s">
        <v>19612</v>
      </c>
      <c r="AD585" s="210" t="s">
        <v>18766</v>
      </c>
      <c r="AE585" s="210" t="s">
        <v>4866</v>
      </c>
      <c r="AF585" s="210" t="s">
        <v>18767</v>
      </c>
      <c r="AG585" t="str">
        <f>IFERROR(IF(COUNTIF(C585:L585,"Feed Ingredient")&gt;0,INDEX(ani_diet!T:T,MATCH(M585,ani_diet!D:D,0)),""),"")</f>
        <v>Glycine max</v>
      </c>
      <c r="AH585" s="60" t="str">
        <f>IF(IFERROR(IF(MATCH("Feed Ingredient", AOM[[#This Row],[L1]:[L10]],0)&gt;0, TRUE, FALSE), FALSE)=TRUE,IFERROR(VLOOKUP(M585, ani_diet!C:C, 1, FALSE), "No Match"),FALSE)</f>
        <v>No Match</v>
      </c>
      <c r="AI585" t="s">
        <v>19626</v>
      </c>
      <c r="AL585" t="str">
        <f>IFERROR(IF(COUNTIF(C585:L585,"Feed Ingredient")&gt;0,INDEX(ani_diet!T:T,MATCH(M585,ani_diet!D:D,0)),""),"")</f>
        <v>Glycine max</v>
      </c>
    </row>
    <row r="586" spans="1:38">
      <c r="A586" t="str">
        <f>_xlfn.TEXTJOIN("/",TRUE,AOM[[#This Row],[L1]:[L10]])</f>
        <v>Management/Livestock Management/Feed Characteristic/Feed Composition/Feed Ingredient/Crop Byproduct/Legume ByProducts/Soybean/Soybean Dried Fermented</v>
      </c>
      <c r="B586" s="207" t="s">
        <v>19627</v>
      </c>
      <c r="C586" s="207" t="s">
        <v>17896</v>
      </c>
      <c r="D586" s="207" t="s">
        <v>17898</v>
      </c>
      <c r="E586" s="207" t="s">
        <v>17908</v>
      </c>
      <c r="F586" s="207" t="s">
        <v>18308</v>
      </c>
      <c r="G586" s="207" t="s">
        <v>18309</v>
      </c>
      <c r="H586" s="207" t="s">
        <v>18687</v>
      </c>
      <c r="I586" s="207" t="s">
        <v>19421</v>
      </c>
      <c r="J586" s="207" t="s">
        <v>4866</v>
      </c>
      <c r="K586" s="207" t="s">
        <v>19628</v>
      </c>
      <c r="L586" s="207"/>
      <c r="M586" t="str" cm="1">
        <f t="array" ref="M586">LOOKUP(2,1/(C586:L586&lt;&gt;""),C586:L586)</f>
        <v>Soybean Dried Fermented</v>
      </c>
      <c r="N586" s="207"/>
      <c r="O586" s="207" t="s">
        <v>8288</v>
      </c>
      <c r="P586" s="207" t="s">
        <v>8288</v>
      </c>
      <c r="Q586" s="207" t="s">
        <v>8288</v>
      </c>
      <c r="R586" s="207" t="s">
        <v>8288</v>
      </c>
      <c r="S586" s="207" t="s">
        <v>8288</v>
      </c>
      <c r="T586" s="207" t="s">
        <v>8288</v>
      </c>
      <c r="U586" s="207" t="s">
        <v>4868</v>
      </c>
      <c r="V586" s="209" t="s">
        <v>19141</v>
      </c>
      <c r="W586" s="207" t="s">
        <v>8288</v>
      </c>
      <c r="X586" s="207" t="s">
        <v>8288</v>
      </c>
      <c r="Y586" s="207" t="s">
        <v>8288</v>
      </c>
      <c r="Z586" s="207" t="s">
        <v>8288</v>
      </c>
      <c r="AA586" s="209" t="s">
        <v>4870</v>
      </c>
      <c r="AB586" s="209" t="s">
        <v>4169</v>
      </c>
      <c r="AC586" s="210" t="s">
        <v>19612</v>
      </c>
      <c r="AD586" s="210" t="s">
        <v>4169</v>
      </c>
      <c r="AE586" s="210" t="s">
        <v>4866</v>
      </c>
      <c r="AF586" s="210"/>
      <c r="AG586" t="str">
        <f>IFERROR(IF(COUNTIF(C586:L586,"Feed Ingredient")&gt;0,INDEX(ani_diet!T:T,MATCH(M586,ani_diet!D:D,0)),""),"")</f>
        <v>Glycine max</v>
      </c>
      <c r="AH586" s="60" t="str">
        <f>IF(IFERROR(IF(MATCH("Feed Ingredient", AOM[[#This Row],[L1]:[L10]],0)&gt;0, TRUE, FALSE), FALSE)=TRUE,IFERROR(VLOOKUP(M586, ani_diet!C:C, 1, FALSE), "No Match"),FALSE)</f>
        <v>No Match</v>
      </c>
      <c r="AI586" t="s">
        <v>3539</v>
      </c>
      <c r="AL586" t="str">
        <f>IFERROR(IF(COUNTIF(C586:L586,"Feed Ingredient")&gt;0,INDEX(ani_diet!T:T,MATCH(M586,ani_diet!D:D,0)),""),"")</f>
        <v>Glycine max</v>
      </c>
    </row>
    <row r="587" spans="1:38">
      <c r="A587" t="str">
        <f>_xlfn.TEXTJOIN("/",TRUE,AOM[[#This Row],[L1]:[L10]])</f>
        <v>Management/Livestock Management/Feed Characteristic/Feed Composition/Feed Ingredient/Crop Byproduct/Legume ByProducts/Soybean/Soybean Flakes Defatted/Soybean Flakes Defatted Crushed Dehulled Dried Extruded Heated Ground</v>
      </c>
      <c r="B587" s="207" t="s">
        <v>19629</v>
      </c>
      <c r="C587" s="207" t="s">
        <v>17896</v>
      </c>
      <c r="D587" s="207" t="s">
        <v>17898</v>
      </c>
      <c r="E587" s="207" t="s">
        <v>17908</v>
      </c>
      <c r="F587" s="207" t="s">
        <v>18308</v>
      </c>
      <c r="G587" s="207" t="s">
        <v>18309</v>
      </c>
      <c r="H587" s="207" t="s">
        <v>18687</v>
      </c>
      <c r="I587" s="207" t="s">
        <v>19421</v>
      </c>
      <c r="J587" s="207" t="s">
        <v>4866</v>
      </c>
      <c r="K587" s="207" t="s">
        <v>19630</v>
      </c>
      <c r="L587" s="207" t="s">
        <v>19631</v>
      </c>
      <c r="M587" t="str" cm="1">
        <f t="array" ref="M587">LOOKUP(2,1/(C587:L587&lt;&gt;""),C587:L587)</f>
        <v>Soybean Flakes Defatted Crushed Dehulled Dried Extruded Heated Ground</v>
      </c>
      <c r="N587" s="207" t="s">
        <v>19632</v>
      </c>
      <c r="O587" s="207"/>
      <c r="P587" s="207"/>
      <c r="Q587" s="207"/>
      <c r="R587" s="207"/>
      <c r="S587" s="207"/>
      <c r="T587" s="207"/>
      <c r="U587" s="207" t="s">
        <v>4868</v>
      </c>
      <c r="V587" s="209" t="s">
        <v>19141</v>
      </c>
      <c r="W587" s="207"/>
      <c r="X587" s="207"/>
      <c r="Y587" s="207"/>
      <c r="Z587" s="207"/>
      <c r="AA587" s="209" t="s">
        <v>4870</v>
      </c>
      <c r="AB587" s="209" t="s">
        <v>4169</v>
      </c>
      <c r="AC587" s="210" t="s">
        <v>19612</v>
      </c>
      <c r="AD587" s="210" t="s">
        <v>4169</v>
      </c>
      <c r="AE587" s="210" t="s">
        <v>4866</v>
      </c>
      <c r="AF587" s="210"/>
      <c r="AG587" t="str">
        <f>IFERROR(IF(COUNTIF(C587:L587,"Feed Ingredient")&gt;0,INDEX(ani_diet!T:T,MATCH(M587,ani_diet!D:D,0)),""),"")</f>
        <v>Glycine max Flakes Defatted</v>
      </c>
      <c r="AH587" s="60" t="str">
        <f>IF(IFERROR(IF(MATCH("Feed Ingredient", AOM[[#This Row],[L1]:[L10]],0)&gt;0, TRUE, FALSE), FALSE)=TRUE,IFERROR(VLOOKUP(M587, ani_diet!C:C, 1, FALSE), "No Match"),FALSE)</f>
        <v>No Match</v>
      </c>
      <c r="AI587" t="s">
        <v>3539</v>
      </c>
      <c r="AL587" t="str">
        <f>IFERROR(IF(COUNTIF(C587:L587,"Feed Ingredient")&gt;0,INDEX(ani_diet!T:T,MATCH(M587,ani_diet!D:D,0)),""),"")</f>
        <v>Glycine max Flakes Defatted</v>
      </c>
    </row>
    <row r="588" spans="1:38">
      <c r="A588" t="str">
        <f>_xlfn.TEXTJOIN("/",TRUE,AOM[[#This Row],[L1]:[L10]])</f>
        <v>Management/Livestock Management/Feed Characteristic/Feed Composition/Feed Ingredient/Crop Byproduct/Legume ByProducts/Soybean/Soybean Flakes Defatted/Soybean Flakes Defatted Crushed Dehulled Heated</v>
      </c>
      <c r="B588" s="207" t="s">
        <v>19633</v>
      </c>
      <c r="C588" s="207" t="s">
        <v>17896</v>
      </c>
      <c r="D588" s="207" t="s">
        <v>17898</v>
      </c>
      <c r="E588" s="207" t="s">
        <v>17908</v>
      </c>
      <c r="F588" s="207" t="s">
        <v>18308</v>
      </c>
      <c r="G588" s="207" t="s">
        <v>18309</v>
      </c>
      <c r="H588" s="207" t="s">
        <v>18687</v>
      </c>
      <c r="I588" s="207" t="s">
        <v>19421</v>
      </c>
      <c r="J588" s="207" t="s">
        <v>4866</v>
      </c>
      <c r="K588" s="207" t="s">
        <v>19630</v>
      </c>
      <c r="L588" s="207" t="s">
        <v>19634</v>
      </c>
      <c r="M588" t="str" cm="1">
        <f t="array" ref="M588">LOOKUP(2,1/(C588:L588&lt;&gt;""),C588:L588)</f>
        <v>Soybean Flakes Defatted Crushed Dehulled Heated</v>
      </c>
      <c r="N588" s="207" t="s">
        <v>19635</v>
      </c>
      <c r="O588" s="207"/>
      <c r="P588" s="207"/>
      <c r="Q588" s="207"/>
      <c r="R588" s="207"/>
      <c r="S588" s="207"/>
      <c r="T588" s="207"/>
      <c r="U588" s="207" t="s">
        <v>4868</v>
      </c>
      <c r="V588" s="209" t="s">
        <v>19141</v>
      </c>
      <c r="W588" s="207"/>
      <c r="X588" s="207"/>
      <c r="Y588" s="207"/>
      <c r="Z588" s="207"/>
      <c r="AA588" s="209" t="s">
        <v>4870</v>
      </c>
      <c r="AB588" s="209" t="s">
        <v>4169</v>
      </c>
      <c r="AC588" s="210" t="s">
        <v>19612</v>
      </c>
      <c r="AD588" s="210" t="s">
        <v>4169</v>
      </c>
      <c r="AE588" s="210" t="s">
        <v>4866</v>
      </c>
      <c r="AF588" s="210"/>
      <c r="AG588" t="str">
        <f>IFERROR(IF(COUNTIF(C588:L588,"Feed Ingredient")&gt;0,INDEX(ani_diet!T:T,MATCH(M588,ani_diet!D:D,0)),""),"")</f>
        <v>Glycine max Flakes Defatted</v>
      </c>
      <c r="AH588" s="60" t="str">
        <f>IF(IFERROR(IF(MATCH("Feed Ingredient", AOM[[#This Row],[L1]:[L10]],0)&gt;0, TRUE, FALSE), FALSE)=TRUE,IFERROR(VLOOKUP(M588, ani_diet!C:C, 1, FALSE), "No Match"),FALSE)</f>
        <v>No Match</v>
      </c>
      <c r="AI588" t="s">
        <v>3539</v>
      </c>
      <c r="AL588" t="str">
        <f>IFERROR(IF(COUNTIF(C588:L588,"Feed Ingredient")&gt;0,INDEX(ani_diet!T:T,MATCH(M588,ani_diet!D:D,0)),""),"")</f>
        <v>Glycine max Flakes Defatted</v>
      </c>
    </row>
    <row r="589" spans="1:38">
      <c r="A589" t="str">
        <f>_xlfn.TEXTJOIN("/",TRUE,AOM[[#This Row],[L1]:[L10]])</f>
        <v>Management/Livestock Management/Feed Characteristic/Feed Composition/Feed Ingredient/Crop Byproduct/Legume ByProducts/Soybean/Soybean Flakes Defatted/Soybean Flakes Defatted Dried Ground</v>
      </c>
      <c r="B589" s="207" t="s">
        <v>19636</v>
      </c>
      <c r="C589" s="207" t="s">
        <v>17896</v>
      </c>
      <c r="D589" s="207" t="s">
        <v>17898</v>
      </c>
      <c r="E589" s="207" t="s">
        <v>17908</v>
      </c>
      <c r="F589" s="207" t="s">
        <v>18308</v>
      </c>
      <c r="G589" s="207" t="s">
        <v>18309</v>
      </c>
      <c r="H589" s="207" t="s">
        <v>18687</v>
      </c>
      <c r="I589" s="207" t="s">
        <v>19421</v>
      </c>
      <c r="J589" s="207" t="s">
        <v>4866</v>
      </c>
      <c r="K589" s="207" t="s">
        <v>19630</v>
      </c>
      <c r="L589" s="207" t="s">
        <v>19637</v>
      </c>
      <c r="M589" t="str" cm="1">
        <f t="array" ref="M589">LOOKUP(2,1/(C589:L589&lt;&gt;""),C589:L589)</f>
        <v>Soybean Flakes Defatted Dried Ground</v>
      </c>
      <c r="N589" s="207" t="s">
        <v>19638</v>
      </c>
      <c r="O589" s="207" t="s">
        <v>8288</v>
      </c>
      <c r="P589" s="207" t="s">
        <v>8288</v>
      </c>
      <c r="Q589" s="207" t="s">
        <v>8288</v>
      </c>
      <c r="R589" s="207" t="s">
        <v>8288</v>
      </c>
      <c r="S589" s="207" t="s">
        <v>19611</v>
      </c>
      <c r="T589" s="207" t="s">
        <v>8288</v>
      </c>
      <c r="U589" s="207" t="s">
        <v>4868</v>
      </c>
      <c r="V589" s="209" t="s">
        <v>19141</v>
      </c>
      <c r="W589" s="207" t="s">
        <v>8288</v>
      </c>
      <c r="X589" s="207" t="s">
        <v>8288</v>
      </c>
      <c r="Y589" s="207" t="s">
        <v>8288</v>
      </c>
      <c r="Z589" s="207" t="s">
        <v>8288</v>
      </c>
      <c r="AA589" s="209" t="s">
        <v>4870</v>
      </c>
      <c r="AB589" s="209" t="s">
        <v>4169</v>
      </c>
      <c r="AC589" s="210" t="s">
        <v>19612</v>
      </c>
      <c r="AD589" s="210" t="s">
        <v>4169</v>
      </c>
      <c r="AE589" s="210" t="s">
        <v>4866</v>
      </c>
      <c r="AF589" s="210"/>
      <c r="AG589" t="str">
        <f>IFERROR(IF(COUNTIF(C589:L589,"Feed Ingredient")&gt;0,INDEX(ani_diet!T:T,MATCH(M589,ani_diet!D:D,0)),""),"")</f>
        <v/>
      </c>
      <c r="AH589" s="60" t="str">
        <f>IF(IFERROR(IF(MATCH("Feed Ingredient", AOM[[#This Row],[L1]:[L10]],0)&gt;0, TRUE, FALSE), FALSE)=TRUE,IFERROR(VLOOKUP(M589, ani_diet!C:C, 1, FALSE), "No Match"),FALSE)</f>
        <v>No Match</v>
      </c>
      <c r="AI589" t="s">
        <v>3539</v>
      </c>
      <c r="AL589" t="str">
        <f>IFERROR(IF(COUNTIF(C589:L589,"Feed Ingredient")&gt;0,INDEX(ani_diet!T:T,MATCH(M589,ani_diet!D:D,0)),""),"")</f>
        <v/>
      </c>
    </row>
    <row r="590" spans="1:38">
      <c r="A590" t="str">
        <f>_xlfn.TEXTJOIN("/",TRUE,AOM[[#This Row],[L1]:[L10]])</f>
        <v>Management/Livestock Management/Feed Characteristic/Feed Composition/Feed Ingredient/Crop Byproduct/Legume ByProducts/Soybean/Soybean Flakes Defatted/Soybean Flakes Defatted Extruded</v>
      </c>
      <c r="B590" s="207" t="s">
        <v>19639</v>
      </c>
      <c r="C590" s="207" t="s">
        <v>17896</v>
      </c>
      <c r="D590" s="207" t="s">
        <v>17898</v>
      </c>
      <c r="E590" s="207" t="s">
        <v>17908</v>
      </c>
      <c r="F590" s="207" t="s">
        <v>18308</v>
      </c>
      <c r="G590" s="207" t="s">
        <v>18309</v>
      </c>
      <c r="H590" s="207" t="s">
        <v>18687</v>
      </c>
      <c r="I590" s="207" t="s">
        <v>19421</v>
      </c>
      <c r="J590" s="207" t="s">
        <v>4866</v>
      </c>
      <c r="K590" s="207" t="s">
        <v>19630</v>
      </c>
      <c r="L590" s="207" t="s">
        <v>19640</v>
      </c>
      <c r="M590" t="str" cm="1">
        <f t="array" ref="M590">LOOKUP(2,1/(C590:L590&lt;&gt;""),C590:L590)</f>
        <v>Soybean Flakes Defatted Extruded</v>
      </c>
      <c r="N590" s="207"/>
      <c r="O590" s="207" t="s">
        <v>8288</v>
      </c>
      <c r="P590" s="207" t="s">
        <v>8288</v>
      </c>
      <c r="Q590" s="207" t="s">
        <v>8288</v>
      </c>
      <c r="R590" s="207" t="s">
        <v>8288</v>
      </c>
      <c r="S590" s="207" t="s">
        <v>19611</v>
      </c>
      <c r="T590" s="207" t="s">
        <v>8288</v>
      </c>
      <c r="U590" s="207" t="s">
        <v>4868</v>
      </c>
      <c r="V590" s="209" t="s">
        <v>19141</v>
      </c>
      <c r="W590" s="207" t="s">
        <v>8288</v>
      </c>
      <c r="X590" s="207" t="s">
        <v>8288</v>
      </c>
      <c r="Y590" s="207" t="s">
        <v>8288</v>
      </c>
      <c r="Z590" s="207" t="s">
        <v>8288</v>
      </c>
      <c r="AA590" s="209" t="s">
        <v>4870</v>
      </c>
      <c r="AB590" s="209" t="s">
        <v>4169</v>
      </c>
      <c r="AC590" s="210" t="s">
        <v>19612</v>
      </c>
      <c r="AD590" s="210" t="s">
        <v>4169</v>
      </c>
      <c r="AE590" s="210" t="s">
        <v>4866</v>
      </c>
      <c r="AF590" s="210"/>
      <c r="AG590" t="str">
        <f>IFERROR(IF(COUNTIF(C590:L590,"Feed Ingredient")&gt;0,INDEX(ani_diet!T:T,MATCH(M590,ani_diet!D:D,0)),""),"")</f>
        <v>Glycine max Flakes Defatted</v>
      </c>
      <c r="AH590" s="60" t="str">
        <f>IF(IFERROR(IF(MATCH("Feed Ingredient", AOM[[#This Row],[L1]:[L10]],0)&gt;0, TRUE, FALSE), FALSE)=TRUE,IFERROR(VLOOKUP(M590, ani_diet!C:C, 1, FALSE), "No Match"),FALSE)</f>
        <v>No Match</v>
      </c>
      <c r="AI590" t="s">
        <v>3539</v>
      </c>
      <c r="AL590" t="str">
        <f>IFERROR(IF(COUNTIF(C590:L590,"Feed Ingredient")&gt;0,INDEX(ani_diet!T:T,MATCH(M590,ani_diet!D:D,0)),""),"")</f>
        <v>Glycine max Flakes Defatted</v>
      </c>
    </row>
    <row r="591" spans="1:38">
      <c r="A591" t="str">
        <f>_xlfn.TEXTJOIN("/",TRUE,AOM[[#This Row],[L1]:[L10]])</f>
        <v>Management/Livestock Management/Feed Characteristic/Feed Composition/Feed Ingredient/Crop Byproduct/Legume ByProducts/Soybean/Soybean Flakes Defatted</v>
      </c>
      <c r="B591" s="207" t="s">
        <v>19641</v>
      </c>
      <c r="C591" s="207" t="s">
        <v>17896</v>
      </c>
      <c r="D591" s="207" t="s">
        <v>17898</v>
      </c>
      <c r="E591" s="207" t="s">
        <v>17908</v>
      </c>
      <c r="F591" s="207" t="s">
        <v>18308</v>
      </c>
      <c r="G591" s="207" t="s">
        <v>18309</v>
      </c>
      <c r="H591" s="207" t="s">
        <v>18687</v>
      </c>
      <c r="I591" s="207" t="s">
        <v>19421</v>
      </c>
      <c r="J591" s="207" t="s">
        <v>4866</v>
      </c>
      <c r="K591" s="207" t="s">
        <v>19630</v>
      </c>
      <c r="L591" s="207"/>
      <c r="M591" t="str" cm="1">
        <f t="array" ref="M591">LOOKUP(2,1/(C591:L591&lt;&gt;""),C591:L591)</f>
        <v>Soybean Flakes Defatted</v>
      </c>
      <c r="N591" s="207"/>
      <c r="O591" s="207" t="s">
        <v>8288</v>
      </c>
      <c r="P591" s="207" t="s">
        <v>8288</v>
      </c>
      <c r="Q591" s="207" t="s">
        <v>8288</v>
      </c>
      <c r="R591" s="207" t="s">
        <v>8288</v>
      </c>
      <c r="S591" s="207" t="s">
        <v>19611</v>
      </c>
      <c r="T591" s="207" t="s">
        <v>8288</v>
      </c>
      <c r="U591" s="207" t="s">
        <v>4868</v>
      </c>
      <c r="V591" s="209" t="s">
        <v>19141</v>
      </c>
      <c r="W591" s="207" t="s">
        <v>8288</v>
      </c>
      <c r="X591" s="207" t="s">
        <v>8288</v>
      </c>
      <c r="Y591" s="207" t="s">
        <v>8288</v>
      </c>
      <c r="Z591" s="207" t="s">
        <v>8288</v>
      </c>
      <c r="AA591" s="209" t="s">
        <v>4870</v>
      </c>
      <c r="AB591" s="209" t="s">
        <v>4169</v>
      </c>
      <c r="AC591" s="210" t="s">
        <v>19612</v>
      </c>
      <c r="AD591" s="210" t="s">
        <v>4169</v>
      </c>
      <c r="AE591" s="210" t="s">
        <v>4866</v>
      </c>
      <c r="AF591" s="210"/>
      <c r="AG591" t="str">
        <f>IFERROR(IF(COUNTIF(C591:L591,"Feed Ingredient")&gt;0,INDEX(ani_diet!T:T,MATCH(M591,ani_diet!D:D,0)),""),"")</f>
        <v>Glycine max Flakes Defatted</v>
      </c>
      <c r="AH591" s="60" t="str">
        <f>IF(IFERROR(IF(MATCH("Feed Ingredient", AOM[[#This Row],[L1]:[L10]],0)&gt;0, TRUE, FALSE), FALSE)=TRUE,IFERROR(VLOOKUP(M591, ani_diet!C:C, 1, FALSE), "No Match"),FALSE)</f>
        <v>Soybean Flakes Defatted</v>
      </c>
      <c r="AI591" t="s">
        <v>3539</v>
      </c>
      <c r="AL591" t="str">
        <f>IFERROR(IF(COUNTIF(C591:L591,"Feed Ingredient")&gt;0,INDEX(ani_diet!T:T,MATCH(M591,ani_diet!D:D,0)),""),"")</f>
        <v>Glycine max Flakes Defatted</v>
      </c>
    </row>
    <row r="592" spans="1:38">
      <c r="A592" t="str">
        <f>_xlfn.TEXTJOIN("/",TRUE,AOM[[#This Row],[L1]:[L10]])</f>
        <v>Management/Livestock Management/Feed Characteristic/Feed Composition/Feed Ingredient/Crop Byproduct/Legume ByProducts/Soybean/Soybean Full Fat Cake</v>
      </c>
      <c r="B592" s="207" t="s">
        <v>19642</v>
      </c>
      <c r="C592" s="207" t="s">
        <v>17896</v>
      </c>
      <c r="D592" s="207" t="s">
        <v>17898</v>
      </c>
      <c r="E592" s="207" t="s">
        <v>17908</v>
      </c>
      <c r="F592" s="207" t="s">
        <v>18308</v>
      </c>
      <c r="G592" s="207" t="s">
        <v>18309</v>
      </c>
      <c r="H592" s="207" t="s">
        <v>18687</v>
      </c>
      <c r="I592" s="207" t="s">
        <v>19421</v>
      </c>
      <c r="J592" s="207" t="s">
        <v>4866</v>
      </c>
      <c r="K592" s="207" t="s">
        <v>19643</v>
      </c>
      <c r="L592" s="207"/>
      <c r="M592" t="str" cm="1">
        <f t="array" ref="M592">LOOKUP(2,1/(C592:L592&lt;&gt;""),C592:L592)</f>
        <v>Soybean Full Fat Cake</v>
      </c>
      <c r="N592" s="207" t="s">
        <v>19644</v>
      </c>
      <c r="O592" s="207" t="s">
        <v>8288</v>
      </c>
      <c r="P592" s="207" t="s">
        <v>8288</v>
      </c>
      <c r="Q592" s="207" t="s">
        <v>8288</v>
      </c>
      <c r="R592" s="207" t="s">
        <v>8288</v>
      </c>
      <c r="S592" s="207" t="s">
        <v>19611</v>
      </c>
      <c r="T592" s="207" t="s">
        <v>8288</v>
      </c>
      <c r="U592" s="207" t="s">
        <v>4868</v>
      </c>
      <c r="V592" s="209" t="s">
        <v>19141</v>
      </c>
      <c r="W592" s="207" t="s">
        <v>8288</v>
      </c>
      <c r="X592" s="207" t="s">
        <v>8288</v>
      </c>
      <c r="Y592" s="207" t="s">
        <v>8288</v>
      </c>
      <c r="Z592" s="207" t="s">
        <v>8288</v>
      </c>
      <c r="AA592" s="209" t="s">
        <v>4870</v>
      </c>
      <c r="AB592" s="209" t="s">
        <v>4169</v>
      </c>
      <c r="AC592" s="210" t="s">
        <v>19612</v>
      </c>
      <c r="AD592" s="210">
        <v>2191</v>
      </c>
      <c r="AE592" s="210" t="s">
        <v>4866</v>
      </c>
      <c r="AF592" s="210" t="s">
        <v>19516</v>
      </c>
      <c r="AG592" t="str">
        <f>IFERROR(IF(COUNTIF(C592:L592,"Feed Ingredient")&gt;0,INDEX(ani_diet!T:T,MATCH(M592,ani_diet!D:D,0)),""),"")</f>
        <v/>
      </c>
      <c r="AH592" s="60" t="str">
        <f>IF(IFERROR(IF(MATCH("Feed Ingredient", AOM[[#This Row],[L1]:[L10]],0)&gt;0, TRUE, FALSE), FALSE)=TRUE,IFERROR(VLOOKUP(M592, ani_diet!C:C, 1, FALSE), "No Match"),FALSE)</f>
        <v>Soybean Full Fat Cake</v>
      </c>
      <c r="AI592" t="s">
        <v>3539</v>
      </c>
      <c r="AL592" t="str">
        <f>IFERROR(IF(COUNTIF(C592:L592,"Feed Ingredient")&gt;0,INDEX(ani_diet!T:T,MATCH(M592,ani_diet!D:D,0)),""),"")</f>
        <v/>
      </c>
    </row>
    <row r="593" spans="1:38">
      <c r="A593" t="str">
        <f>_xlfn.TEXTJOIN("/",TRUE,AOM[[#This Row],[L1]:[L10]])</f>
        <v>Management/Livestock Management/Feed Characteristic/Feed Composition/Feed Ingredient/Crop Byproduct/Legume ByProducts/Soybean/Soybean Haulm</v>
      </c>
      <c r="B593" s="207" t="s">
        <v>19645</v>
      </c>
      <c r="C593" s="207" t="s">
        <v>17896</v>
      </c>
      <c r="D593" s="207" t="s">
        <v>17898</v>
      </c>
      <c r="E593" s="207" t="s">
        <v>17908</v>
      </c>
      <c r="F593" s="207" t="s">
        <v>18308</v>
      </c>
      <c r="G593" s="207" t="s">
        <v>18309</v>
      </c>
      <c r="H593" s="207" t="s">
        <v>18687</v>
      </c>
      <c r="I593" s="207" t="s">
        <v>19421</v>
      </c>
      <c r="J593" s="207" t="s">
        <v>4866</v>
      </c>
      <c r="K593" s="207" t="s">
        <v>19646</v>
      </c>
      <c r="L593" s="207"/>
      <c r="M593" t="str" cm="1">
        <f t="array" ref="M593">LOOKUP(2,1/(C593:L593&lt;&gt;""),C593:L593)</f>
        <v>Soybean Haulm</v>
      </c>
      <c r="N593" s="207"/>
      <c r="O593" s="207" t="s">
        <v>8288</v>
      </c>
      <c r="P593" s="207" t="s">
        <v>8288</v>
      </c>
      <c r="Q593" s="207" t="s">
        <v>8288</v>
      </c>
      <c r="R593" s="207" t="s">
        <v>8288</v>
      </c>
      <c r="S593" s="207"/>
      <c r="T593" s="207" t="s">
        <v>8288</v>
      </c>
      <c r="U593" s="207" t="s">
        <v>4868</v>
      </c>
      <c r="V593" s="209" t="s">
        <v>19141</v>
      </c>
      <c r="W593" s="207" t="s">
        <v>8288</v>
      </c>
      <c r="X593" s="207" t="s">
        <v>8288</v>
      </c>
      <c r="Y593" s="207" t="s">
        <v>8288</v>
      </c>
      <c r="Z593" s="207" t="s">
        <v>8288</v>
      </c>
      <c r="AA593" s="209" t="s">
        <v>4870</v>
      </c>
      <c r="AB593" s="209" t="s">
        <v>4169</v>
      </c>
      <c r="AC593" s="210" t="s">
        <v>19612</v>
      </c>
      <c r="AD593" s="210" t="s">
        <v>4169</v>
      </c>
      <c r="AE593" s="210" t="s">
        <v>4866</v>
      </c>
      <c r="AF593" s="210"/>
      <c r="AG593" t="str">
        <f>IFERROR(IF(COUNTIF(C593:L593,"Feed Ingredient")&gt;0,INDEX(ani_diet!T:T,MATCH(M593,ani_diet!D:D,0)),""),"")</f>
        <v>Glycine max Haulm</v>
      </c>
      <c r="AH593" s="60" t="str">
        <f>IF(IFERROR(IF(MATCH("Feed Ingredient", AOM[[#This Row],[L1]:[L10]],0)&gt;0, TRUE, FALSE), FALSE)=TRUE,IFERROR(VLOOKUP(M593, ani_diet!C:C, 1, FALSE), "No Match"),FALSE)</f>
        <v>Soybean Haulm</v>
      </c>
      <c r="AI593" t="s">
        <v>19647</v>
      </c>
      <c r="AL593" t="str">
        <f>IFERROR(IF(COUNTIF(C593:L593,"Feed Ingredient")&gt;0,INDEX(ani_diet!T:T,MATCH(M593,ani_diet!D:D,0)),""),"")</f>
        <v>Glycine max Haulm</v>
      </c>
    </row>
    <row r="594" spans="1:38">
      <c r="A594" t="str">
        <f>_xlfn.TEXTJOIN("/",TRUE,AOM[[#This Row],[L1]:[L10]])</f>
        <v>Management/Livestock Management/Feed Characteristic/Feed Composition/Feed Ingredient/Crop Byproduct/Legume ByProducts/Soybean/Soybean Hull</v>
      </c>
      <c r="B594" s="207" t="s">
        <v>19648</v>
      </c>
      <c r="C594" s="207" t="s">
        <v>17896</v>
      </c>
      <c r="D594" s="207" t="s">
        <v>17898</v>
      </c>
      <c r="E594" s="207" t="s">
        <v>17908</v>
      </c>
      <c r="F594" s="207" t="s">
        <v>18308</v>
      </c>
      <c r="G594" s="207" t="s">
        <v>18309</v>
      </c>
      <c r="H594" s="207" t="s">
        <v>18687</v>
      </c>
      <c r="I594" s="207" t="s">
        <v>19421</v>
      </c>
      <c r="J594" s="207" t="s">
        <v>4866</v>
      </c>
      <c r="K594" s="207" t="s">
        <v>19649</v>
      </c>
      <c r="L594" s="207"/>
      <c r="M594" t="str" cm="1">
        <f t="array" ref="M594">LOOKUP(2,1/(C594:L594&lt;&gt;""),C594:L594)</f>
        <v>Soybean Hull</v>
      </c>
      <c r="N594" s="207"/>
      <c r="O594" s="207" t="s">
        <v>8288</v>
      </c>
      <c r="P594" s="207" t="s">
        <v>8288</v>
      </c>
      <c r="Q594" s="207" t="s">
        <v>8288</v>
      </c>
      <c r="R594" s="207" t="s">
        <v>8288</v>
      </c>
      <c r="S594" s="207"/>
      <c r="T594" s="207" t="s">
        <v>8288</v>
      </c>
      <c r="U594" s="207" t="s">
        <v>4868</v>
      </c>
      <c r="V594" s="209" t="s">
        <v>19141</v>
      </c>
      <c r="W594" s="207" t="s">
        <v>8288</v>
      </c>
      <c r="X594" s="207" t="s">
        <v>8288</v>
      </c>
      <c r="Y594" s="207" t="s">
        <v>8288</v>
      </c>
      <c r="Z594" s="207" t="s">
        <v>8288</v>
      </c>
      <c r="AA594" s="209" t="s">
        <v>4870</v>
      </c>
      <c r="AB594" s="211" t="s">
        <v>19650</v>
      </c>
      <c r="AC594" s="210" t="s">
        <v>19612</v>
      </c>
      <c r="AD594" s="210" t="s">
        <v>4169</v>
      </c>
      <c r="AE594" s="210" t="s">
        <v>4866</v>
      </c>
      <c r="AF594" s="210"/>
      <c r="AG594" t="str">
        <f>IFERROR(IF(COUNTIF(C594:L594,"Feed Ingredient")&gt;0,INDEX(ani_diet!T:T,MATCH(M594,ani_diet!D:D,0)),""),"")</f>
        <v>Glycine max Hull</v>
      </c>
      <c r="AH594" s="60" t="str">
        <f>IF(IFERROR(IF(MATCH("Feed Ingredient", AOM[[#This Row],[L1]:[L10]],0)&gt;0, TRUE, FALSE), FALSE)=TRUE,IFERROR(VLOOKUP(M594, ani_diet!C:C, 1, FALSE), "No Match"),FALSE)</f>
        <v>Soybean Hull</v>
      </c>
      <c r="AI594" t="s">
        <v>19651</v>
      </c>
      <c r="AL594" t="str">
        <f>IFERROR(IF(COUNTIF(C594:L594,"Feed Ingredient")&gt;0,INDEX(ani_diet!T:T,MATCH(M594,ani_diet!D:D,0)),""),"")</f>
        <v>Glycine max Hull</v>
      </c>
    </row>
    <row r="595" spans="1:38">
      <c r="A595" t="s">
        <v>19652</v>
      </c>
      <c r="B595" s="207" t="s">
        <v>19653</v>
      </c>
      <c r="C595" s="207" t="s">
        <v>17896</v>
      </c>
      <c r="D595" s="207" t="s">
        <v>17898</v>
      </c>
      <c r="E595" s="207" t="s">
        <v>17908</v>
      </c>
      <c r="F595" s="207" t="s">
        <v>18308</v>
      </c>
      <c r="G595" s="207" t="s">
        <v>18309</v>
      </c>
      <c r="H595" s="207" t="s">
        <v>18687</v>
      </c>
      <c r="I595" s="207" t="s">
        <v>19421</v>
      </c>
      <c r="J595" s="207" t="s">
        <v>4866</v>
      </c>
      <c r="K595" s="207" t="s">
        <v>19654</v>
      </c>
      <c r="L595" s="207" t="s">
        <v>19655</v>
      </c>
      <c r="M595" t="str" cm="1">
        <f t="array" ref="M595">LOOKUP(2,1/(C595:L595&lt;&gt;""),C595:L595)</f>
        <v>Soybean Residue Dried</v>
      </c>
      <c r="N595" s="207"/>
      <c r="O595" s="207" t="s">
        <v>8288</v>
      </c>
      <c r="P595" s="207" t="s">
        <v>8288</v>
      </c>
      <c r="Q595" s="207" t="s">
        <v>8288</v>
      </c>
      <c r="R595" s="207" t="s">
        <v>8288</v>
      </c>
      <c r="S595" s="207" t="s">
        <v>8288</v>
      </c>
      <c r="T595" s="207" t="s">
        <v>8288</v>
      </c>
      <c r="U595" s="207" t="s">
        <v>4868</v>
      </c>
      <c r="V595" s="209" t="s">
        <v>19141</v>
      </c>
      <c r="W595" s="207" t="s">
        <v>8288</v>
      </c>
      <c r="X595" s="207" t="s">
        <v>8288</v>
      </c>
      <c r="Y595" s="207" t="s">
        <v>8288</v>
      </c>
      <c r="Z595" s="207" t="s">
        <v>8288</v>
      </c>
      <c r="AA595" s="209" t="s">
        <v>4870</v>
      </c>
      <c r="AB595" s="209" t="s">
        <v>4169</v>
      </c>
      <c r="AC595" s="210" t="s">
        <v>19612</v>
      </c>
      <c r="AD595" s="210" t="s">
        <v>4169</v>
      </c>
      <c r="AE595" s="210" t="s">
        <v>4866</v>
      </c>
      <c r="AF595" s="210"/>
      <c r="AG595" t="str">
        <f>IFERROR(IF(COUNTIF(C595:L595,"Feed Ingredient")&gt;0,INDEX(ani_diet!T:T,MATCH(M595,ani_diet!D:D,0)),""),"")</f>
        <v>Glycine max Residue</v>
      </c>
      <c r="AH595" s="60" t="str">
        <f>IF(IFERROR(IF(MATCH("Feed Ingredient", AOM[[#This Row],[L1]:[L10]],0)&gt;0, TRUE, FALSE), FALSE)=TRUE,IFERROR(VLOOKUP(M595, ani_diet!C:C, 1, FALSE), "No Match"),FALSE)</f>
        <v>No Match</v>
      </c>
      <c r="AI595" t="s">
        <v>19647</v>
      </c>
      <c r="AL595" t="str">
        <f>IFERROR(IF(COUNTIF(C595:L595,"Feed Ingredient")&gt;0,INDEX(ani_diet!T:T,MATCH(M595,ani_diet!D:D,0)),""),"")</f>
        <v>Glycine max Residue</v>
      </c>
    </row>
    <row r="596" spans="1:38">
      <c r="A596" t="str">
        <f>_xlfn.TEXTJOIN("/",TRUE,AOM[[#This Row],[L1]:[L10]])</f>
        <v>Management/Livestock Management/Feed Characteristic/Feed Composition/Feed Ingredient/Crop Byproduct/Legume ByProducts/Soybean/Soybean Residue</v>
      </c>
      <c r="B596" s="207" t="s">
        <v>19656</v>
      </c>
      <c r="C596" s="207" t="s">
        <v>17896</v>
      </c>
      <c r="D596" s="207" t="s">
        <v>17898</v>
      </c>
      <c r="E596" s="207" t="s">
        <v>17908</v>
      </c>
      <c r="F596" s="207" t="s">
        <v>18308</v>
      </c>
      <c r="G596" s="207" t="s">
        <v>18309</v>
      </c>
      <c r="H596" s="207" t="s">
        <v>18687</v>
      </c>
      <c r="I596" s="207" t="s">
        <v>19421</v>
      </c>
      <c r="J596" s="207" t="s">
        <v>4866</v>
      </c>
      <c r="K596" s="207" t="s">
        <v>19654</v>
      </c>
      <c r="L596" s="207"/>
      <c r="M596" t="str" cm="1">
        <f t="array" ref="M596">LOOKUP(2,1/(C596:L596&lt;&gt;""),C596:L596)</f>
        <v>Soybean Residue</v>
      </c>
      <c r="N596" s="207"/>
      <c r="O596" s="207" t="s">
        <v>8288</v>
      </c>
      <c r="P596" s="207" t="s">
        <v>8288</v>
      </c>
      <c r="Q596" s="207" t="s">
        <v>8288</v>
      </c>
      <c r="R596" s="207" t="s">
        <v>8288</v>
      </c>
      <c r="S596" s="207" t="s">
        <v>8288</v>
      </c>
      <c r="T596" s="207" t="s">
        <v>8288</v>
      </c>
      <c r="U596" s="207" t="s">
        <v>4868</v>
      </c>
      <c r="V596" s="209" t="s">
        <v>19141</v>
      </c>
      <c r="W596" s="207" t="s">
        <v>8288</v>
      </c>
      <c r="X596" s="207" t="s">
        <v>8288</v>
      </c>
      <c r="Y596" s="207" t="s">
        <v>8288</v>
      </c>
      <c r="Z596" s="207" t="s">
        <v>8288</v>
      </c>
      <c r="AA596" s="209" t="s">
        <v>4870</v>
      </c>
      <c r="AB596" s="209" t="s">
        <v>4169</v>
      </c>
      <c r="AC596" s="210" t="s">
        <v>19612</v>
      </c>
      <c r="AD596" s="210" t="s">
        <v>4169</v>
      </c>
      <c r="AE596" s="210" t="s">
        <v>4866</v>
      </c>
      <c r="AF596" s="210"/>
      <c r="AG596" t="str">
        <f>IFERROR(IF(COUNTIF(C596:L596,"Feed Ingredient")&gt;0,INDEX(ani_diet!T:T,MATCH(M596,ani_diet!D:D,0)),""),"")</f>
        <v>Glycine max Residue</v>
      </c>
      <c r="AH596" s="60" t="str">
        <f>IF(IFERROR(IF(MATCH("Feed Ingredient", AOM[[#This Row],[L1]:[L10]],0)&gt;0, TRUE, FALSE), FALSE)=TRUE,IFERROR(VLOOKUP(M596, ani_diet!C:C, 1, FALSE), "No Match"),FALSE)</f>
        <v>Soybean Residue</v>
      </c>
      <c r="AI596" t="s">
        <v>19647</v>
      </c>
      <c r="AL596" t="str">
        <f>IFERROR(IF(COUNTIF(C596:L596,"Feed Ingredient")&gt;0,INDEX(ani_diet!T:T,MATCH(M596,ani_diet!D:D,0)),""),"")</f>
        <v>Glycine max Residue</v>
      </c>
    </row>
    <row r="597" spans="1:38">
      <c r="A597" t="str">
        <f>_xlfn.TEXTJOIN("/",TRUE,AOM[[#This Row],[L1]:[L10]])</f>
        <v>Management/Livestock Management/Feed Characteristic/Feed Composition/Feed Ingredient/Crop Byproduct/Legume ByProducts/Soybean/Soybean Shell</v>
      </c>
      <c r="B597" s="207" t="s">
        <v>19657</v>
      </c>
      <c r="C597" s="207" t="s">
        <v>17896</v>
      </c>
      <c r="D597" s="207" t="s">
        <v>17898</v>
      </c>
      <c r="E597" s="207" t="s">
        <v>17908</v>
      </c>
      <c r="F597" s="207" t="s">
        <v>18308</v>
      </c>
      <c r="G597" s="207" t="s">
        <v>18309</v>
      </c>
      <c r="H597" s="207" t="s">
        <v>18687</v>
      </c>
      <c r="I597" s="207" t="s">
        <v>19421</v>
      </c>
      <c r="J597" s="207" t="s">
        <v>4866</v>
      </c>
      <c r="K597" s="207" t="s">
        <v>19658</v>
      </c>
      <c r="L597" s="207"/>
      <c r="M597" t="str" cm="1">
        <f t="array" ref="M597">LOOKUP(2,1/(C597:L597&lt;&gt;""),C597:L597)</f>
        <v>Soybean Shell</v>
      </c>
      <c r="N597" s="207"/>
      <c r="O597" s="207" t="s">
        <v>8288</v>
      </c>
      <c r="P597" s="207" t="s">
        <v>8288</v>
      </c>
      <c r="Q597" s="207" t="s">
        <v>8288</v>
      </c>
      <c r="R597" s="207" t="s">
        <v>8288</v>
      </c>
      <c r="S597" s="207" t="s">
        <v>8288</v>
      </c>
      <c r="T597" s="207" t="s">
        <v>8288</v>
      </c>
      <c r="U597" s="207" t="s">
        <v>4868</v>
      </c>
      <c r="V597" s="209" t="s">
        <v>19141</v>
      </c>
      <c r="W597" s="207" t="s">
        <v>8288</v>
      </c>
      <c r="X597" s="207" t="s">
        <v>8288</v>
      </c>
      <c r="Y597" s="207" t="s">
        <v>8288</v>
      </c>
      <c r="Z597" s="207" t="s">
        <v>8288</v>
      </c>
      <c r="AA597" s="209" t="s">
        <v>4870</v>
      </c>
      <c r="AB597" s="209" t="s">
        <v>4169</v>
      </c>
      <c r="AC597" s="210" t="s">
        <v>19612</v>
      </c>
      <c r="AD597" s="210" t="s">
        <v>4169</v>
      </c>
      <c r="AE597" s="210" t="s">
        <v>4866</v>
      </c>
      <c r="AF597" s="210"/>
      <c r="AG597" t="str">
        <f>IFERROR(IF(COUNTIF(C597:L597,"Feed Ingredient")&gt;0,INDEX(ani_diet!T:T,MATCH(M597,ani_diet!D:D,0)),""),"")</f>
        <v>Glycine max Shell</v>
      </c>
      <c r="AH597" s="60" t="str">
        <f>IF(IFERROR(IF(MATCH("Feed Ingredient", AOM[[#This Row],[L1]:[L10]],0)&gt;0, TRUE, FALSE), FALSE)=TRUE,IFERROR(VLOOKUP(M597, ani_diet!C:C, 1, FALSE), "No Match"),FALSE)</f>
        <v>Soybean Shell</v>
      </c>
      <c r="AI597" t="s">
        <v>19651</v>
      </c>
      <c r="AL597" t="str">
        <f>IFERROR(IF(COUNTIF(C597:L597,"Feed Ingredient")&gt;0,INDEX(ani_diet!T:T,MATCH(M597,ani_diet!D:D,0)),""),"")</f>
        <v>Glycine max Shell</v>
      </c>
    </row>
    <row r="598" spans="1:38">
      <c r="A598" t="s">
        <v>19659</v>
      </c>
      <c r="B598" s="207" t="s">
        <v>19660</v>
      </c>
      <c r="C598" s="207" t="s">
        <v>17896</v>
      </c>
      <c r="D598" s="207" t="s">
        <v>17898</v>
      </c>
      <c r="E598" s="207" t="s">
        <v>17908</v>
      </c>
      <c r="F598" s="207" t="s">
        <v>18308</v>
      </c>
      <c r="G598" s="207" t="s">
        <v>18309</v>
      </c>
      <c r="H598" s="207" t="s">
        <v>18687</v>
      </c>
      <c r="I598" s="207" t="s">
        <v>19421</v>
      </c>
      <c r="J598" s="207" t="s">
        <v>4866</v>
      </c>
      <c r="K598" s="207" t="s">
        <v>7777</v>
      </c>
      <c r="L598" s="207" t="s">
        <v>19661</v>
      </c>
      <c r="M598" t="str" cm="1">
        <f t="array" ref="M598">LOOKUP(2,1/(C598:L598&lt;&gt;""),C598:L598)</f>
        <v>Soybean Straw Dried</v>
      </c>
      <c r="N598" s="207" t="s">
        <v>19662</v>
      </c>
      <c r="O598" s="207" t="s">
        <v>8288</v>
      </c>
      <c r="P598" s="207" t="s">
        <v>8288</v>
      </c>
      <c r="Q598" s="207" t="s">
        <v>8288</v>
      </c>
      <c r="R598" s="207" t="s">
        <v>8288</v>
      </c>
      <c r="S598" s="207" t="s">
        <v>8288</v>
      </c>
      <c r="T598" s="207" t="s">
        <v>8288</v>
      </c>
      <c r="U598" s="207" t="s">
        <v>4868</v>
      </c>
      <c r="V598" s="209" t="s">
        <v>19141</v>
      </c>
      <c r="W598" s="207" t="s">
        <v>8288</v>
      </c>
      <c r="X598" s="207" t="s">
        <v>8288</v>
      </c>
      <c r="Y598" s="207" t="s">
        <v>8288</v>
      </c>
      <c r="Z598" s="207" t="s">
        <v>8288</v>
      </c>
      <c r="AA598" s="209" t="s">
        <v>4870</v>
      </c>
      <c r="AB598" s="212" t="s">
        <v>19663</v>
      </c>
      <c r="AC598" s="210" t="s">
        <v>19612</v>
      </c>
      <c r="AD598" s="210" t="s">
        <v>18778</v>
      </c>
      <c r="AE598" s="210" t="s">
        <v>4866</v>
      </c>
      <c r="AF598" s="210" t="s">
        <v>18779</v>
      </c>
      <c r="AG598" t="str">
        <f>IFERROR(IF(COUNTIF(C598:L598,"Feed Ingredient")&gt;0,INDEX(ani_diet!T:T,MATCH(M598,ani_diet!D:D,0)),""),"")</f>
        <v>Glycine max Straw</v>
      </c>
      <c r="AH598" s="60" t="str">
        <f>IF(IFERROR(IF(MATCH("Feed Ingredient", AOM[[#This Row],[L1]:[L10]],0)&gt;0, TRUE, FALSE), FALSE)=TRUE,IFERROR(VLOOKUP(M598, ani_diet!C:C, 1, FALSE), "No Match"),FALSE)</f>
        <v>No Match</v>
      </c>
      <c r="AI598" t="s">
        <v>19647</v>
      </c>
      <c r="AL598" t="str">
        <f>IFERROR(IF(COUNTIF(C598:L598,"Feed Ingredient")&gt;0,INDEX(ani_diet!T:T,MATCH(M598,ani_diet!D:D,0)),""),"")</f>
        <v>Glycine max Straw</v>
      </c>
    </row>
    <row r="599" spans="1:38">
      <c r="A599" t="s">
        <v>19659</v>
      </c>
      <c r="B599" s="207" t="s">
        <v>19664</v>
      </c>
      <c r="C599" s="207" t="s">
        <v>17896</v>
      </c>
      <c r="D599" s="207" t="s">
        <v>17898</v>
      </c>
      <c r="E599" s="207" t="s">
        <v>17908</v>
      </c>
      <c r="F599" s="207" t="s">
        <v>18308</v>
      </c>
      <c r="G599" s="207" t="s">
        <v>18309</v>
      </c>
      <c r="H599" s="207" t="s">
        <v>18687</v>
      </c>
      <c r="I599" s="207" t="s">
        <v>19421</v>
      </c>
      <c r="J599" s="207" t="s">
        <v>4866</v>
      </c>
      <c r="K599" s="207" t="s">
        <v>7777</v>
      </c>
      <c r="L599" s="207" t="s">
        <v>19665</v>
      </c>
      <c r="M599" t="str" cm="1">
        <f t="array" ref="M599">LOOKUP(2,1/(C599:L599&lt;&gt;""),C599:L599)</f>
        <v>Soybean Straw Dried Molasses Treated Urea Treated</v>
      </c>
      <c r="N599" s="207"/>
      <c r="O599" s="207" t="s">
        <v>8288</v>
      </c>
      <c r="P599" s="207" t="s">
        <v>8288</v>
      </c>
      <c r="Q599" s="207" t="s">
        <v>8288</v>
      </c>
      <c r="R599" s="207" t="s">
        <v>8288</v>
      </c>
      <c r="S599" s="207" t="s">
        <v>8288</v>
      </c>
      <c r="T599" s="207" t="s">
        <v>8288</v>
      </c>
      <c r="U599" s="207" t="s">
        <v>4868</v>
      </c>
      <c r="V599" s="209" t="s">
        <v>19141</v>
      </c>
      <c r="W599" s="207" t="s">
        <v>8288</v>
      </c>
      <c r="X599" s="207" t="s">
        <v>8288</v>
      </c>
      <c r="Y599" s="207" t="s">
        <v>8288</v>
      </c>
      <c r="Z599" s="207" t="s">
        <v>8288</v>
      </c>
      <c r="AA599" s="209" t="s">
        <v>4870</v>
      </c>
      <c r="AB599" s="212" t="s">
        <v>19663</v>
      </c>
      <c r="AC599" s="210" t="s">
        <v>19612</v>
      </c>
      <c r="AD599" s="210" t="s">
        <v>18778</v>
      </c>
      <c r="AE599" s="210" t="s">
        <v>4866</v>
      </c>
      <c r="AF599" s="210" t="s">
        <v>18779</v>
      </c>
      <c r="AG599" t="str">
        <f>IFERROR(IF(COUNTIF(C599:L599,"Feed Ingredient")&gt;0,INDEX(ani_diet!T:T,MATCH(M599,ani_diet!D:D,0)),""),"")</f>
        <v>Glycine max Straw</v>
      </c>
      <c r="AH599" s="60" t="str">
        <f>IF(IFERROR(IF(MATCH("Feed Ingredient", AOM[[#This Row],[L1]:[L10]],0)&gt;0, TRUE, FALSE), FALSE)=TRUE,IFERROR(VLOOKUP(M599, ani_diet!C:C, 1, FALSE), "No Match"),FALSE)</f>
        <v>No Match</v>
      </c>
      <c r="AI599" t="s">
        <v>3539</v>
      </c>
      <c r="AL599" t="s">
        <v>19666</v>
      </c>
    </row>
    <row r="600" spans="1:38">
      <c r="A600" t="s">
        <v>19659</v>
      </c>
      <c r="B600" s="207" t="s">
        <v>19667</v>
      </c>
      <c r="C600" s="207" t="s">
        <v>17896</v>
      </c>
      <c r="D600" s="207" t="s">
        <v>17898</v>
      </c>
      <c r="E600" s="207" t="s">
        <v>17908</v>
      </c>
      <c r="F600" s="207" t="s">
        <v>18308</v>
      </c>
      <c r="G600" s="207" t="s">
        <v>18309</v>
      </c>
      <c r="H600" s="207" t="s">
        <v>18687</v>
      </c>
      <c r="I600" s="207" t="s">
        <v>19421</v>
      </c>
      <c r="J600" s="207" t="s">
        <v>4866</v>
      </c>
      <c r="K600" s="207" t="s">
        <v>7777</v>
      </c>
      <c r="L600" s="207" t="s">
        <v>19668</v>
      </c>
      <c r="M600" t="str" cm="1">
        <f t="array" ref="M600">LOOKUP(2,1/(C600:L600&lt;&gt;""),C600:L600)</f>
        <v>Soybean Straw Dried Urea Treated</v>
      </c>
      <c r="N600" s="207"/>
      <c r="O600" s="207" t="s">
        <v>8288</v>
      </c>
      <c r="P600" s="207" t="s">
        <v>8288</v>
      </c>
      <c r="Q600" s="207" t="s">
        <v>8288</v>
      </c>
      <c r="R600" s="207" t="s">
        <v>8288</v>
      </c>
      <c r="S600" s="207" t="s">
        <v>8288</v>
      </c>
      <c r="T600" s="207" t="s">
        <v>8288</v>
      </c>
      <c r="U600" s="207" t="s">
        <v>4868</v>
      </c>
      <c r="V600" s="209" t="s">
        <v>19141</v>
      </c>
      <c r="W600" s="207" t="s">
        <v>8288</v>
      </c>
      <c r="X600" s="207" t="s">
        <v>8288</v>
      </c>
      <c r="Y600" s="207" t="s">
        <v>8288</v>
      </c>
      <c r="Z600" s="207" t="s">
        <v>8288</v>
      </c>
      <c r="AA600" s="209" t="s">
        <v>4870</v>
      </c>
      <c r="AB600" s="212" t="s">
        <v>19663</v>
      </c>
      <c r="AC600" s="210" t="s">
        <v>19612</v>
      </c>
      <c r="AD600" s="210" t="s">
        <v>18778</v>
      </c>
      <c r="AE600" s="210" t="s">
        <v>4866</v>
      </c>
      <c r="AF600" s="210" t="s">
        <v>18779</v>
      </c>
      <c r="AG600" t="str">
        <f>IFERROR(IF(COUNTIF(C600:L600,"Feed Ingredient")&gt;0,INDEX(ani_diet!T:T,MATCH(M600,ani_diet!D:D,0)),""),"")</f>
        <v>Glycine max Straw</v>
      </c>
      <c r="AH600" s="60" t="str">
        <f>IF(IFERROR(IF(MATCH("Feed Ingredient", AOM[[#This Row],[L1]:[L10]],0)&gt;0, TRUE, FALSE), FALSE)=TRUE,IFERROR(VLOOKUP(M600, ani_diet!C:C, 1, FALSE), "No Match"),FALSE)</f>
        <v>No Match</v>
      </c>
      <c r="AI600" t="s">
        <v>3539</v>
      </c>
      <c r="AL600" t="str">
        <f>IFERROR(IF(COUNTIF(C600:L600,"Feed Ingredient")&gt;0,INDEX(ani_diet!T:T,MATCH(M600,ani_diet!D:D,0)),""),"")</f>
        <v>Glycine max Straw</v>
      </c>
    </row>
    <row r="601" spans="1:38">
      <c r="A601" t="str">
        <f>_xlfn.TEXTJOIN("/",TRUE,AOM[[#This Row],[L1]:[L10]])</f>
        <v>Management/Livestock Management/Feed Characteristic/Feed Composition/Feed Ingredient/Crop Byproduct/Legume ByProducts/Soybean/Soybean Straw</v>
      </c>
      <c r="B601" s="207" t="s">
        <v>19669</v>
      </c>
      <c r="C601" s="207" t="s">
        <v>17896</v>
      </c>
      <c r="D601" s="207" t="s">
        <v>17898</v>
      </c>
      <c r="E601" s="207" t="s">
        <v>17908</v>
      </c>
      <c r="F601" s="207" t="s">
        <v>18308</v>
      </c>
      <c r="G601" s="207" t="s">
        <v>18309</v>
      </c>
      <c r="H601" s="207" t="s">
        <v>18687</v>
      </c>
      <c r="I601" s="207" t="s">
        <v>19421</v>
      </c>
      <c r="J601" s="207" t="s">
        <v>4866</v>
      </c>
      <c r="K601" s="207" t="s">
        <v>7777</v>
      </c>
      <c r="L601" s="207"/>
      <c r="M601" t="str" cm="1">
        <f t="array" ref="M601">LOOKUP(2,1/(C601:L601&lt;&gt;""),C601:L601)</f>
        <v>Soybean Straw</v>
      </c>
      <c r="N601" s="207" t="s">
        <v>19670</v>
      </c>
      <c r="O601" s="207" t="s">
        <v>8288</v>
      </c>
      <c r="P601" s="207" t="s">
        <v>8288</v>
      </c>
      <c r="Q601" s="207" t="s">
        <v>8288</v>
      </c>
      <c r="R601" s="207" t="s">
        <v>8288</v>
      </c>
      <c r="S601" s="207" t="s">
        <v>8288</v>
      </c>
      <c r="T601" s="207" t="s">
        <v>8288</v>
      </c>
      <c r="U601" s="207" t="s">
        <v>4868</v>
      </c>
      <c r="V601" s="209" t="s">
        <v>19141</v>
      </c>
      <c r="W601" s="207" t="s">
        <v>8288</v>
      </c>
      <c r="X601" s="207" t="s">
        <v>8288</v>
      </c>
      <c r="Y601" s="207" t="s">
        <v>8288</v>
      </c>
      <c r="Z601" s="207" t="s">
        <v>8288</v>
      </c>
      <c r="AA601" s="209" t="s">
        <v>4870</v>
      </c>
      <c r="AB601" s="211" t="s">
        <v>19663</v>
      </c>
      <c r="AC601" s="210" t="s">
        <v>19612</v>
      </c>
      <c r="AD601" s="210" t="s">
        <v>18778</v>
      </c>
      <c r="AE601" s="210" t="s">
        <v>4866</v>
      </c>
      <c r="AF601" s="210" t="s">
        <v>18779</v>
      </c>
      <c r="AG601" t="str">
        <f>IFERROR(IF(COUNTIF(C601:L601,"Feed Ingredient")&gt;0,INDEX(ani_diet!T:T,MATCH(M601,ani_diet!D:D,0)),""),"")</f>
        <v>Glycine max Straw</v>
      </c>
      <c r="AH601" s="60" t="str">
        <f>IF(IFERROR(IF(MATCH("Feed Ingredient", AOM[[#This Row],[L1]:[L10]],0)&gt;0, TRUE, FALSE), FALSE)=TRUE,IFERROR(VLOOKUP(M601, ani_diet!C:C, 1, FALSE), "No Match"),FALSE)</f>
        <v>Soybean Straw</v>
      </c>
      <c r="AI601" t="s">
        <v>19647</v>
      </c>
      <c r="AL601" t="str">
        <f>IFERROR(IF(COUNTIF(C601:L601,"Feed Ingredient")&gt;0,INDEX(ani_diet!T:T,MATCH(M601,ani_diet!D:D,0)),""),"")</f>
        <v>Glycine max Straw</v>
      </c>
    </row>
    <row r="602" spans="1:38">
      <c r="A602" t="str">
        <f>_xlfn.TEXTJOIN("/",TRUE,AOM[[#This Row],[L1]:[L10]])</f>
        <v>Management/Livestock Management/Feed Characteristic/Feed Composition/Feed Ingredient/Crop Byproduct/Legume Products/Legume Residue</v>
      </c>
      <c r="B602" s="207" t="s">
        <v>19671</v>
      </c>
      <c r="C602" s="207" t="s">
        <v>17896</v>
      </c>
      <c r="D602" s="207" t="s">
        <v>17898</v>
      </c>
      <c r="E602" s="207" t="s">
        <v>17908</v>
      </c>
      <c r="F602" s="207" t="s">
        <v>18308</v>
      </c>
      <c r="G602" s="207" t="s">
        <v>18309</v>
      </c>
      <c r="H602" s="207" t="s">
        <v>18687</v>
      </c>
      <c r="I602" s="207" t="s">
        <v>19672</v>
      </c>
      <c r="J602" s="207" t="s">
        <v>19673</v>
      </c>
      <c r="K602" s="207"/>
      <c r="L602" s="207"/>
      <c r="M602" t="str" cm="1">
        <f t="array" ref="M602">LOOKUP(2,1/(C602:L602&lt;&gt;""),C602:L602)</f>
        <v>Legume Residue</v>
      </c>
      <c r="N602" s="207" t="s">
        <v>8288</v>
      </c>
      <c r="O602" s="207" t="s">
        <v>8288</v>
      </c>
      <c r="P602" s="207" t="s">
        <v>8288</v>
      </c>
      <c r="Q602" s="207" t="s">
        <v>8288</v>
      </c>
      <c r="R602" s="207" t="s">
        <v>8288</v>
      </c>
      <c r="S602" s="207" t="s">
        <v>19602</v>
      </c>
      <c r="T602" s="207" t="s">
        <v>8288</v>
      </c>
      <c r="U602" s="207"/>
      <c r="V602" s="209" t="s">
        <v>19603</v>
      </c>
      <c r="W602" s="207" t="s">
        <v>8288</v>
      </c>
      <c r="X602" s="207" t="s">
        <v>8288</v>
      </c>
      <c r="Y602" s="207" t="s">
        <v>8288</v>
      </c>
      <c r="Z602" s="207" t="s">
        <v>8288</v>
      </c>
      <c r="AA602" s="209" t="s">
        <v>8288</v>
      </c>
      <c r="AB602" s="209" t="s">
        <v>4169</v>
      </c>
      <c r="AC602" s="210" t="s">
        <v>4169</v>
      </c>
      <c r="AD602" s="210" t="s">
        <v>4169</v>
      </c>
      <c r="AE602" s="210"/>
      <c r="AF602" s="210"/>
      <c r="AG602" t="str">
        <f>IFERROR(IF(COUNTIF(C602:L602,"Feed Ingredient")&gt;0,INDEX(ani_diet!T:T,MATCH(M602,ani_diet!D:D,0)),""),"")</f>
        <v/>
      </c>
      <c r="AH602" s="60" t="str">
        <f>IF(IFERROR(IF(MATCH("Feed Ingredient", AOM[[#This Row],[L1]:[L10]],0)&gt;0, TRUE, FALSE), FALSE)=TRUE,IFERROR(VLOOKUP(M602, ani_diet!C:C, 1, FALSE), "No Match"),FALSE)</f>
        <v>Legume Residue</v>
      </c>
      <c r="AI602" t="s">
        <v>3539</v>
      </c>
      <c r="AL602" t="str">
        <f>IFERROR(IF(COUNTIF(C602:L602,"Feed Ingredient")&gt;0,INDEX(ani_diet!T:T,MATCH(M602,ani_diet!D:D,0)),""),"")</f>
        <v/>
      </c>
    </row>
    <row r="603" spans="1:38">
      <c r="A603" t="str">
        <f>_xlfn.TEXTJOIN("/",TRUE,AOM[[#This Row],[L1]:[L10]])</f>
        <v>Management/Livestock Management/Feed Characteristic/Feed Composition/Feed Ingredient/Crop Byproduct/Legume Products/Pigeon Pea/Pigeon Pea Dried</v>
      </c>
      <c r="B603" s="207" t="s">
        <v>19674</v>
      </c>
      <c r="C603" s="207" t="s">
        <v>17896</v>
      </c>
      <c r="D603" s="207" t="s">
        <v>17898</v>
      </c>
      <c r="E603" s="207" t="s">
        <v>17908</v>
      </c>
      <c r="F603" s="207" t="s">
        <v>18308</v>
      </c>
      <c r="G603" s="207" t="s">
        <v>18309</v>
      </c>
      <c r="H603" s="207" t="s">
        <v>18687</v>
      </c>
      <c r="I603" s="207" t="s">
        <v>19672</v>
      </c>
      <c r="J603" s="207" t="s">
        <v>4854</v>
      </c>
      <c r="K603" s="207" t="s">
        <v>19675</v>
      </c>
      <c r="L603" s="207"/>
      <c r="M603" t="str" cm="1">
        <f t="array" ref="M603">LOOKUP(2,1/(C603:L603&lt;&gt;""),C603:L603)</f>
        <v>Pigeon Pea Dried</v>
      </c>
      <c r="N603" s="207" t="s">
        <v>8288</v>
      </c>
      <c r="O603" s="207" t="s">
        <v>8288</v>
      </c>
      <c r="P603" s="207" t="s">
        <v>8288</v>
      </c>
      <c r="Q603" s="207" t="s">
        <v>8288</v>
      </c>
      <c r="R603" s="207" t="s">
        <v>8288</v>
      </c>
      <c r="S603" s="207" t="s">
        <v>19602</v>
      </c>
      <c r="T603" s="207" t="s">
        <v>8288</v>
      </c>
      <c r="U603" s="207" t="s">
        <v>4856</v>
      </c>
      <c r="V603" s="209" t="s">
        <v>19603</v>
      </c>
      <c r="W603" s="207" t="s">
        <v>8288</v>
      </c>
      <c r="X603" s="207" t="s">
        <v>8288</v>
      </c>
      <c r="Y603" s="207" t="s">
        <v>8288</v>
      </c>
      <c r="Z603" s="207" t="s">
        <v>8288</v>
      </c>
      <c r="AA603" s="209" t="s">
        <v>19604</v>
      </c>
      <c r="AB603" s="211" t="s">
        <v>19676</v>
      </c>
      <c r="AC603" s="210" t="s">
        <v>19605</v>
      </c>
      <c r="AD603" s="210" t="s">
        <v>4169</v>
      </c>
      <c r="AE603" s="210" t="s">
        <v>19606</v>
      </c>
      <c r="AF603" s="210"/>
      <c r="AG603" t="str">
        <f>IFERROR(IF(COUNTIF(C603:L603,"Feed Ingredient")&gt;0,INDEX(ani_diet!T:T,MATCH(M603,ani_diet!D:D,0)),""),"")</f>
        <v/>
      </c>
      <c r="AH603" s="60" t="str">
        <f>IF(IFERROR(IF(MATCH("Feed Ingredient", AOM[[#This Row],[L1]:[L10]],0)&gt;0, TRUE, FALSE), FALSE)=TRUE,IFERROR(VLOOKUP(M603, ani_diet!C:C, 1, FALSE), "No Match"),FALSE)</f>
        <v>No Match</v>
      </c>
      <c r="AI603" t="s">
        <v>19677</v>
      </c>
      <c r="AL603" t="str">
        <f>IFERROR(IF(COUNTIF(C603:L603,"Feed Ingredient")&gt;0,INDEX(ani_diet!T:T,MATCH(M603,ani_diet!D:D,0)),""),"")</f>
        <v/>
      </c>
    </row>
    <row r="604" spans="1:38">
      <c r="A604" t="str">
        <f>_xlfn.TEXTJOIN("/",TRUE,AOM[[#This Row],[L1]:[L10]])</f>
        <v>Management/Livestock Management/Feed Characteristic/Feed Composition/Feed Ingredient/Crop Byproduct/Legume Products/Pigeon Pea</v>
      </c>
      <c r="B604" s="207" t="s">
        <v>19678</v>
      </c>
      <c r="C604" s="207" t="s">
        <v>17896</v>
      </c>
      <c r="D604" s="207" t="s">
        <v>17898</v>
      </c>
      <c r="E604" s="207" t="s">
        <v>17908</v>
      </c>
      <c r="F604" s="207" t="s">
        <v>18308</v>
      </c>
      <c r="G604" s="207" t="s">
        <v>18309</v>
      </c>
      <c r="H604" s="207" t="s">
        <v>18687</v>
      </c>
      <c r="I604" s="207" t="s">
        <v>19672</v>
      </c>
      <c r="J604" s="207" t="s">
        <v>4854</v>
      </c>
      <c r="K604" s="207"/>
      <c r="L604" s="207"/>
      <c r="M604" t="str" cm="1">
        <f t="array" ref="M604">LOOKUP(2,1/(C604:L604&lt;&gt;""),C604:L604)</f>
        <v>Pigeon Pea</v>
      </c>
      <c r="N604" s="207" t="s">
        <v>8288</v>
      </c>
      <c r="O604" s="207" t="s">
        <v>8288</v>
      </c>
      <c r="P604" s="207" t="s">
        <v>8288</v>
      </c>
      <c r="Q604" s="207" t="s">
        <v>8288</v>
      </c>
      <c r="R604" s="207" t="s">
        <v>8288</v>
      </c>
      <c r="S604" s="207" t="s">
        <v>19602</v>
      </c>
      <c r="T604" s="207" t="s">
        <v>8288</v>
      </c>
      <c r="U604" s="207" t="s">
        <v>4856</v>
      </c>
      <c r="V604" s="209" t="s">
        <v>19603</v>
      </c>
      <c r="W604" s="207" t="s">
        <v>8288</v>
      </c>
      <c r="X604" s="207" t="s">
        <v>8288</v>
      </c>
      <c r="Y604" s="207" t="s">
        <v>8288</v>
      </c>
      <c r="Z604" s="207" t="s">
        <v>8288</v>
      </c>
      <c r="AA604" s="209" t="s">
        <v>19604</v>
      </c>
      <c r="AB604" s="209" t="s">
        <v>4169</v>
      </c>
      <c r="AC604" s="210" t="s">
        <v>19605</v>
      </c>
      <c r="AD604" s="210" t="s">
        <v>4169</v>
      </c>
      <c r="AE604" s="210" t="s">
        <v>19606</v>
      </c>
      <c r="AF604" s="210"/>
      <c r="AG604" t="str">
        <f>IFERROR(IF(COUNTIF(C604:L604,"Feed Ingredient")&gt;0,INDEX(ani_diet!T:T,MATCH(M604,ani_diet!D:D,0)),""),"")</f>
        <v/>
      </c>
      <c r="AH604" s="60" t="str">
        <f>IF(IFERROR(IF(MATCH("Feed Ingredient", AOM[[#This Row],[L1]:[L10]],0)&gt;0, TRUE, FALSE), FALSE)=TRUE,IFERROR(VLOOKUP(M604, ani_diet!C:C, 1, FALSE), "No Match"),FALSE)</f>
        <v>Pigeon Pea</v>
      </c>
      <c r="AI604" t="s">
        <v>19677</v>
      </c>
      <c r="AL604" t="str">
        <f>IFERROR(IF(COUNTIF(C604:L604,"Feed Ingredient")&gt;0,INDEX(ani_diet!T:T,MATCH(M604,ani_diet!D:D,0)),""),"")</f>
        <v/>
      </c>
    </row>
    <row r="605" spans="1:38">
      <c r="A605" t="str">
        <f>_xlfn.TEXTJOIN("/",TRUE,AOM[[#This Row],[L1]:[L10]])</f>
        <v>Management/Livestock Management/Feed Characteristic/Feed Composition/Feed Ingredient/Crop Byproduct/Oil Plant ByProducts</v>
      </c>
      <c r="B605" s="207" t="s">
        <v>19679</v>
      </c>
      <c r="C605" s="207" t="s">
        <v>17896</v>
      </c>
      <c r="D605" s="207" t="s">
        <v>17898</v>
      </c>
      <c r="E605" s="207" t="s">
        <v>17908</v>
      </c>
      <c r="F605" s="207" t="s">
        <v>18308</v>
      </c>
      <c r="G605" s="207" t="s">
        <v>18309</v>
      </c>
      <c r="H605" s="207" t="s">
        <v>18687</v>
      </c>
      <c r="I605" s="207" t="s">
        <v>19680</v>
      </c>
      <c r="J605" s="207" t="s">
        <v>8288</v>
      </c>
      <c r="K605" s="207" t="s">
        <v>8288</v>
      </c>
      <c r="L605" s="207"/>
      <c r="M605" t="str" cm="1">
        <f t="array" ref="M605">LOOKUP(2,1/(C605:L605&lt;&gt;""),C605:L605)</f>
        <v>Oil Plant ByProducts</v>
      </c>
      <c r="N605" s="207" t="s">
        <v>8288</v>
      </c>
      <c r="O605" s="207" t="s">
        <v>8288</v>
      </c>
      <c r="P605" s="207" t="s">
        <v>8288</v>
      </c>
      <c r="Q605" s="207" t="s">
        <v>8288</v>
      </c>
      <c r="R605" s="207" t="s">
        <v>8288</v>
      </c>
      <c r="S605" s="207" t="s">
        <v>8288</v>
      </c>
      <c r="T605" s="207" t="s">
        <v>8288</v>
      </c>
      <c r="U605" s="207"/>
      <c r="V605" s="209" t="s">
        <v>8288</v>
      </c>
      <c r="W605" s="207" t="s">
        <v>8288</v>
      </c>
      <c r="X605" s="207" t="s">
        <v>8288</v>
      </c>
      <c r="Y605" s="207" t="s">
        <v>8288</v>
      </c>
      <c r="Z605" s="207" t="s">
        <v>8288</v>
      </c>
      <c r="AA605" s="209" t="s">
        <v>8288</v>
      </c>
      <c r="AB605" s="211" t="s">
        <v>19681</v>
      </c>
      <c r="AC605" s="210" t="s">
        <v>4169</v>
      </c>
      <c r="AD605" s="210" t="s">
        <v>4169</v>
      </c>
      <c r="AE605" s="210"/>
      <c r="AF605" s="210"/>
      <c r="AG605" t="str">
        <f>IFERROR(IF(COUNTIF(C605:L605,"Feed Ingredient")&gt;0,INDEX(ani_diet!T:T,MATCH(M605,ani_diet!D:D,0)),""),"")</f>
        <v/>
      </c>
      <c r="AH605" s="60" t="str">
        <f>IF(IFERROR(IF(MATCH("Feed Ingredient", AOM[[#This Row],[L1]:[L10]],0)&gt;0, TRUE, FALSE), FALSE)=TRUE,IFERROR(VLOOKUP(M605, ani_diet!C:C, 1, FALSE), "No Match"),FALSE)</f>
        <v>No Match</v>
      </c>
      <c r="AI605" t="s">
        <v>3539</v>
      </c>
      <c r="AL605" t="str">
        <f>IFERROR(IF(COUNTIF(C605:L605,"Feed Ingredient")&gt;0,INDEX(ani_diet!T:T,MATCH(M605,ani_diet!D:D,0)),""),"")</f>
        <v/>
      </c>
    </row>
    <row r="606" spans="1:38">
      <c r="A606" t="str">
        <f>_xlfn.TEXTJOIN("/",TRUE,AOM[[#This Row],[L1]:[L10]])</f>
        <v>Management/Livestock Management/Feed Characteristic/Feed Composition/Feed Ingredient/Crop Byproduct/Oil Plant ByProducts/Argan/Argan Pulp</v>
      </c>
      <c r="B606" s="207" t="s">
        <v>19682</v>
      </c>
      <c r="C606" s="207" t="s">
        <v>17896</v>
      </c>
      <c r="D606" s="207" t="s">
        <v>17898</v>
      </c>
      <c r="E606" s="207" t="s">
        <v>17908</v>
      </c>
      <c r="F606" s="207" t="s">
        <v>18308</v>
      </c>
      <c r="G606" s="207" t="s">
        <v>18309</v>
      </c>
      <c r="H606" s="207" t="s">
        <v>18687</v>
      </c>
      <c r="I606" s="207" t="s">
        <v>19680</v>
      </c>
      <c r="J606" s="207" t="s">
        <v>19683</v>
      </c>
      <c r="K606" s="207" t="s">
        <v>19684</v>
      </c>
      <c r="L606" s="207"/>
      <c r="M606" t="str" cm="1">
        <f t="array" ref="M606">LOOKUP(2,1/(C606:L606&lt;&gt;""),C606:L606)</f>
        <v>Argan Pulp</v>
      </c>
      <c r="N606" s="207"/>
      <c r="O606" s="207"/>
      <c r="P606" s="207"/>
      <c r="Q606" s="207"/>
      <c r="R606" s="207"/>
      <c r="S606" s="207"/>
      <c r="T606" s="207"/>
      <c r="U606" s="207" t="s">
        <v>19685</v>
      </c>
      <c r="V606" s="209" t="s">
        <v>328</v>
      </c>
      <c r="W606" s="207"/>
      <c r="X606" s="207"/>
      <c r="Y606" s="207"/>
      <c r="Z606" s="207"/>
      <c r="AA606" s="209" t="s">
        <v>19686</v>
      </c>
      <c r="AB606" s="211" t="s">
        <v>19687</v>
      </c>
      <c r="AC606" s="210" t="s">
        <v>4169</v>
      </c>
      <c r="AD606" s="210" t="s">
        <v>4169</v>
      </c>
      <c r="AE606" s="210"/>
      <c r="AF606" s="210"/>
      <c r="AG606" t="str">
        <f>IFERROR(IF(COUNTIF(C606:L606,"Feed Ingredient")&gt;0,INDEX(ani_diet!T:T,MATCH(M606,ani_diet!D:D,0)),""),"")</f>
        <v>Argania spinosa  Pulp</v>
      </c>
      <c r="AH606" s="60" t="str">
        <f>IF(IFERROR(IF(MATCH("Feed Ingredient", AOM[[#This Row],[L1]:[L10]],0)&gt;0, TRUE, FALSE), FALSE)=TRUE,IFERROR(VLOOKUP(M606, ani_diet!C:C, 1, FALSE), "No Match"),FALSE)</f>
        <v>Argan Pulp</v>
      </c>
      <c r="AI606" t="s">
        <v>3539</v>
      </c>
      <c r="AL606" t="str">
        <f>IFERROR(IF(COUNTIF(C606:L606,"Feed Ingredient")&gt;0,INDEX(ani_diet!T:T,MATCH(M606,ani_diet!D:D,0)),""),"")</f>
        <v>Argania spinosa  Pulp</v>
      </c>
    </row>
    <row r="607" spans="1:38">
      <c r="A607" t="str">
        <f>_xlfn.TEXTJOIN("/",TRUE,AOM[[#This Row],[L1]:[L10]])</f>
        <v>Management/Livestock Management/Feed Characteristic/Feed Composition/Feed Ingredient/Crop Byproduct/Oil Plant ByProducts/Argan/Argan Seed/Argan Seed Cake</v>
      </c>
      <c r="B607" s="207" t="s">
        <v>19688</v>
      </c>
      <c r="C607" s="207" t="s">
        <v>17896</v>
      </c>
      <c r="D607" s="207" t="s">
        <v>17898</v>
      </c>
      <c r="E607" s="207" t="s">
        <v>17908</v>
      </c>
      <c r="F607" s="207" t="s">
        <v>18308</v>
      </c>
      <c r="G607" s="207" t="s">
        <v>18309</v>
      </c>
      <c r="H607" s="207" t="s">
        <v>18687</v>
      </c>
      <c r="I607" s="207" t="s">
        <v>19680</v>
      </c>
      <c r="J607" s="207" t="s">
        <v>19683</v>
      </c>
      <c r="K607" s="207" t="s">
        <v>19689</v>
      </c>
      <c r="L607" s="207" t="s">
        <v>19690</v>
      </c>
      <c r="M607" t="str" cm="1">
        <f t="array" ref="M607">LOOKUP(2,1/(C607:L607&lt;&gt;""),C607:L607)</f>
        <v>Argan Seed Cake</v>
      </c>
      <c r="N607" s="207" t="s">
        <v>19691</v>
      </c>
      <c r="O607" s="207"/>
      <c r="P607" s="207"/>
      <c r="Q607" s="207"/>
      <c r="R607" s="207"/>
      <c r="S607" s="207"/>
      <c r="T607" s="207"/>
      <c r="U607" s="207" t="s">
        <v>19685</v>
      </c>
      <c r="V607" s="209" t="s">
        <v>328</v>
      </c>
      <c r="W607" s="207"/>
      <c r="X607" s="207"/>
      <c r="Y607" s="207"/>
      <c r="Z607" s="207"/>
      <c r="AA607" s="209" t="s">
        <v>19686</v>
      </c>
      <c r="AB607" s="211" t="s">
        <v>19692</v>
      </c>
      <c r="AC607" s="210" t="s">
        <v>4169</v>
      </c>
      <c r="AD607" s="210" t="s">
        <v>4169</v>
      </c>
      <c r="AE607" s="210"/>
      <c r="AF607" s="210"/>
      <c r="AG607" t="str">
        <f>IFERROR(IF(COUNTIF(C607:L607,"Feed Ingredient")&gt;0,INDEX(ani_diet!T:T,MATCH(M607,ani_diet!D:D,0)),""),"")</f>
        <v>Argania spinosa  Seed Cake</v>
      </c>
      <c r="AH607" s="60" t="str">
        <f>IF(IFERROR(IF(MATCH("Feed Ingredient", AOM[[#This Row],[L1]:[L10]],0)&gt;0, TRUE, FALSE), FALSE)=TRUE,IFERROR(VLOOKUP(M607, ani_diet!C:C, 1, FALSE), "No Match"),FALSE)</f>
        <v>Argan Seed Cake</v>
      </c>
      <c r="AI607" t="s">
        <v>3539</v>
      </c>
      <c r="AL607" t="str">
        <f>IFERROR(IF(COUNTIF(C607:L607,"Feed Ingredient")&gt;0,INDEX(ani_diet!T:T,MATCH(M607,ani_diet!D:D,0)),""),"")</f>
        <v>Argania spinosa  Seed Cake</v>
      </c>
    </row>
    <row r="608" spans="1:38">
      <c r="A608" t="str">
        <f>_xlfn.TEXTJOIN("/",TRUE,AOM[[#This Row],[L1]:[L10]])</f>
        <v>Management/Livestock Management/Feed Characteristic/Feed Composition/Feed Ingredient/Crop Byproduct/Oil Plant ByProducts/Canola/Canola Cake</v>
      </c>
      <c r="B608" s="207" t="s">
        <v>19693</v>
      </c>
      <c r="C608" s="207" t="s">
        <v>17896</v>
      </c>
      <c r="D608" s="207" t="s">
        <v>17898</v>
      </c>
      <c r="E608" s="207" t="s">
        <v>17908</v>
      </c>
      <c r="F608" s="207" t="s">
        <v>18308</v>
      </c>
      <c r="G608" s="207" t="s">
        <v>18309</v>
      </c>
      <c r="H608" s="207" t="s">
        <v>18687</v>
      </c>
      <c r="I608" s="207" t="s">
        <v>19680</v>
      </c>
      <c r="J608" s="207" t="s">
        <v>4987</v>
      </c>
      <c r="K608" s="207" t="s">
        <v>19694</v>
      </c>
      <c r="L608" s="207"/>
      <c r="M608" t="str" cm="1">
        <f t="array" ref="M608">LOOKUP(2,1/(C608:L608&lt;&gt;""),C608:L608)</f>
        <v>Canola Cake</v>
      </c>
      <c r="N608" s="207" t="s">
        <v>19695</v>
      </c>
      <c r="O608" s="207" t="s">
        <v>8288</v>
      </c>
      <c r="P608" s="207" t="s">
        <v>8288</v>
      </c>
      <c r="Q608" s="207" t="s">
        <v>8288</v>
      </c>
      <c r="R608" s="207" t="s">
        <v>8288</v>
      </c>
      <c r="S608" s="207" t="s">
        <v>19696</v>
      </c>
      <c r="T608" s="207" t="s">
        <v>8288</v>
      </c>
      <c r="U608" s="207" t="s">
        <v>4989</v>
      </c>
      <c r="V608" s="209" t="s">
        <v>19697</v>
      </c>
      <c r="W608" s="207" t="s">
        <v>8288</v>
      </c>
      <c r="X608" s="207" t="s">
        <v>8288</v>
      </c>
      <c r="Y608" s="207" t="s">
        <v>8288</v>
      </c>
      <c r="Z608" s="207" t="s">
        <v>8288</v>
      </c>
      <c r="AA608" s="209" t="s">
        <v>5648</v>
      </c>
      <c r="AB608" s="209" t="s">
        <v>4169</v>
      </c>
      <c r="AC608" s="210" t="s">
        <v>4169</v>
      </c>
      <c r="AD608" s="210">
        <v>2191</v>
      </c>
      <c r="AE608" s="210"/>
      <c r="AF608" s="210" t="s">
        <v>19516</v>
      </c>
      <c r="AG608" t="str">
        <f>IFERROR(IF(COUNTIF(C608:L608,"Feed Ingredient")&gt;0,INDEX(ani_diet!T:T,MATCH(M608,ani_diet!D:D,0)),""),"")</f>
        <v>Brassica napus Cake</v>
      </c>
      <c r="AH608" s="60" t="str">
        <f>IF(IFERROR(IF(MATCH("Feed Ingredient", AOM[[#This Row],[L1]:[L10]],0)&gt;0, TRUE, FALSE), FALSE)=TRUE,IFERROR(VLOOKUP(M608, ani_diet!C:C, 1, FALSE), "No Match"),FALSE)</f>
        <v>Canola Cake</v>
      </c>
      <c r="AI608" t="s">
        <v>19698</v>
      </c>
      <c r="AL608" t="str">
        <f>IFERROR(IF(COUNTIF(C608:L608,"Feed Ingredient")&gt;0,INDEX(ani_diet!T:T,MATCH(M608,ani_diet!D:D,0)),""),"")</f>
        <v>Brassica napus Cake</v>
      </c>
    </row>
    <row r="609" spans="1:38">
      <c r="A609" t="str">
        <f>_xlfn.TEXTJOIN("/",TRUE,AOM[[#This Row],[L1]:[L10]])</f>
        <v>Management/Livestock Management/Feed Characteristic/Feed Composition/Feed Ingredient/Crop Byproduct/Oil Plant ByProducts/Canola/Canola Ground</v>
      </c>
      <c r="B609" s="207" t="s">
        <v>19699</v>
      </c>
      <c r="C609" s="207" t="s">
        <v>17896</v>
      </c>
      <c r="D609" s="207" t="s">
        <v>17898</v>
      </c>
      <c r="E609" s="207" t="s">
        <v>17908</v>
      </c>
      <c r="F609" s="207" t="s">
        <v>18308</v>
      </c>
      <c r="G609" s="207" t="s">
        <v>18309</v>
      </c>
      <c r="H609" s="207" t="s">
        <v>18687</v>
      </c>
      <c r="I609" s="207" t="s">
        <v>19680</v>
      </c>
      <c r="J609" s="207" t="s">
        <v>4987</v>
      </c>
      <c r="K609" s="207" t="s">
        <v>19700</v>
      </c>
      <c r="L609" s="207"/>
      <c r="M609" t="str" cm="1">
        <f t="array" ref="M609">LOOKUP(2,1/(C609:L609&lt;&gt;""),C609:L609)</f>
        <v>Canola Ground</v>
      </c>
      <c r="N609" s="207" t="s">
        <v>19701</v>
      </c>
      <c r="O609" s="207" t="s">
        <v>8288</v>
      </c>
      <c r="P609" s="207" t="s">
        <v>8288</v>
      </c>
      <c r="Q609" s="207" t="s">
        <v>8288</v>
      </c>
      <c r="R609" s="207" t="s">
        <v>8288</v>
      </c>
      <c r="S609" s="207" t="s">
        <v>19702</v>
      </c>
      <c r="T609" s="207" t="s">
        <v>8288</v>
      </c>
      <c r="U609" s="207" t="s">
        <v>4989</v>
      </c>
      <c r="V609" s="209" t="s">
        <v>19703</v>
      </c>
      <c r="W609" s="207" t="s">
        <v>8288</v>
      </c>
      <c r="X609" s="207" t="s">
        <v>8288</v>
      </c>
      <c r="Y609" s="207" t="s">
        <v>8288</v>
      </c>
      <c r="Z609" s="207" t="s">
        <v>8288</v>
      </c>
      <c r="AA609" s="209" t="s">
        <v>5648</v>
      </c>
      <c r="AB609" s="211" t="s">
        <v>19704</v>
      </c>
      <c r="AC609" s="213" t="s">
        <v>4169</v>
      </c>
      <c r="AD609" s="213">
        <v>2192</v>
      </c>
      <c r="AE609" s="213"/>
      <c r="AF609" s="210" t="s">
        <v>19516</v>
      </c>
      <c r="AG609" t="str">
        <f>IFERROR(IF(COUNTIF(C609:L609,"Feed Ingredient")&gt;0,INDEX(ani_diet!T:T,MATCH(M609,ani_diet!D:D,0)),""),"")</f>
        <v>Brassica napus</v>
      </c>
      <c r="AH609" s="60" t="str">
        <f>IF(IFERROR(IF(MATCH("Feed Ingredient", AOM[[#This Row],[L1]:[L10]],0)&gt;0, TRUE, FALSE), FALSE)=TRUE,IFERROR(VLOOKUP(M609, ani_diet!C:C, 1, FALSE), "No Match"),FALSE)</f>
        <v>No Match</v>
      </c>
      <c r="AI609" t="s">
        <v>3539</v>
      </c>
      <c r="AL609" t="str">
        <f>IFERROR(IF(COUNTIF(C609:L609,"Feed Ingredient")&gt;0,INDEX(ani_diet!T:T,MATCH(M609,ani_diet!D:D,0)),""),"")</f>
        <v>Brassica napus</v>
      </c>
    </row>
    <row r="610" spans="1:38">
      <c r="A610" t="str">
        <f>_xlfn.TEXTJOIN("/",TRUE,AOM[[#This Row],[L1]:[L10]])</f>
        <v>Management/Livestock Management/Feed Characteristic/Feed Composition/Feed Ingredient/Crop Byproduct/Oil Plant ByProducts/Cashew/Cashew Shell/Cashew Shell Boiled Crushed</v>
      </c>
      <c r="B610" s="207" t="s">
        <v>19705</v>
      </c>
      <c r="C610" s="207" t="s">
        <v>17896</v>
      </c>
      <c r="D610" s="207" t="s">
        <v>17898</v>
      </c>
      <c r="E610" s="207" t="s">
        <v>17908</v>
      </c>
      <c r="F610" s="207" t="s">
        <v>18308</v>
      </c>
      <c r="G610" s="207" t="s">
        <v>18309</v>
      </c>
      <c r="H610" s="207" t="s">
        <v>18687</v>
      </c>
      <c r="I610" s="207" t="s">
        <v>19680</v>
      </c>
      <c r="J610" s="207" t="s">
        <v>19706</v>
      </c>
      <c r="K610" s="207" t="s">
        <v>19707</v>
      </c>
      <c r="L610" s="207" t="s">
        <v>19708</v>
      </c>
      <c r="M610" t="str" cm="1">
        <f t="array" ref="M610">LOOKUP(2,1/(C610:L610&lt;&gt;""),C610:L610)</f>
        <v>Cashew Shell Boiled Crushed</v>
      </c>
      <c r="N610" s="207"/>
      <c r="O610" s="207"/>
      <c r="P610" s="207"/>
      <c r="Q610" s="207"/>
      <c r="R610" s="207"/>
      <c r="S610" s="207"/>
      <c r="T610" s="207"/>
      <c r="U610" s="207" t="s">
        <v>4465</v>
      </c>
      <c r="V610" s="225" t="s">
        <v>19709</v>
      </c>
      <c r="W610" s="207"/>
      <c r="X610" s="207"/>
      <c r="Y610" s="207"/>
      <c r="Z610" s="207"/>
      <c r="AA610" s="209" t="s">
        <v>4468</v>
      </c>
      <c r="AB610" s="209" t="s">
        <v>4169</v>
      </c>
      <c r="AC610" s="210" t="s">
        <v>4169</v>
      </c>
      <c r="AD610" s="210" t="s">
        <v>4169</v>
      </c>
      <c r="AE610" s="210"/>
      <c r="AF610" s="210"/>
      <c r="AG610" t="str">
        <f>IFERROR(IF(COUNTIF(C610:L610,"Feed Ingredient")&gt;0,INDEX(ani_diet!T:T,MATCH(M610,ani_diet!D:D,0)),""),"")</f>
        <v>Anacardium occidentale Shell</v>
      </c>
      <c r="AH610" s="60" t="str">
        <f>IF(IFERROR(IF(MATCH("Feed Ingredient", AOM[[#This Row],[L1]:[L10]],0)&gt;0, TRUE, FALSE), FALSE)=TRUE,IFERROR(VLOOKUP(M610, ani_diet!C:C, 1, FALSE), "No Match"),FALSE)</f>
        <v>No Match</v>
      </c>
      <c r="AI610" t="s">
        <v>3539</v>
      </c>
      <c r="AL610" t="str">
        <f>IFERROR(IF(COUNTIF(C610:L610,"Feed Ingredient")&gt;0,INDEX(ani_diet!T:T,MATCH(M610,ani_diet!D:D,0)),""),"")</f>
        <v>Anacardium occidentale Shell</v>
      </c>
    </row>
    <row r="611" spans="1:38">
      <c r="A611" t="str">
        <f>_xlfn.TEXTJOIN("/",TRUE,AOM[[#This Row],[L1]:[L10]])</f>
        <v>Management/Livestock Management/Feed Characteristic/Feed Composition/Feed Ingredient/Crop Byproduct/Oil Plant ByProducts/Cashew/Cashew Shell/Cashew Shell Crushed Dried</v>
      </c>
      <c r="B611" s="207" t="s">
        <v>19710</v>
      </c>
      <c r="C611" s="207" t="s">
        <v>17896</v>
      </c>
      <c r="D611" s="207" t="s">
        <v>17898</v>
      </c>
      <c r="E611" s="207" t="s">
        <v>17908</v>
      </c>
      <c r="F611" s="207" t="s">
        <v>18308</v>
      </c>
      <c r="G611" s="207" t="s">
        <v>18309</v>
      </c>
      <c r="H611" s="207" t="s">
        <v>18687</v>
      </c>
      <c r="I611" s="207" t="s">
        <v>19680</v>
      </c>
      <c r="J611" s="207" t="s">
        <v>19706</v>
      </c>
      <c r="K611" s="207" t="s">
        <v>19707</v>
      </c>
      <c r="L611" s="207" t="s">
        <v>19711</v>
      </c>
      <c r="M611" t="str" cm="1">
        <f t="array" ref="M611">LOOKUP(2,1/(C611:L611&lt;&gt;""),C611:L611)</f>
        <v>Cashew Shell Crushed Dried</v>
      </c>
      <c r="N611" s="207"/>
      <c r="O611" s="207"/>
      <c r="P611" s="207"/>
      <c r="Q611" s="207"/>
      <c r="R611" s="207"/>
      <c r="S611" s="207"/>
      <c r="T611" s="207"/>
      <c r="U611" s="207" t="s">
        <v>4465</v>
      </c>
      <c r="V611" s="225" t="s">
        <v>19709</v>
      </c>
      <c r="W611" s="207"/>
      <c r="X611" s="207"/>
      <c r="Y611" s="207"/>
      <c r="Z611" s="207"/>
      <c r="AA611" s="209" t="s">
        <v>4468</v>
      </c>
      <c r="AB611" s="209" t="s">
        <v>4169</v>
      </c>
      <c r="AC611" s="210" t="s">
        <v>4169</v>
      </c>
      <c r="AD611" s="210" t="s">
        <v>4169</v>
      </c>
      <c r="AE611" s="210"/>
      <c r="AF611" s="210"/>
      <c r="AG611" t="str">
        <f>IFERROR(IF(COUNTIF(C611:L611,"Feed Ingredient")&gt;0,INDEX(ani_diet!T:T,MATCH(M611,ani_diet!D:D,0)),""),"")</f>
        <v>Anacardium occidentale Shell</v>
      </c>
      <c r="AH611" s="60" t="str">
        <f>IF(IFERROR(IF(MATCH("Feed Ingredient", AOM[[#This Row],[L1]:[L10]],0)&gt;0, TRUE, FALSE), FALSE)=TRUE,IFERROR(VLOOKUP(M611, ani_diet!C:C, 1, FALSE), "No Match"),FALSE)</f>
        <v>No Match</v>
      </c>
      <c r="AI611" t="s">
        <v>3539</v>
      </c>
      <c r="AL611" t="str">
        <f>IFERROR(IF(COUNTIF(C611:L611,"Feed Ingredient")&gt;0,INDEX(ani_diet!T:T,MATCH(M611,ani_diet!D:D,0)),""),"")</f>
        <v>Anacardium occidentale Shell</v>
      </c>
    </row>
    <row r="612" spans="1:38">
      <c r="A612" t="str">
        <f>_xlfn.TEXTJOIN("/",TRUE,AOM[[#This Row],[L1]:[L10]])</f>
        <v>Management/Livestock Management/Feed Characteristic/Feed Composition/Feed Ingredient/Crop Byproduct/Oil Plant ByProducts/Cashew/Cashew Shell/Cashew Shell Ground</v>
      </c>
      <c r="B612" s="207" t="s">
        <v>19712</v>
      </c>
      <c r="C612" s="207" t="s">
        <v>17896</v>
      </c>
      <c r="D612" s="207" t="s">
        <v>17898</v>
      </c>
      <c r="E612" s="207" t="s">
        <v>17908</v>
      </c>
      <c r="F612" s="207" t="s">
        <v>18308</v>
      </c>
      <c r="G612" s="207" t="s">
        <v>18309</v>
      </c>
      <c r="H612" s="207" t="s">
        <v>18687</v>
      </c>
      <c r="I612" s="207" t="s">
        <v>19680</v>
      </c>
      <c r="J612" s="207" t="s">
        <v>19706</v>
      </c>
      <c r="K612" s="207" t="s">
        <v>19707</v>
      </c>
      <c r="L612" s="207" t="s">
        <v>19713</v>
      </c>
      <c r="M612" t="str" cm="1">
        <f t="array" ref="M612">LOOKUP(2,1/(C612:L612&lt;&gt;""),C612:L612)</f>
        <v>Cashew Shell Ground</v>
      </c>
      <c r="N612" s="207"/>
      <c r="O612" s="207"/>
      <c r="P612" s="207"/>
      <c r="Q612" s="207"/>
      <c r="R612" s="207"/>
      <c r="S612" s="207"/>
      <c r="T612" s="207"/>
      <c r="U612" s="207" t="s">
        <v>4465</v>
      </c>
      <c r="V612" s="225" t="s">
        <v>19709</v>
      </c>
      <c r="W612" s="207"/>
      <c r="X612" s="207"/>
      <c r="Y612" s="207"/>
      <c r="Z612" s="207"/>
      <c r="AA612" s="209" t="s">
        <v>4468</v>
      </c>
      <c r="AB612" s="209" t="s">
        <v>4169</v>
      </c>
      <c r="AC612" s="210" t="s">
        <v>4169</v>
      </c>
      <c r="AD612" s="210" t="s">
        <v>4169</v>
      </c>
      <c r="AE612" s="210"/>
      <c r="AF612" s="210"/>
      <c r="AG612" t="str">
        <f>IFERROR(IF(COUNTIF(C612:L612,"Feed Ingredient")&gt;0,INDEX(ani_diet!T:T,MATCH(M612,ani_diet!D:D,0)),""),"")</f>
        <v>Anacardium occidentale Shell</v>
      </c>
      <c r="AH612" s="60" t="str">
        <f>IF(IFERROR(IF(MATCH("Feed Ingredient", AOM[[#This Row],[L1]:[L10]],0)&gt;0, TRUE, FALSE), FALSE)=TRUE,IFERROR(VLOOKUP(M612, ani_diet!C:C, 1, FALSE), "No Match"),FALSE)</f>
        <v>No Match</v>
      </c>
      <c r="AI612" t="s">
        <v>3539</v>
      </c>
      <c r="AL612" t="str">
        <f>IFERROR(IF(COUNTIF(C612:L612,"Feed Ingredient")&gt;0,INDEX(ani_diet!T:T,MATCH(M612,ani_diet!D:D,0)),""),"")</f>
        <v>Anacardium occidentale Shell</v>
      </c>
    </row>
    <row r="613" spans="1:38">
      <c r="A613" t="str">
        <f>_xlfn.TEXTJOIN("/",TRUE,AOM[[#This Row],[L1]:[L10]])</f>
        <v>Management/Livestock Management/Feed Characteristic/Feed Composition/Feed Ingredient/Crop Byproduct/Oil Plant ByProducts/Cashew/Cashew Shell</v>
      </c>
      <c r="B613" s="207" t="s">
        <v>19714</v>
      </c>
      <c r="C613" s="207" t="s">
        <v>17896</v>
      </c>
      <c r="D613" s="207" t="s">
        <v>17898</v>
      </c>
      <c r="E613" s="207" t="s">
        <v>17908</v>
      </c>
      <c r="F613" s="207" t="s">
        <v>18308</v>
      </c>
      <c r="G613" s="207" t="s">
        <v>18309</v>
      </c>
      <c r="H613" s="207" t="s">
        <v>18687</v>
      </c>
      <c r="I613" s="207" t="s">
        <v>19680</v>
      </c>
      <c r="J613" s="207" t="s">
        <v>19706</v>
      </c>
      <c r="K613" s="207" t="s">
        <v>19707</v>
      </c>
      <c r="L613" s="207"/>
      <c r="M613" t="str" cm="1">
        <f t="array" ref="M613">LOOKUP(2,1/(C613:L613&lt;&gt;""),C613:L613)</f>
        <v>Cashew Shell</v>
      </c>
      <c r="N613" s="207"/>
      <c r="O613" s="207"/>
      <c r="P613" s="207"/>
      <c r="Q613" s="207"/>
      <c r="R613" s="207"/>
      <c r="S613" s="207"/>
      <c r="T613" s="207"/>
      <c r="U613" s="207" t="s">
        <v>4465</v>
      </c>
      <c r="V613" s="211" t="s">
        <v>19709</v>
      </c>
      <c r="W613" s="207"/>
      <c r="X613" s="207"/>
      <c r="Y613" s="207"/>
      <c r="Z613" s="207"/>
      <c r="AA613" s="209" t="s">
        <v>4468</v>
      </c>
      <c r="AB613" s="209" t="s">
        <v>4169</v>
      </c>
      <c r="AC613" s="210" t="s">
        <v>4169</v>
      </c>
      <c r="AD613" s="210" t="s">
        <v>4169</v>
      </c>
      <c r="AE613" s="210"/>
      <c r="AF613" s="210"/>
      <c r="AG613" t="str">
        <f>IFERROR(IF(COUNTIF(C613:L613,"Feed Ingredient")&gt;0,INDEX(ani_diet!T:T,MATCH(M613,ani_diet!D:D,0)),""),"")</f>
        <v>Anacardium occidentale Shell</v>
      </c>
      <c r="AH613" s="60" t="str">
        <f>IF(IFERROR(IF(MATCH("Feed Ingredient", AOM[[#This Row],[L1]:[L10]],0)&gt;0, TRUE, FALSE), FALSE)=TRUE,IFERROR(VLOOKUP(M613, ani_diet!C:C, 1, FALSE), "No Match"),FALSE)</f>
        <v>Cashew Shell</v>
      </c>
      <c r="AI613" t="s">
        <v>3539</v>
      </c>
      <c r="AL613" t="str">
        <f>IFERROR(IF(COUNTIF(C613:L613,"Feed Ingredient")&gt;0,INDEX(ani_diet!T:T,MATCH(M613,ani_diet!D:D,0)),""),"")</f>
        <v>Anacardium occidentale Shell</v>
      </c>
    </row>
    <row r="614" spans="1:38">
      <c r="A614" t="str">
        <f>_xlfn.TEXTJOIN("/",TRUE,AOM[[#This Row],[L1]:[L10]])</f>
        <v>Management/Livestock Management/Feed Characteristic/Feed Composition/Feed Ingredient/Crop Byproduct/Oil Plant ByProducts/Coconut/Coconut Cake/Coconut Cake Ground</v>
      </c>
      <c r="B614" s="207" t="s">
        <v>19715</v>
      </c>
      <c r="C614" s="207" t="s">
        <v>17896</v>
      </c>
      <c r="D614" s="207" t="s">
        <v>17898</v>
      </c>
      <c r="E614" s="207" t="s">
        <v>17908</v>
      </c>
      <c r="F614" s="207" t="s">
        <v>18308</v>
      </c>
      <c r="G614" s="207" t="s">
        <v>18309</v>
      </c>
      <c r="H614" s="207" t="s">
        <v>18687</v>
      </c>
      <c r="I614" s="207" t="s">
        <v>19680</v>
      </c>
      <c r="J614" s="207" t="s">
        <v>4480</v>
      </c>
      <c r="K614" s="207" t="s">
        <v>19716</v>
      </c>
      <c r="L614" s="207" t="s">
        <v>19717</v>
      </c>
      <c r="M614" t="str" cm="1">
        <f t="array" ref="M614">LOOKUP(2,1/(C614:L614&lt;&gt;""),C614:L614)</f>
        <v>Coconut Cake Ground</v>
      </c>
      <c r="N614" s="207" t="s">
        <v>19718</v>
      </c>
      <c r="O614" s="207" t="s">
        <v>8288</v>
      </c>
      <c r="P614" s="207" t="s">
        <v>8288</v>
      </c>
      <c r="Q614" s="207" t="s">
        <v>8288</v>
      </c>
      <c r="R614" s="207" t="s">
        <v>8288</v>
      </c>
      <c r="S614" s="207" t="s">
        <v>8288</v>
      </c>
      <c r="T614" s="207" t="s">
        <v>8288</v>
      </c>
      <c r="U614" s="207" t="s">
        <v>3997</v>
      </c>
      <c r="V614" s="209" t="s">
        <v>19719</v>
      </c>
      <c r="W614" s="207" t="s">
        <v>8288</v>
      </c>
      <c r="X614" s="207" t="s">
        <v>8288</v>
      </c>
      <c r="Y614" s="207" t="s">
        <v>8288</v>
      </c>
      <c r="Z614" s="207" t="s">
        <v>8288</v>
      </c>
      <c r="AA614" s="209" t="s">
        <v>4000</v>
      </c>
      <c r="AB614" s="209" t="s">
        <v>4169</v>
      </c>
      <c r="AC614" s="213" t="s">
        <v>19720</v>
      </c>
      <c r="AD614" s="213">
        <v>2191</v>
      </c>
      <c r="AE614" s="213" t="s">
        <v>19721</v>
      </c>
      <c r="AF614" s="210" t="s">
        <v>19516</v>
      </c>
      <c r="AG614" t="str">
        <f>IFERROR(IF(COUNTIF(C614:L614,"Feed Ingredient")&gt;0,INDEX(ani_diet!T:T,MATCH(M614,ani_diet!D:D,0)),""),"")</f>
        <v>Cocos nucifera Cake</v>
      </c>
      <c r="AH614" s="60" t="str">
        <f>IF(IFERROR(IF(MATCH("Feed Ingredient", AOM[[#This Row],[L1]:[L10]],0)&gt;0, TRUE, FALSE), FALSE)=TRUE,IFERROR(VLOOKUP(M614, ani_diet!C:C, 1, FALSE), "No Match"),FALSE)</f>
        <v>No Match</v>
      </c>
      <c r="AI614" t="s">
        <v>19722</v>
      </c>
      <c r="AL614" t="str">
        <f>IFERROR(IF(COUNTIF(C614:L614,"Feed Ingredient")&gt;0,INDEX(ani_diet!T:T,MATCH(M614,ani_diet!D:D,0)),""),"")</f>
        <v>Cocos nucifera Cake</v>
      </c>
    </row>
    <row r="615" spans="1:38">
      <c r="A615" t="str">
        <f>_xlfn.TEXTJOIN("/",TRUE,AOM[[#This Row],[L1]:[L10]])</f>
        <v>Management/Livestock Management/Feed Characteristic/Feed Composition/Feed Ingredient/Crop Byproduct/Oil Plant ByProducts/Coconut/Coconut Cake</v>
      </c>
      <c r="B615" s="207" t="s">
        <v>19723</v>
      </c>
      <c r="C615" s="207" t="s">
        <v>17896</v>
      </c>
      <c r="D615" s="207" t="s">
        <v>17898</v>
      </c>
      <c r="E615" s="207" t="s">
        <v>17908</v>
      </c>
      <c r="F615" s="207" t="s">
        <v>18308</v>
      </c>
      <c r="G615" s="207" t="s">
        <v>18309</v>
      </c>
      <c r="H615" s="207" t="s">
        <v>18687</v>
      </c>
      <c r="I615" s="207" t="s">
        <v>19680</v>
      </c>
      <c r="J615" s="207" t="s">
        <v>4480</v>
      </c>
      <c r="K615" s="207" t="s">
        <v>19716</v>
      </c>
      <c r="L615" s="207"/>
      <c r="M615" t="str" cm="1">
        <f t="array" ref="M615">LOOKUP(2,1/(C615:L615&lt;&gt;""),C615:L615)</f>
        <v>Coconut Cake</v>
      </c>
      <c r="N615" s="207" t="s">
        <v>19724</v>
      </c>
      <c r="O615" s="207" t="s">
        <v>8288</v>
      </c>
      <c r="P615" s="207" t="s">
        <v>8288</v>
      </c>
      <c r="Q615" s="207" t="s">
        <v>8288</v>
      </c>
      <c r="R615" s="207" t="s">
        <v>8288</v>
      </c>
      <c r="S615" s="207" t="s">
        <v>8288</v>
      </c>
      <c r="T615" s="207" t="s">
        <v>8288</v>
      </c>
      <c r="U615" s="207" t="s">
        <v>3997</v>
      </c>
      <c r="V615" s="209" t="s">
        <v>19719</v>
      </c>
      <c r="W615" s="207" t="s">
        <v>8288</v>
      </c>
      <c r="X615" s="207" t="s">
        <v>8288</v>
      </c>
      <c r="Y615" s="207" t="s">
        <v>8288</v>
      </c>
      <c r="Z615" s="207" t="s">
        <v>8288</v>
      </c>
      <c r="AA615" s="209" t="s">
        <v>4000</v>
      </c>
      <c r="AB615" s="209" t="s">
        <v>4169</v>
      </c>
      <c r="AC615" s="213" t="s">
        <v>19720</v>
      </c>
      <c r="AD615" s="213">
        <v>2191</v>
      </c>
      <c r="AE615" s="213" t="s">
        <v>19721</v>
      </c>
      <c r="AF615" s="210" t="s">
        <v>19516</v>
      </c>
      <c r="AG615" t="str">
        <f>IFERROR(IF(COUNTIF(C615:L615,"Feed Ingredient")&gt;0,INDEX(ani_diet!T:T,MATCH(M615,ani_diet!D:D,0)),""),"")</f>
        <v>Cocos nucifera Cake</v>
      </c>
      <c r="AH615" s="60" t="str">
        <f>IF(IFERROR(IF(MATCH("Feed Ingredient", AOM[[#This Row],[L1]:[L10]],0)&gt;0, TRUE, FALSE), FALSE)=TRUE,IFERROR(VLOOKUP(M615, ani_diet!C:C, 1, FALSE), "No Match"),FALSE)</f>
        <v>Coconut Cake</v>
      </c>
      <c r="AI615" t="s">
        <v>19722</v>
      </c>
      <c r="AL615" t="str">
        <f>IFERROR(IF(COUNTIF(C615:L615,"Feed Ingredient")&gt;0,INDEX(ani_diet!T:T,MATCH(M615,ani_diet!D:D,0)),""),"")</f>
        <v>Cocos nucifera Cake</v>
      </c>
    </row>
    <row r="616" spans="1:38">
      <c r="A616" t="str">
        <f>_xlfn.TEXTJOIN("/",TRUE,AOM[[#This Row],[L1]:[L10]])</f>
        <v>Management/Livestock Management/Feed Characteristic/Feed Composition/Feed Ingredient/Crop Byproduct/Oil Plant ByProducts/Coconut/Coconut Ground</v>
      </c>
      <c r="B616" s="207" t="s">
        <v>19725</v>
      </c>
      <c r="C616" s="207" t="s">
        <v>17896</v>
      </c>
      <c r="D616" s="207" t="s">
        <v>17898</v>
      </c>
      <c r="E616" s="207" t="s">
        <v>17908</v>
      </c>
      <c r="F616" s="207" t="s">
        <v>18308</v>
      </c>
      <c r="G616" s="207" t="s">
        <v>18309</v>
      </c>
      <c r="H616" s="207" t="s">
        <v>18687</v>
      </c>
      <c r="I616" s="207" t="s">
        <v>19680</v>
      </c>
      <c r="J616" s="207" t="s">
        <v>4480</v>
      </c>
      <c r="K616" s="207" t="s">
        <v>19726</v>
      </c>
      <c r="L616" s="207"/>
      <c r="M616" t="str" cm="1">
        <f t="array" ref="M616">LOOKUP(2,1/(C616:L616&lt;&gt;""),C616:L616)</f>
        <v>Coconut Ground</v>
      </c>
      <c r="N616" s="207" t="s">
        <v>19727</v>
      </c>
      <c r="O616" s="207" t="s">
        <v>8288</v>
      </c>
      <c r="P616" s="207" t="s">
        <v>8288</v>
      </c>
      <c r="Q616" s="207" t="s">
        <v>8288</v>
      </c>
      <c r="R616" s="207" t="s">
        <v>8288</v>
      </c>
      <c r="S616" s="207" t="s">
        <v>8288</v>
      </c>
      <c r="T616" s="207" t="s">
        <v>8288</v>
      </c>
      <c r="U616" s="207" t="s">
        <v>3997</v>
      </c>
      <c r="V616" s="209" t="s">
        <v>19719</v>
      </c>
      <c r="W616" s="207" t="s">
        <v>8288</v>
      </c>
      <c r="X616" s="207" t="s">
        <v>8288</v>
      </c>
      <c r="Y616" s="207" t="s">
        <v>8288</v>
      </c>
      <c r="Z616" s="207" t="s">
        <v>8288</v>
      </c>
      <c r="AA616" s="209" t="s">
        <v>4000</v>
      </c>
      <c r="AB616" s="209" t="s">
        <v>4169</v>
      </c>
      <c r="AC616" s="213" t="s">
        <v>19720</v>
      </c>
      <c r="AD616" s="213">
        <v>2192</v>
      </c>
      <c r="AE616" s="213" t="s">
        <v>19721</v>
      </c>
      <c r="AF616" s="213" t="s">
        <v>19728</v>
      </c>
      <c r="AG616" t="str">
        <f>IFERROR(IF(COUNTIF(C616:L616,"Feed Ingredient")&gt;0,INDEX(ani_diet!T:T,MATCH(M616,ani_diet!D:D,0)),""),"")</f>
        <v>Cocos nucifera</v>
      </c>
      <c r="AH616" s="60" t="str">
        <f>IF(IFERROR(IF(MATCH("Feed Ingredient", AOM[[#This Row],[L1]:[L10]],0)&gt;0, TRUE, FALSE), FALSE)=TRUE,IFERROR(VLOOKUP(M616, ani_diet!C:C, 1, FALSE), "No Match"),FALSE)</f>
        <v>No Match</v>
      </c>
      <c r="AI616" s="60" t="s">
        <v>3539</v>
      </c>
      <c r="AL616" t="str">
        <f>IFERROR(IF(COUNTIF(C616:L616,"Feed Ingredient")&gt;0,INDEX(ani_diet!T:T,MATCH(M616,ani_diet!D:D,0)),""),"")</f>
        <v>Cocos nucifera</v>
      </c>
    </row>
    <row r="617" spans="1:38">
      <c r="A617" t="str">
        <f>_xlfn.TEXTJOIN("/",TRUE,AOM[[#This Row],[L1]:[L10]])</f>
        <v>Management/Livestock Management/Feed Characteristic/Feed Composition/Feed Ingredient/Crop Byproduct/Oil Plant ByProducts/Cotton/Cotton Seed/Cotton Seed Cake</v>
      </c>
      <c r="B617" s="207" t="s">
        <v>19729</v>
      </c>
      <c r="C617" s="207" t="s">
        <v>17896</v>
      </c>
      <c r="D617" s="207" t="s">
        <v>17898</v>
      </c>
      <c r="E617" s="207" t="s">
        <v>17908</v>
      </c>
      <c r="F617" s="207" t="s">
        <v>18308</v>
      </c>
      <c r="G617" s="207" t="s">
        <v>18309</v>
      </c>
      <c r="H617" s="207" t="s">
        <v>18687</v>
      </c>
      <c r="I617" s="207" t="s">
        <v>19680</v>
      </c>
      <c r="J617" s="207" t="s">
        <v>4003</v>
      </c>
      <c r="K617" s="207" t="s">
        <v>19730</v>
      </c>
      <c r="L617" s="207" t="s">
        <v>19731</v>
      </c>
      <c r="M617" t="str" cm="1">
        <f t="array" ref="M617">LOOKUP(2,1/(C617:L617&lt;&gt;""),C617:L617)</f>
        <v>Cotton Seed Cake</v>
      </c>
      <c r="N617" s="207" t="s">
        <v>19731</v>
      </c>
      <c r="O617" s="207" t="s">
        <v>8288</v>
      </c>
      <c r="P617" s="207" t="s">
        <v>8288</v>
      </c>
      <c r="Q617" s="207" t="s">
        <v>8288</v>
      </c>
      <c r="R617" s="207" t="s">
        <v>8288</v>
      </c>
      <c r="S617" s="207" t="s">
        <v>19732</v>
      </c>
      <c r="T617" s="207" t="s">
        <v>8288</v>
      </c>
      <c r="U617" s="207" t="s">
        <v>19733</v>
      </c>
      <c r="V617" s="209" t="s">
        <v>19734</v>
      </c>
      <c r="W617" s="207" t="s">
        <v>8288</v>
      </c>
      <c r="X617" s="207" t="s">
        <v>8288</v>
      </c>
      <c r="Y617" s="207" t="s">
        <v>8288</v>
      </c>
      <c r="Z617" s="207" t="s">
        <v>8288</v>
      </c>
      <c r="AA617" s="209" t="s">
        <v>4010</v>
      </c>
      <c r="AB617" s="211" t="s">
        <v>19735</v>
      </c>
      <c r="AC617" s="192" t="s">
        <v>19736</v>
      </c>
      <c r="AD617" s="210">
        <v>2191</v>
      </c>
      <c r="AE617" s="210" t="s">
        <v>4003</v>
      </c>
      <c r="AF617" s="210" t="s">
        <v>19516</v>
      </c>
      <c r="AG617" t="str">
        <f>IFERROR(IF(COUNTIF(C617:L617,"Feed Ingredient")&gt;0,INDEX(ani_diet!T:T,MATCH(M617,ani_diet!D:D,0)),""),"")</f>
        <v>Gossypium Seed Cake</v>
      </c>
      <c r="AH617" s="60" t="str">
        <f>IF(IFERROR(IF(MATCH("Feed Ingredient", AOM[[#This Row],[L1]:[L10]],0)&gt;0, TRUE, FALSE), FALSE)=TRUE,IFERROR(VLOOKUP(M617, ani_diet!C:C, 1, FALSE), "No Match"),FALSE)</f>
        <v>Cotton Seed Cake</v>
      </c>
      <c r="AI617" s="220" t="s">
        <v>19737</v>
      </c>
      <c r="AL617" t="str">
        <f>IFERROR(IF(COUNTIF(C617:L617,"Feed Ingredient")&gt;0,INDEX(ani_diet!T:T,MATCH(M617,ani_diet!D:D,0)),""),"")</f>
        <v>Gossypium Seed Cake</v>
      </c>
    </row>
    <row r="618" spans="1:38">
      <c r="A618" t="str">
        <f>_xlfn.TEXTJOIN("/",TRUE,AOM[[#This Row],[L1]:[L10]])</f>
        <v>Management/Livestock Management/Feed Characteristic/Feed Composition/Feed Ingredient/Crop Byproduct/Oil Plant ByProducts/Cotton/Cotton Seed/Cotton Seed Cake Decorticated</v>
      </c>
      <c r="B618" s="207" t="s">
        <v>19738</v>
      </c>
      <c r="C618" s="207" t="s">
        <v>17896</v>
      </c>
      <c r="D618" s="207" t="s">
        <v>17898</v>
      </c>
      <c r="E618" s="207" t="s">
        <v>17908</v>
      </c>
      <c r="F618" s="207" t="s">
        <v>18308</v>
      </c>
      <c r="G618" s="207" t="s">
        <v>18309</v>
      </c>
      <c r="H618" s="207" t="s">
        <v>18687</v>
      </c>
      <c r="I618" s="207" t="s">
        <v>19680</v>
      </c>
      <c r="J618" s="207" t="s">
        <v>4003</v>
      </c>
      <c r="K618" s="207" t="s">
        <v>19730</v>
      </c>
      <c r="L618" s="207" t="s">
        <v>19739</v>
      </c>
      <c r="M618" t="str" cm="1">
        <f t="array" ref="M618">LOOKUP(2,1/(C618:L618&lt;&gt;""),C618:L618)</f>
        <v>Cotton Seed Cake Decorticated</v>
      </c>
      <c r="N618" s="207"/>
      <c r="O618" s="207" t="s">
        <v>8288</v>
      </c>
      <c r="P618" s="207" t="s">
        <v>8288</v>
      </c>
      <c r="Q618" s="207" t="s">
        <v>8288</v>
      </c>
      <c r="R618" s="207" t="s">
        <v>8288</v>
      </c>
      <c r="S618" s="207" t="s">
        <v>19732</v>
      </c>
      <c r="T618" s="207" t="s">
        <v>8288</v>
      </c>
      <c r="U618" s="207" t="s">
        <v>19733</v>
      </c>
      <c r="V618" s="209" t="s">
        <v>19740</v>
      </c>
      <c r="W618" s="207" t="s">
        <v>8288</v>
      </c>
      <c r="X618" s="207" t="s">
        <v>8288</v>
      </c>
      <c r="Y618" s="207" t="s">
        <v>8288</v>
      </c>
      <c r="Z618" s="207" t="s">
        <v>8288</v>
      </c>
      <c r="AA618" s="209" t="s">
        <v>4010</v>
      </c>
      <c r="AB618" s="225" t="s">
        <v>4169</v>
      </c>
      <c r="AC618" s="192" t="s">
        <v>19736</v>
      </c>
      <c r="AD618" s="210">
        <v>2191</v>
      </c>
      <c r="AE618" s="210" t="s">
        <v>4003</v>
      </c>
      <c r="AF618" s="210" t="s">
        <v>19516</v>
      </c>
      <c r="AG618" t="str">
        <f>IFERROR(IF(COUNTIF(C618:L618,"Feed Ingredient")&gt;0,INDEX(ani_diet!T:T,MATCH(M618,ani_diet!D:D,0)),""),"")</f>
        <v>Gossypium Seed Cake</v>
      </c>
      <c r="AH618" s="60" t="str">
        <f>IF(IFERROR(IF(MATCH("Feed Ingredient", AOM[[#This Row],[L1]:[L10]],0)&gt;0, TRUE, FALSE), FALSE)=TRUE,IFERROR(VLOOKUP(M618, ani_diet!C:C, 1, FALSE), "No Match"),FALSE)</f>
        <v>No Match</v>
      </c>
      <c r="AI618" s="220" t="s">
        <v>19737</v>
      </c>
      <c r="AL618" t="str">
        <f>IFERROR(IF(COUNTIF(C618:L618,"Feed Ingredient")&gt;0,INDEX(ani_diet!T:T,MATCH(M618,ani_diet!D:D,0)),""),"")</f>
        <v>Gossypium Seed Cake</v>
      </c>
    </row>
    <row r="619" spans="1:38">
      <c r="A619" t="str">
        <f>_xlfn.TEXTJOIN("/",TRUE,AOM[[#This Row],[L1]:[L10]])</f>
        <v>Management/Livestock Management/Feed Characteristic/Feed Composition/Feed Ingredient/Crop Byproduct/Oil Plant ByProducts/Cotton/Cotton Seed/Cotton Seed Cake Dried</v>
      </c>
      <c r="B619" s="207" t="s">
        <v>19741</v>
      </c>
      <c r="C619" s="207" t="s">
        <v>17896</v>
      </c>
      <c r="D619" s="207" t="s">
        <v>17898</v>
      </c>
      <c r="E619" s="207" t="s">
        <v>17908</v>
      </c>
      <c r="F619" s="207" t="s">
        <v>18308</v>
      </c>
      <c r="G619" s="207" t="s">
        <v>18309</v>
      </c>
      <c r="H619" s="207" t="s">
        <v>18687</v>
      </c>
      <c r="I619" s="207" t="s">
        <v>19680</v>
      </c>
      <c r="J619" s="207" t="s">
        <v>4003</v>
      </c>
      <c r="K619" s="207" t="s">
        <v>19730</v>
      </c>
      <c r="L619" s="207" t="s">
        <v>19742</v>
      </c>
      <c r="M619" t="str" cm="1">
        <f t="array" ref="M619">LOOKUP(2,1/(C619:L619&lt;&gt;""),C619:L619)</f>
        <v>Cotton Seed Cake Dried</v>
      </c>
      <c r="N619" s="207"/>
      <c r="O619" s="207" t="s">
        <v>8288</v>
      </c>
      <c r="P619" s="207" t="s">
        <v>8288</v>
      </c>
      <c r="Q619" s="207" t="s">
        <v>8288</v>
      </c>
      <c r="R619" s="207" t="s">
        <v>8288</v>
      </c>
      <c r="S619" s="207" t="s">
        <v>19732</v>
      </c>
      <c r="T619" s="207" t="s">
        <v>8288</v>
      </c>
      <c r="U619" s="207" t="s">
        <v>19733</v>
      </c>
      <c r="V619" s="209" t="s">
        <v>19740</v>
      </c>
      <c r="W619" s="207" t="s">
        <v>8288</v>
      </c>
      <c r="X619" s="207" t="s">
        <v>8288</v>
      </c>
      <c r="Y619" s="207" t="s">
        <v>8288</v>
      </c>
      <c r="Z619" s="207" t="s">
        <v>8288</v>
      </c>
      <c r="AA619" s="209" t="s">
        <v>4010</v>
      </c>
      <c r="AB619" s="211" t="s">
        <v>19735</v>
      </c>
      <c r="AC619" s="192" t="s">
        <v>19736</v>
      </c>
      <c r="AD619" s="210">
        <v>2191</v>
      </c>
      <c r="AE619" s="210" t="s">
        <v>4003</v>
      </c>
      <c r="AF619" s="210" t="s">
        <v>19516</v>
      </c>
      <c r="AG619" t="str">
        <f>IFERROR(IF(COUNTIF(C619:L619,"Feed Ingredient")&gt;0,INDEX(ani_diet!T:T,MATCH(M619,ani_diet!D:D,0)),""),"")</f>
        <v>Gossypium Seed Cake</v>
      </c>
      <c r="AH619" s="60" t="str">
        <f>IF(IFERROR(IF(MATCH("Feed Ingredient", AOM[[#This Row],[L1]:[L10]],0)&gt;0, TRUE, FALSE), FALSE)=TRUE,IFERROR(VLOOKUP(M619, ani_diet!C:C, 1, FALSE), "No Match"),FALSE)</f>
        <v>No Match</v>
      </c>
      <c r="AI619" s="220" t="s">
        <v>19737</v>
      </c>
      <c r="AL619" t="str">
        <f>IFERROR(IF(COUNTIF(C619:L619,"Feed Ingredient")&gt;0,INDEX(ani_diet!T:T,MATCH(M619,ani_diet!D:D,0)),""),"")</f>
        <v>Gossypium Seed Cake</v>
      </c>
    </row>
    <row r="620" spans="1:38">
      <c r="A620" t="str">
        <f>_xlfn.TEXTJOIN("/",TRUE,AOM[[#This Row],[L1]:[L10]])</f>
        <v>Management/Livestock Management/Feed Characteristic/Feed Composition/Feed Ingredient/Crop Byproduct/Oil Plant ByProducts/Cotton/Cotton Seed/Cotton Seed Cake Dried Ground</v>
      </c>
      <c r="B620" s="207" t="s">
        <v>19743</v>
      </c>
      <c r="C620" s="207" t="s">
        <v>17896</v>
      </c>
      <c r="D620" s="207" t="s">
        <v>17898</v>
      </c>
      <c r="E620" s="207" t="s">
        <v>17908</v>
      </c>
      <c r="F620" s="207" t="s">
        <v>18308</v>
      </c>
      <c r="G620" s="207" t="s">
        <v>18309</v>
      </c>
      <c r="H620" s="207" t="s">
        <v>18687</v>
      </c>
      <c r="I620" s="207" t="s">
        <v>19680</v>
      </c>
      <c r="J620" s="207" t="s">
        <v>4003</v>
      </c>
      <c r="K620" s="207" t="s">
        <v>19730</v>
      </c>
      <c r="L620" s="207" t="s">
        <v>19744</v>
      </c>
      <c r="M620" t="str" cm="1">
        <f t="array" ref="M620">LOOKUP(2,1/(C620:L620&lt;&gt;""),C620:L620)</f>
        <v>Cotton Seed Cake Dried Ground</v>
      </c>
      <c r="N620" s="207"/>
      <c r="O620" s="207" t="s">
        <v>8288</v>
      </c>
      <c r="P620" s="207" t="s">
        <v>8288</v>
      </c>
      <c r="Q620" s="207" t="s">
        <v>8288</v>
      </c>
      <c r="R620" s="207" t="s">
        <v>8288</v>
      </c>
      <c r="S620" s="207" t="s">
        <v>19732</v>
      </c>
      <c r="T620" s="207" t="s">
        <v>8288</v>
      </c>
      <c r="U620" s="207" t="s">
        <v>19733</v>
      </c>
      <c r="V620" s="209" t="s">
        <v>19740</v>
      </c>
      <c r="W620" s="207" t="s">
        <v>8288</v>
      </c>
      <c r="X620" s="207" t="s">
        <v>8288</v>
      </c>
      <c r="Y620" s="207" t="s">
        <v>8288</v>
      </c>
      <c r="Z620" s="207" t="s">
        <v>8288</v>
      </c>
      <c r="AA620" s="209" t="s">
        <v>4010</v>
      </c>
      <c r="AB620" s="211" t="s">
        <v>19735</v>
      </c>
      <c r="AC620" s="192" t="s">
        <v>19736</v>
      </c>
      <c r="AD620" s="210">
        <v>2191</v>
      </c>
      <c r="AE620" s="210" t="s">
        <v>4003</v>
      </c>
      <c r="AF620" s="210" t="s">
        <v>19516</v>
      </c>
      <c r="AG620" t="str">
        <f>IFERROR(IF(COUNTIF(C620:L620,"Feed Ingredient")&gt;0,INDEX(ani_diet!T:T,MATCH(M620,ani_diet!D:D,0)),""),"")</f>
        <v>Gossypium Seed Cake</v>
      </c>
      <c r="AH620" s="60" t="str">
        <f>IF(IFERROR(IF(MATCH("Feed Ingredient", AOM[[#This Row],[L1]:[L10]],0)&gt;0, TRUE, FALSE), FALSE)=TRUE,IFERROR(VLOOKUP(M620, ani_diet!C:C, 1, FALSE), "No Match"),FALSE)</f>
        <v>No Match</v>
      </c>
      <c r="AI620" s="220" t="s">
        <v>19737</v>
      </c>
      <c r="AL620" t="str">
        <f>IFERROR(IF(COUNTIF(C620:L620,"Feed Ingredient")&gt;0,INDEX(ani_diet!T:T,MATCH(M620,ani_diet!D:D,0)),""),"")</f>
        <v>Gossypium Seed Cake</v>
      </c>
    </row>
    <row r="621" spans="1:38">
      <c r="A621" t="str">
        <f>_xlfn.TEXTJOIN("/",TRUE,AOM[[#This Row],[L1]:[L10]])</f>
        <v>Management/Livestock Management/Feed Characteristic/Feed Composition/Feed Ingredient/Crop Byproduct/Oil Plant ByProducts/Cotton/Cotton Seed/Cotton Seed Cake Ground</v>
      </c>
      <c r="B621" s="207" t="s">
        <v>19745</v>
      </c>
      <c r="C621" s="207" t="s">
        <v>17896</v>
      </c>
      <c r="D621" s="207" t="s">
        <v>17898</v>
      </c>
      <c r="E621" s="207" t="s">
        <v>17908</v>
      </c>
      <c r="F621" s="207" t="s">
        <v>18308</v>
      </c>
      <c r="G621" s="207" t="s">
        <v>18309</v>
      </c>
      <c r="H621" s="207" t="s">
        <v>18687</v>
      </c>
      <c r="I621" s="207" t="s">
        <v>19680</v>
      </c>
      <c r="J621" s="207" t="s">
        <v>4003</v>
      </c>
      <c r="K621" s="207" t="s">
        <v>19730</v>
      </c>
      <c r="L621" s="207" t="s">
        <v>19746</v>
      </c>
      <c r="M621" t="str" cm="1">
        <f t="array" ref="M621">LOOKUP(2,1/(C621:L621&lt;&gt;""),C621:L621)</f>
        <v>Cotton Seed Cake Ground</v>
      </c>
      <c r="N621" s="207"/>
      <c r="O621" s="207" t="s">
        <v>8288</v>
      </c>
      <c r="P621" s="207" t="s">
        <v>8288</v>
      </c>
      <c r="Q621" s="207" t="s">
        <v>8288</v>
      </c>
      <c r="R621" s="207" t="s">
        <v>8288</v>
      </c>
      <c r="S621" s="207" t="s">
        <v>19732</v>
      </c>
      <c r="T621" s="207" t="s">
        <v>8288</v>
      </c>
      <c r="U621" s="207" t="s">
        <v>19733</v>
      </c>
      <c r="V621" s="209" t="s">
        <v>19740</v>
      </c>
      <c r="W621" s="207" t="s">
        <v>8288</v>
      </c>
      <c r="X621" s="207" t="s">
        <v>8288</v>
      </c>
      <c r="Y621" s="207" t="s">
        <v>8288</v>
      </c>
      <c r="Z621" s="207" t="s">
        <v>8288</v>
      </c>
      <c r="AA621" s="209" t="s">
        <v>4010</v>
      </c>
      <c r="AB621" s="211" t="s">
        <v>19735</v>
      </c>
      <c r="AC621" s="192" t="s">
        <v>19736</v>
      </c>
      <c r="AD621" s="210">
        <v>2191</v>
      </c>
      <c r="AE621" s="210" t="s">
        <v>4003</v>
      </c>
      <c r="AF621" s="210" t="s">
        <v>19516</v>
      </c>
      <c r="AG621" t="str">
        <f>IFERROR(IF(COUNTIF(C621:L621,"Feed Ingredient")&gt;0,INDEX(ani_diet!T:T,MATCH(M621,ani_diet!D:D,0)),""),"")</f>
        <v>Gossypium Seed Cake</v>
      </c>
      <c r="AH621" s="60" t="str">
        <f>IF(IFERROR(IF(MATCH("Feed Ingredient", AOM[[#This Row],[L1]:[L10]],0)&gt;0, TRUE, FALSE), FALSE)=TRUE,IFERROR(VLOOKUP(M621, ani_diet!C:C, 1, FALSE), "No Match"),FALSE)</f>
        <v>No Match</v>
      </c>
      <c r="AI621" s="220" t="s">
        <v>19737</v>
      </c>
      <c r="AL621" t="str">
        <f>IFERROR(IF(COUNTIF(C621:L621,"Feed Ingredient")&gt;0,INDEX(ani_diet!T:T,MATCH(M621,ani_diet!D:D,0)),""),"")</f>
        <v>Gossypium Seed Cake</v>
      </c>
    </row>
    <row r="622" spans="1:38">
      <c r="A622" t="s">
        <v>19747</v>
      </c>
      <c r="B622" s="207" t="s">
        <v>19748</v>
      </c>
      <c r="C622" s="207" t="s">
        <v>17896</v>
      </c>
      <c r="D622" s="207" t="s">
        <v>17898</v>
      </c>
      <c r="E622" s="207" t="s">
        <v>17908</v>
      </c>
      <c r="F622" s="207" t="s">
        <v>18308</v>
      </c>
      <c r="G622" s="207" t="s">
        <v>18309</v>
      </c>
      <c r="H622" s="207" t="s">
        <v>18687</v>
      </c>
      <c r="I622" s="207" t="s">
        <v>19680</v>
      </c>
      <c r="J622" s="207" t="s">
        <v>4003</v>
      </c>
      <c r="K622" s="207" t="s">
        <v>19730</v>
      </c>
      <c r="L622" s="207" t="s">
        <v>19749</v>
      </c>
      <c r="M622" t="str" cm="1">
        <f t="array" ref="M622">LOOKUP(2,1/(C622:L622&lt;&gt;""),C622:L622)</f>
        <v>Cotton Seed Decorticated Dried</v>
      </c>
      <c r="N622" s="207"/>
      <c r="O622" s="207" t="s">
        <v>8288</v>
      </c>
      <c r="P622" s="207" t="s">
        <v>8288</v>
      </c>
      <c r="Q622" s="207" t="s">
        <v>8288</v>
      </c>
      <c r="R622" s="207" t="s">
        <v>8288</v>
      </c>
      <c r="S622" s="207" t="s">
        <v>19732</v>
      </c>
      <c r="T622" s="207" t="s">
        <v>8288</v>
      </c>
      <c r="U622" s="207" t="s">
        <v>19733</v>
      </c>
      <c r="V622" s="209" t="s">
        <v>19740</v>
      </c>
      <c r="W622" s="209" t="s">
        <v>8288</v>
      </c>
      <c r="X622" s="209" t="s">
        <v>8288</v>
      </c>
      <c r="Y622" s="209" t="s">
        <v>8288</v>
      </c>
      <c r="Z622" s="209" t="s">
        <v>8288</v>
      </c>
      <c r="AA622" s="209" t="s">
        <v>4010</v>
      </c>
      <c r="AB622" s="212" t="s">
        <v>4169</v>
      </c>
      <c r="AC622" s="192" t="s">
        <v>19736</v>
      </c>
      <c r="AD622" s="210">
        <v>2192</v>
      </c>
      <c r="AE622" s="210" t="s">
        <v>4003</v>
      </c>
      <c r="AF622" s="213" t="s">
        <v>19728</v>
      </c>
      <c r="AG622" t="str">
        <f>IFERROR(IF(COUNTIF(C622:L622,"Feed Ingredient")&gt;0,INDEX(ani_diet!T:T,MATCH(M622,ani_diet!D:D,0)),""),"")</f>
        <v>Gossypium Seed</v>
      </c>
      <c r="AH622" s="60" t="str">
        <f>IF(IFERROR(IF(MATCH("Feed Ingredient", AOM[[#This Row],[L1]:[L10]],0)&gt;0, TRUE, FALSE), FALSE)=TRUE,IFERROR(VLOOKUP(M622, ani_diet!C:C, 1, FALSE), "No Match"),FALSE)</f>
        <v>No Match</v>
      </c>
      <c r="AI622" s="220" t="s">
        <v>19737</v>
      </c>
      <c r="AL622" t="str">
        <f>IFERROR(IF(COUNTIF(C622:L622,"Feed Ingredient")&gt;0,INDEX(ani_diet!T:T,MATCH(M622,ani_diet!D:D,0)),""),"")</f>
        <v>Gossypium Seed</v>
      </c>
    </row>
    <row r="623" spans="1:38">
      <c r="A623" t="str">
        <f>_xlfn.TEXTJOIN("/",TRUE,AOM[[#This Row],[L1]:[L10]])</f>
        <v>Management/Livestock Management/Feed Characteristic/Feed Composition/Feed Ingredient/Crop Byproduct/Oil Plant ByProducts/Cotton/Cotton Seed/Cotton Seed Decorticated Ground</v>
      </c>
      <c r="B623" s="207" t="s">
        <v>19750</v>
      </c>
      <c r="C623" s="207" t="s">
        <v>17896</v>
      </c>
      <c r="D623" s="207" t="s">
        <v>17898</v>
      </c>
      <c r="E623" s="207" t="s">
        <v>17908</v>
      </c>
      <c r="F623" s="207" t="s">
        <v>18308</v>
      </c>
      <c r="G623" s="207" t="s">
        <v>18309</v>
      </c>
      <c r="H623" s="207" t="s">
        <v>18687</v>
      </c>
      <c r="I623" s="207" t="s">
        <v>19680</v>
      </c>
      <c r="J623" s="207" t="s">
        <v>4003</v>
      </c>
      <c r="K623" s="207" t="s">
        <v>19730</v>
      </c>
      <c r="L623" s="207" t="s">
        <v>19751</v>
      </c>
      <c r="M623" t="str" cm="1">
        <f t="array" ref="M623">LOOKUP(2,1/(C623:L623&lt;&gt;""),C623:L623)</f>
        <v>Cotton Seed Decorticated Ground</v>
      </c>
      <c r="N623" s="207" t="s">
        <v>19752</v>
      </c>
      <c r="O623" s="207" t="s">
        <v>8288</v>
      </c>
      <c r="P623" s="207" t="s">
        <v>8288</v>
      </c>
      <c r="Q623" s="207" t="s">
        <v>8288</v>
      </c>
      <c r="R623" s="207" t="s">
        <v>8288</v>
      </c>
      <c r="S623" s="207" t="s">
        <v>19732</v>
      </c>
      <c r="T623" s="207" t="s">
        <v>8288</v>
      </c>
      <c r="U623" s="207" t="s">
        <v>19733</v>
      </c>
      <c r="V623" s="209" t="s">
        <v>19740</v>
      </c>
      <c r="W623" s="209" t="s">
        <v>8288</v>
      </c>
      <c r="X623" s="209" t="s">
        <v>8288</v>
      </c>
      <c r="Y623" s="209" t="s">
        <v>8288</v>
      </c>
      <c r="Z623" s="209" t="s">
        <v>8288</v>
      </c>
      <c r="AA623" s="209" t="s">
        <v>4010</v>
      </c>
      <c r="AB623" s="211" t="s">
        <v>19753</v>
      </c>
      <c r="AC623" s="192" t="s">
        <v>19736</v>
      </c>
      <c r="AD623" s="210">
        <v>2192</v>
      </c>
      <c r="AE623" s="210" t="s">
        <v>4003</v>
      </c>
      <c r="AF623" s="213" t="s">
        <v>19728</v>
      </c>
      <c r="AG623" t="str">
        <f>IFERROR(IF(COUNTIF(C623:L623,"Feed Ingredient")&gt;0,INDEX(ani_diet!T:T,MATCH(M623,ani_diet!D:D,0)),""),"")</f>
        <v>Gossypium Seed</v>
      </c>
      <c r="AH623" s="60" t="str">
        <f>IF(IFERROR(IF(MATCH("Feed Ingredient", AOM[[#This Row],[L1]:[L10]],0)&gt;0, TRUE, FALSE), FALSE)=TRUE,IFERROR(VLOOKUP(M623, ani_diet!C:C, 1, FALSE), "No Match"),FALSE)</f>
        <v>No Match</v>
      </c>
      <c r="AI623" s="220" t="s">
        <v>19737</v>
      </c>
      <c r="AL623" t="str">
        <f>IFERROR(IF(COUNTIF(C623:L623,"Feed Ingredient")&gt;0,INDEX(ani_diet!T:T,MATCH(M623,ani_diet!D:D,0)),""),"")</f>
        <v>Gossypium Seed</v>
      </c>
    </row>
    <row r="624" spans="1:38">
      <c r="A624" t="str">
        <f>_xlfn.TEXTJOIN("/",TRUE,AOM[[#This Row],[L1]:[L10]])</f>
        <v>Management/Livestock Management/Feed Characteristic/Feed Composition/Feed Ingredient/Crop Byproduct/Oil Plant ByProducts/Cotton/Cotton Seed/Cotton Seed Ground</v>
      </c>
      <c r="B624" s="207" t="s">
        <v>19754</v>
      </c>
      <c r="C624" s="207" t="s">
        <v>17896</v>
      </c>
      <c r="D624" s="207" t="s">
        <v>17898</v>
      </c>
      <c r="E624" s="207" t="s">
        <v>17908</v>
      </c>
      <c r="F624" s="207" t="s">
        <v>18308</v>
      </c>
      <c r="G624" s="207" t="s">
        <v>18309</v>
      </c>
      <c r="H624" s="207" t="s">
        <v>18687</v>
      </c>
      <c r="I624" s="207" t="s">
        <v>19680</v>
      </c>
      <c r="J624" s="207" t="s">
        <v>4003</v>
      </c>
      <c r="K624" s="207" t="s">
        <v>19730</v>
      </c>
      <c r="L624" s="207" t="s">
        <v>19755</v>
      </c>
      <c r="M624" t="str" cm="1">
        <f t="array" ref="M624">LOOKUP(2,1/(C624:L624&lt;&gt;""),C624:L624)</f>
        <v>Cotton Seed Ground</v>
      </c>
      <c r="N624" s="207" t="s">
        <v>19756</v>
      </c>
      <c r="O624" s="207" t="s">
        <v>8288</v>
      </c>
      <c r="P624" s="207" t="s">
        <v>8288</v>
      </c>
      <c r="Q624" s="207" t="s">
        <v>8288</v>
      </c>
      <c r="R624" s="207" t="s">
        <v>8288</v>
      </c>
      <c r="S624" s="207" t="s">
        <v>19732</v>
      </c>
      <c r="T624" s="207" t="s">
        <v>8288</v>
      </c>
      <c r="U624" s="207" t="s">
        <v>19733</v>
      </c>
      <c r="V624" s="209" t="s">
        <v>19740</v>
      </c>
      <c r="W624" s="207" t="s">
        <v>8288</v>
      </c>
      <c r="X624" s="207" t="s">
        <v>8288</v>
      </c>
      <c r="Y624" s="207" t="s">
        <v>8288</v>
      </c>
      <c r="Z624" s="207" t="s">
        <v>8288</v>
      </c>
      <c r="AA624" s="209" t="s">
        <v>4010</v>
      </c>
      <c r="AB624" s="211" t="s">
        <v>19735</v>
      </c>
      <c r="AC624" s="192" t="s">
        <v>19736</v>
      </c>
      <c r="AD624" s="210">
        <v>2192</v>
      </c>
      <c r="AE624" s="210" t="s">
        <v>4003</v>
      </c>
      <c r="AF624" s="213" t="s">
        <v>19728</v>
      </c>
      <c r="AG624" t="str">
        <f>IFERROR(IF(COUNTIF(C624:L624,"Feed Ingredient")&gt;0,INDEX(ani_diet!T:T,MATCH(M624,ani_diet!D:D,0)),""),"")</f>
        <v>Gossypium Seed</v>
      </c>
      <c r="AH624" s="60" t="str">
        <f>IF(IFERROR(IF(MATCH("Feed Ingredient", AOM[[#This Row],[L1]:[L10]],0)&gt;0, TRUE, FALSE), FALSE)=TRUE,IFERROR(VLOOKUP(M624, ani_diet!C:C, 1, FALSE), "No Match"),FALSE)</f>
        <v>No Match</v>
      </c>
      <c r="AI624" s="220" t="s">
        <v>3539</v>
      </c>
      <c r="AL624" t="str">
        <f>IFERROR(IF(COUNTIF(C624:L624,"Feed Ingredient")&gt;0,INDEX(ani_diet!T:T,MATCH(M624,ani_diet!D:D,0)),""),"")</f>
        <v>Gossypium Seed</v>
      </c>
    </row>
    <row r="625" spans="1:38">
      <c r="A625" t="str">
        <f>_xlfn.TEXTJOIN("/",TRUE,AOM[[#This Row],[L1]:[L10]])</f>
        <v>Management/Livestock Management/Feed Characteristic/Feed Composition/Feed Ingredient/Crop Byproduct/Oil Plant ByProducts/Cotton/Cotton Seed/Cotton Seed Hull</v>
      </c>
      <c r="B625" s="207" t="s">
        <v>19757</v>
      </c>
      <c r="C625" s="207" t="s">
        <v>17896</v>
      </c>
      <c r="D625" s="207" t="s">
        <v>17898</v>
      </c>
      <c r="E625" s="207" t="s">
        <v>17908</v>
      </c>
      <c r="F625" s="207" t="s">
        <v>18308</v>
      </c>
      <c r="G625" s="207" t="s">
        <v>18309</v>
      </c>
      <c r="H625" s="207" t="s">
        <v>18687</v>
      </c>
      <c r="I625" s="207" t="s">
        <v>19680</v>
      </c>
      <c r="J625" s="207" t="s">
        <v>4003</v>
      </c>
      <c r="K625" s="207" t="s">
        <v>19730</v>
      </c>
      <c r="L625" s="207" t="s">
        <v>19758</v>
      </c>
      <c r="M625" t="str" cm="1">
        <f t="array" ref="M625">LOOKUP(2,1/(C625:L625&lt;&gt;""),C625:L625)</f>
        <v>Cotton Seed Hull</v>
      </c>
      <c r="N625" s="207"/>
      <c r="O625" s="207" t="s">
        <v>8288</v>
      </c>
      <c r="P625" s="207" t="s">
        <v>8288</v>
      </c>
      <c r="Q625" s="207" t="s">
        <v>8288</v>
      </c>
      <c r="R625" s="207" t="s">
        <v>8288</v>
      </c>
      <c r="S625" s="207" t="s">
        <v>19732</v>
      </c>
      <c r="T625" s="207" t="s">
        <v>8288</v>
      </c>
      <c r="U625" s="207" t="s">
        <v>19733</v>
      </c>
      <c r="V625" s="209" t="s">
        <v>19734</v>
      </c>
      <c r="W625" s="207" t="s">
        <v>8288</v>
      </c>
      <c r="X625" s="207" t="s">
        <v>8288</v>
      </c>
      <c r="Y625" s="207" t="s">
        <v>8288</v>
      </c>
      <c r="Z625" s="207" t="s">
        <v>8288</v>
      </c>
      <c r="AA625" s="209" t="s">
        <v>4010</v>
      </c>
      <c r="AB625" s="211" t="s">
        <v>19759</v>
      </c>
      <c r="AC625" s="192" t="s">
        <v>19736</v>
      </c>
      <c r="AD625" s="210" t="s">
        <v>4169</v>
      </c>
      <c r="AE625" s="210" t="s">
        <v>4003</v>
      </c>
      <c r="AF625" s="213"/>
      <c r="AG625" t="str">
        <f>IFERROR(IF(COUNTIF(C625:L625,"Feed Ingredient")&gt;0,INDEX(ani_diet!T:T,MATCH(M625,ani_diet!D:D,0)),""),"")</f>
        <v>Gossypium Seed Hull</v>
      </c>
      <c r="AH625" s="60" t="str">
        <f>IF(IFERROR(IF(MATCH("Feed Ingredient", AOM[[#This Row],[L1]:[L10]],0)&gt;0, TRUE, FALSE), FALSE)=TRUE,IFERROR(VLOOKUP(M625, ani_diet!C:C, 1, FALSE), "No Match"),FALSE)</f>
        <v>Cotton Seed Hull</v>
      </c>
      <c r="AI625" s="220" t="s">
        <v>19760</v>
      </c>
      <c r="AL625" t="str">
        <f>IFERROR(IF(COUNTIF(C625:L625,"Feed Ingredient")&gt;0,INDEX(ani_diet!T:T,MATCH(M625,ani_diet!D:D,0)),""),"")</f>
        <v>Gossypium Seed Hull</v>
      </c>
    </row>
    <row r="626" spans="1:38">
      <c r="A626" t="str">
        <f>_xlfn.TEXTJOIN("/",TRUE,AOM[[#This Row],[L1]:[L10]])</f>
        <v>Management/Livestock Management/Feed Characteristic/Feed Composition/Feed Ingredient/Crop Byproduct/Oil Plant ByProducts/Cotton/Cotton Seed</v>
      </c>
      <c r="B626" s="207" t="s">
        <v>19761</v>
      </c>
      <c r="C626" s="207" t="s">
        <v>17896</v>
      </c>
      <c r="D626" s="207" t="s">
        <v>17898</v>
      </c>
      <c r="E626" s="207" t="s">
        <v>17908</v>
      </c>
      <c r="F626" s="207" t="s">
        <v>18308</v>
      </c>
      <c r="G626" s="207" t="s">
        <v>18309</v>
      </c>
      <c r="H626" s="207" t="s">
        <v>18687</v>
      </c>
      <c r="I626" s="207" t="s">
        <v>19680</v>
      </c>
      <c r="J626" s="207" t="s">
        <v>4003</v>
      </c>
      <c r="K626" s="207" t="s">
        <v>19730</v>
      </c>
      <c r="L626" s="207"/>
      <c r="M626" t="str" cm="1">
        <f t="array" ref="M626">LOOKUP(2,1/(C626:L626&lt;&gt;""),C626:L626)</f>
        <v>Cotton Seed</v>
      </c>
      <c r="N626" s="207" t="s">
        <v>19762</v>
      </c>
      <c r="O626" s="207"/>
      <c r="P626" s="207"/>
      <c r="Q626" s="207"/>
      <c r="R626" s="207"/>
      <c r="S626" s="207"/>
      <c r="T626" s="207"/>
      <c r="U626" s="207" t="s">
        <v>19733</v>
      </c>
      <c r="V626" s="209" t="s">
        <v>19734</v>
      </c>
      <c r="W626" s="207" t="s">
        <v>8288</v>
      </c>
      <c r="X626" s="207" t="s">
        <v>8288</v>
      </c>
      <c r="Y626" s="207" t="s">
        <v>8288</v>
      </c>
      <c r="Z626" s="207" t="s">
        <v>8288</v>
      </c>
      <c r="AA626" s="209" t="s">
        <v>4010</v>
      </c>
      <c r="AB626" s="212" t="s">
        <v>19763</v>
      </c>
      <c r="AC626" s="192" t="s">
        <v>19736</v>
      </c>
      <c r="AD626" s="210" t="s">
        <v>4169</v>
      </c>
      <c r="AE626" s="210" t="s">
        <v>4003</v>
      </c>
      <c r="AF626" s="213"/>
      <c r="AG626" t="str">
        <f>IFERROR(IF(COUNTIF(C626:L626,"Feed Ingredient")&gt;0,INDEX(ani_diet!T:T,MATCH(M626,ani_diet!D:D,0)),""),"")</f>
        <v>Gossypium Seed</v>
      </c>
      <c r="AH626" s="60" t="str">
        <f>IF(IFERROR(IF(MATCH("Feed Ingredient", AOM[[#This Row],[L1]:[L10]],0)&gt;0, TRUE, FALSE), FALSE)=TRUE,IFERROR(VLOOKUP(M626, ani_diet!C:C, 1, FALSE), "No Match"),FALSE)</f>
        <v>Cotton Seed</v>
      </c>
      <c r="AI626" t="s">
        <v>3539</v>
      </c>
      <c r="AL626" t="str">
        <f>IFERROR(IF(COUNTIF(C626:L626,"Feed Ingredient")&gt;0,INDEX(ani_diet!T:T,MATCH(M626,ani_diet!D:D,0)),""),"")</f>
        <v>Gossypium Seed</v>
      </c>
    </row>
    <row r="627" spans="1:38">
      <c r="A627" t="s">
        <v>19764</v>
      </c>
      <c r="B627" s="207" t="s">
        <v>19765</v>
      </c>
      <c r="C627" s="207" t="s">
        <v>17896</v>
      </c>
      <c r="D627" s="207" t="s">
        <v>17898</v>
      </c>
      <c r="E627" s="207" t="s">
        <v>17908</v>
      </c>
      <c r="F627" s="207" t="s">
        <v>18308</v>
      </c>
      <c r="G627" s="207" t="s">
        <v>18309</v>
      </c>
      <c r="H627" s="207" t="s">
        <v>18687</v>
      </c>
      <c r="I627" s="207" t="s">
        <v>19680</v>
      </c>
      <c r="J627" s="207" t="s">
        <v>19766</v>
      </c>
      <c r="K627" s="207" t="s">
        <v>19767</v>
      </c>
      <c r="L627" s="207" t="s">
        <v>19768</v>
      </c>
      <c r="M627" t="str" cm="1">
        <f t="array" ref="M627">LOOKUP(2,1/(C627:L627&lt;&gt;""),C627:L627)</f>
        <v>Flaxseed Oil Cold pressed</v>
      </c>
      <c r="N627" s="207" t="s">
        <v>8288</v>
      </c>
      <c r="O627" s="207" t="s">
        <v>8288</v>
      </c>
      <c r="P627" s="207" t="s">
        <v>8288</v>
      </c>
      <c r="Q627" s="207" t="s">
        <v>8288</v>
      </c>
      <c r="R627" s="207" t="s">
        <v>8288</v>
      </c>
      <c r="S627" s="207" t="s">
        <v>8288</v>
      </c>
      <c r="T627" s="207" t="s">
        <v>8288</v>
      </c>
      <c r="U627" s="207" t="s">
        <v>4026</v>
      </c>
      <c r="V627" s="209" t="s">
        <v>19769</v>
      </c>
      <c r="W627" s="207" t="s">
        <v>8288</v>
      </c>
      <c r="X627" s="207" t="s">
        <v>8288</v>
      </c>
      <c r="Y627" s="207" t="s">
        <v>8288</v>
      </c>
      <c r="Z627" s="207" t="s">
        <v>8288</v>
      </c>
      <c r="AA627" s="209" t="s">
        <v>4029</v>
      </c>
      <c r="AB627" s="209" t="s">
        <v>4169</v>
      </c>
      <c r="AC627" s="210" t="s">
        <v>4169</v>
      </c>
      <c r="AD627" s="210" t="s">
        <v>4169</v>
      </c>
      <c r="AE627" s="210"/>
      <c r="AF627" s="210"/>
      <c r="AG627" t="str">
        <f>IFERROR(IF(COUNTIF(C627:L627,"Feed Ingredient")&gt;0,INDEX(ani_diet!T:T,MATCH(M627,ani_diet!D:D,0)),""),"")</f>
        <v>Linum usitatissimum Oil</v>
      </c>
      <c r="AH627" s="60" t="str">
        <f>IF(IFERROR(IF(MATCH("Feed Ingredient", AOM[[#This Row],[L1]:[L10]],0)&gt;0, TRUE, FALSE), FALSE)=TRUE,IFERROR(VLOOKUP(M627, ani_diet!C:C, 1, FALSE), "No Match"),FALSE)</f>
        <v>No Match</v>
      </c>
      <c r="AI627" t="s">
        <v>3539</v>
      </c>
      <c r="AL627" t="str">
        <f>IFERROR(IF(COUNTIF(C627:L627,"Feed Ingredient")&gt;0,INDEX(ani_diet!T:T,MATCH(M627,ani_diet!D:D,0)),""),"")</f>
        <v>Linum usitatissimum Oil</v>
      </c>
    </row>
    <row r="628" spans="1:38">
      <c r="A628" t="str">
        <f>_xlfn.TEXTJOIN("/",TRUE,AOM[[#This Row],[L1]:[L10]])</f>
        <v>Management/Livestock Management/Feed Characteristic/Feed Composition/Feed Ingredient/Crop Byproduct/Oil Plant ByProducts/Flaxseed/Flaxseed Oil</v>
      </c>
      <c r="B628" s="207" t="s">
        <v>19770</v>
      </c>
      <c r="C628" s="207" t="s">
        <v>17896</v>
      </c>
      <c r="D628" s="207" t="s">
        <v>17898</v>
      </c>
      <c r="E628" s="207" t="s">
        <v>17908</v>
      </c>
      <c r="F628" s="207" t="s">
        <v>18308</v>
      </c>
      <c r="G628" s="207" t="s">
        <v>18309</v>
      </c>
      <c r="H628" s="207" t="s">
        <v>18687</v>
      </c>
      <c r="I628" s="207" t="s">
        <v>19680</v>
      </c>
      <c r="J628" s="207" t="s">
        <v>19766</v>
      </c>
      <c r="K628" s="207" t="s">
        <v>19767</v>
      </c>
      <c r="L628" s="207"/>
      <c r="M628" t="str" cm="1">
        <f t="array" ref="M628">LOOKUP(2,1/(C628:L628&lt;&gt;""),C628:L628)</f>
        <v>Flaxseed Oil</v>
      </c>
      <c r="N628" s="207" t="s">
        <v>8288</v>
      </c>
      <c r="O628" s="207" t="s">
        <v>8288</v>
      </c>
      <c r="P628" s="207" t="s">
        <v>8288</v>
      </c>
      <c r="Q628" s="207" t="s">
        <v>8288</v>
      </c>
      <c r="R628" s="207" t="s">
        <v>8288</v>
      </c>
      <c r="S628" s="207" t="s">
        <v>8288</v>
      </c>
      <c r="T628" s="207" t="s">
        <v>8288</v>
      </c>
      <c r="U628" s="207" t="s">
        <v>4026</v>
      </c>
      <c r="V628" s="209" t="s">
        <v>19769</v>
      </c>
      <c r="W628" s="207" t="s">
        <v>8288</v>
      </c>
      <c r="X628" s="207" t="s">
        <v>8288</v>
      </c>
      <c r="Y628" s="207" t="s">
        <v>8288</v>
      </c>
      <c r="Z628" s="207" t="s">
        <v>8288</v>
      </c>
      <c r="AA628" s="209" t="s">
        <v>4029</v>
      </c>
      <c r="AB628" s="209" t="s">
        <v>4169</v>
      </c>
      <c r="AC628" s="210" t="s">
        <v>4169</v>
      </c>
      <c r="AD628" s="210" t="s">
        <v>4169</v>
      </c>
      <c r="AE628" s="210"/>
      <c r="AF628" s="210"/>
      <c r="AG628" t="str">
        <f>IFERROR(IF(COUNTIF(C628:L628,"Feed Ingredient")&gt;0,INDEX(ani_diet!T:T,MATCH(M628,ani_diet!D:D,0)),""),"")</f>
        <v>Linum usitatissimum Oil</v>
      </c>
      <c r="AH628" s="60" t="str">
        <f>IF(IFERROR(IF(MATCH("Feed Ingredient", AOM[[#This Row],[L1]:[L10]],0)&gt;0, TRUE, FALSE), FALSE)=TRUE,IFERROR(VLOOKUP(M628, ani_diet!C:C, 1, FALSE), "No Match"),FALSE)</f>
        <v>Flaxseed Oil</v>
      </c>
      <c r="AI628" t="s">
        <v>3539</v>
      </c>
      <c r="AL628" t="str">
        <f>IFERROR(IF(COUNTIF(C628:L628,"Feed Ingredient")&gt;0,INDEX(ani_diet!T:T,MATCH(M628,ani_diet!D:D,0)),""),"")</f>
        <v>Linum usitatissimum Oil</v>
      </c>
    </row>
    <row r="629" spans="1:38">
      <c r="A629" t="str">
        <f>_xlfn.TEXTJOIN("/",TRUE,AOM[[#This Row],[L1]:[L10]])</f>
        <v>Management/Livestock Management/Feed Characteristic/Feed Composition/Feed Ingredient/Crop Byproduct/Oil Plant ByProducts/Flaxseed</v>
      </c>
      <c r="B629" s="207" t="s">
        <v>19771</v>
      </c>
      <c r="C629" s="207" t="s">
        <v>17896</v>
      </c>
      <c r="D629" s="207" t="s">
        <v>17898</v>
      </c>
      <c r="E629" s="207" t="s">
        <v>17908</v>
      </c>
      <c r="F629" s="207" t="s">
        <v>18308</v>
      </c>
      <c r="G629" s="207" t="s">
        <v>18309</v>
      </c>
      <c r="H629" s="207" t="s">
        <v>18687</v>
      </c>
      <c r="I629" s="207" t="s">
        <v>19680</v>
      </c>
      <c r="J629" s="207" t="s">
        <v>19766</v>
      </c>
      <c r="K629" s="207"/>
      <c r="L629" s="207"/>
      <c r="M629" t="str" cm="1">
        <f t="array" ref="M629">LOOKUP(2,1/(C629:L629&lt;&gt;""),C629:L629)</f>
        <v>Flaxseed</v>
      </c>
      <c r="N629" s="207"/>
      <c r="O629" s="207"/>
      <c r="P629" s="207"/>
      <c r="Q629" s="207"/>
      <c r="R629" s="207"/>
      <c r="S629" s="207"/>
      <c r="T629" s="207"/>
      <c r="U629" s="207" t="s">
        <v>4026</v>
      </c>
      <c r="V629" s="209" t="s">
        <v>19769</v>
      </c>
      <c r="W629" s="207" t="s">
        <v>8288</v>
      </c>
      <c r="X629" s="207" t="s">
        <v>8288</v>
      </c>
      <c r="Y629" s="207" t="s">
        <v>8288</v>
      </c>
      <c r="Z629" s="207" t="s">
        <v>8288</v>
      </c>
      <c r="AA629" s="209" t="s">
        <v>4029</v>
      </c>
      <c r="AB629" s="211" t="s">
        <v>19772</v>
      </c>
      <c r="AC629" s="192" t="s">
        <v>4169</v>
      </c>
      <c r="AD629" s="210" t="s">
        <v>4169</v>
      </c>
      <c r="AE629" s="213"/>
      <c r="AF629" s="213"/>
      <c r="AG629" t="str">
        <f>IFERROR(IF(COUNTIF(C629:L629,"Feed Ingredient")&gt;0,INDEX(ani_diet!T:T,MATCH(M629,ani_diet!D:D,0)),""),"")</f>
        <v>Linum usitatissimum</v>
      </c>
      <c r="AH629" s="60" t="str">
        <f>IF(IFERROR(IF(MATCH("Feed Ingredient", AOM[[#This Row],[L1]:[L10]],0)&gt;0, TRUE, FALSE), FALSE)=TRUE,IFERROR(VLOOKUP(M629, ani_diet!C:C, 1, FALSE), "No Match"),FALSE)</f>
        <v>Flaxseed</v>
      </c>
      <c r="AI629" t="s">
        <v>3539</v>
      </c>
      <c r="AL629" t="str">
        <f>IFERROR(IF(COUNTIF(C629:L629,"Feed Ingredient")&gt;0,INDEX(ani_diet!T:T,MATCH(M629,ani_diet!D:D,0)),""),"")</f>
        <v>Linum usitatissimum</v>
      </c>
    </row>
    <row r="630" spans="1:38">
      <c r="A630" t="s">
        <v>19773</v>
      </c>
      <c r="B630" s="207" t="s">
        <v>19774</v>
      </c>
      <c r="C630" s="207" t="s">
        <v>17896</v>
      </c>
      <c r="D630" s="207" t="s">
        <v>17898</v>
      </c>
      <c r="E630" s="207" t="s">
        <v>17908</v>
      </c>
      <c r="F630" s="207" t="s">
        <v>18308</v>
      </c>
      <c r="G630" s="207" t="s">
        <v>18309</v>
      </c>
      <c r="H630" s="207" t="s">
        <v>18687</v>
      </c>
      <c r="I630" s="207" t="s">
        <v>19680</v>
      </c>
      <c r="J630" s="207" t="s">
        <v>3510</v>
      </c>
      <c r="K630" s="207" t="s">
        <v>19775</v>
      </c>
      <c r="L630" s="207" t="s">
        <v>19776</v>
      </c>
      <c r="M630" t="str" cm="1">
        <f t="array" ref="M630">LOOKUP(2,1/(C630:L630&lt;&gt;""),C630:L630)</f>
        <v>Hibiscus Seed Ground</v>
      </c>
      <c r="N630" s="207" t="s">
        <v>19777</v>
      </c>
      <c r="O630" s="207"/>
      <c r="P630" s="207"/>
      <c r="Q630" s="207"/>
      <c r="R630" s="207"/>
      <c r="S630" s="207"/>
      <c r="T630" s="207"/>
      <c r="U630" s="207" t="s">
        <v>19778</v>
      </c>
      <c r="V630" s="209" t="s">
        <v>19779</v>
      </c>
      <c r="W630" s="207"/>
      <c r="X630" s="207"/>
      <c r="Y630" s="207"/>
      <c r="Z630" s="207"/>
      <c r="AA630" s="209" t="s">
        <v>3516</v>
      </c>
      <c r="AB630" s="212" t="s">
        <v>4169</v>
      </c>
      <c r="AC630" s="210" t="s">
        <v>4169</v>
      </c>
      <c r="AD630" s="210" t="s">
        <v>4169</v>
      </c>
      <c r="AE630" s="210"/>
      <c r="AF630" s="210"/>
      <c r="AG630" t="str">
        <f>IFERROR(IF(COUNTIF(C630:L630,"Feed Ingredient")&gt;0,INDEX(ani_diet!T:T,MATCH(M630,ani_diet!D:D,0)),""),"")</f>
        <v>Hibiscus  Seed</v>
      </c>
      <c r="AH630" s="60" t="str">
        <f>IF(IFERROR(IF(MATCH("Feed Ingredient", AOM[[#This Row],[L1]:[L10]],0)&gt;0, TRUE, FALSE), FALSE)=TRUE,IFERROR(VLOOKUP(M630, ani_diet!C:C, 1, FALSE), "No Match"),FALSE)</f>
        <v>No Match</v>
      </c>
      <c r="AI630" t="s">
        <v>3539</v>
      </c>
      <c r="AL630" t="str">
        <f>IFERROR(IF(COUNTIF(C630:L630,"Feed Ingredient")&gt;0,INDEX(ani_diet!T:T,MATCH(M630,ani_diet!D:D,0)),""),"")</f>
        <v>Hibiscus  Seed</v>
      </c>
    </row>
    <row r="631" spans="1:38">
      <c r="A631" t="str">
        <f>_xlfn.TEXTJOIN("/",TRUE,AOM[[#This Row],[L1]:[L10]])</f>
        <v>Management/Livestock Management/Feed Characteristic/Feed Composition/Feed Ingredient/Crop Byproduct/Oil Plant ByProducts/Hibiscus/Hibiscus Seed</v>
      </c>
      <c r="B631" s="207" t="s">
        <v>19780</v>
      </c>
      <c r="C631" s="207" t="s">
        <v>17896</v>
      </c>
      <c r="D631" s="207" t="s">
        <v>17898</v>
      </c>
      <c r="E631" s="207" t="s">
        <v>17908</v>
      </c>
      <c r="F631" s="207" t="s">
        <v>18308</v>
      </c>
      <c r="G631" s="207" t="s">
        <v>18309</v>
      </c>
      <c r="H631" s="207" t="s">
        <v>18687</v>
      </c>
      <c r="I631" s="207" t="s">
        <v>19680</v>
      </c>
      <c r="J631" s="207" t="s">
        <v>3510</v>
      </c>
      <c r="K631" s="207" t="s">
        <v>19775</v>
      </c>
      <c r="L631" s="207"/>
      <c r="M631" t="str" cm="1">
        <f t="array" ref="M631">LOOKUP(2,1/(C631:L631&lt;&gt;""),C631:L631)</f>
        <v>Hibiscus Seed</v>
      </c>
      <c r="N631" s="207" t="s">
        <v>19781</v>
      </c>
      <c r="O631" s="207"/>
      <c r="P631" s="207"/>
      <c r="Q631" s="207"/>
      <c r="R631" s="207"/>
      <c r="S631" s="207"/>
      <c r="T631" s="207"/>
      <c r="U631" s="207" t="s">
        <v>19778</v>
      </c>
      <c r="V631" s="209" t="s">
        <v>19779</v>
      </c>
      <c r="W631" s="207"/>
      <c r="X631" s="207"/>
      <c r="Y631" s="207"/>
      <c r="Z631" s="207"/>
      <c r="AA631" s="209" t="s">
        <v>3516</v>
      </c>
      <c r="AB631" s="211" t="s">
        <v>19782</v>
      </c>
      <c r="AC631" s="210" t="s">
        <v>4169</v>
      </c>
      <c r="AD631" s="210" t="s">
        <v>4169</v>
      </c>
      <c r="AE631" s="210"/>
      <c r="AF631" s="210"/>
      <c r="AG631" t="str">
        <f>IFERROR(IF(COUNTIF(C631:L631,"Feed Ingredient")&gt;0,INDEX(ani_diet!T:T,MATCH(M631,ani_diet!D:D,0)),""),"")</f>
        <v>Hibiscus  Seed</v>
      </c>
      <c r="AH631" s="60" t="str">
        <f>IF(IFERROR(IF(MATCH("Feed Ingredient", AOM[[#This Row],[L1]:[L10]],0)&gt;0, TRUE, FALSE), FALSE)=TRUE,IFERROR(VLOOKUP(M631, ani_diet!C:C, 1, FALSE), "No Match"),FALSE)</f>
        <v>Hibiscus Seed</v>
      </c>
      <c r="AI631" t="s">
        <v>3539</v>
      </c>
      <c r="AL631" t="str">
        <f>IFERROR(IF(COUNTIF(C631:L631,"Feed Ingredient")&gt;0,INDEX(ani_diet!T:T,MATCH(M631,ani_diet!D:D,0)),""),"")</f>
        <v>Hibiscus  Seed</v>
      </c>
    </row>
    <row r="632" spans="1:38">
      <c r="A632" t="s">
        <v>19783</v>
      </c>
      <c r="B632" s="207" t="s">
        <v>19784</v>
      </c>
      <c r="C632" s="207" t="s">
        <v>17896</v>
      </c>
      <c r="D632" s="207" t="s">
        <v>17898</v>
      </c>
      <c r="E632" s="207" t="s">
        <v>17908</v>
      </c>
      <c r="F632" s="207" t="s">
        <v>18308</v>
      </c>
      <c r="G632" s="207" t="s">
        <v>18309</v>
      </c>
      <c r="H632" s="207" t="s">
        <v>18687</v>
      </c>
      <c r="I632" s="207" t="s">
        <v>19680</v>
      </c>
      <c r="J632" s="207" t="s">
        <v>5026</v>
      </c>
      <c r="K632" s="207"/>
      <c r="L632" s="207" t="s">
        <v>19785</v>
      </c>
      <c r="M632" t="str" cm="1">
        <f t="array" ref="M632">LOOKUP(2,1/(C632:L632&lt;&gt;""),C632:L632)</f>
        <v>Jojoba Enzyme Treated Ground</v>
      </c>
      <c r="N632" s="207"/>
      <c r="O632" s="207"/>
      <c r="P632" s="207"/>
      <c r="Q632" s="207"/>
      <c r="R632" s="207"/>
      <c r="S632" s="207"/>
      <c r="T632" s="207"/>
      <c r="U632" s="207" t="s">
        <v>5028</v>
      </c>
      <c r="V632" s="204" t="s">
        <v>19786</v>
      </c>
      <c r="W632" s="207"/>
      <c r="X632" s="207"/>
      <c r="Y632" s="207"/>
      <c r="Z632" s="207"/>
      <c r="AA632" s="209" t="s">
        <v>5031</v>
      </c>
      <c r="AB632" s="212" t="s">
        <v>19787</v>
      </c>
      <c r="AC632" s="210" t="s">
        <v>19788</v>
      </c>
      <c r="AD632" s="210" t="s">
        <v>4169</v>
      </c>
      <c r="AE632" s="210" t="s">
        <v>19789</v>
      </c>
      <c r="AF632" s="210"/>
      <c r="AG632" t="str">
        <f>IFERROR(IF(COUNTIF(C632:L632,"Feed Ingredient")&gt;0,INDEX(ani_diet!T:T,MATCH(M632,ani_diet!D:D,0)),""),"")</f>
        <v>Simmondsia chinensis</v>
      </c>
      <c r="AH632" s="60" t="str">
        <f>IF(IFERROR(IF(MATCH("Feed Ingredient", AOM[[#This Row],[L1]:[L10]],0)&gt;0, TRUE, FALSE), FALSE)=TRUE,IFERROR(VLOOKUP(M632, ani_diet!C:C, 1, FALSE), "No Match"),FALSE)</f>
        <v>No Match</v>
      </c>
      <c r="AI632" t="s">
        <v>3539</v>
      </c>
      <c r="AL632" t="s">
        <v>5028</v>
      </c>
    </row>
    <row r="633" spans="1:38">
      <c r="A633" t="str">
        <f>_xlfn.TEXTJOIN("/",TRUE,AOM[[#This Row],[L1]:[L10]])</f>
        <v>Management/Livestock Management/Feed Characteristic/Feed Composition/Feed Ingredient/Crop Byproduct/Oil Plant ByProducts/Jojoba/Jojoba Ground</v>
      </c>
      <c r="B633" s="207" t="s">
        <v>19790</v>
      </c>
      <c r="C633" s="207" t="s">
        <v>17896</v>
      </c>
      <c r="D633" s="207" t="s">
        <v>17898</v>
      </c>
      <c r="E633" s="207" t="s">
        <v>17908</v>
      </c>
      <c r="F633" s="207" t="s">
        <v>18308</v>
      </c>
      <c r="G633" s="207" t="s">
        <v>18309</v>
      </c>
      <c r="H633" s="207" t="s">
        <v>18687</v>
      </c>
      <c r="I633" s="207" t="s">
        <v>19680</v>
      </c>
      <c r="J633" s="207" t="s">
        <v>5026</v>
      </c>
      <c r="K633" s="207"/>
      <c r="L633" s="207" t="s">
        <v>19791</v>
      </c>
      <c r="M633" t="str" cm="1">
        <f t="array" ref="M633">LOOKUP(2,1/(C633:L633&lt;&gt;""),C633:L633)</f>
        <v>Jojoba Ground</v>
      </c>
      <c r="N633" s="207" t="s">
        <v>19792</v>
      </c>
      <c r="O633" s="207"/>
      <c r="P633" s="207"/>
      <c r="Q633" s="207"/>
      <c r="R633" s="207"/>
      <c r="S633" s="207"/>
      <c r="T633" s="207"/>
      <c r="U633" s="207" t="s">
        <v>5028</v>
      </c>
      <c r="V633" s="204" t="s">
        <v>19786</v>
      </c>
      <c r="W633" s="207"/>
      <c r="X633" s="207"/>
      <c r="Y633" s="207"/>
      <c r="Z633" s="207"/>
      <c r="AA633" s="209" t="s">
        <v>5031</v>
      </c>
      <c r="AB633" s="211" t="s">
        <v>19787</v>
      </c>
      <c r="AC633" s="210" t="s">
        <v>19788</v>
      </c>
      <c r="AD633" s="210" t="s">
        <v>4169</v>
      </c>
      <c r="AE633" s="210" t="s">
        <v>19789</v>
      </c>
      <c r="AF633" s="210"/>
      <c r="AG633" t="str">
        <f>IFERROR(IF(COUNTIF(C633:L633,"Feed Ingredient")&gt;0,INDEX(ani_diet!T:T,MATCH(M633,ani_diet!D:D,0)),""),"")</f>
        <v>Simmondsia chinensis</v>
      </c>
      <c r="AH633" s="60" t="str">
        <f>IF(IFERROR(IF(MATCH("Feed Ingredient", AOM[[#This Row],[L1]:[L10]],0)&gt;0, TRUE, FALSE), FALSE)=TRUE,IFERROR(VLOOKUP(M633, ani_diet!C:C, 1, FALSE), "No Match"),FALSE)</f>
        <v>No Match</v>
      </c>
      <c r="AI633" t="s">
        <v>3539</v>
      </c>
      <c r="AL633" t="str">
        <f>IFERROR(IF(COUNTIF(C633:L633,"Feed Ingredient")&gt;0,INDEX(ani_diet!T:T,MATCH(M633,ani_diet!D:D,0)),""),"")</f>
        <v>Simmondsia chinensis</v>
      </c>
    </row>
    <row r="634" spans="1:38">
      <c r="A634" t="str">
        <f>_xlfn.TEXTJOIN("/",TRUE,AOM[[#This Row],[L1]:[L10]])</f>
        <v>Management/Livestock Management/Feed Characteristic/Feed Composition/Feed Ingredient/Crop Byproduct/Oil Plant ByProducts/Linseed/Linseed Cake</v>
      </c>
      <c r="B634" s="207" t="s">
        <v>19793</v>
      </c>
      <c r="C634" s="207" t="s">
        <v>17896</v>
      </c>
      <c r="D634" s="207" t="s">
        <v>17898</v>
      </c>
      <c r="E634" s="207" t="s">
        <v>17908</v>
      </c>
      <c r="F634" s="207" t="s">
        <v>18308</v>
      </c>
      <c r="G634" s="207" t="s">
        <v>18309</v>
      </c>
      <c r="H634" s="207" t="s">
        <v>18687</v>
      </c>
      <c r="I634" s="207" t="s">
        <v>19680</v>
      </c>
      <c r="J634" s="207" t="s">
        <v>5033</v>
      </c>
      <c r="K634" s="207" t="s">
        <v>19794</v>
      </c>
      <c r="L634" s="207"/>
      <c r="M634" t="str" cm="1">
        <f t="array" ref="M634">LOOKUP(2,1/(C634:L634&lt;&gt;""),C634:L634)</f>
        <v>Linseed Cake</v>
      </c>
      <c r="N634" s="207"/>
      <c r="O634" s="207" t="s">
        <v>8288</v>
      </c>
      <c r="P634" s="207" t="s">
        <v>8288</v>
      </c>
      <c r="Q634" s="207" t="s">
        <v>8288</v>
      </c>
      <c r="R634" s="207" t="s">
        <v>8288</v>
      </c>
      <c r="S634" s="207" t="s">
        <v>8288</v>
      </c>
      <c r="T634" s="207" t="s">
        <v>8288</v>
      </c>
      <c r="U634" s="207" t="s">
        <v>4026</v>
      </c>
      <c r="V634" s="209" t="s">
        <v>19795</v>
      </c>
      <c r="W634" s="207" t="s">
        <v>8288</v>
      </c>
      <c r="X634" s="207" t="s">
        <v>8288</v>
      </c>
      <c r="Y634" s="207" t="s">
        <v>8288</v>
      </c>
      <c r="Z634" s="207" t="s">
        <v>8288</v>
      </c>
      <c r="AA634" s="209" t="s">
        <v>4029</v>
      </c>
      <c r="AB634" s="211" t="s">
        <v>19772</v>
      </c>
      <c r="AC634" s="210" t="s">
        <v>19796</v>
      </c>
      <c r="AD634" s="210">
        <v>2191</v>
      </c>
      <c r="AE634" s="210" t="s">
        <v>5033</v>
      </c>
      <c r="AF634" s="210" t="s">
        <v>19516</v>
      </c>
      <c r="AG634" t="str">
        <f>IFERROR(IF(COUNTIF(C634:L634,"Feed Ingredient")&gt;0,INDEX(ani_diet!T:T,MATCH(M634,ani_diet!D:D,0)),""),"")</f>
        <v>Linum usitatissimum Cake</v>
      </c>
      <c r="AH634" s="60" t="str">
        <f>IF(IFERROR(IF(MATCH("Feed Ingredient", AOM[[#This Row],[L1]:[L10]],0)&gt;0, TRUE, FALSE), FALSE)=TRUE,IFERROR(VLOOKUP(M634, ani_diet!C:C, 1, FALSE), "No Match"),FALSE)</f>
        <v>Linseed Cake</v>
      </c>
      <c r="AI634" t="s">
        <v>19797</v>
      </c>
      <c r="AL634" t="str">
        <f>IFERROR(IF(COUNTIF(C634:L634,"Feed Ingredient")&gt;0,INDEX(ani_diet!T:T,MATCH(M634,ani_diet!D:D,0)),""),"")</f>
        <v>Linum usitatissimum Cake</v>
      </c>
    </row>
    <row r="635" spans="1:38">
      <c r="A635" t="str">
        <f>_xlfn.TEXTJOIN("/",TRUE,AOM[[#This Row],[L1]:[L10]])</f>
        <v>Management/Livestock Management/Feed Characteristic/Feed Composition/Feed Ingredient/Crop Byproduct/Oil Plant ByProducts/Linseed/Linseed Cake Ground</v>
      </c>
      <c r="B635" s="207" t="s">
        <v>19798</v>
      </c>
      <c r="C635" s="207" t="s">
        <v>17896</v>
      </c>
      <c r="D635" s="207" t="s">
        <v>17898</v>
      </c>
      <c r="E635" s="207" t="s">
        <v>17908</v>
      </c>
      <c r="F635" s="207" t="s">
        <v>18308</v>
      </c>
      <c r="G635" s="207" t="s">
        <v>18309</v>
      </c>
      <c r="H635" s="207" t="s">
        <v>18687</v>
      </c>
      <c r="I635" s="207" t="s">
        <v>19680</v>
      </c>
      <c r="J635" s="207" t="s">
        <v>5033</v>
      </c>
      <c r="K635" s="207" t="s">
        <v>19799</v>
      </c>
      <c r="L635" s="207"/>
      <c r="M635" t="str" cm="1">
        <f t="array" ref="M635">LOOKUP(2,1/(C635:L635&lt;&gt;""),C635:L635)</f>
        <v>Linseed Cake Ground</v>
      </c>
      <c r="N635" s="207" t="s">
        <v>19800</v>
      </c>
      <c r="O635" s="207" t="s">
        <v>8288</v>
      </c>
      <c r="P635" s="207" t="s">
        <v>8288</v>
      </c>
      <c r="Q635" s="207" t="s">
        <v>8288</v>
      </c>
      <c r="R635" s="207" t="s">
        <v>8288</v>
      </c>
      <c r="S635" s="207" t="s">
        <v>8288</v>
      </c>
      <c r="T635" s="207" t="s">
        <v>8288</v>
      </c>
      <c r="U635" s="207" t="s">
        <v>4026</v>
      </c>
      <c r="V635" s="209" t="s">
        <v>19795</v>
      </c>
      <c r="W635" s="207" t="s">
        <v>8288</v>
      </c>
      <c r="X635" s="207" t="s">
        <v>8288</v>
      </c>
      <c r="Y635" s="207" t="s">
        <v>8288</v>
      </c>
      <c r="Z635" s="207" t="s">
        <v>8288</v>
      </c>
      <c r="AA635" s="209" t="s">
        <v>4029</v>
      </c>
      <c r="AB635" s="211" t="s">
        <v>19772</v>
      </c>
      <c r="AC635" s="210" t="s">
        <v>19796</v>
      </c>
      <c r="AD635" s="210">
        <v>2191</v>
      </c>
      <c r="AE635" s="210" t="s">
        <v>5033</v>
      </c>
      <c r="AF635" s="210" t="s">
        <v>19516</v>
      </c>
      <c r="AG635" t="str">
        <f>IFERROR(IF(COUNTIF(C635:L635,"Feed Ingredient")&gt;0,INDEX(ani_diet!T:T,MATCH(M635,ani_diet!D:D,0)),""),"")</f>
        <v>Linum usitatissimum Cake</v>
      </c>
      <c r="AH635" s="60" t="str">
        <f>IF(IFERROR(IF(MATCH("Feed Ingredient", AOM[[#This Row],[L1]:[L10]],0)&gt;0, TRUE, FALSE), FALSE)=TRUE,IFERROR(VLOOKUP(M635, ani_diet!C:C, 1, FALSE), "No Match"),FALSE)</f>
        <v>No Match</v>
      </c>
      <c r="AI635" t="s">
        <v>19797</v>
      </c>
      <c r="AL635" t="str">
        <f>IFERROR(IF(COUNTIF(C635:L635,"Feed Ingredient")&gt;0,INDEX(ani_diet!T:T,MATCH(M635,ani_diet!D:D,0)),""),"")</f>
        <v>Linum usitatissimum Cake</v>
      </c>
    </row>
    <row r="636" spans="1:38">
      <c r="A636" t="s">
        <v>19801</v>
      </c>
      <c r="B636" s="207" t="s">
        <v>19802</v>
      </c>
      <c r="C636" s="207" t="s">
        <v>17896</v>
      </c>
      <c r="D636" s="207" t="s">
        <v>17898</v>
      </c>
      <c r="E636" s="207" t="s">
        <v>17908</v>
      </c>
      <c r="F636" s="207" t="s">
        <v>18308</v>
      </c>
      <c r="G636" s="207" t="s">
        <v>18309</v>
      </c>
      <c r="H636" s="207" t="s">
        <v>18687</v>
      </c>
      <c r="I636" s="207" t="s">
        <v>19680</v>
      </c>
      <c r="J636" s="207" t="s">
        <v>5033</v>
      </c>
      <c r="K636" s="207" t="s">
        <v>19803</v>
      </c>
      <c r="L636" s="207"/>
      <c r="M636" t="str" cm="1">
        <f t="array" ref="M636">LOOKUP(2,1/(C636:L636&lt;&gt;""),C636:L636)</f>
        <v>Linseed Ground</v>
      </c>
      <c r="N636" s="207"/>
      <c r="O636" s="207" t="s">
        <v>8288</v>
      </c>
      <c r="P636" s="207" t="s">
        <v>8288</v>
      </c>
      <c r="Q636" s="207" t="s">
        <v>8288</v>
      </c>
      <c r="R636" s="207" t="s">
        <v>8288</v>
      </c>
      <c r="S636" s="207" t="s">
        <v>8288</v>
      </c>
      <c r="T636" s="207" t="s">
        <v>8288</v>
      </c>
      <c r="U636" s="207" t="s">
        <v>4026</v>
      </c>
      <c r="V636" s="209" t="s">
        <v>19795</v>
      </c>
      <c r="W636" s="207" t="s">
        <v>8288</v>
      </c>
      <c r="X636" s="207" t="s">
        <v>8288</v>
      </c>
      <c r="Y636" s="207" t="s">
        <v>8288</v>
      </c>
      <c r="Z636" s="207" t="s">
        <v>8288</v>
      </c>
      <c r="AA636" s="209" t="s">
        <v>4029</v>
      </c>
      <c r="AB636" s="212" t="s">
        <v>19772</v>
      </c>
      <c r="AC636" s="210" t="s">
        <v>19796</v>
      </c>
      <c r="AD636" s="210">
        <v>2191</v>
      </c>
      <c r="AE636" s="210" t="s">
        <v>5033</v>
      </c>
      <c r="AF636" s="210" t="s">
        <v>19516</v>
      </c>
      <c r="AG636" t="s">
        <v>19804</v>
      </c>
      <c r="AH636" s="60" t="s">
        <v>19794</v>
      </c>
      <c r="AI636" t="s">
        <v>19797</v>
      </c>
      <c r="AL636" t="s">
        <v>19804</v>
      </c>
    </row>
    <row r="637" spans="1:38">
      <c r="A637" t="str">
        <f>_xlfn.TEXTJOIN("/",TRUE,AOM[[#This Row],[L1]:[L10]])</f>
        <v>Management/Livestock Management/Feed Characteristic/Feed Composition/Feed Ingredient/Crop Byproduct/Oil Plant ByProducts/Macadamia/Macadamia Cake</v>
      </c>
      <c r="B637" s="207" t="s">
        <v>19805</v>
      </c>
      <c r="C637" s="207" t="s">
        <v>17896</v>
      </c>
      <c r="D637" s="207" t="s">
        <v>17898</v>
      </c>
      <c r="E637" s="207" t="s">
        <v>17908</v>
      </c>
      <c r="F637" s="207" t="s">
        <v>18308</v>
      </c>
      <c r="G637" s="207" t="s">
        <v>18309</v>
      </c>
      <c r="H637" s="207" t="s">
        <v>18687</v>
      </c>
      <c r="I637" s="207" t="s">
        <v>19680</v>
      </c>
      <c r="J637" s="207" t="s">
        <v>4948</v>
      </c>
      <c r="K637" s="207" t="s">
        <v>19806</v>
      </c>
      <c r="L637" s="207"/>
      <c r="M637" t="str" cm="1">
        <f t="array" ref="M637">LOOKUP(2,1/(C637:L637&lt;&gt;""),C637:L637)</f>
        <v>Macadamia Cake</v>
      </c>
      <c r="N637" s="207"/>
      <c r="O637" s="207" t="s">
        <v>8288</v>
      </c>
      <c r="P637" s="207" t="s">
        <v>8288</v>
      </c>
      <c r="Q637" s="207" t="s">
        <v>8288</v>
      </c>
      <c r="R637" s="207" t="s">
        <v>8288</v>
      </c>
      <c r="S637" s="207" t="s">
        <v>19807</v>
      </c>
      <c r="T637" s="207" t="s">
        <v>8288</v>
      </c>
      <c r="U637" s="207" t="s">
        <v>4950</v>
      </c>
      <c r="V637" s="209" t="s">
        <v>19808</v>
      </c>
      <c r="W637" s="207" t="s">
        <v>8288</v>
      </c>
      <c r="X637" s="207" t="s">
        <v>8288</v>
      </c>
      <c r="Y637" s="207" t="s">
        <v>8288</v>
      </c>
      <c r="Z637" s="207" t="s">
        <v>8288</v>
      </c>
      <c r="AA637" s="209" t="s">
        <v>4951</v>
      </c>
      <c r="AB637" s="209" t="s">
        <v>19809</v>
      </c>
      <c r="AC637" s="210" t="s">
        <v>4169</v>
      </c>
      <c r="AD637" s="210">
        <v>2191</v>
      </c>
      <c r="AE637" s="210"/>
      <c r="AF637" s="210" t="s">
        <v>19516</v>
      </c>
      <c r="AG637" t="str">
        <f>IFERROR(IF(COUNTIF(C637:L637,"Feed Ingredient")&gt;0,INDEX(ani_diet!T:T,MATCH(M637,ani_diet!D:D,0)),""),"")</f>
        <v>Macadamia integrifolia Cake</v>
      </c>
      <c r="AH637" s="60" t="str">
        <f>IF(IFERROR(IF(MATCH("Feed Ingredient", AOM[[#This Row],[L1]:[L10]],0)&gt;0, TRUE, FALSE), FALSE)=TRUE,IFERROR(VLOOKUP(M637, ani_diet!C:C, 1, FALSE), "No Match"),FALSE)</f>
        <v>Macadamia Cake</v>
      </c>
      <c r="AI637" t="s">
        <v>3539</v>
      </c>
      <c r="AL637" t="str">
        <f>IFERROR(IF(COUNTIF(C637:L637,"Feed Ingredient")&gt;0,INDEX(ani_diet!T:T,MATCH(M637,ani_diet!D:D,0)),""),"")</f>
        <v>Macadamia integrifolia Cake</v>
      </c>
    </row>
    <row r="638" spans="1:38">
      <c r="A638" t="s">
        <v>19810</v>
      </c>
      <c r="B638" s="207" t="s">
        <v>19811</v>
      </c>
      <c r="C638" s="207" t="s">
        <v>17896</v>
      </c>
      <c r="D638" s="207" t="s">
        <v>17898</v>
      </c>
      <c r="E638" s="207" t="s">
        <v>17908</v>
      </c>
      <c r="F638" s="207" t="s">
        <v>18308</v>
      </c>
      <c r="G638" s="207" t="s">
        <v>18309</v>
      </c>
      <c r="H638" s="207" t="s">
        <v>18687</v>
      </c>
      <c r="I638" s="207" t="s">
        <v>19680</v>
      </c>
      <c r="J638" s="207" t="s">
        <v>19812</v>
      </c>
      <c r="K638" s="207" t="s">
        <v>19813</v>
      </c>
      <c r="L638" s="207"/>
      <c r="M638" t="str" cm="1">
        <f t="array" ref="M638">LOOKUP(2,1/(C638:L638&lt;&gt;""),C638:L638)</f>
        <v>Noug Dried</v>
      </c>
      <c r="N638" s="207"/>
      <c r="O638" s="207" t="s">
        <v>8288</v>
      </c>
      <c r="P638" s="207" t="s">
        <v>8288</v>
      </c>
      <c r="Q638" s="207" t="s">
        <v>8288</v>
      </c>
      <c r="R638" s="207" t="s">
        <v>8288</v>
      </c>
      <c r="S638" s="207" t="s">
        <v>8288</v>
      </c>
      <c r="T638" s="207" t="s">
        <v>8288</v>
      </c>
      <c r="U638" s="207" t="s">
        <v>5044</v>
      </c>
      <c r="V638" s="209" t="s">
        <v>19814</v>
      </c>
      <c r="W638" s="207" t="s">
        <v>8288</v>
      </c>
      <c r="X638" s="207" t="s">
        <v>8288</v>
      </c>
      <c r="Y638" s="207" t="s">
        <v>8288</v>
      </c>
      <c r="Z638" s="207" t="s">
        <v>8288</v>
      </c>
      <c r="AA638" s="209" t="s">
        <v>5047</v>
      </c>
      <c r="AB638" s="209" t="s">
        <v>4169</v>
      </c>
      <c r="AC638" s="210" t="s">
        <v>4169</v>
      </c>
      <c r="AD638" s="210">
        <v>2191</v>
      </c>
      <c r="AE638" s="210"/>
      <c r="AF638" s="210" t="s">
        <v>19516</v>
      </c>
      <c r="AG638" t="str">
        <f>IFERROR(IF(COUNTIF(C638:L638,"Feed Ingredient")&gt;0,INDEX(ani_diet!T:T,MATCH(M638,ani_diet!D:D,0)),""),"")</f>
        <v>Guizotia abyssinica</v>
      </c>
      <c r="AH638" s="60" t="str">
        <f>IF(IFERROR(IF(MATCH("Feed Ingredient", AOM[[#This Row],[L1]:[L10]],0)&gt;0, TRUE, FALSE), FALSE)=TRUE,IFERROR(VLOOKUP(M638, ani_diet!C:C, 1, FALSE), "No Match"),FALSE)</f>
        <v>No Match</v>
      </c>
      <c r="AI638" s="220" t="s">
        <v>3539</v>
      </c>
      <c r="AL638" t="str">
        <f>IFERROR(IF(COUNTIF(C638:L638,"Feed Ingredient")&gt;0,INDEX(ani_diet!T:T,MATCH(M638,ani_diet!D:D,0)),""),"")</f>
        <v>Guizotia abyssinica</v>
      </c>
    </row>
    <row r="639" spans="1:38">
      <c r="A639" t="str">
        <f>_xlfn.TEXTJOIN("/",TRUE,AOM[[#This Row],[L1]:[L10]])</f>
        <v>Management/Livestock Management/Feed Characteristic/Feed Composition/Feed Ingredient/Crop Byproduct/Oil Plant ByProducts/Noug/Noug Ground</v>
      </c>
      <c r="B639" s="207" t="s">
        <v>19815</v>
      </c>
      <c r="C639" s="207" t="s">
        <v>17896</v>
      </c>
      <c r="D639" s="207" t="s">
        <v>17898</v>
      </c>
      <c r="E639" s="207" t="s">
        <v>17908</v>
      </c>
      <c r="F639" s="207" t="s">
        <v>18308</v>
      </c>
      <c r="G639" s="207" t="s">
        <v>18309</v>
      </c>
      <c r="H639" s="207" t="s">
        <v>18687</v>
      </c>
      <c r="I639" s="207" t="s">
        <v>19680</v>
      </c>
      <c r="J639" s="207" t="s">
        <v>19812</v>
      </c>
      <c r="K639" s="207" t="s">
        <v>19816</v>
      </c>
      <c r="L639" s="207"/>
      <c r="M639" t="str" cm="1">
        <f t="array" ref="M639">LOOKUP(2,1/(C639:L639&lt;&gt;""),C639:L639)</f>
        <v>Noug Ground</v>
      </c>
      <c r="N639" s="207" t="s">
        <v>19817</v>
      </c>
      <c r="O639" s="207" t="s">
        <v>8288</v>
      </c>
      <c r="P639" s="207" t="s">
        <v>8288</v>
      </c>
      <c r="Q639" s="207" t="s">
        <v>8288</v>
      </c>
      <c r="R639" s="207" t="s">
        <v>8288</v>
      </c>
      <c r="S639" s="207" t="s">
        <v>19807</v>
      </c>
      <c r="T639" s="207" t="s">
        <v>8288</v>
      </c>
      <c r="U639" s="207" t="s">
        <v>5044</v>
      </c>
      <c r="V639" s="209" t="s">
        <v>19808</v>
      </c>
      <c r="W639" s="207" t="s">
        <v>8288</v>
      </c>
      <c r="X639" s="207" t="s">
        <v>8288</v>
      </c>
      <c r="Y639" s="207" t="s">
        <v>8288</v>
      </c>
      <c r="Z639" s="207" t="s">
        <v>8288</v>
      </c>
      <c r="AA639" s="209" t="s">
        <v>5047</v>
      </c>
      <c r="AB639" s="211" t="s">
        <v>19818</v>
      </c>
      <c r="AC639" s="210" t="s">
        <v>4169</v>
      </c>
      <c r="AD639" s="210">
        <v>2192</v>
      </c>
      <c r="AE639" s="210"/>
      <c r="AF639" s="213" t="s">
        <v>19728</v>
      </c>
      <c r="AG639" t="str">
        <f>IFERROR(IF(COUNTIF(C639:L639,"Feed Ingredient")&gt;0,INDEX(ani_diet!T:T,MATCH(M639,ani_diet!D:D,0)),""),"")</f>
        <v>Guizotia abyssinica</v>
      </c>
      <c r="AH639" s="60" t="str">
        <f>IF(IFERROR(IF(MATCH("Feed Ingredient", AOM[[#This Row],[L1]:[L10]],0)&gt;0, TRUE, FALSE), FALSE)=TRUE,IFERROR(VLOOKUP(M639, ani_diet!C:C, 1, FALSE), "No Match"),FALSE)</f>
        <v>No Match</v>
      </c>
      <c r="AI639" s="220" t="s">
        <v>3539</v>
      </c>
      <c r="AL639" t="str">
        <f>IFERROR(IF(COUNTIF(C639:L639,"Feed Ingredient")&gt;0,INDEX(ani_diet!T:T,MATCH(M639,ani_diet!D:D,0)),""),"")</f>
        <v>Guizotia abyssinica</v>
      </c>
    </row>
    <row r="640" spans="1:38">
      <c r="A640" t="str">
        <f>_xlfn.TEXTJOIN("/",TRUE,AOM[[#This Row],[L1]:[L10]])</f>
        <v>Management/Livestock Management/Feed Characteristic/Feed Composition/Feed Ingredient/Crop Byproduct/Oil Plant ByProducts/Noug/Noug Seed Cake</v>
      </c>
      <c r="B640" s="207" t="s">
        <v>19819</v>
      </c>
      <c r="C640" s="207" t="s">
        <v>17896</v>
      </c>
      <c r="D640" s="207" t="s">
        <v>17898</v>
      </c>
      <c r="E640" s="207" t="s">
        <v>17908</v>
      </c>
      <c r="F640" s="207" t="s">
        <v>18308</v>
      </c>
      <c r="G640" s="207" t="s">
        <v>18309</v>
      </c>
      <c r="H640" s="207" t="s">
        <v>18687</v>
      </c>
      <c r="I640" s="207" t="s">
        <v>19680</v>
      </c>
      <c r="J640" s="207" t="s">
        <v>19812</v>
      </c>
      <c r="K640" s="207" t="s">
        <v>19820</v>
      </c>
      <c r="L640" s="207"/>
      <c r="M640" t="str" cm="1">
        <f t="array" ref="M640">LOOKUP(2,1/(C640:L640&lt;&gt;""),C640:L640)</f>
        <v>Noug Seed Cake</v>
      </c>
      <c r="N640" s="207"/>
      <c r="O640" s="207" t="s">
        <v>8288</v>
      </c>
      <c r="P640" s="207" t="s">
        <v>8288</v>
      </c>
      <c r="Q640" s="207" t="s">
        <v>8288</v>
      </c>
      <c r="R640" s="207" t="s">
        <v>8288</v>
      </c>
      <c r="S640" s="207" t="s">
        <v>8288</v>
      </c>
      <c r="T640" s="207" t="s">
        <v>8288</v>
      </c>
      <c r="U640" s="207" t="s">
        <v>5044</v>
      </c>
      <c r="V640" s="209" t="s">
        <v>19814</v>
      </c>
      <c r="W640" s="207" t="s">
        <v>8288</v>
      </c>
      <c r="X640" s="207" t="s">
        <v>8288</v>
      </c>
      <c r="Y640" s="207" t="s">
        <v>8288</v>
      </c>
      <c r="Z640" s="207" t="s">
        <v>8288</v>
      </c>
      <c r="AA640" s="209" t="s">
        <v>5047</v>
      </c>
      <c r="AB640" s="211" t="s">
        <v>19821</v>
      </c>
      <c r="AC640" s="210" t="s">
        <v>4169</v>
      </c>
      <c r="AD640" s="210">
        <v>2191</v>
      </c>
      <c r="AE640" s="210"/>
      <c r="AF640" s="210" t="s">
        <v>19516</v>
      </c>
      <c r="AG640" t="str">
        <f>IFERROR(IF(COUNTIF(C640:L640,"Feed Ingredient")&gt;0,INDEX(ani_diet!T:T,MATCH(M640,ani_diet!D:D,0)),""),"")</f>
        <v>Guizotia abyssinica Seed Cake</v>
      </c>
      <c r="AH640" s="60" t="str">
        <f>IF(IFERROR(IF(MATCH("Feed Ingredient", AOM[[#This Row],[L1]:[L10]],0)&gt;0, TRUE, FALSE), FALSE)=TRUE,IFERROR(VLOOKUP(M640, ani_diet!C:C, 1, FALSE), "No Match"),FALSE)</f>
        <v>Noug Seed Cake</v>
      </c>
      <c r="AI640" t="s">
        <v>19822</v>
      </c>
      <c r="AL640" t="str">
        <f>IFERROR(IF(COUNTIF(C640:L640,"Feed Ingredient")&gt;0,INDEX(ani_diet!T:T,MATCH(M640,ani_diet!D:D,0)),""),"")</f>
        <v>Guizotia abyssinica Seed Cake</v>
      </c>
    </row>
    <row r="641" spans="1:38">
      <c r="A641" t="str">
        <f>_xlfn.TEXTJOIN("/",TRUE,AOM[[#This Row],[L1]:[L10]])</f>
        <v>Management/Livestock Management/Feed Characteristic/Feed Composition/Feed Ingredient/Crop Byproduct/Oil Plant ByProducts/Noug/Noug Seed Ground</v>
      </c>
      <c r="B641" s="207" t="s">
        <v>19823</v>
      </c>
      <c r="C641" s="207" t="s">
        <v>17896</v>
      </c>
      <c r="D641" s="207" t="s">
        <v>17898</v>
      </c>
      <c r="E641" s="207" t="s">
        <v>17908</v>
      </c>
      <c r="F641" s="207" t="s">
        <v>18308</v>
      </c>
      <c r="G641" s="207" t="s">
        <v>18309</v>
      </c>
      <c r="H641" s="207" t="s">
        <v>18687</v>
      </c>
      <c r="I641" s="207" t="s">
        <v>19680</v>
      </c>
      <c r="J641" s="207" t="s">
        <v>19812</v>
      </c>
      <c r="K641" s="207" t="s">
        <v>19824</v>
      </c>
      <c r="L641" s="207"/>
      <c r="M641" t="str" cm="1">
        <f t="array" ref="M641">LOOKUP(2,1/(C641:L641&lt;&gt;""),C641:L641)</f>
        <v>Noug Seed Ground</v>
      </c>
      <c r="N641" s="207" t="s">
        <v>19825</v>
      </c>
      <c r="O641" s="207" t="s">
        <v>8288</v>
      </c>
      <c r="P641" s="207" t="s">
        <v>8288</v>
      </c>
      <c r="Q641" s="207" t="s">
        <v>8288</v>
      </c>
      <c r="R641" s="207" t="s">
        <v>8288</v>
      </c>
      <c r="S641" s="207" t="s">
        <v>8288</v>
      </c>
      <c r="T641" s="207" t="s">
        <v>8288</v>
      </c>
      <c r="U641" s="207" t="s">
        <v>5044</v>
      </c>
      <c r="V641" s="209" t="s">
        <v>19814</v>
      </c>
      <c r="W641" s="207" t="s">
        <v>8288</v>
      </c>
      <c r="X641" s="207" t="s">
        <v>8288</v>
      </c>
      <c r="Y641" s="207" t="s">
        <v>8288</v>
      </c>
      <c r="Z641" s="207" t="s">
        <v>8288</v>
      </c>
      <c r="AA641" s="209" t="s">
        <v>5047</v>
      </c>
      <c r="AB641" s="211" t="s">
        <v>19818</v>
      </c>
      <c r="AC641" s="210" t="s">
        <v>4169</v>
      </c>
      <c r="AD641" s="210">
        <v>2192</v>
      </c>
      <c r="AE641" s="210"/>
      <c r="AF641" s="213" t="s">
        <v>19728</v>
      </c>
      <c r="AG641" t="str">
        <f>IFERROR(IF(COUNTIF(C641:L641,"Feed Ingredient")&gt;0,INDEX(ani_diet!T:T,MATCH(M641,ani_diet!D:D,0)),""),"")</f>
        <v>Guizotia abyssinica Seed</v>
      </c>
      <c r="AH641" s="60" t="str">
        <f>IF(IFERROR(IF(MATCH("Feed Ingredient", AOM[[#This Row],[L1]:[L10]],0)&gt;0, TRUE, FALSE), FALSE)=TRUE,IFERROR(VLOOKUP(M641, ani_diet!C:C, 1, FALSE), "No Match"),FALSE)</f>
        <v>No Match</v>
      </c>
      <c r="AI641" s="220" t="s">
        <v>3539</v>
      </c>
      <c r="AL641" t="str">
        <f>IFERROR(IF(COUNTIF(C641:L641,"Feed Ingredient")&gt;0,INDEX(ani_diet!T:T,MATCH(M641,ani_diet!D:D,0)),""),"")</f>
        <v>Guizotia abyssinica Seed</v>
      </c>
    </row>
    <row r="642" spans="1:38">
      <c r="A642" t="str">
        <f>_xlfn.TEXTJOIN("/",TRUE,AOM[[#This Row],[L1]:[L10]])</f>
        <v>Management/Livestock Management/Feed Characteristic/Feed Composition/Feed Ingredient/Crop Byproduct/Oil Plant ByProducts/Noug</v>
      </c>
      <c r="B642" s="207" t="s">
        <v>19826</v>
      </c>
      <c r="C642" s="207" t="s">
        <v>17896</v>
      </c>
      <c r="D642" s="207" t="s">
        <v>17898</v>
      </c>
      <c r="E642" s="207" t="s">
        <v>17908</v>
      </c>
      <c r="F642" s="207" t="s">
        <v>18308</v>
      </c>
      <c r="G642" s="207" t="s">
        <v>18309</v>
      </c>
      <c r="H642" s="207" t="s">
        <v>18687</v>
      </c>
      <c r="I642" s="207" t="s">
        <v>19680</v>
      </c>
      <c r="J642" s="207" t="s">
        <v>19812</v>
      </c>
      <c r="K642" s="207"/>
      <c r="L642" s="207"/>
      <c r="M642" t="str" cm="1">
        <f t="array" ref="M642">LOOKUP(2,1/(C642:L642&lt;&gt;""),C642:L642)</f>
        <v>Noug</v>
      </c>
      <c r="N642" s="207"/>
      <c r="O642" s="207" t="s">
        <v>8288</v>
      </c>
      <c r="P642" s="207" t="s">
        <v>8288</v>
      </c>
      <c r="Q642" s="207" t="s">
        <v>8288</v>
      </c>
      <c r="R642" s="207" t="s">
        <v>8288</v>
      </c>
      <c r="S642" s="207" t="s">
        <v>8288</v>
      </c>
      <c r="T642" s="207" t="s">
        <v>8288</v>
      </c>
      <c r="U642" s="207" t="s">
        <v>5044</v>
      </c>
      <c r="V642" s="209" t="s">
        <v>19814</v>
      </c>
      <c r="W642" s="207" t="s">
        <v>8288</v>
      </c>
      <c r="X642" s="207" t="s">
        <v>8288</v>
      </c>
      <c r="Y642" s="207" t="s">
        <v>8288</v>
      </c>
      <c r="Z642" s="207" t="s">
        <v>8288</v>
      </c>
      <c r="AA642" s="209" t="s">
        <v>5047</v>
      </c>
      <c r="AB642" s="211" t="s">
        <v>19821</v>
      </c>
      <c r="AC642" s="210" t="s">
        <v>4169</v>
      </c>
      <c r="AD642" s="210">
        <v>2191</v>
      </c>
      <c r="AE642" s="210"/>
      <c r="AF642" s="210" t="s">
        <v>19516</v>
      </c>
      <c r="AG642" t="str">
        <f>IFERROR(IF(COUNTIF(C642:L642,"Feed Ingredient")&gt;0,INDEX(ani_diet!T:T,MATCH(M642,ani_diet!D:D,0)),""),"")</f>
        <v/>
      </c>
      <c r="AH642" s="60" t="str">
        <f>IF(IFERROR(IF(MATCH("Feed Ingredient", AOM[[#This Row],[L1]:[L10]],0)&gt;0, TRUE, FALSE), FALSE)=TRUE,IFERROR(VLOOKUP(M642, ani_diet!C:C, 1, FALSE), "No Match"),FALSE)</f>
        <v>Noug</v>
      </c>
      <c r="AI642" s="220" t="s">
        <v>3539</v>
      </c>
      <c r="AL642" t="str">
        <f>IFERROR(IF(COUNTIF(C642:L642,"Feed Ingredient")&gt;0,INDEX(ani_diet!T:T,MATCH(M642,ani_diet!D:D,0)),""),"")</f>
        <v/>
      </c>
    </row>
    <row r="643" spans="1:38">
      <c r="A643" t="str">
        <f>_xlfn.TEXTJOIN("/",TRUE,AOM[[#This Row],[L1]:[L10]])</f>
        <v>Management/Livestock Management/Feed Characteristic/Feed Composition/Feed Ingredient/Crop Byproduct/Oil Plant ByProducts/Olive/Olive Cake/Olive Cake Dried</v>
      </c>
      <c r="B643" s="207" t="s">
        <v>19827</v>
      </c>
      <c r="C643" s="207" t="s">
        <v>17896</v>
      </c>
      <c r="D643" s="207" t="s">
        <v>17898</v>
      </c>
      <c r="E643" s="207" t="s">
        <v>17908</v>
      </c>
      <c r="F643" s="207" t="s">
        <v>18308</v>
      </c>
      <c r="G643" s="207" t="s">
        <v>18309</v>
      </c>
      <c r="H643" s="207" t="s">
        <v>18687</v>
      </c>
      <c r="I643" s="207" t="s">
        <v>19680</v>
      </c>
      <c r="J643" s="207" t="s">
        <v>4597</v>
      </c>
      <c r="K643" s="207" t="s">
        <v>19828</v>
      </c>
      <c r="L643" s="207" t="s">
        <v>19829</v>
      </c>
      <c r="M643" t="str" cm="1">
        <f t="array" ref="M643">LOOKUP(2,1/(C643:L643&lt;&gt;""),C643:L643)</f>
        <v>Olive Cake Dried</v>
      </c>
      <c r="N643" s="207" t="s">
        <v>19830</v>
      </c>
      <c r="O643" s="207" t="s">
        <v>8288</v>
      </c>
      <c r="P643" s="207" t="s">
        <v>8288</v>
      </c>
      <c r="Q643" s="207" t="s">
        <v>8288</v>
      </c>
      <c r="R643" s="207" t="s">
        <v>8288</v>
      </c>
      <c r="S643" s="207" t="s">
        <v>8288</v>
      </c>
      <c r="T643" s="207" t="s">
        <v>8288</v>
      </c>
      <c r="U643" s="207" t="s">
        <v>4599</v>
      </c>
      <c r="V643" s="209" t="s">
        <v>19814</v>
      </c>
      <c r="W643" s="207" t="s">
        <v>8288</v>
      </c>
      <c r="X643" s="207" t="s">
        <v>8288</v>
      </c>
      <c r="Y643" s="207" t="s">
        <v>8288</v>
      </c>
      <c r="Z643" s="207" t="s">
        <v>8288</v>
      </c>
      <c r="AA643" s="209" t="s">
        <v>4602</v>
      </c>
      <c r="AB643" s="225" t="s">
        <v>19831</v>
      </c>
      <c r="AC643" s="210" t="s">
        <v>4169</v>
      </c>
      <c r="AD643" s="210">
        <v>2191</v>
      </c>
      <c r="AE643" s="210"/>
      <c r="AF643" s="210" t="s">
        <v>19516</v>
      </c>
      <c r="AG643" t="str">
        <f>IFERROR(IF(COUNTIF(C643:L643,"Feed Ingredient")&gt;0,INDEX(ani_diet!T:T,MATCH(M643,ani_diet!D:D,0)),""),"")</f>
        <v/>
      </c>
      <c r="AH643" s="60" t="str">
        <f>IF(IFERROR(IF(MATCH("Feed Ingredient", AOM[[#This Row],[L1]:[L10]],0)&gt;0, TRUE, FALSE), FALSE)=TRUE,IFERROR(VLOOKUP(M643, ani_diet!C:C, 1, FALSE), "No Match"),FALSE)</f>
        <v>No Match</v>
      </c>
      <c r="AI643" t="s">
        <v>3539</v>
      </c>
      <c r="AL643" t="str">
        <f>IFERROR(IF(COUNTIF(C643:L643,"Feed Ingredient")&gt;0,INDEX(ani_diet!T:T,MATCH(M643,ani_diet!D:D,0)),""),"")</f>
        <v/>
      </c>
    </row>
    <row r="644" spans="1:38">
      <c r="A644" t="str">
        <f>_xlfn.TEXTJOIN("/",TRUE,AOM[[#This Row],[L1]:[L10]])</f>
        <v>Management/Livestock Management/Feed Characteristic/Feed Composition/Feed Ingredient/Crop Byproduct/Oil Plant ByProducts/Olive/Olive Cake/Olive Cake Ensiled</v>
      </c>
      <c r="B644" s="207" t="s">
        <v>19832</v>
      </c>
      <c r="C644" s="207" t="s">
        <v>17896</v>
      </c>
      <c r="D644" s="207" t="s">
        <v>17898</v>
      </c>
      <c r="E644" s="207" t="s">
        <v>17908</v>
      </c>
      <c r="F644" s="207" t="s">
        <v>18308</v>
      </c>
      <c r="G644" s="207" t="s">
        <v>18309</v>
      </c>
      <c r="H644" s="207" t="s">
        <v>18687</v>
      </c>
      <c r="I644" s="207" t="s">
        <v>19680</v>
      </c>
      <c r="J644" s="207" t="s">
        <v>4597</v>
      </c>
      <c r="K644" s="207" t="s">
        <v>19828</v>
      </c>
      <c r="L644" s="207" t="s">
        <v>19833</v>
      </c>
      <c r="M644" t="str" cm="1">
        <f t="array" ref="M644">LOOKUP(2,1/(C644:L644&lt;&gt;""),C644:L644)</f>
        <v>Olive Cake Ensiled</v>
      </c>
      <c r="N644" s="207" t="s">
        <v>19834</v>
      </c>
      <c r="O644" s="207" t="s">
        <v>8288</v>
      </c>
      <c r="P644" s="207" t="s">
        <v>8288</v>
      </c>
      <c r="Q644" s="207" t="s">
        <v>8288</v>
      </c>
      <c r="R644" s="207" t="s">
        <v>8288</v>
      </c>
      <c r="S644" s="207" t="s">
        <v>8288</v>
      </c>
      <c r="T644" s="207" t="s">
        <v>8288</v>
      </c>
      <c r="U644" s="207" t="s">
        <v>4599</v>
      </c>
      <c r="V644" s="209" t="s">
        <v>19814</v>
      </c>
      <c r="W644" s="207" t="s">
        <v>8288</v>
      </c>
      <c r="X644" s="207" t="s">
        <v>8288</v>
      </c>
      <c r="Y644" s="207" t="s">
        <v>8288</v>
      </c>
      <c r="Z644" s="207" t="s">
        <v>8288</v>
      </c>
      <c r="AA644" s="209" t="s">
        <v>4602</v>
      </c>
      <c r="AB644" s="225" t="s">
        <v>19831</v>
      </c>
      <c r="AC644" s="210" t="s">
        <v>4169</v>
      </c>
      <c r="AD644" s="210">
        <v>2191</v>
      </c>
      <c r="AE644" s="210"/>
      <c r="AF644" s="210" t="s">
        <v>19516</v>
      </c>
      <c r="AG644" t="str">
        <f>IFERROR(IF(COUNTIF(C644:L644,"Feed Ingredient")&gt;0,INDEX(ani_diet!T:T,MATCH(M644,ani_diet!D:D,0)),""),"")</f>
        <v>Olea europaea Cake</v>
      </c>
      <c r="AH644" s="60" t="str">
        <f>IF(IFERROR(IF(MATCH("Feed Ingredient", AOM[[#This Row],[L1]:[L10]],0)&gt;0, TRUE, FALSE), FALSE)=TRUE,IFERROR(VLOOKUP(M644, ani_diet!C:C, 1, FALSE), "No Match"),FALSE)</f>
        <v>No Match</v>
      </c>
      <c r="AI644" t="s">
        <v>3539</v>
      </c>
      <c r="AL644" t="str">
        <f>IFERROR(IF(COUNTIF(C644:L644,"Feed Ingredient")&gt;0,INDEX(ani_diet!T:T,MATCH(M644,ani_diet!D:D,0)),""),"")</f>
        <v>Olea europaea Cake</v>
      </c>
    </row>
    <row r="645" spans="1:38">
      <c r="A645" t="str">
        <f>_xlfn.TEXTJOIN("/",TRUE,AOM[[#This Row],[L1]:[L10]])</f>
        <v>Management/Livestock Management/Feed Characteristic/Feed Composition/Feed Ingredient/Crop Byproduct/Oil Plant ByProducts/Olive/Olive Cake/Olive Cake Ensiled Enzyme Treated</v>
      </c>
      <c r="B645" s="207" t="s">
        <v>19835</v>
      </c>
      <c r="C645" s="207" t="s">
        <v>17896</v>
      </c>
      <c r="D645" s="207" t="s">
        <v>17898</v>
      </c>
      <c r="E645" s="207" t="s">
        <v>17908</v>
      </c>
      <c r="F645" s="207" t="s">
        <v>18308</v>
      </c>
      <c r="G645" s="207" t="s">
        <v>18309</v>
      </c>
      <c r="H645" s="207" t="s">
        <v>18687</v>
      </c>
      <c r="I645" s="207" t="s">
        <v>19680</v>
      </c>
      <c r="J645" s="207" t="s">
        <v>4597</v>
      </c>
      <c r="K645" s="207" t="s">
        <v>19828</v>
      </c>
      <c r="L645" s="207" t="s">
        <v>19836</v>
      </c>
      <c r="M645" t="str" cm="1">
        <f t="array" ref="M645">LOOKUP(2,1/(C645:L645&lt;&gt;""),C645:L645)</f>
        <v>Olive Cake Ensiled Enzyme Treated</v>
      </c>
      <c r="N645" s="207"/>
      <c r="O645" s="207" t="s">
        <v>8288</v>
      </c>
      <c r="P645" s="207" t="s">
        <v>8288</v>
      </c>
      <c r="Q645" s="207" t="s">
        <v>8288</v>
      </c>
      <c r="R645" s="207" t="s">
        <v>8288</v>
      </c>
      <c r="S645" s="207" t="s">
        <v>8288</v>
      </c>
      <c r="T645" s="207" t="s">
        <v>8288</v>
      </c>
      <c r="U645" s="207" t="s">
        <v>4599</v>
      </c>
      <c r="V645" s="209" t="s">
        <v>19814</v>
      </c>
      <c r="W645" s="207" t="s">
        <v>8288</v>
      </c>
      <c r="X645" s="207" t="s">
        <v>8288</v>
      </c>
      <c r="Y645" s="207" t="s">
        <v>8288</v>
      </c>
      <c r="Z645" s="207" t="s">
        <v>8288</v>
      </c>
      <c r="AA645" s="209" t="s">
        <v>4602</v>
      </c>
      <c r="AB645" s="225" t="s">
        <v>19831</v>
      </c>
      <c r="AC645" s="210" t="s">
        <v>4169</v>
      </c>
      <c r="AD645" s="210">
        <v>2191</v>
      </c>
      <c r="AE645" s="210"/>
      <c r="AF645" s="210" t="s">
        <v>19516</v>
      </c>
      <c r="AG645" t="str">
        <f>IFERROR(IF(COUNTIF(C645:L645,"Feed Ingredient")&gt;0,INDEX(ani_diet!T:T,MATCH(M645,ani_diet!D:D,0)),""),"")</f>
        <v>Olea europaea Cake</v>
      </c>
      <c r="AH645" s="60" t="str">
        <f>IF(IFERROR(IF(MATCH("Feed Ingredient", AOM[[#This Row],[L1]:[L10]],0)&gt;0, TRUE, FALSE), FALSE)=TRUE,IFERROR(VLOOKUP(M645, ani_diet!C:C, 1, FALSE), "No Match"),FALSE)</f>
        <v>No Match</v>
      </c>
      <c r="AI645" t="s">
        <v>3539</v>
      </c>
      <c r="AL645" t="str">
        <f>IFERROR(IF(COUNTIF(C645:L645,"Feed Ingredient")&gt;0,INDEX(ani_diet!T:T,MATCH(M645,ani_diet!D:D,0)),""),"")</f>
        <v>Olea europaea Cake</v>
      </c>
    </row>
    <row r="646" spans="1:38">
      <c r="A646" t="str">
        <f>_xlfn.TEXTJOIN("/",TRUE,AOM[[#This Row],[L1]:[L10]])</f>
        <v>Management/Livestock Management/Feed Characteristic/Feed Composition/Feed Ingredient/Crop Byproduct/Oil Plant ByProducts/Olive/Olive Cake</v>
      </c>
      <c r="B646" s="207" t="s">
        <v>19837</v>
      </c>
      <c r="C646" s="207" t="s">
        <v>17896</v>
      </c>
      <c r="D646" s="207" t="s">
        <v>17898</v>
      </c>
      <c r="E646" s="207" t="s">
        <v>17908</v>
      </c>
      <c r="F646" s="207" t="s">
        <v>18308</v>
      </c>
      <c r="G646" s="207" t="s">
        <v>18309</v>
      </c>
      <c r="H646" s="207" t="s">
        <v>18687</v>
      </c>
      <c r="I646" s="207" t="s">
        <v>19680</v>
      </c>
      <c r="J646" s="207" t="s">
        <v>4597</v>
      </c>
      <c r="K646" s="207" t="s">
        <v>19828</v>
      </c>
      <c r="L646" s="207"/>
      <c r="M646" t="str" cm="1">
        <f t="array" ref="M646">LOOKUP(2,1/(C646:L646&lt;&gt;""),C646:L646)</f>
        <v>Olive Cake</v>
      </c>
      <c r="N646" s="207" t="s">
        <v>19838</v>
      </c>
      <c r="O646" s="207" t="s">
        <v>8288</v>
      </c>
      <c r="P646" s="207" t="s">
        <v>8288</v>
      </c>
      <c r="Q646" s="207" t="s">
        <v>8288</v>
      </c>
      <c r="R646" s="207" t="s">
        <v>8288</v>
      </c>
      <c r="S646" s="207" t="s">
        <v>8288</v>
      </c>
      <c r="T646" s="207" t="s">
        <v>8288</v>
      </c>
      <c r="U646" s="207" t="s">
        <v>4599</v>
      </c>
      <c r="V646" s="209" t="s">
        <v>19814</v>
      </c>
      <c r="W646" s="207" t="s">
        <v>8288</v>
      </c>
      <c r="X646" s="207" t="s">
        <v>8288</v>
      </c>
      <c r="Y646" s="207" t="s">
        <v>8288</v>
      </c>
      <c r="Z646" s="207" t="s">
        <v>8288</v>
      </c>
      <c r="AA646" s="209" t="s">
        <v>4602</v>
      </c>
      <c r="AB646" s="211" t="s">
        <v>19831</v>
      </c>
      <c r="AC646" s="210" t="s">
        <v>4169</v>
      </c>
      <c r="AD646" s="210">
        <v>2191</v>
      </c>
      <c r="AE646" s="210"/>
      <c r="AF646" s="210" t="s">
        <v>19516</v>
      </c>
      <c r="AG646" t="str">
        <f>IFERROR(IF(COUNTIF(C646:L646,"Feed Ingredient")&gt;0,INDEX(ani_diet!T:T,MATCH(M646,ani_diet!D:D,0)),""),"")</f>
        <v/>
      </c>
      <c r="AH646" s="60" t="str">
        <f>IF(IFERROR(IF(MATCH("Feed Ingredient", AOM[[#This Row],[L1]:[L10]],0)&gt;0, TRUE, FALSE), FALSE)=TRUE,IFERROR(VLOOKUP(M646, ani_diet!C:C, 1, FALSE), "No Match"),FALSE)</f>
        <v>Olive Cake</v>
      </c>
      <c r="AI646" t="s">
        <v>3539</v>
      </c>
      <c r="AL646" t="str">
        <f>IFERROR(IF(COUNTIF(C646:L646,"Feed Ingredient")&gt;0,INDEX(ani_diet!T:T,MATCH(M646,ani_diet!D:D,0)),""),"")</f>
        <v/>
      </c>
    </row>
    <row r="647" spans="1:38">
      <c r="A647" t="str">
        <f>_xlfn.TEXTJOIN("/",TRUE,AOM[[#This Row],[L1]:[L10]])</f>
        <v>Management/Livestock Management/Feed Characteristic/Feed Composition/Feed Ingredient/Crop Byproduct/Oil Plant ByProducts/Palm/Palm Kernel/Palm Kernel Cake</v>
      </c>
      <c r="B647" s="207" t="s">
        <v>19839</v>
      </c>
      <c r="C647" s="207" t="s">
        <v>17896</v>
      </c>
      <c r="D647" s="207" t="s">
        <v>17898</v>
      </c>
      <c r="E647" s="207" t="s">
        <v>17908</v>
      </c>
      <c r="F647" s="207" t="s">
        <v>18308</v>
      </c>
      <c r="G647" s="207" t="s">
        <v>18309</v>
      </c>
      <c r="H647" s="207" t="s">
        <v>18687</v>
      </c>
      <c r="I647" s="207" t="s">
        <v>19680</v>
      </c>
      <c r="J647" s="207" t="s">
        <v>9573</v>
      </c>
      <c r="K647" s="207" t="s">
        <v>5061</v>
      </c>
      <c r="L647" s="207" t="s">
        <v>7759</v>
      </c>
      <c r="M647" t="str" cm="1">
        <f t="array" ref="M647">LOOKUP(2,1/(C647:L647&lt;&gt;""),C647:L647)</f>
        <v>Palm Kernel Cake</v>
      </c>
      <c r="N647" s="207" t="s">
        <v>19840</v>
      </c>
      <c r="O647" s="207" t="s">
        <v>8288</v>
      </c>
      <c r="P647" s="207" t="s">
        <v>8288</v>
      </c>
      <c r="Q647" s="207" t="s">
        <v>8288</v>
      </c>
      <c r="R647" s="207" t="s">
        <v>8288</v>
      </c>
      <c r="S647" s="207" t="s">
        <v>19841</v>
      </c>
      <c r="T647" s="207" t="s">
        <v>8288</v>
      </c>
      <c r="U647" s="207" t="s">
        <v>19842</v>
      </c>
      <c r="V647" s="209" t="s">
        <v>19703</v>
      </c>
      <c r="W647" s="207" t="s">
        <v>8288</v>
      </c>
      <c r="X647" s="207" t="s">
        <v>8288</v>
      </c>
      <c r="Y647" s="207" t="s">
        <v>8288</v>
      </c>
      <c r="Z647" s="207" t="s">
        <v>8288</v>
      </c>
      <c r="AA647" s="209" t="s">
        <v>19843</v>
      </c>
      <c r="AB647" s="211" t="s">
        <v>19844</v>
      </c>
      <c r="AC647" s="210" t="s">
        <v>19845</v>
      </c>
      <c r="AD647" s="210">
        <v>2191</v>
      </c>
      <c r="AE647" s="210" t="s">
        <v>19846</v>
      </c>
      <c r="AF647" s="210" t="s">
        <v>19516</v>
      </c>
      <c r="AG647" t="str">
        <f>IFERROR(IF(COUNTIF(C647:L647,"Feed Ingredient")&gt;0,INDEX(ani_diet!T:T,MATCH(M647,ani_diet!D:D,0)),""),"")</f>
        <v>Ostreidae Kernel Cake</v>
      </c>
      <c r="AH647" s="60" t="str">
        <f>IF(IFERROR(IF(MATCH("Feed Ingredient", AOM[[#This Row],[L1]:[L10]],0)&gt;0, TRUE, FALSE), FALSE)=TRUE,IFERROR(VLOOKUP(M647, ani_diet!C:C, 1, FALSE), "No Match"),FALSE)</f>
        <v>Palm Kernel Cake</v>
      </c>
      <c r="AI647" t="s">
        <v>19847</v>
      </c>
      <c r="AL647" t="str">
        <f>IFERROR(IF(COUNTIF(C647:L647,"Feed Ingredient")&gt;0,INDEX(ani_diet!T:T,MATCH(M647,ani_diet!D:D,0)),""),"")</f>
        <v>Ostreidae Kernel Cake</v>
      </c>
    </row>
    <row r="648" spans="1:38">
      <c r="A648" t="s">
        <v>19848</v>
      </c>
      <c r="B648" s="207" t="s">
        <v>19849</v>
      </c>
      <c r="C648" s="207" t="s">
        <v>17896</v>
      </c>
      <c r="D648" s="207" t="s">
        <v>17898</v>
      </c>
      <c r="E648" s="207" t="s">
        <v>17908</v>
      </c>
      <c r="F648" s="207" t="s">
        <v>18308</v>
      </c>
      <c r="G648" s="207" t="s">
        <v>18309</v>
      </c>
      <c r="H648" s="207" t="s">
        <v>18687</v>
      </c>
      <c r="I648" s="207" t="s">
        <v>19680</v>
      </c>
      <c r="J648" s="207" t="s">
        <v>9573</v>
      </c>
      <c r="K648" s="207" t="s">
        <v>5061</v>
      </c>
      <c r="L648" s="207" t="s">
        <v>19850</v>
      </c>
      <c r="M648" t="str" cm="1">
        <f t="array" ref="M648">LOOKUP(2,1/(C648:L648&lt;&gt;""),C648:L648)</f>
        <v>Palm Kernel Cake Dried</v>
      </c>
      <c r="N648" s="207"/>
      <c r="O648" s="207" t="s">
        <v>8288</v>
      </c>
      <c r="P648" s="207" t="s">
        <v>8288</v>
      </c>
      <c r="Q648" s="207" t="s">
        <v>8288</v>
      </c>
      <c r="R648" s="207" t="s">
        <v>8288</v>
      </c>
      <c r="S648" s="207" t="s">
        <v>19841</v>
      </c>
      <c r="T648" s="207" t="s">
        <v>8288</v>
      </c>
      <c r="U648" s="207" t="s">
        <v>19842</v>
      </c>
      <c r="V648" s="209" t="s">
        <v>19703</v>
      </c>
      <c r="W648" s="207" t="s">
        <v>8288</v>
      </c>
      <c r="X648" s="207" t="s">
        <v>8288</v>
      </c>
      <c r="Y648" s="207" t="s">
        <v>8288</v>
      </c>
      <c r="Z648" s="207" t="s">
        <v>8288</v>
      </c>
      <c r="AA648" s="209" t="s">
        <v>19843</v>
      </c>
      <c r="AB648" s="212" t="s">
        <v>19844</v>
      </c>
      <c r="AC648" s="210" t="s">
        <v>19845</v>
      </c>
      <c r="AD648" s="210">
        <v>2191</v>
      </c>
      <c r="AE648" s="210" t="s">
        <v>19846</v>
      </c>
      <c r="AF648" s="210" t="s">
        <v>19516</v>
      </c>
      <c r="AG648" t="s">
        <v>19851</v>
      </c>
      <c r="AH648" s="60" t="s">
        <v>3539</v>
      </c>
      <c r="AI648" t="s">
        <v>19847</v>
      </c>
      <c r="AL648" t="s">
        <v>19851</v>
      </c>
    </row>
    <row r="649" spans="1:38">
      <c r="A649" t="str">
        <f>_xlfn.TEXTJOIN("/",TRUE,AOM[[#This Row],[L1]:[L10]])</f>
        <v>Management/Livestock Management/Feed Characteristic/Feed Composition/Feed Ingredient/Crop Byproduct/Oil Plant ByProducts/Palm/Palm Kernel/Palm Kernel Cake Dried Fermented Ground</v>
      </c>
      <c r="B649" s="207" t="s">
        <v>19852</v>
      </c>
      <c r="C649" s="207" t="s">
        <v>17896</v>
      </c>
      <c r="D649" s="207" t="s">
        <v>17898</v>
      </c>
      <c r="E649" s="207" t="s">
        <v>17908</v>
      </c>
      <c r="F649" s="207" t="s">
        <v>18308</v>
      </c>
      <c r="G649" s="207" t="s">
        <v>18309</v>
      </c>
      <c r="H649" s="207" t="s">
        <v>18687</v>
      </c>
      <c r="I649" s="207" t="s">
        <v>19680</v>
      </c>
      <c r="J649" s="207" t="s">
        <v>9573</v>
      </c>
      <c r="K649" s="207" t="s">
        <v>5061</v>
      </c>
      <c r="L649" s="207" t="s">
        <v>19853</v>
      </c>
      <c r="M649" t="str" cm="1">
        <f t="array" ref="M649">LOOKUP(2,1/(C649:L649&lt;&gt;""),C649:L649)</f>
        <v>Palm Kernel Cake Dried Fermented Ground</v>
      </c>
      <c r="N649" s="207" t="s">
        <v>19854</v>
      </c>
      <c r="O649" s="207" t="s">
        <v>8288</v>
      </c>
      <c r="P649" s="207" t="s">
        <v>8288</v>
      </c>
      <c r="Q649" s="207" t="s">
        <v>8288</v>
      </c>
      <c r="R649" s="207" t="s">
        <v>8288</v>
      </c>
      <c r="S649" s="207" t="s">
        <v>19841</v>
      </c>
      <c r="T649" s="207" t="s">
        <v>8288</v>
      </c>
      <c r="U649" s="207" t="s">
        <v>19842</v>
      </c>
      <c r="V649" s="209" t="s">
        <v>19703</v>
      </c>
      <c r="W649" s="207" t="s">
        <v>8288</v>
      </c>
      <c r="X649" s="207" t="s">
        <v>8288</v>
      </c>
      <c r="Y649" s="207" t="s">
        <v>8288</v>
      </c>
      <c r="Z649" s="207" t="s">
        <v>8288</v>
      </c>
      <c r="AA649" s="209" t="s">
        <v>19843</v>
      </c>
      <c r="AB649" s="209" t="s">
        <v>4169</v>
      </c>
      <c r="AC649" s="210" t="s">
        <v>19845</v>
      </c>
      <c r="AD649" s="210">
        <v>2191</v>
      </c>
      <c r="AE649" s="210" t="s">
        <v>19846</v>
      </c>
      <c r="AF649" s="210" t="s">
        <v>19516</v>
      </c>
      <c r="AG649" t="str">
        <f>IFERROR(IF(COUNTIF(C649:L649,"Feed Ingredient")&gt;0,INDEX(ani_diet!T:T,MATCH(M649,ani_diet!D:D,0)),""),"")</f>
        <v>Arecaceae Kernel Cake</v>
      </c>
      <c r="AH649" s="60" t="str">
        <f>IF(IFERROR(IF(MATCH("Feed Ingredient", AOM[[#This Row],[L1]:[L10]],0)&gt;0, TRUE, FALSE), FALSE)=TRUE,IFERROR(VLOOKUP(M649, ani_diet!C:C, 1, FALSE), "No Match"),FALSE)</f>
        <v>No Match</v>
      </c>
      <c r="AI649" t="s">
        <v>3539</v>
      </c>
      <c r="AL649" t="str">
        <f>IFERROR(IF(COUNTIF(C649:L649,"Feed Ingredient")&gt;0,INDEX(ani_diet!T:T,MATCH(M649,ani_diet!D:D,0)),""),"")</f>
        <v>Arecaceae Kernel Cake</v>
      </c>
    </row>
    <row r="650" spans="1:38">
      <c r="A650" t="s">
        <v>19848</v>
      </c>
      <c r="B650" s="207" t="s">
        <v>19855</v>
      </c>
      <c r="C650" s="207" t="s">
        <v>17896</v>
      </c>
      <c r="D650" s="207" t="s">
        <v>17898</v>
      </c>
      <c r="E650" s="207" t="s">
        <v>17908</v>
      </c>
      <c r="F650" s="207" t="s">
        <v>18308</v>
      </c>
      <c r="G650" s="207" t="s">
        <v>18309</v>
      </c>
      <c r="H650" s="207" t="s">
        <v>18687</v>
      </c>
      <c r="I650" s="207" t="s">
        <v>19680</v>
      </c>
      <c r="J650" s="207" t="s">
        <v>9573</v>
      </c>
      <c r="K650" s="207" t="s">
        <v>5061</v>
      </c>
      <c r="L650" s="207" t="s">
        <v>19856</v>
      </c>
      <c r="M650" t="str" cm="1">
        <f t="array" ref="M650">LOOKUP(2,1/(C650:L650&lt;&gt;""),C650:L650)</f>
        <v>Palm Kernel Cake Dried Ground</v>
      </c>
      <c r="N650" s="207" t="s">
        <v>19857</v>
      </c>
      <c r="O650" s="207" t="s">
        <v>8288</v>
      </c>
      <c r="P650" s="207" t="s">
        <v>8288</v>
      </c>
      <c r="Q650" s="207" t="s">
        <v>8288</v>
      </c>
      <c r="R650" s="207" t="s">
        <v>8288</v>
      </c>
      <c r="S650" s="207" t="s">
        <v>19841</v>
      </c>
      <c r="T650" s="207" t="s">
        <v>8288</v>
      </c>
      <c r="U650" s="207" t="s">
        <v>19842</v>
      </c>
      <c r="V650" s="209" t="s">
        <v>19703</v>
      </c>
      <c r="W650" s="207" t="s">
        <v>8288</v>
      </c>
      <c r="X650" s="207" t="s">
        <v>8288</v>
      </c>
      <c r="Y650" s="207" t="s">
        <v>8288</v>
      </c>
      <c r="Z650" s="207" t="s">
        <v>8288</v>
      </c>
      <c r="AA650" s="209" t="s">
        <v>19843</v>
      </c>
      <c r="AB650" s="212" t="s">
        <v>4169</v>
      </c>
      <c r="AC650" s="210" t="s">
        <v>19845</v>
      </c>
      <c r="AD650" s="210">
        <v>2191</v>
      </c>
      <c r="AE650" s="210" t="s">
        <v>19846</v>
      </c>
      <c r="AF650" s="210" t="s">
        <v>19516</v>
      </c>
      <c r="AG650" t="str">
        <f>IFERROR(IF(COUNTIF(C650:L650,"Feed Ingredient")&gt;0,INDEX(ani_diet!T:T,MATCH(M650,ani_diet!D:D,0)),""),"")</f>
        <v>Arecaceae Kernel Cake</v>
      </c>
      <c r="AH650" s="60" t="str">
        <f>IF(IFERROR(IF(MATCH("Feed Ingredient", AOM[[#This Row],[L1]:[L10]],0)&gt;0, TRUE, FALSE), FALSE)=TRUE,IFERROR(VLOOKUP(M650, ani_diet!C:C, 1, FALSE), "No Match"),FALSE)</f>
        <v>No Match</v>
      </c>
      <c r="AI650" s="220" t="s">
        <v>4169</v>
      </c>
      <c r="AL650" t="str">
        <f>IFERROR(IF(COUNTIF(C650:L650,"Feed Ingredient")&gt;0,INDEX(ani_diet!T:T,MATCH(M650,ani_diet!D:D,0)),""),"")</f>
        <v>Arecaceae Kernel Cake</v>
      </c>
    </row>
    <row r="651" spans="1:38">
      <c r="A651" t="str">
        <f>_xlfn.TEXTJOIN("/",TRUE,AOM[[#This Row],[L1]:[L10]])</f>
        <v>Management/Livestock Management/Feed Characteristic/Feed Composition/Feed Ingredient/Crop Byproduct/Oil Plant ByProducts/Palm/Palm Kernel/Palm Kernel Cake Ground</v>
      </c>
      <c r="B651" s="207" t="s">
        <v>19858</v>
      </c>
      <c r="C651" s="207" t="s">
        <v>17896</v>
      </c>
      <c r="D651" s="207" t="s">
        <v>17898</v>
      </c>
      <c r="E651" s="207" t="s">
        <v>17908</v>
      </c>
      <c r="F651" s="207" t="s">
        <v>18308</v>
      </c>
      <c r="G651" s="207" t="s">
        <v>18309</v>
      </c>
      <c r="H651" s="207" t="s">
        <v>18687</v>
      </c>
      <c r="I651" s="207" t="s">
        <v>19680</v>
      </c>
      <c r="J651" s="207" t="s">
        <v>9573</v>
      </c>
      <c r="K651" s="207" t="s">
        <v>5061</v>
      </c>
      <c r="L651" s="207" t="s">
        <v>19859</v>
      </c>
      <c r="M651" t="str" cm="1">
        <f t="array" ref="M651">LOOKUP(2,1/(C651:L651&lt;&gt;""),C651:L651)</f>
        <v>Palm Kernel Cake Ground</v>
      </c>
      <c r="N651" s="207" t="s">
        <v>19860</v>
      </c>
      <c r="O651" s="207" t="s">
        <v>8288</v>
      </c>
      <c r="P651" s="207" t="s">
        <v>8288</v>
      </c>
      <c r="Q651" s="207" t="s">
        <v>8288</v>
      </c>
      <c r="R651" s="207" t="s">
        <v>8288</v>
      </c>
      <c r="S651" s="207" t="s">
        <v>19841</v>
      </c>
      <c r="T651" s="207" t="s">
        <v>8288</v>
      </c>
      <c r="U651" s="207" t="s">
        <v>19842</v>
      </c>
      <c r="V651" s="209" t="s">
        <v>19703</v>
      </c>
      <c r="W651" s="207" t="s">
        <v>8288</v>
      </c>
      <c r="X651" s="207" t="s">
        <v>8288</v>
      </c>
      <c r="Y651" s="207" t="s">
        <v>8288</v>
      </c>
      <c r="Z651" s="207" t="s">
        <v>8288</v>
      </c>
      <c r="AA651" s="209" t="s">
        <v>19843</v>
      </c>
      <c r="AB651" s="211" t="s">
        <v>19844</v>
      </c>
      <c r="AC651" s="210" t="s">
        <v>19845</v>
      </c>
      <c r="AD651" s="210">
        <v>2191</v>
      </c>
      <c r="AE651" s="210" t="s">
        <v>19846</v>
      </c>
      <c r="AF651" s="210" t="s">
        <v>19516</v>
      </c>
      <c r="AG651" t="str">
        <f>IFERROR(IF(COUNTIF(C651:L651,"Feed Ingredient")&gt;0,INDEX(ani_diet!T:T,MATCH(M651,ani_diet!D:D,0)),""),"")</f>
        <v>Arecaceae Kernel Cake</v>
      </c>
      <c r="AH651" s="60" t="str">
        <f>IF(IFERROR(IF(MATCH("Feed Ingredient", AOM[[#This Row],[L1]:[L10]],0)&gt;0, TRUE, FALSE), FALSE)=TRUE,IFERROR(VLOOKUP(M651, ani_diet!C:C, 1, FALSE), "No Match"),FALSE)</f>
        <v>No Match</v>
      </c>
      <c r="AI651" t="s">
        <v>19847</v>
      </c>
      <c r="AL651" t="str">
        <f>IFERROR(IF(COUNTIF(C651:L651,"Feed Ingredient")&gt;0,INDEX(ani_diet!T:T,MATCH(M651,ani_diet!D:D,0)),""),"")</f>
        <v>Arecaceae Kernel Cake</v>
      </c>
    </row>
    <row r="652" spans="1:38">
      <c r="A652" t="str">
        <f>_xlfn.TEXTJOIN("/",TRUE,AOM[[#This Row],[L1]:[L10]])</f>
        <v>Management/Livestock Management/Feed Characteristic/Feed Composition/Feed Ingredient/Crop Byproduct/Oil Plant ByProducts/Palm/Palm Kernel/Palm Kernel Dried Ground</v>
      </c>
      <c r="B652" s="207" t="s">
        <v>19861</v>
      </c>
      <c r="C652" s="207" t="s">
        <v>17896</v>
      </c>
      <c r="D652" s="207" t="s">
        <v>17898</v>
      </c>
      <c r="E652" s="207" t="s">
        <v>17908</v>
      </c>
      <c r="F652" s="207" t="s">
        <v>18308</v>
      </c>
      <c r="G652" s="207" t="s">
        <v>18309</v>
      </c>
      <c r="H652" s="207" t="s">
        <v>18687</v>
      </c>
      <c r="I652" s="207" t="s">
        <v>19680</v>
      </c>
      <c r="J652" s="207" t="s">
        <v>9573</v>
      </c>
      <c r="K652" s="207" t="s">
        <v>5061</v>
      </c>
      <c r="L652" s="207" t="s">
        <v>19862</v>
      </c>
      <c r="M652" t="str" cm="1">
        <f t="array" ref="M652">LOOKUP(2,1/(C652:L652&lt;&gt;""),C652:L652)</f>
        <v>Palm Kernel Dried Ground</v>
      </c>
      <c r="N652" s="207"/>
      <c r="O652" s="207" t="s">
        <v>8288</v>
      </c>
      <c r="P652" s="207" t="s">
        <v>8288</v>
      </c>
      <c r="Q652" s="207" t="s">
        <v>8288</v>
      </c>
      <c r="R652" s="207" t="s">
        <v>8288</v>
      </c>
      <c r="S652" s="207" t="s">
        <v>19841</v>
      </c>
      <c r="T652" s="207" t="s">
        <v>8288</v>
      </c>
      <c r="U652" s="207" t="s">
        <v>19842</v>
      </c>
      <c r="V652" s="209" t="s">
        <v>19703</v>
      </c>
      <c r="W652" s="207" t="s">
        <v>8288</v>
      </c>
      <c r="X652" s="207" t="s">
        <v>8288</v>
      </c>
      <c r="Y652" s="207" t="s">
        <v>8288</v>
      </c>
      <c r="Z652" s="207" t="s">
        <v>8288</v>
      </c>
      <c r="AA652" s="209" t="s">
        <v>19843</v>
      </c>
      <c r="AB652" s="211" t="s">
        <v>19844</v>
      </c>
      <c r="AC652" s="210" t="s">
        <v>19845</v>
      </c>
      <c r="AD652" s="210">
        <v>2192</v>
      </c>
      <c r="AE652" s="210" t="s">
        <v>19846</v>
      </c>
      <c r="AF652" s="213" t="s">
        <v>19728</v>
      </c>
      <c r="AG652" t="str">
        <f>IFERROR(IF(COUNTIF(C652:L652,"Feed Ingredient")&gt;0,INDEX(ani_diet!T:T,MATCH(M652,ani_diet!D:D,0)),""),"")</f>
        <v>Arecaceae Kernel</v>
      </c>
      <c r="AH652" s="60" t="str">
        <f>IF(IFERROR(IF(MATCH("Feed Ingredient", AOM[[#This Row],[L1]:[L10]],0)&gt;0, TRUE, FALSE), FALSE)=TRUE,IFERROR(VLOOKUP(M652, ani_diet!C:C, 1, FALSE), "No Match"),FALSE)</f>
        <v>No Match</v>
      </c>
      <c r="AI652" t="s">
        <v>3539</v>
      </c>
      <c r="AL652" t="str">
        <f>IFERROR(IF(COUNTIF(C652:L652,"Feed Ingredient")&gt;0,INDEX(ani_diet!T:T,MATCH(M652,ani_diet!D:D,0)),""),"")</f>
        <v>Arecaceae Kernel</v>
      </c>
    </row>
    <row r="653" spans="1:38">
      <c r="A653" t="str">
        <f>_xlfn.TEXTJOIN("/",TRUE,AOM[[#This Row],[L1]:[L10]])</f>
        <v>Management/Livestock Management/Feed Characteristic/Feed Composition/Feed Ingredient/Crop Byproduct/Oil Plant ByProducts/Palm/Palm Kernel/Palm Kernel Ground</v>
      </c>
      <c r="B653" s="207" t="s">
        <v>19863</v>
      </c>
      <c r="C653" s="207" t="s">
        <v>17896</v>
      </c>
      <c r="D653" s="207" t="s">
        <v>17898</v>
      </c>
      <c r="E653" s="207" t="s">
        <v>17908</v>
      </c>
      <c r="F653" s="207" t="s">
        <v>18308</v>
      </c>
      <c r="G653" s="207" t="s">
        <v>18309</v>
      </c>
      <c r="H653" s="207" t="s">
        <v>18687</v>
      </c>
      <c r="I653" s="207" t="s">
        <v>19680</v>
      </c>
      <c r="J653" s="207" t="s">
        <v>9573</v>
      </c>
      <c r="K653" s="207" t="s">
        <v>5061</v>
      </c>
      <c r="L653" s="207" t="s">
        <v>19864</v>
      </c>
      <c r="M653" t="str" cm="1">
        <f t="array" ref="M653">LOOKUP(2,1/(C653:L653&lt;&gt;""),C653:L653)</f>
        <v>Palm Kernel Ground</v>
      </c>
      <c r="N653" s="207" t="s">
        <v>19865</v>
      </c>
      <c r="O653" s="207" t="s">
        <v>8288</v>
      </c>
      <c r="P653" s="207" t="s">
        <v>8288</v>
      </c>
      <c r="Q653" s="207" t="s">
        <v>8288</v>
      </c>
      <c r="R653" s="207" t="s">
        <v>8288</v>
      </c>
      <c r="S653" s="207" t="s">
        <v>19841</v>
      </c>
      <c r="T653" s="207" t="s">
        <v>8288</v>
      </c>
      <c r="U653" s="207" t="s">
        <v>19842</v>
      </c>
      <c r="V653" s="209" t="s">
        <v>19703</v>
      </c>
      <c r="W653" s="207" t="s">
        <v>8288</v>
      </c>
      <c r="X653" s="207" t="s">
        <v>8288</v>
      </c>
      <c r="Y653" s="207" t="s">
        <v>8288</v>
      </c>
      <c r="Z653" s="207" t="s">
        <v>8288</v>
      </c>
      <c r="AA653" s="209" t="s">
        <v>19843</v>
      </c>
      <c r="AB653" s="211" t="s">
        <v>19844</v>
      </c>
      <c r="AC653" s="210" t="s">
        <v>19845</v>
      </c>
      <c r="AD653" s="210">
        <v>2192</v>
      </c>
      <c r="AE653" s="210" t="s">
        <v>19846</v>
      </c>
      <c r="AF653" s="213" t="s">
        <v>19728</v>
      </c>
      <c r="AG653" t="str">
        <f>IFERROR(IF(COUNTIF(C653:L653,"Feed Ingredient")&gt;0,INDEX(ani_diet!T:T,MATCH(M653,ani_diet!D:D,0)),""),"")</f>
        <v>Arecaceae Kernel</v>
      </c>
      <c r="AH653" s="60" t="str">
        <f>IF(IFERROR(IF(MATCH("Feed Ingredient", AOM[[#This Row],[L1]:[L10]],0)&gt;0, TRUE, FALSE), FALSE)=TRUE,IFERROR(VLOOKUP(M653, ani_diet!C:C, 1, FALSE), "No Match"),FALSE)</f>
        <v>No Match</v>
      </c>
      <c r="AI653" t="s">
        <v>3539</v>
      </c>
      <c r="AL653" t="str">
        <f>IFERROR(IF(COUNTIF(C653:L653,"Feed Ingredient")&gt;0,INDEX(ani_diet!T:T,MATCH(M653,ani_diet!D:D,0)),""),"")</f>
        <v>Arecaceae Kernel</v>
      </c>
    </row>
    <row r="654" spans="1:38">
      <c r="A654" t="str">
        <f>_xlfn.TEXTJOIN("/",TRUE,AOM[[#This Row],[L1]:[L10]])</f>
        <v>Management/Livestock Management/Feed Characteristic/Feed Composition/Feed Ingredient/Crop Byproduct/Oil Plant ByProducts/Sesame/Sesame Fermented</v>
      </c>
      <c r="B654" s="207" t="s">
        <v>19866</v>
      </c>
      <c r="C654" s="207" t="s">
        <v>17896</v>
      </c>
      <c r="D654" s="207" t="s">
        <v>17898</v>
      </c>
      <c r="E654" s="207" t="s">
        <v>17908</v>
      </c>
      <c r="F654" s="207" t="s">
        <v>18308</v>
      </c>
      <c r="G654" s="207" t="s">
        <v>18309</v>
      </c>
      <c r="H654" s="207" t="s">
        <v>18687</v>
      </c>
      <c r="I654" s="207" t="s">
        <v>19680</v>
      </c>
      <c r="J654" s="207" t="s">
        <v>5075</v>
      </c>
      <c r="K654" s="207" t="s">
        <v>19867</v>
      </c>
      <c r="L654" s="207"/>
      <c r="M654" t="str" cm="1">
        <f t="array" ref="M654">LOOKUP(2,1/(C654:L654&lt;&gt;""),C654:L654)</f>
        <v>Sesame Fermented</v>
      </c>
      <c r="N654" s="207"/>
      <c r="O654" s="207" t="s">
        <v>8288</v>
      </c>
      <c r="P654" s="207" t="s">
        <v>8288</v>
      </c>
      <c r="Q654" s="207" t="s">
        <v>8288</v>
      </c>
      <c r="R654" s="207" t="s">
        <v>8288</v>
      </c>
      <c r="S654" s="207"/>
      <c r="T654" s="207" t="s">
        <v>8288</v>
      </c>
      <c r="U654" s="207" t="s">
        <v>5077</v>
      </c>
      <c r="V654" s="204" t="s">
        <v>19868</v>
      </c>
      <c r="W654" s="207" t="s">
        <v>8288</v>
      </c>
      <c r="X654" s="207" t="s">
        <v>8288</v>
      </c>
      <c r="Y654" s="207" t="s">
        <v>8288</v>
      </c>
      <c r="Z654" s="207" t="s">
        <v>8288</v>
      </c>
      <c r="AA654" s="209" t="s">
        <v>5080</v>
      </c>
      <c r="AB654" s="209" t="s">
        <v>4169</v>
      </c>
      <c r="AC654" s="210" t="s">
        <v>19869</v>
      </c>
      <c r="AD654" s="210" t="s">
        <v>4169</v>
      </c>
      <c r="AE654" s="210" t="s">
        <v>5075</v>
      </c>
      <c r="AF654" s="210"/>
      <c r="AG654" t="str">
        <f>IFERROR(IF(COUNTIF(C654:L654,"Feed Ingredient")&gt;0,INDEX(ani_diet!T:T,MATCH(M654,ani_diet!D:D,0)),""),"")</f>
        <v>Searsia pyroides</v>
      </c>
      <c r="AH654" s="60" t="str">
        <f>IF(IFERROR(IF(MATCH("Feed Ingredient", AOM[[#This Row],[L1]:[L10]],0)&gt;0, TRUE, FALSE), FALSE)=TRUE,IFERROR(VLOOKUP(M654, ani_diet!C:C, 1, FALSE), "No Match"),FALSE)</f>
        <v>No Match</v>
      </c>
      <c r="AI654" t="s">
        <v>3539</v>
      </c>
      <c r="AL654" t="str">
        <f>IFERROR(IF(COUNTIF(C654:L654,"Feed Ingredient")&gt;0,INDEX(ani_diet!T:T,MATCH(M654,ani_diet!D:D,0)),""),"")</f>
        <v>Searsia pyroides</v>
      </c>
    </row>
    <row r="655" spans="1:38">
      <c r="A655" t="str">
        <f>_xlfn.TEXTJOIN("/",TRUE,AOM[[#This Row],[L1]:[L10]])</f>
        <v>Management/Livestock Management/Feed Characteristic/Feed Composition/Feed Ingredient/Crop Byproduct/Oil Plant ByProducts/Sesame/Sesame Ground</v>
      </c>
      <c r="B655" s="207" t="s">
        <v>19870</v>
      </c>
      <c r="C655" s="207" t="s">
        <v>17896</v>
      </c>
      <c r="D655" s="207" t="s">
        <v>17898</v>
      </c>
      <c r="E655" s="207" t="s">
        <v>17908</v>
      </c>
      <c r="F655" s="207" t="s">
        <v>18308</v>
      </c>
      <c r="G655" s="207" t="s">
        <v>18309</v>
      </c>
      <c r="H655" s="207" t="s">
        <v>18687</v>
      </c>
      <c r="I655" s="207" t="s">
        <v>19680</v>
      </c>
      <c r="J655" s="207" t="s">
        <v>5075</v>
      </c>
      <c r="K655" s="207" t="s">
        <v>19871</v>
      </c>
      <c r="L655" s="207"/>
      <c r="M655" t="str" cm="1">
        <f t="array" ref="M655">LOOKUP(2,1/(C655:L655&lt;&gt;""),C655:L655)</f>
        <v>Sesame Ground</v>
      </c>
      <c r="N655" s="207" t="s">
        <v>19872</v>
      </c>
      <c r="O655" s="207" t="s">
        <v>8288</v>
      </c>
      <c r="P655" s="207" t="s">
        <v>8288</v>
      </c>
      <c r="Q655" s="207" t="s">
        <v>8288</v>
      </c>
      <c r="R655" s="207" t="s">
        <v>8288</v>
      </c>
      <c r="S655" s="207"/>
      <c r="T655" s="207" t="s">
        <v>8288</v>
      </c>
      <c r="U655" s="207" t="s">
        <v>5077</v>
      </c>
      <c r="V655" s="204" t="s">
        <v>19868</v>
      </c>
      <c r="W655" s="207" t="s">
        <v>8288</v>
      </c>
      <c r="X655" s="207" t="s">
        <v>8288</v>
      </c>
      <c r="Y655" s="207" t="s">
        <v>8288</v>
      </c>
      <c r="Z655" s="207" t="s">
        <v>8288</v>
      </c>
      <c r="AA655" s="209" t="s">
        <v>5080</v>
      </c>
      <c r="AB655" s="211" t="s">
        <v>19873</v>
      </c>
      <c r="AC655" s="210" t="s">
        <v>19869</v>
      </c>
      <c r="AD655" s="210">
        <v>2192</v>
      </c>
      <c r="AE655" s="210" t="s">
        <v>5075</v>
      </c>
      <c r="AF655" s="213" t="s">
        <v>19728</v>
      </c>
      <c r="AG655" t="str">
        <f>IFERROR(IF(COUNTIF(C655:L655,"Feed Ingredient")&gt;0,INDEX(ani_diet!T:T,MATCH(M655,ani_diet!D:D,0)),""),"")</f>
        <v/>
      </c>
      <c r="AH655" s="60" t="str">
        <f>IF(IFERROR(IF(MATCH("Feed Ingredient", AOM[[#This Row],[L1]:[L10]],0)&gt;0, TRUE, FALSE), FALSE)=TRUE,IFERROR(VLOOKUP(M655, ani_diet!C:C, 1, FALSE), "No Match"),FALSE)</f>
        <v>No Match</v>
      </c>
      <c r="AI655" t="s">
        <v>19874</v>
      </c>
      <c r="AL655" t="str">
        <f>IFERROR(IF(COUNTIF(C655:L655,"Feed Ingredient")&gt;0,INDEX(ani_diet!T:T,MATCH(M655,ani_diet!D:D,0)),""),"")</f>
        <v/>
      </c>
    </row>
    <row r="656" spans="1:38">
      <c r="A656" t="str">
        <f>_xlfn.TEXTJOIN("/",TRUE,AOM[[#This Row],[L1]:[L10]])</f>
        <v>Management/Livestock Management/Feed Characteristic/Feed Composition/Feed Ingredient/Crop Byproduct/Oil Plant ByProducts/Sesame/Sesame Residue</v>
      </c>
      <c r="B656" s="207" t="s">
        <v>19875</v>
      </c>
      <c r="C656" s="207" t="s">
        <v>17896</v>
      </c>
      <c r="D656" s="207" t="s">
        <v>17898</v>
      </c>
      <c r="E656" s="207" t="s">
        <v>17908</v>
      </c>
      <c r="F656" s="207" t="s">
        <v>18308</v>
      </c>
      <c r="G656" s="207" t="s">
        <v>18309</v>
      </c>
      <c r="H656" s="207" t="s">
        <v>18687</v>
      </c>
      <c r="I656" s="207" t="s">
        <v>19680</v>
      </c>
      <c r="J656" s="207" t="s">
        <v>5075</v>
      </c>
      <c r="K656" s="207" t="s">
        <v>19876</v>
      </c>
      <c r="L656" s="207"/>
      <c r="M656" t="str" cm="1">
        <f t="array" ref="M656">LOOKUP(2,1/(C656:L656&lt;&gt;""),C656:L656)</f>
        <v>Sesame Residue</v>
      </c>
      <c r="N656" s="207"/>
      <c r="O656" s="207"/>
      <c r="P656" s="207"/>
      <c r="Q656" s="207"/>
      <c r="R656" s="207"/>
      <c r="S656" s="207"/>
      <c r="T656" s="207"/>
      <c r="U656" s="207" t="s">
        <v>5077</v>
      </c>
      <c r="V656" s="204" t="s">
        <v>19868</v>
      </c>
      <c r="W656" s="207"/>
      <c r="X656" s="207"/>
      <c r="Y656" s="207"/>
      <c r="Z656" s="207"/>
      <c r="AA656" s="209" t="s">
        <v>5080</v>
      </c>
      <c r="AB656" s="209" t="s">
        <v>4169</v>
      </c>
      <c r="AC656" s="210" t="s">
        <v>19869</v>
      </c>
      <c r="AD656" s="210" t="s">
        <v>4169</v>
      </c>
      <c r="AE656" s="210" t="s">
        <v>5075</v>
      </c>
      <c r="AF656" s="210"/>
      <c r="AG656" t="str">
        <f>IFERROR(IF(COUNTIF(C656:L656,"Feed Ingredient")&gt;0,INDEX(ani_diet!T:T,MATCH(M656,ani_diet!D:D,0)),""),"")</f>
        <v>Sesamum indicum Residue</v>
      </c>
      <c r="AH656" s="60" t="str">
        <f>IF(IFERROR(IF(MATCH("Feed Ingredient", AOM[[#This Row],[L1]:[L10]],0)&gt;0, TRUE, FALSE), FALSE)=TRUE,IFERROR(VLOOKUP(M656, ani_diet!C:C, 1, FALSE), "No Match"),FALSE)</f>
        <v>Sesame Residue</v>
      </c>
      <c r="AI656" t="s">
        <v>3539</v>
      </c>
      <c r="AL656" t="str">
        <f>IFERROR(IF(COUNTIF(C656:L656,"Feed Ingredient")&gt;0,INDEX(ani_diet!T:T,MATCH(M656,ani_diet!D:D,0)),""),"")</f>
        <v>Sesamum indicum Residue</v>
      </c>
    </row>
    <row r="657" spans="1:38">
      <c r="A657" t="str">
        <f>_xlfn.TEXTJOIN("/",TRUE,AOM[[#This Row],[L1]:[L10]])</f>
        <v>Management/Livestock Management/Feed Characteristic/Feed Composition/Feed Ingredient/Crop Byproduct/Oil Plant ByProducts/Sesame/Sesame Seed/Sesame Seed Cake</v>
      </c>
      <c r="B657" s="207" t="s">
        <v>19877</v>
      </c>
      <c r="C657" s="207" t="s">
        <v>17896</v>
      </c>
      <c r="D657" s="207" t="s">
        <v>17898</v>
      </c>
      <c r="E657" s="207" t="s">
        <v>17908</v>
      </c>
      <c r="F657" s="207" t="s">
        <v>18308</v>
      </c>
      <c r="G657" s="207" t="s">
        <v>18309</v>
      </c>
      <c r="H657" s="207" t="s">
        <v>18687</v>
      </c>
      <c r="I657" s="207" t="s">
        <v>19680</v>
      </c>
      <c r="J657" s="207" t="s">
        <v>5075</v>
      </c>
      <c r="K657" s="207" t="s">
        <v>5074</v>
      </c>
      <c r="L657" s="207" t="s">
        <v>19878</v>
      </c>
      <c r="M657" t="str" cm="1">
        <f t="array" ref="M657">LOOKUP(2,1/(C657:L657&lt;&gt;""),C657:L657)</f>
        <v>Sesame Seed Cake</v>
      </c>
      <c r="N657" s="207"/>
      <c r="O657" s="207" t="s">
        <v>8288</v>
      </c>
      <c r="P657" s="207" t="s">
        <v>8288</v>
      </c>
      <c r="Q657" s="207" t="s">
        <v>8288</v>
      </c>
      <c r="R657" s="207" t="s">
        <v>8288</v>
      </c>
      <c r="S657" s="207"/>
      <c r="T657" s="207" t="s">
        <v>8288</v>
      </c>
      <c r="U657" s="207" t="s">
        <v>5077</v>
      </c>
      <c r="V657" s="204" t="s">
        <v>19868</v>
      </c>
      <c r="W657" s="207" t="s">
        <v>8288</v>
      </c>
      <c r="X657" s="207" t="s">
        <v>8288</v>
      </c>
      <c r="Y657" s="207" t="s">
        <v>8288</v>
      </c>
      <c r="Z657" s="207" t="s">
        <v>8288</v>
      </c>
      <c r="AA657" s="209" t="s">
        <v>5080</v>
      </c>
      <c r="AB657" s="211" t="s">
        <v>19873</v>
      </c>
      <c r="AC657" s="210" t="s">
        <v>19869</v>
      </c>
      <c r="AD657" s="210">
        <v>2191</v>
      </c>
      <c r="AE657" s="210" t="s">
        <v>5075</v>
      </c>
      <c r="AF657" s="210" t="s">
        <v>19516</v>
      </c>
      <c r="AG657" t="str">
        <f>IFERROR(IF(COUNTIF(C657:L657,"Feed Ingredient")&gt;0,INDEX(ani_diet!T:T,MATCH(M657,ani_diet!D:D,0)),""),"")</f>
        <v>Sesamum indicum Seed Cake</v>
      </c>
      <c r="AH657" s="60" t="str">
        <f>IF(IFERROR(IF(MATCH("Feed Ingredient", AOM[[#This Row],[L1]:[L10]],0)&gt;0, TRUE, FALSE), FALSE)=TRUE,IFERROR(VLOOKUP(M657, ani_diet!C:C, 1, FALSE), "No Match"),FALSE)</f>
        <v>Sesame Seed Cake</v>
      </c>
      <c r="AI657" t="s">
        <v>19879</v>
      </c>
      <c r="AL657" t="str">
        <f>IFERROR(IF(COUNTIF(C657:L657,"Feed Ingredient")&gt;0,INDEX(ani_diet!T:T,MATCH(M657,ani_diet!D:D,0)),""),"")</f>
        <v>Sesamum indicum Seed Cake</v>
      </c>
    </row>
    <row r="658" spans="1:38">
      <c r="A658" t="str">
        <f>_xlfn.TEXTJOIN("/",TRUE,AOM[[#This Row],[L1]:[L10]])</f>
        <v>Management/Livestock Management/Feed Characteristic/Feed Composition/Feed Ingredient/Crop Byproduct/Oil Plant ByProducts/Sesame/Sesame Seed/Sesame Seed Cake Autoclaved Dried Ground</v>
      </c>
      <c r="B658" s="207" t="s">
        <v>19880</v>
      </c>
      <c r="C658" s="207" t="s">
        <v>17896</v>
      </c>
      <c r="D658" s="207" t="s">
        <v>17898</v>
      </c>
      <c r="E658" s="207" t="s">
        <v>17908</v>
      </c>
      <c r="F658" s="207" t="s">
        <v>18308</v>
      </c>
      <c r="G658" s="207" t="s">
        <v>18309</v>
      </c>
      <c r="H658" s="207" t="s">
        <v>18687</v>
      </c>
      <c r="I658" s="207" t="s">
        <v>19680</v>
      </c>
      <c r="J658" s="207" t="s">
        <v>5075</v>
      </c>
      <c r="K658" s="207" t="s">
        <v>5074</v>
      </c>
      <c r="L658" s="207" t="s">
        <v>19881</v>
      </c>
      <c r="M658" t="str" cm="1">
        <f t="array" ref="M658">LOOKUP(2,1/(C658:L658&lt;&gt;""),C658:L658)</f>
        <v>Sesame Seed Cake Autoclaved Dried Ground</v>
      </c>
      <c r="N658" s="207" t="s">
        <v>19882</v>
      </c>
      <c r="O658" s="207" t="s">
        <v>8288</v>
      </c>
      <c r="P658" s="207" t="s">
        <v>8288</v>
      </c>
      <c r="Q658" s="207" t="s">
        <v>8288</v>
      </c>
      <c r="R658" s="207" t="s">
        <v>8288</v>
      </c>
      <c r="S658" s="207"/>
      <c r="T658" s="207" t="s">
        <v>8288</v>
      </c>
      <c r="U658" s="207" t="s">
        <v>5077</v>
      </c>
      <c r="V658" s="204" t="s">
        <v>19868</v>
      </c>
      <c r="W658" s="207" t="s">
        <v>8288</v>
      </c>
      <c r="X658" s="207" t="s">
        <v>8288</v>
      </c>
      <c r="Y658" s="207" t="s">
        <v>8288</v>
      </c>
      <c r="Z658" s="207" t="s">
        <v>8288</v>
      </c>
      <c r="AA658" s="209" t="s">
        <v>5080</v>
      </c>
      <c r="AB658" s="209" t="s">
        <v>4169</v>
      </c>
      <c r="AC658" s="210" t="s">
        <v>19869</v>
      </c>
      <c r="AD658" s="210">
        <v>2191</v>
      </c>
      <c r="AE658" s="210" t="s">
        <v>5075</v>
      </c>
      <c r="AF658" s="210" t="s">
        <v>19516</v>
      </c>
      <c r="AG658" t="str">
        <f>IFERROR(IF(COUNTIF(C658:L658,"Feed Ingredient")&gt;0,INDEX(ani_diet!T:T,MATCH(M658,ani_diet!D:D,0)),""),"")</f>
        <v>Sesamum indicum Seed Cake</v>
      </c>
      <c r="AH658" s="60" t="str">
        <f>IF(IFERROR(IF(MATCH("Feed Ingredient", AOM[[#This Row],[L1]:[L10]],0)&gt;0, TRUE, FALSE), FALSE)=TRUE,IFERROR(VLOOKUP(M658, ani_diet!C:C, 1, FALSE), "No Match"),FALSE)</f>
        <v>No Match</v>
      </c>
      <c r="AI658" t="s">
        <v>3539</v>
      </c>
      <c r="AL658" t="str">
        <f>IFERROR(IF(COUNTIF(C658:L658,"Feed Ingredient")&gt;0,INDEX(ani_diet!T:T,MATCH(M658,ani_diet!D:D,0)),""),"")</f>
        <v>Sesamum indicum Seed Cake</v>
      </c>
    </row>
    <row r="659" spans="1:38">
      <c r="A659" t="s">
        <v>19883</v>
      </c>
      <c r="B659" s="207" t="s">
        <v>19884</v>
      </c>
      <c r="C659" s="207" t="s">
        <v>17896</v>
      </c>
      <c r="D659" s="207" t="s">
        <v>17898</v>
      </c>
      <c r="E659" s="207" t="s">
        <v>17908</v>
      </c>
      <c r="F659" s="207" t="s">
        <v>18308</v>
      </c>
      <c r="G659" s="207" t="s">
        <v>18309</v>
      </c>
      <c r="H659" s="207" t="s">
        <v>18687</v>
      </c>
      <c r="I659" s="207" t="s">
        <v>19680</v>
      </c>
      <c r="J659" s="207" t="s">
        <v>5075</v>
      </c>
      <c r="K659" s="207" t="s">
        <v>5074</v>
      </c>
      <c r="L659" s="207" t="s">
        <v>19885</v>
      </c>
      <c r="M659" t="str" cm="1">
        <f t="array" ref="M659">LOOKUP(2,1/(C659:L659&lt;&gt;""),C659:L659)</f>
        <v>Sesame Seed Cake Ground</v>
      </c>
      <c r="N659" s="207"/>
      <c r="O659" s="207" t="s">
        <v>8288</v>
      </c>
      <c r="P659" s="207" t="s">
        <v>8288</v>
      </c>
      <c r="Q659" s="207" t="s">
        <v>8288</v>
      </c>
      <c r="R659" s="207" t="s">
        <v>8288</v>
      </c>
      <c r="S659" s="207"/>
      <c r="T659" s="207" t="s">
        <v>8288</v>
      </c>
      <c r="U659" s="207" t="s">
        <v>5077</v>
      </c>
      <c r="V659" s="204" t="s">
        <v>19868</v>
      </c>
      <c r="W659" s="207" t="s">
        <v>8288</v>
      </c>
      <c r="X659" s="207" t="s">
        <v>8288</v>
      </c>
      <c r="Y659" s="207" t="s">
        <v>8288</v>
      </c>
      <c r="Z659" s="207" t="s">
        <v>8288</v>
      </c>
      <c r="AA659" s="209" t="s">
        <v>5080</v>
      </c>
      <c r="AB659" s="212" t="s">
        <v>19873</v>
      </c>
      <c r="AC659" s="210" t="s">
        <v>19869</v>
      </c>
      <c r="AD659" s="210">
        <v>2191</v>
      </c>
      <c r="AE659" s="210" t="s">
        <v>5075</v>
      </c>
      <c r="AF659" s="210" t="s">
        <v>19516</v>
      </c>
      <c r="AG659" t="str">
        <f>IFERROR(IF(COUNTIF(C659:L659,"Feed Ingredient")&gt;0,INDEX(ani_diet!T:T,MATCH(M659,ani_diet!D:D,0)),""),"")</f>
        <v>Sesamum indicum Seed Cake</v>
      </c>
      <c r="AH659" s="60" t="str">
        <f>IF(IFERROR(IF(MATCH("Feed Ingredient", AOM[[#This Row],[L1]:[L10]],0)&gt;0, TRUE, FALSE), FALSE)=TRUE,IFERROR(VLOOKUP(M659, ani_diet!C:C, 1, FALSE), "No Match"),FALSE)</f>
        <v>No Match</v>
      </c>
      <c r="AI659" t="s">
        <v>19879</v>
      </c>
      <c r="AL659" t="str">
        <f>IFERROR(IF(COUNTIF(C659:L659,"Feed Ingredient")&gt;0,INDEX(ani_diet!T:T,MATCH(M659,ani_diet!D:D,0)),""),"")</f>
        <v>Sesamum indicum Seed Cake</v>
      </c>
    </row>
    <row r="660" spans="1:38">
      <c r="A660" t="str">
        <f>_xlfn.TEXTJOIN("/",TRUE,AOM[[#This Row],[L1]:[L10]])</f>
        <v>Management/Livestock Management/Feed Characteristic/Feed Composition/Feed Ingredient/Crop Byproduct/Oil Plant ByProducts/Sesame/Sesame Seed/Sesame Seed Cake Ground Roasted</v>
      </c>
      <c r="B660" s="207" t="s">
        <v>19886</v>
      </c>
      <c r="C660" s="207" t="s">
        <v>17896</v>
      </c>
      <c r="D660" s="207" t="s">
        <v>17898</v>
      </c>
      <c r="E660" s="207" t="s">
        <v>17908</v>
      </c>
      <c r="F660" s="207" t="s">
        <v>18308</v>
      </c>
      <c r="G660" s="207" t="s">
        <v>18309</v>
      </c>
      <c r="H660" s="207" t="s">
        <v>18687</v>
      </c>
      <c r="I660" s="207" t="s">
        <v>19680</v>
      </c>
      <c r="J660" s="207" t="s">
        <v>5075</v>
      </c>
      <c r="K660" s="207" t="s">
        <v>5074</v>
      </c>
      <c r="L660" s="207" t="s">
        <v>19887</v>
      </c>
      <c r="M660" t="str" cm="1">
        <f t="array" ref="M660">LOOKUP(2,1/(C660:L660&lt;&gt;""),C660:L660)</f>
        <v>Sesame Seed Cake Ground Roasted</v>
      </c>
      <c r="N660" s="207" t="s">
        <v>19888</v>
      </c>
      <c r="O660" s="207" t="s">
        <v>8288</v>
      </c>
      <c r="P660" s="207" t="s">
        <v>8288</v>
      </c>
      <c r="Q660" s="207" t="s">
        <v>8288</v>
      </c>
      <c r="R660" s="207" t="s">
        <v>8288</v>
      </c>
      <c r="S660" s="207"/>
      <c r="T660" s="207" t="s">
        <v>8288</v>
      </c>
      <c r="U660" s="207" t="s">
        <v>5077</v>
      </c>
      <c r="V660" s="204" t="s">
        <v>19868</v>
      </c>
      <c r="W660" s="207" t="s">
        <v>8288</v>
      </c>
      <c r="X660" s="207" t="s">
        <v>8288</v>
      </c>
      <c r="Y660" s="207" t="s">
        <v>8288</v>
      </c>
      <c r="Z660" s="207" t="s">
        <v>8288</v>
      </c>
      <c r="AA660" s="209" t="s">
        <v>5080</v>
      </c>
      <c r="AB660" s="209" t="s">
        <v>4169</v>
      </c>
      <c r="AC660" s="210" t="s">
        <v>19869</v>
      </c>
      <c r="AD660" s="210">
        <v>2191</v>
      </c>
      <c r="AE660" s="210" t="s">
        <v>5075</v>
      </c>
      <c r="AF660" s="210" t="s">
        <v>19516</v>
      </c>
      <c r="AG660" t="str">
        <f>IFERROR(IF(COUNTIF(C660:L660,"Feed Ingredient")&gt;0,INDEX(ani_diet!T:T,MATCH(M660,ani_diet!D:D,0)),""),"")</f>
        <v>Sesamum indicum Seed Cake</v>
      </c>
      <c r="AH660" s="60" t="str">
        <f>IF(IFERROR(IF(MATCH("Feed Ingredient", AOM[[#This Row],[L1]:[L10]],0)&gt;0, TRUE, FALSE), FALSE)=TRUE,IFERROR(VLOOKUP(M660, ani_diet!C:C, 1, FALSE), "No Match"),FALSE)</f>
        <v>No Match</v>
      </c>
      <c r="AI660" t="s">
        <v>3539</v>
      </c>
      <c r="AL660" t="str">
        <f>IFERROR(IF(COUNTIF(C660:L660,"Feed Ingredient")&gt;0,INDEX(ani_diet!T:T,MATCH(M660,ani_diet!D:D,0)),""),"")</f>
        <v>Sesamum indicum Seed Cake</v>
      </c>
    </row>
    <row r="661" spans="1:38">
      <c r="A661" t="str">
        <f>_xlfn.TEXTJOIN("/",TRUE,AOM[[#This Row],[L1]:[L10]])</f>
        <v>Management/Livestock Management/Feed Characteristic/Feed Composition/Feed Ingredient/Crop Byproduct/Oil Plant ByProducts/Sesame/Sesame Seed/Sesame Seed Dried Ground Soaked</v>
      </c>
      <c r="B661" s="207" t="s">
        <v>19889</v>
      </c>
      <c r="C661" s="207" t="s">
        <v>17896</v>
      </c>
      <c r="D661" s="207" t="s">
        <v>17898</v>
      </c>
      <c r="E661" s="207" t="s">
        <v>17908</v>
      </c>
      <c r="F661" s="207" t="s">
        <v>18308</v>
      </c>
      <c r="G661" s="207" t="s">
        <v>18309</v>
      </c>
      <c r="H661" s="207" t="s">
        <v>18687</v>
      </c>
      <c r="I661" s="207" t="s">
        <v>19680</v>
      </c>
      <c r="J661" s="207" t="s">
        <v>5075</v>
      </c>
      <c r="K661" s="207" t="s">
        <v>5074</v>
      </c>
      <c r="L661" s="207" t="s">
        <v>19890</v>
      </c>
      <c r="M661" t="str" cm="1">
        <f t="array" ref="M661">LOOKUP(2,1/(C661:L661&lt;&gt;""),C661:L661)</f>
        <v>Sesame Seed Dried Ground Soaked</v>
      </c>
      <c r="N661" s="207" t="s">
        <v>19891</v>
      </c>
      <c r="O661" s="207"/>
      <c r="P661" s="207"/>
      <c r="Q661" s="207"/>
      <c r="R661" s="207"/>
      <c r="S661" s="207"/>
      <c r="T661" s="207"/>
      <c r="U661" s="207" t="s">
        <v>5077</v>
      </c>
      <c r="V661" s="204" t="s">
        <v>19868</v>
      </c>
      <c r="W661" s="207"/>
      <c r="X661" s="207"/>
      <c r="Y661" s="207"/>
      <c r="Z661" s="207"/>
      <c r="AA661" s="209" t="s">
        <v>5080</v>
      </c>
      <c r="AB661" s="209" t="s">
        <v>4169</v>
      </c>
      <c r="AC661" s="210" t="s">
        <v>19869</v>
      </c>
      <c r="AD661" s="210">
        <v>2192</v>
      </c>
      <c r="AE661" s="210" t="s">
        <v>5075</v>
      </c>
      <c r="AF661" s="213" t="s">
        <v>19728</v>
      </c>
      <c r="AG661" t="str">
        <f>IFERROR(IF(COUNTIF(C661:L661,"Feed Ingredient")&gt;0,INDEX(ani_diet!T:T,MATCH(M661,ani_diet!D:D,0)),""),"")</f>
        <v>Sesamum indicum Seed</v>
      </c>
      <c r="AH661" s="60" t="str">
        <f>IF(IFERROR(IF(MATCH("Feed Ingredient", AOM[[#This Row],[L1]:[L10]],0)&gt;0, TRUE, FALSE), FALSE)=TRUE,IFERROR(VLOOKUP(M661, ani_diet!C:C, 1, FALSE), "No Match"),FALSE)</f>
        <v>No Match</v>
      </c>
      <c r="AI661" t="s">
        <v>3539</v>
      </c>
      <c r="AL661" t="str">
        <f>IFERROR(IF(COUNTIF(C661:L661,"Feed Ingredient")&gt;0,INDEX(ani_diet!T:T,MATCH(M661,ani_diet!D:D,0)),""),"")</f>
        <v>Sesamum indicum Seed</v>
      </c>
    </row>
    <row r="662" spans="1:38">
      <c r="A662" t="str">
        <f>_xlfn.TEXTJOIN("/",TRUE,AOM[[#This Row],[L1]:[L10]])</f>
        <v>Management/Livestock Management/Feed Characteristic/Feed Composition/Feed Ingredient/Crop Byproduct/Oil Plant ByProducts/Sesame/Sesame Seed/Sesame Seed Ground</v>
      </c>
      <c r="B662" s="207" t="s">
        <v>19892</v>
      </c>
      <c r="C662" s="207" t="s">
        <v>17896</v>
      </c>
      <c r="D662" s="207" t="s">
        <v>17898</v>
      </c>
      <c r="E662" s="207" t="s">
        <v>17908</v>
      </c>
      <c r="F662" s="207" t="s">
        <v>18308</v>
      </c>
      <c r="G662" s="207" t="s">
        <v>18309</v>
      </c>
      <c r="H662" s="207" t="s">
        <v>18687</v>
      </c>
      <c r="I662" s="207" t="s">
        <v>19680</v>
      </c>
      <c r="J662" s="207" t="s">
        <v>5075</v>
      </c>
      <c r="K662" s="207" t="s">
        <v>5074</v>
      </c>
      <c r="L662" s="207" t="s">
        <v>19893</v>
      </c>
      <c r="M662" t="str" cm="1">
        <f t="array" ref="M662">LOOKUP(2,1/(C662:L662&lt;&gt;""),C662:L662)</f>
        <v>Sesame Seed Ground</v>
      </c>
      <c r="N662" s="207" t="s">
        <v>19894</v>
      </c>
      <c r="O662" s="207" t="s">
        <v>8288</v>
      </c>
      <c r="P662" s="207" t="s">
        <v>8288</v>
      </c>
      <c r="Q662" s="207" t="s">
        <v>8288</v>
      </c>
      <c r="R662" s="207" t="s">
        <v>8288</v>
      </c>
      <c r="S662" s="207"/>
      <c r="T662" s="207" t="s">
        <v>8288</v>
      </c>
      <c r="U662" s="207" t="s">
        <v>5077</v>
      </c>
      <c r="V662" s="204" t="s">
        <v>19868</v>
      </c>
      <c r="W662" s="207" t="s">
        <v>8288</v>
      </c>
      <c r="X662" s="207" t="s">
        <v>8288</v>
      </c>
      <c r="Y662" s="207" t="s">
        <v>8288</v>
      </c>
      <c r="Z662" s="207" t="s">
        <v>8288</v>
      </c>
      <c r="AA662" s="209" t="s">
        <v>5080</v>
      </c>
      <c r="AB662" s="211" t="s">
        <v>19895</v>
      </c>
      <c r="AC662" s="210" t="s">
        <v>19869</v>
      </c>
      <c r="AD662" s="210">
        <v>2192</v>
      </c>
      <c r="AE662" s="210" t="s">
        <v>5075</v>
      </c>
      <c r="AF662" s="213" t="s">
        <v>19728</v>
      </c>
      <c r="AG662" t="str">
        <f>IFERROR(IF(COUNTIF(C662:L662,"Feed Ingredient")&gt;0,INDEX(ani_diet!T:T,MATCH(M662,ani_diet!D:D,0)),""),"")</f>
        <v>Sesamum indicum Seed</v>
      </c>
      <c r="AH662" s="60" t="str">
        <f>IF(IFERROR(IF(MATCH("Feed Ingredient", AOM[[#This Row],[L1]:[L10]],0)&gt;0, TRUE, FALSE), FALSE)=TRUE,IFERROR(VLOOKUP(M662, ani_diet!C:C, 1, FALSE), "No Match"),FALSE)</f>
        <v>No Match</v>
      </c>
      <c r="AI662" t="s">
        <v>19874</v>
      </c>
      <c r="AL662" t="str">
        <f>IFERROR(IF(COUNTIF(C662:L662,"Feed Ingredient")&gt;0,INDEX(ani_diet!T:T,MATCH(M662,ani_diet!D:D,0)),""),"")</f>
        <v>Sesamum indicum Seed</v>
      </c>
    </row>
    <row r="663" spans="1:38">
      <c r="A663" t="str">
        <f>_xlfn.TEXTJOIN("/",TRUE,AOM[[#This Row],[L1]:[L10]])</f>
        <v>Management/Livestock Management/Feed Characteristic/Feed Composition/Feed Ingredient/Crop Byproduct/Oil Plant ByProducts/Sesame/Sesame Seed</v>
      </c>
      <c r="B663" s="207" t="s">
        <v>19896</v>
      </c>
      <c r="C663" s="207" t="s">
        <v>17896</v>
      </c>
      <c r="D663" s="207" t="s">
        <v>17898</v>
      </c>
      <c r="E663" s="207" t="s">
        <v>17908</v>
      </c>
      <c r="F663" s="207" t="s">
        <v>18308</v>
      </c>
      <c r="G663" s="207" t="s">
        <v>18309</v>
      </c>
      <c r="H663" s="207" t="s">
        <v>18687</v>
      </c>
      <c r="I663" s="207" t="s">
        <v>19680</v>
      </c>
      <c r="J663" s="207" t="s">
        <v>5075</v>
      </c>
      <c r="K663" s="207" t="s">
        <v>5074</v>
      </c>
      <c r="L663" s="207"/>
      <c r="M663" t="str" cm="1">
        <f t="array" ref="M663">LOOKUP(2,1/(C663:L663&lt;&gt;""),C663:L663)</f>
        <v>Sesame Seed</v>
      </c>
      <c r="N663" s="207"/>
      <c r="O663" s="207" t="s">
        <v>8288</v>
      </c>
      <c r="P663" s="207" t="s">
        <v>8288</v>
      </c>
      <c r="Q663" s="207" t="s">
        <v>8288</v>
      </c>
      <c r="R663" s="207" t="s">
        <v>8288</v>
      </c>
      <c r="S663" s="207"/>
      <c r="T663" s="207" t="s">
        <v>8288</v>
      </c>
      <c r="U663" s="207" t="s">
        <v>5077</v>
      </c>
      <c r="V663" s="204" t="s">
        <v>19868</v>
      </c>
      <c r="W663" s="207" t="s">
        <v>8288</v>
      </c>
      <c r="X663" s="207" t="s">
        <v>8288</v>
      </c>
      <c r="Y663" s="207" t="s">
        <v>8288</v>
      </c>
      <c r="Z663" s="207" t="s">
        <v>8288</v>
      </c>
      <c r="AA663" s="209" t="s">
        <v>5080</v>
      </c>
      <c r="AB663" s="211" t="s">
        <v>19895</v>
      </c>
      <c r="AC663" s="210" t="s">
        <v>19869</v>
      </c>
      <c r="AD663" s="210" t="s">
        <v>4169</v>
      </c>
      <c r="AE663" s="210" t="s">
        <v>5075</v>
      </c>
      <c r="AF663" s="210"/>
      <c r="AG663" t="str">
        <f>IFERROR(IF(COUNTIF(C663:L663,"Feed Ingredient")&gt;0,INDEX(ani_diet!T:T,MATCH(M663,ani_diet!D:D,0)),""),"")</f>
        <v>Sesamum indicum Seed</v>
      </c>
      <c r="AH663" s="60" t="str">
        <f>IF(IFERROR(IF(MATCH("Feed Ingredient", AOM[[#This Row],[L1]:[L10]],0)&gt;0, TRUE, FALSE), FALSE)=TRUE,IFERROR(VLOOKUP(M663, ani_diet!C:C, 1, FALSE), "No Match"),FALSE)</f>
        <v>Sesame Seed</v>
      </c>
      <c r="AI663" t="s">
        <v>19874</v>
      </c>
      <c r="AL663" t="str">
        <f>IFERROR(IF(COUNTIF(C663:L663,"Feed Ingredient")&gt;0,INDEX(ani_diet!T:T,MATCH(M663,ani_diet!D:D,0)),""),"")</f>
        <v>Sesamum indicum Seed</v>
      </c>
    </row>
    <row r="664" spans="1:38">
      <c r="A664" t="s">
        <v>19897</v>
      </c>
      <c r="B664" s="207" t="s">
        <v>19898</v>
      </c>
      <c r="C664" s="207" t="s">
        <v>17896</v>
      </c>
      <c r="D664" s="207" t="s">
        <v>17898</v>
      </c>
      <c r="E664" s="207" t="s">
        <v>17908</v>
      </c>
      <c r="F664" s="207" t="s">
        <v>18308</v>
      </c>
      <c r="G664" s="207" t="s">
        <v>18309</v>
      </c>
      <c r="H664" s="207" t="s">
        <v>18687</v>
      </c>
      <c r="I664" s="207" t="s">
        <v>19680</v>
      </c>
      <c r="J664" s="207" t="s">
        <v>19899</v>
      </c>
      <c r="K664" s="207" t="s">
        <v>19900</v>
      </c>
      <c r="L664" s="207" t="s">
        <v>19901</v>
      </c>
      <c r="M664" t="str" cm="1">
        <f t="array" ref="M664">LOOKUP(2,1/(C664:L664&lt;&gt;""),C664:L664)</f>
        <v>Sheanut Cake Ground</v>
      </c>
      <c r="N664" s="207"/>
      <c r="O664" s="207" t="s">
        <v>8288</v>
      </c>
      <c r="P664" s="207" t="s">
        <v>8288</v>
      </c>
      <c r="Q664" s="207" t="s">
        <v>8288</v>
      </c>
      <c r="R664" s="207" t="s">
        <v>8288</v>
      </c>
      <c r="S664" s="207" t="s">
        <v>19902</v>
      </c>
      <c r="T664" s="207" t="s">
        <v>8288</v>
      </c>
      <c r="U664" s="207" t="s">
        <v>4963</v>
      </c>
      <c r="V664" s="209" t="s">
        <v>19903</v>
      </c>
      <c r="W664" s="207" t="s">
        <v>8288</v>
      </c>
      <c r="X664" s="207" t="s">
        <v>8288</v>
      </c>
      <c r="Y664" s="207" t="s">
        <v>8288</v>
      </c>
      <c r="Z664" s="207" t="s">
        <v>8288</v>
      </c>
      <c r="AA664" s="209" t="s">
        <v>4966</v>
      </c>
      <c r="AB664" s="212" t="s">
        <v>19904</v>
      </c>
      <c r="AC664" s="210" t="s">
        <v>4169</v>
      </c>
      <c r="AD664" s="210">
        <v>2191</v>
      </c>
      <c r="AE664" s="210"/>
      <c r="AF664" s="210" t="s">
        <v>19516</v>
      </c>
      <c r="AG664" t="str">
        <f>IFERROR(IF(COUNTIF(C664:L664,"Feed Ingredient")&gt;0,INDEX(ani_diet!T:T,MATCH(M664,ani_diet!D:D,0)),""),"")</f>
        <v>Vitellaria paradoxa Cake</v>
      </c>
      <c r="AH664" s="60" t="str">
        <f>IF(IFERROR(IF(MATCH("Feed Ingredient", AOM[[#This Row],[L1]:[L10]],0)&gt;0, TRUE, FALSE), FALSE)=TRUE,IFERROR(VLOOKUP(M664, ani_diet!C:C, 1, FALSE), "No Match"),FALSE)</f>
        <v>No Match</v>
      </c>
      <c r="AI664" t="s">
        <v>3539</v>
      </c>
      <c r="AL664" t="str">
        <f>IFERROR(IF(COUNTIF(C664:L664,"Feed Ingredient")&gt;0,INDEX(ani_diet!T:T,MATCH(M664,ani_diet!D:D,0)),""),"")</f>
        <v>Vitellaria paradoxa Cake</v>
      </c>
    </row>
    <row r="665" spans="1:38">
      <c r="A665" t="str">
        <f>_xlfn.TEXTJOIN("/",TRUE,AOM[[#This Row],[L1]:[L10]])</f>
        <v>Management/Livestock Management/Feed Characteristic/Feed Composition/Feed Ingredient/Crop Byproduct/Oil Plant ByProducts/Sheanut/Sheanut Cake</v>
      </c>
      <c r="B665" s="207" t="s">
        <v>19905</v>
      </c>
      <c r="C665" s="207" t="s">
        <v>17896</v>
      </c>
      <c r="D665" s="207" t="s">
        <v>17898</v>
      </c>
      <c r="E665" s="207" t="s">
        <v>17908</v>
      </c>
      <c r="F665" s="207" t="s">
        <v>18308</v>
      </c>
      <c r="G665" s="207" t="s">
        <v>18309</v>
      </c>
      <c r="H665" s="207" t="s">
        <v>18687</v>
      </c>
      <c r="I665" s="207" t="s">
        <v>19680</v>
      </c>
      <c r="J665" s="207" t="s">
        <v>19899</v>
      </c>
      <c r="K665" s="207" t="s">
        <v>19900</v>
      </c>
      <c r="L665" s="207"/>
      <c r="M665" t="str" cm="1">
        <f t="array" ref="M665">LOOKUP(2,1/(C665:L665&lt;&gt;""),C665:L665)</f>
        <v>Sheanut Cake</v>
      </c>
      <c r="N665" s="207"/>
      <c r="O665" s="207" t="s">
        <v>8288</v>
      </c>
      <c r="P665" s="207" t="s">
        <v>8288</v>
      </c>
      <c r="Q665" s="207" t="s">
        <v>8288</v>
      </c>
      <c r="R665" s="207" t="s">
        <v>8288</v>
      </c>
      <c r="S665" s="207" t="s">
        <v>19902</v>
      </c>
      <c r="T665" s="207" t="s">
        <v>8288</v>
      </c>
      <c r="U665" s="207" t="s">
        <v>4963</v>
      </c>
      <c r="V665" s="209" t="s">
        <v>19903</v>
      </c>
      <c r="W665" s="207" t="s">
        <v>8288</v>
      </c>
      <c r="X665" s="207" t="s">
        <v>8288</v>
      </c>
      <c r="Y665" s="207" t="s">
        <v>8288</v>
      </c>
      <c r="Z665" s="207" t="s">
        <v>8288</v>
      </c>
      <c r="AA665" s="209" t="s">
        <v>4966</v>
      </c>
      <c r="AB665" s="211" t="s">
        <v>19904</v>
      </c>
      <c r="AC665" s="210" t="s">
        <v>4169</v>
      </c>
      <c r="AD665" s="210">
        <v>2191</v>
      </c>
      <c r="AE665" s="210"/>
      <c r="AF665" s="210" t="s">
        <v>19516</v>
      </c>
      <c r="AG665" t="str">
        <f>IFERROR(IF(COUNTIF(C665:L665,"Feed Ingredient")&gt;0,INDEX(ani_diet!T:T,MATCH(M665,ani_diet!D:D,0)),""),"")</f>
        <v>Sesbania sesban Cake</v>
      </c>
      <c r="AH665" s="60" t="str">
        <f>IF(IFERROR(IF(MATCH("Feed Ingredient", AOM[[#This Row],[L1]:[L10]],0)&gt;0, TRUE, FALSE), FALSE)=TRUE,IFERROR(VLOOKUP(M665, ani_diet!C:C, 1, FALSE), "No Match"),FALSE)</f>
        <v>Sheanut Cake</v>
      </c>
      <c r="AI665" t="s">
        <v>3539</v>
      </c>
      <c r="AL665" t="str">
        <f>IFERROR(IF(COUNTIF(C665:L665,"Feed Ingredient")&gt;0,INDEX(ani_diet!T:T,MATCH(M665,ani_diet!D:D,0)),""),"")</f>
        <v>Sesbania sesban Cake</v>
      </c>
    </row>
    <row r="666" spans="1:38">
      <c r="A666" t="str">
        <f>_xlfn.TEXTJOIN("/",TRUE,AOM[[#This Row],[L1]:[L10]])</f>
        <v>Management/Livestock Management/Feed Characteristic/Feed Composition/Feed Ingredient/Crop Byproduct/Oil Plant ByProducts/Sheanut/Sheanut Cake Boiled Dried</v>
      </c>
      <c r="B666" s="207" t="s">
        <v>19906</v>
      </c>
      <c r="C666" s="207" t="s">
        <v>17896</v>
      </c>
      <c r="D666" s="207" t="s">
        <v>17898</v>
      </c>
      <c r="E666" s="207" t="s">
        <v>17908</v>
      </c>
      <c r="F666" s="207" t="s">
        <v>18308</v>
      </c>
      <c r="G666" s="207" t="s">
        <v>18309</v>
      </c>
      <c r="H666" s="207" t="s">
        <v>18687</v>
      </c>
      <c r="I666" s="207" t="s">
        <v>19680</v>
      </c>
      <c r="J666" s="207" t="s">
        <v>19899</v>
      </c>
      <c r="K666" s="207" t="s">
        <v>19907</v>
      </c>
      <c r="L666" s="207"/>
      <c r="M666" t="str" cm="1">
        <f t="array" ref="M666">LOOKUP(2,1/(C666:L666&lt;&gt;""),C666:L666)</f>
        <v>Sheanut Cake Boiled Dried</v>
      </c>
      <c r="N666" s="207"/>
      <c r="O666" s="207" t="s">
        <v>8288</v>
      </c>
      <c r="P666" s="207" t="s">
        <v>8288</v>
      </c>
      <c r="Q666" s="207" t="s">
        <v>8288</v>
      </c>
      <c r="R666" s="207" t="s">
        <v>8288</v>
      </c>
      <c r="S666" s="207" t="s">
        <v>19902</v>
      </c>
      <c r="T666" s="207" t="s">
        <v>8288</v>
      </c>
      <c r="U666" s="207" t="s">
        <v>4963</v>
      </c>
      <c r="V666" s="209" t="s">
        <v>19903</v>
      </c>
      <c r="W666" s="207" t="s">
        <v>8288</v>
      </c>
      <c r="X666" s="207" t="s">
        <v>8288</v>
      </c>
      <c r="Y666" s="207" t="s">
        <v>8288</v>
      </c>
      <c r="Z666" s="207" t="s">
        <v>8288</v>
      </c>
      <c r="AA666" s="209" t="s">
        <v>4966</v>
      </c>
      <c r="AB666" s="209" t="s">
        <v>4169</v>
      </c>
      <c r="AC666" s="210" t="s">
        <v>4169</v>
      </c>
      <c r="AD666" s="210">
        <v>2191</v>
      </c>
      <c r="AE666" s="210"/>
      <c r="AF666" s="210" t="s">
        <v>19516</v>
      </c>
      <c r="AG666" t="str">
        <f>IFERROR(IF(COUNTIF(C666:L666,"Feed Ingredient")&gt;0,INDEX(ani_diet!T:T,MATCH(M666,ani_diet!D:D,0)),""),"")</f>
        <v>Vitellaria paradoxa Cake</v>
      </c>
      <c r="AH666" s="60" t="str">
        <f>IF(IFERROR(IF(MATCH("Feed Ingredient", AOM[[#This Row],[L1]:[L10]],0)&gt;0, TRUE, FALSE), FALSE)=TRUE,IFERROR(VLOOKUP(M666, ani_diet!C:C, 1, FALSE), "No Match"),FALSE)</f>
        <v>No Match</v>
      </c>
      <c r="AI666" t="s">
        <v>3539</v>
      </c>
      <c r="AL666" t="str">
        <f>IFERROR(IF(COUNTIF(C666:L666,"Feed Ingredient")&gt;0,INDEX(ani_diet!T:T,MATCH(M666,ani_diet!D:D,0)),""),"")</f>
        <v>Vitellaria paradoxa Cake</v>
      </c>
    </row>
    <row r="667" spans="1:38">
      <c r="A667" t="str">
        <f>_xlfn.TEXTJOIN("/",TRUE,AOM[[#This Row],[L1]:[L10]])</f>
        <v>Management/Livestock Management/Feed Characteristic/Feed Composition/Feed Ingredient/Crop Byproduct/Oil Plant ByProducts/Sunflower/Sunflower Ground</v>
      </c>
      <c r="B667" s="207" t="s">
        <v>19908</v>
      </c>
      <c r="C667" s="207" t="s">
        <v>17896</v>
      </c>
      <c r="D667" s="207" t="s">
        <v>17898</v>
      </c>
      <c r="E667" s="207" t="s">
        <v>17908</v>
      </c>
      <c r="F667" s="207" t="s">
        <v>18308</v>
      </c>
      <c r="G667" s="207" t="s">
        <v>18309</v>
      </c>
      <c r="H667" s="207" t="s">
        <v>18687</v>
      </c>
      <c r="I667" s="207" t="s">
        <v>19680</v>
      </c>
      <c r="J667" s="207" t="s">
        <v>5084</v>
      </c>
      <c r="K667" s="207" t="s">
        <v>19909</v>
      </c>
      <c r="L667" s="207"/>
      <c r="M667" t="str" cm="1">
        <f t="array" ref="M667">LOOKUP(2,1/(C667:L667&lt;&gt;""),C667:L667)</f>
        <v>Sunflower Ground</v>
      </c>
      <c r="N667" s="207" t="s">
        <v>19910</v>
      </c>
      <c r="O667" s="207" t="s">
        <v>8288</v>
      </c>
      <c r="P667" s="207" t="s">
        <v>8288</v>
      </c>
      <c r="Q667" s="207" t="s">
        <v>8288</v>
      </c>
      <c r="R667" s="207" t="s">
        <v>8288</v>
      </c>
      <c r="S667" s="207" t="s">
        <v>19911</v>
      </c>
      <c r="T667" s="207" t="s">
        <v>8288</v>
      </c>
      <c r="U667" s="207" t="s">
        <v>5086</v>
      </c>
      <c r="V667" s="209" t="s">
        <v>19903</v>
      </c>
      <c r="W667" s="207" t="s">
        <v>8288</v>
      </c>
      <c r="X667" s="207" t="s">
        <v>8288</v>
      </c>
      <c r="Y667" s="207" t="s">
        <v>8288</v>
      </c>
      <c r="Z667" s="207" t="s">
        <v>8288</v>
      </c>
      <c r="AA667" s="209" t="s">
        <v>5090</v>
      </c>
      <c r="AB667" s="211" t="s">
        <v>19912</v>
      </c>
      <c r="AC667" s="213" t="s">
        <v>19913</v>
      </c>
      <c r="AD667" s="213">
        <v>2192</v>
      </c>
      <c r="AE667" s="213" t="s">
        <v>5084</v>
      </c>
      <c r="AF667" s="213" t="s">
        <v>19728</v>
      </c>
      <c r="AG667" t="str">
        <f>IFERROR(IF(COUNTIF(C667:L667,"Feed Ingredient")&gt;0,INDEX(ani_diet!T:T,MATCH(M667,ani_diet!D:D,0)),""),"")</f>
        <v>Helianthus annuus</v>
      </c>
      <c r="AH667" s="60" t="str">
        <f>IF(IFERROR(IF(MATCH("Feed Ingredient", AOM[[#This Row],[L1]:[L10]],0)&gt;0, TRUE, FALSE), FALSE)=TRUE,IFERROR(VLOOKUP(M667, ani_diet!C:C, 1, FALSE), "No Match"),FALSE)</f>
        <v>No Match</v>
      </c>
      <c r="AI667" t="s">
        <v>19914</v>
      </c>
      <c r="AL667" t="str">
        <f>IFERROR(IF(COUNTIF(C667:L667,"Feed Ingredient")&gt;0,INDEX(ani_diet!T:T,MATCH(M667,ani_diet!D:D,0)),""),"")</f>
        <v>Helianthus annuus</v>
      </c>
    </row>
    <row r="668" spans="1:38">
      <c r="A668" t="str">
        <f>_xlfn.TEXTJOIN("/",TRUE,AOM[[#This Row],[L1]:[L10]])</f>
        <v>Management/Livestock Management/Feed Characteristic/Feed Composition/Feed Ingredient/Crop Byproduct/Oil Plant ByProducts/Sunflower/Sunflower Seed/Sunflower Seed Cake</v>
      </c>
      <c r="B668" s="207" t="s">
        <v>19915</v>
      </c>
      <c r="C668" s="207" t="s">
        <v>17896</v>
      </c>
      <c r="D668" s="207" t="s">
        <v>17898</v>
      </c>
      <c r="E668" s="207" t="s">
        <v>17908</v>
      </c>
      <c r="F668" s="207" t="s">
        <v>18308</v>
      </c>
      <c r="G668" s="207" t="s">
        <v>18309</v>
      </c>
      <c r="H668" s="207" t="s">
        <v>18687</v>
      </c>
      <c r="I668" s="207" t="s">
        <v>19680</v>
      </c>
      <c r="J668" s="207" t="s">
        <v>5084</v>
      </c>
      <c r="K668" s="207" t="s">
        <v>19916</v>
      </c>
      <c r="L668" s="207" t="s">
        <v>19917</v>
      </c>
      <c r="M668" t="str" cm="1">
        <f t="array" ref="M668">LOOKUP(2,1/(C668:L668&lt;&gt;""),C668:L668)</f>
        <v>Sunflower Seed Cake</v>
      </c>
      <c r="N668" s="207" t="s">
        <v>19918</v>
      </c>
      <c r="O668" s="207" t="s">
        <v>8288</v>
      </c>
      <c r="P668" s="207" t="s">
        <v>8288</v>
      </c>
      <c r="Q668" s="207" t="s">
        <v>8288</v>
      </c>
      <c r="R668" s="207" t="s">
        <v>8288</v>
      </c>
      <c r="S668" s="207" t="s">
        <v>19902</v>
      </c>
      <c r="T668" s="207" t="s">
        <v>8288</v>
      </c>
      <c r="U668" s="207" t="s">
        <v>5086</v>
      </c>
      <c r="V668" s="209" t="s">
        <v>19903</v>
      </c>
      <c r="W668" s="207" t="s">
        <v>8288</v>
      </c>
      <c r="X668" s="207" t="s">
        <v>8288</v>
      </c>
      <c r="Y668" s="207" t="s">
        <v>8288</v>
      </c>
      <c r="Z668" s="207" t="s">
        <v>8288</v>
      </c>
      <c r="AA668" s="209" t="s">
        <v>5090</v>
      </c>
      <c r="AB668" s="211" t="s">
        <v>19919</v>
      </c>
      <c r="AC668" s="210" t="s">
        <v>19913</v>
      </c>
      <c r="AD668" s="210">
        <v>2191</v>
      </c>
      <c r="AE668" s="210" t="s">
        <v>5084</v>
      </c>
      <c r="AF668" s="210" t="s">
        <v>19516</v>
      </c>
      <c r="AG668" t="str">
        <f>IFERROR(IF(COUNTIF(C668:L668,"Feed Ingredient")&gt;0,INDEX(ani_diet!T:T,MATCH(M668,ani_diet!D:D,0)),""),"")</f>
        <v>Helianthus annuus Seed Cake</v>
      </c>
      <c r="AH668" s="60" t="str">
        <f>IF(IFERROR(IF(MATCH("Feed Ingredient", AOM[[#This Row],[L1]:[L10]],0)&gt;0, TRUE, FALSE), FALSE)=TRUE,IFERROR(VLOOKUP(M668, ani_diet!C:C, 1, FALSE), "No Match"),FALSE)</f>
        <v>Sunflower Seed Cake</v>
      </c>
      <c r="AI668" t="s">
        <v>19920</v>
      </c>
      <c r="AL668" t="str">
        <f>IFERROR(IF(COUNTIF(C668:L668,"Feed Ingredient")&gt;0,INDEX(ani_diet!T:T,MATCH(M668,ani_diet!D:D,0)),""),"")</f>
        <v>Helianthus annuus Seed Cake</v>
      </c>
    </row>
    <row r="669" spans="1:38">
      <c r="A669" t="str">
        <f>_xlfn.TEXTJOIN("/",TRUE,AOM[[#This Row],[L1]:[L10]])</f>
        <v>Management/Livestock Management/Feed Characteristic/Feed Composition/Feed Ingredient/Crop Byproduct/Oil Plant ByProducts/Sunflower/Sunflower Seed/Sunflower Seed Cake Ground</v>
      </c>
      <c r="B669" s="207" t="s">
        <v>19921</v>
      </c>
      <c r="C669" s="207" t="s">
        <v>17896</v>
      </c>
      <c r="D669" s="207" t="s">
        <v>17898</v>
      </c>
      <c r="E669" s="207" t="s">
        <v>17908</v>
      </c>
      <c r="F669" s="207" t="s">
        <v>18308</v>
      </c>
      <c r="G669" s="207" t="s">
        <v>18309</v>
      </c>
      <c r="H669" s="207" t="s">
        <v>18687</v>
      </c>
      <c r="I669" s="207" t="s">
        <v>19680</v>
      </c>
      <c r="J669" s="207" t="s">
        <v>5084</v>
      </c>
      <c r="K669" s="207" t="s">
        <v>19916</v>
      </c>
      <c r="L669" s="207" t="s">
        <v>19922</v>
      </c>
      <c r="M669" t="str" cm="1">
        <f t="array" ref="M669">LOOKUP(2,1/(C669:L669&lt;&gt;""),C669:L669)</f>
        <v>Sunflower Seed Cake Ground</v>
      </c>
      <c r="N669" s="207"/>
      <c r="O669" s="207" t="s">
        <v>8288</v>
      </c>
      <c r="P669" s="207" t="s">
        <v>8288</v>
      </c>
      <c r="Q669" s="207" t="s">
        <v>8288</v>
      </c>
      <c r="R669" s="207" t="s">
        <v>8288</v>
      </c>
      <c r="S669" s="207"/>
      <c r="T669" s="207" t="s">
        <v>8288</v>
      </c>
      <c r="U669" s="207" t="s">
        <v>5086</v>
      </c>
      <c r="V669" s="209" t="s">
        <v>19903</v>
      </c>
      <c r="W669" s="207" t="s">
        <v>8288</v>
      </c>
      <c r="X669" s="207" t="s">
        <v>8288</v>
      </c>
      <c r="Y669" s="207" t="s">
        <v>8288</v>
      </c>
      <c r="Z669" s="207" t="s">
        <v>8288</v>
      </c>
      <c r="AA669" s="209" t="s">
        <v>5090</v>
      </c>
      <c r="AB669" s="211" t="s">
        <v>19919</v>
      </c>
      <c r="AC669" s="210" t="s">
        <v>19913</v>
      </c>
      <c r="AD669" s="210">
        <v>2191</v>
      </c>
      <c r="AE669" s="210" t="s">
        <v>5084</v>
      </c>
      <c r="AF669" s="210" t="s">
        <v>19516</v>
      </c>
      <c r="AG669" t="str">
        <f>IFERROR(IF(COUNTIF(C669:L669,"Feed Ingredient")&gt;0,INDEX(ani_diet!T:T,MATCH(M669,ani_diet!D:D,0)),""),"")</f>
        <v>Helianthus annuus Seed Cake</v>
      </c>
      <c r="AH669" s="60" t="str">
        <f>IF(IFERROR(IF(MATCH("Feed Ingredient", AOM[[#This Row],[L1]:[L10]],0)&gt;0, TRUE, FALSE), FALSE)=TRUE,IFERROR(VLOOKUP(M669, ani_diet!C:C, 1, FALSE), "No Match"),FALSE)</f>
        <v>No Match</v>
      </c>
      <c r="AI669" t="s">
        <v>19920</v>
      </c>
      <c r="AL669" t="str">
        <f>IFERROR(IF(COUNTIF(C669:L669,"Feed Ingredient")&gt;0,INDEX(ani_diet!T:T,MATCH(M669,ani_diet!D:D,0)),""),"")</f>
        <v>Helianthus annuus Seed Cake</v>
      </c>
    </row>
    <row r="670" spans="1:38">
      <c r="A670" t="str">
        <f>_xlfn.TEXTJOIN("/",TRUE,AOM[[#This Row],[L1]:[L10]])</f>
        <v>Management/Livestock Management/Feed Characteristic/Feed Composition/Feed Ingredient/Crop Byproduct/Oil Plant ByProducts/Walnut/Walnut Leaves/Walnut Leaves Dried Ethanol Treated Ground</v>
      </c>
      <c r="B670" s="207" t="s">
        <v>19923</v>
      </c>
      <c r="C670" s="207" t="s">
        <v>17896</v>
      </c>
      <c r="D670" s="207" t="s">
        <v>17898</v>
      </c>
      <c r="E670" s="207" t="s">
        <v>17908</v>
      </c>
      <c r="F670" s="207" t="s">
        <v>18308</v>
      </c>
      <c r="G670" s="207" t="s">
        <v>18309</v>
      </c>
      <c r="H670" s="207" t="s">
        <v>18687</v>
      </c>
      <c r="I670" s="207" t="s">
        <v>19680</v>
      </c>
      <c r="J670" s="207" t="s">
        <v>4968</v>
      </c>
      <c r="K670" s="207" t="s">
        <v>19924</v>
      </c>
      <c r="L670" s="207" t="s">
        <v>19925</v>
      </c>
      <c r="M670" t="str" cm="1">
        <f t="array" ref="M670">LOOKUP(2,1/(C670:L670&lt;&gt;""),C670:L670)</f>
        <v>Walnut Leaves Dried Ethanol Treated Ground</v>
      </c>
      <c r="N670" s="207"/>
      <c r="O670" s="207" t="s">
        <v>8288</v>
      </c>
      <c r="P670" s="207" t="s">
        <v>8288</v>
      </c>
      <c r="Q670" s="207" t="s">
        <v>8288</v>
      </c>
      <c r="R670" s="207" t="s">
        <v>8288</v>
      </c>
      <c r="S670" s="207"/>
      <c r="T670" s="207" t="s">
        <v>8288</v>
      </c>
      <c r="U670" s="207" t="s">
        <v>19926</v>
      </c>
      <c r="V670" s="209" t="s">
        <v>19927</v>
      </c>
      <c r="W670" s="207" t="s">
        <v>8288</v>
      </c>
      <c r="X670" s="207" t="s">
        <v>8288</v>
      </c>
      <c r="Y670" s="207" t="s">
        <v>8288</v>
      </c>
      <c r="Z670" s="207" t="s">
        <v>8288</v>
      </c>
      <c r="AA670" s="209" t="s">
        <v>19928</v>
      </c>
      <c r="AB670" s="209" t="s">
        <v>4169</v>
      </c>
      <c r="AC670" s="210" t="s">
        <v>4169</v>
      </c>
      <c r="AD670" s="210">
        <v>2192</v>
      </c>
      <c r="AE670" s="210"/>
      <c r="AF670" s="213" t="s">
        <v>19728</v>
      </c>
      <c r="AG670" t="str">
        <f>IFERROR(IF(COUNTIF(C670:L670,"Feed Ingredient")&gt;0,INDEX(ani_diet!T:T,MATCH(M670,ani_diet!D:D,0)),""),"")</f>
        <v>Juglans regia Leaves</v>
      </c>
      <c r="AH670" s="60" t="str">
        <f>IF(IFERROR(IF(MATCH("Feed Ingredient", AOM[[#This Row],[L1]:[L10]],0)&gt;0, TRUE, FALSE), FALSE)=TRUE,IFERROR(VLOOKUP(M670, ani_diet!C:C, 1, FALSE), "No Match"),FALSE)</f>
        <v>No Match</v>
      </c>
      <c r="AI670" t="s">
        <v>3539</v>
      </c>
      <c r="AL670" t="str">
        <f>IFERROR(IF(COUNTIF(C670:L670,"Feed Ingredient")&gt;0,INDEX(ani_diet!T:T,MATCH(M670,ani_diet!D:D,0)),""),"")</f>
        <v>Juglans regia Leaves</v>
      </c>
    </row>
    <row r="671" spans="1:38">
      <c r="A671" t="str">
        <f>_xlfn.TEXTJOIN("/",TRUE,AOM[[#This Row],[L1]:[L10]])</f>
        <v>Management/Livestock Management/Feed Characteristic/Feed Composition/Feed Ingredient/Crop Byproduct/Oil Plant ByProducts/Walnut/Walnut Leaves</v>
      </c>
      <c r="B671" s="207" t="s">
        <v>19929</v>
      </c>
      <c r="C671" s="207" t="s">
        <v>17896</v>
      </c>
      <c r="D671" s="207" t="s">
        <v>17898</v>
      </c>
      <c r="E671" s="207" t="s">
        <v>17908</v>
      </c>
      <c r="F671" s="207" t="s">
        <v>18308</v>
      </c>
      <c r="G671" s="207" t="s">
        <v>18309</v>
      </c>
      <c r="H671" s="207" t="s">
        <v>18687</v>
      </c>
      <c r="I671" s="207" t="s">
        <v>19680</v>
      </c>
      <c r="J671" s="207" t="s">
        <v>4968</v>
      </c>
      <c r="K671" s="207" t="s">
        <v>19924</v>
      </c>
      <c r="L671" s="207"/>
      <c r="M671" t="str" cm="1">
        <f t="array" ref="M671">LOOKUP(2,1/(C671:L671&lt;&gt;""),C671:L671)</f>
        <v>Walnut Leaves</v>
      </c>
      <c r="N671" s="207"/>
      <c r="O671" s="207" t="s">
        <v>8288</v>
      </c>
      <c r="P671" s="207" t="s">
        <v>8288</v>
      </c>
      <c r="Q671" s="207" t="s">
        <v>8288</v>
      </c>
      <c r="R671" s="207" t="s">
        <v>8288</v>
      </c>
      <c r="S671" s="207"/>
      <c r="T671" s="207" t="s">
        <v>8288</v>
      </c>
      <c r="U671" s="207" t="s">
        <v>19926</v>
      </c>
      <c r="V671" s="209" t="s">
        <v>19927</v>
      </c>
      <c r="W671" s="207" t="s">
        <v>8288</v>
      </c>
      <c r="X671" s="207" t="s">
        <v>8288</v>
      </c>
      <c r="Y671" s="207" t="s">
        <v>8288</v>
      </c>
      <c r="Z671" s="207" t="s">
        <v>8288</v>
      </c>
      <c r="AA671" s="209" t="s">
        <v>19928</v>
      </c>
      <c r="AB671" s="209" t="s">
        <v>4169</v>
      </c>
      <c r="AC671" s="210" t="s">
        <v>4169</v>
      </c>
      <c r="AD671" s="210" t="s">
        <v>4169</v>
      </c>
      <c r="AE671" s="210"/>
      <c r="AF671" s="210"/>
      <c r="AG671" t="str">
        <f>IFERROR(IF(COUNTIF(C671:L671,"Feed Ingredient")&gt;0,INDEX(ani_diet!T:T,MATCH(M671,ani_diet!D:D,0)),""),"")</f>
        <v>Juglans regia Leaves</v>
      </c>
      <c r="AH671" s="60" t="str">
        <f>IF(IFERROR(IF(MATCH("Feed Ingredient", AOM[[#This Row],[L1]:[L10]],0)&gt;0, TRUE, FALSE), FALSE)=TRUE,IFERROR(VLOOKUP(M671, ani_diet!C:C, 1, FALSE), "No Match"),FALSE)</f>
        <v>Walnut Leaves</v>
      </c>
      <c r="AI671" t="s">
        <v>3539</v>
      </c>
      <c r="AL671" t="str">
        <f>IFERROR(IF(COUNTIF(C671:L671,"Feed Ingredient")&gt;0,INDEX(ani_diet!T:T,MATCH(M671,ani_diet!D:D,0)),""),"")</f>
        <v>Juglans regia Leaves</v>
      </c>
    </row>
    <row r="672" spans="1:38">
      <c r="A672" t="str">
        <f>_xlfn.TEXTJOIN("/",TRUE,AOM[[#This Row],[L1]:[L10]])</f>
        <v>Management/Livestock Management/Feed Characteristic/Feed Composition/Feed Ingredient/Crop Byproduct/Oil Plant Products/Cotton/Cotton Seed</v>
      </c>
      <c r="B672" s="207" t="s">
        <v>19930</v>
      </c>
      <c r="C672" s="207" t="s">
        <v>17896</v>
      </c>
      <c r="D672" s="207" t="s">
        <v>17898</v>
      </c>
      <c r="E672" s="207" t="s">
        <v>17908</v>
      </c>
      <c r="F672" s="207" t="s">
        <v>18308</v>
      </c>
      <c r="G672" s="207" t="s">
        <v>18309</v>
      </c>
      <c r="H672" s="207" t="s">
        <v>18687</v>
      </c>
      <c r="I672" s="207" t="s">
        <v>19931</v>
      </c>
      <c r="J672" s="207" t="s">
        <v>4003</v>
      </c>
      <c r="K672" s="207" t="s">
        <v>19730</v>
      </c>
      <c r="L672" s="207"/>
      <c r="M672" t="str" cm="1">
        <f t="array" ref="M672">LOOKUP(2,1/(C672:L672&lt;&gt;""),C672:L672)</f>
        <v>Cotton Seed</v>
      </c>
      <c r="N672" s="207" t="s">
        <v>8288</v>
      </c>
      <c r="O672" s="207" t="s">
        <v>8288</v>
      </c>
      <c r="P672" s="207" t="s">
        <v>8288</v>
      </c>
      <c r="Q672" s="207" t="s">
        <v>8288</v>
      </c>
      <c r="R672" s="207" t="s">
        <v>8288</v>
      </c>
      <c r="S672" s="207" t="s">
        <v>19932</v>
      </c>
      <c r="T672" s="207" t="s">
        <v>8288</v>
      </c>
      <c r="U672" s="207" t="s">
        <v>19733</v>
      </c>
      <c r="V672" s="209" t="s">
        <v>19734</v>
      </c>
      <c r="W672" s="207" t="s">
        <v>8288</v>
      </c>
      <c r="X672" s="207" t="s">
        <v>8288</v>
      </c>
      <c r="Y672" s="207" t="s">
        <v>8288</v>
      </c>
      <c r="Z672" s="207" t="s">
        <v>8288</v>
      </c>
      <c r="AA672" s="209" t="s">
        <v>4010</v>
      </c>
      <c r="AB672" s="211" t="s">
        <v>19763</v>
      </c>
      <c r="AC672" s="213" t="s">
        <v>19933</v>
      </c>
      <c r="AD672" s="210" t="s">
        <v>4169</v>
      </c>
      <c r="AE672" s="213" t="s">
        <v>4003</v>
      </c>
      <c r="AF672" s="213"/>
      <c r="AG672" t="str">
        <f>IFERROR(IF(COUNTIF(C672:L672,"Feed Ingredient")&gt;0,INDEX(ani_diet!T:T,MATCH(M672,ani_diet!D:D,0)),""),"")</f>
        <v>Gossypium Seed</v>
      </c>
      <c r="AH672" s="60" t="str">
        <f>IF(IFERROR(IF(MATCH("Feed Ingredient", AOM[[#This Row],[L1]:[L10]],0)&gt;0, TRUE, FALSE), FALSE)=TRUE,IFERROR(VLOOKUP(M672, ani_diet!C:C, 1, FALSE), "No Match"),FALSE)</f>
        <v>Cotton Seed</v>
      </c>
      <c r="AI672" t="s">
        <v>3539</v>
      </c>
      <c r="AL672" t="str">
        <f>IFERROR(IF(COUNTIF(C672:L672,"Feed Ingredient")&gt;0,INDEX(ani_diet!T:T,MATCH(M672,ani_diet!D:D,0)),""),"")</f>
        <v>Gossypium Seed</v>
      </c>
    </row>
    <row r="673" spans="1:38">
      <c r="A673" t="str">
        <f>_xlfn.TEXTJOIN("/",TRUE,AOM[[#This Row],[L1]:[L10]])</f>
        <v>Management/Livestock Management/Feed Characteristic/Feed Composition/Feed Ingredient/Crop Byproduct/Other Plant ByProducts/Hops</v>
      </c>
      <c r="B673" s="207" t="s">
        <v>19934</v>
      </c>
      <c r="C673" s="207" t="s">
        <v>17896</v>
      </c>
      <c r="D673" s="207" t="s">
        <v>17898</v>
      </c>
      <c r="E673" s="207" t="s">
        <v>17908</v>
      </c>
      <c r="F673" s="207" t="s">
        <v>18308</v>
      </c>
      <c r="G673" s="207" t="s">
        <v>18309</v>
      </c>
      <c r="H673" s="207" t="s">
        <v>18687</v>
      </c>
      <c r="I673" s="214" t="s">
        <v>19935</v>
      </c>
      <c r="J673" s="207" t="s">
        <v>3518</v>
      </c>
      <c r="K673" s="207"/>
      <c r="L673" s="207"/>
      <c r="M673" t="str" cm="1">
        <f t="array" ref="M673">LOOKUP(2,1/(C673:L673&lt;&gt;""),C673:L673)</f>
        <v>Hops</v>
      </c>
      <c r="N673" s="207" t="s">
        <v>19936</v>
      </c>
      <c r="O673" s="207" t="s">
        <v>8288</v>
      </c>
      <c r="P673" s="207" t="s">
        <v>8288</v>
      </c>
      <c r="Q673" s="207" t="s">
        <v>8288</v>
      </c>
      <c r="R673" s="207" t="s">
        <v>8288</v>
      </c>
      <c r="S673" s="207" t="s">
        <v>8288</v>
      </c>
      <c r="T673" s="207" t="s">
        <v>8288</v>
      </c>
      <c r="U673" s="207" t="s">
        <v>3520</v>
      </c>
      <c r="V673" s="209" t="s">
        <v>19937</v>
      </c>
      <c r="W673" s="207" t="s">
        <v>8288</v>
      </c>
      <c r="X673" s="207" t="s">
        <v>8288</v>
      </c>
      <c r="Y673" s="207" t="s">
        <v>8288</v>
      </c>
      <c r="Z673" s="207" t="s">
        <v>8288</v>
      </c>
      <c r="AA673" s="209" t="s">
        <v>3523</v>
      </c>
      <c r="AB673" s="211" t="s">
        <v>19938</v>
      </c>
      <c r="AC673" s="210" t="s">
        <v>4169</v>
      </c>
      <c r="AD673" s="210" t="s">
        <v>4169</v>
      </c>
      <c r="AE673" s="210"/>
      <c r="AF673" s="210"/>
      <c r="AG673" t="str">
        <f>IFERROR(IF(COUNTIF(C673:L673,"Feed Ingredient")&gt;0,INDEX(ani_diet!T:T,MATCH(M673,ani_diet!D:D,0)),""),"")</f>
        <v>Humulus lupulus</v>
      </c>
      <c r="AH673" s="60" t="str">
        <f>IF(IFERROR(IF(MATCH("Feed Ingredient", AOM[[#This Row],[L1]:[L10]],0)&gt;0, TRUE, FALSE), FALSE)=TRUE,IFERROR(VLOOKUP(M673, ani_diet!C:C, 1, FALSE), "No Match"),FALSE)</f>
        <v>Hops</v>
      </c>
      <c r="AI673" t="s">
        <v>3539</v>
      </c>
      <c r="AL673" t="str">
        <f>IFERROR(IF(COUNTIF(C673:L673,"Feed Ingredient")&gt;0,INDEX(ani_diet!T:T,MATCH(M673,ani_diet!D:D,0)),""),"")</f>
        <v>Humulus lupulus</v>
      </c>
    </row>
    <row r="674" spans="1:38">
      <c r="A674" t="str">
        <f>_xlfn.TEXTJOIN("/",TRUE,AOM[[#This Row],[L1]:[L10]])</f>
        <v>Management/Livestock Management/Feed Characteristic/Feed Composition/Feed Ingredient/Crop Byproduct/Roots and Tuber ByProducts</v>
      </c>
      <c r="B674" s="207" t="s">
        <v>19939</v>
      </c>
      <c r="C674" s="207" t="s">
        <v>17896</v>
      </c>
      <c r="D674" s="207" t="s">
        <v>17898</v>
      </c>
      <c r="E674" s="207" t="s">
        <v>17908</v>
      </c>
      <c r="F674" s="207" t="s">
        <v>18308</v>
      </c>
      <c r="G674" s="207" t="s">
        <v>18309</v>
      </c>
      <c r="H674" s="207" t="s">
        <v>18687</v>
      </c>
      <c r="I674" s="207" t="s">
        <v>19940</v>
      </c>
      <c r="J674" s="207" t="s">
        <v>8288</v>
      </c>
      <c r="K674" s="207" t="s">
        <v>8288</v>
      </c>
      <c r="L674" s="207"/>
      <c r="M674" t="str" cm="1">
        <f t="array" ref="M674">LOOKUP(2,1/(C674:L674&lt;&gt;""),C674:L674)</f>
        <v>Roots and Tuber ByProducts</v>
      </c>
      <c r="N674" s="207" t="s">
        <v>8288</v>
      </c>
      <c r="O674" s="207" t="s">
        <v>8288</v>
      </c>
      <c r="P674" s="207" t="s">
        <v>8288</v>
      </c>
      <c r="Q674" s="207" t="s">
        <v>8288</v>
      </c>
      <c r="R674" s="207" t="s">
        <v>8288</v>
      </c>
      <c r="S674" s="207" t="s">
        <v>8288</v>
      </c>
      <c r="T674" s="207" t="s">
        <v>8288</v>
      </c>
      <c r="U674" s="207"/>
      <c r="V674" s="209" t="s">
        <v>8288</v>
      </c>
      <c r="W674" s="207" t="s">
        <v>8288</v>
      </c>
      <c r="X674" s="207" t="s">
        <v>8288</v>
      </c>
      <c r="Y674" s="207" t="s">
        <v>8288</v>
      </c>
      <c r="Z674" s="207" t="s">
        <v>8288</v>
      </c>
      <c r="AA674" s="209" t="s">
        <v>8288</v>
      </c>
      <c r="AB674" s="211" t="s">
        <v>19941</v>
      </c>
      <c r="AC674" s="210" t="s">
        <v>4169</v>
      </c>
      <c r="AD674" s="210" t="s">
        <v>4169</v>
      </c>
      <c r="AE674" s="210"/>
      <c r="AF674" s="210"/>
      <c r="AG674" t="str">
        <f>IFERROR(IF(COUNTIF(C674:L674,"Feed Ingredient")&gt;0,INDEX(ani_diet!T:T,MATCH(M674,ani_diet!D:D,0)),""),"")</f>
        <v/>
      </c>
      <c r="AH674" s="60" t="str">
        <f>IF(IFERROR(IF(MATCH("Feed Ingredient", AOM[[#This Row],[L1]:[L10]],0)&gt;0, TRUE, FALSE), FALSE)=TRUE,IFERROR(VLOOKUP(M674, ani_diet!C:C, 1, FALSE), "No Match"),FALSE)</f>
        <v>No Match</v>
      </c>
      <c r="AL674" t="str">
        <f>IFERROR(IF(COUNTIF(C674:L674,"Feed Ingredient")&gt;0,INDEX(ani_diet!T:T,MATCH(M674,ani_diet!D:D,0)),""),"")</f>
        <v/>
      </c>
    </row>
    <row r="675" spans="1:38">
      <c r="A675" t="s">
        <v>19942</v>
      </c>
      <c r="B675" s="207" t="s">
        <v>19943</v>
      </c>
      <c r="C675" s="207" t="s">
        <v>17896</v>
      </c>
      <c r="D675" s="207" t="s">
        <v>17898</v>
      </c>
      <c r="E675" s="207" t="s">
        <v>17908</v>
      </c>
      <c r="F675" s="207" t="s">
        <v>18308</v>
      </c>
      <c r="G675" s="207" t="s">
        <v>18309</v>
      </c>
      <c r="H675" s="207" t="s">
        <v>18687</v>
      </c>
      <c r="I675" s="207" t="s">
        <v>19940</v>
      </c>
      <c r="J675" s="207" t="s">
        <v>4730</v>
      </c>
      <c r="K675" s="207" t="s">
        <v>19944</v>
      </c>
      <c r="L675" s="207"/>
      <c r="M675" t="str" cm="1">
        <f t="array" ref="M675">LOOKUP(2,1/(C675:L675&lt;&gt;""),C675:L675)</f>
        <v>African Yam Bean Dried Ground</v>
      </c>
      <c r="N675" s="207" t="s">
        <v>19945</v>
      </c>
      <c r="O675" s="207"/>
      <c r="P675" s="207"/>
      <c r="Q675" s="207"/>
      <c r="R675" s="207"/>
      <c r="S675" s="207"/>
      <c r="T675" s="207"/>
      <c r="U675" s="207" t="s">
        <v>4732</v>
      </c>
      <c r="V675" s="204" t="s">
        <v>328</v>
      </c>
      <c r="W675" s="207"/>
      <c r="X675" s="207"/>
      <c r="Y675" s="207"/>
      <c r="Z675" s="207"/>
      <c r="AA675" s="209" t="s">
        <v>4733</v>
      </c>
      <c r="AB675" s="209" t="s">
        <v>4169</v>
      </c>
      <c r="AC675" s="210" t="s">
        <v>19946</v>
      </c>
      <c r="AD675" s="210" t="s">
        <v>4169</v>
      </c>
      <c r="AE675" s="210" t="s">
        <v>5394</v>
      </c>
      <c r="AF675" s="210"/>
      <c r="AG675" t="str">
        <f>IFERROR(IF(COUNTIF(C675:L675,"Feed Ingredient")&gt;0,INDEX(ani_diet!T:T,MATCH(M675,ani_diet!D:D,0)),""),"")</f>
        <v>Sphenostylis stenocarpa</v>
      </c>
      <c r="AH675" s="60" t="str">
        <f>IF(IFERROR(IF(MATCH("Feed Ingredient", AOM[[#This Row],[L1]:[L10]],0)&gt;0, TRUE, FALSE), FALSE)=TRUE,IFERROR(VLOOKUP(M675, ani_diet!C:C, 1, FALSE), "No Match"),FALSE)</f>
        <v>No Match</v>
      </c>
      <c r="AI675" t="s">
        <v>3539</v>
      </c>
      <c r="AL675" t="str">
        <f>IFERROR(IF(COUNTIF(C675:L675,"Feed Ingredient")&gt;0,INDEX(ani_diet!T:T,MATCH(M675,ani_diet!D:D,0)),""),"")</f>
        <v>Sphenostylis stenocarpa</v>
      </c>
    </row>
    <row r="676" spans="1:38">
      <c r="A676" t="str">
        <f>_xlfn.TEXTJOIN("/",TRUE,AOM[[#This Row],[L1]:[L10]])</f>
        <v>Management/Livestock Management/Feed Characteristic/Feed Composition/Feed Ingredient/Crop Byproduct/Roots and Tuber ByProducts/African Yam Bean/African Yam Bean Ground</v>
      </c>
      <c r="B676" s="207" t="s">
        <v>19947</v>
      </c>
      <c r="C676" s="207" t="s">
        <v>17896</v>
      </c>
      <c r="D676" s="207" t="s">
        <v>17898</v>
      </c>
      <c r="E676" s="207" t="s">
        <v>17908</v>
      </c>
      <c r="F676" s="207" t="s">
        <v>18308</v>
      </c>
      <c r="G676" s="207" t="s">
        <v>18309</v>
      </c>
      <c r="H676" s="207" t="s">
        <v>18687</v>
      </c>
      <c r="I676" s="207" t="s">
        <v>19940</v>
      </c>
      <c r="J676" s="207" t="s">
        <v>4730</v>
      </c>
      <c r="K676" s="207" t="s">
        <v>19948</v>
      </c>
      <c r="L676" s="207"/>
      <c r="M676" t="str" cm="1">
        <f t="array" ref="M676">LOOKUP(2,1/(C676:L676&lt;&gt;""),C676:L676)</f>
        <v>African Yam Bean Ground</v>
      </c>
      <c r="N676" s="207" t="s">
        <v>19949</v>
      </c>
      <c r="O676" s="207"/>
      <c r="P676" s="207"/>
      <c r="Q676" s="207"/>
      <c r="R676" s="207"/>
      <c r="S676" s="207"/>
      <c r="T676" s="207"/>
      <c r="U676" s="207" t="s">
        <v>4732</v>
      </c>
      <c r="V676" s="204" t="s">
        <v>328</v>
      </c>
      <c r="W676" s="207"/>
      <c r="X676" s="207"/>
      <c r="Y676" s="207"/>
      <c r="Z676" s="207"/>
      <c r="AA676" s="209" t="s">
        <v>4733</v>
      </c>
      <c r="AB676" s="209" t="s">
        <v>4169</v>
      </c>
      <c r="AC676" s="210" t="s">
        <v>19946</v>
      </c>
      <c r="AD676" s="210" t="s">
        <v>4169</v>
      </c>
      <c r="AE676" s="210" t="s">
        <v>5394</v>
      </c>
      <c r="AF676" s="210"/>
      <c r="AG676" t="str">
        <f>IFERROR(IF(COUNTIF(C676:L676,"Feed Ingredient")&gt;0,INDEX(ani_diet!T:T,MATCH(M676,ani_diet!D:D,0)),""),"")</f>
        <v>Sphenostylis stenocarpa</v>
      </c>
      <c r="AH676" s="60" t="str">
        <f>IF(IFERROR(IF(MATCH("Feed Ingredient", AOM[[#This Row],[L1]:[L10]],0)&gt;0, TRUE, FALSE), FALSE)=TRUE,IFERROR(VLOOKUP(M676, ani_diet!C:C, 1, FALSE), "No Match"),FALSE)</f>
        <v>No Match</v>
      </c>
      <c r="AI676" t="s">
        <v>3539</v>
      </c>
      <c r="AL676" t="str">
        <f>IFERROR(IF(COUNTIF(C676:L676,"Feed Ingredient")&gt;0,INDEX(ani_diet!T:T,MATCH(M676,ani_diet!D:D,0)),""),"")</f>
        <v>Sphenostylis stenocarpa</v>
      </c>
    </row>
    <row r="677" spans="1:38">
      <c r="A677" t="s">
        <v>19950</v>
      </c>
      <c r="B677" s="207" t="s">
        <v>19951</v>
      </c>
      <c r="C677" s="207" t="s">
        <v>17896</v>
      </c>
      <c r="D677" s="207" t="s">
        <v>17898</v>
      </c>
      <c r="E677" s="207" t="s">
        <v>17908</v>
      </c>
      <c r="F677" s="207" t="s">
        <v>18308</v>
      </c>
      <c r="G677" s="207" t="s">
        <v>18309</v>
      </c>
      <c r="H677" s="207" t="s">
        <v>18687</v>
      </c>
      <c r="I677" s="207" t="s">
        <v>19940</v>
      </c>
      <c r="J677" s="207" t="s">
        <v>19952</v>
      </c>
      <c r="K677" s="207" t="s">
        <v>19953</v>
      </c>
      <c r="L677" s="207" t="s">
        <v>19954</v>
      </c>
      <c r="M677" t="str" cm="1">
        <f t="array" ref="M677">LOOKUP(2,1/(C677:L677&lt;&gt;""),C677:L677)</f>
        <v>Beet Fodder Ensiled</v>
      </c>
      <c r="N677" s="207" t="s">
        <v>19955</v>
      </c>
      <c r="O677" s="207" t="s">
        <v>8288</v>
      </c>
      <c r="P677" s="207" t="s">
        <v>8288</v>
      </c>
      <c r="Q677" s="207" t="s">
        <v>8288</v>
      </c>
      <c r="R677" s="207" t="s">
        <v>8288</v>
      </c>
      <c r="S677" s="207" t="s">
        <v>19956</v>
      </c>
      <c r="T677" s="207" t="s">
        <v>8288</v>
      </c>
      <c r="U677" s="207" t="s">
        <v>5453</v>
      </c>
      <c r="V677" s="204" t="s">
        <v>19957</v>
      </c>
      <c r="W677" s="207" t="s">
        <v>8288</v>
      </c>
      <c r="X677" s="207" t="s">
        <v>8288</v>
      </c>
      <c r="Y677" s="207" t="s">
        <v>8288</v>
      </c>
      <c r="Z677" s="207" t="s">
        <v>8288</v>
      </c>
      <c r="AA677" s="209" t="s">
        <v>5456</v>
      </c>
      <c r="AB677" s="225" t="s">
        <v>4169</v>
      </c>
      <c r="AC677" s="210" t="s">
        <v>19958</v>
      </c>
      <c r="AD677" s="210" t="s">
        <v>4169</v>
      </c>
      <c r="AE677" s="210" t="s">
        <v>19959</v>
      </c>
      <c r="AF677" s="210"/>
      <c r="AG677" t="str">
        <f>IFERROR(IF(COUNTIF(C677:L677,"Feed Ingredient")&gt;0,INDEX(ani_diet!T:T,MATCH(M677,ani_diet!D:D,0)),""),"")</f>
        <v>Beta vulgaris Fodder</v>
      </c>
      <c r="AH677" s="60" t="str">
        <f>IF(IFERROR(IF(MATCH("Feed Ingredient", AOM[[#This Row],[L1]:[L10]],0)&gt;0, TRUE, FALSE), FALSE)=TRUE,IFERROR(VLOOKUP(M677, ani_diet!C:C, 1, FALSE), "No Match"),FALSE)</f>
        <v>No Match</v>
      </c>
      <c r="AI677" t="s">
        <v>3539</v>
      </c>
      <c r="AL677" t="str">
        <f>IFERROR(IF(COUNTIF(C677:L677,"Feed Ingredient")&gt;0,INDEX(ani_diet!T:T,MATCH(M677,ani_diet!D:D,0)),""),"")</f>
        <v>Beta vulgaris Fodder</v>
      </c>
    </row>
    <row r="678" spans="1:38">
      <c r="A678" t="str">
        <f>_xlfn.TEXTJOIN("/",TRUE,AOM[[#This Row],[L1]:[L10]])</f>
        <v>Management/Livestock Management/Feed Characteristic/Feed Composition/Feed Ingredient/Crop Byproduct/Roots and Tuber ByProducts/Beet/Beet Pulp/Beet Pulp Dried</v>
      </c>
      <c r="B678" s="207" t="s">
        <v>19960</v>
      </c>
      <c r="C678" s="207" t="s">
        <v>17896</v>
      </c>
      <c r="D678" s="207" t="s">
        <v>17898</v>
      </c>
      <c r="E678" s="207" t="s">
        <v>17908</v>
      </c>
      <c r="F678" s="207" t="s">
        <v>18308</v>
      </c>
      <c r="G678" s="207" t="s">
        <v>18309</v>
      </c>
      <c r="H678" s="207" t="s">
        <v>18687</v>
      </c>
      <c r="I678" s="207" t="s">
        <v>19940</v>
      </c>
      <c r="J678" s="207" t="s">
        <v>19952</v>
      </c>
      <c r="K678" s="207" t="s">
        <v>19961</v>
      </c>
      <c r="L678" s="207" t="s">
        <v>19962</v>
      </c>
      <c r="M678" t="str" cm="1">
        <f t="array" ref="M678">LOOKUP(2,1/(C678:L678&lt;&gt;""),C678:L678)</f>
        <v>Beet Pulp Dried</v>
      </c>
      <c r="N678" s="207"/>
      <c r="O678" s="207" t="s">
        <v>8288</v>
      </c>
      <c r="P678" s="207" t="s">
        <v>8288</v>
      </c>
      <c r="Q678" s="207" t="s">
        <v>8288</v>
      </c>
      <c r="R678" s="207" t="s">
        <v>8288</v>
      </c>
      <c r="S678" s="207" t="s">
        <v>19956</v>
      </c>
      <c r="T678" s="207" t="s">
        <v>8288</v>
      </c>
      <c r="U678" s="207" t="s">
        <v>5453</v>
      </c>
      <c r="V678" s="209" t="s">
        <v>19957</v>
      </c>
      <c r="W678" s="207" t="s">
        <v>8288</v>
      </c>
      <c r="X678" s="207" t="s">
        <v>8288</v>
      </c>
      <c r="Y678" s="207" t="s">
        <v>8288</v>
      </c>
      <c r="Z678" s="207" t="s">
        <v>8288</v>
      </c>
      <c r="AA678" s="209" t="s">
        <v>5456</v>
      </c>
      <c r="AB678" s="211" t="s">
        <v>19963</v>
      </c>
      <c r="AC678" s="213" t="s">
        <v>19958</v>
      </c>
      <c r="AD678" s="210" t="s">
        <v>4169</v>
      </c>
      <c r="AE678" s="213" t="s">
        <v>19959</v>
      </c>
      <c r="AF678" s="213"/>
      <c r="AG678" t="str">
        <f>IFERROR(IF(COUNTIF(C678:L678,"Feed Ingredient")&gt;0,INDEX(ani_diet!T:T,MATCH(M678,ani_diet!D:D,0)),""),"")</f>
        <v>Beta vulgaris Pulp</v>
      </c>
      <c r="AH678" s="60" t="str">
        <f>IF(IFERROR(IF(MATCH("Feed Ingredient", AOM[[#This Row],[L1]:[L10]],0)&gt;0, TRUE, FALSE), FALSE)=TRUE,IFERROR(VLOOKUP(M678, ani_diet!C:C, 1, FALSE), "No Match"),FALSE)</f>
        <v>No Match</v>
      </c>
      <c r="AI678" t="s">
        <v>3539</v>
      </c>
      <c r="AL678" t="str">
        <f>IFERROR(IF(COUNTIF(C678:L678,"Feed Ingredient")&gt;0,INDEX(ani_diet!T:T,MATCH(M678,ani_diet!D:D,0)),""),"")</f>
        <v>Beta vulgaris Pulp</v>
      </c>
    </row>
    <row r="679" spans="1:38">
      <c r="A679" t="str">
        <f>_xlfn.TEXTJOIN("/",TRUE,AOM[[#This Row],[L1]:[L10]])</f>
        <v>Management/Livestock Management/Feed Characteristic/Feed Composition/Feed Ingredient/Crop Byproduct/Roots and Tuber ByProducts/Beet/Beet Pulp</v>
      </c>
      <c r="B679" s="207" t="s">
        <v>19964</v>
      </c>
      <c r="C679" s="207" t="s">
        <v>17896</v>
      </c>
      <c r="D679" s="207" t="s">
        <v>17898</v>
      </c>
      <c r="E679" s="207" t="s">
        <v>17908</v>
      </c>
      <c r="F679" s="207" t="s">
        <v>18308</v>
      </c>
      <c r="G679" s="207" t="s">
        <v>18309</v>
      </c>
      <c r="H679" s="207" t="s">
        <v>18687</v>
      </c>
      <c r="I679" s="207" t="s">
        <v>19940</v>
      </c>
      <c r="J679" s="207" t="s">
        <v>19952</v>
      </c>
      <c r="K679" s="207" t="s">
        <v>19961</v>
      </c>
      <c r="L679" s="207"/>
      <c r="M679" t="str" cm="1">
        <f t="array" ref="M679">LOOKUP(2,1/(C679:L679&lt;&gt;""),C679:L679)</f>
        <v>Beet Pulp</v>
      </c>
      <c r="N679" s="207"/>
      <c r="O679" s="207" t="s">
        <v>8288</v>
      </c>
      <c r="P679" s="207" t="s">
        <v>8288</v>
      </c>
      <c r="Q679" s="207" t="s">
        <v>8288</v>
      </c>
      <c r="R679" s="207" t="s">
        <v>8288</v>
      </c>
      <c r="S679" s="207" t="s">
        <v>19956</v>
      </c>
      <c r="T679" s="207" t="s">
        <v>8288</v>
      </c>
      <c r="U679" s="207" t="s">
        <v>5453</v>
      </c>
      <c r="V679" s="209" t="s">
        <v>19957</v>
      </c>
      <c r="W679" s="207" t="s">
        <v>8288</v>
      </c>
      <c r="X679" s="207" t="s">
        <v>8288</v>
      </c>
      <c r="Y679" s="207" t="s">
        <v>8288</v>
      </c>
      <c r="Z679" s="207" t="s">
        <v>8288</v>
      </c>
      <c r="AA679" s="209" t="s">
        <v>5456</v>
      </c>
      <c r="AB679" s="211" t="s">
        <v>19965</v>
      </c>
      <c r="AC679" s="213" t="s">
        <v>19958</v>
      </c>
      <c r="AD679" s="210" t="s">
        <v>4169</v>
      </c>
      <c r="AE679" s="213" t="s">
        <v>19959</v>
      </c>
      <c r="AF679" s="213"/>
      <c r="AG679" t="str">
        <f>IFERROR(IF(COUNTIF(C679:L679,"Feed Ingredient")&gt;0,INDEX(ani_diet!T:T,MATCH(M679,ani_diet!D:D,0)),""),"")</f>
        <v>Beta vulgaris</v>
      </c>
      <c r="AH679" s="60" t="str">
        <f>IF(IFERROR(IF(MATCH("Feed Ingredient", AOM[[#This Row],[L1]:[L10]],0)&gt;0, TRUE, FALSE), FALSE)=TRUE,IFERROR(VLOOKUP(M679, ani_diet!C:C, 1, FALSE), "No Match"),FALSE)</f>
        <v>Beet Pulp</v>
      </c>
      <c r="AI679" t="s">
        <v>3539</v>
      </c>
      <c r="AL679" t="str">
        <f>IFERROR(IF(COUNTIF(C679:L679,"Feed Ingredient")&gt;0,INDEX(ani_diet!T:T,MATCH(M679,ani_diet!D:D,0)),""),"")</f>
        <v>Beta vulgaris</v>
      </c>
    </row>
    <row r="680" spans="1:38">
      <c r="A680" t="str">
        <f>_xlfn.TEXTJOIN("/",TRUE,AOM[[#This Row],[L1]:[L10]])</f>
        <v>Management/Livestock Management/Feed Characteristic/Feed Composition/Feed Ingredient/Crop Byproduct/Roots and Tuber ByProducts/Beetroot/Beetroot Discards/Beetroot Discards Dried</v>
      </c>
      <c r="B680" s="207" t="s">
        <v>19966</v>
      </c>
      <c r="C680" s="207" t="s">
        <v>17896</v>
      </c>
      <c r="D680" s="207" t="s">
        <v>17898</v>
      </c>
      <c r="E680" s="207" t="s">
        <v>17908</v>
      </c>
      <c r="F680" s="207" t="s">
        <v>18308</v>
      </c>
      <c r="G680" s="207" t="s">
        <v>18309</v>
      </c>
      <c r="H680" s="207" t="s">
        <v>18687</v>
      </c>
      <c r="I680" s="207" t="s">
        <v>19940</v>
      </c>
      <c r="J680" s="207" t="s">
        <v>5451</v>
      </c>
      <c r="K680" s="207" t="s">
        <v>19967</v>
      </c>
      <c r="L680" s="207" t="s">
        <v>19968</v>
      </c>
      <c r="M680" t="str" cm="1">
        <f t="array" ref="M680">LOOKUP(2,1/(C680:L680&lt;&gt;""),C680:L680)</f>
        <v>Beetroot Discards Dried</v>
      </c>
      <c r="N680" s="207" t="s">
        <v>19969</v>
      </c>
      <c r="O680" s="207" t="s">
        <v>8288</v>
      </c>
      <c r="P680" s="207" t="s">
        <v>8288</v>
      </c>
      <c r="Q680" s="207" t="s">
        <v>8288</v>
      </c>
      <c r="R680" s="207" t="s">
        <v>8288</v>
      </c>
      <c r="S680" s="207" t="s">
        <v>19956</v>
      </c>
      <c r="T680" s="207" t="s">
        <v>8288</v>
      </c>
      <c r="U680" s="207" t="s">
        <v>5453</v>
      </c>
      <c r="V680" s="209" t="s">
        <v>19957</v>
      </c>
      <c r="W680" s="207" t="s">
        <v>8288</v>
      </c>
      <c r="X680" s="207" t="s">
        <v>8288</v>
      </c>
      <c r="Y680" s="207" t="s">
        <v>8288</v>
      </c>
      <c r="Z680" s="207" t="s">
        <v>8288</v>
      </c>
      <c r="AA680" s="209" t="s">
        <v>5456</v>
      </c>
      <c r="AB680" s="209" t="s">
        <v>4169</v>
      </c>
      <c r="AC680" s="210" t="s">
        <v>4169</v>
      </c>
      <c r="AD680" s="210" t="s">
        <v>4169</v>
      </c>
      <c r="AE680" s="210"/>
      <c r="AF680" s="210"/>
      <c r="AG680" t="str">
        <f>IFERROR(IF(COUNTIF(C680:L680,"Feed Ingredient")&gt;0,INDEX(ani_diet!T:T,MATCH(M680,ani_diet!D:D,0)),""),"")</f>
        <v>Beta vulgaris Discards</v>
      </c>
      <c r="AH680" s="60" t="str">
        <f>IF(IFERROR(IF(MATCH("Feed Ingredient", AOM[[#This Row],[L1]:[L10]],0)&gt;0, TRUE, FALSE), FALSE)=TRUE,IFERROR(VLOOKUP(M680, ani_diet!C:C, 1, FALSE), "No Match"),FALSE)</f>
        <v>No Match</v>
      </c>
      <c r="AI680" t="s">
        <v>3539</v>
      </c>
      <c r="AL680" t="str">
        <f>IFERROR(IF(COUNTIF(C680:L680,"Feed Ingredient")&gt;0,INDEX(ani_diet!T:T,MATCH(M680,ani_diet!D:D,0)),""),"")</f>
        <v>Beta vulgaris Discards</v>
      </c>
    </row>
    <row r="681" spans="1:38">
      <c r="A681" t="str">
        <f>_xlfn.TEXTJOIN("/",TRUE,AOM[[#This Row],[L1]:[L10]])</f>
        <v>Management/Livestock Management/Feed Characteristic/Feed Composition/Feed Ingredient/Crop Byproduct/Roots and Tuber ByProducts/Beetroot/Beetroot Discards</v>
      </c>
      <c r="B681" s="207" t="s">
        <v>19970</v>
      </c>
      <c r="C681" s="207" t="s">
        <v>17896</v>
      </c>
      <c r="D681" s="207" t="s">
        <v>17898</v>
      </c>
      <c r="E681" s="207" t="s">
        <v>17908</v>
      </c>
      <c r="F681" s="207" t="s">
        <v>18308</v>
      </c>
      <c r="G681" s="207" t="s">
        <v>18309</v>
      </c>
      <c r="H681" s="207" t="s">
        <v>18687</v>
      </c>
      <c r="I681" s="207" t="s">
        <v>19940</v>
      </c>
      <c r="J681" s="207" t="s">
        <v>5451</v>
      </c>
      <c r="K681" s="207" t="s">
        <v>19967</v>
      </c>
      <c r="L681" s="207"/>
      <c r="M681" t="str" cm="1">
        <f t="array" ref="M681">LOOKUP(2,1/(C681:L681&lt;&gt;""),C681:L681)</f>
        <v>Beetroot Discards</v>
      </c>
      <c r="N681" s="207" t="s">
        <v>19971</v>
      </c>
      <c r="O681" s="207" t="s">
        <v>8288</v>
      </c>
      <c r="P681" s="207" t="s">
        <v>8288</v>
      </c>
      <c r="Q681" s="207" t="s">
        <v>8288</v>
      </c>
      <c r="R681" s="207" t="s">
        <v>8288</v>
      </c>
      <c r="S681" s="207" t="s">
        <v>19956</v>
      </c>
      <c r="T681" s="207" t="s">
        <v>8288</v>
      </c>
      <c r="U681" s="207" t="s">
        <v>5453</v>
      </c>
      <c r="V681" s="209" t="s">
        <v>19957</v>
      </c>
      <c r="W681" s="207" t="s">
        <v>8288</v>
      </c>
      <c r="X681" s="207" t="s">
        <v>8288</v>
      </c>
      <c r="Y681" s="207" t="s">
        <v>8288</v>
      </c>
      <c r="Z681" s="207" t="s">
        <v>8288</v>
      </c>
      <c r="AA681" s="209" t="s">
        <v>5456</v>
      </c>
      <c r="AB681" s="209" t="s">
        <v>4169</v>
      </c>
      <c r="AC681" s="210" t="s">
        <v>4169</v>
      </c>
      <c r="AD681" s="210" t="s">
        <v>4169</v>
      </c>
      <c r="AE681" s="210"/>
      <c r="AF681" s="210"/>
      <c r="AG681" t="str">
        <f>IFERROR(IF(COUNTIF(C681:L681,"Feed Ingredient")&gt;0,INDEX(ani_diet!T:T,MATCH(M681,ani_diet!D:D,0)),""),"")</f>
        <v>Beta vulgaris Discards</v>
      </c>
      <c r="AH681" s="60" t="str">
        <f>IF(IFERROR(IF(MATCH("Feed Ingredient", AOM[[#This Row],[L1]:[L10]],0)&gt;0, TRUE, FALSE), FALSE)=TRUE,IFERROR(VLOOKUP(M681, ani_diet!C:C, 1, FALSE), "No Match"),FALSE)</f>
        <v>Beetroot Discards</v>
      </c>
      <c r="AI681" t="s">
        <v>3539</v>
      </c>
      <c r="AL681" t="str">
        <f>IFERROR(IF(COUNTIF(C681:L681,"Feed Ingredient")&gt;0,INDEX(ani_diet!T:T,MATCH(M681,ani_diet!D:D,0)),""),"")</f>
        <v>Beta vulgaris Discards</v>
      </c>
    </row>
    <row r="682" spans="1:38">
      <c r="A682" t="str">
        <f>_xlfn.TEXTJOIN("/",TRUE,AOM[[#This Row],[L1]:[L10]])</f>
        <v>Management/Livestock Management/Feed Characteristic/Feed Composition/Feed Ingredient/Crop Byproduct/Roots and Tuber ByProducts/Cassava/Cassava Bran</v>
      </c>
      <c r="B682" s="207" t="s">
        <v>19972</v>
      </c>
      <c r="C682" s="207" t="s">
        <v>17896</v>
      </c>
      <c r="D682" s="207" t="s">
        <v>17898</v>
      </c>
      <c r="E682" s="207" t="s">
        <v>17908</v>
      </c>
      <c r="F682" s="207" t="s">
        <v>18308</v>
      </c>
      <c r="G682" s="207" t="s">
        <v>18309</v>
      </c>
      <c r="H682" s="207" t="s">
        <v>18687</v>
      </c>
      <c r="I682" s="207" t="s">
        <v>19940</v>
      </c>
      <c r="J682" s="207" t="s">
        <v>5350</v>
      </c>
      <c r="K682" s="207" t="s">
        <v>19973</v>
      </c>
      <c r="L682" s="207"/>
      <c r="M682" t="str" cm="1">
        <f t="array" ref="M682">LOOKUP(2,1/(C682:L682&lt;&gt;""),C682:L682)</f>
        <v>Cassava Bran</v>
      </c>
      <c r="N682" s="207" t="s">
        <v>19974</v>
      </c>
      <c r="O682" s="207" t="s">
        <v>8288</v>
      </c>
      <c r="P682" s="207" t="s">
        <v>8288</v>
      </c>
      <c r="Q682" s="207" t="s">
        <v>8288</v>
      </c>
      <c r="R682" s="207" t="s">
        <v>8288</v>
      </c>
      <c r="S682" s="207" t="s">
        <v>8288</v>
      </c>
      <c r="T682" s="207" t="s">
        <v>8288</v>
      </c>
      <c r="U682" s="207" t="s">
        <v>5352</v>
      </c>
      <c r="V682" s="209" t="s">
        <v>19975</v>
      </c>
      <c r="W682" s="207" t="s">
        <v>8288</v>
      </c>
      <c r="X682" s="207" t="s">
        <v>8288</v>
      </c>
      <c r="Y682" s="207" t="s">
        <v>8288</v>
      </c>
      <c r="Z682" s="207" t="s">
        <v>8288</v>
      </c>
      <c r="AA682" s="209" t="s">
        <v>5354</v>
      </c>
      <c r="AB682" s="225" t="s">
        <v>19976</v>
      </c>
      <c r="AC682" s="210" t="s">
        <v>19977</v>
      </c>
      <c r="AD682" s="210">
        <v>39120</v>
      </c>
      <c r="AE682" s="210" t="s">
        <v>5350</v>
      </c>
      <c r="AF682" s="210" t="s">
        <v>18760</v>
      </c>
      <c r="AG682" t="str">
        <f>IFERROR(IF(COUNTIF(C682:L682,"Feed Ingredient")&gt;0,INDEX(ani_diet!T:T,MATCH(M682,ani_diet!D:D,0)),""),"")</f>
        <v>Manihot esculenta Bran</v>
      </c>
      <c r="AH682" s="60" t="str">
        <f>IF(IFERROR(IF(MATCH("Feed Ingredient", AOM[[#This Row],[L1]:[L10]],0)&gt;0, TRUE, FALSE), FALSE)=TRUE,IFERROR(VLOOKUP(M682, ani_diet!C:C, 1, FALSE), "No Match"),FALSE)</f>
        <v>Cassava Bran</v>
      </c>
      <c r="AI682" t="s">
        <v>3539</v>
      </c>
      <c r="AL682" t="str">
        <f>IFERROR(IF(COUNTIF(C682:L682,"Feed Ingredient")&gt;0,INDEX(ani_diet!T:T,MATCH(M682,ani_diet!D:D,0)),""),"")</f>
        <v>Manihot esculenta Bran</v>
      </c>
    </row>
    <row r="683" spans="1:38">
      <c r="A683" t="str">
        <f>_xlfn.TEXTJOIN("/",TRUE,AOM[[#This Row],[L1]:[L10]])</f>
        <v>Management/Livestock Management/Feed Characteristic/Feed Composition/Feed Ingredient/Crop Byproduct/Roots and Tuber ByProducts/Cassava/Cassava Leaves/Cassava Leaves Dried</v>
      </c>
      <c r="B683" s="207" t="s">
        <v>19978</v>
      </c>
      <c r="C683" s="207" t="s">
        <v>17896</v>
      </c>
      <c r="D683" s="207" t="s">
        <v>17898</v>
      </c>
      <c r="E683" s="207" t="s">
        <v>17908</v>
      </c>
      <c r="F683" s="207" t="s">
        <v>18308</v>
      </c>
      <c r="G683" s="207" t="s">
        <v>18309</v>
      </c>
      <c r="H683" s="207" t="s">
        <v>18687</v>
      </c>
      <c r="I683" s="207" t="s">
        <v>19940</v>
      </c>
      <c r="J683" s="207" t="s">
        <v>5350</v>
      </c>
      <c r="K683" s="207" t="s">
        <v>19979</v>
      </c>
      <c r="L683" s="207" t="s">
        <v>19980</v>
      </c>
      <c r="M683" t="str" cm="1">
        <f t="array" ref="M683">LOOKUP(2,1/(C683:L683&lt;&gt;""),C683:L683)</f>
        <v>Cassava Leaves Dried</v>
      </c>
      <c r="N683" s="207"/>
      <c r="O683" s="207" t="s">
        <v>8288</v>
      </c>
      <c r="P683" s="207" t="s">
        <v>8288</v>
      </c>
      <c r="Q683" s="207" t="s">
        <v>8288</v>
      </c>
      <c r="R683" s="207" t="s">
        <v>8288</v>
      </c>
      <c r="S683" s="207" t="s">
        <v>8288</v>
      </c>
      <c r="T683" s="207" t="s">
        <v>8288</v>
      </c>
      <c r="U683" s="207" t="s">
        <v>5352</v>
      </c>
      <c r="V683" s="209" t="s">
        <v>19975</v>
      </c>
      <c r="W683" s="207" t="s">
        <v>8288</v>
      </c>
      <c r="X683" s="207" t="s">
        <v>8288</v>
      </c>
      <c r="Y683" s="207" t="s">
        <v>8288</v>
      </c>
      <c r="Z683" s="207" t="s">
        <v>8288</v>
      </c>
      <c r="AA683" s="209" t="s">
        <v>5354</v>
      </c>
      <c r="AB683" s="211" t="s">
        <v>19981</v>
      </c>
      <c r="AC683" s="210" t="s">
        <v>19982</v>
      </c>
      <c r="AD683" s="210" t="s">
        <v>4169</v>
      </c>
      <c r="AE683" s="210" t="s">
        <v>19983</v>
      </c>
      <c r="AF683" s="210"/>
      <c r="AG683" t="str">
        <f>IFERROR(IF(COUNTIF(C683:L683,"Feed Ingredient")&gt;0,INDEX(ani_diet!T:T,MATCH(M683,ani_diet!D:D,0)),""),"")</f>
        <v>Manihot esculenta Leaves</v>
      </c>
      <c r="AH683" s="60" t="str">
        <f>IF(IFERROR(IF(MATCH("Feed Ingredient", AOM[[#This Row],[L1]:[L10]],0)&gt;0, TRUE, FALSE), FALSE)=TRUE,IFERROR(VLOOKUP(M683, ani_diet!C:C, 1, FALSE), "No Match"),FALSE)</f>
        <v>No Match</v>
      </c>
      <c r="AI683" t="s">
        <v>19984</v>
      </c>
      <c r="AL683" t="str">
        <f>IFERROR(IF(COUNTIF(C683:L683,"Feed Ingredient")&gt;0,INDEX(ani_diet!T:T,MATCH(M683,ani_diet!D:D,0)),""),"")</f>
        <v>Manihot esculenta Leaves</v>
      </c>
    </row>
    <row r="684" spans="1:38">
      <c r="A684" t="str">
        <f>_xlfn.TEXTJOIN("/",TRUE,AOM[[#This Row],[L1]:[L10]])</f>
        <v>Management/Livestock Management/Feed Characteristic/Feed Composition/Feed Ingredient/Crop Byproduct/Roots and Tuber ByProducts/Cassava/Cassava Leaves/Cassava Leaves Dried Ground</v>
      </c>
      <c r="B684" s="207" t="s">
        <v>19985</v>
      </c>
      <c r="C684" s="207" t="s">
        <v>17896</v>
      </c>
      <c r="D684" s="207" t="s">
        <v>17898</v>
      </c>
      <c r="E684" s="207" t="s">
        <v>17908</v>
      </c>
      <c r="F684" s="207" t="s">
        <v>18308</v>
      </c>
      <c r="G684" s="207" t="s">
        <v>18309</v>
      </c>
      <c r="H684" s="207" t="s">
        <v>18687</v>
      </c>
      <c r="I684" s="207" t="s">
        <v>19940</v>
      </c>
      <c r="J684" s="207" t="s">
        <v>5350</v>
      </c>
      <c r="K684" s="207" t="s">
        <v>19979</v>
      </c>
      <c r="L684" s="207" t="s">
        <v>19986</v>
      </c>
      <c r="M684" t="str" cm="1">
        <f t="array" ref="M684">LOOKUP(2,1/(C684:L684&lt;&gt;""),C684:L684)</f>
        <v>Cassava Leaves Dried Ground</v>
      </c>
      <c r="N684" s="207"/>
      <c r="O684" s="207" t="s">
        <v>8288</v>
      </c>
      <c r="P684" s="207" t="s">
        <v>8288</v>
      </c>
      <c r="Q684" s="207" t="s">
        <v>8288</v>
      </c>
      <c r="R684" s="207" t="s">
        <v>8288</v>
      </c>
      <c r="S684" s="207" t="s">
        <v>8288</v>
      </c>
      <c r="T684" s="207" t="s">
        <v>8288</v>
      </c>
      <c r="U684" s="207" t="s">
        <v>5352</v>
      </c>
      <c r="V684" s="209" t="s">
        <v>19975</v>
      </c>
      <c r="W684" s="207" t="s">
        <v>8288</v>
      </c>
      <c r="X684" s="207" t="s">
        <v>8288</v>
      </c>
      <c r="Y684" s="207" t="s">
        <v>8288</v>
      </c>
      <c r="Z684" s="207" t="s">
        <v>8288</v>
      </c>
      <c r="AA684" s="209" t="s">
        <v>5354</v>
      </c>
      <c r="AB684" s="211" t="s">
        <v>19981</v>
      </c>
      <c r="AC684" s="210" t="s">
        <v>19982</v>
      </c>
      <c r="AD684" s="210" t="s">
        <v>4169</v>
      </c>
      <c r="AE684" s="210" t="s">
        <v>19983</v>
      </c>
      <c r="AF684" s="210"/>
      <c r="AG684" t="str">
        <f>IFERROR(IF(COUNTIF(C684:L684,"Feed Ingredient")&gt;0,INDEX(ani_diet!T:T,MATCH(M684,ani_diet!D:D,0)),""),"")</f>
        <v>Manihot esculenta Leaves</v>
      </c>
      <c r="AH684" s="60" t="str">
        <f>IF(IFERROR(IF(MATCH("Feed Ingredient", AOM[[#This Row],[L1]:[L10]],0)&gt;0, TRUE, FALSE), FALSE)=TRUE,IFERROR(VLOOKUP(M684, ani_diet!C:C, 1, FALSE), "No Match"),FALSE)</f>
        <v>No Match</v>
      </c>
      <c r="AI684" t="s">
        <v>19984</v>
      </c>
      <c r="AL684" t="str">
        <f>IFERROR(IF(COUNTIF(C684:L684,"Feed Ingredient")&gt;0,INDEX(ani_diet!T:T,MATCH(M684,ani_diet!D:D,0)),""),"")</f>
        <v>Manihot esculenta Leaves</v>
      </c>
    </row>
    <row r="685" spans="1:38">
      <c r="A685" t="str">
        <f>_xlfn.TEXTJOIN("/",TRUE,AOM[[#This Row],[L1]:[L10]])</f>
        <v>Management/Livestock Management/Feed Characteristic/Feed Composition/Feed Ingredient/Crop Byproduct/Roots and Tuber ByProducts/Cassava/Cassava Leaves/Cassava Leaves Ground</v>
      </c>
      <c r="B685" s="207" t="s">
        <v>19987</v>
      </c>
      <c r="C685" s="207" t="s">
        <v>17896</v>
      </c>
      <c r="D685" s="207" t="s">
        <v>17898</v>
      </c>
      <c r="E685" s="207" t="s">
        <v>17908</v>
      </c>
      <c r="F685" s="207" t="s">
        <v>18308</v>
      </c>
      <c r="G685" s="207" t="s">
        <v>18309</v>
      </c>
      <c r="H685" s="207" t="s">
        <v>18687</v>
      </c>
      <c r="I685" s="207" t="s">
        <v>19940</v>
      </c>
      <c r="J685" s="207" t="s">
        <v>5350</v>
      </c>
      <c r="K685" s="207" t="s">
        <v>19979</v>
      </c>
      <c r="L685" s="207" t="s">
        <v>19988</v>
      </c>
      <c r="M685" t="str" cm="1">
        <f t="array" ref="M685">LOOKUP(2,1/(C685:L685&lt;&gt;""),C685:L685)</f>
        <v>Cassava Leaves Ground</v>
      </c>
      <c r="N685" s="207" t="s">
        <v>19989</v>
      </c>
      <c r="O685" s="207" t="s">
        <v>8288</v>
      </c>
      <c r="P685" s="207" t="s">
        <v>8288</v>
      </c>
      <c r="Q685" s="207" t="s">
        <v>8288</v>
      </c>
      <c r="R685" s="207" t="s">
        <v>8288</v>
      </c>
      <c r="S685" s="207" t="s">
        <v>8288</v>
      </c>
      <c r="T685" s="207" t="s">
        <v>8288</v>
      </c>
      <c r="U685" s="207" t="s">
        <v>5352</v>
      </c>
      <c r="V685" s="209" t="s">
        <v>19975</v>
      </c>
      <c r="W685" s="207" t="s">
        <v>8288</v>
      </c>
      <c r="X685" s="207" t="s">
        <v>8288</v>
      </c>
      <c r="Y685" s="207" t="s">
        <v>8288</v>
      </c>
      <c r="Z685" s="207" t="s">
        <v>8288</v>
      </c>
      <c r="AA685" s="209" t="s">
        <v>5354</v>
      </c>
      <c r="AB685" s="211" t="s">
        <v>19981</v>
      </c>
      <c r="AC685" s="210" t="s">
        <v>19982</v>
      </c>
      <c r="AD685" s="210" t="s">
        <v>4169</v>
      </c>
      <c r="AE685" s="210" t="s">
        <v>19983</v>
      </c>
      <c r="AF685" s="210"/>
      <c r="AG685" t="str">
        <f>IFERROR(IF(COUNTIF(C685:L685,"Feed Ingredient")&gt;0,INDEX(ani_diet!T:T,MATCH(M685,ani_diet!D:D,0)),""),"")</f>
        <v>Manihot esculenta Leaves</v>
      </c>
      <c r="AH685" s="60" t="str">
        <f>IF(IFERROR(IF(MATCH("Feed Ingredient", AOM[[#This Row],[L1]:[L10]],0)&gt;0, TRUE, FALSE), FALSE)=TRUE,IFERROR(VLOOKUP(M685, ani_diet!C:C, 1, FALSE), "No Match"),FALSE)</f>
        <v>No Match</v>
      </c>
      <c r="AI685" t="s">
        <v>19984</v>
      </c>
      <c r="AL685" t="str">
        <f>IFERROR(IF(COUNTIF(C685:L685,"Feed Ingredient")&gt;0,INDEX(ani_diet!T:T,MATCH(M685,ani_diet!D:D,0)),""),"")</f>
        <v>Manihot esculenta Leaves</v>
      </c>
    </row>
    <row r="686" spans="1:38">
      <c r="A686" t="str">
        <f>_xlfn.TEXTJOIN("/",TRUE,AOM[[#This Row],[L1]:[L10]])</f>
        <v>Management/Livestock Management/Feed Characteristic/Feed Composition/Feed Ingredient/Crop Byproduct/Roots and Tuber ByProducts/Cassava/Cassava Leaves</v>
      </c>
      <c r="B686" s="207" t="s">
        <v>19990</v>
      </c>
      <c r="C686" s="207" t="s">
        <v>17896</v>
      </c>
      <c r="D686" s="207" t="s">
        <v>17898</v>
      </c>
      <c r="E686" s="207" t="s">
        <v>17908</v>
      </c>
      <c r="F686" s="207" t="s">
        <v>18308</v>
      </c>
      <c r="G686" s="207" t="s">
        <v>18309</v>
      </c>
      <c r="H686" s="207" t="s">
        <v>18687</v>
      </c>
      <c r="I686" s="207" t="s">
        <v>19940</v>
      </c>
      <c r="J686" s="207" t="s">
        <v>5350</v>
      </c>
      <c r="K686" s="207" t="s">
        <v>19979</v>
      </c>
      <c r="L686" s="207"/>
      <c r="M686" t="str" cm="1">
        <f t="array" ref="M686">LOOKUP(2,1/(C686:L686&lt;&gt;""),C686:L686)</f>
        <v>Cassava Leaves</v>
      </c>
      <c r="N686" s="207" t="s">
        <v>19991</v>
      </c>
      <c r="O686" s="207" t="s">
        <v>8288</v>
      </c>
      <c r="P686" s="207" t="s">
        <v>8288</v>
      </c>
      <c r="Q686" s="207" t="s">
        <v>8288</v>
      </c>
      <c r="R686" s="207" t="s">
        <v>8288</v>
      </c>
      <c r="S686" s="207" t="s">
        <v>8288</v>
      </c>
      <c r="T686" s="207" t="s">
        <v>8288</v>
      </c>
      <c r="U686" s="207" t="s">
        <v>5352</v>
      </c>
      <c r="V686" s="209" t="s">
        <v>19975</v>
      </c>
      <c r="W686" s="207" t="s">
        <v>8288</v>
      </c>
      <c r="X686" s="207" t="s">
        <v>8288</v>
      </c>
      <c r="Y686" s="207" t="s">
        <v>8288</v>
      </c>
      <c r="Z686" s="207" t="s">
        <v>8288</v>
      </c>
      <c r="AA686" s="209" t="s">
        <v>5354</v>
      </c>
      <c r="AB686" s="211" t="s">
        <v>19992</v>
      </c>
      <c r="AC686" s="210" t="s">
        <v>19982</v>
      </c>
      <c r="AD686" s="210" t="s">
        <v>4169</v>
      </c>
      <c r="AE686" s="210" t="s">
        <v>19983</v>
      </c>
      <c r="AF686" s="210"/>
      <c r="AG686" t="str">
        <f>IFERROR(IF(COUNTIF(C686:L686,"Feed Ingredient")&gt;0,INDEX(ani_diet!T:T,MATCH(M686,ani_diet!D:D,0)),""),"")</f>
        <v>Manihot esculenta Leaves</v>
      </c>
      <c r="AH686" s="60" t="str">
        <f>IF(IFERROR(IF(MATCH("Feed Ingredient", AOM[[#This Row],[L1]:[L10]],0)&gt;0, TRUE, FALSE), FALSE)=TRUE,IFERROR(VLOOKUP(M686, ani_diet!C:C, 1, FALSE), "No Match"),FALSE)</f>
        <v>Cassava Leaves</v>
      </c>
      <c r="AI686" t="s">
        <v>19984</v>
      </c>
      <c r="AL686" t="str">
        <f>IFERROR(IF(COUNTIF(C686:L686,"Feed Ingredient")&gt;0,INDEX(ani_diet!T:T,MATCH(M686,ani_diet!D:D,0)),""),"")</f>
        <v>Manihot esculenta Leaves</v>
      </c>
    </row>
    <row r="687" spans="1:38">
      <c r="A687" t="str">
        <f>_xlfn.TEXTJOIN("/",TRUE,AOM[[#This Row],[L1]:[L10]])</f>
        <v>Management/Livestock Management/Feed Characteristic/Feed Composition/Feed Ingredient/Crop Byproduct/Roots and Tuber ByProducts/Cassava/Cassava Leaves and Twigs/Cassava Leaves and Twigs Dried</v>
      </c>
      <c r="B687" s="207" t="s">
        <v>19993</v>
      </c>
      <c r="C687" s="207" t="s">
        <v>17896</v>
      </c>
      <c r="D687" s="207" t="s">
        <v>17898</v>
      </c>
      <c r="E687" s="207" t="s">
        <v>17908</v>
      </c>
      <c r="F687" s="207" t="s">
        <v>18308</v>
      </c>
      <c r="G687" s="207" t="s">
        <v>18309</v>
      </c>
      <c r="H687" s="207" t="s">
        <v>18687</v>
      </c>
      <c r="I687" s="207" t="s">
        <v>19940</v>
      </c>
      <c r="J687" s="207" t="s">
        <v>5350</v>
      </c>
      <c r="K687" s="207" t="s">
        <v>19994</v>
      </c>
      <c r="L687" s="207" t="s">
        <v>19995</v>
      </c>
      <c r="M687" t="str" cm="1">
        <f t="array" ref="M687">LOOKUP(2,1/(C687:L687&lt;&gt;""),C687:L687)</f>
        <v>Cassava Leaves and Twigs Dried</v>
      </c>
      <c r="N687" s="207"/>
      <c r="O687" s="207"/>
      <c r="P687" s="207"/>
      <c r="Q687" s="207"/>
      <c r="R687" s="207"/>
      <c r="S687" s="207"/>
      <c r="T687" s="207"/>
      <c r="U687" s="207" t="s">
        <v>5352</v>
      </c>
      <c r="V687" s="209" t="s">
        <v>19975</v>
      </c>
      <c r="W687" s="207" t="s">
        <v>8288</v>
      </c>
      <c r="X687" s="207" t="s">
        <v>8288</v>
      </c>
      <c r="Y687" s="207" t="s">
        <v>8288</v>
      </c>
      <c r="Z687" s="207" t="s">
        <v>8288</v>
      </c>
      <c r="AA687" s="209" t="s">
        <v>5354</v>
      </c>
      <c r="AB687" s="225" t="s">
        <v>19981</v>
      </c>
      <c r="AC687" s="210" t="s">
        <v>19982</v>
      </c>
      <c r="AD687" s="210" t="s">
        <v>4169</v>
      </c>
      <c r="AE687" s="210" t="s">
        <v>19983</v>
      </c>
      <c r="AF687" s="210"/>
      <c r="AG687" t="str">
        <f>IFERROR(IF(COUNTIF(C687:L687,"Feed Ingredient")&gt;0,INDEX(ani_diet!T:T,MATCH(M687,ani_diet!D:D,0)),""),"")</f>
        <v>Manihot esculenta Leaves and Twigs</v>
      </c>
      <c r="AH687" s="60" t="str">
        <f>IF(IFERROR(IF(MATCH("Feed Ingredient", AOM[[#This Row],[L1]:[L10]],0)&gt;0, TRUE, FALSE), FALSE)=TRUE,IFERROR(VLOOKUP(M687, ani_diet!C:C, 1, FALSE), "No Match"),FALSE)</f>
        <v>No Match</v>
      </c>
      <c r="AI687" t="s">
        <v>19996</v>
      </c>
      <c r="AL687" t="str">
        <f>IFERROR(IF(COUNTIF(C687:L687,"Feed Ingredient")&gt;0,INDEX(ani_diet!T:T,MATCH(M687,ani_diet!D:D,0)),""),"")</f>
        <v>Manihot esculenta Leaves and Twigs</v>
      </c>
    </row>
    <row r="688" spans="1:38">
      <c r="A688" t="str">
        <f>_xlfn.TEXTJOIN("/",TRUE,AOM[[#This Row],[L1]:[L10]])</f>
        <v>Management/Livestock Management/Feed Characteristic/Feed Composition/Feed Ingredient/Crop Byproduct/Roots and Tuber ByProducts/Cassava/Cassava Leaves and Twigs</v>
      </c>
      <c r="B688" s="207" t="s">
        <v>19997</v>
      </c>
      <c r="C688" s="207" t="s">
        <v>17896</v>
      </c>
      <c r="D688" s="207" t="s">
        <v>17898</v>
      </c>
      <c r="E688" s="207" t="s">
        <v>17908</v>
      </c>
      <c r="F688" s="207" t="s">
        <v>18308</v>
      </c>
      <c r="G688" s="207" t="s">
        <v>18309</v>
      </c>
      <c r="H688" s="207" t="s">
        <v>18687</v>
      </c>
      <c r="I688" s="207" t="s">
        <v>19940</v>
      </c>
      <c r="J688" s="207" t="s">
        <v>5350</v>
      </c>
      <c r="K688" s="207" t="s">
        <v>19994</v>
      </c>
      <c r="L688" s="207"/>
      <c r="M688" t="str" cm="1">
        <f t="array" ref="M688">LOOKUP(2,1/(C688:L688&lt;&gt;""),C688:L688)</f>
        <v>Cassava Leaves and Twigs</v>
      </c>
      <c r="N688" s="207"/>
      <c r="O688" s="207"/>
      <c r="P688" s="207"/>
      <c r="Q688" s="207"/>
      <c r="R688" s="207"/>
      <c r="S688" s="207"/>
      <c r="T688" s="207"/>
      <c r="U688" s="207" t="s">
        <v>5352</v>
      </c>
      <c r="V688" s="209" t="s">
        <v>19975</v>
      </c>
      <c r="W688" s="207" t="s">
        <v>8288</v>
      </c>
      <c r="X688" s="207" t="s">
        <v>8288</v>
      </c>
      <c r="Y688" s="207" t="s">
        <v>8288</v>
      </c>
      <c r="Z688" s="207" t="s">
        <v>8288</v>
      </c>
      <c r="AA688" s="209" t="s">
        <v>5354</v>
      </c>
      <c r="AB688" s="211" t="s">
        <v>4169</v>
      </c>
      <c r="AC688" s="210" t="s">
        <v>19982</v>
      </c>
      <c r="AD688" s="210" t="s">
        <v>4169</v>
      </c>
      <c r="AE688" s="210" t="s">
        <v>19983</v>
      </c>
      <c r="AF688" s="210"/>
      <c r="AG688" t="str">
        <f>IFERROR(IF(COUNTIF(C688:L688,"Feed Ingredient")&gt;0,INDEX(ani_diet!T:T,MATCH(M688,ani_diet!D:D,0)),""),"")</f>
        <v>Manihot esculenta Leaves and Twigs</v>
      </c>
      <c r="AH688" s="60" t="str">
        <f>IF(IFERROR(IF(MATCH("Feed Ingredient", AOM[[#This Row],[L1]:[L10]],0)&gt;0, TRUE, FALSE), FALSE)=TRUE,IFERROR(VLOOKUP(M688, ani_diet!C:C, 1, FALSE), "No Match"),FALSE)</f>
        <v>Cassava Leaves and Twigs</v>
      </c>
      <c r="AI688" t="s">
        <v>19996</v>
      </c>
      <c r="AL688" t="str">
        <f>IFERROR(IF(COUNTIF(C688:L688,"Feed Ingredient")&gt;0,INDEX(ani_diet!T:T,MATCH(M688,ani_diet!D:D,0)),""),"")</f>
        <v>Manihot esculenta Leaves and Twigs</v>
      </c>
    </row>
    <row r="689" spans="1:38">
      <c r="A689" t="str">
        <f>_xlfn.TEXTJOIN("/",TRUE,AOM[[#This Row],[L1]:[L10]])</f>
        <v>Management/Livestock Management/Feed Characteristic/Feed Composition/Feed Ingredient/Crop Byproduct/Roots and Tuber ByProducts/Cassava/Cassava Peel/Cassava Peel Crushed</v>
      </c>
      <c r="B689" s="207" t="s">
        <v>19998</v>
      </c>
      <c r="C689" s="207" t="s">
        <v>17896</v>
      </c>
      <c r="D689" s="207" t="s">
        <v>17898</v>
      </c>
      <c r="E689" s="207" t="s">
        <v>17908</v>
      </c>
      <c r="F689" s="207" t="s">
        <v>18308</v>
      </c>
      <c r="G689" s="207" t="s">
        <v>18309</v>
      </c>
      <c r="H689" s="207" t="s">
        <v>18687</v>
      </c>
      <c r="I689" s="207" t="s">
        <v>19940</v>
      </c>
      <c r="J689" s="207" t="s">
        <v>5350</v>
      </c>
      <c r="K689" s="207" t="s">
        <v>19999</v>
      </c>
      <c r="L689" s="207" t="s">
        <v>20000</v>
      </c>
      <c r="M689" t="str" cm="1">
        <f t="array" ref="M689">LOOKUP(2,1/(C689:L689&lt;&gt;""),C689:L689)</f>
        <v>Cassava Peel Crushed</v>
      </c>
      <c r="N689" s="207"/>
      <c r="O689" s="207" t="s">
        <v>8288</v>
      </c>
      <c r="P689" s="207" t="s">
        <v>8288</v>
      </c>
      <c r="Q689" s="207" t="s">
        <v>8288</v>
      </c>
      <c r="R689" s="207" t="s">
        <v>8288</v>
      </c>
      <c r="S689" s="207" t="s">
        <v>8288</v>
      </c>
      <c r="T689" s="207" t="s">
        <v>8288</v>
      </c>
      <c r="U689" s="207" t="s">
        <v>5352</v>
      </c>
      <c r="V689" s="209" t="s">
        <v>19975</v>
      </c>
      <c r="W689" s="207" t="s">
        <v>8288</v>
      </c>
      <c r="X689" s="207" t="s">
        <v>8288</v>
      </c>
      <c r="Y689" s="207" t="s">
        <v>8288</v>
      </c>
      <c r="Z689" s="207" t="s">
        <v>8288</v>
      </c>
      <c r="AA689" s="209" t="s">
        <v>5354</v>
      </c>
      <c r="AB689" s="225" t="s">
        <v>4169</v>
      </c>
      <c r="AC689" s="210" t="s">
        <v>19977</v>
      </c>
      <c r="AD689" s="210" t="s">
        <v>4169</v>
      </c>
      <c r="AE689" s="210" t="s">
        <v>5350</v>
      </c>
      <c r="AF689" s="210"/>
      <c r="AG689" t="str">
        <f>IFERROR(IF(COUNTIF(C689:L689,"Feed Ingredient")&gt;0,INDEX(ani_diet!T:T,MATCH(M689,ani_diet!D:D,0)),""),"")</f>
        <v>Manihot esculenta Peel</v>
      </c>
      <c r="AH689" s="60" t="str">
        <f>IF(IFERROR(IF(MATCH("Feed Ingredient", AOM[[#This Row],[L1]:[L10]],0)&gt;0, TRUE, FALSE), FALSE)=TRUE,IFERROR(VLOOKUP(M689, ani_diet!C:C, 1, FALSE), "No Match"),FALSE)</f>
        <v>No Match</v>
      </c>
      <c r="AI689" s="220" t="s">
        <v>4169</v>
      </c>
      <c r="AL689" t="str">
        <f>IFERROR(IF(COUNTIF(C689:L689,"Feed Ingredient")&gt;0,INDEX(ani_diet!T:T,MATCH(M689,ani_diet!D:D,0)),""),"")</f>
        <v>Manihot esculenta Peel</v>
      </c>
    </row>
    <row r="690" spans="1:38">
      <c r="A690" t="str">
        <f>_xlfn.TEXTJOIN("/",TRUE,AOM[[#This Row],[L1]:[L10]])</f>
        <v>Management/Livestock Management/Feed Characteristic/Feed Composition/Feed Ingredient/Crop Byproduct/Roots and Tuber ByProducts/Cassava/Cassava Peel/Cassava Peel Crushed Dried</v>
      </c>
      <c r="B690" s="207" t="s">
        <v>20001</v>
      </c>
      <c r="C690" s="207" t="s">
        <v>17896</v>
      </c>
      <c r="D690" s="207" t="s">
        <v>17898</v>
      </c>
      <c r="E690" s="207" t="s">
        <v>17908</v>
      </c>
      <c r="F690" s="207" t="s">
        <v>18308</v>
      </c>
      <c r="G690" s="207" t="s">
        <v>18309</v>
      </c>
      <c r="H690" s="207" t="s">
        <v>18687</v>
      </c>
      <c r="I690" s="207" t="s">
        <v>19940</v>
      </c>
      <c r="J690" s="207" t="s">
        <v>5350</v>
      </c>
      <c r="K690" s="207" t="s">
        <v>19999</v>
      </c>
      <c r="L690" s="207" t="s">
        <v>20002</v>
      </c>
      <c r="M690" t="str" cm="1">
        <f t="array" ref="M690">LOOKUP(2,1/(C690:L690&lt;&gt;""),C690:L690)</f>
        <v>Cassava Peel Crushed Dried</v>
      </c>
      <c r="N690" s="207"/>
      <c r="O690" s="207" t="s">
        <v>8288</v>
      </c>
      <c r="P690" s="207" t="s">
        <v>8288</v>
      </c>
      <c r="Q690" s="207" t="s">
        <v>8288</v>
      </c>
      <c r="R690" s="207" t="s">
        <v>8288</v>
      </c>
      <c r="S690" s="207" t="s">
        <v>8288</v>
      </c>
      <c r="T690" s="207" t="s">
        <v>8288</v>
      </c>
      <c r="U690" s="207" t="s">
        <v>5352</v>
      </c>
      <c r="V690" s="209" t="s">
        <v>19975</v>
      </c>
      <c r="W690" s="207" t="s">
        <v>8288</v>
      </c>
      <c r="X690" s="207" t="s">
        <v>8288</v>
      </c>
      <c r="Y690" s="207" t="s">
        <v>8288</v>
      </c>
      <c r="Z690" s="207" t="s">
        <v>8288</v>
      </c>
      <c r="AA690" s="209" t="s">
        <v>5354</v>
      </c>
      <c r="AB690" s="225" t="s">
        <v>20003</v>
      </c>
      <c r="AC690" s="210" t="s">
        <v>19977</v>
      </c>
      <c r="AD690" s="210" t="s">
        <v>4169</v>
      </c>
      <c r="AE690" s="210" t="s">
        <v>5350</v>
      </c>
      <c r="AF690" s="210"/>
      <c r="AG690" t="str">
        <f>IFERROR(IF(COUNTIF(C690:L690,"Feed Ingredient")&gt;0,INDEX(ani_diet!T:T,MATCH(M690,ani_diet!D:D,0)),""),"")</f>
        <v>Manihot esculenta Peel</v>
      </c>
      <c r="AH690" s="60" t="str">
        <f>IF(IFERROR(IF(MATCH("Feed Ingredient", AOM[[#This Row],[L1]:[L10]],0)&gt;0, TRUE, FALSE), FALSE)=TRUE,IFERROR(VLOOKUP(M690, ani_diet!C:C, 1, FALSE), "No Match"),FALSE)</f>
        <v>No Match</v>
      </c>
      <c r="AI690" t="s">
        <v>20004</v>
      </c>
      <c r="AL690" t="str">
        <f>IFERROR(IF(COUNTIF(C690:L690,"Feed Ingredient")&gt;0,INDEX(ani_diet!T:T,MATCH(M690,ani_diet!D:D,0)),""),"")</f>
        <v>Manihot esculenta Peel</v>
      </c>
    </row>
    <row r="691" spans="1:38">
      <c r="A691" t="str">
        <f>_xlfn.TEXTJOIN("/",TRUE,AOM[[#This Row],[L1]:[L10]])</f>
        <v>Management/Livestock Management/Feed Characteristic/Feed Composition/Feed Ingredient/Crop Byproduct/Roots and Tuber ByProducts/Cassava/Cassava Peel/Cassava Peel Crushed Urea Treated</v>
      </c>
      <c r="B691" s="207" t="s">
        <v>20005</v>
      </c>
      <c r="C691" s="207" t="s">
        <v>17896</v>
      </c>
      <c r="D691" s="207" t="s">
        <v>17898</v>
      </c>
      <c r="E691" s="207" t="s">
        <v>17908</v>
      </c>
      <c r="F691" s="207" t="s">
        <v>18308</v>
      </c>
      <c r="G691" s="207" t="s">
        <v>18309</v>
      </c>
      <c r="H691" s="207" t="s">
        <v>18687</v>
      </c>
      <c r="I691" s="207" t="s">
        <v>19940</v>
      </c>
      <c r="J691" s="207" t="s">
        <v>5350</v>
      </c>
      <c r="K691" s="207" t="s">
        <v>19999</v>
      </c>
      <c r="L691" s="207" t="s">
        <v>20006</v>
      </c>
      <c r="M691" t="str" cm="1">
        <f t="array" ref="M691">LOOKUP(2,1/(C691:L691&lt;&gt;""),C691:L691)</f>
        <v>Cassava Peel Crushed Urea Treated</v>
      </c>
      <c r="N691" s="207"/>
      <c r="O691" s="207" t="s">
        <v>8288</v>
      </c>
      <c r="P691" s="207" t="s">
        <v>8288</v>
      </c>
      <c r="Q691" s="207" t="s">
        <v>8288</v>
      </c>
      <c r="R691" s="207" t="s">
        <v>8288</v>
      </c>
      <c r="S691" s="207" t="s">
        <v>8288</v>
      </c>
      <c r="T691" s="207" t="s">
        <v>8288</v>
      </c>
      <c r="U691" s="207" t="s">
        <v>5352</v>
      </c>
      <c r="V691" s="209" t="s">
        <v>19975</v>
      </c>
      <c r="W691" s="207" t="s">
        <v>8288</v>
      </c>
      <c r="X691" s="207" t="s">
        <v>8288</v>
      </c>
      <c r="Y691" s="207" t="s">
        <v>8288</v>
      </c>
      <c r="Z691" s="207" t="s">
        <v>8288</v>
      </c>
      <c r="AA691" s="209" t="s">
        <v>5354</v>
      </c>
      <c r="AB691" s="225" t="s">
        <v>4169</v>
      </c>
      <c r="AC691" s="210" t="s">
        <v>19977</v>
      </c>
      <c r="AD691" s="210" t="s">
        <v>4169</v>
      </c>
      <c r="AE691" s="210" t="s">
        <v>5350</v>
      </c>
      <c r="AF691" s="210"/>
      <c r="AG691" t="str">
        <f>IFERROR(IF(COUNTIF(C691:L691,"Feed Ingredient")&gt;0,INDEX(ani_diet!T:T,MATCH(M691,ani_diet!D:D,0)),""),"")</f>
        <v>Manihot esculenta Peel</v>
      </c>
      <c r="AH691" s="60" t="str">
        <f>IF(IFERROR(IF(MATCH("Feed Ingredient", AOM[[#This Row],[L1]:[L10]],0)&gt;0, TRUE, FALSE), FALSE)=TRUE,IFERROR(VLOOKUP(M691, ani_diet!C:C, 1, FALSE), "No Match"),FALSE)</f>
        <v>No Match</v>
      </c>
      <c r="AI691" s="220" t="s">
        <v>4169</v>
      </c>
      <c r="AL691" t="str">
        <f>IFERROR(IF(COUNTIF(C691:L691,"Feed Ingredient")&gt;0,INDEX(ani_diet!T:T,MATCH(M691,ani_diet!D:D,0)),""),"")</f>
        <v>Manihot esculenta Peel</v>
      </c>
    </row>
    <row r="692" spans="1:38">
      <c r="A692" t="str">
        <f>_xlfn.TEXTJOIN("/",TRUE,AOM[[#This Row],[L1]:[L10]])</f>
        <v>Management/Livestock Management/Feed Characteristic/Feed Composition/Feed Ingredient/Crop Byproduct/Roots and Tuber ByProducts/Cassava/Cassava Peel/Cassava Peel Dried</v>
      </c>
      <c r="B692" s="207" t="s">
        <v>20007</v>
      </c>
      <c r="C692" s="207" t="s">
        <v>17896</v>
      </c>
      <c r="D692" s="207" t="s">
        <v>17898</v>
      </c>
      <c r="E692" s="207" t="s">
        <v>17908</v>
      </c>
      <c r="F692" s="207" t="s">
        <v>18308</v>
      </c>
      <c r="G692" s="207" t="s">
        <v>18309</v>
      </c>
      <c r="H692" s="207" t="s">
        <v>18687</v>
      </c>
      <c r="I692" s="207" t="s">
        <v>19940</v>
      </c>
      <c r="J692" s="207" t="s">
        <v>5350</v>
      </c>
      <c r="K692" s="207" t="s">
        <v>19999</v>
      </c>
      <c r="L692" s="207" t="s">
        <v>20008</v>
      </c>
      <c r="M692" t="str" cm="1">
        <f t="array" ref="M692">LOOKUP(2,1/(C692:L692&lt;&gt;""),C692:L692)</f>
        <v>Cassava Peel Dried</v>
      </c>
      <c r="N692" s="207"/>
      <c r="O692" s="207" t="s">
        <v>8288</v>
      </c>
      <c r="P692" s="207" t="s">
        <v>8288</v>
      </c>
      <c r="Q692" s="207" t="s">
        <v>8288</v>
      </c>
      <c r="R692" s="207" t="s">
        <v>8288</v>
      </c>
      <c r="S692" s="207" t="s">
        <v>8288</v>
      </c>
      <c r="T692" s="207" t="s">
        <v>8288</v>
      </c>
      <c r="U692" s="207" t="s">
        <v>5352</v>
      </c>
      <c r="V692" s="209" t="s">
        <v>19975</v>
      </c>
      <c r="W692" s="207" t="s">
        <v>8288</v>
      </c>
      <c r="X692" s="207" t="s">
        <v>8288</v>
      </c>
      <c r="Y692" s="207" t="s">
        <v>8288</v>
      </c>
      <c r="Z692" s="207" t="s">
        <v>8288</v>
      </c>
      <c r="AA692" s="209" t="s">
        <v>5354</v>
      </c>
      <c r="AB692" s="211" t="s">
        <v>20003</v>
      </c>
      <c r="AC692" s="210" t="s">
        <v>19977</v>
      </c>
      <c r="AD692" s="210" t="s">
        <v>4169</v>
      </c>
      <c r="AE692" s="210" t="s">
        <v>5350</v>
      </c>
      <c r="AF692" s="210"/>
      <c r="AG692" t="str">
        <f>IFERROR(IF(COUNTIF(C692:L692,"Feed Ingredient")&gt;0,INDEX(ani_diet!T:T,MATCH(M692,ani_diet!D:D,0)),""),"")</f>
        <v>Manihot esculenta Peel</v>
      </c>
      <c r="AH692" s="60" t="str">
        <f>IF(IFERROR(IF(MATCH("Feed Ingredient", AOM[[#This Row],[L1]:[L10]],0)&gt;0, TRUE, FALSE), FALSE)=TRUE,IFERROR(VLOOKUP(M692, ani_diet!C:C, 1, FALSE), "No Match"),FALSE)</f>
        <v>No Match</v>
      </c>
      <c r="AI692" t="s">
        <v>20004</v>
      </c>
      <c r="AL692" t="str">
        <f>IFERROR(IF(COUNTIF(C692:L692,"Feed Ingredient")&gt;0,INDEX(ani_diet!T:T,MATCH(M692,ani_diet!D:D,0)),""),"")</f>
        <v>Manihot esculenta Peel</v>
      </c>
    </row>
    <row r="693" spans="1:38">
      <c r="A693" t="str">
        <f>_xlfn.TEXTJOIN("/",TRUE,AOM[[#This Row],[L1]:[L10]])</f>
        <v>Management/Livestock Management/Feed Characteristic/Feed Composition/Feed Ingredient/Crop Byproduct/Roots and Tuber ByProducts/Cassava/Cassava Peel/Cassava Peel Dried Ensiled Wilted</v>
      </c>
      <c r="B693" s="207" t="s">
        <v>20009</v>
      </c>
      <c r="C693" s="207" t="s">
        <v>17896</v>
      </c>
      <c r="D693" s="207" t="s">
        <v>17898</v>
      </c>
      <c r="E693" s="207" t="s">
        <v>17908</v>
      </c>
      <c r="F693" s="207" t="s">
        <v>18308</v>
      </c>
      <c r="G693" s="207" t="s">
        <v>18309</v>
      </c>
      <c r="H693" s="207" t="s">
        <v>18687</v>
      </c>
      <c r="I693" s="207" t="s">
        <v>19940</v>
      </c>
      <c r="J693" s="207" t="s">
        <v>5350</v>
      </c>
      <c r="K693" s="207" t="s">
        <v>19999</v>
      </c>
      <c r="L693" s="207" t="s">
        <v>20010</v>
      </c>
      <c r="M693" t="str" cm="1">
        <f t="array" ref="M693">LOOKUP(2,1/(C693:L693&lt;&gt;""),C693:L693)</f>
        <v>Cassava Peel Dried Ensiled Wilted</v>
      </c>
      <c r="N693" s="207"/>
      <c r="O693" s="207" t="s">
        <v>8288</v>
      </c>
      <c r="P693" s="207" t="s">
        <v>8288</v>
      </c>
      <c r="Q693" s="207" t="s">
        <v>8288</v>
      </c>
      <c r="R693" s="207" t="s">
        <v>8288</v>
      </c>
      <c r="S693" s="207" t="s">
        <v>8288</v>
      </c>
      <c r="T693" s="207" t="s">
        <v>8288</v>
      </c>
      <c r="U693" s="207" t="s">
        <v>5352</v>
      </c>
      <c r="V693" s="209" t="s">
        <v>19975</v>
      </c>
      <c r="W693" s="207" t="s">
        <v>8288</v>
      </c>
      <c r="X693" s="207" t="s">
        <v>8288</v>
      </c>
      <c r="Y693" s="207" t="s">
        <v>8288</v>
      </c>
      <c r="Z693" s="207" t="s">
        <v>8288</v>
      </c>
      <c r="AA693" s="209" t="s">
        <v>5354</v>
      </c>
      <c r="AB693" s="225" t="s">
        <v>4169</v>
      </c>
      <c r="AC693" s="210" t="s">
        <v>19977</v>
      </c>
      <c r="AD693" s="210" t="s">
        <v>4169</v>
      </c>
      <c r="AE693" s="210" t="s">
        <v>5350</v>
      </c>
      <c r="AF693" s="210"/>
      <c r="AG693" t="str">
        <f>IFERROR(IF(COUNTIF(C693:L693,"Feed Ingredient")&gt;0,INDEX(ani_diet!T:T,MATCH(M693,ani_diet!D:D,0)),""),"")</f>
        <v>Manihot esculenta Peel</v>
      </c>
      <c r="AH693" s="60" t="str">
        <f>IF(IFERROR(IF(MATCH("Feed Ingredient", AOM[[#This Row],[L1]:[L10]],0)&gt;0, TRUE, FALSE), FALSE)=TRUE,IFERROR(VLOOKUP(M693, ani_diet!C:C, 1, FALSE), "No Match"),FALSE)</f>
        <v>No Match</v>
      </c>
      <c r="AI693" s="220" t="s">
        <v>3539</v>
      </c>
      <c r="AL693" t="str">
        <f>IFERROR(IF(COUNTIF(C693:L693,"Feed Ingredient")&gt;0,INDEX(ani_diet!T:T,MATCH(M693,ani_diet!D:D,0)),""),"")</f>
        <v>Manihot esculenta Peel</v>
      </c>
    </row>
    <row r="694" spans="1:38">
      <c r="A694" t="str">
        <f>_xlfn.TEXTJOIN("/",TRUE,AOM[[#This Row],[L1]:[L10]])</f>
        <v>Management/Livestock Management/Feed Characteristic/Feed Composition/Feed Ingredient/Crop Byproduct/Roots and Tuber ByProducts/Cassava/Cassava Peel/Cassava Peel Dried Ground</v>
      </c>
      <c r="B694" s="207" t="s">
        <v>20011</v>
      </c>
      <c r="C694" s="207" t="s">
        <v>17896</v>
      </c>
      <c r="D694" s="207" t="s">
        <v>17898</v>
      </c>
      <c r="E694" s="207" t="s">
        <v>17908</v>
      </c>
      <c r="F694" s="207" t="s">
        <v>18308</v>
      </c>
      <c r="G694" s="207" t="s">
        <v>18309</v>
      </c>
      <c r="H694" s="207" t="s">
        <v>18687</v>
      </c>
      <c r="I694" s="207" t="s">
        <v>19940</v>
      </c>
      <c r="J694" s="207" t="s">
        <v>5350</v>
      </c>
      <c r="K694" s="207" t="s">
        <v>19999</v>
      </c>
      <c r="L694" s="207" t="s">
        <v>20012</v>
      </c>
      <c r="M694" t="str" cm="1">
        <f t="array" ref="M694">LOOKUP(2,1/(C694:L694&lt;&gt;""),C694:L694)</f>
        <v>Cassava Peel Dried Ground</v>
      </c>
      <c r="N694" s="207" t="s">
        <v>20013</v>
      </c>
      <c r="O694" s="207" t="s">
        <v>8288</v>
      </c>
      <c r="P694" s="207" t="s">
        <v>8288</v>
      </c>
      <c r="Q694" s="207" t="s">
        <v>8288</v>
      </c>
      <c r="R694" s="207" t="s">
        <v>8288</v>
      </c>
      <c r="S694" s="207" t="s">
        <v>8288</v>
      </c>
      <c r="T694" s="207" t="s">
        <v>8288</v>
      </c>
      <c r="U694" s="207" t="s">
        <v>5352</v>
      </c>
      <c r="V694" s="209" t="s">
        <v>19975</v>
      </c>
      <c r="W694" s="207" t="s">
        <v>8288</v>
      </c>
      <c r="X694" s="207" t="s">
        <v>8288</v>
      </c>
      <c r="Y694" s="207" t="s">
        <v>8288</v>
      </c>
      <c r="Z694" s="207" t="s">
        <v>8288</v>
      </c>
      <c r="AA694" s="209" t="s">
        <v>5354</v>
      </c>
      <c r="AB694" s="211" t="s">
        <v>20003</v>
      </c>
      <c r="AC694" s="210" t="s">
        <v>19977</v>
      </c>
      <c r="AD694" s="210" t="s">
        <v>4169</v>
      </c>
      <c r="AE694" s="210" t="s">
        <v>5350</v>
      </c>
      <c r="AF694" s="210"/>
      <c r="AG694" t="str">
        <f>IFERROR(IF(COUNTIF(C694:L694,"Feed Ingredient")&gt;0,INDEX(ani_diet!T:T,MATCH(M694,ani_diet!D:D,0)),""),"")</f>
        <v>Manihot esculenta Peel</v>
      </c>
      <c r="AH694" s="60" t="str">
        <f>IF(IFERROR(IF(MATCH("Feed Ingredient", AOM[[#This Row],[L1]:[L10]],0)&gt;0, TRUE, FALSE), FALSE)=TRUE,IFERROR(VLOOKUP(M694, ani_diet!C:C, 1, FALSE), "No Match"),FALSE)</f>
        <v>No Match</v>
      </c>
      <c r="AI694" t="s">
        <v>20004</v>
      </c>
      <c r="AL694" t="str">
        <f>IFERROR(IF(COUNTIF(C694:L694,"Feed Ingredient")&gt;0,INDEX(ani_diet!T:T,MATCH(M694,ani_diet!D:D,0)),""),"")</f>
        <v>Manihot esculenta Peel</v>
      </c>
    </row>
    <row r="695" spans="1:38">
      <c r="A695" t="str">
        <f>_xlfn.TEXTJOIN("/",TRUE,AOM[[#This Row],[L1]:[L10]])</f>
        <v>Management/Livestock Management/Feed Characteristic/Feed Composition/Feed Ingredient/Crop Byproduct/Roots and Tuber ByProducts/Cassava/Cassava Peel/Cassava Peel Dried Wilted</v>
      </c>
      <c r="B695" s="207" t="s">
        <v>20014</v>
      </c>
      <c r="C695" s="207" t="s">
        <v>17896</v>
      </c>
      <c r="D695" s="207" t="s">
        <v>17898</v>
      </c>
      <c r="E695" s="207" t="s">
        <v>17908</v>
      </c>
      <c r="F695" s="207" t="s">
        <v>18308</v>
      </c>
      <c r="G695" s="207" t="s">
        <v>18309</v>
      </c>
      <c r="H695" s="207" t="s">
        <v>18687</v>
      </c>
      <c r="I695" s="207" t="s">
        <v>19940</v>
      </c>
      <c r="J695" s="207" t="s">
        <v>5350</v>
      </c>
      <c r="K695" s="207" t="s">
        <v>19999</v>
      </c>
      <c r="L695" s="207" t="s">
        <v>20015</v>
      </c>
      <c r="M695" t="str" cm="1">
        <f t="array" ref="M695">LOOKUP(2,1/(C695:L695&lt;&gt;""),C695:L695)</f>
        <v>Cassava Peel Dried Wilted</v>
      </c>
      <c r="N695" s="207"/>
      <c r="O695" s="207" t="s">
        <v>8288</v>
      </c>
      <c r="P695" s="207" t="s">
        <v>8288</v>
      </c>
      <c r="Q695" s="207" t="s">
        <v>8288</v>
      </c>
      <c r="R695" s="207" t="s">
        <v>8288</v>
      </c>
      <c r="S695" s="207" t="s">
        <v>8288</v>
      </c>
      <c r="T695" s="207" t="s">
        <v>8288</v>
      </c>
      <c r="U695" s="207" t="s">
        <v>5352</v>
      </c>
      <c r="V695" s="209" t="s">
        <v>19975</v>
      </c>
      <c r="W695" s="207" t="s">
        <v>8288</v>
      </c>
      <c r="X695" s="207" t="s">
        <v>8288</v>
      </c>
      <c r="Y695" s="207" t="s">
        <v>8288</v>
      </c>
      <c r="Z695" s="207" t="s">
        <v>8288</v>
      </c>
      <c r="AA695" s="209" t="s">
        <v>5354</v>
      </c>
      <c r="AB695" s="225" t="s">
        <v>4169</v>
      </c>
      <c r="AC695" s="210" t="s">
        <v>19977</v>
      </c>
      <c r="AD695" s="210" t="s">
        <v>4169</v>
      </c>
      <c r="AE695" s="210" t="s">
        <v>5350</v>
      </c>
      <c r="AF695" s="210"/>
      <c r="AG695" t="str">
        <f>IFERROR(IF(COUNTIF(C695:L695,"Feed Ingredient")&gt;0,INDEX(ani_diet!T:T,MATCH(M695,ani_diet!D:D,0)),""),"")</f>
        <v>Manihot esculenta Peel</v>
      </c>
      <c r="AH695" s="60" t="str">
        <f>IF(IFERROR(IF(MATCH("Feed Ingredient", AOM[[#This Row],[L1]:[L10]],0)&gt;0, TRUE, FALSE), FALSE)=TRUE,IFERROR(VLOOKUP(M695, ani_diet!C:C, 1, FALSE), "No Match"),FALSE)</f>
        <v>No Match</v>
      </c>
      <c r="AI695" s="220" t="s">
        <v>20004</v>
      </c>
      <c r="AL695" t="str">
        <f>IFERROR(IF(COUNTIF(C695:L695,"Feed Ingredient")&gt;0,INDEX(ani_diet!T:T,MATCH(M695,ani_diet!D:D,0)),""),"")</f>
        <v>Manihot esculenta Peel</v>
      </c>
    </row>
    <row r="696" spans="1:38">
      <c r="A696" t="str">
        <f>_xlfn.TEXTJOIN("/",TRUE,AOM[[#This Row],[L1]:[L10]])</f>
        <v>Management/Livestock Management/Feed Characteristic/Feed Composition/Feed Ingredient/Crop Byproduct/Roots and Tuber ByProducts/Cassava/Cassava Peel/Cassava Peel Ensiled</v>
      </c>
      <c r="B696" s="207" t="s">
        <v>20016</v>
      </c>
      <c r="C696" s="207" t="s">
        <v>17896</v>
      </c>
      <c r="D696" s="207" t="s">
        <v>17898</v>
      </c>
      <c r="E696" s="207" t="s">
        <v>17908</v>
      </c>
      <c r="F696" s="207" t="s">
        <v>18308</v>
      </c>
      <c r="G696" s="207" t="s">
        <v>18309</v>
      </c>
      <c r="H696" s="207" t="s">
        <v>18687</v>
      </c>
      <c r="I696" s="207" t="s">
        <v>19940</v>
      </c>
      <c r="J696" s="207" t="s">
        <v>5350</v>
      </c>
      <c r="K696" s="207" t="s">
        <v>19999</v>
      </c>
      <c r="L696" s="207" t="s">
        <v>20017</v>
      </c>
      <c r="M696" t="str" cm="1">
        <f t="array" ref="M696">LOOKUP(2,1/(C696:L696&lt;&gt;""),C696:L696)</f>
        <v>Cassava Peel Ensiled</v>
      </c>
      <c r="N696" s="207"/>
      <c r="O696" s="207" t="s">
        <v>8288</v>
      </c>
      <c r="P696" s="207" t="s">
        <v>8288</v>
      </c>
      <c r="Q696" s="207" t="s">
        <v>8288</v>
      </c>
      <c r="R696" s="207" t="s">
        <v>8288</v>
      </c>
      <c r="S696" s="207" t="s">
        <v>8288</v>
      </c>
      <c r="T696" s="207" t="s">
        <v>8288</v>
      </c>
      <c r="U696" s="207" t="s">
        <v>5352</v>
      </c>
      <c r="V696" s="209" t="s">
        <v>19975</v>
      </c>
      <c r="W696" s="207" t="s">
        <v>8288</v>
      </c>
      <c r="X696" s="207" t="s">
        <v>8288</v>
      </c>
      <c r="Y696" s="207" t="s">
        <v>8288</v>
      </c>
      <c r="Z696" s="207" t="s">
        <v>8288</v>
      </c>
      <c r="AA696" s="209" t="s">
        <v>5354</v>
      </c>
      <c r="AB696" s="225" t="s">
        <v>4169</v>
      </c>
      <c r="AC696" s="210" t="s">
        <v>19977</v>
      </c>
      <c r="AD696" s="210" t="s">
        <v>4169</v>
      </c>
      <c r="AE696" s="210" t="s">
        <v>5350</v>
      </c>
      <c r="AF696" s="210"/>
      <c r="AG696" t="str">
        <f>IFERROR(IF(COUNTIF(C696:L696,"Feed Ingredient")&gt;0,INDEX(ani_diet!T:T,MATCH(M696,ani_diet!D:D,0)),""),"")</f>
        <v>Manihot esculenta Peel</v>
      </c>
      <c r="AH696" s="60" t="str">
        <f>IF(IFERROR(IF(MATCH("Feed Ingredient", AOM[[#This Row],[L1]:[L10]],0)&gt;0, TRUE, FALSE), FALSE)=TRUE,IFERROR(VLOOKUP(M696, ani_diet!C:C, 1, FALSE), "No Match"),FALSE)</f>
        <v>No Match</v>
      </c>
      <c r="AI696" s="220" t="s">
        <v>4169</v>
      </c>
      <c r="AL696" t="str">
        <f>IFERROR(IF(COUNTIF(C696:L696,"Feed Ingredient")&gt;0,INDEX(ani_diet!T:T,MATCH(M696,ani_diet!D:D,0)),""),"")</f>
        <v>Manihot esculenta Peel</v>
      </c>
    </row>
    <row r="697" spans="1:38">
      <c r="A697" t="s">
        <v>20018</v>
      </c>
      <c r="B697" s="207" t="s">
        <v>20019</v>
      </c>
      <c r="C697" s="207" t="s">
        <v>17896</v>
      </c>
      <c r="D697" s="207" t="s">
        <v>17898</v>
      </c>
      <c r="E697" s="207" t="s">
        <v>17908</v>
      </c>
      <c r="F697" s="207" t="s">
        <v>18308</v>
      </c>
      <c r="G697" s="207" t="s">
        <v>18309</v>
      </c>
      <c r="H697" s="207" t="s">
        <v>18687</v>
      </c>
      <c r="I697" s="207" t="s">
        <v>19940</v>
      </c>
      <c r="J697" s="207" t="s">
        <v>5350</v>
      </c>
      <c r="K697" s="207" t="s">
        <v>19999</v>
      </c>
      <c r="L697" s="207" t="s">
        <v>20020</v>
      </c>
      <c r="M697" t="str" cm="1">
        <f t="array" ref="M697">LOOKUP(2,1/(C697:L697&lt;&gt;""),C697:L697)</f>
        <v>Cassava Peel Enzyme Treated Ground</v>
      </c>
      <c r="N697" s="207"/>
      <c r="O697" s="207" t="s">
        <v>8288</v>
      </c>
      <c r="P697" s="207" t="s">
        <v>8288</v>
      </c>
      <c r="Q697" s="207" t="s">
        <v>8288</v>
      </c>
      <c r="R697" s="207" t="s">
        <v>8288</v>
      </c>
      <c r="S697" s="207" t="s">
        <v>8288</v>
      </c>
      <c r="T697" s="207" t="s">
        <v>8288</v>
      </c>
      <c r="U697" s="207" t="s">
        <v>5352</v>
      </c>
      <c r="V697" s="209" t="s">
        <v>19975</v>
      </c>
      <c r="W697" s="207" t="s">
        <v>8288</v>
      </c>
      <c r="X697" s="207" t="s">
        <v>8288</v>
      </c>
      <c r="Y697" s="207" t="s">
        <v>8288</v>
      </c>
      <c r="Z697" s="207" t="s">
        <v>8288</v>
      </c>
      <c r="AA697" s="209" t="s">
        <v>5354</v>
      </c>
      <c r="AB697" s="212" t="s">
        <v>4169</v>
      </c>
      <c r="AC697" s="210" t="s">
        <v>19977</v>
      </c>
      <c r="AD697" s="210" t="s">
        <v>4169</v>
      </c>
      <c r="AE697" s="210" t="s">
        <v>5350</v>
      </c>
      <c r="AF697" s="210"/>
      <c r="AG697" t="str">
        <f>IFERROR(IF(COUNTIF(C697:L697,"Feed Ingredient")&gt;0,INDEX(ani_diet!T:T,MATCH(M697,ani_diet!D:D,0)),""),"")</f>
        <v>Manihot esculenta Peel</v>
      </c>
      <c r="AH697" s="60" t="str">
        <f>IF(IFERROR(IF(MATCH("Feed Ingredient", AOM[[#This Row],[L1]:[L10]],0)&gt;0, TRUE, FALSE), FALSE)=TRUE,IFERROR(VLOOKUP(M697, ani_diet!C:C, 1, FALSE), "No Match"),FALSE)</f>
        <v>No Match</v>
      </c>
      <c r="AI697" t="s">
        <v>4169</v>
      </c>
      <c r="AL697" t="str">
        <f>IFERROR(IF(COUNTIF(C697:L697,"Feed Ingredient")&gt;0,INDEX(ani_diet!T:T,MATCH(M697,ani_diet!D:D,0)),""),"")</f>
        <v>Manihot esculenta Peel</v>
      </c>
    </row>
    <row r="698" spans="1:38">
      <c r="A698" t="str">
        <f>_xlfn.TEXTJOIN("/",TRUE,AOM[[#This Row],[L1]:[L10]])</f>
        <v>Management/Livestock Management/Feed Characteristic/Feed Composition/Feed Ingredient/Crop Byproduct/Roots and Tuber ByProducts/Cassava/Cassava Peel/Cassava Peel Grated Pressed</v>
      </c>
      <c r="B698" s="207" t="s">
        <v>20021</v>
      </c>
      <c r="C698" s="207" t="s">
        <v>17896</v>
      </c>
      <c r="D698" s="207" t="s">
        <v>17898</v>
      </c>
      <c r="E698" s="207" t="s">
        <v>17908</v>
      </c>
      <c r="F698" s="207" t="s">
        <v>18308</v>
      </c>
      <c r="G698" s="207" t="s">
        <v>18309</v>
      </c>
      <c r="H698" s="207" t="s">
        <v>18687</v>
      </c>
      <c r="I698" s="207" t="s">
        <v>19940</v>
      </c>
      <c r="J698" s="207" t="s">
        <v>5350</v>
      </c>
      <c r="K698" s="207" t="s">
        <v>19999</v>
      </c>
      <c r="L698" s="207" t="s">
        <v>20022</v>
      </c>
      <c r="M698" t="str" cm="1">
        <f t="array" ref="M698">LOOKUP(2,1/(C698:L698&lt;&gt;""),C698:L698)</f>
        <v>Cassava Peel Grated Pressed</v>
      </c>
      <c r="N698" s="207"/>
      <c r="O698" s="207" t="s">
        <v>8288</v>
      </c>
      <c r="P698" s="207" t="s">
        <v>8288</v>
      </c>
      <c r="Q698" s="207" t="s">
        <v>8288</v>
      </c>
      <c r="R698" s="207" t="s">
        <v>8288</v>
      </c>
      <c r="S698" s="207" t="s">
        <v>8288</v>
      </c>
      <c r="T698" s="207" t="s">
        <v>8288</v>
      </c>
      <c r="U698" s="207" t="s">
        <v>5352</v>
      </c>
      <c r="V698" s="209" t="s">
        <v>19975</v>
      </c>
      <c r="W698" s="207" t="s">
        <v>8288</v>
      </c>
      <c r="X698" s="207" t="s">
        <v>8288</v>
      </c>
      <c r="Y698" s="207" t="s">
        <v>8288</v>
      </c>
      <c r="Z698" s="207" t="s">
        <v>8288</v>
      </c>
      <c r="AA698" s="209" t="s">
        <v>5354</v>
      </c>
      <c r="AB698" s="225" t="s">
        <v>4169</v>
      </c>
      <c r="AC698" s="210" t="s">
        <v>19977</v>
      </c>
      <c r="AD698" s="210" t="s">
        <v>4169</v>
      </c>
      <c r="AE698" s="210" t="s">
        <v>5350</v>
      </c>
      <c r="AF698" s="210"/>
      <c r="AG698" t="str">
        <f>IFERROR(IF(COUNTIF(C698:L698,"Feed Ingredient")&gt;0,INDEX(ani_diet!T:T,MATCH(M698,ani_diet!D:D,0)),""),"")</f>
        <v>Manihot esculenta Peel</v>
      </c>
      <c r="AH698" s="60" t="str">
        <f>IF(IFERROR(IF(MATCH("Feed Ingredient", AOM[[#This Row],[L1]:[L10]],0)&gt;0, TRUE, FALSE), FALSE)=TRUE,IFERROR(VLOOKUP(M698, ani_diet!C:C, 1, FALSE), "No Match"),FALSE)</f>
        <v>No Match</v>
      </c>
      <c r="AI698" t="s">
        <v>4169</v>
      </c>
      <c r="AL698" t="str">
        <f>IFERROR(IF(COUNTIF(C698:L698,"Feed Ingredient")&gt;0,INDEX(ani_diet!T:T,MATCH(M698,ani_diet!D:D,0)),""),"")</f>
        <v>Manihot esculenta Peel</v>
      </c>
    </row>
    <row r="699" spans="1:38">
      <c r="A699" t="s">
        <v>20018</v>
      </c>
      <c r="B699" s="207" t="s">
        <v>20023</v>
      </c>
      <c r="C699" s="207" t="s">
        <v>17896</v>
      </c>
      <c r="D699" s="207" t="s">
        <v>17898</v>
      </c>
      <c r="E699" s="207" t="s">
        <v>17908</v>
      </c>
      <c r="F699" s="207" t="s">
        <v>18308</v>
      </c>
      <c r="G699" s="207" t="s">
        <v>18309</v>
      </c>
      <c r="H699" s="207" t="s">
        <v>18687</v>
      </c>
      <c r="I699" s="207" t="s">
        <v>19940</v>
      </c>
      <c r="J699" s="207" t="s">
        <v>5350</v>
      </c>
      <c r="K699" s="207" t="s">
        <v>19999</v>
      </c>
      <c r="L699" s="207" t="s">
        <v>20024</v>
      </c>
      <c r="M699" t="str" cm="1">
        <f t="array" ref="M699">LOOKUP(2,1/(C699:L699&lt;&gt;""),C699:L699)</f>
        <v>Cassava Peel Grated Pressed Urea Treated</v>
      </c>
      <c r="N699" s="207"/>
      <c r="O699" s="207" t="s">
        <v>8288</v>
      </c>
      <c r="P699" s="207" t="s">
        <v>8288</v>
      </c>
      <c r="Q699" s="207" t="s">
        <v>8288</v>
      </c>
      <c r="R699" s="207" t="s">
        <v>8288</v>
      </c>
      <c r="S699" s="207" t="s">
        <v>8288</v>
      </c>
      <c r="T699" s="207" t="s">
        <v>8288</v>
      </c>
      <c r="U699" s="207" t="s">
        <v>5352</v>
      </c>
      <c r="V699" s="209" t="s">
        <v>19975</v>
      </c>
      <c r="W699" s="207" t="s">
        <v>8288</v>
      </c>
      <c r="X699" s="207" t="s">
        <v>8288</v>
      </c>
      <c r="Y699" s="207" t="s">
        <v>8288</v>
      </c>
      <c r="Z699" s="207" t="s">
        <v>8288</v>
      </c>
      <c r="AA699" s="209" t="s">
        <v>5354</v>
      </c>
      <c r="AB699" s="212" t="s">
        <v>4169</v>
      </c>
      <c r="AC699" s="210" t="s">
        <v>19977</v>
      </c>
      <c r="AD699" s="210" t="s">
        <v>4169</v>
      </c>
      <c r="AE699" s="210" t="s">
        <v>5350</v>
      </c>
      <c r="AF699" s="210"/>
      <c r="AG699" t="str">
        <f>IFERROR(IF(COUNTIF(C699:L699,"Feed Ingredient")&gt;0,INDEX(ani_diet!T:T,MATCH(M699,ani_diet!D:D,0)),""),"")</f>
        <v>Manihot esculenta Peel</v>
      </c>
      <c r="AH699" s="60" t="str">
        <f>IF(IFERROR(IF(MATCH("Feed Ingredient", AOM[[#This Row],[L1]:[L10]],0)&gt;0, TRUE, FALSE), FALSE)=TRUE,IFERROR(VLOOKUP(M699, ani_diet!C:C, 1, FALSE), "No Match"),FALSE)</f>
        <v>No Match</v>
      </c>
      <c r="AI699" t="s">
        <v>4169</v>
      </c>
      <c r="AL699" t="str">
        <f>IFERROR(IF(COUNTIF(C699:L699,"Feed Ingredient")&gt;0,INDEX(ani_diet!T:T,MATCH(M699,ani_diet!D:D,0)),""),"")</f>
        <v>Manihot esculenta Peel</v>
      </c>
    </row>
    <row r="700" spans="1:38">
      <c r="A700" t="str">
        <f>_xlfn.TEXTJOIN("/",TRUE,AOM[[#This Row],[L1]:[L10]])</f>
        <v>Management/Livestock Management/Feed Characteristic/Feed Composition/Feed Ingredient/Crop Byproduct/Roots and Tuber ByProducts/Cassava/Cassava Peel/Cassava Peel Ground</v>
      </c>
      <c r="B700" s="207" t="s">
        <v>20025</v>
      </c>
      <c r="C700" s="207" t="s">
        <v>17896</v>
      </c>
      <c r="D700" s="207" t="s">
        <v>17898</v>
      </c>
      <c r="E700" s="207" t="s">
        <v>17908</v>
      </c>
      <c r="F700" s="207" t="s">
        <v>18308</v>
      </c>
      <c r="G700" s="207" t="s">
        <v>18309</v>
      </c>
      <c r="H700" s="207" t="s">
        <v>18687</v>
      </c>
      <c r="I700" s="207" t="s">
        <v>19940</v>
      </c>
      <c r="J700" s="207" t="s">
        <v>5350</v>
      </c>
      <c r="K700" s="207" t="s">
        <v>19999</v>
      </c>
      <c r="L700" s="207" t="s">
        <v>20026</v>
      </c>
      <c r="M700" t="str" cm="1">
        <f t="array" ref="M700">LOOKUP(2,1/(C700:L700&lt;&gt;""),C700:L700)</f>
        <v>Cassava Peel Ground</v>
      </c>
      <c r="N700" s="207"/>
      <c r="O700" s="207" t="s">
        <v>8288</v>
      </c>
      <c r="P700" s="207" t="s">
        <v>8288</v>
      </c>
      <c r="Q700" s="207" t="s">
        <v>8288</v>
      </c>
      <c r="R700" s="207" t="s">
        <v>8288</v>
      </c>
      <c r="S700" s="207" t="s">
        <v>8288</v>
      </c>
      <c r="T700" s="207" t="s">
        <v>8288</v>
      </c>
      <c r="U700" s="207" t="s">
        <v>5352</v>
      </c>
      <c r="V700" s="209" t="s">
        <v>19975</v>
      </c>
      <c r="W700" s="207" t="s">
        <v>8288</v>
      </c>
      <c r="X700" s="207" t="s">
        <v>8288</v>
      </c>
      <c r="Y700" s="207" t="s">
        <v>8288</v>
      </c>
      <c r="Z700" s="207" t="s">
        <v>8288</v>
      </c>
      <c r="AA700" s="209" t="s">
        <v>5354</v>
      </c>
      <c r="AB700" s="211" t="s">
        <v>20003</v>
      </c>
      <c r="AC700" s="210" t="s">
        <v>19977</v>
      </c>
      <c r="AD700" s="210" t="s">
        <v>4169</v>
      </c>
      <c r="AE700" s="210" t="s">
        <v>5350</v>
      </c>
      <c r="AF700" s="210"/>
      <c r="AG700" t="str">
        <f>IFERROR(IF(COUNTIF(C700:L700,"Feed Ingredient")&gt;0,INDEX(ani_diet!T:T,MATCH(M700,ani_diet!D:D,0)),""),"")</f>
        <v/>
      </c>
      <c r="AH700" s="60" t="str">
        <f>IF(IFERROR(IF(MATCH("Feed Ingredient", AOM[[#This Row],[L1]:[L10]],0)&gt;0, TRUE, FALSE), FALSE)=TRUE,IFERROR(VLOOKUP(M700, ani_diet!C:C, 1, FALSE), "No Match"),FALSE)</f>
        <v>No Match</v>
      </c>
      <c r="AI700" t="s">
        <v>20004</v>
      </c>
      <c r="AL700" t="str">
        <f>IFERROR(IF(COUNTIF(C700:L700,"Feed Ingredient")&gt;0,INDEX(ani_diet!T:T,MATCH(M700,ani_diet!D:D,0)),""),"")</f>
        <v/>
      </c>
    </row>
    <row r="701" spans="1:38">
      <c r="A701" t="s">
        <v>20018</v>
      </c>
      <c r="B701" s="207" t="s">
        <v>20027</v>
      </c>
      <c r="C701" s="207" t="s">
        <v>17896</v>
      </c>
      <c r="D701" s="207" t="s">
        <v>17898</v>
      </c>
      <c r="E701" s="207" t="s">
        <v>17908</v>
      </c>
      <c r="F701" s="207" t="s">
        <v>18308</v>
      </c>
      <c r="G701" s="207" t="s">
        <v>18309</v>
      </c>
      <c r="H701" s="207" t="s">
        <v>18687</v>
      </c>
      <c r="I701" s="207" t="s">
        <v>19940</v>
      </c>
      <c r="J701" s="207" t="s">
        <v>5350</v>
      </c>
      <c r="K701" s="207" t="s">
        <v>19999</v>
      </c>
      <c r="L701" s="207" t="s">
        <v>20028</v>
      </c>
      <c r="M701" t="str" cm="1">
        <f t="array" ref="M701">LOOKUP(2,1/(C701:L701&lt;&gt;""),C701:L701)</f>
        <v>Cassava Peel Urea Treated</v>
      </c>
      <c r="N701" s="207"/>
      <c r="O701" s="207" t="s">
        <v>8288</v>
      </c>
      <c r="P701" s="207" t="s">
        <v>8288</v>
      </c>
      <c r="Q701" s="207" t="s">
        <v>8288</v>
      </c>
      <c r="R701" s="207" t="s">
        <v>8288</v>
      </c>
      <c r="S701" s="207" t="s">
        <v>8288</v>
      </c>
      <c r="T701" s="207" t="s">
        <v>8288</v>
      </c>
      <c r="U701" s="207" t="s">
        <v>5352</v>
      </c>
      <c r="V701" s="209" t="s">
        <v>19975</v>
      </c>
      <c r="W701" s="207" t="s">
        <v>8288</v>
      </c>
      <c r="X701" s="207" t="s">
        <v>8288</v>
      </c>
      <c r="Y701" s="207" t="s">
        <v>8288</v>
      </c>
      <c r="Z701" s="207" t="s">
        <v>8288</v>
      </c>
      <c r="AA701" s="209" t="s">
        <v>5354</v>
      </c>
      <c r="AB701" s="212" t="s">
        <v>4169</v>
      </c>
      <c r="AC701" s="210" t="s">
        <v>19977</v>
      </c>
      <c r="AD701" s="210" t="s">
        <v>4169</v>
      </c>
      <c r="AE701" s="210" t="s">
        <v>5350</v>
      </c>
      <c r="AF701" s="210"/>
      <c r="AG701" t="str">
        <f>IFERROR(IF(COUNTIF(C701:L701,"Feed Ingredient")&gt;0,INDEX(ani_diet!T:T,MATCH(M701,ani_diet!D:D,0)),""),"")</f>
        <v>Manihot esculenta Peel</v>
      </c>
      <c r="AH701" s="60" t="str">
        <f>IF(IFERROR(IF(MATCH("Feed Ingredient", AOM[[#This Row],[L1]:[L10]],0)&gt;0, TRUE, FALSE), FALSE)=TRUE,IFERROR(VLOOKUP(M701, ani_diet!C:C, 1, FALSE), "No Match"),FALSE)</f>
        <v>No Match</v>
      </c>
      <c r="AI701" t="s">
        <v>4169</v>
      </c>
      <c r="AL701" t="str">
        <f>IFERROR(IF(COUNTIF(C701:L701,"Feed Ingredient")&gt;0,INDEX(ani_diet!T:T,MATCH(M701,ani_diet!D:D,0)),""),"")</f>
        <v>Manihot esculenta Peel</v>
      </c>
    </row>
    <row r="702" spans="1:38">
      <c r="A702" t="str">
        <f>_xlfn.TEXTJOIN("/",TRUE,AOM[[#This Row],[L1]:[L10]])</f>
        <v>Management/Livestock Management/Feed Characteristic/Feed Composition/Feed Ingredient/Crop Byproduct/Roots and Tuber ByProducts/Cassava/Cassava Peel</v>
      </c>
      <c r="B702" s="207" t="s">
        <v>20029</v>
      </c>
      <c r="C702" s="207" t="s">
        <v>17896</v>
      </c>
      <c r="D702" s="207" t="s">
        <v>17898</v>
      </c>
      <c r="E702" s="207" t="s">
        <v>17908</v>
      </c>
      <c r="F702" s="207" t="s">
        <v>18308</v>
      </c>
      <c r="G702" s="207" t="s">
        <v>18309</v>
      </c>
      <c r="H702" s="207" t="s">
        <v>18687</v>
      </c>
      <c r="I702" s="207" t="s">
        <v>19940</v>
      </c>
      <c r="J702" s="207" t="s">
        <v>5350</v>
      </c>
      <c r="K702" s="207" t="s">
        <v>19999</v>
      </c>
      <c r="L702" s="207"/>
      <c r="M702" t="str" cm="1">
        <f t="array" ref="M702">LOOKUP(2,1/(C702:L702&lt;&gt;""),C702:L702)</f>
        <v>Cassava Peel</v>
      </c>
      <c r="N702" s="207" t="s">
        <v>20030</v>
      </c>
      <c r="O702" s="207" t="s">
        <v>8288</v>
      </c>
      <c r="P702" s="207" t="s">
        <v>8288</v>
      </c>
      <c r="Q702" s="207" t="s">
        <v>8288</v>
      </c>
      <c r="R702" s="207" t="s">
        <v>8288</v>
      </c>
      <c r="S702" s="207" t="s">
        <v>8288</v>
      </c>
      <c r="T702" s="207" t="s">
        <v>8288</v>
      </c>
      <c r="U702" s="207" t="s">
        <v>5352</v>
      </c>
      <c r="V702" s="209" t="s">
        <v>19975</v>
      </c>
      <c r="W702" s="207" t="s">
        <v>8288</v>
      </c>
      <c r="X702" s="207" t="s">
        <v>8288</v>
      </c>
      <c r="Y702" s="207" t="s">
        <v>8288</v>
      </c>
      <c r="Z702" s="207" t="s">
        <v>8288</v>
      </c>
      <c r="AA702" s="209" t="s">
        <v>5354</v>
      </c>
      <c r="AB702" s="211" t="s">
        <v>20003</v>
      </c>
      <c r="AC702" s="210" t="s">
        <v>19977</v>
      </c>
      <c r="AD702" s="210" t="s">
        <v>4169</v>
      </c>
      <c r="AE702" s="210" t="s">
        <v>5350</v>
      </c>
      <c r="AF702" s="210"/>
      <c r="AG702" t="str">
        <f>IFERROR(IF(COUNTIF(C702:L702,"Feed Ingredient")&gt;0,INDEX(ani_diet!T:T,MATCH(M702,ani_diet!D:D,0)),""),"")</f>
        <v>Manihot esculenta Peel</v>
      </c>
      <c r="AH702" s="60" t="str">
        <f>IF(IFERROR(IF(MATCH("Feed Ingredient", AOM[[#This Row],[L1]:[L10]],0)&gt;0, TRUE, FALSE), FALSE)=TRUE,IFERROR(VLOOKUP(M702, ani_diet!C:C, 1, FALSE), "No Match"),FALSE)</f>
        <v>Cassava Peel</v>
      </c>
      <c r="AI702" t="s">
        <v>20004</v>
      </c>
      <c r="AL702" t="str">
        <f>IFERROR(IF(COUNTIF(C702:L702,"Feed Ingredient")&gt;0,INDEX(ani_diet!T:T,MATCH(M702,ani_diet!D:D,0)),""),"")</f>
        <v>Manihot esculenta Peel</v>
      </c>
    </row>
    <row r="703" spans="1:38">
      <c r="A703" t="str">
        <f>_xlfn.TEXTJOIN("/",TRUE,AOM[[#This Row],[L1]:[L10]])</f>
        <v>Management/Livestock Management/Feed Characteristic/Feed Composition/Feed Ingredient/Crop Byproduct/Roots and Tuber ByProducts/Cassava/Cassava Shaft/Cassava Shaft Ground</v>
      </c>
      <c r="B703" s="207" t="s">
        <v>20031</v>
      </c>
      <c r="C703" s="207" t="s">
        <v>17896</v>
      </c>
      <c r="D703" s="207" t="s">
        <v>17898</v>
      </c>
      <c r="E703" s="207" t="s">
        <v>17908</v>
      </c>
      <c r="F703" s="207" t="s">
        <v>18308</v>
      </c>
      <c r="G703" s="207" t="s">
        <v>18309</v>
      </c>
      <c r="H703" s="207" t="s">
        <v>18687</v>
      </c>
      <c r="I703" s="207" t="s">
        <v>19940</v>
      </c>
      <c r="J703" s="207" t="s">
        <v>5350</v>
      </c>
      <c r="K703" s="207" t="s">
        <v>20032</v>
      </c>
      <c r="L703" s="207" t="s">
        <v>20033</v>
      </c>
      <c r="M703" t="str" cm="1">
        <f t="array" ref="M703">LOOKUP(2,1/(C703:L703&lt;&gt;""),C703:L703)</f>
        <v>Cassava Shaft Ground</v>
      </c>
      <c r="N703" s="207"/>
      <c r="O703" s="207" t="s">
        <v>8288</v>
      </c>
      <c r="P703" s="207" t="s">
        <v>8288</v>
      </c>
      <c r="Q703" s="207" t="s">
        <v>8288</v>
      </c>
      <c r="R703" s="207" t="s">
        <v>8288</v>
      </c>
      <c r="S703" s="207" t="s">
        <v>8288</v>
      </c>
      <c r="T703" s="207" t="s">
        <v>8288</v>
      </c>
      <c r="U703" s="207" t="s">
        <v>5352</v>
      </c>
      <c r="V703" s="209" t="s">
        <v>19975</v>
      </c>
      <c r="W703" s="207" t="s">
        <v>8288</v>
      </c>
      <c r="X703" s="207" t="s">
        <v>8288</v>
      </c>
      <c r="Y703" s="207" t="s">
        <v>8288</v>
      </c>
      <c r="Z703" s="207" t="s">
        <v>8288</v>
      </c>
      <c r="AA703" s="209" t="s">
        <v>5354</v>
      </c>
      <c r="AB703" s="209" t="s">
        <v>4169</v>
      </c>
      <c r="AC703" s="210" t="s">
        <v>19977</v>
      </c>
      <c r="AD703" s="210" t="s">
        <v>4169</v>
      </c>
      <c r="AE703" s="210" t="s">
        <v>5350</v>
      </c>
      <c r="AF703" s="210"/>
      <c r="AG703" t="str">
        <f>IFERROR(IF(COUNTIF(C703:L703,"Feed Ingredient")&gt;0,INDEX(ani_diet!T:T,MATCH(M703,ani_diet!D:D,0)),""),"")</f>
        <v>Manihot esculenta Shaft</v>
      </c>
      <c r="AH703" s="60" t="str">
        <f>IF(IFERROR(IF(MATCH("Feed Ingredient", AOM[[#This Row],[L1]:[L10]],0)&gt;0, TRUE, FALSE), FALSE)=TRUE,IFERROR(VLOOKUP(M703, ani_diet!C:C, 1, FALSE), "No Match"),FALSE)</f>
        <v>No Match</v>
      </c>
      <c r="AI703" t="s">
        <v>3539</v>
      </c>
      <c r="AL703" t="str">
        <f>IFERROR(IF(COUNTIF(C703:L703,"Feed Ingredient")&gt;0,INDEX(ani_diet!T:T,MATCH(M703,ani_diet!D:D,0)),""),"")</f>
        <v>Manihot esculenta Shaft</v>
      </c>
    </row>
    <row r="704" spans="1:38">
      <c r="A704" t="str">
        <f>_xlfn.TEXTJOIN("/",TRUE,AOM[[#This Row],[L1]:[L10]])</f>
        <v>Management/Livestock Management/Feed Characteristic/Feed Composition/Feed Ingredient/Crop Byproduct/Roots and Tuber ByProducts/Cassava/Cassava Shaft</v>
      </c>
      <c r="B704" s="207" t="s">
        <v>20034</v>
      </c>
      <c r="C704" s="207" t="s">
        <v>17896</v>
      </c>
      <c r="D704" s="207" t="s">
        <v>17898</v>
      </c>
      <c r="E704" s="207" t="s">
        <v>17908</v>
      </c>
      <c r="F704" s="207" t="s">
        <v>18308</v>
      </c>
      <c r="G704" s="207" t="s">
        <v>18309</v>
      </c>
      <c r="H704" s="207" t="s">
        <v>18687</v>
      </c>
      <c r="I704" s="207" t="s">
        <v>19940</v>
      </c>
      <c r="J704" s="207" t="s">
        <v>5350</v>
      </c>
      <c r="K704" s="207" t="s">
        <v>20032</v>
      </c>
      <c r="L704" s="207"/>
      <c r="M704" t="str" cm="1">
        <f t="array" ref="M704">LOOKUP(2,1/(C704:L704&lt;&gt;""),C704:L704)</f>
        <v>Cassava Shaft</v>
      </c>
      <c r="N704" s="207" t="s">
        <v>20035</v>
      </c>
      <c r="O704" s="207" t="s">
        <v>8288</v>
      </c>
      <c r="P704" s="207" t="s">
        <v>8288</v>
      </c>
      <c r="Q704" s="207" t="s">
        <v>8288</v>
      </c>
      <c r="R704" s="207" t="s">
        <v>8288</v>
      </c>
      <c r="S704" s="207" t="s">
        <v>8288</v>
      </c>
      <c r="T704" s="207" t="s">
        <v>8288</v>
      </c>
      <c r="U704" s="207" t="s">
        <v>5352</v>
      </c>
      <c r="V704" s="209" t="s">
        <v>19975</v>
      </c>
      <c r="W704" s="207" t="s">
        <v>8288</v>
      </c>
      <c r="X704" s="207" t="s">
        <v>8288</v>
      </c>
      <c r="Y704" s="207" t="s">
        <v>8288</v>
      </c>
      <c r="Z704" s="207" t="s">
        <v>8288</v>
      </c>
      <c r="AA704" s="209" t="s">
        <v>5354</v>
      </c>
      <c r="AB704" s="209" t="s">
        <v>4169</v>
      </c>
      <c r="AC704" s="210" t="s">
        <v>19977</v>
      </c>
      <c r="AD704" s="210" t="s">
        <v>4169</v>
      </c>
      <c r="AE704" s="210" t="s">
        <v>5350</v>
      </c>
      <c r="AF704" s="210"/>
      <c r="AG704" t="str">
        <f>IFERROR(IF(COUNTIF(C704:L704,"Feed Ingredient")&gt;0,INDEX(ani_diet!T:T,MATCH(M704,ani_diet!D:D,0)),""),"")</f>
        <v>Manihot esculenta Shaft</v>
      </c>
      <c r="AH704" s="60" t="str">
        <f>IF(IFERROR(IF(MATCH("Feed Ingredient", AOM[[#This Row],[L1]:[L10]],0)&gt;0, TRUE, FALSE), FALSE)=TRUE,IFERROR(VLOOKUP(M704, ani_diet!C:C, 1, FALSE), "No Match"),FALSE)</f>
        <v>Cassava Shaft</v>
      </c>
      <c r="AI704" t="s">
        <v>3539</v>
      </c>
      <c r="AL704" t="str">
        <f>IFERROR(IF(COUNTIF(C704:L704,"Feed Ingredient")&gt;0,INDEX(ani_diet!T:T,MATCH(M704,ani_diet!D:D,0)),""),"")</f>
        <v>Manihot esculenta Shaft</v>
      </c>
    </row>
    <row r="705" spans="1:38">
      <c r="A705" t="s">
        <v>20036</v>
      </c>
      <c r="B705" s="207" t="s">
        <v>20037</v>
      </c>
      <c r="C705" s="207" t="s">
        <v>17896</v>
      </c>
      <c r="D705" s="207" t="s">
        <v>17898</v>
      </c>
      <c r="E705" s="207" t="s">
        <v>17908</v>
      </c>
      <c r="F705" s="207" t="s">
        <v>18308</v>
      </c>
      <c r="G705" s="207" t="s">
        <v>18309</v>
      </c>
      <c r="H705" s="207" t="s">
        <v>18687</v>
      </c>
      <c r="I705" s="207" t="s">
        <v>19940</v>
      </c>
      <c r="J705" s="207" t="s">
        <v>5350</v>
      </c>
      <c r="K705" s="207" t="s">
        <v>20038</v>
      </c>
      <c r="L705" s="207" t="s">
        <v>20039</v>
      </c>
      <c r="M705" t="str" cm="1">
        <f t="array" ref="M705">LOOKUP(2,1/(C705:L705&lt;&gt;""),C705:L705)</f>
        <v>Cassava Sieviate Dried Fermented Ground</v>
      </c>
      <c r="N705" s="207"/>
      <c r="O705" s="207"/>
      <c r="P705" s="207"/>
      <c r="Q705" s="207"/>
      <c r="R705" s="207"/>
      <c r="S705" s="207"/>
      <c r="T705" s="207"/>
      <c r="U705" s="207" t="s">
        <v>5352</v>
      </c>
      <c r="V705" s="209" t="s">
        <v>19975</v>
      </c>
      <c r="W705" s="207"/>
      <c r="X705" s="207"/>
      <c r="Y705" s="207"/>
      <c r="Z705" s="207"/>
      <c r="AA705" s="209" t="s">
        <v>5354</v>
      </c>
      <c r="AB705" s="212" t="s">
        <v>20040</v>
      </c>
      <c r="AC705" s="210" t="s">
        <v>19977</v>
      </c>
      <c r="AD705" s="210" t="s">
        <v>4169</v>
      </c>
      <c r="AE705" s="210" t="s">
        <v>5350</v>
      </c>
      <c r="AF705" s="210"/>
      <c r="AG705" t="s">
        <v>20041</v>
      </c>
      <c r="AH705" s="60" t="s">
        <v>3539</v>
      </c>
      <c r="AI705" t="s">
        <v>3539</v>
      </c>
      <c r="AL705" t="s">
        <v>20041</v>
      </c>
    </row>
    <row r="706" spans="1:38">
      <c r="A706" t="str">
        <f>_xlfn.TEXTJOIN("/",TRUE,AOM[[#This Row],[L1]:[L10]])</f>
        <v>Management/Livestock Management/Feed Characteristic/Feed Composition/Feed Ingredient/Crop Byproduct/Roots and Tuber ByProducts/Cassava/Cassava Sieviate/Cassava Sieviate Dried Ground</v>
      </c>
      <c r="B706" s="207" t="s">
        <v>20042</v>
      </c>
      <c r="C706" s="207" t="s">
        <v>17896</v>
      </c>
      <c r="D706" s="207" t="s">
        <v>17898</v>
      </c>
      <c r="E706" s="207" t="s">
        <v>17908</v>
      </c>
      <c r="F706" s="207" t="s">
        <v>18308</v>
      </c>
      <c r="G706" s="207" t="s">
        <v>18309</v>
      </c>
      <c r="H706" s="207" t="s">
        <v>18687</v>
      </c>
      <c r="I706" s="207" t="s">
        <v>19940</v>
      </c>
      <c r="J706" s="207" t="s">
        <v>5350</v>
      </c>
      <c r="K706" s="207" t="s">
        <v>20038</v>
      </c>
      <c r="L706" s="207" t="s">
        <v>20043</v>
      </c>
      <c r="M706" t="str" cm="1">
        <f t="array" ref="M706">LOOKUP(2,1/(C706:L706&lt;&gt;""),C706:L706)</f>
        <v>Cassava Sieviate Dried Ground</v>
      </c>
      <c r="N706" s="207"/>
      <c r="O706" s="207"/>
      <c r="P706" s="207"/>
      <c r="Q706" s="207"/>
      <c r="R706" s="207"/>
      <c r="S706" s="207"/>
      <c r="T706" s="207"/>
      <c r="U706" s="207" t="s">
        <v>5352</v>
      </c>
      <c r="V706" s="209" t="s">
        <v>19975</v>
      </c>
      <c r="W706" s="207"/>
      <c r="X706" s="207"/>
      <c r="Y706" s="207"/>
      <c r="Z706" s="207"/>
      <c r="AA706" s="209" t="s">
        <v>5354</v>
      </c>
      <c r="AB706" s="211" t="s">
        <v>20040</v>
      </c>
      <c r="AC706" s="210" t="s">
        <v>19977</v>
      </c>
      <c r="AD706" s="210" t="s">
        <v>4169</v>
      </c>
      <c r="AE706" s="210" t="s">
        <v>5350</v>
      </c>
      <c r="AF706" s="210"/>
      <c r="AG706" t="str">
        <f>IFERROR(IF(COUNTIF(C706:L706,"Feed Ingredient")&gt;0,INDEX(ani_diet!T:T,MATCH(M706,ani_diet!D:D,0)),""),"")</f>
        <v>Manihot esculenta Sieviate</v>
      </c>
      <c r="AH706" s="60" t="str">
        <f>IF(IFERROR(IF(MATCH("Feed Ingredient", AOM[[#This Row],[L1]:[L10]],0)&gt;0, TRUE, FALSE), FALSE)=TRUE,IFERROR(VLOOKUP(M706, ani_diet!C:C, 1, FALSE), "No Match"),FALSE)</f>
        <v>No Match</v>
      </c>
      <c r="AI706" t="s">
        <v>3539</v>
      </c>
      <c r="AL706" t="str">
        <f>IFERROR(IF(COUNTIF(C706:L706,"Feed Ingredient")&gt;0,INDEX(ani_diet!T:T,MATCH(M706,ani_diet!D:D,0)),""),"")</f>
        <v>Manihot esculenta Sieviate</v>
      </c>
    </row>
    <row r="707" spans="1:38">
      <c r="A707" t="str">
        <f>_xlfn.TEXTJOIN("/",TRUE,AOM[[#This Row],[L1]:[L10]])</f>
        <v>Management/Livestock Management/Feed Characteristic/Feed Composition/Feed Ingredient/Crop Byproduct/Roots and Tuber ByProducts/Cassava/Cassava Sieviate</v>
      </c>
      <c r="B707" s="207" t="s">
        <v>20044</v>
      </c>
      <c r="C707" s="207" t="s">
        <v>17896</v>
      </c>
      <c r="D707" s="207" t="s">
        <v>17898</v>
      </c>
      <c r="E707" s="207" t="s">
        <v>17908</v>
      </c>
      <c r="F707" s="207" t="s">
        <v>18308</v>
      </c>
      <c r="G707" s="207" t="s">
        <v>18309</v>
      </c>
      <c r="H707" s="207" t="s">
        <v>18687</v>
      </c>
      <c r="I707" s="207" t="s">
        <v>19940</v>
      </c>
      <c r="J707" s="207" t="s">
        <v>5350</v>
      </c>
      <c r="K707" s="207" t="s">
        <v>20038</v>
      </c>
      <c r="L707" s="207"/>
      <c r="M707" t="str" cm="1">
        <f t="array" ref="M707">LOOKUP(2,1/(C707:L707&lt;&gt;""),C707:L707)</f>
        <v>Cassava Sieviate</v>
      </c>
      <c r="N707" s="207"/>
      <c r="O707" s="207"/>
      <c r="P707" s="207"/>
      <c r="Q707" s="207"/>
      <c r="R707" s="207"/>
      <c r="S707" s="207"/>
      <c r="T707" s="207"/>
      <c r="U707" s="207" t="s">
        <v>5352</v>
      </c>
      <c r="V707" s="209" t="s">
        <v>19975</v>
      </c>
      <c r="W707" s="207"/>
      <c r="X707" s="207"/>
      <c r="Y707" s="207"/>
      <c r="Z707" s="207"/>
      <c r="AA707" s="209" t="s">
        <v>5354</v>
      </c>
      <c r="AB707" s="211" t="s">
        <v>20040</v>
      </c>
      <c r="AC707" s="210" t="s">
        <v>19977</v>
      </c>
      <c r="AD707" s="210" t="s">
        <v>4169</v>
      </c>
      <c r="AE707" s="210" t="s">
        <v>5350</v>
      </c>
      <c r="AF707" s="210"/>
      <c r="AG707" t="str">
        <f>IFERROR(IF(COUNTIF(C707:L707,"Feed Ingredient")&gt;0,INDEX(ani_diet!T:T,MATCH(M707,ani_diet!D:D,0)),""),"")</f>
        <v>Manihot esculenta Sieviate</v>
      </c>
      <c r="AH707" s="60" t="str">
        <f>IF(IFERROR(IF(MATCH("Feed Ingredient", AOM[[#This Row],[L1]:[L10]],0)&gt;0, TRUE, FALSE), FALSE)=TRUE,IFERROR(VLOOKUP(M707, ani_diet!C:C, 1, FALSE), "No Match"),FALSE)</f>
        <v>Cassava Sieviate</v>
      </c>
      <c r="AI707" t="s">
        <v>3539</v>
      </c>
      <c r="AL707" t="str">
        <f>IFERROR(IF(COUNTIF(C707:L707,"Feed Ingredient")&gt;0,INDEX(ani_diet!T:T,MATCH(M707,ani_diet!D:D,0)),""),"")</f>
        <v>Manihot esculenta Sieviate</v>
      </c>
    </row>
    <row r="708" spans="1:38">
      <c r="A708" t="s">
        <v>20045</v>
      </c>
      <c r="B708" s="207" t="s">
        <v>20046</v>
      </c>
      <c r="C708" s="207" t="s">
        <v>17896</v>
      </c>
      <c r="D708" s="207" t="s">
        <v>17898</v>
      </c>
      <c r="E708" s="207" t="s">
        <v>17908</v>
      </c>
      <c r="F708" s="207" t="s">
        <v>18308</v>
      </c>
      <c r="G708" s="207" t="s">
        <v>18309</v>
      </c>
      <c r="H708" s="207" t="s">
        <v>18687</v>
      </c>
      <c r="I708" s="207" t="s">
        <v>19940</v>
      </c>
      <c r="J708" s="207" t="s">
        <v>5350</v>
      </c>
      <c r="K708" s="207" t="s">
        <v>20047</v>
      </c>
      <c r="L708" s="207" t="s">
        <v>20048</v>
      </c>
      <c r="M708" t="str" cm="1">
        <f t="array" ref="M708">LOOKUP(2,1/(C708:L708&lt;&gt;""),C708:L708)</f>
        <v>Cassava Starch Residue Dried Fermented Ground</v>
      </c>
      <c r="N708" s="207"/>
      <c r="O708" s="207"/>
      <c r="P708" s="207"/>
      <c r="Q708" s="207"/>
      <c r="R708" s="207"/>
      <c r="S708" s="207"/>
      <c r="T708" s="207"/>
      <c r="U708" s="207" t="s">
        <v>5352</v>
      </c>
      <c r="V708" s="209" t="s">
        <v>19975</v>
      </c>
      <c r="W708" s="207"/>
      <c r="X708" s="207"/>
      <c r="Y708" s="207"/>
      <c r="Z708" s="207"/>
      <c r="AA708" s="209" t="s">
        <v>5354</v>
      </c>
      <c r="AB708" s="209" t="s">
        <v>4169</v>
      </c>
      <c r="AC708" s="210" t="s">
        <v>19977</v>
      </c>
      <c r="AD708" s="210" t="s">
        <v>4169</v>
      </c>
      <c r="AE708" s="210" t="s">
        <v>5350</v>
      </c>
      <c r="AF708" s="210"/>
      <c r="AG708" t="str">
        <f>IFERROR(IF(COUNTIF(C708:L708,"Feed Ingredient")&gt;0,INDEX(ani_diet!T:T,MATCH(M708,ani_diet!D:D,0)),""),"")</f>
        <v>Manihot esculenta Starch Residue</v>
      </c>
      <c r="AH708" s="60" t="str">
        <f>IF(IFERROR(IF(MATCH("Feed Ingredient", AOM[[#This Row],[L1]:[L10]],0)&gt;0, TRUE, FALSE), FALSE)=TRUE,IFERROR(VLOOKUP(M708, ani_diet!C:C, 1, FALSE), "No Match"),FALSE)</f>
        <v>No Match</v>
      </c>
      <c r="AI708" t="s">
        <v>3539</v>
      </c>
      <c r="AL708" t="str">
        <f>IFERROR(IF(COUNTIF(C708:L708,"Feed Ingredient")&gt;0,INDEX(ani_diet!T:T,MATCH(M708,ani_diet!D:D,0)),""),"")</f>
        <v>Manihot esculenta Starch Residue</v>
      </c>
    </row>
    <row r="709" spans="1:38">
      <c r="A709" t="str">
        <f>_xlfn.TEXTJOIN("/",TRUE,AOM[[#This Row],[L1]:[L10]])</f>
        <v>Management/Livestock Management/Feed Characteristic/Feed Composition/Feed Ingredient/Crop Byproduct/Roots and Tuber ByProducts/Cassava/Cassava Starch Residue</v>
      </c>
      <c r="B709" s="207" t="s">
        <v>20049</v>
      </c>
      <c r="C709" s="207" t="s">
        <v>17896</v>
      </c>
      <c r="D709" s="207" t="s">
        <v>17898</v>
      </c>
      <c r="E709" s="207" t="s">
        <v>17908</v>
      </c>
      <c r="F709" s="207" t="s">
        <v>18308</v>
      </c>
      <c r="G709" s="207" t="s">
        <v>18309</v>
      </c>
      <c r="H709" s="207" t="s">
        <v>18687</v>
      </c>
      <c r="I709" s="207" t="s">
        <v>19940</v>
      </c>
      <c r="J709" s="207" t="s">
        <v>5350</v>
      </c>
      <c r="K709" s="207" t="s">
        <v>20047</v>
      </c>
      <c r="L709" s="207"/>
      <c r="M709" t="str" cm="1">
        <f t="array" ref="M709">LOOKUP(2,1/(C709:L709&lt;&gt;""),C709:L709)</f>
        <v>Cassava Starch Residue</v>
      </c>
      <c r="N709" s="207"/>
      <c r="O709" s="207"/>
      <c r="P709" s="207"/>
      <c r="Q709" s="207"/>
      <c r="R709" s="207"/>
      <c r="S709" s="207"/>
      <c r="T709" s="207"/>
      <c r="U709" s="207" t="s">
        <v>5352</v>
      </c>
      <c r="V709" s="209" t="s">
        <v>19975</v>
      </c>
      <c r="W709" s="207"/>
      <c r="X709" s="207"/>
      <c r="Y709" s="207"/>
      <c r="Z709" s="207"/>
      <c r="AA709" s="209" t="s">
        <v>5354</v>
      </c>
      <c r="AB709" s="209" t="s">
        <v>4169</v>
      </c>
      <c r="AC709" s="210" t="s">
        <v>19977</v>
      </c>
      <c r="AD709" s="210" t="s">
        <v>4169</v>
      </c>
      <c r="AE709" s="210" t="s">
        <v>5350</v>
      </c>
      <c r="AF709" s="210"/>
      <c r="AG709" t="str">
        <f>IFERROR(IF(COUNTIF(C709:L709,"Feed Ingredient")&gt;0,INDEX(ani_diet!T:T,MATCH(M709,ani_diet!D:D,0)),""),"")</f>
        <v>Manihot esculenta Starch Residue</v>
      </c>
      <c r="AH709" s="60" t="str">
        <f>IF(IFERROR(IF(MATCH("Feed Ingredient", AOM[[#This Row],[L1]:[L10]],0)&gt;0, TRUE, FALSE), FALSE)=TRUE,IFERROR(VLOOKUP(M709, ani_diet!C:C, 1, FALSE), "No Match"),FALSE)</f>
        <v>Cassava Starch Residue</v>
      </c>
      <c r="AI709" t="s">
        <v>3539</v>
      </c>
      <c r="AL709" t="str">
        <f>IFERROR(IF(COUNTIF(C709:L709,"Feed Ingredient")&gt;0,INDEX(ani_diet!T:T,MATCH(M709,ani_diet!D:D,0)),""),"")</f>
        <v>Manihot esculenta Starch Residue</v>
      </c>
    </row>
    <row r="710" spans="1:38">
      <c r="A710" t="str">
        <f>_xlfn.TEXTJOIN("/",TRUE,AOM[[#This Row],[L1]:[L10]])</f>
        <v>Management/Livestock Management/Feed Characteristic/Feed Composition/Feed Ingredient/Crop Byproduct/Roots and Tuber ByProducts/Cassava/Cassava Tuber/Cassava Tuber Dried Ground</v>
      </c>
      <c r="B710" s="207" t="s">
        <v>20050</v>
      </c>
      <c r="C710" s="207" t="s">
        <v>17896</v>
      </c>
      <c r="D710" s="207" t="s">
        <v>17898</v>
      </c>
      <c r="E710" s="207" t="s">
        <v>17908</v>
      </c>
      <c r="F710" s="207" t="s">
        <v>18308</v>
      </c>
      <c r="G710" s="207" t="s">
        <v>18309</v>
      </c>
      <c r="H710" s="207" t="s">
        <v>18687</v>
      </c>
      <c r="I710" s="207" t="s">
        <v>19940</v>
      </c>
      <c r="J710" s="207" t="s">
        <v>5350</v>
      </c>
      <c r="K710" s="207" t="s">
        <v>20051</v>
      </c>
      <c r="L710" s="207" t="s">
        <v>20052</v>
      </c>
      <c r="M710" t="str" cm="1">
        <f t="array" ref="M710">LOOKUP(2,1/(C710:L710&lt;&gt;""),C710:L710)</f>
        <v>Cassava Tuber Dried Ground</v>
      </c>
      <c r="N710" s="207" t="s">
        <v>20053</v>
      </c>
      <c r="O710" s="207" t="s">
        <v>8288</v>
      </c>
      <c r="P710" s="207" t="s">
        <v>8288</v>
      </c>
      <c r="Q710" s="207" t="s">
        <v>8288</v>
      </c>
      <c r="R710" s="207" t="s">
        <v>8288</v>
      </c>
      <c r="S710" s="207" t="s">
        <v>8288</v>
      </c>
      <c r="T710" s="207" t="s">
        <v>8288</v>
      </c>
      <c r="U710" s="207" t="s">
        <v>5352</v>
      </c>
      <c r="V710" s="209" t="s">
        <v>19975</v>
      </c>
      <c r="W710" s="207" t="s">
        <v>8288</v>
      </c>
      <c r="X710" s="207" t="s">
        <v>8288</v>
      </c>
      <c r="Y710" s="207" t="s">
        <v>8288</v>
      </c>
      <c r="Z710" s="207" t="s">
        <v>8288</v>
      </c>
      <c r="AA710" s="209" t="s">
        <v>5354</v>
      </c>
      <c r="AB710" s="225" t="s">
        <v>20054</v>
      </c>
      <c r="AC710" s="210" t="s">
        <v>19977</v>
      </c>
      <c r="AD710" s="210" t="s">
        <v>4169</v>
      </c>
      <c r="AE710" s="210" t="s">
        <v>5350</v>
      </c>
      <c r="AF710" s="210"/>
      <c r="AG710" t="str">
        <f>IFERROR(IF(COUNTIF(C710:L710,"Feed Ingredient")&gt;0,INDEX(ani_diet!T:T,MATCH(M710,ani_diet!D:D,0)),""),"")</f>
        <v>Manihot esculenta Tuber</v>
      </c>
      <c r="AH710" s="60" t="str">
        <f>IF(IFERROR(IF(MATCH("Feed Ingredient", AOM[[#This Row],[L1]:[L10]],0)&gt;0, TRUE, FALSE), FALSE)=TRUE,IFERROR(VLOOKUP(M710, ani_diet!C:C, 1, FALSE), "No Match"),FALSE)</f>
        <v>No Match</v>
      </c>
      <c r="AI710" t="s">
        <v>3539</v>
      </c>
      <c r="AL710" t="str">
        <f>IFERROR(IF(COUNTIF(C710:L710,"Feed Ingredient")&gt;0,INDEX(ani_diet!T:T,MATCH(M710,ani_diet!D:D,0)),""),"")</f>
        <v>Manihot esculenta Tuber</v>
      </c>
    </row>
    <row r="711" spans="1:38">
      <c r="A711" t="str">
        <f>_xlfn.TEXTJOIN("/",TRUE,AOM[[#This Row],[L1]:[L10]])</f>
        <v>Management/Livestock Management/Feed Characteristic/Feed Composition/Feed Ingredient/Crop Byproduct/Roots and Tuber ByProducts/Cassava/Cassava Vinasse</v>
      </c>
      <c r="B711" s="207" t="s">
        <v>20055</v>
      </c>
      <c r="C711" s="207" t="s">
        <v>17896</v>
      </c>
      <c r="D711" s="207" t="s">
        <v>17898</v>
      </c>
      <c r="E711" s="207" t="s">
        <v>17908</v>
      </c>
      <c r="F711" s="207" t="s">
        <v>18308</v>
      </c>
      <c r="G711" s="207" t="s">
        <v>18309</v>
      </c>
      <c r="H711" s="207" t="s">
        <v>18687</v>
      </c>
      <c r="I711" s="207" t="s">
        <v>19940</v>
      </c>
      <c r="J711" s="207" t="s">
        <v>5350</v>
      </c>
      <c r="K711" s="207" t="s">
        <v>20056</v>
      </c>
      <c r="L711" s="207"/>
      <c r="M711" t="str" cm="1">
        <f t="array" ref="M711">LOOKUP(2,1/(C711:L711&lt;&gt;""),C711:L711)</f>
        <v>Cassava Vinasse</v>
      </c>
      <c r="N711" s="207" t="s">
        <v>20057</v>
      </c>
      <c r="O711" s="207"/>
      <c r="P711" s="207"/>
      <c r="Q711" s="207"/>
      <c r="R711" s="207"/>
      <c r="S711" s="207"/>
      <c r="T711" s="207"/>
      <c r="U711" s="207" t="s">
        <v>5352</v>
      </c>
      <c r="V711" s="209" t="s">
        <v>19975</v>
      </c>
      <c r="W711" s="207"/>
      <c r="X711" s="207"/>
      <c r="Y711" s="207"/>
      <c r="Z711" s="207"/>
      <c r="AA711" s="209" t="s">
        <v>5354</v>
      </c>
      <c r="AB711" s="209" t="s">
        <v>4169</v>
      </c>
      <c r="AC711" s="210" t="s">
        <v>19977</v>
      </c>
      <c r="AD711" s="210" t="s">
        <v>4169</v>
      </c>
      <c r="AE711" s="210" t="s">
        <v>5350</v>
      </c>
      <c r="AF711" s="210"/>
      <c r="AG711" t="str">
        <f>IFERROR(IF(COUNTIF(C711:L711,"Feed Ingredient")&gt;0,INDEX(ani_diet!T:T,MATCH(M711,ani_diet!D:D,0)),""),"")</f>
        <v>Manihot esculenta</v>
      </c>
      <c r="AH711" s="60" t="str">
        <f>IF(IFERROR(IF(MATCH("Feed Ingredient", AOM[[#This Row],[L1]:[L10]],0)&gt;0, TRUE, FALSE), FALSE)=TRUE,IFERROR(VLOOKUP(M711, ani_diet!C:C, 1, FALSE), "No Match"),FALSE)</f>
        <v>Cassava Vinasse</v>
      </c>
      <c r="AI711" t="s">
        <v>3539</v>
      </c>
      <c r="AL711" t="str">
        <f>IFERROR(IF(COUNTIF(C711:L711,"Feed Ingredient")&gt;0,INDEX(ani_diet!T:T,MATCH(M711,ani_diet!D:D,0)),""),"")</f>
        <v>Manihot esculenta</v>
      </c>
    </row>
    <row r="712" spans="1:38">
      <c r="A712" t="s">
        <v>20058</v>
      </c>
      <c r="B712" s="207" t="s">
        <v>20059</v>
      </c>
      <c r="C712" s="207" t="s">
        <v>17896</v>
      </c>
      <c r="D712" s="207" t="s">
        <v>17898</v>
      </c>
      <c r="E712" s="207" t="s">
        <v>17908</v>
      </c>
      <c r="F712" s="207" t="s">
        <v>18308</v>
      </c>
      <c r="G712" s="207" t="s">
        <v>18309</v>
      </c>
      <c r="H712" s="207" t="s">
        <v>18687</v>
      </c>
      <c r="I712" s="207" t="s">
        <v>19940</v>
      </c>
      <c r="J712" s="207" t="s">
        <v>5350</v>
      </c>
      <c r="K712" s="207" t="s">
        <v>20060</v>
      </c>
      <c r="L712" s="207" t="s">
        <v>20061</v>
      </c>
      <c r="M712" t="str" cm="1">
        <f t="array" ref="M712">LOOKUP(2,1/(C712:L712&lt;&gt;""),C712:L712)</f>
        <v>Cassava Waste Dried Fermented</v>
      </c>
      <c r="N712" s="207"/>
      <c r="O712" s="207" t="s">
        <v>8288</v>
      </c>
      <c r="P712" s="207" t="s">
        <v>8288</v>
      </c>
      <c r="Q712" s="207" t="s">
        <v>8288</v>
      </c>
      <c r="R712" s="207" t="s">
        <v>8288</v>
      </c>
      <c r="S712" s="207" t="s">
        <v>8288</v>
      </c>
      <c r="T712" s="207" t="s">
        <v>8288</v>
      </c>
      <c r="U712" s="207" t="s">
        <v>5352</v>
      </c>
      <c r="V712" s="209" t="s">
        <v>19975</v>
      </c>
      <c r="W712" s="207" t="s">
        <v>8288</v>
      </c>
      <c r="X712" s="207" t="s">
        <v>8288</v>
      </c>
      <c r="Y712" s="207" t="s">
        <v>8288</v>
      </c>
      <c r="Z712" s="207" t="s">
        <v>8288</v>
      </c>
      <c r="AA712" s="209" t="s">
        <v>5354</v>
      </c>
      <c r="AB712" s="209" t="s">
        <v>4169</v>
      </c>
      <c r="AC712" s="210" t="s">
        <v>19977</v>
      </c>
      <c r="AD712" s="210" t="s">
        <v>4169</v>
      </c>
      <c r="AE712" s="210" t="s">
        <v>5350</v>
      </c>
      <c r="AF712" s="210"/>
      <c r="AG712" t="s">
        <v>20062</v>
      </c>
      <c r="AH712" s="60" t="s">
        <v>20060</v>
      </c>
      <c r="AI712" t="s">
        <v>3539</v>
      </c>
      <c r="AL712" t="s">
        <v>20062</v>
      </c>
    </row>
    <row r="713" spans="1:38">
      <c r="A713" t="str">
        <f>_xlfn.TEXTJOIN("/",TRUE,AOM[[#This Row],[L1]:[L10]])</f>
        <v>Management/Livestock Management/Feed Characteristic/Feed Composition/Feed Ingredient/Crop Byproduct/Roots and Tuber ByProducts/Cassava/Cassava Waste</v>
      </c>
      <c r="B713" s="207" t="s">
        <v>20063</v>
      </c>
      <c r="C713" s="207" t="s">
        <v>17896</v>
      </c>
      <c r="D713" s="207" t="s">
        <v>17898</v>
      </c>
      <c r="E713" s="207" t="s">
        <v>17908</v>
      </c>
      <c r="F713" s="207" t="s">
        <v>18308</v>
      </c>
      <c r="G713" s="207" t="s">
        <v>18309</v>
      </c>
      <c r="H713" s="207" t="s">
        <v>18687</v>
      </c>
      <c r="I713" s="207" t="s">
        <v>19940</v>
      </c>
      <c r="J713" s="207" t="s">
        <v>5350</v>
      </c>
      <c r="K713" s="207" t="s">
        <v>20060</v>
      </c>
      <c r="L713" s="207"/>
      <c r="M713" t="str" cm="1">
        <f t="array" ref="M713">LOOKUP(2,1/(C713:L713&lt;&gt;""),C713:L713)</f>
        <v>Cassava Waste</v>
      </c>
      <c r="N713" s="207"/>
      <c r="O713" s="207" t="s">
        <v>8288</v>
      </c>
      <c r="P713" s="207" t="s">
        <v>8288</v>
      </c>
      <c r="Q713" s="207" t="s">
        <v>8288</v>
      </c>
      <c r="R713" s="207" t="s">
        <v>8288</v>
      </c>
      <c r="S713" s="207" t="s">
        <v>8288</v>
      </c>
      <c r="T713" s="207" t="s">
        <v>8288</v>
      </c>
      <c r="U713" s="207" t="s">
        <v>5352</v>
      </c>
      <c r="V713" s="209" t="s">
        <v>19975</v>
      </c>
      <c r="W713" s="207" t="s">
        <v>8288</v>
      </c>
      <c r="X713" s="207" t="s">
        <v>8288</v>
      </c>
      <c r="Y713" s="207" t="s">
        <v>8288</v>
      </c>
      <c r="Z713" s="207" t="s">
        <v>8288</v>
      </c>
      <c r="AA713" s="209" t="s">
        <v>5354</v>
      </c>
      <c r="AB713" s="209" t="s">
        <v>4169</v>
      </c>
      <c r="AC713" s="210" t="s">
        <v>19977</v>
      </c>
      <c r="AD713" s="210" t="s">
        <v>4169</v>
      </c>
      <c r="AE713" s="210" t="s">
        <v>5350</v>
      </c>
      <c r="AF713" s="210"/>
      <c r="AG713" t="str">
        <f>IFERROR(IF(COUNTIF(C713:L713,"Feed Ingredient")&gt;0,INDEX(ani_diet!T:T,MATCH(M713,ani_diet!D:D,0)),""),"")</f>
        <v>Manihot esculenta Waste</v>
      </c>
      <c r="AH713" s="60" t="str">
        <f>IF(IFERROR(IF(MATCH("Feed Ingredient", AOM[[#This Row],[L1]:[L10]],0)&gt;0, TRUE, FALSE), FALSE)=TRUE,IFERROR(VLOOKUP(M713, ani_diet!C:C, 1, FALSE), "No Match"),FALSE)</f>
        <v>Cassava Waste</v>
      </c>
      <c r="AI713" t="s">
        <v>3539</v>
      </c>
      <c r="AL713" t="str">
        <f>IFERROR(IF(COUNTIF(C713:L713,"Feed Ingredient")&gt;0,INDEX(ani_diet!T:T,MATCH(M713,ani_diet!D:D,0)),""),"")</f>
        <v>Manihot esculenta Waste</v>
      </c>
    </row>
    <row r="714" spans="1:38" s="60" customFormat="1">
      <c r="A714" t="str">
        <f>_xlfn.TEXTJOIN("/",TRUE,AOM[[#This Row],[L1]:[L10]])</f>
        <v>Management/Livestock Management/Feed Characteristic/Feed Composition/Feed Ingredient/Crop Byproduct/Roots and Tuber ByProducts/Concentrate Cassava Bran Fish Waste</v>
      </c>
      <c r="B714" s="207" t="s">
        <v>20064</v>
      </c>
      <c r="C714" s="207" t="s">
        <v>17896</v>
      </c>
      <c r="D714" s="207" t="s">
        <v>17898</v>
      </c>
      <c r="E714" s="207" t="s">
        <v>17908</v>
      </c>
      <c r="F714" s="207" t="s">
        <v>18308</v>
      </c>
      <c r="G714" s="207" t="s">
        <v>18309</v>
      </c>
      <c r="H714" s="207" t="s">
        <v>18687</v>
      </c>
      <c r="I714" s="207" t="s">
        <v>19940</v>
      </c>
      <c r="J714" s="207" t="s">
        <v>20065</v>
      </c>
      <c r="K714" s="207" t="s">
        <v>8288</v>
      </c>
      <c r="L714" s="207"/>
      <c r="M714" t="str" cm="1">
        <f t="array" ref="M714">LOOKUP(2,1/(C714:L714&lt;&gt;""),C714:L714)</f>
        <v>Concentrate Cassava Bran Fish Waste</v>
      </c>
      <c r="N714" s="207" t="s">
        <v>20066</v>
      </c>
      <c r="O714" s="207" t="s">
        <v>8288</v>
      </c>
      <c r="P714" s="207" t="s">
        <v>8288</v>
      </c>
      <c r="Q714" s="207" t="s">
        <v>8288</v>
      </c>
      <c r="R714" s="207" t="s">
        <v>8288</v>
      </c>
      <c r="S714" s="207" t="s">
        <v>8288</v>
      </c>
      <c r="T714" s="207" t="s">
        <v>8288</v>
      </c>
      <c r="U714" s="207" t="s">
        <v>5352</v>
      </c>
      <c r="V714" s="209" t="s">
        <v>19975</v>
      </c>
      <c r="W714" s="207" t="s">
        <v>8288</v>
      </c>
      <c r="X714" s="207" t="s">
        <v>8288</v>
      </c>
      <c r="Y714" s="207" t="s">
        <v>8288</v>
      </c>
      <c r="Z714" s="207" t="s">
        <v>8288</v>
      </c>
      <c r="AA714" s="209" t="s">
        <v>5354</v>
      </c>
      <c r="AB714" s="209" t="s">
        <v>4169</v>
      </c>
      <c r="AC714" s="210" t="s">
        <v>4169</v>
      </c>
      <c r="AD714" s="210">
        <v>39120</v>
      </c>
      <c r="AE714" s="210"/>
      <c r="AF714" s="210" t="s">
        <v>18760</v>
      </c>
      <c r="AG714" t="str">
        <f>IFERROR(IF(COUNTIF(C714:L714,"Feed Ingredient")&gt;0,INDEX(ani_diet!T:T,MATCH(M714,ani_diet!D:D,0)),""),"")</f>
        <v/>
      </c>
      <c r="AH714" s="60" t="str">
        <f>IF(IFERROR(IF(MATCH("Feed Ingredient", AOM[[#This Row],[L1]:[L10]],0)&gt;0, TRUE, FALSE), FALSE)=TRUE,IFERROR(VLOOKUP(M714, ani_diet!C:C, 1, FALSE), "No Match"),FALSE)</f>
        <v>No Match</v>
      </c>
      <c r="AI714" t="s">
        <v>3539</v>
      </c>
      <c r="AL714" t="str">
        <f>IFERROR(IF(COUNTIF(C714:L714,"Feed Ingredient")&gt;0,INDEX(ani_diet!T:T,MATCH(M714,ani_diet!D:D,0)),""),"")</f>
        <v/>
      </c>
    </row>
    <row r="715" spans="1:38">
      <c r="A715" t="str">
        <f>_xlfn.TEXTJOIN("/",TRUE,AOM[[#This Row],[L1]:[L10]])</f>
        <v>Management/Livestock Management/Feed Characteristic/Feed Composition/Feed Ingredient/Crop Byproduct/Roots and Tuber ByProducts/Potato/Potato Hash/Potato Hash Ensiled</v>
      </c>
      <c r="B715" s="207" t="s">
        <v>20067</v>
      </c>
      <c r="C715" s="207" t="s">
        <v>17896</v>
      </c>
      <c r="D715" s="207" t="s">
        <v>17898</v>
      </c>
      <c r="E715" s="207" t="s">
        <v>17908</v>
      </c>
      <c r="F715" s="207" t="s">
        <v>18308</v>
      </c>
      <c r="G715" s="207" t="s">
        <v>18309</v>
      </c>
      <c r="H715" s="207" t="s">
        <v>18687</v>
      </c>
      <c r="I715" s="207" t="s">
        <v>19940</v>
      </c>
      <c r="J715" s="207" t="s">
        <v>5378</v>
      </c>
      <c r="K715" s="207" t="s">
        <v>20068</v>
      </c>
      <c r="L715" s="207" t="s">
        <v>20069</v>
      </c>
      <c r="M715" t="str" cm="1">
        <f t="array" ref="M715">LOOKUP(2,1/(C715:L715&lt;&gt;""),C715:L715)</f>
        <v>Potato Hash Ensiled</v>
      </c>
      <c r="N715" s="207"/>
      <c r="O715" s="207" t="s">
        <v>8288</v>
      </c>
      <c r="P715" s="207" t="s">
        <v>8288</v>
      </c>
      <c r="Q715" s="207" t="s">
        <v>8288</v>
      </c>
      <c r="R715" s="207" t="s">
        <v>8288</v>
      </c>
      <c r="S715" s="207" t="s">
        <v>8288</v>
      </c>
      <c r="T715" s="207" t="s">
        <v>8288</v>
      </c>
      <c r="U715" s="207" t="s">
        <v>5380</v>
      </c>
      <c r="V715" s="204" t="s">
        <v>20070</v>
      </c>
      <c r="W715" s="207" t="s">
        <v>8288</v>
      </c>
      <c r="X715" s="207" t="s">
        <v>8288</v>
      </c>
      <c r="Y715" s="207" t="s">
        <v>8288</v>
      </c>
      <c r="Z715" s="207" t="s">
        <v>8288</v>
      </c>
      <c r="AA715" s="209" t="s">
        <v>5382</v>
      </c>
      <c r="AB715" s="209" t="s">
        <v>4169</v>
      </c>
      <c r="AC715" s="210" t="s">
        <v>20071</v>
      </c>
      <c r="AD715" s="210" t="s">
        <v>4169</v>
      </c>
      <c r="AE715" s="210" t="s">
        <v>20072</v>
      </c>
      <c r="AF715" s="210"/>
      <c r="AG715" t="str">
        <f>IFERROR(IF(COUNTIF(C715:L715,"Feed Ingredient")&gt;0,INDEX(ani_diet!T:T,MATCH(M715,ani_diet!D:D,0)),""),"")</f>
        <v/>
      </c>
      <c r="AH715" s="60" t="str">
        <f>IF(IFERROR(IF(MATCH("Feed Ingredient", AOM[[#This Row],[L1]:[L10]],0)&gt;0, TRUE, FALSE), FALSE)=TRUE,IFERROR(VLOOKUP(M715, ani_diet!C:C, 1, FALSE), "No Match"),FALSE)</f>
        <v>No Match</v>
      </c>
      <c r="AI715" t="s">
        <v>3539</v>
      </c>
      <c r="AL715" t="str">
        <f>IFERROR(IF(COUNTIF(C715:L715,"Feed Ingredient")&gt;0,INDEX(ani_diet!T:T,MATCH(M715,ani_diet!D:D,0)),""),"")</f>
        <v/>
      </c>
    </row>
    <row r="716" spans="1:38">
      <c r="A716" t="str">
        <f>_xlfn.TEXTJOIN("/",TRUE,AOM[[#This Row],[L1]:[L10]])</f>
        <v>Management/Livestock Management/Feed Characteristic/Feed Composition/Feed Ingredient/Crop Byproduct/Roots and Tuber ByProducts/Potato/Potato Hash</v>
      </c>
      <c r="B716" s="207" t="s">
        <v>20073</v>
      </c>
      <c r="C716" s="207" t="s">
        <v>17896</v>
      </c>
      <c r="D716" s="207" t="s">
        <v>17898</v>
      </c>
      <c r="E716" s="207" t="s">
        <v>17908</v>
      </c>
      <c r="F716" s="207" t="s">
        <v>18308</v>
      </c>
      <c r="G716" s="207" t="s">
        <v>18309</v>
      </c>
      <c r="H716" s="207" t="s">
        <v>18687</v>
      </c>
      <c r="I716" s="207" t="s">
        <v>19940</v>
      </c>
      <c r="J716" s="207" t="s">
        <v>5378</v>
      </c>
      <c r="K716" s="207" t="s">
        <v>20068</v>
      </c>
      <c r="L716" s="207"/>
      <c r="M716" t="str" cm="1">
        <f t="array" ref="M716">LOOKUP(2,1/(C716:L716&lt;&gt;""),C716:L716)</f>
        <v>Potato Hash</v>
      </c>
      <c r="N716" s="207"/>
      <c r="O716" s="207" t="s">
        <v>8288</v>
      </c>
      <c r="P716" s="207" t="s">
        <v>8288</v>
      </c>
      <c r="Q716" s="207" t="s">
        <v>8288</v>
      </c>
      <c r="R716" s="207" t="s">
        <v>8288</v>
      </c>
      <c r="S716" s="207" t="s">
        <v>8288</v>
      </c>
      <c r="T716" s="207" t="s">
        <v>8288</v>
      </c>
      <c r="U716" s="207" t="s">
        <v>5380</v>
      </c>
      <c r="V716" s="204" t="s">
        <v>20070</v>
      </c>
      <c r="W716" s="207" t="s">
        <v>8288</v>
      </c>
      <c r="X716" s="207" t="s">
        <v>8288</v>
      </c>
      <c r="Y716" s="207" t="s">
        <v>8288</v>
      </c>
      <c r="Z716" s="207" t="s">
        <v>8288</v>
      </c>
      <c r="AA716" s="209" t="s">
        <v>5382</v>
      </c>
      <c r="AB716" s="209" t="s">
        <v>4169</v>
      </c>
      <c r="AC716" s="210" t="s">
        <v>20071</v>
      </c>
      <c r="AD716" s="210" t="s">
        <v>4169</v>
      </c>
      <c r="AE716" s="210" t="s">
        <v>20072</v>
      </c>
      <c r="AF716" s="210"/>
      <c r="AG716" t="str">
        <f>IFERROR(IF(COUNTIF(C716:L716,"Feed Ingredient")&gt;0,INDEX(ani_diet!T:T,MATCH(M716,ani_diet!D:D,0)),""),"")</f>
        <v/>
      </c>
      <c r="AH716" s="60" t="str">
        <f>IF(IFERROR(IF(MATCH("Feed Ingredient", AOM[[#This Row],[L1]:[L10]],0)&gt;0, TRUE, FALSE), FALSE)=TRUE,IFERROR(VLOOKUP(M716, ani_diet!C:C, 1, FALSE), "No Match"),FALSE)</f>
        <v>Potato Hash</v>
      </c>
      <c r="AI716" t="s">
        <v>3539</v>
      </c>
      <c r="AL716" t="str">
        <f>IFERROR(IF(COUNTIF(C716:L716,"Feed Ingredient")&gt;0,INDEX(ani_diet!T:T,MATCH(M716,ani_diet!D:D,0)),""),"")</f>
        <v/>
      </c>
    </row>
    <row r="717" spans="1:38">
      <c r="A717" t="str">
        <f>_xlfn.TEXTJOIN("/",TRUE,AOM[[#This Row],[L1]:[L10]])</f>
        <v>Management/Livestock Management/Feed Characteristic/Feed Composition/Feed Ingredient/Crop Byproduct/Roots and Tuber ByProducts/Potato/Potato Processing Waste</v>
      </c>
      <c r="B717" s="207" t="s">
        <v>20074</v>
      </c>
      <c r="C717" s="207" t="s">
        <v>17896</v>
      </c>
      <c r="D717" s="207" t="s">
        <v>17898</v>
      </c>
      <c r="E717" s="207" t="s">
        <v>17908</v>
      </c>
      <c r="F717" s="207" t="s">
        <v>18308</v>
      </c>
      <c r="G717" s="207" t="s">
        <v>18309</v>
      </c>
      <c r="H717" s="207" t="s">
        <v>18687</v>
      </c>
      <c r="I717" s="207" t="s">
        <v>19940</v>
      </c>
      <c r="J717" s="207" t="s">
        <v>5378</v>
      </c>
      <c r="K717" s="207" t="s">
        <v>20075</v>
      </c>
      <c r="L717" s="207"/>
      <c r="M717" t="str" cm="1">
        <f t="array" ref="M717">LOOKUP(2,1/(C717:L717&lt;&gt;""),C717:L717)</f>
        <v>Potato Processing Waste</v>
      </c>
      <c r="N717" s="207"/>
      <c r="O717" s="207" t="s">
        <v>8288</v>
      </c>
      <c r="P717" s="207" t="s">
        <v>8288</v>
      </c>
      <c r="Q717" s="207" t="s">
        <v>8288</v>
      </c>
      <c r="R717" s="207" t="s">
        <v>8288</v>
      </c>
      <c r="S717" s="207" t="s">
        <v>8288</v>
      </c>
      <c r="T717" s="207" t="s">
        <v>8288</v>
      </c>
      <c r="U717" s="207" t="s">
        <v>5380</v>
      </c>
      <c r="V717" s="204" t="s">
        <v>20070</v>
      </c>
      <c r="W717" s="207" t="s">
        <v>8288</v>
      </c>
      <c r="X717" s="207" t="s">
        <v>8288</v>
      </c>
      <c r="Y717" s="207" t="s">
        <v>8288</v>
      </c>
      <c r="Z717" s="207" t="s">
        <v>8288</v>
      </c>
      <c r="AA717" s="209" t="s">
        <v>5382</v>
      </c>
      <c r="AB717" s="209" t="s">
        <v>4169</v>
      </c>
      <c r="AC717" s="210" t="s">
        <v>20071</v>
      </c>
      <c r="AD717" s="210" t="s">
        <v>4169</v>
      </c>
      <c r="AE717" s="210" t="s">
        <v>20072</v>
      </c>
      <c r="AF717" s="210"/>
      <c r="AG717" t="str">
        <f>IFERROR(IF(COUNTIF(C717:L717,"Feed Ingredient")&gt;0,INDEX(ani_diet!T:T,MATCH(M717,ani_diet!D:D,0)),""),"")</f>
        <v>Solanum tuberosum Processing Waste</v>
      </c>
      <c r="AH717" s="60" t="str">
        <f>IF(IFERROR(IF(MATCH("Feed Ingredient", AOM[[#This Row],[L1]:[L10]],0)&gt;0, TRUE, FALSE), FALSE)=TRUE,IFERROR(VLOOKUP(M717, ani_diet!C:C, 1, FALSE), "No Match"),FALSE)</f>
        <v>Potato Processing Waste</v>
      </c>
      <c r="AI717" t="s">
        <v>4169</v>
      </c>
      <c r="AL717" t="str">
        <f>IFERROR(IF(COUNTIF(C717:L717,"Feed Ingredient")&gt;0,INDEX(ani_diet!T:T,MATCH(M717,ani_diet!D:D,0)),""),"")</f>
        <v>Solanum tuberosum Processing Waste</v>
      </c>
    </row>
    <row r="718" spans="1:38">
      <c r="A718" t="s">
        <v>20076</v>
      </c>
      <c r="B718" s="207" t="s">
        <v>20077</v>
      </c>
      <c r="C718" s="207" t="s">
        <v>17896</v>
      </c>
      <c r="D718" s="207" t="s">
        <v>17898</v>
      </c>
      <c r="E718" s="207" t="s">
        <v>17908</v>
      </c>
      <c r="F718" s="207" t="s">
        <v>18308</v>
      </c>
      <c r="G718" s="207" t="s">
        <v>18309</v>
      </c>
      <c r="H718" s="207" t="s">
        <v>18687</v>
      </c>
      <c r="I718" s="207" t="s">
        <v>19940</v>
      </c>
      <c r="J718" s="207" t="s">
        <v>5385</v>
      </c>
      <c r="K718" s="207" t="s">
        <v>20078</v>
      </c>
      <c r="L718" s="207" t="s">
        <v>20079</v>
      </c>
      <c r="M718" t="str" cm="1">
        <f t="array" ref="M718">LOOKUP(2,1/(C718:L718&lt;&gt;""),C718:L718)</f>
        <v>Sweet Potato Peels Dried</v>
      </c>
      <c r="N718" s="207"/>
      <c r="O718" s="207"/>
      <c r="P718" s="207"/>
      <c r="Q718" s="207"/>
      <c r="R718" s="207"/>
      <c r="S718" s="207"/>
      <c r="T718" s="207"/>
      <c r="U718" s="207" t="s">
        <v>5387</v>
      </c>
      <c r="V718" s="209" t="s">
        <v>20080</v>
      </c>
      <c r="W718" s="207" t="s">
        <v>8288</v>
      </c>
      <c r="X718" s="207" t="s">
        <v>8288</v>
      </c>
      <c r="Y718" s="207" t="s">
        <v>8288</v>
      </c>
      <c r="Z718" s="207" t="s">
        <v>8288</v>
      </c>
      <c r="AA718" s="209" t="s">
        <v>5389</v>
      </c>
      <c r="AB718" s="212" t="s">
        <v>20081</v>
      </c>
      <c r="AC718" s="210" t="s">
        <v>20082</v>
      </c>
      <c r="AD718" s="210" t="s">
        <v>4169</v>
      </c>
      <c r="AE718" s="210" t="s">
        <v>20083</v>
      </c>
      <c r="AF718" s="210"/>
      <c r="AG718" t="str">
        <f>IFERROR(IF(COUNTIF(C718:L718,"Feed Ingredient")&gt;0,INDEX(ani_diet!T:T,MATCH(M718,ani_diet!D:D,0)),""),"")</f>
        <v>Ipomoea batatas Peels</v>
      </c>
      <c r="AH718" s="60" t="str">
        <f>IF(IFERROR(IF(MATCH("Feed Ingredient", AOM[[#This Row],[L1]:[L10]],0)&gt;0, TRUE, FALSE), FALSE)=TRUE,IFERROR(VLOOKUP(M718, ani_diet!C:C, 1, FALSE), "No Match"),FALSE)</f>
        <v>No Match</v>
      </c>
      <c r="AI718" t="s">
        <v>3539</v>
      </c>
      <c r="AL718" t="str">
        <f>IFERROR(IF(COUNTIF(C718:L718,"Feed Ingredient")&gt;0,INDEX(ani_diet!T:T,MATCH(M718,ani_diet!D:D,0)),""),"")</f>
        <v>Ipomoea batatas Peels</v>
      </c>
    </row>
    <row r="719" spans="1:38">
      <c r="A719" t="str">
        <f>_xlfn.TEXTJOIN("/",TRUE,AOM[[#This Row],[L1]:[L10]])</f>
        <v>Management/Livestock Management/Feed Characteristic/Feed Composition/Feed Ingredient/Crop Byproduct/Roots and Tuber ByProducts/Sweet Potato/Sweet Potato Peels</v>
      </c>
      <c r="B719" s="207" t="s">
        <v>20084</v>
      </c>
      <c r="C719" s="207" t="s">
        <v>17896</v>
      </c>
      <c r="D719" s="207" t="s">
        <v>17898</v>
      </c>
      <c r="E719" s="207" t="s">
        <v>17908</v>
      </c>
      <c r="F719" s="207" t="s">
        <v>18308</v>
      </c>
      <c r="G719" s="207" t="s">
        <v>18309</v>
      </c>
      <c r="H719" s="207" t="s">
        <v>18687</v>
      </c>
      <c r="I719" s="207" t="s">
        <v>19940</v>
      </c>
      <c r="J719" s="207" t="s">
        <v>5385</v>
      </c>
      <c r="K719" s="207" t="s">
        <v>20078</v>
      </c>
      <c r="L719" s="207"/>
      <c r="M719" t="str" cm="1">
        <f t="array" ref="M719">LOOKUP(2,1/(C719:L719&lt;&gt;""),C719:L719)</f>
        <v>Sweet Potato Peels</v>
      </c>
      <c r="N719" s="207"/>
      <c r="O719" s="207"/>
      <c r="P719" s="207"/>
      <c r="Q719" s="207"/>
      <c r="R719" s="207"/>
      <c r="S719" s="207"/>
      <c r="T719" s="207"/>
      <c r="U719" s="207" t="s">
        <v>5387</v>
      </c>
      <c r="V719" s="209" t="s">
        <v>20080</v>
      </c>
      <c r="W719" s="207" t="s">
        <v>8288</v>
      </c>
      <c r="X719" s="207" t="s">
        <v>8288</v>
      </c>
      <c r="Y719" s="207" t="s">
        <v>8288</v>
      </c>
      <c r="Z719" s="207" t="s">
        <v>8288</v>
      </c>
      <c r="AA719" s="209" t="s">
        <v>5389</v>
      </c>
      <c r="AB719" s="212" t="s">
        <v>20081</v>
      </c>
      <c r="AC719" s="210" t="s">
        <v>20082</v>
      </c>
      <c r="AD719" s="210" t="s">
        <v>4169</v>
      </c>
      <c r="AE719" s="210" t="s">
        <v>20083</v>
      </c>
      <c r="AF719" s="210"/>
      <c r="AG719" t="str">
        <f>IFERROR(IF(COUNTIF(C719:L719,"Feed Ingredient")&gt;0,INDEX(ani_diet!T:T,MATCH(M719,ani_diet!D:D,0)),""),"")</f>
        <v>Ocimum basilicum Peels</v>
      </c>
      <c r="AH719" s="60" t="str">
        <f>IF(IFERROR(IF(MATCH("Feed Ingredient", AOM[[#This Row],[L1]:[L10]],0)&gt;0, TRUE, FALSE), FALSE)=TRUE,IFERROR(VLOOKUP(M719, ani_diet!C:C, 1, FALSE), "No Match"),FALSE)</f>
        <v>Sweet Potato Peels</v>
      </c>
      <c r="AI719" t="s">
        <v>3539</v>
      </c>
      <c r="AL719" t="str">
        <f>IFERROR(IF(COUNTIF(C719:L719,"Feed Ingredient")&gt;0,INDEX(ani_diet!T:T,MATCH(M719,ani_diet!D:D,0)),""),"")</f>
        <v>Ocimum basilicum Peels</v>
      </c>
    </row>
    <row r="720" spans="1:38" s="60" customFormat="1">
      <c r="A720" t="str">
        <f>_xlfn.TEXTJOIN("/",TRUE,AOM[[#This Row],[L1]:[L10]])</f>
        <v>Management/Livestock Management/Feed Characteristic/Feed Composition/Feed Ingredient/Crop Byproduct/Roots and Tuber ByProducts/Sweet Potato/Sweet Potato Vine/Sweet Potato Vine Dried</v>
      </c>
      <c r="B720" s="207" t="s">
        <v>20085</v>
      </c>
      <c r="C720" s="207" t="s">
        <v>17896</v>
      </c>
      <c r="D720" s="207" t="s">
        <v>17898</v>
      </c>
      <c r="E720" s="207" t="s">
        <v>17908</v>
      </c>
      <c r="F720" s="207" t="s">
        <v>18308</v>
      </c>
      <c r="G720" s="207" t="s">
        <v>18309</v>
      </c>
      <c r="H720" s="207" t="s">
        <v>18687</v>
      </c>
      <c r="I720" s="207" t="s">
        <v>19940</v>
      </c>
      <c r="J720" s="207" t="s">
        <v>5385</v>
      </c>
      <c r="K720" s="207" t="s">
        <v>20086</v>
      </c>
      <c r="L720" s="207" t="s">
        <v>20087</v>
      </c>
      <c r="M720" t="str" cm="1">
        <f t="array" ref="M720">LOOKUP(2,1/(C720:L720&lt;&gt;""),C720:L720)</f>
        <v>Sweet Potato Vine Dried</v>
      </c>
      <c r="N720" s="207"/>
      <c r="O720" s="207" t="s">
        <v>8288</v>
      </c>
      <c r="P720" s="207" t="s">
        <v>8288</v>
      </c>
      <c r="Q720" s="207" t="s">
        <v>8288</v>
      </c>
      <c r="R720" s="207" t="s">
        <v>8288</v>
      </c>
      <c r="S720" s="207" t="s">
        <v>8288</v>
      </c>
      <c r="T720" s="207" t="s">
        <v>8288</v>
      </c>
      <c r="U720" s="207" t="s">
        <v>5387</v>
      </c>
      <c r="V720" s="209" t="s">
        <v>20080</v>
      </c>
      <c r="W720" s="207" t="s">
        <v>8288</v>
      </c>
      <c r="X720" s="207" t="s">
        <v>8288</v>
      </c>
      <c r="Y720" s="207" t="s">
        <v>8288</v>
      </c>
      <c r="Z720" s="207" t="s">
        <v>8288</v>
      </c>
      <c r="AA720" s="209" t="s">
        <v>5389</v>
      </c>
      <c r="AB720" s="212" t="s">
        <v>20088</v>
      </c>
      <c r="AC720" s="213" t="s">
        <v>20082</v>
      </c>
      <c r="AD720" s="210" t="s">
        <v>4169</v>
      </c>
      <c r="AE720" s="210" t="s">
        <v>20083</v>
      </c>
      <c r="AF720" s="213"/>
      <c r="AG720" t="str">
        <f>IFERROR(IF(COUNTIF(C720:L720,"Feed Ingredient")&gt;0,INDEX(ani_diet!T:T,MATCH(M720,ani_diet!D:D,0)),""),"")</f>
        <v>Ipomoea batatas</v>
      </c>
      <c r="AH720" s="60" t="str">
        <f>IF(IFERROR(IF(MATCH("Feed Ingredient", AOM[[#This Row],[L1]:[L10]],0)&gt;0, TRUE, FALSE), FALSE)=TRUE,IFERROR(VLOOKUP(M720, ani_diet!C:C, 1, FALSE), "No Match"),FALSE)</f>
        <v>No Match</v>
      </c>
      <c r="AI720" t="s">
        <v>20089</v>
      </c>
      <c r="AL720" t="str">
        <f>IFERROR(IF(COUNTIF(C720:L720,"Feed Ingredient")&gt;0,INDEX(ani_diet!T:T,MATCH(M720,ani_diet!D:D,0)),""),"")</f>
        <v>Ipomoea batatas</v>
      </c>
    </row>
    <row r="721" spans="1:38">
      <c r="A721" t="s">
        <v>20090</v>
      </c>
      <c r="B721" s="207" t="s">
        <v>20091</v>
      </c>
      <c r="C721" s="207" t="s">
        <v>17896</v>
      </c>
      <c r="D721" s="207" t="s">
        <v>17898</v>
      </c>
      <c r="E721" s="207" t="s">
        <v>17908</v>
      </c>
      <c r="F721" s="207" t="s">
        <v>18308</v>
      </c>
      <c r="G721" s="207" t="s">
        <v>18309</v>
      </c>
      <c r="H721" s="207" t="s">
        <v>18687</v>
      </c>
      <c r="I721" s="207" t="s">
        <v>19940</v>
      </c>
      <c r="J721" s="207" t="s">
        <v>5385</v>
      </c>
      <c r="K721" s="207" t="s">
        <v>20086</v>
      </c>
      <c r="L721" s="207" t="s">
        <v>20092</v>
      </c>
      <c r="M721" t="str" cm="1">
        <f t="array" ref="M721">LOOKUP(2,1/(C721:L721&lt;&gt;""),C721:L721)</f>
        <v>Sweet Potato Vine Ensiled</v>
      </c>
      <c r="N721" s="207"/>
      <c r="O721" s="207" t="s">
        <v>8288</v>
      </c>
      <c r="P721" s="207" t="s">
        <v>8288</v>
      </c>
      <c r="Q721" s="207" t="s">
        <v>8288</v>
      </c>
      <c r="R721" s="207" t="s">
        <v>8288</v>
      </c>
      <c r="S721" s="207" t="s">
        <v>8288</v>
      </c>
      <c r="T721" s="207" t="s">
        <v>8288</v>
      </c>
      <c r="U721" s="207" t="s">
        <v>5387</v>
      </c>
      <c r="V721" s="209" t="s">
        <v>20080</v>
      </c>
      <c r="W721" s="207" t="s">
        <v>8288</v>
      </c>
      <c r="X721" s="207" t="s">
        <v>8288</v>
      </c>
      <c r="Y721" s="207" t="s">
        <v>8288</v>
      </c>
      <c r="Z721" s="207" t="s">
        <v>8288</v>
      </c>
      <c r="AA721" s="209" t="s">
        <v>5389</v>
      </c>
      <c r="AB721" s="212" t="s">
        <v>4169</v>
      </c>
      <c r="AC721" s="213" t="s">
        <v>20082</v>
      </c>
      <c r="AD721" s="210" t="s">
        <v>4169</v>
      </c>
      <c r="AE721" s="210" t="s">
        <v>20083</v>
      </c>
      <c r="AF721" s="213"/>
      <c r="AG721" t="str">
        <f>IFERROR(IF(COUNTIF(C721:L721,"Feed Ingredient")&gt;0,INDEX(ani_diet!T:T,MATCH(M721,ani_diet!D:D,0)),""),"")</f>
        <v>Ipomoea batatas Vine</v>
      </c>
      <c r="AH721" s="60" t="str">
        <f>IF(IFERROR(IF(MATCH("Feed Ingredient", AOM[[#This Row],[L1]:[L10]],0)&gt;0, TRUE, FALSE), FALSE)=TRUE,IFERROR(VLOOKUP(M721, ani_diet!C:C, 1, FALSE), "No Match"),FALSE)</f>
        <v>No Match</v>
      </c>
      <c r="AI721" t="s">
        <v>3539</v>
      </c>
      <c r="AL721" t="s">
        <v>20093</v>
      </c>
    </row>
    <row r="722" spans="1:38">
      <c r="A722" t="str">
        <f>_xlfn.TEXTJOIN("/",TRUE,AOM[[#This Row],[L1]:[L10]])</f>
        <v>Management/Livestock Management/Feed Characteristic/Feed Composition/Feed Ingredient/Crop Byproduct/Roots and Tuber ByProducts/Sweet Potato/Sweet Potato Vine/Sweet Potato Vine Ensiled Wilted</v>
      </c>
      <c r="B722" s="207" t="s">
        <v>20094</v>
      </c>
      <c r="C722" s="207" t="s">
        <v>17896</v>
      </c>
      <c r="D722" s="207" t="s">
        <v>17898</v>
      </c>
      <c r="E722" s="207" t="s">
        <v>17908</v>
      </c>
      <c r="F722" s="207" t="s">
        <v>18308</v>
      </c>
      <c r="G722" s="207" t="s">
        <v>18309</v>
      </c>
      <c r="H722" s="207" t="s">
        <v>18687</v>
      </c>
      <c r="I722" s="207" t="s">
        <v>19940</v>
      </c>
      <c r="J722" s="207" t="s">
        <v>5385</v>
      </c>
      <c r="K722" s="207" t="s">
        <v>20086</v>
      </c>
      <c r="L722" s="207" t="s">
        <v>20095</v>
      </c>
      <c r="M722" t="str" cm="1">
        <f t="array" ref="M722">LOOKUP(2,1/(C722:L722&lt;&gt;""),C722:L722)</f>
        <v>Sweet Potato Vine Ensiled Wilted</v>
      </c>
      <c r="N722" s="207"/>
      <c r="O722" s="207" t="s">
        <v>8288</v>
      </c>
      <c r="P722" s="207" t="s">
        <v>8288</v>
      </c>
      <c r="Q722" s="207" t="s">
        <v>8288</v>
      </c>
      <c r="R722" s="207" t="s">
        <v>8288</v>
      </c>
      <c r="S722" s="207" t="s">
        <v>8288</v>
      </c>
      <c r="T722" s="207" t="s">
        <v>8288</v>
      </c>
      <c r="U722" s="207" t="s">
        <v>5387</v>
      </c>
      <c r="V722" s="209" t="s">
        <v>20080</v>
      </c>
      <c r="W722" s="207" t="s">
        <v>8288</v>
      </c>
      <c r="X722" s="207" t="s">
        <v>8288</v>
      </c>
      <c r="Y722" s="207" t="s">
        <v>8288</v>
      </c>
      <c r="Z722" s="207" t="s">
        <v>8288</v>
      </c>
      <c r="AA722" s="209" t="s">
        <v>5389</v>
      </c>
      <c r="AB722" s="212" t="s">
        <v>4169</v>
      </c>
      <c r="AC722" s="213" t="s">
        <v>20082</v>
      </c>
      <c r="AD722" s="210" t="s">
        <v>4169</v>
      </c>
      <c r="AE722" s="210" t="s">
        <v>20083</v>
      </c>
      <c r="AF722" s="213"/>
      <c r="AG722" t="str">
        <f>IFERROR(IF(COUNTIF(C722:L722,"Feed Ingredient")&gt;0,INDEX(ani_diet!T:T,MATCH(M722,ani_diet!D:D,0)),""),"")</f>
        <v>Ipomoea batatas Vine</v>
      </c>
      <c r="AH722" s="60" t="str">
        <f>IF(IFERROR(IF(MATCH("Feed Ingredient", AOM[[#This Row],[L1]:[L10]],0)&gt;0, TRUE, FALSE), FALSE)=TRUE,IFERROR(VLOOKUP(M722, ani_diet!C:C, 1, FALSE), "No Match"),FALSE)</f>
        <v>No Match</v>
      </c>
      <c r="AI722" t="s">
        <v>3539</v>
      </c>
      <c r="AL722" t="str">
        <f>IFERROR(IF(COUNTIF(C722:L722,"Feed Ingredient")&gt;0,INDEX(ani_diet!T:T,MATCH(M722,ani_diet!D:D,0)),""),"")</f>
        <v>Ipomoea batatas Vine</v>
      </c>
    </row>
    <row r="723" spans="1:38">
      <c r="A723" t="str">
        <f>_xlfn.TEXTJOIN("/",TRUE,AOM[[#This Row],[L1]:[L10]])</f>
        <v>Management/Livestock Management/Feed Characteristic/Feed Composition/Feed Ingredient/Crop Byproduct/Roots and Tuber ByProducts/Sweet Potato/Sweet Potato Vine/Sweet Potato Vine Wilted</v>
      </c>
      <c r="B723" s="207" t="s">
        <v>20096</v>
      </c>
      <c r="C723" s="207" t="s">
        <v>17896</v>
      </c>
      <c r="D723" s="207" t="s">
        <v>17898</v>
      </c>
      <c r="E723" s="207" t="s">
        <v>17908</v>
      </c>
      <c r="F723" s="207" t="s">
        <v>18308</v>
      </c>
      <c r="G723" s="207" t="s">
        <v>18309</v>
      </c>
      <c r="H723" s="207" t="s">
        <v>18687</v>
      </c>
      <c r="I723" s="207" t="s">
        <v>19940</v>
      </c>
      <c r="J723" s="207" t="s">
        <v>5385</v>
      </c>
      <c r="K723" s="207" t="s">
        <v>20086</v>
      </c>
      <c r="L723" s="207" t="s">
        <v>20097</v>
      </c>
      <c r="M723" t="str" cm="1">
        <f t="array" ref="M723">LOOKUP(2,1/(C723:L723&lt;&gt;""),C723:L723)</f>
        <v>Sweet Potato Vine Wilted</v>
      </c>
      <c r="N723" s="207"/>
      <c r="O723" s="207" t="s">
        <v>8288</v>
      </c>
      <c r="P723" s="207" t="s">
        <v>8288</v>
      </c>
      <c r="Q723" s="207" t="s">
        <v>8288</v>
      </c>
      <c r="R723" s="207" t="s">
        <v>8288</v>
      </c>
      <c r="S723" s="207" t="s">
        <v>8288</v>
      </c>
      <c r="T723" s="207" t="s">
        <v>8288</v>
      </c>
      <c r="U723" s="207" t="s">
        <v>5387</v>
      </c>
      <c r="V723" s="209" t="s">
        <v>20080</v>
      </c>
      <c r="W723" s="207" t="s">
        <v>8288</v>
      </c>
      <c r="X723" s="207" t="s">
        <v>8288</v>
      </c>
      <c r="Y723" s="207" t="s">
        <v>8288</v>
      </c>
      <c r="Z723" s="207" t="s">
        <v>8288</v>
      </c>
      <c r="AA723" s="209" t="s">
        <v>5389</v>
      </c>
      <c r="AB723" s="211" t="s">
        <v>20088</v>
      </c>
      <c r="AC723" s="213" t="s">
        <v>20082</v>
      </c>
      <c r="AD723" s="210" t="s">
        <v>4169</v>
      </c>
      <c r="AE723" s="210" t="s">
        <v>20083</v>
      </c>
      <c r="AF723" s="213"/>
      <c r="AG723" t="str">
        <f>IFERROR(IF(COUNTIF(C723:L723,"Feed Ingredient")&gt;0,INDEX(ani_diet!T:T,MATCH(M723,ani_diet!D:D,0)),""),"")</f>
        <v>Ipomoea batatas Vine</v>
      </c>
      <c r="AH723" s="60" t="str">
        <f>IF(IFERROR(IF(MATCH("Feed Ingredient", AOM[[#This Row],[L1]:[L10]],0)&gt;0, TRUE, FALSE), FALSE)=TRUE,IFERROR(VLOOKUP(M723, ani_diet!C:C, 1, FALSE), "No Match"),FALSE)</f>
        <v>No Match</v>
      </c>
      <c r="AI723" t="s">
        <v>20089</v>
      </c>
      <c r="AL723" t="str">
        <f>IFERROR(IF(COUNTIF(C723:L723,"Feed Ingredient")&gt;0,INDEX(ani_diet!T:T,MATCH(M723,ani_diet!D:D,0)),""),"")</f>
        <v>Ipomoea batatas Vine</v>
      </c>
    </row>
    <row r="724" spans="1:38">
      <c r="A724" t="str">
        <f>_xlfn.TEXTJOIN("/",TRUE,AOM[[#This Row],[L1]:[L10]])</f>
        <v>Management/Livestock Management/Feed Characteristic/Feed Composition/Feed Ingredient/Crop Byproduct/Roots and Tuber ByProducts/Sweet Potato/Sweet Potato Vine</v>
      </c>
      <c r="B724" s="207" t="s">
        <v>20098</v>
      </c>
      <c r="C724" s="207" t="s">
        <v>17896</v>
      </c>
      <c r="D724" s="207" t="s">
        <v>17898</v>
      </c>
      <c r="E724" s="207" t="s">
        <v>17908</v>
      </c>
      <c r="F724" s="207" t="s">
        <v>18308</v>
      </c>
      <c r="G724" s="207" t="s">
        <v>18309</v>
      </c>
      <c r="H724" s="207" t="s">
        <v>18687</v>
      </c>
      <c r="I724" s="207" t="s">
        <v>19940</v>
      </c>
      <c r="J724" s="207" t="s">
        <v>5385</v>
      </c>
      <c r="K724" s="207" t="s">
        <v>20086</v>
      </c>
      <c r="L724" s="207"/>
      <c r="M724" t="str" cm="1">
        <f t="array" ref="M724">LOOKUP(2,1/(C724:L724&lt;&gt;""),C724:L724)</f>
        <v>Sweet Potato Vine</v>
      </c>
      <c r="N724" s="207"/>
      <c r="O724" s="207" t="s">
        <v>8288</v>
      </c>
      <c r="P724" s="207" t="s">
        <v>8288</v>
      </c>
      <c r="Q724" s="207" t="s">
        <v>8288</v>
      </c>
      <c r="R724" s="207" t="s">
        <v>8288</v>
      </c>
      <c r="S724" s="207" t="s">
        <v>8288</v>
      </c>
      <c r="T724" s="207" t="s">
        <v>8288</v>
      </c>
      <c r="U724" s="207" t="s">
        <v>5387</v>
      </c>
      <c r="V724" s="209" t="s">
        <v>20080</v>
      </c>
      <c r="W724" s="207" t="s">
        <v>8288</v>
      </c>
      <c r="X724" s="207" t="s">
        <v>8288</v>
      </c>
      <c r="Y724" s="207" t="s">
        <v>8288</v>
      </c>
      <c r="Z724" s="207" t="s">
        <v>8288</v>
      </c>
      <c r="AA724" s="209" t="s">
        <v>5389</v>
      </c>
      <c r="AB724" s="211" t="s">
        <v>20099</v>
      </c>
      <c r="AC724" s="213" t="s">
        <v>20082</v>
      </c>
      <c r="AD724" s="210" t="s">
        <v>4169</v>
      </c>
      <c r="AE724" s="210" t="s">
        <v>20083</v>
      </c>
      <c r="AF724" s="210"/>
      <c r="AG724" t="str">
        <f>IFERROR(IF(COUNTIF(C724:L724,"Feed Ingredient")&gt;0,INDEX(ani_diet!T:T,MATCH(M724,ani_diet!D:D,0)),""),"")</f>
        <v>Ipomoea batatas Vine</v>
      </c>
      <c r="AH724" s="60" t="str">
        <f>IF(IFERROR(IF(MATCH("Feed Ingredient", AOM[[#This Row],[L1]:[L10]],0)&gt;0, TRUE, FALSE), FALSE)=TRUE,IFERROR(VLOOKUP(M724, ani_diet!C:C, 1, FALSE), "No Match"),FALSE)</f>
        <v>Sweet Potato Vine</v>
      </c>
      <c r="AI724" t="s">
        <v>20089</v>
      </c>
      <c r="AL724" t="str">
        <f>IFERROR(IF(COUNTIF(C724:L724,"Feed Ingredient")&gt;0,INDEX(ani_diet!T:T,MATCH(M724,ani_diet!D:D,0)),""),"")</f>
        <v>Ipomoea batatas Vine</v>
      </c>
    </row>
    <row r="725" spans="1:38">
      <c r="A725" t="str">
        <f>_xlfn.TEXTJOIN("/",TRUE,AOM[[#This Row],[L1]:[L10]])</f>
        <v>Management/Livestock Management/Feed Characteristic/Feed Composition/Feed Ingredient/Crop Byproduct/Roots and Tuber ByProducts/Taro/Taro Leaves/Taro Leaves Boiled Dried</v>
      </c>
      <c r="B725" s="207" t="s">
        <v>20100</v>
      </c>
      <c r="C725" s="207" t="s">
        <v>17896</v>
      </c>
      <c r="D725" s="207" t="s">
        <v>17898</v>
      </c>
      <c r="E725" s="207" t="s">
        <v>17908</v>
      </c>
      <c r="F725" s="207" t="s">
        <v>18308</v>
      </c>
      <c r="G725" s="207" t="s">
        <v>18309</v>
      </c>
      <c r="H725" s="207" t="s">
        <v>18687</v>
      </c>
      <c r="I725" s="207" t="s">
        <v>19940</v>
      </c>
      <c r="J725" s="207" t="s">
        <v>5394</v>
      </c>
      <c r="K725" s="207" t="s">
        <v>20101</v>
      </c>
      <c r="L725" s="207" t="s">
        <v>20102</v>
      </c>
      <c r="M725" t="str" cm="1">
        <f t="array" ref="M725">LOOKUP(2,1/(C725:L725&lt;&gt;""),C725:L725)</f>
        <v>Taro Leaves Boiled Dried</v>
      </c>
      <c r="N725" s="207"/>
      <c r="O725" s="207" t="s">
        <v>8288</v>
      </c>
      <c r="P725" s="207" t="s">
        <v>8288</v>
      </c>
      <c r="Q725" s="207" t="s">
        <v>8288</v>
      </c>
      <c r="R725" s="207" t="s">
        <v>8288</v>
      </c>
      <c r="S725" s="207" t="s">
        <v>8288</v>
      </c>
      <c r="T725" s="207" t="s">
        <v>8288</v>
      </c>
      <c r="U725" s="207" t="s">
        <v>5396</v>
      </c>
      <c r="V725" s="209" t="s">
        <v>20103</v>
      </c>
      <c r="W725" s="207" t="s">
        <v>8288</v>
      </c>
      <c r="X725" s="207" t="s">
        <v>8288</v>
      </c>
      <c r="Y725" s="207" t="s">
        <v>8288</v>
      </c>
      <c r="Z725" s="207" t="s">
        <v>8288</v>
      </c>
      <c r="AA725" s="209" t="s">
        <v>5398</v>
      </c>
      <c r="AB725" s="209" t="s">
        <v>4169</v>
      </c>
      <c r="AC725" s="210" t="s">
        <v>19946</v>
      </c>
      <c r="AD725" s="210" t="s">
        <v>4169</v>
      </c>
      <c r="AE725" s="210" t="s">
        <v>5394</v>
      </c>
      <c r="AF725" s="210"/>
      <c r="AG725" t="str">
        <f>IFERROR(IF(COUNTIF(C725:L725,"Feed Ingredient")&gt;0,INDEX(ani_diet!T:T,MATCH(M725,ani_diet!D:D,0)),""),"")</f>
        <v>Tamarindus indica Leaves</v>
      </c>
      <c r="AH725" s="60" t="str">
        <f>IF(IFERROR(IF(MATCH("Feed Ingredient", AOM[[#This Row],[L1]:[L10]],0)&gt;0, TRUE, FALSE), FALSE)=TRUE,IFERROR(VLOOKUP(M725, ani_diet!C:C, 1, FALSE), "No Match"),FALSE)</f>
        <v>No Match</v>
      </c>
      <c r="AI725" t="s">
        <v>3539</v>
      </c>
      <c r="AL725" t="str">
        <f>IFERROR(IF(COUNTIF(C725:L725,"Feed Ingredient")&gt;0,INDEX(ani_diet!T:T,MATCH(M725,ani_diet!D:D,0)),""),"")</f>
        <v>Tamarindus indica Leaves</v>
      </c>
    </row>
    <row r="726" spans="1:38">
      <c r="A726" t="str">
        <f>_xlfn.TEXTJOIN("/",TRUE,AOM[[#This Row],[L1]:[L10]])</f>
        <v>Management/Livestock Management/Feed Characteristic/Feed Composition/Feed Ingredient/Crop Byproduct/Roots and Tuber ByProducts/Taro/Taro Leaves</v>
      </c>
      <c r="B726" s="207" t="s">
        <v>20104</v>
      </c>
      <c r="C726" s="207" t="s">
        <v>17896</v>
      </c>
      <c r="D726" s="207" t="s">
        <v>17898</v>
      </c>
      <c r="E726" s="207" t="s">
        <v>17908</v>
      </c>
      <c r="F726" s="207" t="s">
        <v>18308</v>
      </c>
      <c r="G726" s="207" t="s">
        <v>18309</v>
      </c>
      <c r="H726" s="207" t="s">
        <v>18687</v>
      </c>
      <c r="I726" s="207" t="s">
        <v>19940</v>
      </c>
      <c r="J726" s="207" t="s">
        <v>5394</v>
      </c>
      <c r="K726" s="207" t="s">
        <v>20101</v>
      </c>
      <c r="L726" s="207"/>
      <c r="M726" t="str" cm="1">
        <f t="array" ref="M726">LOOKUP(2,1/(C726:L726&lt;&gt;""),C726:L726)</f>
        <v>Taro Leaves</v>
      </c>
      <c r="N726" s="207"/>
      <c r="O726" s="207" t="s">
        <v>8288</v>
      </c>
      <c r="P726" s="207" t="s">
        <v>8288</v>
      </c>
      <c r="Q726" s="207" t="s">
        <v>8288</v>
      </c>
      <c r="R726" s="207" t="s">
        <v>8288</v>
      </c>
      <c r="S726" s="207" t="s">
        <v>8288</v>
      </c>
      <c r="T726" s="207" t="s">
        <v>8288</v>
      </c>
      <c r="U726" s="207" t="s">
        <v>5396</v>
      </c>
      <c r="V726" s="209" t="s">
        <v>20103</v>
      </c>
      <c r="W726" s="207" t="s">
        <v>8288</v>
      </c>
      <c r="X726" s="207" t="s">
        <v>8288</v>
      </c>
      <c r="Y726" s="207" t="s">
        <v>8288</v>
      </c>
      <c r="Z726" s="207" t="s">
        <v>8288</v>
      </c>
      <c r="AA726" s="209" t="s">
        <v>5398</v>
      </c>
      <c r="AB726" s="211" t="s">
        <v>20105</v>
      </c>
      <c r="AC726" s="210" t="s">
        <v>19946</v>
      </c>
      <c r="AD726" s="210" t="s">
        <v>4169</v>
      </c>
      <c r="AE726" s="210" t="s">
        <v>5394</v>
      </c>
      <c r="AF726" s="210"/>
      <c r="AG726" t="str">
        <f>IFERROR(IF(COUNTIF(C726:L726,"Feed Ingredient")&gt;0,INDEX(ani_diet!T:T,MATCH(M726,ani_diet!D:D,0)),""),"")</f>
        <v>Tamarindus indica Leaves</v>
      </c>
      <c r="AH726" s="60" t="str">
        <f>IF(IFERROR(IF(MATCH("Feed Ingredient", AOM[[#This Row],[L1]:[L10]],0)&gt;0, TRUE, FALSE), FALSE)=TRUE,IFERROR(VLOOKUP(M726, ani_diet!C:C, 1, FALSE), "No Match"),FALSE)</f>
        <v>Taro Leaves</v>
      </c>
      <c r="AI726" t="s">
        <v>3539</v>
      </c>
      <c r="AL726" t="str">
        <f>IFERROR(IF(COUNTIF(C726:L726,"Feed Ingredient")&gt;0,INDEX(ani_diet!T:T,MATCH(M726,ani_diet!D:D,0)),""),"")</f>
        <v>Tamarindus indica Leaves</v>
      </c>
    </row>
    <row r="727" spans="1:38">
      <c r="A727" t="s">
        <v>20106</v>
      </c>
      <c r="B727" s="207" t="s">
        <v>20107</v>
      </c>
      <c r="C727" s="207" t="s">
        <v>17896</v>
      </c>
      <c r="D727" s="207" t="s">
        <v>17898</v>
      </c>
      <c r="E727" s="207" t="s">
        <v>17908</v>
      </c>
      <c r="F727" s="207" t="s">
        <v>18308</v>
      </c>
      <c r="G727" s="207" t="s">
        <v>18309</v>
      </c>
      <c r="H727" s="207" t="s">
        <v>18687</v>
      </c>
      <c r="I727" s="207" t="s">
        <v>19940</v>
      </c>
      <c r="J727" s="207" t="s">
        <v>5394</v>
      </c>
      <c r="K727" s="207" t="s">
        <v>20108</v>
      </c>
      <c r="L727" s="207" t="s">
        <v>20109</v>
      </c>
      <c r="M727" t="str" cm="1">
        <f t="array" ref="M727">LOOKUP(2,1/(C727:L727&lt;&gt;""),C727:L727)</f>
        <v>Taro Root Dried Ground</v>
      </c>
      <c r="N727" s="207"/>
      <c r="O727" s="207"/>
      <c r="P727" s="207"/>
      <c r="Q727" s="207"/>
      <c r="R727" s="207"/>
      <c r="S727" s="207"/>
      <c r="T727" s="207"/>
      <c r="U727" s="207" t="s">
        <v>5396</v>
      </c>
      <c r="V727" s="209" t="s">
        <v>20103</v>
      </c>
      <c r="W727" s="207" t="s">
        <v>8288</v>
      </c>
      <c r="X727" s="207" t="s">
        <v>8288</v>
      </c>
      <c r="Y727" s="207" t="s">
        <v>8288</v>
      </c>
      <c r="Z727" s="207" t="s">
        <v>8288</v>
      </c>
      <c r="AA727" s="209" t="s">
        <v>5398</v>
      </c>
      <c r="AB727" s="212" t="s">
        <v>20110</v>
      </c>
      <c r="AC727" s="210" t="s">
        <v>4169</v>
      </c>
      <c r="AD727" s="210" t="s">
        <v>4169</v>
      </c>
      <c r="AE727" s="210" t="s">
        <v>5394</v>
      </c>
      <c r="AF727" s="210"/>
      <c r="AG727" t="str">
        <f>IFERROR(IF(COUNTIF(C727:L727,"Feed Ingredient")&gt;0,INDEX(ani_diet!T:T,MATCH(M727,ani_diet!D:D,0)),""),"")</f>
        <v>Colocasia esculenta Root</v>
      </c>
      <c r="AH727" s="60" t="str">
        <f>IF(IFERROR(IF(MATCH("Feed Ingredient", AOM[[#This Row],[L1]:[L10]],0)&gt;0, TRUE, FALSE), FALSE)=TRUE,IFERROR(VLOOKUP(M727, ani_diet!C:C, 1, FALSE), "No Match"),FALSE)</f>
        <v>No Match</v>
      </c>
      <c r="AI727" t="s">
        <v>3539</v>
      </c>
      <c r="AL727" t="str">
        <f>IFERROR(IF(COUNTIF(C727:L727,"Feed Ingredient")&gt;0,INDEX(ani_diet!T:T,MATCH(M727,ani_diet!D:D,0)),""),"")</f>
        <v>Colocasia esculenta Root</v>
      </c>
    </row>
    <row r="728" spans="1:38">
      <c r="A728" t="str">
        <f>_xlfn.TEXTJOIN("/",TRUE,AOM[[#This Row],[L1]:[L10]])</f>
        <v>Management/Livestock Management/Feed Characteristic/Feed Composition/Feed Ingredient/Crop Byproduct/Roots and Tuber ByProducts/Taro/Taro Root</v>
      </c>
      <c r="B728" s="207" t="s">
        <v>20111</v>
      </c>
      <c r="C728" s="207" t="s">
        <v>17896</v>
      </c>
      <c r="D728" s="207" t="s">
        <v>17898</v>
      </c>
      <c r="E728" s="207" t="s">
        <v>17908</v>
      </c>
      <c r="F728" s="207" t="s">
        <v>18308</v>
      </c>
      <c r="G728" s="207" t="s">
        <v>18309</v>
      </c>
      <c r="H728" s="207" t="s">
        <v>18687</v>
      </c>
      <c r="I728" s="207" t="s">
        <v>19940</v>
      </c>
      <c r="J728" s="207" t="s">
        <v>5394</v>
      </c>
      <c r="K728" s="207" t="s">
        <v>20108</v>
      </c>
      <c r="L728" s="207"/>
      <c r="M728" t="str" cm="1">
        <f t="array" ref="M728">LOOKUP(2,1/(C728:L728&lt;&gt;""),C728:L728)</f>
        <v>Taro Root</v>
      </c>
      <c r="N728" s="207"/>
      <c r="O728" s="207"/>
      <c r="P728" s="207"/>
      <c r="Q728" s="207"/>
      <c r="R728" s="207"/>
      <c r="S728" s="207"/>
      <c r="T728" s="207"/>
      <c r="U728" s="207" t="s">
        <v>5396</v>
      </c>
      <c r="V728" s="209" t="s">
        <v>20103</v>
      </c>
      <c r="W728" s="207" t="s">
        <v>8288</v>
      </c>
      <c r="X728" s="207" t="s">
        <v>8288</v>
      </c>
      <c r="Y728" s="207" t="s">
        <v>8288</v>
      </c>
      <c r="Z728" s="207" t="s">
        <v>8288</v>
      </c>
      <c r="AA728" s="209" t="s">
        <v>5398</v>
      </c>
      <c r="AB728" s="212" t="s">
        <v>20110</v>
      </c>
      <c r="AC728" s="210" t="s">
        <v>4169</v>
      </c>
      <c r="AD728" s="210" t="s">
        <v>4169</v>
      </c>
      <c r="AE728" s="210" t="s">
        <v>5394</v>
      </c>
      <c r="AF728" s="210"/>
      <c r="AG728" t="str">
        <f>IFERROR(IF(COUNTIF(C728:L728,"Feed Ingredient")&gt;0,INDEX(ani_diet!T:T,MATCH(M728,ani_diet!D:D,0)),""),"")</f>
        <v>Colocasia esculenta Root</v>
      </c>
      <c r="AH728" s="60" t="str">
        <f>IF(IFERROR(IF(MATCH("Feed Ingredient", AOM[[#This Row],[L1]:[L10]],0)&gt;0, TRUE, FALSE), FALSE)=TRUE,IFERROR(VLOOKUP(M728, ani_diet!C:C, 1, FALSE), "No Match"),FALSE)</f>
        <v>Taro Root</v>
      </c>
      <c r="AI728" t="s">
        <v>3539</v>
      </c>
      <c r="AL728" t="str">
        <f>IFERROR(IF(COUNTIF(C728:L728,"Feed Ingredient")&gt;0,INDEX(ani_diet!T:T,MATCH(M728,ani_diet!D:D,0)),""),"")</f>
        <v>Colocasia esculenta Root</v>
      </c>
    </row>
    <row r="729" spans="1:38">
      <c r="A729" t="str">
        <f>_xlfn.TEXTJOIN("/",TRUE,AOM[[#This Row],[L1]:[L10]])</f>
        <v>Management/Livestock Management/Feed Characteristic/Feed Composition/Feed Ingredient/Crop Byproduct/Roots and Tuber ByProducts/Yam/Yam Peels/Yam Peels Dried</v>
      </c>
      <c r="B729" s="207" t="s">
        <v>20112</v>
      </c>
      <c r="C729" s="207" t="s">
        <v>17896</v>
      </c>
      <c r="D729" s="207" t="s">
        <v>17898</v>
      </c>
      <c r="E729" s="207" t="s">
        <v>17908</v>
      </c>
      <c r="F729" s="207" t="s">
        <v>18308</v>
      </c>
      <c r="G729" s="207" t="s">
        <v>18309</v>
      </c>
      <c r="H729" s="207" t="s">
        <v>18687</v>
      </c>
      <c r="I729" s="207" t="s">
        <v>19940</v>
      </c>
      <c r="J729" s="207" t="s">
        <v>5416</v>
      </c>
      <c r="K729" s="207" t="s">
        <v>20113</v>
      </c>
      <c r="L729" s="207" t="s">
        <v>20114</v>
      </c>
      <c r="M729" t="str" cm="1">
        <f t="array" ref="M729">LOOKUP(2,1/(C729:L729&lt;&gt;""),C729:L729)</f>
        <v>Yam Peels Dried</v>
      </c>
      <c r="N729" s="207"/>
      <c r="O729" s="207" t="s">
        <v>8288</v>
      </c>
      <c r="P729" s="207" t="s">
        <v>8288</v>
      </c>
      <c r="Q729" s="207" t="s">
        <v>8288</v>
      </c>
      <c r="R729" s="207" t="s">
        <v>8288</v>
      </c>
      <c r="S729" s="207" t="s">
        <v>8288</v>
      </c>
      <c r="T729" s="207" t="s">
        <v>8288</v>
      </c>
      <c r="U729" s="207" t="s">
        <v>20115</v>
      </c>
      <c r="V729" s="209" t="s">
        <v>20116</v>
      </c>
      <c r="W729" s="207" t="s">
        <v>8288</v>
      </c>
      <c r="X729" s="207" t="s">
        <v>8288</v>
      </c>
      <c r="Y729" s="207" t="s">
        <v>8288</v>
      </c>
      <c r="Z729" s="207" t="s">
        <v>8288</v>
      </c>
      <c r="AA729" s="209" t="s">
        <v>20117</v>
      </c>
      <c r="AB729" s="209" t="s">
        <v>4169</v>
      </c>
      <c r="AC729" s="210" t="s">
        <v>20118</v>
      </c>
      <c r="AD729" s="210" t="s">
        <v>4169</v>
      </c>
      <c r="AE729" s="210" t="s">
        <v>20119</v>
      </c>
      <c r="AF729" s="210"/>
      <c r="AG729" t="str">
        <f>IFERROR(IF(COUNTIF(C729:L729,"Feed Ingredient")&gt;0,INDEX(ani_diet!T:T,MATCH(M729,ani_diet!D:D,0)),""),"")</f>
        <v>Dioscorea Peels</v>
      </c>
      <c r="AH729" s="60" t="str">
        <f>IF(IFERROR(IF(MATCH("Feed Ingredient", AOM[[#This Row],[L1]:[L10]],0)&gt;0, TRUE, FALSE), FALSE)=TRUE,IFERROR(VLOOKUP(M729, ani_diet!C:C, 1, FALSE), "No Match"),FALSE)</f>
        <v>No Match</v>
      </c>
      <c r="AI729" t="s">
        <v>20120</v>
      </c>
      <c r="AL729" t="str">
        <f>IFERROR(IF(COUNTIF(C729:L729,"Feed Ingredient")&gt;0,INDEX(ani_diet!T:T,MATCH(M729,ani_diet!D:D,0)),""),"")</f>
        <v>Dioscorea Peels</v>
      </c>
    </row>
    <row r="730" spans="1:38">
      <c r="A730" t="str">
        <f>_xlfn.TEXTJOIN("/",TRUE,AOM[[#This Row],[L1]:[L10]])</f>
        <v>Management/Livestock Management/Feed Characteristic/Feed Composition/Feed Ingredient/Crop Byproduct/Roots and Tuber ByProducts/Yam/Yam Peels/Yam Peels Dried Ground</v>
      </c>
      <c r="B730" s="207" t="s">
        <v>20121</v>
      </c>
      <c r="C730" s="207" t="s">
        <v>17896</v>
      </c>
      <c r="D730" s="207" t="s">
        <v>17898</v>
      </c>
      <c r="E730" s="207" t="s">
        <v>17908</v>
      </c>
      <c r="F730" s="207" t="s">
        <v>18308</v>
      </c>
      <c r="G730" s="207" t="s">
        <v>18309</v>
      </c>
      <c r="H730" s="207" t="s">
        <v>18687</v>
      </c>
      <c r="I730" s="207" t="s">
        <v>19940</v>
      </c>
      <c r="J730" s="207" t="s">
        <v>5416</v>
      </c>
      <c r="K730" s="207" t="s">
        <v>20113</v>
      </c>
      <c r="L730" s="207" t="s">
        <v>20122</v>
      </c>
      <c r="M730" t="str" cm="1">
        <f t="array" ref="M730">LOOKUP(2,1/(C730:L730&lt;&gt;""),C730:L730)</f>
        <v>Yam Peels Dried Ground</v>
      </c>
      <c r="N730" s="207"/>
      <c r="O730" s="207" t="s">
        <v>8288</v>
      </c>
      <c r="P730" s="207" t="s">
        <v>8288</v>
      </c>
      <c r="Q730" s="207" t="s">
        <v>8288</v>
      </c>
      <c r="R730" s="207" t="s">
        <v>8288</v>
      </c>
      <c r="S730" s="207" t="s">
        <v>8288</v>
      </c>
      <c r="T730" s="207" t="s">
        <v>8288</v>
      </c>
      <c r="U730" s="207" t="s">
        <v>20115</v>
      </c>
      <c r="V730" s="209" t="s">
        <v>20116</v>
      </c>
      <c r="W730" s="207" t="s">
        <v>8288</v>
      </c>
      <c r="X730" s="207" t="s">
        <v>8288</v>
      </c>
      <c r="Y730" s="207" t="s">
        <v>8288</v>
      </c>
      <c r="Z730" s="207" t="s">
        <v>8288</v>
      </c>
      <c r="AA730" s="209" t="s">
        <v>20117</v>
      </c>
      <c r="AB730" s="209" t="s">
        <v>4169</v>
      </c>
      <c r="AC730" s="210" t="s">
        <v>20118</v>
      </c>
      <c r="AD730" s="210" t="s">
        <v>4169</v>
      </c>
      <c r="AE730" s="210" t="s">
        <v>20119</v>
      </c>
      <c r="AF730" s="210"/>
      <c r="AG730" t="str">
        <f>IFERROR(IF(COUNTIF(C730:L730,"Feed Ingredient")&gt;0,INDEX(ani_diet!T:T,MATCH(M730,ani_diet!D:D,0)),""),"")</f>
        <v>Dioscorea Peels</v>
      </c>
      <c r="AH730" s="60" t="str">
        <f>IF(IFERROR(IF(MATCH("Feed Ingredient", AOM[[#This Row],[L1]:[L10]],0)&gt;0, TRUE, FALSE), FALSE)=TRUE,IFERROR(VLOOKUP(M730, ani_diet!C:C, 1, FALSE), "No Match"),FALSE)</f>
        <v>No Match</v>
      </c>
      <c r="AI730" t="s">
        <v>20120</v>
      </c>
      <c r="AL730" t="str">
        <f>IFERROR(IF(COUNTIF(C730:L730,"Feed Ingredient")&gt;0,INDEX(ani_diet!T:T,MATCH(M730,ani_diet!D:D,0)),""),"")</f>
        <v>Dioscorea Peels</v>
      </c>
    </row>
    <row r="731" spans="1:38">
      <c r="A731" t="str">
        <f>_xlfn.TEXTJOIN("/",TRUE,AOM[[#This Row],[L1]:[L10]])</f>
        <v>Management/Livestock Management/Feed Characteristic/Feed Composition/Feed Ingredient/Crop Byproduct/Roots and Tuber ByProducts/Yam/Yam Peels</v>
      </c>
      <c r="B731" s="207" t="s">
        <v>20123</v>
      </c>
      <c r="C731" s="207" t="s">
        <v>17896</v>
      </c>
      <c r="D731" s="207" t="s">
        <v>17898</v>
      </c>
      <c r="E731" s="207" t="s">
        <v>17908</v>
      </c>
      <c r="F731" s="207" t="s">
        <v>18308</v>
      </c>
      <c r="G731" s="207" t="s">
        <v>18309</v>
      </c>
      <c r="H731" s="207" t="s">
        <v>18687</v>
      </c>
      <c r="I731" s="207" t="s">
        <v>19940</v>
      </c>
      <c r="J731" s="207" t="s">
        <v>5416</v>
      </c>
      <c r="K731" s="207" t="s">
        <v>20113</v>
      </c>
      <c r="L731" s="207"/>
      <c r="M731" t="str" cm="1">
        <f t="array" ref="M731">LOOKUP(2,1/(C731:L731&lt;&gt;""),C731:L731)</f>
        <v>Yam Peels</v>
      </c>
      <c r="N731" s="207" t="s">
        <v>20124</v>
      </c>
      <c r="O731" s="207" t="s">
        <v>8288</v>
      </c>
      <c r="P731" s="207" t="s">
        <v>8288</v>
      </c>
      <c r="Q731" s="207" t="s">
        <v>8288</v>
      </c>
      <c r="R731" s="207" t="s">
        <v>8288</v>
      </c>
      <c r="S731" s="207" t="s">
        <v>8288</v>
      </c>
      <c r="T731" s="207" t="s">
        <v>8288</v>
      </c>
      <c r="U731" s="207" t="s">
        <v>20115</v>
      </c>
      <c r="V731" s="209" t="s">
        <v>20116</v>
      </c>
      <c r="W731" s="207" t="s">
        <v>8288</v>
      </c>
      <c r="X731" s="207" t="s">
        <v>8288</v>
      </c>
      <c r="Y731" s="207" t="s">
        <v>8288</v>
      </c>
      <c r="Z731" s="207" t="s">
        <v>8288</v>
      </c>
      <c r="AA731" s="209" t="s">
        <v>20117</v>
      </c>
      <c r="AB731" s="209" t="s">
        <v>4169</v>
      </c>
      <c r="AC731" s="210" t="s">
        <v>20118</v>
      </c>
      <c r="AD731" s="210" t="s">
        <v>4169</v>
      </c>
      <c r="AE731" s="210" t="s">
        <v>20119</v>
      </c>
      <c r="AF731" s="210"/>
      <c r="AG731" t="str">
        <f>IFERROR(IF(COUNTIF(C731:L731,"Feed Ingredient")&gt;0,INDEX(ani_diet!T:T,MATCH(M731,ani_diet!D:D,0)),""),"")</f>
        <v>Dioscorea Peels</v>
      </c>
      <c r="AH731" s="60" t="str">
        <f>IF(IFERROR(IF(MATCH("Feed Ingredient", AOM[[#This Row],[L1]:[L10]],0)&gt;0, TRUE, FALSE), FALSE)=TRUE,IFERROR(VLOOKUP(M731, ani_diet!C:C, 1, FALSE), "No Match"),FALSE)</f>
        <v>Yam Peels</v>
      </c>
      <c r="AI731" t="s">
        <v>20120</v>
      </c>
      <c r="AL731" t="str">
        <f>IFERROR(IF(COUNTIF(C731:L731,"Feed Ingredient")&gt;0,INDEX(ani_diet!T:T,MATCH(M731,ani_diet!D:D,0)),""),"")</f>
        <v>Dioscorea Peels</v>
      </c>
    </row>
    <row r="732" spans="1:38">
      <c r="A732" t="str">
        <f>_xlfn.TEXTJOIN("/",TRUE,AOM[[#This Row],[L1]:[L10]])</f>
        <v>Management/Livestock Management/Feed Characteristic/Feed Composition/Feed Ingredient/Crop Byproduct/Sugar Processing ByProducts</v>
      </c>
      <c r="B732" s="207" t="s">
        <v>20125</v>
      </c>
      <c r="C732" s="207" t="s">
        <v>17896</v>
      </c>
      <c r="D732" s="207" t="s">
        <v>17898</v>
      </c>
      <c r="E732" s="207" t="s">
        <v>17908</v>
      </c>
      <c r="F732" s="207" t="s">
        <v>18308</v>
      </c>
      <c r="G732" s="207" t="s">
        <v>18309</v>
      </c>
      <c r="H732" s="207" t="s">
        <v>18687</v>
      </c>
      <c r="I732" s="207" t="s">
        <v>20126</v>
      </c>
      <c r="J732" s="207" t="s">
        <v>8288</v>
      </c>
      <c r="K732" s="207" t="s">
        <v>8288</v>
      </c>
      <c r="L732" s="207"/>
      <c r="M732" t="str" cm="1">
        <f t="array" ref="M732">LOOKUP(2,1/(C732:L732&lt;&gt;""),C732:L732)</f>
        <v>Sugar Processing ByProducts</v>
      </c>
      <c r="N732" s="207" t="s">
        <v>8288</v>
      </c>
      <c r="O732" s="207" t="s">
        <v>8288</v>
      </c>
      <c r="P732" s="207" t="s">
        <v>8288</v>
      </c>
      <c r="Q732" s="207" t="s">
        <v>8288</v>
      </c>
      <c r="R732" s="207" t="s">
        <v>8288</v>
      </c>
      <c r="S732" s="207" t="s">
        <v>8288</v>
      </c>
      <c r="T732" s="207" t="s">
        <v>8288</v>
      </c>
      <c r="U732" s="207"/>
      <c r="V732" s="209" t="s">
        <v>8288</v>
      </c>
      <c r="W732" s="207" t="s">
        <v>8288</v>
      </c>
      <c r="X732" s="207" t="s">
        <v>8288</v>
      </c>
      <c r="Y732" s="207" t="s">
        <v>8288</v>
      </c>
      <c r="Z732" s="207" t="s">
        <v>8288</v>
      </c>
      <c r="AA732" s="209" t="s">
        <v>8288</v>
      </c>
      <c r="AB732" s="211" t="s">
        <v>20127</v>
      </c>
      <c r="AC732" s="210" t="s">
        <v>4169</v>
      </c>
      <c r="AD732" s="210" t="s">
        <v>4169</v>
      </c>
      <c r="AE732" s="210"/>
      <c r="AF732" s="210"/>
      <c r="AG732" t="str">
        <f>IFERROR(IF(COUNTIF(C732:L732,"Feed Ingredient")&gt;0,INDEX(ani_diet!T:T,MATCH(M732,ani_diet!D:D,0)),""),"")</f>
        <v/>
      </c>
      <c r="AH732" s="60" t="str">
        <f>IF(IFERROR(IF(MATCH("Feed Ingredient", AOM[[#This Row],[L1]:[L10]],0)&gt;0, TRUE, FALSE), FALSE)=TRUE,IFERROR(VLOOKUP(M732, ani_diet!C:C, 1, FALSE), "No Match"),FALSE)</f>
        <v>No Match</v>
      </c>
      <c r="AL732" t="str">
        <f>IFERROR(IF(COUNTIF(C732:L732,"Feed Ingredient")&gt;0,INDEX(ani_diet!T:T,MATCH(M732,ani_diet!D:D,0)),""),"")</f>
        <v/>
      </c>
    </row>
    <row r="733" spans="1:38">
      <c r="A733" t="s">
        <v>20128</v>
      </c>
      <c r="B733" s="207" t="s">
        <v>20129</v>
      </c>
      <c r="C733" s="207" t="s">
        <v>17896</v>
      </c>
      <c r="D733" s="207" t="s">
        <v>17898</v>
      </c>
      <c r="E733" s="207" t="s">
        <v>17908</v>
      </c>
      <c r="F733" s="207" t="s">
        <v>18308</v>
      </c>
      <c r="G733" s="207" t="s">
        <v>18309</v>
      </c>
      <c r="H733" s="207" t="s">
        <v>18687</v>
      </c>
      <c r="I733" s="207" t="s">
        <v>20126</v>
      </c>
      <c r="J733" s="207" t="s">
        <v>3562</v>
      </c>
      <c r="K733" s="207" t="s">
        <v>3562</v>
      </c>
      <c r="L733" s="207" t="s">
        <v>20130</v>
      </c>
      <c r="M733" t="str" cm="1">
        <f t="array" ref="M733">LOOKUP(2,1/(C733:L733&lt;&gt;""),C733:L733)</f>
        <v>Sugar Beet Crushed</v>
      </c>
      <c r="N733" s="207"/>
      <c r="O733" s="207"/>
      <c r="P733" s="207"/>
      <c r="Q733" s="207"/>
      <c r="R733" s="207"/>
      <c r="S733" s="207"/>
      <c r="T733" s="207"/>
      <c r="U733" s="207" t="s">
        <v>20131</v>
      </c>
      <c r="V733" s="209" t="s">
        <v>20132</v>
      </c>
      <c r="W733" s="207" t="s">
        <v>8288</v>
      </c>
      <c r="X733" s="207" t="s">
        <v>8288</v>
      </c>
      <c r="Y733" s="207" t="s">
        <v>8288</v>
      </c>
      <c r="Z733" s="207" t="s">
        <v>8288</v>
      </c>
      <c r="AA733" s="209" t="s">
        <v>3567</v>
      </c>
      <c r="AB733" s="212" t="s">
        <v>20133</v>
      </c>
      <c r="AC733" s="210" t="s">
        <v>19958</v>
      </c>
      <c r="AD733" s="210" t="s">
        <v>4169</v>
      </c>
      <c r="AE733" s="210" t="s">
        <v>19959</v>
      </c>
      <c r="AF733" s="210"/>
      <c r="AG733" t="str">
        <f>IFERROR(IF(COUNTIF(C733:L733,"Feed Ingredient")&gt;0,INDEX(ani_diet!T:T,MATCH(M733,ani_diet!D:D,0)),""),"")</f>
        <v/>
      </c>
      <c r="AH733" s="60" t="str">
        <f>IF(IFERROR(IF(MATCH("Feed Ingredient", AOM[[#This Row],[L1]:[L10]],0)&gt;0, TRUE, FALSE), FALSE)=TRUE,IFERROR(VLOOKUP(M733, ani_diet!C:C, 1, FALSE), "No Match"),FALSE)</f>
        <v>No Match</v>
      </c>
      <c r="AI733" t="s">
        <v>3539</v>
      </c>
      <c r="AL733" t="str">
        <f>IFERROR(IF(COUNTIF(C733:L733,"Feed Ingredient")&gt;0,INDEX(ani_diet!T:T,MATCH(M733,ani_diet!D:D,0)),""),"")</f>
        <v/>
      </c>
    </row>
    <row r="734" spans="1:38">
      <c r="A734" t="str">
        <f>_xlfn.TEXTJOIN("/",TRUE,AOM[[#This Row],[L1]:[L10]])</f>
        <v>Management/Livestock Management/Feed Characteristic/Feed Composition/Feed Ingredient/Crop Byproduct/Sugar Processing ByProducts/Sugar Beet/Sugar Beet</v>
      </c>
      <c r="B734" s="207" t="s">
        <v>20134</v>
      </c>
      <c r="C734" s="207" t="s">
        <v>17896</v>
      </c>
      <c r="D734" s="207" t="s">
        <v>17898</v>
      </c>
      <c r="E734" s="207" t="s">
        <v>17908</v>
      </c>
      <c r="F734" s="207" t="s">
        <v>18308</v>
      </c>
      <c r="G734" s="207" t="s">
        <v>18309</v>
      </c>
      <c r="H734" s="207" t="s">
        <v>18687</v>
      </c>
      <c r="I734" s="207" t="s">
        <v>20126</v>
      </c>
      <c r="J734" s="207" t="s">
        <v>3562</v>
      </c>
      <c r="K734" s="207" t="s">
        <v>3562</v>
      </c>
      <c r="L734" s="207"/>
      <c r="M734" t="str" cm="1">
        <f t="array" ref="M734">LOOKUP(2,1/(C734:L734&lt;&gt;""),C734:L734)</f>
        <v>Sugar Beet</v>
      </c>
      <c r="N734" s="207"/>
      <c r="O734" s="207"/>
      <c r="P734" s="207"/>
      <c r="Q734" s="207"/>
      <c r="R734" s="207"/>
      <c r="S734" s="207"/>
      <c r="T734" s="207"/>
      <c r="U734" s="207" t="s">
        <v>20131</v>
      </c>
      <c r="V734" s="209" t="s">
        <v>20132</v>
      </c>
      <c r="W734" s="207" t="s">
        <v>8288</v>
      </c>
      <c r="X734" s="207" t="s">
        <v>8288</v>
      </c>
      <c r="Y734" s="207" t="s">
        <v>8288</v>
      </c>
      <c r="Z734" s="207" t="s">
        <v>8288</v>
      </c>
      <c r="AA734" s="209" t="s">
        <v>3567</v>
      </c>
      <c r="AB734" s="212" t="s">
        <v>20133</v>
      </c>
      <c r="AC734" s="210" t="s">
        <v>19958</v>
      </c>
      <c r="AD734" s="210" t="s">
        <v>4169</v>
      </c>
      <c r="AE734" s="210" t="s">
        <v>19959</v>
      </c>
      <c r="AF734" s="210"/>
      <c r="AG734" t="str">
        <f>IFERROR(IF(COUNTIF(C734:L734,"Feed Ingredient")&gt;0,INDEX(ani_diet!T:T,MATCH(M734,ani_diet!D:D,0)),""),"")</f>
        <v/>
      </c>
      <c r="AH734" s="60" t="str">
        <f>IF(IFERROR(IF(MATCH("Feed Ingredient", AOM[[#This Row],[L1]:[L10]],0)&gt;0, TRUE, FALSE), FALSE)=TRUE,IFERROR(VLOOKUP(M734, ani_diet!C:C, 1, FALSE), "No Match"),FALSE)</f>
        <v>Sugar Beet</v>
      </c>
      <c r="AI734" t="s">
        <v>3539</v>
      </c>
      <c r="AL734" t="str">
        <f>IFERROR(IF(COUNTIF(C734:L734,"Feed Ingredient")&gt;0,INDEX(ani_diet!T:T,MATCH(M734,ani_diet!D:D,0)),""),"")</f>
        <v/>
      </c>
    </row>
    <row r="735" spans="1:38">
      <c r="A735" t="s">
        <v>20135</v>
      </c>
      <c r="B735" s="207" t="s">
        <v>20136</v>
      </c>
      <c r="C735" s="207" t="s">
        <v>17896</v>
      </c>
      <c r="D735" s="207" t="s">
        <v>17898</v>
      </c>
      <c r="E735" s="207" t="s">
        <v>17908</v>
      </c>
      <c r="F735" s="207" t="s">
        <v>18308</v>
      </c>
      <c r="G735" s="207" t="s">
        <v>18309</v>
      </c>
      <c r="H735" s="207" t="s">
        <v>18687</v>
      </c>
      <c r="I735" s="207" t="s">
        <v>20126</v>
      </c>
      <c r="J735" s="207" t="s">
        <v>3562</v>
      </c>
      <c r="K735" s="207" t="s">
        <v>20137</v>
      </c>
      <c r="L735" s="207" t="s">
        <v>20138</v>
      </c>
      <c r="M735" t="str" cm="1">
        <f t="array" ref="M735">LOOKUP(2,1/(C735:L735&lt;&gt;""),C735:L735)</f>
        <v>Sugar Beet Leaves Ensiled Wilted</v>
      </c>
      <c r="N735" s="207"/>
      <c r="O735" s="207"/>
      <c r="P735" s="207"/>
      <c r="Q735" s="207"/>
      <c r="R735" s="207"/>
      <c r="S735" s="207"/>
      <c r="T735" s="207"/>
      <c r="U735" s="207" t="s">
        <v>20131</v>
      </c>
      <c r="V735" s="209" t="s">
        <v>20132</v>
      </c>
      <c r="W735" s="207"/>
      <c r="X735" s="207"/>
      <c r="Y735" s="207"/>
      <c r="Z735" s="207"/>
      <c r="AA735" s="209" t="s">
        <v>3567</v>
      </c>
      <c r="AB735" s="212" t="s">
        <v>20139</v>
      </c>
      <c r="AC735" s="210"/>
      <c r="AD735" s="210"/>
      <c r="AE735" s="210"/>
      <c r="AF735" s="210"/>
      <c r="AG735" t="str">
        <f>IFERROR(IF(COUNTIF(C735:L735,"Feed Ingredient")&gt;0,INDEX(ani_diet!T:T,MATCH(M735,ani_diet!D:D,0)),""),"")</f>
        <v>Beta vulgaris subsp. vulgaris Leaves</v>
      </c>
      <c r="AH735" s="60" t="str">
        <f>IF(IFERROR(IF(MATCH("Feed Ingredient", AOM[[#This Row],[L1]:[L10]],0)&gt;0, TRUE, FALSE), FALSE)=TRUE,IFERROR(VLOOKUP(M735, ani_diet!C:C, 1, FALSE), "No Match"),FALSE)</f>
        <v>No Match</v>
      </c>
      <c r="AI735" t="s">
        <v>3539</v>
      </c>
      <c r="AL735" t="str">
        <f>IFERROR(IF(COUNTIF(C735:L735,"Feed Ingredient")&gt;0,INDEX(ani_diet!T:T,MATCH(M735,ani_diet!D:D,0)),""),"")</f>
        <v>Beta vulgaris subsp. vulgaris Leaves</v>
      </c>
    </row>
    <row r="736" spans="1:38">
      <c r="A736" t="str">
        <f>_xlfn.TEXTJOIN("/",TRUE,AOM[[#This Row],[L1]:[L10]])</f>
        <v>Management/Livestock Management/Feed Characteristic/Feed Composition/Feed Ingredient/Crop Byproduct/Sugar Processing ByProducts/Sugar Beet/Sugar Beet Leaves</v>
      </c>
      <c r="B736" s="207" t="s">
        <v>20140</v>
      </c>
      <c r="C736" s="207" t="s">
        <v>17896</v>
      </c>
      <c r="D736" s="207" t="s">
        <v>17898</v>
      </c>
      <c r="E736" s="207" t="s">
        <v>17908</v>
      </c>
      <c r="F736" s="207" t="s">
        <v>18308</v>
      </c>
      <c r="G736" s="207" t="s">
        <v>18309</v>
      </c>
      <c r="H736" s="207" t="s">
        <v>18687</v>
      </c>
      <c r="I736" s="207" t="s">
        <v>20126</v>
      </c>
      <c r="J736" s="207" t="s">
        <v>3562</v>
      </c>
      <c r="K736" s="207" t="s">
        <v>20137</v>
      </c>
      <c r="L736" s="207"/>
      <c r="M736" t="str" cm="1">
        <f t="array" ref="M736">LOOKUP(2,1/(C736:L736&lt;&gt;""),C736:L736)</f>
        <v>Sugar Beet Leaves</v>
      </c>
      <c r="N736" s="207"/>
      <c r="O736" s="207"/>
      <c r="P736" s="207"/>
      <c r="Q736" s="207"/>
      <c r="R736" s="207"/>
      <c r="S736" s="207"/>
      <c r="T736" s="207"/>
      <c r="U736" s="207" t="s">
        <v>20131</v>
      </c>
      <c r="V736" s="209" t="s">
        <v>20132</v>
      </c>
      <c r="W736" s="207"/>
      <c r="X736" s="207"/>
      <c r="Y736" s="207"/>
      <c r="Z736" s="207"/>
      <c r="AA736" s="209" t="s">
        <v>3567</v>
      </c>
      <c r="AB736" s="212" t="s">
        <v>20139</v>
      </c>
      <c r="AC736" s="210"/>
      <c r="AD736" s="210"/>
      <c r="AE736" s="210"/>
      <c r="AF736" s="210"/>
      <c r="AG736" t="str">
        <f>IFERROR(IF(COUNTIF(C736:L736,"Feed Ingredient")&gt;0,INDEX(ani_diet!T:T,MATCH(M736,ani_diet!D:D,0)),""),"")</f>
        <v>Beta vulgaris subsp. vulgaris Leaves</v>
      </c>
      <c r="AH736" s="60" t="str">
        <f>IF(IFERROR(IF(MATCH("Feed Ingredient", AOM[[#This Row],[L1]:[L10]],0)&gt;0, TRUE, FALSE), FALSE)=TRUE,IFERROR(VLOOKUP(M736, ani_diet!C:C, 1, FALSE), "No Match"),FALSE)</f>
        <v>Sugar Beet Leaves</v>
      </c>
      <c r="AI736" t="s">
        <v>3539</v>
      </c>
      <c r="AL736" t="str">
        <f>IFERROR(IF(COUNTIF(C736:L736,"Feed Ingredient")&gt;0,INDEX(ani_diet!T:T,MATCH(M736,ani_diet!D:D,0)),""),"")</f>
        <v>Beta vulgaris subsp. vulgaris Leaves</v>
      </c>
    </row>
    <row r="737" spans="1:38">
      <c r="A737" t="str">
        <f>_xlfn.TEXTJOIN("/",TRUE,AOM[[#This Row],[L1]:[L10]])</f>
        <v>Management/Livestock Management/Feed Characteristic/Feed Composition/Feed Ingredient/Crop Byproduct/Sugar Processing ByProducts/Sugar Beet/Sugar Beet Molasses</v>
      </c>
      <c r="B737" s="207" t="s">
        <v>20141</v>
      </c>
      <c r="C737" s="207" t="s">
        <v>17896</v>
      </c>
      <c r="D737" s="207" t="s">
        <v>17898</v>
      </c>
      <c r="E737" s="207" t="s">
        <v>17908</v>
      </c>
      <c r="F737" s="207" t="s">
        <v>18308</v>
      </c>
      <c r="G737" s="207" t="s">
        <v>18309</v>
      </c>
      <c r="H737" s="207" t="s">
        <v>18687</v>
      </c>
      <c r="I737" s="207" t="s">
        <v>20126</v>
      </c>
      <c r="J737" s="207" t="s">
        <v>3562</v>
      </c>
      <c r="K737" s="207" t="s">
        <v>20142</v>
      </c>
      <c r="L737" s="207"/>
      <c r="M737" t="str" cm="1">
        <f t="array" ref="M737">LOOKUP(2,1/(C737:L737&lt;&gt;""),C737:L737)</f>
        <v>Sugar Beet Molasses</v>
      </c>
      <c r="N737" s="207"/>
      <c r="O737" s="207" t="s">
        <v>8288</v>
      </c>
      <c r="P737" s="207" t="s">
        <v>8288</v>
      </c>
      <c r="Q737" s="207" t="s">
        <v>8288</v>
      </c>
      <c r="R737" s="207" t="s">
        <v>8288</v>
      </c>
      <c r="S737" s="207" t="s">
        <v>20143</v>
      </c>
      <c r="T737" s="207" t="s">
        <v>8288</v>
      </c>
      <c r="U737" s="207" t="s">
        <v>20131</v>
      </c>
      <c r="V737" s="209" t="s">
        <v>20132</v>
      </c>
      <c r="W737" s="207" t="s">
        <v>8288</v>
      </c>
      <c r="X737" s="207" t="s">
        <v>8288</v>
      </c>
      <c r="Y737" s="207" t="s">
        <v>8288</v>
      </c>
      <c r="Z737" s="207" t="s">
        <v>8288</v>
      </c>
      <c r="AA737" s="209" t="s">
        <v>3567</v>
      </c>
      <c r="AB737" s="211" t="s">
        <v>20144</v>
      </c>
      <c r="AC737" s="210" t="s">
        <v>19958</v>
      </c>
      <c r="AD737" s="210" t="s">
        <v>20145</v>
      </c>
      <c r="AE737" s="210" t="s">
        <v>19959</v>
      </c>
      <c r="AF737" s="210" t="s">
        <v>20146</v>
      </c>
      <c r="AG737" t="str">
        <f>IFERROR(IF(COUNTIF(C737:L737,"Feed Ingredient")&gt;0,INDEX(ani_diet!T:T,MATCH(M737,ani_diet!D:D,0)),""),"")</f>
        <v>Beta vulgaris subsp. vulgaris Molasses</v>
      </c>
      <c r="AH737" s="60" t="str">
        <f>IF(IFERROR(IF(MATCH("Feed Ingredient", AOM[[#This Row],[L1]:[L10]],0)&gt;0, TRUE, FALSE), FALSE)=TRUE,IFERROR(VLOOKUP(M737, ani_diet!C:C, 1, FALSE), "No Match"),FALSE)</f>
        <v>Sugar Beet Molasses</v>
      </c>
      <c r="AI737" t="s">
        <v>3539</v>
      </c>
      <c r="AL737" t="str">
        <f>IFERROR(IF(COUNTIF(C737:L737,"Feed Ingredient")&gt;0,INDEX(ani_diet!T:T,MATCH(M737,ani_diet!D:D,0)),""),"")</f>
        <v>Beta vulgaris subsp. vulgaris Molasses</v>
      </c>
    </row>
    <row r="738" spans="1:38">
      <c r="A738" t="s">
        <v>20147</v>
      </c>
      <c r="B738" s="207" t="s">
        <v>20148</v>
      </c>
      <c r="C738" s="207" t="s">
        <v>17896</v>
      </c>
      <c r="D738" s="207" t="s">
        <v>17898</v>
      </c>
      <c r="E738" s="207" t="s">
        <v>17908</v>
      </c>
      <c r="F738" s="207" t="s">
        <v>18308</v>
      </c>
      <c r="G738" s="207" t="s">
        <v>18309</v>
      </c>
      <c r="H738" s="207" t="s">
        <v>18687</v>
      </c>
      <c r="I738" s="207" t="s">
        <v>20126</v>
      </c>
      <c r="J738" s="207" t="s">
        <v>3562</v>
      </c>
      <c r="K738" s="207" t="s">
        <v>20149</v>
      </c>
      <c r="L738" s="207" t="s">
        <v>20150</v>
      </c>
      <c r="M738" t="str" cm="1">
        <f t="array" ref="M738">LOOKUP(2,1/(C738:L738&lt;&gt;""),C738:L738)</f>
        <v>Sugar Beet Pulp Dried</v>
      </c>
      <c r="N738" s="207"/>
      <c r="O738" s="207" t="s">
        <v>8288</v>
      </c>
      <c r="P738" s="207" t="s">
        <v>8288</v>
      </c>
      <c r="Q738" s="207" t="s">
        <v>8288</v>
      </c>
      <c r="R738" s="207" t="s">
        <v>8288</v>
      </c>
      <c r="S738" s="207" t="s">
        <v>20143</v>
      </c>
      <c r="T738" s="207" t="s">
        <v>8288</v>
      </c>
      <c r="U738" s="207" t="s">
        <v>20131</v>
      </c>
      <c r="V738" s="209" t="s">
        <v>20132</v>
      </c>
      <c r="W738" s="207" t="s">
        <v>8288</v>
      </c>
      <c r="X738" s="207" t="s">
        <v>8288</v>
      </c>
      <c r="Y738" s="207" t="s">
        <v>8288</v>
      </c>
      <c r="Z738" s="207" t="s">
        <v>8288</v>
      </c>
      <c r="AA738" s="209" t="s">
        <v>3567</v>
      </c>
      <c r="AB738" s="212" t="s">
        <v>19963</v>
      </c>
      <c r="AC738" s="210" t="s">
        <v>19958</v>
      </c>
      <c r="AD738" s="210" t="s">
        <v>4169</v>
      </c>
      <c r="AE738" s="210" t="s">
        <v>19959</v>
      </c>
      <c r="AF738" s="210"/>
      <c r="AG738" t="str">
        <f>IFERROR(IF(COUNTIF(C738:L738,"Feed Ingredient")&gt;0,INDEX(ani_diet!T:T,MATCH(M738,ani_diet!D:D,0)),""),"")</f>
        <v>Beta vulgaris subsp. vulgaris Pulp</v>
      </c>
      <c r="AH738" s="60" t="str">
        <f>IF(IFERROR(IF(MATCH("Feed Ingredient", AOM[[#This Row],[L1]:[L10]],0)&gt;0, TRUE, FALSE), FALSE)=TRUE,IFERROR(VLOOKUP(M738, ani_diet!C:C, 1, FALSE), "No Match"),FALSE)</f>
        <v>No Match</v>
      </c>
      <c r="AI738" t="s">
        <v>3539</v>
      </c>
      <c r="AL738" t="str">
        <f>IFERROR(IF(COUNTIF(C738:L738,"Feed Ingredient")&gt;0,INDEX(ani_diet!T:T,MATCH(M738,ani_diet!D:D,0)),""),"")</f>
        <v>Beta vulgaris subsp. vulgaris Pulp</v>
      </c>
    </row>
    <row r="739" spans="1:38">
      <c r="A739" t="str">
        <f>_xlfn.TEXTJOIN("/",TRUE,AOM[[#This Row],[L1]:[L10]])</f>
        <v>Management/Livestock Management/Feed Characteristic/Feed Composition/Feed Ingredient/Crop Byproduct/Sugar Processing ByProducts/Sugar Beet/Sugar Beet Pulp</v>
      </c>
      <c r="B739" s="207" t="s">
        <v>20151</v>
      </c>
      <c r="C739" s="207" t="s">
        <v>17896</v>
      </c>
      <c r="D739" s="207" t="s">
        <v>17898</v>
      </c>
      <c r="E739" s="207" t="s">
        <v>17908</v>
      </c>
      <c r="F739" s="207" t="s">
        <v>18308</v>
      </c>
      <c r="G739" s="207" t="s">
        <v>18309</v>
      </c>
      <c r="H739" s="207" t="s">
        <v>18687</v>
      </c>
      <c r="I739" s="207" t="s">
        <v>20126</v>
      </c>
      <c r="J739" s="207" t="s">
        <v>3562</v>
      </c>
      <c r="K739" s="207" t="s">
        <v>20149</v>
      </c>
      <c r="L739" s="207"/>
      <c r="M739" t="str" cm="1">
        <f t="array" ref="M739">LOOKUP(2,1/(C739:L739&lt;&gt;""),C739:L739)</f>
        <v>Sugar Beet Pulp</v>
      </c>
      <c r="N739" s="207"/>
      <c r="O739" s="207" t="s">
        <v>8288</v>
      </c>
      <c r="P739" s="207" t="s">
        <v>8288</v>
      </c>
      <c r="Q739" s="207" t="s">
        <v>8288</v>
      </c>
      <c r="R739" s="207" t="s">
        <v>8288</v>
      </c>
      <c r="S739" s="207" t="s">
        <v>20143</v>
      </c>
      <c r="T739" s="207" t="s">
        <v>8288</v>
      </c>
      <c r="U739" s="207" t="s">
        <v>20131</v>
      </c>
      <c r="V739" s="209" t="s">
        <v>20132</v>
      </c>
      <c r="W739" s="207" t="s">
        <v>8288</v>
      </c>
      <c r="X739" s="207" t="s">
        <v>8288</v>
      </c>
      <c r="Y739" s="207" t="s">
        <v>8288</v>
      </c>
      <c r="Z739" s="207" t="s">
        <v>8288</v>
      </c>
      <c r="AA739" s="209" t="s">
        <v>3567</v>
      </c>
      <c r="AB739" s="211" t="s">
        <v>19963</v>
      </c>
      <c r="AC739" s="210" t="s">
        <v>19958</v>
      </c>
      <c r="AD739" s="210" t="s">
        <v>4169</v>
      </c>
      <c r="AE739" s="210" t="s">
        <v>19959</v>
      </c>
      <c r="AF739" s="210"/>
      <c r="AG739" t="str">
        <f>IFERROR(IF(COUNTIF(C739:L739,"Feed Ingredient")&gt;0,INDEX(ani_diet!T:T,MATCH(M739,ani_diet!D:D,0)),""),"")</f>
        <v>Beta vulgaris subsp. vulgaris Pulp</v>
      </c>
      <c r="AH739" s="60" t="str">
        <f>IF(IFERROR(IF(MATCH("Feed Ingredient", AOM[[#This Row],[L1]:[L10]],0)&gt;0, TRUE, FALSE), FALSE)=TRUE,IFERROR(VLOOKUP(M739, ani_diet!C:C, 1, FALSE), "No Match"),FALSE)</f>
        <v>Sugar Beet Pulp</v>
      </c>
      <c r="AI739" t="s">
        <v>3539</v>
      </c>
      <c r="AL739" t="str">
        <f>IFERROR(IF(COUNTIF(C739:L739,"Feed Ingredient")&gt;0,INDEX(ani_diet!T:T,MATCH(M739,ani_diet!D:D,0)),""),"")</f>
        <v>Beta vulgaris subsp. vulgaris Pulp</v>
      </c>
    </row>
    <row r="740" spans="1:38">
      <c r="A740" t="s">
        <v>20152</v>
      </c>
      <c r="B740" s="207" t="s">
        <v>20153</v>
      </c>
      <c r="C740" s="207" t="s">
        <v>17896</v>
      </c>
      <c r="D740" s="207" t="s">
        <v>17898</v>
      </c>
      <c r="E740" s="207" t="s">
        <v>17908</v>
      </c>
      <c r="F740" s="207" t="s">
        <v>18308</v>
      </c>
      <c r="G740" s="207" t="s">
        <v>18309</v>
      </c>
      <c r="H740" s="207" t="s">
        <v>18687</v>
      </c>
      <c r="I740" s="207" t="s">
        <v>20126</v>
      </c>
      <c r="J740" s="207" t="s">
        <v>12888</v>
      </c>
      <c r="K740" s="207" t="s">
        <v>20154</v>
      </c>
      <c r="L740" s="207" t="s">
        <v>20155</v>
      </c>
      <c r="M740" t="str" cm="1">
        <f t="array" ref="M740">LOOKUP(2,1/(C740:L740&lt;&gt;""),C740:L740)</f>
        <v>Sugarcane Bagasse Ensiled</v>
      </c>
      <c r="N740" s="207"/>
      <c r="O740" s="207"/>
      <c r="P740" s="207"/>
      <c r="Q740" s="207"/>
      <c r="R740" s="207"/>
      <c r="S740" s="207"/>
      <c r="T740" s="207"/>
      <c r="U740" s="207" t="s">
        <v>3580</v>
      </c>
      <c r="V740" s="204" t="s">
        <v>20156</v>
      </c>
      <c r="W740" s="207"/>
      <c r="X740" s="207"/>
      <c r="Y740" s="207"/>
      <c r="Z740" s="207"/>
      <c r="AA740" s="209" t="s">
        <v>3593</v>
      </c>
      <c r="AB740" s="212" t="s">
        <v>20157</v>
      </c>
      <c r="AC740" s="210" t="s">
        <v>20158</v>
      </c>
      <c r="AD740" s="210" t="s">
        <v>20159</v>
      </c>
      <c r="AE740" s="210" t="s">
        <v>12888</v>
      </c>
      <c r="AF740" s="210" t="s">
        <v>7609</v>
      </c>
      <c r="AG740" t="str">
        <f>IFERROR(IF(COUNTIF(C740:L740,"Feed Ingredient")&gt;0,INDEX(ani_diet!T:T,MATCH(M740,ani_diet!D:D,0)),""),"")</f>
        <v>Beta vulgaris subsp. vulgaris Bagasse</v>
      </c>
      <c r="AH740" s="60" t="str">
        <f>IF(IFERROR(IF(MATCH("Feed Ingredient", AOM[[#This Row],[L1]:[L10]],0)&gt;0, TRUE, FALSE), FALSE)=TRUE,IFERROR(VLOOKUP(M740, ani_diet!C:C, 1, FALSE), "No Match"),FALSE)</f>
        <v>No Match</v>
      </c>
      <c r="AI740" t="s">
        <v>3539</v>
      </c>
      <c r="AL740" t="str">
        <f>IFERROR(IF(COUNTIF(C740:L740,"Feed Ingredient")&gt;0,INDEX(ani_diet!T:T,MATCH(M740,ani_diet!D:D,0)),""),"")</f>
        <v>Beta vulgaris subsp. vulgaris Bagasse</v>
      </c>
    </row>
    <row r="741" spans="1:38">
      <c r="A741" t="s">
        <v>20152</v>
      </c>
      <c r="B741" s="207" t="s">
        <v>20160</v>
      </c>
      <c r="C741" s="207" t="s">
        <v>17896</v>
      </c>
      <c r="D741" s="207" t="s">
        <v>17898</v>
      </c>
      <c r="E741" s="207" t="s">
        <v>17908</v>
      </c>
      <c r="F741" s="207" t="s">
        <v>18308</v>
      </c>
      <c r="G741" s="207" t="s">
        <v>18309</v>
      </c>
      <c r="H741" s="207" t="s">
        <v>18687</v>
      </c>
      <c r="I741" s="207" t="s">
        <v>20126</v>
      </c>
      <c r="J741" s="207" t="s">
        <v>12888</v>
      </c>
      <c r="K741" s="207" t="s">
        <v>20154</v>
      </c>
      <c r="L741" s="207" t="s">
        <v>20161</v>
      </c>
      <c r="M741" t="str" cm="1">
        <f t="array" ref="M741">LOOKUP(2,1/(C741:L741&lt;&gt;""),C741:L741)</f>
        <v>Sugarcane Bagasse Enzyme Treated</v>
      </c>
      <c r="N741" s="207"/>
      <c r="O741" s="207"/>
      <c r="P741" s="207"/>
      <c r="Q741" s="207"/>
      <c r="R741" s="207"/>
      <c r="S741" s="207"/>
      <c r="T741" s="207"/>
      <c r="U741" s="207" t="s">
        <v>3580</v>
      </c>
      <c r="V741" s="204" t="s">
        <v>20156</v>
      </c>
      <c r="W741" s="207"/>
      <c r="X741" s="207"/>
      <c r="Y741" s="207"/>
      <c r="Z741" s="207"/>
      <c r="AA741" s="209" t="s">
        <v>3593</v>
      </c>
      <c r="AB741" s="212" t="s">
        <v>20157</v>
      </c>
      <c r="AC741" s="210" t="s">
        <v>20158</v>
      </c>
      <c r="AD741" s="210" t="s">
        <v>20159</v>
      </c>
      <c r="AE741" s="210" t="s">
        <v>12888</v>
      </c>
      <c r="AF741" s="210" t="s">
        <v>7609</v>
      </c>
      <c r="AG741" t="str">
        <f>IFERROR(IF(COUNTIF(C741:L741,"Feed Ingredient")&gt;0,INDEX(ani_diet!T:T,MATCH(M741,ani_diet!D:D,0)),""),"")</f>
        <v>Saccharum officinarum Bagasse</v>
      </c>
      <c r="AH741" s="60" t="str">
        <f>IF(IFERROR(IF(MATCH("Feed Ingredient", AOM[[#This Row],[L1]:[L10]],0)&gt;0, TRUE, FALSE), FALSE)=TRUE,IFERROR(VLOOKUP(M741, ani_diet!C:C, 1, FALSE), "No Match"),FALSE)</f>
        <v>No Match</v>
      </c>
      <c r="AI741" t="s">
        <v>3539</v>
      </c>
      <c r="AL741" t="str">
        <f>IFERROR(IF(COUNTIF(C741:L741,"Feed Ingredient")&gt;0,INDEX(ani_diet!T:T,MATCH(M741,ani_diet!D:D,0)),""),"")</f>
        <v>Saccharum officinarum Bagasse</v>
      </c>
    </row>
    <row r="742" spans="1:38">
      <c r="A742" t="s">
        <v>20152</v>
      </c>
      <c r="B742" s="207" t="s">
        <v>20162</v>
      </c>
      <c r="C742" s="207" t="s">
        <v>17896</v>
      </c>
      <c r="D742" s="207" t="s">
        <v>17898</v>
      </c>
      <c r="E742" s="207" t="s">
        <v>17908</v>
      </c>
      <c r="F742" s="207" t="s">
        <v>18308</v>
      </c>
      <c r="G742" s="207" t="s">
        <v>18309</v>
      </c>
      <c r="H742" s="207" t="s">
        <v>18687</v>
      </c>
      <c r="I742" s="207" t="s">
        <v>20126</v>
      </c>
      <c r="J742" s="207" t="s">
        <v>12888</v>
      </c>
      <c r="K742" s="207" t="s">
        <v>20154</v>
      </c>
      <c r="L742" s="207" t="s">
        <v>20163</v>
      </c>
      <c r="M742" t="str" cm="1">
        <f t="array" ref="M742">LOOKUP(2,1/(C742:L742&lt;&gt;""),C742:L742)</f>
        <v>Sugarcane Bagasse Fermented</v>
      </c>
      <c r="N742" s="207"/>
      <c r="O742" s="207"/>
      <c r="P742" s="207"/>
      <c r="Q742" s="207"/>
      <c r="R742" s="207"/>
      <c r="S742" s="207"/>
      <c r="T742" s="207"/>
      <c r="U742" s="207" t="s">
        <v>3580</v>
      </c>
      <c r="V742" s="204" t="s">
        <v>20156</v>
      </c>
      <c r="W742" s="207"/>
      <c r="X742" s="207"/>
      <c r="Y742" s="207"/>
      <c r="Z742" s="207"/>
      <c r="AA742" s="209" t="s">
        <v>3593</v>
      </c>
      <c r="AB742" s="212" t="s">
        <v>20157</v>
      </c>
      <c r="AC742" s="210" t="s">
        <v>20158</v>
      </c>
      <c r="AD742" s="210" t="s">
        <v>20159</v>
      </c>
      <c r="AE742" s="210" t="s">
        <v>12888</v>
      </c>
      <c r="AF742" s="210" t="s">
        <v>7609</v>
      </c>
      <c r="AG742" t="str">
        <f>IFERROR(IF(COUNTIF(C742:L742,"Feed Ingredient")&gt;0,INDEX(ani_diet!T:T,MATCH(M742,ani_diet!D:D,0)),""),"")</f>
        <v>Saccharum officinarum Bagasse</v>
      </c>
      <c r="AH742" s="60" t="str">
        <f>IF(IFERROR(IF(MATCH("Feed Ingredient", AOM[[#This Row],[L1]:[L10]],0)&gt;0, TRUE, FALSE), FALSE)=TRUE,IFERROR(VLOOKUP(M742, ani_diet!C:C, 1, FALSE), "No Match"),FALSE)</f>
        <v>No Match</v>
      </c>
      <c r="AI742" t="s">
        <v>3539</v>
      </c>
      <c r="AL742" t="str">
        <f>IFERROR(IF(COUNTIF(C742:L742,"Feed Ingredient")&gt;0,INDEX(ani_diet!T:T,MATCH(M742,ani_diet!D:D,0)),""),"")</f>
        <v>Saccharum officinarum Bagasse</v>
      </c>
    </row>
    <row r="743" spans="1:38">
      <c r="A743" t="s">
        <v>20152</v>
      </c>
      <c r="B743" s="207" t="s">
        <v>20164</v>
      </c>
      <c r="C743" s="207" t="s">
        <v>17896</v>
      </c>
      <c r="D743" s="207" t="s">
        <v>17898</v>
      </c>
      <c r="E743" s="207" t="s">
        <v>17908</v>
      </c>
      <c r="F743" s="207" t="s">
        <v>18308</v>
      </c>
      <c r="G743" s="207" t="s">
        <v>18309</v>
      </c>
      <c r="H743" s="207" t="s">
        <v>18687</v>
      </c>
      <c r="I743" s="207" t="s">
        <v>20126</v>
      </c>
      <c r="J743" s="207" t="s">
        <v>12888</v>
      </c>
      <c r="K743" s="207" t="s">
        <v>20154</v>
      </c>
      <c r="L743" s="207" t="s">
        <v>20165</v>
      </c>
      <c r="M743" t="str" cm="1">
        <f t="array" ref="M743">LOOKUP(2,1/(C743:L743&lt;&gt;""),C743:L743)</f>
        <v>Sugarcane Bagasse Ground</v>
      </c>
      <c r="N743" s="207"/>
      <c r="O743" s="207"/>
      <c r="P743" s="207"/>
      <c r="Q743" s="207"/>
      <c r="R743" s="207"/>
      <c r="S743" s="207"/>
      <c r="T743" s="207"/>
      <c r="U743" s="207" t="s">
        <v>3580</v>
      </c>
      <c r="V743" s="204" t="s">
        <v>20156</v>
      </c>
      <c r="W743" s="207"/>
      <c r="X743" s="207"/>
      <c r="Y743" s="207"/>
      <c r="Z743" s="207"/>
      <c r="AA743" s="209" t="s">
        <v>3593</v>
      </c>
      <c r="AB743" s="212" t="s">
        <v>20157</v>
      </c>
      <c r="AC743" s="210" t="s">
        <v>20158</v>
      </c>
      <c r="AD743" s="210" t="s">
        <v>20159</v>
      </c>
      <c r="AE743" s="210" t="s">
        <v>12888</v>
      </c>
      <c r="AF743" s="210" t="s">
        <v>7609</v>
      </c>
      <c r="AG743" t="str">
        <f>IFERROR(IF(COUNTIF(C743:L743,"Feed Ingredient")&gt;0,INDEX(ani_diet!T:T,MATCH(M743,ani_diet!D:D,0)),""),"")</f>
        <v>Saccharum officinarum Bagasse</v>
      </c>
      <c r="AH743" s="60" t="str">
        <f>IF(IFERROR(IF(MATCH("Feed Ingredient", AOM[[#This Row],[L1]:[L10]],0)&gt;0, TRUE, FALSE), FALSE)=TRUE,IFERROR(VLOOKUP(M743, ani_diet!C:C, 1, FALSE), "No Match"),FALSE)</f>
        <v>No Match</v>
      </c>
      <c r="AI743" t="s">
        <v>3539</v>
      </c>
      <c r="AL743" t="str">
        <f>IFERROR(IF(COUNTIF(C743:L743,"Feed Ingredient")&gt;0,INDEX(ani_diet!T:T,MATCH(M743,ani_diet!D:D,0)),""),"")</f>
        <v>Saccharum officinarum Bagasse</v>
      </c>
    </row>
    <row r="744" spans="1:38">
      <c r="A744" t="str">
        <f>_xlfn.TEXTJOIN("/",TRUE,AOM[[#This Row],[L1]:[L10]])</f>
        <v>Management/Livestock Management/Feed Characteristic/Feed Composition/Feed Ingredient/Crop Byproduct/Sugar Processing ByProducts/Sugarcane/Sugarcane Bagasse</v>
      </c>
      <c r="B744" s="207" t="s">
        <v>20166</v>
      </c>
      <c r="C744" s="207" t="s">
        <v>17896</v>
      </c>
      <c r="D744" s="207" t="s">
        <v>17898</v>
      </c>
      <c r="E744" s="207" t="s">
        <v>17908</v>
      </c>
      <c r="F744" s="207" t="s">
        <v>18308</v>
      </c>
      <c r="G744" s="207" t="s">
        <v>18309</v>
      </c>
      <c r="H744" s="207" t="s">
        <v>18687</v>
      </c>
      <c r="I744" s="207" t="s">
        <v>20126</v>
      </c>
      <c r="J744" s="207" t="s">
        <v>12888</v>
      </c>
      <c r="K744" s="207" t="s">
        <v>20154</v>
      </c>
      <c r="L744" s="207"/>
      <c r="M744" t="str" cm="1">
        <f t="array" ref="M744">LOOKUP(2,1/(C744:L744&lt;&gt;""),C744:L744)</f>
        <v>Sugarcane Bagasse</v>
      </c>
      <c r="N744" s="207"/>
      <c r="O744" s="207"/>
      <c r="P744" s="207"/>
      <c r="Q744" s="207"/>
      <c r="R744" s="207"/>
      <c r="S744" s="207"/>
      <c r="T744" s="207"/>
      <c r="U744" s="207" t="s">
        <v>3580</v>
      </c>
      <c r="V744" s="204" t="s">
        <v>20156</v>
      </c>
      <c r="W744" s="207"/>
      <c r="X744" s="207"/>
      <c r="Y744" s="207"/>
      <c r="Z744" s="207"/>
      <c r="AA744" s="209" t="s">
        <v>3593</v>
      </c>
      <c r="AB744" s="212" t="s">
        <v>20157</v>
      </c>
      <c r="AC744" s="210" t="s">
        <v>20158</v>
      </c>
      <c r="AD744" s="210" t="s">
        <v>20159</v>
      </c>
      <c r="AE744" s="210" t="s">
        <v>12888</v>
      </c>
      <c r="AF744" s="210" t="s">
        <v>7609</v>
      </c>
      <c r="AG744" t="str">
        <f>IFERROR(IF(COUNTIF(C744:L744,"Feed Ingredient")&gt;0,INDEX(ani_diet!T:T,MATCH(M744,ani_diet!D:D,0)),""),"")</f>
        <v>Beta vulgaris subsp. vulgaris Bagasse</v>
      </c>
      <c r="AH744" s="60" t="str">
        <f>IF(IFERROR(IF(MATCH("Feed Ingredient", AOM[[#This Row],[L1]:[L10]],0)&gt;0, TRUE, FALSE), FALSE)=TRUE,IFERROR(VLOOKUP(M744, ani_diet!C:C, 1, FALSE), "No Match"),FALSE)</f>
        <v>Sugarcane Bagasse</v>
      </c>
      <c r="AI744" t="s">
        <v>3539</v>
      </c>
      <c r="AL744" t="str">
        <f>IFERROR(IF(COUNTIF(C744:L744,"Feed Ingredient")&gt;0,INDEX(ani_diet!T:T,MATCH(M744,ani_diet!D:D,0)),""),"")</f>
        <v>Beta vulgaris subsp. vulgaris Bagasse</v>
      </c>
    </row>
    <row r="745" spans="1:38">
      <c r="A745" t="str">
        <f>_xlfn.TEXTJOIN("/",TRUE,AOM[[#This Row],[L1]:[L10]])</f>
        <v>Management/Livestock Management/Feed Characteristic/Feed Composition/Feed Ingredient/Crop Byproduct/Sugar Processing ByProducts/Sugarcane/Sugarcane Molasses</v>
      </c>
      <c r="B745" s="207" t="s">
        <v>20167</v>
      </c>
      <c r="C745" s="207" t="s">
        <v>17896</v>
      </c>
      <c r="D745" s="207" t="s">
        <v>17898</v>
      </c>
      <c r="E745" s="207" t="s">
        <v>17908</v>
      </c>
      <c r="F745" s="207" t="s">
        <v>18308</v>
      </c>
      <c r="G745" s="207" t="s">
        <v>18309</v>
      </c>
      <c r="H745" s="207" t="s">
        <v>18687</v>
      </c>
      <c r="I745" s="207" t="s">
        <v>20126</v>
      </c>
      <c r="J745" s="207" t="s">
        <v>12888</v>
      </c>
      <c r="K745" s="207" t="s">
        <v>20168</v>
      </c>
      <c r="L745" s="207"/>
      <c r="M745" t="str" cm="1">
        <f t="array" ref="M745">LOOKUP(2,1/(C745:L745&lt;&gt;""),C745:L745)</f>
        <v>Sugarcane Molasses</v>
      </c>
      <c r="N745" s="207" t="s">
        <v>20169</v>
      </c>
      <c r="O745" s="207" t="s">
        <v>8288</v>
      </c>
      <c r="P745" s="207" t="s">
        <v>8288</v>
      </c>
      <c r="Q745" s="207" t="s">
        <v>8288</v>
      </c>
      <c r="R745" s="207" t="s">
        <v>8288</v>
      </c>
      <c r="S745" s="207" t="s">
        <v>20143</v>
      </c>
      <c r="T745" s="207" t="s">
        <v>8288</v>
      </c>
      <c r="U745" s="207" t="s">
        <v>3580</v>
      </c>
      <c r="V745" s="204" t="s">
        <v>20156</v>
      </c>
      <c r="W745" s="207" t="s">
        <v>8288</v>
      </c>
      <c r="X745" s="207" t="s">
        <v>8288</v>
      </c>
      <c r="Y745" s="207" t="s">
        <v>8288</v>
      </c>
      <c r="Z745" s="207" t="s">
        <v>8288</v>
      </c>
      <c r="AA745" s="209" t="s">
        <v>3593</v>
      </c>
      <c r="AB745" s="211" t="s">
        <v>20170</v>
      </c>
      <c r="AC745" s="210" t="s">
        <v>20158</v>
      </c>
      <c r="AD745" s="210" t="s">
        <v>20145</v>
      </c>
      <c r="AE745" s="210" t="s">
        <v>12888</v>
      </c>
      <c r="AF745" s="210" t="s">
        <v>20146</v>
      </c>
      <c r="AG745" t="str">
        <f>IFERROR(IF(COUNTIF(C745:L745,"Feed Ingredient")&gt;0,INDEX(ani_diet!T:T,MATCH(M745,ani_diet!D:D,0)),""),"")</f>
        <v>Saccharum officinarum Molasses</v>
      </c>
      <c r="AH745" s="60" t="str">
        <f>IF(IFERROR(IF(MATCH("Feed Ingredient", AOM[[#This Row],[L1]:[L10]],0)&gt;0, TRUE, FALSE), FALSE)=TRUE,IFERROR(VLOOKUP(M745, ani_diet!C:C, 1, FALSE), "No Match"),FALSE)</f>
        <v>Sugarcane Molasses</v>
      </c>
      <c r="AI745" t="s">
        <v>20171</v>
      </c>
      <c r="AL745" t="str">
        <f>IFERROR(IF(COUNTIF(C745:L745,"Feed Ingredient")&gt;0,INDEX(ani_diet!T:T,MATCH(M745,ani_diet!D:D,0)),""),"")</f>
        <v>Saccharum officinarum Molasses</v>
      </c>
    </row>
    <row r="746" spans="1:38">
      <c r="A746" t="s">
        <v>20172</v>
      </c>
      <c r="B746" s="207" t="s">
        <v>20173</v>
      </c>
      <c r="C746" s="207" t="s">
        <v>17896</v>
      </c>
      <c r="D746" s="207" t="s">
        <v>17898</v>
      </c>
      <c r="E746" s="207" t="s">
        <v>17908</v>
      </c>
      <c r="F746" s="207" t="s">
        <v>18308</v>
      </c>
      <c r="G746" s="207" t="s">
        <v>18309</v>
      </c>
      <c r="H746" s="207" t="s">
        <v>18687</v>
      </c>
      <c r="I746" s="207" t="s">
        <v>20126</v>
      </c>
      <c r="J746" s="207" t="s">
        <v>12888</v>
      </c>
      <c r="K746" s="207" t="s">
        <v>20174</v>
      </c>
      <c r="L746" s="207" t="s">
        <v>20175</v>
      </c>
      <c r="M746" t="str" cm="1">
        <f t="array" ref="M746">LOOKUP(2,1/(C746:L746&lt;&gt;""),C746:L746)</f>
        <v>Sugarcane Peel Dried Ground</v>
      </c>
      <c r="N746" s="207"/>
      <c r="O746" s="207"/>
      <c r="P746" s="207"/>
      <c r="Q746" s="207"/>
      <c r="R746" s="207"/>
      <c r="S746" s="207"/>
      <c r="T746" s="207"/>
      <c r="U746" s="207" t="s">
        <v>3580</v>
      </c>
      <c r="V746" s="204" t="s">
        <v>20156</v>
      </c>
      <c r="W746" s="207"/>
      <c r="X746" s="207"/>
      <c r="Y746" s="207"/>
      <c r="Z746" s="207"/>
      <c r="AA746" s="209" t="s">
        <v>3593</v>
      </c>
      <c r="AB746" s="209" t="s">
        <v>4169</v>
      </c>
      <c r="AC746" s="210" t="s">
        <v>20158</v>
      </c>
      <c r="AD746" s="210" t="s">
        <v>4169</v>
      </c>
      <c r="AE746" s="210" t="s">
        <v>12888</v>
      </c>
      <c r="AF746" s="210"/>
      <c r="AG746" t="str">
        <f>IFERROR(IF(COUNTIF(C746:L746,"Feed Ingredient")&gt;0,INDEX(ani_diet!T:T,MATCH(M746,ani_diet!D:D,0)),""),"")</f>
        <v>Saccharum officinarum Peel</v>
      </c>
      <c r="AH746" s="60" t="str">
        <f>IF(IFERROR(IF(MATCH("Feed Ingredient", AOM[[#This Row],[L1]:[L10]],0)&gt;0, TRUE, FALSE), FALSE)=TRUE,IFERROR(VLOOKUP(M746, ani_diet!C:C, 1, FALSE), "No Match"),FALSE)</f>
        <v>No Match</v>
      </c>
      <c r="AI746" t="s">
        <v>3539</v>
      </c>
      <c r="AL746" t="str">
        <f>IFERROR(IF(COUNTIF(C746:L746,"Feed Ingredient")&gt;0,INDEX(ani_diet!T:T,MATCH(M746,ani_diet!D:D,0)),""),"")</f>
        <v>Saccharum officinarum Peel</v>
      </c>
    </row>
    <row r="747" spans="1:38">
      <c r="A747" t="str">
        <f>_xlfn.TEXTJOIN("/",TRUE,AOM[[#This Row],[L1]:[L10]])</f>
        <v>Management/Livestock Management/Feed Characteristic/Feed Composition/Feed Ingredient/Crop Byproduct/Sugar Processing ByProducts/Sugarcane/Sugarcane Peel</v>
      </c>
      <c r="B747" s="207" t="s">
        <v>20176</v>
      </c>
      <c r="C747" s="207" t="s">
        <v>17896</v>
      </c>
      <c r="D747" s="207" t="s">
        <v>17898</v>
      </c>
      <c r="E747" s="207" t="s">
        <v>17908</v>
      </c>
      <c r="F747" s="207" t="s">
        <v>18308</v>
      </c>
      <c r="G747" s="207" t="s">
        <v>18309</v>
      </c>
      <c r="H747" s="207" t="s">
        <v>18687</v>
      </c>
      <c r="I747" s="207" t="s">
        <v>20126</v>
      </c>
      <c r="J747" s="207" t="s">
        <v>12888</v>
      </c>
      <c r="K747" s="207" t="s">
        <v>20174</v>
      </c>
      <c r="L747" s="207"/>
      <c r="M747" t="str" cm="1">
        <f t="array" ref="M747">LOOKUP(2,1/(C747:L747&lt;&gt;""),C747:L747)</f>
        <v>Sugarcane Peel</v>
      </c>
      <c r="N747" s="207"/>
      <c r="O747" s="207"/>
      <c r="P747" s="207"/>
      <c r="Q747" s="207"/>
      <c r="R747" s="207"/>
      <c r="S747" s="207"/>
      <c r="T747" s="207"/>
      <c r="U747" s="207" t="s">
        <v>3580</v>
      </c>
      <c r="V747" s="204" t="s">
        <v>20156</v>
      </c>
      <c r="W747" s="207"/>
      <c r="X747" s="207"/>
      <c r="Y747" s="207"/>
      <c r="Z747" s="207"/>
      <c r="AA747" s="209" t="s">
        <v>3593</v>
      </c>
      <c r="AB747" s="209" t="s">
        <v>4169</v>
      </c>
      <c r="AC747" s="210" t="s">
        <v>20158</v>
      </c>
      <c r="AD747" s="210" t="s">
        <v>4169</v>
      </c>
      <c r="AE747" s="210" t="s">
        <v>12888</v>
      </c>
      <c r="AF747" s="210"/>
      <c r="AG747" t="str">
        <f>IFERROR(IF(COUNTIF(C747:L747,"Feed Ingredient")&gt;0,INDEX(ani_diet!T:T,MATCH(M747,ani_diet!D:D,0)),""),"")</f>
        <v>Saccharum officinarum Peel</v>
      </c>
      <c r="AH747" s="60" t="str">
        <f>IF(IFERROR(IF(MATCH("Feed Ingredient", AOM[[#This Row],[L1]:[L10]],0)&gt;0, TRUE, FALSE), FALSE)=TRUE,IFERROR(VLOOKUP(M747, ani_diet!C:C, 1, FALSE), "No Match"),FALSE)</f>
        <v>Sugarcane Peel</v>
      </c>
      <c r="AI747" t="s">
        <v>3539</v>
      </c>
      <c r="AL747" t="str">
        <f>IFERROR(IF(COUNTIF(C747:L747,"Feed Ingredient")&gt;0,INDEX(ani_diet!T:T,MATCH(M747,ani_diet!D:D,0)),""),"")</f>
        <v>Saccharum officinarum Peel</v>
      </c>
    </row>
    <row r="748" spans="1:38">
      <c r="A748" t="str">
        <f>_xlfn.TEXTJOIN("/",TRUE,AOM[[#This Row],[L1]:[L10]])</f>
        <v>Management/Livestock Management/Feed Characteristic/Feed Composition/Feed Ingredient/Crop Byproduct/Sugar Processing ByProducts/Molasses/Molasses Ground</v>
      </c>
      <c r="B748" s="207" t="s">
        <v>20177</v>
      </c>
      <c r="C748" s="207" t="s">
        <v>17896</v>
      </c>
      <c r="D748" s="207" t="s">
        <v>17898</v>
      </c>
      <c r="E748" s="207" t="s">
        <v>17908</v>
      </c>
      <c r="F748" s="207" t="s">
        <v>18308</v>
      </c>
      <c r="G748" s="207" t="s">
        <v>18309</v>
      </c>
      <c r="H748" s="207" t="s">
        <v>18687</v>
      </c>
      <c r="I748" s="207" t="s">
        <v>20126</v>
      </c>
      <c r="J748" s="207" t="s">
        <v>20178</v>
      </c>
      <c r="K748" s="207" t="s">
        <v>20179</v>
      </c>
      <c r="L748" s="207"/>
      <c r="M748" t="str" cm="1">
        <f t="array" ref="M748">LOOKUP(2,1/(C748:L748&lt;&gt;""),C748:L748)</f>
        <v>Molasses Ground</v>
      </c>
      <c r="N748" s="207" t="s">
        <v>20180</v>
      </c>
      <c r="O748" s="207"/>
      <c r="P748" s="207"/>
      <c r="Q748" s="207"/>
      <c r="R748" s="207"/>
      <c r="S748" s="207"/>
      <c r="T748" s="207"/>
      <c r="U748" s="207"/>
      <c r="V748" s="209"/>
      <c r="W748" s="207"/>
      <c r="X748" s="207"/>
      <c r="Y748" s="207"/>
      <c r="Z748" s="207"/>
      <c r="AA748" s="209"/>
      <c r="AB748" s="209" t="s">
        <v>4169</v>
      </c>
      <c r="AC748" s="210" t="s">
        <v>4169</v>
      </c>
      <c r="AD748" s="210" t="s">
        <v>4169</v>
      </c>
      <c r="AE748" s="210"/>
      <c r="AF748" s="210"/>
      <c r="AG748" t="str">
        <f>IFERROR(IF(COUNTIF(C748:L748,"Feed Ingredient")&gt;0,INDEX(ani_diet!T:T,MATCH(M748,ani_diet!D:D,0)),""),"")</f>
        <v/>
      </c>
      <c r="AH748" s="60" t="str">
        <f>IF(IFERROR(IF(MATCH("Feed Ingredient", AOM[[#This Row],[L1]:[L10]],0)&gt;0, TRUE, FALSE), FALSE)=TRUE,IFERROR(VLOOKUP(M748, ani_diet!C:C, 1, FALSE), "No Match"),FALSE)</f>
        <v>No Match</v>
      </c>
      <c r="AI748" t="s">
        <v>20171</v>
      </c>
      <c r="AL748" t="str">
        <f>IFERROR(IF(COUNTIF(C748:L748,"Feed Ingredient")&gt;0,INDEX(ani_diet!T:T,MATCH(M748,ani_diet!D:D,0)),""),"")</f>
        <v/>
      </c>
    </row>
    <row r="749" spans="1:38">
      <c r="A749" t="str">
        <f>_xlfn.TEXTJOIN("/",TRUE,AOM[[#This Row],[L1]:[L10]])</f>
        <v>Management/Livestock Management/Feed Characteristic/Feed Composition/Feed Ingredient/Crop Byproduct/Sugar Processing ByProducts/Molasses</v>
      </c>
      <c r="B749" s="207" t="s">
        <v>20181</v>
      </c>
      <c r="C749" s="207" t="s">
        <v>17896</v>
      </c>
      <c r="D749" s="207" t="s">
        <v>17898</v>
      </c>
      <c r="E749" s="207" t="s">
        <v>17908</v>
      </c>
      <c r="F749" s="207" t="s">
        <v>18308</v>
      </c>
      <c r="G749" s="207" t="s">
        <v>18309</v>
      </c>
      <c r="H749" s="207" t="s">
        <v>18687</v>
      </c>
      <c r="I749" s="207" t="s">
        <v>20126</v>
      </c>
      <c r="J749" s="207" t="s">
        <v>20178</v>
      </c>
      <c r="K749" s="207"/>
      <c r="L749" s="207"/>
      <c r="M749" t="str" cm="1">
        <f t="array" ref="M749">LOOKUP(2,1/(C749:L749&lt;&gt;""),C749:L749)</f>
        <v>Molasses</v>
      </c>
      <c r="N749" s="207" t="s">
        <v>20178</v>
      </c>
      <c r="O749" s="207"/>
      <c r="P749" s="207"/>
      <c r="Q749" s="207"/>
      <c r="R749" s="207"/>
      <c r="S749" s="207"/>
      <c r="T749" s="207"/>
      <c r="U749" s="207"/>
      <c r="V749" s="209" t="s">
        <v>20156</v>
      </c>
      <c r="W749" s="207"/>
      <c r="X749" s="207"/>
      <c r="Y749" s="207"/>
      <c r="Z749" s="207"/>
      <c r="AA749" s="209"/>
      <c r="AB749" s="209" t="s">
        <v>4169</v>
      </c>
      <c r="AC749" s="210">
        <v>23540</v>
      </c>
      <c r="AD749" s="210" t="s">
        <v>4169</v>
      </c>
      <c r="AE749" s="210" t="s">
        <v>20146</v>
      </c>
      <c r="AF749" s="210"/>
      <c r="AG749" t="str">
        <f>IFERROR(IF(COUNTIF(C749:L749,"Feed Ingredient")&gt;0,INDEX(ani_diet!T:T,MATCH(M749,ani_diet!D:D,0)),""),"")</f>
        <v/>
      </c>
      <c r="AH749" s="60" t="str">
        <f>IF(IFERROR(IF(MATCH("Feed Ingredient", AOM[[#This Row],[L1]:[L10]],0)&gt;0, TRUE, FALSE), FALSE)=TRUE,IFERROR(VLOOKUP(M749, ani_diet!C:C, 1, FALSE), "No Match"),FALSE)</f>
        <v>Molasses</v>
      </c>
      <c r="AI749" t="s">
        <v>20171</v>
      </c>
      <c r="AL749" t="str">
        <f>IFERROR(IF(COUNTIF(C749:L749,"Feed Ingredient")&gt;0,INDEX(ani_diet!T:T,MATCH(M749,ani_diet!D:D,0)),""),"")</f>
        <v/>
      </c>
    </row>
    <row r="750" spans="1:38">
      <c r="A750" t="str">
        <f>_xlfn.TEXTJOIN("/",TRUE,AOM[[#This Row],[L1]:[L10]])</f>
        <v>Management/Livestock Management/Feed Characteristic/Feed Composition/Feed Ingredient/Crop Byproduct/Unspecified Crop Bran</v>
      </c>
      <c r="B750" s="207" t="s">
        <v>20182</v>
      </c>
      <c r="C750" s="207" t="s">
        <v>17896</v>
      </c>
      <c r="D750" s="207" t="s">
        <v>17898</v>
      </c>
      <c r="E750" s="207" t="s">
        <v>17908</v>
      </c>
      <c r="F750" s="207" t="s">
        <v>18308</v>
      </c>
      <c r="G750" s="207" t="s">
        <v>18309</v>
      </c>
      <c r="H750" s="207" t="s">
        <v>18687</v>
      </c>
      <c r="I750" s="207" t="s">
        <v>20183</v>
      </c>
      <c r="J750" s="207" t="s">
        <v>8288</v>
      </c>
      <c r="K750" s="207" t="s">
        <v>8288</v>
      </c>
      <c r="L750" s="207"/>
      <c r="M750" t="str" cm="1">
        <f t="array" ref="M750">LOOKUP(2,1/(C750:L750&lt;&gt;""),C750:L750)</f>
        <v>Unspecified Crop Bran</v>
      </c>
      <c r="N750" s="207" t="s">
        <v>8288</v>
      </c>
      <c r="O750" s="207" t="s">
        <v>8288</v>
      </c>
      <c r="P750" s="207" t="s">
        <v>8288</v>
      </c>
      <c r="Q750" s="207" t="s">
        <v>8288</v>
      </c>
      <c r="R750" s="207" t="s">
        <v>8288</v>
      </c>
      <c r="S750" s="207" t="s">
        <v>8288</v>
      </c>
      <c r="T750" s="207" t="s">
        <v>8288</v>
      </c>
      <c r="U750" s="207"/>
      <c r="V750" s="209" t="s">
        <v>8288</v>
      </c>
      <c r="W750" s="207" t="s">
        <v>8288</v>
      </c>
      <c r="X750" s="207" t="s">
        <v>8288</v>
      </c>
      <c r="Y750" s="207" t="s">
        <v>8288</v>
      </c>
      <c r="Z750" s="207" t="s">
        <v>8288</v>
      </c>
      <c r="AA750" s="209" t="s">
        <v>8288</v>
      </c>
      <c r="AB750" s="209" t="s">
        <v>4169</v>
      </c>
      <c r="AC750" s="210">
        <v>39120</v>
      </c>
      <c r="AD750" s="210" t="s">
        <v>4169</v>
      </c>
      <c r="AE750" s="210"/>
      <c r="AF750" s="210"/>
      <c r="AG750" t="str">
        <f>IFERROR(IF(COUNTIF(C750:L750,"Feed Ingredient")&gt;0,INDEX(ani_diet!T:T,MATCH(M750,ani_diet!D:D,0)),""),"")</f>
        <v/>
      </c>
      <c r="AH750" s="60" t="str">
        <f>IF(IFERROR(IF(MATCH("Feed Ingredient", AOM[[#This Row],[L1]:[L10]],0)&gt;0, TRUE, FALSE), FALSE)=TRUE,IFERROR(VLOOKUP(M750, ani_diet!C:C, 1, FALSE), "No Match"),FALSE)</f>
        <v>Unspecified Crop Bran</v>
      </c>
      <c r="AI750" t="s">
        <v>3539</v>
      </c>
      <c r="AL750" t="str">
        <f>IFERROR(IF(COUNTIF(C750:L750,"Feed Ingredient")&gt;0,INDEX(ani_diet!T:T,MATCH(M750,ani_diet!D:D,0)),""),"")</f>
        <v/>
      </c>
    </row>
    <row r="751" spans="1:38">
      <c r="A751" t="str">
        <f>_xlfn.TEXTJOIN("/",TRUE,AOM[[#This Row],[L1]:[L10]])</f>
        <v>Management/Livestock Management/Feed Characteristic/Feed Composition/Feed Ingredient/Crop Byproduct/Unspecified Crop Residue</v>
      </c>
      <c r="B751" s="207" t="s">
        <v>20184</v>
      </c>
      <c r="C751" s="207" t="s">
        <v>17896</v>
      </c>
      <c r="D751" s="207" t="s">
        <v>17898</v>
      </c>
      <c r="E751" s="207" t="s">
        <v>17908</v>
      </c>
      <c r="F751" s="207" t="s">
        <v>18308</v>
      </c>
      <c r="G751" s="207" t="s">
        <v>18309</v>
      </c>
      <c r="H751" s="207" t="s">
        <v>18687</v>
      </c>
      <c r="I751" s="207" t="s">
        <v>20185</v>
      </c>
      <c r="J751" s="207" t="s">
        <v>8288</v>
      </c>
      <c r="K751" s="207" t="s">
        <v>8288</v>
      </c>
      <c r="L751" s="207"/>
      <c r="M751" t="str" cm="1">
        <f t="array" ref="M751">LOOKUP(2,1/(C751:L751&lt;&gt;""),C751:L751)</f>
        <v>Unspecified Crop Residue</v>
      </c>
      <c r="N751" s="207" t="s">
        <v>20186</v>
      </c>
      <c r="O751" s="207" t="s">
        <v>8288</v>
      </c>
      <c r="P751" s="207" t="s">
        <v>8288</v>
      </c>
      <c r="Q751" s="207" t="s">
        <v>8288</v>
      </c>
      <c r="R751" s="207" t="s">
        <v>8288</v>
      </c>
      <c r="S751" s="207" t="s">
        <v>8288</v>
      </c>
      <c r="T751" s="207" t="s">
        <v>8288</v>
      </c>
      <c r="U751" s="207"/>
      <c r="V751" s="209" t="s">
        <v>8288</v>
      </c>
      <c r="W751" s="207" t="s">
        <v>8288</v>
      </c>
      <c r="X751" s="207" t="s">
        <v>8288</v>
      </c>
      <c r="Y751" s="207" t="s">
        <v>8288</v>
      </c>
      <c r="Z751" s="207" t="s">
        <v>8288</v>
      </c>
      <c r="AA751" s="209" t="s">
        <v>8288</v>
      </c>
      <c r="AB751" s="209" t="s">
        <v>4169</v>
      </c>
      <c r="AC751" s="210" t="s">
        <v>4169</v>
      </c>
      <c r="AD751" s="210" t="s">
        <v>4169</v>
      </c>
      <c r="AE751" s="210"/>
      <c r="AF751" s="210"/>
      <c r="AG751" t="str">
        <f>IFERROR(IF(COUNTIF(C751:L751,"Feed Ingredient")&gt;0,INDEX(ani_diet!T:T,MATCH(M751,ani_diet!D:D,0)),""),"")</f>
        <v/>
      </c>
      <c r="AH751" s="60" t="str">
        <f>IF(IFERROR(IF(MATCH("Feed Ingredient", AOM[[#This Row],[L1]:[L10]],0)&gt;0, TRUE, FALSE), FALSE)=TRUE,IFERROR(VLOOKUP(M751, ani_diet!C:C, 1, FALSE), "No Match"),FALSE)</f>
        <v>Unspecified Crop Residue</v>
      </c>
      <c r="AI751" t="s">
        <v>3539</v>
      </c>
      <c r="AL751" t="str">
        <f>IFERROR(IF(COUNTIF(C751:L751,"Feed Ingredient")&gt;0,INDEX(ani_diet!T:T,MATCH(M751,ani_diet!D:D,0)),""),"")</f>
        <v/>
      </c>
    </row>
    <row r="752" spans="1:38">
      <c r="A752" t="str">
        <f>_xlfn.TEXTJOIN("/",TRUE,AOM[[#This Row],[L1]:[L10]])</f>
        <v>Management/Livestock Management/Feed Characteristic/Feed Composition/Feed Ingredient/Crop Byproduct/Vegetable ByProducts/Arugula/Arugula Seed Ground</v>
      </c>
      <c r="B752" s="207" t="s">
        <v>20187</v>
      </c>
      <c r="C752" s="207" t="s">
        <v>17896</v>
      </c>
      <c r="D752" s="207" t="s">
        <v>17898</v>
      </c>
      <c r="E752" s="207" t="s">
        <v>17908</v>
      </c>
      <c r="F752" s="207" t="s">
        <v>18308</v>
      </c>
      <c r="G752" s="207" t="s">
        <v>18309</v>
      </c>
      <c r="H752" s="207" t="s">
        <v>18687</v>
      </c>
      <c r="I752" s="207" t="s">
        <v>20188</v>
      </c>
      <c r="J752" s="207" t="s">
        <v>20189</v>
      </c>
      <c r="K752" s="207" t="s">
        <v>20190</v>
      </c>
      <c r="L752" s="207"/>
      <c r="M752" t="str" cm="1">
        <f t="array" ref="M752">LOOKUP(2,1/(C752:L752&lt;&gt;""),C752:L752)</f>
        <v>Arugula Seed Ground</v>
      </c>
      <c r="N752" s="207" t="s">
        <v>20191</v>
      </c>
      <c r="O752" s="207" t="s">
        <v>8288</v>
      </c>
      <c r="P752" s="207" t="s">
        <v>8288</v>
      </c>
      <c r="Q752" s="207" t="s">
        <v>8288</v>
      </c>
      <c r="R752" s="207" t="s">
        <v>8288</v>
      </c>
      <c r="S752" s="207" t="s">
        <v>8288</v>
      </c>
      <c r="T752" s="207" t="s">
        <v>8288</v>
      </c>
      <c r="U752" s="207" t="s">
        <v>20192</v>
      </c>
      <c r="V752" s="209" t="s">
        <v>20193</v>
      </c>
      <c r="W752" s="207" t="s">
        <v>8288</v>
      </c>
      <c r="X752" s="207" t="s">
        <v>8288</v>
      </c>
      <c r="Y752" s="207" t="s">
        <v>8288</v>
      </c>
      <c r="Z752" s="207" t="s">
        <v>8288</v>
      </c>
      <c r="AA752" s="209" t="s">
        <v>20194</v>
      </c>
      <c r="AB752" s="209" t="s">
        <v>4169</v>
      </c>
      <c r="AC752" s="210" t="s">
        <v>4169</v>
      </c>
      <c r="AD752" s="210" t="s">
        <v>4169</v>
      </c>
      <c r="AE752" s="210"/>
      <c r="AF752" s="210"/>
      <c r="AG752" t="str">
        <f>IFERROR(IF(COUNTIF(C752:L752,"Feed Ingredient")&gt;0,INDEX(ani_diet!T:T,MATCH(M752,ani_diet!D:D,0)),""),"")</f>
        <v>Eruca sativa Seed</v>
      </c>
      <c r="AH752" s="60" t="str">
        <f>IF(IFERROR(IF(MATCH("Feed Ingredient", AOM[[#This Row],[L1]:[L10]],0)&gt;0, TRUE, FALSE), FALSE)=TRUE,IFERROR(VLOOKUP(M752, ani_diet!C:C, 1, FALSE), "No Match"),FALSE)</f>
        <v>No Match</v>
      </c>
      <c r="AI752" t="s">
        <v>3539</v>
      </c>
      <c r="AL752" t="str">
        <f>IFERROR(IF(COUNTIF(C752:L752,"Feed Ingredient")&gt;0,INDEX(ani_diet!T:T,MATCH(M752,ani_diet!D:D,0)),""),"")</f>
        <v>Eruca sativa Seed</v>
      </c>
    </row>
    <row r="753" spans="1:38">
      <c r="A753" t="str">
        <f>_xlfn.TEXTJOIN("/",TRUE,AOM[[#This Row],[L1]:[L10]])</f>
        <v>Management/Livestock Management/Feed Characteristic/Feed Composition/Feed Ingredient/Crop Byproduct/Vegetable ByProducts/Cabbage/Cabbage Discards/Cabbage Discards Dried</v>
      </c>
      <c r="B753" s="207" t="s">
        <v>20195</v>
      </c>
      <c r="C753" s="207" t="s">
        <v>17896</v>
      </c>
      <c r="D753" s="207" t="s">
        <v>17898</v>
      </c>
      <c r="E753" s="207" t="s">
        <v>17908</v>
      </c>
      <c r="F753" s="207" t="s">
        <v>18308</v>
      </c>
      <c r="G753" s="207" t="s">
        <v>18309</v>
      </c>
      <c r="H753" s="207" t="s">
        <v>18687</v>
      </c>
      <c r="I753" s="207" t="s">
        <v>20188</v>
      </c>
      <c r="J753" s="207" t="s">
        <v>5466</v>
      </c>
      <c r="K753" s="207" t="s">
        <v>20196</v>
      </c>
      <c r="L753" s="207" t="s">
        <v>20197</v>
      </c>
      <c r="M753" t="str" cm="1">
        <f t="array" ref="M753">LOOKUP(2,1/(C753:L753&lt;&gt;""),C753:L753)</f>
        <v>Cabbage Discards Dried</v>
      </c>
      <c r="N753" s="207"/>
      <c r="O753" s="207" t="s">
        <v>8288</v>
      </c>
      <c r="P753" s="207" t="s">
        <v>8288</v>
      </c>
      <c r="Q753" s="207" t="s">
        <v>8288</v>
      </c>
      <c r="R753" s="207" t="s">
        <v>8288</v>
      </c>
      <c r="S753" s="207" t="s">
        <v>19702</v>
      </c>
      <c r="T753" s="207" t="s">
        <v>8288</v>
      </c>
      <c r="U753" s="207" t="s">
        <v>5468</v>
      </c>
      <c r="V753" s="209" t="s">
        <v>19703</v>
      </c>
      <c r="W753" s="207" t="s">
        <v>8288</v>
      </c>
      <c r="X753" s="207" t="s">
        <v>8288</v>
      </c>
      <c r="Y753" s="207" t="s">
        <v>8288</v>
      </c>
      <c r="Z753" s="207" t="s">
        <v>8288</v>
      </c>
      <c r="AA753" s="209" t="s">
        <v>5472</v>
      </c>
      <c r="AB753" s="209" t="s">
        <v>4169</v>
      </c>
      <c r="AC753" s="210" t="s">
        <v>4169</v>
      </c>
      <c r="AD753" s="210" t="s">
        <v>4169</v>
      </c>
      <c r="AE753" s="210"/>
      <c r="AF753" s="210"/>
      <c r="AG753" t="str">
        <f>IFERROR(IF(COUNTIF(C753:L753,"Feed Ingredient")&gt;0,INDEX(ani_diet!T:T,MATCH(M753,ani_diet!D:D,0)),""),"")</f>
        <v>Brassica oleracea Discards</v>
      </c>
      <c r="AH753" s="60" t="str">
        <f>IF(IFERROR(IF(MATCH("Feed Ingredient", AOM[[#This Row],[L1]:[L10]],0)&gt;0, TRUE, FALSE), FALSE)=TRUE,IFERROR(VLOOKUP(M753, ani_diet!C:C, 1, FALSE), "No Match"),FALSE)</f>
        <v>No Match</v>
      </c>
      <c r="AI753" t="s">
        <v>20198</v>
      </c>
      <c r="AL753" t="str">
        <f>IFERROR(IF(COUNTIF(C753:L753,"Feed Ingredient")&gt;0,INDEX(ani_diet!T:T,MATCH(M753,ani_diet!D:D,0)),""),"")</f>
        <v>Brassica oleracea Discards</v>
      </c>
    </row>
    <row r="754" spans="1:38">
      <c r="A754" t="str">
        <f>_xlfn.TEXTJOIN("/",TRUE,AOM[[#This Row],[L1]:[L10]])</f>
        <v>Management/Livestock Management/Feed Characteristic/Feed Composition/Feed Ingredient/Crop Byproduct/Vegetable ByProducts/Cabbage/Cabbage Discards</v>
      </c>
      <c r="B754" s="207" t="s">
        <v>20199</v>
      </c>
      <c r="C754" s="207" t="s">
        <v>17896</v>
      </c>
      <c r="D754" s="207" t="s">
        <v>17898</v>
      </c>
      <c r="E754" s="207" t="s">
        <v>17908</v>
      </c>
      <c r="F754" s="207" t="s">
        <v>18308</v>
      </c>
      <c r="G754" s="207" t="s">
        <v>18309</v>
      </c>
      <c r="H754" s="207" t="s">
        <v>18687</v>
      </c>
      <c r="I754" s="207" t="s">
        <v>20188</v>
      </c>
      <c r="J754" s="207" t="s">
        <v>5466</v>
      </c>
      <c r="K754" s="207" t="s">
        <v>20196</v>
      </c>
      <c r="L754" s="207"/>
      <c r="M754" t="str" cm="1">
        <f t="array" ref="M754">LOOKUP(2,1/(C754:L754&lt;&gt;""),C754:L754)</f>
        <v>Cabbage Discards</v>
      </c>
      <c r="N754" s="207"/>
      <c r="O754" s="207" t="s">
        <v>8288</v>
      </c>
      <c r="P754" s="207" t="s">
        <v>8288</v>
      </c>
      <c r="Q754" s="207" t="s">
        <v>8288</v>
      </c>
      <c r="R754" s="207" t="s">
        <v>8288</v>
      </c>
      <c r="S754" s="207" t="s">
        <v>19702</v>
      </c>
      <c r="T754" s="207" t="s">
        <v>8288</v>
      </c>
      <c r="U754" s="207" t="s">
        <v>5468</v>
      </c>
      <c r="V754" s="209" t="s">
        <v>19703</v>
      </c>
      <c r="W754" s="207" t="s">
        <v>8288</v>
      </c>
      <c r="X754" s="207" t="s">
        <v>8288</v>
      </c>
      <c r="Y754" s="207" t="s">
        <v>8288</v>
      </c>
      <c r="Z754" s="207" t="s">
        <v>8288</v>
      </c>
      <c r="AA754" s="209" t="s">
        <v>5472</v>
      </c>
      <c r="AB754" s="209" t="s">
        <v>4169</v>
      </c>
      <c r="AC754" s="210" t="s">
        <v>4169</v>
      </c>
      <c r="AD754" s="210" t="s">
        <v>4169</v>
      </c>
      <c r="AE754" s="210"/>
      <c r="AF754" s="210"/>
      <c r="AG754" t="str">
        <f>IFERROR(IF(COUNTIF(C754:L754,"Feed Ingredient")&gt;0,INDEX(ani_diet!T:T,MATCH(M754,ani_diet!D:D,0)),""),"")</f>
        <v>Brassica oleracea Discards</v>
      </c>
      <c r="AH754" s="60" t="str">
        <f>IF(IFERROR(IF(MATCH("Feed Ingredient", AOM[[#This Row],[L1]:[L10]],0)&gt;0, TRUE, FALSE), FALSE)=TRUE,IFERROR(VLOOKUP(M754, ani_diet!C:C, 1, FALSE), "No Match"),FALSE)</f>
        <v>Cabbage Discards</v>
      </c>
      <c r="AI754" t="s">
        <v>20198</v>
      </c>
      <c r="AL754" t="str">
        <f>IFERROR(IF(COUNTIF(C754:L754,"Feed Ingredient")&gt;0,INDEX(ani_diet!T:T,MATCH(M754,ani_diet!D:D,0)),""),"")</f>
        <v>Brassica oleracea Discards</v>
      </c>
    </row>
    <row r="755" spans="1:38">
      <c r="A755" t="str">
        <f>_xlfn.TEXTJOIN("/",TRUE,AOM[[#This Row],[L1]:[L10]])</f>
        <v>Management/Livestock Management/Feed Characteristic/Feed Composition/Feed Ingredient/Crop Byproduct/Vegetable ByProducts/Carrot/Carrot Waste</v>
      </c>
      <c r="B755" s="207" t="s">
        <v>20200</v>
      </c>
      <c r="C755" s="207" t="s">
        <v>17896</v>
      </c>
      <c r="D755" s="207" t="s">
        <v>17898</v>
      </c>
      <c r="E755" s="207" t="s">
        <v>17908</v>
      </c>
      <c r="F755" s="207" t="s">
        <v>18308</v>
      </c>
      <c r="G755" s="207" t="s">
        <v>18309</v>
      </c>
      <c r="H755" s="207" t="s">
        <v>18687</v>
      </c>
      <c r="I755" s="207" t="s">
        <v>20188</v>
      </c>
      <c r="J755" s="207" t="s">
        <v>5485</v>
      </c>
      <c r="K755" s="207" t="s">
        <v>20201</v>
      </c>
      <c r="L755" s="207"/>
      <c r="M755" t="str" cm="1">
        <f t="array" ref="M755">LOOKUP(2,1/(C755:L755&lt;&gt;""),C755:L755)</f>
        <v>Carrot Waste</v>
      </c>
      <c r="N755" s="207"/>
      <c r="O755" s="207"/>
      <c r="P755" s="207"/>
      <c r="Q755" s="207"/>
      <c r="R755" s="207"/>
      <c r="S755" s="207"/>
      <c r="T755" s="207"/>
      <c r="U755" s="207" t="s">
        <v>5487</v>
      </c>
      <c r="V755" s="209" t="s">
        <v>20202</v>
      </c>
      <c r="W755" s="207"/>
      <c r="X755" s="207"/>
      <c r="Y755" s="207"/>
      <c r="Z755" s="207"/>
      <c r="AA755" s="209" t="s">
        <v>20203</v>
      </c>
      <c r="AB755" s="209" t="s">
        <v>4169</v>
      </c>
      <c r="AC755" s="210" t="s">
        <v>4169</v>
      </c>
      <c r="AD755" s="210" t="s">
        <v>4169</v>
      </c>
      <c r="AE755" s="210"/>
      <c r="AF755" s="210"/>
      <c r="AG755" t="str">
        <f>IFERROR(IF(COUNTIF(C755:L755,"Feed Ingredient")&gt;0,INDEX(ani_diet!T:T,MATCH(M755,ani_diet!D:D,0)),""),"")</f>
        <v>Daucus carota Waste</v>
      </c>
      <c r="AH755" s="60" t="str">
        <f>IF(IFERROR(IF(MATCH("Feed Ingredient", AOM[[#This Row],[L1]:[L10]],0)&gt;0, TRUE, FALSE), FALSE)=TRUE,IFERROR(VLOOKUP(M755, ani_diet!C:C, 1, FALSE), "No Match"),FALSE)</f>
        <v>Carrot Waste</v>
      </c>
      <c r="AI755" t="s">
        <v>3539</v>
      </c>
      <c r="AL755" t="str">
        <f>IFERROR(IF(COUNTIF(C755:L755,"Feed Ingredient")&gt;0,INDEX(ani_diet!T:T,MATCH(M755,ani_diet!D:D,0)),""),"")</f>
        <v>Daucus carota Waste</v>
      </c>
    </row>
    <row r="756" spans="1:38">
      <c r="A756" t="str">
        <f>_xlfn.TEXTJOIN("/",TRUE,AOM[[#This Row],[L1]:[L10]])</f>
        <v>Management/Livestock Management/Feed Characteristic/Feed Composition/Feed Ingredient/Crop Byproduct/Vegetable ByProducts/Tomato/Tomato Skin Seed</v>
      </c>
      <c r="B756" s="207" t="s">
        <v>20204</v>
      </c>
      <c r="C756" s="207" t="s">
        <v>17896</v>
      </c>
      <c r="D756" s="207" t="s">
        <v>17898</v>
      </c>
      <c r="E756" s="207" t="s">
        <v>17908</v>
      </c>
      <c r="F756" s="207" t="s">
        <v>18308</v>
      </c>
      <c r="G756" s="207" t="s">
        <v>18309</v>
      </c>
      <c r="H756" s="207" t="s">
        <v>18687</v>
      </c>
      <c r="I756" s="207" t="s">
        <v>20188</v>
      </c>
      <c r="J756" s="207" t="s">
        <v>5690</v>
      </c>
      <c r="K756" s="207" t="s">
        <v>20205</v>
      </c>
      <c r="L756" s="207"/>
      <c r="M756" t="str" cm="1">
        <f t="array" ref="M756">LOOKUP(2,1/(C756:L756&lt;&gt;""),C756:L756)</f>
        <v>Tomato Skin Seed</v>
      </c>
      <c r="N756" s="207"/>
      <c r="O756" s="207" t="s">
        <v>8288</v>
      </c>
      <c r="P756" s="207" t="s">
        <v>8288</v>
      </c>
      <c r="Q756" s="207" t="s">
        <v>8288</v>
      </c>
      <c r="R756" s="207" t="s">
        <v>8288</v>
      </c>
      <c r="S756" s="207"/>
      <c r="T756" s="207"/>
      <c r="U756" s="207" t="s">
        <v>5692</v>
      </c>
      <c r="V756" s="204" t="s">
        <v>20206</v>
      </c>
      <c r="W756" s="207" t="s">
        <v>8288</v>
      </c>
      <c r="X756" s="207" t="s">
        <v>8288</v>
      </c>
      <c r="Y756" s="207" t="s">
        <v>8288</v>
      </c>
      <c r="Z756" s="207" t="s">
        <v>8288</v>
      </c>
      <c r="AA756" s="209" t="s">
        <v>5696</v>
      </c>
      <c r="AB756" s="211" t="s">
        <v>20207</v>
      </c>
      <c r="AC756" s="210" t="s">
        <v>4169</v>
      </c>
      <c r="AD756" s="210" t="s">
        <v>4169</v>
      </c>
      <c r="AE756" s="210"/>
      <c r="AF756" s="210"/>
      <c r="AG756" t="str">
        <f>IFERROR(IF(COUNTIF(C756:L756,"Feed Ingredient")&gt;0,INDEX(ani_diet!T:T,MATCH(M756,ani_diet!D:D,0)),""),"")</f>
        <v>Tithonia diversifolia Skin;Seed</v>
      </c>
      <c r="AH756" s="60" t="str">
        <f>IF(IFERROR(IF(MATCH("Feed Ingredient", AOM[[#This Row],[L1]:[L10]],0)&gt;0, TRUE, FALSE), FALSE)=TRUE,IFERROR(VLOOKUP(M756, ani_diet!C:C, 1, FALSE), "No Match"),FALSE)</f>
        <v>Tomato Skin Seed</v>
      </c>
      <c r="AI756" t="s">
        <v>3539</v>
      </c>
      <c r="AL756" t="str">
        <f>IFERROR(IF(COUNTIF(C756:L756,"Feed Ingredient")&gt;0,INDEX(ani_diet!T:T,MATCH(M756,ani_diet!D:D,0)),""),"")</f>
        <v>Tithonia diversifolia Skin;Seed</v>
      </c>
    </row>
    <row r="757" spans="1:38">
      <c r="A757" t="str">
        <f>_xlfn.TEXTJOIN("/",TRUE,AOM[[#This Row],[L1]:[L10]])</f>
        <v>Management/Livestock Management/Feed Characteristic/Feed Composition/Feed Ingredient/Crop Byproduct/Vegetable ByProducts/Tomato/Tomato Waste/Tomato Waste Dried</v>
      </c>
      <c r="B757" s="207" t="s">
        <v>20208</v>
      </c>
      <c r="C757" s="207" t="s">
        <v>17896</v>
      </c>
      <c r="D757" s="207" t="s">
        <v>17898</v>
      </c>
      <c r="E757" s="207" t="s">
        <v>17908</v>
      </c>
      <c r="F757" s="207" t="s">
        <v>18308</v>
      </c>
      <c r="G757" s="207" t="s">
        <v>18309</v>
      </c>
      <c r="H757" s="207" t="s">
        <v>18687</v>
      </c>
      <c r="I757" s="207" t="s">
        <v>20188</v>
      </c>
      <c r="J757" s="207" t="s">
        <v>5690</v>
      </c>
      <c r="K757" s="207" t="s">
        <v>20209</v>
      </c>
      <c r="L757" s="207" t="s">
        <v>20210</v>
      </c>
      <c r="M757" t="str" cm="1">
        <f t="array" ref="M757">LOOKUP(2,1/(C757:L757&lt;&gt;""),C757:L757)</f>
        <v>Tomato Waste Dried</v>
      </c>
      <c r="N757" s="207"/>
      <c r="O757" s="207" t="s">
        <v>8288</v>
      </c>
      <c r="P757" s="207" t="s">
        <v>8288</v>
      </c>
      <c r="Q757" s="207" t="s">
        <v>8288</v>
      </c>
      <c r="R757" s="207" t="s">
        <v>8288</v>
      </c>
      <c r="S757" s="207"/>
      <c r="T757" s="207"/>
      <c r="U757" s="207" t="s">
        <v>5692</v>
      </c>
      <c r="V757" s="204" t="s">
        <v>20206</v>
      </c>
      <c r="W757" s="207" t="s">
        <v>8288</v>
      </c>
      <c r="X757" s="207" t="s">
        <v>8288</v>
      </c>
      <c r="Y757" s="207" t="s">
        <v>8288</v>
      </c>
      <c r="Z757" s="207" t="s">
        <v>8288</v>
      </c>
      <c r="AA757" s="209" t="s">
        <v>5696</v>
      </c>
      <c r="AB757" s="209" t="s">
        <v>4169</v>
      </c>
      <c r="AC757" s="210" t="s">
        <v>4169</v>
      </c>
      <c r="AD757" s="210" t="s">
        <v>4169</v>
      </c>
      <c r="AE757" s="210"/>
      <c r="AF757" s="210"/>
      <c r="AG757" t="str">
        <f>IFERROR(IF(COUNTIF(C757:L757,"Feed Ingredient")&gt;0,INDEX(ani_diet!T:T,MATCH(M757,ani_diet!D:D,0)),""),"")</f>
        <v>Solanum lycopersicum</v>
      </c>
      <c r="AH757" s="60" t="str">
        <f>IF(IFERROR(IF(MATCH("Feed Ingredient", AOM[[#This Row],[L1]:[L10]],0)&gt;0, TRUE, FALSE), FALSE)=TRUE,IFERROR(VLOOKUP(M757, ani_diet!C:C, 1, FALSE), "No Match"),FALSE)</f>
        <v>No Match</v>
      </c>
      <c r="AI757" t="s">
        <v>3539</v>
      </c>
      <c r="AL757" t="str">
        <f>IFERROR(IF(COUNTIF(C757:L757,"Feed Ingredient")&gt;0,INDEX(ani_diet!T:T,MATCH(M757,ani_diet!D:D,0)),""),"")</f>
        <v>Solanum lycopersicum</v>
      </c>
    </row>
    <row r="758" spans="1:38">
      <c r="A758" t="str">
        <f>_xlfn.TEXTJOIN("/",TRUE,AOM[[#This Row],[L1]:[L10]])</f>
        <v>Management/Livestock Management/Feed Characteristic/Feed Composition/Feed Ingredient/Crop Byproduct/Vegetable ByProducts/Tomato/Tomato Waste</v>
      </c>
      <c r="B758" s="207" t="s">
        <v>20211</v>
      </c>
      <c r="C758" s="207" t="s">
        <v>17896</v>
      </c>
      <c r="D758" s="207" t="s">
        <v>17898</v>
      </c>
      <c r="E758" s="207" t="s">
        <v>17908</v>
      </c>
      <c r="F758" s="207" t="s">
        <v>18308</v>
      </c>
      <c r="G758" s="207" t="s">
        <v>18309</v>
      </c>
      <c r="H758" s="207" t="s">
        <v>18687</v>
      </c>
      <c r="I758" s="207" t="s">
        <v>20188</v>
      </c>
      <c r="J758" s="207" t="s">
        <v>5690</v>
      </c>
      <c r="K758" s="207" t="s">
        <v>20209</v>
      </c>
      <c r="L758" s="207"/>
      <c r="M758" t="str" cm="1">
        <f t="array" ref="M758">LOOKUP(2,1/(C758:L758&lt;&gt;""),C758:L758)</f>
        <v>Tomato Waste</v>
      </c>
      <c r="N758" s="207"/>
      <c r="O758" s="207" t="s">
        <v>8288</v>
      </c>
      <c r="P758" s="207" t="s">
        <v>8288</v>
      </c>
      <c r="Q758" s="207" t="s">
        <v>8288</v>
      </c>
      <c r="R758" s="207" t="s">
        <v>8288</v>
      </c>
      <c r="S758" s="207"/>
      <c r="T758" s="207"/>
      <c r="U758" s="207" t="s">
        <v>5692</v>
      </c>
      <c r="V758" s="204" t="s">
        <v>20206</v>
      </c>
      <c r="W758" s="207" t="s">
        <v>8288</v>
      </c>
      <c r="X758" s="207" t="s">
        <v>8288</v>
      </c>
      <c r="Y758" s="207" t="s">
        <v>8288</v>
      </c>
      <c r="Z758" s="207" t="s">
        <v>8288</v>
      </c>
      <c r="AA758" s="209" t="s">
        <v>5696</v>
      </c>
      <c r="AB758" s="209" t="s">
        <v>4169</v>
      </c>
      <c r="AC758" s="210" t="s">
        <v>4169</v>
      </c>
      <c r="AD758" s="210" t="s">
        <v>4169</v>
      </c>
      <c r="AE758" s="210"/>
      <c r="AF758" s="210"/>
      <c r="AG758" t="str">
        <f>IFERROR(IF(COUNTIF(C758:L758,"Feed Ingredient")&gt;0,INDEX(ani_diet!T:T,MATCH(M758,ani_diet!D:D,0)),""),"")</f>
        <v>Solanum lycopersicum Waste</v>
      </c>
      <c r="AH758" s="60" t="str">
        <f>IF(IFERROR(IF(MATCH("Feed Ingredient", AOM[[#This Row],[L1]:[L10]],0)&gt;0, TRUE, FALSE), FALSE)=TRUE,IFERROR(VLOOKUP(M758, ani_diet!C:C, 1, FALSE), "No Match"),FALSE)</f>
        <v>Tomato Waste</v>
      </c>
      <c r="AI758" t="s">
        <v>3539</v>
      </c>
      <c r="AL758" t="str">
        <f>IFERROR(IF(COUNTIF(C758:L758,"Feed Ingredient")&gt;0,INDEX(ani_diet!T:T,MATCH(M758,ani_diet!D:D,0)),""),"")</f>
        <v>Solanum lycopersicum Waste</v>
      </c>
    </row>
    <row r="759" spans="1:38">
      <c r="A759" t="str">
        <f>_xlfn.TEXTJOIN("/",TRUE,AOM[[#This Row],[L1]:[L10]])</f>
        <v>Management/Livestock Management/Feed Characteristic/Feed Composition/Feed Ingredient/Crop Byproduct</v>
      </c>
      <c r="B759" s="207" t="s">
        <v>20212</v>
      </c>
      <c r="C759" s="207" t="s">
        <v>17896</v>
      </c>
      <c r="D759" s="207" t="s">
        <v>17898</v>
      </c>
      <c r="E759" s="207" t="s">
        <v>17908</v>
      </c>
      <c r="F759" s="207" t="s">
        <v>18308</v>
      </c>
      <c r="G759" s="207" t="s">
        <v>18309</v>
      </c>
      <c r="H759" s="207" t="s">
        <v>18687</v>
      </c>
      <c r="I759" s="207"/>
      <c r="J759" s="207"/>
      <c r="K759" s="207"/>
      <c r="L759" s="207"/>
      <c r="M759" t="str" cm="1">
        <f t="array" ref="M759">LOOKUP(2,1/(C759:L759&lt;&gt;""),C759:L759)</f>
        <v>Crop Byproduct</v>
      </c>
      <c r="N759" s="207"/>
      <c r="O759" s="207" t="s">
        <v>8288</v>
      </c>
      <c r="P759" s="207" t="s">
        <v>8288</v>
      </c>
      <c r="Q759" s="207" t="s">
        <v>8288</v>
      </c>
      <c r="R759" s="207" t="s">
        <v>8288</v>
      </c>
      <c r="S759" s="207"/>
      <c r="T759" s="207" t="s">
        <v>8288</v>
      </c>
      <c r="U759" s="207"/>
      <c r="V759" s="209"/>
      <c r="W759" s="207" t="s">
        <v>8288</v>
      </c>
      <c r="X759" s="207" t="s">
        <v>8288</v>
      </c>
      <c r="Y759" s="207" t="s">
        <v>8288</v>
      </c>
      <c r="Z759" s="207" t="s">
        <v>8288</v>
      </c>
      <c r="AA759" s="209" t="s">
        <v>8288</v>
      </c>
      <c r="AB759" s="209" t="s">
        <v>4169</v>
      </c>
      <c r="AC759" s="210" t="s">
        <v>4169</v>
      </c>
      <c r="AD759" s="210" t="s">
        <v>4169</v>
      </c>
      <c r="AE759" s="210"/>
      <c r="AF759" s="210"/>
      <c r="AG759" t="str">
        <f>IFERROR(IF(COUNTIF(C759:L759,"Feed Ingredient")&gt;0,INDEX(ani_diet!T:T,MATCH(M759,ani_diet!D:D,0)),""),"")</f>
        <v/>
      </c>
      <c r="AH759" s="60" t="str">
        <f>IF(IFERROR(IF(MATCH("Feed Ingredient", AOM[[#This Row],[L1]:[L10]],0)&gt;0, TRUE, FALSE), FALSE)=TRUE,IFERROR(VLOOKUP(M759, ani_diet!C:C, 1, FALSE), "No Match"),FALSE)</f>
        <v>Crop Byproduct</v>
      </c>
      <c r="AI759" t="s">
        <v>3539</v>
      </c>
      <c r="AL759" t="str">
        <f>IFERROR(IF(COUNTIF(C759:L759,"Feed Ingredient")&gt;0,INDEX(ani_diet!T:T,MATCH(M759,ani_diet!D:D,0)),""),"")</f>
        <v/>
      </c>
    </row>
    <row r="760" spans="1:38">
      <c r="A760" t="str">
        <f>_xlfn.TEXTJOIN("/",TRUE,AOM[[#This Row],[L1]:[L10]])</f>
        <v>Management/Livestock Management/Feed Characteristic/Feed Composition/Feed Ingredient/Crop Product/Cash Crops Products/Cocoa/Cocoa Bean</v>
      </c>
      <c r="B760" s="207" t="s">
        <v>20213</v>
      </c>
      <c r="C760" s="207" t="s">
        <v>17896</v>
      </c>
      <c r="D760" s="207" t="s">
        <v>17898</v>
      </c>
      <c r="E760" s="207" t="s">
        <v>17908</v>
      </c>
      <c r="F760" s="207" t="s">
        <v>18308</v>
      </c>
      <c r="G760" s="207" t="s">
        <v>18309</v>
      </c>
      <c r="H760" s="207" t="s">
        <v>20214</v>
      </c>
      <c r="I760" s="207" t="s">
        <v>20215</v>
      </c>
      <c r="J760" s="207" t="s">
        <v>3463</v>
      </c>
      <c r="K760" s="207" t="s">
        <v>20216</v>
      </c>
      <c r="L760" s="207"/>
      <c r="M760" t="str" cm="1">
        <f t="array" ref="M760">LOOKUP(2,1/(C760:L760&lt;&gt;""),C760:L760)</f>
        <v>Cocoa Bean</v>
      </c>
      <c r="N760" s="207"/>
      <c r="O760" s="207" t="s">
        <v>8288</v>
      </c>
      <c r="P760" s="207" t="s">
        <v>8288</v>
      </c>
      <c r="Q760" s="207" t="s">
        <v>8288</v>
      </c>
      <c r="R760" s="207" t="s">
        <v>8288</v>
      </c>
      <c r="S760" s="207" t="s">
        <v>18699</v>
      </c>
      <c r="T760" s="207" t="s">
        <v>8288</v>
      </c>
      <c r="U760" s="207" t="s">
        <v>3464</v>
      </c>
      <c r="V760" s="204" t="s">
        <v>18700</v>
      </c>
      <c r="W760" s="207" t="s">
        <v>8288</v>
      </c>
      <c r="X760" s="207" t="s">
        <v>8288</v>
      </c>
      <c r="Y760" s="207" t="s">
        <v>8288</v>
      </c>
      <c r="Z760" s="207" t="s">
        <v>8288</v>
      </c>
      <c r="AA760" s="209" t="s">
        <v>3468</v>
      </c>
      <c r="AB760" s="225" t="s">
        <v>20217</v>
      </c>
      <c r="AC760" s="210" t="s">
        <v>20218</v>
      </c>
      <c r="AD760" s="210" t="s">
        <v>4169</v>
      </c>
      <c r="AE760" s="210" t="s">
        <v>20219</v>
      </c>
      <c r="AF760" s="210"/>
      <c r="AG760" t="str">
        <f>IFERROR(IF(COUNTIF(C760:L760,"Feed Ingredient")&gt;0,INDEX(ani_diet!T:T,MATCH(M760,ani_diet!D:D,0)),""),"")</f>
        <v>Theobroma cacao</v>
      </c>
      <c r="AH760" s="60" t="str">
        <f>IF(IFERROR(IF(MATCH("Feed Ingredient", AOM[[#This Row],[L1]:[L10]],0)&gt;0, TRUE, FALSE), FALSE)=TRUE,IFERROR(VLOOKUP(M760, ani_diet!C:C, 1, FALSE), "No Match"),FALSE)</f>
        <v>Cocoa Bean</v>
      </c>
      <c r="AI760" t="s">
        <v>3539</v>
      </c>
      <c r="AL760" t="str">
        <f>IFERROR(IF(COUNTIF(C760:L760,"Feed Ingredient")&gt;0,INDEX(ani_diet!T:T,MATCH(M760,ani_diet!D:D,0)),""),"")</f>
        <v>Theobroma cacao</v>
      </c>
    </row>
    <row r="761" spans="1:38">
      <c r="A761" t="str">
        <f>_xlfn.TEXTJOIN("/",TRUE,AOM[[#This Row],[L1]:[L10]])</f>
        <v>Management/Livestock Management/Feed Characteristic/Feed Composition/Feed Ingredient/Crop Product/Cash Crops Products/Cocoa/Cocoa Bean Cake</v>
      </c>
      <c r="B761" s="207" t="s">
        <v>20220</v>
      </c>
      <c r="C761" s="207" t="s">
        <v>17896</v>
      </c>
      <c r="D761" s="207" t="s">
        <v>17898</v>
      </c>
      <c r="E761" s="207" t="s">
        <v>17908</v>
      </c>
      <c r="F761" s="207" t="s">
        <v>18308</v>
      </c>
      <c r="G761" s="207" t="s">
        <v>18309</v>
      </c>
      <c r="H761" s="207" t="s">
        <v>20214</v>
      </c>
      <c r="I761" s="207" t="s">
        <v>20215</v>
      </c>
      <c r="J761" s="207" t="s">
        <v>3463</v>
      </c>
      <c r="K761" s="207" t="s">
        <v>20221</v>
      </c>
      <c r="L761" s="207"/>
      <c r="M761" t="str" cm="1">
        <f t="array" ref="M761">LOOKUP(2,1/(C761:L761&lt;&gt;""),C761:L761)</f>
        <v>Cocoa Bean Cake</v>
      </c>
      <c r="N761" s="207"/>
      <c r="O761" s="207" t="s">
        <v>8288</v>
      </c>
      <c r="P761" s="207" t="s">
        <v>8288</v>
      </c>
      <c r="Q761" s="207" t="s">
        <v>8288</v>
      </c>
      <c r="R761" s="207" t="s">
        <v>8288</v>
      </c>
      <c r="S761" s="207" t="s">
        <v>18699</v>
      </c>
      <c r="T761" s="207" t="s">
        <v>8288</v>
      </c>
      <c r="U761" s="207" t="s">
        <v>3464</v>
      </c>
      <c r="V761" s="204" t="s">
        <v>18700</v>
      </c>
      <c r="W761" s="207" t="s">
        <v>8288</v>
      </c>
      <c r="X761" s="207" t="s">
        <v>8288</v>
      </c>
      <c r="Y761" s="207" t="s">
        <v>8288</v>
      </c>
      <c r="Z761" s="207" t="s">
        <v>8288</v>
      </c>
      <c r="AA761" s="209" t="s">
        <v>3468</v>
      </c>
      <c r="AB761" s="225" t="s">
        <v>20217</v>
      </c>
      <c r="AC761" s="210" t="s">
        <v>20218</v>
      </c>
      <c r="AD761" s="210">
        <v>2191</v>
      </c>
      <c r="AE761" s="210" t="s">
        <v>20219</v>
      </c>
      <c r="AF761" s="210" t="s">
        <v>19516</v>
      </c>
      <c r="AG761" t="str">
        <f>IFERROR(IF(COUNTIF(C761:L761,"Feed Ingredient")&gt;0,INDEX(ani_diet!T:T,MATCH(M761,ani_diet!D:D,0)),""),"")</f>
        <v>Theobroma cacao Bean Cake</v>
      </c>
      <c r="AH761" s="60" t="str">
        <f>IF(IFERROR(IF(MATCH("Feed Ingredient", AOM[[#This Row],[L1]:[L10]],0)&gt;0, TRUE, FALSE), FALSE)=TRUE,IFERROR(VLOOKUP(M761, ani_diet!C:C, 1, FALSE), "No Match"),FALSE)</f>
        <v>Cocoa Bean Cake</v>
      </c>
      <c r="AI761" t="s">
        <v>3539</v>
      </c>
      <c r="AL761" t="str">
        <f>IFERROR(IF(COUNTIF(C761:L761,"Feed Ingredient")&gt;0,INDEX(ani_diet!T:T,MATCH(M761,ani_diet!D:D,0)),""),"")</f>
        <v>Theobroma cacao Bean Cake</v>
      </c>
    </row>
    <row r="762" spans="1:38">
      <c r="A762" t="str">
        <f>_xlfn.TEXTJOIN("/",TRUE,AOM[[#This Row],[L1]:[L10]])</f>
        <v>Management/Livestock Management/Feed Characteristic/Feed Composition/Feed Ingredient/Crop Product/Cash Crops Products/Coffee/Coffee Ground Roasted</v>
      </c>
      <c r="B762" s="207" t="s">
        <v>20222</v>
      </c>
      <c r="C762" s="207" t="s">
        <v>17896</v>
      </c>
      <c r="D762" s="207" t="s">
        <v>17898</v>
      </c>
      <c r="E762" s="207" t="s">
        <v>17908</v>
      </c>
      <c r="F762" s="207" t="s">
        <v>18308</v>
      </c>
      <c r="G762" s="207" t="s">
        <v>18309</v>
      </c>
      <c r="H762" s="207" t="s">
        <v>20214</v>
      </c>
      <c r="I762" s="207" t="s">
        <v>20215</v>
      </c>
      <c r="J762" s="207" t="s">
        <v>3481</v>
      </c>
      <c r="K762" s="207" t="s">
        <v>20223</v>
      </c>
      <c r="L762" s="207"/>
      <c r="M762" t="str" cm="1">
        <f t="array" ref="M762">LOOKUP(2,1/(C762:L762&lt;&gt;""),C762:L762)</f>
        <v>Coffee Ground Roasted</v>
      </c>
      <c r="N762" s="207"/>
      <c r="O762" s="207" t="s">
        <v>8288</v>
      </c>
      <c r="P762" s="207" t="s">
        <v>8288</v>
      </c>
      <c r="Q762" s="207" t="s">
        <v>8288</v>
      </c>
      <c r="R762" s="207" t="s">
        <v>8288</v>
      </c>
      <c r="S762" s="207" t="s">
        <v>18699</v>
      </c>
      <c r="T762" s="207" t="s">
        <v>8288</v>
      </c>
      <c r="U762" s="207" t="s">
        <v>18717</v>
      </c>
      <c r="V762" s="209" t="s">
        <v>18700</v>
      </c>
      <c r="W762" s="207" t="s">
        <v>8288</v>
      </c>
      <c r="X762" s="207" t="s">
        <v>8288</v>
      </c>
      <c r="Y762" s="207" t="s">
        <v>8288</v>
      </c>
      <c r="Z762" s="207" t="s">
        <v>8288</v>
      </c>
      <c r="AA762" s="209" t="s">
        <v>3485</v>
      </c>
      <c r="AB762" s="209" t="s">
        <v>4169</v>
      </c>
      <c r="AC762" s="210" t="s">
        <v>20224</v>
      </c>
      <c r="AD762" s="210" t="s">
        <v>4169</v>
      </c>
      <c r="AE762" s="210" t="s">
        <v>20225</v>
      </c>
      <c r="AF762" s="210"/>
      <c r="AG762" t="str">
        <f>IFERROR(IF(COUNTIF(C762:L762,"Feed Ingredient")&gt;0,INDEX(ani_diet!T:T,MATCH(M762,ani_diet!D:D,0)),""),"")</f>
        <v>Coffea</v>
      </c>
      <c r="AH762" s="60" t="str">
        <f>IF(IFERROR(IF(MATCH("Feed Ingredient", AOM[[#This Row],[L1]:[L10]],0)&gt;0, TRUE, FALSE), FALSE)=TRUE,IFERROR(VLOOKUP(M762, ani_diet!C:C, 1, FALSE), "No Match"),FALSE)</f>
        <v>No Match</v>
      </c>
      <c r="AI762" t="s">
        <v>3539</v>
      </c>
      <c r="AL762" t="str">
        <f>IFERROR(IF(COUNTIF(C762:L762,"Feed Ingredient")&gt;0,INDEX(ani_diet!T:T,MATCH(M762,ani_diet!D:D,0)),""),"")</f>
        <v>Coffea</v>
      </c>
    </row>
    <row r="763" spans="1:38">
      <c r="A763" t="str">
        <f>_xlfn.TEXTJOIN("/",TRUE,AOM[[#This Row],[L1]:[L10]])</f>
        <v>Management/Livestock Management/Feed Characteristic/Feed Composition/Feed Ingredient/Crop Product/Cash Crops Products/Sugar</v>
      </c>
      <c r="B763" s="207" t="s">
        <v>20226</v>
      </c>
      <c r="C763" s="207" t="s">
        <v>17896</v>
      </c>
      <c r="D763" s="207" t="s">
        <v>17898</v>
      </c>
      <c r="E763" s="207" t="s">
        <v>17908</v>
      </c>
      <c r="F763" s="207" t="s">
        <v>18308</v>
      </c>
      <c r="G763" s="207" t="s">
        <v>18309</v>
      </c>
      <c r="H763" s="207" t="s">
        <v>20214</v>
      </c>
      <c r="I763" s="207" t="s">
        <v>20215</v>
      </c>
      <c r="J763" s="207" t="s">
        <v>3574</v>
      </c>
      <c r="K763" s="207"/>
      <c r="L763" s="207"/>
      <c r="M763" t="str" cm="1">
        <f t="array" ref="M763">LOOKUP(2,1/(C763:L763&lt;&gt;""),C763:L763)</f>
        <v>Sugar</v>
      </c>
      <c r="N763" s="207"/>
      <c r="O763" s="207"/>
      <c r="P763" s="207"/>
      <c r="Q763" s="207"/>
      <c r="R763" s="207"/>
      <c r="S763" s="207"/>
      <c r="T763" s="207"/>
      <c r="U763" s="207"/>
      <c r="V763" s="209"/>
      <c r="W763" s="207"/>
      <c r="X763" s="207"/>
      <c r="Y763" s="207"/>
      <c r="Z763" s="207"/>
      <c r="AA763" s="209"/>
      <c r="AB763" s="211" t="s">
        <v>20227</v>
      </c>
      <c r="AC763" s="210" t="s">
        <v>20145</v>
      </c>
      <c r="AD763" s="210" t="s">
        <v>4169</v>
      </c>
      <c r="AE763" s="210" t="s">
        <v>20228</v>
      </c>
      <c r="AF763" s="210"/>
      <c r="AG763" t="str">
        <f>IFERROR(IF(COUNTIF(C763:L763,"Feed Ingredient")&gt;0,INDEX(ani_diet!T:T,MATCH(M763,ani_diet!D:D,0)),""),"")</f>
        <v>Stylosanthes scabra</v>
      </c>
      <c r="AH763" s="60" t="str">
        <f>IF(IFERROR(IF(MATCH("Feed Ingredient", AOM[[#This Row],[L1]:[L10]],0)&gt;0, TRUE, FALSE), FALSE)=TRUE,IFERROR(VLOOKUP(M763, ani_diet!C:C, 1, FALSE), "No Match"),FALSE)</f>
        <v>Sugar</v>
      </c>
      <c r="AI763" t="s">
        <v>3539</v>
      </c>
      <c r="AL763" t="str">
        <f>IFERROR(IF(COUNTIF(C763:L763,"Feed Ingredient")&gt;0,INDEX(ani_diet!T:T,MATCH(M763,ani_diet!D:D,0)),""),"")</f>
        <v>Stylosanthes scabra</v>
      </c>
    </row>
    <row r="764" spans="1:38">
      <c r="A764" t="str">
        <f>_xlfn.TEXTJOIN("/",TRUE,AOM[[#This Row],[L1]:[L10]])</f>
        <v>Management/Livestock Management/Feed Characteristic/Feed Composition/Feed Ingredient/Crop Product/Cereal Products</v>
      </c>
      <c r="B764" s="207" t="s">
        <v>20229</v>
      </c>
      <c r="C764" s="207" t="s">
        <v>17896</v>
      </c>
      <c r="D764" s="207" t="s">
        <v>17898</v>
      </c>
      <c r="E764" s="207" t="s">
        <v>17908</v>
      </c>
      <c r="F764" s="207" t="s">
        <v>18308</v>
      </c>
      <c r="G764" s="207" t="s">
        <v>18309</v>
      </c>
      <c r="H764" s="207" t="s">
        <v>20214</v>
      </c>
      <c r="I764" s="207" t="s">
        <v>19231</v>
      </c>
      <c r="J764" s="207" t="s">
        <v>8288</v>
      </c>
      <c r="K764" s="207" t="s">
        <v>8288</v>
      </c>
      <c r="L764" s="207"/>
      <c r="M764" t="str" cm="1">
        <f t="array" ref="M764">LOOKUP(2,1/(C764:L764&lt;&gt;""),C764:L764)</f>
        <v>Cereal Products</v>
      </c>
      <c r="N764" s="207" t="s">
        <v>8288</v>
      </c>
      <c r="O764" s="207" t="s">
        <v>8288</v>
      </c>
      <c r="P764" s="207" t="s">
        <v>8288</v>
      </c>
      <c r="Q764" s="207" t="s">
        <v>8288</v>
      </c>
      <c r="R764" s="207" t="s">
        <v>8288</v>
      </c>
      <c r="S764" s="207" t="s">
        <v>8288</v>
      </c>
      <c r="T764" s="207" t="s">
        <v>8288</v>
      </c>
      <c r="U764" s="207"/>
      <c r="V764" s="209" t="s">
        <v>8288</v>
      </c>
      <c r="W764" s="207" t="s">
        <v>8288</v>
      </c>
      <c r="X764" s="207" t="s">
        <v>8288</v>
      </c>
      <c r="Y764" s="207" t="s">
        <v>8288</v>
      </c>
      <c r="Z764" s="207" t="s">
        <v>8288</v>
      </c>
      <c r="AA764" s="209" t="s">
        <v>8288</v>
      </c>
      <c r="AB764" s="209"/>
      <c r="AC764" s="210" t="s">
        <v>20230</v>
      </c>
      <c r="AD764" s="210" t="s">
        <v>4169</v>
      </c>
      <c r="AE764" s="210" t="s">
        <v>257</v>
      </c>
      <c r="AF764" s="210"/>
      <c r="AG764" t="str">
        <f>IFERROR(IF(COUNTIF(C764:L764,"Feed Ingredient")&gt;0,INDEX(ani_diet!T:T,MATCH(M764,ani_diet!D:D,0)),""),"")</f>
        <v/>
      </c>
      <c r="AH764" s="60" t="str">
        <f>IF(IFERROR(IF(MATCH("Feed Ingredient", AOM[[#This Row],[L1]:[L10]],0)&gt;0, TRUE, FALSE), FALSE)=TRUE,IFERROR(VLOOKUP(M764, ani_diet!C:C, 1, FALSE), "No Match"),FALSE)</f>
        <v>No Match</v>
      </c>
      <c r="AL764" t="str">
        <f>IFERROR(IF(COUNTIF(C764:L764,"Feed Ingredient")&gt;0,INDEX(ani_diet!T:T,MATCH(M764,ani_diet!D:D,0)),""),"")</f>
        <v/>
      </c>
    </row>
    <row r="765" spans="1:38">
      <c r="A765" t="str">
        <f>_xlfn.TEXTJOIN("/",TRUE,AOM[[#This Row],[L1]:[L10]])</f>
        <v>Management/Livestock Management/Feed Characteristic/Feed Composition/Feed Ingredient/Crop Product/Cereal Products/Barley/Barley Grain/Barley Grain Crushed</v>
      </c>
      <c r="B765" s="207" t="s">
        <v>20231</v>
      </c>
      <c r="C765" s="207" t="s">
        <v>17896</v>
      </c>
      <c r="D765" s="207" t="s">
        <v>17898</v>
      </c>
      <c r="E765" s="207" t="s">
        <v>17908</v>
      </c>
      <c r="F765" s="207" t="s">
        <v>18308</v>
      </c>
      <c r="G765" s="207" t="s">
        <v>18309</v>
      </c>
      <c r="H765" s="207" t="s">
        <v>20214</v>
      </c>
      <c r="I765" s="207" t="s">
        <v>19231</v>
      </c>
      <c r="J765" s="207" t="s">
        <v>3640</v>
      </c>
      <c r="K765" s="207" t="s">
        <v>20232</v>
      </c>
      <c r="L765" s="207" t="s">
        <v>20233</v>
      </c>
      <c r="M765" t="str" cm="1">
        <f t="array" ref="M765">LOOKUP(2,1/(C765:L765&lt;&gt;""),C765:L765)</f>
        <v>Barley Grain Crushed</v>
      </c>
      <c r="N765" s="207" t="s">
        <v>8288</v>
      </c>
      <c r="O765" s="207" t="s">
        <v>8288</v>
      </c>
      <c r="P765" s="207" t="s">
        <v>8288</v>
      </c>
      <c r="Q765" s="207" t="s">
        <v>8288</v>
      </c>
      <c r="R765" s="207" t="s">
        <v>8288</v>
      </c>
      <c r="S765" s="207" t="s">
        <v>20234</v>
      </c>
      <c r="T765" s="207" t="s">
        <v>8288</v>
      </c>
      <c r="U765" s="207" t="s">
        <v>3642</v>
      </c>
      <c r="V765" s="209" t="s">
        <v>20235</v>
      </c>
      <c r="W765" s="207" t="s">
        <v>8288</v>
      </c>
      <c r="X765" s="207" t="s">
        <v>8288</v>
      </c>
      <c r="Y765" s="207" t="s">
        <v>8288</v>
      </c>
      <c r="Z765" s="207" t="s">
        <v>8288</v>
      </c>
      <c r="AA765" s="209" t="s">
        <v>3644</v>
      </c>
      <c r="AB765" s="211" t="s">
        <v>4169</v>
      </c>
      <c r="AC765" s="210" t="s">
        <v>18759</v>
      </c>
      <c r="AD765" s="210" t="s">
        <v>4169</v>
      </c>
      <c r="AE765" s="210" t="s">
        <v>3640</v>
      </c>
      <c r="AF765" s="210"/>
      <c r="AG765" t="str">
        <f>IFERROR(IF(COUNTIF(C765:L765,"Feed Ingredient")&gt;0,INDEX(ani_diet!T:T,MATCH(M765,ani_diet!D:D,0)),""),"")</f>
        <v>Hordeum vulgare Grain</v>
      </c>
      <c r="AH765" s="60" t="str">
        <f>IF(IFERROR(IF(MATCH("Feed Ingredient", AOM[[#This Row],[L1]:[L10]],0)&gt;0, TRUE, FALSE), FALSE)=TRUE,IFERROR(VLOOKUP(M765, ani_diet!C:C, 1, FALSE), "No Match"),FALSE)</f>
        <v>No Match</v>
      </c>
      <c r="AI765" s="220" t="s">
        <v>18768</v>
      </c>
      <c r="AL765" t="str">
        <f>IFERROR(IF(COUNTIF(C765:L765,"Feed Ingredient")&gt;0,INDEX(ani_diet!T:T,MATCH(M765,ani_diet!D:D,0)),""),"")</f>
        <v>Hordeum vulgare Grain</v>
      </c>
    </row>
    <row r="766" spans="1:38">
      <c r="A766" t="str">
        <f>_xlfn.TEXTJOIN("/",TRUE,AOM[[#This Row],[L1]:[L10]])</f>
        <v>Management/Livestock Management/Feed Characteristic/Feed Composition/Feed Ingredient/Crop Product/Cereal Products/Barley/Barley Grain</v>
      </c>
      <c r="B766" s="207" t="s">
        <v>20236</v>
      </c>
      <c r="C766" s="207" t="s">
        <v>17896</v>
      </c>
      <c r="D766" s="207" t="s">
        <v>17898</v>
      </c>
      <c r="E766" s="207" t="s">
        <v>17908</v>
      </c>
      <c r="F766" s="207" t="s">
        <v>18308</v>
      </c>
      <c r="G766" s="207" t="s">
        <v>18309</v>
      </c>
      <c r="H766" s="207" t="s">
        <v>20214</v>
      </c>
      <c r="I766" s="207" t="s">
        <v>19231</v>
      </c>
      <c r="J766" s="207" t="s">
        <v>3640</v>
      </c>
      <c r="K766" s="207" t="s">
        <v>20232</v>
      </c>
      <c r="L766" s="207"/>
      <c r="M766" t="str" cm="1">
        <f t="array" ref="M766">LOOKUP(2,1/(C766:L766&lt;&gt;""),C766:L766)</f>
        <v>Barley Grain</v>
      </c>
      <c r="N766" s="207" t="s">
        <v>8288</v>
      </c>
      <c r="O766" s="207" t="s">
        <v>8288</v>
      </c>
      <c r="P766" s="207" t="s">
        <v>8288</v>
      </c>
      <c r="Q766" s="207" t="s">
        <v>8288</v>
      </c>
      <c r="R766" s="207" t="s">
        <v>8288</v>
      </c>
      <c r="S766" s="207" t="s">
        <v>20234</v>
      </c>
      <c r="T766" s="207" t="s">
        <v>8288</v>
      </c>
      <c r="U766" s="207" t="s">
        <v>3642</v>
      </c>
      <c r="V766" s="209" t="s">
        <v>20235</v>
      </c>
      <c r="W766" s="207" t="s">
        <v>8288</v>
      </c>
      <c r="X766" s="207" t="s">
        <v>8288</v>
      </c>
      <c r="Y766" s="207" t="s">
        <v>8288</v>
      </c>
      <c r="Z766" s="207" t="s">
        <v>8288</v>
      </c>
      <c r="AA766" s="209" t="s">
        <v>3644</v>
      </c>
      <c r="AB766" s="225" t="s">
        <v>18765</v>
      </c>
      <c r="AC766" s="210" t="s">
        <v>18759</v>
      </c>
      <c r="AD766" s="210" t="s">
        <v>4169</v>
      </c>
      <c r="AE766" s="210" t="s">
        <v>3640</v>
      </c>
      <c r="AF766" s="210"/>
      <c r="AG766" t="str">
        <f>IFERROR(IF(COUNTIF(C766:L766,"Feed Ingredient")&gt;0,INDEX(ani_diet!T:T,MATCH(M766,ani_diet!D:D,0)),""),"")</f>
        <v>Hordeum vulgare Grain</v>
      </c>
      <c r="AH766" s="60" t="str">
        <f>IF(IFERROR(IF(MATCH("Feed Ingredient", AOM[[#This Row],[L1]:[L10]],0)&gt;0, TRUE, FALSE), FALSE)=TRUE,IFERROR(VLOOKUP(M766, ani_diet!C:C, 1, FALSE), "No Match"),FALSE)</f>
        <v>Barley Grain</v>
      </c>
      <c r="AI766" s="220" t="s">
        <v>18768</v>
      </c>
      <c r="AL766" t="str">
        <f>IFERROR(IF(COUNTIF(C766:L766,"Feed Ingredient")&gt;0,INDEX(ani_diet!T:T,MATCH(M766,ani_diet!D:D,0)),""),"")</f>
        <v>Hordeum vulgare Grain</v>
      </c>
    </row>
    <row r="767" spans="1:38">
      <c r="A767" t="str">
        <f>_xlfn.TEXTJOIN("/",TRUE,AOM[[#This Row],[L1]:[L10]])</f>
        <v>Management/Livestock Management/Feed Characteristic/Feed Composition/Feed Ingredient/Crop Product/Cereal Products/Barley/Barley Ground</v>
      </c>
      <c r="B767" s="207" t="s">
        <v>20237</v>
      </c>
      <c r="C767" s="207" t="s">
        <v>17896</v>
      </c>
      <c r="D767" s="207" t="s">
        <v>17898</v>
      </c>
      <c r="E767" s="207" t="s">
        <v>17908</v>
      </c>
      <c r="F767" s="207" t="s">
        <v>18308</v>
      </c>
      <c r="G767" s="207" t="s">
        <v>18309</v>
      </c>
      <c r="H767" s="207" t="s">
        <v>20214</v>
      </c>
      <c r="I767" s="207" t="s">
        <v>19231</v>
      </c>
      <c r="J767" s="207" t="s">
        <v>3640</v>
      </c>
      <c r="K767" s="207" t="s">
        <v>20238</v>
      </c>
      <c r="L767" s="207"/>
      <c r="M767" t="str" cm="1">
        <f t="array" ref="M767">LOOKUP(2,1/(C767:L767&lt;&gt;""),C767:L767)</f>
        <v>Barley Ground</v>
      </c>
      <c r="N767" s="207" t="s">
        <v>20239</v>
      </c>
      <c r="O767" s="207"/>
      <c r="P767" s="207"/>
      <c r="Q767" s="207"/>
      <c r="R767" s="207"/>
      <c r="S767" s="207"/>
      <c r="T767" s="207"/>
      <c r="U767" s="207" t="s">
        <v>3642</v>
      </c>
      <c r="V767" s="209" t="s">
        <v>20235</v>
      </c>
      <c r="W767" s="207"/>
      <c r="X767" s="207"/>
      <c r="Y767" s="207"/>
      <c r="Z767" s="207"/>
      <c r="AA767" s="209" t="s">
        <v>3644</v>
      </c>
      <c r="AB767" s="211" t="s">
        <v>18765</v>
      </c>
      <c r="AC767" s="210" t="s">
        <v>18759</v>
      </c>
      <c r="AD767" s="210" t="s">
        <v>4169</v>
      </c>
      <c r="AE767" s="210" t="s">
        <v>3640</v>
      </c>
      <c r="AF767" s="210"/>
      <c r="AG767" t="str">
        <f>IFERROR(IF(COUNTIF(C767:L767,"Feed Ingredient")&gt;0,INDEX(ani_diet!T:T,MATCH(M767,ani_diet!D:D,0)),""),"")</f>
        <v>Hordeum vulgare</v>
      </c>
      <c r="AH767" s="60" t="str">
        <f>IF(IFERROR(IF(MATCH("Feed Ingredient", AOM[[#This Row],[L1]:[L10]],0)&gt;0, TRUE, FALSE), FALSE)=TRUE,IFERROR(VLOOKUP(M767, ani_diet!C:C, 1, FALSE), "No Match"),FALSE)</f>
        <v>No Match</v>
      </c>
      <c r="AI767" s="220" t="s">
        <v>18768</v>
      </c>
      <c r="AL767" t="str">
        <f>IFERROR(IF(COUNTIF(C767:L767,"Feed Ingredient")&gt;0,INDEX(ani_diet!T:T,MATCH(M767,ani_diet!D:D,0)),""),"")</f>
        <v>Hordeum vulgare</v>
      </c>
    </row>
    <row r="768" spans="1:38">
      <c r="A768" t="str">
        <f>_xlfn.TEXTJOIN("/",TRUE,AOM[[#This Row],[L1]:[L10]])</f>
        <v>Management/Livestock Management/Feed Characteristic/Feed Composition/Feed Ingredient/Crop Product/Cereal Products/Barley/Barley Sprouted Grain</v>
      </c>
      <c r="B768" s="207" t="s">
        <v>20240</v>
      </c>
      <c r="C768" s="207" t="s">
        <v>17896</v>
      </c>
      <c r="D768" s="207" t="s">
        <v>17898</v>
      </c>
      <c r="E768" s="207" t="s">
        <v>17908</v>
      </c>
      <c r="F768" s="207" t="s">
        <v>18308</v>
      </c>
      <c r="G768" s="207" t="s">
        <v>18309</v>
      </c>
      <c r="H768" s="207" t="s">
        <v>20214</v>
      </c>
      <c r="I768" s="207" t="s">
        <v>19231</v>
      </c>
      <c r="J768" s="207" t="s">
        <v>3640</v>
      </c>
      <c r="K768" s="207" t="s">
        <v>20241</v>
      </c>
      <c r="L768" s="207"/>
      <c r="M768" t="str" cm="1">
        <f t="array" ref="M768">LOOKUP(2,1/(C768:L768&lt;&gt;""),C768:L768)</f>
        <v>Barley Sprouted Grain</v>
      </c>
      <c r="N768" s="207" t="s">
        <v>8288</v>
      </c>
      <c r="O768" s="207" t="s">
        <v>8288</v>
      </c>
      <c r="P768" s="207" t="s">
        <v>8288</v>
      </c>
      <c r="Q768" s="207" t="s">
        <v>8288</v>
      </c>
      <c r="R768" s="207" t="s">
        <v>8288</v>
      </c>
      <c r="S768" s="207" t="s">
        <v>20234</v>
      </c>
      <c r="T768" s="207" t="s">
        <v>8288</v>
      </c>
      <c r="U768" s="207" t="s">
        <v>3642</v>
      </c>
      <c r="V768" s="209" t="s">
        <v>20235</v>
      </c>
      <c r="W768" s="207" t="s">
        <v>8288</v>
      </c>
      <c r="X768" s="207" t="s">
        <v>8288</v>
      </c>
      <c r="Y768" s="207" t="s">
        <v>8288</v>
      </c>
      <c r="Z768" s="207" t="s">
        <v>8288</v>
      </c>
      <c r="AA768" s="209" t="s">
        <v>3644</v>
      </c>
      <c r="AB768" s="225" t="s">
        <v>4169</v>
      </c>
      <c r="AC768" s="210" t="s">
        <v>18759</v>
      </c>
      <c r="AD768" s="210" t="s">
        <v>4169</v>
      </c>
      <c r="AE768" s="210" t="s">
        <v>3640</v>
      </c>
      <c r="AF768" s="210"/>
      <c r="AG768" t="str">
        <f>IFERROR(IF(COUNTIF(C768:L768,"Feed Ingredient")&gt;0,INDEX(ani_diet!T:T,MATCH(M768,ani_diet!D:D,0)),""),"")</f>
        <v/>
      </c>
      <c r="AH768" s="60" t="str">
        <f>IF(IFERROR(IF(MATCH("Feed Ingredient", AOM[[#This Row],[L1]:[L10]],0)&gt;0, TRUE, FALSE), FALSE)=TRUE,IFERROR(VLOOKUP(M768, ani_diet!C:C, 1, FALSE), "No Match"),FALSE)</f>
        <v>No Match</v>
      </c>
      <c r="AI768" s="220" t="s">
        <v>18966</v>
      </c>
      <c r="AL768" t="str">
        <f>IFERROR(IF(COUNTIF(C768:L768,"Feed Ingredient")&gt;0,INDEX(ani_diet!T:T,MATCH(M768,ani_diet!D:D,0)),""),"")</f>
        <v/>
      </c>
    </row>
    <row r="769" spans="1:38">
      <c r="A769" t="str">
        <f>_xlfn.TEXTJOIN("/",TRUE,AOM[[#This Row],[L1]:[L10]])</f>
        <v>Management/Livestock Management/Feed Characteristic/Feed Composition/Feed Ingredient/Crop Product/Cereal Products/Barley</v>
      </c>
      <c r="B769" s="207" t="s">
        <v>20242</v>
      </c>
      <c r="C769" s="207" t="s">
        <v>17896</v>
      </c>
      <c r="D769" s="207" t="s">
        <v>17898</v>
      </c>
      <c r="E769" s="207" t="s">
        <v>17908</v>
      </c>
      <c r="F769" s="207" t="s">
        <v>18308</v>
      </c>
      <c r="G769" s="207" t="s">
        <v>18309</v>
      </c>
      <c r="H769" s="207" t="s">
        <v>20214</v>
      </c>
      <c r="I769" s="207" t="s">
        <v>19231</v>
      </c>
      <c r="J769" s="207" t="s">
        <v>3640</v>
      </c>
      <c r="K769" s="207"/>
      <c r="L769" s="207"/>
      <c r="M769" t="str" cm="1">
        <f t="array" ref="M769">LOOKUP(2,1/(C769:L769&lt;&gt;""),C769:L769)</f>
        <v>Barley</v>
      </c>
      <c r="N769" s="207"/>
      <c r="O769" s="207"/>
      <c r="P769" s="207"/>
      <c r="Q769" s="207"/>
      <c r="R769" s="207"/>
      <c r="S769" s="207"/>
      <c r="T769" s="207"/>
      <c r="U769" s="207" t="s">
        <v>3642</v>
      </c>
      <c r="V769" s="209" t="s">
        <v>20235</v>
      </c>
      <c r="W769" s="207"/>
      <c r="X769" s="207"/>
      <c r="Y769" s="207"/>
      <c r="Z769" s="207"/>
      <c r="AA769" s="209" t="s">
        <v>3644</v>
      </c>
      <c r="AB769" s="211" t="s">
        <v>18765</v>
      </c>
      <c r="AC769" s="210" t="s">
        <v>18759</v>
      </c>
      <c r="AD769" s="210" t="s">
        <v>4169</v>
      </c>
      <c r="AE769" s="210" t="s">
        <v>3640</v>
      </c>
      <c r="AF769" s="210"/>
      <c r="AG769" t="str">
        <f>IFERROR(IF(COUNTIF(C769:L769,"Feed Ingredient")&gt;0,INDEX(ani_diet!T:T,MATCH(M769,ani_diet!D:D,0)),""),"")</f>
        <v>Hordeum vulgare</v>
      </c>
      <c r="AH769" s="60" t="str">
        <f>IF(IFERROR(IF(MATCH("Feed Ingredient", AOM[[#This Row],[L1]:[L10]],0)&gt;0, TRUE, FALSE), FALSE)=TRUE,IFERROR(VLOOKUP(M769, ani_diet!C:C, 1, FALSE), "No Match"),FALSE)</f>
        <v>Barley</v>
      </c>
      <c r="AI769" t="s">
        <v>3539</v>
      </c>
      <c r="AL769" t="str">
        <f>IFERROR(IF(COUNTIF(C769:L769,"Feed Ingredient")&gt;0,INDEX(ani_diet!T:T,MATCH(M769,ani_diet!D:D,0)),""),"")</f>
        <v>Hordeum vulgare</v>
      </c>
    </row>
    <row r="770" spans="1:38" ht="17.25" customHeight="1">
      <c r="A770" t="str">
        <f>_xlfn.TEXTJOIN("/",TRUE,AOM[[#This Row],[L1]:[L10]])</f>
        <v>Management/Livestock Management/Feed Characteristic/Feed Composition/Feed Ingredient/Crop Product/Cereal Products/Maize</v>
      </c>
      <c r="B770" s="207" t="s">
        <v>20243</v>
      </c>
      <c r="C770" s="207" t="s">
        <v>17896</v>
      </c>
      <c r="D770" s="207" t="s">
        <v>17898</v>
      </c>
      <c r="E770" s="207" t="s">
        <v>17908</v>
      </c>
      <c r="F770" s="207" t="s">
        <v>18308</v>
      </c>
      <c r="G770" s="207" t="s">
        <v>18309</v>
      </c>
      <c r="H770" s="207" t="s">
        <v>20214</v>
      </c>
      <c r="I770" s="207" t="s">
        <v>19231</v>
      </c>
      <c r="J770" s="207" t="s">
        <v>3680</v>
      </c>
      <c r="K770" s="207" t="s">
        <v>8288</v>
      </c>
      <c r="L770" s="207"/>
      <c r="M770" t="str" cm="1">
        <f t="array" ref="M770">LOOKUP(2,1/(C770:L770&lt;&gt;""),C770:L770)</f>
        <v>Maize</v>
      </c>
      <c r="N770" s="207" t="s">
        <v>20244</v>
      </c>
      <c r="O770" s="207" t="s">
        <v>8288</v>
      </c>
      <c r="P770" s="207" t="s">
        <v>8288</v>
      </c>
      <c r="Q770" s="207" t="s">
        <v>8288</v>
      </c>
      <c r="R770" s="207" t="s">
        <v>8288</v>
      </c>
      <c r="S770" s="207" t="s">
        <v>20245</v>
      </c>
      <c r="T770" s="207" t="s">
        <v>8288</v>
      </c>
      <c r="U770" s="207" t="s">
        <v>3682</v>
      </c>
      <c r="V770" s="209" t="s">
        <v>18750</v>
      </c>
      <c r="W770" s="207" t="s">
        <v>8288</v>
      </c>
      <c r="X770" s="207" t="s">
        <v>8288</v>
      </c>
      <c r="Y770" s="207" t="s">
        <v>8288</v>
      </c>
      <c r="Z770" s="207" t="s">
        <v>8288</v>
      </c>
      <c r="AA770" s="209" t="s">
        <v>3685</v>
      </c>
      <c r="AB770" s="225" t="s">
        <v>20246</v>
      </c>
      <c r="AC770" s="210" t="s">
        <v>18828</v>
      </c>
      <c r="AD770" s="210" t="s">
        <v>4169</v>
      </c>
      <c r="AE770" s="210" t="s">
        <v>3680</v>
      </c>
      <c r="AF770" s="210"/>
      <c r="AG770" t="str">
        <f>IFERROR(IF(COUNTIF(C770:L770,"Feed Ingredient")&gt;0,INDEX(ani_diet!T:T,MATCH(M770,ani_diet!D:D,0)),""),"")</f>
        <v>Zea mays</v>
      </c>
      <c r="AH770" s="60" t="str">
        <f>IF(IFERROR(IF(MATCH("Feed Ingredient", AOM[[#This Row],[L1]:[L10]],0)&gt;0, TRUE, FALSE), FALSE)=TRUE,IFERROR(VLOOKUP(M770, ani_diet!C:C, 1, FALSE), "No Match"),FALSE)</f>
        <v>Maize</v>
      </c>
      <c r="AI770" t="s">
        <v>20247</v>
      </c>
      <c r="AL770" t="str">
        <f>IFERROR(IF(COUNTIF(C770:L770,"Feed Ingredient")&gt;0,INDEX(ani_diet!T:T,MATCH(M770,ani_diet!D:D,0)),""),"")</f>
        <v>Zea mays</v>
      </c>
    </row>
    <row r="771" spans="1:38" ht="17.25" customHeight="1">
      <c r="A771" t="str">
        <f>_xlfn.TEXTJOIN("/",TRUE,AOM[[#This Row],[L1]:[L10]])</f>
        <v>Management/Livestock Management/Feed Characteristic/Feed Composition/Feed Ingredient/Crop Product/Cereal Products/Maize/Maize Cracked</v>
      </c>
      <c r="B771" s="207" t="s">
        <v>20248</v>
      </c>
      <c r="C771" s="207" t="s">
        <v>17896</v>
      </c>
      <c r="D771" s="207" t="s">
        <v>17898</v>
      </c>
      <c r="E771" s="207" t="s">
        <v>17908</v>
      </c>
      <c r="F771" s="207" t="s">
        <v>18308</v>
      </c>
      <c r="G771" s="207" t="s">
        <v>18309</v>
      </c>
      <c r="H771" s="207" t="s">
        <v>20214</v>
      </c>
      <c r="I771" s="207" t="s">
        <v>19231</v>
      </c>
      <c r="J771" s="207" t="s">
        <v>3680</v>
      </c>
      <c r="K771" s="207" t="s">
        <v>20249</v>
      </c>
      <c r="L771" s="207"/>
      <c r="M771" t="str" cm="1">
        <f t="array" ref="M771">LOOKUP(2,1/(C771:L771&lt;&gt;""),C771:L771)</f>
        <v>Maize Cracked</v>
      </c>
      <c r="N771" s="207" t="s">
        <v>20250</v>
      </c>
      <c r="O771" s="207" t="s">
        <v>8288</v>
      </c>
      <c r="P771" s="207" t="s">
        <v>8288</v>
      </c>
      <c r="Q771" s="207" t="s">
        <v>8288</v>
      </c>
      <c r="R771" s="207" t="s">
        <v>8288</v>
      </c>
      <c r="S771" s="207" t="s">
        <v>8288</v>
      </c>
      <c r="T771" s="207" t="s">
        <v>8288</v>
      </c>
      <c r="U771" s="207" t="s">
        <v>3682</v>
      </c>
      <c r="V771" s="209" t="s">
        <v>18750</v>
      </c>
      <c r="W771" s="207" t="s">
        <v>8288</v>
      </c>
      <c r="X771" s="207" t="s">
        <v>8288</v>
      </c>
      <c r="Y771" s="207" t="s">
        <v>8288</v>
      </c>
      <c r="Z771" s="207" t="s">
        <v>8288</v>
      </c>
      <c r="AA771" s="209" t="s">
        <v>3685</v>
      </c>
      <c r="AB771" s="225" t="s">
        <v>20246</v>
      </c>
      <c r="AC771" s="210" t="s">
        <v>18828</v>
      </c>
      <c r="AD771" s="210" t="s">
        <v>4169</v>
      </c>
      <c r="AE771" s="210" t="s">
        <v>3680</v>
      </c>
      <c r="AF771" s="210"/>
      <c r="AG771" t="str">
        <f>IFERROR(IF(COUNTIF(C771:L771,"Feed Ingredient")&gt;0,INDEX(ani_diet!T:T,MATCH(M771,ani_diet!D:D,0)),""),"")</f>
        <v>Zea mays</v>
      </c>
      <c r="AH771" s="60" t="str">
        <f>IF(IFERROR(IF(MATCH("Feed Ingredient", AOM[[#This Row],[L1]:[L10]],0)&gt;0, TRUE, FALSE), FALSE)=TRUE,IFERROR(VLOOKUP(M771, ani_diet!C:C, 1, FALSE), "No Match"),FALSE)</f>
        <v>No Match</v>
      </c>
      <c r="AI771" t="s">
        <v>20247</v>
      </c>
      <c r="AL771" t="str">
        <f>IFERROR(IF(COUNTIF(C771:L771,"Feed Ingredient")&gt;0,INDEX(ani_diet!T:T,MATCH(M771,ani_diet!D:D,0)),""),"")</f>
        <v>Zea mays</v>
      </c>
    </row>
    <row r="772" spans="1:38" ht="17.25" customHeight="1">
      <c r="A772" t="str">
        <f>_xlfn.TEXTJOIN("/",TRUE,AOM[[#This Row],[L1]:[L10]])</f>
        <v>Management/Livestock Management/Feed Characteristic/Feed Composition/Feed Ingredient/Crop Product/Cereal Products/Maize/Maize Crushed</v>
      </c>
      <c r="B772" s="207" t="s">
        <v>20251</v>
      </c>
      <c r="C772" s="207" t="s">
        <v>17896</v>
      </c>
      <c r="D772" s="207" t="s">
        <v>17898</v>
      </c>
      <c r="E772" s="207" t="s">
        <v>17908</v>
      </c>
      <c r="F772" s="207" t="s">
        <v>18308</v>
      </c>
      <c r="G772" s="207" t="s">
        <v>18309</v>
      </c>
      <c r="H772" s="207" t="s">
        <v>20214</v>
      </c>
      <c r="I772" s="207" t="s">
        <v>19231</v>
      </c>
      <c r="J772" s="207" t="s">
        <v>3680</v>
      </c>
      <c r="K772" s="207" t="s">
        <v>20252</v>
      </c>
      <c r="L772" s="207"/>
      <c r="M772" t="str" cm="1">
        <f t="array" ref="M772">LOOKUP(2,1/(C772:L772&lt;&gt;""),C772:L772)</f>
        <v>Maize Crushed</v>
      </c>
      <c r="N772" s="207" t="s">
        <v>20253</v>
      </c>
      <c r="O772" s="207"/>
      <c r="P772" s="207"/>
      <c r="Q772" s="207"/>
      <c r="R772" s="207"/>
      <c r="S772" s="207"/>
      <c r="T772" s="207"/>
      <c r="U772" s="207"/>
      <c r="V772" s="209" t="s">
        <v>18750</v>
      </c>
      <c r="W772" s="207"/>
      <c r="X772" s="207"/>
      <c r="Y772" s="207"/>
      <c r="Z772" s="207"/>
      <c r="AA772" s="209"/>
      <c r="AB772" s="225" t="s">
        <v>20246</v>
      </c>
      <c r="AC772" s="210" t="s">
        <v>18828</v>
      </c>
      <c r="AD772" s="210" t="s">
        <v>4169</v>
      </c>
      <c r="AE772" s="210" t="s">
        <v>3680</v>
      </c>
      <c r="AF772" s="210"/>
      <c r="AG772" t="str">
        <f>IFERROR(IF(COUNTIF(C772:L772,"Feed Ingredient")&gt;0,INDEX(ani_diet!T:T,MATCH(M772,ani_diet!D:D,0)),""),"")</f>
        <v/>
      </c>
      <c r="AH772" s="60" t="str">
        <f>IF(IFERROR(IF(MATCH("Feed Ingredient", AOM[[#This Row],[L1]:[L10]],0)&gt;0, TRUE, FALSE), FALSE)=TRUE,IFERROR(VLOOKUP(M772, ani_diet!C:C, 1, FALSE), "No Match"),FALSE)</f>
        <v>No Match</v>
      </c>
      <c r="AI772" t="s">
        <v>20247</v>
      </c>
      <c r="AL772" t="str">
        <f>IFERROR(IF(COUNTIF(C772:L772,"Feed Ingredient")&gt;0,INDEX(ani_diet!T:T,MATCH(M772,ani_diet!D:D,0)),""),"")</f>
        <v/>
      </c>
    </row>
    <row r="773" spans="1:38">
      <c r="A773" t="str">
        <f>_xlfn.TEXTJOIN("/",TRUE,AOM[[#This Row],[L1]:[L10]])</f>
        <v>Management/Livestock Management/Feed Characteristic/Feed Composition/Feed Ingredient/Crop Product/Cereal Products/Maize/Maize Ensiled</v>
      </c>
      <c r="B773" s="207" t="s">
        <v>20254</v>
      </c>
      <c r="C773" s="207" t="s">
        <v>17896</v>
      </c>
      <c r="D773" s="207" t="s">
        <v>17898</v>
      </c>
      <c r="E773" s="207" t="s">
        <v>17908</v>
      </c>
      <c r="F773" s="207" t="s">
        <v>18308</v>
      </c>
      <c r="G773" s="207" t="s">
        <v>18309</v>
      </c>
      <c r="H773" s="207" t="s">
        <v>20214</v>
      </c>
      <c r="I773" s="207" t="s">
        <v>19231</v>
      </c>
      <c r="J773" s="207" t="s">
        <v>3680</v>
      </c>
      <c r="K773" s="207" t="s">
        <v>20255</v>
      </c>
      <c r="L773" s="207"/>
      <c r="M773" t="str" cm="1">
        <f t="array" ref="M773">LOOKUP(2,1/(C773:L773&lt;&gt;""),C773:L773)</f>
        <v>Maize Ensiled</v>
      </c>
      <c r="N773" s="207" t="s">
        <v>20256</v>
      </c>
      <c r="O773" s="207" t="s">
        <v>8288</v>
      </c>
      <c r="P773" s="207" t="s">
        <v>8288</v>
      </c>
      <c r="Q773" s="207" t="s">
        <v>8288</v>
      </c>
      <c r="R773" s="207" t="s">
        <v>8288</v>
      </c>
      <c r="S773" s="207" t="s">
        <v>8288</v>
      </c>
      <c r="T773" s="207" t="s">
        <v>8288</v>
      </c>
      <c r="U773" s="207" t="s">
        <v>3682</v>
      </c>
      <c r="V773" s="209" t="s">
        <v>18750</v>
      </c>
      <c r="W773" s="207" t="s">
        <v>8288</v>
      </c>
      <c r="X773" s="207" t="s">
        <v>8288</v>
      </c>
      <c r="Y773" s="207" t="s">
        <v>8288</v>
      </c>
      <c r="Z773" s="207" t="s">
        <v>8288</v>
      </c>
      <c r="AA773" s="209" t="s">
        <v>3685</v>
      </c>
      <c r="AB773" s="209" t="s">
        <v>20257</v>
      </c>
      <c r="AC773" s="210" t="s">
        <v>18828</v>
      </c>
      <c r="AD773" s="210" t="s">
        <v>4169</v>
      </c>
      <c r="AE773" s="210" t="s">
        <v>3680</v>
      </c>
      <c r="AF773" s="210"/>
      <c r="AG773" t="str">
        <f>IFERROR(IF(COUNTIF(C773:L773,"Feed Ingredient")&gt;0,INDEX(ani_diet!T:T,MATCH(M773,ani_diet!D:D,0)),""),"")</f>
        <v>Zea mays</v>
      </c>
      <c r="AH773" s="60" t="str">
        <f>IF(IFERROR(IF(MATCH("Feed Ingredient", AOM[[#This Row],[L1]:[L10]],0)&gt;0, TRUE, FALSE), FALSE)=TRUE,IFERROR(VLOOKUP(M773, ani_diet!C:C, 1, FALSE), "No Match"),FALSE)</f>
        <v>No Match</v>
      </c>
      <c r="AI773" t="s">
        <v>3539</v>
      </c>
      <c r="AL773" t="str">
        <f>IFERROR(IF(COUNTIF(C773:L773,"Feed Ingredient")&gt;0,INDEX(ani_diet!T:T,MATCH(M773,ani_diet!D:D,0)),""),"")</f>
        <v>Zea mays</v>
      </c>
    </row>
    <row r="774" spans="1:38">
      <c r="A774" t="str">
        <f>_xlfn.TEXTJOIN("/",TRUE,AOM[[#This Row],[L1]:[L10]])</f>
        <v>Management/Livestock Management/Feed Characteristic/Feed Composition/Feed Ingredient/Crop Product/Cereal Products/Maize/Maize Extruded</v>
      </c>
      <c r="B774" s="207" t="s">
        <v>20258</v>
      </c>
      <c r="C774" s="207" t="s">
        <v>17896</v>
      </c>
      <c r="D774" s="207" t="s">
        <v>17898</v>
      </c>
      <c r="E774" s="207" t="s">
        <v>17908</v>
      </c>
      <c r="F774" s="207" t="s">
        <v>18308</v>
      </c>
      <c r="G774" s="207" t="s">
        <v>18309</v>
      </c>
      <c r="H774" s="207" t="s">
        <v>20214</v>
      </c>
      <c r="I774" s="207" t="s">
        <v>19231</v>
      </c>
      <c r="J774" s="207" t="s">
        <v>3680</v>
      </c>
      <c r="K774" s="207" t="s">
        <v>20259</v>
      </c>
      <c r="L774" s="207"/>
      <c r="M774" t="str" cm="1">
        <f t="array" ref="M774">LOOKUP(2,1/(C774:L774&lt;&gt;""),C774:L774)</f>
        <v>Maize Extruded</v>
      </c>
      <c r="N774" s="207" t="s">
        <v>20260</v>
      </c>
      <c r="O774" s="207" t="s">
        <v>8288</v>
      </c>
      <c r="P774" s="207" t="s">
        <v>8288</v>
      </c>
      <c r="Q774" s="207" t="s">
        <v>8288</v>
      </c>
      <c r="R774" s="207" t="s">
        <v>8288</v>
      </c>
      <c r="S774" s="207" t="s">
        <v>8288</v>
      </c>
      <c r="T774" s="207" t="s">
        <v>8288</v>
      </c>
      <c r="U774" s="207" t="s">
        <v>3682</v>
      </c>
      <c r="V774" s="209" t="s">
        <v>18750</v>
      </c>
      <c r="W774" s="207" t="s">
        <v>8288</v>
      </c>
      <c r="X774" s="207" t="s">
        <v>8288</v>
      </c>
      <c r="Y774" s="207" t="s">
        <v>8288</v>
      </c>
      <c r="Z774" s="207" t="s">
        <v>8288</v>
      </c>
      <c r="AA774" s="209" t="s">
        <v>3685</v>
      </c>
      <c r="AB774" s="225" t="s">
        <v>20246</v>
      </c>
      <c r="AC774" s="210" t="s">
        <v>18828</v>
      </c>
      <c r="AD774" s="210" t="s">
        <v>4169</v>
      </c>
      <c r="AE774" s="210" t="s">
        <v>3680</v>
      </c>
      <c r="AF774" s="210"/>
      <c r="AG774" t="str">
        <f>IFERROR(IF(COUNTIF(C774:L774,"Feed Ingredient")&gt;0,INDEX(ani_diet!T:T,MATCH(M774,ani_diet!D:D,0)),""),"")</f>
        <v>Zea mays</v>
      </c>
      <c r="AH774" s="60" t="str">
        <f>IF(IFERROR(IF(MATCH("Feed Ingredient", AOM[[#This Row],[L1]:[L10]],0)&gt;0, TRUE, FALSE), FALSE)=TRUE,IFERROR(VLOOKUP(M774, ani_diet!C:C, 1, FALSE), "No Match"),FALSE)</f>
        <v>No Match</v>
      </c>
      <c r="AI774" t="s">
        <v>3539</v>
      </c>
      <c r="AL774" t="str">
        <f>IFERROR(IF(COUNTIF(C774:L774,"Feed Ingredient")&gt;0,INDEX(ani_diet!T:T,MATCH(M774,ani_diet!D:D,0)),""),"")</f>
        <v>Zea mays</v>
      </c>
    </row>
    <row r="775" spans="1:38">
      <c r="A775" t="str">
        <f>_xlfn.TEXTJOIN("/",TRUE,AOM[[#This Row],[L1]:[L10]])</f>
        <v>Management/Livestock Management/Feed Characteristic/Feed Composition/Feed Ingredient/Crop Product/Cereal Products/Maize/Maize Grain/Maize Dried Ground</v>
      </c>
      <c r="B775" s="207" t="s">
        <v>20261</v>
      </c>
      <c r="C775" s="207" t="s">
        <v>17896</v>
      </c>
      <c r="D775" s="207" t="s">
        <v>17898</v>
      </c>
      <c r="E775" s="207" t="s">
        <v>17908</v>
      </c>
      <c r="F775" s="207" t="s">
        <v>18308</v>
      </c>
      <c r="G775" s="207" t="s">
        <v>18309</v>
      </c>
      <c r="H775" s="207" t="s">
        <v>20214</v>
      </c>
      <c r="I775" s="207" t="s">
        <v>19231</v>
      </c>
      <c r="J775" s="207" t="s">
        <v>3680</v>
      </c>
      <c r="K775" s="207" t="s">
        <v>20262</v>
      </c>
      <c r="L775" s="207" t="s">
        <v>20263</v>
      </c>
      <c r="M775" t="str" cm="1">
        <f t="array" ref="M775">LOOKUP(2,1/(C775:L775&lt;&gt;""),C775:L775)</f>
        <v>Maize Dried Ground</v>
      </c>
      <c r="N775" s="207" t="s">
        <v>20264</v>
      </c>
      <c r="O775" s="207" t="s">
        <v>8288</v>
      </c>
      <c r="P775" s="207" t="s">
        <v>8288</v>
      </c>
      <c r="Q775" s="207" t="s">
        <v>8288</v>
      </c>
      <c r="R775" s="207" t="s">
        <v>8288</v>
      </c>
      <c r="S775" s="207" t="s">
        <v>20245</v>
      </c>
      <c r="T775" s="207" t="s">
        <v>8288</v>
      </c>
      <c r="U775" s="207" t="s">
        <v>3682</v>
      </c>
      <c r="V775" s="209" t="s">
        <v>18750</v>
      </c>
      <c r="W775" s="207" t="s">
        <v>8288</v>
      </c>
      <c r="X775" s="207" t="s">
        <v>8288</v>
      </c>
      <c r="Y775" s="207" t="s">
        <v>8288</v>
      </c>
      <c r="Z775" s="207" t="s">
        <v>8288</v>
      </c>
      <c r="AA775" s="209" t="s">
        <v>3685</v>
      </c>
      <c r="AB775" s="225" t="s">
        <v>20246</v>
      </c>
      <c r="AC775" s="210" t="s">
        <v>18828</v>
      </c>
      <c r="AD775" s="210" t="s">
        <v>4169</v>
      </c>
      <c r="AE775" s="210" t="s">
        <v>3680</v>
      </c>
      <c r="AF775" s="210"/>
      <c r="AG775" t="str">
        <f>IFERROR(IF(COUNTIF(C775:L775,"Feed Ingredient")&gt;0,INDEX(ani_diet!T:T,MATCH(M775,ani_diet!D:D,0)),""),"")</f>
        <v>Zea mays</v>
      </c>
      <c r="AH775" s="60" t="str">
        <f>IF(IFERROR(IF(MATCH("Feed Ingredient", AOM[[#This Row],[L1]:[L10]],0)&gt;0, TRUE, FALSE), FALSE)=TRUE,IFERROR(VLOOKUP(M775, ani_diet!C:C, 1, FALSE), "No Match"),FALSE)</f>
        <v>No Match</v>
      </c>
      <c r="AI775" t="s">
        <v>20265</v>
      </c>
      <c r="AL775" t="str">
        <f>IFERROR(IF(COUNTIF(C775:L775,"Feed Ingredient")&gt;0,INDEX(ani_diet!T:T,MATCH(M775,ani_diet!D:D,0)),""),"")</f>
        <v>Zea mays</v>
      </c>
    </row>
    <row r="776" spans="1:38">
      <c r="A776" t="str">
        <f>_xlfn.TEXTJOIN("/",TRUE,AOM[[#This Row],[L1]:[L10]])</f>
        <v>Management/Livestock Management/Feed Characteristic/Feed Composition/Feed Ingredient/Crop Product/Cereal Products/Maize/Maize Grain/Maize Dried Ground Heated</v>
      </c>
      <c r="B776" s="207" t="s">
        <v>20266</v>
      </c>
      <c r="C776" s="207" t="s">
        <v>17896</v>
      </c>
      <c r="D776" s="207" t="s">
        <v>17898</v>
      </c>
      <c r="E776" s="207" t="s">
        <v>17908</v>
      </c>
      <c r="F776" s="207" t="s">
        <v>18308</v>
      </c>
      <c r="G776" s="207" t="s">
        <v>18309</v>
      </c>
      <c r="H776" s="207" t="s">
        <v>20214</v>
      </c>
      <c r="I776" s="207" t="s">
        <v>19231</v>
      </c>
      <c r="J776" s="207" t="s">
        <v>3680</v>
      </c>
      <c r="K776" s="207" t="s">
        <v>20262</v>
      </c>
      <c r="L776" s="207" t="s">
        <v>20267</v>
      </c>
      <c r="M776" t="str" cm="1">
        <f t="array" ref="M776">LOOKUP(2,1/(C776:L776&lt;&gt;""),C776:L776)</f>
        <v>Maize Dried Ground Heated</v>
      </c>
      <c r="N776" s="207"/>
      <c r="O776" s="207" t="s">
        <v>8288</v>
      </c>
      <c r="P776" s="207" t="s">
        <v>8288</v>
      </c>
      <c r="Q776" s="207" t="s">
        <v>8288</v>
      </c>
      <c r="R776" s="207" t="s">
        <v>8288</v>
      </c>
      <c r="S776" s="207" t="s">
        <v>20245</v>
      </c>
      <c r="T776" s="207" t="s">
        <v>8288</v>
      </c>
      <c r="U776" s="207" t="s">
        <v>3682</v>
      </c>
      <c r="V776" s="209" t="s">
        <v>18750</v>
      </c>
      <c r="W776" s="207" t="s">
        <v>8288</v>
      </c>
      <c r="X776" s="207" t="s">
        <v>8288</v>
      </c>
      <c r="Y776" s="207" t="s">
        <v>8288</v>
      </c>
      <c r="Z776" s="207" t="s">
        <v>8288</v>
      </c>
      <c r="AA776" s="209" t="s">
        <v>3685</v>
      </c>
      <c r="AB776" s="225" t="s">
        <v>20246</v>
      </c>
      <c r="AC776" s="210" t="s">
        <v>18828</v>
      </c>
      <c r="AD776" s="210" t="s">
        <v>4169</v>
      </c>
      <c r="AE776" s="210" t="s">
        <v>3680</v>
      </c>
      <c r="AF776" s="210"/>
      <c r="AG776" t="str">
        <f>IFERROR(IF(COUNTIF(C776:L776,"Feed Ingredient")&gt;0,INDEX(ani_diet!T:T,MATCH(M776,ani_diet!D:D,0)),""),"")</f>
        <v>Zea mays</v>
      </c>
      <c r="AH776" s="60" t="str">
        <f>IF(IFERROR(IF(MATCH("Feed Ingredient", AOM[[#This Row],[L1]:[L10]],0)&gt;0, TRUE, FALSE), FALSE)=TRUE,IFERROR(VLOOKUP(M776, ani_diet!C:C, 1, FALSE), "No Match"),FALSE)</f>
        <v>No Match</v>
      </c>
      <c r="AI776" t="s">
        <v>3539</v>
      </c>
      <c r="AL776" t="str">
        <f>IFERROR(IF(COUNTIF(C776:L776,"Feed Ingredient")&gt;0,INDEX(ani_diet!T:T,MATCH(M776,ani_diet!D:D,0)),""),"")</f>
        <v>Zea mays</v>
      </c>
    </row>
    <row r="777" spans="1:38">
      <c r="A777" t="s">
        <v>20268</v>
      </c>
      <c r="B777" s="207" t="s">
        <v>20269</v>
      </c>
      <c r="C777" s="207" t="s">
        <v>17896</v>
      </c>
      <c r="D777" s="207" t="s">
        <v>17898</v>
      </c>
      <c r="E777" s="207" t="s">
        <v>17908</v>
      </c>
      <c r="F777" s="207" t="s">
        <v>18308</v>
      </c>
      <c r="G777" s="207" t="s">
        <v>18309</v>
      </c>
      <c r="H777" s="207" t="s">
        <v>20214</v>
      </c>
      <c r="I777" s="207" t="s">
        <v>19231</v>
      </c>
      <c r="J777" s="207" t="s">
        <v>3680</v>
      </c>
      <c r="K777" s="207" t="s">
        <v>20262</v>
      </c>
      <c r="L777" s="207" t="s">
        <v>20270</v>
      </c>
      <c r="M777" t="str" cm="1">
        <f t="array" ref="M777">LOOKUP(2,1/(C777:L777&lt;&gt;""),C777:L777)</f>
        <v>Maize Grain Crushed</v>
      </c>
      <c r="N777" s="207" t="s">
        <v>20271</v>
      </c>
      <c r="O777" s="207" t="s">
        <v>8288</v>
      </c>
      <c r="P777" s="207" t="s">
        <v>8288</v>
      </c>
      <c r="Q777" s="207" t="s">
        <v>8288</v>
      </c>
      <c r="R777" s="207" t="s">
        <v>8288</v>
      </c>
      <c r="S777" s="207" t="s">
        <v>20245</v>
      </c>
      <c r="T777" s="207" t="s">
        <v>8288</v>
      </c>
      <c r="U777" s="207" t="s">
        <v>3682</v>
      </c>
      <c r="V777" s="209" t="s">
        <v>18750</v>
      </c>
      <c r="W777" s="207" t="s">
        <v>8288</v>
      </c>
      <c r="X777" s="207" t="s">
        <v>8288</v>
      </c>
      <c r="Y777" s="207" t="s">
        <v>8288</v>
      </c>
      <c r="Z777" s="207" t="s">
        <v>8288</v>
      </c>
      <c r="AA777" s="209" t="s">
        <v>3685</v>
      </c>
      <c r="AB777" s="225" t="s">
        <v>20246</v>
      </c>
      <c r="AC777" s="210" t="s">
        <v>18828</v>
      </c>
      <c r="AD777" s="210" t="s">
        <v>4169</v>
      </c>
      <c r="AE777" s="210" t="s">
        <v>3680</v>
      </c>
      <c r="AF777" s="210"/>
      <c r="AG777" t="str">
        <f>IFERROR(IF(COUNTIF(C777:L777,"Feed Ingredient")&gt;0,INDEX(ani_diet!T:T,MATCH(M777,ani_diet!D:D,0)),""),"")</f>
        <v>Zea mays Grain</v>
      </c>
      <c r="AH777" s="60" t="str">
        <f>IF(IFERROR(IF(MATCH("Feed Ingredient", AOM[[#This Row],[L1]:[L10]],0)&gt;0, TRUE, FALSE), FALSE)=TRUE,IFERROR(VLOOKUP(M777, ani_diet!C:C, 1, FALSE), "No Match"),FALSE)</f>
        <v>No Match</v>
      </c>
      <c r="AI777" t="s">
        <v>20247</v>
      </c>
      <c r="AL777" t="str">
        <f>IFERROR(IF(COUNTIF(C777:L777,"Feed Ingredient")&gt;0,INDEX(ani_diet!T:T,MATCH(M777,ani_diet!D:D,0)),""),"")</f>
        <v>Zea mays Grain</v>
      </c>
    </row>
    <row r="778" spans="1:38">
      <c r="A778" t="str">
        <f>_xlfn.TEXTJOIN("/",TRUE,AOM[[#This Row],[L1]:[L10]])</f>
        <v>Management/Livestock Management/Feed Characteristic/Feed Composition/Feed Ingredient/Crop Product/Cereal Products/Maize/Maize Grain/Maize Grain Ground</v>
      </c>
      <c r="B778" s="207" t="s">
        <v>20272</v>
      </c>
      <c r="C778" s="207" t="s">
        <v>17896</v>
      </c>
      <c r="D778" s="207" t="s">
        <v>17898</v>
      </c>
      <c r="E778" s="207" t="s">
        <v>17908</v>
      </c>
      <c r="F778" s="207" t="s">
        <v>18308</v>
      </c>
      <c r="G778" s="207" t="s">
        <v>18309</v>
      </c>
      <c r="H778" s="207" t="s">
        <v>20214</v>
      </c>
      <c r="I778" s="207" t="s">
        <v>19231</v>
      </c>
      <c r="J778" s="207" t="s">
        <v>3680</v>
      </c>
      <c r="K778" s="207" t="s">
        <v>20262</v>
      </c>
      <c r="L778" s="207" t="s">
        <v>20273</v>
      </c>
      <c r="M778" t="str" cm="1">
        <f t="array" ref="M778">LOOKUP(2,1/(C778:L778&lt;&gt;""),C778:L778)</f>
        <v>Maize Grain Ground</v>
      </c>
      <c r="N778" s="207" t="s">
        <v>20274</v>
      </c>
      <c r="O778" s="207" t="s">
        <v>8288</v>
      </c>
      <c r="P778" s="207" t="s">
        <v>8288</v>
      </c>
      <c r="Q778" s="207" t="s">
        <v>8288</v>
      </c>
      <c r="R778" s="207" t="s">
        <v>8288</v>
      </c>
      <c r="S778" s="207" t="s">
        <v>20245</v>
      </c>
      <c r="T778" s="207" t="s">
        <v>8288</v>
      </c>
      <c r="U778" s="207" t="s">
        <v>3682</v>
      </c>
      <c r="V778" s="209" t="s">
        <v>18750</v>
      </c>
      <c r="W778" s="207" t="s">
        <v>8288</v>
      </c>
      <c r="X778" s="207" t="s">
        <v>8288</v>
      </c>
      <c r="Y778" s="207" t="s">
        <v>8288</v>
      </c>
      <c r="Z778" s="207" t="s">
        <v>8288</v>
      </c>
      <c r="AA778" s="209" t="s">
        <v>3685</v>
      </c>
      <c r="AB778" s="225" t="s">
        <v>20246</v>
      </c>
      <c r="AC778" s="210" t="s">
        <v>18828</v>
      </c>
      <c r="AD778" s="210" t="s">
        <v>4169</v>
      </c>
      <c r="AE778" s="210" t="s">
        <v>3680</v>
      </c>
      <c r="AF778" s="210"/>
      <c r="AG778" t="str">
        <f>IFERROR(IF(COUNTIF(C778:L778,"Feed Ingredient")&gt;0,INDEX(ani_diet!T:T,MATCH(M778,ani_diet!D:D,0)),""),"")</f>
        <v>Zea mays Grain</v>
      </c>
      <c r="AH778" s="60" t="str">
        <f>IF(IFERROR(IF(MATCH("Feed Ingredient", AOM[[#This Row],[L1]:[L10]],0)&gt;0, TRUE, FALSE), FALSE)=TRUE,IFERROR(VLOOKUP(M778, ani_diet!C:C, 1, FALSE), "No Match"),FALSE)</f>
        <v>No Match</v>
      </c>
      <c r="AI778" t="s">
        <v>20265</v>
      </c>
      <c r="AL778" t="str">
        <f>IFERROR(IF(COUNTIF(C778:L778,"Feed Ingredient")&gt;0,INDEX(ani_diet!T:T,MATCH(M778,ani_diet!D:D,0)),""),"")</f>
        <v>Zea mays Grain</v>
      </c>
    </row>
    <row r="779" spans="1:38">
      <c r="A779" t="str">
        <f>_xlfn.TEXTJOIN("/",TRUE,AOM[[#This Row],[L1]:[L10]])</f>
        <v>Management/Livestock Management/Feed Characteristic/Feed Composition/Feed Ingredient/Crop Product/Cereal Products/Maize/Maize Grain</v>
      </c>
      <c r="B779" s="207" t="s">
        <v>20275</v>
      </c>
      <c r="C779" s="207" t="s">
        <v>17896</v>
      </c>
      <c r="D779" s="207" t="s">
        <v>17898</v>
      </c>
      <c r="E779" s="207" t="s">
        <v>17908</v>
      </c>
      <c r="F779" s="207" t="s">
        <v>18308</v>
      </c>
      <c r="G779" s="207" t="s">
        <v>18309</v>
      </c>
      <c r="H779" s="207" t="s">
        <v>20214</v>
      </c>
      <c r="I779" s="207" t="s">
        <v>19231</v>
      </c>
      <c r="J779" s="207" t="s">
        <v>3680</v>
      </c>
      <c r="K779" s="207" t="s">
        <v>20262</v>
      </c>
      <c r="L779" s="207"/>
      <c r="M779" t="str" cm="1">
        <f t="array" ref="M779">LOOKUP(2,1/(C779:L779&lt;&gt;""),C779:L779)</f>
        <v>Maize Grain</v>
      </c>
      <c r="N779" s="207" t="s">
        <v>20276</v>
      </c>
      <c r="O779" s="207" t="s">
        <v>8288</v>
      </c>
      <c r="P779" s="207" t="s">
        <v>8288</v>
      </c>
      <c r="Q779" s="207" t="s">
        <v>8288</v>
      </c>
      <c r="R779" s="207" t="s">
        <v>8288</v>
      </c>
      <c r="S779" s="207" t="s">
        <v>20245</v>
      </c>
      <c r="T779" s="207" t="s">
        <v>8288</v>
      </c>
      <c r="U779" s="207" t="s">
        <v>3682</v>
      </c>
      <c r="V779" s="209" t="s">
        <v>18750</v>
      </c>
      <c r="W779" s="207" t="s">
        <v>8288</v>
      </c>
      <c r="X779" s="207" t="s">
        <v>8288</v>
      </c>
      <c r="Y779" s="207" t="s">
        <v>8288</v>
      </c>
      <c r="Z779" s="207" t="s">
        <v>8288</v>
      </c>
      <c r="AA779" s="209" t="s">
        <v>3685</v>
      </c>
      <c r="AB779" s="225" t="s">
        <v>20246</v>
      </c>
      <c r="AC779" s="210" t="s">
        <v>18828</v>
      </c>
      <c r="AD779" s="210" t="s">
        <v>4169</v>
      </c>
      <c r="AE779" s="210" t="s">
        <v>3680</v>
      </c>
      <c r="AF779" s="210"/>
      <c r="AG779" t="str">
        <f>IFERROR(IF(COUNTIF(C779:L779,"Feed Ingredient")&gt;0,INDEX(ani_diet!T:T,MATCH(M779,ani_diet!D:D,0)),""),"")</f>
        <v>Zea mays Grain</v>
      </c>
      <c r="AH779" s="60" t="str">
        <f>IF(IFERROR(IF(MATCH("Feed Ingredient", AOM[[#This Row],[L1]:[L10]],0)&gt;0, TRUE, FALSE), FALSE)=TRUE,IFERROR(VLOOKUP(M779, ani_diet!C:C, 1, FALSE), "No Match"),FALSE)</f>
        <v>Maize Grain</v>
      </c>
      <c r="AI779" t="s">
        <v>20247</v>
      </c>
      <c r="AL779" t="str">
        <f>IFERROR(IF(COUNTIF(C779:L779,"Feed Ingredient")&gt;0,INDEX(ani_diet!T:T,MATCH(M779,ani_diet!D:D,0)),""),"")</f>
        <v>Zea mays Grain</v>
      </c>
    </row>
    <row r="780" spans="1:38">
      <c r="A780" t="str">
        <f>_xlfn.TEXTJOIN("/",TRUE,AOM[[#This Row],[L1]:[L10]])</f>
        <v>Management/Livestock Management/Feed Characteristic/Feed Composition/Feed Ingredient/Crop Product/Cereal Products/Maize/Maize Ground</v>
      </c>
      <c r="B780" s="207" t="s">
        <v>20277</v>
      </c>
      <c r="C780" s="207" t="s">
        <v>17896</v>
      </c>
      <c r="D780" s="207" t="s">
        <v>17898</v>
      </c>
      <c r="E780" s="207" t="s">
        <v>17908</v>
      </c>
      <c r="F780" s="207" t="s">
        <v>18308</v>
      </c>
      <c r="G780" s="207" t="s">
        <v>18309</v>
      </c>
      <c r="H780" s="207" t="s">
        <v>20214</v>
      </c>
      <c r="I780" s="207" t="s">
        <v>19231</v>
      </c>
      <c r="J780" s="207" t="s">
        <v>3680</v>
      </c>
      <c r="K780" s="207" t="s">
        <v>20278</v>
      </c>
      <c r="L780" s="207"/>
      <c r="M780" t="str" cm="1">
        <f t="array" ref="M780">LOOKUP(2,1/(C780:L780&lt;&gt;""),C780:L780)</f>
        <v>Maize Ground</v>
      </c>
      <c r="N780" s="207" t="s">
        <v>20279</v>
      </c>
      <c r="O780" s="207" t="s">
        <v>8288</v>
      </c>
      <c r="P780" s="207" t="s">
        <v>8288</v>
      </c>
      <c r="Q780" s="207" t="s">
        <v>8288</v>
      </c>
      <c r="R780" s="207" t="s">
        <v>8288</v>
      </c>
      <c r="S780" s="207" t="s">
        <v>20245</v>
      </c>
      <c r="T780" s="207" t="s">
        <v>8288</v>
      </c>
      <c r="U780" s="207" t="s">
        <v>3682</v>
      </c>
      <c r="V780" s="209" t="s">
        <v>18750</v>
      </c>
      <c r="W780" s="207" t="s">
        <v>8288</v>
      </c>
      <c r="X780" s="207" t="s">
        <v>8288</v>
      </c>
      <c r="Y780" s="207" t="s">
        <v>8288</v>
      </c>
      <c r="Z780" s="207" t="s">
        <v>8288</v>
      </c>
      <c r="AA780" s="209" t="s">
        <v>3685</v>
      </c>
      <c r="AB780" s="225" t="s">
        <v>20246</v>
      </c>
      <c r="AC780" s="210" t="s">
        <v>18828</v>
      </c>
      <c r="AD780" s="210" t="s">
        <v>4169</v>
      </c>
      <c r="AE780" s="210" t="s">
        <v>3680</v>
      </c>
      <c r="AF780" s="210"/>
      <c r="AG780" t="str">
        <f>IFERROR(IF(COUNTIF(C780:L780,"Feed Ingredient")&gt;0,INDEX(ani_diet!T:T,MATCH(M780,ani_diet!D:D,0)),""),"")</f>
        <v>Zea mays</v>
      </c>
      <c r="AH780" s="60" t="str">
        <f>IF(IFERROR(IF(MATCH("Feed Ingredient", AOM[[#This Row],[L1]:[L10]],0)&gt;0, TRUE, FALSE), FALSE)=TRUE,IFERROR(VLOOKUP(M780, ani_diet!C:C, 1, FALSE), "No Match"),FALSE)</f>
        <v>No Match</v>
      </c>
      <c r="AI780" t="s">
        <v>20265</v>
      </c>
      <c r="AL780" t="str">
        <f>IFERROR(IF(COUNTIF(C780:L780,"Feed Ingredient")&gt;0,INDEX(ani_diet!T:T,MATCH(M780,ani_diet!D:D,0)),""),"")</f>
        <v>Zea mays</v>
      </c>
    </row>
    <row r="781" spans="1:38">
      <c r="A781" t="str">
        <f>_xlfn.TEXTJOIN("/",TRUE,AOM[[#This Row],[L1]:[L10]])</f>
        <v>Management/Livestock Management/Feed Characteristic/Feed Composition/Feed Ingredient/Crop Product/Cereal Products/Maize/Maize Oil</v>
      </c>
      <c r="B781" s="207" t="s">
        <v>20280</v>
      </c>
      <c r="C781" s="207" t="s">
        <v>17896</v>
      </c>
      <c r="D781" s="207" t="s">
        <v>17898</v>
      </c>
      <c r="E781" s="207" t="s">
        <v>17908</v>
      </c>
      <c r="F781" s="207" t="s">
        <v>18308</v>
      </c>
      <c r="G781" s="207" t="s">
        <v>18309</v>
      </c>
      <c r="H781" s="207" t="s">
        <v>20214</v>
      </c>
      <c r="I781" s="207" t="s">
        <v>19231</v>
      </c>
      <c r="J781" s="207" t="s">
        <v>3680</v>
      </c>
      <c r="K781" s="207" t="s">
        <v>20281</v>
      </c>
      <c r="L781" s="207"/>
      <c r="M781" t="str" cm="1">
        <f t="array" ref="M781">LOOKUP(2,1/(C781:L781&lt;&gt;""),C781:L781)</f>
        <v>Maize Oil</v>
      </c>
      <c r="N781" s="207" t="s">
        <v>20282</v>
      </c>
      <c r="O781" s="207" t="s">
        <v>8288</v>
      </c>
      <c r="P781" s="207" t="s">
        <v>8288</v>
      </c>
      <c r="Q781" s="207" t="s">
        <v>8288</v>
      </c>
      <c r="R781" s="207" t="s">
        <v>8288</v>
      </c>
      <c r="S781" s="207" t="s">
        <v>20283</v>
      </c>
      <c r="T781" s="207" t="s">
        <v>8288</v>
      </c>
      <c r="U781" s="207" t="s">
        <v>3682</v>
      </c>
      <c r="V781" s="209" t="s">
        <v>18750</v>
      </c>
      <c r="W781" s="207" t="s">
        <v>8288</v>
      </c>
      <c r="X781" s="207" t="s">
        <v>8288</v>
      </c>
      <c r="Y781" s="207" t="s">
        <v>8288</v>
      </c>
      <c r="Z781" s="207" t="s">
        <v>8288</v>
      </c>
      <c r="AA781" s="209" t="s">
        <v>3685</v>
      </c>
      <c r="AB781" s="209" t="s">
        <v>4169</v>
      </c>
      <c r="AC781" s="210" t="s">
        <v>18828</v>
      </c>
      <c r="AD781" s="210" t="s">
        <v>4169</v>
      </c>
      <c r="AE781" s="210" t="s">
        <v>3680</v>
      </c>
      <c r="AF781" s="210"/>
      <c r="AG781" t="str">
        <f>IFERROR(IF(COUNTIF(C781:L781,"Feed Ingredient")&gt;0,INDEX(ani_diet!T:T,MATCH(M781,ani_diet!D:D,0)),""),"")</f>
        <v>Zea mays Oil</v>
      </c>
      <c r="AH781" s="60" t="str">
        <f>IF(IFERROR(IF(MATCH("Feed Ingredient", AOM[[#This Row],[L1]:[L10]],0)&gt;0, TRUE, FALSE), FALSE)=TRUE,IFERROR(VLOOKUP(M781, ani_diet!C:C, 1, FALSE), "No Match"),FALSE)</f>
        <v>Maize Oil</v>
      </c>
      <c r="AI781" t="s">
        <v>3539</v>
      </c>
      <c r="AL781" t="str">
        <f>IFERROR(IF(COUNTIF(C781:L781,"Feed Ingredient")&gt;0,INDEX(ani_diet!T:T,MATCH(M781,ani_diet!D:D,0)),""),"")</f>
        <v>Zea mays Oil</v>
      </c>
    </row>
    <row r="782" spans="1:38">
      <c r="A782" t="str">
        <f>_xlfn.TEXTJOIN("/",TRUE,AOM[[#This Row],[L1]:[L10]])</f>
        <v>Management/Livestock Management/Feed Characteristic/Feed Composition/Feed Ingredient/Crop Product/Cereal Products/Maize/Maize Starch</v>
      </c>
      <c r="B782" s="207" t="s">
        <v>20284</v>
      </c>
      <c r="C782" s="207" t="s">
        <v>17896</v>
      </c>
      <c r="D782" s="207" t="s">
        <v>17898</v>
      </c>
      <c r="E782" s="207" t="s">
        <v>17908</v>
      </c>
      <c r="F782" s="207" t="s">
        <v>18308</v>
      </c>
      <c r="G782" s="207" t="s">
        <v>18309</v>
      </c>
      <c r="H782" s="207" t="s">
        <v>20214</v>
      </c>
      <c r="I782" s="207" t="s">
        <v>19231</v>
      </c>
      <c r="J782" s="207" t="s">
        <v>3680</v>
      </c>
      <c r="K782" s="207" t="s">
        <v>20285</v>
      </c>
      <c r="L782" s="207"/>
      <c r="M782" t="str" cm="1">
        <f t="array" ref="M782">LOOKUP(2,1/(C782:L782&lt;&gt;""),C782:L782)</f>
        <v>Maize Starch</v>
      </c>
      <c r="N782" s="207" t="s">
        <v>20286</v>
      </c>
      <c r="O782" s="207" t="s">
        <v>8288</v>
      </c>
      <c r="P782" s="207" t="s">
        <v>8288</v>
      </c>
      <c r="Q782" s="207" t="s">
        <v>8288</v>
      </c>
      <c r="R782" s="207" t="s">
        <v>8288</v>
      </c>
      <c r="S782" s="207" t="s">
        <v>18909</v>
      </c>
      <c r="T782" s="207" t="s">
        <v>8288</v>
      </c>
      <c r="U782" s="207" t="s">
        <v>3682</v>
      </c>
      <c r="V782" s="209" t="s">
        <v>18750</v>
      </c>
      <c r="W782" s="207" t="s">
        <v>8288</v>
      </c>
      <c r="X782" s="207" t="s">
        <v>8288</v>
      </c>
      <c r="Y782" s="207" t="s">
        <v>8288</v>
      </c>
      <c r="Z782" s="207" t="s">
        <v>8288</v>
      </c>
      <c r="AA782" s="209" t="s">
        <v>3685</v>
      </c>
      <c r="AB782" s="211" t="s">
        <v>20287</v>
      </c>
      <c r="AC782" s="210" t="s">
        <v>18828</v>
      </c>
      <c r="AD782" s="210" t="s">
        <v>4169</v>
      </c>
      <c r="AE782" s="210" t="s">
        <v>3680</v>
      </c>
      <c r="AF782" s="210"/>
      <c r="AG782" t="str">
        <f>IFERROR(IF(COUNTIF(C782:L782,"Feed Ingredient")&gt;0,INDEX(ani_diet!T:T,MATCH(M782,ani_diet!D:D,0)),""),"")</f>
        <v>Zea mays Starch</v>
      </c>
      <c r="AH782" s="60" t="str">
        <f>IF(IFERROR(IF(MATCH("Feed Ingredient", AOM[[#This Row],[L1]:[L10]],0)&gt;0, TRUE, FALSE), FALSE)=TRUE,IFERROR(VLOOKUP(M782, ani_diet!C:C, 1, FALSE), "No Match"),FALSE)</f>
        <v>Maize Starch</v>
      </c>
      <c r="AI782" t="s">
        <v>3539</v>
      </c>
      <c r="AL782" t="str">
        <f>IFERROR(IF(COUNTIF(C782:L782,"Feed Ingredient")&gt;0,INDEX(ani_diet!T:T,MATCH(M782,ani_diet!D:D,0)),""),"")</f>
        <v>Zea mays Starch</v>
      </c>
    </row>
    <row r="783" spans="1:38">
      <c r="A783" t="str">
        <f>_xlfn.TEXTJOIN("/",TRUE,AOM[[#This Row],[L1]:[L10]])</f>
        <v>Management/Livestock Management/Feed Characteristic/Feed Composition/Feed Ingredient/Crop Product/Cereal Products/Maize/Maize Whole/Maize Whole Ensiled</v>
      </c>
      <c r="B783" s="207" t="s">
        <v>20288</v>
      </c>
      <c r="C783" s="207" t="s">
        <v>17896</v>
      </c>
      <c r="D783" s="207" t="s">
        <v>17898</v>
      </c>
      <c r="E783" s="207" t="s">
        <v>17908</v>
      </c>
      <c r="F783" s="207" t="s">
        <v>18308</v>
      </c>
      <c r="G783" s="207" t="s">
        <v>18309</v>
      </c>
      <c r="H783" s="207" t="s">
        <v>20214</v>
      </c>
      <c r="I783" s="207" t="s">
        <v>19231</v>
      </c>
      <c r="J783" s="207" t="s">
        <v>3680</v>
      </c>
      <c r="K783" s="207" t="s">
        <v>20289</v>
      </c>
      <c r="L783" s="207" t="s">
        <v>20290</v>
      </c>
      <c r="M783" t="str" cm="1">
        <f t="array" ref="M783">LOOKUP(2,1/(C783:L783&lt;&gt;""),C783:L783)</f>
        <v>Maize Whole Ensiled</v>
      </c>
      <c r="N783" s="207" t="s">
        <v>20291</v>
      </c>
      <c r="O783" s="207" t="s">
        <v>8288</v>
      </c>
      <c r="P783" s="207" t="s">
        <v>8288</v>
      </c>
      <c r="Q783" s="207" t="s">
        <v>8288</v>
      </c>
      <c r="R783" s="207" t="s">
        <v>8288</v>
      </c>
      <c r="S783" s="207" t="s">
        <v>8288</v>
      </c>
      <c r="T783" s="207" t="s">
        <v>8288</v>
      </c>
      <c r="U783" s="207" t="s">
        <v>3682</v>
      </c>
      <c r="V783" s="209" t="s">
        <v>18750</v>
      </c>
      <c r="W783" s="207" t="s">
        <v>8288</v>
      </c>
      <c r="X783" s="207" t="s">
        <v>8288</v>
      </c>
      <c r="Y783" s="207" t="s">
        <v>8288</v>
      </c>
      <c r="Z783" s="207" t="s">
        <v>8288</v>
      </c>
      <c r="AA783" s="209" t="s">
        <v>3685</v>
      </c>
      <c r="AB783" s="225" t="s">
        <v>4169</v>
      </c>
      <c r="AC783" s="210" t="s">
        <v>18828</v>
      </c>
      <c r="AD783" s="210" t="s">
        <v>4169</v>
      </c>
      <c r="AE783" s="210" t="s">
        <v>3680</v>
      </c>
      <c r="AF783" s="210"/>
      <c r="AG783" t="str">
        <f>IFERROR(IF(COUNTIF(C783:L783,"Feed Ingredient")&gt;0,INDEX(ani_diet!T:T,MATCH(M783,ani_diet!D:D,0)),""),"")</f>
        <v>Zea mays Whole</v>
      </c>
      <c r="AH783" s="60" t="str">
        <f>IF(IFERROR(IF(MATCH("Feed Ingredient", AOM[[#This Row],[L1]:[L10]],0)&gt;0, TRUE, FALSE), FALSE)=TRUE,IFERROR(VLOOKUP(M783, ani_diet!C:C, 1, FALSE), "No Match"),FALSE)</f>
        <v>No Match</v>
      </c>
      <c r="AI783" s="220" t="s">
        <v>3539</v>
      </c>
      <c r="AL783" t="str">
        <f>IFERROR(IF(COUNTIF(C783:L783,"Feed Ingredient")&gt;0,INDEX(ani_diet!T:T,MATCH(M783,ani_diet!D:D,0)),""),"")</f>
        <v>Zea mays Whole</v>
      </c>
    </row>
    <row r="784" spans="1:38">
      <c r="A784" t="str">
        <f>_xlfn.TEXTJOIN("/",TRUE,AOM[[#This Row],[L1]:[L10]])</f>
        <v>Management/Livestock Management/Feed Characteristic/Feed Composition/Feed Ingredient/Crop Product/Cereal Products/Maize/Maize Whole/Maize Whole Ground</v>
      </c>
      <c r="B784" s="207" t="s">
        <v>20292</v>
      </c>
      <c r="C784" s="207" t="s">
        <v>17896</v>
      </c>
      <c r="D784" s="207" t="s">
        <v>17898</v>
      </c>
      <c r="E784" s="207" t="s">
        <v>17908</v>
      </c>
      <c r="F784" s="207" t="s">
        <v>18308</v>
      </c>
      <c r="G784" s="207" t="s">
        <v>18309</v>
      </c>
      <c r="H784" s="207" t="s">
        <v>20214</v>
      </c>
      <c r="I784" s="207" t="s">
        <v>19231</v>
      </c>
      <c r="J784" s="207" t="s">
        <v>3680</v>
      </c>
      <c r="K784" s="207" t="s">
        <v>20289</v>
      </c>
      <c r="L784" s="207" t="s">
        <v>20293</v>
      </c>
      <c r="M784" t="str" cm="1">
        <f t="array" ref="M784">LOOKUP(2,1/(C784:L784&lt;&gt;""),C784:L784)</f>
        <v>Maize Whole Ground</v>
      </c>
      <c r="N784" s="207" t="s">
        <v>20294</v>
      </c>
      <c r="O784" s="207" t="s">
        <v>8288</v>
      </c>
      <c r="P784" s="207" t="s">
        <v>8288</v>
      </c>
      <c r="Q784" s="207" t="s">
        <v>8288</v>
      </c>
      <c r="R784" s="207" t="s">
        <v>8288</v>
      </c>
      <c r="S784" s="207" t="s">
        <v>8288</v>
      </c>
      <c r="T784" s="207" t="s">
        <v>8288</v>
      </c>
      <c r="U784" s="207" t="s">
        <v>3682</v>
      </c>
      <c r="V784" s="209" t="s">
        <v>18750</v>
      </c>
      <c r="W784" s="207" t="s">
        <v>8288</v>
      </c>
      <c r="X784" s="207" t="s">
        <v>8288</v>
      </c>
      <c r="Y784" s="207" t="s">
        <v>8288</v>
      </c>
      <c r="Z784" s="207" t="s">
        <v>8288</v>
      </c>
      <c r="AA784" s="209" t="s">
        <v>3685</v>
      </c>
      <c r="AB784" s="225" t="s">
        <v>20246</v>
      </c>
      <c r="AC784" s="210" t="s">
        <v>18828</v>
      </c>
      <c r="AD784" s="210" t="s">
        <v>4169</v>
      </c>
      <c r="AE784" s="210" t="s">
        <v>3680</v>
      </c>
      <c r="AF784" s="210"/>
      <c r="AG784" t="str">
        <f>IFERROR(IF(COUNTIF(C784:L784,"Feed Ingredient")&gt;0,INDEX(ani_diet!T:T,MATCH(M784,ani_diet!D:D,0)),""),"")</f>
        <v>Zea mays Whole</v>
      </c>
      <c r="AH784" s="60" t="str">
        <f>IF(IFERROR(IF(MATCH("Feed Ingredient", AOM[[#This Row],[L1]:[L10]],0)&gt;0, TRUE, FALSE), FALSE)=TRUE,IFERROR(VLOOKUP(M784, ani_diet!C:C, 1, FALSE), "No Match"),FALSE)</f>
        <v>No Match</v>
      </c>
      <c r="AI784" t="s">
        <v>20295</v>
      </c>
      <c r="AL784" t="str">
        <f>IFERROR(IF(COUNTIF(C784:L784,"Feed Ingredient")&gt;0,INDEX(ani_diet!T:T,MATCH(M784,ani_diet!D:D,0)),""),"")</f>
        <v>Zea mays Whole</v>
      </c>
    </row>
    <row r="785" spans="1:38">
      <c r="A785" t="str">
        <f>_xlfn.TEXTJOIN("/",TRUE,AOM[[#This Row],[L1]:[L10]])</f>
        <v>Management/Livestock Management/Feed Characteristic/Feed Composition/Feed Ingredient/Crop Product/Cereal Products/Maize/Maize Whole</v>
      </c>
      <c r="B785" s="207" t="s">
        <v>20296</v>
      </c>
      <c r="C785" s="207" t="s">
        <v>17896</v>
      </c>
      <c r="D785" s="207" t="s">
        <v>17898</v>
      </c>
      <c r="E785" s="207" t="s">
        <v>17908</v>
      </c>
      <c r="F785" s="207" t="s">
        <v>18308</v>
      </c>
      <c r="G785" s="207" t="s">
        <v>18309</v>
      </c>
      <c r="H785" s="207" t="s">
        <v>20214</v>
      </c>
      <c r="I785" s="207" t="s">
        <v>19231</v>
      </c>
      <c r="J785" s="207" t="s">
        <v>3680</v>
      </c>
      <c r="K785" s="207" t="s">
        <v>20289</v>
      </c>
      <c r="L785" s="207"/>
      <c r="M785" t="str" cm="1">
        <f t="array" ref="M785">LOOKUP(2,1/(C785:L785&lt;&gt;""),C785:L785)</f>
        <v>Maize Whole</v>
      </c>
      <c r="N785" s="207" t="s">
        <v>20297</v>
      </c>
      <c r="O785" s="207" t="s">
        <v>8288</v>
      </c>
      <c r="P785" s="207" t="s">
        <v>8288</v>
      </c>
      <c r="Q785" s="207" t="s">
        <v>8288</v>
      </c>
      <c r="R785" s="207" t="s">
        <v>8288</v>
      </c>
      <c r="S785" s="207" t="s">
        <v>8288</v>
      </c>
      <c r="T785" s="207" t="s">
        <v>8288</v>
      </c>
      <c r="U785" s="207" t="s">
        <v>3682</v>
      </c>
      <c r="V785" s="209" t="s">
        <v>18750</v>
      </c>
      <c r="W785" s="207" t="s">
        <v>8288</v>
      </c>
      <c r="X785" s="207" t="s">
        <v>8288</v>
      </c>
      <c r="Y785" s="207" t="s">
        <v>8288</v>
      </c>
      <c r="Z785" s="207" t="s">
        <v>8288</v>
      </c>
      <c r="AA785" s="209" t="s">
        <v>3685</v>
      </c>
      <c r="AB785" s="225" t="s">
        <v>20246</v>
      </c>
      <c r="AC785" s="210" t="s">
        <v>18828</v>
      </c>
      <c r="AD785" s="210" t="s">
        <v>4169</v>
      </c>
      <c r="AE785" s="210" t="s">
        <v>3680</v>
      </c>
      <c r="AF785" s="210"/>
      <c r="AG785" t="str">
        <f>IFERROR(IF(COUNTIF(C785:L785,"Feed Ingredient")&gt;0,INDEX(ani_diet!T:T,MATCH(M785,ani_diet!D:D,0)),""),"")</f>
        <v>Zea mays Whole</v>
      </c>
      <c r="AH785" s="60" t="str">
        <f>IF(IFERROR(IF(MATCH("Feed Ingredient", AOM[[#This Row],[L1]:[L10]],0)&gt;0, TRUE, FALSE), FALSE)=TRUE,IFERROR(VLOOKUP(M785, ani_diet!C:C, 1, FALSE), "No Match"),FALSE)</f>
        <v>Maize Whole</v>
      </c>
      <c r="AI785" t="s">
        <v>20295</v>
      </c>
      <c r="AL785" t="str">
        <f>IFERROR(IF(COUNTIF(C785:L785,"Feed Ingredient")&gt;0,INDEX(ani_diet!T:T,MATCH(M785,ani_diet!D:D,0)),""),"")</f>
        <v>Zea mays Whole</v>
      </c>
    </row>
    <row r="786" spans="1:38">
      <c r="A786" t="str">
        <f>_xlfn.TEXTJOIN("/",TRUE,AOM[[#This Row],[L1]:[L10]])</f>
        <v>Management/Livestock Management/Feed Characteristic/Feed Composition/Feed Ingredient/Crop Product/Cereal Products/Maize Yellow/Maize Yellow Grain</v>
      </c>
      <c r="B786" s="207" t="s">
        <v>20298</v>
      </c>
      <c r="C786" s="207" t="s">
        <v>17896</v>
      </c>
      <c r="D786" s="207" t="s">
        <v>17898</v>
      </c>
      <c r="E786" s="207" t="s">
        <v>17908</v>
      </c>
      <c r="F786" s="207" t="s">
        <v>18308</v>
      </c>
      <c r="G786" s="207" t="s">
        <v>18309</v>
      </c>
      <c r="H786" s="207" t="s">
        <v>20214</v>
      </c>
      <c r="I786" s="207" t="s">
        <v>19231</v>
      </c>
      <c r="J786" s="207" t="s">
        <v>20299</v>
      </c>
      <c r="K786" s="207" t="s">
        <v>20300</v>
      </c>
      <c r="L786" s="207"/>
      <c r="M786" t="str" cm="1">
        <f t="array" ref="M786">LOOKUP(2,1/(C786:L786&lt;&gt;""),C786:L786)</f>
        <v>Maize Yellow Grain</v>
      </c>
      <c r="N786" s="207"/>
      <c r="O786" s="207"/>
      <c r="P786" s="207"/>
      <c r="Q786" s="207"/>
      <c r="R786" s="207"/>
      <c r="S786" s="207"/>
      <c r="T786" s="207"/>
      <c r="U786" s="207"/>
      <c r="V786" s="209"/>
      <c r="W786" s="207"/>
      <c r="X786" s="207"/>
      <c r="Y786" s="207"/>
      <c r="Z786" s="207"/>
      <c r="AA786" s="209"/>
      <c r="AB786" s="225" t="s">
        <v>20301</v>
      </c>
      <c r="AC786" s="210"/>
      <c r="AD786" s="210"/>
      <c r="AE786" s="210"/>
      <c r="AF786" s="210"/>
      <c r="AG786" t="str">
        <f>IFERROR(IF(COUNTIF(C786:L786,"Feed Ingredient")&gt;0,INDEX(ani_diet!T:T,MATCH(M786,ani_diet!D:D,0)),""),"")</f>
        <v/>
      </c>
      <c r="AH786" s="60" t="str">
        <f>IF(IFERROR(IF(MATCH("Feed Ingredient", AOM[[#This Row],[L1]:[L10]],0)&gt;0, TRUE, FALSE), FALSE)=TRUE,IFERROR(VLOOKUP(M786, ani_diet!C:C, 1, FALSE), "No Match"),FALSE)</f>
        <v>No Match</v>
      </c>
      <c r="AI786" s="220" t="s">
        <v>20247</v>
      </c>
      <c r="AL786" t="str">
        <f>IFERROR(IF(COUNTIF(C786:L786,"Feed Ingredient")&gt;0,INDEX(ani_diet!T:T,MATCH(M786,ani_diet!D:D,0)),""),"")</f>
        <v/>
      </c>
    </row>
    <row r="787" spans="1:38">
      <c r="A787" t="str">
        <f>_xlfn.TEXTJOIN("/",TRUE,AOM[[#This Row],[L1]:[L10]])</f>
        <v>Management/Livestock Management/Feed Characteristic/Feed Composition/Feed Ingredient/Crop Product/Cereal Products/Maize Yellow</v>
      </c>
      <c r="B787" s="207" t="s">
        <v>20302</v>
      </c>
      <c r="C787" s="207" t="s">
        <v>17896</v>
      </c>
      <c r="D787" s="207" t="s">
        <v>17898</v>
      </c>
      <c r="E787" s="207" t="s">
        <v>17908</v>
      </c>
      <c r="F787" s="207" t="s">
        <v>18308</v>
      </c>
      <c r="G787" s="207" t="s">
        <v>18309</v>
      </c>
      <c r="H787" s="207" t="s">
        <v>20214</v>
      </c>
      <c r="I787" s="207" t="s">
        <v>19231</v>
      </c>
      <c r="J787" s="207" t="s">
        <v>20299</v>
      </c>
      <c r="K787" s="207"/>
      <c r="L787" s="207"/>
      <c r="M787" t="str" cm="1">
        <f t="array" ref="M787">LOOKUP(2,1/(C787:L787&lt;&gt;""),C787:L787)</f>
        <v>Maize Yellow</v>
      </c>
      <c r="N787" s="207" t="s">
        <v>20303</v>
      </c>
      <c r="O787" s="207"/>
      <c r="P787" s="207"/>
      <c r="Q787" s="207"/>
      <c r="R787" s="207"/>
      <c r="S787" s="207" t="s">
        <v>20245</v>
      </c>
      <c r="T787" s="207" t="s">
        <v>8288</v>
      </c>
      <c r="U787" s="207" t="s">
        <v>3682</v>
      </c>
      <c r="V787" s="209" t="s">
        <v>18750</v>
      </c>
      <c r="W787" s="207"/>
      <c r="X787" s="207"/>
      <c r="Y787" s="207"/>
      <c r="Z787" s="207"/>
      <c r="AA787" s="209"/>
      <c r="AB787" s="225" t="s">
        <v>20304</v>
      </c>
      <c r="AC787" s="210"/>
      <c r="AD787" s="210"/>
      <c r="AE787" s="210"/>
      <c r="AF787" s="210"/>
      <c r="AG787" t="str">
        <f>IFERROR(IF(COUNTIF(C787:L787,"Feed Ingredient")&gt;0,INDEX(ani_diet!T:T,MATCH(M787,ani_diet!D:D,0)),""),"")</f>
        <v/>
      </c>
      <c r="AH787" s="60" t="str">
        <f>IF(IFERROR(IF(MATCH("Feed Ingredient", AOM[[#This Row],[L1]:[L10]],0)&gt;0, TRUE, FALSE), FALSE)=TRUE,IFERROR(VLOOKUP(M787, ani_diet!C:C, 1, FALSE), "No Match"),FALSE)</f>
        <v>No Match</v>
      </c>
      <c r="AI787" s="220" t="s">
        <v>20247</v>
      </c>
      <c r="AL787" t="str">
        <f>IFERROR(IF(COUNTIF(C787:L787,"Feed Ingredient")&gt;0,INDEX(ani_diet!T:T,MATCH(M787,ani_diet!D:D,0)),""),"")</f>
        <v/>
      </c>
    </row>
    <row r="788" spans="1:38">
      <c r="A788" t="str">
        <f>_xlfn.TEXTJOIN("/",TRUE,AOM[[#This Row],[L1]:[L10]])</f>
        <v>Management/Livestock Management/Feed Characteristic/Feed Composition/Feed Ingredient/Crop Product/Cereal Products/Millet</v>
      </c>
      <c r="B788" s="207" t="s">
        <v>20305</v>
      </c>
      <c r="C788" s="207" t="s">
        <v>17896</v>
      </c>
      <c r="D788" s="207" t="s">
        <v>17898</v>
      </c>
      <c r="E788" s="207" t="s">
        <v>17908</v>
      </c>
      <c r="F788" s="207" t="s">
        <v>18308</v>
      </c>
      <c r="G788" s="207" t="s">
        <v>18309</v>
      </c>
      <c r="H788" s="207" t="s">
        <v>20214</v>
      </c>
      <c r="I788" s="207" t="s">
        <v>19231</v>
      </c>
      <c r="J788" s="207" t="s">
        <v>18968</v>
      </c>
      <c r="K788" s="207" t="s">
        <v>8288</v>
      </c>
      <c r="L788" s="207"/>
      <c r="M788" t="str" cm="1">
        <f t="array" ref="M788">LOOKUP(2,1/(C788:L788&lt;&gt;""),C788:L788)</f>
        <v>Millet</v>
      </c>
      <c r="N788" s="207"/>
      <c r="O788" s="207" t="s">
        <v>8288</v>
      </c>
      <c r="P788" s="207" t="s">
        <v>8288</v>
      </c>
      <c r="Q788" s="207" t="s">
        <v>8288</v>
      </c>
      <c r="R788" s="207" t="s">
        <v>8288</v>
      </c>
      <c r="S788" s="207" t="s">
        <v>20306</v>
      </c>
      <c r="T788" s="207" t="s">
        <v>8288</v>
      </c>
      <c r="U788" s="207"/>
      <c r="V788" s="209" t="s">
        <v>20307</v>
      </c>
      <c r="W788" s="207" t="s">
        <v>8288</v>
      </c>
      <c r="X788" s="207" t="s">
        <v>8288</v>
      </c>
      <c r="Y788" s="207" t="s">
        <v>8288</v>
      </c>
      <c r="Z788" s="207" t="s">
        <v>8288</v>
      </c>
      <c r="AA788" s="209" t="s">
        <v>8288</v>
      </c>
      <c r="AB788" s="225" t="s">
        <v>20308</v>
      </c>
      <c r="AC788" s="210" t="s">
        <v>18971</v>
      </c>
      <c r="AD788" s="210" t="s">
        <v>4169</v>
      </c>
      <c r="AE788" s="210" t="s">
        <v>18968</v>
      </c>
      <c r="AF788" s="210"/>
      <c r="AG788" t="str">
        <f>IFERROR(IF(COUNTIF(C788:L788,"Feed Ingredient")&gt;0,INDEX(ani_diet!T:T,MATCH(M788,ani_diet!D:D,0)),""),"")</f>
        <v/>
      </c>
      <c r="AH788" s="60" t="str">
        <f>IF(IFERROR(IF(MATCH("Feed Ingredient", AOM[[#This Row],[L1]:[L10]],0)&gt;0, TRUE, FALSE), FALSE)=TRUE,IFERROR(VLOOKUP(M788, ani_diet!C:C, 1, FALSE), "No Match"),FALSE)</f>
        <v>Millet</v>
      </c>
      <c r="AI788" t="s">
        <v>3539</v>
      </c>
      <c r="AL788" t="str">
        <f>IFERROR(IF(COUNTIF(C788:L788,"Feed Ingredient")&gt;0,INDEX(ani_diet!T:T,MATCH(M788,ani_diet!D:D,0)),""),"")</f>
        <v/>
      </c>
    </row>
    <row r="789" spans="1:38">
      <c r="A789" t="str">
        <f>_xlfn.TEXTJOIN("/",TRUE,AOM[[#This Row],[L1]:[L10]])</f>
        <v>Management/Livestock Management/Feed Characteristic/Feed Composition/Feed Ingredient/Crop Product/Cereal Products/Oat/Oat Ensiled</v>
      </c>
      <c r="B789" s="207" t="s">
        <v>20309</v>
      </c>
      <c r="C789" s="207" t="s">
        <v>17896</v>
      </c>
      <c r="D789" s="207" t="s">
        <v>17898</v>
      </c>
      <c r="E789" s="207" t="s">
        <v>17908</v>
      </c>
      <c r="F789" s="207" t="s">
        <v>18308</v>
      </c>
      <c r="G789" s="207" t="s">
        <v>18309</v>
      </c>
      <c r="H789" s="207" t="s">
        <v>20214</v>
      </c>
      <c r="I789" s="207" t="s">
        <v>19231</v>
      </c>
      <c r="J789" s="207" t="s">
        <v>3690</v>
      </c>
      <c r="K789" s="207" t="s">
        <v>20310</v>
      </c>
      <c r="L789" s="207"/>
      <c r="M789" t="str" cm="1">
        <f t="array" ref="M789">LOOKUP(2,1/(C789:L789&lt;&gt;""),C789:L789)</f>
        <v>Oat Ensiled</v>
      </c>
      <c r="N789" s="207" t="s">
        <v>20311</v>
      </c>
      <c r="O789" s="207" t="s">
        <v>8288</v>
      </c>
      <c r="P789" s="207" t="s">
        <v>8288</v>
      </c>
      <c r="Q789" s="207" t="s">
        <v>8288</v>
      </c>
      <c r="R789" s="207" t="s">
        <v>8288</v>
      </c>
      <c r="S789" s="207" t="s">
        <v>18985</v>
      </c>
      <c r="T789" s="207" t="s">
        <v>8288</v>
      </c>
      <c r="U789" s="207" t="s">
        <v>18986</v>
      </c>
      <c r="V789" s="209" t="s">
        <v>18980</v>
      </c>
      <c r="W789" s="207" t="s">
        <v>8288</v>
      </c>
      <c r="X789" s="207" t="s">
        <v>8288</v>
      </c>
      <c r="Y789" s="207" t="s">
        <v>8288</v>
      </c>
      <c r="Z789" s="207" t="s">
        <v>8288</v>
      </c>
      <c r="AA789" s="209" t="s">
        <v>3693</v>
      </c>
      <c r="AB789" s="211" t="s">
        <v>20312</v>
      </c>
      <c r="AC789" s="210" t="s">
        <v>18981</v>
      </c>
      <c r="AD789" s="210" t="s">
        <v>4169</v>
      </c>
      <c r="AE789" s="213" t="s">
        <v>3690</v>
      </c>
      <c r="AF789" s="213"/>
      <c r="AG789" t="str">
        <f>IFERROR(IF(COUNTIF(C789:L789,"Feed Ingredient")&gt;0,INDEX(ani_diet!T:T,MATCH(M789,ani_diet!D:D,0)),""),"")</f>
        <v>Avena sativa</v>
      </c>
      <c r="AH789" s="60" t="str">
        <f>IF(IFERROR(IF(MATCH("Feed Ingredient", AOM[[#This Row],[L1]:[L10]],0)&gt;0, TRUE, FALSE), FALSE)=TRUE,IFERROR(VLOOKUP(M789, ani_diet!C:C, 1, FALSE), "No Match"),FALSE)</f>
        <v>No Match</v>
      </c>
      <c r="AI789" t="s">
        <v>20313</v>
      </c>
      <c r="AL789" t="str">
        <f>IFERROR(IF(COUNTIF(C789:L789,"Feed Ingredient")&gt;0,INDEX(ani_diet!T:T,MATCH(M789,ani_diet!D:D,0)),""),"")</f>
        <v>Avena sativa</v>
      </c>
    </row>
    <row r="790" spans="1:38">
      <c r="A790" t="str">
        <f>_xlfn.TEXTJOIN("/",TRUE,AOM[[#This Row],[L1]:[L10]])</f>
        <v>Management/Livestock Management/Feed Characteristic/Feed Composition/Feed Ingredient/Crop Product/Cereal Products/Oat/Oat Grain/Oat Grain Dried Wilted</v>
      </c>
      <c r="B790" s="207" t="s">
        <v>20314</v>
      </c>
      <c r="C790" s="207" t="s">
        <v>17896</v>
      </c>
      <c r="D790" s="207" t="s">
        <v>17898</v>
      </c>
      <c r="E790" s="207" t="s">
        <v>17908</v>
      </c>
      <c r="F790" s="207" t="s">
        <v>18308</v>
      </c>
      <c r="G790" s="207" t="s">
        <v>18309</v>
      </c>
      <c r="H790" s="207" t="s">
        <v>20214</v>
      </c>
      <c r="I790" s="207" t="s">
        <v>19231</v>
      </c>
      <c r="J790" s="207" t="s">
        <v>3690</v>
      </c>
      <c r="K790" s="207" t="s">
        <v>20315</v>
      </c>
      <c r="L790" s="207" t="s">
        <v>20316</v>
      </c>
      <c r="M790" t="str" cm="1">
        <f t="array" ref="M790">LOOKUP(2,1/(C790:L790&lt;&gt;""),C790:L790)</f>
        <v>Oat Grain Dried Wilted</v>
      </c>
      <c r="N790" s="207" t="s">
        <v>8288</v>
      </c>
      <c r="O790" s="207" t="s">
        <v>8288</v>
      </c>
      <c r="P790" s="207" t="s">
        <v>8288</v>
      </c>
      <c r="Q790" s="207" t="s">
        <v>8288</v>
      </c>
      <c r="R790" s="207" t="s">
        <v>8288</v>
      </c>
      <c r="S790" s="207" t="s">
        <v>18985</v>
      </c>
      <c r="T790" s="207" t="s">
        <v>8288</v>
      </c>
      <c r="U790" s="207" t="s">
        <v>18986</v>
      </c>
      <c r="V790" s="209" t="s">
        <v>18980</v>
      </c>
      <c r="W790" s="207" t="s">
        <v>8288</v>
      </c>
      <c r="X790" s="207" t="s">
        <v>8288</v>
      </c>
      <c r="Y790" s="207" t="s">
        <v>8288</v>
      </c>
      <c r="Z790" s="207" t="s">
        <v>8288</v>
      </c>
      <c r="AA790" s="209" t="s">
        <v>3693</v>
      </c>
      <c r="AB790" s="209" t="s">
        <v>4169</v>
      </c>
      <c r="AC790" s="210" t="s">
        <v>18981</v>
      </c>
      <c r="AD790" s="210" t="s">
        <v>4169</v>
      </c>
      <c r="AE790" s="210" t="s">
        <v>3690</v>
      </c>
      <c r="AF790" s="210"/>
      <c r="AG790" t="str">
        <f>IFERROR(IF(COUNTIF(C790:L790,"Feed Ingredient")&gt;0,INDEX(ani_diet!T:T,MATCH(M790,ani_diet!D:D,0)),""),"")</f>
        <v>Avena sativa  Grain</v>
      </c>
      <c r="AH790" s="60" t="str">
        <f>IF(IFERROR(IF(MATCH("Feed Ingredient", AOM[[#This Row],[L1]:[L10]],0)&gt;0, TRUE, FALSE), FALSE)=TRUE,IFERROR(VLOOKUP(M790, ani_diet!C:C, 1, FALSE), "No Match"),FALSE)</f>
        <v>No Match</v>
      </c>
      <c r="AI790" t="s">
        <v>20317</v>
      </c>
      <c r="AL790" t="str">
        <f>IFERROR(IF(COUNTIF(C790:L790,"Feed Ingredient")&gt;0,INDEX(ani_diet!T:T,MATCH(M790,ani_diet!D:D,0)),""),"")</f>
        <v>Avena sativa  Grain</v>
      </c>
    </row>
    <row r="791" spans="1:38">
      <c r="A791" t="str">
        <f>_xlfn.TEXTJOIN("/",TRUE,AOM[[#This Row],[L1]:[L10]])</f>
        <v>Management/Livestock Management/Feed Characteristic/Feed Composition/Feed Ingredient/Crop Product/Cereal Products/Oat/Oat Grain</v>
      </c>
      <c r="B791" s="207" t="s">
        <v>20318</v>
      </c>
      <c r="C791" s="207" t="s">
        <v>17896</v>
      </c>
      <c r="D791" s="207" t="s">
        <v>17898</v>
      </c>
      <c r="E791" s="207" t="s">
        <v>17908</v>
      </c>
      <c r="F791" s="207" t="s">
        <v>18308</v>
      </c>
      <c r="G791" s="207" t="s">
        <v>18309</v>
      </c>
      <c r="H791" s="207" t="s">
        <v>20214</v>
      </c>
      <c r="I791" s="207" t="s">
        <v>19231</v>
      </c>
      <c r="J791" s="207" t="s">
        <v>3690</v>
      </c>
      <c r="K791" s="207" t="s">
        <v>20315</v>
      </c>
      <c r="L791" s="207"/>
      <c r="M791" t="str" cm="1">
        <f t="array" ref="M791">LOOKUP(2,1/(C791:L791&lt;&gt;""),C791:L791)</f>
        <v>Oat Grain</v>
      </c>
      <c r="N791" s="207" t="s">
        <v>8288</v>
      </c>
      <c r="O791" s="207" t="s">
        <v>8288</v>
      </c>
      <c r="P791" s="207" t="s">
        <v>8288</v>
      </c>
      <c r="Q791" s="207" t="s">
        <v>8288</v>
      </c>
      <c r="R791" s="207" t="s">
        <v>8288</v>
      </c>
      <c r="S791" s="207" t="s">
        <v>18985</v>
      </c>
      <c r="T791" s="207" t="s">
        <v>8288</v>
      </c>
      <c r="U791" s="207" t="s">
        <v>18986</v>
      </c>
      <c r="V791" s="209" t="s">
        <v>18980</v>
      </c>
      <c r="W791" s="207" t="s">
        <v>8288</v>
      </c>
      <c r="X791" s="207" t="s">
        <v>8288</v>
      </c>
      <c r="Y791" s="207" t="s">
        <v>8288</v>
      </c>
      <c r="Z791" s="207" t="s">
        <v>8288</v>
      </c>
      <c r="AA791" s="209" t="s">
        <v>3693</v>
      </c>
      <c r="AB791" s="211" t="s">
        <v>20319</v>
      </c>
      <c r="AC791" s="210" t="s">
        <v>18981</v>
      </c>
      <c r="AD791" s="210" t="s">
        <v>4169</v>
      </c>
      <c r="AE791" s="210" t="s">
        <v>3690</v>
      </c>
      <c r="AF791" s="210"/>
      <c r="AG791" t="str">
        <f>IFERROR(IF(COUNTIF(C791:L791,"Feed Ingredient")&gt;0,INDEX(ani_diet!T:T,MATCH(M791,ani_diet!D:D,0)),""),"")</f>
        <v>Avena sativa  Grain</v>
      </c>
      <c r="AH791" s="60" t="str">
        <f>IF(IFERROR(IF(MATCH("Feed Ingredient", AOM[[#This Row],[L1]:[L10]],0)&gt;0, TRUE, FALSE), FALSE)=TRUE,IFERROR(VLOOKUP(M791, ani_diet!C:C, 1, FALSE), "No Match"),FALSE)</f>
        <v>Oat Grain</v>
      </c>
      <c r="AI791" t="s">
        <v>20317</v>
      </c>
      <c r="AL791" t="str">
        <f>IFERROR(IF(COUNTIF(C791:L791,"Feed Ingredient")&gt;0,INDEX(ani_diet!T:T,MATCH(M791,ani_diet!D:D,0)),""),"")</f>
        <v>Avena sativa  Grain</v>
      </c>
    </row>
    <row r="792" spans="1:38">
      <c r="A792" t="str">
        <f>_xlfn.TEXTJOIN("/",TRUE,AOM[[#This Row],[L1]:[L10]])</f>
        <v>Management/Livestock Management/Feed Characteristic/Feed Composition/Feed Ingredient/Crop Product/Cereal Products/Oat/Oat Ground</v>
      </c>
      <c r="B792" s="207" t="s">
        <v>20320</v>
      </c>
      <c r="C792" s="207" t="s">
        <v>17896</v>
      </c>
      <c r="D792" s="207" t="s">
        <v>17898</v>
      </c>
      <c r="E792" s="207" t="s">
        <v>17908</v>
      </c>
      <c r="F792" s="207" t="s">
        <v>18308</v>
      </c>
      <c r="G792" s="207" t="s">
        <v>18309</v>
      </c>
      <c r="H792" s="207" t="s">
        <v>20214</v>
      </c>
      <c r="I792" s="207" t="s">
        <v>19231</v>
      </c>
      <c r="J792" s="207" t="s">
        <v>3690</v>
      </c>
      <c r="K792" s="207" t="s">
        <v>20321</v>
      </c>
      <c r="L792" s="207"/>
      <c r="M792" t="str" cm="1">
        <f t="array" ref="M792">LOOKUP(2,1/(C792:L792&lt;&gt;""),C792:L792)</f>
        <v>Oat Ground</v>
      </c>
      <c r="N792" s="207" t="s">
        <v>20322</v>
      </c>
      <c r="O792" s="207" t="s">
        <v>8288</v>
      </c>
      <c r="P792" s="207" t="s">
        <v>8288</v>
      </c>
      <c r="Q792" s="207" t="s">
        <v>8288</v>
      </c>
      <c r="R792" s="207" t="s">
        <v>8288</v>
      </c>
      <c r="S792" s="207" t="s">
        <v>18985</v>
      </c>
      <c r="T792" s="207" t="s">
        <v>8288</v>
      </c>
      <c r="U792" s="207" t="s">
        <v>18986</v>
      </c>
      <c r="V792" s="209" t="s">
        <v>18980</v>
      </c>
      <c r="W792" s="207" t="s">
        <v>8288</v>
      </c>
      <c r="X792" s="207" t="s">
        <v>8288</v>
      </c>
      <c r="Y792" s="207" t="s">
        <v>8288</v>
      </c>
      <c r="Z792" s="207" t="s">
        <v>8288</v>
      </c>
      <c r="AA792" s="209" t="s">
        <v>3693</v>
      </c>
      <c r="AB792" s="211" t="s">
        <v>20319</v>
      </c>
      <c r="AC792" s="210" t="s">
        <v>18981</v>
      </c>
      <c r="AD792" s="210" t="s">
        <v>4169</v>
      </c>
      <c r="AE792" s="210" t="s">
        <v>3690</v>
      </c>
      <c r="AF792" s="210"/>
      <c r="AG792" t="str">
        <f>IFERROR(IF(COUNTIF(C792:L792,"Feed Ingredient")&gt;0,INDEX(ani_diet!T:T,MATCH(M792,ani_diet!D:D,0)),""),"")</f>
        <v xml:space="preserve">Avena sativa </v>
      </c>
      <c r="AH792" s="60" t="str">
        <f>IF(IFERROR(IF(MATCH("Feed Ingredient", AOM[[#This Row],[L1]:[L10]],0)&gt;0, TRUE, FALSE), FALSE)=TRUE,IFERROR(VLOOKUP(M792, ani_diet!C:C, 1, FALSE), "No Match"),FALSE)</f>
        <v>No Match</v>
      </c>
      <c r="AI792" t="s">
        <v>20317</v>
      </c>
      <c r="AL792" t="str">
        <f>IFERROR(IF(COUNTIF(C792:L792,"Feed Ingredient")&gt;0,INDEX(ani_diet!T:T,MATCH(M792,ani_diet!D:D,0)),""),"")</f>
        <v xml:space="preserve">Avena sativa </v>
      </c>
    </row>
    <row r="793" spans="1:38">
      <c r="A793" t="str">
        <f>_xlfn.TEXTJOIN("/",TRUE,AOM[[#This Row],[L1]:[L10]])</f>
        <v>Management/Livestock Management/Feed Characteristic/Feed Composition/Feed Ingredient/Crop Product/Cereal Products/Oat</v>
      </c>
      <c r="B793" s="207" t="s">
        <v>20323</v>
      </c>
      <c r="C793" s="207" t="s">
        <v>17896</v>
      </c>
      <c r="D793" s="207" t="s">
        <v>17898</v>
      </c>
      <c r="E793" s="207" t="s">
        <v>17908</v>
      </c>
      <c r="F793" s="207" t="s">
        <v>18308</v>
      </c>
      <c r="G793" s="207" t="s">
        <v>18309</v>
      </c>
      <c r="H793" s="207" t="s">
        <v>20214</v>
      </c>
      <c r="I793" s="207" t="s">
        <v>19231</v>
      </c>
      <c r="J793" s="207" t="s">
        <v>3690</v>
      </c>
      <c r="K793" s="207"/>
      <c r="L793" s="207"/>
      <c r="M793" t="str" cm="1">
        <f t="array" ref="M793">LOOKUP(2,1/(C793:L793&lt;&gt;""),C793:L793)</f>
        <v>Oat</v>
      </c>
      <c r="N793" s="207" t="s">
        <v>8288</v>
      </c>
      <c r="O793" s="207" t="s">
        <v>8288</v>
      </c>
      <c r="P793" s="207" t="s">
        <v>8288</v>
      </c>
      <c r="Q793" s="207" t="s">
        <v>8288</v>
      </c>
      <c r="R793" s="207" t="s">
        <v>8288</v>
      </c>
      <c r="S793" s="207" t="s">
        <v>18985</v>
      </c>
      <c r="T793" s="207" t="s">
        <v>8288</v>
      </c>
      <c r="U793" s="207" t="s">
        <v>18986</v>
      </c>
      <c r="V793" s="209" t="s">
        <v>18980</v>
      </c>
      <c r="W793" s="207" t="s">
        <v>8288</v>
      </c>
      <c r="X793" s="207" t="s">
        <v>8288</v>
      </c>
      <c r="Y793" s="207" t="s">
        <v>8288</v>
      </c>
      <c r="Z793" s="207" t="s">
        <v>8288</v>
      </c>
      <c r="AA793" s="209" t="s">
        <v>3693</v>
      </c>
      <c r="AB793" s="211" t="s">
        <v>20319</v>
      </c>
      <c r="AC793" s="210" t="s">
        <v>18981</v>
      </c>
      <c r="AD793" s="210" t="s">
        <v>4169</v>
      </c>
      <c r="AE793" s="210" t="s">
        <v>3690</v>
      </c>
      <c r="AF793" s="210"/>
      <c r="AG793" t="str">
        <f>IFERROR(IF(COUNTIF(C793:L793,"Feed Ingredient")&gt;0,INDEX(ani_diet!T:T,MATCH(M793,ani_diet!D:D,0)),""),"")</f>
        <v>Guizotia abyssinica</v>
      </c>
      <c r="AH793" s="60" t="str">
        <f>IF(IFERROR(IF(MATCH("Feed Ingredient", AOM[[#This Row],[L1]:[L10]],0)&gt;0, TRUE, FALSE), FALSE)=TRUE,IFERROR(VLOOKUP(M793, ani_diet!C:C, 1, FALSE), "No Match"),FALSE)</f>
        <v>Oat</v>
      </c>
      <c r="AI793" t="s">
        <v>20317</v>
      </c>
      <c r="AL793" t="str">
        <f>IFERROR(IF(COUNTIF(C793:L793,"Feed Ingredient")&gt;0,INDEX(ani_diet!T:T,MATCH(M793,ani_diet!D:D,0)),""),"")</f>
        <v>Guizotia abyssinica</v>
      </c>
    </row>
    <row r="794" spans="1:38">
      <c r="A794" t="str">
        <f>_xlfn.TEXTJOIN("/",TRUE,AOM[[#This Row],[L1]:[L10]])</f>
        <v>Management/Livestock Management/Feed Characteristic/Feed Composition/Feed Ingredient/Crop Product/Cereal Products/Pearl Millet</v>
      </c>
      <c r="B794" s="207" t="s">
        <v>20324</v>
      </c>
      <c r="C794" s="207" t="s">
        <v>17896</v>
      </c>
      <c r="D794" s="207" t="s">
        <v>17898</v>
      </c>
      <c r="E794" s="207" t="s">
        <v>17908</v>
      </c>
      <c r="F794" s="207" t="s">
        <v>18308</v>
      </c>
      <c r="G794" s="207" t="s">
        <v>18309</v>
      </c>
      <c r="H794" s="207" t="s">
        <v>20214</v>
      </c>
      <c r="I794" s="207" t="s">
        <v>19231</v>
      </c>
      <c r="J794" s="207" t="s">
        <v>3706</v>
      </c>
      <c r="K794" s="207" t="s">
        <v>8288</v>
      </c>
      <c r="L794" s="207"/>
      <c r="M794" t="str" cm="1">
        <f t="array" ref="M794">LOOKUP(2,1/(C794:L794&lt;&gt;""),C794:L794)</f>
        <v>Pearl Millet</v>
      </c>
      <c r="N794" s="207"/>
      <c r="O794" s="207" t="s">
        <v>8288</v>
      </c>
      <c r="P794" s="207" t="s">
        <v>8288</v>
      </c>
      <c r="Q794" s="207" t="s">
        <v>8288</v>
      </c>
      <c r="R794" s="207" t="s">
        <v>8288</v>
      </c>
      <c r="S794" s="207" t="s">
        <v>20306</v>
      </c>
      <c r="T794" s="207" t="s">
        <v>8288</v>
      </c>
      <c r="U794" s="207" t="s">
        <v>3708</v>
      </c>
      <c r="V794" s="209" t="s">
        <v>20307</v>
      </c>
      <c r="W794" s="207" t="s">
        <v>8288</v>
      </c>
      <c r="X794" s="207" t="s">
        <v>8288</v>
      </c>
      <c r="Y794" s="207" t="s">
        <v>8288</v>
      </c>
      <c r="Z794" s="207" t="s">
        <v>8288</v>
      </c>
      <c r="AA794" s="209" t="s">
        <v>3710</v>
      </c>
      <c r="AB794" s="211" t="s">
        <v>20308</v>
      </c>
      <c r="AC794" s="210" t="s">
        <v>4169</v>
      </c>
      <c r="AD794" s="210" t="s">
        <v>4169</v>
      </c>
      <c r="AE794" s="210"/>
      <c r="AF794" s="210"/>
      <c r="AG794" t="str">
        <f>IFERROR(IF(COUNTIF(C794:L794,"Feed Ingredient")&gt;0,INDEX(ani_diet!T:T,MATCH(M794,ani_diet!D:D,0)),""),"")</f>
        <v>Pisum sativum</v>
      </c>
      <c r="AH794" s="60" t="str">
        <f>IF(IFERROR(IF(MATCH("Feed Ingredient", AOM[[#This Row],[L1]:[L10]],0)&gt;0, TRUE, FALSE), FALSE)=TRUE,IFERROR(VLOOKUP(M794, ani_diet!C:C, 1, FALSE), "No Match"),FALSE)</f>
        <v>Pearl Millet</v>
      </c>
      <c r="AI794" t="s">
        <v>3539</v>
      </c>
      <c r="AL794" t="str">
        <f>IFERROR(IF(COUNTIF(C794:L794,"Feed Ingredient")&gt;0,INDEX(ani_diet!T:T,MATCH(M794,ani_diet!D:D,0)),""),"")</f>
        <v>Pisum sativum</v>
      </c>
    </row>
    <row r="795" spans="1:38">
      <c r="A795" t="str">
        <f>_xlfn.TEXTJOIN("/",TRUE,AOM[[#This Row],[L1]:[L10]])</f>
        <v>Management/Livestock Management/Feed Characteristic/Feed Composition/Feed Ingredient/Crop Product/Cereal Products/Rice/Rice Grain/Rice Grain Ground</v>
      </c>
      <c r="B795" s="207" t="s">
        <v>20325</v>
      </c>
      <c r="C795" s="207" t="s">
        <v>17896</v>
      </c>
      <c r="D795" s="207" t="s">
        <v>17898</v>
      </c>
      <c r="E795" s="207" t="s">
        <v>17908</v>
      </c>
      <c r="F795" s="207" t="s">
        <v>18308</v>
      </c>
      <c r="G795" s="207" t="s">
        <v>18309</v>
      </c>
      <c r="H795" s="207" t="s">
        <v>20214</v>
      </c>
      <c r="I795" s="207" t="s">
        <v>19231</v>
      </c>
      <c r="J795" s="207" t="s">
        <v>3720</v>
      </c>
      <c r="K795" s="207" t="s">
        <v>20326</v>
      </c>
      <c r="L795" s="207" t="s">
        <v>20327</v>
      </c>
      <c r="M795" t="str" cm="1">
        <f t="array" ref="M795">LOOKUP(2,1/(C795:L795&lt;&gt;""),C795:L795)</f>
        <v>Rice Grain Ground</v>
      </c>
      <c r="N795" s="207" t="s">
        <v>8288</v>
      </c>
      <c r="O795" s="207" t="s">
        <v>8288</v>
      </c>
      <c r="P795" s="207" t="s">
        <v>8288</v>
      </c>
      <c r="Q795" s="207" t="s">
        <v>8288</v>
      </c>
      <c r="R795" s="207" t="s">
        <v>8288</v>
      </c>
      <c r="S795" s="207" t="s">
        <v>20328</v>
      </c>
      <c r="T795" s="207" t="s">
        <v>8288</v>
      </c>
      <c r="U795" s="207" t="s">
        <v>19010</v>
      </c>
      <c r="V795" s="209" t="s">
        <v>19011</v>
      </c>
      <c r="W795" s="207" t="s">
        <v>8288</v>
      </c>
      <c r="X795" s="207" t="s">
        <v>8288</v>
      </c>
      <c r="Y795" s="207" t="s">
        <v>8288</v>
      </c>
      <c r="Z795" s="207" t="s">
        <v>8288</v>
      </c>
      <c r="AA795" s="209" t="s">
        <v>3724</v>
      </c>
      <c r="AB795" s="225" t="s">
        <v>19045</v>
      </c>
      <c r="AC795" s="210" t="s">
        <v>19012</v>
      </c>
      <c r="AD795" s="210" t="s">
        <v>4169</v>
      </c>
      <c r="AE795" s="210" t="s">
        <v>3720</v>
      </c>
      <c r="AF795" s="210"/>
      <c r="AG795" t="str">
        <f>IFERROR(IF(COUNTIF(C795:L795,"Feed Ingredient")&gt;0,INDEX(ani_diet!T:T,MATCH(M795,ani_diet!D:D,0)),""),"")</f>
        <v>Oryza sativa  Grain</v>
      </c>
      <c r="AH795" s="60" t="str">
        <f>IF(IFERROR(IF(MATCH("Feed Ingredient", AOM[[#This Row],[L1]:[L10]],0)&gt;0, TRUE, FALSE), FALSE)=TRUE,IFERROR(VLOOKUP(M795, ani_diet!C:C, 1, FALSE), "No Match"),FALSE)</f>
        <v>No Match</v>
      </c>
      <c r="AI795" t="s">
        <v>3539</v>
      </c>
      <c r="AL795" t="str">
        <f>IFERROR(IF(COUNTIF(C795:L795,"Feed Ingredient")&gt;0,INDEX(ani_diet!T:T,MATCH(M795,ani_diet!D:D,0)),""),"")</f>
        <v>Oryza sativa  Grain</v>
      </c>
    </row>
    <row r="796" spans="1:38">
      <c r="A796" t="str">
        <f>_xlfn.TEXTJOIN("/",TRUE,AOM[[#This Row],[L1]:[L10]])</f>
        <v>Management/Livestock Management/Feed Characteristic/Feed Composition/Feed Ingredient/Crop Product/Cereal Products/Rice/Rice Grain</v>
      </c>
      <c r="B796" s="207" t="s">
        <v>20329</v>
      </c>
      <c r="C796" s="207" t="s">
        <v>17896</v>
      </c>
      <c r="D796" s="207" t="s">
        <v>17898</v>
      </c>
      <c r="E796" s="207" t="s">
        <v>17908</v>
      </c>
      <c r="F796" s="207" t="s">
        <v>18308</v>
      </c>
      <c r="G796" s="207" t="s">
        <v>18309</v>
      </c>
      <c r="H796" s="207" t="s">
        <v>20214</v>
      </c>
      <c r="I796" s="207" t="s">
        <v>19231</v>
      </c>
      <c r="J796" s="207" t="s">
        <v>3720</v>
      </c>
      <c r="K796" s="207" t="s">
        <v>20326</v>
      </c>
      <c r="L796" s="207"/>
      <c r="M796" t="str" cm="1">
        <f t="array" ref="M796">LOOKUP(2,1/(C796:L796&lt;&gt;""),C796:L796)</f>
        <v>Rice Grain</v>
      </c>
      <c r="N796" s="207" t="s">
        <v>8288</v>
      </c>
      <c r="O796" s="207" t="s">
        <v>8288</v>
      </c>
      <c r="P796" s="207" t="s">
        <v>8288</v>
      </c>
      <c r="Q796" s="207" t="s">
        <v>8288</v>
      </c>
      <c r="R796" s="207" t="s">
        <v>8288</v>
      </c>
      <c r="S796" s="207" t="s">
        <v>20328</v>
      </c>
      <c r="T796" s="207" t="s">
        <v>8288</v>
      </c>
      <c r="U796" s="207" t="s">
        <v>19010</v>
      </c>
      <c r="V796" s="209" t="s">
        <v>19011</v>
      </c>
      <c r="W796" s="207" t="s">
        <v>8288</v>
      </c>
      <c r="X796" s="207" t="s">
        <v>8288</v>
      </c>
      <c r="Y796" s="207" t="s">
        <v>8288</v>
      </c>
      <c r="Z796" s="207" t="s">
        <v>8288</v>
      </c>
      <c r="AA796" s="209" t="s">
        <v>3724</v>
      </c>
      <c r="AB796" s="211" t="s">
        <v>19045</v>
      </c>
      <c r="AC796" s="210" t="s">
        <v>19012</v>
      </c>
      <c r="AD796" s="210" t="s">
        <v>4169</v>
      </c>
      <c r="AE796" s="210" t="s">
        <v>3720</v>
      </c>
      <c r="AF796" s="210"/>
      <c r="AG796" t="str">
        <f>IFERROR(IF(COUNTIF(C796:L796,"Feed Ingredient")&gt;0,INDEX(ani_diet!T:T,MATCH(M796,ani_diet!D:D,0)),""),"")</f>
        <v>Oryza sativa  Grain</v>
      </c>
      <c r="AH796" s="60" t="str">
        <f>IF(IFERROR(IF(MATCH("Feed Ingredient", AOM[[#This Row],[L1]:[L10]],0)&gt;0, TRUE, FALSE), FALSE)=TRUE,IFERROR(VLOOKUP(M796, ani_diet!C:C, 1, FALSE), "No Match"),FALSE)</f>
        <v>Rice Grain</v>
      </c>
      <c r="AI796" t="s">
        <v>3539</v>
      </c>
      <c r="AL796" t="str">
        <f>IFERROR(IF(COUNTIF(C796:L796,"Feed Ingredient")&gt;0,INDEX(ani_diet!T:T,MATCH(M796,ani_diet!D:D,0)),""),"")</f>
        <v>Oryza sativa  Grain</v>
      </c>
    </row>
    <row r="797" spans="1:38">
      <c r="A797" t="str">
        <f>_xlfn.TEXTJOIN("/",TRUE,AOM[[#This Row],[L1]:[L10]])</f>
        <v>Management/Livestock Management/Feed Characteristic/Feed Composition/Feed Ingredient/Crop Product/Cereal Products/Rice/Whole Rice Ground</v>
      </c>
      <c r="B797" s="207" t="s">
        <v>20330</v>
      </c>
      <c r="C797" s="207" t="s">
        <v>17896</v>
      </c>
      <c r="D797" s="207" t="s">
        <v>17898</v>
      </c>
      <c r="E797" s="207" t="s">
        <v>17908</v>
      </c>
      <c r="F797" s="207" t="s">
        <v>18308</v>
      </c>
      <c r="G797" s="207" t="s">
        <v>18309</v>
      </c>
      <c r="H797" s="207" t="s">
        <v>20214</v>
      </c>
      <c r="I797" s="207" t="s">
        <v>19231</v>
      </c>
      <c r="J797" s="207" t="s">
        <v>3720</v>
      </c>
      <c r="K797" s="207" t="s">
        <v>20331</v>
      </c>
      <c r="L797" s="207"/>
      <c r="M797" t="str" cm="1">
        <f t="array" ref="M797">LOOKUP(2,1/(C797:L797&lt;&gt;""),C797:L797)</f>
        <v>Whole Rice Ground</v>
      </c>
      <c r="N797" s="207" t="s">
        <v>20332</v>
      </c>
      <c r="O797" s="207" t="s">
        <v>8288</v>
      </c>
      <c r="P797" s="207" t="s">
        <v>8288</v>
      </c>
      <c r="Q797" s="207" t="s">
        <v>8288</v>
      </c>
      <c r="R797" s="207" t="s">
        <v>8288</v>
      </c>
      <c r="S797" s="207" t="s">
        <v>20333</v>
      </c>
      <c r="T797" s="207" t="s">
        <v>8288</v>
      </c>
      <c r="U797" s="207" t="s">
        <v>19010</v>
      </c>
      <c r="V797" s="209" t="s">
        <v>19011</v>
      </c>
      <c r="W797" s="207" t="s">
        <v>8288</v>
      </c>
      <c r="X797" s="207" t="s">
        <v>8288</v>
      </c>
      <c r="Y797" s="207" t="s">
        <v>8288</v>
      </c>
      <c r="Z797" s="207" t="s">
        <v>8288</v>
      </c>
      <c r="AA797" s="209" t="s">
        <v>3724</v>
      </c>
      <c r="AB797" s="209" t="s">
        <v>4169</v>
      </c>
      <c r="AC797" s="210" t="s">
        <v>19012</v>
      </c>
      <c r="AD797" s="210" t="s">
        <v>4169</v>
      </c>
      <c r="AE797" s="210" t="s">
        <v>3720</v>
      </c>
      <c r="AF797" s="210"/>
      <c r="AG797" t="str">
        <f>IFERROR(IF(COUNTIF(C797:L797,"Feed Ingredient")&gt;0,INDEX(ani_diet!T:T,MATCH(M797,ani_diet!D:D,0)),""),"")</f>
        <v xml:space="preserve">Oryza sativa </v>
      </c>
      <c r="AH797" s="60" t="str">
        <f>IF(IFERROR(IF(MATCH("Feed Ingredient", AOM[[#This Row],[L1]:[L10]],0)&gt;0, TRUE, FALSE), FALSE)=TRUE,IFERROR(VLOOKUP(M797, ani_diet!C:C, 1, FALSE), "No Match"),FALSE)</f>
        <v>No Match</v>
      </c>
      <c r="AI797" t="s">
        <v>3539</v>
      </c>
      <c r="AL797" t="str">
        <f>IFERROR(IF(COUNTIF(C797:L797,"Feed Ingredient")&gt;0,INDEX(ani_diet!T:T,MATCH(M797,ani_diet!D:D,0)),""),"")</f>
        <v xml:space="preserve">Oryza sativa </v>
      </c>
    </row>
    <row r="798" spans="1:38">
      <c r="A798" t="str">
        <f>_xlfn.TEXTJOIN("/",TRUE,AOM[[#This Row],[L1]:[L10]])</f>
        <v>Management/Livestock Management/Feed Characteristic/Feed Composition/Feed Ingredient/Crop Product/Cereal Products/Sorghum/Sorghum Ensiled</v>
      </c>
      <c r="B798" s="207" t="s">
        <v>20334</v>
      </c>
      <c r="C798" s="207" t="s">
        <v>17896</v>
      </c>
      <c r="D798" s="207" t="s">
        <v>17898</v>
      </c>
      <c r="E798" s="207" t="s">
        <v>17908</v>
      </c>
      <c r="F798" s="207" t="s">
        <v>18308</v>
      </c>
      <c r="G798" s="207" t="s">
        <v>18309</v>
      </c>
      <c r="H798" s="207" t="s">
        <v>20214</v>
      </c>
      <c r="I798" s="207" t="s">
        <v>19231</v>
      </c>
      <c r="J798" s="207" t="s">
        <v>251</v>
      </c>
      <c r="K798" s="207" t="s">
        <v>20335</v>
      </c>
      <c r="L798" s="207"/>
      <c r="M798" t="str" cm="1">
        <f t="array" ref="M798">LOOKUP(2,1/(C798:L798&lt;&gt;""),C798:L798)</f>
        <v>Sorghum Ensiled</v>
      </c>
      <c r="N798" s="207" t="s">
        <v>20336</v>
      </c>
      <c r="O798" s="207" t="s">
        <v>8288</v>
      </c>
      <c r="P798" s="207" t="s">
        <v>8288</v>
      </c>
      <c r="Q798" s="207" t="s">
        <v>8288</v>
      </c>
      <c r="R798" s="207" t="s">
        <v>8288</v>
      </c>
      <c r="S798" s="207" t="s">
        <v>8288</v>
      </c>
      <c r="T798" s="207" t="s">
        <v>8288</v>
      </c>
      <c r="U798" s="207" t="s">
        <v>3732</v>
      </c>
      <c r="V798" s="204" t="s">
        <v>19087</v>
      </c>
      <c r="W798" s="207" t="s">
        <v>8288</v>
      </c>
      <c r="X798" s="207" t="s">
        <v>8288</v>
      </c>
      <c r="Y798" s="207" t="s">
        <v>8288</v>
      </c>
      <c r="Z798" s="207" t="s">
        <v>8288</v>
      </c>
      <c r="AA798" s="209" t="s">
        <v>19088</v>
      </c>
      <c r="AB798" s="209" t="s">
        <v>4169</v>
      </c>
      <c r="AC798" s="210" t="s">
        <v>19090</v>
      </c>
      <c r="AD798" s="210" t="s">
        <v>4169</v>
      </c>
      <c r="AE798" s="210" t="s">
        <v>251</v>
      </c>
      <c r="AF798" s="210"/>
      <c r="AG798" t="str">
        <f>IFERROR(IF(COUNTIF(C798:L798,"Feed Ingredient")&gt;0,INDEX(ani_diet!T:T,MATCH(M798,ani_diet!D:D,0)),""),"")</f>
        <v>Sorghum bicolor</v>
      </c>
      <c r="AH798" s="60" t="str">
        <f>IF(IFERROR(IF(MATCH("Feed Ingredient", AOM[[#This Row],[L1]:[L10]],0)&gt;0, TRUE, FALSE), FALSE)=TRUE,IFERROR(VLOOKUP(M798, ani_diet!C:C, 1, FALSE), "No Match"),FALSE)</f>
        <v>No Match</v>
      </c>
      <c r="AI798" t="s">
        <v>20337</v>
      </c>
      <c r="AL798" t="str">
        <f>IFERROR(IF(COUNTIF(C798:L798,"Feed Ingredient")&gt;0,INDEX(ani_diet!T:T,MATCH(M798,ani_diet!D:D,0)),""),"")</f>
        <v>Sorghum bicolor</v>
      </c>
    </row>
    <row r="799" spans="1:38">
      <c r="A799" t="str">
        <f>_xlfn.TEXTJOIN("/",TRUE,AOM[[#This Row],[L1]:[L10]])</f>
        <v>Management/Livestock Management/Feed Characteristic/Feed Composition/Feed Ingredient/Crop Product/Cereal Products/Sorghum/Sorghum Grain</v>
      </c>
      <c r="B799" s="207" t="s">
        <v>20338</v>
      </c>
      <c r="C799" s="207" t="s">
        <v>17896</v>
      </c>
      <c r="D799" s="207" t="s">
        <v>17898</v>
      </c>
      <c r="E799" s="207" t="s">
        <v>17908</v>
      </c>
      <c r="F799" s="207" t="s">
        <v>18308</v>
      </c>
      <c r="G799" s="207" t="s">
        <v>18309</v>
      </c>
      <c r="H799" s="207" t="s">
        <v>20214</v>
      </c>
      <c r="I799" s="207" t="s">
        <v>19231</v>
      </c>
      <c r="J799" s="207" t="s">
        <v>251</v>
      </c>
      <c r="K799" s="207" t="s">
        <v>20339</v>
      </c>
      <c r="L799" s="207"/>
      <c r="M799" t="str" cm="1">
        <f t="array" ref="M799">LOOKUP(2,1/(C799:L799&lt;&gt;""),C799:L799)</f>
        <v>Sorghum Grain</v>
      </c>
      <c r="N799" s="207" t="s">
        <v>20340</v>
      </c>
      <c r="O799" s="207" t="s">
        <v>8288</v>
      </c>
      <c r="P799" s="207" t="s">
        <v>8288</v>
      </c>
      <c r="Q799" s="207" t="s">
        <v>8288</v>
      </c>
      <c r="R799" s="207" t="s">
        <v>8288</v>
      </c>
      <c r="S799" s="207" t="s">
        <v>20341</v>
      </c>
      <c r="T799" s="207" t="s">
        <v>8288</v>
      </c>
      <c r="U799" s="207" t="s">
        <v>3732</v>
      </c>
      <c r="V799" s="204" t="s">
        <v>19087</v>
      </c>
      <c r="W799" s="207" t="s">
        <v>8288</v>
      </c>
      <c r="X799" s="207" t="s">
        <v>8288</v>
      </c>
      <c r="Y799" s="207" t="s">
        <v>8288</v>
      </c>
      <c r="Z799" s="207" t="s">
        <v>8288</v>
      </c>
      <c r="AA799" s="209" t="s">
        <v>19088</v>
      </c>
      <c r="AB799" s="211" t="s">
        <v>19111</v>
      </c>
      <c r="AC799" s="210" t="s">
        <v>19090</v>
      </c>
      <c r="AD799" s="210" t="s">
        <v>4169</v>
      </c>
      <c r="AE799" s="210" t="s">
        <v>251</v>
      </c>
      <c r="AF799" s="210"/>
      <c r="AG799" t="str">
        <f>IFERROR(IF(COUNTIF(C799:L799,"Feed Ingredient")&gt;0,INDEX(ani_diet!T:T,MATCH(M799,ani_diet!D:D,0)),""),"")</f>
        <v>Sorghum bicolor Grain</v>
      </c>
      <c r="AH799" s="60" t="str">
        <f>IF(IFERROR(IF(MATCH("Feed Ingredient", AOM[[#This Row],[L1]:[L10]],0)&gt;0, TRUE, FALSE), FALSE)=TRUE,IFERROR(VLOOKUP(M799, ani_diet!C:C, 1, FALSE), "No Match"),FALSE)</f>
        <v>Sorghum Grain</v>
      </c>
      <c r="AI799" t="s">
        <v>19112</v>
      </c>
      <c r="AL799" t="str">
        <f>IFERROR(IF(COUNTIF(C799:L799,"Feed Ingredient")&gt;0,INDEX(ani_diet!T:T,MATCH(M799,ani_diet!D:D,0)),""),"")</f>
        <v>Sorghum bicolor Grain</v>
      </c>
    </row>
    <row r="800" spans="1:38">
      <c r="A800" t="str">
        <f>_xlfn.TEXTJOIN("/",TRUE,AOM[[#This Row],[L1]:[L10]])</f>
        <v>Management/Livestock Management/Feed Characteristic/Feed Composition/Feed Ingredient/Crop Product/Cereal Products/Sorghum/Sorghum Sprout</v>
      </c>
      <c r="B800" s="207" t="s">
        <v>20342</v>
      </c>
      <c r="C800" s="207" t="s">
        <v>17896</v>
      </c>
      <c r="D800" s="207" t="s">
        <v>17898</v>
      </c>
      <c r="E800" s="207" t="s">
        <v>17908</v>
      </c>
      <c r="F800" s="207" t="s">
        <v>18308</v>
      </c>
      <c r="G800" s="207" t="s">
        <v>18309</v>
      </c>
      <c r="H800" s="207" t="s">
        <v>20214</v>
      </c>
      <c r="I800" s="207" t="s">
        <v>19231</v>
      </c>
      <c r="J800" s="207" t="s">
        <v>251</v>
      </c>
      <c r="K800" s="207" t="s">
        <v>19122</v>
      </c>
      <c r="L800" s="207"/>
      <c r="M800" t="str" cm="1">
        <f t="array" ref="M800">LOOKUP(2,1/(C800:L800&lt;&gt;""),C800:L800)</f>
        <v>Sorghum Sprout</v>
      </c>
      <c r="N800" s="207" t="s">
        <v>8288</v>
      </c>
      <c r="O800" s="207" t="s">
        <v>8288</v>
      </c>
      <c r="P800" s="207" t="s">
        <v>8288</v>
      </c>
      <c r="Q800" s="207" t="s">
        <v>8288</v>
      </c>
      <c r="R800" s="207" t="s">
        <v>8288</v>
      </c>
      <c r="S800" s="207" t="s">
        <v>20341</v>
      </c>
      <c r="T800" s="207" t="s">
        <v>8288</v>
      </c>
      <c r="U800" s="207" t="s">
        <v>3732</v>
      </c>
      <c r="V800" s="204" t="s">
        <v>19087</v>
      </c>
      <c r="W800" s="207" t="s">
        <v>8288</v>
      </c>
      <c r="X800" s="207" t="s">
        <v>8288</v>
      </c>
      <c r="Y800" s="207" t="s">
        <v>8288</v>
      </c>
      <c r="Z800" s="207" t="s">
        <v>8288</v>
      </c>
      <c r="AA800" s="209" t="s">
        <v>19088</v>
      </c>
      <c r="AB800" s="225" t="s">
        <v>19125</v>
      </c>
      <c r="AC800" s="210" t="s">
        <v>19090</v>
      </c>
      <c r="AD800" s="210" t="s">
        <v>4169</v>
      </c>
      <c r="AE800" s="210" t="s">
        <v>251</v>
      </c>
      <c r="AF800" s="210"/>
      <c r="AG800" t="str">
        <f>IFERROR(IF(COUNTIF(C800:L800,"Feed Ingredient")&gt;0,INDEX(ani_diet!T:T,MATCH(M800,ani_diet!D:D,0)),""),"")</f>
        <v>Sorghum bicolor Sprout</v>
      </c>
      <c r="AH800" s="60" t="str">
        <f>IF(IFERROR(IF(MATCH("Feed Ingredient", AOM[[#This Row],[L1]:[L10]],0)&gt;0, TRUE, FALSE), FALSE)=TRUE,IFERROR(VLOOKUP(M800, ani_diet!C:C, 1, FALSE), "No Match"),FALSE)</f>
        <v>Sorghum Sprout</v>
      </c>
      <c r="AI800" t="s">
        <v>3539</v>
      </c>
      <c r="AL800" t="str">
        <f>IFERROR(IF(COUNTIF(C800:L800,"Feed Ingredient")&gt;0,INDEX(ani_diet!T:T,MATCH(M800,ani_diet!D:D,0)),""),"")</f>
        <v>Sorghum bicolor Sprout</v>
      </c>
    </row>
    <row r="801" spans="1:38">
      <c r="A801" t="str">
        <f>_xlfn.TEXTJOIN("/",TRUE,AOM[[#This Row],[L1]:[L10]])</f>
        <v>Management/Livestock Management/Feed Characteristic/Feed Composition/Feed Ingredient/Crop Product/Cereal Products/Sorghum</v>
      </c>
      <c r="B801" s="207" t="s">
        <v>20343</v>
      </c>
      <c r="C801" s="207" t="s">
        <v>17896</v>
      </c>
      <c r="D801" s="207" t="s">
        <v>17898</v>
      </c>
      <c r="E801" s="207" t="s">
        <v>17908</v>
      </c>
      <c r="F801" s="207" t="s">
        <v>18308</v>
      </c>
      <c r="G801" s="207" t="s">
        <v>18309</v>
      </c>
      <c r="H801" s="207" t="s">
        <v>20214</v>
      </c>
      <c r="I801" s="207" t="s">
        <v>19231</v>
      </c>
      <c r="J801" s="207" t="s">
        <v>251</v>
      </c>
      <c r="K801" s="207"/>
      <c r="L801" s="207"/>
      <c r="M801" t="str" cm="1">
        <f t="array" ref="M801">LOOKUP(2,1/(C801:L801&lt;&gt;""),C801:L801)</f>
        <v>Sorghum</v>
      </c>
      <c r="N801" s="207" t="s">
        <v>8288</v>
      </c>
      <c r="O801" s="207" t="s">
        <v>8288</v>
      </c>
      <c r="P801" s="207" t="s">
        <v>8288</v>
      </c>
      <c r="Q801" s="207" t="s">
        <v>8288</v>
      </c>
      <c r="R801" s="207" t="s">
        <v>8288</v>
      </c>
      <c r="S801" s="207" t="s">
        <v>8288</v>
      </c>
      <c r="T801" s="207" t="s">
        <v>8288</v>
      </c>
      <c r="U801" s="207" t="s">
        <v>3732</v>
      </c>
      <c r="V801" s="204" t="s">
        <v>19087</v>
      </c>
      <c r="W801" s="207" t="s">
        <v>8288</v>
      </c>
      <c r="X801" s="207" t="s">
        <v>8288</v>
      </c>
      <c r="Y801" s="207" t="s">
        <v>8288</v>
      </c>
      <c r="Z801" s="207" t="s">
        <v>8288</v>
      </c>
      <c r="AA801" s="209" t="s">
        <v>19088</v>
      </c>
      <c r="AB801" s="211" t="s">
        <v>19111</v>
      </c>
      <c r="AC801" s="210" t="s">
        <v>19090</v>
      </c>
      <c r="AD801" s="210" t="s">
        <v>4169</v>
      </c>
      <c r="AE801" s="210" t="s">
        <v>251</v>
      </c>
      <c r="AF801" s="210"/>
      <c r="AG801" t="str">
        <f>IFERROR(IF(COUNTIF(C801:L801,"Feed Ingredient")&gt;0,INDEX(ani_diet!T:T,MATCH(M801,ani_diet!D:D,0)),""),"")</f>
        <v/>
      </c>
      <c r="AH801" s="60" t="str">
        <f>IF(IFERROR(IF(MATCH("Feed Ingredient", AOM[[#This Row],[L1]:[L10]],0)&gt;0, TRUE, FALSE), FALSE)=TRUE,IFERROR(VLOOKUP(M801, ani_diet!C:C, 1, FALSE), "No Match"),FALSE)</f>
        <v>Sorghum</v>
      </c>
      <c r="AI801" t="s">
        <v>19112</v>
      </c>
      <c r="AL801" t="str">
        <f>IFERROR(IF(COUNTIF(C801:L801,"Feed Ingredient")&gt;0,INDEX(ani_diet!T:T,MATCH(M801,ani_diet!D:D,0)),""),"")</f>
        <v/>
      </c>
    </row>
    <row r="802" spans="1:38">
      <c r="A802" t="str">
        <f>_xlfn.TEXTJOIN("/",TRUE,AOM[[#This Row],[L1]:[L10]])</f>
        <v>Management/Livestock Management/Feed Characteristic/Feed Composition/Feed Ingredient/Crop Product/Cereal Products/Wheat/Wheat Crushed</v>
      </c>
      <c r="B802" s="207" t="s">
        <v>20344</v>
      </c>
      <c r="C802" s="207" t="s">
        <v>17896</v>
      </c>
      <c r="D802" s="207" t="s">
        <v>17898</v>
      </c>
      <c r="E802" s="207" t="s">
        <v>17908</v>
      </c>
      <c r="F802" s="207" t="s">
        <v>18308</v>
      </c>
      <c r="G802" s="207" t="s">
        <v>18309</v>
      </c>
      <c r="H802" s="207" t="s">
        <v>20214</v>
      </c>
      <c r="I802" s="207" t="s">
        <v>19231</v>
      </c>
      <c r="J802" s="207" t="s">
        <v>3750</v>
      </c>
      <c r="K802" s="207" t="s">
        <v>20345</v>
      </c>
      <c r="L802" s="207"/>
      <c r="M802" t="str" cm="1">
        <f t="array" ref="M802">LOOKUP(2,1/(C802:L802&lt;&gt;""),C802:L802)</f>
        <v>Wheat Crushed</v>
      </c>
      <c r="N802" s="207" t="s">
        <v>20346</v>
      </c>
      <c r="O802" s="207"/>
      <c r="P802" s="207"/>
      <c r="Q802" s="207"/>
      <c r="R802" s="207"/>
      <c r="S802" s="207"/>
      <c r="T802" s="207"/>
      <c r="U802" s="207" t="s">
        <v>3752</v>
      </c>
      <c r="V802" s="204" t="s">
        <v>19187</v>
      </c>
      <c r="W802" s="207"/>
      <c r="X802" s="207"/>
      <c r="Y802" s="207"/>
      <c r="Z802" s="207"/>
      <c r="AA802" s="209" t="s">
        <v>3754</v>
      </c>
      <c r="AB802" s="211" t="s">
        <v>19235</v>
      </c>
      <c r="AC802" s="210" t="s">
        <v>19189</v>
      </c>
      <c r="AD802" s="210" t="s">
        <v>4169</v>
      </c>
      <c r="AE802" s="210" t="s">
        <v>3750</v>
      </c>
      <c r="AF802" s="210"/>
      <c r="AG802" t="str">
        <f>IFERROR(IF(COUNTIF(C802:L802,"Feed Ingredient")&gt;0,INDEX(ani_diet!T:T,MATCH(M802,ani_diet!D:D,0)),""),"")</f>
        <v>Triticum aestivum</v>
      </c>
      <c r="AH802" s="60" t="str">
        <f>IF(IFERROR(IF(MATCH("Feed Ingredient", AOM[[#This Row],[L1]:[L10]],0)&gt;0, TRUE, FALSE), FALSE)=TRUE,IFERROR(VLOOKUP(M802, ani_diet!C:C, 1, FALSE), "No Match"),FALSE)</f>
        <v>No Match</v>
      </c>
      <c r="AI802" t="s">
        <v>19236</v>
      </c>
      <c r="AL802" t="str">
        <f>IFERROR(IF(COUNTIF(C802:L802,"Feed Ingredient")&gt;0,INDEX(ani_diet!T:T,MATCH(M802,ani_diet!D:D,0)),""),"")</f>
        <v>Triticum aestivum</v>
      </c>
    </row>
    <row r="803" spans="1:38">
      <c r="A803" t="str">
        <f>_xlfn.TEXTJOIN("/",TRUE,AOM[[#This Row],[L1]:[L10]])</f>
        <v>Management/Livestock Management/Feed Characteristic/Feed Composition/Feed Ingredient/Crop Product/Cereal Products/Wheat/Wheat Ground</v>
      </c>
      <c r="B803" s="207" t="s">
        <v>20347</v>
      </c>
      <c r="C803" s="207" t="s">
        <v>17896</v>
      </c>
      <c r="D803" s="207" t="s">
        <v>17898</v>
      </c>
      <c r="E803" s="207" t="s">
        <v>17908</v>
      </c>
      <c r="F803" s="207" t="s">
        <v>18308</v>
      </c>
      <c r="G803" s="207" t="s">
        <v>18309</v>
      </c>
      <c r="H803" s="207" t="s">
        <v>20214</v>
      </c>
      <c r="I803" s="207" t="s">
        <v>19231</v>
      </c>
      <c r="J803" s="207" t="s">
        <v>3750</v>
      </c>
      <c r="K803" s="207" t="s">
        <v>19201</v>
      </c>
      <c r="L803" s="207"/>
      <c r="M803" t="str" cm="1">
        <f t="array" ref="M803">LOOKUP(2,1/(C803:L803&lt;&gt;""),C803:L803)</f>
        <v>Wheat Ground</v>
      </c>
      <c r="N803" s="207" t="s">
        <v>20348</v>
      </c>
      <c r="O803" s="207" t="s">
        <v>8288</v>
      </c>
      <c r="P803" s="207" t="s">
        <v>8288</v>
      </c>
      <c r="Q803" s="207" t="s">
        <v>8288</v>
      </c>
      <c r="R803" s="207" t="s">
        <v>8288</v>
      </c>
      <c r="S803" s="207" t="s">
        <v>8288</v>
      </c>
      <c r="T803" s="207" t="s">
        <v>8288</v>
      </c>
      <c r="U803" s="207" t="s">
        <v>3752</v>
      </c>
      <c r="V803" s="204" t="s">
        <v>19187</v>
      </c>
      <c r="W803" s="207" t="s">
        <v>8288</v>
      </c>
      <c r="X803" s="207" t="s">
        <v>8288</v>
      </c>
      <c r="Y803" s="207" t="s">
        <v>8288</v>
      </c>
      <c r="Z803" s="207" t="s">
        <v>8288</v>
      </c>
      <c r="AA803" s="209" t="s">
        <v>3754</v>
      </c>
      <c r="AB803" s="211" t="s">
        <v>19235</v>
      </c>
      <c r="AC803" s="210" t="s">
        <v>19189</v>
      </c>
      <c r="AD803" s="210" t="s">
        <v>4169</v>
      </c>
      <c r="AE803" s="210" t="s">
        <v>3750</v>
      </c>
      <c r="AF803" s="210"/>
      <c r="AG803" t="str">
        <f>IFERROR(IF(COUNTIF(C803:L803,"Feed Ingredient")&gt;0,INDEX(ani_diet!T:T,MATCH(M803,ani_diet!D:D,0)),""),"")</f>
        <v>Triticum aestivum</v>
      </c>
      <c r="AH803" s="60" t="str">
        <f>IF(IFERROR(IF(MATCH("Feed Ingredient", AOM[[#This Row],[L1]:[L10]],0)&gt;0, TRUE, FALSE), FALSE)=TRUE,IFERROR(VLOOKUP(M803, ani_diet!C:C, 1, FALSE), "No Match"),FALSE)</f>
        <v>No Match</v>
      </c>
      <c r="AI803" t="s">
        <v>19236</v>
      </c>
      <c r="AL803" t="str">
        <f>IFERROR(IF(COUNTIF(C803:L803,"Feed Ingredient")&gt;0,INDEX(ani_diet!T:T,MATCH(M803,ani_diet!D:D,0)),""),"")</f>
        <v>Triticum aestivum</v>
      </c>
    </row>
    <row r="804" spans="1:38">
      <c r="A804" t="str">
        <f>_xlfn.TEXTJOIN("/",TRUE,AOM[[#This Row],[L1]:[L10]])</f>
        <v>Management/Livestock Management/Feed Characteristic/Feed Composition/Feed Ingredient/Crop Product/Cereal Products/Wheat/Wheat Whole Ground</v>
      </c>
      <c r="B804" s="207" t="s">
        <v>20349</v>
      </c>
      <c r="C804" s="207" t="s">
        <v>17896</v>
      </c>
      <c r="D804" s="207" t="s">
        <v>17898</v>
      </c>
      <c r="E804" s="207" t="s">
        <v>17908</v>
      </c>
      <c r="F804" s="207" t="s">
        <v>18308</v>
      </c>
      <c r="G804" s="207" t="s">
        <v>18309</v>
      </c>
      <c r="H804" s="207" t="s">
        <v>20214</v>
      </c>
      <c r="I804" s="207" t="s">
        <v>19231</v>
      </c>
      <c r="J804" s="207" t="s">
        <v>3750</v>
      </c>
      <c r="K804" s="207" t="s">
        <v>20350</v>
      </c>
      <c r="L804" s="207"/>
      <c r="M804" t="str" cm="1">
        <f t="array" ref="M804">LOOKUP(2,1/(C804:L804&lt;&gt;""),C804:L804)</f>
        <v>Wheat Whole Ground</v>
      </c>
      <c r="N804" s="207" t="s">
        <v>8288</v>
      </c>
      <c r="O804" s="207" t="s">
        <v>8288</v>
      </c>
      <c r="P804" s="207" t="s">
        <v>8288</v>
      </c>
      <c r="Q804" s="207" t="s">
        <v>8288</v>
      </c>
      <c r="R804" s="207" t="s">
        <v>8288</v>
      </c>
      <c r="S804" s="207" t="s">
        <v>20351</v>
      </c>
      <c r="T804" s="207" t="s">
        <v>8288</v>
      </c>
      <c r="U804" s="207" t="s">
        <v>3752</v>
      </c>
      <c r="V804" s="204" t="s">
        <v>19187</v>
      </c>
      <c r="W804" s="207" t="s">
        <v>8288</v>
      </c>
      <c r="X804" s="207" t="s">
        <v>8288</v>
      </c>
      <c r="Y804" s="207" t="s">
        <v>8288</v>
      </c>
      <c r="Z804" s="207" t="s">
        <v>8288</v>
      </c>
      <c r="AA804" s="209" t="s">
        <v>3754</v>
      </c>
      <c r="AB804" s="211" t="s">
        <v>19235</v>
      </c>
      <c r="AC804" s="210" t="s">
        <v>19189</v>
      </c>
      <c r="AD804" s="210" t="s">
        <v>4169</v>
      </c>
      <c r="AE804" s="210" t="s">
        <v>3750</v>
      </c>
      <c r="AF804" s="210"/>
      <c r="AG804" t="str">
        <f>IFERROR(IF(COUNTIF(C804:L804,"Feed Ingredient")&gt;0,INDEX(ani_diet!T:T,MATCH(M804,ani_diet!D:D,0)),""),"")</f>
        <v>Triticum aestivum Whole</v>
      </c>
      <c r="AH804" s="60" t="str">
        <f>IF(IFERROR(IF(MATCH("Feed Ingredient", AOM[[#This Row],[L1]:[L10]],0)&gt;0, TRUE, FALSE), FALSE)=TRUE,IFERROR(VLOOKUP(M804, ani_diet!C:C, 1, FALSE), "No Match"),FALSE)</f>
        <v>No Match</v>
      </c>
      <c r="AI804" t="s">
        <v>19236</v>
      </c>
      <c r="AL804" t="str">
        <f>IFERROR(IF(COUNTIF(C804:L804,"Feed Ingredient")&gt;0,INDEX(ani_diet!T:T,MATCH(M804,ani_diet!D:D,0)),""),"")</f>
        <v>Triticum aestivum Whole</v>
      </c>
    </row>
    <row r="805" spans="1:38">
      <c r="A805" t="str">
        <f>_xlfn.TEXTJOIN("/",TRUE,AOM[[#This Row],[L1]:[L10]])</f>
        <v>Management/Livestock Management/Feed Characteristic/Feed Composition/Feed Ingredient/Crop Product/Cereal Products/Wheat</v>
      </c>
      <c r="B805" s="207" t="s">
        <v>20352</v>
      </c>
      <c r="C805" s="207" t="s">
        <v>17896</v>
      </c>
      <c r="D805" s="207" t="s">
        <v>17898</v>
      </c>
      <c r="E805" s="207" t="s">
        <v>17908</v>
      </c>
      <c r="F805" s="207" t="s">
        <v>18308</v>
      </c>
      <c r="G805" s="207" t="s">
        <v>18309</v>
      </c>
      <c r="H805" s="207" t="s">
        <v>20214</v>
      </c>
      <c r="I805" s="207" t="s">
        <v>19231</v>
      </c>
      <c r="J805" s="207" t="s">
        <v>3750</v>
      </c>
      <c r="K805" s="207"/>
      <c r="L805" s="207"/>
      <c r="M805" t="str" cm="1">
        <f t="array" ref="M805">LOOKUP(2,1/(C805:L805&lt;&gt;""),C805:L805)</f>
        <v>Wheat</v>
      </c>
      <c r="N805" s="207" t="s">
        <v>8288</v>
      </c>
      <c r="O805" s="207" t="s">
        <v>8288</v>
      </c>
      <c r="P805" s="207" t="s">
        <v>8288</v>
      </c>
      <c r="Q805" s="207" t="s">
        <v>8288</v>
      </c>
      <c r="R805" s="207" t="s">
        <v>8288</v>
      </c>
      <c r="S805" s="207" t="s">
        <v>20351</v>
      </c>
      <c r="T805" s="207" t="s">
        <v>8288</v>
      </c>
      <c r="U805" s="207" t="s">
        <v>3752</v>
      </c>
      <c r="V805" s="204" t="s">
        <v>19187</v>
      </c>
      <c r="W805" s="207" t="s">
        <v>8288</v>
      </c>
      <c r="X805" s="207" t="s">
        <v>8288</v>
      </c>
      <c r="Y805" s="207" t="s">
        <v>8288</v>
      </c>
      <c r="Z805" s="207" t="s">
        <v>8288</v>
      </c>
      <c r="AA805" s="209" t="s">
        <v>3754</v>
      </c>
      <c r="AB805" s="211" t="s">
        <v>19235</v>
      </c>
      <c r="AC805" s="210" t="s">
        <v>19189</v>
      </c>
      <c r="AD805" s="210" t="s">
        <v>4169</v>
      </c>
      <c r="AE805" s="210" t="s">
        <v>3750</v>
      </c>
      <c r="AF805" s="210"/>
      <c r="AG805" t="str">
        <f>IFERROR(IF(COUNTIF(C805:L805,"Feed Ingredient")&gt;0,INDEX(ani_diet!T:T,MATCH(M805,ani_diet!D:D,0)),""),"")</f>
        <v>Triticum aestivum</v>
      </c>
      <c r="AH805" s="60" t="str">
        <f>IF(IFERROR(IF(MATCH("Feed Ingredient", AOM[[#This Row],[L1]:[L10]],0)&gt;0, TRUE, FALSE), FALSE)=TRUE,IFERROR(VLOOKUP(M805, ani_diet!C:C, 1, FALSE), "No Match"),FALSE)</f>
        <v>Wheat</v>
      </c>
      <c r="AI805" t="s">
        <v>3539</v>
      </c>
      <c r="AL805" t="str">
        <f>IFERROR(IF(COUNTIF(C805:L805,"Feed Ingredient")&gt;0,INDEX(ani_diet!T:T,MATCH(M805,ani_diet!D:D,0)),""),"")</f>
        <v>Triticum aestivum</v>
      </c>
    </row>
    <row r="806" spans="1:38">
      <c r="A806" t="str">
        <f>_xlfn.TEXTJOIN("/",TRUE,AOM[[#This Row],[L1]:[L10]])</f>
        <v>Management/Livestock Management/Feed Characteristic/Feed Composition/Feed Ingredient/Crop Product/Fruit Product</v>
      </c>
      <c r="B806" s="207" t="s">
        <v>20353</v>
      </c>
      <c r="C806" s="207" t="s">
        <v>17896</v>
      </c>
      <c r="D806" s="207" t="s">
        <v>17898</v>
      </c>
      <c r="E806" s="207" t="s">
        <v>17908</v>
      </c>
      <c r="F806" s="207" t="s">
        <v>18308</v>
      </c>
      <c r="G806" s="207" t="s">
        <v>18309</v>
      </c>
      <c r="H806" s="207" t="s">
        <v>20214</v>
      </c>
      <c r="I806" s="207" t="s">
        <v>19418</v>
      </c>
      <c r="J806" s="207" t="s">
        <v>8288</v>
      </c>
      <c r="K806" s="207" t="s">
        <v>8288</v>
      </c>
      <c r="L806" s="207"/>
      <c r="M806" t="str" cm="1">
        <f t="array" ref="M806">LOOKUP(2,1/(C806:L806&lt;&gt;""),C806:L806)</f>
        <v>Fruit Product</v>
      </c>
      <c r="N806" s="207" t="s">
        <v>8288</v>
      </c>
      <c r="O806" s="207" t="s">
        <v>8288</v>
      </c>
      <c r="P806" s="207" t="s">
        <v>8288</v>
      </c>
      <c r="Q806" s="207" t="s">
        <v>8288</v>
      </c>
      <c r="R806" s="207" t="s">
        <v>8288</v>
      </c>
      <c r="S806" s="207" t="s">
        <v>8288</v>
      </c>
      <c r="T806" s="207" t="s">
        <v>8288</v>
      </c>
      <c r="U806" s="207"/>
      <c r="V806" s="209" t="s">
        <v>8288</v>
      </c>
      <c r="W806" s="207" t="s">
        <v>8288</v>
      </c>
      <c r="X806" s="207" t="s">
        <v>8288</v>
      </c>
      <c r="Y806" s="207" t="s">
        <v>8288</v>
      </c>
      <c r="Z806" s="207" t="s">
        <v>8288</v>
      </c>
      <c r="AA806" s="209" t="s">
        <v>8288</v>
      </c>
      <c r="AB806" s="209" t="s">
        <v>4169</v>
      </c>
      <c r="AC806" s="210" t="s">
        <v>20354</v>
      </c>
      <c r="AD806" s="210" t="s">
        <v>4169</v>
      </c>
      <c r="AE806" s="210" t="s">
        <v>20355</v>
      </c>
      <c r="AF806" s="210"/>
      <c r="AG806" t="str">
        <f>IFERROR(IF(COUNTIF(C806:L806,"Feed Ingredient")&gt;0,INDEX(ani_diet!T:T,MATCH(M806,ani_diet!D:D,0)),""),"")</f>
        <v/>
      </c>
      <c r="AH806" s="60" t="str">
        <f>IF(IFERROR(IF(MATCH("Feed Ingredient", AOM[[#This Row],[L1]:[L10]],0)&gt;0, TRUE, FALSE), FALSE)=TRUE,IFERROR(VLOOKUP(M806, ani_diet!C:C, 1, FALSE), "No Match"),FALSE)</f>
        <v>No Match</v>
      </c>
      <c r="AI806" t="s">
        <v>3539</v>
      </c>
      <c r="AL806" t="str">
        <f>IFERROR(IF(COUNTIF(C806:L806,"Feed Ingredient")&gt;0,INDEX(ani_diet!T:T,MATCH(M806,ani_diet!D:D,0)),""),"")</f>
        <v/>
      </c>
    </row>
    <row r="807" spans="1:38">
      <c r="A807" t="str">
        <f>_xlfn.TEXTJOIN("/",TRUE,AOM[[#This Row],[L1]:[L10]])</f>
        <v>Management/Livestock Management/Feed Characteristic/Feed Composition/Feed Ingredient/Crop Product/Fruit Product/Avocado/Ripe Avocado</v>
      </c>
      <c r="B807" s="207" t="s">
        <v>20356</v>
      </c>
      <c r="C807" s="207" t="s">
        <v>17896</v>
      </c>
      <c r="D807" s="207" t="s">
        <v>17898</v>
      </c>
      <c r="E807" s="207" t="s">
        <v>17908</v>
      </c>
      <c r="F807" s="207" t="s">
        <v>18308</v>
      </c>
      <c r="G807" s="207" t="s">
        <v>18309</v>
      </c>
      <c r="H807" s="207" t="s">
        <v>20214</v>
      </c>
      <c r="I807" s="207" t="s">
        <v>19418</v>
      </c>
      <c r="J807" s="207" t="s">
        <v>4437</v>
      </c>
      <c r="K807" s="207" t="s">
        <v>20357</v>
      </c>
      <c r="L807" s="207"/>
      <c r="M807" t="str" cm="1">
        <f t="array" ref="M807">LOOKUP(2,1/(C807:L807&lt;&gt;""),C807:L807)</f>
        <v>Ripe Avocado</v>
      </c>
      <c r="N807" s="207" t="s">
        <v>4437</v>
      </c>
      <c r="O807" s="207" t="s">
        <v>8288</v>
      </c>
      <c r="P807" s="207" t="s">
        <v>8288</v>
      </c>
      <c r="Q807" s="207" t="s">
        <v>8288</v>
      </c>
      <c r="R807" s="207" t="s">
        <v>8288</v>
      </c>
      <c r="S807" s="207" t="s">
        <v>20358</v>
      </c>
      <c r="T807" s="207" t="s">
        <v>8288</v>
      </c>
      <c r="U807" s="207" t="s">
        <v>4439</v>
      </c>
      <c r="V807" s="209" t="s">
        <v>20359</v>
      </c>
      <c r="W807" s="207" t="s">
        <v>8288</v>
      </c>
      <c r="X807" s="207" t="s">
        <v>8288</v>
      </c>
      <c r="Y807" s="207" t="s">
        <v>8288</v>
      </c>
      <c r="Z807" s="207" t="s">
        <v>8288</v>
      </c>
      <c r="AA807" s="209" t="s">
        <v>4442</v>
      </c>
      <c r="AB807" s="209" t="s">
        <v>4169</v>
      </c>
      <c r="AC807" s="210" t="s">
        <v>20360</v>
      </c>
      <c r="AD807" s="210" t="s">
        <v>4169</v>
      </c>
      <c r="AE807" s="210" t="s">
        <v>20361</v>
      </c>
      <c r="AF807" s="210"/>
      <c r="AG807" t="str">
        <f>IFERROR(IF(COUNTIF(C807:L807,"Feed Ingredient")&gt;0,INDEX(ani_diet!T:T,MATCH(M807,ani_diet!D:D,0)),""),"")</f>
        <v/>
      </c>
      <c r="AH807" s="60" t="str">
        <f>IF(IFERROR(IF(MATCH("Feed Ingredient", AOM[[#This Row],[L1]:[L10]],0)&gt;0, TRUE, FALSE), FALSE)=TRUE,IFERROR(VLOOKUP(M807, ani_diet!C:C, 1, FALSE), "No Match"),FALSE)</f>
        <v>No Match</v>
      </c>
      <c r="AI807" t="s">
        <v>3539</v>
      </c>
      <c r="AL807" t="str">
        <f>IFERROR(IF(COUNTIF(C807:L807,"Feed Ingredient")&gt;0,INDEX(ani_diet!T:T,MATCH(M807,ani_diet!D:D,0)),""),"")</f>
        <v/>
      </c>
    </row>
    <row r="808" spans="1:38">
      <c r="A808" t="str">
        <f>_xlfn.TEXTJOIN("/",TRUE,AOM[[#This Row],[L1]:[L10]])</f>
        <v>Management/Livestock Management/Feed Characteristic/Feed Composition/Feed Ingredient/Crop Product/Fruit Product/Avocado</v>
      </c>
      <c r="B808" s="207" t="s">
        <v>20362</v>
      </c>
      <c r="C808" s="207" t="s">
        <v>17896</v>
      </c>
      <c r="D808" s="207" t="s">
        <v>17898</v>
      </c>
      <c r="E808" s="207" t="s">
        <v>17908</v>
      </c>
      <c r="F808" s="207" t="s">
        <v>18308</v>
      </c>
      <c r="G808" s="207" t="s">
        <v>18309</v>
      </c>
      <c r="H808" s="207" t="s">
        <v>20214</v>
      </c>
      <c r="I808" s="207" t="s">
        <v>19418</v>
      </c>
      <c r="J808" s="207" t="s">
        <v>4437</v>
      </c>
      <c r="K808" s="207"/>
      <c r="L808" s="207"/>
      <c r="M808" t="str" cm="1">
        <f t="array" ref="M808">LOOKUP(2,1/(C808:L808&lt;&gt;""),C808:L808)</f>
        <v>Avocado</v>
      </c>
      <c r="N808" s="207"/>
      <c r="O808" s="207"/>
      <c r="P808" s="207"/>
      <c r="Q808" s="207"/>
      <c r="R808" s="207"/>
      <c r="S808" s="207"/>
      <c r="T808" s="207"/>
      <c r="U808" s="207" t="s">
        <v>4439</v>
      </c>
      <c r="V808" s="209" t="s">
        <v>20359</v>
      </c>
      <c r="W808" s="207"/>
      <c r="X808" s="207"/>
      <c r="Y808" s="207"/>
      <c r="Z808" s="207"/>
      <c r="AA808" s="209" t="s">
        <v>4442</v>
      </c>
      <c r="AB808" s="209" t="s">
        <v>4169</v>
      </c>
      <c r="AC808" s="210" t="s">
        <v>20360</v>
      </c>
      <c r="AD808" s="210" t="s">
        <v>4169</v>
      </c>
      <c r="AE808" s="210" t="s">
        <v>20361</v>
      </c>
      <c r="AF808" s="210"/>
      <c r="AG808" t="str">
        <f>IFERROR(IF(COUNTIF(C808:L808,"Feed Ingredient")&gt;0,INDEX(ani_diet!T:T,MATCH(M808,ani_diet!D:D,0)),""),"")</f>
        <v>Persea americana</v>
      </c>
      <c r="AH808" s="60" t="str">
        <f>IF(IFERROR(IF(MATCH("Feed Ingredient", AOM[[#This Row],[L1]:[L10]],0)&gt;0, TRUE, FALSE), FALSE)=TRUE,IFERROR(VLOOKUP(M808, ani_diet!C:C, 1, FALSE), "No Match"),FALSE)</f>
        <v>Avocado</v>
      </c>
      <c r="AI808" t="s">
        <v>20363</v>
      </c>
      <c r="AL808" t="str">
        <f>IFERROR(IF(COUNTIF(C808:L808,"Feed Ingredient")&gt;0,INDEX(ani_diet!T:T,MATCH(M808,ani_diet!D:D,0)),""),"")</f>
        <v>Persea americana</v>
      </c>
    </row>
    <row r="809" spans="1:38">
      <c r="A809" t="str">
        <f>_xlfn.TEXTJOIN("/",TRUE,AOM[[#This Row],[L1]:[L10]])</f>
        <v>Management/Livestock Management/Feed Characteristic/Feed Composition/Feed Ingredient/Crop Product/Fruit Product/Breadfruit/Breadfruit Dried Ground</v>
      </c>
      <c r="B809" s="207" t="s">
        <v>20364</v>
      </c>
      <c r="C809" s="207" t="s">
        <v>17896</v>
      </c>
      <c r="D809" s="207" t="s">
        <v>17898</v>
      </c>
      <c r="E809" s="207" t="s">
        <v>17908</v>
      </c>
      <c r="F809" s="207" t="s">
        <v>18308</v>
      </c>
      <c r="G809" s="207" t="s">
        <v>18309</v>
      </c>
      <c r="H809" s="207" t="s">
        <v>20214</v>
      </c>
      <c r="I809" s="207" t="s">
        <v>19418</v>
      </c>
      <c r="J809" s="207" t="s">
        <v>20365</v>
      </c>
      <c r="K809" s="207" t="s">
        <v>20366</v>
      </c>
      <c r="L809" s="207"/>
      <c r="M809" t="str" cm="1">
        <f t="array" ref="M809">LOOKUP(2,1/(C809:L809&lt;&gt;""),C809:L809)</f>
        <v>Breadfruit Dried Ground</v>
      </c>
      <c r="N809" s="207"/>
      <c r="O809" s="207"/>
      <c r="P809" s="207"/>
      <c r="Q809" s="207"/>
      <c r="R809" s="207"/>
      <c r="S809" s="207"/>
      <c r="T809" s="207"/>
      <c r="U809" s="207" t="s">
        <v>9973</v>
      </c>
      <c r="V809" s="209" t="s">
        <v>328</v>
      </c>
      <c r="W809" s="207"/>
      <c r="X809" s="207"/>
      <c r="Y809" s="207"/>
      <c r="Z809" s="207"/>
      <c r="AA809" s="209" t="s">
        <v>20367</v>
      </c>
      <c r="AB809" s="211" t="s">
        <v>20368</v>
      </c>
      <c r="AC809" s="210" t="s">
        <v>20369</v>
      </c>
      <c r="AD809" s="210" t="s">
        <v>4169</v>
      </c>
      <c r="AE809" s="210" t="s">
        <v>20370</v>
      </c>
      <c r="AF809" s="210"/>
      <c r="AG809" t="str">
        <f>IFERROR(IF(COUNTIF(C809:L809,"Feed Ingredient")&gt;0,INDEX(ani_diet!T:T,MATCH(M809,ani_diet!D:D,0)),""),"")</f>
        <v>Artocarpus incisus</v>
      </c>
      <c r="AH809" s="60" t="str">
        <f>IF(IFERROR(IF(MATCH("Feed Ingredient", AOM[[#This Row],[L1]:[L10]],0)&gt;0, TRUE, FALSE), FALSE)=TRUE,IFERROR(VLOOKUP(M809, ani_diet!C:C, 1, FALSE), "No Match"),FALSE)</f>
        <v>No Match</v>
      </c>
      <c r="AI809" t="s">
        <v>3539</v>
      </c>
      <c r="AL809" t="str">
        <f>IFERROR(IF(COUNTIF(C809:L809,"Feed Ingredient")&gt;0,INDEX(ani_diet!T:T,MATCH(M809,ani_diet!D:D,0)),""),"")</f>
        <v>Artocarpus incisus</v>
      </c>
    </row>
    <row r="810" spans="1:38">
      <c r="A810" t="str">
        <f>_xlfn.TEXTJOIN("/",TRUE,AOM[[#This Row],[L1]:[L10]])</f>
        <v>Management/Livestock Management/Feed Characteristic/Feed Composition/Feed Ingredient/Crop Product/Fruit Product/Breadfruit/Breadfruit Ground</v>
      </c>
      <c r="B810" s="207" t="s">
        <v>20371</v>
      </c>
      <c r="C810" s="207" t="s">
        <v>17896</v>
      </c>
      <c r="D810" s="207" t="s">
        <v>17898</v>
      </c>
      <c r="E810" s="207" t="s">
        <v>17908</v>
      </c>
      <c r="F810" s="207" t="s">
        <v>18308</v>
      </c>
      <c r="G810" s="207" t="s">
        <v>18309</v>
      </c>
      <c r="H810" s="207" t="s">
        <v>20214</v>
      </c>
      <c r="I810" s="207" t="s">
        <v>19418</v>
      </c>
      <c r="J810" s="207" t="s">
        <v>20365</v>
      </c>
      <c r="K810" s="207" t="s">
        <v>20372</v>
      </c>
      <c r="L810" s="207"/>
      <c r="M810" t="str" cm="1">
        <f t="array" ref="M810">LOOKUP(2,1/(C810:L810&lt;&gt;""),C810:L810)</f>
        <v>Breadfruit Ground</v>
      </c>
      <c r="N810" s="207" t="s">
        <v>20373</v>
      </c>
      <c r="O810" s="207"/>
      <c r="P810" s="207"/>
      <c r="Q810" s="207"/>
      <c r="R810" s="207"/>
      <c r="S810" s="207"/>
      <c r="T810" s="207"/>
      <c r="U810" s="207" t="s">
        <v>9973</v>
      </c>
      <c r="V810" s="209" t="s">
        <v>328</v>
      </c>
      <c r="W810" s="207"/>
      <c r="X810" s="207"/>
      <c r="Y810" s="207"/>
      <c r="Z810" s="207"/>
      <c r="AA810" s="209" t="s">
        <v>20367</v>
      </c>
      <c r="AB810" s="211" t="s">
        <v>20368</v>
      </c>
      <c r="AC810" s="210" t="s">
        <v>20369</v>
      </c>
      <c r="AD810" s="210" t="s">
        <v>4169</v>
      </c>
      <c r="AE810" s="210" t="s">
        <v>20370</v>
      </c>
      <c r="AF810" s="210"/>
      <c r="AG810" t="str">
        <f>IFERROR(IF(COUNTIF(C810:L810,"Feed Ingredient")&gt;0,INDEX(ani_diet!T:T,MATCH(M810,ani_diet!D:D,0)),""),"")</f>
        <v>Artocarpus incisus</v>
      </c>
      <c r="AH810" s="60" t="str">
        <f>IF(IFERROR(IF(MATCH("Feed Ingredient", AOM[[#This Row],[L1]:[L10]],0)&gt;0, TRUE, FALSE), FALSE)=TRUE,IFERROR(VLOOKUP(M810, ani_diet!C:C, 1, FALSE), "No Match"),FALSE)</f>
        <v>No Match</v>
      </c>
      <c r="AI810" t="s">
        <v>3539</v>
      </c>
      <c r="AL810" t="str">
        <f>IFERROR(IF(COUNTIF(C810:L810,"Feed Ingredient")&gt;0,INDEX(ani_diet!T:T,MATCH(M810,ani_diet!D:D,0)),""),"")</f>
        <v>Artocarpus incisus</v>
      </c>
    </row>
    <row r="811" spans="1:38">
      <c r="A811" t="str">
        <f>_xlfn.TEXTJOIN("/",TRUE,AOM[[#This Row],[L1]:[L10]])</f>
        <v>Management/Livestock Management/Feed Characteristic/Feed Composition/Feed Ingredient/Crop Product/Fruit Product/Breadfruit</v>
      </c>
      <c r="B811" s="207" t="s">
        <v>20374</v>
      </c>
      <c r="C811" s="207" t="s">
        <v>17896</v>
      </c>
      <c r="D811" s="207" t="s">
        <v>17898</v>
      </c>
      <c r="E811" s="207" t="s">
        <v>17908</v>
      </c>
      <c r="F811" s="207" t="s">
        <v>18308</v>
      </c>
      <c r="G811" s="207" t="s">
        <v>18309</v>
      </c>
      <c r="H811" s="207" t="s">
        <v>20214</v>
      </c>
      <c r="I811" s="207" t="s">
        <v>19418</v>
      </c>
      <c r="J811" s="207" t="s">
        <v>20365</v>
      </c>
      <c r="K811" s="207"/>
      <c r="L811" s="207"/>
      <c r="M811" t="str" cm="1">
        <f t="array" ref="M811">LOOKUP(2,1/(C811:L811&lt;&gt;""),C811:L811)</f>
        <v>Breadfruit</v>
      </c>
      <c r="N811" s="207"/>
      <c r="O811" s="207"/>
      <c r="P811" s="207"/>
      <c r="Q811" s="207"/>
      <c r="R811" s="207"/>
      <c r="S811" s="207"/>
      <c r="T811" s="207"/>
      <c r="U811" s="207" t="s">
        <v>9973</v>
      </c>
      <c r="V811" s="209" t="s">
        <v>328</v>
      </c>
      <c r="W811" s="207"/>
      <c r="X811" s="207"/>
      <c r="Y811" s="207"/>
      <c r="Z811" s="207"/>
      <c r="AA811" s="209" t="s">
        <v>20367</v>
      </c>
      <c r="AB811" s="211" t="s">
        <v>20375</v>
      </c>
      <c r="AC811" s="210" t="s">
        <v>20369</v>
      </c>
      <c r="AD811" s="210" t="s">
        <v>4169</v>
      </c>
      <c r="AE811" s="210" t="s">
        <v>20370</v>
      </c>
      <c r="AF811" s="210"/>
      <c r="AG811" t="str">
        <f>IFERROR(IF(COUNTIF(C811:L811,"Feed Ingredient")&gt;0,INDEX(ani_diet!T:T,MATCH(M811,ani_diet!D:D,0)),""),"")</f>
        <v>Artocarpus incisus</v>
      </c>
      <c r="AH811" s="60" t="str">
        <f>IF(IFERROR(IF(MATCH("Feed Ingredient", AOM[[#This Row],[L1]:[L10]],0)&gt;0, TRUE, FALSE), FALSE)=TRUE,IFERROR(VLOOKUP(M811, ani_diet!C:C, 1, FALSE), "No Match"),FALSE)</f>
        <v>Breadfruit</v>
      </c>
      <c r="AI811" t="s">
        <v>3539</v>
      </c>
      <c r="AL811" t="str">
        <f>IFERROR(IF(COUNTIF(C811:L811,"Feed Ingredient")&gt;0,INDEX(ani_diet!T:T,MATCH(M811,ani_diet!D:D,0)),""),"")</f>
        <v>Artocarpus incisus</v>
      </c>
    </row>
    <row r="812" spans="1:38">
      <c r="A812" t="str">
        <f>_xlfn.TEXTJOIN("/",TRUE,AOM[[#This Row],[L1]:[L10]])</f>
        <v>Management/Livestock Management/Feed Characteristic/Feed Composition/Feed Ingredient/Crop Product/Fruit Product/Date/Date Ground</v>
      </c>
      <c r="B812" s="207" t="s">
        <v>20376</v>
      </c>
      <c r="C812" s="207" t="s">
        <v>17896</v>
      </c>
      <c r="D812" s="207" t="s">
        <v>17898</v>
      </c>
      <c r="E812" s="207" t="s">
        <v>17908</v>
      </c>
      <c r="F812" s="207" t="s">
        <v>18308</v>
      </c>
      <c r="G812" s="207" t="s">
        <v>18309</v>
      </c>
      <c r="H812" s="207" t="s">
        <v>20214</v>
      </c>
      <c r="I812" s="207" t="s">
        <v>19418</v>
      </c>
      <c r="J812" s="207" t="s">
        <v>16</v>
      </c>
      <c r="K812" s="207" t="s">
        <v>20377</v>
      </c>
      <c r="L812" s="207"/>
      <c r="M812" t="str" cm="1">
        <f t="array" ref="M812">LOOKUP(2,1/(C812:L812&lt;&gt;""),C812:L812)</f>
        <v>Date Ground</v>
      </c>
      <c r="N812" s="207"/>
      <c r="O812" s="207"/>
      <c r="P812" s="207"/>
      <c r="Q812" s="207"/>
      <c r="R812" s="207"/>
      <c r="S812" s="207"/>
      <c r="T812" s="207"/>
      <c r="U812" s="207" t="s">
        <v>4500</v>
      </c>
      <c r="V812" s="209" t="s">
        <v>328</v>
      </c>
      <c r="W812" s="207"/>
      <c r="X812" s="207"/>
      <c r="Y812" s="207"/>
      <c r="Z812" s="207"/>
      <c r="AA812" s="209" t="s">
        <v>20367</v>
      </c>
      <c r="AB812" s="225" t="s">
        <v>4169</v>
      </c>
      <c r="AC812" s="210" t="s">
        <v>20369</v>
      </c>
      <c r="AD812" s="210" t="s">
        <v>4169</v>
      </c>
      <c r="AE812" s="210" t="s">
        <v>20370</v>
      </c>
      <c r="AF812" s="210"/>
      <c r="AG812" t="str">
        <f>IFERROR(IF(COUNTIF(C812:L812,"Feed Ingredient")&gt;0,INDEX(ani_diet!T:T,MATCH(M812,ani_diet!D:D,0)),""),"")</f>
        <v>Phoenix dactylifera</v>
      </c>
      <c r="AH812" s="60" t="str">
        <f>IF(IFERROR(IF(MATCH("Feed Ingredient", AOM[[#This Row],[L1]:[L10]],0)&gt;0, TRUE, FALSE), FALSE)=TRUE,IFERROR(VLOOKUP(M812, ani_diet!C:C, 1, FALSE), "No Match"),FALSE)</f>
        <v>No Match</v>
      </c>
      <c r="AI812" t="s">
        <v>3539</v>
      </c>
      <c r="AL812" t="str">
        <f>IFERROR(IF(COUNTIF(C812:L812,"Feed Ingredient")&gt;0,INDEX(ani_diet!T:T,MATCH(M812,ani_diet!D:D,0)),""),"")</f>
        <v>Phoenix dactylifera</v>
      </c>
    </row>
    <row r="813" spans="1:38">
      <c r="A813" t="str">
        <f>_xlfn.TEXTJOIN("/",TRUE,AOM[[#This Row],[L1]:[L10]])</f>
        <v>Management/Livestock Management/Feed Characteristic/Feed Composition/Feed Ingredient/Crop Product/Fruit Products/Ficus sur</v>
      </c>
      <c r="B813" s="207" t="s">
        <v>20378</v>
      </c>
      <c r="C813" s="207" t="s">
        <v>17896</v>
      </c>
      <c r="D813" s="207" t="s">
        <v>17898</v>
      </c>
      <c r="E813" s="207" t="s">
        <v>17908</v>
      </c>
      <c r="F813" s="207" t="s">
        <v>18308</v>
      </c>
      <c r="G813" s="207" t="s">
        <v>18309</v>
      </c>
      <c r="H813" s="207" t="s">
        <v>20214</v>
      </c>
      <c r="I813" s="207" t="s">
        <v>20379</v>
      </c>
      <c r="J813" s="207" t="s">
        <v>10119</v>
      </c>
      <c r="K813" s="207" t="s">
        <v>8288</v>
      </c>
      <c r="L813" s="207"/>
      <c r="M813" t="str" cm="1">
        <f t="array" ref="M813">LOOKUP(2,1/(C813:L813&lt;&gt;""),C813:L813)</f>
        <v>Ficus sur</v>
      </c>
      <c r="N813" s="207"/>
      <c r="O813" s="207" t="s">
        <v>8288</v>
      </c>
      <c r="P813" s="207" t="s">
        <v>8288</v>
      </c>
      <c r="Q813" s="207" t="s">
        <v>8288</v>
      </c>
      <c r="R813" s="207" t="s">
        <v>8288</v>
      </c>
      <c r="S813" s="207"/>
      <c r="T813" s="207" t="s">
        <v>8288</v>
      </c>
      <c r="U813" s="207" t="s">
        <v>10119</v>
      </c>
      <c r="V813" s="209" t="s">
        <v>20380</v>
      </c>
      <c r="W813" s="207" t="s">
        <v>8288</v>
      </c>
      <c r="X813" s="207" t="s">
        <v>8288</v>
      </c>
      <c r="Y813" s="207" t="s">
        <v>8288</v>
      </c>
      <c r="Z813" s="207" t="s">
        <v>8288</v>
      </c>
      <c r="AA813" s="209" t="s">
        <v>10120</v>
      </c>
      <c r="AB813" s="209" t="s">
        <v>4169</v>
      </c>
      <c r="AC813" s="210" t="s">
        <v>20381</v>
      </c>
      <c r="AD813" s="210" t="s">
        <v>4169</v>
      </c>
      <c r="AE813" s="210" t="s">
        <v>20382</v>
      </c>
      <c r="AF813" s="210"/>
      <c r="AG813" t="str">
        <f>IFERROR(IF(COUNTIF(C813:L813,"Feed Ingredient")&gt;0,INDEX(ani_diet!T:T,MATCH(M813,ani_diet!D:D,0)),""),"")</f>
        <v>Ficus sur</v>
      </c>
      <c r="AH813" s="60" t="str">
        <f>IF(IFERROR(IF(MATCH("Feed Ingredient", AOM[[#This Row],[L1]:[L10]],0)&gt;0, TRUE, FALSE), FALSE)=TRUE,IFERROR(VLOOKUP(M813, ani_diet!C:C, 1, FALSE), "No Match"),FALSE)</f>
        <v>Ficus sur</v>
      </c>
      <c r="AI813" s="220" t="s">
        <v>20383</v>
      </c>
      <c r="AL813" t="str">
        <f>IFERROR(IF(COUNTIF(C813:L813,"Feed Ingredient")&gt;0,INDEX(ani_diet!T:T,MATCH(M813,ani_diet!D:D,0)),""),"")</f>
        <v>Ficus sur</v>
      </c>
    </row>
    <row r="814" spans="1:38">
      <c r="A814" t="str">
        <f>_xlfn.TEXTJOIN("/",TRUE,AOM[[#This Row],[L1]:[L10]])</f>
        <v>Management/Livestock Management/Feed Characteristic/Feed Composition/Feed Ingredient/Crop Product/Fruit Products/Ficus sur/Ficus sur Fruits/Ficus sur Fruits Crushed Dried</v>
      </c>
      <c r="B814" s="207" t="s">
        <v>20384</v>
      </c>
      <c r="C814" s="207" t="s">
        <v>17896</v>
      </c>
      <c r="D814" s="207" t="s">
        <v>17898</v>
      </c>
      <c r="E814" s="207" t="s">
        <v>17908</v>
      </c>
      <c r="F814" s="207" t="s">
        <v>18308</v>
      </c>
      <c r="G814" s="207" t="s">
        <v>18309</v>
      </c>
      <c r="H814" s="207" t="s">
        <v>20214</v>
      </c>
      <c r="I814" s="207" t="s">
        <v>20379</v>
      </c>
      <c r="J814" s="207" t="s">
        <v>10119</v>
      </c>
      <c r="K814" s="207" t="s">
        <v>20385</v>
      </c>
      <c r="L814" s="207" t="s">
        <v>20386</v>
      </c>
      <c r="M814" t="str" cm="1">
        <f t="array" ref="M814">LOOKUP(2,1/(C814:L814&lt;&gt;""),C814:L814)</f>
        <v>Ficus sur Fruits Crushed Dried</v>
      </c>
      <c r="N814" s="207"/>
      <c r="O814" s="207" t="s">
        <v>8288</v>
      </c>
      <c r="P814" s="207" t="s">
        <v>8288</v>
      </c>
      <c r="Q814" s="207" t="s">
        <v>8288</v>
      </c>
      <c r="R814" s="207" t="s">
        <v>8288</v>
      </c>
      <c r="S814" s="207"/>
      <c r="T814" s="207" t="s">
        <v>8288</v>
      </c>
      <c r="U814" s="207" t="s">
        <v>10119</v>
      </c>
      <c r="V814" s="209" t="s">
        <v>20380</v>
      </c>
      <c r="W814" s="207" t="s">
        <v>8288</v>
      </c>
      <c r="X814" s="207" t="s">
        <v>8288</v>
      </c>
      <c r="Y814" s="207" t="s">
        <v>8288</v>
      </c>
      <c r="Z814" s="207" t="s">
        <v>8288</v>
      </c>
      <c r="AA814" s="209" t="s">
        <v>10120</v>
      </c>
      <c r="AB814" s="209" t="s">
        <v>4169</v>
      </c>
      <c r="AC814" s="210" t="s">
        <v>4169</v>
      </c>
      <c r="AD814" s="210" t="s">
        <v>4169</v>
      </c>
      <c r="AE814" s="210"/>
      <c r="AF814" s="210"/>
      <c r="AG814" t="str">
        <f>IFERROR(IF(COUNTIF(C814:L814,"Feed Ingredient")&gt;0,INDEX(ani_diet!T:T,MATCH(M814,ani_diet!D:D,0)),""),"")</f>
        <v>Ficus sur Fruits</v>
      </c>
      <c r="AH814" s="60" t="str">
        <f>IF(IFERROR(IF(MATCH("Feed Ingredient", AOM[[#This Row],[L1]:[L10]],0)&gt;0, TRUE, FALSE), FALSE)=TRUE,IFERROR(VLOOKUP(M814, ani_diet!C:C, 1, FALSE), "No Match"),FALSE)</f>
        <v>No Match</v>
      </c>
      <c r="AI814" s="220" t="s">
        <v>20383</v>
      </c>
      <c r="AL814" t="str">
        <f>IFERROR(IF(COUNTIF(C814:L814,"Feed Ingredient")&gt;0,INDEX(ani_diet!T:T,MATCH(M814,ani_diet!D:D,0)),""),"")</f>
        <v>Ficus sur Fruits</v>
      </c>
    </row>
    <row r="815" spans="1:38">
      <c r="A815" t="str">
        <f>_xlfn.TEXTJOIN("/",TRUE,AOM[[#This Row],[L1]:[L10]])</f>
        <v>Management/Livestock Management/Feed Characteristic/Feed Composition/Feed Ingredient/Crop Product/Fruit Products/Ficus sur/Ficus sur Fruits/Ficus sur Fruits Dried Ground</v>
      </c>
      <c r="B815" s="207" t="s">
        <v>20387</v>
      </c>
      <c r="C815" s="207" t="s">
        <v>17896</v>
      </c>
      <c r="D815" s="207" t="s">
        <v>17898</v>
      </c>
      <c r="E815" s="207" t="s">
        <v>17908</v>
      </c>
      <c r="F815" s="207" t="s">
        <v>18308</v>
      </c>
      <c r="G815" s="207" t="s">
        <v>18309</v>
      </c>
      <c r="H815" s="207" t="s">
        <v>20214</v>
      </c>
      <c r="I815" s="207" t="s">
        <v>20379</v>
      </c>
      <c r="J815" s="207" t="s">
        <v>10119</v>
      </c>
      <c r="K815" s="207" t="s">
        <v>20385</v>
      </c>
      <c r="L815" s="207" t="s">
        <v>20388</v>
      </c>
      <c r="M815" t="str" cm="1">
        <f t="array" ref="M815">LOOKUP(2,1/(C815:L815&lt;&gt;""),C815:L815)</f>
        <v>Ficus sur Fruits Dried Ground</v>
      </c>
      <c r="N815" s="207" t="s">
        <v>20389</v>
      </c>
      <c r="O815" s="207" t="s">
        <v>8288</v>
      </c>
      <c r="P815" s="207" t="s">
        <v>8288</v>
      </c>
      <c r="Q815" s="207" t="s">
        <v>8288</v>
      </c>
      <c r="R815" s="207" t="s">
        <v>8288</v>
      </c>
      <c r="S815" s="207"/>
      <c r="T815" s="207" t="s">
        <v>8288</v>
      </c>
      <c r="U815" s="207" t="s">
        <v>10119</v>
      </c>
      <c r="V815" s="209" t="s">
        <v>20380</v>
      </c>
      <c r="W815" s="207" t="s">
        <v>8288</v>
      </c>
      <c r="X815" s="207" t="s">
        <v>8288</v>
      </c>
      <c r="Y815" s="207" t="s">
        <v>8288</v>
      </c>
      <c r="Z815" s="207" t="s">
        <v>8288</v>
      </c>
      <c r="AA815" s="209" t="s">
        <v>10120</v>
      </c>
      <c r="AB815" s="209" t="s">
        <v>4169</v>
      </c>
      <c r="AC815" s="210" t="s">
        <v>4169</v>
      </c>
      <c r="AD815" s="210" t="s">
        <v>4169</v>
      </c>
      <c r="AE815" s="210"/>
      <c r="AF815" s="210"/>
      <c r="AG815" t="str">
        <f>IFERROR(IF(COUNTIF(C815:L815,"Feed Ingredient")&gt;0,INDEX(ani_diet!T:T,MATCH(M815,ani_diet!D:D,0)),""),"")</f>
        <v>Ficus sur Fruits</v>
      </c>
      <c r="AH815" s="60" t="str">
        <f>IF(IFERROR(IF(MATCH("Feed Ingredient", AOM[[#This Row],[L1]:[L10]],0)&gt;0, TRUE, FALSE), FALSE)=TRUE,IFERROR(VLOOKUP(M815, ani_diet!C:C, 1, FALSE), "No Match"),FALSE)</f>
        <v>No Match</v>
      </c>
      <c r="AI815" s="220" t="s">
        <v>20383</v>
      </c>
      <c r="AL815" t="str">
        <f>IFERROR(IF(COUNTIF(C815:L815,"Feed Ingredient")&gt;0,INDEX(ani_diet!T:T,MATCH(M815,ani_diet!D:D,0)),""),"")</f>
        <v>Ficus sur Fruits</v>
      </c>
    </row>
    <row r="816" spans="1:38">
      <c r="A816" t="str">
        <f>_xlfn.TEXTJOIN("/",TRUE,AOM[[#This Row],[L1]:[L10]])</f>
        <v>Management/Livestock Management/Feed Characteristic/Feed Composition/Feed Ingredient/Crop Product/Fruit Products/Ficus sur/Ficus sur Fruits</v>
      </c>
      <c r="B816" s="207" t="s">
        <v>20390</v>
      </c>
      <c r="C816" s="207" t="s">
        <v>17896</v>
      </c>
      <c r="D816" s="207" t="s">
        <v>17898</v>
      </c>
      <c r="E816" s="207" t="s">
        <v>17908</v>
      </c>
      <c r="F816" s="207" t="s">
        <v>18308</v>
      </c>
      <c r="G816" s="207" t="s">
        <v>18309</v>
      </c>
      <c r="H816" s="207" t="s">
        <v>20214</v>
      </c>
      <c r="I816" s="207" t="s">
        <v>20379</v>
      </c>
      <c r="J816" s="207" t="s">
        <v>10119</v>
      </c>
      <c r="K816" s="207" t="s">
        <v>20385</v>
      </c>
      <c r="L816" s="207"/>
      <c r="M816" t="str" cm="1">
        <f t="array" ref="M816">LOOKUP(2,1/(C816:L816&lt;&gt;""),C816:L816)</f>
        <v>Ficus sur Fruits</v>
      </c>
      <c r="N816" s="207"/>
      <c r="O816" s="207" t="s">
        <v>8288</v>
      </c>
      <c r="P816" s="207" t="s">
        <v>8288</v>
      </c>
      <c r="Q816" s="207" t="s">
        <v>8288</v>
      </c>
      <c r="R816" s="207" t="s">
        <v>8288</v>
      </c>
      <c r="S816" s="207"/>
      <c r="T816" s="207" t="s">
        <v>8288</v>
      </c>
      <c r="U816" s="207" t="s">
        <v>10119</v>
      </c>
      <c r="V816" s="209" t="s">
        <v>20380</v>
      </c>
      <c r="W816" s="207" t="s">
        <v>8288</v>
      </c>
      <c r="X816" s="207" t="s">
        <v>8288</v>
      </c>
      <c r="Y816" s="207" t="s">
        <v>8288</v>
      </c>
      <c r="Z816" s="207" t="s">
        <v>8288</v>
      </c>
      <c r="AA816" s="209" t="s">
        <v>10120</v>
      </c>
      <c r="AB816" s="209" t="s">
        <v>4169</v>
      </c>
      <c r="AC816" s="210" t="s">
        <v>4169</v>
      </c>
      <c r="AD816" s="210" t="s">
        <v>4169</v>
      </c>
      <c r="AE816" s="210"/>
      <c r="AF816" s="210"/>
      <c r="AG816" t="str">
        <f>IFERROR(IF(COUNTIF(C816:L816,"Feed Ingredient")&gt;0,INDEX(ani_diet!T:T,MATCH(M816,ani_diet!D:D,0)),""),"")</f>
        <v>Ficus sur Fruits</v>
      </c>
      <c r="AH816" s="60" t="str">
        <f>IF(IFERROR(IF(MATCH("Feed Ingredient", AOM[[#This Row],[L1]:[L10]],0)&gt;0, TRUE, FALSE), FALSE)=TRUE,IFERROR(VLOOKUP(M816, ani_diet!C:C, 1, FALSE), "No Match"),FALSE)</f>
        <v>Ficus sur Fruits</v>
      </c>
      <c r="AI816" s="220" t="s">
        <v>20383</v>
      </c>
      <c r="AL816" t="str">
        <f>IFERROR(IF(COUNTIF(C816:L816,"Feed Ingredient")&gt;0,INDEX(ani_diet!T:T,MATCH(M816,ani_diet!D:D,0)),""),"")</f>
        <v>Ficus sur Fruits</v>
      </c>
    </row>
    <row r="817" spans="1:38">
      <c r="A817" t="str">
        <f>_xlfn.TEXTJOIN("/",TRUE,AOM[[#This Row],[L1]:[L10]])</f>
        <v>Management/Livestock Management/Feed Characteristic/Feed Composition/Feed Ingredient/Crop Product/Fruit Products/Jackfruit</v>
      </c>
      <c r="B817" s="207" t="s">
        <v>20391</v>
      </c>
      <c r="C817" s="207" t="s">
        <v>17896</v>
      </c>
      <c r="D817" s="207" t="s">
        <v>17898</v>
      </c>
      <c r="E817" s="207" t="s">
        <v>17908</v>
      </c>
      <c r="F817" s="207" t="s">
        <v>18308</v>
      </c>
      <c r="G817" s="207" t="s">
        <v>18309</v>
      </c>
      <c r="H817" s="207" t="s">
        <v>20214</v>
      </c>
      <c r="I817" s="207" t="s">
        <v>20379</v>
      </c>
      <c r="J817" s="207" t="s">
        <v>19321</v>
      </c>
      <c r="K817" s="207" t="s">
        <v>8288</v>
      </c>
      <c r="L817" s="207"/>
      <c r="M817" t="str" cm="1">
        <f t="array" ref="M817">LOOKUP(2,1/(C817:L817&lt;&gt;""),C817:L817)</f>
        <v>Jackfruit</v>
      </c>
      <c r="N817" s="207"/>
      <c r="O817" s="207" t="s">
        <v>8288</v>
      </c>
      <c r="P817" s="207" t="s">
        <v>8288</v>
      </c>
      <c r="Q817" s="207" t="s">
        <v>8288</v>
      </c>
      <c r="R817" s="207" t="s">
        <v>8288</v>
      </c>
      <c r="S817" s="207" t="s">
        <v>20392</v>
      </c>
      <c r="T817" s="207" t="s">
        <v>8288</v>
      </c>
      <c r="U817" s="207" t="s">
        <v>20393</v>
      </c>
      <c r="V817" s="209" t="s">
        <v>20394</v>
      </c>
      <c r="W817" s="207" t="s">
        <v>8288</v>
      </c>
      <c r="X817" s="207" t="s">
        <v>8288</v>
      </c>
      <c r="Y817" s="207" t="s">
        <v>8288</v>
      </c>
      <c r="Z817" s="207" t="s">
        <v>8288</v>
      </c>
      <c r="AA817" s="209" t="s">
        <v>328</v>
      </c>
      <c r="AB817" s="209" t="s">
        <v>20395</v>
      </c>
      <c r="AC817" s="210" t="s">
        <v>20369</v>
      </c>
      <c r="AD817" s="210" t="s">
        <v>4169</v>
      </c>
      <c r="AE817" s="210" t="s">
        <v>20370</v>
      </c>
      <c r="AF817" s="210"/>
      <c r="AG817" t="str">
        <f>IFERROR(IF(COUNTIF(C817:L817,"Feed Ingredient")&gt;0,INDEX(ani_diet!T:T,MATCH(M817,ani_diet!D:D,0)),""),"")</f>
        <v>Artocarpus heterophylla</v>
      </c>
      <c r="AH817" s="60" t="str">
        <f>IF(IFERROR(IF(MATCH("Feed Ingredient", AOM[[#This Row],[L1]:[L10]],0)&gt;0, TRUE, FALSE), FALSE)=TRUE,IFERROR(VLOOKUP(M817, ani_diet!C:C, 1, FALSE), "No Match"),FALSE)</f>
        <v>Jackfruit</v>
      </c>
      <c r="AI817" t="s">
        <v>3539</v>
      </c>
      <c r="AL817" t="str">
        <f>IFERROR(IF(COUNTIF(C817:L817,"Feed Ingredient")&gt;0,INDEX(ani_diet!T:T,MATCH(M817,ani_diet!D:D,0)),""),"")</f>
        <v>Artocarpus heterophylla</v>
      </c>
    </row>
    <row r="818" spans="1:38">
      <c r="A818" t="str">
        <f>_xlfn.TEXTJOIN("/",TRUE,AOM[[#This Row],[L1]:[L10]])</f>
        <v>Management/Livestock Management/Feed Characteristic/Feed Composition/Feed Ingredient/Crop Product/Fruit Products/Lemon/Lemon Peel Essential Oil</v>
      </c>
      <c r="B818" s="207" t="s">
        <v>20396</v>
      </c>
      <c r="C818" s="207" t="s">
        <v>17896</v>
      </c>
      <c r="D818" s="207" t="s">
        <v>17898</v>
      </c>
      <c r="E818" s="207" t="s">
        <v>17908</v>
      </c>
      <c r="F818" s="207" t="s">
        <v>18308</v>
      </c>
      <c r="G818" s="207" t="s">
        <v>18309</v>
      </c>
      <c r="H818" s="207" t="s">
        <v>20214</v>
      </c>
      <c r="I818" s="207" t="s">
        <v>20379</v>
      </c>
      <c r="J818" s="207" t="s">
        <v>4567</v>
      </c>
      <c r="K818" s="207" t="s">
        <v>20397</v>
      </c>
      <c r="L818" s="207"/>
      <c r="M818" t="str" cm="1">
        <f t="array" ref="M818">LOOKUP(2,1/(C818:L818&lt;&gt;""),C818:L818)</f>
        <v>Lemon Peel Essential Oil</v>
      </c>
      <c r="N818" s="207"/>
      <c r="O818" s="207" t="s">
        <v>8288</v>
      </c>
      <c r="P818" s="207" t="s">
        <v>8288</v>
      </c>
      <c r="Q818" s="207" t="s">
        <v>8288</v>
      </c>
      <c r="R818" s="207" t="s">
        <v>8288</v>
      </c>
      <c r="S818" s="207" t="s">
        <v>8288</v>
      </c>
      <c r="T818" s="207" t="s">
        <v>8288</v>
      </c>
      <c r="U818" s="207" t="s">
        <v>4569</v>
      </c>
      <c r="V818" s="209" t="s">
        <v>20398</v>
      </c>
      <c r="W818" s="207" t="s">
        <v>8288</v>
      </c>
      <c r="X818" s="207" t="s">
        <v>8288</v>
      </c>
      <c r="Y818" s="207" t="s">
        <v>8288</v>
      </c>
      <c r="Z818" s="207" t="s">
        <v>8288</v>
      </c>
      <c r="AA818" s="209" t="s">
        <v>20399</v>
      </c>
      <c r="AB818" s="209" t="s">
        <v>4169</v>
      </c>
      <c r="AC818" s="210" t="s">
        <v>4169</v>
      </c>
      <c r="AD818" s="210" t="s">
        <v>4169</v>
      </c>
      <c r="AE818" s="210" t="s">
        <v>20400</v>
      </c>
      <c r="AF818" s="210"/>
      <c r="AG818" t="str">
        <f>IFERROR(IF(COUNTIF(C818:L818,"Feed Ingredient")&gt;0,INDEX(ani_diet!T:T,MATCH(M818,ani_diet!D:D,0)),""),"")</f>
        <v>Citrus limon Peel Essential Oil</v>
      </c>
      <c r="AH818" s="60" t="str">
        <f>IF(IFERROR(IF(MATCH("Feed Ingredient", AOM[[#This Row],[L1]:[L10]],0)&gt;0, TRUE, FALSE), FALSE)=TRUE,IFERROR(VLOOKUP(M818, ani_diet!C:C, 1, FALSE), "No Match"),FALSE)</f>
        <v>Lemon Peel Essential Oil</v>
      </c>
      <c r="AI818" t="s">
        <v>3539</v>
      </c>
      <c r="AL818" t="str">
        <f>IFERROR(IF(COUNTIF(C818:L818,"Feed Ingredient")&gt;0,INDEX(ani_diet!T:T,MATCH(M818,ani_diet!D:D,0)),""),"")</f>
        <v>Citrus limon Peel Essential Oil</v>
      </c>
    </row>
    <row r="819" spans="1:38">
      <c r="A819" t="str">
        <f>_xlfn.TEXTJOIN("/",TRUE,AOM[[#This Row],[L1]:[L10]])</f>
        <v>Management/Livestock Management/Feed Characteristic/Feed Composition/Feed Ingredient/Crop Product/Fruit Products/Mango</v>
      </c>
      <c r="B819" s="207" t="s">
        <v>20401</v>
      </c>
      <c r="C819" s="207" t="s">
        <v>17896</v>
      </c>
      <c r="D819" s="207" t="s">
        <v>17898</v>
      </c>
      <c r="E819" s="207" t="s">
        <v>17908</v>
      </c>
      <c r="F819" s="207" t="s">
        <v>18308</v>
      </c>
      <c r="G819" s="207" t="s">
        <v>18309</v>
      </c>
      <c r="H819" s="207" t="s">
        <v>20214</v>
      </c>
      <c r="I819" s="207" t="s">
        <v>20379</v>
      </c>
      <c r="J819" s="207" t="s">
        <v>4575</v>
      </c>
      <c r="K819" s="207"/>
      <c r="L819" s="207"/>
      <c r="M819" t="str" cm="1">
        <f t="array" ref="M819">LOOKUP(2,1/(C819:L819&lt;&gt;""),C819:L819)</f>
        <v>Mango</v>
      </c>
      <c r="N819" s="207" t="s">
        <v>8288</v>
      </c>
      <c r="O819" s="207" t="s">
        <v>8288</v>
      </c>
      <c r="P819" s="207" t="s">
        <v>8288</v>
      </c>
      <c r="Q819" s="207" t="s">
        <v>8288</v>
      </c>
      <c r="R819" s="207" t="s">
        <v>8288</v>
      </c>
      <c r="S819" s="207" t="s">
        <v>8288</v>
      </c>
      <c r="T819" s="207" t="s">
        <v>8288</v>
      </c>
      <c r="U819" s="207" t="s">
        <v>4577</v>
      </c>
      <c r="V819" s="209" t="s">
        <v>20402</v>
      </c>
      <c r="W819" s="207" t="s">
        <v>8288</v>
      </c>
      <c r="X819" s="207" t="s">
        <v>8288</v>
      </c>
      <c r="Y819" s="207" t="s">
        <v>8288</v>
      </c>
      <c r="Z819" s="207" t="s">
        <v>8288</v>
      </c>
      <c r="AA819" s="209" t="s">
        <v>4579</v>
      </c>
      <c r="AB819" s="211" t="s">
        <v>20403</v>
      </c>
      <c r="AC819" s="210" t="s">
        <v>20404</v>
      </c>
      <c r="AD819" s="210" t="s">
        <v>4169</v>
      </c>
      <c r="AE819" s="210" t="s">
        <v>19331</v>
      </c>
      <c r="AF819" s="210"/>
      <c r="AG819" t="str">
        <f>IFERROR(IF(COUNTIF(C819:L819,"Feed Ingredient")&gt;0,INDEX(ani_diet!T:T,MATCH(M819,ani_diet!D:D,0)),""),"")</f>
        <v>Mangifera indica</v>
      </c>
      <c r="AH819" s="60" t="str">
        <f>IF(IFERROR(IF(MATCH("Feed Ingredient", AOM[[#This Row],[L1]:[L10]],0)&gt;0, TRUE, FALSE), FALSE)=TRUE,IFERROR(VLOOKUP(M819, ani_diet!C:C, 1, FALSE), "No Match"),FALSE)</f>
        <v>Mango</v>
      </c>
      <c r="AI819" s="220" t="s">
        <v>20405</v>
      </c>
      <c r="AL819" t="str">
        <f>IFERROR(IF(COUNTIF(C819:L819,"Feed Ingredient")&gt;0,INDEX(ani_diet!T:T,MATCH(M819,ani_diet!D:D,0)),""),"")</f>
        <v>Mangifera indica</v>
      </c>
    </row>
    <row r="820" spans="1:38">
      <c r="A820" t="str">
        <f>_xlfn.TEXTJOIN("/",TRUE,AOM[[#This Row],[L1]:[L10]])</f>
        <v>Management/Livestock Management/Feed Characteristic/Feed Composition/Feed Ingredient/Crop Product/Fruit Products/Tomato/Tomato Pulp</v>
      </c>
      <c r="B820" s="207" t="s">
        <v>20406</v>
      </c>
      <c r="C820" s="207" t="s">
        <v>17896</v>
      </c>
      <c r="D820" s="207" t="s">
        <v>17898</v>
      </c>
      <c r="E820" s="207" t="s">
        <v>17908</v>
      </c>
      <c r="F820" s="207" t="s">
        <v>18308</v>
      </c>
      <c r="G820" s="207" t="s">
        <v>18309</v>
      </c>
      <c r="H820" s="207" t="s">
        <v>20214</v>
      </c>
      <c r="I820" s="207" t="s">
        <v>20379</v>
      </c>
      <c r="J820" s="207" t="s">
        <v>5690</v>
      </c>
      <c r="K820" s="207" t="s">
        <v>20407</v>
      </c>
      <c r="L820" s="207"/>
      <c r="M820" t="str" cm="1">
        <f t="array" ref="M820">LOOKUP(2,1/(C820:L820&lt;&gt;""),C820:L820)</f>
        <v>Tomato Pulp</v>
      </c>
      <c r="N820" s="207" t="s">
        <v>8288</v>
      </c>
      <c r="O820" s="207" t="s">
        <v>8288</v>
      </c>
      <c r="P820" s="207" t="s">
        <v>8288</v>
      </c>
      <c r="Q820" s="207" t="s">
        <v>8288</v>
      </c>
      <c r="R820" s="207" t="s">
        <v>8288</v>
      </c>
      <c r="S820" s="207" t="s">
        <v>8288</v>
      </c>
      <c r="T820" s="207" t="s">
        <v>8288</v>
      </c>
      <c r="U820" s="207" t="s">
        <v>5692</v>
      </c>
      <c r="V820" s="204" t="s">
        <v>20206</v>
      </c>
      <c r="W820" s="207" t="s">
        <v>8288</v>
      </c>
      <c r="X820" s="207" t="s">
        <v>8288</v>
      </c>
      <c r="Y820" s="207" t="s">
        <v>8288</v>
      </c>
      <c r="Z820" s="207" t="s">
        <v>8288</v>
      </c>
      <c r="AA820" s="209" t="s">
        <v>5696</v>
      </c>
      <c r="AB820" s="209" t="s">
        <v>4169</v>
      </c>
      <c r="AC820" s="210" t="s">
        <v>4169</v>
      </c>
      <c r="AD820" s="210" t="s">
        <v>4169</v>
      </c>
      <c r="AE820" s="210"/>
      <c r="AF820" s="210"/>
      <c r="AG820" t="str">
        <f>IFERROR(IF(COUNTIF(C820:L820,"Feed Ingredient")&gt;0,INDEX(ani_diet!T:T,MATCH(M820,ani_diet!D:D,0)),""),"")</f>
        <v>Tithonia diversifolia Pulp</v>
      </c>
      <c r="AH820" s="60" t="str">
        <f>IF(IFERROR(IF(MATCH("Feed Ingredient", AOM[[#This Row],[L1]:[L10]],0)&gt;0, TRUE, FALSE), FALSE)=TRUE,IFERROR(VLOOKUP(M820, ani_diet!C:C, 1, FALSE), "No Match"),FALSE)</f>
        <v>Tomato Pulp</v>
      </c>
      <c r="AI820" t="s">
        <v>3539</v>
      </c>
      <c r="AL820" t="str">
        <f>IFERROR(IF(COUNTIF(C820:L820,"Feed Ingredient")&gt;0,INDEX(ani_diet!T:T,MATCH(M820,ani_diet!D:D,0)),""),"")</f>
        <v>Tithonia diversifolia Pulp</v>
      </c>
    </row>
    <row r="821" spans="1:38">
      <c r="A821" t="str">
        <f>_xlfn.TEXTJOIN("/",TRUE,AOM[[#This Row],[L1]:[L10]])</f>
        <v>Management/Livestock Management/Feed Characteristic/Feed Composition/Feed Ingredient/Crop Product/Fruit Products/Ziziphus mauritiania</v>
      </c>
      <c r="B821" s="207" t="s">
        <v>20408</v>
      </c>
      <c r="C821" s="207" t="s">
        <v>17896</v>
      </c>
      <c r="D821" s="207" t="s">
        <v>17898</v>
      </c>
      <c r="E821" s="207" t="s">
        <v>17908</v>
      </c>
      <c r="F821" s="207" t="s">
        <v>18308</v>
      </c>
      <c r="G821" s="207" t="s">
        <v>18309</v>
      </c>
      <c r="H821" s="207" t="s">
        <v>20214</v>
      </c>
      <c r="I821" s="207" t="s">
        <v>20379</v>
      </c>
      <c r="J821" s="207" t="s">
        <v>20409</v>
      </c>
      <c r="K821" s="207"/>
      <c r="L821" s="207"/>
      <c r="M821" t="str" cm="1">
        <f t="array" ref="M821">LOOKUP(2,1/(C821:L821&lt;&gt;""),C821:L821)</f>
        <v>Ziziphus mauritiania</v>
      </c>
      <c r="N821" s="207" t="s">
        <v>8288</v>
      </c>
      <c r="O821" s="207" t="s">
        <v>8288</v>
      </c>
      <c r="P821" s="207" t="s">
        <v>8288</v>
      </c>
      <c r="Q821" s="207" t="s">
        <v>8288</v>
      </c>
      <c r="R821" s="207" t="s">
        <v>8288</v>
      </c>
      <c r="S821" s="207" t="s">
        <v>8288</v>
      </c>
      <c r="T821" s="207" t="s">
        <v>8288</v>
      </c>
      <c r="U821" s="207" t="s">
        <v>9707</v>
      </c>
      <c r="V821" s="211" t="s">
        <v>20410</v>
      </c>
      <c r="W821" s="207" t="s">
        <v>8288</v>
      </c>
      <c r="X821" s="207" t="s">
        <v>8288</v>
      </c>
      <c r="Y821" s="207" t="s">
        <v>8288</v>
      </c>
      <c r="Z821" s="207" t="s">
        <v>8288</v>
      </c>
      <c r="AA821" s="209" t="s">
        <v>9708</v>
      </c>
      <c r="AB821" s="211" t="s">
        <v>20411</v>
      </c>
      <c r="AC821" s="210" t="s">
        <v>4169</v>
      </c>
      <c r="AD821" s="210" t="s">
        <v>4169</v>
      </c>
      <c r="AE821" s="210"/>
      <c r="AF821" s="210"/>
      <c r="AG821" t="str">
        <f>IFERROR(IF(COUNTIF(C821:L821,"Feed Ingredient")&gt;0,INDEX(ani_diet!T:T,MATCH(M821,ani_diet!D:D,0)),""),"")</f>
        <v>Ziziphus mauritiana</v>
      </c>
      <c r="AH821" s="60" t="str">
        <f>IF(IFERROR(IF(MATCH("Feed Ingredient", AOM[[#This Row],[L1]:[L10]],0)&gt;0, TRUE, FALSE), FALSE)=TRUE,IFERROR(VLOOKUP(M821, ani_diet!C:C, 1, FALSE), "No Match"),FALSE)</f>
        <v>Ziziphus mauritiania</v>
      </c>
      <c r="AI821" s="220" t="s">
        <v>20412</v>
      </c>
      <c r="AL821" t="str">
        <f>IFERROR(IF(COUNTIF(C821:L821,"Feed Ingredient")&gt;0,INDEX(ani_diet!T:T,MATCH(M821,ani_diet!D:D,0)),""),"")</f>
        <v>Ziziphus mauritiana</v>
      </c>
    </row>
    <row r="822" spans="1:38">
      <c r="A822" t="str">
        <f>_xlfn.TEXTJOIN("/",TRUE,AOM[[#This Row],[L1]:[L10]])</f>
        <v>Management/Livestock Management/Feed Characteristic/Feed Composition/Feed Ingredient/Crop Product/Legume Products</v>
      </c>
      <c r="B822" s="207" t="s">
        <v>20413</v>
      </c>
      <c r="C822" s="207" t="s">
        <v>17896</v>
      </c>
      <c r="D822" s="207" t="s">
        <v>17898</v>
      </c>
      <c r="E822" s="207" t="s">
        <v>17908</v>
      </c>
      <c r="F822" s="207" t="s">
        <v>18308</v>
      </c>
      <c r="G822" s="207" t="s">
        <v>18309</v>
      </c>
      <c r="H822" s="207" t="s">
        <v>20214</v>
      </c>
      <c r="I822" s="207" t="s">
        <v>19672</v>
      </c>
      <c r="J822" s="207" t="s">
        <v>8288</v>
      </c>
      <c r="K822" s="207" t="s">
        <v>8288</v>
      </c>
      <c r="L822" s="207"/>
      <c r="M822" t="str" cm="1">
        <f t="array" ref="M822">LOOKUP(2,1/(C822:L822&lt;&gt;""),C822:L822)</f>
        <v>Legume Products</v>
      </c>
      <c r="N822" s="207" t="s">
        <v>8288</v>
      </c>
      <c r="O822" s="207" t="s">
        <v>8288</v>
      </c>
      <c r="P822" s="207" t="s">
        <v>8288</v>
      </c>
      <c r="Q822" s="207" t="s">
        <v>8288</v>
      </c>
      <c r="R822" s="207" t="s">
        <v>8288</v>
      </c>
      <c r="S822" s="207" t="s">
        <v>8288</v>
      </c>
      <c r="T822" s="207" t="s">
        <v>8288</v>
      </c>
      <c r="U822" s="207"/>
      <c r="V822" s="209" t="s">
        <v>8288</v>
      </c>
      <c r="W822" s="207" t="s">
        <v>8288</v>
      </c>
      <c r="X822" s="207" t="s">
        <v>8288</v>
      </c>
      <c r="Y822" s="207" t="s">
        <v>8288</v>
      </c>
      <c r="Z822" s="207" t="s">
        <v>8288</v>
      </c>
      <c r="AA822" s="209" t="s">
        <v>8288</v>
      </c>
      <c r="AB822" s="209" t="s">
        <v>4169</v>
      </c>
      <c r="AC822" s="210" t="s">
        <v>4169</v>
      </c>
      <c r="AD822" s="210" t="s">
        <v>4169</v>
      </c>
      <c r="AE822" s="210"/>
      <c r="AF822" s="210"/>
      <c r="AG822" t="str">
        <f>IFERROR(IF(COUNTIF(C822:L822,"Feed Ingredient")&gt;0,INDEX(ani_diet!T:T,MATCH(M822,ani_diet!D:D,0)),""),"")</f>
        <v/>
      </c>
      <c r="AH822" s="60" t="str">
        <f>IF(IFERROR(IF(MATCH("Feed Ingredient", AOM[[#This Row],[L1]:[L10]],0)&gt;0, TRUE, FALSE), FALSE)=TRUE,IFERROR(VLOOKUP(M822, ani_diet!C:C, 1, FALSE), "No Match"),FALSE)</f>
        <v>No Match</v>
      </c>
      <c r="AI822" t="s">
        <v>3539</v>
      </c>
      <c r="AL822" t="str">
        <f>IFERROR(IF(COUNTIF(C822:L822,"Feed Ingredient")&gt;0,INDEX(ani_diet!T:T,MATCH(M822,ani_diet!D:D,0)),""),"")</f>
        <v/>
      </c>
    </row>
    <row r="823" spans="1:38">
      <c r="A823" t="str">
        <f>_xlfn.TEXTJOIN("/",TRUE,AOM[[#This Row],[L1]:[L10]])</f>
        <v>Management/Livestock Management/Feed Characteristic/Feed Composition/Feed Ingredient/Crop Product/Legume Products/Blue Lupin/Blue Lupin</v>
      </c>
      <c r="B823" s="207" t="s">
        <v>20414</v>
      </c>
      <c r="C823" s="207" t="s">
        <v>17896</v>
      </c>
      <c r="D823" s="207" t="s">
        <v>17898</v>
      </c>
      <c r="E823" s="207" t="s">
        <v>17908</v>
      </c>
      <c r="F823" s="207" t="s">
        <v>18308</v>
      </c>
      <c r="G823" s="207" t="s">
        <v>18309</v>
      </c>
      <c r="H823" s="207" t="s">
        <v>20214</v>
      </c>
      <c r="I823" s="207" t="s">
        <v>19672</v>
      </c>
      <c r="J823" s="207" t="s">
        <v>4130</v>
      </c>
      <c r="K823" s="207" t="s">
        <v>4130</v>
      </c>
      <c r="L823" s="207"/>
      <c r="M823" t="str" cm="1">
        <f t="array" ref="M823">LOOKUP(2,1/(C823:L823&lt;&gt;""),C823:L823)</f>
        <v>Blue Lupin</v>
      </c>
      <c r="N823" s="207" t="s">
        <v>8288</v>
      </c>
      <c r="O823" s="207" t="s">
        <v>8288</v>
      </c>
      <c r="P823" s="207" t="s">
        <v>8288</v>
      </c>
      <c r="Q823" s="207" t="s">
        <v>8288</v>
      </c>
      <c r="R823" s="207" t="s">
        <v>8288</v>
      </c>
      <c r="S823" s="207" t="s">
        <v>20415</v>
      </c>
      <c r="T823" s="207" t="s">
        <v>8288</v>
      </c>
      <c r="U823" s="207" t="s">
        <v>4132</v>
      </c>
      <c r="V823" s="209" t="s">
        <v>19141</v>
      </c>
      <c r="W823" s="207" t="s">
        <v>8288</v>
      </c>
      <c r="X823" s="207" t="s">
        <v>8288</v>
      </c>
      <c r="Y823" s="207" t="s">
        <v>8288</v>
      </c>
      <c r="Z823" s="207" t="s">
        <v>8288</v>
      </c>
      <c r="AA823" s="204" t="s">
        <v>4133</v>
      </c>
      <c r="AB823" s="211" t="s">
        <v>20416</v>
      </c>
      <c r="AC823" s="210" t="s">
        <v>20417</v>
      </c>
      <c r="AD823" s="210" t="s">
        <v>4169</v>
      </c>
      <c r="AE823" s="210" t="s">
        <v>20418</v>
      </c>
      <c r="AF823" s="210"/>
      <c r="AG823" t="str">
        <f>IFERROR(IF(COUNTIF(C823:L823,"Feed Ingredient")&gt;0,INDEX(ani_diet!T:T,MATCH(M823,ani_diet!D:D,0)),""),"")</f>
        <v>Lupinus angustifolius</v>
      </c>
      <c r="AH823" s="60" t="str">
        <f>IF(IFERROR(IF(MATCH("Feed Ingredient", AOM[[#This Row],[L1]:[L10]],0)&gt;0, TRUE, FALSE), FALSE)=TRUE,IFERROR(VLOOKUP(M823, ani_diet!C:C, 1, FALSE), "No Match"),FALSE)</f>
        <v>Blue Lupin</v>
      </c>
      <c r="AI823" t="s">
        <v>3539</v>
      </c>
      <c r="AL823" t="str">
        <f>IFERROR(IF(COUNTIF(C823:L823,"Feed Ingredient")&gt;0,INDEX(ani_diet!T:T,MATCH(M823,ani_diet!D:D,0)),""),"")</f>
        <v>Lupinus angustifolius</v>
      </c>
    </row>
    <row r="824" spans="1:38">
      <c r="A824" t="s">
        <v>20419</v>
      </c>
      <c r="B824" s="207" t="s">
        <v>20420</v>
      </c>
      <c r="C824" s="207" t="s">
        <v>17896</v>
      </c>
      <c r="D824" s="207" t="s">
        <v>17898</v>
      </c>
      <c r="E824" s="207" t="s">
        <v>17908</v>
      </c>
      <c r="F824" s="207" t="s">
        <v>18308</v>
      </c>
      <c r="G824" s="207" t="s">
        <v>18309</v>
      </c>
      <c r="H824" s="207" t="s">
        <v>20214</v>
      </c>
      <c r="I824" s="207" t="s">
        <v>19672</v>
      </c>
      <c r="J824" s="207" t="s">
        <v>4130</v>
      </c>
      <c r="K824" s="207" t="s">
        <v>20421</v>
      </c>
      <c r="L824" s="207"/>
      <c r="M824" t="str" cm="1">
        <f t="array" ref="M824">LOOKUP(2,1/(C824:L824&lt;&gt;""),C824:L824)</f>
        <v>Blue Lupin Dried</v>
      </c>
      <c r="N824" s="207"/>
      <c r="O824" s="207" t="s">
        <v>4132</v>
      </c>
      <c r="P824" s="207" t="s">
        <v>328</v>
      </c>
      <c r="Q824" s="210" t="s">
        <v>20417</v>
      </c>
      <c r="R824" s="210"/>
      <c r="S824" s="207" t="s">
        <v>4866</v>
      </c>
      <c r="T824" t="s">
        <v>8288</v>
      </c>
      <c r="U824" s="207" t="s">
        <v>4132</v>
      </c>
      <c r="V824" s="209" t="s">
        <v>19141</v>
      </c>
      <c r="W824" s="207"/>
      <c r="X824" s="207"/>
      <c r="Y824" s="207"/>
      <c r="Z824" s="207"/>
      <c r="AA824" s="204" t="s">
        <v>4133</v>
      </c>
      <c r="AB824" s="211" t="s">
        <v>20416</v>
      </c>
      <c r="AC824" s="210" t="s">
        <v>20417</v>
      </c>
      <c r="AD824" s="210" t="s">
        <v>4169</v>
      </c>
      <c r="AE824" s="210" t="s">
        <v>20418</v>
      </c>
      <c r="AF824" s="210"/>
      <c r="AG824" t="str">
        <f>IFERROR(IF(COUNTIF(C824:L824,"Feed Ingredient")&gt;0,INDEX(ani_diet!T:T,MATCH(M824,ani_diet!D:D,0)),""),"")</f>
        <v>Lupinus angustifolius</v>
      </c>
      <c r="AH824" s="60" t="str">
        <f>IF(IFERROR(IF(MATCH("Feed Ingredient", AOM[[#This Row],[L1]:[L10]],0)&gt;0, TRUE, FALSE), FALSE)=TRUE,IFERROR(VLOOKUP(M824, ani_diet!C:C, 1, FALSE), "No Match"),FALSE)</f>
        <v>No Match</v>
      </c>
      <c r="AI824" t="s">
        <v>3539</v>
      </c>
      <c r="AL824" t="str">
        <f>IFERROR(IF(COUNTIF(C824:L824,"Feed Ingredient")&gt;0,INDEX(ani_diet!T:T,MATCH(M824,ani_diet!D:D,0)),""),"")</f>
        <v>Lupinus angustifolius</v>
      </c>
    </row>
    <row r="825" spans="1:38">
      <c r="A825" t="str">
        <f>_xlfn.TEXTJOIN("/",TRUE,AOM[[#This Row],[L1]:[L10]])</f>
        <v>Management/Livestock Management/Feed Characteristic/Feed Composition/Feed Ingredient/Crop Product/Legume Products/Blue Lupin/Blue Lupin Grain/Blue Lupin Grain Dried</v>
      </c>
      <c r="B825" s="207" t="s">
        <v>20422</v>
      </c>
      <c r="C825" s="207" t="s">
        <v>17896</v>
      </c>
      <c r="D825" s="207" t="s">
        <v>17898</v>
      </c>
      <c r="E825" s="207" t="s">
        <v>17908</v>
      </c>
      <c r="F825" s="207" t="s">
        <v>18308</v>
      </c>
      <c r="G825" s="207" t="s">
        <v>18309</v>
      </c>
      <c r="H825" s="207" t="s">
        <v>20214</v>
      </c>
      <c r="I825" s="207" t="s">
        <v>19672</v>
      </c>
      <c r="J825" s="207" t="s">
        <v>4130</v>
      </c>
      <c r="K825" s="207" t="s">
        <v>20423</v>
      </c>
      <c r="L825" s="207" t="s">
        <v>20424</v>
      </c>
      <c r="M825" t="str" cm="1">
        <f t="array" ref="M825">LOOKUP(2,1/(C825:L825&lt;&gt;""),C825:L825)</f>
        <v>Blue Lupin Grain Dried</v>
      </c>
      <c r="N825" s="207"/>
      <c r="O825" s="207" t="s">
        <v>8288</v>
      </c>
      <c r="P825" s="207" t="s">
        <v>8288</v>
      </c>
      <c r="Q825" s="207" t="s">
        <v>8288</v>
      </c>
      <c r="R825" s="207" t="s">
        <v>8288</v>
      </c>
      <c r="S825" s="207" t="s">
        <v>20415</v>
      </c>
      <c r="T825" s="207" t="s">
        <v>8288</v>
      </c>
      <c r="U825" s="207" t="s">
        <v>4132</v>
      </c>
      <c r="V825" s="209" t="s">
        <v>19141</v>
      </c>
      <c r="W825" s="207" t="s">
        <v>8288</v>
      </c>
      <c r="X825" s="207" t="s">
        <v>8288</v>
      </c>
      <c r="Y825" s="207" t="s">
        <v>8288</v>
      </c>
      <c r="Z825" s="207" t="s">
        <v>8288</v>
      </c>
      <c r="AA825" s="204" t="s">
        <v>4133</v>
      </c>
      <c r="AB825" s="211" t="s">
        <v>20416</v>
      </c>
      <c r="AC825" s="210" t="s">
        <v>20417</v>
      </c>
      <c r="AD825" s="210" t="s">
        <v>4169</v>
      </c>
      <c r="AE825" s="210" t="s">
        <v>20418</v>
      </c>
      <c r="AF825" s="210"/>
      <c r="AG825" t="str">
        <f>IFERROR(IF(COUNTIF(C825:L825,"Feed Ingredient")&gt;0,INDEX(ani_diet!T:T,MATCH(M825,ani_diet!D:D,0)),""),"")</f>
        <v>Lupinus angustifolius Grain</v>
      </c>
      <c r="AH825" s="60" t="str">
        <f>IF(IFERROR(IF(MATCH("Feed Ingredient", AOM[[#This Row],[L1]:[L10]],0)&gt;0, TRUE, FALSE), FALSE)=TRUE,IFERROR(VLOOKUP(M825, ani_diet!C:C, 1, FALSE), "No Match"),FALSE)</f>
        <v>No Match</v>
      </c>
      <c r="AI825" t="s">
        <v>3539</v>
      </c>
      <c r="AL825" t="str">
        <f>IFERROR(IF(COUNTIF(C825:L825,"Feed Ingredient")&gt;0,INDEX(ani_diet!T:T,MATCH(M825,ani_diet!D:D,0)),""),"")</f>
        <v>Lupinus angustifolius Grain</v>
      </c>
    </row>
    <row r="826" spans="1:38">
      <c r="A826" t="str">
        <f>_xlfn.TEXTJOIN("/",TRUE,AOM[[#This Row],[L1]:[L10]])</f>
        <v>Management/Livestock Management/Feed Characteristic/Feed Composition/Feed Ingredient/Crop Product/Legume Products/Blue Lupin/Blue Lupin Grain/Blue Lupin Grain Roasted</v>
      </c>
      <c r="B826" s="207" t="s">
        <v>20425</v>
      </c>
      <c r="C826" s="207" t="s">
        <v>17896</v>
      </c>
      <c r="D826" s="207" t="s">
        <v>17898</v>
      </c>
      <c r="E826" s="207" t="s">
        <v>17908</v>
      </c>
      <c r="F826" s="207" t="s">
        <v>18308</v>
      </c>
      <c r="G826" s="207" t="s">
        <v>18309</v>
      </c>
      <c r="H826" s="207" t="s">
        <v>20214</v>
      </c>
      <c r="I826" s="207" t="s">
        <v>19672</v>
      </c>
      <c r="J826" s="207" t="s">
        <v>4130</v>
      </c>
      <c r="K826" s="207" t="s">
        <v>20423</v>
      </c>
      <c r="L826" s="207" t="s">
        <v>20426</v>
      </c>
      <c r="M826" t="str" cm="1">
        <f t="array" ref="M826">LOOKUP(2,1/(C826:L826&lt;&gt;""),C826:L826)</f>
        <v>Blue Lupin Grain Roasted</v>
      </c>
      <c r="N826" s="207"/>
      <c r="O826" s="207" t="s">
        <v>8288</v>
      </c>
      <c r="P826" s="207" t="s">
        <v>8288</v>
      </c>
      <c r="Q826" s="207" t="s">
        <v>8288</v>
      </c>
      <c r="R826" s="207" t="s">
        <v>8288</v>
      </c>
      <c r="S826" s="207" t="s">
        <v>20415</v>
      </c>
      <c r="T826" s="207" t="s">
        <v>8288</v>
      </c>
      <c r="U826" s="207" t="s">
        <v>4132</v>
      </c>
      <c r="V826" s="209" t="s">
        <v>19141</v>
      </c>
      <c r="W826" s="207" t="s">
        <v>8288</v>
      </c>
      <c r="X826" s="207" t="s">
        <v>8288</v>
      </c>
      <c r="Y826" s="207" t="s">
        <v>8288</v>
      </c>
      <c r="Z826" s="207" t="s">
        <v>8288</v>
      </c>
      <c r="AA826" s="204" t="s">
        <v>4133</v>
      </c>
      <c r="AB826" s="209" t="s">
        <v>4169</v>
      </c>
      <c r="AC826" s="210" t="s">
        <v>20417</v>
      </c>
      <c r="AD826" s="210" t="s">
        <v>4169</v>
      </c>
      <c r="AE826" s="210" t="s">
        <v>20418</v>
      </c>
      <c r="AF826" s="210"/>
      <c r="AG826" t="str">
        <f>IFERROR(IF(COUNTIF(C826:L826,"Feed Ingredient")&gt;0,INDEX(ani_diet!T:T,MATCH(M826,ani_diet!D:D,0)),""),"")</f>
        <v>Lupinus angustifolius Grain</v>
      </c>
      <c r="AH826" s="60" t="str">
        <f>IF(IFERROR(IF(MATCH("Feed Ingredient", AOM[[#This Row],[L1]:[L10]],0)&gt;0, TRUE, FALSE), FALSE)=TRUE,IFERROR(VLOOKUP(M826, ani_diet!C:C, 1, FALSE), "No Match"),FALSE)</f>
        <v>No Match</v>
      </c>
      <c r="AI826" t="s">
        <v>3539</v>
      </c>
      <c r="AL826" t="str">
        <f>IFERROR(IF(COUNTIF(C826:L826,"Feed Ingredient")&gt;0,INDEX(ani_diet!T:T,MATCH(M826,ani_diet!D:D,0)),""),"")</f>
        <v>Lupinus angustifolius Grain</v>
      </c>
    </row>
    <row r="827" spans="1:38">
      <c r="A827" t="str">
        <f>_xlfn.TEXTJOIN("/",TRUE,AOM[[#This Row],[L1]:[L10]])</f>
        <v>Management/Livestock Management/Feed Characteristic/Feed Composition/Feed Ingredient/Crop Product/Legume Products/Blue Lupin/Blue Lupin Grain</v>
      </c>
      <c r="B827" s="207" t="s">
        <v>20427</v>
      </c>
      <c r="C827" s="207" t="s">
        <v>17896</v>
      </c>
      <c r="D827" s="207" t="s">
        <v>17898</v>
      </c>
      <c r="E827" s="207" t="s">
        <v>17908</v>
      </c>
      <c r="F827" s="207" t="s">
        <v>18308</v>
      </c>
      <c r="G827" s="207" t="s">
        <v>18309</v>
      </c>
      <c r="H827" s="207" t="s">
        <v>20214</v>
      </c>
      <c r="I827" s="207" t="s">
        <v>19672</v>
      </c>
      <c r="J827" s="207" t="s">
        <v>4130</v>
      </c>
      <c r="K827" s="207" t="s">
        <v>20423</v>
      </c>
      <c r="L827" s="207"/>
      <c r="M827" t="str" cm="1">
        <f t="array" ref="M827">LOOKUP(2,1/(C827:L827&lt;&gt;""),C827:L827)</f>
        <v>Blue Lupin Grain</v>
      </c>
      <c r="N827" s="207" t="s">
        <v>20428</v>
      </c>
      <c r="O827" s="207" t="s">
        <v>8288</v>
      </c>
      <c r="P827" s="207" t="s">
        <v>8288</v>
      </c>
      <c r="Q827" s="207" t="s">
        <v>8288</v>
      </c>
      <c r="R827" s="207" t="s">
        <v>8288</v>
      </c>
      <c r="S827" s="207" t="s">
        <v>20415</v>
      </c>
      <c r="T827" s="207" t="s">
        <v>8288</v>
      </c>
      <c r="U827" s="207" t="s">
        <v>4132</v>
      </c>
      <c r="V827" s="209" t="s">
        <v>19141</v>
      </c>
      <c r="W827" s="207" t="s">
        <v>8288</v>
      </c>
      <c r="X827" s="207" t="s">
        <v>8288</v>
      </c>
      <c r="Y827" s="207" t="s">
        <v>8288</v>
      </c>
      <c r="Z827" s="207" t="s">
        <v>8288</v>
      </c>
      <c r="AA827" s="204" t="s">
        <v>4133</v>
      </c>
      <c r="AB827" s="211" t="s">
        <v>20416</v>
      </c>
      <c r="AC827" s="210" t="s">
        <v>20417</v>
      </c>
      <c r="AD827" s="210" t="s">
        <v>4169</v>
      </c>
      <c r="AE827" s="210" t="s">
        <v>20418</v>
      </c>
      <c r="AF827" s="210"/>
      <c r="AG827" t="str">
        <f>IFERROR(IF(COUNTIF(C827:L827,"Feed Ingredient")&gt;0,INDEX(ani_diet!T:T,MATCH(M827,ani_diet!D:D,0)),""),"")</f>
        <v>Lupinus angustifolius Grain</v>
      </c>
      <c r="AH827" s="60" t="str">
        <f>IF(IFERROR(IF(MATCH("Feed Ingredient", AOM[[#This Row],[L1]:[L10]],0)&gt;0, TRUE, FALSE), FALSE)=TRUE,IFERROR(VLOOKUP(M827, ani_diet!C:C, 1, FALSE), "No Match"),FALSE)</f>
        <v>Blue Lupin Grain</v>
      </c>
      <c r="AI827" t="s">
        <v>3539</v>
      </c>
      <c r="AL827" t="str">
        <f>IFERROR(IF(COUNTIF(C827:L827,"Feed Ingredient")&gt;0,INDEX(ani_diet!T:T,MATCH(M827,ani_diet!D:D,0)),""),"")</f>
        <v>Lupinus angustifolius Grain</v>
      </c>
    </row>
    <row r="828" spans="1:38">
      <c r="A828" t="str">
        <f>_xlfn.TEXTJOIN("/",TRUE,AOM[[#This Row],[L1]:[L10]])</f>
        <v>Management/Livestock Management/Feed Characteristic/Feed Composition/Feed Ingredient/Crop Product/Legume Products/Common Bean/Common Bean Crushed</v>
      </c>
      <c r="B828" s="207" t="s">
        <v>20429</v>
      </c>
      <c r="C828" s="207" t="s">
        <v>17896</v>
      </c>
      <c r="D828" s="207" t="s">
        <v>17898</v>
      </c>
      <c r="E828" s="207" t="s">
        <v>17908</v>
      </c>
      <c r="F828" s="207" t="s">
        <v>18308</v>
      </c>
      <c r="G828" s="207" t="s">
        <v>18309</v>
      </c>
      <c r="H828" s="207" t="s">
        <v>20214</v>
      </c>
      <c r="I828" s="207" t="s">
        <v>19672</v>
      </c>
      <c r="J828" s="207" t="s">
        <v>4766</v>
      </c>
      <c r="K828" s="207" t="s">
        <v>20430</v>
      </c>
      <c r="L828" s="207"/>
      <c r="M828" t="str" cm="1">
        <f t="array" ref="M828">LOOKUP(2,1/(C828:L828&lt;&gt;""),C828:L828)</f>
        <v>Common Bean Crushed</v>
      </c>
      <c r="N828" s="207" t="s">
        <v>8288</v>
      </c>
      <c r="O828" s="207" t="s">
        <v>8288</v>
      </c>
      <c r="P828" s="207" t="s">
        <v>8288</v>
      </c>
      <c r="Q828" s="207" t="s">
        <v>8288</v>
      </c>
      <c r="R828" s="207" t="s">
        <v>8288</v>
      </c>
      <c r="S828" s="207" t="s">
        <v>8288</v>
      </c>
      <c r="T828" s="207" t="s">
        <v>8288</v>
      </c>
      <c r="U828" s="207" t="s">
        <v>4768</v>
      </c>
      <c r="V828" s="209" t="s">
        <v>19445</v>
      </c>
      <c r="W828" s="207" t="s">
        <v>8288</v>
      </c>
      <c r="X828" s="207" t="s">
        <v>8288</v>
      </c>
      <c r="Y828" s="207" t="s">
        <v>8288</v>
      </c>
      <c r="Z828" s="207" t="s">
        <v>8288</v>
      </c>
      <c r="AA828" s="209" t="s">
        <v>19446</v>
      </c>
      <c r="AB828" s="211" t="s">
        <v>20431</v>
      </c>
      <c r="AC828" s="210" t="s">
        <v>4169</v>
      </c>
      <c r="AD828" s="210" t="s">
        <v>4169</v>
      </c>
      <c r="AE828" s="210"/>
      <c r="AF828" s="210"/>
      <c r="AG828" t="str">
        <f>IFERROR(IF(COUNTIF(C828:L828,"Feed Ingredient")&gt;0,INDEX(ani_diet!T:T,MATCH(M828,ani_diet!D:D,0)),""),"")</f>
        <v>Phaseolus vulgaris</v>
      </c>
      <c r="AH828" s="60" t="str">
        <f>IF(IFERROR(IF(MATCH("Feed Ingredient", AOM[[#This Row],[L1]:[L10]],0)&gt;0, TRUE, FALSE), FALSE)=TRUE,IFERROR(VLOOKUP(M828, ani_diet!C:C, 1, FALSE), "No Match"),FALSE)</f>
        <v>No Match</v>
      </c>
      <c r="AI828" s="220" t="s">
        <v>20432</v>
      </c>
      <c r="AL828" t="str">
        <f>IFERROR(IF(COUNTIF(C828:L828,"Feed Ingredient")&gt;0,INDEX(ani_diet!T:T,MATCH(M828,ani_diet!D:D,0)),""),"")</f>
        <v>Phaseolus vulgaris</v>
      </c>
    </row>
    <row r="829" spans="1:38">
      <c r="A829" t="str">
        <f>_xlfn.TEXTJOIN("/",TRUE,AOM[[#This Row],[L1]:[L10]])</f>
        <v>Management/Livestock Management/Feed Characteristic/Feed Composition/Feed Ingredient/Crop Product/Legume Products/Fava Bean</v>
      </c>
      <c r="B829" s="207" t="s">
        <v>20433</v>
      </c>
      <c r="C829" s="207" t="s">
        <v>17896</v>
      </c>
      <c r="D829" s="207" t="s">
        <v>17898</v>
      </c>
      <c r="E829" s="207" t="s">
        <v>17908</v>
      </c>
      <c r="F829" s="207" t="s">
        <v>18308</v>
      </c>
      <c r="G829" s="207" t="s">
        <v>18309</v>
      </c>
      <c r="H829" s="207" t="s">
        <v>20214</v>
      </c>
      <c r="I829" s="207" t="s">
        <v>19672</v>
      </c>
      <c r="J829" s="207" t="s">
        <v>4786</v>
      </c>
      <c r="K829" s="207"/>
      <c r="L829" s="207"/>
      <c r="M829" t="str" cm="1">
        <f t="array" ref="M829">LOOKUP(2,1/(C829:L829&lt;&gt;""),C829:L829)</f>
        <v>Fava Bean</v>
      </c>
      <c r="N829" s="207"/>
      <c r="O829" s="207"/>
      <c r="P829" s="207"/>
      <c r="Q829" s="207"/>
      <c r="R829" s="207"/>
      <c r="S829" s="207"/>
      <c r="T829" s="207"/>
      <c r="U829" s="207" t="s">
        <v>4788</v>
      </c>
      <c r="V829" s="209" t="s">
        <v>19489</v>
      </c>
      <c r="W829" s="207"/>
      <c r="X829" s="207"/>
      <c r="Y829" s="207"/>
      <c r="Z829" s="207"/>
      <c r="AA829" s="209" t="s">
        <v>4790</v>
      </c>
      <c r="AB829" s="209" t="s">
        <v>4169</v>
      </c>
      <c r="AC829" s="210" t="s">
        <v>4169</v>
      </c>
      <c r="AD829" s="210" t="s">
        <v>4169</v>
      </c>
      <c r="AE829" s="210"/>
      <c r="AF829" s="210"/>
      <c r="AG829" t="str">
        <f>IFERROR(IF(COUNTIF(C829:L829,"Feed Ingredient")&gt;0,INDEX(ani_diet!T:T,MATCH(M829,ani_diet!D:D,0)),""),"")</f>
        <v>Vicia faba</v>
      </c>
      <c r="AH829" s="60" t="str">
        <f>IF(IFERROR(IF(MATCH("Feed Ingredient", AOM[[#This Row],[L1]:[L10]],0)&gt;0, TRUE, FALSE), FALSE)=TRUE,IFERROR(VLOOKUP(M829, ani_diet!C:C, 1, FALSE), "No Match"),FALSE)</f>
        <v>Fava Bean</v>
      </c>
      <c r="AI829" t="s">
        <v>20434</v>
      </c>
      <c r="AL829" t="str">
        <f>IFERROR(IF(COUNTIF(C829:L829,"Feed Ingredient")&gt;0,INDEX(ani_diet!T:T,MATCH(M829,ani_diet!D:D,0)),""),"")</f>
        <v>Vicia faba</v>
      </c>
    </row>
    <row r="830" spans="1:38">
      <c r="A830" t="str">
        <f>_xlfn.TEXTJOIN("/",TRUE,AOM[[#This Row],[L1]:[L10]])</f>
        <v>Management/Livestock Management/Feed Characteristic/Feed Composition/Feed Ingredient/Crop Product/Legume Products/Groundnut/Groundnut Ground</v>
      </c>
      <c r="B830" s="207" t="s">
        <v>20435</v>
      </c>
      <c r="C830" s="207" t="s">
        <v>17896</v>
      </c>
      <c r="D830" s="207" t="s">
        <v>17898</v>
      </c>
      <c r="E830" s="207" t="s">
        <v>17908</v>
      </c>
      <c r="F830" s="207" t="s">
        <v>18308</v>
      </c>
      <c r="G830" s="207" t="s">
        <v>18309</v>
      </c>
      <c r="H830" s="207" t="s">
        <v>20214</v>
      </c>
      <c r="I830" s="207" t="s">
        <v>19672</v>
      </c>
      <c r="J830" s="207" t="s">
        <v>4798</v>
      </c>
      <c r="K830" s="207" t="s">
        <v>20436</v>
      </c>
      <c r="L830" s="207"/>
      <c r="M830" t="str" cm="1">
        <f t="array" ref="M830">LOOKUP(2,1/(C830:L830&lt;&gt;""),C830:L830)</f>
        <v>Groundnut Ground</v>
      </c>
      <c r="N830" s="207" t="s">
        <v>20437</v>
      </c>
      <c r="O830" s="207" t="s">
        <v>8288</v>
      </c>
      <c r="P830" s="207" t="s">
        <v>8288</v>
      </c>
      <c r="Q830" s="207" t="s">
        <v>8288</v>
      </c>
      <c r="R830" s="207" t="s">
        <v>8288</v>
      </c>
      <c r="S830" s="207" t="s">
        <v>19520</v>
      </c>
      <c r="T830" s="207" t="s">
        <v>8288</v>
      </c>
      <c r="U830" s="207" t="s">
        <v>4800</v>
      </c>
      <c r="V830" s="209" t="s">
        <v>19512</v>
      </c>
      <c r="W830" s="207" t="s">
        <v>8288</v>
      </c>
      <c r="X830" s="207" t="s">
        <v>8288</v>
      </c>
      <c r="Y830" s="207" t="s">
        <v>8288</v>
      </c>
      <c r="Z830" s="207" t="s">
        <v>8288</v>
      </c>
      <c r="AA830" s="209" t="s">
        <v>19513</v>
      </c>
      <c r="AB830" s="211" t="s">
        <v>20438</v>
      </c>
      <c r="AC830" s="210" t="s">
        <v>19514</v>
      </c>
      <c r="AD830" s="210" t="s">
        <v>4169</v>
      </c>
      <c r="AE830" s="210" t="s">
        <v>19515</v>
      </c>
      <c r="AF830" s="210"/>
      <c r="AG830" t="str">
        <f>IFERROR(IF(COUNTIF(C830:L830,"Feed Ingredient")&gt;0,INDEX(ani_diet!T:T,MATCH(M830,ani_diet!D:D,0)),""),"")</f>
        <v>Arachis hypogaea</v>
      </c>
      <c r="AH830" s="60" t="str">
        <f>IF(IFERROR(IF(MATCH("Feed Ingredient", AOM[[#This Row],[L1]:[L10]],0)&gt;0, TRUE, FALSE), FALSE)=TRUE,IFERROR(VLOOKUP(M830, ani_diet!C:C, 1, FALSE), "No Match"),FALSE)</f>
        <v>No Match</v>
      </c>
      <c r="AI830" s="220" t="s">
        <v>20439</v>
      </c>
      <c r="AL830" t="str">
        <f>IFERROR(IF(COUNTIF(C830:L830,"Feed Ingredient")&gt;0,INDEX(ani_diet!T:T,MATCH(M830,ani_diet!D:D,0)),""),"")</f>
        <v>Arachis hypogaea</v>
      </c>
    </row>
    <row r="831" spans="1:38">
      <c r="A831" t="str">
        <f>_xlfn.TEXTJOIN("/",TRUE,AOM[[#This Row],[L1]:[L10]])</f>
        <v>Management/Livestock Management/Feed Characteristic/Feed Composition/Feed Ingredient/Crop Product/Legume Products/Groundnut/Groundnut Oil</v>
      </c>
      <c r="B831" s="207" t="s">
        <v>20440</v>
      </c>
      <c r="C831" s="207" t="s">
        <v>17896</v>
      </c>
      <c r="D831" s="207" t="s">
        <v>17898</v>
      </c>
      <c r="E831" s="207" t="s">
        <v>17908</v>
      </c>
      <c r="F831" s="207" t="s">
        <v>18308</v>
      </c>
      <c r="G831" s="207" t="s">
        <v>18309</v>
      </c>
      <c r="H831" s="207" t="s">
        <v>20214</v>
      </c>
      <c r="I831" s="207" t="s">
        <v>19672</v>
      </c>
      <c r="J831" s="207" t="s">
        <v>4798</v>
      </c>
      <c r="K831" s="207" t="s">
        <v>20441</v>
      </c>
      <c r="L831" s="207"/>
      <c r="M831" t="str" cm="1">
        <f t="array" ref="M831">LOOKUP(2,1/(C831:L831&lt;&gt;""),C831:L831)</f>
        <v>Groundnut Oil</v>
      </c>
      <c r="N831" s="207"/>
      <c r="O831" s="207" t="s">
        <v>8288</v>
      </c>
      <c r="P831" s="207" t="s">
        <v>8288</v>
      </c>
      <c r="Q831" s="207" t="s">
        <v>8288</v>
      </c>
      <c r="R831" s="207" t="s">
        <v>8288</v>
      </c>
      <c r="S831" s="207" t="s">
        <v>19520</v>
      </c>
      <c r="T831" s="207" t="s">
        <v>8288</v>
      </c>
      <c r="U831" s="207" t="s">
        <v>4800</v>
      </c>
      <c r="V831" s="209" t="s">
        <v>19512</v>
      </c>
      <c r="W831" s="207" t="s">
        <v>8288</v>
      </c>
      <c r="X831" s="207" t="s">
        <v>8288</v>
      </c>
      <c r="Y831" s="207" t="s">
        <v>8288</v>
      </c>
      <c r="Z831" s="207" t="s">
        <v>8288</v>
      </c>
      <c r="AA831" s="209" t="s">
        <v>19513</v>
      </c>
      <c r="AB831" s="209" t="s">
        <v>4169</v>
      </c>
      <c r="AC831" s="210">
        <v>2162</v>
      </c>
      <c r="AD831" s="210" t="s">
        <v>4169</v>
      </c>
      <c r="AE831" s="210" t="s">
        <v>20442</v>
      </c>
      <c r="AF831" s="210"/>
      <c r="AG831" t="str">
        <f>IFERROR(IF(COUNTIF(C831:L831,"Feed Ingredient")&gt;0,INDEX(ani_diet!T:T,MATCH(M831,ani_diet!D:D,0)),""),"")</f>
        <v>Arachis hypogaea Oil</v>
      </c>
      <c r="AH831" s="60" t="str">
        <f>IF(IFERROR(IF(MATCH("Feed Ingredient", AOM[[#This Row],[L1]:[L10]],0)&gt;0, TRUE, FALSE), FALSE)=TRUE,IFERROR(VLOOKUP(M831, ani_diet!C:C, 1, FALSE), "No Match"),FALSE)</f>
        <v>Groundnut Oil</v>
      </c>
      <c r="AI831" t="s">
        <v>3539</v>
      </c>
      <c r="AL831" t="str">
        <f>IFERROR(IF(COUNTIF(C831:L831,"Feed Ingredient")&gt;0,INDEX(ani_diet!T:T,MATCH(M831,ani_diet!D:D,0)),""),"")</f>
        <v>Arachis hypogaea Oil</v>
      </c>
    </row>
    <row r="832" spans="1:38">
      <c r="A832" t="str">
        <f>_xlfn.TEXTJOIN("/",TRUE,AOM[[#This Row],[L1]:[L10]])</f>
        <v>Management/Livestock Management/Feed Characteristic/Feed Composition/Feed Ingredient/Crop Product/Legume Products/Groundnut</v>
      </c>
      <c r="B832" s="207" t="s">
        <v>20443</v>
      </c>
      <c r="C832" s="207" t="s">
        <v>17896</v>
      </c>
      <c r="D832" s="207" t="s">
        <v>17898</v>
      </c>
      <c r="E832" s="207" t="s">
        <v>17908</v>
      </c>
      <c r="F832" s="207" t="s">
        <v>18308</v>
      </c>
      <c r="G832" s="207" t="s">
        <v>18309</v>
      </c>
      <c r="H832" s="207" t="s">
        <v>20214</v>
      </c>
      <c r="I832" s="207" t="s">
        <v>19672</v>
      </c>
      <c r="J832" s="207" t="s">
        <v>4798</v>
      </c>
      <c r="K832" s="207"/>
      <c r="L832" s="207"/>
      <c r="M832" t="str" cm="1">
        <f t="array" ref="M832">LOOKUP(2,1/(C832:L832&lt;&gt;""),C832:L832)</f>
        <v>Groundnut</v>
      </c>
      <c r="N832" s="207"/>
      <c r="O832" s="207"/>
      <c r="P832" s="207"/>
      <c r="Q832" s="207"/>
      <c r="R832" s="207"/>
      <c r="S832" s="207"/>
      <c r="T832" s="207"/>
      <c r="U832" s="207" t="s">
        <v>4800</v>
      </c>
      <c r="V832" s="209" t="s">
        <v>19512</v>
      </c>
      <c r="W832" s="207"/>
      <c r="X832" s="207"/>
      <c r="Y832" s="207"/>
      <c r="Z832" s="207"/>
      <c r="AA832" s="209" t="s">
        <v>19513</v>
      </c>
      <c r="AB832" s="211" t="s">
        <v>20438</v>
      </c>
      <c r="AC832" s="210" t="s">
        <v>19514</v>
      </c>
      <c r="AD832" s="210" t="s">
        <v>4169</v>
      </c>
      <c r="AE832" s="210" t="s">
        <v>19515</v>
      </c>
      <c r="AF832" s="210"/>
      <c r="AG832" t="str">
        <f>IFERROR(IF(COUNTIF(C832:L832,"Feed Ingredient")&gt;0,INDEX(ani_diet!T:T,MATCH(M832,ani_diet!D:D,0)),""),"")</f>
        <v>Arachis hypogaea</v>
      </c>
      <c r="AH832" s="60" t="str">
        <f>IF(IFERROR(IF(MATCH("Feed Ingredient", AOM[[#This Row],[L1]:[L10]],0)&gt;0, TRUE, FALSE), FALSE)=TRUE,IFERROR(VLOOKUP(M832, ani_diet!C:C, 1, FALSE), "No Match"),FALSE)</f>
        <v>Groundnut</v>
      </c>
      <c r="AI832" s="220" t="s">
        <v>20439</v>
      </c>
      <c r="AL832" t="str">
        <f>IFERROR(IF(COUNTIF(C832:L832,"Feed Ingredient")&gt;0,INDEX(ani_diet!T:T,MATCH(M832,ani_diet!D:D,0)),""),"")</f>
        <v>Arachis hypogaea</v>
      </c>
    </row>
    <row r="833" spans="1:38">
      <c r="A833" t="str">
        <f>_xlfn.TEXTJOIN("/",TRUE,AOM[[#This Row],[L1]:[L10]])</f>
        <v>Management/Livestock Management/Feed Characteristic/Feed Composition/Feed Ingredient/Crop Product/Legume Products/Pea</v>
      </c>
      <c r="B833" s="207" t="s">
        <v>20444</v>
      </c>
      <c r="C833" s="207" t="s">
        <v>17896</v>
      </c>
      <c r="D833" s="207" t="s">
        <v>17898</v>
      </c>
      <c r="E833" s="207" t="s">
        <v>17908</v>
      </c>
      <c r="F833" s="207" t="s">
        <v>18308</v>
      </c>
      <c r="G833" s="207" t="s">
        <v>18309</v>
      </c>
      <c r="H833" s="207" t="s">
        <v>20214</v>
      </c>
      <c r="I833" s="207" t="s">
        <v>19672</v>
      </c>
      <c r="J833" s="207" t="s">
        <v>4848</v>
      </c>
      <c r="K833" s="207"/>
      <c r="L833" s="207"/>
      <c r="M833" t="str" cm="1">
        <f t="array" ref="M833">LOOKUP(2,1/(C833:L833&lt;&gt;""),C833:L833)</f>
        <v>Pea</v>
      </c>
      <c r="N833" s="207"/>
      <c r="O833" s="207"/>
      <c r="P833" s="207"/>
      <c r="Q833" s="207"/>
      <c r="R833" s="207"/>
      <c r="S833" s="207"/>
      <c r="T833" s="207"/>
      <c r="U833" s="207" t="s">
        <v>4849</v>
      </c>
      <c r="V833" s="209" t="s">
        <v>20445</v>
      </c>
      <c r="W833" s="207"/>
      <c r="X833" s="207"/>
      <c r="Y833" s="207"/>
      <c r="Z833" s="207"/>
      <c r="AA833" s="209" t="s">
        <v>4851</v>
      </c>
      <c r="AB833" s="211" t="s">
        <v>20446</v>
      </c>
      <c r="AC833" s="210" t="s">
        <v>20447</v>
      </c>
      <c r="AD833" s="210" t="s">
        <v>4169</v>
      </c>
      <c r="AE833" s="210" t="s">
        <v>20448</v>
      </c>
      <c r="AF833" s="210"/>
      <c r="AG833" t="str">
        <f>IFERROR(IF(COUNTIF(C833:L833,"Feed Ingredient")&gt;0,INDEX(ani_diet!T:T,MATCH(M833,ani_diet!D:D,0)),""),"")</f>
        <v/>
      </c>
      <c r="AH833" s="60" t="str">
        <f>IF(IFERROR(IF(MATCH("Feed Ingredient", AOM[[#This Row],[L1]:[L10]],0)&gt;0, TRUE, FALSE), FALSE)=TRUE,IFERROR(VLOOKUP(M833, ani_diet!C:C, 1, FALSE), "No Match"),FALSE)</f>
        <v>Pea</v>
      </c>
      <c r="AI833" t="s">
        <v>20449</v>
      </c>
      <c r="AL833" t="str">
        <f>IFERROR(IF(COUNTIF(C833:L833,"Feed Ingredient")&gt;0,INDEX(ani_diet!T:T,MATCH(M833,ani_diet!D:D,0)),""),"")</f>
        <v/>
      </c>
    </row>
    <row r="834" spans="1:38">
      <c r="A834" t="str">
        <f>_xlfn.TEXTJOIN("/",TRUE,AOM[[#This Row],[L1]:[L10]])</f>
        <v>Management/Livestock Management/Feed Characteristic/Feed Composition/Feed Ingredient/Crop Product/Legume Products/Soybean</v>
      </c>
      <c r="B834" s="207" t="s">
        <v>20450</v>
      </c>
      <c r="C834" s="207" t="s">
        <v>17896</v>
      </c>
      <c r="D834" s="207" t="s">
        <v>17898</v>
      </c>
      <c r="E834" s="207" t="s">
        <v>17908</v>
      </c>
      <c r="F834" s="207" t="s">
        <v>18308</v>
      </c>
      <c r="G834" s="207" t="s">
        <v>18309</v>
      </c>
      <c r="H834" s="207" t="s">
        <v>20214</v>
      </c>
      <c r="I834" s="207" t="s">
        <v>19672</v>
      </c>
      <c r="J834" s="207" t="s">
        <v>4866</v>
      </c>
      <c r="K834" s="207" t="s">
        <v>8288</v>
      </c>
      <c r="L834" s="207"/>
      <c r="M834" t="str" cm="1">
        <f t="array" ref="M834">LOOKUP(2,1/(C834:L834&lt;&gt;""),C834:L834)</f>
        <v>Soybean</v>
      </c>
      <c r="N834" s="207" t="s">
        <v>8288</v>
      </c>
      <c r="O834" s="207" t="s">
        <v>8288</v>
      </c>
      <c r="P834" s="207" t="s">
        <v>8288</v>
      </c>
      <c r="Q834" s="207" t="s">
        <v>8288</v>
      </c>
      <c r="R834" s="207" t="s">
        <v>8288</v>
      </c>
      <c r="S834" s="207" t="s">
        <v>20415</v>
      </c>
      <c r="T834" s="207" t="s">
        <v>8288</v>
      </c>
      <c r="U834" s="207" t="s">
        <v>4868</v>
      </c>
      <c r="V834" s="209" t="s">
        <v>19141</v>
      </c>
      <c r="W834" s="207" t="s">
        <v>8288</v>
      </c>
      <c r="X834" s="207" t="s">
        <v>8288</v>
      </c>
      <c r="Y834" s="207" t="s">
        <v>8288</v>
      </c>
      <c r="Z834" s="207" t="s">
        <v>8288</v>
      </c>
      <c r="AA834" s="209" t="s">
        <v>4870</v>
      </c>
      <c r="AB834" s="211" t="s">
        <v>20451</v>
      </c>
      <c r="AC834" s="210" t="s">
        <v>19612</v>
      </c>
      <c r="AD834" s="210" t="s">
        <v>4169</v>
      </c>
      <c r="AE834" s="210" t="s">
        <v>20452</v>
      </c>
      <c r="AF834" s="210"/>
      <c r="AG834" t="str">
        <f>IFERROR(IF(COUNTIF(C834:L834,"Feed Ingredient")&gt;0,INDEX(ani_diet!T:T,MATCH(M834,ani_diet!D:D,0)),""),"")</f>
        <v>Glycine max</v>
      </c>
      <c r="AH834" s="60" t="str">
        <f>IF(IFERROR(IF(MATCH("Feed Ingredient", AOM[[#This Row],[L1]:[L10]],0)&gt;0, TRUE, FALSE), FALSE)=TRUE,IFERROR(VLOOKUP(M834, ani_diet!C:C, 1, FALSE), "No Match"),FALSE)</f>
        <v>Soybean</v>
      </c>
      <c r="AI834" t="s">
        <v>19626</v>
      </c>
      <c r="AL834" t="str">
        <f>IFERROR(IF(COUNTIF(C834:L834,"Feed Ingredient")&gt;0,INDEX(ani_diet!T:T,MATCH(M834,ani_diet!D:D,0)),""),"")</f>
        <v>Glycine max</v>
      </c>
    </row>
    <row r="835" spans="1:38">
      <c r="A835" t="str">
        <f>_xlfn.TEXTJOIN("/",TRUE,AOM[[#This Row],[L1]:[L10]])</f>
        <v>Management/Livestock Management/Feed Characteristic/Feed Composition/Feed Ingredient/Crop Product/Legume Products/Soybean/Soybean Autoclaved Ground</v>
      </c>
      <c r="B835" s="207" t="s">
        <v>20453</v>
      </c>
      <c r="C835" s="207" t="s">
        <v>17896</v>
      </c>
      <c r="D835" s="207" t="s">
        <v>17898</v>
      </c>
      <c r="E835" s="207" t="s">
        <v>17908</v>
      </c>
      <c r="F835" s="207" t="s">
        <v>18308</v>
      </c>
      <c r="G835" s="207" t="s">
        <v>18309</v>
      </c>
      <c r="H835" s="207" t="s">
        <v>20214</v>
      </c>
      <c r="I835" s="207" t="s">
        <v>19672</v>
      </c>
      <c r="J835" s="207" t="s">
        <v>4866</v>
      </c>
      <c r="K835" s="207" t="s">
        <v>20454</v>
      </c>
      <c r="L835" s="207"/>
      <c r="M835" t="str" cm="1">
        <f t="array" ref="M835">LOOKUP(2,1/(C835:L835&lt;&gt;""),C835:L835)</f>
        <v>Soybean Autoclaved Ground</v>
      </c>
      <c r="N835" s="207" t="s">
        <v>20455</v>
      </c>
      <c r="O835" s="207" t="s">
        <v>8288</v>
      </c>
      <c r="P835" s="207" t="s">
        <v>8288</v>
      </c>
      <c r="Q835" s="207" t="s">
        <v>8288</v>
      </c>
      <c r="R835" s="207" t="s">
        <v>8288</v>
      </c>
      <c r="S835" s="207" t="s">
        <v>20415</v>
      </c>
      <c r="T835" s="207" t="s">
        <v>8288</v>
      </c>
      <c r="U835" s="207" t="s">
        <v>4868</v>
      </c>
      <c r="V835" s="209" t="s">
        <v>19141</v>
      </c>
      <c r="W835" s="207" t="s">
        <v>8288</v>
      </c>
      <c r="X835" s="207" t="s">
        <v>8288</v>
      </c>
      <c r="Y835" s="207" t="s">
        <v>8288</v>
      </c>
      <c r="Z835" s="207" t="s">
        <v>8288</v>
      </c>
      <c r="AA835" s="209" t="s">
        <v>4870</v>
      </c>
      <c r="AB835" s="209" t="s">
        <v>4169</v>
      </c>
      <c r="AC835" s="210" t="s">
        <v>19612</v>
      </c>
      <c r="AD835" s="210" t="s">
        <v>4169</v>
      </c>
      <c r="AE835" s="210" t="s">
        <v>20452</v>
      </c>
      <c r="AF835" s="207"/>
      <c r="AG835" t="str">
        <f>IFERROR(IF(COUNTIF(C835:L835,"Feed Ingredient")&gt;0,INDEX(ani_diet!T:T,MATCH(M835,ani_diet!D:D,0)),""),"")</f>
        <v>Glycine max</v>
      </c>
      <c r="AH835" s="60" t="str">
        <f>IF(IFERROR(IF(MATCH("Feed Ingredient", AOM[[#This Row],[L1]:[L10]],0)&gt;0, TRUE, FALSE), FALSE)=TRUE,IFERROR(VLOOKUP(M835, ani_diet!C:C, 1, FALSE), "No Match"),FALSE)</f>
        <v>No Match</v>
      </c>
      <c r="AI835" t="s">
        <v>3539</v>
      </c>
      <c r="AL835" t="str">
        <f>IFERROR(IF(COUNTIF(C835:L835,"Feed Ingredient")&gt;0,INDEX(ani_diet!T:T,MATCH(M835,ani_diet!D:D,0)),""),"")</f>
        <v>Glycine max</v>
      </c>
    </row>
    <row r="836" spans="1:38">
      <c r="A836" t="str">
        <f>_xlfn.TEXTJOIN("/",TRUE,AOM[[#This Row],[L1]:[L10]])</f>
        <v>Management/Livestock Management/Feed Characteristic/Feed Composition/Feed Ingredient/Crop Product/Legume Products/Soybean/Soybean Dehulled Ground</v>
      </c>
      <c r="B836" s="207" t="s">
        <v>20456</v>
      </c>
      <c r="C836" s="207" t="s">
        <v>17896</v>
      </c>
      <c r="D836" s="207" t="s">
        <v>17898</v>
      </c>
      <c r="E836" s="207" t="s">
        <v>17908</v>
      </c>
      <c r="F836" s="207" t="s">
        <v>18308</v>
      </c>
      <c r="G836" s="207" t="s">
        <v>18309</v>
      </c>
      <c r="H836" s="207" t="s">
        <v>20214</v>
      </c>
      <c r="I836" s="207" t="s">
        <v>19672</v>
      </c>
      <c r="J836" s="207" t="s">
        <v>4866</v>
      </c>
      <c r="K836" s="207" t="s">
        <v>20457</v>
      </c>
      <c r="L836" s="207"/>
      <c r="M836" t="str" cm="1">
        <f t="array" ref="M836">LOOKUP(2,1/(C836:L836&lt;&gt;""),C836:L836)</f>
        <v>Soybean Dehulled Ground</v>
      </c>
      <c r="N836" s="207" t="s">
        <v>20458</v>
      </c>
      <c r="O836" s="207"/>
      <c r="P836" s="207"/>
      <c r="Q836" s="207"/>
      <c r="R836" s="207"/>
      <c r="S836" s="207"/>
      <c r="T836" s="207"/>
      <c r="U836" s="207" t="s">
        <v>4868</v>
      </c>
      <c r="V836" s="209" t="s">
        <v>19141</v>
      </c>
      <c r="W836" s="207"/>
      <c r="X836" s="207"/>
      <c r="Y836" s="207"/>
      <c r="Z836" s="207"/>
      <c r="AA836" s="209" t="s">
        <v>4870</v>
      </c>
      <c r="AB836" s="211" t="s">
        <v>20459</v>
      </c>
      <c r="AC836" s="210" t="s">
        <v>19612</v>
      </c>
      <c r="AD836" s="210" t="s">
        <v>4169</v>
      </c>
      <c r="AE836" s="210" t="s">
        <v>20452</v>
      </c>
      <c r="AF836" s="210"/>
      <c r="AG836" t="str">
        <f>IFERROR(IF(COUNTIF(C836:L836,"Feed Ingredient")&gt;0,INDEX(ani_diet!T:T,MATCH(M836,ani_diet!D:D,0)),""),"")</f>
        <v>Glycine max</v>
      </c>
      <c r="AH836" s="60" t="str">
        <f>IF(IFERROR(IF(MATCH("Feed Ingredient", AOM[[#This Row],[L1]:[L10]],0)&gt;0, TRUE, FALSE), FALSE)=TRUE,IFERROR(VLOOKUP(M836, ani_diet!C:C, 1, FALSE), "No Match"),FALSE)</f>
        <v>No Match</v>
      </c>
      <c r="AI836" t="s">
        <v>3539</v>
      </c>
      <c r="AL836" t="str">
        <f>IFERROR(IF(COUNTIF(C836:L836,"Feed Ingredient")&gt;0,INDEX(ani_diet!T:T,MATCH(M836,ani_diet!D:D,0)),""),"")</f>
        <v>Glycine max</v>
      </c>
    </row>
    <row r="837" spans="1:38">
      <c r="A837" t="str">
        <f>_xlfn.TEXTJOIN("/",TRUE,AOM[[#This Row],[L1]:[L10]])</f>
        <v>Management/Livestock Management/Feed Characteristic/Feed Composition/Feed Ingredient/Crop Product/Legume Products/Soybean/Soybean Full Fat/Soybean Full Fat Ground</v>
      </c>
      <c r="B837" s="207" t="s">
        <v>20460</v>
      </c>
      <c r="C837" s="207" t="s">
        <v>17896</v>
      </c>
      <c r="D837" s="207" t="s">
        <v>17898</v>
      </c>
      <c r="E837" s="207" t="s">
        <v>17908</v>
      </c>
      <c r="F837" s="207" t="s">
        <v>18308</v>
      </c>
      <c r="G837" s="207" t="s">
        <v>18309</v>
      </c>
      <c r="H837" s="207" t="s">
        <v>20214</v>
      </c>
      <c r="I837" s="207" t="s">
        <v>19672</v>
      </c>
      <c r="J837" s="207" t="s">
        <v>4866</v>
      </c>
      <c r="K837" s="207" t="s">
        <v>20461</v>
      </c>
      <c r="L837" s="207" t="s">
        <v>20462</v>
      </c>
      <c r="M837" t="str" cm="1">
        <f t="array" ref="M837">LOOKUP(2,1/(C837:L837&lt;&gt;""),C837:L837)</f>
        <v>Soybean Full Fat Ground</v>
      </c>
      <c r="N837" s="207" t="s">
        <v>20463</v>
      </c>
      <c r="O837" s="207" t="s">
        <v>8288</v>
      </c>
      <c r="P837" s="207" t="s">
        <v>8288</v>
      </c>
      <c r="Q837" s="207" t="s">
        <v>8288</v>
      </c>
      <c r="R837" s="207" t="s">
        <v>8288</v>
      </c>
      <c r="S837" s="207" t="s">
        <v>20415</v>
      </c>
      <c r="T837" s="207" t="s">
        <v>8288</v>
      </c>
      <c r="U837" s="207" t="s">
        <v>4868</v>
      </c>
      <c r="V837" s="209" t="s">
        <v>19141</v>
      </c>
      <c r="W837" s="207" t="s">
        <v>8288</v>
      </c>
      <c r="X837" s="207" t="s">
        <v>8288</v>
      </c>
      <c r="Y837" s="207" t="s">
        <v>8288</v>
      </c>
      <c r="Z837" s="207" t="s">
        <v>8288</v>
      </c>
      <c r="AA837" s="209" t="s">
        <v>4870</v>
      </c>
      <c r="AB837" s="211" t="s">
        <v>20451</v>
      </c>
      <c r="AC837" s="210" t="s">
        <v>19612</v>
      </c>
      <c r="AD837" s="210" t="s">
        <v>4169</v>
      </c>
      <c r="AE837" s="210" t="s">
        <v>20452</v>
      </c>
      <c r="AF837" s="210"/>
      <c r="AG837" t="str">
        <f>IFERROR(IF(COUNTIF(C837:L837,"Feed Ingredient")&gt;0,INDEX(ani_diet!T:T,MATCH(M837,ani_diet!D:D,0)),""),"")</f>
        <v>Glycine max Full Fat</v>
      </c>
      <c r="AH837" s="60" t="str">
        <f>IF(IFERROR(IF(MATCH("Feed Ingredient", AOM[[#This Row],[L1]:[L10]],0)&gt;0, TRUE, FALSE), FALSE)=TRUE,IFERROR(VLOOKUP(M837, ani_diet!C:C, 1, FALSE), "No Match"),FALSE)</f>
        <v>No Match</v>
      </c>
      <c r="AI837" s="220" t="s">
        <v>20464</v>
      </c>
      <c r="AL837" t="str">
        <f>IFERROR(IF(COUNTIF(C837:L837,"Feed Ingredient")&gt;0,INDEX(ani_diet!T:T,MATCH(M837,ani_diet!D:D,0)),""),"")</f>
        <v>Glycine max Full Fat</v>
      </c>
    </row>
    <row r="838" spans="1:38">
      <c r="A838" t="str">
        <f>_xlfn.TEXTJOIN("/",TRUE,AOM[[#This Row],[L1]:[L10]])</f>
        <v>Management/Livestock Management/Feed Characteristic/Feed Composition/Feed Ingredient/Crop Product/Legume Products/Soybean/Soybean Full Fat</v>
      </c>
      <c r="B838" s="207" t="s">
        <v>20465</v>
      </c>
      <c r="C838" s="207" t="s">
        <v>17896</v>
      </c>
      <c r="D838" s="207" t="s">
        <v>17898</v>
      </c>
      <c r="E838" s="207" t="s">
        <v>17908</v>
      </c>
      <c r="F838" s="207" t="s">
        <v>18308</v>
      </c>
      <c r="G838" s="207" t="s">
        <v>18309</v>
      </c>
      <c r="H838" s="207" t="s">
        <v>20214</v>
      </c>
      <c r="I838" s="207" t="s">
        <v>19672</v>
      </c>
      <c r="J838" s="207" t="s">
        <v>4866</v>
      </c>
      <c r="K838" s="207" t="s">
        <v>20461</v>
      </c>
      <c r="L838" s="207"/>
      <c r="M838" t="str" cm="1">
        <f t="array" ref="M838">LOOKUP(2,1/(C838:L838&lt;&gt;""),C838:L838)</f>
        <v>Soybean Full Fat</v>
      </c>
      <c r="N838" s="207"/>
      <c r="O838" s="207" t="s">
        <v>8288</v>
      </c>
      <c r="P838" s="207" t="s">
        <v>8288</v>
      </c>
      <c r="Q838" s="207" t="s">
        <v>8288</v>
      </c>
      <c r="R838" s="207" t="s">
        <v>8288</v>
      </c>
      <c r="S838" s="207" t="s">
        <v>20415</v>
      </c>
      <c r="T838" s="207" t="s">
        <v>8288</v>
      </c>
      <c r="U838" s="207" t="s">
        <v>4868</v>
      </c>
      <c r="V838" s="209" t="s">
        <v>19141</v>
      </c>
      <c r="W838" s="207" t="s">
        <v>8288</v>
      </c>
      <c r="X838" s="207" t="s">
        <v>8288</v>
      </c>
      <c r="Y838" s="207" t="s">
        <v>8288</v>
      </c>
      <c r="Z838" s="207" t="s">
        <v>8288</v>
      </c>
      <c r="AA838" s="209" t="s">
        <v>4870</v>
      </c>
      <c r="AB838" s="211" t="s">
        <v>20451</v>
      </c>
      <c r="AC838" s="210" t="s">
        <v>19612</v>
      </c>
      <c r="AD838" s="210" t="s">
        <v>4169</v>
      </c>
      <c r="AE838" s="210" t="s">
        <v>20452</v>
      </c>
      <c r="AF838" s="210"/>
      <c r="AG838" t="str">
        <f>IFERROR(IF(COUNTIF(C838:L838,"Feed Ingredient")&gt;0,INDEX(ani_diet!T:T,MATCH(M838,ani_diet!D:D,0)),""),"")</f>
        <v>Glycine max Full Fat</v>
      </c>
      <c r="AH838" s="60" t="str">
        <f>IF(IFERROR(IF(MATCH("Feed Ingredient", AOM[[#This Row],[L1]:[L10]],0)&gt;0, TRUE, FALSE), FALSE)=TRUE,IFERROR(VLOOKUP(M838, ani_diet!C:C, 1, FALSE), "No Match"),FALSE)</f>
        <v>Soybean Full Fat</v>
      </c>
      <c r="AI838" s="220" t="s">
        <v>20464</v>
      </c>
      <c r="AL838" t="str">
        <f>IFERROR(IF(COUNTIF(C838:L838,"Feed Ingredient")&gt;0,INDEX(ani_diet!T:T,MATCH(M838,ani_diet!D:D,0)),""),"")</f>
        <v>Glycine max Full Fat</v>
      </c>
    </row>
    <row r="839" spans="1:38">
      <c r="A839" t="str">
        <f>_xlfn.TEXTJOIN("/",TRUE,AOM[[#This Row],[L1]:[L10]])</f>
        <v>Management/Livestock Management/Feed Characteristic/Feed Composition/Feed Ingredient/Crop Product/Legume Products/Soybean/Soybean Full Fat Heated</v>
      </c>
      <c r="B839" s="207" t="s">
        <v>20466</v>
      </c>
      <c r="C839" s="207" t="s">
        <v>17896</v>
      </c>
      <c r="D839" s="207" t="s">
        <v>17898</v>
      </c>
      <c r="E839" s="207" t="s">
        <v>17908</v>
      </c>
      <c r="F839" s="207" t="s">
        <v>18308</v>
      </c>
      <c r="G839" s="207" t="s">
        <v>18309</v>
      </c>
      <c r="H839" s="207" t="s">
        <v>20214</v>
      </c>
      <c r="I839" s="207" t="s">
        <v>19672</v>
      </c>
      <c r="J839" s="207" t="s">
        <v>4866</v>
      </c>
      <c r="K839" s="207" t="s">
        <v>20467</v>
      </c>
      <c r="L839" s="207"/>
      <c r="M839" t="str" cm="1">
        <f t="array" ref="M839">LOOKUP(2,1/(C839:L839&lt;&gt;""),C839:L839)</f>
        <v>Soybean Full Fat Heated</v>
      </c>
      <c r="N839" s="207"/>
      <c r="O839" s="207"/>
      <c r="P839" s="207"/>
      <c r="Q839" s="207"/>
      <c r="R839" s="207"/>
      <c r="S839" s="207"/>
      <c r="T839" s="207"/>
      <c r="U839" s="207" t="s">
        <v>4868</v>
      </c>
      <c r="V839" s="209" t="s">
        <v>19141</v>
      </c>
      <c r="W839" s="207"/>
      <c r="X839" s="207"/>
      <c r="Y839" s="207"/>
      <c r="Z839" s="207"/>
      <c r="AA839" s="209" t="s">
        <v>4870</v>
      </c>
      <c r="AB839" s="209" t="s">
        <v>4169</v>
      </c>
      <c r="AC839" s="210" t="s">
        <v>19612</v>
      </c>
      <c r="AD839" s="210" t="s">
        <v>4169</v>
      </c>
      <c r="AE839" s="210" t="s">
        <v>20452</v>
      </c>
      <c r="AF839" s="210"/>
      <c r="AG839" t="str">
        <f>IFERROR(IF(COUNTIF(C839:L839,"Feed Ingredient")&gt;0,INDEX(ani_diet!T:T,MATCH(M839,ani_diet!D:D,0)),""),"")</f>
        <v>Glycine max Full Fat</v>
      </c>
      <c r="AH839" s="60" t="str">
        <f>IF(IFERROR(IF(MATCH("Feed Ingredient", AOM[[#This Row],[L1]:[L10]],0)&gt;0, TRUE, FALSE), FALSE)=TRUE,IFERROR(VLOOKUP(M839, ani_diet!C:C, 1, FALSE), "No Match"),FALSE)</f>
        <v>No Match</v>
      </c>
      <c r="AI839" s="220" t="s">
        <v>20468</v>
      </c>
      <c r="AL839" t="str">
        <f>IFERROR(IF(COUNTIF(C839:L839,"Feed Ingredient")&gt;0,INDEX(ani_diet!T:T,MATCH(M839,ani_diet!D:D,0)),""),"")</f>
        <v>Glycine max Full Fat</v>
      </c>
    </row>
    <row r="840" spans="1:38">
      <c r="A840" t="str">
        <f>_xlfn.TEXTJOIN("/",TRUE,AOM[[#This Row],[L1]:[L10]])</f>
        <v>Management/Livestock Management/Feed Characteristic/Feed Composition/Feed Ingredient/Crop Product/Legume Products/Soybean/Soybean Full Fat Roasted</v>
      </c>
      <c r="B840" s="207" t="s">
        <v>20469</v>
      </c>
      <c r="C840" s="207" t="s">
        <v>17896</v>
      </c>
      <c r="D840" s="207" t="s">
        <v>17898</v>
      </c>
      <c r="E840" s="207" t="s">
        <v>17908</v>
      </c>
      <c r="F840" s="207" t="s">
        <v>18308</v>
      </c>
      <c r="G840" s="207" t="s">
        <v>18309</v>
      </c>
      <c r="H840" s="207" t="s">
        <v>20214</v>
      </c>
      <c r="I840" s="207" t="s">
        <v>19672</v>
      </c>
      <c r="J840" s="207" t="s">
        <v>4866</v>
      </c>
      <c r="K840" s="207" t="s">
        <v>20470</v>
      </c>
      <c r="L840" s="207"/>
      <c r="M840" t="str" cm="1">
        <f t="array" ref="M840">LOOKUP(2,1/(C840:L840&lt;&gt;""),C840:L840)</f>
        <v>Soybean Full Fat Roasted</v>
      </c>
      <c r="N840" s="207" t="s">
        <v>8288</v>
      </c>
      <c r="O840" s="207" t="s">
        <v>8288</v>
      </c>
      <c r="P840" s="207" t="s">
        <v>8288</v>
      </c>
      <c r="Q840" s="207" t="s">
        <v>8288</v>
      </c>
      <c r="R840" s="207" t="s">
        <v>8288</v>
      </c>
      <c r="S840" s="207" t="s">
        <v>19611</v>
      </c>
      <c r="T840" s="207" t="s">
        <v>8288</v>
      </c>
      <c r="U840" s="207" t="s">
        <v>4868</v>
      </c>
      <c r="V840" s="209" t="s">
        <v>19141</v>
      </c>
      <c r="W840" s="207" t="s">
        <v>8288</v>
      </c>
      <c r="X840" s="207" t="s">
        <v>8288</v>
      </c>
      <c r="Y840" s="207" t="s">
        <v>8288</v>
      </c>
      <c r="Z840" s="207" t="s">
        <v>8288</v>
      </c>
      <c r="AA840" s="209" t="s">
        <v>4870</v>
      </c>
      <c r="AB840" s="211" t="s">
        <v>20471</v>
      </c>
      <c r="AC840" s="210" t="s">
        <v>19612</v>
      </c>
      <c r="AD840" s="210" t="s">
        <v>4169</v>
      </c>
      <c r="AE840" s="210" t="s">
        <v>20452</v>
      </c>
      <c r="AF840" s="210"/>
      <c r="AG840" t="str">
        <f>IFERROR(IF(COUNTIF(C840:L840,"Feed Ingredient")&gt;0,INDEX(ani_diet!T:T,MATCH(M840,ani_diet!D:D,0)),""),"")</f>
        <v>Glycine max Full Fat</v>
      </c>
      <c r="AH840" s="60" t="str">
        <f>IF(IFERROR(IF(MATCH("Feed Ingredient", AOM[[#This Row],[L1]:[L10]],0)&gt;0, TRUE, FALSE), FALSE)=TRUE,IFERROR(VLOOKUP(M840, ani_diet!C:C, 1, FALSE), "No Match"),FALSE)</f>
        <v>No Match</v>
      </c>
      <c r="AI840" s="220" t="s">
        <v>20468</v>
      </c>
      <c r="AL840" t="str">
        <f>IFERROR(IF(COUNTIF(C840:L840,"Feed Ingredient")&gt;0,INDEX(ani_diet!T:T,MATCH(M840,ani_diet!D:D,0)),""),"")</f>
        <v>Glycine max Full Fat</v>
      </c>
    </row>
    <row r="841" spans="1:38">
      <c r="A841" t="str">
        <f>_xlfn.TEXTJOIN("/",TRUE,AOM[[#This Row],[L1]:[L10]])</f>
        <v>Management/Livestock Management/Feed Characteristic/Feed Composition/Feed Ingredient/Crop Product/Legume Products/Soybean/Soybean Ground</v>
      </c>
      <c r="B841" s="207" t="s">
        <v>20472</v>
      </c>
      <c r="C841" s="207" t="s">
        <v>17896</v>
      </c>
      <c r="D841" s="207" t="s">
        <v>17898</v>
      </c>
      <c r="E841" s="207" t="s">
        <v>17908</v>
      </c>
      <c r="F841" s="207" t="s">
        <v>18308</v>
      </c>
      <c r="G841" s="207" t="s">
        <v>18309</v>
      </c>
      <c r="H841" s="207" t="s">
        <v>20214</v>
      </c>
      <c r="I841" s="207" t="s">
        <v>19672</v>
      </c>
      <c r="J841" s="207" t="s">
        <v>4866</v>
      </c>
      <c r="K841" s="207" t="s">
        <v>20473</v>
      </c>
      <c r="L841" s="207"/>
      <c r="M841" t="str" cm="1">
        <f t="array" ref="M841">LOOKUP(2,1/(C841:L841&lt;&gt;""),C841:L841)</f>
        <v>Soybean Ground</v>
      </c>
      <c r="N841" s="207" t="s">
        <v>20474</v>
      </c>
      <c r="O841" s="207" t="s">
        <v>8288</v>
      </c>
      <c r="P841" s="207" t="s">
        <v>8288</v>
      </c>
      <c r="Q841" s="207" t="s">
        <v>8288</v>
      </c>
      <c r="R841" s="207" t="s">
        <v>8288</v>
      </c>
      <c r="S841" s="207" t="s">
        <v>19611</v>
      </c>
      <c r="T841" s="207" t="s">
        <v>8288</v>
      </c>
      <c r="U841" s="207" t="s">
        <v>4868</v>
      </c>
      <c r="V841" s="209" t="s">
        <v>19141</v>
      </c>
      <c r="W841" s="207" t="s">
        <v>8288</v>
      </c>
      <c r="X841" s="207" t="s">
        <v>8288</v>
      </c>
      <c r="Y841" s="207" t="s">
        <v>8288</v>
      </c>
      <c r="Z841" s="207" t="s">
        <v>8288</v>
      </c>
      <c r="AA841" s="209" t="s">
        <v>4870</v>
      </c>
      <c r="AB841" s="225" t="s">
        <v>20475</v>
      </c>
      <c r="AC841" s="210" t="s">
        <v>19612</v>
      </c>
      <c r="AD841" s="210" t="s">
        <v>4169</v>
      </c>
      <c r="AE841" s="210" t="s">
        <v>20452</v>
      </c>
      <c r="AF841" s="210"/>
      <c r="AG841" t="str">
        <f>IFERROR(IF(COUNTIF(C841:L841,"Feed Ingredient")&gt;0,INDEX(ani_diet!T:T,MATCH(M841,ani_diet!D:D,0)),""),"")</f>
        <v>Glycine max</v>
      </c>
      <c r="AH841" s="60" t="str">
        <f>IF(IFERROR(IF(MATCH("Feed Ingredient", AOM[[#This Row],[L1]:[L10]],0)&gt;0, TRUE, FALSE), FALSE)=TRUE,IFERROR(VLOOKUP(M841, ani_diet!C:C, 1, FALSE), "No Match"),FALSE)</f>
        <v>No Match</v>
      </c>
      <c r="AI841" t="s">
        <v>20476</v>
      </c>
      <c r="AL841" t="str">
        <f>IFERROR(IF(COUNTIF(C841:L841,"Feed Ingredient")&gt;0,INDEX(ani_diet!T:T,MATCH(M841,ani_diet!D:D,0)),""),"")</f>
        <v>Glycine max</v>
      </c>
    </row>
    <row r="842" spans="1:38">
      <c r="A842" t="str">
        <f>_xlfn.TEXTJOIN("/",TRUE,AOM[[#This Row],[L1]:[L10]])</f>
        <v>Management/Livestock Management/Feed Characteristic/Feed Composition/Feed Ingredient/Crop Product/Legume Products/Soybean/Soybean Ground Roasted</v>
      </c>
      <c r="B842" s="207" t="s">
        <v>20477</v>
      </c>
      <c r="C842" s="207" t="s">
        <v>17896</v>
      </c>
      <c r="D842" s="207" t="s">
        <v>17898</v>
      </c>
      <c r="E842" s="207" t="s">
        <v>17908</v>
      </c>
      <c r="F842" s="207" t="s">
        <v>18308</v>
      </c>
      <c r="G842" s="207" t="s">
        <v>18309</v>
      </c>
      <c r="H842" s="207" t="s">
        <v>20214</v>
      </c>
      <c r="I842" s="207" t="s">
        <v>19672</v>
      </c>
      <c r="J842" s="207" t="s">
        <v>4866</v>
      </c>
      <c r="K842" s="207" t="s">
        <v>20478</v>
      </c>
      <c r="L842" s="207"/>
      <c r="M842" t="str" cm="1">
        <f t="array" ref="M842">LOOKUP(2,1/(C842:L842&lt;&gt;""),C842:L842)</f>
        <v>Soybean Ground Roasted</v>
      </c>
      <c r="N842" s="207" t="s">
        <v>20479</v>
      </c>
      <c r="O842" s="207" t="s">
        <v>8288</v>
      </c>
      <c r="P842" s="207" t="s">
        <v>8288</v>
      </c>
      <c r="Q842" s="207" t="s">
        <v>8288</v>
      </c>
      <c r="R842" s="207" t="s">
        <v>8288</v>
      </c>
      <c r="S842" s="207" t="s">
        <v>20415</v>
      </c>
      <c r="T842" s="207" t="s">
        <v>8288</v>
      </c>
      <c r="U842" s="207" t="s">
        <v>4868</v>
      </c>
      <c r="V842" s="209" t="s">
        <v>19141</v>
      </c>
      <c r="W842" s="207" t="s">
        <v>8288</v>
      </c>
      <c r="X842" s="207" t="s">
        <v>8288</v>
      </c>
      <c r="Y842" s="207" t="s">
        <v>8288</v>
      </c>
      <c r="Z842" s="207" t="s">
        <v>8288</v>
      </c>
      <c r="AA842" s="209" t="s">
        <v>4870</v>
      </c>
      <c r="AB842" s="211" t="s">
        <v>20471</v>
      </c>
      <c r="AC842" s="210" t="s">
        <v>19612</v>
      </c>
      <c r="AD842" s="210" t="s">
        <v>4169</v>
      </c>
      <c r="AE842" s="210" t="s">
        <v>20452</v>
      </c>
      <c r="AF842" s="210"/>
      <c r="AG842" t="str">
        <f>IFERROR(IF(COUNTIF(C842:L842,"Feed Ingredient")&gt;0,INDEX(ani_diet!T:T,MATCH(M842,ani_diet!D:D,0)),""),"")</f>
        <v>Glycine max</v>
      </c>
      <c r="AH842" s="60" t="str">
        <f>IF(IFERROR(IF(MATCH("Feed Ingredient", AOM[[#This Row],[L1]:[L10]],0)&gt;0, TRUE, FALSE), FALSE)=TRUE,IFERROR(VLOOKUP(M842, ani_diet!C:C, 1, FALSE), "No Match"),FALSE)</f>
        <v>No Match</v>
      </c>
      <c r="AI842" s="220" t="s">
        <v>20468</v>
      </c>
      <c r="AL842" t="str">
        <f>IFERROR(IF(COUNTIF(C842:L842,"Feed Ingredient")&gt;0,INDEX(ani_diet!T:T,MATCH(M842,ani_diet!D:D,0)),""),"")</f>
        <v>Glycine max</v>
      </c>
    </row>
    <row r="843" spans="1:38">
      <c r="A843" t="str">
        <f>_xlfn.TEXTJOIN("/",TRUE,AOM[[#This Row],[L1]:[L10]])</f>
        <v>Management/Livestock Management/Feed Characteristic/Feed Composition/Feed Ingredient/Crop Product/Legume Products/Soybean/Soybean Oil</v>
      </c>
      <c r="B843" s="207" t="s">
        <v>20480</v>
      </c>
      <c r="C843" s="207" t="s">
        <v>17896</v>
      </c>
      <c r="D843" s="207" t="s">
        <v>17898</v>
      </c>
      <c r="E843" s="207" t="s">
        <v>17908</v>
      </c>
      <c r="F843" s="207" t="s">
        <v>18308</v>
      </c>
      <c r="G843" s="207" t="s">
        <v>18309</v>
      </c>
      <c r="H843" s="207" t="s">
        <v>20214</v>
      </c>
      <c r="I843" s="207" t="s">
        <v>19672</v>
      </c>
      <c r="J843" s="207" t="s">
        <v>4866</v>
      </c>
      <c r="K843" s="207" t="s">
        <v>20481</v>
      </c>
      <c r="L843" s="207"/>
      <c r="M843" t="str" cm="1">
        <f t="array" ref="M843">LOOKUP(2,1/(C843:L843&lt;&gt;""),C843:L843)</f>
        <v>Soybean Oil</v>
      </c>
      <c r="N843" s="207" t="s">
        <v>20482</v>
      </c>
      <c r="O843" s="207" t="s">
        <v>8288</v>
      </c>
      <c r="P843" s="207" t="s">
        <v>8288</v>
      </c>
      <c r="Q843" s="207" t="s">
        <v>8288</v>
      </c>
      <c r="R843" s="207" t="s">
        <v>8288</v>
      </c>
      <c r="S843" s="207" t="s">
        <v>20483</v>
      </c>
      <c r="T843" s="207" t="s">
        <v>8288</v>
      </c>
      <c r="U843" s="207" t="s">
        <v>4868</v>
      </c>
      <c r="V843" s="209" t="s">
        <v>19141</v>
      </c>
      <c r="W843" s="207" t="s">
        <v>8288</v>
      </c>
      <c r="X843" s="207" t="s">
        <v>8288</v>
      </c>
      <c r="Y843" s="207" t="s">
        <v>8288</v>
      </c>
      <c r="Z843" s="207" t="s">
        <v>8288</v>
      </c>
      <c r="AA843" s="209" t="s">
        <v>4870</v>
      </c>
      <c r="AB843" s="209" t="s">
        <v>4169</v>
      </c>
      <c r="AC843" s="210">
        <v>2161</v>
      </c>
      <c r="AD843" s="210" t="s">
        <v>4169</v>
      </c>
      <c r="AE843" s="210" t="s">
        <v>20452</v>
      </c>
      <c r="AF843" s="210"/>
      <c r="AG843" t="str">
        <f>IFERROR(IF(COUNTIF(C843:L843,"Feed Ingredient")&gt;0,INDEX(ani_diet!T:T,MATCH(M843,ani_diet!D:D,0)),""),"")</f>
        <v>Glycine max Oil</v>
      </c>
      <c r="AH843" s="60" t="str">
        <f>IF(IFERROR(IF(MATCH("Feed Ingredient", AOM[[#This Row],[L1]:[L10]],0)&gt;0, TRUE, FALSE), FALSE)=TRUE,IFERROR(VLOOKUP(M843, ani_diet!C:C, 1, FALSE), "No Match"),FALSE)</f>
        <v>Soybean Oil</v>
      </c>
      <c r="AI843" t="s">
        <v>3539</v>
      </c>
      <c r="AL843" t="str">
        <f>IFERROR(IF(COUNTIF(C843:L843,"Feed Ingredient")&gt;0,INDEX(ani_diet!T:T,MATCH(M843,ani_diet!D:D,0)),""),"")</f>
        <v>Glycine max Oil</v>
      </c>
    </row>
    <row r="844" spans="1:38">
      <c r="A844" t="str">
        <f>_xlfn.TEXTJOIN("/",TRUE,AOM[[#This Row],[L1]:[L10]])</f>
        <v>Management/Livestock Management/Feed Characteristic/Feed Composition/Feed Ingredient/Crop Product/Legume Products/Soybean/Soybean Pulp/Soybean Pulp Ground</v>
      </c>
      <c r="B844" s="207" t="s">
        <v>20484</v>
      </c>
      <c r="C844" s="207" t="s">
        <v>17896</v>
      </c>
      <c r="D844" s="207" t="s">
        <v>17898</v>
      </c>
      <c r="E844" s="207" t="s">
        <v>17908</v>
      </c>
      <c r="F844" s="207" t="s">
        <v>18308</v>
      </c>
      <c r="G844" s="207" t="s">
        <v>18309</v>
      </c>
      <c r="H844" s="207" t="s">
        <v>20214</v>
      </c>
      <c r="I844" s="207" t="s">
        <v>19672</v>
      </c>
      <c r="J844" s="207" t="s">
        <v>4866</v>
      </c>
      <c r="K844" s="207" t="s">
        <v>20485</v>
      </c>
      <c r="L844" s="207" t="s">
        <v>20486</v>
      </c>
      <c r="M844" t="str" cm="1">
        <f t="array" ref="M844">LOOKUP(2,1/(C844:L844&lt;&gt;""),C844:L844)</f>
        <v>Soybean Pulp Ground</v>
      </c>
      <c r="N844" s="207" t="s">
        <v>20487</v>
      </c>
      <c r="O844" s="207" t="s">
        <v>8288</v>
      </c>
      <c r="P844" s="207" t="s">
        <v>8288</v>
      </c>
      <c r="Q844" s="207" t="s">
        <v>8288</v>
      </c>
      <c r="R844" s="207" t="s">
        <v>8288</v>
      </c>
      <c r="S844" s="207" t="s">
        <v>20483</v>
      </c>
      <c r="T844" s="207" t="s">
        <v>8288</v>
      </c>
      <c r="U844" s="207" t="s">
        <v>4868</v>
      </c>
      <c r="V844" s="209" t="s">
        <v>19141</v>
      </c>
      <c r="W844" s="209" t="s">
        <v>8288</v>
      </c>
      <c r="X844" s="209" t="s">
        <v>8288</v>
      </c>
      <c r="Y844" s="209" t="s">
        <v>8288</v>
      </c>
      <c r="Z844" s="209" t="s">
        <v>8288</v>
      </c>
      <c r="AA844" s="209" t="s">
        <v>4870</v>
      </c>
      <c r="AB844" s="209" t="s">
        <v>4169</v>
      </c>
      <c r="AC844" s="210" t="s">
        <v>19612</v>
      </c>
      <c r="AD844" s="210" t="s">
        <v>4169</v>
      </c>
      <c r="AE844" s="210" t="s">
        <v>20452</v>
      </c>
      <c r="AF844" s="210"/>
      <c r="AG844" t="str">
        <f>IFERROR(IF(COUNTIF(C844:L844,"Feed Ingredient")&gt;0,INDEX(ani_diet!T:T,MATCH(M844,ani_diet!D:D,0)),""),"")</f>
        <v>Glycine max Pulp</v>
      </c>
      <c r="AH844" s="60" t="str">
        <f>IF(IFERROR(IF(MATCH("Feed Ingredient", AOM[[#This Row],[L1]:[L10]],0)&gt;0, TRUE, FALSE), FALSE)=TRUE,IFERROR(VLOOKUP(M844, ani_diet!C:C, 1, FALSE), "No Match"),FALSE)</f>
        <v>No Match</v>
      </c>
      <c r="AI844" t="s">
        <v>3539</v>
      </c>
      <c r="AL844" t="str">
        <f>IFERROR(IF(COUNTIF(C844:L844,"Feed Ingredient")&gt;0,INDEX(ani_diet!T:T,MATCH(M844,ani_diet!D:D,0)),""),"")</f>
        <v>Glycine max Pulp</v>
      </c>
    </row>
    <row r="845" spans="1:38">
      <c r="A845" t="str">
        <f>_xlfn.TEXTJOIN("/",TRUE,AOM[[#This Row],[L1]:[L10]])</f>
        <v>Management/Livestock Management/Feed Characteristic/Feed Composition/Feed Ingredient/Crop Product/Legume Products/Soybean/Soybean Pulp</v>
      </c>
      <c r="B845" s="207" t="s">
        <v>20488</v>
      </c>
      <c r="C845" s="207" t="s">
        <v>17896</v>
      </c>
      <c r="D845" s="207" t="s">
        <v>17898</v>
      </c>
      <c r="E845" s="207" t="s">
        <v>17908</v>
      </c>
      <c r="F845" s="207" t="s">
        <v>18308</v>
      </c>
      <c r="G845" s="207" t="s">
        <v>18309</v>
      </c>
      <c r="H845" s="207" t="s">
        <v>20214</v>
      </c>
      <c r="I845" s="207" t="s">
        <v>19672</v>
      </c>
      <c r="J845" s="207" t="s">
        <v>4866</v>
      </c>
      <c r="K845" s="207" t="s">
        <v>20485</v>
      </c>
      <c r="L845" s="207"/>
      <c r="M845" t="str" cm="1">
        <f t="array" ref="M845">LOOKUP(2,1/(C845:L845&lt;&gt;""),C845:L845)</f>
        <v>Soybean Pulp</v>
      </c>
      <c r="N845" s="207" t="s">
        <v>20489</v>
      </c>
      <c r="O845" s="207" t="s">
        <v>8288</v>
      </c>
      <c r="P845" s="207" t="s">
        <v>8288</v>
      </c>
      <c r="Q845" s="207" t="s">
        <v>8288</v>
      </c>
      <c r="R845" s="207" t="s">
        <v>8288</v>
      </c>
      <c r="S845" s="207" t="s">
        <v>20483</v>
      </c>
      <c r="T845" s="207" t="s">
        <v>8288</v>
      </c>
      <c r="U845" s="207" t="s">
        <v>4868</v>
      </c>
      <c r="V845" s="209" t="s">
        <v>19141</v>
      </c>
      <c r="W845" s="209" t="s">
        <v>8288</v>
      </c>
      <c r="X845" s="209" t="s">
        <v>8288</v>
      </c>
      <c r="Y845" s="209" t="s">
        <v>8288</v>
      </c>
      <c r="Z845" s="209" t="s">
        <v>8288</v>
      </c>
      <c r="AA845" s="209" t="s">
        <v>4870</v>
      </c>
      <c r="AB845" s="209" t="s">
        <v>4169</v>
      </c>
      <c r="AC845" s="210" t="s">
        <v>19612</v>
      </c>
      <c r="AD845" s="210" t="s">
        <v>4169</v>
      </c>
      <c r="AE845" s="210" t="s">
        <v>20452</v>
      </c>
      <c r="AF845" s="210"/>
      <c r="AG845" t="str">
        <f>IFERROR(IF(COUNTIF(C845:L845,"Feed Ingredient")&gt;0,INDEX(ani_diet!T:T,MATCH(M845,ani_diet!D:D,0)),""),"")</f>
        <v>Glycine max Pulp</v>
      </c>
      <c r="AH845" s="60" t="str">
        <f>IF(IFERROR(IF(MATCH("Feed Ingredient", AOM[[#This Row],[L1]:[L10]],0)&gt;0, TRUE, FALSE), FALSE)=TRUE,IFERROR(VLOOKUP(M845, ani_diet!C:C, 1, FALSE), "No Match"),FALSE)</f>
        <v>Soybean Pulp</v>
      </c>
      <c r="AI845" t="s">
        <v>3539</v>
      </c>
      <c r="AL845" t="str">
        <f>IFERROR(IF(COUNTIF(C845:L845,"Feed Ingredient")&gt;0,INDEX(ani_diet!T:T,MATCH(M845,ani_diet!D:D,0)),""),"")</f>
        <v>Glycine max Pulp</v>
      </c>
    </row>
    <row r="846" spans="1:38">
      <c r="A846" t="str">
        <f>_xlfn.TEXTJOIN("/",TRUE,AOM[[#This Row],[L1]:[L10]])</f>
        <v>Management/Livestock Management/Feed Characteristic/Feed Composition/Feed Ingredient/Crop Product/Legume Products/Soybean/Soybean Roasted</v>
      </c>
      <c r="B846" s="207" t="s">
        <v>20490</v>
      </c>
      <c r="C846" s="207" t="s">
        <v>17896</v>
      </c>
      <c r="D846" s="207" t="s">
        <v>17898</v>
      </c>
      <c r="E846" s="207" t="s">
        <v>17908</v>
      </c>
      <c r="F846" s="207" t="s">
        <v>18308</v>
      </c>
      <c r="G846" s="207" t="s">
        <v>18309</v>
      </c>
      <c r="H846" s="207" t="s">
        <v>20214</v>
      </c>
      <c r="I846" s="207" t="s">
        <v>19672</v>
      </c>
      <c r="J846" s="207" t="s">
        <v>4866</v>
      </c>
      <c r="K846" s="207" t="s">
        <v>20491</v>
      </c>
      <c r="L846" s="207"/>
      <c r="M846" t="str" cm="1">
        <f t="array" ref="M846">LOOKUP(2,1/(C846:L846&lt;&gt;""),C846:L846)</f>
        <v>Soybean Roasted</v>
      </c>
      <c r="N846" s="207" t="s">
        <v>8288</v>
      </c>
      <c r="O846" s="207" t="s">
        <v>8288</v>
      </c>
      <c r="P846" s="207" t="s">
        <v>8288</v>
      </c>
      <c r="Q846" s="207" t="s">
        <v>8288</v>
      </c>
      <c r="R846" s="207" t="s">
        <v>8288</v>
      </c>
      <c r="S846" s="207" t="s">
        <v>20492</v>
      </c>
      <c r="T846" s="207" t="s">
        <v>8288</v>
      </c>
      <c r="U846" s="207" t="s">
        <v>4868</v>
      </c>
      <c r="V846" s="209" t="s">
        <v>19141</v>
      </c>
      <c r="W846" s="209" t="s">
        <v>8288</v>
      </c>
      <c r="X846" s="209" t="s">
        <v>8288</v>
      </c>
      <c r="Y846" s="209" t="s">
        <v>8288</v>
      </c>
      <c r="Z846" s="209" t="s">
        <v>8288</v>
      </c>
      <c r="AA846" s="209" t="s">
        <v>4870</v>
      </c>
      <c r="AB846" s="211" t="s">
        <v>20471</v>
      </c>
      <c r="AC846" s="210" t="s">
        <v>19612</v>
      </c>
      <c r="AD846" s="210" t="s">
        <v>4169</v>
      </c>
      <c r="AE846" s="210" t="s">
        <v>20452</v>
      </c>
      <c r="AF846" s="210"/>
      <c r="AG846" t="str">
        <f>IFERROR(IF(COUNTIF(C846:L846,"Feed Ingredient")&gt;0,INDEX(ani_diet!T:T,MATCH(M846,ani_diet!D:D,0)),""),"")</f>
        <v>Glycine max</v>
      </c>
      <c r="AH846" s="60" t="str">
        <f>IF(IFERROR(IF(MATCH("Feed Ingredient", AOM[[#This Row],[L1]:[L10]],0)&gt;0, TRUE, FALSE), FALSE)=TRUE,IFERROR(VLOOKUP(M846, ani_diet!C:C, 1, FALSE), "No Match"),FALSE)</f>
        <v>No Match</v>
      </c>
      <c r="AI846" s="220" t="s">
        <v>20468</v>
      </c>
      <c r="AL846" t="str">
        <f>IFERROR(IF(COUNTIF(C846:L846,"Feed Ingredient")&gt;0,INDEX(ani_diet!T:T,MATCH(M846,ani_diet!D:D,0)),""),"")</f>
        <v>Glycine max</v>
      </c>
    </row>
    <row r="847" spans="1:38">
      <c r="A847" t="s">
        <v>20493</v>
      </c>
      <c r="B847" s="207" t="s">
        <v>20494</v>
      </c>
      <c r="C847" s="207" t="s">
        <v>17896</v>
      </c>
      <c r="D847" s="207" t="s">
        <v>17898</v>
      </c>
      <c r="E847" s="207" t="s">
        <v>17908</v>
      </c>
      <c r="F847" s="207" t="s">
        <v>18308</v>
      </c>
      <c r="G847" s="207" t="s">
        <v>18309</v>
      </c>
      <c r="H847" s="207" t="s">
        <v>20214</v>
      </c>
      <c r="I847" s="207" t="s">
        <v>19672</v>
      </c>
      <c r="J847" s="207" t="s">
        <v>4702</v>
      </c>
      <c r="K847" s="207" t="s">
        <v>20495</v>
      </c>
      <c r="L847" s="207"/>
      <c r="M847" t="str" cm="1">
        <f t="array" ref="M847">LOOKUP(2,1/(C847:L847&lt;&gt;""),C847:L847)</f>
        <v>Tamarind Wilted</v>
      </c>
      <c r="N847" s="207"/>
      <c r="O847" s="207"/>
      <c r="P847" s="207"/>
      <c r="Q847" s="207"/>
      <c r="R847" s="207"/>
      <c r="S847" s="207"/>
      <c r="T847" s="207"/>
      <c r="U847" s="207" t="s">
        <v>4704</v>
      </c>
      <c r="V847" s="204" t="s">
        <v>20496</v>
      </c>
      <c r="W847" s="207"/>
      <c r="X847" s="207"/>
      <c r="Y847" s="207"/>
      <c r="Z847" s="207"/>
      <c r="AA847" s="209" t="s">
        <v>4705</v>
      </c>
      <c r="AB847" s="212" t="s">
        <v>4169</v>
      </c>
      <c r="AC847" s="210" t="s">
        <v>20497</v>
      </c>
      <c r="AD847" s="210" t="s">
        <v>4169</v>
      </c>
      <c r="AE847" s="210" t="s">
        <v>20498</v>
      </c>
      <c r="AF847" s="210"/>
      <c r="AG847" t="str">
        <f>IFERROR(IF(COUNTIF(C847:L847,"Feed Ingredient")&gt;0,INDEX(ani_diet!T:T,MATCH(M847,ani_diet!D:D,0)),""),"")</f>
        <v>Tamarindus indica</v>
      </c>
      <c r="AH847" s="60" t="str">
        <f>IF(IFERROR(IF(MATCH("Feed Ingredient", AOM[[#This Row],[L1]:[L10]],0)&gt;0, TRUE, FALSE), FALSE)=TRUE,IFERROR(VLOOKUP(M847, ani_diet!C:C, 1, FALSE), "No Match"),FALSE)</f>
        <v>No Match</v>
      </c>
      <c r="AI847" t="s">
        <v>4169</v>
      </c>
      <c r="AL847" t="str">
        <f>IFERROR(IF(COUNTIF(C847:L847,"Feed Ingredient")&gt;0,INDEX(ani_diet!T:T,MATCH(M847,ani_diet!D:D,0)),""),"")</f>
        <v>Tamarindus indica</v>
      </c>
    </row>
    <row r="848" spans="1:38">
      <c r="A848" t="str">
        <f>_xlfn.TEXTJOIN("/",TRUE,AOM[[#This Row],[L1]:[L10]])</f>
        <v>Management/Livestock Management/Feed Characteristic/Feed Composition/Feed Ingredient/Crop Product/Legume Products/Tamarind</v>
      </c>
      <c r="B848" s="207" t="s">
        <v>20499</v>
      </c>
      <c r="C848" s="207" t="s">
        <v>17896</v>
      </c>
      <c r="D848" s="207" t="s">
        <v>17898</v>
      </c>
      <c r="E848" s="207" t="s">
        <v>17908</v>
      </c>
      <c r="F848" s="207" t="s">
        <v>18308</v>
      </c>
      <c r="G848" s="207" t="s">
        <v>18309</v>
      </c>
      <c r="H848" s="207" t="s">
        <v>20214</v>
      </c>
      <c r="I848" s="207" t="s">
        <v>19672</v>
      </c>
      <c r="J848" s="207" t="s">
        <v>4702</v>
      </c>
      <c r="K848" s="207"/>
      <c r="L848" s="207"/>
      <c r="M848" t="str" cm="1">
        <f t="array" ref="M848">LOOKUP(2,1/(C848:L848&lt;&gt;""),C848:L848)</f>
        <v>Tamarind</v>
      </c>
      <c r="N848" s="207"/>
      <c r="O848" s="207"/>
      <c r="P848" s="207"/>
      <c r="Q848" s="207"/>
      <c r="R848" s="207"/>
      <c r="S848" s="207"/>
      <c r="T848" s="207"/>
      <c r="U848" s="207" t="s">
        <v>4704</v>
      </c>
      <c r="V848" s="204" t="s">
        <v>20496</v>
      </c>
      <c r="W848" s="207"/>
      <c r="X848" s="207"/>
      <c r="Y848" s="207"/>
      <c r="Z848" s="207"/>
      <c r="AA848" s="209" t="s">
        <v>4705</v>
      </c>
      <c r="AB848" s="211" t="s">
        <v>20500</v>
      </c>
      <c r="AC848" s="210" t="s">
        <v>20497</v>
      </c>
      <c r="AD848" s="210" t="s">
        <v>4169</v>
      </c>
      <c r="AE848" s="210" t="s">
        <v>20498</v>
      </c>
      <c r="AF848" s="210"/>
      <c r="AG848" t="str">
        <f>IFERROR(IF(COUNTIF(C848:L848,"Feed Ingredient")&gt;0,INDEX(ani_diet!T:T,MATCH(M848,ani_diet!D:D,0)),""),"")</f>
        <v>Talinium triangulare</v>
      </c>
      <c r="AH848" s="60" t="str">
        <f>IF(IFERROR(IF(MATCH("Feed Ingredient", AOM[[#This Row],[L1]:[L10]],0)&gt;0, TRUE, FALSE), FALSE)=TRUE,IFERROR(VLOOKUP(M848, ani_diet!C:C, 1, FALSE), "No Match"),FALSE)</f>
        <v>Tamarind</v>
      </c>
      <c r="AI848" s="220" t="s">
        <v>20501</v>
      </c>
      <c r="AL848" t="str">
        <f>IFERROR(IF(COUNTIF(C848:L848,"Feed Ingredient")&gt;0,INDEX(ani_diet!T:T,MATCH(M848,ani_diet!D:D,0)),""),"")</f>
        <v>Talinium triangulare</v>
      </c>
    </row>
    <row r="849" spans="1:38">
      <c r="A849" t="str">
        <f>_xlfn.TEXTJOIN("/",TRUE,AOM[[#This Row],[L1]:[L10]])</f>
        <v>Management/Livestock Management/Feed Characteristic/Feed Composition/Feed Ingredient/Crop Product/Legume Products/White Lupin/White Lupin Grain/White Lupin Grain Dehulled Dried Soaked</v>
      </c>
      <c r="B849" s="207" t="s">
        <v>20502</v>
      </c>
      <c r="C849" s="207" t="s">
        <v>17896</v>
      </c>
      <c r="D849" s="207" t="s">
        <v>17898</v>
      </c>
      <c r="E849" s="207" t="s">
        <v>17908</v>
      </c>
      <c r="F849" s="207" t="s">
        <v>18308</v>
      </c>
      <c r="G849" s="207" t="s">
        <v>18309</v>
      </c>
      <c r="H849" s="207" t="s">
        <v>20214</v>
      </c>
      <c r="I849" s="207" t="s">
        <v>19672</v>
      </c>
      <c r="J849" s="207" t="s">
        <v>20503</v>
      </c>
      <c r="K849" s="207" t="s">
        <v>20504</v>
      </c>
      <c r="L849" s="207" t="s">
        <v>20505</v>
      </c>
      <c r="M849" t="str" cm="1">
        <f t="array" ref="M849">LOOKUP(2,1/(C849:L849&lt;&gt;""),C849:L849)</f>
        <v>White Lupin Grain Dehulled Dried Soaked</v>
      </c>
      <c r="N849" s="207" t="s">
        <v>20506</v>
      </c>
      <c r="O849" s="207"/>
      <c r="P849" s="207"/>
      <c r="Q849" s="207"/>
      <c r="R849" s="207"/>
      <c r="S849" s="207"/>
      <c r="T849" s="207"/>
      <c r="U849" s="207" t="s">
        <v>20507</v>
      </c>
      <c r="V849" s="209" t="s">
        <v>20508</v>
      </c>
      <c r="W849" s="207"/>
      <c r="X849" s="207"/>
      <c r="Y849" s="207"/>
      <c r="Z849" s="207"/>
      <c r="AA849" s="209" t="s">
        <v>20509</v>
      </c>
      <c r="AB849" s="209" t="s">
        <v>4169</v>
      </c>
      <c r="AC849" s="210" t="s">
        <v>20417</v>
      </c>
      <c r="AD849" s="210" t="s">
        <v>4169</v>
      </c>
      <c r="AE849" s="210" t="s">
        <v>20418</v>
      </c>
      <c r="AF849" s="210"/>
      <c r="AG849" t="str">
        <f>IFERROR(IF(COUNTIF(C849:L849,"Feed Ingredient")&gt;0,INDEX(ani_diet!T:T,MATCH(M849,ani_diet!D:D,0)),""),"")</f>
        <v>Lupinus albus Grain</v>
      </c>
      <c r="AH849" s="60" t="str">
        <f>IF(IFERROR(IF(MATCH("Feed Ingredient", AOM[[#This Row],[L1]:[L10]],0)&gt;0, TRUE, FALSE), FALSE)=TRUE,IFERROR(VLOOKUP(M849, ani_diet!C:C, 1, FALSE), "No Match"),FALSE)</f>
        <v>No Match</v>
      </c>
      <c r="AI849" t="s">
        <v>3539</v>
      </c>
      <c r="AL849" t="str">
        <f>IFERROR(IF(COUNTIF(C849:L849,"Feed Ingredient")&gt;0,INDEX(ani_diet!T:T,MATCH(M849,ani_diet!D:D,0)),""),"")</f>
        <v>Lupinus albus Grain</v>
      </c>
    </row>
    <row r="850" spans="1:38">
      <c r="A850" t="str">
        <f>_xlfn.TEXTJOIN("/",TRUE,AOM[[#This Row],[L1]:[L10]])</f>
        <v>Management/Livestock Management/Feed Characteristic/Feed Composition/Feed Ingredient/Crop Product/Legume Products/White Lupin/White Lupin Grain/White Lupin Grain Dried Soaked</v>
      </c>
      <c r="B850" s="207" t="s">
        <v>20510</v>
      </c>
      <c r="C850" s="207" t="s">
        <v>17896</v>
      </c>
      <c r="D850" s="207" t="s">
        <v>17898</v>
      </c>
      <c r="E850" s="207" t="s">
        <v>17908</v>
      </c>
      <c r="F850" s="207" t="s">
        <v>18308</v>
      </c>
      <c r="G850" s="207" t="s">
        <v>18309</v>
      </c>
      <c r="H850" s="207" t="s">
        <v>20214</v>
      </c>
      <c r="I850" s="207" t="s">
        <v>19672</v>
      </c>
      <c r="J850" s="207" t="s">
        <v>20503</v>
      </c>
      <c r="K850" s="207" t="s">
        <v>20504</v>
      </c>
      <c r="L850" s="207" t="s">
        <v>20511</v>
      </c>
      <c r="M850" t="str" cm="1">
        <f t="array" ref="M850">LOOKUP(2,1/(C850:L850&lt;&gt;""),C850:L850)</f>
        <v>White Lupin Grain Dried Soaked</v>
      </c>
      <c r="N850" s="207"/>
      <c r="O850" s="207"/>
      <c r="P850" s="207"/>
      <c r="Q850" s="207"/>
      <c r="R850" s="207"/>
      <c r="S850" s="207"/>
      <c r="T850" s="207"/>
      <c r="U850" s="207" t="s">
        <v>20507</v>
      </c>
      <c r="V850" s="209" t="s">
        <v>20508</v>
      </c>
      <c r="W850" s="207"/>
      <c r="X850" s="207"/>
      <c r="Y850" s="207"/>
      <c r="Z850" s="207"/>
      <c r="AA850" s="209" t="s">
        <v>20509</v>
      </c>
      <c r="AB850" s="209" t="s">
        <v>4169</v>
      </c>
      <c r="AC850" s="210" t="s">
        <v>20417</v>
      </c>
      <c r="AD850" s="210" t="s">
        <v>4169</v>
      </c>
      <c r="AE850" s="210" t="s">
        <v>20418</v>
      </c>
      <c r="AF850" s="210"/>
      <c r="AG850" t="str">
        <f>IFERROR(IF(COUNTIF(C850:L850,"Feed Ingredient")&gt;0,INDEX(ani_diet!T:T,MATCH(M850,ani_diet!D:D,0)),""),"")</f>
        <v>Lupinus albus Grain</v>
      </c>
      <c r="AH850" s="60" t="str">
        <f>IF(IFERROR(IF(MATCH("Feed Ingredient", AOM[[#This Row],[L1]:[L10]],0)&gt;0, TRUE, FALSE), FALSE)=TRUE,IFERROR(VLOOKUP(M850, ani_diet!C:C, 1, FALSE), "No Match"),FALSE)</f>
        <v>No Match</v>
      </c>
      <c r="AI850" t="s">
        <v>3539</v>
      </c>
      <c r="AL850" t="str">
        <f>IFERROR(IF(COUNTIF(C850:L850,"Feed Ingredient")&gt;0,INDEX(ani_diet!T:T,MATCH(M850,ani_diet!D:D,0)),""),"")</f>
        <v>Lupinus albus Grain</v>
      </c>
    </row>
    <row r="851" spans="1:38">
      <c r="A851" t="s">
        <v>20512</v>
      </c>
      <c r="B851" s="207" t="s">
        <v>20513</v>
      </c>
      <c r="C851" s="207" t="s">
        <v>17896</v>
      </c>
      <c r="D851" s="207" t="s">
        <v>17898</v>
      </c>
      <c r="E851" s="207" t="s">
        <v>17908</v>
      </c>
      <c r="F851" s="207" t="s">
        <v>18308</v>
      </c>
      <c r="G851" s="207" t="s">
        <v>18309</v>
      </c>
      <c r="H851" s="207" t="s">
        <v>20214</v>
      </c>
      <c r="I851" s="207" t="s">
        <v>19672</v>
      </c>
      <c r="J851" s="207" t="s">
        <v>20503</v>
      </c>
      <c r="K851" s="207" t="s">
        <v>20504</v>
      </c>
      <c r="L851" s="207" t="s">
        <v>20514</v>
      </c>
      <c r="M851" t="str" cm="1">
        <f t="array" ref="M851">LOOKUP(2,1/(C851:L851&lt;&gt;""),C851:L851)</f>
        <v>White Lupin Grain Roasted</v>
      </c>
      <c r="N851" s="207" t="s">
        <v>20515</v>
      </c>
      <c r="O851" s="207" t="s">
        <v>20507</v>
      </c>
      <c r="P851" s="207" t="s">
        <v>328</v>
      </c>
      <c r="Q851" s="210" t="s">
        <v>20417</v>
      </c>
      <c r="R851" s="207"/>
      <c r="S851" s="207"/>
      <c r="T851" s="207"/>
      <c r="U851" s="207" t="s">
        <v>20507</v>
      </c>
      <c r="V851" s="209" t="s">
        <v>20516</v>
      </c>
      <c r="W851" s="207"/>
      <c r="X851" s="207"/>
      <c r="Y851" s="207"/>
      <c r="Z851" s="207"/>
      <c r="AA851" s="209" t="s">
        <v>20509</v>
      </c>
      <c r="AB851" s="209" t="s">
        <v>4169</v>
      </c>
      <c r="AC851" s="210" t="s">
        <v>20417</v>
      </c>
      <c r="AD851" s="210" t="s">
        <v>4169</v>
      </c>
      <c r="AE851" s="210" t="s">
        <v>20418</v>
      </c>
      <c r="AF851" s="210"/>
      <c r="AG851" t="str">
        <f>IFERROR(IF(COUNTIF(C851:L851,"Feed Ingredient")&gt;0,INDEX(ani_diet!T:T,MATCH(M851,ani_diet!D:D,0)),""),"")</f>
        <v>Lupinus albus Grain</v>
      </c>
      <c r="AH851" s="60" t="str">
        <f>IF(IFERROR(IF(MATCH("Feed Ingredient", AOM[[#This Row],[L1]:[L10]],0)&gt;0, TRUE, FALSE), FALSE)=TRUE,IFERROR(VLOOKUP(M851, ani_diet!C:C, 1, FALSE), "No Match"),FALSE)</f>
        <v>No Match</v>
      </c>
      <c r="AI851" t="s">
        <v>3539</v>
      </c>
      <c r="AL851" t="str">
        <f>IFERROR(IF(COUNTIF(C851:L851,"Feed Ingredient")&gt;0,INDEX(ani_diet!T:T,MATCH(M851,ani_diet!D:D,0)),""),"")</f>
        <v>Lupinus albus Grain</v>
      </c>
    </row>
    <row r="852" spans="1:38">
      <c r="A852" t="str">
        <f>_xlfn.TEXTJOIN("/",TRUE,AOM[[#This Row],[L1]:[L10]])</f>
        <v>Management/Livestock Management/Feed Characteristic/Feed Composition/Feed Ingredient/Crop Product/Legume Products/White Lupin/White Lupin Grain</v>
      </c>
      <c r="B852" s="207" t="s">
        <v>20517</v>
      </c>
      <c r="C852" s="207" t="s">
        <v>17896</v>
      </c>
      <c r="D852" s="207" t="s">
        <v>17898</v>
      </c>
      <c r="E852" s="207" t="s">
        <v>17908</v>
      </c>
      <c r="F852" s="207" t="s">
        <v>18308</v>
      </c>
      <c r="G852" s="207" t="s">
        <v>18309</v>
      </c>
      <c r="H852" s="207" t="s">
        <v>20214</v>
      </c>
      <c r="I852" s="207" t="s">
        <v>19672</v>
      </c>
      <c r="J852" s="207" t="s">
        <v>20503</v>
      </c>
      <c r="K852" s="207" t="s">
        <v>20504</v>
      </c>
      <c r="L852" s="207"/>
      <c r="M852" t="str" cm="1">
        <f t="array" ref="M852">LOOKUP(2,1/(C852:L852&lt;&gt;""),C852:L852)</f>
        <v>White Lupin Grain</v>
      </c>
      <c r="N852" s="207" t="s">
        <v>20518</v>
      </c>
      <c r="O852" s="207"/>
      <c r="P852" s="207"/>
      <c r="Q852" s="207"/>
      <c r="R852" s="207"/>
      <c r="S852" s="207"/>
      <c r="T852" s="207"/>
      <c r="U852" s="207" t="s">
        <v>20507</v>
      </c>
      <c r="V852" s="209" t="s">
        <v>20516</v>
      </c>
      <c r="W852" s="207"/>
      <c r="X852" s="207"/>
      <c r="Y852" s="207"/>
      <c r="Z852" s="207"/>
      <c r="AA852" s="209" t="s">
        <v>20509</v>
      </c>
      <c r="AB852" s="225" t="s">
        <v>20519</v>
      </c>
      <c r="AC852" s="210" t="s">
        <v>20417</v>
      </c>
      <c r="AD852" s="210" t="s">
        <v>4169</v>
      </c>
      <c r="AE852" s="210" t="s">
        <v>20418</v>
      </c>
      <c r="AF852" s="210"/>
      <c r="AG852" t="str">
        <f>IFERROR(IF(COUNTIF(C852:L852,"Feed Ingredient")&gt;0,INDEX(ani_diet!T:T,MATCH(M852,ani_diet!D:D,0)),""),"")</f>
        <v>Lupinus albus Grain</v>
      </c>
      <c r="AH852" s="60" t="str">
        <f>IF(IFERROR(IF(MATCH("Feed Ingredient", AOM[[#This Row],[L1]:[L10]],0)&gt;0, TRUE, FALSE), FALSE)=TRUE,IFERROR(VLOOKUP(M852, ani_diet!C:C, 1, FALSE), "No Match"),FALSE)</f>
        <v>White Lupin Grain</v>
      </c>
      <c r="AI852" s="220" t="s">
        <v>20520</v>
      </c>
      <c r="AL852" t="str">
        <f>IFERROR(IF(COUNTIF(C852:L852,"Feed Ingredient")&gt;0,INDEX(ani_diet!T:T,MATCH(M852,ani_diet!D:D,0)),""),"")</f>
        <v>Lupinus albus Grain</v>
      </c>
    </row>
    <row r="853" spans="1:38">
      <c r="A853" t="str">
        <f>_xlfn.TEXTJOIN("/",TRUE,AOM[[#This Row],[L1]:[L10]])</f>
        <v>Management/Livestock Management/Feed Characteristic/Feed Composition/Feed Ingredient/Crop Product/Legume Products/White Lupin</v>
      </c>
      <c r="B853" s="207" t="s">
        <v>20521</v>
      </c>
      <c r="C853" s="207" t="s">
        <v>17896</v>
      </c>
      <c r="D853" s="207" t="s">
        <v>17898</v>
      </c>
      <c r="E853" s="207" t="s">
        <v>17908</v>
      </c>
      <c r="F853" s="207" t="s">
        <v>18308</v>
      </c>
      <c r="G853" s="207" t="s">
        <v>18309</v>
      </c>
      <c r="H853" s="207" t="s">
        <v>20214</v>
      </c>
      <c r="I853" s="207" t="s">
        <v>19672</v>
      </c>
      <c r="J853" s="207" t="s">
        <v>20503</v>
      </c>
      <c r="K853" s="207"/>
      <c r="L853" s="207"/>
      <c r="M853" t="str" cm="1">
        <f t="array" ref="M853">LOOKUP(2,1/(C853:L853&lt;&gt;""),C853:L853)</f>
        <v>White Lupin</v>
      </c>
      <c r="N853" s="207" t="s">
        <v>20522</v>
      </c>
      <c r="O853" s="207"/>
      <c r="P853" s="207"/>
      <c r="Q853" s="207"/>
      <c r="R853" s="207"/>
      <c r="S853" s="207"/>
      <c r="T853" s="207"/>
      <c r="U853" s="207" t="s">
        <v>20507</v>
      </c>
      <c r="V853" s="209" t="s">
        <v>20516</v>
      </c>
      <c r="W853" s="207"/>
      <c r="X853" s="207"/>
      <c r="Y853" s="207"/>
      <c r="Z853" s="207"/>
      <c r="AA853" s="209" t="s">
        <v>20509</v>
      </c>
      <c r="AB853" s="225" t="s">
        <v>20519</v>
      </c>
      <c r="AC853" s="210" t="s">
        <v>20417</v>
      </c>
      <c r="AD853" s="210" t="s">
        <v>4169</v>
      </c>
      <c r="AE853" s="210" t="s">
        <v>20418</v>
      </c>
      <c r="AF853" s="210"/>
      <c r="AG853" t="str">
        <f>IFERROR(IF(COUNTIF(C853:L853,"Feed Ingredient")&gt;0,INDEX(ani_diet!T:T,MATCH(M853,ani_diet!D:D,0)),""),"")</f>
        <v>Lupinus albus</v>
      </c>
      <c r="AH853" s="60" t="str">
        <f>IF(IFERROR(IF(MATCH("Feed Ingredient", AOM[[#This Row],[L1]:[L10]],0)&gt;0, TRUE, FALSE), FALSE)=TRUE,IFERROR(VLOOKUP(M853, ani_diet!C:C, 1, FALSE), "No Match"),FALSE)</f>
        <v>White Lupin</v>
      </c>
      <c r="AI853" s="220" t="s">
        <v>20520</v>
      </c>
      <c r="AL853" t="str">
        <f>IFERROR(IF(COUNTIF(C853:L853,"Feed Ingredient")&gt;0,INDEX(ani_diet!T:T,MATCH(M853,ani_diet!D:D,0)),""),"")</f>
        <v>Lupinus albus</v>
      </c>
    </row>
    <row r="854" spans="1:38">
      <c r="A854" t="str">
        <f>_xlfn.TEXTJOIN("/",TRUE,AOM[[#This Row],[L1]:[L10]])</f>
        <v>Management/Livestock Management/Feed Characteristic/Feed Composition/Feed Ingredient/Crop Product/Legume Products/Winged Bean/Winged Bean Ground/Winged Bean Autoclaved Ground</v>
      </c>
      <c r="B854" s="207" t="s">
        <v>20523</v>
      </c>
      <c r="C854" s="207" t="s">
        <v>17896</v>
      </c>
      <c r="D854" s="207" t="s">
        <v>17898</v>
      </c>
      <c r="E854" s="207" t="s">
        <v>17908</v>
      </c>
      <c r="F854" s="207" t="s">
        <v>18308</v>
      </c>
      <c r="G854" s="207" t="s">
        <v>18309</v>
      </c>
      <c r="H854" s="207" t="s">
        <v>20214</v>
      </c>
      <c r="I854" s="207" t="s">
        <v>19672</v>
      </c>
      <c r="J854" s="207" t="s">
        <v>20524</v>
      </c>
      <c r="K854" s="207" t="s">
        <v>20525</v>
      </c>
      <c r="L854" s="207" t="s">
        <v>20526</v>
      </c>
      <c r="M854" t="str" cm="1">
        <f t="array" ref="M854">LOOKUP(2,1/(C854:L854&lt;&gt;""),C854:L854)</f>
        <v>Winged Bean Autoclaved Ground</v>
      </c>
      <c r="N854" s="207" t="s">
        <v>20527</v>
      </c>
      <c r="O854" s="207" t="s">
        <v>8288</v>
      </c>
      <c r="P854" s="207" t="s">
        <v>8288</v>
      </c>
      <c r="Q854" s="207" t="s">
        <v>8288</v>
      </c>
      <c r="R854" s="207" t="s">
        <v>8288</v>
      </c>
      <c r="S854" s="207" t="s">
        <v>20415</v>
      </c>
      <c r="T854" s="207" t="s">
        <v>8288</v>
      </c>
      <c r="U854" s="207" t="s">
        <v>20528</v>
      </c>
      <c r="V854" s="204" t="s">
        <v>19141</v>
      </c>
      <c r="W854" s="207" t="s">
        <v>8288</v>
      </c>
      <c r="X854" s="207" t="s">
        <v>8288</v>
      </c>
      <c r="Y854" s="207" t="s">
        <v>8288</v>
      </c>
      <c r="Z854" s="207" t="s">
        <v>8288</v>
      </c>
      <c r="AA854" s="209" t="s">
        <v>20529</v>
      </c>
      <c r="AB854" s="209" t="s">
        <v>4169</v>
      </c>
      <c r="AC854" s="210" t="s">
        <v>4169</v>
      </c>
      <c r="AD854" s="210" t="s">
        <v>4169</v>
      </c>
      <c r="AE854" s="210"/>
      <c r="AF854" s="210"/>
      <c r="AG854" t="str">
        <f>IFERROR(IF(COUNTIF(C854:L854,"Feed Ingredient")&gt;0,INDEX(ani_diet!T:T,MATCH(M854,ani_diet!D:D,0)),""),"")</f>
        <v>Psophocarpus tetragonolobus</v>
      </c>
      <c r="AH854" s="60" t="str">
        <f>IF(IFERROR(IF(MATCH("Feed Ingredient", AOM[[#This Row],[L1]:[L10]],0)&gt;0, TRUE, FALSE), FALSE)=TRUE,IFERROR(VLOOKUP(M854, ani_diet!C:C, 1, FALSE), "No Match"),FALSE)</f>
        <v>No Match</v>
      </c>
      <c r="AI854" t="s">
        <v>3539</v>
      </c>
      <c r="AL854" t="str">
        <f>IFERROR(IF(COUNTIF(C854:L854,"Feed Ingredient")&gt;0,INDEX(ani_diet!T:T,MATCH(M854,ani_diet!D:D,0)),""),"")</f>
        <v>Psophocarpus tetragonolobus</v>
      </c>
    </row>
    <row r="855" spans="1:38">
      <c r="A855" t="str">
        <f>_xlfn.TEXTJOIN("/",TRUE,AOM[[#This Row],[L1]:[L10]])</f>
        <v>Management/Livestock Management/Feed Characteristic/Feed Composition/Feed Ingredient/Crop Product/Legume Products/Winged Bean/Winged Bean Ground/Winged Bean Ground Roasted</v>
      </c>
      <c r="B855" s="207" t="s">
        <v>20530</v>
      </c>
      <c r="C855" s="207" t="s">
        <v>17896</v>
      </c>
      <c r="D855" s="207" t="s">
        <v>17898</v>
      </c>
      <c r="E855" s="207" t="s">
        <v>17908</v>
      </c>
      <c r="F855" s="207" t="s">
        <v>18308</v>
      </c>
      <c r="G855" s="207" t="s">
        <v>18309</v>
      </c>
      <c r="H855" s="207" t="s">
        <v>20214</v>
      </c>
      <c r="I855" s="207" t="s">
        <v>19672</v>
      </c>
      <c r="J855" s="207" t="s">
        <v>20524</v>
      </c>
      <c r="K855" s="207" t="s">
        <v>20525</v>
      </c>
      <c r="L855" s="207" t="s">
        <v>20531</v>
      </c>
      <c r="M855" t="str" cm="1">
        <f t="array" ref="M855">LOOKUP(2,1/(C855:L855&lt;&gt;""),C855:L855)</f>
        <v>Winged Bean Ground Roasted</v>
      </c>
      <c r="N855" s="207" t="s">
        <v>20532</v>
      </c>
      <c r="O855" s="207" t="s">
        <v>8288</v>
      </c>
      <c r="P855" s="207" t="s">
        <v>8288</v>
      </c>
      <c r="Q855" s="207" t="s">
        <v>8288</v>
      </c>
      <c r="R855" s="207" t="s">
        <v>8288</v>
      </c>
      <c r="S855" s="207" t="s">
        <v>20415</v>
      </c>
      <c r="T855" s="207" t="s">
        <v>8288</v>
      </c>
      <c r="U855" s="207" t="s">
        <v>20528</v>
      </c>
      <c r="V855" s="204" t="s">
        <v>19141</v>
      </c>
      <c r="W855" s="207" t="s">
        <v>8288</v>
      </c>
      <c r="X855" s="207" t="s">
        <v>8288</v>
      </c>
      <c r="Y855" s="207" t="s">
        <v>8288</v>
      </c>
      <c r="Z855" s="207" t="s">
        <v>8288</v>
      </c>
      <c r="AA855" s="209" t="s">
        <v>20529</v>
      </c>
      <c r="AB855" s="209" t="s">
        <v>4169</v>
      </c>
      <c r="AC855" s="210" t="s">
        <v>4169</v>
      </c>
      <c r="AD855" s="210" t="s">
        <v>4169</v>
      </c>
      <c r="AE855" s="210"/>
      <c r="AF855" s="210"/>
      <c r="AG855" t="str">
        <f>IFERROR(IF(COUNTIF(C855:L855,"Feed Ingredient")&gt;0,INDEX(ani_diet!T:T,MATCH(M855,ani_diet!D:D,0)),""),"")</f>
        <v>Psophocarpus tetragonolobus</v>
      </c>
      <c r="AH855" s="60" t="str">
        <f>IF(IFERROR(IF(MATCH("Feed Ingredient", AOM[[#This Row],[L1]:[L10]],0)&gt;0, TRUE, FALSE), FALSE)=TRUE,IFERROR(VLOOKUP(M855, ani_diet!C:C, 1, FALSE), "No Match"),FALSE)</f>
        <v>No Match</v>
      </c>
      <c r="AI855" t="s">
        <v>3539</v>
      </c>
      <c r="AL855" t="str">
        <f>IFERROR(IF(COUNTIF(C855:L855,"Feed Ingredient")&gt;0,INDEX(ani_diet!T:T,MATCH(M855,ani_diet!D:D,0)),""),"")</f>
        <v>Psophocarpus tetragonolobus</v>
      </c>
    </row>
    <row r="856" spans="1:38">
      <c r="A856" t="str">
        <f>_xlfn.TEXTJOIN("/",TRUE,AOM[[#This Row],[L1]:[L10]])</f>
        <v>Management/Livestock Management/Feed Characteristic/Feed Composition/Feed Ingredient/Crop Product/Legume Products/Winged Bean/Winged Bean Ground</v>
      </c>
      <c r="B856" s="207" t="s">
        <v>20533</v>
      </c>
      <c r="C856" s="207" t="s">
        <v>17896</v>
      </c>
      <c r="D856" s="207" t="s">
        <v>17898</v>
      </c>
      <c r="E856" s="207" t="s">
        <v>17908</v>
      </c>
      <c r="F856" s="207" t="s">
        <v>18308</v>
      </c>
      <c r="G856" s="207" t="s">
        <v>18309</v>
      </c>
      <c r="H856" s="207" t="s">
        <v>20214</v>
      </c>
      <c r="I856" s="207" t="s">
        <v>19672</v>
      </c>
      <c r="J856" s="207" t="s">
        <v>20524</v>
      </c>
      <c r="K856" s="207" t="s">
        <v>20525</v>
      </c>
      <c r="L856" s="207"/>
      <c r="M856" t="str" cm="1">
        <f t="array" ref="M856">LOOKUP(2,1/(C856:L856&lt;&gt;""),C856:L856)</f>
        <v>Winged Bean Ground</v>
      </c>
      <c r="N856" s="207" t="s">
        <v>20534</v>
      </c>
      <c r="O856" s="207" t="s">
        <v>8288</v>
      </c>
      <c r="P856" s="207" t="s">
        <v>8288</v>
      </c>
      <c r="Q856" s="207" t="s">
        <v>8288</v>
      </c>
      <c r="R856" s="207" t="s">
        <v>8288</v>
      </c>
      <c r="S856" s="207" t="s">
        <v>20415</v>
      </c>
      <c r="T856" s="207" t="s">
        <v>8288</v>
      </c>
      <c r="U856" s="207" t="s">
        <v>20528</v>
      </c>
      <c r="V856" s="204" t="s">
        <v>19141</v>
      </c>
      <c r="W856" s="207" t="s">
        <v>8288</v>
      </c>
      <c r="X856" s="207" t="s">
        <v>8288</v>
      </c>
      <c r="Y856" s="207" t="s">
        <v>8288</v>
      </c>
      <c r="Z856" s="207" t="s">
        <v>8288</v>
      </c>
      <c r="AA856" s="209" t="s">
        <v>20529</v>
      </c>
      <c r="AB856" s="209" t="s">
        <v>20535</v>
      </c>
      <c r="AC856" s="210" t="s">
        <v>4169</v>
      </c>
      <c r="AD856" s="210" t="s">
        <v>4169</v>
      </c>
      <c r="AE856" s="210"/>
      <c r="AF856" s="210"/>
      <c r="AG856" t="str">
        <f>IFERROR(IF(COUNTIF(C856:L856,"Feed Ingredient")&gt;0,INDEX(ani_diet!T:T,MATCH(M856,ani_diet!D:D,0)),""),"")</f>
        <v>Psophocarpus tetragonolobus</v>
      </c>
      <c r="AH856" s="60" t="str">
        <f>IF(IFERROR(IF(MATCH("Feed Ingredient", AOM[[#This Row],[L1]:[L10]],0)&gt;0, TRUE, FALSE), FALSE)=TRUE,IFERROR(VLOOKUP(M856, ani_diet!C:C, 1, FALSE), "No Match"),FALSE)</f>
        <v>No Match</v>
      </c>
      <c r="AI856" t="s">
        <v>3539</v>
      </c>
      <c r="AL856" t="str">
        <f>IFERROR(IF(COUNTIF(C856:L856,"Feed Ingredient")&gt;0,INDEX(ani_diet!T:T,MATCH(M856,ani_diet!D:D,0)),""),"")</f>
        <v>Psophocarpus tetragonolobus</v>
      </c>
    </row>
    <row r="857" spans="1:38">
      <c r="A857" t="str">
        <f>_xlfn.TEXTJOIN("/",TRUE,AOM[[#This Row],[L1]:[L10]])</f>
        <v>Management/Livestock Management/Feed Characteristic/Feed Composition/Feed Ingredient/Crop Product/Oil Plant Products</v>
      </c>
      <c r="B857" s="207" t="s">
        <v>20536</v>
      </c>
      <c r="C857" s="207" t="s">
        <v>17896</v>
      </c>
      <c r="D857" s="207" t="s">
        <v>17898</v>
      </c>
      <c r="E857" s="207" t="s">
        <v>17908</v>
      </c>
      <c r="F857" s="207" t="s">
        <v>18308</v>
      </c>
      <c r="G857" s="207" t="s">
        <v>18309</v>
      </c>
      <c r="H857" s="207" t="s">
        <v>20214</v>
      </c>
      <c r="I857" s="207" t="s">
        <v>19931</v>
      </c>
      <c r="J857" s="207" t="s">
        <v>8288</v>
      </c>
      <c r="K857" s="207" t="s">
        <v>8288</v>
      </c>
      <c r="L857" s="207"/>
      <c r="M857" t="str" cm="1">
        <f t="array" ref="M857">LOOKUP(2,1/(C857:L857&lt;&gt;""),C857:L857)</f>
        <v>Oil Plant Products</v>
      </c>
      <c r="N857" s="207" t="s">
        <v>8288</v>
      </c>
      <c r="O857" s="207" t="s">
        <v>8288</v>
      </c>
      <c r="P857" s="207" t="s">
        <v>8288</v>
      </c>
      <c r="Q857" s="207" t="s">
        <v>8288</v>
      </c>
      <c r="R857" s="207" t="s">
        <v>8288</v>
      </c>
      <c r="S857" s="207" t="s">
        <v>8288</v>
      </c>
      <c r="T857" s="207" t="s">
        <v>8288</v>
      </c>
      <c r="U857" s="207"/>
      <c r="V857" s="209" t="s">
        <v>8288</v>
      </c>
      <c r="W857" s="207" t="s">
        <v>8288</v>
      </c>
      <c r="X857" s="207" t="s">
        <v>8288</v>
      </c>
      <c r="Y857" s="207" t="s">
        <v>8288</v>
      </c>
      <c r="Z857" s="207" t="s">
        <v>8288</v>
      </c>
      <c r="AA857" s="209" t="s">
        <v>8288</v>
      </c>
      <c r="AB857" s="209" t="s">
        <v>4169</v>
      </c>
      <c r="AC857" s="210" t="s">
        <v>4169</v>
      </c>
      <c r="AD857" s="210" t="s">
        <v>4169</v>
      </c>
      <c r="AE857" s="210"/>
      <c r="AF857" s="210"/>
      <c r="AG857" t="str">
        <f>IFERROR(IF(COUNTIF(C857:L857,"Feed Ingredient")&gt;0,INDEX(ani_diet!T:T,MATCH(M857,ani_diet!D:D,0)),""),"")</f>
        <v/>
      </c>
      <c r="AH857" s="60" t="str">
        <f>IF(IFERROR(IF(MATCH("Feed Ingredient", AOM[[#This Row],[L1]:[L10]],0)&gt;0, TRUE, FALSE), FALSE)=TRUE,IFERROR(VLOOKUP(M857, ani_diet!C:C, 1, FALSE), "No Match"),FALSE)</f>
        <v>No Match</v>
      </c>
      <c r="AI857" t="s">
        <v>3539</v>
      </c>
      <c r="AL857" t="str">
        <f>IFERROR(IF(COUNTIF(C857:L857,"Feed Ingredient")&gt;0,INDEX(ani_diet!T:T,MATCH(M857,ani_diet!D:D,0)),""),"")</f>
        <v/>
      </c>
    </row>
    <row r="858" spans="1:38">
      <c r="A858" t="str">
        <f>_xlfn.TEXTJOIN("/",TRUE,AOM[[#This Row],[L1]:[L10]])</f>
        <v>Management/Livestock Management/Feed Characteristic/Feed Composition/Feed Ingredient/Crop Product/Oil Plant Products/Canola</v>
      </c>
      <c r="B858" s="207" t="s">
        <v>20537</v>
      </c>
      <c r="C858" s="207" t="s">
        <v>17896</v>
      </c>
      <c r="D858" s="207" t="s">
        <v>17898</v>
      </c>
      <c r="E858" s="207" t="s">
        <v>17908</v>
      </c>
      <c r="F858" s="207" t="s">
        <v>18308</v>
      </c>
      <c r="G858" s="207" t="s">
        <v>18309</v>
      </c>
      <c r="H858" s="207" t="s">
        <v>20214</v>
      </c>
      <c r="I858" s="207" t="s">
        <v>19931</v>
      </c>
      <c r="J858" s="207" t="s">
        <v>4987</v>
      </c>
      <c r="K858" s="207" t="s">
        <v>8288</v>
      </c>
      <c r="L858" s="207"/>
      <c r="M858" t="str" cm="1">
        <f t="array" ref="M858">LOOKUP(2,1/(C858:L858&lt;&gt;""),C858:L858)</f>
        <v>Canola</v>
      </c>
      <c r="N858" s="207" t="s">
        <v>20538</v>
      </c>
      <c r="O858" s="207" t="s">
        <v>8288</v>
      </c>
      <c r="P858" s="207" t="s">
        <v>8288</v>
      </c>
      <c r="Q858" s="207" t="s">
        <v>8288</v>
      </c>
      <c r="R858" s="207" t="s">
        <v>8288</v>
      </c>
      <c r="S858" s="207" t="s">
        <v>19702</v>
      </c>
      <c r="T858" s="207" t="s">
        <v>8288</v>
      </c>
      <c r="U858" s="207" t="s">
        <v>4989</v>
      </c>
      <c r="V858" s="209" t="s">
        <v>19703</v>
      </c>
      <c r="W858" s="207" t="s">
        <v>8288</v>
      </c>
      <c r="X858" s="207" t="s">
        <v>8288</v>
      </c>
      <c r="Y858" s="207" t="s">
        <v>8288</v>
      </c>
      <c r="Z858" s="207" t="s">
        <v>8288</v>
      </c>
      <c r="AA858" s="209" t="s">
        <v>5648</v>
      </c>
      <c r="AB858" s="209" t="s">
        <v>4169</v>
      </c>
      <c r="AC858" s="210" t="s">
        <v>4169</v>
      </c>
      <c r="AD858" s="210" t="s">
        <v>4169</v>
      </c>
      <c r="AE858" s="210"/>
      <c r="AF858" s="210"/>
      <c r="AG858" t="str">
        <f>IFERROR(IF(COUNTIF(C858:L858,"Feed Ingredient")&gt;0,INDEX(ani_diet!T:T,MATCH(M858,ani_diet!D:D,0)),""),"")</f>
        <v>Brassica napus</v>
      </c>
      <c r="AH858" s="60" t="str">
        <f>IF(IFERROR(IF(MATCH("Feed Ingredient", AOM[[#This Row],[L1]:[L10]],0)&gt;0, TRUE, FALSE), FALSE)=TRUE,IFERROR(VLOOKUP(M858, ani_diet!C:C, 1, FALSE), "No Match"),FALSE)</f>
        <v>Canola</v>
      </c>
      <c r="AI858" t="s">
        <v>3539</v>
      </c>
      <c r="AL858" t="str">
        <f>IFERROR(IF(COUNTIF(C858:L858,"Feed Ingredient")&gt;0,INDEX(ani_diet!T:T,MATCH(M858,ani_diet!D:D,0)),""),"")</f>
        <v>Brassica napus</v>
      </c>
    </row>
    <row r="859" spans="1:38">
      <c r="A859" t="str">
        <f>_xlfn.TEXTJOIN("/",TRUE,AOM[[#This Row],[L1]:[L10]])</f>
        <v>Management/Livestock Management/Feed Characteristic/Feed Composition/Feed Ingredient/Crop Product/Oil Plant Products/Canola/Canola Oil</v>
      </c>
      <c r="B859" s="207" t="s">
        <v>20539</v>
      </c>
      <c r="C859" s="207" t="s">
        <v>17896</v>
      </c>
      <c r="D859" s="207" t="s">
        <v>17898</v>
      </c>
      <c r="E859" s="207" t="s">
        <v>17908</v>
      </c>
      <c r="F859" s="207" t="s">
        <v>18308</v>
      </c>
      <c r="G859" s="207" t="s">
        <v>18309</v>
      </c>
      <c r="H859" s="207" t="s">
        <v>20214</v>
      </c>
      <c r="I859" s="207" t="s">
        <v>19931</v>
      </c>
      <c r="J859" s="207" t="s">
        <v>4987</v>
      </c>
      <c r="K859" s="207" t="s">
        <v>20540</v>
      </c>
      <c r="L859" s="207"/>
      <c r="M859" t="str" cm="1">
        <f t="array" ref="M859">LOOKUP(2,1/(C859:L859&lt;&gt;""),C859:L859)</f>
        <v>Canola Oil</v>
      </c>
      <c r="N859" s="207" t="s">
        <v>20541</v>
      </c>
      <c r="O859" s="207" t="s">
        <v>8288</v>
      </c>
      <c r="P859" s="207" t="s">
        <v>8288</v>
      </c>
      <c r="Q859" s="207" t="s">
        <v>8288</v>
      </c>
      <c r="R859" s="207" t="s">
        <v>8288</v>
      </c>
      <c r="S859" s="207" t="s">
        <v>19702</v>
      </c>
      <c r="T859" s="207" t="s">
        <v>8288</v>
      </c>
      <c r="U859" s="207" t="s">
        <v>4989</v>
      </c>
      <c r="V859" s="209" t="s">
        <v>19703</v>
      </c>
      <c r="W859" s="207" t="s">
        <v>8288</v>
      </c>
      <c r="X859" s="207" t="s">
        <v>8288</v>
      </c>
      <c r="Y859" s="207" t="s">
        <v>8288</v>
      </c>
      <c r="Z859" s="207" t="s">
        <v>8288</v>
      </c>
      <c r="AA859" s="209" t="s">
        <v>5648</v>
      </c>
      <c r="AB859" s="209" t="s">
        <v>4169</v>
      </c>
      <c r="AC859" s="210" t="s">
        <v>4169</v>
      </c>
      <c r="AD859" s="210" t="s">
        <v>4169</v>
      </c>
      <c r="AE859" s="210"/>
      <c r="AF859" s="210"/>
      <c r="AG859" t="str">
        <f>IFERROR(IF(COUNTIF(C859:L859,"Feed Ingredient")&gt;0,INDEX(ani_diet!T:T,MATCH(M859,ani_diet!D:D,0)),""),"")</f>
        <v>Brassica napus Oil</v>
      </c>
      <c r="AH859" s="60" t="str">
        <f>IF(IFERROR(IF(MATCH("Feed Ingredient", AOM[[#This Row],[L1]:[L10]],0)&gt;0, TRUE, FALSE), FALSE)=TRUE,IFERROR(VLOOKUP(M859, ani_diet!C:C, 1, FALSE), "No Match"),FALSE)</f>
        <v>Canola Oil</v>
      </c>
      <c r="AI859" t="s">
        <v>3539</v>
      </c>
      <c r="AL859" t="str">
        <f>IFERROR(IF(COUNTIF(C859:L859,"Feed Ingredient")&gt;0,INDEX(ani_diet!T:T,MATCH(M859,ani_diet!D:D,0)),""),"")</f>
        <v>Brassica napus Oil</v>
      </c>
    </row>
    <row r="860" spans="1:38">
      <c r="A860" t="str">
        <f>_xlfn.TEXTJOIN("/",TRUE,AOM[[#This Row],[L1]:[L10]])</f>
        <v>Management/Livestock Management/Feed Characteristic/Feed Composition/Feed Ingredient/Crop Product/Oil Plant Products/Coconut/Coconut Oil</v>
      </c>
      <c r="B860" s="207" t="s">
        <v>20542</v>
      </c>
      <c r="C860" s="207" t="s">
        <v>17896</v>
      </c>
      <c r="D860" s="207" t="s">
        <v>17898</v>
      </c>
      <c r="E860" s="207" t="s">
        <v>17908</v>
      </c>
      <c r="F860" s="207" t="s">
        <v>18308</v>
      </c>
      <c r="G860" s="207" t="s">
        <v>18309</v>
      </c>
      <c r="H860" s="207" t="s">
        <v>20214</v>
      </c>
      <c r="I860" s="207" t="s">
        <v>19931</v>
      </c>
      <c r="J860" s="207" t="s">
        <v>4480</v>
      </c>
      <c r="K860" s="207" t="s">
        <v>20543</v>
      </c>
      <c r="L860" s="207"/>
      <c r="M860" t="str" cm="1">
        <f t="array" ref="M860">LOOKUP(2,1/(C860:L860&lt;&gt;""),C860:L860)</f>
        <v>Coconut Oil</v>
      </c>
      <c r="N860" s="207"/>
      <c r="O860" s="207" t="s">
        <v>8288</v>
      </c>
      <c r="P860" s="207" t="s">
        <v>8288</v>
      </c>
      <c r="Q860" s="207" t="s">
        <v>8288</v>
      </c>
      <c r="R860" s="207" t="s">
        <v>8288</v>
      </c>
      <c r="S860" s="207" t="s">
        <v>8288</v>
      </c>
      <c r="T860" s="207" t="s">
        <v>8288</v>
      </c>
      <c r="U860" s="207" t="s">
        <v>3997</v>
      </c>
      <c r="V860" s="209" t="s">
        <v>19719</v>
      </c>
      <c r="W860" s="207" t="s">
        <v>8288</v>
      </c>
      <c r="X860" s="207" t="s">
        <v>8288</v>
      </c>
      <c r="Y860" s="207" t="s">
        <v>8288</v>
      </c>
      <c r="Z860" s="207" t="s">
        <v>8288</v>
      </c>
      <c r="AA860" s="209" t="s">
        <v>4000</v>
      </c>
      <c r="AB860" s="209" t="s">
        <v>4169</v>
      </c>
      <c r="AC860" s="210">
        <v>2166</v>
      </c>
      <c r="AD860" s="210" t="s">
        <v>4169</v>
      </c>
      <c r="AE860" s="210" t="s">
        <v>4480</v>
      </c>
      <c r="AF860" s="210"/>
      <c r="AG860" t="str">
        <f>IFERROR(IF(COUNTIF(C860:L860,"Feed Ingredient")&gt;0,INDEX(ani_diet!T:T,MATCH(M860,ani_diet!D:D,0)),""),"")</f>
        <v>Cocos nucifera Oil</v>
      </c>
      <c r="AH860" s="60" t="str">
        <f>IF(IFERROR(IF(MATCH("Feed Ingredient", AOM[[#This Row],[L1]:[L10]],0)&gt;0, TRUE, FALSE), FALSE)=TRUE,IFERROR(VLOOKUP(M860, ani_diet!C:C, 1, FALSE), "No Match"),FALSE)</f>
        <v>Coconut Oil</v>
      </c>
      <c r="AI860" t="s">
        <v>3539</v>
      </c>
      <c r="AL860" t="str">
        <f>IFERROR(IF(COUNTIF(C860:L860,"Feed Ingredient")&gt;0,INDEX(ani_diet!T:T,MATCH(M860,ani_diet!D:D,0)),""),"")</f>
        <v>Cocos nucifera Oil</v>
      </c>
    </row>
    <row r="861" spans="1:38">
      <c r="A861" t="str">
        <f>_xlfn.TEXTJOIN("/",TRUE,AOM[[#This Row],[L1]:[L10]])</f>
        <v>Management/Livestock Management/Feed Characteristic/Feed Composition/Feed Ingredient/Crop Product/Oil Plant Products/Linseed</v>
      </c>
      <c r="B861" s="207" t="s">
        <v>20544</v>
      </c>
      <c r="C861" s="207" t="s">
        <v>17896</v>
      </c>
      <c r="D861" s="207" t="s">
        <v>17898</v>
      </c>
      <c r="E861" s="207" t="s">
        <v>17908</v>
      </c>
      <c r="F861" s="207" t="s">
        <v>18308</v>
      </c>
      <c r="G861" s="207" t="s">
        <v>18309</v>
      </c>
      <c r="H861" s="207" t="s">
        <v>20214</v>
      </c>
      <c r="I861" s="207" t="s">
        <v>19931</v>
      </c>
      <c r="J861" s="207" t="s">
        <v>5033</v>
      </c>
      <c r="K861" s="207"/>
      <c r="L861" s="207"/>
      <c r="M861" t="str" cm="1">
        <f t="array" ref="M861">LOOKUP(2,1/(C861:L861&lt;&gt;""),C861:L861)</f>
        <v>Linseed</v>
      </c>
      <c r="N861" s="207"/>
      <c r="O861" s="207" t="s">
        <v>8288</v>
      </c>
      <c r="P861" s="207" t="s">
        <v>8288</v>
      </c>
      <c r="Q861" s="207" t="s">
        <v>8288</v>
      </c>
      <c r="R861" s="207" t="s">
        <v>8288</v>
      </c>
      <c r="S861" s="207" t="s">
        <v>8288</v>
      </c>
      <c r="T861" s="207" t="s">
        <v>8288</v>
      </c>
      <c r="U861" s="207" t="s">
        <v>3997</v>
      </c>
      <c r="V861" s="209" t="s">
        <v>19719</v>
      </c>
      <c r="W861" s="207" t="s">
        <v>8288</v>
      </c>
      <c r="X861" s="207" t="s">
        <v>8288</v>
      </c>
      <c r="Y861" s="207" t="s">
        <v>8288</v>
      </c>
      <c r="Z861" s="207" t="s">
        <v>8288</v>
      </c>
      <c r="AA861" s="209" t="s">
        <v>4000</v>
      </c>
      <c r="AB861" s="209" t="s">
        <v>4169</v>
      </c>
      <c r="AC861" s="210">
        <v>2166</v>
      </c>
      <c r="AD861" s="210" t="s">
        <v>4169</v>
      </c>
      <c r="AE861" s="210" t="s">
        <v>4480</v>
      </c>
      <c r="AF861" s="210"/>
      <c r="AH861" s="60" t="str">
        <f>IF(IFERROR(IF(MATCH("Feed Ingredient", AOM[[#This Row],[L1]:[L10]],0)&gt;0, TRUE, FALSE), FALSE)=TRUE,IFERROR(VLOOKUP(M861, ani_diet!C:C, 1, FALSE), "No Match"),FALSE)</f>
        <v>Linseed</v>
      </c>
      <c r="AI861" t="s">
        <v>3539</v>
      </c>
      <c r="AL861" t="str">
        <f>IFERROR(IF(COUNTIF(C861:L861,"Feed Ingredient")&gt;0,INDEX(ani_diet!T:T,MATCH(M861,ani_diet!D:D,0)),""),"")</f>
        <v>Cocos nucifera</v>
      </c>
    </row>
    <row r="862" spans="1:38">
      <c r="A862" t="str">
        <f>_xlfn.TEXTJOIN("/",TRUE,AOM[[#This Row],[L1]:[L10]])</f>
        <v>Management/Livestock Management/Feed Characteristic/Feed Composition/Feed Ingredient/Crop Product/Oil Plant Products/Noug/Noug Cake Ground</v>
      </c>
      <c r="B862" s="207" t="s">
        <v>20545</v>
      </c>
      <c r="C862" s="207" t="s">
        <v>17896</v>
      </c>
      <c r="D862" s="207" t="s">
        <v>17898</v>
      </c>
      <c r="E862" s="207" t="s">
        <v>17908</v>
      </c>
      <c r="F862" s="207" t="s">
        <v>18308</v>
      </c>
      <c r="G862" s="207" t="s">
        <v>18309</v>
      </c>
      <c r="H862" s="207" t="s">
        <v>20214</v>
      </c>
      <c r="I862" s="207" t="s">
        <v>19931</v>
      </c>
      <c r="J862" s="207" t="s">
        <v>19812</v>
      </c>
      <c r="K862" s="207" t="s">
        <v>20546</v>
      </c>
      <c r="L862" s="207"/>
      <c r="M862" t="str" cm="1">
        <f t="array" ref="M862">LOOKUP(2,1/(C862:L862&lt;&gt;""),C862:L862)</f>
        <v>Noug Cake Ground</v>
      </c>
      <c r="N862" s="207" t="s">
        <v>20547</v>
      </c>
      <c r="O862" s="207" t="s">
        <v>8288</v>
      </c>
      <c r="P862" s="207" t="s">
        <v>8288</v>
      </c>
      <c r="Q862" s="207" t="s">
        <v>8288</v>
      </c>
      <c r="R862" s="207" t="s">
        <v>8288</v>
      </c>
      <c r="S862" s="207" t="s">
        <v>19807</v>
      </c>
      <c r="T862" s="207" t="s">
        <v>8288</v>
      </c>
      <c r="U862" s="207" t="s">
        <v>5044</v>
      </c>
      <c r="V862" s="209" t="s">
        <v>19808</v>
      </c>
      <c r="W862" s="207" t="s">
        <v>8288</v>
      </c>
      <c r="X862" s="207" t="s">
        <v>8288</v>
      </c>
      <c r="Y862" s="207" t="s">
        <v>8288</v>
      </c>
      <c r="Z862" s="207" t="s">
        <v>8288</v>
      </c>
      <c r="AA862" s="209" t="s">
        <v>5047</v>
      </c>
      <c r="AB862" s="209" t="s">
        <v>4169</v>
      </c>
      <c r="AC862" s="210" t="s">
        <v>4169</v>
      </c>
      <c r="AD862" s="210">
        <v>2191</v>
      </c>
      <c r="AE862" s="210"/>
      <c r="AF862" s="210" t="s">
        <v>19516</v>
      </c>
      <c r="AG862" t="str">
        <f>IFERROR(IF(COUNTIF(C862:L862,"Feed Ingredient")&gt;0,INDEX(ani_diet!T:T,MATCH(M862,ani_diet!D:D,0)),""),"")</f>
        <v>Lates niloticus Cake</v>
      </c>
      <c r="AH862" s="60" t="str">
        <f>IF(IFERROR(IF(MATCH("Feed Ingredient", AOM[[#This Row],[L1]:[L10]],0)&gt;0, TRUE, FALSE), FALSE)=TRUE,IFERROR(VLOOKUP(M862, ani_diet!C:C, 1, FALSE), "No Match"),FALSE)</f>
        <v>No Match</v>
      </c>
      <c r="AI862" s="220" t="s">
        <v>19822</v>
      </c>
      <c r="AL862" t="str">
        <f>IFERROR(IF(COUNTIF(C862:L862,"Feed Ingredient")&gt;0,INDEX(ani_diet!T:T,MATCH(M862,ani_diet!D:D,0)),""),"")</f>
        <v>Lates niloticus Cake</v>
      </c>
    </row>
    <row r="863" spans="1:38">
      <c r="A863" t="str">
        <f>_xlfn.TEXTJOIN("/",TRUE,AOM[[#This Row],[L1]:[L10]])</f>
        <v>Management/Livestock Management/Feed Characteristic/Feed Composition/Feed Ingredient/Crop Product/Oil Plant Products/Oil</v>
      </c>
      <c r="B863" s="207" t="s">
        <v>20548</v>
      </c>
      <c r="C863" s="207" t="s">
        <v>17896</v>
      </c>
      <c r="D863" s="207" t="s">
        <v>17898</v>
      </c>
      <c r="E863" s="207" t="s">
        <v>17908</v>
      </c>
      <c r="F863" s="207" t="s">
        <v>18308</v>
      </c>
      <c r="G863" s="207" t="s">
        <v>18309</v>
      </c>
      <c r="H863" s="207" t="s">
        <v>20214</v>
      </c>
      <c r="I863" s="207" t="s">
        <v>19931</v>
      </c>
      <c r="J863" s="207" t="s">
        <v>3475</v>
      </c>
      <c r="K863" s="207"/>
      <c r="L863" s="207"/>
      <c r="M863" t="str" cm="1">
        <f t="array" ref="M863">LOOKUP(2,1/(C863:L863&lt;&gt;""),C863:L863)</f>
        <v>Oil</v>
      </c>
      <c r="N863" s="207"/>
      <c r="O863" s="207" t="s">
        <v>8288</v>
      </c>
      <c r="P863" s="207" t="s">
        <v>8288</v>
      </c>
      <c r="Q863" s="207" t="s">
        <v>8288</v>
      </c>
      <c r="R863" s="207" t="s">
        <v>8288</v>
      </c>
      <c r="S863" s="207" t="s">
        <v>19841</v>
      </c>
      <c r="T863" s="207" t="s">
        <v>8288</v>
      </c>
      <c r="U863" s="207"/>
      <c r="V863" s="209" t="s">
        <v>19703</v>
      </c>
      <c r="W863" s="207" t="s">
        <v>8288</v>
      </c>
      <c r="X863" s="207" t="s">
        <v>8288</v>
      </c>
      <c r="Y863" s="207" t="s">
        <v>8288</v>
      </c>
      <c r="Z863" s="207" t="s">
        <v>8288</v>
      </c>
      <c r="AA863" s="209" t="s">
        <v>8288</v>
      </c>
      <c r="AB863" s="209" t="s">
        <v>4169</v>
      </c>
      <c r="AC863" s="210" t="s">
        <v>4169</v>
      </c>
      <c r="AD863" s="210" t="s">
        <v>4169</v>
      </c>
      <c r="AE863" s="210"/>
      <c r="AF863" s="210"/>
      <c r="AG863" t="str">
        <f>IFERROR(IF(COUNTIF(C863:L863,"Feed Ingredient")&gt;0,INDEX(ani_diet!T:T,MATCH(M863,ani_diet!D:D,0)),""),"")</f>
        <v>Occicum gatissimum</v>
      </c>
      <c r="AH863" s="60" t="str">
        <f>IF(IFERROR(IF(MATCH("Feed Ingredient", AOM[[#This Row],[L1]:[L10]],0)&gt;0, TRUE, FALSE), FALSE)=TRUE,IFERROR(VLOOKUP(M863, ani_diet!C:C, 1, FALSE), "No Match"),FALSE)</f>
        <v>Oil</v>
      </c>
      <c r="AI863" t="s">
        <v>3539</v>
      </c>
      <c r="AL863" t="str">
        <f>IFERROR(IF(COUNTIF(C863:L863,"Feed Ingredient")&gt;0,INDEX(ani_diet!T:T,MATCH(M863,ani_diet!D:D,0)),""),"")</f>
        <v>Occicum gatissimum</v>
      </c>
    </row>
    <row r="864" spans="1:38">
      <c r="A864" t="str">
        <f>_xlfn.TEXTJOIN("/",TRUE,AOM[[#This Row],[L1]:[L10]])</f>
        <v>Management/Livestock Management/Feed Characteristic/Feed Composition/Feed Ingredient/Crop Product/Oil Plant Products/Palm/Palm Oil</v>
      </c>
      <c r="B864" s="207" t="s">
        <v>20549</v>
      </c>
      <c r="C864" s="207" t="s">
        <v>17896</v>
      </c>
      <c r="D864" s="207" t="s">
        <v>17898</v>
      </c>
      <c r="E864" s="207" t="s">
        <v>17908</v>
      </c>
      <c r="F864" s="207" t="s">
        <v>18308</v>
      </c>
      <c r="G864" s="207" t="s">
        <v>18309</v>
      </c>
      <c r="H864" s="207" t="s">
        <v>20214</v>
      </c>
      <c r="I864" s="207" t="s">
        <v>19931</v>
      </c>
      <c r="J864" s="207" t="s">
        <v>9573</v>
      </c>
      <c r="K864" s="207" t="s">
        <v>5053</v>
      </c>
      <c r="L864" s="207"/>
      <c r="M864" t="str" cm="1">
        <f t="array" ref="M864">LOOKUP(2,1/(C864:L864&lt;&gt;""),C864:L864)</f>
        <v>Palm Oil</v>
      </c>
      <c r="N864" s="207" t="s">
        <v>20550</v>
      </c>
      <c r="O864" s="207" t="s">
        <v>8288</v>
      </c>
      <c r="P864" s="207" t="s">
        <v>8288</v>
      </c>
      <c r="Q864" s="207" t="s">
        <v>8288</v>
      </c>
      <c r="R864" s="207" t="s">
        <v>8288</v>
      </c>
      <c r="S864" s="207" t="s">
        <v>19702</v>
      </c>
      <c r="T864" s="207" t="s">
        <v>8288</v>
      </c>
      <c r="U864" s="207" t="s">
        <v>19842</v>
      </c>
      <c r="V864" s="209" t="s">
        <v>19703</v>
      </c>
      <c r="W864" s="207" t="s">
        <v>8288</v>
      </c>
      <c r="X864" s="207" t="s">
        <v>8288</v>
      </c>
      <c r="Y864" s="207" t="s">
        <v>8288</v>
      </c>
      <c r="Z864" s="207" t="s">
        <v>8288</v>
      </c>
      <c r="AA864" s="209" t="s">
        <v>19843</v>
      </c>
      <c r="AB864" s="225" t="s">
        <v>20551</v>
      </c>
      <c r="AC864" s="210">
        <v>2165</v>
      </c>
      <c r="AD864" s="210" t="s">
        <v>4169</v>
      </c>
      <c r="AE864" s="210"/>
      <c r="AF864" s="210"/>
      <c r="AG864" t="str">
        <f>IFERROR(IF(COUNTIF(C864:L864,"Feed Ingredient")&gt;0,INDEX(ani_diet!T:T,MATCH(M864,ani_diet!D:D,0)),""),"")</f>
        <v>Arecaceae</v>
      </c>
      <c r="AH864" s="60" t="str">
        <f>IF(IFERROR(IF(MATCH("Feed Ingredient", AOM[[#This Row],[L1]:[L10]],0)&gt;0, TRUE, FALSE), FALSE)=TRUE,IFERROR(VLOOKUP(M864, ani_diet!C:C, 1, FALSE), "No Match"),FALSE)</f>
        <v>Palm Oil</v>
      </c>
      <c r="AI864" t="s">
        <v>3539</v>
      </c>
      <c r="AL864" t="str">
        <f>IFERROR(IF(COUNTIF(C864:L864,"Feed Ingredient")&gt;0,INDEX(ani_diet!T:T,MATCH(M864,ani_diet!D:D,0)),""),"")</f>
        <v>Arecaceae</v>
      </c>
    </row>
    <row r="865" spans="1:38">
      <c r="A865" t="str">
        <f>_xlfn.TEXTJOIN("/",TRUE,AOM[[#This Row],[L1]:[L10]])</f>
        <v>Management/Livestock Management/Feed Characteristic/Feed Composition/Feed Ingredient/Crop Product/Oil Plant Products/Palm/Palm Oil Crude/Palm Oil Crude Ground</v>
      </c>
      <c r="B865" s="207" t="s">
        <v>20552</v>
      </c>
      <c r="C865" s="207" t="s">
        <v>17896</v>
      </c>
      <c r="D865" s="207" t="s">
        <v>17898</v>
      </c>
      <c r="E865" s="207" t="s">
        <v>17908</v>
      </c>
      <c r="F865" s="207" t="s">
        <v>18308</v>
      </c>
      <c r="G865" s="207" t="s">
        <v>18309</v>
      </c>
      <c r="H865" s="207" t="s">
        <v>20214</v>
      </c>
      <c r="I865" s="207" t="s">
        <v>19931</v>
      </c>
      <c r="J865" s="207" t="s">
        <v>9573</v>
      </c>
      <c r="K865" s="207" t="s">
        <v>20553</v>
      </c>
      <c r="L865" s="207" t="s">
        <v>20554</v>
      </c>
      <c r="M865" t="str" cm="1">
        <f t="array" ref="M865">LOOKUP(2,1/(C865:L865&lt;&gt;""),C865:L865)</f>
        <v>Palm Oil Crude Ground</v>
      </c>
      <c r="N865" s="207" t="s">
        <v>20555</v>
      </c>
      <c r="O865" s="207" t="s">
        <v>8288</v>
      </c>
      <c r="P865" s="207" t="s">
        <v>8288</v>
      </c>
      <c r="Q865" s="207" t="s">
        <v>8288</v>
      </c>
      <c r="R865" s="207" t="s">
        <v>8288</v>
      </c>
      <c r="S865" s="207" t="s">
        <v>19702</v>
      </c>
      <c r="T865" s="207" t="s">
        <v>8288</v>
      </c>
      <c r="U865" s="207" t="s">
        <v>19842</v>
      </c>
      <c r="V865" s="209" t="s">
        <v>19703</v>
      </c>
      <c r="W865" s="207" t="s">
        <v>8288</v>
      </c>
      <c r="X865" s="207" t="s">
        <v>8288</v>
      </c>
      <c r="Y865" s="207" t="s">
        <v>8288</v>
      </c>
      <c r="Z865" s="207" t="s">
        <v>8288</v>
      </c>
      <c r="AA865" s="209" t="s">
        <v>19843</v>
      </c>
      <c r="AB865" s="209" t="s">
        <v>4169</v>
      </c>
      <c r="AC865" s="210">
        <v>21651</v>
      </c>
      <c r="AD865" s="210">
        <v>2192</v>
      </c>
      <c r="AE865" s="210" t="s">
        <v>20556</v>
      </c>
      <c r="AF865" s="213" t="s">
        <v>19728</v>
      </c>
      <c r="AG865" t="str">
        <f>IFERROR(IF(COUNTIF(C865:L865,"Feed Ingredient")&gt;0,INDEX(ani_diet!T:T,MATCH(M865,ani_diet!D:D,0)),""),"")</f>
        <v>Arecaceae Oil Crude</v>
      </c>
      <c r="AH865" s="60" t="str">
        <f>IF(IFERROR(IF(MATCH("Feed Ingredient", AOM[[#This Row],[L1]:[L10]],0)&gt;0, TRUE, FALSE), FALSE)=TRUE,IFERROR(VLOOKUP(M865, ani_diet!C:C, 1, FALSE), "No Match"),FALSE)</f>
        <v>No Match</v>
      </c>
      <c r="AI865" t="s">
        <v>3539</v>
      </c>
      <c r="AL865" t="str">
        <f>IFERROR(IF(COUNTIF(C865:L865,"Feed Ingredient")&gt;0,INDEX(ani_diet!T:T,MATCH(M865,ani_diet!D:D,0)),""),"")</f>
        <v>Arecaceae Oil Crude</v>
      </c>
    </row>
    <row r="866" spans="1:38">
      <c r="A866" t="str">
        <f>_xlfn.TEXTJOIN("/",TRUE,AOM[[#This Row],[L1]:[L10]])</f>
        <v>Management/Livestock Management/Feed Characteristic/Feed Composition/Feed Ingredient/Crop Product/Oil Plant Products/Palm/Palm Oil Crude</v>
      </c>
      <c r="B866" s="207" t="s">
        <v>20557</v>
      </c>
      <c r="C866" s="207" t="s">
        <v>17896</v>
      </c>
      <c r="D866" s="207" t="s">
        <v>17898</v>
      </c>
      <c r="E866" s="207" t="s">
        <v>17908</v>
      </c>
      <c r="F866" s="207" t="s">
        <v>18308</v>
      </c>
      <c r="G866" s="207" t="s">
        <v>18309</v>
      </c>
      <c r="H866" s="207" t="s">
        <v>20214</v>
      </c>
      <c r="I866" s="207" t="s">
        <v>19931</v>
      </c>
      <c r="J866" s="207" t="s">
        <v>9573</v>
      </c>
      <c r="K866" s="207" t="s">
        <v>20553</v>
      </c>
      <c r="L866" s="207"/>
      <c r="M866" t="str" cm="1">
        <f t="array" ref="M866">LOOKUP(2,1/(C866:L866&lt;&gt;""),C866:L866)</f>
        <v>Palm Oil Crude</v>
      </c>
      <c r="N866" s="207"/>
      <c r="O866" s="207" t="s">
        <v>8288</v>
      </c>
      <c r="P866" s="207" t="s">
        <v>8288</v>
      </c>
      <c r="Q866" s="207" t="s">
        <v>8288</v>
      </c>
      <c r="R866" s="207" t="s">
        <v>8288</v>
      </c>
      <c r="S866" s="207" t="s">
        <v>19702</v>
      </c>
      <c r="T866" s="207" t="s">
        <v>8288</v>
      </c>
      <c r="U866" s="207" t="s">
        <v>19842</v>
      </c>
      <c r="V866" s="209" t="s">
        <v>19703</v>
      </c>
      <c r="W866" s="207" t="s">
        <v>8288</v>
      </c>
      <c r="X866" s="207" t="s">
        <v>8288</v>
      </c>
      <c r="Y866" s="207" t="s">
        <v>8288</v>
      </c>
      <c r="Z866" s="207" t="s">
        <v>8288</v>
      </c>
      <c r="AA866" s="209" t="s">
        <v>19843</v>
      </c>
      <c r="AB866" s="209" t="s">
        <v>4169</v>
      </c>
      <c r="AC866" s="210">
        <v>21651</v>
      </c>
      <c r="AD866" s="210" t="s">
        <v>4169</v>
      </c>
      <c r="AE866" s="210" t="s">
        <v>20558</v>
      </c>
      <c r="AF866" s="210"/>
      <c r="AG866" t="str">
        <f>IFERROR(IF(COUNTIF(C866:L866,"Feed Ingredient")&gt;0,INDEX(ani_diet!T:T,MATCH(M866,ani_diet!D:D,0)),""),"")</f>
        <v>Arecaceae Crude</v>
      </c>
      <c r="AH866" s="60" t="str">
        <f>IF(IFERROR(IF(MATCH("Feed Ingredient", AOM[[#This Row],[L1]:[L10]],0)&gt;0, TRUE, FALSE), FALSE)=TRUE,IFERROR(VLOOKUP(M866, ani_diet!C:C, 1, FALSE), "No Match"),FALSE)</f>
        <v>Palm Oil Crude</v>
      </c>
      <c r="AI866" t="s">
        <v>3539</v>
      </c>
      <c r="AL866" t="str">
        <f>IFERROR(IF(COUNTIF(C866:L866,"Feed Ingredient")&gt;0,INDEX(ani_diet!T:T,MATCH(M866,ani_diet!D:D,0)),""),"")</f>
        <v>Arecaceae Crude</v>
      </c>
    </row>
    <row r="867" spans="1:38">
      <c r="A867" t="str">
        <f>_xlfn.TEXTJOIN("/",TRUE,AOM[[#This Row],[L1]:[L10]])</f>
        <v>Management/Livestock Management/Feed Characteristic/Feed Composition/Feed Ingredient/Crop Product/Oil Plant Products/Palm/Palm Oil Sludge</v>
      </c>
      <c r="B867" s="207" t="s">
        <v>20559</v>
      </c>
      <c r="C867" s="207" t="s">
        <v>17896</v>
      </c>
      <c r="D867" s="207" t="s">
        <v>17898</v>
      </c>
      <c r="E867" s="207" t="s">
        <v>17908</v>
      </c>
      <c r="F867" s="207" t="s">
        <v>18308</v>
      </c>
      <c r="G867" s="207" t="s">
        <v>18309</v>
      </c>
      <c r="H867" s="207" t="s">
        <v>20214</v>
      </c>
      <c r="I867" s="207" t="s">
        <v>19931</v>
      </c>
      <c r="J867" s="207" t="s">
        <v>9573</v>
      </c>
      <c r="K867" s="207" t="s">
        <v>20560</v>
      </c>
      <c r="L867" s="207"/>
      <c r="M867" t="str" cm="1">
        <f t="array" ref="M867">LOOKUP(2,1/(C867:L867&lt;&gt;""),C867:L867)</f>
        <v>Palm Oil Sludge</v>
      </c>
      <c r="N867" s="207"/>
      <c r="O867" s="207" t="s">
        <v>8288</v>
      </c>
      <c r="P867" s="207" t="s">
        <v>8288</v>
      </c>
      <c r="Q867" s="207" t="s">
        <v>8288</v>
      </c>
      <c r="R867" s="207" t="s">
        <v>8288</v>
      </c>
      <c r="S867" s="207" t="s">
        <v>19702</v>
      </c>
      <c r="T867" s="207" t="s">
        <v>8288</v>
      </c>
      <c r="U867" s="207" t="s">
        <v>19842</v>
      </c>
      <c r="V867" s="209" t="s">
        <v>19703</v>
      </c>
      <c r="W867" s="207" t="s">
        <v>8288</v>
      </c>
      <c r="X867" s="207" t="s">
        <v>8288</v>
      </c>
      <c r="Y867" s="207" t="s">
        <v>8288</v>
      </c>
      <c r="Z867" s="207" t="s">
        <v>8288</v>
      </c>
      <c r="AA867" s="209" t="s">
        <v>19843</v>
      </c>
      <c r="AB867" s="211" t="s">
        <v>20551</v>
      </c>
      <c r="AC867" s="210">
        <v>21651</v>
      </c>
      <c r="AD867" s="210" t="s">
        <v>4169</v>
      </c>
      <c r="AE867" s="210" t="s">
        <v>20558</v>
      </c>
      <c r="AF867" s="210"/>
      <c r="AG867" t="str">
        <f>IFERROR(IF(COUNTIF(C867:L867,"Feed Ingredient")&gt;0,INDEX(ani_diet!T:T,MATCH(M867,ani_diet!D:D,0)),""),"")</f>
        <v>Arecaceae Sludge</v>
      </c>
      <c r="AH867" s="60" t="str">
        <f>IF(IFERROR(IF(MATCH("Feed Ingredient", AOM[[#This Row],[L1]:[L10]],0)&gt;0, TRUE, FALSE), FALSE)=TRUE,IFERROR(VLOOKUP(M867, ani_diet!C:C, 1, FALSE), "No Match"),FALSE)</f>
        <v>Palm Oil Sludge</v>
      </c>
      <c r="AI867" t="s">
        <v>3539</v>
      </c>
      <c r="AL867" t="str">
        <f>IFERROR(IF(COUNTIF(C867:L867,"Feed Ingredient")&gt;0,INDEX(ani_diet!T:T,MATCH(M867,ani_diet!D:D,0)),""),"")</f>
        <v>Arecaceae Sludge</v>
      </c>
    </row>
    <row r="868" spans="1:38">
      <c r="A868" t="str">
        <f>_xlfn.TEXTJOIN("/",TRUE,AOM[[#This Row],[L1]:[L10]])</f>
        <v>Management/Livestock Management/Feed Characteristic/Feed Composition/Feed Ingredient/Crop Product/Oil Plant Products/Safflower/Safflower Ground</v>
      </c>
      <c r="B868" s="207" t="s">
        <v>20561</v>
      </c>
      <c r="C868" s="207" t="s">
        <v>17896</v>
      </c>
      <c r="D868" s="207" t="s">
        <v>17898</v>
      </c>
      <c r="E868" s="207" t="s">
        <v>17908</v>
      </c>
      <c r="F868" s="207" t="s">
        <v>18308</v>
      </c>
      <c r="G868" s="207" t="s">
        <v>18309</v>
      </c>
      <c r="H868" s="207" t="s">
        <v>20214</v>
      </c>
      <c r="I868" s="207" t="s">
        <v>19931</v>
      </c>
      <c r="J868" s="207" t="s">
        <v>5066</v>
      </c>
      <c r="K868" s="207" t="s">
        <v>20562</v>
      </c>
      <c r="L868" s="207"/>
      <c r="M868" t="str" cm="1">
        <f t="array" ref="M868">LOOKUP(2,1/(C868:L868&lt;&gt;""),C868:L868)</f>
        <v>Safflower Ground</v>
      </c>
      <c r="N868" s="207" t="s">
        <v>20563</v>
      </c>
      <c r="O868" s="207" t="s">
        <v>8288</v>
      </c>
      <c r="P868" s="207" t="s">
        <v>8288</v>
      </c>
      <c r="Q868" s="207" t="s">
        <v>8288</v>
      </c>
      <c r="R868" s="207" t="s">
        <v>8288</v>
      </c>
      <c r="S868" s="207"/>
      <c r="T868" s="207" t="s">
        <v>8288</v>
      </c>
      <c r="U868" s="207" t="s">
        <v>5068</v>
      </c>
      <c r="V868" s="209" t="s">
        <v>20564</v>
      </c>
      <c r="W868" s="207" t="s">
        <v>8288</v>
      </c>
      <c r="X868" s="207" t="s">
        <v>8288</v>
      </c>
      <c r="Y868" s="207" t="s">
        <v>8288</v>
      </c>
      <c r="Z868" s="207" t="s">
        <v>8288</v>
      </c>
      <c r="AA868" s="209" t="s">
        <v>5071</v>
      </c>
      <c r="AB868" s="211" t="s">
        <v>20565</v>
      </c>
      <c r="AC868" s="210" t="s">
        <v>20566</v>
      </c>
      <c r="AD868" s="210">
        <v>2192</v>
      </c>
      <c r="AE868" s="210" t="s">
        <v>20567</v>
      </c>
      <c r="AF868" s="213" t="s">
        <v>19728</v>
      </c>
      <c r="AG868" t="str">
        <f>IFERROR(IF(COUNTIF(C868:L868,"Feed Ingredient")&gt;0,INDEX(ani_diet!T:T,MATCH(M868,ani_diet!D:D,0)),""),"")</f>
        <v>Saccharomyces cerevisiae</v>
      </c>
      <c r="AH868" s="60" t="str">
        <f>IF(IFERROR(IF(MATCH("Feed Ingredient", AOM[[#This Row],[L1]:[L10]],0)&gt;0, TRUE, FALSE), FALSE)=TRUE,IFERROR(VLOOKUP(M868, ani_diet!C:C, 1, FALSE), "No Match"),FALSE)</f>
        <v>No Match</v>
      </c>
      <c r="AI868" t="s">
        <v>3539</v>
      </c>
      <c r="AL868" t="str">
        <f>IFERROR(IF(COUNTIF(C868:L868,"Feed Ingredient")&gt;0,INDEX(ani_diet!T:T,MATCH(M868,ani_diet!D:D,0)),""),"")</f>
        <v>Saccharomyces cerevisiae</v>
      </c>
    </row>
    <row r="869" spans="1:38">
      <c r="A869" t="str">
        <f>_xlfn.TEXTJOIN("/",TRUE,AOM[[#This Row],[L1]:[L10]])</f>
        <v>Management/Livestock Management/Feed Characteristic/Feed Composition/Feed Ingredient/Crop Product/Oil Plant Products/Safflower/Safflower Seed</v>
      </c>
      <c r="B869" s="207" t="s">
        <v>20568</v>
      </c>
      <c r="C869" s="207" t="s">
        <v>17896</v>
      </c>
      <c r="D869" s="207" t="s">
        <v>17898</v>
      </c>
      <c r="E869" s="207" t="s">
        <v>17908</v>
      </c>
      <c r="F869" s="207" t="s">
        <v>18308</v>
      </c>
      <c r="G869" s="207" t="s">
        <v>18309</v>
      </c>
      <c r="H869" s="207" t="s">
        <v>20214</v>
      </c>
      <c r="I869" s="207" t="s">
        <v>19931</v>
      </c>
      <c r="J869" s="207" t="s">
        <v>5066</v>
      </c>
      <c r="K869" s="207" t="s">
        <v>5065</v>
      </c>
      <c r="L869" s="207"/>
      <c r="M869" t="str" cm="1">
        <f t="array" ref="M869">LOOKUP(2,1/(C869:L869&lt;&gt;""),C869:L869)</f>
        <v>Safflower Seed</v>
      </c>
      <c r="N869" s="207"/>
      <c r="O869" s="207" t="s">
        <v>8288</v>
      </c>
      <c r="P869" s="207" t="s">
        <v>8288</v>
      </c>
      <c r="Q869" s="207" t="s">
        <v>8288</v>
      </c>
      <c r="R869" s="207" t="s">
        <v>8288</v>
      </c>
      <c r="S869" s="207"/>
      <c r="T869" s="207" t="s">
        <v>8288</v>
      </c>
      <c r="U869" s="207" t="s">
        <v>5068</v>
      </c>
      <c r="V869" s="209" t="s">
        <v>20564</v>
      </c>
      <c r="W869" s="207" t="s">
        <v>8288</v>
      </c>
      <c r="X869" s="207" t="s">
        <v>8288</v>
      </c>
      <c r="Y869" s="207" t="s">
        <v>8288</v>
      </c>
      <c r="Z869" s="207" t="s">
        <v>8288</v>
      </c>
      <c r="AA869" s="209" t="s">
        <v>5071</v>
      </c>
      <c r="AB869" s="211" t="s">
        <v>20565</v>
      </c>
      <c r="AC869" s="210" t="s">
        <v>20569</v>
      </c>
      <c r="AD869" s="210" t="s">
        <v>4169</v>
      </c>
      <c r="AE869" s="210" t="s">
        <v>20567</v>
      </c>
      <c r="AF869" s="210"/>
      <c r="AG869" t="str">
        <f>IFERROR(IF(COUNTIF(C869:L869,"Feed Ingredient")&gt;0,INDEX(ani_diet!T:T,MATCH(M869,ani_diet!D:D,0)),""),"")</f>
        <v>Saccharomyces cerevisiae Seed</v>
      </c>
      <c r="AH869" s="60" t="str">
        <f>IF(IFERROR(IF(MATCH("Feed Ingredient", AOM[[#This Row],[L1]:[L10]],0)&gt;0, TRUE, FALSE), FALSE)=TRUE,IFERROR(VLOOKUP(M869, ani_diet!C:C, 1, FALSE), "No Match"),FALSE)</f>
        <v>Safflower Seed</v>
      </c>
      <c r="AI869" t="s">
        <v>3539</v>
      </c>
      <c r="AL869" t="str">
        <f>IFERROR(IF(COUNTIF(C869:L869,"Feed Ingredient")&gt;0,INDEX(ani_diet!T:T,MATCH(M869,ani_diet!D:D,0)),""),"")</f>
        <v>Saccharomyces cerevisiae Seed</v>
      </c>
    </row>
    <row r="870" spans="1:38">
      <c r="A870" t="str">
        <f>_xlfn.TEXTJOIN("/",TRUE,AOM[[#This Row],[L1]:[L10]])</f>
        <v>Management/Livestock Management/Feed Characteristic/Feed Composition/Feed Ingredient/Crop Product/Oil Plant Products/Sheanut</v>
      </c>
      <c r="B870" s="207" t="s">
        <v>20570</v>
      </c>
      <c r="C870" s="207" t="s">
        <v>17896</v>
      </c>
      <c r="D870" s="207" t="s">
        <v>17898</v>
      </c>
      <c r="E870" s="207" t="s">
        <v>17908</v>
      </c>
      <c r="F870" s="207" t="s">
        <v>18308</v>
      </c>
      <c r="G870" s="207" t="s">
        <v>18309</v>
      </c>
      <c r="H870" s="207" t="s">
        <v>20214</v>
      </c>
      <c r="I870" s="207" t="s">
        <v>19931</v>
      </c>
      <c r="J870" s="207" t="s">
        <v>19899</v>
      </c>
      <c r="K870" s="207" t="s">
        <v>8288</v>
      </c>
      <c r="L870" s="207"/>
      <c r="M870" t="str" cm="1">
        <f t="array" ref="M870">LOOKUP(2,1/(C870:L870&lt;&gt;""),C870:L870)</f>
        <v>Sheanut</v>
      </c>
      <c r="N870" s="207"/>
      <c r="O870" s="207" t="s">
        <v>8288</v>
      </c>
      <c r="P870" s="207" t="s">
        <v>8288</v>
      </c>
      <c r="Q870" s="207" t="s">
        <v>8288</v>
      </c>
      <c r="R870" s="207" t="s">
        <v>8288</v>
      </c>
      <c r="S870" s="207"/>
      <c r="T870" s="207" t="s">
        <v>8288</v>
      </c>
      <c r="U870" s="207" t="s">
        <v>4963</v>
      </c>
      <c r="V870" s="209" t="s">
        <v>20571</v>
      </c>
      <c r="W870" s="207" t="s">
        <v>8288</v>
      </c>
      <c r="X870" s="207" t="s">
        <v>8288</v>
      </c>
      <c r="Y870" s="207" t="s">
        <v>8288</v>
      </c>
      <c r="Z870" s="207" t="s">
        <v>8288</v>
      </c>
      <c r="AA870" s="209" t="s">
        <v>4966</v>
      </c>
      <c r="AB870" s="211" t="s">
        <v>4169</v>
      </c>
      <c r="AC870" s="210" t="s">
        <v>20572</v>
      </c>
      <c r="AD870" s="210" t="s">
        <v>4169</v>
      </c>
      <c r="AE870" s="210" t="s">
        <v>20573</v>
      </c>
      <c r="AF870" s="210"/>
      <c r="AG870" t="str">
        <f>IFERROR(IF(COUNTIF(C870:L870,"Feed Ingredient")&gt;0,INDEX(ani_diet!T:T,MATCH(M870,ani_diet!D:D,0)),""),"")</f>
        <v>Sesbania sesban</v>
      </c>
      <c r="AH870" s="60" t="str">
        <f>IF(IFERROR(IF(MATCH("Feed Ingredient", AOM[[#This Row],[L1]:[L10]],0)&gt;0, TRUE, FALSE), FALSE)=TRUE,IFERROR(VLOOKUP(M870, ani_diet!C:C, 1, FALSE), "No Match"),FALSE)</f>
        <v>Sheanut</v>
      </c>
      <c r="AI870" t="s">
        <v>3539</v>
      </c>
      <c r="AL870" t="str">
        <f>IFERROR(IF(COUNTIF(C870:L870,"Feed Ingredient")&gt;0,INDEX(ani_diet!T:T,MATCH(M870,ani_diet!D:D,0)),""),"")</f>
        <v>Sesbania sesban</v>
      </c>
    </row>
    <row r="871" spans="1:38">
      <c r="A871" t="str">
        <f>_xlfn.TEXTJOIN("/",TRUE,AOM[[#This Row],[L1]:[L10]])</f>
        <v>Management/Livestock Management/Feed Characteristic/Feed Composition/Feed Ingredient/Crop Product/Oil Plant Products/Sunflower</v>
      </c>
      <c r="B871" s="207" t="s">
        <v>20574</v>
      </c>
      <c r="C871" s="207" t="s">
        <v>17896</v>
      </c>
      <c r="D871" s="207" t="s">
        <v>17898</v>
      </c>
      <c r="E871" s="207" t="s">
        <v>17908</v>
      </c>
      <c r="F871" s="207" t="s">
        <v>18308</v>
      </c>
      <c r="G871" s="207" t="s">
        <v>18309</v>
      </c>
      <c r="H871" s="207" t="s">
        <v>20214</v>
      </c>
      <c r="I871" s="207" t="s">
        <v>19931</v>
      </c>
      <c r="J871" s="207" t="s">
        <v>5084</v>
      </c>
      <c r="K871" s="207" t="s">
        <v>8288</v>
      </c>
      <c r="L871" s="207"/>
      <c r="M871" t="str" cm="1">
        <f t="array" ref="M871">LOOKUP(2,1/(C871:L871&lt;&gt;""),C871:L871)</f>
        <v>Sunflower</v>
      </c>
      <c r="N871" s="207" t="s">
        <v>20575</v>
      </c>
      <c r="O871" s="207" t="s">
        <v>8288</v>
      </c>
      <c r="P871" s="207" t="s">
        <v>8288</v>
      </c>
      <c r="Q871" s="207" t="s">
        <v>8288</v>
      </c>
      <c r="R871" s="207" t="s">
        <v>8288</v>
      </c>
      <c r="S871" s="207" t="s">
        <v>19911</v>
      </c>
      <c r="T871" s="207" t="s">
        <v>8288</v>
      </c>
      <c r="U871" s="207" t="s">
        <v>5086</v>
      </c>
      <c r="V871" s="209" t="s">
        <v>19903</v>
      </c>
      <c r="W871" s="207" t="s">
        <v>8288</v>
      </c>
      <c r="X871" s="207" t="s">
        <v>8288</v>
      </c>
      <c r="Y871" s="207" t="s">
        <v>8288</v>
      </c>
      <c r="Z871" s="207" t="s">
        <v>8288</v>
      </c>
      <c r="AA871" s="209" t="s">
        <v>5090</v>
      </c>
      <c r="AB871" s="211" t="s">
        <v>20576</v>
      </c>
      <c r="AC871" s="210" t="s">
        <v>4169</v>
      </c>
      <c r="AD871" s="210" t="s">
        <v>4169</v>
      </c>
      <c r="AE871" s="210"/>
      <c r="AF871" s="210"/>
      <c r="AG871" t="str">
        <f>IFERROR(IF(COUNTIF(C871:L871,"Feed Ingredient")&gt;0,INDEX(ani_diet!T:T,MATCH(M871,ani_diet!D:D,0)),""),"")</f>
        <v>Saccharum officinarum</v>
      </c>
      <c r="AH871" s="60" t="str">
        <f>IF(IFERROR(IF(MATCH("Feed Ingredient", AOM[[#This Row],[L1]:[L10]],0)&gt;0, TRUE, FALSE), FALSE)=TRUE,IFERROR(VLOOKUP(M871, ani_diet!C:C, 1, FALSE), "No Match"),FALSE)</f>
        <v>Sunflower</v>
      </c>
      <c r="AI871" t="s">
        <v>3539</v>
      </c>
      <c r="AL871" t="str">
        <f>IFERROR(IF(COUNTIF(C871:L871,"Feed Ingredient")&gt;0,INDEX(ani_diet!T:T,MATCH(M871,ani_diet!D:D,0)),""),"")</f>
        <v>Saccharum officinarum</v>
      </c>
    </row>
    <row r="872" spans="1:38">
      <c r="A872" t="str">
        <f>_xlfn.TEXTJOIN("/",TRUE,AOM[[#This Row],[L1]:[L10]])</f>
        <v>Management/Livestock Management/Feed Characteristic/Feed Composition/Feed Ingredient/Crop Product/Oil Plant Products/Sunflower/Sunflower Oil</v>
      </c>
      <c r="B872" s="207" t="s">
        <v>20577</v>
      </c>
      <c r="C872" s="207" t="s">
        <v>17896</v>
      </c>
      <c r="D872" s="207" t="s">
        <v>17898</v>
      </c>
      <c r="E872" s="207" t="s">
        <v>17908</v>
      </c>
      <c r="F872" s="207" t="s">
        <v>18308</v>
      </c>
      <c r="G872" s="207" t="s">
        <v>18309</v>
      </c>
      <c r="H872" s="207" t="s">
        <v>20214</v>
      </c>
      <c r="I872" s="207" t="s">
        <v>19931</v>
      </c>
      <c r="J872" s="207" t="s">
        <v>5084</v>
      </c>
      <c r="K872" s="207" t="s">
        <v>20578</v>
      </c>
      <c r="L872" s="207"/>
      <c r="M872" t="str" cm="1">
        <f t="array" ref="M872">LOOKUP(2,1/(C872:L872&lt;&gt;""),C872:L872)</f>
        <v>Sunflower Oil</v>
      </c>
      <c r="N872" s="207" t="s">
        <v>20579</v>
      </c>
      <c r="O872" s="207" t="s">
        <v>8288</v>
      </c>
      <c r="P872" s="207" t="s">
        <v>8288</v>
      </c>
      <c r="Q872" s="207" t="s">
        <v>8288</v>
      </c>
      <c r="R872" s="207" t="s">
        <v>8288</v>
      </c>
      <c r="S872" s="207" t="s">
        <v>20580</v>
      </c>
      <c r="T872" s="207" t="s">
        <v>8288</v>
      </c>
      <c r="U872" s="207" t="s">
        <v>5086</v>
      </c>
      <c r="V872" s="209" t="s">
        <v>19903</v>
      </c>
      <c r="W872" s="207" t="s">
        <v>8288</v>
      </c>
      <c r="X872" s="207" t="s">
        <v>8288</v>
      </c>
      <c r="Y872" s="207" t="s">
        <v>8288</v>
      </c>
      <c r="Z872" s="207" t="s">
        <v>8288</v>
      </c>
      <c r="AA872" s="209" t="s">
        <v>5090</v>
      </c>
      <c r="AB872" s="209" t="s">
        <v>4169</v>
      </c>
      <c r="AC872" s="210">
        <v>2163</v>
      </c>
      <c r="AD872" s="210" t="s">
        <v>4169</v>
      </c>
      <c r="AE872" s="210" t="s">
        <v>20581</v>
      </c>
      <c r="AF872" s="210"/>
      <c r="AG872" t="str">
        <f>IFERROR(IF(COUNTIF(C872:L872,"Feed Ingredient")&gt;0,INDEX(ani_diet!T:T,MATCH(M872,ani_diet!D:D,0)),""),"")</f>
        <v>Helianthus annuus Oil</v>
      </c>
      <c r="AH872" s="60" t="str">
        <f>IF(IFERROR(IF(MATCH("Feed Ingredient", AOM[[#This Row],[L1]:[L10]],0)&gt;0, TRUE, FALSE), FALSE)=TRUE,IFERROR(VLOOKUP(M872, ani_diet!C:C, 1, FALSE), "No Match"),FALSE)</f>
        <v>Sunflower Oil</v>
      </c>
      <c r="AI872" t="s">
        <v>3539</v>
      </c>
      <c r="AL872" t="str">
        <f>IFERROR(IF(COUNTIF(C872:L872,"Feed Ingredient")&gt;0,INDEX(ani_diet!T:T,MATCH(M872,ani_diet!D:D,0)),""),"")</f>
        <v>Helianthus annuus Oil</v>
      </c>
    </row>
    <row r="873" spans="1:38">
      <c r="A873" t="str">
        <f>_xlfn.TEXTJOIN("/",TRUE,AOM[[#This Row],[L1]:[L10]])</f>
        <v>Management/Livestock Management/Feed Characteristic/Feed Composition/Feed Ingredient/Crop Product/Oil Plant Products/Sunflower/Sunflower Seed/Sunflower Seed Ground</v>
      </c>
      <c r="B873" s="207" t="s">
        <v>20582</v>
      </c>
      <c r="C873" s="207" t="s">
        <v>17896</v>
      </c>
      <c r="D873" s="207" t="s">
        <v>17898</v>
      </c>
      <c r="E873" s="207" t="s">
        <v>17908</v>
      </c>
      <c r="F873" s="207" t="s">
        <v>18308</v>
      </c>
      <c r="G873" s="207" t="s">
        <v>18309</v>
      </c>
      <c r="H873" s="207" t="s">
        <v>20214</v>
      </c>
      <c r="I873" s="207" t="s">
        <v>19931</v>
      </c>
      <c r="J873" s="207" t="s">
        <v>5084</v>
      </c>
      <c r="K873" s="207" t="s">
        <v>19916</v>
      </c>
      <c r="L873" s="207" t="s">
        <v>20583</v>
      </c>
      <c r="M873" t="str" cm="1">
        <f t="array" ref="M873">LOOKUP(2,1/(C873:L873&lt;&gt;""),C873:L873)</f>
        <v>Sunflower Seed Ground</v>
      </c>
      <c r="N873" s="207" t="s">
        <v>20584</v>
      </c>
      <c r="O873" s="207" t="s">
        <v>8288</v>
      </c>
      <c r="P873" s="207" t="s">
        <v>8288</v>
      </c>
      <c r="Q873" s="207" t="s">
        <v>8288</v>
      </c>
      <c r="R873" s="207" t="s">
        <v>8288</v>
      </c>
      <c r="S873" s="207" t="s">
        <v>20585</v>
      </c>
      <c r="T873" s="207" t="s">
        <v>8288</v>
      </c>
      <c r="U873" s="207" t="s">
        <v>5086</v>
      </c>
      <c r="V873" s="209" t="s">
        <v>19903</v>
      </c>
      <c r="W873" s="207" t="s">
        <v>8288</v>
      </c>
      <c r="X873" s="207" t="s">
        <v>8288</v>
      </c>
      <c r="Y873" s="207" t="s">
        <v>8288</v>
      </c>
      <c r="Z873" s="207" t="s">
        <v>8288</v>
      </c>
      <c r="AA873" s="209" t="s">
        <v>5090</v>
      </c>
      <c r="AB873" s="211" t="s">
        <v>19912</v>
      </c>
      <c r="AC873" s="210" t="s">
        <v>4169</v>
      </c>
      <c r="AD873" s="210">
        <v>2192</v>
      </c>
      <c r="AE873" s="210"/>
      <c r="AF873" s="213" t="s">
        <v>19728</v>
      </c>
      <c r="AG873" t="str">
        <f>IFERROR(IF(COUNTIF(C873:L873,"Feed Ingredient")&gt;0,INDEX(ani_diet!T:T,MATCH(M873,ani_diet!D:D,0)),""),"")</f>
        <v>Helianthus annuus Seed</v>
      </c>
      <c r="AH873" s="60" t="str">
        <f>IF(IFERROR(IF(MATCH("Feed Ingredient", AOM[[#This Row],[L1]:[L10]],0)&gt;0, TRUE, FALSE), FALSE)=TRUE,IFERROR(VLOOKUP(M873, ani_diet!C:C, 1, FALSE), "No Match"),FALSE)</f>
        <v>No Match</v>
      </c>
      <c r="AI873" t="s">
        <v>3539</v>
      </c>
      <c r="AL873" t="str">
        <f>IFERROR(IF(COUNTIF(C873:L873,"Feed Ingredient")&gt;0,INDEX(ani_diet!T:T,MATCH(M873,ani_diet!D:D,0)),""),"")</f>
        <v>Helianthus annuus Seed</v>
      </c>
    </row>
    <row r="874" spans="1:38">
      <c r="A874" t="str">
        <f>_xlfn.TEXTJOIN("/",TRUE,AOM[[#This Row],[L1]:[L10]])</f>
        <v>Management/Livestock Management/Feed Characteristic/Feed Composition/Feed Ingredient/Crop Product/Oil Plant Products/Sunflower/Sunflower Seed</v>
      </c>
      <c r="B874" s="207" t="s">
        <v>20586</v>
      </c>
      <c r="C874" s="207" t="s">
        <v>17896</v>
      </c>
      <c r="D874" s="207" t="s">
        <v>17898</v>
      </c>
      <c r="E874" s="207" t="s">
        <v>17908</v>
      </c>
      <c r="F874" s="207" t="s">
        <v>18308</v>
      </c>
      <c r="G874" s="207" t="s">
        <v>18309</v>
      </c>
      <c r="H874" s="207" t="s">
        <v>20214</v>
      </c>
      <c r="I874" s="207" t="s">
        <v>19931</v>
      </c>
      <c r="J874" s="207" t="s">
        <v>5084</v>
      </c>
      <c r="K874" s="207" t="s">
        <v>19916</v>
      </c>
      <c r="L874" s="207"/>
      <c r="M874" t="str" cm="1">
        <f t="array" ref="M874">LOOKUP(2,1/(C874:L874&lt;&gt;""),C874:L874)</f>
        <v>Sunflower Seed</v>
      </c>
      <c r="N874" s="207" t="s">
        <v>20587</v>
      </c>
      <c r="O874" s="207" t="s">
        <v>8288</v>
      </c>
      <c r="P874" s="207" t="s">
        <v>8288</v>
      </c>
      <c r="Q874" s="207" t="s">
        <v>8288</v>
      </c>
      <c r="R874" s="207" t="s">
        <v>8288</v>
      </c>
      <c r="S874" s="207" t="s">
        <v>20585</v>
      </c>
      <c r="T874" s="207" t="s">
        <v>8288</v>
      </c>
      <c r="U874" s="207" t="s">
        <v>5086</v>
      </c>
      <c r="V874" s="209" t="s">
        <v>19903</v>
      </c>
      <c r="W874" s="207" t="s">
        <v>8288</v>
      </c>
      <c r="X874" s="207" t="s">
        <v>8288</v>
      </c>
      <c r="Y874" s="207" t="s">
        <v>8288</v>
      </c>
      <c r="Z874" s="207" t="s">
        <v>8288</v>
      </c>
      <c r="AA874" s="209" t="s">
        <v>5090</v>
      </c>
      <c r="AB874" s="211" t="s">
        <v>19912</v>
      </c>
      <c r="AC874" s="210" t="s">
        <v>19913</v>
      </c>
      <c r="AD874" s="210" t="s">
        <v>4169</v>
      </c>
      <c r="AE874" s="210" t="s">
        <v>20588</v>
      </c>
      <c r="AF874" s="210"/>
      <c r="AG874" t="str">
        <f>IFERROR(IF(COUNTIF(C874:L874,"Feed Ingredient")&gt;0,INDEX(ani_diet!T:T,MATCH(M874,ani_diet!D:D,0)),""),"")</f>
        <v>Helianthus annuus Seed</v>
      </c>
      <c r="AH874" s="60" t="str">
        <f>IF(IFERROR(IF(MATCH("Feed Ingredient", AOM[[#This Row],[L1]:[L10]],0)&gt;0, TRUE, FALSE), FALSE)=TRUE,IFERROR(VLOOKUP(M874, ani_diet!C:C, 1, FALSE), "No Match"),FALSE)</f>
        <v>Sunflower Seed</v>
      </c>
      <c r="AI874" t="s">
        <v>3539</v>
      </c>
      <c r="AL874" t="str">
        <f>IFERROR(IF(COUNTIF(C874:L874,"Feed Ingredient")&gt;0,INDEX(ani_diet!T:T,MATCH(M874,ani_diet!D:D,0)),""),"")</f>
        <v>Helianthus annuus Seed</v>
      </c>
    </row>
    <row r="875" spans="1:38">
      <c r="A875" t="str">
        <f>_xlfn.TEXTJOIN("/",TRUE,AOM[[#This Row],[L1]:[L10]])</f>
        <v>Management/Livestock Management/Feed Characteristic/Feed Composition/Feed Ingredient/Crop Product/Oil Plant Products/Vegetable Oil</v>
      </c>
      <c r="B875" s="207" t="s">
        <v>20589</v>
      </c>
      <c r="C875" s="207" t="s">
        <v>17896</v>
      </c>
      <c r="D875" s="207" t="s">
        <v>17898</v>
      </c>
      <c r="E875" s="207" t="s">
        <v>17908</v>
      </c>
      <c r="F875" s="207" t="s">
        <v>18308</v>
      </c>
      <c r="G875" s="207" t="s">
        <v>18309</v>
      </c>
      <c r="H875" s="207" t="s">
        <v>20214</v>
      </c>
      <c r="I875" s="207" t="s">
        <v>19931</v>
      </c>
      <c r="J875" s="207" t="s">
        <v>20590</v>
      </c>
      <c r="K875" s="207" t="s">
        <v>8288</v>
      </c>
      <c r="L875" s="207"/>
      <c r="M875" t="str" cm="1">
        <f t="array" ref="M875">LOOKUP(2,1/(C875:L875&lt;&gt;""),C875:L875)</f>
        <v>Vegetable Oil</v>
      </c>
      <c r="N875" s="207" t="s">
        <v>8288</v>
      </c>
      <c r="O875" s="207" t="s">
        <v>8288</v>
      </c>
      <c r="P875" s="207" t="s">
        <v>8288</v>
      </c>
      <c r="Q875" s="207" t="s">
        <v>8288</v>
      </c>
      <c r="R875" s="207" t="s">
        <v>8288</v>
      </c>
      <c r="S875" s="207" t="s">
        <v>20591</v>
      </c>
      <c r="T875" s="207" t="s">
        <v>8288</v>
      </c>
      <c r="U875" s="207"/>
      <c r="V875" s="209" t="s">
        <v>8288</v>
      </c>
      <c r="W875" s="207" t="s">
        <v>8288</v>
      </c>
      <c r="X875" s="207" t="s">
        <v>8288</v>
      </c>
      <c r="Y875" s="207" t="s">
        <v>8288</v>
      </c>
      <c r="Z875" s="207" t="s">
        <v>8288</v>
      </c>
      <c r="AA875" s="209" t="s">
        <v>8288</v>
      </c>
      <c r="AB875" s="209" t="s">
        <v>4169</v>
      </c>
      <c r="AC875" s="210" t="s">
        <v>4169</v>
      </c>
      <c r="AD875" s="210" t="s">
        <v>4169</v>
      </c>
      <c r="AE875" s="210"/>
      <c r="AF875" s="210"/>
      <c r="AG875" t="str">
        <f>IFERROR(IF(COUNTIF(C875:L875,"Feed Ingredient")&gt;0,INDEX(ani_diet!T:T,MATCH(M875,ani_diet!D:D,0)),""),"")</f>
        <v/>
      </c>
      <c r="AH875" s="60" t="str">
        <f>IF(IFERROR(IF(MATCH("Feed Ingredient", AOM[[#This Row],[L1]:[L10]],0)&gt;0, TRUE, FALSE), FALSE)=TRUE,IFERROR(VLOOKUP(M875, ani_diet!C:C, 1, FALSE), "No Match"),FALSE)</f>
        <v>Vegetable Oil</v>
      </c>
      <c r="AI875" t="s">
        <v>3539</v>
      </c>
      <c r="AL875" t="str">
        <f>IFERROR(IF(COUNTIF(C875:L875,"Feed Ingredient")&gt;0,INDEX(ani_diet!T:T,MATCH(M875,ani_diet!D:D,0)),""),"")</f>
        <v/>
      </c>
    </row>
    <row r="876" spans="1:38">
      <c r="A876" t="str">
        <f>_xlfn.TEXTJOIN("/",TRUE,AOM[[#This Row],[L1]:[L10]])</f>
        <v>Management/Livestock Management/Feed Characteristic/Feed Composition/Feed Ingredient/Crop Product/Roots and Tuber Products</v>
      </c>
      <c r="B876" s="207" t="s">
        <v>20592</v>
      </c>
      <c r="C876" s="207" t="s">
        <v>17896</v>
      </c>
      <c r="D876" s="207" t="s">
        <v>17898</v>
      </c>
      <c r="E876" s="207" t="s">
        <v>17908</v>
      </c>
      <c r="F876" s="207" t="s">
        <v>18308</v>
      </c>
      <c r="G876" s="207" t="s">
        <v>18309</v>
      </c>
      <c r="H876" s="207" t="s">
        <v>20214</v>
      </c>
      <c r="I876" s="207" t="s">
        <v>20593</v>
      </c>
      <c r="J876" s="207" t="s">
        <v>8288</v>
      </c>
      <c r="K876" s="207" t="s">
        <v>8288</v>
      </c>
      <c r="L876" s="207"/>
      <c r="M876" t="str" cm="1">
        <f t="array" ref="M876">LOOKUP(2,1/(C876:L876&lt;&gt;""),C876:L876)</f>
        <v>Roots and Tuber Products</v>
      </c>
      <c r="N876" s="207" t="s">
        <v>8288</v>
      </c>
      <c r="O876" s="207" t="s">
        <v>8288</v>
      </c>
      <c r="P876" s="207" t="s">
        <v>8288</v>
      </c>
      <c r="Q876" s="207" t="s">
        <v>8288</v>
      </c>
      <c r="R876" s="207" t="s">
        <v>8288</v>
      </c>
      <c r="S876" s="207" t="s">
        <v>8288</v>
      </c>
      <c r="T876" s="207" t="s">
        <v>8288</v>
      </c>
      <c r="U876" s="207"/>
      <c r="V876" s="209" t="s">
        <v>8288</v>
      </c>
      <c r="W876" s="207" t="s">
        <v>8288</v>
      </c>
      <c r="X876" s="207" t="s">
        <v>8288</v>
      </c>
      <c r="Y876" s="207" t="s">
        <v>8288</v>
      </c>
      <c r="Z876" s="207" t="s">
        <v>8288</v>
      </c>
      <c r="AA876" s="209" t="s">
        <v>8288</v>
      </c>
      <c r="AB876" s="211" t="s">
        <v>19941</v>
      </c>
      <c r="AC876" s="210" t="s">
        <v>20594</v>
      </c>
      <c r="AD876" s="210" t="s">
        <v>4169</v>
      </c>
      <c r="AE876" s="210" t="s">
        <v>20595</v>
      </c>
      <c r="AF876" s="210"/>
      <c r="AG876" t="str">
        <f>IFERROR(IF(COUNTIF(C876:L876,"Feed Ingredient")&gt;0,INDEX(ani_diet!T:T,MATCH(M876,ani_diet!D:D,0)),""),"")</f>
        <v/>
      </c>
      <c r="AH876" s="60" t="str">
        <f>IF(IFERROR(IF(MATCH("Feed Ingredient", AOM[[#This Row],[L1]:[L10]],0)&gt;0, TRUE, FALSE), FALSE)=TRUE,IFERROR(VLOOKUP(M876, ani_diet!C:C, 1, FALSE), "No Match"),FALSE)</f>
        <v>No Match</v>
      </c>
      <c r="AI876" t="s">
        <v>3539</v>
      </c>
      <c r="AL876" t="str">
        <f>IFERROR(IF(COUNTIF(C876:L876,"Feed Ingredient")&gt;0,INDEX(ani_diet!T:T,MATCH(M876,ani_diet!D:D,0)),""),"")</f>
        <v/>
      </c>
    </row>
    <row r="877" spans="1:38">
      <c r="A877" t="str">
        <f>_xlfn.TEXTJOIN("/",TRUE,AOM[[#This Row],[L1]:[L10]])</f>
        <v>Management/Livestock Management/Feed Characteristic/Feed Composition/Feed Ingredient/Crop Product/Roots and Tuber Products/Cassava/Cassava Ground</v>
      </c>
      <c r="B877" s="207" t="s">
        <v>20596</v>
      </c>
      <c r="C877" s="207" t="s">
        <v>17896</v>
      </c>
      <c r="D877" s="207" t="s">
        <v>17898</v>
      </c>
      <c r="E877" s="207" t="s">
        <v>17908</v>
      </c>
      <c r="F877" s="207" t="s">
        <v>18308</v>
      </c>
      <c r="G877" s="207" t="s">
        <v>18309</v>
      </c>
      <c r="H877" s="207" t="s">
        <v>20214</v>
      </c>
      <c r="I877" s="207" t="s">
        <v>20593</v>
      </c>
      <c r="J877" s="207" t="s">
        <v>5350</v>
      </c>
      <c r="K877" s="207" t="s">
        <v>20597</v>
      </c>
      <c r="L877" s="207"/>
      <c r="M877" t="str" cm="1">
        <f t="array" ref="M877">LOOKUP(2,1/(C877:L877&lt;&gt;""),C877:L877)</f>
        <v>Cassava Ground</v>
      </c>
      <c r="N877" s="207" t="s">
        <v>20598</v>
      </c>
      <c r="O877" s="207" t="s">
        <v>8288</v>
      </c>
      <c r="P877" s="207" t="s">
        <v>8288</v>
      </c>
      <c r="Q877" s="207" t="s">
        <v>8288</v>
      </c>
      <c r="R877" s="207" t="s">
        <v>8288</v>
      </c>
      <c r="S877" s="207" t="s">
        <v>20599</v>
      </c>
      <c r="T877" s="207" t="s">
        <v>8288</v>
      </c>
      <c r="U877" s="207" t="s">
        <v>5352</v>
      </c>
      <c r="V877" s="209" t="s">
        <v>19975</v>
      </c>
      <c r="W877" s="207" t="s">
        <v>8288</v>
      </c>
      <c r="X877" s="207" t="s">
        <v>8288</v>
      </c>
      <c r="Y877" s="207" t="s">
        <v>8288</v>
      </c>
      <c r="Z877" s="207" t="s">
        <v>8288</v>
      </c>
      <c r="AA877" s="209" t="s">
        <v>5354</v>
      </c>
      <c r="AB877" s="211" t="s">
        <v>20054</v>
      </c>
      <c r="AC877" s="213" t="s">
        <v>19977</v>
      </c>
      <c r="AD877" s="210" t="s">
        <v>4169</v>
      </c>
      <c r="AE877" s="213" t="s">
        <v>5350</v>
      </c>
      <c r="AF877" s="213"/>
      <c r="AG877" t="str">
        <f>IFERROR(IF(COUNTIF(C877:L877,"Feed Ingredient")&gt;0,INDEX(ani_diet!T:T,MATCH(M877,ani_diet!D:D,0)),""),"")</f>
        <v>Manihot esculenta</v>
      </c>
      <c r="AH877" s="60" t="str">
        <f>IF(IFERROR(IF(MATCH("Feed Ingredient", AOM[[#This Row],[L1]:[L10]],0)&gt;0, TRUE, FALSE), FALSE)=TRUE,IFERROR(VLOOKUP(M877, ani_diet!C:C, 1, FALSE), "No Match"),FALSE)</f>
        <v>No Match</v>
      </c>
      <c r="AI877" s="220" t="s">
        <v>20600</v>
      </c>
      <c r="AL877" t="str">
        <f>IFERROR(IF(COUNTIF(C877:L877,"Feed Ingredient")&gt;0,INDEX(ani_diet!T:T,MATCH(M877,ani_diet!D:D,0)),""),"")</f>
        <v>Manihot esculenta</v>
      </c>
    </row>
    <row r="878" spans="1:38">
      <c r="A878" t="str">
        <f>_xlfn.TEXTJOIN("/",TRUE,AOM[[#This Row],[L1]:[L10]])</f>
        <v>Management/Livestock Management/Feed Characteristic/Feed Composition/Feed Ingredient/Crop Product/Roots and Tuber Products/Cassava/Cassava Starch</v>
      </c>
      <c r="B878" s="207" t="s">
        <v>20601</v>
      </c>
      <c r="C878" s="207" t="s">
        <v>17896</v>
      </c>
      <c r="D878" s="207" t="s">
        <v>17898</v>
      </c>
      <c r="E878" s="207" t="s">
        <v>17908</v>
      </c>
      <c r="F878" s="207" t="s">
        <v>18308</v>
      </c>
      <c r="G878" s="207" t="s">
        <v>18309</v>
      </c>
      <c r="H878" s="207" t="s">
        <v>20214</v>
      </c>
      <c r="I878" s="207" t="s">
        <v>20593</v>
      </c>
      <c r="J878" s="207" t="s">
        <v>5350</v>
      </c>
      <c r="K878" s="207" t="s">
        <v>20602</v>
      </c>
      <c r="L878" s="207"/>
      <c r="M878" t="str" cm="1">
        <f t="array" ref="M878">LOOKUP(2,1/(C878:L878&lt;&gt;""),C878:L878)</f>
        <v>Cassava Starch</v>
      </c>
      <c r="N878" s="207" t="s">
        <v>20603</v>
      </c>
      <c r="O878" s="207" t="s">
        <v>8288</v>
      </c>
      <c r="P878" s="207" t="s">
        <v>8288</v>
      </c>
      <c r="Q878" s="207" t="s">
        <v>8288</v>
      </c>
      <c r="R878" s="207" t="s">
        <v>8288</v>
      </c>
      <c r="S878" s="207" t="s">
        <v>20604</v>
      </c>
      <c r="T878" s="207" t="s">
        <v>8288</v>
      </c>
      <c r="U878" s="207" t="s">
        <v>5352</v>
      </c>
      <c r="V878" s="209" t="s">
        <v>19975</v>
      </c>
      <c r="W878" s="207" t="s">
        <v>8288</v>
      </c>
      <c r="X878" s="207" t="s">
        <v>8288</v>
      </c>
      <c r="Y878" s="207" t="s">
        <v>8288</v>
      </c>
      <c r="Z878" s="207" t="s">
        <v>8288</v>
      </c>
      <c r="AA878" s="209" t="s">
        <v>5354</v>
      </c>
      <c r="AB878" s="211" t="s">
        <v>20605</v>
      </c>
      <c r="AC878" s="213" t="s">
        <v>19977</v>
      </c>
      <c r="AD878" s="213" t="s">
        <v>20606</v>
      </c>
      <c r="AE878" s="213" t="s">
        <v>5350</v>
      </c>
      <c r="AF878" s="210" t="s">
        <v>18872</v>
      </c>
      <c r="AG878" t="str">
        <f>IFERROR(IF(COUNTIF(C878:L878,"Feed Ingredient")&gt;0,INDEX(ani_diet!T:T,MATCH(M878,ani_diet!D:D,0)),""),"")</f>
        <v>Manihot esculenta Starch</v>
      </c>
      <c r="AH878" s="60" t="str">
        <f>IF(IFERROR(IF(MATCH("Feed Ingredient", AOM[[#This Row],[L1]:[L10]],0)&gt;0, TRUE, FALSE), FALSE)=TRUE,IFERROR(VLOOKUP(M878, ani_diet!C:C, 1, FALSE), "No Match"),FALSE)</f>
        <v>Cassava Starch</v>
      </c>
      <c r="AI878" t="s">
        <v>3539</v>
      </c>
      <c r="AL878" t="str">
        <f>IFERROR(IF(COUNTIF(C878:L878,"Feed Ingredient")&gt;0,INDEX(ani_diet!T:T,MATCH(M878,ani_diet!D:D,0)),""),"")</f>
        <v>Manihot esculenta Starch</v>
      </c>
    </row>
    <row r="879" spans="1:38">
      <c r="A879" t="str">
        <f>_xlfn.TEXTJOIN("/",TRUE,AOM[[#This Row],[L1]:[L10]])</f>
        <v>Management/Livestock Management/Feed Characteristic/Feed Composition/Feed Ingredient/Crop Product/Roots and Tuber Products/Cassava/Cassava Tuber/Cassava Tuber Boiled Dried Ground</v>
      </c>
      <c r="B879" s="207" t="s">
        <v>20607</v>
      </c>
      <c r="C879" s="207" t="s">
        <v>17896</v>
      </c>
      <c r="D879" s="207" t="s">
        <v>17898</v>
      </c>
      <c r="E879" s="207" t="s">
        <v>17908</v>
      </c>
      <c r="F879" s="207" t="s">
        <v>18308</v>
      </c>
      <c r="G879" s="207" t="s">
        <v>18309</v>
      </c>
      <c r="H879" s="207" t="s">
        <v>20214</v>
      </c>
      <c r="I879" s="207" t="s">
        <v>20593</v>
      </c>
      <c r="J879" s="207" t="s">
        <v>5350</v>
      </c>
      <c r="K879" s="207" t="s">
        <v>20051</v>
      </c>
      <c r="L879" s="207" t="s">
        <v>20608</v>
      </c>
      <c r="M879" t="str" cm="1">
        <f t="array" ref="M879">LOOKUP(2,1/(C879:L879&lt;&gt;""),C879:L879)</f>
        <v>Cassava Tuber Boiled Dried Ground</v>
      </c>
      <c r="N879" s="207" t="s">
        <v>20609</v>
      </c>
      <c r="O879" s="207" t="s">
        <v>8288</v>
      </c>
      <c r="P879" s="207" t="s">
        <v>8288</v>
      </c>
      <c r="Q879" s="207" t="s">
        <v>8288</v>
      </c>
      <c r="R879" s="207" t="s">
        <v>8288</v>
      </c>
      <c r="S879" s="207" t="s">
        <v>20599</v>
      </c>
      <c r="T879" s="207" t="s">
        <v>8288</v>
      </c>
      <c r="U879" s="207" t="s">
        <v>5352</v>
      </c>
      <c r="V879" s="209" t="s">
        <v>19975</v>
      </c>
      <c r="W879" s="207" t="s">
        <v>8288</v>
      </c>
      <c r="X879" s="207" t="s">
        <v>8288</v>
      </c>
      <c r="Y879" s="207" t="s">
        <v>8288</v>
      </c>
      <c r="Z879" s="207" t="s">
        <v>8288</v>
      </c>
      <c r="AA879" s="209" t="s">
        <v>5354</v>
      </c>
      <c r="AB879" s="209" t="s">
        <v>4169</v>
      </c>
      <c r="AC879" s="210" t="s">
        <v>19977</v>
      </c>
      <c r="AD879" s="210" t="s">
        <v>4169</v>
      </c>
      <c r="AE879" s="213" t="s">
        <v>5350</v>
      </c>
      <c r="AF879" s="210"/>
      <c r="AG879" t="str">
        <f>IFERROR(IF(COUNTIF(C879:L879,"Feed Ingredient")&gt;0,INDEX(ani_diet!T:T,MATCH(M879,ani_diet!D:D,0)),""),"")</f>
        <v>Manihot esculenta Tuber</v>
      </c>
      <c r="AH879" s="60" t="str">
        <f>IF(IFERROR(IF(MATCH("Feed Ingredient", AOM[[#This Row],[L1]:[L10]],0)&gt;0, TRUE, FALSE), FALSE)=TRUE,IFERROR(VLOOKUP(M879, ani_diet!C:C, 1, FALSE), "No Match"),FALSE)</f>
        <v>No Match</v>
      </c>
      <c r="AI879" t="s">
        <v>3539</v>
      </c>
      <c r="AL879" t="str">
        <f>IFERROR(IF(COUNTIF(C879:L879,"Feed Ingredient")&gt;0,INDEX(ani_diet!T:T,MATCH(M879,ani_diet!D:D,0)),""),"")</f>
        <v>Manihot esculenta Tuber</v>
      </c>
    </row>
    <row r="880" spans="1:38">
      <c r="A880" t="str">
        <f>_xlfn.TEXTJOIN("/",TRUE,AOM[[#This Row],[L1]:[L10]])</f>
        <v>Management/Livestock Management/Feed Characteristic/Feed Composition/Feed Ingredient/Crop Product/Roots and Tuber Products/Cassava/Cassava Tuber/Cassava Tuber Dried Grated Fermented Peeled</v>
      </c>
      <c r="B880" s="207" t="s">
        <v>20610</v>
      </c>
      <c r="C880" s="207" t="s">
        <v>17896</v>
      </c>
      <c r="D880" s="207" t="s">
        <v>17898</v>
      </c>
      <c r="E880" s="207" t="s">
        <v>17908</v>
      </c>
      <c r="F880" s="207" t="s">
        <v>18308</v>
      </c>
      <c r="G880" s="207" t="s">
        <v>18309</v>
      </c>
      <c r="H880" s="207" t="s">
        <v>20214</v>
      </c>
      <c r="I880" s="207" t="s">
        <v>20593</v>
      </c>
      <c r="J880" s="207" t="s">
        <v>5350</v>
      </c>
      <c r="K880" s="207" t="s">
        <v>20051</v>
      </c>
      <c r="L880" s="207" t="s">
        <v>20611</v>
      </c>
      <c r="M880" t="str" cm="1">
        <f t="array" ref="M880">LOOKUP(2,1/(C880:L880&lt;&gt;""),C880:L880)</f>
        <v>Cassava Tuber Dried Grated Fermented Peeled</v>
      </c>
      <c r="N880" s="207"/>
      <c r="O880" s="207" t="s">
        <v>8288</v>
      </c>
      <c r="P880" s="207" t="s">
        <v>8288</v>
      </c>
      <c r="Q880" s="207" t="s">
        <v>8288</v>
      </c>
      <c r="R880" s="207" t="s">
        <v>8288</v>
      </c>
      <c r="S880" s="207" t="s">
        <v>20599</v>
      </c>
      <c r="T880" s="207" t="s">
        <v>8288</v>
      </c>
      <c r="U880" s="207" t="s">
        <v>5352</v>
      </c>
      <c r="V880" s="209" t="s">
        <v>19975</v>
      </c>
      <c r="W880" s="207" t="s">
        <v>8288</v>
      </c>
      <c r="X880" s="207" t="s">
        <v>8288</v>
      </c>
      <c r="Y880" s="207" t="s">
        <v>8288</v>
      </c>
      <c r="Z880" s="207" t="s">
        <v>8288</v>
      </c>
      <c r="AA880" s="209" t="s">
        <v>5354</v>
      </c>
      <c r="AB880" s="209" t="s">
        <v>4169</v>
      </c>
      <c r="AC880" s="210" t="s">
        <v>19977</v>
      </c>
      <c r="AD880" s="210" t="s">
        <v>4169</v>
      </c>
      <c r="AE880" s="213" t="s">
        <v>5350</v>
      </c>
      <c r="AF880" s="210"/>
      <c r="AG880" t="str">
        <f>IFERROR(IF(COUNTIF(C880:L880,"Feed Ingredient")&gt;0,INDEX(ani_diet!T:T,MATCH(M880,ani_diet!D:D,0)),""),"")</f>
        <v>Manihot esculenta Tuber</v>
      </c>
      <c r="AH880" s="60" t="str">
        <f>IF(IFERROR(IF(MATCH("Feed Ingredient", AOM[[#This Row],[L1]:[L10]],0)&gt;0, TRUE, FALSE), FALSE)=TRUE,IFERROR(VLOOKUP(M880, ani_diet!C:C, 1, FALSE), "No Match"),FALSE)</f>
        <v>No Match</v>
      </c>
      <c r="AI880" t="s">
        <v>3539</v>
      </c>
      <c r="AL880" t="str">
        <f>IFERROR(IF(COUNTIF(C880:L880,"Feed Ingredient")&gt;0,INDEX(ani_diet!T:T,MATCH(M880,ani_diet!D:D,0)),""),"")</f>
        <v>Manihot esculenta Tuber</v>
      </c>
    </row>
    <row r="881" spans="1:38">
      <c r="A881" t="str">
        <f>_xlfn.TEXTJOIN("/",TRUE,AOM[[#This Row],[L1]:[L10]])</f>
        <v>Management/Livestock Management/Feed Characteristic/Feed Composition/Feed Ingredient/Crop Product/Roots and Tuber Products/Cassava/Cassava Tuber/Cassava Tuber Ground</v>
      </c>
      <c r="B881" s="207" t="s">
        <v>20612</v>
      </c>
      <c r="C881" s="207" t="s">
        <v>17896</v>
      </c>
      <c r="D881" s="207" t="s">
        <v>17898</v>
      </c>
      <c r="E881" s="207" t="s">
        <v>17908</v>
      </c>
      <c r="F881" s="207" t="s">
        <v>18308</v>
      </c>
      <c r="G881" s="207" t="s">
        <v>18309</v>
      </c>
      <c r="H881" s="207" t="s">
        <v>20214</v>
      </c>
      <c r="I881" s="207" t="s">
        <v>20593</v>
      </c>
      <c r="J881" s="207" t="s">
        <v>5350</v>
      </c>
      <c r="K881" s="207" t="s">
        <v>20051</v>
      </c>
      <c r="L881" s="207" t="s">
        <v>20613</v>
      </c>
      <c r="M881" t="str" cm="1">
        <f t="array" ref="M881">LOOKUP(2,1/(C881:L881&lt;&gt;""),C881:L881)</f>
        <v>Cassava Tuber Ground</v>
      </c>
      <c r="N881" s="207"/>
      <c r="O881" s="207" t="s">
        <v>8288</v>
      </c>
      <c r="P881" s="207" t="s">
        <v>8288</v>
      </c>
      <c r="Q881" s="207" t="s">
        <v>8288</v>
      </c>
      <c r="R881" s="207" t="s">
        <v>8288</v>
      </c>
      <c r="S881" s="207" t="s">
        <v>20599</v>
      </c>
      <c r="T881" s="207" t="s">
        <v>8288</v>
      </c>
      <c r="U881" s="207" t="s">
        <v>5352</v>
      </c>
      <c r="V881" s="209" t="s">
        <v>19975</v>
      </c>
      <c r="W881" s="207" t="s">
        <v>8288</v>
      </c>
      <c r="X881" s="207" t="s">
        <v>8288</v>
      </c>
      <c r="Y881" s="207" t="s">
        <v>8288</v>
      </c>
      <c r="Z881" s="207" t="s">
        <v>8288</v>
      </c>
      <c r="AA881" s="209" t="s">
        <v>5354</v>
      </c>
      <c r="AB881" s="209" t="s">
        <v>4169</v>
      </c>
      <c r="AC881" s="210" t="s">
        <v>19977</v>
      </c>
      <c r="AD881" s="210" t="s">
        <v>4169</v>
      </c>
      <c r="AE881" s="213" t="s">
        <v>5350</v>
      </c>
      <c r="AF881" s="210"/>
      <c r="AG881" t="str">
        <f>IFERROR(IF(COUNTIF(C881:L881,"Feed Ingredient")&gt;0,INDEX(ani_diet!T:T,MATCH(M881,ani_diet!D:D,0)),""),"")</f>
        <v>Manihot esculenta Tuber</v>
      </c>
      <c r="AH881" s="60" t="str">
        <f>IF(IFERROR(IF(MATCH("Feed Ingredient", AOM[[#This Row],[L1]:[L10]],0)&gt;0, TRUE, FALSE), FALSE)=TRUE,IFERROR(VLOOKUP(M881, ani_diet!C:C, 1, FALSE), "No Match"),FALSE)</f>
        <v>No Match</v>
      </c>
      <c r="AI881" t="s">
        <v>3539</v>
      </c>
      <c r="AL881" t="str">
        <f>IFERROR(IF(COUNTIF(C881:L881,"Feed Ingredient")&gt;0,INDEX(ani_diet!T:T,MATCH(M881,ani_diet!D:D,0)),""),"")</f>
        <v>Manihot esculenta Tuber</v>
      </c>
    </row>
    <row r="882" spans="1:38">
      <c r="A882" t="str">
        <f>_xlfn.TEXTJOIN("/",TRUE,AOM[[#This Row],[L1]:[L10]])</f>
        <v>Management/Livestock Management/Feed Characteristic/Feed Composition/Feed Ingredient/Crop Product/Roots and Tuber Products/Cassava/Cassava Tuber</v>
      </c>
      <c r="B882" s="207" t="s">
        <v>20614</v>
      </c>
      <c r="C882" s="207" t="s">
        <v>17896</v>
      </c>
      <c r="D882" s="207" t="s">
        <v>17898</v>
      </c>
      <c r="E882" s="207" t="s">
        <v>17908</v>
      </c>
      <c r="F882" s="207" t="s">
        <v>18308</v>
      </c>
      <c r="G882" s="207" t="s">
        <v>18309</v>
      </c>
      <c r="H882" s="207" t="s">
        <v>20214</v>
      </c>
      <c r="I882" s="207" t="s">
        <v>20593</v>
      </c>
      <c r="J882" s="207" t="s">
        <v>5350</v>
      </c>
      <c r="K882" s="207" t="s">
        <v>20051</v>
      </c>
      <c r="L882" s="207"/>
      <c r="M882" t="str" cm="1">
        <f t="array" ref="M882">LOOKUP(2,1/(C882:L882&lt;&gt;""),C882:L882)</f>
        <v>Cassava Tuber</v>
      </c>
      <c r="N882" s="207" t="s">
        <v>20615</v>
      </c>
      <c r="O882" s="207" t="s">
        <v>8288</v>
      </c>
      <c r="P882" s="207" t="s">
        <v>8288</v>
      </c>
      <c r="Q882" s="207" t="s">
        <v>8288</v>
      </c>
      <c r="R882" s="207" t="s">
        <v>8288</v>
      </c>
      <c r="S882" s="207" t="s">
        <v>20599</v>
      </c>
      <c r="T882" s="207" t="s">
        <v>8288</v>
      </c>
      <c r="U882" s="207" t="s">
        <v>5352</v>
      </c>
      <c r="V882" s="209" t="s">
        <v>19975</v>
      </c>
      <c r="W882" s="207" t="s">
        <v>8288</v>
      </c>
      <c r="X882" s="207" t="s">
        <v>8288</v>
      </c>
      <c r="Y882" s="207" t="s">
        <v>8288</v>
      </c>
      <c r="Z882" s="207" t="s">
        <v>8288</v>
      </c>
      <c r="AA882" s="209" t="s">
        <v>5354</v>
      </c>
      <c r="AB882" s="211" t="s">
        <v>20616</v>
      </c>
      <c r="AC882" s="210" t="s">
        <v>19977</v>
      </c>
      <c r="AD882" s="210" t="s">
        <v>4169</v>
      </c>
      <c r="AE882" s="213" t="s">
        <v>5350</v>
      </c>
      <c r="AF882" s="210"/>
      <c r="AG882" t="str">
        <f>IFERROR(IF(COUNTIF(C882:L882,"Feed Ingredient")&gt;0,INDEX(ani_diet!T:T,MATCH(M882,ani_diet!D:D,0)),""),"")</f>
        <v>Manihot esculenta Tuber</v>
      </c>
      <c r="AH882" s="60" t="str">
        <f>IF(IFERROR(IF(MATCH("Feed Ingredient", AOM[[#This Row],[L1]:[L10]],0)&gt;0, TRUE, FALSE), FALSE)=TRUE,IFERROR(VLOOKUP(M882, ani_diet!C:C, 1, FALSE), "No Match"),FALSE)</f>
        <v>Cassava Tuber</v>
      </c>
      <c r="AI882" s="220" t="s">
        <v>20617</v>
      </c>
      <c r="AL882" t="str">
        <f>IFERROR(IF(COUNTIF(C882:L882,"Feed Ingredient")&gt;0,INDEX(ani_diet!T:T,MATCH(M882,ani_diet!D:D,0)),""),"")</f>
        <v>Manihot esculenta Tuber</v>
      </c>
    </row>
    <row r="883" spans="1:38">
      <c r="A883" t="str">
        <f>_xlfn.TEXTJOIN("/",TRUE,AOM[[#This Row],[L1]:[L10]])</f>
        <v>Management/Livestock Management/Feed Characteristic/Feed Composition/Feed Ingredient/Crop Product/Roots and Tuber Products/Enset</v>
      </c>
      <c r="B883" s="207" t="s">
        <v>20618</v>
      </c>
      <c r="C883" s="207" t="s">
        <v>17896</v>
      </c>
      <c r="D883" s="207" t="s">
        <v>17898</v>
      </c>
      <c r="E883" s="207" t="s">
        <v>17908</v>
      </c>
      <c r="F883" s="207" t="s">
        <v>18308</v>
      </c>
      <c r="G883" s="207" t="s">
        <v>18309</v>
      </c>
      <c r="H883" s="207" t="s">
        <v>20214</v>
      </c>
      <c r="I883" s="207" t="s">
        <v>20593</v>
      </c>
      <c r="J883" s="207" t="s">
        <v>5364</v>
      </c>
      <c r="K883" s="207"/>
      <c r="L883" s="207"/>
      <c r="M883" t="str" cm="1">
        <f t="array" ref="M883">LOOKUP(2,1/(C883:L883&lt;&gt;""),C883:L883)</f>
        <v>Enset</v>
      </c>
      <c r="N883" s="207"/>
      <c r="O883" s="207" t="s">
        <v>8288</v>
      </c>
      <c r="P883" s="207" t="s">
        <v>8288</v>
      </c>
      <c r="Q883" s="207" t="s">
        <v>8288</v>
      </c>
      <c r="R883" s="207" t="s">
        <v>8288</v>
      </c>
      <c r="S883" s="207" t="s">
        <v>8288</v>
      </c>
      <c r="T883" s="207" t="s">
        <v>8288</v>
      </c>
      <c r="U883" s="207" t="s">
        <v>5366</v>
      </c>
      <c r="V883" s="209" t="s">
        <v>20619</v>
      </c>
      <c r="W883" s="207" t="s">
        <v>8288</v>
      </c>
      <c r="X883" s="207" t="s">
        <v>8288</v>
      </c>
      <c r="Y883" s="207" t="s">
        <v>8288</v>
      </c>
      <c r="Z883" s="207" t="s">
        <v>8288</v>
      </c>
      <c r="AA883" s="209" t="s">
        <v>20620</v>
      </c>
      <c r="AB883" s="211" t="s">
        <v>20621</v>
      </c>
      <c r="AC883" s="213" t="s">
        <v>4169</v>
      </c>
      <c r="AD883" s="210" t="s">
        <v>4169</v>
      </c>
      <c r="AE883" s="213"/>
      <c r="AF883" s="213"/>
      <c r="AG883" t="str">
        <f>IFERROR(IF(COUNTIF(C883:L883,"Feed Ingredient")&gt;0,INDEX(ani_diet!T:T,MATCH(M883,ani_diet!D:D,0)),""),"")</f>
        <v>Ensete ventricosum</v>
      </c>
      <c r="AH883" s="60" t="str">
        <f>IF(IFERROR(IF(MATCH("Feed Ingredient", AOM[[#This Row],[L1]:[L10]],0)&gt;0, TRUE, FALSE), FALSE)=TRUE,IFERROR(VLOOKUP(M883, ani_diet!C:C, 1, FALSE), "No Match"),FALSE)</f>
        <v>Enset</v>
      </c>
      <c r="AI883" s="220" t="s">
        <v>20622</v>
      </c>
      <c r="AL883" t="str">
        <f>IFERROR(IF(COUNTIF(C883:L883,"Feed Ingredient")&gt;0,INDEX(ani_diet!T:T,MATCH(M883,ani_diet!D:D,0)),""),"")</f>
        <v>Ensete ventricosum</v>
      </c>
    </row>
    <row r="884" spans="1:38">
      <c r="A884" t="str">
        <f>_xlfn.TEXTJOIN("/",TRUE,AOM[[#This Row],[L1]:[L10]])</f>
        <v>Management/Livestock Management/Feed Characteristic/Feed Composition/Feed Ingredient/Crop Product/Roots and Tuber Products/Ensete ventricosum/Ensete ventricosum Leaves</v>
      </c>
      <c r="B884" s="207" t="s">
        <v>20623</v>
      </c>
      <c r="C884" s="207" t="s">
        <v>17896</v>
      </c>
      <c r="D884" s="207" t="s">
        <v>17898</v>
      </c>
      <c r="E884" s="207" t="s">
        <v>17908</v>
      </c>
      <c r="F884" s="207" t="s">
        <v>18308</v>
      </c>
      <c r="G884" s="207" t="s">
        <v>18309</v>
      </c>
      <c r="H884" s="207" t="s">
        <v>20214</v>
      </c>
      <c r="I884" s="207" t="s">
        <v>20593</v>
      </c>
      <c r="J884" s="207" t="s">
        <v>5366</v>
      </c>
      <c r="K884" s="207" t="s">
        <v>20624</v>
      </c>
      <c r="L884" s="207"/>
      <c r="M884" t="str" cm="1">
        <f t="array" ref="M884">LOOKUP(2,1/(C884:L884&lt;&gt;""),C884:L884)</f>
        <v>Ensete ventricosum Leaves</v>
      </c>
      <c r="N884" s="207"/>
      <c r="O884" s="207" t="s">
        <v>8288</v>
      </c>
      <c r="P884" s="207" t="s">
        <v>8288</v>
      </c>
      <c r="Q884" s="207" t="s">
        <v>8288</v>
      </c>
      <c r="R884" s="207" t="s">
        <v>8288</v>
      </c>
      <c r="S884" s="207" t="s">
        <v>8288</v>
      </c>
      <c r="T884" s="207" t="s">
        <v>8288</v>
      </c>
      <c r="U884" s="207" t="s">
        <v>5366</v>
      </c>
      <c r="V884" s="209" t="s">
        <v>20619</v>
      </c>
      <c r="W884" s="207" t="s">
        <v>8288</v>
      </c>
      <c r="X884" s="207" t="s">
        <v>8288</v>
      </c>
      <c r="Y884" s="207" t="s">
        <v>8288</v>
      </c>
      <c r="Z884" s="207" t="s">
        <v>8288</v>
      </c>
      <c r="AA884" s="209" t="s">
        <v>20620</v>
      </c>
      <c r="AB884" s="211" t="s">
        <v>20625</v>
      </c>
      <c r="AC884" s="210" t="s">
        <v>4169</v>
      </c>
      <c r="AD884" s="210" t="s">
        <v>4169</v>
      </c>
      <c r="AE884" s="210"/>
      <c r="AF884" s="210"/>
      <c r="AG884" t="str">
        <f>IFERROR(IF(COUNTIF(C884:L884,"Feed Ingredient")&gt;0,INDEX(ani_diet!T:T,MATCH(M884,ani_diet!D:D,0)),""),"")</f>
        <v>Ensete ventricosum Leaves</v>
      </c>
      <c r="AH884" s="60" t="str">
        <f>IF(IFERROR(IF(MATCH("Feed Ingredient", AOM[[#This Row],[L1]:[L10]],0)&gt;0, TRUE, FALSE), FALSE)=TRUE,IFERROR(VLOOKUP(M884, ani_diet!C:C, 1, FALSE), "No Match"),FALSE)</f>
        <v>Ensete ventricosum Leaves</v>
      </c>
      <c r="AI884" s="220" t="s">
        <v>20626</v>
      </c>
      <c r="AL884" t="str">
        <f>IFERROR(IF(COUNTIF(C884:L884,"Feed Ingredient")&gt;0,INDEX(ani_diet!T:T,MATCH(M884,ani_diet!D:D,0)),""),"")</f>
        <v>Ensete ventricosum Leaves</v>
      </c>
    </row>
    <row r="885" spans="1:38">
      <c r="A885" t="str">
        <f>_xlfn.TEXTJOIN("/",TRUE,AOM[[#This Row],[L1]:[L10]])</f>
        <v>Management/Livestock Management/Feed Characteristic/Feed Composition/Feed Ingredient/Crop Product/Roots and Tuber Products/Potato/Potato Starch</v>
      </c>
      <c r="B885" s="207" t="s">
        <v>20627</v>
      </c>
      <c r="C885" s="207" t="s">
        <v>17896</v>
      </c>
      <c r="D885" s="207" t="s">
        <v>17898</v>
      </c>
      <c r="E885" s="207" t="s">
        <v>17908</v>
      </c>
      <c r="F885" s="207" t="s">
        <v>18308</v>
      </c>
      <c r="G885" s="207" t="s">
        <v>18309</v>
      </c>
      <c r="H885" s="207" t="s">
        <v>20214</v>
      </c>
      <c r="I885" s="207" t="s">
        <v>20593</v>
      </c>
      <c r="J885" s="207" t="s">
        <v>5378</v>
      </c>
      <c r="K885" s="207" t="s">
        <v>20628</v>
      </c>
      <c r="L885" s="207"/>
      <c r="M885" t="str" cm="1">
        <f t="array" ref="M885">LOOKUP(2,1/(C885:L885&lt;&gt;""),C885:L885)</f>
        <v>Potato Starch</v>
      </c>
      <c r="N885" s="207"/>
      <c r="O885" s="207" t="s">
        <v>8288</v>
      </c>
      <c r="P885" s="207" t="s">
        <v>8288</v>
      </c>
      <c r="Q885" s="207" t="s">
        <v>8288</v>
      </c>
      <c r="R885" s="207" t="s">
        <v>8288</v>
      </c>
      <c r="S885" s="207" t="s">
        <v>8288</v>
      </c>
      <c r="T885" s="207" t="s">
        <v>8288</v>
      </c>
      <c r="U885" s="207" t="s">
        <v>5380</v>
      </c>
      <c r="V885" s="204" t="s">
        <v>20629</v>
      </c>
      <c r="W885" s="207" t="s">
        <v>8288</v>
      </c>
      <c r="X885" s="207" t="s">
        <v>8288</v>
      </c>
      <c r="Y885" s="207" t="s">
        <v>8288</v>
      </c>
      <c r="Z885" s="207" t="s">
        <v>8288</v>
      </c>
      <c r="AA885" s="209" t="s">
        <v>5382</v>
      </c>
      <c r="AB885" s="209" t="s">
        <v>4169</v>
      </c>
      <c r="AC885" s="210" t="s">
        <v>20071</v>
      </c>
      <c r="AD885" s="210">
        <v>2322</v>
      </c>
      <c r="AE885" s="210" t="s">
        <v>20072</v>
      </c>
      <c r="AF885" s="210" t="s">
        <v>18872</v>
      </c>
      <c r="AG885" t="str">
        <f>IFERROR(IF(COUNTIF(C885:L885,"Feed Ingredient")&gt;0,INDEX(ani_diet!T:T,MATCH(M885,ani_diet!D:D,0)),""),"")</f>
        <v>Solanum tuberosum Starch</v>
      </c>
      <c r="AH885" s="60" t="str">
        <f>IF(IFERROR(IF(MATCH("Feed Ingredient", AOM[[#This Row],[L1]:[L10]],0)&gt;0, TRUE, FALSE), FALSE)=TRUE,IFERROR(VLOOKUP(M885, ani_diet!C:C, 1, FALSE), "No Match"),FALSE)</f>
        <v>Potato Starch</v>
      </c>
      <c r="AI885" t="s">
        <v>3539</v>
      </c>
      <c r="AL885" t="str">
        <f>IFERROR(IF(COUNTIF(C885:L885,"Feed Ingredient")&gt;0,INDEX(ani_diet!T:T,MATCH(M885,ani_diet!D:D,0)),""),"")</f>
        <v>Solanum tuberosum Starch</v>
      </c>
    </row>
    <row r="886" spans="1:38">
      <c r="A886" t="str">
        <f>_xlfn.TEXTJOIN("/",TRUE,AOM[[#This Row],[L1]:[L10]])</f>
        <v>Management/Livestock Management/Feed Characteristic/Feed Composition/Feed Ingredient/Crop Product/Roots and Tuber Products/Sweet Potato</v>
      </c>
      <c r="B886" s="207" t="s">
        <v>20630</v>
      </c>
      <c r="C886" s="207" t="s">
        <v>17896</v>
      </c>
      <c r="D886" s="207" t="s">
        <v>17898</v>
      </c>
      <c r="E886" s="207" t="s">
        <v>17908</v>
      </c>
      <c r="F886" s="207" t="s">
        <v>18308</v>
      </c>
      <c r="G886" s="207" t="s">
        <v>18309</v>
      </c>
      <c r="H886" s="207" t="s">
        <v>20214</v>
      </c>
      <c r="I886" s="207" t="s">
        <v>20593</v>
      </c>
      <c r="J886" s="207" t="s">
        <v>5385</v>
      </c>
      <c r="K886" s="207" t="s">
        <v>8288</v>
      </c>
      <c r="L886" s="207"/>
      <c r="M886" t="str" cm="1">
        <f t="array" ref="M886">LOOKUP(2,1/(C886:L886&lt;&gt;""),C886:L886)</f>
        <v>Sweet Potato</v>
      </c>
      <c r="N886" s="207" t="s">
        <v>20631</v>
      </c>
      <c r="O886" s="207" t="s">
        <v>8288</v>
      </c>
      <c r="P886" s="207" t="s">
        <v>8288</v>
      </c>
      <c r="Q886" s="207" t="s">
        <v>8288</v>
      </c>
      <c r="R886" s="207" t="s">
        <v>8288</v>
      </c>
      <c r="S886" s="207" t="s">
        <v>20632</v>
      </c>
      <c r="T886" s="207" t="s">
        <v>8288</v>
      </c>
      <c r="U886" s="207" t="s">
        <v>5387</v>
      </c>
      <c r="V886" s="209" t="s">
        <v>20633</v>
      </c>
      <c r="W886" s="207" t="s">
        <v>8288</v>
      </c>
      <c r="X886" s="207" t="s">
        <v>8288</v>
      </c>
      <c r="Y886" s="207" t="s">
        <v>8288</v>
      </c>
      <c r="Z886" s="207" t="s">
        <v>8288</v>
      </c>
      <c r="AA886" s="209" t="s">
        <v>5389</v>
      </c>
      <c r="AB886" s="225" t="s">
        <v>20634</v>
      </c>
      <c r="AC886" s="210" t="s">
        <v>20082</v>
      </c>
      <c r="AD886" s="210" t="s">
        <v>4169</v>
      </c>
      <c r="AE886" s="210" t="s">
        <v>20083</v>
      </c>
      <c r="AF886" s="210"/>
      <c r="AG886" t="str">
        <f>IFERROR(IF(COUNTIF(C886:L886,"Feed Ingredient")&gt;0,INDEX(ani_diet!T:T,MATCH(M886,ani_diet!D:D,0)),""),"")</f>
        <v>Ocimum basilicum</v>
      </c>
      <c r="AH886" s="60" t="str">
        <f>IF(IFERROR(IF(MATCH("Feed Ingredient", AOM[[#This Row],[L1]:[L10]],0)&gt;0, TRUE, FALSE), FALSE)=TRUE,IFERROR(VLOOKUP(M886, ani_diet!C:C, 1, FALSE), "No Match"),FALSE)</f>
        <v>Sweet Potato</v>
      </c>
      <c r="AI886" s="220" t="s">
        <v>20635</v>
      </c>
      <c r="AL886" t="str">
        <f>IFERROR(IF(COUNTIF(C886:L886,"Feed Ingredient")&gt;0,INDEX(ani_diet!T:T,MATCH(M886,ani_diet!D:D,0)),""),"")</f>
        <v>Ocimum basilicum</v>
      </c>
    </row>
    <row r="887" spans="1:38">
      <c r="A887" t="str">
        <f>_xlfn.TEXTJOIN("/",TRUE,AOM[[#This Row],[L1]:[L10]])</f>
        <v>Management/Livestock Management/Feed Characteristic/Feed Composition/Feed Ingredient/Crop Product/Roots and Tuber Products/Sweet Potato/Sweet Potato Tuber</v>
      </c>
      <c r="B887" s="207" t="s">
        <v>20636</v>
      </c>
      <c r="C887" s="207" t="s">
        <v>17896</v>
      </c>
      <c r="D887" s="207" t="s">
        <v>17898</v>
      </c>
      <c r="E887" s="207" t="s">
        <v>17908</v>
      </c>
      <c r="F887" s="207" t="s">
        <v>18308</v>
      </c>
      <c r="G887" s="207" t="s">
        <v>18309</v>
      </c>
      <c r="H887" s="207" t="s">
        <v>20214</v>
      </c>
      <c r="I887" s="207" t="s">
        <v>20593</v>
      </c>
      <c r="J887" s="207" t="s">
        <v>5385</v>
      </c>
      <c r="K887" s="207" t="s">
        <v>20637</v>
      </c>
      <c r="L887" s="207"/>
      <c r="M887" t="str" cm="1">
        <f t="array" ref="M887">LOOKUP(2,1/(C887:L887&lt;&gt;""),C887:L887)</f>
        <v>Sweet Potato Tuber</v>
      </c>
      <c r="N887" s="207" t="s">
        <v>20638</v>
      </c>
      <c r="O887" s="207" t="s">
        <v>8288</v>
      </c>
      <c r="P887" s="207" t="s">
        <v>8288</v>
      </c>
      <c r="Q887" s="207" t="s">
        <v>8288</v>
      </c>
      <c r="R887" s="207" t="s">
        <v>8288</v>
      </c>
      <c r="S887" s="207"/>
      <c r="T887" s="207" t="s">
        <v>8288</v>
      </c>
      <c r="U887" s="207" t="s">
        <v>5387</v>
      </c>
      <c r="V887" s="209" t="s">
        <v>20633</v>
      </c>
      <c r="W887" s="207" t="s">
        <v>8288</v>
      </c>
      <c r="X887" s="207" t="s">
        <v>8288</v>
      </c>
      <c r="Y887" s="207" t="s">
        <v>8288</v>
      </c>
      <c r="Z887" s="207" t="s">
        <v>8288</v>
      </c>
      <c r="AA887" s="209" t="s">
        <v>5389</v>
      </c>
      <c r="AB887" s="211" t="s">
        <v>20634</v>
      </c>
      <c r="AC887" s="210" t="s">
        <v>20082</v>
      </c>
      <c r="AD887" s="210" t="s">
        <v>4169</v>
      </c>
      <c r="AE887" s="210" t="s">
        <v>20083</v>
      </c>
      <c r="AF887" s="210"/>
      <c r="AG887" t="str">
        <f>IFERROR(IF(COUNTIF(C887:L887,"Feed Ingredient")&gt;0,INDEX(ani_diet!T:T,MATCH(M887,ani_diet!D:D,0)),""),"")</f>
        <v>Ipomoea batatas Tuber</v>
      </c>
      <c r="AH887" s="60" t="str">
        <f>IF(IFERROR(IF(MATCH("Feed Ingredient", AOM[[#This Row],[L1]:[L10]],0)&gt;0, TRUE, FALSE), FALSE)=TRUE,IFERROR(VLOOKUP(M887, ani_diet!C:C, 1, FALSE), "No Match"),FALSE)</f>
        <v>Sweet Potato Tuber</v>
      </c>
      <c r="AI887" s="220" t="s">
        <v>20639</v>
      </c>
      <c r="AL887" t="str">
        <f>IFERROR(IF(COUNTIF(C887:L887,"Feed Ingredient")&gt;0,INDEX(ani_diet!T:T,MATCH(M887,ani_diet!D:D,0)),""),"")</f>
        <v>Ipomoea batatas Tuber</v>
      </c>
    </row>
    <row r="888" spans="1:38">
      <c r="A888" t="str">
        <f>_xlfn.TEXTJOIN("/",TRUE,AOM[[#This Row],[L1]:[L10]])</f>
        <v>Management/Livestock Management/Feed Characteristic/Feed Composition/Feed Ingredient/Crop Product/Roots and Tuber Products/Sweet potato tubers, fresh | Feedipedia/Ensete ventricosum Corm</v>
      </c>
      <c r="B888" s="207" t="s">
        <v>20640</v>
      </c>
      <c r="C888" s="207" t="s">
        <v>17896</v>
      </c>
      <c r="D888" s="207" t="s">
        <v>17898</v>
      </c>
      <c r="E888" s="207" t="s">
        <v>17908</v>
      </c>
      <c r="F888" s="207" t="s">
        <v>18308</v>
      </c>
      <c r="G888" s="207" t="s">
        <v>18309</v>
      </c>
      <c r="H888" s="207" t="s">
        <v>20214</v>
      </c>
      <c r="I888" s="207" t="s">
        <v>20593</v>
      </c>
      <c r="J888" s="216" t="s">
        <v>20641</v>
      </c>
      <c r="K888" s="207" t="s">
        <v>20642</v>
      </c>
      <c r="L888" s="207"/>
      <c r="M888" t="str" cm="1">
        <f t="array" ref="M888">LOOKUP(2,1/(C888:L888&lt;&gt;""),C888:L888)</f>
        <v>Ensete ventricosum Corm</v>
      </c>
      <c r="N888" s="207"/>
      <c r="O888" s="207" t="s">
        <v>8288</v>
      </c>
      <c r="P888" s="207" t="s">
        <v>8288</v>
      </c>
      <c r="Q888" s="207" t="s">
        <v>8288</v>
      </c>
      <c r="R888" s="207" t="s">
        <v>8288</v>
      </c>
      <c r="S888" s="207" t="s">
        <v>8288</v>
      </c>
      <c r="T888" s="207" t="s">
        <v>8288</v>
      </c>
      <c r="U888" s="207" t="s">
        <v>5366</v>
      </c>
      <c r="V888" s="209" t="s">
        <v>20619</v>
      </c>
      <c r="W888" s="207" t="s">
        <v>8288</v>
      </c>
      <c r="X888" s="207" t="s">
        <v>8288</v>
      </c>
      <c r="Y888" s="207" t="s">
        <v>8288</v>
      </c>
      <c r="Z888" s="207" t="s">
        <v>8288</v>
      </c>
      <c r="AA888" s="209" t="s">
        <v>20620</v>
      </c>
      <c r="AB888" s="211" t="s">
        <v>20621</v>
      </c>
      <c r="AC888" s="210" t="s">
        <v>4169</v>
      </c>
      <c r="AD888" s="210" t="s">
        <v>4169</v>
      </c>
      <c r="AE888" s="210"/>
      <c r="AF888" s="210"/>
      <c r="AG888" t="str">
        <f>IFERROR(IF(COUNTIF(C888:L888,"Feed Ingredient")&gt;0,INDEX(ani_diet!T:T,MATCH(M888,ani_diet!D:D,0)),""),"")</f>
        <v>Ensete ventricosum Corm</v>
      </c>
      <c r="AH888" s="60" t="str">
        <f>IF(IFERROR(IF(MATCH("Feed Ingredient", AOM[[#This Row],[L1]:[L10]],0)&gt;0, TRUE, FALSE), FALSE)=TRUE,IFERROR(VLOOKUP(M888, ani_diet!C:C, 1, FALSE), "No Match"),FALSE)</f>
        <v>Ensete ventricosum Corm</v>
      </c>
      <c r="AI888" s="220" t="s">
        <v>20643</v>
      </c>
      <c r="AL888" t="str">
        <f>IFERROR(IF(COUNTIF(C888:L888,"Feed Ingredient")&gt;0,INDEX(ani_diet!T:T,MATCH(M888,ani_diet!D:D,0)),""),"")</f>
        <v>Ensete ventricosum Corm</v>
      </c>
    </row>
    <row r="889" spans="1:38">
      <c r="A889" t="str">
        <f>_xlfn.TEXTJOIN("/",TRUE,AOM[[#This Row],[L1]:[L10]])</f>
        <v>Management/Livestock Management/Feed Characteristic/Feed Composition/Feed Ingredient/Crop Product/Spices ByProducts/Black Cumin/Black Cumin Seed/Black Cumin Seed Cake</v>
      </c>
      <c r="B889" s="207" t="s">
        <v>20644</v>
      </c>
      <c r="C889" s="207" t="s">
        <v>17896</v>
      </c>
      <c r="D889" s="207" t="s">
        <v>17898</v>
      </c>
      <c r="E889" s="207" t="s">
        <v>17908</v>
      </c>
      <c r="F889" s="207" t="s">
        <v>18308</v>
      </c>
      <c r="G889" s="207" t="s">
        <v>18309</v>
      </c>
      <c r="H889" s="207" t="s">
        <v>20214</v>
      </c>
      <c r="I889" s="207" t="s">
        <v>20645</v>
      </c>
      <c r="J889" s="207" t="s">
        <v>20646</v>
      </c>
      <c r="K889" s="207" t="s">
        <v>20647</v>
      </c>
      <c r="L889" s="207" t="s">
        <v>20648</v>
      </c>
      <c r="M889" t="str" cm="1">
        <f t="array" ref="M889">LOOKUP(2,1/(C889:L889&lt;&gt;""),C889:L889)</f>
        <v>Black Cumin Seed Cake</v>
      </c>
      <c r="N889" s="207" t="s">
        <v>20648</v>
      </c>
      <c r="O889" s="207" t="s">
        <v>8288</v>
      </c>
      <c r="P889" s="207" t="s">
        <v>8288</v>
      </c>
      <c r="Q889" s="207" t="s">
        <v>8288</v>
      </c>
      <c r="R889" s="207" t="s">
        <v>8288</v>
      </c>
      <c r="S889" s="207" t="s">
        <v>8288</v>
      </c>
      <c r="T889" s="207" t="s">
        <v>8288</v>
      </c>
      <c r="U889" s="207" t="s">
        <v>20649</v>
      </c>
      <c r="V889" s="209" t="s">
        <v>20650</v>
      </c>
      <c r="W889" s="207" t="s">
        <v>8288</v>
      </c>
      <c r="X889" s="207" t="s">
        <v>8288</v>
      </c>
      <c r="Y889" s="207" t="s">
        <v>8288</v>
      </c>
      <c r="Z889" s="207" t="s">
        <v>8288</v>
      </c>
      <c r="AA889" s="209" t="s">
        <v>20651</v>
      </c>
      <c r="AB889" s="209" t="s">
        <v>4169</v>
      </c>
      <c r="AC889" s="210" t="s">
        <v>4169</v>
      </c>
      <c r="AD889" s="210">
        <v>2191</v>
      </c>
      <c r="AE889" s="210"/>
      <c r="AF889" s="210" t="s">
        <v>19516</v>
      </c>
      <c r="AG889" t="str">
        <f>IFERROR(IF(COUNTIF(C889:L889,"Feed Ingredient")&gt;0,INDEX(ani_diet!T:T,MATCH(M889,ani_diet!D:D,0)),""),"")</f>
        <v>Nigella sativa Seed Cake</v>
      </c>
      <c r="AH889" s="60" t="str">
        <f>IF(IFERROR(IF(MATCH("Feed Ingredient", AOM[[#This Row],[L1]:[L10]],0)&gt;0, TRUE, FALSE), FALSE)=TRUE,IFERROR(VLOOKUP(M889, ani_diet!C:C, 1, FALSE), "No Match"),FALSE)</f>
        <v>Black Cumin Seed Cake</v>
      </c>
      <c r="AI889" t="s">
        <v>3539</v>
      </c>
      <c r="AL889" t="str">
        <f>IFERROR(IF(COUNTIF(C889:L889,"Feed Ingredient")&gt;0,INDEX(ani_diet!T:T,MATCH(M889,ani_diet!D:D,0)),""),"")</f>
        <v>Nigella sativa Seed Cake</v>
      </c>
    </row>
    <row r="890" spans="1:38">
      <c r="A890" t="str">
        <f>_xlfn.TEXTJOIN("/",TRUE,AOM[[#This Row],[L1]:[L10]])</f>
        <v>Management/Livestock Management/Feed Characteristic/Feed Composition/Feed Ingredient/Crop Product/Spices ByProducts/Black Cumin/Black Cumin Seed/Black Cumin Seed Cake Crushed Dried</v>
      </c>
      <c r="B890" s="207" t="s">
        <v>20652</v>
      </c>
      <c r="C890" s="207" t="s">
        <v>17896</v>
      </c>
      <c r="D890" s="207" t="s">
        <v>17898</v>
      </c>
      <c r="E890" s="207" t="s">
        <v>17908</v>
      </c>
      <c r="F890" s="207" t="s">
        <v>18308</v>
      </c>
      <c r="G890" s="207" t="s">
        <v>18309</v>
      </c>
      <c r="H890" s="207" t="s">
        <v>20214</v>
      </c>
      <c r="I890" s="207" t="s">
        <v>20645</v>
      </c>
      <c r="J890" s="207" t="s">
        <v>20646</v>
      </c>
      <c r="K890" s="207" t="s">
        <v>20647</v>
      </c>
      <c r="L890" s="207" t="s">
        <v>20653</v>
      </c>
      <c r="M890" t="str" cm="1">
        <f t="array" ref="M890">LOOKUP(2,1/(C890:L890&lt;&gt;""),C890:L890)</f>
        <v>Black Cumin Seed Cake Crushed Dried</v>
      </c>
      <c r="N890" s="207" t="s">
        <v>20648</v>
      </c>
      <c r="O890" s="207" t="s">
        <v>8288</v>
      </c>
      <c r="P890" s="207" t="s">
        <v>8288</v>
      </c>
      <c r="Q890" s="207" t="s">
        <v>8288</v>
      </c>
      <c r="R890" s="207" t="s">
        <v>8288</v>
      </c>
      <c r="S890" s="207" t="s">
        <v>8288</v>
      </c>
      <c r="T890" s="207" t="s">
        <v>8288</v>
      </c>
      <c r="U890" s="207" t="s">
        <v>20649</v>
      </c>
      <c r="V890" s="209" t="s">
        <v>20650</v>
      </c>
      <c r="W890" s="207" t="s">
        <v>8288</v>
      </c>
      <c r="X890" s="207" t="s">
        <v>8288</v>
      </c>
      <c r="Y890" s="207" t="s">
        <v>8288</v>
      </c>
      <c r="Z890" s="207" t="s">
        <v>8288</v>
      </c>
      <c r="AA890" s="209" t="s">
        <v>20651</v>
      </c>
      <c r="AB890" s="209" t="s">
        <v>4169</v>
      </c>
      <c r="AC890" s="210" t="s">
        <v>4169</v>
      </c>
      <c r="AD890" s="210">
        <v>2191</v>
      </c>
      <c r="AE890" s="210"/>
      <c r="AF890" s="210" t="s">
        <v>19516</v>
      </c>
      <c r="AG890" t="str">
        <f>IFERROR(IF(COUNTIF(C890:L890,"Feed Ingredient")&gt;0,INDEX(ani_diet!T:T,MATCH(M890,ani_diet!D:D,0)),""),"")</f>
        <v>Nigella sativa Seed Cake</v>
      </c>
      <c r="AH890" s="60" t="str">
        <f>IF(IFERROR(IF(MATCH("Feed Ingredient", AOM[[#This Row],[L1]:[L10]],0)&gt;0, TRUE, FALSE), FALSE)=TRUE,IFERROR(VLOOKUP(M890, ani_diet!C:C, 1, FALSE), "No Match"),FALSE)</f>
        <v>No Match</v>
      </c>
      <c r="AI890" t="s">
        <v>3539</v>
      </c>
      <c r="AL890" t="str">
        <f>IFERROR(IF(COUNTIF(C890:L890,"Feed Ingredient")&gt;0,INDEX(ani_diet!T:T,MATCH(M890,ani_diet!D:D,0)),""),"")</f>
        <v>Nigella sativa Seed Cake</v>
      </c>
    </row>
    <row r="891" spans="1:38">
      <c r="A891" t="str">
        <f>_xlfn.TEXTJOIN("/",TRUE,AOM[[#This Row],[L1]:[L10]])</f>
        <v>Management/Livestock Management/Feed Characteristic/Feed Composition/Feed Ingredient/Crop Product/Spices Products/Black Cumin/Black Cumin Ground</v>
      </c>
      <c r="B891" s="207" t="s">
        <v>20654</v>
      </c>
      <c r="C891" s="207" t="s">
        <v>17896</v>
      </c>
      <c r="D891" s="207" t="s">
        <v>17898</v>
      </c>
      <c r="E891" s="207" t="s">
        <v>17908</v>
      </c>
      <c r="F891" s="207" t="s">
        <v>18308</v>
      </c>
      <c r="G891" s="207" t="s">
        <v>18309</v>
      </c>
      <c r="H891" s="207" t="s">
        <v>20214</v>
      </c>
      <c r="I891" s="207" t="s">
        <v>20655</v>
      </c>
      <c r="J891" s="207" t="s">
        <v>20646</v>
      </c>
      <c r="K891" s="207" t="s">
        <v>20656</v>
      </c>
      <c r="L891" s="207"/>
      <c r="M891" t="str" cm="1">
        <f t="array" ref="M891">LOOKUP(2,1/(C891:L891&lt;&gt;""),C891:L891)</f>
        <v>Black Cumin Ground</v>
      </c>
      <c r="N891" s="207" t="s">
        <v>20657</v>
      </c>
      <c r="O891" s="207" t="s">
        <v>8288</v>
      </c>
      <c r="P891" s="207" t="s">
        <v>8288</v>
      </c>
      <c r="Q891" s="207" t="s">
        <v>8288</v>
      </c>
      <c r="R891" s="207" t="s">
        <v>8288</v>
      </c>
      <c r="S891" s="207" t="s">
        <v>8288</v>
      </c>
      <c r="T891" s="207" t="s">
        <v>8288</v>
      </c>
      <c r="U891" s="207" t="s">
        <v>20649</v>
      </c>
      <c r="V891" s="209" t="s">
        <v>20658</v>
      </c>
      <c r="W891" s="207" t="s">
        <v>8288</v>
      </c>
      <c r="X891" s="207" t="s">
        <v>8288</v>
      </c>
      <c r="Y891" s="207" t="s">
        <v>8288</v>
      </c>
      <c r="Z891" s="207" t="s">
        <v>8288</v>
      </c>
      <c r="AA891" s="209" t="s">
        <v>20651</v>
      </c>
      <c r="AB891" s="209" t="s">
        <v>4169</v>
      </c>
      <c r="AC891" s="210" t="s">
        <v>4169</v>
      </c>
      <c r="AD891" s="210" t="s">
        <v>4169</v>
      </c>
      <c r="AE891" s="210"/>
      <c r="AF891" s="210"/>
      <c r="AG891" t="str">
        <f>IFERROR(IF(COUNTIF(C891:L891,"Feed Ingredient")&gt;0,INDEX(ani_diet!T:T,MATCH(M891,ani_diet!D:D,0)),""),"")</f>
        <v>Nigella sativa</v>
      </c>
      <c r="AH891" s="60" t="str">
        <f>IF(IFERROR(IF(MATCH("Feed Ingredient", AOM[[#This Row],[L1]:[L10]],0)&gt;0, TRUE, FALSE), FALSE)=TRUE,IFERROR(VLOOKUP(M891, ani_diet!C:C, 1, FALSE), "No Match"),FALSE)</f>
        <v>No Match</v>
      </c>
      <c r="AI891" t="s">
        <v>3539</v>
      </c>
      <c r="AL891" t="str">
        <f>IFERROR(IF(COUNTIF(C891:L891,"Feed Ingredient")&gt;0,INDEX(ani_diet!T:T,MATCH(M891,ani_diet!D:D,0)),""),"")</f>
        <v>Nigella sativa</v>
      </c>
    </row>
    <row r="892" spans="1:38">
      <c r="A892" t="str">
        <f>_xlfn.TEXTJOIN("/",TRUE,AOM[[#This Row],[L1]:[L10]])</f>
        <v>Management/Livestock Management/Feed Characteristic/Feed Composition/Feed Ingredient/Crop Product/Spices Products/Black Cumin/Black Cumin Seed/Black Cumin Seed Ground</v>
      </c>
      <c r="B892" s="207" t="s">
        <v>20659</v>
      </c>
      <c r="C892" s="207" t="s">
        <v>17896</v>
      </c>
      <c r="D892" s="207" t="s">
        <v>17898</v>
      </c>
      <c r="E892" s="207" t="s">
        <v>17908</v>
      </c>
      <c r="F892" s="207" t="s">
        <v>18308</v>
      </c>
      <c r="G892" s="207" t="s">
        <v>18309</v>
      </c>
      <c r="H892" s="207" t="s">
        <v>20214</v>
      </c>
      <c r="I892" s="207" t="s">
        <v>20655</v>
      </c>
      <c r="J892" s="207" t="s">
        <v>20646</v>
      </c>
      <c r="K892" s="207" t="s">
        <v>20647</v>
      </c>
      <c r="L892" s="207" t="s">
        <v>20660</v>
      </c>
      <c r="M892" t="str" cm="1">
        <f t="array" ref="M892">LOOKUP(2,1/(C892:L892&lt;&gt;""),C892:L892)</f>
        <v>Black Cumin Seed Ground</v>
      </c>
      <c r="N892" s="207" t="s">
        <v>20661</v>
      </c>
      <c r="O892" s="207" t="s">
        <v>8288</v>
      </c>
      <c r="P892" s="207" t="s">
        <v>8288</v>
      </c>
      <c r="Q892" s="207" t="s">
        <v>8288</v>
      </c>
      <c r="R892" s="207" t="s">
        <v>8288</v>
      </c>
      <c r="S892" s="207" t="s">
        <v>8288</v>
      </c>
      <c r="T892" s="207" t="s">
        <v>8288</v>
      </c>
      <c r="U892" s="207" t="s">
        <v>20649</v>
      </c>
      <c r="V892" s="209" t="s">
        <v>20658</v>
      </c>
      <c r="W892" s="207" t="s">
        <v>8288</v>
      </c>
      <c r="X892" s="207" t="s">
        <v>8288</v>
      </c>
      <c r="Y892" s="207" t="s">
        <v>8288</v>
      </c>
      <c r="Z892" s="207" t="s">
        <v>8288</v>
      </c>
      <c r="AA892" s="209" t="s">
        <v>20651</v>
      </c>
      <c r="AB892" s="209" t="s">
        <v>4169</v>
      </c>
      <c r="AC892" s="210" t="s">
        <v>4169</v>
      </c>
      <c r="AD892" s="210" t="s">
        <v>4169</v>
      </c>
      <c r="AE892" s="210"/>
      <c r="AF892" s="210"/>
      <c r="AG892" t="str">
        <f>IFERROR(IF(COUNTIF(C892:L892,"Feed Ingredient")&gt;0,INDEX(ani_diet!T:T,MATCH(M892,ani_diet!D:D,0)),""),"")</f>
        <v>Nigella sativa Seed</v>
      </c>
      <c r="AH892" s="60" t="str">
        <f>IF(IFERROR(IF(MATCH("Feed Ingredient", AOM[[#This Row],[L1]:[L10]],0)&gt;0, TRUE, FALSE), FALSE)=TRUE,IFERROR(VLOOKUP(M892, ani_diet!C:C, 1, FALSE), "No Match"),FALSE)</f>
        <v>No Match</v>
      </c>
      <c r="AI892" t="s">
        <v>3539</v>
      </c>
      <c r="AL892" t="str">
        <f>IFERROR(IF(COUNTIF(C892:L892,"Feed Ingredient")&gt;0,INDEX(ani_diet!T:T,MATCH(M892,ani_diet!D:D,0)),""),"")</f>
        <v>Nigella sativa Seed</v>
      </c>
    </row>
    <row r="893" spans="1:38">
      <c r="A893" t="str">
        <f>_xlfn.TEXTJOIN("/",TRUE,AOM[[#This Row],[L1]:[L10]])</f>
        <v>Management/Livestock Management/Feed Characteristic/Feed Composition/Feed Ingredient/Crop Product/Spices Products/Black Cumin/Black Cumin Seed</v>
      </c>
      <c r="B893" s="207" t="s">
        <v>20662</v>
      </c>
      <c r="C893" s="207" t="s">
        <v>17896</v>
      </c>
      <c r="D893" s="207" t="s">
        <v>17898</v>
      </c>
      <c r="E893" s="207" t="s">
        <v>17908</v>
      </c>
      <c r="F893" s="207" t="s">
        <v>18308</v>
      </c>
      <c r="G893" s="207" t="s">
        <v>18309</v>
      </c>
      <c r="H893" s="207" t="s">
        <v>20214</v>
      </c>
      <c r="I893" s="207" t="s">
        <v>20655</v>
      </c>
      <c r="J893" s="207" t="s">
        <v>20646</v>
      </c>
      <c r="K893" s="207" t="s">
        <v>20647</v>
      </c>
      <c r="L893" s="207"/>
      <c r="M893" t="str" cm="1">
        <f t="array" ref="M893">LOOKUP(2,1/(C893:L893&lt;&gt;""),C893:L893)</f>
        <v>Black Cumin Seed</v>
      </c>
      <c r="N893" s="207" t="s">
        <v>8288</v>
      </c>
      <c r="O893" s="207" t="s">
        <v>8288</v>
      </c>
      <c r="P893" s="207" t="s">
        <v>8288</v>
      </c>
      <c r="Q893" s="207" t="s">
        <v>8288</v>
      </c>
      <c r="R893" s="207" t="s">
        <v>8288</v>
      </c>
      <c r="S893" s="207" t="s">
        <v>8288</v>
      </c>
      <c r="T893" s="207" t="s">
        <v>8288</v>
      </c>
      <c r="U893" s="207" t="s">
        <v>20649</v>
      </c>
      <c r="V893" s="209" t="s">
        <v>20658</v>
      </c>
      <c r="W893" s="207" t="s">
        <v>8288</v>
      </c>
      <c r="X893" s="207" t="s">
        <v>8288</v>
      </c>
      <c r="Y893" s="207" t="s">
        <v>8288</v>
      </c>
      <c r="Z893" s="207" t="s">
        <v>8288</v>
      </c>
      <c r="AA893" s="209" t="s">
        <v>20651</v>
      </c>
      <c r="AB893" s="209" t="s">
        <v>4169</v>
      </c>
      <c r="AC893" s="210" t="s">
        <v>4169</v>
      </c>
      <c r="AD893" s="210" t="s">
        <v>4169</v>
      </c>
      <c r="AE893" s="210"/>
      <c r="AF893" s="210"/>
      <c r="AG893" t="str">
        <f>IFERROR(IF(COUNTIF(C893:L893,"Feed Ingredient")&gt;0,INDEX(ani_diet!T:T,MATCH(M893,ani_diet!D:D,0)),""),"")</f>
        <v>Nigella sativa Seed</v>
      </c>
      <c r="AH893" s="60" t="str">
        <f>IF(IFERROR(IF(MATCH("Feed Ingredient", AOM[[#This Row],[L1]:[L10]],0)&gt;0, TRUE, FALSE), FALSE)=TRUE,IFERROR(VLOOKUP(M893, ani_diet!C:C, 1, FALSE), "No Match"),FALSE)</f>
        <v>Black Cumin Seed</v>
      </c>
      <c r="AI893" t="s">
        <v>3539</v>
      </c>
      <c r="AL893" t="str">
        <f>IFERROR(IF(COUNTIF(C893:L893,"Feed Ingredient")&gt;0,INDEX(ani_diet!T:T,MATCH(M893,ani_diet!D:D,0)),""),"")</f>
        <v>Nigella sativa Seed</v>
      </c>
    </row>
    <row r="894" spans="1:38">
      <c r="A894" t="str">
        <f>_xlfn.TEXTJOIN("/",TRUE,AOM[[#This Row],[L1]:[L10]])</f>
        <v>Management/Livestock Management/Feed Characteristic/Feed Composition/Feed Ingredient/Crop Product/Spices Products/Lippia javanica/Lippia javanica Leaves/Lippia javanica Leaves Dried Ground</v>
      </c>
      <c r="B894" s="207" t="s">
        <v>20663</v>
      </c>
      <c r="C894" s="207" t="s">
        <v>17896</v>
      </c>
      <c r="D894" s="207" t="s">
        <v>17898</v>
      </c>
      <c r="E894" s="207" t="s">
        <v>17908</v>
      </c>
      <c r="F894" s="207" t="s">
        <v>18308</v>
      </c>
      <c r="G894" s="207" t="s">
        <v>18309</v>
      </c>
      <c r="H894" s="207" t="s">
        <v>20214</v>
      </c>
      <c r="I894" s="207" t="s">
        <v>20655</v>
      </c>
      <c r="J894" s="207" t="s">
        <v>9529</v>
      </c>
      <c r="K894" s="207" t="s">
        <v>20664</v>
      </c>
      <c r="L894" s="207" t="s">
        <v>20665</v>
      </c>
      <c r="M894" t="str" cm="1">
        <f t="array" ref="M894">LOOKUP(2,1/(C894:L894&lt;&gt;""),C894:L894)</f>
        <v>Lippia javanica Leaves Dried Ground</v>
      </c>
      <c r="N894" s="207" t="s">
        <v>20666</v>
      </c>
      <c r="O894" s="207" t="s">
        <v>8288</v>
      </c>
      <c r="P894" s="207" t="s">
        <v>8288</v>
      </c>
      <c r="Q894" s="207" t="s">
        <v>8288</v>
      </c>
      <c r="R894" s="207" t="s">
        <v>8288</v>
      </c>
      <c r="S894" s="207" t="s">
        <v>8288</v>
      </c>
      <c r="T894" s="207" t="s">
        <v>8288</v>
      </c>
      <c r="U894" s="207" t="s">
        <v>9529</v>
      </c>
      <c r="V894" s="209" t="s">
        <v>328</v>
      </c>
      <c r="W894" s="207" t="s">
        <v>8288</v>
      </c>
      <c r="X894" s="207" t="s">
        <v>8288</v>
      </c>
      <c r="Y894" s="207" t="s">
        <v>8288</v>
      </c>
      <c r="Z894" s="207" t="s">
        <v>8288</v>
      </c>
      <c r="AA894" s="209" t="s">
        <v>9530</v>
      </c>
      <c r="AB894" s="209" t="s">
        <v>4169</v>
      </c>
      <c r="AC894" s="210" t="s">
        <v>4169</v>
      </c>
      <c r="AD894" s="210">
        <v>2191</v>
      </c>
      <c r="AE894" s="210"/>
      <c r="AF894" s="210" t="s">
        <v>19516</v>
      </c>
      <c r="AG894" t="str">
        <f>IFERROR(IF(COUNTIF(C894:L894,"Feed Ingredient")&gt;0,INDEX(ani_diet!T:T,MATCH(M894,ani_diet!D:D,0)),""),"")</f>
        <v>Lippia javanica Leaves</v>
      </c>
      <c r="AH894" s="60" t="str">
        <f>IF(IFERROR(IF(MATCH("Feed Ingredient", AOM[[#This Row],[L1]:[L10]],0)&gt;0, TRUE, FALSE), FALSE)=TRUE,IFERROR(VLOOKUP(M894, ani_diet!C:C, 1, FALSE), "No Match"),FALSE)</f>
        <v>No Match</v>
      </c>
      <c r="AI894" t="s">
        <v>3539</v>
      </c>
      <c r="AL894" t="str">
        <f>IFERROR(IF(COUNTIF(C894:L894,"Feed Ingredient")&gt;0,INDEX(ani_diet!T:T,MATCH(M894,ani_diet!D:D,0)),""),"")</f>
        <v>Lippia javanica Leaves</v>
      </c>
    </row>
    <row r="895" spans="1:38">
      <c r="A895" t="str">
        <f>_xlfn.TEXTJOIN("/",TRUE,AOM[[#This Row],[L1]:[L10]])</f>
        <v>Management/Livestock Management/Feed Characteristic/Feed Composition/Feed Ingredient/Crop Product/Spices Products/Lippia javanica/Lippia javanica Leaves</v>
      </c>
      <c r="B895" s="207" t="s">
        <v>20667</v>
      </c>
      <c r="C895" s="207" t="s">
        <v>17896</v>
      </c>
      <c r="D895" s="207" t="s">
        <v>17898</v>
      </c>
      <c r="E895" s="207" t="s">
        <v>17908</v>
      </c>
      <c r="F895" s="207" t="s">
        <v>18308</v>
      </c>
      <c r="G895" s="207" t="s">
        <v>18309</v>
      </c>
      <c r="H895" s="207" t="s">
        <v>20214</v>
      </c>
      <c r="I895" s="207" t="s">
        <v>20655</v>
      </c>
      <c r="J895" s="207" t="s">
        <v>9529</v>
      </c>
      <c r="K895" s="207" t="s">
        <v>20664</v>
      </c>
      <c r="L895" s="207"/>
      <c r="M895" t="str" cm="1">
        <f t="array" ref="M895">LOOKUP(2,1/(C895:L895&lt;&gt;""),C895:L895)</f>
        <v>Lippia javanica Leaves</v>
      </c>
      <c r="N895" s="207" t="s">
        <v>8288</v>
      </c>
      <c r="O895" s="207" t="s">
        <v>8288</v>
      </c>
      <c r="P895" s="207" t="s">
        <v>8288</v>
      </c>
      <c r="Q895" s="207" t="s">
        <v>8288</v>
      </c>
      <c r="R895" s="207" t="s">
        <v>8288</v>
      </c>
      <c r="S895" s="207" t="s">
        <v>8288</v>
      </c>
      <c r="T895" s="207" t="s">
        <v>8288</v>
      </c>
      <c r="U895" s="207" t="s">
        <v>9529</v>
      </c>
      <c r="V895" s="209" t="s">
        <v>328</v>
      </c>
      <c r="W895" s="207" t="s">
        <v>8288</v>
      </c>
      <c r="X895" s="207" t="s">
        <v>8288</v>
      </c>
      <c r="Y895" s="207" t="s">
        <v>8288</v>
      </c>
      <c r="Z895" s="207" t="s">
        <v>8288</v>
      </c>
      <c r="AA895" s="209" t="s">
        <v>9530</v>
      </c>
      <c r="AB895" s="209" t="s">
        <v>4169</v>
      </c>
      <c r="AC895" s="210" t="s">
        <v>4169</v>
      </c>
      <c r="AD895" s="210" t="s">
        <v>4169</v>
      </c>
      <c r="AE895" s="210"/>
      <c r="AF895" s="210"/>
      <c r="AG895" t="str">
        <f>IFERROR(IF(COUNTIF(C895:L895,"Feed Ingredient")&gt;0,INDEX(ani_diet!T:T,MATCH(M895,ani_diet!D:D,0)),""),"")</f>
        <v>Lippia javanica Leaves</v>
      </c>
      <c r="AH895" s="60" t="str">
        <f>IF(IFERROR(IF(MATCH("Feed Ingredient", AOM[[#This Row],[L1]:[L10]],0)&gt;0, TRUE, FALSE), FALSE)=TRUE,IFERROR(VLOOKUP(M895, ani_diet!C:C, 1, FALSE), "No Match"),FALSE)</f>
        <v>Lippia javanica Leaves</v>
      </c>
      <c r="AI895" t="s">
        <v>3539</v>
      </c>
      <c r="AL895" t="str">
        <f>IFERROR(IF(COUNTIF(C895:L895,"Feed Ingredient")&gt;0,INDEX(ani_diet!T:T,MATCH(M895,ani_diet!D:D,0)),""),"")</f>
        <v>Lippia javanica Leaves</v>
      </c>
    </row>
    <row r="896" spans="1:38">
      <c r="A896" t="str">
        <f>_xlfn.TEXTJOIN("/",TRUE,AOM[[#This Row],[L1]:[L10]])</f>
        <v>Management/Livestock Management/Feed Characteristic/Feed Composition/Feed Ingredient/Crop Product/Spices Products/Lippia javanica</v>
      </c>
      <c r="B896" s="207" t="s">
        <v>20668</v>
      </c>
      <c r="C896" s="207" t="s">
        <v>17896</v>
      </c>
      <c r="D896" s="207" t="s">
        <v>17898</v>
      </c>
      <c r="E896" s="207" t="s">
        <v>17908</v>
      </c>
      <c r="F896" s="207" t="s">
        <v>18308</v>
      </c>
      <c r="G896" s="207" t="s">
        <v>18309</v>
      </c>
      <c r="H896" s="207" t="s">
        <v>20214</v>
      </c>
      <c r="I896" s="207" t="s">
        <v>20655</v>
      </c>
      <c r="J896" s="207" t="s">
        <v>9529</v>
      </c>
      <c r="K896" s="207"/>
      <c r="L896" s="207"/>
      <c r="M896" t="str" cm="1">
        <f t="array" ref="M896">LOOKUP(2,1/(C896:L896&lt;&gt;""),C896:L896)</f>
        <v>Lippia javanica</v>
      </c>
      <c r="N896" s="207" t="s">
        <v>8288</v>
      </c>
      <c r="O896" s="207" t="s">
        <v>8288</v>
      </c>
      <c r="P896" s="207" t="s">
        <v>8288</v>
      </c>
      <c r="Q896" s="207" t="s">
        <v>8288</v>
      </c>
      <c r="R896" s="207" t="s">
        <v>8288</v>
      </c>
      <c r="S896" s="207" t="s">
        <v>8288</v>
      </c>
      <c r="T896" s="207" t="s">
        <v>8288</v>
      </c>
      <c r="U896" s="207" t="s">
        <v>9529</v>
      </c>
      <c r="V896" s="209" t="s">
        <v>328</v>
      </c>
      <c r="W896" s="207" t="s">
        <v>8288</v>
      </c>
      <c r="X896" s="207" t="s">
        <v>8288</v>
      </c>
      <c r="Y896" s="207" t="s">
        <v>8288</v>
      </c>
      <c r="Z896" s="207" t="s">
        <v>8288</v>
      </c>
      <c r="AA896" s="209" t="s">
        <v>9530</v>
      </c>
      <c r="AB896" s="209" t="s">
        <v>4169</v>
      </c>
      <c r="AC896" s="210" t="s">
        <v>4169</v>
      </c>
      <c r="AD896" s="210" t="s">
        <v>4169</v>
      </c>
      <c r="AE896" s="210"/>
      <c r="AF896" s="210"/>
      <c r="AG896" t="str">
        <f>IFERROR(IF(COUNTIF(C896:L896,"Feed Ingredient")&gt;0,INDEX(ani_diet!T:T,MATCH(M896,ani_diet!D:D,0)),""),"")</f>
        <v>Lippia javanica</v>
      </c>
      <c r="AH896" s="60" t="str">
        <f>IF(IFERROR(IF(MATCH("Feed Ingredient", AOM[[#This Row],[L1]:[L10]],0)&gt;0, TRUE, FALSE), FALSE)=TRUE,IFERROR(VLOOKUP(M896, ani_diet!C:C, 1, FALSE), "No Match"),FALSE)</f>
        <v>Lippia javanica</v>
      </c>
      <c r="AI896" t="s">
        <v>3539</v>
      </c>
      <c r="AL896" t="str">
        <f>IFERROR(IF(COUNTIF(C896:L896,"Feed Ingredient")&gt;0,INDEX(ani_diet!T:T,MATCH(M896,ani_diet!D:D,0)),""),"")</f>
        <v>Lippia javanica</v>
      </c>
    </row>
    <row r="897" spans="1:38">
      <c r="A897" t="str">
        <f>_xlfn.TEXTJOIN("/",TRUE,AOM[[#This Row],[L1]:[L10]])</f>
        <v>Management/Livestock Management/Feed Characteristic/Feed Composition/Feed Ingredient/Crop Product/Spices Products/Rosemary/Rosemary Leaves</v>
      </c>
      <c r="B897" s="207" t="s">
        <v>20669</v>
      </c>
      <c r="C897" s="207" t="s">
        <v>17896</v>
      </c>
      <c r="D897" s="207" t="s">
        <v>17898</v>
      </c>
      <c r="E897" s="207" t="s">
        <v>17908</v>
      </c>
      <c r="F897" s="207" t="s">
        <v>18308</v>
      </c>
      <c r="G897" s="207" t="s">
        <v>18309</v>
      </c>
      <c r="H897" s="207" t="s">
        <v>20214</v>
      </c>
      <c r="I897" s="207" t="s">
        <v>20655</v>
      </c>
      <c r="J897" s="207" t="s">
        <v>20670</v>
      </c>
      <c r="K897" s="207" t="s">
        <v>20671</v>
      </c>
      <c r="L897" s="207"/>
      <c r="M897" t="str" cm="1">
        <f t="array" ref="M897">LOOKUP(2,1/(C897:L897&lt;&gt;""),C897:L897)</f>
        <v>Rosemary Leaves</v>
      </c>
      <c r="N897" s="207" t="s">
        <v>8288</v>
      </c>
      <c r="O897" s="207" t="s">
        <v>8288</v>
      </c>
      <c r="P897" s="207" t="s">
        <v>8288</v>
      </c>
      <c r="Q897" s="207" t="s">
        <v>8288</v>
      </c>
      <c r="R897" s="207" t="s">
        <v>8288</v>
      </c>
      <c r="S897" s="207" t="s">
        <v>8288</v>
      </c>
      <c r="T897" s="207" t="s">
        <v>8288</v>
      </c>
      <c r="U897" s="207" t="s">
        <v>9629</v>
      </c>
      <c r="V897" s="204" t="s">
        <v>20672</v>
      </c>
      <c r="W897" s="207" t="s">
        <v>8288</v>
      </c>
      <c r="X897" s="207" t="s">
        <v>8288</v>
      </c>
      <c r="Y897" s="207" t="s">
        <v>8288</v>
      </c>
      <c r="Z897" s="207" t="s">
        <v>8288</v>
      </c>
      <c r="AA897" s="204" t="s">
        <v>9630</v>
      </c>
      <c r="AB897" s="209" t="s">
        <v>4169</v>
      </c>
      <c r="AC897" s="210" t="s">
        <v>4169</v>
      </c>
      <c r="AD897" s="210" t="s">
        <v>4169</v>
      </c>
      <c r="AE897" s="210"/>
      <c r="AF897" s="210"/>
      <c r="AG897" t="str">
        <f>IFERROR(IF(COUNTIF(C897:L897,"Feed Ingredient")&gt;0,INDEX(ani_diet!T:T,MATCH(M897,ani_diet!D:D,0)),""),"")</f>
        <v>Oryza sativa  Leaves</v>
      </c>
      <c r="AH897" s="60" t="str">
        <f>IF(IFERROR(IF(MATCH("Feed Ingredient", AOM[[#This Row],[L1]:[L10]],0)&gt;0, TRUE, FALSE), FALSE)=TRUE,IFERROR(VLOOKUP(M897, ani_diet!C:C, 1, FALSE), "No Match"),FALSE)</f>
        <v>Rosemary Leaves</v>
      </c>
      <c r="AI897" t="s">
        <v>3539</v>
      </c>
      <c r="AL897" t="str">
        <f>IFERROR(IF(COUNTIF(C897:L897,"Feed Ingredient")&gt;0,INDEX(ani_diet!T:T,MATCH(M897,ani_diet!D:D,0)),""),"")</f>
        <v>Oryza sativa  Leaves</v>
      </c>
    </row>
    <row r="898" spans="1:38">
      <c r="A898" t="str">
        <f>_xlfn.TEXTJOIN("/",TRUE,AOM[[#This Row],[L1]:[L10]])</f>
        <v>Management/Livestock Management/Feed Characteristic/Feed Composition/Feed Ingredient/Crop Product/Spices Products/Rosemary/Rosemary Oil</v>
      </c>
      <c r="B898" s="207" t="s">
        <v>20673</v>
      </c>
      <c r="C898" s="207" t="s">
        <v>17896</v>
      </c>
      <c r="D898" s="207" t="s">
        <v>17898</v>
      </c>
      <c r="E898" s="207" t="s">
        <v>17908</v>
      </c>
      <c r="F898" s="207" t="s">
        <v>18308</v>
      </c>
      <c r="G898" s="207" t="s">
        <v>18309</v>
      </c>
      <c r="H898" s="207" t="s">
        <v>20214</v>
      </c>
      <c r="I898" s="207" t="s">
        <v>20655</v>
      </c>
      <c r="J898" s="207" t="s">
        <v>20670</v>
      </c>
      <c r="K898" s="207" t="s">
        <v>20674</v>
      </c>
      <c r="L898" s="207"/>
      <c r="M898" t="str" cm="1">
        <f t="array" ref="M898">LOOKUP(2,1/(C898:L898&lt;&gt;""),C898:L898)</f>
        <v>Rosemary Oil</v>
      </c>
      <c r="N898" s="207" t="s">
        <v>8288</v>
      </c>
      <c r="O898" s="207" t="s">
        <v>8288</v>
      </c>
      <c r="P898" s="207" t="s">
        <v>8288</v>
      </c>
      <c r="Q898" s="207" t="s">
        <v>8288</v>
      </c>
      <c r="R898" s="207" t="s">
        <v>8288</v>
      </c>
      <c r="S898" s="207" t="s">
        <v>8288</v>
      </c>
      <c r="T898" s="207" t="s">
        <v>8288</v>
      </c>
      <c r="U898" s="207" t="s">
        <v>9629</v>
      </c>
      <c r="V898" s="204" t="s">
        <v>20672</v>
      </c>
      <c r="W898" s="207" t="s">
        <v>8288</v>
      </c>
      <c r="X898" s="207" t="s">
        <v>8288</v>
      </c>
      <c r="Y898" s="207" t="s">
        <v>8288</v>
      </c>
      <c r="Z898" s="207" t="s">
        <v>8288</v>
      </c>
      <c r="AA898" s="209" t="s">
        <v>9630</v>
      </c>
      <c r="AB898" s="209" t="s">
        <v>4169</v>
      </c>
      <c r="AC898" s="210" t="s">
        <v>4169</v>
      </c>
      <c r="AD898" s="210" t="s">
        <v>4169</v>
      </c>
      <c r="AE898" s="210"/>
      <c r="AF898" s="210"/>
      <c r="AG898" t="str">
        <f>IFERROR(IF(COUNTIF(C898:L898,"Feed Ingredient")&gt;0,INDEX(ani_diet!T:T,MATCH(M898,ani_diet!D:D,0)),""),"")</f>
        <v>Oryza sativa  Oil</v>
      </c>
      <c r="AH898" s="60" t="str">
        <f>IF(IFERROR(IF(MATCH("Feed Ingredient", AOM[[#This Row],[L1]:[L10]],0)&gt;0, TRUE, FALSE), FALSE)=TRUE,IFERROR(VLOOKUP(M898, ani_diet!C:C, 1, FALSE), "No Match"),FALSE)</f>
        <v>Rosemary Oil</v>
      </c>
      <c r="AI898" t="s">
        <v>3539</v>
      </c>
      <c r="AL898" t="str">
        <f>IFERROR(IF(COUNTIF(C898:L898,"Feed Ingredient")&gt;0,INDEX(ani_diet!T:T,MATCH(M898,ani_diet!D:D,0)),""),"")</f>
        <v>Oryza sativa  Oil</v>
      </c>
    </row>
    <row r="899" spans="1:38">
      <c r="A899" t="s">
        <v>20675</v>
      </c>
      <c r="B899" s="207" t="s">
        <v>20676</v>
      </c>
      <c r="C899" s="207" t="s">
        <v>17896</v>
      </c>
      <c r="D899" s="207" t="s">
        <v>17898</v>
      </c>
      <c r="E899" s="207" t="s">
        <v>17908</v>
      </c>
      <c r="F899" s="207" t="s">
        <v>18308</v>
      </c>
      <c r="G899" s="207" t="s">
        <v>18309</v>
      </c>
      <c r="H899" s="207" t="s">
        <v>20214</v>
      </c>
      <c r="I899" s="207" t="s">
        <v>20655</v>
      </c>
      <c r="J899" s="207" t="s">
        <v>20670</v>
      </c>
      <c r="K899" s="207" t="s">
        <v>20677</v>
      </c>
      <c r="L899" s="207" t="s">
        <v>20678</v>
      </c>
      <c r="M899" t="str" cm="1">
        <f t="array" ref="M899">LOOKUP(2,1/(C899:L899&lt;&gt;""),C899:L899)</f>
        <v>Rosemary Residues Dried Ground</v>
      </c>
      <c r="N899" s="207"/>
      <c r="O899" s="207"/>
      <c r="P899" s="207"/>
      <c r="Q899" s="207"/>
      <c r="R899" s="207"/>
      <c r="S899" s="207"/>
      <c r="T899" s="207"/>
      <c r="U899" s="207" t="s">
        <v>9629</v>
      </c>
      <c r="V899" s="204" t="s">
        <v>20672</v>
      </c>
      <c r="W899" s="207" t="s">
        <v>8288</v>
      </c>
      <c r="X899" s="207" t="s">
        <v>8288</v>
      </c>
      <c r="Y899" s="207" t="s">
        <v>8288</v>
      </c>
      <c r="Z899" s="207" t="s">
        <v>8288</v>
      </c>
      <c r="AA899" s="209" t="s">
        <v>9630</v>
      </c>
      <c r="AB899" s="209" t="s">
        <v>4169</v>
      </c>
      <c r="AC899" s="210" t="s">
        <v>4169</v>
      </c>
      <c r="AD899" s="210" t="s">
        <v>4169</v>
      </c>
      <c r="AE899" s="210"/>
      <c r="AF899" s="210"/>
      <c r="AG899" t="str">
        <f>IFERROR(IF(COUNTIF(C899:L899,"Feed Ingredient")&gt;0,INDEX(ani_diet!T:T,MATCH(M899,ani_diet!D:D,0)),""),"")</f>
        <v>Rosmarinus officinalis Residues</v>
      </c>
      <c r="AH899" s="60" t="str">
        <f>IF(IFERROR(IF(MATCH("Feed Ingredient", AOM[[#This Row],[L1]:[L10]],0)&gt;0, TRUE, FALSE), FALSE)=TRUE,IFERROR(VLOOKUP(M899, ani_diet!C:C, 1, FALSE), "No Match"),FALSE)</f>
        <v>No Match</v>
      </c>
      <c r="AI899" t="s">
        <v>3539</v>
      </c>
      <c r="AL899" t="str">
        <f>IFERROR(IF(COUNTIF(C899:L899,"Feed Ingredient")&gt;0,INDEX(ani_diet!T:T,MATCH(M899,ani_diet!D:D,0)),""),"")</f>
        <v>Rosmarinus officinalis Residues</v>
      </c>
    </row>
    <row r="900" spans="1:38">
      <c r="A900" t="str">
        <f>_xlfn.TEXTJOIN("/",TRUE,AOM[[#This Row],[L1]:[L10]])</f>
        <v>Management/Livestock Management/Feed Characteristic/Feed Composition/Feed Ingredient/Crop Product/Spices Products/Rosemary/Rosemary Residues</v>
      </c>
      <c r="B900" s="207" t="s">
        <v>20679</v>
      </c>
      <c r="C900" s="207" t="s">
        <v>17896</v>
      </c>
      <c r="D900" s="207" t="s">
        <v>17898</v>
      </c>
      <c r="E900" s="207" t="s">
        <v>17908</v>
      </c>
      <c r="F900" s="207" t="s">
        <v>18308</v>
      </c>
      <c r="G900" s="207" t="s">
        <v>18309</v>
      </c>
      <c r="H900" s="207" t="s">
        <v>20214</v>
      </c>
      <c r="I900" s="207" t="s">
        <v>20655</v>
      </c>
      <c r="J900" s="207" t="s">
        <v>20670</v>
      </c>
      <c r="K900" s="207" t="s">
        <v>20677</v>
      </c>
      <c r="L900" s="207"/>
      <c r="M900" t="str" cm="1">
        <f t="array" ref="M900">LOOKUP(2,1/(C900:L900&lt;&gt;""),C900:L900)</f>
        <v>Rosemary Residues</v>
      </c>
      <c r="N900" s="207"/>
      <c r="O900" s="207"/>
      <c r="P900" s="207"/>
      <c r="Q900" s="207"/>
      <c r="R900" s="207"/>
      <c r="S900" s="207"/>
      <c r="T900" s="207"/>
      <c r="U900" s="207" t="s">
        <v>9629</v>
      </c>
      <c r="V900" s="204" t="s">
        <v>20672</v>
      </c>
      <c r="W900" s="207" t="s">
        <v>8288</v>
      </c>
      <c r="X900" s="207" t="s">
        <v>8288</v>
      </c>
      <c r="Y900" s="207" t="s">
        <v>8288</v>
      </c>
      <c r="Z900" s="207" t="s">
        <v>8288</v>
      </c>
      <c r="AA900" s="209" t="s">
        <v>9630</v>
      </c>
      <c r="AB900" s="209" t="s">
        <v>4169</v>
      </c>
      <c r="AC900" s="210" t="s">
        <v>4169</v>
      </c>
      <c r="AD900" s="210" t="s">
        <v>4169</v>
      </c>
      <c r="AE900" s="210"/>
      <c r="AF900" s="210"/>
      <c r="AG900" t="str">
        <f>IFERROR(IF(COUNTIF(C900:L900,"Feed Ingredient")&gt;0,INDEX(ani_diet!T:T,MATCH(M900,ani_diet!D:D,0)),""),"")</f>
        <v/>
      </c>
      <c r="AH900" s="60" t="str">
        <f>IF(IFERROR(IF(MATCH("Feed Ingredient", AOM[[#This Row],[L1]:[L10]],0)&gt;0, TRUE, FALSE), FALSE)=TRUE,IFERROR(VLOOKUP(M900, ani_diet!C:C, 1, FALSE), "No Match"),FALSE)</f>
        <v>Rosemary Residues</v>
      </c>
      <c r="AI900" t="s">
        <v>3539</v>
      </c>
      <c r="AL900" t="str">
        <f>IFERROR(IF(COUNTIF(C900:L900,"Feed Ingredient")&gt;0,INDEX(ani_diet!T:T,MATCH(M900,ani_diet!D:D,0)),""),"")</f>
        <v/>
      </c>
    </row>
    <row r="901" spans="1:38">
      <c r="A901" t="str">
        <f>_xlfn.TEXTJOIN("/",TRUE,AOM[[#This Row],[L1]:[L10]])</f>
        <v>Management/Livestock Management/Feed Characteristic/Feed Composition/Feed Ingredient/Crop Product/Spices Products/Turmeric</v>
      </c>
      <c r="B901" s="207" t="s">
        <v>20680</v>
      </c>
      <c r="C901" s="207" t="s">
        <v>17896</v>
      </c>
      <c r="D901" s="207" t="s">
        <v>17898</v>
      </c>
      <c r="E901" s="207" t="s">
        <v>17908</v>
      </c>
      <c r="F901" s="207" t="s">
        <v>18308</v>
      </c>
      <c r="G901" s="207" t="s">
        <v>18309</v>
      </c>
      <c r="H901" s="207" t="s">
        <v>20214</v>
      </c>
      <c r="I901" s="207" t="s">
        <v>20655</v>
      </c>
      <c r="J901" s="207" t="s">
        <v>5331</v>
      </c>
      <c r="K901" s="207"/>
      <c r="L901" s="207"/>
      <c r="M901" t="str" cm="1">
        <f t="array" ref="M901">LOOKUP(2,1/(C901:L901&lt;&gt;""),C901:L901)</f>
        <v>Turmeric</v>
      </c>
      <c r="N901" s="207" t="s">
        <v>8288</v>
      </c>
      <c r="O901" s="207" t="s">
        <v>8288</v>
      </c>
      <c r="P901" s="207" t="s">
        <v>8288</v>
      </c>
      <c r="Q901" s="207" t="s">
        <v>8288</v>
      </c>
      <c r="R901" s="207" t="s">
        <v>8288</v>
      </c>
      <c r="S901" s="207" t="s">
        <v>8288</v>
      </c>
      <c r="T901" s="207" t="s">
        <v>8288</v>
      </c>
      <c r="U901" s="207" t="s">
        <v>5333</v>
      </c>
      <c r="V901" s="209" t="s">
        <v>20681</v>
      </c>
      <c r="W901" s="207" t="s">
        <v>8288</v>
      </c>
      <c r="X901" s="207" t="s">
        <v>8288</v>
      </c>
      <c r="Y901" s="207" t="s">
        <v>8288</v>
      </c>
      <c r="Z901" s="207" t="s">
        <v>8288</v>
      </c>
      <c r="AA901" s="209" t="s">
        <v>5335</v>
      </c>
      <c r="AB901" s="209" t="s">
        <v>4169</v>
      </c>
      <c r="AC901" s="210" t="s">
        <v>20682</v>
      </c>
      <c r="AD901" s="210" t="s">
        <v>4169</v>
      </c>
      <c r="AE901" s="210" t="s">
        <v>20683</v>
      </c>
      <c r="AF901" s="210"/>
      <c r="AG901" t="str">
        <f>IFERROR(IF(COUNTIF(C901:L901,"Feed Ingredient")&gt;0,INDEX(ani_diet!T:T,MATCH(M901,ani_diet!D:D,0)),""),"")</f>
        <v/>
      </c>
      <c r="AH901" s="60" t="str">
        <f>IF(IFERROR(IF(MATCH("Feed Ingredient", AOM[[#This Row],[L1]:[L10]],0)&gt;0, TRUE, FALSE), FALSE)=TRUE,IFERROR(VLOOKUP(M901, ani_diet!C:C, 1, FALSE), "No Match"),FALSE)</f>
        <v>Turmeric</v>
      </c>
      <c r="AI901" t="s">
        <v>3539</v>
      </c>
      <c r="AL901" t="str">
        <f>IFERROR(IF(COUNTIF(C901:L901,"Feed Ingredient")&gt;0,INDEX(ani_diet!T:T,MATCH(M901,ani_diet!D:D,0)),""),"")</f>
        <v/>
      </c>
    </row>
    <row r="902" spans="1:38">
      <c r="A902" t="str">
        <f>_xlfn.TEXTJOIN("/",TRUE,AOM[[#This Row],[L1]:[L10]])</f>
        <v>Management/Livestock Management/Feed Characteristic/Feed Composition/Feed Ingredient/Crop Product/Vegetable Products/Alternanthera sessilis</v>
      </c>
      <c r="B902" s="207" t="s">
        <v>20684</v>
      </c>
      <c r="C902" s="207" t="s">
        <v>17896</v>
      </c>
      <c r="D902" s="207" t="s">
        <v>17898</v>
      </c>
      <c r="E902" s="207" t="s">
        <v>17908</v>
      </c>
      <c r="F902" s="207" t="s">
        <v>18308</v>
      </c>
      <c r="G902" s="207" t="s">
        <v>18309</v>
      </c>
      <c r="H902" s="207" t="s">
        <v>20214</v>
      </c>
      <c r="I902" s="207" t="s">
        <v>20685</v>
      </c>
      <c r="J902" s="207" t="s">
        <v>20686</v>
      </c>
      <c r="K902" s="207"/>
      <c r="L902" s="207"/>
      <c r="M902" t="str" cm="1">
        <f t="array" ref="M902">LOOKUP(2,1/(C902:L902&lt;&gt;""),C902:L902)</f>
        <v>Alternanthera sessilis</v>
      </c>
      <c r="N902" s="207" t="s">
        <v>20687</v>
      </c>
      <c r="O902" s="207"/>
      <c r="P902" s="207"/>
      <c r="Q902" s="207"/>
      <c r="R902" s="207"/>
      <c r="S902" s="207"/>
      <c r="T902" s="207"/>
      <c r="U902" s="207" t="s">
        <v>20686</v>
      </c>
      <c r="V902" s="211" t="s">
        <v>20688</v>
      </c>
      <c r="W902" s="207"/>
      <c r="X902" s="207"/>
      <c r="Y902" s="207"/>
      <c r="Z902" s="207"/>
      <c r="AA902" s="209" t="s">
        <v>20689</v>
      </c>
      <c r="AB902" s="209" t="s">
        <v>4169</v>
      </c>
      <c r="AC902" s="210" t="s">
        <v>4169</v>
      </c>
      <c r="AD902" s="210" t="s">
        <v>4169</v>
      </c>
      <c r="AE902" s="210"/>
      <c r="AF902" s="210"/>
      <c r="AG902" t="str">
        <f>IFERROR(IF(COUNTIF(C902:L902,"Feed Ingredient")&gt;0,INDEX(ani_diet!T:T,MATCH(M902,ani_diet!D:D,0)),""),"")</f>
        <v>Alternanthera sessilis</v>
      </c>
      <c r="AH902" s="60" t="str">
        <f>IF(IFERROR(IF(MATCH("Feed Ingredient", AOM[[#This Row],[L1]:[L10]],0)&gt;0, TRUE, FALSE), FALSE)=TRUE,IFERROR(VLOOKUP(M902, ani_diet!C:C, 1, FALSE), "No Match"),FALSE)</f>
        <v>Alternanthera sessilis</v>
      </c>
      <c r="AI902" s="220" t="s">
        <v>20690</v>
      </c>
      <c r="AL902" t="str">
        <f>IFERROR(IF(COUNTIF(C902:L902,"Feed Ingredient")&gt;0,INDEX(ani_diet!T:T,MATCH(M902,ani_diet!D:D,0)),""),"")</f>
        <v>Alternanthera sessilis</v>
      </c>
    </row>
    <row r="903" spans="1:38">
      <c r="A903" t="str">
        <f>_xlfn.TEXTJOIN("/",TRUE,AOM[[#This Row],[L1]:[L10]])</f>
        <v>Management/Livestock Management/Feed Characteristic/Feed Composition/Feed Ingredient/Crop Product/Vegetable Products/Brassica oleracea</v>
      </c>
      <c r="B903" s="207" t="s">
        <v>20691</v>
      </c>
      <c r="C903" s="207" t="s">
        <v>17896</v>
      </c>
      <c r="D903" s="207" t="s">
        <v>17898</v>
      </c>
      <c r="E903" s="207" t="s">
        <v>17908</v>
      </c>
      <c r="F903" s="207" t="s">
        <v>18308</v>
      </c>
      <c r="G903" s="207" t="s">
        <v>18309</v>
      </c>
      <c r="H903" s="207" t="s">
        <v>20214</v>
      </c>
      <c r="I903" s="207" t="s">
        <v>20685</v>
      </c>
      <c r="J903" s="207" t="s">
        <v>5468</v>
      </c>
      <c r="K903" s="207"/>
      <c r="L903" s="207"/>
      <c r="M903" t="str" cm="1">
        <f t="array" ref="M903">LOOKUP(2,1/(C903:L903&lt;&gt;""),C903:L903)</f>
        <v>Brassica oleracea</v>
      </c>
      <c r="N903" s="207" t="s">
        <v>8288</v>
      </c>
      <c r="O903" s="207" t="s">
        <v>8288</v>
      </c>
      <c r="P903" s="207" t="s">
        <v>8288</v>
      </c>
      <c r="Q903" s="207" t="s">
        <v>8288</v>
      </c>
      <c r="R903" s="207" t="s">
        <v>8288</v>
      </c>
      <c r="S903" s="207" t="s">
        <v>8288</v>
      </c>
      <c r="T903" s="207" t="s">
        <v>8288</v>
      </c>
      <c r="U903" s="207" t="s">
        <v>5468</v>
      </c>
      <c r="V903" s="209" t="s">
        <v>20692</v>
      </c>
      <c r="W903" s="207" t="s">
        <v>8288</v>
      </c>
      <c r="X903" s="207" t="s">
        <v>8288</v>
      </c>
      <c r="Y903" s="207" t="s">
        <v>8288</v>
      </c>
      <c r="Z903" s="207" t="s">
        <v>8288</v>
      </c>
      <c r="AA903" s="209" t="s">
        <v>5472</v>
      </c>
      <c r="AB903" s="209" t="s">
        <v>4169</v>
      </c>
      <c r="AC903" s="210" t="s">
        <v>4169</v>
      </c>
      <c r="AD903" s="210" t="s">
        <v>4169</v>
      </c>
      <c r="AE903" s="210"/>
      <c r="AF903" s="210"/>
      <c r="AG903" t="str">
        <f>IFERROR(IF(COUNTIF(C903:L903,"Feed Ingredient")&gt;0,INDEX(ani_diet!T:T,MATCH(M903,ani_diet!D:D,0)),""),"")</f>
        <v>Brassica oleracea</v>
      </c>
      <c r="AH903" s="60" t="str">
        <f>IF(IFERROR(IF(MATCH("Feed Ingredient", AOM[[#This Row],[L1]:[L10]],0)&gt;0, TRUE, FALSE), FALSE)=TRUE,IFERROR(VLOOKUP(M903, ani_diet!C:C, 1, FALSE), "No Match"),FALSE)</f>
        <v>Brassica oleracea</v>
      </c>
      <c r="AI903" t="s">
        <v>20198</v>
      </c>
      <c r="AL903" t="str">
        <f>IFERROR(IF(COUNTIF(C903:L903,"Feed Ingredient")&gt;0,INDEX(ani_diet!T:T,MATCH(M903,ani_diet!D:D,0)),""),"")</f>
        <v>Brassica oleracea</v>
      </c>
    </row>
    <row r="904" spans="1:38">
      <c r="A904" t="str">
        <f>_xlfn.TEXTJOIN("/",TRUE,AOM[[#This Row],[L1]:[L10]])</f>
        <v>Management/Livestock Management/Feed Characteristic/Feed Composition/Feed Ingredient/Crop Product/Vegetable Products/Fluted Pumpkin/Fluted Pumpkin Leaves/Fluted Pumpkin Leaves Dried Ground</v>
      </c>
      <c r="B904" s="207" t="s">
        <v>20693</v>
      </c>
      <c r="C904" s="207" t="s">
        <v>17896</v>
      </c>
      <c r="D904" s="207" t="s">
        <v>17898</v>
      </c>
      <c r="E904" s="207" t="s">
        <v>17908</v>
      </c>
      <c r="F904" s="207" t="s">
        <v>18308</v>
      </c>
      <c r="G904" s="207" t="s">
        <v>18309</v>
      </c>
      <c r="H904" s="207" t="s">
        <v>20214</v>
      </c>
      <c r="I904" s="207" t="s">
        <v>20685</v>
      </c>
      <c r="J904" s="207" t="s">
        <v>5560</v>
      </c>
      <c r="K904" s="207" t="s">
        <v>20694</v>
      </c>
      <c r="L904" s="207" t="s">
        <v>20695</v>
      </c>
      <c r="M904" t="str" cm="1">
        <f t="array" ref="M904">LOOKUP(2,1/(C904:L904&lt;&gt;""),C904:L904)</f>
        <v>Fluted Pumpkin Leaves Dried Ground</v>
      </c>
      <c r="N904" s="207" t="s">
        <v>20696</v>
      </c>
      <c r="O904" s="207" t="s">
        <v>8288</v>
      </c>
      <c r="P904" s="207" t="s">
        <v>8288</v>
      </c>
      <c r="Q904" s="207" t="s">
        <v>8288</v>
      </c>
      <c r="R904" s="207" t="s">
        <v>8288</v>
      </c>
      <c r="S904" s="207" t="s">
        <v>8288</v>
      </c>
      <c r="T904" s="207" t="s">
        <v>8288</v>
      </c>
      <c r="U904" s="207" t="s">
        <v>5562</v>
      </c>
      <c r="V904" s="204" t="s">
        <v>20697</v>
      </c>
      <c r="W904" s="207" t="s">
        <v>8288</v>
      </c>
      <c r="X904" s="207" t="s">
        <v>8288</v>
      </c>
      <c r="Y904" s="207" t="s">
        <v>8288</v>
      </c>
      <c r="Z904" s="207" t="s">
        <v>8288</v>
      </c>
      <c r="AA904" s="209" t="s">
        <v>5563</v>
      </c>
      <c r="AB904" s="209" t="s">
        <v>4169</v>
      </c>
      <c r="AC904" s="210" t="s">
        <v>4169</v>
      </c>
      <c r="AD904" s="210" t="s">
        <v>4169</v>
      </c>
      <c r="AE904" s="210"/>
      <c r="AF904" s="210"/>
      <c r="AG904" t="str">
        <f>IFERROR(IF(COUNTIF(C904:L904,"Feed Ingredient")&gt;0,INDEX(ani_diet!T:T,MATCH(M904,ani_diet!D:D,0)),""),"")</f>
        <v>Telfairia occidentalis Leaves</v>
      </c>
      <c r="AH904" s="60" t="str">
        <f>IF(IFERROR(IF(MATCH("Feed Ingredient", AOM[[#This Row],[L1]:[L10]],0)&gt;0, TRUE, FALSE), FALSE)=TRUE,IFERROR(VLOOKUP(M904, ani_diet!C:C, 1, FALSE), "No Match"),FALSE)</f>
        <v>No Match</v>
      </c>
      <c r="AI904" t="s">
        <v>3539</v>
      </c>
      <c r="AL904" t="str">
        <f>IFERROR(IF(COUNTIF(C904:L904,"Feed Ingredient")&gt;0,INDEX(ani_diet!T:T,MATCH(M904,ani_diet!D:D,0)),""),"")</f>
        <v>Telfairia occidentalis Leaves</v>
      </c>
    </row>
    <row r="905" spans="1:38">
      <c r="A905" t="str">
        <f>_xlfn.TEXTJOIN("/",TRUE,AOM[[#This Row],[L1]:[L10]])</f>
        <v>Management/Livestock Management/Feed Characteristic/Feed Composition/Feed Ingredient/Crop Product/Vegetable Products/Fluted Pumpkin/Fluted Pumpkin Leaves/Fluted Pumpkin Leaves Extract</v>
      </c>
      <c r="B905" s="207" t="s">
        <v>20698</v>
      </c>
      <c r="C905" s="207" t="s">
        <v>17896</v>
      </c>
      <c r="D905" s="207" t="s">
        <v>17898</v>
      </c>
      <c r="E905" s="207" t="s">
        <v>17908</v>
      </c>
      <c r="F905" s="207" t="s">
        <v>18308</v>
      </c>
      <c r="G905" s="207" t="s">
        <v>18309</v>
      </c>
      <c r="H905" s="207" t="s">
        <v>20214</v>
      </c>
      <c r="I905" s="207" t="s">
        <v>20685</v>
      </c>
      <c r="J905" s="207" t="s">
        <v>5560</v>
      </c>
      <c r="K905" s="207" t="s">
        <v>20694</v>
      </c>
      <c r="L905" s="207" t="s">
        <v>20699</v>
      </c>
      <c r="M905" t="str" cm="1">
        <f t="array" ref="M905">LOOKUP(2,1/(C905:L905&lt;&gt;""),C905:L905)</f>
        <v>Fluted Pumpkin Leaves Extract</v>
      </c>
      <c r="N905" s="207" t="s">
        <v>8288</v>
      </c>
      <c r="O905" s="207" t="s">
        <v>8288</v>
      </c>
      <c r="P905" s="207" t="s">
        <v>8288</v>
      </c>
      <c r="Q905" s="207" t="s">
        <v>8288</v>
      </c>
      <c r="R905" s="207" t="s">
        <v>8288</v>
      </c>
      <c r="S905" s="207" t="s">
        <v>8288</v>
      </c>
      <c r="T905" s="207" t="s">
        <v>8288</v>
      </c>
      <c r="U905" s="207" t="s">
        <v>5562</v>
      </c>
      <c r="V905" s="204" t="s">
        <v>20697</v>
      </c>
      <c r="W905" s="207" t="s">
        <v>8288</v>
      </c>
      <c r="X905" s="207" t="s">
        <v>8288</v>
      </c>
      <c r="Y905" s="207" t="s">
        <v>8288</v>
      </c>
      <c r="Z905" s="207" t="s">
        <v>8288</v>
      </c>
      <c r="AA905" s="209" t="s">
        <v>5563</v>
      </c>
      <c r="AB905" s="209" t="s">
        <v>4169</v>
      </c>
      <c r="AC905" s="210" t="s">
        <v>4169</v>
      </c>
      <c r="AD905" s="210" t="s">
        <v>4169</v>
      </c>
      <c r="AE905" s="210"/>
      <c r="AF905" s="210"/>
      <c r="AG905" t="str">
        <f>IFERROR(IF(COUNTIF(C905:L905,"Feed Ingredient")&gt;0,INDEX(ani_diet!T:T,MATCH(M905,ani_diet!D:D,0)),""),"")</f>
        <v>Telfairia occidentalis Leaves Extract</v>
      </c>
      <c r="AH905" s="60" t="str">
        <f>IF(IFERROR(IF(MATCH("Feed Ingredient", AOM[[#This Row],[L1]:[L10]],0)&gt;0, TRUE, FALSE), FALSE)=TRUE,IFERROR(VLOOKUP(M905, ani_diet!C:C, 1, FALSE), "No Match"),FALSE)</f>
        <v>Fluted Pumpkin Leaves Extract</v>
      </c>
      <c r="AI905" t="s">
        <v>3539</v>
      </c>
      <c r="AL905" t="str">
        <f>IFERROR(IF(COUNTIF(C905:L905,"Feed Ingredient")&gt;0,INDEX(ani_diet!T:T,MATCH(M905,ani_diet!D:D,0)),""),"")</f>
        <v>Telfairia occidentalis Leaves Extract</v>
      </c>
    </row>
    <row r="906" spans="1:38">
      <c r="A906" t="str">
        <f>_xlfn.TEXTJOIN("/",TRUE,AOM[[#This Row],[L1]:[L10]])</f>
        <v>Management/Livestock Management/Feed Characteristic/Feed Composition/Feed Ingredient/Crop Product/Vegetable Products/Fluted Pumpkin/Fluted Pumpkin Leaves/Fluted Pumpkin Leaves Ground</v>
      </c>
      <c r="B906" s="207" t="s">
        <v>20700</v>
      </c>
      <c r="C906" s="207" t="s">
        <v>17896</v>
      </c>
      <c r="D906" s="207" t="s">
        <v>17898</v>
      </c>
      <c r="E906" s="207" t="s">
        <v>17908</v>
      </c>
      <c r="F906" s="207" t="s">
        <v>18308</v>
      </c>
      <c r="G906" s="207" t="s">
        <v>18309</v>
      </c>
      <c r="H906" s="207" t="s">
        <v>20214</v>
      </c>
      <c r="I906" s="207" t="s">
        <v>20685</v>
      </c>
      <c r="J906" s="207" t="s">
        <v>5560</v>
      </c>
      <c r="K906" s="207" t="s">
        <v>20694</v>
      </c>
      <c r="L906" s="207" t="s">
        <v>20701</v>
      </c>
      <c r="M906" t="str" cm="1">
        <f t="array" ref="M906">LOOKUP(2,1/(C906:L906&lt;&gt;""),C906:L906)</f>
        <v>Fluted Pumpkin Leaves Ground</v>
      </c>
      <c r="N906" s="207" t="s">
        <v>20702</v>
      </c>
      <c r="O906" s="207" t="s">
        <v>8288</v>
      </c>
      <c r="P906" s="207" t="s">
        <v>8288</v>
      </c>
      <c r="Q906" s="207" t="s">
        <v>8288</v>
      </c>
      <c r="R906" s="207" t="s">
        <v>8288</v>
      </c>
      <c r="S906" s="207" t="s">
        <v>8288</v>
      </c>
      <c r="T906" s="207" t="s">
        <v>8288</v>
      </c>
      <c r="U906" s="207" t="s">
        <v>5562</v>
      </c>
      <c r="V906" s="204" t="s">
        <v>20697</v>
      </c>
      <c r="W906" s="207" t="s">
        <v>8288</v>
      </c>
      <c r="X906" s="207" t="s">
        <v>8288</v>
      </c>
      <c r="Y906" s="207" t="s">
        <v>8288</v>
      </c>
      <c r="Z906" s="207" t="s">
        <v>8288</v>
      </c>
      <c r="AA906" s="209" t="s">
        <v>5563</v>
      </c>
      <c r="AB906" s="209" t="s">
        <v>4169</v>
      </c>
      <c r="AC906" s="210" t="s">
        <v>4169</v>
      </c>
      <c r="AD906" s="210" t="s">
        <v>4169</v>
      </c>
      <c r="AE906" s="210"/>
      <c r="AF906" s="210"/>
      <c r="AG906" t="str">
        <f>IFERROR(IF(COUNTIF(C906:L906,"Feed Ingredient")&gt;0,INDEX(ani_diet!T:T,MATCH(M906,ani_diet!D:D,0)),""),"")</f>
        <v>Telfairia occidentalis Leaves</v>
      </c>
      <c r="AH906" s="60" t="str">
        <f>IF(IFERROR(IF(MATCH("Feed Ingredient", AOM[[#This Row],[L1]:[L10]],0)&gt;0, TRUE, FALSE), FALSE)=TRUE,IFERROR(VLOOKUP(M906, ani_diet!C:C, 1, FALSE), "No Match"),FALSE)</f>
        <v>No Match</v>
      </c>
      <c r="AI906" t="s">
        <v>3539</v>
      </c>
      <c r="AL906" t="str">
        <f>IFERROR(IF(COUNTIF(C906:L906,"Feed Ingredient")&gt;0,INDEX(ani_diet!T:T,MATCH(M906,ani_diet!D:D,0)),""),"")</f>
        <v>Telfairia occidentalis Leaves</v>
      </c>
    </row>
    <row r="907" spans="1:38">
      <c r="A907" t="str">
        <f>_xlfn.TEXTJOIN("/",TRUE,AOM[[#This Row],[L1]:[L10]])</f>
        <v>Management/Livestock Management/Feed Characteristic/Feed Composition/Feed Ingredient/Crop Product/Vegetable Products/Fluted Pumpkin/Fluted Pumpkin Leaves</v>
      </c>
      <c r="B907" s="207" t="s">
        <v>20703</v>
      </c>
      <c r="C907" s="207" t="s">
        <v>17896</v>
      </c>
      <c r="D907" s="207" t="s">
        <v>17898</v>
      </c>
      <c r="E907" s="207" t="s">
        <v>17908</v>
      </c>
      <c r="F907" s="207" t="s">
        <v>18308</v>
      </c>
      <c r="G907" s="207" t="s">
        <v>18309</v>
      </c>
      <c r="H907" s="207" t="s">
        <v>20214</v>
      </c>
      <c r="I907" s="207" t="s">
        <v>20685</v>
      </c>
      <c r="J907" s="207" t="s">
        <v>5560</v>
      </c>
      <c r="K907" s="207" t="s">
        <v>20694</v>
      </c>
      <c r="L907" s="207"/>
      <c r="M907" t="str" cm="1">
        <f t="array" ref="M907">LOOKUP(2,1/(C907:L907&lt;&gt;""),C907:L907)</f>
        <v>Fluted Pumpkin Leaves</v>
      </c>
      <c r="N907" s="207" t="s">
        <v>8288</v>
      </c>
      <c r="O907" s="207" t="s">
        <v>8288</v>
      </c>
      <c r="P907" s="207" t="s">
        <v>8288</v>
      </c>
      <c r="Q907" s="207" t="s">
        <v>8288</v>
      </c>
      <c r="R907" s="207" t="s">
        <v>8288</v>
      </c>
      <c r="S907" s="207" t="s">
        <v>8288</v>
      </c>
      <c r="T907" s="207" t="s">
        <v>8288</v>
      </c>
      <c r="U907" s="207" t="s">
        <v>5562</v>
      </c>
      <c r="V907" s="204" t="s">
        <v>20697</v>
      </c>
      <c r="W907" s="207" t="s">
        <v>8288</v>
      </c>
      <c r="X907" s="207" t="s">
        <v>8288</v>
      </c>
      <c r="Y907" s="207" t="s">
        <v>8288</v>
      </c>
      <c r="Z907" s="207" t="s">
        <v>8288</v>
      </c>
      <c r="AA907" s="209" t="s">
        <v>5563</v>
      </c>
      <c r="AB907" s="209" t="s">
        <v>4169</v>
      </c>
      <c r="AC907" s="210" t="s">
        <v>4169</v>
      </c>
      <c r="AD907" s="210" t="s">
        <v>4169</v>
      </c>
      <c r="AE907" s="210"/>
      <c r="AF907" s="210"/>
      <c r="AG907" t="str">
        <f>IFERROR(IF(COUNTIF(C907:L907,"Feed Ingredient")&gt;0,INDEX(ani_diet!T:T,MATCH(M907,ani_diet!D:D,0)),""),"")</f>
        <v>Telfairia occidentalis Leaves</v>
      </c>
      <c r="AH907" s="60" t="str">
        <f>IF(IFERROR(IF(MATCH("Feed Ingredient", AOM[[#This Row],[L1]:[L10]],0)&gt;0, TRUE, FALSE), FALSE)=TRUE,IFERROR(VLOOKUP(M907, ani_diet!C:C, 1, FALSE), "No Match"),FALSE)</f>
        <v>Fluted Pumpkin Leaves</v>
      </c>
      <c r="AI907" t="s">
        <v>3539</v>
      </c>
      <c r="AL907" t="str">
        <f>IFERROR(IF(COUNTIF(C907:L907,"Feed Ingredient")&gt;0,INDEX(ani_diet!T:T,MATCH(M907,ani_diet!D:D,0)),""),"")</f>
        <v>Telfairia occidentalis Leaves</v>
      </c>
    </row>
    <row r="908" spans="1:38">
      <c r="A908" t="s">
        <v>20704</v>
      </c>
      <c r="B908" s="207" t="s">
        <v>20705</v>
      </c>
      <c r="C908" s="207" t="s">
        <v>17896</v>
      </c>
      <c r="D908" s="207" t="s">
        <v>17898</v>
      </c>
      <c r="E908" s="207" t="s">
        <v>17908</v>
      </c>
      <c r="F908" s="207" t="s">
        <v>18308</v>
      </c>
      <c r="G908" s="207" t="s">
        <v>18309</v>
      </c>
      <c r="H908" s="207" t="s">
        <v>20214</v>
      </c>
      <c r="I908" s="207" t="s">
        <v>20685</v>
      </c>
      <c r="J908" s="207" t="s">
        <v>5566</v>
      </c>
      <c r="K908" s="207" t="s">
        <v>20706</v>
      </c>
      <c r="L908" s="207"/>
      <c r="M908" t="str" cm="1">
        <f t="array" ref="M908">LOOKUP(2,1/(C908:L908&lt;&gt;""),C908:L908)</f>
        <v>Garlic Oil</v>
      </c>
      <c r="N908" s="207" t="s">
        <v>8288</v>
      </c>
      <c r="O908" s="207" t="s">
        <v>8288</v>
      </c>
      <c r="P908" s="207" t="s">
        <v>8288</v>
      </c>
      <c r="Q908" s="207" t="s">
        <v>8288</v>
      </c>
      <c r="R908" s="207" t="s">
        <v>8288</v>
      </c>
      <c r="S908" s="207" t="s">
        <v>8288</v>
      </c>
      <c r="T908" s="207" t="s">
        <v>8288</v>
      </c>
      <c r="U908" s="207" t="s">
        <v>5568</v>
      </c>
      <c r="V908" s="204"/>
      <c r="W908" s="207" t="s">
        <v>8288</v>
      </c>
      <c r="X908" s="207" t="s">
        <v>8288</v>
      </c>
      <c r="Y908" s="207" t="s">
        <v>8288</v>
      </c>
      <c r="Z908" s="207" t="s">
        <v>8288</v>
      </c>
      <c r="AA908" s="209"/>
      <c r="AB908" s="209" t="s">
        <v>4169</v>
      </c>
      <c r="AC908" s="210" t="s">
        <v>4169</v>
      </c>
      <c r="AD908" s="210" t="s">
        <v>4169</v>
      </c>
      <c r="AE908" s="210"/>
      <c r="AF908" s="210"/>
      <c r="AG908" t="str">
        <f>IFERROR(IF(COUNTIF(C908:L908,"Feed Ingredient")&gt;0,INDEX(ani_diet!T:T,MATCH(M908,ani_diet!D:D,0)),""),"")</f>
        <v>Allium sativum Oil</v>
      </c>
      <c r="AH908" s="60" t="str">
        <f>IF(IFERROR(IF(MATCH("Feed Ingredient", AOM[[#This Row],[L1]:[L10]],0)&gt;0, TRUE, FALSE), FALSE)=TRUE,IFERROR(VLOOKUP(M908, ani_diet!C:C, 1, FALSE), "No Match"),FALSE)</f>
        <v>Garlic Oil</v>
      </c>
      <c r="AI908" t="s">
        <v>3539</v>
      </c>
      <c r="AL908" t="str">
        <f>IFERROR(IF(COUNTIF(C908:L908,"Feed Ingredient")&gt;0,INDEX(ani_diet!T:T,MATCH(M908,ani_diet!D:D,0)),""),"")</f>
        <v>Allium sativum Oil</v>
      </c>
    </row>
    <row r="909" spans="1:38">
      <c r="A909" t="str">
        <f>_xlfn.TEXTJOIN("/",TRUE,AOM[[#This Row],[L1]:[L10]])</f>
        <v>Management/Livestock Management/Feed Characteristic/Feed Composition/Feed Ingredient/Crop Product/Vegetable Products/Onion/Onion Bulb/Onion Bulb Dried Ethanol Treated Blended</v>
      </c>
      <c r="B909" s="207" t="s">
        <v>20707</v>
      </c>
      <c r="C909" s="207" t="s">
        <v>17896</v>
      </c>
      <c r="D909" s="207" t="s">
        <v>17898</v>
      </c>
      <c r="E909" s="207" t="s">
        <v>17908</v>
      </c>
      <c r="F909" s="207" t="s">
        <v>18308</v>
      </c>
      <c r="G909" s="207" t="s">
        <v>18309</v>
      </c>
      <c r="H909" s="207" t="s">
        <v>20214</v>
      </c>
      <c r="I909" s="207" t="s">
        <v>20685</v>
      </c>
      <c r="J909" s="207" t="s">
        <v>5610</v>
      </c>
      <c r="K909" s="207" t="s">
        <v>20708</v>
      </c>
      <c r="L909" s="207" t="s">
        <v>20709</v>
      </c>
      <c r="M909" t="str" cm="1">
        <f t="array" ref="M909">LOOKUP(2,1/(C909:L909&lt;&gt;""),C909:L909)</f>
        <v>Onion Bulb Dried Ethanol Treated Blended</v>
      </c>
      <c r="N909" s="207" t="s">
        <v>8288</v>
      </c>
      <c r="O909" s="207" t="s">
        <v>8288</v>
      </c>
      <c r="P909" s="207" t="s">
        <v>8288</v>
      </c>
      <c r="Q909" s="207" t="s">
        <v>8288</v>
      </c>
      <c r="R909" s="207" t="s">
        <v>8288</v>
      </c>
      <c r="S909" s="207" t="s">
        <v>8288</v>
      </c>
      <c r="T909" s="207" t="s">
        <v>8288</v>
      </c>
      <c r="U909" s="207" t="s">
        <v>5612</v>
      </c>
      <c r="V909" s="211" t="s">
        <v>20710</v>
      </c>
      <c r="W909" s="207" t="s">
        <v>8288</v>
      </c>
      <c r="X909" s="207" t="s">
        <v>8288</v>
      </c>
      <c r="Y909" s="207" t="s">
        <v>8288</v>
      </c>
      <c r="Z909" s="207" t="s">
        <v>8288</v>
      </c>
      <c r="AA909" s="209" t="s">
        <v>5617</v>
      </c>
      <c r="AB909" s="209" t="s">
        <v>4169</v>
      </c>
      <c r="AC909" s="210" t="s">
        <v>20711</v>
      </c>
      <c r="AD909" s="210" t="s">
        <v>4169</v>
      </c>
      <c r="AE909" s="210" t="s">
        <v>20712</v>
      </c>
      <c r="AF909" s="210"/>
      <c r="AG909" t="str">
        <f>IFERROR(IF(COUNTIF(C909:L909,"Feed Ingredient")&gt;0,INDEX(ani_diet!T:T,MATCH(M909,ani_diet!D:D,0)),""),"")</f>
        <v>Olea europaea Bulb</v>
      </c>
      <c r="AH909" s="60" t="str">
        <f>IF(IFERROR(IF(MATCH("Feed Ingredient", AOM[[#This Row],[L1]:[L10]],0)&gt;0, TRUE, FALSE), FALSE)=TRUE,IFERROR(VLOOKUP(M909, ani_diet!C:C, 1, FALSE), "No Match"),FALSE)</f>
        <v>No Match</v>
      </c>
      <c r="AI909" t="s">
        <v>3539</v>
      </c>
      <c r="AL909" t="str">
        <f>IFERROR(IF(COUNTIF(C909:L909,"Feed Ingredient")&gt;0,INDEX(ani_diet!T:T,MATCH(M909,ani_diet!D:D,0)),""),"")</f>
        <v>Olea europaea Bulb</v>
      </c>
    </row>
    <row r="910" spans="1:38">
      <c r="A910" t="str">
        <f>_xlfn.TEXTJOIN("/",TRUE,AOM[[#This Row],[L1]:[L10]])</f>
        <v>Management/Livestock Management/Feed Characteristic/Feed Composition/Feed Ingredient/Crop Product/Vegetable Products/Onion/Onion Bulb</v>
      </c>
      <c r="B910" s="207" t="s">
        <v>20713</v>
      </c>
      <c r="C910" s="207" t="s">
        <v>17896</v>
      </c>
      <c r="D910" s="207" t="s">
        <v>17898</v>
      </c>
      <c r="E910" s="207" t="s">
        <v>17908</v>
      </c>
      <c r="F910" s="207" t="s">
        <v>18308</v>
      </c>
      <c r="G910" s="207" t="s">
        <v>18309</v>
      </c>
      <c r="H910" s="207" t="s">
        <v>20214</v>
      </c>
      <c r="I910" s="207" t="s">
        <v>20685</v>
      </c>
      <c r="J910" s="207" t="s">
        <v>5610</v>
      </c>
      <c r="K910" s="207" t="s">
        <v>20708</v>
      </c>
      <c r="L910" s="207"/>
      <c r="M910" t="str" cm="1">
        <f t="array" ref="M910">LOOKUP(2,1/(C910:L910&lt;&gt;""),C910:L910)</f>
        <v>Onion Bulb</v>
      </c>
      <c r="N910" s="207" t="s">
        <v>8288</v>
      </c>
      <c r="O910" s="207" t="s">
        <v>8288</v>
      </c>
      <c r="P910" s="207" t="s">
        <v>8288</v>
      </c>
      <c r="Q910" s="207" t="s">
        <v>8288</v>
      </c>
      <c r="R910" s="207" t="s">
        <v>8288</v>
      </c>
      <c r="S910" s="207" t="s">
        <v>8288</v>
      </c>
      <c r="T910" s="207" t="s">
        <v>8288</v>
      </c>
      <c r="U910" s="207" t="s">
        <v>5612</v>
      </c>
      <c r="V910" s="211" t="s">
        <v>20710</v>
      </c>
      <c r="W910" s="207" t="s">
        <v>8288</v>
      </c>
      <c r="X910" s="207" t="s">
        <v>8288</v>
      </c>
      <c r="Y910" s="207" t="s">
        <v>8288</v>
      </c>
      <c r="Z910" s="207" t="s">
        <v>8288</v>
      </c>
      <c r="AA910" s="209" t="s">
        <v>5617</v>
      </c>
      <c r="AB910" s="209" t="s">
        <v>4169</v>
      </c>
      <c r="AC910" s="210" t="s">
        <v>20711</v>
      </c>
      <c r="AD910" s="210" t="s">
        <v>4169</v>
      </c>
      <c r="AE910" s="210" t="s">
        <v>20712</v>
      </c>
      <c r="AF910" s="210"/>
      <c r="AG910" t="str">
        <f>IFERROR(IF(COUNTIF(C910:L910,"Feed Ingredient")&gt;0,INDEX(ani_diet!T:T,MATCH(M910,ani_diet!D:D,0)),""),"")</f>
        <v>Olea europaea Bulb</v>
      </c>
      <c r="AH910" s="60" t="str">
        <f>IF(IFERROR(IF(MATCH("Feed Ingredient", AOM[[#This Row],[L1]:[L10]],0)&gt;0, TRUE, FALSE), FALSE)=TRUE,IFERROR(VLOOKUP(M910, ani_diet!C:C, 1, FALSE), "No Match"),FALSE)</f>
        <v>Onion Bulb</v>
      </c>
      <c r="AI910" t="s">
        <v>3539</v>
      </c>
      <c r="AL910" t="str">
        <f>IFERROR(IF(COUNTIF(C910:L910,"Feed Ingredient")&gt;0,INDEX(ani_diet!T:T,MATCH(M910,ani_diet!D:D,0)),""),"")</f>
        <v>Olea europaea Bulb</v>
      </c>
    </row>
    <row r="911" spans="1:38">
      <c r="A911" t="str">
        <f>_xlfn.TEXTJOIN("/",TRUE,AOM[[#This Row],[L1]:[L10]])</f>
        <v>Management/Livestock Management/Feed Characteristic/Feed Composition/Feed Ingredient/Crop Product/Vegetable Products/Onion/Onion Veins/Onion Veins Ensiled</v>
      </c>
      <c r="B911" s="207" t="s">
        <v>20714</v>
      </c>
      <c r="C911" s="207" t="s">
        <v>17896</v>
      </c>
      <c r="D911" s="207" t="s">
        <v>17898</v>
      </c>
      <c r="E911" s="207" t="s">
        <v>17908</v>
      </c>
      <c r="F911" s="207" t="s">
        <v>18308</v>
      </c>
      <c r="G911" s="207" t="s">
        <v>18309</v>
      </c>
      <c r="H911" s="207" t="s">
        <v>20214</v>
      </c>
      <c r="I911" s="207" t="s">
        <v>20685</v>
      </c>
      <c r="J911" s="207" t="s">
        <v>5610</v>
      </c>
      <c r="K911" s="207" t="s">
        <v>20715</v>
      </c>
      <c r="L911" s="207" t="s">
        <v>20716</v>
      </c>
      <c r="M911" t="str" cm="1">
        <f t="array" ref="M911">LOOKUP(2,1/(C911:L911&lt;&gt;""),C911:L911)</f>
        <v>Onion Veins Ensiled</v>
      </c>
      <c r="N911" s="207" t="s">
        <v>20717</v>
      </c>
      <c r="O911" s="207"/>
      <c r="P911" s="207"/>
      <c r="Q911" s="207"/>
      <c r="R911" s="207"/>
      <c r="S911" s="207"/>
      <c r="T911" s="207"/>
      <c r="U911" s="207" t="s">
        <v>5612</v>
      </c>
      <c r="V911" s="211" t="s">
        <v>20710</v>
      </c>
      <c r="W911" s="207"/>
      <c r="X911" s="207"/>
      <c r="Y911" s="207"/>
      <c r="Z911" s="207"/>
      <c r="AA911" s="209" t="s">
        <v>5617</v>
      </c>
      <c r="AB911" s="209" t="s">
        <v>4169</v>
      </c>
      <c r="AC911" s="210"/>
      <c r="AD911" s="210"/>
      <c r="AE911" s="210"/>
      <c r="AF911" s="210"/>
      <c r="AG911" t="str">
        <f>IFERROR(IF(COUNTIF(C911:L911,"Feed Ingredient")&gt;0,INDEX(ani_diet!T:T,MATCH(M911,ani_diet!D:D,0)),""),"")</f>
        <v>Allium cepa Veins</v>
      </c>
      <c r="AH911" s="60" t="str">
        <f>IF(IFERROR(IF(MATCH("Feed Ingredient", AOM[[#This Row],[L1]:[L10]],0)&gt;0, TRUE, FALSE), FALSE)=TRUE,IFERROR(VLOOKUP(M911, ani_diet!C:C, 1, FALSE), "No Match"),FALSE)</f>
        <v>No Match</v>
      </c>
      <c r="AI911" t="s">
        <v>3539</v>
      </c>
      <c r="AL911" t="str">
        <f>IFERROR(IF(COUNTIF(C911:L911,"Feed Ingredient")&gt;0,INDEX(ani_diet!T:T,MATCH(M911,ani_diet!D:D,0)),""),"")</f>
        <v>Allium cepa Veins</v>
      </c>
    </row>
    <row r="912" spans="1:38">
      <c r="A912" t="str">
        <f>_xlfn.TEXTJOIN("/",TRUE,AOM[[#This Row],[L1]:[L10]])</f>
        <v>Management/Livestock Management/Feed Characteristic/Feed Composition/Feed Ingredient/Crop Product/Vegetable Products/Onion/Onion Veins</v>
      </c>
      <c r="B912" s="207" t="s">
        <v>20718</v>
      </c>
      <c r="C912" s="207" t="s">
        <v>17896</v>
      </c>
      <c r="D912" s="207" t="s">
        <v>17898</v>
      </c>
      <c r="E912" s="207" t="s">
        <v>17908</v>
      </c>
      <c r="F912" s="207" t="s">
        <v>18308</v>
      </c>
      <c r="G912" s="207" t="s">
        <v>18309</v>
      </c>
      <c r="H912" s="207" t="s">
        <v>20214</v>
      </c>
      <c r="I912" s="207" t="s">
        <v>20685</v>
      </c>
      <c r="J912" s="207" t="s">
        <v>5610</v>
      </c>
      <c r="K912" s="207" t="s">
        <v>20715</v>
      </c>
      <c r="L912" s="207"/>
      <c r="M912" t="str" cm="1">
        <f t="array" ref="M912">LOOKUP(2,1/(C912:L912&lt;&gt;""),C912:L912)</f>
        <v>Onion Veins</v>
      </c>
      <c r="N912" s="207"/>
      <c r="O912" s="207"/>
      <c r="P912" s="207"/>
      <c r="Q912" s="207"/>
      <c r="R912" s="207"/>
      <c r="S912" s="207"/>
      <c r="T912" s="207"/>
      <c r="U912" s="207" t="s">
        <v>5612</v>
      </c>
      <c r="V912" s="211" t="s">
        <v>20710</v>
      </c>
      <c r="W912" s="207"/>
      <c r="X912" s="207"/>
      <c r="Y912" s="207"/>
      <c r="Z912" s="207"/>
      <c r="AA912" s="209" t="s">
        <v>5617</v>
      </c>
      <c r="AB912" s="209" t="s">
        <v>4169</v>
      </c>
      <c r="AC912" s="210"/>
      <c r="AD912" s="210"/>
      <c r="AE912" s="210"/>
      <c r="AF912" s="210"/>
      <c r="AG912" t="str">
        <f>IFERROR(IF(COUNTIF(C912:L912,"Feed Ingredient")&gt;0,INDEX(ani_diet!T:T,MATCH(M912,ani_diet!D:D,0)),""),"")</f>
        <v>Allium cepa Veins</v>
      </c>
      <c r="AH912" s="60" t="str">
        <f>IF(IFERROR(IF(MATCH("Feed Ingredient", AOM[[#This Row],[L1]:[L10]],0)&gt;0, TRUE, FALSE), FALSE)=TRUE,IFERROR(VLOOKUP(M912, ani_diet!C:C, 1, FALSE), "No Match"),FALSE)</f>
        <v>Onion Veins</v>
      </c>
      <c r="AI912" t="s">
        <v>3539</v>
      </c>
      <c r="AL912" t="str">
        <f>IFERROR(IF(COUNTIF(C912:L912,"Feed Ingredient")&gt;0,INDEX(ani_diet!T:T,MATCH(M912,ani_diet!D:D,0)),""),"")</f>
        <v>Allium cepa Veins</v>
      </c>
    </row>
    <row r="913" spans="1:38">
      <c r="A913" t="str">
        <f>_xlfn.TEXTJOIN("/",TRUE,AOM[[#This Row],[L1]:[L10]])</f>
        <v>Management/Livestock Management/Feed Characteristic/Feed Composition/Feed Ingredient/Crop Product/Vegetable Products/Scarlet Eggplant/Scarlet Eggplant Market Waste/Scarlet Eggplant Market Waste Wilted</v>
      </c>
      <c r="B913" s="207" t="s">
        <v>20719</v>
      </c>
      <c r="C913" s="207" t="s">
        <v>17896</v>
      </c>
      <c r="D913" s="207" t="s">
        <v>17898</v>
      </c>
      <c r="E913" s="207" t="s">
        <v>17908</v>
      </c>
      <c r="F913" s="207" t="s">
        <v>18308</v>
      </c>
      <c r="G913" s="207" t="s">
        <v>18309</v>
      </c>
      <c r="H913" s="207" t="s">
        <v>20214</v>
      </c>
      <c r="I913" s="207" t="s">
        <v>20685</v>
      </c>
      <c r="J913" s="207" t="s">
        <v>20720</v>
      </c>
      <c r="K913" s="207" t="s">
        <v>20721</v>
      </c>
      <c r="L913" s="207" t="s">
        <v>20722</v>
      </c>
      <c r="M913" t="str" cm="1">
        <f t="array" ref="M913">LOOKUP(2,1/(C913:L913&lt;&gt;""),C913:L913)</f>
        <v>Scarlet Eggplant Market Waste Wilted</v>
      </c>
      <c r="N913" s="207"/>
      <c r="O913" s="207" t="s">
        <v>8288</v>
      </c>
      <c r="P913" s="207" t="s">
        <v>8288</v>
      </c>
      <c r="Q913" s="207" t="s">
        <v>8288</v>
      </c>
      <c r="R913" s="207" t="s">
        <v>8288</v>
      </c>
      <c r="S913" s="207" t="s">
        <v>8288</v>
      </c>
      <c r="T913" s="207" t="s">
        <v>8288</v>
      </c>
      <c r="U913" s="207" t="s">
        <v>5556</v>
      </c>
      <c r="V913" s="204" t="s">
        <v>20723</v>
      </c>
      <c r="W913" s="207" t="s">
        <v>8288</v>
      </c>
      <c r="X913" s="207" t="s">
        <v>8288</v>
      </c>
      <c r="Y913" s="207" t="s">
        <v>8288</v>
      </c>
      <c r="Z913" s="207" t="s">
        <v>8288</v>
      </c>
      <c r="AA913" s="209" t="s">
        <v>5557</v>
      </c>
      <c r="AB913" s="209" t="s">
        <v>4169</v>
      </c>
      <c r="AC913" s="210" t="s">
        <v>4169</v>
      </c>
      <c r="AD913" s="210" t="s">
        <v>4169</v>
      </c>
      <c r="AE913" s="210"/>
      <c r="AF913" s="210"/>
      <c r="AG913" t="str">
        <f>IFERROR(IF(COUNTIF(C913:L913,"Feed Ingredient")&gt;0,INDEX(ani_diet!T:T,MATCH(M913,ani_diet!D:D,0)),""),"")</f>
        <v>Solanum aethiopicum Market Waste</v>
      </c>
      <c r="AH913" s="60" t="str">
        <f>IF(IFERROR(IF(MATCH("Feed Ingredient", AOM[[#This Row],[L1]:[L10]],0)&gt;0, TRUE, FALSE), FALSE)=TRUE,IFERROR(VLOOKUP(M913, ani_diet!C:C, 1, FALSE), "No Match"),FALSE)</f>
        <v>No Match</v>
      </c>
      <c r="AI913" t="s">
        <v>3539</v>
      </c>
      <c r="AL913" t="str">
        <f>IFERROR(IF(COUNTIF(C913:L913,"Feed Ingredient")&gt;0,INDEX(ani_diet!T:T,MATCH(M913,ani_diet!D:D,0)),""),"")</f>
        <v>Solanum aethiopicum Market Waste</v>
      </c>
    </row>
    <row r="914" spans="1:38">
      <c r="A914" t="str">
        <f>_xlfn.TEXTJOIN("/",TRUE,AOM[[#This Row],[L1]:[L10]])</f>
        <v>Management/Livestock Management/Feed Characteristic/Feed Composition/Feed Ingredient/Crop Product/Vegetable Products/Scarlet Eggplant/Scarlet Eggplant Market Waste</v>
      </c>
      <c r="B914" s="207" t="s">
        <v>20724</v>
      </c>
      <c r="C914" s="207" t="s">
        <v>17896</v>
      </c>
      <c r="D914" s="207" t="s">
        <v>17898</v>
      </c>
      <c r="E914" s="207" t="s">
        <v>17908</v>
      </c>
      <c r="F914" s="207" t="s">
        <v>18308</v>
      </c>
      <c r="G914" s="207" t="s">
        <v>18309</v>
      </c>
      <c r="H914" s="207" t="s">
        <v>20214</v>
      </c>
      <c r="I914" s="207" t="s">
        <v>20685</v>
      </c>
      <c r="J914" s="207" t="s">
        <v>20720</v>
      </c>
      <c r="K914" s="207" t="s">
        <v>20721</v>
      </c>
      <c r="L914" s="207"/>
      <c r="M914" t="str" cm="1">
        <f t="array" ref="M914">LOOKUP(2,1/(C914:L914&lt;&gt;""),C914:L914)</f>
        <v>Scarlet Eggplant Market Waste</v>
      </c>
      <c r="N914" s="207"/>
      <c r="O914" s="207" t="s">
        <v>8288</v>
      </c>
      <c r="P914" s="207" t="s">
        <v>8288</v>
      </c>
      <c r="Q914" s="207" t="s">
        <v>8288</v>
      </c>
      <c r="R914" s="207" t="s">
        <v>8288</v>
      </c>
      <c r="S914" s="207" t="s">
        <v>8288</v>
      </c>
      <c r="T914" s="207" t="s">
        <v>8288</v>
      </c>
      <c r="U914" s="207" t="s">
        <v>5556</v>
      </c>
      <c r="V914" s="204" t="s">
        <v>20723</v>
      </c>
      <c r="W914" s="207" t="s">
        <v>8288</v>
      </c>
      <c r="X914" s="207" t="s">
        <v>8288</v>
      </c>
      <c r="Y914" s="207" t="s">
        <v>8288</v>
      </c>
      <c r="Z914" s="207" t="s">
        <v>8288</v>
      </c>
      <c r="AA914" s="209" t="s">
        <v>5557</v>
      </c>
      <c r="AB914" s="209" t="s">
        <v>4169</v>
      </c>
      <c r="AC914" s="210" t="s">
        <v>4169</v>
      </c>
      <c r="AD914" s="210" t="s">
        <v>4169</v>
      </c>
      <c r="AE914" s="210"/>
      <c r="AF914" s="210"/>
      <c r="AG914" t="str">
        <f>IFERROR(IF(COUNTIF(C914:L914,"Feed Ingredient")&gt;0,INDEX(ani_diet!T:T,MATCH(M914,ani_diet!D:D,0)),""),"")</f>
        <v>Sardina pilchardus Market Waste</v>
      </c>
      <c r="AH914" s="60" t="str">
        <f>IF(IFERROR(IF(MATCH("Feed Ingredient", AOM[[#This Row],[L1]:[L10]],0)&gt;0, TRUE, FALSE), FALSE)=TRUE,IFERROR(VLOOKUP(M914, ani_diet!C:C, 1, FALSE), "No Match"),FALSE)</f>
        <v>Scarlet Eggplant Market Waste</v>
      </c>
      <c r="AI914" t="s">
        <v>3539</v>
      </c>
      <c r="AL914" t="str">
        <f>IFERROR(IF(COUNTIF(C914:L914,"Feed Ingredient")&gt;0,INDEX(ani_diet!T:T,MATCH(M914,ani_diet!D:D,0)),""),"")</f>
        <v>Sardina pilchardus Market Waste</v>
      </c>
    </row>
    <row r="915" spans="1:38">
      <c r="A915" t="str">
        <f>_xlfn.TEXTJOIN("/",TRUE,AOM[[#This Row],[L1]:[L10]])</f>
        <v>Management/Livestock Management/Feed Characteristic/Feed Composition/Feed Ingredient/Crop Product/Vegetable Products/Scarlet Eggplant/Scarlet Eggplant Wilted</v>
      </c>
      <c r="B915" s="207" t="s">
        <v>20725</v>
      </c>
      <c r="C915" s="207" t="s">
        <v>17896</v>
      </c>
      <c r="D915" s="207" t="s">
        <v>17898</v>
      </c>
      <c r="E915" s="207" t="s">
        <v>17908</v>
      </c>
      <c r="F915" s="207" t="s">
        <v>18308</v>
      </c>
      <c r="G915" s="207" t="s">
        <v>18309</v>
      </c>
      <c r="H915" s="207" t="s">
        <v>20214</v>
      </c>
      <c r="I915" s="207" t="s">
        <v>20685</v>
      </c>
      <c r="J915" s="207" t="s">
        <v>20720</v>
      </c>
      <c r="K915" s="207" t="s">
        <v>20726</v>
      </c>
      <c r="L915" s="207"/>
      <c r="M915" t="str" cm="1">
        <f t="array" ref="M915">LOOKUP(2,1/(C915:L915&lt;&gt;""),C915:L915)</f>
        <v>Scarlet Eggplant Wilted</v>
      </c>
      <c r="N915" s="207"/>
      <c r="O915" s="207" t="s">
        <v>8288</v>
      </c>
      <c r="P915" s="207" t="s">
        <v>8288</v>
      </c>
      <c r="Q915" s="207" t="s">
        <v>8288</v>
      </c>
      <c r="R915" s="207" t="s">
        <v>8288</v>
      </c>
      <c r="S915" s="207" t="s">
        <v>8288</v>
      </c>
      <c r="T915" s="207" t="s">
        <v>8288</v>
      </c>
      <c r="U915" s="207" t="s">
        <v>5556</v>
      </c>
      <c r="V915" s="204" t="s">
        <v>20723</v>
      </c>
      <c r="W915" s="207" t="s">
        <v>8288</v>
      </c>
      <c r="X915" s="207" t="s">
        <v>8288</v>
      </c>
      <c r="Y915" s="207" t="s">
        <v>8288</v>
      </c>
      <c r="Z915" s="207" t="s">
        <v>8288</v>
      </c>
      <c r="AA915" s="209" t="s">
        <v>5557</v>
      </c>
      <c r="AB915" s="209" t="s">
        <v>4169</v>
      </c>
      <c r="AC915" s="210" t="s">
        <v>4169</v>
      </c>
      <c r="AD915" s="210" t="s">
        <v>4169</v>
      </c>
      <c r="AE915" s="210"/>
      <c r="AF915" s="210"/>
      <c r="AG915" t="str">
        <f>IFERROR(IF(COUNTIF(C915:L915,"Feed Ingredient")&gt;0,INDEX(ani_diet!T:T,MATCH(M915,ani_diet!D:D,0)),""),"")</f>
        <v>Solanum aethiopicum</v>
      </c>
      <c r="AH915" s="60" t="str">
        <f>IF(IFERROR(IF(MATCH("Feed Ingredient", AOM[[#This Row],[L1]:[L10]],0)&gt;0, TRUE, FALSE), FALSE)=TRUE,IFERROR(VLOOKUP(M915, ani_diet!C:C, 1, FALSE), "No Match"),FALSE)</f>
        <v>No Match</v>
      </c>
      <c r="AI915" t="s">
        <v>3539</v>
      </c>
      <c r="AL915" t="str">
        <f>IFERROR(IF(COUNTIF(C915:L915,"Feed Ingredient")&gt;0,INDEX(ani_diet!T:T,MATCH(M915,ani_diet!D:D,0)),""),"")</f>
        <v>Solanum aethiopicum</v>
      </c>
    </row>
    <row r="916" spans="1:38">
      <c r="A916" t="str">
        <f>_xlfn.TEXTJOIN("/",TRUE,AOM[[#This Row],[L1]:[L10]])</f>
        <v>Management/Livestock Management/Feed Characteristic/Feed Composition/Feed Ingredient/Crop Product/Vegetable Products/Scarlet Eggplant</v>
      </c>
      <c r="B916" s="207" t="s">
        <v>20727</v>
      </c>
      <c r="C916" s="207" t="s">
        <v>17896</v>
      </c>
      <c r="D916" s="207" t="s">
        <v>17898</v>
      </c>
      <c r="E916" s="207" t="s">
        <v>17908</v>
      </c>
      <c r="F916" s="207" t="s">
        <v>18308</v>
      </c>
      <c r="G916" s="207" t="s">
        <v>18309</v>
      </c>
      <c r="H916" s="207" t="s">
        <v>20214</v>
      </c>
      <c r="I916" s="207" t="s">
        <v>20685</v>
      </c>
      <c r="J916" s="207" t="s">
        <v>20720</v>
      </c>
      <c r="K916" s="207"/>
      <c r="L916" s="207"/>
      <c r="M916" t="str" cm="1">
        <f t="array" ref="M916">LOOKUP(2,1/(C916:L916&lt;&gt;""),C916:L916)</f>
        <v>Scarlet Eggplant</v>
      </c>
      <c r="N916" s="207" t="s">
        <v>20728</v>
      </c>
      <c r="O916" s="207" t="s">
        <v>8288</v>
      </c>
      <c r="P916" s="207" t="s">
        <v>8288</v>
      </c>
      <c r="Q916" s="207" t="s">
        <v>8288</v>
      </c>
      <c r="R916" s="207" t="s">
        <v>8288</v>
      </c>
      <c r="S916" s="207" t="s">
        <v>8288</v>
      </c>
      <c r="T916" s="207" t="s">
        <v>8288</v>
      </c>
      <c r="U916" s="207" t="s">
        <v>5556</v>
      </c>
      <c r="V916" s="204" t="s">
        <v>20723</v>
      </c>
      <c r="W916" s="207" t="s">
        <v>8288</v>
      </c>
      <c r="X916" s="207" t="s">
        <v>8288</v>
      </c>
      <c r="Y916" s="207" t="s">
        <v>8288</v>
      </c>
      <c r="Z916" s="207" t="s">
        <v>8288</v>
      </c>
      <c r="AA916" s="209" t="s">
        <v>5557</v>
      </c>
      <c r="AB916" s="209" t="s">
        <v>4169</v>
      </c>
      <c r="AC916" s="210" t="s">
        <v>4169</v>
      </c>
      <c r="AD916" s="210" t="s">
        <v>4169</v>
      </c>
      <c r="AE916" s="210"/>
      <c r="AF916" s="210"/>
      <c r="AG916" t="str">
        <f>IFERROR(IF(COUNTIF(C916:L916,"Feed Ingredient")&gt;0,INDEX(ani_diet!T:T,MATCH(M916,ani_diet!D:D,0)),""),"")</f>
        <v>Sardina pilchardus</v>
      </c>
      <c r="AH916" s="60" t="str">
        <f>IF(IFERROR(IF(MATCH("Feed Ingredient", AOM[[#This Row],[L1]:[L10]],0)&gt;0, TRUE, FALSE), FALSE)=TRUE,IFERROR(VLOOKUP(M916, ani_diet!C:C, 1, FALSE), "No Match"),FALSE)</f>
        <v>Scarlet Eggplant</v>
      </c>
      <c r="AI916" t="s">
        <v>3539</v>
      </c>
      <c r="AL916" t="str">
        <f>IFERROR(IF(COUNTIF(C916:L916,"Feed Ingredient")&gt;0,INDEX(ani_diet!T:T,MATCH(M916,ani_diet!D:D,0)),""),"")</f>
        <v>Sardina pilchardus</v>
      </c>
    </row>
    <row r="917" spans="1:38">
      <c r="A917" t="str">
        <f>_xlfn.TEXTJOIN("/",TRUE,AOM[[#This Row],[L1]:[L10]])</f>
        <v>Management/Livestock Management/Feed Characteristic/Feed Composition/Feed Ingredient/Crop Product/Vegetable Products/Talinum fruticosum</v>
      </c>
      <c r="B917" s="207" t="s">
        <v>20729</v>
      </c>
      <c r="C917" s="207" t="s">
        <v>17896</v>
      </c>
      <c r="D917" s="207" t="s">
        <v>17898</v>
      </c>
      <c r="E917" s="207" t="s">
        <v>17908</v>
      </c>
      <c r="F917" s="207" t="s">
        <v>18308</v>
      </c>
      <c r="G917" s="207" t="s">
        <v>18309</v>
      </c>
      <c r="H917" s="207" t="s">
        <v>20214</v>
      </c>
      <c r="I917" s="207" t="s">
        <v>20685</v>
      </c>
      <c r="J917" s="207" t="s">
        <v>5720</v>
      </c>
      <c r="K917" s="207"/>
      <c r="L917" s="207"/>
      <c r="M917" t="str" cm="1">
        <f t="array" ref="M917">LOOKUP(2,1/(C917:L917&lt;&gt;""),C917:L917)</f>
        <v>Talinum fruticosum</v>
      </c>
      <c r="N917" s="207" t="s">
        <v>20730</v>
      </c>
      <c r="O917" s="207"/>
      <c r="P917" s="207"/>
      <c r="Q917" s="207"/>
      <c r="R917" s="207"/>
      <c r="S917" s="207"/>
      <c r="T917" s="207"/>
      <c r="U917" s="207" t="s">
        <v>5720</v>
      </c>
      <c r="V917" s="204" t="s">
        <v>20731</v>
      </c>
      <c r="W917" s="207"/>
      <c r="X917" s="207"/>
      <c r="Y917" s="207"/>
      <c r="Z917" s="207"/>
      <c r="AA917" s="209" t="s">
        <v>5721</v>
      </c>
      <c r="AB917" s="211" t="s">
        <v>20732</v>
      </c>
      <c r="AC917" s="210" t="s">
        <v>4169</v>
      </c>
      <c r="AD917" s="210" t="s">
        <v>4169</v>
      </c>
      <c r="AE917" s="210"/>
      <c r="AF917" s="210"/>
      <c r="AG917" t="str">
        <f>IFERROR(IF(COUNTIF(C917:L917,"Feed Ingredient")&gt;0,INDEX(ani_diet!T:T,MATCH(M917,ani_diet!D:D,0)),""),"")</f>
        <v>Talinium triangulare</v>
      </c>
      <c r="AH917" s="60" t="str">
        <f>IF(IFERROR(IF(MATCH("Feed Ingredient", AOM[[#This Row],[L1]:[L10]],0)&gt;0, TRUE, FALSE), FALSE)=TRUE,IFERROR(VLOOKUP(M917, ani_diet!C:C, 1, FALSE), "No Match"),FALSE)</f>
        <v>Talinum fruticosum</v>
      </c>
      <c r="AI917" t="s">
        <v>3539</v>
      </c>
      <c r="AL917" t="str">
        <f>IFERROR(IF(COUNTIF(C917:L917,"Feed Ingredient")&gt;0,INDEX(ani_diet!T:T,MATCH(M917,ani_diet!D:D,0)),""),"")</f>
        <v>Talinium triangulare</v>
      </c>
    </row>
    <row r="918" spans="1:38">
      <c r="A918" t="str">
        <f>_xlfn.TEXTJOIN("/",TRUE,AOM[[#This Row],[L1]:[L10]])</f>
        <v>Management/Livestock Management/Feed Characteristic/Feed Composition/Feed Ingredient/Essential Fatty Acid</v>
      </c>
      <c r="B918" s="207" t="s">
        <v>20733</v>
      </c>
      <c r="C918" s="207" t="s">
        <v>17896</v>
      </c>
      <c r="D918" s="207" t="s">
        <v>17898</v>
      </c>
      <c r="E918" s="207" t="s">
        <v>17908</v>
      </c>
      <c r="F918" s="207" t="s">
        <v>18308</v>
      </c>
      <c r="G918" s="207" t="s">
        <v>18309</v>
      </c>
      <c r="H918" s="207" t="s">
        <v>20734</v>
      </c>
      <c r="I918" s="207" t="s">
        <v>8288</v>
      </c>
      <c r="J918" s="207" t="s">
        <v>8288</v>
      </c>
      <c r="K918" s="207" t="s">
        <v>8288</v>
      </c>
      <c r="L918" s="207"/>
      <c r="M918" t="str" cm="1">
        <f t="array" ref="M918">LOOKUP(2,1/(C918:L918&lt;&gt;""),C918:L918)</f>
        <v>Essential Fatty Acid</v>
      </c>
      <c r="N918" s="207" t="s">
        <v>8288</v>
      </c>
      <c r="O918" s="207" t="s">
        <v>8288</v>
      </c>
      <c r="P918" s="207" t="s">
        <v>8288</v>
      </c>
      <c r="Q918" s="207" t="s">
        <v>8288</v>
      </c>
      <c r="R918" s="207" t="s">
        <v>8288</v>
      </c>
      <c r="S918" s="207"/>
      <c r="T918" s="207" t="s">
        <v>8288</v>
      </c>
      <c r="U918" s="207"/>
      <c r="V918" s="209" t="s">
        <v>8288</v>
      </c>
      <c r="W918" s="207" t="s">
        <v>8288</v>
      </c>
      <c r="X918" s="207" t="s">
        <v>8288</v>
      </c>
      <c r="Y918" s="207" t="s">
        <v>8288</v>
      </c>
      <c r="Z918" s="207" t="s">
        <v>8288</v>
      </c>
      <c r="AA918" s="209" t="s">
        <v>8288</v>
      </c>
      <c r="AB918" s="209" t="s">
        <v>4169</v>
      </c>
      <c r="AC918" s="210" t="s">
        <v>4169</v>
      </c>
      <c r="AD918" s="210" t="s">
        <v>4169</v>
      </c>
      <c r="AE918" s="210"/>
      <c r="AF918" s="210"/>
      <c r="AG918" t="str">
        <f>IFERROR(IF(COUNTIF(C918:L918,"Feed Ingredient")&gt;0,INDEX(ani_diet!T:T,MATCH(M918,ani_diet!D:D,0)),""),"")</f>
        <v/>
      </c>
      <c r="AH918" s="60" t="str">
        <f>IF(IFERROR(IF(MATCH("Feed Ingredient", AOM[[#This Row],[L1]:[L10]],0)&gt;0, TRUE, FALSE), FALSE)=TRUE,IFERROR(VLOOKUP(M918, ani_diet!C:C, 1, FALSE), "No Match"),FALSE)</f>
        <v>No Match</v>
      </c>
      <c r="AI918" t="s">
        <v>3539</v>
      </c>
      <c r="AL918" t="str">
        <f>IFERROR(IF(COUNTIF(C918:L918,"Feed Ingredient")&gt;0,INDEX(ani_diet!T:T,MATCH(M918,ani_diet!D:D,0)),""),"")</f>
        <v/>
      </c>
    </row>
    <row r="919" spans="1:38">
      <c r="A919" t="str">
        <f>_xlfn.TEXTJOIN("/",TRUE,AOM[[#This Row],[L1]:[L10]])</f>
        <v>Management/Livestock Management/Feed Characteristic/Feed Composition/Feed Ingredient/Forage Plants</v>
      </c>
      <c r="B919" s="207" t="s">
        <v>20735</v>
      </c>
      <c r="C919" s="207" t="s">
        <v>17896</v>
      </c>
      <c r="D919" s="207" t="s">
        <v>17898</v>
      </c>
      <c r="E919" s="207" t="s">
        <v>17908</v>
      </c>
      <c r="F919" s="207" t="s">
        <v>18308</v>
      </c>
      <c r="G919" s="207" t="s">
        <v>18309</v>
      </c>
      <c r="H919" s="207" t="s">
        <v>20736</v>
      </c>
      <c r="I919" s="207" t="s">
        <v>8288</v>
      </c>
      <c r="J919" s="207" t="s">
        <v>8288</v>
      </c>
      <c r="K919" s="207" t="s">
        <v>8288</v>
      </c>
      <c r="L919" s="207"/>
      <c r="M919" t="str" cm="1">
        <f t="array" ref="M919">LOOKUP(2,1/(C919:L919&lt;&gt;""),C919:L919)</f>
        <v>Forage Plants</v>
      </c>
      <c r="N919" s="207" t="s">
        <v>8288</v>
      </c>
      <c r="O919" s="207" t="s">
        <v>8288</v>
      </c>
      <c r="P919" s="207" t="s">
        <v>8288</v>
      </c>
      <c r="Q919" s="207" t="s">
        <v>8288</v>
      </c>
      <c r="R919" s="207" t="s">
        <v>8288</v>
      </c>
      <c r="S919" s="207" t="s">
        <v>8288</v>
      </c>
      <c r="T919" s="207" t="s">
        <v>8288</v>
      </c>
      <c r="U919" s="80"/>
      <c r="V919" s="209" t="s">
        <v>8288</v>
      </c>
      <c r="W919" s="207" t="s">
        <v>8288</v>
      </c>
      <c r="X919" s="207" t="s">
        <v>8288</v>
      </c>
      <c r="Y919" s="207" t="s">
        <v>8288</v>
      </c>
      <c r="Z919" s="207" t="s">
        <v>8288</v>
      </c>
      <c r="AA919" s="209" t="s">
        <v>8288</v>
      </c>
      <c r="AB919" s="211" t="s">
        <v>20737</v>
      </c>
      <c r="AC919" s="210" t="s">
        <v>4169</v>
      </c>
      <c r="AD919" s="210" t="s">
        <v>4169</v>
      </c>
      <c r="AE919" s="210"/>
      <c r="AF919" s="210"/>
      <c r="AG919" t="str">
        <f>IFERROR(IF(COUNTIF(C919:L919,"Feed Ingredient")&gt;0,INDEX(ani_diet!T:T,MATCH(M919,ani_diet!D:D,0)),""),"")</f>
        <v/>
      </c>
      <c r="AH919" s="60" t="str">
        <f>IF(IFERROR(IF(MATCH("Feed Ingredient", AOM[[#This Row],[L1]:[L10]],0)&gt;0, TRUE, FALSE), FALSE)=TRUE,IFERROR(VLOOKUP(M919, ani_diet!C:C, 1, FALSE), "No Match"),FALSE)</f>
        <v>No Match</v>
      </c>
      <c r="AI919" t="s">
        <v>3539</v>
      </c>
      <c r="AL919" t="str">
        <f>IFERROR(IF(COUNTIF(C919:L919,"Feed Ingredient")&gt;0,INDEX(ani_diet!T:T,MATCH(M919,ani_diet!D:D,0)),""),"")</f>
        <v/>
      </c>
    </row>
    <row r="920" spans="1:38">
      <c r="A920" t="str">
        <f>_xlfn.TEXTJOIN("/",TRUE,AOM[[#This Row],[L1]:[L10]])</f>
        <v>Management/Livestock Management/Feed Characteristic/Feed Composition/Feed Ingredient/Forage Plants/Aquatic Plants</v>
      </c>
      <c r="B920" s="207" t="s">
        <v>20738</v>
      </c>
      <c r="C920" s="207" t="s">
        <v>17896</v>
      </c>
      <c r="D920" s="207" t="s">
        <v>17898</v>
      </c>
      <c r="E920" s="207" t="s">
        <v>17908</v>
      </c>
      <c r="F920" s="207" t="s">
        <v>18308</v>
      </c>
      <c r="G920" s="207" t="s">
        <v>18309</v>
      </c>
      <c r="H920" s="207" t="s">
        <v>20736</v>
      </c>
      <c r="I920" s="207" t="s">
        <v>20739</v>
      </c>
      <c r="J920" s="207" t="s">
        <v>8288</v>
      </c>
      <c r="K920" s="207" t="s">
        <v>8288</v>
      </c>
      <c r="L920" s="207"/>
      <c r="M920" t="str" cm="1">
        <f t="array" ref="M920">LOOKUP(2,1/(C920:L920&lt;&gt;""),C920:L920)</f>
        <v>Aquatic Plants</v>
      </c>
      <c r="N920" s="207" t="s">
        <v>8288</v>
      </c>
      <c r="O920" s="207" t="s">
        <v>8288</v>
      </c>
      <c r="P920" s="207" t="s">
        <v>8288</v>
      </c>
      <c r="Q920" s="207" t="s">
        <v>8288</v>
      </c>
      <c r="R920" s="207" t="s">
        <v>8288</v>
      </c>
      <c r="S920" s="207" t="s">
        <v>8288</v>
      </c>
      <c r="T920" s="207" t="s">
        <v>8288</v>
      </c>
      <c r="U920" s="80"/>
      <c r="V920" s="209" t="s">
        <v>8288</v>
      </c>
      <c r="W920" s="207" t="s">
        <v>8288</v>
      </c>
      <c r="X920" s="207" t="s">
        <v>8288</v>
      </c>
      <c r="Y920" s="207" t="s">
        <v>8288</v>
      </c>
      <c r="Z920" s="207" t="s">
        <v>8288</v>
      </c>
      <c r="AA920" s="209" t="s">
        <v>8288</v>
      </c>
      <c r="AB920" s="211" t="s">
        <v>20740</v>
      </c>
      <c r="AC920" s="210" t="s">
        <v>4169</v>
      </c>
      <c r="AD920" s="210" t="s">
        <v>4169</v>
      </c>
      <c r="AE920" s="210"/>
      <c r="AF920" s="210"/>
      <c r="AG920" t="str">
        <f>IFERROR(IF(COUNTIF(C920:L920,"Feed Ingredient")&gt;0,INDEX(ani_diet!T:T,MATCH(M920,ani_diet!D:D,0)),""),"")</f>
        <v/>
      </c>
      <c r="AH920" s="60" t="str">
        <f>IF(IFERROR(IF(MATCH("Feed Ingredient", AOM[[#This Row],[L1]:[L10]],0)&gt;0, TRUE, FALSE), FALSE)=TRUE,IFERROR(VLOOKUP(M920, ani_diet!C:C, 1, FALSE), "No Match"),FALSE)</f>
        <v>No Match</v>
      </c>
      <c r="AI920" t="s">
        <v>3539</v>
      </c>
      <c r="AL920" t="str">
        <f>IFERROR(IF(COUNTIF(C920:L920,"Feed Ingredient")&gt;0,INDEX(ani_diet!T:T,MATCH(M920,ani_diet!D:D,0)),""),"")</f>
        <v/>
      </c>
    </row>
    <row r="921" spans="1:38">
      <c r="A921" t="str">
        <f>_xlfn.TEXTJOIN("/",TRUE,AOM[[#This Row],[L1]:[L10]])</f>
        <v>Management/Livestock Management/Feed Characteristic/Feed Composition/Feed Ingredient/Forage Plants/Aquatic Plants/Lemna/Lemna Dried</v>
      </c>
      <c r="B921" s="207" t="s">
        <v>20741</v>
      </c>
      <c r="C921" s="207" t="s">
        <v>17896</v>
      </c>
      <c r="D921" s="207" t="s">
        <v>17898</v>
      </c>
      <c r="E921" s="207" t="s">
        <v>17908</v>
      </c>
      <c r="F921" s="207" t="s">
        <v>18308</v>
      </c>
      <c r="G921" s="207" t="s">
        <v>18309</v>
      </c>
      <c r="H921" s="207" t="s">
        <v>20736</v>
      </c>
      <c r="I921" s="207" t="s">
        <v>20739</v>
      </c>
      <c r="J921" s="207" t="s">
        <v>20742</v>
      </c>
      <c r="K921" s="207" t="s">
        <v>20743</v>
      </c>
      <c r="L921" s="207"/>
      <c r="M921" t="str" cm="1">
        <f t="array" ref="M921">LOOKUP(2,1/(C921:L921&lt;&gt;""),C921:L921)</f>
        <v>Lemna Dried</v>
      </c>
      <c r="N921" s="207" t="s">
        <v>20744</v>
      </c>
      <c r="O921" s="207"/>
      <c r="P921" s="207"/>
      <c r="Q921" s="207"/>
      <c r="R921" s="207"/>
      <c r="S921" s="207"/>
      <c r="T921" s="207"/>
      <c r="U921" s="80" t="s">
        <v>20742</v>
      </c>
      <c r="V921" s="209" t="s">
        <v>20745</v>
      </c>
      <c r="W921" s="207"/>
      <c r="X921" s="207"/>
      <c r="Y921" s="207"/>
      <c r="Z921" s="207"/>
      <c r="AA921" s="209" t="s">
        <v>20746</v>
      </c>
      <c r="AB921" s="209" t="s">
        <v>4169</v>
      </c>
      <c r="AC921" s="210" t="s">
        <v>4169</v>
      </c>
      <c r="AD921" s="210" t="s">
        <v>4169</v>
      </c>
      <c r="AE921" s="210"/>
      <c r="AF921" s="210"/>
      <c r="AG921" t="str">
        <f>IFERROR(IF(COUNTIF(C921:L921,"Feed Ingredient")&gt;0,INDEX(ani_diet!T:T,MATCH(M921,ani_diet!D:D,0)),""),"")</f>
        <v>Lemna</v>
      </c>
      <c r="AH921" s="60" t="str">
        <f>IF(IFERROR(IF(MATCH("Feed Ingredient", AOM[[#This Row],[L1]:[L10]],0)&gt;0, TRUE, FALSE), FALSE)=TRUE,IFERROR(VLOOKUP(M921, ani_diet!C:C, 1, FALSE), "No Match"),FALSE)</f>
        <v>No Match</v>
      </c>
      <c r="AI921" t="s">
        <v>3539</v>
      </c>
      <c r="AL921" t="str">
        <f>IFERROR(IF(COUNTIF(C921:L921,"Feed Ingredient")&gt;0,INDEX(ani_diet!T:T,MATCH(M921,ani_diet!D:D,0)),""),"")</f>
        <v>Lemna</v>
      </c>
    </row>
    <row r="922" spans="1:38">
      <c r="A922" t="str">
        <f>_xlfn.TEXTJOIN("/",TRUE,AOM[[#This Row],[L1]:[L10]])</f>
        <v>Management/Livestock Management/Feed Characteristic/Feed Composition/Feed Ingredient/Forage Plants/Aquatic Plants/Lemna</v>
      </c>
      <c r="B922" s="207" t="s">
        <v>20747</v>
      </c>
      <c r="C922" s="207" t="s">
        <v>17896</v>
      </c>
      <c r="D922" s="207" t="s">
        <v>17898</v>
      </c>
      <c r="E922" s="207" t="s">
        <v>17908</v>
      </c>
      <c r="F922" s="207" t="s">
        <v>18308</v>
      </c>
      <c r="G922" s="207" t="s">
        <v>18309</v>
      </c>
      <c r="H922" s="207" t="s">
        <v>20736</v>
      </c>
      <c r="I922" s="207" t="s">
        <v>20739</v>
      </c>
      <c r="J922" s="207" t="s">
        <v>20742</v>
      </c>
      <c r="K922" s="207"/>
      <c r="L922" s="207"/>
      <c r="M922" t="str" cm="1">
        <f t="array" ref="M922">LOOKUP(2,1/(C922:L922&lt;&gt;""),C922:L922)</f>
        <v>Lemna</v>
      </c>
      <c r="N922" s="207" t="s">
        <v>20748</v>
      </c>
      <c r="O922" s="207"/>
      <c r="P922" s="207"/>
      <c r="Q922" s="207"/>
      <c r="R922" s="207"/>
      <c r="S922" s="207"/>
      <c r="T922" s="207"/>
      <c r="U922" s="80" t="s">
        <v>20742</v>
      </c>
      <c r="V922" s="209" t="s">
        <v>20745</v>
      </c>
      <c r="W922" s="207"/>
      <c r="X922" s="207"/>
      <c r="Y922" s="207"/>
      <c r="Z922" s="207"/>
      <c r="AA922" s="209" t="s">
        <v>20746</v>
      </c>
      <c r="AB922" s="209" t="s">
        <v>4169</v>
      </c>
      <c r="AC922" s="210" t="s">
        <v>4169</v>
      </c>
      <c r="AD922" s="210" t="s">
        <v>4169</v>
      </c>
      <c r="AE922" s="210"/>
      <c r="AF922" s="210"/>
      <c r="AG922" t="str">
        <f>IFERROR(IF(COUNTIF(C922:L922,"Feed Ingredient")&gt;0,INDEX(ani_diet!T:T,MATCH(M922,ani_diet!D:D,0)),""),"")</f>
        <v>Lemna</v>
      </c>
      <c r="AH922" s="60" t="str">
        <f>IF(IFERROR(IF(MATCH("Feed Ingredient", AOM[[#This Row],[L1]:[L10]],0)&gt;0, TRUE, FALSE), FALSE)=TRUE,IFERROR(VLOOKUP(M922, ani_diet!C:C, 1, FALSE), "No Match"),FALSE)</f>
        <v>Lemna</v>
      </c>
      <c r="AI922" t="s">
        <v>3539</v>
      </c>
      <c r="AL922" t="str">
        <f>IFERROR(IF(COUNTIF(C922:L922,"Feed Ingredient")&gt;0,INDEX(ani_diet!T:T,MATCH(M922,ani_diet!D:D,0)),""),"")</f>
        <v>Lemna</v>
      </c>
    </row>
    <row r="923" spans="1:38">
      <c r="A923" t="str">
        <f>_xlfn.TEXTJOIN("/",TRUE,AOM[[#This Row],[L1]:[L10]])</f>
        <v>Management/Livestock Management/Feed Characteristic/Feed Composition/Feed Ingredient/Forage Plants/Aquatic Plants/Lemna minor</v>
      </c>
      <c r="B923" s="207" t="s">
        <v>20749</v>
      </c>
      <c r="C923" s="207" t="s">
        <v>17896</v>
      </c>
      <c r="D923" s="207" t="s">
        <v>17898</v>
      </c>
      <c r="E923" s="207" t="s">
        <v>17908</v>
      </c>
      <c r="F923" s="207" t="s">
        <v>18308</v>
      </c>
      <c r="G923" s="207" t="s">
        <v>18309</v>
      </c>
      <c r="H923" s="207" t="s">
        <v>20736</v>
      </c>
      <c r="I923" s="207" t="s">
        <v>20739</v>
      </c>
      <c r="J923" s="207" t="s">
        <v>20750</v>
      </c>
      <c r="K923" s="207"/>
      <c r="L923" s="207"/>
      <c r="M923" t="str" cm="1">
        <f t="array" ref="M923">LOOKUP(2,1/(C923:L923&lt;&gt;""),C923:L923)</f>
        <v>Lemna minor</v>
      </c>
      <c r="N923" s="207"/>
      <c r="O923" s="207"/>
      <c r="P923" s="207"/>
      <c r="Q923" s="207"/>
      <c r="R923" s="207"/>
      <c r="S923" s="207"/>
      <c r="T923" s="207"/>
      <c r="U923" s="80" t="s">
        <v>20750</v>
      </c>
      <c r="V923" s="209" t="s">
        <v>20751</v>
      </c>
      <c r="W923" s="207"/>
      <c r="X923" s="207"/>
      <c r="Y923" s="207"/>
      <c r="Z923" s="207"/>
      <c r="AA923" s="209" t="s">
        <v>20752</v>
      </c>
      <c r="AB923" s="209" t="s">
        <v>4169</v>
      </c>
      <c r="AC923" s="210" t="s">
        <v>4169</v>
      </c>
      <c r="AD923" s="210" t="s">
        <v>4169</v>
      </c>
      <c r="AE923" s="210"/>
      <c r="AF923" s="210"/>
      <c r="AG923" t="str">
        <f>IFERROR(IF(COUNTIF(C923:L923,"Feed Ingredient")&gt;0,INDEX(ani_diet!T:T,MATCH(M923,ani_diet!D:D,0)),""),"")</f>
        <v>Lemna minor</v>
      </c>
      <c r="AH923" s="60" t="str">
        <f>IF(IFERROR(IF(MATCH("Feed Ingredient", AOM[[#This Row],[L1]:[L10]],0)&gt;0, TRUE, FALSE), FALSE)=TRUE,IFERROR(VLOOKUP(M923, ani_diet!C:C, 1, FALSE), "No Match"),FALSE)</f>
        <v>Lemna minor</v>
      </c>
      <c r="AI923" t="s">
        <v>3539</v>
      </c>
      <c r="AL923" t="str">
        <f>IFERROR(IF(COUNTIF(C923:L923,"Feed Ingredient")&gt;0,INDEX(ani_diet!T:T,MATCH(M923,ani_diet!D:D,0)),""),"")</f>
        <v>Lemna minor</v>
      </c>
    </row>
    <row r="924" spans="1:38">
      <c r="A924" t="str">
        <f>_xlfn.TEXTJOIN("/",TRUE,AOM[[#This Row],[L1]:[L10]])</f>
        <v>Management/Livestock Management/Feed Characteristic/Feed Composition/Feed Ingredient/Forage Plants/Aquatic Plants/Potamogeton lucens/Potamogeton lucens Leaves/Potamogeton lucens Leaves Dried</v>
      </c>
      <c r="B924" s="207" t="s">
        <v>20753</v>
      </c>
      <c r="C924" s="207" t="s">
        <v>17896</v>
      </c>
      <c r="D924" s="207" t="s">
        <v>17898</v>
      </c>
      <c r="E924" s="207" t="s">
        <v>17908</v>
      </c>
      <c r="F924" s="207" t="s">
        <v>18308</v>
      </c>
      <c r="G924" s="207" t="s">
        <v>18309</v>
      </c>
      <c r="H924" s="207" t="s">
        <v>20736</v>
      </c>
      <c r="I924" s="207" t="s">
        <v>20739</v>
      </c>
      <c r="J924" s="207" t="s">
        <v>20754</v>
      </c>
      <c r="K924" s="207" t="s">
        <v>20755</v>
      </c>
      <c r="L924" s="207" t="s">
        <v>20756</v>
      </c>
      <c r="M924" t="str" cm="1">
        <f t="array" ref="M924">LOOKUP(2,1/(C924:L924&lt;&gt;""),C924:L924)</f>
        <v>Potamogeton lucens Leaves Dried</v>
      </c>
      <c r="N924" s="207"/>
      <c r="O924" s="207"/>
      <c r="P924" s="207"/>
      <c r="Q924" s="207"/>
      <c r="R924" s="207"/>
      <c r="S924" s="207"/>
      <c r="T924" s="207"/>
      <c r="U924" s="207" t="s">
        <v>20754</v>
      </c>
      <c r="V924" s="204" t="s">
        <v>20757</v>
      </c>
      <c r="W924" s="207"/>
      <c r="X924" s="207"/>
      <c r="Y924" s="207"/>
      <c r="Z924" s="207"/>
      <c r="AA924" s="209" t="s">
        <v>20758</v>
      </c>
      <c r="AB924" s="209" t="s">
        <v>4169</v>
      </c>
      <c r="AC924" s="210" t="s">
        <v>4169</v>
      </c>
      <c r="AD924" s="210" t="s">
        <v>4169</v>
      </c>
      <c r="AE924" s="210"/>
      <c r="AF924" s="210"/>
      <c r="AG924" t="str">
        <f>IFERROR(IF(COUNTIF(C924:L924,"Feed Ingredient")&gt;0,INDEX(ani_diet!T:T,MATCH(M924,ani_diet!D:D,0)),""),"")</f>
        <v>Potamogeton lucens Leaves</v>
      </c>
      <c r="AH924" s="60" t="str">
        <f>IF(IFERROR(IF(MATCH("Feed Ingredient", AOM[[#This Row],[L1]:[L10]],0)&gt;0, TRUE, FALSE), FALSE)=TRUE,IFERROR(VLOOKUP(M924, ani_diet!C:C, 1, FALSE), "No Match"),FALSE)</f>
        <v>No Match</v>
      </c>
      <c r="AI924" t="s">
        <v>3539</v>
      </c>
      <c r="AL924" t="str">
        <f>IFERROR(IF(COUNTIF(C924:L924,"Feed Ingredient")&gt;0,INDEX(ani_diet!T:T,MATCH(M924,ani_diet!D:D,0)),""),"")</f>
        <v>Potamogeton lucens Leaves</v>
      </c>
    </row>
    <row r="925" spans="1:38">
      <c r="A925" t="str">
        <f>_xlfn.TEXTJOIN("/",TRUE,AOM[[#This Row],[L1]:[L10]])</f>
        <v>Management/Livestock Management/Feed Characteristic/Feed Composition/Feed Ingredient/Forage Plants/Aquatic Plants/Potamogeton lucens/Potamogeton lucens Leaves</v>
      </c>
      <c r="B925" s="207" t="s">
        <v>20759</v>
      </c>
      <c r="C925" s="207" t="s">
        <v>17896</v>
      </c>
      <c r="D925" s="207" t="s">
        <v>17898</v>
      </c>
      <c r="E925" s="207" t="s">
        <v>17908</v>
      </c>
      <c r="F925" s="207" t="s">
        <v>18308</v>
      </c>
      <c r="G925" s="207" t="s">
        <v>18309</v>
      </c>
      <c r="H925" s="207" t="s">
        <v>20736</v>
      </c>
      <c r="I925" s="207" t="s">
        <v>20739</v>
      </c>
      <c r="J925" s="207" t="s">
        <v>20754</v>
      </c>
      <c r="K925" s="207" t="s">
        <v>20755</v>
      </c>
      <c r="L925" s="207"/>
      <c r="M925" t="str" cm="1">
        <f t="array" ref="M925">LOOKUP(2,1/(C925:L925&lt;&gt;""),C925:L925)</f>
        <v>Potamogeton lucens Leaves</v>
      </c>
      <c r="N925" s="207"/>
      <c r="O925" s="207"/>
      <c r="P925" s="207"/>
      <c r="Q925" s="207"/>
      <c r="R925" s="207"/>
      <c r="S925" s="207"/>
      <c r="T925" s="207"/>
      <c r="U925" s="207" t="s">
        <v>20754</v>
      </c>
      <c r="V925" s="204" t="s">
        <v>20757</v>
      </c>
      <c r="W925" s="207"/>
      <c r="X925" s="207"/>
      <c r="Y925" s="207"/>
      <c r="Z925" s="207"/>
      <c r="AA925" s="209" t="s">
        <v>20758</v>
      </c>
      <c r="AB925" s="209" t="s">
        <v>4169</v>
      </c>
      <c r="AC925" s="210" t="s">
        <v>4169</v>
      </c>
      <c r="AD925" s="210" t="s">
        <v>4169</v>
      </c>
      <c r="AE925" s="210"/>
      <c r="AF925" s="210"/>
      <c r="AG925" t="str">
        <f>IFERROR(IF(COUNTIF(C925:L925,"Feed Ingredient")&gt;0,INDEX(ani_diet!T:T,MATCH(M925,ani_diet!D:D,0)),""),"")</f>
        <v/>
      </c>
      <c r="AH925" s="60" t="str">
        <f>IF(IFERROR(IF(MATCH("Feed Ingredient", AOM[[#This Row],[L1]:[L10]],0)&gt;0, TRUE, FALSE), FALSE)=TRUE,IFERROR(VLOOKUP(M925, ani_diet!C:C, 1, FALSE), "No Match"),FALSE)</f>
        <v>Potamogeton lucens Leaves</v>
      </c>
      <c r="AI925" t="s">
        <v>3539</v>
      </c>
      <c r="AL925" t="str">
        <f>IFERROR(IF(COUNTIF(C925:L925,"Feed Ingredient")&gt;0,INDEX(ani_diet!T:T,MATCH(M925,ani_diet!D:D,0)),""),"")</f>
        <v/>
      </c>
    </row>
    <row r="926" spans="1:38">
      <c r="A926" t="str">
        <f>_xlfn.TEXTJOIN("/",TRUE,AOM[[#This Row],[L1]:[L10]])</f>
        <v>Management/Livestock Management/Feed Characteristic/Feed Composition/Feed Ingredient/Forage Plants/Aquatic Plants/Potamogeton lucens/Potamogeton lucens Pods/Potamogeton lucens Pods Dried</v>
      </c>
      <c r="B926" s="207" t="s">
        <v>20760</v>
      </c>
      <c r="C926" s="207" t="s">
        <v>17896</v>
      </c>
      <c r="D926" s="207" t="s">
        <v>17898</v>
      </c>
      <c r="E926" s="207" t="s">
        <v>17908</v>
      </c>
      <c r="F926" s="207" t="s">
        <v>18308</v>
      </c>
      <c r="G926" s="207" t="s">
        <v>18309</v>
      </c>
      <c r="H926" s="207" t="s">
        <v>20736</v>
      </c>
      <c r="I926" s="207" t="s">
        <v>20739</v>
      </c>
      <c r="J926" s="207" t="s">
        <v>20754</v>
      </c>
      <c r="K926" s="207" t="s">
        <v>20761</v>
      </c>
      <c r="L926" s="207" t="s">
        <v>20762</v>
      </c>
      <c r="M926" t="str" cm="1">
        <f t="array" ref="M926">LOOKUP(2,1/(C926:L926&lt;&gt;""),C926:L926)</f>
        <v>Potamogeton lucens Pods Dried</v>
      </c>
      <c r="N926" s="207"/>
      <c r="O926" s="207"/>
      <c r="P926" s="207"/>
      <c r="Q926" s="207"/>
      <c r="R926" s="207"/>
      <c r="S926" s="207"/>
      <c r="T926" s="207"/>
      <c r="U926" s="207" t="s">
        <v>20754</v>
      </c>
      <c r="V926" s="204" t="s">
        <v>20757</v>
      </c>
      <c r="W926" s="207"/>
      <c r="X926" s="207"/>
      <c r="Y926" s="207"/>
      <c r="Z926" s="207"/>
      <c r="AA926" s="209" t="s">
        <v>20758</v>
      </c>
      <c r="AB926" s="209" t="s">
        <v>4169</v>
      </c>
      <c r="AC926" s="210" t="s">
        <v>4169</v>
      </c>
      <c r="AD926" s="210" t="s">
        <v>4169</v>
      </c>
      <c r="AE926" s="210"/>
      <c r="AF926" s="210"/>
      <c r="AG926" t="str">
        <f>IFERROR(IF(COUNTIF(C926:L926,"Feed Ingredient")&gt;0,INDEX(ani_diet!T:T,MATCH(M926,ani_diet!D:D,0)),""),"")</f>
        <v>Potamogeton lucens Pods</v>
      </c>
      <c r="AH926" s="60" t="str">
        <f>IF(IFERROR(IF(MATCH("Feed Ingredient", AOM[[#This Row],[L1]:[L10]],0)&gt;0, TRUE, FALSE), FALSE)=TRUE,IFERROR(VLOOKUP(M926, ani_diet!C:C, 1, FALSE), "No Match"),FALSE)</f>
        <v>No Match</v>
      </c>
      <c r="AI926" t="s">
        <v>3539</v>
      </c>
      <c r="AL926" t="str">
        <f>IFERROR(IF(COUNTIF(C926:L926,"Feed Ingredient")&gt;0,INDEX(ani_diet!T:T,MATCH(M926,ani_diet!D:D,0)),""),"")</f>
        <v>Potamogeton lucens Pods</v>
      </c>
    </row>
    <row r="927" spans="1:38">
      <c r="A927" t="str">
        <f>_xlfn.TEXTJOIN("/",TRUE,AOM[[#This Row],[L1]:[L10]])</f>
        <v>Management/Livestock Management/Feed Characteristic/Feed Composition/Feed Ingredient/Forage Plants/Aquatic Plants/Potamogeton lucens/Potamogeton lucens Pods</v>
      </c>
      <c r="B927" s="207" t="s">
        <v>20763</v>
      </c>
      <c r="C927" s="207" t="s">
        <v>17896</v>
      </c>
      <c r="D927" s="207" t="s">
        <v>17898</v>
      </c>
      <c r="E927" s="207" t="s">
        <v>17908</v>
      </c>
      <c r="F927" s="207" t="s">
        <v>18308</v>
      </c>
      <c r="G927" s="207" t="s">
        <v>18309</v>
      </c>
      <c r="H927" s="207" t="s">
        <v>20736</v>
      </c>
      <c r="I927" s="207" t="s">
        <v>20739</v>
      </c>
      <c r="J927" s="207" t="s">
        <v>20754</v>
      </c>
      <c r="K927" s="207" t="s">
        <v>20761</v>
      </c>
      <c r="L927" s="207"/>
      <c r="M927" t="str" cm="1">
        <f t="array" ref="M927">LOOKUP(2,1/(C927:L927&lt;&gt;""),C927:L927)</f>
        <v>Potamogeton lucens Pods</v>
      </c>
      <c r="N927" s="207"/>
      <c r="O927" s="207"/>
      <c r="P927" s="207"/>
      <c r="Q927" s="207"/>
      <c r="R927" s="207"/>
      <c r="S927" s="207"/>
      <c r="T927" s="207"/>
      <c r="U927" s="207" t="s">
        <v>20754</v>
      </c>
      <c r="V927" s="204" t="s">
        <v>20757</v>
      </c>
      <c r="W927" s="207"/>
      <c r="X927" s="207"/>
      <c r="Y927" s="207"/>
      <c r="Z927" s="207"/>
      <c r="AA927" s="209" t="s">
        <v>20758</v>
      </c>
      <c r="AB927" s="209" t="s">
        <v>4169</v>
      </c>
      <c r="AC927" s="210" t="s">
        <v>4169</v>
      </c>
      <c r="AD927" s="210" t="s">
        <v>4169</v>
      </c>
      <c r="AE927" s="210"/>
      <c r="AF927" s="210"/>
      <c r="AG927" t="str">
        <f>IFERROR(IF(COUNTIF(C927:L927,"Feed Ingredient")&gt;0,INDEX(ani_diet!T:T,MATCH(M927,ani_diet!D:D,0)),""),"")</f>
        <v>Potamogeton lucens Pods</v>
      </c>
      <c r="AH927" s="60" t="str">
        <f>IF(IFERROR(IF(MATCH("Feed Ingredient", AOM[[#This Row],[L1]:[L10]],0)&gt;0, TRUE, FALSE), FALSE)=TRUE,IFERROR(VLOOKUP(M927, ani_diet!C:C, 1, FALSE), "No Match"),FALSE)</f>
        <v>Potamogeton lucens Pods</v>
      </c>
      <c r="AI927" t="s">
        <v>3539</v>
      </c>
      <c r="AL927" t="str">
        <f>IFERROR(IF(COUNTIF(C927:L927,"Feed Ingredient")&gt;0,INDEX(ani_diet!T:T,MATCH(M927,ani_diet!D:D,0)),""),"")</f>
        <v>Potamogeton lucens Pods</v>
      </c>
    </row>
    <row r="928" spans="1:38">
      <c r="A928" t="str">
        <f>_xlfn.TEXTJOIN("/",TRUE,AOM[[#This Row],[L1]:[L10]])</f>
        <v>Management/Livestock Management/Feed Characteristic/Feed Composition/Feed Ingredient/Forage Plants/Aquatic Plants/Potamogeton lucens</v>
      </c>
      <c r="B928" s="207" t="s">
        <v>20764</v>
      </c>
      <c r="C928" s="207" t="s">
        <v>17896</v>
      </c>
      <c r="D928" s="207" t="s">
        <v>17898</v>
      </c>
      <c r="E928" s="207" t="s">
        <v>17908</v>
      </c>
      <c r="F928" s="207" t="s">
        <v>18308</v>
      </c>
      <c r="G928" s="207" t="s">
        <v>18309</v>
      </c>
      <c r="H928" s="207" t="s">
        <v>20736</v>
      </c>
      <c r="I928" s="207" t="s">
        <v>20739</v>
      </c>
      <c r="J928" s="207" t="s">
        <v>20754</v>
      </c>
      <c r="K928" s="207"/>
      <c r="L928" s="207"/>
      <c r="M928" t="str" cm="1">
        <f t="array" ref="M928">LOOKUP(2,1/(C928:L928&lt;&gt;""),C928:L928)</f>
        <v>Potamogeton lucens</v>
      </c>
      <c r="N928" s="207"/>
      <c r="O928" s="207"/>
      <c r="P928" s="207"/>
      <c r="Q928" s="207"/>
      <c r="R928" s="207"/>
      <c r="S928" s="207"/>
      <c r="T928" s="207"/>
      <c r="U928" s="207" t="s">
        <v>20754</v>
      </c>
      <c r="V928" s="204" t="s">
        <v>20757</v>
      </c>
      <c r="W928" s="207"/>
      <c r="X928" s="207"/>
      <c r="Y928" s="207"/>
      <c r="Z928" s="207"/>
      <c r="AA928" s="209" t="s">
        <v>20758</v>
      </c>
      <c r="AB928" s="209" t="s">
        <v>4169</v>
      </c>
      <c r="AC928" s="210" t="s">
        <v>4169</v>
      </c>
      <c r="AD928" s="210" t="s">
        <v>4169</v>
      </c>
      <c r="AE928" s="210"/>
      <c r="AF928" s="210"/>
      <c r="AG928" t="str">
        <f>IFERROR(IF(COUNTIF(C928:L928,"Feed Ingredient")&gt;0,INDEX(ani_diet!T:T,MATCH(M928,ani_diet!D:D,0)),""),"")</f>
        <v/>
      </c>
      <c r="AH928" s="60" t="str">
        <f>IF(IFERROR(IF(MATCH("Feed Ingredient", AOM[[#This Row],[L1]:[L10]],0)&gt;0, TRUE, FALSE), FALSE)=TRUE,IFERROR(VLOOKUP(M928, ani_diet!C:C, 1, FALSE), "No Match"),FALSE)</f>
        <v>Potamogeton lucens</v>
      </c>
      <c r="AI928" t="s">
        <v>3539</v>
      </c>
      <c r="AL928" t="str">
        <f>IFERROR(IF(COUNTIF(C928:L928,"Feed Ingredient")&gt;0,INDEX(ani_diet!T:T,MATCH(M928,ani_diet!D:D,0)),""),"")</f>
        <v/>
      </c>
    </row>
    <row r="929" spans="1:38">
      <c r="A929" t="str">
        <f>_xlfn.TEXTJOIN("/",TRUE,AOM[[#This Row],[L1]:[L10]])</f>
        <v>Management/Livestock Management/Feed Characteristic/Feed Composition/Feed Ingredient/Forage Plants/Aquatic Plants/Spirulina</v>
      </c>
      <c r="B929" s="207" t="s">
        <v>20765</v>
      </c>
      <c r="C929" s="207" t="s">
        <v>17896</v>
      </c>
      <c r="D929" s="207" t="s">
        <v>17898</v>
      </c>
      <c r="E929" s="207" t="s">
        <v>17908</v>
      </c>
      <c r="F929" s="207" t="s">
        <v>18308</v>
      </c>
      <c r="G929" s="207" t="s">
        <v>18309</v>
      </c>
      <c r="H929" s="207" t="s">
        <v>20736</v>
      </c>
      <c r="I929" s="207" t="s">
        <v>20739</v>
      </c>
      <c r="J929" s="207" t="s">
        <v>20766</v>
      </c>
      <c r="K929" s="207" t="s">
        <v>8288</v>
      </c>
      <c r="L929" s="207"/>
      <c r="M929" t="str" cm="1">
        <f t="array" ref="M929">LOOKUP(2,1/(C929:L929&lt;&gt;""),C929:L929)</f>
        <v>Spirulina</v>
      </c>
      <c r="N929" s="207"/>
      <c r="O929" s="207" t="s">
        <v>8288</v>
      </c>
      <c r="P929" s="207" t="s">
        <v>8288</v>
      </c>
      <c r="Q929" s="207" t="s">
        <v>8288</v>
      </c>
      <c r="R929" s="207" t="s">
        <v>8288</v>
      </c>
      <c r="S929" s="207"/>
      <c r="T929" s="207" t="s">
        <v>8288</v>
      </c>
      <c r="U929" s="207" t="s">
        <v>20767</v>
      </c>
      <c r="V929" s="209" t="s">
        <v>328</v>
      </c>
      <c r="W929" s="207" t="s">
        <v>8288</v>
      </c>
      <c r="X929" s="207" t="s">
        <v>8288</v>
      </c>
      <c r="Y929" s="207" t="s">
        <v>8288</v>
      </c>
      <c r="Z929" s="207" t="s">
        <v>8288</v>
      </c>
      <c r="AA929" s="209" t="s">
        <v>328</v>
      </c>
      <c r="AB929" s="211" t="s">
        <v>20768</v>
      </c>
      <c r="AC929" s="210" t="s">
        <v>4169</v>
      </c>
      <c r="AD929" s="210" t="s">
        <v>4169</v>
      </c>
      <c r="AE929" s="210"/>
      <c r="AF929" s="210"/>
      <c r="AG929" t="str">
        <f>IFERROR(IF(COUNTIF(C929:L929,"Feed Ingredient")&gt;0,INDEX(ani_diet!T:T,MATCH(M929,ani_diet!D:D,0)),""),"")</f>
        <v xml:space="preserve">Oryza sativa </v>
      </c>
      <c r="AH929" s="60" t="str">
        <f>IF(IFERROR(IF(MATCH("Feed Ingredient", AOM[[#This Row],[L1]:[L10]],0)&gt;0, TRUE, FALSE), FALSE)=TRUE,IFERROR(VLOOKUP(M929, ani_diet!C:C, 1, FALSE), "No Match"),FALSE)</f>
        <v>Spirulina</v>
      </c>
      <c r="AI929" t="s">
        <v>3539</v>
      </c>
      <c r="AL929" t="str">
        <f>IFERROR(IF(COUNTIF(C929:L929,"Feed Ingredient")&gt;0,INDEX(ani_diet!T:T,MATCH(M929,ani_diet!D:D,0)),""),"")</f>
        <v xml:space="preserve">Oryza sativa </v>
      </c>
    </row>
    <row r="930" spans="1:38">
      <c r="A930" t="str">
        <f>_xlfn.TEXTJOIN("/",TRUE,AOM[[#This Row],[L1]:[L10]])</f>
        <v>Management/Livestock Management/Feed Characteristic/Feed Composition/Feed Ingredient/Forage Plants/Aquatic Plants/Spirulina/Spirulina Dried</v>
      </c>
      <c r="B930" s="207" t="s">
        <v>20769</v>
      </c>
      <c r="C930" s="207" t="s">
        <v>17896</v>
      </c>
      <c r="D930" s="207" t="s">
        <v>17898</v>
      </c>
      <c r="E930" s="207" t="s">
        <v>17908</v>
      </c>
      <c r="F930" s="207" t="s">
        <v>18308</v>
      </c>
      <c r="G930" s="207" t="s">
        <v>18309</v>
      </c>
      <c r="H930" s="207" t="s">
        <v>20736</v>
      </c>
      <c r="I930" s="207" t="s">
        <v>20739</v>
      </c>
      <c r="J930" s="207" t="s">
        <v>20766</v>
      </c>
      <c r="K930" s="207" t="s">
        <v>20770</v>
      </c>
      <c r="L930" s="207"/>
      <c r="M930" t="str" cm="1">
        <f t="array" ref="M930">LOOKUP(2,1/(C930:L930&lt;&gt;""),C930:L930)</f>
        <v>Spirulina Dried</v>
      </c>
      <c r="N930" s="207"/>
      <c r="O930" s="207" t="s">
        <v>8288</v>
      </c>
      <c r="P930" s="207" t="s">
        <v>8288</v>
      </c>
      <c r="Q930" s="207" t="s">
        <v>8288</v>
      </c>
      <c r="R930" s="207" t="s">
        <v>8288</v>
      </c>
      <c r="S930" s="207"/>
      <c r="T930" s="207" t="s">
        <v>8288</v>
      </c>
      <c r="U930" s="207" t="s">
        <v>20767</v>
      </c>
      <c r="V930" s="209" t="s">
        <v>328</v>
      </c>
      <c r="W930" s="207" t="s">
        <v>8288</v>
      </c>
      <c r="X930" s="207" t="s">
        <v>8288</v>
      </c>
      <c r="Y930" s="207" t="s">
        <v>8288</v>
      </c>
      <c r="Z930" s="207" t="s">
        <v>8288</v>
      </c>
      <c r="AA930" s="209" t="s">
        <v>328</v>
      </c>
      <c r="AB930" s="211" t="s">
        <v>20768</v>
      </c>
      <c r="AC930" s="210" t="s">
        <v>4169</v>
      </c>
      <c r="AD930" s="210" t="s">
        <v>4169</v>
      </c>
      <c r="AE930" s="210"/>
      <c r="AF930" s="210"/>
      <c r="AG930" t="str">
        <f>IFERROR(IF(COUNTIF(C930:L930,"Feed Ingredient")&gt;0,INDEX(ani_diet!T:T,MATCH(M930,ani_diet!D:D,0)),""),"")</f>
        <v>Spermacoce stachydea</v>
      </c>
      <c r="AH930" s="60" t="str">
        <f>IF(IFERROR(IF(MATCH("Feed Ingredient", AOM[[#This Row],[L1]:[L10]],0)&gt;0, TRUE, FALSE), FALSE)=TRUE,IFERROR(VLOOKUP(M930, ani_diet!C:C, 1, FALSE), "No Match"),FALSE)</f>
        <v>No Match</v>
      </c>
      <c r="AI930" t="s">
        <v>3539</v>
      </c>
      <c r="AL930" t="str">
        <f>IFERROR(IF(COUNTIF(C930:L930,"Feed Ingredient")&gt;0,INDEX(ani_diet!T:T,MATCH(M930,ani_diet!D:D,0)),""),"")</f>
        <v>Spermacoce stachydea</v>
      </c>
    </row>
    <row r="931" spans="1:38">
      <c r="A931" t="str">
        <f>_xlfn.TEXTJOIN("/",TRUE,AOM[[#This Row],[L1]:[L10]])</f>
        <v>Management/Livestock Management/Feed Characteristic/Feed Composition/Feed Ingredient/Forage Plants/Aquatic Plants/Spirulina/Spirulina Ground</v>
      </c>
      <c r="B931" s="207" t="s">
        <v>20771</v>
      </c>
      <c r="C931" s="207" t="s">
        <v>17896</v>
      </c>
      <c r="D931" s="207" t="s">
        <v>17898</v>
      </c>
      <c r="E931" s="207" t="s">
        <v>17908</v>
      </c>
      <c r="F931" s="207" t="s">
        <v>18308</v>
      </c>
      <c r="G931" s="207" t="s">
        <v>18309</v>
      </c>
      <c r="H931" s="207" t="s">
        <v>20736</v>
      </c>
      <c r="I931" s="207" t="s">
        <v>20739</v>
      </c>
      <c r="J931" s="207" t="s">
        <v>20766</v>
      </c>
      <c r="K931" s="207" t="s">
        <v>20772</v>
      </c>
      <c r="L931" s="207"/>
      <c r="M931" t="str" cm="1">
        <f t="array" ref="M931">LOOKUP(2,1/(C931:L931&lt;&gt;""),C931:L931)</f>
        <v>Spirulina Ground</v>
      </c>
      <c r="N931" s="207"/>
      <c r="O931" s="207" t="s">
        <v>8288</v>
      </c>
      <c r="P931" s="207" t="s">
        <v>8288</v>
      </c>
      <c r="Q931" s="207" t="s">
        <v>8288</v>
      </c>
      <c r="R931" s="207" t="s">
        <v>8288</v>
      </c>
      <c r="S931" s="207"/>
      <c r="T931" s="207" t="s">
        <v>8288</v>
      </c>
      <c r="U931" s="207" t="s">
        <v>20767</v>
      </c>
      <c r="V931" s="209" t="s">
        <v>328</v>
      </c>
      <c r="W931" s="207" t="s">
        <v>8288</v>
      </c>
      <c r="X931" s="207" t="s">
        <v>8288</v>
      </c>
      <c r="Y931" s="207" t="s">
        <v>8288</v>
      </c>
      <c r="Z931" s="207" t="s">
        <v>8288</v>
      </c>
      <c r="AA931" s="209" t="s">
        <v>328</v>
      </c>
      <c r="AB931" s="225" t="s">
        <v>20768</v>
      </c>
      <c r="AC931" s="210" t="s">
        <v>4169</v>
      </c>
      <c r="AD931" s="210" t="s">
        <v>4169</v>
      </c>
      <c r="AE931" s="210"/>
      <c r="AF931" s="210"/>
      <c r="AG931" t="str">
        <f>IFERROR(IF(COUNTIF(C931:L931,"Feed Ingredient")&gt;0,INDEX(ani_diet!T:T,MATCH(M931,ani_diet!D:D,0)),""),"")</f>
        <v>Arthrospir platensis</v>
      </c>
      <c r="AH931" s="60" t="str">
        <f>IF(IFERROR(IF(MATCH("Feed Ingredient", AOM[[#This Row],[L1]:[L10]],0)&gt;0, TRUE, FALSE), FALSE)=TRUE,IFERROR(VLOOKUP(M931, ani_diet!C:C, 1, FALSE), "No Match"),FALSE)</f>
        <v>No Match</v>
      </c>
      <c r="AI931" t="s">
        <v>3539</v>
      </c>
      <c r="AL931" t="str">
        <f>IFERROR(IF(COUNTIF(C931:L931,"Feed Ingredient")&gt;0,INDEX(ani_diet!T:T,MATCH(M931,ani_diet!D:D,0)),""),"")</f>
        <v>Arthrospir platensis</v>
      </c>
    </row>
    <row r="932" spans="1:38">
      <c r="A932" t="str">
        <f>_xlfn.TEXTJOIN("/",TRUE,AOM[[#This Row],[L1]:[L10]])</f>
        <v>Management/Livestock Management/Feed Characteristic/Feed Composition/Feed Ingredient/Forage Plants/Aquatic Plants/Ulva armoricana</v>
      </c>
      <c r="B932" s="207" t="s">
        <v>20773</v>
      </c>
      <c r="C932" s="207" t="s">
        <v>17896</v>
      </c>
      <c r="D932" s="207" t="s">
        <v>17898</v>
      </c>
      <c r="E932" s="207" t="s">
        <v>17908</v>
      </c>
      <c r="F932" s="207" t="s">
        <v>18308</v>
      </c>
      <c r="G932" s="207" t="s">
        <v>18309</v>
      </c>
      <c r="H932" s="207" t="s">
        <v>20736</v>
      </c>
      <c r="I932" s="207" t="s">
        <v>20739</v>
      </c>
      <c r="J932" s="207" t="s">
        <v>20774</v>
      </c>
      <c r="K932" s="207"/>
      <c r="L932" s="207"/>
      <c r="M932" t="str" cm="1">
        <f t="array" ref="M932">LOOKUP(2,1/(C932:L932&lt;&gt;""),C932:L932)</f>
        <v>Ulva armoricana</v>
      </c>
      <c r="N932" s="207"/>
      <c r="O932" s="207"/>
      <c r="P932" s="207"/>
      <c r="Q932" s="207"/>
      <c r="R932" s="207"/>
      <c r="S932" s="207"/>
      <c r="T932" s="207"/>
      <c r="U932" s="207" t="s">
        <v>20774</v>
      </c>
      <c r="V932" s="204" t="s">
        <v>20775</v>
      </c>
      <c r="W932" s="207"/>
      <c r="X932" s="207"/>
      <c r="Y932" s="207"/>
      <c r="Z932" s="207"/>
      <c r="AA932" s="209" t="s">
        <v>328</v>
      </c>
      <c r="AB932" s="209" t="s">
        <v>4169</v>
      </c>
      <c r="AC932" s="210" t="s">
        <v>20776</v>
      </c>
      <c r="AD932" s="210" t="s">
        <v>4169</v>
      </c>
      <c r="AE932" s="210" t="s">
        <v>20777</v>
      </c>
      <c r="AF932" s="210"/>
      <c r="AG932" t="str">
        <f>IFERROR(IF(COUNTIF(C932:L932,"Feed Ingredient")&gt;0,INDEX(ani_diet!T:T,MATCH(M932,ani_diet!D:D,0)),""),"")</f>
        <v>Typha domingensis</v>
      </c>
      <c r="AH932" s="60" t="str">
        <f>IF(IFERROR(IF(MATCH("Feed Ingredient", AOM[[#This Row],[L1]:[L10]],0)&gt;0, TRUE, FALSE), FALSE)=TRUE,IFERROR(VLOOKUP(M932, ani_diet!C:C, 1, FALSE), "No Match"),FALSE)</f>
        <v>Ulva armoricana</v>
      </c>
      <c r="AI932" t="s">
        <v>3539</v>
      </c>
      <c r="AL932" t="str">
        <f>IFERROR(IF(COUNTIF(C932:L932,"Feed Ingredient")&gt;0,INDEX(ani_diet!T:T,MATCH(M932,ani_diet!D:D,0)),""),"")</f>
        <v>Typha domingensis</v>
      </c>
    </row>
    <row r="933" spans="1:38">
      <c r="A933" t="str">
        <f>_xlfn.TEXTJOIN("/",TRUE,AOM[[#This Row],[L1]:[L10]])</f>
        <v>Management/Livestock Management/Feed Characteristic/Feed Composition/Feed Ingredient/Forage Plants/Aquatic Plants/Ulva lactuca</v>
      </c>
      <c r="B933" s="207" t="s">
        <v>20778</v>
      </c>
      <c r="C933" s="207" t="s">
        <v>17896</v>
      </c>
      <c r="D933" s="207" t="s">
        <v>17898</v>
      </c>
      <c r="E933" s="207" t="s">
        <v>17908</v>
      </c>
      <c r="F933" s="207" t="s">
        <v>18308</v>
      </c>
      <c r="G933" s="207" t="s">
        <v>18309</v>
      </c>
      <c r="H933" s="207" t="s">
        <v>20736</v>
      </c>
      <c r="I933" s="207" t="s">
        <v>20739</v>
      </c>
      <c r="J933" s="207" t="s">
        <v>20779</v>
      </c>
      <c r="K933" s="207"/>
      <c r="L933" s="207"/>
      <c r="M933" t="str" cm="1">
        <f t="array" ref="M933">LOOKUP(2,1/(C933:L933&lt;&gt;""),C933:L933)</f>
        <v>Ulva lactuca</v>
      </c>
      <c r="N933" s="207" t="s">
        <v>20780</v>
      </c>
      <c r="O933" s="207"/>
      <c r="P933" s="207"/>
      <c r="Q933" s="207"/>
      <c r="R933" s="207"/>
      <c r="S933" s="207"/>
      <c r="T933" s="207"/>
      <c r="U933" s="207" t="s">
        <v>20779</v>
      </c>
      <c r="V933" s="204" t="s">
        <v>20781</v>
      </c>
      <c r="W933" s="207"/>
      <c r="X933" s="207"/>
      <c r="Y933" s="207"/>
      <c r="Z933" s="207"/>
      <c r="AA933" s="209" t="s">
        <v>328</v>
      </c>
      <c r="AB933" s="209" t="s">
        <v>4169</v>
      </c>
      <c r="AC933" s="210" t="s">
        <v>20776</v>
      </c>
      <c r="AD933" s="210" t="s">
        <v>4169</v>
      </c>
      <c r="AE933" s="210" t="s">
        <v>20777</v>
      </c>
      <c r="AF933" s="210"/>
      <c r="AG933" t="str">
        <f>IFERROR(IF(COUNTIF(C933:L933,"Feed Ingredient")&gt;0,INDEX(ani_diet!T:T,MATCH(M933,ani_diet!D:D,0)),""),"")</f>
        <v>Typha domingensis</v>
      </c>
      <c r="AH933" s="60" t="str">
        <f>IF(IFERROR(IF(MATCH("Feed Ingredient", AOM[[#This Row],[L1]:[L10]],0)&gt;0, TRUE, FALSE), FALSE)=TRUE,IFERROR(VLOOKUP(M933, ani_diet!C:C, 1, FALSE), "No Match"),FALSE)</f>
        <v>Ulva lactuca</v>
      </c>
      <c r="AI933" t="s">
        <v>3539</v>
      </c>
      <c r="AL933" t="str">
        <f>IFERROR(IF(COUNTIF(C933:L933,"Feed Ingredient")&gt;0,INDEX(ani_diet!T:T,MATCH(M933,ani_diet!D:D,0)),""),"")</f>
        <v>Typha domingensis</v>
      </c>
    </row>
    <row r="934" spans="1:38">
      <c r="A934" t="str">
        <f>_xlfn.TEXTJOIN("/",TRUE,AOM[[#This Row],[L1]:[L10]])</f>
        <v>Management/Livestock Management/Feed Characteristic/Feed Composition/Feed Ingredient/Forage Plants/Aquatic Plants/Ulva rigida/Ulva rigida Dried Ground</v>
      </c>
      <c r="B934" s="207" t="s">
        <v>20782</v>
      </c>
      <c r="C934" s="207" t="s">
        <v>17896</v>
      </c>
      <c r="D934" s="207" t="s">
        <v>17898</v>
      </c>
      <c r="E934" s="207" t="s">
        <v>17908</v>
      </c>
      <c r="F934" s="207" t="s">
        <v>18308</v>
      </c>
      <c r="G934" s="207" t="s">
        <v>18309</v>
      </c>
      <c r="H934" s="207" t="s">
        <v>20736</v>
      </c>
      <c r="I934" s="207" t="s">
        <v>20739</v>
      </c>
      <c r="J934" s="207" t="s">
        <v>20783</v>
      </c>
      <c r="K934" s="207" t="s">
        <v>20784</v>
      </c>
      <c r="L934" s="207"/>
      <c r="M934" t="str" cm="1">
        <f t="array" ref="M934">LOOKUP(2,1/(C934:L934&lt;&gt;""),C934:L934)</f>
        <v>Ulva rigida Dried Ground</v>
      </c>
      <c r="N934" s="207" t="s">
        <v>20785</v>
      </c>
      <c r="O934" s="207"/>
      <c r="P934" s="207"/>
      <c r="Q934" s="207"/>
      <c r="R934" s="207"/>
      <c r="S934" s="207"/>
      <c r="T934" s="207"/>
      <c r="U934" s="207" t="s">
        <v>20783</v>
      </c>
      <c r="V934" s="209" t="s">
        <v>20786</v>
      </c>
      <c r="W934" s="207"/>
      <c r="X934" s="207"/>
      <c r="Y934" s="207"/>
      <c r="Z934" s="207"/>
      <c r="AA934" s="209" t="s">
        <v>328</v>
      </c>
      <c r="AB934" s="211" t="s">
        <v>20787</v>
      </c>
      <c r="AC934" s="210" t="s">
        <v>20776</v>
      </c>
      <c r="AD934" s="210" t="s">
        <v>4169</v>
      </c>
      <c r="AE934" s="210" t="s">
        <v>20777</v>
      </c>
      <c r="AF934" s="210"/>
      <c r="AG934" t="str">
        <f>IFERROR(IF(COUNTIF(C934:L934,"Feed Ingredient")&gt;0,INDEX(ani_diet!T:T,MATCH(M934,ani_diet!D:D,0)),""),"")</f>
        <v>Ulva lactuca</v>
      </c>
      <c r="AH934" s="60" t="str">
        <f>IF(IFERROR(IF(MATCH("Feed Ingredient", AOM[[#This Row],[L1]:[L10]],0)&gt;0, TRUE, FALSE), FALSE)=TRUE,IFERROR(VLOOKUP(M934, ani_diet!C:C, 1, FALSE), "No Match"),FALSE)</f>
        <v>No Match</v>
      </c>
      <c r="AI934" t="s">
        <v>3539</v>
      </c>
      <c r="AL934" t="str">
        <f>IFERROR(IF(COUNTIF(C934:L934,"Feed Ingredient")&gt;0,INDEX(ani_diet!T:T,MATCH(M934,ani_diet!D:D,0)),""),"")</f>
        <v>Ulva lactuca</v>
      </c>
    </row>
    <row r="935" spans="1:38">
      <c r="A935" t="str">
        <f>_xlfn.TEXTJOIN("/",TRUE,AOM[[#This Row],[L1]:[L10]])</f>
        <v>Management/Livestock Management/Feed Characteristic/Feed Composition/Feed Ingredient/Forage Plants/Aquatic Plants/Ulva rigida/Ulva rigida Ground</v>
      </c>
      <c r="B935" s="207" t="s">
        <v>20788</v>
      </c>
      <c r="C935" s="207" t="s">
        <v>17896</v>
      </c>
      <c r="D935" s="207" t="s">
        <v>17898</v>
      </c>
      <c r="E935" s="207" t="s">
        <v>17908</v>
      </c>
      <c r="F935" s="207" t="s">
        <v>18308</v>
      </c>
      <c r="G935" s="207" t="s">
        <v>18309</v>
      </c>
      <c r="H935" s="207" t="s">
        <v>20736</v>
      </c>
      <c r="I935" s="207" t="s">
        <v>20739</v>
      </c>
      <c r="J935" s="207" t="s">
        <v>20783</v>
      </c>
      <c r="K935" s="207" t="s">
        <v>20789</v>
      </c>
      <c r="L935" s="207"/>
      <c r="M935" t="str" cm="1">
        <f t="array" ref="M935">LOOKUP(2,1/(C935:L935&lt;&gt;""),C935:L935)</f>
        <v>Ulva rigida Ground</v>
      </c>
      <c r="N935" s="207" t="s">
        <v>20790</v>
      </c>
      <c r="O935" s="207"/>
      <c r="P935" s="207"/>
      <c r="Q935" s="207"/>
      <c r="R935" s="207"/>
      <c r="S935" s="207"/>
      <c r="T935" s="207"/>
      <c r="U935" s="207" t="s">
        <v>20783</v>
      </c>
      <c r="V935" s="209" t="s">
        <v>20786</v>
      </c>
      <c r="W935" s="207"/>
      <c r="X935" s="207"/>
      <c r="Y935" s="207"/>
      <c r="Z935" s="207"/>
      <c r="AA935" s="209" t="s">
        <v>328</v>
      </c>
      <c r="AB935" s="211" t="s">
        <v>20787</v>
      </c>
      <c r="AC935" s="210" t="s">
        <v>20776</v>
      </c>
      <c r="AD935" s="210" t="s">
        <v>4169</v>
      </c>
      <c r="AE935" s="210" t="s">
        <v>20777</v>
      </c>
      <c r="AF935" s="210"/>
      <c r="AG935" t="str">
        <f>IFERROR(IF(COUNTIF(C935:L935,"Feed Ingredient")&gt;0,INDEX(ani_diet!T:T,MATCH(M935,ani_diet!D:D,0)),""),"")</f>
        <v>Ulva rigida</v>
      </c>
      <c r="AH935" s="60" t="str">
        <f>IF(IFERROR(IF(MATCH("Feed Ingredient", AOM[[#This Row],[L1]:[L10]],0)&gt;0, TRUE, FALSE), FALSE)=TRUE,IFERROR(VLOOKUP(M935, ani_diet!C:C, 1, FALSE), "No Match"),FALSE)</f>
        <v>No Match</v>
      </c>
      <c r="AI935" t="s">
        <v>3539</v>
      </c>
      <c r="AL935" t="str">
        <f>IFERROR(IF(COUNTIF(C935:L935,"Feed Ingredient")&gt;0,INDEX(ani_diet!T:T,MATCH(M935,ani_diet!D:D,0)),""),"")</f>
        <v>Ulva rigida</v>
      </c>
    </row>
    <row r="936" spans="1:38">
      <c r="A936" t="str">
        <f>_xlfn.TEXTJOIN("/",TRUE,AOM[[#This Row],[L1]:[L10]])</f>
        <v>Management/Livestock Management/Feed Characteristic/Feed Composition/Feed Ingredient/Forage Plants/Aquatic Plants/Ulva rigida</v>
      </c>
      <c r="B936" s="207" t="s">
        <v>20791</v>
      </c>
      <c r="C936" s="207" t="s">
        <v>17896</v>
      </c>
      <c r="D936" s="207" t="s">
        <v>17898</v>
      </c>
      <c r="E936" s="207" t="s">
        <v>17908</v>
      </c>
      <c r="F936" s="207" t="s">
        <v>18308</v>
      </c>
      <c r="G936" s="207" t="s">
        <v>18309</v>
      </c>
      <c r="H936" s="207" t="s">
        <v>20736</v>
      </c>
      <c r="I936" s="207" t="s">
        <v>20739</v>
      </c>
      <c r="J936" s="207" t="s">
        <v>20783</v>
      </c>
      <c r="K936" s="207"/>
      <c r="L936" s="207"/>
      <c r="M936" t="str" cm="1">
        <f t="array" ref="M936">LOOKUP(2,1/(C936:L936&lt;&gt;""),C936:L936)</f>
        <v>Ulva rigida</v>
      </c>
      <c r="N936" s="207"/>
      <c r="O936" s="207"/>
      <c r="P936" s="207"/>
      <c r="Q936" s="207"/>
      <c r="R936" s="207"/>
      <c r="S936" s="207"/>
      <c r="T936" s="207"/>
      <c r="U936" s="207" t="s">
        <v>20783</v>
      </c>
      <c r="V936" s="209" t="s">
        <v>20786</v>
      </c>
      <c r="W936" s="207"/>
      <c r="X936" s="207"/>
      <c r="Y936" s="207"/>
      <c r="Z936" s="207"/>
      <c r="AA936" s="209" t="s">
        <v>328</v>
      </c>
      <c r="AB936" s="211" t="s">
        <v>20787</v>
      </c>
      <c r="AC936" s="210" t="s">
        <v>20776</v>
      </c>
      <c r="AD936" s="210" t="s">
        <v>4169</v>
      </c>
      <c r="AE936" s="210" t="s">
        <v>20777</v>
      </c>
      <c r="AF936" s="210"/>
      <c r="AG936" t="str">
        <f>IFERROR(IF(COUNTIF(C936:L936,"Feed Ingredient")&gt;0,INDEX(ani_diet!T:T,MATCH(M936,ani_diet!D:D,0)),""),"")</f>
        <v>Ulva armoricana</v>
      </c>
      <c r="AH936" s="60" t="str">
        <f>IF(IFERROR(IF(MATCH("Feed Ingredient", AOM[[#This Row],[L1]:[L10]],0)&gt;0, TRUE, FALSE), FALSE)=TRUE,IFERROR(VLOOKUP(M936, ani_diet!C:C, 1, FALSE), "No Match"),FALSE)</f>
        <v>Ulva rigida</v>
      </c>
      <c r="AI936" t="s">
        <v>3539</v>
      </c>
      <c r="AL936" t="str">
        <f>IFERROR(IF(COUNTIF(C936:L936,"Feed Ingredient")&gt;0,INDEX(ani_diet!T:T,MATCH(M936,ani_diet!D:D,0)),""),"")</f>
        <v>Ulva armoricana</v>
      </c>
    </row>
    <row r="937" spans="1:38">
      <c r="A937" t="str">
        <f>_xlfn.TEXTJOIN("/",TRUE,AOM[[#This Row],[L1]:[L10]])</f>
        <v>Management/Livestock Management/Feed Characteristic/Feed Composition/Feed Ingredient/Forage Plants/Aquatic Plants/Vallisneria aethiopica</v>
      </c>
      <c r="B937" s="207" t="s">
        <v>20792</v>
      </c>
      <c r="C937" s="207" t="s">
        <v>17896</v>
      </c>
      <c r="D937" s="207" t="s">
        <v>17898</v>
      </c>
      <c r="E937" s="207" t="s">
        <v>17908</v>
      </c>
      <c r="F937" s="207" t="s">
        <v>18308</v>
      </c>
      <c r="G937" s="207" t="s">
        <v>18309</v>
      </c>
      <c r="H937" s="207" t="s">
        <v>20736</v>
      </c>
      <c r="I937" s="207" t="s">
        <v>20739</v>
      </c>
      <c r="J937" s="207" t="s">
        <v>20793</v>
      </c>
      <c r="K937" s="207"/>
      <c r="L937" s="207"/>
      <c r="M937" t="str" cm="1">
        <f t="array" ref="M937">LOOKUP(2,1/(C937:L937&lt;&gt;""),C937:L937)</f>
        <v>Vallisneria aethiopica</v>
      </c>
      <c r="N937" s="207"/>
      <c r="O937" s="207"/>
      <c r="P937" s="207"/>
      <c r="Q937" s="207"/>
      <c r="R937" s="207"/>
      <c r="S937" s="207"/>
      <c r="T937" s="207"/>
      <c r="U937" s="217" t="s">
        <v>20793</v>
      </c>
      <c r="V937" s="209" t="s">
        <v>328</v>
      </c>
      <c r="W937" s="207"/>
      <c r="X937" s="207"/>
      <c r="Y937" s="207"/>
      <c r="Z937" s="207"/>
      <c r="AA937" s="209" t="s">
        <v>20794</v>
      </c>
      <c r="AB937" s="209" t="s">
        <v>4169</v>
      </c>
      <c r="AC937" s="210" t="s">
        <v>4169</v>
      </c>
      <c r="AD937" s="210" t="s">
        <v>4169</v>
      </c>
      <c r="AE937" s="210"/>
      <c r="AF937" s="210"/>
      <c r="AG937" t="str">
        <f>IFERROR(IF(COUNTIF(C937:L937,"Feed Ingredient")&gt;0,INDEX(ani_diet!T:T,MATCH(M937,ani_diet!D:D,0)),""),"")</f>
        <v>Vallisneria aethiopica</v>
      </c>
      <c r="AH937" s="60" t="str">
        <f>IF(IFERROR(IF(MATCH("Feed Ingredient", AOM[[#This Row],[L1]:[L10]],0)&gt;0, TRUE, FALSE), FALSE)=TRUE,IFERROR(VLOOKUP(M937, ani_diet!C:C, 1, FALSE), "No Match"),FALSE)</f>
        <v>Vallisneria aethiopica</v>
      </c>
      <c r="AI937" t="s">
        <v>3539</v>
      </c>
      <c r="AL937" t="str">
        <f>IFERROR(IF(COUNTIF(C937:L937,"Feed Ingredient")&gt;0,INDEX(ani_diet!T:T,MATCH(M937,ani_diet!D:D,0)),""),"")</f>
        <v>Vallisneria aethiopica</v>
      </c>
    </row>
    <row r="938" spans="1:38">
      <c r="A938" t="str">
        <f>_xlfn.TEXTJOIN("/",TRUE,AOM[[#This Row],[L1]:[L10]])</f>
        <v>Management/Livestock Management/Feed Characteristic/Feed Composition/Feed Ingredient/Forage Plants/Aquatic Plants/Water Hyacinth</v>
      </c>
      <c r="B938" s="207" t="s">
        <v>20795</v>
      </c>
      <c r="C938" s="207" t="s">
        <v>17896</v>
      </c>
      <c r="D938" s="207" t="s">
        <v>17898</v>
      </c>
      <c r="E938" s="207" t="s">
        <v>17908</v>
      </c>
      <c r="F938" s="207" t="s">
        <v>18308</v>
      </c>
      <c r="G938" s="207" t="s">
        <v>18309</v>
      </c>
      <c r="H938" s="207" t="s">
        <v>20736</v>
      </c>
      <c r="I938" s="207" t="s">
        <v>20739</v>
      </c>
      <c r="J938" s="207" t="s">
        <v>7790</v>
      </c>
      <c r="K938" s="207" t="s">
        <v>8288</v>
      </c>
      <c r="L938" s="207"/>
      <c r="M938" t="str" cm="1">
        <f t="array" ref="M938">LOOKUP(2,1/(C938:L938&lt;&gt;""),C938:L938)</f>
        <v>Water Hyacinth</v>
      </c>
      <c r="N938" s="207"/>
      <c r="O938" s="207" t="s">
        <v>8288</v>
      </c>
      <c r="P938" s="207" t="s">
        <v>8288</v>
      </c>
      <c r="Q938" s="207" t="s">
        <v>8288</v>
      </c>
      <c r="R938" s="207" t="s">
        <v>8288</v>
      </c>
      <c r="S938" s="207" t="s">
        <v>20796</v>
      </c>
      <c r="T938" s="207" t="s">
        <v>8288</v>
      </c>
      <c r="U938" s="207" t="s">
        <v>20797</v>
      </c>
      <c r="V938" s="209" t="s">
        <v>20798</v>
      </c>
      <c r="W938" s="207" t="s">
        <v>8288</v>
      </c>
      <c r="X938" s="207" t="s">
        <v>8288</v>
      </c>
      <c r="Y938" s="207" t="s">
        <v>8288</v>
      </c>
      <c r="Z938" s="207" t="s">
        <v>8288</v>
      </c>
      <c r="AA938" s="209" t="s">
        <v>20799</v>
      </c>
      <c r="AB938" s="211" t="s">
        <v>20800</v>
      </c>
      <c r="AC938" s="210" t="s">
        <v>4169</v>
      </c>
      <c r="AD938" s="210" t="s">
        <v>4169</v>
      </c>
      <c r="AE938" s="210"/>
      <c r="AF938" s="210"/>
      <c r="AG938" t="str">
        <f>IFERROR(IF(COUNTIF(C938:L938,"Feed Ingredient")&gt;0,INDEX(ani_diet!T:T,MATCH(M938,ani_diet!D:D,0)),""),"")</f>
        <v>Eichhornia crassipes</v>
      </c>
      <c r="AH938" s="60" t="str">
        <f>IF(IFERROR(IF(MATCH("Feed Ingredient", AOM[[#This Row],[L1]:[L10]],0)&gt;0, TRUE, FALSE), FALSE)=TRUE,IFERROR(VLOOKUP(M938, ani_diet!C:C, 1, FALSE), "No Match"),FALSE)</f>
        <v>Water Hyacinth</v>
      </c>
      <c r="AI938" t="s">
        <v>3539</v>
      </c>
      <c r="AL938" t="str">
        <f>IFERROR(IF(COUNTIF(C938:L938,"Feed Ingredient")&gt;0,INDEX(ani_diet!T:T,MATCH(M938,ani_diet!D:D,0)),""),"")</f>
        <v>Eichhornia crassipes</v>
      </c>
    </row>
    <row r="939" spans="1:38">
      <c r="A939" t="str">
        <f>_xlfn.TEXTJOIN("/",TRUE,AOM[[#This Row],[L1]:[L10]])</f>
        <v>Management/Livestock Management/Feed Characteristic/Feed Composition/Feed Ingredient/Forage Plants/Aquatic Plants/Water Hyacinth/Water Hyacinth Dried Fermented Ground</v>
      </c>
      <c r="B939" s="217" t="s">
        <v>20801</v>
      </c>
      <c r="C939" s="217" t="s">
        <v>17896</v>
      </c>
      <c r="D939" s="217" t="s">
        <v>17898</v>
      </c>
      <c r="E939" s="217" t="s">
        <v>17908</v>
      </c>
      <c r="F939" s="217" t="s">
        <v>18308</v>
      </c>
      <c r="G939" s="217" t="s">
        <v>18309</v>
      </c>
      <c r="H939" s="217" t="s">
        <v>20736</v>
      </c>
      <c r="I939" s="217" t="s">
        <v>20739</v>
      </c>
      <c r="J939" s="217" t="s">
        <v>7790</v>
      </c>
      <c r="K939" s="217" t="s">
        <v>20802</v>
      </c>
      <c r="L939" s="217"/>
      <c r="M939" t="str" cm="1">
        <f t="array" ref="M939">LOOKUP(2,1/(C939:L939&lt;&gt;""),C939:L939)</f>
        <v>Water Hyacinth Dried Fermented Ground</v>
      </c>
      <c r="N939" s="217"/>
      <c r="O939" s="217"/>
      <c r="P939" s="217"/>
      <c r="Q939" s="217"/>
      <c r="R939" s="217"/>
      <c r="S939" s="217"/>
      <c r="T939" s="217"/>
      <c r="U939" s="217" t="s">
        <v>20797</v>
      </c>
      <c r="V939" s="209" t="s">
        <v>20798</v>
      </c>
      <c r="W939" s="217"/>
      <c r="X939" s="217"/>
      <c r="Y939" s="217"/>
      <c r="Z939" s="217"/>
      <c r="AA939" s="209" t="s">
        <v>20799</v>
      </c>
      <c r="AB939" s="209" t="s">
        <v>4169</v>
      </c>
      <c r="AC939" s="210" t="s">
        <v>4169</v>
      </c>
      <c r="AD939" s="210" t="s">
        <v>4169</v>
      </c>
      <c r="AE939" s="210"/>
      <c r="AF939" s="210"/>
      <c r="AG939" t="str">
        <f>IFERROR(IF(COUNTIF(C939:L939,"Feed Ingredient")&gt;0,INDEX(ani_diet!T:T,MATCH(M939,ani_diet!D:D,0)),""),"")</f>
        <v>Eichhornia crassipes</v>
      </c>
      <c r="AH939" s="60" t="str">
        <f>IF(IFERROR(IF(MATCH("Feed Ingredient", AOM[[#This Row],[L1]:[L10]],0)&gt;0, TRUE, FALSE), FALSE)=TRUE,IFERROR(VLOOKUP(M939, ani_diet!C:C, 1, FALSE), "No Match"),FALSE)</f>
        <v>No Match</v>
      </c>
      <c r="AI939" t="s">
        <v>3539</v>
      </c>
      <c r="AL939" t="str">
        <f>IFERROR(IF(COUNTIF(C939:L939,"Feed Ingredient")&gt;0,INDEX(ani_diet!T:T,MATCH(M939,ani_diet!D:D,0)),""),"")</f>
        <v>Eichhornia crassipes</v>
      </c>
    </row>
    <row r="940" spans="1:38">
      <c r="A940" t="str">
        <f>_xlfn.TEXTJOIN("/",TRUE,AOM[[#This Row],[L1]:[L10]])</f>
        <v>Management/Livestock Management/Feed Characteristic/Feed Composition/Feed Ingredient/Forage Plants/Aquatic Plants/Water Hyacinth/Water Hyacinth Dried Ground</v>
      </c>
      <c r="B940" s="207" t="s">
        <v>20803</v>
      </c>
      <c r="C940" s="207" t="s">
        <v>17896</v>
      </c>
      <c r="D940" s="207" t="s">
        <v>17898</v>
      </c>
      <c r="E940" s="207" t="s">
        <v>17908</v>
      </c>
      <c r="F940" s="207" t="s">
        <v>18308</v>
      </c>
      <c r="G940" s="207" t="s">
        <v>18309</v>
      </c>
      <c r="H940" s="207" t="s">
        <v>20736</v>
      </c>
      <c r="I940" s="207" t="s">
        <v>20739</v>
      </c>
      <c r="J940" s="207" t="s">
        <v>7790</v>
      </c>
      <c r="K940" s="207" t="s">
        <v>20804</v>
      </c>
      <c r="L940" s="207"/>
      <c r="M940" t="str" cm="1">
        <f t="array" ref="M940">LOOKUP(2,1/(C940:L940&lt;&gt;""),C940:L940)</f>
        <v>Water Hyacinth Dried Ground</v>
      </c>
      <c r="N940" s="207" t="s">
        <v>20805</v>
      </c>
      <c r="O940" s="207"/>
      <c r="P940" s="207"/>
      <c r="Q940" s="207"/>
      <c r="R940" s="207"/>
      <c r="S940" s="207"/>
      <c r="T940" s="207"/>
      <c r="U940" s="207" t="s">
        <v>20797</v>
      </c>
      <c r="V940" s="209" t="s">
        <v>20798</v>
      </c>
      <c r="W940" s="207"/>
      <c r="X940" s="207"/>
      <c r="Y940" s="207"/>
      <c r="Z940" s="207"/>
      <c r="AA940" s="209" t="s">
        <v>20799</v>
      </c>
      <c r="AB940" s="211" t="s">
        <v>20806</v>
      </c>
      <c r="AC940" s="210" t="s">
        <v>4169</v>
      </c>
      <c r="AD940" s="210" t="s">
        <v>4169</v>
      </c>
      <c r="AE940" s="210"/>
      <c r="AF940" s="210"/>
      <c r="AG940" t="str">
        <f>IFERROR(IF(COUNTIF(C940:L940,"Feed Ingredient")&gt;0,INDEX(ani_diet!T:T,MATCH(M940,ani_diet!D:D,0)),""),"")</f>
        <v>Eichhornia crassipes</v>
      </c>
      <c r="AH940" s="60" t="str">
        <f>IF(IFERROR(IF(MATCH("Feed Ingredient", AOM[[#This Row],[L1]:[L10]],0)&gt;0, TRUE, FALSE), FALSE)=TRUE,IFERROR(VLOOKUP(M940, ani_diet!C:C, 1, FALSE), "No Match"),FALSE)</f>
        <v>No Match</v>
      </c>
      <c r="AI940" t="s">
        <v>3539</v>
      </c>
      <c r="AL940" t="str">
        <f>IFERROR(IF(COUNTIF(C940:L940,"Feed Ingredient")&gt;0,INDEX(ani_diet!T:T,MATCH(M940,ani_diet!D:D,0)),""),"")</f>
        <v>Eichhornia crassipes</v>
      </c>
    </row>
    <row r="941" spans="1:38">
      <c r="A941" t="str">
        <f>_xlfn.TEXTJOIN("/",TRUE,AOM[[#This Row],[L1]:[L10]])</f>
        <v>Management/Livestock Management/Feed Characteristic/Feed Composition/Feed Ingredient/Forage Plants/Aquatic Plants/Water Hyacinth/Water Hyacinth Fermented</v>
      </c>
      <c r="B941" s="207" t="s">
        <v>20807</v>
      </c>
      <c r="C941" s="207" t="s">
        <v>17896</v>
      </c>
      <c r="D941" s="207" t="s">
        <v>17898</v>
      </c>
      <c r="E941" s="207" t="s">
        <v>17908</v>
      </c>
      <c r="F941" s="207" t="s">
        <v>18308</v>
      </c>
      <c r="G941" s="207" t="s">
        <v>18309</v>
      </c>
      <c r="H941" s="207" t="s">
        <v>20736</v>
      </c>
      <c r="I941" s="207" t="s">
        <v>20739</v>
      </c>
      <c r="J941" s="207" t="s">
        <v>7790</v>
      </c>
      <c r="K941" s="207" t="s">
        <v>20808</v>
      </c>
      <c r="L941" s="207"/>
      <c r="M941" t="str" cm="1">
        <f t="array" ref="M941">LOOKUP(2,1/(C941:L941&lt;&gt;""),C941:L941)</f>
        <v>Water Hyacinth Fermented</v>
      </c>
      <c r="N941" s="207"/>
      <c r="O941" s="207"/>
      <c r="P941" s="207"/>
      <c r="Q941" s="207"/>
      <c r="R941" s="207"/>
      <c r="S941" s="207"/>
      <c r="T941" s="207"/>
      <c r="U941" s="207" t="s">
        <v>20797</v>
      </c>
      <c r="V941" s="209" t="s">
        <v>20798</v>
      </c>
      <c r="W941" s="207"/>
      <c r="X941" s="207"/>
      <c r="Y941" s="207"/>
      <c r="Z941" s="207"/>
      <c r="AA941" s="209" t="s">
        <v>20799</v>
      </c>
      <c r="AB941" s="209" t="s">
        <v>4169</v>
      </c>
      <c r="AC941" s="210" t="s">
        <v>4169</v>
      </c>
      <c r="AD941" s="210" t="s">
        <v>4169</v>
      </c>
      <c r="AE941" s="210"/>
      <c r="AF941" s="210"/>
      <c r="AG941" t="str">
        <f>IFERROR(IF(COUNTIF(C941:L941,"Feed Ingredient")&gt;0,INDEX(ani_diet!T:T,MATCH(M941,ani_diet!D:D,0)),""),"")</f>
        <v>Eichhornia crassipes</v>
      </c>
      <c r="AH941" s="60" t="str">
        <f>IF(IFERROR(IF(MATCH("Feed Ingredient", AOM[[#This Row],[L1]:[L10]],0)&gt;0, TRUE, FALSE), FALSE)=TRUE,IFERROR(VLOOKUP(M941, ani_diet!C:C, 1, FALSE), "No Match"),FALSE)</f>
        <v>No Match</v>
      </c>
      <c r="AI941" t="s">
        <v>3539</v>
      </c>
      <c r="AL941" t="str">
        <f>IFERROR(IF(COUNTIF(C941:L941,"Feed Ingredient")&gt;0,INDEX(ani_diet!T:T,MATCH(M941,ani_diet!D:D,0)),""),"")</f>
        <v>Eichhornia crassipes</v>
      </c>
    </row>
    <row r="942" spans="1:38">
      <c r="A942" t="str">
        <f>_xlfn.TEXTJOIN("/",TRUE,AOM[[#This Row],[L1]:[L10]])</f>
        <v>Management/Livestock Management/Feed Characteristic/Feed Composition/Feed Ingredient/Forage Plants/Aquatic Plants/Water Hyacinth/Water Hyacinth Molasses Fermented</v>
      </c>
      <c r="B942" s="207" t="s">
        <v>20809</v>
      </c>
      <c r="C942" s="207" t="s">
        <v>17896</v>
      </c>
      <c r="D942" s="207" t="s">
        <v>17898</v>
      </c>
      <c r="E942" s="207" t="s">
        <v>17908</v>
      </c>
      <c r="F942" s="207" t="s">
        <v>18308</v>
      </c>
      <c r="G942" s="207" t="s">
        <v>18309</v>
      </c>
      <c r="H942" s="207" t="s">
        <v>20736</v>
      </c>
      <c r="I942" s="207" t="s">
        <v>20739</v>
      </c>
      <c r="J942" s="207" t="s">
        <v>7790</v>
      </c>
      <c r="K942" s="207" t="s">
        <v>20810</v>
      </c>
      <c r="L942" s="207"/>
      <c r="M942" t="str" cm="1">
        <f t="array" ref="M942">LOOKUP(2,1/(C942:L942&lt;&gt;""),C942:L942)</f>
        <v>Water Hyacinth Molasses Fermented</v>
      </c>
      <c r="N942" s="207"/>
      <c r="O942" s="207"/>
      <c r="P942" s="207"/>
      <c r="Q942" s="207"/>
      <c r="R942" s="207"/>
      <c r="S942" s="207"/>
      <c r="T942" s="207"/>
      <c r="U942" s="207" t="s">
        <v>20797</v>
      </c>
      <c r="V942" s="209" t="s">
        <v>20798</v>
      </c>
      <c r="W942" s="207"/>
      <c r="X942" s="207"/>
      <c r="Y942" s="207"/>
      <c r="Z942" s="207"/>
      <c r="AA942" s="209" t="s">
        <v>20799</v>
      </c>
      <c r="AB942" s="211" t="s">
        <v>20811</v>
      </c>
      <c r="AC942" s="210" t="s">
        <v>4169</v>
      </c>
      <c r="AD942" s="210" t="s">
        <v>4169</v>
      </c>
      <c r="AE942" s="210"/>
      <c r="AF942" s="210"/>
      <c r="AG942" t="str">
        <f>IFERROR(IF(COUNTIF(C942:L942,"Feed Ingredient")&gt;0,INDEX(ani_diet!T:T,MATCH(M942,ani_diet!D:D,0)),""),"")</f>
        <v/>
      </c>
      <c r="AH942" s="60" t="str">
        <f>IF(IFERROR(IF(MATCH("Feed Ingredient", AOM[[#This Row],[L1]:[L10]],0)&gt;0, TRUE, FALSE), FALSE)=TRUE,IFERROR(VLOOKUP(M942, ani_diet!C:C, 1, FALSE), "No Match"),FALSE)</f>
        <v>No Match</v>
      </c>
      <c r="AI942" t="s">
        <v>3539</v>
      </c>
      <c r="AL942" t="str">
        <f>IFERROR(IF(COUNTIF(C942:L942,"Feed Ingredient")&gt;0,INDEX(ani_diet!T:T,MATCH(M942,ani_diet!D:D,0)),""),"")</f>
        <v/>
      </c>
    </row>
    <row r="943" spans="1:38">
      <c r="A943" t="str">
        <f>_xlfn.TEXTJOIN("/",TRUE,AOM[[#This Row],[L1]:[L10]])</f>
        <v>Management/Livestock Management/Feed Characteristic/Feed Composition/Feed Ingredient/Forage Plants/Aquatic Plants/Water Hyacinth/Water Hyacinth Yeast Fermented</v>
      </c>
      <c r="B943" s="207" t="s">
        <v>20812</v>
      </c>
      <c r="C943" s="207" t="s">
        <v>17896</v>
      </c>
      <c r="D943" s="207" t="s">
        <v>17898</v>
      </c>
      <c r="E943" s="207" t="s">
        <v>17908</v>
      </c>
      <c r="F943" s="207" t="s">
        <v>18308</v>
      </c>
      <c r="G943" s="207" t="s">
        <v>18309</v>
      </c>
      <c r="H943" s="207" t="s">
        <v>20736</v>
      </c>
      <c r="I943" s="207" t="s">
        <v>20739</v>
      </c>
      <c r="J943" s="207" t="s">
        <v>7790</v>
      </c>
      <c r="K943" s="207" t="s">
        <v>20813</v>
      </c>
      <c r="L943" s="207"/>
      <c r="M943" t="str" cm="1">
        <f t="array" ref="M943">LOOKUP(2,1/(C943:L943&lt;&gt;""),C943:L943)</f>
        <v>Water Hyacinth Yeast Fermented</v>
      </c>
      <c r="N943" s="207"/>
      <c r="O943" s="207"/>
      <c r="P943" s="207"/>
      <c r="Q943" s="207"/>
      <c r="R943" s="207"/>
      <c r="S943" s="207"/>
      <c r="T943" s="207"/>
      <c r="U943" s="207" t="s">
        <v>20797</v>
      </c>
      <c r="V943" s="209" t="s">
        <v>20798</v>
      </c>
      <c r="W943" s="207"/>
      <c r="X943" s="207"/>
      <c r="Y943" s="207"/>
      <c r="Z943" s="207"/>
      <c r="AA943" s="209" t="s">
        <v>20799</v>
      </c>
      <c r="AB943" s="209" t="s">
        <v>4169</v>
      </c>
      <c r="AC943" s="210" t="s">
        <v>4169</v>
      </c>
      <c r="AD943" s="210" t="s">
        <v>4169</v>
      </c>
      <c r="AE943" s="210"/>
      <c r="AF943" s="210"/>
      <c r="AG943" t="str">
        <f>IFERROR(IF(COUNTIF(C943:L943,"Feed Ingredient")&gt;0,INDEX(ani_diet!T:T,MATCH(M943,ani_diet!D:D,0)),""),"")</f>
        <v/>
      </c>
      <c r="AH943" s="60" t="str">
        <f>IF(IFERROR(IF(MATCH("Feed Ingredient", AOM[[#This Row],[L1]:[L10]],0)&gt;0, TRUE, FALSE), FALSE)=TRUE,IFERROR(VLOOKUP(M943, ani_diet!C:C, 1, FALSE), "No Match"),FALSE)</f>
        <v>No Match</v>
      </c>
      <c r="AI943" t="s">
        <v>3539</v>
      </c>
      <c r="AL943" t="str">
        <f>IFERROR(IF(COUNTIF(C943:L943,"Feed Ingredient")&gt;0,INDEX(ani_diet!T:T,MATCH(M943,ani_diet!D:D,0)),""),"")</f>
        <v/>
      </c>
    </row>
    <row r="944" spans="1:38">
      <c r="A944" t="str">
        <f>_xlfn.TEXTJOIN("/",TRUE,AOM[[#This Row],[L1]:[L10]])</f>
        <v>Management/Livestock Management/Feed Characteristic/Feed Composition/Feed Ingredient/Forage Plants/Cereal and Grass Forages</v>
      </c>
      <c r="B944" s="207" t="s">
        <v>20814</v>
      </c>
      <c r="C944" s="207" t="s">
        <v>17896</v>
      </c>
      <c r="D944" s="207" t="s">
        <v>17898</v>
      </c>
      <c r="E944" s="207" t="s">
        <v>17908</v>
      </c>
      <c r="F944" s="207" t="s">
        <v>18308</v>
      </c>
      <c r="G944" s="207" t="s">
        <v>18309</v>
      </c>
      <c r="H944" s="207" t="s">
        <v>20736</v>
      </c>
      <c r="I944" s="207" t="s">
        <v>20815</v>
      </c>
      <c r="J944" s="207" t="s">
        <v>8288</v>
      </c>
      <c r="K944" s="207" t="s">
        <v>8288</v>
      </c>
      <c r="L944" s="207"/>
      <c r="M944" t="str" cm="1">
        <f t="array" ref="M944">LOOKUP(2,1/(C944:L944&lt;&gt;""),C944:L944)</f>
        <v>Cereal and Grass Forages</v>
      </c>
      <c r="N944" s="207" t="s">
        <v>8288</v>
      </c>
      <c r="O944" s="207" t="s">
        <v>8288</v>
      </c>
      <c r="P944" s="207" t="s">
        <v>8288</v>
      </c>
      <c r="Q944" s="207" t="s">
        <v>8288</v>
      </c>
      <c r="R944" s="207" t="s">
        <v>8288</v>
      </c>
      <c r="S944" s="207" t="s">
        <v>8288</v>
      </c>
      <c r="T944" s="207" t="s">
        <v>8288</v>
      </c>
      <c r="U944" s="207"/>
      <c r="V944" s="209" t="s">
        <v>8288</v>
      </c>
      <c r="W944" s="207" t="s">
        <v>8288</v>
      </c>
      <c r="X944" s="207" t="s">
        <v>8288</v>
      </c>
      <c r="Y944" s="207" t="s">
        <v>8288</v>
      </c>
      <c r="Z944" s="207" t="s">
        <v>8288</v>
      </c>
      <c r="AA944" s="209" t="s">
        <v>8288</v>
      </c>
      <c r="AB944" s="211" t="s">
        <v>20816</v>
      </c>
      <c r="AC944" s="210" t="s">
        <v>4169</v>
      </c>
      <c r="AD944" s="210" t="s">
        <v>18766</v>
      </c>
      <c r="AE944" s="210"/>
      <c r="AF944" s="210" t="s">
        <v>18767</v>
      </c>
      <c r="AG944" t="str">
        <f>IFERROR(IF(COUNTIF(C944:L944,"Feed Ingredient")&gt;0,INDEX(ani_diet!T:T,MATCH(M944,ani_diet!D:D,0)),""),"")</f>
        <v/>
      </c>
      <c r="AH944" s="60" t="str">
        <f>IF(IFERROR(IF(MATCH("Feed Ingredient", AOM[[#This Row],[L1]:[L10]],0)&gt;0, TRUE, FALSE), FALSE)=TRUE,IFERROR(VLOOKUP(M944, ani_diet!C:C, 1, FALSE), "No Match"),FALSE)</f>
        <v>No Match</v>
      </c>
      <c r="AI944" t="s">
        <v>3539</v>
      </c>
      <c r="AL944" t="str">
        <f>IFERROR(IF(COUNTIF(C944:L944,"Feed Ingredient")&gt;0,INDEX(ani_diet!T:T,MATCH(M944,ani_diet!D:D,0)),""),"")</f>
        <v/>
      </c>
    </row>
    <row r="945" spans="1:38">
      <c r="A945" t="str">
        <f>_xlfn.TEXTJOIN("/",TRUE,AOM[[#This Row],[L1]:[L10]])</f>
        <v>Management/Livestock Management/Feed Characteristic/Feed Composition/Feed Ingredient/Forage Plants/Cereal and Grass Forages/Andropogon/Andropogon Dried</v>
      </c>
      <c r="B945" s="207" t="s">
        <v>20817</v>
      </c>
      <c r="C945" s="207" t="s">
        <v>17896</v>
      </c>
      <c r="D945" s="207" t="s">
        <v>17898</v>
      </c>
      <c r="E945" s="207" t="s">
        <v>17908</v>
      </c>
      <c r="F945" s="207" t="s">
        <v>18308</v>
      </c>
      <c r="G945" s="207" t="s">
        <v>18309</v>
      </c>
      <c r="H945" s="207" t="s">
        <v>20736</v>
      </c>
      <c r="I945" s="207" t="s">
        <v>20815</v>
      </c>
      <c r="J945" s="207" t="s">
        <v>20818</v>
      </c>
      <c r="K945" s="207"/>
      <c r="L945" s="207" t="s">
        <v>20819</v>
      </c>
      <c r="M945" t="str" cm="1">
        <f t="array" ref="M945">LOOKUP(2,1/(C945:L945&lt;&gt;""),C945:L945)</f>
        <v>Andropogon Dried</v>
      </c>
      <c r="N945" s="207"/>
      <c r="O945" s="207"/>
      <c r="P945" s="207"/>
      <c r="Q945" s="207"/>
      <c r="R945" s="207"/>
      <c r="S945" s="207"/>
      <c r="T945" s="207"/>
      <c r="U945" s="80" t="s">
        <v>20820</v>
      </c>
      <c r="V945" s="225" t="s">
        <v>20821</v>
      </c>
      <c r="W945" s="207"/>
      <c r="X945" s="207"/>
      <c r="Y945" s="207"/>
      <c r="Z945" s="207"/>
      <c r="AA945" s="209" t="s">
        <v>20822</v>
      </c>
      <c r="AB945" s="209" t="s">
        <v>4169</v>
      </c>
      <c r="AC945" s="210" t="s">
        <v>4169</v>
      </c>
      <c r="AD945" s="210" t="s">
        <v>18766</v>
      </c>
      <c r="AE945" s="210"/>
      <c r="AF945" s="210" t="s">
        <v>18767</v>
      </c>
      <c r="AG945" t="str">
        <f>IFERROR(IF(COUNTIF(C945:L945,"Feed Ingredient")&gt;0,INDEX(ani_diet!T:T,MATCH(M945,ani_diet!D:D,0)),""),"")</f>
        <v xml:space="preserve">Andropogon </v>
      </c>
      <c r="AH945" s="60" t="str">
        <f>IF(IFERROR(IF(MATCH("Feed Ingredient", AOM[[#This Row],[L1]:[L10]],0)&gt;0, TRUE, FALSE), FALSE)=TRUE,IFERROR(VLOOKUP(M945, ani_diet!C:C, 1, FALSE), "No Match"),FALSE)</f>
        <v>No Match</v>
      </c>
      <c r="AI945" t="s">
        <v>20823</v>
      </c>
      <c r="AL945" t="str">
        <f>IFERROR(IF(COUNTIF(C945:L945,"Feed Ingredient")&gt;0,INDEX(ani_diet!T:T,MATCH(M945,ani_diet!D:D,0)),""),"")</f>
        <v xml:space="preserve">Andropogon </v>
      </c>
    </row>
    <row r="946" spans="1:38">
      <c r="A946" t="str">
        <f>_xlfn.TEXTJOIN("/",TRUE,AOM[[#This Row],[L1]:[L10]])</f>
        <v>Management/Livestock Management/Feed Characteristic/Feed Composition/Feed Ingredient/Forage Plants/Cereal and Grass Forages/Andropogon</v>
      </c>
      <c r="B946" s="207" t="s">
        <v>20824</v>
      </c>
      <c r="C946" s="207" t="s">
        <v>17896</v>
      </c>
      <c r="D946" s="207" t="s">
        <v>17898</v>
      </c>
      <c r="E946" s="207" t="s">
        <v>17908</v>
      </c>
      <c r="F946" s="207" t="s">
        <v>18308</v>
      </c>
      <c r="G946" s="207" t="s">
        <v>18309</v>
      </c>
      <c r="H946" s="207" t="s">
        <v>20736</v>
      </c>
      <c r="I946" s="207" t="s">
        <v>20815</v>
      </c>
      <c r="J946" s="207" t="s">
        <v>20818</v>
      </c>
      <c r="K946" s="207"/>
      <c r="L946" s="207"/>
      <c r="M946" t="str" cm="1">
        <f t="array" ref="M946">LOOKUP(2,1/(C946:L946&lt;&gt;""),C946:L946)</f>
        <v>Andropogon</v>
      </c>
      <c r="N946" s="207"/>
      <c r="O946" s="207"/>
      <c r="P946" s="207"/>
      <c r="Q946" s="207"/>
      <c r="R946" s="207"/>
      <c r="S946" s="207"/>
      <c r="T946" s="207"/>
      <c r="U946" s="80" t="s">
        <v>20820</v>
      </c>
      <c r="V946" s="211" t="s">
        <v>20821</v>
      </c>
      <c r="W946" s="207"/>
      <c r="X946" s="207"/>
      <c r="Y946" s="207"/>
      <c r="Z946" s="207"/>
      <c r="AA946" s="209" t="s">
        <v>20822</v>
      </c>
      <c r="AB946" s="209" t="s">
        <v>4169</v>
      </c>
      <c r="AC946" s="210" t="s">
        <v>4169</v>
      </c>
      <c r="AD946" s="210" t="s">
        <v>18766</v>
      </c>
      <c r="AE946" s="210"/>
      <c r="AF946" s="210" t="s">
        <v>18767</v>
      </c>
      <c r="AG946" t="str">
        <f>IFERROR(IF(COUNTIF(C946:L946,"Feed Ingredient")&gt;0,INDEX(ani_diet!T:T,MATCH(M946,ani_diet!D:D,0)),""),"")</f>
        <v xml:space="preserve">Andropogon </v>
      </c>
      <c r="AH946" s="60" t="str">
        <f>IF(IFERROR(IF(MATCH("Feed Ingredient", AOM[[#This Row],[L1]:[L10]],0)&gt;0, TRUE, FALSE), FALSE)=TRUE,IFERROR(VLOOKUP(M946, ani_diet!C:C, 1, FALSE), "No Match"),FALSE)</f>
        <v>Andropogon</v>
      </c>
      <c r="AI946" t="s">
        <v>20823</v>
      </c>
      <c r="AL946" t="str">
        <f>IFERROR(IF(COUNTIF(C946:L946,"Feed Ingredient")&gt;0,INDEX(ani_diet!T:T,MATCH(M946,ani_diet!D:D,0)),""),"")</f>
        <v xml:space="preserve">Andropogon </v>
      </c>
    </row>
    <row r="947" spans="1:38">
      <c r="A947" t="str">
        <f>_xlfn.TEXTJOIN("/",TRUE,AOM[[#This Row],[L1]:[L10]])</f>
        <v>Management/Livestock Management/Feed Characteristic/Feed Composition/Feed Ingredient/Forage Plants/Cereal and Grass Forages/Andropogon abyssinica</v>
      </c>
      <c r="B947" s="207" t="s">
        <v>20825</v>
      </c>
      <c r="C947" s="207" t="s">
        <v>17896</v>
      </c>
      <c r="D947" s="207" t="s">
        <v>17898</v>
      </c>
      <c r="E947" s="207" t="s">
        <v>17908</v>
      </c>
      <c r="F947" s="207" t="s">
        <v>18308</v>
      </c>
      <c r="G947" s="207" t="s">
        <v>18309</v>
      </c>
      <c r="H947" s="207" t="s">
        <v>20736</v>
      </c>
      <c r="I947" s="207" t="s">
        <v>20815</v>
      </c>
      <c r="J947" s="207" t="s">
        <v>20826</v>
      </c>
      <c r="K947" s="207"/>
      <c r="L947" s="207"/>
      <c r="M947" t="str" cm="1">
        <f t="array" ref="M947">LOOKUP(2,1/(C947:L947&lt;&gt;""),C947:L947)</f>
        <v>Andropogon abyssinica</v>
      </c>
      <c r="N947" s="207"/>
      <c r="O947" s="207"/>
      <c r="P947" s="207"/>
      <c r="Q947" s="207"/>
      <c r="R947" s="207"/>
      <c r="S947" s="207"/>
      <c r="T947" s="207"/>
      <c r="U947" s="207" t="s">
        <v>20826</v>
      </c>
      <c r="V947" s="211" t="s">
        <v>20827</v>
      </c>
      <c r="W947" s="207"/>
      <c r="X947" s="207"/>
      <c r="Y947" s="207"/>
      <c r="Z947" s="207"/>
      <c r="AA947" s="209" t="s">
        <v>328</v>
      </c>
      <c r="AB947" s="209" t="s">
        <v>4169</v>
      </c>
      <c r="AC947" s="210" t="s">
        <v>4169</v>
      </c>
      <c r="AD947" s="210" t="s">
        <v>18766</v>
      </c>
      <c r="AE947" s="210"/>
      <c r="AF947" s="210" t="s">
        <v>18767</v>
      </c>
      <c r="AG947" t="str">
        <f>IFERROR(IF(COUNTIF(C947:L947,"Feed Ingredient")&gt;0,INDEX(ani_diet!T:T,MATCH(M947,ani_diet!D:D,0)),""),"")</f>
        <v>Andropogon abyssinica</v>
      </c>
      <c r="AH947" s="60" t="str">
        <f>IF(IFERROR(IF(MATCH("Feed Ingredient", AOM[[#This Row],[L1]:[L10]],0)&gt;0, TRUE, FALSE), FALSE)=TRUE,IFERROR(VLOOKUP(M947, ani_diet!C:C, 1, FALSE), "No Match"),FALSE)</f>
        <v>Andropogon abyssinica</v>
      </c>
      <c r="AI947" t="s">
        <v>20828</v>
      </c>
      <c r="AL947" t="str">
        <f>IFERROR(IF(COUNTIF(C947:L947,"Feed Ingredient")&gt;0,INDEX(ani_diet!T:T,MATCH(M947,ani_diet!D:D,0)),""),"")</f>
        <v>Andropogon abyssinica</v>
      </c>
    </row>
    <row r="948" spans="1:38">
      <c r="A948" t="str">
        <f>_xlfn.TEXTJOIN("/",TRUE,AOM[[#This Row],[L1]:[L10]])</f>
        <v>Management/Livestock Management/Feed Characteristic/Feed Composition/Feed Ingredient/Forage Plants/Cereal and Grass Forages/Andropogon appendiculatus</v>
      </c>
      <c r="B948" s="207" t="s">
        <v>20829</v>
      </c>
      <c r="C948" s="207" t="s">
        <v>17896</v>
      </c>
      <c r="D948" s="207" t="s">
        <v>17898</v>
      </c>
      <c r="E948" s="207" t="s">
        <v>17908</v>
      </c>
      <c r="F948" s="207" t="s">
        <v>18308</v>
      </c>
      <c r="G948" s="207" t="s">
        <v>18309</v>
      </c>
      <c r="H948" s="207" t="s">
        <v>20736</v>
      </c>
      <c r="I948" s="207" t="s">
        <v>20815</v>
      </c>
      <c r="J948" s="207" t="s">
        <v>20830</v>
      </c>
      <c r="K948" s="207"/>
      <c r="L948" s="207"/>
      <c r="M948" t="str" cm="1">
        <f t="array" ref="M948">LOOKUP(2,1/(C948:L948&lt;&gt;""),C948:L948)</f>
        <v>Andropogon appendiculatus</v>
      </c>
      <c r="N948" s="207"/>
      <c r="O948" s="207"/>
      <c r="P948" s="207"/>
      <c r="Q948" s="207"/>
      <c r="R948" s="207"/>
      <c r="S948" s="207"/>
      <c r="T948" s="207"/>
      <c r="U948" s="207" t="s">
        <v>20830</v>
      </c>
      <c r="V948" s="211" t="s">
        <v>20831</v>
      </c>
      <c r="W948" s="207"/>
      <c r="X948" s="207"/>
      <c r="Y948" s="207"/>
      <c r="Z948" s="207"/>
      <c r="AA948" s="209" t="s">
        <v>20832</v>
      </c>
      <c r="AB948" s="209" t="s">
        <v>4169</v>
      </c>
      <c r="AC948" s="210" t="s">
        <v>4169</v>
      </c>
      <c r="AD948" s="210" t="s">
        <v>18766</v>
      </c>
      <c r="AE948" s="210"/>
      <c r="AF948" s="210" t="s">
        <v>18767</v>
      </c>
      <c r="AG948" t="str">
        <f>IFERROR(IF(COUNTIF(C948:L948,"Feed Ingredient")&gt;0,INDEX(ani_diet!T:T,MATCH(M948,ani_diet!D:D,0)),""),"")</f>
        <v>Andropogon appendiculatus</v>
      </c>
      <c r="AH948" s="60" t="str">
        <f>IF(IFERROR(IF(MATCH("Feed Ingredient", AOM[[#This Row],[L1]:[L10]],0)&gt;0, TRUE, FALSE), FALSE)=TRUE,IFERROR(VLOOKUP(M948, ani_diet!C:C, 1, FALSE), "No Match"),FALSE)</f>
        <v>Andropogon appendiculatus</v>
      </c>
      <c r="AI948" t="s">
        <v>3539</v>
      </c>
      <c r="AL948" t="str">
        <f>IFERROR(IF(COUNTIF(C948:L948,"Feed Ingredient")&gt;0,INDEX(ani_diet!T:T,MATCH(M948,ani_diet!D:D,0)),""),"")</f>
        <v>Andropogon appendiculatus</v>
      </c>
    </row>
    <row r="949" spans="1:38">
      <c r="A949" t="str">
        <f>_xlfn.TEXTJOIN("/",TRUE,AOM[[#This Row],[L1]:[L10]])</f>
        <v>Management/Livestock Management/Feed Characteristic/Feed Composition/Feed Ingredient/Forage Plants/Cereal and Grass Forages/Andropogon gayanus/Andropogon gayanus Dried</v>
      </c>
      <c r="B949" s="207" t="s">
        <v>20833</v>
      </c>
      <c r="C949" s="207" t="s">
        <v>17896</v>
      </c>
      <c r="D949" s="207" t="s">
        <v>17898</v>
      </c>
      <c r="E949" s="207" t="s">
        <v>17908</v>
      </c>
      <c r="F949" s="207" t="s">
        <v>18308</v>
      </c>
      <c r="G949" s="207" t="s">
        <v>18309</v>
      </c>
      <c r="H949" s="207" t="s">
        <v>20736</v>
      </c>
      <c r="I949" s="207" t="s">
        <v>20815</v>
      </c>
      <c r="J949" s="207" t="s">
        <v>4125</v>
      </c>
      <c r="K949" s="207" t="s">
        <v>20834</v>
      </c>
      <c r="L949" s="207"/>
      <c r="M949" t="str" cm="1">
        <f t="array" ref="M949">LOOKUP(2,1/(C949:L949&lt;&gt;""),C949:L949)</f>
        <v>Andropogon gayanus Dried</v>
      </c>
      <c r="N949" s="207" t="s">
        <v>20835</v>
      </c>
      <c r="O949" s="207"/>
      <c r="P949" s="207"/>
      <c r="Q949" s="207"/>
      <c r="R949" s="207"/>
      <c r="S949" s="207"/>
      <c r="T949" s="207"/>
      <c r="U949" s="207" t="s">
        <v>4125</v>
      </c>
      <c r="V949" s="211" t="s">
        <v>20836</v>
      </c>
      <c r="W949" s="207"/>
      <c r="X949" s="207"/>
      <c r="Y949" s="207"/>
      <c r="Z949" s="207"/>
      <c r="AA949" s="204" t="s">
        <v>4128</v>
      </c>
      <c r="AB949" s="225" t="s">
        <v>20837</v>
      </c>
      <c r="AC949" s="210" t="s">
        <v>4169</v>
      </c>
      <c r="AD949" s="210" t="s">
        <v>18766</v>
      </c>
      <c r="AE949" s="210"/>
      <c r="AF949" s="210" t="s">
        <v>18767</v>
      </c>
      <c r="AG949" t="str">
        <f>IFERROR(IF(COUNTIF(C949:L949,"Feed Ingredient")&gt;0,INDEX(ani_diet!T:T,MATCH(M949,ani_diet!D:D,0)),""),"")</f>
        <v>Andropogon gayanus</v>
      </c>
      <c r="AH949" s="60" t="str">
        <f>IF(IFERROR(IF(MATCH("Feed Ingredient", AOM[[#This Row],[L1]:[L10]],0)&gt;0, TRUE, FALSE), FALSE)=TRUE,IFERROR(VLOOKUP(M949, ani_diet!C:C, 1, FALSE), "No Match"),FALSE)</f>
        <v>No Match</v>
      </c>
      <c r="AI949" t="s">
        <v>20838</v>
      </c>
      <c r="AL949" t="str">
        <f>IFERROR(IF(COUNTIF(C949:L949,"Feed Ingredient")&gt;0,INDEX(ani_diet!T:T,MATCH(M949,ani_diet!D:D,0)),""),"")</f>
        <v>Andropogon gayanus</v>
      </c>
    </row>
    <row r="950" spans="1:38">
      <c r="A950" t="str">
        <f>_xlfn.TEXTJOIN("/",TRUE,AOM[[#This Row],[L1]:[L10]])</f>
        <v>Management/Livestock Management/Feed Characteristic/Feed Composition/Feed Ingredient/Forage Plants/Cereal and Grass Forages/Andropogon gayanus/Andropogon gayanus Ensiled</v>
      </c>
      <c r="B950" s="207" t="s">
        <v>20839</v>
      </c>
      <c r="C950" s="207" t="s">
        <v>17896</v>
      </c>
      <c r="D950" s="207" t="s">
        <v>17898</v>
      </c>
      <c r="E950" s="207" t="s">
        <v>17908</v>
      </c>
      <c r="F950" s="207" t="s">
        <v>18308</v>
      </c>
      <c r="G950" s="207" t="s">
        <v>18309</v>
      </c>
      <c r="H950" s="207" t="s">
        <v>20736</v>
      </c>
      <c r="I950" s="207" t="s">
        <v>20815</v>
      </c>
      <c r="J950" s="207" t="s">
        <v>4125</v>
      </c>
      <c r="K950" s="207" t="s">
        <v>20840</v>
      </c>
      <c r="L950" s="207"/>
      <c r="M950" t="str" cm="1">
        <f t="array" ref="M950">LOOKUP(2,1/(C950:L950&lt;&gt;""),C950:L950)</f>
        <v>Andropogon gayanus Ensiled</v>
      </c>
      <c r="N950" s="207" t="s">
        <v>20841</v>
      </c>
      <c r="O950" s="207"/>
      <c r="P950" s="207"/>
      <c r="Q950" s="207"/>
      <c r="R950" s="207"/>
      <c r="S950" s="207"/>
      <c r="T950" s="207"/>
      <c r="U950" s="207" t="s">
        <v>4125</v>
      </c>
      <c r="V950" s="211" t="s">
        <v>20836</v>
      </c>
      <c r="W950" s="207"/>
      <c r="X950" s="207"/>
      <c r="Y950" s="207"/>
      <c r="Z950" s="207"/>
      <c r="AA950" s="204" t="s">
        <v>4128</v>
      </c>
      <c r="AB950" s="225" t="s">
        <v>20842</v>
      </c>
      <c r="AC950" s="210" t="s">
        <v>4169</v>
      </c>
      <c r="AD950" s="210" t="s">
        <v>18766</v>
      </c>
      <c r="AE950" s="210"/>
      <c r="AF950" s="210" t="s">
        <v>18767</v>
      </c>
      <c r="AG950" t="str">
        <f>IFERROR(IF(COUNTIF(C950:L950,"Feed Ingredient")&gt;0,INDEX(ani_diet!T:T,MATCH(M950,ani_diet!D:D,0)),""),"")</f>
        <v>Andropogon gayanus</v>
      </c>
      <c r="AH950" s="60" t="str">
        <f>IF(IFERROR(IF(MATCH("Feed Ingredient", AOM[[#This Row],[L1]:[L10]],0)&gt;0, TRUE, FALSE), FALSE)=TRUE,IFERROR(VLOOKUP(M950, ani_diet!C:C, 1, FALSE), "No Match"),FALSE)</f>
        <v>No Match</v>
      </c>
      <c r="AI950" t="s">
        <v>20838</v>
      </c>
      <c r="AL950" t="str">
        <f>IFERROR(IF(COUNTIF(C950:L950,"Feed Ingredient")&gt;0,INDEX(ani_diet!T:T,MATCH(M950,ani_diet!D:D,0)),""),"")</f>
        <v>Andropogon gayanus</v>
      </c>
    </row>
    <row r="951" spans="1:38">
      <c r="A951" t="s">
        <v>20843</v>
      </c>
      <c r="B951" s="207" t="s">
        <v>20844</v>
      </c>
      <c r="C951" s="207" t="s">
        <v>17896</v>
      </c>
      <c r="D951" s="207" t="s">
        <v>17898</v>
      </c>
      <c r="E951" s="207" t="s">
        <v>17908</v>
      </c>
      <c r="F951" s="207" t="s">
        <v>18308</v>
      </c>
      <c r="G951" s="207" t="s">
        <v>18309</v>
      </c>
      <c r="H951" s="207" t="s">
        <v>20736</v>
      </c>
      <c r="I951" s="207" t="s">
        <v>20815</v>
      </c>
      <c r="J951" s="207" t="s">
        <v>4125</v>
      </c>
      <c r="K951" s="207" t="s">
        <v>20845</v>
      </c>
      <c r="L951" s="207"/>
      <c r="M951" t="str" cm="1">
        <f t="array" ref="M951">LOOKUP(2,1/(C951:L951&lt;&gt;""),C951:L951)</f>
        <v>Andropogon gayanus Ensiled Wilted</v>
      </c>
      <c r="N951" s="207" t="s">
        <v>20846</v>
      </c>
      <c r="O951" s="207"/>
      <c r="P951" s="207"/>
      <c r="Q951" s="207"/>
      <c r="R951" s="207"/>
      <c r="S951" s="207"/>
      <c r="T951" s="207"/>
      <c r="U951" s="207" t="s">
        <v>4125</v>
      </c>
      <c r="V951" s="212" t="s">
        <v>20836</v>
      </c>
      <c r="W951" s="207"/>
      <c r="X951" s="207"/>
      <c r="Y951" s="207"/>
      <c r="Z951" s="207"/>
      <c r="AA951" s="204" t="s">
        <v>4128</v>
      </c>
      <c r="AB951" s="212" t="s">
        <v>4169</v>
      </c>
      <c r="AC951" s="210" t="s">
        <v>4169</v>
      </c>
      <c r="AD951" s="210" t="s">
        <v>18766</v>
      </c>
      <c r="AE951" s="210"/>
      <c r="AF951" s="210" t="s">
        <v>18767</v>
      </c>
      <c r="AG951" t="str">
        <f>IFERROR(IF(COUNTIF(C951:L951,"Feed Ingredient")&gt;0,INDEX(ani_diet!T:T,MATCH(M951,ani_diet!D:D,0)),""),"")</f>
        <v>Andropogon gayanus</v>
      </c>
      <c r="AH951" s="60" t="str">
        <f>IF(IFERROR(IF(MATCH("Feed Ingredient", AOM[[#This Row],[L1]:[L10]],0)&gt;0, TRUE, FALSE), FALSE)=TRUE,IFERROR(VLOOKUP(M951, ani_diet!C:C, 1, FALSE), "No Match"),FALSE)</f>
        <v>No Match</v>
      </c>
      <c r="AI951" t="s">
        <v>4169</v>
      </c>
      <c r="AL951" t="str">
        <f>IFERROR(IF(COUNTIF(C951:L951,"Feed Ingredient")&gt;0,INDEX(ani_diet!T:T,MATCH(M951,ani_diet!D:D,0)),""),"")</f>
        <v>Andropogon gayanus</v>
      </c>
    </row>
    <row r="952" spans="1:38">
      <c r="A952" t="str">
        <f>_xlfn.TEXTJOIN("/",TRUE,AOM[[#This Row],[L1]:[L10]])</f>
        <v>Management/Livestock Management/Feed Characteristic/Feed Composition/Feed Ingredient/Forage Plants/Cereal and Grass Forages/Andropogon gayanus</v>
      </c>
      <c r="B952" s="207" t="s">
        <v>20847</v>
      </c>
      <c r="C952" s="207" t="s">
        <v>17896</v>
      </c>
      <c r="D952" s="207" t="s">
        <v>17898</v>
      </c>
      <c r="E952" s="207" t="s">
        <v>17908</v>
      </c>
      <c r="F952" s="207" t="s">
        <v>18308</v>
      </c>
      <c r="G952" s="207" t="s">
        <v>18309</v>
      </c>
      <c r="H952" s="207" t="s">
        <v>20736</v>
      </c>
      <c r="I952" s="207" t="s">
        <v>20815</v>
      </c>
      <c r="J952" s="207" t="s">
        <v>4125</v>
      </c>
      <c r="K952" s="207"/>
      <c r="L952" s="207"/>
      <c r="M952" t="str" cm="1">
        <f t="array" ref="M952">LOOKUP(2,1/(C952:L952&lt;&gt;""),C952:L952)</f>
        <v>Andropogon gayanus</v>
      </c>
      <c r="N952" s="207" t="s">
        <v>20848</v>
      </c>
      <c r="O952" s="207"/>
      <c r="P952" s="207"/>
      <c r="Q952" s="207"/>
      <c r="R952" s="207"/>
      <c r="S952" s="207"/>
      <c r="T952" s="207"/>
      <c r="U952" s="207" t="s">
        <v>4125</v>
      </c>
      <c r="V952" s="211" t="s">
        <v>20836</v>
      </c>
      <c r="W952" s="207"/>
      <c r="X952" s="207"/>
      <c r="Y952" s="207"/>
      <c r="Z952" s="207"/>
      <c r="AA952" s="204" t="s">
        <v>4128</v>
      </c>
      <c r="AB952" s="211" t="s">
        <v>20849</v>
      </c>
      <c r="AC952" s="210" t="s">
        <v>4169</v>
      </c>
      <c r="AD952" s="210" t="s">
        <v>18766</v>
      </c>
      <c r="AE952" s="210"/>
      <c r="AF952" s="210" t="s">
        <v>18767</v>
      </c>
      <c r="AG952" t="str">
        <f>IFERROR(IF(COUNTIF(C952:L952,"Feed Ingredient")&gt;0,INDEX(ani_diet!T:T,MATCH(M952,ani_diet!D:D,0)),""),"")</f>
        <v>Andropogon gayanus</v>
      </c>
      <c r="AH952" s="60" t="str">
        <f>IF(IFERROR(IF(MATCH("Feed Ingredient", AOM[[#This Row],[L1]:[L10]],0)&gt;0, TRUE, FALSE), FALSE)=TRUE,IFERROR(VLOOKUP(M952, ani_diet!C:C, 1, FALSE), "No Match"),FALSE)</f>
        <v>Andropogon gayanus</v>
      </c>
      <c r="AI952" t="s">
        <v>20838</v>
      </c>
      <c r="AL952" t="str">
        <f>IFERROR(IF(COUNTIF(C952:L952,"Feed Ingredient")&gt;0,INDEX(ani_diet!T:T,MATCH(M952,ani_diet!D:D,0)),""),"")</f>
        <v>Andropogon gayanus</v>
      </c>
    </row>
    <row r="953" spans="1:38">
      <c r="A953" t="str">
        <f>_xlfn.TEXTJOIN("/",TRUE,AOM[[#This Row],[L1]:[L10]])</f>
        <v>Management/Livestock Management/Feed Characteristic/Feed Composition/Feed Ingredient/Forage Plants/Cereal and Grass Forages/Andropogon guianensis</v>
      </c>
      <c r="B953" s="207" t="s">
        <v>20850</v>
      </c>
      <c r="C953" s="207" t="s">
        <v>17896</v>
      </c>
      <c r="D953" s="207" t="s">
        <v>17898</v>
      </c>
      <c r="E953" s="207" t="s">
        <v>17908</v>
      </c>
      <c r="F953" s="207" t="s">
        <v>18308</v>
      </c>
      <c r="G953" s="207" t="s">
        <v>18309</v>
      </c>
      <c r="H953" s="207" t="s">
        <v>20736</v>
      </c>
      <c r="I953" s="207" t="s">
        <v>20815</v>
      </c>
      <c r="J953" s="207" t="s">
        <v>20851</v>
      </c>
      <c r="K953" s="207"/>
      <c r="L953" s="207"/>
      <c r="M953" t="str" cm="1">
        <f t="array" ref="M953">LOOKUP(2,1/(C953:L953&lt;&gt;""),C953:L953)</f>
        <v>Andropogon guianensis</v>
      </c>
      <c r="N953" s="207"/>
      <c r="O953" s="207"/>
      <c r="P953" s="207"/>
      <c r="Q953" s="207"/>
      <c r="R953" s="207"/>
      <c r="S953" s="207"/>
      <c r="T953" s="207"/>
      <c r="U953" s="207" t="s">
        <v>20851</v>
      </c>
      <c r="V953" s="211" t="s">
        <v>20821</v>
      </c>
      <c r="W953" s="207"/>
      <c r="X953" s="207"/>
      <c r="Y953" s="207"/>
      <c r="Z953" s="207"/>
      <c r="AA953" s="209" t="s">
        <v>20852</v>
      </c>
      <c r="AB953" s="211" t="s">
        <v>20849</v>
      </c>
      <c r="AC953" s="210" t="s">
        <v>4169</v>
      </c>
      <c r="AD953" s="210" t="s">
        <v>18766</v>
      </c>
      <c r="AE953" s="210"/>
      <c r="AF953" s="210" t="s">
        <v>18767</v>
      </c>
      <c r="AG953" t="str">
        <f>IFERROR(IF(COUNTIF(C953:L953,"Feed Ingredient")&gt;0,INDEX(ani_diet!T:T,MATCH(M953,ani_diet!D:D,0)),""),"")</f>
        <v>Andropogon guianensis</v>
      </c>
      <c r="AH953" s="60" t="str">
        <f>IF(IFERROR(IF(MATCH("Feed Ingredient", AOM[[#This Row],[L1]:[L10]],0)&gt;0, TRUE, FALSE), FALSE)=TRUE,IFERROR(VLOOKUP(M953, ani_diet!C:C, 1, FALSE), "No Match"),FALSE)</f>
        <v>Andropogon guianensis</v>
      </c>
      <c r="AI953" t="s">
        <v>3539</v>
      </c>
      <c r="AL953" t="str">
        <f>IFERROR(IF(COUNTIF(C953:L953,"Feed Ingredient")&gt;0,INDEX(ani_diet!T:T,MATCH(M953,ani_diet!D:D,0)),""),"")</f>
        <v>Andropogon guianensis</v>
      </c>
    </row>
    <row r="954" spans="1:38">
      <c r="A954" t="str">
        <f>_xlfn.TEXTJOIN("/",TRUE,AOM[[#This Row],[L1]:[L10]])</f>
        <v>Management/Livestock Management/Feed Characteristic/Feed Composition/Feed Ingredient/Forage Plants/Cereal and Grass Forages/Andropogon tectorum</v>
      </c>
      <c r="B954" s="207" t="s">
        <v>20853</v>
      </c>
      <c r="C954" s="207" t="s">
        <v>17896</v>
      </c>
      <c r="D954" s="207" t="s">
        <v>17898</v>
      </c>
      <c r="E954" s="207" t="s">
        <v>17908</v>
      </c>
      <c r="F954" s="207" t="s">
        <v>18308</v>
      </c>
      <c r="G954" s="207" t="s">
        <v>18309</v>
      </c>
      <c r="H954" s="207" t="s">
        <v>20736</v>
      </c>
      <c r="I954" s="207" t="s">
        <v>20815</v>
      </c>
      <c r="J954" s="207" t="s">
        <v>20854</v>
      </c>
      <c r="K954" s="207"/>
      <c r="L954" s="207"/>
      <c r="M954" t="str" cm="1">
        <f t="array" ref="M954">LOOKUP(2,1/(C954:L954&lt;&gt;""),C954:L954)</f>
        <v>Andropogon tectorum</v>
      </c>
      <c r="N954" s="207"/>
      <c r="O954" s="207"/>
      <c r="P954" s="207"/>
      <c r="Q954" s="207"/>
      <c r="R954" s="207"/>
      <c r="S954" s="207"/>
      <c r="T954" s="207"/>
      <c r="U954" s="207" t="s">
        <v>20854</v>
      </c>
      <c r="V954" s="225"/>
      <c r="W954" s="207"/>
      <c r="X954" s="207"/>
      <c r="Y954" s="207"/>
      <c r="Z954" s="207"/>
      <c r="AA954" s="209"/>
      <c r="AB954" s="225" t="s">
        <v>4169</v>
      </c>
      <c r="AC954" s="210" t="s">
        <v>4169</v>
      </c>
      <c r="AD954" s="210" t="s">
        <v>18766</v>
      </c>
      <c r="AE954" s="210"/>
      <c r="AF954" s="210" t="s">
        <v>18767</v>
      </c>
      <c r="AG954" t="str">
        <f>IFERROR(IF(COUNTIF(C954:L954,"Feed Ingredient")&gt;0,INDEX(ani_diet!T:T,MATCH(M954,ani_diet!D:D,0)),""),"")</f>
        <v>Andropogon tectorum</v>
      </c>
      <c r="AH954" s="60" t="str">
        <f>IF(IFERROR(IF(MATCH("Feed Ingredient", AOM[[#This Row],[L1]:[L10]],0)&gt;0, TRUE, FALSE), FALSE)=TRUE,IFERROR(VLOOKUP(M954, ani_diet!C:C, 1, FALSE), "No Match"),FALSE)</f>
        <v>Andropogon tectorum</v>
      </c>
      <c r="AI954" t="s">
        <v>4169</v>
      </c>
      <c r="AL954" t="str">
        <f>IFERROR(IF(COUNTIF(C954:L954,"Feed Ingredient")&gt;0,INDEX(ani_diet!T:T,MATCH(M954,ani_diet!D:D,0)),""),"")</f>
        <v>Andropogon tectorum</v>
      </c>
    </row>
    <row r="955" spans="1:38">
      <c r="A955" t="str">
        <f>_xlfn.TEXTJOIN("/",TRUE,AOM[[#This Row],[L1]:[L10]])</f>
        <v>Management/Livestock Management/Feed Characteristic/Feed Composition/Feed Ingredient/Forage Plants/Cereal and Grass Forages/Aristida</v>
      </c>
      <c r="B955" s="207" t="s">
        <v>20855</v>
      </c>
      <c r="C955" s="207" t="s">
        <v>17896</v>
      </c>
      <c r="D955" s="207" t="s">
        <v>17898</v>
      </c>
      <c r="E955" s="207" t="s">
        <v>17908</v>
      </c>
      <c r="F955" s="207" t="s">
        <v>18308</v>
      </c>
      <c r="G955" s="207" t="s">
        <v>18309</v>
      </c>
      <c r="H955" s="207" t="s">
        <v>20736</v>
      </c>
      <c r="I955" s="207" t="s">
        <v>20815</v>
      </c>
      <c r="J955" s="207" t="s">
        <v>20856</v>
      </c>
      <c r="K955" s="207"/>
      <c r="L955" s="207"/>
      <c r="M955" t="str" cm="1">
        <f t="array" ref="M955">LOOKUP(2,1/(C955:L955&lt;&gt;""),C955:L955)</f>
        <v>Aristida</v>
      </c>
      <c r="N955" s="207"/>
      <c r="O955" s="207"/>
      <c r="P955" s="207"/>
      <c r="Q955" s="207"/>
      <c r="R955" s="207"/>
      <c r="S955" s="207"/>
      <c r="T955" s="207"/>
      <c r="U955" s="80" t="s">
        <v>20857</v>
      </c>
      <c r="V955" s="211" t="s">
        <v>20858</v>
      </c>
      <c r="W955" s="207"/>
      <c r="X955" s="207"/>
      <c r="Y955" s="207"/>
      <c r="Z955" s="207"/>
      <c r="AA955" s="209" t="s">
        <v>20859</v>
      </c>
      <c r="AB955" s="209" t="s">
        <v>4169</v>
      </c>
      <c r="AC955" s="210" t="s">
        <v>4169</v>
      </c>
      <c r="AD955" s="210" t="s">
        <v>18766</v>
      </c>
      <c r="AE955" s="210"/>
      <c r="AF955" s="210" t="s">
        <v>18767</v>
      </c>
      <c r="AG955" t="str">
        <f>IFERROR(IF(COUNTIF(C955:L955,"Feed Ingredient")&gt;0,INDEX(ani_diet!T:T,MATCH(M955,ani_diet!D:D,0)),""),"")</f>
        <v>Aristida adscensionis</v>
      </c>
      <c r="AH955" s="60" t="str">
        <f>IF(IFERROR(IF(MATCH("Feed Ingredient", AOM[[#This Row],[L1]:[L10]],0)&gt;0, TRUE, FALSE), FALSE)=TRUE,IFERROR(VLOOKUP(M955, ani_diet!C:C, 1, FALSE), "No Match"),FALSE)</f>
        <v>Aristida</v>
      </c>
      <c r="AI955" t="s">
        <v>3539</v>
      </c>
      <c r="AL955" t="str">
        <f>IFERROR(IF(COUNTIF(C955:L955,"Feed Ingredient")&gt;0,INDEX(ani_diet!T:T,MATCH(M955,ani_diet!D:D,0)),""),"")</f>
        <v>Aristida adscensionis</v>
      </c>
    </row>
    <row r="956" spans="1:38">
      <c r="A956" t="str">
        <f>_xlfn.TEXTJOIN("/",TRUE,AOM[[#This Row],[L1]:[L10]])</f>
        <v>Management/Livestock Management/Feed Characteristic/Feed Composition/Feed Ingredient/Forage Plants/Cereal and Grass Forages/Aristida adscensionis</v>
      </c>
      <c r="B956" s="207" t="s">
        <v>20860</v>
      </c>
      <c r="C956" s="207" t="s">
        <v>17896</v>
      </c>
      <c r="D956" s="207" t="s">
        <v>17898</v>
      </c>
      <c r="E956" s="207" t="s">
        <v>17908</v>
      </c>
      <c r="F956" s="207" t="s">
        <v>18308</v>
      </c>
      <c r="G956" s="207" t="s">
        <v>18309</v>
      </c>
      <c r="H956" s="207" t="s">
        <v>20736</v>
      </c>
      <c r="I956" s="207" t="s">
        <v>20815</v>
      </c>
      <c r="J956" s="207" t="s">
        <v>20861</v>
      </c>
      <c r="K956" s="207"/>
      <c r="L956" s="207"/>
      <c r="M956" t="str" cm="1">
        <f t="array" ref="M956">LOOKUP(2,1/(C956:L956&lt;&gt;""),C956:L956)</f>
        <v>Aristida adscensionis</v>
      </c>
      <c r="N956" s="207" t="s">
        <v>20862</v>
      </c>
      <c r="O956" s="207"/>
      <c r="P956" s="207"/>
      <c r="Q956" s="207"/>
      <c r="R956" s="207"/>
      <c r="S956" s="207"/>
      <c r="T956" s="207"/>
      <c r="U956" s="207" t="s">
        <v>20861</v>
      </c>
      <c r="V956" s="211" t="s">
        <v>20858</v>
      </c>
      <c r="W956" s="207"/>
      <c r="X956" s="207"/>
      <c r="Y956" s="207"/>
      <c r="Z956" s="207"/>
      <c r="AA956" s="209" t="s">
        <v>20863</v>
      </c>
      <c r="AB956" s="211" t="s">
        <v>20864</v>
      </c>
      <c r="AC956" s="210" t="s">
        <v>4169</v>
      </c>
      <c r="AD956" s="210" t="s">
        <v>18766</v>
      </c>
      <c r="AE956" s="210"/>
      <c r="AF956" s="210" t="s">
        <v>18767</v>
      </c>
      <c r="AG956" t="str">
        <f>IFERROR(IF(COUNTIF(C956:L956,"Feed Ingredient")&gt;0,INDEX(ani_diet!T:T,MATCH(M956,ani_diet!D:D,0)),""),"")</f>
        <v xml:space="preserve">Aristida </v>
      </c>
      <c r="AH956" s="60" t="str">
        <f>IF(IFERROR(IF(MATCH("Feed Ingredient", AOM[[#This Row],[L1]:[L10]],0)&gt;0, TRUE, FALSE), FALSE)=TRUE,IFERROR(VLOOKUP(M956, ani_diet!C:C, 1, FALSE), "No Match"),FALSE)</f>
        <v>Aristida adscensionis</v>
      </c>
      <c r="AI956" t="s">
        <v>3539</v>
      </c>
      <c r="AL956" t="str">
        <f>IFERROR(IF(COUNTIF(C956:L956,"Feed Ingredient")&gt;0,INDEX(ani_diet!T:T,MATCH(M956,ani_diet!D:D,0)),""),"")</f>
        <v xml:space="preserve">Aristida </v>
      </c>
    </row>
    <row r="957" spans="1:38">
      <c r="A957" t="str">
        <f>_xlfn.TEXTJOIN("/",TRUE,AOM[[#This Row],[L1]:[L10]])</f>
        <v>Management/Livestock Management/Feed Characteristic/Feed Composition/Feed Ingredient/Forage Plants/Cereal and Grass Forages/Bothriochloa/Bothriochloa Dried</v>
      </c>
      <c r="B957" s="207" t="s">
        <v>20865</v>
      </c>
      <c r="C957" s="207" t="s">
        <v>17896</v>
      </c>
      <c r="D957" s="207" t="s">
        <v>17898</v>
      </c>
      <c r="E957" s="207" t="s">
        <v>17908</v>
      </c>
      <c r="F957" s="207" t="s">
        <v>18308</v>
      </c>
      <c r="G957" s="207" t="s">
        <v>18309</v>
      </c>
      <c r="H957" s="207" t="s">
        <v>20736</v>
      </c>
      <c r="I957" s="207" t="s">
        <v>20815</v>
      </c>
      <c r="J957" s="207" t="s">
        <v>20866</v>
      </c>
      <c r="K957" s="207" t="s">
        <v>20867</v>
      </c>
      <c r="L957" s="207"/>
      <c r="M957" t="str" cm="1">
        <f t="array" ref="M957">LOOKUP(2,1/(C957:L957&lt;&gt;""),C957:L957)</f>
        <v>Bothriochloa Dried</v>
      </c>
      <c r="N957" s="207"/>
      <c r="O957" s="207"/>
      <c r="P957" s="207"/>
      <c r="Q957" s="207"/>
      <c r="R957" s="207"/>
      <c r="S957" s="207"/>
      <c r="T957" s="207"/>
      <c r="U957" s="80" t="s">
        <v>20868</v>
      </c>
      <c r="V957" s="209" t="s">
        <v>20869</v>
      </c>
      <c r="W957" s="207"/>
      <c r="X957" s="207"/>
      <c r="Y957" s="207"/>
      <c r="Z957" s="207"/>
      <c r="AA957" s="209" t="s">
        <v>20870</v>
      </c>
      <c r="AB957" s="209" t="s">
        <v>4169</v>
      </c>
      <c r="AC957" s="210" t="s">
        <v>4169</v>
      </c>
      <c r="AD957" s="210" t="s">
        <v>18766</v>
      </c>
      <c r="AE957" s="210"/>
      <c r="AF957" s="210" t="s">
        <v>18767</v>
      </c>
      <c r="AG957" t="str">
        <f>IFERROR(IF(COUNTIF(C957:L957,"Feed Ingredient")&gt;0,INDEX(ani_diet!T:T,MATCH(M957,ani_diet!D:D,0)),""),"")</f>
        <v xml:space="preserve">Bothriochloa </v>
      </c>
      <c r="AH957" s="60" t="str">
        <f>IF(IFERROR(IF(MATCH("Feed Ingredient", AOM[[#This Row],[L1]:[L10]],0)&gt;0, TRUE, FALSE), FALSE)=TRUE,IFERROR(VLOOKUP(M957, ani_diet!C:C, 1, FALSE), "No Match"),FALSE)</f>
        <v>No Match</v>
      </c>
      <c r="AI957" t="s">
        <v>3539</v>
      </c>
      <c r="AL957" t="str">
        <f>IFERROR(IF(COUNTIF(C957:L957,"Feed Ingredient")&gt;0,INDEX(ani_diet!T:T,MATCH(M957,ani_diet!D:D,0)),""),"")</f>
        <v xml:space="preserve">Bothriochloa </v>
      </c>
    </row>
    <row r="958" spans="1:38">
      <c r="A958" t="str">
        <f>_xlfn.TEXTJOIN("/",TRUE,AOM[[#This Row],[L1]:[L10]])</f>
        <v>Management/Livestock Management/Feed Characteristic/Feed Composition/Feed Ingredient/Forage Plants/Cereal and Grass Forages/Bothriochloa</v>
      </c>
      <c r="B958" s="207" t="s">
        <v>20871</v>
      </c>
      <c r="C958" s="207" t="s">
        <v>17896</v>
      </c>
      <c r="D958" s="207" t="s">
        <v>17898</v>
      </c>
      <c r="E958" s="207" t="s">
        <v>17908</v>
      </c>
      <c r="F958" s="207" t="s">
        <v>18308</v>
      </c>
      <c r="G958" s="207" t="s">
        <v>18309</v>
      </c>
      <c r="H958" s="207" t="s">
        <v>20736</v>
      </c>
      <c r="I958" s="207" t="s">
        <v>20815</v>
      </c>
      <c r="J958" s="207" t="s">
        <v>20866</v>
      </c>
      <c r="K958" s="207"/>
      <c r="L958" s="207"/>
      <c r="M958" t="str" cm="1">
        <f t="array" ref="M958">LOOKUP(2,1/(C958:L958&lt;&gt;""),C958:L958)</f>
        <v>Bothriochloa</v>
      </c>
      <c r="N958" s="207"/>
      <c r="O958" s="207"/>
      <c r="P958" s="207"/>
      <c r="Q958" s="207"/>
      <c r="R958" s="207"/>
      <c r="S958" s="207"/>
      <c r="T958" s="207"/>
      <c r="U958" s="80" t="s">
        <v>20868</v>
      </c>
      <c r="V958" s="209" t="s">
        <v>20869</v>
      </c>
      <c r="W958" s="207"/>
      <c r="X958" s="207"/>
      <c r="Y958" s="207"/>
      <c r="Z958" s="207"/>
      <c r="AA958" s="209" t="s">
        <v>20870</v>
      </c>
      <c r="AB958" s="225" t="s">
        <v>20872</v>
      </c>
      <c r="AC958" s="210" t="s">
        <v>4169</v>
      </c>
      <c r="AD958" s="210" t="s">
        <v>18766</v>
      </c>
      <c r="AE958" s="210"/>
      <c r="AF958" s="210" t="s">
        <v>18767</v>
      </c>
      <c r="AG958" t="str">
        <f>IFERROR(IF(COUNTIF(C958:L958,"Feed Ingredient")&gt;0,INDEX(ani_diet!T:T,MATCH(M958,ani_diet!D:D,0)),""),"")</f>
        <v xml:space="preserve">Bothriochloa </v>
      </c>
      <c r="AH958" s="60" t="str">
        <f>IF(IFERROR(IF(MATCH("Feed Ingredient", AOM[[#This Row],[L1]:[L10]],0)&gt;0, TRUE, FALSE), FALSE)=TRUE,IFERROR(VLOOKUP(M958, ani_diet!C:C, 1, FALSE), "No Match"),FALSE)</f>
        <v>Bothriochloa</v>
      </c>
      <c r="AI958" t="s">
        <v>3539</v>
      </c>
      <c r="AL958" t="str">
        <f>IFERROR(IF(COUNTIF(C958:L958,"Feed Ingredient")&gt;0,INDEX(ani_diet!T:T,MATCH(M958,ani_diet!D:D,0)),""),"")</f>
        <v xml:space="preserve">Bothriochloa </v>
      </c>
    </row>
    <row r="959" spans="1:38">
      <c r="A959" t="str">
        <f>_xlfn.TEXTJOIN("/",TRUE,AOM[[#This Row],[L1]:[L10]])</f>
        <v>Management/Livestock Management/Feed Characteristic/Feed Composition/Feed Ingredient/Forage Plants/Cereal and Grass Forages/Bothriochloa insculpta</v>
      </c>
      <c r="B959" s="207" t="s">
        <v>20873</v>
      </c>
      <c r="C959" s="207" t="s">
        <v>17896</v>
      </c>
      <c r="D959" s="207" t="s">
        <v>17898</v>
      </c>
      <c r="E959" s="207" t="s">
        <v>17908</v>
      </c>
      <c r="F959" s="207" t="s">
        <v>18308</v>
      </c>
      <c r="G959" s="207" t="s">
        <v>18309</v>
      </c>
      <c r="H959" s="207" t="s">
        <v>20736</v>
      </c>
      <c r="I959" s="207" t="s">
        <v>20815</v>
      </c>
      <c r="J959" s="207" t="s">
        <v>20874</v>
      </c>
      <c r="K959" s="207"/>
      <c r="L959" s="207"/>
      <c r="M959" t="str" cm="1">
        <f t="array" ref="M959">LOOKUP(2,1/(C959:L959&lt;&gt;""),C959:L959)</f>
        <v>Bothriochloa insculpta</v>
      </c>
      <c r="N959" s="207" t="s">
        <v>20875</v>
      </c>
      <c r="O959" s="207"/>
      <c r="P959" s="207"/>
      <c r="Q959" s="207"/>
      <c r="R959" s="207"/>
      <c r="S959" s="207"/>
      <c r="T959" s="207"/>
      <c r="U959" s="80" t="s">
        <v>20874</v>
      </c>
      <c r="V959" s="209" t="s">
        <v>20869</v>
      </c>
      <c r="W959" s="207"/>
      <c r="X959" s="207"/>
      <c r="Y959" s="207"/>
      <c r="Z959" s="207"/>
      <c r="AA959" s="209" t="s">
        <v>20876</v>
      </c>
      <c r="AB959" s="211" t="s">
        <v>20877</v>
      </c>
      <c r="AC959" s="210" t="s">
        <v>4169</v>
      </c>
      <c r="AD959" s="210" t="s">
        <v>18766</v>
      </c>
      <c r="AE959" s="210"/>
      <c r="AF959" s="210" t="s">
        <v>18767</v>
      </c>
      <c r="AG959" t="str">
        <f>IFERROR(IF(COUNTIF(C959:L959,"Feed Ingredient")&gt;0,INDEX(ani_diet!T:T,MATCH(M959,ani_diet!D:D,0)),""),"")</f>
        <v>Bothriochloa insculpta</v>
      </c>
      <c r="AH959" s="60" t="str">
        <f>IF(IFERROR(IF(MATCH("Feed Ingredient", AOM[[#This Row],[L1]:[L10]],0)&gt;0, TRUE, FALSE), FALSE)=TRUE,IFERROR(VLOOKUP(M959, ani_diet!C:C, 1, FALSE), "No Match"),FALSE)</f>
        <v>Bothriochloa insculpta</v>
      </c>
      <c r="AI959" t="s">
        <v>3539</v>
      </c>
      <c r="AL959" t="str">
        <f>IFERROR(IF(COUNTIF(C959:L959,"Feed Ingredient")&gt;0,INDEX(ani_diet!T:T,MATCH(M959,ani_diet!D:D,0)),""),"")</f>
        <v>Bothriochloa insculpta</v>
      </c>
    </row>
    <row r="960" spans="1:38">
      <c r="A960" t="str">
        <f>_xlfn.TEXTJOIN("/",TRUE,AOM[[#This Row],[L1]:[L10]])</f>
        <v>Management/Livestock Management/Feed Characteristic/Feed Composition/Feed Ingredient/Forage Plants/Cereal and Grass Forages/Bothriocloa/Bothriocloa Dried</v>
      </c>
      <c r="B960" s="207" t="s">
        <v>20878</v>
      </c>
      <c r="C960" s="207" t="s">
        <v>17896</v>
      </c>
      <c r="D960" s="207" t="s">
        <v>17898</v>
      </c>
      <c r="E960" s="207" t="s">
        <v>17908</v>
      </c>
      <c r="F960" s="207" t="s">
        <v>18308</v>
      </c>
      <c r="G960" s="207" t="s">
        <v>18309</v>
      </c>
      <c r="H960" s="207" t="s">
        <v>20736</v>
      </c>
      <c r="I960" s="207" t="s">
        <v>20815</v>
      </c>
      <c r="J960" s="207" t="s">
        <v>20879</v>
      </c>
      <c r="K960" s="207" t="s">
        <v>20880</v>
      </c>
      <c r="L960" s="207"/>
      <c r="M960" t="str" cm="1">
        <f t="array" ref="M960">LOOKUP(2,1/(C960:L960&lt;&gt;""),C960:L960)</f>
        <v>Bothriocloa Dried</v>
      </c>
      <c r="N960" s="207"/>
      <c r="O960" s="207"/>
      <c r="P960" s="207"/>
      <c r="Q960" s="207"/>
      <c r="R960" s="207"/>
      <c r="S960" s="207"/>
      <c r="T960" s="207"/>
      <c r="U960" s="80" t="s">
        <v>20868</v>
      </c>
      <c r="V960" s="209" t="s">
        <v>20869</v>
      </c>
      <c r="W960" s="207"/>
      <c r="X960" s="207" t="s">
        <v>8288</v>
      </c>
      <c r="Y960" s="207" t="s">
        <v>8288</v>
      </c>
      <c r="Z960" s="207" t="s">
        <v>8288</v>
      </c>
      <c r="AA960" s="209" t="s">
        <v>20870</v>
      </c>
      <c r="AB960" s="209" t="s">
        <v>4169</v>
      </c>
      <c r="AC960" s="210" t="s">
        <v>4169</v>
      </c>
      <c r="AD960" s="210" t="s">
        <v>18766</v>
      </c>
      <c r="AE960" s="210"/>
      <c r="AF960" s="210" t="s">
        <v>18767</v>
      </c>
      <c r="AG960" t="str">
        <f>IFERROR(IF(COUNTIF(C960:L960,"Feed Ingredient")&gt;0,INDEX(ani_diet!T:T,MATCH(M960,ani_diet!D:D,0)),""),"")</f>
        <v/>
      </c>
      <c r="AH960" s="60" t="str">
        <f>IF(IFERROR(IF(MATCH("Feed Ingredient", AOM[[#This Row],[L1]:[L10]],0)&gt;0, TRUE, FALSE), FALSE)=TRUE,IFERROR(VLOOKUP(M960, ani_diet!C:C, 1, FALSE), "No Match"),FALSE)</f>
        <v>No Match</v>
      </c>
      <c r="AI960" t="s">
        <v>3539</v>
      </c>
      <c r="AL960" t="str">
        <f>IFERROR(IF(COUNTIF(C960:L960,"Feed Ingredient")&gt;0,INDEX(ani_diet!T:T,MATCH(M960,ani_diet!D:D,0)),""),"")</f>
        <v/>
      </c>
    </row>
    <row r="961" spans="1:38">
      <c r="A961" t="str">
        <f>_xlfn.TEXTJOIN("/",TRUE,AOM[[#This Row],[L1]:[L10]])</f>
        <v>Management/Livestock Management/Feed Characteristic/Feed Composition/Feed Ingredient/Forage Plants/Cereal and Grass Forages/Bracharia/Bracharia Dried</v>
      </c>
      <c r="B961" s="207" t="s">
        <v>20881</v>
      </c>
      <c r="C961" s="207" t="s">
        <v>17896</v>
      </c>
      <c r="D961" s="207" t="s">
        <v>17898</v>
      </c>
      <c r="E961" s="207" t="s">
        <v>17908</v>
      </c>
      <c r="F961" s="207" t="s">
        <v>18308</v>
      </c>
      <c r="G961" s="207" t="s">
        <v>18309</v>
      </c>
      <c r="H961" s="207" t="s">
        <v>20736</v>
      </c>
      <c r="I961" s="207" t="s">
        <v>20815</v>
      </c>
      <c r="J961" s="207" t="s">
        <v>20882</v>
      </c>
      <c r="K961" s="207" t="s">
        <v>20883</v>
      </c>
      <c r="L961" s="207"/>
      <c r="M961" t="str" cm="1">
        <f t="array" ref="M961">LOOKUP(2,1/(C961:L961&lt;&gt;""),C961:L961)</f>
        <v>Bracharia Dried</v>
      </c>
      <c r="N961" s="207" t="s">
        <v>20884</v>
      </c>
      <c r="O961" s="207"/>
      <c r="P961" s="207"/>
      <c r="Q961" s="207"/>
      <c r="R961" s="207"/>
      <c r="S961" s="207"/>
      <c r="T961" s="207"/>
      <c r="U961" s="80" t="s">
        <v>20885</v>
      </c>
      <c r="V961" s="209" t="s">
        <v>20886</v>
      </c>
      <c r="W961" s="207"/>
      <c r="X961" s="207"/>
      <c r="Y961" s="207"/>
      <c r="Z961" s="207"/>
      <c r="AA961" s="209" t="s">
        <v>20887</v>
      </c>
      <c r="AB961" s="209" t="s">
        <v>4169</v>
      </c>
      <c r="AC961" s="210" t="s">
        <v>4169</v>
      </c>
      <c r="AD961" s="210" t="s">
        <v>18766</v>
      </c>
      <c r="AE961" s="210"/>
      <c r="AF961" s="210" t="s">
        <v>18767</v>
      </c>
      <c r="AG961" t="str">
        <f>IFERROR(IF(COUNTIF(C961:L961,"Feed Ingredient")&gt;0,INDEX(ani_diet!T:T,MATCH(M961,ani_diet!D:D,0)),""),"")</f>
        <v>Brachiaria</v>
      </c>
      <c r="AH961" s="60" t="str">
        <f>IF(IFERROR(IF(MATCH("Feed Ingredient", AOM[[#This Row],[L1]:[L10]],0)&gt;0, TRUE, FALSE), FALSE)=TRUE,IFERROR(VLOOKUP(M961, ani_diet!C:C, 1, FALSE), "No Match"),FALSE)</f>
        <v>No Match</v>
      </c>
      <c r="AI961" s="220" t="s">
        <v>20888</v>
      </c>
      <c r="AL961" t="str">
        <f>IFERROR(IF(COUNTIF(C961:L961,"Feed Ingredient")&gt;0,INDEX(ani_diet!T:T,MATCH(M961,ani_diet!D:D,0)),""),"")</f>
        <v>Brachiaria</v>
      </c>
    </row>
    <row r="962" spans="1:38">
      <c r="A962" t="str">
        <f>_xlfn.TEXTJOIN("/",TRUE,AOM[[#This Row],[L1]:[L10]])</f>
        <v>Management/Livestock Management/Feed Characteristic/Feed Composition/Feed Ingredient/Forage Plants/Cereal and Grass Forages/Bracharia/Bracharia Dried Ground</v>
      </c>
      <c r="B962" s="207" t="s">
        <v>20889</v>
      </c>
      <c r="C962" s="207" t="s">
        <v>17896</v>
      </c>
      <c r="D962" s="207" t="s">
        <v>17898</v>
      </c>
      <c r="E962" s="207" t="s">
        <v>17908</v>
      </c>
      <c r="F962" s="207" t="s">
        <v>18308</v>
      </c>
      <c r="G962" s="207" t="s">
        <v>18309</v>
      </c>
      <c r="H962" s="207" t="s">
        <v>20736</v>
      </c>
      <c r="I962" s="207" t="s">
        <v>20815</v>
      </c>
      <c r="J962" s="207" t="s">
        <v>20882</v>
      </c>
      <c r="K962" s="207" t="s">
        <v>20890</v>
      </c>
      <c r="L962" s="207"/>
      <c r="M962" t="str" cm="1">
        <f t="array" ref="M962">LOOKUP(2,1/(C962:L962&lt;&gt;""),C962:L962)</f>
        <v>Bracharia Dried Ground</v>
      </c>
      <c r="N962" s="207" t="s">
        <v>20891</v>
      </c>
      <c r="O962" s="207"/>
      <c r="P962" s="207"/>
      <c r="Q962" s="207"/>
      <c r="R962" s="207"/>
      <c r="S962" s="207"/>
      <c r="T962" s="207"/>
      <c r="U962" s="80" t="s">
        <v>20885</v>
      </c>
      <c r="V962" s="209" t="s">
        <v>20886</v>
      </c>
      <c r="W962" s="207"/>
      <c r="X962" s="207"/>
      <c r="Y962" s="207"/>
      <c r="Z962" s="207"/>
      <c r="AA962" s="209" t="s">
        <v>20887</v>
      </c>
      <c r="AB962" s="209" t="s">
        <v>4169</v>
      </c>
      <c r="AC962" s="210" t="s">
        <v>4169</v>
      </c>
      <c r="AD962" s="210" t="s">
        <v>18766</v>
      </c>
      <c r="AE962" s="210"/>
      <c r="AF962" s="210" t="s">
        <v>18767</v>
      </c>
      <c r="AG962" t="str">
        <f>IFERROR(IF(COUNTIF(C962:L962,"Feed Ingredient")&gt;0,INDEX(ani_diet!T:T,MATCH(M962,ani_diet!D:D,0)),""),"")</f>
        <v>Brachiaria</v>
      </c>
      <c r="AH962" s="60" t="str">
        <f>IF(IFERROR(IF(MATCH("Feed Ingredient", AOM[[#This Row],[L1]:[L10]],0)&gt;0, TRUE, FALSE), FALSE)=TRUE,IFERROR(VLOOKUP(M962, ani_diet!C:C, 1, FALSE), "No Match"),FALSE)</f>
        <v>No Match</v>
      </c>
      <c r="AI962" s="220" t="s">
        <v>20888</v>
      </c>
      <c r="AL962" t="str">
        <f>IFERROR(IF(COUNTIF(C962:L962,"Feed Ingredient")&gt;0,INDEX(ani_diet!T:T,MATCH(M962,ani_diet!D:D,0)),""),"")</f>
        <v>Brachiaria</v>
      </c>
    </row>
    <row r="963" spans="1:38">
      <c r="A963" t="str">
        <f>_xlfn.TEXTJOIN("/",TRUE,AOM[[#This Row],[L1]:[L10]])</f>
        <v>Management/Livestock Management/Feed Characteristic/Feed Composition/Feed Ingredient/Forage Plants/Cereal and Grass Forages/Bracharia</v>
      </c>
      <c r="B963" s="207" t="s">
        <v>20892</v>
      </c>
      <c r="C963" s="207" t="s">
        <v>17896</v>
      </c>
      <c r="D963" s="207" t="s">
        <v>17898</v>
      </c>
      <c r="E963" s="207" t="s">
        <v>17908</v>
      </c>
      <c r="F963" s="207" t="s">
        <v>18308</v>
      </c>
      <c r="G963" s="207" t="s">
        <v>18309</v>
      </c>
      <c r="H963" s="207" t="s">
        <v>20736</v>
      </c>
      <c r="I963" s="207" t="s">
        <v>20815</v>
      </c>
      <c r="J963" s="207" t="s">
        <v>20882</v>
      </c>
      <c r="K963" s="207"/>
      <c r="L963" s="207"/>
      <c r="M963" t="str" cm="1">
        <f t="array" ref="M963">LOOKUP(2,1/(C963:L963&lt;&gt;""),C963:L963)</f>
        <v>Bracharia</v>
      </c>
      <c r="N963" s="207"/>
      <c r="O963" s="207"/>
      <c r="P963" s="207"/>
      <c r="Q963" s="207"/>
      <c r="R963" s="207"/>
      <c r="S963" s="207"/>
      <c r="T963" s="207"/>
      <c r="U963" s="207" t="s">
        <v>20882</v>
      </c>
      <c r="V963" s="209" t="s">
        <v>20886</v>
      </c>
      <c r="W963" s="207"/>
      <c r="X963" s="207"/>
      <c r="Y963" s="207"/>
      <c r="Z963" s="207"/>
      <c r="AA963" s="209" t="s">
        <v>20887</v>
      </c>
      <c r="AB963" s="209" t="s">
        <v>4169</v>
      </c>
      <c r="AC963" s="210" t="s">
        <v>4169</v>
      </c>
      <c r="AD963" s="210" t="s">
        <v>18766</v>
      </c>
      <c r="AE963" s="210"/>
      <c r="AF963" s="210" t="s">
        <v>18767</v>
      </c>
      <c r="AG963" t="str">
        <f>IFERROR(IF(COUNTIF(C963:L963,"Feed Ingredient")&gt;0,INDEX(ani_diet!T:T,MATCH(M963,ani_diet!D:D,0)),""),"")</f>
        <v>Bracharia</v>
      </c>
      <c r="AH963" s="60" t="str">
        <f>IF(IFERROR(IF(MATCH("Feed Ingredient", AOM[[#This Row],[L1]:[L10]],0)&gt;0, TRUE, FALSE), FALSE)=TRUE,IFERROR(VLOOKUP(M963, ani_diet!C:C, 1, FALSE), "No Match"),FALSE)</f>
        <v>Bracharia</v>
      </c>
      <c r="AI963" s="220" t="s">
        <v>20888</v>
      </c>
      <c r="AL963" t="str">
        <f>IFERROR(IF(COUNTIF(C963:L963,"Feed Ingredient")&gt;0,INDEX(ani_diet!T:T,MATCH(M963,ani_diet!D:D,0)),""),"")</f>
        <v>Bracharia</v>
      </c>
    </row>
    <row r="964" spans="1:38">
      <c r="A964" t="str">
        <f>_xlfn.TEXTJOIN("/",TRUE,AOM[[#This Row],[L1]:[L10]])</f>
        <v>Management/Livestock Management/Feed Characteristic/Feed Composition/Feed Ingredient/Forage Plants/Cereal and Grass Forages/Bracharia decumbens/Bracharia decumbens Dried</v>
      </c>
      <c r="B964" s="207" t="s">
        <v>20893</v>
      </c>
      <c r="C964" s="207" t="s">
        <v>17896</v>
      </c>
      <c r="D964" s="207" t="s">
        <v>17898</v>
      </c>
      <c r="E964" s="207" t="s">
        <v>17908</v>
      </c>
      <c r="F964" s="207" t="s">
        <v>18308</v>
      </c>
      <c r="G964" s="207" t="s">
        <v>18309</v>
      </c>
      <c r="H964" s="207" t="s">
        <v>20736</v>
      </c>
      <c r="I964" s="207" t="s">
        <v>20815</v>
      </c>
      <c r="J964" s="207" t="s">
        <v>20894</v>
      </c>
      <c r="K964" s="207" t="s">
        <v>20895</v>
      </c>
      <c r="L964" s="207"/>
      <c r="M964" t="str" cm="1">
        <f t="array" ref="M964">LOOKUP(2,1/(C964:L964&lt;&gt;""),C964:L964)</f>
        <v>Bracharia decumbens Dried</v>
      </c>
      <c r="N964" s="207" t="s">
        <v>20896</v>
      </c>
      <c r="O964" s="207"/>
      <c r="P964" s="207"/>
      <c r="Q964" s="207"/>
      <c r="R964" s="207"/>
      <c r="S964" s="207"/>
      <c r="T964" s="207"/>
      <c r="U964" s="207" t="s">
        <v>20894</v>
      </c>
      <c r="V964" s="209" t="s">
        <v>20886</v>
      </c>
      <c r="W964" s="207"/>
      <c r="X964" s="207"/>
      <c r="Y964" s="207"/>
      <c r="Z964" s="207"/>
      <c r="AA964" s="209" t="s">
        <v>4141</v>
      </c>
      <c r="AB964" s="225"/>
      <c r="AC964" s="210" t="s">
        <v>4169</v>
      </c>
      <c r="AD964" s="210" t="s">
        <v>18766</v>
      </c>
      <c r="AE964" s="210"/>
      <c r="AF964" s="210" t="s">
        <v>18767</v>
      </c>
      <c r="AG964" t="str">
        <f>IFERROR(IF(COUNTIF(C964:L964,"Feed Ingredient")&gt;0,INDEX(ani_diet!T:T,MATCH(M964,ani_diet!D:D,0)),""),"")</f>
        <v>Bracharia decumbens</v>
      </c>
      <c r="AH964" s="60" t="str">
        <f>IF(IFERROR(IF(MATCH("Feed Ingredient", AOM[[#This Row],[L1]:[L10]],0)&gt;0, TRUE, FALSE), FALSE)=TRUE,IFERROR(VLOOKUP(M964, ani_diet!C:C, 1, FALSE), "No Match"),FALSE)</f>
        <v>No Match</v>
      </c>
      <c r="AI964" s="220" t="s">
        <v>20897</v>
      </c>
      <c r="AL964" t="str">
        <f>IFERROR(IF(COUNTIF(C964:L964,"Feed Ingredient")&gt;0,INDEX(ani_diet!T:T,MATCH(M964,ani_diet!D:D,0)),""),"")</f>
        <v>Bracharia decumbens</v>
      </c>
    </row>
    <row r="965" spans="1:38">
      <c r="A965" t="str">
        <f>_xlfn.TEXTJOIN("/",TRUE,AOM[[#This Row],[L1]:[L10]])</f>
        <v>Management/Livestock Management/Feed Characteristic/Feed Composition/Feed Ingredient/Forage Plants/Cereal and Grass Forages/Bracharia decumbens/Bracharia decumbens Ensiled</v>
      </c>
      <c r="B965" s="207" t="s">
        <v>20898</v>
      </c>
      <c r="C965" s="207" t="s">
        <v>17896</v>
      </c>
      <c r="D965" s="207" t="s">
        <v>17898</v>
      </c>
      <c r="E965" s="207" t="s">
        <v>17908</v>
      </c>
      <c r="F965" s="207" t="s">
        <v>18308</v>
      </c>
      <c r="G965" s="207" t="s">
        <v>18309</v>
      </c>
      <c r="H965" s="207" t="s">
        <v>20736</v>
      </c>
      <c r="I965" s="207" t="s">
        <v>20815</v>
      </c>
      <c r="J965" s="207" t="s">
        <v>20894</v>
      </c>
      <c r="K965" s="207" t="s">
        <v>20899</v>
      </c>
      <c r="L965" s="207"/>
      <c r="M965" t="str" cm="1">
        <f t="array" ref="M965">LOOKUP(2,1/(C965:L965&lt;&gt;""),C965:L965)</f>
        <v>Bracharia decumbens Ensiled</v>
      </c>
      <c r="N965" s="207" t="s">
        <v>20900</v>
      </c>
      <c r="O965" s="207"/>
      <c r="P965" s="207"/>
      <c r="Q965" s="207"/>
      <c r="R965" s="207"/>
      <c r="S965" s="207"/>
      <c r="T965" s="207"/>
      <c r="U965" s="207" t="s">
        <v>20894</v>
      </c>
      <c r="V965" s="209" t="s">
        <v>20886</v>
      </c>
      <c r="W965" s="207"/>
      <c r="X965" s="207"/>
      <c r="Y965" s="207"/>
      <c r="Z965" s="207"/>
      <c r="AA965" s="209" t="s">
        <v>4141</v>
      </c>
      <c r="AB965" s="209" t="s">
        <v>4169</v>
      </c>
      <c r="AC965" s="210" t="s">
        <v>4169</v>
      </c>
      <c r="AD965" s="210" t="s">
        <v>18766</v>
      </c>
      <c r="AE965" s="210"/>
      <c r="AF965" s="210" t="s">
        <v>18767</v>
      </c>
      <c r="AG965" t="str">
        <f>IFERROR(IF(COUNTIF(C965:L965,"Feed Ingredient")&gt;0,INDEX(ani_diet!T:T,MATCH(M965,ani_diet!D:D,0)),""),"")</f>
        <v>Bracharia decumbens</v>
      </c>
      <c r="AH965" s="60" t="str">
        <f>IF(IFERROR(IF(MATCH("Feed Ingredient", AOM[[#This Row],[L1]:[L10]],0)&gt;0, TRUE, FALSE), FALSE)=TRUE,IFERROR(VLOOKUP(M965, ani_diet!C:C, 1, FALSE), "No Match"),FALSE)</f>
        <v>No Match</v>
      </c>
      <c r="AI965" t="s">
        <v>3539</v>
      </c>
      <c r="AL965" t="str">
        <f>IFERROR(IF(COUNTIF(C965:L965,"Feed Ingredient")&gt;0,INDEX(ani_diet!T:T,MATCH(M965,ani_diet!D:D,0)),""),"")</f>
        <v>Bracharia decumbens</v>
      </c>
    </row>
    <row r="966" spans="1:38">
      <c r="A966" t="str">
        <f>_xlfn.TEXTJOIN("/",TRUE,AOM[[#This Row],[L1]:[L10]])</f>
        <v>Management/Livestock Management/Feed Characteristic/Feed Composition/Feed Ingredient/Forage Plants/Cereal and Grass Forages/Bracharia decumbens</v>
      </c>
      <c r="B966" s="207" t="s">
        <v>20901</v>
      </c>
      <c r="C966" s="207" t="s">
        <v>17896</v>
      </c>
      <c r="D966" s="207" t="s">
        <v>17898</v>
      </c>
      <c r="E966" s="207" t="s">
        <v>17908</v>
      </c>
      <c r="F966" s="207" t="s">
        <v>18308</v>
      </c>
      <c r="G966" s="207" t="s">
        <v>18309</v>
      </c>
      <c r="H966" s="207" t="s">
        <v>20736</v>
      </c>
      <c r="I966" s="207" t="s">
        <v>20815</v>
      </c>
      <c r="J966" s="207" t="s">
        <v>20894</v>
      </c>
      <c r="K966" s="207"/>
      <c r="L966" s="207"/>
      <c r="M966" t="str" cm="1">
        <f t="array" ref="M966">LOOKUP(2,1/(C966:L966&lt;&gt;""),C966:L966)</f>
        <v>Bracharia decumbens</v>
      </c>
      <c r="N966" s="207"/>
      <c r="O966" s="207"/>
      <c r="P966" s="207"/>
      <c r="Q966" s="207"/>
      <c r="R966" s="207"/>
      <c r="S966" s="207"/>
      <c r="T966" s="207"/>
      <c r="U966" s="207" t="s">
        <v>20894</v>
      </c>
      <c r="V966" s="209" t="s">
        <v>20886</v>
      </c>
      <c r="W966" s="207"/>
      <c r="X966" s="207"/>
      <c r="Y966" s="207"/>
      <c r="Z966" s="207"/>
      <c r="AA966" s="209" t="s">
        <v>4141</v>
      </c>
      <c r="AB966" s="225" t="s">
        <v>20902</v>
      </c>
      <c r="AC966" s="210" t="s">
        <v>4169</v>
      </c>
      <c r="AD966" s="210" t="s">
        <v>18766</v>
      </c>
      <c r="AE966" s="210"/>
      <c r="AF966" s="210" t="s">
        <v>18767</v>
      </c>
      <c r="AG966" t="str">
        <f>IFERROR(IF(COUNTIF(C966:L966,"Feed Ingredient")&gt;0,INDEX(ani_diet!T:T,MATCH(M966,ani_diet!D:D,0)),""),"")</f>
        <v>Bracharia decumbens</v>
      </c>
      <c r="AH966" s="60" t="str">
        <f>IF(IFERROR(IF(MATCH("Feed Ingredient", AOM[[#This Row],[L1]:[L10]],0)&gt;0, TRUE, FALSE), FALSE)=TRUE,IFERROR(VLOOKUP(M966, ani_diet!C:C, 1, FALSE), "No Match"),FALSE)</f>
        <v>Bracharia decumbens</v>
      </c>
      <c r="AI966" t="s">
        <v>20897</v>
      </c>
      <c r="AL966" t="str">
        <f>IFERROR(IF(COUNTIF(C966:L966,"Feed Ingredient")&gt;0,INDEX(ani_diet!T:T,MATCH(M966,ani_diet!D:D,0)),""),"")</f>
        <v>Bracharia decumbens</v>
      </c>
    </row>
    <row r="967" spans="1:38">
      <c r="A967" t="str">
        <f>_xlfn.TEXTJOIN("/",TRUE,AOM[[#This Row],[L1]:[L10]])</f>
        <v>Management/Livestock Management/Feed Characteristic/Feed Composition/Feed Ingredient/Forage Plants/Cereal and Grass Forages/Brachiaria brizantha/Brachiaria brizantha Dried</v>
      </c>
      <c r="B967" s="207" t="s">
        <v>20903</v>
      </c>
      <c r="C967" s="207" t="s">
        <v>17896</v>
      </c>
      <c r="D967" s="207" t="s">
        <v>17898</v>
      </c>
      <c r="E967" s="207" t="s">
        <v>17908</v>
      </c>
      <c r="F967" s="207" t="s">
        <v>18308</v>
      </c>
      <c r="G967" s="207" t="s">
        <v>18309</v>
      </c>
      <c r="H967" s="207" t="s">
        <v>20736</v>
      </c>
      <c r="I967" s="207" t="s">
        <v>20815</v>
      </c>
      <c r="J967" s="207" t="s">
        <v>4135</v>
      </c>
      <c r="K967" s="207" t="s">
        <v>20904</v>
      </c>
      <c r="L967" s="207"/>
      <c r="M967" t="str" cm="1">
        <f t="array" ref="M967">LOOKUP(2,1/(C967:L967&lt;&gt;""),C967:L967)</f>
        <v>Brachiaria brizantha Dried</v>
      </c>
      <c r="N967" s="207" t="s">
        <v>20905</v>
      </c>
      <c r="O967" s="207" t="s">
        <v>8288</v>
      </c>
      <c r="P967" s="207" t="s">
        <v>8288</v>
      </c>
      <c r="Q967" s="207" t="s">
        <v>8288</v>
      </c>
      <c r="R967" s="207" t="s">
        <v>8288</v>
      </c>
      <c r="S967" s="207" t="s">
        <v>20906</v>
      </c>
      <c r="T967" s="207" t="s">
        <v>8288</v>
      </c>
      <c r="U967" s="207" t="s">
        <v>4135</v>
      </c>
      <c r="V967" s="209" t="s">
        <v>20886</v>
      </c>
      <c r="W967" s="207" t="s">
        <v>8288</v>
      </c>
      <c r="X967" s="207" t="s">
        <v>8288</v>
      </c>
      <c r="Y967" s="207" t="s">
        <v>8288</v>
      </c>
      <c r="Z967" s="207" t="s">
        <v>8288</v>
      </c>
      <c r="AA967" s="209" t="s">
        <v>4137</v>
      </c>
      <c r="AB967" s="225" t="s">
        <v>20907</v>
      </c>
      <c r="AC967" s="210" t="s">
        <v>4169</v>
      </c>
      <c r="AD967" s="210" t="s">
        <v>18766</v>
      </c>
      <c r="AE967" s="210"/>
      <c r="AF967" s="210" t="s">
        <v>18767</v>
      </c>
      <c r="AG967" t="str">
        <f>IFERROR(IF(COUNTIF(C967:L967,"Feed Ingredient")&gt;0,INDEX(ani_diet!T:T,MATCH(M967,ani_diet!D:D,0)),""),"")</f>
        <v>Brachiaria brizantha</v>
      </c>
      <c r="AH967" s="60" t="str">
        <f>IF(IFERROR(IF(MATCH("Feed Ingredient", AOM[[#This Row],[L1]:[L10]],0)&gt;0, TRUE, FALSE), FALSE)=TRUE,IFERROR(VLOOKUP(M967, ani_diet!C:C, 1, FALSE), "No Match"),FALSE)</f>
        <v>No Match</v>
      </c>
      <c r="AI967" t="s">
        <v>20908</v>
      </c>
      <c r="AL967" t="str">
        <f>IFERROR(IF(COUNTIF(C967:L967,"Feed Ingredient")&gt;0,INDEX(ani_diet!T:T,MATCH(M967,ani_diet!D:D,0)),""),"")</f>
        <v>Brachiaria brizantha</v>
      </c>
    </row>
    <row r="968" spans="1:38">
      <c r="A968" t="str">
        <f>_xlfn.TEXTJOIN("/",TRUE,AOM[[#This Row],[L1]:[L10]])</f>
        <v>Management/Livestock Management/Feed Characteristic/Feed Composition/Feed Ingredient/Forage Plants/Cereal and Grass Forages/Brachiaria brizantha</v>
      </c>
      <c r="B968" s="207" t="s">
        <v>20909</v>
      </c>
      <c r="C968" s="207" t="s">
        <v>17896</v>
      </c>
      <c r="D968" s="207" t="s">
        <v>17898</v>
      </c>
      <c r="E968" s="207" t="s">
        <v>17908</v>
      </c>
      <c r="F968" s="207" t="s">
        <v>18308</v>
      </c>
      <c r="G968" s="207" t="s">
        <v>18309</v>
      </c>
      <c r="H968" s="207" t="s">
        <v>20736</v>
      </c>
      <c r="I968" s="207" t="s">
        <v>20815</v>
      </c>
      <c r="J968" s="207" t="s">
        <v>4135</v>
      </c>
      <c r="K968" s="207"/>
      <c r="L968" s="207"/>
      <c r="M968" t="str" cm="1">
        <f t="array" ref="M968">LOOKUP(2,1/(C968:L968&lt;&gt;""),C968:L968)</f>
        <v>Brachiaria brizantha</v>
      </c>
      <c r="N968" s="207" t="s">
        <v>20910</v>
      </c>
      <c r="O968" s="207" t="s">
        <v>8288</v>
      </c>
      <c r="P968" s="207" t="s">
        <v>8288</v>
      </c>
      <c r="Q968" s="207" t="s">
        <v>8288</v>
      </c>
      <c r="R968" s="207" t="s">
        <v>8288</v>
      </c>
      <c r="S968" s="207" t="s">
        <v>20906</v>
      </c>
      <c r="T968" s="207" t="s">
        <v>8288</v>
      </c>
      <c r="U968" s="207" t="s">
        <v>4135</v>
      </c>
      <c r="V968" s="209" t="s">
        <v>20886</v>
      </c>
      <c r="W968" s="207" t="s">
        <v>8288</v>
      </c>
      <c r="X968" s="207" t="s">
        <v>8288</v>
      </c>
      <c r="Y968" s="207" t="s">
        <v>8288</v>
      </c>
      <c r="Z968" s="207" t="s">
        <v>8288</v>
      </c>
      <c r="AA968" s="209" t="s">
        <v>4137</v>
      </c>
      <c r="AB968" s="211" t="s">
        <v>20907</v>
      </c>
      <c r="AC968" s="210" t="s">
        <v>4169</v>
      </c>
      <c r="AD968" s="210" t="s">
        <v>18766</v>
      </c>
      <c r="AE968" s="210"/>
      <c r="AF968" s="210" t="s">
        <v>18767</v>
      </c>
      <c r="AG968" t="str">
        <f>IFERROR(IF(COUNTIF(C968:L968,"Feed Ingredient")&gt;0,INDEX(ani_diet!T:T,MATCH(M968,ani_diet!D:D,0)),""),"")</f>
        <v>Brachiaria brizantha</v>
      </c>
      <c r="AH968" s="60" t="str">
        <f>IF(IFERROR(IF(MATCH("Feed Ingredient", AOM[[#This Row],[L1]:[L10]],0)&gt;0, TRUE, FALSE), FALSE)=TRUE,IFERROR(VLOOKUP(M968, ani_diet!C:C, 1, FALSE), "No Match"),FALSE)</f>
        <v>Brachiaria brizantha</v>
      </c>
      <c r="AI968" t="s">
        <v>20908</v>
      </c>
      <c r="AL968" t="str">
        <f>IFERROR(IF(COUNTIF(C968:L968,"Feed Ingredient")&gt;0,INDEX(ani_diet!T:T,MATCH(M968,ani_diet!D:D,0)),""),"")</f>
        <v>Brachiaria brizantha</v>
      </c>
    </row>
    <row r="969" spans="1:38">
      <c r="A969" t="str">
        <f>_xlfn.TEXTJOIN("/",TRUE,AOM[[#This Row],[L1]:[L10]])</f>
        <v>Management/Livestock Management/Feed Characteristic/Feed Composition/Feed Ingredient/Forage Plants/Cereal and Grass Forages/Brachiaria hybrid /Brachiaria hybrid Dried</v>
      </c>
      <c r="B969" s="207" t="s">
        <v>20911</v>
      </c>
      <c r="C969" s="207" t="s">
        <v>17896</v>
      </c>
      <c r="D969" s="207" t="s">
        <v>17898</v>
      </c>
      <c r="E969" s="207" t="s">
        <v>17908</v>
      </c>
      <c r="F969" s="207" t="s">
        <v>18308</v>
      </c>
      <c r="G969" s="207" t="s">
        <v>18309</v>
      </c>
      <c r="H969" s="207" t="s">
        <v>20736</v>
      </c>
      <c r="I969" s="207" t="s">
        <v>20815</v>
      </c>
      <c r="J969" s="207" t="s">
        <v>20912</v>
      </c>
      <c r="K969" s="207" t="s">
        <v>20913</v>
      </c>
      <c r="L969" s="207"/>
      <c r="M969" t="str" cm="1">
        <f t="array" ref="M969">LOOKUP(2,1/(C969:L969&lt;&gt;""),C969:L969)</f>
        <v>Brachiaria hybrid Dried</v>
      </c>
      <c r="N969" s="207"/>
      <c r="O969" s="207"/>
      <c r="P969" s="207"/>
      <c r="Q969" s="207"/>
      <c r="R969" s="207"/>
      <c r="S969" s="207"/>
      <c r="T969" s="207"/>
      <c r="U969" s="207" t="s">
        <v>20882</v>
      </c>
      <c r="V969" s="212" t="s">
        <v>20914</v>
      </c>
      <c r="W969" s="207"/>
      <c r="X969" s="207"/>
      <c r="Y969" s="207"/>
      <c r="Z969" s="207"/>
      <c r="AA969" s="209" t="s">
        <v>20887</v>
      </c>
      <c r="AB969" s="209" t="s">
        <v>4169</v>
      </c>
      <c r="AC969" s="210"/>
      <c r="AD969" s="210"/>
      <c r="AE969" s="210"/>
      <c r="AF969" s="210"/>
      <c r="AG969" t="str">
        <f>IFERROR(IF(COUNTIF(C969:L969,"Feed Ingredient")&gt;0,INDEX(ani_diet!T:T,MATCH(M969,ani_diet!D:D,0)),""),"")</f>
        <v/>
      </c>
      <c r="AH969" s="60" t="str">
        <f>IF(IFERROR(IF(MATCH("Feed Ingredient", AOM[[#This Row],[L1]:[L10]],0)&gt;0, TRUE, FALSE), FALSE)=TRUE,IFERROR(VLOOKUP(M969, ani_diet!C:C, 1, FALSE), "No Match"),FALSE)</f>
        <v>No Match</v>
      </c>
      <c r="AI969" s="220" t="s">
        <v>20915</v>
      </c>
      <c r="AL969" t="str">
        <f>IFERROR(IF(COUNTIF(C969:L969,"Feed Ingredient")&gt;0,INDEX(ani_diet!T:T,MATCH(M969,ani_diet!D:D,0)),""),"")</f>
        <v/>
      </c>
    </row>
    <row r="970" spans="1:38">
      <c r="A970" t="str">
        <f>_xlfn.TEXTJOIN("/",TRUE,AOM[[#This Row],[L1]:[L10]])</f>
        <v xml:space="preserve">Management/Livestock Management/Feed Characteristic/Feed Composition/Feed Ingredient/Forage Plants/Cereal and Grass Forages/Brachiaria hybrid </v>
      </c>
      <c r="B970" s="207" t="s">
        <v>20916</v>
      </c>
      <c r="C970" s="207" t="s">
        <v>17896</v>
      </c>
      <c r="D970" s="207" t="s">
        <v>17898</v>
      </c>
      <c r="E970" s="207" t="s">
        <v>17908</v>
      </c>
      <c r="F970" s="207" t="s">
        <v>18308</v>
      </c>
      <c r="G970" s="207" t="s">
        <v>18309</v>
      </c>
      <c r="H970" s="207" t="s">
        <v>20736</v>
      </c>
      <c r="I970" s="207" t="s">
        <v>20815</v>
      </c>
      <c r="J970" s="207" t="s">
        <v>20912</v>
      </c>
      <c r="K970" s="207"/>
      <c r="L970" s="207"/>
      <c r="M970" t="str" cm="1">
        <f t="array" ref="M970">LOOKUP(2,1/(C970:L970&lt;&gt;""),C970:L970)</f>
        <v xml:space="preserve">Brachiaria hybrid </v>
      </c>
      <c r="N970" s="207"/>
      <c r="O970" s="207"/>
      <c r="P970" s="207"/>
      <c r="Q970" s="207"/>
      <c r="R970" s="207"/>
      <c r="S970" s="207"/>
      <c r="T970" s="207"/>
      <c r="U970" s="207" t="s">
        <v>20882</v>
      </c>
      <c r="V970" s="212" t="s">
        <v>20914</v>
      </c>
      <c r="W970" s="207"/>
      <c r="X970" s="207"/>
      <c r="Y970" s="207"/>
      <c r="Z970" s="207"/>
      <c r="AA970" s="209" t="s">
        <v>20887</v>
      </c>
      <c r="AB970" s="209" t="s">
        <v>4169</v>
      </c>
      <c r="AC970" s="210"/>
      <c r="AD970" s="210"/>
      <c r="AE970" s="210"/>
      <c r="AF970" s="210"/>
      <c r="AG970" t="str">
        <f>IFERROR(IF(COUNTIF(C970:L970,"Feed Ingredient")&gt;0,INDEX(ani_diet!T:T,MATCH(M970,ani_diet!D:D,0)),""),"")</f>
        <v>Bracharia</v>
      </c>
      <c r="AH970" s="60" t="str">
        <f>IF(IFERROR(IF(MATCH("Feed Ingredient", AOM[[#This Row],[L1]:[L10]],0)&gt;0, TRUE, FALSE), FALSE)=TRUE,IFERROR(VLOOKUP(M970, ani_diet!C:C, 1, FALSE), "No Match"),FALSE)</f>
        <v xml:space="preserve">Brachiaria hybrid </v>
      </c>
      <c r="AI970" s="220" t="s">
        <v>20915</v>
      </c>
      <c r="AL970" t="str">
        <f>IFERROR(IF(COUNTIF(C970:L970,"Feed Ingredient")&gt;0,INDEX(ani_diet!T:T,MATCH(M970,ani_diet!D:D,0)),""),"")</f>
        <v>Bracharia</v>
      </c>
    </row>
    <row r="971" spans="1:38">
      <c r="A971" t="str">
        <f>_xlfn.TEXTJOIN("/",TRUE,AOM[[#This Row],[L1]:[L10]])</f>
        <v>Management/Livestock Management/Feed Characteristic/Feed Composition/Feed Ingredient/Forage Plants/Cereal and Grass Forages/Brachiaria ruziziensis/Brachiaria ruziziensis Dried</v>
      </c>
      <c r="B971" s="207" t="s">
        <v>20917</v>
      </c>
      <c r="C971" s="207" t="s">
        <v>17896</v>
      </c>
      <c r="D971" s="207" t="s">
        <v>17898</v>
      </c>
      <c r="E971" s="207" t="s">
        <v>17908</v>
      </c>
      <c r="F971" s="207" t="s">
        <v>18308</v>
      </c>
      <c r="G971" s="207" t="s">
        <v>18309</v>
      </c>
      <c r="H971" s="207" t="s">
        <v>20736</v>
      </c>
      <c r="I971" s="207" t="s">
        <v>20815</v>
      </c>
      <c r="J971" s="207" t="s">
        <v>4186</v>
      </c>
      <c r="K971" s="207" t="s">
        <v>20918</v>
      </c>
      <c r="L971" s="207"/>
      <c r="M971" t="str" cm="1">
        <f t="array" ref="M971">LOOKUP(2,1/(C971:L971&lt;&gt;""),C971:L971)</f>
        <v>Brachiaria ruziziensis Dried</v>
      </c>
      <c r="N971" s="207" t="s">
        <v>20919</v>
      </c>
      <c r="O971" s="207"/>
      <c r="P971" s="207"/>
      <c r="Q971" s="207"/>
      <c r="R971" s="207"/>
      <c r="S971" s="207"/>
      <c r="T971" s="207"/>
      <c r="U971" s="207" t="s">
        <v>4186</v>
      </c>
      <c r="V971" s="209" t="s">
        <v>20886</v>
      </c>
      <c r="W971" s="207"/>
      <c r="X971" s="207"/>
      <c r="Y971" s="207"/>
      <c r="Z971" s="207"/>
      <c r="AA971" s="209" t="s">
        <v>4187</v>
      </c>
      <c r="AB971" s="225" t="s">
        <v>20920</v>
      </c>
      <c r="AC971" s="210" t="s">
        <v>4169</v>
      </c>
      <c r="AD971" s="210" t="s">
        <v>18766</v>
      </c>
      <c r="AE971" s="210"/>
      <c r="AF971" s="210" t="s">
        <v>18767</v>
      </c>
      <c r="AG971" t="str">
        <f>IFERROR(IF(COUNTIF(C971:L971,"Feed Ingredient")&gt;0,INDEX(ani_diet!T:T,MATCH(M971,ani_diet!D:D,0)),""),"")</f>
        <v>Brachiaria ruziziensis</v>
      </c>
      <c r="AH971" s="60" t="str">
        <f>IF(IFERROR(IF(MATCH("Feed Ingredient", AOM[[#This Row],[L1]:[L10]],0)&gt;0, TRUE, FALSE), FALSE)=TRUE,IFERROR(VLOOKUP(M971, ani_diet!C:C, 1, FALSE), "No Match"),FALSE)</f>
        <v>No Match</v>
      </c>
      <c r="AI971" t="s">
        <v>20921</v>
      </c>
      <c r="AL971" t="str">
        <f>IFERROR(IF(COUNTIF(C971:L971,"Feed Ingredient")&gt;0,INDEX(ani_diet!T:T,MATCH(M971,ani_diet!D:D,0)),""),"")</f>
        <v>Brachiaria ruziziensis</v>
      </c>
    </row>
    <row r="972" spans="1:38">
      <c r="A972" t="str">
        <f>_xlfn.TEXTJOIN("/",TRUE,AOM[[#This Row],[L1]:[L10]])</f>
        <v>Management/Livestock Management/Feed Characteristic/Feed Composition/Feed Ingredient/Forage Plants/Cereal and Grass Forages/Brachiaria ruziziensis</v>
      </c>
      <c r="B972" s="207" t="s">
        <v>20922</v>
      </c>
      <c r="C972" s="207" t="s">
        <v>17896</v>
      </c>
      <c r="D972" s="207" t="s">
        <v>17898</v>
      </c>
      <c r="E972" s="207" t="s">
        <v>17908</v>
      </c>
      <c r="F972" s="207" t="s">
        <v>18308</v>
      </c>
      <c r="G972" s="207" t="s">
        <v>18309</v>
      </c>
      <c r="H972" s="207" t="s">
        <v>20736</v>
      </c>
      <c r="I972" s="207" t="s">
        <v>20815</v>
      </c>
      <c r="J972" s="207" t="s">
        <v>4186</v>
      </c>
      <c r="K972" s="207"/>
      <c r="L972" s="207"/>
      <c r="M972" t="str" cm="1">
        <f t="array" ref="M972">LOOKUP(2,1/(C972:L972&lt;&gt;""),C972:L972)</f>
        <v>Brachiaria ruziziensis</v>
      </c>
      <c r="N972" s="207" t="s">
        <v>20923</v>
      </c>
      <c r="O972" s="207"/>
      <c r="P972" s="207"/>
      <c r="Q972" s="207"/>
      <c r="R972" s="207"/>
      <c r="S972" s="207"/>
      <c r="T972" s="207"/>
      <c r="U972" s="207" t="s">
        <v>4186</v>
      </c>
      <c r="V972" s="209" t="s">
        <v>20886</v>
      </c>
      <c r="W972" s="207"/>
      <c r="X972" s="207"/>
      <c r="Y972" s="207"/>
      <c r="Z972" s="207"/>
      <c r="AA972" s="209" t="s">
        <v>4187</v>
      </c>
      <c r="AB972" s="211" t="s">
        <v>20920</v>
      </c>
      <c r="AC972" s="210" t="s">
        <v>4169</v>
      </c>
      <c r="AD972" s="210" t="s">
        <v>18766</v>
      </c>
      <c r="AE972" s="210"/>
      <c r="AF972" s="210" t="s">
        <v>18767</v>
      </c>
      <c r="AG972" t="str">
        <f>IFERROR(IF(COUNTIF(C972:L972,"Feed Ingredient")&gt;0,INDEX(ani_diet!T:T,MATCH(M972,ani_diet!D:D,0)),""),"")</f>
        <v>Brachiaria ruziziensis</v>
      </c>
      <c r="AH972" s="60" t="str">
        <f>IF(IFERROR(IF(MATCH("Feed Ingredient", AOM[[#This Row],[L1]:[L10]],0)&gt;0, TRUE, FALSE), FALSE)=TRUE,IFERROR(VLOOKUP(M972, ani_diet!C:C, 1, FALSE), "No Match"),FALSE)</f>
        <v>Brachiaria ruziziensis</v>
      </c>
      <c r="AI972" t="s">
        <v>20921</v>
      </c>
      <c r="AL972" t="str">
        <f>IFERROR(IF(COUNTIF(C972:L972,"Feed Ingredient")&gt;0,INDEX(ani_diet!T:T,MATCH(M972,ani_diet!D:D,0)),""),"")</f>
        <v>Brachiaria ruziziensis</v>
      </c>
    </row>
    <row r="973" spans="1:38">
      <c r="A973" t="str">
        <f>_xlfn.TEXTJOIN("/",TRUE,AOM[[#This Row],[L1]:[L10]])</f>
        <v>Management/Livestock Management/Feed Characteristic/Feed Composition/Feed Ingredient/Forage Plants/Cereal and Grass Forages/Brachiaria serrata</v>
      </c>
      <c r="B973" s="207" t="s">
        <v>20924</v>
      </c>
      <c r="C973" s="207" t="s">
        <v>17896</v>
      </c>
      <c r="D973" s="207" t="s">
        <v>17898</v>
      </c>
      <c r="E973" s="207" t="s">
        <v>17908</v>
      </c>
      <c r="F973" s="207" t="s">
        <v>18308</v>
      </c>
      <c r="G973" s="207" t="s">
        <v>18309</v>
      </c>
      <c r="H973" s="207" t="s">
        <v>20736</v>
      </c>
      <c r="I973" s="207" t="s">
        <v>20815</v>
      </c>
      <c r="J973" s="207" t="s">
        <v>20925</v>
      </c>
      <c r="K973" s="207"/>
      <c r="L973" s="207"/>
      <c r="M973" t="str" cm="1">
        <f t="array" ref="M973">LOOKUP(2,1/(C973:L973&lt;&gt;""),C973:L973)</f>
        <v>Brachiaria serrata</v>
      </c>
      <c r="N973" s="207"/>
      <c r="O973" s="207"/>
      <c r="P973" s="207"/>
      <c r="Q973" s="207"/>
      <c r="R973" s="207"/>
      <c r="S973" s="207"/>
      <c r="T973" s="207"/>
      <c r="U973" s="207" t="s">
        <v>20925</v>
      </c>
      <c r="V973" s="209" t="s">
        <v>20886</v>
      </c>
      <c r="W973" s="207"/>
      <c r="X973" s="207"/>
      <c r="Y973" s="207"/>
      <c r="Z973" s="207"/>
      <c r="AA973" s="209" t="s">
        <v>20926</v>
      </c>
      <c r="AB973" s="209" t="s">
        <v>4169</v>
      </c>
      <c r="AC973" s="210" t="s">
        <v>4169</v>
      </c>
      <c r="AD973" s="210" t="s">
        <v>18766</v>
      </c>
      <c r="AE973" s="210"/>
      <c r="AF973" s="210" t="s">
        <v>18767</v>
      </c>
      <c r="AG973" t="str">
        <f>IFERROR(IF(COUNTIF(C973:L973,"Feed Ingredient")&gt;0,INDEX(ani_diet!T:T,MATCH(M973,ani_diet!D:D,0)),""),"")</f>
        <v>Brachiaria serrata</v>
      </c>
      <c r="AH973" s="60" t="str">
        <f>IF(IFERROR(IF(MATCH("Feed Ingredient", AOM[[#This Row],[L1]:[L10]],0)&gt;0, TRUE, FALSE), FALSE)=TRUE,IFERROR(VLOOKUP(M973, ani_diet!C:C, 1, FALSE), "No Match"),FALSE)</f>
        <v>Brachiaria serrata</v>
      </c>
      <c r="AI973" t="s">
        <v>3539</v>
      </c>
      <c r="AL973" t="str">
        <f>IFERROR(IF(COUNTIF(C973:L973,"Feed Ingredient")&gt;0,INDEX(ani_diet!T:T,MATCH(M973,ani_diet!D:D,0)),""),"")</f>
        <v>Brachiaria serrata</v>
      </c>
    </row>
    <row r="974" spans="1:38">
      <c r="A974" t="str">
        <f>_xlfn.TEXTJOIN("/",TRUE,AOM[[#This Row],[L1]:[L10]])</f>
        <v>Management/Livestock Management/Feed Characteristic/Feed Composition/Feed Ingredient/Forage Plants/Cereal and Grass Forages/Cenchrus ciliaris</v>
      </c>
      <c r="B974" s="207" t="s">
        <v>20927</v>
      </c>
      <c r="C974" s="207" t="s">
        <v>17896</v>
      </c>
      <c r="D974" s="207" t="s">
        <v>17898</v>
      </c>
      <c r="E974" s="207" t="s">
        <v>17908</v>
      </c>
      <c r="F974" s="207" t="s">
        <v>18308</v>
      </c>
      <c r="G974" s="207" t="s">
        <v>18309</v>
      </c>
      <c r="H974" s="207" t="s">
        <v>20736</v>
      </c>
      <c r="I974" s="207" t="s">
        <v>20815</v>
      </c>
      <c r="J974" s="207" t="s">
        <v>4155</v>
      </c>
      <c r="K974" s="207" t="s">
        <v>8288</v>
      </c>
      <c r="L974" s="207"/>
      <c r="M974" t="str" cm="1">
        <f t="array" ref="M974">LOOKUP(2,1/(C974:L974&lt;&gt;""),C974:L974)</f>
        <v>Cenchrus ciliaris</v>
      </c>
      <c r="N974" s="207" t="s">
        <v>20928</v>
      </c>
      <c r="O974" s="207" t="s">
        <v>8288</v>
      </c>
      <c r="P974" s="207" t="s">
        <v>8288</v>
      </c>
      <c r="Q974" s="207" t="s">
        <v>8288</v>
      </c>
      <c r="R974" s="207" t="s">
        <v>8288</v>
      </c>
      <c r="S974" s="207" t="s">
        <v>20929</v>
      </c>
      <c r="T974" s="207" t="s">
        <v>8288</v>
      </c>
      <c r="U974" s="207" t="s">
        <v>4155</v>
      </c>
      <c r="V974" s="209" t="s">
        <v>20930</v>
      </c>
      <c r="W974" s="207" t="s">
        <v>8288</v>
      </c>
      <c r="X974" s="207" t="s">
        <v>8288</v>
      </c>
      <c r="Y974" s="207" t="s">
        <v>8288</v>
      </c>
      <c r="Z974" s="207" t="s">
        <v>8288</v>
      </c>
      <c r="AA974" s="204" t="s">
        <v>4157</v>
      </c>
      <c r="AB974" s="211" t="s">
        <v>20931</v>
      </c>
      <c r="AC974" s="210" t="s">
        <v>4169</v>
      </c>
      <c r="AD974" s="210" t="s">
        <v>18766</v>
      </c>
      <c r="AE974" s="210"/>
      <c r="AF974" s="210" t="s">
        <v>18767</v>
      </c>
      <c r="AG974" t="str">
        <f>IFERROR(IF(COUNTIF(C974:L974,"Feed Ingredient")&gt;0,INDEX(ani_diet!T:T,MATCH(M974,ani_diet!D:D,0)),""),"")</f>
        <v>Cenchrus ciliaris</v>
      </c>
      <c r="AH974" s="60" t="str">
        <f>IF(IFERROR(IF(MATCH("Feed Ingredient", AOM[[#This Row],[L1]:[L10]],0)&gt;0, TRUE, FALSE), FALSE)=TRUE,IFERROR(VLOOKUP(M974, ani_diet!C:C, 1, FALSE), "No Match"),FALSE)</f>
        <v>Cenchrus ciliaris</v>
      </c>
      <c r="AI974" s="220" t="s">
        <v>20932</v>
      </c>
      <c r="AL974" t="str">
        <f>IFERROR(IF(COUNTIF(C974:L974,"Feed Ingredient")&gt;0,INDEX(ani_diet!T:T,MATCH(M974,ani_diet!D:D,0)),""),"")</f>
        <v>Cenchrus ciliaris</v>
      </c>
    </row>
    <row r="975" spans="1:38">
      <c r="A975" t="str">
        <f>_xlfn.TEXTJOIN("/",TRUE,AOM[[#This Row],[L1]:[L10]])</f>
        <v>Management/Livestock Management/Feed Characteristic/Feed Composition/Feed Ingredient/Forage Plants/Cereal and Grass Forages/Cenchrus ciliaris/Cenchrus ciliaris Dried</v>
      </c>
      <c r="B975" s="207" t="s">
        <v>20933</v>
      </c>
      <c r="C975" s="207" t="s">
        <v>17896</v>
      </c>
      <c r="D975" s="207" t="s">
        <v>17898</v>
      </c>
      <c r="E975" s="207" t="s">
        <v>17908</v>
      </c>
      <c r="F975" s="207" t="s">
        <v>18308</v>
      </c>
      <c r="G975" s="207" t="s">
        <v>18309</v>
      </c>
      <c r="H975" s="207" t="s">
        <v>20736</v>
      </c>
      <c r="I975" s="207" t="s">
        <v>20815</v>
      </c>
      <c r="J975" s="207" t="s">
        <v>4155</v>
      </c>
      <c r="K975" s="207" t="s">
        <v>20934</v>
      </c>
      <c r="L975" s="207"/>
      <c r="M975" t="str" cm="1">
        <f t="array" ref="M975">LOOKUP(2,1/(C975:L975&lt;&gt;""),C975:L975)</f>
        <v>Cenchrus ciliaris Dried</v>
      </c>
      <c r="N975" s="207" t="s">
        <v>20935</v>
      </c>
      <c r="O975" s="207"/>
      <c r="P975" s="207"/>
      <c r="Q975" s="207"/>
      <c r="R975" s="207"/>
      <c r="S975" s="207"/>
      <c r="T975" s="207"/>
      <c r="U975" s="207" t="s">
        <v>4155</v>
      </c>
      <c r="V975" s="209" t="s">
        <v>20930</v>
      </c>
      <c r="W975" s="207"/>
      <c r="X975" s="207"/>
      <c r="Y975" s="207"/>
      <c r="Z975" s="207"/>
      <c r="AA975" s="204" t="s">
        <v>4157</v>
      </c>
      <c r="AB975" s="211" t="s">
        <v>20936</v>
      </c>
      <c r="AC975" s="210" t="s">
        <v>4169</v>
      </c>
      <c r="AD975" s="210" t="s">
        <v>18766</v>
      </c>
      <c r="AE975" s="210"/>
      <c r="AF975" s="210" t="s">
        <v>18767</v>
      </c>
      <c r="AG975" t="str">
        <f>IFERROR(IF(COUNTIF(C975:L975,"Feed Ingredient")&gt;0,INDEX(ani_diet!T:T,MATCH(M975,ani_diet!D:D,0)),""),"")</f>
        <v>Cenchrus ciliaris</v>
      </c>
      <c r="AH975" s="60" t="str">
        <f>IF(IFERROR(IF(MATCH("Feed Ingredient", AOM[[#This Row],[L1]:[L10]],0)&gt;0, TRUE, FALSE), FALSE)=TRUE,IFERROR(VLOOKUP(M975, ani_diet!C:C, 1, FALSE), "No Match"),FALSE)</f>
        <v>No Match</v>
      </c>
      <c r="AI975" s="220" t="s">
        <v>20932</v>
      </c>
      <c r="AL975" t="str">
        <f>IFERROR(IF(COUNTIF(C975:L975,"Feed Ingredient")&gt;0,INDEX(ani_diet!T:T,MATCH(M975,ani_diet!D:D,0)),""),"")</f>
        <v>Cenchrus ciliaris</v>
      </c>
    </row>
    <row r="976" spans="1:38">
      <c r="A976" t="str">
        <f>_xlfn.TEXTJOIN("/",TRUE,AOM[[#This Row],[L1]:[L10]])</f>
        <v>Management/Livestock Management/Feed Characteristic/Feed Composition/Feed Ingredient/Forage Plants/Cereal and Grass Forages/Chloris</v>
      </c>
      <c r="B976" s="207" t="s">
        <v>20937</v>
      </c>
      <c r="C976" s="207" t="s">
        <v>17896</v>
      </c>
      <c r="D976" s="207" t="s">
        <v>17898</v>
      </c>
      <c r="E976" s="207" t="s">
        <v>17908</v>
      </c>
      <c r="F976" s="207" t="s">
        <v>18308</v>
      </c>
      <c r="G976" s="207" t="s">
        <v>18309</v>
      </c>
      <c r="H976" s="207" t="s">
        <v>20736</v>
      </c>
      <c r="I976" s="207" t="s">
        <v>20815</v>
      </c>
      <c r="J976" s="207" t="s">
        <v>20938</v>
      </c>
      <c r="K976" s="207"/>
      <c r="L976" s="207"/>
      <c r="M976" t="str" cm="1">
        <f t="array" ref="M976">LOOKUP(2,1/(C976:L976&lt;&gt;""),C976:L976)</f>
        <v>Chloris</v>
      </c>
      <c r="N976" s="207"/>
      <c r="O976" s="207"/>
      <c r="P976" s="207"/>
      <c r="Q976" s="207"/>
      <c r="R976" s="207"/>
      <c r="S976" s="207"/>
      <c r="T976" s="207"/>
      <c r="U976" s="207" t="str" cm="1">
        <f t="array" ref="U976">LOOKUP(2,1/(K976:T976&lt;&gt;""),K976:T976)</f>
        <v>Chloris</v>
      </c>
      <c r="V976" s="209" t="s">
        <v>20939</v>
      </c>
      <c r="W976" s="207"/>
      <c r="X976" s="207"/>
      <c r="Y976" s="207"/>
      <c r="Z976" s="207"/>
      <c r="AA976" s="209" t="s">
        <v>20940</v>
      </c>
      <c r="AB976" s="209" t="s">
        <v>4169</v>
      </c>
      <c r="AC976" s="210" t="s">
        <v>4169</v>
      </c>
      <c r="AD976" s="210" t="s">
        <v>18766</v>
      </c>
      <c r="AE976" s="210"/>
      <c r="AF976" s="210" t="s">
        <v>18767</v>
      </c>
      <c r="AG976" t="str">
        <f>IFERROR(IF(COUNTIF(C976:L976,"Feed Ingredient")&gt;0,INDEX(ani_diet!T:T,MATCH(M976,ani_diet!D:D,0)),""),"")</f>
        <v>Chloris gayana</v>
      </c>
      <c r="AH976" s="60" t="str">
        <f>IF(IFERROR(IF(MATCH("Feed Ingredient", AOM[[#This Row],[L1]:[L10]],0)&gt;0, TRUE, FALSE), FALSE)=TRUE,IFERROR(VLOOKUP(M976, ani_diet!C:C, 1, FALSE), "No Match"),FALSE)</f>
        <v>Chloris</v>
      </c>
      <c r="AI976" t="s">
        <v>3539</v>
      </c>
      <c r="AL976" t="str">
        <f>IFERROR(IF(COUNTIF(C976:L976,"Feed Ingredient")&gt;0,INDEX(ani_diet!T:T,MATCH(M976,ani_diet!D:D,0)),""),"")</f>
        <v>Chloris gayana</v>
      </c>
    </row>
    <row r="977" spans="1:38">
      <c r="A977" t="str">
        <f>_xlfn.TEXTJOIN("/",TRUE,AOM[[#This Row],[L1]:[L10]])</f>
        <v>Management/Livestock Management/Feed Characteristic/Feed Composition/Feed Ingredient/Forage Plants/Cereal and Grass Forages/Chloris gayana/Chloris gayana Crushed Dried</v>
      </c>
      <c r="B977" s="207" t="s">
        <v>20941</v>
      </c>
      <c r="C977" s="207" t="s">
        <v>17896</v>
      </c>
      <c r="D977" s="207" t="s">
        <v>17898</v>
      </c>
      <c r="E977" s="207" t="s">
        <v>17908</v>
      </c>
      <c r="F977" s="207" t="s">
        <v>18308</v>
      </c>
      <c r="G977" s="207" t="s">
        <v>18309</v>
      </c>
      <c r="H977" s="207" t="s">
        <v>20736</v>
      </c>
      <c r="I977" s="207" t="s">
        <v>20815</v>
      </c>
      <c r="J977" s="207" t="s">
        <v>4172</v>
      </c>
      <c r="K977" s="207" t="s">
        <v>20942</v>
      </c>
      <c r="L977" s="207"/>
      <c r="M977" t="str" cm="1">
        <f t="array" ref="M977">LOOKUP(2,1/(C977:L977&lt;&gt;""),C977:L977)</f>
        <v>Chloris gayana Crushed Dried</v>
      </c>
      <c r="N977" s="207" t="s">
        <v>20943</v>
      </c>
      <c r="O977" s="207"/>
      <c r="P977" s="207"/>
      <c r="Q977" s="207"/>
      <c r="R977" s="207"/>
      <c r="S977" s="207"/>
      <c r="T977" s="207"/>
      <c r="U977" s="207" t="s">
        <v>4172</v>
      </c>
      <c r="V977" s="209" t="s">
        <v>20944</v>
      </c>
      <c r="W977" s="207"/>
      <c r="X977" s="207"/>
      <c r="Y977" s="207"/>
      <c r="Z977" s="207"/>
      <c r="AA977" s="204" t="s">
        <v>4174</v>
      </c>
      <c r="AB977" s="209" t="s">
        <v>4169</v>
      </c>
      <c r="AC977" s="210" t="s">
        <v>4169</v>
      </c>
      <c r="AD977" s="210" t="s">
        <v>18766</v>
      </c>
      <c r="AE977" s="210"/>
      <c r="AF977" s="210" t="s">
        <v>18767</v>
      </c>
      <c r="AG977" t="str">
        <f>IFERROR(IF(COUNTIF(C977:L977,"Feed Ingredient")&gt;0,INDEX(ani_diet!T:T,MATCH(M977,ani_diet!D:D,0)),""),"")</f>
        <v>Chloris gayana</v>
      </c>
      <c r="AH977" s="60" t="str">
        <f>IF(IFERROR(IF(MATCH("Feed Ingredient", AOM[[#This Row],[L1]:[L10]],0)&gt;0, TRUE, FALSE), FALSE)=TRUE,IFERROR(VLOOKUP(M977, ani_diet!C:C, 1, FALSE), "No Match"),FALSE)</f>
        <v>No Match</v>
      </c>
      <c r="AI977" t="s">
        <v>20945</v>
      </c>
      <c r="AL977" t="str">
        <f>IFERROR(IF(COUNTIF(C977:L977,"Feed Ingredient")&gt;0,INDEX(ani_diet!T:T,MATCH(M977,ani_diet!D:D,0)),""),"")</f>
        <v>Chloris gayana</v>
      </c>
    </row>
    <row r="978" spans="1:38">
      <c r="A978" t="str">
        <f>_xlfn.TEXTJOIN("/",TRUE,AOM[[#This Row],[L1]:[L10]])</f>
        <v>Management/Livestock Management/Feed Characteristic/Feed Composition/Feed Ingredient/Forage Plants/Cereal and Grass Forages/Chloris gayana/Chloris gayana Dried/Chloris gayana Dried Ground</v>
      </c>
      <c r="B978" s="207" t="s">
        <v>20946</v>
      </c>
      <c r="C978" s="207" t="s">
        <v>17896</v>
      </c>
      <c r="D978" s="207" t="s">
        <v>17898</v>
      </c>
      <c r="E978" s="207" t="s">
        <v>17908</v>
      </c>
      <c r="F978" s="207" t="s">
        <v>18308</v>
      </c>
      <c r="G978" s="207" t="s">
        <v>18309</v>
      </c>
      <c r="H978" s="207" t="s">
        <v>20736</v>
      </c>
      <c r="I978" s="207" t="s">
        <v>20815</v>
      </c>
      <c r="J978" s="207" t="s">
        <v>4172</v>
      </c>
      <c r="K978" s="207" t="s">
        <v>20947</v>
      </c>
      <c r="L978" s="207" t="s">
        <v>20948</v>
      </c>
      <c r="M978" t="str" cm="1">
        <f t="array" ref="M978">LOOKUP(2,1/(C978:L978&lt;&gt;""),C978:L978)</f>
        <v>Chloris gayana Dried Ground</v>
      </c>
      <c r="N978" s="218" t="s">
        <v>20949</v>
      </c>
      <c r="O978" s="207"/>
      <c r="P978" s="207"/>
      <c r="Q978" s="207"/>
      <c r="R978" s="207"/>
      <c r="S978" s="207"/>
      <c r="T978" s="207"/>
      <c r="U978" s="207" t="s">
        <v>4172</v>
      </c>
      <c r="V978" s="209" t="s">
        <v>20944</v>
      </c>
      <c r="W978" s="207"/>
      <c r="X978" s="207"/>
      <c r="Y978" s="207"/>
      <c r="Z978" s="207"/>
      <c r="AA978" s="204" t="s">
        <v>4174</v>
      </c>
      <c r="AB978" s="211" t="s">
        <v>20950</v>
      </c>
      <c r="AC978" s="210" t="s">
        <v>4169</v>
      </c>
      <c r="AD978" s="210" t="s">
        <v>18766</v>
      </c>
      <c r="AE978" s="210"/>
      <c r="AF978" s="210" t="s">
        <v>18767</v>
      </c>
      <c r="AG978" t="str">
        <f>IFERROR(IF(COUNTIF(C978:L978,"Feed Ingredient")&gt;0,INDEX(ani_diet!T:T,MATCH(M978,ani_diet!D:D,0)),""),"")</f>
        <v>Chloris gayana</v>
      </c>
      <c r="AH978" s="60" t="str">
        <f>IF(IFERROR(IF(MATCH("Feed Ingredient", AOM[[#This Row],[L1]:[L10]],0)&gt;0, TRUE, FALSE), FALSE)=TRUE,IFERROR(VLOOKUP(M978, ani_diet!C:C, 1, FALSE), "No Match"),FALSE)</f>
        <v>No Match</v>
      </c>
      <c r="AI978" t="s">
        <v>20945</v>
      </c>
      <c r="AL978" t="str">
        <f>IFERROR(IF(COUNTIF(C978:L978,"Feed Ingredient")&gt;0,INDEX(ani_diet!T:T,MATCH(M978,ani_diet!D:D,0)),""),"")</f>
        <v>Chloris gayana</v>
      </c>
    </row>
    <row r="979" spans="1:38">
      <c r="A979" t="str">
        <f>_xlfn.TEXTJOIN("/",TRUE,AOM[[#This Row],[L1]:[L10]])</f>
        <v>Management/Livestock Management/Feed Characteristic/Feed Composition/Feed Ingredient/Forage Plants/Cereal and Grass Forages/Chloris gayana/Chloris gayana Dried</v>
      </c>
      <c r="B979" s="207" t="s">
        <v>20951</v>
      </c>
      <c r="C979" s="207" t="s">
        <v>17896</v>
      </c>
      <c r="D979" s="207" t="s">
        <v>17898</v>
      </c>
      <c r="E979" s="207" t="s">
        <v>17908</v>
      </c>
      <c r="F979" s="207" t="s">
        <v>18308</v>
      </c>
      <c r="G979" s="207" t="s">
        <v>18309</v>
      </c>
      <c r="H979" s="207" t="s">
        <v>20736</v>
      </c>
      <c r="I979" s="207" t="s">
        <v>20815</v>
      </c>
      <c r="J979" s="207" t="s">
        <v>4172</v>
      </c>
      <c r="K979" s="207" t="s">
        <v>20947</v>
      </c>
      <c r="L979" s="207"/>
      <c r="M979" t="str" cm="1">
        <f t="array" ref="M979">LOOKUP(2,1/(C979:L979&lt;&gt;""),C979:L979)</f>
        <v>Chloris gayana Dried</v>
      </c>
      <c r="N979" s="207" t="s">
        <v>20952</v>
      </c>
      <c r="O979" s="207"/>
      <c r="P979" s="207"/>
      <c r="Q979" s="207"/>
      <c r="R979" s="207"/>
      <c r="S979" s="207"/>
      <c r="T979" s="207"/>
      <c r="U979" s="207" t="s">
        <v>4172</v>
      </c>
      <c r="V979" s="209" t="s">
        <v>20944</v>
      </c>
      <c r="W979" s="207"/>
      <c r="X979" s="207"/>
      <c r="Y979" s="207"/>
      <c r="Z979" s="207"/>
      <c r="AA979" s="204" t="s">
        <v>4174</v>
      </c>
      <c r="AB979" s="211" t="s">
        <v>20950</v>
      </c>
      <c r="AC979" s="210" t="s">
        <v>4169</v>
      </c>
      <c r="AD979" s="210" t="s">
        <v>18766</v>
      </c>
      <c r="AE979" s="210"/>
      <c r="AF979" s="210" t="s">
        <v>18767</v>
      </c>
      <c r="AG979" t="str">
        <f>IFERROR(IF(COUNTIF(C979:L979,"Feed Ingredient")&gt;0,INDEX(ani_diet!T:T,MATCH(M979,ani_diet!D:D,0)),""),"")</f>
        <v>Chloris gayana</v>
      </c>
      <c r="AH979" s="60" t="str">
        <f>IF(IFERROR(IF(MATCH("Feed Ingredient", AOM[[#This Row],[L1]:[L10]],0)&gt;0, TRUE, FALSE), FALSE)=TRUE,IFERROR(VLOOKUP(M979, ani_diet!C:C, 1, FALSE), "No Match"),FALSE)</f>
        <v>No Match</v>
      </c>
      <c r="AI979" t="s">
        <v>20945</v>
      </c>
      <c r="AL979" t="str">
        <f>IFERROR(IF(COUNTIF(C979:L979,"Feed Ingredient")&gt;0,INDEX(ani_diet!T:T,MATCH(M979,ani_diet!D:D,0)),""),"")</f>
        <v>Chloris gayana</v>
      </c>
    </row>
    <row r="980" spans="1:38">
      <c r="A980" t="str">
        <f>_xlfn.TEXTJOIN("/",TRUE,AOM[[#This Row],[L1]:[L10]])</f>
        <v>Management/Livestock Management/Feed Characteristic/Feed Composition/Feed Ingredient/Forage Plants/Cereal and Grass Forages/Chloris gayana/Chloris gayana Dried Wilted</v>
      </c>
      <c r="B980" s="207" t="s">
        <v>20953</v>
      </c>
      <c r="C980" s="207" t="s">
        <v>17896</v>
      </c>
      <c r="D980" s="207" t="s">
        <v>17898</v>
      </c>
      <c r="E980" s="207" t="s">
        <v>17908</v>
      </c>
      <c r="F980" s="207" t="s">
        <v>18308</v>
      </c>
      <c r="G980" s="207" t="s">
        <v>18309</v>
      </c>
      <c r="H980" s="207" t="s">
        <v>20736</v>
      </c>
      <c r="I980" s="207" t="s">
        <v>20815</v>
      </c>
      <c r="J980" s="207" t="s">
        <v>4172</v>
      </c>
      <c r="K980" s="207" t="s">
        <v>20954</v>
      </c>
      <c r="L980" s="207"/>
      <c r="M980" t="str" cm="1">
        <f t="array" ref="M980">LOOKUP(2,1/(C980:L980&lt;&gt;""),C980:L980)</f>
        <v>Chloris gayana Dried Wilted</v>
      </c>
      <c r="N980" s="207" t="s">
        <v>20955</v>
      </c>
      <c r="O980" s="207"/>
      <c r="P980" s="207"/>
      <c r="Q980" s="207"/>
      <c r="R980" s="207"/>
      <c r="S980" s="207"/>
      <c r="T980" s="207"/>
      <c r="U980" s="207" t="s">
        <v>4172</v>
      </c>
      <c r="V980" s="209" t="s">
        <v>20944</v>
      </c>
      <c r="W980" s="207"/>
      <c r="X980" s="207"/>
      <c r="Y980" s="207"/>
      <c r="Z980" s="207"/>
      <c r="AA980" s="204" t="s">
        <v>4174</v>
      </c>
      <c r="AB980" s="209" t="s">
        <v>4169</v>
      </c>
      <c r="AC980" s="210" t="s">
        <v>4169</v>
      </c>
      <c r="AD980" s="210" t="s">
        <v>18766</v>
      </c>
      <c r="AE980" s="210"/>
      <c r="AF980" s="210" t="s">
        <v>18767</v>
      </c>
      <c r="AG980" t="str">
        <f>IFERROR(IF(COUNTIF(C980:L980,"Feed Ingredient")&gt;0,INDEX(ani_diet!T:T,MATCH(M980,ani_diet!D:D,0)),""),"")</f>
        <v>Chloris gayana</v>
      </c>
      <c r="AH980" s="60" t="str">
        <f>IF(IFERROR(IF(MATCH("Feed Ingredient", AOM[[#This Row],[L1]:[L10]],0)&gt;0, TRUE, FALSE), FALSE)=TRUE,IFERROR(VLOOKUP(M980, ani_diet!C:C, 1, FALSE), "No Match"),FALSE)</f>
        <v>No Match</v>
      </c>
      <c r="AI980" t="s">
        <v>20945</v>
      </c>
      <c r="AL980" t="str">
        <f>IFERROR(IF(COUNTIF(C980:L980,"Feed Ingredient")&gt;0,INDEX(ani_diet!T:T,MATCH(M980,ani_diet!D:D,0)),""),"")</f>
        <v>Chloris gayana</v>
      </c>
    </row>
    <row r="981" spans="1:38">
      <c r="A981" t="str">
        <f>_xlfn.TEXTJOIN("/",TRUE,AOM[[#This Row],[L1]:[L10]])</f>
        <v>Management/Livestock Management/Feed Characteristic/Feed Composition/Feed Ingredient/Forage Plants/Cereal and Grass Forages/Chloris gayana</v>
      </c>
      <c r="B981" s="207" t="s">
        <v>20956</v>
      </c>
      <c r="C981" s="207" t="s">
        <v>17896</v>
      </c>
      <c r="D981" s="207" t="s">
        <v>17898</v>
      </c>
      <c r="E981" s="207" t="s">
        <v>17908</v>
      </c>
      <c r="F981" s="207" t="s">
        <v>18308</v>
      </c>
      <c r="G981" s="207" t="s">
        <v>18309</v>
      </c>
      <c r="H981" s="207" t="s">
        <v>20736</v>
      </c>
      <c r="I981" s="207" t="s">
        <v>20815</v>
      </c>
      <c r="J981" s="207" t="s">
        <v>4172</v>
      </c>
      <c r="K981" s="207"/>
      <c r="L981" s="207"/>
      <c r="M981" t="str" cm="1">
        <f t="array" ref="M981">LOOKUP(2,1/(C981:L981&lt;&gt;""),C981:L981)</f>
        <v>Chloris gayana</v>
      </c>
      <c r="N981" s="207" t="s">
        <v>20957</v>
      </c>
      <c r="O981" s="207" t="s">
        <v>20958</v>
      </c>
      <c r="P981" s="207" t="s">
        <v>8288</v>
      </c>
      <c r="Q981" s="207" t="s">
        <v>8288</v>
      </c>
      <c r="R981" s="207" t="s">
        <v>8288</v>
      </c>
      <c r="S981" s="207" t="s">
        <v>8288</v>
      </c>
      <c r="T981" s="207" t="s">
        <v>8288</v>
      </c>
      <c r="U981" s="207" t="s">
        <v>4172</v>
      </c>
      <c r="V981" s="209" t="s">
        <v>20944</v>
      </c>
      <c r="W981" s="207" t="s">
        <v>8288</v>
      </c>
      <c r="X981" s="207" t="s">
        <v>8288</v>
      </c>
      <c r="Y981" s="207" t="s">
        <v>4171</v>
      </c>
      <c r="Z981" s="207" t="s">
        <v>8288</v>
      </c>
      <c r="AA981" s="209" t="s">
        <v>4174</v>
      </c>
      <c r="AB981" s="209" t="s">
        <v>20959</v>
      </c>
      <c r="AC981" s="210" t="s">
        <v>4169</v>
      </c>
      <c r="AD981" s="210" t="s">
        <v>18766</v>
      </c>
      <c r="AE981" s="210"/>
      <c r="AF981" s="210" t="s">
        <v>18767</v>
      </c>
      <c r="AG981" t="str">
        <f>IFERROR(IF(COUNTIF(C981:L981,"Feed Ingredient")&gt;0,INDEX(ani_diet!T:T,MATCH(M981,ani_diet!D:D,0)),""),"")</f>
        <v>Chloris</v>
      </c>
      <c r="AH981" s="60" t="str">
        <f>IF(IFERROR(IF(MATCH("Feed Ingredient", AOM[[#This Row],[L1]:[L10]],0)&gt;0, TRUE, FALSE), FALSE)=TRUE,IFERROR(VLOOKUP(M981, ani_diet!C:C, 1, FALSE), "No Match"),FALSE)</f>
        <v>Chloris gayana</v>
      </c>
      <c r="AI981" t="s">
        <v>20945</v>
      </c>
      <c r="AL981" t="str">
        <f>IFERROR(IF(COUNTIF(C981:L981,"Feed Ingredient")&gt;0,INDEX(ani_diet!T:T,MATCH(M981,ani_diet!D:D,0)),""),"")</f>
        <v>Chloris</v>
      </c>
    </row>
    <row r="982" spans="1:38">
      <c r="A982" t="str">
        <f>_xlfn.TEXTJOIN("/",TRUE,AOM[[#This Row],[L1]:[L10]])</f>
        <v>Management/Livestock Management/Feed Characteristic/Feed Composition/Feed Ingredient/Forage Plants/Cereal and Grass Forages/Combretum aculeatum</v>
      </c>
      <c r="B982" s="207" t="s">
        <v>20960</v>
      </c>
      <c r="C982" s="207" t="s">
        <v>17896</v>
      </c>
      <c r="D982" s="207" t="s">
        <v>17898</v>
      </c>
      <c r="E982" s="207" t="s">
        <v>17908</v>
      </c>
      <c r="F982" s="207" t="s">
        <v>18308</v>
      </c>
      <c r="G982" s="207" t="s">
        <v>18309</v>
      </c>
      <c r="H982" s="207" t="s">
        <v>20736</v>
      </c>
      <c r="I982" s="207" t="s">
        <v>20815</v>
      </c>
      <c r="J982" s="207" t="s">
        <v>20961</v>
      </c>
      <c r="K982" s="207"/>
      <c r="L982" s="207"/>
      <c r="M982" t="str" cm="1">
        <f t="array" ref="M982">LOOKUP(2,1/(C982:L982&lt;&gt;""),C982:L982)</f>
        <v>Combretum aculeatum</v>
      </c>
      <c r="N982" s="207"/>
      <c r="O982" s="207"/>
      <c r="P982" s="207"/>
      <c r="Q982" s="207"/>
      <c r="R982" s="207"/>
      <c r="S982" s="207"/>
      <c r="T982" s="207"/>
      <c r="U982" s="207" t="s">
        <v>20961</v>
      </c>
      <c r="V982" s="209" t="s">
        <v>328</v>
      </c>
      <c r="W982" s="207"/>
      <c r="X982" s="207"/>
      <c r="Y982" s="207"/>
      <c r="Z982" s="207"/>
      <c r="AA982" s="209" t="s">
        <v>20962</v>
      </c>
      <c r="AB982" s="211" t="s">
        <v>20963</v>
      </c>
      <c r="AC982" s="210" t="s">
        <v>4169</v>
      </c>
      <c r="AD982" s="210" t="s">
        <v>18766</v>
      </c>
      <c r="AE982" s="210"/>
      <c r="AF982" s="210" t="s">
        <v>18767</v>
      </c>
      <c r="AG982" t="str">
        <f>IFERROR(IF(COUNTIF(C982:L982,"Feed Ingredient")&gt;0,INDEX(ani_diet!T:T,MATCH(M982,ani_diet!D:D,0)),""),"")</f>
        <v>Combretum aculeatum</v>
      </c>
      <c r="AH982" s="60" t="str">
        <f>IF(IFERROR(IF(MATCH("Feed Ingredient", AOM[[#This Row],[L1]:[L10]],0)&gt;0, TRUE, FALSE), FALSE)=TRUE,IFERROR(VLOOKUP(M982, ani_diet!C:C, 1, FALSE), "No Match"),FALSE)</f>
        <v>Combretum aculeatum</v>
      </c>
      <c r="AI982" t="s">
        <v>3539</v>
      </c>
      <c r="AL982" t="str">
        <f>IFERROR(IF(COUNTIF(C982:L982,"Feed Ingredient")&gt;0,INDEX(ani_diet!T:T,MATCH(M982,ani_diet!D:D,0)),""),"")</f>
        <v>Combretum aculeatum</v>
      </c>
    </row>
    <row r="983" spans="1:38">
      <c r="A983" t="str">
        <f>_xlfn.TEXTJOIN("/",TRUE,AOM[[#This Row],[L1]:[L10]])</f>
        <v>Management/Livestock Management/Feed Characteristic/Feed Composition/Feed Ingredient/Forage Plants/Cereal and Grass Forages/Cynadon dactylon/Cynadon dactylon Dried</v>
      </c>
      <c r="B983" s="207" t="s">
        <v>20964</v>
      </c>
      <c r="C983" s="207" t="s">
        <v>17896</v>
      </c>
      <c r="D983" s="207" t="s">
        <v>17898</v>
      </c>
      <c r="E983" s="207" t="s">
        <v>17908</v>
      </c>
      <c r="F983" s="207" t="s">
        <v>18308</v>
      </c>
      <c r="G983" s="207" t="s">
        <v>18309</v>
      </c>
      <c r="H983" s="207" t="s">
        <v>20736</v>
      </c>
      <c r="I983" s="207" t="s">
        <v>20815</v>
      </c>
      <c r="J983" s="207" t="s">
        <v>20965</v>
      </c>
      <c r="K983" s="207" t="s">
        <v>20966</v>
      </c>
      <c r="L983" s="207"/>
      <c r="M983" t="str" cm="1">
        <f t="array" ref="M983">LOOKUP(2,1/(C983:L983&lt;&gt;""),C983:L983)</f>
        <v>Cynadon dactylon Dried</v>
      </c>
      <c r="N983" s="207" t="s">
        <v>20967</v>
      </c>
      <c r="O983" s="207"/>
      <c r="P983" s="207"/>
      <c r="Q983" s="207"/>
      <c r="R983" s="207"/>
      <c r="S983" s="207"/>
      <c r="T983" s="207"/>
      <c r="U983" s="207" t="s">
        <v>20965</v>
      </c>
      <c r="V983" s="209" t="s">
        <v>328</v>
      </c>
      <c r="W983" s="207"/>
      <c r="X983" s="207"/>
      <c r="Y983" s="207"/>
      <c r="Z983" s="207"/>
      <c r="AA983" s="209" t="s">
        <v>20968</v>
      </c>
      <c r="AB983" s="211" t="s">
        <v>20969</v>
      </c>
      <c r="AC983" s="210" t="s">
        <v>4169</v>
      </c>
      <c r="AD983" s="210" t="s">
        <v>18766</v>
      </c>
      <c r="AE983" s="210"/>
      <c r="AF983" s="210" t="s">
        <v>18767</v>
      </c>
      <c r="AG983" t="str">
        <f>IFERROR(IF(COUNTIF(C983:L983,"Feed Ingredient")&gt;0,INDEX(ani_diet!T:T,MATCH(M983,ani_diet!D:D,0)),""),"")</f>
        <v>Cynadon dactylon</v>
      </c>
      <c r="AH983" s="60" t="str">
        <f>IF(IFERROR(IF(MATCH("Feed Ingredient", AOM[[#This Row],[L1]:[L10]],0)&gt;0, TRUE, FALSE), FALSE)=TRUE,IFERROR(VLOOKUP(M983, ani_diet!C:C, 1, FALSE), "No Match"),FALSE)</f>
        <v>No Match</v>
      </c>
      <c r="AI983" s="220" t="s">
        <v>20970</v>
      </c>
      <c r="AL983" t="str">
        <f>IFERROR(IF(COUNTIF(C983:L983,"Feed Ingredient")&gt;0,INDEX(ani_diet!T:T,MATCH(M983,ani_diet!D:D,0)),""),"")</f>
        <v>Cynadon dactylon</v>
      </c>
    </row>
    <row r="984" spans="1:38">
      <c r="A984" t="str">
        <f>_xlfn.TEXTJOIN("/",TRUE,AOM[[#This Row],[L1]:[L10]])</f>
        <v>Management/Livestock Management/Feed Characteristic/Feed Composition/Feed Ingredient/Forage Plants/Cereal and Grass Forages/Cynadon dactylon</v>
      </c>
      <c r="B984" s="207" t="s">
        <v>20971</v>
      </c>
      <c r="C984" s="207" t="s">
        <v>17896</v>
      </c>
      <c r="D984" s="207" t="s">
        <v>17898</v>
      </c>
      <c r="E984" s="207" t="s">
        <v>17908</v>
      </c>
      <c r="F984" s="207" t="s">
        <v>18308</v>
      </c>
      <c r="G984" s="207" t="s">
        <v>18309</v>
      </c>
      <c r="H984" s="207" t="s">
        <v>20736</v>
      </c>
      <c r="I984" s="207" t="s">
        <v>20815</v>
      </c>
      <c r="J984" s="207" t="s">
        <v>20965</v>
      </c>
      <c r="K984" s="207"/>
      <c r="L984" s="207"/>
      <c r="M984" t="str" cm="1">
        <f t="array" ref="M984">LOOKUP(2,1/(C984:L984&lt;&gt;""),C984:L984)</f>
        <v>Cynadon dactylon</v>
      </c>
      <c r="N984" s="207"/>
      <c r="O984" s="207"/>
      <c r="P984" s="207"/>
      <c r="Q984" s="207"/>
      <c r="R984" s="207"/>
      <c r="S984" s="207"/>
      <c r="T984" s="207"/>
      <c r="U984" s="207" t="s">
        <v>20965</v>
      </c>
      <c r="V984" s="209" t="s">
        <v>328</v>
      </c>
      <c r="W984" s="207"/>
      <c r="X984" s="207"/>
      <c r="Y984" s="207"/>
      <c r="Z984" s="207"/>
      <c r="AA984" s="209" t="s">
        <v>20968</v>
      </c>
      <c r="AB984" s="211" t="s">
        <v>20972</v>
      </c>
      <c r="AC984" s="210" t="s">
        <v>4169</v>
      </c>
      <c r="AD984" s="210" t="s">
        <v>18766</v>
      </c>
      <c r="AE984" s="210"/>
      <c r="AF984" s="210" t="s">
        <v>18767</v>
      </c>
      <c r="AG984" t="str">
        <f>IFERROR(IF(COUNTIF(C984:L984,"Feed Ingredient")&gt;0,INDEX(ani_diet!T:T,MATCH(M984,ani_diet!D:D,0)),""),"")</f>
        <v>Cynadon dactylon</v>
      </c>
      <c r="AH984" s="60" t="str">
        <f>IF(IFERROR(IF(MATCH("Feed Ingredient", AOM[[#This Row],[L1]:[L10]],0)&gt;0, TRUE, FALSE), FALSE)=TRUE,IFERROR(VLOOKUP(M984, ani_diet!C:C, 1, FALSE), "No Match"),FALSE)</f>
        <v>Cynadon dactylon</v>
      </c>
      <c r="AI984" s="220" t="s">
        <v>20973</v>
      </c>
      <c r="AL984" t="str">
        <f>IFERROR(IF(COUNTIF(C984:L984,"Feed Ingredient")&gt;0,INDEX(ani_diet!T:T,MATCH(M984,ani_diet!D:D,0)),""),"")</f>
        <v>Cynadon dactylon</v>
      </c>
    </row>
    <row r="985" spans="1:38">
      <c r="A985" t="str">
        <f>_xlfn.TEXTJOIN("/",TRUE,AOM[[#This Row],[L1]:[L10]])</f>
        <v>Management/Livestock Management/Feed Characteristic/Feed Composition/Feed Ingredient/Forage Plants/Cereal and Grass Forages/Cynadon plectostachyus</v>
      </c>
      <c r="B985" s="207" t="s">
        <v>20974</v>
      </c>
      <c r="C985" s="207" t="s">
        <v>17896</v>
      </c>
      <c r="D985" s="207" t="s">
        <v>17898</v>
      </c>
      <c r="E985" s="207" t="s">
        <v>17908</v>
      </c>
      <c r="F985" s="207" t="s">
        <v>18308</v>
      </c>
      <c r="G985" s="207" t="s">
        <v>18309</v>
      </c>
      <c r="H985" s="207" t="s">
        <v>20736</v>
      </c>
      <c r="I985" s="207" t="s">
        <v>20815</v>
      </c>
      <c r="J985" s="207" t="s">
        <v>20975</v>
      </c>
      <c r="K985" s="207"/>
      <c r="L985" s="207"/>
      <c r="M985" t="str" cm="1">
        <f t="array" ref="M985">LOOKUP(2,1/(C985:L985&lt;&gt;""),C985:L985)</f>
        <v>Cynadon plectostachyus</v>
      </c>
      <c r="N985" s="207"/>
      <c r="O985" s="207"/>
      <c r="P985" s="207"/>
      <c r="Q985" s="207"/>
      <c r="R985" s="207"/>
      <c r="S985" s="207"/>
      <c r="T985" s="207"/>
      <c r="U985" s="207" t="s">
        <v>20975</v>
      </c>
      <c r="V985" s="209" t="s">
        <v>328</v>
      </c>
      <c r="W985" s="207"/>
      <c r="X985" s="207"/>
      <c r="Y985" s="207"/>
      <c r="Z985" s="207"/>
      <c r="AA985" s="209" t="s">
        <v>20976</v>
      </c>
      <c r="AB985" s="209" t="s">
        <v>4169</v>
      </c>
      <c r="AC985" s="210" t="s">
        <v>4169</v>
      </c>
      <c r="AD985" s="210" t="s">
        <v>18766</v>
      </c>
      <c r="AE985" s="210"/>
      <c r="AF985" s="210" t="s">
        <v>18767</v>
      </c>
      <c r="AG985" t="str">
        <f>IFERROR(IF(COUNTIF(C985:L985,"Feed Ingredient")&gt;0,INDEX(ani_diet!T:T,MATCH(M985,ani_diet!D:D,0)),""),"")</f>
        <v>Cynadon plectostachyus</v>
      </c>
      <c r="AH985" s="60" t="str">
        <f>IF(IFERROR(IF(MATCH("Feed Ingredient", AOM[[#This Row],[L1]:[L10]],0)&gt;0, TRUE, FALSE), FALSE)=TRUE,IFERROR(VLOOKUP(M985, ani_diet!C:C, 1, FALSE), "No Match"),FALSE)</f>
        <v>Cynadon plectostachyus</v>
      </c>
      <c r="AI985" s="220" t="s">
        <v>20977</v>
      </c>
      <c r="AL985" t="str">
        <f>IFERROR(IF(COUNTIF(C985:L985,"Feed Ingredient")&gt;0,INDEX(ani_diet!T:T,MATCH(M985,ani_diet!D:D,0)),""),"")</f>
        <v>Cynadon plectostachyus</v>
      </c>
    </row>
    <row r="986" spans="1:38">
      <c r="A986" t="str">
        <f>_xlfn.TEXTJOIN("/",TRUE,AOM[[#This Row],[L1]:[L10]])</f>
        <v>Management/Livestock Management/Feed Characteristic/Feed Composition/Feed Ingredient/Forage Plants/Cereal and Grass Forages/Cynodon/Cynodon Dried</v>
      </c>
      <c r="B986" s="207" t="s">
        <v>20978</v>
      </c>
      <c r="C986" s="207" t="s">
        <v>17896</v>
      </c>
      <c r="D986" s="207" t="s">
        <v>17898</v>
      </c>
      <c r="E986" s="207" t="s">
        <v>17908</v>
      </c>
      <c r="F986" s="207" t="s">
        <v>18308</v>
      </c>
      <c r="G986" s="207" t="s">
        <v>18309</v>
      </c>
      <c r="H986" s="207" t="s">
        <v>20736</v>
      </c>
      <c r="I986" s="207" t="s">
        <v>20815</v>
      </c>
      <c r="J986" s="207" t="s">
        <v>20979</v>
      </c>
      <c r="K986" s="207" t="s">
        <v>20980</v>
      </c>
      <c r="L986" s="207"/>
      <c r="M986" t="str" cm="1">
        <f t="array" ref="M986">LOOKUP(2,1/(C986:L986&lt;&gt;""),C986:L986)</f>
        <v>Cynodon Dried</v>
      </c>
      <c r="N986" s="207" t="s">
        <v>20981</v>
      </c>
      <c r="O986" s="207"/>
      <c r="P986" s="207"/>
      <c r="Q986" s="207"/>
      <c r="R986" s="207"/>
      <c r="S986" s="207"/>
      <c r="T986" s="207"/>
      <c r="U986" s="80" t="s">
        <v>20979</v>
      </c>
      <c r="V986" s="209" t="s">
        <v>328</v>
      </c>
      <c r="W986" s="207"/>
      <c r="X986" s="207"/>
      <c r="Y986" s="207"/>
      <c r="Z986" s="207"/>
      <c r="AA986" s="209" t="s">
        <v>20982</v>
      </c>
      <c r="AB986" s="209" t="s">
        <v>4169</v>
      </c>
      <c r="AC986" s="210" t="s">
        <v>4169</v>
      </c>
      <c r="AD986" s="210" t="s">
        <v>18766</v>
      </c>
      <c r="AE986" s="210"/>
      <c r="AF986" s="210" t="s">
        <v>18767</v>
      </c>
      <c r="AG986" t="str">
        <f>IFERROR(IF(COUNTIF(C986:L986,"Feed Ingredient")&gt;0,INDEX(ani_diet!T:T,MATCH(M986,ani_diet!D:D,0)),""),"")</f>
        <v>Cynodon</v>
      </c>
      <c r="AH986" s="60" t="str">
        <f>IF(IFERROR(IF(MATCH("Feed Ingredient", AOM[[#This Row],[L1]:[L10]],0)&gt;0, TRUE, FALSE), FALSE)=TRUE,IFERROR(VLOOKUP(M986, ani_diet!C:C, 1, FALSE), "No Match"),FALSE)</f>
        <v>No Match</v>
      </c>
      <c r="AI986" s="220" t="s">
        <v>20970</v>
      </c>
      <c r="AL986" t="str">
        <f>IFERROR(IF(COUNTIF(C986:L986,"Feed Ingredient")&gt;0,INDEX(ani_diet!T:T,MATCH(M986,ani_diet!D:D,0)),""),"")</f>
        <v>Cynodon</v>
      </c>
    </row>
    <row r="987" spans="1:38">
      <c r="A987" t="str">
        <f>_xlfn.TEXTJOIN("/",TRUE,AOM[[#This Row],[L1]:[L10]])</f>
        <v>Management/Livestock Management/Feed Characteristic/Feed Composition/Feed Ingredient/Forage Plants/Cereal and Grass Forages/Cynodon</v>
      </c>
      <c r="B987" s="207" t="s">
        <v>20983</v>
      </c>
      <c r="C987" s="207" t="s">
        <v>17896</v>
      </c>
      <c r="D987" s="207" t="s">
        <v>17898</v>
      </c>
      <c r="E987" s="207" t="s">
        <v>17908</v>
      </c>
      <c r="F987" s="207" t="s">
        <v>18308</v>
      </c>
      <c r="G987" s="207" t="s">
        <v>18309</v>
      </c>
      <c r="H987" s="207" t="s">
        <v>20736</v>
      </c>
      <c r="I987" s="207" t="s">
        <v>20815</v>
      </c>
      <c r="J987" s="207" t="s">
        <v>20979</v>
      </c>
      <c r="K987" s="207"/>
      <c r="L987" s="207"/>
      <c r="M987" t="str" cm="1">
        <f t="array" ref="M987">LOOKUP(2,1/(C987:L987&lt;&gt;""),C987:L987)</f>
        <v>Cynodon</v>
      </c>
      <c r="N987" s="207"/>
      <c r="O987" s="207"/>
      <c r="P987" s="207"/>
      <c r="Q987" s="207"/>
      <c r="R987" s="207"/>
      <c r="S987" s="207"/>
      <c r="T987" s="207"/>
      <c r="U987" s="80" t="s">
        <v>20979</v>
      </c>
      <c r="V987" s="209" t="s">
        <v>328</v>
      </c>
      <c r="W987" s="207"/>
      <c r="X987" s="207"/>
      <c r="Y987" s="207"/>
      <c r="Z987" s="207"/>
      <c r="AA987" s="209" t="s">
        <v>20982</v>
      </c>
      <c r="AB987" s="209" t="s">
        <v>4169</v>
      </c>
      <c r="AC987" s="210" t="s">
        <v>4169</v>
      </c>
      <c r="AD987" s="210" t="s">
        <v>18766</v>
      </c>
      <c r="AE987" s="210"/>
      <c r="AF987" s="210" t="s">
        <v>18767</v>
      </c>
      <c r="AG987" t="str">
        <f>IFERROR(IF(COUNTIF(C987:L987,"Feed Ingredient")&gt;0,INDEX(ani_diet!T:T,MATCH(M987,ani_diet!D:D,0)),""),"")</f>
        <v>Cynodon</v>
      </c>
      <c r="AH987" s="60" t="str">
        <f>IF(IFERROR(IF(MATCH("Feed Ingredient", AOM[[#This Row],[L1]:[L10]],0)&gt;0, TRUE, FALSE), FALSE)=TRUE,IFERROR(VLOOKUP(M987, ani_diet!C:C, 1, FALSE), "No Match"),FALSE)</f>
        <v>Cynodon</v>
      </c>
      <c r="AI987" s="220" t="s">
        <v>20984</v>
      </c>
      <c r="AL987" t="str">
        <f>IFERROR(IF(COUNTIF(C987:L987,"Feed Ingredient")&gt;0,INDEX(ani_diet!T:T,MATCH(M987,ani_diet!D:D,0)),""),"")</f>
        <v>Cynodon</v>
      </c>
    </row>
    <row r="988" spans="1:38">
      <c r="A988" t="str">
        <f>_xlfn.TEXTJOIN("/",TRUE,AOM[[#This Row],[L1]:[L10]])</f>
        <v>Management/Livestock Management/Feed Characteristic/Feed Composition/Feed Ingredient/Forage Plants/Cereal and Grass Forages/Cynodon nlemfuensis/Cynodon nlemfuensis Dried</v>
      </c>
      <c r="B988" s="207" t="s">
        <v>20985</v>
      </c>
      <c r="C988" s="207" t="s">
        <v>17896</v>
      </c>
      <c r="D988" s="207" t="s">
        <v>17898</v>
      </c>
      <c r="E988" s="207" t="s">
        <v>17908</v>
      </c>
      <c r="F988" s="207" t="s">
        <v>18308</v>
      </c>
      <c r="G988" s="207" t="s">
        <v>18309</v>
      </c>
      <c r="H988" s="207" t="s">
        <v>20736</v>
      </c>
      <c r="I988" s="207" t="s">
        <v>20815</v>
      </c>
      <c r="J988" s="207" t="s">
        <v>20986</v>
      </c>
      <c r="K988" s="207" t="s">
        <v>20987</v>
      </c>
      <c r="L988" s="207"/>
      <c r="M988" t="str" cm="1">
        <f t="array" ref="M988">LOOKUP(2,1/(C988:L988&lt;&gt;""),C988:L988)</f>
        <v>Cynodon nlemfuensis Dried</v>
      </c>
      <c r="N988" s="207" t="s">
        <v>20988</v>
      </c>
      <c r="O988" s="207"/>
      <c r="P988" s="207"/>
      <c r="Q988" s="207"/>
      <c r="R988" s="207"/>
      <c r="S988" s="207"/>
      <c r="T988" s="207"/>
      <c r="U988" s="207" t="s">
        <v>20986</v>
      </c>
      <c r="V988" s="209" t="s">
        <v>328</v>
      </c>
      <c r="W988" s="207"/>
      <c r="X988" s="207"/>
      <c r="Y988" s="207"/>
      <c r="Z988" s="207"/>
      <c r="AA988" s="209" t="s">
        <v>20989</v>
      </c>
      <c r="AB988" s="225" t="s">
        <v>20990</v>
      </c>
      <c r="AC988" s="210" t="s">
        <v>4169</v>
      </c>
      <c r="AD988" s="210" t="s">
        <v>18766</v>
      </c>
      <c r="AE988" s="210"/>
      <c r="AF988" s="210" t="s">
        <v>18767</v>
      </c>
      <c r="AG988" t="str">
        <f>IFERROR(IF(COUNTIF(C988:L988,"Feed Ingredient")&gt;0,INDEX(ani_diet!T:T,MATCH(M988,ani_diet!D:D,0)),""),"")</f>
        <v>Cynodon nlemfuensis</v>
      </c>
      <c r="AH988" s="60" t="str">
        <f>IF(IFERROR(IF(MATCH("Feed Ingredient", AOM[[#This Row],[L1]:[L10]],0)&gt;0, TRUE, FALSE), FALSE)=TRUE,IFERROR(VLOOKUP(M988, ani_diet!C:C, 1, FALSE), "No Match"),FALSE)</f>
        <v>No Match</v>
      </c>
      <c r="AI988" s="220" t="s">
        <v>20991</v>
      </c>
      <c r="AL988" t="str">
        <f>IFERROR(IF(COUNTIF(C988:L988,"Feed Ingredient")&gt;0,INDEX(ani_diet!T:T,MATCH(M988,ani_diet!D:D,0)),""),"")</f>
        <v>Cynodon nlemfuensis</v>
      </c>
    </row>
    <row r="989" spans="1:38">
      <c r="A989" t="str">
        <f>_xlfn.TEXTJOIN("/",TRUE,AOM[[#This Row],[L1]:[L10]])</f>
        <v>Management/Livestock Management/Feed Characteristic/Feed Composition/Feed Ingredient/Forage Plants/Cereal and Grass Forages/Cynodon nlemfuensis</v>
      </c>
      <c r="B989" s="207" t="s">
        <v>20992</v>
      </c>
      <c r="C989" s="207" t="s">
        <v>17896</v>
      </c>
      <c r="D989" s="207" t="s">
        <v>17898</v>
      </c>
      <c r="E989" s="207" t="s">
        <v>17908</v>
      </c>
      <c r="F989" s="207" t="s">
        <v>18308</v>
      </c>
      <c r="G989" s="207" t="s">
        <v>18309</v>
      </c>
      <c r="H989" s="207" t="s">
        <v>20736</v>
      </c>
      <c r="I989" s="207" t="s">
        <v>20815</v>
      </c>
      <c r="J989" s="207" t="s">
        <v>20986</v>
      </c>
      <c r="K989" s="207"/>
      <c r="L989" s="207"/>
      <c r="M989" t="str" cm="1">
        <f t="array" ref="M989">LOOKUP(2,1/(C989:L989&lt;&gt;""),C989:L989)</f>
        <v>Cynodon nlemfuensis</v>
      </c>
      <c r="N989" s="207" t="s">
        <v>20993</v>
      </c>
      <c r="O989" s="207"/>
      <c r="P989" s="207"/>
      <c r="Q989" s="207"/>
      <c r="R989" s="207"/>
      <c r="S989" s="207"/>
      <c r="T989" s="207"/>
      <c r="U989" s="207" t="s">
        <v>20986</v>
      </c>
      <c r="V989" s="209" t="s">
        <v>328</v>
      </c>
      <c r="W989" s="207"/>
      <c r="X989" s="207"/>
      <c r="Y989" s="207"/>
      <c r="Z989" s="207"/>
      <c r="AA989" s="209" t="s">
        <v>20989</v>
      </c>
      <c r="AB989" s="211" t="s">
        <v>20990</v>
      </c>
      <c r="AC989" s="210" t="s">
        <v>4169</v>
      </c>
      <c r="AD989" s="210" t="s">
        <v>18766</v>
      </c>
      <c r="AE989" s="210"/>
      <c r="AF989" s="210" t="s">
        <v>18767</v>
      </c>
      <c r="AG989" t="str">
        <f>IFERROR(IF(COUNTIF(C989:L989,"Feed Ingredient")&gt;0,INDEX(ani_diet!T:T,MATCH(M989,ani_diet!D:D,0)),""),"")</f>
        <v>Cynodon nlemfuensis</v>
      </c>
      <c r="AH989" s="60" t="str">
        <f>IF(IFERROR(IF(MATCH("Feed Ingredient", AOM[[#This Row],[L1]:[L10]],0)&gt;0, TRUE, FALSE), FALSE)=TRUE,IFERROR(VLOOKUP(M989, ani_diet!C:C, 1, FALSE), "No Match"),FALSE)</f>
        <v>Cynodon nlemfuensis</v>
      </c>
      <c r="AI989" s="220" t="s">
        <v>20991</v>
      </c>
      <c r="AL989" t="str">
        <f>IFERROR(IF(COUNTIF(C989:L989,"Feed Ingredient")&gt;0,INDEX(ani_diet!T:T,MATCH(M989,ani_diet!D:D,0)),""),"")</f>
        <v>Cynodon nlemfuensis</v>
      </c>
    </row>
    <row r="990" spans="1:38">
      <c r="A990" t="str">
        <f>_xlfn.TEXTJOIN("/",TRUE,AOM[[#This Row],[L1]:[L10]])</f>
        <v>Management/Livestock Management/Feed Characteristic/Feed Composition/Feed Ingredient/Forage Plants/Cereal and Grass Forages/Dactyloctenium aegyptium</v>
      </c>
      <c r="B990" s="207" t="s">
        <v>20994</v>
      </c>
      <c r="C990" s="207" t="s">
        <v>17896</v>
      </c>
      <c r="D990" s="207" t="s">
        <v>17898</v>
      </c>
      <c r="E990" s="207" t="s">
        <v>17908</v>
      </c>
      <c r="F990" s="207" t="s">
        <v>18308</v>
      </c>
      <c r="G990" s="207" t="s">
        <v>18309</v>
      </c>
      <c r="H990" s="207" t="s">
        <v>20736</v>
      </c>
      <c r="I990" s="207" t="s">
        <v>20815</v>
      </c>
      <c r="J990" s="207" t="s">
        <v>20995</v>
      </c>
      <c r="K990" s="207"/>
      <c r="L990" s="207"/>
      <c r="M990" t="str" cm="1">
        <f t="array" ref="M990">LOOKUP(2,1/(C990:L990&lt;&gt;""),C990:L990)</f>
        <v>Dactyloctenium aegyptium</v>
      </c>
      <c r="N990" s="207" t="s">
        <v>20996</v>
      </c>
      <c r="O990" s="207"/>
      <c r="P990" s="207"/>
      <c r="Q990" s="207"/>
      <c r="R990" s="207"/>
      <c r="S990" s="207"/>
      <c r="T990" s="207"/>
      <c r="U990" s="207" t="s">
        <v>20995</v>
      </c>
      <c r="V990" s="209" t="s">
        <v>20997</v>
      </c>
      <c r="W990" s="207"/>
      <c r="X990" s="207"/>
      <c r="Y990" s="207"/>
      <c r="Z990" s="207"/>
      <c r="AA990" s="209" t="s">
        <v>20998</v>
      </c>
      <c r="AB990" s="211" t="s">
        <v>20999</v>
      </c>
      <c r="AC990" s="210" t="s">
        <v>4169</v>
      </c>
      <c r="AD990" s="210" t="s">
        <v>18766</v>
      </c>
      <c r="AE990" s="210"/>
      <c r="AF990" s="210" t="s">
        <v>18767</v>
      </c>
      <c r="AG990" t="str">
        <f>IFERROR(IF(COUNTIF(C990:L990,"Feed Ingredient")&gt;0,INDEX(ani_diet!T:T,MATCH(M990,ani_diet!D:D,0)),""),"")</f>
        <v>Dactyloctenium aegyptium</v>
      </c>
      <c r="AH990" s="60" t="str">
        <f>IF(IFERROR(IF(MATCH("Feed Ingredient", AOM[[#This Row],[L1]:[L10]],0)&gt;0, TRUE, FALSE), FALSE)=TRUE,IFERROR(VLOOKUP(M990, ani_diet!C:C, 1, FALSE), "No Match"),FALSE)</f>
        <v>Dactyloctenium aegyptium</v>
      </c>
      <c r="AI990" s="220" t="s">
        <v>21000</v>
      </c>
      <c r="AL990" t="str">
        <f>IFERROR(IF(COUNTIF(C990:L990,"Feed Ingredient")&gt;0,INDEX(ani_diet!T:T,MATCH(M990,ani_diet!D:D,0)),""),"")</f>
        <v>Dactyloctenium aegyptium</v>
      </c>
    </row>
    <row r="991" spans="1:38">
      <c r="A991" t="str">
        <f>_xlfn.TEXTJOIN("/",TRUE,AOM[[#This Row],[L1]:[L10]])</f>
        <v>Management/Livestock Management/Feed Characteristic/Feed Composition/Feed Ingredient/Forage Plants/Cereal and Grass Forages/Desho Grass Hay</v>
      </c>
      <c r="B991" s="207" t="s">
        <v>21001</v>
      </c>
      <c r="C991" s="207" t="s">
        <v>17896</v>
      </c>
      <c r="D991" s="207" t="s">
        <v>17898</v>
      </c>
      <c r="E991" s="207" t="s">
        <v>17908</v>
      </c>
      <c r="F991" s="207" t="s">
        <v>18308</v>
      </c>
      <c r="G991" s="207" t="s">
        <v>18309</v>
      </c>
      <c r="H991" s="207" t="s">
        <v>20736</v>
      </c>
      <c r="I991" s="207" t="s">
        <v>20815</v>
      </c>
      <c r="J991" s="207" t="s">
        <v>21002</v>
      </c>
      <c r="K991" s="207" t="s">
        <v>8288</v>
      </c>
      <c r="L991" s="207"/>
      <c r="M991" t="str" cm="1">
        <f t="array" ref="M991">LOOKUP(2,1/(C991:L991&lt;&gt;""),C991:L991)</f>
        <v>Desho Grass Hay</v>
      </c>
      <c r="N991" s="207" t="s">
        <v>21003</v>
      </c>
      <c r="O991" s="207" t="s">
        <v>8288</v>
      </c>
      <c r="P991" s="207" t="s">
        <v>8288</v>
      </c>
      <c r="Q991" s="207" t="s">
        <v>8288</v>
      </c>
      <c r="R991" s="207" t="s">
        <v>8288</v>
      </c>
      <c r="S991" s="207" t="s">
        <v>21004</v>
      </c>
      <c r="T991" s="207" t="s">
        <v>8288</v>
      </c>
      <c r="U991" s="207" t="s">
        <v>4206</v>
      </c>
      <c r="V991" s="209" t="s">
        <v>21005</v>
      </c>
      <c r="W991" s="207" t="s">
        <v>8288</v>
      </c>
      <c r="X991" s="207" t="s">
        <v>8288</v>
      </c>
      <c r="Y991" s="207" t="s">
        <v>8288</v>
      </c>
      <c r="Z991" s="207" t="s">
        <v>8288</v>
      </c>
      <c r="AA991" s="204" t="s">
        <v>4207</v>
      </c>
      <c r="AB991" s="211" t="s">
        <v>21006</v>
      </c>
      <c r="AC991" s="210" t="s">
        <v>4169</v>
      </c>
      <c r="AD991" s="210" t="s">
        <v>18766</v>
      </c>
      <c r="AE991" s="210"/>
      <c r="AF991" s="210" t="s">
        <v>18767</v>
      </c>
      <c r="AG991" t="str">
        <f>IFERROR(IF(COUNTIF(C991:L991,"Feed Ingredient")&gt;0,INDEX(ani_diet!T:T,MATCH(M991,ani_diet!D:D,0)),""),"")</f>
        <v/>
      </c>
      <c r="AH991" s="60" t="str">
        <f>IF(IFERROR(IF(MATCH("Feed Ingredient", AOM[[#This Row],[L1]:[L10]],0)&gt;0, TRUE, FALSE), FALSE)=TRUE,IFERROR(VLOOKUP(M991, ani_diet!C:C, 1, FALSE), "No Match"),FALSE)</f>
        <v>No Match</v>
      </c>
      <c r="AI991" s="220" t="s">
        <v>21007</v>
      </c>
      <c r="AL991" t="str">
        <f>IFERROR(IF(COUNTIF(C991:L991,"Feed Ingredient")&gt;0,INDEX(ani_diet!T:T,MATCH(M991,ani_diet!D:D,0)),""),"")</f>
        <v/>
      </c>
    </row>
    <row r="992" spans="1:38">
      <c r="A992" t="str">
        <f>_xlfn.TEXTJOIN("/",TRUE,AOM[[#This Row],[L1]:[L10]])</f>
        <v>Management/Livestock Management/Feed Characteristic/Feed Composition/Feed Ingredient/Forage Plants/Cereal and Grass Forages/Desmodium uncinatum</v>
      </c>
      <c r="B992" s="207" t="s">
        <v>21008</v>
      </c>
      <c r="C992" s="207" t="s">
        <v>17896</v>
      </c>
      <c r="D992" s="207" t="s">
        <v>17898</v>
      </c>
      <c r="E992" s="207" t="s">
        <v>17908</v>
      </c>
      <c r="F992" s="207" t="s">
        <v>18308</v>
      </c>
      <c r="G992" s="207" t="s">
        <v>18309</v>
      </c>
      <c r="H992" s="207" t="s">
        <v>20736</v>
      </c>
      <c r="I992" s="207" t="s">
        <v>20815</v>
      </c>
      <c r="J992" s="207" t="s">
        <v>3812</v>
      </c>
      <c r="K992" s="207"/>
      <c r="L992" s="207"/>
      <c r="M992" t="str" cm="1">
        <f t="array" ref="M992">LOOKUP(2,1/(C992:L992&lt;&gt;""),C992:L992)</f>
        <v>Desmodium uncinatum</v>
      </c>
      <c r="N992" s="207"/>
      <c r="O992" s="207"/>
      <c r="P992" s="207"/>
      <c r="Q992" s="207"/>
      <c r="R992" s="207"/>
      <c r="S992" s="207"/>
      <c r="T992" s="207"/>
      <c r="U992" s="207" t="s">
        <v>3812</v>
      </c>
      <c r="V992" s="209" t="s">
        <v>21009</v>
      </c>
      <c r="W992" s="207"/>
      <c r="X992" s="207"/>
      <c r="Y992" s="207"/>
      <c r="Z992" s="207"/>
      <c r="AA992" s="209" t="s">
        <v>4321</v>
      </c>
      <c r="AB992" s="211" t="s">
        <v>21010</v>
      </c>
      <c r="AC992" s="210" t="s">
        <v>4169</v>
      </c>
      <c r="AD992" s="210" t="s">
        <v>18766</v>
      </c>
      <c r="AE992" s="210"/>
      <c r="AF992" s="210" t="s">
        <v>18767</v>
      </c>
      <c r="AG992" t="str">
        <f>IFERROR(IF(COUNTIF(C992:L992,"Feed Ingredient")&gt;0,INDEX(ani_diet!T:T,MATCH(M992,ani_diet!D:D,0)),""),"")</f>
        <v>Desmodium uncinatum</v>
      </c>
      <c r="AH992" s="60" t="str">
        <f>IF(IFERROR(IF(MATCH("Feed Ingredient", AOM[[#This Row],[L1]:[L10]],0)&gt;0, TRUE, FALSE), FALSE)=TRUE,IFERROR(VLOOKUP(M992, ani_diet!C:C, 1, FALSE), "No Match"),FALSE)</f>
        <v>Desmodium uncinatum</v>
      </c>
      <c r="AI992" s="220" t="s">
        <v>21011</v>
      </c>
      <c r="AL992" t="str">
        <f>IFERROR(IF(COUNTIF(C992:L992,"Feed Ingredient")&gt;0,INDEX(ani_diet!T:T,MATCH(M992,ani_diet!D:D,0)),""),"")</f>
        <v>Desmodium uncinatum</v>
      </c>
    </row>
    <row r="993" spans="1:38">
      <c r="A993" t="str">
        <f>_xlfn.TEXTJOIN("/",TRUE,AOM[[#This Row],[L1]:[L10]])</f>
        <v>Management/Livestock Management/Feed Characteristic/Feed Composition/Feed Ingredient/Forage Plants/Cereal and Grass Forages/Digitaria/Digitaria Dried</v>
      </c>
      <c r="B993" s="207" t="s">
        <v>21012</v>
      </c>
      <c r="C993" s="207" t="s">
        <v>17896</v>
      </c>
      <c r="D993" s="207" t="s">
        <v>17898</v>
      </c>
      <c r="E993" s="207" t="s">
        <v>17908</v>
      </c>
      <c r="F993" s="207" t="s">
        <v>18308</v>
      </c>
      <c r="G993" s="207" t="s">
        <v>18309</v>
      </c>
      <c r="H993" s="207" t="s">
        <v>20736</v>
      </c>
      <c r="I993" s="207" t="s">
        <v>20815</v>
      </c>
      <c r="J993" s="207" t="s">
        <v>21013</v>
      </c>
      <c r="K993" s="207" t="s">
        <v>21014</v>
      </c>
      <c r="L993" s="207"/>
      <c r="M993" t="str" cm="1">
        <f t="array" ref="M993">LOOKUP(2,1/(C993:L993&lt;&gt;""),C993:L993)</f>
        <v>Digitaria Dried</v>
      </c>
      <c r="N993" s="207" t="s">
        <v>21015</v>
      </c>
      <c r="O993" s="207" t="s">
        <v>8288</v>
      </c>
      <c r="P993" s="207" t="s">
        <v>8288</v>
      </c>
      <c r="Q993" s="207" t="s">
        <v>8288</v>
      </c>
      <c r="R993" s="207" t="s">
        <v>8288</v>
      </c>
      <c r="S993" s="207" t="s">
        <v>21016</v>
      </c>
      <c r="T993" s="207" t="s">
        <v>8288</v>
      </c>
      <c r="U993" s="207" t="s">
        <v>21017</v>
      </c>
      <c r="V993" s="209" t="s">
        <v>21018</v>
      </c>
      <c r="W993" s="207" t="s">
        <v>8288</v>
      </c>
      <c r="X993" s="207" t="s">
        <v>8288</v>
      </c>
      <c r="Y993" s="207" t="s">
        <v>8288</v>
      </c>
      <c r="Z993" s="207" t="s">
        <v>8288</v>
      </c>
      <c r="AA993" s="209" t="s">
        <v>3677</v>
      </c>
      <c r="AB993" s="225" t="s">
        <v>21019</v>
      </c>
      <c r="AC993" s="210" t="s">
        <v>4169</v>
      </c>
      <c r="AD993" s="210" t="s">
        <v>18766</v>
      </c>
      <c r="AE993" s="210"/>
      <c r="AF993" s="210" t="s">
        <v>18767</v>
      </c>
      <c r="AG993" t="str">
        <f>IFERROR(IF(COUNTIF(C993:L993,"Feed Ingredient")&gt;0,INDEX(ani_diet!T:T,MATCH(M993,ani_diet!D:D,0)),""),"")</f>
        <v xml:space="preserve">Digitaria </v>
      </c>
      <c r="AH993" s="60" t="str">
        <f>IF(IFERROR(IF(MATCH("Feed Ingredient", AOM[[#This Row],[L1]:[L10]],0)&gt;0, TRUE, FALSE), FALSE)=TRUE,IFERROR(VLOOKUP(M993, ani_diet!C:C, 1, FALSE), "No Match"),FALSE)</f>
        <v>No Match</v>
      </c>
      <c r="AI993" t="s">
        <v>3539</v>
      </c>
      <c r="AL993" t="str">
        <f>IFERROR(IF(COUNTIF(C993:L993,"Feed Ingredient")&gt;0,INDEX(ani_diet!T:T,MATCH(M993,ani_diet!D:D,0)),""),"")</f>
        <v xml:space="preserve">Digitaria </v>
      </c>
    </row>
    <row r="994" spans="1:38">
      <c r="A994" t="str">
        <f>_xlfn.TEXTJOIN("/",TRUE,AOM[[#This Row],[L1]:[L10]])</f>
        <v xml:space="preserve">Management/Livestock Management/Feed Characteristic/Feed Composition/Feed Ingredient/Forage Plants/Cereal and Grass Forages/Digitaria </v>
      </c>
      <c r="B994" s="207" t="s">
        <v>21020</v>
      </c>
      <c r="C994" s="207" t="s">
        <v>17896</v>
      </c>
      <c r="D994" s="207" t="s">
        <v>17898</v>
      </c>
      <c r="E994" s="207" t="s">
        <v>17908</v>
      </c>
      <c r="F994" s="207" t="s">
        <v>18308</v>
      </c>
      <c r="G994" s="207" t="s">
        <v>18309</v>
      </c>
      <c r="H994" s="207" t="s">
        <v>20736</v>
      </c>
      <c r="I994" s="207" t="s">
        <v>20815</v>
      </c>
      <c r="J994" s="207" t="s">
        <v>21017</v>
      </c>
      <c r="K994" s="207"/>
      <c r="L994" s="207"/>
      <c r="M994" t="str" cm="1">
        <f t="array" ref="M994">LOOKUP(2,1/(C994:L994&lt;&gt;""),C994:L994)</f>
        <v xml:space="preserve">Digitaria </v>
      </c>
      <c r="N994" s="207"/>
      <c r="O994" s="207"/>
      <c r="P994" s="207"/>
      <c r="Q994" s="207"/>
      <c r="R994" s="207"/>
      <c r="S994" s="207"/>
      <c r="T994" s="207"/>
      <c r="U994" s="207" t="s">
        <v>21017</v>
      </c>
      <c r="V994" s="209" t="s">
        <v>21018</v>
      </c>
      <c r="W994" s="207"/>
      <c r="X994" s="207"/>
      <c r="Y994" s="207"/>
      <c r="Z994" s="207"/>
      <c r="AA994" s="209" t="s">
        <v>3677</v>
      </c>
      <c r="AB994" s="211" t="s">
        <v>21021</v>
      </c>
      <c r="AC994" s="210" t="s">
        <v>4169</v>
      </c>
      <c r="AD994" s="210" t="s">
        <v>18766</v>
      </c>
      <c r="AE994" s="210"/>
      <c r="AF994" s="210" t="s">
        <v>18767</v>
      </c>
      <c r="AG994" t="str">
        <f>IFERROR(IF(COUNTIF(C994:L994,"Feed Ingredient")&gt;0,INDEX(ani_diet!T:T,MATCH(M994,ani_diet!D:D,0)),""),"")</f>
        <v xml:space="preserve">Digitaria </v>
      </c>
      <c r="AH994" s="60" t="str">
        <f>IF(IFERROR(IF(MATCH("Feed Ingredient", AOM[[#This Row],[L1]:[L10]],0)&gt;0, TRUE, FALSE), FALSE)=TRUE,IFERROR(VLOOKUP(M994, ani_diet!C:C, 1, FALSE), "No Match"),FALSE)</f>
        <v xml:space="preserve">Digitaria </v>
      </c>
      <c r="AI994" t="s">
        <v>3539</v>
      </c>
      <c r="AL994" t="str">
        <f>IFERROR(IF(COUNTIF(C994:L994,"Feed Ingredient")&gt;0,INDEX(ani_diet!T:T,MATCH(M994,ani_diet!D:D,0)),""),"")</f>
        <v xml:space="preserve">Digitaria </v>
      </c>
    </row>
    <row r="995" spans="1:38">
      <c r="A995" t="str">
        <f>_xlfn.TEXTJOIN("/",TRUE,AOM[[#This Row],[L1]:[L10]])</f>
        <v>Management/Livestock Management/Feed Characteristic/Feed Composition/Feed Ingredient/Forage Plants/Cereal and Grass Forages/Digitaria abyssinica</v>
      </c>
      <c r="B995" s="207" t="s">
        <v>21022</v>
      </c>
      <c r="C995" s="207" t="s">
        <v>17896</v>
      </c>
      <c r="D995" s="207" t="s">
        <v>17898</v>
      </c>
      <c r="E995" s="207" t="s">
        <v>17908</v>
      </c>
      <c r="F995" s="207" t="s">
        <v>18308</v>
      </c>
      <c r="G995" s="207" t="s">
        <v>18309</v>
      </c>
      <c r="H995" s="207" t="s">
        <v>20736</v>
      </c>
      <c r="I995" s="207" t="s">
        <v>20815</v>
      </c>
      <c r="J995" s="207" t="s">
        <v>21023</v>
      </c>
      <c r="K995" s="207"/>
      <c r="L995" s="207"/>
      <c r="M995" t="str" cm="1">
        <f t="array" ref="M995">LOOKUP(2,1/(C995:L995&lt;&gt;""),C995:L995)</f>
        <v>Digitaria abyssinica</v>
      </c>
      <c r="N995" s="207" t="s">
        <v>21024</v>
      </c>
      <c r="O995" s="207"/>
      <c r="P995" s="207"/>
      <c r="Q995" s="207"/>
      <c r="R995" s="207"/>
      <c r="S995" s="207"/>
      <c r="T995" s="207"/>
      <c r="U995" s="207" t="s">
        <v>21023</v>
      </c>
      <c r="V995" s="209" t="s">
        <v>21018</v>
      </c>
      <c r="W995" s="207"/>
      <c r="X995" s="207"/>
      <c r="Y995" s="207"/>
      <c r="Z995" s="207"/>
      <c r="AA995" s="209" t="s">
        <v>21025</v>
      </c>
      <c r="AB995" s="211" t="s">
        <v>21026</v>
      </c>
      <c r="AC995" s="210" t="s">
        <v>4169</v>
      </c>
      <c r="AD995" s="210" t="s">
        <v>18766</v>
      </c>
      <c r="AE995" s="210"/>
      <c r="AF995" s="210" t="s">
        <v>18767</v>
      </c>
      <c r="AG995" t="str">
        <f>IFERROR(IF(COUNTIF(C995:L995,"Feed Ingredient")&gt;0,INDEX(ani_diet!T:T,MATCH(M995,ani_diet!D:D,0)),""),"")</f>
        <v>Digitaria abyssinica</v>
      </c>
      <c r="AH995" s="60" t="str">
        <f>IF(IFERROR(IF(MATCH("Feed Ingredient", AOM[[#This Row],[L1]:[L10]],0)&gt;0, TRUE, FALSE), FALSE)=TRUE,IFERROR(VLOOKUP(M995, ani_diet!C:C, 1, FALSE), "No Match"),FALSE)</f>
        <v>Digitaria abyssinica</v>
      </c>
      <c r="AI995" s="220" t="s">
        <v>21027</v>
      </c>
      <c r="AL995" t="str">
        <f>IFERROR(IF(COUNTIF(C995:L995,"Feed Ingredient")&gt;0,INDEX(ani_diet!T:T,MATCH(M995,ani_diet!D:D,0)),""),"")</f>
        <v>Digitaria abyssinica</v>
      </c>
    </row>
    <row r="996" spans="1:38">
      <c r="A996" t="str">
        <f>_xlfn.TEXTJOIN("/",TRUE,AOM[[#This Row],[L1]:[L10]])</f>
        <v>Management/Livestock Management/Feed Characteristic/Feed Composition/Feed Ingredient/Forage Plants/Cereal and Grass Forages/Digitaria decumbens</v>
      </c>
      <c r="B996" s="207" t="s">
        <v>21028</v>
      </c>
      <c r="C996" s="207" t="s">
        <v>17896</v>
      </c>
      <c r="D996" s="207" t="s">
        <v>17898</v>
      </c>
      <c r="E996" s="207" t="s">
        <v>17908</v>
      </c>
      <c r="F996" s="207" t="s">
        <v>18308</v>
      </c>
      <c r="G996" s="207" t="s">
        <v>18309</v>
      </c>
      <c r="H996" s="207" t="s">
        <v>20736</v>
      </c>
      <c r="I996" s="207" t="s">
        <v>20815</v>
      </c>
      <c r="J996" s="207" t="s">
        <v>21029</v>
      </c>
      <c r="K996" s="207"/>
      <c r="L996" s="207"/>
      <c r="M996" t="str" cm="1">
        <f t="array" ref="M996">LOOKUP(2,1/(C996:L996&lt;&gt;""),C996:L996)</f>
        <v>Digitaria decumbens</v>
      </c>
      <c r="N996" s="207" t="s">
        <v>21030</v>
      </c>
      <c r="O996" s="207"/>
      <c r="P996" s="207"/>
      <c r="Q996" s="207"/>
      <c r="R996" s="207"/>
      <c r="S996" s="207"/>
      <c r="T996" s="207"/>
      <c r="U996" s="207" t="s">
        <v>21029</v>
      </c>
      <c r="V996" s="209" t="s">
        <v>21018</v>
      </c>
      <c r="W996" s="207"/>
      <c r="X996" s="207"/>
      <c r="Y996" s="207"/>
      <c r="Z996" s="207"/>
      <c r="AA996" s="209" t="s">
        <v>21031</v>
      </c>
      <c r="AB996" s="211" t="s">
        <v>20902</v>
      </c>
      <c r="AC996" s="210" t="s">
        <v>4169</v>
      </c>
      <c r="AD996" s="210" t="s">
        <v>18766</v>
      </c>
      <c r="AE996" s="210"/>
      <c r="AF996" s="210" t="s">
        <v>18767</v>
      </c>
      <c r="AG996" t="str">
        <f>IFERROR(IF(COUNTIF(C996:L996,"Feed Ingredient")&gt;0,INDEX(ani_diet!T:T,MATCH(M996,ani_diet!D:D,0)),""),"")</f>
        <v>Digitaria decumbens</v>
      </c>
      <c r="AH996" s="60" t="str">
        <f>IF(IFERROR(IF(MATCH("Feed Ingredient", AOM[[#This Row],[L1]:[L10]],0)&gt;0, TRUE, FALSE), FALSE)=TRUE,IFERROR(VLOOKUP(M996, ani_diet!C:C, 1, FALSE), "No Match"),FALSE)</f>
        <v>Digitaria decumbens</v>
      </c>
      <c r="AI996" t="s">
        <v>3539</v>
      </c>
      <c r="AL996" t="str">
        <f>IFERROR(IF(COUNTIF(C996:L996,"Feed Ingredient")&gt;0,INDEX(ani_diet!T:T,MATCH(M996,ani_diet!D:D,0)),""),"")</f>
        <v>Digitaria decumbens</v>
      </c>
    </row>
    <row r="997" spans="1:38">
      <c r="A997" t="str">
        <f>_xlfn.TEXTJOIN("/",TRUE,AOM[[#This Row],[L1]:[L10]])</f>
        <v>Management/Livestock Management/Feed Characteristic/Feed Composition/Feed Ingredient/Forage Plants/Cereal and Grass Forages/Digitaria nodosa</v>
      </c>
      <c r="B997" s="207" t="s">
        <v>21032</v>
      </c>
      <c r="C997" s="207" t="s">
        <v>17896</v>
      </c>
      <c r="D997" s="207" t="s">
        <v>17898</v>
      </c>
      <c r="E997" s="207" t="s">
        <v>17908</v>
      </c>
      <c r="F997" s="207" t="s">
        <v>18308</v>
      </c>
      <c r="G997" s="207" t="s">
        <v>18309</v>
      </c>
      <c r="H997" s="207" t="s">
        <v>20736</v>
      </c>
      <c r="I997" s="207" t="s">
        <v>20815</v>
      </c>
      <c r="J997" s="207" t="s">
        <v>21033</v>
      </c>
      <c r="K997" s="207"/>
      <c r="L997" s="207"/>
      <c r="M997" t="str" cm="1">
        <f t="array" ref="M997">LOOKUP(2,1/(C997:L997&lt;&gt;""),C997:L997)</f>
        <v>Digitaria nodosa</v>
      </c>
      <c r="N997" s="207"/>
      <c r="O997" s="207"/>
      <c r="P997" s="207"/>
      <c r="Q997" s="207"/>
      <c r="R997" s="207"/>
      <c r="S997" s="207"/>
      <c r="T997" s="207"/>
      <c r="U997" s="207" t="s">
        <v>21033</v>
      </c>
      <c r="V997" s="209" t="s">
        <v>21018</v>
      </c>
      <c r="W997" s="207"/>
      <c r="X997" s="207"/>
      <c r="Y997" s="207"/>
      <c r="Z997" s="207"/>
      <c r="AA997" s="209" t="s">
        <v>21034</v>
      </c>
      <c r="AB997" s="209" t="s">
        <v>4169</v>
      </c>
      <c r="AC997" s="210" t="s">
        <v>4169</v>
      </c>
      <c r="AD997" s="210" t="s">
        <v>18766</v>
      </c>
      <c r="AE997" s="210"/>
      <c r="AF997" s="210" t="s">
        <v>18767</v>
      </c>
      <c r="AG997" t="str">
        <f>IFERROR(IF(COUNTIF(C997:L997,"Feed Ingredient")&gt;0,INDEX(ani_diet!T:T,MATCH(M997,ani_diet!D:D,0)),""),"")</f>
        <v>Digitaria nodosa</v>
      </c>
      <c r="AH997" s="60" t="str">
        <f>IF(IFERROR(IF(MATCH("Feed Ingredient", AOM[[#This Row],[L1]:[L10]],0)&gt;0, TRUE, FALSE), FALSE)=TRUE,IFERROR(VLOOKUP(M997, ani_diet!C:C, 1, FALSE), "No Match"),FALSE)</f>
        <v>Digitaria nodosa</v>
      </c>
      <c r="AI997" t="s">
        <v>3539</v>
      </c>
      <c r="AL997" t="str">
        <f>IFERROR(IF(COUNTIF(C997:L997,"Feed Ingredient")&gt;0,INDEX(ani_diet!T:T,MATCH(M997,ani_diet!D:D,0)),""),"")</f>
        <v>Digitaria nodosa</v>
      </c>
    </row>
    <row r="998" spans="1:38">
      <c r="A998" t="str">
        <f>_xlfn.TEXTJOIN("/",TRUE,AOM[[#This Row],[L1]:[L10]])</f>
        <v>Management/Livestock Management/Feed Characteristic/Feed Composition/Feed Ingredient/Forage Plants/Cereal and Grass Forages/Digitaria smutsii/Digitaria smutsii Dried</v>
      </c>
      <c r="B998" s="207" t="s">
        <v>21035</v>
      </c>
      <c r="C998" s="207" t="s">
        <v>17896</v>
      </c>
      <c r="D998" s="207" t="s">
        <v>17898</v>
      </c>
      <c r="E998" s="207" t="s">
        <v>17908</v>
      </c>
      <c r="F998" s="207" t="s">
        <v>18308</v>
      </c>
      <c r="G998" s="207" t="s">
        <v>18309</v>
      </c>
      <c r="H998" s="207" t="s">
        <v>20736</v>
      </c>
      <c r="I998" s="207" t="s">
        <v>20815</v>
      </c>
      <c r="J998" s="207" t="s">
        <v>21036</v>
      </c>
      <c r="K998" s="207" t="s">
        <v>21037</v>
      </c>
      <c r="L998" s="207"/>
      <c r="M998" t="str" cm="1">
        <f t="array" ref="M998">LOOKUP(2,1/(C998:L998&lt;&gt;""),C998:L998)</f>
        <v>Digitaria smutsii Dried</v>
      </c>
      <c r="N998" s="207" t="s">
        <v>21038</v>
      </c>
      <c r="O998" s="207"/>
      <c r="P998" s="207"/>
      <c r="Q998" s="207"/>
      <c r="R998" s="207"/>
      <c r="S998" s="207"/>
      <c r="T998" s="207"/>
      <c r="U998" s="207" t="s">
        <v>21036</v>
      </c>
      <c r="V998" s="209" t="s">
        <v>21018</v>
      </c>
      <c r="W998" s="207"/>
      <c r="X998" s="207"/>
      <c r="Y998" s="207"/>
      <c r="Z998" s="207"/>
      <c r="AA998" s="209" t="s">
        <v>21039</v>
      </c>
      <c r="AB998" s="209" t="s">
        <v>4169</v>
      </c>
      <c r="AC998" s="210" t="s">
        <v>4169</v>
      </c>
      <c r="AD998" s="210" t="s">
        <v>18766</v>
      </c>
      <c r="AE998" s="210"/>
      <c r="AF998" s="210" t="s">
        <v>18767</v>
      </c>
      <c r="AG998" t="str">
        <f>IFERROR(IF(COUNTIF(C998:L998,"Feed Ingredient")&gt;0,INDEX(ani_diet!T:T,MATCH(M998,ani_diet!D:D,0)),""),"")</f>
        <v>Digitaria smutsii</v>
      </c>
      <c r="AH998" s="60" t="str">
        <f>IF(IFERROR(IF(MATCH("Feed Ingredient", AOM[[#This Row],[L1]:[L10]],0)&gt;0, TRUE, FALSE), FALSE)=TRUE,IFERROR(VLOOKUP(M998, ani_diet!C:C, 1, FALSE), "No Match"),FALSE)</f>
        <v>No Match</v>
      </c>
      <c r="AI998" t="s">
        <v>3539</v>
      </c>
      <c r="AL998" t="str">
        <f>IFERROR(IF(COUNTIF(C998:L998,"Feed Ingredient")&gt;0,INDEX(ani_diet!T:T,MATCH(M998,ani_diet!D:D,0)),""),"")</f>
        <v>Digitaria smutsii</v>
      </c>
    </row>
    <row r="999" spans="1:38">
      <c r="A999" t="str">
        <f>_xlfn.TEXTJOIN("/",TRUE,AOM[[#This Row],[L1]:[L10]])</f>
        <v>Management/Livestock Management/Feed Characteristic/Feed Composition/Feed Ingredient/Forage Plants/Cereal and Grass Forages/Digitaria smutsii</v>
      </c>
      <c r="B999" s="207" t="s">
        <v>21040</v>
      </c>
      <c r="C999" s="207" t="s">
        <v>17896</v>
      </c>
      <c r="D999" s="207" t="s">
        <v>17898</v>
      </c>
      <c r="E999" s="207" t="s">
        <v>17908</v>
      </c>
      <c r="F999" s="207" t="s">
        <v>18308</v>
      </c>
      <c r="G999" s="207" t="s">
        <v>18309</v>
      </c>
      <c r="H999" s="207" t="s">
        <v>20736</v>
      </c>
      <c r="I999" s="207" t="s">
        <v>20815</v>
      </c>
      <c r="J999" s="207" t="s">
        <v>21036</v>
      </c>
      <c r="K999" s="207"/>
      <c r="L999" s="207"/>
      <c r="M999" t="str" cm="1">
        <f t="array" ref="M999">LOOKUP(2,1/(C999:L999&lt;&gt;""),C999:L999)</f>
        <v>Digitaria smutsii</v>
      </c>
      <c r="N999" s="207"/>
      <c r="O999" s="207"/>
      <c r="P999" s="207"/>
      <c r="Q999" s="207"/>
      <c r="R999" s="207"/>
      <c r="S999" s="207"/>
      <c r="T999" s="207"/>
      <c r="U999" s="207" t="s">
        <v>21036</v>
      </c>
      <c r="V999" s="209" t="s">
        <v>21018</v>
      </c>
      <c r="W999" s="207"/>
      <c r="X999" s="207"/>
      <c r="Y999" s="207"/>
      <c r="Z999" s="207"/>
      <c r="AA999" s="209" t="s">
        <v>21039</v>
      </c>
      <c r="AB999" s="209" t="s">
        <v>4169</v>
      </c>
      <c r="AC999" s="210" t="s">
        <v>4169</v>
      </c>
      <c r="AD999" s="210" t="s">
        <v>18766</v>
      </c>
      <c r="AE999" s="210"/>
      <c r="AF999" s="210" t="s">
        <v>18767</v>
      </c>
      <c r="AG999" t="str">
        <f>IFERROR(IF(COUNTIF(C999:L999,"Feed Ingredient")&gt;0,INDEX(ani_diet!T:T,MATCH(M999,ani_diet!D:D,0)),""),"")</f>
        <v>Digitaria smutsii</v>
      </c>
      <c r="AH999" s="60" t="str">
        <f>IF(IFERROR(IF(MATCH("Feed Ingredient", AOM[[#This Row],[L1]:[L10]],0)&gt;0, TRUE, FALSE), FALSE)=TRUE,IFERROR(VLOOKUP(M999, ani_diet!C:C, 1, FALSE), "No Match"),FALSE)</f>
        <v>Digitaria smutsii</v>
      </c>
      <c r="AI999" t="s">
        <v>3539</v>
      </c>
      <c r="AL999" t="str">
        <f>IFERROR(IF(COUNTIF(C999:L999,"Feed Ingredient")&gt;0,INDEX(ani_diet!T:T,MATCH(M999,ani_diet!D:D,0)),""),"")</f>
        <v>Digitaria smutsii</v>
      </c>
    </row>
    <row r="1000" spans="1:38">
      <c r="A1000" t="str">
        <f>_xlfn.TEXTJOIN("/",TRUE,AOM[[#This Row],[L1]:[L10]])</f>
        <v>Management/Livestock Management/Feed Characteristic/Feed Composition/Feed Ingredient/Forage Plants/Cereal and Grass Forages/Digitaria ternota</v>
      </c>
      <c r="B1000" s="207" t="s">
        <v>21041</v>
      </c>
      <c r="C1000" s="207" t="s">
        <v>17896</v>
      </c>
      <c r="D1000" s="207" t="s">
        <v>17898</v>
      </c>
      <c r="E1000" s="207" t="s">
        <v>17908</v>
      </c>
      <c r="F1000" s="207" t="s">
        <v>18308</v>
      </c>
      <c r="G1000" s="207" t="s">
        <v>18309</v>
      </c>
      <c r="H1000" s="207" t="s">
        <v>20736</v>
      </c>
      <c r="I1000" s="207" t="s">
        <v>20815</v>
      </c>
      <c r="J1000" s="207" t="s">
        <v>21042</v>
      </c>
      <c r="K1000" s="207"/>
      <c r="L1000" s="207"/>
      <c r="M1000" t="str" cm="1">
        <f t="array" ref="M1000">LOOKUP(2,1/(C1000:L1000&lt;&gt;""),C1000:L1000)</f>
        <v>Digitaria ternota</v>
      </c>
      <c r="N1000" s="207"/>
      <c r="O1000" s="207"/>
      <c r="P1000" s="207"/>
      <c r="Q1000" s="207"/>
      <c r="R1000" s="207"/>
      <c r="S1000" s="207"/>
      <c r="T1000" s="207"/>
      <c r="U1000" s="207" t="s">
        <v>21043</v>
      </c>
      <c r="V1000" s="209" t="s">
        <v>21018</v>
      </c>
      <c r="W1000" s="207"/>
      <c r="X1000" s="207"/>
      <c r="Y1000" s="207"/>
      <c r="Z1000" s="207"/>
      <c r="AA1000" s="209" t="s">
        <v>21044</v>
      </c>
      <c r="AB1000" s="209" t="s">
        <v>4169</v>
      </c>
      <c r="AC1000" s="210" t="s">
        <v>4169</v>
      </c>
      <c r="AD1000" s="210" t="s">
        <v>18766</v>
      </c>
      <c r="AE1000" s="210"/>
      <c r="AF1000" s="210" t="s">
        <v>18767</v>
      </c>
      <c r="AG1000" t="str">
        <f>IFERROR(IF(COUNTIF(C1000:L1000,"Feed Ingredient")&gt;0,INDEX(ani_diet!T:T,MATCH(M1000,ani_diet!D:D,0)),""),"")</f>
        <v>Digitaria ternata</v>
      </c>
      <c r="AH1000" s="60" t="str">
        <f>IF(IFERROR(IF(MATCH("Feed Ingredient", AOM[[#This Row],[L1]:[L10]],0)&gt;0, TRUE, FALSE), FALSE)=TRUE,IFERROR(VLOOKUP(M1000, ani_diet!C:C, 1, FALSE), "No Match"),FALSE)</f>
        <v>Digitaria ternota</v>
      </c>
      <c r="AI1000" t="s">
        <v>3539</v>
      </c>
      <c r="AL1000" t="str">
        <f>IFERROR(IF(COUNTIF(C1000:L1000,"Feed Ingredient")&gt;0,INDEX(ani_diet!T:T,MATCH(M1000,ani_diet!D:D,0)),""),"")</f>
        <v>Digitaria ternata</v>
      </c>
    </row>
    <row r="1001" spans="1:38">
      <c r="A1001" t="str">
        <f>_xlfn.TEXTJOIN("/",TRUE,AOM[[#This Row],[L1]:[L10]])</f>
        <v>Management/Livestock Management/Feed Characteristic/Feed Composition/Feed Ingredient/Forage Plants/Cereal and Grass Forages/Diheteropogon amplectens</v>
      </c>
      <c r="B1001" s="207" t="s">
        <v>21045</v>
      </c>
      <c r="C1001" s="207" t="s">
        <v>17896</v>
      </c>
      <c r="D1001" s="207" t="s">
        <v>17898</v>
      </c>
      <c r="E1001" s="207" t="s">
        <v>17908</v>
      </c>
      <c r="F1001" s="207" t="s">
        <v>18308</v>
      </c>
      <c r="G1001" s="207" t="s">
        <v>18309</v>
      </c>
      <c r="H1001" s="207" t="s">
        <v>20736</v>
      </c>
      <c r="I1001" s="207" t="s">
        <v>20815</v>
      </c>
      <c r="J1001" s="207" t="s">
        <v>21046</v>
      </c>
      <c r="K1001" s="207"/>
      <c r="L1001" s="207"/>
      <c r="M1001" t="str" cm="1">
        <f t="array" ref="M1001">LOOKUP(2,1/(C1001:L1001&lt;&gt;""),C1001:L1001)</f>
        <v>Diheteropogon amplectens</v>
      </c>
      <c r="N1001" s="207"/>
      <c r="O1001" s="207"/>
      <c r="P1001" s="207"/>
      <c r="Q1001" s="207"/>
      <c r="R1001" s="207"/>
      <c r="S1001" s="207"/>
      <c r="T1001" s="207"/>
      <c r="U1001" s="207" t="s">
        <v>21046</v>
      </c>
      <c r="V1001" s="209" t="s">
        <v>21047</v>
      </c>
      <c r="W1001" s="207"/>
      <c r="X1001" s="207"/>
      <c r="Y1001" s="207"/>
      <c r="Z1001" s="207"/>
      <c r="AA1001" s="209" t="s">
        <v>21048</v>
      </c>
      <c r="AB1001" s="209" t="s">
        <v>4169</v>
      </c>
      <c r="AC1001" s="210" t="s">
        <v>4169</v>
      </c>
      <c r="AD1001" s="210" t="s">
        <v>18766</v>
      </c>
      <c r="AE1001" s="210"/>
      <c r="AF1001" s="210" t="s">
        <v>18767</v>
      </c>
      <c r="AG1001" t="str">
        <f>IFERROR(IF(COUNTIF(C1001:L1001,"Feed Ingredient")&gt;0,INDEX(ani_diet!T:T,MATCH(M1001,ani_diet!D:D,0)),""),"")</f>
        <v>Diheteropogon amplectens</v>
      </c>
      <c r="AH1001" s="60" t="str">
        <f>IF(IFERROR(IF(MATCH("Feed Ingredient", AOM[[#This Row],[L1]:[L10]],0)&gt;0, TRUE, FALSE), FALSE)=TRUE,IFERROR(VLOOKUP(M1001, ani_diet!C:C, 1, FALSE), "No Match"),FALSE)</f>
        <v>Diheteropogon amplectens</v>
      </c>
      <c r="AI1001" t="s">
        <v>3539</v>
      </c>
      <c r="AL1001" t="str">
        <f>IFERROR(IF(COUNTIF(C1001:L1001,"Feed Ingredient")&gt;0,INDEX(ani_diet!T:T,MATCH(M1001,ani_diet!D:D,0)),""),"")</f>
        <v>Diheteropogon amplectens</v>
      </c>
    </row>
    <row r="1002" spans="1:38">
      <c r="A1002" t="str">
        <f>_xlfn.TEXTJOIN("/",TRUE,AOM[[#This Row],[L1]:[L10]])</f>
        <v>Management/Livestock Management/Feed Characteristic/Feed Composition/Feed Ingredient/Forage Plants/Cereal and Grass Forages/Eclipta alba/Eclipta alba Leaves Dried</v>
      </c>
      <c r="B1002" s="207" t="s">
        <v>21049</v>
      </c>
      <c r="C1002" s="207" t="s">
        <v>17896</v>
      </c>
      <c r="D1002" s="207" t="s">
        <v>17898</v>
      </c>
      <c r="E1002" s="207" t="s">
        <v>17908</v>
      </c>
      <c r="F1002" s="207" t="s">
        <v>18308</v>
      </c>
      <c r="G1002" s="207" t="s">
        <v>18309</v>
      </c>
      <c r="H1002" s="207" t="s">
        <v>20736</v>
      </c>
      <c r="I1002" s="207" t="s">
        <v>20815</v>
      </c>
      <c r="J1002" s="207" t="s">
        <v>21050</v>
      </c>
      <c r="K1002" s="207" t="s">
        <v>21051</v>
      </c>
      <c r="L1002" s="207"/>
      <c r="M1002" t="str" cm="1">
        <f t="array" ref="M1002">LOOKUP(2,1/(C1002:L1002&lt;&gt;""),C1002:L1002)</f>
        <v>Eclipta alba Leaves Dried</v>
      </c>
      <c r="N1002" s="207"/>
      <c r="O1002" s="207"/>
      <c r="P1002" s="207"/>
      <c r="Q1002" s="207"/>
      <c r="R1002" s="207"/>
      <c r="S1002" s="207"/>
      <c r="T1002" s="207"/>
      <c r="U1002" s="207" t="s">
        <v>21050</v>
      </c>
      <c r="V1002" s="209" t="s">
        <v>21052</v>
      </c>
      <c r="W1002" s="207"/>
      <c r="X1002" s="207"/>
      <c r="Y1002" s="207"/>
      <c r="Z1002" s="207"/>
      <c r="AA1002" s="209" t="s">
        <v>21053</v>
      </c>
      <c r="AB1002" s="209" t="s">
        <v>4169</v>
      </c>
      <c r="AC1002" s="210" t="s">
        <v>4169</v>
      </c>
      <c r="AD1002" s="210" t="s">
        <v>18766</v>
      </c>
      <c r="AE1002" s="210"/>
      <c r="AF1002" s="210" t="s">
        <v>18767</v>
      </c>
      <c r="AG1002" t="str">
        <f>IFERROR(IF(COUNTIF(C1002:L1002,"Feed Ingredient")&gt;0,INDEX(ani_diet!T:T,MATCH(M1002,ani_diet!D:D,0)),""),"")</f>
        <v>Eclipta alba Leaves</v>
      </c>
      <c r="AH1002" s="60" t="str">
        <f>IF(IFERROR(IF(MATCH("Feed Ingredient", AOM[[#This Row],[L1]:[L10]],0)&gt;0, TRUE, FALSE), FALSE)=TRUE,IFERROR(VLOOKUP(M1002, ani_diet!C:C, 1, FALSE), "No Match"),FALSE)</f>
        <v>No Match</v>
      </c>
      <c r="AI1002" t="s">
        <v>3539</v>
      </c>
      <c r="AL1002" t="str">
        <f>IFERROR(IF(COUNTIF(C1002:L1002,"Feed Ingredient")&gt;0,INDEX(ani_diet!T:T,MATCH(M1002,ani_diet!D:D,0)),""),"")</f>
        <v>Eclipta alba Leaves</v>
      </c>
    </row>
    <row r="1003" spans="1:38">
      <c r="A1003" t="str">
        <f>_xlfn.TEXTJOIN("/",TRUE,AOM[[#This Row],[L1]:[L10]])</f>
        <v>Management/Livestock Management/Feed Characteristic/Feed Composition/Feed Ingredient/Forage Plants/Cereal and Grass Forages/Eclipta alba</v>
      </c>
      <c r="B1003" s="207" t="s">
        <v>21054</v>
      </c>
      <c r="C1003" s="207" t="s">
        <v>17896</v>
      </c>
      <c r="D1003" s="207" t="s">
        <v>17898</v>
      </c>
      <c r="E1003" s="207" t="s">
        <v>17908</v>
      </c>
      <c r="F1003" s="207" t="s">
        <v>18308</v>
      </c>
      <c r="G1003" s="207" t="s">
        <v>18309</v>
      </c>
      <c r="H1003" s="207" t="s">
        <v>20736</v>
      </c>
      <c r="I1003" s="207" t="s">
        <v>20815</v>
      </c>
      <c r="J1003" s="207" t="s">
        <v>21050</v>
      </c>
      <c r="K1003" s="207"/>
      <c r="L1003" s="207"/>
      <c r="M1003" t="str" cm="1">
        <f t="array" ref="M1003">LOOKUP(2,1/(C1003:L1003&lt;&gt;""),C1003:L1003)</f>
        <v>Eclipta alba</v>
      </c>
      <c r="N1003" s="207"/>
      <c r="O1003" s="207"/>
      <c r="P1003" s="207"/>
      <c r="Q1003" s="207"/>
      <c r="R1003" s="207"/>
      <c r="S1003" s="207"/>
      <c r="T1003" s="207"/>
      <c r="U1003" s="207" t="s">
        <v>21050</v>
      </c>
      <c r="V1003" s="209" t="s">
        <v>21052</v>
      </c>
      <c r="W1003" s="207"/>
      <c r="X1003" s="207"/>
      <c r="Y1003" s="207"/>
      <c r="Z1003" s="207"/>
      <c r="AA1003" s="209" t="s">
        <v>21053</v>
      </c>
      <c r="AB1003" s="209" t="s">
        <v>4169</v>
      </c>
      <c r="AC1003" s="210" t="s">
        <v>4169</v>
      </c>
      <c r="AD1003" s="210" t="s">
        <v>18766</v>
      </c>
      <c r="AE1003" s="210"/>
      <c r="AF1003" s="210" t="s">
        <v>18767</v>
      </c>
      <c r="AG1003" t="str">
        <f>IFERROR(IF(COUNTIF(C1003:L1003,"Feed Ingredient")&gt;0,INDEX(ani_diet!T:T,MATCH(M1003,ani_diet!D:D,0)),""),"")</f>
        <v>Eclipta alba</v>
      </c>
      <c r="AH1003" s="60" t="str">
        <f>IF(IFERROR(IF(MATCH("Feed Ingredient", AOM[[#This Row],[L1]:[L10]],0)&gt;0, TRUE, FALSE), FALSE)=TRUE,IFERROR(VLOOKUP(M1003, ani_diet!C:C, 1, FALSE), "No Match"),FALSE)</f>
        <v>Eclipta alba</v>
      </c>
      <c r="AI1003" t="s">
        <v>3539</v>
      </c>
      <c r="AL1003" t="str">
        <f>IFERROR(IF(COUNTIF(C1003:L1003,"Feed Ingredient")&gt;0,INDEX(ani_diet!T:T,MATCH(M1003,ani_diet!D:D,0)),""),"")</f>
        <v>Eclipta alba</v>
      </c>
    </row>
    <row r="1004" spans="1:38">
      <c r="A1004" t="str">
        <f>_xlfn.TEXTJOIN("/",TRUE,AOM[[#This Row],[L1]:[L10]])</f>
        <v>Management/Livestock Management/Feed Characteristic/Feed Composition/Feed Ingredient/Forage Plants/Cereal and Grass Forages/Eleusine floccifolia</v>
      </c>
      <c r="B1004" s="207" t="s">
        <v>21055</v>
      </c>
      <c r="C1004" s="207" t="s">
        <v>17896</v>
      </c>
      <c r="D1004" s="207" t="s">
        <v>17898</v>
      </c>
      <c r="E1004" s="207" t="s">
        <v>17908</v>
      </c>
      <c r="F1004" s="207" t="s">
        <v>18308</v>
      </c>
      <c r="G1004" s="207" t="s">
        <v>18309</v>
      </c>
      <c r="H1004" s="207" t="s">
        <v>20736</v>
      </c>
      <c r="I1004" s="207" t="s">
        <v>20815</v>
      </c>
      <c r="J1004" s="207" t="s">
        <v>21056</v>
      </c>
      <c r="K1004" s="207"/>
      <c r="L1004" s="207"/>
      <c r="M1004" t="str" cm="1">
        <f t="array" ref="M1004">LOOKUP(2,1/(C1004:L1004&lt;&gt;""),C1004:L1004)</f>
        <v>Eleusine floccifolia</v>
      </c>
      <c r="N1004" s="207"/>
      <c r="O1004" s="207"/>
      <c r="P1004" s="207"/>
      <c r="Q1004" s="207"/>
      <c r="R1004" s="207"/>
      <c r="S1004" s="207"/>
      <c r="T1004" s="207"/>
      <c r="U1004" s="207" t="s">
        <v>21056</v>
      </c>
      <c r="V1004" s="209" t="s">
        <v>21057</v>
      </c>
      <c r="W1004" s="207"/>
      <c r="X1004" s="207"/>
      <c r="Y1004" s="207"/>
      <c r="Z1004" s="207"/>
      <c r="AA1004" s="209" t="s">
        <v>21058</v>
      </c>
      <c r="AB1004" s="209" t="s">
        <v>4169</v>
      </c>
      <c r="AC1004" s="210" t="s">
        <v>4169</v>
      </c>
      <c r="AD1004" s="210" t="s">
        <v>18766</v>
      </c>
      <c r="AE1004" s="210"/>
      <c r="AF1004" s="210" t="s">
        <v>18767</v>
      </c>
      <c r="AG1004" t="str">
        <f>IFERROR(IF(COUNTIF(C1004:L1004,"Feed Ingredient")&gt;0,INDEX(ani_diet!T:T,MATCH(M1004,ani_diet!D:D,0)),""),"")</f>
        <v>Eleusine floccifolia</v>
      </c>
      <c r="AH1004" s="60" t="str">
        <f>IF(IFERROR(IF(MATCH("Feed Ingredient", AOM[[#This Row],[L1]:[L10]],0)&gt;0, TRUE, FALSE), FALSE)=TRUE,IFERROR(VLOOKUP(M1004, ani_diet!C:C, 1, FALSE), "No Match"),FALSE)</f>
        <v>Eleusine floccifolia</v>
      </c>
      <c r="AI1004" s="220" t="s">
        <v>21059</v>
      </c>
      <c r="AL1004" t="str">
        <f>IFERROR(IF(COUNTIF(C1004:L1004,"Feed Ingredient")&gt;0,INDEX(ani_diet!T:T,MATCH(M1004,ani_diet!D:D,0)),""),"")</f>
        <v>Eleusine floccifolia</v>
      </c>
    </row>
    <row r="1005" spans="1:38">
      <c r="A1005" t="str">
        <f>_xlfn.TEXTJOIN("/",TRUE,AOM[[#This Row],[L1]:[L10]])</f>
        <v>Management/Livestock Management/Feed Characteristic/Feed Composition/Feed Ingredient/Forage Plants/Cereal and Grass Forages/Elionurus muticus</v>
      </c>
      <c r="B1005" s="207" t="s">
        <v>21060</v>
      </c>
      <c r="C1005" s="207" t="s">
        <v>17896</v>
      </c>
      <c r="D1005" s="207" t="s">
        <v>17898</v>
      </c>
      <c r="E1005" s="207" t="s">
        <v>17908</v>
      </c>
      <c r="F1005" s="207" t="s">
        <v>18308</v>
      </c>
      <c r="G1005" s="207" t="s">
        <v>18309</v>
      </c>
      <c r="H1005" s="207" t="s">
        <v>20736</v>
      </c>
      <c r="I1005" s="207" t="s">
        <v>20815</v>
      </c>
      <c r="J1005" s="207" t="s">
        <v>21061</v>
      </c>
      <c r="K1005" s="207"/>
      <c r="L1005" s="207"/>
      <c r="M1005" t="str" cm="1">
        <f t="array" ref="M1005">LOOKUP(2,1/(C1005:L1005&lt;&gt;""),C1005:L1005)</f>
        <v>Elionurus muticus</v>
      </c>
      <c r="N1005" s="207" t="s">
        <v>21062</v>
      </c>
      <c r="O1005" s="207"/>
      <c r="P1005" s="207"/>
      <c r="Q1005" s="207"/>
      <c r="R1005" s="207"/>
      <c r="S1005" s="207"/>
      <c r="T1005" s="207"/>
      <c r="U1005" s="207" t="s">
        <v>21061</v>
      </c>
      <c r="V1005" s="209" t="s">
        <v>21063</v>
      </c>
      <c r="W1005" s="207"/>
      <c r="X1005" s="207"/>
      <c r="Y1005" s="207"/>
      <c r="Z1005" s="207"/>
      <c r="AA1005" s="209" t="s">
        <v>21064</v>
      </c>
      <c r="AB1005" s="225" t="s">
        <v>21065</v>
      </c>
      <c r="AC1005" s="210" t="s">
        <v>4169</v>
      </c>
      <c r="AD1005" s="210" t="s">
        <v>18766</v>
      </c>
      <c r="AE1005" s="210"/>
      <c r="AF1005" s="210" t="s">
        <v>18767</v>
      </c>
      <c r="AG1005" t="str">
        <f>IFERROR(IF(COUNTIF(C1005:L1005,"Feed Ingredient")&gt;0,INDEX(ani_diet!T:T,MATCH(M1005,ani_diet!D:D,0)),""),"")</f>
        <v>Elionurus muticus</v>
      </c>
      <c r="AH1005" s="60" t="str">
        <f>IF(IFERROR(IF(MATCH("Feed Ingredient", AOM[[#This Row],[L1]:[L10]],0)&gt;0, TRUE, FALSE), FALSE)=TRUE,IFERROR(VLOOKUP(M1005, ani_diet!C:C, 1, FALSE), "No Match"),FALSE)</f>
        <v>Elionurus muticus</v>
      </c>
      <c r="AI1005" s="220" t="s">
        <v>21066</v>
      </c>
      <c r="AL1005" t="str">
        <f>IFERROR(IF(COUNTIF(C1005:L1005,"Feed Ingredient")&gt;0,INDEX(ani_diet!T:T,MATCH(M1005,ani_diet!D:D,0)),""),"")</f>
        <v>Elionurus muticus</v>
      </c>
    </row>
    <row r="1006" spans="1:38">
      <c r="A1006" t="str">
        <f>_xlfn.TEXTJOIN("/",TRUE,AOM[[#This Row],[L1]:[L10]])</f>
        <v>Management/Livestock Management/Feed Characteristic/Feed Composition/Feed Ingredient/Forage Plants/Cereal and Grass Forages/Eragotris tremula/Eragotris tremula Dried</v>
      </c>
      <c r="B1006" s="207" t="s">
        <v>21067</v>
      </c>
      <c r="C1006" s="207" t="s">
        <v>17896</v>
      </c>
      <c r="D1006" s="207" t="s">
        <v>17898</v>
      </c>
      <c r="E1006" s="207" t="s">
        <v>17908</v>
      </c>
      <c r="F1006" s="207" t="s">
        <v>18308</v>
      </c>
      <c r="G1006" s="207" t="s">
        <v>18309</v>
      </c>
      <c r="H1006" s="207" t="s">
        <v>20736</v>
      </c>
      <c r="I1006" s="207" t="s">
        <v>20815</v>
      </c>
      <c r="J1006" s="207" t="s">
        <v>21068</v>
      </c>
      <c r="K1006" s="207" t="s">
        <v>21069</v>
      </c>
      <c r="L1006" s="207"/>
      <c r="M1006" t="str" cm="1">
        <f t="array" ref="M1006">LOOKUP(2,1/(C1006:L1006&lt;&gt;""),C1006:L1006)</f>
        <v>Eragotris tremula Dried</v>
      </c>
      <c r="N1006" s="207" t="s">
        <v>21070</v>
      </c>
      <c r="O1006" s="207"/>
      <c r="P1006" s="207"/>
      <c r="Q1006" s="207"/>
      <c r="R1006" s="207"/>
      <c r="S1006" s="207"/>
      <c r="T1006" s="207"/>
      <c r="U1006" s="207" t="s">
        <v>21071</v>
      </c>
      <c r="V1006" s="209" t="s">
        <v>328</v>
      </c>
      <c r="W1006" s="207"/>
      <c r="X1006" s="207"/>
      <c r="Y1006" s="207"/>
      <c r="Z1006" s="207"/>
      <c r="AA1006" s="209" t="s">
        <v>21072</v>
      </c>
      <c r="AB1006" s="209" t="s">
        <v>4169</v>
      </c>
      <c r="AC1006" s="210" t="s">
        <v>4169</v>
      </c>
      <c r="AD1006" s="210" t="s">
        <v>18766</v>
      </c>
      <c r="AE1006" s="210"/>
      <c r="AF1006" s="210" t="s">
        <v>18767</v>
      </c>
      <c r="AG1006" t="str">
        <f>IFERROR(IF(COUNTIF(C1006:L1006,"Feed Ingredient")&gt;0,INDEX(ani_diet!T:T,MATCH(M1006,ani_diet!D:D,0)),""),"")</f>
        <v>Eragostris tremula</v>
      </c>
      <c r="AH1006" s="60" t="str">
        <f>IF(IFERROR(IF(MATCH("Feed Ingredient", AOM[[#This Row],[L1]:[L10]],0)&gt;0, TRUE, FALSE), FALSE)=TRUE,IFERROR(VLOOKUP(M1006, ani_diet!C:C, 1, FALSE), "No Match"),FALSE)</f>
        <v>No Match</v>
      </c>
      <c r="AI1006" s="220" t="s">
        <v>21073</v>
      </c>
      <c r="AL1006" t="str">
        <f>IFERROR(IF(COUNTIF(C1006:L1006,"Feed Ingredient")&gt;0,INDEX(ani_diet!T:T,MATCH(M1006,ani_diet!D:D,0)),""),"")</f>
        <v>Eragostris tremula</v>
      </c>
    </row>
    <row r="1007" spans="1:38">
      <c r="A1007" t="str">
        <f>_xlfn.TEXTJOIN("/",TRUE,AOM[[#This Row],[L1]:[L10]])</f>
        <v>Management/Livestock Management/Feed Characteristic/Feed Composition/Feed Ingredient/Forage Plants/Cereal and Grass Forages/Eragotris tremula</v>
      </c>
      <c r="B1007" s="207" t="s">
        <v>21074</v>
      </c>
      <c r="C1007" s="207" t="s">
        <v>17896</v>
      </c>
      <c r="D1007" s="207" t="s">
        <v>17898</v>
      </c>
      <c r="E1007" s="207" t="s">
        <v>17908</v>
      </c>
      <c r="F1007" s="207" t="s">
        <v>18308</v>
      </c>
      <c r="G1007" s="207" t="s">
        <v>18309</v>
      </c>
      <c r="H1007" s="207" t="s">
        <v>20736</v>
      </c>
      <c r="I1007" s="207" t="s">
        <v>20815</v>
      </c>
      <c r="J1007" s="207" t="s">
        <v>21068</v>
      </c>
      <c r="K1007" s="207"/>
      <c r="L1007" s="207"/>
      <c r="M1007" t="str" cm="1">
        <f t="array" ref="M1007">LOOKUP(2,1/(C1007:L1007&lt;&gt;""),C1007:L1007)</f>
        <v>Eragotris tremula</v>
      </c>
      <c r="N1007" s="207"/>
      <c r="O1007" s="207"/>
      <c r="P1007" s="207"/>
      <c r="Q1007" s="207"/>
      <c r="R1007" s="207"/>
      <c r="S1007" s="207"/>
      <c r="T1007" s="207"/>
      <c r="U1007" s="207" t="s">
        <v>21071</v>
      </c>
      <c r="V1007" s="209" t="s">
        <v>328</v>
      </c>
      <c r="W1007" s="207"/>
      <c r="X1007" s="207"/>
      <c r="Y1007" s="207"/>
      <c r="Z1007" s="207"/>
      <c r="AA1007" s="209" t="s">
        <v>21072</v>
      </c>
      <c r="AB1007" s="209" t="s">
        <v>4169</v>
      </c>
      <c r="AC1007" s="210" t="s">
        <v>4169</v>
      </c>
      <c r="AD1007" s="210" t="s">
        <v>18766</v>
      </c>
      <c r="AE1007" s="210"/>
      <c r="AF1007" s="210" t="s">
        <v>18767</v>
      </c>
      <c r="AG1007" t="str">
        <f>IFERROR(IF(COUNTIF(C1007:L1007,"Feed Ingredient")&gt;0,INDEX(ani_diet!T:T,MATCH(M1007,ani_diet!D:D,0)),""),"")</f>
        <v>Eragostris tremula</v>
      </c>
      <c r="AH1007" s="60" t="str">
        <f>IF(IFERROR(IF(MATCH("Feed Ingredient", AOM[[#This Row],[L1]:[L10]],0)&gt;0, TRUE, FALSE), FALSE)=TRUE,IFERROR(VLOOKUP(M1007, ani_diet!C:C, 1, FALSE), "No Match"),FALSE)</f>
        <v>Eragotris tremula</v>
      </c>
      <c r="AI1007" s="220" t="s">
        <v>21073</v>
      </c>
      <c r="AL1007" t="str">
        <f>IFERROR(IF(COUNTIF(C1007:L1007,"Feed Ingredient")&gt;0,INDEX(ani_diet!T:T,MATCH(M1007,ani_diet!D:D,0)),""),"")</f>
        <v>Eragostris tremula</v>
      </c>
    </row>
    <row r="1008" spans="1:38">
      <c r="A1008" t="str">
        <f>_xlfn.TEXTJOIN("/",TRUE,AOM[[#This Row],[L1]:[L10]])</f>
        <v>Management/Livestock Management/Feed Characteristic/Feed Composition/Feed Ingredient/Forage Plants/Cereal and Grass Forages/Eragrostis capensis</v>
      </c>
      <c r="B1008" s="207" t="s">
        <v>21075</v>
      </c>
      <c r="C1008" s="207" t="s">
        <v>17896</v>
      </c>
      <c r="D1008" s="207" t="s">
        <v>17898</v>
      </c>
      <c r="E1008" s="207" t="s">
        <v>17908</v>
      </c>
      <c r="F1008" s="207" t="s">
        <v>18308</v>
      </c>
      <c r="G1008" s="207" t="s">
        <v>18309</v>
      </c>
      <c r="H1008" s="207" t="s">
        <v>20736</v>
      </c>
      <c r="I1008" s="207" t="s">
        <v>20815</v>
      </c>
      <c r="J1008" s="207" t="s">
        <v>21076</v>
      </c>
      <c r="K1008" s="207"/>
      <c r="L1008" s="207"/>
      <c r="M1008" t="str" cm="1">
        <f t="array" ref="M1008">LOOKUP(2,1/(C1008:L1008&lt;&gt;""),C1008:L1008)</f>
        <v>Eragrostis capensis</v>
      </c>
      <c r="N1008" s="207"/>
      <c r="O1008" s="207"/>
      <c r="P1008" s="207"/>
      <c r="Q1008" s="207"/>
      <c r="R1008" s="207"/>
      <c r="S1008" s="207"/>
      <c r="T1008" s="207"/>
      <c r="U1008" s="207" t="s">
        <v>21076</v>
      </c>
      <c r="V1008" s="209" t="s">
        <v>21077</v>
      </c>
      <c r="W1008" s="207"/>
      <c r="X1008" s="207"/>
      <c r="Y1008" s="207"/>
      <c r="Z1008" s="207"/>
      <c r="AA1008" s="209" t="s">
        <v>21078</v>
      </c>
      <c r="AB1008" s="209" t="s">
        <v>4169</v>
      </c>
      <c r="AC1008" s="210" t="s">
        <v>4169</v>
      </c>
      <c r="AD1008" s="210" t="s">
        <v>18766</v>
      </c>
      <c r="AE1008" s="210"/>
      <c r="AF1008" s="210" t="s">
        <v>18767</v>
      </c>
      <c r="AG1008" t="str">
        <f>IFERROR(IF(COUNTIF(C1008:L1008,"Feed Ingredient")&gt;0,INDEX(ani_diet!T:T,MATCH(M1008,ani_diet!D:D,0)),""),"")</f>
        <v>Eragrostis capensis</v>
      </c>
      <c r="AH1008" s="60" t="str">
        <f>IF(IFERROR(IF(MATCH("Feed Ingredient", AOM[[#This Row],[L1]:[L10]],0)&gt;0, TRUE, FALSE), FALSE)=TRUE,IFERROR(VLOOKUP(M1008, ani_diet!C:C, 1, FALSE), "No Match"),FALSE)</f>
        <v>Eragrostis capensis</v>
      </c>
      <c r="AI1008" t="s">
        <v>3539</v>
      </c>
      <c r="AL1008" t="str">
        <f>IFERROR(IF(COUNTIF(C1008:L1008,"Feed Ingredient")&gt;0,INDEX(ani_diet!T:T,MATCH(M1008,ani_diet!D:D,0)),""),"")</f>
        <v>Eragrostis capensis</v>
      </c>
    </row>
    <row r="1009" spans="1:38">
      <c r="A1009" t="str">
        <f>_xlfn.TEXTJOIN("/",TRUE,AOM[[#This Row],[L1]:[L10]])</f>
        <v>Management/Livestock Management/Feed Characteristic/Feed Composition/Feed Ingredient/Forage Plants/Cereal and Grass Forages/Eragrostis curvula/Eragrostis curvula Dried</v>
      </c>
      <c r="B1009" s="207" t="s">
        <v>21079</v>
      </c>
      <c r="C1009" s="207" t="s">
        <v>17896</v>
      </c>
      <c r="D1009" s="207" t="s">
        <v>17898</v>
      </c>
      <c r="E1009" s="207" t="s">
        <v>17908</v>
      </c>
      <c r="F1009" s="207" t="s">
        <v>18308</v>
      </c>
      <c r="G1009" s="207" t="s">
        <v>18309</v>
      </c>
      <c r="H1009" s="207" t="s">
        <v>20736</v>
      </c>
      <c r="I1009" s="207" t="s">
        <v>20815</v>
      </c>
      <c r="J1009" s="207" t="s">
        <v>21080</v>
      </c>
      <c r="K1009" s="207" t="s">
        <v>21081</v>
      </c>
      <c r="L1009" s="207"/>
      <c r="M1009" t="str" cm="1">
        <f t="array" ref="M1009">LOOKUP(2,1/(C1009:L1009&lt;&gt;""),C1009:L1009)</f>
        <v>Eragrostis curvula Dried</v>
      </c>
      <c r="N1009" s="207" t="s">
        <v>21082</v>
      </c>
      <c r="O1009" s="207"/>
      <c r="P1009" s="207"/>
      <c r="Q1009" s="207"/>
      <c r="R1009" s="207"/>
      <c r="S1009" s="207"/>
      <c r="T1009" s="207"/>
      <c r="U1009" s="207" t="s">
        <v>21080</v>
      </c>
      <c r="V1009" s="209" t="s">
        <v>21083</v>
      </c>
      <c r="W1009" s="207"/>
      <c r="X1009" s="207"/>
      <c r="Y1009" s="207"/>
      <c r="Z1009" s="207"/>
      <c r="AA1009" s="209" t="s">
        <v>21084</v>
      </c>
      <c r="AB1009" s="211" t="s">
        <v>21085</v>
      </c>
      <c r="AC1009" s="210" t="s">
        <v>4169</v>
      </c>
      <c r="AD1009" s="210" t="s">
        <v>18766</v>
      </c>
      <c r="AE1009" s="210"/>
      <c r="AF1009" s="210" t="s">
        <v>18767</v>
      </c>
      <c r="AG1009" t="str">
        <f>IFERROR(IF(COUNTIF(C1009:L1009,"Feed Ingredient")&gt;0,INDEX(ani_diet!T:T,MATCH(M1009,ani_diet!D:D,0)),""),"")</f>
        <v>Eragrostis curvula</v>
      </c>
      <c r="AH1009" s="60" t="str">
        <f>IF(IFERROR(IF(MATCH("Feed Ingredient", AOM[[#This Row],[L1]:[L10]],0)&gt;0, TRUE, FALSE), FALSE)=TRUE,IFERROR(VLOOKUP(M1009, ani_diet!C:C, 1, FALSE), "No Match"),FALSE)</f>
        <v>No Match</v>
      </c>
      <c r="AI1009" t="s">
        <v>3539</v>
      </c>
      <c r="AL1009" t="str">
        <f>IFERROR(IF(COUNTIF(C1009:L1009,"Feed Ingredient")&gt;0,INDEX(ani_diet!T:T,MATCH(M1009,ani_diet!D:D,0)),""),"")</f>
        <v>Eragrostis curvula</v>
      </c>
    </row>
    <row r="1010" spans="1:38">
      <c r="A1010" t="str">
        <f>_xlfn.TEXTJOIN("/",TRUE,AOM[[#This Row],[L1]:[L10]])</f>
        <v>Management/Livestock Management/Feed Characteristic/Feed Composition/Feed Ingredient/Forage Plants/Cereal and Grass Forages/Eragrostis curvula/Eragrostis curvula Dried Ground</v>
      </c>
      <c r="B1010" s="207" t="s">
        <v>21086</v>
      </c>
      <c r="C1010" s="207" t="s">
        <v>17896</v>
      </c>
      <c r="D1010" s="207" t="s">
        <v>17898</v>
      </c>
      <c r="E1010" s="207" t="s">
        <v>17908</v>
      </c>
      <c r="F1010" s="207" t="s">
        <v>18308</v>
      </c>
      <c r="G1010" s="207" t="s">
        <v>18309</v>
      </c>
      <c r="H1010" s="207" t="s">
        <v>20736</v>
      </c>
      <c r="I1010" s="207" t="s">
        <v>20815</v>
      </c>
      <c r="J1010" s="207" t="s">
        <v>21080</v>
      </c>
      <c r="K1010" s="207" t="s">
        <v>21087</v>
      </c>
      <c r="L1010" s="207"/>
      <c r="M1010" t="str" cm="1">
        <f t="array" ref="M1010">LOOKUP(2,1/(C1010:L1010&lt;&gt;""),C1010:L1010)</f>
        <v>Eragrostis curvula Dried Ground</v>
      </c>
      <c r="N1010" s="207" t="s">
        <v>21088</v>
      </c>
      <c r="O1010" s="207"/>
      <c r="P1010" s="207"/>
      <c r="Q1010" s="207"/>
      <c r="R1010" s="207"/>
      <c r="S1010" s="207"/>
      <c r="T1010" s="207"/>
      <c r="U1010" s="207" t="s">
        <v>21080</v>
      </c>
      <c r="V1010" s="209" t="s">
        <v>21083</v>
      </c>
      <c r="W1010" s="207"/>
      <c r="X1010" s="207"/>
      <c r="Y1010" s="207"/>
      <c r="Z1010" s="207"/>
      <c r="AA1010" s="209" t="s">
        <v>21084</v>
      </c>
      <c r="AB1010" s="225" t="s">
        <v>4169</v>
      </c>
      <c r="AC1010" s="210" t="s">
        <v>4169</v>
      </c>
      <c r="AD1010" s="210" t="s">
        <v>18766</v>
      </c>
      <c r="AE1010" s="210"/>
      <c r="AF1010" s="210" t="s">
        <v>18767</v>
      </c>
      <c r="AG1010" t="str">
        <f>IFERROR(IF(COUNTIF(C1010:L1010,"Feed Ingredient")&gt;0,INDEX(ani_diet!T:T,MATCH(M1010,ani_diet!D:D,0)),""),"")</f>
        <v>Eragrostis curvula</v>
      </c>
      <c r="AH1010" s="60" t="str">
        <f>IF(IFERROR(IF(MATCH("Feed Ingredient", AOM[[#This Row],[L1]:[L10]],0)&gt;0, TRUE, FALSE), FALSE)=TRUE,IFERROR(VLOOKUP(M1010, ani_diet!C:C, 1, FALSE), "No Match"),FALSE)</f>
        <v>No Match</v>
      </c>
      <c r="AI1010" t="s">
        <v>3539</v>
      </c>
      <c r="AL1010" t="str">
        <f>IFERROR(IF(COUNTIF(C1010:L1010,"Feed Ingredient")&gt;0,INDEX(ani_diet!T:T,MATCH(M1010,ani_diet!D:D,0)),""),"")</f>
        <v>Eragrostis curvula</v>
      </c>
    </row>
    <row r="1011" spans="1:38">
      <c r="A1011" t="str">
        <f>_xlfn.TEXTJOIN("/",TRUE,AOM[[#This Row],[L1]:[L10]])</f>
        <v>Management/Livestock Management/Feed Characteristic/Feed Composition/Feed Ingredient/Forage Plants/Cereal and Grass Forages/Eragrostis curvula/Eragrostis curvula Ground</v>
      </c>
      <c r="B1011" s="207" t="s">
        <v>21089</v>
      </c>
      <c r="C1011" s="207" t="s">
        <v>17896</v>
      </c>
      <c r="D1011" s="207" t="s">
        <v>17898</v>
      </c>
      <c r="E1011" s="207" t="s">
        <v>17908</v>
      </c>
      <c r="F1011" s="207" t="s">
        <v>18308</v>
      </c>
      <c r="G1011" s="207" t="s">
        <v>18309</v>
      </c>
      <c r="H1011" s="207" t="s">
        <v>20736</v>
      </c>
      <c r="I1011" s="207" t="s">
        <v>20815</v>
      </c>
      <c r="J1011" s="207" t="s">
        <v>21080</v>
      </c>
      <c r="K1011" s="207" t="s">
        <v>21090</v>
      </c>
      <c r="L1011" s="207"/>
      <c r="M1011" t="str" cm="1">
        <f t="array" ref="M1011">LOOKUP(2,1/(C1011:L1011&lt;&gt;""),C1011:L1011)</f>
        <v>Eragrostis curvula Ground</v>
      </c>
      <c r="N1011" s="207" t="s">
        <v>21091</v>
      </c>
      <c r="O1011" s="207"/>
      <c r="P1011" s="207"/>
      <c r="Q1011" s="207"/>
      <c r="R1011" s="207"/>
      <c r="S1011" s="207"/>
      <c r="T1011" s="207"/>
      <c r="U1011" s="207" t="s">
        <v>21080</v>
      </c>
      <c r="V1011" s="209" t="s">
        <v>21083</v>
      </c>
      <c r="W1011" s="207"/>
      <c r="X1011" s="207"/>
      <c r="Y1011" s="207"/>
      <c r="Z1011" s="207"/>
      <c r="AA1011" s="209" t="s">
        <v>21084</v>
      </c>
      <c r="AB1011" s="225" t="s">
        <v>4169</v>
      </c>
      <c r="AC1011" s="210" t="s">
        <v>4169</v>
      </c>
      <c r="AD1011" s="210" t="s">
        <v>18766</v>
      </c>
      <c r="AE1011" s="210"/>
      <c r="AF1011" s="210" t="s">
        <v>18767</v>
      </c>
      <c r="AG1011" t="str">
        <f>IFERROR(IF(COUNTIF(C1011:L1011,"Feed Ingredient")&gt;0,INDEX(ani_diet!T:T,MATCH(M1011,ani_diet!D:D,0)),""),"")</f>
        <v>Eragrostis curvula</v>
      </c>
      <c r="AH1011" s="60" t="str">
        <f>IF(IFERROR(IF(MATCH("Feed Ingredient", AOM[[#This Row],[L1]:[L10]],0)&gt;0, TRUE, FALSE), FALSE)=TRUE,IFERROR(VLOOKUP(M1011, ani_diet!C:C, 1, FALSE), "No Match"),FALSE)</f>
        <v>No Match</v>
      </c>
      <c r="AI1011" t="s">
        <v>3539</v>
      </c>
      <c r="AL1011" t="str">
        <f>IFERROR(IF(COUNTIF(C1011:L1011,"Feed Ingredient")&gt;0,INDEX(ani_diet!T:T,MATCH(M1011,ani_diet!D:D,0)),""),"")</f>
        <v>Eragrostis curvula</v>
      </c>
    </row>
    <row r="1012" spans="1:38">
      <c r="A1012" t="str">
        <f>_xlfn.TEXTJOIN("/",TRUE,AOM[[#This Row],[L1]:[L10]])</f>
        <v>Management/Livestock Management/Feed Characteristic/Feed Composition/Feed Ingredient/Forage Plants/Cereal and Grass Forages/Eragrostis curvula</v>
      </c>
      <c r="B1012" s="207" t="s">
        <v>21092</v>
      </c>
      <c r="C1012" s="207" t="s">
        <v>17896</v>
      </c>
      <c r="D1012" s="207" t="s">
        <v>17898</v>
      </c>
      <c r="E1012" s="207" t="s">
        <v>17908</v>
      </c>
      <c r="F1012" s="207" t="s">
        <v>18308</v>
      </c>
      <c r="G1012" s="207" t="s">
        <v>18309</v>
      </c>
      <c r="H1012" s="207" t="s">
        <v>20736</v>
      </c>
      <c r="I1012" s="207" t="s">
        <v>20815</v>
      </c>
      <c r="J1012" s="207" t="s">
        <v>21080</v>
      </c>
      <c r="K1012" s="207"/>
      <c r="L1012" s="207"/>
      <c r="M1012" t="str" cm="1">
        <f t="array" ref="M1012">LOOKUP(2,1/(C1012:L1012&lt;&gt;""),C1012:L1012)</f>
        <v>Eragrostis curvula</v>
      </c>
      <c r="N1012" s="207" t="s">
        <v>21093</v>
      </c>
      <c r="O1012" s="207"/>
      <c r="P1012" s="207"/>
      <c r="Q1012" s="207"/>
      <c r="R1012" s="207"/>
      <c r="S1012" s="207"/>
      <c r="T1012" s="207"/>
      <c r="U1012" s="207" t="s">
        <v>21080</v>
      </c>
      <c r="V1012" s="209" t="s">
        <v>21083</v>
      </c>
      <c r="W1012" s="207"/>
      <c r="X1012" s="207"/>
      <c r="Y1012" s="207"/>
      <c r="Z1012" s="207"/>
      <c r="AA1012" s="209" t="s">
        <v>21084</v>
      </c>
      <c r="AB1012" s="211" t="s">
        <v>21094</v>
      </c>
      <c r="AC1012" s="210" t="s">
        <v>4169</v>
      </c>
      <c r="AD1012" s="210" t="s">
        <v>18766</v>
      </c>
      <c r="AE1012" s="210"/>
      <c r="AF1012" s="210" t="s">
        <v>18767</v>
      </c>
      <c r="AG1012" t="str">
        <f>IFERROR(IF(COUNTIF(C1012:L1012,"Feed Ingredient")&gt;0,INDEX(ani_diet!T:T,MATCH(M1012,ani_diet!D:D,0)),""),"")</f>
        <v>Eragrostis curvula</v>
      </c>
      <c r="AH1012" s="60" t="str">
        <f>IF(IFERROR(IF(MATCH("Feed Ingredient", AOM[[#This Row],[L1]:[L10]],0)&gt;0, TRUE, FALSE), FALSE)=TRUE,IFERROR(VLOOKUP(M1012, ani_diet!C:C, 1, FALSE), "No Match"),FALSE)</f>
        <v>Eragrostis curvula</v>
      </c>
      <c r="AI1012" s="220" t="s">
        <v>21095</v>
      </c>
      <c r="AL1012" t="str">
        <f>IFERROR(IF(COUNTIF(C1012:L1012,"Feed Ingredient")&gt;0,INDEX(ani_diet!T:T,MATCH(M1012,ani_diet!D:D,0)),""),"")</f>
        <v>Eragrostis curvula</v>
      </c>
    </row>
    <row r="1013" spans="1:38" ht="15.95">
      <c r="A1013" t="str">
        <f>_xlfn.TEXTJOIN("/",TRUE,AOM[[#This Row],[L1]:[L10]])</f>
        <v>Management/Livestock Management/Feed Characteristic/Feed Composition/Feed Ingredient/Forage Plants/Cereal and Grass Forages/Eragrostis papposa</v>
      </c>
      <c r="B1013" s="207" t="s">
        <v>21096</v>
      </c>
      <c r="C1013" s="207" t="s">
        <v>17896</v>
      </c>
      <c r="D1013" s="207" t="s">
        <v>17898</v>
      </c>
      <c r="E1013" s="207" t="s">
        <v>17908</v>
      </c>
      <c r="F1013" s="207" t="s">
        <v>18308</v>
      </c>
      <c r="G1013" s="207" t="s">
        <v>18309</v>
      </c>
      <c r="H1013" s="207" t="s">
        <v>20736</v>
      </c>
      <c r="I1013" s="207" t="s">
        <v>20815</v>
      </c>
      <c r="J1013" s="207" t="s">
        <v>21097</v>
      </c>
      <c r="K1013" s="207"/>
      <c r="L1013" s="207"/>
      <c r="M1013" t="str" cm="1">
        <f t="array" ref="M1013">LOOKUP(2,1/(C1013:L1013&lt;&gt;""),C1013:L1013)</f>
        <v>Eragrostis papposa</v>
      </c>
      <c r="N1013" s="228" t="s">
        <v>21098</v>
      </c>
      <c r="O1013" s="207"/>
      <c r="P1013" s="207"/>
      <c r="Q1013" s="207"/>
      <c r="R1013" s="207"/>
      <c r="S1013" s="207"/>
      <c r="T1013" s="207"/>
      <c r="U1013" s="207" t="s">
        <v>21097</v>
      </c>
      <c r="V1013" s="209" t="s">
        <v>21099</v>
      </c>
      <c r="W1013" s="207"/>
      <c r="X1013" s="207"/>
      <c r="Y1013" s="207"/>
      <c r="Z1013" s="207"/>
      <c r="AA1013" s="209" t="s">
        <v>21100</v>
      </c>
      <c r="AB1013" s="209" t="s">
        <v>4169</v>
      </c>
      <c r="AC1013" s="210" t="s">
        <v>4169</v>
      </c>
      <c r="AD1013" s="210" t="s">
        <v>18766</v>
      </c>
      <c r="AE1013" s="210"/>
      <c r="AF1013" s="210" t="s">
        <v>18767</v>
      </c>
      <c r="AG1013" t="str">
        <f>IFERROR(IF(COUNTIF(C1013:L1013,"Feed Ingredient")&gt;0,INDEX(ani_diet!T:T,MATCH(M1013,ani_diet!D:D,0)),""),"")</f>
        <v>Eragrostis papposa</v>
      </c>
      <c r="AH1013" s="60" t="str">
        <f>IF(IFERROR(IF(MATCH("Feed Ingredient", AOM[[#This Row],[L1]:[L10]],0)&gt;0, TRUE, FALSE), FALSE)=TRUE,IFERROR(VLOOKUP(M1013, ani_diet!C:C, 1, FALSE), "No Match"),FALSE)</f>
        <v>Eragrostis papposa</v>
      </c>
      <c r="AI1013" s="220" t="s">
        <v>21101</v>
      </c>
      <c r="AL1013" t="str">
        <f>IFERROR(IF(COUNTIF(C1013:L1013,"Feed Ingredient")&gt;0,INDEX(ani_diet!T:T,MATCH(M1013,ani_diet!D:D,0)),""),"")</f>
        <v>Eragrostis papposa</v>
      </c>
    </row>
    <row r="1014" spans="1:38">
      <c r="A1014" t="str">
        <f>_xlfn.TEXTJOIN("/",TRUE,AOM[[#This Row],[L1]:[L10]])</f>
        <v>Management/Livestock Management/Feed Characteristic/Feed Composition/Feed Ingredient/Forage Plants/Cereal and Grass Forages/Eragrostis racemosa</v>
      </c>
      <c r="B1014" s="207" t="s">
        <v>21102</v>
      </c>
      <c r="C1014" s="207" t="s">
        <v>17896</v>
      </c>
      <c r="D1014" s="207" t="s">
        <v>17898</v>
      </c>
      <c r="E1014" s="207" t="s">
        <v>17908</v>
      </c>
      <c r="F1014" s="207" t="s">
        <v>18308</v>
      </c>
      <c r="G1014" s="207" t="s">
        <v>18309</v>
      </c>
      <c r="H1014" s="207" t="s">
        <v>20736</v>
      </c>
      <c r="I1014" s="207" t="s">
        <v>20815</v>
      </c>
      <c r="J1014" s="207" t="s">
        <v>21103</v>
      </c>
      <c r="K1014" s="207"/>
      <c r="L1014" s="207"/>
      <c r="M1014" t="str" cm="1">
        <f t="array" ref="M1014">LOOKUP(2,1/(C1014:L1014&lt;&gt;""),C1014:L1014)</f>
        <v>Eragrostis racemosa</v>
      </c>
      <c r="N1014" s="207"/>
      <c r="O1014" s="207"/>
      <c r="P1014" s="207"/>
      <c r="Q1014" s="207"/>
      <c r="R1014" s="207"/>
      <c r="S1014" s="207"/>
      <c r="T1014" s="207"/>
      <c r="U1014" s="207" t="s">
        <v>21103</v>
      </c>
      <c r="V1014" s="209"/>
      <c r="W1014" s="207"/>
      <c r="X1014" s="207"/>
      <c r="Y1014" s="207"/>
      <c r="Z1014" s="207"/>
      <c r="AA1014" s="209"/>
      <c r="AB1014" s="209" t="s">
        <v>4169</v>
      </c>
      <c r="AC1014" s="210" t="s">
        <v>4169</v>
      </c>
      <c r="AD1014" s="210" t="s">
        <v>18766</v>
      </c>
      <c r="AE1014" s="210"/>
      <c r="AF1014" s="210" t="s">
        <v>18767</v>
      </c>
      <c r="AG1014" t="str">
        <f>IFERROR(IF(COUNTIF(C1014:L1014,"Feed Ingredient")&gt;0,INDEX(ani_diet!T:T,MATCH(M1014,ani_diet!D:D,0)),""),"")</f>
        <v>Eragrostis racemosa</v>
      </c>
      <c r="AH1014" s="60" t="str">
        <f>IF(IFERROR(IF(MATCH("Feed Ingredient", AOM[[#This Row],[L1]:[L10]],0)&gt;0, TRUE, FALSE), FALSE)=TRUE,IFERROR(VLOOKUP(M1014, ani_diet!C:C, 1, FALSE), "No Match"),FALSE)</f>
        <v>Eragrostis racemosa</v>
      </c>
      <c r="AI1014" t="s">
        <v>3539</v>
      </c>
      <c r="AL1014" t="str">
        <f>IFERROR(IF(COUNTIF(C1014:L1014,"Feed Ingredient")&gt;0,INDEX(ani_diet!T:T,MATCH(M1014,ani_diet!D:D,0)),""),"")</f>
        <v>Eragrostis racemosa</v>
      </c>
    </row>
    <row r="1015" spans="1:38">
      <c r="A1015" t="str">
        <f>_xlfn.TEXTJOIN("/",TRUE,AOM[[#This Row],[L1]:[L10]])</f>
        <v>Management/Livestock Management/Feed Characteristic/Feed Composition/Feed Ingredient/Forage Plants/Cereal and Grass Forages/Eragrostis rigidior</v>
      </c>
      <c r="B1015" s="207" t="s">
        <v>21104</v>
      </c>
      <c r="C1015" s="207" t="s">
        <v>17896</v>
      </c>
      <c r="D1015" s="207" t="s">
        <v>17898</v>
      </c>
      <c r="E1015" s="207" t="s">
        <v>17908</v>
      </c>
      <c r="F1015" s="207" t="s">
        <v>18308</v>
      </c>
      <c r="G1015" s="207" t="s">
        <v>18309</v>
      </c>
      <c r="H1015" s="207" t="s">
        <v>20736</v>
      </c>
      <c r="I1015" s="207" t="s">
        <v>20815</v>
      </c>
      <c r="J1015" s="207" t="s">
        <v>21105</v>
      </c>
      <c r="K1015" s="207"/>
      <c r="L1015" s="207"/>
      <c r="M1015" t="str" cm="1">
        <f t="array" ref="M1015">LOOKUP(2,1/(C1015:L1015&lt;&gt;""),C1015:L1015)</f>
        <v>Eragrostis rigidior</v>
      </c>
      <c r="N1015" s="207"/>
      <c r="O1015" s="207"/>
      <c r="P1015" s="207"/>
      <c r="Q1015" s="207"/>
      <c r="R1015" s="207"/>
      <c r="S1015" s="207"/>
      <c r="T1015" s="207"/>
      <c r="U1015" s="207" t="s">
        <v>21105</v>
      </c>
      <c r="V1015" s="209" t="s">
        <v>21106</v>
      </c>
      <c r="W1015" s="207"/>
      <c r="X1015" s="207"/>
      <c r="Y1015" s="207"/>
      <c r="Z1015" s="207"/>
      <c r="AA1015" s="209" t="s">
        <v>21107</v>
      </c>
      <c r="AB1015" s="209" t="s">
        <v>4169</v>
      </c>
      <c r="AC1015" s="210" t="s">
        <v>4169</v>
      </c>
      <c r="AD1015" s="210" t="s">
        <v>18766</v>
      </c>
      <c r="AE1015" s="210"/>
      <c r="AF1015" s="210" t="s">
        <v>18767</v>
      </c>
      <c r="AG1015" t="str">
        <f>IFERROR(IF(COUNTIF(C1015:L1015,"Feed Ingredient")&gt;0,INDEX(ani_diet!T:T,MATCH(M1015,ani_diet!D:D,0)),""),"")</f>
        <v>Eragrostis rigidior</v>
      </c>
      <c r="AH1015" s="60" t="str">
        <f>IF(IFERROR(IF(MATCH("Feed Ingredient", AOM[[#This Row],[L1]:[L10]],0)&gt;0, TRUE, FALSE), FALSE)=TRUE,IFERROR(VLOOKUP(M1015, ani_diet!C:C, 1, FALSE), "No Match"),FALSE)</f>
        <v>Eragrostis rigidior</v>
      </c>
      <c r="AI1015" t="s">
        <v>3539</v>
      </c>
      <c r="AL1015" t="str">
        <f>IFERROR(IF(COUNTIF(C1015:L1015,"Feed Ingredient")&gt;0,INDEX(ani_diet!T:T,MATCH(M1015,ani_diet!D:D,0)),""),"")</f>
        <v>Eragrostis rigidior</v>
      </c>
    </row>
    <row r="1016" spans="1:38">
      <c r="A1016" t="str">
        <f>_xlfn.TEXTJOIN("/",TRUE,AOM[[#This Row],[L1]:[L10]])</f>
        <v>Management/Livestock Management/Feed Characteristic/Feed Composition/Feed Ingredient/Forage Plants/Cereal and Grass Forages/Festuca ovina</v>
      </c>
      <c r="B1016" s="207" t="s">
        <v>21108</v>
      </c>
      <c r="C1016" s="207" t="s">
        <v>17896</v>
      </c>
      <c r="D1016" s="207" t="s">
        <v>17898</v>
      </c>
      <c r="E1016" s="207" t="s">
        <v>17908</v>
      </c>
      <c r="F1016" s="207" t="s">
        <v>18308</v>
      </c>
      <c r="G1016" s="207" t="s">
        <v>18309</v>
      </c>
      <c r="H1016" s="207" t="s">
        <v>20736</v>
      </c>
      <c r="I1016" s="207" t="s">
        <v>20815</v>
      </c>
      <c r="J1016" s="207" t="s">
        <v>21109</v>
      </c>
      <c r="K1016" s="207"/>
      <c r="L1016" s="207"/>
      <c r="M1016" t="str" cm="1">
        <f t="array" ref="M1016">LOOKUP(2,1/(C1016:L1016&lt;&gt;""),C1016:L1016)</f>
        <v>Festuca ovina</v>
      </c>
      <c r="N1016" s="207"/>
      <c r="O1016" s="207"/>
      <c r="P1016" s="207"/>
      <c r="Q1016" s="207"/>
      <c r="R1016" s="207"/>
      <c r="S1016" s="207"/>
      <c r="T1016" s="207"/>
      <c r="U1016" s="207" t="s">
        <v>21109</v>
      </c>
      <c r="V1016" s="209"/>
      <c r="W1016" s="207"/>
      <c r="X1016" s="207"/>
      <c r="Y1016" s="207"/>
      <c r="Z1016" s="207"/>
      <c r="AA1016" s="209"/>
      <c r="AB1016" s="209" t="s">
        <v>4169</v>
      </c>
      <c r="AC1016" s="210" t="s">
        <v>4169</v>
      </c>
      <c r="AD1016" s="210" t="s">
        <v>18766</v>
      </c>
      <c r="AE1016" s="210"/>
      <c r="AF1016" s="210" t="s">
        <v>18767</v>
      </c>
      <c r="AG1016" t="str">
        <f>IFERROR(IF(COUNTIF(C1016:L1016,"Feed Ingredient")&gt;0,INDEX(ani_diet!T:T,MATCH(M1016,ani_diet!D:D,0)),""),"")</f>
        <v>Festuca ovina</v>
      </c>
      <c r="AH1016" s="60" t="str">
        <f>IF(IFERROR(IF(MATCH("Feed Ingredient", AOM[[#This Row],[L1]:[L10]],0)&gt;0, TRUE, FALSE), FALSE)=TRUE,IFERROR(VLOOKUP(M1016, ani_diet!C:C, 1, FALSE), "No Match"),FALSE)</f>
        <v>Festuca ovina</v>
      </c>
      <c r="AI1016" t="s">
        <v>3539</v>
      </c>
      <c r="AL1016" t="str">
        <f>IFERROR(IF(COUNTIF(C1016:L1016,"Feed Ingredient")&gt;0,INDEX(ani_diet!T:T,MATCH(M1016,ani_diet!D:D,0)),""),"")</f>
        <v>Festuca ovina</v>
      </c>
    </row>
    <row r="1017" spans="1:38">
      <c r="A1017" t="str">
        <f>_xlfn.TEXTJOIN("/",TRUE,AOM[[#This Row],[L1]:[L10]])</f>
        <v>Management/Livestock Management/Feed Characteristic/Feed Composition/Feed Ingredient/Forage Plants/Cereal and Grass Forages/Forest Pasture</v>
      </c>
      <c r="B1017" s="207" t="s">
        <v>21110</v>
      </c>
      <c r="C1017" s="207" t="s">
        <v>17896</v>
      </c>
      <c r="D1017" s="207" t="s">
        <v>17898</v>
      </c>
      <c r="E1017" s="207" t="s">
        <v>17908</v>
      </c>
      <c r="F1017" s="207" t="s">
        <v>18308</v>
      </c>
      <c r="G1017" s="207" t="s">
        <v>18309</v>
      </c>
      <c r="H1017" s="207" t="s">
        <v>20736</v>
      </c>
      <c r="I1017" s="207" t="s">
        <v>20815</v>
      </c>
      <c r="J1017" s="207" t="s">
        <v>21111</v>
      </c>
      <c r="K1017" s="207"/>
      <c r="L1017" s="207"/>
      <c r="M1017" t="str" cm="1">
        <f t="array" ref="M1017">LOOKUP(2,1/(C1017:L1017&lt;&gt;""),C1017:L1017)</f>
        <v>Forest Pasture</v>
      </c>
      <c r="N1017" s="207"/>
      <c r="O1017" s="207"/>
      <c r="P1017" s="207"/>
      <c r="Q1017" s="207"/>
      <c r="R1017" s="207"/>
      <c r="S1017" s="207"/>
      <c r="T1017" s="207"/>
      <c r="U1017" s="207"/>
      <c r="V1017" s="209"/>
      <c r="W1017" s="207"/>
      <c r="X1017" s="207"/>
      <c r="Y1017" s="207"/>
      <c r="Z1017" s="207"/>
      <c r="AA1017" s="209"/>
      <c r="AB1017" s="209" t="s">
        <v>4169</v>
      </c>
      <c r="AC1017" s="210" t="s">
        <v>4169</v>
      </c>
      <c r="AD1017" s="210" t="s">
        <v>18766</v>
      </c>
      <c r="AE1017" s="210"/>
      <c r="AF1017" s="210" t="s">
        <v>18767</v>
      </c>
      <c r="AG1017" t="str">
        <f>IFERROR(IF(COUNTIF(C1017:L1017,"Feed Ingredient")&gt;0,INDEX(ani_diet!T:T,MATCH(M1017,ani_diet!D:D,0)),""),"")</f>
        <v/>
      </c>
      <c r="AH1017" s="60" t="str">
        <f>IF(IFERROR(IF(MATCH("Feed Ingredient", AOM[[#This Row],[L1]:[L10]],0)&gt;0, TRUE, FALSE), FALSE)=TRUE,IFERROR(VLOOKUP(M1017, ani_diet!C:C, 1, FALSE), "No Match"),FALSE)</f>
        <v>Forest Pasture</v>
      </c>
      <c r="AI1017" t="s">
        <v>21112</v>
      </c>
      <c r="AL1017" t="str">
        <f>IFERROR(IF(COUNTIF(C1017:L1017,"Feed Ingredient")&gt;0,INDEX(ani_diet!T:T,MATCH(M1017,ani_diet!D:D,0)),""),"")</f>
        <v/>
      </c>
    </row>
    <row r="1018" spans="1:38">
      <c r="A1018" t="str">
        <f>_xlfn.TEXTJOIN("/",TRUE,AOM[[#This Row],[L1]:[L10]])</f>
        <v>Management/Livestock Management/Feed Characteristic/Feed Composition/Feed Ingredient/Forage Plants/Cereal and Grass Forages/Grass Dried/Grass Dried Ensiled</v>
      </c>
      <c r="B1018" s="207" t="s">
        <v>21113</v>
      </c>
      <c r="C1018" s="207" t="s">
        <v>17896</v>
      </c>
      <c r="D1018" s="207" t="s">
        <v>17898</v>
      </c>
      <c r="E1018" s="207" t="s">
        <v>17908</v>
      </c>
      <c r="F1018" s="207" t="s">
        <v>18308</v>
      </c>
      <c r="G1018" s="207" t="s">
        <v>18309</v>
      </c>
      <c r="H1018" s="207" t="s">
        <v>20736</v>
      </c>
      <c r="I1018" s="207" t="s">
        <v>20815</v>
      </c>
      <c r="J1018" s="207" t="s">
        <v>21114</v>
      </c>
      <c r="K1018" s="207" t="s">
        <v>21115</v>
      </c>
      <c r="L1018" s="207"/>
      <c r="M1018" t="str" cm="1">
        <f t="array" ref="M1018">LOOKUP(2,1/(C1018:L1018&lt;&gt;""),C1018:L1018)</f>
        <v>Grass Dried Ensiled</v>
      </c>
      <c r="N1018" s="207" t="s">
        <v>21116</v>
      </c>
      <c r="O1018" s="207" t="s">
        <v>8288</v>
      </c>
      <c r="P1018" s="207" t="s">
        <v>8288</v>
      </c>
      <c r="Q1018" s="207" t="s">
        <v>8288</v>
      </c>
      <c r="R1018" s="207" t="s">
        <v>8288</v>
      </c>
      <c r="S1018" s="207"/>
      <c r="T1018" s="207"/>
      <c r="U1018" s="207"/>
      <c r="V1018" s="209" t="s">
        <v>8288</v>
      </c>
      <c r="W1018" s="207" t="s">
        <v>8288</v>
      </c>
      <c r="X1018" s="207" t="s">
        <v>8288</v>
      </c>
      <c r="Y1018" s="207" t="s">
        <v>8288</v>
      </c>
      <c r="Z1018" s="207" t="s">
        <v>8288</v>
      </c>
      <c r="AA1018" s="209" t="s">
        <v>8288</v>
      </c>
      <c r="AB1018" s="209" t="s">
        <v>4169</v>
      </c>
      <c r="AC1018" s="210" t="s">
        <v>4169</v>
      </c>
      <c r="AD1018" s="210" t="s">
        <v>18766</v>
      </c>
      <c r="AE1018" s="210"/>
      <c r="AF1018" s="210" t="s">
        <v>18767</v>
      </c>
      <c r="AG1018" t="str">
        <f>IFERROR(IF(COUNTIF(C1018:L1018,"Feed Ingredient")&gt;0,INDEX(ani_diet!T:T,MATCH(M1018,ani_diet!D:D,0)),""),"")</f>
        <v/>
      </c>
      <c r="AH1018" s="60" t="str">
        <f>IF(IFERROR(IF(MATCH("Feed Ingredient", AOM[[#This Row],[L1]:[L10]],0)&gt;0, TRUE, FALSE), FALSE)=TRUE,IFERROR(VLOOKUP(M1018, ani_diet!C:C, 1, FALSE), "No Match"),FALSE)</f>
        <v>No Match</v>
      </c>
      <c r="AI1018" t="s">
        <v>3539</v>
      </c>
      <c r="AL1018" t="str">
        <f>IFERROR(IF(COUNTIF(C1018:L1018,"Feed Ingredient")&gt;0,INDEX(ani_diet!T:T,MATCH(M1018,ani_diet!D:D,0)),""),"")</f>
        <v/>
      </c>
    </row>
    <row r="1019" spans="1:38">
      <c r="A1019" t="str">
        <f>_xlfn.TEXTJOIN("/",TRUE,AOM[[#This Row],[L1]:[L10]])</f>
        <v>Management/Livestock Management/Feed Characteristic/Feed Composition/Feed Ingredient/Forage Plants/Cereal and Grass Forages/Grass Dried/Grass Dried Ground</v>
      </c>
      <c r="B1019" s="207" t="s">
        <v>21117</v>
      </c>
      <c r="C1019" s="207" t="s">
        <v>17896</v>
      </c>
      <c r="D1019" s="207" t="s">
        <v>17898</v>
      </c>
      <c r="E1019" s="207" t="s">
        <v>17908</v>
      </c>
      <c r="F1019" s="207" t="s">
        <v>18308</v>
      </c>
      <c r="G1019" s="207" t="s">
        <v>18309</v>
      </c>
      <c r="H1019" s="207" t="s">
        <v>20736</v>
      </c>
      <c r="I1019" s="207" t="s">
        <v>20815</v>
      </c>
      <c r="J1019" s="207" t="s">
        <v>21114</v>
      </c>
      <c r="K1019" s="207" t="s">
        <v>21118</v>
      </c>
      <c r="L1019" s="207"/>
      <c r="M1019" t="str" cm="1">
        <f t="array" ref="M1019">LOOKUP(2,1/(C1019:L1019&lt;&gt;""),C1019:L1019)</f>
        <v>Grass Dried Ground</v>
      </c>
      <c r="N1019" s="207" t="s">
        <v>21119</v>
      </c>
      <c r="O1019" s="207" t="s">
        <v>8288</v>
      </c>
      <c r="P1019" s="207" t="s">
        <v>8288</v>
      </c>
      <c r="Q1019" s="207" t="s">
        <v>8288</v>
      </c>
      <c r="R1019" s="207" t="s">
        <v>8288</v>
      </c>
      <c r="S1019" s="207"/>
      <c r="T1019" s="207"/>
      <c r="U1019" s="207"/>
      <c r="V1019" s="209" t="s">
        <v>8288</v>
      </c>
      <c r="W1019" s="207" t="s">
        <v>8288</v>
      </c>
      <c r="X1019" s="207" t="s">
        <v>8288</v>
      </c>
      <c r="Y1019" s="207" t="s">
        <v>8288</v>
      </c>
      <c r="Z1019" s="207" t="s">
        <v>8288</v>
      </c>
      <c r="AA1019" s="209" t="s">
        <v>8288</v>
      </c>
      <c r="AB1019" s="209" t="s">
        <v>4169</v>
      </c>
      <c r="AC1019" s="210" t="s">
        <v>4169</v>
      </c>
      <c r="AD1019" s="210" t="s">
        <v>18766</v>
      </c>
      <c r="AE1019" s="210"/>
      <c r="AF1019" s="210" t="s">
        <v>18767</v>
      </c>
      <c r="AG1019" t="str">
        <f>IFERROR(IF(COUNTIF(C1019:L1019,"Feed Ingredient")&gt;0,INDEX(ani_diet!T:T,MATCH(M1019,ani_diet!D:D,0)),""),"")</f>
        <v/>
      </c>
      <c r="AH1019" s="60" t="str">
        <f>IF(IFERROR(IF(MATCH("Feed Ingredient", AOM[[#This Row],[L1]:[L10]],0)&gt;0, TRUE, FALSE), FALSE)=TRUE,IFERROR(VLOOKUP(M1019, ani_diet!C:C, 1, FALSE), "No Match"),FALSE)</f>
        <v>No Match</v>
      </c>
      <c r="AI1019" t="s">
        <v>21120</v>
      </c>
      <c r="AL1019" t="str">
        <f>IFERROR(IF(COUNTIF(C1019:L1019,"Feed Ingredient")&gt;0,INDEX(ani_diet!T:T,MATCH(M1019,ani_diet!D:D,0)),""),"")</f>
        <v/>
      </c>
    </row>
    <row r="1020" spans="1:38">
      <c r="A1020" t="str">
        <f>_xlfn.TEXTJOIN("/",TRUE,AOM[[#This Row],[L1]:[L10]])</f>
        <v>Management/Livestock Management/Feed Characteristic/Feed Composition/Feed Ingredient/Forage Plants/Cereal and Grass Forages/Grass Dried</v>
      </c>
      <c r="B1020" s="207" t="s">
        <v>21121</v>
      </c>
      <c r="C1020" s="207" t="s">
        <v>17896</v>
      </c>
      <c r="D1020" s="207" t="s">
        <v>17898</v>
      </c>
      <c r="E1020" s="207" t="s">
        <v>17908</v>
      </c>
      <c r="F1020" s="207" t="s">
        <v>18308</v>
      </c>
      <c r="G1020" s="207" t="s">
        <v>18309</v>
      </c>
      <c r="H1020" s="207" t="s">
        <v>20736</v>
      </c>
      <c r="I1020" s="207" t="s">
        <v>20815</v>
      </c>
      <c r="J1020" s="207" t="s">
        <v>21114</v>
      </c>
      <c r="K1020" s="207"/>
      <c r="L1020" s="207"/>
      <c r="M1020" t="str" cm="1">
        <f t="array" ref="M1020">LOOKUP(2,1/(C1020:L1020&lt;&gt;""),C1020:L1020)</f>
        <v>Grass Dried</v>
      </c>
      <c r="N1020" s="207" t="s">
        <v>21122</v>
      </c>
      <c r="O1020" s="207" t="s">
        <v>8288</v>
      </c>
      <c r="P1020" s="207" t="s">
        <v>8288</v>
      </c>
      <c r="Q1020" s="207" t="s">
        <v>8288</v>
      </c>
      <c r="R1020" s="207" t="s">
        <v>8288</v>
      </c>
      <c r="S1020" s="207"/>
      <c r="T1020" s="207"/>
      <c r="U1020" s="207"/>
      <c r="V1020" s="209" t="s">
        <v>8288</v>
      </c>
      <c r="W1020" s="207" t="s">
        <v>8288</v>
      </c>
      <c r="X1020" s="207" t="s">
        <v>8288</v>
      </c>
      <c r="Y1020" s="207" t="s">
        <v>8288</v>
      </c>
      <c r="Z1020" s="207" t="s">
        <v>8288</v>
      </c>
      <c r="AA1020" s="209" t="s">
        <v>8288</v>
      </c>
      <c r="AB1020" s="209" t="s">
        <v>4169</v>
      </c>
      <c r="AC1020" s="210" t="s">
        <v>21123</v>
      </c>
      <c r="AD1020" s="210" t="s">
        <v>18766</v>
      </c>
      <c r="AE1020" s="210" t="s">
        <v>21124</v>
      </c>
      <c r="AF1020" s="210" t="s">
        <v>18767</v>
      </c>
      <c r="AG1020" t="str">
        <f>IFERROR(IF(COUNTIF(C1020:L1020,"Feed Ingredient")&gt;0,INDEX(ani_diet!T:T,MATCH(M1020,ani_diet!D:D,0)),""),"")</f>
        <v/>
      </c>
      <c r="AH1020" s="60" t="str">
        <f>IF(IFERROR(IF(MATCH("Feed Ingredient", AOM[[#This Row],[L1]:[L10]],0)&gt;0, TRUE, FALSE), FALSE)=TRUE,IFERROR(VLOOKUP(M1020, ani_diet!C:C, 1, FALSE), "No Match"),FALSE)</f>
        <v>No Match</v>
      </c>
      <c r="AI1020" t="s">
        <v>21120</v>
      </c>
      <c r="AL1020" t="str">
        <f>IFERROR(IF(COUNTIF(C1020:L1020,"Feed Ingredient")&gt;0,INDEX(ani_diet!T:T,MATCH(M1020,ani_diet!D:D,0)),""),"")</f>
        <v/>
      </c>
    </row>
    <row r="1021" spans="1:38">
      <c r="A1021" t="str">
        <f>_xlfn.TEXTJOIN("/",TRUE,AOM[[#This Row],[L1]:[L10]])</f>
        <v>Management/Livestock Management/Feed Characteristic/Feed Composition/Feed Ingredient/Forage Plants/Cereal and Grass Forages/Grass Local</v>
      </c>
      <c r="B1021" s="207" t="s">
        <v>21125</v>
      </c>
      <c r="C1021" s="207" t="s">
        <v>17896</v>
      </c>
      <c r="D1021" s="207" t="s">
        <v>17898</v>
      </c>
      <c r="E1021" s="207" t="s">
        <v>17908</v>
      </c>
      <c r="F1021" s="207" t="s">
        <v>18308</v>
      </c>
      <c r="G1021" s="207" t="s">
        <v>18309</v>
      </c>
      <c r="H1021" s="207" t="s">
        <v>20736</v>
      </c>
      <c r="I1021" s="207" t="s">
        <v>20815</v>
      </c>
      <c r="J1021" s="207" t="s">
        <v>21126</v>
      </c>
      <c r="K1021" s="207" t="s">
        <v>8288</v>
      </c>
      <c r="L1021" s="207"/>
      <c r="M1021" t="str" cm="1">
        <f t="array" ref="M1021">LOOKUP(2,1/(C1021:L1021&lt;&gt;""),C1021:L1021)</f>
        <v>Grass Local</v>
      </c>
      <c r="N1021" s="207" t="s">
        <v>8288</v>
      </c>
      <c r="O1021" s="207" t="s">
        <v>8288</v>
      </c>
      <c r="P1021" s="207" t="s">
        <v>8288</v>
      </c>
      <c r="Q1021" s="207" t="s">
        <v>8288</v>
      </c>
      <c r="R1021" s="207" t="s">
        <v>8288</v>
      </c>
      <c r="S1021" s="207" t="s">
        <v>8288</v>
      </c>
      <c r="T1021" s="207" t="s">
        <v>8288</v>
      </c>
      <c r="U1021" s="207"/>
      <c r="V1021" s="209" t="s">
        <v>8288</v>
      </c>
      <c r="W1021" s="207" t="s">
        <v>8288</v>
      </c>
      <c r="X1021" s="207" t="s">
        <v>8288</v>
      </c>
      <c r="Y1021" s="207" t="s">
        <v>8288</v>
      </c>
      <c r="Z1021" s="207" t="s">
        <v>8288</v>
      </c>
      <c r="AA1021" s="209" t="s">
        <v>8288</v>
      </c>
      <c r="AB1021" s="209" t="s">
        <v>4169</v>
      </c>
      <c r="AC1021" s="210" t="s">
        <v>4169</v>
      </c>
      <c r="AD1021" s="210" t="s">
        <v>18766</v>
      </c>
      <c r="AE1021" s="210"/>
      <c r="AF1021" s="210" t="s">
        <v>18767</v>
      </c>
      <c r="AG1021" t="str">
        <f>IFERROR(IF(COUNTIF(C1021:L1021,"Feed Ingredient")&gt;0,INDEX(ani_diet!T:T,MATCH(M1021,ani_diet!D:D,0)),""),"")</f>
        <v/>
      </c>
      <c r="AH1021" s="60" t="str">
        <f>IF(IFERROR(IF(MATCH("Feed Ingredient", AOM[[#This Row],[L1]:[L10]],0)&gt;0, TRUE, FALSE), FALSE)=TRUE,IFERROR(VLOOKUP(M1021, ani_diet!C:C, 1, FALSE), "No Match"),FALSE)</f>
        <v>No Match</v>
      </c>
      <c r="AI1021" t="s">
        <v>21120</v>
      </c>
      <c r="AL1021" t="str">
        <f>IFERROR(IF(COUNTIF(C1021:L1021,"Feed Ingredient")&gt;0,INDEX(ani_diet!T:T,MATCH(M1021,ani_diet!D:D,0)),""),"")</f>
        <v/>
      </c>
    </row>
    <row r="1022" spans="1:38">
      <c r="A1022" t="str">
        <f>_xlfn.TEXTJOIN("/",TRUE,AOM[[#This Row],[L1]:[L10]])</f>
        <v>Management/Livestock Management/Feed Characteristic/Feed Composition/Feed Ingredient/Forage Plants/Cereal and Grass Forages/Harpachne schimperi</v>
      </c>
      <c r="B1022" s="207" t="s">
        <v>21127</v>
      </c>
      <c r="C1022" s="207" t="s">
        <v>17896</v>
      </c>
      <c r="D1022" s="207" t="s">
        <v>17898</v>
      </c>
      <c r="E1022" s="207" t="s">
        <v>17908</v>
      </c>
      <c r="F1022" s="207" t="s">
        <v>18308</v>
      </c>
      <c r="G1022" s="207" t="s">
        <v>18309</v>
      </c>
      <c r="H1022" s="207" t="s">
        <v>20736</v>
      </c>
      <c r="I1022" s="207" t="s">
        <v>20815</v>
      </c>
      <c r="J1022" s="207" t="s">
        <v>21128</v>
      </c>
      <c r="K1022" s="207"/>
      <c r="L1022" s="207"/>
      <c r="M1022" t="str" cm="1">
        <f t="array" ref="M1022">LOOKUP(2,1/(C1022:L1022&lt;&gt;""),C1022:L1022)</f>
        <v>Harpachne schimperi</v>
      </c>
      <c r="N1022" s="207"/>
      <c r="O1022" s="207"/>
      <c r="P1022" s="207"/>
      <c r="Q1022" s="207"/>
      <c r="R1022" s="207"/>
      <c r="S1022" s="207"/>
      <c r="T1022" s="207"/>
      <c r="U1022" s="207" t="s">
        <v>21128</v>
      </c>
      <c r="V1022" s="209" t="s">
        <v>18758</v>
      </c>
      <c r="W1022" s="207"/>
      <c r="X1022" s="207"/>
      <c r="Y1022" s="207"/>
      <c r="Z1022" s="207"/>
      <c r="AA1022" s="209" t="s">
        <v>21129</v>
      </c>
      <c r="AB1022" s="209" t="s">
        <v>4169</v>
      </c>
      <c r="AC1022" s="210" t="s">
        <v>4169</v>
      </c>
      <c r="AD1022" s="210" t="s">
        <v>18766</v>
      </c>
      <c r="AE1022" s="210"/>
      <c r="AF1022" s="210" t="s">
        <v>18767</v>
      </c>
      <c r="AG1022" t="str">
        <f>IFERROR(IF(COUNTIF(C1022:L1022,"Feed Ingredient")&gt;0,INDEX(ani_diet!T:T,MATCH(M1022,ani_diet!D:D,0)),""),"")</f>
        <v>Harpachne schimperi</v>
      </c>
      <c r="AH1022" s="60" t="str">
        <f>IF(IFERROR(IF(MATCH("Feed Ingredient", AOM[[#This Row],[L1]:[L10]],0)&gt;0, TRUE, FALSE), FALSE)=TRUE,IFERROR(VLOOKUP(M1022, ani_diet!C:C, 1, FALSE), "No Match"),FALSE)</f>
        <v>Harpachne schimperi</v>
      </c>
      <c r="AI1022" t="s">
        <v>3539</v>
      </c>
      <c r="AL1022" t="str">
        <f>IFERROR(IF(COUNTIF(C1022:L1022,"Feed Ingredient")&gt;0,INDEX(ani_diet!T:T,MATCH(M1022,ani_diet!D:D,0)),""),"")</f>
        <v>Harpachne schimperi</v>
      </c>
    </row>
    <row r="1023" spans="1:38">
      <c r="A1023" t="str">
        <f>_xlfn.TEXTJOIN("/",TRUE,AOM[[#This Row],[L1]:[L10]])</f>
        <v>Management/Livestock Management/Feed Characteristic/Feed Composition/Feed Ingredient/Forage Plants/Cereal and Grass Forages/Heteropogon contortus/Heteropogon contortus Ground</v>
      </c>
      <c r="B1023" s="207" t="s">
        <v>21130</v>
      </c>
      <c r="C1023" s="207" t="s">
        <v>17896</v>
      </c>
      <c r="D1023" s="207" t="s">
        <v>17898</v>
      </c>
      <c r="E1023" s="207" t="s">
        <v>17908</v>
      </c>
      <c r="F1023" s="207" t="s">
        <v>18308</v>
      </c>
      <c r="G1023" s="207" t="s">
        <v>18309</v>
      </c>
      <c r="H1023" s="207" t="s">
        <v>20736</v>
      </c>
      <c r="I1023" s="207" t="s">
        <v>20815</v>
      </c>
      <c r="J1023" s="207" t="s">
        <v>21131</v>
      </c>
      <c r="K1023" s="207" t="s">
        <v>21132</v>
      </c>
      <c r="L1023" s="207"/>
      <c r="M1023" t="str" cm="1">
        <f t="array" ref="M1023">LOOKUP(2,1/(C1023:L1023&lt;&gt;""),C1023:L1023)</f>
        <v>Heteropogon contortus Ground</v>
      </c>
      <c r="N1023" s="207" t="s">
        <v>21133</v>
      </c>
      <c r="O1023" s="207"/>
      <c r="P1023" s="207"/>
      <c r="Q1023" s="207"/>
      <c r="R1023" s="207"/>
      <c r="S1023" s="207"/>
      <c r="T1023" s="207"/>
      <c r="U1023" s="207" t="s">
        <v>21131</v>
      </c>
      <c r="V1023" s="209" t="s">
        <v>21134</v>
      </c>
      <c r="W1023" s="207"/>
      <c r="X1023" s="207"/>
      <c r="Y1023" s="207"/>
      <c r="Z1023" s="207"/>
      <c r="AA1023" s="209" t="s">
        <v>21135</v>
      </c>
      <c r="AB1023" s="225" t="s">
        <v>4169</v>
      </c>
      <c r="AC1023" s="210" t="s">
        <v>4169</v>
      </c>
      <c r="AD1023" s="210" t="s">
        <v>18766</v>
      </c>
      <c r="AE1023" s="210"/>
      <c r="AF1023" s="210" t="s">
        <v>18767</v>
      </c>
      <c r="AG1023" t="str">
        <f>IFERROR(IF(COUNTIF(C1023:L1023,"Feed Ingredient")&gt;0,INDEX(ani_diet!T:T,MATCH(M1023,ani_diet!D:D,0)),""),"")</f>
        <v>Heteropogon contortus</v>
      </c>
      <c r="AH1023" s="60" t="str">
        <f>IF(IFERROR(IF(MATCH("Feed Ingredient", AOM[[#This Row],[L1]:[L10]],0)&gt;0, TRUE, FALSE), FALSE)=TRUE,IFERROR(VLOOKUP(M1023, ani_diet!C:C, 1, FALSE), "No Match"),FALSE)</f>
        <v>No Match</v>
      </c>
      <c r="AI1023" s="220" t="s">
        <v>21136</v>
      </c>
      <c r="AL1023" t="str">
        <f>IFERROR(IF(COUNTIF(C1023:L1023,"Feed Ingredient")&gt;0,INDEX(ani_diet!T:T,MATCH(M1023,ani_diet!D:D,0)),""),"")</f>
        <v>Heteropogon contortus</v>
      </c>
    </row>
    <row r="1024" spans="1:38">
      <c r="A1024" t="str">
        <f>_xlfn.TEXTJOIN("/",TRUE,AOM[[#This Row],[L1]:[L10]])</f>
        <v>Management/Livestock Management/Feed Characteristic/Feed Composition/Feed Ingredient/Forage Plants/Cereal and Grass Forages/Heteropogon contortus</v>
      </c>
      <c r="B1024" s="207" t="s">
        <v>21137</v>
      </c>
      <c r="C1024" s="207" t="s">
        <v>17896</v>
      </c>
      <c r="D1024" s="207" t="s">
        <v>17898</v>
      </c>
      <c r="E1024" s="207" t="s">
        <v>17908</v>
      </c>
      <c r="F1024" s="207" t="s">
        <v>18308</v>
      </c>
      <c r="G1024" s="207" t="s">
        <v>18309</v>
      </c>
      <c r="H1024" s="207" t="s">
        <v>20736</v>
      </c>
      <c r="I1024" s="207" t="s">
        <v>20815</v>
      </c>
      <c r="J1024" s="207" t="s">
        <v>21131</v>
      </c>
      <c r="K1024" s="207"/>
      <c r="L1024" s="207"/>
      <c r="M1024" t="str" cm="1">
        <f t="array" ref="M1024">LOOKUP(2,1/(C1024:L1024&lt;&gt;""),C1024:L1024)</f>
        <v>Heteropogon contortus</v>
      </c>
      <c r="N1024" s="207" t="s">
        <v>21138</v>
      </c>
      <c r="O1024" s="207"/>
      <c r="P1024" s="207"/>
      <c r="Q1024" s="207"/>
      <c r="R1024" s="207"/>
      <c r="S1024" s="207"/>
      <c r="T1024" s="207"/>
      <c r="U1024" s="207" t="s">
        <v>21131</v>
      </c>
      <c r="V1024" s="209" t="s">
        <v>21134</v>
      </c>
      <c r="W1024" s="207"/>
      <c r="X1024" s="207"/>
      <c r="Y1024" s="207"/>
      <c r="Z1024" s="207"/>
      <c r="AA1024" s="209" t="s">
        <v>21135</v>
      </c>
      <c r="AB1024" s="211" t="s">
        <v>21139</v>
      </c>
      <c r="AC1024" s="210" t="s">
        <v>4169</v>
      </c>
      <c r="AD1024" s="210" t="s">
        <v>18766</v>
      </c>
      <c r="AE1024" s="210"/>
      <c r="AF1024" s="210" t="s">
        <v>18767</v>
      </c>
      <c r="AG1024" t="str">
        <f>IFERROR(IF(COUNTIF(C1024:L1024,"Feed Ingredient")&gt;0,INDEX(ani_diet!T:T,MATCH(M1024,ani_diet!D:D,0)),""),"")</f>
        <v>Heteropogon contortus</v>
      </c>
      <c r="AH1024" s="60" t="str">
        <f>IF(IFERROR(IF(MATCH("Feed Ingredient", AOM[[#This Row],[L1]:[L10]],0)&gt;0, TRUE, FALSE), FALSE)=TRUE,IFERROR(VLOOKUP(M1024, ani_diet!C:C, 1, FALSE), "No Match"),FALSE)</f>
        <v>Heteropogon contortus</v>
      </c>
      <c r="AI1024" s="220" t="s">
        <v>21136</v>
      </c>
      <c r="AL1024" t="str">
        <f>IFERROR(IF(COUNTIF(C1024:L1024,"Feed Ingredient")&gt;0,INDEX(ani_diet!T:T,MATCH(M1024,ani_diet!D:D,0)),""),"")</f>
        <v>Heteropogon contortus</v>
      </c>
    </row>
    <row r="1025" spans="1:38">
      <c r="A1025" t="str">
        <f>_xlfn.TEXTJOIN("/",TRUE,AOM[[#This Row],[L1]:[L10]])</f>
        <v>Management/Livestock Management/Feed Characteristic/Feed Composition/Feed Ingredient/Forage Plants/Cereal and Grass Forages/Hordeum vulgare/Hordeum vulgare Dried</v>
      </c>
      <c r="B1025" s="207" t="s">
        <v>21140</v>
      </c>
      <c r="C1025" s="207" t="s">
        <v>17896</v>
      </c>
      <c r="D1025" s="207" t="s">
        <v>17898</v>
      </c>
      <c r="E1025" s="207" t="s">
        <v>17908</v>
      </c>
      <c r="F1025" s="207" t="s">
        <v>18308</v>
      </c>
      <c r="G1025" s="207" t="s">
        <v>18309</v>
      </c>
      <c r="H1025" s="207" t="s">
        <v>20736</v>
      </c>
      <c r="I1025" s="207" t="s">
        <v>20815</v>
      </c>
      <c r="J1025" s="207" t="s">
        <v>3642</v>
      </c>
      <c r="K1025" s="207" t="s">
        <v>21141</v>
      </c>
      <c r="L1025" s="207"/>
      <c r="M1025" t="str" cm="1">
        <f t="array" ref="M1025">LOOKUP(2,1/(C1025:L1025&lt;&gt;""),C1025:L1025)</f>
        <v>Hordeum vulgare Dried</v>
      </c>
      <c r="N1025" s="207" t="s">
        <v>21142</v>
      </c>
      <c r="O1025" s="207"/>
      <c r="P1025" s="207"/>
      <c r="Q1025" s="207"/>
      <c r="R1025" s="207"/>
      <c r="S1025" s="207"/>
      <c r="T1025" s="207"/>
      <c r="U1025" s="207" t="s">
        <v>3642</v>
      </c>
      <c r="V1025" s="209" t="s">
        <v>20235</v>
      </c>
      <c r="W1025" s="207"/>
      <c r="X1025" s="207"/>
      <c r="Y1025" s="207"/>
      <c r="Z1025" s="207"/>
      <c r="AA1025" s="209" t="s">
        <v>3644</v>
      </c>
      <c r="AB1025" s="225" t="s">
        <v>21143</v>
      </c>
      <c r="AC1025" s="210" t="s">
        <v>4169</v>
      </c>
      <c r="AD1025" s="210" t="s">
        <v>18766</v>
      </c>
      <c r="AE1025" s="210"/>
      <c r="AF1025" s="210" t="s">
        <v>18767</v>
      </c>
      <c r="AG1025" t="str">
        <f>IFERROR(IF(COUNTIF(C1025:L1025,"Feed Ingredient")&gt;0,INDEX(ani_diet!T:T,MATCH(M1025,ani_diet!D:D,0)),""),"")</f>
        <v>Hordeum vulgare</v>
      </c>
      <c r="AH1025" s="60" t="str">
        <f>IF(IFERROR(IF(MATCH("Feed Ingredient", AOM[[#This Row],[L1]:[L10]],0)&gt;0, TRUE, FALSE), FALSE)=TRUE,IFERROR(VLOOKUP(M1025, ani_diet!C:C, 1, FALSE), "No Match"),FALSE)</f>
        <v>No Match</v>
      </c>
      <c r="AI1025" t="s">
        <v>3539</v>
      </c>
      <c r="AL1025" t="str">
        <f>IFERROR(IF(COUNTIF(C1025:L1025,"Feed Ingredient")&gt;0,INDEX(ani_diet!T:T,MATCH(M1025,ani_diet!D:D,0)),""),"")</f>
        <v>Hordeum vulgare</v>
      </c>
    </row>
    <row r="1026" spans="1:38">
      <c r="A1026" t="s">
        <v>21144</v>
      </c>
      <c r="B1026" s="207" t="s">
        <v>21145</v>
      </c>
      <c r="C1026" s="207" t="s">
        <v>17896</v>
      </c>
      <c r="D1026" s="207" t="s">
        <v>17898</v>
      </c>
      <c r="E1026" s="207" t="s">
        <v>17908</v>
      </c>
      <c r="F1026" s="207" t="s">
        <v>18308</v>
      </c>
      <c r="G1026" s="207" t="s">
        <v>18309</v>
      </c>
      <c r="H1026" s="207" t="s">
        <v>20736</v>
      </c>
      <c r="I1026" s="207" t="s">
        <v>20815</v>
      </c>
      <c r="J1026" s="207" t="s">
        <v>21146</v>
      </c>
      <c r="K1026" s="207" t="s">
        <v>21147</v>
      </c>
      <c r="L1026" s="207"/>
      <c r="M1026" t="str" cm="1">
        <f t="array" ref="M1026">LOOKUP(2,1/(C1026:L1026&lt;&gt;""),C1026:L1026)</f>
        <v>Hyparrhenia Dried</v>
      </c>
      <c r="N1026" s="207" t="s">
        <v>21148</v>
      </c>
      <c r="O1026" s="207"/>
      <c r="P1026" s="207"/>
      <c r="Q1026" s="207"/>
      <c r="R1026" s="207"/>
      <c r="S1026" s="207"/>
      <c r="T1026" s="207"/>
      <c r="U1026" s="80" t="s">
        <v>21149</v>
      </c>
      <c r="V1026" s="209" t="s">
        <v>21150</v>
      </c>
      <c r="W1026" s="207"/>
      <c r="X1026" s="207"/>
      <c r="Y1026" s="207"/>
      <c r="Z1026" s="207"/>
      <c r="AA1026" s="209" t="s">
        <v>21151</v>
      </c>
      <c r="AB1026" s="212"/>
      <c r="AC1026" s="210" t="s">
        <v>4169</v>
      </c>
      <c r="AD1026" s="210" t="s">
        <v>18766</v>
      </c>
      <c r="AE1026" s="210"/>
      <c r="AF1026" s="210" t="s">
        <v>18767</v>
      </c>
      <c r="AG1026" t="str">
        <f>IFERROR(IF(COUNTIF(C1026:L1026,"Feed Ingredient")&gt;0,INDEX(ani_diet!T:T,MATCH(M1026,ani_diet!D:D,0)),""),"")</f>
        <v xml:space="preserve">Hyparrhenia </v>
      </c>
      <c r="AH1026" s="60" t="str">
        <f>IF(IFERROR(IF(MATCH("Feed Ingredient", AOM[[#This Row],[L1]:[L10]],0)&gt;0, TRUE, FALSE), FALSE)=TRUE,IFERROR(VLOOKUP(M1026, ani_diet!C:C, 1, FALSE), "No Match"),FALSE)</f>
        <v>No Match</v>
      </c>
      <c r="AI1026" s="220" t="s">
        <v>21152</v>
      </c>
      <c r="AL1026" t="str">
        <f>IFERROR(IF(COUNTIF(C1026:L1026,"Feed Ingredient")&gt;0,INDEX(ani_diet!T:T,MATCH(M1026,ani_diet!D:D,0)),""),"")</f>
        <v xml:space="preserve">Hyparrhenia </v>
      </c>
    </row>
    <row r="1027" spans="1:38">
      <c r="A1027" t="str">
        <f>_xlfn.TEXTJOIN("/",TRUE,AOM[[#This Row],[L1]:[L10]])</f>
        <v>Management/Livestock Management/Feed Characteristic/Feed Composition/Feed Ingredient/Forage Plants/Cereal and Grass Forages/Hyparrhenia</v>
      </c>
      <c r="B1027" s="207" t="s">
        <v>21153</v>
      </c>
      <c r="C1027" s="207" t="s">
        <v>17896</v>
      </c>
      <c r="D1027" s="207" t="s">
        <v>17898</v>
      </c>
      <c r="E1027" s="207" t="s">
        <v>17908</v>
      </c>
      <c r="F1027" s="207" t="s">
        <v>18308</v>
      </c>
      <c r="G1027" s="207" t="s">
        <v>18309</v>
      </c>
      <c r="H1027" s="207" t="s">
        <v>20736</v>
      </c>
      <c r="I1027" s="207" t="s">
        <v>20815</v>
      </c>
      <c r="J1027" s="207" t="s">
        <v>21146</v>
      </c>
      <c r="K1027" s="207"/>
      <c r="L1027" s="207"/>
      <c r="M1027" t="str" cm="1">
        <f t="array" ref="M1027">LOOKUP(2,1/(C1027:L1027&lt;&gt;""),C1027:L1027)</f>
        <v>Hyparrhenia</v>
      </c>
      <c r="N1027" s="207"/>
      <c r="O1027" s="207"/>
      <c r="P1027" s="207"/>
      <c r="Q1027" s="207"/>
      <c r="R1027" s="207"/>
      <c r="S1027" s="207"/>
      <c r="T1027" s="207"/>
      <c r="U1027" s="80" t="s">
        <v>21149</v>
      </c>
      <c r="V1027" s="209" t="s">
        <v>21150</v>
      </c>
      <c r="W1027" s="207"/>
      <c r="X1027" s="207"/>
      <c r="Y1027" s="207"/>
      <c r="Z1027" s="207"/>
      <c r="AA1027" s="209" t="s">
        <v>21151</v>
      </c>
      <c r="AB1027" s="225" t="s">
        <v>21154</v>
      </c>
      <c r="AC1027" s="210" t="s">
        <v>4169</v>
      </c>
      <c r="AD1027" s="210" t="s">
        <v>18766</v>
      </c>
      <c r="AE1027" s="210"/>
      <c r="AF1027" s="210" t="s">
        <v>18767</v>
      </c>
      <c r="AG1027" t="str">
        <f>IFERROR(IF(COUNTIF(C1027:L1027,"Feed Ingredient")&gt;0,INDEX(ani_diet!T:T,MATCH(M1027,ani_diet!D:D,0)),""),"")</f>
        <v xml:space="preserve">Hyparrhenia </v>
      </c>
      <c r="AH1027" s="60" t="str">
        <f>IF(IFERROR(IF(MATCH("Feed Ingredient", AOM[[#This Row],[L1]:[L10]],0)&gt;0, TRUE, FALSE), FALSE)=TRUE,IFERROR(VLOOKUP(M1027, ani_diet!C:C, 1, FALSE), "No Match"),FALSE)</f>
        <v>Hyparrhenia</v>
      </c>
      <c r="AI1027" s="220" t="s">
        <v>21152</v>
      </c>
      <c r="AL1027" t="str">
        <f>IFERROR(IF(COUNTIF(C1027:L1027,"Feed Ingredient")&gt;0,INDEX(ani_diet!T:T,MATCH(M1027,ani_diet!D:D,0)),""),"")</f>
        <v xml:space="preserve">Hyparrhenia </v>
      </c>
    </row>
    <row r="1028" spans="1:38">
      <c r="A1028" t="str">
        <f>_xlfn.TEXTJOIN("/",TRUE,AOM[[#This Row],[L1]:[L10]])</f>
        <v>Management/Livestock Management/Feed Characteristic/Feed Composition/Feed Ingredient/Forage Plants/Cereal and Grass Forages/Hyparrhenia filipendula</v>
      </c>
      <c r="B1028" s="207" t="s">
        <v>21155</v>
      </c>
      <c r="C1028" s="207" t="s">
        <v>17896</v>
      </c>
      <c r="D1028" s="207" t="s">
        <v>17898</v>
      </c>
      <c r="E1028" s="207" t="s">
        <v>17908</v>
      </c>
      <c r="F1028" s="207" t="s">
        <v>18308</v>
      </c>
      <c r="G1028" s="207" t="s">
        <v>18309</v>
      </c>
      <c r="H1028" s="207" t="s">
        <v>20736</v>
      </c>
      <c r="I1028" s="207" t="s">
        <v>20815</v>
      </c>
      <c r="J1028" s="207" t="s">
        <v>12926</v>
      </c>
      <c r="K1028" s="207"/>
      <c r="L1028" s="207"/>
      <c r="M1028" t="str" cm="1">
        <f t="array" ref="M1028">LOOKUP(2,1/(C1028:L1028&lt;&gt;""),C1028:L1028)</f>
        <v>Hyparrhenia filipendula</v>
      </c>
      <c r="N1028" s="207" t="s">
        <v>21156</v>
      </c>
      <c r="O1028" s="207"/>
      <c r="P1028" s="207"/>
      <c r="Q1028" s="207"/>
      <c r="R1028" s="207"/>
      <c r="S1028" s="207"/>
      <c r="T1028" s="207"/>
      <c r="U1028" s="207" t="s">
        <v>12926</v>
      </c>
      <c r="V1028" s="209" t="s">
        <v>21157</v>
      </c>
      <c r="W1028" s="207"/>
      <c r="X1028" s="207"/>
      <c r="Y1028" s="207"/>
      <c r="Z1028" s="207"/>
      <c r="AA1028" s="209" t="s">
        <v>21158</v>
      </c>
      <c r="AB1028" s="211" t="s">
        <v>21159</v>
      </c>
      <c r="AC1028" s="210" t="s">
        <v>4169</v>
      </c>
      <c r="AD1028" s="210" t="s">
        <v>18766</v>
      </c>
      <c r="AE1028" s="210"/>
      <c r="AF1028" s="210" t="s">
        <v>18767</v>
      </c>
      <c r="AG1028" t="str">
        <f>IFERROR(IF(COUNTIF(C1028:L1028,"Feed Ingredient")&gt;0,INDEX(ani_diet!T:T,MATCH(M1028,ani_diet!D:D,0)),""),"")</f>
        <v>Hyparrhenia filipendula</v>
      </c>
      <c r="AH1028" s="60" t="str">
        <f>IF(IFERROR(IF(MATCH("Feed Ingredient", AOM[[#This Row],[L1]:[L10]],0)&gt;0, TRUE, FALSE), FALSE)=TRUE,IFERROR(VLOOKUP(M1028, ani_diet!C:C, 1, FALSE), "No Match"),FALSE)</f>
        <v>Hyparrhenia filipendula</v>
      </c>
      <c r="AI1028" t="s">
        <v>3539</v>
      </c>
      <c r="AL1028" t="str">
        <f>IFERROR(IF(COUNTIF(C1028:L1028,"Feed Ingredient")&gt;0,INDEX(ani_diet!T:T,MATCH(M1028,ani_diet!D:D,0)),""),"")</f>
        <v>Hyparrhenia filipendula</v>
      </c>
    </row>
    <row r="1029" spans="1:38">
      <c r="A1029" t="str">
        <f>_xlfn.TEXTJOIN("/",TRUE,AOM[[#This Row],[L1]:[L10]])</f>
        <v>Management/Livestock Management/Feed Characteristic/Feed Composition/Feed Ingredient/Forage Plants/Cereal and Grass Forages/Hyparrhenia hirta</v>
      </c>
      <c r="B1029" s="207" t="s">
        <v>21160</v>
      </c>
      <c r="C1029" s="207" t="s">
        <v>17896</v>
      </c>
      <c r="D1029" s="207" t="s">
        <v>17898</v>
      </c>
      <c r="E1029" s="207" t="s">
        <v>17908</v>
      </c>
      <c r="F1029" s="207" t="s">
        <v>18308</v>
      </c>
      <c r="G1029" s="207" t="s">
        <v>18309</v>
      </c>
      <c r="H1029" s="207" t="s">
        <v>20736</v>
      </c>
      <c r="I1029" s="207" t="s">
        <v>20815</v>
      </c>
      <c r="J1029" s="207" t="s">
        <v>21161</v>
      </c>
      <c r="K1029" s="207"/>
      <c r="L1029" s="207"/>
      <c r="M1029" t="str" cm="1">
        <f t="array" ref="M1029">LOOKUP(2,1/(C1029:L1029&lt;&gt;""),C1029:L1029)</f>
        <v>Hyparrhenia hirta</v>
      </c>
      <c r="N1029" s="207"/>
      <c r="O1029" s="207"/>
      <c r="P1029" s="207"/>
      <c r="Q1029" s="207"/>
      <c r="R1029" s="207"/>
      <c r="S1029" s="207"/>
      <c r="T1029" s="207"/>
      <c r="U1029" s="207" t="s">
        <v>21161</v>
      </c>
      <c r="V1029" s="209" t="s">
        <v>21157</v>
      </c>
      <c r="W1029" s="207"/>
      <c r="X1029" s="207"/>
      <c r="Y1029" s="207"/>
      <c r="Z1029" s="207"/>
      <c r="AA1029" s="209" t="s">
        <v>21158</v>
      </c>
      <c r="AB1029" s="225" t="s">
        <v>21154</v>
      </c>
      <c r="AC1029" s="210" t="s">
        <v>4169</v>
      </c>
      <c r="AD1029" s="210" t="s">
        <v>18766</v>
      </c>
      <c r="AE1029" s="210"/>
      <c r="AF1029" s="210" t="s">
        <v>18767</v>
      </c>
      <c r="AG1029" t="str">
        <f>IFERROR(IF(COUNTIF(C1029:L1029,"Feed Ingredient")&gt;0,INDEX(ani_diet!T:T,MATCH(M1029,ani_diet!D:D,0)),""),"")</f>
        <v>Hyparrhenia hirta</v>
      </c>
      <c r="AH1029" s="60" t="str">
        <f>IF(IFERROR(IF(MATCH("Feed Ingredient", AOM[[#This Row],[L1]:[L10]],0)&gt;0, TRUE, FALSE), FALSE)=TRUE,IFERROR(VLOOKUP(M1029, ani_diet!C:C, 1, FALSE), "No Match"),FALSE)</f>
        <v>Hyparrhenia hirta</v>
      </c>
      <c r="AI1029" t="s">
        <v>3539</v>
      </c>
      <c r="AL1029" t="str">
        <f>IFERROR(IF(COUNTIF(C1029:L1029,"Feed Ingredient")&gt;0,INDEX(ani_diet!T:T,MATCH(M1029,ani_diet!D:D,0)),""),"")</f>
        <v>Hyparrhenia hirta</v>
      </c>
    </row>
    <row r="1030" spans="1:38">
      <c r="A1030" t="str">
        <f>_xlfn.TEXTJOIN("/",TRUE,AOM[[#This Row],[L1]:[L10]])</f>
        <v>Management/Livestock Management/Feed Characteristic/Feed Composition/Feed Ingredient/Forage Plants/Cereal and Grass Forages/Hyparrhenia rufa/Hyparrhenia rufa Dried</v>
      </c>
      <c r="B1030" s="207" t="s">
        <v>21162</v>
      </c>
      <c r="C1030" s="207" t="s">
        <v>17896</v>
      </c>
      <c r="D1030" s="207" t="s">
        <v>17898</v>
      </c>
      <c r="E1030" s="207" t="s">
        <v>17908</v>
      </c>
      <c r="F1030" s="207" t="s">
        <v>18308</v>
      </c>
      <c r="G1030" s="207" t="s">
        <v>18309</v>
      </c>
      <c r="H1030" s="207" t="s">
        <v>20736</v>
      </c>
      <c r="I1030" s="207" t="s">
        <v>20815</v>
      </c>
      <c r="J1030" s="207" t="s">
        <v>21163</v>
      </c>
      <c r="K1030" s="207" t="s">
        <v>21164</v>
      </c>
      <c r="L1030" s="207"/>
      <c r="M1030" t="str" cm="1">
        <f t="array" ref="M1030">LOOKUP(2,1/(C1030:L1030&lt;&gt;""),C1030:L1030)</f>
        <v>Hyparrhenia rufa Dried</v>
      </c>
      <c r="N1030" s="207" t="s">
        <v>21165</v>
      </c>
      <c r="O1030" s="207"/>
      <c r="P1030" s="207"/>
      <c r="Q1030" s="207"/>
      <c r="R1030" s="207"/>
      <c r="S1030" s="207"/>
      <c r="T1030" s="207"/>
      <c r="U1030" s="207" t="s">
        <v>21163</v>
      </c>
      <c r="V1030" s="209" t="s">
        <v>21166</v>
      </c>
      <c r="W1030" s="207"/>
      <c r="X1030" s="207"/>
      <c r="Y1030" s="207"/>
      <c r="Z1030" s="207"/>
      <c r="AA1030" s="209" t="s">
        <v>21167</v>
      </c>
      <c r="AB1030" s="211" t="s">
        <v>21168</v>
      </c>
      <c r="AC1030" s="210" t="s">
        <v>4169</v>
      </c>
      <c r="AD1030" s="210" t="s">
        <v>18766</v>
      </c>
      <c r="AE1030" s="210"/>
      <c r="AF1030" s="210" t="s">
        <v>18767</v>
      </c>
      <c r="AG1030" t="str">
        <f>IFERROR(IF(COUNTIF(C1030:L1030,"Feed Ingredient")&gt;0,INDEX(ani_diet!T:T,MATCH(M1030,ani_diet!D:D,0)),""),"")</f>
        <v>Hyparrhenia rufa</v>
      </c>
      <c r="AH1030" s="60" t="str">
        <f>IF(IFERROR(IF(MATCH("Feed Ingredient", AOM[[#This Row],[L1]:[L10]],0)&gt;0, TRUE, FALSE), FALSE)=TRUE,IFERROR(VLOOKUP(M1030, ani_diet!C:C, 1, FALSE), "No Match"),FALSE)</f>
        <v>No Match</v>
      </c>
      <c r="AI1030" s="220" t="s">
        <v>21169</v>
      </c>
      <c r="AL1030" t="str">
        <f>IFERROR(IF(COUNTIF(C1030:L1030,"Feed Ingredient")&gt;0,INDEX(ani_diet!T:T,MATCH(M1030,ani_diet!D:D,0)),""),"")</f>
        <v>Hyparrhenia rufa</v>
      </c>
    </row>
    <row r="1031" spans="1:38">
      <c r="A1031" t="str">
        <f>_xlfn.TEXTJOIN("/",TRUE,AOM[[#This Row],[L1]:[L10]])</f>
        <v>Management/Livestock Management/Feed Characteristic/Feed Composition/Feed Ingredient/Forage Plants/Cereal and Grass Forages/Hyparrhenia rufa</v>
      </c>
      <c r="B1031" s="207" t="s">
        <v>21170</v>
      </c>
      <c r="C1031" s="207" t="s">
        <v>17896</v>
      </c>
      <c r="D1031" s="207" t="s">
        <v>17898</v>
      </c>
      <c r="E1031" s="207" t="s">
        <v>17908</v>
      </c>
      <c r="F1031" s="207" t="s">
        <v>18308</v>
      </c>
      <c r="G1031" s="207" t="s">
        <v>18309</v>
      </c>
      <c r="H1031" s="207" t="s">
        <v>20736</v>
      </c>
      <c r="I1031" s="207" t="s">
        <v>20815</v>
      </c>
      <c r="J1031" s="207" t="s">
        <v>21163</v>
      </c>
      <c r="K1031" s="207"/>
      <c r="L1031" s="207"/>
      <c r="M1031" t="str" cm="1">
        <f t="array" ref="M1031">LOOKUP(2,1/(C1031:L1031&lt;&gt;""),C1031:L1031)</f>
        <v>Hyparrhenia rufa</v>
      </c>
      <c r="N1031" s="207" t="s">
        <v>21171</v>
      </c>
      <c r="O1031" s="207"/>
      <c r="P1031" s="207"/>
      <c r="Q1031" s="207"/>
      <c r="R1031" s="207"/>
      <c r="S1031" s="207"/>
      <c r="T1031" s="207"/>
      <c r="U1031" s="207" t="s">
        <v>21163</v>
      </c>
      <c r="V1031" s="209" t="s">
        <v>21166</v>
      </c>
      <c r="W1031" s="207"/>
      <c r="X1031" s="207"/>
      <c r="Y1031" s="207"/>
      <c r="Z1031" s="207"/>
      <c r="AA1031" s="209" t="s">
        <v>21167</v>
      </c>
      <c r="AB1031" s="211" t="s">
        <v>21172</v>
      </c>
      <c r="AC1031" s="210" t="s">
        <v>4169</v>
      </c>
      <c r="AD1031" s="210" t="s">
        <v>18766</v>
      </c>
      <c r="AE1031" s="210"/>
      <c r="AF1031" s="210" t="s">
        <v>18767</v>
      </c>
      <c r="AG1031" t="str">
        <f>IFERROR(IF(COUNTIF(C1031:L1031,"Feed Ingredient")&gt;0,INDEX(ani_diet!T:T,MATCH(M1031,ani_diet!D:D,0)),""),"")</f>
        <v>Hyparrhenia rufa</v>
      </c>
      <c r="AH1031" s="60" t="str">
        <f>IF(IFERROR(IF(MATCH("Feed Ingredient", AOM[[#This Row],[L1]:[L10]],0)&gt;0, TRUE, FALSE), FALSE)=TRUE,IFERROR(VLOOKUP(M1031, ani_diet!C:C, 1, FALSE), "No Match"),FALSE)</f>
        <v>Hyparrhenia rufa</v>
      </c>
      <c r="AI1031" s="220" t="s">
        <v>21169</v>
      </c>
      <c r="AL1031" t="str">
        <f>IFERROR(IF(COUNTIF(C1031:L1031,"Feed Ingredient")&gt;0,INDEX(ani_diet!T:T,MATCH(M1031,ani_diet!D:D,0)),""),"")</f>
        <v>Hyparrhenia rufa</v>
      </c>
    </row>
    <row r="1032" spans="1:38">
      <c r="A1032" t="str">
        <f>_xlfn.TEXTJOIN("/",TRUE,AOM[[#This Row],[L1]:[L10]])</f>
        <v>Management/Livestock Management/Feed Characteristic/Feed Composition/Feed Ingredient/Forage Plants/Cereal and Grass Forages/Hyperthelia dissoluta</v>
      </c>
      <c r="B1032" s="207" t="s">
        <v>21173</v>
      </c>
      <c r="C1032" s="207" t="s">
        <v>17896</v>
      </c>
      <c r="D1032" s="207" t="s">
        <v>17898</v>
      </c>
      <c r="E1032" s="207" t="s">
        <v>17908</v>
      </c>
      <c r="F1032" s="207" t="s">
        <v>18308</v>
      </c>
      <c r="G1032" s="207" t="s">
        <v>18309</v>
      </c>
      <c r="H1032" s="207" t="s">
        <v>20736</v>
      </c>
      <c r="I1032" s="207" t="s">
        <v>20815</v>
      </c>
      <c r="J1032" s="207" t="s">
        <v>21174</v>
      </c>
      <c r="K1032" s="207"/>
      <c r="L1032" s="207"/>
      <c r="M1032" t="str" cm="1">
        <f t="array" ref="M1032">LOOKUP(2,1/(C1032:L1032&lt;&gt;""),C1032:L1032)</f>
        <v>Hyperthelia dissoluta</v>
      </c>
      <c r="N1032" s="207" t="s">
        <v>21175</v>
      </c>
      <c r="O1032" s="207"/>
      <c r="P1032" s="207"/>
      <c r="Q1032" s="207"/>
      <c r="R1032" s="207"/>
      <c r="S1032" s="207"/>
      <c r="T1032" s="207"/>
      <c r="U1032" s="207" t="s">
        <v>21174</v>
      </c>
      <c r="V1032" s="209" t="s">
        <v>21176</v>
      </c>
      <c r="W1032" s="207"/>
      <c r="X1032" s="207"/>
      <c r="Y1032" s="207"/>
      <c r="Z1032" s="207"/>
      <c r="AA1032" s="209" t="s">
        <v>21177</v>
      </c>
      <c r="AB1032" s="211" t="s">
        <v>21178</v>
      </c>
      <c r="AC1032" s="210" t="s">
        <v>4169</v>
      </c>
      <c r="AD1032" s="210" t="s">
        <v>18766</v>
      </c>
      <c r="AE1032" s="210"/>
      <c r="AF1032" s="210" t="s">
        <v>18767</v>
      </c>
      <c r="AG1032" t="str">
        <f>IFERROR(IF(COUNTIF(C1032:L1032,"Feed Ingredient")&gt;0,INDEX(ani_diet!T:T,MATCH(M1032,ani_diet!D:D,0)),""),"")</f>
        <v>Hyperthelia dissoluta</v>
      </c>
      <c r="AH1032" s="60" t="str">
        <f>IF(IFERROR(IF(MATCH("Feed Ingredient", AOM[[#This Row],[L1]:[L10]],0)&gt;0, TRUE, FALSE), FALSE)=TRUE,IFERROR(VLOOKUP(M1032, ani_diet!C:C, 1, FALSE), "No Match"),FALSE)</f>
        <v>Hyperthelia dissoluta</v>
      </c>
      <c r="AI1032" s="220" t="s">
        <v>21179</v>
      </c>
      <c r="AL1032" t="str">
        <f>IFERROR(IF(COUNTIF(C1032:L1032,"Feed Ingredient")&gt;0,INDEX(ani_diet!T:T,MATCH(M1032,ani_diet!D:D,0)),""),"")</f>
        <v>Hyperthelia dissoluta</v>
      </c>
    </row>
    <row r="1033" spans="1:38">
      <c r="A1033" t="str">
        <f>_xlfn.TEXTJOIN("/",TRUE,AOM[[#This Row],[L1]:[L10]])</f>
        <v>Management/Livestock Management/Feed Characteristic/Feed Composition/Feed Ingredient/Forage Plants/Cereal and Grass Forages/Jardinea congoensis</v>
      </c>
      <c r="B1033" s="207" t="s">
        <v>21180</v>
      </c>
      <c r="C1033" s="207" t="s">
        <v>17896</v>
      </c>
      <c r="D1033" s="207" t="s">
        <v>17898</v>
      </c>
      <c r="E1033" s="207" t="s">
        <v>17908</v>
      </c>
      <c r="F1033" s="207" t="s">
        <v>18308</v>
      </c>
      <c r="G1033" s="207" t="s">
        <v>18309</v>
      </c>
      <c r="H1033" s="207" t="s">
        <v>20736</v>
      </c>
      <c r="I1033" s="207" t="s">
        <v>20815</v>
      </c>
      <c r="J1033" s="207" t="s">
        <v>21181</v>
      </c>
      <c r="K1033" s="207"/>
      <c r="L1033" s="207"/>
      <c r="M1033" t="str" cm="1">
        <f t="array" ref="M1033">LOOKUP(2,1/(C1033:L1033&lt;&gt;""),C1033:L1033)</f>
        <v>Jardinea congoensis</v>
      </c>
      <c r="N1033" s="207"/>
      <c r="O1033" s="207"/>
      <c r="P1033" s="207"/>
      <c r="Q1033" s="207"/>
      <c r="R1033" s="207"/>
      <c r="S1033" s="207"/>
      <c r="T1033" s="207"/>
      <c r="U1033" s="207" t="s">
        <v>21181</v>
      </c>
      <c r="V1033" s="209" t="s">
        <v>21182</v>
      </c>
      <c r="W1033" s="207"/>
      <c r="X1033" s="207"/>
      <c r="Y1033" s="207"/>
      <c r="Z1033" s="207"/>
      <c r="AA1033" s="209" t="s">
        <v>21183</v>
      </c>
      <c r="AB1033" s="209" t="s">
        <v>4169</v>
      </c>
      <c r="AC1033" s="210" t="s">
        <v>4169</v>
      </c>
      <c r="AD1033" s="210" t="s">
        <v>18766</v>
      </c>
      <c r="AE1033" s="210"/>
      <c r="AF1033" s="210" t="s">
        <v>18767</v>
      </c>
      <c r="AG1033" t="str">
        <f>IFERROR(IF(COUNTIF(C1033:L1033,"Feed Ingredient")&gt;0,INDEX(ani_diet!T:T,MATCH(M1033,ani_diet!D:D,0)),""),"")</f>
        <v>Jardinea congoensis</v>
      </c>
      <c r="AH1033" s="60" t="str">
        <f>IF(IFERROR(IF(MATCH("Feed Ingredient", AOM[[#This Row],[L1]:[L10]],0)&gt;0, TRUE, FALSE), FALSE)=TRUE,IFERROR(VLOOKUP(M1033, ani_diet!C:C, 1, FALSE), "No Match"),FALSE)</f>
        <v>Jardinea congoensis</v>
      </c>
      <c r="AI1033" t="s">
        <v>3539</v>
      </c>
      <c r="AL1033" t="str">
        <f>IFERROR(IF(COUNTIF(C1033:L1033,"Feed Ingredient")&gt;0,INDEX(ani_diet!T:T,MATCH(M1033,ani_diet!D:D,0)),""),"")</f>
        <v>Jardinea congoensis</v>
      </c>
    </row>
    <row r="1034" spans="1:38">
      <c r="A1034" t="str">
        <f>_xlfn.TEXTJOIN("/",TRUE,AOM[[#This Row],[L1]:[L10]])</f>
        <v>Management/Livestock Management/Feed Characteristic/Feed Composition/Feed Ingredient/Forage Plants/Cereal and Grass Forages/Juncaceae</v>
      </c>
      <c r="B1034" s="207" t="s">
        <v>21184</v>
      </c>
      <c r="C1034" s="207" t="s">
        <v>17896</v>
      </c>
      <c r="D1034" s="207" t="s">
        <v>17898</v>
      </c>
      <c r="E1034" s="207" t="s">
        <v>17908</v>
      </c>
      <c r="F1034" s="207" t="s">
        <v>18308</v>
      </c>
      <c r="G1034" s="207" t="s">
        <v>18309</v>
      </c>
      <c r="H1034" s="207" t="s">
        <v>20736</v>
      </c>
      <c r="I1034" s="207" t="s">
        <v>20815</v>
      </c>
      <c r="J1034" s="207" t="s">
        <v>21185</v>
      </c>
      <c r="K1034" s="207"/>
      <c r="L1034" s="207"/>
      <c r="M1034" t="str" cm="1">
        <f t="array" ref="M1034">LOOKUP(2,1/(C1034:L1034&lt;&gt;""),C1034:L1034)</f>
        <v>Juncaceae</v>
      </c>
      <c r="N1034" s="207"/>
      <c r="O1034" s="207"/>
      <c r="P1034" s="207"/>
      <c r="Q1034" s="207"/>
      <c r="R1034" s="207"/>
      <c r="S1034" s="207"/>
      <c r="T1034" s="207"/>
      <c r="U1034" s="207" t="s">
        <v>21185</v>
      </c>
      <c r="V1034" s="209" t="s">
        <v>21186</v>
      </c>
      <c r="W1034" s="207"/>
      <c r="X1034" s="207"/>
      <c r="Y1034" s="207"/>
      <c r="Z1034" s="207"/>
      <c r="AA1034" s="209" t="s">
        <v>21187</v>
      </c>
      <c r="AB1034" s="209" t="s">
        <v>4169</v>
      </c>
      <c r="AC1034" s="210" t="s">
        <v>4169</v>
      </c>
      <c r="AD1034" s="210" t="s">
        <v>18766</v>
      </c>
      <c r="AE1034" s="210"/>
      <c r="AF1034" s="210" t="s">
        <v>18767</v>
      </c>
      <c r="AG1034" t="str">
        <f>IFERROR(IF(COUNTIF(C1034:L1034,"Feed Ingredient")&gt;0,INDEX(ani_diet!T:T,MATCH(M1034,ani_diet!D:D,0)),""),"")</f>
        <v>Juncaceae</v>
      </c>
      <c r="AH1034" s="60" t="str">
        <f>IF(IFERROR(IF(MATCH("Feed Ingredient", AOM[[#This Row],[L1]:[L10]],0)&gt;0, TRUE, FALSE), FALSE)=TRUE,IFERROR(VLOOKUP(M1034, ani_diet!C:C, 1, FALSE), "No Match"),FALSE)</f>
        <v>Juncaceae</v>
      </c>
      <c r="AI1034" t="s">
        <v>3539</v>
      </c>
      <c r="AL1034" t="str">
        <f>IFERROR(IF(COUNTIF(C1034:L1034,"Feed Ingredient")&gt;0,INDEX(ani_diet!T:T,MATCH(M1034,ani_diet!D:D,0)),""),"")</f>
        <v>Juncaceae</v>
      </c>
    </row>
    <row r="1035" spans="1:38">
      <c r="A1035" t="str">
        <f>_xlfn.TEXTJOIN("/",TRUE,AOM[[#This Row],[L1]:[L10]])</f>
        <v>Management/Livestock Management/Feed Characteristic/Feed Composition/Feed Ingredient/Forage Plants/Cereal and Grass Forages/Kochia scoparia</v>
      </c>
      <c r="B1035" s="207" t="s">
        <v>21188</v>
      </c>
      <c r="C1035" s="207" t="s">
        <v>17896</v>
      </c>
      <c r="D1035" s="207" t="s">
        <v>17898</v>
      </c>
      <c r="E1035" s="207" t="s">
        <v>17908</v>
      </c>
      <c r="F1035" s="207" t="s">
        <v>18308</v>
      </c>
      <c r="G1035" s="207" t="s">
        <v>18309</v>
      </c>
      <c r="H1035" s="207" t="s">
        <v>20736</v>
      </c>
      <c r="I1035" s="207" t="s">
        <v>20815</v>
      </c>
      <c r="J1035" s="207" t="s">
        <v>21189</v>
      </c>
      <c r="K1035" s="207"/>
      <c r="L1035" s="207"/>
      <c r="M1035" t="str" cm="1">
        <f t="array" ref="M1035">LOOKUP(2,1/(C1035:L1035&lt;&gt;""),C1035:L1035)</f>
        <v>Kochia scoparia</v>
      </c>
      <c r="N1035" s="207"/>
      <c r="O1035" s="207"/>
      <c r="P1035" s="207"/>
      <c r="Q1035" s="207"/>
      <c r="R1035" s="207"/>
      <c r="S1035" s="207"/>
      <c r="T1035" s="207"/>
      <c r="U1035" s="207" t="s">
        <v>21189</v>
      </c>
      <c r="V1035" s="211" t="s">
        <v>21190</v>
      </c>
      <c r="W1035" s="207"/>
      <c r="X1035" s="207"/>
      <c r="Y1035" s="207"/>
      <c r="Z1035" s="207"/>
      <c r="AA1035" s="209" t="s">
        <v>21191</v>
      </c>
      <c r="AB1035" s="209" t="s">
        <v>4169</v>
      </c>
      <c r="AC1035" s="210" t="s">
        <v>4169</v>
      </c>
      <c r="AD1035" s="210" t="s">
        <v>18766</v>
      </c>
      <c r="AE1035" s="210"/>
      <c r="AF1035" s="210" t="s">
        <v>18767</v>
      </c>
      <c r="AG1035" t="str">
        <f>IFERROR(IF(COUNTIF(C1035:L1035,"Feed Ingredient")&gt;0,INDEX(ani_diet!T:T,MATCH(M1035,ani_diet!D:D,0)),""),"")</f>
        <v>Kochia scoparia</v>
      </c>
      <c r="AH1035" s="60" t="str">
        <f>IF(IFERROR(IF(MATCH("Feed Ingredient", AOM[[#This Row],[L1]:[L10]],0)&gt;0, TRUE, FALSE), FALSE)=TRUE,IFERROR(VLOOKUP(M1035, ani_diet!C:C, 1, FALSE), "No Match"),FALSE)</f>
        <v>Kochia scoparia</v>
      </c>
      <c r="AI1035" t="s">
        <v>3539</v>
      </c>
      <c r="AL1035" t="str">
        <f>IFERROR(IF(COUNTIF(C1035:L1035,"Feed Ingredient")&gt;0,INDEX(ani_diet!T:T,MATCH(M1035,ani_diet!D:D,0)),""),"")</f>
        <v>Kochia scoparia</v>
      </c>
    </row>
    <row r="1036" spans="1:38">
      <c r="A1036" t="str">
        <f>_xlfn.TEXTJOIN("/",TRUE,AOM[[#This Row],[L1]:[L10]])</f>
        <v>Management/Livestock Management/Feed Characteristic/Feed Composition/Feed Ingredient/Forage Plants/Cereal and Grass Forages/Lolium</v>
      </c>
      <c r="B1036" s="207" t="s">
        <v>21192</v>
      </c>
      <c r="C1036" s="207" t="s">
        <v>17896</v>
      </c>
      <c r="D1036" s="207" t="s">
        <v>17898</v>
      </c>
      <c r="E1036" s="207" t="s">
        <v>17908</v>
      </c>
      <c r="F1036" s="207" t="s">
        <v>18308</v>
      </c>
      <c r="G1036" s="207" t="s">
        <v>18309</v>
      </c>
      <c r="H1036" s="207" t="s">
        <v>20736</v>
      </c>
      <c r="I1036" s="207" t="s">
        <v>20815</v>
      </c>
      <c r="J1036" s="207" t="s">
        <v>21193</v>
      </c>
      <c r="K1036" s="207"/>
      <c r="L1036" s="207"/>
      <c r="M1036" t="str" cm="1">
        <f t="array" ref="M1036">LOOKUP(2,1/(C1036:L1036&lt;&gt;""),C1036:L1036)</f>
        <v>Lolium</v>
      </c>
      <c r="N1036" s="207" t="s">
        <v>21194</v>
      </c>
      <c r="O1036" s="207"/>
      <c r="P1036" s="207"/>
      <c r="Q1036" s="207"/>
      <c r="R1036" s="207"/>
      <c r="S1036" s="207"/>
      <c r="T1036" s="207"/>
      <c r="U1036" s="207" t="str" cm="1">
        <f t="array" ref="U1036">LOOKUP(2,1/(K1036:T1036&lt;&gt;""),K1036:T1036)</f>
        <v>Ryegrass</v>
      </c>
      <c r="V1036" s="204" t="s">
        <v>21195</v>
      </c>
      <c r="W1036" s="207"/>
      <c r="X1036" s="207"/>
      <c r="Y1036" s="207"/>
      <c r="Z1036" s="207"/>
      <c r="AA1036" s="209" t="s">
        <v>328</v>
      </c>
      <c r="AB1036" s="211" t="s">
        <v>21196</v>
      </c>
      <c r="AC1036" s="210" t="s">
        <v>21197</v>
      </c>
      <c r="AD1036" s="210" t="s">
        <v>18766</v>
      </c>
      <c r="AE1036" s="210"/>
      <c r="AF1036" s="210" t="s">
        <v>21198</v>
      </c>
      <c r="AG1036" t="str">
        <f>IFERROR(IF(COUNTIF(C1036:L1036,"Feed Ingredient")&gt;0,INDEX(ani_diet!T:T,MATCH(M1036,ani_diet!D:D,0)),""),"")</f>
        <v>Ryegrass</v>
      </c>
      <c r="AH1036" s="60" t="str">
        <f>IF(IFERROR(IF(MATCH("Feed Ingredient", AOM[[#This Row],[L1]:[L10]],0)&gt;0, TRUE, FALSE), FALSE)=TRUE,IFERROR(VLOOKUP(M1036, ani_diet!C:C, 1, FALSE), "No Match"),FALSE)</f>
        <v>Lolium</v>
      </c>
      <c r="AI1036" s="220" t="s">
        <v>21199</v>
      </c>
      <c r="AL1036" t="str">
        <f>IFERROR(IF(COUNTIF(C1036:L1036,"Feed Ingredient")&gt;0,INDEX(ani_diet!T:T,MATCH(M1036,ani_diet!D:D,0)),""),"")</f>
        <v>Ryegrass</v>
      </c>
    </row>
    <row r="1037" spans="1:38">
      <c r="A1037" t="str">
        <f>_xlfn.TEXTJOIN("/",TRUE,AOM[[#This Row],[L1]:[L10]])</f>
        <v>Management/Livestock Management/Feed Characteristic/Feed Composition/Feed Ingredient/Forage Plants/Cereal and Grass Forages/Lolium multiflorum</v>
      </c>
      <c r="B1037" s="207" t="s">
        <v>21200</v>
      </c>
      <c r="C1037" s="207" t="s">
        <v>17896</v>
      </c>
      <c r="D1037" s="207" t="s">
        <v>17898</v>
      </c>
      <c r="E1037" s="207" t="s">
        <v>17908</v>
      </c>
      <c r="F1037" s="207" t="s">
        <v>18308</v>
      </c>
      <c r="G1037" s="207" t="s">
        <v>18309</v>
      </c>
      <c r="H1037" s="207" t="s">
        <v>20736</v>
      </c>
      <c r="I1037" s="207" t="s">
        <v>20815</v>
      </c>
      <c r="J1037" s="207" t="s">
        <v>21201</v>
      </c>
      <c r="K1037" s="207"/>
      <c r="L1037" s="207"/>
      <c r="M1037" t="str" cm="1">
        <f t="array" ref="M1037">LOOKUP(2,1/(C1037:L1037&lt;&gt;""),C1037:L1037)</f>
        <v>Lolium multiflorum</v>
      </c>
      <c r="N1037" s="207"/>
      <c r="O1037" s="207"/>
      <c r="P1037" s="207"/>
      <c r="Q1037" s="207"/>
      <c r="R1037" s="207"/>
      <c r="S1037" s="207"/>
      <c r="T1037" s="207"/>
      <c r="U1037" s="207" t="s">
        <v>21201</v>
      </c>
      <c r="V1037" s="209" t="s">
        <v>21202</v>
      </c>
      <c r="W1037" s="207"/>
      <c r="X1037" s="207"/>
      <c r="Y1037" s="207"/>
      <c r="Z1037" s="207"/>
      <c r="AA1037" s="209" t="s">
        <v>4412</v>
      </c>
      <c r="AB1037" s="225" t="s">
        <v>21203</v>
      </c>
      <c r="AC1037" s="210" t="s">
        <v>4169</v>
      </c>
      <c r="AD1037" s="210" t="s">
        <v>18766</v>
      </c>
      <c r="AE1037" s="210"/>
      <c r="AF1037" s="210" t="s">
        <v>18767</v>
      </c>
      <c r="AG1037" t="str">
        <f>IFERROR(IF(COUNTIF(C1037:L1037,"Feed Ingredient")&gt;0,INDEX(ani_diet!T:T,MATCH(M1037,ani_diet!D:D,0)),""),"")</f>
        <v>Lolium multiflorum</v>
      </c>
      <c r="AH1037" s="60" t="str">
        <f>IF(IFERROR(IF(MATCH("Feed Ingredient", AOM[[#This Row],[L1]:[L10]],0)&gt;0, TRUE, FALSE), FALSE)=TRUE,IFERROR(VLOOKUP(M1037, ani_diet!C:C, 1, FALSE), "No Match"),FALSE)</f>
        <v>Lolium multiflorum</v>
      </c>
      <c r="AI1037" t="s">
        <v>3539</v>
      </c>
      <c r="AL1037" t="str">
        <f>IFERROR(IF(COUNTIF(C1037:L1037,"Feed Ingredient")&gt;0,INDEX(ani_diet!T:T,MATCH(M1037,ani_diet!D:D,0)),""),"")</f>
        <v>Lolium multiflorum</v>
      </c>
    </row>
    <row r="1038" spans="1:38">
      <c r="A1038" t="str">
        <f>_xlfn.TEXTJOIN("/",TRUE,AOM[[#This Row],[L1]:[L10]])</f>
        <v>Management/Livestock Management/Feed Characteristic/Feed Composition/Feed Ingredient/Forage Plants/Cereal and Grass Forages/Loudetia simplex</v>
      </c>
      <c r="B1038" s="207" t="s">
        <v>21204</v>
      </c>
      <c r="C1038" s="207" t="s">
        <v>17896</v>
      </c>
      <c r="D1038" s="207" t="s">
        <v>17898</v>
      </c>
      <c r="E1038" s="207" t="s">
        <v>17908</v>
      </c>
      <c r="F1038" s="207" t="s">
        <v>18308</v>
      </c>
      <c r="G1038" s="207" t="s">
        <v>18309</v>
      </c>
      <c r="H1038" s="207" t="s">
        <v>20736</v>
      </c>
      <c r="I1038" s="207" t="s">
        <v>20815</v>
      </c>
      <c r="J1038" s="207" t="s">
        <v>21205</v>
      </c>
      <c r="K1038" s="207"/>
      <c r="L1038" s="207"/>
      <c r="M1038" t="str" cm="1">
        <f t="array" ref="M1038">LOOKUP(2,1/(C1038:L1038&lt;&gt;""),C1038:L1038)</f>
        <v>Loudetia simplex</v>
      </c>
      <c r="N1038" s="207"/>
      <c r="O1038" s="207"/>
      <c r="P1038" s="207"/>
      <c r="Q1038" s="207"/>
      <c r="R1038" s="207"/>
      <c r="S1038" s="207"/>
      <c r="T1038" s="207"/>
      <c r="U1038" s="207" t="s">
        <v>21205</v>
      </c>
      <c r="V1038" s="209" t="s">
        <v>21206</v>
      </c>
      <c r="W1038" s="207"/>
      <c r="X1038" s="207"/>
      <c r="Y1038" s="207"/>
      <c r="Z1038" s="207"/>
      <c r="AA1038" s="209" t="s">
        <v>21207</v>
      </c>
      <c r="AB1038" s="209" t="s">
        <v>4169</v>
      </c>
      <c r="AC1038" s="210" t="s">
        <v>4169</v>
      </c>
      <c r="AD1038" s="210" t="s">
        <v>18766</v>
      </c>
      <c r="AE1038" s="210"/>
      <c r="AF1038" s="210" t="s">
        <v>18767</v>
      </c>
      <c r="AG1038" t="str">
        <f>IFERROR(IF(COUNTIF(C1038:L1038,"Feed Ingredient")&gt;0,INDEX(ani_diet!T:T,MATCH(M1038,ani_diet!D:D,0)),""),"")</f>
        <v>Loudetia simplex</v>
      </c>
      <c r="AH1038" s="60" t="str">
        <f>IF(IFERROR(IF(MATCH("Feed Ingredient", AOM[[#This Row],[L1]:[L10]],0)&gt;0, TRUE, FALSE), FALSE)=TRUE,IFERROR(VLOOKUP(M1038, ani_diet!C:C, 1, FALSE), "No Match"),FALSE)</f>
        <v>Loudetia simplex</v>
      </c>
      <c r="AI1038" s="220" t="s">
        <v>21208</v>
      </c>
      <c r="AL1038" t="str">
        <f>IFERROR(IF(COUNTIF(C1038:L1038,"Feed Ingredient")&gt;0,INDEX(ani_diet!T:T,MATCH(M1038,ani_diet!D:D,0)),""),"")</f>
        <v>Loudetia simplex</v>
      </c>
    </row>
    <row r="1039" spans="1:38">
      <c r="A1039" t="str">
        <f>_xlfn.TEXTJOIN("/",TRUE,AOM[[#This Row],[L1]:[L10]])</f>
        <v>Management/Livestock Management/Feed Characteristic/Feed Composition/Feed Ingredient/Forage Plants/Cereal and Grass Forages/Loudetia togoensis</v>
      </c>
      <c r="B1039" s="207" t="s">
        <v>21209</v>
      </c>
      <c r="C1039" s="207" t="s">
        <v>17896</v>
      </c>
      <c r="D1039" s="207" t="s">
        <v>17898</v>
      </c>
      <c r="E1039" s="207" t="s">
        <v>17908</v>
      </c>
      <c r="F1039" s="207" t="s">
        <v>18308</v>
      </c>
      <c r="G1039" s="207" t="s">
        <v>18309</v>
      </c>
      <c r="H1039" s="207" t="s">
        <v>20736</v>
      </c>
      <c r="I1039" s="207" t="s">
        <v>20815</v>
      </c>
      <c r="J1039" s="207" t="s">
        <v>21210</v>
      </c>
      <c r="K1039" s="207"/>
      <c r="L1039" s="207"/>
      <c r="M1039" t="str" cm="1">
        <f t="array" ref="M1039">LOOKUP(2,1/(C1039:L1039&lt;&gt;""),C1039:L1039)</f>
        <v>Loudetia togoensis</v>
      </c>
      <c r="N1039" s="207"/>
      <c r="O1039" s="207"/>
      <c r="P1039" s="207"/>
      <c r="Q1039" s="207"/>
      <c r="R1039" s="207"/>
      <c r="S1039" s="207"/>
      <c r="T1039" s="207"/>
      <c r="U1039" s="207" t="s">
        <v>21210</v>
      </c>
      <c r="V1039" s="209" t="s">
        <v>328</v>
      </c>
      <c r="W1039" s="207"/>
      <c r="X1039" s="207"/>
      <c r="Y1039" s="207"/>
      <c r="Z1039" s="207"/>
      <c r="AA1039" s="209" t="s">
        <v>21211</v>
      </c>
      <c r="AB1039" s="209" t="s">
        <v>4169</v>
      </c>
      <c r="AC1039" s="210" t="s">
        <v>4169</v>
      </c>
      <c r="AD1039" s="210" t="s">
        <v>18766</v>
      </c>
      <c r="AE1039" s="210"/>
      <c r="AF1039" s="210" t="s">
        <v>18767</v>
      </c>
      <c r="AG1039" t="str">
        <f>IFERROR(IF(COUNTIF(C1039:L1039,"Feed Ingredient")&gt;0,INDEX(ani_diet!T:T,MATCH(M1039,ani_diet!D:D,0)),""),"")</f>
        <v>Loudetia togoensis</v>
      </c>
      <c r="AH1039" s="60" t="str">
        <f>IF(IFERROR(IF(MATCH("Feed Ingredient", AOM[[#This Row],[L1]:[L10]],0)&gt;0, TRUE, FALSE), FALSE)=TRUE,IFERROR(VLOOKUP(M1039, ani_diet!C:C, 1, FALSE), "No Match"),FALSE)</f>
        <v>Loudetia togoensis</v>
      </c>
      <c r="AI1039" t="s">
        <v>3539</v>
      </c>
      <c r="AL1039" t="str">
        <f>IFERROR(IF(COUNTIF(C1039:L1039,"Feed Ingredient")&gt;0,INDEX(ani_diet!T:T,MATCH(M1039,ani_diet!D:D,0)),""),"")</f>
        <v>Loudetia togoensis</v>
      </c>
    </row>
    <row r="1040" spans="1:38">
      <c r="A1040" t="str">
        <f>_xlfn.TEXTJOIN("/",TRUE,AOM[[#This Row],[L1]:[L10]])</f>
        <v>Management/Livestock Management/Feed Characteristic/Feed Composition/Feed Ingredient/Forage Plants/Cereal and Grass Forages/Luscious Pasture</v>
      </c>
      <c r="B1040" s="207" t="s">
        <v>21212</v>
      </c>
      <c r="C1040" s="207" t="s">
        <v>17896</v>
      </c>
      <c r="D1040" s="207" t="s">
        <v>17898</v>
      </c>
      <c r="E1040" s="207" t="s">
        <v>17908</v>
      </c>
      <c r="F1040" s="207" t="s">
        <v>18308</v>
      </c>
      <c r="G1040" s="207" t="s">
        <v>18309</v>
      </c>
      <c r="H1040" s="207" t="s">
        <v>20736</v>
      </c>
      <c r="I1040" s="207" t="s">
        <v>20815</v>
      </c>
      <c r="J1040" s="207" t="s">
        <v>21213</v>
      </c>
      <c r="K1040" s="207" t="s">
        <v>8288</v>
      </c>
      <c r="L1040" s="207"/>
      <c r="M1040" t="str" cm="1">
        <f t="array" ref="M1040">LOOKUP(2,1/(C1040:L1040&lt;&gt;""),C1040:L1040)</f>
        <v>Luscious Pasture</v>
      </c>
      <c r="N1040" s="207" t="s">
        <v>8288</v>
      </c>
      <c r="O1040" s="207" t="s">
        <v>8288</v>
      </c>
      <c r="P1040" s="207" t="s">
        <v>8288</v>
      </c>
      <c r="Q1040" s="207" t="s">
        <v>8288</v>
      </c>
      <c r="R1040" s="207" t="s">
        <v>8288</v>
      </c>
      <c r="S1040" s="207" t="s">
        <v>8288</v>
      </c>
      <c r="T1040" s="207" t="s">
        <v>8288</v>
      </c>
      <c r="U1040" s="207"/>
      <c r="V1040" s="209" t="s">
        <v>8288</v>
      </c>
      <c r="W1040" s="207" t="s">
        <v>8288</v>
      </c>
      <c r="X1040" s="207" t="s">
        <v>8288</v>
      </c>
      <c r="Y1040" s="207" t="s">
        <v>8288</v>
      </c>
      <c r="Z1040" s="207" t="s">
        <v>8288</v>
      </c>
      <c r="AA1040" s="209" t="s">
        <v>8288</v>
      </c>
      <c r="AB1040" s="209" t="s">
        <v>4169</v>
      </c>
      <c r="AC1040" s="210" t="s">
        <v>4169</v>
      </c>
      <c r="AD1040" s="210" t="s">
        <v>18766</v>
      </c>
      <c r="AE1040" s="210"/>
      <c r="AF1040" s="210" t="s">
        <v>18767</v>
      </c>
      <c r="AG1040" t="str">
        <f>IFERROR(IF(COUNTIF(C1040:L1040,"Feed Ingredient")&gt;0,INDEX(ani_diet!T:T,MATCH(M1040,ani_diet!D:D,0)),""),"")</f>
        <v/>
      </c>
      <c r="AH1040" s="60" t="str">
        <f>IF(IFERROR(IF(MATCH("Feed Ingredient", AOM[[#This Row],[L1]:[L10]],0)&gt;0, TRUE, FALSE), FALSE)=TRUE,IFERROR(VLOOKUP(M1040, ani_diet!C:C, 1, FALSE), "No Match"),FALSE)</f>
        <v>No Match</v>
      </c>
      <c r="AI1040" t="s">
        <v>21112</v>
      </c>
      <c r="AL1040" t="str">
        <f>IFERROR(IF(COUNTIF(C1040:L1040,"Feed Ingredient")&gt;0,INDEX(ani_diet!T:T,MATCH(M1040,ani_diet!D:D,0)),""),"")</f>
        <v/>
      </c>
    </row>
    <row r="1041" spans="1:38">
      <c r="A1041" t="str">
        <f>_xlfn.TEXTJOIN("/",TRUE,AOM[[#This Row],[L1]:[L10]])</f>
        <v>Management/Livestock Management/Feed Characteristic/Feed Composition/Feed Ingredient/Forage Plants/Cereal and Grass Forages/Megathyrsus maximus/Megathyrsus maximus Bran</v>
      </c>
      <c r="B1041" s="207" t="s">
        <v>21214</v>
      </c>
      <c r="C1041" s="207" t="s">
        <v>17896</v>
      </c>
      <c r="D1041" s="207" t="s">
        <v>17898</v>
      </c>
      <c r="E1041" s="207" t="s">
        <v>17908</v>
      </c>
      <c r="F1041" s="207" t="s">
        <v>18308</v>
      </c>
      <c r="G1041" s="207" t="s">
        <v>18309</v>
      </c>
      <c r="H1041" s="207" t="s">
        <v>20736</v>
      </c>
      <c r="I1041" s="207" t="s">
        <v>20815</v>
      </c>
      <c r="J1041" s="207" t="s">
        <v>4243</v>
      </c>
      <c r="K1041" s="207" t="s">
        <v>21215</v>
      </c>
      <c r="L1041" s="207"/>
      <c r="M1041" t="str" cm="1">
        <f t="array" ref="M1041">LOOKUP(2,1/(C1041:L1041&lt;&gt;""),C1041:L1041)</f>
        <v>Megathyrsus maximus Bran</v>
      </c>
      <c r="N1041" s="207"/>
      <c r="O1041" s="207"/>
      <c r="P1041" s="207"/>
      <c r="Q1041" s="207"/>
      <c r="R1041" s="207"/>
      <c r="S1041" s="207"/>
      <c r="T1041" s="207"/>
      <c r="U1041" s="207" t="s">
        <v>4243</v>
      </c>
      <c r="V1041" s="209" t="s">
        <v>21216</v>
      </c>
      <c r="W1041" s="207"/>
      <c r="X1041" s="207"/>
      <c r="Y1041" s="207"/>
      <c r="Z1041" s="207"/>
      <c r="AA1041" s="204" t="s">
        <v>4245</v>
      </c>
      <c r="AB1041" s="209" t="s">
        <v>4169</v>
      </c>
      <c r="AC1041" s="210" t="s">
        <v>4169</v>
      </c>
      <c r="AD1041" s="210" t="s">
        <v>21217</v>
      </c>
      <c r="AE1041" s="210"/>
      <c r="AF1041" s="210" t="s">
        <v>21218</v>
      </c>
      <c r="AG1041" t="str">
        <f>IFERROR(IF(COUNTIF(C1041:L1041,"Feed Ingredient")&gt;0,INDEX(ani_diet!T:T,MATCH(M1041,ani_diet!D:D,0)),""),"")</f>
        <v>Megathyrsus maximus Bran</v>
      </c>
      <c r="AH1041" s="60" t="str">
        <f>IF(IFERROR(IF(MATCH("Feed Ingredient", AOM[[#This Row],[L1]:[L10]],0)&gt;0, TRUE, FALSE), FALSE)=TRUE,IFERROR(VLOOKUP(M1041, ani_diet!C:C, 1, FALSE), "No Match"),FALSE)</f>
        <v>Megathyrsus maximus Bran</v>
      </c>
      <c r="AI1041" t="s">
        <v>3539</v>
      </c>
      <c r="AL1041" t="str">
        <f>IFERROR(IF(COUNTIF(C1041:L1041,"Feed Ingredient")&gt;0,INDEX(ani_diet!T:T,MATCH(M1041,ani_diet!D:D,0)),""),"")</f>
        <v>Megathyrsus maximus Bran</v>
      </c>
    </row>
    <row r="1042" spans="1:38">
      <c r="A1042" t="str">
        <f>_xlfn.TEXTJOIN("/",TRUE,AOM[[#This Row],[L1]:[L10]])</f>
        <v>Management/Livestock Management/Feed Characteristic/Feed Composition/Feed Ingredient/Forage Plants/Cereal and Grass Forages/Megathyrsus maximus/Megathyrsus maximus Dried</v>
      </c>
      <c r="B1042" s="207" t="s">
        <v>21219</v>
      </c>
      <c r="C1042" s="207" t="s">
        <v>17896</v>
      </c>
      <c r="D1042" s="207" t="s">
        <v>17898</v>
      </c>
      <c r="E1042" s="207" t="s">
        <v>17908</v>
      </c>
      <c r="F1042" s="207" t="s">
        <v>18308</v>
      </c>
      <c r="G1042" s="207" t="s">
        <v>18309</v>
      </c>
      <c r="H1042" s="207" t="s">
        <v>20736</v>
      </c>
      <c r="I1042" s="207" t="s">
        <v>20815</v>
      </c>
      <c r="J1042" s="207" t="s">
        <v>4243</v>
      </c>
      <c r="K1042" s="207" t="s">
        <v>21220</v>
      </c>
      <c r="L1042" s="207"/>
      <c r="M1042" t="str" cm="1">
        <f t="array" ref="M1042">LOOKUP(2,1/(C1042:L1042&lt;&gt;""),C1042:L1042)</f>
        <v>Megathyrsus maximus Dried</v>
      </c>
      <c r="N1042" s="207" t="s">
        <v>21221</v>
      </c>
      <c r="O1042" s="207"/>
      <c r="P1042" s="207"/>
      <c r="Q1042" s="207"/>
      <c r="R1042" s="207"/>
      <c r="S1042" s="207"/>
      <c r="T1042" s="207"/>
      <c r="U1042" s="207" t="s">
        <v>4243</v>
      </c>
      <c r="V1042" s="209" t="s">
        <v>21216</v>
      </c>
      <c r="W1042" s="207"/>
      <c r="X1042" s="207"/>
      <c r="Y1042" s="207"/>
      <c r="Z1042" s="207"/>
      <c r="AA1042" s="204" t="s">
        <v>4245</v>
      </c>
      <c r="AB1042" s="211" t="s">
        <v>21222</v>
      </c>
      <c r="AC1042" s="210" t="s">
        <v>4169</v>
      </c>
      <c r="AD1042" s="210" t="s">
        <v>18766</v>
      </c>
      <c r="AE1042" s="210"/>
      <c r="AF1042" s="210" t="s">
        <v>18767</v>
      </c>
      <c r="AG1042" t="str">
        <f>IFERROR(IF(COUNTIF(C1042:L1042,"Feed Ingredient")&gt;0,INDEX(ani_diet!T:T,MATCH(M1042,ani_diet!D:D,0)),""),"")</f>
        <v>Megathyrsus maximus</v>
      </c>
      <c r="AH1042" s="60" t="str">
        <f>IF(IFERROR(IF(MATCH("Feed Ingredient", AOM[[#This Row],[L1]:[L10]],0)&gt;0, TRUE, FALSE), FALSE)=TRUE,IFERROR(VLOOKUP(M1042, ani_diet!C:C, 1, FALSE), "No Match"),FALSE)</f>
        <v>No Match</v>
      </c>
      <c r="AI1042" t="s">
        <v>21223</v>
      </c>
      <c r="AL1042" t="str">
        <f>IFERROR(IF(COUNTIF(C1042:L1042,"Feed Ingredient")&gt;0,INDEX(ani_diet!T:T,MATCH(M1042,ani_diet!D:D,0)),""),"")</f>
        <v>Megathyrsus maximus</v>
      </c>
    </row>
    <row r="1043" spans="1:38">
      <c r="A1043" t="str">
        <f>_xlfn.TEXTJOIN("/",TRUE,AOM[[#This Row],[L1]:[L10]])</f>
        <v>Management/Livestock Management/Feed Characteristic/Feed Composition/Feed Ingredient/Forage Plants/Cereal and Grass Forages/Megathyrsus maximus/Megathyrsus maximus Leaves</v>
      </c>
      <c r="B1043" s="207" t="s">
        <v>21224</v>
      </c>
      <c r="C1043" s="207" t="s">
        <v>17896</v>
      </c>
      <c r="D1043" s="207" t="s">
        <v>17898</v>
      </c>
      <c r="E1043" s="207" t="s">
        <v>17908</v>
      </c>
      <c r="F1043" s="207" t="s">
        <v>18308</v>
      </c>
      <c r="G1043" s="207" t="s">
        <v>18309</v>
      </c>
      <c r="H1043" s="207" t="s">
        <v>20736</v>
      </c>
      <c r="I1043" s="207" t="s">
        <v>20815</v>
      </c>
      <c r="J1043" s="207" t="s">
        <v>4243</v>
      </c>
      <c r="K1043" s="207" t="s">
        <v>21225</v>
      </c>
      <c r="L1043" s="207"/>
      <c r="M1043" t="str" cm="1">
        <f t="array" ref="M1043">LOOKUP(2,1/(C1043:L1043&lt;&gt;""),C1043:L1043)</f>
        <v>Megathyrsus maximus Leaves</v>
      </c>
      <c r="N1043" s="207"/>
      <c r="O1043" s="207"/>
      <c r="P1043" s="207"/>
      <c r="Q1043" s="207"/>
      <c r="R1043" s="207"/>
      <c r="S1043" s="207"/>
      <c r="T1043" s="207"/>
      <c r="U1043" s="207" t="s">
        <v>4243</v>
      </c>
      <c r="V1043" s="209" t="s">
        <v>21216</v>
      </c>
      <c r="W1043" s="207"/>
      <c r="X1043" s="207"/>
      <c r="Y1043" s="207"/>
      <c r="Z1043" s="207"/>
      <c r="AA1043" s="204" t="s">
        <v>4245</v>
      </c>
      <c r="AB1043" s="212" t="s">
        <v>21226</v>
      </c>
      <c r="AC1043" s="210" t="s">
        <v>4169</v>
      </c>
      <c r="AD1043" s="210" t="s">
        <v>18766</v>
      </c>
      <c r="AE1043" s="210"/>
      <c r="AF1043" s="210" t="s">
        <v>18767</v>
      </c>
      <c r="AG1043" t="str">
        <f>IFERROR(IF(COUNTIF(C1043:L1043,"Feed Ingredient")&gt;0,INDEX(ani_diet!T:T,MATCH(M1043,ani_diet!D:D,0)),""),"")</f>
        <v>Megathyrsus maximus Leaves</v>
      </c>
      <c r="AH1043" s="60" t="str">
        <f>IF(IFERROR(IF(MATCH("Feed Ingredient", AOM[[#This Row],[L1]:[L10]],0)&gt;0, TRUE, FALSE), FALSE)=TRUE,IFERROR(VLOOKUP(M1043, ani_diet!C:C, 1, FALSE), "No Match"),FALSE)</f>
        <v>Megathyrsus maximus Leaves</v>
      </c>
      <c r="AI1043" t="s">
        <v>21223</v>
      </c>
      <c r="AL1043" t="str">
        <f>IFERROR(IF(COUNTIF(C1043:L1043,"Feed Ingredient")&gt;0,INDEX(ani_diet!T:T,MATCH(M1043,ani_diet!D:D,0)),""),"")</f>
        <v>Megathyrsus maximus Leaves</v>
      </c>
    </row>
    <row r="1044" spans="1:38">
      <c r="A1044" t="str">
        <f>_xlfn.TEXTJOIN("/",TRUE,AOM[[#This Row],[L1]:[L10]])</f>
        <v>Management/Livestock Management/Feed Characteristic/Feed Composition/Feed Ingredient/Forage Plants/Cereal and Grass Forages/Megathyrsus maximus/Megathyrsus maximus Wilted</v>
      </c>
      <c r="B1044" s="207" t="s">
        <v>21227</v>
      </c>
      <c r="C1044" s="207" t="s">
        <v>17896</v>
      </c>
      <c r="D1044" s="207" t="s">
        <v>17898</v>
      </c>
      <c r="E1044" s="207" t="s">
        <v>17908</v>
      </c>
      <c r="F1044" s="207" t="s">
        <v>18308</v>
      </c>
      <c r="G1044" s="207" t="s">
        <v>18309</v>
      </c>
      <c r="H1044" s="207" t="s">
        <v>20736</v>
      </c>
      <c r="I1044" s="207" t="s">
        <v>20815</v>
      </c>
      <c r="J1044" s="207" t="s">
        <v>4243</v>
      </c>
      <c r="K1044" s="207" t="s">
        <v>21228</v>
      </c>
      <c r="L1044" s="207"/>
      <c r="M1044" t="str" cm="1">
        <f t="array" ref="M1044">LOOKUP(2,1/(C1044:L1044&lt;&gt;""),C1044:L1044)</f>
        <v>Megathyrsus maximus Wilted</v>
      </c>
      <c r="N1044" s="207" t="s">
        <v>21229</v>
      </c>
      <c r="O1044" s="207"/>
      <c r="P1044" s="207"/>
      <c r="Q1044" s="207"/>
      <c r="R1044" s="207"/>
      <c r="S1044" s="207"/>
      <c r="T1044" s="207"/>
      <c r="U1044" s="207" t="s">
        <v>4243</v>
      </c>
      <c r="V1044" s="209" t="s">
        <v>21216</v>
      </c>
      <c r="W1044" s="207"/>
      <c r="X1044" s="207"/>
      <c r="Y1044" s="207"/>
      <c r="Z1044" s="207"/>
      <c r="AA1044" s="204" t="s">
        <v>4245</v>
      </c>
      <c r="AB1044" s="225" t="s">
        <v>4169</v>
      </c>
      <c r="AC1044" s="210" t="s">
        <v>4169</v>
      </c>
      <c r="AD1044" s="210" t="s">
        <v>18766</v>
      </c>
      <c r="AE1044" s="210"/>
      <c r="AF1044" s="210" t="s">
        <v>18767</v>
      </c>
      <c r="AG1044" t="str">
        <f>IFERROR(IF(COUNTIF(C1044:L1044,"Feed Ingredient")&gt;0,INDEX(ani_diet!T:T,MATCH(M1044,ani_diet!D:D,0)),""),"")</f>
        <v>Megathyrsus maximus</v>
      </c>
      <c r="AH1044" s="60" t="str">
        <f>IF(IFERROR(IF(MATCH("Feed Ingredient", AOM[[#This Row],[L1]:[L10]],0)&gt;0, TRUE, FALSE), FALSE)=TRUE,IFERROR(VLOOKUP(M1044, ani_diet!C:C, 1, FALSE), "No Match"),FALSE)</f>
        <v>No Match</v>
      </c>
      <c r="AI1044" t="s">
        <v>21223</v>
      </c>
      <c r="AL1044" t="str">
        <f>IFERROR(IF(COUNTIF(C1044:L1044,"Feed Ingredient")&gt;0,INDEX(ani_diet!T:T,MATCH(M1044,ani_diet!D:D,0)),""),"")</f>
        <v>Megathyrsus maximus</v>
      </c>
    </row>
    <row r="1045" spans="1:38">
      <c r="A1045" t="str">
        <f>_xlfn.TEXTJOIN("/",TRUE,AOM[[#This Row],[L1]:[L10]])</f>
        <v>Management/Livestock Management/Feed Characteristic/Feed Composition/Feed Ingredient/Forage Plants/Cereal and Grass Forages/Megathyrsus maximus</v>
      </c>
      <c r="B1045" s="207" t="s">
        <v>21230</v>
      </c>
      <c r="C1045" s="207" t="s">
        <v>17896</v>
      </c>
      <c r="D1045" s="207" t="s">
        <v>17898</v>
      </c>
      <c r="E1045" s="207" t="s">
        <v>17908</v>
      </c>
      <c r="F1045" s="207" t="s">
        <v>18308</v>
      </c>
      <c r="G1045" s="207" t="s">
        <v>18309</v>
      </c>
      <c r="H1045" s="207" t="s">
        <v>20736</v>
      </c>
      <c r="I1045" s="207" t="s">
        <v>20815</v>
      </c>
      <c r="J1045" s="207" t="s">
        <v>4243</v>
      </c>
      <c r="K1045" s="207"/>
      <c r="L1045" s="207"/>
      <c r="M1045" t="str" cm="1">
        <f t="array" ref="M1045">LOOKUP(2,1/(C1045:L1045&lt;&gt;""),C1045:L1045)</f>
        <v>Megathyrsus maximus</v>
      </c>
      <c r="N1045" s="207" t="s">
        <v>21231</v>
      </c>
      <c r="O1045" s="207"/>
      <c r="P1045" s="207"/>
      <c r="Q1045" s="207"/>
      <c r="R1045" s="207"/>
      <c r="S1045" s="207"/>
      <c r="T1045" s="207"/>
      <c r="U1045" s="207" t="s">
        <v>4243</v>
      </c>
      <c r="V1045" s="209" t="s">
        <v>21216</v>
      </c>
      <c r="W1045" s="207"/>
      <c r="X1045" s="207"/>
      <c r="Y1045" s="207"/>
      <c r="Z1045" s="207"/>
      <c r="AA1045" s="204" t="s">
        <v>4245</v>
      </c>
      <c r="AB1045" s="212" t="s">
        <v>21226</v>
      </c>
      <c r="AC1045" s="210" t="s">
        <v>4169</v>
      </c>
      <c r="AD1045" s="210" t="s">
        <v>18766</v>
      </c>
      <c r="AE1045" s="210"/>
      <c r="AF1045" s="210" t="s">
        <v>18767</v>
      </c>
      <c r="AG1045" t="str">
        <f>IFERROR(IF(COUNTIF(C1045:L1045,"Feed Ingredient")&gt;0,INDEX(ani_diet!T:T,MATCH(M1045,ani_diet!D:D,0)),""),"")</f>
        <v>Megathyrsus maximus</v>
      </c>
      <c r="AH1045" s="60" t="str">
        <f>IF(IFERROR(IF(MATCH("Feed Ingredient", AOM[[#This Row],[L1]:[L10]],0)&gt;0, TRUE, FALSE), FALSE)=TRUE,IFERROR(VLOOKUP(M1045, ani_diet!C:C, 1, FALSE), "No Match"),FALSE)</f>
        <v>Megathyrsus maximus</v>
      </c>
      <c r="AI1045" t="s">
        <v>21223</v>
      </c>
      <c r="AL1045" t="str">
        <f>IFERROR(IF(COUNTIF(C1045:L1045,"Feed Ingredient")&gt;0,INDEX(ani_diet!T:T,MATCH(M1045,ani_diet!D:D,0)),""),"")</f>
        <v>Megathyrsus maximus</v>
      </c>
    </row>
    <row r="1046" spans="1:38">
      <c r="A1046" t="str">
        <f>_xlfn.TEXTJOIN("/",TRUE,AOM[[#This Row],[L1]:[L10]])</f>
        <v>Management/Livestock Management/Feed Characteristic/Feed Composition/Feed Ingredient/Forage Plants/Cereal and Grass Forages/Melinis repens</v>
      </c>
      <c r="B1046" s="207" t="s">
        <v>21232</v>
      </c>
      <c r="C1046" s="207" t="s">
        <v>17896</v>
      </c>
      <c r="D1046" s="207" t="s">
        <v>17898</v>
      </c>
      <c r="E1046" s="207" t="s">
        <v>17908</v>
      </c>
      <c r="F1046" s="207" t="s">
        <v>18308</v>
      </c>
      <c r="G1046" s="207" t="s">
        <v>18309</v>
      </c>
      <c r="H1046" s="207" t="s">
        <v>20736</v>
      </c>
      <c r="I1046" s="207" t="s">
        <v>20815</v>
      </c>
      <c r="J1046" s="207" t="s">
        <v>21233</v>
      </c>
      <c r="K1046" s="207"/>
      <c r="L1046" s="207"/>
      <c r="M1046" t="str" cm="1">
        <f t="array" ref="M1046">LOOKUP(2,1/(C1046:L1046&lt;&gt;""),C1046:L1046)</f>
        <v>Melinis repens</v>
      </c>
      <c r="N1046" s="207" t="s">
        <v>21234</v>
      </c>
      <c r="O1046" s="207"/>
      <c r="P1046" s="207"/>
      <c r="Q1046" s="207"/>
      <c r="R1046" s="207"/>
      <c r="S1046" s="207"/>
      <c r="T1046" s="207"/>
      <c r="U1046" s="207" t="s">
        <v>21233</v>
      </c>
      <c r="V1046" s="209" t="s">
        <v>21235</v>
      </c>
      <c r="W1046" s="207"/>
      <c r="X1046" s="207"/>
      <c r="Y1046" s="207"/>
      <c r="Z1046" s="207"/>
      <c r="AA1046" s="209" t="s">
        <v>21236</v>
      </c>
      <c r="AB1046" s="211" t="s">
        <v>21237</v>
      </c>
      <c r="AC1046" s="210" t="s">
        <v>4169</v>
      </c>
      <c r="AD1046" s="210" t="s">
        <v>18766</v>
      </c>
      <c r="AE1046" s="210"/>
      <c r="AF1046" s="210" t="s">
        <v>18767</v>
      </c>
      <c r="AG1046" t="str">
        <f>IFERROR(IF(COUNTIF(C1046:L1046,"Feed Ingredient")&gt;0,INDEX(ani_diet!T:T,MATCH(M1046,ani_diet!D:D,0)),""),"")</f>
        <v>Melinis repens</v>
      </c>
      <c r="AH1046" s="60" t="str">
        <f>IF(IFERROR(IF(MATCH("Feed Ingredient", AOM[[#This Row],[L1]:[L10]],0)&gt;0, TRUE, FALSE), FALSE)=TRUE,IFERROR(VLOOKUP(M1046, ani_diet!C:C, 1, FALSE), "No Match"),FALSE)</f>
        <v>Melinis repens</v>
      </c>
      <c r="AI1046" t="s">
        <v>21238</v>
      </c>
      <c r="AL1046" t="str">
        <f>IFERROR(IF(COUNTIF(C1046:L1046,"Feed Ingredient")&gt;0,INDEX(ani_diet!T:T,MATCH(M1046,ani_diet!D:D,0)),""),"")</f>
        <v>Melinis repens</v>
      </c>
    </row>
    <row r="1047" spans="1:38">
      <c r="A1047" t="str">
        <f>_xlfn.TEXTJOIN("/",TRUE,AOM[[#This Row],[L1]:[L10]])</f>
        <v>Management/Livestock Management/Feed Characteristic/Feed Composition/Feed Ingredient/Forage Plants/Cereal and Grass Forages/Microchloa caffra</v>
      </c>
      <c r="B1047" s="207" t="s">
        <v>21239</v>
      </c>
      <c r="C1047" s="207" t="s">
        <v>17896</v>
      </c>
      <c r="D1047" s="207" t="s">
        <v>17898</v>
      </c>
      <c r="E1047" s="207" t="s">
        <v>17908</v>
      </c>
      <c r="F1047" s="207" t="s">
        <v>18308</v>
      </c>
      <c r="G1047" s="207" t="s">
        <v>18309</v>
      </c>
      <c r="H1047" s="207" t="s">
        <v>20736</v>
      </c>
      <c r="I1047" s="207" t="s">
        <v>20815</v>
      </c>
      <c r="J1047" s="207" t="s">
        <v>21240</v>
      </c>
      <c r="K1047" s="207"/>
      <c r="L1047" s="207"/>
      <c r="M1047" t="str" cm="1">
        <f t="array" ref="M1047">LOOKUP(2,1/(C1047:L1047&lt;&gt;""),C1047:L1047)</f>
        <v>Microchloa caffra</v>
      </c>
      <c r="N1047" s="207"/>
      <c r="O1047" s="207"/>
      <c r="P1047" s="207"/>
      <c r="Q1047" s="207"/>
      <c r="R1047" s="207"/>
      <c r="S1047" s="207"/>
      <c r="T1047" s="207"/>
      <c r="U1047" s="207" t="s">
        <v>21240</v>
      </c>
      <c r="V1047" s="209" t="s">
        <v>21241</v>
      </c>
      <c r="W1047" s="207"/>
      <c r="X1047" s="207"/>
      <c r="Y1047" s="207"/>
      <c r="Z1047" s="207"/>
      <c r="AA1047" s="209" t="s">
        <v>21242</v>
      </c>
      <c r="AB1047" s="209" t="s">
        <v>4169</v>
      </c>
      <c r="AC1047" s="210" t="s">
        <v>4169</v>
      </c>
      <c r="AD1047" s="210" t="s">
        <v>18766</v>
      </c>
      <c r="AE1047" s="210"/>
      <c r="AF1047" s="210" t="s">
        <v>18767</v>
      </c>
      <c r="AG1047" t="str">
        <f>IFERROR(IF(COUNTIF(C1047:L1047,"Feed Ingredient")&gt;0,INDEX(ani_diet!T:T,MATCH(M1047,ani_diet!D:D,0)),""),"")</f>
        <v>Microchloa caffra</v>
      </c>
      <c r="AH1047" s="60" t="str">
        <f>IF(IFERROR(IF(MATCH("Feed Ingredient", AOM[[#This Row],[L1]:[L10]],0)&gt;0, TRUE, FALSE), FALSE)=TRUE,IFERROR(VLOOKUP(M1047, ani_diet!C:C, 1, FALSE), "No Match"),FALSE)</f>
        <v>Microchloa caffra</v>
      </c>
      <c r="AI1047" t="s">
        <v>3539</v>
      </c>
      <c r="AL1047" t="str">
        <f>IFERROR(IF(COUNTIF(C1047:L1047,"Feed Ingredient")&gt;0,INDEX(ani_diet!T:T,MATCH(M1047,ani_diet!D:D,0)),""),"")</f>
        <v>Microchloa caffra</v>
      </c>
    </row>
    <row r="1048" spans="1:38">
      <c r="A1048" t="s">
        <v>21243</v>
      </c>
      <c r="B1048" s="207" t="s">
        <v>21244</v>
      </c>
      <c r="C1048" s="207" t="s">
        <v>17896</v>
      </c>
      <c r="D1048" s="207" t="s">
        <v>17898</v>
      </c>
      <c r="E1048" s="207" t="s">
        <v>17908</v>
      </c>
      <c r="F1048" s="207" t="s">
        <v>18308</v>
      </c>
      <c r="G1048" s="207" t="s">
        <v>18309</v>
      </c>
      <c r="H1048" s="207" t="s">
        <v>20736</v>
      </c>
      <c r="I1048" s="207" t="s">
        <v>20815</v>
      </c>
      <c r="J1048" s="207" t="s">
        <v>21245</v>
      </c>
      <c r="K1048" s="207"/>
      <c r="L1048" s="207"/>
      <c r="M1048" t="str" cm="1">
        <f t="array" ref="M1048">LOOKUP(2,1/(C1048:L1048&lt;&gt;""),C1048:L1048)</f>
        <v>Nassella Trichotoma</v>
      </c>
      <c r="N1048" s="207"/>
      <c r="O1048" s="207"/>
      <c r="P1048" s="207"/>
      <c r="Q1048" s="207"/>
      <c r="R1048" s="207"/>
      <c r="S1048" s="207"/>
      <c r="T1048" s="207"/>
      <c r="U1048" s="207" t="s">
        <v>21245</v>
      </c>
      <c r="V1048" s="209"/>
      <c r="W1048" s="207"/>
      <c r="X1048" s="207"/>
      <c r="Y1048" s="207"/>
      <c r="Z1048" s="207"/>
      <c r="AA1048" s="209"/>
      <c r="AB1048" s="209" t="s">
        <v>4169</v>
      </c>
      <c r="AC1048" s="210" t="s">
        <v>4169</v>
      </c>
      <c r="AD1048" s="210" t="s">
        <v>18766</v>
      </c>
      <c r="AE1048" s="210"/>
      <c r="AF1048" s="210" t="s">
        <v>18767</v>
      </c>
      <c r="AG1048" t="str">
        <f>IFERROR(IF(COUNTIF(C1048:L1048,"Feed Ingredient")&gt;0,INDEX(ani_diet!T:T,MATCH(M1048,ani_diet!D:D,0)),""),"")</f>
        <v>Myrtus communis</v>
      </c>
      <c r="AH1048" s="60" t="str">
        <f>IF(IFERROR(IF(MATCH("Feed Ingredient", AOM[[#This Row],[L1]:[L10]],0)&gt;0, TRUE, FALSE), FALSE)=TRUE,IFERROR(VLOOKUP(M1048, ani_diet!C:C, 1, FALSE), "No Match"),FALSE)</f>
        <v>Nassella trichotoma</v>
      </c>
      <c r="AI1048" t="s">
        <v>4169</v>
      </c>
      <c r="AL1048" t="str">
        <f>IFERROR(IF(COUNTIF(C1048:L1048,"Feed Ingredient")&gt;0,INDEX(ani_diet!T:T,MATCH(M1048,ani_diet!D:D,0)),""),"")</f>
        <v>Myrtus communis</v>
      </c>
    </row>
    <row r="1049" spans="1:38">
      <c r="A1049" t="s">
        <v>21243</v>
      </c>
      <c r="B1049" s="207" t="s">
        <v>21246</v>
      </c>
      <c r="C1049" s="207" t="s">
        <v>17896</v>
      </c>
      <c r="D1049" s="207" t="s">
        <v>17898</v>
      </c>
      <c r="E1049" s="207" t="s">
        <v>17908</v>
      </c>
      <c r="F1049" s="207" t="s">
        <v>18308</v>
      </c>
      <c r="G1049" s="207" t="s">
        <v>18309</v>
      </c>
      <c r="H1049" s="207" t="s">
        <v>20736</v>
      </c>
      <c r="I1049" s="207" t="s">
        <v>20815</v>
      </c>
      <c r="J1049" s="207" t="s">
        <v>21247</v>
      </c>
      <c r="K1049" s="207" t="s">
        <v>21248</v>
      </c>
      <c r="L1049" s="207"/>
      <c r="M1049" t="str" cm="1">
        <f t="array" ref="M1049">LOOKUP(2,1/(C1049:L1049&lt;&gt;""),C1049:L1049)</f>
        <v>Panicum Dried</v>
      </c>
      <c r="N1049" s="207"/>
      <c r="O1049" s="207"/>
      <c r="P1049" s="207"/>
      <c r="Q1049" s="207"/>
      <c r="R1049" s="207"/>
      <c r="S1049" s="207"/>
      <c r="T1049" s="207"/>
      <c r="U1049" s="80" t="s">
        <v>21247</v>
      </c>
      <c r="V1049" s="212" t="s">
        <v>21249</v>
      </c>
      <c r="W1049" s="207"/>
      <c r="X1049" s="207"/>
      <c r="Y1049" s="207"/>
      <c r="Z1049" s="207"/>
      <c r="AA1049" s="209" t="s">
        <v>21250</v>
      </c>
      <c r="AB1049" s="212" t="s">
        <v>21222</v>
      </c>
      <c r="AC1049" s="210" t="s">
        <v>4169</v>
      </c>
      <c r="AD1049" s="210" t="s">
        <v>18766</v>
      </c>
      <c r="AE1049" s="210"/>
      <c r="AF1049" s="210" t="s">
        <v>18767</v>
      </c>
      <c r="AG1049" t="str">
        <f>IFERROR(IF(COUNTIF(C1049:L1049,"Feed Ingredient")&gt;0,INDEX(ani_diet!T:T,MATCH(M1049,ani_diet!D:D,0)),""),"")</f>
        <v>Panicum</v>
      </c>
      <c r="AH1049" s="60" t="str">
        <f>IF(IFERROR(IF(MATCH("Feed Ingredient", AOM[[#This Row],[L1]:[L10]],0)&gt;0, TRUE, FALSE), FALSE)=TRUE,IFERROR(VLOOKUP(M1049, ani_diet!C:C, 1, FALSE), "No Match"),FALSE)</f>
        <v>No Match</v>
      </c>
      <c r="AI1049" s="220" t="s">
        <v>21251</v>
      </c>
      <c r="AL1049" t="str">
        <f>IFERROR(IF(COUNTIF(C1049:L1049,"Feed Ingredient")&gt;0,INDEX(ani_diet!T:T,MATCH(M1049,ani_diet!D:D,0)),""),"")</f>
        <v>Panicum</v>
      </c>
    </row>
    <row r="1050" spans="1:38">
      <c r="A1050" t="str">
        <f>_xlfn.TEXTJOIN("/",TRUE,AOM[[#This Row],[L1]:[L10]])</f>
        <v>Management/Livestock Management/Feed Characteristic/Feed Composition/Feed Ingredient/Forage Plants/Cereal and Grass Forages/Panicum</v>
      </c>
      <c r="B1050" s="207" t="s">
        <v>21252</v>
      </c>
      <c r="C1050" s="207" t="s">
        <v>17896</v>
      </c>
      <c r="D1050" s="207" t="s">
        <v>17898</v>
      </c>
      <c r="E1050" s="207" t="s">
        <v>17908</v>
      </c>
      <c r="F1050" s="207" t="s">
        <v>18308</v>
      </c>
      <c r="G1050" s="207" t="s">
        <v>18309</v>
      </c>
      <c r="H1050" s="207" t="s">
        <v>20736</v>
      </c>
      <c r="I1050" s="207" t="s">
        <v>20815</v>
      </c>
      <c r="J1050" s="207" t="s">
        <v>21247</v>
      </c>
      <c r="K1050" s="207"/>
      <c r="L1050" s="207"/>
      <c r="M1050" t="str" cm="1">
        <f t="array" ref="M1050">LOOKUP(2,1/(C1050:L1050&lt;&gt;""),C1050:L1050)</f>
        <v>Panicum</v>
      </c>
      <c r="N1050" s="207"/>
      <c r="O1050" s="207"/>
      <c r="P1050" s="207"/>
      <c r="Q1050" s="207"/>
      <c r="R1050" s="207"/>
      <c r="S1050" s="207"/>
      <c r="T1050" s="207"/>
      <c r="U1050" s="80" t="s">
        <v>21247</v>
      </c>
      <c r="V1050" s="212" t="s">
        <v>21249</v>
      </c>
      <c r="W1050" s="207"/>
      <c r="X1050" s="207"/>
      <c r="Y1050" s="207"/>
      <c r="Z1050" s="207"/>
      <c r="AA1050" s="209" t="s">
        <v>21250</v>
      </c>
      <c r="AB1050" s="212" t="s">
        <v>21222</v>
      </c>
      <c r="AC1050" s="210" t="s">
        <v>4169</v>
      </c>
      <c r="AD1050" s="210" t="s">
        <v>18766</v>
      </c>
      <c r="AE1050" s="210"/>
      <c r="AF1050" s="210" t="s">
        <v>18767</v>
      </c>
      <c r="AG1050" t="str">
        <f>IFERROR(IF(COUNTIF(C1050:L1050,"Feed Ingredient")&gt;0,INDEX(ani_diet!T:T,MATCH(M1050,ani_diet!D:D,0)),""),"")</f>
        <v>Arecaceae</v>
      </c>
      <c r="AH1050" s="60" t="str">
        <f>IF(IFERROR(IF(MATCH("Feed Ingredient", AOM[[#This Row],[L1]:[L10]],0)&gt;0, TRUE, FALSE), FALSE)=TRUE,IFERROR(VLOOKUP(M1050, ani_diet!C:C, 1, FALSE), "No Match"),FALSE)</f>
        <v>Panicum</v>
      </c>
      <c r="AI1050" s="220" t="s">
        <v>21251</v>
      </c>
      <c r="AL1050" t="str">
        <f>IFERROR(IF(COUNTIF(C1050:L1050,"Feed Ingredient")&gt;0,INDEX(ani_diet!T:T,MATCH(M1050,ani_diet!D:D,0)),""),"")</f>
        <v>Arecaceae</v>
      </c>
    </row>
    <row r="1051" spans="1:38">
      <c r="A1051" t="s">
        <v>21243</v>
      </c>
      <c r="B1051" s="207" t="s">
        <v>21253</v>
      </c>
      <c r="C1051" s="207" t="s">
        <v>17896</v>
      </c>
      <c r="D1051" s="207" t="s">
        <v>17898</v>
      </c>
      <c r="E1051" s="207" t="s">
        <v>17908</v>
      </c>
      <c r="F1051" s="207" t="s">
        <v>18308</v>
      </c>
      <c r="G1051" s="207" t="s">
        <v>18309</v>
      </c>
      <c r="H1051" s="207" t="s">
        <v>20736</v>
      </c>
      <c r="I1051" s="207" t="s">
        <v>20815</v>
      </c>
      <c r="J1051" s="207" t="s">
        <v>4285</v>
      </c>
      <c r="K1051" s="207" t="s">
        <v>21254</v>
      </c>
      <c r="L1051" s="207"/>
      <c r="M1051" t="str" cm="1">
        <f t="array" ref="M1051">LOOKUP(2,1/(C1051:L1051&lt;&gt;""),C1051:L1051)</f>
        <v>Panicum antidotale Dried</v>
      </c>
      <c r="N1051" s="207" t="s">
        <v>21255</v>
      </c>
      <c r="O1051" s="207"/>
      <c r="P1051" s="207"/>
      <c r="Q1051" s="207"/>
      <c r="R1051" s="207"/>
      <c r="S1051" s="207"/>
      <c r="T1051" s="207"/>
      <c r="U1051" s="80" t="s">
        <v>4285</v>
      </c>
      <c r="V1051" s="212" t="s">
        <v>21249</v>
      </c>
      <c r="W1051" s="207"/>
      <c r="X1051" s="207"/>
      <c r="Y1051" s="207"/>
      <c r="Z1051" s="207"/>
      <c r="AA1051" s="209" t="s">
        <v>21250</v>
      </c>
      <c r="AB1051" s="212" t="s">
        <v>21222</v>
      </c>
      <c r="AC1051" s="210" t="s">
        <v>4169</v>
      </c>
      <c r="AD1051" s="210" t="s">
        <v>18766</v>
      </c>
      <c r="AE1051" s="210"/>
      <c r="AF1051" s="210" t="s">
        <v>18767</v>
      </c>
      <c r="AG1051" t="str">
        <f>IFERROR(IF(COUNTIF(C1051:L1051,"Feed Ingredient")&gt;0,INDEX(ani_diet!T:T,MATCH(M1051,ani_diet!D:D,0)),""),"")</f>
        <v>Arecaceae</v>
      </c>
      <c r="AH1051" s="60" t="str">
        <f>IF(IFERROR(IF(MATCH("Feed Ingredient", AOM[[#This Row],[L1]:[L10]],0)&gt;0, TRUE, FALSE), FALSE)=TRUE,IFERROR(VLOOKUP(M1051, ani_diet!C:C, 1, FALSE), "No Match"),FALSE)</f>
        <v>No Match</v>
      </c>
      <c r="AI1051" s="220" t="s">
        <v>3539</v>
      </c>
      <c r="AL1051" t="str">
        <f>IFERROR(IF(COUNTIF(C1051:L1051,"Feed Ingredient")&gt;0,INDEX(ani_diet!T:T,MATCH(M1051,ani_diet!D:D,0)),""),"")</f>
        <v>Arecaceae</v>
      </c>
    </row>
    <row r="1052" spans="1:38">
      <c r="A1052" t="s">
        <v>21243</v>
      </c>
      <c r="B1052" s="207" t="s">
        <v>21253</v>
      </c>
      <c r="C1052" s="207" t="s">
        <v>17896</v>
      </c>
      <c r="D1052" s="207" t="s">
        <v>17898</v>
      </c>
      <c r="E1052" s="207" t="s">
        <v>17908</v>
      </c>
      <c r="F1052" s="207" t="s">
        <v>18308</v>
      </c>
      <c r="G1052" s="207" t="s">
        <v>18309</v>
      </c>
      <c r="H1052" s="207" t="s">
        <v>20736</v>
      </c>
      <c r="I1052" s="207" t="s">
        <v>20815</v>
      </c>
      <c r="J1052" s="207" t="s">
        <v>21256</v>
      </c>
      <c r="K1052" s="207" t="s">
        <v>21257</v>
      </c>
      <c r="L1052" s="207"/>
      <c r="M1052" t="str" cm="1">
        <f t="array" ref="M1052">LOOKUP(2,1/(C1052:L1052&lt;&gt;""),C1052:L1052)</f>
        <v>Panicum maximum Dried</v>
      </c>
      <c r="N1052" s="207" t="s">
        <v>21258</v>
      </c>
      <c r="O1052" s="207"/>
      <c r="P1052" s="207"/>
      <c r="Q1052" s="207"/>
      <c r="R1052" s="207"/>
      <c r="S1052" s="207"/>
      <c r="T1052" s="207"/>
      <c r="U1052" s="80" t="s">
        <v>21256</v>
      </c>
      <c r="V1052" s="212" t="s">
        <v>21249</v>
      </c>
      <c r="W1052" s="207"/>
      <c r="X1052" s="207"/>
      <c r="Y1052" s="207"/>
      <c r="Z1052" s="207"/>
      <c r="AA1052" s="209" t="s">
        <v>21250</v>
      </c>
      <c r="AB1052" s="212" t="s">
        <v>4169</v>
      </c>
      <c r="AC1052" s="210" t="s">
        <v>4169</v>
      </c>
      <c r="AD1052" s="210" t="s">
        <v>18766</v>
      </c>
      <c r="AE1052" s="210"/>
      <c r="AF1052" s="210" t="s">
        <v>18767</v>
      </c>
      <c r="AG1052" t="str">
        <f>IFERROR(IF(COUNTIF(C1052:L1052,"Feed Ingredient")&gt;0,INDEX(ani_diet!T:T,MATCH(M1052,ani_diet!D:D,0)),""),"")</f>
        <v>Panicum maximum</v>
      </c>
      <c r="AH1052" s="60" t="str">
        <f>IF(IFERROR(IF(MATCH("Feed Ingredient", AOM[[#This Row],[L1]:[L10]],0)&gt;0, TRUE, FALSE), FALSE)=TRUE,IFERROR(VLOOKUP(M1052, ani_diet!C:C, 1, FALSE), "No Match"),FALSE)</f>
        <v>No Match</v>
      </c>
      <c r="AI1052" s="220" t="s">
        <v>21259</v>
      </c>
      <c r="AL1052" t="s">
        <v>4285</v>
      </c>
    </row>
    <row r="1053" spans="1:38">
      <c r="A1053" t="str">
        <f>_xlfn.TEXTJOIN("/",TRUE,AOM[[#This Row],[L1]:[L10]])</f>
        <v>Management/Livestock Management/Feed Characteristic/Feed Composition/Feed Ingredient/Forage Plants/Cereal and Grass Forages/Panicum maximum/Panicum maximum Ensiled</v>
      </c>
      <c r="B1053" s="207" t="s">
        <v>21260</v>
      </c>
      <c r="C1053" s="207" t="s">
        <v>17896</v>
      </c>
      <c r="D1053" s="207" t="s">
        <v>17898</v>
      </c>
      <c r="E1053" s="207" t="s">
        <v>17908</v>
      </c>
      <c r="F1053" s="207" t="s">
        <v>18308</v>
      </c>
      <c r="G1053" s="207" t="s">
        <v>18309</v>
      </c>
      <c r="H1053" s="207" t="s">
        <v>20736</v>
      </c>
      <c r="I1053" s="207" t="s">
        <v>20815</v>
      </c>
      <c r="J1053" s="207" t="s">
        <v>21256</v>
      </c>
      <c r="K1053" s="207" t="s">
        <v>21261</v>
      </c>
      <c r="L1053" s="207"/>
      <c r="M1053" t="str" cm="1">
        <f t="array" ref="M1053">LOOKUP(2,1/(C1053:L1053&lt;&gt;""),C1053:L1053)</f>
        <v>Panicum maximum Ensiled</v>
      </c>
      <c r="N1053" s="207" t="s">
        <v>21262</v>
      </c>
      <c r="O1053" s="207"/>
      <c r="P1053" s="207"/>
      <c r="Q1053" s="207"/>
      <c r="R1053" s="207"/>
      <c r="S1053" s="207"/>
      <c r="T1053" s="207"/>
      <c r="U1053" s="207" t="s">
        <v>21256</v>
      </c>
      <c r="V1053" s="209" t="s">
        <v>21216</v>
      </c>
      <c r="W1053" s="207"/>
      <c r="X1053" s="207"/>
      <c r="Y1053" s="207"/>
      <c r="Z1053" s="207"/>
      <c r="AA1053" s="209" t="s">
        <v>4245</v>
      </c>
      <c r="AB1053" s="209" t="s">
        <v>4169</v>
      </c>
      <c r="AC1053" s="210" t="s">
        <v>4169</v>
      </c>
      <c r="AD1053" s="210" t="s">
        <v>18766</v>
      </c>
      <c r="AE1053" s="210"/>
      <c r="AF1053" s="210" t="s">
        <v>18767</v>
      </c>
      <c r="AG1053" t="str">
        <f>IFERROR(IF(COUNTIF(C1053:L1053,"Feed Ingredient")&gt;0,INDEX(ani_diet!T:T,MATCH(M1053,ani_diet!D:D,0)),""),"")</f>
        <v>Panicum maximum</v>
      </c>
      <c r="AH1053" s="60" t="str">
        <f>IF(IFERROR(IF(MATCH("Feed Ingredient", AOM[[#This Row],[L1]:[L10]],0)&gt;0, TRUE, FALSE), FALSE)=TRUE,IFERROR(VLOOKUP(M1053, ani_diet!C:C, 1, FALSE), "No Match"),FALSE)</f>
        <v>No Match</v>
      </c>
      <c r="AI1053" t="s">
        <v>3539</v>
      </c>
      <c r="AL1053" t="str">
        <f>IFERROR(IF(COUNTIF(C1053:L1053,"Feed Ingredient")&gt;0,INDEX(ani_diet!T:T,MATCH(M1053,ani_diet!D:D,0)),""),"")</f>
        <v>Panicum maximum</v>
      </c>
    </row>
    <row r="1054" spans="1:38">
      <c r="A1054" t="s">
        <v>21263</v>
      </c>
      <c r="B1054" s="207" t="s">
        <v>21264</v>
      </c>
      <c r="C1054" s="207" t="s">
        <v>17896</v>
      </c>
      <c r="D1054" s="207" t="s">
        <v>17898</v>
      </c>
      <c r="E1054" s="207" t="s">
        <v>17908</v>
      </c>
      <c r="F1054" s="207" t="s">
        <v>18308</v>
      </c>
      <c r="G1054" s="207" t="s">
        <v>18309</v>
      </c>
      <c r="H1054" s="207" t="s">
        <v>20736</v>
      </c>
      <c r="I1054" s="207" t="s">
        <v>20815</v>
      </c>
      <c r="J1054" s="207" t="s">
        <v>21256</v>
      </c>
      <c r="K1054" s="207" t="s">
        <v>21265</v>
      </c>
      <c r="L1054" s="207"/>
      <c r="M1054" t="str" cm="1">
        <f t="array" ref="M1054">LOOKUP(2,1/(C1054:L1054&lt;&gt;""),C1054:L1054)</f>
        <v>Panicum maximum Ensiled Wilted</v>
      </c>
      <c r="N1054" s="207"/>
      <c r="O1054" s="207"/>
      <c r="P1054" s="207"/>
      <c r="Q1054" s="207"/>
      <c r="R1054" s="207"/>
      <c r="S1054" s="207"/>
      <c r="T1054" s="207"/>
      <c r="U1054" s="207" t="s">
        <v>21256</v>
      </c>
      <c r="V1054" s="209" t="s">
        <v>21216</v>
      </c>
      <c r="W1054" s="207"/>
      <c r="X1054" s="207"/>
      <c r="Y1054" s="207"/>
      <c r="Z1054" s="207"/>
      <c r="AA1054" s="209" t="s">
        <v>4245</v>
      </c>
      <c r="AB1054" s="212" t="s">
        <v>21222</v>
      </c>
      <c r="AC1054" s="210" t="s">
        <v>4169</v>
      </c>
      <c r="AD1054" s="210" t="s">
        <v>18766</v>
      </c>
      <c r="AE1054" s="210"/>
      <c r="AF1054" s="210" t="s">
        <v>18767</v>
      </c>
      <c r="AG1054" t="str">
        <f>IFERROR(IF(COUNTIF(C1054:L1054,"Feed Ingredient")&gt;0,INDEX(ani_diet!T:T,MATCH(M1054,ani_diet!D:D,0)),""),"")</f>
        <v>Panicum maximum</v>
      </c>
      <c r="AH1054" s="60" t="str">
        <f>IF(IFERROR(IF(MATCH("Feed Ingredient", AOM[[#This Row],[L1]:[L10]],0)&gt;0, TRUE, FALSE), FALSE)=TRUE,IFERROR(VLOOKUP(M1054, ani_diet!C:C, 1, FALSE), "No Match"),FALSE)</f>
        <v>No Match</v>
      </c>
      <c r="AI1054" t="s">
        <v>21259</v>
      </c>
      <c r="AL1054" t="str">
        <f>IFERROR(IF(COUNTIF(C1054:L1054,"Feed Ingredient")&gt;0,INDEX(ani_diet!T:T,MATCH(M1054,ani_diet!D:D,0)),""),"")</f>
        <v>Panicum maximum</v>
      </c>
    </row>
    <row r="1055" spans="1:38">
      <c r="A1055" t="str">
        <f>_xlfn.TEXTJOIN("/",TRUE,AOM[[#This Row],[L1]:[L10]])</f>
        <v>Management/Livestock Management/Feed Characteristic/Feed Composition/Feed Ingredient/Forage Plants/Cereal and Grass Forages/Panicum maximum/Panicum maximum Straw</v>
      </c>
      <c r="B1055" s="207" t="s">
        <v>21266</v>
      </c>
      <c r="C1055" s="207" t="s">
        <v>17896</v>
      </c>
      <c r="D1055" s="207" t="s">
        <v>17898</v>
      </c>
      <c r="E1055" s="207" t="s">
        <v>17908</v>
      </c>
      <c r="F1055" s="207" t="s">
        <v>18308</v>
      </c>
      <c r="G1055" s="207" t="s">
        <v>18309</v>
      </c>
      <c r="H1055" s="207" t="s">
        <v>20736</v>
      </c>
      <c r="I1055" s="207" t="s">
        <v>20815</v>
      </c>
      <c r="J1055" s="207" t="s">
        <v>21256</v>
      </c>
      <c r="K1055" s="207" t="s">
        <v>21267</v>
      </c>
      <c r="L1055" s="207"/>
      <c r="M1055" t="str" cm="1">
        <f t="array" ref="M1055">LOOKUP(2,1/(C1055:L1055&lt;&gt;""),C1055:L1055)</f>
        <v>Panicum maximum Straw</v>
      </c>
      <c r="N1055" s="207"/>
      <c r="O1055" s="207"/>
      <c r="P1055" s="207"/>
      <c r="Q1055" s="207"/>
      <c r="R1055" s="207"/>
      <c r="S1055" s="207"/>
      <c r="T1055" s="207"/>
      <c r="U1055" s="207" t="s">
        <v>21256</v>
      </c>
      <c r="V1055" s="209" t="s">
        <v>21216</v>
      </c>
      <c r="W1055" s="207"/>
      <c r="X1055" s="207"/>
      <c r="Y1055" s="207"/>
      <c r="Z1055" s="207"/>
      <c r="AA1055" s="209" t="s">
        <v>4245</v>
      </c>
      <c r="AB1055" s="212" t="s">
        <v>21268</v>
      </c>
      <c r="AC1055" s="210" t="s">
        <v>4169</v>
      </c>
      <c r="AD1055" s="210" t="s">
        <v>18766</v>
      </c>
      <c r="AE1055" s="210"/>
      <c r="AF1055" s="210" t="s">
        <v>18767</v>
      </c>
      <c r="AG1055" t="str">
        <f>IFERROR(IF(COUNTIF(C1055:L1055,"Feed Ingredient")&gt;0,INDEX(ani_diet!T:T,MATCH(M1055,ani_diet!D:D,0)),""),"")</f>
        <v>Panicum maximum Straw</v>
      </c>
      <c r="AH1055" s="60" t="str">
        <f>IF(IFERROR(IF(MATCH("Feed Ingredient", AOM[[#This Row],[L1]:[L10]],0)&gt;0, TRUE, FALSE), FALSE)=TRUE,IFERROR(VLOOKUP(M1055, ani_diet!C:C, 1, FALSE), "No Match"),FALSE)</f>
        <v>Panicum maximum Straw</v>
      </c>
      <c r="AI1055" t="s">
        <v>21259</v>
      </c>
      <c r="AL1055" t="str">
        <f>IFERROR(IF(COUNTIF(C1055:L1055,"Feed Ingredient")&gt;0,INDEX(ani_diet!T:T,MATCH(M1055,ani_diet!D:D,0)),""),"")</f>
        <v>Panicum maximum Straw</v>
      </c>
    </row>
    <row r="1056" spans="1:38">
      <c r="A1056" t="str">
        <f>_xlfn.TEXTJOIN("/",TRUE,AOM[[#This Row],[L1]:[L10]])</f>
        <v>Management/Livestock Management/Feed Characteristic/Feed Composition/Feed Ingredient/Forage Plants/Cereal and Grass Forages/Panicum maximum/Panicum maximum Wilted</v>
      </c>
      <c r="B1056" s="207" t="s">
        <v>21269</v>
      </c>
      <c r="C1056" s="207" t="s">
        <v>17896</v>
      </c>
      <c r="D1056" s="207" t="s">
        <v>17898</v>
      </c>
      <c r="E1056" s="207" t="s">
        <v>17908</v>
      </c>
      <c r="F1056" s="207" t="s">
        <v>18308</v>
      </c>
      <c r="G1056" s="207" t="s">
        <v>18309</v>
      </c>
      <c r="H1056" s="207" t="s">
        <v>20736</v>
      </c>
      <c r="I1056" s="207" t="s">
        <v>20815</v>
      </c>
      <c r="J1056" s="207" t="s">
        <v>21256</v>
      </c>
      <c r="K1056" s="207" t="s">
        <v>21270</v>
      </c>
      <c r="L1056" s="207"/>
      <c r="M1056" t="str" cm="1">
        <f t="array" ref="M1056">LOOKUP(2,1/(C1056:L1056&lt;&gt;""),C1056:L1056)</f>
        <v>Panicum maximum Wilted</v>
      </c>
      <c r="N1056" s="207"/>
      <c r="O1056" s="207"/>
      <c r="P1056" s="207"/>
      <c r="Q1056" s="207"/>
      <c r="R1056" s="207"/>
      <c r="S1056" s="207"/>
      <c r="T1056" s="207"/>
      <c r="U1056" s="207" t="s">
        <v>21256</v>
      </c>
      <c r="V1056" s="209" t="s">
        <v>21216</v>
      </c>
      <c r="W1056" s="207"/>
      <c r="X1056" s="207"/>
      <c r="Y1056" s="207"/>
      <c r="Z1056" s="207"/>
      <c r="AA1056" s="209" t="s">
        <v>4245</v>
      </c>
      <c r="AB1056" s="211" t="s">
        <v>21222</v>
      </c>
      <c r="AC1056" s="210" t="s">
        <v>4169</v>
      </c>
      <c r="AD1056" s="210" t="s">
        <v>18766</v>
      </c>
      <c r="AE1056" s="210"/>
      <c r="AF1056" s="210" t="s">
        <v>18767</v>
      </c>
      <c r="AG1056" t="str">
        <f>IFERROR(IF(COUNTIF(C1056:L1056,"Feed Ingredient")&gt;0,INDEX(ani_diet!T:T,MATCH(M1056,ani_diet!D:D,0)),""),"")</f>
        <v>Panicum maximum</v>
      </c>
      <c r="AH1056" s="60" t="str">
        <f>IF(IFERROR(IF(MATCH("Feed Ingredient", AOM[[#This Row],[L1]:[L10]],0)&gt;0, TRUE, FALSE), FALSE)=TRUE,IFERROR(VLOOKUP(M1056, ani_diet!C:C, 1, FALSE), "No Match"),FALSE)</f>
        <v>No Match</v>
      </c>
      <c r="AI1056" t="s">
        <v>21259</v>
      </c>
      <c r="AL1056" t="str">
        <f>IFERROR(IF(COUNTIF(C1056:L1056,"Feed Ingredient")&gt;0,INDEX(ani_diet!T:T,MATCH(M1056,ani_diet!D:D,0)),""),"")</f>
        <v>Panicum maximum</v>
      </c>
    </row>
    <row r="1057" spans="1:38">
      <c r="A1057" t="str">
        <f>_xlfn.TEXTJOIN("/",TRUE,AOM[[#This Row],[L1]:[L10]])</f>
        <v>Management/Livestock Management/Feed Characteristic/Feed Composition/Feed Ingredient/Forage Plants/Cereal and Grass Forages/Panicum maximum</v>
      </c>
      <c r="B1057" s="207" t="s">
        <v>21271</v>
      </c>
      <c r="C1057" s="207" t="s">
        <v>17896</v>
      </c>
      <c r="D1057" s="207" t="s">
        <v>17898</v>
      </c>
      <c r="E1057" s="207" t="s">
        <v>17908</v>
      </c>
      <c r="F1057" s="207" t="s">
        <v>18308</v>
      </c>
      <c r="G1057" s="207" t="s">
        <v>18309</v>
      </c>
      <c r="H1057" s="207" t="s">
        <v>20736</v>
      </c>
      <c r="I1057" s="207" t="s">
        <v>20815</v>
      </c>
      <c r="J1057" s="207" t="s">
        <v>21256</v>
      </c>
      <c r="K1057" s="207"/>
      <c r="L1057" s="207"/>
      <c r="M1057" t="str" cm="1">
        <f t="array" ref="M1057">LOOKUP(2,1/(C1057:L1057&lt;&gt;""),C1057:L1057)</f>
        <v>Panicum maximum</v>
      </c>
      <c r="N1057" s="207"/>
      <c r="O1057" s="207"/>
      <c r="P1057" s="207"/>
      <c r="Q1057" s="207"/>
      <c r="R1057" s="207"/>
      <c r="S1057" s="207"/>
      <c r="T1057" s="207"/>
      <c r="U1057" s="207" t="s">
        <v>21256</v>
      </c>
      <c r="V1057" s="209" t="s">
        <v>21216</v>
      </c>
      <c r="W1057" s="207"/>
      <c r="X1057" s="207"/>
      <c r="Y1057" s="207"/>
      <c r="Z1057" s="207"/>
      <c r="AA1057" s="209" t="s">
        <v>4245</v>
      </c>
      <c r="AB1057" s="211" t="s">
        <v>21222</v>
      </c>
      <c r="AC1057" s="210" t="s">
        <v>4169</v>
      </c>
      <c r="AD1057" s="210" t="s">
        <v>18766</v>
      </c>
      <c r="AE1057" s="210"/>
      <c r="AF1057" s="210" t="s">
        <v>18767</v>
      </c>
      <c r="AG1057" t="str">
        <f>IFERROR(IF(COUNTIF(C1057:L1057,"Feed Ingredient")&gt;0,INDEX(ani_diet!T:T,MATCH(M1057,ani_diet!D:D,0)),""),"")</f>
        <v>Panicum antidotale</v>
      </c>
      <c r="AH1057" s="60" t="str">
        <f>IF(IFERROR(IF(MATCH("Feed Ingredient", AOM[[#This Row],[L1]:[L10]],0)&gt;0, TRUE, FALSE), FALSE)=TRUE,IFERROR(VLOOKUP(M1057, ani_diet!C:C, 1, FALSE), "No Match"),FALSE)</f>
        <v>Panicum maximum</v>
      </c>
      <c r="AI1057" t="s">
        <v>21259</v>
      </c>
      <c r="AL1057" t="str">
        <f>IFERROR(IF(COUNTIF(C1057:L1057,"Feed Ingredient")&gt;0,INDEX(ani_diet!T:T,MATCH(M1057,ani_diet!D:D,0)),""),"")</f>
        <v>Panicum antidotale</v>
      </c>
    </row>
    <row r="1058" spans="1:38">
      <c r="A1058" t="str">
        <f>_xlfn.TEXTJOIN("/",TRUE,AOM[[#This Row],[L1]:[L10]])</f>
        <v>Management/Livestock Management/Feed Characteristic/Feed Composition/Feed Ingredient/Forage Plants/Cereal and Grass Forages/Pasture/Natural Pasture</v>
      </c>
      <c r="B1058" s="207" t="s">
        <v>21272</v>
      </c>
      <c r="C1058" s="207" t="s">
        <v>17896</v>
      </c>
      <c r="D1058" s="207" t="s">
        <v>17898</v>
      </c>
      <c r="E1058" s="207" t="s">
        <v>17908</v>
      </c>
      <c r="F1058" s="207" t="s">
        <v>18308</v>
      </c>
      <c r="G1058" s="207" t="s">
        <v>18309</v>
      </c>
      <c r="H1058" s="207" t="s">
        <v>20736</v>
      </c>
      <c r="I1058" s="207" t="s">
        <v>20815</v>
      </c>
      <c r="J1058" s="207" t="s">
        <v>21273</v>
      </c>
      <c r="K1058" s="207" t="s">
        <v>21274</v>
      </c>
      <c r="L1058" s="207" t="s">
        <v>8288</v>
      </c>
      <c r="M1058" t="str" cm="1">
        <f t="array" ref="M1058">LOOKUP(2,1/(C1058:L1058&lt;&gt;""),C1058:L1058)</f>
        <v>Natural Pasture</v>
      </c>
      <c r="N1058" s="207" t="s">
        <v>8288</v>
      </c>
      <c r="O1058" s="207" t="s">
        <v>8288</v>
      </c>
      <c r="P1058" s="207" t="s">
        <v>8288</v>
      </c>
      <c r="Q1058" s="207" t="s">
        <v>8288</v>
      </c>
      <c r="R1058" s="207" t="s">
        <v>8288</v>
      </c>
      <c r="S1058" s="207" t="s">
        <v>8288</v>
      </c>
      <c r="T1058" s="207" t="s">
        <v>8288</v>
      </c>
      <c r="U1058" s="207"/>
      <c r="V1058" s="209" t="s">
        <v>8288</v>
      </c>
      <c r="W1058" s="207" t="s">
        <v>8288</v>
      </c>
      <c r="X1058" s="207" t="s">
        <v>8288</v>
      </c>
      <c r="Y1058" s="207" t="s">
        <v>8288</v>
      </c>
      <c r="Z1058" s="207" t="s">
        <v>8288</v>
      </c>
      <c r="AA1058" s="209" t="s">
        <v>8288</v>
      </c>
      <c r="AB1058" s="209" t="s">
        <v>4169</v>
      </c>
      <c r="AC1058" s="210" t="s">
        <v>4169</v>
      </c>
      <c r="AD1058" s="210" t="s">
        <v>18766</v>
      </c>
      <c r="AE1058" s="210"/>
      <c r="AF1058" s="210" t="s">
        <v>18767</v>
      </c>
      <c r="AG1058" t="str">
        <f>IFERROR(IF(COUNTIF(C1058:L1058,"Feed Ingredient")&gt;0,INDEX(ani_diet!T:T,MATCH(M1058,ani_diet!D:D,0)),""),"")</f>
        <v>Myrtus communis</v>
      </c>
      <c r="AH1058" s="60" t="str">
        <f>IF(IFERROR(IF(MATCH("Feed Ingredient", AOM[[#This Row],[L1]:[L10]],0)&gt;0, TRUE, FALSE), FALSE)=TRUE,IFERROR(VLOOKUP(M1058, ani_diet!C:C, 1, FALSE), "No Match"),FALSE)</f>
        <v>Natural Pasture</v>
      </c>
      <c r="AI1058" s="220" t="s">
        <v>21112</v>
      </c>
      <c r="AL1058" t="str">
        <f>IFERROR(IF(COUNTIF(C1058:L1058,"Feed Ingredient")&gt;0,INDEX(ani_diet!T:T,MATCH(M1058,ani_diet!D:D,0)),""),"")</f>
        <v>Myrtus communis</v>
      </c>
    </row>
    <row r="1059" spans="1:38">
      <c r="A1059" t="str">
        <f>_xlfn.TEXTJOIN("/",TRUE,AOM[[#This Row],[L1]:[L10]])</f>
        <v>Management/Livestock Management/Feed Characteristic/Feed Composition/Feed Ingredient/Forage Plants/Cereal and Grass Forages/Pasture/Natural Pasture/Natural Pasture Dried</v>
      </c>
      <c r="B1059" s="207" t="s">
        <v>21275</v>
      </c>
      <c r="C1059" s="207" t="s">
        <v>17896</v>
      </c>
      <c r="D1059" s="207" t="s">
        <v>17898</v>
      </c>
      <c r="E1059" s="207" t="s">
        <v>17908</v>
      </c>
      <c r="F1059" s="207" t="s">
        <v>18308</v>
      </c>
      <c r="G1059" s="207" t="s">
        <v>18309</v>
      </c>
      <c r="H1059" s="207" t="s">
        <v>20736</v>
      </c>
      <c r="I1059" s="207" t="s">
        <v>20815</v>
      </c>
      <c r="J1059" s="207" t="s">
        <v>21273</v>
      </c>
      <c r="K1059" s="207" t="s">
        <v>21274</v>
      </c>
      <c r="L1059" s="207" t="s">
        <v>21276</v>
      </c>
      <c r="M1059" t="str" cm="1">
        <f t="array" ref="M1059">LOOKUP(2,1/(C1059:L1059&lt;&gt;""),C1059:L1059)</f>
        <v>Natural Pasture Dried</v>
      </c>
      <c r="N1059" s="207" t="s">
        <v>21277</v>
      </c>
      <c r="O1059" s="207" t="s">
        <v>8288</v>
      </c>
      <c r="P1059" s="207" t="s">
        <v>8288</v>
      </c>
      <c r="Q1059" s="207" t="s">
        <v>8288</v>
      </c>
      <c r="R1059" s="207" t="s">
        <v>8288</v>
      </c>
      <c r="S1059" s="207" t="s">
        <v>8288</v>
      </c>
      <c r="T1059" s="207" t="s">
        <v>8288</v>
      </c>
      <c r="U1059" s="207"/>
      <c r="V1059" s="209" t="s">
        <v>8288</v>
      </c>
      <c r="W1059" s="207" t="s">
        <v>8288</v>
      </c>
      <c r="X1059" s="207" t="s">
        <v>8288</v>
      </c>
      <c r="Y1059" s="207" t="s">
        <v>8288</v>
      </c>
      <c r="Z1059" s="207" t="s">
        <v>8288</v>
      </c>
      <c r="AA1059" s="209" t="s">
        <v>8288</v>
      </c>
      <c r="AB1059" s="209" t="s">
        <v>4169</v>
      </c>
      <c r="AC1059" s="210" t="s">
        <v>4169</v>
      </c>
      <c r="AD1059" s="210" t="s">
        <v>18766</v>
      </c>
      <c r="AE1059" s="210"/>
      <c r="AF1059" s="210" t="s">
        <v>18767</v>
      </c>
      <c r="AG1059" t="str">
        <f>IFERROR(IF(COUNTIF(C1059:L1059,"Feed Ingredient")&gt;0,INDEX(ani_diet!T:T,MATCH(M1059,ani_diet!D:D,0)),""),"")</f>
        <v/>
      </c>
      <c r="AH1059" s="60" t="str">
        <f>IF(IFERROR(IF(MATCH("Feed Ingredient", AOM[[#This Row],[L1]:[L10]],0)&gt;0, TRUE, FALSE), FALSE)=TRUE,IFERROR(VLOOKUP(M1059, ani_diet!C:C, 1, FALSE), "No Match"),FALSE)</f>
        <v>No Match</v>
      </c>
      <c r="AI1059" s="220" t="s">
        <v>21112</v>
      </c>
      <c r="AL1059" t="str">
        <f>IFERROR(IF(COUNTIF(C1059:L1059,"Feed Ingredient")&gt;0,INDEX(ani_diet!T:T,MATCH(M1059,ani_diet!D:D,0)),""),"")</f>
        <v/>
      </c>
    </row>
    <row r="1060" spans="1:38">
      <c r="A1060" t="str">
        <f>_xlfn.TEXTJOIN("/",TRUE,AOM[[#This Row],[L1]:[L10]])</f>
        <v>Management/Livestock Management/Feed Characteristic/Feed Composition/Feed Ingredient/Forage Plants/Cereal and Grass Forages/Pasture</v>
      </c>
      <c r="B1060" s="207" t="s">
        <v>21278</v>
      </c>
      <c r="C1060" s="207" t="s">
        <v>17896</v>
      </c>
      <c r="D1060" s="207" t="s">
        <v>17898</v>
      </c>
      <c r="E1060" s="207" t="s">
        <v>17908</v>
      </c>
      <c r="F1060" s="207" t="s">
        <v>18308</v>
      </c>
      <c r="G1060" s="207" t="s">
        <v>18309</v>
      </c>
      <c r="H1060" s="207" t="s">
        <v>20736</v>
      </c>
      <c r="I1060" s="207" t="s">
        <v>20815</v>
      </c>
      <c r="J1060" s="207" t="s">
        <v>21273</v>
      </c>
      <c r="K1060" s="207"/>
      <c r="L1060" s="207" t="s">
        <v>8288</v>
      </c>
      <c r="M1060" t="str" cm="1">
        <f t="array" ref="M1060">LOOKUP(2,1/(C1060:L1060&lt;&gt;""),C1060:L1060)</f>
        <v>Pasture</v>
      </c>
      <c r="N1060" s="207" t="s">
        <v>8288</v>
      </c>
      <c r="O1060" s="207" t="s">
        <v>8288</v>
      </c>
      <c r="P1060" s="207" t="s">
        <v>8288</v>
      </c>
      <c r="Q1060" s="207" t="s">
        <v>8288</v>
      </c>
      <c r="R1060" s="207" t="s">
        <v>8288</v>
      </c>
      <c r="S1060" s="207" t="s">
        <v>8288</v>
      </c>
      <c r="T1060" s="207" t="s">
        <v>8288</v>
      </c>
      <c r="U1060" s="207"/>
      <c r="V1060" s="209" t="s">
        <v>8288</v>
      </c>
      <c r="W1060" s="207" t="s">
        <v>8288</v>
      </c>
      <c r="X1060" s="207" t="s">
        <v>8288</v>
      </c>
      <c r="Y1060" s="207" t="s">
        <v>8288</v>
      </c>
      <c r="Z1060" s="207" t="s">
        <v>8288</v>
      </c>
      <c r="AA1060" s="209" t="s">
        <v>8288</v>
      </c>
      <c r="AB1060" s="209" t="s">
        <v>4169</v>
      </c>
      <c r="AC1060" s="210" t="s">
        <v>4169</v>
      </c>
      <c r="AD1060" s="210" t="s">
        <v>18766</v>
      </c>
      <c r="AE1060" s="210"/>
      <c r="AF1060" s="210" t="s">
        <v>18767</v>
      </c>
      <c r="AG1060" t="str">
        <f>IFERROR(IF(COUNTIF(C1060:L1060,"Feed Ingredient")&gt;0,INDEX(ani_diet!T:T,MATCH(M1060,ani_diet!D:D,0)),""),"")</f>
        <v>Panicum maximum</v>
      </c>
      <c r="AH1060" s="60" t="str">
        <f>IF(IFERROR(IF(MATCH("Feed Ingredient", AOM[[#This Row],[L1]:[L10]],0)&gt;0, TRUE, FALSE), FALSE)=TRUE,IFERROR(VLOOKUP(M1060, ani_diet!C:C, 1, FALSE), "No Match"),FALSE)</f>
        <v>Pasture</v>
      </c>
      <c r="AI1060" t="s">
        <v>21112</v>
      </c>
      <c r="AL1060" t="str">
        <f>IFERROR(IF(COUNTIF(C1060:L1060,"Feed Ingredient")&gt;0,INDEX(ani_diet!T:T,MATCH(M1060,ani_diet!D:D,0)),""),"")</f>
        <v>Panicum maximum</v>
      </c>
    </row>
    <row r="1061" spans="1:38">
      <c r="A1061" t="s">
        <v>21279</v>
      </c>
      <c r="B1061" s="207" t="s">
        <v>21280</v>
      </c>
      <c r="C1061" s="207" t="s">
        <v>17896</v>
      </c>
      <c r="D1061" s="207" t="s">
        <v>17898</v>
      </c>
      <c r="E1061" s="207" t="s">
        <v>17908</v>
      </c>
      <c r="F1061" s="207" t="s">
        <v>18308</v>
      </c>
      <c r="G1061" s="207" t="s">
        <v>18309</v>
      </c>
      <c r="H1061" s="207" t="s">
        <v>20736</v>
      </c>
      <c r="I1061" s="207" t="s">
        <v>20815</v>
      </c>
      <c r="J1061" s="207" t="s">
        <v>21281</v>
      </c>
      <c r="K1061" s="207" t="s">
        <v>21282</v>
      </c>
      <c r="L1061" s="207"/>
      <c r="M1061" t="str" cm="1">
        <f t="array" ref="M1061">LOOKUP(2,1/(C1061:L1061&lt;&gt;""),C1061:L1061)</f>
        <v>Pennisetum Dried</v>
      </c>
      <c r="N1061" s="207"/>
      <c r="O1061" s="207"/>
      <c r="P1061" s="207"/>
      <c r="Q1061" s="207"/>
      <c r="R1061" s="207"/>
      <c r="S1061" s="207"/>
      <c r="T1061" s="207"/>
      <c r="U1061" s="80" t="s">
        <v>21283</v>
      </c>
      <c r="V1061" s="209" t="s">
        <v>21284</v>
      </c>
      <c r="W1061" s="207"/>
      <c r="X1061" s="207"/>
      <c r="Y1061" s="207"/>
      <c r="Z1061" s="207"/>
      <c r="AA1061" s="209" t="s">
        <v>21285</v>
      </c>
      <c r="AB1061" s="209" t="s">
        <v>4169</v>
      </c>
      <c r="AC1061" s="210" t="s">
        <v>4169</v>
      </c>
      <c r="AD1061" s="210" t="s">
        <v>18766</v>
      </c>
      <c r="AE1061" s="210"/>
      <c r="AF1061" s="210" t="s">
        <v>18767</v>
      </c>
      <c r="AG1061" t="str">
        <f>IFERROR(IF(COUNTIF(C1061:L1061,"Feed Ingredient")&gt;0,INDEX(ani_diet!T:T,MATCH(M1061,ani_diet!D:D,0)),""),"")</f>
        <v>Pennisetum glaucum</v>
      </c>
      <c r="AH1061" s="60" t="str">
        <f>IF(IFERROR(IF(MATCH("Feed Ingredient", AOM[[#This Row],[L1]:[L10]],0)&gt;0, TRUE, FALSE), FALSE)=TRUE,IFERROR(VLOOKUP(M1061, ani_diet!C:C, 1, FALSE), "No Match"),FALSE)</f>
        <v>No Match</v>
      </c>
      <c r="AI1061" s="220" t="s">
        <v>21286</v>
      </c>
      <c r="AL1061" t="str">
        <f>IFERROR(IF(COUNTIF(C1061:L1061,"Feed Ingredient")&gt;0,INDEX(ani_diet!T:T,MATCH(M1061,ani_diet!D:D,0)),""),"")</f>
        <v>Pennisetum glaucum</v>
      </c>
    </row>
    <row r="1062" spans="1:38">
      <c r="A1062" t="str">
        <f>_xlfn.TEXTJOIN("/",TRUE,AOM[[#This Row],[L1]:[L10]])</f>
        <v>Management/Livestock Management/Feed Characteristic/Feed Composition/Feed Ingredient/Forage Plants/Cereal and Grass Forages/Pennisetum</v>
      </c>
      <c r="B1062" s="207" t="s">
        <v>21287</v>
      </c>
      <c r="C1062" s="207" t="s">
        <v>17896</v>
      </c>
      <c r="D1062" s="207" t="s">
        <v>17898</v>
      </c>
      <c r="E1062" s="207" t="s">
        <v>17908</v>
      </c>
      <c r="F1062" s="207" t="s">
        <v>18308</v>
      </c>
      <c r="G1062" s="207" t="s">
        <v>18309</v>
      </c>
      <c r="H1062" s="207" t="s">
        <v>20736</v>
      </c>
      <c r="I1062" s="207" t="s">
        <v>20815</v>
      </c>
      <c r="J1062" s="207" t="s">
        <v>21281</v>
      </c>
      <c r="K1062" s="207"/>
      <c r="L1062" s="207"/>
      <c r="M1062" t="str" cm="1">
        <f t="array" ref="M1062">LOOKUP(2,1/(C1062:L1062&lt;&gt;""),C1062:L1062)</f>
        <v>Pennisetum</v>
      </c>
      <c r="N1062" s="207"/>
      <c r="O1062" s="207"/>
      <c r="P1062" s="207"/>
      <c r="Q1062" s="207"/>
      <c r="R1062" s="207"/>
      <c r="S1062" s="207"/>
      <c r="T1062" s="207"/>
      <c r="U1062" s="80" t="s">
        <v>21283</v>
      </c>
      <c r="V1062" s="209" t="s">
        <v>21284</v>
      </c>
      <c r="W1062" s="207"/>
      <c r="X1062" s="207"/>
      <c r="Y1062" s="207"/>
      <c r="Z1062" s="207"/>
      <c r="AA1062" s="209" t="s">
        <v>21285</v>
      </c>
      <c r="AB1062" s="209" t="s">
        <v>4169</v>
      </c>
      <c r="AC1062" s="210" t="s">
        <v>4169</v>
      </c>
      <c r="AD1062" s="210" t="s">
        <v>18766</v>
      </c>
      <c r="AE1062" s="210"/>
      <c r="AF1062" s="210" t="s">
        <v>18767</v>
      </c>
      <c r="AG1062" t="str">
        <f>IFERROR(IF(COUNTIF(C1062:L1062,"Feed Ingredient")&gt;0,INDEX(ani_diet!T:T,MATCH(M1062,ani_diet!D:D,0)),""),"")</f>
        <v>Pisum sativum</v>
      </c>
      <c r="AH1062" s="60" t="str">
        <f>IF(IFERROR(IF(MATCH("Feed Ingredient", AOM[[#This Row],[L1]:[L10]],0)&gt;0, TRUE, FALSE), FALSE)=TRUE,IFERROR(VLOOKUP(M1062, ani_diet!C:C, 1, FALSE), "No Match"),FALSE)</f>
        <v>Pennisetum</v>
      </c>
      <c r="AI1062" s="220" t="s">
        <v>21286</v>
      </c>
      <c r="AL1062" t="str">
        <f>IFERROR(IF(COUNTIF(C1062:L1062,"Feed Ingredient")&gt;0,INDEX(ani_diet!T:T,MATCH(M1062,ani_diet!D:D,0)),""),"")</f>
        <v>Pisum sativum</v>
      </c>
    </row>
    <row r="1063" spans="1:38">
      <c r="A1063" t="str">
        <f>_xlfn.TEXTJOIN("/",TRUE,AOM[[#This Row],[L1]:[L10]])</f>
        <v>Management/Livestock Management/Feed Characteristic/Feed Composition/Feed Ingredient/Forage Plants/Cereal and Grass Forages/Pennisetum clandestinum/Pennisetum clandestinum Dried</v>
      </c>
      <c r="B1063" s="207" t="s">
        <v>21288</v>
      </c>
      <c r="C1063" s="207" t="s">
        <v>17896</v>
      </c>
      <c r="D1063" s="207" t="s">
        <v>17898</v>
      </c>
      <c r="E1063" s="207" t="s">
        <v>17908</v>
      </c>
      <c r="F1063" s="207" t="s">
        <v>18308</v>
      </c>
      <c r="G1063" s="207" t="s">
        <v>18309</v>
      </c>
      <c r="H1063" s="207" t="s">
        <v>20736</v>
      </c>
      <c r="I1063" s="207" t="s">
        <v>20815</v>
      </c>
      <c r="J1063" s="207" t="s">
        <v>4259</v>
      </c>
      <c r="K1063" s="207" t="s">
        <v>21289</v>
      </c>
      <c r="L1063" s="207"/>
      <c r="M1063" t="str" cm="1">
        <f t="array" ref="M1063">LOOKUP(2,1/(C1063:L1063&lt;&gt;""),C1063:L1063)</f>
        <v>Pennisetum clandestinum Dried</v>
      </c>
      <c r="N1063" s="207" t="s">
        <v>21290</v>
      </c>
      <c r="O1063" s="207"/>
      <c r="P1063" s="207"/>
      <c r="Q1063" s="207"/>
      <c r="R1063" s="207"/>
      <c r="S1063" s="207"/>
      <c r="T1063" s="207"/>
      <c r="U1063" s="207" t="s">
        <v>4259</v>
      </c>
      <c r="V1063" s="209" t="s">
        <v>21291</v>
      </c>
      <c r="W1063" s="207"/>
      <c r="X1063" s="207"/>
      <c r="Y1063" s="207"/>
      <c r="Z1063" s="207"/>
      <c r="AA1063" s="204" t="s">
        <v>4260</v>
      </c>
      <c r="AB1063" s="211" t="s">
        <v>21292</v>
      </c>
      <c r="AC1063" s="210" t="s">
        <v>4169</v>
      </c>
      <c r="AD1063" s="210" t="s">
        <v>18766</v>
      </c>
      <c r="AE1063" s="210"/>
      <c r="AF1063" s="210" t="s">
        <v>18767</v>
      </c>
      <c r="AG1063" t="str">
        <f>IFERROR(IF(COUNTIF(C1063:L1063,"Feed Ingredient")&gt;0,INDEX(ani_diet!T:T,MATCH(M1063,ani_diet!D:D,0)),""),"")</f>
        <v/>
      </c>
      <c r="AH1063" s="60" t="str">
        <f>IF(IFERROR(IF(MATCH("Feed Ingredient", AOM[[#This Row],[L1]:[L10]],0)&gt;0, TRUE, FALSE), FALSE)=TRUE,IFERROR(VLOOKUP(M1063, ani_diet!C:C, 1, FALSE), "No Match"),FALSE)</f>
        <v>No Match</v>
      </c>
      <c r="AI1063" t="s">
        <v>21293</v>
      </c>
      <c r="AL1063" t="str">
        <f>IFERROR(IF(COUNTIF(C1063:L1063,"Feed Ingredient")&gt;0,INDEX(ani_diet!T:T,MATCH(M1063,ani_diet!D:D,0)),""),"")</f>
        <v/>
      </c>
    </row>
    <row r="1064" spans="1:38">
      <c r="A1064" t="str">
        <f>_xlfn.TEXTJOIN("/",TRUE,AOM[[#This Row],[L1]:[L10]])</f>
        <v>Management/Livestock Management/Feed Characteristic/Feed Composition/Feed Ingredient/Forage Plants/Cereal and Grass Forages/Pennisetum clandestinum/Pennisetum clandestinum Dried Ground</v>
      </c>
      <c r="B1064" s="207" t="s">
        <v>21294</v>
      </c>
      <c r="C1064" s="207" t="s">
        <v>17896</v>
      </c>
      <c r="D1064" s="207" t="s">
        <v>17898</v>
      </c>
      <c r="E1064" s="207" t="s">
        <v>17908</v>
      </c>
      <c r="F1064" s="207" t="s">
        <v>18308</v>
      </c>
      <c r="G1064" s="207" t="s">
        <v>18309</v>
      </c>
      <c r="H1064" s="207" t="s">
        <v>20736</v>
      </c>
      <c r="I1064" s="207" t="s">
        <v>20815</v>
      </c>
      <c r="J1064" s="207" t="s">
        <v>4259</v>
      </c>
      <c r="K1064" s="207" t="s">
        <v>21295</v>
      </c>
      <c r="L1064" s="207"/>
      <c r="M1064" t="str" cm="1">
        <f t="array" ref="M1064">LOOKUP(2,1/(C1064:L1064&lt;&gt;""),C1064:L1064)</f>
        <v>Pennisetum clandestinum Dried Ground</v>
      </c>
      <c r="N1064" s="207" t="s">
        <v>21296</v>
      </c>
      <c r="O1064" s="207"/>
      <c r="P1064" s="207"/>
      <c r="Q1064" s="207"/>
      <c r="R1064" s="207"/>
      <c r="S1064" s="207"/>
      <c r="T1064" s="207"/>
      <c r="U1064" s="207" t="s">
        <v>4259</v>
      </c>
      <c r="V1064" s="209" t="s">
        <v>21291</v>
      </c>
      <c r="W1064" s="207"/>
      <c r="X1064" s="207"/>
      <c r="Y1064" s="207"/>
      <c r="Z1064" s="207"/>
      <c r="AA1064" s="204" t="s">
        <v>4260</v>
      </c>
      <c r="AB1064" s="211" t="s">
        <v>21292</v>
      </c>
      <c r="AC1064" s="210" t="s">
        <v>4169</v>
      </c>
      <c r="AD1064" s="210" t="s">
        <v>18766</v>
      </c>
      <c r="AE1064" s="210"/>
      <c r="AF1064" s="210" t="s">
        <v>18767</v>
      </c>
      <c r="AG1064" t="str">
        <f>IFERROR(IF(COUNTIF(C1064:L1064,"Feed Ingredient")&gt;0,INDEX(ani_diet!T:T,MATCH(M1064,ani_diet!D:D,0)),""),"")</f>
        <v>Pennisetum clandestinum</v>
      </c>
      <c r="AH1064" s="60" t="str">
        <f>IF(IFERROR(IF(MATCH("Feed Ingredient", AOM[[#This Row],[L1]:[L10]],0)&gt;0, TRUE, FALSE), FALSE)=TRUE,IFERROR(VLOOKUP(M1064, ani_diet!C:C, 1, FALSE), "No Match"),FALSE)</f>
        <v>No Match</v>
      </c>
      <c r="AI1064" t="s">
        <v>21293</v>
      </c>
      <c r="AL1064" t="str">
        <f>IFERROR(IF(COUNTIF(C1064:L1064,"Feed Ingredient")&gt;0,INDEX(ani_diet!T:T,MATCH(M1064,ani_diet!D:D,0)),""),"")</f>
        <v>Pennisetum clandestinum</v>
      </c>
    </row>
    <row r="1065" spans="1:38">
      <c r="A1065" t="str">
        <f>_xlfn.TEXTJOIN("/",TRUE,AOM[[#This Row],[L1]:[L10]])</f>
        <v>Management/Livestock Management/Feed Characteristic/Feed Composition/Feed Ingredient/Forage Plants/Cereal and Grass Forages/Pennisetum clandestinum/Pennisetum clandestinum Ensiled</v>
      </c>
      <c r="B1065" s="207" t="s">
        <v>21297</v>
      </c>
      <c r="C1065" s="207" t="s">
        <v>17896</v>
      </c>
      <c r="D1065" s="207" t="s">
        <v>17898</v>
      </c>
      <c r="E1065" s="207" t="s">
        <v>17908</v>
      </c>
      <c r="F1065" s="207" t="s">
        <v>18308</v>
      </c>
      <c r="G1065" s="207" t="s">
        <v>18309</v>
      </c>
      <c r="H1065" s="207" t="s">
        <v>20736</v>
      </c>
      <c r="I1065" s="207" t="s">
        <v>20815</v>
      </c>
      <c r="J1065" s="207" t="s">
        <v>4259</v>
      </c>
      <c r="K1065" s="207" t="s">
        <v>21298</v>
      </c>
      <c r="L1065" s="207"/>
      <c r="M1065" t="str" cm="1">
        <f t="array" ref="M1065">LOOKUP(2,1/(C1065:L1065&lt;&gt;""),C1065:L1065)</f>
        <v>Pennisetum clandestinum Ensiled</v>
      </c>
      <c r="N1065" s="207" t="s">
        <v>21299</v>
      </c>
      <c r="O1065" s="207"/>
      <c r="P1065" s="207"/>
      <c r="Q1065" s="207"/>
      <c r="R1065" s="207"/>
      <c r="S1065" s="207"/>
      <c r="T1065" s="207"/>
      <c r="U1065" s="207" t="s">
        <v>4259</v>
      </c>
      <c r="V1065" s="209" t="s">
        <v>21291</v>
      </c>
      <c r="W1065" s="207"/>
      <c r="X1065" s="207"/>
      <c r="Y1065" s="207"/>
      <c r="Z1065" s="207"/>
      <c r="AA1065" s="204" t="s">
        <v>4260</v>
      </c>
      <c r="AB1065" s="209" t="s">
        <v>4169</v>
      </c>
      <c r="AC1065" s="210" t="s">
        <v>4169</v>
      </c>
      <c r="AD1065" s="210" t="s">
        <v>18766</v>
      </c>
      <c r="AE1065" s="210"/>
      <c r="AF1065" s="210" t="s">
        <v>18767</v>
      </c>
      <c r="AG1065" t="str">
        <f>IFERROR(IF(COUNTIF(C1065:L1065,"Feed Ingredient")&gt;0,INDEX(ani_diet!T:T,MATCH(M1065,ani_diet!D:D,0)),""),"")</f>
        <v>Pennisetum clandestinum</v>
      </c>
      <c r="AH1065" s="60" t="str">
        <f>IF(IFERROR(IF(MATCH("Feed Ingredient", AOM[[#This Row],[L1]:[L10]],0)&gt;0, TRUE, FALSE), FALSE)=TRUE,IFERROR(VLOOKUP(M1065, ani_diet!C:C, 1, FALSE), "No Match"),FALSE)</f>
        <v>No Match</v>
      </c>
      <c r="AI1065" t="s">
        <v>3539</v>
      </c>
      <c r="AL1065" t="str">
        <f>IFERROR(IF(COUNTIF(C1065:L1065,"Feed Ingredient")&gt;0,INDEX(ani_diet!T:T,MATCH(M1065,ani_diet!D:D,0)),""),"")</f>
        <v>Pennisetum clandestinum</v>
      </c>
    </row>
    <row r="1066" spans="1:38">
      <c r="A1066" t="str">
        <f>_xlfn.TEXTJOIN("/",TRUE,AOM[[#This Row],[L1]:[L10]])</f>
        <v>Management/Livestock Management/Feed Characteristic/Feed Composition/Feed Ingredient/Forage Plants/Cereal and Grass Forages/Pennisetum clandestinum/Pennisetum clandestinum Ground</v>
      </c>
      <c r="B1066" s="207" t="s">
        <v>21300</v>
      </c>
      <c r="C1066" s="207" t="s">
        <v>17896</v>
      </c>
      <c r="D1066" s="207" t="s">
        <v>17898</v>
      </c>
      <c r="E1066" s="207" t="s">
        <v>17908</v>
      </c>
      <c r="F1066" s="207" t="s">
        <v>18308</v>
      </c>
      <c r="G1066" s="207" t="s">
        <v>18309</v>
      </c>
      <c r="H1066" s="207" t="s">
        <v>20736</v>
      </c>
      <c r="I1066" s="207" t="s">
        <v>20815</v>
      </c>
      <c r="J1066" s="207" t="s">
        <v>4259</v>
      </c>
      <c r="K1066" s="207" t="s">
        <v>21301</v>
      </c>
      <c r="L1066" s="207"/>
      <c r="M1066" t="str" cm="1">
        <f t="array" ref="M1066">LOOKUP(2,1/(C1066:L1066&lt;&gt;""),C1066:L1066)</f>
        <v>Pennisetum clandestinum Ground</v>
      </c>
      <c r="N1066" s="207" t="s">
        <v>21302</v>
      </c>
      <c r="O1066" s="207"/>
      <c r="P1066" s="207"/>
      <c r="Q1066" s="207"/>
      <c r="R1066" s="207"/>
      <c r="S1066" s="207"/>
      <c r="T1066" s="207"/>
      <c r="U1066" s="207" t="s">
        <v>4259</v>
      </c>
      <c r="V1066" s="209" t="s">
        <v>21291</v>
      </c>
      <c r="W1066" s="207"/>
      <c r="X1066" s="207"/>
      <c r="Y1066" s="207"/>
      <c r="Z1066" s="207"/>
      <c r="AA1066" s="204" t="s">
        <v>4260</v>
      </c>
      <c r="AB1066" s="211" t="s">
        <v>21292</v>
      </c>
      <c r="AC1066" s="210" t="s">
        <v>4169</v>
      </c>
      <c r="AD1066" s="210" t="s">
        <v>18766</v>
      </c>
      <c r="AE1066" s="210"/>
      <c r="AF1066" s="210" t="s">
        <v>18767</v>
      </c>
      <c r="AG1066" t="str">
        <f>IFERROR(IF(COUNTIF(C1066:L1066,"Feed Ingredient")&gt;0,INDEX(ani_diet!T:T,MATCH(M1066,ani_diet!D:D,0)),""),"")</f>
        <v>Pennisetum clandestinum</v>
      </c>
      <c r="AH1066" s="60" t="str">
        <f>IF(IFERROR(IF(MATCH("Feed Ingredient", AOM[[#This Row],[L1]:[L10]],0)&gt;0, TRUE, FALSE), FALSE)=TRUE,IFERROR(VLOOKUP(M1066, ani_diet!C:C, 1, FALSE), "No Match"),FALSE)</f>
        <v>No Match</v>
      </c>
      <c r="AI1066" t="s">
        <v>21293</v>
      </c>
      <c r="AL1066" t="str">
        <f>IFERROR(IF(COUNTIF(C1066:L1066,"Feed Ingredient")&gt;0,INDEX(ani_diet!T:T,MATCH(M1066,ani_diet!D:D,0)),""),"")</f>
        <v>Pennisetum clandestinum</v>
      </c>
    </row>
    <row r="1067" spans="1:38">
      <c r="A1067" t="str">
        <f>_xlfn.TEXTJOIN("/",TRUE,AOM[[#This Row],[L1]:[L10]])</f>
        <v>Management/Livestock Management/Feed Characteristic/Feed Composition/Feed Ingredient/Forage Plants/Cereal and Grass Forages/Pennisetum clandestinum/Pennisetum clandestinum Leaves/Pennisetum clandestinum Leaves Dried Ground</v>
      </c>
      <c r="B1067" s="207" t="s">
        <v>21303</v>
      </c>
      <c r="C1067" s="207" t="s">
        <v>17896</v>
      </c>
      <c r="D1067" s="207" t="s">
        <v>17898</v>
      </c>
      <c r="E1067" s="207" t="s">
        <v>17908</v>
      </c>
      <c r="F1067" s="207" t="s">
        <v>18308</v>
      </c>
      <c r="G1067" s="207" t="s">
        <v>18309</v>
      </c>
      <c r="H1067" s="207" t="s">
        <v>20736</v>
      </c>
      <c r="I1067" s="207" t="s">
        <v>20815</v>
      </c>
      <c r="J1067" s="207" t="s">
        <v>4259</v>
      </c>
      <c r="K1067" s="207" t="s">
        <v>21304</v>
      </c>
      <c r="L1067" s="207" t="s">
        <v>21305</v>
      </c>
      <c r="M1067" t="str" cm="1">
        <f t="array" ref="M1067">LOOKUP(2,1/(C1067:L1067&lt;&gt;""),C1067:L1067)</f>
        <v>Pennisetum clandestinum Leaves Dried Ground</v>
      </c>
      <c r="N1067" s="207" t="s">
        <v>21306</v>
      </c>
      <c r="O1067" s="207"/>
      <c r="P1067" s="207"/>
      <c r="Q1067" s="207"/>
      <c r="R1067" s="207"/>
      <c r="S1067" s="207"/>
      <c r="T1067" s="207"/>
      <c r="U1067" s="207" t="s">
        <v>4259</v>
      </c>
      <c r="V1067" s="209" t="s">
        <v>21291</v>
      </c>
      <c r="W1067" s="207"/>
      <c r="X1067" s="207"/>
      <c r="Y1067" s="207"/>
      <c r="Z1067" s="207"/>
      <c r="AA1067" s="204" t="s">
        <v>4260</v>
      </c>
      <c r="AB1067" s="211" t="s">
        <v>21292</v>
      </c>
      <c r="AC1067" s="210" t="s">
        <v>4169</v>
      </c>
      <c r="AD1067" s="210" t="s">
        <v>18766</v>
      </c>
      <c r="AE1067" s="210"/>
      <c r="AF1067" s="210" t="s">
        <v>18767</v>
      </c>
      <c r="AG1067" t="str">
        <f>IFERROR(IF(COUNTIF(C1067:L1067,"Feed Ingredient")&gt;0,INDEX(ani_diet!T:T,MATCH(M1067,ani_diet!D:D,0)),""),"")</f>
        <v>Pennisetum clandestinum Leaves</v>
      </c>
      <c r="AH1067" s="60" t="str">
        <f>IF(IFERROR(IF(MATCH("Feed Ingredient", AOM[[#This Row],[L1]:[L10]],0)&gt;0, TRUE, FALSE), FALSE)=TRUE,IFERROR(VLOOKUP(M1067, ani_diet!C:C, 1, FALSE), "No Match"),FALSE)</f>
        <v>No Match</v>
      </c>
      <c r="AI1067" t="s">
        <v>21293</v>
      </c>
      <c r="AL1067" t="str">
        <f>IFERROR(IF(COUNTIF(C1067:L1067,"Feed Ingredient")&gt;0,INDEX(ani_diet!T:T,MATCH(M1067,ani_diet!D:D,0)),""),"")</f>
        <v>Pennisetum clandestinum Leaves</v>
      </c>
    </row>
    <row r="1068" spans="1:38">
      <c r="A1068" t="str">
        <f>_xlfn.TEXTJOIN("/",TRUE,AOM[[#This Row],[L1]:[L10]])</f>
        <v>Management/Livestock Management/Feed Characteristic/Feed Composition/Feed Ingredient/Forage Plants/Cereal and Grass Forages/Pennisetum clandestinum/Pennisetum clandestinum Leaves</v>
      </c>
      <c r="B1068" s="207" t="s">
        <v>21307</v>
      </c>
      <c r="C1068" s="207" t="s">
        <v>17896</v>
      </c>
      <c r="D1068" s="207" t="s">
        <v>17898</v>
      </c>
      <c r="E1068" s="207" t="s">
        <v>17908</v>
      </c>
      <c r="F1068" s="207" t="s">
        <v>18308</v>
      </c>
      <c r="G1068" s="207" t="s">
        <v>18309</v>
      </c>
      <c r="H1068" s="207" t="s">
        <v>20736</v>
      </c>
      <c r="I1068" s="207" t="s">
        <v>20815</v>
      </c>
      <c r="J1068" s="207" t="s">
        <v>4259</v>
      </c>
      <c r="K1068" s="207" t="s">
        <v>21304</v>
      </c>
      <c r="L1068" s="207"/>
      <c r="M1068" t="str" cm="1">
        <f t="array" ref="M1068">LOOKUP(2,1/(C1068:L1068&lt;&gt;""),C1068:L1068)</f>
        <v>Pennisetum clandestinum Leaves</v>
      </c>
      <c r="N1068" s="207"/>
      <c r="O1068" s="207"/>
      <c r="P1068" s="207"/>
      <c r="Q1068" s="207"/>
      <c r="R1068" s="207"/>
      <c r="S1068" s="207"/>
      <c r="T1068" s="207"/>
      <c r="U1068" s="207" t="s">
        <v>4259</v>
      </c>
      <c r="V1068" s="209" t="s">
        <v>21291</v>
      </c>
      <c r="W1068" s="207"/>
      <c r="X1068" s="207"/>
      <c r="Y1068" s="207"/>
      <c r="Z1068" s="207"/>
      <c r="AA1068" s="204" t="s">
        <v>4260</v>
      </c>
      <c r="AB1068" s="211" t="s">
        <v>21308</v>
      </c>
      <c r="AC1068" s="210" t="s">
        <v>4169</v>
      </c>
      <c r="AD1068" s="210" t="s">
        <v>18766</v>
      </c>
      <c r="AE1068" s="210"/>
      <c r="AF1068" s="210" t="s">
        <v>18767</v>
      </c>
      <c r="AG1068" t="str">
        <f>IFERROR(IF(COUNTIF(C1068:L1068,"Feed Ingredient")&gt;0,INDEX(ani_diet!T:T,MATCH(M1068,ani_diet!D:D,0)),""),"")</f>
        <v>Pennisetum clandestinum Leaves</v>
      </c>
      <c r="AH1068" s="60" t="str">
        <f>IF(IFERROR(IF(MATCH("Feed Ingredient", AOM[[#This Row],[L1]:[L10]],0)&gt;0, TRUE, FALSE), FALSE)=TRUE,IFERROR(VLOOKUP(M1068, ani_diet!C:C, 1, FALSE), "No Match"),FALSE)</f>
        <v>Pennisetum clandestinum Leaves</v>
      </c>
      <c r="AI1068" t="s">
        <v>21293</v>
      </c>
      <c r="AL1068" t="str">
        <f>IFERROR(IF(COUNTIF(C1068:L1068,"Feed Ingredient")&gt;0,INDEX(ani_diet!T:T,MATCH(M1068,ani_diet!D:D,0)),""),"")</f>
        <v>Pennisetum clandestinum Leaves</v>
      </c>
    </row>
    <row r="1069" spans="1:38">
      <c r="A1069" t="str">
        <f>_xlfn.TEXTJOIN("/",TRUE,AOM[[#This Row],[L1]:[L10]])</f>
        <v>Management/Livestock Management/Feed Characteristic/Feed Composition/Feed Ingredient/Forage Plants/Cereal and Grass Forages/Pennisetum clandestinum</v>
      </c>
      <c r="B1069" s="207" t="s">
        <v>21309</v>
      </c>
      <c r="C1069" s="207" t="s">
        <v>17896</v>
      </c>
      <c r="D1069" s="207" t="s">
        <v>17898</v>
      </c>
      <c r="E1069" s="207" t="s">
        <v>17908</v>
      </c>
      <c r="F1069" s="207" t="s">
        <v>18308</v>
      </c>
      <c r="G1069" s="207" t="s">
        <v>18309</v>
      </c>
      <c r="H1069" s="207" t="s">
        <v>20736</v>
      </c>
      <c r="I1069" s="207" t="s">
        <v>20815</v>
      </c>
      <c r="J1069" s="207" t="s">
        <v>4259</v>
      </c>
      <c r="K1069" s="207"/>
      <c r="L1069" s="207"/>
      <c r="M1069" t="str" cm="1">
        <f t="array" ref="M1069">LOOKUP(2,1/(C1069:L1069&lt;&gt;""),C1069:L1069)</f>
        <v>Pennisetum clandestinum</v>
      </c>
      <c r="N1069" s="207" t="s">
        <v>21310</v>
      </c>
      <c r="O1069" s="207"/>
      <c r="P1069" s="207"/>
      <c r="Q1069" s="207"/>
      <c r="R1069" s="207"/>
      <c r="S1069" s="207"/>
      <c r="T1069" s="207"/>
      <c r="U1069" s="207" t="s">
        <v>4259</v>
      </c>
      <c r="V1069" s="209" t="s">
        <v>21291</v>
      </c>
      <c r="W1069" s="207"/>
      <c r="X1069" s="207"/>
      <c r="Y1069" s="207"/>
      <c r="Z1069" s="207"/>
      <c r="AA1069" s="204" t="s">
        <v>4260</v>
      </c>
      <c r="AB1069" s="211" t="s">
        <v>21292</v>
      </c>
      <c r="AC1069" s="210" t="s">
        <v>4169</v>
      </c>
      <c r="AD1069" s="210" t="s">
        <v>18766</v>
      </c>
      <c r="AE1069" s="210"/>
      <c r="AF1069" s="210" t="s">
        <v>18767</v>
      </c>
      <c r="AG1069" t="str">
        <f>IFERROR(IF(COUNTIF(C1069:L1069,"Feed Ingredient")&gt;0,INDEX(ani_diet!T:T,MATCH(M1069,ani_diet!D:D,0)),""),"")</f>
        <v xml:space="preserve">Pennisetum </v>
      </c>
      <c r="AH1069" s="60" t="str">
        <f>IF(IFERROR(IF(MATCH("Feed Ingredient", AOM[[#This Row],[L1]:[L10]],0)&gt;0, TRUE, FALSE), FALSE)=TRUE,IFERROR(VLOOKUP(M1069, ani_diet!C:C, 1, FALSE), "No Match"),FALSE)</f>
        <v>Pennisetum clandestinum</v>
      </c>
      <c r="AI1069" t="s">
        <v>21293</v>
      </c>
      <c r="AL1069" t="str">
        <f>IFERROR(IF(COUNTIF(C1069:L1069,"Feed Ingredient")&gt;0,INDEX(ani_diet!T:T,MATCH(M1069,ani_diet!D:D,0)),""),"")</f>
        <v xml:space="preserve">Pennisetum </v>
      </c>
    </row>
    <row r="1070" spans="1:38">
      <c r="A1070" t="str">
        <f>_xlfn.TEXTJOIN("/",TRUE,AOM[[#This Row],[L1]:[L10]])</f>
        <v>Management/Livestock Management/Feed Characteristic/Feed Composition/Feed Ingredient/Forage Plants/Cereal and Grass Forages/Pennisetum mezianum</v>
      </c>
      <c r="B1070" s="207" t="s">
        <v>21311</v>
      </c>
      <c r="C1070" s="207" t="s">
        <v>17896</v>
      </c>
      <c r="D1070" s="207" t="s">
        <v>17898</v>
      </c>
      <c r="E1070" s="207" t="s">
        <v>17908</v>
      </c>
      <c r="F1070" s="207" t="s">
        <v>18308</v>
      </c>
      <c r="G1070" s="207" t="s">
        <v>18309</v>
      </c>
      <c r="H1070" s="207" t="s">
        <v>20736</v>
      </c>
      <c r="I1070" s="207" t="s">
        <v>20815</v>
      </c>
      <c r="J1070" s="207" t="s">
        <v>21312</v>
      </c>
      <c r="K1070" s="207"/>
      <c r="L1070" s="207"/>
      <c r="M1070" t="str" cm="1">
        <f t="array" ref="M1070">LOOKUP(2,1/(C1070:L1070&lt;&gt;""),C1070:L1070)</f>
        <v>Pennisetum mezianum</v>
      </c>
      <c r="N1070" s="207"/>
      <c r="O1070" s="207"/>
      <c r="P1070" s="207"/>
      <c r="Q1070" s="207"/>
      <c r="R1070" s="207"/>
      <c r="S1070" s="207"/>
      <c r="T1070" s="207"/>
      <c r="U1070" s="207" t="s">
        <v>21312</v>
      </c>
      <c r="V1070" s="209" t="s">
        <v>21313</v>
      </c>
      <c r="W1070" s="207"/>
      <c r="X1070" s="207"/>
      <c r="Y1070" s="207"/>
      <c r="Z1070" s="207"/>
      <c r="AA1070" s="209" t="s">
        <v>21314</v>
      </c>
      <c r="AB1070" s="209" t="s">
        <v>4169</v>
      </c>
      <c r="AC1070" s="210" t="s">
        <v>4169</v>
      </c>
      <c r="AD1070" s="210" t="s">
        <v>18766</v>
      </c>
      <c r="AE1070" s="210"/>
      <c r="AF1070" s="210" t="s">
        <v>18767</v>
      </c>
      <c r="AG1070" t="str">
        <f>IFERROR(IF(COUNTIF(C1070:L1070,"Feed Ingredient")&gt;0,INDEX(ani_diet!T:T,MATCH(M1070,ani_diet!D:D,0)),""),"")</f>
        <v>Pennisetum clandestinum</v>
      </c>
      <c r="AH1070" s="60" t="str">
        <f>IF(IFERROR(IF(MATCH("Feed Ingredient", AOM[[#This Row],[L1]:[L10]],0)&gt;0, TRUE, FALSE), FALSE)=TRUE,IFERROR(VLOOKUP(M1070, ani_diet!C:C, 1, FALSE), "No Match"),FALSE)</f>
        <v>Pennisetum mezianum</v>
      </c>
      <c r="AI1070" t="s">
        <v>3539</v>
      </c>
      <c r="AL1070" t="str">
        <f>IFERROR(IF(COUNTIF(C1070:L1070,"Feed Ingredient")&gt;0,INDEX(ani_diet!T:T,MATCH(M1070,ani_diet!D:D,0)),""),"")</f>
        <v>Pennisetum clandestinum</v>
      </c>
    </row>
    <row r="1071" spans="1:38">
      <c r="A1071" t="str">
        <f>_xlfn.TEXTJOIN("/",TRUE,AOM[[#This Row],[L1]:[L10]])</f>
        <v>Management/Livestock Management/Feed Characteristic/Feed Composition/Feed Ingredient/Forage Plants/Cereal and Grass Forages/Pennisetum pedicellatum/Pennisetum pedicellatum Dried</v>
      </c>
      <c r="B1071" s="207" t="s">
        <v>21315</v>
      </c>
      <c r="C1071" s="207" t="s">
        <v>17896</v>
      </c>
      <c r="D1071" s="207" t="s">
        <v>17898</v>
      </c>
      <c r="E1071" s="207" t="s">
        <v>17908</v>
      </c>
      <c r="F1071" s="207" t="s">
        <v>18308</v>
      </c>
      <c r="G1071" s="207" t="s">
        <v>18309</v>
      </c>
      <c r="H1071" s="207" t="s">
        <v>20736</v>
      </c>
      <c r="I1071" s="207" t="s">
        <v>20815</v>
      </c>
      <c r="J1071" s="207" t="s">
        <v>4206</v>
      </c>
      <c r="K1071" s="207" t="s">
        <v>21316</v>
      </c>
      <c r="L1071" s="207"/>
      <c r="M1071" t="str" cm="1">
        <f t="array" ref="M1071">LOOKUP(2,1/(C1071:L1071&lt;&gt;""),C1071:L1071)</f>
        <v>Pennisetum pedicellatum Dried</v>
      </c>
      <c r="N1071" s="207" t="s">
        <v>21317</v>
      </c>
      <c r="O1071" s="207"/>
      <c r="P1071" s="207"/>
      <c r="Q1071" s="207"/>
      <c r="R1071" s="207"/>
      <c r="S1071" s="207"/>
      <c r="T1071" s="207"/>
      <c r="U1071" s="207" t="s">
        <v>4206</v>
      </c>
      <c r="V1071" s="209" t="s">
        <v>21318</v>
      </c>
      <c r="W1071" s="207"/>
      <c r="X1071" s="207"/>
      <c r="Y1071" s="207"/>
      <c r="Z1071" s="207"/>
      <c r="AA1071" s="204" t="s">
        <v>4207</v>
      </c>
      <c r="AB1071" s="211" t="s">
        <v>21319</v>
      </c>
      <c r="AC1071" s="210" t="s">
        <v>4169</v>
      </c>
      <c r="AD1071" s="210" t="s">
        <v>18766</v>
      </c>
      <c r="AE1071" s="210"/>
      <c r="AF1071" s="210" t="s">
        <v>18767</v>
      </c>
      <c r="AG1071" t="str">
        <f>IFERROR(IF(COUNTIF(C1071:L1071,"Feed Ingredient")&gt;0,INDEX(ani_diet!T:T,MATCH(M1071,ani_diet!D:D,0)),""),"")</f>
        <v>Pennisetum pedicellatum</v>
      </c>
      <c r="AH1071" s="60" t="str">
        <f>IF(IFERROR(IF(MATCH("Feed Ingredient", AOM[[#This Row],[L1]:[L10]],0)&gt;0, TRUE, FALSE), FALSE)=TRUE,IFERROR(VLOOKUP(M1071, ani_diet!C:C, 1, FALSE), "No Match"),FALSE)</f>
        <v>No Match</v>
      </c>
      <c r="AI1071" t="s">
        <v>3539</v>
      </c>
      <c r="AL1071" t="str">
        <f>IFERROR(IF(COUNTIF(C1071:L1071,"Feed Ingredient")&gt;0,INDEX(ani_diet!T:T,MATCH(M1071,ani_diet!D:D,0)),""),"")</f>
        <v>Pennisetum pedicellatum</v>
      </c>
    </row>
    <row r="1072" spans="1:38">
      <c r="A1072" t="str">
        <f>_xlfn.TEXTJOIN("/",TRUE,AOM[[#This Row],[L1]:[L10]])</f>
        <v>Management/Livestock Management/Feed Characteristic/Feed Composition/Feed Ingredient/Forage Plants/Cereal and Grass Forages/Pennisetum pedicellatum/Pennisetum pedicellatum Dried Ground</v>
      </c>
      <c r="B1072" s="207" t="s">
        <v>21320</v>
      </c>
      <c r="C1072" s="207" t="s">
        <v>17896</v>
      </c>
      <c r="D1072" s="207" t="s">
        <v>17898</v>
      </c>
      <c r="E1072" s="207" t="s">
        <v>17908</v>
      </c>
      <c r="F1072" s="207" t="s">
        <v>18308</v>
      </c>
      <c r="G1072" s="207" t="s">
        <v>18309</v>
      </c>
      <c r="H1072" s="207" t="s">
        <v>20736</v>
      </c>
      <c r="I1072" s="207" t="s">
        <v>20815</v>
      </c>
      <c r="J1072" s="207" t="s">
        <v>4206</v>
      </c>
      <c r="K1072" s="207" t="s">
        <v>21321</v>
      </c>
      <c r="L1072" s="207"/>
      <c r="M1072" t="str" cm="1">
        <f t="array" ref="M1072">LOOKUP(2,1/(C1072:L1072&lt;&gt;""),C1072:L1072)</f>
        <v>Pennisetum pedicellatum Dried Ground</v>
      </c>
      <c r="N1072" s="207" t="s">
        <v>21322</v>
      </c>
      <c r="O1072" s="207"/>
      <c r="P1072" s="207"/>
      <c r="Q1072" s="207"/>
      <c r="R1072" s="207"/>
      <c r="S1072" s="207"/>
      <c r="T1072" s="207"/>
      <c r="U1072" s="207" t="s">
        <v>4206</v>
      </c>
      <c r="V1072" s="209" t="s">
        <v>21318</v>
      </c>
      <c r="W1072" s="207"/>
      <c r="X1072" s="207"/>
      <c r="Y1072" s="207"/>
      <c r="Z1072" s="207"/>
      <c r="AA1072" s="204" t="s">
        <v>4207</v>
      </c>
      <c r="AB1072" s="211" t="s">
        <v>21319</v>
      </c>
      <c r="AC1072" s="210" t="s">
        <v>4169</v>
      </c>
      <c r="AD1072" s="210" t="s">
        <v>18766</v>
      </c>
      <c r="AE1072" s="210"/>
      <c r="AF1072" s="210" t="s">
        <v>18767</v>
      </c>
      <c r="AG1072" t="str">
        <f>IFERROR(IF(COUNTIF(C1072:L1072,"Feed Ingredient")&gt;0,INDEX(ani_diet!T:T,MATCH(M1072,ani_diet!D:D,0)),""),"")</f>
        <v>Pennisetum pedicellatum</v>
      </c>
      <c r="AH1072" s="60" t="str">
        <f>IF(IFERROR(IF(MATCH("Feed Ingredient", AOM[[#This Row],[L1]:[L10]],0)&gt;0, TRUE, FALSE), FALSE)=TRUE,IFERROR(VLOOKUP(M1072, ani_diet!C:C, 1, FALSE), "No Match"),FALSE)</f>
        <v>No Match</v>
      </c>
      <c r="AI1072" t="s">
        <v>3539</v>
      </c>
      <c r="AL1072" t="str">
        <f>IFERROR(IF(COUNTIF(C1072:L1072,"Feed Ingredient")&gt;0,INDEX(ani_diet!T:T,MATCH(M1072,ani_diet!D:D,0)),""),"")</f>
        <v>Pennisetum pedicellatum</v>
      </c>
    </row>
    <row r="1073" spans="1:38">
      <c r="A1073" t="str">
        <f>_xlfn.TEXTJOIN("/",TRUE,AOM[[#This Row],[L1]:[L10]])</f>
        <v>Management/Livestock Management/Feed Characteristic/Feed Composition/Feed Ingredient/Forage Plants/Cereal and Grass Forages/Pennisetum pedicellatum</v>
      </c>
      <c r="B1073" s="207" t="s">
        <v>21323</v>
      </c>
      <c r="C1073" s="207" t="s">
        <v>17896</v>
      </c>
      <c r="D1073" s="207" t="s">
        <v>17898</v>
      </c>
      <c r="E1073" s="207" t="s">
        <v>17908</v>
      </c>
      <c r="F1073" s="207" t="s">
        <v>18308</v>
      </c>
      <c r="G1073" s="207" t="s">
        <v>18309</v>
      </c>
      <c r="H1073" s="207" t="s">
        <v>20736</v>
      </c>
      <c r="I1073" s="207" t="s">
        <v>20815</v>
      </c>
      <c r="J1073" s="207" t="s">
        <v>4206</v>
      </c>
      <c r="K1073" s="207"/>
      <c r="L1073" s="207"/>
      <c r="M1073" t="str" cm="1">
        <f t="array" ref="M1073">LOOKUP(2,1/(C1073:L1073&lt;&gt;""),C1073:L1073)</f>
        <v>Pennisetum pedicellatum</v>
      </c>
      <c r="N1073" s="207" t="s">
        <v>21324</v>
      </c>
      <c r="O1073" s="207"/>
      <c r="P1073" s="207"/>
      <c r="Q1073" s="207"/>
      <c r="R1073" s="207"/>
      <c r="S1073" s="207"/>
      <c r="T1073" s="207"/>
      <c r="U1073" s="207" t="s">
        <v>4206</v>
      </c>
      <c r="V1073" s="209" t="s">
        <v>21318</v>
      </c>
      <c r="W1073" s="207"/>
      <c r="X1073" s="207"/>
      <c r="Y1073" s="207"/>
      <c r="Z1073" s="207"/>
      <c r="AA1073" s="204" t="s">
        <v>4207</v>
      </c>
      <c r="AB1073" s="211" t="s">
        <v>21006</v>
      </c>
      <c r="AC1073" s="210" t="s">
        <v>4169</v>
      </c>
      <c r="AD1073" s="210" t="s">
        <v>18766</v>
      </c>
      <c r="AE1073" s="210"/>
      <c r="AF1073" s="210" t="s">
        <v>18767</v>
      </c>
      <c r="AG1073" t="str">
        <f>IFERROR(IF(COUNTIF(C1073:L1073,"Feed Ingredient")&gt;0,INDEX(ani_diet!T:T,MATCH(M1073,ani_diet!D:D,0)),""),"")</f>
        <v xml:space="preserve">Pennisetum </v>
      </c>
      <c r="AH1073" s="60" t="str">
        <f>IF(IFERROR(IF(MATCH("Feed Ingredient", AOM[[#This Row],[L1]:[L10]],0)&gt;0, TRUE, FALSE), FALSE)=TRUE,IFERROR(VLOOKUP(M1073, ani_diet!C:C, 1, FALSE), "No Match"),FALSE)</f>
        <v>Pennisetum pedicellatum</v>
      </c>
      <c r="AI1073" t="s">
        <v>3539</v>
      </c>
      <c r="AL1073" t="str">
        <f>IFERROR(IF(COUNTIF(C1073:L1073,"Feed Ingredient")&gt;0,INDEX(ani_diet!T:T,MATCH(M1073,ani_diet!D:D,0)),""),"")</f>
        <v xml:space="preserve">Pennisetum </v>
      </c>
    </row>
    <row r="1074" spans="1:38">
      <c r="A1074" t="str">
        <f>_xlfn.TEXTJOIN("/",TRUE,AOM[[#This Row],[L1]:[L10]])</f>
        <v>Management/Livestock Management/Feed Characteristic/Feed Composition/Feed Ingredient/Forage Plants/Cereal and Grass Forages/Pennisetum petiolar</v>
      </c>
      <c r="B1074" s="207" t="s">
        <v>21325</v>
      </c>
      <c r="C1074" s="207" t="s">
        <v>17896</v>
      </c>
      <c r="D1074" s="207" t="s">
        <v>17898</v>
      </c>
      <c r="E1074" s="207" t="s">
        <v>17908</v>
      </c>
      <c r="F1074" s="207" t="s">
        <v>18308</v>
      </c>
      <c r="G1074" s="207" t="s">
        <v>18309</v>
      </c>
      <c r="H1074" s="207" t="s">
        <v>20736</v>
      </c>
      <c r="I1074" s="207" t="s">
        <v>20815</v>
      </c>
      <c r="J1074" s="207" t="s">
        <v>21326</v>
      </c>
      <c r="K1074" s="207"/>
      <c r="L1074" s="207"/>
      <c r="M1074" t="str" cm="1">
        <f t="array" ref="M1074">LOOKUP(2,1/(C1074:L1074&lt;&gt;""),C1074:L1074)</f>
        <v>Pennisetum petiolar</v>
      </c>
      <c r="N1074" s="207"/>
      <c r="O1074" s="207"/>
      <c r="P1074" s="207"/>
      <c r="Q1074" s="207"/>
      <c r="R1074" s="207"/>
      <c r="S1074" s="207"/>
      <c r="T1074" s="207"/>
      <c r="U1074" s="207" t="s">
        <v>21327</v>
      </c>
      <c r="V1074" s="209" t="s">
        <v>21284</v>
      </c>
      <c r="W1074" s="207"/>
      <c r="X1074" s="207"/>
      <c r="Y1074" s="207"/>
      <c r="Z1074" s="207"/>
      <c r="AA1074" s="209" t="s">
        <v>21328</v>
      </c>
      <c r="AB1074" s="209" t="s">
        <v>4169</v>
      </c>
      <c r="AC1074" s="210" t="s">
        <v>4169</v>
      </c>
      <c r="AD1074" s="210" t="s">
        <v>18766</v>
      </c>
      <c r="AE1074" s="210"/>
      <c r="AF1074" s="210" t="s">
        <v>18767</v>
      </c>
      <c r="AG1074" t="str">
        <f>IFERROR(IF(COUNTIF(C1074:L1074,"Feed Ingredient")&gt;0,INDEX(ani_diet!T:T,MATCH(M1074,ani_diet!D:D,0)),""),"")</f>
        <v>Pennisetum pedicellatum</v>
      </c>
      <c r="AH1074" s="60" t="str">
        <f>IF(IFERROR(IF(MATCH("Feed Ingredient", AOM[[#This Row],[L1]:[L10]],0)&gt;0, TRUE, FALSE), FALSE)=TRUE,IFERROR(VLOOKUP(M1074, ani_diet!C:C, 1, FALSE), "No Match"),FALSE)</f>
        <v>Pennisetum petiolar</v>
      </c>
      <c r="AI1074" t="s">
        <v>3539</v>
      </c>
      <c r="AL1074" t="str">
        <f>IFERROR(IF(COUNTIF(C1074:L1074,"Feed Ingredient")&gt;0,INDEX(ani_diet!T:T,MATCH(M1074,ani_diet!D:D,0)),""),"")</f>
        <v>Pennisetum pedicellatum</v>
      </c>
    </row>
    <row r="1075" spans="1:38">
      <c r="A1075" t="str">
        <f>_xlfn.TEXTJOIN("/",TRUE,AOM[[#This Row],[L1]:[L10]])</f>
        <v>Management/Livestock Management/Feed Characteristic/Feed Composition/Feed Ingredient/Forage Plants/Cereal and Grass Forages/Pennisetum purpureum</v>
      </c>
      <c r="B1075" s="207" t="s">
        <v>21329</v>
      </c>
      <c r="C1075" s="207" t="s">
        <v>17896</v>
      </c>
      <c r="D1075" s="207" t="s">
        <v>17898</v>
      </c>
      <c r="E1075" s="207" t="s">
        <v>17908</v>
      </c>
      <c r="F1075" s="207" t="s">
        <v>18308</v>
      </c>
      <c r="G1075" s="207" t="s">
        <v>18309</v>
      </c>
      <c r="H1075" s="207" t="s">
        <v>20736</v>
      </c>
      <c r="I1075" s="207" t="s">
        <v>20815</v>
      </c>
      <c r="J1075" s="207" t="s">
        <v>4268</v>
      </c>
      <c r="K1075" s="207" t="s">
        <v>8288</v>
      </c>
      <c r="L1075" s="207"/>
      <c r="M1075" t="str" cm="1">
        <f t="array" ref="M1075">LOOKUP(2,1/(C1075:L1075&lt;&gt;""),C1075:L1075)</f>
        <v>Pennisetum purpureum</v>
      </c>
      <c r="N1075" s="207" t="s">
        <v>21330</v>
      </c>
      <c r="O1075" s="207" t="s">
        <v>8288</v>
      </c>
      <c r="P1075" s="207" t="s">
        <v>8288</v>
      </c>
      <c r="Q1075" s="207" t="s">
        <v>8288</v>
      </c>
      <c r="R1075" s="207" t="s">
        <v>8288</v>
      </c>
      <c r="S1075" s="207" t="s">
        <v>21331</v>
      </c>
      <c r="T1075" s="207" t="s">
        <v>8288</v>
      </c>
      <c r="U1075" s="207" t="s">
        <v>4268</v>
      </c>
      <c r="V1075" s="209" t="s">
        <v>21332</v>
      </c>
      <c r="W1075" s="207" t="s">
        <v>8288</v>
      </c>
      <c r="X1075" s="207" t="s">
        <v>8288</v>
      </c>
      <c r="Y1075" s="207" t="s">
        <v>8288</v>
      </c>
      <c r="Z1075" s="207" t="s">
        <v>8288</v>
      </c>
      <c r="AA1075" s="204" t="s">
        <v>4269</v>
      </c>
      <c r="AB1075" s="211" t="s">
        <v>21333</v>
      </c>
      <c r="AC1075" s="210" t="s">
        <v>4169</v>
      </c>
      <c r="AD1075" s="210" t="s">
        <v>18766</v>
      </c>
      <c r="AE1075" s="210"/>
      <c r="AF1075" s="210" t="s">
        <v>18767</v>
      </c>
      <c r="AG1075" t="str">
        <f>IFERROR(IF(COUNTIF(C1075:L1075,"Feed Ingredient")&gt;0,INDEX(ani_diet!T:T,MATCH(M1075,ani_diet!D:D,0)),""),"")</f>
        <v>Pennisetum pedicellatum</v>
      </c>
      <c r="AH1075" s="60" t="str">
        <f>IF(IFERROR(IF(MATCH("Feed Ingredient", AOM[[#This Row],[L1]:[L10]],0)&gt;0, TRUE, FALSE), FALSE)=TRUE,IFERROR(VLOOKUP(M1075, ani_diet!C:C, 1, FALSE), "No Match"),FALSE)</f>
        <v>Pennisetum purpureum</v>
      </c>
      <c r="AI1075" t="s">
        <v>21334</v>
      </c>
      <c r="AL1075" t="str">
        <f>IFERROR(IF(COUNTIF(C1075:L1075,"Feed Ingredient")&gt;0,INDEX(ani_diet!T:T,MATCH(M1075,ani_diet!D:D,0)),""),"")</f>
        <v>Pennisetum pedicellatum</v>
      </c>
    </row>
    <row r="1076" spans="1:38">
      <c r="A1076" t="str">
        <f>_xlfn.TEXTJOIN("/",TRUE,AOM[[#This Row],[L1]:[L10]])</f>
        <v>Management/Livestock Management/Feed Characteristic/Feed Composition/Feed Ingredient/Forage Plants/Cereal and Grass Forages/Pennisetum purpureum/Pennisetum purpureum Dried</v>
      </c>
      <c r="B1076" s="207" t="s">
        <v>21335</v>
      </c>
      <c r="C1076" s="207" t="s">
        <v>17896</v>
      </c>
      <c r="D1076" s="207" t="s">
        <v>17898</v>
      </c>
      <c r="E1076" s="207" t="s">
        <v>17908</v>
      </c>
      <c r="F1076" s="207" t="s">
        <v>18308</v>
      </c>
      <c r="G1076" s="207" t="s">
        <v>18309</v>
      </c>
      <c r="H1076" s="207" t="s">
        <v>20736</v>
      </c>
      <c r="I1076" s="207" t="s">
        <v>20815</v>
      </c>
      <c r="J1076" s="207" t="s">
        <v>4268</v>
      </c>
      <c r="K1076" s="207" t="s">
        <v>21336</v>
      </c>
      <c r="L1076" s="207"/>
      <c r="M1076" t="str" cm="1">
        <f t="array" ref="M1076">LOOKUP(2,1/(C1076:L1076&lt;&gt;""),C1076:L1076)</f>
        <v>Pennisetum purpureum Dried</v>
      </c>
      <c r="N1076" s="207" t="s">
        <v>21337</v>
      </c>
      <c r="O1076" s="207"/>
      <c r="P1076" s="207"/>
      <c r="Q1076" s="207"/>
      <c r="R1076" s="207"/>
      <c r="S1076" s="207"/>
      <c r="T1076" s="207"/>
      <c r="U1076" s="207" t="s">
        <v>4268</v>
      </c>
      <c r="V1076" s="209" t="s">
        <v>21332</v>
      </c>
      <c r="W1076" s="207"/>
      <c r="X1076" s="207"/>
      <c r="Y1076" s="207"/>
      <c r="Z1076" s="207"/>
      <c r="AA1076" s="204" t="s">
        <v>4269</v>
      </c>
      <c r="AB1076" s="211" t="s">
        <v>21338</v>
      </c>
      <c r="AC1076" s="210" t="s">
        <v>4169</v>
      </c>
      <c r="AD1076" s="210" t="s">
        <v>18766</v>
      </c>
      <c r="AE1076" s="210"/>
      <c r="AF1076" s="210" t="s">
        <v>18767</v>
      </c>
      <c r="AG1076" t="str">
        <f>IFERROR(IF(COUNTIF(C1076:L1076,"Feed Ingredient")&gt;0,INDEX(ani_diet!T:T,MATCH(M1076,ani_diet!D:D,0)),""),"")</f>
        <v>Pennisetum purpureum</v>
      </c>
      <c r="AH1076" s="60" t="str">
        <f>IF(IFERROR(IF(MATCH("Feed Ingredient", AOM[[#This Row],[L1]:[L10]],0)&gt;0, TRUE, FALSE), FALSE)=TRUE,IFERROR(VLOOKUP(M1076, ani_diet!C:C, 1, FALSE), "No Match"),FALSE)</f>
        <v>No Match</v>
      </c>
      <c r="AI1076" t="s">
        <v>21334</v>
      </c>
      <c r="AL1076" t="str">
        <f>IFERROR(IF(COUNTIF(C1076:L1076,"Feed Ingredient")&gt;0,INDEX(ani_diet!T:T,MATCH(M1076,ani_diet!D:D,0)),""),"")</f>
        <v>Pennisetum purpureum</v>
      </c>
    </row>
    <row r="1077" spans="1:38">
      <c r="A1077" t="str">
        <f>_xlfn.TEXTJOIN("/",TRUE,AOM[[#This Row],[L1]:[L10]])</f>
        <v>Management/Livestock Management/Feed Characteristic/Feed Composition/Feed Ingredient/Forage Plants/Cereal and Grass Forages/Pennisetum purpureum/Pennisetum purpureum Dried Ground</v>
      </c>
      <c r="B1077" s="207" t="s">
        <v>21339</v>
      </c>
      <c r="C1077" s="207" t="s">
        <v>17896</v>
      </c>
      <c r="D1077" s="207" t="s">
        <v>17898</v>
      </c>
      <c r="E1077" s="207" t="s">
        <v>17908</v>
      </c>
      <c r="F1077" s="207" t="s">
        <v>18308</v>
      </c>
      <c r="G1077" s="207" t="s">
        <v>18309</v>
      </c>
      <c r="H1077" s="207" t="s">
        <v>20736</v>
      </c>
      <c r="I1077" s="207" t="s">
        <v>20815</v>
      </c>
      <c r="J1077" s="207" t="s">
        <v>4268</v>
      </c>
      <c r="K1077" s="207" t="s">
        <v>21340</v>
      </c>
      <c r="L1077" s="207"/>
      <c r="M1077" t="str" cm="1">
        <f t="array" ref="M1077">LOOKUP(2,1/(C1077:L1077&lt;&gt;""),C1077:L1077)</f>
        <v>Pennisetum purpureum Dried Ground</v>
      </c>
      <c r="N1077" s="207" t="s">
        <v>21341</v>
      </c>
      <c r="O1077" s="207"/>
      <c r="P1077" s="207"/>
      <c r="Q1077" s="207"/>
      <c r="R1077" s="207"/>
      <c r="S1077" s="207"/>
      <c r="T1077" s="207"/>
      <c r="U1077" s="207" t="s">
        <v>4268</v>
      </c>
      <c r="V1077" s="209" t="s">
        <v>21332</v>
      </c>
      <c r="W1077" s="207"/>
      <c r="X1077" s="207"/>
      <c r="Y1077" s="207"/>
      <c r="Z1077" s="207"/>
      <c r="AA1077" s="204" t="s">
        <v>4269</v>
      </c>
      <c r="AB1077" s="211" t="s">
        <v>21338</v>
      </c>
      <c r="AC1077" s="210" t="s">
        <v>4169</v>
      </c>
      <c r="AD1077" s="210" t="s">
        <v>18766</v>
      </c>
      <c r="AE1077" s="210"/>
      <c r="AF1077" s="210" t="s">
        <v>18767</v>
      </c>
      <c r="AG1077" t="str">
        <f>IFERROR(IF(COUNTIF(C1077:L1077,"Feed Ingredient")&gt;0,INDEX(ani_diet!T:T,MATCH(M1077,ani_diet!D:D,0)),""),"")</f>
        <v>Pennisetum purpureum</v>
      </c>
      <c r="AH1077" s="60" t="str">
        <f>IF(IFERROR(IF(MATCH("Feed Ingredient", AOM[[#This Row],[L1]:[L10]],0)&gt;0, TRUE, FALSE), FALSE)=TRUE,IFERROR(VLOOKUP(M1077, ani_diet!C:C, 1, FALSE), "No Match"),FALSE)</f>
        <v>No Match</v>
      </c>
      <c r="AI1077" t="s">
        <v>21334</v>
      </c>
      <c r="AL1077" t="str">
        <f>IFERROR(IF(COUNTIF(C1077:L1077,"Feed Ingredient")&gt;0,INDEX(ani_diet!T:T,MATCH(M1077,ani_diet!D:D,0)),""),"")</f>
        <v>Pennisetum purpureum</v>
      </c>
    </row>
    <row r="1078" spans="1:38">
      <c r="A1078" t="s">
        <v>21342</v>
      </c>
      <c r="B1078" s="207" t="s">
        <v>21343</v>
      </c>
      <c r="C1078" s="207" t="s">
        <v>17896</v>
      </c>
      <c r="D1078" s="207" t="s">
        <v>17898</v>
      </c>
      <c r="E1078" s="207" t="s">
        <v>17908</v>
      </c>
      <c r="F1078" s="207" t="s">
        <v>18308</v>
      </c>
      <c r="G1078" s="207" t="s">
        <v>18309</v>
      </c>
      <c r="H1078" s="207" t="s">
        <v>20736</v>
      </c>
      <c r="I1078" s="207" t="s">
        <v>20815</v>
      </c>
      <c r="J1078" s="207" t="s">
        <v>4268</v>
      </c>
      <c r="K1078" s="207" t="s">
        <v>21344</v>
      </c>
      <c r="L1078" s="207"/>
      <c r="M1078" t="str" cm="1">
        <f t="array" ref="M1078">LOOKUP(2,1/(C1078:L1078&lt;&gt;""),C1078:L1078)</f>
        <v>Pennisetum purpureum Ensiled</v>
      </c>
      <c r="N1078" s="207" t="s">
        <v>21345</v>
      </c>
      <c r="O1078" s="207"/>
      <c r="P1078" s="207"/>
      <c r="Q1078" s="207"/>
      <c r="R1078" s="207"/>
      <c r="S1078" s="207"/>
      <c r="T1078" s="207"/>
      <c r="U1078" s="207" t="s">
        <v>4268</v>
      </c>
      <c r="V1078" s="209" t="s">
        <v>21332</v>
      </c>
      <c r="W1078" s="207"/>
      <c r="X1078" s="207"/>
      <c r="Y1078" s="207"/>
      <c r="Z1078" s="207"/>
      <c r="AA1078" s="204" t="s">
        <v>4269</v>
      </c>
      <c r="AB1078" s="212" t="s">
        <v>21338</v>
      </c>
      <c r="AC1078" s="210" t="s">
        <v>4169</v>
      </c>
      <c r="AD1078" s="210" t="s">
        <v>18766</v>
      </c>
      <c r="AE1078" s="210"/>
      <c r="AF1078" s="210" t="s">
        <v>18767</v>
      </c>
      <c r="AG1078" t="str">
        <f>IFERROR(IF(COUNTIF(C1078:L1078,"Feed Ingredient")&gt;0,INDEX(ani_diet!T:T,MATCH(M1078,ani_diet!D:D,0)),""),"")</f>
        <v>Pennisetum purpureum</v>
      </c>
      <c r="AH1078" s="60" t="str">
        <f>IF(IFERROR(IF(MATCH("Feed Ingredient", AOM[[#This Row],[L1]:[L10]],0)&gt;0, TRUE, FALSE), FALSE)=TRUE,IFERROR(VLOOKUP(M1078, ani_diet!C:C, 1, FALSE), "No Match"),FALSE)</f>
        <v>No Match</v>
      </c>
      <c r="AI1078" t="s">
        <v>3539</v>
      </c>
      <c r="AL1078" t="str">
        <f>IFERROR(IF(COUNTIF(C1078:L1078,"Feed Ingredient")&gt;0,INDEX(ani_diet!T:T,MATCH(M1078,ani_diet!D:D,0)),""),"")</f>
        <v>Pennisetum purpureum</v>
      </c>
    </row>
    <row r="1079" spans="1:38">
      <c r="A1079" t="str">
        <f>_xlfn.TEXTJOIN("/",TRUE,AOM[[#This Row],[L1]:[L10]])</f>
        <v>Management/Livestock Management/Feed Characteristic/Feed Composition/Feed Ingredient/Forage Plants/Cereal and Grass Forages/Pennisetum purpureum/Pennisetum purpureum Ground</v>
      </c>
      <c r="B1079" s="207" t="s">
        <v>21346</v>
      </c>
      <c r="C1079" s="207" t="s">
        <v>17896</v>
      </c>
      <c r="D1079" s="207" t="s">
        <v>17898</v>
      </c>
      <c r="E1079" s="207" t="s">
        <v>17908</v>
      </c>
      <c r="F1079" s="207" t="s">
        <v>18308</v>
      </c>
      <c r="G1079" s="207" t="s">
        <v>18309</v>
      </c>
      <c r="H1079" s="207" t="s">
        <v>20736</v>
      </c>
      <c r="I1079" s="207" t="s">
        <v>20815</v>
      </c>
      <c r="J1079" s="207" t="s">
        <v>4268</v>
      </c>
      <c r="K1079" s="207" t="s">
        <v>21347</v>
      </c>
      <c r="L1079" s="207"/>
      <c r="M1079" t="str" cm="1">
        <f t="array" ref="M1079">LOOKUP(2,1/(C1079:L1079&lt;&gt;""),C1079:L1079)</f>
        <v>Pennisetum purpureum Ground</v>
      </c>
      <c r="N1079" s="207" t="s">
        <v>21348</v>
      </c>
      <c r="O1079" s="207"/>
      <c r="P1079" s="207"/>
      <c r="Q1079" s="207"/>
      <c r="R1079" s="207"/>
      <c r="S1079" s="207"/>
      <c r="T1079" s="207"/>
      <c r="U1079" s="207" t="s">
        <v>4268</v>
      </c>
      <c r="V1079" s="209" t="s">
        <v>21332</v>
      </c>
      <c r="W1079" s="207"/>
      <c r="X1079" s="207"/>
      <c r="Y1079" s="207"/>
      <c r="Z1079" s="207"/>
      <c r="AA1079" s="204" t="s">
        <v>4269</v>
      </c>
      <c r="AB1079" s="211" t="s">
        <v>21338</v>
      </c>
      <c r="AC1079" s="210" t="s">
        <v>4169</v>
      </c>
      <c r="AD1079" s="210" t="s">
        <v>18766</v>
      </c>
      <c r="AE1079" s="210"/>
      <c r="AF1079" s="210" t="s">
        <v>18767</v>
      </c>
      <c r="AG1079" t="str">
        <f>IFERROR(IF(COUNTIF(C1079:L1079,"Feed Ingredient")&gt;0,INDEX(ani_diet!T:T,MATCH(M1079,ani_diet!D:D,0)),""),"")</f>
        <v>Pennisetum purpureum</v>
      </c>
      <c r="AH1079" s="60" t="str">
        <f>IF(IFERROR(IF(MATCH("Feed Ingredient", AOM[[#This Row],[L1]:[L10]],0)&gt;0, TRUE, FALSE), FALSE)=TRUE,IFERROR(VLOOKUP(M1079, ani_diet!C:C, 1, FALSE), "No Match"),FALSE)</f>
        <v>No Match</v>
      </c>
      <c r="AI1079" t="s">
        <v>21334</v>
      </c>
      <c r="AL1079" t="str">
        <f>IFERROR(IF(COUNTIF(C1079:L1079,"Feed Ingredient")&gt;0,INDEX(ani_diet!T:T,MATCH(M1079,ani_diet!D:D,0)),""),"")</f>
        <v>Pennisetum purpureum</v>
      </c>
    </row>
    <row r="1080" spans="1:38">
      <c r="A1080" t="str">
        <f>_xlfn.TEXTJOIN("/",TRUE,AOM[[#This Row],[L1]:[L10]])</f>
        <v>Management/Livestock Management/Feed Characteristic/Feed Composition/Feed Ingredient/Forage Plants/Cereal and Grass Forages/Pennisetum purpureum/Pennisetum purpureum Wilted</v>
      </c>
      <c r="B1080" s="207" t="s">
        <v>21349</v>
      </c>
      <c r="C1080" s="207" t="s">
        <v>17896</v>
      </c>
      <c r="D1080" s="207" t="s">
        <v>17898</v>
      </c>
      <c r="E1080" s="207" t="s">
        <v>17908</v>
      </c>
      <c r="F1080" s="207" t="s">
        <v>18308</v>
      </c>
      <c r="G1080" s="207" t="s">
        <v>18309</v>
      </c>
      <c r="H1080" s="207" t="s">
        <v>20736</v>
      </c>
      <c r="I1080" s="207" t="s">
        <v>20815</v>
      </c>
      <c r="J1080" s="207" t="s">
        <v>4268</v>
      </c>
      <c r="K1080" s="207" t="s">
        <v>21350</v>
      </c>
      <c r="L1080" s="207"/>
      <c r="M1080" t="str" cm="1">
        <f t="array" ref="M1080">LOOKUP(2,1/(C1080:L1080&lt;&gt;""),C1080:L1080)</f>
        <v>Pennisetum purpureum Wilted</v>
      </c>
      <c r="N1080" s="207" t="s">
        <v>21351</v>
      </c>
      <c r="O1080" s="207"/>
      <c r="P1080" s="207"/>
      <c r="Q1080" s="207"/>
      <c r="R1080" s="207"/>
      <c r="S1080" s="207"/>
      <c r="T1080" s="207"/>
      <c r="U1080" s="207" t="s">
        <v>4268</v>
      </c>
      <c r="V1080" s="209" t="s">
        <v>21332</v>
      </c>
      <c r="W1080" s="207"/>
      <c r="X1080" s="207"/>
      <c r="Y1080" s="207"/>
      <c r="Z1080" s="207"/>
      <c r="AA1080" s="204" t="s">
        <v>4269</v>
      </c>
      <c r="AB1080" s="225" t="s">
        <v>4169</v>
      </c>
      <c r="AC1080" s="210" t="s">
        <v>4169</v>
      </c>
      <c r="AD1080" s="210" t="s">
        <v>18766</v>
      </c>
      <c r="AE1080" s="210"/>
      <c r="AF1080" s="210" t="s">
        <v>18767</v>
      </c>
      <c r="AG1080" t="str">
        <f>IFERROR(IF(COUNTIF(C1080:L1080,"Feed Ingredient")&gt;0,INDEX(ani_diet!T:T,MATCH(M1080,ani_diet!D:D,0)),""),"")</f>
        <v>Pennisetum purpureum</v>
      </c>
      <c r="AH1080" s="60" t="str">
        <f>IF(IFERROR(IF(MATCH("Feed Ingredient", AOM[[#This Row],[L1]:[L10]],0)&gt;0, TRUE, FALSE), FALSE)=TRUE,IFERROR(VLOOKUP(M1080, ani_diet!C:C, 1, FALSE), "No Match"),FALSE)</f>
        <v>No Match</v>
      </c>
      <c r="AI1080" s="220" t="s">
        <v>21334</v>
      </c>
      <c r="AL1080" t="str">
        <f>IFERROR(IF(COUNTIF(C1080:L1080,"Feed Ingredient")&gt;0,INDEX(ani_diet!T:T,MATCH(M1080,ani_diet!D:D,0)),""),"")</f>
        <v>Pennisetum purpureum</v>
      </c>
    </row>
    <row r="1081" spans="1:38">
      <c r="A1081" t="str">
        <f>_xlfn.TEXTJOIN("/",TRUE,AOM[[#This Row],[L1]:[L10]])</f>
        <v>Management/Livestock Management/Feed Characteristic/Feed Composition/Feed Ingredient/Forage Plants/Cereal and Grass Forages/Pennisetum villosum</v>
      </c>
      <c r="B1081" s="207" t="s">
        <v>21352</v>
      </c>
      <c r="C1081" s="207" t="s">
        <v>17896</v>
      </c>
      <c r="D1081" s="207" t="s">
        <v>17898</v>
      </c>
      <c r="E1081" s="207" t="s">
        <v>17908</v>
      </c>
      <c r="F1081" s="207" t="s">
        <v>18308</v>
      </c>
      <c r="G1081" s="207" t="s">
        <v>18309</v>
      </c>
      <c r="H1081" s="207" t="s">
        <v>20736</v>
      </c>
      <c r="I1081" s="207" t="s">
        <v>20815</v>
      </c>
      <c r="J1081" s="207" t="s">
        <v>21353</v>
      </c>
      <c r="K1081" s="207"/>
      <c r="L1081" s="207"/>
      <c r="M1081" t="str" cm="1">
        <f t="array" ref="M1081">LOOKUP(2,1/(C1081:L1081&lt;&gt;""),C1081:L1081)</f>
        <v>Pennisetum villosum</v>
      </c>
      <c r="N1081" s="207" t="s">
        <v>21354</v>
      </c>
      <c r="O1081" s="207"/>
      <c r="P1081" s="207"/>
      <c r="Q1081" s="207"/>
      <c r="R1081" s="207"/>
      <c r="S1081" s="207"/>
      <c r="T1081" s="207"/>
      <c r="U1081" s="207" t="s">
        <v>21354</v>
      </c>
      <c r="V1081" s="209" t="s">
        <v>21355</v>
      </c>
      <c r="W1081" s="207"/>
      <c r="X1081" s="207"/>
      <c r="Y1081" s="207"/>
      <c r="Z1081" s="207"/>
      <c r="AA1081" s="209" t="s">
        <v>21356</v>
      </c>
      <c r="AB1081" s="209" t="s">
        <v>4169</v>
      </c>
      <c r="AC1081" s="210" t="s">
        <v>4169</v>
      </c>
      <c r="AD1081" s="210" t="s">
        <v>18766</v>
      </c>
      <c r="AE1081" s="210"/>
      <c r="AF1081" s="210" t="s">
        <v>18767</v>
      </c>
      <c r="AG1081" t="str">
        <f>IFERROR(IF(COUNTIF(C1081:L1081,"Feed Ingredient")&gt;0,INDEX(ani_diet!T:T,MATCH(M1081,ani_diet!D:D,0)),""),"")</f>
        <v>Pennisetum purpureum</v>
      </c>
      <c r="AH1081" s="60" t="str">
        <f>IF(IFERROR(IF(MATCH("Feed Ingredient", AOM[[#This Row],[L1]:[L10]],0)&gt;0, TRUE, FALSE), FALSE)=TRUE,IFERROR(VLOOKUP(M1081, ani_diet!C:C, 1, FALSE), "No Match"),FALSE)</f>
        <v>Pennisetum villosum</v>
      </c>
      <c r="AI1081" s="220" t="s">
        <v>21357</v>
      </c>
      <c r="AL1081" t="str">
        <f>IFERROR(IF(COUNTIF(C1081:L1081,"Feed Ingredient")&gt;0,INDEX(ani_diet!T:T,MATCH(M1081,ani_diet!D:D,0)),""),"")</f>
        <v>Pennisetum purpureum</v>
      </c>
    </row>
    <row r="1082" spans="1:38" ht="15.95">
      <c r="A1082" t="str">
        <f>_xlfn.TEXTJOIN("/",TRUE,AOM[[#This Row],[L1]:[L10]])</f>
        <v>Management/Livestock Management/Feed Characteristic/Feed Composition/Feed Ingredient/Forage Plants/Cereal and Grass Forages/Phalaris aquatica</v>
      </c>
      <c r="B1082" s="207" t="s">
        <v>21358</v>
      </c>
      <c r="C1082" s="207" t="s">
        <v>17896</v>
      </c>
      <c r="D1082" s="207" t="s">
        <v>17898</v>
      </c>
      <c r="E1082" s="207" t="s">
        <v>17908</v>
      </c>
      <c r="F1082" s="207" t="s">
        <v>18308</v>
      </c>
      <c r="G1082" s="207" t="s">
        <v>18309</v>
      </c>
      <c r="H1082" s="207" t="s">
        <v>20736</v>
      </c>
      <c r="I1082" s="207" t="s">
        <v>20815</v>
      </c>
      <c r="J1082" s="207" t="s">
        <v>21359</v>
      </c>
      <c r="K1082" s="207"/>
      <c r="L1082" s="207"/>
      <c r="M1082" t="str" cm="1">
        <f t="array" ref="M1082">LOOKUP(2,1/(C1082:L1082&lt;&gt;""),C1082:L1082)</f>
        <v>Phalaris aquatica</v>
      </c>
      <c r="N1082" s="207" t="s">
        <v>21360</v>
      </c>
      <c r="O1082" s="207"/>
      <c r="P1082" s="207"/>
      <c r="Q1082" s="207"/>
      <c r="R1082" s="207"/>
      <c r="S1082" s="207"/>
      <c r="T1082" s="207"/>
      <c r="U1082" s="207" t="s">
        <v>21359</v>
      </c>
      <c r="V1082" s="209" t="s">
        <v>21361</v>
      </c>
      <c r="W1082" s="207"/>
      <c r="X1082" s="207"/>
      <c r="Y1082" s="207"/>
      <c r="Z1082" s="207"/>
      <c r="AA1082" s="209" t="s">
        <v>21362</v>
      </c>
      <c r="AB1082" s="267" t="s">
        <v>21363</v>
      </c>
      <c r="AC1082" s="210" t="s">
        <v>4169</v>
      </c>
      <c r="AD1082" s="210" t="s">
        <v>18766</v>
      </c>
      <c r="AE1082" s="210"/>
      <c r="AF1082" s="210" t="s">
        <v>18767</v>
      </c>
      <c r="AG1082" t="str">
        <f>IFERROR(IF(COUNTIF(C1082:L1082,"Feed Ingredient")&gt;0,INDEX(ani_diet!T:T,MATCH(M1082,ani_diet!D:D,0)),""),"")</f>
        <v>Pericopis laxiflora</v>
      </c>
      <c r="AH1082" s="60" t="str">
        <f>IF(IFERROR(IF(MATCH("Feed Ingredient", AOM[[#This Row],[L1]:[L10]],0)&gt;0, TRUE, FALSE), FALSE)=TRUE,IFERROR(VLOOKUP(M1082, ani_diet!C:C, 1, FALSE), "No Match"),FALSE)</f>
        <v>Phalaris aquatica</v>
      </c>
      <c r="AI1082" t="s">
        <v>3539</v>
      </c>
      <c r="AL1082" t="str">
        <f>IFERROR(IF(COUNTIF(C1082:L1082,"Feed Ingredient")&gt;0,INDEX(ani_diet!T:T,MATCH(M1082,ani_diet!D:D,0)),""),"")</f>
        <v>Pericopis laxiflora</v>
      </c>
    </row>
    <row r="1083" spans="1:38">
      <c r="A1083" t="str">
        <f>_xlfn.TEXTJOIN("/",TRUE,AOM[[#This Row],[L1]:[L10]])</f>
        <v>Management/Livestock Management/Feed Characteristic/Feed Composition/Feed Ingredient/Forage Plants/Cereal and Grass Forages/Plantago albicans</v>
      </c>
      <c r="B1083" s="207" t="s">
        <v>21364</v>
      </c>
      <c r="C1083" s="207" t="s">
        <v>17896</v>
      </c>
      <c r="D1083" s="207" t="s">
        <v>17898</v>
      </c>
      <c r="E1083" s="207" t="s">
        <v>17908</v>
      </c>
      <c r="F1083" s="207" t="s">
        <v>18308</v>
      </c>
      <c r="G1083" s="207" t="s">
        <v>18309</v>
      </c>
      <c r="H1083" s="207" t="s">
        <v>20736</v>
      </c>
      <c r="I1083" s="207" t="s">
        <v>20815</v>
      </c>
      <c r="J1083" s="207" t="s">
        <v>21365</v>
      </c>
      <c r="K1083" s="207"/>
      <c r="L1083" s="207"/>
      <c r="M1083" t="str" cm="1">
        <f t="array" ref="M1083">LOOKUP(2,1/(C1083:L1083&lt;&gt;""),C1083:L1083)</f>
        <v>Plantago albicans</v>
      </c>
      <c r="N1083" s="207"/>
      <c r="O1083" s="207"/>
      <c r="P1083" s="207"/>
      <c r="Q1083" s="207"/>
      <c r="R1083" s="207"/>
      <c r="S1083" s="207"/>
      <c r="T1083" s="207"/>
      <c r="U1083" s="207" t="s">
        <v>21365</v>
      </c>
      <c r="V1083" s="209" t="s">
        <v>21366</v>
      </c>
      <c r="W1083" s="207"/>
      <c r="X1083" s="207"/>
      <c r="Y1083" s="207"/>
      <c r="Z1083" s="207"/>
      <c r="AA1083" s="209" t="s">
        <v>21367</v>
      </c>
      <c r="AB1083" s="209" t="s">
        <v>4169</v>
      </c>
      <c r="AC1083" s="210" t="s">
        <v>4169</v>
      </c>
      <c r="AD1083" s="210" t="s">
        <v>18766</v>
      </c>
      <c r="AE1083" s="210"/>
      <c r="AF1083" s="210" t="s">
        <v>18767</v>
      </c>
      <c r="AG1083" t="str">
        <f>IFERROR(IF(COUNTIF(C1083:L1083,"Feed Ingredient")&gt;0,INDEX(ani_diet!T:T,MATCH(M1083,ani_diet!D:D,0)),""),"")</f>
        <v>Pithecellobium dulce</v>
      </c>
      <c r="AH1083" s="60" t="str">
        <f>IF(IFERROR(IF(MATCH("Feed Ingredient", AOM[[#This Row],[L1]:[L10]],0)&gt;0, TRUE, FALSE), FALSE)=TRUE,IFERROR(VLOOKUP(M1083, ani_diet!C:C, 1, FALSE), "No Match"),FALSE)</f>
        <v>Plantago albicans</v>
      </c>
      <c r="AI1083" t="s">
        <v>3539</v>
      </c>
      <c r="AL1083" t="str">
        <f>IFERROR(IF(COUNTIF(C1083:L1083,"Feed Ingredient")&gt;0,INDEX(ani_diet!T:T,MATCH(M1083,ani_diet!D:D,0)),""),"")</f>
        <v>Pithecellobium dulce</v>
      </c>
    </row>
    <row r="1084" spans="1:38">
      <c r="A1084" t="str">
        <f>_xlfn.TEXTJOIN("/",TRUE,AOM[[#This Row],[L1]:[L10]])</f>
        <v>Management/Livestock Management/Feed Characteristic/Feed Composition/Feed Ingredient/Forage Plants/Cereal and Grass Forages/Poaceae</v>
      </c>
      <c r="B1084" s="207" t="s">
        <v>21368</v>
      </c>
      <c r="C1084" s="207" t="s">
        <v>17896</v>
      </c>
      <c r="D1084" s="207" t="s">
        <v>17898</v>
      </c>
      <c r="E1084" s="207" t="s">
        <v>17908</v>
      </c>
      <c r="F1084" s="207" t="s">
        <v>18308</v>
      </c>
      <c r="G1084" s="207" t="s">
        <v>18309</v>
      </c>
      <c r="H1084" s="207" t="s">
        <v>20736</v>
      </c>
      <c r="I1084" s="207" t="s">
        <v>20815</v>
      </c>
      <c r="J1084" s="207" t="s">
        <v>21369</v>
      </c>
      <c r="K1084" s="207"/>
      <c r="L1084" s="207"/>
      <c r="M1084" t="str" cm="1">
        <f t="array" ref="M1084">LOOKUP(2,1/(C1084:L1084&lt;&gt;""),C1084:L1084)</f>
        <v>Poaceae</v>
      </c>
      <c r="N1084" s="207"/>
      <c r="O1084" s="207"/>
      <c r="P1084" s="207"/>
      <c r="Q1084" s="207"/>
      <c r="R1084" s="207"/>
      <c r="S1084" s="207"/>
      <c r="T1084" s="207"/>
      <c r="U1084" s="207" t="s">
        <v>21369</v>
      </c>
      <c r="V1084" s="209" t="s">
        <v>21370</v>
      </c>
      <c r="W1084" s="207"/>
      <c r="X1084" s="207"/>
      <c r="Y1084" s="207"/>
      <c r="Z1084" s="207"/>
      <c r="AA1084" s="209" t="s">
        <v>21371</v>
      </c>
      <c r="AB1084" s="209" t="s">
        <v>4169</v>
      </c>
      <c r="AC1084" s="210" t="s">
        <v>4169</v>
      </c>
      <c r="AD1084" s="210" t="s">
        <v>18766</v>
      </c>
      <c r="AE1084" s="210"/>
      <c r="AF1084" s="210" t="s">
        <v>18767</v>
      </c>
      <c r="AG1084" t="str">
        <f>IFERROR(IF(COUNTIF(C1084:L1084,"Feed Ingredient")&gt;0,INDEX(ani_diet!T:T,MATCH(M1084,ani_diet!D:D,0)),""),"")</f>
        <v>Musa paradisiaca</v>
      </c>
      <c r="AH1084" s="60" t="str">
        <f>IF(IFERROR(IF(MATCH("Feed Ingredient", AOM[[#This Row],[L1]:[L10]],0)&gt;0, TRUE, FALSE), FALSE)=TRUE,IFERROR(VLOOKUP(M1084, ani_diet!C:C, 1, FALSE), "No Match"),FALSE)</f>
        <v>Poaceae</v>
      </c>
      <c r="AI1084" t="s">
        <v>21120</v>
      </c>
      <c r="AL1084" t="str">
        <f>IFERROR(IF(COUNTIF(C1084:L1084,"Feed Ingredient")&gt;0,INDEX(ani_diet!T:T,MATCH(M1084,ani_diet!D:D,0)),""),"")</f>
        <v>Musa paradisiaca</v>
      </c>
    </row>
    <row r="1085" spans="1:38">
      <c r="A1085" t="str">
        <f>_xlfn.TEXTJOIN("/",TRUE,AOM[[#This Row],[L1]:[L10]])</f>
        <v>Management/Livestock Management/Feed Characteristic/Feed Composition/Feed Ingredient/Forage Plants/Cereal and Grass Forages/Pogonarthria squarrosa</v>
      </c>
      <c r="B1085" s="207" t="s">
        <v>21372</v>
      </c>
      <c r="C1085" s="207" t="s">
        <v>17896</v>
      </c>
      <c r="D1085" s="207" t="s">
        <v>17898</v>
      </c>
      <c r="E1085" s="207" t="s">
        <v>17908</v>
      </c>
      <c r="F1085" s="207" t="s">
        <v>18308</v>
      </c>
      <c r="G1085" s="207" t="s">
        <v>18309</v>
      </c>
      <c r="H1085" s="207" t="s">
        <v>20736</v>
      </c>
      <c r="I1085" s="207" t="s">
        <v>20815</v>
      </c>
      <c r="J1085" s="207" t="s">
        <v>4316</v>
      </c>
      <c r="K1085" s="207"/>
      <c r="L1085" s="207"/>
      <c r="M1085" t="str" cm="1">
        <f t="array" ref="M1085">LOOKUP(2,1/(C1085:L1085&lt;&gt;""),C1085:L1085)</f>
        <v>Pogonarthria squarrosa</v>
      </c>
      <c r="N1085" s="207"/>
      <c r="O1085" s="207"/>
      <c r="P1085" s="207"/>
      <c r="Q1085" s="207"/>
      <c r="R1085" s="207"/>
      <c r="S1085" s="207"/>
      <c r="T1085" s="207"/>
      <c r="U1085" s="207" t="s">
        <v>4316</v>
      </c>
      <c r="V1085" s="204" t="s">
        <v>21373</v>
      </c>
      <c r="W1085" s="207"/>
      <c r="X1085" s="207"/>
      <c r="Y1085" s="207"/>
      <c r="Z1085" s="207"/>
      <c r="AA1085" s="204" t="s">
        <v>4317</v>
      </c>
      <c r="AB1085" s="209" t="s">
        <v>4169</v>
      </c>
      <c r="AC1085" s="210" t="s">
        <v>4169</v>
      </c>
      <c r="AD1085" s="210" t="s">
        <v>18766</v>
      </c>
      <c r="AE1085" s="210"/>
      <c r="AF1085" s="210" t="s">
        <v>18767</v>
      </c>
      <c r="AG1085" t="str">
        <f>IFERROR(IF(COUNTIF(C1085:L1085,"Feed Ingredient")&gt;0,INDEX(ani_diet!T:T,MATCH(M1085,ani_diet!D:D,0)),""),"")</f>
        <v>Pleurotus ostreatus</v>
      </c>
      <c r="AH1085" s="60" t="str">
        <f>IF(IFERROR(IF(MATCH("Feed Ingredient", AOM[[#This Row],[L1]:[L10]],0)&gt;0, TRUE, FALSE), FALSE)=TRUE,IFERROR(VLOOKUP(M1085, ani_diet!C:C, 1, FALSE), "No Match"),FALSE)</f>
        <v>Pogonarthria squarrosa</v>
      </c>
      <c r="AI1085" t="s">
        <v>3539</v>
      </c>
      <c r="AL1085" t="str">
        <f>IFERROR(IF(COUNTIF(C1085:L1085,"Feed Ingredient")&gt;0,INDEX(ani_diet!T:T,MATCH(M1085,ani_diet!D:D,0)),""),"")</f>
        <v>Pleurotus ostreatus</v>
      </c>
    </row>
    <row r="1086" spans="1:38">
      <c r="A1086" t="str">
        <f>_xlfn.TEXTJOIN("/",TRUE,AOM[[#This Row],[L1]:[L10]])</f>
        <v>Management/Livestock Management/Feed Characteristic/Feed Composition/Feed Ingredient/Forage Plants/Cereal and Grass Forages/Rottboellia cochinchinensis</v>
      </c>
      <c r="B1086" s="207" t="s">
        <v>21374</v>
      </c>
      <c r="C1086" s="207" t="s">
        <v>17896</v>
      </c>
      <c r="D1086" s="207" t="s">
        <v>17898</v>
      </c>
      <c r="E1086" s="207" t="s">
        <v>17908</v>
      </c>
      <c r="F1086" s="207" t="s">
        <v>18308</v>
      </c>
      <c r="G1086" s="207" t="s">
        <v>18309</v>
      </c>
      <c r="H1086" s="207" t="s">
        <v>20736</v>
      </c>
      <c r="I1086" s="207" t="s">
        <v>20815</v>
      </c>
      <c r="J1086" s="207" t="s">
        <v>21375</v>
      </c>
      <c r="K1086" s="207"/>
      <c r="L1086" s="207"/>
      <c r="M1086" t="str" cm="1">
        <f t="array" ref="M1086">LOOKUP(2,1/(C1086:L1086&lt;&gt;""),C1086:L1086)</f>
        <v>Rottboellia cochinchinensis</v>
      </c>
      <c r="N1086" s="207" t="s">
        <v>21376</v>
      </c>
      <c r="O1086" s="207"/>
      <c r="P1086" s="207"/>
      <c r="Q1086" s="207"/>
      <c r="R1086" s="207"/>
      <c r="S1086" s="207"/>
      <c r="T1086" s="207"/>
      <c r="U1086" s="207" t="s">
        <v>21375</v>
      </c>
      <c r="V1086" s="204" t="s">
        <v>21377</v>
      </c>
      <c r="W1086" s="207"/>
      <c r="X1086" s="207"/>
      <c r="Y1086" s="207"/>
      <c r="Z1086" s="207"/>
      <c r="AA1086" s="204" t="s">
        <v>21378</v>
      </c>
      <c r="AB1086" s="211" t="s">
        <v>21379</v>
      </c>
      <c r="AC1086" s="210" t="s">
        <v>4169</v>
      </c>
      <c r="AD1086" s="210" t="s">
        <v>18766</v>
      </c>
      <c r="AE1086" s="210"/>
      <c r="AF1086" s="210" t="s">
        <v>18767</v>
      </c>
      <c r="AG1086" t="str">
        <f>IFERROR(IF(COUNTIF(C1086:L1086,"Feed Ingredient")&gt;0,INDEX(ani_diet!T:T,MATCH(M1086,ani_diet!D:D,0)),""),"")</f>
        <v>Rosmarinus officinalis</v>
      </c>
      <c r="AH1086" s="60" t="str">
        <f>IF(IFERROR(IF(MATCH("Feed Ingredient", AOM[[#This Row],[L1]:[L10]],0)&gt;0, TRUE, FALSE), FALSE)=TRUE,IFERROR(VLOOKUP(M1086, ani_diet!C:C, 1, FALSE), "No Match"),FALSE)</f>
        <v>Rottboellia cochinchinensis</v>
      </c>
      <c r="AI1086" s="220" t="s">
        <v>21380</v>
      </c>
      <c r="AL1086" t="str">
        <f>IFERROR(IF(COUNTIF(C1086:L1086,"Feed Ingredient")&gt;0,INDEX(ani_diet!T:T,MATCH(M1086,ani_diet!D:D,0)),""),"")</f>
        <v>Rosmarinus officinalis</v>
      </c>
    </row>
    <row r="1087" spans="1:38">
      <c r="A1087" t="str">
        <f>_xlfn.TEXTJOIN("/",TRUE,AOM[[#This Row],[L1]:[L10]])</f>
        <v>Management/Livestock Management/Feed Characteristic/Feed Composition/Feed Ingredient/Forage Plants/Cereal and Grass Forages/Schizachyrium exile/Schizachyrium exile Urea Treated</v>
      </c>
      <c r="B1087" s="207" t="s">
        <v>21381</v>
      </c>
      <c r="C1087" s="207" t="s">
        <v>17896</v>
      </c>
      <c r="D1087" s="207" t="s">
        <v>17898</v>
      </c>
      <c r="E1087" s="207" t="s">
        <v>17908</v>
      </c>
      <c r="F1087" s="207" t="s">
        <v>18308</v>
      </c>
      <c r="G1087" s="207" t="s">
        <v>18309</v>
      </c>
      <c r="H1087" s="207" t="s">
        <v>20736</v>
      </c>
      <c r="I1087" s="207" t="s">
        <v>20815</v>
      </c>
      <c r="J1087" s="207" t="s">
        <v>21382</v>
      </c>
      <c r="K1087" s="207" t="s">
        <v>21383</v>
      </c>
      <c r="L1087" s="207"/>
      <c r="M1087" t="str" cm="1">
        <f t="array" ref="M1087">LOOKUP(2,1/(C1087:L1087&lt;&gt;""),C1087:L1087)</f>
        <v>Schizachyrium exile Urea Treated</v>
      </c>
      <c r="N1087" s="207"/>
      <c r="O1087" s="207"/>
      <c r="P1087" s="207"/>
      <c r="Q1087" s="207"/>
      <c r="R1087" s="207"/>
      <c r="S1087" s="207"/>
      <c r="T1087" s="207"/>
      <c r="U1087" s="207" t="s">
        <v>21382</v>
      </c>
      <c r="V1087" s="204" t="s">
        <v>21384</v>
      </c>
      <c r="W1087" s="207"/>
      <c r="X1087" s="207"/>
      <c r="Y1087" s="207"/>
      <c r="Z1087" s="207"/>
      <c r="AA1087" s="209" t="s">
        <v>21385</v>
      </c>
      <c r="AB1087" s="209" t="s">
        <v>4169</v>
      </c>
      <c r="AC1087" s="210" t="s">
        <v>4169</v>
      </c>
      <c r="AD1087" s="210" t="s">
        <v>18766</v>
      </c>
      <c r="AE1087" s="210"/>
      <c r="AF1087" s="210" t="s">
        <v>18767</v>
      </c>
      <c r="AG1087" t="str">
        <f>IFERROR(IF(COUNTIF(C1087:L1087,"Feed Ingredient")&gt;0,INDEX(ani_diet!T:T,MATCH(M1087,ani_diet!D:D,0)),""),"")</f>
        <v>Solanum aethiopicum</v>
      </c>
      <c r="AH1087" s="60" t="str">
        <f>IF(IFERROR(IF(MATCH("Feed Ingredient", AOM[[#This Row],[L1]:[L10]],0)&gt;0, TRUE, FALSE), FALSE)=TRUE,IFERROR(VLOOKUP(M1087, ani_diet!C:C, 1, FALSE), "No Match"),FALSE)</f>
        <v>No Match</v>
      </c>
      <c r="AI1087" t="s">
        <v>3539</v>
      </c>
      <c r="AL1087" t="str">
        <f>IFERROR(IF(COUNTIF(C1087:L1087,"Feed Ingredient")&gt;0,INDEX(ani_diet!T:T,MATCH(M1087,ani_diet!D:D,0)),""),"")</f>
        <v>Solanum aethiopicum</v>
      </c>
    </row>
    <row r="1088" spans="1:38">
      <c r="A1088" t="str">
        <f>_xlfn.TEXTJOIN("/",TRUE,AOM[[#This Row],[L1]:[L10]])</f>
        <v>Management/Livestock Management/Feed Characteristic/Feed Composition/Feed Ingredient/Forage Plants/Cereal and Grass Forages/Schizachyrium exile</v>
      </c>
      <c r="B1088" s="207" t="s">
        <v>21386</v>
      </c>
      <c r="C1088" s="207" t="s">
        <v>17896</v>
      </c>
      <c r="D1088" s="207" t="s">
        <v>17898</v>
      </c>
      <c r="E1088" s="207" t="s">
        <v>17908</v>
      </c>
      <c r="F1088" s="207" t="s">
        <v>18308</v>
      </c>
      <c r="G1088" s="207" t="s">
        <v>18309</v>
      </c>
      <c r="H1088" s="207" t="s">
        <v>20736</v>
      </c>
      <c r="I1088" s="207" t="s">
        <v>20815</v>
      </c>
      <c r="J1088" s="207" t="s">
        <v>21382</v>
      </c>
      <c r="K1088" s="207"/>
      <c r="L1088" s="207"/>
      <c r="M1088" t="str" cm="1">
        <f t="array" ref="M1088">LOOKUP(2,1/(C1088:L1088&lt;&gt;""),C1088:L1088)</f>
        <v>Schizachyrium exile</v>
      </c>
      <c r="N1088" s="207"/>
      <c r="O1088" s="207"/>
      <c r="P1088" s="207"/>
      <c r="Q1088" s="207"/>
      <c r="R1088" s="207"/>
      <c r="S1088" s="207"/>
      <c r="T1088" s="207"/>
      <c r="U1088" s="207" t="s">
        <v>21382</v>
      </c>
      <c r="V1088" s="204" t="s">
        <v>21384</v>
      </c>
      <c r="W1088" s="207"/>
      <c r="X1088" s="207"/>
      <c r="Y1088" s="207"/>
      <c r="Z1088" s="207"/>
      <c r="AA1088" s="209" t="s">
        <v>21385</v>
      </c>
      <c r="AB1088" s="209" t="s">
        <v>4169</v>
      </c>
      <c r="AC1088" s="210" t="s">
        <v>4169</v>
      </c>
      <c r="AD1088" s="210" t="s">
        <v>18766</v>
      </c>
      <c r="AE1088" s="210"/>
      <c r="AF1088" s="210" t="s">
        <v>18767</v>
      </c>
      <c r="AG1088" t="str">
        <f>IFERROR(IF(COUNTIF(C1088:L1088,"Feed Ingredient")&gt;0,INDEX(ani_diet!T:T,MATCH(M1088,ani_diet!D:D,0)),""),"")</f>
        <v>Solanum aethiopicum</v>
      </c>
      <c r="AH1088" s="60" t="str">
        <f>IF(IFERROR(IF(MATCH("Feed Ingredient", AOM[[#This Row],[L1]:[L10]],0)&gt;0, TRUE, FALSE), FALSE)=TRUE,IFERROR(VLOOKUP(M1088, ani_diet!C:C, 1, FALSE), "No Match"),FALSE)</f>
        <v>Schizachyrium exile</v>
      </c>
      <c r="AI1088" t="s">
        <v>21387</v>
      </c>
      <c r="AL1088" t="str">
        <f>IFERROR(IF(COUNTIF(C1088:L1088,"Feed Ingredient")&gt;0,INDEX(ani_diet!T:T,MATCH(M1088,ani_diet!D:D,0)),""),"")</f>
        <v>Solanum aethiopicum</v>
      </c>
    </row>
    <row r="1089" spans="1:38">
      <c r="A1089" t="str">
        <f>_xlfn.TEXTJOIN("/",TRUE,AOM[[#This Row],[L1]:[L10]])</f>
        <v>Management/Livestock Management/Feed Characteristic/Feed Composition/Feed Ingredient/Forage Plants/Cereal and Grass Forages/Schizachyrium jeffreysii</v>
      </c>
      <c r="B1089" s="207" t="s">
        <v>21388</v>
      </c>
      <c r="C1089" s="207" t="s">
        <v>17896</v>
      </c>
      <c r="D1089" s="207" t="s">
        <v>17898</v>
      </c>
      <c r="E1089" s="207" t="s">
        <v>17908</v>
      </c>
      <c r="F1089" s="207" t="s">
        <v>18308</v>
      </c>
      <c r="G1089" s="207" t="s">
        <v>18309</v>
      </c>
      <c r="H1089" s="207" t="s">
        <v>20736</v>
      </c>
      <c r="I1089" s="207" t="s">
        <v>20815</v>
      </c>
      <c r="J1089" s="207" t="s">
        <v>21389</v>
      </c>
      <c r="K1089" s="207"/>
      <c r="L1089" s="207"/>
      <c r="M1089" t="str" cm="1">
        <f t="array" ref="M1089">LOOKUP(2,1/(C1089:L1089&lt;&gt;""),C1089:L1089)</f>
        <v>Schizachyrium jeffreysii</v>
      </c>
      <c r="N1089" s="207"/>
      <c r="O1089" s="207"/>
      <c r="P1089" s="207"/>
      <c r="Q1089" s="207"/>
      <c r="R1089" s="207"/>
      <c r="S1089" s="207"/>
      <c r="T1089" s="207"/>
      <c r="U1089" s="207" t="s">
        <v>21389</v>
      </c>
      <c r="V1089" s="204" t="s">
        <v>21390</v>
      </c>
      <c r="W1089" s="207"/>
      <c r="X1089" s="207"/>
      <c r="Y1089" s="207"/>
      <c r="Z1089" s="207"/>
      <c r="AA1089" s="209" t="s">
        <v>21391</v>
      </c>
      <c r="AB1089" s="209" t="s">
        <v>4169</v>
      </c>
      <c r="AC1089" s="210" t="s">
        <v>4169</v>
      </c>
      <c r="AD1089" s="210" t="s">
        <v>18766</v>
      </c>
      <c r="AE1089" s="210"/>
      <c r="AF1089" s="210" t="s">
        <v>18767</v>
      </c>
      <c r="AG1089" t="str">
        <f>IFERROR(IF(COUNTIF(C1089:L1089,"Feed Ingredient")&gt;0,INDEX(ani_diet!T:T,MATCH(M1089,ani_diet!D:D,0)),""),"")</f>
        <v>Schizachyrium exile</v>
      </c>
      <c r="AH1089" s="60" t="str">
        <f>IF(IFERROR(IF(MATCH("Feed Ingredient", AOM[[#This Row],[L1]:[L10]],0)&gt;0, TRUE, FALSE), FALSE)=TRUE,IFERROR(VLOOKUP(M1089, ani_diet!C:C, 1, FALSE), "No Match"),FALSE)</f>
        <v>Schizachyrium jeffreysii</v>
      </c>
      <c r="AI1089" t="s">
        <v>3539</v>
      </c>
      <c r="AL1089" t="str">
        <f>IFERROR(IF(COUNTIF(C1089:L1089,"Feed Ingredient")&gt;0,INDEX(ani_diet!T:T,MATCH(M1089,ani_diet!D:D,0)),""),"")</f>
        <v>Schizachyrium exile</v>
      </c>
    </row>
    <row r="1090" spans="1:38">
      <c r="A1090" t="str">
        <f>_xlfn.TEXTJOIN("/",TRUE,AOM[[#This Row],[L1]:[L10]])</f>
        <v>Management/Livestock Management/Feed Characteristic/Feed Composition/Feed Ingredient/Forage Plants/Cereal and Grass Forages/Schoenefeldia gracilis/Schoenefeldia gracilis Dried</v>
      </c>
      <c r="B1090" s="207" t="s">
        <v>21392</v>
      </c>
      <c r="C1090" s="207" t="s">
        <v>17896</v>
      </c>
      <c r="D1090" s="207" t="s">
        <v>17898</v>
      </c>
      <c r="E1090" s="207" t="s">
        <v>17908</v>
      </c>
      <c r="F1090" s="207" t="s">
        <v>18308</v>
      </c>
      <c r="G1090" s="207" t="s">
        <v>18309</v>
      </c>
      <c r="H1090" s="207" t="s">
        <v>20736</v>
      </c>
      <c r="I1090" s="207" t="s">
        <v>20815</v>
      </c>
      <c r="J1090" s="207" t="s">
        <v>21393</v>
      </c>
      <c r="K1090" s="207" t="s">
        <v>21394</v>
      </c>
      <c r="L1090" s="207"/>
      <c r="M1090" t="str" cm="1">
        <f t="array" ref="M1090">LOOKUP(2,1/(C1090:L1090&lt;&gt;""),C1090:L1090)</f>
        <v>Schoenefeldia gracilis Dried</v>
      </c>
      <c r="N1090" s="207" t="s">
        <v>21395</v>
      </c>
      <c r="O1090" s="207"/>
      <c r="P1090" s="207"/>
      <c r="Q1090" s="207"/>
      <c r="R1090" s="207"/>
      <c r="S1090" s="207"/>
      <c r="T1090" s="207"/>
      <c r="U1090" s="207" t="s">
        <v>21393</v>
      </c>
      <c r="V1090" s="204" t="s">
        <v>21396</v>
      </c>
      <c r="W1090" s="207"/>
      <c r="X1090" s="207"/>
      <c r="Y1090" s="207"/>
      <c r="Z1090" s="207"/>
      <c r="AA1090" s="209" t="s">
        <v>21397</v>
      </c>
      <c r="AB1090" s="209" t="s">
        <v>4169</v>
      </c>
      <c r="AC1090" s="210" t="s">
        <v>4169</v>
      </c>
      <c r="AD1090" s="210" t="s">
        <v>18766</v>
      </c>
      <c r="AE1090" s="210"/>
      <c r="AF1090" s="210" t="s">
        <v>18767</v>
      </c>
      <c r="AG1090" t="str">
        <f>IFERROR(IF(COUNTIF(C1090:L1090,"Feed Ingredient")&gt;0,INDEX(ani_diet!T:T,MATCH(M1090,ani_diet!D:D,0)),""),"")</f>
        <v>Schizachyrium jeffreysii</v>
      </c>
      <c r="AH1090" s="60" t="str">
        <f>IF(IFERROR(IF(MATCH("Feed Ingredient", AOM[[#This Row],[L1]:[L10]],0)&gt;0, TRUE, FALSE), FALSE)=TRUE,IFERROR(VLOOKUP(M1090, ani_diet!C:C, 1, FALSE), "No Match"),FALSE)</f>
        <v>No Match</v>
      </c>
      <c r="AI1090" t="s">
        <v>3539</v>
      </c>
      <c r="AL1090" t="str">
        <f>IFERROR(IF(COUNTIF(C1090:L1090,"Feed Ingredient")&gt;0,INDEX(ani_diet!T:T,MATCH(M1090,ani_diet!D:D,0)),""),"")</f>
        <v>Schizachyrium jeffreysii</v>
      </c>
    </row>
    <row r="1091" spans="1:38">
      <c r="A1091" t="str">
        <f>_xlfn.TEXTJOIN("/",TRUE,AOM[[#This Row],[L1]:[L10]])</f>
        <v>Management/Livestock Management/Feed Characteristic/Feed Composition/Feed Ingredient/Forage Plants/Cereal and Grass Forages/Schoenefeldia gracilis</v>
      </c>
      <c r="B1091" s="207" t="s">
        <v>21398</v>
      </c>
      <c r="C1091" s="207" t="s">
        <v>17896</v>
      </c>
      <c r="D1091" s="207" t="s">
        <v>17898</v>
      </c>
      <c r="E1091" s="207" t="s">
        <v>17908</v>
      </c>
      <c r="F1091" s="207" t="s">
        <v>18308</v>
      </c>
      <c r="G1091" s="207" t="s">
        <v>18309</v>
      </c>
      <c r="H1091" s="207" t="s">
        <v>20736</v>
      </c>
      <c r="I1091" s="207" t="s">
        <v>20815</v>
      </c>
      <c r="J1091" s="207" t="s">
        <v>21393</v>
      </c>
      <c r="K1091" s="207"/>
      <c r="L1091" s="207"/>
      <c r="M1091" t="str" cm="1">
        <f t="array" ref="M1091">LOOKUP(2,1/(C1091:L1091&lt;&gt;""),C1091:L1091)</f>
        <v>Schoenefeldia gracilis</v>
      </c>
      <c r="N1091" s="207"/>
      <c r="O1091" s="207"/>
      <c r="P1091" s="207"/>
      <c r="Q1091" s="207"/>
      <c r="R1091" s="207"/>
      <c r="S1091" s="207"/>
      <c r="T1091" s="207"/>
      <c r="U1091" s="207" t="s">
        <v>21393</v>
      </c>
      <c r="V1091" s="204" t="s">
        <v>21399</v>
      </c>
      <c r="W1091" s="207"/>
      <c r="X1091" s="207"/>
      <c r="Y1091" s="207"/>
      <c r="Z1091" s="207"/>
      <c r="AA1091" s="209" t="s">
        <v>21397</v>
      </c>
      <c r="AB1091" s="209" t="s">
        <v>4169</v>
      </c>
      <c r="AC1091" s="210" t="s">
        <v>4169</v>
      </c>
      <c r="AD1091" s="210" t="s">
        <v>18766</v>
      </c>
      <c r="AE1091" s="210"/>
      <c r="AF1091" s="210" t="s">
        <v>18767</v>
      </c>
      <c r="AG1091" t="str">
        <f>IFERROR(IF(COUNTIF(C1091:L1091,"Feed Ingredient")&gt;0,INDEX(ani_diet!T:T,MATCH(M1091,ani_diet!D:D,0)),""),"")</f>
        <v>Schizachyrium exile</v>
      </c>
      <c r="AH1091" s="60" t="str">
        <f>IF(IFERROR(IF(MATCH("Feed Ingredient", AOM[[#This Row],[L1]:[L10]],0)&gt;0, TRUE, FALSE), FALSE)=TRUE,IFERROR(VLOOKUP(M1091, ani_diet!C:C, 1, FALSE), "No Match"),FALSE)</f>
        <v>Schoenefeldia gracilis</v>
      </c>
      <c r="AI1091" t="s">
        <v>3539</v>
      </c>
      <c r="AL1091" t="str">
        <f>IFERROR(IF(COUNTIF(C1091:L1091,"Feed Ingredient")&gt;0,INDEX(ani_diet!T:T,MATCH(M1091,ani_diet!D:D,0)),""),"")</f>
        <v>Schizachyrium exile</v>
      </c>
    </row>
    <row r="1092" spans="1:38">
      <c r="A1092" t="s">
        <v>21400</v>
      </c>
      <c r="B1092" s="207" t="s">
        <v>21401</v>
      </c>
      <c r="C1092" s="207" t="s">
        <v>17896</v>
      </c>
      <c r="D1092" s="207" t="s">
        <v>17898</v>
      </c>
      <c r="E1092" s="207" t="s">
        <v>17908</v>
      </c>
      <c r="F1092" s="207" t="s">
        <v>18308</v>
      </c>
      <c r="G1092" s="207" t="s">
        <v>18309</v>
      </c>
      <c r="H1092" s="207" t="s">
        <v>20736</v>
      </c>
      <c r="I1092" s="207" t="s">
        <v>20815</v>
      </c>
      <c r="J1092" s="207" t="s">
        <v>4354</v>
      </c>
      <c r="K1092" s="207" t="s">
        <v>21402</v>
      </c>
      <c r="L1092" s="207"/>
      <c r="M1092" t="str" cm="1">
        <f t="array" ref="M1092">LOOKUP(2,1/(C1092:L1092&lt;&gt;""),C1092:L1092)</f>
        <v>Sorghum sudanense Dried</v>
      </c>
      <c r="N1092" s="207" t="s">
        <v>4352</v>
      </c>
      <c r="O1092" s="207"/>
      <c r="P1092" s="207"/>
      <c r="Q1092" s="207"/>
      <c r="R1092" s="207"/>
      <c r="S1092" s="207"/>
      <c r="T1092" s="207"/>
      <c r="U1092" s="207" t="s">
        <v>4354</v>
      </c>
      <c r="V1092" s="204" t="s">
        <v>21403</v>
      </c>
      <c r="W1092" s="207"/>
      <c r="X1092" s="207"/>
      <c r="Y1092" s="207"/>
      <c r="Z1092" s="207"/>
      <c r="AA1092" s="209" t="s">
        <v>4355</v>
      </c>
      <c r="AB1092" s="212" t="s">
        <v>21404</v>
      </c>
      <c r="AC1092" s="210" t="s">
        <v>4169</v>
      </c>
      <c r="AD1092" s="210" t="s">
        <v>18766</v>
      </c>
      <c r="AE1092" s="210"/>
      <c r="AF1092" s="210" t="s">
        <v>18767</v>
      </c>
      <c r="AG1092" t="str">
        <f>IFERROR(IF(COUNTIF(C1092:L1092,"Feed Ingredient")&gt;0,INDEX(ani_diet!T:T,MATCH(M1092,ani_diet!D:D,0)),""),"")</f>
        <v>Sorghum bicolor</v>
      </c>
      <c r="AH1092" s="60" t="str">
        <f>IF(IFERROR(IF(MATCH("Feed Ingredient", AOM[[#This Row],[L1]:[L10]],0)&gt;0, TRUE, FALSE), FALSE)=TRUE,IFERROR(VLOOKUP(M1092, ani_diet!C:C, 1, FALSE), "No Match"),FALSE)</f>
        <v>No Match</v>
      </c>
      <c r="AI1092" s="220" t="s">
        <v>21405</v>
      </c>
      <c r="AL1092" t="str">
        <f>IFERROR(IF(COUNTIF(C1092:L1092,"Feed Ingredient")&gt;0,INDEX(ani_diet!T:T,MATCH(M1092,ani_diet!D:D,0)),""),"")</f>
        <v>Sorghum bicolor</v>
      </c>
    </row>
    <row r="1093" spans="1:38">
      <c r="A1093" t="str">
        <f>_xlfn.TEXTJOIN("/",TRUE,AOM[[#This Row],[L1]:[L10]])</f>
        <v>Management/Livestock Management/Feed Characteristic/Feed Composition/Feed Ingredient/Forage Plants/Cereal and Grass Forages/Sorghum sudanense</v>
      </c>
      <c r="B1093" s="207" t="s">
        <v>21406</v>
      </c>
      <c r="C1093" s="207" t="s">
        <v>17896</v>
      </c>
      <c r="D1093" s="207" t="s">
        <v>17898</v>
      </c>
      <c r="E1093" s="207" t="s">
        <v>17908</v>
      </c>
      <c r="F1093" s="207" t="s">
        <v>18308</v>
      </c>
      <c r="G1093" s="207" t="s">
        <v>18309</v>
      </c>
      <c r="H1093" s="207" t="s">
        <v>20736</v>
      </c>
      <c r="I1093" s="207" t="s">
        <v>20815</v>
      </c>
      <c r="J1093" s="207" t="s">
        <v>4354</v>
      </c>
      <c r="K1093" s="207"/>
      <c r="L1093" s="207"/>
      <c r="M1093" t="str" cm="1">
        <f t="array" ref="M1093">LOOKUP(2,1/(C1093:L1093&lt;&gt;""),C1093:L1093)</f>
        <v>Sorghum sudanense</v>
      </c>
      <c r="N1093" s="207" t="s">
        <v>4352</v>
      </c>
      <c r="O1093" s="207"/>
      <c r="P1093" s="207"/>
      <c r="Q1093" s="207"/>
      <c r="R1093" s="207"/>
      <c r="S1093" s="207"/>
      <c r="T1093" s="207"/>
      <c r="U1093" s="207" t="s">
        <v>4354</v>
      </c>
      <c r="V1093" s="204" t="s">
        <v>21403</v>
      </c>
      <c r="W1093" s="207"/>
      <c r="X1093" s="207"/>
      <c r="Y1093" s="207"/>
      <c r="Z1093" s="207"/>
      <c r="AA1093" s="209" t="s">
        <v>4355</v>
      </c>
      <c r="AB1093" s="211" t="s">
        <v>21404</v>
      </c>
      <c r="AC1093" s="210" t="s">
        <v>4169</v>
      </c>
      <c r="AD1093" s="210" t="s">
        <v>18766</v>
      </c>
      <c r="AE1093" s="210"/>
      <c r="AF1093" s="210" t="s">
        <v>18767</v>
      </c>
      <c r="AG1093" t="str">
        <f>IFERROR(IF(COUNTIF(C1093:L1093,"Feed Ingredient")&gt;0,INDEX(ani_diet!T:T,MATCH(M1093,ani_diet!D:D,0)),""),"")</f>
        <v>Sorghum bicolor</v>
      </c>
      <c r="AH1093" s="60" t="str">
        <f>IF(IFERROR(IF(MATCH("Feed Ingredient", AOM[[#This Row],[L1]:[L10]],0)&gt;0, TRUE, FALSE), FALSE)=TRUE,IFERROR(VLOOKUP(M1093, ani_diet!C:C, 1, FALSE), "No Match"),FALSE)</f>
        <v>Sorghum sudanense</v>
      </c>
      <c r="AI1093" s="220" t="s">
        <v>21405</v>
      </c>
      <c r="AL1093" t="str">
        <f>IFERROR(IF(COUNTIF(C1093:L1093,"Feed Ingredient")&gt;0,INDEX(ani_diet!T:T,MATCH(M1093,ani_diet!D:D,0)),""),"")</f>
        <v>Sorghum bicolor</v>
      </c>
    </row>
    <row r="1094" spans="1:38">
      <c r="A1094" t="s">
        <v>21407</v>
      </c>
      <c r="B1094" s="207" t="s">
        <v>21408</v>
      </c>
      <c r="C1094" s="207" t="s">
        <v>17896</v>
      </c>
      <c r="D1094" s="207" t="s">
        <v>17898</v>
      </c>
      <c r="E1094" s="207" t="s">
        <v>17908</v>
      </c>
      <c r="F1094" s="207" t="s">
        <v>18308</v>
      </c>
      <c r="G1094" s="207" t="s">
        <v>18309</v>
      </c>
      <c r="H1094" s="207" t="s">
        <v>20736</v>
      </c>
      <c r="I1094" s="207" t="s">
        <v>20815</v>
      </c>
      <c r="J1094" s="207" t="s">
        <v>21409</v>
      </c>
      <c r="K1094" s="207" t="s">
        <v>21410</v>
      </c>
      <c r="L1094" s="207"/>
      <c r="M1094" t="str" cm="1">
        <f t="array" ref="M1094">LOOKUP(2,1/(C1094:L1094&lt;&gt;""),C1094:L1094)</f>
        <v>Sporobolus natalensis Dried</v>
      </c>
      <c r="N1094" s="207"/>
      <c r="O1094" s="207"/>
      <c r="P1094" s="207"/>
      <c r="Q1094" s="207"/>
      <c r="R1094" s="207"/>
      <c r="S1094" s="207"/>
      <c r="T1094" s="207"/>
      <c r="U1094" s="207" t="s">
        <v>21409</v>
      </c>
      <c r="V1094" s="204" t="s">
        <v>21411</v>
      </c>
      <c r="W1094" s="207"/>
      <c r="X1094" s="207"/>
      <c r="Y1094" s="207"/>
      <c r="Z1094" s="207"/>
      <c r="AA1094" s="209" t="s">
        <v>21412</v>
      </c>
      <c r="AB1094" s="209" t="s">
        <v>4169</v>
      </c>
      <c r="AC1094" s="210" t="s">
        <v>4169</v>
      </c>
      <c r="AD1094" s="210" t="s">
        <v>18766</v>
      </c>
      <c r="AE1094" s="210"/>
      <c r="AF1094" s="210" t="s">
        <v>18767</v>
      </c>
      <c r="AG1094" t="str">
        <f>IFERROR(IF(COUNTIF(C1094:L1094,"Feed Ingredient")&gt;0,INDEX(ani_diet!T:T,MATCH(M1094,ani_diet!D:D,0)),""),"")</f>
        <v>Spondias mombin</v>
      </c>
      <c r="AH1094" s="60" t="str">
        <f>IF(IFERROR(IF(MATCH("Feed Ingredient", AOM[[#This Row],[L1]:[L10]],0)&gt;0, TRUE, FALSE), FALSE)=TRUE,IFERROR(VLOOKUP(M1094, ani_diet!C:C, 1, FALSE), "No Match"),FALSE)</f>
        <v>No Match</v>
      </c>
      <c r="AI1094" s="220" t="s">
        <v>21413</v>
      </c>
      <c r="AL1094" t="str">
        <f>IFERROR(IF(COUNTIF(C1094:L1094,"Feed Ingredient")&gt;0,INDEX(ani_diet!T:T,MATCH(M1094,ani_diet!D:D,0)),""),"")</f>
        <v>Spondias mombin</v>
      </c>
    </row>
    <row r="1095" spans="1:38">
      <c r="A1095" t="str">
        <f>_xlfn.TEXTJOIN("/",TRUE,AOM[[#This Row],[L1]:[L10]])</f>
        <v>Management/Livestock Management/Feed Characteristic/Feed Composition/Feed Ingredient/Forage Plants/Cereal and Grass Forages/Sporobolus natalensis</v>
      </c>
      <c r="B1095" s="207" t="s">
        <v>21414</v>
      </c>
      <c r="C1095" s="207" t="s">
        <v>17896</v>
      </c>
      <c r="D1095" s="207" t="s">
        <v>17898</v>
      </c>
      <c r="E1095" s="207" t="s">
        <v>17908</v>
      </c>
      <c r="F1095" s="207" t="s">
        <v>18308</v>
      </c>
      <c r="G1095" s="207" t="s">
        <v>18309</v>
      </c>
      <c r="H1095" s="207" t="s">
        <v>20736</v>
      </c>
      <c r="I1095" s="207" t="s">
        <v>20815</v>
      </c>
      <c r="J1095" s="207" t="s">
        <v>21409</v>
      </c>
      <c r="K1095" s="207"/>
      <c r="L1095" s="207"/>
      <c r="M1095" t="str" cm="1">
        <f t="array" ref="M1095">LOOKUP(2,1/(C1095:L1095&lt;&gt;""),C1095:L1095)</f>
        <v>Sporobolus natalensis</v>
      </c>
      <c r="N1095" s="207"/>
      <c r="O1095" s="207"/>
      <c r="P1095" s="207"/>
      <c r="Q1095" s="207"/>
      <c r="R1095" s="207"/>
      <c r="S1095" s="207"/>
      <c r="T1095" s="207"/>
      <c r="U1095" s="207" t="s">
        <v>21409</v>
      </c>
      <c r="V1095" s="204" t="s">
        <v>21411</v>
      </c>
      <c r="W1095" s="207"/>
      <c r="X1095" s="207"/>
      <c r="Y1095" s="207"/>
      <c r="Z1095" s="207"/>
      <c r="AA1095" s="209" t="s">
        <v>21412</v>
      </c>
      <c r="AB1095" s="209" t="s">
        <v>4169</v>
      </c>
      <c r="AC1095" s="210" t="s">
        <v>4169</v>
      </c>
      <c r="AD1095" s="210" t="s">
        <v>18766</v>
      </c>
      <c r="AE1095" s="210"/>
      <c r="AF1095" s="210" t="s">
        <v>18767</v>
      </c>
      <c r="AG1095" t="str">
        <f>IFERROR(IF(COUNTIF(C1095:L1095,"Feed Ingredient")&gt;0,INDEX(ani_diet!T:T,MATCH(M1095,ani_diet!D:D,0)),""),"")</f>
        <v>Spondias mombin</v>
      </c>
      <c r="AH1095" s="60" t="str">
        <f>IF(IFERROR(IF(MATCH("Feed Ingredient", AOM[[#This Row],[L1]:[L10]],0)&gt;0, TRUE, FALSE), FALSE)=TRUE,IFERROR(VLOOKUP(M1095, ani_diet!C:C, 1, FALSE), "No Match"),FALSE)</f>
        <v>Sporobolus natalensis</v>
      </c>
      <c r="AI1095" s="220" t="s">
        <v>21413</v>
      </c>
      <c r="AL1095" t="str">
        <f>IFERROR(IF(COUNTIF(C1095:L1095,"Feed Ingredient")&gt;0,INDEX(ani_diet!T:T,MATCH(M1095,ani_diet!D:D,0)),""),"")</f>
        <v>Spondias mombin</v>
      </c>
    </row>
    <row r="1096" spans="1:38">
      <c r="A1096" t="str">
        <f>_xlfn.TEXTJOIN("/",TRUE,AOM[[#This Row],[L1]:[L10]])</f>
        <v>Management/Livestock Management/Feed Characteristic/Feed Composition/Feed Ingredient/Forage Plants/Cereal and Grass Forages/Sporobolus panicoides</v>
      </c>
      <c r="B1096" s="207" t="s">
        <v>21415</v>
      </c>
      <c r="C1096" s="207" t="s">
        <v>17896</v>
      </c>
      <c r="D1096" s="207" t="s">
        <v>17898</v>
      </c>
      <c r="E1096" s="207" t="s">
        <v>17908</v>
      </c>
      <c r="F1096" s="207" t="s">
        <v>18308</v>
      </c>
      <c r="G1096" s="207" t="s">
        <v>18309</v>
      </c>
      <c r="H1096" s="207" t="s">
        <v>20736</v>
      </c>
      <c r="I1096" s="207" t="s">
        <v>20815</v>
      </c>
      <c r="J1096" s="207" t="s">
        <v>21416</v>
      </c>
      <c r="K1096" s="207"/>
      <c r="L1096" s="207"/>
      <c r="M1096" t="str" cm="1">
        <f t="array" ref="M1096">LOOKUP(2,1/(C1096:L1096&lt;&gt;""),C1096:L1096)</f>
        <v>Sporobolus panicoides</v>
      </c>
      <c r="N1096" s="207"/>
      <c r="O1096" s="207"/>
      <c r="P1096" s="207"/>
      <c r="Q1096" s="207"/>
      <c r="R1096" s="207"/>
      <c r="S1096" s="207"/>
      <c r="T1096" s="207"/>
      <c r="U1096" s="207" t="s">
        <v>21416</v>
      </c>
      <c r="V1096" s="204" t="s">
        <v>21417</v>
      </c>
      <c r="W1096" s="207"/>
      <c r="X1096" s="207"/>
      <c r="Y1096" s="207"/>
      <c r="Z1096" s="207"/>
      <c r="AA1096" s="209" t="s">
        <v>21418</v>
      </c>
      <c r="AB1096" s="209" t="s">
        <v>4169</v>
      </c>
      <c r="AC1096" s="210" t="s">
        <v>4169</v>
      </c>
      <c r="AD1096" s="210" t="s">
        <v>18766</v>
      </c>
      <c r="AE1096" s="210"/>
      <c r="AF1096" s="210" t="s">
        <v>18767</v>
      </c>
      <c r="AG1096" t="str">
        <f>IFERROR(IF(COUNTIF(C1096:L1096,"Feed Ingredient")&gt;0,INDEX(ani_diet!T:T,MATCH(M1096,ani_diet!D:D,0)),""),"")</f>
        <v>Sporobolus natalensis</v>
      </c>
      <c r="AH1096" s="60" t="str">
        <f>IF(IFERROR(IF(MATCH("Feed Ingredient", AOM[[#This Row],[L1]:[L10]],0)&gt;0, TRUE, FALSE), FALSE)=TRUE,IFERROR(VLOOKUP(M1096, ani_diet!C:C, 1, FALSE), "No Match"),FALSE)</f>
        <v>Sporobolus panicoides</v>
      </c>
      <c r="AI1096" t="s">
        <v>4169</v>
      </c>
      <c r="AL1096" t="str">
        <f>IFERROR(IF(COUNTIF(C1096:L1096,"Feed Ingredient")&gt;0,INDEX(ani_diet!T:T,MATCH(M1096,ani_diet!D:D,0)),""),"")</f>
        <v>Sporobolus natalensis</v>
      </c>
    </row>
    <row r="1097" spans="1:38">
      <c r="A1097" t="str">
        <f>_xlfn.TEXTJOIN("/",TRUE,AOM[[#This Row],[L1]:[L10]])</f>
        <v>Management/Livestock Management/Feed Characteristic/Feed Composition/Feed Ingredient/Forage Plants/Cereal and Grass Forages/Stereochlaena cameronii</v>
      </c>
      <c r="B1097" s="207" t="s">
        <v>21419</v>
      </c>
      <c r="C1097" s="207" t="s">
        <v>17896</v>
      </c>
      <c r="D1097" s="207" t="s">
        <v>17898</v>
      </c>
      <c r="E1097" s="207" t="s">
        <v>17908</v>
      </c>
      <c r="F1097" s="207" t="s">
        <v>18308</v>
      </c>
      <c r="G1097" s="207" t="s">
        <v>18309</v>
      </c>
      <c r="H1097" s="207" t="s">
        <v>20736</v>
      </c>
      <c r="I1097" s="207" t="s">
        <v>20815</v>
      </c>
      <c r="J1097" s="207" t="s">
        <v>21420</v>
      </c>
      <c r="K1097" s="207"/>
      <c r="L1097" s="207"/>
      <c r="M1097" t="str" cm="1">
        <f t="array" ref="M1097">LOOKUP(2,1/(C1097:L1097&lt;&gt;""),C1097:L1097)</f>
        <v>Stereochlaena cameronii</v>
      </c>
      <c r="N1097" s="207"/>
      <c r="O1097" s="207"/>
      <c r="P1097" s="207"/>
      <c r="Q1097" s="207"/>
      <c r="R1097" s="207"/>
      <c r="S1097" s="207"/>
      <c r="T1097" s="207"/>
      <c r="U1097" s="207" t="s">
        <v>21420</v>
      </c>
      <c r="V1097" s="204" t="s">
        <v>21421</v>
      </c>
      <c r="W1097" s="207"/>
      <c r="X1097" s="207"/>
      <c r="Y1097" s="207"/>
      <c r="Z1097" s="207"/>
      <c r="AA1097" s="209" t="s">
        <v>21422</v>
      </c>
      <c r="AB1097" s="209" t="s">
        <v>4169</v>
      </c>
      <c r="AC1097" s="210" t="s">
        <v>4169</v>
      </c>
      <c r="AD1097" s="210" t="s">
        <v>18766</v>
      </c>
      <c r="AE1097" s="210"/>
      <c r="AF1097" s="210" t="s">
        <v>18767</v>
      </c>
      <c r="AG1097" t="str">
        <f>IFERROR(IF(COUNTIF(C1097:L1097,"Feed Ingredient")&gt;0,INDEX(ani_diet!T:T,MATCH(M1097,ani_diet!D:D,0)),""),"")</f>
        <v/>
      </c>
      <c r="AH1097" s="60" t="str">
        <f>IF(IFERROR(IF(MATCH("Feed Ingredient", AOM[[#This Row],[L1]:[L10]],0)&gt;0, TRUE, FALSE), FALSE)=TRUE,IFERROR(VLOOKUP(M1097, ani_diet!C:C, 1, FALSE), "No Match"),FALSE)</f>
        <v>Stereochlaena cameronii</v>
      </c>
      <c r="AI1097" t="s">
        <v>4169</v>
      </c>
      <c r="AL1097" t="str">
        <f>IFERROR(IF(COUNTIF(C1097:L1097,"Feed Ingredient")&gt;0,INDEX(ani_diet!T:T,MATCH(M1097,ani_diet!D:D,0)),""),"")</f>
        <v/>
      </c>
    </row>
    <row r="1098" spans="1:38">
      <c r="A1098" t="str">
        <f>_xlfn.TEXTJOIN("/",TRUE,AOM[[#This Row],[L1]:[L10]])</f>
        <v>Management/Livestock Management/Feed Characteristic/Feed Composition/Feed Ingredient/Forage Plants/Cereal and Grass Forages/Stipa parviflora</v>
      </c>
      <c r="B1098" s="207" t="s">
        <v>21423</v>
      </c>
      <c r="C1098" s="207" t="s">
        <v>17896</v>
      </c>
      <c r="D1098" s="207" t="s">
        <v>17898</v>
      </c>
      <c r="E1098" s="207" t="s">
        <v>17908</v>
      </c>
      <c r="F1098" s="207" t="s">
        <v>18308</v>
      </c>
      <c r="G1098" s="207" t="s">
        <v>18309</v>
      </c>
      <c r="H1098" s="207" t="s">
        <v>20736</v>
      </c>
      <c r="I1098" s="207" t="s">
        <v>20815</v>
      </c>
      <c r="J1098" s="207" t="s">
        <v>21424</v>
      </c>
      <c r="K1098" s="207"/>
      <c r="L1098" s="207"/>
      <c r="M1098" t="str" cm="1">
        <f t="array" ref="M1098">LOOKUP(2,1/(C1098:L1098&lt;&gt;""),C1098:L1098)</f>
        <v>Stipa parviflora</v>
      </c>
      <c r="N1098" s="207"/>
      <c r="O1098" s="207"/>
      <c r="P1098" s="207"/>
      <c r="Q1098" s="207"/>
      <c r="R1098" s="207"/>
      <c r="S1098" s="207"/>
      <c r="T1098" s="207"/>
      <c r="U1098" s="207" t="s">
        <v>21424</v>
      </c>
      <c r="V1098" s="204" t="s">
        <v>21425</v>
      </c>
      <c r="W1098" s="207"/>
      <c r="X1098" s="207"/>
      <c r="Y1098" s="207"/>
      <c r="Z1098" s="207"/>
      <c r="AA1098" s="209" t="s">
        <v>21426</v>
      </c>
      <c r="AB1098" s="209" t="s">
        <v>4169</v>
      </c>
      <c r="AC1098" s="210" t="s">
        <v>4169</v>
      </c>
      <c r="AD1098" s="210" t="s">
        <v>18766</v>
      </c>
      <c r="AE1098" s="210"/>
      <c r="AF1098" s="210" t="s">
        <v>18767</v>
      </c>
      <c r="AG1098" t="str">
        <f>IFERROR(IF(COUNTIF(C1098:L1098,"Feed Ingredient")&gt;0,INDEX(ani_diet!T:T,MATCH(M1098,ani_diet!D:D,0)),""),"")</f>
        <v>Stereochlaena cameronii</v>
      </c>
      <c r="AH1098" s="60" t="str">
        <f>IF(IFERROR(IF(MATCH("Feed Ingredient", AOM[[#This Row],[L1]:[L10]],0)&gt;0, TRUE, FALSE), FALSE)=TRUE,IFERROR(VLOOKUP(M1098, ani_diet!C:C, 1, FALSE), "No Match"),FALSE)</f>
        <v>Stipa parviflora</v>
      </c>
      <c r="AI1098" t="s">
        <v>4169</v>
      </c>
      <c r="AL1098" t="str">
        <f>IFERROR(IF(COUNTIF(C1098:L1098,"Feed Ingredient")&gt;0,INDEX(ani_diet!T:T,MATCH(M1098,ani_diet!D:D,0)),""),"")</f>
        <v>Stereochlaena cameronii</v>
      </c>
    </row>
    <row r="1099" spans="1:38">
      <c r="A1099" t="str">
        <f>_xlfn.TEXTJOIN("/",TRUE,AOM[[#This Row],[L1]:[L10]])</f>
        <v>Management/Livestock Management/Feed Characteristic/Feed Composition/Feed Ingredient/Forage Plants/Cereal and Grass Forages/Stipa tenacissima/Stipa tenacissima Dried</v>
      </c>
      <c r="B1099" s="207" t="s">
        <v>21427</v>
      </c>
      <c r="C1099" s="207" t="s">
        <v>17896</v>
      </c>
      <c r="D1099" s="207" t="s">
        <v>17898</v>
      </c>
      <c r="E1099" s="207" t="s">
        <v>17908</v>
      </c>
      <c r="F1099" s="207" t="s">
        <v>18308</v>
      </c>
      <c r="G1099" s="207" t="s">
        <v>18309</v>
      </c>
      <c r="H1099" s="207" t="s">
        <v>20736</v>
      </c>
      <c r="I1099" s="207" t="s">
        <v>20815</v>
      </c>
      <c r="J1099" s="207" t="s">
        <v>21428</v>
      </c>
      <c r="K1099" s="207" t="s">
        <v>21429</v>
      </c>
      <c r="L1099" s="207"/>
      <c r="M1099" t="str" cm="1">
        <f t="array" ref="M1099">LOOKUP(2,1/(C1099:L1099&lt;&gt;""),C1099:L1099)</f>
        <v>Stipa tenacissima Dried</v>
      </c>
      <c r="N1099" s="207" t="s">
        <v>21430</v>
      </c>
      <c r="O1099" s="207"/>
      <c r="P1099" s="207"/>
      <c r="Q1099" s="207"/>
      <c r="R1099" s="207"/>
      <c r="S1099" s="207"/>
      <c r="T1099" s="207"/>
      <c r="U1099" s="207" t="s">
        <v>21428</v>
      </c>
      <c r="V1099" s="204" t="s">
        <v>21431</v>
      </c>
      <c r="W1099" s="207"/>
      <c r="X1099" s="207"/>
      <c r="Y1099" s="207"/>
      <c r="Z1099" s="207"/>
      <c r="AA1099" s="209" t="s">
        <v>21432</v>
      </c>
      <c r="AB1099" s="209" t="s">
        <v>4169</v>
      </c>
      <c r="AC1099" s="210" t="s">
        <v>4169</v>
      </c>
      <c r="AD1099" s="210" t="s">
        <v>18766</v>
      </c>
      <c r="AE1099" s="210"/>
      <c r="AF1099" s="210" t="s">
        <v>18767</v>
      </c>
      <c r="AG1099" t="str">
        <f>IFERROR(IF(COUNTIF(C1099:L1099,"Feed Ingredient")&gt;0,INDEX(ani_diet!T:T,MATCH(M1099,ani_diet!D:D,0)),""),"")</f>
        <v>Stipa parviflora</v>
      </c>
      <c r="AH1099" s="60" t="str">
        <f>IF(IFERROR(IF(MATCH("Feed Ingredient", AOM[[#This Row],[L1]:[L10]],0)&gt;0, TRUE, FALSE), FALSE)=TRUE,IFERROR(VLOOKUP(M1099, ani_diet!C:C, 1, FALSE), "No Match"),FALSE)</f>
        <v>No Match</v>
      </c>
      <c r="AI1099" t="s">
        <v>4169</v>
      </c>
      <c r="AL1099" t="str">
        <f>IFERROR(IF(COUNTIF(C1099:L1099,"Feed Ingredient")&gt;0,INDEX(ani_diet!T:T,MATCH(M1099,ani_diet!D:D,0)),""),"")</f>
        <v>Stipa parviflora</v>
      </c>
    </row>
    <row r="1100" spans="1:38">
      <c r="A1100" t="str">
        <f>_xlfn.TEXTJOIN("/",TRUE,AOM[[#This Row],[L1]:[L10]])</f>
        <v>Management/Livestock Management/Feed Characteristic/Feed Composition/Feed Ingredient/Forage Plants/Cereal and Grass Forages/Stipa tenacissima</v>
      </c>
      <c r="B1100" s="207" t="s">
        <v>21433</v>
      </c>
      <c r="C1100" s="207" t="s">
        <v>17896</v>
      </c>
      <c r="D1100" s="207" t="s">
        <v>17898</v>
      </c>
      <c r="E1100" s="207" t="s">
        <v>17908</v>
      </c>
      <c r="F1100" s="207" t="s">
        <v>18308</v>
      </c>
      <c r="G1100" s="207" t="s">
        <v>18309</v>
      </c>
      <c r="H1100" s="207" t="s">
        <v>20736</v>
      </c>
      <c r="I1100" s="207" t="s">
        <v>20815</v>
      </c>
      <c r="J1100" s="207" t="s">
        <v>21428</v>
      </c>
      <c r="K1100" s="207"/>
      <c r="L1100" s="207"/>
      <c r="M1100" t="str" cm="1">
        <f t="array" ref="M1100">LOOKUP(2,1/(C1100:L1100&lt;&gt;""),C1100:L1100)</f>
        <v>Stipa tenacissima</v>
      </c>
      <c r="N1100" s="207"/>
      <c r="O1100" s="207"/>
      <c r="P1100" s="207"/>
      <c r="Q1100" s="207"/>
      <c r="R1100" s="207"/>
      <c r="S1100" s="207"/>
      <c r="T1100" s="207"/>
      <c r="U1100" s="207" t="s">
        <v>21428</v>
      </c>
      <c r="V1100" s="204" t="s">
        <v>21431</v>
      </c>
      <c r="W1100" s="207"/>
      <c r="X1100" s="207"/>
      <c r="Y1100" s="207"/>
      <c r="Z1100" s="207"/>
      <c r="AA1100" s="209" t="s">
        <v>21432</v>
      </c>
      <c r="AB1100" s="209" t="s">
        <v>4169</v>
      </c>
      <c r="AC1100" s="210" t="s">
        <v>4169</v>
      </c>
      <c r="AD1100" s="210" t="s">
        <v>18766</v>
      </c>
      <c r="AE1100" s="210"/>
      <c r="AF1100" s="210" t="s">
        <v>18767</v>
      </c>
      <c r="AG1100" t="str">
        <f>IFERROR(IF(COUNTIF(C1100:L1100,"Feed Ingredient")&gt;0,INDEX(ani_diet!T:T,MATCH(M1100,ani_diet!D:D,0)),""),"")</f>
        <v>Stereospermum kunthianum</v>
      </c>
      <c r="AH1100" s="60" t="str">
        <f>IF(IFERROR(IF(MATCH("Feed Ingredient", AOM[[#This Row],[L1]:[L10]],0)&gt;0, TRUE, FALSE), FALSE)=TRUE,IFERROR(VLOOKUP(M1100, ani_diet!C:C, 1, FALSE), "No Match"),FALSE)</f>
        <v>Stipa tenacissima</v>
      </c>
      <c r="AI1100" t="s">
        <v>4169</v>
      </c>
      <c r="AL1100" t="str">
        <f>IFERROR(IF(COUNTIF(C1100:L1100,"Feed Ingredient")&gt;0,INDEX(ani_diet!T:T,MATCH(M1100,ani_diet!D:D,0)),""),"")</f>
        <v>Stereospermum kunthianum</v>
      </c>
    </row>
    <row r="1101" spans="1:38">
      <c r="A1101" t="s">
        <v>21434</v>
      </c>
      <c r="B1101" s="207" t="s">
        <v>21435</v>
      </c>
      <c r="C1101" s="207" t="s">
        <v>17896</v>
      </c>
      <c r="D1101" s="207" t="s">
        <v>17898</v>
      </c>
      <c r="E1101" s="207" t="s">
        <v>17908</v>
      </c>
      <c r="F1101" s="207" t="s">
        <v>18308</v>
      </c>
      <c r="G1101" s="207" t="s">
        <v>18309</v>
      </c>
      <c r="H1101" s="207" t="s">
        <v>20736</v>
      </c>
      <c r="I1101" s="207" t="s">
        <v>20815</v>
      </c>
      <c r="J1101" s="207" t="s">
        <v>4375</v>
      </c>
      <c r="K1101" s="207" t="s">
        <v>21436</v>
      </c>
      <c r="L1101" s="207"/>
      <c r="M1101" t="str" cm="1">
        <f t="array" ref="M1101">LOOKUP(2,1/(C1101:L1101&lt;&gt;""),C1101:L1101)</f>
        <v>Themeda triandra Dried Ground</v>
      </c>
      <c r="N1101" s="207" t="s">
        <v>21437</v>
      </c>
      <c r="O1101" s="207"/>
      <c r="P1101" s="207"/>
      <c r="Q1101" s="207"/>
      <c r="R1101" s="207"/>
      <c r="S1101" s="207"/>
      <c r="T1101" s="207"/>
      <c r="U1101" s="207" t="s">
        <v>4375</v>
      </c>
      <c r="V1101" s="204" t="s">
        <v>21438</v>
      </c>
      <c r="W1101" s="207"/>
      <c r="X1101" s="207"/>
      <c r="Y1101" s="207"/>
      <c r="Z1101" s="207"/>
      <c r="AA1101" s="204" t="s">
        <v>4377</v>
      </c>
      <c r="AB1101" s="212" t="s">
        <v>21439</v>
      </c>
      <c r="AC1101" s="210" t="s">
        <v>4169</v>
      </c>
      <c r="AD1101" s="210" t="s">
        <v>18766</v>
      </c>
      <c r="AE1101" s="210"/>
      <c r="AF1101" s="210" t="s">
        <v>18767</v>
      </c>
      <c r="AG1101" t="str">
        <f>IFERROR(IF(COUNTIF(C1101:L1101,"Feed Ingredient")&gt;0,INDEX(ani_diet!T:T,MATCH(M1101,ani_diet!D:D,0)),""),"")</f>
        <v/>
      </c>
      <c r="AH1101" s="60" t="str">
        <f>IF(IFERROR(IF(MATCH("Feed Ingredient", AOM[[#This Row],[L1]:[L10]],0)&gt;0, TRUE, FALSE), FALSE)=TRUE,IFERROR(VLOOKUP(M1101, ani_diet!C:C, 1, FALSE), "No Match"),FALSE)</f>
        <v>No Match</v>
      </c>
      <c r="AI1101" s="220" t="s">
        <v>21440</v>
      </c>
      <c r="AL1101" t="str">
        <f>IFERROR(IF(COUNTIF(C1101:L1101,"Feed Ingredient")&gt;0,INDEX(ani_diet!T:T,MATCH(M1101,ani_diet!D:D,0)),""),"")</f>
        <v/>
      </c>
    </row>
    <row r="1102" spans="1:38">
      <c r="A1102" t="s">
        <v>21434</v>
      </c>
      <c r="B1102" s="207" t="s">
        <v>21441</v>
      </c>
      <c r="C1102" s="207" t="s">
        <v>17896</v>
      </c>
      <c r="D1102" s="207" t="s">
        <v>17898</v>
      </c>
      <c r="E1102" s="207" t="s">
        <v>17908</v>
      </c>
      <c r="F1102" s="207" t="s">
        <v>18308</v>
      </c>
      <c r="G1102" s="207" t="s">
        <v>18309</v>
      </c>
      <c r="H1102" s="207" t="s">
        <v>20736</v>
      </c>
      <c r="I1102" s="207" t="s">
        <v>20815</v>
      </c>
      <c r="J1102" s="207" t="s">
        <v>4375</v>
      </c>
      <c r="K1102" s="207" t="s">
        <v>21442</v>
      </c>
      <c r="L1102" s="207"/>
      <c r="M1102" t="str" cm="1">
        <f t="array" ref="M1102">LOOKUP(2,1/(C1102:L1102&lt;&gt;""),C1102:L1102)</f>
        <v>Themeda triandra Ground</v>
      </c>
      <c r="N1102" s="207" t="s">
        <v>21443</v>
      </c>
      <c r="O1102" s="207"/>
      <c r="P1102" s="207"/>
      <c r="Q1102" s="207"/>
      <c r="R1102" s="207"/>
      <c r="S1102" s="207"/>
      <c r="T1102" s="207"/>
      <c r="U1102" s="207" t="s">
        <v>4375</v>
      </c>
      <c r="V1102" s="204" t="s">
        <v>21438</v>
      </c>
      <c r="W1102" s="207"/>
      <c r="X1102" s="207"/>
      <c r="Y1102" s="207"/>
      <c r="Z1102" s="207"/>
      <c r="AA1102" s="204" t="s">
        <v>4377</v>
      </c>
      <c r="AB1102" s="212" t="s">
        <v>21439</v>
      </c>
      <c r="AC1102" s="210" t="s">
        <v>4169</v>
      </c>
      <c r="AD1102" s="210" t="s">
        <v>18766</v>
      </c>
      <c r="AE1102" s="210"/>
      <c r="AF1102" s="210" t="s">
        <v>18767</v>
      </c>
      <c r="AG1102" t="str">
        <f>IFERROR(IF(COUNTIF(C1102:L1102,"Feed Ingredient")&gt;0,INDEX(ani_diet!T:T,MATCH(M1102,ani_diet!D:D,0)),""),"")</f>
        <v>Themeda triandra</v>
      </c>
      <c r="AH1102" s="60" t="str">
        <f>IF(IFERROR(IF(MATCH("Feed Ingredient", AOM[[#This Row],[L1]:[L10]],0)&gt;0, TRUE, FALSE), FALSE)=TRUE,IFERROR(VLOOKUP(M1102, ani_diet!C:C, 1, FALSE), "No Match"),FALSE)</f>
        <v>No Match</v>
      </c>
      <c r="AI1102" s="220" t="s">
        <v>21440</v>
      </c>
      <c r="AL1102" t="str">
        <f>IFERROR(IF(COUNTIF(C1102:L1102,"Feed Ingredient")&gt;0,INDEX(ani_diet!T:T,MATCH(M1102,ani_diet!D:D,0)),""),"")</f>
        <v>Themeda triandra</v>
      </c>
    </row>
    <row r="1103" spans="1:38">
      <c r="A1103" t="str">
        <f>_xlfn.TEXTJOIN("/",TRUE,AOM[[#This Row],[L1]:[L10]])</f>
        <v>Management/Livestock Management/Feed Characteristic/Feed Composition/Feed Ingredient/Forage Plants/Cereal and Grass Forages/Themeda triandra</v>
      </c>
      <c r="B1103" s="207" t="s">
        <v>21444</v>
      </c>
      <c r="C1103" s="207" t="s">
        <v>17896</v>
      </c>
      <c r="D1103" s="207" t="s">
        <v>17898</v>
      </c>
      <c r="E1103" s="207" t="s">
        <v>17908</v>
      </c>
      <c r="F1103" s="207" t="s">
        <v>18308</v>
      </c>
      <c r="G1103" s="207" t="s">
        <v>18309</v>
      </c>
      <c r="H1103" s="207" t="s">
        <v>20736</v>
      </c>
      <c r="I1103" s="207" t="s">
        <v>20815</v>
      </c>
      <c r="J1103" s="207" t="s">
        <v>4375</v>
      </c>
      <c r="K1103" s="207"/>
      <c r="L1103" s="207"/>
      <c r="M1103" t="str" cm="1">
        <f t="array" ref="M1103">LOOKUP(2,1/(C1103:L1103&lt;&gt;""),C1103:L1103)</f>
        <v>Themeda triandra</v>
      </c>
      <c r="N1103" s="207" t="s">
        <v>21445</v>
      </c>
      <c r="O1103" s="207"/>
      <c r="P1103" s="207"/>
      <c r="Q1103" s="207"/>
      <c r="R1103" s="207"/>
      <c r="S1103" s="207"/>
      <c r="T1103" s="207"/>
      <c r="U1103" s="207" t="s">
        <v>4375</v>
      </c>
      <c r="V1103" s="204" t="s">
        <v>21438</v>
      </c>
      <c r="W1103" s="207"/>
      <c r="X1103" s="207"/>
      <c r="Y1103" s="207"/>
      <c r="Z1103" s="207"/>
      <c r="AA1103" s="204" t="s">
        <v>4377</v>
      </c>
      <c r="AB1103" s="212" t="s">
        <v>21439</v>
      </c>
      <c r="AC1103" s="210" t="s">
        <v>4169</v>
      </c>
      <c r="AD1103" s="210" t="s">
        <v>18766</v>
      </c>
      <c r="AE1103" s="210"/>
      <c r="AF1103" s="210" t="s">
        <v>18767</v>
      </c>
      <c r="AG1103" t="str">
        <f>IFERROR(IF(COUNTIF(C1103:L1103,"Feed Ingredient")&gt;0,INDEX(ani_diet!T:T,MATCH(M1103,ani_diet!D:D,0)),""),"")</f>
        <v/>
      </c>
      <c r="AH1103" s="60" t="str">
        <f>IF(IFERROR(IF(MATCH("Feed Ingredient", AOM[[#This Row],[L1]:[L10]],0)&gt;0, TRUE, FALSE), FALSE)=TRUE,IFERROR(VLOOKUP(M1103, ani_diet!C:C, 1, FALSE), "No Match"),FALSE)</f>
        <v>Themeda triandra</v>
      </c>
      <c r="AI1103" s="220" t="s">
        <v>21440</v>
      </c>
      <c r="AL1103" t="str">
        <f>IFERROR(IF(COUNTIF(C1103:L1103,"Feed Ingredient")&gt;0,INDEX(ani_diet!T:T,MATCH(M1103,ani_diet!D:D,0)),""),"")</f>
        <v/>
      </c>
    </row>
    <row r="1104" spans="1:38">
      <c r="A1104" t="str">
        <f>_xlfn.TEXTJOIN("/",TRUE,AOM[[#This Row],[L1]:[L10]])</f>
        <v>Management/Livestock Management/Feed Characteristic/Feed Composition/Feed Ingredient/Forage Plants/Cereal and Grass Forages/Tripsacum</v>
      </c>
      <c r="B1104" s="207" t="s">
        <v>21446</v>
      </c>
      <c r="C1104" s="207" t="s">
        <v>17896</v>
      </c>
      <c r="D1104" s="207" t="s">
        <v>17898</v>
      </c>
      <c r="E1104" s="207" t="s">
        <v>17908</v>
      </c>
      <c r="F1104" s="207" t="s">
        <v>18308</v>
      </c>
      <c r="G1104" s="207" t="s">
        <v>18309</v>
      </c>
      <c r="H1104" s="207" t="s">
        <v>20736</v>
      </c>
      <c r="I1104" s="207" t="s">
        <v>20815</v>
      </c>
      <c r="J1104" s="207" t="s">
        <v>21447</v>
      </c>
      <c r="K1104" s="207"/>
      <c r="L1104" s="207"/>
      <c r="M1104" t="str" cm="1">
        <f t="array" ref="M1104">LOOKUP(2,1/(C1104:L1104&lt;&gt;""),C1104:L1104)</f>
        <v>Tripsacum</v>
      </c>
      <c r="N1104" s="207"/>
      <c r="O1104" s="207"/>
      <c r="P1104" s="207"/>
      <c r="Q1104" s="207"/>
      <c r="R1104" s="207"/>
      <c r="S1104" s="207"/>
      <c r="T1104" s="207"/>
      <c r="U1104" s="80" t="s">
        <v>21448</v>
      </c>
      <c r="V1104" s="204" t="s">
        <v>21449</v>
      </c>
      <c r="W1104" s="207"/>
      <c r="X1104" s="207"/>
      <c r="Y1104" s="207"/>
      <c r="Z1104" s="207"/>
      <c r="AA1104" s="209" t="s">
        <v>21450</v>
      </c>
      <c r="AB1104" s="209" t="s">
        <v>4169</v>
      </c>
      <c r="AC1104" s="210" t="s">
        <v>4169</v>
      </c>
      <c r="AD1104" s="210" t="s">
        <v>18766</v>
      </c>
      <c r="AE1104" s="210"/>
      <c r="AF1104" s="210" t="s">
        <v>18767</v>
      </c>
      <c r="AG1104" t="str">
        <f>IFERROR(IF(COUNTIF(C1104:L1104,"Feed Ingredient")&gt;0,INDEX(ani_diet!T:T,MATCH(M1104,ani_diet!D:D,0)),""),"")</f>
        <v>Trifolium repens</v>
      </c>
      <c r="AH1104" s="60" t="str">
        <f>IF(IFERROR(IF(MATCH("Feed Ingredient", AOM[[#This Row],[L1]:[L10]],0)&gt;0, TRUE, FALSE), FALSE)=TRUE,IFERROR(VLOOKUP(M1104, ani_diet!C:C, 1, FALSE), "No Match"),FALSE)</f>
        <v>Tripsacum</v>
      </c>
      <c r="AI1104" s="220" t="s">
        <v>21451</v>
      </c>
      <c r="AL1104" t="str">
        <f>IFERROR(IF(COUNTIF(C1104:L1104,"Feed Ingredient")&gt;0,INDEX(ani_diet!T:T,MATCH(M1104,ani_diet!D:D,0)),""),"")</f>
        <v>Trifolium repens</v>
      </c>
    </row>
    <row r="1105" spans="1:38">
      <c r="A1105" t="str">
        <f>_xlfn.TEXTJOIN("/",TRUE,AOM[[#This Row],[L1]:[L10]])</f>
        <v>Management/Livestock Management/Feed Characteristic/Feed Composition/Feed Ingredient/Forage Plants/Cereal and Grass Forages/Tripsacum laxum</v>
      </c>
      <c r="B1105" s="207" t="s">
        <v>21452</v>
      </c>
      <c r="C1105" s="207" t="s">
        <v>17896</v>
      </c>
      <c r="D1105" s="207" t="s">
        <v>17898</v>
      </c>
      <c r="E1105" s="207" t="s">
        <v>17908</v>
      </c>
      <c r="F1105" s="207" t="s">
        <v>18308</v>
      </c>
      <c r="G1105" s="207" t="s">
        <v>18309</v>
      </c>
      <c r="H1105" s="207" t="s">
        <v>20736</v>
      </c>
      <c r="I1105" s="207" t="s">
        <v>20815</v>
      </c>
      <c r="J1105" s="207" t="s">
        <v>21453</v>
      </c>
      <c r="K1105" s="207"/>
      <c r="L1105" s="207"/>
      <c r="M1105" t="str" cm="1">
        <f t="array" ref="M1105">LOOKUP(2,1/(C1105:L1105&lt;&gt;""),C1105:L1105)</f>
        <v>Tripsacum laxum</v>
      </c>
      <c r="N1105" s="207"/>
      <c r="O1105" s="207"/>
      <c r="P1105" s="207"/>
      <c r="Q1105" s="207"/>
      <c r="R1105" s="207"/>
      <c r="S1105" s="207"/>
      <c r="T1105" s="207"/>
      <c r="U1105" s="207" t="s">
        <v>21453</v>
      </c>
      <c r="V1105" s="204" t="s">
        <v>21390</v>
      </c>
      <c r="W1105" s="207"/>
      <c r="X1105" s="207"/>
      <c r="Y1105" s="207"/>
      <c r="Z1105" s="207"/>
      <c r="AA1105" s="209" t="s">
        <v>21454</v>
      </c>
      <c r="AB1105" s="225" t="s">
        <v>21455</v>
      </c>
      <c r="AC1105" s="210" t="s">
        <v>4169</v>
      </c>
      <c r="AD1105" s="210" t="s">
        <v>18766</v>
      </c>
      <c r="AE1105" s="210"/>
      <c r="AF1105" s="210" t="s">
        <v>18767</v>
      </c>
      <c r="AG1105" t="str">
        <f>IFERROR(IF(COUNTIF(C1105:L1105,"Feed Ingredient")&gt;0,INDEX(ani_diet!T:T,MATCH(M1105,ani_diet!D:D,0)),""),"")</f>
        <v/>
      </c>
      <c r="AH1105" s="60" t="str">
        <f>IF(IFERROR(IF(MATCH("Feed Ingredient", AOM[[#This Row],[L1]:[L10]],0)&gt;0, TRUE, FALSE), FALSE)=TRUE,IFERROR(VLOOKUP(M1105, ani_diet!C:C, 1, FALSE), "No Match"),FALSE)</f>
        <v>Tripsacum laxum</v>
      </c>
      <c r="AI1105" s="220" t="s">
        <v>21456</v>
      </c>
      <c r="AL1105" t="str">
        <f>IFERROR(IF(COUNTIF(C1105:L1105,"Feed Ingredient")&gt;0,INDEX(ani_diet!T:T,MATCH(M1105,ani_diet!D:D,0)),""),"")</f>
        <v/>
      </c>
    </row>
    <row r="1106" spans="1:38">
      <c r="A1106" t="s">
        <v>21457</v>
      </c>
      <c r="B1106" s="207" t="s">
        <v>21458</v>
      </c>
      <c r="C1106" s="207" t="s">
        <v>17896</v>
      </c>
      <c r="D1106" s="207" t="s">
        <v>17898</v>
      </c>
      <c r="E1106" s="207" t="s">
        <v>17908</v>
      </c>
      <c r="F1106" s="207" t="s">
        <v>18308</v>
      </c>
      <c r="G1106" s="207" t="s">
        <v>18309</v>
      </c>
      <c r="H1106" s="207" t="s">
        <v>20736</v>
      </c>
      <c r="I1106" s="207" t="s">
        <v>20815</v>
      </c>
      <c r="J1106" s="207" t="s">
        <v>21459</v>
      </c>
      <c r="K1106" s="207" t="s">
        <v>21460</v>
      </c>
      <c r="L1106" s="207"/>
      <c r="M1106" t="str" cm="1">
        <f t="array" ref="M1106">LOOKUP(2,1/(C1106:L1106&lt;&gt;""),C1106:L1106)</f>
        <v>Tristachya leucothrix Ground</v>
      </c>
      <c r="N1106" s="207"/>
      <c r="O1106" s="207"/>
      <c r="P1106" s="207"/>
      <c r="Q1106" s="207"/>
      <c r="R1106" s="207"/>
      <c r="S1106" s="207"/>
      <c r="T1106" s="207"/>
      <c r="U1106" s="207" t="s">
        <v>21459</v>
      </c>
      <c r="V1106" s="204" t="s">
        <v>21461</v>
      </c>
      <c r="W1106" s="207"/>
      <c r="X1106" s="207"/>
      <c r="Y1106" s="207"/>
      <c r="Z1106" s="207"/>
      <c r="AA1106" s="209" t="s">
        <v>21462</v>
      </c>
      <c r="AB1106" s="209" t="s">
        <v>4169</v>
      </c>
      <c r="AC1106" s="210" t="s">
        <v>4169</v>
      </c>
      <c r="AD1106" s="210" t="s">
        <v>18766</v>
      </c>
      <c r="AE1106" s="210"/>
      <c r="AF1106" s="210" t="s">
        <v>18767</v>
      </c>
      <c r="AG1106" t="str">
        <f>IFERROR(IF(COUNTIF(C1106:L1106,"Feed Ingredient")&gt;0,INDEX(ani_diet!T:T,MATCH(M1106,ani_diet!D:D,0)),""),"")</f>
        <v>Tripsacum laxum</v>
      </c>
      <c r="AH1106" s="60" t="str">
        <f>IF(IFERROR(IF(MATCH("Feed Ingredient", AOM[[#This Row],[L1]:[L10]],0)&gt;0, TRUE, FALSE), FALSE)=TRUE,IFERROR(VLOOKUP(M1106, ani_diet!C:C, 1, FALSE), "No Match"),FALSE)</f>
        <v>No Match</v>
      </c>
      <c r="AI1106" t="s">
        <v>4169</v>
      </c>
      <c r="AL1106" t="str">
        <f>IFERROR(IF(COUNTIF(C1106:L1106,"Feed Ingredient")&gt;0,INDEX(ani_diet!T:T,MATCH(M1106,ani_diet!D:D,0)),""),"")</f>
        <v>Tripsacum laxum</v>
      </c>
    </row>
    <row r="1107" spans="1:38">
      <c r="A1107" t="str">
        <f>_xlfn.TEXTJOIN("/",TRUE,AOM[[#This Row],[L1]:[L10]])</f>
        <v>Management/Livestock Management/Feed Characteristic/Feed Composition/Feed Ingredient/Forage Plants/Cereal and Grass Forages/Tristachya leucothrix</v>
      </c>
      <c r="B1107" s="207" t="s">
        <v>21463</v>
      </c>
      <c r="C1107" s="207" t="s">
        <v>17896</v>
      </c>
      <c r="D1107" s="207" t="s">
        <v>17898</v>
      </c>
      <c r="E1107" s="207" t="s">
        <v>17908</v>
      </c>
      <c r="F1107" s="207" t="s">
        <v>18308</v>
      </c>
      <c r="G1107" s="207" t="s">
        <v>18309</v>
      </c>
      <c r="H1107" s="207" t="s">
        <v>20736</v>
      </c>
      <c r="I1107" s="207" t="s">
        <v>20815</v>
      </c>
      <c r="J1107" s="207" t="s">
        <v>21459</v>
      </c>
      <c r="K1107" s="207"/>
      <c r="L1107" s="207"/>
      <c r="M1107" t="str" cm="1">
        <f t="array" ref="M1107">LOOKUP(2,1/(C1107:L1107&lt;&gt;""),C1107:L1107)</f>
        <v>Tristachya leucothrix</v>
      </c>
      <c r="N1107" s="207"/>
      <c r="O1107" s="207"/>
      <c r="P1107" s="207"/>
      <c r="Q1107" s="207"/>
      <c r="R1107" s="207"/>
      <c r="S1107" s="207"/>
      <c r="T1107" s="207"/>
      <c r="U1107" s="207" t="s">
        <v>21459</v>
      </c>
      <c r="V1107" s="204" t="s">
        <v>21461</v>
      </c>
      <c r="W1107" s="207"/>
      <c r="X1107" s="207"/>
      <c r="Y1107" s="207"/>
      <c r="Z1107" s="207"/>
      <c r="AA1107" s="209" t="s">
        <v>21462</v>
      </c>
      <c r="AB1107" s="209" t="s">
        <v>4169</v>
      </c>
      <c r="AC1107" s="210" t="s">
        <v>4169</v>
      </c>
      <c r="AD1107" s="210" t="s">
        <v>18766</v>
      </c>
      <c r="AE1107" s="210"/>
      <c r="AF1107" s="210" t="s">
        <v>18767</v>
      </c>
      <c r="AG1107" t="str">
        <f>IFERROR(IF(COUNTIF(C1107:L1107,"Feed Ingredient")&gt;0,INDEX(ani_diet!T:T,MATCH(M1107,ani_diet!D:D,0)),""),"")</f>
        <v>Tripsacum laxum</v>
      </c>
      <c r="AH1107" s="60" t="str">
        <f>IF(IFERROR(IF(MATCH("Feed Ingredient", AOM[[#This Row],[L1]:[L10]],0)&gt;0, TRUE, FALSE), FALSE)=TRUE,IFERROR(VLOOKUP(M1107, ani_diet!C:C, 1, FALSE), "No Match"),FALSE)</f>
        <v>Tristachya leucothrix</v>
      </c>
      <c r="AI1107" t="s">
        <v>4169</v>
      </c>
      <c r="AL1107" t="str">
        <f>IFERROR(IF(COUNTIF(C1107:L1107,"Feed Ingredient")&gt;0,INDEX(ani_diet!T:T,MATCH(M1107,ani_diet!D:D,0)),""),"")</f>
        <v>Tripsacum laxum</v>
      </c>
    </row>
    <row r="1108" spans="1:38">
      <c r="A1108" t="str">
        <f>_xlfn.TEXTJOIN("/",TRUE,AOM[[#This Row],[L1]:[L10]])</f>
        <v>Management/Livestock Management/Feed Characteristic/Feed Composition/Feed Ingredient/Forage Plants/Cereal and Grass Forages/Triticale</v>
      </c>
      <c r="B1108" s="207" t="s">
        <v>21464</v>
      </c>
      <c r="C1108" s="207" t="s">
        <v>17896</v>
      </c>
      <c r="D1108" s="207" t="s">
        <v>17898</v>
      </c>
      <c r="E1108" s="207" t="s">
        <v>17908</v>
      </c>
      <c r="F1108" s="207" t="s">
        <v>18308</v>
      </c>
      <c r="G1108" s="207" t="s">
        <v>18309</v>
      </c>
      <c r="H1108" s="207" t="s">
        <v>20736</v>
      </c>
      <c r="I1108" s="207" t="s">
        <v>20815</v>
      </c>
      <c r="J1108" s="207" t="s">
        <v>3743</v>
      </c>
      <c r="K1108" s="207"/>
      <c r="L1108" s="207"/>
      <c r="M1108" t="str" cm="1">
        <f t="array" ref="M1108">LOOKUP(2,1/(C1108:L1108&lt;&gt;""),C1108:L1108)</f>
        <v>Triticale</v>
      </c>
      <c r="N1108" s="207"/>
      <c r="O1108" s="207"/>
      <c r="P1108" s="207"/>
      <c r="Q1108" s="207"/>
      <c r="R1108" s="207"/>
      <c r="S1108" s="207"/>
      <c r="T1108" s="207"/>
      <c r="U1108" s="207" t="s">
        <v>3743</v>
      </c>
      <c r="V1108" s="204" t="s">
        <v>21465</v>
      </c>
      <c r="W1108" s="207"/>
      <c r="X1108" s="207"/>
      <c r="Y1108" s="207"/>
      <c r="Z1108" s="207"/>
      <c r="AA1108" s="209" t="s">
        <v>21466</v>
      </c>
      <c r="AB1108" s="211" t="s">
        <v>21467</v>
      </c>
      <c r="AC1108" s="210" t="s">
        <v>4169</v>
      </c>
      <c r="AD1108" s="210" t="s">
        <v>18766</v>
      </c>
      <c r="AE1108" s="210"/>
      <c r="AF1108" s="210" t="s">
        <v>18767</v>
      </c>
      <c r="AG1108" t="str">
        <f>IFERROR(IF(COUNTIF(C1108:L1108,"Feed Ingredient")&gt;0,INDEX(ani_diet!T:T,MATCH(M1108,ani_diet!D:D,0)),""),"")</f>
        <v>Tristachya leucothrix</v>
      </c>
      <c r="AH1108" s="60" t="str">
        <f>IF(IFERROR(IF(MATCH("Feed Ingredient", AOM[[#This Row],[L1]:[L10]],0)&gt;0, TRUE, FALSE), FALSE)=TRUE,IFERROR(VLOOKUP(M1108, ani_diet!C:C, 1, FALSE), "No Match"),FALSE)</f>
        <v>Triticale</v>
      </c>
      <c r="AI1108" s="220" t="s">
        <v>21468</v>
      </c>
      <c r="AL1108" t="str">
        <f>IFERROR(IF(COUNTIF(C1108:L1108,"Feed Ingredient")&gt;0,INDEX(ani_diet!T:T,MATCH(M1108,ani_diet!D:D,0)),""),"")</f>
        <v>Tristachya leucothrix</v>
      </c>
    </row>
    <row r="1109" spans="1:38">
      <c r="A1109" t="str">
        <f>_xlfn.TEXTJOIN("/",TRUE,AOM[[#This Row],[L1]:[L10]])</f>
        <v>Management/Livestock Management/Feed Characteristic/Feed Composition/Feed Ingredient/Forage Plants/Cereal and Grass Forages/Triticum</v>
      </c>
      <c r="B1109" s="207" t="s">
        <v>21469</v>
      </c>
      <c r="C1109" s="207" t="s">
        <v>17896</v>
      </c>
      <c r="D1109" s="207" t="s">
        <v>17898</v>
      </c>
      <c r="E1109" s="207" t="s">
        <v>17908</v>
      </c>
      <c r="F1109" s="207" t="s">
        <v>18308</v>
      </c>
      <c r="G1109" s="207" t="s">
        <v>18309</v>
      </c>
      <c r="H1109" s="207" t="s">
        <v>20736</v>
      </c>
      <c r="I1109" s="207" t="s">
        <v>20815</v>
      </c>
      <c r="J1109" s="207" t="s">
        <v>21470</v>
      </c>
      <c r="K1109" s="207"/>
      <c r="L1109" s="207"/>
      <c r="M1109" t="str" cm="1">
        <f t="array" ref="M1109">LOOKUP(2,1/(C1109:L1109&lt;&gt;""),C1109:L1109)</f>
        <v>Triticum</v>
      </c>
      <c r="N1109" s="207"/>
      <c r="O1109" s="207"/>
      <c r="P1109" s="207"/>
      <c r="Q1109" s="207"/>
      <c r="R1109" s="207"/>
      <c r="S1109" s="207"/>
      <c r="T1109" s="207"/>
      <c r="U1109" s="80" t="s">
        <v>21470</v>
      </c>
      <c r="V1109" s="204" t="s">
        <v>21471</v>
      </c>
      <c r="W1109" s="207"/>
      <c r="X1109" s="207"/>
      <c r="Y1109" s="207"/>
      <c r="Z1109" s="207"/>
      <c r="AA1109" s="209" t="s">
        <v>21472</v>
      </c>
      <c r="AB1109" s="225" t="s">
        <v>21473</v>
      </c>
      <c r="AC1109" s="210" t="s">
        <v>4169</v>
      </c>
      <c r="AD1109" s="210" t="s">
        <v>18766</v>
      </c>
      <c r="AE1109" s="210"/>
      <c r="AF1109" s="210" t="s">
        <v>18767</v>
      </c>
      <c r="AG1109" t="str">
        <f>IFERROR(IF(COUNTIF(C1109:L1109,"Feed Ingredient")&gt;0,INDEX(ani_diet!T:T,MATCH(M1109,ani_diet!D:D,0)),""),"")</f>
        <v>Tristachya leucothrix</v>
      </c>
      <c r="AH1109" s="60" t="str">
        <f>IF(IFERROR(IF(MATCH("Feed Ingredient", AOM[[#This Row],[L1]:[L10]],0)&gt;0, TRUE, FALSE), FALSE)=TRUE,IFERROR(VLOOKUP(M1109, ani_diet!C:C, 1, FALSE), "No Match"),FALSE)</f>
        <v>Triticum</v>
      </c>
      <c r="AI1109" t="s">
        <v>3539</v>
      </c>
      <c r="AL1109" t="str">
        <f>IFERROR(IF(COUNTIF(C1109:L1109,"Feed Ingredient")&gt;0,INDEX(ani_diet!T:T,MATCH(M1109,ani_diet!D:D,0)),""),"")</f>
        <v>Tristachya leucothrix</v>
      </c>
    </row>
    <row r="1110" spans="1:38">
      <c r="A1110" t="s">
        <v>21474</v>
      </c>
      <c r="B1110" s="207" t="s">
        <v>21475</v>
      </c>
      <c r="C1110" s="207" t="s">
        <v>17896</v>
      </c>
      <c r="D1110" s="207" t="s">
        <v>17898</v>
      </c>
      <c r="E1110" s="207" t="s">
        <v>17908</v>
      </c>
      <c r="F1110" s="207" t="s">
        <v>18308</v>
      </c>
      <c r="G1110" s="207" t="s">
        <v>18309</v>
      </c>
      <c r="H1110" s="207" t="s">
        <v>20736</v>
      </c>
      <c r="I1110" s="207" t="s">
        <v>20815</v>
      </c>
      <c r="J1110" s="207" t="s">
        <v>21476</v>
      </c>
      <c r="K1110" s="207" t="s">
        <v>21477</v>
      </c>
      <c r="L1110" s="207"/>
      <c r="M1110" t="str" cm="1">
        <f t="array" ref="M1110">LOOKUP(2,1/(C1110:L1110&lt;&gt;""),C1110:L1110)</f>
        <v>Typha domingensis Ensiled Wilted</v>
      </c>
      <c r="N1110" s="207"/>
      <c r="O1110" s="207"/>
      <c r="P1110" s="207"/>
      <c r="Q1110" s="207"/>
      <c r="R1110" s="207"/>
      <c r="S1110" s="207"/>
      <c r="T1110" s="207"/>
      <c r="U1110" s="207" t="s">
        <v>21476</v>
      </c>
      <c r="V1110" s="204" t="s">
        <v>21478</v>
      </c>
      <c r="W1110" s="207"/>
      <c r="X1110" s="207"/>
      <c r="Y1110" s="207"/>
      <c r="Z1110" s="207"/>
      <c r="AA1110" s="209" t="s">
        <v>21479</v>
      </c>
      <c r="AB1110" s="209" t="s">
        <v>4169</v>
      </c>
      <c r="AC1110" s="210" t="s">
        <v>4169</v>
      </c>
      <c r="AD1110" s="210" t="s">
        <v>18766</v>
      </c>
      <c r="AE1110" s="210"/>
      <c r="AF1110" s="210" t="s">
        <v>18767</v>
      </c>
      <c r="AG1110" t="str">
        <f>IFERROR(IF(COUNTIF(C1110:L1110,"Feed Ingredient")&gt;0,INDEX(ani_diet!T:T,MATCH(M1110,ani_diet!D:D,0)),""),"")</f>
        <v>Curcuma longa</v>
      </c>
      <c r="AH1110" s="60" t="str">
        <f>IF(IFERROR(IF(MATCH("Feed Ingredient", AOM[[#This Row],[L1]:[L10]],0)&gt;0, TRUE, FALSE), FALSE)=TRUE,IFERROR(VLOOKUP(M1110, ani_diet!C:C, 1, FALSE), "No Match"),FALSE)</f>
        <v>No Match</v>
      </c>
      <c r="AI1110" t="s">
        <v>4169</v>
      </c>
      <c r="AL1110" t="str">
        <f>IFERROR(IF(COUNTIF(C1110:L1110,"Feed Ingredient")&gt;0,INDEX(ani_diet!T:T,MATCH(M1110,ani_diet!D:D,0)),""),"")</f>
        <v>Curcuma longa</v>
      </c>
    </row>
    <row r="1111" spans="1:38">
      <c r="A1111" t="str">
        <f>_xlfn.TEXTJOIN("/",TRUE,AOM[[#This Row],[L1]:[L10]])</f>
        <v>Management/Livestock Management/Feed Characteristic/Feed Composition/Feed Ingredient/Forage Plants/Cereal and Grass Forages/Typha domingensis</v>
      </c>
      <c r="B1111" s="207" t="s">
        <v>21480</v>
      </c>
      <c r="C1111" s="207" t="s">
        <v>17896</v>
      </c>
      <c r="D1111" s="207" t="s">
        <v>17898</v>
      </c>
      <c r="E1111" s="207" t="s">
        <v>17908</v>
      </c>
      <c r="F1111" s="207" t="s">
        <v>18308</v>
      </c>
      <c r="G1111" s="207" t="s">
        <v>18309</v>
      </c>
      <c r="H1111" s="207" t="s">
        <v>20736</v>
      </c>
      <c r="I1111" s="207" t="s">
        <v>20815</v>
      </c>
      <c r="J1111" s="207" t="s">
        <v>21476</v>
      </c>
      <c r="K1111" s="207"/>
      <c r="L1111" s="207"/>
      <c r="M1111" t="str" cm="1">
        <f t="array" ref="M1111">LOOKUP(2,1/(C1111:L1111&lt;&gt;""),C1111:L1111)</f>
        <v>Typha domingensis</v>
      </c>
      <c r="N1111" s="207" t="s">
        <v>21481</v>
      </c>
      <c r="O1111" s="207"/>
      <c r="P1111" s="207"/>
      <c r="Q1111" s="207"/>
      <c r="R1111" s="207"/>
      <c r="S1111" s="207"/>
      <c r="T1111" s="207"/>
      <c r="U1111" s="207" t="s">
        <v>21476</v>
      </c>
      <c r="V1111" s="204" t="s">
        <v>21478</v>
      </c>
      <c r="W1111" s="207"/>
      <c r="X1111" s="207"/>
      <c r="Y1111" s="207"/>
      <c r="Z1111" s="207"/>
      <c r="AA1111" s="209" t="s">
        <v>21479</v>
      </c>
      <c r="AB1111" s="209" t="s">
        <v>4169</v>
      </c>
      <c r="AC1111" s="210" t="s">
        <v>4169</v>
      </c>
      <c r="AD1111" s="210" t="s">
        <v>18766</v>
      </c>
      <c r="AE1111" s="210"/>
      <c r="AF1111" s="210" t="s">
        <v>18767</v>
      </c>
      <c r="AG1111" t="str">
        <f>IFERROR(IF(COUNTIF(C1111:L1111,"Feed Ingredient")&gt;0,INDEX(ani_diet!T:T,MATCH(M1111,ani_diet!D:D,0)),""),"")</f>
        <v/>
      </c>
      <c r="AH1111" s="60" t="str">
        <f>IF(IFERROR(IF(MATCH("Feed Ingredient", AOM[[#This Row],[L1]:[L10]],0)&gt;0, TRUE, FALSE), FALSE)=TRUE,IFERROR(VLOOKUP(M1111, ani_diet!C:C, 1, FALSE), "No Match"),FALSE)</f>
        <v>Typha domingensis</v>
      </c>
      <c r="AI1111" t="s">
        <v>4169</v>
      </c>
      <c r="AL1111" t="str">
        <f>IFERROR(IF(COUNTIF(C1111:L1111,"Feed Ingredient")&gt;0,INDEX(ani_diet!T:T,MATCH(M1111,ani_diet!D:D,0)),""),"")</f>
        <v/>
      </c>
    </row>
    <row r="1112" spans="1:38">
      <c r="A1112" t="str">
        <f>_xlfn.TEXTJOIN("/",TRUE,AOM[[#This Row],[L1]:[L10]])</f>
        <v>Management/Livestock Management/Feed Characteristic/Feed Composition/Feed Ingredient/Forage Plants/Cereal and Grass Forages/Unspecified Grass</v>
      </c>
      <c r="B1112" s="207" t="s">
        <v>21482</v>
      </c>
      <c r="C1112" s="207" t="s">
        <v>17896</v>
      </c>
      <c r="D1112" s="207" t="s">
        <v>17898</v>
      </c>
      <c r="E1112" s="207" t="s">
        <v>17908</v>
      </c>
      <c r="F1112" s="207" t="s">
        <v>18308</v>
      </c>
      <c r="G1112" s="207" t="s">
        <v>18309</v>
      </c>
      <c r="H1112" s="207" t="s">
        <v>20736</v>
      </c>
      <c r="I1112" s="207" t="s">
        <v>20815</v>
      </c>
      <c r="J1112" s="207" t="s">
        <v>21483</v>
      </c>
      <c r="K1112" s="207" t="s">
        <v>8288</v>
      </c>
      <c r="L1112" s="207"/>
      <c r="M1112" t="str" cm="1">
        <f t="array" ref="M1112">LOOKUP(2,1/(C1112:L1112&lt;&gt;""),C1112:L1112)</f>
        <v>Unspecified Grass</v>
      </c>
      <c r="N1112" s="207"/>
      <c r="O1112" s="207" t="s">
        <v>8288</v>
      </c>
      <c r="P1112" s="207" t="s">
        <v>8288</v>
      </c>
      <c r="Q1112" s="207" t="s">
        <v>8288</v>
      </c>
      <c r="R1112" s="207" t="s">
        <v>8288</v>
      </c>
      <c r="S1112" s="207" t="s">
        <v>8288</v>
      </c>
      <c r="T1112" s="207" t="s">
        <v>8288</v>
      </c>
      <c r="U1112" s="207"/>
      <c r="V1112" s="209" t="s">
        <v>8288</v>
      </c>
      <c r="W1112" s="207" t="s">
        <v>8288</v>
      </c>
      <c r="X1112" s="207" t="s">
        <v>8288</v>
      </c>
      <c r="Y1112" s="207" t="s">
        <v>8288</v>
      </c>
      <c r="Z1112" s="207" t="s">
        <v>8288</v>
      </c>
      <c r="AA1112" s="209" t="s">
        <v>8288</v>
      </c>
      <c r="AB1112" s="209" t="s">
        <v>4169</v>
      </c>
      <c r="AC1112" s="210" t="s">
        <v>4169</v>
      </c>
      <c r="AD1112" s="210" t="s">
        <v>18766</v>
      </c>
      <c r="AE1112" s="210"/>
      <c r="AF1112" s="210" t="s">
        <v>18767</v>
      </c>
      <c r="AG1112" t="str">
        <f>IFERROR(IF(COUNTIF(C1112:L1112,"Feed Ingredient")&gt;0,INDEX(ani_diet!T:T,MATCH(M1112,ani_diet!D:D,0)),""),"")</f>
        <v/>
      </c>
      <c r="AH1112" s="60" t="str">
        <f>IF(IFERROR(IF(MATCH("Feed Ingredient", AOM[[#This Row],[L1]:[L10]],0)&gt;0, TRUE, FALSE), FALSE)=TRUE,IFERROR(VLOOKUP(M1112, ani_diet!C:C, 1, FALSE), "No Match"),FALSE)</f>
        <v>Unspecified Grass</v>
      </c>
      <c r="AI1112" t="s">
        <v>21120</v>
      </c>
      <c r="AL1112" t="str">
        <f>IFERROR(IF(COUNTIF(C1112:L1112,"Feed Ingredient")&gt;0,INDEX(ani_diet!T:T,MATCH(M1112,ani_diet!D:D,0)),""),"")</f>
        <v/>
      </c>
    </row>
    <row r="1113" spans="1:38">
      <c r="A1113" t="str">
        <f>_xlfn.TEXTJOIN("/",TRUE,AOM[[#This Row],[L1]:[L10]])</f>
        <v>Management/Livestock Management/Feed Characteristic/Feed Composition/Feed Ingredient/Forage Plants/Cereal and Grass Forages/Unspecified Grass/Unspecified Grass Dried</v>
      </c>
      <c r="B1113" s="207" t="s">
        <v>21484</v>
      </c>
      <c r="C1113" s="207" t="s">
        <v>17896</v>
      </c>
      <c r="D1113" s="207" t="s">
        <v>17898</v>
      </c>
      <c r="E1113" s="207" t="s">
        <v>17908</v>
      </c>
      <c r="F1113" s="207" t="s">
        <v>18308</v>
      </c>
      <c r="G1113" s="207" t="s">
        <v>18309</v>
      </c>
      <c r="H1113" s="207" t="s">
        <v>20736</v>
      </c>
      <c r="I1113" s="207" t="s">
        <v>20815</v>
      </c>
      <c r="J1113" s="207" t="s">
        <v>21483</v>
      </c>
      <c r="K1113" s="207" t="s">
        <v>21485</v>
      </c>
      <c r="L1113" s="207"/>
      <c r="M1113" t="str" cm="1">
        <f t="array" ref="M1113">LOOKUP(2,1/(C1113:L1113&lt;&gt;""),C1113:L1113)</f>
        <v>Unspecified Grass Dried</v>
      </c>
      <c r="N1113" s="207"/>
      <c r="O1113" s="207" t="s">
        <v>8288</v>
      </c>
      <c r="P1113" s="207" t="s">
        <v>8288</v>
      </c>
      <c r="Q1113" s="207" t="s">
        <v>8288</v>
      </c>
      <c r="R1113" s="207" t="s">
        <v>8288</v>
      </c>
      <c r="S1113" s="207" t="s">
        <v>8288</v>
      </c>
      <c r="T1113" s="207" t="s">
        <v>8288</v>
      </c>
      <c r="U1113" s="207"/>
      <c r="V1113" s="209" t="s">
        <v>8288</v>
      </c>
      <c r="W1113" s="207" t="s">
        <v>8288</v>
      </c>
      <c r="X1113" s="207" t="s">
        <v>8288</v>
      </c>
      <c r="Y1113" s="207" t="s">
        <v>8288</v>
      </c>
      <c r="Z1113" s="207" t="s">
        <v>8288</v>
      </c>
      <c r="AA1113" s="209" t="s">
        <v>8288</v>
      </c>
      <c r="AB1113" s="209" t="s">
        <v>4169</v>
      </c>
      <c r="AC1113" s="210" t="s">
        <v>4169</v>
      </c>
      <c r="AD1113" s="210" t="s">
        <v>18766</v>
      </c>
      <c r="AE1113" s="210"/>
      <c r="AF1113" s="210" t="s">
        <v>18767</v>
      </c>
      <c r="AG1113" t="str">
        <f>IFERROR(IF(COUNTIF(C1113:L1113,"Feed Ingredient")&gt;0,INDEX(ani_diet!T:T,MATCH(M1113,ani_diet!D:D,0)),""),"")</f>
        <v/>
      </c>
      <c r="AH1113" s="60" t="str">
        <f>IF(IFERROR(IF(MATCH("Feed Ingredient", AOM[[#This Row],[L1]:[L10]],0)&gt;0, TRUE, FALSE), FALSE)=TRUE,IFERROR(VLOOKUP(M1113, ani_diet!C:C, 1, FALSE), "No Match"),FALSE)</f>
        <v>No Match</v>
      </c>
      <c r="AI1113" t="s">
        <v>21120</v>
      </c>
      <c r="AL1113" t="str">
        <f>IFERROR(IF(COUNTIF(C1113:L1113,"Feed Ingredient")&gt;0,INDEX(ani_diet!T:T,MATCH(M1113,ani_diet!D:D,0)),""),"")</f>
        <v/>
      </c>
    </row>
    <row r="1114" spans="1:38">
      <c r="A1114" t="str">
        <f>_xlfn.TEXTJOIN("/",TRUE,AOM[[#This Row],[L1]:[L10]])</f>
        <v>Management/Livestock Management/Feed Characteristic/Feed Composition/Feed Ingredient/Forage Plants/Cereal and Grass Forages/Unspecified Grass/Unspecified Grass Dried Ground</v>
      </c>
      <c r="B1114" s="207" t="s">
        <v>21486</v>
      </c>
      <c r="C1114" s="207" t="s">
        <v>17896</v>
      </c>
      <c r="D1114" s="207" t="s">
        <v>17898</v>
      </c>
      <c r="E1114" s="207" t="s">
        <v>17908</v>
      </c>
      <c r="F1114" s="207" t="s">
        <v>18308</v>
      </c>
      <c r="G1114" s="207" t="s">
        <v>18309</v>
      </c>
      <c r="H1114" s="207" t="s">
        <v>20736</v>
      </c>
      <c r="I1114" s="207" t="s">
        <v>20815</v>
      </c>
      <c r="J1114" s="207" t="s">
        <v>21483</v>
      </c>
      <c r="K1114" s="207" t="s">
        <v>21487</v>
      </c>
      <c r="L1114" s="207"/>
      <c r="M1114" t="str" cm="1">
        <f t="array" ref="M1114">LOOKUP(2,1/(C1114:L1114&lt;&gt;""),C1114:L1114)</f>
        <v>Unspecified Grass Dried Ground</v>
      </c>
      <c r="N1114" s="207" t="s">
        <v>21488</v>
      </c>
      <c r="O1114" s="207" t="s">
        <v>8288</v>
      </c>
      <c r="P1114" s="207" t="s">
        <v>8288</v>
      </c>
      <c r="Q1114" s="207" t="s">
        <v>8288</v>
      </c>
      <c r="R1114" s="207" t="s">
        <v>8288</v>
      </c>
      <c r="S1114" s="207" t="s">
        <v>8288</v>
      </c>
      <c r="T1114" s="207" t="s">
        <v>8288</v>
      </c>
      <c r="U1114" s="207"/>
      <c r="V1114" s="209" t="s">
        <v>8288</v>
      </c>
      <c r="W1114" s="207" t="s">
        <v>8288</v>
      </c>
      <c r="X1114" s="207" t="s">
        <v>8288</v>
      </c>
      <c r="Y1114" s="207" t="s">
        <v>8288</v>
      </c>
      <c r="Z1114" s="207" t="s">
        <v>8288</v>
      </c>
      <c r="AA1114" s="209" t="s">
        <v>8288</v>
      </c>
      <c r="AB1114" s="209" t="s">
        <v>4169</v>
      </c>
      <c r="AC1114" s="210" t="s">
        <v>4169</v>
      </c>
      <c r="AD1114" s="210" t="s">
        <v>18766</v>
      </c>
      <c r="AE1114" s="210"/>
      <c r="AF1114" s="210" t="s">
        <v>18767</v>
      </c>
      <c r="AG1114" t="str">
        <f>IFERROR(IF(COUNTIF(C1114:L1114,"Feed Ingredient")&gt;0,INDEX(ani_diet!T:T,MATCH(M1114,ani_diet!D:D,0)),""),"")</f>
        <v/>
      </c>
      <c r="AH1114" s="60" t="str">
        <f>IF(IFERROR(IF(MATCH("Feed Ingredient", AOM[[#This Row],[L1]:[L10]],0)&gt;0, TRUE, FALSE), FALSE)=TRUE,IFERROR(VLOOKUP(M1114, ani_diet!C:C, 1, FALSE), "No Match"),FALSE)</f>
        <v>No Match</v>
      </c>
      <c r="AI1114" t="s">
        <v>21120</v>
      </c>
      <c r="AL1114" t="str">
        <f>IFERROR(IF(COUNTIF(C1114:L1114,"Feed Ingredient")&gt;0,INDEX(ani_diet!T:T,MATCH(M1114,ani_diet!D:D,0)),""),"")</f>
        <v/>
      </c>
    </row>
    <row r="1115" spans="1:38">
      <c r="A1115" t="s">
        <v>21489</v>
      </c>
      <c r="B1115" s="207" t="s">
        <v>21490</v>
      </c>
      <c r="C1115" s="207" t="s">
        <v>17896</v>
      </c>
      <c r="D1115" s="207" t="s">
        <v>17898</v>
      </c>
      <c r="E1115" s="207" t="s">
        <v>17908</v>
      </c>
      <c r="F1115" s="207" t="s">
        <v>18308</v>
      </c>
      <c r="G1115" s="207" t="s">
        <v>18309</v>
      </c>
      <c r="H1115" s="207" t="s">
        <v>20736</v>
      </c>
      <c r="I1115" s="207" t="s">
        <v>20815</v>
      </c>
      <c r="J1115" s="207" t="s">
        <v>21483</v>
      </c>
      <c r="K1115" s="207" t="s">
        <v>21491</v>
      </c>
      <c r="L1115" s="207"/>
      <c r="M1115" t="str" cm="1">
        <f t="array" ref="M1115">LOOKUP(2,1/(C1115:L1115&lt;&gt;""),C1115:L1115)</f>
        <v>Unspecified Grass Urea Treated</v>
      </c>
      <c r="N1115" s="207"/>
      <c r="O1115" s="207" t="s">
        <v>8288</v>
      </c>
      <c r="P1115" s="207" t="s">
        <v>8288</v>
      </c>
      <c r="Q1115" s="207" t="s">
        <v>8288</v>
      </c>
      <c r="R1115" s="207" t="s">
        <v>8288</v>
      </c>
      <c r="S1115" s="207" t="s">
        <v>8288</v>
      </c>
      <c r="T1115" s="207" t="s">
        <v>8288</v>
      </c>
      <c r="U1115" s="207"/>
      <c r="V1115" s="209" t="s">
        <v>8288</v>
      </c>
      <c r="W1115" s="207" t="s">
        <v>8288</v>
      </c>
      <c r="X1115" s="207" t="s">
        <v>8288</v>
      </c>
      <c r="Y1115" s="207" t="s">
        <v>8288</v>
      </c>
      <c r="Z1115" s="207" t="s">
        <v>8288</v>
      </c>
      <c r="AA1115" s="209" t="s">
        <v>8288</v>
      </c>
      <c r="AB1115" s="209" t="s">
        <v>4169</v>
      </c>
      <c r="AC1115" s="210" t="s">
        <v>4169</v>
      </c>
      <c r="AD1115" s="210" t="s">
        <v>18766</v>
      </c>
      <c r="AE1115" s="210"/>
      <c r="AF1115" s="210" t="s">
        <v>18767</v>
      </c>
      <c r="AG1115" t="str">
        <f>IFERROR(IF(COUNTIF(C1115:L1115,"Feed Ingredient")&gt;0,INDEX(ani_diet!T:T,MATCH(M1115,ani_diet!D:D,0)),""),"")</f>
        <v/>
      </c>
      <c r="AH1115" s="60" t="str">
        <f>IF(IFERROR(IF(MATCH("Feed Ingredient", AOM[[#This Row],[L1]:[L10]],0)&gt;0, TRUE, FALSE), FALSE)=TRUE,IFERROR(VLOOKUP(M1115, ani_diet!C:C, 1, FALSE), "No Match"),FALSE)</f>
        <v>No Match</v>
      </c>
      <c r="AI1115" t="s">
        <v>3539</v>
      </c>
      <c r="AL1115" t="str">
        <f>IFERROR(IF(COUNTIF(C1115:L1115,"Feed Ingredient")&gt;0,INDEX(ani_diet!T:T,MATCH(M1115,ani_diet!D:D,0)),""),"")</f>
        <v/>
      </c>
    </row>
    <row r="1116" spans="1:38">
      <c r="A1116" t="s">
        <v>21489</v>
      </c>
      <c r="B1116" s="207" t="s">
        <v>21492</v>
      </c>
      <c r="C1116" s="207" t="s">
        <v>17896</v>
      </c>
      <c r="D1116" s="207" t="s">
        <v>17898</v>
      </c>
      <c r="E1116" s="207" t="s">
        <v>17908</v>
      </c>
      <c r="F1116" s="207" t="s">
        <v>18308</v>
      </c>
      <c r="G1116" s="207" t="s">
        <v>18309</v>
      </c>
      <c r="H1116" s="207" t="s">
        <v>20736</v>
      </c>
      <c r="I1116" s="207" t="s">
        <v>20815</v>
      </c>
      <c r="J1116" s="207" t="s">
        <v>21483</v>
      </c>
      <c r="K1116" s="207" t="s">
        <v>21493</v>
      </c>
      <c r="L1116" s="207"/>
      <c r="M1116" t="str" cm="1">
        <f t="array" ref="M1116">LOOKUP(2,1/(C1116:L1116&lt;&gt;""),C1116:L1116)</f>
        <v>Unspecified Grass Urea Treated Dried</v>
      </c>
      <c r="N1116" s="207"/>
      <c r="O1116" s="207" t="s">
        <v>8288</v>
      </c>
      <c r="P1116" s="207" t="s">
        <v>8288</v>
      </c>
      <c r="Q1116" s="207" t="s">
        <v>8288</v>
      </c>
      <c r="R1116" s="207" t="s">
        <v>8288</v>
      </c>
      <c r="S1116" s="207" t="s">
        <v>8288</v>
      </c>
      <c r="T1116" s="207" t="s">
        <v>8288</v>
      </c>
      <c r="U1116" s="207"/>
      <c r="V1116" s="209" t="s">
        <v>8288</v>
      </c>
      <c r="W1116" s="207" t="s">
        <v>8288</v>
      </c>
      <c r="X1116" s="207" t="s">
        <v>8288</v>
      </c>
      <c r="Y1116" s="207" t="s">
        <v>8288</v>
      </c>
      <c r="Z1116" s="207" t="s">
        <v>8288</v>
      </c>
      <c r="AA1116" s="209" t="s">
        <v>8288</v>
      </c>
      <c r="AB1116" s="209" t="s">
        <v>4169</v>
      </c>
      <c r="AC1116" s="210" t="s">
        <v>4169</v>
      </c>
      <c r="AD1116" s="210" t="s">
        <v>18766</v>
      </c>
      <c r="AE1116" s="210"/>
      <c r="AF1116" s="210" t="s">
        <v>18767</v>
      </c>
      <c r="AG1116" t="str">
        <f>IFERROR(IF(COUNTIF(C1116:L1116,"Feed Ingredient")&gt;0,INDEX(ani_diet!T:T,MATCH(M1116,ani_diet!D:D,0)),""),"")</f>
        <v/>
      </c>
      <c r="AH1116" s="60" t="str">
        <f>IF(IFERROR(IF(MATCH("Feed Ingredient", AOM[[#This Row],[L1]:[L10]],0)&gt;0, TRUE, FALSE), FALSE)=TRUE,IFERROR(VLOOKUP(M1116, ani_diet!C:C, 1, FALSE), "No Match"),FALSE)</f>
        <v>No Match</v>
      </c>
      <c r="AI1116" t="s">
        <v>3539</v>
      </c>
      <c r="AL1116" t="str">
        <f>IFERROR(IF(COUNTIF(C1116:L1116,"Feed Ingredient")&gt;0,INDEX(ani_diet!T:T,MATCH(M1116,ani_diet!D:D,0)),""),"")</f>
        <v/>
      </c>
    </row>
    <row r="1117" spans="1:38">
      <c r="A1117" t="str">
        <f>_xlfn.TEXTJOIN("/",TRUE,AOM[[#This Row],[L1]:[L10]])</f>
        <v>Management/Livestock Management/Feed Characteristic/Feed Composition/Feed Ingredient/Forage Plants/Cereal and Grass Forages/Unspecified Grazing</v>
      </c>
      <c r="B1117" s="207" t="s">
        <v>21494</v>
      </c>
      <c r="C1117" s="207" t="s">
        <v>17896</v>
      </c>
      <c r="D1117" s="207" t="s">
        <v>17898</v>
      </c>
      <c r="E1117" s="207" t="s">
        <v>17908</v>
      </c>
      <c r="F1117" s="207" t="s">
        <v>18308</v>
      </c>
      <c r="G1117" s="207" t="s">
        <v>18309</v>
      </c>
      <c r="H1117" s="207" t="s">
        <v>20736</v>
      </c>
      <c r="I1117" s="207" t="s">
        <v>20815</v>
      </c>
      <c r="J1117" s="207" t="s">
        <v>21495</v>
      </c>
      <c r="K1117" s="207" t="s">
        <v>8288</v>
      </c>
      <c r="L1117" s="207"/>
      <c r="M1117" t="str" cm="1">
        <f t="array" ref="M1117">LOOKUP(2,1/(C1117:L1117&lt;&gt;""),C1117:L1117)</f>
        <v>Unspecified Grazing</v>
      </c>
      <c r="N1117" s="207" t="s">
        <v>8288</v>
      </c>
      <c r="O1117" s="207" t="s">
        <v>8288</v>
      </c>
      <c r="P1117" s="207" t="s">
        <v>8288</v>
      </c>
      <c r="Q1117" s="207" t="s">
        <v>8288</v>
      </c>
      <c r="R1117" s="207" t="s">
        <v>8288</v>
      </c>
      <c r="S1117" s="207" t="s">
        <v>8288</v>
      </c>
      <c r="T1117" s="207" t="s">
        <v>8288</v>
      </c>
      <c r="U1117" s="207"/>
      <c r="V1117" s="209" t="s">
        <v>8288</v>
      </c>
      <c r="W1117" s="207" t="s">
        <v>8288</v>
      </c>
      <c r="X1117" s="207" t="s">
        <v>8288</v>
      </c>
      <c r="Y1117" s="207" t="s">
        <v>8288</v>
      </c>
      <c r="Z1117" s="207" t="s">
        <v>8288</v>
      </c>
      <c r="AA1117" s="209" t="s">
        <v>8288</v>
      </c>
      <c r="AB1117" s="209" t="s">
        <v>4169</v>
      </c>
      <c r="AC1117" s="210" t="s">
        <v>4169</v>
      </c>
      <c r="AD1117" s="210" t="s">
        <v>18766</v>
      </c>
      <c r="AE1117" s="210"/>
      <c r="AF1117" s="210" t="s">
        <v>18767</v>
      </c>
      <c r="AG1117" t="str">
        <f>IFERROR(IF(COUNTIF(C1117:L1117,"Feed Ingredient")&gt;0,INDEX(ani_diet!T:T,MATCH(M1117,ani_diet!D:D,0)),""),"")</f>
        <v/>
      </c>
      <c r="AH1117" s="60" t="str">
        <f>IF(IFERROR(IF(MATCH("Feed Ingredient", AOM[[#This Row],[L1]:[L10]],0)&gt;0, TRUE, FALSE), FALSE)=TRUE,IFERROR(VLOOKUP(M1117, ani_diet!C:C, 1, FALSE), "No Match"),FALSE)</f>
        <v>No Match</v>
      </c>
      <c r="AI1117" t="s">
        <v>4169</v>
      </c>
      <c r="AL1117" t="str">
        <f>IFERROR(IF(COUNTIF(C1117:L1117,"Feed Ingredient")&gt;0,INDEX(ani_diet!T:T,MATCH(M1117,ani_diet!D:D,0)),""),"")</f>
        <v/>
      </c>
    </row>
    <row r="1118" spans="1:38">
      <c r="A1118" t="str">
        <f>_xlfn.TEXTJOIN("/",TRUE,AOM[[#This Row],[L1]:[L10]])</f>
        <v>Management/Livestock Management/Feed Characteristic/Feed Composition/Feed Ingredient/Forage Plants/Cereal and Grass Forages/Urochloa mosambicensis/Urochloa mosambicensis Dried</v>
      </c>
      <c r="B1118" s="207" t="s">
        <v>21496</v>
      </c>
      <c r="C1118" s="207" t="s">
        <v>17896</v>
      </c>
      <c r="D1118" s="207" t="s">
        <v>17898</v>
      </c>
      <c r="E1118" s="207" t="s">
        <v>17908</v>
      </c>
      <c r="F1118" s="207" t="s">
        <v>18308</v>
      </c>
      <c r="G1118" s="207" t="s">
        <v>18309</v>
      </c>
      <c r="H1118" s="207" t="s">
        <v>20736</v>
      </c>
      <c r="I1118" s="207" t="s">
        <v>20815</v>
      </c>
      <c r="J1118" s="207" t="s">
        <v>21497</v>
      </c>
      <c r="K1118" s="207" t="s">
        <v>21498</v>
      </c>
      <c r="L1118" s="207"/>
      <c r="M1118" t="str" cm="1">
        <f t="array" ref="M1118">LOOKUP(2,1/(C1118:L1118&lt;&gt;""),C1118:L1118)</f>
        <v>Urochloa mosambicensis Dried</v>
      </c>
      <c r="N1118" s="207" t="s">
        <v>21499</v>
      </c>
      <c r="O1118" s="207"/>
      <c r="P1118" s="207"/>
      <c r="Q1118" s="207"/>
      <c r="R1118" s="207"/>
      <c r="S1118" s="207"/>
      <c r="T1118" s="207"/>
      <c r="U1118" s="207" t="s">
        <v>21497</v>
      </c>
      <c r="V1118" s="209" t="s">
        <v>21500</v>
      </c>
      <c r="W1118" s="207"/>
      <c r="X1118" s="207"/>
      <c r="Y1118" s="207"/>
      <c r="Z1118" s="207"/>
      <c r="AA1118" s="209" t="s">
        <v>21501</v>
      </c>
      <c r="AB1118" s="211" t="s">
        <v>21502</v>
      </c>
      <c r="AC1118" s="210" t="s">
        <v>4169</v>
      </c>
      <c r="AD1118" s="210" t="s">
        <v>18766</v>
      </c>
      <c r="AE1118" s="210"/>
      <c r="AF1118" s="210" t="s">
        <v>18767</v>
      </c>
      <c r="AG1118" t="str">
        <f>IFERROR(IF(COUNTIF(C1118:L1118,"Feed Ingredient")&gt;0,INDEX(ani_diet!T:T,MATCH(M1118,ani_diet!D:D,0)),""),"")</f>
        <v>Urochloa mosambicensis</v>
      </c>
      <c r="AH1118" s="60" t="str">
        <f>IF(IFERROR(IF(MATCH("Feed Ingredient", AOM[[#This Row],[L1]:[L10]],0)&gt;0, TRUE, FALSE), FALSE)=TRUE,IFERROR(VLOOKUP(M1118, ani_diet!C:C, 1, FALSE), "No Match"),FALSE)</f>
        <v>No Match</v>
      </c>
      <c r="AI1118" t="s">
        <v>4169</v>
      </c>
      <c r="AL1118" t="str">
        <f>IFERROR(IF(COUNTIF(C1118:L1118,"Feed Ingredient")&gt;0,INDEX(ani_diet!T:T,MATCH(M1118,ani_diet!D:D,0)),""),"")</f>
        <v>Urochloa mosambicensis</v>
      </c>
    </row>
    <row r="1119" spans="1:38">
      <c r="A1119" t="str">
        <f>_xlfn.TEXTJOIN("/",TRUE,AOM[[#This Row],[L1]:[L10]])</f>
        <v>Management/Livestock Management/Feed Characteristic/Feed Composition/Feed Ingredient/Forage Plants/Cereal and Grass Forages/Urochloa mosambicensis</v>
      </c>
      <c r="B1119" s="207" t="s">
        <v>21503</v>
      </c>
      <c r="C1119" s="207" t="s">
        <v>17896</v>
      </c>
      <c r="D1119" s="207" t="s">
        <v>17898</v>
      </c>
      <c r="E1119" s="207" t="s">
        <v>17908</v>
      </c>
      <c r="F1119" s="207" t="s">
        <v>18308</v>
      </c>
      <c r="G1119" s="207" t="s">
        <v>18309</v>
      </c>
      <c r="H1119" s="207" t="s">
        <v>20736</v>
      </c>
      <c r="I1119" s="207" t="s">
        <v>20815</v>
      </c>
      <c r="J1119" s="207" t="s">
        <v>21497</v>
      </c>
      <c r="K1119" s="207"/>
      <c r="L1119" s="207"/>
      <c r="M1119" t="str" cm="1">
        <f t="array" ref="M1119">LOOKUP(2,1/(C1119:L1119&lt;&gt;""),C1119:L1119)</f>
        <v>Urochloa mosambicensis</v>
      </c>
      <c r="N1119" s="207" t="s">
        <v>21504</v>
      </c>
      <c r="O1119" s="207"/>
      <c r="P1119" s="207"/>
      <c r="Q1119" s="207"/>
      <c r="R1119" s="207"/>
      <c r="S1119" s="207"/>
      <c r="T1119" s="207"/>
      <c r="U1119" s="207" t="s">
        <v>21497</v>
      </c>
      <c r="V1119" s="209" t="s">
        <v>21500</v>
      </c>
      <c r="W1119" s="207"/>
      <c r="X1119" s="207"/>
      <c r="Y1119" s="207"/>
      <c r="Z1119" s="207"/>
      <c r="AA1119" s="209" t="s">
        <v>21501</v>
      </c>
      <c r="AB1119" s="225" t="s">
        <v>21505</v>
      </c>
      <c r="AC1119" s="210" t="s">
        <v>4169</v>
      </c>
      <c r="AD1119" s="210" t="s">
        <v>18766</v>
      </c>
      <c r="AE1119" s="210"/>
      <c r="AF1119" s="210" t="s">
        <v>18767</v>
      </c>
      <c r="AG1119" t="str">
        <f>IFERROR(IF(COUNTIF(C1119:L1119,"Feed Ingredient")&gt;0,INDEX(ani_diet!T:T,MATCH(M1119,ani_diet!D:D,0)),""),"")</f>
        <v>Urochloa mosambicensis</v>
      </c>
      <c r="AH1119" s="60" t="str">
        <f>IF(IFERROR(IF(MATCH("Feed Ingredient", AOM[[#This Row],[L1]:[L10]],0)&gt;0, TRUE, FALSE), FALSE)=TRUE,IFERROR(VLOOKUP(M1119, ani_diet!C:C, 1, FALSE), "No Match"),FALSE)</f>
        <v>Urochloa mosambicensis</v>
      </c>
      <c r="AI1119" t="s">
        <v>4169</v>
      </c>
      <c r="AL1119" t="str">
        <f>IFERROR(IF(COUNTIF(C1119:L1119,"Feed Ingredient")&gt;0,INDEX(ani_diet!T:T,MATCH(M1119,ani_diet!D:D,0)),""),"")</f>
        <v>Urochloa mosambicensis</v>
      </c>
    </row>
    <row r="1120" spans="1:38">
      <c r="A1120" t="str">
        <f>_xlfn.TEXTJOIN("/",TRUE,AOM[[#This Row],[L1]:[L10]])</f>
        <v>Management/Livestock Management/Feed Characteristic/Feed Composition/Feed Ingredient/Forage Plants/Forage Trees</v>
      </c>
      <c r="B1120" s="207" t="s">
        <v>21506</v>
      </c>
      <c r="C1120" s="207" t="s">
        <v>17896</v>
      </c>
      <c r="D1120" s="207" t="s">
        <v>17898</v>
      </c>
      <c r="E1120" s="207" t="s">
        <v>17908</v>
      </c>
      <c r="F1120" s="207" t="s">
        <v>18308</v>
      </c>
      <c r="G1120" s="207" t="s">
        <v>18309</v>
      </c>
      <c r="H1120" s="207" t="s">
        <v>20736</v>
      </c>
      <c r="I1120" s="207" t="s">
        <v>21507</v>
      </c>
      <c r="J1120" s="207" t="s">
        <v>8288</v>
      </c>
      <c r="K1120" s="207" t="s">
        <v>8288</v>
      </c>
      <c r="L1120" s="207"/>
      <c r="M1120" t="str" cm="1">
        <f t="array" ref="M1120">LOOKUP(2,1/(C1120:L1120&lt;&gt;""),C1120:L1120)</f>
        <v>Forage Trees</v>
      </c>
      <c r="N1120" s="207" t="s">
        <v>8288</v>
      </c>
      <c r="O1120" s="207" t="s">
        <v>8288</v>
      </c>
      <c r="P1120" s="207" t="s">
        <v>8288</v>
      </c>
      <c r="Q1120" s="207" t="s">
        <v>8288</v>
      </c>
      <c r="R1120" s="207" t="s">
        <v>8288</v>
      </c>
      <c r="S1120" s="207" t="s">
        <v>8288</v>
      </c>
      <c r="T1120" s="207" t="s">
        <v>8288</v>
      </c>
      <c r="U1120" s="207"/>
      <c r="V1120" s="209" t="s">
        <v>8288</v>
      </c>
      <c r="W1120" s="207" t="s">
        <v>8288</v>
      </c>
      <c r="X1120" s="207" t="s">
        <v>8288</v>
      </c>
      <c r="Y1120" s="207" t="s">
        <v>8288</v>
      </c>
      <c r="Z1120" s="207" t="s">
        <v>8288</v>
      </c>
      <c r="AA1120" s="209" t="s">
        <v>8288</v>
      </c>
      <c r="AB1120" s="209" t="s">
        <v>4169</v>
      </c>
      <c r="AC1120" s="210" t="s">
        <v>4169</v>
      </c>
      <c r="AD1120" s="210" t="s">
        <v>18766</v>
      </c>
      <c r="AE1120" s="210"/>
      <c r="AF1120" s="210" t="s">
        <v>18767</v>
      </c>
      <c r="AG1120" t="str">
        <f>IFERROR(IF(COUNTIF(C1120:L1120,"Feed Ingredient")&gt;0,INDEX(ani_diet!T:T,MATCH(M1120,ani_diet!D:D,0)),""),"")</f>
        <v/>
      </c>
      <c r="AH1120" s="60" t="str">
        <f>IF(IFERROR(IF(MATCH("Feed Ingredient", AOM[[#This Row],[L1]:[L10]],0)&gt;0, TRUE, FALSE), FALSE)=TRUE,IFERROR(VLOOKUP(M1120, ani_diet!C:C, 1, FALSE), "No Match"),FALSE)</f>
        <v>No Match</v>
      </c>
      <c r="AI1120" t="s">
        <v>4169</v>
      </c>
      <c r="AL1120" t="str">
        <f>IFERROR(IF(COUNTIF(C1120:L1120,"Feed Ingredient")&gt;0,INDEX(ani_diet!T:T,MATCH(M1120,ani_diet!D:D,0)),""),"")</f>
        <v/>
      </c>
    </row>
    <row r="1121" spans="1:38">
      <c r="A1121" t="str">
        <f>_xlfn.TEXTJOIN("/",TRUE,AOM[[#This Row],[L1]:[L10]])</f>
        <v>Management/Livestock Management/Feed Characteristic/Feed Composition/Feed Ingredient/Forage Plants/Forage Trees/Acacia Albida/Acacia Albida Leaves</v>
      </c>
      <c r="B1121" s="207" t="s">
        <v>21508</v>
      </c>
      <c r="C1121" s="207" t="s">
        <v>17896</v>
      </c>
      <c r="D1121" s="207" t="s">
        <v>17898</v>
      </c>
      <c r="E1121" s="207" t="s">
        <v>17908</v>
      </c>
      <c r="F1121" s="207" t="s">
        <v>18308</v>
      </c>
      <c r="G1121" s="207" t="s">
        <v>18309</v>
      </c>
      <c r="H1121" s="207" t="s">
        <v>20736</v>
      </c>
      <c r="I1121" s="207" t="s">
        <v>21507</v>
      </c>
      <c r="J1121" s="207" t="s">
        <v>21509</v>
      </c>
      <c r="K1121" s="207" t="s">
        <v>21510</v>
      </c>
      <c r="L1121" s="207"/>
      <c r="M1121" t="str" cm="1">
        <f t="array" ref="M1121">LOOKUP(2,1/(C1121:L1121&lt;&gt;""),C1121:L1121)</f>
        <v>Acacia Albida Leaves</v>
      </c>
      <c r="N1121" s="207"/>
      <c r="O1121" s="207" t="s">
        <v>8288</v>
      </c>
      <c r="P1121" s="207" t="s">
        <v>8288</v>
      </c>
      <c r="Q1121" s="207" t="s">
        <v>8288</v>
      </c>
      <c r="R1121" s="207" t="s">
        <v>8288</v>
      </c>
      <c r="S1121" s="207" t="s">
        <v>8288</v>
      </c>
      <c r="T1121" s="207" t="s">
        <v>8288</v>
      </c>
      <c r="U1121" s="207" t="s">
        <v>21509</v>
      </c>
      <c r="V1121" s="211" t="s">
        <v>21511</v>
      </c>
      <c r="W1121" s="207" t="s">
        <v>8288</v>
      </c>
      <c r="X1121" s="207" t="s">
        <v>8288</v>
      </c>
      <c r="Y1121" s="207" t="s">
        <v>8288</v>
      </c>
      <c r="Z1121" s="207" t="s">
        <v>8288</v>
      </c>
      <c r="AA1121" s="209" t="s">
        <v>21512</v>
      </c>
      <c r="AB1121" s="211" t="s">
        <v>21513</v>
      </c>
      <c r="AC1121" s="210" t="s">
        <v>4169</v>
      </c>
      <c r="AD1121" s="210" t="s">
        <v>18766</v>
      </c>
      <c r="AE1121" s="210"/>
      <c r="AF1121" s="210" t="s">
        <v>18767</v>
      </c>
      <c r="AG1121" t="str">
        <f>IFERROR(IF(COUNTIF(C1121:L1121,"Feed Ingredient")&gt;0,INDEX(ani_diet!T:T,MATCH(M1121,ani_diet!D:D,0)),""),"")</f>
        <v>Acacia Albida Leaves</v>
      </c>
      <c r="AH1121" s="60" t="str">
        <f>IF(IFERROR(IF(MATCH("Feed Ingredient", AOM[[#This Row],[L1]:[L10]],0)&gt;0, TRUE, FALSE), FALSE)=TRUE,IFERROR(VLOOKUP(M1121, ani_diet!C:C, 1, FALSE), "No Match"),FALSE)</f>
        <v>Acacia albida Leaves</v>
      </c>
      <c r="AI1121" t="s">
        <v>21514</v>
      </c>
      <c r="AL1121" t="str">
        <f>IFERROR(IF(COUNTIF(C1121:L1121,"Feed Ingredient")&gt;0,INDEX(ani_diet!T:T,MATCH(M1121,ani_diet!D:D,0)),""),"")</f>
        <v>Acacia Albida Leaves</v>
      </c>
    </row>
    <row r="1122" spans="1:38">
      <c r="A1122" t="str">
        <f>_xlfn.TEXTJOIN("/",TRUE,AOM[[#This Row],[L1]:[L10]])</f>
        <v>Management/Livestock Management/Feed Characteristic/Feed Composition/Feed Ingredient/Forage Plants/Forage Trees/Acacia Albida</v>
      </c>
      <c r="B1122" s="207" t="s">
        <v>21515</v>
      </c>
      <c r="C1122" s="207" t="s">
        <v>17896</v>
      </c>
      <c r="D1122" s="207" t="s">
        <v>17898</v>
      </c>
      <c r="E1122" s="207" t="s">
        <v>17908</v>
      </c>
      <c r="F1122" s="207" t="s">
        <v>18308</v>
      </c>
      <c r="G1122" s="207" t="s">
        <v>18309</v>
      </c>
      <c r="H1122" s="207" t="s">
        <v>20736</v>
      </c>
      <c r="I1122" s="207" t="s">
        <v>21507</v>
      </c>
      <c r="J1122" s="207" t="s">
        <v>21509</v>
      </c>
      <c r="K1122" s="207"/>
      <c r="L1122" s="207"/>
      <c r="M1122" t="str" cm="1">
        <f t="array" ref="M1122">LOOKUP(2,1/(C1122:L1122&lt;&gt;""),C1122:L1122)</f>
        <v>Acacia Albida</v>
      </c>
      <c r="N1122" s="207"/>
      <c r="O1122" s="207" t="s">
        <v>8288</v>
      </c>
      <c r="P1122" s="207" t="s">
        <v>8288</v>
      </c>
      <c r="Q1122" s="207" t="s">
        <v>8288</v>
      </c>
      <c r="R1122" s="207" t="s">
        <v>8288</v>
      </c>
      <c r="S1122" s="207" t="s">
        <v>8288</v>
      </c>
      <c r="T1122" s="207" t="s">
        <v>8288</v>
      </c>
      <c r="U1122" s="207" t="s">
        <v>21509</v>
      </c>
      <c r="V1122" s="211" t="s">
        <v>21511</v>
      </c>
      <c r="W1122" s="207" t="s">
        <v>8288</v>
      </c>
      <c r="X1122" s="207" t="s">
        <v>8288</v>
      </c>
      <c r="Y1122" s="207" t="s">
        <v>8288</v>
      </c>
      <c r="Z1122" s="207" t="s">
        <v>8288</v>
      </c>
      <c r="AA1122" s="209" t="s">
        <v>21512</v>
      </c>
      <c r="AB1122" s="211" t="s">
        <v>21516</v>
      </c>
      <c r="AC1122" s="210" t="s">
        <v>4169</v>
      </c>
      <c r="AD1122" s="210" t="s">
        <v>18766</v>
      </c>
      <c r="AE1122" s="210"/>
      <c r="AF1122" s="210" t="s">
        <v>18767</v>
      </c>
      <c r="AG1122" t="str">
        <f>IFERROR(IF(COUNTIF(C1122:L1122,"Feed Ingredient")&gt;0,INDEX(ani_diet!T:T,MATCH(M1122,ani_diet!D:D,0)),""),"")</f>
        <v/>
      </c>
      <c r="AH1122" s="60" t="str">
        <f>IF(IFERROR(IF(MATCH("Feed Ingredient", AOM[[#This Row],[L1]:[L10]],0)&gt;0, TRUE, FALSE), FALSE)=TRUE,IFERROR(VLOOKUP(M1122, ani_diet!C:C, 1, FALSE), "No Match"),FALSE)</f>
        <v>No Match</v>
      </c>
      <c r="AI1122" t="s">
        <v>21514</v>
      </c>
      <c r="AL1122" t="str">
        <f>IFERROR(IF(COUNTIF(C1122:L1122,"Feed Ingredient")&gt;0,INDEX(ani_diet!T:T,MATCH(M1122,ani_diet!D:D,0)),""),"")</f>
        <v/>
      </c>
    </row>
    <row r="1123" spans="1:38">
      <c r="A1123" t="str">
        <f>_xlfn.TEXTJOIN("/",TRUE,AOM[[#This Row],[L1]:[L10]])</f>
        <v>Management/Livestock Management/Feed Characteristic/Feed Composition/Feed Ingredient/Forage Plants/Forage Trees/Acacia angustissima/Acacia angustissima Dried</v>
      </c>
      <c r="B1123" s="207" t="s">
        <v>21517</v>
      </c>
      <c r="C1123" s="207" t="s">
        <v>17896</v>
      </c>
      <c r="D1123" s="207" t="s">
        <v>17898</v>
      </c>
      <c r="E1123" s="207" t="s">
        <v>17908</v>
      </c>
      <c r="F1123" s="207" t="s">
        <v>18308</v>
      </c>
      <c r="G1123" s="207" t="s">
        <v>18309</v>
      </c>
      <c r="H1123" s="207" t="s">
        <v>20736</v>
      </c>
      <c r="I1123" s="207" t="s">
        <v>21507</v>
      </c>
      <c r="J1123" s="207" t="s">
        <v>9757</v>
      </c>
      <c r="K1123" s="207" t="s">
        <v>21518</v>
      </c>
      <c r="L1123" s="207"/>
      <c r="M1123" t="str" cm="1">
        <f t="array" ref="M1123">LOOKUP(2,1/(C1123:L1123&lt;&gt;""),C1123:L1123)</f>
        <v>Acacia angustissima Dried</v>
      </c>
      <c r="N1123" s="207" t="s">
        <v>21519</v>
      </c>
      <c r="O1123" s="207" t="s">
        <v>8288</v>
      </c>
      <c r="P1123" s="207" t="s">
        <v>8288</v>
      </c>
      <c r="Q1123" s="207" t="s">
        <v>8288</v>
      </c>
      <c r="R1123" s="207" t="s">
        <v>8288</v>
      </c>
      <c r="S1123" s="207" t="s">
        <v>8288</v>
      </c>
      <c r="T1123" s="207" t="s">
        <v>8288</v>
      </c>
      <c r="U1123" s="207" t="s">
        <v>9757</v>
      </c>
      <c r="V1123" s="209" t="s">
        <v>21520</v>
      </c>
      <c r="W1123" s="207" t="s">
        <v>8288</v>
      </c>
      <c r="X1123" s="207" t="s">
        <v>8288</v>
      </c>
      <c r="Y1123" s="207" t="s">
        <v>8288</v>
      </c>
      <c r="Z1123" s="207" t="s">
        <v>8288</v>
      </c>
      <c r="AA1123" s="209" t="s">
        <v>9758</v>
      </c>
      <c r="AB1123" s="209" t="s">
        <v>4169</v>
      </c>
      <c r="AC1123" s="210" t="s">
        <v>4169</v>
      </c>
      <c r="AD1123" s="210" t="s">
        <v>18766</v>
      </c>
      <c r="AE1123" s="210"/>
      <c r="AF1123" s="210" t="s">
        <v>18767</v>
      </c>
      <c r="AG1123" t="str">
        <f>IFERROR(IF(COUNTIF(C1123:L1123,"Feed Ingredient")&gt;0,INDEX(ani_diet!T:T,MATCH(M1123,ani_diet!D:D,0)),""),"")</f>
        <v>Acacia angustissima</v>
      </c>
      <c r="AH1123" s="60" t="str">
        <f>IF(IFERROR(IF(MATCH("Feed Ingredient", AOM[[#This Row],[L1]:[L10]],0)&gt;0, TRUE, FALSE), FALSE)=TRUE,IFERROR(VLOOKUP(M1123, ani_diet!C:C, 1, FALSE), "No Match"),FALSE)</f>
        <v>No Match</v>
      </c>
      <c r="AI1123" t="s">
        <v>21521</v>
      </c>
      <c r="AL1123" t="str">
        <f>IFERROR(IF(COUNTIF(C1123:L1123,"Feed Ingredient")&gt;0,INDEX(ani_diet!T:T,MATCH(M1123,ani_diet!D:D,0)),""),"")</f>
        <v>Acacia angustissima</v>
      </c>
    </row>
    <row r="1124" spans="1:38">
      <c r="A1124" t="str">
        <f>_xlfn.TEXTJOIN("/",TRUE,AOM[[#This Row],[L1]:[L10]])</f>
        <v>Management/Livestock Management/Feed Characteristic/Feed Composition/Feed Ingredient/Forage Plants/Forage Trees/Acacia angustissima/Acacia angustissima Leaves/Acacia angusitissima Leaves Dried Ensiled</v>
      </c>
      <c r="B1124" s="207" t="s">
        <v>21522</v>
      </c>
      <c r="C1124" s="207" t="s">
        <v>17896</v>
      </c>
      <c r="D1124" s="207" t="s">
        <v>17898</v>
      </c>
      <c r="E1124" s="207" t="s">
        <v>17908</v>
      </c>
      <c r="F1124" s="207" t="s">
        <v>18308</v>
      </c>
      <c r="G1124" s="207" t="s">
        <v>18309</v>
      </c>
      <c r="H1124" s="207" t="s">
        <v>20736</v>
      </c>
      <c r="I1124" s="207" t="s">
        <v>21507</v>
      </c>
      <c r="J1124" s="207" t="s">
        <v>9757</v>
      </c>
      <c r="K1124" s="207" t="s">
        <v>21523</v>
      </c>
      <c r="L1124" s="207" t="s">
        <v>21524</v>
      </c>
      <c r="M1124" t="str" cm="1">
        <f t="array" ref="M1124">LOOKUP(2,1/(C1124:L1124&lt;&gt;""),C1124:L1124)</f>
        <v>Acacia angusitissima Leaves Dried Ensiled</v>
      </c>
      <c r="N1124" s="207" t="s">
        <v>21525</v>
      </c>
      <c r="O1124" s="207" t="s">
        <v>8288</v>
      </c>
      <c r="P1124" s="207" t="s">
        <v>8288</v>
      </c>
      <c r="Q1124" s="207" t="s">
        <v>8288</v>
      </c>
      <c r="R1124" s="207" t="s">
        <v>8288</v>
      </c>
      <c r="S1124" s="207" t="s">
        <v>8288</v>
      </c>
      <c r="T1124" s="207" t="s">
        <v>8288</v>
      </c>
      <c r="U1124" s="207" t="s">
        <v>9757</v>
      </c>
      <c r="V1124" s="209" t="s">
        <v>21520</v>
      </c>
      <c r="W1124" s="207" t="s">
        <v>8288</v>
      </c>
      <c r="X1124" s="207" t="s">
        <v>8288</v>
      </c>
      <c r="Y1124" s="207" t="s">
        <v>8288</v>
      </c>
      <c r="Z1124" s="207" t="s">
        <v>8288</v>
      </c>
      <c r="AA1124" s="209" t="s">
        <v>9758</v>
      </c>
      <c r="AB1124" s="209" t="s">
        <v>4169</v>
      </c>
      <c r="AC1124" s="210" t="s">
        <v>4169</v>
      </c>
      <c r="AD1124" s="210" t="s">
        <v>18766</v>
      </c>
      <c r="AE1124" s="210"/>
      <c r="AF1124" s="210" t="s">
        <v>18767</v>
      </c>
      <c r="AG1124" t="str">
        <f>IFERROR(IF(COUNTIF(C1124:L1124,"Feed Ingredient")&gt;0,INDEX(ani_diet!T:T,MATCH(M1124,ani_diet!D:D,0)),""),"")</f>
        <v>Acacia angustissima Leaves</v>
      </c>
      <c r="AH1124" s="60" t="str">
        <f>IF(IFERROR(IF(MATCH("Feed Ingredient", AOM[[#This Row],[L1]:[L10]],0)&gt;0, TRUE, FALSE), FALSE)=TRUE,IFERROR(VLOOKUP(M1124, ani_diet!C:C, 1, FALSE), "No Match"),FALSE)</f>
        <v>No Match</v>
      </c>
      <c r="AI1124" t="s">
        <v>4169</v>
      </c>
      <c r="AL1124" t="str">
        <f>IFERROR(IF(COUNTIF(C1124:L1124,"Feed Ingredient")&gt;0,INDEX(ani_diet!T:T,MATCH(M1124,ani_diet!D:D,0)),""),"")</f>
        <v>Acacia angustissima Leaves</v>
      </c>
    </row>
    <row r="1125" spans="1:38">
      <c r="A1125" t="str">
        <f>_xlfn.TEXTJOIN("/",TRUE,AOM[[#This Row],[L1]:[L10]])</f>
        <v>Management/Livestock Management/Feed Characteristic/Feed Composition/Feed Ingredient/Forage Plants/Forage Trees/Acacia angustissima/Acacia angustissima Leaves</v>
      </c>
      <c r="B1125" s="207" t="s">
        <v>21526</v>
      </c>
      <c r="C1125" s="207" t="s">
        <v>17896</v>
      </c>
      <c r="D1125" s="207" t="s">
        <v>17898</v>
      </c>
      <c r="E1125" s="207" t="s">
        <v>17908</v>
      </c>
      <c r="F1125" s="207" t="s">
        <v>18308</v>
      </c>
      <c r="G1125" s="207" t="s">
        <v>18309</v>
      </c>
      <c r="H1125" s="207" t="s">
        <v>20736</v>
      </c>
      <c r="I1125" s="207" t="s">
        <v>21507</v>
      </c>
      <c r="J1125" s="207" t="s">
        <v>9757</v>
      </c>
      <c r="K1125" s="207" t="s">
        <v>21523</v>
      </c>
      <c r="L1125" s="207"/>
      <c r="M1125" t="str" cm="1">
        <f t="array" ref="M1125">LOOKUP(2,1/(C1125:L1125&lt;&gt;""),C1125:L1125)</f>
        <v>Acacia angustissima Leaves</v>
      </c>
      <c r="N1125" s="207" t="s">
        <v>8288</v>
      </c>
      <c r="O1125" s="207" t="s">
        <v>8288</v>
      </c>
      <c r="P1125" s="207" t="s">
        <v>8288</v>
      </c>
      <c r="Q1125" s="207" t="s">
        <v>8288</v>
      </c>
      <c r="R1125" s="207" t="s">
        <v>8288</v>
      </c>
      <c r="S1125" s="207" t="s">
        <v>8288</v>
      </c>
      <c r="T1125" s="207" t="s">
        <v>8288</v>
      </c>
      <c r="U1125" s="207" t="s">
        <v>9757</v>
      </c>
      <c r="V1125" s="209" t="s">
        <v>21520</v>
      </c>
      <c r="W1125" s="207" t="s">
        <v>8288</v>
      </c>
      <c r="X1125" s="207" t="s">
        <v>8288</v>
      </c>
      <c r="Y1125" s="207" t="s">
        <v>8288</v>
      </c>
      <c r="Z1125" s="207" t="s">
        <v>8288</v>
      </c>
      <c r="AA1125" s="209" t="s">
        <v>9758</v>
      </c>
      <c r="AB1125" s="209" t="s">
        <v>4169</v>
      </c>
      <c r="AC1125" s="210" t="s">
        <v>4169</v>
      </c>
      <c r="AD1125" s="210" t="s">
        <v>18766</v>
      </c>
      <c r="AE1125" s="210"/>
      <c r="AF1125" s="210" t="s">
        <v>18767</v>
      </c>
      <c r="AG1125" t="str">
        <f>IFERROR(IF(COUNTIF(C1125:L1125,"Feed Ingredient")&gt;0,INDEX(ani_diet!T:T,MATCH(M1125,ani_diet!D:D,0)),""),"")</f>
        <v>Acacia angustissima Leaves</v>
      </c>
      <c r="AH1125" s="60" t="str">
        <f>IF(IFERROR(IF(MATCH("Feed Ingredient", AOM[[#This Row],[L1]:[L10]],0)&gt;0, TRUE, FALSE), FALSE)=TRUE,IFERROR(VLOOKUP(M1125, ani_diet!C:C, 1, FALSE), "No Match"),FALSE)</f>
        <v>Acacia angustissima Leaves</v>
      </c>
      <c r="AI1125" t="s">
        <v>21521</v>
      </c>
      <c r="AL1125" t="str">
        <f>IFERROR(IF(COUNTIF(C1125:L1125,"Feed Ingredient")&gt;0,INDEX(ani_diet!T:T,MATCH(M1125,ani_diet!D:D,0)),""),"")</f>
        <v>Acacia angustissima Leaves</v>
      </c>
    </row>
    <row r="1126" spans="1:38">
      <c r="A1126" t="str">
        <f>_xlfn.TEXTJOIN("/",TRUE,AOM[[#This Row],[L1]:[L10]])</f>
        <v>Management/Livestock Management/Feed Characteristic/Feed Composition/Feed Ingredient/Forage Plants/Forage Trees/Acacia angustissima</v>
      </c>
      <c r="B1126" s="207" t="s">
        <v>21527</v>
      </c>
      <c r="C1126" s="207" t="s">
        <v>17896</v>
      </c>
      <c r="D1126" s="207" t="s">
        <v>17898</v>
      </c>
      <c r="E1126" s="207" t="s">
        <v>17908</v>
      </c>
      <c r="F1126" s="207" t="s">
        <v>18308</v>
      </c>
      <c r="G1126" s="207" t="s">
        <v>18309</v>
      </c>
      <c r="H1126" s="207" t="s">
        <v>20736</v>
      </c>
      <c r="I1126" s="207" t="s">
        <v>21507</v>
      </c>
      <c r="J1126" s="207" t="s">
        <v>9757</v>
      </c>
      <c r="K1126" s="207"/>
      <c r="L1126" s="207"/>
      <c r="M1126" t="str" cm="1">
        <f t="array" ref="M1126">LOOKUP(2,1/(C1126:L1126&lt;&gt;""),C1126:L1126)</f>
        <v>Acacia angustissima</v>
      </c>
      <c r="N1126" s="207" t="s">
        <v>8288</v>
      </c>
      <c r="O1126" s="207" t="s">
        <v>8288</v>
      </c>
      <c r="P1126" s="207" t="s">
        <v>8288</v>
      </c>
      <c r="Q1126" s="207" t="s">
        <v>8288</v>
      </c>
      <c r="R1126" s="207" t="s">
        <v>8288</v>
      </c>
      <c r="S1126" s="207" t="s">
        <v>8288</v>
      </c>
      <c r="T1126" s="207" t="s">
        <v>8288</v>
      </c>
      <c r="U1126" s="207" t="s">
        <v>9757</v>
      </c>
      <c r="V1126" s="209" t="s">
        <v>21520</v>
      </c>
      <c r="W1126" s="207" t="s">
        <v>8288</v>
      </c>
      <c r="X1126" s="207" t="s">
        <v>8288</v>
      </c>
      <c r="Y1126" s="207" t="s">
        <v>8288</v>
      </c>
      <c r="Z1126" s="207" t="s">
        <v>8288</v>
      </c>
      <c r="AA1126" s="209" t="s">
        <v>9758</v>
      </c>
      <c r="AB1126" s="209" t="s">
        <v>4169</v>
      </c>
      <c r="AC1126" s="210" t="s">
        <v>4169</v>
      </c>
      <c r="AD1126" s="210" t="s">
        <v>18766</v>
      </c>
      <c r="AE1126" s="210"/>
      <c r="AF1126" s="210" t="s">
        <v>18767</v>
      </c>
      <c r="AG1126" t="str">
        <f>IFERROR(IF(COUNTIF(C1126:L1126,"Feed Ingredient")&gt;0,INDEX(ani_diet!T:T,MATCH(M1126,ani_diet!D:D,0)),""),"")</f>
        <v>Acacia angustissima</v>
      </c>
      <c r="AH1126" s="60" t="str">
        <f>IF(IFERROR(IF(MATCH("Feed Ingredient", AOM[[#This Row],[L1]:[L10]],0)&gt;0, TRUE, FALSE), FALSE)=TRUE,IFERROR(VLOOKUP(M1126, ani_diet!C:C, 1, FALSE), "No Match"),FALSE)</f>
        <v>Acacia angustissima</v>
      </c>
      <c r="AI1126" t="s">
        <v>21521</v>
      </c>
      <c r="AL1126" t="str">
        <f>IFERROR(IF(COUNTIF(C1126:L1126,"Feed Ingredient")&gt;0,INDEX(ani_diet!T:T,MATCH(M1126,ani_diet!D:D,0)),""),"")</f>
        <v>Acacia angustissima</v>
      </c>
    </row>
    <row r="1127" spans="1:38">
      <c r="A1127" t="str">
        <f>_xlfn.TEXTJOIN("/",TRUE,AOM[[#This Row],[L1]:[L10]])</f>
        <v>Management/Livestock Management/Feed Characteristic/Feed Composition/Feed Ingredient/Forage Plants/Forage Trees/Acacia auriculiformis/Acacia auriculiformis Leaves/Acacia auriculiformis Leaves Dried Ground</v>
      </c>
      <c r="B1127" s="207" t="s">
        <v>21528</v>
      </c>
      <c r="C1127" s="207" t="s">
        <v>17896</v>
      </c>
      <c r="D1127" s="207" t="s">
        <v>17898</v>
      </c>
      <c r="E1127" s="207" t="s">
        <v>17908</v>
      </c>
      <c r="F1127" s="207" t="s">
        <v>18308</v>
      </c>
      <c r="G1127" s="207" t="s">
        <v>18309</v>
      </c>
      <c r="H1127" s="207" t="s">
        <v>20736</v>
      </c>
      <c r="I1127" s="207" t="s">
        <v>21507</v>
      </c>
      <c r="J1127" s="207" t="s">
        <v>9952</v>
      </c>
      <c r="K1127" s="207" t="s">
        <v>21529</v>
      </c>
      <c r="L1127" s="207" t="s">
        <v>21530</v>
      </c>
      <c r="M1127" t="str" cm="1">
        <f t="array" ref="M1127">LOOKUP(2,1/(C1127:L1127&lt;&gt;""),C1127:L1127)</f>
        <v>Acacia auriculiformis Leaves Dried Ground</v>
      </c>
      <c r="N1127" s="207"/>
      <c r="O1127" s="207"/>
      <c r="P1127" s="207"/>
      <c r="Q1127" s="207"/>
      <c r="R1127" s="207"/>
      <c r="S1127" s="207"/>
      <c r="T1127" s="207"/>
      <c r="U1127" s="207" t="s">
        <v>9952</v>
      </c>
      <c r="V1127" s="212" t="s">
        <v>21531</v>
      </c>
      <c r="W1127" s="207"/>
      <c r="X1127" s="207"/>
      <c r="Y1127" s="207"/>
      <c r="Z1127" s="207"/>
      <c r="AA1127" s="209" t="s">
        <v>21532</v>
      </c>
      <c r="AB1127" s="209" t="s">
        <v>4169</v>
      </c>
      <c r="AC1127" s="210" t="s">
        <v>4169</v>
      </c>
      <c r="AD1127" s="210" t="s">
        <v>18766</v>
      </c>
      <c r="AE1127" s="210"/>
      <c r="AF1127" s="210" t="s">
        <v>18767</v>
      </c>
      <c r="AG1127" t="str">
        <f>IFERROR(IF(COUNTIF(C1127:L1127,"Feed Ingredient")&gt;0,INDEX(ani_diet!T:T,MATCH(M1127,ani_diet!D:D,0)),""),"")</f>
        <v>Acacia auriculiformis Leaves</v>
      </c>
      <c r="AH1127" s="60" t="str">
        <f>IF(IFERROR(IF(MATCH("Feed Ingredient", AOM[[#This Row],[L1]:[L10]],0)&gt;0, TRUE, FALSE), FALSE)=TRUE,IFERROR(VLOOKUP(M1127, ani_diet!C:C, 1, FALSE), "No Match"),FALSE)</f>
        <v>No Match</v>
      </c>
      <c r="AI1127" t="s">
        <v>4169</v>
      </c>
      <c r="AL1127" t="str">
        <f>IFERROR(IF(COUNTIF(C1127:L1127,"Feed Ingredient")&gt;0,INDEX(ani_diet!T:T,MATCH(M1127,ani_diet!D:D,0)),""),"")</f>
        <v>Acacia auriculiformis Leaves</v>
      </c>
    </row>
    <row r="1128" spans="1:38">
      <c r="A1128" t="str">
        <f>_xlfn.TEXTJOIN("/",TRUE,AOM[[#This Row],[L1]:[L10]])</f>
        <v>Management/Livestock Management/Feed Characteristic/Feed Composition/Feed Ingredient/Forage Plants/Forage Trees/Acacia auriculiformis/Acacia auriculiformis Leaves</v>
      </c>
      <c r="B1128" s="207" t="s">
        <v>21533</v>
      </c>
      <c r="C1128" s="207" t="s">
        <v>17896</v>
      </c>
      <c r="D1128" s="207" t="s">
        <v>17898</v>
      </c>
      <c r="E1128" s="207" t="s">
        <v>17908</v>
      </c>
      <c r="F1128" s="207" t="s">
        <v>18308</v>
      </c>
      <c r="G1128" s="207" t="s">
        <v>18309</v>
      </c>
      <c r="H1128" s="207" t="s">
        <v>20736</v>
      </c>
      <c r="I1128" s="207" t="s">
        <v>21507</v>
      </c>
      <c r="J1128" s="207" t="s">
        <v>9952</v>
      </c>
      <c r="K1128" s="207" t="s">
        <v>21529</v>
      </c>
      <c r="L1128" s="207"/>
      <c r="M1128" t="str" cm="1">
        <f t="array" ref="M1128">LOOKUP(2,1/(C1128:L1128&lt;&gt;""),C1128:L1128)</f>
        <v>Acacia auriculiformis Leaves</v>
      </c>
      <c r="N1128" s="207"/>
      <c r="O1128" s="207"/>
      <c r="P1128" s="207"/>
      <c r="Q1128" s="207"/>
      <c r="R1128" s="207"/>
      <c r="S1128" s="207"/>
      <c r="T1128" s="207"/>
      <c r="U1128" s="207" t="s">
        <v>9952</v>
      </c>
      <c r="V1128" s="212" t="s">
        <v>21534</v>
      </c>
      <c r="W1128" s="207"/>
      <c r="X1128" s="207"/>
      <c r="Y1128" s="207"/>
      <c r="Z1128" s="207"/>
      <c r="AA1128" s="209" t="s">
        <v>9953</v>
      </c>
      <c r="AB1128" s="209" t="s">
        <v>4169</v>
      </c>
      <c r="AC1128" s="210" t="s">
        <v>4169</v>
      </c>
      <c r="AD1128" s="210" t="s">
        <v>18766</v>
      </c>
      <c r="AE1128" s="210"/>
      <c r="AF1128" s="210" t="s">
        <v>18767</v>
      </c>
      <c r="AG1128" t="str">
        <f>IFERROR(IF(COUNTIF(C1128:L1128,"Feed Ingredient")&gt;0,INDEX(ani_diet!T:T,MATCH(M1128,ani_diet!D:D,0)),""),"")</f>
        <v>Acacia auriculiformis Leaves</v>
      </c>
      <c r="AH1128" s="60" t="str">
        <f>IF(IFERROR(IF(MATCH("Feed Ingredient", AOM[[#This Row],[L1]:[L10]],0)&gt;0, TRUE, FALSE), FALSE)=TRUE,IFERROR(VLOOKUP(M1128, ani_diet!C:C, 1, FALSE), "No Match"),FALSE)</f>
        <v>Acacia auriculiformis Leaves</v>
      </c>
      <c r="AI1128" t="s">
        <v>4169</v>
      </c>
      <c r="AL1128" t="str">
        <f>IFERROR(IF(COUNTIF(C1128:L1128,"Feed Ingredient")&gt;0,INDEX(ani_diet!T:T,MATCH(M1128,ani_diet!D:D,0)),""),"")</f>
        <v>Acacia auriculiformis Leaves</v>
      </c>
    </row>
    <row r="1129" spans="1:38">
      <c r="A1129" t="str">
        <f>_xlfn.TEXTJOIN("/",TRUE,AOM[[#This Row],[L1]:[L10]])</f>
        <v>Management/Livestock Management/Feed Characteristic/Feed Composition/Feed Ingredient/Forage Plants/Forage Trees/Acacia brevispica</v>
      </c>
      <c r="B1129" s="207" t="s">
        <v>21535</v>
      </c>
      <c r="C1129" s="207" t="s">
        <v>17896</v>
      </c>
      <c r="D1129" s="207" t="s">
        <v>17898</v>
      </c>
      <c r="E1129" s="207" t="s">
        <v>17908</v>
      </c>
      <c r="F1129" s="207" t="s">
        <v>18308</v>
      </c>
      <c r="G1129" s="207" t="s">
        <v>18309</v>
      </c>
      <c r="H1129" s="207" t="s">
        <v>20736</v>
      </c>
      <c r="I1129" s="207" t="s">
        <v>21507</v>
      </c>
      <c r="J1129" s="207" t="s">
        <v>9988</v>
      </c>
      <c r="K1129" s="207" t="s">
        <v>8288</v>
      </c>
      <c r="L1129" s="207"/>
      <c r="M1129" t="str" cm="1">
        <f t="array" ref="M1129">LOOKUP(2,1/(C1129:L1129&lt;&gt;""),C1129:L1129)</f>
        <v>Acacia brevispica</v>
      </c>
      <c r="N1129" s="207" t="s">
        <v>8288</v>
      </c>
      <c r="O1129" s="207" t="s">
        <v>8288</v>
      </c>
      <c r="P1129" s="207" t="s">
        <v>8288</v>
      </c>
      <c r="Q1129" s="207" t="s">
        <v>8288</v>
      </c>
      <c r="R1129" s="207" t="s">
        <v>8288</v>
      </c>
      <c r="S1129" s="207" t="s">
        <v>21536</v>
      </c>
      <c r="T1129" s="207" t="s">
        <v>8288</v>
      </c>
      <c r="U1129" s="207" t="s">
        <v>9988</v>
      </c>
      <c r="V1129" s="209" t="s">
        <v>21537</v>
      </c>
      <c r="W1129" s="207" t="s">
        <v>8288</v>
      </c>
      <c r="X1129" s="207" t="s">
        <v>8288</v>
      </c>
      <c r="Y1129" s="207" t="s">
        <v>8288</v>
      </c>
      <c r="Z1129" s="207" t="s">
        <v>8288</v>
      </c>
      <c r="AA1129" s="209" t="s">
        <v>9989</v>
      </c>
      <c r="AB1129" s="211" t="s">
        <v>21538</v>
      </c>
      <c r="AC1129" s="210" t="s">
        <v>4169</v>
      </c>
      <c r="AD1129" s="210" t="s">
        <v>18766</v>
      </c>
      <c r="AE1129" s="210"/>
      <c r="AF1129" s="210" t="s">
        <v>18767</v>
      </c>
      <c r="AG1129" t="str">
        <f>IFERROR(IF(COUNTIF(C1129:L1129,"Feed Ingredient")&gt;0,INDEX(ani_diet!T:T,MATCH(M1129,ani_diet!D:D,0)),""),"")</f>
        <v>Acacia brevispica</v>
      </c>
      <c r="AH1129" s="60" t="str">
        <f>IF(IFERROR(IF(MATCH("Feed Ingredient", AOM[[#This Row],[L1]:[L10]],0)&gt;0, TRUE, FALSE), FALSE)=TRUE,IFERROR(VLOOKUP(M1129, ani_diet!C:C, 1, FALSE), "No Match"),FALSE)</f>
        <v>Acacia brevispica</v>
      </c>
      <c r="AI1129" t="s">
        <v>21539</v>
      </c>
      <c r="AL1129" t="str">
        <f>IFERROR(IF(COUNTIF(C1129:L1129,"Feed Ingredient")&gt;0,INDEX(ani_diet!T:T,MATCH(M1129,ani_diet!D:D,0)),""),"")</f>
        <v>Acacia brevispica</v>
      </c>
    </row>
    <row r="1130" spans="1:38">
      <c r="A1130" t="str">
        <f>_xlfn.TEXTJOIN("/",TRUE,AOM[[#This Row],[L1]:[L10]])</f>
        <v>Management/Livestock Management/Feed Characteristic/Feed Composition/Feed Ingredient/Forage Plants/Forage Trees/Acacia brevispica/Acacia brevispica Leaves/Acacia brevispica Leaves Crushed Dried</v>
      </c>
      <c r="B1130" s="207" t="s">
        <v>21540</v>
      </c>
      <c r="C1130" s="207" t="s">
        <v>17896</v>
      </c>
      <c r="D1130" s="207" t="s">
        <v>17898</v>
      </c>
      <c r="E1130" s="207" t="s">
        <v>17908</v>
      </c>
      <c r="F1130" s="207" t="s">
        <v>18308</v>
      </c>
      <c r="G1130" s="207" t="s">
        <v>18309</v>
      </c>
      <c r="H1130" s="207" t="s">
        <v>20736</v>
      </c>
      <c r="I1130" s="207" t="s">
        <v>21507</v>
      </c>
      <c r="J1130" s="207" t="s">
        <v>9988</v>
      </c>
      <c r="K1130" s="207" t="s">
        <v>21541</v>
      </c>
      <c r="L1130" s="207" t="s">
        <v>21542</v>
      </c>
      <c r="M1130" t="str" cm="1">
        <f t="array" ref="M1130">LOOKUP(2,1/(C1130:L1130&lt;&gt;""),C1130:L1130)</f>
        <v>Acacia brevispica Leaves Crushed Dried</v>
      </c>
      <c r="N1130" s="207" t="s">
        <v>8288</v>
      </c>
      <c r="O1130" s="207" t="s">
        <v>8288</v>
      </c>
      <c r="P1130" s="207" t="s">
        <v>8288</v>
      </c>
      <c r="Q1130" s="207" t="s">
        <v>8288</v>
      </c>
      <c r="R1130" s="207" t="s">
        <v>8288</v>
      </c>
      <c r="S1130" s="207" t="s">
        <v>21536</v>
      </c>
      <c r="T1130" s="207" t="s">
        <v>8288</v>
      </c>
      <c r="U1130" s="207" t="s">
        <v>9988</v>
      </c>
      <c r="V1130" s="209" t="s">
        <v>21537</v>
      </c>
      <c r="W1130" s="207" t="s">
        <v>8288</v>
      </c>
      <c r="X1130" s="207" t="s">
        <v>8288</v>
      </c>
      <c r="Y1130" s="207" t="s">
        <v>8288</v>
      </c>
      <c r="Z1130" s="207" t="s">
        <v>8288</v>
      </c>
      <c r="AA1130" s="209" t="s">
        <v>9989</v>
      </c>
      <c r="AB1130" s="225" t="s">
        <v>4169</v>
      </c>
      <c r="AC1130" s="210" t="s">
        <v>4169</v>
      </c>
      <c r="AD1130" s="210" t="s">
        <v>18766</v>
      </c>
      <c r="AE1130" s="210"/>
      <c r="AF1130" s="210" t="s">
        <v>18767</v>
      </c>
      <c r="AG1130" t="str">
        <f>IFERROR(IF(COUNTIF(C1130:L1130,"Feed Ingredient")&gt;0,INDEX(ani_diet!T:T,MATCH(M1130,ani_diet!D:D,0)),""),"")</f>
        <v>Acacia brevispica Leaves</v>
      </c>
      <c r="AH1130" s="60" t="str">
        <f>IF(IFERROR(IF(MATCH("Feed Ingredient", AOM[[#This Row],[L1]:[L10]],0)&gt;0, TRUE, FALSE), FALSE)=TRUE,IFERROR(VLOOKUP(M1130, ani_diet!C:C, 1, FALSE), "No Match"),FALSE)</f>
        <v>No Match</v>
      </c>
      <c r="AI1130" t="s">
        <v>4169</v>
      </c>
      <c r="AL1130" t="str">
        <f>IFERROR(IF(COUNTIF(C1130:L1130,"Feed Ingredient")&gt;0,INDEX(ani_diet!T:T,MATCH(M1130,ani_diet!D:D,0)),""),"")</f>
        <v>Acacia brevispica Leaves</v>
      </c>
    </row>
    <row r="1131" spans="1:38">
      <c r="A1131" t="str">
        <f>_xlfn.TEXTJOIN("/",TRUE,AOM[[#This Row],[L1]:[L10]])</f>
        <v>Management/Livestock Management/Feed Characteristic/Feed Composition/Feed Ingredient/Forage Plants/Forage Trees/Acacia brevispica/Acacia brevispica Leaves/Acacia brevispica Leaves Dried</v>
      </c>
      <c r="B1131" s="207" t="s">
        <v>21543</v>
      </c>
      <c r="C1131" s="207" t="s">
        <v>17896</v>
      </c>
      <c r="D1131" s="207" t="s">
        <v>17898</v>
      </c>
      <c r="E1131" s="207" t="s">
        <v>17908</v>
      </c>
      <c r="F1131" s="207" t="s">
        <v>18308</v>
      </c>
      <c r="G1131" s="207" t="s">
        <v>18309</v>
      </c>
      <c r="H1131" s="207" t="s">
        <v>20736</v>
      </c>
      <c r="I1131" s="207" t="s">
        <v>21507</v>
      </c>
      <c r="J1131" s="207" t="s">
        <v>9988</v>
      </c>
      <c r="K1131" s="207" t="s">
        <v>21541</v>
      </c>
      <c r="L1131" s="207" t="s">
        <v>21544</v>
      </c>
      <c r="M1131" t="str" cm="1">
        <f t="array" ref="M1131">LOOKUP(2,1/(C1131:L1131&lt;&gt;""),C1131:L1131)</f>
        <v>Acacia brevispica Leaves Dried</v>
      </c>
      <c r="N1131" s="207" t="s">
        <v>21545</v>
      </c>
      <c r="O1131" s="207" t="s">
        <v>8288</v>
      </c>
      <c r="P1131" s="207" t="s">
        <v>8288</v>
      </c>
      <c r="Q1131" s="207" t="s">
        <v>8288</v>
      </c>
      <c r="R1131" s="207" t="s">
        <v>8288</v>
      </c>
      <c r="S1131" s="207" t="s">
        <v>21536</v>
      </c>
      <c r="T1131" s="207" t="s">
        <v>8288</v>
      </c>
      <c r="U1131" s="207" t="s">
        <v>9988</v>
      </c>
      <c r="V1131" s="209" t="s">
        <v>21537</v>
      </c>
      <c r="W1131" s="207" t="s">
        <v>8288</v>
      </c>
      <c r="X1131" s="207" t="s">
        <v>8288</v>
      </c>
      <c r="Y1131" s="207" t="s">
        <v>8288</v>
      </c>
      <c r="Z1131" s="207" t="s">
        <v>8288</v>
      </c>
      <c r="AA1131" s="209" t="s">
        <v>9989</v>
      </c>
      <c r="AB1131" s="209" t="s">
        <v>4169</v>
      </c>
      <c r="AC1131" s="210" t="s">
        <v>4169</v>
      </c>
      <c r="AD1131" s="210" t="s">
        <v>18766</v>
      </c>
      <c r="AE1131" s="210"/>
      <c r="AF1131" s="210" t="s">
        <v>18767</v>
      </c>
      <c r="AG1131" t="str">
        <f>IFERROR(IF(COUNTIF(C1131:L1131,"Feed Ingredient")&gt;0,INDEX(ani_diet!T:T,MATCH(M1131,ani_diet!D:D,0)),""),"")</f>
        <v>Acacia brevispica Leaves</v>
      </c>
      <c r="AH1131" s="60" t="str">
        <f>IF(IFERROR(IF(MATCH("Feed Ingredient", AOM[[#This Row],[L1]:[L10]],0)&gt;0, TRUE, FALSE), FALSE)=TRUE,IFERROR(VLOOKUP(M1131, ani_diet!C:C, 1, FALSE), "No Match"),FALSE)</f>
        <v>No Match</v>
      </c>
      <c r="AI1131" t="s">
        <v>21539</v>
      </c>
      <c r="AL1131" t="str">
        <f>IFERROR(IF(COUNTIF(C1131:L1131,"Feed Ingredient")&gt;0,INDEX(ani_diet!T:T,MATCH(M1131,ani_diet!D:D,0)),""),"")</f>
        <v>Acacia brevispica Leaves</v>
      </c>
    </row>
    <row r="1132" spans="1:38">
      <c r="A1132" t="str">
        <f>_xlfn.TEXTJOIN("/",TRUE,AOM[[#This Row],[L1]:[L10]])</f>
        <v>Management/Livestock Management/Feed Characteristic/Feed Composition/Feed Ingredient/Forage Plants/Forage Trees/Acacia brevispica/Acacia brevispica Leaves</v>
      </c>
      <c r="B1132" s="207" t="s">
        <v>21546</v>
      </c>
      <c r="C1132" s="207" t="s">
        <v>17896</v>
      </c>
      <c r="D1132" s="207" t="s">
        <v>17898</v>
      </c>
      <c r="E1132" s="207" t="s">
        <v>17908</v>
      </c>
      <c r="F1132" s="207" t="s">
        <v>18308</v>
      </c>
      <c r="G1132" s="207" t="s">
        <v>18309</v>
      </c>
      <c r="H1132" s="207" t="s">
        <v>20736</v>
      </c>
      <c r="I1132" s="207" t="s">
        <v>21507</v>
      </c>
      <c r="J1132" s="207" t="s">
        <v>9988</v>
      </c>
      <c r="K1132" s="207" t="s">
        <v>21541</v>
      </c>
      <c r="L1132" s="207"/>
      <c r="M1132" t="str" cm="1">
        <f t="array" ref="M1132">LOOKUP(2,1/(C1132:L1132&lt;&gt;""),C1132:L1132)</f>
        <v>Acacia brevispica Leaves</v>
      </c>
      <c r="N1132" s="207" t="s">
        <v>8288</v>
      </c>
      <c r="O1132" s="207" t="s">
        <v>8288</v>
      </c>
      <c r="P1132" s="207" t="s">
        <v>8288</v>
      </c>
      <c r="Q1132" s="207" t="s">
        <v>8288</v>
      </c>
      <c r="R1132" s="207" t="s">
        <v>8288</v>
      </c>
      <c r="S1132" s="207" t="s">
        <v>21536</v>
      </c>
      <c r="T1132" s="207" t="s">
        <v>8288</v>
      </c>
      <c r="U1132" s="207" t="s">
        <v>9988</v>
      </c>
      <c r="V1132" s="209" t="s">
        <v>21537</v>
      </c>
      <c r="W1132" s="207" t="s">
        <v>8288</v>
      </c>
      <c r="X1132" s="207" t="s">
        <v>8288</v>
      </c>
      <c r="Y1132" s="207" t="s">
        <v>8288</v>
      </c>
      <c r="Z1132" s="207" t="s">
        <v>8288</v>
      </c>
      <c r="AA1132" s="209" t="s">
        <v>9989</v>
      </c>
      <c r="AB1132" s="211" t="s">
        <v>21547</v>
      </c>
      <c r="AC1132" s="210" t="s">
        <v>4169</v>
      </c>
      <c r="AD1132" s="210" t="s">
        <v>18766</v>
      </c>
      <c r="AE1132" s="210"/>
      <c r="AF1132" s="210" t="s">
        <v>18767</v>
      </c>
      <c r="AG1132" t="str">
        <f>IFERROR(IF(COUNTIF(C1132:L1132,"Feed Ingredient")&gt;0,INDEX(ani_diet!T:T,MATCH(M1132,ani_diet!D:D,0)),""),"")</f>
        <v>Acacia brevispica Leaves</v>
      </c>
      <c r="AH1132" s="60" t="str">
        <f>IF(IFERROR(IF(MATCH("Feed Ingredient", AOM[[#This Row],[L1]:[L10]],0)&gt;0, TRUE, FALSE), FALSE)=TRUE,IFERROR(VLOOKUP(M1132, ani_diet!C:C, 1, FALSE), "No Match"),FALSE)</f>
        <v>Acacia brevispica Leaves</v>
      </c>
      <c r="AI1132" t="s">
        <v>21539</v>
      </c>
      <c r="AL1132" t="str">
        <f>IFERROR(IF(COUNTIF(C1132:L1132,"Feed Ingredient")&gt;0,INDEX(ani_diet!T:T,MATCH(M1132,ani_diet!D:D,0)),""),"")</f>
        <v>Acacia brevispica Leaves</v>
      </c>
    </row>
    <row r="1133" spans="1:38">
      <c r="A1133" t="str">
        <f>_xlfn.TEXTJOIN("/",TRUE,AOM[[#This Row],[L1]:[L10]])</f>
        <v>Management/Livestock Management/Feed Characteristic/Feed Composition/Feed Ingredient/Forage Plants/Forage Trees/Acacia brevispica/Acacia brevispica Pods/Acacia brevispica Pods Dried</v>
      </c>
      <c r="B1133" s="207" t="s">
        <v>21548</v>
      </c>
      <c r="C1133" s="207" t="s">
        <v>17896</v>
      </c>
      <c r="D1133" s="207" t="s">
        <v>17898</v>
      </c>
      <c r="E1133" s="207" t="s">
        <v>17908</v>
      </c>
      <c r="F1133" s="207" t="s">
        <v>18308</v>
      </c>
      <c r="G1133" s="207" t="s">
        <v>18309</v>
      </c>
      <c r="H1133" s="207" t="s">
        <v>20736</v>
      </c>
      <c r="I1133" s="207" t="s">
        <v>21507</v>
      </c>
      <c r="J1133" s="207" t="s">
        <v>9988</v>
      </c>
      <c r="K1133" s="207" t="s">
        <v>21549</v>
      </c>
      <c r="L1133" s="207" t="s">
        <v>21550</v>
      </c>
      <c r="M1133" t="str" cm="1">
        <f t="array" ref="M1133">LOOKUP(2,1/(C1133:L1133&lt;&gt;""),C1133:L1133)</f>
        <v>Acacia brevispica Pods Dried</v>
      </c>
      <c r="N1133" s="207" t="s">
        <v>8288</v>
      </c>
      <c r="O1133" s="207" t="s">
        <v>8288</v>
      </c>
      <c r="P1133" s="207" t="s">
        <v>8288</v>
      </c>
      <c r="Q1133" s="207" t="s">
        <v>8288</v>
      </c>
      <c r="R1133" s="207" t="s">
        <v>8288</v>
      </c>
      <c r="S1133" s="207" t="s">
        <v>21536</v>
      </c>
      <c r="T1133" s="207" t="s">
        <v>8288</v>
      </c>
      <c r="U1133" s="207" t="s">
        <v>9988</v>
      </c>
      <c r="V1133" s="209" t="s">
        <v>21537</v>
      </c>
      <c r="W1133" s="207" t="s">
        <v>8288</v>
      </c>
      <c r="X1133" s="207" t="s">
        <v>8288</v>
      </c>
      <c r="Y1133" s="207" t="s">
        <v>8288</v>
      </c>
      <c r="Z1133" s="207" t="s">
        <v>8288</v>
      </c>
      <c r="AA1133" s="209" t="s">
        <v>9989</v>
      </c>
      <c r="AB1133" s="211" t="s">
        <v>21538</v>
      </c>
      <c r="AC1133" s="210" t="s">
        <v>4169</v>
      </c>
      <c r="AD1133" s="210" t="s">
        <v>4169</v>
      </c>
      <c r="AE1133" s="210"/>
      <c r="AF1133" s="210" t="s">
        <v>18767</v>
      </c>
      <c r="AG1133" t="str">
        <f>IFERROR(IF(COUNTIF(C1133:L1133,"Feed Ingredient")&gt;0,INDEX(ani_diet!T:T,MATCH(M1133,ani_diet!D:D,0)),""),"")</f>
        <v>Acacia brevispica Pods</v>
      </c>
      <c r="AH1133" s="60" t="str">
        <f>IF(IFERROR(IF(MATCH("Feed Ingredient", AOM[[#This Row],[L1]:[L10]],0)&gt;0, TRUE, FALSE), FALSE)=TRUE,IFERROR(VLOOKUP(M1133, ani_diet!C:C, 1, FALSE), "No Match"),FALSE)</f>
        <v>No Match</v>
      </c>
      <c r="AI1133" t="s">
        <v>3539</v>
      </c>
      <c r="AL1133" t="str">
        <f>IFERROR(IF(COUNTIF(C1133:L1133,"Feed Ingredient")&gt;0,INDEX(ani_diet!T:T,MATCH(M1133,ani_diet!D:D,0)),""),"")</f>
        <v>Acacia brevispica Pods</v>
      </c>
    </row>
    <row r="1134" spans="1:38">
      <c r="A1134" t="str">
        <f>_xlfn.TEXTJOIN("/",TRUE,AOM[[#This Row],[L1]:[L10]])</f>
        <v>Management/Livestock Management/Feed Characteristic/Feed Composition/Feed Ingredient/Forage Plants/Forage Trees/Acacia brevispica/Acacia brevispica Pods</v>
      </c>
      <c r="B1134" s="207" t="s">
        <v>21551</v>
      </c>
      <c r="C1134" s="207" t="s">
        <v>17896</v>
      </c>
      <c r="D1134" s="207" t="s">
        <v>17898</v>
      </c>
      <c r="E1134" s="207" t="s">
        <v>17908</v>
      </c>
      <c r="F1134" s="207" t="s">
        <v>18308</v>
      </c>
      <c r="G1134" s="207" t="s">
        <v>18309</v>
      </c>
      <c r="H1134" s="207" t="s">
        <v>20736</v>
      </c>
      <c r="I1134" s="207" t="s">
        <v>21507</v>
      </c>
      <c r="J1134" s="207" t="s">
        <v>9988</v>
      </c>
      <c r="K1134" s="207" t="s">
        <v>21549</v>
      </c>
      <c r="L1134" s="207"/>
      <c r="M1134" t="str" cm="1">
        <f t="array" ref="M1134">LOOKUP(2,1/(C1134:L1134&lt;&gt;""),C1134:L1134)</f>
        <v>Acacia brevispica Pods</v>
      </c>
      <c r="N1134" s="207" t="s">
        <v>8288</v>
      </c>
      <c r="O1134" s="207" t="s">
        <v>8288</v>
      </c>
      <c r="P1134" s="207" t="s">
        <v>8288</v>
      </c>
      <c r="Q1134" s="207" t="s">
        <v>8288</v>
      </c>
      <c r="R1134" s="207" t="s">
        <v>8288</v>
      </c>
      <c r="S1134" s="207" t="s">
        <v>21536</v>
      </c>
      <c r="T1134" s="207" t="s">
        <v>8288</v>
      </c>
      <c r="U1134" s="207" t="s">
        <v>9988</v>
      </c>
      <c r="V1134" s="209" t="s">
        <v>21537</v>
      </c>
      <c r="W1134" s="207" t="s">
        <v>8288</v>
      </c>
      <c r="X1134" s="207" t="s">
        <v>8288</v>
      </c>
      <c r="Y1134" s="207" t="s">
        <v>8288</v>
      </c>
      <c r="Z1134" s="207" t="s">
        <v>8288</v>
      </c>
      <c r="AA1134" s="209" t="s">
        <v>9989</v>
      </c>
      <c r="AB1134" s="209" t="s">
        <v>4169</v>
      </c>
      <c r="AC1134" s="210" t="s">
        <v>4169</v>
      </c>
      <c r="AD1134" s="210" t="s">
        <v>18766</v>
      </c>
      <c r="AE1134" s="210"/>
      <c r="AF1134" s="210" t="s">
        <v>18767</v>
      </c>
      <c r="AG1134" t="str">
        <f>IFERROR(IF(COUNTIF(C1134:L1134,"Feed Ingredient")&gt;0,INDEX(ani_diet!T:T,MATCH(M1134,ani_diet!D:D,0)),""),"")</f>
        <v>Acacia brevispica Pods</v>
      </c>
      <c r="AH1134" s="60" t="str">
        <f>IF(IFERROR(IF(MATCH("Feed Ingredient", AOM[[#This Row],[L1]:[L10]],0)&gt;0, TRUE, FALSE), FALSE)=TRUE,IFERROR(VLOOKUP(M1134, ani_diet!C:C, 1, FALSE), "No Match"),FALSE)</f>
        <v>Acacia brevispica Pods</v>
      </c>
      <c r="AI1134" t="s">
        <v>3539</v>
      </c>
      <c r="AL1134" t="str">
        <f>IFERROR(IF(COUNTIF(C1134:L1134,"Feed Ingredient")&gt;0,INDEX(ani_diet!T:T,MATCH(M1134,ani_diet!D:D,0)),""),"")</f>
        <v>Acacia brevispica Pods</v>
      </c>
    </row>
    <row r="1135" spans="1:38">
      <c r="A1135" t="str">
        <f>_xlfn.TEXTJOIN("/",TRUE,AOM[[#This Row],[L1]:[L10]])</f>
        <v>Management/Livestock Management/Feed Characteristic/Feed Composition/Feed Ingredient/Forage Plants/Forage Trees/Acacia cyanophylla</v>
      </c>
      <c r="B1135" s="207" t="s">
        <v>21552</v>
      </c>
      <c r="C1135" s="207" t="s">
        <v>17896</v>
      </c>
      <c r="D1135" s="207" t="s">
        <v>17898</v>
      </c>
      <c r="E1135" s="207" t="s">
        <v>17908</v>
      </c>
      <c r="F1135" s="207" t="s">
        <v>18308</v>
      </c>
      <c r="G1135" s="207" t="s">
        <v>18309</v>
      </c>
      <c r="H1135" s="207" t="s">
        <v>20736</v>
      </c>
      <c r="I1135" s="207" t="s">
        <v>21507</v>
      </c>
      <c r="J1135" s="207" t="s">
        <v>10073</v>
      </c>
      <c r="K1135" s="207"/>
      <c r="L1135" s="207"/>
      <c r="M1135" t="str" cm="1">
        <f t="array" ref="M1135">LOOKUP(2,1/(C1135:L1135&lt;&gt;""),C1135:L1135)</f>
        <v>Acacia cyanophylla</v>
      </c>
      <c r="N1135" s="207"/>
      <c r="O1135" s="207"/>
      <c r="P1135" s="207"/>
      <c r="Q1135" s="207"/>
      <c r="R1135" s="207"/>
      <c r="S1135" s="207"/>
      <c r="T1135" s="207"/>
      <c r="U1135" s="207" t="s">
        <v>10073</v>
      </c>
      <c r="V1135" s="211" t="s">
        <v>21553</v>
      </c>
      <c r="W1135" s="207"/>
      <c r="X1135" s="207"/>
      <c r="Y1135" s="207"/>
      <c r="Z1135" s="207"/>
      <c r="AA1135" s="209" t="s">
        <v>10074</v>
      </c>
      <c r="AB1135" s="209" t="s">
        <v>4169</v>
      </c>
      <c r="AC1135" s="210" t="s">
        <v>4169</v>
      </c>
      <c r="AD1135" s="210" t="s">
        <v>18766</v>
      </c>
      <c r="AE1135" s="210"/>
      <c r="AF1135" s="210" t="s">
        <v>18767</v>
      </c>
      <c r="AG1135" t="str">
        <f>IFERROR(IF(COUNTIF(C1135:L1135,"Feed Ingredient")&gt;0,INDEX(ani_diet!T:T,MATCH(M1135,ani_diet!D:D,0)),""),"")</f>
        <v>Acacia cyanophylla</v>
      </c>
      <c r="AH1135" s="60" t="str">
        <f>IF(IFERROR(IF(MATCH("Feed Ingredient", AOM[[#This Row],[L1]:[L10]],0)&gt;0, TRUE, FALSE), FALSE)=TRUE,IFERROR(VLOOKUP(M1135, ani_diet!C:C, 1, FALSE), "No Match"),FALSE)</f>
        <v>Acacia cyanophylla</v>
      </c>
      <c r="AI1135" t="s">
        <v>3539</v>
      </c>
      <c r="AL1135" t="str">
        <f>IFERROR(IF(COUNTIF(C1135:L1135,"Feed Ingredient")&gt;0,INDEX(ani_diet!T:T,MATCH(M1135,ani_diet!D:D,0)),""),"")</f>
        <v>Acacia cyanophylla</v>
      </c>
    </row>
    <row r="1136" spans="1:38">
      <c r="A1136" t="str">
        <f>_xlfn.TEXTJOIN("/",TRUE,AOM[[#This Row],[L1]:[L10]])</f>
        <v>Management/Livestock Management/Feed Characteristic/Feed Composition/Feed Ingredient/Forage Plants/Forage Trees/Acacia dealbata/Acacia dealbata Leaves</v>
      </c>
      <c r="B1136" s="207" t="s">
        <v>21554</v>
      </c>
      <c r="C1136" s="207" t="s">
        <v>17896</v>
      </c>
      <c r="D1136" s="207" t="s">
        <v>17898</v>
      </c>
      <c r="E1136" s="207" t="s">
        <v>17908</v>
      </c>
      <c r="F1136" s="207" t="s">
        <v>18308</v>
      </c>
      <c r="G1136" s="207" t="s">
        <v>18309</v>
      </c>
      <c r="H1136" s="207" t="s">
        <v>20736</v>
      </c>
      <c r="I1136" s="207" t="s">
        <v>21507</v>
      </c>
      <c r="J1136" s="207" t="s">
        <v>21555</v>
      </c>
      <c r="K1136" s="207" t="s">
        <v>21556</v>
      </c>
      <c r="L1136" s="207"/>
      <c r="M1136" t="str" cm="1">
        <f t="array" ref="M1136">LOOKUP(2,1/(C1136:L1136&lt;&gt;""),C1136:L1136)</f>
        <v>Acacia dealbata Leaves</v>
      </c>
      <c r="N1136" s="207"/>
      <c r="O1136" s="207"/>
      <c r="P1136" s="207"/>
      <c r="Q1136" s="207"/>
      <c r="R1136" s="207"/>
      <c r="S1136" s="207"/>
      <c r="T1136" s="207"/>
      <c r="U1136" s="207" t="s">
        <v>21555</v>
      </c>
      <c r="V1136" s="211" t="s">
        <v>21557</v>
      </c>
      <c r="W1136" s="207"/>
      <c r="X1136" s="207"/>
      <c r="Y1136" s="207"/>
      <c r="Z1136" s="207"/>
      <c r="AA1136" s="209" t="s">
        <v>21558</v>
      </c>
      <c r="AB1136" s="209" t="s">
        <v>4169</v>
      </c>
      <c r="AC1136" s="210" t="s">
        <v>4169</v>
      </c>
      <c r="AD1136" s="210" t="s">
        <v>18766</v>
      </c>
      <c r="AE1136" s="210"/>
      <c r="AF1136" s="210" t="s">
        <v>18767</v>
      </c>
      <c r="AG1136" t="str">
        <f>IFERROR(IF(COUNTIF(C1136:L1136,"Feed Ingredient")&gt;0,INDEX(ani_diet!T:T,MATCH(M1136,ani_diet!D:D,0)),""),"")</f>
        <v>Acacia dealbata Leaves</v>
      </c>
      <c r="AH1136" s="60" t="str">
        <f>IF(IFERROR(IF(MATCH("Feed Ingredient", AOM[[#This Row],[L1]:[L10]],0)&gt;0, TRUE, FALSE), FALSE)=TRUE,IFERROR(VLOOKUP(M1136, ani_diet!C:C, 1, FALSE), "No Match"),FALSE)</f>
        <v>Acacia dealbata Leaves</v>
      </c>
      <c r="AI1136" t="s">
        <v>21559</v>
      </c>
      <c r="AL1136" t="str">
        <f>IFERROR(IF(COUNTIF(C1136:L1136,"Feed Ingredient")&gt;0,INDEX(ani_diet!T:T,MATCH(M1136,ani_diet!D:D,0)),""),"")</f>
        <v>Acacia dealbata Leaves</v>
      </c>
    </row>
    <row r="1137" spans="1:38">
      <c r="A1137" t="str">
        <f>_xlfn.TEXTJOIN("/",TRUE,AOM[[#This Row],[L1]:[L10]])</f>
        <v>Management/Livestock Management/Feed Characteristic/Feed Composition/Feed Ingredient/Forage Plants/Forage Trees/Acacia dealbata</v>
      </c>
      <c r="B1137" s="207" t="s">
        <v>21560</v>
      </c>
      <c r="C1137" s="207" t="s">
        <v>17896</v>
      </c>
      <c r="D1137" s="207" t="s">
        <v>17898</v>
      </c>
      <c r="E1137" s="207" t="s">
        <v>17908</v>
      </c>
      <c r="F1137" s="207" t="s">
        <v>18308</v>
      </c>
      <c r="G1137" s="207" t="s">
        <v>18309</v>
      </c>
      <c r="H1137" s="207" t="s">
        <v>20736</v>
      </c>
      <c r="I1137" s="207" t="s">
        <v>21507</v>
      </c>
      <c r="J1137" s="207" t="s">
        <v>21555</v>
      </c>
      <c r="K1137" s="207"/>
      <c r="L1137" s="207"/>
      <c r="M1137" t="str" cm="1">
        <f t="array" ref="M1137">LOOKUP(2,1/(C1137:L1137&lt;&gt;""),C1137:L1137)</f>
        <v>Acacia dealbata</v>
      </c>
      <c r="N1137" s="207"/>
      <c r="O1137" s="207"/>
      <c r="P1137" s="207"/>
      <c r="Q1137" s="207"/>
      <c r="R1137" s="207"/>
      <c r="S1137" s="207"/>
      <c r="T1137" s="207"/>
      <c r="U1137" s="207" t="s">
        <v>21555</v>
      </c>
      <c r="V1137" s="211" t="s">
        <v>21557</v>
      </c>
      <c r="W1137" s="207"/>
      <c r="X1137" s="207"/>
      <c r="Y1137" s="207"/>
      <c r="Z1137" s="207"/>
      <c r="AA1137" s="209" t="s">
        <v>21558</v>
      </c>
      <c r="AB1137" s="209" t="s">
        <v>4169</v>
      </c>
      <c r="AC1137" s="210" t="s">
        <v>4169</v>
      </c>
      <c r="AD1137" s="210" t="s">
        <v>18766</v>
      </c>
      <c r="AE1137" s="210"/>
      <c r="AF1137" s="210" t="s">
        <v>18767</v>
      </c>
      <c r="AG1137" t="str">
        <f>IFERROR(IF(COUNTIF(C1137:L1137,"Feed Ingredient")&gt;0,INDEX(ani_diet!T:T,MATCH(M1137,ani_diet!D:D,0)),""),"")</f>
        <v>Acacia dealbata</v>
      </c>
      <c r="AH1137" s="60" t="str">
        <f>IF(IFERROR(IF(MATCH("Feed Ingredient", AOM[[#This Row],[L1]:[L10]],0)&gt;0, TRUE, FALSE), FALSE)=TRUE,IFERROR(VLOOKUP(M1137, ani_diet!C:C, 1, FALSE), "No Match"),FALSE)</f>
        <v>Acacia dealbata</v>
      </c>
      <c r="AI1137" t="s">
        <v>3539</v>
      </c>
      <c r="AL1137" t="str">
        <f>IFERROR(IF(COUNTIF(C1137:L1137,"Feed Ingredient")&gt;0,INDEX(ani_diet!T:T,MATCH(M1137,ani_diet!D:D,0)),""),"")</f>
        <v>Acacia dealbata</v>
      </c>
    </row>
    <row r="1138" spans="1:38">
      <c r="A1138" t="str">
        <f>_xlfn.TEXTJOIN("/",TRUE,AOM[[#This Row],[L1]:[L10]])</f>
        <v>Management/Livestock Management/Feed Characteristic/Feed Composition/Feed Ingredient/Forage Plants/Forage Trees/Acacia etbaica/Acacia etbaica Fruits/Acacia etbaica Fruits Dried</v>
      </c>
      <c r="B1138" s="207" t="s">
        <v>21561</v>
      </c>
      <c r="C1138" s="207" t="s">
        <v>17896</v>
      </c>
      <c r="D1138" s="207" t="s">
        <v>17898</v>
      </c>
      <c r="E1138" s="207" t="s">
        <v>17908</v>
      </c>
      <c r="F1138" s="207" t="s">
        <v>18308</v>
      </c>
      <c r="G1138" s="207" t="s">
        <v>18309</v>
      </c>
      <c r="H1138" s="207" t="s">
        <v>20736</v>
      </c>
      <c r="I1138" s="207" t="s">
        <v>21507</v>
      </c>
      <c r="J1138" s="207" t="s">
        <v>21562</v>
      </c>
      <c r="K1138" s="207" t="s">
        <v>21563</v>
      </c>
      <c r="L1138" s="207" t="s">
        <v>21564</v>
      </c>
      <c r="M1138" t="str" cm="1">
        <f t="array" ref="M1138">LOOKUP(2,1/(C1138:L1138&lt;&gt;""),C1138:L1138)</f>
        <v>Acacia etbaica Fruits Dried</v>
      </c>
      <c r="N1138" s="207" t="s">
        <v>8288</v>
      </c>
      <c r="O1138" s="207" t="s">
        <v>8288</v>
      </c>
      <c r="P1138" s="207" t="s">
        <v>8288</v>
      </c>
      <c r="Q1138" s="207" t="s">
        <v>8288</v>
      </c>
      <c r="R1138" s="207" t="s">
        <v>8288</v>
      </c>
      <c r="S1138" s="207" t="s">
        <v>21536</v>
      </c>
      <c r="T1138" s="207" t="s">
        <v>8288</v>
      </c>
      <c r="U1138" s="207" t="s">
        <v>21562</v>
      </c>
      <c r="V1138" s="209" t="s">
        <v>21537</v>
      </c>
      <c r="W1138" s="207" t="s">
        <v>8288</v>
      </c>
      <c r="X1138" s="207" t="s">
        <v>8288</v>
      </c>
      <c r="Y1138" s="207" t="s">
        <v>8288</v>
      </c>
      <c r="Z1138" s="207" t="s">
        <v>8288</v>
      </c>
      <c r="AA1138" s="209" t="s">
        <v>21565</v>
      </c>
      <c r="AB1138" s="209" t="s">
        <v>4169</v>
      </c>
      <c r="AC1138" s="210" t="s">
        <v>4169</v>
      </c>
      <c r="AD1138" s="210" t="s">
        <v>4169</v>
      </c>
      <c r="AE1138" s="210"/>
      <c r="AF1138" s="210"/>
      <c r="AG1138" t="str">
        <f>IFERROR(IF(COUNTIF(C1138:L1138,"Feed Ingredient")&gt;0,INDEX(ani_diet!T:T,MATCH(M1138,ani_diet!D:D,0)),""),"")</f>
        <v>Acacia etbaica Fruits</v>
      </c>
      <c r="AH1138" s="60" t="str">
        <f>IF(IFERROR(IF(MATCH("Feed Ingredient", AOM[[#This Row],[L1]:[L10]],0)&gt;0, TRUE, FALSE), FALSE)=TRUE,IFERROR(VLOOKUP(M1138, ani_diet!C:C, 1, FALSE), "No Match"),FALSE)</f>
        <v>No Match</v>
      </c>
      <c r="AI1138" t="s">
        <v>21566</v>
      </c>
      <c r="AL1138" t="str">
        <f>IFERROR(IF(COUNTIF(C1138:L1138,"Feed Ingredient")&gt;0,INDEX(ani_diet!T:T,MATCH(M1138,ani_diet!D:D,0)),""),"")</f>
        <v>Acacia etbaica Fruits</v>
      </c>
    </row>
    <row r="1139" spans="1:38">
      <c r="A1139" t="str">
        <f>_xlfn.TEXTJOIN("/",TRUE,AOM[[#This Row],[L1]:[L10]])</f>
        <v>Management/Livestock Management/Feed Characteristic/Feed Composition/Feed Ingredient/Forage Plants/Forage Trees/Acacia etbaica/Acacia etbaica Fruits</v>
      </c>
      <c r="B1139" s="207" t="s">
        <v>21567</v>
      </c>
      <c r="C1139" s="207" t="s">
        <v>17896</v>
      </c>
      <c r="D1139" s="207" t="s">
        <v>17898</v>
      </c>
      <c r="E1139" s="207" t="s">
        <v>17908</v>
      </c>
      <c r="F1139" s="207" t="s">
        <v>18308</v>
      </c>
      <c r="G1139" s="207" t="s">
        <v>18309</v>
      </c>
      <c r="H1139" s="207" t="s">
        <v>20736</v>
      </c>
      <c r="I1139" s="207" t="s">
        <v>21507</v>
      </c>
      <c r="J1139" s="207" t="s">
        <v>21562</v>
      </c>
      <c r="K1139" s="207" t="s">
        <v>21563</v>
      </c>
      <c r="L1139" s="207"/>
      <c r="M1139" t="str" cm="1">
        <f t="array" ref="M1139">LOOKUP(2,1/(C1139:L1139&lt;&gt;""),C1139:L1139)</f>
        <v>Acacia etbaica Fruits</v>
      </c>
      <c r="N1139" s="207" t="s">
        <v>8288</v>
      </c>
      <c r="O1139" s="207" t="s">
        <v>8288</v>
      </c>
      <c r="P1139" s="207" t="s">
        <v>8288</v>
      </c>
      <c r="Q1139" s="207" t="s">
        <v>8288</v>
      </c>
      <c r="R1139" s="207" t="s">
        <v>8288</v>
      </c>
      <c r="S1139" s="207" t="s">
        <v>21536</v>
      </c>
      <c r="T1139" s="207" t="s">
        <v>8288</v>
      </c>
      <c r="U1139" s="207" t="s">
        <v>21562</v>
      </c>
      <c r="V1139" s="209" t="s">
        <v>21537</v>
      </c>
      <c r="W1139" s="207" t="s">
        <v>8288</v>
      </c>
      <c r="X1139" s="207" t="s">
        <v>8288</v>
      </c>
      <c r="Y1139" s="207" t="s">
        <v>8288</v>
      </c>
      <c r="Z1139" s="207" t="s">
        <v>8288</v>
      </c>
      <c r="AA1139" s="209" t="s">
        <v>21565</v>
      </c>
      <c r="AB1139" s="209" t="s">
        <v>4169</v>
      </c>
      <c r="AC1139" s="210" t="s">
        <v>4169</v>
      </c>
      <c r="AD1139" s="210" t="s">
        <v>4169</v>
      </c>
      <c r="AE1139" s="210"/>
      <c r="AF1139" s="210"/>
      <c r="AG1139" t="str">
        <f>IFERROR(IF(COUNTIF(C1139:L1139,"Feed Ingredient")&gt;0,INDEX(ani_diet!T:T,MATCH(M1139,ani_diet!D:D,0)),""),"")</f>
        <v>Acacia etbaica Fruits</v>
      </c>
      <c r="AH1139" s="60" t="str">
        <f>IF(IFERROR(IF(MATCH("Feed Ingredient", AOM[[#This Row],[L1]:[L10]],0)&gt;0, TRUE, FALSE), FALSE)=TRUE,IFERROR(VLOOKUP(M1139, ani_diet!C:C, 1, FALSE), "No Match"),FALSE)</f>
        <v>Acacia etbaica Fruits</v>
      </c>
      <c r="AI1139" t="s">
        <v>21566</v>
      </c>
      <c r="AL1139" t="str">
        <f>IFERROR(IF(COUNTIF(C1139:L1139,"Feed Ingredient")&gt;0,INDEX(ani_diet!T:T,MATCH(M1139,ani_diet!D:D,0)),""),"")</f>
        <v>Acacia etbaica Fruits</v>
      </c>
    </row>
    <row r="1140" spans="1:38">
      <c r="A1140" t="str">
        <f>_xlfn.TEXTJOIN("/",TRUE,AOM[[#This Row],[L1]:[L10]])</f>
        <v>Management/Livestock Management/Feed Characteristic/Feed Composition/Feed Ingredient/Forage Plants/Forage Trees/Acacia etbaica</v>
      </c>
      <c r="B1140" s="207" t="s">
        <v>21568</v>
      </c>
      <c r="C1140" s="207" t="s">
        <v>17896</v>
      </c>
      <c r="D1140" s="207" t="s">
        <v>17898</v>
      </c>
      <c r="E1140" s="207" t="s">
        <v>17908</v>
      </c>
      <c r="F1140" s="207" t="s">
        <v>18308</v>
      </c>
      <c r="G1140" s="207" t="s">
        <v>18309</v>
      </c>
      <c r="H1140" s="207" t="s">
        <v>20736</v>
      </c>
      <c r="I1140" s="207" t="s">
        <v>21507</v>
      </c>
      <c r="J1140" s="207" t="s">
        <v>21562</v>
      </c>
      <c r="K1140" s="207"/>
      <c r="L1140" s="207"/>
      <c r="M1140" t="str" cm="1">
        <f t="array" ref="M1140">LOOKUP(2,1/(C1140:L1140&lt;&gt;""),C1140:L1140)</f>
        <v>Acacia etbaica</v>
      </c>
      <c r="N1140" s="207" t="s">
        <v>8288</v>
      </c>
      <c r="O1140" s="207" t="s">
        <v>8288</v>
      </c>
      <c r="P1140" s="207" t="s">
        <v>8288</v>
      </c>
      <c r="Q1140" s="207" t="s">
        <v>8288</v>
      </c>
      <c r="R1140" s="207" t="s">
        <v>8288</v>
      </c>
      <c r="S1140" s="207" t="s">
        <v>21536</v>
      </c>
      <c r="T1140" s="207" t="s">
        <v>8288</v>
      </c>
      <c r="U1140" s="207" t="s">
        <v>21562</v>
      </c>
      <c r="V1140" s="209" t="s">
        <v>21537</v>
      </c>
      <c r="W1140" s="207" t="s">
        <v>8288</v>
      </c>
      <c r="X1140" s="207" t="s">
        <v>8288</v>
      </c>
      <c r="Y1140" s="207" t="s">
        <v>8288</v>
      </c>
      <c r="Z1140" s="207" t="s">
        <v>8288</v>
      </c>
      <c r="AA1140" s="209" t="s">
        <v>21565</v>
      </c>
      <c r="AB1140" s="209" t="s">
        <v>4169</v>
      </c>
      <c r="AC1140" s="210" t="s">
        <v>4169</v>
      </c>
      <c r="AD1140" s="210" t="s">
        <v>18766</v>
      </c>
      <c r="AE1140" s="210"/>
      <c r="AF1140" s="210" t="s">
        <v>18767</v>
      </c>
      <c r="AG1140" t="str">
        <f>IFERROR(IF(COUNTIF(C1140:L1140,"Feed Ingredient")&gt;0,INDEX(ani_diet!T:T,MATCH(M1140,ani_diet!D:D,0)),""),"")</f>
        <v>Acacia etbaica</v>
      </c>
      <c r="AH1140" s="60" t="str">
        <f>IF(IFERROR(IF(MATCH("Feed Ingredient", AOM[[#This Row],[L1]:[L10]],0)&gt;0, TRUE, FALSE), FALSE)=TRUE,IFERROR(VLOOKUP(M1140, ani_diet!C:C, 1, FALSE), "No Match"),FALSE)</f>
        <v>Acacia etbaica</v>
      </c>
      <c r="AI1140" t="s">
        <v>21566</v>
      </c>
      <c r="AL1140" t="str">
        <f>IFERROR(IF(COUNTIF(C1140:L1140,"Feed Ingredient")&gt;0,INDEX(ani_diet!T:T,MATCH(M1140,ani_diet!D:D,0)),""),"")</f>
        <v>Acacia etbaica</v>
      </c>
    </row>
    <row r="1141" spans="1:38">
      <c r="A1141" t="str">
        <f>_xlfn.TEXTJOIN("/",TRUE,AOM[[#This Row],[L1]:[L10]])</f>
        <v>Management/Livestock Management/Feed Characteristic/Feed Composition/Feed Ingredient/Forage Plants/Forage Trees/Acacia karroo/Acacia karroo Leaves/Acacia karroo Leaves Dried</v>
      </c>
      <c r="B1141" s="207" t="s">
        <v>21569</v>
      </c>
      <c r="C1141" s="207" t="s">
        <v>17896</v>
      </c>
      <c r="D1141" s="207" t="s">
        <v>17898</v>
      </c>
      <c r="E1141" s="207" t="s">
        <v>17908</v>
      </c>
      <c r="F1141" s="207" t="s">
        <v>18308</v>
      </c>
      <c r="G1141" s="207" t="s">
        <v>18309</v>
      </c>
      <c r="H1141" s="207" t="s">
        <v>20736</v>
      </c>
      <c r="I1141" s="207" t="s">
        <v>21507</v>
      </c>
      <c r="J1141" s="207" t="s">
        <v>9514</v>
      </c>
      <c r="K1141" s="207" t="s">
        <v>21570</v>
      </c>
      <c r="L1141" s="207" t="s">
        <v>21571</v>
      </c>
      <c r="M1141" t="str" cm="1">
        <f t="array" ref="M1141">LOOKUP(2,1/(C1141:L1141&lt;&gt;""),C1141:L1141)</f>
        <v>Acacia karroo Leaves Dried</v>
      </c>
      <c r="N1141" s="207"/>
      <c r="O1141" s="207" t="s">
        <v>8288</v>
      </c>
      <c r="P1141" s="207" t="s">
        <v>8288</v>
      </c>
      <c r="Q1141" s="207" t="s">
        <v>8288</v>
      </c>
      <c r="R1141" s="207" t="s">
        <v>8288</v>
      </c>
      <c r="S1141" s="207" t="s">
        <v>21536</v>
      </c>
      <c r="T1141" s="207" t="s">
        <v>8288</v>
      </c>
      <c r="U1141" s="207" t="s">
        <v>9514</v>
      </c>
      <c r="V1141" s="209" t="s">
        <v>21537</v>
      </c>
      <c r="W1141" s="207" t="s">
        <v>8288</v>
      </c>
      <c r="X1141" s="207" t="s">
        <v>8288</v>
      </c>
      <c r="Y1141" s="207" t="s">
        <v>8288</v>
      </c>
      <c r="Z1141" s="207" t="s">
        <v>8288</v>
      </c>
      <c r="AA1141" s="209" t="s">
        <v>21565</v>
      </c>
      <c r="AB1141" s="209" t="s">
        <v>4169</v>
      </c>
      <c r="AC1141" s="210" t="s">
        <v>4169</v>
      </c>
      <c r="AD1141" s="210" t="s">
        <v>18766</v>
      </c>
      <c r="AE1141" s="210"/>
      <c r="AF1141" s="210" t="s">
        <v>18767</v>
      </c>
      <c r="AG1141" t="str">
        <f>IFERROR(IF(COUNTIF(C1141:L1141,"Feed Ingredient")&gt;0,INDEX(ani_diet!T:T,MATCH(M1141,ani_diet!D:D,0)),""),"")</f>
        <v>Acacia karroo Leaves</v>
      </c>
      <c r="AH1141" s="60" t="str">
        <f>IF(IFERROR(IF(MATCH("Feed Ingredient", AOM[[#This Row],[L1]:[L10]],0)&gt;0, TRUE, FALSE), FALSE)=TRUE,IFERROR(VLOOKUP(M1141, ani_diet!C:C, 1, FALSE), "No Match"),FALSE)</f>
        <v>No Match</v>
      </c>
      <c r="AI1141" s="220" t="s">
        <v>21572</v>
      </c>
      <c r="AL1141" t="str">
        <f>IFERROR(IF(COUNTIF(C1141:L1141,"Feed Ingredient")&gt;0,INDEX(ani_diet!T:T,MATCH(M1141,ani_diet!D:D,0)),""),"")</f>
        <v>Acacia karroo Leaves</v>
      </c>
    </row>
    <row r="1142" spans="1:38">
      <c r="A1142" t="str">
        <f>_xlfn.TEXTJOIN("/",TRUE,AOM[[#This Row],[L1]:[L10]])</f>
        <v>Management/Livestock Management/Feed Characteristic/Feed Composition/Feed Ingredient/Forage Plants/Forage Trees/Acacia karroo/Acacia karroo Leaves/Acacia karroo Leaves Dried Ground</v>
      </c>
      <c r="B1142" s="207" t="s">
        <v>21573</v>
      </c>
      <c r="C1142" s="207" t="s">
        <v>17896</v>
      </c>
      <c r="D1142" s="207" t="s">
        <v>17898</v>
      </c>
      <c r="E1142" s="207" t="s">
        <v>17908</v>
      </c>
      <c r="F1142" s="207" t="s">
        <v>18308</v>
      </c>
      <c r="G1142" s="207" t="s">
        <v>18309</v>
      </c>
      <c r="H1142" s="207" t="s">
        <v>20736</v>
      </c>
      <c r="I1142" s="207" t="s">
        <v>21507</v>
      </c>
      <c r="J1142" s="207" t="s">
        <v>9514</v>
      </c>
      <c r="K1142" s="207" t="s">
        <v>21570</v>
      </c>
      <c r="L1142" s="207" t="s">
        <v>21574</v>
      </c>
      <c r="M1142" t="str" cm="1">
        <f t="array" ref="M1142">LOOKUP(2,1/(C1142:L1142&lt;&gt;""),C1142:L1142)</f>
        <v>Acacia karroo Leaves Dried Ground</v>
      </c>
      <c r="N1142" s="207" t="s">
        <v>21575</v>
      </c>
      <c r="O1142" s="207" t="s">
        <v>8288</v>
      </c>
      <c r="P1142" s="207" t="s">
        <v>8288</v>
      </c>
      <c r="Q1142" s="207" t="s">
        <v>8288</v>
      </c>
      <c r="R1142" s="207" t="s">
        <v>8288</v>
      </c>
      <c r="S1142" s="207" t="s">
        <v>21536</v>
      </c>
      <c r="T1142" s="207" t="s">
        <v>8288</v>
      </c>
      <c r="U1142" s="207" t="s">
        <v>9514</v>
      </c>
      <c r="V1142" s="209" t="s">
        <v>21537</v>
      </c>
      <c r="W1142" s="207" t="s">
        <v>8288</v>
      </c>
      <c r="X1142" s="207" t="s">
        <v>8288</v>
      </c>
      <c r="Y1142" s="207" t="s">
        <v>8288</v>
      </c>
      <c r="Z1142" s="207" t="s">
        <v>8288</v>
      </c>
      <c r="AA1142" s="209" t="s">
        <v>21565</v>
      </c>
      <c r="AB1142" s="209" t="s">
        <v>4169</v>
      </c>
      <c r="AC1142" s="210" t="s">
        <v>4169</v>
      </c>
      <c r="AD1142" s="210" t="s">
        <v>18766</v>
      </c>
      <c r="AE1142" s="210"/>
      <c r="AF1142" s="210" t="s">
        <v>18767</v>
      </c>
      <c r="AG1142" t="str">
        <f>IFERROR(IF(COUNTIF(C1142:L1142,"Feed Ingredient")&gt;0,INDEX(ani_diet!T:T,MATCH(M1142,ani_diet!D:D,0)),""),"")</f>
        <v>Acacia karroo Leaves</v>
      </c>
      <c r="AH1142" s="60" t="str">
        <f>IF(IFERROR(IF(MATCH("Feed Ingredient", AOM[[#This Row],[L1]:[L10]],0)&gt;0, TRUE, FALSE), FALSE)=TRUE,IFERROR(VLOOKUP(M1142, ani_diet!C:C, 1, FALSE), "No Match"),FALSE)</f>
        <v>No Match</v>
      </c>
      <c r="AI1142" t="s">
        <v>21572</v>
      </c>
      <c r="AL1142" t="str">
        <f>IFERROR(IF(COUNTIF(C1142:L1142,"Feed Ingredient")&gt;0,INDEX(ani_diet!T:T,MATCH(M1142,ani_diet!D:D,0)),""),"")</f>
        <v>Acacia karroo Leaves</v>
      </c>
    </row>
    <row r="1143" spans="1:38">
      <c r="A1143" t="str">
        <f>_xlfn.TEXTJOIN("/",TRUE,AOM[[#This Row],[L1]:[L10]])</f>
        <v>Management/Livestock Management/Feed Characteristic/Feed Composition/Feed Ingredient/Forage Plants/Forage Trees/Acacia karroo/Acacia karroo Leaves</v>
      </c>
      <c r="B1143" s="207" t="s">
        <v>21576</v>
      </c>
      <c r="C1143" s="207" t="s">
        <v>17896</v>
      </c>
      <c r="D1143" s="207" t="s">
        <v>17898</v>
      </c>
      <c r="E1143" s="207" t="s">
        <v>17908</v>
      </c>
      <c r="F1143" s="207" t="s">
        <v>18308</v>
      </c>
      <c r="G1143" s="207" t="s">
        <v>18309</v>
      </c>
      <c r="H1143" s="207" t="s">
        <v>20736</v>
      </c>
      <c r="I1143" s="207" t="s">
        <v>21507</v>
      </c>
      <c r="J1143" s="207" t="s">
        <v>9514</v>
      </c>
      <c r="K1143" s="207" t="s">
        <v>21570</v>
      </c>
      <c r="L1143" s="207"/>
      <c r="M1143" t="str" cm="1">
        <f t="array" ref="M1143">LOOKUP(2,1/(C1143:L1143&lt;&gt;""),C1143:L1143)</f>
        <v>Acacia karroo Leaves</v>
      </c>
      <c r="N1143" s="207" t="s">
        <v>8288</v>
      </c>
      <c r="O1143" s="207" t="s">
        <v>8288</v>
      </c>
      <c r="P1143" s="207" t="s">
        <v>8288</v>
      </c>
      <c r="Q1143" s="207" t="s">
        <v>8288</v>
      </c>
      <c r="R1143" s="207" t="s">
        <v>8288</v>
      </c>
      <c r="S1143" s="207" t="s">
        <v>21536</v>
      </c>
      <c r="T1143" s="207" t="s">
        <v>8288</v>
      </c>
      <c r="U1143" s="207" t="s">
        <v>9514</v>
      </c>
      <c r="V1143" s="209" t="s">
        <v>21537</v>
      </c>
      <c r="W1143" s="207" t="s">
        <v>8288</v>
      </c>
      <c r="X1143" s="207" t="s">
        <v>8288</v>
      </c>
      <c r="Y1143" s="207" t="s">
        <v>8288</v>
      </c>
      <c r="Z1143" s="207" t="s">
        <v>8288</v>
      </c>
      <c r="AA1143" s="209" t="s">
        <v>21565</v>
      </c>
      <c r="AB1143" s="209" t="s">
        <v>4169</v>
      </c>
      <c r="AC1143" s="210" t="s">
        <v>4169</v>
      </c>
      <c r="AD1143" s="210" t="s">
        <v>18766</v>
      </c>
      <c r="AE1143" s="210"/>
      <c r="AF1143" s="210" t="s">
        <v>18767</v>
      </c>
      <c r="AG1143" t="str">
        <f>IFERROR(IF(COUNTIF(C1143:L1143,"Feed Ingredient")&gt;0,INDEX(ani_diet!T:T,MATCH(M1143,ani_diet!D:D,0)),""),"")</f>
        <v>Acacia karroo Leaves</v>
      </c>
      <c r="AH1143" s="60" t="str">
        <f>IF(IFERROR(IF(MATCH("Feed Ingredient", AOM[[#This Row],[L1]:[L10]],0)&gt;0, TRUE, FALSE), FALSE)=TRUE,IFERROR(VLOOKUP(M1143, ani_diet!C:C, 1, FALSE), "No Match"),FALSE)</f>
        <v>Acacia karroo Leaves</v>
      </c>
      <c r="AI1143" t="s">
        <v>21572</v>
      </c>
      <c r="AL1143" t="str">
        <f>IFERROR(IF(COUNTIF(C1143:L1143,"Feed Ingredient")&gt;0,INDEX(ani_diet!T:T,MATCH(M1143,ani_diet!D:D,0)),""),"")</f>
        <v>Acacia karroo Leaves</v>
      </c>
    </row>
    <row r="1144" spans="1:38">
      <c r="A1144" t="str">
        <f>_xlfn.TEXTJOIN("/",TRUE,AOM[[#This Row],[L1]:[L10]])</f>
        <v>Management/Livestock Management/Feed Characteristic/Feed Composition/Feed Ingredient/Forage Plants/Forage Trees/Acacia karroo</v>
      </c>
      <c r="B1144" s="207" t="s">
        <v>21577</v>
      </c>
      <c r="C1144" s="207" t="s">
        <v>17896</v>
      </c>
      <c r="D1144" s="207" t="s">
        <v>17898</v>
      </c>
      <c r="E1144" s="207" t="s">
        <v>17908</v>
      </c>
      <c r="F1144" s="207" t="s">
        <v>18308</v>
      </c>
      <c r="G1144" s="207" t="s">
        <v>18309</v>
      </c>
      <c r="H1144" s="207" t="s">
        <v>20736</v>
      </c>
      <c r="I1144" s="207" t="s">
        <v>21507</v>
      </c>
      <c r="J1144" s="207" t="s">
        <v>9514</v>
      </c>
      <c r="K1144" s="207"/>
      <c r="L1144" s="207"/>
      <c r="M1144" t="str" cm="1">
        <f t="array" ref="M1144">LOOKUP(2,1/(C1144:L1144&lt;&gt;""),C1144:L1144)</f>
        <v>Acacia karroo</v>
      </c>
      <c r="N1144" s="207" t="s">
        <v>21578</v>
      </c>
      <c r="O1144" s="207" t="s">
        <v>8288</v>
      </c>
      <c r="P1144" s="207" t="s">
        <v>8288</v>
      </c>
      <c r="Q1144" s="207" t="s">
        <v>8288</v>
      </c>
      <c r="R1144" s="207" t="s">
        <v>8288</v>
      </c>
      <c r="S1144" s="207" t="s">
        <v>21536</v>
      </c>
      <c r="T1144" s="207" t="s">
        <v>8288</v>
      </c>
      <c r="U1144" s="207" t="s">
        <v>9514</v>
      </c>
      <c r="V1144" s="209" t="s">
        <v>21537</v>
      </c>
      <c r="W1144" s="207" t="s">
        <v>8288</v>
      </c>
      <c r="X1144" s="207" t="s">
        <v>8288</v>
      </c>
      <c r="Y1144" s="207" t="s">
        <v>8288</v>
      </c>
      <c r="Z1144" s="207" t="s">
        <v>8288</v>
      </c>
      <c r="AA1144" s="209" t="s">
        <v>21565</v>
      </c>
      <c r="AB1144" s="211" t="s">
        <v>21579</v>
      </c>
      <c r="AC1144" s="210" t="s">
        <v>4169</v>
      </c>
      <c r="AD1144" s="210" t="s">
        <v>18766</v>
      </c>
      <c r="AE1144" s="210"/>
      <c r="AF1144" s="210" t="s">
        <v>18767</v>
      </c>
      <c r="AG1144" t="str">
        <f>IFERROR(IF(COUNTIF(C1144:L1144,"Feed Ingredient")&gt;0,INDEX(ani_diet!T:T,MATCH(M1144,ani_diet!D:D,0)),""),"")</f>
        <v>Acacia karroo</v>
      </c>
      <c r="AH1144" s="60" t="str">
        <f>IF(IFERROR(IF(MATCH("Feed Ingredient", AOM[[#This Row],[L1]:[L10]],0)&gt;0, TRUE, FALSE), FALSE)=TRUE,IFERROR(VLOOKUP(M1144, ani_diet!C:C, 1, FALSE), "No Match"),FALSE)</f>
        <v>Acacia karroo</v>
      </c>
      <c r="AI1144" t="s">
        <v>21572</v>
      </c>
      <c r="AL1144" t="str">
        <f>IFERROR(IF(COUNTIF(C1144:L1144,"Feed Ingredient")&gt;0,INDEX(ani_diet!T:T,MATCH(M1144,ani_diet!D:D,0)),""),"")</f>
        <v>Acacia karroo</v>
      </c>
    </row>
    <row r="1145" spans="1:38">
      <c r="A1145" t="s">
        <v>21580</v>
      </c>
      <c r="B1145" s="207" t="s">
        <v>21581</v>
      </c>
      <c r="C1145" s="207" t="s">
        <v>17896</v>
      </c>
      <c r="D1145" s="207" t="s">
        <v>17898</v>
      </c>
      <c r="E1145" s="207" t="s">
        <v>17908</v>
      </c>
      <c r="F1145" s="207" t="s">
        <v>18308</v>
      </c>
      <c r="G1145" s="207" t="s">
        <v>18309</v>
      </c>
      <c r="H1145" s="207" t="s">
        <v>20736</v>
      </c>
      <c r="I1145" s="207" t="s">
        <v>21507</v>
      </c>
      <c r="J1145" s="207" t="s">
        <v>9735</v>
      </c>
      <c r="K1145" s="207" t="s">
        <v>21582</v>
      </c>
      <c r="L1145" s="207"/>
      <c r="M1145" t="str" cm="1">
        <f t="array" ref="M1145">LOOKUP(2,1/(C1145:L1145&lt;&gt;""),C1145:L1145)</f>
        <v>Acacia mearnsii Dried</v>
      </c>
      <c r="N1145" s="207" t="s">
        <v>21583</v>
      </c>
      <c r="O1145" s="207"/>
      <c r="P1145" s="207"/>
      <c r="Q1145" s="207"/>
      <c r="R1145" s="207"/>
      <c r="S1145" s="207"/>
      <c r="T1145" s="207"/>
      <c r="U1145" s="207" t="s">
        <v>21584</v>
      </c>
      <c r="V1145" s="212" t="s">
        <v>21585</v>
      </c>
      <c r="W1145" s="207"/>
      <c r="X1145" s="207"/>
      <c r="Y1145" s="207"/>
      <c r="Z1145" s="207"/>
      <c r="AA1145" s="209" t="s">
        <v>9736</v>
      </c>
      <c r="AB1145" s="209" t="s">
        <v>4169</v>
      </c>
      <c r="AC1145" s="210" t="s">
        <v>4169</v>
      </c>
      <c r="AD1145" s="210" t="s">
        <v>18766</v>
      </c>
      <c r="AE1145" s="210"/>
      <c r="AF1145" s="210" t="s">
        <v>18767</v>
      </c>
      <c r="AG1145" t="str">
        <f>IFERROR(IF(COUNTIF(C1145:L1145,"Feed Ingredient")&gt;0,INDEX(ani_diet!T:T,MATCH(M1145,ani_diet!D:D,0)),""),"")</f>
        <v xml:space="preserve">Acacia mearnsii </v>
      </c>
      <c r="AH1145" s="60" t="str">
        <f>IF(IFERROR(IF(MATCH("Feed Ingredient", AOM[[#This Row],[L1]:[L10]],0)&gt;0, TRUE, FALSE), FALSE)=TRUE,IFERROR(VLOOKUP(M1145, ani_diet!C:C, 1, FALSE), "No Match"),FALSE)</f>
        <v>No Match</v>
      </c>
      <c r="AI1145" t="s">
        <v>3539</v>
      </c>
      <c r="AL1145" t="s">
        <v>21584</v>
      </c>
    </row>
    <row r="1146" spans="1:38" ht="13.5" customHeight="1">
      <c r="A1146" t="s">
        <v>21580</v>
      </c>
      <c r="B1146" s="207" t="s">
        <v>21586</v>
      </c>
      <c r="C1146" s="207" t="s">
        <v>17896</v>
      </c>
      <c r="D1146" s="207" t="s">
        <v>17898</v>
      </c>
      <c r="E1146" s="207" t="s">
        <v>17908</v>
      </c>
      <c r="F1146" s="207" t="s">
        <v>18308</v>
      </c>
      <c r="G1146" s="207" t="s">
        <v>18309</v>
      </c>
      <c r="H1146" s="207" t="s">
        <v>20736</v>
      </c>
      <c r="I1146" s="207" t="s">
        <v>21507</v>
      </c>
      <c r="J1146" s="207" t="s">
        <v>9735</v>
      </c>
      <c r="K1146" s="207" t="s">
        <v>21587</v>
      </c>
      <c r="L1146" s="207"/>
      <c r="M1146" t="str" cm="1">
        <f t="array" ref="M1146">LOOKUP(2,1/(C1146:L1146&lt;&gt;""),C1146:L1146)</f>
        <v>Acacia mearnsii Dried Ground</v>
      </c>
      <c r="N1146" s="207" t="s">
        <v>21588</v>
      </c>
      <c r="O1146" s="207"/>
      <c r="P1146" s="207"/>
      <c r="Q1146" s="207"/>
      <c r="R1146" s="207"/>
      <c r="S1146" s="207"/>
      <c r="T1146" s="207"/>
      <c r="U1146" s="207" t="s">
        <v>21584</v>
      </c>
      <c r="V1146" s="212" t="s">
        <v>21585</v>
      </c>
      <c r="W1146" s="207"/>
      <c r="X1146" s="207"/>
      <c r="Y1146" s="207"/>
      <c r="Z1146" s="207"/>
      <c r="AA1146" s="209" t="s">
        <v>9736</v>
      </c>
      <c r="AB1146" s="209" t="s">
        <v>4169</v>
      </c>
      <c r="AC1146" s="210" t="s">
        <v>4169</v>
      </c>
      <c r="AD1146" s="210" t="s">
        <v>18766</v>
      </c>
      <c r="AE1146" s="210"/>
      <c r="AF1146" s="210" t="s">
        <v>18767</v>
      </c>
      <c r="AG1146" t="str">
        <f>IFERROR(IF(COUNTIF(C1146:L1146,"Feed Ingredient")&gt;0,INDEX(ani_diet!T:T,MATCH(M1146,ani_diet!D:D,0)),""),"")</f>
        <v xml:space="preserve">Acacia mearnsii </v>
      </c>
      <c r="AH1146" s="60" t="str">
        <f>IF(IFERROR(IF(MATCH("Feed Ingredient", AOM[[#This Row],[L1]:[L10]],0)&gt;0, TRUE, FALSE), FALSE)=TRUE,IFERROR(VLOOKUP(M1146, ani_diet!C:C, 1, FALSE), "No Match"),FALSE)</f>
        <v>No Match</v>
      </c>
      <c r="AI1146" t="s">
        <v>3539</v>
      </c>
      <c r="AL1146" t="s">
        <v>21584</v>
      </c>
    </row>
    <row r="1147" spans="1:38">
      <c r="A1147" t="str">
        <f>_xlfn.TEXTJOIN("/",TRUE,AOM[[#This Row],[L1]:[L10]])</f>
        <v>Management/Livestock Management/Feed Characteristic/Feed Composition/Feed Ingredient/Forage Plants/Forage Trees/Acacia mearnsii</v>
      </c>
      <c r="B1147" s="207" t="s">
        <v>21589</v>
      </c>
      <c r="C1147" s="207" t="s">
        <v>17896</v>
      </c>
      <c r="D1147" s="207" t="s">
        <v>17898</v>
      </c>
      <c r="E1147" s="207" t="s">
        <v>17908</v>
      </c>
      <c r="F1147" s="207" t="s">
        <v>18308</v>
      </c>
      <c r="G1147" s="207" t="s">
        <v>18309</v>
      </c>
      <c r="H1147" s="207" t="s">
        <v>20736</v>
      </c>
      <c r="I1147" s="207" t="s">
        <v>21507</v>
      </c>
      <c r="J1147" s="207" t="s">
        <v>9735</v>
      </c>
      <c r="K1147" s="207"/>
      <c r="L1147" s="207"/>
      <c r="M1147" t="str" cm="1">
        <f t="array" ref="M1147">LOOKUP(2,1/(C1147:L1147&lt;&gt;""),C1147:L1147)</f>
        <v>Acacia mearnsii</v>
      </c>
      <c r="N1147" s="207" t="s">
        <v>21590</v>
      </c>
      <c r="O1147" s="207"/>
      <c r="P1147" s="207"/>
      <c r="Q1147" s="207"/>
      <c r="R1147" s="207"/>
      <c r="S1147" s="207"/>
      <c r="T1147" s="207"/>
      <c r="U1147" s="207" t="s">
        <v>21584</v>
      </c>
      <c r="V1147" s="211" t="s">
        <v>21585</v>
      </c>
      <c r="W1147" s="207"/>
      <c r="X1147" s="207"/>
      <c r="Y1147" s="207"/>
      <c r="Z1147" s="207"/>
      <c r="AA1147" s="209" t="s">
        <v>9736</v>
      </c>
      <c r="AB1147" s="209" t="s">
        <v>4169</v>
      </c>
      <c r="AC1147" s="210" t="s">
        <v>4169</v>
      </c>
      <c r="AD1147" s="210" t="s">
        <v>18766</v>
      </c>
      <c r="AE1147" s="210"/>
      <c r="AF1147" s="210" t="s">
        <v>18767</v>
      </c>
      <c r="AG1147" t="str">
        <f>IFERROR(IF(COUNTIF(C1147:L1147,"Feed Ingredient")&gt;0,INDEX(ani_diet!T:T,MATCH(M1147,ani_diet!D:D,0)),""),"")</f>
        <v xml:space="preserve">Acacia mearnsii </v>
      </c>
      <c r="AH1147" s="60" t="str">
        <f>IF(IFERROR(IF(MATCH("Feed Ingredient", AOM[[#This Row],[L1]:[L10]],0)&gt;0, TRUE, FALSE), FALSE)=TRUE,IFERROR(VLOOKUP(M1147, ani_diet!C:C, 1, FALSE), "No Match"),FALSE)</f>
        <v>Acacia mearnsii</v>
      </c>
      <c r="AI1147" t="s">
        <v>3539</v>
      </c>
      <c r="AL1147" t="str">
        <f>IFERROR(IF(COUNTIF(C1147:L1147,"Feed Ingredient")&gt;0,INDEX(ani_diet!T:T,MATCH(M1147,ani_diet!D:D,0)),""),"")</f>
        <v xml:space="preserve">Acacia mearnsii </v>
      </c>
    </row>
    <row r="1148" spans="1:38">
      <c r="A1148" t="str">
        <f>_xlfn.TEXTJOIN("/",TRUE,AOM[[#This Row],[L1]:[L10]])</f>
        <v>Management/Livestock Management/Feed Characteristic/Feed Composition/Feed Ingredient/Forage Plants/Forage Trees/Acacia mearnsii /Acacia mearnsii Leaves</v>
      </c>
      <c r="B1148" s="207" t="s">
        <v>21591</v>
      </c>
      <c r="C1148" s="207" t="s">
        <v>17896</v>
      </c>
      <c r="D1148" s="207" t="s">
        <v>17898</v>
      </c>
      <c r="E1148" s="207" t="s">
        <v>17908</v>
      </c>
      <c r="F1148" s="207" t="s">
        <v>18308</v>
      </c>
      <c r="G1148" s="207" t="s">
        <v>18309</v>
      </c>
      <c r="H1148" s="207" t="s">
        <v>20736</v>
      </c>
      <c r="I1148" s="207" t="s">
        <v>21507</v>
      </c>
      <c r="J1148" s="207" t="s">
        <v>21584</v>
      </c>
      <c r="K1148" s="207" t="s">
        <v>21592</v>
      </c>
      <c r="L1148" s="207"/>
      <c r="M1148" t="str" cm="1">
        <f t="array" ref="M1148">LOOKUP(2,1/(C1148:L1148&lt;&gt;""),C1148:L1148)</f>
        <v>Acacia mearnsii Leaves</v>
      </c>
      <c r="N1148" s="207" t="s">
        <v>21593</v>
      </c>
      <c r="O1148" s="207"/>
      <c r="P1148" s="207"/>
      <c r="Q1148" s="207"/>
      <c r="R1148" s="207"/>
      <c r="S1148" s="207"/>
      <c r="T1148" s="207"/>
      <c r="U1148" s="207" t="s">
        <v>21584</v>
      </c>
      <c r="V1148" s="216" t="s">
        <v>21594</v>
      </c>
      <c r="W1148" s="207"/>
      <c r="X1148" s="207"/>
      <c r="Y1148" s="207"/>
      <c r="Z1148" s="207"/>
      <c r="AA1148" s="209" t="s">
        <v>9736</v>
      </c>
      <c r="AB1148" s="209" t="s">
        <v>4169</v>
      </c>
      <c r="AC1148" s="210" t="s">
        <v>4169</v>
      </c>
      <c r="AD1148" s="210" t="s">
        <v>18766</v>
      </c>
      <c r="AE1148" s="210"/>
      <c r="AF1148" s="210" t="s">
        <v>18767</v>
      </c>
      <c r="AG1148" t="str">
        <f>IFERROR(IF(COUNTIF(C1148:L1148,"Feed Ingredient")&gt;0,INDEX(ani_diet!T:T,MATCH(M1148,ani_diet!D:D,0)),""),"")</f>
        <v>Acacia mearnsii  Leaves</v>
      </c>
      <c r="AH1148" s="60" t="str">
        <f>IF(IFERROR(IF(MATCH("Feed Ingredient", AOM[[#This Row],[L1]:[L10]],0)&gt;0, TRUE, FALSE), FALSE)=TRUE,IFERROR(VLOOKUP(M1148, ani_diet!C:C, 1, FALSE), "No Match"),FALSE)</f>
        <v>Acacia mearnsii Leaves</v>
      </c>
      <c r="AI1148" t="s">
        <v>3539</v>
      </c>
      <c r="AL1148" t="str">
        <f>IFERROR(IF(COUNTIF(C1148:L1148,"Feed Ingredient")&gt;0,INDEX(ani_diet!T:T,MATCH(M1148,ani_diet!D:D,0)),""),"")</f>
        <v>Acacia mearnsii  Leaves</v>
      </c>
    </row>
    <row r="1149" spans="1:38">
      <c r="A1149" t="str">
        <f>_xlfn.TEXTJOIN("/",TRUE,AOM[[#This Row],[L1]:[L10]])</f>
        <v>Management/Livestock Management/Feed Characteristic/Feed Composition/Feed Ingredient/Forage Plants/Forage Trees/Acacia nilotica</v>
      </c>
      <c r="B1149" s="207" t="s">
        <v>21595</v>
      </c>
      <c r="C1149" s="207" t="s">
        <v>17896</v>
      </c>
      <c r="D1149" s="207" t="s">
        <v>17898</v>
      </c>
      <c r="E1149" s="207" t="s">
        <v>17908</v>
      </c>
      <c r="F1149" s="207" t="s">
        <v>18308</v>
      </c>
      <c r="G1149" s="207" t="s">
        <v>18309</v>
      </c>
      <c r="H1149" s="207" t="s">
        <v>20736</v>
      </c>
      <c r="I1149" s="207" t="s">
        <v>21507</v>
      </c>
      <c r="J1149" s="207" t="s">
        <v>9600</v>
      </c>
      <c r="K1149" s="207" t="s">
        <v>8288</v>
      </c>
      <c r="L1149" s="207"/>
      <c r="M1149" t="str" cm="1">
        <f t="array" ref="M1149">LOOKUP(2,1/(C1149:L1149&lt;&gt;""),C1149:L1149)</f>
        <v>Acacia nilotica</v>
      </c>
      <c r="N1149" s="207" t="s">
        <v>21596</v>
      </c>
      <c r="O1149" s="207" t="s">
        <v>8288</v>
      </c>
      <c r="P1149" s="207" t="s">
        <v>8288</v>
      </c>
      <c r="Q1149" s="207" t="s">
        <v>8288</v>
      </c>
      <c r="R1149" s="207" t="s">
        <v>8288</v>
      </c>
      <c r="S1149" s="207" t="s">
        <v>21597</v>
      </c>
      <c r="T1149" s="207" t="s">
        <v>8288</v>
      </c>
      <c r="U1149" s="207" t="s">
        <v>21598</v>
      </c>
      <c r="V1149" s="209" t="s">
        <v>21599</v>
      </c>
      <c r="W1149" s="207" t="s">
        <v>8288</v>
      </c>
      <c r="X1149" s="207" t="s">
        <v>8288</v>
      </c>
      <c r="Y1149" s="207" t="s">
        <v>8288</v>
      </c>
      <c r="Z1149" s="207" t="s">
        <v>8288</v>
      </c>
      <c r="AA1149" s="209" t="s">
        <v>21600</v>
      </c>
      <c r="AB1149" s="211" t="s">
        <v>21601</v>
      </c>
      <c r="AC1149" s="210" t="s">
        <v>4169</v>
      </c>
      <c r="AD1149" s="210" t="s">
        <v>18766</v>
      </c>
      <c r="AE1149" s="210"/>
      <c r="AF1149" s="210" t="s">
        <v>18767</v>
      </c>
      <c r="AG1149" t="str">
        <f>IFERROR(IF(COUNTIF(C1149:L1149,"Feed Ingredient")&gt;0,INDEX(ani_diet!T:T,MATCH(M1149,ani_diet!D:D,0)),""),"")</f>
        <v>Vachellia nilotica</v>
      </c>
      <c r="AH1149" s="60" t="str">
        <f>IF(IFERROR(IF(MATCH("Feed Ingredient", AOM[[#This Row],[L1]:[L10]],0)&gt;0, TRUE, FALSE), FALSE)=TRUE,IFERROR(VLOOKUP(M1149, ani_diet!C:C, 1, FALSE), "No Match"),FALSE)</f>
        <v>Acacia nilotica</v>
      </c>
      <c r="AI1149" t="s">
        <v>21602</v>
      </c>
      <c r="AL1149" t="str">
        <f>IFERROR(IF(COUNTIF(C1149:L1149,"Feed Ingredient")&gt;0,INDEX(ani_diet!T:T,MATCH(M1149,ani_diet!D:D,0)),""),"")</f>
        <v>Vachellia nilotica</v>
      </c>
    </row>
    <row r="1150" spans="1:38">
      <c r="A1150" t="str">
        <f>_xlfn.TEXTJOIN("/",TRUE,AOM[[#This Row],[L1]:[L10]])</f>
        <v>Management/Livestock Management/Feed Characteristic/Feed Composition/Feed Ingredient/Forage Plants/Forage Trees/Acacia nilotica/Acacia nilotica Leaves/Acacia nilotica Leaves Dried</v>
      </c>
      <c r="B1150" s="207" t="s">
        <v>21603</v>
      </c>
      <c r="C1150" s="207" t="s">
        <v>17896</v>
      </c>
      <c r="D1150" s="207" t="s">
        <v>17898</v>
      </c>
      <c r="E1150" s="207" t="s">
        <v>17908</v>
      </c>
      <c r="F1150" s="207" t="s">
        <v>18308</v>
      </c>
      <c r="G1150" s="207" t="s">
        <v>18309</v>
      </c>
      <c r="H1150" s="207" t="s">
        <v>20736</v>
      </c>
      <c r="I1150" s="207" t="s">
        <v>21507</v>
      </c>
      <c r="J1150" s="207" t="s">
        <v>9600</v>
      </c>
      <c r="K1150" s="207" t="s">
        <v>21604</v>
      </c>
      <c r="L1150" s="207" t="s">
        <v>21605</v>
      </c>
      <c r="M1150" t="str" cm="1">
        <f t="array" ref="M1150">LOOKUP(2,1/(C1150:L1150&lt;&gt;""),C1150:L1150)</f>
        <v>Acacia nilotica Leaves Dried</v>
      </c>
      <c r="N1150" s="207" t="s">
        <v>21606</v>
      </c>
      <c r="O1150" s="207" t="s">
        <v>8288</v>
      </c>
      <c r="P1150" s="207" t="s">
        <v>8288</v>
      </c>
      <c r="Q1150" s="207" t="s">
        <v>8288</v>
      </c>
      <c r="R1150" s="207" t="s">
        <v>8288</v>
      </c>
      <c r="S1150" s="207" t="s">
        <v>21597</v>
      </c>
      <c r="T1150" s="207" t="s">
        <v>8288</v>
      </c>
      <c r="U1150" s="207" t="s">
        <v>21598</v>
      </c>
      <c r="V1150" s="209" t="s">
        <v>21599</v>
      </c>
      <c r="W1150" s="207" t="s">
        <v>8288</v>
      </c>
      <c r="X1150" s="207" t="s">
        <v>8288</v>
      </c>
      <c r="Y1150" s="207" t="s">
        <v>8288</v>
      </c>
      <c r="Z1150" s="207" t="s">
        <v>8288</v>
      </c>
      <c r="AA1150" s="209" t="s">
        <v>21600</v>
      </c>
      <c r="AB1150" s="209" t="s">
        <v>4169</v>
      </c>
      <c r="AC1150" s="210" t="s">
        <v>4169</v>
      </c>
      <c r="AD1150" s="210" t="s">
        <v>18766</v>
      </c>
      <c r="AE1150" s="210"/>
      <c r="AF1150" s="210" t="s">
        <v>18767</v>
      </c>
      <c r="AG1150" t="str">
        <f>IFERROR(IF(COUNTIF(C1150:L1150,"Feed Ingredient")&gt;0,INDEX(ani_diet!T:T,MATCH(M1150,ani_diet!D:D,0)),""),"")</f>
        <v>Vachellia nilotica Leaves</v>
      </c>
      <c r="AH1150" s="60" t="str">
        <f>IF(IFERROR(IF(MATCH("Feed Ingredient", AOM[[#This Row],[L1]:[L10]],0)&gt;0, TRUE, FALSE), FALSE)=TRUE,IFERROR(VLOOKUP(M1150, ani_diet!C:C, 1, FALSE), "No Match"),FALSE)</f>
        <v>No Match</v>
      </c>
      <c r="AI1150" t="s">
        <v>21602</v>
      </c>
      <c r="AL1150" t="str">
        <f>IFERROR(IF(COUNTIF(C1150:L1150,"Feed Ingredient")&gt;0,INDEX(ani_diet!T:T,MATCH(M1150,ani_diet!D:D,0)),""),"")</f>
        <v>Vachellia nilotica Leaves</v>
      </c>
    </row>
    <row r="1151" spans="1:38">
      <c r="A1151" t="str">
        <f>_xlfn.TEXTJOIN("/",TRUE,AOM[[#This Row],[L1]:[L10]])</f>
        <v>Management/Livestock Management/Feed Characteristic/Feed Composition/Feed Ingredient/Forage Plants/Forage Trees/Acacia nilotica/Acacia nilotica Leaves/Acacia nilotica Leaves Dried Ground</v>
      </c>
      <c r="B1151" s="207" t="s">
        <v>21607</v>
      </c>
      <c r="C1151" s="207" t="s">
        <v>17896</v>
      </c>
      <c r="D1151" s="207" t="s">
        <v>17898</v>
      </c>
      <c r="E1151" s="207" t="s">
        <v>17908</v>
      </c>
      <c r="F1151" s="207" t="s">
        <v>18308</v>
      </c>
      <c r="G1151" s="207" t="s">
        <v>18309</v>
      </c>
      <c r="H1151" s="207" t="s">
        <v>20736</v>
      </c>
      <c r="I1151" s="207" t="s">
        <v>21507</v>
      </c>
      <c r="J1151" s="207" t="s">
        <v>9600</v>
      </c>
      <c r="K1151" s="207" t="s">
        <v>21604</v>
      </c>
      <c r="L1151" s="207" t="s">
        <v>21608</v>
      </c>
      <c r="M1151" t="str" cm="1">
        <f t="array" ref="M1151">LOOKUP(2,1/(C1151:L1151&lt;&gt;""),C1151:L1151)</f>
        <v>Acacia nilotica Leaves Dried Ground</v>
      </c>
      <c r="N1151" s="207" t="s">
        <v>21609</v>
      </c>
      <c r="O1151" s="207" t="s">
        <v>8288</v>
      </c>
      <c r="P1151" s="207" t="s">
        <v>8288</v>
      </c>
      <c r="Q1151" s="207" t="s">
        <v>8288</v>
      </c>
      <c r="R1151" s="207" t="s">
        <v>8288</v>
      </c>
      <c r="S1151" s="207" t="s">
        <v>21597</v>
      </c>
      <c r="T1151" s="207" t="s">
        <v>8288</v>
      </c>
      <c r="U1151" s="207" t="s">
        <v>21598</v>
      </c>
      <c r="V1151" s="209" t="s">
        <v>21599</v>
      </c>
      <c r="W1151" s="207" t="s">
        <v>8288</v>
      </c>
      <c r="X1151" s="207" t="s">
        <v>8288</v>
      </c>
      <c r="Y1151" s="207" t="s">
        <v>8288</v>
      </c>
      <c r="Z1151" s="207" t="s">
        <v>8288</v>
      </c>
      <c r="AA1151" s="209" t="s">
        <v>21600</v>
      </c>
      <c r="AB1151" s="209" t="s">
        <v>4169</v>
      </c>
      <c r="AC1151" s="210" t="s">
        <v>4169</v>
      </c>
      <c r="AD1151" s="210" t="s">
        <v>18766</v>
      </c>
      <c r="AE1151" s="210"/>
      <c r="AF1151" s="210" t="s">
        <v>18767</v>
      </c>
      <c r="AG1151" t="str">
        <f>IFERROR(IF(COUNTIF(C1151:L1151,"Feed Ingredient")&gt;0,INDEX(ani_diet!T:T,MATCH(M1151,ani_diet!D:D,0)),""),"")</f>
        <v>Vachellia nilotica Leaves</v>
      </c>
      <c r="AH1151" s="60" t="str">
        <f>IF(IFERROR(IF(MATCH("Feed Ingredient", AOM[[#This Row],[L1]:[L10]],0)&gt;0, TRUE, FALSE), FALSE)=TRUE,IFERROR(VLOOKUP(M1151, ani_diet!C:C, 1, FALSE), "No Match"),FALSE)</f>
        <v>No Match</v>
      </c>
      <c r="AI1151" t="s">
        <v>21602</v>
      </c>
      <c r="AL1151" t="str">
        <f>IFERROR(IF(COUNTIF(C1151:L1151,"Feed Ingredient")&gt;0,INDEX(ani_diet!T:T,MATCH(M1151,ani_diet!D:D,0)),""),"")</f>
        <v>Vachellia nilotica Leaves</v>
      </c>
    </row>
    <row r="1152" spans="1:38">
      <c r="A1152" t="str">
        <f>_xlfn.TEXTJOIN("/",TRUE,AOM[[#This Row],[L1]:[L10]])</f>
        <v>Management/Livestock Management/Feed Characteristic/Feed Composition/Feed Ingredient/Forage Plants/Forage Trees/Acacia nilotica/Acacia nilotica Leaves</v>
      </c>
      <c r="B1152" s="207" t="s">
        <v>21610</v>
      </c>
      <c r="C1152" s="207" t="s">
        <v>17896</v>
      </c>
      <c r="D1152" s="207" t="s">
        <v>17898</v>
      </c>
      <c r="E1152" s="207" t="s">
        <v>17908</v>
      </c>
      <c r="F1152" s="207" t="s">
        <v>18308</v>
      </c>
      <c r="G1152" s="207" t="s">
        <v>18309</v>
      </c>
      <c r="H1152" s="207" t="s">
        <v>20736</v>
      </c>
      <c r="I1152" s="207" t="s">
        <v>21507</v>
      </c>
      <c r="J1152" s="207" t="s">
        <v>9600</v>
      </c>
      <c r="K1152" s="207" t="s">
        <v>21604</v>
      </c>
      <c r="L1152" s="207"/>
      <c r="M1152" t="str" cm="1">
        <f t="array" ref="M1152">LOOKUP(2,1/(C1152:L1152&lt;&gt;""),C1152:L1152)</f>
        <v>Acacia nilotica Leaves</v>
      </c>
      <c r="N1152" s="207"/>
      <c r="O1152" s="207" t="s">
        <v>8288</v>
      </c>
      <c r="P1152" s="207" t="s">
        <v>8288</v>
      </c>
      <c r="Q1152" s="207" t="s">
        <v>8288</v>
      </c>
      <c r="R1152" s="207" t="s">
        <v>8288</v>
      </c>
      <c r="S1152" s="207" t="s">
        <v>21597</v>
      </c>
      <c r="T1152" s="207" t="s">
        <v>8288</v>
      </c>
      <c r="U1152" s="207" t="s">
        <v>21598</v>
      </c>
      <c r="V1152" s="209" t="s">
        <v>21599</v>
      </c>
      <c r="W1152" s="207" t="s">
        <v>8288</v>
      </c>
      <c r="X1152" s="207" t="s">
        <v>8288</v>
      </c>
      <c r="Y1152" s="207" t="s">
        <v>8288</v>
      </c>
      <c r="Z1152" s="207" t="s">
        <v>8288</v>
      </c>
      <c r="AA1152" s="209" t="s">
        <v>21600</v>
      </c>
      <c r="AB1152" s="211" t="s">
        <v>21611</v>
      </c>
      <c r="AC1152" s="210" t="s">
        <v>4169</v>
      </c>
      <c r="AD1152" s="210" t="s">
        <v>18766</v>
      </c>
      <c r="AE1152" s="210"/>
      <c r="AF1152" s="210" t="s">
        <v>18767</v>
      </c>
      <c r="AG1152" t="str">
        <f>IFERROR(IF(COUNTIF(C1152:L1152,"Feed Ingredient")&gt;0,INDEX(ani_diet!T:T,MATCH(M1152,ani_diet!D:D,0)),""),"")</f>
        <v>Vachellia nilotica Leaves</v>
      </c>
      <c r="AH1152" s="60" t="str">
        <f>IF(IFERROR(IF(MATCH("Feed Ingredient", AOM[[#This Row],[L1]:[L10]],0)&gt;0, TRUE, FALSE), FALSE)=TRUE,IFERROR(VLOOKUP(M1152, ani_diet!C:C, 1, FALSE), "No Match"),FALSE)</f>
        <v>Acacia nilotica Leaves</v>
      </c>
      <c r="AI1152" t="s">
        <v>21602</v>
      </c>
      <c r="AL1152" t="str">
        <f>IFERROR(IF(COUNTIF(C1152:L1152,"Feed Ingredient")&gt;0,INDEX(ani_diet!T:T,MATCH(M1152,ani_diet!D:D,0)),""),"")</f>
        <v>Vachellia nilotica Leaves</v>
      </c>
    </row>
    <row r="1153" spans="1:38">
      <c r="A1153" t="str">
        <f>_xlfn.TEXTJOIN("/",TRUE,AOM[[#This Row],[L1]:[L10]])</f>
        <v>Management/Livestock Management/Feed Characteristic/Feed Composition/Feed Ingredient/Forage Plants/Forage Trees/Acacia nilotica/Acacia nilotica Pods/Acacia nilotica Pods Dried</v>
      </c>
      <c r="B1153" s="207" t="s">
        <v>21612</v>
      </c>
      <c r="C1153" s="207" t="s">
        <v>17896</v>
      </c>
      <c r="D1153" s="207" t="s">
        <v>17898</v>
      </c>
      <c r="E1153" s="207" t="s">
        <v>17908</v>
      </c>
      <c r="F1153" s="207" t="s">
        <v>18308</v>
      </c>
      <c r="G1153" s="207" t="s">
        <v>18309</v>
      </c>
      <c r="H1153" s="207" t="s">
        <v>20736</v>
      </c>
      <c r="I1153" s="207" t="s">
        <v>21507</v>
      </c>
      <c r="J1153" s="207" t="s">
        <v>9600</v>
      </c>
      <c r="K1153" s="207" t="s">
        <v>21613</v>
      </c>
      <c r="L1153" s="207" t="s">
        <v>21614</v>
      </c>
      <c r="M1153" t="str" cm="1">
        <f t="array" ref="M1153">LOOKUP(2,1/(C1153:L1153&lt;&gt;""),C1153:L1153)</f>
        <v>Acacia nilotica Pods Dried</v>
      </c>
      <c r="N1153" s="207"/>
      <c r="O1153" s="207" t="s">
        <v>8288</v>
      </c>
      <c r="P1153" s="207" t="s">
        <v>8288</v>
      </c>
      <c r="Q1153" s="207" t="s">
        <v>8288</v>
      </c>
      <c r="R1153" s="207" t="s">
        <v>8288</v>
      </c>
      <c r="S1153" s="207" t="s">
        <v>21597</v>
      </c>
      <c r="T1153" s="207" t="s">
        <v>8288</v>
      </c>
      <c r="U1153" s="207" t="s">
        <v>21598</v>
      </c>
      <c r="V1153" s="209" t="s">
        <v>21599</v>
      </c>
      <c r="W1153" s="207" t="s">
        <v>8288</v>
      </c>
      <c r="X1153" s="207" t="s">
        <v>8288</v>
      </c>
      <c r="Y1153" s="207" t="s">
        <v>8288</v>
      </c>
      <c r="Z1153" s="207" t="s">
        <v>8288</v>
      </c>
      <c r="AA1153" s="209" t="s">
        <v>21600</v>
      </c>
      <c r="AB1153" s="211" t="s">
        <v>21601</v>
      </c>
      <c r="AC1153" s="210" t="s">
        <v>4169</v>
      </c>
      <c r="AD1153" s="210" t="s">
        <v>4169</v>
      </c>
      <c r="AE1153" s="210"/>
      <c r="AF1153" s="210" t="s">
        <v>18767</v>
      </c>
      <c r="AG1153" t="str">
        <f>IFERROR(IF(COUNTIF(C1153:L1153,"Feed Ingredient")&gt;0,INDEX(ani_diet!T:T,MATCH(M1153,ani_diet!D:D,0)),""),"")</f>
        <v>Vachellia nilotica Pods</v>
      </c>
      <c r="AH1153" s="60" t="str">
        <f>IF(IFERROR(IF(MATCH("Feed Ingredient", AOM[[#This Row],[L1]:[L10]],0)&gt;0, TRUE, FALSE), FALSE)=TRUE,IFERROR(VLOOKUP(M1153, ani_diet!C:C, 1, FALSE), "No Match"),FALSE)</f>
        <v>No Match</v>
      </c>
      <c r="AI1153" t="s">
        <v>21602</v>
      </c>
      <c r="AL1153" t="str">
        <f>IFERROR(IF(COUNTIF(C1153:L1153,"Feed Ingredient")&gt;0,INDEX(ani_diet!T:T,MATCH(M1153,ani_diet!D:D,0)),""),"")</f>
        <v>Vachellia nilotica Pods</v>
      </c>
    </row>
    <row r="1154" spans="1:38">
      <c r="A1154" t="str">
        <f>_xlfn.TEXTJOIN("/",TRUE,AOM[[#This Row],[L1]:[L10]])</f>
        <v>Management/Livestock Management/Feed Characteristic/Feed Composition/Feed Ingredient/Forage Plants/Forage Trees/Acacia nilotica/Acacia nilotica Pods</v>
      </c>
      <c r="B1154" s="207" t="s">
        <v>21615</v>
      </c>
      <c r="C1154" s="207" t="s">
        <v>17896</v>
      </c>
      <c r="D1154" s="207" t="s">
        <v>17898</v>
      </c>
      <c r="E1154" s="207" t="s">
        <v>17908</v>
      </c>
      <c r="F1154" s="207" t="s">
        <v>18308</v>
      </c>
      <c r="G1154" s="207" t="s">
        <v>18309</v>
      </c>
      <c r="H1154" s="207" t="s">
        <v>20736</v>
      </c>
      <c r="I1154" s="207" t="s">
        <v>21507</v>
      </c>
      <c r="J1154" s="207" t="s">
        <v>9600</v>
      </c>
      <c r="K1154" s="207" t="s">
        <v>21613</v>
      </c>
      <c r="L1154" s="207"/>
      <c r="M1154" t="str" cm="1">
        <f t="array" ref="M1154">LOOKUP(2,1/(C1154:L1154&lt;&gt;""),C1154:L1154)</f>
        <v>Acacia nilotica Pods</v>
      </c>
      <c r="N1154" s="207"/>
      <c r="O1154" s="207" t="s">
        <v>8288</v>
      </c>
      <c r="P1154" s="207" t="s">
        <v>8288</v>
      </c>
      <c r="Q1154" s="207" t="s">
        <v>8288</v>
      </c>
      <c r="R1154" s="207" t="s">
        <v>8288</v>
      </c>
      <c r="S1154" s="207" t="s">
        <v>21597</v>
      </c>
      <c r="T1154" s="207" t="s">
        <v>8288</v>
      </c>
      <c r="U1154" s="207" t="s">
        <v>21598</v>
      </c>
      <c r="V1154" s="209" t="s">
        <v>21599</v>
      </c>
      <c r="W1154" s="207" t="s">
        <v>8288</v>
      </c>
      <c r="X1154" s="207" t="s">
        <v>8288</v>
      </c>
      <c r="Y1154" s="207" t="s">
        <v>8288</v>
      </c>
      <c r="Z1154" s="207" t="s">
        <v>8288</v>
      </c>
      <c r="AA1154" s="209" t="s">
        <v>21600</v>
      </c>
      <c r="AB1154" s="211" t="s">
        <v>21616</v>
      </c>
      <c r="AC1154" s="210" t="s">
        <v>4169</v>
      </c>
      <c r="AD1154" s="210" t="s">
        <v>4169</v>
      </c>
      <c r="AE1154" s="210"/>
      <c r="AF1154" s="210" t="s">
        <v>18767</v>
      </c>
      <c r="AG1154" t="str">
        <f>IFERROR(IF(COUNTIF(C1154:L1154,"Feed Ingredient")&gt;0,INDEX(ani_diet!T:T,MATCH(M1154,ani_diet!D:D,0)),""),"")</f>
        <v>Vachellia nilotica Pods</v>
      </c>
      <c r="AH1154" s="60" t="str">
        <f>IF(IFERROR(IF(MATCH("Feed Ingredient", AOM[[#This Row],[L1]:[L10]],0)&gt;0, TRUE, FALSE), FALSE)=TRUE,IFERROR(VLOOKUP(M1154, ani_diet!C:C, 1, FALSE), "No Match"),FALSE)</f>
        <v>Acacia nilotica Pods</v>
      </c>
      <c r="AI1154" t="s">
        <v>21602</v>
      </c>
      <c r="AL1154" t="str">
        <f>IFERROR(IF(COUNTIF(C1154:L1154,"Feed Ingredient")&gt;0,INDEX(ani_diet!T:T,MATCH(M1154,ani_diet!D:D,0)),""),"")</f>
        <v>Vachellia nilotica Pods</v>
      </c>
    </row>
    <row r="1155" spans="1:38">
      <c r="A1155" t="str">
        <f>_xlfn.TEXTJOIN("/",TRUE,AOM[[#This Row],[L1]:[L10]])</f>
        <v>Management/Livestock Management/Feed Characteristic/Feed Composition/Feed Ingredient/Forage Plants/Forage Trees/Acacia polyacantha/Acacia polyacantha Leaves</v>
      </c>
      <c r="B1155" s="207" t="s">
        <v>21617</v>
      </c>
      <c r="C1155" s="207" t="s">
        <v>17896</v>
      </c>
      <c r="D1155" s="207" t="s">
        <v>17898</v>
      </c>
      <c r="E1155" s="207" t="s">
        <v>17908</v>
      </c>
      <c r="F1155" s="207" t="s">
        <v>18308</v>
      </c>
      <c r="G1155" s="207" t="s">
        <v>18309</v>
      </c>
      <c r="H1155" s="207" t="s">
        <v>20736</v>
      </c>
      <c r="I1155" s="207" t="s">
        <v>21507</v>
      </c>
      <c r="J1155" s="207" t="s">
        <v>9635</v>
      </c>
      <c r="K1155" s="207" t="s">
        <v>21618</v>
      </c>
      <c r="L1155" s="207"/>
      <c r="M1155" t="str" cm="1">
        <f t="array" ref="M1155">LOOKUP(2,1/(C1155:L1155&lt;&gt;""),C1155:L1155)</f>
        <v>Acacia polyacantha Leaves</v>
      </c>
      <c r="N1155" s="207" t="s">
        <v>8288</v>
      </c>
      <c r="O1155" s="207" t="s">
        <v>8288</v>
      </c>
      <c r="P1155" s="207" t="s">
        <v>8288</v>
      </c>
      <c r="Q1155" s="207" t="s">
        <v>8288</v>
      </c>
      <c r="R1155" s="207" t="s">
        <v>8288</v>
      </c>
      <c r="S1155" s="207" t="s">
        <v>21536</v>
      </c>
      <c r="T1155" s="207" t="s">
        <v>8288</v>
      </c>
      <c r="U1155" s="207" t="s">
        <v>9635</v>
      </c>
      <c r="V1155" s="209" t="s">
        <v>21537</v>
      </c>
      <c r="W1155" s="207" t="s">
        <v>8288</v>
      </c>
      <c r="X1155" s="207" t="s">
        <v>8288</v>
      </c>
      <c r="Y1155" s="207" t="s">
        <v>8288</v>
      </c>
      <c r="Z1155" s="207" t="s">
        <v>8288</v>
      </c>
      <c r="AA1155" s="209" t="s">
        <v>9636</v>
      </c>
      <c r="AB1155" s="209" t="s">
        <v>4169</v>
      </c>
      <c r="AC1155" s="210" t="s">
        <v>4169</v>
      </c>
      <c r="AD1155" s="210" t="s">
        <v>18766</v>
      </c>
      <c r="AE1155" s="210"/>
      <c r="AF1155" s="210" t="s">
        <v>18767</v>
      </c>
      <c r="AG1155" t="str">
        <f>IFERROR(IF(COUNTIF(C1155:L1155,"Feed Ingredient")&gt;0,INDEX(ani_diet!T:T,MATCH(M1155,ani_diet!D:D,0)),""),"")</f>
        <v>Acacia polyacantha Leaves</v>
      </c>
      <c r="AH1155" s="60" t="str">
        <f>IF(IFERROR(IF(MATCH("Feed Ingredient", AOM[[#This Row],[L1]:[L10]],0)&gt;0, TRUE, FALSE), FALSE)=TRUE,IFERROR(VLOOKUP(M1155, ani_diet!C:C, 1, FALSE), "No Match"),FALSE)</f>
        <v>Acacia polyacantha Leaves</v>
      </c>
      <c r="AI1155" t="s">
        <v>21619</v>
      </c>
      <c r="AL1155" t="str">
        <f>IFERROR(IF(COUNTIF(C1155:L1155,"Feed Ingredient")&gt;0,INDEX(ani_diet!T:T,MATCH(M1155,ani_diet!D:D,0)),""),"")</f>
        <v>Acacia polyacantha Leaves</v>
      </c>
    </row>
    <row r="1156" spans="1:38">
      <c r="A1156" t="str">
        <f>_xlfn.TEXTJOIN("/",TRUE,AOM[[#This Row],[L1]:[L10]])</f>
        <v>Management/Livestock Management/Feed Characteristic/Feed Composition/Feed Ingredient/Forage Plants/Forage Trees/Acacia polyacantha/Acacia polyacantha Leaves /Acacia polyacantha Leaves Dried Ground</v>
      </c>
      <c r="B1156" s="207" t="s">
        <v>21620</v>
      </c>
      <c r="C1156" s="207" t="s">
        <v>17896</v>
      </c>
      <c r="D1156" s="207" t="s">
        <v>17898</v>
      </c>
      <c r="E1156" s="207" t="s">
        <v>17908</v>
      </c>
      <c r="F1156" s="207" t="s">
        <v>18308</v>
      </c>
      <c r="G1156" s="207" t="s">
        <v>18309</v>
      </c>
      <c r="H1156" s="207" t="s">
        <v>20736</v>
      </c>
      <c r="I1156" s="207" t="s">
        <v>21507</v>
      </c>
      <c r="J1156" s="207" t="s">
        <v>9635</v>
      </c>
      <c r="K1156" s="207" t="s">
        <v>21621</v>
      </c>
      <c r="L1156" s="207" t="s">
        <v>21622</v>
      </c>
      <c r="M1156" t="str" cm="1">
        <f t="array" ref="M1156">LOOKUP(2,1/(C1156:L1156&lt;&gt;""),C1156:L1156)</f>
        <v>Acacia polyacantha Leaves Dried Ground</v>
      </c>
      <c r="N1156" s="207" t="s">
        <v>21623</v>
      </c>
      <c r="O1156" s="207" t="s">
        <v>8288</v>
      </c>
      <c r="P1156" s="207" t="s">
        <v>8288</v>
      </c>
      <c r="Q1156" s="207" t="s">
        <v>8288</v>
      </c>
      <c r="R1156" s="207" t="s">
        <v>8288</v>
      </c>
      <c r="S1156" s="207" t="s">
        <v>21536</v>
      </c>
      <c r="T1156" s="207" t="s">
        <v>8288</v>
      </c>
      <c r="U1156" s="207" t="s">
        <v>9635</v>
      </c>
      <c r="V1156" s="209" t="s">
        <v>21537</v>
      </c>
      <c r="W1156" s="207" t="s">
        <v>8288</v>
      </c>
      <c r="X1156" s="207" t="s">
        <v>8288</v>
      </c>
      <c r="Y1156" s="207" t="s">
        <v>8288</v>
      </c>
      <c r="Z1156" s="207" t="s">
        <v>8288</v>
      </c>
      <c r="AA1156" s="209" t="s">
        <v>9636</v>
      </c>
      <c r="AB1156" s="209" t="s">
        <v>4169</v>
      </c>
      <c r="AC1156" s="210" t="s">
        <v>4169</v>
      </c>
      <c r="AD1156" s="210" t="s">
        <v>18766</v>
      </c>
      <c r="AE1156" s="210"/>
      <c r="AF1156" s="210" t="s">
        <v>18767</v>
      </c>
      <c r="AG1156" t="str">
        <f>IFERROR(IF(COUNTIF(C1156:L1156,"Feed Ingredient")&gt;0,INDEX(ani_diet!T:T,MATCH(M1156,ani_diet!D:D,0)),""),"")</f>
        <v>Acacia polyacantha Leaves</v>
      </c>
      <c r="AH1156" s="60" t="str">
        <f>IF(IFERROR(IF(MATCH("Feed Ingredient", AOM[[#This Row],[L1]:[L10]],0)&gt;0, TRUE, FALSE), FALSE)=TRUE,IFERROR(VLOOKUP(M1156, ani_diet!C:C, 1, FALSE), "No Match"),FALSE)</f>
        <v>No Match</v>
      </c>
      <c r="AI1156" t="s">
        <v>21619</v>
      </c>
      <c r="AL1156" t="str">
        <f>IFERROR(IF(COUNTIF(C1156:L1156,"Feed Ingredient")&gt;0,INDEX(ani_diet!T:T,MATCH(M1156,ani_diet!D:D,0)),""),"")</f>
        <v>Acacia polyacantha Leaves</v>
      </c>
    </row>
    <row r="1157" spans="1:38">
      <c r="A1157" t="str">
        <f>_xlfn.TEXTJOIN("/",TRUE,AOM[[#This Row],[L1]:[L10]])</f>
        <v>Management/Livestock Management/Feed Characteristic/Feed Composition/Feed Ingredient/Forage Plants/Forage Trees/Acacia polyacantha</v>
      </c>
      <c r="B1157" s="207" t="s">
        <v>21624</v>
      </c>
      <c r="C1157" s="207" t="s">
        <v>17896</v>
      </c>
      <c r="D1157" s="207" t="s">
        <v>17898</v>
      </c>
      <c r="E1157" s="207" t="s">
        <v>17908</v>
      </c>
      <c r="F1157" s="207" t="s">
        <v>18308</v>
      </c>
      <c r="G1157" s="207" t="s">
        <v>18309</v>
      </c>
      <c r="H1157" s="207" t="s">
        <v>20736</v>
      </c>
      <c r="I1157" s="207" t="s">
        <v>21507</v>
      </c>
      <c r="J1157" s="207" t="s">
        <v>9635</v>
      </c>
      <c r="K1157" s="207"/>
      <c r="L1157" s="207"/>
      <c r="M1157" t="str" cm="1">
        <f t="array" ref="M1157">LOOKUP(2,1/(C1157:L1157&lt;&gt;""),C1157:L1157)</f>
        <v>Acacia polyacantha</v>
      </c>
      <c r="N1157" s="207" t="s">
        <v>8288</v>
      </c>
      <c r="O1157" s="207" t="s">
        <v>8288</v>
      </c>
      <c r="P1157" s="207" t="s">
        <v>8288</v>
      </c>
      <c r="Q1157" s="207" t="s">
        <v>8288</v>
      </c>
      <c r="R1157" s="207" t="s">
        <v>8288</v>
      </c>
      <c r="S1157" s="207" t="s">
        <v>21536</v>
      </c>
      <c r="T1157" s="207" t="s">
        <v>8288</v>
      </c>
      <c r="U1157" s="207" t="s">
        <v>9635</v>
      </c>
      <c r="V1157" s="209" t="s">
        <v>21537</v>
      </c>
      <c r="W1157" s="207" t="s">
        <v>8288</v>
      </c>
      <c r="X1157" s="207" t="s">
        <v>8288</v>
      </c>
      <c r="Y1157" s="207" t="s">
        <v>8288</v>
      </c>
      <c r="Z1157" s="207" t="s">
        <v>8288</v>
      </c>
      <c r="AA1157" s="209" t="s">
        <v>9636</v>
      </c>
      <c r="AB1157" s="209" t="s">
        <v>4169</v>
      </c>
      <c r="AC1157" s="210" t="s">
        <v>4169</v>
      </c>
      <c r="AD1157" s="210" t="s">
        <v>18766</v>
      </c>
      <c r="AE1157" s="210"/>
      <c r="AF1157" s="210" t="s">
        <v>18767</v>
      </c>
      <c r="AG1157" t="str">
        <f>IFERROR(IF(COUNTIF(C1157:L1157,"Feed Ingredient")&gt;0,INDEX(ani_diet!T:T,MATCH(M1157,ani_diet!D:D,0)),""),"")</f>
        <v>Acacia polyacantha</v>
      </c>
      <c r="AH1157" s="60" t="str">
        <f>IF(IFERROR(IF(MATCH("Feed Ingredient", AOM[[#This Row],[L1]:[L10]],0)&gt;0, TRUE, FALSE), FALSE)=TRUE,IFERROR(VLOOKUP(M1157, ani_diet!C:C, 1, FALSE), "No Match"),FALSE)</f>
        <v>Acacia polyacantha</v>
      </c>
      <c r="AI1157" t="s">
        <v>21619</v>
      </c>
      <c r="AL1157" t="str">
        <f>IFERROR(IF(COUNTIF(C1157:L1157,"Feed Ingredient")&gt;0,INDEX(ani_diet!T:T,MATCH(M1157,ani_diet!D:D,0)),""),"")</f>
        <v>Acacia polyacantha</v>
      </c>
    </row>
    <row r="1158" spans="1:38">
      <c r="A1158" t="str">
        <f>_xlfn.TEXTJOIN("/",TRUE,AOM[[#This Row],[L1]:[L10]])</f>
        <v>Management/Livestock Management/Feed Characteristic/Feed Composition/Feed Ingredient/Forage Plants/Forage Trees/Acacia saligna/Acacia saligna Dried</v>
      </c>
      <c r="B1158" s="207" t="s">
        <v>21625</v>
      </c>
      <c r="C1158" s="207" t="s">
        <v>17896</v>
      </c>
      <c r="D1158" s="207" t="s">
        <v>17898</v>
      </c>
      <c r="E1158" s="207" t="s">
        <v>17908</v>
      </c>
      <c r="F1158" s="207" t="s">
        <v>18308</v>
      </c>
      <c r="G1158" s="207" t="s">
        <v>18309</v>
      </c>
      <c r="H1158" s="207" t="s">
        <v>20736</v>
      </c>
      <c r="I1158" s="207" t="s">
        <v>21507</v>
      </c>
      <c r="J1158" s="207" t="s">
        <v>3964</v>
      </c>
      <c r="K1158" s="207" t="s">
        <v>21626</v>
      </c>
      <c r="L1158" s="207"/>
      <c r="M1158" t="str" cm="1">
        <f t="array" ref="M1158">LOOKUP(2,1/(C1158:L1158&lt;&gt;""),C1158:L1158)</f>
        <v>Acacia saligna Dried</v>
      </c>
      <c r="N1158" s="207" t="s">
        <v>21627</v>
      </c>
      <c r="O1158" s="207"/>
      <c r="P1158" s="207"/>
      <c r="Q1158" s="207"/>
      <c r="R1158" s="207"/>
      <c r="S1158" s="207"/>
      <c r="T1158" s="207"/>
      <c r="U1158" s="207" t="s">
        <v>3964</v>
      </c>
      <c r="V1158" s="211" t="s">
        <v>21628</v>
      </c>
      <c r="W1158" s="207"/>
      <c r="X1158" s="207"/>
      <c r="Y1158" s="207"/>
      <c r="Z1158" s="207"/>
      <c r="AA1158" s="209" t="s">
        <v>21629</v>
      </c>
      <c r="AB1158" s="209" t="s">
        <v>4169</v>
      </c>
      <c r="AC1158" s="210" t="s">
        <v>4169</v>
      </c>
      <c r="AD1158" s="210" t="s">
        <v>18766</v>
      </c>
      <c r="AE1158" s="210"/>
      <c r="AF1158" s="210" t="s">
        <v>18767</v>
      </c>
      <c r="AG1158" t="str">
        <f>IFERROR(IF(COUNTIF(C1158:L1158,"Feed Ingredient")&gt;0,INDEX(ani_diet!T:T,MATCH(M1158,ani_diet!D:D,0)),""),"")</f>
        <v>Acacia saligna</v>
      </c>
      <c r="AH1158" s="60" t="str">
        <f>IF(IFERROR(IF(MATCH("Feed Ingredient", AOM[[#This Row],[L1]:[L10]],0)&gt;0, TRUE, FALSE), FALSE)=TRUE,IFERROR(VLOOKUP(M1158, ani_diet!C:C, 1, FALSE), "No Match"),FALSE)</f>
        <v>No Match</v>
      </c>
      <c r="AI1158" t="s">
        <v>21630</v>
      </c>
      <c r="AL1158" t="str">
        <f>IFERROR(IF(COUNTIF(C1158:L1158,"Feed Ingredient")&gt;0,INDEX(ani_diet!T:T,MATCH(M1158,ani_diet!D:D,0)),""),"")</f>
        <v>Acacia saligna</v>
      </c>
    </row>
    <row r="1159" spans="1:38">
      <c r="A1159" t="s">
        <v>21631</v>
      </c>
      <c r="B1159" s="207" t="s">
        <v>21632</v>
      </c>
      <c r="C1159" s="207" t="s">
        <v>17896</v>
      </c>
      <c r="D1159" s="207" t="s">
        <v>17898</v>
      </c>
      <c r="E1159" s="207" t="s">
        <v>17908</v>
      </c>
      <c r="F1159" s="207" t="s">
        <v>18308</v>
      </c>
      <c r="G1159" s="207" t="s">
        <v>18309</v>
      </c>
      <c r="H1159" s="207" t="s">
        <v>20736</v>
      </c>
      <c r="I1159" s="207" t="s">
        <v>21507</v>
      </c>
      <c r="J1159" s="207" t="s">
        <v>3964</v>
      </c>
      <c r="K1159" s="207" t="s">
        <v>21633</v>
      </c>
      <c r="L1159" s="207" t="s">
        <v>21634</v>
      </c>
      <c r="M1159" t="str" cm="1">
        <f t="array" ref="M1159">LOOKUP(2,1/(C1159:L1159&lt;&gt;""),C1159:L1159)</f>
        <v>Acacia saligna Leaves and Soft Twig Dried</v>
      </c>
      <c r="N1159" s="207" t="s">
        <v>21635</v>
      </c>
      <c r="O1159" s="207"/>
      <c r="P1159" s="207"/>
      <c r="Q1159" s="207"/>
      <c r="R1159" s="207"/>
      <c r="S1159" s="207"/>
      <c r="T1159" s="207"/>
      <c r="U1159" s="207" t="s">
        <v>3964</v>
      </c>
      <c r="V1159" s="212" t="s">
        <v>21628</v>
      </c>
      <c r="W1159" s="207"/>
      <c r="X1159" s="207"/>
      <c r="Y1159" s="207"/>
      <c r="Z1159" s="207"/>
      <c r="AA1159" s="209" t="s">
        <v>21629</v>
      </c>
      <c r="AB1159" s="209" t="s">
        <v>4169</v>
      </c>
      <c r="AC1159" s="210" t="s">
        <v>4169</v>
      </c>
      <c r="AD1159" s="210" t="s">
        <v>18766</v>
      </c>
      <c r="AE1159" s="210"/>
      <c r="AF1159" s="210" t="s">
        <v>18767</v>
      </c>
      <c r="AG1159" t="str">
        <f>IFERROR(IF(COUNTIF(C1159:L1159,"Feed Ingredient")&gt;0,INDEX(ani_diet!T:T,MATCH(M1159,ani_diet!D:D,0)),""),"")</f>
        <v>Acacia saligna Leaves and Soft Twig</v>
      </c>
      <c r="AH1159" s="60" t="str">
        <f>IF(IFERROR(IF(MATCH("Feed Ingredient", AOM[[#This Row],[L1]:[L10]],0)&gt;0, TRUE, FALSE), FALSE)=TRUE,IFERROR(VLOOKUP(M1159, ani_diet!C:C, 1, FALSE), "No Match"),FALSE)</f>
        <v>No Match</v>
      </c>
      <c r="AI1159" t="s">
        <v>21630</v>
      </c>
      <c r="AL1159" t="s">
        <v>21633</v>
      </c>
    </row>
    <row r="1160" spans="1:38">
      <c r="A1160" t="str">
        <f>_xlfn.TEXTJOIN("/",TRUE,AOM[[#This Row],[L1]:[L10]])</f>
        <v>Management/Livestock Management/Feed Characteristic/Feed Composition/Feed Ingredient/Forage Plants/Forage Trees/Acacia saligna/Acacia saligna Leaves and Soft Twig</v>
      </c>
      <c r="B1160" s="207" t="s">
        <v>21636</v>
      </c>
      <c r="C1160" s="207" t="s">
        <v>17896</v>
      </c>
      <c r="D1160" s="207" t="s">
        <v>17898</v>
      </c>
      <c r="E1160" s="207" t="s">
        <v>17908</v>
      </c>
      <c r="F1160" s="207" t="s">
        <v>18308</v>
      </c>
      <c r="G1160" s="207" t="s">
        <v>18309</v>
      </c>
      <c r="H1160" s="207" t="s">
        <v>20736</v>
      </c>
      <c r="I1160" s="207" t="s">
        <v>21507</v>
      </c>
      <c r="J1160" s="207" t="s">
        <v>3964</v>
      </c>
      <c r="K1160" s="207" t="s">
        <v>21633</v>
      </c>
      <c r="L1160" s="207"/>
      <c r="M1160" t="str" cm="1">
        <f t="array" ref="M1160">LOOKUP(2,1/(C1160:L1160&lt;&gt;""),C1160:L1160)</f>
        <v>Acacia saligna Leaves and Soft Twig</v>
      </c>
      <c r="N1160" s="207" t="s">
        <v>21637</v>
      </c>
      <c r="O1160" s="207"/>
      <c r="P1160" s="207"/>
      <c r="Q1160" s="207"/>
      <c r="R1160" s="207"/>
      <c r="S1160" s="207"/>
      <c r="T1160" s="207"/>
      <c r="U1160" s="207" t="s">
        <v>3964</v>
      </c>
      <c r="V1160" s="211" t="s">
        <v>21628</v>
      </c>
      <c r="W1160" s="207"/>
      <c r="X1160" s="207"/>
      <c r="Y1160" s="207"/>
      <c r="Z1160" s="207"/>
      <c r="AA1160" s="209" t="s">
        <v>21629</v>
      </c>
      <c r="AB1160" s="209" t="s">
        <v>4169</v>
      </c>
      <c r="AC1160" s="210" t="s">
        <v>4169</v>
      </c>
      <c r="AD1160" s="210" t="s">
        <v>18766</v>
      </c>
      <c r="AE1160" s="210"/>
      <c r="AF1160" s="210" t="s">
        <v>18767</v>
      </c>
      <c r="AG1160" t="str">
        <f>IFERROR(IF(COUNTIF(C1160:L1160,"Feed Ingredient")&gt;0,INDEX(ani_diet!T:T,MATCH(M1160,ani_diet!D:D,0)),""),"")</f>
        <v>Acacia saligna Leaves and Soft Twig</v>
      </c>
      <c r="AH1160" s="60" t="str">
        <f>IF(IFERROR(IF(MATCH("Feed Ingredient", AOM[[#This Row],[L1]:[L10]],0)&gt;0, TRUE, FALSE), FALSE)=TRUE,IFERROR(VLOOKUP(M1160, ani_diet!C:C, 1, FALSE), "No Match"),FALSE)</f>
        <v>Acacia saligna Leaves and Soft Twig</v>
      </c>
      <c r="AI1160" t="s">
        <v>21630</v>
      </c>
      <c r="AL1160" t="str">
        <f>IFERROR(IF(COUNTIF(C1160:L1160,"Feed Ingredient")&gt;0,INDEX(ani_diet!T:T,MATCH(M1160,ani_diet!D:D,0)),""),"")</f>
        <v>Acacia saligna Leaves and Soft Twig</v>
      </c>
    </row>
    <row r="1161" spans="1:38">
      <c r="A1161" t="str">
        <f>_xlfn.TEXTJOIN("/",TRUE,AOM[[#This Row],[L1]:[L10]])</f>
        <v>Management/Livestock Management/Feed Characteristic/Feed Composition/Feed Ingredient/Forage Plants/Forage Trees/Acacia saligna</v>
      </c>
      <c r="B1161" s="207" t="s">
        <v>21638</v>
      </c>
      <c r="C1161" s="207" t="s">
        <v>17896</v>
      </c>
      <c r="D1161" s="207" t="s">
        <v>17898</v>
      </c>
      <c r="E1161" s="207" t="s">
        <v>17908</v>
      </c>
      <c r="F1161" s="207" t="s">
        <v>18308</v>
      </c>
      <c r="G1161" s="207" t="s">
        <v>18309</v>
      </c>
      <c r="H1161" s="207" t="s">
        <v>20736</v>
      </c>
      <c r="I1161" s="207" t="s">
        <v>21507</v>
      </c>
      <c r="J1161" s="207" t="s">
        <v>3964</v>
      </c>
      <c r="K1161" s="207"/>
      <c r="L1161" s="207"/>
      <c r="M1161" t="str" cm="1">
        <f t="array" ref="M1161">LOOKUP(2,1/(C1161:L1161&lt;&gt;""),C1161:L1161)</f>
        <v>Acacia saligna</v>
      </c>
      <c r="N1161" s="207" t="s">
        <v>21639</v>
      </c>
      <c r="O1161" s="207"/>
      <c r="P1161" s="207"/>
      <c r="Q1161" s="207"/>
      <c r="R1161" s="207"/>
      <c r="S1161" s="207"/>
      <c r="T1161" s="207"/>
      <c r="U1161" s="207" t="s">
        <v>3964</v>
      </c>
      <c r="V1161" s="211" t="s">
        <v>21628</v>
      </c>
      <c r="W1161" s="207"/>
      <c r="X1161" s="207"/>
      <c r="Y1161" s="207"/>
      <c r="Z1161" s="207"/>
      <c r="AA1161" s="209" t="s">
        <v>21629</v>
      </c>
      <c r="AB1161" s="209" t="s">
        <v>4169</v>
      </c>
      <c r="AC1161" s="210" t="s">
        <v>4169</v>
      </c>
      <c r="AD1161" s="210" t="s">
        <v>18766</v>
      </c>
      <c r="AE1161" s="210"/>
      <c r="AF1161" s="210" t="s">
        <v>18767</v>
      </c>
      <c r="AG1161" t="str">
        <f>IFERROR(IF(COUNTIF(C1161:L1161,"Feed Ingredient")&gt;0,INDEX(ani_diet!T:T,MATCH(M1161,ani_diet!D:D,0)),""),"")</f>
        <v>Acacia saligna</v>
      </c>
      <c r="AH1161" s="60" t="str">
        <f>IF(IFERROR(IF(MATCH("Feed Ingredient", AOM[[#This Row],[L1]:[L10]],0)&gt;0, TRUE, FALSE), FALSE)=TRUE,IFERROR(VLOOKUP(M1161, ani_diet!C:C, 1, FALSE), "No Match"),FALSE)</f>
        <v>Acacia saligna</v>
      </c>
      <c r="AI1161" t="s">
        <v>21630</v>
      </c>
      <c r="AL1161" t="str">
        <f>IFERROR(IF(COUNTIF(C1161:L1161,"Feed Ingredient")&gt;0,INDEX(ani_diet!T:T,MATCH(M1161,ani_diet!D:D,0)),""),"")</f>
        <v>Acacia saligna</v>
      </c>
    </row>
    <row r="1162" spans="1:38">
      <c r="A1162" t="str">
        <f>_xlfn.TEXTJOIN("/",TRUE,AOM[[#This Row],[L1]:[L10]])</f>
        <v>Management/Livestock Management/Feed Characteristic/Feed Composition/Feed Ingredient/Forage Plants/Forage Trees/Acacia senegal/Acacia senegal Leaves/Acacia senegal Leaves Dried</v>
      </c>
      <c r="B1162" s="207" t="s">
        <v>21640</v>
      </c>
      <c r="C1162" s="207" t="s">
        <v>17896</v>
      </c>
      <c r="D1162" s="207" t="s">
        <v>17898</v>
      </c>
      <c r="E1162" s="207" t="s">
        <v>17908</v>
      </c>
      <c r="F1162" s="207" t="s">
        <v>18308</v>
      </c>
      <c r="G1162" s="207" t="s">
        <v>18309</v>
      </c>
      <c r="H1162" s="207" t="s">
        <v>20736</v>
      </c>
      <c r="I1162" s="207" t="s">
        <v>21507</v>
      </c>
      <c r="J1162" s="207" t="s">
        <v>3505</v>
      </c>
      <c r="K1162" s="207" t="s">
        <v>21641</v>
      </c>
      <c r="L1162" s="207" t="s">
        <v>21642</v>
      </c>
      <c r="M1162" t="str" cm="1">
        <f t="array" ref="M1162">LOOKUP(2,1/(C1162:L1162&lt;&gt;""),C1162:L1162)</f>
        <v>Acacia senegal Leaves Dried</v>
      </c>
      <c r="N1162" s="207"/>
      <c r="O1162" s="207"/>
      <c r="P1162" s="207"/>
      <c r="Q1162" s="207"/>
      <c r="R1162" s="207"/>
      <c r="S1162" s="207"/>
      <c r="T1162" s="207"/>
      <c r="U1162" s="207" t="s">
        <v>3505</v>
      </c>
      <c r="V1162" s="211" t="s">
        <v>21643</v>
      </c>
      <c r="W1162" s="207"/>
      <c r="X1162" s="207"/>
      <c r="Y1162" s="207"/>
      <c r="Z1162" s="207"/>
      <c r="AA1162" s="209" t="s">
        <v>3506</v>
      </c>
      <c r="AB1162" s="209" t="s">
        <v>4169</v>
      </c>
      <c r="AC1162" s="210" t="s">
        <v>4169</v>
      </c>
      <c r="AD1162" s="210" t="s">
        <v>18766</v>
      </c>
      <c r="AE1162" s="210"/>
      <c r="AF1162" s="210" t="s">
        <v>18767</v>
      </c>
      <c r="AG1162" t="str">
        <f>IFERROR(IF(COUNTIF(C1162:L1162,"Feed Ingredient")&gt;0,INDEX(ani_diet!T:T,MATCH(M1162,ani_diet!D:D,0)),""),"")</f>
        <v>Acacia senegal Leaves</v>
      </c>
      <c r="AH1162" s="60" t="str">
        <f>IF(IFERROR(IF(MATCH("Feed Ingredient", AOM[[#This Row],[L1]:[L10]],0)&gt;0, TRUE, FALSE), FALSE)=TRUE,IFERROR(VLOOKUP(M1162, ani_diet!C:C, 1, FALSE), "No Match"),FALSE)</f>
        <v>No Match</v>
      </c>
      <c r="AI1162" t="s">
        <v>21644</v>
      </c>
      <c r="AL1162" t="str">
        <f>IFERROR(IF(COUNTIF(C1162:L1162,"Feed Ingredient")&gt;0,INDEX(ani_diet!T:T,MATCH(M1162,ani_diet!D:D,0)),""),"")</f>
        <v>Acacia senegal Leaves</v>
      </c>
    </row>
    <row r="1163" spans="1:38">
      <c r="A1163" t="str">
        <f>_xlfn.TEXTJOIN("/",TRUE,AOM[[#This Row],[L1]:[L10]])</f>
        <v>Management/Livestock Management/Feed Characteristic/Feed Composition/Feed Ingredient/Forage Plants/Forage Trees/Acacia senegal/Acacia senegal Leaves/Acacia senegal Leaves Wilted</v>
      </c>
      <c r="B1163" s="207" t="s">
        <v>21645</v>
      </c>
      <c r="C1163" s="207" t="s">
        <v>17896</v>
      </c>
      <c r="D1163" s="207" t="s">
        <v>17898</v>
      </c>
      <c r="E1163" s="207" t="s">
        <v>17908</v>
      </c>
      <c r="F1163" s="207" t="s">
        <v>18308</v>
      </c>
      <c r="G1163" s="207" t="s">
        <v>18309</v>
      </c>
      <c r="H1163" s="207" t="s">
        <v>20736</v>
      </c>
      <c r="I1163" s="207" t="s">
        <v>21507</v>
      </c>
      <c r="J1163" s="207" t="s">
        <v>3505</v>
      </c>
      <c r="K1163" s="207" t="s">
        <v>21641</v>
      </c>
      <c r="L1163" s="207" t="s">
        <v>21646</v>
      </c>
      <c r="M1163" t="str" cm="1">
        <f t="array" ref="M1163">LOOKUP(2,1/(C1163:L1163&lt;&gt;""),C1163:L1163)</f>
        <v>Acacia senegal Leaves Wilted</v>
      </c>
      <c r="N1163" s="207"/>
      <c r="O1163" s="207"/>
      <c r="P1163" s="207"/>
      <c r="Q1163" s="207"/>
      <c r="R1163" s="207"/>
      <c r="S1163" s="207"/>
      <c r="T1163" s="207"/>
      <c r="U1163" s="207" t="s">
        <v>3505</v>
      </c>
      <c r="V1163" s="225" t="s">
        <v>21643</v>
      </c>
      <c r="W1163" s="207"/>
      <c r="X1163" s="207"/>
      <c r="Y1163" s="207"/>
      <c r="Z1163" s="207"/>
      <c r="AA1163" s="209" t="s">
        <v>3506</v>
      </c>
      <c r="AB1163" s="209" t="s">
        <v>4169</v>
      </c>
      <c r="AC1163" s="210" t="s">
        <v>4169</v>
      </c>
      <c r="AD1163" s="210" t="s">
        <v>18766</v>
      </c>
      <c r="AE1163" s="210"/>
      <c r="AF1163" s="210" t="s">
        <v>18767</v>
      </c>
      <c r="AG1163" t="str">
        <f>IFERROR(IF(COUNTIF(C1163:L1163,"Feed Ingredient")&gt;0,INDEX(ani_diet!T:T,MATCH(M1163,ani_diet!D:D,0)),""),"")</f>
        <v>Acacia senegal Leaves</v>
      </c>
      <c r="AH1163" s="60" t="str">
        <f>IF(IFERROR(IF(MATCH("Feed Ingredient", AOM[[#This Row],[L1]:[L10]],0)&gt;0, TRUE, FALSE), FALSE)=TRUE,IFERROR(VLOOKUP(M1163, ani_diet!C:C, 1, FALSE), "No Match"),FALSE)</f>
        <v>No Match</v>
      </c>
      <c r="AI1163" t="s">
        <v>4169</v>
      </c>
      <c r="AL1163" t="str">
        <f>IFERROR(IF(COUNTIF(C1163:L1163,"Feed Ingredient")&gt;0,INDEX(ani_diet!T:T,MATCH(M1163,ani_diet!D:D,0)),""),"")</f>
        <v>Acacia senegal Leaves</v>
      </c>
    </row>
    <row r="1164" spans="1:38">
      <c r="A1164" t="str">
        <f>_xlfn.TEXTJOIN("/",TRUE,AOM[[#This Row],[L1]:[L10]])</f>
        <v>Management/Livestock Management/Feed Characteristic/Feed Composition/Feed Ingredient/Forage Plants/Forage Trees/Acacia senegal/Acacia senegal Leaves</v>
      </c>
      <c r="B1164" s="207" t="s">
        <v>21647</v>
      </c>
      <c r="C1164" s="207" t="s">
        <v>17896</v>
      </c>
      <c r="D1164" s="207" t="s">
        <v>17898</v>
      </c>
      <c r="E1164" s="207" t="s">
        <v>17908</v>
      </c>
      <c r="F1164" s="207" t="s">
        <v>18308</v>
      </c>
      <c r="G1164" s="207" t="s">
        <v>18309</v>
      </c>
      <c r="H1164" s="207" t="s">
        <v>20736</v>
      </c>
      <c r="I1164" s="207" t="s">
        <v>21507</v>
      </c>
      <c r="J1164" s="207" t="s">
        <v>3505</v>
      </c>
      <c r="K1164" s="207" t="s">
        <v>21641</v>
      </c>
      <c r="L1164" s="207"/>
      <c r="M1164" t="str" cm="1">
        <f t="array" ref="M1164">LOOKUP(2,1/(C1164:L1164&lt;&gt;""),C1164:L1164)</f>
        <v>Acacia senegal Leaves</v>
      </c>
      <c r="N1164" s="207"/>
      <c r="O1164" s="207"/>
      <c r="P1164" s="207"/>
      <c r="Q1164" s="207"/>
      <c r="R1164" s="207"/>
      <c r="S1164" s="207"/>
      <c r="T1164" s="207"/>
      <c r="U1164" s="207" t="s">
        <v>3505</v>
      </c>
      <c r="V1164" s="211" t="s">
        <v>21643</v>
      </c>
      <c r="W1164" s="207"/>
      <c r="X1164" s="207"/>
      <c r="Y1164" s="207"/>
      <c r="Z1164" s="207"/>
      <c r="AA1164" s="209" t="s">
        <v>3506</v>
      </c>
      <c r="AB1164" s="211" t="s">
        <v>21648</v>
      </c>
      <c r="AC1164" s="210" t="s">
        <v>4169</v>
      </c>
      <c r="AD1164" s="210" t="s">
        <v>18766</v>
      </c>
      <c r="AE1164" s="210"/>
      <c r="AF1164" s="210" t="s">
        <v>18767</v>
      </c>
      <c r="AG1164" t="str">
        <f>IFERROR(IF(COUNTIF(C1164:L1164,"Feed Ingredient")&gt;0,INDEX(ani_diet!T:T,MATCH(M1164,ani_diet!D:D,0)),""),"")</f>
        <v>Acacia senegal Leaves</v>
      </c>
      <c r="AH1164" s="60" t="str">
        <f>IF(IFERROR(IF(MATCH("Feed Ingredient", AOM[[#This Row],[L1]:[L10]],0)&gt;0, TRUE, FALSE), FALSE)=TRUE,IFERROR(VLOOKUP(M1164, ani_diet!C:C, 1, FALSE), "No Match"),FALSE)</f>
        <v>Acacia senegal Leaves</v>
      </c>
      <c r="AI1164" t="s">
        <v>21644</v>
      </c>
      <c r="AL1164" t="str">
        <f>IFERROR(IF(COUNTIF(C1164:L1164,"Feed Ingredient")&gt;0,INDEX(ani_diet!T:T,MATCH(M1164,ani_diet!D:D,0)),""),"")</f>
        <v>Acacia senegal Leaves</v>
      </c>
    </row>
    <row r="1165" spans="1:38">
      <c r="A1165" t="str">
        <f>_xlfn.TEXTJOIN("/",TRUE,AOM[[#This Row],[L1]:[L10]])</f>
        <v>Management/Livestock Management/Feed Characteristic/Feed Composition/Feed Ingredient/Forage Plants/Forage Trees/Acacia senegal/Acacia senegal Pods/Acacia senegal Pods Dried</v>
      </c>
      <c r="B1165" s="207" t="s">
        <v>21649</v>
      </c>
      <c r="C1165" s="207" t="s">
        <v>17896</v>
      </c>
      <c r="D1165" s="207" t="s">
        <v>17898</v>
      </c>
      <c r="E1165" s="207" t="s">
        <v>17908</v>
      </c>
      <c r="F1165" s="207" t="s">
        <v>18308</v>
      </c>
      <c r="G1165" s="207" t="s">
        <v>18309</v>
      </c>
      <c r="H1165" s="207" t="s">
        <v>20736</v>
      </c>
      <c r="I1165" s="207" t="s">
        <v>21507</v>
      </c>
      <c r="J1165" s="207" t="s">
        <v>3505</v>
      </c>
      <c r="K1165" s="207" t="s">
        <v>21650</v>
      </c>
      <c r="L1165" s="207" t="s">
        <v>21651</v>
      </c>
      <c r="M1165" t="str" cm="1">
        <f t="array" ref="M1165">LOOKUP(2,1/(C1165:L1165&lt;&gt;""),C1165:L1165)</f>
        <v>Acacia senegal Pods Dried</v>
      </c>
      <c r="N1165" s="207"/>
      <c r="O1165" s="207"/>
      <c r="P1165" s="207"/>
      <c r="Q1165" s="207"/>
      <c r="R1165" s="207"/>
      <c r="S1165" s="207"/>
      <c r="T1165" s="207"/>
      <c r="U1165" s="207" t="s">
        <v>3505</v>
      </c>
      <c r="V1165" s="211" t="s">
        <v>21643</v>
      </c>
      <c r="W1165" s="207"/>
      <c r="X1165" s="207"/>
      <c r="Y1165" s="207"/>
      <c r="Z1165" s="207"/>
      <c r="AA1165" s="209" t="s">
        <v>3506</v>
      </c>
      <c r="AB1165" s="211" t="s">
        <v>21652</v>
      </c>
      <c r="AC1165" s="210" t="s">
        <v>4169</v>
      </c>
      <c r="AD1165" s="210" t="s">
        <v>4169</v>
      </c>
      <c r="AE1165" s="210"/>
      <c r="AF1165" s="210" t="s">
        <v>18767</v>
      </c>
      <c r="AG1165" t="str">
        <f>IFERROR(IF(COUNTIF(C1165:L1165,"Feed Ingredient")&gt;0,INDEX(ani_diet!T:T,MATCH(M1165,ani_diet!D:D,0)),""),"")</f>
        <v>Acacia senegal Pods</v>
      </c>
      <c r="AH1165" s="60" t="str">
        <f>IF(IFERROR(IF(MATCH("Feed Ingredient", AOM[[#This Row],[L1]:[L10]],0)&gt;0, TRUE, FALSE), FALSE)=TRUE,IFERROR(VLOOKUP(M1165, ani_diet!C:C, 1, FALSE), "No Match"),FALSE)</f>
        <v>No Match</v>
      </c>
      <c r="AI1165" t="s">
        <v>3539</v>
      </c>
      <c r="AL1165" t="str">
        <f>IFERROR(IF(COUNTIF(C1165:L1165,"Feed Ingredient")&gt;0,INDEX(ani_diet!T:T,MATCH(M1165,ani_diet!D:D,0)),""),"")</f>
        <v>Acacia senegal Pods</v>
      </c>
    </row>
    <row r="1166" spans="1:38">
      <c r="A1166" t="str">
        <f>_xlfn.TEXTJOIN("/",TRUE,AOM[[#This Row],[L1]:[L10]])</f>
        <v>Management/Livestock Management/Feed Characteristic/Feed Composition/Feed Ingredient/Forage Plants/Forage Trees/Acacia senegal/Acacia senegal Pods</v>
      </c>
      <c r="B1166" s="207" t="s">
        <v>21653</v>
      </c>
      <c r="C1166" s="207" t="s">
        <v>17896</v>
      </c>
      <c r="D1166" s="207" t="s">
        <v>17898</v>
      </c>
      <c r="E1166" s="207" t="s">
        <v>17908</v>
      </c>
      <c r="F1166" s="207" t="s">
        <v>18308</v>
      </c>
      <c r="G1166" s="207" t="s">
        <v>18309</v>
      </c>
      <c r="H1166" s="207" t="s">
        <v>20736</v>
      </c>
      <c r="I1166" s="207" t="s">
        <v>21507</v>
      </c>
      <c r="J1166" s="207" t="s">
        <v>3505</v>
      </c>
      <c r="K1166" s="207" t="s">
        <v>21650</v>
      </c>
      <c r="L1166" s="207"/>
      <c r="M1166" t="str" cm="1">
        <f t="array" ref="M1166">LOOKUP(2,1/(C1166:L1166&lt;&gt;""),C1166:L1166)</f>
        <v>Acacia senegal Pods</v>
      </c>
      <c r="N1166" s="207"/>
      <c r="O1166" s="207"/>
      <c r="P1166" s="207"/>
      <c r="Q1166" s="207"/>
      <c r="R1166" s="207"/>
      <c r="S1166" s="207"/>
      <c r="T1166" s="207"/>
      <c r="U1166" s="207" t="s">
        <v>3505</v>
      </c>
      <c r="V1166" s="211" t="s">
        <v>21643</v>
      </c>
      <c r="W1166" s="207"/>
      <c r="X1166" s="207"/>
      <c r="Y1166" s="207"/>
      <c r="Z1166" s="207"/>
      <c r="AA1166" s="209" t="s">
        <v>3506</v>
      </c>
      <c r="AB1166" s="209" t="s">
        <v>4169</v>
      </c>
      <c r="AC1166" s="210" t="s">
        <v>4169</v>
      </c>
      <c r="AD1166" s="210" t="s">
        <v>4169</v>
      </c>
      <c r="AE1166" s="210"/>
      <c r="AF1166" s="210" t="s">
        <v>18767</v>
      </c>
      <c r="AG1166" t="str">
        <f>IFERROR(IF(COUNTIF(C1166:L1166,"Feed Ingredient")&gt;0,INDEX(ani_diet!T:T,MATCH(M1166,ani_diet!D:D,0)),""),"")</f>
        <v>Acacia senegal Pods</v>
      </c>
      <c r="AH1166" s="60" t="str">
        <f>IF(IFERROR(IF(MATCH("Feed Ingredient", AOM[[#This Row],[L1]:[L10]],0)&gt;0, TRUE, FALSE), FALSE)=TRUE,IFERROR(VLOOKUP(M1166, ani_diet!C:C, 1, FALSE), "No Match"),FALSE)</f>
        <v>Acacia senegal Pods</v>
      </c>
      <c r="AI1166" t="s">
        <v>3539</v>
      </c>
      <c r="AL1166" t="str">
        <f>IFERROR(IF(COUNTIF(C1166:L1166,"Feed Ingredient")&gt;0,INDEX(ani_diet!T:T,MATCH(M1166,ani_diet!D:D,0)),""),"")</f>
        <v>Acacia senegal Pods</v>
      </c>
    </row>
    <row r="1167" spans="1:38">
      <c r="A1167" t="str">
        <f>_xlfn.TEXTJOIN("/",TRUE,AOM[[#This Row],[L1]:[L10]])</f>
        <v>Management/Livestock Management/Feed Characteristic/Feed Composition/Feed Ingredient/Forage Plants/Forage Trees/Acacia senegal</v>
      </c>
      <c r="B1167" s="207" t="s">
        <v>21654</v>
      </c>
      <c r="C1167" s="207" t="s">
        <v>17896</v>
      </c>
      <c r="D1167" s="207" t="s">
        <v>17898</v>
      </c>
      <c r="E1167" s="207" t="s">
        <v>17908</v>
      </c>
      <c r="F1167" s="207" t="s">
        <v>18308</v>
      </c>
      <c r="G1167" s="207" t="s">
        <v>18309</v>
      </c>
      <c r="H1167" s="207" t="s">
        <v>20736</v>
      </c>
      <c r="I1167" s="207" t="s">
        <v>21507</v>
      </c>
      <c r="J1167" s="207" t="s">
        <v>3505</v>
      </c>
      <c r="K1167" s="207"/>
      <c r="L1167" s="207"/>
      <c r="M1167" t="str" cm="1">
        <f t="array" ref="M1167">LOOKUP(2,1/(C1167:L1167&lt;&gt;""),C1167:L1167)</f>
        <v>Acacia senegal</v>
      </c>
      <c r="N1167" s="207" t="s">
        <v>21655</v>
      </c>
      <c r="O1167" s="207"/>
      <c r="P1167" s="207"/>
      <c r="Q1167" s="207"/>
      <c r="R1167" s="207"/>
      <c r="S1167" s="207"/>
      <c r="T1167" s="207"/>
      <c r="U1167" s="207" t="s">
        <v>3505</v>
      </c>
      <c r="V1167" s="211" t="s">
        <v>21643</v>
      </c>
      <c r="W1167" s="207"/>
      <c r="X1167" s="207"/>
      <c r="Y1167" s="207"/>
      <c r="Z1167" s="207"/>
      <c r="AA1167" s="209" t="s">
        <v>3506</v>
      </c>
      <c r="AB1167" s="211" t="s">
        <v>21652</v>
      </c>
      <c r="AC1167" s="210" t="s">
        <v>4169</v>
      </c>
      <c r="AD1167" s="210" t="s">
        <v>18766</v>
      </c>
      <c r="AE1167" s="210"/>
      <c r="AF1167" s="210" t="s">
        <v>18767</v>
      </c>
      <c r="AG1167" t="str">
        <f>IFERROR(IF(COUNTIF(C1167:L1167,"Feed Ingredient")&gt;0,INDEX(ani_diet!T:T,MATCH(M1167,ani_diet!D:D,0)),""),"")</f>
        <v>Acacia senegal</v>
      </c>
      <c r="AH1167" s="60" t="str">
        <f>IF(IFERROR(IF(MATCH("Feed Ingredient", AOM[[#This Row],[L1]:[L10]],0)&gt;0, TRUE, FALSE), FALSE)=TRUE,IFERROR(VLOOKUP(M1167, ani_diet!C:C, 1, FALSE), "No Match"),FALSE)</f>
        <v>Acacia senegal</v>
      </c>
      <c r="AI1167" t="s">
        <v>21644</v>
      </c>
      <c r="AL1167" t="str">
        <f>IFERROR(IF(COUNTIF(C1167:L1167,"Feed Ingredient")&gt;0,INDEX(ani_diet!T:T,MATCH(M1167,ani_diet!D:D,0)),""),"")</f>
        <v>Acacia senegal</v>
      </c>
    </row>
    <row r="1168" spans="1:38">
      <c r="A1168" t="str">
        <f>_xlfn.TEXTJOIN("/",TRUE,AOM[[#This Row],[L1]:[L10]])</f>
        <v>Management/Livestock Management/Feed Characteristic/Feed Composition/Feed Ingredient/Forage Plants/Forage Trees/Acacia Seyal/Acacia seyal/Acacia seyal Wilted</v>
      </c>
      <c r="B1168" s="207" t="s">
        <v>21656</v>
      </c>
      <c r="C1168" s="207" t="s">
        <v>17896</v>
      </c>
      <c r="D1168" s="207" t="s">
        <v>17898</v>
      </c>
      <c r="E1168" s="207" t="s">
        <v>17908</v>
      </c>
      <c r="F1168" s="207" t="s">
        <v>18308</v>
      </c>
      <c r="G1168" s="207" t="s">
        <v>18309</v>
      </c>
      <c r="H1168" s="207" t="s">
        <v>20736</v>
      </c>
      <c r="I1168" s="207" t="s">
        <v>21507</v>
      </c>
      <c r="J1168" s="207" t="s">
        <v>21657</v>
      </c>
      <c r="K1168" s="207" t="s">
        <v>9711</v>
      </c>
      <c r="L1168" s="207" t="s">
        <v>21658</v>
      </c>
      <c r="M1168" t="str" cm="1">
        <f t="array" ref="M1168">LOOKUP(2,1/(C1168:L1168&lt;&gt;""),C1168:L1168)</f>
        <v>Acacia seyal Wilted</v>
      </c>
      <c r="N1168" s="207"/>
      <c r="O1168" s="207"/>
      <c r="P1168" s="207"/>
      <c r="Q1168" s="207"/>
      <c r="R1168" s="207"/>
      <c r="S1168" s="207"/>
      <c r="T1168" s="207"/>
      <c r="U1168" s="207" t="s">
        <v>21657</v>
      </c>
      <c r="V1168" s="225" t="s">
        <v>21659</v>
      </c>
      <c r="W1168" s="207"/>
      <c r="X1168" s="207"/>
      <c r="Y1168" s="207"/>
      <c r="Z1168" s="207"/>
      <c r="AA1168" s="209" t="s">
        <v>21660</v>
      </c>
      <c r="AB1168" s="212" t="s">
        <v>4169</v>
      </c>
      <c r="AC1168" s="210" t="s">
        <v>4169</v>
      </c>
      <c r="AD1168" s="210" t="s">
        <v>18766</v>
      </c>
      <c r="AE1168" s="210"/>
      <c r="AF1168" s="210" t="s">
        <v>18767</v>
      </c>
      <c r="AG1168" t="str">
        <f>IFERROR(IF(COUNTIF(C1168:L1168,"Feed Ingredient")&gt;0,INDEX(ani_diet!T:T,MATCH(M1168,ani_diet!D:D,0)),""),"")</f>
        <v>Acacia Seyal</v>
      </c>
      <c r="AH1168" s="60" t="str">
        <f>IF(IFERROR(IF(MATCH("Feed Ingredient", AOM[[#This Row],[L1]:[L10]],0)&gt;0, TRUE, FALSE), FALSE)=TRUE,IFERROR(VLOOKUP(M1168, ani_diet!C:C, 1, FALSE), "No Match"),FALSE)</f>
        <v>No Match</v>
      </c>
      <c r="AI1168" t="s">
        <v>21661</v>
      </c>
      <c r="AL1168" t="str">
        <f>IFERROR(IF(COUNTIF(C1168:L1168,"Feed Ingredient")&gt;0,INDEX(ani_diet!T:T,MATCH(M1168,ani_diet!D:D,0)),""),"")</f>
        <v>Acacia Seyal</v>
      </c>
    </row>
    <row r="1169" spans="1:38">
      <c r="A1169" t="str">
        <f>_xlfn.TEXTJOIN("/",TRUE,AOM[[#This Row],[L1]:[L10]])</f>
        <v>Management/Livestock Management/Feed Characteristic/Feed Composition/Feed Ingredient/Forage Plants/Forage Trees/Acacia Seyal/Acacia seyal</v>
      </c>
      <c r="B1169" s="207" t="s">
        <v>21662</v>
      </c>
      <c r="C1169" s="207" t="s">
        <v>17896</v>
      </c>
      <c r="D1169" s="207" t="s">
        <v>17898</v>
      </c>
      <c r="E1169" s="207" t="s">
        <v>17908</v>
      </c>
      <c r="F1169" s="207" t="s">
        <v>18308</v>
      </c>
      <c r="G1169" s="207" t="s">
        <v>18309</v>
      </c>
      <c r="H1169" s="207" t="s">
        <v>20736</v>
      </c>
      <c r="I1169" s="207" t="s">
        <v>21507</v>
      </c>
      <c r="J1169" s="207" t="s">
        <v>21657</v>
      </c>
      <c r="K1169" s="207" t="s">
        <v>9711</v>
      </c>
      <c r="L1169" s="207"/>
      <c r="M1169" t="str" cm="1">
        <f t="array" ref="M1169">LOOKUP(2,1/(C1169:L1169&lt;&gt;""),C1169:L1169)</f>
        <v>Acacia seyal</v>
      </c>
      <c r="N1169" s="207"/>
      <c r="O1169" s="207"/>
      <c r="P1169" s="207"/>
      <c r="Q1169" s="207"/>
      <c r="R1169" s="207"/>
      <c r="S1169" s="207"/>
      <c r="T1169" s="207"/>
      <c r="U1169" s="207" t="s">
        <v>21657</v>
      </c>
      <c r="V1169" s="211" t="s">
        <v>21659</v>
      </c>
      <c r="W1169" s="207"/>
      <c r="X1169" s="207"/>
      <c r="Y1169" s="207"/>
      <c r="Z1169" s="207"/>
      <c r="AA1169" s="209" t="s">
        <v>21660</v>
      </c>
      <c r="AB1169" s="212" t="s">
        <v>21663</v>
      </c>
      <c r="AC1169" s="210" t="s">
        <v>4169</v>
      </c>
      <c r="AD1169" s="210" t="s">
        <v>18766</v>
      </c>
      <c r="AE1169" s="210"/>
      <c r="AF1169" s="210" t="s">
        <v>18767</v>
      </c>
      <c r="AG1169" t="str">
        <f>IFERROR(IF(COUNTIF(C1169:L1169,"Feed Ingredient")&gt;0,INDEX(ani_diet!T:T,MATCH(M1169,ani_diet!D:D,0)),""),"")</f>
        <v>Acacia Seyal</v>
      </c>
      <c r="AH1169" s="60" t="str">
        <f>IF(IFERROR(IF(MATCH("Feed Ingredient", AOM[[#This Row],[L1]:[L10]],0)&gt;0, TRUE, FALSE), FALSE)=TRUE,IFERROR(VLOOKUP(M1169, ani_diet!C:C, 1, FALSE), "No Match"),FALSE)</f>
        <v>Acacia seyal</v>
      </c>
      <c r="AI1169" t="s">
        <v>21661</v>
      </c>
      <c r="AL1169" t="str">
        <f>IFERROR(IF(COUNTIF(C1169:L1169,"Feed Ingredient")&gt;0,INDEX(ani_diet!T:T,MATCH(M1169,ani_diet!D:D,0)),""),"")</f>
        <v>Acacia Seyal</v>
      </c>
    </row>
    <row r="1170" spans="1:38">
      <c r="A1170" t="str">
        <f>_xlfn.TEXTJOIN("/",TRUE,AOM[[#This Row],[L1]:[L10]])</f>
        <v>Management/Livestock Management/Feed Characteristic/Feed Composition/Feed Ingredient/Forage Plants/Forage Trees/Acacia sieberiana</v>
      </c>
      <c r="B1170" s="207" t="s">
        <v>21664</v>
      </c>
      <c r="C1170" s="207" t="s">
        <v>17896</v>
      </c>
      <c r="D1170" s="207" t="s">
        <v>17898</v>
      </c>
      <c r="E1170" s="207" t="s">
        <v>17908</v>
      </c>
      <c r="F1170" s="207" t="s">
        <v>18308</v>
      </c>
      <c r="G1170" s="207" t="s">
        <v>18309</v>
      </c>
      <c r="H1170" s="207" t="s">
        <v>20736</v>
      </c>
      <c r="I1170" s="207" t="s">
        <v>21507</v>
      </c>
      <c r="J1170" s="207" t="s">
        <v>9720</v>
      </c>
      <c r="K1170" s="207" t="s">
        <v>8288</v>
      </c>
      <c r="L1170" s="207"/>
      <c r="M1170" t="str" cm="1">
        <f t="array" ref="M1170">LOOKUP(2,1/(C1170:L1170&lt;&gt;""),C1170:L1170)</f>
        <v>Acacia sieberiana</v>
      </c>
      <c r="N1170" s="207" t="s">
        <v>21665</v>
      </c>
      <c r="O1170" s="207" t="s">
        <v>8288</v>
      </c>
      <c r="P1170" s="207" t="s">
        <v>8288</v>
      </c>
      <c r="Q1170" s="207" t="s">
        <v>8288</v>
      </c>
      <c r="R1170" s="207" t="s">
        <v>8288</v>
      </c>
      <c r="S1170" s="207" t="s">
        <v>21536</v>
      </c>
      <c r="T1170" s="207" t="s">
        <v>8288</v>
      </c>
      <c r="U1170" s="207" t="s">
        <v>21666</v>
      </c>
      <c r="V1170" s="209" t="s">
        <v>21537</v>
      </c>
      <c r="W1170" s="207" t="s">
        <v>8288</v>
      </c>
      <c r="X1170" s="207" t="s">
        <v>8288</v>
      </c>
      <c r="Y1170" s="207" t="s">
        <v>8288</v>
      </c>
      <c r="Z1170" s="207" t="s">
        <v>8288</v>
      </c>
      <c r="AA1170" s="209" t="s">
        <v>21667</v>
      </c>
      <c r="AB1170" s="211" t="s">
        <v>21668</v>
      </c>
      <c r="AC1170" s="210" t="s">
        <v>4169</v>
      </c>
      <c r="AD1170" s="210" t="s">
        <v>18766</v>
      </c>
      <c r="AE1170" s="210"/>
      <c r="AF1170" s="210" t="s">
        <v>18767</v>
      </c>
      <c r="AG1170" t="str">
        <f>IFERROR(IF(COUNTIF(C1170:L1170,"Feed Ingredient")&gt;0,INDEX(ani_diet!T:T,MATCH(M1170,ani_diet!D:D,0)),""),"")</f>
        <v>Vachellia sieberiana</v>
      </c>
      <c r="AH1170" s="60" t="str">
        <f>IF(IFERROR(IF(MATCH("Feed Ingredient", AOM[[#This Row],[L1]:[L10]],0)&gt;0, TRUE, FALSE), FALSE)=TRUE,IFERROR(VLOOKUP(M1170, ani_diet!C:C, 1, FALSE), "No Match"),FALSE)</f>
        <v>Acacia sieberiana</v>
      </c>
      <c r="AI1170" t="s">
        <v>21669</v>
      </c>
      <c r="AL1170" t="str">
        <f>IFERROR(IF(COUNTIF(C1170:L1170,"Feed Ingredient")&gt;0,INDEX(ani_diet!T:T,MATCH(M1170,ani_diet!D:D,0)),""),"")</f>
        <v>Vachellia sieberiana</v>
      </c>
    </row>
    <row r="1171" spans="1:38">
      <c r="A1171" t="str">
        <f>_xlfn.TEXTJOIN("/",TRUE,AOM[[#This Row],[L1]:[L10]])</f>
        <v>Management/Livestock Management/Feed Characteristic/Feed Composition/Feed Ingredient/Forage Plants/Forage Trees/Acacia sieberiana/Acacia sieberiana Dried Ensiled Ground</v>
      </c>
      <c r="B1171" s="207" t="s">
        <v>21670</v>
      </c>
      <c r="C1171" s="207" t="s">
        <v>17896</v>
      </c>
      <c r="D1171" s="207" t="s">
        <v>17898</v>
      </c>
      <c r="E1171" s="207" t="s">
        <v>17908</v>
      </c>
      <c r="F1171" s="207" t="s">
        <v>18308</v>
      </c>
      <c r="G1171" s="207" t="s">
        <v>18309</v>
      </c>
      <c r="H1171" s="207" t="s">
        <v>20736</v>
      </c>
      <c r="I1171" s="207" t="s">
        <v>21507</v>
      </c>
      <c r="J1171" s="207" t="s">
        <v>9720</v>
      </c>
      <c r="K1171" s="207" t="s">
        <v>21671</v>
      </c>
      <c r="L1171" s="207"/>
      <c r="M1171" t="str" cm="1">
        <f t="array" ref="M1171">LOOKUP(2,1/(C1171:L1171&lt;&gt;""),C1171:L1171)</f>
        <v>Acacia sieberiana Dried Ensiled Ground</v>
      </c>
      <c r="N1171" s="207" t="s">
        <v>21672</v>
      </c>
      <c r="O1171" s="207" t="s">
        <v>8288</v>
      </c>
      <c r="P1171" s="207" t="s">
        <v>8288</v>
      </c>
      <c r="Q1171" s="207" t="s">
        <v>8288</v>
      </c>
      <c r="R1171" s="207" t="s">
        <v>8288</v>
      </c>
      <c r="S1171" s="207" t="s">
        <v>21536</v>
      </c>
      <c r="T1171" s="207" t="s">
        <v>8288</v>
      </c>
      <c r="U1171" s="207" t="s">
        <v>21666</v>
      </c>
      <c r="V1171" s="209" t="s">
        <v>21537</v>
      </c>
      <c r="W1171" s="207" t="s">
        <v>8288</v>
      </c>
      <c r="X1171" s="207" t="s">
        <v>8288</v>
      </c>
      <c r="Y1171" s="207" t="s">
        <v>8288</v>
      </c>
      <c r="Z1171" s="207" t="s">
        <v>8288</v>
      </c>
      <c r="AA1171" s="209" t="s">
        <v>21667</v>
      </c>
      <c r="AB1171" s="209" t="s">
        <v>4169</v>
      </c>
      <c r="AC1171" s="210" t="s">
        <v>4169</v>
      </c>
      <c r="AD1171" s="210" t="s">
        <v>18766</v>
      </c>
      <c r="AE1171" s="210"/>
      <c r="AF1171" s="210" t="s">
        <v>18767</v>
      </c>
      <c r="AG1171" t="str">
        <f>IFERROR(IF(COUNTIF(C1171:L1171,"Feed Ingredient")&gt;0,INDEX(ani_diet!T:T,MATCH(M1171,ani_diet!D:D,0)),""),"")</f>
        <v>Vachellia sieberiana</v>
      </c>
      <c r="AH1171" s="60" t="str">
        <f>IF(IFERROR(IF(MATCH("Feed Ingredient", AOM[[#This Row],[L1]:[L10]],0)&gt;0, TRUE, FALSE), FALSE)=TRUE,IFERROR(VLOOKUP(M1171, ani_diet!C:C, 1, FALSE), "No Match"),FALSE)</f>
        <v>No Match</v>
      </c>
      <c r="AI1171" t="s">
        <v>3539</v>
      </c>
      <c r="AL1171" t="str">
        <f>IFERROR(IF(COUNTIF(C1171:L1171,"Feed Ingredient")&gt;0,INDEX(ani_diet!T:T,MATCH(M1171,ani_diet!D:D,0)),""),"")</f>
        <v>Vachellia sieberiana</v>
      </c>
    </row>
    <row r="1172" spans="1:38">
      <c r="A1172" t="str">
        <f>_xlfn.TEXTJOIN("/",TRUE,AOM[[#This Row],[L1]:[L10]])</f>
        <v>Management/Livestock Management/Feed Characteristic/Feed Composition/Feed Ingredient/Forage Plants/Forage Trees/Acacia sieberiana/Acacia sieberiana Pods/Acacia sieberiana Pods Dried</v>
      </c>
      <c r="B1172" s="207" t="s">
        <v>21673</v>
      </c>
      <c r="C1172" s="207" t="s">
        <v>17896</v>
      </c>
      <c r="D1172" s="207" t="s">
        <v>17898</v>
      </c>
      <c r="E1172" s="207" t="s">
        <v>17908</v>
      </c>
      <c r="F1172" s="207" t="s">
        <v>18308</v>
      </c>
      <c r="G1172" s="207" t="s">
        <v>18309</v>
      </c>
      <c r="H1172" s="207" t="s">
        <v>20736</v>
      </c>
      <c r="I1172" s="207" t="s">
        <v>21507</v>
      </c>
      <c r="J1172" s="207" t="s">
        <v>9720</v>
      </c>
      <c r="K1172" s="207" t="s">
        <v>21674</v>
      </c>
      <c r="L1172" s="207" t="s">
        <v>21675</v>
      </c>
      <c r="M1172" t="str" cm="1">
        <f t="array" ref="M1172">LOOKUP(2,1/(C1172:L1172&lt;&gt;""),C1172:L1172)</f>
        <v>Acacia sieberiana Pods Dried</v>
      </c>
      <c r="N1172" s="207"/>
      <c r="O1172" s="207" t="s">
        <v>8288</v>
      </c>
      <c r="P1172" s="207" t="s">
        <v>8288</v>
      </c>
      <c r="Q1172" s="207" t="s">
        <v>8288</v>
      </c>
      <c r="R1172" s="207" t="s">
        <v>8288</v>
      </c>
      <c r="S1172" s="207" t="s">
        <v>21536</v>
      </c>
      <c r="T1172" s="207" t="s">
        <v>8288</v>
      </c>
      <c r="U1172" s="207" t="s">
        <v>21666</v>
      </c>
      <c r="V1172" s="209" t="s">
        <v>21537</v>
      </c>
      <c r="W1172" s="207" t="s">
        <v>8288</v>
      </c>
      <c r="X1172" s="207" t="s">
        <v>8288</v>
      </c>
      <c r="Y1172" s="207" t="s">
        <v>8288</v>
      </c>
      <c r="Z1172" s="207" t="s">
        <v>8288</v>
      </c>
      <c r="AA1172" s="209" t="s">
        <v>21667</v>
      </c>
      <c r="AB1172" s="211" t="s">
        <v>21668</v>
      </c>
      <c r="AC1172" s="210" t="s">
        <v>4169</v>
      </c>
      <c r="AD1172" s="210" t="s">
        <v>4169</v>
      </c>
      <c r="AE1172" s="210"/>
      <c r="AF1172" s="210" t="s">
        <v>18767</v>
      </c>
      <c r="AG1172" t="str">
        <f>IFERROR(IF(COUNTIF(C1172:L1172,"Feed Ingredient")&gt;0,INDEX(ani_diet!T:T,MATCH(M1172,ani_diet!D:D,0)),""),"")</f>
        <v>Vachellia sieberiana Pods</v>
      </c>
      <c r="AH1172" s="60" t="str">
        <f>IF(IFERROR(IF(MATCH("Feed Ingredient", AOM[[#This Row],[L1]:[L10]],0)&gt;0, TRUE, FALSE), FALSE)=TRUE,IFERROR(VLOOKUP(M1172, ani_diet!C:C, 1, FALSE), "No Match"),FALSE)</f>
        <v>No Match</v>
      </c>
      <c r="AI1172" t="s">
        <v>3539</v>
      </c>
      <c r="AL1172" t="str">
        <f>IFERROR(IF(COUNTIF(C1172:L1172,"Feed Ingredient")&gt;0,INDEX(ani_diet!T:T,MATCH(M1172,ani_diet!D:D,0)),""),"")</f>
        <v>Vachellia sieberiana Pods</v>
      </c>
    </row>
    <row r="1173" spans="1:38">
      <c r="A1173" t="str">
        <f>_xlfn.TEXTJOIN("/",TRUE,AOM[[#This Row],[L1]:[L10]])</f>
        <v>Management/Livestock Management/Feed Characteristic/Feed Composition/Feed Ingredient/Forage Plants/Forage Trees/Acacia sieberiana/Acacia sieberiana Pods/Acacia sieberiana Pods Dried Ground</v>
      </c>
      <c r="B1173" s="207" t="s">
        <v>21676</v>
      </c>
      <c r="C1173" s="207" t="s">
        <v>17896</v>
      </c>
      <c r="D1173" s="207" t="s">
        <v>17898</v>
      </c>
      <c r="E1173" s="207" t="s">
        <v>17908</v>
      </c>
      <c r="F1173" s="207" t="s">
        <v>18308</v>
      </c>
      <c r="G1173" s="207" t="s">
        <v>18309</v>
      </c>
      <c r="H1173" s="207" t="s">
        <v>20736</v>
      </c>
      <c r="I1173" s="207" t="s">
        <v>21507</v>
      </c>
      <c r="J1173" s="207" t="s">
        <v>9720</v>
      </c>
      <c r="K1173" s="207" t="s">
        <v>21674</v>
      </c>
      <c r="L1173" s="207" t="s">
        <v>21677</v>
      </c>
      <c r="M1173" t="str" cm="1">
        <f t="array" ref="M1173">LOOKUP(2,1/(C1173:L1173&lt;&gt;""),C1173:L1173)</f>
        <v>Acacia sieberiana Pods Dried Ground</v>
      </c>
      <c r="N1173" s="207" t="s">
        <v>21678</v>
      </c>
      <c r="O1173" s="207" t="s">
        <v>8288</v>
      </c>
      <c r="P1173" s="207" t="s">
        <v>8288</v>
      </c>
      <c r="Q1173" s="207" t="s">
        <v>8288</v>
      </c>
      <c r="R1173" s="207" t="s">
        <v>8288</v>
      </c>
      <c r="S1173" s="207" t="s">
        <v>21536</v>
      </c>
      <c r="T1173" s="207" t="s">
        <v>8288</v>
      </c>
      <c r="U1173" s="207" t="s">
        <v>21666</v>
      </c>
      <c r="V1173" s="209" t="s">
        <v>21537</v>
      </c>
      <c r="W1173" s="207" t="s">
        <v>8288</v>
      </c>
      <c r="X1173" s="207" t="s">
        <v>8288</v>
      </c>
      <c r="Y1173" s="207" t="s">
        <v>8288</v>
      </c>
      <c r="Z1173" s="207" t="s">
        <v>8288</v>
      </c>
      <c r="AA1173" s="209" t="s">
        <v>21667</v>
      </c>
      <c r="AB1173" s="211" t="s">
        <v>21668</v>
      </c>
      <c r="AC1173" s="210" t="s">
        <v>4169</v>
      </c>
      <c r="AD1173" s="210" t="s">
        <v>4169</v>
      </c>
      <c r="AE1173" s="210"/>
      <c r="AF1173" s="210" t="s">
        <v>18767</v>
      </c>
      <c r="AG1173" t="str">
        <f>IFERROR(IF(COUNTIF(C1173:L1173,"Feed Ingredient")&gt;0,INDEX(ani_diet!T:T,MATCH(M1173,ani_diet!D:D,0)),""),"")</f>
        <v>Vachellia sieberiana Pods</v>
      </c>
      <c r="AH1173" s="60" t="str">
        <f>IF(IFERROR(IF(MATCH("Feed Ingredient", AOM[[#This Row],[L1]:[L10]],0)&gt;0, TRUE, FALSE), FALSE)=TRUE,IFERROR(VLOOKUP(M1173, ani_diet!C:C, 1, FALSE), "No Match"),FALSE)</f>
        <v>No Match</v>
      </c>
      <c r="AI1173" t="s">
        <v>3539</v>
      </c>
      <c r="AL1173" t="str">
        <f>IFERROR(IF(COUNTIF(C1173:L1173,"Feed Ingredient")&gt;0,INDEX(ani_diet!T:T,MATCH(M1173,ani_diet!D:D,0)),""),"")</f>
        <v>Vachellia sieberiana Pods</v>
      </c>
    </row>
    <row r="1174" spans="1:38">
      <c r="A1174" t="str">
        <f>_xlfn.TEXTJOIN("/",TRUE,AOM[[#This Row],[L1]:[L10]])</f>
        <v>Management/Livestock Management/Feed Characteristic/Feed Composition/Feed Ingredient/Forage Plants/Forage Trees/Acacia sieberiana/Acacia sieberiana Pods</v>
      </c>
      <c r="B1174" s="207" t="s">
        <v>21679</v>
      </c>
      <c r="C1174" s="207" t="s">
        <v>17896</v>
      </c>
      <c r="D1174" s="207" t="s">
        <v>17898</v>
      </c>
      <c r="E1174" s="207" t="s">
        <v>17908</v>
      </c>
      <c r="F1174" s="207" t="s">
        <v>18308</v>
      </c>
      <c r="G1174" s="207" t="s">
        <v>18309</v>
      </c>
      <c r="H1174" s="207" t="s">
        <v>20736</v>
      </c>
      <c r="I1174" s="207" t="s">
        <v>21507</v>
      </c>
      <c r="J1174" s="207" t="s">
        <v>9720</v>
      </c>
      <c r="K1174" s="207" t="s">
        <v>21674</v>
      </c>
      <c r="L1174" s="207"/>
      <c r="M1174" t="str" cm="1">
        <f t="array" ref="M1174">LOOKUP(2,1/(C1174:L1174&lt;&gt;""),C1174:L1174)</f>
        <v>Acacia sieberiana Pods</v>
      </c>
      <c r="N1174" s="207"/>
      <c r="O1174" s="207" t="s">
        <v>8288</v>
      </c>
      <c r="P1174" s="207" t="s">
        <v>8288</v>
      </c>
      <c r="Q1174" s="207" t="s">
        <v>8288</v>
      </c>
      <c r="R1174" s="207" t="s">
        <v>8288</v>
      </c>
      <c r="S1174" s="207" t="s">
        <v>21536</v>
      </c>
      <c r="T1174" s="207" t="s">
        <v>8288</v>
      </c>
      <c r="U1174" s="207" t="s">
        <v>21666</v>
      </c>
      <c r="V1174" s="209" t="s">
        <v>21537</v>
      </c>
      <c r="W1174" s="207" t="s">
        <v>8288</v>
      </c>
      <c r="X1174" s="207" t="s">
        <v>8288</v>
      </c>
      <c r="Y1174" s="207" t="s">
        <v>8288</v>
      </c>
      <c r="Z1174" s="207" t="s">
        <v>8288</v>
      </c>
      <c r="AA1174" s="209" t="s">
        <v>21667</v>
      </c>
      <c r="AB1174" s="209" t="s">
        <v>4169</v>
      </c>
      <c r="AC1174" s="210" t="s">
        <v>4169</v>
      </c>
      <c r="AD1174" s="210" t="s">
        <v>4169</v>
      </c>
      <c r="AE1174" s="210"/>
      <c r="AF1174" s="210" t="s">
        <v>18767</v>
      </c>
      <c r="AG1174" t="str">
        <f>IFERROR(IF(COUNTIF(C1174:L1174,"Feed Ingredient")&gt;0,INDEX(ani_diet!T:T,MATCH(M1174,ani_diet!D:D,0)),""),"")</f>
        <v>Vachellia sieberiana Pods</v>
      </c>
      <c r="AH1174" s="60" t="str">
        <f>IF(IFERROR(IF(MATCH("Feed Ingredient", AOM[[#This Row],[L1]:[L10]],0)&gt;0, TRUE, FALSE), FALSE)=TRUE,IFERROR(VLOOKUP(M1174, ani_diet!C:C, 1, FALSE), "No Match"),FALSE)</f>
        <v>Acacia sieberiana Pods</v>
      </c>
      <c r="AI1174" t="s">
        <v>3539</v>
      </c>
      <c r="AL1174" t="str">
        <f>IFERROR(IF(COUNTIF(C1174:L1174,"Feed Ingredient")&gt;0,INDEX(ani_diet!T:T,MATCH(M1174,ani_diet!D:D,0)),""),"")</f>
        <v>Vachellia sieberiana Pods</v>
      </c>
    </row>
    <row r="1175" spans="1:38">
      <c r="A1175" t="str">
        <f>_xlfn.TEXTJOIN("/",TRUE,AOM[[#This Row],[L1]:[L10]])</f>
        <v>Management/Livestock Management/Feed Characteristic/Feed Composition/Feed Ingredient/Forage Plants/Forage Trees/Acacia tortilis</v>
      </c>
      <c r="B1175" s="207" t="s">
        <v>21680</v>
      </c>
      <c r="C1175" s="207" t="s">
        <v>17896</v>
      </c>
      <c r="D1175" s="207" t="s">
        <v>17898</v>
      </c>
      <c r="E1175" s="207" t="s">
        <v>17908</v>
      </c>
      <c r="F1175" s="207" t="s">
        <v>18308</v>
      </c>
      <c r="G1175" s="207" t="s">
        <v>18309</v>
      </c>
      <c r="H1175" s="207" t="s">
        <v>20736</v>
      </c>
      <c r="I1175" s="207" t="s">
        <v>21507</v>
      </c>
      <c r="J1175" s="207" t="s">
        <v>9667</v>
      </c>
      <c r="K1175" s="207" t="s">
        <v>8288</v>
      </c>
      <c r="L1175" s="207"/>
      <c r="M1175" t="str" cm="1">
        <f t="array" ref="M1175">LOOKUP(2,1/(C1175:L1175&lt;&gt;""),C1175:L1175)</f>
        <v>Acacia tortilis</v>
      </c>
      <c r="N1175" s="207" t="s">
        <v>21681</v>
      </c>
      <c r="O1175" s="207" t="s">
        <v>8288</v>
      </c>
      <c r="P1175" s="207" t="s">
        <v>8288</v>
      </c>
      <c r="Q1175" s="207" t="s">
        <v>8288</v>
      </c>
      <c r="R1175" s="207" t="s">
        <v>8288</v>
      </c>
      <c r="S1175" s="207" t="s">
        <v>21682</v>
      </c>
      <c r="T1175" s="207" t="s">
        <v>8288</v>
      </c>
      <c r="U1175" s="207" t="s">
        <v>21683</v>
      </c>
      <c r="V1175" s="209" t="s">
        <v>21684</v>
      </c>
      <c r="W1175" s="207" t="s">
        <v>8288</v>
      </c>
      <c r="X1175" s="207" t="s">
        <v>8288</v>
      </c>
      <c r="Y1175" s="207" t="s">
        <v>8288</v>
      </c>
      <c r="Z1175" s="207" t="s">
        <v>8288</v>
      </c>
      <c r="AA1175" s="209" t="s">
        <v>21685</v>
      </c>
      <c r="AB1175" s="211" t="s">
        <v>21686</v>
      </c>
      <c r="AC1175" s="210" t="s">
        <v>4169</v>
      </c>
      <c r="AD1175" s="210" t="s">
        <v>18766</v>
      </c>
      <c r="AE1175" s="210"/>
      <c r="AF1175" s="210" t="s">
        <v>18767</v>
      </c>
      <c r="AG1175" t="str">
        <f>IFERROR(IF(COUNTIF(C1175:L1175,"Feed Ingredient")&gt;0,INDEX(ani_diet!T:T,MATCH(M1175,ani_diet!D:D,0)),""),"")</f>
        <v>Vachellia tortilis</v>
      </c>
      <c r="AH1175" s="60" t="str">
        <f>IF(IFERROR(IF(MATCH("Feed Ingredient", AOM[[#This Row],[L1]:[L10]],0)&gt;0, TRUE, FALSE), FALSE)=TRUE,IFERROR(VLOOKUP(M1175, ani_diet!C:C, 1, FALSE), "No Match"),FALSE)</f>
        <v>Acacia tortilis</v>
      </c>
      <c r="AI1175" t="s">
        <v>21687</v>
      </c>
      <c r="AL1175" t="str">
        <f>IFERROR(IF(COUNTIF(C1175:L1175,"Feed Ingredient")&gt;0,INDEX(ani_diet!T:T,MATCH(M1175,ani_diet!D:D,0)),""),"")</f>
        <v>Vachellia tortilis</v>
      </c>
    </row>
    <row r="1176" spans="1:38">
      <c r="A1176" t="str">
        <f>_xlfn.TEXTJOIN("/",TRUE,AOM[[#This Row],[L1]:[L10]])</f>
        <v>Management/Livestock Management/Feed Characteristic/Feed Composition/Feed Ingredient/Forage Plants/Forage Trees/Acacia tortilis/Acacia tortilis Fruits/Acacia tortilis Fruits Dried</v>
      </c>
      <c r="B1176" s="207" t="s">
        <v>21688</v>
      </c>
      <c r="C1176" s="207" t="s">
        <v>17896</v>
      </c>
      <c r="D1176" s="207" t="s">
        <v>17898</v>
      </c>
      <c r="E1176" s="207" t="s">
        <v>17908</v>
      </c>
      <c r="F1176" s="207" t="s">
        <v>18308</v>
      </c>
      <c r="G1176" s="207" t="s">
        <v>18309</v>
      </c>
      <c r="H1176" s="207" t="s">
        <v>20736</v>
      </c>
      <c r="I1176" s="207" t="s">
        <v>21507</v>
      </c>
      <c r="J1176" s="207" t="s">
        <v>9667</v>
      </c>
      <c r="K1176" s="207" t="s">
        <v>21689</v>
      </c>
      <c r="L1176" s="207" t="s">
        <v>21690</v>
      </c>
      <c r="M1176" t="str" cm="1">
        <f t="array" ref="M1176">LOOKUP(2,1/(C1176:L1176&lt;&gt;""),C1176:L1176)</f>
        <v>Acacia tortilis Fruits Dried</v>
      </c>
      <c r="N1176" s="207" t="s">
        <v>8288</v>
      </c>
      <c r="O1176" s="207" t="s">
        <v>8288</v>
      </c>
      <c r="P1176" s="207" t="s">
        <v>8288</v>
      </c>
      <c r="Q1176" s="207" t="s">
        <v>8288</v>
      </c>
      <c r="R1176" s="207" t="s">
        <v>8288</v>
      </c>
      <c r="S1176" s="207" t="s">
        <v>21682</v>
      </c>
      <c r="T1176" s="207" t="s">
        <v>8288</v>
      </c>
      <c r="U1176" s="207" t="s">
        <v>21683</v>
      </c>
      <c r="V1176" s="209" t="s">
        <v>21684</v>
      </c>
      <c r="W1176" s="207" t="s">
        <v>8288</v>
      </c>
      <c r="X1176" s="207" t="s">
        <v>8288</v>
      </c>
      <c r="Y1176" s="207" t="s">
        <v>8288</v>
      </c>
      <c r="Z1176" s="207" t="s">
        <v>8288</v>
      </c>
      <c r="AA1176" s="209" t="s">
        <v>21685</v>
      </c>
      <c r="AB1176" s="209" t="s">
        <v>4169</v>
      </c>
      <c r="AC1176" s="210" t="s">
        <v>4169</v>
      </c>
      <c r="AD1176" s="210" t="s">
        <v>4169</v>
      </c>
      <c r="AE1176" s="210"/>
      <c r="AF1176" s="210"/>
      <c r="AG1176" t="str">
        <f>IFERROR(IF(COUNTIF(C1176:L1176,"Feed Ingredient")&gt;0,INDEX(ani_diet!T:T,MATCH(M1176,ani_diet!D:D,0)),""),"")</f>
        <v>Vachellia tortilis Fruits</v>
      </c>
      <c r="AH1176" s="60" t="str">
        <f>IF(IFERROR(IF(MATCH("Feed Ingredient", AOM[[#This Row],[L1]:[L10]],0)&gt;0, TRUE, FALSE), FALSE)=TRUE,IFERROR(VLOOKUP(M1176, ani_diet!C:C, 1, FALSE), "No Match"),FALSE)</f>
        <v>No Match</v>
      </c>
      <c r="AI1176" t="s">
        <v>3539</v>
      </c>
      <c r="AL1176" t="str">
        <f>IFERROR(IF(COUNTIF(C1176:L1176,"Feed Ingredient")&gt;0,INDEX(ani_diet!T:T,MATCH(M1176,ani_diet!D:D,0)),""),"")</f>
        <v>Vachellia tortilis Fruits</v>
      </c>
    </row>
    <row r="1177" spans="1:38">
      <c r="A1177" t="str">
        <f>_xlfn.TEXTJOIN("/",TRUE,AOM[[#This Row],[L1]:[L10]])</f>
        <v>Management/Livestock Management/Feed Characteristic/Feed Composition/Feed Ingredient/Forage Plants/Forage Trees/Acacia tortilis/Acacia tortilis Fruits</v>
      </c>
      <c r="B1177" s="207" t="s">
        <v>21691</v>
      </c>
      <c r="C1177" s="207" t="s">
        <v>17896</v>
      </c>
      <c r="D1177" s="207" t="s">
        <v>17898</v>
      </c>
      <c r="E1177" s="207" t="s">
        <v>17908</v>
      </c>
      <c r="F1177" s="207" t="s">
        <v>18308</v>
      </c>
      <c r="G1177" s="207" t="s">
        <v>18309</v>
      </c>
      <c r="H1177" s="207" t="s">
        <v>20736</v>
      </c>
      <c r="I1177" s="207" t="s">
        <v>21507</v>
      </c>
      <c r="J1177" s="207" t="s">
        <v>9667</v>
      </c>
      <c r="K1177" s="207" t="s">
        <v>21689</v>
      </c>
      <c r="L1177" s="207"/>
      <c r="M1177" t="str" cm="1">
        <f t="array" ref="M1177">LOOKUP(2,1/(C1177:L1177&lt;&gt;""),C1177:L1177)</f>
        <v>Acacia tortilis Fruits</v>
      </c>
      <c r="N1177" s="207" t="s">
        <v>8288</v>
      </c>
      <c r="O1177" s="207" t="s">
        <v>8288</v>
      </c>
      <c r="P1177" s="207" t="s">
        <v>8288</v>
      </c>
      <c r="Q1177" s="207" t="s">
        <v>8288</v>
      </c>
      <c r="R1177" s="207" t="s">
        <v>8288</v>
      </c>
      <c r="S1177" s="207" t="s">
        <v>21682</v>
      </c>
      <c r="T1177" s="207" t="s">
        <v>8288</v>
      </c>
      <c r="U1177" s="207" t="s">
        <v>21683</v>
      </c>
      <c r="V1177" s="209" t="s">
        <v>21684</v>
      </c>
      <c r="W1177" s="207" t="s">
        <v>8288</v>
      </c>
      <c r="X1177" s="207" t="s">
        <v>8288</v>
      </c>
      <c r="Y1177" s="207" t="s">
        <v>8288</v>
      </c>
      <c r="Z1177" s="207" t="s">
        <v>8288</v>
      </c>
      <c r="AA1177" s="209" t="s">
        <v>21685</v>
      </c>
      <c r="AB1177" s="209" t="s">
        <v>4169</v>
      </c>
      <c r="AC1177" s="210" t="s">
        <v>4169</v>
      </c>
      <c r="AD1177" s="210" t="s">
        <v>4169</v>
      </c>
      <c r="AE1177" s="210"/>
      <c r="AF1177" s="210"/>
      <c r="AG1177" t="str">
        <f>IFERROR(IF(COUNTIF(C1177:L1177,"Feed Ingredient")&gt;0,INDEX(ani_diet!T:T,MATCH(M1177,ani_diet!D:D,0)),""),"")</f>
        <v>Vachellia tortilis Fruits</v>
      </c>
      <c r="AH1177" s="60" t="str">
        <f>IF(IFERROR(IF(MATCH("Feed Ingredient", AOM[[#This Row],[L1]:[L10]],0)&gt;0, TRUE, FALSE), FALSE)=TRUE,IFERROR(VLOOKUP(M1177, ani_diet!C:C, 1, FALSE), "No Match"),FALSE)</f>
        <v>Acacia tortilis Fruits</v>
      </c>
      <c r="AI1177" t="s">
        <v>3539</v>
      </c>
      <c r="AL1177" t="str">
        <f>IFERROR(IF(COUNTIF(C1177:L1177,"Feed Ingredient")&gt;0,INDEX(ani_diet!T:T,MATCH(M1177,ani_diet!D:D,0)),""),"")</f>
        <v>Vachellia tortilis Fruits</v>
      </c>
    </row>
    <row r="1178" spans="1:38">
      <c r="A1178" t="str">
        <f>_xlfn.TEXTJOIN("/",TRUE,AOM[[#This Row],[L1]:[L10]])</f>
        <v>Management/Livestock Management/Feed Characteristic/Feed Composition/Feed Ingredient/Forage Plants/Forage Trees/Acacia tortilis/Acacia tortilis Leaves/Acacia tortilis Leaves Dried Ground</v>
      </c>
      <c r="B1178" s="207" t="s">
        <v>21692</v>
      </c>
      <c r="C1178" s="207" t="s">
        <v>17896</v>
      </c>
      <c r="D1178" s="207" t="s">
        <v>17898</v>
      </c>
      <c r="E1178" s="207" t="s">
        <v>17908</v>
      </c>
      <c r="F1178" s="207" t="s">
        <v>18308</v>
      </c>
      <c r="G1178" s="207" t="s">
        <v>18309</v>
      </c>
      <c r="H1178" s="207" t="s">
        <v>20736</v>
      </c>
      <c r="I1178" s="207" t="s">
        <v>21507</v>
      </c>
      <c r="J1178" s="207" t="s">
        <v>9667</v>
      </c>
      <c r="K1178" s="207" t="s">
        <v>21693</v>
      </c>
      <c r="L1178" s="207" t="s">
        <v>21694</v>
      </c>
      <c r="M1178" t="str" cm="1">
        <f t="array" ref="M1178">LOOKUP(2,1/(C1178:L1178&lt;&gt;""),C1178:L1178)</f>
        <v>Acacia tortilis Leaves Dried Ground</v>
      </c>
      <c r="N1178" s="207" t="s">
        <v>21695</v>
      </c>
      <c r="O1178" s="207"/>
      <c r="P1178" s="207"/>
      <c r="Q1178" s="207"/>
      <c r="R1178" s="207"/>
      <c r="S1178" s="207"/>
      <c r="T1178" s="207"/>
      <c r="U1178" s="207" t="s">
        <v>9667</v>
      </c>
      <c r="V1178" s="209" t="s">
        <v>21684</v>
      </c>
      <c r="W1178" s="207"/>
      <c r="X1178" s="207"/>
      <c r="Y1178" s="207"/>
      <c r="Z1178" s="207"/>
      <c r="AA1178" s="209" t="s">
        <v>9668</v>
      </c>
      <c r="AB1178" s="211" t="s">
        <v>21686</v>
      </c>
      <c r="AC1178" s="210" t="s">
        <v>4169</v>
      </c>
      <c r="AD1178" s="210" t="s">
        <v>18766</v>
      </c>
      <c r="AE1178" s="210"/>
      <c r="AF1178" s="210" t="s">
        <v>18767</v>
      </c>
      <c r="AG1178" t="str">
        <f>IFERROR(IF(COUNTIF(C1178:L1178,"Feed Ingredient")&gt;0,INDEX(ani_diet!T:T,MATCH(M1178,ani_diet!D:D,0)),""),"")</f>
        <v>Acacia tortilis Leaves</v>
      </c>
      <c r="AH1178" s="60" t="str">
        <f>IF(IFERROR(IF(MATCH("Feed Ingredient", AOM[[#This Row],[L1]:[L10]],0)&gt;0, TRUE, FALSE), FALSE)=TRUE,IFERROR(VLOOKUP(M1178, ani_diet!C:C, 1, FALSE), "No Match"),FALSE)</f>
        <v>No Match</v>
      </c>
      <c r="AI1178" t="s">
        <v>21687</v>
      </c>
      <c r="AL1178" t="str">
        <f>IFERROR(IF(COUNTIF(C1178:L1178,"Feed Ingredient")&gt;0,INDEX(ani_diet!T:T,MATCH(M1178,ani_diet!D:D,0)),""),"")</f>
        <v>Acacia tortilis Leaves</v>
      </c>
    </row>
    <row r="1179" spans="1:38">
      <c r="A1179" t="str">
        <f>_xlfn.TEXTJOIN("/",TRUE,AOM[[#This Row],[L1]:[L10]])</f>
        <v>Management/Livestock Management/Feed Characteristic/Feed Composition/Feed Ingredient/Forage Plants/Forage Trees/Acacia tortilis/Acacia tortilis Leaves/Acacia tortilis Leaves Wilted</v>
      </c>
      <c r="B1179" s="207" t="s">
        <v>21696</v>
      </c>
      <c r="C1179" s="207" t="s">
        <v>17896</v>
      </c>
      <c r="D1179" s="207" t="s">
        <v>17898</v>
      </c>
      <c r="E1179" s="207" t="s">
        <v>17908</v>
      </c>
      <c r="F1179" s="207" t="s">
        <v>18308</v>
      </c>
      <c r="G1179" s="207" t="s">
        <v>18309</v>
      </c>
      <c r="H1179" s="207" t="s">
        <v>20736</v>
      </c>
      <c r="I1179" s="207" t="s">
        <v>21507</v>
      </c>
      <c r="J1179" s="207" t="s">
        <v>9667</v>
      </c>
      <c r="K1179" s="207" t="s">
        <v>21693</v>
      </c>
      <c r="L1179" s="207" t="s">
        <v>21697</v>
      </c>
      <c r="M1179" t="str" cm="1">
        <f t="array" ref="M1179">LOOKUP(2,1/(C1179:L1179&lt;&gt;""),C1179:L1179)</f>
        <v>Acacia tortilis Leaves Wilted</v>
      </c>
      <c r="N1179" s="207"/>
      <c r="O1179" s="207"/>
      <c r="P1179" s="207"/>
      <c r="Q1179" s="207"/>
      <c r="R1179" s="207"/>
      <c r="S1179" s="207"/>
      <c r="T1179" s="207"/>
      <c r="U1179" s="207" t="s">
        <v>9667</v>
      </c>
      <c r="V1179" s="209" t="s">
        <v>21684</v>
      </c>
      <c r="W1179" s="207"/>
      <c r="X1179" s="207"/>
      <c r="Y1179" s="207"/>
      <c r="Z1179" s="207"/>
      <c r="AA1179" s="209" t="s">
        <v>9668</v>
      </c>
      <c r="AB1179" s="225" t="s">
        <v>4169</v>
      </c>
      <c r="AC1179" s="210" t="s">
        <v>4169</v>
      </c>
      <c r="AD1179" s="210" t="s">
        <v>18766</v>
      </c>
      <c r="AE1179" s="210"/>
      <c r="AF1179" s="210" t="s">
        <v>18767</v>
      </c>
      <c r="AG1179" t="str">
        <f>IFERROR(IF(COUNTIF(C1179:L1179,"Feed Ingredient")&gt;0,INDEX(ani_diet!T:T,MATCH(M1179,ani_diet!D:D,0)),""),"")</f>
        <v>Acacia tortilis Leaves</v>
      </c>
      <c r="AH1179" s="60" t="str">
        <f>IF(IFERROR(IF(MATCH("Feed Ingredient", AOM[[#This Row],[L1]:[L10]],0)&gt;0, TRUE, FALSE), FALSE)=TRUE,IFERROR(VLOOKUP(M1179, ani_diet!C:C, 1, FALSE), "No Match"),FALSE)</f>
        <v>No Match</v>
      </c>
      <c r="AI1179" t="s">
        <v>4169</v>
      </c>
      <c r="AL1179" t="str">
        <f>IFERROR(IF(COUNTIF(C1179:L1179,"Feed Ingredient")&gt;0,INDEX(ani_diet!T:T,MATCH(M1179,ani_diet!D:D,0)),""),"")</f>
        <v>Acacia tortilis Leaves</v>
      </c>
    </row>
    <row r="1180" spans="1:38">
      <c r="A1180" t="str">
        <f>_xlfn.TEXTJOIN("/",TRUE,AOM[[#This Row],[L1]:[L10]])</f>
        <v>Management/Livestock Management/Feed Characteristic/Feed Composition/Feed Ingredient/Forage Plants/Forage Trees/Acacia tortilis/Acacia tortilis Leaves</v>
      </c>
      <c r="B1180" s="207" t="s">
        <v>21698</v>
      </c>
      <c r="C1180" s="207" t="s">
        <v>17896</v>
      </c>
      <c r="D1180" s="207" t="s">
        <v>17898</v>
      </c>
      <c r="E1180" s="207" t="s">
        <v>17908</v>
      </c>
      <c r="F1180" s="207" t="s">
        <v>18308</v>
      </c>
      <c r="G1180" s="207" t="s">
        <v>18309</v>
      </c>
      <c r="H1180" s="207" t="s">
        <v>20736</v>
      </c>
      <c r="I1180" s="207" t="s">
        <v>21507</v>
      </c>
      <c r="J1180" s="207" t="s">
        <v>9667</v>
      </c>
      <c r="K1180" s="207" t="s">
        <v>21693</v>
      </c>
      <c r="L1180" s="207"/>
      <c r="M1180" t="str" cm="1">
        <f t="array" ref="M1180">LOOKUP(2,1/(C1180:L1180&lt;&gt;""),C1180:L1180)</f>
        <v>Acacia tortilis Leaves</v>
      </c>
      <c r="N1180" s="207"/>
      <c r="O1180" s="207"/>
      <c r="P1180" s="207"/>
      <c r="Q1180" s="207"/>
      <c r="R1180" s="207"/>
      <c r="S1180" s="207"/>
      <c r="T1180" s="207"/>
      <c r="U1180" s="207" t="s">
        <v>9667</v>
      </c>
      <c r="V1180" s="209" t="s">
        <v>21684</v>
      </c>
      <c r="W1180" s="207"/>
      <c r="X1180" s="207"/>
      <c r="Y1180" s="207"/>
      <c r="Z1180" s="207"/>
      <c r="AA1180" s="209" t="s">
        <v>9668</v>
      </c>
      <c r="AB1180" s="211" t="s">
        <v>21699</v>
      </c>
      <c r="AC1180" s="210" t="s">
        <v>4169</v>
      </c>
      <c r="AD1180" s="210" t="s">
        <v>18766</v>
      </c>
      <c r="AE1180" s="210"/>
      <c r="AF1180" s="210" t="s">
        <v>18767</v>
      </c>
      <c r="AG1180" t="str">
        <f>IFERROR(IF(COUNTIF(C1180:L1180,"Feed Ingredient")&gt;0,INDEX(ani_diet!T:T,MATCH(M1180,ani_diet!D:D,0)),""),"")</f>
        <v>Acacia tortilis Leaves</v>
      </c>
      <c r="AH1180" s="60" t="str">
        <f>IF(IFERROR(IF(MATCH("Feed Ingredient", AOM[[#This Row],[L1]:[L10]],0)&gt;0, TRUE, FALSE), FALSE)=TRUE,IFERROR(VLOOKUP(M1180, ani_diet!C:C, 1, FALSE), "No Match"),FALSE)</f>
        <v>Acacia tortilis Leaves</v>
      </c>
      <c r="AI1180" t="s">
        <v>21687</v>
      </c>
      <c r="AL1180" t="str">
        <f>IFERROR(IF(COUNTIF(C1180:L1180,"Feed Ingredient")&gt;0,INDEX(ani_diet!T:T,MATCH(M1180,ani_diet!D:D,0)),""),"")</f>
        <v>Acacia tortilis Leaves</v>
      </c>
    </row>
    <row r="1181" spans="1:38">
      <c r="A1181" t="str">
        <f>_xlfn.TEXTJOIN("/",TRUE,AOM[[#This Row],[L1]:[L10]])</f>
        <v>Management/Livestock Management/Feed Characteristic/Feed Composition/Feed Ingredient/Forage Plants/Forage Trees/Acacia tortilis/Acacia tortilis Pods/Acacia tortilis Pods Dried</v>
      </c>
      <c r="B1181" s="207" t="s">
        <v>21700</v>
      </c>
      <c r="C1181" s="207" t="s">
        <v>17896</v>
      </c>
      <c r="D1181" s="207" t="s">
        <v>17898</v>
      </c>
      <c r="E1181" s="207" t="s">
        <v>17908</v>
      </c>
      <c r="F1181" s="207" t="s">
        <v>18308</v>
      </c>
      <c r="G1181" s="207" t="s">
        <v>18309</v>
      </c>
      <c r="H1181" s="207" t="s">
        <v>20736</v>
      </c>
      <c r="I1181" s="207" t="s">
        <v>21507</v>
      </c>
      <c r="J1181" s="207" t="s">
        <v>9667</v>
      </c>
      <c r="K1181" s="207" t="s">
        <v>21701</v>
      </c>
      <c r="L1181" s="207" t="s">
        <v>21702</v>
      </c>
      <c r="M1181" t="str" cm="1">
        <f t="array" ref="M1181">LOOKUP(2,1/(C1181:L1181&lt;&gt;""),C1181:L1181)</f>
        <v>Acacia tortilis Pods Dried</v>
      </c>
      <c r="N1181" s="207" t="s">
        <v>8288</v>
      </c>
      <c r="O1181" s="207" t="s">
        <v>8288</v>
      </c>
      <c r="P1181" s="207" t="s">
        <v>8288</v>
      </c>
      <c r="Q1181" s="207" t="s">
        <v>8288</v>
      </c>
      <c r="R1181" s="207" t="s">
        <v>8288</v>
      </c>
      <c r="S1181" s="207" t="s">
        <v>21682</v>
      </c>
      <c r="T1181" s="207" t="s">
        <v>8288</v>
      </c>
      <c r="U1181" s="207" t="s">
        <v>21683</v>
      </c>
      <c r="V1181" s="209" t="s">
        <v>21684</v>
      </c>
      <c r="W1181" s="207" t="s">
        <v>8288</v>
      </c>
      <c r="X1181" s="207" t="s">
        <v>8288</v>
      </c>
      <c r="Y1181" s="207" t="s">
        <v>8288</v>
      </c>
      <c r="Z1181" s="207" t="s">
        <v>8288</v>
      </c>
      <c r="AA1181" s="209" t="s">
        <v>21685</v>
      </c>
      <c r="AB1181" s="211" t="s">
        <v>21703</v>
      </c>
      <c r="AC1181" s="210" t="s">
        <v>4169</v>
      </c>
      <c r="AD1181" s="210" t="s">
        <v>4169</v>
      </c>
      <c r="AE1181" s="210"/>
      <c r="AF1181" s="210" t="s">
        <v>18767</v>
      </c>
      <c r="AG1181" t="str">
        <f>IFERROR(IF(COUNTIF(C1181:L1181,"Feed Ingredient")&gt;0,INDEX(ani_diet!T:T,MATCH(M1181,ani_diet!D:D,0)),""),"")</f>
        <v>Vachellia tortilis Pods</v>
      </c>
      <c r="AH1181" s="60" t="str">
        <f>IF(IFERROR(IF(MATCH("Feed Ingredient", AOM[[#This Row],[L1]:[L10]],0)&gt;0, TRUE, FALSE), FALSE)=TRUE,IFERROR(VLOOKUP(M1181, ani_diet!C:C, 1, FALSE), "No Match"),FALSE)</f>
        <v>No Match</v>
      </c>
      <c r="AI1181" t="s">
        <v>3539</v>
      </c>
      <c r="AL1181" t="str">
        <f>IFERROR(IF(COUNTIF(C1181:L1181,"Feed Ingredient")&gt;0,INDEX(ani_diet!T:T,MATCH(M1181,ani_diet!D:D,0)),""),"")</f>
        <v>Vachellia tortilis Pods</v>
      </c>
    </row>
    <row r="1182" spans="1:38">
      <c r="A1182" t="str">
        <f>_xlfn.TEXTJOIN("/",TRUE,AOM[[#This Row],[L1]:[L10]])</f>
        <v>Management/Livestock Management/Feed Characteristic/Feed Composition/Feed Ingredient/Forage Plants/Forage Trees/Acacia tortilis/Acacia tortilis Pods/Acacia tortilis Pods Ground</v>
      </c>
      <c r="B1182" s="207" t="s">
        <v>21704</v>
      </c>
      <c r="C1182" s="207" t="s">
        <v>17896</v>
      </c>
      <c r="D1182" s="207" t="s">
        <v>17898</v>
      </c>
      <c r="E1182" s="207" t="s">
        <v>17908</v>
      </c>
      <c r="F1182" s="207" t="s">
        <v>18308</v>
      </c>
      <c r="G1182" s="207" t="s">
        <v>18309</v>
      </c>
      <c r="H1182" s="207" t="s">
        <v>20736</v>
      </c>
      <c r="I1182" s="207" t="s">
        <v>21507</v>
      </c>
      <c r="J1182" s="207" t="s">
        <v>9667</v>
      </c>
      <c r="K1182" s="207" t="s">
        <v>21701</v>
      </c>
      <c r="L1182" s="207" t="s">
        <v>21705</v>
      </c>
      <c r="M1182" t="str" cm="1">
        <f t="array" ref="M1182">LOOKUP(2,1/(C1182:L1182&lt;&gt;""),C1182:L1182)</f>
        <v>Acacia tortilis Pods Ground</v>
      </c>
      <c r="N1182" s="207" t="s">
        <v>21706</v>
      </c>
      <c r="O1182" s="207" t="s">
        <v>8288</v>
      </c>
      <c r="P1182" s="207" t="s">
        <v>8288</v>
      </c>
      <c r="Q1182" s="207" t="s">
        <v>8288</v>
      </c>
      <c r="R1182" s="207" t="s">
        <v>8288</v>
      </c>
      <c r="S1182" s="207" t="s">
        <v>21682</v>
      </c>
      <c r="T1182" s="207" t="s">
        <v>8288</v>
      </c>
      <c r="U1182" s="207" t="s">
        <v>21683</v>
      </c>
      <c r="V1182" s="209" t="s">
        <v>21684</v>
      </c>
      <c r="W1182" s="207" t="s">
        <v>8288</v>
      </c>
      <c r="X1182" s="207" t="s">
        <v>8288</v>
      </c>
      <c r="Y1182" s="207" t="s">
        <v>8288</v>
      </c>
      <c r="Z1182" s="207" t="s">
        <v>8288</v>
      </c>
      <c r="AA1182" s="209" t="s">
        <v>21685</v>
      </c>
      <c r="AB1182" s="211" t="s">
        <v>21703</v>
      </c>
      <c r="AC1182" s="210" t="s">
        <v>4169</v>
      </c>
      <c r="AD1182" s="210" t="s">
        <v>4169</v>
      </c>
      <c r="AE1182" s="210"/>
      <c r="AF1182" s="210" t="s">
        <v>18767</v>
      </c>
      <c r="AG1182" t="str">
        <f>IFERROR(IF(COUNTIF(C1182:L1182,"Feed Ingredient")&gt;0,INDEX(ani_diet!T:T,MATCH(M1182,ani_diet!D:D,0)),""),"")</f>
        <v>Vachellia tortilis Pods</v>
      </c>
      <c r="AH1182" s="60" t="str">
        <f>IF(IFERROR(IF(MATCH("Feed Ingredient", AOM[[#This Row],[L1]:[L10]],0)&gt;0, TRUE, FALSE), FALSE)=TRUE,IFERROR(VLOOKUP(M1182, ani_diet!C:C, 1, FALSE), "No Match"),FALSE)</f>
        <v>No Match</v>
      </c>
      <c r="AI1182" t="s">
        <v>3539</v>
      </c>
      <c r="AL1182" t="str">
        <f>IFERROR(IF(COUNTIF(C1182:L1182,"Feed Ingredient")&gt;0,INDEX(ani_diet!T:T,MATCH(M1182,ani_diet!D:D,0)),""),"")</f>
        <v>Vachellia tortilis Pods</v>
      </c>
    </row>
    <row r="1183" spans="1:38">
      <c r="A1183" t="str">
        <f>_xlfn.TEXTJOIN("/",TRUE,AOM[[#This Row],[L1]:[L10]])</f>
        <v>Management/Livestock Management/Feed Characteristic/Feed Composition/Feed Ingredient/Forage Plants/Forage Trees/Acacia tortilis/Acacia tortilis Pods</v>
      </c>
      <c r="B1183" s="207" t="s">
        <v>21707</v>
      </c>
      <c r="C1183" s="207" t="s">
        <v>17896</v>
      </c>
      <c r="D1183" s="207" t="s">
        <v>17898</v>
      </c>
      <c r="E1183" s="207" t="s">
        <v>17908</v>
      </c>
      <c r="F1183" s="207" t="s">
        <v>18308</v>
      </c>
      <c r="G1183" s="207" t="s">
        <v>18309</v>
      </c>
      <c r="H1183" s="207" t="s">
        <v>20736</v>
      </c>
      <c r="I1183" s="207" t="s">
        <v>21507</v>
      </c>
      <c r="J1183" s="207" t="s">
        <v>9667</v>
      </c>
      <c r="K1183" s="207" t="s">
        <v>21701</v>
      </c>
      <c r="L1183" s="207"/>
      <c r="M1183" t="str" cm="1">
        <f t="array" ref="M1183">LOOKUP(2,1/(C1183:L1183&lt;&gt;""),C1183:L1183)</f>
        <v>Acacia tortilis Pods</v>
      </c>
      <c r="N1183" s="207" t="s">
        <v>8288</v>
      </c>
      <c r="O1183" s="207" t="s">
        <v>8288</v>
      </c>
      <c r="P1183" s="207" t="s">
        <v>8288</v>
      </c>
      <c r="Q1183" s="207" t="s">
        <v>8288</v>
      </c>
      <c r="R1183" s="207" t="s">
        <v>8288</v>
      </c>
      <c r="S1183" s="207" t="s">
        <v>21682</v>
      </c>
      <c r="T1183" s="207" t="s">
        <v>8288</v>
      </c>
      <c r="U1183" s="207" t="s">
        <v>21683</v>
      </c>
      <c r="V1183" s="209" t="s">
        <v>21684</v>
      </c>
      <c r="W1183" s="207" t="s">
        <v>8288</v>
      </c>
      <c r="X1183" s="207" t="s">
        <v>8288</v>
      </c>
      <c r="Y1183" s="207" t="s">
        <v>8288</v>
      </c>
      <c r="Z1183" s="207" t="s">
        <v>8288</v>
      </c>
      <c r="AA1183" s="209" t="s">
        <v>21685</v>
      </c>
      <c r="AB1183" s="211" t="s">
        <v>21708</v>
      </c>
      <c r="AC1183" s="210" t="s">
        <v>4169</v>
      </c>
      <c r="AD1183" s="210" t="s">
        <v>4169</v>
      </c>
      <c r="AE1183" s="210"/>
      <c r="AF1183" s="210" t="s">
        <v>18767</v>
      </c>
      <c r="AG1183" t="str">
        <f>IFERROR(IF(COUNTIF(C1183:L1183,"Feed Ingredient")&gt;0,INDEX(ani_diet!T:T,MATCH(M1183,ani_diet!D:D,0)),""),"")</f>
        <v>Vachellia tortilis Pods</v>
      </c>
      <c r="AH1183" s="60" t="str">
        <f>IF(IFERROR(IF(MATCH("Feed Ingredient", AOM[[#This Row],[L1]:[L10]],0)&gt;0, TRUE, FALSE), FALSE)=TRUE,IFERROR(VLOOKUP(M1183, ani_diet!C:C, 1, FALSE), "No Match"),FALSE)</f>
        <v>Acacia tortilis Pods</v>
      </c>
      <c r="AI1183" t="s">
        <v>21687</v>
      </c>
      <c r="AL1183" t="str">
        <f>IFERROR(IF(COUNTIF(C1183:L1183,"Feed Ingredient")&gt;0,INDEX(ani_diet!T:T,MATCH(M1183,ani_diet!D:D,0)),""),"")</f>
        <v>Vachellia tortilis Pods</v>
      </c>
    </row>
    <row r="1184" spans="1:38">
      <c r="A1184" t="str">
        <f>_xlfn.TEXTJOIN("/",TRUE,AOM[[#This Row],[L1]:[L10]])</f>
        <v>Management/Livestock Management/Feed Characteristic/Feed Composition/Feed Ingredient/Forage Plants/Forage Trees/Acioa barteri /Acioa barteri Leaves and Twigs</v>
      </c>
      <c r="B1184" s="207" t="s">
        <v>21709</v>
      </c>
      <c r="C1184" s="207" t="s">
        <v>17896</v>
      </c>
      <c r="D1184" s="207" t="s">
        <v>17898</v>
      </c>
      <c r="E1184" s="207" t="s">
        <v>17908</v>
      </c>
      <c r="F1184" s="207" t="s">
        <v>18308</v>
      </c>
      <c r="G1184" s="207" t="s">
        <v>18309</v>
      </c>
      <c r="H1184" s="207" t="s">
        <v>20736</v>
      </c>
      <c r="I1184" s="207" t="s">
        <v>21507</v>
      </c>
      <c r="J1184" s="207" t="s">
        <v>21710</v>
      </c>
      <c r="K1184" s="207" t="s">
        <v>21711</v>
      </c>
      <c r="L1184" s="207"/>
      <c r="M1184" t="str" cm="1">
        <f t="array" ref="M1184">LOOKUP(2,1/(C1184:L1184&lt;&gt;""),C1184:L1184)</f>
        <v>Acioa barteri Leaves and Twigs</v>
      </c>
      <c r="N1184" s="207"/>
      <c r="O1184" s="207"/>
      <c r="P1184" s="207"/>
      <c r="Q1184" s="207"/>
      <c r="R1184" s="207"/>
      <c r="S1184" s="207"/>
      <c r="T1184" s="207"/>
      <c r="U1184" s="207" t="s">
        <v>21710</v>
      </c>
      <c r="V1184" s="209" t="s">
        <v>328</v>
      </c>
      <c r="W1184" s="207"/>
      <c r="X1184" s="207"/>
      <c r="Y1184" s="207"/>
      <c r="Z1184" s="207"/>
      <c r="AA1184" s="209" t="s">
        <v>21712</v>
      </c>
      <c r="AB1184" s="209" t="s">
        <v>4169</v>
      </c>
      <c r="AC1184" s="210" t="s">
        <v>4169</v>
      </c>
      <c r="AD1184" s="210" t="s">
        <v>18766</v>
      </c>
      <c r="AE1184" s="210"/>
      <c r="AF1184" s="210" t="s">
        <v>18767</v>
      </c>
      <c r="AG1184" t="str">
        <f>IFERROR(IF(COUNTIF(C1184:L1184,"Feed Ingredient")&gt;0,INDEX(ani_diet!T:T,MATCH(M1184,ani_diet!D:D,0)),""),"")</f>
        <v>Acioa barteri  Leaves and Twigs</v>
      </c>
      <c r="AH1184" s="60" t="str">
        <f>IF(IFERROR(IF(MATCH("Feed Ingredient", AOM[[#This Row],[L1]:[L10]],0)&gt;0, TRUE, FALSE), FALSE)=TRUE,IFERROR(VLOOKUP(M1184, ani_diet!C:C, 1, FALSE), "No Match"),FALSE)</f>
        <v>Acioa barteri Leaves and Twigs</v>
      </c>
      <c r="AI1184" t="s">
        <v>3539</v>
      </c>
      <c r="AL1184" t="str">
        <f>IFERROR(IF(COUNTIF(C1184:L1184,"Feed Ingredient")&gt;0,INDEX(ani_diet!T:T,MATCH(M1184,ani_diet!D:D,0)),""),"")</f>
        <v>Acioa barteri  Leaves and Twigs</v>
      </c>
    </row>
    <row r="1185" spans="1:38">
      <c r="A1185" t="s">
        <v>21713</v>
      </c>
      <c r="B1185" s="207" t="s">
        <v>21714</v>
      </c>
      <c r="C1185" s="207" t="s">
        <v>17896</v>
      </c>
      <c r="D1185" s="207" t="s">
        <v>17898</v>
      </c>
      <c r="E1185" s="207" t="s">
        <v>17908</v>
      </c>
      <c r="F1185" s="207" t="s">
        <v>18308</v>
      </c>
      <c r="G1185" s="207" t="s">
        <v>18309</v>
      </c>
      <c r="H1185" s="207" t="s">
        <v>20736</v>
      </c>
      <c r="I1185" s="207" t="s">
        <v>21507</v>
      </c>
      <c r="J1185" s="207" t="s">
        <v>9860</v>
      </c>
      <c r="K1185" s="207" t="s">
        <v>21715</v>
      </c>
      <c r="L1185" s="207" t="s">
        <v>21716</v>
      </c>
      <c r="M1185" t="str" cm="1">
        <f t="array" ref="M1185">LOOKUP(2,1/(C1185:L1185&lt;&gt;""),C1185:L1185)</f>
        <v>Adansonia digitata Seed Cake Decorticated Ground</v>
      </c>
      <c r="N1185" s="207" t="s">
        <v>21717</v>
      </c>
      <c r="O1185" s="207"/>
      <c r="P1185" s="207"/>
      <c r="Q1185" s="207"/>
      <c r="R1185" s="207"/>
      <c r="S1185" s="207"/>
      <c r="T1185" s="207"/>
      <c r="U1185" s="207" t="s">
        <v>9860</v>
      </c>
      <c r="V1185" s="212" t="s">
        <v>21718</v>
      </c>
      <c r="W1185" s="207"/>
      <c r="X1185" s="207"/>
      <c r="Y1185" s="207"/>
      <c r="Z1185" s="207"/>
      <c r="AA1185" s="209" t="s">
        <v>9861</v>
      </c>
      <c r="AB1185" s="209" t="s">
        <v>4169</v>
      </c>
      <c r="AC1185" s="210" t="s">
        <v>4169</v>
      </c>
      <c r="AD1185" s="210">
        <v>2191</v>
      </c>
      <c r="AE1185" s="210"/>
      <c r="AF1185" s="210" t="s">
        <v>19516</v>
      </c>
      <c r="AG1185" t="str">
        <f>IFERROR(IF(COUNTIF(C1185:L1185,"Feed Ingredient")&gt;0,INDEX(ani_diet!T:T,MATCH(M1185,ani_diet!D:D,0)),""),"")</f>
        <v>Adansonia digitata Seed Cake</v>
      </c>
      <c r="AH1185" s="60" t="str">
        <f>IF(IFERROR(IF(MATCH("Feed Ingredient", AOM[[#This Row],[L1]:[L10]],0)&gt;0, TRUE, FALSE), FALSE)=TRUE,IFERROR(VLOOKUP(M1185, ani_diet!C:C, 1, FALSE), "No Match"),FALSE)</f>
        <v>No Match</v>
      </c>
      <c r="AI1185" t="s">
        <v>3539</v>
      </c>
      <c r="AL1185" t="str">
        <f>IFERROR(IF(COUNTIF(C1185:L1185,"Feed Ingredient")&gt;0,INDEX(ani_diet!T:T,MATCH(M1185,ani_diet!D:D,0)),""),"")</f>
        <v>Adansonia digitata Seed Cake</v>
      </c>
    </row>
    <row r="1186" spans="1:38">
      <c r="A1186" t="str">
        <f>_xlfn.TEXTJOIN("/",TRUE,AOM[[#This Row],[L1]:[L10]])</f>
        <v>Management/Livestock Management/Feed Characteristic/Feed Composition/Feed Ingredient/Forage Plants/Forage Trees/Adansonia digitata/Adansonia digitata Seed/Adansonia digitata Seed Cake Ground</v>
      </c>
      <c r="B1186" s="207" t="s">
        <v>21719</v>
      </c>
      <c r="C1186" s="207" t="s">
        <v>17896</v>
      </c>
      <c r="D1186" s="207" t="s">
        <v>17898</v>
      </c>
      <c r="E1186" s="207" t="s">
        <v>17908</v>
      </c>
      <c r="F1186" s="207" t="s">
        <v>18308</v>
      </c>
      <c r="G1186" s="207" t="s">
        <v>18309</v>
      </c>
      <c r="H1186" s="207" t="s">
        <v>20736</v>
      </c>
      <c r="I1186" s="207" t="s">
        <v>21507</v>
      </c>
      <c r="J1186" s="207" t="s">
        <v>9860</v>
      </c>
      <c r="K1186" s="207" t="s">
        <v>21715</v>
      </c>
      <c r="L1186" s="207" t="s">
        <v>21720</v>
      </c>
      <c r="M1186" t="str" cm="1">
        <f t="array" ref="M1186">LOOKUP(2,1/(C1186:L1186&lt;&gt;""),C1186:L1186)</f>
        <v>Adansonia digitata Seed Cake Ground</v>
      </c>
      <c r="N1186" s="207" t="s">
        <v>21721</v>
      </c>
      <c r="O1186" s="207"/>
      <c r="P1186" s="207"/>
      <c r="Q1186" s="207"/>
      <c r="R1186" s="207"/>
      <c r="S1186" s="207"/>
      <c r="T1186" s="207"/>
      <c r="U1186" s="207" t="s">
        <v>9860</v>
      </c>
      <c r="V1186" s="211" t="s">
        <v>21718</v>
      </c>
      <c r="W1186" s="207"/>
      <c r="X1186" s="207"/>
      <c r="Y1186" s="207"/>
      <c r="Z1186" s="207"/>
      <c r="AA1186" s="209" t="s">
        <v>9861</v>
      </c>
      <c r="AB1186" s="209" t="s">
        <v>4169</v>
      </c>
      <c r="AC1186" s="210" t="s">
        <v>4169</v>
      </c>
      <c r="AD1186" s="210">
        <v>2191</v>
      </c>
      <c r="AE1186" s="210"/>
      <c r="AF1186" s="210" t="s">
        <v>19516</v>
      </c>
      <c r="AG1186" t="str">
        <f>IFERROR(IF(COUNTIF(C1186:L1186,"Feed Ingredient")&gt;0,INDEX(ani_diet!T:T,MATCH(M1186,ani_diet!D:D,0)),""),"")</f>
        <v>Adansonia digitata Seed Cake</v>
      </c>
      <c r="AH1186" s="60" t="str">
        <f>IF(IFERROR(IF(MATCH("Feed Ingredient", AOM[[#This Row],[L1]:[L10]],0)&gt;0, TRUE, FALSE), FALSE)=TRUE,IFERROR(VLOOKUP(M1186, ani_diet!C:C, 1, FALSE), "No Match"),FALSE)</f>
        <v>No Match</v>
      </c>
      <c r="AI1186" t="s">
        <v>3539</v>
      </c>
      <c r="AL1186" t="str">
        <f>IFERROR(IF(COUNTIF(C1186:L1186,"Feed Ingredient")&gt;0,INDEX(ani_diet!T:T,MATCH(M1186,ani_diet!D:D,0)),""),"")</f>
        <v>Adansonia digitata Seed Cake</v>
      </c>
    </row>
    <row r="1187" spans="1:38">
      <c r="A1187" t="str">
        <f>_xlfn.TEXTJOIN("/",TRUE,AOM[[#This Row],[L1]:[L10]])</f>
        <v>Management/Livestock Management/Feed Characteristic/Feed Composition/Feed Ingredient/Forage Plants/Forage Trees/Adansonia digitata/Adansonia digitata Seed/Adansonia digitata Seed Dried Fermented Ground</v>
      </c>
      <c r="B1187" s="207" t="s">
        <v>21722</v>
      </c>
      <c r="C1187" s="207" t="s">
        <v>17896</v>
      </c>
      <c r="D1187" s="207" t="s">
        <v>17898</v>
      </c>
      <c r="E1187" s="207" t="s">
        <v>17908</v>
      </c>
      <c r="F1187" s="207" t="s">
        <v>18308</v>
      </c>
      <c r="G1187" s="207" t="s">
        <v>18309</v>
      </c>
      <c r="H1187" s="207" t="s">
        <v>20736</v>
      </c>
      <c r="I1187" s="207" t="s">
        <v>21507</v>
      </c>
      <c r="J1187" s="207" t="s">
        <v>9860</v>
      </c>
      <c r="K1187" s="207" t="s">
        <v>21715</v>
      </c>
      <c r="L1187" s="207" t="s">
        <v>21723</v>
      </c>
      <c r="M1187" t="str" cm="1">
        <f t="array" ref="M1187">LOOKUP(2,1/(C1187:L1187&lt;&gt;""),C1187:L1187)</f>
        <v>Adansonia digitata Seed Dried Fermented Ground</v>
      </c>
      <c r="N1187" s="207" t="s">
        <v>21724</v>
      </c>
      <c r="O1187" s="207"/>
      <c r="P1187" s="207"/>
      <c r="Q1187" s="207"/>
      <c r="R1187" s="207"/>
      <c r="S1187" s="207"/>
      <c r="T1187" s="207"/>
      <c r="U1187" s="207" t="s">
        <v>9860</v>
      </c>
      <c r="V1187" s="225" t="s">
        <v>21718</v>
      </c>
      <c r="W1187" s="207"/>
      <c r="X1187" s="207"/>
      <c r="Y1187" s="207"/>
      <c r="Z1187" s="207"/>
      <c r="AA1187" s="209" t="s">
        <v>9861</v>
      </c>
      <c r="AB1187" s="209" t="s">
        <v>4169</v>
      </c>
      <c r="AC1187" s="210" t="s">
        <v>4169</v>
      </c>
      <c r="AD1187" s="210">
        <v>2191</v>
      </c>
      <c r="AE1187" s="210"/>
      <c r="AF1187" s="210" t="s">
        <v>19516</v>
      </c>
      <c r="AG1187" t="str">
        <f>IFERROR(IF(COUNTIF(C1187:L1187,"Feed Ingredient")&gt;0,INDEX(ani_diet!T:T,MATCH(M1187,ani_diet!D:D,0)),""),"")</f>
        <v>Adansonia digitata Seed</v>
      </c>
      <c r="AH1187" s="60" t="str">
        <f>IF(IFERROR(IF(MATCH("Feed Ingredient", AOM[[#This Row],[L1]:[L10]],0)&gt;0, TRUE, FALSE), FALSE)=TRUE,IFERROR(VLOOKUP(M1187, ani_diet!C:C, 1, FALSE), "No Match"),FALSE)</f>
        <v>No Match</v>
      </c>
      <c r="AI1187" t="s">
        <v>3539</v>
      </c>
      <c r="AL1187" t="str">
        <f>IFERROR(IF(COUNTIF(C1187:L1187,"Feed Ingredient")&gt;0,INDEX(ani_diet!T:T,MATCH(M1187,ani_diet!D:D,0)),""),"")</f>
        <v>Adansonia digitata Seed</v>
      </c>
    </row>
    <row r="1188" spans="1:38">
      <c r="A1188" t="str">
        <f>_xlfn.TEXTJOIN("/",TRUE,AOM[[#This Row],[L1]:[L10]])</f>
        <v>Management/Livestock Management/Feed Characteristic/Feed Composition/Feed Ingredient/Forage Plants/Forage Trees/Adansonia digitata/Adansonia digitata Seed/Adansonia digitata Seed Ground</v>
      </c>
      <c r="B1188" s="207" t="s">
        <v>21725</v>
      </c>
      <c r="C1188" s="207" t="s">
        <v>17896</v>
      </c>
      <c r="D1188" s="207" t="s">
        <v>17898</v>
      </c>
      <c r="E1188" s="207" t="s">
        <v>17908</v>
      </c>
      <c r="F1188" s="207" t="s">
        <v>18308</v>
      </c>
      <c r="G1188" s="207" t="s">
        <v>18309</v>
      </c>
      <c r="H1188" s="207" t="s">
        <v>20736</v>
      </c>
      <c r="I1188" s="207" t="s">
        <v>21507</v>
      </c>
      <c r="J1188" s="207" t="s">
        <v>9860</v>
      </c>
      <c r="K1188" s="207" t="s">
        <v>21715</v>
      </c>
      <c r="L1188" s="207" t="s">
        <v>21726</v>
      </c>
      <c r="M1188" t="str" cm="1">
        <f t="array" ref="M1188">LOOKUP(2,1/(C1188:L1188&lt;&gt;""),C1188:L1188)</f>
        <v>Adansonia digitata Seed Ground</v>
      </c>
      <c r="N1188" s="207" t="s">
        <v>21727</v>
      </c>
      <c r="O1188" s="207"/>
      <c r="P1188" s="207"/>
      <c r="Q1188" s="207"/>
      <c r="R1188" s="207"/>
      <c r="S1188" s="207"/>
      <c r="T1188" s="207"/>
      <c r="U1188" s="207" t="s">
        <v>9860</v>
      </c>
      <c r="V1188" s="211" t="s">
        <v>21718</v>
      </c>
      <c r="W1188" s="207"/>
      <c r="X1188" s="207"/>
      <c r="Y1188" s="207"/>
      <c r="Z1188" s="207"/>
      <c r="AA1188" s="209" t="s">
        <v>9861</v>
      </c>
      <c r="AB1188" s="209" t="s">
        <v>4169</v>
      </c>
      <c r="AC1188" s="210" t="s">
        <v>4169</v>
      </c>
      <c r="AD1188" s="210" t="s">
        <v>19118</v>
      </c>
      <c r="AE1188" s="210"/>
      <c r="AF1188" s="210"/>
      <c r="AG1188" t="str">
        <f>IFERROR(IF(COUNTIF(C1188:L1188,"Feed Ingredient")&gt;0,INDEX(ani_diet!T:T,MATCH(M1188,ani_diet!D:D,0)),""),"")</f>
        <v>Adansonia digitata Seed</v>
      </c>
      <c r="AH1188" s="60" t="str">
        <f>IF(IFERROR(IF(MATCH("Feed Ingredient", AOM[[#This Row],[L1]:[L10]],0)&gt;0, TRUE, FALSE), FALSE)=TRUE,IFERROR(VLOOKUP(M1188, ani_diet!C:C, 1, FALSE), "No Match"),FALSE)</f>
        <v>No Match</v>
      </c>
      <c r="AI1188" t="s">
        <v>3539</v>
      </c>
      <c r="AL1188" t="str">
        <f>IFERROR(IF(COUNTIF(C1188:L1188,"Feed Ingredient")&gt;0,INDEX(ani_diet!T:T,MATCH(M1188,ani_diet!D:D,0)),""),"")</f>
        <v>Adansonia digitata Seed</v>
      </c>
    </row>
    <row r="1189" spans="1:38">
      <c r="A1189" t="str">
        <f>_xlfn.TEXTJOIN("/",TRUE,AOM[[#This Row],[L1]:[L10]])</f>
        <v>Management/Livestock Management/Feed Characteristic/Feed Composition/Feed Ingredient/Forage Plants/Forage Trees/Adansonia digitata/Adansonia digitata Seed</v>
      </c>
      <c r="B1189" s="207" t="s">
        <v>21728</v>
      </c>
      <c r="C1189" s="207" t="s">
        <v>17896</v>
      </c>
      <c r="D1189" s="207" t="s">
        <v>17898</v>
      </c>
      <c r="E1189" s="207" t="s">
        <v>17908</v>
      </c>
      <c r="F1189" s="207" t="s">
        <v>18308</v>
      </c>
      <c r="G1189" s="207" t="s">
        <v>18309</v>
      </c>
      <c r="H1189" s="207" t="s">
        <v>20736</v>
      </c>
      <c r="I1189" s="207" t="s">
        <v>21507</v>
      </c>
      <c r="J1189" s="207" t="s">
        <v>9860</v>
      </c>
      <c r="K1189" s="207" t="s">
        <v>21715</v>
      </c>
      <c r="L1189" s="207"/>
      <c r="M1189" t="str" cm="1">
        <f t="array" ref="M1189">LOOKUP(2,1/(C1189:L1189&lt;&gt;""),C1189:L1189)</f>
        <v>Adansonia digitata Seed</v>
      </c>
      <c r="N1189" s="207" t="s">
        <v>21729</v>
      </c>
      <c r="O1189" s="207"/>
      <c r="P1189" s="207"/>
      <c r="Q1189" s="207"/>
      <c r="R1189" s="207"/>
      <c r="S1189" s="207"/>
      <c r="T1189" s="207"/>
      <c r="U1189" s="207" t="s">
        <v>9860</v>
      </c>
      <c r="V1189" s="211" t="s">
        <v>21718</v>
      </c>
      <c r="W1189" s="207"/>
      <c r="X1189" s="207"/>
      <c r="Y1189" s="207"/>
      <c r="Z1189" s="207"/>
      <c r="AA1189" s="209" t="s">
        <v>9861</v>
      </c>
      <c r="AB1189" s="211" t="s">
        <v>21730</v>
      </c>
      <c r="AC1189" s="210" t="s">
        <v>4169</v>
      </c>
      <c r="AD1189" s="210" t="s">
        <v>4169</v>
      </c>
      <c r="AE1189" s="210"/>
      <c r="AF1189" s="210"/>
      <c r="AG1189" t="str">
        <f>IFERROR(IF(COUNTIF(C1189:L1189,"Feed Ingredient")&gt;0,INDEX(ani_diet!T:T,MATCH(M1189,ani_diet!D:D,0)),""),"")</f>
        <v>Adansonia digitata Seed</v>
      </c>
      <c r="AH1189" s="60" t="str">
        <f>IF(IFERROR(IF(MATCH("Feed Ingredient", AOM[[#This Row],[L1]:[L10]],0)&gt;0, TRUE, FALSE), FALSE)=TRUE,IFERROR(VLOOKUP(M1189, ani_diet!C:C, 1, FALSE), "No Match"),FALSE)</f>
        <v>Adansonia digitata Seed</v>
      </c>
      <c r="AI1189" t="s">
        <v>3539</v>
      </c>
      <c r="AL1189" t="str">
        <f>IFERROR(IF(COUNTIF(C1189:L1189,"Feed Ingredient")&gt;0,INDEX(ani_diet!T:T,MATCH(M1189,ani_diet!D:D,0)),""),"")</f>
        <v>Adansonia digitata Seed</v>
      </c>
    </row>
    <row r="1190" spans="1:38">
      <c r="A1190" t="str">
        <f>_xlfn.TEXTJOIN("/",TRUE,AOM[[#This Row],[L1]:[L10]])</f>
        <v>Management/Livestock Management/Feed Characteristic/Feed Composition/Feed Ingredient/Forage Plants/Forage Trees/Adansonia digitata/Adansonia digitata Seed Cake</v>
      </c>
      <c r="B1190" s="207" t="s">
        <v>21731</v>
      </c>
      <c r="C1190" s="207" t="s">
        <v>17896</v>
      </c>
      <c r="D1190" s="207" t="s">
        <v>17898</v>
      </c>
      <c r="E1190" s="207" t="s">
        <v>17908</v>
      </c>
      <c r="F1190" s="207" t="s">
        <v>18308</v>
      </c>
      <c r="G1190" s="207" t="s">
        <v>18309</v>
      </c>
      <c r="H1190" s="207" t="s">
        <v>20736</v>
      </c>
      <c r="I1190" s="207" t="s">
        <v>21507</v>
      </c>
      <c r="J1190" s="207" t="s">
        <v>9860</v>
      </c>
      <c r="K1190" s="207" t="s">
        <v>21732</v>
      </c>
      <c r="L1190" s="207"/>
      <c r="M1190" t="str" cm="1">
        <f t="array" ref="M1190">LOOKUP(2,1/(C1190:L1190&lt;&gt;""),C1190:L1190)</f>
        <v>Adansonia digitata Seed Cake</v>
      </c>
      <c r="N1190" s="207" t="s">
        <v>21733</v>
      </c>
      <c r="O1190" s="207"/>
      <c r="P1190" s="207"/>
      <c r="Q1190" s="207"/>
      <c r="R1190" s="207"/>
      <c r="S1190" s="207"/>
      <c r="T1190" s="207"/>
      <c r="U1190" s="207" t="s">
        <v>9860</v>
      </c>
      <c r="V1190" s="211" t="s">
        <v>21718</v>
      </c>
      <c r="W1190" s="207"/>
      <c r="X1190" s="207"/>
      <c r="Y1190" s="207"/>
      <c r="Z1190" s="207"/>
      <c r="AA1190" s="209" t="s">
        <v>9861</v>
      </c>
      <c r="AB1190" s="209" t="s">
        <v>4169</v>
      </c>
      <c r="AC1190" s="210" t="s">
        <v>4169</v>
      </c>
      <c r="AD1190" s="210">
        <v>2191</v>
      </c>
      <c r="AE1190" s="210"/>
      <c r="AF1190" s="210" t="s">
        <v>19516</v>
      </c>
      <c r="AG1190" t="str">
        <f>IFERROR(IF(COUNTIF(C1190:L1190,"Feed Ingredient")&gt;0,INDEX(ani_diet!T:T,MATCH(M1190,ani_diet!D:D,0)),""),"")</f>
        <v>Adansonia digitata Seed Cake</v>
      </c>
      <c r="AH1190" s="60" t="str">
        <f>IF(IFERROR(IF(MATCH("Feed Ingredient", AOM[[#This Row],[L1]:[L10]],0)&gt;0, TRUE, FALSE), FALSE)=TRUE,IFERROR(VLOOKUP(M1190, ani_diet!C:C, 1, FALSE), "No Match"),FALSE)</f>
        <v>Adansonia digitata Seed Cake</v>
      </c>
      <c r="AI1190" t="s">
        <v>3539</v>
      </c>
      <c r="AL1190" t="str">
        <f>IFERROR(IF(COUNTIF(C1190:L1190,"Feed Ingredient")&gt;0,INDEX(ani_diet!T:T,MATCH(M1190,ani_diet!D:D,0)),""),"")</f>
        <v>Adansonia digitata Seed Cake</v>
      </c>
    </row>
    <row r="1191" spans="1:38">
      <c r="A1191" t="str">
        <f>_xlfn.TEXTJOIN("/",TRUE,AOM[[#This Row],[L1]:[L10]])</f>
        <v>Management/Livestock Management/Feed Characteristic/Feed Composition/Feed Ingredient/Forage Plants/Forage Trees/Adansonia digitata</v>
      </c>
      <c r="B1191" s="207" t="s">
        <v>21734</v>
      </c>
      <c r="C1191" s="207" t="s">
        <v>17896</v>
      </c>
      <c r="D1191" s="207" t="s">
        <v>17898</v>
      </c>
      <c r="E1191" s="207" t="s">
        <v>17908</v>
      </c>
      <c r="F1191" s="207" t="s">
        <v>18308</v>
      </c>
      <c r="G1191" s="207" t="s">
        <v>18309</v>
      </c>
      <c r="H1191" s="207" t="s">
        <v>20736</v>
      </c>
      <c r="I1191" s="207" t="s">
        <v>21507</v>
      </c>
      <c r="J1191" s="207" t="s">
        <v>9860</v>
      </c>
      <c r="K1191" s="207"/>
      <c r="L1191" s="207"/>
      <c r="M1191" t="str" cm="1">
        <f t="array" ref="M1191">LOOKUP(2,1/(C1191:L1191&lt;&gt;""),C1191:L1191)</f>
        <v>Adansonia digitata</v>
      </c>
      <c r="N1191" s="207" t="s">
        <v>21735</v>
      </c>
      <c r="O1191" s="207"/>
      <c r="P1191" s="207"/>
      <c r="Q1191" s="207"/>
      <c r="R1191" s="207"/>
      <c r="S1191" s="207"/>
      <c r="T1191" s="207"/>
      <c r="U1191" s="207" t="s">
        <v>9860</v>
      </c>
      <c r="V1191" s="211" t="s">
        <v>21718</v>
      </c>
      <c r="W1191" s="207"/>
      <c r="X1191" s="207"/>
      <c r="Y1191" s="207"/>
      <c r="Z1191" s="207"/>
      <c r="AA1191" s="209" t="s">
        <v>9861</v>
      </c>
      <c r="AB1191" s="211" t="s">
        <v>21736</v>
      </c>
      <c r="AC1191" s="210" t="s">
        <v>4169</v>
      </c>
      <c r="AD1191" s="210" t="s">
        <v>18766</v>
      </c>
      <c r="AE1191" s="210"/>
      <c r="AF1191" s="210" t="s">
        <v>18767</v>
      </c>
      <c r="AG1191" t="str">
        <f>IFERROR(IF(COUNTIF(C1191:L1191,"Feed Ingredient")&gt;0,INDEX(ani_diet!T:T,MATCH(M1191,ani_diet!D:D,0)),""),"")</f>
        <v>Adansonia digitata</v>
      </c>
      <c r="AH1191" s="60" t="str">
        <f>IF(IFERROR(IF(MATCH("Feed Ingredient", AOM[[#This Row],[L1]:[L10]],0)&gt;0, TRUE, FALSE), FALSE)=TRUE,IFERROR(VLOOKUP(M1191, ani_diet!C:C, 1, FALSE), "No Match"),FALSE)</f>
        <v>Adansonia digitata</v>
      </c>
      <c r="AI1191" t="s">
        <v>3539</v>
      </c>
      <c r="AL1191" t="str">
        <f>IFERROR(IF(COUNTIF(C1191:L1191,"Feed Ingredient")&gt;0,INDEX(ani_diet!T:T,MATCH(M1191,ani_diet!D:D,0)),""),"")</f>
        <v>Adansonia digitata</v>
      </c>
    </row>
    <row r="1192" spans="1:38">
      <c r="A1192" t="str">
        <f>_xlfn.TEXTJOIN("/",TRUE,AOM[[#This Row],[L1]:[L10]])</f>
        <v>Management/Livestock Management/Feed Characteristic/Feed Composition/Feed Ingredient/Forage Plants/Forage Trees/Afzelia africana/Afzelia africana Dried</v>
      </c>
      <c r="B1192" s="207" t="s">
        <v>21737</v>
      </c>
      <c r="C1192" s="207" t="s">
        <v>17896</v>
      </c>
      <c r="D1192" s="207" t="s">
        <v>17898</v>
      </c>
      <c r="E1192" s="207" t="s">
        <v>17908</v>
      </c>
      <c r="F1192" s="207" t="s">
        <v>18308</v>
      </c>
      <c r="G1192" s="207" t="s">
        <v>18309</v>
      </c>
      <c r="H1192" s="207" t="s">
        <v>20736</v>
      </c>
      <c r="I1192" s="207" t="s">
        <v>21507</v>
      </c>
      <c r="J1192" s="207" t="s">
        <v>9888</v>
      </c>
      <c r="K1192" s="207" t="s">
        <v>21738</v>
      </c>
      <c r="L1192" s="207"/>
      <c r="M1192" t="str" cm="1">
        <f t="array" ref="M1192">LOOKUP(2,1/(C1192:L1192&lt;&gt;""),C1192:L1192)</f>
        <v>Afzelia africana Dried</v>
      </c>
      <c r="N1192" s="207"/>
      <c r="O1192" s="207"/>
      <c r="P1192" s="207"/>
      <c r="Q1192" s="207"/>
      <c r="R1192" s="207"/>
      <c r="S1192" s="207"/>
      <c r="T1192" s="207"/>
      <c r="U1192" s="207" t="s">
        <v>9888</v>
      </c>
      <c r="V1192" s="211" t="s">
        <v>21739</v>
      </c>
      <c r="W1192" s="207"/>
      <c r="X1192" s="207"/>
      <c r="Y1192" s="207"/>
      <c r="Z1192" s="207"/>
      <c r="AA1192" s="209" t="s">
        <v>9889</v>
      </c>
      <c r="AB1192" s="209" t="s">
        <v>4169</v>
      </c>
      <c r="AC1192" s="210" t="s">
        <v>4169</v>
      </c>
      <c r="AD1192" s="210" t="s">
        <v>18766</v>
      </c>
      <c r="AE1192" s="210"/>
      <c r="AF1192" s="210" t="s">
        <v>18767</v>
      </c>
      <c r="AG1192" t="str">
        <f>IFERROR(IF(COUNTIF(C1192:L1192,"Feed Ingredient")&gt;0,INDEX(ani_diet!T:T,MATCH(M1192,ani_diet!D:D,0)),""),"")</f>
        <v>Afzelia africana</v>
      </c>
      <c r="AH1192" s="60" t="str">
        <f>IF(IFERROR(IF(MATCH("Feed Ingredient", AOM[[#This Row],[L1]:[L10]],0)&gt;0, TRUE, FALSE), FALSE)=TRUE,IFERROR(VLOOKUP(M1192, ani_diet!C:C, 1, FALSE), "No Match"),FALSE)</f>
        <v>No Match</v>
      </c>
      <c r="AI1192" t="s">
        <v>3539</v>
      </c>
      <c r="AL1192" t="str">
        <f>IFERROR(IF(COUNTIF(C1192:L1192,"Feed Ingredient")&gt;0,INDEX(ani_diet!T:T,MATCH(M1192,ani_diet!D:D,0)),""),"")</f>
        <v>Afzelia africana</v>
      </c>
    </row>
    <row r="1193" spans="1:38">
      <c r="A1193" t="str">
        <f>_xlfn.TEXTJOIN("/",TRUE,AOM[[#This Row],[L1]:[L10]])</f>
        <v>Management/Livestock Management/Feed Characteristic/Feed Composition/Feed Ingredient/Forage Plants/Forage Trees/Afzelia africana/Afzelia africana Leaves/Afzelia africana Leaves Wilted</v>
      </c>
      <c r="B1193" s="207" t="s">
        <v>21740</v>
      </c>
      <c r="C1193" s="207" t="s">
        <v>17896</v>
      </c>
      <c r="D1193" s="207" t="s">
        <v>17898</v>
      </c>
      <c r="E1193" s="207" t="s">
        <v>17908</v>
      </c>
      <c r="F1193" s="207" t="s">
        <v>18308</v>
      </c>
      <c r="G1193" s="207" t="s">
        <v>18309</v>
      </c>
      <c r="H1193" s="207" t="s">
        <v>20736</v>
      </c>
      <c r="I1193" s="207" t="s">
        <v>21507</v>
      </c>
      <c r="J1193" s="207" t="s">
        <v>9888</v>
      </c>
      <c r="K1193" s="207" t="s">
        <v>21741</v>
      </c>
      <c r="L1193" s="207" t="s">
        <v>21742</v>
      </c>
      <c r="M1193" t="str" cm="1">
        <f t="array" ref="M1193">LOOKUP(2,1/(C1193:L1193&lt;&gt;""),C1193:L1193)</f>
        <v>Afzelia africana Leaves Wilted</v>
      </c>
      <c r="N1193" s="207"/>
      <c r="O1193" s="207"/>
      <c r="P1193" s="207"/>
      <c r="Q1193" s="207"/>
      <c r="R1193" s="207"/>
      <c r="S1193" s="207"/>
      <c r="T1193" s="207"/>
      <c r="U1193" s="207" t="s">
        <v>9888</v>
      </c>
      <c r="V1193" s="211" t="s">
        <v>21739</v>
      </c>
      <c r="W1193" s="207"/>
      <c r="X1193" s="207"/>
      <c r="Y1193" s="207"/>
      <c r="Z1193" s="207"/>
      <c r="AA1193" s="209" t="s">
        <v>9889</v>
      </c>
      <c r="AB1193" s="209" t="s">
        <v>4169</v>
      </c>
      <c r="AC1193" s="210" t="s">
        <v>4169</v>
      </c>
      <c r="AD1193" s="210" t="s">
        <v>18766</v>
      </c>
      <c r="AE1193" s="210"/>
      <c r="AF1193" s="210" t="s">
        <v>18767</v>
      </c>
      <c r="AG1193" t="str">
        <f>IFERROR(IF(COUNTIF(C1193:L1193,"Feed Ingredient")&gt;0,INDEX(ani_diet!T:T,MATCH(M1193,ani_diet!D:D,0)),""),"")</f>
        <v>Afzelia africana Leaves</v>
      </c>
      <c r="AH1193" s="60" t="str">
        <f>IF(IFERROR(IF(MATCH("Feed Ingredient", AOM[[#This Row],[L1]:[L10]],0)&gt;0, TRUE, FALSE), FALSE)=TRUE,IFERROR(VLOOKUP(M1193, ani_diet!C:C, 1, FALSE), "No Match"),FALSE)</f>
        <v>No Match</v>
      </c>
      <c r="AI1193" t="s">
        <v>3539</v>
      </c>
      <c r="AL1193" t="str">
        <f>IFERROR(IF(COUNTIF(C1193:L1193,"Feed Ingredient")&gt;0,INDEX(ani_diet!T:T,MATCH(M1193,ani_diet!D:D,0)),""),"")</f>
        <v>Afzelia africana Leaves</v>
      </c>
    </row>
    <row r="1194" spans="1:38">
      <c r="A1194" t="str">
        <f>_xlfn.TEXTJOIN("/",TRUE,AOM[[#This Row],[L1]:[L10]])</f>
        <v>Management/Livestock Management/Feed Characteristic/Feed Composition/Feed Ingredient/Forage Plants/Forage Trees/Afzelia africana/Afzelia africana Leaves</v>
      </c>
      <c r="B1194" s="207" t="s">
        <v>21743</v>
      </c>
      <c r="C1194" s="207" t="s">
        <v>17896</v>
      </c>
      <c r="D1194" s="207" t="s">
        <v>17898</v>
      </c>
      <c r="E1194" s="207" t="s">
        <v>17908</v>
      </c>
      <c r="F1194" s="207" t="s">
        <v>18308</v>
      </c>
      <c r="G1194" s="207" t="s">
        <v>18309</v>
      </c>
      <c r="H1194" s="207" t="s">
        <v>20736</v>
      </c>
      <c r="I1194" s="207" t="s">
        <v>21507</v>
      </c>
      <c r="J1194" s="207" t="s">
        <v>9888</v>
      </c>
      <c r="K1194" s="207" t="s">
        <v>21741</v>
      </c>
      <c r="L1194" s="207"/>
      <c r="M1194" t="str" cm="1">
        <f t="array" ref="M1194">LOOKUP(2,1/(C1194:L1194&lt;&gt;""),C1194:L1194)</f>
        <v>Afzelia africana Leaves</v>
      </c>
      <c r="N1194" s="207"/>
      <c r="O1194" s="207"/>
      <c r="P1194" s="207"/>
      <c r="Q1194" s="207"/>
      <c r="R1194" s="207"/>
      <c r="S1194" s="207"/>
      <c r="T1194" s="207"/>
      <c r="U1194" s="207" t="s">
        <v>9888</v>
      </c>
      <c r="V1194" s="211" t="s">
        <v>21739</v>
      </c>
      <c r="W1194" s="207"/>
      <c r="X1194" s="207"/>
      <c r="Y1194" s="207"/>
      <c r="Z1194" s="207"/>
      <c r="AA1194" s="209" t="s">
        <v>9889</v>
      </c>
      <c r="AB1194" s="209" t="s">
        <v>4169</v>
      </c>
      <c r="AC1194" s="210" t="s">
        <v>4169</v>
      </c>
      <c r="AD1194" s="210" t="s">
        <v>18766</v>
      </c>
      <c r="AE1194" s="210"/>
      <c r="AF1194" s="210" t="s">
        <v>18767</v>
      </c>
      <c r="AG1194" t="str">
        <f>IFERROR(IF(COUNTIF(C1194:L1194,"Feed Ingredient")&gt;0,INDEX(ani_diet!T:T,MATCH(M1194,ani_diet!D:D,0)),""),"")</f>
        <v>Afzelia africana Leaves</v>
      </c>
      <c r="AH1194" s="60" t="str">
        <f>IF(IFERROR(IF(MATCH("Feed Ingredient", AOM[[#This Row],[L1]:[L10]],0)&gt;0, TRUE, FALSE), FALSE)=TRUE,IFERROR(VLOOKUP(M1194, ani_diet!C:C, 1, FALSE), "No Match"),FALSE)</f>
        <v>Afzelia africana Leaves</v>
      </c>
      <c r="AI1194" t="s">
        <v>3539</v>
      </c>
      <c r="AL1194" t="str">
        <f>IFERROR(IF(COUNTIF(C1194:L1194,"Feed Ingredient")&gt;0,INDEX(ani_diet!T:T,MATCH(M1194,ani_diet!D:D,0)),""),"")</f>
        <v>Afzelia africana Leaves</v>
      </c>
    </row>
    <row r="1195" spans="1:38">
      <c r="A1195" t="s">
        <v>21744</v>
      </c>
      <c r="B1195" s="207" t="s">
        <v>21745</v>
      </c>
      <c r="C1195" s="207" t="s">
        <v>17896</v>
      </c>
      <c r="D1195" s="207" t="s">
        <v>17898</v>
      </c>
      <c r="E1195" s="207" t="s">
        <v>17908</v>
      </c>
      <c r="F1195" s="207" t="s">
        <v>18308</v>
      </c>
      <c r="G1195" s="207" t="s">
        <v>18309</v>
      </c>
      <c r="H1195" s="207" t="s">
        <v>20736</v>
      </c>
      <c r="I1195" s="207" t="s">
        <v>21507</v>
      </c>
      <c r="J1195" s="207" t="s">
        <v>9888</v>
      </c>
      <c r="K1195" s="207" t="s">
        <v>21746</v>
      </c>
      <c r="L1195" s="207"/>
      <c r="M1195" t="str" cm="1">
        <f t="array" ref="M1195">LOOKUP(2,1/(C1195:L1195&lt;&gt;""),C1195:L1195)</f>
        <v>Afzelia africana Leaves and Twigs</v>
      </c>
      <c r="N1195" s="207"/>
      <c r="O1195" s="207"/>
      <c r="P1195" s="207"/>
      <c r="Q1195" s="207"/>
      <c r="R1195" s="207"/>
      <c r="S1195" s="207"/>
      <c r="T1195" s="207"/>
      <c r="U1195" s="207" t="s">
        <v>9888</v>
      </c>
      <c r="V1195" s="212" t="s">
        <v>21739</v>
      </c>
      <c r="W1195" s="207"/>
      <c r="X1195" s="207"/>
      <c r="Y1195" s="207"/>
      <c r="Z1195" s="207"/>
      <c r="AA1195" s="209" t="s">
        <v>9889</v>
      </c>
      <c r="AB1195" s="209" t="s">
        <v>4169</v>
      </c>
      <c r="AC1195" s="210" t="s">
        <v>4169</v>
      </c>
      <c r="AD1195" s="210" t="s">
        <v>18766</v>
      </c>
      <c r="AE1195" s="210"/>
      <c r="AF1195" s="210" t="s">
        <v>18767</v>
      </c>
      <c r="AG1195" t="str">
        <f>IFERROR(IF(COUNTIF(C1195:L1195,"Feed Ingredient")&gt;0,INDEX(ani_diet!T:T,MATCH(M1195,ani_diet!D:D,0)),""),"")</f>
        <v>Afzelia africana Leaves and Twigs</v>
      </c>
      <c r="AH1195" s="60" t="str">
        <f>IF(IFERROR(IF(MATCH("Feed Ingredient", AOM[[#This Row],[L1]:[L10]],0)&gt;0, TRUE, FALSE), FALSE)=TRUE,IFERROR(VLOOKUP(M1195, ani_diet!C:C, 1, FALSE), "No Match"),FALSE)</f>
        <v>Afzelia africana Leaves and Twigs</v>
      </c>
      <c r="AI1195" t="s">
        <v>3539</v>
      </c>
      <c r="AL1195" t="s">
        <v>21741</v>
      </c>
    </row>
    <row r="1196" spans="1:38">
      <c r="A1196" t="str">
        <f>_xlfn.TEXTJOIN("/",TRUE,AOM[[#This Row],[L1]:[L10]])</f>
        <v>Management/Livestock Management/Feed Characteristic/Feed Composition/Feed Ingredient/Forage Plants/Forage Trees/Afzelia africana</v>
      </c>
      <c r="B1196" s="207" t="s">
        <v>21747</v>
      </c>
      <c r="C1196" s="207" t="s">
        <v>17896</v>
      </c>
      <c r="D1196" s="207" t="s">
        <v>17898</v>
      </c>
      <c r="E1196" s="207" t="s">
        <v>17908</v>
      </c>
      <c r="F1196" s="207" t="s">
        <v>18308</v>
      </c>
      <c r="G1196" s="207" t="s">
        <v>18309</v>
      </c>
      <c r="H1196" s="207" t="s">
        <v>20736</v>
      </c>
      <c r="I1196" s="207" t="s">
        <v>21507</v>
      </c>
      <c r="J1196" s="207" t="s">
        <v>9888</v>
      </c>
      <c r="K1196" s="207"/>
      <c r="L1196" s="207"/>
      <c r="M1196" t="str" cm="1">
        <f t="array" ref="M1196">LOOKUP(2,1/(C1196:L1196&lt;&gt;""),C1196:L1196)</f>
        <v>Afzelia africana</v>
      </c>
      <c r="N1196" s="207"/>
      <c r="O1196" s="207"/>
      <c r="P1196" s="207"/>
      <c r="Q1196" s="207"/>
      <c r="R1196" s="207"/>
      <c r="S1196" s="207"/>
      <c r="T1196" s="207"/>
      <c r="U1196" s="207" t="s">
        <v>9888</v>
      </c>
      <c r="V1196" s="211" t="s">
        <v>21739</v>
      </c>
      <c r="W1196" s="207"/>
      <c r="X1196" s="207"/>
      <c r="Y1196" s="207"/>
      <c r="Z1196" s="207"/>
      <c r="AA1196" s="209" t="s">
        <v>9889</v>
      </c>
      <c r="AB1196" s="211" t="s">
        <v>4169</v>
      </c>
      <c r="AC1196" s="210" t="s">
        <v>4169</v>
      </c>
      <c r="AD1196" s="210" t="s">
        <v>18766</v>
      </c>
      <c r="AE1196" s="210"/>
      <c r="AF1196" s="210" t="s">
        <v>18767</v>
      </c>
      <c r="AG1196" t="str">
        <f>IFERROR(IF(COUNTIF(C1196:L1196,"Feed Ingredient")&gt;0,INDEX(ani_diet!T:T,MATCH(M1196,ani_diet!D:D,0)),""),"")</f>
        <v>Afzelia africana</v>
      </c>
      <c r="AH1196" s="60" t="str">
        <f>IF(IFERROR(IF(MATCH("Feed Ingredient", AOM[[#This Row],[L1]:[L10]],0)&gt;0, TRUE, FALSE), FALSE)=TRUE,IFERROR(VLOOKUP(M1196, ani_diet!C:C, 1, FALSE), "No Match"),FALSE)</f>
        <v>Afzelia africana</v>
      </c>
      <c r="AI1196" t="s">
        <v>3539</v>
      </c>
      <c r="AL1196" t="str">
        <f>IFERROR(IF(COUNTIF(C1196:L1196,"Feed Ingredient")&gt;0,INDEX(ani_diet!T:T,MATCH(M1196,ani_diet!D:D,0)),""),"")</f>
        <v>Afzelia africana</v>
      </c>
    </row>
    <row r="1197" spans="1:38">
      <c r="A1197" t="str">
        <f>_xlfn.TEXTJOIN("/",TRUE,AOM[[#This Row],[L1]:[L10]])</f>
        <v>Management/Livestock Management/Feed Characteristic/Feed Composition/Feed Ingredient/Forage Plants/Forage Trees/Albizia gummifera/Albizia gummifera Dried</v>
      </c>
      <c r="B1197" s="207" t="s">
        <v>21748</v>
      </c>
      <c r="C1197" s="207" t="s">
        <v>17896</v>
      </c>
      <c r="D1197" s="207" t="s">
        <v>17898</v>
      </c>
      <c r="E1197" s="207" t="s">
        <v>17908</v>
      </c>
      <c r="F1197" s="207" t="s">
        <v>18308</v>
      </c>
      <c r="G1197" s="207" t="s">
        <v>18309</v>
      </c>
      <c r="H1197" s="207" t="s">
        <v>20736</v>
      </c>
      <c r="I1197" s="207" t="s">
        <v>21507</v>
      </c>
      <c r="J1197" s="207" t="s">
        <v>9943</v>
      </c>
      <c r="K1197" s="207" t="s">
        <v>21749</v>
      </c>
      <c r="L1197" s="207"/>
      <c r="M1197" t="str" cm="1">
        <f t="array" ref="M1197">LOOKUP(2,1/(C1197:L1197&lt;&gt;""),C1197:L1197)</f>
        <v>Albizia gummifera Dried</v>
      </c>
      <c r="N1197" s="207"/>
      <c r="O1197" s="207"/>
      <c r="P1197" s="207"/>
      <c r="Q1197" s="207"/>
      <c r="R1197" s="207"/>
      <c r="S1197" s="207"/>
      <c r="T1197" s="207"/>
      <c r="U1197" s="207" t="s">
        <v>9943</v>
      </c>
      <c r="V1197" s="211" t="s">
        <v>21750</v>
      </c>
      <c r="W1197" s="207"/>
      <c r="X1197" s="207"/>
      <c r="Y1197" s="207"/>
      <c r="Z1197" s="207"/>
      <c r="AA1197" s="209" t="s">
        <v>9944</v>
      </c>
      <c r="AB1197" s="209" t="s">
        <v>4169</v>
      </c>
      <c r="AC1197" s="210" t="s">
        <v>4169</v>
      </c>
      <c r="AD1197" s="210" t="s">
        <v>18766</v>
      </c>
      <c r="AE1197" s="210"/>
      <c r="AF1197" s="210" t="s">
        <v>18767</v>
      </c>
      <c r="AG1197" t="str">
        <f>IFERROR(IF(COUNTIF(C1197:L1197,"Feed Ingredient")&gt;0,INDEX(ani_diet!T:T,MATCH(M1197,ani_diet!D:D,0)),""),"")</f>
        <v>Albizia gummifera</v>
      </c>
      <c r="AH1197" s="60" t="str">
        <f>IF(IFERROR(IF(MATCH("Feed Ingredient", AOM[[#This Row],[L1]:[L10]],0)&gt;0, TRUE, FALSE), FALSE)=TRUE,IFERROR(VLOOKUP(M1197, ani_diet!C:C, 1, FALSE), "No Match"),FALSE)</f>
        <v>No Match</v>
      </c>
      <c r="AI1197" t="s">
        <v>21751</v>
      </c>
      <c r="AL1197" t="str">
        <f>IFERROR(IF(COUNTIF(C1197:L1197,"Feed Ingredient")&gt;0,INDEX(ani_diet!T:T,MATCH(M1197,ani_diet!D:D,0)),""),"")</f>
        <v>Albizia gummifera</v>
      </c>
    </row>
    <row r="1198" spans="1:38">
      <c r="A1198" t="str">
        <f>_xlfn.TEXTJOIN("/",TRUE,AOM[[#This Row],[L1]:[L10]])</f>
        <v>Management/Livestock Management/Feed Characteristic/Feed Composition/Feed Ingredient/Forage Plants/Forage Trees/Albizia gummifera</v>
      </c>
      <c r="B1198" s="207" t="s">
        <v>21752</v>
      </c>
      <c r="C1198" s="207" t="s">
        <v>17896</v>
      </c>
      <c r="D1198" s="207" t="s">
        <v>17898</v>
      </c>
      <c r="E1198" s="207" t="s">
        <v>17908</v>
      </c>
      <c r="F1198" s="207" t="s">
        <v>18308</v>
      </c>
      <c r="G1198" s="207" t="s">
        <v>18309</v>
      </c>
      <c r="H1198" s="207" t="s">
        <v>20736</v>
      </c>
      <c r="I1198" s="207" t="s">
        <v>21507</v>
      </c>
      <c r="J1198" s="207" t="s">
        <v>9943</v>
      </c>
      <c r="K1198" s="207"/>
      <c r="L1198" s="207"/>
      <c r="M1198" t="str" cm="1">
        <f t="array" ref="M1198">LOOKUP(2,1/(C1198:L1198&lt;&gt;""),C1198:L1198)</f>
        <v>Albizia gummifera</v>
      </c>
      <c r="N1198" s="207"/>
      <c r="O1198" s="207"/>
      <c r="P1198" s="207"/>
      <c r="Q1198" s="207"/>
      <c r="R1198" s="207"/>
      <c r="S1198" s="207"/>
      <c r="T1198" s="207"/>
      <c r="U1198" s="207" t="s">
        <v>9943</v>
      </c>
      <c r="V1198" s="211" t="s">
        <v>21750</v>
      </c>
      <c r="W1198" s="207"/>
      <c r="X1198" s="207"/>
      <c r="Y1198" s="207"/>
      <c r="Z1198" s="207"/>
      <c r="AA1198" s="209" t="s">
        <v>9944</v>
      </c>
      <c r="AB1198" s="209" t="s">
        <v>4169</v>
      </c>
      <c r="AC1198" s="210" t="s">
        <v>4169</v>
      </c>
      <c r="AD1198" s="210" t="s">
        <v>18766</v>
      </c>
      <c r="AE1198" s="210"/>
      <c r="AF1198" s="210" t="s">
        <v>18767</v>
      </c>
      <c r="AG1198" t="str">
        <f>IFERROR(IF(COUNTIF(C1198:L1198,"Feed Ingredient")&gt;0,INDEX(ani_diet!T:T,MATCH(M1198,ani_diet!D:D,0)),""),"")</f>
        <v>Albizia gummifera</v>
      </c>
      <c r="AH1198" s="60" t="str">
        <f>IF(IFERROR(IF(MATCH("Feed Ingredient", AOM[[#This Row],[L1]:[L10]],0)&gt;0, TRUE, FALSE), FALSE)=TRUE,IFERROR(VLOOKUP(M1198, ani_diet!C:C, 1, FALSE), "No Match"),FALSE)</f>
        <v>Albizia gummifera</v>
      </c>
      <c r="AI1198" t="s">
        <v>21751</v>
      </c>
      <c r="AL1198" t="str">
        <f>IFERROR(IF(COUNTIF(C1198:L1198,"Feed Ingredient")&gt;0,INDEX(ani_diet!T:T,MATCH(M1198,ani_diet!D:D,0)),""),"")</f>
        <v>Albizia gummifera</v>
      </c>
    </row>
    <row r="1199" spans="1:38">
      <c r="A1199" t="str">
        <f>_xlfn.TEXTJOIN("/",TRUE,AOM[[#This Row],[L1]:[L10]])</f>
        <v>Management/Livestock Management/Feed Characteristic/Feed Composition/Feed Ingredient/Forage Plants/Forage Trees/Albizia harveyi/Albizia harveyi Dried</v>
      </c>
      <c r="B1199" s="207" t="s">
        <v>21753</v>
      </c>
      <c r="C1199" s="207" t="s">
        <v>17896</v>
      </c>
      <c r="D1199" s="207" t="s">
        <v>17898</v>
      </c>
      <c r="E1199" s="207" t="s">
        <v>17908</v>
      </c>
      <c r="F1199" s="207" t="s">
        <v>18308</v>
      </c>
      <c r="G1199" s="207" t="s">
        <v>18309</v>
      </c>
      <c r="H1199" s="207" t="s">
        <v>20736</v>
      </c>
      <c r="I1199" s="207" t="s">
        <v>21507</v>
      </c>
      <c r="J1199" s="207" t="s">
        <v>9745</v>
      </c>
      <c r="K1199" s="207" t="s">
        <v>21754</v>
      </c>
      <c r="L1199" s="207"/>
      <c r="M1199" t="str" cm="1">
        <f t="array" ref="M1199">LOOKUP(2,1/(C1199:L1199&lt;&gt;""),C1199:L1199)</f>
        <v>Albizia harveyi Dried</v>
      </c>
      <c r="N1199" s="207"/>
      <c r="O1199" s="207"/>
      <c r="P1199" s="207"/>
      <c r="Q1199" s="207"/>
      <c r="R1199" s="207"/>
      <c r="S1199" s="207"/>
      <c r="T1199" s="207"/>
      <c r="U1199" s="207" t="s">
        <v>9745</v>
      </c>
      <c r="V1199" s="211" t="s">
        <v>21755</v>
      </c>
      <c r="W1199" s="207"/>
      <c r="X1199" s="207"/>
      <c r="Y1199" s="207"/>
      <c r="Z1199" s="207"/>
      <c r="AA1199" s="209" t="s">
        <v>9746</v>
      </c>
      <c r="AB1199" s="209" t="s">
        <v>4169</v>
      </c>
      <c r="AC1199" s="210" t="s">
        <v>4169</v>
      </c>
      <c r="AD1199" s="210" t="s">
        <v>18766</v>
      </c>
      <c r="AE1199" s="210"/>
      <c r="AF1199" s="210" t="s">
        <v>18767</v>
      </c>
      <c r="AG1199" t="str">
        <f>IFERROR(IF(COUNTIF(C1199:L1199,"Feed Ingredient")&gt;0,INDEX(ani_diet!T:T,MATCH(M1199,ani_diet!D:D,0)),""),"")</f>
        <v>Albizia harveyi</v>
      </c>
      <c r="AH1199" s="60" t="str">
        <f>IF(IFERROR(IF(MATCH("Feed Ingredient", AOM[[#This Row],[L1]:[L10]],0)&gt;0, TRUE, FALSE), FALSE)=TRUE,IFERROR(VLOOKUP(M1199, ani_diet!C:C, 1, FALSE), "No Match"),FALSE)</f>
        <v>No Match</v>
      </c>
      <c r="AI1199" t="s">
        <v>3539</v>
      </c>
      <c r="AL1199" t="str">
        <f>IFERROR(IF(COUNTIF(C1199:L1199,"Feed Ingredient")&gt;0,INDEX(ani_diet!T:T,MATCH(M1199,ani_diet!D:D,0)),""),"")</f>
        <v>Albizia harveyi</v>
      </c>
    </row>
    <row r="1200" spans="1:38">
      <c r="A1200" t="str">
        <f>_xlfn.TEXTJOIN("/",TRUE,AOM[[#This Row],[L1]:[L10]])</f>
        <v>Management/Livestock Management/Feed Characteristic/Feed Composition/Feed Ingredient/Forage Plants/Forage Trees/Albizia harveyi</v>
      </c>
      <c r="B1200" s="207" t="s">
        <v>21756</v>
      </c>
      <c r="C1200" s="207" t="s">
        <v>17896</v>
      </c>
      <c r="D1200" s="207" t="s">
        <v>17898</v>
      </c>
      <c r="E1200" s="207" t="s">
        <v>17908</v>
      </c>
      <c r="F1200" s="207" t="s">
        <v>18308</v>
      </c>
      <c r="G1200" s="207" t="s">
        <v>18309</v>
      </c>
      <c r="H1200" s="207" t="s">
        <v>20736</v>
      </c>
      <c r="I1200" s="207" t="s">
        <v>21507</v>
      </c>
      <c r="J1200" s="207" t="s">
        <v>9745</v>
      </c>
      <c r="K1200" s="207"/>
      <c r="L1200" s="207"/>
      <c r="M1200" t="str" cm="1">
        <f t="array" ref="M1200">LOOKUP(2,1/(C1200:L1200&lt;&gt;""),C1200:L1200)</f>
        <v>Albizia harveyi</v>
      </c>
      <c r="N1200" s="207"/>
      <c r="O1200" s="207"/>
      <c r="P1200" s="207"/>
      <c r="Q1200" s="207"/>
      <c r="R1200" s="207"/>
      <c r="S1200" s="207"/>
      <c r="T1200" s="207"/>
      <c r="U1200" s="207" t="s">
        <v>9745</v>
      </c>
      <c r="V1200" s="211" t="s">
        <v>21755</v>
      </c>
      <c r="W1200" s="207"/>
      <c r="X1200" s="207"/>
      <c r="Y1200" s="207"/>
      <c r="Z1200" s="207"/>
      <c r="AA1200" s="209" t="s">
        <v>9746</v>
      </c>
      <c r="AB1200" s="209" t="s">
        <v>4169</v>
      </c>
      <c r="AC1200" s="210" t="s">
        <v>4169</v>
      </c>
      <c r="AD1200" s="210" t="s">
        <v>18766</v>
      </c>
      <c r="AE1200" s="210"/>
      <c r="AF1200" s="210" t="s">
        <v>18767</v>
      </c>
      <c r="AG1200" t="str">
        <f>IFERROR(IF(COUNTIF(C1200:L1200,"Feed Ingredient")&gt;0,INDEX(ani_diet!T:T,MATCH(M1200,ani_diet!D:D,0)),""),"")</f>
        <v>Albizia harveyi</v>
      </c>
      <c r="AH1200" s="60" t="str">
        <f>IF(IFERROR(IF(MATCH("Feed Ingredient", AOM[[#This Row],[L1]:[L10]],0)&gt;0, TRUE, FALSE), FALSE)=TRUE,IFERROR(VLOOKUP(M1200, ani_diet!C:C, 1, FALSE), "No Match"),FALSE)</f>
        <v>Albizia harveyi</v>
      </c>
      <c r="AI1200" t="s">
        <v>3539</v>
      </c>
      <c r="AL1200" t="str">
        <f>IFERROR(IF(COUNTIF(C1200:L1200,"Feed Ingredient")&gt;0,INDEX(ani_diet!T:T,MATCH(M1200,ani_diet!D:D,0)),""),"")</f>
        <v>Albizia harveyi</v>
      </c>
    </row>
    <row r="1201" spans="1:38">
      <c r="A1201" t="str">
        <f>_xlfn.TEXTJOIN("/",TRUE,AOM[[#This Row],[L1]:[L10]])</f>
        <v>Management/Livestock Management/Feed Characteristic/Feed Composition/Feed Ingredient/Forage Plants/Forage Trees/Albizia lebbeck/Albizia lebbeck Leaves/Albizia lebbeck Leaves Ground</v>
      </c>
      <c r="B1201" s="207" t="s">
        <v>21757</v>
      </c>
      <c r="C1201" s="207" t="s">
        <v>17896</v>
      </c>
      <c r="D1201" s="207" t="s">
        <v>17898</v>
      </c>
      <c r="E1201" s="207" t="s">
        <v>17908</v>
      </c>
      <c r="F1201" s="207" t="s">
        <v>18308</v>
      </c>
      <c r="G1201" s="207" t="s">
        <v>18309</v>
      </c>
      <c r="H1201" s="207" t="s">
        <v>20736</v>
      </c>
      <c r="I1201" s="207" t="s">
        <v>21507</v>
      </c>
      <c r="J1201" s="207" t="s">
        <v>9946</v>
      </c>
      <c r="K1201" s="207" t="s">
        <v>21758</v>
      </c>
      <c r="L1201" s="207" t="s">
        <v>21759</v>
      </c>
      <c r="M1201" t="str" cm="1">
        <f t="array" ref="M1201">LOOKUP(2,1/(C1201:L1201&lt;&gt;""),C1201:L1201)</f>
        <v>Albizia lebbeck Leaves Ground</v>
      </c>
      <c r="N1201" s="207" t="s">
        <v>21760</v>
      </c>
      <c r="O1201" s="207"/>
      <c r="P1201" s="207"/>
      <c r="Q1201" s="207"/>
      <c r="R1201" s="207"/>
      <c r="S1201" s="207"/>
      <c r="T1201" s="207"/>
      <c r="U1201" s="207" t="s">
        <v>9946</v>
      </c>
      <c r="V1201" s="211" t="s">
        <v>21761</v>
      </c>
      <c r="W1201" s="207"/>
      <c r="X1201" s="207"/>
      <c r="Y1201" s="207"/>
      <c r="Z1201" s="207"/>
      <c r="AA1201" s="209" t="s">
        <v>9947</v>
      </c>
      <c r="AB1201" s="211" t="s">
        <v>21762</v>
      </c>
      <c r="AC1201" s="210" t="s">
        <v>4169</v>
      </c>
      <c r="AD1201" s="210" t="s">
        <v>18766</v>
      </c>
      <c r="AE1201" s="210"/>
      <c r="AF1201" s="210" t="s">
        <v>18767</v>
      </c>
      <c r="AG1201" t="str">
        <f>IFERROR(IF(COUNTIF(C1201:L1201,"Feed Ingredient")&gt;0,INDEX(ani_diet!T:T,MATCH(M1201,ani_diet!D:D,0)),""),"")</f>
        <v>Albizia lebbeck Leaves</v>
      </c>
      <c r="AH1201" s="60" t="str">
        <f>IF(IFERROR(IF(MATCH("Feed Ingredient", AOM[[#This Row],[L1]:[L10]],0)&gt;0, TRUE, FALSE), FALSE)=TRUE,IFERROR(VLOOKUP(M1201, ani_diet!C:C, 1, FALSE), "No Match"),FALSE)</f>
        <v>No Match</v>
      </c>
      <c r="AI1201" t="s">
        <v>21763</v>
      </c>
      <c r="AL1201" t="str">
        <f>IFERROR(IF(COUNTIF(C1201:L1201,"Feed Ingredient")&gt;0,INDEX(ani_diet!T:T,MATCH(M1201,ani_diet!D:D,0)),""),"")</f>
        <v>Albizia lebbeck Leaves</v>
      </c>
    </row>
    <row r="1202" spans="1:38">
      <c r="A1202" t="str">
        <f>_xlfn.TEXTJOIN("/",TRUE,AOM[[#This Row],[L1]:[L10]])</f>
        <v>Management/Livestock Management/Feed Characteristic/Feed Composition/Feed Ingredient/Forage Plants/Forage Trees/Albizia lebbeck/Albizia lebbeck Leaves</v>
      </c>
      <c r="B1202" s="207" t="s">
        <v>21764</v>
      </c>
      <c r="C1202" s="207" t="s">
        <v>17896</v>
      </c>
      <c r="D1202" s="207" t="s">
        <v>17898</v>
      </c>
      <c r="E1202" s="207" t="s">
        <v>17908</v>
      </c>
      <c r="F1202" s="207" t="s">
        <v>18308</v>
      </c>
      <c r="G1202" s="207" t="s">
        <v>18309</v>
      </c>
      <c r="H1202" s="207" t="s">
        <v>20736</v>
      </c>
      <c r="I1202" s="207" t="s">
        <v>21507</v>
      </c>
      <c r="J1202" s="207" t="s">
        <v>9946</v>
      </c>
      <c r="K1202" s="207" t="s">
        <v>21758</v>
      </c>
      <c r="L1202" s="207"/>
      <c r="M1202" t="str" cm="1">
        <f t="array" ref="M1202">LOOKUP(2,1/(C1202:L1202&lt;&gt;""),C1202:L1202)</f>
        <v>Albizia lebbeck Leaves</v>
      </c>
      <c r="N1202" s="207"/>
      <c r="O1202" s="207"/>
      <c r="P1202" s="207"/>
      <c r="Q1202" s="207"/>
      <c r="R1202" s="207"/>
      <c r="S1202" s="207"/>
      <c r="T1202" s="207"/>
      <c r="U1202" s="207" t="s">
        <v>9946</v>
      </c>
      <c r="V1202" s="211" t="s">
        <v>21761</v>
      </c>
      <c r="W1202" s="207"/>
      <c r="X1202" s="207"/>
      <c r="Y1202" s="207"/>
      <c r="Z1202" s="207"/>
      <c r="AA1202" s="209" t="s">
        <v>9947</v>
      </c>
      <c r="AB1202" s="211" t="s">
        <v>21765</v>
      </c>
      <c r="AC1202" s="210" t="s">
        <v>4169</v>
      </c>
      <c r="AD1202" s="210" t="s">
        <v>18766</v>
      </c>
      <c r="AE1202" s="210"/>
      <c r="AF1202" s="210" t="s">
        <v>18767</v>
      </c>
      <c r="AG1202" t="str">
        <f>IFERROR(IF(COUNTIF(C1202:L1202,"Feed Ingredient")&gt;0,INDEX(ani_diet!T:T,MATCH(M1202,ani_diet!D:D,0)),""),"")</f>
        <v>Albizia lebbeck Leaves</v>
      </c>
      <c r="AH1202" s="60" t="str">
        <f>IF(IFERROR(IF(MATCH("Feed Ingredient", AOM[[#This Row],[L1]:[L10]],0)&gt;0, TRUE, FALSE), FALSE)=TRUE,IFERROR(VLOOKUP(M1202, ani_diet!C:C, 1, FALSE), "No Match"),FALSE)</f>
        <v>Albizia lebbeck Leaves</v>
      </c>
      <c r="AI1202" t="s">
        <v>21763</v>
      </c>
      <c r="AL1202" t="str">
        <f>IFERROR(IF(COUNTIF(C1202:L1202,"Feed Ingredient")&gt;0,INDEX(ani_diet!T:T,MATCH(M1202,ani_diet!D:D,0)),""),"")</f>
        <v>Albizia lebbeck Leaves</v>
      </c>
    </row>
    <row r="1203" spans="1:38">
      <c r="A1203" t="str">
        <f>_xlfn.TEXTJOIN("/",TRUE,AOM[[#This Row],[L1]:[L10]])</f>
        <v>Management/Livestock Management/Feed Characteristic/Feed Composition/Feed Ingredient/Forage Plants/Forage Trees/Albizia lebbeck</v>
      </c>
      <c r="B1203" s="207" t="s">
        <v>21766</v>
      </c>
      <c r="C1203" s="207" t="s">
        <v>17896</v>
      </c>
      <c r="D1203" s="207" t="s">
        <v>17898</v>
      </c>
      <c r="E1203" s="207" t="s">
        <v>17908</v>
      </c>
      <c r="F1203" s="207" t="s">
        <v>18308</v>
      </c>
      <c r="G1203" s="207" t="s">
        <v>18309</v>
      </c>
      <c r="H1203" s="207" t="s">
        <v>20736</v>
      </c>
      <c r="I1203" s="207" t="s">
        <v>21507</v>
      </c>
      <c r="J1203" s="207" t="s">
        <v>9946</v>
      </c>
      <c r="K1203" s="207"/>
      <c r="L1203" s="207"/>
      <c r="M1203" t="str" cm="1">
        <f t="array" ref="M1203">LOOKUP(2,1/(C1203:L1203&lt;&gt;""),C1203:L1203)</f>
        <v>Albizia lebbeck</v>
      </c>
      <c r="N1203" s="207"/>
      <c r="O1203" s="207"/>
      <c r="P1203" s="207"/>
      <c r="Q1203" s="207"/>
      <c r="R1203" s="207"/>
      <c r="S1203" s="207"/>
      <c r="T1203" s="207"/>
      <c r="U1203" s="207" t="s">
        <v>9946</v>
      </c>
      <c r="V1203" s="211" t="s">
        <v>21761</v>
      </c>
      <c r="W1203" s="207"/>
      <c r="X1203" s="207"/>
      <c r="Y1203" s="207"/>
      <c r="Z1203" s="207"/>
      <c r="AA1203" s="209" t="s">
        <v>9947</v>
      </c>
      <c r="AB1203" s="211" t="s">
        <v>21765</v>
      </c>
      <c r="AC1203" s="210" t="s">
        <v>4169</v>
      </c>
      <c r="AD1203" s="210" t="s">
        <v>18766</v>
      </c>
      <c r="AE1203" s="210"/>
      <c r="AF1203" s="210" t="s">
        <v>18767</v>
      </c>
      <c r="AG1203" t="str">
        <f>IFERROR(IF(COUNTIF(C1203:L1203,"Feed Ingredient")&gt;0,INDEX(ani_diet!T:T,MATCH(M1203,ani_diet!D:D,0)),""),"")</f>
        <v>Albizia lebbeck</v>
      </c>
      <c r="AH1203" s="60" t="str">
        <f>IF(IFERROR(IF(MATCH("Feed Ingredient", AOM[[#This Row],[L1]:[L10]],0)&gt;0, TRUE, FALSE), FALSE)=TRUE,IFERROR(VLOOKUP(M1203, ani_diet!C:C, 1, FALSE), "No Match"),FALSE)</f>
        <v>Albizia lebbeck</v>
      </c>
      <c r="AI1203" t="s">
        <v>21763</v>
      </c>
      <c r="AL1203" t="str">
        <f>IFERROR(IF(COUNTIF(C1203:L1203,"Feed Ingredient")&gt;0,INDEX(ani_diet!T:T,MATCH(M1203,ani_diet!D:D,0)),""),"")</f>
        <v>Albizia lebbeck</v>
      </c>
    </row>
    <row r="1204" spans="1:38">
      <c r="A1204" t="str">
        <f>_xlfn.TEXTJOIN("/",TRUE,AOM[[#This Row],[L1]:[L10]])</f>
        <v>Management/Livestock Management/Feed Characteristic/Feed Composition/Feed Ingredient/Forage Plants/Forage Trees/Alchornea cordifolia</v>
      </c>
      <c r="B1204" s="207" t="s">
        <v>21767</v>
      </c>
      <c r="C1204" s="207" t="s">
        <v>17896</v>
      </c>
      <c r="D1204" s="207" t="s">
        <v>17898</v>
      </c>
      <c r="E1204" s="207" t="s">
        <v>17908</v>
      </c>
      <c r="F1204" s="207" t="s">
        <v>18308</v>
      </c>
      <c r="G1204" s="207" t="s">
        <v>18309</v>
      </c>
      <c r="H1204" s="207" t="s">
        <v>20736</v>
      </c>
      <c r="I1204" s="207" t="s">
        <v>21507</v>
      </c>
      <c r="J1204" s="220" t="s">
        <v>9955</v>
      </c>
      <c r="K1204" s="207"/>
      <c r="L1204" s="207"/>
      <c r="M1204" t="str" cm="1">
        <f t="array" ref="M1204">LOOKUP(2,1/(C1204:L1204&lt;&gt;""),C1204:L1204)</f>
        <v>Alchornea cordifolia</v>
      </c>
      <c r="N1204" s="207"/>
      <c r="O1204" s="207"/>
      <c r="P1204" s="207"/>
      <c r="Q1204" s="207"/>
      <c r="R1204" s="207"/>
      <c r="S1204" s="207"/>
      <c r="T1204" s="207"/>
      <c r="U1204" s="220" t="s">
        <v>9955</v>
      </c>
      <c r="V1204" s="225"/>
      <c r="W1204" s="207"/>
      <c r="X1204" s="207"/>
      <c r="Y1204" s="207"/>
      <c r="Z1204" s="207"/>
      <c r="AA1204" s="209"/>
      <c r="AB1204" s="225" t="s">
        <v>4169</v>
      </c>
      <c r="AC1204" s="210" t="s">
        <v>4169</v>
      </c>
      <c r="AD1204" s="210" t="s">
        <v>18766</v>
      </c>
      <c r="AE1204" s="210"/>
      <c r="AF1204" s="210" t="s">
        <v>18767</v>
      </c>
      <c r="AG1204" t="str">
        <f>IFERROR(IF(COUNTIF(C1204:L1204,"Feed Ingredient")&gt;0,INDEX(ani_diet!T:T,MATCH(M1204,ani_diet!D:D,0)),""),"")</f>
        <v>Alchornea cordifolia</v>
      </c>
      <c r="AH1204" s="60" t="str">
        <f>IF(IFERROR(IF(MATCH("Feed Ingredient", AOM[[#This Row],[L1]:[L10]],0)&gt;0, TRUE, FALSE), FALSE)=TRUE,IFERROR(VLOOKUP(M1204, ani_diet!C:C, 1, FALSE), "No Match"),FALSE)</f>
        <v>Alchornea cordifolia</v>
      </c>
      <c r="AI1204" t="s">
        <v>4169</v>
      </c>
      <c r="AL1204" t="str">
        <f>IFERROR(IF(COUNTIF(C1204:L1204,"Feed Ingredient")&gt;0,INDEX(ani_diet!T:T,MATCH(M1204,ani_diet!D:D,0)),""),"")</f>
        <v>Alchornea cordifolia</v>
      </c>
    </row>
    <row r="1205" spans="1:38">
      <c r="A1205" t="str">
        <f>_xlfn.TEXTJOIN("/",TRUE,AOM[[#This Row],[L1]:[L10]])</f>
        <v>Management/Livestock Management/Feed Characteristic/Feed Composition/Feed Ingredient/Forage Plants/Forage Trees/Anacardium occidentale/Anacardium occidentale Leaves</v>
      </c>
      <c r="B1205" s="207" t="s">
        <v>21768</v>
      </c>
      <c r="C1205" s="207" t="s">
        <v>17896</v>
      </c>
      <c r="D1205" s="207" t="s">
        <v>17898</v>
      </c>
      <c r="E1205" s="207" t="s">
        <v>17908</v>
      </c>
      <c r="F1205" s="207" t="s">
        <v>18308</v>
      </c>
      <c r="G1205" s="207" t="s">
        <v>18309</v>
      </c>
      <c r="H1205" s="207" t="s">
        <v>20736</v>
      </c>
      <c r="I1205" s="207" t="s">
        <v>21507</v>
      </c>
      <c r="J1205" s="207" t="s">
        <v>4465</v>
      </c>
      <c r="K1205" s="207" t="s">
        <v>21769</v>
      </c>
      <c r="L1205" s="207"/>
      <c r="M1205" t="str" cm="1">
        <f t="array" ref="M1205">LOOKUP(2,1/(C1205:L1205&lt;&gt;""),C1205:L1205)</f>
        <v>Anacardium occidentale Leaves</v>
      </c>
      <c r="N1205" s="207"/>
      <c r="O1205" s="207"/>
      <c r="P1205" s="207"/>
      <c r="Q1205" s="207"/>
      <c r="R1205" s="207"/>
      <c r="S1205" s="207"/>
      <c r="T1205" s="207"/>
      <c r="U1205" s="207" t="s">
        <v>4465</v>
      </c>
      <c r="V1205" s="211" t="s">
        <v>21770</v>
      </c>
      <c r="W1205" s="207"/>
      <c r="X1205" s="207"/>
      <c r="Y1205" s="207"/>
      <c r="Z1205" s="207"/>
      <c r="AA1205" s="209" t="s">
        <v>4468</v>
      </c>
      <c r="AB1205" s="209" t="s">
        <v>4169</v>
      </c>
      <c r="AC1205" s="210" t="s">
        <v>4169</v>
      </c>
      <c r="AD1205" s="210" t="s">
        <v>18766</v>
      </c>
      <c r="AE1205" s="210"/>
      <c r="AF1205" s="210" t="s">
        <v>18767</v>
      </c>
      <c r="AG1205" t="str">
        <f>IFERROR(IF(COUNTIF(C1205:L1205,"Feed Ingredient")&gt;0,INDEX(ani_diet!T:T,MATCH(M1205,ani_diet!D:D,0)),""),"")</f>
        <v>Anacardium occidentale Leaves</v>
      </c>
      <c r="AH1205" s="60" t="str">
        <f>IF(IFERROR(IF(MATCH("Feed Ingredient", AOM[[#This Row],[L1]:[L10]],0)&gt;0, TRUE, FALSE), FALSE)=TRUE,IFERROR(VLOOKUP(M1205, ani_diet!C:C, 1, FALSE), "No Match"),FALSE)</f>
        <v>Anacardium occidentale Leaves</v>
      </c>
      <c r="AI1205" t="s">
        <v>3539</v>
      </c>
      <c r="AL1205" t="str">
        <f>IFERROR(IF(COUNTIF(C1205:L1205,"Feed Ingredient")&gt;0,INDEX(ani_diet!T:T,MATCH(M1205,ani_diet!D:D,0)),""),"")</f>
        <v>Anacardium occidentale Leaves</v>
      </c>
    </row>
    <row r="1206" spans="1:38">
      <c r="A1206" t="str">
        <f>_xlfn.TEXTJOIN("/",TRUE,AOM[[#This Row],[L1]:[L10]])</f>
        <v>Management/Livestock Management/Feed Characteristic/Feed Composition/Feed Ingredient/Forage Plants/Forage Trees/Anacardium occidentale/Anacardium occidentale Leaves and Twigs</v>
      </c>
      <c r="B1206" s="207" t="s">
        <v>21771</v>
      </c>
      <c r="C1206" s="207" t="s">
        <v>17896</v>
      </c>
      <c r="D1206" s="207" t="s">
        <v>17898</v>
      </c>
      <c r="E1206" s="207" t="s">
        <v>17908</v>
      </c>
      <c r="F1206" s="207" t="s">
        <v>18308</v>
      </c>
      <c r="G1206" s="207" t="s">
        <v>18309</v>
      </c>
      <c r="H1206" s="207" t="s">
        <v>20736</v>
      </c>
      <c r="I1206" s="207" t="s">
        <v>21507</v>
      </c>
      <c r="J1206" s="207" t="s">
        <v>4465</v>
      </c>
      <c r="K1206" s="207" t="s">
        <v>21772</v>
      </c>
      <c r="L1206" s="207"/>
      <c r="M1206" t="str" cm="1">
        <f t="array" ref="M1206">LOOKUP(2,1/(C1206:L1206&lt;&gt;""),C1206:L1206)</f>
        <v>Anacardium occidentale Leaves and Twigs</v>
      </c>
      <c r="N1206" s="207"/>
      <c r="O1206" s="207"/>
      <c r="P1206" s="207"/>
      <c r="Q1206" s="207"/>
      <c r="R1206" s="207"/>
      <c r="S1206" s="207"/>
      <c r="T1206" s="207"/>
      <c r="U1206" s="207" t="s">
        <v>4465</v>
      </c>
      <c r="V1206" s="211" t="s">
        <v>21770</v>
      </c>
      <c r="W1206" s="207"/>
      <c r="X1206" s="207"/>
      <c r="Y1206" s="207"/>
      <c r="Z1206" s="207"/>
      <c r="AA1206" s="209" t="s">
        <v>4468</v>
      </c>
      <c r="AB1206" s="209" t="s">
        <v>4169</v>
      </c>
      <c r="AC1206" s="210" t="s">
        <v>4169</v>
      </c>
      <c r="AD1206" s="210" t="s">
        <v>4169</v>
      </c>
      <c r="AE1206" s="210"/>
      <c r="AF1206" s="210"/>
      <c r="AG1206" t="str">
        <f>IFERROR(IF(COUNTIF(C1206:L1206,"Feed Ingredient")&gt;0,INDEX(ani_diet!T:T,MATCH(M1206,ani_diet!D:D,0)),""),"")</f>
        <v>Anacardium occidentale Leaves and Twigs</v>
      </c>
      <c r="AH1206" s="60" t="str">
        <f>IF(IFERROR(IF(MATCH("Feed Ingredient", AOM[[#This Row],[L1]:[L10]],0)&gt;0, TRUE, FALSE), FALSE)=TRUE,IFERROR(VLOOKUP(M1206, ani_diet!C:C, 1, FALSE), "No Match"),FALSE)</f>
        <v>Anacardium occidentale Leaves and Twigs</v>
      </c>
      <c r="AI1206" t="s">
        <v>3539</v>
      </c>
      <c r="AL1206" t="str">
        <f>IFERROR(IF(COUNTIF(C1206:L1206,"Feed Ingredient")&gt;0,INDEX(ani_diet!T:T,MATCH(M1206,ani_diet!D:D,0)),""),"")</f>
        <v>Anacardium occidentale Leaves and Twigs</v>
      </c>
    </row>
    <row r="1207" spans="1:38">
      <c r="A1207" t="str">
        <f>_xlfn.TEXTJOIN("/",TRUE,AOM[[#This Row],[L1]:[L10]])</f>
        <v>Management/Livestock Management/Feed Characteristic/Feed Composition/Feed Ingredient/Forage Plants/Forage Trees/Anacardium occidentale</v>
      </c>
      <c r="B1207" s="207" t="s">
        <v>21773</v>
      </c>
      <c r="C1207" s="207" t="s">
        <v>17896</v>
      </c>
      <c r="D1207" s="207" t="s">
        <v>17898</v>
      </c>
      <c r="E1207" s="207" t="s">
        <v>17908</v>
      </c>
      <c r="F1207" s="207" t="s">
        <v>18308</v>
      </c>
      <c r="G1207" s="207" t="s">
        <v>18309</v>
      </c>
      <c r="H1207" s="207" t="s">
        <v>20736</v>
      </c>
      <c r="I1207" s="207" t="s">
        <v>21507</v>
      </c>
      <c r="J1207" s="207" t="s">
        <v>4465</v>
      </c>
      <c r="K1207" s="207"/>
      <c r="L1207" s="207"/>
      <c r="M1207" t="str" cm="1">
        <f t="array" ref="M1207">LOOKUP(2,1/(C1207:L1207&lt;&gt;""),C1207:L1207)</f>
        <v>Anacardium occidentale</v>
      </c>
      <c r="N1207" s="207" t="s">
        <v>19706</v>
      </c>
      <c r="O1207" s="207"/>
      <c r="P1207" s="207"/>
      <c r="Q1207" s="207"/>
      <c r="R1207" s="207"/>
      <c r="S1207" s="207"/>
      <c r="T1207" s="207"/>
      <c r="U1207" s="207" t="s">
        <v>4465</v>
      </c>
      <c r="V1207" s="211" t="s">
        <v>21770</v>
      </c>
      <c r="W1207" s="207"/>
      <c r="X1207" s="207"/>
      <c r="Y1207" s="207"/>
      <c r="Z1207" s="207"/>
      <c r="AA1207" s="209" t="s">
        <v>4468</v>
      </c>
      <c r="AB1207" s="211" t="s">
        <v>4169</v>
      </c>
      <c r="AC1207" s="210" t="s">
        <v>4169</v>
      </c>
      <c r="AD1207" s="210" t="s">
        <v>18766</v>
      </c>
      <c r="AE1207" s="210"/>
      <c r="AF1207" s="210" t="s">
        <v>18767</v>
      </c>
      <c r="AG1207" t="str">
        <f>IFERROR(IF(COUNTIF(C1207:L1207,"Feed Ingredient")&gt;0,INDEX(ani_diet!T:T,MATCH(M1207,ani_diet!D:D,0)),""),"")</f>
        <v>Anacardium occidentale</v>
      </c>
      <c r="AH1207" s="60" t="str">
        <f>IF(IFERROR(IF(MATCH("Feed Ingredient", AOM[[#This Row],[L1]:[L10]],0)&gt;0, TRUE, FALSE), FALSE)=TRUE,IFERROR(VLOOKUP(M1207, ani_diet!C:C, 1, FALSE), "No Match"),FALSE)</f>
        <v>Anacardium occidentale</v>
      </c>
      <c r="AI1207" t="s">
        <v>3539</v>
      </c>
      <c r="AL1207" t="str">
        <f>IFERROR(IF(COUNTIF(C1207:L1207,"Feed Ingredient")&gt;0,INDEX(ani_diet!T:T,MATCH(M1207,ani_diet!D:D,0)),""),"")</f>
        <v>Anacardium occidentale</v>
      </c>
    </row>
    <row r="1208" spans="1:38">
      <c r="A1208" t="str">
        <f>_xlfn.TEXTJOIN("/",TRUE,AOM[[#This Row],[L1]:[L10]])</f>
        <v>Management/Livestock Management/Feed Characteristic/Feed Composition/Feed Ingredient/Forage Plants/Forage Trees/Annona senegalensis/Annona senegalensis Leaves/Annona senegalensis Leaves Wilted</v>
      </c>
      <c r="B1208" s="207" t="s">
        <v>21774</v>
      </c>
      <c r="C1208" s="207" t="s">
        <v>17896</v>
      </c>
      <c r="D1208" s="207" t="s">
        <v>17898</v>
      </c>
      <c r="E1208" s="207" t="s">
        <v>17908</v>
      </c>
      <c r="F1208" s="207" t="s">
        <v>18308</v>
      </c>
      <c r="G1208" s="207" t="s">
        <v>18309</v>
      </c>
      <c r="H1208" s="207" t="s">
        <v>20736</v>
      </c>
      <c r="I1208" s="207" t="s">
        <v>21507</v>
      </c>
      <c r="J1208" s="207" t="s">
        <v>21775</v>
      </c>
      <c r="K1208" s="207" t="s">
        <v>21776</v>
      </c>
      <c r="L1208" s="207" t="s">
        <v>21777</v>
      </c>
      <c r="M1208" t="str" cm="1">
        <f t="array" ref="M1208">LOOKUP(2,1/(C1208:L1208&lt;&gt;""),C1208:L1208)</f>
        <v>Annona senegalensis Leaves Wilted</v>
      </c>
      <c r="N1208" s="207"/>
      <c r="O1208" s="207"/>
      <c r="P1208" s="207"/>
      <c r="Q1208" s="207"/>
      <c r="R1208" s="207"/>
      <c r="S1208" s="207"/>
      <c r="T1208" s="207"/>
      <c r="U1208" s="207" t="s">
        <v>21775</v>
      </c>
      <c r="V1208" s="211" t="s">
        <v>21778</v>
      </c>
      <c r="W1208" s="207"/>
      <c r="X1208" s="207"/>
      <c r="Y1208" s="207"/>
      <c r="Z1208" s="207"/>
      <c r="AA1208" s="209" t="s">
        <v>21779</v>
      </c>
      <c r="AB1208" s="209" t="s">
        <v>4169</v>
      </c>
      <c r="AC1208" s="210" t="s">
        <v>4169</v>
      </c>
      <c r="AD1208" s="210" t="s">
        <v>18766</v>
      </c>
      <c r="AE1208" s="210"/>
      <c r="AF1208" s="210" t="s">
        <v>18767</v>
      </c>
      <c r="AG1208" t="str">
        <f>IFERROR(IF(COUNTIF(C1208:L1208,"Feed Ingredient")&gt;0,INDEX(ani_diet!T:T,MATCH(M1208,ani_diet!D:D,0)),""),"")</f>
        <v/>
      </c>
      <c r="AH1208" s="60" t="str">
        <f>IF(IFERROR(IF(MATCH("Feed Ingredient", AOM[[#This Row],[L1]:[L10]],0)&gt;0, TRUE, FALSE), FALSE)=TRUE,IFERROR(VLOOKUP(M1208, ani_diet!C:C, 1, FALSE), "No Match"),FALSE)</f>
        <v>No Match</v>
      </c>
      <c r="AI1208" t="s">
        <v>21780</v>
      </c>
      <c r="AL1208" t="str">
        <f>IFERROR(IF(COUNTIF(C1208:L1208,"Feed Ingredient")&gt;0,INDEX(ani_diet!T:T,MATCH(M1208,ani_diet!D:D,0)),""),"")</f>
        <v/>
      </c>
    </row>
    <row r="1209" spans="1:38">
      <c r="A1209" t="str">
        <f>_xlfn.TEXTJOIN("/",TRUE,AOM[[#This Row],[L1]:[L10]])</f>
        <v>Management/Livestock Management/Feed Characteristic/Feed Composition/Feed Ingredient/Forage Plants/Forage Trees/Annona senegalensis/Annona senegalensis Leaves</v>
      </c>
      <c r="B1209" s="207" t="s">
        <v>21781</v>
      </c>
      <c r="C1209" s="207" t="s">
        <v>17896</v>
      </c>
      <c r="D1209" s="207" t="s">
        <v>17898</v>
      </c>
      <c r="E1209" s="207" t="s">
        <v>17908</v>
      </c>
      <c r="F1209" s="207" t="s">
        <v>18308</v>
      </c>
      <c r="G1209" s="207" t="s">
        <v>18309</v>
      </c>
      <c r="H1209" s="207" t="s">
        <v>20736</v>
      </c>
      <c r="I1209" s="207" t="s">
        <v>21507</v>
      </c>
      <c r="J1209" s="207" t="s">
        <v>21775</v>
      </c>
      <c r="K1209" s="207" t="s">
        <v>21776</v>
      </c>
      <c r="L1209" s="207"/>
      <c r="M1209" t="str" cm="1">
        <f t="array" ref="M1209">LOOKUP(2,1/(C1209:L1209&lt;&gt;""),C1209:L1209)</f>
        <v>Annona senegalensis Leaves</v>
      </c>
      <c r="N1209" s="207"/>
      <c r="O1209" s="207"/>
      <c r="P1209" s="207"/>
      <c r="Q1209" s="207"/>
      <c r="R1209" s="207"/>
      <c r="S1209" s="207"/>
      <c r="T1209" s="207"/>
      <c r="U1209" s="207" t="s">
        <v>21775</v>
      </c>
      <c r="V1209" s="211" t="s">
        <v>21778</v>
      </c>
      <c r="W1209" s="207"/>
      <c r="X1209" s="207"/>
      <c r="Y1209" s="207"/>
      <c r="Z1209" s="207"/>
      <c r="AA1209" s="209" t="s">
        <v>21779</v>
      </c>
      <c r="AB1209" s="209" t="s">
        <v>4169</v>
      </c>
      <c r="AC1209" s="210" t="s">
        <v>4169</v>
      </c>
      <c r="AD1209" s="210" t="s">
        <v>18766</v>
      </c>
      <c r="AE1209" s="210"/>
      <c r="AF1209" s="210" t="s">
        <v>18767</v>
      </c>
      <c r="AG1209" t="str">
        <f>IFERROR(IF(COUNTIF(C1209:L1209,"Feed Ingredient")&gt;0,INDEX(ani_diet!T:T,MATCH(M1209,ani_diet!D:D,0)),""),"")</f>
        <v>Annona senegalensis Leaves</v>
      </c>
      <c r="AH1209" s="60" t="str">
        <f>IF(IFERROR(IF(MATCH("Feed Ingredient", AOM[[#This Row],[L1]:[L10]],0)&gt;0, TRUE, FALSE), FALSE)=TRUE,IFERROR(VLOOKUP(M1209, ani_diet!C:C, 1, FALSE), "No Match"),FALSE)</f>
        <v>Annona senegalensis Leaves</v>
      </c>
      <c r="AI1209" t="s">
        <v>21780</v>
      </c>
      <c r="AL1209" t="str">
        <f>IFERROR(IF(COUNTIF(C1209:L1209,"Feed Ingredient")&gt;0,INDEX(ani_diet!T:T,MATCH(M1209,ani_diet!D:D,0)),""),"")</f>
        <v>Annona senegalensis Leaves</v>
      </c>
    </row>
    <row r="1210" spans="1:38">
      <c r="A1210" t="s">
        <v>21782</v>
      </c>
      <c r="B1210" s="207" t="s">
        <v>21783</v>
      </c>
      <c r="C1210" s="207" t="s">
        <v>17896</v>
      </c>
      <c r="D1210" s="207" t="s">
        <v>17898</v>
      </c>
      <c r="E1210" s="207" t="s">
        <v>17908</v>
      </c>
      <c r="F1210" s="207" t="s">
        <v>18308</v>
      </c>
      <c r="G1210" s="207" t="s">
        <v>18309</v>
      </c>
      <c r="H1210" s="207" t="s">
        <v>20736</v>
      </c>
      <c r="I1210" s="207" t="s">
        <v>21507</v>
      </c>
      <c r="J1210" s="207" t="s">
        <v>21775</v>
      </c>
      <c r="K1210" s="207" t="s">
        <v>21784</v>
      </c>
      <c r="L1210" s="207" t="s">
        <v>21785</v>
      </c>
      <c r="M1210" t="str" cm="1">
        <f t="array" ref="M1210">LOOKUP(2,1/(C1210:L1210&lt;&gt;""),C1210:L1210)</f>
        <v>Annona senegalensis Leaves and Twigs Wilted</v>
      </c>
      <c r="N1210" s="207"/>
      <c r="O1210" s="207"/>
      <c r="P1210" s="207"/>
      <c r="Q1210" s="207"/>
      <c r="R1210" s="207"/>
      <c r="S1210" s="207"/>
      <c r="T1210" s="207"/>
      <c r="U1210" s="207" t="s">
        <v>21775</v>
      </c>
      <c r="V1210" s="212" t="s">
        <v>21778</v>
      </c>
      <c r="W1210" s="207"/>
      <c r="X1210" s="207"/>
      <c r="Y1210" s="207"/>
      <c r="Z1210" s="207"/>
      <c r="AA1210" s="209" t="s">
        <v>21779</v>
      </c>
      <c r="AB1210" s="209" t="s">
        <v>4169</v>
      </c>
      <c r="AC1210" s="210" t="s">
        <v>4169</v>
      </c>
      <c r="AD1210" s="210" t="s">
        <v>18766</v>
      </c>
      <c r="AE1210" s="210"/>
      <c r="AF1210" s="210" t="s">
        <v>18767</v>
      </c>
      <c r="AG1210" t="str">
        <f>IFERROR(IF(COUNTIF(C1210:L1210,"Feed Ingredient")&gt;0,INDEX(ani_diet!T:T,MATCH(M1210,ani_diet!D:D,0)),""),"")</f>
        <v>Annona senegalensis Leaves and Twigs</v>
      </c>
      <c r="AH1210" s="60" t="str">
        <f>IF(IFERROR(IF(MATCH("Feed Ingredient", AOM[[#This Row],[L1]:[L10]],0)&gt;0, TRUE, FALSE), FALSE)=TRUE,IFERROR(VLOOKUP(M1210, ani_diet!C:C, 1, FALSE), "No Match"),FALSE)</f>
        <v>No Match</v>
      </c>
      <c r="AI1210" t="s">
        <v>21780</v>
      </c>
      <c r="AL1210" t="s">
        <v>21776</v>
      </c>
    </row>
    <row r="1211" spans="1:38">
      <c r="A1211" t="str">
        <f>_xlfn.TEXTJOIN("/",TRUE,AOM[[#This Row],[L1]:[L10]])</f>
        <v>Management/Livestock Management/Feed Characteristic/Feed Composition/Feed Ingredient/Forage Plants/Forage Trees/Annona senegalensis</v>
      </c>
      <c r="B1211" s="207" t="s">
        <v>21786</v>
      </c>
      <c r="C1211" s="207" t="s">
        <v>17896</v>
      </c>
      <c r="D1211" s="207" t="s">
        <v>17898</v>
      </c>
      <c r="E1211" s="207" t="s">
        <v>17908</v>
      </c>
      <c r="F1211" s="207" t="s">
        <v>18308</v>
      </c>
      <c r="G1211" s="207" t="s">
        <v>18309</v>
      </c>
      <c r="H1211" s="207" t="s">
        <v>20736</v>
      </c>
      <c r="I1211" s="207" t="s">
        <v>21507</v>
      </c>
      <c r="J1211" s="207" t="s">
        <v>21775</v>
      </c>
      <c r="K1211" s="207"/>
      <c r="L1211" s="207"/>
      <c r="M1211" t="str" cm="1">
        <f t="array" ref="M1211">LOOKUP(2,1/(C1211:L1211&lt;&gt;""),C1211:L1211)</f>
        <v>Annona senegalensis</v>
      </c>
      <c r="N1211" s="207"/>
      <c r="O1211" s="207"/>
      <c r="P1211" s="207"/>
      <c r="Q1211" s="207"/>
      <c r="R1211" s="207"/>
      <c r="S1211" s="207"/>
      <c r="T1211" s="207"/>
      <c r="U1211" s="207" t="s">
        <v>21775</v>
      </c>
      <c r="V1211" s="211" t="s">
        <v>21778</v>
      </c>
      <c r="W1211" s="207"/>
      <c r="X1211" s="207"/>
      <c r="Y1211" s="207"/>
      <c r="Z1211" s="207"/>
      <c r="AA1211" s="209" t="s">
        <v>21779</v>
      </c>
      <c r="AB1211" s="209" t="s">
        <v>4169</v>
      </c>
      <c r="AC1211" s="210" t="s">
        <v>4169</v>
      </c>
      <c r="AD1211" s="210" t="s">
        <v>18766</v>
      </c>
      <c r="AE1211" s="210"/>
      <c r="AF1211" s="210" t="s">
        <v>18767</v>
      </c>
      <c r="AG1211" t="str">
        <f>IFERROR(IF(COUNTIF(C1211:L1211,"Feed Ingredient")&gt;0,INDEX(ani_diet!T:T,MATCH(M1211,ani_diet!D:D,0)),""),"")</f>
        <v>Annona senegalensis</v>
      </c>
      <c r="AH1211" s="60" t="str">
        <f>IF(IFERROR(IF(MATCH("Feed Ingredient", AOM[[#This Row],[L1]:[L10]],0)&gt;0, TRUE, FALSE), FALSE)=TRUE,IFERROR(VLOOKUP(M1211, ani_diet!C:C, 1, FALSE), "No Match"),FALSE)</f>
        <v>Annona senegalensis</v>
      </c>
      <c r="AI1211" t="s">
        <v>21780</v>
      </c>
      <c r="AL1211" t="str">
        <f>IFERROR(IF(COUNTIF(C1211:L1211,"Feed Ingredient")&gt;0,INDEX(ani_diet!T:T,MATCH(M1211,ani_diet!D:D,0)),""),"")</f>
        <v>Annona senegalensis</v>
      </c>
    </row>
    <row r="1212" spans="1:38">
      <c r="A1212" t="str">
        <f>_xlfn.TEXTJOIN("/",TRUE,AOM[[#This Row],[L1]:[L10]])</f>
        <v>Management/Livestock Management/Feed Characteristic/Feed Composition/Feed Ingredient/Forage Plants/Forage Trees/Atriplex halimus/Atriplex halimus Ensiled</v>
      </c>
      <c r="B1212" s="207" t="s">
        <v>21787</v>
      </c>
      <c r="C1212" s="207" t="s">
        <v>17896</v>
      </c>
      <c r="D1212" s="207" t="s">
        <v>17898</v>
      </c>
      <c r="E1212" s="207" t="s">
        <v>17908</v>
      </c>
      <c r="F1212" s="207" t="s">
        <v>18308</v>
      </c>
      <c r="G1212" s="207" t="s">
        <v>18309</v>
      </c>
      <c r="H1212" s="207" t="s">
        <v>20736</v>
      </c>
      <c r="I1212" s="207" t="s">
        <v>21507</v>
      </c>
      <c r="J1212" s="207" t="s">
        <v>21788</v>
      </c>
      <c r="K1212" s="207" t="s">
        <v>21789</v>
      </c>
      <c r="L1212" s="207"/>
      <c r="M1212" t="str" cm="1">
        <f t="array" ref="M1212">LOOKUP(2,1/(C1212:L1212&lt;&gt;""),C1212:L1212)</f>
        <v>Atriplex halimus Ensiled</v>
      </c>
      <c r="N1212" s="207" t="s">
        <v>21790</v>
      </c>
      <c r="O1212" s="207"/>
      <c r="P1212" s="207"/>
      <c r="Q1212" s="207"/>
      <c r="R1212" s="207"/>
      <c r="S1212" s="207"/>
      <c r="T1212" s="207"/>
      <c r="U1212" s="207" t="s">
        <v>21788</v>
      </c>
      <c r="V1212" s="225" t="s">
        <v>21791</v>
      </c>
      <c r="W1212" s="207"/>
      <c r="X1212" s="207"/>
      <c r="Y1212" s="207"/>
      <c r="Z1212" s="207"/>
      <c r="AA1212" s="209" t="s">
        <v>21792</v>
      </c>
      <c r="AB1212" s="225" t="s">
        <v>4169</v>
      </c>
      <c r="AC1212" s="210" t="s">
        <v>4169</v>
      </c>
      <c r="AD1212" s="210" t="s">
        <v>18766</v>
      </c>
      <c r="AE1212" s="210"/>
      <c r="AF1212" s="210" t="s">
        <v>18767</v>
      </c>
      <c r="AG1212" t="str">
        <f>IFERROR(IF(COUNTIF(C1212:L1212,"Feed Ingredient")&gt;0,INDEX(ani_diet!T:T,MATCH(M1212,ani_diet!D:D,0)),""),"")</f>
        <v>Atriplex halimus</v>
      </c>
      <c r="AH1212" s="60" t="str">
        <f>IF(IFERROR(IF(MATCH("Feed Ingredient", AOM[[#This Row],[L1]:[L10]],0)&gt;0, TRUE, FALSE), FALSE)=TRUE,IFERROR(VLOOKUP(M1212, ani_diet!C:C, 1, FALSE), "No Match"),FALSE)</f>
        <v>No Match</v>
      </c>
      <c r="AI1212" s="220" t="s">
        <v>21793</v>
      </c>
      <c r="AL1212" t="str">
        <f>IFERROR(IF(COUNTIF(C1212:L1212,"Feed Ingredient")&gt;0,INDEX(ani_diet!T:T,MATCH(M1212,ani_diet!D:D,0)),""),"")</f>
        <v>Atriplex halimus</v>
      </c>
    </row>
    <row r="1213" spans="1:38">
      <c r="A1213" t="str">
        <f>_xlfn.TEXTJOIN("/",TRUE,AOM[[#This Row],[L1]:[L10]])</f>
        <v>Management/Livestock Management/Feed Characteristic/Feed Composition/Feed Ingredient/Forage Plants/Forage Trees/Atriplex halimus/Atriplex halimus Leaves and Twigs</v>
      </c>
      <c r="B1213" s="207" t="s">
        <v>21794</v>
      </c>
      <c r="C1213" s="207" t="s">
        <v>17896</v>
      </c>
      <c r="D1213" s="207" t="s">
        <v>17898</v>
      </c>
      <c r="E1213" s="207" t="s">
        <v>17908</v>
      </c>
      <c r="F1213" s="207" t="s">
        <v>18308</v>
      </c>
      <c r="G1213" s="207" t="s">
        <v>18309</v>
      </c>
      <c r="H1213" s="207" t="s">
        <v>20736</v>
      </c>
      <c r="I1213" s="207" t="s">
        <v>21507</v>
      </c>
      <c r="J1213" s="207" t="s">
        <v>21788</v>
      </c>
      <c r="K1213" s="207" t="s">
        <v>21795</v>
      </c>
      <c r="L1213" s="207"/>
      <c r="M1213" t="str" cm="1">
        <f t="array" ref="M1213">LOOKUP(2,1/(C1213:L1213&lt;&gt;""),C1213:L1213)</f>
        <v>Atriplex halimus Leaves and Twigs</v>
      </c>
      <c r="N1213" s="207" t="s">
        <v>21796</v>
      </c>
      <c r="O1213" s="207"/>
      <c r="P1213" s="207"/>
      <c r="Q1213" s="207"/>
      <c r="R1213" s="207"/>
      <c r="S1213" s="207"/>
      <c r="T1213" s="207"/>
      <c r="U1213" s="207" t="s">
        <v>21788</v>
      </c>
      <c r="V1213" s="211" t="s">
        <v>21791</v>
      </c>
      <c r="W1213" s="207"/>
      <c r="X1213" s="207"/>
      <c r="Y1213" s="207"/>
      <c r="Z1213" s="207"/>
      <c r="AA1213" s="209" t="s">
        <v>21792</v>
      </c>
      <c r="AB1213" s="211" t="s">
        <v>21797</v>
      </c>
      <c r="AC1213" s="210" t="s">
        <v>4169</v>
      </c>
      <c r="AD1213" s="210" t="s">
        <v>18766</v>
      </c>
      <c r="AE1213" s="210"/>
      <c r="AF1213" s="210" t="s">
        <v>18767</v>
      </c>
      <c r="AG1213" t="str">
        <f>IFERROR(IF(COUNTIF(C1213:L1213,"Feed Ingredient")&gt;0,INDEX(ani_diet!T:T,MATCH(M1213,ani_diet!D:D,0)),""),"")</f>
        <v>Atriplex halimus Leaves and Twigs</v>
      </c>
      <c r="AH1213" s="60" t="str">
        <f>IF(IFERROR(IF(MATCH("Feed Ingredient", AOM[[#This Row],[L1]:[L10]],0)&gt;0, TRUE, FALSE), FALSE)=TRUE,IFERROR(VLOOKUP(M1213, ani_diet!C:C, 1, FALSE), "No Match"),FALSE)</f>
        <v>Atriplex halimus Leaves and Twigs</v>
      </c>
      <c r="AI1213" s="220" t="s">
        <v>21793</v>
      </c>
      <c r="AL1213" t="str">
        <f>IFERROR(IF(COUNTIF(C1213:L1213,"Feed Ingredient")&gt;0,INDEX(ani_diet!T:T,MATCH(M1213,ani_diet!D:D,0)),""),"")</f>
        <v>Atriplex halimus Leaves and Twigs</v>
      </c>
    </row>
    <row r="1214" spans="1:38">
      <c r="A1214" t="str">
        <f>_xlfn.TEXTJOIN("/",TRUE,AOM[[#This Row],[L1]:[L10]])</f>
        <v>Management/Livestock Management/Feed Characteristic/Feed Composition/Feed Ingredient/Forage Plants/Forage Trees/Atriplex nummularia/Atriplex nummularia Dried</v>
      </c>
      <c r="B1214" s="207" t="s">
        <v>21798</v>
      </c>
      <c r="C1214" s="207" t="s">
        <v>17896</v>
      </c>
      <c r="D1214" s="207" t="s">
        <v>17898</v>
      </c>
      <c r="E1214" s="207" t="s">
        <v>17908</v>
      </c>
      <c r="F1214" s="207" t="s">
        <v>18308</v>
      </c>
      <c r="G1214" s="207" t="s">
        <v>18309</v>
      </c>
      <c r="H1214" s="207" t="s">
        <v>20736</v>
      </c>
      <c r="I1214" s="207" t="s">
        <v>21507</v>
      </c>
      <c r="J1214" s="207" t="s">
        <v>9976</v>
      </c>
      <c r="K1214" s="207" t="s">
        <v>21799</v>
      </c>
      <c r="L1214" s="207"/>
      <c r="M1214" t="str" cm="1">
        <f t="array" ref="M1214">LOOKUP(2,1/(C1214:L1214&lt;&gt;""),C1214:L1214)</f>
        <v>Atriplex nummularia Dried</v>
      </c>
      <c r="N1214" s="207" t="s">
        <v>21800</v>
      </c>
      <c r="O1214" s="207" t="s">
        <v>8288</v>
      </c>
      <c r="P1214" s="207" t="s">
        <v>8288</v>
      </c>
      <c r="Q1214" s="207" t="s">
        <v>8288</v>
      </c>
      <c r="R1214" s="207" t="s">
        <v>8288</v>
      </c>
      <c r="S1214" s="207" t="s">
        <v>21801</v>
      </c>
      <c r="T1214" s="207" t="s">
        <v>8288</v>
      </c>
      <c r="U1214" s="207" t="s">
        <v>9976</v>
      </c>
      <c r="V1214" s="209" t="s">
        <v>21802</v>
      </c>
      <c r="W1214" s="207" t="s">
        <v>8288</v>
      </c>
      <c r="X1214" s="207" t="s">
        <v>8288</v>
      </c>
      <c r="Y1214" s="207" t="s">
        <v>8288</v>
      </c>
      <c r="Z1214" s="207" t="s">
        <v>8288</v>
      </c>
      <c r="AA1214" s="209" t="s">
        <v>9977</v>
      </c>
      <c r="AB1214" s="209" t="s">
        <v>4169</v>
      </c>
      <c r="AC1214" s="210" t="s">
        <v>4169</v>
      </c>
      <c r="AD1214" s="210" t="s">
        <v>18766</v>
      </c>
      <c r="AE1214" s="210"/>
      <c r="AF1214" s="210" t="s">
        <v>18767</v>
      </c>
      <c r="AG1214" t="str">
        <f>IFERROR(IF(COUNTIF(C1214:L1214,"Feed Ingredient")&gt;0,INDEX(ani_diet!T:T,MATCH(M1214,ani_diet!D:D,0)),""),"")</f>
        <v>Atriplex nummularia</v>
      </c>
      <c r="AH1214" s="60" t="str">
        <f>IF(IFERROR(IF(MATCH("Feed Ingredient", AOM[[#This Row],[L1]:[L10]],0)&gt;0, TRUE, FALSE), FALSE)=TRUE,IFERROR(VLOOKUP(M1214, ani_diet!C:C, 1, FALSE), "No Match"),FALSE)</f>
        <v>No Match</v>
      </c>
      <c r="AI1214" s="220" t="s">
        <v>21793</v>
      </c>
      <c r="AL1214" t="str">
        <f>IFERROR(IF(COUNTIF(C1214:L1214,"Feed Ingredient")&gt;0,INDEX(ani_diet!T:T,MATCH(M1214,ani_diet!D:D,0)),""),"")</f>
        <v>Atriplex nummularia</v>
      </c>
    </row>
    <row r="1215" spans="1:38">
      <c r="A1215" t="str">
        <f>_xlfn.TEXTJOIN("/",TRUE,AOM[[#This Row],[L1]:[L10]])</f>
        <v>Management/Livestock Management/Feed Characteristic/Feed Composition/Feed Ingredient/Forage Plants/Forage Trees/Atriplex nummularia/Atriplex nummularia Dried Ground</v>
      </c>
      <c r="B1215" s="207" t="s">
        <v>21803</v>
      </c>
      <c r="C1215" s="207" t="s">
        <v>17896</v>
      </c>
      <c r="D1215" s="207" t="s">
        <v>17898</v>
      </c>
      <c r="E1215" s="207" t="s">
        <v>17908</v>
      </c>
      <c r="F1215" s="207" t="s">
        <v>18308</v>
      </c>
      <c r="G1215" s="207" t="s">
        <v>18309</v>
      </c>
      <c r="H1215" s="207" t="s">
        <v>20736</v>
      </c>
      <c r="I1215" s="207" t="s">
        <v>21507</v>
      </c>
      <c r="J1215" s="207" t="s">
        <v>9976</v>
      </c>
      <c r="K1215" s="207" t="s">
        <v>21804</v>
      </c>
      <c r="L1215" s="207"/>
      <c r="M1215" t="str" cm="1">
        <f t="array" ref="M1215">LOOKUP(2,1/(C1215:L1215&lt;&gt;""),C1215:L1215)</f>
        <v>Atriplex nummularia Dried Ground</v>
      </c>
      <c r="N1215" s="207" t="s">
        <v>21805</v>
      </c>
      <c r="O1215" s="207" t="s">
        <v>8288</v>
      </c>
      <c r="P1215" s="207" t="s">
        <v>8288</v>
      </c>
      <c r="Q1215" s="207" t="s">
        <v>8288</v>
      </c>
      <c r="R1215" s="207" t="s">
        <v>8288</v>
      </c>
      <c r="S1215" s="207" t="s">
        <v>21801</v>
      </c>
      <c r="T1215" s="207" t="s">
        <v>8288</v>
      </c>
      <c r="U1215" s="207" t="s">
        <v>9976</v>
      </c>
      <c r="V1215" s="209" t="s">
        <v>21802</v>
      </c>
      <c r="W1215" s="207" t="s">
        <v>8288</v>
      </c>
      <c r="X1215" s="207" t="s">
        <v>8288</v>
      </c>
      <c r="Y1215" s="207" t="s">
        <v>8288</v>
      </c>
      <c r="Z1215" s="207" t="s">
        <v>8288</v>
      </c>
      <c r="AA1215" s="209" t="s">
        <v>9977</v>
      </c>
      <c r="AB1215" s="209" t="s">
        <v>4169</v>
      </c>
      <c r="AC1215" s="210" t="s">
        <v>4169</v>
      </c>
      <c r="AD1215" s="210" t="s">
        <v>18766</v>
      </c>
      <c r="AE1215" s="210"/>
      <c r="AF1215" s="210" t="s">
        <v>18767</v>
      </c>
      <c r="AG1215" t="str">
        <f>IFERROR(IF(COUNTIF(C1215:L1215,"Feed Ingredient")&gt;0,INDEX(ani_diet!T:T,MATCH(M1215,ani_diet!D:D,0)),""),"")</f>
        <v>Atriplex nummularia</v>
      </c>
      <c r="AH1215" s="60" t="str">
        <f>IF(IFERROR(IF(MATCH("Feed Ingredient", AOM[[#This Row],[L1]:[L10]],0)&gt;0, TRUE, FALSE), FALSE)=TRUE,IFERROR(VLOOKUP(M1215, ani_diet!C:C, 1, FALSE), "No Match"),FALSE)</f>
        <v>No Match</v>
      </c>
      <c r="AI1215" s="220" t="s">
        <v>21793</v>
      </c>
      <c r="AL1215" t="str">
        <f>IFERROR(IF(COUNTIF(C1215:L1215,"Feed Ingredient")&gt;0,INDEX(ani_diet!T:T,MATCH(M1215,ani_diet!D:D,0)),""),"")</f>
        <v>Atriplex nummularia</v>
      </c>
    </row>
    <row r="1216" spans="1:38">
      <c r="A1216" t="str">
        <f>_xlfn.TEXTJOIN("/",TRUE,AOM[[#This Row],[L1]:[L10]])</f>
        <v>Management/Livestock Management/Feed Characteristic/Feed Composition/Feed Ingredient/Forage Plants/Forage Trees/Atriplex nummularia/Atriplex nummularia Leaves</v>
      </c>
      <c r="B1216" s="207" t="s">
        <v>21806</v>
      </c>
      <c r="C1216" s="207" t="s">
        <v>17896</v>
      </c>
      <c r="D1216" s="207" t="s">
        <v>17898</v>
      </c>
      <c r="E1216" s="207" t="s">
        <v>17908</v>
      </c>
      <c r="F1216" s="207" t="s">
        <v>18308</v>
      </c>
      <c r="G1216" s="207" t="s">
        <v>18309</v>
      </c>
      <c r="H1216" s="207" t="s">
        <v>20736</v>
      </c>
      <c r="I1216" s="207" t="s">
        <v>21507</v>
      </c>
      <c r="J1216" s="207" t="s">
        <v>9976</v>
      </c>
      <c r="K1216" s="207" t="s">
        <v>21807</v>
      </c>
      <c r="L1216" s="207"/>
      <c r="M1216" t="str" cm="1">
        <f t="array" ref="M1216">LOOKUP(2,1/(C1216:L1216&lt;&gt;""),C1216:L1216)</f>
        <v>Atriplex nummularia Leaves</v>
      </c>
      <c r="N1216" s="207" t="s">
        <v>21808</v>
      </c>
      <c r="O1216" s="207" t="s">
        <v>8288</v>
      </c>
      <c r="P1216" s="207" t="s">
        <v>8288</v>
      </c>
      <c r="Q1216" s="207" t="s">
        <v>8288</v>
      </c>
      <c r="R1216" s="207" t="s">
        <v>8288</v>
      </c>
      <c r="S1216" s="207" t="s">
        <v>21801</v>
      </c>
      <c r="T1216" s="207" t="s">
        <v>8288</v>
      </c>
      <c r="U1216" s="207" t="s">
        <v>9976</v>
      </c>
      <c r="V1216" s="209" t="s">
        <v>21802</v>
      </c>
      <c r="W1216" s="207" t="s">
        <v>8288</v>
      </c>
      <c r="X1216" s="207" t="s">
        <v>8288</v>
      </c>
      <c r="Y1216" s="207" t="s">
        <v>8288</v>
      </c>
      <c r="Z1216" s="207" t="s">
        <v>8288</v>
      </c>
      <c r="AA1216" s="209" t="s">
        <v>9977</v>
      </c>
      <c r="AB1216" s="209" t="s">
        <v>4169</v>
      </c>
      <c r="AC1216" s="210" t="s">
        <v>4169</v>
      </c>
      <c r="AD1216" s="210" t="s">
        <v>18766</v>
      </c>
      <c r="AE1216" s="210"/>
      <c r="AF1216" s="210" t="s">
        <v>18767</v>
      </c>
      <c r="AG1216" t="str">
        <f>IFERROR(IF(COUNTIF(C1216:L1216,"Feed Ingredient")&gt;0,INDEX(ani_diet!T:T,MATCH(M1216,ani_diet!D:D,0)),""),"")</f>
        <v>Atriplex nummularia Leaves</v>
      </c>
      <c r="AH1216" s="60" t="str">
        <f>IF(IFERROR(IF(MATCH("Feed Ingredient", AOM[[#This Row],[L1]:[L10]],0)&gt;0, TRUE, FALSE), FALSE)=TRUE,IFERROR(VLOOKUP(M1216, ani_diet!C:C, 1, FALSE), "No Match"),FALSE)</f>
        <v>Atriplex nummularia Leaves</v>
      </c>
      <c r="AI1216" s="220" t="s">
        <v>21793</v>
      </c>
      <c r="AL1216" t="str">
        <f>IFERROR(IF(COUNTIF(C1216:L1216,"Feed Ingredient")&gt;0,INDEX(ani_diet!T:T,MATCH(M1216,ani_diet!D:D,0)),""),"")</f>
        <v>Atriplex nummularia Leaves</v>
      </c>
    </row>
    <row r="1217" spans="1:38">
      <c r="A1217" t="str">
        <f>_xlfn.TEXTJOIN("/",TRUE,AOM[[#This Row],[L1]:[L10]])</f>
        <v>Management/Livestock Management/Feed Characteristic/Feed Composition/Feed Ingredient/Forage Plants/Forage Trees/Atriplex nummularia/Atriplex nummularia Leaves and Twigs</v>
      </c>
      <c r="B1217" s="207" t="s">
        <v>21809</v>
      </c>
      <c r="C1217" s="207" t="s">
        <v>17896</v>
      </c>
      <c r="D1217" s="207" t="s">
        <v>17898</v>
      </c>
      <c r="E1217" s="207" t="s">
        <v>17908</v>
      </c>
      <c r="F1217" s="207" t="s">
        <v>18308</v>
      </c>
      <c r="G1217" s="207" t="s">
        <v>18309</v>
      </c>
      <c r="H1217" s="207" t="s">
        <v>20736</v>
      </c>
      <c r="I1217" s="207" t="s">
        <v>21507</v>
      </c>
      <c r="J1217" s="207" t="s">
        <v>9976</v>
      </c>
      <c r="K1217" s="207" t="s">
        <v>21810</v>
      </c>
      <c r="L1217" s="207"/>
      <c r="M1217" t="str" cm="1">
        <f t="array" ref="M1217">LOOKUP(2,1/(C1217:L1217&lt;&gt;""),C1217:L1217)</f>
        <v>Atriplex nummularia Leaves and Twigs</v>
      </c>
      <c r="N1217" s="207" t="s">
        <v>21811</v>
      </c>
      <c r="O1217" s="207"/>
      <c r="P1217" s="207"/>
      <c r="Q1217" s="207"/>
      <c r="R1217" s="207"/>
      <c r="S1217" s="207"/>
      <c r="T1217" s="207"/>
      <c r="U1217" s="207" t="s">
        <v>9976</v>
      </c>
      <c r="V1217" s="209" t="s">
        <v>21802</v>
      </c>
      <c r="W1217" s="207"/>
      <c r="X1217" s="207"/>
      <c r="Y1217" s="207"/>
      <c r="Z1217" s="207"/>
      <c r="AA1217" s="209" t="s">
        <v>9977</v>
      </c>
      <c r="AB1217" s="211" t="s">
        <v>21797</v>
      </c>
      <c r="AC1217" s="210" t="s">
        <v>4169</v>
      </c>
      <c r="AD1217" s="210" t="s">
        <v>18766</v>
      </c>
      <c r="AE1217" s="210"/>
      <c r="AF1217" s="210" t="s">
        <v>18767</v>
      </c>
      <c r="AG1217" t="str">
        <f>IFERROR(IF(COUNTIF(C1217:L1217,"Feed Ingredient")&gt;0,INDEX(ani_diet!T:T,MATCH(M1217,ani_diet!D:D,0)),""),"")</f>
        <v>Atriplex nummularia Leaves and Twigs</v>
      </c>
      <c r="AH1217" s="60" t="str">
        <f>IF(IFERROR(IF(MATCH("Feed Ingredient", AOM[[#This Row],[L1]:[L10]],0)&gt;0, TRUE, FALSE), FALSE)=TRUE,IFERROR(VLOOKUP(M1217, ani_diet!C:C, 1, FALSE), "No Match"),FALSE)</f>
        <v>Atriplex nummularia Leaves and Twigs</v>
      </c>
      <c r="AI1217" s="220" t="s">
        <v>21793</v>
      </c>
      <c r="AL1217" t="str">
        <f>IFERROR(IF(COUNTIF(C1217:L1217,"Feed Ingredient")&gt;0,INDEX(ani_diet!T:T,MATCH(M1217,ani_diet!D:D,0)),""),"")</f>
        <v>Atriplex nummularia Leaves and Twigs</v>
      </c>
    </row>
    <row r="1218" spans="1:38">
      <c r="A1218" t="str">
        <f>_xlfn.TEXTJOIN("/",TRUE,AOM[[#This Row],[L1]:[L10]])</f>
        <v>Management/Livestock Management/Feed Characteristic/Feed Composition/Feed Ingredient/Forage Plants/Forage Trees/Atriplex nummularia</v>
      </c>
      <c r="B1218" s="207" t="s">
        <v>21812</v>
      </c>
      <c r="C1218" s="207" t="s">
        <v>17896</v>
      </c>
      <c r="D1218" s="207" t="s">
        <v>17898</v>
      </c>
      <c r="E1218" s="207" t="s">
        <v>17908</v>
      </c>
      <c r="F1218" s="207" t="s">
        <v>18308</v>
      </c>
      <c r="G1218" s="207" t="s">
        <v>18309</v>
      </c>
      <c r="H1218" s="207" t="s">
        <v>20736</v>
      </c>
      <c r="I1218" s="207" t="s">
        <v>21507</v>
      </c>
      <c r="J1218" s="207" t="s">
        <v>9976</v>
      </c>
      <c r="K1218" s="207"/>
      <c r="L1218" s="207"/>
      <c r="M1218" t="str" cm="1">
        <f t="array" ref="M1218">LOOKUP(2,1/(C1218:L1218&lt;&gt;""),C1218:L1218)</f>
        <v>Atriplex nummularia</v>
      </c>
      <c r="N1218" s="207" t="s">
        <v>21813</v>
      </c>
      <c r="O1218" s="207" t="s">
        <v>8288</v>
      </c>
      <c r="P1218" s="207" t="s">
        <v>8288</v>
      </c>
      <c r="Q1218" s="207" t="s">
        <v>8288</v>
      </c>
      <c r="R1218" s="207" t="s">
        <v>8288</v>
      </c>
      <c r="S1218" s="207" t="s">
        <v>21801</v>
      </c>
      <c r="T1218" s="207" t="s">
        <v>8288</v>
      </c>
      <c r="U1218" s="207" t="s">
        <v>9976</v>
      </c>
      <c r="V1218" s="209" t="s">
        <v>21802</v>
      </c>
      <c r="W1218" s="207" t="s">
        <v>8288</v>
      </c>
      <c r="X1218" s="207" t="s">
        <v>8288</v>
      </c>
      <c r="Y1218" s="207" t="s">
        <v>8288</v>
      </c>
      <c r="Z1218" s="207" t="s">
        <v>8288</v>
      </c>
      <c r="AA1218" s="209" t="s">
        <v>9977</v>
      </c>
      <c r="AB1218" s="211" t="s">
        <v>21797</v>
      </c>
      <c r="AC1218" s="210" t="s">
        <v>4169</v>
      </c>
      <c r="AD1218" s="210" t="s">
        <v>18766</v>
      </c>
      <c r="AE1218" s="210"/>
      <c r="AF1218" s="210" t="s">
        <v>18767</v>
      </c>
      <c r="AG1218" t="str">
        <f>IFERROR(IF(COUNTIF(C1218:L1218,"Feed Ingredient")&gt;0,INDEX(ani_diet!T:T,MATCH(M1218,ani_diet!D:D,0)),""),"")</f>
        <v>Atriplex nummularia</v>
      </c>
      <c r="AH1218" s="60" t="str">
        <f>IF(IFERROR(IF(MATCH("Feed Ingredient", AOM[[#This Row],[L1]:[L10]],0)&gt;0, TRUE, FALSE), FALSE)=TRUE,IFERROR(VLOOKUP(M1218, ani_diet!C:C, 1, FALSE), "No Match"),FALSE)</f>
        <v>Atriplex nummularia</v>
      </c>
      <c r="AI1218" s="220" t="s">
        <v>21793</v>
      </c>
      <c r="AL1218" t="str">
        <f>IFERROR(IF(COUNTIF(C1218:L1218,"Feed Ingredient")&gt;0,INDEX(ani_diet!T:T,MATCH(M1218,ani_diet!D:D,0)),""),"")</f>
        <v>Atriplex nummularia</v>
      </c>
    </row>
    <row r="1219" spans="1:38">
      <c r="A1219" t="str">
        <f>_xlfn.TEXTJOIN("/",TRUE,AOM[[#This Row],[L1]:[L10]])</f>
        <v>Management/Livestock Management/Feed Characteristic/Feed Composition/Feed Ingredient/Forage Plants/Forage Trees/Azadirachta indica/Azadirachta indica Leaves/Azadirachta indica Leaves Dried</v>
      </c>
      <c r="B1219" s="207" t="s">
        <v>21814</v>
      </c>
      <c r="C1219" s="207" t="s">
        <v>17896</v>
      </c>
      <c r="D1219" s="207" t="s">
        <v>17898</v>
      </c>
      <c r="E1219" s="207" t="s">
        <v>17908</v>
      </c>
      <c r="F1219" s="207" t="s">
        <v>18308</v>
      </c>
      <c r="G1219" s="207" t="s">
        <v>18309</v>
      </c>
      <c r="H1219" s="207" t="s">
        <v>20736</v>
      </c>
      <c r="I1219" s="207" t="s">
        <v>21507</v>
      </c>
      <c r="J1219" s="207" t="s">
        <v>9979</v>
      </c>
      <c r="K1219" s="207" t="s">
        <v>21815</v>
      </c>
      <c r="L1219" s="207" t="s">
        <v>21816</v>
      </c>
      <c r="M1219" t="str" cm="1">
        <f t="array" ref="M1219">LOOKUP(2,1/(C1219:L1219&lt;&gt;""),C1219:L1219)</f>
        <v>Azadirachta indica Leaves Dried</v>
      </c>
      <c r="N1219" s="207"/>
      <c r="O1219" s="207"/>
      <c r="P1219" s="207"/>
      <c r="Q1219" s="207"/>
      <c r="R1219" s="207"/>
      <c r="S1219" s="207"/>
      <c r="T1219" s="207"/>
      <c r="U1219" s="207" t="s">
        <v>9979</v>
      </c>
      <c r="V1219" s="209" t="s">
        <v>21817</v>
      </c>
      <c r="W1219" s="207"/>
      <c r="X1219" s="207"/>
      <c r="Y1219" s="207"/>
      <c r="Z1219" s="207"/>
      <c r="AA1219" s="209" t="s">
        <v>9980</v>
      </c>
      <c r="AB1219" s="209" t="s">
        <v>4169</v>
      </c>
      <c r="AC1219" s="210" t="s">
        <v>4169</v>
      </c>
      <c r="AD1219" s="210" t="s">
        <v>18766</v>
      </c>
      <c r="AE1219" s="210"/>
      <c r="AF1219" s="210" t="s">
        <v>18767</v>
      </c>
      <c r="AG1219" t="str">
        <f>IFERROR(IF(COUNTIF(C1219:L1219,"Feed Ingredient")&gt;0,INDEX(ani_diet!T:T,MATCH(M1219,ani_diet!D:D,0)),""),"")</f>
        <v>Azadirachta indica Leaves</v>
      </c>
      <c r="AH1219" s="60" t="str">
        <f>IF(IFERROR(IF(MATCH("Feed Ingredient", AOM[[#This Row],[L1]:[L10]],0)&gt;0, TRUE, FALSE), FALSE)=TRUE,IFERROR(VLOOKUP(M1219, ani_diet!C:C, 1, FALSE), "No Match"),FALSE)</f>
        <v>No Match</v>
      </c>
      <c r="AI1219" s="220" t="s">
        <v>21818</v>
      </c>
      <c r="AL1219" t="str">
        <f>IFERROR(IF(COUNTIF(C1219:L1219,"Feed Ingredient")&gt;0,INDEX(ani_diet!T:T,MATCH(M1219,ani_diet!D:D,0)),""),"")</f>
        <v>Azadirachta indica Leaves</v>
      </c>
    </row>
    <row r="1220" spans="1:38">
      <c r="A1220" t="str">
        <f>_xlfn.TEXTJOIN("/",TRUE,AOM[[#This Row],[L1]:[L10]])</f>
        <v>Management/Livestock Management/Feed Characteristic/Feed Composition/Feed Ingredient/Forage Plants/Forage Trees/Azadirachta indica/Azadirachta indica Leaves/Azadirachta indica Leaves Wilted</v>
      </c>
      <c r="B1220" s="207" t="s">
        <v>21819</v>
      </c>
      <c r="C1220" s="207" t="s">
        <v>17896</v>
      </c>
      <c r="D1220" s="207" t="s">
        <v>17898</v>
      </c>
      <c r="E1220" s="207" t="s">
        <v>17908</v>
      </c>
      <c r="F1220" s="207" t="s">
        <v>18308</v>
      </c>
      <c r="G1220" s="207" t="s">
        <v>18309</v>
      </c>
      <c r="H1220" s="207" t="s">
        <v>20736</v>
      </c>
      <c r="I1220" s="207" t="s">
        <v>21507</v>
      </c>
      <c r="J1220" s="207" t="s">
        <v>9979</v>
      </c>
      <c r="K1220" s="207" t="s">
        <v>21815</v>
      </c>
      <c r="L1220" s="207" t="s">
        <v>21820</v>
      </c>
      <c r="M1220" t="str" cm="1">
        <f t="array" ref="M1220">LOOKUP(2,1/(C1220:L1220&lt;&gt;""),C1220:L1220)</f>
        <v>Azadirachta indica Leaves Wilted</v>
      </c>
      <c r="N1220" s="207" t="s">
        <v>21821</v>
      </c>
      <c r="O1220" s="207"/>
      <c r="P1220" s="207"/>
      <c r="Q1220" s="207"/>
      <c r="R1220" s="207"/>
      <c r="S1220" s="207"/>
      <c r="T1220" s="207"/>
      <c r="U1220" s="207" t="s">
        <v>9979</v>
      </c>
      <c r="V1220" s="209" t="s">
        <v>21817</v>
      </c>
      <c r="W1220" s="207"/>
      <c r="X1220" s="207"/>
      <c r="Y1220" s="207"/>
      <c r="Z1220" s="207"/>
      <c r="AA1220" s="209" t="s">
        <v>9980</v>
      </c>
      <c r="AB1220" s="209" t="s">
        <v>4169</v>
      </c>
      <c r="AC1220" s="210" t="s">
        <v>4169</v>
      </c>
      <c r="AD1220" s="210" t="s">
        <v>18766</v>
      </c>
      <c r="AE1220" s="210"/>
      <c r="AF1220" s="210" t="s">
        <v>18767</v>
      </c>
      <c r="AG1220" t="str">
        <f>IFERROR(IF(COUNTIF(C1220:L1220,"Feed Ingredient")&gt;0,INDEX(ani_diet!T:T,MATCH(M1220,ani_diet!D:D,0)),""),"")</f>
        <v>Azadirachta indica Leaves</v>
      </c>
      <c r="AH1220" s="60" t="str">
        <f>IF(IFERROR(IF(MATCH("Feed Ingredient", AOM[[#This Row],[L1]:[L10]],0)&gt;0, TRUE, FALSE), FALSE)=TRUE,IFERROR(VLOOKUP(M1220, ani_diet!C:C, 1, FALSE), "No Match"),FALSE)</f>
        <v>No Match</v>
      </c>
      <c r="AI1220" s="220" t="s">
        <v>21818</v>
      </c>
      <c r="AL1220" t="str">
        <f>IFERROR(IF(COUNTIF(C1220:L1220,"Feed Ingredient")&gt;0,INDEX(ani_diet!T:T,MATCH(M1220,ani_diet!D:D,0)),""),"")</f>
        <v>Azadirachta indica Leaves</v>
      </c>
    </row>
    <row r="1221" spans="1:38">
      <c r="A1221" t="str">
        <f>_xlfn.TEXTJOIN("/",TRUE,AOM[[#This Row],[L1]:[L10]])</f>
        <v>Management/Livestock Management/Feed Characteristic/Feed Composition/Feed Ingredient/Forage Plants/Forage Trees/Azadirachta indica/Azadirachta indica Leaves</v>
      </c>
      <c r="B1221" s="207" t="s">
        <v>21822</v>
      </c>
      <c r="C1221" s="207" t="s">
        <v>17896</v>
      </c>
      <c r="D1221" s="207" t="s">
        <v>17898</v>
      </c>
      <c r="E1221" s="207" t="s">
        <v>17908</v>
      </c>
      <c r="F1221" s="207" t="s">
        <v>18308</v>
      </c>
      <c r="G1221" s="207" t="s">
        <v>18309</v>
      </c>
      <c r="H1221" s="207" t="s">
        <v>20736</v>
      </c>
      <c r="I1221" s="207" t="s">
        <v>21507</v>
      </c>
      <c r="J1221" s="207" t="s">
        <v>9979</v>
      </c>
      <c r="K1221" s="207" t="s">
        <v>21815</v>
      </c>
      <c r="L1221" s="207"/>
      <c r="M1221" t="str" cm="1">
        <f t="array" ref="M1221">LOOKUP(2,1/(C1221:L1221&lt;&gt;""),C1221:L1221)</f>
        <v>Azadirachta indica Leaves</v>
      </c>
      <c r="N1221" s="207"/>
      <c r="O1221" s="207"/>
      <c r="P1221" s="207"/>
      <c r="Q1221" s="207"/>
      <c r="R1221" s="207"/>
      <c r="S1221" s="207"/>
      <c r="T1221" s="207"/>
      <c r="U1221" s="207" t="s">
        <v>9979</v>
      </c>
      <c r="V1221" s="209" t="s">
        <v>21817</v>
      </c>
      <c r="W1221" s="207"/>
      <c r="X1221" s="207"/>
      <c r="Y1221" s="207"/>
      <c r="Z1221" s="207"/>
      <c r="AA1221" s="209" t="s">
        <v>9980</v>
      </c>
      <c r="AB1221" s="211" t="s">
        <v>21823</v>
      </c>
      <c r="AC1221" s="210" t="s">
        <v>4169</v>
      </c>
      <c r="AD1221" s="210" t="s">
        <v>18766</v>
      </c>
      <c r="AE1221" s="210"/>
      <c r="AF1221" s="210" t="s">
        <v>18767</v>
      </c>
      <c r="AG1221" t="str">
        <f>IFERROR(IF(COUNTIF(C1221:L1221,"Feed Ingredient")&gt;0,INDEX(ani_diet!T:T,MATCH(M1221,ani_diet!D:D,0)),""),"")</f>
        <v>Azadirachta indica Leaves</v>
      </c>
      <c r="AH1221" s="60" t="str">
        <f>IF(IFERROR(IF(MATCH("Feed Ingredient", AOM[[#This Row],[L1]:[L10]],0)&gt;0, TRUE, FALSE), FALSE)=TRUE,IFERROR(VLOOKUP(M1221, ani_diet!C:C, 1, FALSE), "No Match"),FALSE)</f>
        <v>Azadirachta indica Leaves</v>
      </c>
      <c r="AI1221" s="220" t="s">
        <v>21818</v>
      </c>
      <c r="AL1221" t="str">
        <f>IFERROR(IF(COUNTIF(C1221:L1221,"Feed Ingredient")&gt;0,INDEX(ani_diet!T:T,MATCH(M1221,ani_diet!D:D,0)),""),"")</f>
        <v>Azadirachta indica Leaves</v>
      </c>
    </row>
    <row r="1222" spans="1:38">
      <c r="A1222" t="str">
        <f>_xlfn.TEXTJOIN("/",TRUE,AOM[[#This Row],[L1]:[L10]])</f>
        <v>Management/Livestock Management/Feed Characteristic/Feed Composition/Feed Ingredient/Forage Plants/Forage Trees/Azadirachta indica</v>
      </c>
      <c r="B1222" s="207" t="s">
        <v>21824</v>
      </c>
      <c r="C1222" s="207" t="s">
        <v>17896</v>
      </c>
      <c r="D1222" s="207" t="s">
        <v>17898</v>
      </c>
      <c r="E1222" s="207" t="s">
        <v>17908</v>
      </c>
      <c r="F1222" s="207" t="s">
        <v>18308</v>
      </c>
      <c r="G1222" s="207" t="s">
        <v>18309</v>
      </c>
      <c r="H1222" s="207" t="s">
        <v>20736</v>
      </c>
      <c r="I1222" s="207" t="s">
        <v>21507</v>
      </c>
      <c r="J1222" s="207" t="s">
        <v>9979</v>
      </c>
      <c r="K1222" s="207"/>
      <c r="L1222" s="207"/>
      <c r="M1222" t="str" cm="1">
        <f t="array" ref="M1222">LOOKUP(2,1/(C1222:L1222&lt;&gt;""),C1222:L1222)</f>
        <v>Azadirachta indica</v>
      </c>
      <c r="N1222" s="207"/>
      <c r="O1222" s="207"/>
      <c r="P1222" s="207"/>
      <c r="Q1222" s="207"/>
      <c r="R1222" s="207"/>
      <c r="S1222" s="207"/>
      <c r="T1222" s="207"/>
      <c r="U1222" s="207" t="s">
        <v>9979</v>
      </c>
      <c r="V1222" s="209" t="s">
        <v>21817</v>
      </c>
      <c r="W1222" s="207"/>
      <c r="X1222" s="207"/>
      <c r="Y1222" s="207"/>
      <c r="Z1222" s="207"/>
      <c r="AA1222" s="209" t="s">
        <v>9980</v>
      </c>
      <c r="AB1222" s="211" t="s">
        <v>21823</v>
      </c>
      <c r="AC1222" s="210" t="s">
        <v>4169</v>
      </c>
      <c r="AD1222" s="210" t="s">
        <v>18766</v>
      </c>
      <c r="AE1222" s="210"/>
      <c r="AF1222" s="210" t="s">
        <v>18767</v>
      </c>
      <c r="AG1222" t="str">
        <f>IFERROR(IF(COUNTIF(C1222:L1222,"Feed Ingredient")&gt;0,INDEX(ani_diet!T:T,MATCH(M1222,ani_diet!D:D,0)),""),"")</f>
        <v>Azadirachta indica</v>
      </c>
      <c r="AH1222" s="60" t="str">
        <f>IF(IFERROR(IF(MATCH("Feed Ingredient", AOM[[#This Row],[L1]:[L10]],0)&gt;0, TRUE, FALSE), FALSE)=TRUE,IFERROR(VLOOKUP(M1222, ani_diet!C:C, 1, FALSE), "No Match"),FALSE)</f>
        <v>Azadirachta indica</v>
      </c>
      <c r="AI1222" s="220" t="s">
        <v>21818</v>
      </c>
      <c r="AL1222" t="str">
        <f>IFERROR(IF(COUNTIF(C1222:L1222,"Feed Ingredient")&gt;0,INDEX(ani_diet!T:T,MATCH(M1222,ani_diet!D:D,0)),""),"")</f>
        <v>Azadirachta indica</v>
      </c>
    </row>
    <row r="1223" spans="1:38">
      <c r="A1223" t="s">
        <v>21825</v>
      </c>
      <c r="B1223" s="207" t="s">
        <v>21826</v>
      </c>
      <c r="C1223" s="207" t="s">
        <v>17896</v>
      </c>
      <c r="D1223" s="207" t="s">
        <v>17898</v>
      </c>
      <c r="E1223" s="207" t="s">
        <v>17908</v>
      </c>
      <c r="F1223" s="207" t="s">
        <v>18308</v>
      </c>
      <c r="G1223" s="207" t="s">
        <v>18309</v>
      </c>
      <c r="H1223" s="207" t="s">
        <v>20736</v>
      </c>
      <c r="I1223" s="207" t="s">
        <v>21507</v>
      </c>
      <c r="J1223" s="207" t="s">
        <v>21827</v>
      </c>
      <c r="K1223" s="207" t="s">
        <v>21828</v>
      </c>
      <c r="L1223" s="207"/>
      <c r="M1223" t="str" cm="1">
        <f t="array" ref="M1223">LOOKUP(2,1/(C1223:L1223&lt;&gt;""),C1223:L1223)</f>
        <v>Balanites aegyptiaca Dried</v>
      </c>
      <c r="N1223" s="207" t="s">
        <v>21829</v>
      </c>
      <c r="O1223" s="207"/>
      <c r="P1223" s="207"/>
      <c r="Q1223" s="207"/>
      <c r="R1223" s="207"/>
      <c r="S1223" s="207"/>
      <c r="T1223" s="207"/>
      <c r="U1223" s="207" t="s">
        <v>21827</v>
      </c>
      <c r="V1223" s="209" t="s">
        <v>21830</v>
      </c>
      <c r="W1223" s="207"/>
      <c r="X1223" s="207"/>
      <c r="Y1223" s="207"/>
      <c r="Z1223" s="207"/>
      <c r="AA1223" s="209" t="s">
        <v>21831</v>
      </c>
      <c r="AB1223" s="212" t="s">
        <v>4169</v>
      </c>
      <c r="AC1223" s="210" t="s">
        <v>4169</v>
      </c>
      <c r="AD1223" s="210" t="s">
        <v>18766</v>
      </c>
      <c r="AE1223" s="210"/>
      <c r="AF1223" s="210" t="s">
        <v>18767</v>
      </c>
      <c r="AG1223" t="str">
        <f>IFERROR(IF(COUNTIF(C1223:L1223,"Feed Ingredient")&gt;0,INDEX(ani_diet!T:T,MATCH(M1223,ani_diet!D:D,0)),""),"")</f>
        <v>Balanites aegyptiaca</v>
      </c>
      <c r="AH1223" s="60" t="str">
        <f>IF(IFERROR(IF(MATCH("Feed Ingredient", AOM[[#This Row],[L1]:[L10]],0)&gt;0, TRUE, FALSE), FALSE)=TRUE,IFERROR(VLOOKUP(M1223, ani_diet!C:C, 1, FALSE), "No Match"),FALSE)</f>
        <v>No Match</v>
      </c>
      <c r="AI1223" s="207" t="s">
        <v>21832</v>
      </c>
      <c r="AL1223" t="s">
        <v>21827</v>
      </c>
    </row>
    <row r="1224" spans="1:38">
      <c r="A1224" t="str">
        <f>_xlfn.TEXTJOIN("/",TRUE,AOM[[#This Row],[L1]:[L10]])</f>
        <v>Management/Livestock Management/Feed Characteristic/Feed Composition/Feed Ingredient/Forage Plants/Forage Trees/Balanites aegyptiaca/Balanites aegyptiaca Leaves/Balanites aegyptiaca Leaves Ground</v>
      </c>
      <c r="B1224" s="207" t="s">
        <v>21833</v>
      </c>
      <c r="C1224" s="207" t="s">
        <v>17896</v>
      </c>
      <c r="D1224" s="207" t="s">
        <v>17898</v>
      </c>
      <c r="E1224" s="207" t="s">
        <v>17908</v>
      </c>
      <c r="F1224" s="207" t="s">
        <v>18308</v>
      </c>
      <c r="G1224" s="207" t="s">
        <v>18309</v>
      </c>
      <c r="H1224" s="207" t="s">
        <v>20736</v>
      </c>
      <c r="I1224" s="207" t="s">
        <v>21507</v>
      </c>
      <c r="J1224" s="207" t="s">
        <v>21827</v>
      </c>
      <c r="K1224" s="207" t="s">
        <v>21834</v>
      </c>
      <c r="L1224" s="207" t="s">
        <v>21835</v>
      </c>
      <c r="M1224" t="str" cm="1">
        <f t="array" ref="M1224">LOOKUP(2,1/(C1224:L1224&lt;&gt;""),C1224:L1224)</f>
        <v>Balanites aegyptiaca Leaves Ground</v>
      </c>
      <c r="N1224" s="207"/>
      <c r="O1224" s="207"/>
      <c r="P1224" s="207"/>
      <c r="Q1224" s="207"/>
      <c r="R1224" s="207"/>
      <c r="S1224" s="207"/>
      <c r="T1224" s="207"/>
      <c r="U1224" s="207" t="s">
        <v>21827</v>
      </c>
      <c r="V1224" s="209" t="s">
        <v>21830</v>
      </c>
      <c r="W1224" s="207"/>
      <c r="X1224" s="207"/>
      <c r="Y1224" s="207"/>
      <c r="Z1224" s="207"/>
      <c r="AA1224" s="209" t="s">
        <v>21831</v>
      </c>
      <c r="AB1224" s="225" t="s">
        <v>4169</v>
      </c>
      <c r="AC1224" s="210" t="s">
        <v>4169</v>
      </c>
      <c r="AD1224" s="210" t="s">
        <v>18766</v>
      </c>
      <c r="AE1224" s="210"/>
      <c r="AF1224" s="210" t="s">
        <v>18767</v>
      </c>
      <c r="AG1224" t="str">
        <f>IFERROR(IF(COUNTIF(C1224:L1224,"Feed Ingredient")&gt;0,INDEX(ani_diet!T:T,MATCH(M1224,ani_diet!D:D,0)),""),"")</f>
        <v>Balanites aegyptiaca Leaves</v>
      </c>
      <c r="AH1224" s="60" t="str">
        <f>IF(IFERROR(IF(MATCH("Feed Ingredient", AOM[[#This Row],[L1]:[L10]],0)&gt;0, TRUE, FALSE), FALSE)=TRUE,IFERROR(VLOOKUP(M1224, ani_diet!C:C, 1, FALSE), "No Match"),FALSE)</f>
        <v>No Match</v>
      </c>
      <c r="AI1224" s="220" t="s">
        <v>21832</v>
      </c>
      <c r="AL1224" t="str">
        <f>IFERROR(IF(COUNTIF(C1224:L1224,"Feed Ingredient")&gt;0,INDEX(ani_diet!T:T,MATCH(M1224,ani_diet!D:D,0)),""),"")</f>
        <v>Balanites aegyptiaca Leaves</v>
      </c>
    </row>
    <row r="1225" spans="1:38">
      <c r="A1225" t="str">
        <f>_xlfn.TEXTJOIN("/",TRUE,AOM[[#This Row],[L1]:[L10]])</f>
        <v>Management/Livestock Management/Feed Characteristic/Feed Composition/Feed Ingredient/Forage Plants/Forage Trees/Balanites aegyptiaca/Balanites aegyptiaca Leaves</v>
      </c>
      <c r="B1225" s="207" t="s">
        <v>21836</v>
      </c>
      <c r="C1225" s="207" t="s">
        <v>17896</v>
      </c>
      <c r="D1225" s="207" t="s">
        <v>17898</v>
      </c>
      <c r="E1225" s="207" t="s">
        <v>17908</v>
      </c>
      <c r="F1225" s="207" t="s">
        <v>18308</v>
      </c>
      <c r="G1225" s="207" t="s">
        <v>18309</v>
      </c>
      <c r="H1225" s="207" t="s">
        <v>20736</v>
      </c>
      <c r="I1225" s="207" t="s">
        <v>21507</v>
      </c>
      <c r="J1225" s="207" t="s">
        <v>21827</v>
      </c>
      <c r="K1225" s="207" t="s">
        <v>21834</v>
      </c>
      <c r="L1225" s="207"/>
      <c r="M1225" t="str" cm="1">
        <f t="array" ref="M1225">LOOKUP(2,1/(C1225:L1225&lt;&gt;""),C1225:L1225)</f>
        <v>Balanites aegyptiaca Leaves</v>
      </c>
      <c r="N1225" s="207"/>
      <c r="O1225" s="207"/>
      <c r="P1225" s="207"/>
      <c r="Q1225" s="207"/>
      <c r="R1225" s="207"/>
      <c r="S1225" s="207"/>
      <c r="T1225" s="207"/>
      <c r="U1225" s="207" t="s">
        <v>21827</v>
      </c>
      <c r="V1225" s="209" t="s">
        <v>21830</v>
      </c>
      <c r="W1225" s="207"/>
      <c r="X1225" s="207"/>
      <c r="Y1225" s="207"/>
      <c r="Z1225" s="207"/>
      <c r="AA1225" s="209" t="s">
        <v>21831</v>
      </c>
      <c r="AB1225" s="211" t="s">
        <v>21837</v>
      </c>
      <c r="AC1225" s="210" t="s">
        <v>4169</v>
      </c>
      <c r="AD1225" s="210" t="s">
        <v>18766</v>
      </c>
      <c r="AE1225" s="210"/>
      <c r="AF1225" s="210" t="s">
        <v>18767</v>
      </c>
      <c r="AG1225" t="str">
        <f>IFERROR(IF(COUNTIF(C1225:L1225,"Feed Ingredient")&gt;0,INDEX(ani_diet!T:T,MATCH(M1225,ani_diet!D:D,0)),""),"")</f>
        <v>Balanites aegyptiaca Leaves</v>
      </c>
      <c r="AH1225" s="60" t="str">
        <f>IF(IFERROR(IF(MATCH("Feed Ingredient", AOM[[#This Row],[L1]:[L10]],0)&gt;0, TRUE, FALSE), FALSE)=TRUE,IFERROR(VLOOKUP(M1225, ani_diet!C:C, 1, FALSE), "No Match"),FALSE)</f>
        <v>Balanites aegyptiaca Leaves</v>
      </c>
      <c r="AI1225" s="220" t="s">
        <v>21832</v>
      </c>
      <c r="AL1225" t="str">
        <f>IFERROR(IF(COUNTIF(C1225:L1225,"Feed Ingredient")&gt;0,INDEX(ani_diet!T:T,MATCH(M1225,ani_diet!D:D,0)),""),"")</f>
        <v>Balanites aegyptiaca Leaves</v>
      </c>
    </row>
    <row r="1226" spans="1:38">
      <c r="A1226" t="str">
        <f>_xlfn.TEXTJOIN("/",TRUE,AOM[[#This Row],[L1]:[L10]])</f>
        <v>Management/Livestock Management/Feed Characteristic/Feed Composition/Feed Ingredient/Forage Plants/Forage Trees/Balanites aegyptiaca</v>
      </c>
      <c r="B1226" s="207" t="s">
        <v>21838</v>
      </c>
      <c r="C1226" s="207" t="s">
        <v>17896</v>
      </c>
      <c r="D1226" s="207" t="s">
        <v>17898</v>
      </c>
      <c r="E1226" s="207" t="s">
        <v>17908</v>
      </c>
      <c r="F1226" s="207" t="s">
        <v>18308</v>
      </c>
      <c r="G1226" s="207" t="s">
        <v>18309</v>
      </c>
      <c r="H1226" s="207" t="s">
        <v>20736</v>
      </c>
      <c r="I1226" s="207" t="s">
        <v>21507</v>
      </c>
      <c r="J1226" s="207" t="s">
        <v>21827</v>
      </c>
      <c r="K1226" s="207"/>
      <c r="L1226" s="207"/>
      <c r="M1226" t="str" cm="1">
        <f t="array" ref="M1226">LOOKUP(2,1/(C1226:L1226&lt;&gt;""),C1226:L1226)</f>
        <v>Balanites aegyptiaca</v>
      </c>
      <c r="N1226" s="207" t="s">
        <v>21839</v>
      </c>
      <c r="O1226" s="207"/>
      <c r="P1226" s="207"/>
      <c r="Q1226" s="207"/>
      <c r="R1226" s="207"/>
      <c r="S1226" s="207"/>
      <c r="T1226" s="207"/>
      <c r="U1226" s="207" t="s">
        <v>21827</v>
      </c>
      <c r="V1226" s="209" t="s">
        <v>21830</v>
      </c>
      <c r="W1226" s="207"/>
      <c r="X1226" s="207"/>
      <c r="Y1226" s="207"/>
      <c r="Z1226" s="207"/>
      <c r="AA1226" s="209" t="s">
        <v>21831</v>
      </c>
      <c r="AB1226" s="211" t="s">
        <v>21837</v>
      </c>
      <c r="AC1226" s="210" t="s">
        <v>4169</v>
      </c>
      <c r="AD1226" s="210" t="s">
        <v>18766</v>
      </c>
      <c r="AE1226" s="210"/>
      <c r="AF1226" s="210" t="s">
        <v>18767</v>
      </c>
      <c r="AG1226" t="str">
        <f>IFERROR(IF(COUNTIF(C1226:L1226,"Feed Ingredient")&gt;0,INDEX(ani_diet!T:T,MATCH(M1226,ani_diet!D:D,0)),""),"")</f>
        <v>Balanites aegyptiaca</v>
      </c>
      <c r="AH1226" s="60" t="str">
        <f>IF(IFERROR(IF(MATCH("Feed Ingredient", AOM[[#This Row],[L1]:[L10]],0)&gt;0, TRUE, FALSE), FALSE)=TRUE,IFERROR(VLOOKUP(M1226, ani_diet!C:C, 1, FALSE), "No Match"),FALSE)</f>
        <v>Balanites aegyptiaca</v>
      </c>
      <c r="AI1226" s="207" t="s">
        <v>21832</v>
      </c>
      <c r="AL1226" t="str">
        <f>IFERROR(IF(COUNTIF(C1226:L1226,"Feed Ingredient")&gt;0,INDEX(ani_diet!T:T,MATCH(M1226,ani_diet!D:D,0)),""),"")</f>
        <v>Balanites aegyptiaca</v>
      </c>
    </row>
    <row r="1227" spans="1:38">
      <c r="A1227" t="str">
        <f>_xlfn.TEXTJOIN("/",TRUE,AOM[[#This Row],[L1]:[L10]])</f>
        <v>Management/Livestock Management/Feed Characteristic/Feed Composition/Feed Ingredient/Forage Plants/Forage Trees/Berchemia discolor/Berchemia discolor Leaves/Berchemia discolor Leaves Crushed Dried</v>
      </c>
      <c r="B1227" s="207" t="s">
        <v>21840</v>
      </c>
      <c r="C1227" s="207" t="s">
        <v>17896</v>
      </c>
      <c r="D1227" s="207" t="s">
        <v>17898</v>
      </c>
      <c r="E1227" s="207" t="s">
        <v>17908</v>
      </c>
      <c r="F1227" s="207" t="s">
        <v>18308</v>
      </c>
      <c r="G1227" s="207" t="s">
        <v>18309</v>
      </c>
      <c r="H1227" s="207" t="s">
        <v>20736</v>
      </c>
      <c r="I1227" s="207" t="s">
        <v>21507</v>
      </c>
      <c r="J1227" s="207" t="s">
        <v>9985</v>
      </c>
      <c r="K1227" s="207" t="s">
        <v>21841</v>
      </c>
      <c r="L1227" s="207" t="s">
        <v>21842</v>
      </c>
      <c r="M1227" t="str" cm="1">
        <f t="array" ref="M1227">LOOKUP(2,1/(C1227:L1227&lt;&gt;""),C1227:L1227)</f>
        <v>Berchemia discolor Leaves Crushed Dried</v>
      </c>
      <c r="N1227" s="207"/>
      <c r="O1227" s="207"/>
      <c r="P1227" s="207"/>
      <c r="Q1227" s="207"/>
      <c r="R1227" s="207"/>
      <c r="S1227" s="207"/>
      <c r="T1227" s="207"/>
      <c r="U1227" s="207" t="s">
        <v>9985</v>
      </c>
      <c r="V1227" s="209" t="s">
        <v>21843</v>
      </c>
      <c r="W1227" s="207"/>
      <c r="X1227" s="207"/>
      <c r="Y1227" s="207"/>
      <c r="Z1227" s="207"/>
      <c r="AA1227" s="209" t="s">
        <v>9986</v>
      </c>
      <c r="AB1227" s="209" t="s">
        <v>4169</v>
      </c>
      <c r="AC1227" s="210" t="s">
        <v>4169</v>
      </c>
      <c r="AD1227" s="210" t="s">
        <v>18766</v>
      </c>
      <c r="AE1227" s="210"/>
      <c r="AF1227" s="210" t="s">
        <v>18767</v>
      </c>
      <c r="AG1227" t="str">
        <f>IFERROR(IF(COUNTIF(C1227:L1227,"Feed Ingredient")&gt;0,INDEX(ani_diet!T:T,MATCH(M1227,ani_diet!D:D,0)),""),"")</f>
        <v>Berchemia discolor Leaves</v>
      </c>
      <c r="AH1227" s="60" t="str">
        <f>IF(IFERROR(IF(MATCH("Feed Ingredient", AOM[[#This Row],[L1]:[L10]],0)&gt;0, TRUE, FALSE), FALSE)=TRUE,IFERROR(VLOOKUP(M1227, ani_diet!C:C, 1, FALSE), "No Match"),FALSE)</f>
        <v>No Match</v>
      </c>
      <c r="AI1227" t="s">
        <v>3539</v>
      </c>
      <c r="AL1227" t="str">
        <f>IFERROR(IF(COUNTIF(C1227:L1227,"Feed Ingredient")&gt;0,INDEX(ani_diet!T:T,MATCH(M1227,ani_diet!D:D,0)),""),"")</f>
        <v>Berchemia discolor Leaves</v>
      </c>
    </row>
    <row r="1228" spans="1:38">
      <c r="A1228" t="str">
        <f>_xlfn.TEXTJOIN("/",TRUE,AOM[[#This Row],[L1]:[L10]])</f>
        <v>Management/Livestock Management/Feed Characteristic/Feed Composition/Feed Ingredient/Forage Plants/Forage Trees/Berchemia discolor/Berchemia discolor Leaves/Berchemia discolor Leaves Dried</v>
      </c>
      <c r="B1228" s="207" t="s">
        <v>21844</v>
      </c>
      <c r="C1228" s="207" t="s">
        <v>17896</v>
      </c>
      <c r="D1228" s="207" t="s">
        <v>17898</v>
      </c>
      <c r="E1228" s="207" t="s">
        <v>17908</v>
      </c>
      <c r="F1228" s="207" t="s">
        <v>18308</v>
      </c>
      <c r="G1228" s="207" t="s">
        <v>18309</v>
      </c>
      <c r="H1228" s="207" t="s">
        <v>20736</v>
      </c>
      <c r="I1228" s="207" t="s">
        <v>21507</v>
      </c>
      <c r="J1228" s="207" t="s">
        <v>9985</v>
      </c>
      <c r="K1228" s="207" t="s">
        <v>21841</v>
      </c>
      <c r="L1228" s="207" t="s">
        <v>21845</v>
      </c>
      <c r="M1228" t="str" cm="1">
        <f t="array" ref="M1228">LOOKUP(2,1/(C1228:L1228&lt;&gt;""),C1228:L1228)</f>
        <v>Berchemia discolor Leaves Dried</v>
      </c>
      <c r="N1228" s="207"/>
      <c r="O1228" s="207"/>
      <c r="P1228" s="207"/>
      <c r="Q1228" s="207"/>
      <c r="R1228" s="207"/>
      <c r="S1228" s="207"/>
      <c r="T1228" s="207"/>
      <c r="U1228" s="207" t="s">
        <v>9985</v>
      </c>
      <c r="V1228" s="209" t="s">
        <v>21843</v>
      </c>
      <c r="W1228" s="207"/>
      <c r="X1228" s="207"/>
      <c r="Y1228" s="207"/>
      <c r="Z1228" s="207"/>
      <c r="AA1228" s="209" t="s">
        <v>9986</v>
      </c>
      <c r="AB1228" s="209" t="s">
        <v>4169</v>
      </c>
      <c r="AC1228" s="210" t="s">
        <v>4169</v>
      </c>
      <c r="AD1228" s="210" t="s">
        <v>18766</v>
      </c>
      <c r="AE1228" s="210"/>
      <c r="AF1228" s="210" t="s">
        <v>18767</v>
      </c>
      <c r="AG1228" t="str">
        <f>IFERROR(IF(COUNTIF(C1228:L1228,"Feed Ingredient")&gt;0,INDEX(ani_diet!T:T,MATCH(M1228,ani_diet!D:D,0)),""),"")</f>
        <v>Berchemia discolor Leaves</v>
      </c>
      <c r="AH1228" s="60" t="str">
        <f>IF(IFERROR(IF(MATCH("Feed Ingredient", AOM[[#This Row],[L1]:[L10]],0)&gt;0, TRUE, FALSE), FALSE)=TRUE,IFERROR(VLOOKUP(M1228, ani_diet!C:C, 1, FALSE), "No Match"),FALSE)</f>
        <v>No Match</v>
      </c>
      <c r="AI1228" t="s">
        <v>3539</v>
      </c>
      <c r="AL1228" t="str">
        <f>IFERROR(IF(COUNTIF(C1228:L1228,"Feed Ingredient")&gt;0,INDEX(ani_diet!T:T,MATCH(M1228,ani_diet!D:D,0)),""),"")</f>
        <v>Berchemia discolor Leaves</v>
      </c>
    </row>
    <row r="1229" spans="1:38">
      <c r="A1229" t="str">
        <f>_xlfn.TEXTJOIN("/",TRUE,AOM[[#This Row],[L1]:[L10]])</f>
        <v>Management/Livestock Management/Feed Characteristic/Feed Composition/Feed Ingredient/Forage Plants/Forage Trees/Berchemia discolor/Berchemia discolor Leaves</v>
      </c>
      <c r="B1229" s="207" t="s">
        <v>21846</v>
      </c>
      <c r="C1229" s="207" t="s">
        <v>17896</v>
      </c>
      <c r="D1229" s="207" t="s">
        <v>17898</v>
      </c>
      <c r="E1229" s="207" t="s">
        <v>17908</v>
      </c>
      <c r="F1229" s="207" t="s">
        <v>18308</v>
      </c>
      <c r="G1229" s="207" t="s">
        <v>18309</v>
      </c>
      <c r="H1229" s="207" t="s">
        <v>20736</v>
      </c>
      <c r="I1229" s="207" t="s">
        <v>21507</v>
      </c>
      <c r="J1229" s="207" t="s">
        <v>9985</v>
      </c>
      <c r="K1229" s="207" t="s">
        <v>21841</v>
      </c>
      <c r="L1229" s="207"/>
      <c r="M1229" t="str" cm="1">
        <f t="array" ref="M1229">LOOKUP(2,1/(C1229:L1229&lt;&gt;""),C1229:L1229)</f>
        <v>Berchemia discolor Leaves</v>
      </c>
      <c r="N1229" s="207"/>
      <c r="O1229" s="207"/>
      <c r="P1229" s="207"/>
      <c r="Q1229" s="207"/>
      <c r="R1229" s="207"/>
      <c r="S1229" s="207"/>
      <c r="T1229" s="207"/>
      <c r="U1229" s="207" t="s">
        <v>9985</v>
      </c>
      <c r="V1229" s="209" t="s">
        <v>21843</v>
      </c>
      <c r="W1229" s="207"/>
      <c r="X1229" s="207"/>
      <c r="Y1229" s="207"/>
      <c r="Z1229" s="207"/>
      <c r="AA1229" s="209" t="s">
        <v>9986</v>
      </c>
      <c r="AB1229" s="209" t="s">
        <v>4169</v>
      </c>
      <c r="AC1229" s="210" t="s">
        <v>4169</v>
      </c>
      <c r="AD1229" s="210" t="s">
        <v>18766</v>
      </c>
      <c r="AE1229" s="210"/>
      <c r="AF1229" s="210" t="s">
        <v>18767</v>
      </c>
      <c r="AG1229" t="str">
        <f>IFERROR(IF(COUNTIF(C1229:L1229,"Feed Ingredient")&gt;0,INDEX(ani_diet!T:T,MATCH(M1229,ani_diet!D:D,0)),""),"")</f>
        <v>Berchemia discolor Leaves</v>
      </c>
      <c r="AH1229" s="60" t="str">
        <f>IF(IFERROR(IF(MATCH("Feed Ingredient", AOM[[#This Row],[L1]:[L10]],0)&gt;0, TRUE, FALSE), FALSE)=TRUE,IFERROR(VLOOKUP(M1229, ani_diet!C:C, 1, FALSE), "No Match"),FALSE)</f>
        <v>Berchemia discolor Leaves</v>
      </c>
      <c r="AI1229" t="s">
        <v>3539</v>
      </c>
      <c r="AL1229" t="str">
        <f>IFERROR(IF(COUNTIF(C1229:L1229,"Feed Ingredient")&gt;0,INDEX(ani_diet!T:T,MATCH(M1229,ani_diet!D:D,0)),""),"")</f>
        <v>Berchemia discolor Leaves</v>
      </c>
    </row>
    <row r="1230" spans="1:38">
      <c r="A1230" t="str">
        <f>_xlfn.TEXTJOIN("/",TRUE,AOM[[#This Row],[L1]:[L10]])</f>
        <v>Management/Livestock Management/Feed Characteristic/Feed Composition/Feed Ingredient/Forage Plants/Forage Trees/Berchemia discolor</v>
      </c>
      <c r="B1230" s="207" t="s">
        <v>21847</v>
      </c>
      <c r="C1230" s="207" t="s">
        <v>17896</v>
      </c>
      <c r="D1230" s="207" t="s">
        <v>17898</v>
      </c>
      <c r="E1230" s="207" t="s">
        <v>17908</v>
      </c>
      <c r="F1230" s="207" t="s">
        <v>18308</v>
      </c>
      <c r="G1230" s="207" t="s">
        <v>18309</v>
      </c>
      <c r="H1230" s="207" t="s">
        <v>20736</v>
      </c>
      <c r="I1230" s="207" t="s">
        <v>21507</v>
      </c>
      <c r="J1230" s="207" t="s">
        <v>9985</v>
      </c>
      <c r="K1230" s="207"/>
      <c r="L1230" s="207"/>
      <c r="M1230" t="str" cm="1">
        <f t="array" ref="M1230">LOOKUP(2,1/(C1230:L1230&lt;&gt;""),C1230:L1230)</f>
        <v>Berchemia discolor</v>
      </c>
      <c r="N1230" s="207"/>
      <c r="O1230" s="207"/>
      <c r="P1230" s="207"/>
      <c r="Q1230" s="207"/>
      <c r="R1230" s="207"/>
      <c r="S1230" s="207"/>
      <c r="T1230" s="207"/>
      <c r="U1230" s="207" t="s">
        <v>9985</v>
      </c>
      <c r="V1230" s="209" t="s">
        <v>21843</v>
      </c>
      <c r="W1230" s="207"/>
      <c r="X1230" s="207"/>
      <c r="Y1230" s="207"/>
      <c r="Z1230" s="207"/>
      <c r="AA1230" s="209" t="s">
        <v>9986</v>
      </c>
      <c r="AB1230" s="209" t="s">
        <v>4169</v>
      </c>
      <c r="AC1230" s="210" t="s">
        <v>4169</v>
      </c>
      <c r="AD1230" s="210" t="s">
        <v>18766</v>
      </c>
      <c r="AE1230" s="210"/>
      <c r="AF1230" s="210" t="s">
        <v>18767</v>
      </c>
      <c r="AG1230" t="str">
        <f>IFERROR(IF(COUNTIF(C1230:L1230,"Feed Ingredient")&gt;0,INDEX(ani_diet!T:T,MATCH(M1230,ani_diet!D:D,0)),""),"")</f>
        <v>Berchemia discolor</v>
      </c>
      <c r="AH1230" s="60" t="str">
        <f>IF(IFERROR(IF(MATCH("Feed Ingredient", AOM[[#This Row],[L1]:[L10]],0)&gt;0, TRUE, FALSE), FALSE)=TRUE,IFERROR(VLOOKUP(M1230, ani_diet!C:C, 1, FALSE), "No Match"),FALSE)</f>
        <v>Berchemia discolor</v>
      </c>
      <c r="AI1230" t="s">
        <v>3539</v>
      </c>
      <c r="AL1230" t="str">
        <f>IFERROR(IF(COUNTIF(C1230:L1230,"Feed Ingredient")&gt;0,INDEX(ani_diet!T:T,MATCH(M1230,ani_diet!D:D,0)),""),"")</f>
        <v>Berchemia discolor</v>
      </c>
    </row>
    <row r="1231" spans="1:38">
      <c r="A1231" t="str">
        <f>_xlfn.TEXTJOIN("/",TRUE,AOM[[#This Row],[L1]:[L10]])</f>
        <v>Management/Livestock Management/Feed Characteristic/Feed Composition/Feed Ingredient/Forage Plants/Forage Trees/Bridelia ferruginea/Bridelia ferruginea Leaves</v>
      </c>
      <c r="B1231" s="207" t="s">
        <v>21848</v>
      </c>
      <c r="C1231" s="207" t="s">
        <v>17896</v>
      </c>
      <c r="D1231" s="207" t="s">
        <v>17898</v>
      </c>
      <c r="E1231" s="207" t="s">
        <v>17908</v>
      </c>
      <c r="F1231" s="207" t="s">
        <v>18308</v>
      </c>
      <c r="G1231" s="207" t="s">
        <v>18309</v>
      </c>
      <c r="H1231" s="207" t="s">
        <v>20736</v>
      </c>
      <c r="I1231" s="207" t="s">
        <v>21507</v>
      </c>
      <c r="J1231" s="207" t="s">
        <v>21849</v>
      </c>
      <c r="K1231" s="207" t="s">
        <v>21850</v>
      </c>
      <c r="L1231" s="207"/>
      <c r="M1231" t="str" cm="1">
        <f t="array" ref="M1231">LOOKUP(2,1/(C1231:L1231&lt;&gt;""),C1231:L1231)</f>
        <v>Bridelia ferruginea Leaves</v>
      </c>
      <c r="N1231" s="207"/>
      <c r="O1231" s="207"/>
      <c r="P1231" s="207"/>
      <c r="Q1231" s="207"/>
      <c r="R1231" s="207"/>
      <c r="S1231" s="207"/>
      <c r="T1231" s="207"/>
      <c r="U1231" s="218" t="s">
        <v>21849</v>
      </c>
      <c r="V1231" s="209" t="s">
        <v>21851</v>
      </c>
      <c r="W1231" s="207"/>
      <c r="X1231" s="207"/>
      <c r="Y1231" s="207"/>
      <c r="Z1231" s="207"/>
      <c r="AA1231" s="209" t="s">
        <v>21852</v>
      </c>
      <c r="AB1231" s="209" t="s">
        <v>4169</v>
      </c>
      <c r="AC1231" s="210" t="s">
        <v>4169</v>
      </c>
      <c r="AD1231" s="210" t="s">
        <v>18766</v>
      </c>
      <c r="AE1231" s="210"/>
      <c r="AF1231" s="210" t="s">
        <v>18767</v>
      </c>
      <c r="AG1231" t="str">
        <f>IFERROR(IF(COUNTIF(C1231:L1231,"Feed Ingredient")&gt;0,INDEX(ani_diet!T:T,MATCH(M1231,ani_diet!D:D,0)),""),"")</f>
        <v>Bridelia ferruginea Leaves</v>
      </c>
      <c r="AH1231" s="60" t="str">
        <f>IF(IFERROR(IF(MATCH("Feed Ingredient", AOM[[#This Row],[L1]:[L10]],0)&gt;0, TRUE, FALSE), FALSE)=TRUE,IFERROR(VLOOKUP(M1231, ani_diet!C:C, 1, FALSE), "No Match"),FALSE)</f>
        <v>Bridelia ferruginea Leaves</v>
      </c>
      <c r="AI1231" s="220" t="s">
        <v>21853</v>
      </c>
      <c r="AL1231" t="str">
        <f>IFERROR(IF(COUNTIF(C1231:L1231,"Feed Ingredient")&gt;0,INDEX(ani_diet!T:T,MATCH(M1231,ani_diet!D:D,0)),""),"")</f>
        <v>Bridelia ferruginea Leaves</v>
      </c>
    </row>
    <row r="1232" spans="1:38">
      <c r="A1232" t="str">
        <f>_xlfn.TEXTJOIN("/",TRUE,AOM[[#This Row],[L1]:[L10]])</f>
        <v>Management/Livestock Management/Feed Characteristic/Feed Composition/Feed Ingredient/Forage Plants/Forage Trees/Calliandra calothyrsus/Calliandra calothyrsus Leaves/Calliandra calothyrsus Leaves Dried</v>
      </c>
      <c r="B1232" s="207" t="s">
        <v>21854</v>
      </c>
      <c r="C1232" s="207" t="s">
        <v>17896</v>
      </c>
      <c r="D1232" s="207" t="s">
        <v>17898</v>
      </c>
      <c r="E1232" s="207" t="s">
        <v>17908</v>
      </c>
      <c r="F1232" s="207" t="s">
        <v>18308</v>
      </c>
      <c r="G1232" s="207" t="s">
        <v>18309</v>
      </c>
      <c r="H1232" s="207" t="s">
        <v>20736</v>
      </c>
      <c r="I1232" s="207" t="s">
        <v>21507</v>
      </c>
      <c r="J1232" s="207" t="s">
        <v>9997</v>
      </c>
      <c r="K1232" s="207" t="s">
        <v>21855</v>
      </c>
      <c r="L1232" s="207" t="s">
        <v>21856</v>
      </c>
      <c r="M1232" t="str" cm="1">
        <f t="array" ref="M1232">LOOKUP(2,1/(C1232:L1232&lt;&gt;""),C1232:L1232)</f>
        <v>Calliandra calothyrsus Leaves Dried</v>
      </c>
      <c r="N1232" s="207"/>
      <c r="O1232" s="207"/>
      <c r="P1232" s="207"/>
      <c r="Q1232" s="207"/>
      <c r="R1232" s="207"/>
      <c r="S1232" s="207"/>
      <c r="T1232" s="207"/>
      <c r="U1232" s="207" t="s">
        <v>9997</v>
      </c>
      <c r="V1232" s="209" t="s">
        <v>21857</v>
      </c>
      <c r="W1232" s="207"/>
      <c r="X1232" s="207"/>
      <c r="Y1232" s="207"/>
      <c r="Z1232" s="207"/>
      <c r="AA1232" s="209" t="s">
        <v>21858</v>
      </c>
      <c r="AB1232" s="209" t="s">
        <v>4169</v>
      </c>
      <c r="AC1232" s="210" t="s">
        <v>4169</v>
      </c>
      <c r="AD1232" s="210" t="s">
        <v>18766</v>
      </c>
      <c r="AE1232" s="210"/>
      <c r="AF1232" s="210" t="s">
        <v>18767</v>
      </c>
      <c r="AG1232" t="str">
        <f>IFERROR(IF(COUNTIF(C1232:L1232,"Feed Ingredient")&gt;0,INDEX(ani_diet!T:T,MATCH(M1232,ani_diet!D:D,0)),""),"")</f>
        <v>Calliandra calothyrsus Leaves</v>
      </c>
      <c r="AH1232" s="60" t="str">
        <f>IF(IFERROR(IF(MATCH("Feed Ingredient", AOM[[#This Row],[L1]:[L10]],0)&gt;0, TRUE, FALSE), FALSE)=TRUE,IFERROR(VLOOKUP(M1232, ani_diet!C:C, 1, FALSE), "No Match"),FALSE)</f>
        <v>No Match</v>
      </c>
      <c r="AI1232" t="s">
        <v>21859</v>
      </c>
      <c r="AL1232" t="str">
        <f>IFERROR(IF(COUNTIF(C1232:L1232,"Feed Ingredient")&gt;0,INDEX(ani_diet!T:T,MATCH(M1232,ani_diet!D:D,0)),""),"")</f>
        <v>Calliandra calothyrsus Leaves</v>
      </c>
    </row>
    <row r="1233" spans="1:38">
      <c r="A1233" t="str">
        <f>_xlfn.TEXTJOIN("/",TRUE,AOM[[#This Row],[L1]:[L10]])</f>
        <v>Management/Livestock Management/Feed Characteristic/Feed Composition/Feed Ingredient/Forage Plants/Forage Trees/Calliandra calothyrsus/Calliandra calothyrsus Leaves/Calliandra calothyrsus Leaves Dried Ensiled</v>
      </c>
      <c r="B1233" s="207" t="s">
        <v>21860</v>
      </c>
      <c r="C1233" s="207" t="s">
        <v>17896</v>
      </c>
      <c r="D1233" s="207" t="s">
        <v>17898</v>
      </c>
      <c r="E1233" s="207" t="s">
        <v>17908</v>
      </c>
      <c r="F1233" s="207" t="s">
        <v>18308</v>
      </c>
      <c r="G1233" s="207" t="s">
        <v>18309</v>
      </c>
      <c r="H1233" s="207" t="s">
        <v>20736</v>
      </c>
      <c r="I1233" s="207" t="s">
        <v>21507</v>
      </c>
      <c r="J1233" s="207" t="s">
        <v>9997</v>
      </c>
      <c r="K1233" s="207" t="s">
        <v>21855</v>
      </c>
      <c r="L1233" s="207" t="s">
        <v>21861</v>
      </c>
      <c r="M1233" t="str" cm="1">
        <f t="array" ref="M1233">LOOKUP(2,1/(C1233:L1233&lt;&gt;""),C1233:L1233)</f>
        <v>Calliandra calothyrsus Leaves Dried Ensiled</v>
      </c>
      <c r="N1233" s="207" t="s">
        <v>21862</v>
      </c>
      <c r="O1233" s="207"/>
      <c r="P1233" s="207"/>
      <c r="Q1233" s="207"/>
      <c r="R1233" s="207"/>
      <c r="S1233" s="207"/>
      <c r="T1233" s="207"/>
      <c r="U1233" s="207" t="s">
        <v>9997</v>
      </c>
      <c r="V1233" s="209" t="s">
        <v>21857</v>
      </c>
      <c r="W1233" s="207"/>
      <c r="X1233" s="207"/>
      <c r="Y1233" s="207"/>
      <c r="Z1233" s="207"/>
      <c r="AA1233" s="209" t="s">
        <v>21858</v>
      </c>
      <c r="AB1233" s="209" t="s">
        <v>4169</v>
      </c>
      <c r="AC1233" s="210" t="s">
        <v>4169</v>
      </c>
      <c r="AD1233" s="210" t="s">
        <v>18766</v>
      </c>
      <c r="AE1233" s="210"/>
      <c r="AF1233" s="210" t="s">
        <v>18767</v>
      </c>
      <c r="AG1233" t="str">
        <f>IFERROR(IF(COUNTIF(C1233:L1233,"Feed Ingredient")&gt;0,INDEX(ani_diet!T:T,MATCH(M1233,ani_diet!D:D,0)),""),"")</f>
        <v>Calliandra calothyrsus Leaves</v>
      </c>
      <c r="AH1233" s="60" t="str">
        <f>IF(IFERROR(IF(MATCH("Feed Ingredient", AOM[[#This Row],[L1]:[L10]],0)&gt;0, TRUE, FALSE), FALSE)=TRUE,IFERROR(VLOOKUP(M1233, ani_diet!C:C, 1, FALSE), "No Match"),FALSE)</f>
        <v>No Match</v>
      </c>
      <c r="AI1233" t="s">
        <v>21859</v>
      </c>
      <c r="AL1233" t="str">
        <f>IFERROR(IF(COUNTIF(C1233:L1233,"Feed Ingredient")&gt;0,INDEX(ani_diet!T:T,MATCH(M1233,ani_diet!D:D,0)),""),"")</f>
        <v>Calliandra calothyrsus Leaves</v>
      </c>
    </row>
    <row r="1234" spans="1:38">
      <c r="A1234" t="str">
        <f>_xlfn.TEXTJOIN("/",TRUE,AOM[[#This Row],[L1]:[L10]])</f>
        <v>Management/Livestock Management/Feed Characteristic/Feed Composition/Feed Ingredient/Forage Plants/Forage Trees/Calliandra calothyrsus/Calliandra calothyrsus Leaves/Calliandra calothyrsus Leaves Dried Ground</v>
      </c>
      <c r="B1234" s="207" t="s">
        <v>21863</v>
      </c>
      <c r="C1234" s="207" t="s">
        <v>17896</v>
      </c>
      <c r="D1234" s="207" t="s">
        <v>17898</v>
      </c>
      <c r="E1234" s="207" t="s">
        <v>17908</v>
      </c>
      <c r="F1234" s="207" t="s">
        <v>18308</v>
      </c>
      <c r="G1234" s="207" t="s">
        <v>18309</v>
      </c>
      <c r="H1234" s="207" t="s">
        <v>20736</v>
      </c>
      <c r="I1234" s="207" t="s">
        <v>21507</v>
      </c>
      <c r="J1234" s="207" t="s">
        <v>9997</v>
      </c>
      <c r="K1234" s="207" t="s">
        <v>21855</v>
      </c>
      <c r="L1234" s="207" t="s">
        <v>21864</v>
      </c>
      <c r="M1234" t="str" cm="1">
        <f t="array" ref="M1234">LOOKUP(2,1/(C1234:L1234&lt;&gt;""),C1234:L1234)</f>
        <v>Calliandra calothyrsus Leaves Dried Ground</v>
      </c>
      <c r="N1234" s="207" t="s">
        <v>21865</v>
      </c>
      <c r="O1234" s="207"/>
      <c r="P1234" s="207"/>
      <c r="Q1234" s="207"/>
      <c r="R1234" s="207"/>
      <c r="S1234" s="207"/>
      <c r="T1234" s="207"/>
      <c r="U1234" s="207" t="s">
        <v>9997</v>
      </c>
      <c r="V1234" s="209" t="s">
        <v>21857</v>
      </c>
      <c r="W1234" s="207"/>
      <c r="X1234" s="207"/>
      <c r="Y1234" s="207"/>
      <c r="Z1234" s="207"/>
      <c r="AA1234" s="209" t="s">
        <v>21858</v>
      </c>
      <c r="AB1234" s="209" t="s">
        <v>4169</v>
      </c>
      <c r="AC1234" s="210" t="s">
        <v>4169</v>
      </c>
      <c r="AD1234" s="210" t="s">
        <v>18766</v>
      </c>
      <c r="AE1234" s="210"/>
      <c r="AF1234" s="210" t="s">
        <v>18767</v>
      </c>
      <c r="AG1234" t="str">
        <f>IFERROR(IF(COUNTIF(C1234:L1234,"Feed Ingredient")&gt;0,INDEX(ani_diet!T:T,MATCH(M1234,ani_diet!D:D,0)),""),"")</f>
        <v>Calliandra calothyrsus Leaves</v>
      </c>
      <c r="AH1234" s="60" t="str">
        <f>IF(IFERROR(IF(MATCH("Feed Ingredient", AOM[[#This Row],[L1]:[L10]],0)&gt;0, TRUE, FALSE), FALSE)=TRUE,IFERROR(VLOOKUP(M1234, ani_diet!C:C, 1, FALSE), "No Match"),FALSE)</f>
        <v>No Match</v>
      </c>
      <c r="AI1234" t="s">
        <v>21859</v>
      </c>
      <c r="AL1234" t="str">
        <f>IFERROR(IF(COUNTIF(C1234:L1234,"Feed Ingredient")&gt;0,INDEX(ani_diet!T:T,MATCH(M1234,ani_diet!D:D,0)),""),"")</f>
        <v>Calliandra calothyrsus Leaves</v>
      </c>
    </row>
    <row r="1235" spans="1:38">
      <c r="A1235" t="str">
        <f>_xlfn.TEXTJOIN("/",TRUE,AOM[[#This Row],[L1]:[L10]])</f>
        <v>Management/Livestock Management/Feed Characteristic/Feed Composition/Feed Ingredient/Forage Plants/Forage Trees/Calliandra calothyrsus/Calliandra calothyrsus Leaves</v>
      </c>
      <c r="B1235" s="207" t="s">
        <v>21866</v>
      </c>
      <c r="C1235" s="207" t="s">
        <v>17896</v>
      </c>
      <c r="D1235" s="207" t="s">
        <v>17898</v>
      </c>
      <c r="E1235" s="207" t="s">
        <v>17908</v>
      </c>
      <c r="F1235" s="207" t="s">
        <v>18308</v>
      </c>
      <c r="G1235" s="207" t="s">
        <v>18309</v>
      </c>
      <c r="H1235" s="207" t="s">
        <v>20736</v>
      </c>
      <c r="I1235" s="207" t="s">
        <v>21507</v>
      </c>
      <c r="J1235" s="207" t="s">
        <v>9997</v>
      </c>
      <c r="K1235" s="207" t="s">
        <v>21855</v>
      </c>
      <c r="L1235" s="207"/>
      <c r="M1235" t="str" cm="1">
        <f t="array" ref="M1235">LOOKUP(2,1/(C1235:L1235&lt;&gt;""),C1235:L1235)</f>
        <v>Calliandra calothyrsus Leaves</v>
      </c>
      <c r="N1235" s="207"/>
      <c r="O1235" s="207"/>
      <c r="P1235" s="207"/>
      <c r="Q1235" s="207"/>
      <c r="R1235" s="207"/>
      <c r="S1235" s="207"/>
      <c r="T1235" s="207"/>
      <c r="U1235" s="207" t="s">
        <v>9997</v>
      </c>
      <c r="V1235" s="209" t="s">
        <v>21857</v>
      </c>
      <c r="W1235" s="207"/>
      <c r="X1235" s="207"/>
      <c r="Y1235" s="207"/>
      <c r="Z1235" s="207"/>
      <c r="AA1235" s="209" t="s">
        <v>21858</v>
      </c>
      <c r="AB1235" s="209" t="s">
        <v>4169</v>
      </c>
      <c r="AC1235" s="210" t="s">
        <v>4169</v>
      </c>
      <c r="AD1235" s="210" t="s">
        <v>18766</v>
      </c>
      <c r="AE1235" s="210"/>
      <c r="AF1235" s="210" t="s">
        <v>18767</v>
      </c>
      <c r="AG1235" t="str">
        <f>IFERROR(IF(COUNTIF(C1235:L1235,"Feed Ingredient")&gt;0,INDEX(ani_diet!T:T,MATCH(M1235,ani_diet!D:D,0)),""),"")</f>
        <v>Calliandra calothyrsus Leaves</v>
      </c>
      <c r="AH1235" s="60" t="str">
        <f>IF(IFERROR(IF(MATCH("Feed Ingredient", AOM[[#This Row],[L1]:[L10]],0)&gt;0, TRUE, FALSE), FALSE)=TRUE,IFERROR(VLOOKUP(M1235, ani_diet!C:C, 1, FALSE), "No Match"),FALSE)</f>
        <v>Calliandra calothyrsus Leaves</v>
      </c>
      <c r="AI1235" t="s">
        <v>21859</v>
      </c>
      <c r="AL1235" t="str">
        <f>IFERROR(IF(COUNTIF(C1235:L1235,"Feed Ingredient")&gt;0,INDEX(ani_diet!T:T,MATCH(M1235,ani_diet!D:D,0)),""),"")</f>
        <v>Calliandra calothyrsus Leaves</v>
      </c>
    </row>
    <row r="1236" spans="1:38">
      <c r="A1236" t="str">
        <f>_xlfn.TEXTJOIN("/",TRUE,AOM[[#This Row],[L1]:[L10]])</f>
        <v>Management/Livestock Management/Feed Characteristic/Feed Composition/Feed Ingredient/Forage Plants/Forage Trees/Calliandra calothyrsus</v>
      </c>
      <c r="B1236" s="207" t="s">
        <v>21867</v>
      </c>
      <c r="C1236" s="207" t="s">
        <v>17896</v>
      </c>
      <c r="D1236" s="207" t="s">
        <v>17898</v>
      </c>
      <c r="E1236" s="207" t="s">
        <v>17908</v>
      </c>
      <c r="F1236" s="207" t="s">
        <v>18308</v>
      </c>
      <c r="G1236" s="207" t="s">
        <v>18309</v>
      </c>
      <c r="H1236" s="207" t="s">
        <v>20736</v>
      </c>
      <c r="I1236" s="207" t="s">
        <v>21507</v>
      </c>
      <c r="J1236" s="207" t="s">
        <v>9997</v>
      </c>
      <c r="K1236" s="207"/>
      <c r="L1236" s="207"/>
      <c r="M1236" t="str" cm="1">
        <f t="array" ref="M1236">LOOKUP(2,1/(C1236:L1236&lt;&gt;""),C1236:L1236)</f>
        <v>Calliandra calothyrsus</v>
      </c>
      <c r="N1236" s="207"/>
      <c r="O1236" s="207"/>
      <c r="P1236" s="207"/>
      <c r="Q1236" s="207"/>
      <c r="R1236" s="207"/>
      <c r="S1236" s="207"/>
      <c r="T1236" s="207"/>
      <c r="U1236" s="207" t="s">
        <v>9997</v>
      </c>
      <c r="V1236" s="209" t="s">
        <v>21857</v>
      </c>
      <c r="W1236" s="207"/>
      <c r="X1236" s="207"/>
      <c r="Y1236" s="207"/>
      <c r="Z1236" s="207"/>
      <c r="AA1236" s="209" t="s">
        <v>21858</v>
      </c>
      <c r="AB1236" s="211" t="s">
        <v>21868</v>
      </c>
      <c r="AC1236" s="210" t="s">
        <v>4169</v>
      </c>
      <c r="AD1236" s="210" t="s">
        <v>18766</v>
      </c>
      <c r="AE1236" s="210"/>
      <c r="AF1236" s="210" t="s">
        <v>18767</v>
      </c>
      <c r="AG1236" t="str">
        <f>IFERROR(IF(COUNTIF(C1236:L1236,"Feed Ingredient")&gt;0,INDEX(ani_diet!T:T,MATCH(M1236,ani_diet!D:D,0)),""),"")</f>
        <v>Calliandra calothyrsus</v>
      </c>
      <c r="AH1236" s="60" t="str">
        <f>IF(IFERROR(IF(MATCH("Feed Ingredient", AOM[[#This Row],[L1]:[L10]],0)&gt;0, TRUE, FALSE), FALSE)=TRUE,IFERROR(VLOOKUP(M1236, ani_diet!C:C, 1, FALSE), "No Match"),FALSE)</f>
        <v>Calliandra calothyrsus</v>
      </c>
      <c r="AI1236" t="s">
        <v>21859</v>
      </c>
      <c r="AL1236" t="str">
        <f>IFERROR(IF(COUNTIF(C1236:L1236,"Feed Ingredient")&gt;0,INDEX(ani_diet!T:T,MATCH(M1236,ani_diet!D:D,0)),""),"")</f>
        <v>Calliandra calothyrsus</v>
      </c>
    </row>
    <row r="1237" spans="1:38">
      <c r="A1237" t="str">
        <f>_xlfn.TEXTJOIN("/",TRUE,AOM[[#This Row],[L1]:[L10]])</f>
        <v>Management/Livestock Management/Feed Characteristic/Feed Composition/Feed Ingredient/Forage Plants/Forage Trees/Calycotome villosa</v>
      </c>
      <c r="B1237" s="207" t="s">
        <v>21869</v>
      </c>
      <c r="C1237" s="207" t="s">
        <v>17896</v>
      </c>
      <c r="D1237" s="207" t="s">
        <v>17898</v>
      </c>
      <c r="E1237" s="207" t="s">
        <v>17908</v>
      </c>
      <c r="F1237" s="207" t="s">
        <v>18308</v>
      </c>
      <c r="G1237" s="207" t="s">
        <v>18309</v>
      </c>
      <c r="H1237" s="207" t="s">
        <v>20736</v>
      </c>
      <c r="I1237" s="207" t="s">
        <v>21507</v>
      </c>
      <c r="J1237" s="207" t="s">
        <v>21870</v>
      </c>
      <c r="K1237" s="207"/>
      <c r="L1237" s="207"/>
      <c r="M1237" t="str" cm="1">
        <f t="array" ref="M1237">LOOKUP(2,1/(C1237:L1237&lt;&gt;""),C1237:L1237)</f>
        <v>Calycotome villosa</v>
      </c>
      <c r="N1237" s="207"/>
      <c r="O1237" s="207"/>
      <c r="P1237" s="207"/>
      <c r="Q1237" s="207"/>
      <c r="R1237" s="207"/>
      <c r="S1237" s="207"/>
      <c r="T1237" s="207"/>
      <c r="U1237" s="207" t="s">
        <v>21870</v>
      </c>
      <c r="V1237" s="209" t="s">
        <v>328</v>
      </c>
      <c r="W1237" s="207"/>
      <c r="X1237" s="207"/>
      <c r="Y1237" s="207"/>
      <c r="Z1237" s="207"/>
      <c r="AA1237" s="209" t="s">
        <v>328</v>
      </c>
      <c r="AB1237" s="209" t="s">
        <v>4169</v>
      </c>
      <c r="AC1237" s="210" t="s">
        <v>4169</v>
      </c>
      <c r="AD1237" s="210" t="s">
        <v>18766</v>
      </c>
      <c r="AE1237" s="210"/>
      <c r="AF1237" s="210" t="s">
        <v>18767</v>
      </c>
      <c r="AG1237" t="str">
        <f>IFERROR(IF(COUNTIF(C1237:L1237,"Feed Ingredient")&gt;0,INDEX(ani_diet!T:T,MATCH(M1237,ani_diet!D:D,0)),""),"")</f>
        <v>Calycotome villosa</v>
      </c>
      <c r="AH1237" s="60" t="str">
        <f>IF(IFERROR(IF(MATCH("Feed Ingredient", AOM[[#This Row],[L1]:[L10]],0)&gt;0, TRUE, FALSE), FALSE)=TRUE,IFERROR(VLOOKUP(M1237, ani_diet!C:C, 1, FALSE), "No Match"),FALSE)</f>
        <v>Calycotome villosa</v>
      </c>
      <c r="AI1237" t="s">
        <v>3539</v>
      </c>
      <c r="AL1237" t="str">
        <f>IFERROR(IF(COUNTIF(C1237:L1237,"Feed Ingredient")&gt;0,INDEX(ani_diet!T:T,MATCH(M1237,ani_diet!D:D,0)),""),"")</f>
        <v>Calycotome villosa</v>
      </c>
    </row>
    <row r="1238" spans="1:38">
      <c r="A1238" t="str">
        <f>_xlfn.TEXTJOIN("/",TRUE,AOM[[#This Row],[L1]:[L10]])</f>
        <v>Management/Livestock Management/Feed Characteristic/Feed Composition/Feed Ingredient/Forage Plants/Forage Trees/Carissa edulis</v>
      </c>
      <c r="B1238" s="207" t="s">
        <v>21871</v>
      </c>
      <c r="C1238" s="207" t="s">
        <v>17896</v>
      </c>
      <c r="D1238" s="207" t="s">
        <v>17898</v>
      </c>
      <c r="E1238" s="207" t="s">
        <v>17908</v>
      </c>
      <c r="F1238" s="207" t="s">
        <v>18308</v>
      </c>
      <c r="G1238" s="207" t="s">
        <v>18309</v>
      </c>
      <c r="H1238" s="207" t="s">
        <v>20736</v>
      </c>
      <c r="I1238" s="207" t="s">
        <v>21507</v>
      </c>
      <c r="J1238" s="207" t="s">
        <v>21872</v>
      </c>
      <c r="K1238" s="207"/>
      <c r="L1238" s="207"/>
      <c r="M1238" t="str" cm="1">
        <f t="array" ref="M1238">LOOKUP(2,1/(C1238:L1238&lt;&gt;""),C1238:L1238)</f>
        <v>Carissa edulis</v>
      </c>
      <c r="N1238" s="207"/>
      <c r="O1238" s="207"/>
      <c r="P1238" s="207"/>
      <c r="Q1238" s="207"/>
      <c r="R1238" s="207"/>
      <c r="S1238" s="207"/>
      <c r="T1238" s="207"/>
      <c r="U1238" s="207" t="s">
        <v>21872</v>
      </c>
      <c r="V1238" s="209" t="s">
        <v>21873</v>
      </c>
      <c r="W1238" s="207"/>
      <c r="X1238" s="207"/>
      <c r="Y1238" s="207"/>
      <c r="Z1238" s="207"/>
      <c r="AA1238" s="209" t="s">
        <v>21874</v>
      </c>
      <c r="AB1238" s="209" t="s">
        <v>4169</v>
      </c>
      <c r="AC1238" s="210" t="s">
        <v>4169</v>
      </c>
      <c r="AD1238" s="210" t="s">
        <v>18766</v>
      </c>
      <c r="AE1238" s="210"/>
      <c r="AF1238" s="210" t="s">
        <v>18767</v>
      </c>
      <c r="AG1238" t="str">
        <f>IFERROR(IF(COUNTIF(C1238:L1238,"Feed Ingredient")&gt;0,INDEX(ani_diet!T:T,MATCH(M1238,ani_diet!D:D,0)),""),"")</f>
        <v>Carissa edulis</v>
      </c>
      <c r="AH1238" s="60" t="str">
        <f>IF(IFERROR(IF(MATCH("Feed Ingredient", AOM[[#This Row],[L1]:[L10]],0)&gt;0, TRUE, FALSE), FALSE)=TRUE,IFERROR(VLOOKUP(M1238, ani_diet!C:C, 1, FALSE), "No Match"),FALSE)</f>
        <v>Carissa edulis</v>
      </c>
      <c r="AI1238" t="s">
        <v>3539</v>
      </c>
      <c r="AL1238" t="str">
        <f>IFERROR(IF(COUNTIF(C1238:L1238,"Feed Ingredient")&gt;0,INDEX(ani_diet!T:T,MATCH(M1238,ani_diet!D:D,0)),""),"")</f>
        <v>Carissa edulis</v>
      </c>
    </row>
    <row r="1239" spans="1:38">
      <c r="A1239" t="str">
        <f>_xlfn.TEXTJOIN("/",TRUE,AOM[[#This Row],[L1]:[L10]])</f>
        <v>Management/Livestock Management/Feed Characteristic/Feed Composition/Feed Ingredient/Forage Plants/Forage Trees/Ceratonia siliqua/Ceratonia siliqua Ground</v>
      </c>
      <c r="B1239" s="207" t="s">
        <v>21875</v>
      </c>
      <c r="C1239" s="207" t="s">
        <v>17896</v>
      </c>
      <c r="D1239" s="207" t="s">
        <v>17898</v>
      </c>
      <c r="E1239" s="207" t="s">
        <v>17908</v>
      </c>
      <c r="F1239" s="207" t="s">
        <v>18308</v>
      </c>
      <c r="G1239" s="207" t="s">
        <v>18309</v>
      </c>
      <c r="H1239" s="207" t="s">
        <v>20736</v>
      </c>
      <c r="I1239" s="207" t="s">
        <v>21507</v>
      </c>
      <c r="J1239" s="207" t="s">
        <v>18691</v>
      </c>
      <c r="K1239" s="207"/>
      <c r="L1239" s="207" t="s">
        <v>21876</v>
      </c>
      <c r="M1239" t="str" cm="1">
        <f t="array" ref="M1239">LOOKUP(2,1/(C1239:L1239&lt;&gt;""),C1239:L1239)</f>
        <v>Ceratonia siliqua Ground</v>
      </c>
      <c r="N1239" s="207"/>
      <c r="O1239" s="207"/>
      <c r="P1239" s="207"/>
      <c r="Q1239" s="207"/>
      <c r="R1239" s="207"/>
      <c r="S1239" s="207"/>
      <c r="T1239" s="207"/>
      <c r="U1239" s="207" t="s">
        <v>18691</v>
      </c>
      <c r="V1239" s="209"/>
      <c r="W1239" s="207"/>
      <c r="X1239" s="207"/>
      <c r="Y1239" s="207"/>
      <c r="Z1239" s="207"/>
      <c r="AA1239" s="209"/>
      <c r="AB1239" s="209" t="s">
        <v>4169</v>
      </c>
      <c r="AC1239" s="210" t="s">
        <v>4169</v>
      </c>
      <c r="AD1239" s="210" t="s">
        <v>18766</v>
      </c>
      <c r="AE1239" s="210"/>
      <c r="AF1239" s="210" t="s">
        <v>18767</v>
      </c>
      <c r="AG1239" t="str">
        <f>IFERROR(IF(COUNTIF(C1239:L1239,"Feed Ingredient")&gt;0,INDEX(ani_diet!T:T,MATCH(M1239,ani_diet!D:D,0)),""),"")</f>
        <v>Ceratonia siliqua</v>
      </c>
      <c r="AH1239" s="60" t="str">
        <f>IF(IFERROR(IF(MATCH("Feed Ingredient", AOM[[#This Row],[L1]:[L10]],0)&gt;0, TRUE, FALSE), FALSE)=TRUE,IFERROR(VLOOKUP(M1239, ani_diet!C:C, 1, FALSE), "No Match"),FALSE)</f>
        <v>No Match</v>
      </c>
      <c r="AI1239" t="s">
        <v>3539</v>
      </c>
      <c r="AL1239" t="str">
        <f>IFERROR(IF(COUNTIF(C1239:L1239,"Feed Ingredient")&gt;0,INDEX(ani_diet!T:T,MATCH(M1239,ani_diet!D:D,0)),""),"")</f>
        <v>Ceratonia siliqua</v>
      </c>
    </row>
    <row r="1240" spans="1:38">
      <c r="A1240" t="str">
        <f>_xlfn.TEXTJOIN("/",TRUE,AOM[[#This Row],[L1]:[L10]])</f>
        <v>Management/Livestock Management/Feed Characteristic/Feed Composition/Feed Ingredient/Forage Plants/Forage Trees/Chamaecytisus palmensis/Chamaecytisus palmensis Dried</v>
      </c>
      <c r="B1240" s="207" t="s">
        <v>21877</v>
      </c>
      <c r="C1240" s="207" t="s">
        <v>17896</v>
      </c>
      <c r="D1240" s="207" t="s">
        <v>17898</v>
      </c>
      <c r="E1240" s="207" t="s">
        <v>17908</v>
      </c>
      <c r="F1240" s="207" t="s">
        <v>18308</v>
      </c>
      <c r="G1240" s="207" t="s">
        <v>18309</v>
      </c>
      <c r="H1240" s="207" t="s">
        <v>20736</v>
      </c>
      <c r="I1240" s="207" t="s">
        <v>21507</v>
      </c>
      <c r="J1240" s="207" t="s">
        <v>9779</v>
      </c>
      <c r="K1240" s="207" t="s">
        <v>21878</v>
      </c>
      <c r="L1240" s="207"/>
      <c r="M1240" t="str" cm="1">
        <f t="array" ref="M1240">LOOKUP(2,1/(C1240:L1240&lt;&gt;""),C1240:L1240)</f>
        <v>Chamaecytisus palmensis Dried</v>
      </c>
      <c r="N1240" s="207" t="s">
        <v>21879</v>
      </c>
      <c r="O1240" s="207"/>
      <c r="P1240" s="207"/>
      <c r="Q1240" s="207"/>
      <c r="R1240" s="207"/>
      <c r="S1240" s="207"/>
      <c r="T1240" s="207"/>
      <c r="U1240" s="207" t="s">
        <v>9779</v>
      </c>
      <c r="V1240" s="209" t="s">
        <v>328</v>
      </c>
      <c r="W1240" s="207"/>
      <c r="X1240" s="207"/>
      <c r="Y1240" s="207"/>
      <c r="Z1240" s="207"/>
      <c r="AA1240" s="209" t="s">
        <v>21880</v>
      </c>
      <c r="AB1240" s="209" t="s">
        <v>4169</v>
      </c>
      <c r="AC1240" s="210" t="s">
        <v>4169</v>
      </c>
      <c r="AD1240" s="210" t="s">
        <v>18766</v>
      </c>
      <c r="AE1240" s="210"/>
      <c r="AF1240" s="210" t="s">
        <v>18767</v>
      </c>
      <c r="AG1240" t="str">
        <f>IFERROR(IF(COUNTIF(C1240:L1240,"Feed Ingredient")&gt;0,INDEX(ani_diet!T:T,MATCH(M1240,ani_diet!D:D,0)),""),"")</f>
        <v>Chamaecytisus palmensis</v>
      </c>
      <c r="AH1240" s="60" t="str">
        <f>IF(IFERROR(IF(MATCH("Feed Ingredient", AOM[[#This Row],[L1]:[L10]],0)&gt;0, TRUE, FALSE), FALSE)=TRUE,IFERROR(VLOOKUP(M1240, ani_diet!C:C, 1, FALSE), "No Match"),FALSE)</f>
        <v>No Match</v>
      </c>
      <c r="AI1240" s="220" t="s">
        <v>21881</v>
      </c>
      <c r="AL1240" t="str">
        <f>IFERROR(IF(COUNTIF(C1240:L1240,"Feed Ingredient")&gt;0,INDEX(ani_diet!T:T,MATCH(M1240,ani_diet!D:D,0)),""),"")</f>
        <v>Chamaecytisus palmensis</v>
      </c>
    </row>
    <row r="1241" spans="1:38">
      <c r="A1241" t="str">
        <f>_xlfn.TEXTJOIN("/",TRUE,AOM[[#This Row],[L1]:[L10]])</f>
        <v>Management/Livestock Management/Feed Characteristic/Feed Composition/Feed Ingredient/Forage Plants/Forage Trees/Chamaecytisus palmensis/Chamaecytisus palmensis Leaves/Chamaecytisus palmensis Leaves Dried</v>
      </c>
      <c r="B1241" s="207" t="s">
        <v>21882</v>
      </c>
      <c r="C1241" s="207" t="s">
        <v>17896</v>
      </c>
      <c r="D1241" s="207" t="s">
        <v>17898</v>
      </c>
      <c r="E1241" s="207" t="s">
        <v>17908</v>
      </c>
      <c r="F1241" s="207" t="s">
        <v>18308</v>
      </c>
      <c r="G1241" s="207" t="s">
        <v>18309</v>
      </c>
      <c r="H1241" s="207" t="s">
        <v>20736</v>
      </c>
      <c r="I1241" s="207" t="s">
        <v>21507</v>
      </c>
      <c r="J1241" s="207" t="s">
        <v>9779</v>
      </c>
      <c r="K1241" s="207" t="s">
        <v>21883</v>
      </c>
      <c r="L1241" s="207" t="s">
        <v>21884</v>
      </c>
      <c r="M1241" t="str" cm="1">
        <f t="array" ref="M1241">LOOKUP(2,1/(C1241:L1241&lt;&gt;""),C1241:L1241)</f>
        <v>Chamaecytisus palmensis Leaves Dried</v>
      </c>
      <c r="N1241" s="207" t="s">
        <v>21885</v>
      </c>
      <c r="O1241" s="207"/>
      <c r="P1241" s="207"/>
      <c r="Q1241" s="207"/>
      <c r="R1241" s="207"/>
      <c r="S1241" s="207"/>
      <c r="T1241" s="207"/>
      <c r="U1241" s="207" t="s">
        <v>9779</v>
      </c>
      <c r="V1241" s="209" t="s">
        <v>328</v>
      </c>
      <c r="W1241" s="207"/>
      <c r="X1241" s="207"/>
      <c r="Y1241" s="207"/>
      <c r="Z1241" s="207"/>
      <c r="AA1241" s="209" t="s">
        <v>21880</v>
      </c>
      <c r="AB1241" s="209" t="s">
        <v>4169</v>
      </c>
      <c r="AC1241" s="210" t="s">
        <v>4169</v>
      </c>
      <c r="AD1241" s="210" t="s">
        <v>18766</v>
      </c>
      <c r="AE1241" s="210"/>
      <c r="AF1241" s="210" t="s">
        <v>18767</v>
      </c>
      <c r="AG1241" t="str">
        <f>IFERROR(IF(COUNTIF(C1241:L1241,"Feed Ingredient")&gt;0,INDEX(ani_diet!T:T,MATCH(M1241,ani_diet!D:D,0)),""),"")</f>
        <v>Chamaecytisus palmensis Leaves</v>
      </c>
      <c r="AH1241" s="60" t="str">
        <f>IF(IFERROR(IF(MATCH("Feed Ingredient", AOM[[#This Row],[L1]:[L10]],0)&gt;0, TRUE, FALSE), FALSE)=TRUE,IFERROR(VLOOKUP(M1241, ani_diet!C:C, 1, FALSE), "No Match"),FALSE)</f>
        <v>No Match</v>
      </c>
      <c r="AI1241" s="220" t="s">
        <v>21881</v>
      </c>
      <c r="AL1241" t="str">
        <f>IFERROR(IF(COUNTIF(C1241:L1241,"Feed Ingredient")&gt;0,INDEX(ani_diet!T:T,MATCH(M1241,ani_diet!D:D,0)),""),"")</f>
        <v>Chamaecytisus palmensis Leaves</v>
      </c>
    </row>
    <row r="1242" spans="1:38">
      <c r="A1242" t="str">
        <f>_xlfn.TEXTJOIN("/",TRUE,AOM[[#This Row],[L1]:[L10]])</f>
        <v>Management/Livestock Management/Feed Characteristic/Feed Composition/Feed Ingredient/Forage Plants/Forage Trees/Chamaecytisus palmensis/Chamaecytisus palmensis Leaves</v>
      </c>
      <c r="B1242" s="207" t="s">
        <v>21886</v>
      </c>
      <c r="C1242" s="207" t="s">
        <v>17896</v>
      </c>
      <c r="D1242" s="207" t="s">
        <v>17898</v>
      </c>
      <c r="E1242" s="207" t="s">
        <v>17908</v>
      </c>
      <c r="F1242" s="207" t="s">
        <v>18308</v>
      </c>
      <c r="G1242" s="207" t="s">
        <v>18309</v>
      </c>
      <c r="H1242" s="207" t="s">
        <v>20736</v>
      </c>
      <c r="I1242" s="207" t="s">
        <v>21507</v>
      </c>
      <c r="J1242" s="207" t="s">
        <v>9779</v>
      </c>
      <c r="K1242" s="207" t="s">
        <v>21883</v>
      </c>
      <c r="L1242" s="207"/>
      <c r="M1242" t="str" cm="1">
        <f t="array" ref="M1242">LOOKUP(2,1/(C1242:L1242&lt;&gt;""),C1242:L1242)</f>
        <v>Chamaecytisus palmensis Leaves</v>
      </c>
      <c r="N1242" s="207"/>
      <c r="O1242" s="207"/>
      <c r="P1242" s="207"/>
      <c r="Q1242" s="207"/>
      <c r="R1242" s="207"/>
      <c r="S1242" s="207"/>
      <c r="T1242" s="207"/>
      <c r="U1242" s="207" t="s">
        <v>9779</v>
      </c>
      <c r="V1242" s="209" t="s">
        <v>328</v>
      </c>
      <c r="W1242" s="207"/>
      <c r="X1242" s="207"/>
      <c r="Y1242" s="207"/>
      <c r="Z1242" s="207"/>
      <c r="AA1242" s="209" t="s">
        <v>21880</v>
      </c>
      <c r="AB1242" s="209" t="s">
        <v>4169</v>
      </c>
      <c r="AC1242" s="210" t="s">
        <v>4169</v>
      </c>
      <c r="AD1242" s="210" t="s">
        <v>18766</v>
      </c>
      <c r="AE1242" s="210"/>
      <c r="AF1242" s="210" t="s">
        <v>18767</v>
      </c>
      <c r="AG1242" t="str">
        <f>IFERROR(IF(COUNTIF(C1242:L1242,"Feed Ingredient")&gt;0,INDEX(ani_diet!T:T,MATCH(M1242,ani_diet!D:D,0)),""),"")</f>
        <v>Chamaecytisus palmensis Leaves</v>
      </c>
      <c r="AH1242" s="60" t="str">
        <f>IF(IFERROR(IF(MATCH("Feed Ingredient", AOM[[#This Row],[L1]:[L10]],0)&gt;0, TRUE, FALSE), FALSE)=TRUE,IFERROR(VLOOKUP(M1242, ani_diet!C:C, 1, FALSE), "No Match"),FALSE)</f>
        <v>Chamaecytisus palmensis Leaves</v>
      </c>
      <c r="AI1242" s="220" t="s">
        <v>21881</v>
      </c>
      <c r="AL1242" t="str">
        <f>IFERROR(IF(COUNTIF(C1242:L1242,"Feed Ingredient")&gt;0,INDEX(ani_diet!T:T,MATCH(M1242,ani_diet!D:D,0)),""),"")</f>
        <v>Chamaecytisus palmensis Leaves</v>
      </c>
    </row>
    <row r="1243" spans="1:38">
      <c r="A1243" t="str">
        <f>_xlfn.TEXTJOIN("/",TRUE,AOM[[#This Row],[L1]:[L10]])</f>
        <v>Management/Livestock Management/Feed Characteristic/Feed Composition/Feed Ingredient/Forage Plants/Forage Trees/Chamaecytisus palmensis</v>
      </c>
      <c r="B1243" s="207" t="s">
        <v>21887</v>
      </c>
      <c r="C1243" s="207" t="s">
        <v>17896</v>
      </c>
      <c r="D1243" s="207" t="s">
        <v>17898</v>
      </c>
      <c r="E1243" s="207" t="s">
        <v>17908</v>
      </c>
      <c r="F1243" s="207" t="s">
        <v>18308</v>
      </c>
      <c r="G1243" s="207" t="s">
        <v>18309</v>
      </c>
      <c r="H1243" s="207" t="s">
        <v>20736</v>
      </c>
      <c r="I1243" s="207" t="s">
        <v>21507</v>
      </c>
      <c r="J1243" s="207" t="s">
        <v>9779</v>
      </c>
      <c r="K1243" s="207"/>
      <c r="L1243" s="207"/>
      <c r="M1243" t="str" cm="1">
        <f t="array" ref="M1243">LOOKUP(2,1/(C1243:L1243&lt;&gt;""),C1243:L1243)</f>
        <v>Chamaecytisus palmensis</v>
      </c>
      <c r="N1243" s="207"/>
      <c r="O1243" s="207"/>
      <c r="P1243" s="207"/>
      <c r="Q1243" s="207"/>
      <c r="R1243" s="207"/>
      <c r="S1243" s="207"/>
      <c r="T1243" s="207"/>
      <c r="U1243" s="207" t="s">
        <v>9779</v>
      </c>
      <c r="V1243" s="209" t="s">
        <v>328</v>
      </c>
      <c r="W1243" s="207"/>
      <c r="X1243" s="207"/>
      <c r="Y1243" s="207"/>
      <c r="Z1243" s="207"/>
      <c r="AA1243" s="209" t="s">
        <v>21880</v>
      </c>
      <c r="AB1243" s="209" t="s">
        <v>4169</v>
      </c>
      <c r="AC1243" s="210" t="s">
        <v>4169</v>
      </c>
      <c r="AD1243" s="210" t="s">
        <v>18766</v>
      </c>
      <c r="AE1243" s="210"/>
      <c r="AF1243" s="210" t="s">
        <v>18767</v>
      </c>
      <c r="AG1243" t="str">
        <f>IFERROR(IF(COUNTIF(C1243:L1243,"Feed Ingredient")&gt;0,INDEX(ani_diet!T:T,MATCH(M1243,ani_diet!D:D,0)),""),"")</f>
        <v>Chamaecytisus palmensis</v>
      </c>
      <c r="AH1243" s="60" t="str">
        <f>IF(IFERROR(IF(MATCH("Feed Ingredient", AOM[[#This Row],[L1]:[L10]],0)&gt;0, TRUE, FALSE), FALSE)=TRUE,IFERROR(VLOOKUP(M1243, ani_diet!C:C, 1, FALSE), "No Match"),FALSE)</f>
        <v>Chamaecytisus palmensis</v>
      </c>
      <c r="AI1243" s="220" t="s">
        <v>21881</v>
      </c>
      <c r="AL1243" t="str">
        <f>IFERROR(IF(COUNTIF(C1243:L1243,"Feed Ingredient")&gt;0,INDEX(ani_diet!T:T,MATCH(M1243,ani_diet!D:D,0)),""),"")</f>
        <v>Chamaecytisus palmensis</v>
      </c>
    </row>
    <row r="1244" spans="1:38">
      <c r="A1244" t="str">
        <f>_xlfn.TEXTJOIN("/",TRUE,AOM[[#This Row],[L1]:[L10]])</f>
        <v>Management/Livestock Management/Feed Characteristic/Feed Composition/Feed Ingredient/Forage Plants/Forage Trees/Citrus aurantifolia/Citrus aurantifolia Dried Ground</v>
      </c>
      <c r="B1244" s="207" t="s">
        <v>21888</v>
      </c>
      <c r="C1244" s="207" t="s">
        <v>17896</v>
      </c>
      <c r="D1244" s="207" t="s">
        <v>17898</v>
      </c>
      <c r="E1244" s="207" t="s">
        <v>17908</v>
      </c>
      <c r="F1244" s="207" t="s">
        <v>18308</v>
      </c>
      <c r="G1244" s="207" t="s">
        <v>18309</v>
      </c>
      <c r="H1244" s="207" t="s">
        <v>20736</v>
      </c>
      <c r="I1244" s="207" t="s">
        <v>21507</v>
      </c>
      <c r="J1244" s="207" t="s">
        <v>21889</v>
      </c>
      <c r="K1244" s="207" t="s">
        <v>21890</v>
      </c>
      <c r="L1244" s="207"/>
      <c r="M1244" t="str" cm="1">
        <f t="array" ref="M1244">LOOKUP(2,1/(C1244:L1244&lt;&gt;""),C1244:L1244)</f>
        <v>Citrus aurantifolia Dried Ground</v>
      </c>
      <c r="N1244" s="207"/>
      <c r="O1244" s="207"/>
      <c r="P1244" s="207"/>
      <c r="Q1244" s="207"/>
      <c r="R1244" s="207"/>
      <c r="S1244" s="207"/>
      <c r="T1244" s="207"/>
      <c r="U1244" s="207" t="s">
        <v>21889</v>
      </c>
      <c r="V1244" s="209" t="s">
        <v>21891</v>
      </c>
      <c r="W1244" s="207"/>
      <c r="X1244" s="207"/>
      <c r="Y1244" s="207"/>
      <c r="Z1244" s="207"/>
      <c r="AA1244" s="209" t="s">
        <v>21892</v>
      </c>
      <c r="AB1244" s="209" t="s">
        <v>4169</v>
      </c>
      <c r="AC1244" s="210" t="s">
        <v>4169</v>
      </c>
      <c r="AD1244" s="210" t="s">
        <v>18766</v>
      </c>
      <c r="AE1244" s="210"/>
      <c r="AF1244" s="210" t="s">
        <v>18767</v>
      </c>
      <c r="AG1244" t="str">
        <f>IFERROR(IF(COUNTIF(C1244:L1244,"Feed Ingredient")&gt;0,INDEX(ani_diet!T:T,MATCH(M1244,ani_diet!D:D,0)),""),"")</f>
        <v>Citrus aurantifolia</v>
      </c>
      <c r="AH1244" s="60" t="str">
        <f>IF(IFERROR(IF(MATCH("Feed Ingredient", AOM[[#This Row],[L1]:[L10]],0)&gt;0, TRUE, FALSE), FALSE)=TRUE,IFERROR(VLOOKUP(M1244, ani_diet!C:C, 1, FALSE), "No Match"),FALSE)</f>
        <v>No Match</v>
      </c>
      <c r="AI1244" t="s">
        <v>3539</v>
      </c>
      <c r="AL1244" t="str">
        <f>IFERROR(IF(COUNTIF(C1244:L1244,"Feed Ingredient")&gt;0,INDEX(ani_diet!T:T,MATCH(M1244,ani_diet!D:D,0)),""),"")</f>
        <v>Citrus aurantifolia</v>
      </c>
    </row>
    <row r="1245" spans="1:38">
      <c r="A1245" t="str">
        <f>_xlfn.TEXTJOIN("/",TRUE,AOM[[#This Row],[L1]:[L10]])</f>
        <v>Management/Livestock Management/Feed Characteristic/Feed Composition/Feed Ingredient/Forage Plants/Forage Trees/Citrus aurantifolia/Citrus aurantifolia Leaves</v>
      </c>
      <c r="B1245" s="207" t="s">
        <v>21893</v>
      </c>
      <c r="C1245" s="207" t="s">
        <v>17896</v>
      </c>
      <c r="D1245" s="207" t="s">
        <v>17898</v>
      </c>
      <c r="E1245" s="207" t="s">
        <v>17908</v>
      </c>
      <c r="F1245" s="207" t="s">
        <v>18308</v>
      </c>
      <c r="G1245" s="207" t="s">
        <v>18309</v>
      </c>
      <c r="H1245" s="207" t="s">
        <v>20736</v>
      </c>
      <c r="I1245" s="207" t="s">
        <v>21507</v>
      </c>
      <c r="J1245" s="207" t="s">
        <v>21889</v>
      </c>
      <c r="K1245" s="207" t="s">
        <v>21894</v>
      </c>
      <c r="L1245" s="207"/>
      <c r="M1245" t="str" cm="1">
        <f t="array" ref="M1245">LOOKUP(2,1/(C1245:L1245&lt;&gt;""),C1245:L1245)</f>
        <v>Citrus aurantifolia Leaves</v>
      </c>
      <c r="N1245" s="207"/>
      <c r="O1245" s="207"/>
      <c r="P1245" s="207"/>
      <c r="Q1245" s="207"/>
      <c r="R1245" s="207"/>
      <c r="S1245" s="207"/>
      <c r="T1245" s="207"/>
      <c r="U1245" s="207" t="s">
        <v>21889</v>
      </c>
      <c r="V1245" s="209" t="s">
        <v>21891</v>
      </c>
      <c r="W1245" s="207"/>
      <c r="X1245" s="207"/>
      <c r="Y1245" s="207"/>
      <c r="Z1245" s="207"/>
      <c r="AA1245" s="209" t="s">
        <v>21892</v>
      </c>
      <c r="AB1245" s="209" t="s">
        <v>4169</v>
      </c>
      <c r="AC1245" s="210" t="s">
        <v>4169</v>
      </c>
      <c r="AD1245" s="210" t="s">
        <v>18766</v>
      </c>
      <c r="AE1245" s="210"/>
      <c r="AF1245" s="210" t="s">
        <v>18767</v>
      </c>
      <c r="AG1245" t="str">
        <f>IFERROR(IF(COUNTIF(C1245:L1245,"Feed Ingredient")&gt;0,INDEX(ani_diet!T:T,MATCH(M1245,ani_diet!D:D,0)),""),"")</f>
        <v>Citrus aurantifolia Leaves</v>
      </c>
      <c r="AH1245" s="60" t="str">
        <f>IF(IFERROR(IF(MATCH("Feed Ingredient", AOM[[#This Row],[L1]:[L10]],0)&gt;0, TRUE, FALSE), FALSE)=TRUE,IFERROR(VLOOKUP(M1245, ani_diet!C:C, 1, FALSE), "No Match"),FALSE)</f>
        <v>Citrus aurantifolia Leaves</v>
      </c>
      <c r="AI1245" t="s">
        <v>3539</v>
      </c>
      <c r="AL1245" t="str">
        <f>IFERROR(IF(COUNTIF(C1245:L1245,"Feed Ingredient")&gt;0,INDEX(ani_diet!T:T,MATCH(M1245,ani_diet!D:D,0)),""),"")</f>
        <v>Citrus aurantifolia Leaves</v>
      </c>
    </row>
    <row r="1246" spans="1:38">
      <c r="A1246" t="s">
        <v>21895</v>
      </c>
      <c r="B1246" s="207" t="s">
        <v>21896</v>
      </c>
      <c r="C1246" s="207" t="s">
        <v>17896</v>
      </c>
      <c r="D1246" s="207" t="s">
        <v>17898</v>
      </c>
      <c r="E1246" s="207" t="s">
        <v>17908</v>
      </c>
      <c r="F1246" s="207" t="s">
        <v>18308</v>
      </c>
      <c r="G1246" s="207" t="s">
        <v>18309</v>
      </c>
      <c r="H1246" s="207" t="s">
        <v>20736</v>
      </c>
      <c r="I1246" s="207" t="s">
        <v>21507</v>
      </c>
      <c r="J1246" s="207" t="s">
        <v>21889</v>
      </c>
      <c r="K1246" s="207"/>
      <c r="L1246" s="207"/>
      <c r="M1246" t="str" cm="1">
        <f t="array" ref="M1246">LOOKUP(2,1/(C1246:L1246&lt;&gt;""),C1246:L1246)</f>
        <v>Citrus aurantifolia</v>
      </c>
      <c r="N1246" s="207"/>
      <c r="O1246" s="207"/>
      <c r="P1246" s="207"/>
      <c r="Q1246" s="207"/>
      <c r="R1246" s="207"/>
      <c r="S1246" s="207"/>
      <c r="T1246" s="207"/>
      <c r="U1246" s="207" t="s">
        <v>21889</v>
      </c>
      <c r="V1246" s="209" t="s">
        <v>21891</v>
      </c>
      <c r="W1246" s="207"/>
      <c r="X1246" s="207"/>
      <c r="Y1246" s="207"/>
      <c r="Z1246" s="207"/>
      <c r="AA1246" s="209" t="s">
        <v>21892</v>
      </c>
      <c r="AB1246" s="209" t="s">
        <v>4169</v>
      </c>
      <c r="AC1246" s="210" t="s">
        <v>4169</v>
      </c>
      <c r="AD1246" s="210" t="s">
        <v>18766</v>
      </c>
      <c r="AE1246" s="210"/>
      <c r="AF1246" s="210" t="s">
        <v>18767</v>
      </c>
      <c r="AG1246" t="s">
        <v>21894</v>
      </c>
      <c r="AH1246" s="60" t="s">
        <v>21894</v>
      </c>
      <c r="AI1246" s="220" t="s">
        <v>3539</v>
      </c>
      <c r="AL1246" t="s">
        <v>21894</v>
      </c>
    </row>
    <row r="1247" spans="1:38">
      <c r="A1247" t="str">
        <f>_xlfn.TEXTJOIN("/",TRUE,AOM[[#This Row],[L1]:[L10]])</f>
        <v>Management/Livestock Management/Feed Characteristic/Feed Composition/Feed Ingredient/Forage Plants/Forage Trees/Combretum apiculatum</v>
      </c>
      <c r="B1247" s="207" t="s">
        <v>21897</v>
      </c>
      <c r="C1247" s="207" t="s">
        <v>17896</v>
      </c>
      <c r="D1247" s="207" t="s">
        <v>17898</v>
      </c>
      <c r="E1247" s="207" t="s">
        <v>17908</v>
      </c>
      <c r="F1247" s="207" t="s">
        <v>18308</v>
      </c>
      <c r="G1247" s="207" t="s">
        <v>18309</v>
      </c>
      <c r="H1247" s="207" t="s">
        <v>20736</v>
      </c>
      <c r="I1247" s="207" t="s">
        <v>21507</v>
      </c>
      <c r="J1247" s="207" t="s">
        <v>10037</v>
      </c>
      <c r="K1247" s="207"/>
      <c r="L1247" s="207"/>
      <c r="M1247" t="str" cm="1">
        <f t="array" ref="M1247">LOOKUP(2,1/(C1247:L1247&lt;&gt;""),C1247:L1247)</f>
        <v>Combretum apiculatum</v>
      </c>
      <c r="N1247" s="207" t="s">
        <v>21898</v>
      </c>
      <c r="O1247" s="207"/>
      <c r="P1247" s="207"/>
      <c r="Q1247" s="207"/>
      <c r="R1247" s="207"/>
      <c r="S1247" s="207"/>
      <c r="T1247" s="207"/>
      <c r="U1247" s="207" t="s">
        <v>10037</v>
      </c>
      <c r="V1247" s="209" t="s">
        <v>21899</v>
      </c>
      <c r="W1247" s="207"/>
      <c r="X1247" s="207"/>
      <c r="Y1247" s="207"/>
      <c r="Z1247" s="207"/>
      <c r="AA1247" s="209" t="s">
        <v>10038</v>
      </c>
      <c r="AB1247" s="211" t="s">
        <v>21900</v>
      </c>
      <c r="AC1247" s="210" t="s">
        <v>4169</v>
      </c>
      <c r="AD1247" s="210" t="s">
        <v>18766</v>
      </c>
      <c r="AE1247" s="210"/>
      <c r="AF1247" s="210" t="s">
        <v>18767</v>
      </c>
      <c r="AG1247" t="str">
        <f>IFERROR(IF(COUNTIF(C1247:L1247,"Feed Ingredient")&gt;0,INDEX(ani_diet!T:T,MATCH(M1247,ani_diet!D:D,0)),""),"")</f>
        <v>Combretum apiculatum</v>
      </c>
      <c r="AH1247" s="60" t="str">
        <f>IF(IFERROR(IF(MATCH("Feed Ingredient", AOM[[#This Row],[L1]:[L10]],0)&gt;0, TRUE, FALSE), FALSE)=TRUE,IFERROR(VLOOKUP(M1247, ani_diet!C:C, 1, FALSE), "No Match"),FALSE)</f>
        <v>Combretum apiculatum</v>
      </c>
      <c r="AI1247" t="s">
        <v>21901</v>
      </c>
      <c r="AL1247" t="str">
        <f>IFERROR(IF(COUNTIF(C1247:L1247,"Feed Ingredient")&gt;0,INDEX(ani_diet!T:T,MATCH(M1247,ani_diet!D:D,0)),""),"")</f>
        <v>Combretum apiculatum</v>
      </c>
    </row>
    <row r="1248" spans="1:38">
      <c r="A1248" t="str">
        <f>_xlfn.TEXTJOIN("/",TRUE,AOM[[#This Row],[L1]:[L10]])</f>
        <v>Management/Livestock Management/Feed Characteristic/Feed Composition/Feed Ingredient/Forage Plants/Forage Trees/Daniellia oliveri/Daniellia oliveri Leaves/Daniellia oliveri Leaves Dried Ground</v>
      </c>
      <c r="B1248" s="207" t="s">
        <v>21902</v>
      </c>
      <c r="C1248" s="207" t="s">
        <v>17896</v>
      </c>
      <c r="D1248" s="207" t="s">
        <v>17898</v>
      </c>
      <c r="E1248" s="207" t="s">
        <v>17908</v>
      </c>
      <c r="F1248" s="207" t="s">
        <v>18308</v>
      </c>
      <c r="G1248" s="207" t="s">
        <v>18309</v>
      </c>
      <c r="H1248" s="207" t="s">
        <v>20736</v>
      </c>
      <c r="I1248" s="207" t="s">
        <v>21507</v>
      </c>
      <c r="J1248" s="207" t="s">
        <v>21903</v>
      </c>
      <c r="K1248" s="207" t="s">
        <v>21904</v>
      </c>
      <c r="L1248" s="207" t="s">
        <v>21905</v>
      </c>
      <c r="M1248" t="str" cm="1">
        <f t="array" ref="M1248">LOOKUP(2,1/(C1248:L1248&lt;&gt;""),C1248:L1248)</f>
        <v>Daniellia oliveri Leaves Dried Ground</v>
      </c>
      <c r="N1248" s="207"/>
      <c r="O1248" s="207"/>
      <c r="P1248" s="207"/>
      <c r="Q1248" s="207"/>
      <c r="R1248" s="207"/>
      <c r="S1248" s="207"/>
      <c r="T1248" s="207"/>
      <c r="U1248" s="207" t="s">
        <v>21903</v>
      </c>
      <c r="V1248" s="209" t="s">
        <v>21906</v>
      </c>
      <c r="W1248" s="207"/>
      <c r="X1248" s="207"/>
      <c r="Y1248" s="207"/>
      <c r="Z1248" s="207"/>
      <c r="AA1248" s="209" t="s">
        <v>21907</v>
      </c>
      <c r="AB1248" s="209" t="s">
        <v>4169</v>
      </c>
      <c r="AC1248" s="210" t="s">
        <v>4169</v>
      </c>
      <c r="AD1248" s="210" t="s">
        <v>18766</v>
      </c>
      <c r="AE1248" s="210"/>
      <c r="AF1248" s="210" t="s">
        <v>18767</v>
      </c>
      <c r="AG1248" t="str">
        <f>IFERROR(IF(COUNTIF(C1248:L1248,"Feed Ingredient")&gt;0,INDEX(ani_diet!T:T,MATCH(M1248,ani_diet!D:D,0)),""),"")</f>
        <v>Daniellia oliveri Leaves</v>
      </c>
      <c r="AH1248" s="60" t="str">
        <f>IF(IFERROR(IF(MATCH("Feed Ingredient", AOM[[#This Row],[L1]:[L10]],0)&gt;0, TRUE, FALSE), FALSE)=TRUE,IFERROR(VLOOKUP(M1248, ani_diet!C:C, 1, FALSE), "No Match"),FALSE)</f>
        <v>No Match</v>
      </c>
      <c r="AI1248" t="s">
        <v>21908</v>
      </c>
      <c r="AL1248" t="str">
        <f>IFERROR(IF(COUNTIF(C1248:L1248,"Feed Ingredient")&gt;0,INDEX(ani_diet!T:T,MATCH(M1248,ani_diet!D:D,0)),""),"")</f>
        <v>Daniellia oliveri Leaves</v>
      </c>
    </row>
    <row r="1249" spans="1:38">
      <c r="A1249" t="str">
        <f>_xlfn.TEXTJOIN("/",TRUE,AOM[[#This Row],[L1]:[L10]])</f>
        <v>Management/Livestock Management/Feed Characteristic/Feed Composition/Feed Ingredient/Forage Plants/Forage Trees/Daniellia oliveri/Daniellia oliveri Leaves/Daniellia oliveri Leaves Wilted</v>
      </c>
      <c r="B1249" s="207" t="s">
        <v>21909</v>
      </c>
      <c r="C1249" s="207" t="s">
        <v>17896</v>
      </c>
      <c r="D1249" s="207" t="s">
        <v>17898</v>
      </c>
      <c r="E1249" s="207" t="s">
        <v>17908</v>
      </c>
      <c r="F1249" s="207" t="s">
        <v>18308</v>
      </c>
      <c r="G1249" s="207" t="s">
        <v>18309</v>
      </c>
      <c r="H1249" s="207" t="s">
        <v>20736</v>
      </c>
      <c r="I1249" s="207" t="s">
        <v>21507</v>
      </c>
      <c r="J1249" s="207" t="s">
        <v>21903</v>
      </c>
      <c r="K1249" s="207" t="s">
        <v>21904</v>
      </c>
      <c r="L1249" s="207" t="s">
        <v>21910</v>
      </c>
      <c r="M1249" t="str" cm="1">
        <f t="array" ref="M1249">LOOKUP(2,1/(C1249:L1249&lt;&gt;""),C1249:L1249)</f>
        <v>Daniellia oliveri Leaves Wilted</v>
      </c>
      <c r="N1249" s="207"/>
      <c r="O1249" s="207"/>
      <c r="P1249" s="207"/>
      <c r="Q1249" s="207"/>
      <c r="R1249" s="207"/>
      <c r="S1249" s="207"/>
      <c r="T1249" s="207"/>
      <c r="U1249" s="207" t="s">
        <v>21903</v>
      </c>
      <c r="V1249" s="209" t="s">
        <v>21906</v>
      </c>
      <c r="W1249" s="207"/>
      <c r="X1249" s="207"/>
      <c r="Y1249" s="207"/>
      <c r="Z1249" s="207"/>
      <c r="AA1249" s="209" t="s">
        <v>21907</v>
      </c>
      <c r="AB1249" s="209" t="s">
        <v>4169</v>
      </c>
      <c r="AC1249" s="210" t="s">
        <v>4169</v>
      </c>
      <c r="AD1249" s="210" t="s">
        <v>18766</v>
      </c>
      <c r="AE1249" s="210"/>
      <c r="AF1249" s="210" t="s">
        <v>18767</v>
      </c>
      <c r="AG1249" t="str">
        <f>IFERROR(IF(COUNTIF(C1249:L1249,"Feed Ingredient")&gt;0,INDEX(ani_diet!T:T,MATCH(M1249,ani_diet!D:D,0)),""),"")</f>
        <v>Daniellia oliveri Leaves</v>
      </c>
      <c r="AH1249" s="60" t="str">
        <f>IF(IFERROR(IF(MATCH("Feed Ingredient", AOM[[#This Row],[L1]:[L10]],0)&gt;0, TRUE, FALSE), FALSE)=TRUE,IFERROR(VLOOKUP(M1249, ani_diet!C:C, 1, FALSE), "No Match"),FALSE)</f>
        <v>No Match</v>
      </c>
      <c r="AI1249" t="s">
        <v>21908</v>
      </c>
      <c r="AL1249" t="str">
        <f>IFERROR(IF(COUNTIF(C1249:L1249,"Feed Ingredient")&gt;0,INDEX(ani_diet!T:T,MATCH(M1249,ani_diet!D:D,0)),""),"")</f>
        <v>Daniellia oliveri Leaves</v>
      </c>
    </row>
    <row r="1250" spans="1:38">
      <c r="A1250" t="str">
        <f>_xlfn.TEXTJOIN("/",TRUE,AOM[[#This Row],[L1]:[L10]])</f>
        <v>Management/Livestock Management/Feed Characteristic/Feed Composition/Feed Ingredient/Forage Plants/Forage Trees/Daniellia oliveri/Daniellia oliveri Leaves</v>
      </c>
      <c r="B1250" s="207" t="s">
        <v>21911</v>
      </c>
      <c r="C1250" s="207" t="s">
        <v>17896</v>
      </c>
      <c r="D1250" s="207" t="s">
        <v>17898</v>
      </c>
      <c r="E1250" s="207" t="s">
        <v>17908</v>
      </c>
      <c r="F1250" s="207" t="s">
        <v>18308</v>
      </c>
      <c r="G1250" s="207" t="s">
        <v>18309</v>
      </c>
      <c r="H1250" s="207" t="s">
        <v>20736</v>
      </c>
      <c r="I1250" s="207" t="s">
        <v>21507</v>
      </c>
      <c r="J1250" s="207" t="s">
        <v>21903</v>
      </c>
      <c r="K1250" s="207" t="s">
        <v>21904</v>
      </c>
      <c r="L1250" s="207"/>
      <c r="M1250" t="str" cm="1">
        <f t="array" ref="M1250">LOOKUP(2,1/(C1250:L1250&lt;&gt;""),C1250:L1250)</f>
        <v>Daniellia oliveri Leaves</v>
      </c>
      <c r="N1250" s="207"/>
      <c r="O1250" s="207"/>
      <c r="P1250" s="207"/>
      <c r="Q1250" s="207"/>
      <c r="R1250" s="207"/>
      <c r="S1250" s="207"/>
      <c r="T1250" s="207"/>
      <c r="U1250" s="207" t="s">
        <v>21903</v>
      </c>
      <c r="V1250" s="209" t="s">
        <v>21906</v>
      </c>
      <c r="W1250" s="207"/>
      <c r="X1250" s="207"/>
      <c r="Y1250" s="207"/>
      <c r="Z1250" s="207"/>
      <c r="AA1250" s="209" t="s">
        <v>21907</v>
      </c>
      <c r="AB1250" s="209" t="s">
        <v>4169</v>
      </c>
      <c r="AC1250" s="210" t="s">
        <v>4169</v>
      </c>
      <c r="AD1250" s="210" t="s">
        <v>18766</v>
      </c>
      <c r="AE1250" s="210"/>
      <c r="AF1250" s="210" t="s">
        <v>18767</v>
      </c>
      <c r="AG1250" t="str">
        <f>IFERROR(IF(COUNTIF(C1250:L1250,"Feed Ingredient")&gt;0,INDEX(ani_diet!T:T,MATCH(M1250,ani_diet!D:D,0)),""),"")</f>
        <v>Daniellia oliveri Leaves</v>
      </c>
      <c r="AH1250" s="60" t="str">
        <f>IF(IFERROR(IF(MATCH("Feed Ingredient", AOM[[#This Row],[L1]:[L10]],0)&gt;0, TRUE, FALSE), FALSE)=TRUE,IFERROR(VLOOKUP(M1250, ani_diet!C:C, 1, FALSE), "No Match"),FALSE)</f>
        <v>Daniellia oliveri Leaves</v>
      </c>
      <c r="AI1250" t="s">
        <v>21908</v>
      </c>
      <c r="AL1250" t="str">
        <f>IFERROR(IF(COUNTIF(C1250:L1250,"Feed Ingredient")&gt;0,INDEX(ani_diet!T:T,MATCH(M1250,ani_diet!D:D,0)),""),"")</f>
        <v>Daniellia oliveri Leaves</v>
      </c>
    </row>
    <row r="1251" spans="1:38">
      <c r="A1251" t="str">
        <f>_xlfn.TEXTJOIN("/",TRUE,AOM[[#This Row],[L1]:[L10]])</f>
        <v>Management/Livestock Management/Feed Characteristic/Feed Composition/Feed Ingredient/Forage Plants/Forage Trees/Daniellia oliveri</v>
      </c>
      <c r="B1251" s="207" t="s">
        <v>21912</v>
      </c>
      <c r="C1251" s="207" t="s">
        <v>17896</v>
      </c>
      <c r="D1251" s="207" t="s">
        <v>17898</v>
      </c>
      <c r="E1251" s="207" t="s">
        <v>17908</v>
      </c>
      <c r="F1251" s="207" t="s">
        <v>18308</v>
      </c>
      <c r="G1251" s="207" t="s">
        <v>18309</v>
      </c>
      <c r="H1251" s="207" t="s">
        <v>20736</v>
      </c>
      <c r="I1251" s="207" t="s">
        <v>21507</v>
      </c>
      <c r="J1251" s="207" t="s">
        <v>21903</v>
      </c>
      <c r="K1251" s="207"/>
      <c r="L1251" s="207"/>
      <c r="M1251" t="str" cm="1">
        <f t="array" ref="M1251">LOOKUP(2,1/(C1251:L1251&lt;&gt;""),C1251:L1251)</f>
        <v>Daniellia oliveri</v>
      </c>
      <c r="N1251" s="207"/>
      <c r="O1251" s="207"/>
      <c r="P1251" s="207"/>
      <c r="Q1251" s="207"/>
      <c r="R1251" s="207"/>
      <c r="S1251" s="207"/>
      <c r="T1251" s="207"/>
      <c r="U1251" s="207" t="s">
        <v>21903</v>
      </c>
      <c r="V1251" s="209" t="s">
        <v>21906</v>
      </c>
      <c r="W1251" s="207"/>
      <c r="X1251" s="207"/>
      <c r="Y1251" s="207"/>
      <c r="Z1251" s="207"/>
      <c r="AA1251" s="209" t="s">
        <v>21907</v>
      </c>
      <c r="AB1251" s="209" t="s">
        <v>4169</v>
      </c>
      <c r="AC1251" s="210" t="s">
        <v>4169</v>
      </c>
      <c r="AD1251" s="210" t="s">
        <v>18766</v>
      </c>
      <c r="AE1251" s="210"/>
      <c r="AF1251" s="210" t="s">
        <v>18767</v>
      </c>
      <c r="AG1251" t="str">
        <f>IFERROR(IF(COUNTIF(C1251:L1251,"Feed Ingredient")&gt;0,INDEX(ani_diet!T:T,MATCH(M1251,ani_diet!D:D,0)),""),"")</f>
        <v>Daniellia oliveri</v>
      </c>
      <c r="AH1251" s="60" t="str">
        <f>IF(IFERROR(IF(MATCH("Feed Ingredient", AOM[[#This Row],[L1]:[L10]],0)&gt;0, TRUE, FALSE), FALSE)=TRUE,IFERROR(VLOOKUP(M1251, ani_diet!C:C, 1, FALSE), "No Match"),FALSE)</f>
        <v>Daniellia oliveri</v>
      </c>
      <c r="AI1251" t="s">
        <v>21908</v>
      </c>
      <c r="AL1251" t="str">
        <f>IFERROR(IF(COUNTIF(C1251:L1251,"Feed Ingredient")&gt;0,INDEX(ani_diet!T:T,MATCH(M1251,ani_diet!D:D,0)),""),"")</f>
        <v>Daniellia oliveri</v>
      </c>
    </row>
    <row r="1252" spans="1:38">
      <c r="A1252" t="str">
        <f>_xlfn.TEXTJOIN("/",TRUE,AOM[[#This Row],[L1]:[L10]])</f>
        <v>Management/Livestock Management/Feed Characteristic/Feed Composition/Feed Ingredient/Forage Plants/Forage Trees/Delonix elata/Delonix elata Dried</v>
      </c>
      <c r="B1252" s="207" t="s">
        <v>21913</v>
      </c>
      <c r="C1252" s="207" t="s">
        <v>17896</v>
      </c>
      <c r="D1252" s="207" t="s">
        <v>17898</v>
      </c>
      <c r="E1252" s="207" t="s">
        <v>17908</v>
      </c>
      <c r="F1252" s="207" t="s">
        <v>18308</v>
      </c>
      <c r="G1252" s="207" t="s">
        <v>18309</v>
      </c>
      <c r="H1252" s="207" t="s">
        <v>20736</v>
      </c>
      <c r="I1252" s="207" t="s">
        <v>21507</v>
      </c>
      <c r="J1252" s="207" t="s">
        <v>21914</v>
      </c>
      <c r="K1252" s="207" t="s">
        <v>21915</v>
      </c>
      <c r="L1252" s="207"/>
      <c r="M1252" t="str" cm="1">
        <f t="array" ref="M1252">LOOKUP(2,1/(C1252:L1252&lt;&gt;""),C1252:L1252)</f>
        <v>Delonix elata Dried</v>
      </c>
      <c r="N1252" s="207"/>
      <c r="O1252" s="207"/>
      <c r="P1252" s="207"/>
      <c r="Q1252" s="207"/>
      <c r="R1252" s="207"/>
      <c r="S1252" s="207"/>
      <c r="T1252" s="207"/>
      <c r="U1252" s="207" t="s">
        <v>21914</v>
      </c>
      <c r="V1252" s="209" t="s">
        <v>21916</v>
      </c>
      <c r="W1252" s="207"/>
      <c r="X1252" s="207"/>
      <c r="Y1252" s="207"/>
      <c r="Z1252" s="207"/>
      <c r="AA1252" s="209" t="s">
        <v>21917</v>
      </c>
      <c r="AB1252" s="209" t="s">
        <v>4169</v>
      </c>
      <c r="AC1252" s="210" t="s">
        <v>4169</v>
      </c>
      <c r="AD1252" s="210" t="s">
        <v>18766</v>
      </c>
      <c r="AE1252" s="210"/>
      <c r="AF1252" s="210" t="s">
        <v>18767</v>
      </c>
      <c r="AG1252" t="str">
        <f>IFERROR(IF(COUNTIF(C1252:L1252,"Feed Ingredient")&gt;0,INDEX(ani_diet!T:T,MATCH(M1252,ani_diet!D:D,0)),""),"")</f>
        <v>Delonix elata</v>
      </c>
      <c r="AH1252" s="60" t="str">
        <f>IF(IFERROR(IF(MATCH("Feed Ingredient", AOM[[#This Row],[L1]:[L10]],0)&gt;0, TRUE, FALSE), FALSE)=TRUE,IFERROR(VLOOKUP(M1252, ani_diet!C:C, 1, FALSE), "No Match"),FALSE)</f>
        <v>No Match</v>
      </c>
      <c r="AI1252" t="s">
        <v>3539</v>
      </c>
      <c r="AL1252" t="str">
        <f>IFERROR(IF(COUNTIF(C1252:L1252,"Feed Ingredient")&gt;0,INDEX(ani_diet!T:T,MATCH(M1252,ani_diet!D:D,0)),""),"")</f>
        <v>Delonix elata</v>
      </c>
    </row>
    <row r="1253" spans="1:38">
      <c r="A1253" t="s">
        <v>21918</v>
      </c>
      <c r="B1253" s="207" t="s">
        <v>21919</v>
      </c>
      <c r="C1253" s="207" t="s">
        <v>17896</v>
      </c>
      <c r="D1253" s="207" t="s">
        <v>17898</v>
      </c>
      <c r="E1253" s="207" t="s">
        <v>17908</v>
      </c>
      <c r="F1253" s="207" t="s">
        <v>18308</v>
      </c>
      <c r="G1253" s="207" t="s">
        <v>18309</v>
      </c>
      <c r="H1253" s="207" t="s">
        <v>20736</v>
      </c>
      <c r="I1253" s="207" t="s">
        <v>21507</v>
      </c>
      <c r="J1253" s="207" t="s">
        <v>21920</v>
      </c>
      <c r="K1253" s="207" t="s">
        <v>21921</v>
      </c>
      <c r="L1253" s="207" t="s">
        <v>21922</v>
      </c>
      <c r="M1253" t="str" cm="1">
        <f t="array" ref="M1253">LOOKUP(2,1/(C1253:L1253&lt;&gt;""),C1253:L1253)</f>
        <v>Delonix regia Seed Alkali Treated Dried Fermented Ground</v>
      </c>
      <c r="N1253" s="207" t="s">
        <v>21923</v>
      </c>
      <c r="O1253" s="207"/>
      <c r="P1253" s="207"/>
      <c r="Q1253" s="207"/>
      <c r="R1253" s="207"/>
      <c r="S1253" s="207"/>
      <c r="T1253" s="207"/>
      <c r="U1253" s="207" t="s">
        <v>21920</v>
      </c>
      <c r="V1253" s="209" t="s">
        <v>21924</v>
      </c>
      <c r="W1253" s="207"/>
      <c r="X1253" s="207"/>
      <c r="Y1253" s="207"/>
      <c r="Z1253" s="207"/>
      <c r="AA1253" s="209" t="s">
        <v>21925</v>
      </c>
      <c r="AB1253" s="209" t="s">
        <v>4169</v>
      </c>
      <c r="AC1253" s="210" t="s">
        <v>4169</v>
      </c>
      <c r="AD1253" s="210" t="s">
        <v>18766</v>
      </c>
      <c r="AE1253" s="210"/>
      <c r="AF1253" s="210" t="s">
        <v>18767</v>
      </c>
      <c r="AG1253" t="str">
        <f>IFERROR(IF(COUNTIF(C1253:L1253,"Feed Ingredient")&gt;0,INDEX(ani_diet!T:T,MATCH(M1253,ani_diet!D:D,0)),""),"")</f>
        <v>Delonix regia Seed</v>
      </c>
      <c r="AH1253" s="60" t="str">
        <f>IF(IFERROR(IF(MATCH("Feed Ingredient", AOM[[#This Row],[L1]:[L10]],0)&gt;0, TRUE, FALSE), FALSE)=TRUE,IFERROR(VLOOKUP(M1253, ani_diet!C:C, 1, FALSE), "No Match"),FALSE)</f>
        <v>No Match</v>
      </c>
      <c r="AI1253" t="s">
        <v>3539</v>
      </c>
      <c r="AL1253" t="str">
        <f>IFERROR(IF(COUNTIF(C1253:L1253,"Feed Ingredient")&gt;0,INDEX(ani_diet!T:T,MATCH(M1253,ani_diet!D:D,0)),""),"")</f>
        <v>Delonix regia Seed</v>
      </c>
    </row>
    <row r="1254" spans="1:38">
      <c r="A1254" t="str">
        <f>_xlfn.TEXTJOIN("/",TRUE,AOM[[#This Row],[L1]:[L10]])</f>
        <v>Management/Livestock Management/Feed Characteristic/Feed Composition/Feed Ingredient/Forage Plants/Forage Trees/Delonix regia/Delonix regia Seed/Delonix regia Seed Dried Ground Roasted</v>
      </c>
      <c r="B1254" s="207" t="s">
        <v>21926</v>
      </c>
      <c r="C1254" s="207" t="s">
        <v>17896</v>
      </c>
      <c r="D1254" s="207" t="s">
        <v>17898</v>
      </c>
      <c r="E1254" s="207" t="s">
        <v>17908</v>
      </c>
      <c r="F1254" s="207" t="s">
        <v>18308</v>
      </c>
      <c r="G1254" s="207" t="s">
        <v>18309</v>
      </c>
      <c r="H1254" s="207" t="s">
        <v>20736</v>
      </c>
      <c r="I1254" s="207" t="s">
        <v>21507</v>
      </c>
      <c r="J1254" s="207" t="s">
        <v>21920</v>
      </c>
      <c r="K1254" s="207" t="s">
        <v>21921</v>
      </c>
      <c r="L1254" s="207" t="s">
        <v>21927</v>
      </c>
      <c r="M1254" t="str" cm="1">
        <f t="array" ref="M1254">LOOKUP(2,1/(C1254:L1254&lt;&gt;""),C1254:L1254)</f>
        <v>Delonix regia Seed Dried Ground Roasted</v>
      </c>
      <c r="N1254" s="207" t="s">
        <v>21928</v>
      </c>
      <c r="O1254" s="207"/>
      <c r="P1254" s="207"/>
      <c r="Q1254" s="207"/>
      <c r="R1254" s="207"/>
      <c r="S1254" s="207"/>
      <c r="T1254" s="207"/>
      <c r="U1254" s="207" t="s">
        <v>21920</v>
      </c>
      <c r="V1254" s="209" t="s">
        <v>21924</v>
      </c>
      <c r="W1254" s="207"/>
      <c r="X1254" s="207"/>
      <c r="Y1254" s="207"/>
      <c r="Z1254" s="207"/>
      <c r="AA1254" s="209" t="s">
        <v>21925</v>
      </c>
      <c r="AB1254" s="225" t="s">
        <v>21929</v>
      </c>
      <c r="AC1254" s="210" t="s">
        <v>4169</v>
      </c>
      <c r="AD1254" s="210" t="s">
        <v>18766</v>
      </c>
      <c r="AE1254" s="210"/>
      <c r="AF1254" s="210" t="s">
        <v>18767</v>
      </c>
      <c r="AG1254" t="str">
        <f>IFERROR(IF(COUNTIF(C1254:L1254,"Feed Ingredient")&gt;0,INDEX(ani_diet!T:T,MATCH(M1254,ani_diet!D:D,0)),""),"")</f>
        <v>Delonix regia Seed</v>
      </c>
      <c r="AH1254" s="60" t="str">
        <f>IF(IFERROR(IF(MATCH("Feed Ingredient", AOM[[#This Row],[L1]:[L10]],0)&gt;0, TRUE, FALSE), FALSE)=TRUE,IFERROR(VLOOKUP(M1254, ani_diet!C:C, 1, FALSE), "No Match"),FALSE)</f>
        <v>No Match</v>
      </c>
      <c r="AI1254" t="s">
        <v>3539</v>
      </c>
      <c r="AL1254" t="str">
        <f>IFERROR(IF(COUNTIF(C1254:L1254,"Feed Ingredient")&gt;0,INDEX(ani_diet!T:T,MATCH(M1254,ani_diet!D:D,0)),""),"")</f>
        <v>Delonix regia Seed</v>
      </c>
    </row>
    <row r="1255" spans="1:38">
      <c r="A1255" t="str">
        <f>_xlfn.TEXTJOIN("/",TRUE,AOM[[#This Row],[L1]:[L10]])</f>
        <v>Management/Livestock Management/Feed Characteristic/Feed Composition/Feed Ingredient/Forage Plants/Forage Trees/Delonix regia/Delonix regia Seed/Delonix regia Seed Ground</v>
      </c>
      <c r="B1255" s="207" t="s">
        <v>21930</v>
      </c>
      <c r="C1255" s="207" t="s">
        <v>17896</v>
      </c>
      <c r="D1255" s="207" t="s">
        <v>17898</v>
      </c>
      <c r="E1255" s="207" t="s">
        <v>17908</v>
      </c>
      <c r="F1255" s="207" t="s">
        <v>18308</v>
      </c>
      <c r="G1255" s="207" t="s">
        <v>18309</v>
      </c>
      <c r="H1255" s="207" t="s">
        <v>20736</v>
      </c>
      <c r="I1255" s="207" t="s">
        <v>21507</v>
      </c>
      <c r="J1255" s="207" t="s">
        <v>21920</v>
      </c>
      <c r="K1255" s="207" t="s">
        <v>21921</v>
      </c>
      <c r="L1255" s="207" t="s">
        <v>21931</v>
      </c>
      <c r="M1255" t="str" cm="1">
        <f t="array" ref="M1255">LOOKUP(2,1/(C1255:L1255&lt;&gt;""),C1255:L1255)</f>
        <v>Delonix regia Seed Ground</v>
      </c>
      <c r="N1255" s="207" t="s">
        <v>21932</v>
      </c>
      <c r="O1255" s="207"/>
      <c r="P1255" s="207"/>
      <c r="Q1255" s="207"/>
      <c r="R1255" s="207"/>
      <c r="S1255" s="207"/>
      <c r="T1255" s="207"/>
      <c r="U1255" s="207" t="s">
        <v>21920</v>
      </c>
      <c r="V1255" s="209" t="s">
        <v>21924</v>
      </c>
      <c r="W1255" s="207"/>
      <c r="X1255" s="207"/>
      <c r="Y1255" s="207"/>
      <c r="Z1255" s="207"/>
      <c r="AA1255" s="209" t="s">
        <v>21925</v>
      </c>
      <c r="AB1255" s="209" t="s">
        <v>21929</v>
      </c>
      <c r="AC1255" s="210" t="s">
        <v>4169</v>
      </c>
      <c r="AD1255" s="210" t="s">
        <v>18766</v>
      </c>
      <c r="AE1255" s="210"/>
      <c r="AF1255" s="210" t="s">
        <v>18767</v>
      </c>
      <c r="AG1255" t="str">
        <f>IFERROR(IF(COUNTIF(C1255:L1255,"Feed Ingredient")&gt;0,INDEX(ani_diet!T:T,MATCH(M1255,ani_diet!D:D,0)),""),"")</f>
        <v>Delonix regia Seed</v>
      </c>
      <c r="AH1255" s="60" t="str">
        <f>IF(IFERROR(IF(MATCH("Feed Ingredient", AOM[[#This Row],[L1]:[L10]],0)&gt;0, TRUE, FALSE), FALSE)=TRUE,IFERROR(VLOOKUP(M1255, ani_diet!C:C, 1, FALSE), "No Match"),FALSE)</f>
        <v>No Match</v>
      </c>
      <c r="AI1255" t="s">
        <v>3539</v>
      </c>
      <c r="AL1255" t="str">
        <f>IFERROR(IF(COUNTIF(C1255:L1255,"Feed Ingredient")&gt;0,INDEX(ani_diet!T:T,MATCH(M1255,ani_diet!D:D,0)),""),"")</f>
        <v>Delonix regia Seed</v>
      </c>
    </row>
    <row r="1256" spans="1:38">
      <c r="A1256" t="str">
        <f>_xlfn.TEXTJOIN("/",TRUE,AOM[[#This Row],[L1]:[L10]])</f>
        <v>Management/Livestock Management/Feed Characteristic/Feed Composition/Feed Ingredient/Forage Plants/Forage Trees/Delonix regia/Delonix regia Seed/Delonix regia Seed Ground Roasted</v>
      </c>
      <c r="B1256" s="207" t="s">
        <v>21933</v>
      </c>
      <c r="C1256" s="207" t="s">
        <v>17896</v>
      </c>
      <c r="D1256" s="207" t="s">
        <v>17898</v>
      </c>
      <c r="E1256" s="207" t="s">
        <v>17908</v>
      </c>
      <c r="F1256" s="207" t="s">
        <v>18308</v>
      </c>
      <c r="G1256" s="207" t="s">
        <v>18309</v>
      </c>
      <c r="H1256" s="207" t="s">
        <v>20736</v>
      </c>
      <c r="I1256" s="207" t="s">
        <v>21507</v>
      </c>
      <c r="J1256" s="207" t="s">
        <v>21920</v>
      </c>
      <c r="K1256" s="207" t="s">
        <v>21921</v>
      </c>
      <c r="L1256" s="207" t="s">
        <v>21934</v>
      </c>
      <c r="M1256" t="str" cm="1">
        <f t="array" ref="M1256">LOOKUP(2,1/(C1256:L1256&lt;&gt;""),C1256:L1256)</f>
        <v>Delonix regia Seed Ground Roasted</v>
      </c>
      <c r="N1256" s="207" t="s">
        <v>21935</v>
      </c>
      <c r="O1256" s="207"/>
      <c r="P1256" s="207"/>
      <c r="Q1256" s="207"/>
      <c r="R1256" s="207"/>
      <c r="S1256" s="207"/>
      <c r="T1256" s="207"/>
      <c r="U1256" s="207" t="s">
        <v>21920</v>
      </c>
      <c r="V1256" s="209" t="s">
        <v>21924</v>
      </c>
      <c r="W1256" s="207"/>
      <c r="X1256" s="207"/>
      <c r="Y1256" s="207"/>
      <c r="Z1256" s="207"/>
      <c r="AA1256" s="209" t="s">
        <v>21925</v>
      </c>
      <c r="AB1256" s="209" t="s">
        <v>21929</v>
      </c>
      <c r="AC1256" s="210" t="s">
        <v>4169</v>
      </c>
      <c r="AD1256" s="210" t="s">
        <v>18766</v>
      </c>
      <c r="AE1256" s="210"/>
      <c r="AF1256" s="210" t="s">
        <v>18767</v>
      </c>
      <c r="AG1256" t="str">
        <f>IFERROR(IF(COUNTIF(C1256:L1256,"Feed Ingredient")&gt;0,INDEX(ani_diet!T:T,MATCH(M1256,ani_diet!D:D,0)),""),"")</f>
        <v>Delonix regia Seed</v>
      </c>
      <c r="AH1256" s="60" t="str">
        <f>IF(IFERROR(IF(MATCH("Feed Ingredient", AOM[[#This Row],[L1]:[L10]],0)&gt;0, TRUE, FALSE), FALSE)=TRUE,IFERROR(VLOOKUP(M1256, ani_diet!C:C, 1, FALSE), "No Match"),FALSE)</f>
        <v>No Match</v>
      </c>
      <c r="AI1256" t="s">
        <v>3539</v>
      </c>
      <c r="AL1256" t="str">
        <f>IFERROR(IF(COUNTIF(C1256:L1256,"Feed Ingredient")&gt;0,INDEX(ani_diet!T:T,MATCH(M1256,ani_diet!D:D,0)),""),"")</f>
        <v>Delonix regia Seed</v>
      </c>
    </row>
    <row r="1257" spans="1:38">
      <c r="A1257" t="str">
        <f>_xlfn.TEXTJOIN("/",TRUE,AOM[[#This Row],[L1]:[L10]])</f>
        <v>Management/Livestock Management/Feed Characteristic/Feed Composition/Feed Ingredient/Forage Plants/Forage Trees/Delonix regia/Delonix regia Seed</v>
      </c>
      <c r="B1257" s="207" t="s">
        <v>21936</v>
      </c>
      <c r="C1257" s="207" t="s">
        <v>17896</v>
      </c>
      <c r="D1257" s="207" t="s">
        <v>17898</v>
      </c>
      <c r="E1257" s="207" t="s">
        <v>17908</v>
      </c>
      <c r="F1257" s="207" t="s">
        <v>18308</v>
      </c>
      <c r="G1257" s="207" t="s">
        <v>18309</v>
      </c>
      <c r="H1257" s="207" t="s">
        <v>20736</v>
      </c>
      <c r="I1257" s="207" t="s">
        <v>21507</v>
      </c>
      <c r="J1257" s="207" t="s">
        <v>21920</v>
      </c>
      <c r="K1257" s="207" t="s">
        <v>21921</v>
      </c>
      <c r="L1257" s="207"/>
      <c r="M1257" t="str" cm="1">
        <f t="array" ref="M1257">LOOKUP(2,1/(C1257:L1257&lt;&gt;""),C1257:L1257)</f>
        <v>Delonix regia Seed</v>
      </c>
      <c r="N1257" s="207" t="s">
        <v>21937</v>
      </c>
      <c r="O1257" s="207"/>
      <c r="P1257" s="207"/>
      <c r="Q1257" s="207"/>
      <c r="R1257" s="207"/>
      <c r="S1257" s="207"/>
      <c r="T1257" s="207"/>
      <c r="U1257" s="207" t="s">
        <v>21920</v>
      </c>
      <c r="V1257" s="209" t="s">
        <v>21924</v>
      </c>
      <c r="W1257" s="207"/>
      <c r="X1257" s="207"/>
      <c r="Y1257" s="207"/>
      <c r="Z1257" s="207"/>
      <c r="AA1257" s="209" t="s">
        <v>21925</v>
      </c>
      <c r="AB1257" s="209" t="s">
        <v>21929</v>
      </c>
      <c r="AC1257" s="210" t="s">
        <v>4169</v>
      </c>
      <c r="AD1257" s="210" t="s">
        <v>18766</v>
      </c>
      <c r="AE1257" s="210"/>
      <c r="AF1257" s="210" t="s">
        <v>18767</v>
      </c>
      <c r="AG1257" t="str">
        <f>IFERROR(IF(COUNTIF(C1257:L1257,"Feed Ingredient")&gt;0,INDEX(ani_diet!T:T,MATCH(M1257,ani_diet!D:D,0)),""),"")</f>
        <v>Delonix regia Seed</v>
      </c>
      <c r="AH1257" s="60" t="str">
        <f>IF(IFERROR(IF(MATCH("Feed Ingredient", AOM[[#This Row],[L1]:[L10]],0)&gt;0, TRUE, FALSE), FALSE)=TRUE,IFERROR(VLOOKUP(M1257, ani_diet!C:C, 1, FALSE), "No Match"),FALSE)</f>
        <v>Delonix regia Seed</v>
      </c>
      <c r="AI1257" t="s">
        <v>3539</v>
      </c>
      <c r="AL1257" t="str">
        <f>IFERROR(IF(COUNTIF(C1257:L1257,"Feed Ingredient")&gt;0,INDEX(ani_diet!T:T,MATCH(M1257,ani_diet!D:D,0)),""),"")</f>
        <v>Delonix regia Seed</v>
      </c>
    </row>
    <row r="1258" spans="1:38">
      <c r="A1258" t="str">
        <f>_xlfn.TEXTJOIN("/",TRUE,AOM[[#This Row],[L1]:[L10]])</f>
        <v>Management/Livestock Management/Feed Characteristic/Feed Composition/Feed Ingredient/Forage Plants/Forage Trees/Dichrostachys cinerea/Dichrostachys cinerea Dried Ground</v>
      </c>
      <c r="B1258" s="207" t="s">
        <v>21938</v>
      </c>
      <c r="C1258" s="207" t="s">
        <v>17896</v>
      </c>
      <c r="D1258" s="207" t="s">
        <v>17898</v>
      </c>
      <c r="E1258" s="207" t="s">
        <v>17908</v>
      </c>
      <c r="F1258" s="207" t="s">
        <v>18308</v>
      </c>
      <c r="G1258" s="207" t="s">
        <v>18309</v>
      </c>
      <c r="H1258" s="207" t="s">
        <v>20736</v>
      </c>
      <c r="I1258" s="207" t="s">
        <v>21507</v>
      </c>
      <c r="J1258" s="207" t="s">
        <v>21939</v>
      </c>
      <c r="K1258" s="207" t="s">
        <v>21940</v>
      </c>
      <c r="L1258" s="207"/>
      <c r="M1258" t="str" cm="1">
        <f t="array" ref="M1258">LOOKUP(2,1/(C1258:L1258&lt;&gt;""),C1258:L1258)</f>
        <v>Dichrostachys cinerea Dried Ground</v>
      </c>
      <c r="N1258" s="207"/>
      <c r="O1258" s="207"/>
      <c r="P1258" s="207"/>
      <c r="Q1258" s="207"/>
      <c r="R1258" s="207"/>
      <c r="S1258" s="207"/>
      <c r="T1258" s="207"/>
      <c r="U1258" s="207" t="s">
        <v>21939</v>
      </c>
      <c r="V1258" s="209" t="s">
        <v>21941</v>
      </c>
      <c r="W1258" s="207"/>
      <c r="X1258" s="207"/>
      <c r="Y1258" s="207"/>
      <c r="Z1258" s="207"/>
      <c r="AA1258" s="209" t="s">
        <v>21942</v>
      </c>
      <c r="AB1258" s="209" t="s">
        <v>4169</v>
      </c>
      <c r="AC1258" s="210" t="s">
        <v>4169</v>
      </c>
      <c r="AD1258" s="210" t="s">
        <v>4169</v>
      </c>
      <c r="AE1258" s="210"/>
      <c r="AF1258" s="210" t="s">
        <v>18767</v>
      </c>
      <c r="AG1258" t="str">
        <f>IFERROR(IF(COUNTIF(C1258:L1258,"Feed Ingredient")&gt;0,INDEX(ani_diet!T:T,MATCH(M1258,ani_diet!D:D,0)),""),"")</f>
        <v>Dichrostachys cinerea</v>
      </c>
      <c r="AH1258" s="60" t="str">
        <f>IF(IFERROR(IF(MATCH("Feed Ingredient", AOM[[#This Row],[L1]:[L10]],0)&gt;0, TRUE, FALSE), FALSE)=TRUE,IFERROR(VLOOKUP(M1258, ani_diet!C:C, 1, FALSE), "No Match"),FALSE)</f>
        <v>No Match</v>
      </c>
      <c r="AI1258" t="s">
        <v>21943</v>
      </c>
      <c r="AL1258" t="str">
        <f>IFERROR(IF(COUNTIF(C1258:L1258,"Feed Ingredient")&gt;0,INDEX(ani_diet!T:T,MATCH(M1258,ani_diet!D:D,0)),""),"")</f>
        <v>Dichrostachys cinerea</v>
      </c>
    </row>
    <row r="1259" spans="1:38">
      <c r="A1259" t="str">
        <f>_xlfn.TEXTJOIN("/",TRUE,AOM[[#This Row],[L1]:[L10]])</f>
        <v>Management/Livestock Management/Feed Characteristic/Feed Composition/Feed Ingredient/Forage Plants/Forage Trees/Dichrostachys cinerea/Dichrostachys cinerea Fruits/Dichrostachys cinerea Fruits Dried</v>
      </c>
      <c r="B1259" s="207" t="s">
        <v>21944</v>
      </c>
      <c r="C1259" s="207" t="s">
        <v>17896</v>
      </c>
      <c r="D1259" s="207" t="s">
        <v>17898</v>
      </c>
      <c r="E1259" s="207" t="s">
        <v>17908</v>
      </c>
      <c r="F1259" s="207" t="s">
        <v>18308</v>
      </c>
      <c r="G1259" s="207" t="s">
        <v>18309</v>
      </c>
      <c r="H1259" s="207" t="s">
        <v>20736</v>
      </c>
      <c r="I1259" s="207" t="s">
        <v>21507</v>
      </c>
      <c r="J1259" s="207" t="s">
        <v>21939</v>
      </c>
      <c r="K1259" s="207" t="s">
        <v>21945</v>
      </c>
      <c r="L1259" s="207" t="s">
        <v>21946</v>
      </c>
      <c r="M1259" t="str" cm="1">
        <f t="array" ref="M1259">LOOKUP(2,1/(C1259:L1259&lt;&gt;""),C1259:L1259)</f>
        <v>Dichrostachys cinerea Fruits Dried</v>
      </c>
      <c r="N1259" s="207"/>
      <c r="O1259" s="207"/>
      <c r="P1259" s="207"/>
      <c r="Q1259" s="207"/>
      <c r="R1259" s="207"/>
      <c r="S1259" s="207"/>
      <c r="T1259" s="207"/>
      <c r="U1259" s="207" t="s">
        <v>21939</v>
      </c>
      <c r="V1259" s="209" t="s">
        <v>21941</v>
      </c>
      <c r="W1259" s="207"/>
      <c r="X1259" s="207"/>
      <c r="Y1259" s="207"/>
      <c r="Z1259" s="207"/>
      <c r="AA1259" s="209" t="s">
        <v>21942</v>
      </c>
      <c r="AB1259" s="209" t="s">
        <v>4169</v>
      </c>
      <c r="AC1259" s="210" t="s">
        <v>4169</v>
      </c>
      <c r="AD1259" s="210" t="s">
        <v>4169</v>
      </c>
      <c r="AE1259" s="210"/>
      <c r="AF1259" s="210" t="s">
        <v>18767</v>
      </c>
      <c r="AG1259" t="str">
        <f>IFERROR(IF(COUNTIF(C1259:L1259,"Feed Ingredient")&gt;0,INDEX(ani_diet!T:T,MATCH(M1259,ani_diet!D:D,0)),""),"")</f>
        <v>Dichrostachys cinerea Fruits</v>
      </c>
      <c r="AH1259" s="60" t="str">
        <f>IF(IFERROR(IF(MATCH("Feed Ingredient", AOM[[#This Row],[L1]:[L10]],0)&gt;0, TRUE, FALSE), FALSE)=TRUE,IFERROR(VLOOKUP(M1259, ani_diet!C:C, 1, FALSE), "No Match"),FALSE)</f>
        <v>No Match</v>
      </c>
      <c r="AI1259" t="s">
        <v>4169</v>
      </c>
      <c r="AL1259" t="str">
        <f>IFERROR(IF(COUNTIF(C1259:L1259,"Feed Ingredient")&gt;0,INDEX(ani_diet!T:T,MATCH(M1259,ani_diet!D:D,0)),""),"")</f>
        <v>Dichrostachys cinerea Fruits</v>
      </c>
    </row>
    <row r="1260" spans="1:38">
      <c r="A1260" t="s">
        <v>21947</v>
      </c>
      <c r="B1260" s="207" t="s">
        <v>21948</v>
      </c>
      <c r="C1260" s="207" t="s">
        <v>17896</v>
      </c>
      <c r="D1260" s="207" t="s">
        <v>17898</v>
      </c>
      <c r="E1260" s="207" t="s">
        <v>17908</v>
      </c>
      <c r="F1260" s="207" t="s">
        <v>18308</v>
      </c>
      <c r="G1260" s="207" t="s">
        <v>18309</v>
      </c>
      <c r="H1260" s="207" t="s">
        <v>20736</v>
      </c>
      <c r="I1260" s="207" t="s">
        <v>21507</v>
      </c>
      <c r="J1260" s="207" t="s">
        <v>21939</v>
      </c>
      <c r="K1260" s="207" t="s">
        <v>21945</v>
      </c>
      <c r="L1260" s="207"/>
      <c r="M1260" t="str" cm="1">
        <f t="array" ref="M1260">LOOKUP(2,1/(C1260:L1260&lt;&gt;""),C1260:L1260)</f>
        <v>Dichrostachys cinerea Fruits</v>
      </c>
      <c r="N1260" s="207"/>
      <c r="O1260" s="207"/>
      <c r="P1260" s="207"/>
      <c r="Q1260" s="207"/>
      <c r="R1260" s="207"/>
      <c r="S1260" s="207"/>
      <c r="T1260" s="207"/>
      <c r="U1260" s="207" t="s">
        <v>21939</v>
      </c>
      <c r="V1260" s="209" t="s">
        <v>21941</v>
      </c>
      <c r="W1260" s="207"/>
      <c r="X1260" s="207"/>
      <c r="Y1260" s="207"/>
      <c r="Z1260" s="207"/>
      <c r="AA1260" s="209" t="s">
        <v>21942</v>
      </c>
      <c r="AB1260" s="209" t="s">
        <v>4169</v>
      </c>
      <c r="AC1260" s="210" t="s">
        <v>4169</v>
      </c>
      <c r="AD1260" s="210" t="s">
        <v>4169</v>
      </c>
      <c r="AE1260" s="210"/>
      <c r="AF1260" s="210" t="s">
        <v>18767</v>
      </c>
      <c r="AG1260" t="str">
        <f>IFERROR(IF(COUNTIF(C1260:L1260,"Feed Ingredient")&gt;0,INDEX(ani_diet!T:T,MATCH(M1260,ani_diet!D:D,0)),""),"")</f>
        <v>Dichrostachys cinerea Fruits</v>
      </c>
      <c r="AH1260" s="60" t="str">
        <f>IF(IFERROR(IF(MATCH("Feed Ingredient", AOM[[#This Row],[L1]:[L10]],0)&gt;0, TRUE, FALSE), FALSE)=TRUE,IFERROR(VLOOKUP(M1260, ani_diet!C:C, 1, FALSE), "No Match"),FALSE)</f>
        <v>Dichrostachys cinerea Fruits</v>
      </c>
      <c r="AI1260" t="s">
        <v>21943</v>
      </c>
      <c r="AL1260" t="s">
        <v>21945</v>
      </c>
    </row>
    <row r="1261" spans="1:38">
      <c r="A1261" t="str">
        <f>_xlfn.TEXTJOIN("/",TRUE,AOM[[#This Row],[L1]:[L10]])</f>
        <v>Management/Livestock Management/Feed Characteristic/Feed Composition/Feed Ingredient/Forage Plants/Forage Trees/Dichrostachys cinerea</v>
      </c>
      <c r="B1261" s="207" t="s">
        <v>21949</v>
      </c>
      <c r="C1261" s="207" t="s">
        <v>17896</v>
      </c>
      <c r="D1261" s="207" t="s">
        <v>17898</v>
      </c>
      <c r="E1261" s="207" t="s">
        <v>17908</v>
      </c>
      <c r="F1261" s="207" t="s">
        <v>18308</v>
      </c>
      <c r="G1261" s="207" t="s">
        <v>18309</v>
      </c>
      <c r="H1261" s="207" t="s">
        <v>20736</v>
      </c>
      <c r="I1261" s="207" t="s">
        <v>21507</v>
      </c>
      <c r="J1261" s="207" t="s">
        <v>21939</v>
      </c>
      <c r="K1261" s="207"/>
      <c r="L1261" s="207"/>
      <c r="M1261" t="str" cm="1">
        <f t="array" ref="M1261">LOOKUP(2,1/(C1261:L1261&lt;&gt;""),C1261:L1261)</f>
        <v>Dichrostachys cinerea</v>
      </c>
      <c r="N1261" s="207" t="s">
        <v>21950</v>
      </c>
      <c r="O1261" s="207"/>
      <c r="P1261" s="207"/>
      <c r="Q1261" s="207"/>
      <c r="R1261" s="207"/>
      <c r="S1261" s="207"/>
      <c r="T1261" s="207"/>
      <c r="U1261" s="207" t="s">
        <v>21939</v>
      </c>
      <c r="V1261" s="209" t="s">
        <v>21941</v>
      </c>
      <c r="W1261" s="207"/>
      <c r="X1261" s="207"/>
      <c r="Y1261" s="207"/>
      <c r="Z1261" s="207"/>
      <c r="AA1261" s="209" t="s">
        <v>21942</v>
      </c>
      <c r="AB1261" s="211" t="s">
        <v>21951</v>
      </c>
      <c r="AC1261" s="210" t="s">
        <v>4169</v>
      </c>
      <c r="AD1261" s="210" t="s">
        <v>18766</v>
      </c>
      <c r="AE1261" s="210"/>
      <c r="AF1261" s="210" t="s">
        <v>18767</v>
      </c>
      <c r="AG1261" t="str">
        <f>IFERROR(IF(COUNTIF(C1261:L1261,"Feed Ingredient")&gt;0,INDEX(ani_diet!T:T,MATCH(M1261,ani_diet!D:D,0)),""),"")</f>
        <v>Dichrostachys cinerea</v>
      </c>
      <c r="AH1261" s="60" t="str">
        <f>IF(IFERROR(IF(MATCH("Feed Ingredient", AOM[[#This Row],[L1]:[L10]],0)&gt;0, TRUE, FALSE), FALSE)=TRUE,IFERROR(VLOOKUP(M1261, ani_diet!C:C, 1, FALSE), "No Match"),FALSE)</f>
        <v>Dichrostachys cinerea</v>
      </c>
      <c r="AI1261" t="s">
        <v>21943</v>
      </c>
      <c r="AL1261" t="str">
        <f>IFERROR(IF(COUNTIF(C1261:L1261,"Feed Ingredient")&gt;0,INDEX(ani_diet!T:T,MATCH(M1261,ani_diet!D:D,0)),""),"")</f>
        <v>Dichrostachys cinerea</v>
      </c>
    </row>
    <row r="1262" spans="1:38">
      <c r="A1262" t="str">
        <f>_xlfn.TEXTJOIN("/",TRUE,AOM[[#This Row],[L1]:[L10]])</f>
        <v>Management/Livestock Management/Feed Characteristic/Feed Composition/Feed Ingredient/Forage Plants/Forage Trees/Enterolobium cyclocarpum/Enterolobium cyclocarpum Crushed Wilted</v>
      </c>
      <c r="B1262" s="207" t="s">
        <v>21952</v>
      </c>
      <c r="C1262" s="207" t="s">
        <v>17896</v>
      </c>
      <c r="D1262" s="207" t="s">
        <v>17898</v>
      </c>
      <c r="E1262" s="207" t="s">
        <v>17908</v>
      </c>
      <c r="F1262" s="207" t="s">
        <v>18308</v>
      </c>
      <c r="G1262" s="207" t="s">
        <v>18309</v>
      </c>
      <c r="H1262" s="207" t="s">
        <v>20736</v>
      </c>
      <c r="I1262" s="207" t="s">
        <v>21507</v>
      </c>
      <c r="J1262" s="207" t="s">
        <v>21953</v>
      </c>
      <c r="K1262" s="207" t="s">
        <v>21954</v>
      </c>
      <c r="L1262" s="207"/>
      <c r="M1262" t="str" cm="1">
        <f t="array" ref="M1262">LOOKUP(2,1/(C1262:L1262&lt;&gt;""),C1262:L1262)</f>
        <v>Enterolobium cyclocarpum Crushed Wilted</v>
      </c>
      <c r="N1262" s="207"/>
      <c r="O1262" s="207"/>
      <c r="P1262" s="207"/>
      <c r="Q1262" s="207"/>
      <c r="R1262" s="207"/>
      <c r="S1262" s="207"/>
      <c r="T1262" s="207"/>
      <c r="U1262" s="207" t="s">
        <v>21953</v>
      </c>
      <c r="V1262" s="209" t="s">
        <v>21955</v>
      </c>
      <c r="W1262" s="207"/>
      <c r="X1262" s="207"/>
      <c r="Y1262" s="207"/>
      <c r="Z1262" s="207"/>
      <c r="AA1262" s="209" t="s">
        <v>21956</v>
      </c>
      <c r="AB1262" s="209" t="s">
        <v>4169</v>
      </c>
      <c r="AC1262" s="207" t="s">
        <v>4169</v>
      </c>
      <c r="AD1262" s="210" t="s">
        <v>18766</v>
      </c>
      <c r="AE1262" s="210"/>
      <c r="AF1262" s="210" t="s">
        <v>18767</v>
      </c>
      <c r="AG1262" t="str">
        <f>IFERROR(IF(COUNTIF(C1262:L1262,"Feed Ingredient")&gt;0,INDEX(ani_diet!T:T,MATCH(M1262,ani_diet!D:D,0)),""),"")</f>
        <v>Enterolobium cyclocarpum</v>
      </c>
      <c r="AH1262" s="60" t="str">
        <f>IF(IFERROR(IF(MATCH("Feed Ingredient", AOM[[#This Row],[L1]:[L10]],0)&gt;0, TRUE, FALSE), FALSE)=TRUE,IFERROR(VLOOKUP(M1262, ani_diet!C:C, 1, FALSE), "No Match"),FALSE)</f>
        <v>No Match</v>
      </c>
      <c r="AI1262" t="s">
        <v>4169</v>
      </c>
      <c r="AL1262" t="str">
        <f>IFERROR(IF(COUNTIF(C1262:L1262,"Feed Ingredient")&gt;0,INDEX(ani_diet!T:T,MATCH(M1262,ani_diet!D:D,0)),""),"")</f>
        <v>Enterolobium cyclocarpum</v>
      </c>
    </row>
    <row r="1263" spans="1:38">
      <c r="A1263" t="str">
        <f>_xlfn.TEXTJOIN("/",TRUE,AOM[[#This Row],[L1]:[L10]])</f>
        <v>Management/Livestock Management/Feed Characteristic/Feed Composition/Feed Ingredient/Forage Plants/Forage Trees/Enterolobium cyclocarpum/Enterolobium cyclocarpum Leaves</v>
      </c>
      <c r="B1263" s="207" t="s">
        <v>21957</v>
      </c>
      <c r="C1263" s="207" t="s">
        <v>17896</v>
      </c>
      <c r="D1263" s="207" t="s">
        <v>17898</v>
      </c>
      <c r="E1263" s="207" t="s">
        <v>17908</v>
      </c>
      <c r="F1263" s="207" t="s">
        <v>18308</v>
      </c>
      <c r="G1263" s="207" t="s">
        <v>18309</v>
      </c>
      <c r="H1263" s="207" t="s">
        <v>20736</v>
      </c>
      <c r="I1263" s="207" t="s">
        <v>21507</v>
      </c>
      <c r="J1263" s="207" t="s">
        <v>21953</v>
      </c>
      <c r="K1263" s="207" t="s">
        <v>21958</v>
      </c>
      <c r="L1263" s="207"/>
      <c r="M1263" t="str" cm="1">
        <f t="array" ref="M1263">LOOKUP(2,1/(C1263:L1263&lt;&gt;""),C1263:L1263)</f>
        <v>Enterolobium cyclocarpum Leaves</v>
      </c>
      <c r="N1263" s="207"/>
      <c r="O1263" s="207"/>
      <c r="P1263" s="207"/>
      <c r="Q1263" s="207"/>
      <c r="R1263" s="207"/>
      <c r="S1263" s="207"/>
      <c r="T1263" s="207"/>
      <c r="U1263" s="207" t="s">
        <v>21953</v>
      </c>
      <c r="V1263" s="209" t="s">
        <v>21955</v>
      </c>
      <c r="W1263" s="207"/>
      <c r="X1263" s="207"/>
      <c r="Y1263" s="207"/>
      <c r="Z1263" s="207"/>
      <c r="AA1263" s="209" t="s">
        <v>21956</v>
      </c>
      <c r="AB1263" s="209" t="s">
        <v>4169</v>
      </c>
      <c r="AC1263" s="207" t="s">
        <v>4169</v>
      </c>
      <c r="AD1263" s="210" t="s">
        <v>18766</v>
      </c>
      <c r="AE1263" s="210"/>
      <c r="AF1263" s="210" t="s">
        <v>18767</v>
      </c>
      <c r="AG1263" t="str">
        <f>IFERROR(IF(COUNTIF(C1263:L1263,"Feed Ingredient")&gt;0,INDEX(ani_diet!T:T,MATCH(M1263,ani_diet!D:D,0)),""),"")</f>
        <v>Enterolobium cyclocarpum Leaves</v>
      </c>
      <c r="AH1263" s="60" t="str">
        <f>IF(IFERROR(IF(MATCH("Feed Ingredient", AOM[[#This Row],[L1]:[L10]],0)&gt;0, TRUE, FALSE), FALSE)=TRUE,IFERROR(VLOOKUP(M1263, ani_diet!C:C, 1, FALSE), "No Match"),FALSE)</f>
        <v>Enterolobium cyclocarpum Leaves</v>
      </c>
      <c r="AI1263" t="s">
        <v>21943</v>
      </c>
      <c r="AL1263" t="str">
        <f>IFERROR(IF(COUNTIF(C1263:L1263,"Feed Ingredient")&gt;0,INDEX(ani_diet!T:T,MATCH(M1263,ani_diet!D:D,0)),""),"")</f>
        <v>Enterolobium cyclocarpum Leaves</v>
      </c>
    </row>
    <row r="1264" spans="1:38">
      <c r="A1264" t="s">
        <v>21959</v>
      </c>
      <c r="B1264" s="207" t="s">
        <v>21960</v>
      </c>
      <c r="C1264" s="207" t="s">
        <v>17896</v>
      </c>
      <c r="D1264" s="207" t="s">
        <v>17898</v>
      </c>
      <c r="E1264" s="207" t="s">
        <v>17908</v>
      </c>
      <c r="F1264" s="207" t="s">
        <v>18308</v>
      </c>
      <c r="G1264" s="207" t="s">
        <v>18309</v>
      </c>
      <c r="H1264" s="207" t="s">
        <v>20736</v>
      </c>
      <c r="I1264" s="207" t="s">
        <v>21507</v>
      </c>
      <c r="J1264" s="207" t="s">
        <v>21953</v>
      </c>
      <c r="K1264" s="207"/>
      <c r="L1264" s="207"/>
      <c r="M1264" t="str" cm="1">
        <f t="array" ref="M1264">LOOKUP(2,1/(C1264:L1264&lt;&gt;""),C1264:L1264)</f>
        <v>Enterolobium cyclocarpum</v>
      </c>
      <c r="N1264" s="207"/>
      <c r="O1264" s="207"/>
      <c r="P1264" s="207"/>
      <c r="Q1264" s="207"/>
      <c r="R1264" s="207"/>
      <c r="S1264" s="207"/>
      <c r="T1264" s="207"/>
      <c r="U1264" s="207" t="s">
        <v>21953</v>
      </c>
      <c r="V1264" s="209" t="s">
        <v>21955</v>
      </c>
      <c r="W1264" s="207"/>
      <c r="X1264" s="207"/>
      <c r="Y1264" s="207"/>
      <c r="Z1264" s="207"/>
      <c r="AA1264" s="209" t="s">
        <v>21956</v>
      </c>
      <c r="AB1264" s="212" t="s">
        <v>4169</v>
      </c>
      <c r="AC1264" s="210" t="s">
        <v>4169</v>
      </c>
      <c r="AD1264" s="210" t="s">
        <v>18766</v>
      </c>
      <c r="AE1264" s="210"/>
      <c r="AF1264" s="210" t="s">
        <v>18767</v>
      </c>
      <c r="AG1264" t="s">
        <v>21958</v>
      </c>
      <c r="AH1264" s="60" t="s">
        <v>21958</v>
      </c>
      <c r="AI1264" t="s">
        <v>21943</v>
      </c>
      <c r="AL1264" t="s">
        <v>21958</v>
      </c>
    </row>
    <row r="1265" spans="1:38">
      <c r="A1265" t="str">
        <f>_xlfn.TEXTJOIN("/",TRUE,AOM[[#This Row],[L1]:[L10]])</f>
        <v>Management/Livestock Management/Feed Characteristic/Feed Composition/Feed Ingredient/Forage Plants/Forage Trees/Erythrina abyssinica/Erythrina abyssinica Wilted</v>
      </c>
      <c r="B1265" s="207" t="s">
        <v>21961</v>
      </c>
      <c r="C1265" s="207" t="s">
        <v>17896</v>
      </c>
      <c r="D1265" s="207" t="s">
        <v>17898</v>
      </c>
      <c r="E1265" s="207" t="s">
        <v>17908</v>
      </c>
      <c r="F1265" s="207" t="s">
        <v>18308</v>
      </c>
      <c r="G1265" s="207" t="s">
        <v>18309</v>
      </c>
      <c r="H1265" s="207" t="s">
        <v>20736</v>
      </c>
      <c r="I1265" s="207" t="s">
        <v>21507</v>
      </c>
      <c r="J1265" s="207" t="s">
        <v>10084</v>
      </c>
      <c r="K1265" s="207" t="s">
        <v>21962</v>
      </c>
      <c r="L1265" s="207"/>
      <c r="M1265" t="str" cm="1">
        <f t="array" ref="M1265">LOOKUP(2,1/(C1265:L1265&lt;&gt;""),C1265:L1265)</f>
        <v>Erythrina abyssinica Wilted</v>
      </c>
      <c r="N1265" s="207"/>
      <c r="O1265" s="207"/>
      <c r="P1265" s="207"/>
      <c r="Q1265" s="207"/>
      <c r="R1265" s="207"/>
      <c r="S1265" s="207"/>
      <c r="T1265" s="207"/>
      <c r="U1265" s="207" t="s">
        <v>10084</v>
      </c>
      <c r="V1265" s="209" t="s">
        <v>21963</v>
      </c>
      <c r="W1265" s="207"/>
      <c r="X1265" s="207"/>
      <c r="Y1265" s="207"/>
      <c r="Z1265" s="207"/>
      <c r="AA1265" s="209" t="s">
        <v>10085</v>
      </c>
      <c r="AB1265" s="209" t="s">
        <v>4169</v>
      </c>
      <c r="AC1265" s="210" t="s">
        <v>4169</v>
      </c>
      <c r="AD1265" s="210" t="s">
        <v>18766</v>
      </c>
      <c r="AE1265" s="210"/>
      <c r="AF1265" s="210" t="s">
        <v>18767</v>
      </c>
      <c r="AG1265" t="str">
        <f>IFERROR(IF(COUNTIF(C1265:L1265,"Feed Ingredient")&gt;0,INDEX(ani_diet!T:T,MATCH(M1265,ani_diet!D:D,0)),""),"")</f>
        <v>Erythrina abyssinica</v>
      </c>
      <c r="AH1265" s="60" t="str">
        <f>IF(IFERROR(IF(MATCH("Feed Ingredient", AOM[[#This Row],[L1]:[L10]],0)&gt;0, TRUE, FALSE), FALSE)=TRUE,IFERROR(VLOOKUP(M1265, ani_diet!C:C, 1, FALSE), "No Match"),FALSE)</f>
        <v>No Match</v>
      </c>
      <c r="AI1265" t="s">
        <v>3539</v>
      </c>
      <c r="AL1265" t="str">
        <f>IFERROR(IF(COUNTIF(C1265:L1265,"Feed Ingredient")&gt;0,INDEX(ani_diet!T:T,MATCH(M1265,ani_diet!D:D,0)),""),"")</f>
        <v>Erythrina abyssinica</v>
      </c>
    </row>
    <row r="1266" spans="1:38">
      <c r="A1266" t="str">
        <f>_xlfn.TEXTJOIN("/",TRUE,AOM[[#This Row],[L1]:[L10]])</f>
        <v>Management/Livestock Management/Feed Characteristic/Feed Composition/Feed Ingredient/Forage Plants/Forage Trees/Erythrina abyssinica</v>
      </c>
      <c r="B1266" s="207" t="s">
        <v>21964</v>
      </c>
      <c r="C1266" s="207" t="s">
        <v>17896</v>
      </c>
      <c r="D1266" s="207" t="s">
        <v>17898</v>
      </c>
      <c r="E1266" s="207" t="s">
        <v>17908</v>
      </c>
      <c r="F1266" s="207" t="s">
        <v>18308</v>
      </c>
      <c r="G1266" s="207" t="s">
        <v>18309</v>
      </c>
      <c r="H1266" s="207" t="s">
        <v>20736</v>
      </c>
      <c r="I1266" s="207" t="s">
        <v>21507</v>
      </c>
      <c r="J1266" s="207" t="s">
        <v>10084</v>
      </c>
      <c r="K1266" s="207"/>
      <c r="L1266" s="207"/>
      <c r="M1266" t="str" cm="1">
        <f t="array" ref="M1266">LOOKUP(2,1/(C1266:L1266&lt;&gt;""),C1266:L1266)</f>
        <v>Erythrina abyssinica</v>
      </c>
      <c r="N1266" s="207"/>
      <c r="O1266" s="207"/>
      <c r="P1266" s="207"/>
      <c r="Q1266" s="207"/>
      <c r="R1266" s="207"/>
      <c r="S1266" s="207"/>
      <c r="T1266" s="207"/>
      <c r="U1266" s="207" t="s">
        <v>10084</v>
      </c>
      <c r="V1266" s="209" t="s">
        <v>21963</v>
      </c>
      <c r="W1266" s="207"/>
      <c r="X1266" s="207"/>
      <c r="Y1266" s="207"/>
      <c r="Z1266" s="207"/>
      <c r="AA1266" s="209" t="s">
        <v>10085</v>
      </c>
      <c r="AB1266" s="209" t="s">
        <v>4169</v>
      </c>
      <c r="AC1266" s="210" t="s">
        <v>4169</v>
      </c>
      <c r="AD1266" s="210" t="s">
        <v>18766</v>
      </c>
      <c r="AE1266" s="210"/>
      <c r="AF1266" s="210" t="s">
        <v>18767</v>
      </c>
      <c r="AG1266" t="str">
        <f>IFERROR(IF(COUNTIF(C1266:L1266,"Feed Ingredient")&gt;0,INDEX(ani_diet!T:T,MATCH(M1266,ani_diet!D:D,0)),""),"")</f>
        <v>Erythrina abyssinica</v>
      </c>
      <c r="AH1266" s="60" t="str">
        <f>IF(IFERROR(IF(MATCH("Feed Ingredient", AOM[[#This Row],[L1]:[L10]],0)&gt;0, TRUE, FALSE), FALSE)=TRUE,IFERROR(VLOOKUP(M1266, ani_diet!C:C, 1, FALSE), "No Match"),FALSE)</f>
        <v>Erythrina abyssinica</v>
      </c>
      <c r="AI1266" t="s">
        <v>21965</v>
      </c>
      <c r="AL1266" t="str">
        <f>IFERROR(IF(COUNTIF(C1266:L1266,"Feed Ingredient")&gt;0,INDEX(ani_diet!T:T,MATCH(M1266,ani_diet!D:D,0)),""),"")</f>
        <v>Erythrina abyssinica</v>
      </c>
    </row>
    <row r="1267" spans="1:38">
      <c r="A1267" t="str">
        <f>_xlfn.TEXTJOIN("/",TRUE,AOM[[#This Row],[L1]:[L10]])</f>
        <v>Management/Livestock Management/Feed Characteristic/Feed Composition/Feed Ingredient/Forage Plants/Forage Trees/Erythrina brucei/Erythrina brucei Leaves/Erythrina brucei Leaves Dried</v>
      </c>
      <c r="B1267" s="207" t="s">
        <v>21966</v>
      </c>
      <c r="C1267" s="207" t="s">
        <v>17896</v>
      </c>
      <c r="D1267" s="207" t="s">
        <v>17898</v>
      </c>
      <c r="E1267" s="207" t="s">
        <v>17908</v>
      </c>
      <c r="F1267" s="207" t="s">
        <v>18308</v>
      </c>
      <c r="G1267" s="207" t="s">
        <v>18309</v>
      </c>
      <c r="H1267" s="207" t="s">
        <v>20736</v>
      </c>
      <c r="I1267" s="207" t="s">
        <v>21507</v>
      </c>
      <c r="J1267" s="207" t="s">
        <v>21967</v>
      </c>
      <c r="K1267" s="207" t="s">
        <v>21968</v>
      </c>
      <c r="L1267" s="207" t="s">
        <v>21969</v>
      </c>
      <c r="M1267" t="str" cm="1">
        <f t="array" ref="M1267">LOOKUP(2,1/(C1267:L1267&lt;&gt;""),C1267:L1267)</f>
        <v>Erythrina brucei Leaves Dried</v>
      </c>
      <c r="N1267" s="207"/>
      <c r="O1267" s="207"/>
      <c r="P1267" s="207"/>
      <c r="Q1267" s="207"/>
      <c r="R1267" s="207"/>
      <c r="S1267" s="207"/>
      <c r="T1267" s="207"/>
      <c r="U1267" s="207" t="s">
        <v>21967</v>
      </c>
      <c r="V1267" s="209" t="s">
        <v>21970</v>
      </c>
      <c r="W1267" s="207"/>
      <c r="X1267" s="207"/>
      <c r="Y1267" s="207"/>
      <c r="Z1267" s="207"/>
      <c r="AA1267" s="209" t="s">
        <v>21971</v>
      </c>
      <c r="AB1267" s="209" t="s">
        <v>4169</v>
      </c>
      <c r="AC1267" s="210" t="s">
        <v>4169</v>
      </c>
      <c r="AD1267" s="210" t="s">
        <v>18766</v>
      </c>
      <c r="AE1267" s="210"/>
      <c r="AF1267" s="210" t="s">
        <v>18767</v>
      </c>
      <c r="AG1267" t="str">
        <f>IFERROR(IF(COUNTIF(C1267:L1267,"Feed Ingredient")&gt;0,INDEX(ani_diet!T:T,MATCH(M1267,ani_diet!D:D,0)),""),"")</f>
        <v>Erythrina brucei Leaves</v>
      </c>
      <c r="AH1267" s="60" t="str">
        <f>IF(IFERROR(IF(MATCH("Feed Ingredient", AOM[[#This Row],[L1]:[L10]],0)&gt;0, TRUE, FALSE), FALSE)=TRUE,IFERROR(VLOOKUP(M1267, ani_diet!C:C, 1, FALSE), "No Match"),FALSE)</f>
        <v>No Match</v>
      </c>
      <c r="AI1267" t="s">
        <v>21965</v>
      </c>
      <c r="AL1267" t="str">
        <f>IFERROR(IF(COUNTIF(C1267:L1267,"Feed Ingredient")&gt;0,INDEX(ani_diet!T:T,MATCH(M1267,ani_diet!D:D,0)),""),"")</f>
        <v>Erythrina brucei Leaves</v>
      </c>
    </row>
    <row r="1268" spans="1:38">
      <c r="A1268" t="str">
        <f>_xlfn.TEXTJOIN("/",TRUE,AOM[[#This Row],[L1]:[L10]])</f>
        <v>Management/Livestock Management/Feed Characteristic/Feed Composition/Feed Ingredient/Forage Plants/Forage Trees/Erythrina brucei/Erythrina brucei Leaves</v>
      </c>
      <c r="B1268" s="207" t="s">
        <v>21972</v>
      </c>
      <c r="C1268" s="207" t="s">
        <v>17896</v>
      </c>
      <c r="D1268" s="207" t="s">
        <v>17898</v>
      </c>
      <c r="E1268" s="207" t="s">
        <v>17908</v>
      </c>
      <c r="F1268" s="207" t="s">
        <v>18308</v>
      </c>
      <c r="G1268" s="207" t="s">
        <v>18309</v>
      </c>
      <c r="H1268" s="207" t="s">
        <v>20736</v>
      </c>
      <c r="I1268" s="207" t="s">
        <v>21507</v>
      </c>
      <c r="J1268" s="207" t="s">
        <v>21967</v>
      </c>
      <c r="K1268" s="207" t="s">
        <v>21968</v>
      </c>
      <c r="L1268" s="207"/>
      <c r="M1268" t="str" cm="1">
        <f t="array" ref="M1268">LOOKUP(2,1/(C1268:L1268&lt;&gt;""),C1268:L1268)</f>
        <v>Erythrina brucei Leaves</v>
      </c>
      <c r="N1268" s="207"/>
      <c r="O1268" s="207"/>
      <c r="P1268" s="207"/>
      <c r="Q1268" s="207"/>
      <c r="R1268" s="207"/>
      <c r="S1268" s="207"/>
      <c r="T1268" s="207"/>
      <c r="U1268" s="207" t="s">
        <v>21967</v>
      </c>
      <c r="V1268" s="209" t="s">
        <v>21970</v>
      </c>
      <c r="W1268" s="207"/>
      <c r="X1268" s="207"/>
      <c r="Y1268" s="207"/>
      <c r="Z1268" s="207"/>
      <c r="AA1268" s="209" t="s">
        <v>21971</v>
      </c>
      <c r="AB1268" s="209" t="s">
        <v>4169</v>
      </c>
      <c r="AC1268" s="210" t="s">
        <v>4169</v>
      </c>
      <c r="AD1268" s="210" t="s">
        <v>18766</v>
      </c>
      <c r="AE1268" s="210"/>
      <c r="AF1268" s="210" t="s">
        <v>18767</v>
      </c>
      <c r="AG1268" t="str">
        <f>IFERROR(IF(COUNTIF(C1268:L1268,"Feed Ingredient")&gt;0,INDEX(ani_diet!T:T,MATCH(M1268,ani_diet!D:D,0)),""),"")</f>
        <v>Erythrina brucei Leaves</v>
      </c>
      <c r="AH1268" s="60" t="str">
        <f>IF(IFERROR(IF(MATCH("Feed Ingredient", AOM[[#This Row],[L1]:[L10]],0)&gt;0, TRUE, FALSE), FALSE)=TRUE,IFERROR(VLOOKUP(M1268, ani_diet!C:C, 1, FALSE), "No Match"),FALSE)</f>
        <v>Erythrina brucei Leaves</v>
      </c>
      <c r="AI1268" t="s">
        <v>21973</v>
      </c>
      <c r="AL1268" t="str">
        <f>IFERROR(IF(COUNTIF(C1268:L1268,"Feed Ingredient")&gt;0,INDEX(ani_diet!T:T,MATCH(M1268,ani_diet!D:D,0)),""),"")</f>
        <v>Erythrina brucei Leaves</v>
      </c>
    </row>
    <row r="1269" spans="1:38">
      <c r="A1269" t="str">
        <f>_xlfn.TEXTJOIN("/",TRUE,AOM[[#This Row],[L1]:[L10]])</f>
        <v>Management/Livestock Management/Feed Characteristic/Feed Composition/Feed Ingredient/Forage Plants/Forage Trees/Erythrina brucei</v>
      </c>
      <c r="B1269" s="207" t="s">
        <v>21974</v>
      </c>
      <c r="C1269" s="207" t="s">
        <v>17896</v>
      </c>
      <c r="D1269" s="207" t="s">
        <v>17898</v>
      </c>
      <c r="E1269" s="207" t="s">
        <v>17908</v>
      </c>
      <c r="F1269" s="207" t="s">
        <v>18308</v>
      </c>
      <c r="G1269" s="207" t="s">
        <v>18309</v>
      </c>
      <c r="H1269" s="207" t="s">
        <v>20736</v>
      </c>
      <c r="I1269" s="207" t="s">
        <v>21507</v>
      </c>
      <c r="J1269" s="207" t="s">
        <v>21967</v>
      </c>
      <c r="K1269" s="207"/>
      <c r="L1269" s="207"/>
      <c r="M1269" t="str" cm="1">
        <f t="array" ref="M1269">LOOKUP(2,1/(C1269:L1269&lt;&gt;""),C1269:L1269)</f>
        <v>Erythrina brucei</v>
      </c>
      <c r="N1269" s="207"/>
      <c r="O1269" s="207"/>
      <c r="P1269" s="207"/>
      <c r="Q1269" s="207"/>
      <c r="R1269" s="207"/>
      <c r="S1269" s="207"/>
      <c r="T1269" s="207"/>
      <c r="U1269" s="207" t="s">
        <v>21967</v>
      </c>
      <c r="V1269" s="209" t="s">
        <v>21970</v>
      </c>
      <c r="W1269" s="207"/>
      <c r="X1269" s="207"/>
      <c r="Y1269" s="207"/>
      <c r="Z1269" s="207"/>
      <c r="AA1269" s="209" t="s">
        <v>21971</v>
      </c>
      <c r="AB1269" s="209" t="s">
        <v>4169</v>
      </c>
      <c r="AC1269" s="210" t="s">
        <v>4169</v>
      </c>
      <c r="AD1269" s="210" t="s">
        <v>18766</v>
      </c>
      <c r="AE1269" s="210"/>
      <c r="AF1269" s="210" t="s">
        <v>18767</v>
      </c>
      <c r="AG1269" t="str">
        <f>IFERROR(IF(COUNTIF(C1269:L1269,"Feed Ingredient")&gt;0,INDEX(ani_diet!T:T,MATCH(M1269,ani_diet!D:D,0)),""),"")</f>
        <v>Erythrina brucei</v>
      </c>
      <c r="AH1269" s="60" t="str">
        <f>IF(IFERROR(IF(MATCH("Feed Ingredient", AOM[[#This Row],[L1]:[L10]],0)&gt;0, TRUE, FALSE), FALSE)=TRUE,IFERROR(VLOOKUP(M1269, ani_diet!C:C, 1, FALSE), "No Match"),FALSE)</f>
        <v>Erythrina brucei</v>
      </c>
      <c r="AI1269" t="s">
        <v>21973</v>
      </c>
      <c r="AL1269" t="str">
        <f>IFERROR(IF(COUNTIF(C1269:L1269,"Feed Ingredient")&gt;0,INDEX(ani_diet!T:T,MATCH(M1269,ani_diet!D:D,0)),""),"")</f>
        <v>Erythrina brucei</v>
      </c>
    </row>
    <row r="1270" spans="1:38">
      <c r="A1270" t="str">
        <f>_xlfn.TEXTJOIN("/",TRUE,AOM[[#This Row],[L1]:[L10]])</f>
        <v>Management/Livestock Management/Feed Characteristic/Feed Composition/Feed Ingredient/Forage Plants/Forage Trees/Euclea crispa</v>
      </c>
      <c r="B1270" s="207" t="s">
        <v>21975</v>
      </c>
      <c r="C1270" s="207" t="s">
        <v>17896</v>
      </c>
      <c r="D1270" s="207" t="s">
        <v>17898</v>
      </c>
      <c r="E1270" s="207" t="s">
        <v>17908</v>
      </c>
      <c r="F1270" s="207" t="s">
        <v>18308</v>
      </c>
      <c r="G1270" s="207" t="s">
        <v>18309</v>
      </c>
      <c r="H1270" s="207" t="s">
        <v>20736</v>
      </c>
      <c r="I1270" s="207" t="s">
        <v>21507</v>
      </c>
      <c r="J1270" s="207" t="s">
        <v>21976</v>
      </c>
      <c r="K1270" s="207"/>
      <c r="L1270" s="207"/>
      <c r="M1270" t="str" cm="1">
        <f t="array" ref="M1270">LOOKUP(2,1/(C1270:L1270&lt;&gt;""),C1270:L1270)</f>
        <v>Euclea crispa</v>
      </c>
      <c r="N1270" s="207"/>
      <c r="O1270" s="207"/>
      <c r="P1270" s="207"/>
      <c r="Q1270" s="207"/>
      <c r="R1270" s="207"/>
      <c r="S1270" s="207"/>
      <c r="T1270" s="207"/>
      <c r="U1270" s="207" t="s">
        <v>21976</v>
      </c>
      <c r="V1270" s="209" t="s">
        <v>21977</v>
      </c>
      <c r="W1270" s="207"/>
      <c r="X1270" s="207"/>
      <c r="Y1270" s="207"/>
      <c r="Z1270" s="207"/>
      <c r="AA1270" s="209" t="s">
        <v>21978</v>
      </c>
      <c r="AB1270" s="209" t="s">
        <v>4169</v>
      </c>
      <c r="AC1270" s="210" t="s">
        <v>4169</v>
      </c>
      <c r="AD1270" s="210" t="s">
        <v>18766</v>
      </c>
      <c r="AE1270" s="210"/>
      <c r="AF1270" s="210" t="s">
        <v>18767</v>
      </c>
      <c r="AG1270" t="str">
        <f>IFERROR(IF(COUNTIF(C1270:L1270,"Feed Ingredient")&gt;0,INDEX(ani_diet!T:T,MATCH(M1270,ani_diet!D:D,0)),""),"")</f>
        <v>Euclea crispa</v>
      </c>
      <c r="AH1270" s="60" t="str">
        <f>IF(IFERROR(IF(MATCH("Feed Ingredient", AOM[[#This Row],[L1]:[L10]],0)&gt;0, TRUE, FALSE), FALSE)=TRUE,IFERROR(VLOOKUP(M1270, ani_diet!C:C, 1, FALSE), "No Match"),FALSE)</f>
        <v>Euclea crispa</v>
      </c>
      <c r="AI1270" t="s">
        <v>21973</v>
      </c>
      <c r="AL1270" t="str">
        <f>IFERROR(IF(COUNTIF(C1270:L1270,"Feed Ingredient")&gt;0,INDEX(ani_diet!T:T,MATCH(M1270,ani_diet!D:D,0)),""),"")</f>
        <v>Euclea crispa</v>
      </c>
    </row>
    <row r="1271" spans="1:38">
      <c r="A1271" t="str">
        <f>_xlfn.TEXTJOIN("/",TRUE,AOM[[#This Row],[L1]:[L10]])</f>
        <v>Management/Livestock Management/Feed Characteristic/Feed Composition/Feed Ingredient/Forage Plants/Forage Trees/Euclea schimperi</v>
      </c>
      <c r="B1271" s="207" t="s">
        <v>21979</v>
      </c>
      <c r="C1271" s="207" t="s">
        <v>17896</v>
      </c>
      <c r="D1271" s="207" t="s">
        <v>17898</v>
      </c>
      <c r="E1271" s="207" t="s">
        <v>17908</v>
      </c>
      <c r="F1271" s="207" t="s">
        <v>18308</v>
      </c>
      <c r="G1271" s="207" t="s">
        <v>18309</v>
      </c>
      <c r="H1271" s="207" t="s">
        <v>20736</v>
      </c>
      <c r="I1271" s="207" t="s">
        <v>21507</v>
      </c>
      <c r="J1271" s="207" t="s">
        <v>9807</v>
      </c>
      <c r="K1271" s="207"/>
      <c r="L1271" s="207"/>
      <c r="M1271" t="str" cm="1">
        <f t="array" ref="M1271">LOOKUP(2,1/(C1271:L1271&lt;&gt;""),C1271:L1271)</f>
        <v>Euclea schimperi</v>
      </c>
      <c r="N1271" s="207"/>
      <c r="O1271" s="207"/>
      <c r="P1271" s="207"/>
      <c r="Q1271" s="207"/>
      <c r="R1271" s="207"/>
      <c r="S1271" s="207"/>
      <c r="T1271" s="207"/>
      <c r="U1271" s="207" t="s">
        <v>9807</v>
      </c>
      <c r="V1271" s="211" t="s">
        <v>21980</v>
      </c>
      <c r="W1271" s="207"/>
      <c r="X1271" s="207"/>
      <c r="Y1271" s="207"/>
      <c r="Z1271" s="207"/>
      <c r="AA1271" s="209" t="s">
        <v>21981</v>
      </c>
      <c r="AB1271" s="209" t="s">
        <v>4169</v>
      </c>
      <c r="AC1271" s="210" t="s">
        <v>4169</v>
      </c>
      <c r="AD1271" s="210" t="s">
        <v>18766</v>
      </c>
      <c r="AE1271" s="210"/>
      <c r="AF1271" s="210" t="s">
        <v>18767</v>
      </c>
      <c r="AG1271" t="str">
        <f>IFERROR(IF(COUNTIF(C1271:L1271,"Feed Ingredient")&gt;0,INDEX(ani_diet!T:T,MATCH(M1271,ani_diet!D:D,0)),""),"")</f>
        <v>Euclea schimperi</v>
      </c>
      <c r="AH1271" s="60" t="str">
        <f>IF(IFERROR(IF(MATCH("Feed Ingredient", AOM[[#This Row],[L1]:[L10]],0)&gt;0, TRUE, FALSE), FALSE)=TRUE,IFERROR(VLOOKUP(M1271, ani_diet!C:C, 1, FALSE), "No Match"),FALSE)</f>
        <v>Euclea schimperi</v>
      </c>
      <c r="AI1271" t="s">
        <v>3539</v>
      </c>
      <c r="AL1271" t="str">
        <f>IFERROR(IF(COUNTIF(C1271:L1271,"Feed Ingredient")&gt;0,INDEX(ani_diet!T:T,MATCH(M1271,ani_diet!D:D,0)),""),"")</f>
        <v>Euclea schimperi</v>
      </c>
    </row>
    <row r="1272" spans="1:38">
      <c r="A1272" t="s">
        <v>21982</v>
      </c>
      <c r="B1272" s="207" t="s">
        <v>21983</v>
      </c>
      <c r="C1272" s="207" t="s">
        <v>17896</v>
      </c>
      <c r="D1272" s="207" t="s">
        <v>17898</v>
      </c>
      <c r="E1272" s="207" t="s">
        <v>17908</v>
      </c>
      <c r="F1272" s="207" t="s">
        <v>18308</v>
      </c>
      <c r="G1272" s="207" t="s">
        <v>18309</v>
      </c>
      <c r="H1272" s="207" t="s">
        <v>20736</v>
      </c>
      <c r="I1272" s="207" t="s">
        <v>21507</v>
      </c>
      <c r="J1272" s="207" t="s">
        <v>4020</v>
      </c>
      <c r="K1272" s="207" t="s">
        <v>21984</v>
      </c>
      <c r="L1272" s="207"/>
      <c r="M1272" t="str" cm="1">
        <f t="array" ref="M1272">LOOKUP(2,1/(C1272:L1272&lt;&gt;""),C1272:L1272)</f>
        <v>Faidherbia albida Dried</v>
      </c>
      <c r="N1272" s="207" t="s">
        <v>21985</v>
      </c>
      <c r="O1272" s="207"/>
      <c r="P1272" s="207"/>
      <c r="Q1272" s="207"/>
      <c r="R1272" s="207"/>
      <c r="S1272" s="207"/>
      <c r="T1272" s="207"/>
      <c r="U1272" s="207" t="s">
        <v>4020</v>
      </c>
      <c r="V1272" s="209" t="s">
        <v>21511</v>
      </c>
      <c r="W1272" s="207"/>
      <c r="X1272" s="207"/>
      <c r="Y1272" s="207"/>
      <c r="Z1272" s="207"/>
      <c r="AA1272" s="209" t="s">
        <v>4022</v>
      </c>
      <c r="AB1272" s="212" t="s">
        <v>21516</v>
      </c>
      <c r="AC1272" s="210" t="s">
        <v>4169</v>
      </c>
      <c r="AD1272" s="210" t="s">
        <v>18766</v>
      </c>
      <c r="AE1272" s="210"/>
      <c r="AF1272" s="210" t="s">
        <v>18767</v>
      </c>
      <c r="AG1272" t="str">
        <f>IFERROR(IF(COUNTIF(C1272:L1272,"Feed Ingredient")&gt;0,INDEX(ani_diet!T:T,MATCH(M1272,ani_diet!D:D,0)),""),"")</f>
        <v>Faidherbia albida</v>
      </c>
      <c r="AH1272" s="60" t="str">
        <f>IF(IFERROR(IF(MATCH("Feed Ingredient", AOM[[#This Row],[L1]:[L10]],0)&gt;0, TRUE, FALSE), FALSE)=TRUE,IFERROR(VLOOKUP(M1272, ani_diet!C:C, 1, FALSE), "No Match"),FALSE)</f>
        <v>No Match</v>
      </c>
      <c r="AI1272" t="s">
        <v>21514</v>
      </c>
      <c r="AL1272" t="s">
        <v>4020</v>
      </c>
    </row>
    <row r="1273" spans="1:38">
      <c r="A1273" t="str">
        <f>_xlfn.TEXTJOIN("/",TRUE,AOM[[#This Row],[L1]:[L10]])</f>
        <v>Management/Livestock Management/Feed Characteristic/Feed Composition/Feed Ingredient/Forage Plants/Forage Trees/Faidherbia albida/Faidherbia albida Pods/Faidherbia albida Pods Dried Ground Soaked</v>
      </c>
      <c r="B1273" s="207" t="s">
        <v>21986</v>
      </c>
      <c r="C1273" s="207" t="s">
        <v>17896</v>
      </c>
      <c r="D1273" s="207" t="s">
        <v>17898</v>
      </c>
      <c r="E1273" s="207" t="s">
        <v>17908</v>
      </c>
      <c r="F1273" s="207" t="s">
        <v>18308</v>
      </c>
      <c r="G1273" s="207" t="s">
        <v>18309</v>
      </c>
      <c r="H1273" s="207" t="s">
        <v>20736</v>
      </c>
      <c r="I1273" s="207" t="s">
        <v>21507</v>
      </c>
      <c r="J1273" s="207" t="s">
        <v>4020</v>
      </c>
      <c r="K1273" s="207" t="s">
        <v>21987</v>
      </c>
      <c r="L1273" s="207" t="s">
        <v>21988</v>
      </c>
      <c r="M1273" t="str" cm="1">
        <f t="array" ref="M1273">LOOKUP(2,1/(C1273:L1273&lt;&gt;""),C1273:L1273)</f>
        <v>Faidherbia albida Pods Dried Ground Soaked</v>
      </c>
      <c r="N1273" s="207"/>
      <c r="O1273" s="207"/>
      <c r="P1273" s="207"/>
      <c r="Q1273" s="207"/>
      <c r="R1273" s="207"/>
      <c r="S1273" s="207"/>
      <c r="T1273" s="207"/>
      <c r="U1273" s="207" t="s">
        <v>4020</v>
      </c>
      <c r="V1273" s="209" t="s">
        <v>21511</v>
      </c>
      <c r="W1273" s="207"/>
      <c r="X1273" s="207"/>
      <c r="Y1273" s="207"/>
      <c r="Z1273" s="207"/>
      <c r="AA1273" s="209" t="s">
        <v>4022</v>
      </c>
      <c r="AB1273" s="209" t="s">
        <v>4169</v>
      </c>
      <c r="AC1273" s="210" t="s">
        <v>4169</v>
      </c>
      <c r="AD1273" s="210" t="s">
        <v>4169</v>
      </c>
      <c r="AE1273" s="210"/>
      <c r="AF1273" s="210" t="s">
        <v>18767</v>
      </c>
      <c r="AG1273" t="str">
        <f>IFERROR(IF(COUNTIF(C1273:L1273,"Feed Ingredient")&gt;0,INDEX(ani_diet!T:T,MATCH(M1273,ani_diet!D:D,0)),""),"")</f>
        <v>Faidherbia albida Pods</v>
      </c>
      <c r="AH1273" s="60" t="str">
        <f>IF(IFERROR(IF(MATCH("Feed Ingredient", AOM[[#This Row],[L1]:[L10]],0)&gt;0, TRUE, FALSE), FALSE)=TRUE,IFERROR(VLOOKUP(M1273, ani_diet!C:C, 1, FALSE), "No Match"),FALSE)</f>
        <v>No Match</v>
      </c>
      <c r="AI1273" t="s">
        <v>21989</v>
      </c>
      <c r="AL1273" t="str">
        <f>IFERROR(IF(COUNTIF(C1273:L1273,"Feed Ingredient")&gt;0,INDEX(ani_diet!T:T,MATCH(M1273,ani_diet!D:D,0)),""),"")</f>
        <v>Faidherbia albida Pods</v>
      </c>
    </row>
    <row r="1274" spans="1:38">
      <c r="A1274" t="str">
        <f>_xlfn.TEXTJOIN("/",TRUE,AOM[[#This Row],[L1]:[L10]])</f>
        <v>Management/Livestock Management/Feed Characteristic/Feed Composition/Feed Ingredient/Forage Plants/Forage Trees/Faidherbia albida/Faidherbia albida Pods/Faidherbia albida Pods Ground</v>
      </c>
      <c r="B1274" s="207" t="s">
        <v>21990</v>
      </c>
      <c r="C1274" s="207" t="s">
        <v>17896</v>
      </c>
      <c r="D1274" s="207" t="s">
        <v>17898</v>
      </c>
      <c r="E1274" s="207" t="s">
        <v>17908</v>
      </c>
      <c r="F1274" s="207" t="s">
        <v>18308</v>
      </c>
      <c r="G1274" s="207" t="s">
        <v>18309</v>
      </c>
      <c r="H1274" s="207" t="s">
        <v>20736</v>
      </c>
      <c r="I1274" s="207" t="s">
        <v>21507</v>
      </c>
      <c r="J1274" s="207" t="s">
        <v>4020</v>
      </c>
      <c r="K1274" s="207" t="s">
        <v>21987</v>
      </c>
      <c r="L1274" s="207" t="s">
        <v>21991</v>
      </c>
      <c r="M1274" t="str" cm="1">
        <f t="array" ref="M1274">LOOKUP(2,1/(C1274:L1274&lt;&gt;""),C1274:L1274)</f>
        <v>Faidherbia albida Pods Ground</v>
      </c>
      <c r="N1274" s="207" t="s">
        <v>21992</v>
      </c>
      <c r="O1274" s="207"/>
      <c r="P1274" s="207"/>
      <c r="Q1274" s="207"/>
      <c r="R1274" s="207"/>
      <c r="S1274" s="207"/>
      <c r="T1274" s="207"/>
      <c r="U1274" s="207" t="s">
        <v>4020</v>
      </c>
      <c r="V1274" s="209" t="s">
        <v>21511</v>
      </c>
      <c r="W1274" s="207"/>
      <c r="X1274" s="207"/>
      <c r="Y1274" s="207"/>
      <c r="Z1274" s="207"/>
      <c r="AA1274" s="209" t="s">
        <v>4022</v>
      </c>
      <c r="AB1274" s="211" t="s">
        <v>21993</v>
      </c>
      <c r="AC1274" s="210" t="s">
        <v>4169</v>
      </c>
      <c r="AD1274" s="210" t="s">
        <v>4169</v>
      </c>
      <c r="AE1274" s="210"/>
      <c r="AF1274" s="210" t="s">
        <v>18767</v>
      </c>
      <c r="AG1274" t="str">
        <f>IFERROR(IF(COUNTIF(C1274:L1274,"Feed Ingredient")&gt;0,INDEX(ani_diet!T:T,MATCH(M1274,ani_diet!D:D,0)),""),"")</f>
        <v>Faidherbia albida Pods</v>
      </c>
      <c r="AH1274" s="60" t="str">
        <f>IF(IFERROR(IF(MATCH("Feed Ingredient", AOM[[#This Row],[L1]:[L10]],0)&gt;0, TRUE, FALSE), FALSE)=TRUE,IFERROR(VLOOKUP(M1274, ani_diet!C:C, 1, FALSE), "No Match"),FALSE)</f>
        <v>No Match</v>
      </c>
      <c r="AI1274" t="s">
        <v>21514</v>
      </c>
      <c r="AL1274" t="str">
        <f>IFERROR(IF(COUNTIF(C1274:L1274,"Feed Ingredient")&gt;0,INDEX(ani_diet!T:T,MATCH(M1274,ani_diet!D:D,0)),""),"")</f>
        <v>Faidherbia albida Pods</v>
      </c>
    </row>
    <row r="1275" spans="1:38">
      <c r="A1275" t="str">
        <f>_xlfn.TEXTJOIN("/",TRUE,AOM[[#This Row],[L1]:[L10]])</f>
        <v>Management/Livestock Management/Feed Characteristic/Feed Composition/Feed Ingredient/Forage Plants/Forage Trees/Faidherbia albida/Faidherbia albida Pods</v>
      </c>
      <c r="B1275" s="207" t="s">
        <v>21994</v>
      </c>
      <c r="C1275" s="207" t="s">
        <v>17896</v>
      </c>
      <c r="D1275" s="207" t="s">
        <v>17898</v>
      </c>
      <c r="E1275" s="207" t="s">
        <v>17908</v>
      </c>
      <c r="F1275" s="207" t="s">
        <v>18308</v>
      </c>
      <c r="G1275" s="207" t="s">
        <v>18309</v>
      </c>
      <c r="H1275" s="207" t="s">
        <v>20736</v>
      </c>
      <c r="I1275" s="207" t="s">
        <v>21507</v>
      </c>
      <c r="J1275" s="207" t="s">
        <v>4020</v>
      </c>
      <c r="K1275" s="207" t="s">
        <v>21987</v>
      </c>
      <c r="L1275" s="207"/>
      <c r="M1275" t="str" cm="1">
        <f t="array" ref="M1275">LOOKUP(2,1/(C1275:L1275&lt;&gt;""),C1275:L1275)</f>
        <v>Faidherbia albida Pods</v>
      </c>
      <c r="N1275" s="207" t="s">
        <v>21995</v>
      </c>
      <c r="O1275" s="207"/>
      <c r="P1275" s="207"/>
      <c r="Q1275" s="207"/>
      <c r="R1275" s="207"/>
      <c r="S1275" s="207"/>
      <c r="T1275" s="207"/>
      <c r="U1275" s="207" t="s">
        <v>4020</v>
      </c>
      <c r="V1275" s="209" t="s">
        <v>21511</v>
      </c>
      <c r="W1275" s="207"/>
      <c r="X1275" s="207"/>
      <c r="Y1275" s="207"/>
      <c r="Z1275" s="207"/>
      <c r="AA1275" s="209" t="s">
        <v>4022</v>
      </c>
      <c r="AB1275" s="211" t="s">
        <v>21993</v>
      </c>
      <c r="AC1275" s="210" t="s">
        <v>4169</v>
      </c>
      <c r="AD1275" s="210" t="s">
        <v>4169</v>
      </c>
      <c r="AE1275" s="210"/>
      <c r="AF1275" s="210" t="s">
        <v>18767</v>
      </c>
      <c r="AG1275" t="str">
        <f>IFERROR(IF(COUNTIF(C1275:L1275,"Feed Ingredient")&gt;0,INDEX(ani_diet!T:T,MATCH(M1275,ani_diet!D:D,0)),""),"")</f>
        <v>Faidherbia albida Pods</v>
      </c>
      <c r="AH1275" s="60" t="str">
        <f>IF(IFERROR(IF(MATCH("Feed Ingredient", AOM[[#This Row],[L1]:[L10]],0)&gt;0, TRUE, FALSE), FALSE)=TRUE,IFERROR(VLOOKUP(M1275, ani_diet!C:C, 1, FALSE), "No Match"),FALSE)</f>
        <v>Faidherbia albida Pods</v>
      </c>
      <c r="AI1275" t="s">
        <v>21514</v>
      </c>
      <c r="AL1275" t="str">
        <f>IFERROR(IF(COUNTIF(C1275:L1275,"Feed Ingredient")&gt;0,INDEX(ani_diet!T:T,MATCH(M1275,ani_diet!D:D,0)),""),"")</f>
        <v>Faidherbia albida Pods</v>
      </c>
    </row>
    <row r="1276" spans="1:38">
      <c r="A1276" t="str">
        <f>_xlfn.TEXTJOIN("/",TRUE,AOM[[#This Row],[L1]:[L10]])</f>
        <v>Management/Livestock Management/Feed Characteristic/Feed Composition/Feed Ingredient/Forage Plants/Forage Trees/Faidherbia albida</v>
      </c>
      <c r="B1276" s="207" t="s">
        <v>21996</v>
      </c>
      <c r="C1276" s="207" t="s">
        <v>17896</v>
      </c>
      <c r="D1276" s="207" t="s">
        <v>17898</v>
      </c>
      <c r="E1276" s="207" t="s">
        <v>17908</v>
      </c>
      <c r="F1276" s="207" t="s">
        <v>18308</v>
      </c>
      <c r="G1276" s="207" t="s">
        <v>18309</v>
      </c>
      <c r="H1276" s="207" t="s">
        <v>20736</v>
      </c>
      <c r="I1276" s="207" t="s">
        <v>21507</v>
      </c>
      <c r="J1276" s="207" t="s">
        <v>4020</v>
      </c>
      <c r="K1276" s="207"/>
      <c r="L1276" s="207"/>
      <c r="M1276" t="str" cm="1">
        <f t="array" ref="M1276">LOOKUP(2,1/(C1276:L1276&lt;&gt;""),C1276:L1276)</f>
        <v>Faidherbia albida</v>
      </c>
      <c r="N1276" s="207" t="s">
        <v>21985</v>
      </c>
      <c r="O1276" s="207"/>
      <c r="P1276" s="207"/>
      <c r="Q1276" s="207"/>
      <c r="R1276" s="207"/>
      <c r="S1276" s="207"/>
      <c r="T1276" s="207"/>
      <c r="U1276" s="207" t="s">
        <v>4020</v>
      </c>
      <c r="V1276" s="209" t="s">
        <v>21511</v>
      </c>
      <c r="W1276" s="207"/>
      <c r="X1276" s="207"/>
      <c r="Y1276" s="207"/>
      <c r="Z1276" s="207"/>
      <c r="AA1276" s="209" t="s">
        <v>4022</v>
      </c>
      <c r="AB1276" s="211" t="s">
        <v>21516</v>
      </c>
      <c r="AC1276" s="210" t="s">
        <v>4169</v>
      </c>
      <c r="AD1276" s="210" t="s">
        <v>18766</v>
      </c>
      <c r="AE1276" s="210"/>
      <c r="AF1276" s="210" t="s">
        <v>18767</v>
      </c>
      <c r="AG1276" t="str">
        <f>IFERROR(IF(COUNTIF(C1276:L1276,"Feed Ingredient")&gt;0,INDEX(ani_diet!T:T,MATCH(M1276,ani_diet!D:D,0)),""),"")</f>
        <v>Faidherbia albida</v>
      </c>
      <c r="AH1276" s="60" t="str">
        <f>IF(IFERROR(IF(MATCH("Feed Ingredient", AOM[[#This Row],[L1]:[L10]],0)&gt;0, TRUE, FALSE), FALSE)=TRUE,IFERROR(VLOOKUP(M1276, ani_diet!C:C, 1, FALSE), "No Match"),FALSE)</f>
        <v>Faidherbia albida</v>
      </c>
      <c r="AI1276" t="s">
        <v>21514</v>
      </c>
      <c r="AL1276" t="str">
        <f>IFERROR(IF(COUNTIF(C1276:L1276,"Feed Ingredient")&gt;0,INDEX(ani_diet!T:T,MATCH(M1276,ani_diet!D:D,0)),""),"")</f>
        <v>Faidherbia albida</v>
      </c>
    </row>
    <row r="1277" spans="1:38">
      <c r="A1277" t="str">
        <f>_xlfn.TEXTJOIN("/",TRUE,AOM[[#This Row],[L1]:[L10]])</f>
        <v>Management/Livestock Management/Feed Characteristic/Feed Composition/Feed Ingredient/Forage Plants/Forage Trees/Ficus</v>
      </c>
      <c r="B1277" s="207" t="s">
        <v>21997</v>
      </c>
      <c r="C1277" s="207" t="s">
        <v>17896</v>
      </c>
      <c r="D1277" s="207" t="s">
        <v>17898</v>
      </c>
      <c r="E1277" s="207" t="s">
        <v>17908</v>
      </c>
      <c r="F1277" s="207" t="s">
        <v>18308</v>
      </c>
      <c r="G1277" s="207" t="s">
        <v>18309</v>
      </c>
      <c r="H1277" s="207" t="s">
        <v>20736</v>
      </c>
      <c r="I1277" s="207" t="s">
        <v>21507</v>
      </c>
      <c r="J1277" s="207" t="s">
        <v>21998</v>
      </c>
      <c r="K1277" s="207"/>
      <c r="L1277" s="207"/>
      <c r="M1277" t="str" cm="1">
        <f t="array" ref="M1277">LOOKUP(2,1/(C1277:L1277&lt;&gt;""),C1277:L1277)</f>
        <v>Ficus</v>
      </c>
      <c r="N1277" s="207"/>
      <c r="O1277" s="207"/>
      <c r="P1277" s="207"/>
      <c r="Q1277" s="207"/>
      <c r="R1277" s="207"/>
      <c r="S1277" s="207"/>
      <c r="T1277" s="207"/>
      <c r="U1277" s="207" t="s">
        <v>21998</v>
      </c>
      <c r="V1277" s="211" t="s">
        <v>21999</v>
      </c>
      <c r="W1277" s="207"/>
      <c r="X1277" s="207"/>
      <c r="Y1277" s="207"/>
      <c r="Z1277" s="207"/>
      <c r="AA1277" s="209" t="s">
        <v>4511</v>
      </c>
      <c r="AB1277" s="209" t="s">
        <v>328</v>
      </c>
      <c r="AC1277" s="210" t="s">
        <v>4169</v>
      </c>
      <c r="AD1277" s="210" t="s">
        <v>18766</v>
      </c>
      <c r="AE1277" s="210"/>
      <c r="AF1277" s="210" t="s">
        <v>18767</v>
      </c>
      <c r="AG1277" t="str">
        <f>IFERROR(IF(COUNTIF(C1277:L1277,"Feed Ingredient")&gt;0,INDEX(ani_diet!T:T,MATCH(M1277,ani_diet!D:D,0)),""),"")</f>
        <v>Ficus polita</v>
      </c>
      <c r="AH1277" s="60" t="str">
        <f>IF(IFERROR(IF(MATCH("Feed Ingredient", AOM[[#This Row],[L1]:[L10]],0)&gt;0, TRUE, FALSE), FALSE)=TRUE,IFERROR(VLOOKUP(M1277, ani_diet!C:C, 1, FALSE), "No Match"),FALSE)</f>
        <v>Ficus</v>
      </c>
      <c r="AI1277" s="220" t="s">
        <v>21514</v>
      </c>
      <c r="AL1277" t="str">
        <f>IFERROR(IF(COUNTIF(C1277:L1277,"Feed Ingredient")&gt;0,INDEX(ani_diet!T:T,MATCH(M1277,ani_diet!D:D,0)),""),"")</f>
        <v>Ficus polita</v>
      </c>
    </row>
    <row r="1278" spans="1:38">
      <c r="A1278" t="str">
        <f>_xlfn.TEXTJOIN("/",TRUE,AOM[[#This Row],[L1]:[L10]])</f>
        <v>Management/Livestock Management/Feed Characteristic/Feed Composition/Feed Ingredient/Forage Plants/Forage Trees/Ficus exasperata/Ficus exasperata Dried Ground</v>
      </c>
      <c r="B1278" s="207" t="s">
        <v>22000</v>
      </c>
      <c r="C1278" s="207" t="s">
        <v>17896</v>
      </c>
      <c r="D1278" s="207" t="s">
        <v>17898</v>
      </c>
      <c r="E1278" s="207" t="s">
        <v>17908</v>
      </c>
      <c r="F1278" s="207" t="s">
        <v>18308</v>
      </c>
      <c r="G1278" s="207" t="s">
        <v>18309</v>
      </c>
      <c r="H1278" s="207" t="s">
        <v>20736</v>
      </c>
      <c r="I1278" s="207" t="s">
        <v>21507</v>
      </c>
      <c r="J1278" s="207" t="s">
        <v>22001</v>
      </c>
      <c r="K1278" s="207" t="s">
        <v>22002</v>
      </c>
      <c r="L1278" s="207"/>
      <c r="M1278" t="str" cm="1">
        <f t="array" ref="M1278">LOOKUP(2,1/(C1278:L1278&lt;&gt;""),C1278:L1278)</f>
        <v>Ficus exasperata Dried Ground</v>
      </c>
      <c r="N1278" s="207"/>
      <c r="O1278" s="207"/>
      <c r="P1278" s="207"/>
      <c r="Q1278" s="207"/>
      <c r="R1278" s="207"/>
      <c r="S1278" s="207"/>
      <c r="T1278" s="207"/>
      <c r="U1278" s="207" t="s">
        <v>22001</v>
      </c>
      <c r="V1278" s="209" t="s">
        <v>22003</v>
      </c>
      <c r="W1278" s="207"/>
      <c r="X1278" s="207"/>
      <c r="Y1278" s="207"/>
      <c r="Z1278" s="207"/>
      <c r="AA1278" s="209" t="s">
        <v>22004</v>
      </c>
      <c r="AB1278" s="209" t="s">
        <v>4169</v>
      </c>
      <c r="AC1278" s="210" t="s">
        <v>4169</v>
      </c>
      <c r="AD1278" s="210" t="s">
        <v>18766</v>
      </c>
      <c r="AE1278" s="210"/>
      <c r="AF1278" s="210" t="s">
        <v>18767</v>
      </c>
      <c r="AG1278" t="str">
        <f>IFERROR(IF(COUNTIF(C1278:L1278,"Feed Ingredient")&gt;0,INDEX(ani_diet!T:T,MATCH(M1278,ani_diet!D:D,0)),""),"")</f>
        <v>Ficus exasperata</v>
      </c>
      <c r="AH1278" s="60" t="str">
        <f>IF(IFERROR(IF(MATCH("Feed Ingredient", AOM[[#This Row],[L1]:[L10]],0)&gt;0, TRUE, FALSE), FALSE)=TRUE,IFERROR(VLOOKUP(M1278, ani_diet!C:C, 1, FALSE), "No Match"),FALSE)</f>
        <v>No Match</v>
      </c>
      <c r="AI1278" t="s">
        <v>4169</v>
      </c>
      <c r="AL1278" t="str">
        <f>IFERROR(IF(COUNTIF(C1278:L1278,"Feed Ingredient")&gt;0,INDEX(ani_diet!T:T,MATCH(M1278,ani_diet!D:D,0)),""),"")</f>
        <v>Ficus exasperata</v>
      </c>
    </row>
    <row r="1279" spans="1:38">
      <c r="A1279" t="str">
        <f>_xlfn.TEXTJOIN("/",TRUE,AOM[[#This Row],[L1]:[L10]])</f>
        <v>Management/Livestock Management/Feed Characteristic/Feed Composition/Feed Ingredient/Forage Plants/Forage Trees/Ficus exasperata</v>
      </c>
      <c r="B1279" s="207" t="s">
        <v>22005</v>
      </c>
      <c r="C1279" s="207" t="s">
        <v>17896</v>
      </c>
      <c r="D1279" s="207" t="s">
        <v>17898</v>
      </c>
      <c r="E1279" s="207" t="s">
        <v>17908</v>
      </c>
      <c r="F1279" s="207" t="s">
        <v>18308</v>
      </c>
      <c r="G1279" s="207" t="s">
        <v>18309</v>
      </c>
      <c r="H1279" s="207" t="s">
        <v>20736</v>
      </c>
      <c r="I1279" s="207" t="s">
        <v>21507</v>
      </c>
      <c r="J1279" s="207" t="s">
        <v>22001</v>
      </c>
      <c r="K1279" s="207"/>
      <c r="L1279" s="207"/>
      <c r="M1279" t="str" cm="1">
        <f t="array" ref="M1279">LOOKUP(2,1/(C1279:L1279&lt;&gt;""),C1279:L1279)</f>
        <v>Ficus exasperata</v>
      </c>
      <c r="N1279" s="207"/>
      <c r="O1279" s="207"/>
      <c r="P1279" s="207"/>
      <c r="Q1279" s="207"/>
      <c r="R1279" s="207"/>
      <c r="S1279" s="207"/>
      <c r="T1279" s="207"/>
      <c r="U1279" s="207" t="s">
        <v>22001</v>
      </c>
      <c r="V1279" s="209" t="s">
        <v>22003</v>
      </c>
      <c r="W1279" s="207"/>
      <c r="X1279" s="207"/>
      <c r="Y1279" s="207"/>
      <c r="Z1279" s="207"/>
      <c r="AA1279" s="209" t="s">
        <v>22004</v>
      </c>
      <c r="AB1279" s="209" t="s">
        <v>4169</v>
      </c>
      <c r="AC1279" s="210" t="s">
        <v>4169</v>
      </c>
      <c r="AD1279" s="210" t="s">
        <v>18766</v>
      </c>
      <c r="AE1279" s="210"/>
      <c r="AF1279" s="210" t="s">
        <v>18767</v>
      </c>
      <c r="AG1279" t="str">
        <f>IFERROR(IF(COUNTIF(C1279:L1279,"Feed Ingredient")&gt;0,INDEX(ani_diet!T:T,MATCH(M1279,ani_diet!D:D,0)),""),"")</f>
        <v>Ficus</v>
      </c>
      <c r="AH1279" s="60" t="str">
        <f>IF(IFERROR(IF(MATCH("Feed Ingredient", AOM[[#This Row],[L1]:[L10]],0)&gt;0, TRUE, FALSE), FALSE)=TRUE,IFERROR(VLOOKUP(M1279, ani_diet!C:C, 1, FALSE), "No Match"),FALSE)</f>
        <v>Ficus exasperata</v>
      </c>
      <c r="AI1279" t="s">
        <v>22006</v>
      </c>
      <c r="AL1279" t="str">
        <f>IFERROR(IF(COUNTIF(C1279:L1279,"Feed Ingredient")&gt;0,INDEX(ani_diet!T:T,MATCH(M1279,ani_diet!D:D,0)),""),"")</f>
        <v>Ficus</v>
      </c>
    </row>
    <row r="1280" spans="1:38">
      <c r="A1280" t="s">
        <v>22007</v>
      </c>
      <c r="B1280" s="207" t="s">
        <v>22008</v>
      </c>
      <c r="C1280" s="207" t="s">
        <v>17896</v>
      </c>
      <c r="D1280" s="207" t="s">
        <v>17898</v>
      </c>
      <c r="E1280" s="207" t="s">
        <v>17908</v>
      </c>
      <c r="F1280" s="207" t="s">
        <v>18308</v>
      </c>
      <c r="G1280" s="207" t="s">
        <v>18309</v>
      </c>
      <c r="H1280" s="207" t="s">
        <v>20736</v>
      </c>
      <c r="I1280" s="207" t="s">
        <v>21507</v>
      </c>
      <c r="J1280" s="207" t="s">
        <v>22009</v>
      </c>
      <c r="K1280" s="207" t="s">
        <v>22010</v>
      </c>
      <c r="L1280" s="207"/>
      <c r="M1280" t="str" cm="1">
        <f t="array" ref="M1280">LOOKUP(2,1/(C1280:L1280&lt;&gt;""),C1280:L1280)</f>
        <v>Ficus gnaphalocarpa Leaves and Twigs</v>
      </c>
      <c r="N1280" s="207"/>
      <c r="O1280" s="207"/>
      <c r="P1280" s="207"/>
      <c r="Q1280" s="207"/>
      <c r="R1280" s="207"/>
      <c r="S1280" s="207"/>
      <c r="T1280" s="207"/>
      <c r="U1280" s="207" t="s">
        <v>22001</v>
      </c>
      <c r="V1280" s="209" t="s">
        <v>22003</v>
      </c>
      <c r="W1280" s="207"/>
      <c r="X1280" s="207"/>
      <c r="Y1280" s="207"/>
      <c r="Z1280" s="207"/>
      <c r="AA1280" s="209" t="s">
        <v>22004</v>
      </c>
      <c r="AB1280" s="209" t="s">
        <v>4169</v>
      </c>
      <c r="AC1280" s="210" t="s">
        <v>4169</v>
      </c>
      <c r="AD1280" s="210" t="s">
        <v>18766</v>
      </c>
      <c r="AE1280" s="210"/>
      <c r="AF1280" s="210" t="s">
        <v>18767</v>
      </c>
      <c r="AG1280" t="str">
        <f>IFERROR(IF(COUNTIF(C1280:L1280,"Feed Ingredient")&gt;0,INDEX(ani_diet!T:T,MATCH(M1280,ani_diet!D:D,0)),""),"")</f>
        <v>Ficus exasperata Leaves and Twigs</v>
      </c>
      <c r="AH1280" s="60" t="str">
        <f>IF(IFERROR(IF(MATCH("Feed Ingredient", AOM[[#This Row],[L1]:[L10]],0)&gt;0, TRUE, FALSE), FALSE)=TRUE,IFERROR(VLOOKUP(M1280, ani_diet!C:C, 1, FALSE), "No Match"),FALSE)</f>
        <v>Ficus gnaphalocarpa Leaves and Twigs</v>
      </c>
      <c r="AI1280" t="s">
        <v>4169</v>
      </c>
      <c r="AL1280" t="s">
        <v>22001</v>
      </c>
    </row>
    <row r="1281" spans="1:38">
      <c r="A1281" t="str">
        <f>_xlfn.TEXTJOIN("/",TRUE,AOM[[#This Row],[L1]:[L10]])</f>
        <v>Management/Livestock Management/Feed Characteristic/Feed Composition/Feed Ingredient/Forage Plants/Forage Trees/Ficus natalensis</v>
      </c>
      <c r="B1281" s="207" t="s">
        <v>22011</v>
      </c>
      <c r="C1281" s="207" t="s">
        <v>17896</v>
      </c>
      <c r="D1281" s="207" t="s">
        <v>17898</v>
      </c>
      <c r="E1281" s="207" t="s">
        <v>17908</v>
      </c>
      <c r="F1281" s="207" t="s">
        <v>18308</v>
      </c>
      <c r="G1281" s="207" t="s">
        <v>18309</v>
      </c>
      <c r="H1281" s="207" t="s">
        <v>20736</v>
      </c>
      <c r="I1281" s="207" t="s">
        <v>21507</v>
      </c>
      <c r="J1281" s="207" t="s">
        <v>10108</v>
      </c>
      <c r="K1281" s="207"/>
      <c r="L1281" s="207"/>
      <c r="M1281" t="str" cm="1">
        <f t="array" ref="M1281">LOOKUP(2,1/(C1281:L1281&lt;&gt;""),C1281:L1281)</f>
        <v>Ficus natalensis</v>
      </c>
      <c r="N1281" s="207"/>
      <c r="O1281" s="207"/>
      <c r="P1281" s="207"/>
      <c r="Q1281" s="207"/>
      <c r="R1281" s="207"/>
      <c r="S1281" s="207"/>
      <c r="T1281" s="207"/>
      <c r="U1281" s="207" t="s">
        <v>10108</v>
      </c>
      <c r="V1281" s="209" t="s">
        <v>22012</v>
      </c>
      <c r="W1281" s="207"/>
      <c r="X1281" s="207"/>
      <c r="Y1281" s="207"/>
      <c r="Z1281" s="207"/>
      <c r="AA1281" s="209" t="s">
        <v>10109</v>
      </c>
      <c r="AB1281" s="209" t="s">
        <v>4169</v>
      </c>
      <c r="AC1281" s="210" t="s">
        <v>4169</v>
      </c>
      <c r="AD1281" s="210" t="s">
        <v>18766</v>
      </c>
      <c r="AE1281" s="210"/>
      <c r="AF1281" s="210" t="s">
        <v>18767</v>
      </c>
      <c r="AG1281" t="str">
        <f>IFERROR(IF(COUNTIF(C1281:L1281,"Feed Ingredient")&gt;0,INDEX(ani_diet!T:T,MATCH(M1281,ani_diet!D:D,0)),""),"")</f>
        <v>Ficus exasperata</v>
      </c>
      <c r="AH1281" s="60" t="str">
        <f>IF(IFERROR(IF(MATCH("Feed Ingredient", AOM[[#This Row],[L1]:[L10]],0)&gt;0, TRUE, FALSE), FALSE)=TRUE,IFERROR(VLOOKUP(M1281, ani_diet!C:C, 1, FALSE), "No Match"),FALSE)</f>
        <v>Ficus natalensis</v>
      </c>
      <c r="AI1281" t="s">
        <v>3539</v>
      </c>
      <c r="AL1281" t="str">
        <f>IFERROR(IF(COUNTIF(C1281:L1281,"Feed Ingredient")&gt;0,INDEX(ani_diet!T:T,MATCH(M1281,ani_diet!D:D,0)),""),"")</f>
        <v>Ficus exasperata</v>
      </c>
    </row>
    <row r="1282" spans="1:38">
      <c r="A1282" t="str">
        <f>_xlfn.TEXTJOIN("/",TRUE,AOM[[#This Row],[L1]:[L10]])</f>
        <v>Management/Livestock Management/Feed Characteristic/Feed Composition/Feed Ingredient/Forage Plants/Forage Trees/Ficus natalensis Leaves</v>
      </c>
      <c r="B1282" s="207" t="s">
        <v>22013</v>
      </c>
      <c r="C1282" s="207" t="s">
        <v>17896</v>
      </c>
      <c r="D1282" s="207" t="s">
        <v>17898</v>
      </c>
      <c r="E1282" s="207" t="s">
        <v>17908</v>
      </c>
      <c r="F1282" s="207" t="s">
        <v>18308</v>
      </c>
      <c r="G1282" s="207" t="s">
        <v>18309</v>
      </c>
      <c r="H1282" s="207" t="s">
        <v>20736</v>
      </c>
      <c r="I1282" s="207" t="s">
        <v>21507</v>
      </c>
      <c r="J1282" s="207" t="s">
        <v>22014</v>
      </c>
      <c r="K1282" s="207"/>
      <c r="L1282" s="207"/>
      <c r="M1282" t="str" cm="1">
        <f t="array" ref="M1282">LOOKUP(2,1/(C1282:L1282&lt;&gt;""),C1282:L1282)</f>
        <v>Ficus natalensis Leaves</v>
      </c>
      <c r="N1282" s="207"/>
      <c r="O1282" s="207"/>
      <c r="P1282" s="207"/>
      <c r="Q1282" s="207"/>
      <c r="R1282" s="207"/>
      <c r="S1282" s="207"/>
      <c r="T1282" s="207"/>
      <c r="U1282" s="207" t="s">
        <v>10108</v>
      </c>
      <c r="V1282" s="209" t="s">
        <v>22012</v>
      </c>
      <c r="W1282" s="207"/>
      <c r="X1282" s="207"/>
      <c r="Y1282" s="207"/>
      <c r="Z1282" s="207"/>
      <c r="AA1282" s="209" t="s">
        <v>10109</v>
      </c>
      <c r="AB1282" s="209" t="s">
        <v>4169</v>
      </c>
      <c r="AC1282" s="210" t="s">
        <v>4169</v>
      </c>
      <c r="AD1282" s="210" t="s">
        <v>18766</v>
      </c>
      <c r="AE1282" s="210"/>
      <c r="AF1282" s="210" t="s">
        <v>18767</v>
      </c>
      <c r="AG1282" t="str">
        <f>IFERROR(IF(COUNTIF(C1282:L1282,"Feed Ingredient")&gt;0,INDEX(ani_diet!T:T,MATCH(M1282,ani_diet!D:D,0)),""),"")</f>
        <v>Ficus natalensis Leaves</v>
      </c>
      <c r="AH1282" s="60" t="str">
        <f>IF(IFERROR(IF(MATCH("Feed Ingredient", AOM[[#This Row],[L1]:[L10]],0)&gt;0, TRUE, FALSE), FALSE)=TRUE,IFERROR(VLOOKUP(M1282, ani_diet!C:C, 1, FALSE), "No Match"),FALSE)</f>
        <v>Ficus natalensis Leaves</v>
      </c>
      <c r="AI1282" t="s">
        <v>3539</v>
      </c>
      <c r="AL1282" t="str">
        <f>IFERROR(IF(COUNTIF(C1282:L1282,"Feed Ingredient")&gt;0,INDEX(ani_diet!T:T,MATCH(M1282,ani_diet!D:D,0)),""),"")</f>
        <v>Ficus natalensis Leaves</v>
      </c>
    </row>
    <row r="1283" spans="1:38">
      <c r="A1283" t="str">
        <f>_xlfn.TEXTJOIN("/",TRUE,AOM[[#This Row],[L1]:[L10]])</f>
        <v>Management/Livestock Management/Feed Characteristic/Feed Composition/Feed Ingredient/Forage Plants/Forage Trees/Ficus polita</v>
      </c>
      <c r="B1283" s="207" t="s">
        <v>22015</v>
      </c>
      <c r="C1283" s="207" t="s">
        <v>17896</v>
      </c>
      <c r="D1283" s="207" t="s">
        <v>17898</v>
      </c>
      <c r="E1283" s="207" t="s">
        <v>17908</v>
      </c>
      <c r="F1283" s="207" t="s">
        <v>18308</v>
      </c>
      <c r="G1283" s="207" t="s">
        <v>18309</v>
      </c>
      <c r="H1283" s="207" t="s">
        <v>20736</v>
      </c>
      <c r="I1283" s="207" t="s">
        <v>21507</v>
      </c>
      <c r="J1283" s="207" t="s">
        <v>10116</v>
      </c>
      <c r="K1283" s="207"/>
      <c r="L1283" s="207"/>
      <c r="M1283" t="str" cm="1">
        <f t="array" ref="M1283">LOOKUP(2,1/(C1283:L1283&lt;&gt;""),C1283:L1283)</f>
        <v>Ficus polita</v>
      </c>
      <c r="N1283" s="207"/>
      <c r="O1283" s="207"/>
      <c r="P1283" s="207"/>
      <c r="Q1283" s="207"/>
      <c r="R1283" s="207"/>
      <c r="S1283" s="207"/>
      <c r="T1283" s="207"/>
      <c r="U1283" s="207" t="s">
        <v>10116</v>
      </c>
      <c r="V1283" s="209" t="s">
        <v>22016</v>
      </c>
      <c r="W1283" s="207"/>
      <c r="X1283" s="207"/>
      <c r="Y1283" s="207"/>
      <c r="Z1283" s="207"/>
      <c r="AA1283" s="209" t="s">
        <v>10117</v>
      </c>
      <c r="AB1283" s="209" t="s">
        <v>4169</v>
      </c>
      <c r="AC1283" s="210" t="s">
        <v>4169</v>
      </c>
      <c r="AD1283" s="210" t="s">
        <v>18766</v>
      </c>
      <c r="AE1283" s="210"/>
      <c r="AF1283" s="210" t="s">
        <v>18767</v>
      </c>
      <c r="AG1283" t="str">
        <f>IFERROR(IF(COUNTIF(C1283:L1283,"Feed Ingredient")&gt;0,INDEX(ani_diet!T:T,MATCH(M1283,ani_diet!D:D,0)),""),"")</f>
        <v>Ficus natalensis</v>
      </c>
      <c r="AH1283" s="60" t="str">
        <f>IF(IFERROR(IF(MATCH("Feed Ingredient", AOM[[#This Row],[L1]:[L10]],0)&gt;0, TRUE, FALSE), FALSE)=TRUE,IFERROR(VLOOKUP(M1283, ani_diet!C:C, 1, FALSE), "No Match"),FALSE)</f>
        <v>Ficus polita</v>
      </c>
      <c r="AI1283" t="s">
        <v>3539</v>
      </c>
      <c r="AL1283" t="str">
        <f>IFERROR(IF(COUNTIF(C1283:L1283,"Feed Ingredient")&gt;0,INDEX(ani_diet!T:T,MATCH(M1283,ani_diet!D:D,0)),""),"")</f>
        <v>Ficus natalensis</v>
      </c>
    </row>
    <row r="1284" spans="1:38">
      <c r="A1284" t="str">
        <f>_xlfn.TEXTJOIN("/",TRUE,AOM[[#This Row],[L1]:[L10]])</f>
        <v>Management/Livestock Management/Feed Characteristic/Feed Composition/Feed Ingredient/Forage Plants/Forage Trees/Ficus thonningii/Ficus thonningii Leaves/Ficus thonningii Leaves Dried</v>
      </c>
      <c r="B1284" s="207" t="s">
        <v>22017</v>
      </c>
      <c r="C1284" s="207" t="s">
        <v>17896</v>
      </c>
      <c r="D1284" s="207" t="s">
        <v>17898</v>
      </c>
      <c r="E1284" s="207" t="s">
        <v>17908</v>
      </c>
      <c r="F1284" s="207" t="s">
        <v>18308</v>
      </c>
      <c r="G1284" s="207" t="s">
        <v>18309</v>
      </c>
      <c r="H1284" s="207" t="s">
        <v>20736</v>
      </c>
      <c r="I1284" s="207" t="s">
        <v>21507</v>
      </c>
      <c r="J1284" s="207" t="s">
        <v>9810</v>
      </c>
      <c r="K1284" s="207" t="s">
        <v>22018</v>
      </c>
      <c r="L1284" s="207" t="s">
        <v>22019</v>
      </c>
      <c r="M1284" t="str" cm="1">
        <f t="array" ref="M1284">LOOKUP(2,1/(C1284:L1284&lt;&gt;""),C1284:L1284)</f>
        <v>Ficus thonningii Leaves Dried</v>
      </c>
      <c r="N1284" s="207"/>
      <c r="O1284" s="207" t="s">
        <v>8288</v>
      </c>
      <c r="P1284" s="207" t="s">
        <v>8288</v>
      </c>
      <c r="Q1284" s="207" t="s">
        <v>8288</v>
      </c>
      <c r="R1284" s="207" t="s">
        <v>8288</v>
      </c>
      <c r="S1284" s="207" t="s">
        <v>22020</v>
      </c>
      <c r="T1284" s="207" t="s">
        <v>8288</v>
      </c>
      <c r="U1284" s="207" t="s">
        <v>9810</v>
      </c>
      <c r="V1284" s="209" t="s">
        <v>22021</v>
      </c>
      <c r="W1284" s="207" t="s">
        <v>8288</v>
      </c>
      <c r="X1284" s="207" t="s">
        <v>8288</v>
      </c>
      <c r="Y1284" s="207" t="s">
        <v>8288</v>
      </c>
      <c r="Z1284" s="207" t="s">
        <v>8288</v>
      </c>
      <c r="AA1284" s="209" t="s">
        <v>9811</v>
      </c>
      <c r="AB1284" s="209" t="s">
        <v>4169</v>
      </c>
      <c r="AC1284" s="210" t="s">
        <v>4169</v>
      </c>
      <c r="AD1284" s="210" t="s">
        <v>18766</v>
      </c>
      <c r="AE1284" s="210"/>
      <c r="AF1284" s="210" t="s">
        <v>18767</v>
      </c>
      <c r="AG1284" t="str">
        <f>IFERROR(IF(COUNTIF(C1284:L1284,"Feed Ingredient")&gt;0,INDEX(ani_diet!T:T,MATCH(M1284,ani_diet!D:D,0)),""),"")</f>
        <v>Ficus thonningii Leaves</v>
      </c>
      <c r="AH1284" s="60" t="str">
        <f>IF(IFERROR(IF(MATCH("Feed Ingredient", AOM[[#This Row],[L1]:[L10]],0)&gt;0, TRUE, FALSE), FALSE)=TRUE,IFERROR(VLOOKUP(M1284, ani_diet!C:C, 1, FALSE), "No Match"),FALSE)</f>
        <v>No Match</v>
      </c>
      <c r="AI1284" t="s">
        <v>3539</v>
      </c>
      <c r="AL1284" t="str">
        <f>IFERROR(IF(COUNTIF(C1284:L1284,"Feed Ingredient")&gt;0,INDEX(ani_diet!T:T,MATCH(M1284,ani_diet!D:D,0)),""),"")</f>
        <v>Ficus thonningii Leaves</v>
      </c>
    </row>
    <row r="1285" spans="1:38">
      <c r="A1285" t="str">
        <f>_xlfn.TEXTJOIN("/",TRUE,AOM[[#This Row],[L1]:[L10]])</f>
        <v>Management/Livestock Management/Feed Characteristic/Feed Composition/Feed Ingredient/Forage Plants/Forage Trees/Ficus thonningii/Ficus thonningii Leaves/Ficus thonningii Leaves Ground</v>
      </c>
      <c r="B1285" s="207" t="s">
        <v>22022</v>
      </c>
      <c r="C1285" s="207" t="s">
        <v>17896</v>
      </c>
      <c r="D1285" s="207" t="s">
        <v>17898</v>
      </c>
      <c r="E1285" s="207" t="s">
        <v>17908</v>
      </c>
      <c r="F1285" s="207" t="s">
        <v>18308</v>
      </c>
      <c r="G1285" s="207" t="s">
        <v>18309</v>
      </c>
      <c r="H1285" s="207" t="s">
        <v>20736</v>
      </c>
      <c r="I1285" s="207" t="s">
        <v>21507</v>
      </c>
      <c r="J1285" s="207" t="s">
        <v>9810</v>
      </c>
      <c r="K1285" s="207" t="s">
        <v>22018</v>
      </c>
      <c r="L1285" s="207" t="s">
        <v>22023</v>
      </c>
      <c r="M1285" t="str" cm="1">
        <f t="array" ref="M1285">LOOKUP(2,1/(C1285:L1285&lt;&gt;""),C1285:L1285)</f>
        <v>Ficus thonningii Leaves Ground</v>
      </c>
      <c r="N1285" s="207" t="s">
        <v>22024</v>
      </c>
      <c r="O1285" s="207" t="s">
        <v>8288</v>
      </c>
      <c r="P1285" s="207" t="s">
        <v>8288</v>
      </c>
      <c r="Q1285" s="207" t="s">
        <v>8288</v>
      </c>
      <c r="R1285" s="207" t="s">
        <v>8288</v>
      </c>
      <c r="S1285" s="207" t="s">
        <v>22020</v>
      </c>
      <c r="T1285" s="207" t="s">
        <v>8288</v>
      </c>
      <c r="U1285" s="207" t="s">
        <v>9810</v>
      </c>
      <c r="V1285" s="209" t="s">
        <v>22021</v>
      </c>
      <c r="W1285" s="207" t="s">
        <v>8288</v>
      </c>
      <c r="X1285" s="207" t="s">
        <v>8288</v>
      </c>
      <c r="Y1285" s="207" t="s">
        <v>8288</v>
      </c>
      <c r="Z1285" s="207" t="s">
        <v>8288</v>
      </c>
      <c r="AA1285" s="209" t="s">
        <v>9811</v>
      </c>
      <c r="AB1285" s="209" t="s">
        <v>4169</v>
      </c>
      <c r="AC1285" s="210" t="s">
        <v>4169</v>
      </c>
      <c r="AD1285" s="210" t="s">
        <v>18766</v>
      </c>
      <c r="AE1285" s="210"/>
      <c r="AF1285" s="210" t="s">
        <v>18767</v>
      </c>
      <c r="AG1285" t="str">
        <f>IFERROR(IF(COUNTIF(C1285:L1285,"Feed Ingredient")&gt;0,INDEX(ani_diet!T:T,MATCH(M1285,ani_diet!D:D,0)),""),"")</f>
        <v>Ficus thonningii Leaves</v>
      </c>
      <c r="AH1285" s="60" t="str">
        <f>IF(IFERROR(IF(MATCH("Feed Ingredient", AOM[[#This Row],[L1]:[L10]],0)&gt;0, TRUE, FALSE), FALSE)=TRUE,IFERROR(VLOOKUP(M1285, ani_diet!C:C, 1, FALSE), "No Match"),FALSE)</f>
        <v>No Match</v>
      </c>
      <c r="AI1285" t="s">
        <v>22025</v>
      </c>
      <c r="AL1285" t="str">
        <f>IFERROR(IF(COUNTIF(C1285:L1285,"Feed Ingredient")&gt;0,INDEX(ani_diet!T:T,MATCH(M1285,ani_diet!D:D,0)),""),"")</f>
        <v>Ficus thonningii Leaves</v>
      </c>
    </row>
    <row r="1286" spans="1:38">
      <c r="A1286" t="str">
        <f>_xlfn.TEXTJOIN("/",TRUE,AOM[[#This Row],[L1]:[L10]])</f>
        <v>Management/Livestock Management/Feed Characteristic/Feed Composition/Feed Ingredient/Forage Plants/Forage Trees/Ficus thonningii</v>
      </c>
      <c r="B1286" s="207" t="s">
        <v>22026</v>
      </c>
      <c r="C1286" s="207" t="s">
        <v>17896</v>
      </c>
      <c r="D1286" s="207" t="s">
        <v>17898</v>
      </c>
      <c r="E1286" s="207" t="s">
        <v>17908</v>
      </c>
      <c r="F1286" s="207" t="s">
        <v>18308</v>
      </c>
      <c r="G1286" s="207" t="s">
        <v>18309</v>
      </c>
      <c r="H1286" s="207" t="s">
        <v>20736</v>
      </c>
      <c r="I1286" s="207" t="s">
        <v>21507</v>
      </c>
      <c r="J1286" s="207" t="s">
        <v>9810</v>
      </c>
      <c r="K1286" s="207"/>
      <c r="L1286" s="207"/>
      <c r="M1286" t="str" cm="1">
        <f t="array" ref="M1286">LOOKUP(2,1/(C1286:L1286&lt;&gt;""),C1286:L1286)</f>
        <v>Ficus thonningii</v>
      </c>
      <c r="N1286" s="207"/>
      <c r="O1286" s="207"/>
      <c r="P1286" s="207"/>
      <c r="Q1286" s="207"/>
      <c r="R1286" s="207"/>
      <c r="S1286" s="207"/>
      <c r="T1286" s="207"/>
      <c r="U1286" s="207" t="s">
        <v>9810</v>
      </c>
      <c r="V1286" s="209" t="s">
        <v>22021</v>
      </c>
      <c r="W1286" s="207"/>
      <c r="X1286" s="207"/>
      <c r="Y1286" s="207"/>
      <c r="Z1286" s="207"/>
      <c r="AA1286" s="209" t="s">
        <v>9811</v>
      </c>
      <c r="AB1286" s="209" t="s">
        <v>4169</v>
      </c>
      <c r="AC1286" s="210" t="s">
        <v>4169</v>
      </c>
      <c r="AD1286" s="210" t="s">
        <v>18766</v>
      </c>
      <c r="AE1286" s="210"/>
      <c r="AF1286" s="210" t="s">
        <v>18767</v>
      </c>
      <c r="AG1286" t="str">
        <f>IFERROR(IF(COUNTIF(C1286:L1286,"Feed Ingredient")&gt;0,INDEX(ani_diet!T:T,MATCH(M1286,ani_diet!D:D,0)),""),"")</f>
        <v>Ficus thonningii</v>
      </c>
      <c r="AH1286" s="60" t="str">
        <f>IF(IFERROR(IF(MATCH("Feed Ingredient", AOM[[#This Row],[L1]:[L10]],0)&gt;0, TRUE, FALSE), FALSE)=TRUE,IFERROR(VLOOKUP(M1286, ani_diet!C:C, 1, FALSE), "No Match"),FALSE)</f>
        <v>Ficus thonningii</v>
      </c>
      <c r="AI1286" t="s">
        <v>22025</v>
      </c>
      <c r="AL1286" t="str">
        <f>IFERROR(IF(COUNTIF(C1286:L1286,"Feed Ingredient")&gt;0,INDEX(ani_diet!T:T,MATCH(M1286,ani_diet!D:D,0)),""),"")</f>
        <v>Ficus thonningii</v>
      </c>
    </row>
    <row r="1287" spans="1:38">
      <c r="A1287" t="str">
        <f>_xlfn.TEXTJOIN("/",TRUE,AOM[[#This Row],[L1]:[L10]])</f>
        <v>Management/Livestock Management/Feed Characteristic/Feed Composition/Feed Ingredient/Forage Plants/Forage Trees/Ficus thonningii /Ficus thonningii Leaves</v>
      </c>
      <c r="B1287" s="207" t="s">
        <v>22027</v>
      </c>
      <c r="C1287" s="207" t="s">
        <v>17896</v>
      </c>
      <c r="D1287" s="207" t="s">
        <v>17898</v>
      </c>
      <c r="E1287" s="207" t="s">
        <v>17908</v>
      </c>
      <c r="F1287" s="207" t="s">
        <v>18308</v>
      </c>
      <c r="G1287" s="207" t="s">
        <v>18309</v>
      </c>
      <c r="H1287" s="207" t="s">
        <v>20736</v>
      </c>
      <c r="I1287" s="207" t="s">
        <v>21507</v>
      </c>
      <c r="J1287" s="207" t="s">
        <v>22028</v>
      </c>
      <c r="K1287" s="207" t="s">
        <v>22018</v>
      </c>
      <c r="L1287" s="207"/>
      <c r="M1287" t="str" cm="1">
        <f t="array" ref="M1287">LOOKUP(2,1/(C1287:L1287&lt;&gt;""),C1287:L1287)</f>
        <v>Ficus thonningii Leaves</v>
      </c>
      <c r="N1287" s="207"/>
      <c r="O1287" s="207"/>
      <c r="P1287" s="207"/>
      <c r="Q1287" s="207"/>
      <c r="R1287" s="207"/>
      <c r="S1287" s="207"/>
      <c r="T1287" s="207"/>
      <c r="U1287" s="207" t="s">
        <v>9810</v>
      </c>
      <c r="V1287" s="209" t="s">
        <v>22021</v>
      </c>
      <c r="W1287" s="207"/>
      <c r="X1287" s="207"/>
      <c r="Y1287" s="207"/>
      <c r="Z1287" s="207"/>
      <c r="AA1287" s="209" t="s">
        <v>9811</v>
      </c>
      <c r="AB1287" s="209" t="s">
        <v>4169</v>
      </c>
      <c r="AC1287" s="210" t="s">
        <v>4169</v>
      </c>
      <c r="AD1287" s="210" t="s">
        <v>18766</v>
      </c>
      <c r="AE1287" s="210"/>
      <c r="AF1287" s="210" t="s">
        <v>18767</v>
      </c>
      <c r="AG1287" t="str">
        <f>IFERROR(IF(COUNTIF(C1287:L1287,"Feed Ingredient")&gt;0,INDEX(ani_diet!T:T,MATCH(M1287,ani_diet!D:D,0)),""),"")</f>
        <v>Ficus thonningii Leaves</v>
      </c>
      <c r="AH1287" s="60" t="str">
        <f>IF(IFERROR(IF(MATCH("Feed Ingredient", AOM[[#This Row],[L1]:[L10]],0)&gt;0, TRUE, FALSE), FALSE)=TRUE,IFERROR(VLOOKUP(M1287, ani_diet!C:C, 1, FALSE), "No Match"),FALSE)</f>
        <v>Ficus thonningii Leaves</v>
      </c>
      <c r="AI1287" t="s">
        <v>22025</v>
      </c>
      <c r="AL1287" t="str">
        <f>IFERROR(IF(COUNTIF(C1287:L1287,"Feed Ingredient")&gt;0,INDEX(ani_diet!T:T,MATCH(M1287,ani_diet!D:D,0)),""),"")</f>
        <v>Ficus thonningii Leaves</v>
      </c>
    </row>
    <row r="1288" spans="1:38">
      <c r="A1288" t="str">
        <f>_xlfn.TEXTJOIN("/",TRUE,AOM[[#This Row],[L1]:[L10]])</f>
        <v>Management/Livestock Management/Feed Characteristic/Feed Composition/Feed Ingredient/Forage Plants/Forage Trees/Garcinia kola/Garcinia kola Seed/Garcinia kola Seeds Dried Ground</v>
      </c>
      <c r="B1288" s="207" t="s">
        <v>22029</v>
      </c>
      <c r="C1288" s="207" t="s">
        <v>17896</v>
      </c>
      <c r="D1288" s="207" t="s">
        <v>17898</v>
      </c>
      <c r="E1288" s="207" t="s">
        <v>17908</v>
      </c>
      <c r="F1288" s="207" t="s">
        <v>18308</v>
      </c>
      <c r="G1288" s="207" t="s">
        <v>18309</v>
      </c>
      <c r="H1288" s="207" t="s">
        <v>20736</v>
      </c>
      <c r="I1288" s="207" t="s">
        <v>21507</v>
      </c>
      <c r="J1288" s="207" t="s">
        <v>22030</v>
      </c>
      <c r="K1288" s="207" t="s">
        <v>22031</v>
      </c>
      <c r="L1288" s="207" t="s">
        <v>22032</v>
      </c>
      <c r="M1288" t="str" cm="1">
        <f t="array" ref="M1288">LOOKUP(2,1/(C1288:L1288&lt;&gt;""),C1288:L1288)</f>
        <v>Garcinia kola Seeds Dried Ground</v>
      </c>
      <c r="N1288" s="207"/>
      <c r="O1288" s="207"/>
      <c r="P1288" s="207"/>
      <c r="Q1288" s="207"/>
      <c r="R1288" s="207"/>
      <c r="S1288" s="207"/>
      <c r="T1288" s="207"/>
      <c r="U1288" s="207" t="s">
        <v>22030</v>
      </c>
      <c r="V1288" s="209"/>
      <c r="W1288" s="207"/>
      <c r="X1288" s="207"/>
      <c r="Y1288" s="207"/>
      <c r="Z1288" s="207"/>
      <c r="AA1288" s="209"/>
      <c r="AB1288" s="209" t="s">
        <v>4169</v>
      </c>
      <c r="AC1288" s="210" t="s">
        <v>4169</v>
      </c>
      <c r="AD1288" s="210" t="s">
        <v>18766</v>
      </c>
      <c r="AE1288" s="210"/>
      <c r="AF1288" s="210" t="s">
        <v>18767</v>
      </c>
      <c r="AG1288" t="str">
        <f>IFERROR(IF(COUNTIF(C1288:L1288,"Feed Ingredient")&gt;0,INDEX(ani_diet!T:T,MATCH(M1288,ani_diet!D:D,0)),""),"")</f>
        <v>Garcinia kola Seeds</v>
      </c>
      <c r="AH1288" s="60" t="str">
        <f>IF(IFERROR(IF(MATCH("Feed Ingredient", AOM[[#This Row],[L1]:[L10]],0)&gt;0, TRUE, FALSE), FALSE)=TRUE,IFERROR(VLOOKUP(M1288, ani_diet!C:C, 1, FALSE), "No Match"),FALSE)</f>
        <v>No Match</v>
      </c>
      <c r="AI1288" t="s">
        <v>4169</v>
      </c>
      <c r="AL1288" t="str">
        <f>IFERROR(IF(COUNTIF(C1288:L1288,"Feed Ingredient")&gt;0,INDEX(ani_diet!T:T,MATCH(M1288,ani_diet!D:D,0)),""),"")</f>
        <v>Garcinia kola Seeds</v>
      </c>
    </row>
    <row r="1289" spans="1:38">
      <c r="A1289" t="str">
        <f>_xlfn.TEXTJOIN("/",TRUE,AOM[[#This Row],[L1]:[L10]])</f>
        <v>Management/Livestock Management/Feed Characteristic/Feed Composition/Feed Ingredient/Forage Plants/Forage Trees/Gliciridia sepium/Gliciridia sepium Ground</v>
      </c>
      <c r="B1289" s="207" t="s">
        <v>22033</v>
      </c>
      <c r="C1289" s="207" t="s">
        <v>17896</v>
      </c>
      <c r="D1289" s="207" t="s">
        <v>17898</v>
      </c>
      <c r="E1289" s="207" t="s">
        <v>17908</v>
      </c>
      <c r="F1289" s="207" t="s">
        <v>18308</v>
      </c>
      <c r="G1289" s="207" t="s">
        <v>18309</v>
      </c>
      <c r="H1289" s="207" t="s">
        <v>20736</v>
      </c>
      <c r="I1289" s="207" t="s">
        <v>21507</v>
      </c>
      <c r="J1289" s="207" t="s">
        <v>22034</v>
      </c>
      <c r="K1289" s="207" t="s">
        <v>22035</v>
      </c>
      <c r="L1289" s="207"/>
      <c r="M1289" t="str" cm="1">
        <f t="array" ref="M1289">LOOKUP(2,1/(C1289:L1289&lt;&gt;""),C1289:L1289)</f>
        <v>Gliciridia sepium Ground</v>
      </c>
      <c r="N1289" s="207" t="s">
        <v>22036</v>
      </c>
      <c r="O1289" s="207"/>
      <c r="P1289" s="207"/>
      <c r="Q1289" s="207"/>
      <c r="R1289" s="207"/>
      <c r="S1289" s="207"/>
      <c r="T1289" s="207"/>
      <c r="U1289" s="207" t="s">
        <v>22034</v>
      </c>
      <c r="V1289" s="209" t="s">
        <v>22037</v>
      </c>
      <c r="W1289" s="207"/>
      <c r="X1289" s="207"/>
      <c r="Y1289" s="207"/>
      <c r="Z1289" s="207"/>
      <c r="AA1289" s="209" t="s">
        <v>4034</v>
      </c>
      <c r="AB1289" s="209" t="s">
        <v>4169</v>
      </c>
      <c r="AC1289" s="210" t="s">
        <v>4169</v>
      </c>
      <c r="AD1289" s="210" t="s">
        <v>18766</v>
      </c>
      <c r="AE1289" s="210"/>
      <c r="AF1289" s="210" t="s">
        <v>18767</v>
      </c>
      <c r="AG1289" t="str">
        <f>IFERROR(IF(COUNTIF(C1289:L1289,"Feed Ingredient")&gt;0,INDEX(ani_diet!T:T,MATCH(M1289,ani_diet!D:D,0)),""),"")</f>
        <v>Gliciridia sepium</v>
      </c>
      <c r="AH1289" s="60" t="str">
        <f>IF(IFERROR(IF(MATCH("Feed Ingredient", AOM[[#This Row],[L1]:[L10]],0)&gt;0, TRUE, FALSE), FALSE)=TRUE,IFERROR(VLOOKUP(M1289, ani_diet!C:C, 1, FALSE), "No Match"),FALSE)</f>
        <v>No Match</v>
      </c>
      <c r="AI1289" t="s">
        <v>22025</v>
      </c>
      <c r="AL1289" t="str">
        <f>IFERROR(IF(COUNTIF(C1289:L1289,"Feed Ingredient")&gt;0,INDEX(ani_diet!T:T,MATCH(M1289,ani_diet!D:D,0)),""),"")</f>
        <v>Gliciridia sepium</v>
      </c>
    </row>
    <row r="1290" spans="1:38">
      <c r="A1290" t="str">
        <f>_xlfn.TEXTJOIN("/",TRUE,AOM[[#This Row],[L1]:[L10]])</f>
        <v>Management/Livestock Management/Feed Characteristic/Feed Composition/Feed Ingredient/Forage Plants/Forage Trees/Gliciridia sepium/Gliciridia sepium Leaves/Gliciridia sepium Leaves Dried</v>
      </c>
      <c r="B1290" s="207" t="s">
        <v>22038</v>
      </c>
      <c r="C1290" s="207" t="s">
        <v>17896</v>
      </c>
      <c r="D1290" s="207" t="s">
        <v>17898</v>
      </c>
      <c r="E1290" s="207" t="s">
        <v>17908</v>
      </c>
      <c r="F1290" s="207" t="s">
        <v>18308</v>
      </c>
      <c r="G1290" s="207" t="s">
        <v>18309</v>
      </c>
      <c r="H1290" s="207" t="s">
        <v>20736</v>
      </c>
      <c r="I1290" s="207" t="s">
        <v>21507</v>
      </c>
      <c r="J1290" s="207" t="s">
        <v>22034</v>
      </c>
      <c r="K1290" s="207" t="s">
        <v>22039</v>
      </c>
      <c r="L1290" s="207" t="s">
        <v>22040</v>
      </c>
      <c r="M1290" t="str" cm="1">
        <f t="array" ref="M1290">LOOKUP(2,1/(C1290:L1290&lt;&gt;""),C1290:L1290)</f>
        <v>Gliciridia sepium Leaves Dried</v>
      </c>
      <c r="N1290" s="207"/>
      <c r="O1290" s="207"/>
      <c r="P1290" s="207"/>
      <c r="Q1290" s="207"/>
      <c r="R1290" s="207"/>
      <c r="S1290" s="207"/>
      <c r="T1290" s="207"/>
      <c r="U1290" s="207" t="s">
        <v>22034</v>
      </c>
      <c r="V1290" s="209" t="s">
        <v>22037</v>
      </c>
      <c r="W1290" s="207"/>
      <c r="X1290" s="207"/>
      <c r="Y1290" s="207"/>
      <c r="Z1290" s="207"/>
      <c r="AA1290" s="209" t="s">
        <v>4034</v>
      </c>
      <c r="AB1290" s="209" t="s">
        <v>4169</v>
      </c>
      <c r="AC1290" s="210" t="s">
        <v>4169</v>
      </c>
      <c r="AD1290" s="210" t="s">
        <v>18766</v>
      </c>
      <c r="AE1290" s="210"/>
      <c r="AF1290" s="210" t="s">
        <v>18767</v>
      </c>
      <c r="AG1290" t="str">
        <f>IFERROR(IF(COUNTIF(C1290:L1290,"Feed Ingredient")&gt;0,INDEX(ani_diet!T:T,MATCH(M1290,ani_diet!D:D,0)),""),"")</f>
        <v>Gliciridia sepium Leaves</v>
      </c>
      <c r="AH1290" s="60" t="str">
        <f>IF(IFERROR(IF(MATCH("Feed Ingredient", AOM[[#This Row],[L1]:[L10]],0)&gt;0, TRUE, FALSE), FALSE)=TRUE,IFERROR(VLOOKUP(M1290, ani_diet!C:C, 1, FALSE), "No Match"),FALSE)</f>
        <v>No Match</v>
      </c>
      <c r="AI1290" t="s">
        <v>22041</v>
      </c>
      <c r="AL1290" t="str">
        <f>IFERROR(IF(COUNTIF(C1290:L1290,"Feed Ingredient")&gt;0,INDEX(ani_diet!T:T,MATCH(M1290,ani_diet!D:D,0)),""),"")</f>
        <v>Gliciridia sepium Leaves</v>
      </c>
    </row>
    <row r="1291" spans="1:38">
      <c r="A1291" t="str">
        <f>_xlfn.TEXTJOIN("/",TRUE,AOM[[#This Row],[L1]:[L10]])</f>
        <v>Management/Livestock Management/Feed Characteristic/Feed Composition/Feed Ingredient/Forage Plants/Forage Trees/Gliciridia sepium/Gliciridia sepium Leaves/Gliciridia sepium Leaves Dried Ground</v>
      </c>
      <c r="B1291" s="207" t="s">
        <v>22042</v>
      </c>
      <c r="C1291" s="207" t="s">
        <v>17896</v>
      </c>
      <c r="D1291" s="207" t="s">
        <v>17898</v>
      </c>
      <c r="E1291" s="207" t="s">
        <v>17908</v>
      </c>
      <c r="F1291" s="207" t="s">
        <v>18308</v>
      </c>
      <c r="G1291" s="207" t="s">
        <v>18309</v>
      </c>
      <c r="H1291" s="207" t="s">
        <v>20736</v>
      </c>
      <c r="I1291" s="207" t="s">
        <v>21507</v>
      </c>
      <c r="J1291" s="207" t="s">
        <v>22034</v>
      </c>
      <c r="K1291" s="207" t="s">
        <v>22039</v>
      </c>
      <c r="L1291" s="207" t="s">
        <v>22043</v>
      </c>
      <c r="M1291" t="str" cm="1">
        <f t="array" ref="M1291">LOOKUP(2,1/(C1291:L1291&lt;&gt;""),C1291:L1291)</f>
        <v>Gliciridia sepium Leaves Dried Ground</v>
      </c>
      <c r="N1291" s="207" t="s">
        <v>22044</v>
      </c>
      <c r="O1291" s="207"/>
      <c r="P1291" s="207"/>
      <c r="Q1291" s="207"/>
      <c r="R1291" s="207"/>
      <c r="S1291" s="207"/>
      <c r="T1291" s="207"/>
      <c r="U1291" s="207" t="s">
        <v>22034</v>
      </c>
      <c r="V1291" s="209" t="s">
        <v>22037</v>
      </c>
      <c r="W1291" s="207"/>
      <c r="X1291" s="207"/>
      <c r="Y1291" s="207"/>
      <c r="Z1291" s="207"/>
      <c r="AA1291" s="209" t="s">
        <v>4034</v>
      </c>
      <c r="AB1291" s="209" t="s">
        <v>4169</v>
      </c>
      <c r="AC1291" s="210" t="s">
        <v>4169</v>
      </c>
      <c r="AD1291" s="210" t="s">
        <v>18766</v>
      </c>
      <c r="AE1291" s="210"/>
      <c r="AF1291" s="210" t="s">
        <v>18767</v>
      </c>
      <c r="AG1291" t="str">
        <f>IFERROR(IF(COUNTIF(C1291:L1291,"Feed Ingredient")&gt;0,INDEX(ani_diet!T:T,MATCH(M1291,ani_diet!D:D,0)),""),"")</f>
        <v>Gliciridia sepium Leaves</v>
      </c>
      <c r="AH1291" s="60" t="str">
        <f>IF(IFERROR(IF(MATCH("Feed Ingredient", AOM[[#This Row],[L1]:[L10]],0)&gt;0, TRUE, FALSE), FALSE)=TRUE,IFERROR(VLOOKUP(M1291, ani_diet!C:C, 1, FALSE), "No Match"),FALSE)</f>
        <v>No Match</v>
      </c>
      <c r="AI1291" t="s">
        <v>22041</v>
      </c>
      <c r="AL1291" t="str">
        <f>IFERROR(IF(COUNTIF(C1291:L1291,"Feed Ingredient")&gt;0,INDEX(ani_diet!T:T,MATCH(M1291,ani_diet!D:D,0)),""),"")</f>
        <v>Gliciridia sepium Leaves</v>
      </c>
    </row>
    <row r="1292" spans="1:38">
      <c r="A1292" t="str">
        <f>_xlfn.TEXTJOIN("/",TRUE,AOM[[#This Row],[L1]:[L10]])</f>
        <v>Management/Livestock Management/Feed Characteristic/Feed Composition/Feed Ingredient/Forage Plants/Forage Trees/Gliciridia sepium/Gliciridia sepium Leaves/Gliciridia sepium Leaves Ground</v>
      </c>
      <c r="B1292" s="207" t="s">
        <v>22045</v>
      </c>
      <c r="C1292" s="207" t="s">
        <v>17896</v>
      </c>
      <c r="D1292" s="207" t="s">
        <v>17898</v>
      </c>
      <c r="E1292" s="207" t="s">
        <v>17908</v>
      </c>
      <c r="F1292" s="207" t="s">
        <v>18308</v>
      </c>
      <c r="G1292" s="207" t="s">
        <v>18309</v>
      </c>
      <c r="H1292" s="207" t="s">
        <v>20736</v>
      </c>
      <c r="I1292" s="207" t="s">
        <v>21507</v>
      </c>
      <c r="J1292" s="207" t="s">
        <v>22034</v>
      </c>
      <c r="K1292" s="207" t="s">
        <v>22039</v>
      </c>
      <c r="L1292" s="207" t="s">
        <v>22046</v>
      </c>
      <c r="M1292" t="str" cm="1">
        <f t="array" ref="M1292">LOOKUP(2,1/(C1292:L1292&lt;&gt;""),C1292:L1292)</f>
        <v>Gliciridia sepium Leaves Ground</v>
      </c>
      <c r="N1292" s="207" t="s">
        <v>22047</v>
      </c>
      <c r="O1292" s="207"/>
      <c r="P1292" s="207"/>
      <c r="Q1292" s="207"/>
      <c r="R1292" s="207"/>
      <c r="S1292" s="207"/>
      <c r="T1292" s="207"/>
      <c r="U1292" s="207" t="s">
        <v>22034</v>
      </c>
      <c r="V1292" s="209" t="s">
        <v>22037</v>
      </c>
      <c r="W1292" s="207"/>
      <c r="X1292" s="207"/>
      <c r="Y1292" s="207"/>
      <c r="Z1292" s="207"/>
      <c r="AA1292" s="209" t="s">
        <v>4034</v>
      </c>
      <c r="AB1292" s="209" t="s">
        <v>4169</v>
      </c>
      <c r="AC1292" s="210" t="s">
        <v>4169</v>
      </c>
      <c r="AD1292" s="210" t="s">
        <v>18766</v>
      </c>
      <c r="AE1292" s="210"/>
      <c r="AF1292" s="210" t="s">
        <v>18767</v>
      </c>
      <c r="AG1292" t="str">
        <f>IFERROR(IF(COUNTIF(C1292:L1292,"Feed Ingredient")&gt;0,INDEX(ani_diet!T:T,MATCH(M1292,ani_diet!D:D,0)),""),"")</f>
        <v>Gliciridia sepium Leaves</v>
      </c>
      <c r="AH1292" s="60" t="str">
        <f>IF(IFERROR(IF(MATCH("Feed Ingredient", AOM[[#This Row],[L1]:[L10]],0)&gt;0, TRUE, FALSE), FALSE)=TRUE,IFERROR(VLOOKUP(M1292, ani_diet!C:C, 1, FALSE), "No Match"),FALSE)</f>
        <v>No Match</v>
      </c>
      <c r="AI1292" t="s">
        <v>22041</v>
      </c>
      <c r="AL1292" t="str">
        <f>IFERROR(IF(COUNTIF(C1292:L1292,"Feed Ingredient")&gt;0,INDEX(ani_diet!T:T,MATCH(M1292,ani_diet!D:D,0)),""),"")</f>
        <v>Gliciridia sepium Leaves</v>
      </c>
    </row>
    <row r="1293" spans="1:38">
      <c r="A1293" t="s">
        <v>22048</v>
      </c>
      <c r="B1293" s="207" t="s">
        <v>22049</v>
      </c>
      <c r="C1293" s="207" t="s">
        <v>17896</v>
      </c>
      <c r="D1293" s="207" t="s">
        <v>17898</v>
      </c>
      <c r="E1293" s="207" t="s">
        <v>17908</v>
      </c>
      <c r="F1293" s="207" t="s">
        <v>18308</v>
      </c>
      <c r="G1293" s="207" t="s">
        <v>18309</v>
      </c>
      <c r="H1293" s="207" t="s">
        <v>20736</v>
      </c>
      <c r="I1293" s="207" t="s">
        <v>21507</v>
      </c>
      <c r="J1293" s="207" t="s">
        <v>22034</v>
      </c>
      <c r="K1293" s="207" t="s">
        <v>22039</v>
      </c>
      <c r="L1293" s="207" t="s">
        <v>22050</v>
      </c>
      <c r="M1293" t="str" cm="1">
        <f t="array" ref="M1293">LOOKUP(2,1/(C1293:L1293&lt;&gt;""),C1293:L1293)</f>
        <v>Gliciridia sepium Leaves Wilted</v>
      </c>
      <c r="N1293" s="207"/>
      <c r="O1293" s="207"/>
      <c r="P1293" s="207"/>
      <c r="Q1293" s="207"/>
      <c r="R1293" s="207"/>
      <c r="S1293" s="207"/>
      <c r="T1293" s="207"/>
      <c r="U1293" s="207" t="s">
        <v>22034</v>
      </c>
      <c r="V1293" s="209" t="s">
        <v>22037</v>
      </c>
      <c r="W1293" s="207"/>
      <c r="X1293" s="207"/>
      <c r="Y1293" s="207"/>
      <c r="Z1293" s="207"/>
      <c r="AA1293" s="209" t="s">
        <v>4034</v>
      </c>
      <c r="AB1293" s="212" t="s">
        <v>22051</v>
      </c>
      <c r="AC1293" s="210" t="s">
        <v>4169</v>
      </c>
      <c r="AD1293" s="210" t="s">
        <v>18766</v>
      </c>
      <c r="AE1293" s="210"/>
      <c r="AF1293" s="210" t="s">
        <v>18767</v>
      </c>
      <c r="AG1293" t="str">
        <f>IFERROR(IF(COUNTIF(C1293:L1293,"Feed Ingredient")&gt;0,INDEX(ani_diet!T:T,MATCH(M1293,ani_diet!D:D,0)),""),"")</f>
        <v>Gliciridia sepium Leaves</v>
      </c>
      <c r="AH1293" s="60" t="str">
        <f>IF(IFERROR(IF(MATCH("Feed Ingredient", AOM[[#This Row],[L1]:[L10]],0)&gt;0, TRUE, FALSE), FALSE)=TRUE,IFERROR(VLOOKUP(M1293, ani_diet!C:C, 1, FALSE), "No Match"),FALSE)</f>
        <v>No Match</v>
      </c>
      <c r="AI1293" t="s">
        <v>22041</v>
      </c>
      <c r="AL1293" t="s">
        <v>22039</v>
      </c>
    </row>
    <row r="1294" spans="1:38">
      <c r="A1294" t="str">
        <f>_xlfn.TEXTJOIN("/",TRUE,AOM[[#This Row],[L1]:[L10]])</f>
        <v>Management/Livestock Management/Feed Characteristic/Feed Composition/Feed Ingredient/Forage Plants/Forage Trees/Gliciridia sepium/Gliciridia sepium Leaves</v>
      </c>
      <c r="B1294" s="207" t="s">
        <v>22052</v>
      </c>
      <c r="C1294" s="207" t="s">
        <v>17896</v>
      </c>
      <c r="D1294" s="207" t="s">
        <v>17898</v>
      </c>
      <c r="E1294" s="207" t="s">
        <v>17908</v>
      </c>
      <c r="F1294" s="207" t="s">
        <v>18308</v>
      </c>
      <c r="G1294" s="207" t="s">
        <v>18309</v>
      </c>
      <c r="H1294" s="207" t="s">
        <v>20736</v>
      </c>
      <c r="I1294" s="207" t="s">
        <v>21507</v>
      </c>
      <c r="J1294" s="207" t="s">
        <v>22034</v>
      </c>
      <c r="K1294" s="207" t="s">
        <v>22039</v>
      </c>
      <c r="L1294" s="207"/>
      <c r="M1294" t="str" cm="1">
        <f t="array" ref="M1294">LOOKUP(2,1/(C1294:L1294&lt;&gt;""),C1294:L1294)</f>
        <v>Gliciridia sepium Leaves</v>
      </c>
      <c r="N1294" s="207"/>
      <c r="O1294" s="207"/>
      <c r="P1294" s="207"/>
      <c r="Q1294" s="207"/>
      <c r="R1294" s="207"/>
      <c r="S1294" s="207"/>
      <c r="T1294" s="207"/>
      <c r="U1294" s="207" t="s">
        <v>22034</v>
      </c>
      <c r="V1294" s="209" t="s">
        <v>22037</v>
      </c>
      <c r="W1294" s="207"/>
      <c r="X1294" s="207"/>
      <c r="Y1294" s="207"/>
      <c r="Z1294" s="207"/>
      <c r="AA1294" s="209" t="s">
        <v>4034</v>
      </c>
      <c r="AB1294" s="221" t="s">
        <v>22051</v>
      </c>
      <c r="AC1294" s="210" t="s">
        <v>4169</v>
      </c>
      <c r="AD1294" s="210" t="s">
        <v>18766</v>
      </c>
      <c r="AE1294" s="210"/>
      <c r="AF1294" s="210" t="s">
        <v>18767</v>
      </c>
      <c r="AG1294" t="str">
        <f>IFERROR(IF(COUNTIF(C1294:L1294,"Feed Ingredient")&gt;0,INDEX(ani_diet!T:T,MATCH(M1294,ani_diet!D:D,0)),""),"")</f>
        <v>Gliciridia sepium Leaves</v>
      </c>
      <c r="AH1294" s="60" t="str">
        <f>IF(IFERROR(IF(MATCH("Feed Ingredient", AOM[[#This Row],[L1]:[L10]],0)&gt;0, TRUE, FALSE), FALSE)=TRUE,IFERROR(VLOOKUP(M1294, ani_diet!C:C, 1, FALSE), "No Match"),FALSE)</f>
        <v>Gliciridia sepium Leaves</v>
      </c>
      <c r="AI1294" t="s">
        <v>22041</v>
      </c>
      <c r="AL1294" t="str">
        <f>IFERROR(IF(COUNTIF(C1294:L1294,"Feed Ingredient")&gt;0,INDEX(ani_diet!T:T,MATCH(M1294,ani_diet!D:D,0)),""),"")</f>
        <v>Gliciridia sepium Leaves</v>
      </c>
    </row>
    <row r="1295" spans="1:38">
      <c r="A1295" t="str">
        <f>_xlfn.TEXTJOIN("/",TRUE,AOM[[#This Row],[L1]:[L10]])</f>
        <v>Management/Livestock Management/Feed Characteristic/Feed Composition/Feed Ingredient/Forage Plants/Forage Trees/Gliciridia sepium/Gliciridia sepium Wilted</v>
      </c>
      <c r="B1295" s="207" t="s">
        <v>22053</v>
      </c>
      <c r="C1295" s="207" t="s">
        <v>17896</v>
      </c>
      <c r="D1295" s="207" t="s">
        <v>17898</v>
      </c>
      <c r="E1295" s="207" t="s">
        <v>17908</v>
      </c>
      <c r="F1295" s="207" t="s">
        <v>18308</v>
      </c>
      <c r="G1295" s="207" t="s">
        <v>18309</v>
      </c>
      <c r="H1295" s="207" t="s">
        <v>20736</v>
      </c>
      <c r="I1295" s="207" t="s">
        <v>21507</v>
      </c>
      <c r="J1295" s="207" t="s">
        <v>22034</v>
      </c>
      <c r="K1295" s="207" t="s">
        <v>22054</v>
      </c>
      <c r="L1295" s="207"/>
      <c r="M1295" t="str" cm="1">
        <f t="array" ref="M1295">LOOKUP(2,1/(C1295:L1295&lt;&gt;""),C1295:L1295)</f>
        <v>Gliciridia sepium Wilted</v>
      </c>
      <c r="N1295" s="207"/>
      <c r="O1295" s="207"/>
      <c r="P1295" s="207"/>
      <c r="Q1295" s="207"/>
      <c r="R1295" s="207"/>
      <c r="S1295" s="207"/>
      <c r="T1295" s="207"/>
      <c r="U1295" s="207" t="s">
        <v>22034</v>
      </c>
      <c r="V1295" s="209" t="s">
        <v>22037</v>
      </c>
      <c r="W1295" s="207"/>
      <c r="X1295" s="207"/>
      <c r="Y1295" s="207"/>
      <c r="Z1295" s="207"/>
      <c r="AA1295" s="209" t="s">
        <v>4034</v>
      </c>
      <c r="AB1295" s="209" t="s">
        <v>4169</v>
      </c>
      <c r="AC1295" s="210" t="s">
        <v>4169</v>
      </c>
      <c r="AD1295" s="210" t="s">
        <v>18766</v>
      </c>
      <c r="AE1295" s="210"/>
      <c r="AF1295" s="210" t="s">
        <v>18767</v>
      </c>
      <c r="AG1295" t="str">
        <f>IFERROR(IF(COUNTIF(C1295:L1295,"Feed Ingredient")&gt;0,INDEX(ani_diet!T:T,MATCH(M1295,ani_diet!D:D,0)),""),"")</f>
        <v>Gliciridia sepium</v>
      </c>
      <c r="AH1295" s="60" t="str">
        <f>IF(IFERROR(IF(MATCH("Feed Ingredient", AOM[[#This Row],[L1]:[L10]],0)&gt;0, TRUE, FALSE), FALSE)=TRUE,IFERROR(VLOOKUP(M1295, ani_diet!C:C, 1, FALSE), "No Match"),FALSE)</f>
        <v>No Match</v>
      </c>
      <c r="AI1295" t="s">
        <v>22041</v>
      </c>
      <c r="AL1295" t="str">
        <f>IFERROR(IF(COUNTIF(C1295:L1295,"Feed Ingredient")&gt;0,INDEX(ani_diet!T:T,MATCH(M1295,ani_diet!D:D,0)),""),"")</f>
        <v>Gliciridia sepium</v>
      </c>
    </row>
    <row r="1296" spans="1:38">
      <c r="A1296" t="str">
        <f>_xlfn.TEXTJOIN("/",TRUE,AOM[[#This Row],[L1]:[L10]])</f>
        <v>Management/Livestock Management/Feed Characteristic/Feed Composition/Feed Ingredient/Forage Plants/Forage Trees/Gliciridia sepium</v>
      </c>
      <c r="B1296" s="207" t="s">
        <v>22055</v>
      </c>
      <c r="C1296" s="207" t="s">
        <v>17896</v>
      </c>
      <c r="D1296" s="207" t="s">
        <v>17898</v>
      </c>
      <c r="E1296" s="207" t="s">
        <v>17908</v>
      </c>
      <c r="F1296" s="207" t="s">
        <v>18308</v>
      </c>
      <c r="G1296" s="207" t="s">
        <v>18309</v>
      </c>
      <c r="H1296" s="207" t="s">
        <v>20736</v>
      </c>
      <c r="I1296" s="207" t="s">
        <v>21507</v>
      </c>
      <c r="J1296" s="207" t="s">
        <v>22034</v>
      </c>
      <c r="K1296" s="207"/>
      <c r="L1296" s="207"/>
      <c r="M1296" t="str" cm="1">
        <f t="array" ref="M1296">LOOKUP(2,1/(C1296:L1296&lt;&gt;""),C1296:L1296)</f>
        <v>Gliciridia sepium</v>
      </c>
      <c r="N1296" s="207"/>
      <c r="O1296" s="207"/>
      <c r="P1296" s="207"/>
      <c r="Q1296" s="207"/>
      <c r="R1296" s="207"/>
      <c r="S1296" s="207"/>
      <c r="T1296" s="207"/>
      <c r="U1296" s="207" t="s">
        <v>22034</v>
      </c>
      <c r="V1296" s="209" t="s">
        <v>22037</v>
      </c>
      <c r="W1296" s="207"/>
      <c r="X1296" s="207"/>
      <c r="Y1296" s="207"/>
      <c r="Z1296" s="207"/>
      <c r="AA1296" s="209" t="s">
        <v>4034</v>
      </c>
      <c r="AB1296" s="221" t="s">
        <v>22051</v>
      </c>
      <c r="AC1296" s="210" t="s">
        <v>4169</v>
      </c>
      <c r="AD1296" s="210" t="s">
        <v>18766</v>
      </c>
      <c r="AE1296" s="210"/>
      <c r="AF1296" s="210" t="s">
        <v>18767</v>
      </c>
      <c r="AG1296" t="str">
        <f>IFERROR(IF(COUNTIF(C1296:L1296,"Feed Ingredient")&gt;0,INDEX(ani_diet!T:T,MATCH(M1296,ani_diet!D:D,0)),""),"")</f>
        <v>Gliciridia sepium</v>
      </c>
      <c r="AH1296" s="60" t="str">
        <f>IF(IFERROR(IF(MATCH("Feed Ingredient", AOM[[#This Row],[L1]:[L10]],0)&gt;0, TRUE, FALSE), FALSE)=TRUE,IFERROR(VLOOKUP(M1296, ani_diet!C:C, 1, FALSE), "No Match"),FALSE)</f>
        <v>Gliciridia sepium</v>
      </c>
      <c r="AI1296" t="s">
        <v>22041</v>
      </c>
      <c r="AL1296" t="str">
        <f>IFERROR(IF(COUNTIF(C1296:L1296,"Feed Ingredient")&gt;0,INDEX(ani_diet!T:T,MATCH(M1296,ani_diet!D:D,0)),""),"")</f>
        <v>Gliciridia sepium</v>
      </c>
    </row>
    <row r="1297" spans="1:38">
      <c r="A1297" t="str">
        <f>_xlfn.TEXTJOIN("/",TRUE,AOM[[#This Row],[L1]:[L10]])</f>
        <v>Management/Livestock Management/Feed Characteristic/Feed Composition/Feed Ingredient/Forage Plants/Forage Trees/Gliricidia sepium/Gliricidia sepium Leaves and Soft Twig</v>
      </c>
      <c r="B1297" s="207" t="s">
        <v>22056</v>
      </c>
      <c r="C1297" s="207" t="s">
        <v>17896</v>
      </c>
      <c r="D1297" s="207" t="s">
        <v>17898</v>
      </c>
      <c r="E1297" s="207" t="s">
        <v>17908</v>
      </c>
      <c r="F1297" s="207" t="s">
        <v>18308</v>
      </c>
      <c r="G1297" s="207" t="s">
        <v>18309</v>
      </c>
      <c r="H1297" s="207" t="s">
        <v>20736</v>
      </c>
      <c r="I1297" s="207" t="s">
        <v>21507</v>
      </c>
      <c r="J1297" s="207" t="s">
        <v>7629</v>
      </c>
      <c r="K1297" s="207" t="s">
        <v>22057</v>
      </c>
      <c r="L1297" s="207"/>
      <c r="M1297" t="str" cm="1">
        <f t="array" ref="M1297">LOOKUP(2,1/(C1297:L1297&lt;&gt;""),C1297:L1297)</f>
        <v>Gliricidia sepium Leaves and Soft Twig</v>
      </c>
      <c r="N1297" s="207"/>
      <c r="O1297" s="207"/>
      <c r="P1297" s="207"/>
      <c r="Q1297" s="207"/>
      <c r="R1297" s="207"/>
      <c r="S1297" s="207"/>
      <c r="T1297" s="207"/>
      <c r="U1297" s="207" t="s">
        <v>7629</v>
      </c>
      <c r="V1297" s="209" t="s">
        <v>22037</v>
      </c>
      <c r="W1297" s="207"/>
      <c r="X1297" s="207"/>
      <c r="Y1297" s="207"/>
      <c r="Z1297" s="207"/>
      <c r="AA1297" s="209" t="s">
        <v>4034</v>
      </c>
      <c r="AB1297" s="221" t="s">
        <v>22058</v>
      </c>
      <c r="AC1297" s="210" t="s">
        <v>4169</v>
      </c>
      <c r="AD1297" s="210" t="s">
        <v>18766</v>
      </c>
      <c r="AE1297" s="210"/>
      <c r="AF1297" s="210" t="s">
        <v>18767</v>
      </c>
      <c r="AG1297" t="str">
        <f>IFERROR(IF(COUNTIF(C1297:L1297,"Feed Ingredient")&gt;0,INDEX(ani_diet!T:T,MATCH(M1297,ani_diet!D:D,0)),""),"")</f>
        <v>Gliricidia sepium Leaves and Soft Twig</v>
      </c>
      <c r="AH1297" s="60" t="str">
        <f>IF(IFERROR(IF(MATCH("Feed Ingredient", AOM[[#This Row],[L1]:[L10]],0)&gt;0, TRUE, FALSE), FALSE)=TRUE,IFERROR(VLOOKUP(M1297, ani_diet!C:C, 1, FALSE), "No Match"),FALSE)</f>
        <v>Gliricidia sepium Leaves and Soft Twig</v>
      </c>
      <c r="AI1297" t="s">
        <v>22041</v>
      </c>
      <c r="AL1297" t="str">
        <f>IFERROR(IF(COUNTIF(C1297:L1297,"Feed Ingredient")&gt;0,INDEX(ani_diet!T:T,MATCH(M1297,ani_diet!D:D,0)),""),"")</f>
        <v>Gliricidia sepium Leaves and Soft Twig</v>
      </c>
    </row>
    <row r="1298" spans="1:38">
      <c r="A1298" t="str">
        <f>_xlfn.TEXTJOIN("/",TRUE,AOM[[#This Row],[L1]:[L10]])</f>
        <v>Management/Livestock Management/Feed Characteristic/Feed Composition/Feed Ingredient/Forage Plants/Forage Trees/Gliricidia sepium</v>
      </c>
      <c r="B1298" s="207" t="s">
        <v>22059</v>
      </c>
      <c r="C1298" s="207" t="s">
        <v>17896</v>
      </c>
      <c r="D1298" s="207" t="s">
        <v>17898</v>
      </c>
      <c r="E1298" s="207" t="s">
        <v>17908</v>
      </c>
      <c r="F1298" s="207" t="s">
        <v>18308</v>
      </c>
      <c r="G1298" s="207" t="s">
        <v>18309</v>
      </c>
      <c r="H1298" s="207" t="s">
        <v>20736</v>
      </c>
      <c r="I1298" s="207" t="s">
        <v>21507</v>
      </c>
      <c r="J1298" s="207" t="s">
        <v>7629</v>
      </c>
      <c r="K1298" s="207"/>
      <c r="L1298" s="207"/>
      <c r="M1298" t="str" cm="1">
        <f t="array" ref="M1298">LOOKUP(2,1/(C1298:L1298&lt;&gt;""),C1298:L1298)</f>
        <v>Gliricidia sepium</v>
      </c>
      <c r="N1298" s="207"/>
      <c r="O1298" s="207"/>
      <c r="P1298" s="207"/>
      <c r="Q1298" s="207"/>
      <c r="R1298" s="207"/>
      <c r="S1298" s="207"/>
      <c r="T1298" s="207"/>
      <c r="U1298" s="207" t="s">
        <v>7629</v>
      </c>
      <c r="V1298" s="209" t="s">
        <v>22037</v>
      </c>
      <c r="W1298" s="207"/>
      <c r="X1298" s="207"/>
      <c r="Y1298" s="207"/>
      <c r="Z1298" s="207"/>
      <c r="AA1298" s="209" t="s">
        <v>4034</v>
      </c>
      <c r="AB1298" s="221" t="s">
        <v>22051</v>
      </c>
      <c r="AC1298" s="210" t="s">
        <v>4169</v>
      </c>
      <c r="AD1298" s="210" t="s">
        <v>18766</v>
      </c>
      <c r="AE1298" s="210"/>
      <c r="AF1298" s="210" t="s">
        <v>18767</v>
      </c>
      <c r="AG1298" t="str">
        <f>IFERROR(IF(COUNTIF(C1298:L1298,"Feed Ingredient")&gt;0,INDEX(ani_diet!T:T,MATCH(M1298,ani_diet!D:D,0)),""),"")</f>
        <v/>
      </c>
      <c r="AH1298" s="60" t="str">
        <f>IF(IFERROR(IF(MATCH("Feed Ingredient", AOM[[#This Row],[L1]:[L10]],0)&gt;0, TRUE, FALSE), FALSE)=TRUE,IFERROR(VLOOKUP(M1298, ani_diet!C:C, 1, FALSE), "No Match"),FALSE)</f>
        <v>No Match</v>
      </c>
      <c r="AI1298" t="s">
        <v>22041</v>
      </c>
      <c r="AL1298" t="str">
        <f>IFERROR(IF(COUNTIF(C1298:L1298,"Feed Ingredient")&gt;0,INDEX(ani_diet!T:T,MATCH(M1298,ani_diet!D:D,0)),""),"")</f>
        <v/>
      </c>
    </row>
    <row r="1299" spans="1:38">
      <c r="A1299" t="str">
        <f>_xlfn.TEXTJOIN("/",TRUE,AOM[[#This Row],[L1]:[L10]])</f>
        <v>Management/Livestock Management/Feed Characteristic/Feed Composition/Feed Ingredient/Forage Plants/Forage Trees/Gmelina arborea/Gmelina arborea Dried</v>
      </c>
      <c r="B1299" s="207" t="s">
        <v>22060</v>
      </c>
      <c r="C1299" s="207" t="s">
        <v>17896</v>
      </c>
      <c r="D1299" s="207" t="s">
        <v>17898</v>
      </c>
      <c r="E1299" s="207" t="s">
        <v>17908</v>
      </c>
      <c r="F1299" s="207" t="s">
        <v>18308</v>
      </c>
      <c r="G1299" s="207" t="s">
        <v>18309</v>
      </c>
      <c r="H1299" s="207" t="s">
        <v>20736</v>
      </c>
      <c r="I1299" s="207" t="s">
        <v>21507</v>
      </c>
      <c r="J1299" s="207" t="s">
        <v>10139</v>
      </c>
      <c r="K1299" s="207" t="s">
        <v>22061</v>
      </c>
      <c r="L1299" s="207"/>
      <c r="M1299" t="str" cm="1">
        <f t="array" ref="M1299">LOOKUP(2,1/(C1299:L1299&lt;&gt;""),C1299:L1299)</f>
        <v>Gmelina arborea Dried</v>
      </c>
      <c r="N1299" s="207"/>
      <c r="O1299" s="207"/>
      <c r="P1299" s="207"/>
      <c r="Q1299" s="207"/>
      <c r="R1299" s="207"/>
      <c r="S1299" s="207"/>
      <c r="T1299" s="207"/>
      <c r="U1299" s="207" t="s">
        <v>10139</v>
      </c>
      <c r="V1299" s="209" t="s">
        <v>22062</v>
      </c>
      <c r="W1299" s="209"/>
      <c r="X1299" s="209"/>
      <c r="Y1299" s="209"/>
      <c r="Z1299" s="209"/>
      <c r="AA1299" s="209" t="s">
        <v>22063</v>
      </c>
      <c r="AB1299" s="225" t="s">
        <v>4169</v>
      </c>
      <c r="AC1299" s="210" t="s">
        <v>4169</v>
      </c>
      <c r="AD1299" s="210" t="s">
        <v>18766</v>
      </c>
      <c r="AE1299" s="210"/>
      <c r="AF1299" s="210" t="s">
        <v>18767</v>
      </c>
      <c r="AG1299" t="str">
        <f>IFERROR(IF(COUNTIF(C1299:L1299,"Feed Ingredient")&gt;0,INDEX(ani_diet!T:T,MATCH(M1299,ani_diet!D:D,0)),""),"")</f>
        <v>Gmelina arborea</v>
      </c>
      <c r="AH1299" s="60" t="str">
        <f>IF(IFERROR(IF(MATCH("Feed Ingredient", AOM[[#This Row],[L1]:[L10]],0)&gt;0, TRUE, FALSE), FALSE)=TRUE,IFERROR(VLOOKUP(M1299, ani_diet!C:C, 1, FALSE), "No Match"),FALSE)</f>
        <v>No Match</v>
      </c>
      <c r="AI1299" s="220" t="s">
        <v>22064</v>
      </c>
      <c r="AL1299" t="str">
        <f>IFERROR(IF(COUNTIF(C1299:L1299,"Feed Ingredient")&gt;0,INDEX(ani_diet!T:T,MATCH(M1299,ani_diet!D:D,0)),""),"")</f>
        <v>Gmelina arborea</v>
      </c>
    </row>
    <row r="1300" spans="1:38">
      <c r="A1300" t="str">
        <f>_xlfn.TEXTJOIN("/",TRUE,AOM[[#This Row],[L1]:[L10]])</f>
        <v>Management/Livestock Management/Feed Characteristic/Feed Composition/Feed Ingredient/Forage Plants/Forage Trees/Gmelina arborea/Gmelina arborea Leaves/Gmelina arborea Leaves Dried Ground</v>
      </c>
      <c r="B1300" s="207" t="s">
        <v>22065</v>
      </c>
      <c r="C1300" s="207" t="s">
        <v>17896</v>
      </c>
      <c r="D1300" s="207" t="s">
        <v>17898</v>
      </c>
      <c r="E1300" s="207" t="s">
        <v>17908</v>
      </c>
      <c r="F1300" s="207" t="s">
        <v>18308</v>
      </c>
      <c r="G1300" s="207" t="s">
        <v>18309</v>
      </c>
      <c r="H1300" s="207" t="s">
        <v>20736</v>
      </c>
      <c r="I1300" s="207" t="s">
        <v>21507</v>
      </c>
      <c r="J1300" s="207" t="s">
        <v>10139</v>
      </c>
      <c r="K1300" s="207" t="s">
        <v>22066</v>
      </c>
      <c r="L1300" s="207" t="s">
        <v>22067</v>
      </c>
      <c r="M1300" t="str" cm="1">
        <f t="array" ref="M1300">LOOKUP(2,1/(C1300:L1300&lt;&gt;""),C1300:L1300)</f>
        <v>Gmelina arborea Leaves Dried Ground</v>
      </c>
      <c r="N1300" s="207"/>
      <c r="O1300" s="207" t="s">
        <v>8288</v>
      </c>
      <c r="P1300" s="207" t="s">
        <v>8288</v>
      </c>
      <c r="Q1300" s="207" t="s">
        <v>8288</v>
      </c>
      <c r="R1300" s="207" t="s">
        <v>8288</v>
      </c>
      <c r="S1300" s="207" t="s">
        <v>22068</v>
      </c>
      <c r="T1300" s="207" t="s">
        <v>8288</v>
      </c>
      <c r="U1300" s="207" t="s">
        <v>10139</v>
      </c>
      <c r="V1300" s="209" t="s">
        <v>22062</v>
      </c>
      <c r="W1300" s="209" t="s">
        <v>8288</v>
      </c>
      <c r="X1300" s="209" t="s">
        <v>8288</v>
      </c>
      <c r="Y1300" s="209" t="s">
        <v>8288</v>
      </c>
      <c r="Z1300" s="209" t="s">
        <v>8288</v>
      </c>
      <c r="AA1300" s="209" t="s">
        <v>22063</v>
      </c>
      <c r="AB1300" s="209" t="s">
        <v>4169</v>
      </c>
      <c r="AC1300" s="210" t="s">
        <v>4169</v>
      </c>
      <c r="AD1300" s="210" t="s">
        <v>18766</v>
      </c>
      <c r="AE1300" s="210"/>
      <c r="AF1300" s="210" t="s">
        <v>18767</v>
      </c>
      <c r="AG1300" t="str">
        <f>IFERROR(IF(COUNTIF(C1300:L1300,"Feed Ingredient")&gt;0,INDEX(ani_diet!T:T,MATCH(M1300,ani_diet!D:D,0)),""),"")</f>
        <v>Gmelina arborea Leaves</v>
      </c>
      <c r="AH1300" s="60" t="str">
        <f>IF(IFERROR(IF(MATCH("Feed Ingredient", AOM[[#This Row],[L1]:[L10]],0)&gt;0, TRUE, FALSE), FALSE)=TRUE,IFERROR(VLOOKUP(M1300, ani_diet!C:C, 1, FALSE), "No Match"),FALSE)</f>
        <v>No Match</v>
      </c>
      <c r="AI1300" s="220" t="s">
        <v>22064</v>
      </c>
      <c r="AL1300" t="str">
        <f>IFERROR(IF(COUNTIF(C1300:L1300,"Feed Ingredient")&gt;0,INDEX(ani_diet!T:T,MATCH(M1300,ani_diet!D:D,0)),""),"")</f>
        <v>Gmelina arborea Leaves</v>
      </c>
    </row>
    <row r="1301" spans="1:38">
      <c r="A1301" t="str">
        <f>_xlfn.TEXTJOIN("/",TRUE,AOM[[#This Row],[L1]:[L10]])</f>
        <v>Management/Livestock Management/Feed Characteristic/Feed Composition/Feed Ingredient/Forage Plants/Forage Trees/Gmelina arborea/Gmelina arborea Leaves/Gmelina arborea Leaves Ground</v>
      </c>
      <c r="B1301" s="207" t="s">
        <v>22069</v>
      </c>
      <c r="C1301" s="207" t="s">
        <v>17896</v>
      </c>
      <c r="D1301" s="207" t="s">
        <v>17898</v>
      </c>
      <c r="E1301" s="207" t="s">
        <v>17908</v>
      </c>
      <c r="F1301" s="207" t="s">
        <v>18308</v>
      </c>
      <c r="G1301" s="207" t="s">
        <v>18309</v>
      </c>
      <c r="H1301" s="207" t="s">
        <v>20736</v>
      </c>
      <c r="I1301" s="207" t="s">
        <v>21507</v>
      </c>
      <c r="J1301" s="207" t="s">
        <v>10139</v>
      </c>
      <c r="K1301" s="207" t="s">
        <v>22066</v>
      </c>
      <c r="L1301" s="207" t="s">
        <v>22070</v>
      </c>
      <c r="M1301" t="str" cm="1">
        <f t="array" ref="M1301">LOOKUP(2,1/(C1301:L1301&lt;&gt;""),C1301:L1301)</f>
        <v>Gmelina arborea Leaves Ground</v>
      </c>
      <c r="N1301" s="207" t="s">
        <v>22071</v>
      </c>
      <c r="O1301" s="207" t="s">
        <v>8288</v>
      </c>
      <c r="P1301" s="207" t="s">
        <v>8288</v>
      </c>
      <c r="Q1301" s="207" t="s">
        <v>8288</v>
      </c>
      <c r="R1301" s="207" t="s">
        <v>8288</v>
      </c>
      <c r="S1301" s="207" t="s">
        <v>22068</v>
      </c>
      <c r="T1301" s="207" t="s">
        <v>8288</v>
      </c>
      <c r="U1301" s="207" t="s">
        <v>10139</v>
      </c>
      <c r="V1301" s="209" t="s">
        <v>22062</v>
      </c>
      <c r="W1301" s="209" t="s">
        <v>8288</v>
      </c>
      <c r="X1301" s="209" t="s">
        <v>8288</v>
      </c>
      <c r="Y1301" s="209" t="s">
        <v>8288</v>
      </c>
      <c r="Z1301" s="209" t="s">
        <v>8288</v>
      </c>
      <c r="AA1301" s="209" t="s">
        <v>22063</v>
      </c>
      <c r="AB1301" s="209" t="s">
        <v>4169</v>
      </c>
      <c r="AC1301" s="210" t="s">
        <v>4169</v>
      </c>
      <c r="AD1301" s="210" t="s">
        <v>18766</v>
      </c>
      <c r="AE1301" s="210"/>
      <c r="AF1301" s="210" t="s">
        <v>18767</v>
      </c>
      <c r="AG1301" t="str">
        <f>IFERROR(IF(COUNTIF(C1301:L1301,"Feed Ingredient")&gt;0,INDEX(ani_diet!T:T,MATCH(M1301,ani_diet!D:D,0)),""),"")</f>
        <v>Gmelina arborea Leaves</v>
      </c>
      <c r="AH1301" s="60" t="str">
        <f>IF(IFERROR(IF(MATCH("Feed Ingredient", AOM[[#This Row],[L1]:[L10]],0)&gt;0, TRUE, FALSE), FALSE)=TRUE,IFERROR(VLOOKUP(M1301, ani_diet!C:C, 1, FALSE), "No Match"),FALSE)</f>
        <v>No Match</v>
      </c>
      <c r="AI1301" t="s">
        <v>22041</v>
      </c>
      <c r="AL1301" t="str">
        <f>IFERROR(IF(COUNTIF(C1301:L1301,"Feed Ingredient")&gt;0,INDEX(ani_diet!T:T,MATCH(M1301,ani_diet!D:D,0)),""),"")</f>
        <v>Gmelina arborea Leaves</v>
      </c>
    </row>
    <row r="1302" spans="1:38">
      <c r="A1302" t="str">
        <f>_xlfn.TEXTJOIN("/",TRUE,AOM[[#This Row],[L1]:[L10]])</f>
        <v>Management/Livestock Management/Feed Characteristic/Feed Composition/Feed Ingredient/Forage Plants/Forage Trees/Gmelina arborea/Gmelina arborea Leaves/Gmelina arborea Leaves Wilted</v>
      </c>
      <c r="B1302" s="207" t="s">
        <v>22072</v>
      </c>
      <c r="C1302" s="207" t="s">
        <v>17896</v>
      </c>
      <c r="D1302" s="207" t="s">
        <v>17898</v>
      </c>
      <c r="E1302" s="207" t="s">
        <v>17908</v>
      </c>
      <c r="F1302" s="207" t="s">
        <v>18308</v>
      </c>
      <c r="G1302" s="207" t="s">
        <v>18309</v>
      </c>
      <c r="H1302" s="207" t="s">
        <v>20736</v>
      </c>
      <c r="I1302" s="207" t="s">
        <v>21507</v>
      </c>
      <c r="J1302" s="207" t="s">
        <v>10139</v>
      </c>
      <c r="K1302" s="207" t="s">
        <v>22066</v>
      </c>
      <c r="L1302" s="207" t="s">
        <v>22073</v>
      </c>
      <c r="M1302" t="str" cm="1">
        <f t="array" ref="M1302">LOOKUP(2,1/(C1302:L1302&lt;&gt;""),C1302:L1302)</f>
        <v>Gmelina arborea Leaves Wilted</v>
      </c>
      <c r="N1302" s="207"/>
      <c r="O1302" s="207" t="s">
        <v>8288</v>
      </c>
      <c r="P1302" s="207" t="s">
        <v>8288</v>
      </c>
      <c r="Q1302" s="207" t="s">
        <v>8288</v>
      </c>
      <c r="R1302" s="207" t="s">
        <v>8288</v>
      </c>
      <c r="S1302" s="207" t="s">
        <v>22068</v>
      </c>
      <c r="T1302" s="207" t="s">
        <v>8288</v>
      </c>
      <c r="U1302" s="207" t="s">
        <v>10139</v>
      </c>
      <c r="V1302" s="209" t="s">
        <v>22062</v>
      </c>
      <c r="W1302" s="209" t="s">
        <v>8288</v>
      </c>
      <c r="X1302" s="209" t="s">
        <v>8288</v>
      </c>
      <c r="Y1302" s="209" t="s">
        <v>8288</v>
      </c>
      <c r="Z1302" s="209" t="s">
        <v>8288</v>
      </c>
      <c r="AA1302" s="209" t="s">
        <v>22063</v>
      </c>
      <c r="AB1302" s="209" t="s">
        <v>4169</v>
      </c>
      <c r="AC1302" s="210" t="s">
        <v>4169</v>
      </c>
      <c r="AD1302" s="210" t="s">
        <v>18766</v>
      </c>
      <c r="AE1302" s="210"/>
      <c r="AF1302" s="210" t="s">
        <v>18767</v>
      </c>
      <c r="AG1302" t="str">
        <f>IFERROR(IF(COUNTIF(C1302:L1302,"Feed Ingredient")&gt;0,INDEX(ani_diet!T:T,MATCH(M1302,ani_diet!D:D,0)),""),"")</f>
        <v>Gmelina arborea Leaves</v>
      </c>
      <c r="AH1302" s="60" t="str">
        <f>IF(IFERROR(IF(MATCH("Feed Ingredient", AOM[[#This Row],[L1]:[L10]],0)&gt;0, TRUE, FALSE), FALSE)=TRUE,IFERROR(VLOOKUP(M1302, ani_diet!C:C, 1, FALSE), "No Match"),FALSE)</f>
        <v>No Match</v>
      </c>
      <c r="AI1302" s="220" t="s">
        <v>22064</v>
      </c>
      <c r="AL1302" t="str">
        <f>IFERROR(IF(COUNTIF(C1302:L1302,"Feed Ingredient")&gt;0,INDEX(ani_diet!T:T,MATCH(M1302,ani_diet!D:D,0)),""),"")</f>
        <v>Gmelina arborea Leaves</v>
      </c>
    </row>
    <row r="1303" spans="1:38">
      <c r="A1303" t="str">
        <f>_xlfn.TEXTJOIN("/",TRUE,AOM[[#This Row],[L1]:[L10]])</f>
        <v>Management/Livestock Management/Feed Characteristic/Feed Composition/Feed Ingredient/Forage Plants/Forage Trees/Gmelina arborea/Gmelina arborea Leaves</v>
      </c>
      <c r="B1303" s="207" t="s">
        <v>22074</v>
      </c>
      <c r="C1303" s="207" t="s">
        <v>17896</v>
      </c>
      <c r="D1303" s="207" t="s">
        <v>17898</v>
      </c>
      <c r="E1303" s="207" t="s">
        <v>17908</v>
      </c>
      <c r="F1303" s="207" t="s">
        <v>18308</v>
      </c>
      <c r="G1303" s="207" t="s">
        <v>18309</v>
      </c>
      <c r="H1303" s="207" t="s">
        <v>20736</v>
      </c>
      <c r="I1303" s="207" t="s">
        <v>21507</v>
      </c>
      <c r="J1303" s="207" t="s">
        <v>10139</v>
      </c>
      <c r="K1303" s="207" t="s">
        <v>22066</v>
      </c>
      <c r="L1303" s="207"/>
      <c r="M1303" t="str" cm="1">
        <f t="array" ref="M1303">LOOKUP(2,1/(C1303:L1303&lt;&gt;""),C1303:L1303)</f>
        <v>Gmelina arborea Leaves</v>
      </c>
      <c r="N1303" s="207"/>
      <c r="O1303" s="207"/>
      <c r="P1303" s="207"/>
      <c r="Q1303" s="207"/>
      <c r="R1303" s="207"/>
      <c r="S1303" s="207"/>
      <c r="T1303" s="207"/>
      <c r="U1303" s="207" t="s">
        <v>10139</v>
      </c>
      <c r="V1303" s="209" t="s">
        <v>22062</v>
      </c>
      <c r="W1303" s="209"/>
      <c r="X1303" s="209"/>
      <c r="Y1303" s="209"/>
      <c r="Z1303" s="209"/>
      <c r="AA1303" s="209" t="s">
        <v>22063</v>
      </c>
      <c r="AB1303" s="209" t="s">
        <v>4169</v>
      </c>
      <c r="AC1303" s="210" t="s">
        <v>4169</v>
      </c>
      <c r="AD1303" s="210" t="s">
        <v>18766</v>
      </c>
      <c r="AE1303" s="210"/>
      <c r="AF1303" s="210" t="s">
        <v>18767</v>
      </c>
      <c r="AG1303" t="str">
        <f>IFERROR(IF(COUNTIF(C1303:L1303,"Feed Ingredient")&gt;0,INDEX(ani_diet!T:T,MATCH(M1303,ani_diet!D:D,0)),""),"")</f>
        <v>Gmelina arborea Leaves</v>
      </c>
      <c r="AH1303" s="60" t="str">
        <f>IF(IFERROR(IF(MATCH("Feed Ingredient", AOM[[#This Row],[L1]:[L10]],0)&gt;0, TRUE, FALSE), FALSE)=TRUE,IFERROR(VLOOKUP(M1303, ani_diet!C:C, 1, FALSE), "No Match"),FALSE)</f>
        <v>Gmelina arborea Leaves</v>
      </c>
      <c r="AI1303" t="s">
        <v>22064</v>
      </c>
      <c r="AL1303" t="str">
        <f>IFERROR(IF(COUNTIF(C1303:L1303,"Feed Ingredient")&gt;0,INDEX(ani_diet!T:T,MATCH(M1303,ani_diet!D:D,0)),""),"")</f>
        <v>Gmelina arborea Leaves</v>
      </c>
    </row>
    <row r="1304" spans="1:38">
      <c r="A1304" t="str">
        <f>_xlfn.TEXTJOIN("/",TRUE,AOM[[#This Row],[L1]:[L10]])</f>
        <v>Management/Livestock Management/Feed Characteristic/Feed Composition/Feed Ingredient/Forage Plants/Forage Trees/Gmelina arborea</v>
      </c>
      <c r="B1304" s="207" t="s">
        <v>22075</v>
      </c>
      <c r="C1304" s="207" t="s">
        <v>17896</v>
      </c>
      <c r="D1304" s="207" t="s">
        <v>17898</v>
      </c>
      <c r="E1304" s="207" t="s">
        <v>17908</v>
      </c>
      <c r="F1304" s="207" t="s">
        <v>18308</v>
      </c>
      <c r="G1304" s="207" t="s">
        <v>18309</v>
      </c>
      <c r="H1304" s="207" t="s">
        <v>20736</v>
      </c>
      <c r="I1304" s="207" t="s">
        <v>21507</v>
      </c>
      <c r="J1304" s="207" t="s">
        <v>10139</v>
      </c>
      <c r="K1304" s="207"/>
      <c r="L1304" s="207"/>
      <c r="M1304" t="str" cm="1">
        <f t="array" ref="M1304">LOOKUP(2,1/(C1304:L1304&lt;&gt;""),C1304:L1304)</f>
        <v>Gmelina arborea</v>
      </c>
      <c r="N1304" s="207"/>
      <c r="O1304" s="207"/>
      <c r="P1304" s="207"/>
      <c r="Q1304" s="207"/>
      <c r="R1304" s="207"/>
      <c r="S1304" s="207"/>
      <c r="T1304" s="207"/>
      <c r="U1304" s="207" t="s">
        <v>10139</v>
      </c>
      <c r="V1304" s="209" t="s">
        <v>22062</v>
      </c>
      <c r="W1304" s="209"/>
      <c r="X1304" s="209"/>
      <c r="Y1304" s="209"/>
      <c r="Z1304" s="209"/>
      <c r="AA1304" s="209" t="s">
        <v>22063</v>
      </c>
      <c r="AB1304" s="211" t="s">
        <v>22076</v>
      </c>
      <c r="AC1304" s="210" t="s">
        <v>4169</v>
      </c>
      <c r="AD1304" s="210" t="s">
        <v>18766</v>
      </c>
      <c r="AE1304" s="210"/>
      <c r="AF1304" s="210" t="s">
        <v>18767</v>
      </c>
      <c r="AG1304" t="str">
        <f>IFERROR(IF(COUNTIF(C1304:L1304,"Feed Ingredient")&gt;0,INDEX(ani_diet!T:T,MATCH(M1304,ani_diet!D:D,0)),""),"")</f>
        <v>Gmelina arborea</v>
      </c>
      <c r="AH1304" s="60" t="str">
        <f>IF(IFERROR(IF(MATCH("Feed Ingredient", AOM[[#This Row],[L1]:[L10]],0)&gt;0, TRUE, FALSE), FALSE)=TRUE,IFERROR(VLOOKUP(M1304, ani_diet!C:C, 1, FALSE), "No Match"),FALSE)</f>
        <v>Gmelina arborea</v>
      </c>
      <c r="AI1304" t="s">
        <v>22064</v>
      </c>
      <c r="AL1304" t="str">
        <f>IFERROR(IF(COUNTIF(C1304:L1304,"Feed Ingredient")&gt;0,INDEX(ani_diet!T:T,MATCH(M1304,ani_diet!D:D,0)),""),"")</f>
        <v>Gmelina arborea</v>
      </c>
    </row>
    <row r="1305" spans="1:38">
      <c r="A1305" t="str">
        <f>_xlfn.TEXTJOIN("/",TRUE,AOM[[#This Row],[L1]:[L10]])</f>
        <v>Management/Livestock Management/Feed Characteristic/Feed Composition/Feed Ingredient/Forage Plants/Forage Trees/Grewia similis/Grewia similis Dried</v>
      </c>
      <c r="B1305" s="207" t="s">
        <v>22077</v>
      </c>
      <c r="C1305" s="207" t="s">
        <v>17896</v>
      </c>
      <c r="D1305" s="207" t="s">
        <v>17898</v>
      </c>
      <c r="E1305" s="207" t="s">
        <v>17908</v>
      </c>
      <c r="F1305" s="207" t="s">
        <v>18308</v>
      </c>
      <c r="G1305" s="207" t="s">
        <v>18309</v>
      </c>
      <c r="H1305" s="207" t="s">
        <v>20736</v>
      </c>
      <c r="I1305" s="207" t="s">
        <v>21507</v>
      </c>
      <c r="J1305" s="207" t="s">
        <v>22078</v>
      </c>
      <c r="K1305" s="207" t="s">
        <v>22079</v>
      </c>
      <c r="L1305" s="207"/>
      <c r="M1305" t="str" cm="1">
        <f t="array" ref="M1305">LOOKUP(2,1/(C1305:L1305&lt;&gt;""),C1305:L1305)</f>
        <v>Grewia similis Dried</v>
      </c>
      <c r="N1305" s="207"/>
      <c r="O1305" s="207"/>
      <c r="P1305" s="207"/>
      <c r="Q1305" s="207"/>
      <c r="R1305" s="207"/>
      <c r="S1305" s="207"/>
      <c r="T1305" s="207"/>
      <c r="U1305" s="207" t="s">
        <v>22078</v>
      </c>
      <c r="V1305" s="209" t="s">
        <v>22080</v>
      </c>
      <c r="W1305" s="207"/>
      <c r="X1305" s="207"/>
      <c r="Y1305" s="207"/>
      <c r="Z1305" s="207"/>
      <c r="AA1305" s="209" t="s">
        <v>22081</v>
      </c>
      <c r="AB1305" s="209" t="s">
        <v>4169</v>
      </c>
      <c r="AC1305" s="210" t="s">
        <v>4169</v>
      </c>
      <c r="AD1305" s="210" t="s">
        <v>18766</v>
      </c>
      <c r="AE1305" s="210"/>
      <c r="AF1305" s="210" t="s">
        <v>18767</v>
      </c>
      <c r="AG1305" t="str">
        <f>IFERROR(IF(COUNTIF(C1305:L1305,"Feed Ingredient")&gt;0,INDEX(ani_diet!T:T,MATCH(M1305,ani_diet!D:D,0)),""),"")</f>
        <v>Grewia similis</v>
      </c>
      <c r="AH1305" s="60" t="str">
        <f>IF(IFERROR(IF(MATCH("Feed Ingredient", AOM[[#This Row],[L1]:[L10]],0)&gt;0, TRUE, FALSE), FALSE)=TRUE,IFERROR(VLOOKUP(M1305, ani_diet!C:C, 1, FALSE), "No Match"),FALSE)</f>
        <v>No Match</v>
      </c>
      <c r="AI1305" t="s">
        <v>3539</v>
      </c>
      <c r="AL1305" t="str">
        <f>IFERROR(IF(COUNTIF(C1305:L1305,"Feed Ingredient")&gt;0,INDEX(ani_diet!T:T,MATCH(M1305,ani_diet!D:D,0)),""),"")</f>
        <v>Grewia similis</v>
      </c>
    </row>
    <row r="1306" spans="1:38">
      <c r="A1306" t="str">
        <f>_xlfn.TEXTJOIN("/",TRUE,AOM[[#This Row],[L1]:[L10]])</f>
        <v>Management/Livestock Management/Feed Characteristic/Feed Composition/Feed Ingredient/Forage Plants/Forage Trees/Grewia spp./Grewia spp. Dried</v>
      </c>
      <c r="B1306" s="207" t="s">
        <v>22082</v>
      </c>
      <c r="C1306" s="207" t="s">
        <v>17896</v>
      </c>
      <c r="D1306" s="207" t="s">
        <v>17898</v>
      </c>
      <c r="E1306" s="207" t="s">
        <v>17908</v>
      </c>
      <c r="F1306" s="207" t="s">
        <v>18308</v>
      </c>
      <c r="G1306" s="207" t="s">
        <v>18309</v>
      </c>
      <c r="H1306" s="207" t="s">
        <v>20736</v>
      </c>
      <c r="I1306" s="207" t="s">
        <v>21507</v>
      </c>
      <c r="J1306" s="207" t="s">
        <v>22083</v>
      </c>
      <c r="K1306" s="207" t="s">
        <v>22084</v>
      </c>
      <c r="L1306" s="207"/>
      <c r="M1306" t="str" cm="1">
        <f t="array" ref="M1306">LOOKUP(2,1/(C1306:L1306&lt;&gt;""),C1306:L1306)</f>
        <v>Grewia spp. Dried</v>
      </c>
      <c r="N1306" s="207" t="s">
        <v>22085</v>
      </c>
      <c r="O1306" s="207"/>
      <c r="P1306" s="207"/>
      <c r="Q1306" s="207"/>
      <c r="R1306" s="207"/>
      <c r="S1306" s="207"/>
      <c r="T1306" s="207"/>
      <c r="U1306" s="207" t="s">
        <v>22086</v>
      </c>
      <c r="V1306" s="225" t="s">
        <v>22087</v>
      </c>
      <c r="W1306" s="207"/>
      <c r="X1306" s="207"/>
      <c r="Y1306" s="207"/>
      <c r="Z1306" s="207"/>
      <c r="AA1306" s="209" t="s">
        <v>22088</v>
      </c>
      <c r="AB1306" s="225"/>
      <c r="AC1306" s="210" t="s">
        <v>4169</v>
      </c>
      <c r="AD1306" s="210" t="s">
        <v>18766</v>
      </c>
      <c r="AE1306" s="210"/>
      <c r="AF1306" s="210" t="s">
        <v>18767</v>
      </c>
      <c r="AG1306" t="str">
        <f>IFERROR(IF(COUNTIF(C1306:L1306,"Feed Ingredient")&gt;0,INDEX(ani_diet!T:T,MATCH(M1306,ani_diet!D:D,0)),""),"")</f>
        <v>Grewia</v>
      </c>
      <c r="AH1306" s="60" t="str">
        <f>IF(IFERROR(IF(MATCH("Feed Ingredient", AOM[[#This Row],[L1]:[L10]],0)&gt;0, TRUE, FALSE), FALSE)=TRUE,IFERROR(VLOOKUP(M1306, ani_diet!C:C, 1, FALSE), "No Match"),FALSE)</f>
        <v>No Match</v>
      </c>
      <c r="AI1306" t="s">
        <v>4169</v>
      </c>
      <c r="AL1306" t="str">
        <f>IFERROR(IF(COUNTIF(C1306:L1306,"Feed Ingredient")&gt;0,INDEX(ani_diet!T:T,MATCH(M1306,ani_diet!D:D,0)),""),"")</f>
        <v>Grewia</v>
      </c>
    </row>
    <row r="1307" spans="1:38">
      <c r="A1307" t="str">
        <f>_xlfn.TEXTJOIN("/",TRUE,AOM[[#This Row],[L1]:[L10]])</f>
        <v>Management/Livestock Management/Feed Characteristic/Feed Composition/Feed Ingredient/Forage Plants/Forage Trees/Grewia spp.</v>
      </c>
      <c r="B1307" s="207" t="s">
        <v>22089</v>
      </c>
      <c r="C1307" s="207" t="s">
        <v>17896</v>
      </c>
      <c r="D1307" s="207" t="s">
        <v>17898</v>
      </c>
      <c r="E1307" s="207" t="s">
        <v>17908</v>
      </c>
      <c r="F1307" s="207" t="s">
        <v>18308</v>
      </c>
      <c r="G1307" s="207" t="s">
        <v>18309</v>
      </c>
      <c r="H1307" s="207" t="s">
        <v>20736</v>
      </c>
      <c r="I1307" s="207" t="s">
        <v>21507</v>
      </c>
      <c r="J1307" s="207" t="s">
        <v>22083</v>
      </c>
      <c r="K1307" s="207"/>
      <c r="L1307" s="207"/>
      <c r="M1307" t="str" cm="1">
        <f t="array" ref="M1307">LOOKUP(2,1/(C1307:L1307&lt;&gt;""),C1307:L1307)</f>
        <v>Grewia spp.</v>
      </c>
      <c r="N1307" s="207"/>
      <c r="O1307" s="207"/>
      <c r="P1307" s="207"/>
      <c r="Q1307" s="207"/>
      <c r="R1307" s="207"/>
      <c r="S1307" s="207"/>
      <c r="T1307" s="207"/>
      <c r="U1307" s="207" t="s">
        <v>22086</v>
      </c>
      <c r="V1307" s="211" t="s">
        <v>22087</v>
      </c>
      <c r="W1307" s="207"/>
      <c r="X1307" s="207"/>
      <c r="Y1307" s="207"/>
      <c r="Z1307" s="207"/>
      <c r="AA1307" s="209" t="s">
        <v>22088</v>
      </c>
      <c r="AB1307" s="211" t="s">
        <v>22090</v>
      </c>
      <c r="AC1307" s="210" t="s">
        <v>4169</v>
      </c>
      <c r="AD1307" s="210" t="s">
        <v>18766</v>
      </c>
      <c r="AE1307" s="210"/>
      <c r="AF1307" s="210" t="s">
        <v>18767</v>
      </c>
      <c r="AG1307" t="str">
        <f>IFERROR(IF(COUNTIF(C1307:L1307,"Feed Ingredient")&gt;0,INDEX(ani_diet!T:T,MATCH(M1307,ani_diet!D:D,0)),""),"")</f>
        <v>Grewia</v>
      </c>
      <c r="AH1307" s="60" t="str">
        <f>IF(IFERROR(IF(MATCH("Feed Ingredient", AOM[[#This Row],[L1]:[L10]],0)&gt;0, TRUE, FALSE), FALSE)=TRUE,IFERROR(VLOOKUP(M1307, ani_diet!C:C, 1, FALSE), "No Match"),FALSE)</f>
        <v>Grewia spp.</v>
      </c>
      <c r="AI1307" t="s">
        <v>22064</v>
      </c>
      <c r="AL1307" t="str">
        <f>IFERROR(IF(COUNTIF(C1307:L1307,"Feed Ingredient")&gt;0,INDEX(ani_diet!T:T,MATCH(M1307,ani_diet!D:D,0)),""),"")</f>
        <v>Grewia</v>
      </c>
    </row>
    <row r="1308" spans="1:38">
      <c r="A1308" t="str">
        <f>_xlfn.TEXTJOIN("/",TRUE,AOM[[#This Row],[L1]:[L10]])</f>
        <v>Management/Livestock Management/Feed Characteristic/Feed Composition/Feed Ingredient/Forage Plants/Forage Trees/Harissonia abyssinica/Harissonia abyssinica Leaves</v>
      </c>
      <c r="B1308" s="207" t="s">
        <v>22091</v>
      </c>
      <c r="C1308" s="207" t="s">
        <v>17896</v>
      </c>
      <c r="D1308" s="207" t="s">
        <v>17898</v>
      </c>
      <c r="E1308" s="207" t="s">
        <v>17908</v>
      </c>
      <c r="F1308" s="207" t="s">
        <v>18308</v>
      </c>
      <c r="G1308" s="207" t="s">
        <v>18309</v>
      </c>
      <c r="H1308" s="207" t="s">
        <v>20736</v>
      </c>
      <c r="I1308" s="207" t="s">
        <v>21507</v>
      </c>
      <c r="J1308" s="207" t="s">
        <v>22092</v>
      </c>
      <c r="K1308" s="207" t="s">
        <v>22093</v>
      </c>
      <c r="L1308" s="207"/>
      <c r="M1308" t="str" cm="1">
        <f t="array" ref="M1308">LOOKUP(2,1/(C1308:L1308&lt;&gt;""),C1308:L1308)</f>
        <v>Harissonia abyssinica Leaves</v>
      </c>
      <c r="N1308" s="207"/>
      <c r="O1308" s="207"/>
      <c r="P1308" s="207"/>
      <c r="Q1308" s="207"/>
      <c r="R1308" s="207"/>
      <c r="S1308" s="207"/>
      <c r="T1308" s="207"/>
      <c r="U1308" s="207" t="s">
        <v>22092</v>
      </c>
      <c r="V1308" s="209" t="s">
        <v>328</v>
      </c>
      <c r="W1308" s="207"/>
      <c r="X1308" s="207"/>
      <c r="Y1308" s="207"/>
      <c r="Z1308" s="207"/>
      <c r="AA1308" s="209" t="s">
        <v>328</v>
      </c>
      <c r="AB1308" s="209" t="s">
        <v>4169</v>
      </c>
      <c r="AC1308" s="210" t="s">
        <v>4169</v>
      </c>
      <c r="AD1308" s="210" t="s">
        <v>18766</v>
      </c>
      <c r="AE1308" s="210"/>
      <c r="AF1308" s="210" t="s">
        <v>18767</v>
      </c>
      <c r="AG1308" t="str">
        <f>IFERROR(IF(COUNTIF(C1308:L1308,"Feed Ingredient")&gt;0,INDEX(ani_diet!T:T,MATCH(M1308,ani_diet!D:D,0)),""),"")</f>
        <v>Harissonia abyssinica Leaves</v>
      </c>
      <c r="AH1308" s="60" t="str">
        <f>IF(IFERROR(IF(MATCH("Feed Ingredient", AOM[[#This Row],[L1]:[L10]],0)&gt;0, TRUE, FALSE), FALSE)=TRUE,IFERROR(VLOOKUP(M1308, ani_diet!C:C, 1, FALSE), "No Match"),FALSE)</f>
        <v>Harissonia abyssinica Leaves</v>
      </c>
      <c r="AI1308" t="s">
        <v>3539</v>
      </c>
      <c r="AL1308" t="str">
        <f>IFERROR(IF(COUNTIF(C1308:L1308,"Feed Ingredient")&gt;0,INDEX(ani_diet!T:T,MATCH(M1308,ani_diet!D:D,0)),""),"")</f>
        <v>Harissonia abyssinica Leaves</v>
      </c>
    </row>
    <row r="1309" spans="1:38">
      <c r="A1309" t="str">
        <f>_xlfn.TEXTJOIN("/",TRUE,AOM[[#This Row],[L1]:[L10]])</f>
        <v>Management/Livestock Management/Feed Characteristic/Feed Composition/Feed Ingredient/Forage Plants/Forage Trees/Hermosa sidoides/Hermosa sidoides Dried</v>
      </c>
      <c r="B1309" s="207" t="s">
        <v>22094</v>
      </c>
      <c r="C1309" s="207" t="s">
        <v>17896</v>
      </c>
      <c r="D1309" s="207" t="s">
        <v>17898</v>
      </c>
      <c r="E1309" s="207" t="s">
        <v>17908</v>
      </c>
      <c r="F1309" s="207" t="s">
        <v>18308</v>
      </c>
      <c r="G1309" s="207" t="s">
        <v>18309</v>
      </c>
      <c r="H1309" s="207" t="s">
        <v>20736</v>
      </c>
      <c r="I1309" s="207" t="s">
        <v>21507</v>
      </c>
      <c r="J1309" s="207" t="s">
        <v>22095</v>
      </c>
      <c r="K1309" s="207" t="s">
        <v>22096</v>
      </c>
      <c r="L1309" s="207"/>
      <c r="M1309" t="str" cm="1">
        <f t="array" ref="M1309">LOOKUP(2,1/(C1309:L1309&lt;&gt;""),C1309:L1309)</f>
        <v>Hermosa sidoides Dried</v>
      </c>
      <c r="N1309" s="207" t="s">
        <v>22097</v>
      </c>
      <c r="O1309" s="207"/>
      <c r="P1309" s="207"/>
      <c r="Q1309" s="207"/>
      <c r="R1309" s="207"/>
      <c r="S1309" s="207"/>
      <c r="T1309" s="207"/>
      <c r="U1309" s="207" t="s">
        <v>22095</v>
      </c>
      <c r="V1309" s="209" t="s">
        <v>328</v>
      </c>
      <c r="W1309" s="207"/>
      <c r="X1309" s="207"/>
      <c r="Y1309" s="207"/>
      <c r="Z1309" s="207"/>
      <c r="AA1309" s="209" t="s">
        <v>328</v>
      </c>
      <c r="AB1309" s="209" t="s">
        <v>4169</v>
      </c>
      <c r="AC1309" s="210" t="s">
        <v>4169</v>
      </c>
      <c r="AD1309" s="210" t="s">
        <v>18766</v>
      </c>
      <c r="AE1309" s="210"/>
      <c r="AF1309" s="210" t="s">
        <v>18767</v>
      </c>
      <c r="AG1309" t="str">
        <f>IFERROR(IF(COUNTIF(C1309:L1309,"Feed Ingredient")&gt;0,INDEX(ani_diet!T:T,MATCH(M1309,ani_diet!D:D,0)),""),"")</f>
        <v>Hermosa sidoides</v>
      </c>
      <c r="AH1309" s="60" t="str">
        <f>IF(IFERROR(IF(MATCH("Feed Ingredient", AOM[[#This Row],[L1]:[L10]],0)&gt;0, TRUE, FALSE), FALSE)=TRUE,IFERROR(VLOOKUP(M1309, ani_diet!C:C, 1, FALSE), "No Match"),FALSE)</f>
        <v>No Match</v>
      </c>
      <c r="AI1309" t="s">
        <v>4169</v>
      </c>
      <c r="AL1309" t="str">
        <f>IFERROR(IF(COUNTIF(C1309:L1309,"Feed Ingredient")&gt;0,INDEX(ani_diet!T:T,MATCH(M1309,ani_diet!D:D,0)),""),"")</f>
        <v>Hermosa sidoides</v>
      </c>
    </row>
    <row r="1310" spans="1:38">
      <c r="A1310" t="str">
        <f>_xlfn.TEXTJOIN("/",TRUE,AOM[[#This Row],[L1]:[L10]])</f>
        <v>Management/Livestock Management/Feed Characteristic/Feed Composition/Feed Ingredient/Forage Plants/Forage Trees/Hermosa sidoides</v>
      </c>
      <c r="B1310" s="207" t="s">
        <v>22098</v>
      </c>
      <c r="C1310" s="207" t="s">
        <v>17896</v>
      </c>
      <c r="D1310" s="207" t="s">
        <v>17898</v>
      </c>
      <c r="E1310" s="207" t="s">
        <v>17908</v>
      </c>
      <c r="F1310" s="207" t="s">
        <v>18308</v>
      </c>
      <c r="G1310" s="207" t="s">
        <v>18309</v>
      </c>
      <c r="H1310" s="207" t="s">
        <v>20736</v>
      </c>
      <c r="I1310" s="207" t="s">
        <v>21507</v>
      </c>
      <c r="J1310" s="207" t="s">
        <v>22095</v>
      </c>
      <c r="K1310" s="207"/>
      <c r="L1310" s="207"/>
      <c r="M1310" t="str" cm="1">
        <f t="array" ref="M1310">LOOKUP(2,1/(C1310:L1310&lt;&gt;""),C1310:L1310)</f>
        <v>Hermosa sidoides</v>
      </c>
      <c r="N1310" s="207" t="s">
        <v>22099</v>
      </c>
      <c r="O1310" s="207"/>
      <c r="P1310" s="207"/>
      <c r="Q1310" s="207"/>
      <c r="R1310" s="207"/>
      <c r="S1310" s="207"/>
      <c r="T1310" s="207"/>
      <c r="U1310" s="207" t="s">
        <v>22095</v>
      </c>
      <c r="V1310" s="209" t="s">
        <v>328</v>
      </c>
      <c r="W1310" s="207"/>
      <c r="X1310" s="207"/>
      <c r="Y1310" s="207"/>
      <c r="Z1310" s="207"/>
      <c r="AA1310" s="209" t="s">
        <v>328</v>
      </c>
      <c r="AB1310" s="209" t="s">
        <v>4169</v>
      </c>
      <c r="AC1310" s="210" t="s">
        <v>4169</v>
      </c>
      <c r="AD1310" s="210" t="s">
        <v>18766</v>
      </c>
      <c r="AE1310" s="210"/>
      <c r="AF1310" s="210" t="s">
        <v>18767</v>
      </c>
      <c r="AG1310" t="str">
        <f>IFERROR(IF(COUNTIF(C1310:L1310,"Feed Ingredient")&gt;0,INDEX(ani_diet!T:T,MATCH(M1310,ani_diet!D:D,0)),""),"")</f>
        <v>Hermosa sidoides</v>
      </c>
      <c r="AH1310" s="60" t="str">
        <f>IF(IFERROR(IF(MATCH("Feed Ingredient", AOM[[#This Row],[L1]:[L10]],0)&gt;0, TRUE, FALSE), FALSE)=TRUE,IFERROR(VLOOKUP(M1310, ani_diet!C:C, 1, FALSE), "No Match"),FALSE)</f>
        <v>Hermosa sidoides</v>
      </c>
      <c r="AI1310" t="s">
        <v>22100</v>
      </c>
      <c r="AL1310" t="str">
        <f>IFERROR(IF(COUNTIF(C1310:L1310,"Feed Ingredient")&gt;0,INDEX(ani_diet!T:T,MATCH(M1310,ani_diet!D:D,0)),""),"")</f>
        <v>Hermosa sidoides</v>
      </c>
    </row>
    <row r="1311" spans="1:38">
      <c r="A1311" t="str">
        <f>_xlfn.TEXTJOIN("/",TRUE,AOM[[#This Row],[L1]:[L10]])</f>
        <v>Management/Livestock Management/Feed Characteristic/Feed Composition/Feed Ingredient/Forage Plants/Forage Trees/Hevea brasiliensis/Hevea brasiliensis Seed/Hevea brasiliensis Seed Cake Boiled Dried Ground</v>
      </c>
      <c r="B1311" s="207" t="s">
        <v>22101</v>
      </c>
      <c r="C1311" s="207" t="s">
        <v>17896</v>
      </c>
      <c r="D1311" s="207" t="s">
        <v>17898</v>
      </c>
      <c r="E1311" s="207" t="s">
        <v>17908</v>
      </c>
      <c r="F1311" s="207" t="s">
        <v>18308</v>
      </c>
      <c r="G1311" s="207" t="s">
        <v>18309</v>
      </c>
      <c r="H1311" s="207" t="s">
        <v>20736</v>
      </c>
      <c r="I1311" s="207" t="s">
        <v>21507</v>
      </c>
      <c r="J1311" s="207" t="s">
        <v>3552</v>
      </c>
      <c r="K1311" s="207" t="s">
        <v>22102</v>
      </c>
      <c r="L1311" s="207" t="s">
        <v>22103</v>
      </c>
      <c r="M1311" t="str" cm="1">
        <f t="array" ref="M1311">LOOKUP(2,1/(C1311:L1311&lt;&gt;""),C1311:L1311)</f>
        <v>Hevea brasiliensis Seed Cake Boiled Dried Ground</v>
      </c>
      <c r="N1311" s="207"/>
      <c r="O1311" s="207"/>
      <c r="P1311" s="207"/>
      <c r="Q1311" s="207"/>
      <c r="R1311" s="207"/>
      <c r="S1311" s="207"/>
      <c r="T1311" s="207"/>
      <c r="U1311" s="207" t="s">
        <v>3552</v>
      </c>
      <c r="V1311" s="209" t="s">
        <v>22104</v>
      </c>
      <c r="W1311" s="207"/>
      <c r="X1311" s="207"/>
      <c r="Y1311" s="207"/>
      <c r="Z1311" s="207"/>
      <c r="AA1311" s="209" t="s">
        <v>3554</v>
      </c>
      <c r="AB1311" s="225" t="s">
        <v>22105</v>
      </c>
      <c r="AC1311" s="210" t="s">
        <v>4169</v>
      </c>
      <c r="AD1311" s="210" t="s">
        <v>4169</v>
      </c>
      <c r="AE1311" s="210"/>
      <c r="AF1311" s="210"/>
      <c r="AG1311" t="str">
        <f>IFERROR(IF(COUNTIF(C1311:L1311,"Feed Ingredient")&gt;0,INDEX(ani_diet!T:T,MATCH(M1311,ani_diet!D:D,0)),""),"")</f>
        <v>Hevea brasiliensis Seed Cake</v>
      </c>
      <c r="AH1311" s="60" t="str">
        <f>IF(IFERROR(IF(MATCH("Feed Ingredient", AOM[[#This Row],[L1]:[L10]],0)&gt;0, TRUE, FALSE), FALSE)=TRUE,IFERROR(VLOOKUP(M1311, ani_diet!C:C, 1, FALSE), "No Match"),FALSE)</f>
        <v>No Match</v>
      </c>
      <c r="AI1311" t="s">
        <v>22106</v>
      </c>
      <c r="AL1311" t="str">
        <f>IFERROR(IF(COUNTIF(C1311:L1311,"Feed Ingredient")&gt;0,INDEX(ani_diet!T:T,MATCH(M1311,ani_diet!D:D,0)),""),"")</f>
        <v>Hevea brasiliensis Seed Cake</v>
      </c>
    </row>
    <row r="1312" spans="1:38">
      <c r="A1312" t="str">
        <f>_xlfn.TEXTJOIN("/",TRUE,AOM[[#This Row],[L1]:[L10]])</f>
        <v>Management/Livestock Management/Feed Characteristic/Feed Composition/Feed Ingredient/Forage Plants/Forage Trees/Hevea brasiliensis/Hevea brasiliensis Seed</v>
      </c>
      <c r="B1312" s="207" t="s">
        <v>22107</v>
      </c>
      <c r="C1312" s="207" t="s">
        <v>17896</v>
      </c>
      <c r="D1312" s="207" t="s">
        <v>17898</v>
      </c>
      <c r="E1312" s="207" t="s">
        <v>17908</v>
      </c>
      <c r="F1312" s="207" t="s">
        <v>18308</v>
      </c>
      <c r="G1312" s="207" t="s">
        <v>18309</v>
      </c>
      <c r="H1312" s="207" t="s">
        <v>20736</v>
      </c>
      <c r="I1312" s="207" t="s">
        <v>21507</v>
      </c>
      <c r="J1312" s="207" t="s">
        <v>3552</v>
      </c>
      <c r="K1312" s="207" t="s">
        <v>22102</v>
      </c>
      <c r="L1312" s="207"/>
      <c r="M1312" t="str" cm="1">
        <f t="array" ref="M1312">LOOKUP(2,1/(C1312:L1312&lt;&gt;""),C1312:L1312)</f>
        <v>Hevea brasiliensis Seed</v>
      </c>
      <c r="N1312" s="207"/>
      <c r="O1312" s="207"/>
      <c r="P1312" s="207"/>
      <c r="Q1312" s="207"/>
      <c r="R1312" s="207"/>
      <c r="S1312" s="207"/>
      <c r="T1312" s="207"/>
      <c r="U1312" s="207" t="s">
        <v>3552</v>
      </c>
      <c r="V1312" s="209" t="s">
        <v>22104</v>
      </c>
      <c r="W1312" s="207"/>
      <c r="X1312" s="207"/>
      <c r="Y1312" s="207"/>
      <c r="Z1312" s="207"/>
      <c r="AA1312" s="209" t="s">
        <v>3554</v>
      </c>
      <c r="AB1312" s="209" t="s">
        <v>4169</v>
      </c>
      <c r="AC1312" s="210" t="s">
        <v>4169</v>
      </c>
      <c r="AD1312" s="210" t="s">
        <v>4169</v>
      </c>
      <c r="AE1312" s="210"/>
      <c r="AF1312" s="210"/>
      <c r="AG1312" t="str">
        <f>IFERROR(IF(COUNTIF(C1312:L1312,"Feed Ingredient")&gt;0,INDEX(ani_diet!T:T,MATCH(M1312,ani_diet!D:D,0)),""),"")</f>
        <v>Hevea brasiliensis Seed</v>
      </c>
      <c r="AH1312" s="60" t="str">
        <f>IF(IFERROR(IF(MATCH("Feed Ingredient", AOM[[#This Row],[L1]:[L10]],0)&gt;0, TRUE, FALSE), FALSE)=TRUE,IFERROR(VLOOKUP(M1312, ani_diet!C:C, 1, FALSE), "No Match"),FALSE)</f>
        <v>Hevea brasiliensis Seed</v>
      </c>
      <c r="AI1312" t="s">
        <v>4169</v>
      </c>
      <c r="AL1312" t="str">
        <f>IFERROR(IF(COUNTIF(C1312:L1312,"Feed Ingredient")&gt;0,INDEX(ani_diet!T:T,MATCH(M1312,ani_diet!D:D,0)),""),"")</f>
        <v>Hevea brasiliensis Seed</v>
      </c>
    </row>
    <row r="1313" spans="1:38">
      <c r="A1313" t="str">
        <f>_xlfn.TEXTJOIN("/",TRUE,AOM[[#This Row],[L1]:[L10]])</f>
        <v>Management/Livestock Management/Feed Characteristic/Feed Composition/Feed Ingredient/Forage Plants/Forage Trees/Hoodia gordonii</v>
      </c>
      <c r="B1313" s="207" t="s">
        <v>22108</v>
      </c>
      <c r="C1313" s="207" t="s">
        <v>17896</v>
      </c>
      <c r="D1313" s="207" t="s">
        <v>17898</v>
      </c>
      <c r="E1313" s="207" t="s">
        <v>17908</v>
      </c>
      <c r="F1313" s="207" t="s">
        <v>18308</v>
      </c>
      <c r="G1313" s="207" t="s">
        <v>18309</v>
      </c>
      <c r="H1313" s="207" t="s">
        <v>20736</v>
      </c>
      <c r="I1313" s="207" t="s">
        <v>21507</v>
      </c>
      <c r="J1313" s="207" t="s">
        <v>22109</v>
      </c>
      <c r="K1313" s="207"/>
      <c r="L1313" s="207"/>
      <c r="M1313" t="str" cm="1">
        <f t="array" ref="M1313">LOOKUP(2,1/(C1313:L1313&lt;&gt;""),C1313:L1313)</f>
        <v>Hoodia gordonii</v>
      </c>
      <c r="N1313" s="207"/>
      <c r="O1313" s="207"/>
      <c r="P1313" s="207"/>
      <c r="Q1313" s="207"/>
      <c r="R1313" s="207"/>
      <c r="S1313" s="207"/>
      <c r="T1313" s="207"/>
      <c r="U1313" s="207" t="s">
        <v>22109</v>
      </c>
      <c r="V1313" s="209" t="s">
        <v>22110</v>
      </c>
      <c r="W1313" s="207"/>
      <c r="X1313" s="207"/>
      <c r="Y1313" s="207"/>
      <c r="Z1313" s="207"/>
      <c r="AA1313" s="209" t="s">
        <v>22111</v>
      </c>
      <c r="AB1313" s="209" t="s">
        <v>4169</v>
      </c>
      <c r="AC1313" s="210" t="s">
        <v>4169</v>
      </c>
      <c r="AD1313" s="210" t="s">
        <v>18766</v>
      </c>
      <c r="AE1313" s="210"/>
      <c r="AF1313" s="210" t="s">
        <v>18767</v>
      </c>
      <c r="AG1313" t="str">
        <f>IFERROR(IF(COUNTIF(C1313:L1313,"Feed Ingredient")&gt;0,INDEX(ani_diet!T:T,MATCH(M1313,ani_diet!D:D,0)),""),"")</f>
        <v>Hoodia gordonii</v>
      </c>
      <c r="AH1313" s="60" t="str">
        <f>IF(IFERROR(IF(MATCH("Feed Ingredient", AOM[[#This Row],[L1]:[L10]],0)&gt;0, TRUE, FALSE), FALSE)=TRUE,IFERROR(VLOOKUP(M1313, ani_diet!C:C, 1, FALSE), "No Match"),FALSE)</f>
        <v>Hoodia gordonii</v>
      </c>
      <c r="AI1313" t="s">
        <v>3539</v>
      </c>
      <c r="AL1313" t="str">
        <f>IFERROR(IF(COUNTIF(C1313:L1313,"Feed Ingredient")&gt;0,INDEX(ani_diet!T:T,MATCH(M1313,ani_diet!D:D,0)),""),"")</f>
        <v>Hoodia gordonii</v>
      </c>
    </row>
    <row r="1314" spans="1:38">
      <c r="A1314" t="str">
        <f>_xlfn.TEXTJOIN("/",TRUE,AOM[[#This Row],[L1]:[L10]])</f>
        <v>Management/Livestock Management/Feed Characteristic/Feed Composition/Feed Ingredient/Forage Plants/Forage Trees/Jatropha curcas/Jatropha curcas Cake/Jatropha curcas Cake Defatted Dried Ground</v>
      </c>
      <c r="B1314" s="207" t="s">
        <v>22112</v>
      </c>
      <c r="C1314" s="207" t="s">
        <v>17896</v>
      </c>
      <c r="D1314" s="207" t="s">
        <v>17898</v>
      </c>
      <c r="E1314" s="207" t="s">
        <v>17908</v>
      </c>
      <c r="F1314" s="207" t="s">
        <v>18308</v>
      </c>
      <c r="G1314" s="207" t="s">
        <v>18309</v>
      </c>
      <c r="H1314" s="207" t="s">
        <v>20736</v>
      </c>
      <c r="I1314" s="207" t="s">
        <v>21507</v>
      </c>
      <c r="J1314" s="207" t="s">
        <v>5021</v>
      </c>
      <c r="K1314" s="207" t="s">
        <v>22113</v>
      </c>
      <c r="L1314" s="207" t="s">
        <v>22114</v>
      </c>
      <c r="M1314" t="str" cm="1">
        <f t="array" ref="M1314">LOOKUP(2,1/(C1314:L1314&lt;&gt;""),C1314:L1314)</f>
        <v>Jatropha curcas Cake Defatted Dried Ground</v>
      </c>
      <c r="N1314" s="207" t="s">
        <v>22115</v>
      </c>
      <c r="O1314" s="207"/>
      <c r="P1314" s="207"/>
      <c r="Q1314" s="207"/>
      <c r="R1314" s="207"/>
      <c r="S1314" s="207"/>
      <c r="T1314" s="207"/>
      <c r="U1314" s="207" t="s">
        <v>5021</v>
      </c>
      <c r="V1314" s="209" t="s">
        <v>19795</v>
      </c>
      <c r="W1314" s="207"/>
      <c r="X1314" s="207"/>
      <c r="Y1314" s="207"/>
      <c r="Z1314" s="207"/>
      <c r="AA1314" s="209" t="s">
        <v>5022</v>
      </c>
      <c r="AB1314" s="209" t="s">
        <v>4169</v>
      </c>
      <c r="AC1314" s="210" t="s">
        <v>4169</v>
      </c>
      <c r="AD1314" s="210">
        <v>2191</v>
      </c>
      <c r="AE1314" s="210"/>
      <c r="AF1314" s="210" t="s">
        <v>19516</v>
      </c>
      <c r="AG1314" t="str">
        <f>IFERROR(IF(COUNTIF(C1314:L1314,"Feed Ingredient")&gt;0,INDEX(ani_diet!T:T,MATCH(M1314,ani_diet!D:D,0)),""),"")</f>
        <v>Jatropha curcas Cake</v>
      </c>
      <c r="AH1314" s="60" t="str">
        <f>IF(IFERROR(IF(MATCH("Feed Ingredient", AOM[[#This Row],[L1]:[L10]],0)&gt;0, TRUE, FALSE), FALSE)=TRUE,IFERROR(VLOOKUP(M1314, ani_diet!C:C, 1, FALSE), "No Match"),FALSE)</f>
        <v>No Match</v>
      </c>
      <c r="AI1314" t="s">
        <v>3539</v>
      </c>
      <c r="AL1314" t="str">
        <f>IFERROR(IF(COUNTIF(C1314:L1314,"Feed Ingredient")&gt;0,INDEX(ani_diet!T:T,MATCH(M1314,ani_diet!D:D,0)),""),"")</f>
        <v>Jatropha curcas Cake</v>
      </c>
    </row>
    <row r="1315" spans="1:38">
      <c r="A1315" t="str">
        <f>_xlfn.TEXTJOIN("/",TRUE,AOM[[#This Row],[L1]:[L10]])</f>
        <v>Management/Livestock Management/Feed Characteristic/Feed Composition/Feed Ingredient/Forage Plants/Forage Trees/Jatropha curcas/Jatropha curcas Cake/Jatropha curcas Cake Defatted Ground</v>
      </c>
      <c r="B1315" s="207" t="s">
        <v>22116</v>
      </c>
      <c r="C1315" s="207" t="s">
        <v>17896</v>
      </c>
      <c r="D1315" s="207" t="s">
        <v>17898</v>
      </c>
      <c r="E1315" s="207" t="s">
        <v>17908</v>
      </c>
      <c r="F1315" s="207" t="s">
        <v>18308</v>
      </c>
      <c r="G1315" s="207" t="s">
        <v>18309</v>
      </c>
      <c r="H1315" s="207" t="s">
        <v>20736</v>
      </c>
      <c r="I1315" s="207" t="s">
        <v>21507</v>
      </c>
      <c r="J1315" s="207" t="s">
        <v>5021</v>
      </c>
      <c r="K1315" s="207" t="s">
        <v>22113</v>
      </c>
      <c r="L1315" s="207" t="s">
        <v>22117</v>
      </c>
      <c r="M1315" t="str" cm="1">
        <f t="array" ref="M1315">LOOKUP(2,1/(C1315:L1315&lt;&gt;""),C1315:L1315)</f>
        <v>Jatropha curcas Cake Defatted Ground</v>
      </c>
      <c r="N1315" s="207" t="s">
        <v>22118</v>
      </c>
      <c r="O1315" s="207"/>
      <c r="P1315" s="207"/>
      <c r="Q1315" s="207"/>
      <c r="R1315" s="207"/>
      <c r="S1315" s="207"/>
      <c r="T1315" s="207"/>
      <c r="U1315" s="207" t="s">
        <v>5021</v>
      </c>
      <c r="V1315" s="209" t="s">
        <v>19795</v>
      </c>
      <c r="W1315" s="207"/>
      <c r="X1315" s="207"/>
      <c r="Y1315" s="207"/>
      <c r="Z1315" s="207"/>
      <c r="AA1315" s="209" t="s">
        <v>5022</v>
      </c>
      <c r="AB1315" s="211" t="s">
        <v>22119</v>
      </c>
      <c r="AC1315" s="210" t="s">
        <v>4169</v>
      </c>
      <c r="AD1315" s="210" t="s">
        <v>22120</v>
      </c>
      <c r="AE1315" s="210"/>
      <c r="AF1315" s="210" t="s">
        <v>22121</v>
      </c>
      <c r="AG1315" t="str">
        <f>IFERROR(IF(COUNTIF(C1315:L1315,"Feed Ingredient")&gt;0,INDEX(ani_diet!T:T,MATCH(M1315,ani_diet!D:D,0)),""),"")</f>
        <v>Jatropha curcas Cake</v>
      </c>
      <c r="AH1315" s="60" t="str">
        <f>IF(IFERROR(IF(MATCH("Feed Ingredient", AOM[[#This Row],[L1]:[L10]],0)&gt;0, TRUE, FALSE), FALSE)=TRUE,IFERROR(VLOOKUP(M1315, ani_diet!C:C, 1, FALSE), "No Match"),FALSE)</f>
        <v>No Match</v>
      </c>
      <c r="AI1315" t="s">
        <v>3539</v>
      </c>
      <c r="AL1315" t="str">
        <f>IFERROR(IF(COUNTIF(C1315:L1315,"Feed Ingredient")&gt;0,INDEX(ani_diet!T:T,MATCH(M1315,ani_diet!D:D,0)),""),"")</f>
        <v>Jatropha curcas Cake</v>
      </c>
    </row>
    <row r="1316" spans="1:38">
      <c r="A1316" t="str">
        <f>_xlfn.TEXTJOIN("/",TRUE,AOM[[#This Row],[L1]:[L10]])</f>
        <v>Management/Livestock Management/Feed Characteristic/Feed Composition/Feed Ingredient/Forage Plants/Forage Trees/Jatropha curcas/Jatropha curcas Cake/Jatropha curcas Cake Dried Ground</v>
      </c>
      <c r="B1316" s="207" t="s">
        <v>22122</v>
      </c>
      <c r="C1316" s="207" t="s">
        <v>17896</v>
      </c>
      <c r="D1316" s="207" t="s">
        <v>17898</v>
      </c>
      <c r="E1316" s="207" t="s">
        <v>17908</v>
      </c>
      <c r="F1316" s="207" t="s">
        <v>18308</v>
      </c>
      <c r="G1316" s="207" t="s">
        <v>18309</v>
      </c>
      <c r="H1316" s="207" t="s">
        <v>20736</v>
      </c>
      <c r="I1316" s="207" t="s">
        <v>21507</v>
      </c>
      <c r="J1316" s="207" t="s">
        <v>5021</v>
      </c>
      <c r="K1316" s="207" t="s">
        <v>22113</v>
      </c>
      <c r="L1316" s="207" t="s">
        <v>22123</v>
      </c>
      <c r="M1316" t="str" cm="1">
        <f t="array" ref="M1316">LOOKUP(2,1/(C1316:L1316&lt;&gt;""),C1316:L1316)</f>
        <v>Jatropha curcas Cake Dried Ground</v>
      </c>
      <c r="N1316" s="207" t="s">
        <v>22124</v>
      </c>
      <c r="O1316" s="207"/>
      <c r="P1316" s="207"/>
      <c r="Q1316" s="207"/>
      <c r="R1316" s="207"/>
      <c r="S1316" s="207"/>
      <c r="T1316" s="207"/>
      <c r="U1316" s="207" t="s">
        <v>5021</v>
      </c>
      <c r="V1316" s="209" t="s">
        <v>19795</v>
      </c>
      <c r="W1316" s="207"/>
      <c r="X1316" s="207"/>
      <c r="Y1316" s="207"/>
      <c r="Z1316" s="207"/>
      <c r="AA1316" s="209" t="s">
        <v>5022</v>
      </c>
      <c r="AB1316" s="209" t="s">
        <v>4169</v>
      </c>
      <c r="AC1316" s="210" t="s">
        <v>4169</v>
      </c>
      <c r="AD1316" s="210">
        <v>2191</v>
      </c>
      <c r="AE1316" s="210"/>
      <c r="AF1316" s="210" t="s">
        <v>19516</v>
      </c>
      <c r="AG1316" t="str">
        <f>IFERROR(IF(COUNTIF(C1316:L1316,"Feed Ingredient")&gt;0,INDEX(ani_diet!T:T,MATCH(M1316,ani_diet!D:D,0)),""),"")</f>
        <v>Jatropha curcas Cake</v>
      </c>
      <c r="AH1316" s="60" t="str">
        <f>IF(IFERROR(IF(MATCH("Feed Ingredient", AOM[[#This Row],[L1]:[L10]],0)&gt;0, TRUE, FALSE), FALSE)=TRUE,IFERROR(VLOOKUP(M1316, ani_diet!C:C, 1, FALSE), "No Match"),FALSE)</f>
        <v>No Match</v>
      </c>
      <c r="AI1316" t="s">
        <v>3539</v>
      </c>
      <c r="AL1316" t="str">
        <f>IFERROR(IF(COUNTIF(C1316:L1316,"Feed Ingredient")&gt;0,INDEX(ani_diet!T:T,MATCH(M1316,ani_diet!D:D,0)),""),"")</f>
        <v>Jatropha curcas Cake</v>
      </c>
    </row>
    <row r="1317" spans="1:38">
      <c r="A1317" t="str">
        <f>_xlfn.TEXTJOIN("/",TRUE,AOM[[#This Row],[L1]:[L10]])</f>
        <v>Management/Livestock Management/Feed Characteristic/Feed Composition/Feed Ingredient/Forage Plants/Forage Trees/Jatropha curcas/Jatropha curcas Cake/Jatropha curcas Cake Ground</v>
      </c>
      <c r="B1317" s="207" t="s">
        <v>22125</v>
      </c>
      <c r="C1317" s="207" t="s">
        <v>17896</v>
      </c>
      <c r="D1317" s="207" t="s">
        <v>17898</v>
      </c>
      <c r="E1317" s="207" t="s">
        <v>17908</v>
      </c>
      <c r="F1317" s="207" t="s">
        <v>18308</v>
      </c>
      <c r="G1317" s="207" t="s">
        <v>18309</v>
      </c>
      <c r="H1317" s="207" t="s">
        <v>20736</v>
      </c>
      <c r="I1317" s="207" t="s">
        <v>21507</v>
      </c>
      <c r="J1317" s="207" t="s">
        <v>5021</v>
      </c>
      <c r="K1317" s="207" t="s">
        <v>22113</v>
      </c>
      <c r="L1317" s="207" t="s">
        <v>22126</v>
      </c>
      <c r="M1317" t="str" cm="1">
        <f t="array" ref="M1317">LOOKUP(2,1/(C1317:L1317&lt;&gt;""),C1317:L1317)</f>
        <v>Jatropha curcas Cake Ground</v>
      </c>
      <c r="N1317" s="207" t="s">
        <v>22127</v>
      </c>
      <c r="O1317" s="207"/>
      <c r="P1317" s="207"/>
      <c r="Q1317" s="207"/>
      <c r="R1317" s="207"/>
      <c r="S1317" s="207"/>
      <c r="T1317" s="207"/>
      <c r="U1317" s="207" t="s">
        <v>5021</v>
      </c>
      <c r="V1317" s="209" t="s">
        <v>19795</v>
      </c>
      <c r="W1317" s="207"/>
      <c r="X1317" s="207"/>
      <c r="Y1317" s="207"/>
      <c r="Z1317" s="207"/>
      <c r="AA1317" s="209" t="s">
        <v>5022</v>
      </c>
      <c r="AB1317" s="209" t="s">
        <v>4169</v>
      </c>
      <c r="AC1317" s="210" t="s">
        <v>4169</v>
      </c>
      <c r="AD1317" s="210">
        <v>2191</v>
      </c>
      <c r="AE1317" s="210"/>
      <c r="AF1317" s="210" t="s">
        <v>19516</v>
      </c>
      <c r="AG1317" t="str">
        <f>IFERROR(IF(COUNTIF(C1317:L1317,"Feed Ingredient")&gt;0,INDEX(ani_diet!T:T,MATCH(M1317,ani_diet!D:D,0)),""),"")</f>
        <v>Jatropha curcas Cake</v>
      </c>
      <c r="AH1317" s="60" t="str">
        <f>IF(IFERROR(IF(MATCH("Feed Ingredient", AOM[[#This Row],[L1]:[L10]],0)&gt;0, TRUE, FALSE), FALSE)=TRUE,IFERROR(VLOOKUP(M1317, ani_diet!C:C, 1, FALSE), "No Match"),FALSE)</f>
        <v>No Match</v>
      </c>
      <c r="AI1317" t="s">
        <v>3539</v>
      </c>
      <c r="AL1317" t="str">
        <f>IFERROR(IF(COUNTIF(C1317:L1317,"Feed Ingredient")&gt;0,INDEX(ani_diet!T:T,MATCH(M1317,ani_diet!D:D,0)),""),"")</f>
        <v>Jatropha curcas Cake</v>
      </c>
    </row>
    <row r="1318" spans="1:38">
      <c r="A1318" t="str">
        <f>_xlfn.TEXTJOIN("/",TRUE,AOM[[#This Row],[L1]:[L10]])</f>
        <v>Management/Livestock Management/Feed Characteristic/Feed Composition/Feed Ingredient/Forage Plants/Forage Trees/Jatropha curcas/Jatropha curcas Kernel/Jatropha curcas Kernel Dried Ground</v>
      </c>
      <c r="B1318" s="207" t="s">
        <v>22128</v>
      </c>
      <c r="C1318" s="207" t="s">
        <v>17896</v>
      </c>
      <c r="D1318" s="207" t="s">
        <v>17898</v>
      </c>
      <c r="E1318" s="207" t="s">
        <v>17908</v>
      </c>
      <c r="F1318" s="207" t="s">
        <v>18308</v>
      </c>
      <c r="G1318" s="207" t="s">
        <v>18309</v>
      </c>
      <c r="H1318" s="207" t="s">
        <v>20736</v>
      </c>
      <c r="I1318" s="207" t="s">
        <v>21507</v>
      </c>
      <c r="J1318" s="207" t="s">
        <v>5021</v>
      </c>
      <c r="K1318" s="207" t="s">
        <v>22129</v>
      </c>
      <c r="L1318" s="207" t="s">
        <v>22130</v>
      </c>
      <c r="M1318" t="str" cm="1">
        <f t="array" ref="M1318">LOOKUP(2,1/(C1318:L1318&lt;&gt;""),C1318:L1318)</f>
        <v>Jatropha curcas Kernel Dried Ground</v>
      </c>
      <c r="N1318" s="207" t="s">
        <v>22131</v>
      </c>
      <c r="O1318" s="207"/>
      <c r="P1318" s="207"/>
      <c r="Q1318" s="207"/>
      <c r="R1318" s="207"/>
      <c r="S1318" s="207"/>
      <c r="T1318" s="207"/>
      <c r="U1318" s="207" t="s">
        <v>5021</v>
      </c>
      <c r="V1318" s="209" t="s">
        <v>19795</v>
      </c>
      <c r="W1318" s="207"/>
      <c r="X1318" s="207"/>
      <c r="Y1318" s="207"/>
      <c r="Z1318" s="207"/>
      <c r="AA1318" s="209" t="s">
        <v>5022</v>
      </c>
      <c r="AB1318" s="211" t="s">
        <v>22132</v>
      </c>
      <c r="AC1318" s="210" t="s">
        <v>4169</v>
      </c>
      <c r="AD1318" s="210" t="s">
        <v>18766</v>
      </c>
      <c r="AE1318" s="210"/>
      <c r="AF1318" s="210" t="s">
        <v>18767</v>
      </c>
      <c r="AG1318" t="str">
        <f>IFERROR(IF(COUNTIF(C1318:L1318,"Feed Ingredient")&gt;0,INDEX(ani_diet!T:T,MATCH(M1318,ani_diet!D:D,0)),""),"")</f>
        <v/>
      </c>
      <c r="AH1318" s="60" t="str">
        <f>IF(IFERROR(IF(MATCH("Feed Ingredient", AOM[[#This Row],[L1]:[L10]],0)&gt;0, TRUE, FALSE), FALSE)=TRUE,IFERROR(VLOOKUP(M1318, ani_diet!C:C, 1, FALSE), "No Match"),FALSE)</f>
        <v>No Match</v>
      </c>
      <c r="AI1318" t="s">
        <v>3539</v>
      </c>
      <c r="AL1318" t="str">
        <f>IFERROR(IF(COUNTIF(C1318:L1318,"Feed Ingredient")&gt;0,INDEX(ani_diet!T:T,MATCH(M1318,ani_diet!D:D,0)),""),"")</f>
        <v/>
      </c>
    </row>
    <row r="1319" spans="1:38">
      <c r="A1319" t="str">
        <f>_xlfn.TEXTJOIN("/",TRUE,AOM[[#This Row],[L1]:[L10]])</f>
        <v>Management/Livestock Management/Feed Characteristic/Feed Composition/Feed Ingredient/Forage Plants/Forage Trees/Jatropha curcas/Jatropha curcas Kernel/Jatropha curcas Kernel Ground</v>
      </c>
      <c r="B1319" s="207" t="s">
        <v>22133</v>
      </c>
      <c r="C1319" s="207" t="s">
        <v>17896</v>
      </c>
      <c r="D1319" s="207" t="s">
        <v>17898</v>
      </c>
      <c r="E1319" s="207" t="s">
        <v>17908</v>
      </c>
      <c r="F1319" s="207" t="s">
        <v>18308</v>
      </c>
      <c r="G1319" s="207" t="s">
        <v>18309</v>
      </c>
      <c r="H1319" s="207" t="s">
        <v>20736</v>
      </c>
      <c r="I1319" s="207" t="s">
        <v>21507</v>
      </c>
      <c r="J1319" s="207" t="s">
        <v>5021</v>
      </c>
      <c r="K1319" s="207" t="s">
        <v>22129</v>
      </c>
      <c r="L1319" s="207" t="s">
        <v>22134</v>
      </c>
      <c r="M1319" t="str" cm="1">
        <f t="array" ref="M1319">LOOKUP(2,1/(C1319:L1319&lt;&gt;""),C1319:L1319)</f>
        <v>Jatropha curcas Kernel Ground</v>
      </c>
      <c r="N1319" s="207" t="s">
        <v>22135</v>
      </c>
      <c r="O1319" s="207"/>
      <c r="P1319" s="207"/>
      <c r="Q1319" s="207"/>
      <c r="R1319" s="207"/>
      <c r="S1319" s="207"/>
      <c r="T1319" s="207"/>
      <c r="U1319" s="207" t="s">
        <v>5021</v>
      </c>
      <c r="V1319" s="209" t="s">
        <v>19795</v>
      </c>
      <c r="W1319" s="207"/>
      <c r="X1319" s="207"/>
      <c r="Y1319" s="207"/>
      <c r="Z1319" s="207"/>
      <c r="AA1319" s="209" t="s">
        <v>5022</v>
      </c>
      <c r="AB1319" s="211" t="s">
        <v>22132</v>
      </c>
      <c r="AC1319" s="210" t="s">
        <v>4169</v>
      </c>
      <c r="AD1319" s="210" t="s">
        <v>4169</v>
      </c>
      <c r="AE1319" s="210"/>
      <c r="AF1319" s="210" t="s">
        <v>18767</v>
      </c>
      <c r="AG1319" t="str">
        <f>IFERROR(IF(COUNTIF(C1319:L1319,"Feed Ingredient")&gt;0,INDEX(ani_diet!T:T,MATCH(M1319,ani_diet!D:D,0)),""),"")</f>
        <v>Jatropha curcas Kernel</v>
      </c>
      <c r="AH1319" s="60" t="str">
        <f>IF(IFERROR(IF(MATCH("Feed Ingredient", AOM[[#This Row],[L1]:[L10]],0)&gt;0, TRUE, FALSE), FALSE)=TRUE,IFERROR(VLOOKUP(M1319, ani_diet!C:C, 1, FALSE), "No Match"),FALSE)</f>
        <v>No Match</v>
      </c>
      <c r="AI1319" t="s">
        <v>3539</v>
      </c>
      <c r="AL1319" t="str">
        <f>IFERROR(IF(COUNTIF(C1319:L1319,"Feed Ingredient")&gt;0,INDEX(ani_diet!T:T,MATCH(M1319,ani_diet!D:D,0)),""),"")</f>
        <v>Jatropha curcas Kernel</v>
      </c>
    </row>
    <row r="1320" spans="1:38">
      <c r="A1320" t="str">
        <f>_xlfn.TEXTJOIN("/",TRUE,AOM[[#This Row],[L1]:[L10]])</f>
        <v>Management/Livestock Management/Feed Characteristic/Feed Composition/Feed Ingredient/Forage Plants/Forage Trees/Jatropha curcas/Jatropha curcas Kernel</v>
      </c>
      <c r="B1320" s="207" t="s">
        <v>22136</v>
      </c>
      <c r="C1320" s="207" t="s">
        <v>17896</v>
      </c>
      <c r="D1320" s="207" t="s">
        <v>17898</v>
      </c>
      <c r="E1320" s="207" t="s">
        <v>17908</v>
      </c>
      <c r="F1320" s="207" t="s">
        <v>18308</v>
      </c>
      <c r="G1320" s="207" t="s">
        <v>18309</v>
      </c>
      <c r="H1320" s="207" t="s">
        <v>20736</v>
      </c>
      <c r="I1320" s="207" t="s">
        <v>21507</v>
      </c>
      <c r="J1320" s="207" t="s">
        <v>5021</v>
      </c>
      <c r="K1320" s="207" t="s">
        <v>22129</v>
      </c>
      <c r="L1320" s="207"/>
      <c r="M1320" t="str" cm="1">
        <f t="array" ref="M1320">LOOKUP(2,1/(C1320:L1320&lt;&gt;""),C1320:L1320)</f>
        <v>Jatropha curcas Kernel</v>
      </c>
      <c r="N1320" s="207"/>
      <c r="O1320" s="207"/>
      <c r="P1320" s="207"/>
      <c r="Q1320" s="207"/>
      <c r="R1320" s="207"/>
      <c r="S1320" s="207"/>
      <c r="T1320" s="207"/>
      <c r="U1320" s="207" t="s">
        <v>5021</v>
      </c>
      <c r="V1320" s="209" t="s">
        <v>19795</v>
      </c>
      <c r="W1320" s="207"/>
      <c r="X1320" s="207"/>
      <c r="Y1320" s="207"/>
      <c r="Z1320" s="207"/>
      <c r="AA1320" s="209" t="s">
        <v>5022</v>
      </c>
      <c r="AB1320" s="211" t="s">
        <v>22132</v>
      </c>
      <c r="AC1320" s="210" t="s">
        <v>4169</v>
      </c>
      <c r="AD1320" s="210" t="s">
        <v>4169</v>
      </c>
      <c r="AE1320" s="210"/>
      <c r="AF1320" s="210" t="s">
        <v>18767</v>
      </c>
      <c r="AG1320" t="str">
        <f>IFERROR(IF(COUNTIF(C1320:L1320,"Feed Ingredient")&gt;0,INDEX(ani_diet!T:T,MATCH(M1320,ani_diet!D:D,0)),""),"")</f>
        <v>Jatropha curcas Kernel</v>
      </c>
      <c r="AH1320" s="60" t="str">
        <f>IF(IFERROR(IF(MATCH("Feed Ingredient", AOM[[#This Row],[L1]:[L10]],0)&gt;0, TRUE, FALSE), FALSE)=TRUE,IFERROR(VLOOKUP(M1320, ani_diet!C:C, 1, FALSE), "No Match"),FALSE)</f>
        <v>Jatropha curcas Kernel</v>
      </c>
      <c r="AI1320" t="s">
        <v>3539</v>
      </c>
      <c r="AL1320" t="str">
        <f>IFERROR(IF(COUNTIF(C1320:L1320,"Feed Ingredient")&gt;0,INDEX(ani_diet!T:T,MATCH(M1320,ani_diet!D:D,0)),""),"")</f>
        <v>Jatropha curcas Kernel</v>
      </c>
    </row>
    <row r="1321" spans="1:38">
      <c r="A1321" t="str">
        <f>_xlfn.TEXTJOIN("/",TRUE,AOM[[#This Row],[L1]:[L10]])</f>
        <v>Management/Livestock Management/Feed Characteristic/Feed Composition/Feed Ingredient/Forage Plants/Forage Trees/Jatropha curcas/Jatropha curcas Leaves/Jatropha curcas Leaves Dried Ground</v>
      </c>
      <c r="B1321" s="207" t="s">
        <v>22137</v>
      </c>
      <c r="C1321" s="207" t="s">
        <v>17896</v>
      </c>
      <c r="D1321" s="207" t="s">
        <v>17898</v>
      </c>
      <c r="E1321" s="207" t="s">
        <v>17908</v>
      </c>
      <c r="F1321" s="207" t="s">
        <v>18308</v>
      </c>
      <c r="G1321" s="207" t="s">
        <v>18309</v>
      </c>
      <c r="H1321" s="207" t="s">
        <v>20736</v>
      </c>
      <c r="I1321" s="207" t="s">
        <v>21507</v>
      </c>
      <c r="J1321" s="207" t="s">
        <v>5021</v>
      </c>
      <c r="K1321" s="207" t="s">
        <v>22138</v>
      </c>
      <c r="L1321" s="207" t="s">
        <v>22139</v>
      </c>
      <c r="M1321" t="str" cm="1">
        <f t="array" ref="M1321">LOOKUP(2,1/(C1321:L1321&lt;&gt;""),C1321:L1321)</f>
        <v>Jatropha curcas Leaves Dried Ground</v>
      </c>
      <c r="N1321" s="207"/>
      <c r="O1321" s="207"/>
      <c r="P1321" s="207"/>
      <c r="Q1321" s="207"/>
      <c r="R1321" s="207"/>
      <c r="S1321" s="207"/>
      <c r="T1321" s="207"/>
      <c r="U1321" s="207" t="s">
        <v>5021</v>
      </c>
      <c r="V1321" s="209" t="s">
        <v>19795</v>
      </c>
      <c r="W1321" s="207"/>
      <c r="X1321" s="207"/>
      <c r="Y1321" s="207"/>
      <c r="Z1321" s="207"/>
      <c r="AA1321" s="209" t="s">
        <v>5022</v>
      </c>
      <c r="AB1321" s="212" t="s">
        <v>4169</v>
      </c>
      <c r="AC1321" s="210" t="s">
        <v>4169</v>
      </c>
      <c r="AD1321" s="210" t="s">
        <v>4169</v>
      </c>
      <c r="AE1321" s="210"/>
      <c r="AF1321" s="210" t="s">
        <v>18767</v>
      </c>
      <c r="AG1321" t="str">
        <f>IFERROR(IF(COUNTIF(C1321:L1321,"Feed Ingredient")&gt;0,INDEX(ani_diet!T:T,MATCH(M1321,ani_diet!D:D,0)),""),"")</f>
        <v>Jatropha curcas Leaves</v>
      </c>
      <c r="AH1321" s="60" t="str">
        <f>IF(IFERROR(IF(MATCH("Feed Ingredient", AOM[[#This Row],[L1]:[L10]],0)&gt;0, TRUE, FALSE), FALSE)=TRUE,IFERROR(VLOOKUP(M1321, ani_diet!C:C, 1, FALSE), "No Match"),FALSE)</f>
        <v>No Match</v>
      </c>
      <c r="AI1321" t="s">
        <v>3539</v>
      </c>
      <c r="AL1321" t="str">
        <f>IFERROR(IF(COUNTIF(C1321:L1321,"Feed Ingredient")&gt;0,INDEX(ani_diet!T:T,MATCH(M1321,ani_diet!D:D,0)),""),"")</f>
        <v>Jatropha curcas Leaves</v>
      </c>
    </row>
    <row r="1322" spans="1:38">
      <c r="A1322" t="str">
        <f>_xlfn.TEXTJOIN("/",TRUE,AOM[[#This Row],[L1]:[L10]])</f>
        <v>Management/Livestock Management/Feed Characteristic/Feed Composition/Feed Ingredient/Forage Plants/Forage Trees/Jatropha curcas/Jatropha curcas Leaves</v>
      </c>
      <c r="B1322" s="207" t="s">
        <v>22140</v>
      </c>
      <c r="C1322" s="207" t="s">
        <v>17896</v>
      </c>
      <c r="D1322" s="207" t="s">
        <v>17898</v>
      </c>
      <c r="E1322" s="207" t="s">
        <v>17908</v>
      </c>
      <c r="F1322" s="207" t="s">
        <v>18308</v>
      </c>
      <c r="G1322" s="207" t="s">
        <v>18309</v>
      </c>
      <c r="H1322" s="207" t="s">
        <v>20736</v>
      </c>
      <c r="I1322" s="207" t="s">
        <v>21507</v>
      </c>
      <c r="J1322" s="207" t="s">
        <v>5021</v>
      </c>
      <c r="K1322" s="207" t="s">
        <v>22138</v>
      </c>
      <c r="L1322" s="207"/>
      <c r="M1322" t="str" cm="1">
        <f t="array" ref="M1322">LOOKUP(2,1/(C1322:L1322&lt;&gt;""),C1322:L1322)</f>
        <v>Jatropha curcas Leaves</v>
      </c>
      <c r="N1322" s="207" t="s">
        <v>22141</v>
      </c>
      <c r="O1322" s="207"/>
      <c r="P1322" s="207"/>
      <c r="Q1322" s="207"/>
      <c r="R1322" s="207"/>
      <c r="S1322" s="207"/>
      <c r="T1322" s="207"/>
      <c r="U1322" s="207" t="s">
        <v>5021</v>
      </c>
      <c r="V1322" s="209" t="s">
        <v>19795</v>
      </c>
      <c r="W1322" s="207"/>
      <c r="X1322" s="207"/>
      <c r="Y1322" s="207"/>
      <c r="Z1322" s="207"/>
      <c r="AA1322" s="209" t="s">
        <v>5022</v>
      </c>
      <c r="AB1322" s="212" t="s">
        <v>22142</v>
      </c>
      <c r="AC1322" s="210" t="s">
        <v>4169</v>
      </c>
      <c r="AD1322" s="210" t="s">
        <v>4169</v>
      </c>
      <c r="AE1322" s="210"/>
      <c r="AF1322" s="210" t="s">
        <v>18767</v>
      </c>
      <c r="AG1322" t="str">
        <f>IFERROR(IF(COUNTIF(C1322:L1322,"Feed Ingredient")&gt;0,INDEX(ani_diet!T:T,MATCH(M1322,ani_diet!D:D,0)),""),"")</f>
        <v>Jatropha curcas Leaves</v>
      </c>
      <c r="AH1322" s="60" t="str">
        <f>IF(IFERROR(IF(MATCH("Feed Ingredient", AOM[[#This Row],[L1]:[L10]],0)&gt;0, TRUE, FALSE), FALSE)=TRUE,IFERROR(VLOOKUP(M1322, ani_diet!C:C, 1, FALSE), "No Match"),FALSE)</f>
        <v>Jatropha curcas Leaves</v>
      </c>
      <c r="AI1322" t="s">
        <v>3539</v>
      </c>
      <c r="AL1322" t="str">
        <f>IFERROR(IF(COUNTIF(C1322:L1322,"Feed Ingredient")&gt;0,INDEX(ani_diet!T:T,MATCH(M1322,ani_diet!D:D,0)),""),"")</f>
        <v>Jatropha curcas Leaves</v>
      </c>
    </row>
    <row r="1323" spans="1:38">
      <c r="A1323" t="str">
        <f>_xlfn.TEXTJOIN("/",TRUE,AOM[[#This Row],[L1]:[L10]])</f>
        <v>Management/Livestock Management/Feed Characteristic/Feed Composition/Feed Ingredient/Forage Plants/Forage Trees/Jatropha curcas/Jatropha curcas Seed/Jatropha curcas Seed Defatted Fermented Ground</v>
      </c>
      <c r="B1323" s="207" t="s">
        <v>22143</v>
      </c>
      <c r="C1323" s="207" t="s">
        <v>17896</v>
      </c>
      <c r="D1323" s="207" t="s">
        <v>17898</v>
      </c>
      <c r="E1323" s="207" t="s">
        <v>17908</v>
      </c>
      <c r="F1323" s="207" t="s">
        <v>18308</v>
      </c>
      <c r="G1323" s="207" t="s">
        <v>18309</v>
      </c>
      <c r="H1323" s="207" t="s">
        <v>20736</v>
      </c>
      <c r="I1323" s="207" t="s">
        <v>21507</v>
      </c>
      <c r="J1323" s="207" t="s">
        <v>5021</v>
      </c>
      <c r="K1323" s="207" t="s">
        <v>22144</v>
      </c>
      <c r="L1323" s="207" t="s">
        <v>22145</v>
      </c>
      <c r="M1323" t="str" cm="1">
        <f t="array" ref="M1323">LOOKUP(2,1/(C1323:L1323&lt;&gt;""),C1323:L1323)</f>
        <v>Jatropha curcas Seed Defatted Fermented Ground</v>
      </c>
      <c r="N1323" s="207" t="s">
        <v>22146</v>
      </c>
      <c r="O1323" s="207"/>
      <c r="P1323" s="207"/>
      <c r="Q1323" s="207"/>
      <c r="R1323" s="207"/>
      <c r="S1323" s="207"/>
      <c r="T1323" s="207"/>
      <c r="U1323" s="207" t="s">
        <v>5021</v>
      </c>
      <c r="V1323" s="209" t="s">
        <v>19795</v>
      </c>
      <c r="W1323" s="207"/>
      <c r="X1323" s="207"/>
      <c r="Y1323" s="207"/>
      <c r="Z1323" s="207"/>
      <c r="AA1323" s="209" t="s">
        <v>5022</v>
      </c>
      <c r="AB1323" s="209" t="s">
        <v>4169</v>
      </c>
      <c r="AC1323" s="210" t="s">
        <v>4169</v>
      </c>
      <c r="AD1323" s="210" t="s">
        <v>4169</v>
      </c>
      <c r="AE1323" s="210"/>
      <c r="AF1323" s="210" t="s">
        <v>18767</v>
      </c>
      <c r="AG1323" t="str">
        <f>IFERROR(IF(COUNTIF(C1323:L1323,"Feed Ingredient")&gt;0,INDEX(ani_diet!T:T,MATCH(M1323,ani_diet!D:D,0)),""),"")</f>
        <v>Jatropha curcas Seed</v>
      </c>
      <c r="AH1323" s="60" t="str">
        <f>IF(IFERROR(IF(MATCH("Feed Ingredient", AOM[[#This Row],[L1]:[L10]],0)&gt;0, TRUE, FALSE), FALSE)=TRUE,IFERROR(VLOOKUP(M1323, ani_diet!C:C, 1, FALSE), "No Match"),FALSE)</f>
        <v>No Match</v>
      </c>
      <c r="AI1323" t="s">
        <v>3539</v>
      </c>
      <c r="AL1323" t="str">
        <f>IFERROR(IF(COUNTIF(C1323:L1323,"Feed Ingredient")&gt;0,INDEX(ani_diet!T:T,MATCH(M1323,ani_diet!D:D,0)),""),"")</f>
        <v>Jatropha curcas Seed</v>
      </c>
    </row>
    <row r="1324" spans="1:38">
      <c r="A1324" t="str">
        <f>_xlfn.TEXTJOIN("/",TRUE,AOM[[#This Row],[L1]:[L10]])</f>
        <v>Management/Livestock Management/Feed Characteristic/Feed Composition/Feed Ingredient/Forage Plants/Forage Trees/Jatropha curcas/Jatropha curcas Seed/Jatropha curcas Seed Ground</v>
      </c>
      <c r="B1324" s="207" t="s">
        <v>22147</v>
      </c>
      <c r="C1324" s="207" t="s">
        <v>17896</v>
      </c>
      <c r="D1324" s="207" t="s">
        <v>17898</v>
      </c>
      <c r="E1324" s="207" t="s">
        <v>17908</v>
      </c>
      <c r="F1324" s="207" t="s">
        <v>18308</v>
      </c>
      <c r="G1324" s="207" t="s">
        <v>18309</v>
      </c>
      <c r="H1324" s="207" t="s">
        <v>20736</v>
      </c>
      <c r="I1324" s="207" t="s">
        <v>21507</v>
      </c>
      <c r="J1324" s="207" t="s">
        <v>5021</v>
      </c>
      <c r="K1324" s="207" t="s">
        <v>22144</v>
      </c>
      <c r="L1324" s="207" t="s">
        <v>22148</v>
      </c>
      <c r="M1324" t="str" cm="1">
        <f t="array" ref="M1324">LOOKUP(2,1/(C1324:L1324&lt;&gt;""),C1324:L1324)</f>
        <v>Jatropha curcas Seed Ground</v>
      </c>
      <c r="N1324" s="207" t="s">
        <v>22149</v>
      </c>
      <c r="O1324" s="207"/>
      <c r="P1324" s="207"/>
      <c r="Q1324" s="207"/>
      <c r="R1324" s="207"/>
      <c r="S1324" s="207"/>
      <c r="T1324" s="207"/>
      <c r="U1324" s="207" t="s">
        <v>5021</v>
      </c>
      <c r="V1324" s="209" t="s">
        <v>19795</v>
      </c>
      <c r="W1324" s="207"/>
      <c r="X1324" s="207"/>
      <c r="Y1324" s="207"/>
      <c r="Z1324" s="207"/>
      <c r="AA1324" s="209" t="s">
        <v>5022</v>
      </c>
      <c r="AB1324" s="209" t="s">
        <v>4169</v>
      </c>
      <c r="AC1324" s="210" t="s">
        <v>4169</v>
      </c>
      <c r="AD1324" s="210" t="s">
        <v>4169</v>
      </c>
      <c r="AE1324" s="210"/>
      <c r="AF1324" s="210" t="s">
        <v>18767</v>
      </c>
      <c r="AG1324" t="str">
        <f>IFERROR(IF(COUNTIF(C1324:L1324,"Feed Ingredient")&gt;0,INDEX(ani_diet!T:T,MATCH(M1324,ani_diet!D:D,0)),""),"")</f>
        <v>Jatropha curcas Seed</v>
      </c>
      <c r="AH1324" s="60" t="str">
        <f>IF(IFERROR(IF(MATCH("Feed Ingredient", AOM[[#This Row],[L1]:[L10]],0)&gt;0, TRUE, FALSE), FALSE)=TRUE,IFERROR(VLOOKUP(M1324, ani_diet!C:C, 1, FALSE), "No Match"),FALSE)</f>
        <v>No Match</v>
      </c>
      <c r="AI1324" t="s">
        <v>3539</v>
      </c>
      <c r="AL1324" t="str">
        <f>IFERROR(IF(COUNTIF(C1324:L1324,"Feed Ingredient")&gt;0,INDEX(ani_diet!T:T,MATCH(M1324,ani_diet!D:D,0)),""),"")</f>
        <v>Jatropha curcas Seed</v>
      </c>
    </row>
    <row r="1325" spans="1:38">
      <c r="A1325" t="str">
        <f>_xlfn.TEXTJOIN("/",TRUE,AOM[[#This Row],[L1]:[L10]])</f>
        <v>Management/Livestock Management/Feed Characteristic/Feed Composition/Feed Ingredient/Forage Plants/Forage Trees/Jatropha curcas/Jatropha curcas Seed</v>
      </c>
      <c r="B1325" s="207" t="s">
        <v>22150</v>
      </c>
      <c r="C1325" s="207" t="s">
        <v>17896</v>
      </c>
      <c r="D1325" s="207" t="s">
        <v>17898</v>
      </c>
      <c r="E1325" s="207" t="s">
        <v>17908</v>
      </c>
      <c r="F1325" s="207" t="s">
        <v>18308</v>
      </c>
      <c r="G1325" s="207" t="s">
        <v>18309</v>
      </c>
      <c r="H1325" s="207" t="s">
        <v>20736</v>
      </c>
      <c r="I1325" s="207" t="s">
        <v>21507</v>
      </c>
      <c r="J1325" s="207" t="s">
        <v>5021</v>
      </c>
      <c r="K1325" s="207" t="s">
        <v>22144</v>
      </c>
      <c r="L1325" s="207"/>
      <c r="M1325" t="str" cm="1">
        <f t="array" ref="M1325">LOOKUP(2,1/(C1325:L1325&lt;&gt;""),C1325:L1325)</f>
        <v>Jatropha curcas Seed</v>
      </c>
      <c r="N1325" s="207"/>
      <c r="O1325" s="207"/>
      <c r="P1325" s="207"/>
      <c r="Q1325" s="207"/>
      <c r="R1325" s="207"/>
      <c r="S1325" s="207"/>
      <c r="T1325" s="207"/>
      <c r="U1325" s="207" t="s">
        <v>5021</v>
      </c>
      <c r="V1325" s="209" t="s">
        <v>19795</v>
      </c>
      <c r="W1325" s="207"/>
      <c r="X1325" s="207"/>
      <c r="Y1325" s="207"/>
      <c r="Z1325" s="207"/>
      <c r="AA1325" s="209" t="s">
        <v>5022</v>
      </c>
      <c r="AB1325" s="209" t="s">
        <v>4169</v>
      </c>
      <c r="AC1325" s="210" t="s">
        <v>4169</v>
      </c>
      <c r="AD1325" s="210" t="s">
        <v>4169</v>
      </c>
      <c r="AE1325" s="210"/>
      <c r="AF1325" s="210" t="s">
        <v>18767</v>
      </c>
      <c r="AG1325" t="str">
        <f>IFERROR(IF(COUNTIF(C1325:L1325,"Feed Ingredient")&gt;0,INDEX(ani_diet!T:T,MATCH(M1325,ani_diet!D:D,0)),""),"")</f>
        <v>Jatropha curcas Seed</v>
      </c>
      <c r="AH1325" s="60" t="str">
        <f>IF(IFERROR(IF(MATCH("Feed Ingredient", AOM[[#This Row],[L1]:[L10]],0)&gt;0, TRUE, FALSE), FALSE)=TRUE,IFERROR(VLOOKUP(M1325, ani_diet!C:C, 1, FALSE), "No Match"),FALSE)</f>
        <v>Jatropha curcas Seed</v>
      </c>
      <c r="AI1325" t="s">
        <v>3539</v>
      </c>
      <c r="AL1325" t="str">
        <f>IFERROR(IF(COUNTIF(C1325:L1325,"Feed Ingredient")&gt;0,INDEX(ani_diet!T:T,MATCH(M1325,ani_diet!D:D,0)),""),"")</f>
        <v>Jatropha curcas Seed</v>
      </c>
    </row>
    <row r="1326" spans="1:38">
      <c r="A1326" t="str">
        <f>_xlfn.TEXTJOIN("/",TRUE,AOM[[#This Row],[L1]:[L10]])</f>
        <v>Management/Livestock Management/Feed Characteristic/Feed Composition/Feed Ingredient/Forage Plants/Forage Trees/Khaya senegalensis/Khaya senegalensis Dried</v>
      </c>
      <c r="B1326" s="207" t="s">
        <v>22151</v>
      </c>
      <c r="C1326" s="207" t="s">
        <v>17896</v>
      </c>
      <c r="D1326" s="207" t="s">
        <v>17898</v>
      </c>
      <c r="E1326" s="207" t="s">
        <v>17908</v>
      </c>
      <c r="F1326" s="207" t="s">
        <v>18308</v>
      </c>
      <c r="G1326" s="207" t="s">
        <v>18309</v>
      </c>
      <c r="H1326" s="207" t="s">
        <v>20736</v>
      </c>
      <c r="I1326" s="207" t="s">
        <v>21507</v>
      </c>
      <c r="J1326" s="207" t="s">
        <v>10157</v>
      </c>
      <c r="K1326" s="207" t="s">
        <v>22152</v>
      </c>
      <c r="L1326" s="207"/>
      <c r="M1326" t="str" cm="1">
        <f t="array" ref="M1326">LOOKUP(2,1/(C1326:L1326&lt;&gt;""),C1326:L1326)</f>
        <v>Khaya senegalensis Dried</v>
      </c>
      <c r="N1326" s="207" t="s">
        <v>22153</v>
      </c>
      <c r="O1326" s="207"/>
      <c r="P1326" s="207"/>
      <c r="Q1326" s="207"/>
      <c r="R1326" s="207"/>
      <c r="S1326" s="207"/>
      <c r="T1326" s="207"/>
      <c r="U1326" s="207" t="s">
        <v>10157</v>
      </c>
      <c r="V1326" s="209" t="s">
        <v>22154</v>
      </c>
      <c r="W1326" s="207"/>
      <c r="X1326" s="207"/>
      <c r="Y1326" s="207"/>
      <c r="Z1326" s="207"/>
      <c r="AA1326" s="209" t="s">
        <v>10158</v>
      </c>
      <c r="AB1326" s="209" t="s">
        <v>4169</v>
      </c>
      <c r="AC1326" s="210" t="s">
        <v>4169</v>
      </c>
      <c r="AD1326" s="210" t="s">
        <v>18766</v>
      </c>
      <c r="AE1326" s="210"/>
      <c r="AF1326" s="210" t="s">
        <v>18767</v>
      </c>
      <c r="AG1326" t="str">
        <f>IFERROR(IF(COUNTIF(C1326:L1326,"Feed Ingredient")&gt;0,INDEX(ani_diet!T:T,MATCH(M1326,ani_diet!D:D,0)),""),"")</f>
        <v>Khaya senegalensis</v>
      </c>
      <c r="AH1326" s="60" t="str">
        <f>IF(IFERROR(IF(MATCH("Feed Ingredient", AOM[[#This Row],[L1]:[L10]],0)&gt;0, TRUE, FALSE), FALSE)=TRUE,IFERROR(VLOOKUP(M1326, ani_diet!C:C, 1, FALSE), "No Match"),FALSE)</f>
        <v>No Match</v>
      </c>
      <c r="AI1326" t="s">
        <v>3539</v>
      </c>
      <c r="AL1326" t="str">
        <f>IFERROR(IF(COUNTIF(C1326:L1326,"Feed Ingredient")&gt;0,INDEX(ani_diet!T:T,MATCH(M1326,ani_diet!D:D,0)),""),"")</f>
        <v>Khaya senegalensis</v>
      </c>
    </row>
    <row r="1327" spans="1:38">
      <c r="A1327" t="str">
        <f>_xlfn.TEXTJOIN("/",TRUE,AOM[[#This Row],[L1]:[L10]])</f>
        <v>Management/Livestock Management/Feed Characteristic/Feed Composition/Feed Ingredient/Forage Plants/Forage Trees/Khaya senegalensis/Khaya senegalensis Leaves</v>
      </c>
      <c r="B1327" s="207" t="s">
        <v>22155</v>
      </c>
      <c r="C1327" s="207" t="s">
        <v>17896</v>
      </c>
      <c r="D1327" s="207" t="s">
        <v>17898</v>
      </c>
      <c r="E1327" s="207" t="s">
        <v>17908</v>
      </c>
      <c r="F1327" s="207" t="s">
        <v>18308</v>
      </c>
      <c r="G1327" s="207" t="s">
        <v>18309</v>
      </c>
      <c r="H1327" s="207" t="s">
        <v>20736</v>
      </c>
      <c r="I1327" s="207" t="s">
        <v>21507</v>
      </c>
      <c r="J1327" s="207" t="s">
        <v>10157</v>
      </c>
      <c r="K1327" s="207" t="s">
        <v>22156</v>
      </c>
      <c r="L1327" s="207"/>
      <c r="M1327" t="str" cm="1">
        <f t="array" ref="M1327">LOOKUP(2,1/(C1327:L1327&lt;&gt;""),C1327:L1327)</f>
        <v>Khaya senegalensis Leaves</v>
      </c>
      <c r="N1327" s="207" t="s">
        <v>22157</v>
      </c>
      <c r="O1327" s="207"/>
      <c r="P1327" s="207"/>
      <c r="Q1327" s="207"/>
      <c r="R1327" s="207"/>
      <c r="S1327" s="207"/>
      <c r="T1327" s="207"/>
      <c r="U1327" s="207" t="s">
        <v>10157</v>
      </c>
      <c r="V1327" s="209" t="s">
        <v>22154</v>
      </c>
      <c r="W1327" s="207"/>
      <c r="X1327" s="207"/>
      <c r="Y1327" s="207"/>
      <c r="Z1327" s="207"/>
      <c r="AA1327" s="209" t="s">
        <v>10158</v>
      </c>
      <c r="AB1327" s="209" t="s">
        <v>4169</v>
      </c>
      <c r="AC1327" s="210" t="s">
        <v>4169</v>
      </c>
      <c r="AD1327" s="210" t="s">
        <v>18766</v>
      </c>
      <c r="AE1327" s="210"/>
      <c r="AF1327" s="210" t="s">
        <v>18767</v>
      </c>
      <c r="AG1327" t="str">
        <f>IFERROR(IF(COUNTIF(C1327:L1327,"Feed Ingredient")&gt;0,INDEX(ani_diet!T:T,MATCH(M1327,ani_diet!D:D,0)),""),"")</f>
        <v>Khaya senegalensis Leaves</v>
      </c>
      <c r="AH1327" s="60" t="str">
        <f>IF(IFERROR(IF(MATCH("Feed Ingredient", AOM[[#This Row],[L1]:[L10]],0)&gt;0, TRUE, FALSE), FALSE)=TRUE,IFERROR(VLOOKUP(M1327, ani_diet!C:C, 1, FALSE), "No Match"),FALSE)</f>
        <v>Khaya senegalensis Leaves</v>
      </c>
      <c r="AI1327" t="s">
        <v>22158</v>
      </c>
      <c r="AL1327" t="str">
        <f>IFERROR(IF(COUNTIF(C1327:L1327,"Feed Ingredient")&gt;0,INDEX(ani_diet!T:T,MATCH(M1327,ani_diet!D:D,0)),""),"")</f>
        <v>Khaya senegalensis Leaves</v>
      </c>
    </row>
    <row r="1328" spans="1:38">
      <c r="A1328" t="str">
        <f>_xlfn.TEXTJOIN("/",TRUE,AOM[[#This Row],[L1]:[L10]])</f>
        <v>Management/Livestock Management/Feed Characteristic/Feed Composition/Feed Ingredient/Forage Plants/Forage Trees/Khaya senegalensis/Khaya senegalensis Leaves Dried</v>
      </c>
      <c r="B1328" s="207" t="s">
        <v>22159</v>
      </c>
      <c r="C1328" s="207" t="s">
        <v>17896</v>
      </c>
      <c r="D1328" s="207" t="s">
        <v>17898</v>
      </c>
      <c r="E1328" s="207" t="s">
        <v>17908</v>
      </c>
      <c r="F1328" s="207" t="s">
        <v>18308</v>
      </c>
      <c r="G1328" s="207" t="s">
        <v>18309</v>
      </c>
      <c r="H1328" s="207" t="s">
        <v>20736</v>
      </c>
      <c r="I1328" s="207" t="s">
        <v>21507</v>
      </c>
      <c r="J1328" s="207" t="s">
        <v>10157</v>
      </c>
      <c r="K1328" s="207" t="s">
        <v>22160</v>
      </c>
      <c r="L1328" s="207"/>
      <c r="M1328" t="str" cm="1">
        <f t="array" ref="M1328">LOOKUP(2,1/(C1328:L1328&lt;&gt;""),C1328:L1328)</f>
        <v>Khaya senegalensis Leaves Dried</v>
      </c>
      <c r="N1328" s="207" t="s">
        <v>22161</v>
      </c>
      <c r="O1328" s="207"/>
      <c r="P1328" s="207"/>
      <c r="Q1328" s="207"/>
      <c r="R1328" s="207"/>
      <c r="S1328" s="207"/>
      <c r="T1328" s="207"/>
      <c r="U1328" s="207" t="s">
        <v>10157</v>
      </c>
      <c r="V1328" s="209" t="s">
        <v>22154</v>
      </c>
      <c r="W1328" s="207"/>
      <c r="X1328" s="207"/>
      <c r="Y1328" s="207"/>
      <c r="Z1328" s="207"/>
      <c r="AA1328" s="209" t="s">
        <v>10158</v>
      </c>
      <c r="AB1328" s="209" t="s">
        <v>4169</v>
      </c>
      <c r="AC1328" s="210" t="s">
        <v>4169</v>
      </c>
      <c r="AD1328" s="210" t="s">
        <v>18766</v>
      </c>
      <c r="AE1328" s="210"/>
      <c r="AF1328" s="210" t="s">
        <v>18767</v>
      </c>
      <c r="AG1328" t="str">
        <f>IFERROR(IF(COUNTIF(C1328:L1328,"Feed Ingredient")&gt;0,INDEX(ani_diet!T:T,MATCH(M1328,ani_diet!D:D,0)),""),"")</f>
        <v>Khaya senegalensis Leaves</v>
      </c>
      <c r="AH1328" s="60" t="str">
        <f>IF(IFERROR(IF(MATCH("Feed Ingredient", AOM[[#This Row],[L1]:[L10]],0)&gt;0, TRUE, FALSE), FALSE)=TRUE,IFERROR(VLOOKUP(M1328, ani_diet!C:C, 1, FALSE), "No Match"),FALSE)</f>
        <v>No Match</v>
      </c>
      <c r="AI1328" t="s">
        <v>22158</v>
      </c>
      <c r="AL1328" t="str">
        <f>IFERROR(IF(COUNTIF(C1328:L1328,"Feed Ingredient")&gt;0,INDEX(ani_diet!T:T,MATCH(M1328,ani_diet!D:D,0)),""),"")</f>
        <v>Khaya senegalensis Leaves</v>
      </c>
    </row>
    <row r="1329" spans="1:38">
      <c r="A1329" t="str">
        <f>_xlfn.TEXTJOIN("/",TRUE,AOM[[#This Row],[L1]:[L10]])</f>
        <v>Management/Livestock Management/Feed Characteristic/Feed Composition/Feed Ingredient/Forage Plants/Forage Trees/Khaya senegalensis</v>
      </c>
      <c r="B1329" s="207" t="s">
        <v>22162</v>
      </c>
      <c r="C1329" s="207" t="s">
        <v>17896</v>
      </c>
      <c r="D1329" s="207" t="s">
        <v>17898</v>
      </c>
      <c r="E1329" s="207" t="s">
        <v>17908</v>
      </c>
      <c r="F1329" s="207" t="s">
        <v>18308</v>
      </c>
      <c r="G1329" s="207" t="s">
        <v>18309</v>
      </c>
      <c r="H1329" s="207" t="s">
        <v>20736</v>
      </c>
      <c r="I1329" s="207" t="s">
        <v>21507</v>
      </c>
      <c r="J1329" s="207" t="s">
        <v>10157</v>
      </c>
      <c r="K1329" s="207"/>
      <c r="L1329" s="207"/>
      <c r="M1329" t="str" cm="1">
        <f t="array" ref="M1329">LOOKUP(2,1/(C1329:L1329&lt;&gt;""),C1329:L1329)</f>
        <v>Khaya senegalensis</v>
      </c>
      <c r="N1329" s="207"/>
      <c r="O1329" s="207"/>
      <c r="P1329" s="207"/>
      <c r="Q1329" s="207"/>
      <c r="R1329" s="207"/>
      <c r="S1329" s="207"/>
      <c r="T1329" s="207"/>
      <c r="U1329" s="207" t="s">
        <v>10157</v>
      </c>
      <c r="V1329" s="209" t="s">
        <v>22154</v>
      </c>
      <c r="W1329" s="207"/>
      <c r="X1329" s="207"/>
      <c r="Y1329" s="207"/>
      <c r="Z1329" s="207"/>
      <c r="AA1329" s="209" t="s">
        <v>10158</v>
      </c>
      <c r="AB1329" s="209" t="s">
        <v>4169</v>
      </c>
      <c r="AC1329" s="210" t="s">
        <v>4169</v>
      </c>
      <c r="AD1329" s="210" t="s">
        <v>18766</v>
      </c>
      <c r="AE1329" s="210"/>
      <c r="AF1329" s="210" t="s">
        <v>18767</v>
      </c>
      <c r="AG1329" t="str">
        <f>IFERROR(IF(COUNTIF(C1329:L1329,"Feed Ingredient")&gt;0,INDEX(ani_diet!T:T,MATCH(M1329,ani_diet!D:D,0)),""),"")</f>
        <v>Khaya senegalensis</v>
      </c>
      <c r="AH1329" s="60" t="str">
        <f>IF(IFERROR(IF(MATCH("Feed Ingredient", AOM[[#This Row],[L1]:[L10]],0)&gt;0, TRUE, FALSE), FALSE)=TRUE,IFERROR(VLOOKUP(M1329, ani_diet!C:C, 1, FALSE), "No Match"),FALSE)</f>
        <v>Khaya senegalensis</v>
      </c>
      <c r="AI1329" t="s">
        <v>22158</v>
      </c>
      <c r="AL1329" t="str">
        <f>IFERROR(IF(COUNTIF(C1329:L1329,"Feed Ingredient")&gt;0,INDEX(ani_diet!T:T,MATCH(M1329,ani_diet!D:D,0)),""),"")</f>
        <v>Khaya senegalensis</v>
      </c>
    </row>
    <row r="1330" spans="1:38">
      <c r="A1330" t="str">
        <f>_xlfn.TEXTJOIN("/",TRUE,AOM[[#This Row],[L1]:[L10]])</f>
        <v>Management/Livestock Management/Feed Characteristic/Feed Composition/Feed Ingredient/Forage Plants/Forage Trees/Leucaena/Leucaena Leaves/Leucaena Leaves Dried</v>
      </c>
      <c r="B1330" s="207" t="s">
        <v>22163</v>
      </c>
      <c r="C1330" s="207" t="s">
        <v>17896</v>
      </c>
      <c r="D1330" s="207" t="s">
        <v>17898</v>
      </c>
      <c r="E1330" s="207" t="s">
        <v>17908</v>
      </c>
      <c r="F1330" s="207" t="s">
        <v>18308</v>
      </c>
      <c r="G1330" s="207" t="s">
        <v>18309</v>
      </c>
      <c r="H1330" s="207" t="s">
        <v>20736</v>
      </c>
      <c r="I1330" s="207" t="s">
        <v>21507</v>
      </c>
      <c r="J1330" s="207" t="s">
        <v>22164</v>
      </c>
      <c r="K1330" s="207" t="s">
        <v>22165</v>
      </c>
      <c r="L1330" s="207" t="s">
        <v>22166</v>
      </c>
      <c r="M1330" t="str" cm="1">
        <f t="array" ref="M1330">LOOKUP(2,1/(C1330:L1330&lt;&gt;""),C1330:L1330)</f>
        <v>Leucaena Leaves Dried</v>
      </c>
      <c r="N1330" s="207"/>
      <c r="O1330" s="207" t="s">
        <v>8288</v>
      </c>
      <c r="P1330" s="207" t="s">
        <v>8288</v>
      </c>
      <c r="Q1330" s="207" t="s">
        <v>8288</v>
      </c>
      <c r="R1330" s="207" t="s">
        <v>8288</v>
      </c>
      <c r="S1330" s="207"/>
      <c r="T1330" s="207" t="s">
        <v>8288</v>
      </c>
      <c r="U1330" s="207" t="s">
        <v>22164</v>
      </c>
      <c r="V1330" s="211" t="s">
        <v>22167</v>
      </c>
      <c r="W1330" s="207" t="s">
        <v>8288</v>
      </c>
      <c r="X1330" s="207" t="s">
        <v>8288</v>
      </c>
      <c r="Y1330" s="207" t="s">
        <v>8288</v>
      </c>
      <c r="Z1330" s="207" t="s">
        <v>8288</v>
      </c>
      <c r="AA1330" s="209" t="s">
        <v>22168</v>
      </c>
      <c r="AB1330" s="209" t="s">
        <v>4169</v>
      </c>
      <c r="AC1330" s="210" t="s">
        <v>4169</v>
      </c>
      <c r="AD1330" s="210" t="s">
        <v>18766</v>
      </c>
      <c r="AE1330" s="210"/>
      <c r="AF1330" s="210" t="s">
        <v>18767</v>
      </c>
      <c r="AG1330" t="str">
        <f>IFERROR(IF(COUNTIF(C1330:L1330,"Feed Ingredient")&gt;0,INDEX(ani_diet!T:T,MATCH(M1330,ani_diet!D:D,0)),""),"")</f>
        <v>Leucaena Leaves</v>
      </c>
      <c r="AH1330" s="60" t="str">
        <f>IF(IFERROR(IF(MATCH("Feed Ingredient", AOM[[#This Row],[L1]:[L10]],0)&gt;0, TRUE, FALSE), FALSE)=TRUE,IFERROR(VLOOKUP(M1330, ani_diet!C:C, 1, FALSE), "No Match"),FALSE)</f>
        <v>No Match</v>
      </c>
      <c r="AI1330" t="s">
        <v>22158</v>
      </c>
      <c r="AL1330" t="str">
        <f>IFERROR(IF(COUNTIF(C1330:L1330,"Feed Ingredient")&gt;0,INDEX(ani_diet!T:T,MATCH(M1330,ani_diet!D:D,0)),""),"")</f>
        <v>Leucaena Leaves</v>
      </c>
    </row>
    <row r="1331" spans="1:38">
      <c r="A1331" t="str">
        <f>_xlfn.TEXTJOIN("/",TRUE,AOM[[#This Row],[L1]:[L10]])</f>
        <v>Management/Livestock Management/Feed Characteristic/Feed Composition/Feed Ingredient/Forage Plants/Forage Trees/Leucaena leucocephala</v>
      </c>
      <c r="B1331" s="207" t="s">
        <v>22169</v>
      </c>
      <c r="C1331" s="207" t="s">
        <v>17896</v>
      </c>
      <c r="D1331" s="207" t="s">
        <v>17898</v>
      </c>
      <c r="E1331" s="207" t="s">
        <v>17908</v>
      </c>
      <c r="F1331" s="207" t="s">
        <v>18308</v>
      </c>
      <c r="G1331" s="207" t="s">
        <v>18309</v>
      </c>
      <c r="H1331" s="207" t="s">
        <v>20736</v>
      </c>
      <c r="I1331" s="207" t="s">
        <v>21507</v>
      </c>
      <c r="J1331" s="207" t="s">
        <v>4064</v>
      </c>
      <c r="K1331" s="207" t="s">
        <v>8288</v>
      </c>
      <c r="L1331" s="207"/>
      <c r="M1331" t="str" cm="1">
        <f t="array" ref="M1331">LOOKUP(2,1/(C1331:L1331&lt;&gt;""),C1331:L1331)</f>
        <v>Leucaena leucocephala</v>
      </c>
      <c r="N1331" s="207" t="s">
        <v>22170</v>
      </c>
      <c r="O1331" s="207" t="s">
        <v>8288</v>
      </c>
      <c r="P1331" s="207" t="s">
        <v>8288</v>
      </c>
      <c r="Q1331" s="207" t="s">
        <v>8288</v>
      </c>
      <c r="R1331" s="207" t="s">
        <v>8288</v>
      </c>
      <c r="S1331" s="207" t="s">
        <v>22171</v>
      </c>
      <c r="T1331" s="207" t="s">
        <v>8288</v>
      </c>
      <c r="U1331" s="207" t="s">
        <v>4064</v>
      </c>
      <c r="V1331" s="209" t="s">
        <v>22172</v>
      </c>
      <c r="W1331" s="207" t="s">
        <v>8288</v>
      </c>
      <c r="X1331" s="207" t="s">
        <v>8288</v>
      </c>
      <c r="Y1331" s="207" t="s">
        <v>8288</v>
      </c>
      <c r="Z1331" s="207" t="s">
        <v>8288</v>
      </c>
      <c r="AA1331" s="209" t="s">
        <v>4066</v>
      </c>
      <c r="AB1331" s="211" t="s">
        <v>22173</v>
      </c>
      <c r="AC1331" s="210" t="s">
        <v>4169</v>
      </c>
      <c r="AD1331" s="210" t="s">
        <v>18766</v>
      </c>
      <c r="AE1331" s="210"/>
      <c r="AF1331" s="210" t="s">
        <v>18767</v>
      </c>
      <c r="AG1331" t="str">
        <f>IFERROR(IF(COUNTIF(C1331:L1331,"Feed Ingredient")&gt;0,INDEX(ani_diet!T:T,MATCH(M1331,ani_diet!D:D,0)),""),"")</f>
        <v>Leucaena leucocephala</v>
      </c>
      <c r="AH1331" s="60" t="str">
        <f>IF(IFERROR(IF(MATCH("Feed Ingredient", AOM[[#This Row],[L1]:[L10]],0)&gt;0, TRUE, FALSE), FALSE)=TRUE,IFERROR(VLOOKUP(M1331, ani_diet!C:C, 1, FALSE), "No Match"),FALSE)</f>
        <v>Leucaena leucocephala</v>
      </c>
      <c r="AI1331" t="s">
        <v>22174</v>
      </c>
      <c r="AJ1331" t="s">
        <v>22175</v>
      </c>
      <c r="AK1331" t="s">
        <v>22175</v>
      </c>
      <c r="AL1331" t="str">
        <f>IFERROR(IF(COUNTIF(C1331:L1331,"Feed Ingredient")&gt;0,INDEX(ani_diet!T:T,MATCH(M1331,ani_diet!D:D,0)),""),"")</f>
        <v>Leucaena leucocephala</v>
      </c>
    </row>
    <row r="1332" spans="1:38">
      <c r="A1332" t="str">
        <f>_xlfn.TEXTJOIN("/",TRUE,AOM[[#This Row],[L1]:[L10]])</f>
        <v>Management/Livestock Management/Feed Characteristic/Feed Composition/Feed Ingredient/Forage Plants/Forage Trees/Leucaena leucocephala/Leucaena leucocephala Dried</v>
      </c>
      <c r="B1332" s="207" t="s">
        <v>22176</v>
      </c>
      <c r="C1332" s="207" t="s">
        <v>17896</v>
      </c>
      <c r="D1332" s="207" t="s">
        <v>17898</v>
      </c>
      <c r="E1332" s="207" t="s">
        <v>17908</v>
      </c>
      <c r="F1332" s="207" t="s">
        <v>18308</v>
      </c>
      <c r="G1332" s="207" t="s">
        <v>18309</v>
      </c>
      <c r="H1332" s="207" t="s">
        <v>20736</v>
      </c>
      <c r="I1332" s="207" t="s">
        <v>21507</v>
      </c>
      <c r="J1332" s="207" t="s">
        <v>4064</v>
      </c>
      <c r="K1332" s="207" t="s">
        <v>22177</v>
      </c>
      <c r="L1332" s="207"/>
      <c r="M1332" t="str" cm="1">
        <f t="array" ref="M1332">LOOKUP(2,1/(C1332:L1332&lt;&gt;""),C1332:L1332)</f>
        <v>Leucaena leucocephala Dried</v>
      </c>
      <c r="N1332" s="207" t="s">
        <v>22178</v>
      </c>
      <c r="O1332" s="207"/>
      <c r="P1332" s="207" t="s">
        <v>8288</v>
      </c>
      <c r="Q1332" s="207" t="s">
        <v>8288</v>
      </c>
      <c r="R1332" s="207" t="s">
        <v>8288</v>
      </c>
      <c r="S1332" s="207" t="s">
        <v>22171</v>
      </c>
      <c r="T1332" s="207" t="s">
        <v>8288</v>
      </c>
      <c r="U1332" s="207" t="s">
        <v>4064</v>
      </c>
      <c r="V1332" s="209" t="s">
        <v>22172</v>
      </c>
      <c r="W1332" s="207" t="s">
        <v>8288</v>
      </c>
      <c r="X1332" s="207" t="s">
        <v>8288</v>
      </c>
      <c r="Y1332" s="207" t="s">
        <v>8288</v>
      </c>
      <c r="Z1332" s="207" t="s">
        <v>8288</v>
      </c>
      <c r="AA1332" s="209" t="s">
        <v>4066</v>
      </c>
      <c r="AB1332" s="209" t="s">
        <v>4169</v>
      </c>
      <c r="AC1332" s="210" t="s">
        <v>4169</v>
      </c>
      <c r="AD1332" s="210" t="s">
        <v>18766</v>
      </c>
      <c r="AE1332" s="210"/>
      <c r="AF1332" s="210" t="s">
        <v>18767</v>
      </c>
      <c r="AG1332" t="str">
        <f>IFERROR(IF(COUNTIF(C1332:L1332,"Feed Ingredient")&gt;0,INDEX(ani_diet!T:T,MATCH(M1332,ani_diet!D:D,0)),""),"")</f>
        <v>Leucaena leucocephala</v>
      </c>
      <c r="AH1332" s="60" t="str">
        <f>IF(IFERROR(IF(MATCH("Feed Ingredient", AOM[[#This Row],[L1]:[L10]],0)&gt;0, TRUE, FALSE), FALSE)=TRUE,IFERROR(VLOOKUP(M1332, ani_diet!C:C, 1, FALSE), "No Match"),FALSE)</f>
        <v>No Match</v>
      </c>
      <c r="AI1332" t="s">
        <v>22179</v>
      </c>
      <c r="AL1332" t="str">
        <f>IFERROR(IF(COUNTIF(C1332:L1332,"Feed Ingredient")&gt;0,INDEX(ani_diet!T:T,MATCH(M1332,ani_diet!D:D,0)),""),"")</f>
        <v>Leucaena leucocephala</v>
      </c>
    </row>
    <row r="1333" spans="1:38">
      <c r="A1333" t="str">
        <f>_xlfn.TEXTJOIN("/",TRUE,AOM[[#This Row],[L1]:[L10]])</f>
        <v>Management/Livestock Management/Feed Characteristic/Feed Composition/Feed Ingredient/Forage Plants/Forage Trees/Leucaena leucocephala/Leucaena leucocephala Dried Ground</v>
      </c>
      <c r="B1333" s="207" t="s">
        <v>22180</v>
      </c>
      <c r="C1333" s="207" t="s">
        <v>17896</v>
      </c>
      <c r="D1333" s="207" t="s">
        <v>17898</v>
      </c>
      <c r="E1333" s="207" t="s">
        <v>17908</v>
      </c>
      <c r="F1333" s="207" t="s">
        <v>18308</v>
      </c>
      <c r="G1333" s="207" t="s">
        <v>18309</v>
      </c>
      <c r="H1333" s="207" t="s">
        <v>20736</v>
      </c>
      <c r="I1333" s="207" t="s">
        <v>21507</v>
      </c>
      <c r="J1333" s="207" t="s">
        <v>4064</v>
      </c>
      <c r="K1333" s="207" t="s">
        <v>22181</v>
      </c>
      <c r="L1333" s="207"/>
      <c r="M1333" t="str" cm="1">
        <f t="array" ref="M1333">LOOKUP(2,1/(C1333:L1333&lt;&gt;""),C1333:L1333)</f>
        <v>Leucaena leucocephala Dried Ground</v>
      </c>
      <c r="N1333" s="207" t="s">
        <v>22182</v>
      </c>
      <c r="O1333" s="207"/>
      <c r="P1333" s="207" t="s">
        <v>8288</v>
      </c>
      <c r="Q1333" s="207" t="s">
        <v>8288</v>
      </c>
      <c r="R1333" s="207" t="s">
        <v>8288</v>
      </c>
      <c r="S1333" s="207" t="s">
        <v>22171</v>
      </c>
      <c r="T1333" s="207" t="s">
        <v>8288</v>
      </c>
      <c r="U1333" s="207" t="s">
        <v>4064</v>
      </c>
      <c r="V1333" s="209" t="s">
        <v>22172</v>
      </c>
      <c r="W1333" s="207" t="s">
        <v>8288</v>
      </c>
      <c r="X1333" s="207" t="s">
        <v>8288</v>
      </c>
      <c r="Y1333" s="207" t="s">
        <v>8288</v>
      </c>
      <c r="Z1333" s="207" t="s">
        <v>8288</v>
      </c>
      <c r="AA1333" s="209" t="s">
        <v>4066</v>
      </c>
      <c r="AB1333" s="209" t="s">
        <v>4169</v>
      </c>
      <c r="AC1333" s="210" t="s">
        <v>4169</v>
      </c>
      <c r="AD1333" s="210" t="s">
        <v>18766</v>
      </c>
      <c r="AE1333" s="210"/>
      <c r="AF1333" s="210" t="s">
        <v>18767</v>
      </c>
      <c r="AG1333" t="str">
        <f>IFERROR(IF(COUNTIF(C1333:L1333,"Feed Ingredient")&gt;0,INDEX(ani_diet!T:T,MATCH(M1333,ani_diet!D:D,0)),""),"")</f>
        <v>Leucaena leucocephala</v>
      </c>
      <c r="AH1333" s="60" t="str">
        <f>IF(IFERROR(IF(MATCH("Feed Ingredient", AOM[[#This Row],[L1]:[L10]],0)&gt;0, TRUE, FALSE), FALSE)=TRUE,IFERROR(VLOOKUP(M1333, ani_diet!C:C, 1, FALSE), "No Match"),FALSE)</f>
        <v>No Match</v>
      </c>
      <c r="AI1333" t="s">
        <v>22179</v>
      </c>
      <c r="AL1333" t="str">
        <f>IFERROR(IF(COUNTIF(C1333:L1333,"Feed Ingredient")&gt;0,INDEX(ani_diet!T:T,MATCH(M1333,ani_diet!D:D,0)),""),"")</f>
        <v>Leucaena leucocephala</v>
      </c>
    </row>
    <row r="1334" spans="1:38">
      <c r="A1334" t="str">
        <f>_xlfn.TEXTJOIN("/",TRUE,AOM[[#This Row],[L1]:[L10]])</f>
        <v>Management/Livestock Management/Feed Characteristic/Feed Composition/Feed Ingredient/Forage Plants/Forage Trees/Leucaena leucocephala/Leucaena leucocephala Leaves/Leucaena leucocephala Leaves Dried</v>
      </c>
      <c r="B1334" s="207" t="s">
        <v>22183</v>
      </c>
      <c r="C1334" s="207" t="s">
        <v>17896</v>
      </c>
      <c r="D1334" s="207" t="s">
        <v>17898</v>
      </c>
      <c r="E1334" s="207" t="s">
        <v>17908</v>
      </c>
      <c r="F1334" s="207" t="s">
        <v>18308</v>
      </c>
      <c r="G1334" s="207" t="s">
        <v>18309</v>
      </c>
      <c r="H1334" s="207" t="s">
        <v>20736</v>
      </c>
      <c r="I1334" s="207" t="s">
        <v>21507</v>
      </c>
      <c r="J1334" s="207" t="s">
        <v>4064</v>
      </c>
      <c r="K1334" s="207" t="s">
        <v>22184</v>
      </c>
      <c r="L1334" s="207" t="s">
        <v>22185</v>
      </c>
      <c r="M1334" t="str" cm="1">
        <f t="array" ref="M1334">LOOKUP(2,1/(C1334:L1334&lt;&gt;""),C1334:L1334)</f>
        <v>Leucaena leucocephala Leaves Dried</v>
      </c>
      <c r="N1334" s="207"/>
      <c r="O1334" s="207"/>
      <c r="P1334" s="207"/>
      <c r="Q1334" s="207"/>
      <c r="R1334" s="207"/>
      <c r="S1334" s="207"/>
      <c r="T1334" s="207"/>
      <c r="U1334" s="207" t="s">
        <v>4064</v>
      </c>
      <c r="V1334" s="209" t="s">
        <v>22172</v>
      </c>
      <c r="W1334" s="207"/>
      <c r="X1334" s="207"/>
      <c r="Y1334" s="207"/>
      <c r="Z1334" s="207"/>
      <c r="AA1334" s="209" t="s">
        <v>4066</v>
      </c>
      <c r="AB1334" s="209" t="s">
        <v>4169</v>
      </c>
      <c r="AC1334" s="210" t="s">
        <v>4169</v>
      </c>
      <c r="AD1334" s="210" t="s">
        <v>18766</v>
      </c>
      <c r="AE1334" s="210"/>
      <c r="AF1334" s="210" t="s">
        <v>18767</v>
      </c>
      <c r="AG1334" t="str">
        <f>IFERROR(IF(COUNTIF(C1334:L1334,"Feed Ingredient")&gt;0,INDEX(ani_diet!T:T,MATCH(M1334,ani_diet!D:D,0)),""),"")</f>
        <v>Leucaena leucocephala Leaves</v>
      </c>
      <c r="AH1334" s="60" t="str">
        <f>IF(IFERROR(IF(MATCH("Feed Ingredient", AOM[[#This Row],[L1]:[L10]],0)&gt;0, TRUE, FALSE), FALSE)=TRUE,IFERROR(VLOOKUP(M1334, ani_diet!C:C, 1, FALSE), "No Match"),FALSE)</f>
        <v>No Match</v>
      </c>
      <c r="AI1334" t="s">
        <v>22179</v>
      </c>
      <c r="AL1334" t="str">
        <f>IFERROR(IF(COUNTIF(C1334:L1334,"Feed Ingredient")&gt;0,INDEX(ani_diet!T:T,MATCH(M1334,ani_diet!D:D,0)),""),"")</f>
        <v>Leucaena leucocephala Leaves</v>
      </c>
    </row>
    <row r="1335" spans="1:38">
      <c r="A1335" t="str">
        <f>_xlfn.TEXTJOIN("/",TRUE,AOM[[#This Row],[L1]:[L10]])</f>
        <v>Management/Livestock Management/Feed Characteristic/Feed Composition/Feed Ingredient/Forage Plants/Forage Trees/Leucaena leucocephala/Leucaena leucocephala Leaves/Leucaena leucocephala Leaves Dried Ensiled</v>
      </c>
      <c r="B1335" s="207" t="s">
        <v>22186</v>
      </c>
      <c r="C1335" s="207" t="s">
        <v>17896</v>
      </c>
      <c r="D1335" s="207" t="s">
        <v>17898</v>
      </c>
      <c r="E1335" s="207" t="s">
        <v>17908</v>
      </c>
      <c r="F1335" s="207" t="s">
        <v>18308</v>
      </c>
      <c r="G1335" s="207" t="s">
        <v>18309</v>
      </c>
      <c r="H1335" s="207" t="s">
        <v>20736</v>
      </c>
      <c r="I1335" s="207" t="s">
        <v>21507</v>
      </c>
      <c r="J1335" s="207" t="s">
        <v>4064</v>
      </c>
      <c r="K1335" s="207" t="s">
        <v>22184</v>
      </c>
      <c r="L1335" s="207" t="s">
        <v>22187</v>
      </c>
      <c r="M1335" t="str" cm="1">
        <f t="array" ref="M1335">LOOKUP(2,1/(C1335:L1335&lt;&gt;""),C1335:L1335)</f>
        <v>Leucaena leucocephala Leaves Dried Ensiled</v>
      </c>
      <c r="N1335" s="207" t="s">
        <v>22188</v>
      </c>
      <c r="O1335" s="207" t="s">
        <v>8288</v>
      </c>
      <c r="P1335" s="207" t="s">
        <v>8288</v>
      </c>
      <c r="Q1335" s="207" t="s">
        <v>8288</v>
      </c>
      <c r="R1335" s="207" t="s">
        <v>8288</v>
      </c>
      <c r="S1335" s="207" t="s">
        <v>22171</v>
      </c>
      <c r="T1335" s="207" t="s">
        <v>8288</v>
      </c>
      <c r="U1335" s="207" t="s">
        <v>4064</v>
      </c>
      <c r="V1335" s="209" t="s">
        <v>22172</v>
      </c>
      <c r="W1335" s="207" t="s">
        <v>8288</v>
      </c>
      <c r="X1335" s="207" t="s">
        <v>8288</v>
      </c>
      <c r="Y1335" s="207" t="s">
        <v>8288</v>
      </c>
      <c r="Z1335" s="207" t="s">
        <v>8288</v>
      </c>
      <c r="AA1335" s="209" t="s">
        <v>4066</v>
      </c>
      <c r="AB1335" s="209" t="s">
        <v>4169</v>
      </c>
      <c r="AC1335" s="210" t="s">
        <v>4169</v>
      </c>
      <c r="AD1335" s="210" t="s">
        <v>18766</v>
      </c>
      <c r="AE1335" s="210"/>
      <c r="AF1335" s="210" t="s">
        <v>18767</v>
      </c>
      <c r="AG1335" t="str">
        <f>IFERROR(IF(COUNTIF(C1335:L1335,"Feed Ingredient")&gt;0,INDEX(ani_diet!T:T,MATCH(M1335,ani_diet!D:D,0)),""),"")</f>
        <v>Leucaena leucocephala Leaves</v>
      </c>
      <c r="AH1335" s="60" t="str">
        <f>IF(IFERROR(IF(MATCH("Feed Ingredient", AOM[[#This Row],[L1]:[L10]],0)&gt;0, TRUE, FALSE), FALSE)=TRUE,IFERROR(VLOOKUP(M1335, ani_diet!C:C, 1, FALSE), "No Match"),FALSE)</f>
        <v>No Match</v>
      </c>
      <c r="AI1335" t="s">
        <v>22179</v>
      </c>
      <c r="AL1335" t="str">
        <f>IFERROR(IF(COUNTIF(C1335:L1335,"Feed Ingredient")&gt;0,INDEX(ani_diet!T:T,MATCH(M1335,ani_diet!D:D,0)),""),"")</f>
        <v>Leucaena leucocephala Leaves</v>
      </c>
    </row>
    <row r="1336" spans="1:38">
      <c r="A1336" t="str">
        <f>_xlfn.TEXTJOIN("/",TRUE,AOM[[#This Row],[L1]:[L10]])</f>
        <v>Management/Livestock Management/Feed Characteristic/Feed Composition/Feed Ingredient/Forage Plants/Forage Trees/Leucaena leucocephala/Leucaena leucocephala Leaves/Leucaena leucocephala Leaves Dried Ground</v>
      </c>
      <c r="B1336" s="207" t="s">
        <v>22189</v>
      </c>
      <c r="C1336" s="207" t="s">
        <v>17896</v>
      </c>
      <c r="D1336" s="207" t="s">
        <v>17898</v>
      </c>
      <c r="E1336" s="207" t="s">
        <v>17908</v>
      </c>
      <c r="F1336" s="207" t="s">
        <v>18308</v>
      </c>
      <c r="G1336" s="207" t="s">
        <v>18309</v>
      </c>
      <c r="H1336" s="207" t="s">
        <v>20736</v>
      </c>
      <c r="I1336" s="207" t="s">
        <v>21507</v>
      </c>
      <c r="J1336" s="207" t="s">
        <v>4064</v>
      </c>
      <c r="K1336" s="207" t="s">
        <v>22184</v>
      </c>
      <c r="L1336" s="207" t="s">
        <v>22190</v>
      </c>
      <c r="M1336" t="str" cm="1">
        <f t="array" ref="M1336">LOOKUP(2,1/(C1336:L1336&lt;&gt;""),C1336:L1336)</f>
        <v>Leucaena leucocephala Leaves Dried Ground</v>
      </c>
      <c r="N1336" s="207" t="s">
        <v>22191</v>
      </c>
      <c r="O1336" s="207" t="s">
        <v>8288</v>
      </c>
      <c r="P1336" s="207" t="s">
        <v>8288</v>
      </c>
      <c r="Q1336" s="207" t="s">
        <v>8288</v>
      </c>
      <c r="R1336" s="207" t="s">
        <v>8288</v>
      </c>
      <c r="S1336" s="207" t="s">
        <v>22171</v>
      </c>
      <c r="T1336" s="207" t="s">
        <v>8288</v>
      </c>
      <c r="U1336" s="207" t="s">
        <v>4064</v>
      </c>
      <c r="V1336" s="209" t="s">
        <v>22172</v>
      </c>
      <c r="W1336" s="207" t="s">
        <v>8288</v>
      </c>
      <c r="X1336" s="207" t="s">
        <v>8288</v>
      </c>
      <c r="Y1336" s="207" t="s">
        <v>8288</v>
      </c>
      <c r="Z1336" s="207" t="s">
        <v>8288</v>
      </c>
      <c r="AA1336" s="209" t="s">
        <v>4066</v>
      </c>
      <c r="AB1336" s="209" t="s">
        <v>4169</v>
      </c>
      <c r="AC1336" s="210" t="s">
        <v>4169</v>
      </c>
      <c r="AD1336" s="210" t="s">
        <v>18766</v>
      </c>
      <c r="AE1336" s="210"/>
      <c r="AF1336" s="210" t="s">
        <v>18767</v>
      </c>
      <c r="AG1336" t="str">
        <f>IFERROR(IF(COUNTIF(C1336:L1336,"Feed Ingredient")&gt;0,INDEX(ani_diet!T:T,MATCH(M1336,ani_diet!D:D,0)),""),"")</f>
        <v>Leucaena leucocephala Leaves</v>
      </c>
      <c r="AH1336" s="60" t="str">
        <f>IF(IFERROR(IF(MATCH("Feed Ingredient", AOM[[#This Row],[L1]:[L10]],0)&gt;0, TRUE, FALSE), FALSE)=TRUE,IFERROR(VLOOKUP(M1336, ani_diet!C:C, 1, FALSE), "No Match"),FALSE)</f>
        <v>No Match</v>
      </c>
      <c r="AI1336" t="s">
        <v>22179</v>
      </c>
      <c r="AL1336" t="str">
        <f>IFERROR(IF(COUNTIF(C1336:L1336,"Feed Ingredient")&gt;0,INDEX(ani_diet!T:T,MATCH(M1336,ani_diet!D:D,0)),""),"")</f>
        <v>Leucaena leucocephala Leaves</v>
      </c>
    </row>
    <row r="1337" spans="1:38">
      <c r="A1337" t="str">
        <f>_xlfn.TEXTJOIN("/",TRUE,AOM[[#This Row],[L1]:[L10]])</f>
        <v>Management/Livestock Management/Feed Characteristic/Feed Composition/Feed Ingredient/Forage Plants/Forage Trees/Leucaena leucocephala/Leucaena leucocephala Leaves/Leucaena leucocephala Leaves Ground</v>
      </c>
      <c r="B1337" s="207" t="s">
        <v>22192</v>
      </c>
      <c r="C1337" s="207" t="s">
        <v>17896</v>
      </c>
      <c r="D1337" s="207" t="s">
        <v>17898</v>
      </c>
      <c r="E1337" s="207" t="s">
        <v>17908</v>
      </c>
      <c r="F1337" s="207" t="s">
        <v>18308</v>
      </c>
      <c r="G1337" s="207" t="s">
        <v>18309</v>
      </c>
      <c r="H1337" s="207" t="s">
        <v>20736</v>
      </c>
      <c r="I1337" s="207" t="s">
        <v>21507</v>
      </c>
      <c r="J1337" s="207" t="s">
        <v>4064</v>
      </c>
      <c r="K1337" s="207" t="s">
        <v>22184</v>
      </c>
      <c r="L1337" s="207" t="s">
        <v>22193</v>
      </c>
      <c r="M1337" t="str" cm="1">
        <f t="array" ref="M1337">LOOKUP(2,1/(C1337:L1337&lt;&gt;""),C1337:L1337)</f>
        <v>Leucaena leucocephala Leaves Ground</v>
      </c>
      <c r="N1337" s="207" t="s">
        <v>22194</v>
      </c>
      <c r="O1337" s="207" t="s">
        <v>8288</v>
      </c>
      <c r="P1337" s="207" t="s">
        <v>8288</v>
      </c>
      <c r="Q1337" s="207" t="s">
        <v>8288</v>
      </c>
      <c r="R1337" s="207" t="s">
        <v>8288</v>
      </c>
      <c r="S1337" s="207" t="s">
        <v>22171</v>
      </c>
      <c r="T1337" s="207" t="s">
        <v>8288</v>
      </c>
      <c r="U1337" s="207" t="s">
        <v>4064</v>
      </c>
      <c r="V1337" s="209" t="s">
        <v>22172</v>
      </c>
      <c r="W1337" s="207" t="s">
        <v>8288</v>
      </c>
      <c r="X1337" s="207" t="s">
        <v>8288</v>
      </c>
      <c r="Y1337" s="207" t="s">
        <v>8288</v>
      </c>
      <c r="Z1337" s="207" t="s">
        <v>8288</v>
      </c>
      <c r="AA1337" s="209" t="s">
        <v>4066</v>
      </c>
      <c r="AB1337" s="209" t="s">
        <v>4169</v>
      </c>
      <c r="AC1337" s="210" t="s">
        <v>4169</v>
      </c>
      <c r="AD1337" s="210" t="s">
        <v>18766</v>
      </c>
      <c r="AE1337" s="210"/>
      <c r="AF1337" s="210" t="s">
        <v>18767</v>
      </c>
      <c r="AG1337" t="str">
        <f>IFERROR(IF(COUNTIF(C1337:L1337,"Feed Ingredient")&gt;0,INDEX(ani_diet!T:T,MATCH(M1337,ani_diet!D:D,0)),""),"")</f>
        <v>Leucaena leucocephala Leaves</v>
      </c>
      <c r="AH1337" s="60" t="str">
        <f>IF(IFERROR(IF(MATCH("Feed Ingredient", AOM[[#This Row],[L1]:[L10]],0)&gt;0, TRUE, FALSE), FALSE)=TRUE,IFERROR(VLOOKUP(M1337, ani_diet!C:C, 1, FALSE), "No Match"),FALSE)</f>
        <v>No Match</v>
      </c>
      <c r="AI1337" t="s">
        <v>22179</v>
      </c>
      <c r="AL1337" t="str">
        <f>IFERROR(IF(COUNTIF(C1337:L1337,"Feed Ingredient")&gt;0,INDEX(ani_diet!T:T,MATCH(M1337,ani_diet!D:D,0)),""),"")</f>
        <v>Leucaena leucocephala Leaves</v>
      </c>
    </row>
    <row r="1338" spans="1:38">
      <c r="A1338" t="s">
        <v>22195</v>
      </c>
      <c r="B1338" s="207" t="s">
        <v>22196</v>
      </c>
      <c r="C1338" s="207" t="s">
        <v>17896</v>
      </c>
      <c r="D1338" s="207" t="s">
        <v>17898</v>
      </c>
      <c r="E1338" s="207" t="s">
        <v>17908</v>
      </c>
      <c r="F1338" s="207" t="s">
        <v>18308</v>
      </c>
      <c r="G1338" s="207" t="s">
        <v>18309</v>
      </c>
      <c r="H1338" s="207" t="s">
        <v>20736</v>
      </c>
      <c r="I1338" s="207" t="s">
        <v>21507</v>
      </c>
      <c r="J1338" s="207" t="s">
        <v>4064</v>
      </c>
      <c r="K1338" s="207" t="s">
        <v>22184</v>
      </c>
      <c r="L1338" s="207" t="s">
        <v>22197</v>
      </c>
      <c r="M1338" t="str" cm="1">
        <f t="array" ref="M1338">LOOKUP(2,1/(C1338:L1338&lt;&gt;""),C1338:L1338)</f>
        <v>Leucaena leucocephala Leaves Wilted</v>
      </c>
      <c r="N1338" s="207"/>
      <c r="O1338" s="207" t="s">
        <v>8288</v>
      </c>
      <c r="P1338" s="207" t="s">
        <v>8288</v>
      </c>
      <c r="Q1338" s="207" t="s">
        <v>8288</v>
      </c>
      <c r="R1338" s="207" t="s">
        <v>8288</v>
      </c>
      <c r="S1338" s="207" t="s">
        <v>22171</v>
      </c>
      <c r="T1338" s="207" t="s">
        <v>8288</v>
      </c>
      <c r="U1338" s="207" t="s">
        <v>4064</v>
      </c>
      <c r="V1338" s="209" t="s">
        <v>22172</v>
      </c>
      <c r="W1338" s="207" t="s">
        <v>8288</v>
      </c>
      <c r="X1338" s="207" t="s">
        <v>8288</v>
      </c>
      <c r="Y1338" s="207" t="s">
        <v>8288</v>
      </c>
      <c r="Z1338" s="207" t="s">
        <v>8288</v>
      </c>
      <c r="AA1338" s="209" t="s">
        <v>4066</v>
      </c>
      <c r="AB1338" s="209" t="s">
        <v>4169</v>
      </c>
      <c r="AC1338" s="210" t="s">
        <v>4169</v>
      </c>
      <c r="AD1338" s="210" t="s">
        <v>18766</v>
      </c>
      <c r="AE1338" s="210"/>
      <c r="AF1338" s="210" t="s">
        <v>18767</v>
      </c>
      <c r="AG1338" t="str">
        <f>IFERROR(IF(COUNTIF(C1338:L1338,"Feed Ingredient")&gt;0,INDEX(ani_diet!T:T,MATCH(M1338,ani_diet!D:D,0)),""),"")</f>
        <v>Leucaena leucocephala Leaves</v>
      </c>
      <c r="AH1338" s="60" t="str">
        <f>IF(IFERROR(IF(MATCH("Feed Ingredient", AOM[[#This Row],[L1]:[L10]],0)&gt;0, TRUE, FALSE), FALSE)=TRUE,IFERROR(VLOOKUP(M1338, ani_diet!C:C, 1, FALSE), "No Match"),FALSE)</f>
        <v>No Match</v>
      </c>
      <c r="AI1338" t="s">
        <v>22179</v>
      </c>
      <c r="AL1338" t="s">
        <v>22184</v>
      </c>
    </row>
    <row r="1339" spans="1:38">
      <c r="A1339" t="str">
        <f>_xlfn.TEXTJOIN("/",TRUE,AOM[[#This Row],[L1]:[L10]])</f>
        <v>Management/Livestock Management/Feed Characteristic/Feed Composition/Feed Ingredient/Forage Plants/Forage Trees/Leucaena leucocephala/Leucaena leucocephala Leaves</v>
      </c>
      <c r="B1339" s="207" t="s">
        <v>22198</v>
      </c>
      <c r="C1339" s="207" t="s">
        <v>17896</v>
      </c>
      <c r="D1339" s="207" t="s">
        <v>17898</v>
      </c>
      <c r="E1339" s="207" t="s">
        <v>17908</v>
      </c>
      <c r="F1339" s="207" t="s">
        <v>18308</v>
      </c>
      <c r="G1339" s="207" t="s">
        <v>18309</v>
      </c>
      <c r="H1339" s="207" t="s">
        <v>20736</v>
      </c>
      <c r="I1339" s="207" t="s">
        <v>21507</v>
      </c>
      <c r="J1339" s="207" t="s">
        <v>4064</v>
      </c>
      <c r="K1339" s="207" t="s">
        <v>22184</v>
      </c>
      <c r="L1339" s="207"/>
      <c r="M1339" t="str" cm="1">
        <f t="array" ref="M1339">LOOKUP(2,1/(C1339:L1339&lt;&gt;""),C1339:L1339)</f>
        <v>Leucaena leucocephala Leaves</v>
      </c>
      <c r="N1339" s="207"/>
      <c r="O1339" s="207"/>
      <c r="P1339" s="207"/>
      <c r="Q1339" s="207"/>
      <c r="R1339" s="207"/>
      <c r="S1339" s="207"/>
      <c r="T1339" s="207"/>
      <c r="U1339" s="207" t="s">
        <v>4064</v>
      </c>
      <c r="V1339" s="209" t="s">
        <v>22172</v>
      </c>
      <c r="W1339" s="207"/>
      <c r="X1339" s="207"/>
      <c r="Y1339" s="207"/>
      <c r="Z1339" s="207"/>
      <c r="AA1339" s="209" t="s">
        <v>4066</v>
      </c>
      <c r="AB1339" s="209" t="s">
        <v>4169</v>
      </c>
      <c r="AC1339" s="210" t="s">
        <v>4169</v>
      </c>
      <c r="AD1339" s="210" t="s">
        <v>18766</v>
      </c>
      <c r="AE1339" s="210"/>
      <c r="AF1339" s="210" t="s">
        <v>18767</v>
      </c>
      <c r="AG1339" t="str">
        <f>IFERROR(IF(COUNTIF(C1339:L1339,"Feed Ingredient")&gt;0,INDEX(ani_diet!T:T,MATCH(M1339,ani_diet!D:D,0)),""),"")</f>
        <v>Leucaena leucocephala Leaves</v>
      </c>
      <c r="AH1339" s="60" t="str">
        <f>IF(IFERROR(IF(MATCH("Feed Ingredient", AOM[[#This Row],[L1]:[L10]],0)&gt;0, TRUE, FALSE), FALSE)=TRUE,IFERROR(VLOOKUP(M1339, ani_diet!C:C, 1, FALSE), "No Match"),FALSE)</f>
        <v>Leucaena leucocephala Leaves</v>
      </c>
      <c r="AI1339" t="s">
        <v>22179</v>
      </c>
      <c r="AL1339" t="str">
        <f>IFERROR(IF(COUNTIF(C1339:L1339,"Feed Ingredient")&gt;0,INDEX(ani_diet!T:T,MATCH(M1339,ani_diet!D:D,0)),""),"")</f>
        <v>Leucaena leucocephala Leaves</v>
      </c>
    </row>
    <row r="1340" spans="1:38">
      <c r="A1340" t="str">
        <f>_xlfn.TEXTJOIN("/",TRUE,AOM[[#This Row],[L1]:[L10]])</f>
        <v>Management/Livestock Management/Feed Characteristic/Feed Composition/Feed Ingredient/Forage Plants/Forage Trees/Leucaena leucocephala/Leucaena leucocephala Wilted</v>
      </c>
      <c r="B1340" s="207" t="s">
        <v>22199</v>
      </c>
      <c r="C1340" s="207" t="s">
        <v>17896</v>
      </c>
      <c r="D1340" s="207" t="s">
        <v>17898</v>
      </c>
      <c r="E1340" s="207" t="s">
        <v>17908</v>
      </c>
      <c r="F1340" s="207" t="s">
        <v>18308</v>
      </c>
      <c r="G1340" s="207" t="s">
        <v>18309</v>
      </c>
      <c r="H1340" s="207" t="s">
        <v>20736</v>
      </c>
      <c r="I1340" s="207" t="s">
        <v>21507</v>
      </c>
      <c r="J1340" s="207" t="s">
        <v>4064</v>
      </c>
      <c r="K1340" s="207" t="s">
        <v>22200</v>
      </c>
      <c r="L1340" s="207"/>
      <c r="M1340" t="str" cm="1">
        <f t="array" ref="M1340">LOOKUP(2,1/(C1340:L1340&lt;&gt;""),C1340:L1340)</f>
        <v>Leucaena leucocephala Wilted</v>
      </c>
      <c r="N1340" s="207" t="s">
        <v>22201</v>
      </c>
      <c r="O1340" s="207" t="s">
        <v>8288</v>
      </c>
      <c r="P1340" s="207" t="s">
        <v>8288</v>
      </c>
      <c r="Q1340" s="207" t="s">
        <v>8288</v>
      </c>
      <c r="R1340" s="207" t="s">
        <v>8288</v>
      </c>
      <c r="S1340" s="207" t="s">
        <v>22171</v>
      </c>
      <c r="T1340" s="207" t="s">
        <v>8288</v>
      </c>
      <c r="U1340" s="207" t="s">
        <v>4064</v>
      </c>
      <c r="V1340" s="209" t="s">
        <v>22172</v>
      </c>
      <c r="W1340" s="207" t="s">
        <v>8288</v>
      </c>
      <c r="X1340" s="207" t="s">
        <v>8288</v>
      </c>
      <c r="Y1340" s="207" t="s">
        <v>8288</v>
      </c>
      <c r="Z1340" s="207" t="s">
        <v>8288</v>
      </c>
      <c r="AA1340" s="209" t="s">
        <v>4066</v>
      </c>
      <c r="AB1340" s="209" t="s">
        <v>4169</v>
      </c>
      <c r="AC1340" s="210" t="s">
        <v>4169</v>
      </c>
      <c r="AD1340" s="210" t="s">
        <v>18766</v>
      </c>
      <c r="AE1340" s="210"/>
      <c r="AF1340" s="210" t="s">
        <v>18767</v>
      </c>
      <c r="AG1340" t="str">
        <f>IFERROR(IF(COUNTIF(C1340:L1340,"Feed Ingredient")&gt;0,INDEX(ani_diet!T:T,MATCH(M1340,ani_diet!D:D,0)),""),"")</f>
        <v>Leucaena leucocephala</v>
      </c>
      <c r="AH1340" s="60" t="str">
        <f>IF(IFERROR(IF(MATCH("Feed Ingredient", AOM[[#This Row],[L1]:[L10]],0)&gt;0, TRUE, FALSE), FALSE)=TRUE,IFERROR(VLOOKUP(M1340, ani_diet!C:C, 1, FALSE), "No Match"),FALSE)</f>
        <v>No Match</v>
      </c>
      <c r="AI1340" t="s">
        <v>22179</v>
      </c>
      <c r="AL1340" t="str">
        <f>IFERROR(IF(COUNTIF(C1340:L1340,"Feed Ingredient")&gt;0,INDEX(ani_diet!T:T,MATCH(M1340,ani_diet!D:D,0)),""),"")</f>
        <v>Leucaena leucocephala</v>
      </c>
    </row>
    <row r="1341" spans="1:38">
      <c r="A1341" t="str">
        <f>_xlfn.TEXTJOIN("/",TRUE,AOM[[#This Row],[L1]:[L10]])</f>
        <v>Management/Livestock Management/Feed Characteristic/Feed Composition/Feed Ingredient/Forage Plants/Forage Trees/Leucaena pallida</v>
      </c>
      <c r="B1341" s="207" t="s">
        <v>22202</v>
      </c>
      <c r="C1341" s="207" t="s">
        <v>17896</v>
      </c>
      <c r="D1341" s="207" t="s">
        <v>17898</v>
      </c>
      <c r="E1341" s="207" t="s">
        <v>17908</v>
      </c>
      <c r="F1341" s="207" t="s">
        <v>18308</v>
      </c>
      <c r="G1341" s="207" t="s">
        <v>18309</v>
      </c>
      <c r="H1341" s="207" t="s">
        <v>20736</v>
      </c>
      <c r="I1341" s="207" t="s">
        <v>21507</v>
      </c>
      <c r="J1341" s="207" t="s">
        <v>9523</v>
      </c>
      <c r="K1341" s="207" t="s">
        <v>8288</v>
      </c>
      <c r="L1341" s="207"/>
      <c r="M1341" t="str" cm="1">
        <f t="array" ref="M1341">LOOKUP(2,1/(C1341:L1341&lt;&gt;""),C1341:L1341)</f>
        <v>Leucaena pallida</v>
      </c>
      <c r="N1341" s="207"/>
      <c r="O1341" s="207" t="s">
        <v>8288</v>
      </c>
      <c r="P1341" s="207" t="s">
        <v>8288</v>
      </c>
      <c r="Q1341" s="207" t="s">
        <v>8288</v>
      </c>
      <c r="R1341" s="207" t="s">
        <v>8288</v>
      </c>
      <c r="S1341" s="207" t="s">
        <v>22171</v>
      </c>
      <c r="T1341" s="207" t="s">
        <v>8288</v>
      </c>
      <c r="U1341" s="207" t="s">
        <v>9523</v>
      </c>
      <c r="V1341" s="209" t="s">
        <v>22203</v>
      </c>
      <c r="W1341" s="207" t="s">
        <v>8288</v>
      </c>
      <c r="X1341" s="207" t="s">
        <v>8288</v>
      </c>
      <c r="Y1341" s="207" t="s">
        <v>8288</v>
      </c>
      <c r="Z1341" s="207" t="s">
        <v>8288</v>
      </c>
      <c r="AA1341" s="209" t="s">
        <v>9524</v>
      </c>
      <c r="AB1341" s="209" t="s">
        <v>4169</v>
      </c>
      <c r="AC1341" s="210" t="s">
        <v>4169</v>
      </c>
      <c r="AD1341" s="210" t="s">
        <v>18766</v>
      </c>
      <c r="AE1341" s="210"/>
      <c r="AF1341" s="210" t="s">
        <v>18767</v>
      </c>
      <c r="AG1341" t="str">
        <f>IFERROR(IF(COUNTIF(C1341:L1341,"Feed Ingredient")&gt;0,INDEX(ani_diet!T:T,MATCH(M1341,ani_diet!D:D,0)),""),"")</f>
        <v>Leucaena pallida</v>
      </c>
      <c r="AH1341" s="60" t="str">
        <f>IF(IFERROR(IF(MATCH("Feed Ingredient", AOM[[#This Row],[L1]:[L10]],0)&gt;0, TRUE, FALSE), FALSE)=TRUE,IFERROR(VLOOKUP(M1341, ani_diet!C:C, 1, FALSE), "No Match"),FALSE)</f>
        <v>Leucaena pallida</v>
      </c>
      <c r="AI1341" t="s">
        <v>22179</v>
      </c>
      <c r="AL1341" t="str">
        <f>IFERROR(IF(COUNTIF(C1341:L1341,"Feed Ingredient")&gt;0,INDEX(ani_diet!T:T,MATCH(M1341,ani_diet!D:D,0)),""),"")</f>
        <v>Leucaena pallida</v>
      </c>
    </row>
    <row r="1342" spans="1:38">
      <c r="A1342" t="str">
        <f>_xlfn.TEXTJOIN("/",TRUE,AOM[[#This Row],[L1]:[L10]])</f>
        <v>Management/Livestock Management/Feed Characteristic/Feed Composition/Feed Ingredient/Forage Plants/Forage Trees/Leucaena pallida/Leucaena pallida Dried</v>
      </c>
      <c r="B1342" s="207" t="s">
        <v>22204</v>
      </c>
      <c r="C1342" s="207" t="s">
        <v>17896</v>
      </c>
      <c r="D1342" s="207" t="s">
        <v>17898</v>
      </c>
      <c r="E1342" s="207" t="s">
        <v>17908</v>
      </c>
      <c r="F1342" s="207" t="s">
        <v>18308</v>
      </c>
      <c r="G1342" s="207" t="s">
        <v>18309</v>
      </c>
      <c r="H1342" s="207" t="s">
        <v>20736</v>
      </c>
      <c r="I1342" s="207" t="s">
        <v>21507</v>
      </c>
      <c r="J1342" s="207" t="s">
        <v>9523</v>
      </c>
      <c r="K1342" s="207" t="s">
        <v>22205</v>
      </c>
      <c r="L1342" s="207"/>
      <c r="M1342" t="str" cm="1">
        <f t="array" ref="M1342">LOOKUP(2,1/(C1342:L1342&lt;&gt;""),C1342:L1342)</f>
        <v>Leucaena pallida Dried</v>
      </c>
      <c r="N1342" s="207"/>
      <c r="O1342" s="207"/>
      <c r="P1342" s="207"/>
      <c r="Q1342" s="207"/>
      <c r="R1342" s="207"/>
      <c r="S1342" s="207"/>
      <c r="T1342" s="207"/>
      <c r="U1342" s="207" t="s">
        <v>9523</v>
      </c>
      <c r="V1342" s="209" t="s">
        <v>22203</v>
      </c>
      <c r="W1342" s="207"/>
      <c r="X1342" s="207"/>
      <c r="Y1342" s="207"/>
      <c r="Z1342" s="207"/>
      <c r="AA1342" s="209" t="s">
        <v>9524</v>
      </c>
      <c r="AB1342" s="209" t="s">
        <v>4169</v>
      </c>
      <c r="AC1342" s="210" t="s">
        <v>4169</v>
      </c>
      <c r="AD1342" s="210" t="s">
        <v>18766</v>
      </c>
      <c r="AE1342" s="210"/>
      <c r="AF1342" s="210" t="s">
        <v>18767</v>
      </c>
      <c r="AG1342" t="str">
        <f>IFERROR(IF(COUNTIF(C1342:L1342,"Feed Ingredient")&gt;0,INDEX(ani_diet!T:T,MATCH(M1342,ani_diet!D:D,0)),""),"")</f>
        <v>Leucaena pallida</v>
      </c>
      <c r="AH1342" s="60" t="str">
        <f>IF(IFERROR(IF(MATCH("Feed Ingredient", AOM[[#This Row],[L1]:[L10]],0)&gt;0, TRUE, FALSE), FALSE)=TRUE,IFERROR(VLOOKUP(M1342, ani_diet!C:C, 1, FALSE), "No Match"),FALSE)</f>
        <v>No Match</v>
      </c>
      <c r="AI1342" t="s">
        <v>22206</v>
      </c>
      <c r="AL1342" t="str">
        <f>IFERROR(IF(COUNTIF(C1342:L1342,"Feed Ingredient")&gt;0,INDEX(ani_diet!T:T,MATCH(M1342,ani_diet!D:D,0)),""),"")</f>
        <v>Leucaena pallida</v>
      </c>
    </row>
    <row r="1343" spans="1:38">
      <c r="A1343" t="str">
        <f>_xlfn.TEXTJOIN("/",TRUE,AOM[[#This Row],[L1]:[L10]])</f>
        <v>Management/Livestock Management/Feed Characteristic/Feed Composition/Feed Ingredient/Forage Plants/Forage Trees/Leucaena pallida/Leucaena pallida Leaves/Leucaena pallida Leaves Dried</v>
      </c>
      <c r="B1343" s="207" t="s">
        <v>22207</v>
      </c>
      <c r="C1343" s="207" t="s">
        <v>17896</v>
      </c>
      <c r="D1343" s="207" t="s">
        <v>17898</v>
      </c>
      <c r="E1343" s="207" t="s">
        <v>17908</v>
      </c>
      <c r="F1343" s="207" t="s">
        <v>18308</v>
      </c>
      <c r="G1343" s="207" t="s">
        <v>18309</v>
      </c>
      <c r="H1343" s="207" t="s">
        <v>20736</v>
      </c>
      <c r="I1343" s="207" t="s">
        <v>21507</v>
      </c>
      <c r="J1343" s="207" t="s">
        <v>9523</v>
      </c>
      <c r="K1343" s="207" t="s">
        <v>22208</v>
      </c>
      <c r="L1343" s="207" t="s">
        <v>22209</v>
      </c>
      <c r="M1343" t="str" cm="1">
        <f t="array" ref="M1343">LOOKUP(2,1/(C1343:L1343&lt;&gt;""),C1343:L1343)</f>
        <v>Leucaena pallida Leaves Dried</v>
      </c>
      <c r="N1343" s="207"/>
      <c r="O1343" s="207" t="s">
        <v>8288</v>
      </c>
      <c r="P1343" s="207" t="s">
        <v>8288</v>
      </c>
      <c r="Q1343" s="207" t="s">
        <v>8288</v>
      </c>
      <c r="R1343" s="207" t="s">
        <v>8288</v>
      </c>
      <c r="S1343" s="207" t="s">
        <v>22171</v>
      </c>
      <c r="T1343" s="207" t="s">
        <v>8288</v>
      </c>
      <c r="U1343" s="207" t="s">
        <v>9523</v>
      </c>
      <c r="V1343" s="209" t="s">
        <v>22203</v>
      </c>
      <c r="W1343" s="207" t="s">
        <v>8288</v>
      </c>
      <c r="X1343" s="207" t="s">
        <v>8288</v>
      </c>
      <c r="Y1343" s="207" t="s">
        <v>8288</v>
      </c>
      <c r="Z1343" s="207" t="s">
        <v>8288</v>
      </c>
      <c r="AA1343" s="209" t="s">
        <v>9524</v>
      </c>
      <c r="AB1343" s="209" t="s">
        <v>4169</v>
      </c>
      <c r="AC1343" s="210" t="s">
        <v>4169</v>
      </c>
      <c r="AD1343" s="210" t="s">
        <v>18766</v>
      </c>
      <c r="AE1343" s="210"/>
      <c r="AF1343" s="210" t="s">
        <v>18767</v>
      </c>
      <c r="AG1343" t="str">
        <f>IFERROR(IF(COUNTIF(C1343:L1343,"Feed Ingredient")&gt;0,INDEX(ani_diet!T:T,MATCH(M1343,ani_diet!D:D,0)),""),"")</f>
        <v>Leucaena pallida Leaves</v>
      </c>
      <c r="AH1343" s="60" t="str">
        <f>IF(IFERROR(IF(MATCH("Feed Ingredient", AOM[[#This Row],[L1]:[L10]],0)&gt;0, TRUE, FALSE), FALSE)=TRUE,IFERROR(VLOOKUP(M1343, ani_diet!C:C, 1, FALSE), "No Match"),FALSE)</f>
        <v>No Match</v>
      </c>
      <c r="AI1343" t="s">
        <v>22206</v>
      </c>
      <c r="AL1343" t="str">
        <f>IFERROR(IF(COUNTIF(C1343:L1343,"Feed Ingredient")&gt;0,INDEX(ani_diet!T:T,MATCH(M1343,ani_diet!D:D,0)),""),"")</f>
        <v>Leucaena pallida Leaves</v>
      </c>
    </row>
    <row r="1344" spans="1:38">
      <c r="A1344" t="str">
        <f>_xlfn.TEXTJOIN("/",TRUE,AOM[[#This Row],[L1]:[L10]])</f>
        <v>Management/Livestock Management/Feed Characteristic/Feed Composition/Feed Ingredient/Forage Plants/Forage Trees/Leucaena pallida/Leucaena pallida Leaves</v>
      </c>
      <c r="B1344" s="207" t="s">
        <v>22210</v>
      </c>
      <c r="C1344" s="207" t="s">
        <v>17896</v>
      </c>
      <c r="D1344" s="207" t="s">
        <v>17898</v>
      </c>
      <c r="E1344" s="207" t="s">
        <v>17908</v>
      </c>
      <c r="F1344" s="207" t="s">
        <v>18308</v>
      </c>
      <c r="G1344" s="207" t="s">
        <v>18309</v>
      </c>
      <c r="H1344" s="207" t="s">
        <v>20736</v>
      </c>
      <c r="I1344" s="207" t="s">
        <v>21507</v>
      </c>
      <c r="J1344" s="207" t="s">
        <v>9523</v>
      </c>
      <c r="K1344" s="207" t="s">
        <v>22208</v>
      </c>
      <c r="L1344" s="207"/>
      <c r="M1344" t="str" cm="1">
        <f t="array" ref="M1344">LOOKUP(2,1/(C1344:L1344&lt;&gt;""),C1344:L1344)</f>
        <v>Leucaena pallida Leaves</v>
      </c>
      <c r="N1344" s="207"/>
      <c r="O1344" s="207"/>
      <c r="P1344" s="207"/>
      <c r="Q1344" s="207"/>
      <c r="R1344" s="207"/>
      <c r="S1344" s="207"/>
      <c r="T1344" s="207"/>
      <c r="U1344" s="207" t="s">
        <v>9523</v>
      </c>
      <c r="V1344" s="209" t="s">
        <v>22203</v>
      </c>
      <c r="W1344" s="207"/>
      <c r="X1344" s="207"/>
      <c r="Y1344" s="207"/>
      <c r="Z1344" s="207"/>
      <c r="AA1344" s="209" t="s">
        <v>9524</v>
      </c>
      <c r="AB1344" s="209" t="s">
        <v>4169</v>
      </c>
      <c r="AC1344" s="210" t="s">
        <v>4169</v>
      </c>
      <c r="AD1344" s="210" t="s">
        <v>18766</v>
      </c>
      <c r="AE1344" s="210"/>
      <c r="AF1344" s="210" t="s">
        <v>18767</v>
      </c>
      <c r="AG1344" t="str">
        <f>IFERROR(IF(COUNTIF(C1344:L1344,"Feed Ingredient")&gt;0,INDEX(ani_diet!T:T,MATCH(M1344,ani_diet!D:D,0)),""),"")</f>
        <v>Leucaena pallida Leaves</v>
      </c>
      <c r="AH1344" s="60" t="str">
        <f>IF(IFERROR(IF(MATCH("Feed Ingredient", AOM[[#This Row],[L1]:[L10]],0)&gt;0, TRUE, FALSE), FALSE)=TRUE,IFERROR(VLOOKUP(M1344, ani_diet!C:C, 1, FALSE), "No Match"),FALSE)</f>
        <v>Leucaena pallida Leaves</v>
      </c>
      <c r="AI1344" t="s">
        <v>22206</v>
      </c>
      <c r="AL1344" t="str">
        <f>IFERROR(IF(COUNTIF(C1344:L1344,"Feed Ingredient")&gt;0,INDEX(ani_diet!T:T,MATCH(M1344,ani_diet!D:D,0)),""),"")</f>
        <v>Leucaena pallida Leaves</v>
      </c>
    </row>
    <row r="1345" spans="1:134">
      <c r="A1345" t="str">
        <f>_xlfn.TEXTJOIN("/",TRUE,AOM[[#This Row],[L1]:[L10]])</f>
        <v>Management/Livestock Management/Feed Characteristic/Feed Composition/Feed Ingredient/Forage Plants/Forage Trees/Millettia ferruginea/Millettia ferruginea Wilted</v>
      </c>
      <c r="B1345" s="207" t="s">
        <v>22211</v>
      </c>
      <c r="C1345" s="207" t="s">
        <v>17896</v>
      </c>
      <c r="D1345" s="207" t="s">
        <v>17898</v>
      </c>
      <c r="E1345" s="207" t="s">
        <v>17908</v>
      </c>
      <c r="F1345" s="207" t="s">
        <v>18308</v>
      </c>
      <c r="G1345" s="207" t="s">
        <v>18309</v>
      </c>
      <c r="H1345" s="207" t="s">
        <v>20736</v>
      </c>
      <c r="I1345" s="207" t="s">
        <v>21507</v>
      </c>
      <c r="J1345" s="207" t="s">
        <v>9848</v>
      </c>
      <c r="K1345" s="207" t="s">
        <v>22212</v>
      </c>
      <c r="L1345" s="207"/>
      <c r="M1345" t="str" cm="1">
        <f t="array" ref="M1345">LOOKUP(2,1/(C1345:L1345&lt;&gt;""),C1345:L1345)</f>
        <v>Millettia ferruginea Wilted</v>
      </c>
      <c r="N1345" s="207" t="s">
        <v>22213</v>
      </c>
      <c r="O1345" s="207"/>
      <c r="P1345" s="207"/>
      <c r="Q1345" s="207"/>
      <c r="R1345" s="207"/>
      <c r="S1345" s="207"/>
      <c r="T1345" s="207"/>
      <c r="U1345" s="207" t="s">
        <v>22214</v>
      </c>
      <c r="V1345" s="209" t="s">
        <v>22215</v>
      </c>
      <c r="W1345" s="207"/>
      <c r="X1345" s="207"/>
      <c r="Y1345" s="207"/>
      <c r="Z1345" s="207"/>
      <c r="AA1345" s="209" t="s">
        <v>9849</v>
      </c>
      <c r="AB1345" s="209" t="s">
        <v>4169</v>
      </c>
      <c r="AC1345" s="210" t="s">
        <v>4169</v>
      </c>
      <c r="AD1345" s="210" t="s">
        <v>18766</v>
      </c>
      <c r="AE1345" s="210"/>
      <c r="AF1345" s="210" t="s">
        <v>18767</v>
      </c>
      <c r="AG1345" t="str">
        <f>IFERROR(IF(COUNTIF(C1345:L1345,"Feed Ingredient")&gt;0,INDEX(ani_diet!T:T,MATCH(M1345,ani_diet!D:D,0)),""),"")</f>
        <v xml:space="preserve">
Millettia ferruginea</v>
      </c>
      <c r="AH1345" s="60" t="str">
        <f>IF(IFERROR(IF(MATCH("Feed Ingredient", AOM[[#This Row],[L1]:[L10]],0)&gt;0, TRUE, FALSE), FALSE)=TRUE,IFERROR(VLOOKUP(M1345, ani_diet!C:C, 1, FALSE), "No Match"),FALSE)</f>
        <v>No Match</v>
      </c>
      <c r="AI1345" t="s">
        <v>4169</v>
      </c>
      <c r="AL1345" t="str">
        <f>IFERROR(IF(COUNTIF(C1345:L1345,"Feed Ingredient")&gt;0,INDEX(ani_diet!T:T,MATCH(M1345,ani_diet!D:D,0)),""),"")</f>
        <v xml:space="preserve">
Millettia ferruginea</v>
      </c>
    </row>
    <row r="1346" spans="1:134">
      <c r="A1346" t="str">
        <f>_xlfn.TEXTJOIN("/",TRUE,AOM[[#This Row],[L1]:[L10]])</f>
        <v>Management/Livestock Management/Feed Characteristic/Feed Composition/Feed Ingredient/Forage Plants/Forage Trees/Millettia ferruginea</v>
      </c>
      <c r="B1346" s="207" t="s">
        <v>22216</v>
      </c>
      <c r="C1346" s="207" t="s">
        <v>17896</v>
      </c>
      <c r="D1346" s="207" t="s">
        <v>17898</v>
      </c>
      <c r="E1346" s="207" t="s">
        <v>17908</v>
      </c>
      <c r="F1346" s="207" t="s">
        <v>18308</v>
      </c>
      <c r="G1346" s="207" t="s">
        <v>18309</v>
      </c>
      <c r="H1346" s="207" t="s">
        <v>20736</v>
      </c>
      <c r="I1346" s="207" t="s">
        <v>21507</v>
      </c>
      <c r="J1346" s="207" t="s">
        <v>9848</v>
      </c>
      <c r="K1346" s="207"/>
      <c r="L1346" s="207"/>
      <c r="M1346" t="str" cm="1">
        <f t="array" ref="M1346">LOOKUP(2,1/(C1346:L1346&lt;&gt;""),C1346:L1346)</f>
        <v>Millettia ferruginea</v>
      </c>
      <c r="N1346" s="207" t="s">
        <v>22217</v>
      </c>
      <c r="O1346" s="207"/>
      <c r="P1346" s="207"/>
      <c r="Q1346" s="207"/>
      <c r="R1346" s="207"/>
      <c r="S1346" s="207"/>
      <c r="T1346" s="207"/>
      <c r="U1346" s="207" t="s">
        <v>22214</v>
      </c>
      <c r="V1346" s="209" t="s">
        <v>22215</v>
      </c>
      <c r="W1346" s="207"/>
      <c r="X1346" s="207"/>
      <c r="Y1346" s="207"/>
      <c r="Z1346" s="207"/>
      <c r="AA1346" s="209" t="s">
        <v>9849</v>
      </c>
      <c r="AB1346" s="209" t="s">
        <v>4169</v>
      </c>
      <c r="AC1346" s="210" t="s">
        <v>4169</v>
      </c>
      <c r="AD1346" s="210" t="s">
        <v>18766</v>
      </c>
      <c r="AE1346" s="210"/>
      <c r="AF1346" s="210" t="s">
        <v>18767</v>
      </c>
      <c r="AG1346" t="str">
        <f>IFERROR(IF(COUNTIF(C1346:L1346,"Feed Ingredient")&gt;0,INDEX(ani_diet!T:T,MATCH(M1346,ani_diet!D:D,0)),""),"")</f>
        <v xml:space="preserve">
Millettia ferruginea</v>
      </c>
      <c r="AH1346" s="60" t="str">
        <f>IF(IFERROR(IF(MATCH("Feed Ingredient", AOM[[#This Row],[L1]:[L10]],0)&gt;0, TRUE, FALSE), FALSE)=TRUE,IFERROR(VLOOKUP(M1346, ani_diet!C:C, 1, FALSE), "No Match"),FALSE)</f>
        <v>Millettia ferruginea</v>
      </c>
      <c r="AI1346" t="s">
        <v>22206</v>
      </c>
      <c r="AL1346" t="str">
        <f>IFERROR(IF(COUNTIF(C1346:L1346,"Feed Ingredient")&gt;0,INDEX(ani_diet!T:T,MATCH(M1346,ani_diet!D:D,0)),""),"")</f>
        <v xml:space="preserve">
Millettia ferruginea</v>
      </c>
    </row>
    <row r="1347" spans="1:134">
      <c r="A1347" t="str">
        <f>_xlfn.TEXTJOIN("/",TRUE,AOM[[#This Row],[L1]:[L10]])</f>
        <v>Management/Livestock Management/Feed Characteristic/Feed Composition/Feed Ingredient/Forage Plants/Forage Trees/Moringa oleifera/Moringa oleifera Dried</v>
      </c>
      <c r="B1347" s="207" t="s">
        <v>22218</v>
      </c>
      <c r="C1347" s="207" t="s">
        <v>17896</v>
      </c>
      <c r="D1347" s="207" t="s">
        <v>17898</v>
      </c>
      <c r="E1347" s="207" t="s">
        <v>17908</v>
      </c>
      <c r="F1347" s="207" t="s">
        <v>18308</v>
      </c>
      <c r="G1347" s="207" t="s">
        <v>18309</v>
      </c>
      <c r="H1347" s="207" t="s">
        <v>20736</v>
      </c>
      <c r="I1347" s="207" t="s">
        <v>21507</v>
      </c>
      <c r="J1347" s="207" t="s">
        <v>3532</v>
      </c>
      <c r="K1347" s="207" t="s">
        <v>22219</v>
      </c>
      <c r="L1347" s="207"/>
      <c r="M1347" t="str" cm="1">
        <f t="array" ref="M1347">LOOKUP(2,1/(C1347:L1347&lt;&gt;""),C1347:L1347)</f>
        <v>Moringa oleifera Dried</v>
      </c>
      <c r="N1347" s="207"/>
      <c r="O1347" s="207"/>
      <c r="P1347" s="207"/>
      <c r="Q1347" s="207"/>
      <c r="R1347" s="207"/>
      <c r="S1347" s="207"/>
      <c r="T1347" s="207"/>
      <c r="U1347" s="207" t="s">
        <v>3532</v>
      </c>
      <c r="V1347" s="209" t="s">
        <v>22215</v>
      </c>
      <c r="W1347" s="207"/>
      <c r="X1347" s="207"/>
      <c r="Y1347" s="207"/>
      <c r="Z1347" s="207"/>
      <c r="AA1347" s="209" t="s">
        <v>3534</v>
      </c>
      <c r="AB1347" s="209" t="s">
        <v>4169</v>
      </c>
      <c r="AC1347" s="210" t="s">
        <v>4169</v>
      </c>
      <c r="AD1347" s="210" t="s">
        <v>18766</v>
      </c>
      <c r="AE1347" s="210"/>
      <c r="AF1347" s="210" t="s">
        <v>18767</v>
      </c>
      <c r="AG1347" t="str">
        <f>IFERROR(IF(COUNTIF(C1347:L1347,"Feed Ingredient")&gt;0,INDEX(ani_diet!T:T,MATCH(M1347,ani_diet!D:D,0)),""),"")</f>
        <v/>
      </c>
      <c r="AH1347" s="60" t="str">
        <f>IF(IFERROR(IF(MATCH("Feed Ingredient", AOM[[#This Row],[L1]:[L10]],0)&gt;0, TRUE, FALSE), FALSE)=TRUE,IFERROR(VLOOKUP(M1347, ani_diet!C:C, 1, FALSE), "No Match"),FALSE)</f>
        <v>No Match</v>
      </c>
      <c r="AI1347" t="s">
        <v>3539</v>
      </c>
      <c r="AL1347" t="str">
        <f>IFERROR(IF(COUNTIF(C1347:L1347,"Feed Ingredient")&gt;0,INDEX(ani_diet!T:T,MATCH(M1347,ani_diet!D:D,0)),""),"")</f>
        <v/>
      </c>
    </row>
    <row r="1348" spans="1:134">
      <c r="A1348" t="str">
        <f>_xlfn.TEXTJOIN("/",TRUE,AOM[[#This Row],[L1]:[L10]])</f>
        <v>Management/Livestock Management/Feed Characteristic/Feed Composition/Feed Ingredient/Forage Plants/Forage Trees/Moringa oleifera/Moringa oleifera Dried Ground</v>
      </c>
      <c r="B1348" s="207" t="s">
        <v>22220</v>
      </c>
      <c r="C1348" s="207" t="s">
        <v>17896</v>
      </c>
      <c r="D1348" s="207" t="s">
        <v>17898</v>
      </c>
      <c r="E1348" s="207" t="s">
        <v>17908</v>
      </c>
      <c r="F1348" s="207" t="s">
        <v>18308</v>
      </c>
      <c r="G1348" s="207" t="s">
        <v>18309</v>
      </c>
      <c r="H1348" s="207" t="s">
        <v>20736</v>
      </c>
      <c r="I1348" s="207" t="s">
        <v>21507</v>
      </c>
      <c r="J1348" s="207" t="s">
        <v>3532</v>
      </c>
      <c r="K1348" s="207" t="s">
        <v>22221</v>
      </c>
      <c r="L1348" s="207"/>
      <c r="M1348" t="str" cm="1">
        <f t="array" ref="M1348">LOOKUP(2,1/(C1348:L1348&lt;&gt;""),C1348:L1348)</f>
        <v>Moringa oleifera Dried Ground</v>
      </c>
      <c r="N1348" s="207" t="s">
        <v>22222</v>
      </c>
      <c r="O1348" s="207"/>
      <c r="P1348" s="207"/>
      <c r="Q1348" s="207"/>
      <c r="R1348" s="207"/>
      <c r="S1348" s="207"/>
      <c r="T1348" s="207"/>
      <c r="U1348" s="207" t="s">
        <v>3532</v>
      </c>
      <c r="V1348" s="209" t="s">
        <v>22215</v>
      </c>
      <c r="W1348" s="207"/>
      <c r="X1348" s="207"/>
      <c r="Y1348" s="207"/>
      <c r="Z1348" s="207"/>
      <c r="AA1348" s="209" t="s">
        <v>3534</v>
      </c>
      <c r="AB1348" s="209" t="s">
        <v>4169</v>
      </c>
      <c r="AC1348" s="210" t="s">
        <v>4169</v>
      </c>
      <c r="AD1348" s="210" t="s">
        <v>18766</v>
      </c>
      <c r="AE1348" s="210"/>
      <c r="AF1348" s="210" t="s">
        <v>18767</v>
      </c>
      <c r="AG1348" t="str">
        <f>IFERROR(IF(COUNTIF(C1348:L1348,"Feed Ingredient")&gt;0,INDEX(ani_diet!T:T,MATCH(M1348,ani_diet!D:D,0)),""),"")</f>
        <v>Moringa oleifera</v>
      </c>
      <c r="AH1348" s="60" t="str">
        <f>IF(IFERROR(IF(MATCH("Feed Ingredient", AOM[[#This Row],[L1]:[L10]],0)&gt;0, TRUE, FALSE), FALSE)=TRUE,IFERROR(VLOOKUP(M1348, ani_diet!C:C, 1, FALSE), "No Match"),FALSE)</f>
        <v>No Match</v>
      </c>
      <c r="AI1348" t="s">
        <v>22223</v>
      </c>
      <c r="AL1348" t="str">
        <f>IFERROR(IF(COUNTIF(C1348:L1348,"Feed Ingredient")&gt;0,INDEX(ani_diet!T:T,MATCH(M1348,ani_diet!D:D,0)),""),"")</f>
        <v>Moringa oleifera</v>
      </c>
    </row>
    <row r="1349" spans="1:134">
      <c r="A1349" t="str">
        <f>_xlfn.TEXTJOIN("/",TRUE,AOM[[#This Row],[L1]:[L10]])</f>
        <v>Management/Livestock Management/Feed Characteristic/Feed Composition/Feed Ingredient/Forage Plants/Forage Trees/Moringa oleifera/Moringa oleifera Ensiled</v>
      </c>
      <c r="B1349" s="207" t="s">
        <v>22224</v>
      </c>
      <c r="C1349" s="207" t="s">
        <v>17896</v>
      </c>
      <c r="D1349" s="207" t="s">
        <v>17898</v>
      </c>
      <c r="E1349" s="207" t="s">
        <v>17908</v>
      </c>
      <c r="F1349" s="207" t="s">
        <v>18308</v>
      </c>
      <c r="G1349" s="207" t="s">
        <v>18309</v>
      </c>
      <c r="H1349" s="207" t="s">
        <v>20736</v>
      </c>
      <c r="I1349" s="207" t="s">
        <v>21507</v>
      </c>
      <c r="J1349" s="207" t="s">
        <v>3532</v>
      </c>
      <c r="K1349" s="207" t="s">
        <v>22225</v>
      </c>
      <c r="L1349" s="207"/>
      <c r="M1349" t="str" cm="1">
        <f t="array" ref="M1349">LOOKUP(2,1/(C1349:L1349&lt;&gt;""),C1349:L1349)</f>
        <v>Moringa oleifera Ensiled</v>
      </c>
      <c r="N1349" s="207" t="s">
        <v>22226</v>
      </c>
      <c r="O1349" s="207"/>
      <c r="P1349" s="207"/>
      <c r="Q1349" s="207"/>
      <c r="R1349" s="207"/>
      <c r="S1349" s="207"/>
      <c r="T1349" s="207"/>
      <c r="U1349" s="207" t="s">
        <v>3532</v>
      </c>
      <c r="V1349" s="209" t="s">
        <v>22215</v>
      </c>
      <c r="W1349" s="207"/>
      <c r="X1349" s="207"/>
      <c r="Y1349" s="207"/>
      <c r="Z1349" s="207"/>
      <c r="AA1349" s="209" t="s">
        <v>3534</v>
      </c>
      <c r="AB1349" s="209" t="s">
        <v>4169</v>
      </c>
      <c r="AC1349" s="210" t="s">
        <v>4169</v>
      </c>
      <c r="AD1349" s="210" t="s">
        <v>18766</v>
      </c>
      <c r="AE1349" s="210"/>
      <c r="AF1349" s="210" t="s">
        <v>18767</v>
      </c>
      <c r="AG1349" t="str">
        <f>IFERROR(IF(COUNTIF(C1349:L1349,"Feed Ingredient")&gt;0,INDEX(ani_diet!T:T,MATCH(M1349,ani_diet!D:D,0)),""),"")</f>
        <v>Moringa oleifera</v>
      </c>
      <c r="AH1349" s="60" t="str">
        <f>IF(IFERROR(IF(MATCH("Feed Ingredient", AOM[[#This Row],[L1]:[L10]],0)&gt;0, TRUE, FALSE), FALSE)=TRUE,IFERROR(VLOOKUP(M1349, ani_diet!C:C, 1, FALSE), "No Match"),FALSE)</f>
        <v>No Match</v>
      </c>
      <c r="AI1349" t="s">
        <v>22223</v>
      </c>
      <c r="AL1349" t="str">
        <f>IFERROR(IF(COUNTIF(C1349:L1349,"Feed Ingredient")&gt;0,INDEX(ani_diet!T:T,MATCH(M1349,ani_diet!D:D,0)),""),"")</f>
        <v>Moringa oleifera</v>
      </c>
    </row>
    <row r="1350" spans="1:134">
      <c r="A1350" t="s">
        <v>22227</v>
      </c>
      <c r="B1350" s="207" t="s">
        <v>22228</v>
      </c>
      <c r="C1350" s="207" t="s">
        <v>17896</v>
      </c>
      <c r="D1350" s="207" t="s">
        <v>17898</v>
      </c>
      <c r="E1350" s="207" t="s">
        <v>17908</v>
      </c>
      <c r="F1350" s="207" t="s">
        <v>18308</v>
      </c>
      <c r="G1350" s="207" t="s">
        <v>18309</v>
      </c>
      <c r="H1350" s="207" t="s">
        <v>20736</v>
      </c>
      <c r="I1350" s="207" t="s">
        <v>21507</v>
      </c>
      <c r="J1350" s="207" t="s">
        <v>3532</v>
      </c>
      <c r="K1350" s="207" t="s">
        <v>22229</v>
      </c>
      <c r="L1350" s="207"/>
      <c r="M1350" t="str" cm="1">
        <f t="array" ref="M1350">LOOKUP(2,1/(C1350:L1350&lt;&gt;""),C1350:L1350)</f>
        <v>Moringa oleifera Ground</v>
      </c>
      <c r="N1350" s="207"/>
      <c r="O1350" s="207"/>
      <c r="P1350" s="207"/>
      <c r="Q1350" s="207"/>
      <c r="R1350" s="207"/>
      <c r="S1350" s="207"/>
      <c r="T1350" s="207"/>
      <c r="U1350" s="207" t="s">
        <v>3532</v>
      </c>
      <c r="V1350" s="209" t="s">
        <v>22215</v>
      </c>
      <c r="W1350" s="207"/>
      <c r="X1350" s="207"/>
      <c r="Y1350" s="207"/>
      <c r="Z1350" s="207"/>
      <c r="AA1350" s="209" t="s">
        <v>3534</v>
      </c>
      <c r="AB1350" s="209" t="s">
        <v>4169</v>
      </c>
      <c r="AC1350" s="210" t="s">
        <v>4169</v>
      </c>
      <c r="AD1350" s="210" t="s">
        <v>18766</v>
      </c>
      <c r="AE1350" s="210"/>
      <c r="AF1350" s="210" t="s">
        <v>18767</v>
      </c>
      <c r="AG1350" t="str">
        <f>IFERROR(IF(COUNTIF(C1350:L1350,"Feed Ingredient")&gt;0,INDEX(ani_diet!T:T,MATCH(M1350,ani_diet!D:D,0)),""),"")</f>
        <v>Moringa oleifera</v>
      </c>
      <c r="AH1350" s="60" t="str">
        <f>IF(IFERROR(IF(MATCH("Feed Ingredient", AOM[[#This Row],[L1]:[L10]],0)&gt;0, TRUE, FALSE), FALSE)=TRUE,IFERROR(VLOOKUP(M1350, ani_diet!C:C, 1, FALSE), "No Match"),FALSE)</f>
        <v>No Match</v>
      </c>
      <c r="AI1350" t="s">
        <v>3539</v>
      </c>
      <c r="AL1350" t="str">
        <f>IFERROR(IF(COUNTIF(C1350:L1350,"Feed Ingredient")&gt;0,INDEX(ani_diet!T:T,MATCH(M1350,ani_diet!D:D,0)),""),"")</f>
        <v>Moringa oleifera</v>
      </c>
    </row>
    <row r="1351" spans="1:134">
      <c r="A1351" t="str">
        <f>_xlfn.TEXTJOIN("/",TRUE,AOM[[#This Row],[L1]:[L10]])</f>
        <v>Management/Livestock Management/Feed Characteristic/Feed Composition/Feed Ingredient/Forage Plants/Forage Trees/Moringa oleifera/Moringa oleifera Leaves</v>
      </c>
      <c r="B1351" s="207" t="s">
        <v>22230</v>
      </c>
      <c r="C1351" s="207" t="s">
        <v>17896</v>
      </c>
      <c r="D1351" s="207" t="s">
        <v>17898</v>
      </c>
      <c r="E1351" s="207" t="s">
        <v>17908</v>
      </c>
      <c r="F1351" s="207" t="s">
        <v>18308</v>
      </c>
      <c r="G1351" s="207" t="s">
        <v>18309</v>
      </c>
      <c r="H1351" s="207" t="s">
        <v>20736</v>
      </c>
      <c r="I1351" s="207" t="s">
        <v>21507</v>
      </c>
      <c r="J1351" s="207" t="s">
        <v>3532</v>
      </c>
      <c r="K1351" s="207" t="s">
        <v>22231</v>
      </c>
      <c r="L1351" s="207"/>
      <c r="M1351" t="str" cm="1">
        <f t="array" ref="M1351">LOOKUP(2,1/(C1351:L1351&lt;&gt;""),C1351:L1351)</f>
        <v>Moringa oleifera Leaves</v>
      </c>
      <c r="N1351" s="207"/>
      <c r="O1351" s="207"/>
      <c r="P1351" s="207"/>
      <c r="Q1351" s="207"/>
      <c r="R1351" s="207"/>
      <c r="S1351" s="207"/>
      <c r="T1351" s="207"/>
      <c r="U1351" s="207" t="s">
        <v>3532</v>
      </c>
      <c r="V1351" s="209" t="s">
        <v>22215</v>
      </c>
      <c r="W1351" s="207"/>
      <c r="X1351" s="207"/>
      <c r="Y1351" s="207"/>
      <c r="Z1351" s="207"/>
      <c r="AA1351" s="209" t="s">
        <v>3534</v>
      </c>
      <c r="AB1351" s="211" t="s">
        <v>22232</v>
      </c>
      <c r="AC1351" s="210" t="s">
        <v>4169</v>
      </c>
      <c r="AD1351" s="210" t="s">
        <v>18766</v>
      </c>
      <c r="AE1351" s="210"/>
      <c r="AF1351" s="210" t="s">
        <v>18767</v>
      </c>
      <c r="AG1351" t="str">
        <f>IFERROR(IF(COUNTIF(C1351:L1351,"Feed Ingredient")&gt;0,INDEX(ani_diet!T:T,MATCH(M1351,ani_diet!D:D,0)),""),"")</f>
        <v>Moringa oleifera Leaves</v>
      </c>
      <c r="AH1351" s="60" t="str">
        <f>IF(IFERROR(IF(MATCH("Feed Ingredient", AOM[[#This Row],[L1]:[L10]],0)&gt;0, TRUE, FALSE), FALSE)=TRUE,IFERROR(VLOOKUP(M1351, ani_diet!C:C, 1, FALSE), "No Match"),FALSE)</f>
        <v>Moringa oleifera Leaves</v>
      </c>
      <c r="AI1351" t="s">
        <v>22223</v>
      </c>
      <c r="AL1351" t="str">
        <f>IFERROR(IF(COUNTIF(C1351:L1351,"Feed Ingredient")&gt;0,INDEX(ani_diet!T:T,MATCH(M1351,ani_diet!D:D,0)),""),"")</f>
        <v>Moringa oleifera Leaves</v>
      </c>
    </row>
    <row r="1352" spans="1:134">
      <c r="A1352" t="str">
        <f>_xlfn.TEXTJOIN("/",TRUE,AOM[[#This Row],[L1]:[L10]])</f>
        <v>Management/Livestock Management/Feed Characteristic/Feed Composition/Feed Ingredient/Forage Plants/Forage Trees/Moringa oleifera/Moringa oleifera Leaves /Moringa oleifera Leaves Dried Ground</v>
      </c>
      <c r="B1352" s="207" t="s">
        <v>22233</v>
      </c>
      <c r="C1352" s="207" t="s">
        <v>17896</v>
      </c>
      <c r="D1352" s="207" t="s">
        <v>17898</v>
      </c>
      <c r="E1352" s="207" t="s">
        <v>17908</v>
      </c>
      <c r="F1352" s="207" t="s">
        <v>18308</v>
      </c>
      <c r="G1352" s="207" t="s">
        <v>18309</v>
      </c>
      <c r="H1352" s="207" t="s">
        <v>20736</v>
      </c>
      <c r="I1352" s="207" t="s">
        <v>21507</v>
      </c>
      <c r="J1352" s="207" t="s">
        <v>3532</v>
      </c>
      <c r="K1352" s="207" t="s">
        <v>22234</v>
      </c>
      <c r="L1352" s="207" t="s">
        <v>22235</v>
      </c>
      <c r="M1352" t="str" cm="1">
        <f t="array" ref="M1352">LOOKUP(2,1/(C1352:L1352&lt;&gt;""),C1352:L1352)</f>
        <v>Moringa oleifera Leaves Dried Ground</v>
      </c>
      <c r="N1352" s="207" t="s">
        <v>22236</v>
      </c>
      <c r="O1352" s="207" t="s">
        <v>3532</v>
      </c>
      <c r="P1352" s="207" t="s">
        <v>22237</v>
      </c>
      <c r="Q1352" s="207" t="s">
        <v>328</v>
      </c>
      <c r="R1352" s="207" t="s">
        <v>22238</v>
      </c>
      <c r="S1352" t="str">
        <f>IFERROR(IF(COUNTIF(#REF!,"Feed Ingredient")&gt;0,INDEX(ani_diet!H:H,MATCH(A1352,ani_diet!#REF!,0)),""),"")</f>
        <v/>
      </c>
      <c r="T1352" s="60" t="str">
        <f>IF(IFERROR(IF(MATCH("Feed Ingredient", AOM[[#This Row],[L1]:[L10]],0)&gt;0, TRUE, FALSE), FALSE)=TRUE,IFERROR(VLOOKUP(A1352, ani_diet!#REF!, 1, FALSE), "No Match"),FALSE)</f>
        <v>No Match</v>
      </c>
      <c r="U1352" s="207" t="s">
        <v>3532</v>
      </c>
      <c r="V1352" s="209" t="s">
        <v>22239</v>
      </c>
      <c r="W1352" s="207"/>
      <c r="X1352" s="207"/>
      <c r="Y1352" s="207"/>
      <c r="Z1352" s="207"/>
      <c r="AA1352" s="209" t="s">
        <v>3534</v>
      </c>
      <c r="AB1352" s="211" t="s">
        <v>22240</v>
      </c>
      <c r="AC1352" s="210" t="s">
        <v>4169</v>
      </c>
      <c r="AD1352" s="210" t="s">
        <v>18766</v>
      </c>
      <c r="AE1352" s="210"/>
      <c r="AF1352" s="210" t="s">
        <v>18767</v>
      </c>
      <c r="AG1352" t="str">
        <f>IFERROR(IF(COUNTIF(C1352:L1352,"Feed Ingredient")&gt;0,INDEX(ani_diet!T:T,MATCH(M1352,ani_diet!D:D,0)),""),"")</f>
        <v>Moringa oleifera Leaves</v>
      </c>
      <c r="AH1352" s="60" t="str">
        <f>IF(IFERROR(IF(MATCH("Feed Ingredient", AOM[[#This Row],[L1]:[L10]],0)&gt;0, TRUE, FALSE), FALSE)=TRUE,IFERROR(VLOOKUP(M1352, ani_diet!C:C, 1, FALSE), "No Match"),FALSE)</f>
        <v>No Match</v>
      </c>
      <c r="AI1352" t="s">
        <v>22241</v>
      </c>
      <c r="AL1352" t="str">
        <f>IFERROR(IF(COUNTIF(C1352:L1352,"Feed Ingredient")&gt;0,INDEX(ani_diet!T:T,MATCH(M1352,ani_diet!D:D,0)),""),"")</f>
        <v>Moringa oleifera Leaves</v>
      </c>
    </row>
    <row r="1353" spans="1:134">
      <c r="A1353" t="str">
        <f>_xlfn.TEXTJOIN("/",TRUE,AOM[[#This Row],[L1]:[L10]])</f>
        <v>Management/Livestock Management/Feed Characteristic/Feed Composition/Feed Ingredient/Forage Plants/Forage Trees/Moringa oleifera/Moringa oleifera Leaves /Moringa oleifera Leaves Ground</v>
      </c>
      <c r="B1353" s="207" t="s">
        <v>22242</v>
      </c>
      <c r="C1353" s="207" t="s">
        <v>17896</v>
      </c>
      <c r="D1353" s="207" t="s">
        <v>17898</v>
      </c>
      <c r="E1353" s="207" t="s">
        <v>17908</v>
      </c>
      <c r="F1353" s="207" t="s">
        <v>18308</v>
      </c>
      <c r="G1353" s="207" t="s">
        <v>18309</v>
      </c>
      <c r="H1353" s="207" t="s">
        <v>20736</v>
      </c>
      <c r="I1353" s="207" t="s">
        <v>21507</v>
      </c>
      <c r="J1353" s="207" t="s">
        <v>3532</v>
      </c>
      <c r="K1353" s="207" t="s">
        <v>22234</v>
      </c>
      <c r="L1353" s="207" t="s">
        <v>22243</v>
      </c>
      <c r="M1353" t="str" cm="1">
        <f t="array" ref="M1353">LOOKUP(2,1/(C1353:L1353&lt;&gt;""),C1353:L1353)</f>
        <v>Moringa oleifera Leaves Ground</v>
      </c>
      <c r="N1353" s="207" t="s">
        <v>22244</v>
      </c>
      <c r="O1353" s="207"/>
      <c r="P1353" s="207" t="s">
        <v>8288</v>
      </c>
      <c r="Q1353" s="207" t="s">
        <v>8288</v>
      </c>
      <c r="R1353" s="207" t="s">
        <v>8288</v>
      </c>
      <c r="S1353" s="207" t="s">
        <v>22245</v>
      </c>
      <c r="T1353" s="207" t="s">
        <v>8288</v>
      </c>
      <c r="U1353" s="207" t="s">
        <v>3532</v>
      </c>
      <c r="V1353" s="209" t="s">
        <v>22215</v>
      </c>
      <c r="W1353" s="207" t="s">
        <v>8288</v>
      </c>
      <c r="X1353" s="207" t="s">
        <v>8288</v>
      </c>
      <c r="Y1353" s="207" t="s">
        <v>8288</v>
      </c>
      <c r="Z1353" s="207" t="s">
        <v>8288</v>
      </c>
      <c r="AA1353" s="209" t="s">
        <v>3534</v>
      </c>
      <c r="AB1353" s="211" t="s">
        <v>22240</v>
      </c>
      <c r="AC1353" s="210" t="s">
        <v>4169</v>
      </c>
      <c r="AD1353" s="210" t="s">
        <v>18766</v>
      </c>
      <c r="AE1353" s="210"/>
      <c r="AF1353" s="210" t="s">
        <v>18767</v>
      </c>
      <c r="AG1353" t="str">
        <f>IFERROR(IF(COUNTIF(C1353:L1353,"Feed Ingredient")&gt;0,INDEX(ani_diet!T:T,MATCH(M1353,ani_diet!D:D,0)),""),"")</f>
        <v>Moringa oleifera Leaves</v>
      </c>
      <c r="AH1353" s="60" t="str">
        <f>IF(IFERROR(IF(MATCH("Feed Ingredient", AOM[[#This Row],[L1]:[L10]],0)&gt;0, TRUE, FALSE), FALSE)=TRUE,IFERROR(VLOOKUP(M1353, ani_diet!C:C, 1, FALSE), "No Match"),FALSE)</f>
        <v>No Match</v>
      </c>
      <c r="AI1353" t="s">
        <v>22246</v>
      </c>
      <c r="AL1353" t="str">
        <f>IFERROR(IF(COUNTIF(C1353:L1353,"Feed Ingredient")&gt;0,INDEX(ani_diet!T:T,MATCH(M1353,ani_diet!D:D,0)),""),"")</f>
        <v>Moringa oleifera Leaves</v>
      </c>
    </row>
    <row r="1354" spans="1:134">
      <c r="A1354" t="s">
        <v>22247</v>
      </c>
      <c r="B1354" s="207" t="s">
        <v>22248</v>
      </c>
      <c r="C1354" s="207" t="s">
        <v>17896</v>
      </c>
      <c r="D1354" s="207" t="s">
        <v>17898</v>
      </c>
      <c r="E1354" s="207" t="s">
        <v>17908</v>
      </c>
      <c r="F1354" s="207" t="s">
        <v>18308</v>
      </c>
      <c r="G1354" s="207" t="s">
        <v>18309</v>
      </c>
      <c r="H1354" s="207" t="s">
        <v>20736</v>
      </c>
      <c r="I1354" s="207" t="s">
        <v>21507</v>
      </c>
      <c r="J1354" s="207" t="s">
        <v>3532</v>
      </c>
      <c r="K1354" s="207" t="s">
        <v>22249</v>
      </c>
      <c r="L1354" s="207" t="s">
        <v>22250</v>
      </c>
      <c r="M1354" t="str" cm="1">
        <f t="array" ref="M1354">LOOKUP(2,1/(C1354:L1354&lt;&gt;""),C1354:L1354)</f>
        <v>Moringa oleifera Leaves Extract Dried Ground</v>
      </c>
      <c r="N1354" s="207"/>
      <c r="O1354" s="207" t="s">
        <v>8288</v>
      </c>
      <c r="P1354" s="207" t="s">
        <v>8288</v>
      </c>
      <c r="Q1354" s="207" t="s">
        <v>8288</v>
      </c>
      <c r="R1354" s="207" t="s">
        <v>8288</v>
      </c>
      <c r="S1354" s="207" t="s">
        <v>22245</v>
      </c>
      <c r="T1354" s="207" t="s">
        <v>8288</v>
      </c>
      <c r="U1354" s="207" t="s">
        <v>3532</v>
      </c>
      <c r="V1354" s="209" t="s">
        <v>22215</v>
      </c>
      <c r="W1354" s="207" t="s">
        <v>8288</v>
      </c>
      <c r="X1354" s="207" t="s">
        <v>8288</v>
      </c>
      <c r="Y1354" s="207" t="s">
        <v>8288</v>
      </c>
      <c r="Z1354" s="207" t="s">
        <v>8288</v>
      </c>
      <c r="AA1354" s="209" t="s">
        <v>3534</v>
      </c>
      <c r="AB1354" s="209" t="s">
        <v>4169</v>
      </c>
      <c r="AC1354" s="210" t="s">
        <v>4169</v>
      </c>
      <c r="AD1354" s="210" t="s">
        <v>18766</v>
      </c>
      <c r="AE1354" s="210"/>
      <c r="AF1354" s="210" t="s">
        <v>18767</v>
      </c>
      <c r="AG1354" t="str">
        <f>IFERROR(IF(COUNTIF(C1354:L1354,"Feed Ingredient")&gt;0,INDEX(ani_diet!T:T,MATCH(M1354,ani_diet!D:D,0)),""),"")</f>
        <v>Moringa oleifera Leaves Extract</v>
      </c>
      <c r="AH1354" s="60" t="str">
        <f>IF(IFERROR(IF(MATCH("Feed Ingredient", AOM[[#This Row],[L1]:[L10]],0)&gt;0, TRUE, FALSE), FALSE)=TRUE,IFERROR(VLOOKUP(M1354, ani_diet!C:C, 1, FALSE), "No Match"),FALSE)</f>
        <v>No Match</v>
      </c>
      <c r="AI1354" t="s">
        <v>4169</v>
      </c>
      <c r="AL1354" t="str">
        <f>IFERROR(IF(COUNTIF(C1354:L1354,"Feed Ingredient")&gt;0,INDEX(ani_diet!T:T,MATCH(M1354,ani_diet!D:D,0)),""),"")</f>
        <v>Moringa oleifera Leaves Extract</v>
      </c>
    </row>
    <row r="1355" spans="1:134">
      <c r="A1355" t="str">
        <f>_xlfn.TEXTJOIN("/",TRUE,AOM[[#This Row],[L1]:[L10]])</f>
        <v>Management/Livestock Management/Feed Characteristic/Feed Composition/Feed Ingredient/Forage Plants/Forage Trees/Moringa oleifera/Moringa oleifera Leaves Extract</v>
      </c>
      <c r="B1355" s="207" t="s">
        <v>22251</v>
      </c>
      <c r="C1355" s="207" t="s">
        <v>17896</v>
      </c>
      <c r="D1355" s="207" t="s">
        <v>17898</v>
      </c>
      <c r="E1355" s="207" t="s">
        <v>17908</v>
      </c>
      <c r="F1355" s="207" t="s">
        <v>18308</v>
      </c>
      <c r="G1355" s="207" t="s">
        <v>18309</v>
      </c>
      <c r="H1355" s="207" t="s">
        <v>20736</v>
      </c>
      <c r="I1355" s="207" t="s">
        <v>21507</v>
      </c>
      <c r="J1355" s="207" t="s">
        <v>3532</v>
      </c>
      <c r="K1355" s="207" t="s">
        <v>22249</v>
      </c>
      <c r="L1355" s="207"/>
      <c r="M1355" t="str" cm="1">
        <f t="array" ref="M1355">LOOKUP(2,1/(C1355:L1355&lt;&gt;""),C1355:L1355)</f>
        <v>Moringa oleifera Leaves Extract</v>
      </c>
      <c r="N1355" s="207"/>
      <c r="O1355" s="207" t="s">
        <v>8288</v>
      </c>
      <c r="P1355" s="207" t="s">
        <v>8288</v>
      </c>
      <c r="Q1355" s="207" t="s">
        <v>8288</v>
      </c>
      <c r="R1355" s="207" t="s">
        <v>8288</v>
      </c>
      <c r="S1355" s="207" t="s">
        <v>22245</v>
      </c>
      <c r="T1355" s="207" t="s">
        <v>8288</v>
      </c>
      <c r="U1355" s="207" t="s">
        <v>3532</v>
      </c>
      <c r="V1355" s="209" t="s">
        <v>22215</v>
      </c>
      <c r="W1355" s="207" t="s">
        <v>8288</v>
      </c>
      <c r="X1355" s="207" t="s">
        <v>8288</v>
      </c>
      <c r="Y1355" s="207" t="s">
        <v>8288</v>
      </c>
      <c r="Z1355" s="207" t="s">
        <v>8288</v>
      </c>
      <c r="AA1355" s="209" t="s">
        <v>3534</v>
      </c>
      <c r="AB1355" s="209" t="s">
        <v>4169</v>
      </c>
      <c r="AC1355" s="210" t="s">
        <v>4169</v>
      </c>
      <c r="AD1355" s="210" t="s">
        <v>18766</v>
      </c>
      <c r="AE1355" s="210"/>
      <c r="AF1355" s="210" t="s">
        <v>18767</v>
      </c>
      <c r="AG1355" t="str">
        <f>IFERROR(IF(COUNTIF(C1355:L1355,"Feed Ingredient")&gt;0,INDEX(ani_diet!T:T,MATCH(M1355,ani_diet!D:D,0)),""),"")</f>
        <v>Moringa oleifera Leaves Extract</v>
      </c>
      <c r="AH1355" s="60" t="str">
        <f>IF(IFERROR(IF(MATCH("Feed Ingredient", AOM[[#This Row],[L1]:[L10]],0)&gt;0, TRUE, FALSE), FALSE)=TRUE,IFERROR(VLOOKUP(M1355, ani_diet!C:C, 1, FALSE), "No Match"),FALSE)</f>
        <v>Moringa oleifera Leaves Extract</v>
      </c>
      <c r="AI1355" t="s">
        <v>22246</v>
      </c>
      <c r="AL1355" t="str">
        <f>IFERROR(IF(COUNTIF(C1355:L1355,"Feed Ingredient")&gt;0,INDEX(ani_diet!T:T,MATCH(M1355,ani_diet!D:D,0)),""),"")</f>
        <v>Moringa oleifera Leaves Extract</v>
      </c>
    </row>
    <row r="1356" spans="1:134">
      <c r="A1356" t="str">
        <f>_xlfn.TEXTJOIN("/",TRUE,AOM[[#This Row],[L1]:[L10]])</f>
        <v>Management/Livestock Management/Feed Characteristic/Feed Composition/Feed Ingredient/Forage Plants/Forage Trees/Moringa oleifera/Moringa oleifera Root Bark/Moringa oleifera Root Bark Dried Ground</v>
      </c>
      <c r="B1356" s="207" t="s">
        <v>22252</v>
      </c>
      <c r="C1356" s="207" t="s">
        <v>17896</v>
      </c>
      <c r="D1356" s="207" t="s">
        <v>17898</v>
      </c>
      <c r="E1356" s="207" t="s">
        <v>17908</v>
      </c>
      <c r="F1356" s="207" t="s">
        <v>18308</v>
      </c>
      <c r="G1356" s="207" t="s">
        <v>18309</v>
      </c>
      <c r="H1356" s="207" t="s">
        <v>20736</v>
      </c>
      <c r="I1356" s="207" t="s">
        <v>21507</v>
      </c>
      <c r="J1356" s="207" t="s">
        <v>3532</v>
      </c>
      <c r="K1356" s="207" t="s">
        <v>22253</v>
      </c>
      <c r="L1356" s="207" t="s">
        <v>22254</v>
      </c>
      <c r="M1356" t="str" cm="1">
        <f t="array" ref="M1356">LOOKUP(2,1/(C1356:L1356&lt;&gt;""),C1356:L1356)</f>
        <v>Moringa oleifera Root Bark Dried Ground</v>
      </c>
      <c r="N1356" s="207" t="s">
        <v>22255</v>
      </c>
      <c r="O1356" s="207"/>
      <c r="P1356" s="207" t="s">
        <v>8288</v>
      </c>
      <c r="Q1356" s="207" t="s">
        <v>8288</v>
      </c>
      <c r="R1356" s="207" t="s">
        <v>8288</v>
      </c>
      <c r="S1356" s="210" t="s">
        <v>22245</v>
      </c>
      <c r="T1356" s="210" t="s">
        <v>8288</v>
      </c>
      <c r="U1356" s="207" t="s">
        <v>3532</v>
      </c>
      <c r="V1356" s="209" t="s">
        <v>22215</v>
      </c>
      <c r="W1356" s="60" t="s">
        <v>8288</v>
      </c>
      <c r="X1356" s="207" t="s">
        <v>8288</v>
      </c>
      <c r="Y1356" s="207" t="s">
        <v>8288</v>
      </c>
      <c r="Z1356" s="207" t="s">
        <v>8288</v>
      </c>
      <c r="AA1356" s="209" t="s">
        <v>3534</v>
      </c>
      <c r="AB1356" s="209" t="s">
        <v>4169</v>
      </c>
      <c r="AC1356" s="210" t="s">
        <v>4169</v>
      </c>
      <c r="AD1356" s="210" t="s">
        <v>18766</v>
      </c>
      <c r="AE1356" s="210"/>
      <c r="AF1356" s="210" t="s">
        <v>18767</v>
      </c>
      <c r="AG1356" t="str">
        <f>IFERROR(IF(COUNTIF(C1356:L1356,"Feed Ingredient")&gt;0,INDEX(ani_diet!T:T,MATCH(M1356,ani_diet!D:D,0)),""),"")</f>
        <v>Moringa oleifera Root Bark</v>
      </c>
      <c r="AH1356" s="60" t="str">
        <f>IF(IFERROR(IF(MATCH("Feed Ingredient", AOM[[#This Row],[L1]:[L10]],0)&gt;0, TRUE, FALSE), FALSE)=TRUE,IFERROR(VLOOKUP(M1356, ani_diet!C:C, 1, FALSE), "No Match"),FALSE)</f>
        <v>No Match</v>
      </c>
      <c r="AI1356" t="s">
        <v>3539</v>
      </c>
      <c r="AL1356" t="str">
        <f>IFERROR(IF(COUNTIF(C1356:L1356,"Feed Ingredient")&gt;0,INDEX(ani_diet!T:T,MATCH(M1356,ani_diet!D:D,0)),""),"")</f>
        <v>Moringa oleifera Root Bark</v>
      </c>
    </row>
    <row r="1357" spans="1:134" s="203" customFormat="1">
      <c r="A1357" t="s">
        <v>22256</v>
      </c>
      <c r="B1357" s="207" t="s">
        <v>22257</v>
      </c>
      <c r="C1357" s="207" t="s">
        <v>17896</v>
      </c>
      <c r="D1357" s="207" t="s">
        <v>17898</v>
      </c>
      <c r="E1357" s="207" t="s">
        <v>17908</v>
      </c>
      <c r="F1357" s="207" t="s">
        <v>18308</v>
      </c>
      <c r="G1357" s="207" t="s">
        <v>18309</v>
      </c>
      <c r="H1357" s="207" t="s">
        <v>20736</v>
      </c>
      <c r="I1357" s="207" t="s">
        <v>21507</v>
      </c>
      <c r="J1357" s="207" t="s">
        <v>3532</v>
      </c>
      <c r="K1357" s="207" t="s">
        <v>22258</v>
      </c>
      <c r="L1357" s="207" t="s">
        <v>22259</v>
      </c>
      <c r="M1357" t="str" cm="1">
        <f t="array" ref="M1357">LOOKUP(2,1/(C1357:L1357&lt;&gt;""),C1357:L1357)</f>
        <v>Moringa oleifera Seed Cake Ground</v>
      </c>
      <c r="N1357" s="207"/>
      <c r="O1357" s="207"/>
      <c r="P1357" s="207"/>
      <c r="Q1357" s="207"/>
      <c r="R1357" s="207"/>
      <c r="S1357" s="207"/>
      <c r="T1357" s="207"/>
      <c r="U1357" s="207" t="s">
        <v>3532</v>
      </c>
      <c r="V1357" s="209" t="s">
        <v>22215</v>
      </c>
      <c r="W1357" s="207"/>
      <c r="X1357" s="207"/>
      <c r="Y1357" s="207"/>
      <c r="Z1357" s="207"/>
      <c r="AA1357" s="209" t="s">
        <v>3534</v>
      </c>
      <c r="AB1357" s="209" t="s">
        <v>4169</v>
      </c>
      <c r="AC1357" s="210" t="s">
        <v>4169</v>
      </c>
      <c r="AD1357" s="210" t="s">
        <v>4169</v>
      </c>
      <c r="AE1357" s="210"/>
      <c r="AF1357" s="210"/>
      <c r="AG1357" t="str">
        <f>IFERROR(IF(COUNTIF(C1357:L1357,"Feed Ingredient")&gt;0,INDEX(ani_diet!T:T,MATCH(M1357,ani_diet!D:D,0)),""),"")</f>
        <v>Moringa oleifera Seed Cake</v>
      </c>
      <c r="AH1357" s="60" t="str">
        <f>IF(IFERROR(IF(MATCH("Feed Ingredient", AOM[[#This Row],[L1]:[L10]],0)&gt;0, TRUE, FALSE), FALSE)=TRUE,IFERROR(VLOOKUP(M1357, ani_diet!C:C, 1, FALSE), "No Match"),FALSE)</f>
        <v>No Match</v>
      </c>
      <c r="AI1357" t="s">
        <v>3539</v>
      </c>
      <c r="AJ1357"/>
      <c r="AK1357"/>
      <c r="AL1357" t="str">
        <f>IFERROR(IF(COUNTIF(C1357:L1357,"Feed Ingredient")&gt;0,INDEX(ani_diet!T:T,MATCH(M1357,ani_diet!D:D,0)),""),"")</f>
        <v>Moringa oleifera Seed Cake</v>
      </c>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c r="DW1357"/>
      <c r="DX1357"/>
      <c r="DY1357"/>
      <c r="DZ1357"/>
      <c r="EA1357"/>
      <c r="EB1357"/>
      <c r="EC1357"/>
      <c r="ED1357"/>
    </row>
    <row r="1358" spans="1:134" s="203" customFormat="1">
      <c r="A1358" t="str">
        <f>_xlfn.TEXTJOIN("/",TRUE,AOM[[#This Row],[L1]:[L10]])</f>
        <v>Management/Livestock Management/Feed Characteristic/Feed Composition/Feed Ingredient/Forage Plants/Forage Trees/Moringa oleifera/Moringa oleifera Seed/Moringa oleifera Seed Dried Ground</v>
      </c>
      <c r="B1358" s="207" t="s">
        <v>22260</v>
      </c>
      <c r="C1358" s="207" t="s">
        <v>17896</v>
      </c>
      <c r="D1358" s="207" t="s">
        <v>17898</v>
      </c>
      <c r="E1358" s="207" t="s">
        <v>17908</v>
      </c>
      <c r="F1358" s="207" t="s">
        <v>18308</v>
      </c>
      <c r="G1358" s="207" t="s">
        <v>18309</v>
      </c>
      <c r="H1358" s="207" t="s">
        <v>20736</v>
      </c>
      <c r="I1358" s="207" t="s">
        <v>21507</v>
      </c>
      <c r="J1358" s="207" t="s">
        <v>3532</v>
      </c>
      <c r="K1358" s="207" t="s">
        <v>22258</v>
      </c>
      <c r="L1358" s="207" t="s">
        <v>22261</v>
      </c>
      <c r="M1358" t="str" cm="1">
        <f t="array" ref="M1358">LOOKUP(2,1/(C1358:L1358&lt;&gt;""),C1358:L1358)</f>
        <v>Moringa oleifera Seed Dried Ground</v>
      </c>
      <c r="N1358" s="207"/>
      <c r="O1358" s="207"/>
      <c r="P1358" s="207"/>
      <c r="Q1358" s="207"/>
      <c r="R1358" s="207"/>
      <c r="S1358" s="207"/>
      <c r="T1358" s="207"/>
      <c r="U1358" s="207" t="s">
        <v>3532</v>
      </c>
      <c r="V1358" s="209" t="s">
        <v>22215</v>
      </c>
      <c r="W1358" s="207"/>
      <c r="X1358" s="207"/>
      <c r="Y1358" s="207"/>
      <c r="Z1358" s="207"/>
      <c r="AA1358" s="209" t="s">
        <v>3534</v>
      </c>
      <c r="AB1358" s="209" t="s">
        <v>4169</v>
      </c>
      <c r="AC1358" s="210" t="s">
        <v>4169</v>
      </c>
      <c r="AD1358" s="210" t="s">
        <v>4169</v>
      </c>
      <c r="AE1358" s="210"/>
      <c r="AF1358" s="210"/>
      <c r="AG1358" t="str">
        <f>IFERROR(IF(COUNTIF(C1358:L1358,"Feed Ingredient")&gt;0,INDEX(ani_diet!T:T,MATCH(M1358,ani_diet!D:D,0)),""),"")</f>
        <v>Moringa oleifera Seed</v>
      </c>
      <c r="AH1358" s="60" t="str">
        <f>IF(IFERROR(IF(MATCH("Feed Ingredient", AOM[[#This Row],[L1]:[L10]],0)&gt;0, TRUE, FALSE), FALSE)=TRUE,IFERROR(VLOOKUP(M1358, ani_diet!C:C, 1, FALSE), "No Match"),FALSE)</f>
        <v>No Match</v>
      </c>
      <c r="AI1358" t="s">
        <v>3539</v>
      </c>
      <c r="AJ1358"/>
      <c r="AK1358"/>
      <c r="AL1358" t="str">
        <f>IFERROR(IF(COUNTIF(C1358:L1358,"Feed Ingredient")&gt;0,INDEX(ani_diet!T:T,MATCH(M1358,ani_diet!D:D,0)),""),"")</f>
        <v>Moringa oleifera Seed</v>
      </c>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c r="DW1358"/>
      <c r="DX1358"/>
      <c r="DY1358"/>
      <c r="DZ1358"/>
      <c r="EA1358"/>
      <c r="EB1358"/>
      <c r="EC1358"/>
      <c r="ED1358"/>
    </row>
    <row r="1359" spans="1:134" s="203" customFormat="1">
      <c r="A1359" t="s">
        <v>22262</v>
      </c>
      <c r="B1359" s="207" t="s">
        <v>22263</v>
      </c>
      <c r="C1359" s="207" t="s">
        <v>17896</v>
      </c>
      <c r="D1359" s="207" t="s">
        <v>17898</v>
      </c>
      <c r="E1359" s="207" t="s">
        <v>17908</v>
      </c>
      <c r="F1359" s="207" t="s">
        <v>18308</v>
      </c>
      <c r="G1359" s="207" t="s">
        <v>18309</v>
      </c>
      <c r="H1359" s="207" t="s">
        <v>20736</v>
      </c>
      <c r="I1359" s="207" t="s">
        <v>21507</v>
      </c>
      <c r="J1359" s="207" t="s">
        <v>3532</v>
      </c>
      <c r="K1359" s="207" t="s">
        <v>22258</v>
      </c>
      <c r="L1359" s="207" t="s">
        <v>22264</v>
      </c>
      <c r="M1359" t="str" cm="1">
        <f t="array" ref="M1359">LOOKUP(2,1/(C1359:L1359&lt;&gt;""),C1359:L1359)</f>
        <v>Moringa oleifera Seed Oil</v>
      </c>
      <c r="N1359" s="207"/>
      <c r="O1359" s="207"/>
      <c r="P1359" s="207" t="s">
        <v>8288</v>
      </c>
      <c r="Q1359" s="207" t="s">
        <v>8288</v>
      </c>
      <c r="R1359" s="207" t="s">
        <v>8288</v>
      </c>
      <c r="S1359" s="207" t="s">
        <v>22245</v>
      </c>
      <c r="T1359" s="207" t="s">
        <v>8288</v>
      </c>
      <c r="U1359" s="207" t="s">
        <v>3532</v>
      </c>
      <c r="V1359" s="209" t="s">
        <v>22215</v>
      </c>
      <c r="W1359" s="207" t="s">
        <v>8288</v>
      </c>
      <c r="X1359" s="207" t="s">
        <v>8288</v>
      </c>
      <c r="Y1359" s="207" t="s">
        <v>8288</v>
      </c>
      <c r="Z1359" s="207" t="s">
        <v>8288</v>
      </c>
      <c r="AA1359" s="209" t="s">
        <v>3534</v>
      </c>
      <c r="AB1359" s="209" t="s">
        <v>4169</v>
      </c>
      <c r="AC1359" s="210" t="s">
        <v>4169</v>
      </c>
      <c r="AD1359" s="210" t="s">
        <v>18766</v>
      </c>
      <c r="AE1359" s="210"/>
      <c r="AF1359" s="210" t="s">
        <v>18767</v>
      </c>
      <c r="AG1359" t="str">
        <f>IFERROR(IF(COUNTIF(C1359:L1359,"Feed Ingredient")&gt;0,INDEX(ani_diet!T:T,MATCH(M1359,ani_diet!D:D,0)),""),"")</f>
        <v>Moringa oleifera Seed Oil</v>
      </c>
      <c r="AH1359" s="60" t="str">
        <f>IF(IFERROR(IF(MATCH("Feed Ingredient", AOM[[#This Row],[L1]:[L10]],0)&gt;0, TRUE, FALSE), FALSE)=TRUE,IFERROR(VLOOKUP(M1359, ani_diet!C:C, 1, FALSE), "No Match"),FALSE)</f>
        <v>Moringa oleifera Seed Oil</v>
      </c>
      <c r="AI1359" t="s">
        <v>3539</v>
      </c>
      <c r="AJ1359"/>
      <c r="AK1359"/>
      <c r="AL1359" t="str">
        <f>IFERROR(IF(COUNTIF(C1359:L1359,"Feed Ingredient")&gt;0,INDEX(ani_diet!T:T,MATCH(M1359,ani_diet!D:D,0)),""),"")</f>
        <v>Moringa oleifera Seed Oil</v>
      </c>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row>
    <row r="1360" spans="1:134">
      <c r="A1360" t="str">
        <f>_xlfn.TEXTJOIN("/",TRUE,AOM[[#This Row],[L1]:[L10]])</f>
        <v>Management/Livestock Management/Feed Characteristic/Feed Composition/Feed Ingredient/Forage Plants/Forage Trees/Moringa oleifera/Moringa oleifera Seed</v>
      </c>
      <c r="B1360" s="207" t="s">
        <v>22265</v>
      </c>
      <c r="C1360" s="207" t="s">
        <v>17896</v>
      </c>
      <c r="D1360" s="207" t="s">
        <v>17898</v>
      </c>
      <c r="E1360" s="207" t="s">
        <v>17908</v>
      </c>
      <c r="F1360" s="207" t="s">
        <v>18308</v>
      </c>
      <c r="G1360" s="207" t="s">
        <v>18309</v>
      </c>
      <c r="H1360" s="207" t="s">
        <v>20736</v>
      </c>
      <c r="I1360" s="207" t="s">
        <v>21507</v>
      </c>
      <c r="J1360" s="207" t="s">
        <v>3532</v>
      </c>
      <c r="K1360" s="207" t="s">
        <v>22258</v>
      </c>
      <c r="L1360" s="207"/>
      <c r="M1360" t="str" cm="1">
        <f t="array" ref="M1360">LOOKUP(2,1/(C1360:L1360&lt;&gt;""),C1360:L1360)</f>
        <v>Moringa oleifera Seed</v>
      </c>
      <c r="N1360" s="207"/>
      <c r="O1360" s="207"/>
      <c r="P1360" s="207"/>
      <c r="Q1360" s="207"/>
      <c r="R1360" s="207"/>
      <c r="S1360" s="207"/>
      <c r="T1360" s="207"/>
      <c r="U1360" s="207" t="s">
        <v>3532</v>
      </c>
      <c r="V1360" s="209" t="s">
        <v>22215</v>
      </c>
      <c r="W1360" s="207"/>
      <c r="X1360" s="207"/>
      <c r="Y1360" s="207"/>
      <c r="Z1360" s="207"/>
      <c r="AA1360" s="209" t="s">
        <v>3534</v>
      </c>
      <c r="AB1360" s="209" t="s">
        <v>4169</v>
      </c>
      <c r="AC1360" s="210" t="s">
        <v>4169</v>
      </c>
      <c r="AD1360" s="210" t="s">
        <v>4169</v>
      </c>
      <c r="AE1360" s="210"/>
      <c r="AF1360" s="210"/>
      <c r="AG1360" t="str">
        <f>IFERROR(IF(COUNTIF(C1360:L1360,"Feed Ingredient")&gt;0,INDEX(ani_diet!T:T,MATCH(M1360,ani_diet!D:D,0)),""),"")</f>
        <v>Moringa oleifera Seed</v>
      </c>
      <c r="AH1360" s="60" t="str">
        <f>IF(IFERROR(IF(MATCH("Feed Ingredient", AOM[[#This Row],[L1]:[L10]],0)&gt;0, TRUE, FALSE), FALSE)=TRUE,IFERROR(VLOOKUP(M1360, ani_diet!C:C, 1, FALSE), "No Match"),FALSE)</f>
        <v>Moringa oleifera Seed</v>
      </c>
      <c r="AI1360" t="s">
        <v>3539</v>
      </c>
      <c r="AL1360" t="str">
        <f>IFERROR(IF(COUNTIF(C1360:L1360,"Feed Ingredient")&gt;0,INDEX(ani_diet!T:T,MATCH(M1360,ani_diet!D:D,0)),""),"")</f>
        <v>Moringa oleifera Seed</v>
      </c>
    </row>
    <row r="1361" spans="1:38">
      <c r="A1361" t="str">
        <f>_xlfn.TEXTJOIN("/",TRUE,AOM[[#This Row],[L1]:[L10]])</f>
        <v>Management/Livestock Management/Feed Characteristic/Feed Composition/Feed Ingredient/Forage Plants/Forage Trees/Moringa oleifera/Moringa oleifera Stalks/Moringa oleifera Stalks Dried Ground</v>
      </c>
      <c r="B1361" s="207" t="s">
        <v>22266</v>
      </c>
      <c r="C1361" s="207" t="s">
        <v>17896</v>
      </c>
      <c r="D1361" s="207" t="s">
        <v>17898</v>
      </c>
      <c r="E1361" s="207" t="s">
        <v>17908</v>
      </c>
      <c r="F1361" s="207" t="s">
        <v>18308</v>
      </c>
      <c r="G1361" s="207" t="s">
        <v>18309</v>
      </c>
      <c r="H1361" s="207" t="s">
        <v>20736</v>
      </c>
      <c r="I1361" s="207" t="s">
        <v>21507</v>
      </c>
      <c r="J1361" s="207" t="s">
        <v>3532</v>
      </c>
      <c r="K1361" s="207" t="s">
        <v>22267</v>
      </c>
      <c r="L1361" s="207" t="s">
        <v>22268</v>
      </c>
      <c r="M1361" t="str" cm="1">
        <f t="array" ref="M1361">LOOKUP(2,1/(C1361:L1361&lt;&gt;""),C1361:L1361)</f>
        <v>Moringa oleifera Stalks Dried Ground</v>
      </c>
      <c r="N1361" s="207" t="s">
        <v>22269</v>
      </c>
      <c r="O1361" s="207"/>
      <c r="P1361" s="207" t="s">
        <v>8288</v>
      </c>
      <c r="Q1361" s="207" t="s">
        <v>8288</v>
      </c>
      <c r="R1361" s="207" t="s">
        <v>8288</v>
      </c>
      <c r="S1361" s="207" t="s">
        <v>22245</v>
      </c>
      <c r="T1361" s="207" t="s">
        <v>8288</v>
      </c>
      <c r="U1361" s="207" t="s">
        <v>3532</v>
      </c>
      <c r="V1361" s="209" t="s">
        <v>22215</v>
      </c>
      <c r="W1361" s="207" t="s">
        <v>8288</v>
      </c>
      <c r="X1361" s="207" t="s">
        <v>8288</v>
      </c>
      <c r="Y1361" s="207" t="s">
        <v>8288</v>
      </c>
      <c r="Z1361" s="207" t="s">
        <v>8288</v>
      </c>
      <c r="AA1361" s="209" t="s">
        <v>3534</v>
      </c>
      <c r="AB1361" s="209" t="s">
        <v>4169</v>
      </c>
      <c r="AC1361" s="210" t="s">
        <v>4169</v>
      </c>
      <c r="AD1361" s="210" t="s">
        <v>18766</v>
      </c>
      <c r="AE1361" s="210"/>
      <c r="AF1361" s="210" t="s">
        <v>18767</v>
      </c>
      <c r="AG1361" t="str">
        <f>IFERROR(IF(COUNTIF(C1361:L1361,"Feed Ingredient")&gt;0,INDEX(ani_diet!T:T,MATCH(M1361,ani_diet!D:D,0)),""),"")</f>
        <v>Moringa oleifera Stalks</v>
      </c>
      <c r="AH1361" s="60" t="str">
        <f>IF(IFERROR(IF(MATCH("Feed Ingredient", AOM[[#This Row],[L1]:[L10]],0)&gt;0, TRUE, FALSE), FALSE)=TRUE,IFERROR(VLOOKUP(M1361, ani_diet!C:C, 1, FALSE), "No Match"),FALSE)</f>
        <v>No Match</v>
      </c>
      <c r="AI1361" t="s">
        <v>3539</v>
      </c>
      <c r="AL1361" t="str">
        <f>IFERROR(IF(COUNTIF(C1361:L1361,"Feed Ingredient")&gt;0,INDEX(ani_diet!T:T,MATCH(M1361,ani_diet!D:D,0)),""),"")</f>
        <v>Moringa oleifera Stalks</v>
      </c>
    </row>
    <row r="1362" spans="1:38">
      <c r="A1362" t="str">
        <f>_xlfn.TEXTJOIN("/",TRUE,AOM[[#This Row],[L1]:[L10]])</f>
        <v>Management/Livestock Management/Feed Characteristic/Feed Composition/Feed Ingredient/Forage Plants/Forage Trees/Moringa oleifera</v>
      </c>
      <c r="B1362" s="207" t="s">
        <v>22270</v>
      </c>
      <c r="C1362" s="207" t="s">
        <v>17896</v>
      </c>
      <c r="D1362" s="207" t="s">
        <v>17898</v>
      </c>
      <c r="E1362" s="207" t="s">
        <v>17908</v>
      </c>
      <c r="F1362" s="207" t="s">
        <v>18308</v>
      </c>
      <c r="G1362" s="207" t="s">
        <v>18309</v>
      </c>
      <c r="H1362" s="207" t="s">
        <v>20736</v>
      </c>
      <c r="I1362" s="207" t="s">
        <v>21507</v>
      </c>
      <c r="J1362" s="207" t="s">
        <v>3532</v>
      </c>
      <c r="K1362" s="207"/>
      <c r="L1362" s="207"/>
      <c r="M1362" t="str" cm="1">
        <f t="array" ref="M1362">LOOKUP(2,1/(C1362:L1362&lt;&gt;""),C1362:L1362)</f>
        <v>Moringa oleifera</v>
      </c>
      <c r="N1362" s="207"/>
      <c r="O1362" s="207"/>
      <c r="P1362" s="207"/>
      <c r="Q1362" s="207"/>
      <c r="R1362" s="207"/>
      <c r="S1362" s="207"/>
      <c r="T1362" s="207"/>
      <c r="U1362" s="207" t="s">
        <v>3532</v>
      </c>
      <c r="V1362" s="209" t="s">
        <v>22215</v>
      </c>
      <c r="W1362" s="207"/>
      <c r="X1362" s="207"/>
      <c r="Y1362" s="207"/>
      <c r="Z1362" s="207"/>
      <c r="AA1362" s="209" t="s">
        <v>3534</v>
      </c>
      <c r="AB1362" s="211" t="s">
        <v>22232</v>
      </c>
      <c r="AC1362" s="210" t="s">
        <v>4169</v>
      </c>
      <c r="AD1362" s="210" t="s">
        <v>18766</v>
      </c>
      <c r="AE1362" s="210"/>
      <c r="AF1362" s="210" t="s">
        <v>18767</v>
      </c>
      <c r="AG1362" t="str">
        <f>IFERROR(IF(COUNTIF(C1362:L1362,"Feed Ingredient")&gt;0,INDEX(ani_diet!T:T,MATCH(M1362,ani_diet!D:D,0)),""),"")</f>
        <v/>
      </c>
      <c r="AH1362" s="60" t="str">
        <f>IF(IFERROR(IF(MATCH("Feed Ingredient", AOM[[#This Row],[L1]:[L10]],0)&gt;0, TRUE, FALSE), FALSE)=TRUE,IFERROR(VLOOKUP(M1362, ani_diet!C:C, 1, FALSE), "No Match"),FALSE)</f>
        <v>Moringa oleifera</v>
      </c>
      <c r="AI1362" t="s">
        <v>3539</v>
      </c>
      <c r="AL1362" t="str">
        <f>IFERROR(IF(COUNTIF(C1362:L1362,"Feed Ingredient")&gt;0,INDEX(ani_diet!T:T,MATCH(M1362,ani_diet!D:D,0)),""),"")</f>
        <v/>
      </c>
    </row>
    <row r="1363" spans="1:38">
      <c r="A1363" t="str">
        <f>_xlfn.TEXTJOIN("/",TRUE,AOM[[#This Row],[L1]:[L10]])</f>
        <v>Management/Livestock Management/Feed Characteristic/Feed Composition/Feed Ingredient/Forage Plants/Forage Trees/Moringa stenopetala/Moringa stenopetala Dried</v>
      </c>
      <c r="B1363" s="207" t="s">
        <v>22271</v>
      </c>
      <c r="C1363" s="207" t="s">
        <v>17896</v>
      </c>
      <c r="D1363" s="207" t="s">
        <v>17898</v>
      </c>
      <c r="E1363" s="207" t="s">
        <v>17908</v>
      </c>
      <c r="F1363" s="207" t="s">
        <v>18308</v>
      </c>
      <c r="G1363" s="207" t="s">
        <v>18309</v>
      </c>
      <c r="H1363" s="207" t="s">
        <v>20736</v>
      </c>
      <c r="I1363" s="207" t="s">
        <v>21507</v>
      </c>
      <c r="J1363" s="207" t="s">
        <v>9558</v>
      </c>
      <c r="K1363" s="207" t="s">
        <v>22272</v>
      </c>
      <c r="L1363" s="207"/>
      <c r="M1363" t="str" cm="1">
        <f t="array" ref="M1363">LOOKUP(2,1/(C1363:L1363&lt;&gt;""),C1363:L1363)</f>
        <v>Moringa stenopetala Dried</v>
      </c>
      <c r="N1363" s="207"/>
      <c r="O1363" s="207"/>
      <c r="P1363" s="207"/>
      <c r="Q1363" s="207"/>
      <c r="R1363" s="207"/>
      <c r="S1363" s="207"/>
      <c r="T1363" s="207"/>
      <c r="U1363" s="207" t="s">
        <v>9558</v>
      </c>
      <c r="V1363" s="209" t="s">
        <v>22273</v>
      </c>
      <c r="W1363" s="207"/>
      <c r="X1363" s="207"/>
      <c r="Y1363" s="207"/>
      <c r="Z1363" s="207"/>
      <c r="AA1363" s="209" t="s">
        <v>9559</v>
      </c>
      <c r="AB1363" s="209" t="s">
        <v>4169</v>
      </c>
      <c r="AC1363" s="210" t="s">
        <v>4169</v>
      </c>
      <c r="AD1363" s="210" t="s">
        <v>18766</v>
      </c>
      <c r="AE1363" s="210"/>
      <c r="AF1363" s="210" t="s">
        <v>18767</v>
      </c>
      <c r="AG1363" t="str">
        <f>IFERROR(IF(COUNTIF(C1363:L1363,"Feed Ingredient")&gt;0,INDEX(ani_diet!T:T,MATCH(M1363,ani_diet!D:D,0)),""),"")</f>
        <v>Moringa oleifera</v>
      </c>
      <c r="AH1363" s="60" t="str">
        <f>IF(IFERROR(IF(MATCH("Feed Ingredient", AOM[[#This Row],[L1]:[L10]],0)&gt;0, TRUE, FALSE), FALSE)=TRUE,IFERROR(VLOOKUP(M1363, ani_diet!C:C, 1, FALSE), "No Match"),FALSE)</f>
        <v>No Match</v>
      </c>
      <c r="AI1363" s="220" t="s">
        <v>22223</v>
      </c>
      <c r="AL1363" t="str">
        <f>IFERROR(IF(COUNTIF(C1363:L1363,"Feed Ingredient")&gt;0,INDEX(ani_diet!T:T,MATCH(M1363,ani_diet!D:D,0)),""),"")</f>
        <v>Moringa oleifera</v>
      </c>
    </row>
    <row r="1364" spans="1:38">
      <c r="A1364" t="str">
        <f>_xlfn.TEXTJOIN("/",TRUE,AOM[[#This Row],[L1]:[L10]])</f>
        <v>Management/Livestock Management/Feed Characteristic/Feed Composition/Feed Ingredient/Forage Plants/Forage Trees/Moringa stenopetala/Moringa stenopetala Leaves/Moringa stenopetala Leaves Dried</v>
      </c>
      <c r="B1364" s="207" t="s">
        <v>22274</v>
      </c>
      <c r="C1364" s="207" t="s">
        <v>17896</v>
      </c>
      <c r="D1364" s="207" t="s">
        <v>17898</v>
      </c>
      <c r="E1364" s="207" t="s">
        <v>17908</v>
      </c>
      <c r="F1364" s="207" t="s">
        <v>18308</v>
      </c>
      <c r="G1364" s="207" t="s">
        <v>18309</v>
      </c>
      <c r="H1364" s="207" t="s">
        <v>20736</v>
      </c>
      <c r="I1364" s="207" t="s">
        <v>21507</v>
      </c>
      <c r="J1364" s="207" t="s">
        <v>9558</v>
      </c>
      <c r="K1364" s="207" t="s">
        <v>22275</v>
      </c>
      <c r="L1364" s="207" t="s">
        <v>22276</v>
      </c>
      <c r="M1364" t="str" cm="1">
        <f t="array" ref="M1364">LOOKUP(2,1/(C1364:L1364&lt;&gt;""),C1364:L1364)</f>
        <v>Moringa stenopetala Leaves Dried</v>
      </c>
      <c r="N1364" s="207"/>
      <c r="O1364" s="207"/>
      <c r="P1364" s="207"/>
      <c r="Q1364" s="207"/>
      <c r="R1364" s="207"/>
      <c r="S1364" s="207"/>
      <c r="T1364" s="207"/>
      <c r="U1364" s="207" t="s">
        <v>9558</v>
      </c>
      <c r="V1364" s="209" t="s">
        <v>22273</v>
      </c>
      <c r="W1364" s="207"/>
      <c r="X1364" s="207"/>
      <c r="Y1364" s="207"/>
      <c r="Z1364" s="207"/>
      <c r="AA1364" s="209" t="s">
        <v>9559</v>
      </c>
      <c r="AB1364" s="209" t="s">
        <v>4169</v>
      </c>
      <c r="AC1364" s="210" t="s">
        <v>4169</v>
      </c>
      <c r="AD1364" s="210" t="s">
        <v>18766</v>
      </c>
      <c r="AE1364" s="210"/>
      <c r="AF1364" s="210" t="s">
        <v>18767</v>
      </c>
      <c r="AG1364" t="str">
        <f>IFERROR(IF(COUNTIF(C1364:L1364,"Feed Ingredient")&gt;0,INDEX(ani_diet!T:T,MATCH(M1364,ani_diet!D:D,0)),""),"")</f>
        <v>Moringa stenopetala Leaves</v>
      </c>
      <c r="AH1364" s="60" t="str">
        <f>IF(IFERROR(IF(MATCH("Feed Ingredient", AOM[[#This Row],[L1]:[L10]],0)&gt;0, TRUE, FALSE), FALSE)=TRUE,IFERROR(VLOOKUP(M1364, ani_diet!C:C, 1, FALSE), "No Match"),FALSE)</f>
        <v>No Match</v>
      </c>
      <c r="AI1364" t="s">
        <v>22277</v>
      </c>
      <c r="AL1364" t="str">
        <f>IFERROR(IF(COUNTIF(C1364:L1364,"Feed Ingredient")&gt;0,INDEX(ani_diet!T:T,MATCH(M1364,ani_diet!D:D,0)),""),"")</f>
        <v>Moringa stenopetala Leaves</v>
      </c>
    </row>
    <row r="1365" spans="1:38">
      <c r="A1365" t="str">
        <f>_xlfn.TEXTJOIN("/",TRUE,AOM[[#This Row],[L1]:[L10]])</f>
        <v>Management/Livestock Management/Feed Characteristic/Feed Composition/Feed Ingredient/Forage Plants/Forage Trees/Moringa stenopetala/Moringa stenopetala Leaves/Moringa stenopetala Leaves Dried Ground</v>
      </c>
      <c r="B1365" s="207" t="s">
        <v>22278</v>
      </c>
      <c r="C1365" s="207" t="s">
        <v>17896</v>
      </c>
      <c r="D1365" s="207" t="s">
        <v>17898</v>
      </c>
      <c r="E1365" s="207" t="s">
        <v>17908</v>
      </c>
      <c r="F1365" s="207" t="s">
        <v>18308</v>
      </c>
      <c r="G1365" s="207" t="s">
        <v>18309</v>
      </c>
      <c r="H1365" s="207" t="s">
        <v>20736</v>
      </c>
      <c r="I1365" s="207" t="s">
        <v>21507</v>
      </c>
      <c r="J1365" s="207" t="s">
        <v>9558</v>
      </c>
      <c r="K1365" s="207" t="s">
        <v>22275</v>
      </c>
      <c r="L1365" s="207" t="s">
        <v>22279</v>
      </c>
      <c r="M1365" t="str" cm="1">
        <f t="array" ref="M1365">LOOKUP(2,1/(C1365:L1365&lt;&gt;""),C1365:L1365)</f>
        <v>Moringa stenopetala Leaves Dried Ground</v>
      </c>
      <c r="N1365" s="207" t="s">
        <v>22280</v>
      </c>
      <c r="O1365" s="207"/>
      <c r="P1365" s="207"/>
      <c r="Q1365" s="207"/>
      <c r="R1365" s="207"/>
      <c r="S1365" s="207"/>
      <c r="T1365" s="207"/>
      <c r="U1365" s="207" t="s">
        <v>9558</v>
      </c>
      <c r="V1365" s="209" t="s">
        <v>22273</v>
      </c>
      <c r="W1365" s="207"/>
      <c r="X1365" s="207"/>
      <c r="Y1365" s="207"/>
      <c r="Z1365" s="207"/>
      <c r="AA1365" s="209" t="s">
        <v>9559</v>
      </c>
      <c r="AB1365" s="209" t="s">
        <v>4169</v>
      </c>
      <c r="AC1365" s="210" t="s">
        <v>4169</v>
      </c>
      <c r="AD1365" s="210" t="s">
        <v>18766</v>
      </c>
      <c r="AE1365" s="210"/>
      <c r="AF1365" s="210" t="s">
        <v>18767</v>
      </c>
      <c r="AG1365" t="str">
        <f>IFERROR(IF(COUNTIF(C1365:L1365,"Feed Ingredient")&gt;0,INDEX(ani_diet!T:T,MATCH(M1365,ani_diet!D:D,0)),""),"")</f>
        <v>Moringa stenopetala Leaves</v>
      </c>
      <c r="AH1365" s="60" t="str">
        <f>IF(IFERROR(IF(MATCH("Feed Ingredient", AOM[[#This Row],[L1]:[L10]],0)&gt;0, TRUE, FALSE), FALSE)=TRUE,IFERROR(VLOOKUP(M1365, ani_diet!C:C, 1, FALSE), "No Match"),FALSE)</f>
        <v>No Match</v>
      </c>
      <c r="AI1365" t="s">
        <v>22277</v>
      </c>
      <c r="AL1365" t="str">
        <f>IFERROR(IF(COUNTIF(C1365:L1365,"Feed Ingredient")&gt;0,INDEX(ani_diet!T:T,MATCH(M1365,ani_diet!D:D,0)),""),"")</f>
        <v>Moringa stenopetala Leaves</v>
      </c>
    </row>
    <row r="1366" spans="1:38">
      <c r="A1366" t="str">
        <f>_xlfn.TEXTJOIN("/",TRUE,AOM[[#This Row],[L1]:[L10]])</f>
        <v>Management/Livestock Management/Feed Characteristic/Feed Composition/Feed Ingredient/Forage Plants/Forage Trees/Moringa stenopetala</v>
      </c>
      <c r="B1366" s="207" t="s">
        <v>22281</v>
      </c>
      <c r="C1366" s="207" t="s">
        <v>17896</v>
      </c>
      <c r="D1366" s="207" t="s">
        <v>17898</v>
      </c>
      <c r="E1366" s="207" t="s">
        <v>17908</v>
      </c>
      <c r="F1366" s="207" t="s">
        <v>18308</v>
      </c>
      <c r="G1366" s="207" t="s">
        <v>18309</v>
      </c>
      <c r="H1366" s="207" t="s">
        <v>20736</v>
      </c>
      <c r="I1366" s="207" t="s">
        <v>21507</v>
      </c>
      <c r="J1366" s="207" t="s">
        <v>9558</v>
      </c>
      <c r="K1366" s="207"/>
      <c r="L1366" s="207"/>
      <c r="M1366" t="str" cm="1">
        <f t="array" ref="M1366">LOOKUP(2,1/(C1366:L1366&lt;&gt;""),C1366:L1366)</f>
        <v>Moringa stenopetala</v>
      </c>
      <c r="N1366" s="207"/>
      <c r="O1366" s="207"/>
      <c r="P1366" s="207"/>
      <c r="Q1366" s="207"/>
      <c r="R1366" s="207"/>
      <c r="S1366" s="207"/>
      <c r="T1366" s="207"/>
      <c r="U1366" s="207" t="s">
        <v>9558</v>
      </c>
      <c r="V1366" s="209" t="s">
        <v>22273</v>
      </c>
      <c r="W1366" s="207"/>
      <c r="X1366" s="207"/>
      <c r="Y1366" s="207"/>
      <c r="Z1366" s="207"/>
      <c r="AA1366" s="209" t="s">
        <v>9559</v>
      </c>
      <c r="AB1366" s="209" t="s">
        <v>4169</v>
      </c>
      <c r="AC1366" s="210" t="s">
        <v>4169</v>
      </c>
      <c r="AD1366" s="210" t="s">
        <v>18766</v>
      </c>
      <c r="AE1366" s="210"/>
      <c r="AF1366" s="210" t="s">
        <v>18767</v>
      </c>
      <c r="AG1366" t="str">
        <f>IFERROR(IF(COUNTIF(C1366:L1366,"Feed Ingredient")&gt;0,INDEX(ani_diet!T:T,MATCH(M1366,ani_diet!D:D,0)),""),"")</f>
        <v>Moringa oleifera</v>
      </c>
      <c r="AH1366" s="60" t="str">
        <f>IF(IFERROR(IF(MATCH("Feed Ingredient", AOM[[#This Row],[L1]:[L10]],0)&gt;0, TRUE, FALSE), FALSE)=TRUE,IFERROR(VLOOKUP(M1366, ani_diet!C:C, 1, FALSE), "No Match"),FALSE)</f>
        <v>Moringa stenopetala</v>
      </c>
      <c r="AI1366" s="220" t="s">
        <v>3539</v>
      </c>
      <c r="AL1366" t="str">
        <f>IFERROR(IF(COUNTIF(C1366:L1366,"Feed Ingredient")&gt;0,INDEX(ani_diet!T:T,MATCH(M1366,ani_diet!D:D,0)),""),"")</f>
        <v>Moringa oleifera</v>
      </c>
    </row>
    <row r="1367" spans="1:38">
      <c r="A1367" t="str">
        <f>_xlfn.TEXTJOIN("/",TRUE,AOM[[#This Row],[L1]:[L10]])</f>
        <v>Management/Livestock Management/Feed Characteristic/Feed Composition/Feed Ingredient/Forage Plants/Forage Trees/Morus alba/Morus alba Leaves/Morus alba Leaves Crushed Dried</v>
      </c>
      <c r="B1367" s="207" t="s">
        <v>22282</v>
      </c>
      <c r="C1367" s="207" t="s">
        <v>17896</v>
      </c>
      <c r="D1367" s="207" t="s">
        <v>17898</v>
      </c>
      <c r="E1367" s="207" t="s">
        <v>17908</v>
      </c>
      <c r="F1367" s="207" t="s">
        <v>18308</v>
      </c>
      <c r="G1367" s="207" t="s">
        <v>18309</v>
      </c>
      <c r="H1367" s="207" t="s">
        <v>20736</v>
      </c>
      <c r="I1367" s="207" t="s">
        <v>21507</v>
      </c>
      <c r="J1367" s="207" t="s">
        <v>22283</v>
      </c>
      <c r="K1367" s="207" t="s">
        <v>22284</v>
      </c>
      <c r="L1367" s="207" t="s">
        <v>22285</v>
      </c>
      <c r="M1367" t="str" cm="1">
        <f t="array" ref="M1367">LOOKUP(2,1/(C1367:L1367&lt;&gt;""),C1367:L1367)</f>
        <v>Morus alba Leaves Crushed Dried</v>
      </c>
      <c r="N1367" s="207"/>
      <c r="O1367" s="207"/>
      <c r="P1367" s="207"/>
      <c r="Q1367" s="207"/>
      <c r="R1367" s="207"/>
      <c r="S1367" s="207"/>
      <c r="T1367" s="207"/>
      <c r="U1367" s="207" t="s">
        <v>22283</v>
      </c>
      <c r="V1367" s="209" t="s">
        <v>22286</v>
      </c>
      <c r="W1367" s="207"/>
      <c r="X1367" s="207"/>
      <c r="Y1367" s="207"/>
      <c r="Z1367" s="207"/>
      <c r="AA1367" s="209" t="s">
        <v>22287</v>
      </c>
      <c r="AB1367" s="211" t="s">
        <v>22288</v>
      </c>
      <c r="AC1367" s="210" t="s">
        <v>4169</v>
      </c>
      <c r="AD1367" s="210" t="s">
        <v>18766</v>
      </c>
      <c r="AE1367" s="210"/>
      <c r="AF1367" s="210" t="s">
        <v>18767</v>
      </c>
      <c r="AG1367" t="str">
        <f>IFERROR(IF(COUNTIF(C1367:L1367,"Feed Ingredient")&gt;0,INDEX(ani_diet!T:T,MATCH(M1367,ani_diet!D:D,0)),""),"")</f>
        <v>Morus alba Leaves</v>
      </c>
      <c r="AH1367" s="60" t="str">
        <f>IF(IFERROR(IF(MATCH("Feed Ingredient", AOM[[#This Row],[L1]:[L10]],0)&gt;0, TRUE, FALSE), FALSE)=TRUE,IFERROR(VLOOKUP(M1367, ani_diet!C:C, 1, FALSE), "No Match"),FALSE)</f>
        <v>No Match</v>
      </c>
      <c r="AI1367" t="s">
        <v>22277</v>
      </c>
      <c r="AL1367" t="str">
        <f>IFERROR(IF(COUNTIF(C1367:L1367,"Feed Ingredient")&gt;0,INDEX(ani_diet!T:T,MATCH(M1367,ani_diet!D:D,0)),""),"")</f>
        <v>Morus alba Leaves</v>
      </c>
    </row>
    <row r="1368" spans="1:38">
      <c r="A1368" t="str">
        <f>_xlfn.TEXTJOIN("/",TRUE,AOM[[#This Row],[L1]:[L10]])</f>
        <v>Management/Livestock Management/Feed Characteristic/Feed Composition/Feed Ingredient/Forage Plants/Forage Trees/Morus alba/Morus alba Leaves</v>
      </c>
      <c r="B1368" s="207" t="s">
        <v>22289</v>
      </c>
      <c r="C1368" s="207" t="s">
        <v>17896</v>
      </c>
      <c r="D1368" s="207" t="s">
        <v>17898</v>
      </c>
      <c r="E1368" s="207" t="s">
        <v>17908</v>
      </c>
      <c r="F1368" s="207" t="s">
        <v>18308</v>
      </c>
      <c r="G1368" s="207" t="s">
        <v>18309</v>
      </c>
      <c r="H1368" s="207" t="s">
        <v>20736</v>
      </c>
      <c r="I1368" s="207" t="s">
        <v>21507</v>
      </c>
      <c r="J1368" s="207" t="s">
        <v>22283</v>
      </c>
      <c r="K1368" s="207" t="s">
        <v>22284</v>
      </c>
      <c r="L1368" s="207"/>
      <c r="M1368" t="str" cm="1">
        <f t="array" ref="M1368">LOOKUP(2,1/(C1368:L1368&lt;&gt;""),C1368:L1368)</f>
        <v>Morus alba Leaves</v>
      </c>
      <c r="N1368" s="207"/>
      <c r="O1368" s="207"/>
      <c r="P1368" s="207"/>
      <c r="Q1368" s="207"/>
      <c r="R1368" s="207"/>
      <c r="S1368" s="207"/>
      <c r="T1368" s="207"/>
      <c r="U1368" s="207" t="s">
        <v>22283</v>
      </c>
      <c r="V1368" s="209" t="s">
        <v>22286</v>
      </c>
      <c r="W1368" s="207"/>
      <c r="X1368" s="207"/>
      <c r="Y1368" s="207"/>
      <c r="Z1368" s="207"/>
      <c r="AA1368" s="209" t="s">
        <v>22287</v>
      </c>
      <c r="AB1368" s="209" t="s">
        <v>4169</v>
      </c>
      <c r="AC1368" s="210" t="s">
        <v>4169</v>
      </c>
      <c r="AD1368" s="210" t="s">
        <v>18766</v>
      </c>
      <c r="AE1368" s="210"/>
      <c r="AF1368" s="210" t="s">
        <v>18767</v>
      </c>
      <c r="AG1368" t="str">
        <f>IFERROR(IF(COUNTIF(C1368:L1368,"Feed Ingredient")&gt;0,INDEX(ani_diet!T:T,MATCH(M1368,ani_diet!D:D,0)),""),"")</f>
        <v>Moringa stenopetala Leaves</v>
      </c>
      <c r="AH1368" s="60" t="str">
        <f>IF(IFERROR(IF(MATCH("Feed Ingredient", AOM[[#This Row],[L1]:[L10]],0)&gt;0, TRUE, FALSE), FALSE)=TRUE,IFERROR(VLOOKUP(M1368, ani_diet!C:C, 1, FALSE), "No Match"),FALSE)</f>
        <v>Morus alba Leaves</v>
      </c>
      <c r="AI1368" t="s">
        <v>22277</v>
      </c>
      <c r="AL1368" t="str">
        <f>IFERROR(IF(COUNTIF(C1368:L1368,"Feed Ingredient")&gt;0,INDEX(ani_diet!T:T,MATCH(M1368,ani_diet!D:D,0)),""),"")</f>
        <v>Moringa stenopetala Leaves</v>
      </c>
    </row>
    <row r="1369" spans="1:38">
      <c r="A1369" t="str">
        <f>_xlfn.TEXTJOIN("/",TRUE,AOM[[#This Row],[L1]:[L10]])</f>
        <v>Management/Livestock Management/Feed Characteristic/Feed Composition/Feed Ingredient/Forage Plants/Forage Trees/Morus alba</v>
      </c>
      <c r="B1369" s="207" t="s">
        <v>22290</v>
      </c>
      <c r="C1369" s="207" t="s">
        <v>17896</v>
      </c>
      <c r="D1369" s="207" t="s">
        <v>17898</v>
      </c>
      <c r="E1369" s="207" t="s">
        <v>17908</v>
      </c>
      <c r="F1369" s="207" t="s">
        <v>18308</v>
      </c>
      <c r="G1369" s="207" t="s">
        <v>18309</v>
      </c>
      <c r="H1369" s="207" t="s">
        <v>20736</v>
      </c>
      <c r="I1369" s="207" t="s">
        <v>21507</v>
      </c>
      <c r="J1369" s="207" t="s">
        <v>22283</v>
      </c>
      <c r="K1369" s="207"/>
      <c r="L1369" s="207"/>
      <c r="M1369" t="str" cm="1">
        <f t="array" ref="M1369">LOOKUP(2,1/(C1369:L1369&lt;&gt;""),C1369:L1369)</f>
        <v>Morus alba</v>
      </c>
      <c r="N1369" s="207"/>
      <c r="O1369" s="207"/>
      <c r="P1369" s="207"/>
      <c r="Q1369" s="207"/>
      <c r="R1369" s="207"/>
      <c r="S1369" s="207"/>
      <c r="T1369" s="207"/>
      <c r="U1369" s="207" t="s">
        <v>22283</v>
      </c>
      <c r="V1369" s="209" t="s">
        <v>22286</v>
      </c>
      <c r="W1369" s="207"/>
      <c r="X1369" s="207"/>
      <c r="Y1369" s="207"/>
      <c r="Z1369" s="207"/>
      <c r="AA1369" s="209" t="s">
        <v>22287</v>
      </c>
      <c r="AB1369" s="211" t="s">
        <v>22291</v>
      </c>
      <c r="AC1369" s="210" t="s">
        <v>4169</v>
      </c>
      <c r="AD1369" s="210" t="s">
        <v>18766</v>
      </c>
      <c r="AE1369" s="210"/>
      <c r="AF1369" s="210" t="s">
        <v>18767</v>
      </c>
      <c r="AG1369" t="str">
        <f>IFERROR(IF(COUNTIF(C1369:L1369,"Feed Ingredient")&gt;0,INDEX(ani_diet!T:T,MATCH(M1369,ani_diet!D:D,0)),""),"")</f>
        <v>Moringa stenopetala</v>
      </c>
      <c r="AH1369" s="60" t="str">
        <f>IF(IFERROR(IF(MATCH("Feed Ingredient", AOM[[#This Row],[L1]:[L10]],0)&gt;0, TRUE, FALSE), FALSE)=TRUE,IFERROR(VLOOKUP(M1369, ani_diet!C:C, 1, FALSE), "No Match"),FALSE)</f>
        <v>Morus alba</v>
      </c>
      <c r="AI1369" t="s">
        <v>3539</v>
      </c>
      <c r="AL1369" t="str">
        <f>IFERROR(IF(COUNTIF(C1369:L1369,"Feed Ingredient")&gt;0,INDEX(ani_diet!T:T,MATCH(M1369,ani_diet!D:D,0)),""),"")</f>
        <v>Moringa stenopetala</v>
      </c>
    </row>
    <row r="1370" spans="1:38">
      <c r="A1370" t="str">
        <f>_xlfn.TEXTJOIN("/",TRUE,AOM[[#This Row],[L1]:[L10]])</f>
        <v>Management/Livestock Management/Feed Characteristic/Feed Composition/Feed Ingredient/Forage Plants/Forage Trees/Morus indica/Morus indica Leaves/Morus indica Leaves Crushed Dried</v>
      </c>
      <c r="B1370" s="207" t="s">
        <v>22292</v>
      </c>
      <c r="C1370" s="207" t="s">
        <v>17896</v>
      </c>
      <c r="D1370" s="207" t="s">
        <v>17898</v>
      </c>
      <c r="E1370" s="207" t="s">
        <v>17908</v>
      </c>
      <c r="F1370" s="207" t="s">
        <v>18308</v>
      </c>
      <c r="G1370" s="207" t="s">
        <v>18309</v>
      </c>
      <c r="H1370" s="207" t="s">
        <v>20736</v>
      </c>
      <c r="I1370" s="207" t="s">
        <v>21507</v>
      </c>
      <c r="J1370" s="207" t="s">
        <v>22293</v>
      </c>
      <c r="K1370" s="207" t="s">
        <v>22294</v>
      </c>
      <c r="L1370" s="207" t="s">
        <v>22295</v>
      </c>
      <c r="M1370" t="str" cm="1">
        <f t="array" ref="M1370">LOOKUP(2,1/(C1370:L1370&lt;&gt;""),C1370:L1370)</f>
        <v>Morus indica Leaves Crushed Dried</v>
      </c>
      <c r="N1370" s="207"/>
      <c r="O1370" s="207"/>
      <c r="P1370" s="207"/>
      <c r="Q1370" s="207"/>
      <c r="R1370" s="207"/>
      <c r="S1370" s="207"/>
      <c r="T1370" s="207"/>
      <c r="U1370" s="207" t="s">
        <v>22293</v>
      </c>
      <c r="V1370" s="209" t="s">
        <v>22296</v>
      </c>
      <c r="W1370" s="207"/>
      <c r="X1370" s="207"/>
      <c r="Y1370" s="207"/>
      <c r="Z1370" s="207"/>
      <c r="AA1370" s="209" t="s">
        <v>22297</v>
      </c>
      <c r="AB1370" s="209" t="s">
        <v>4169</v>
      </c>
      <c r="AC1370" s="210" t="s">
        <v>4169</v>
      </c>
      <c r="AD1370" s="210" t="s">
        <v>18766</v>
      </c>
      <c r="AE1370" s="210"/>
      <c r="AF1370" s="210" t="s">
        <v>18767</v>
      </c>
      <c r="AG1370" t="str">
        <f>IFERROR(IF(COUNTIF(C1370:L1370,"Feed Ingredient")&gt;0,INDEX(ani_diet!T:T,MATCH(M1370,ani_diet!D:D,0)),""),"")</f>
        <v>Morus alba Leaves</v>
      </c>
      <c r="AH1370" s="60" t="str">
        <f>IF(IFERROR(IF(MATCH("Feed Ingredient", AOM[[#This Row],[L1]:[L10]],0)&gt;0, TRUE, FALSE), FALSE)=TRUE,IFERROR(VLOOKUP(M1370, ani_diet!C:C, 1, FALSE), "No Match"),FALSE)</f>
        <v>No Match</v>
      </c>
      <c r="AI1370" t="s">
        <v>3539</v>
      </c>
      <c r="AL1370" t="str">
        <f>IFERROR(IF(COUNTIF(C1370:L1370,"Feed Ingredient")&gt;0,INDEX(ani_diet!T:T,MATCH(M1370,ani_diet!D:D,0)),""),"")</f>
        <v>Morus alba Leaves</v>
      </c>
    </row>
    <row r="1371" spans="1:38">
      <c r="A1371" t="str">
        <f>_xlfn.TEXTJOIN("/",TRUE,AOM[[#This Row],[L1]:[L10]])</f>
        <v>Management/Livestock Management/Feed Characteristic/Feed Composition/Feed Ingredient/Forage Plants/Forage Trees/Morus indica/Morus indica Leaves</v>
      </c>
      <c r="B1371" s="207" t="s">
        <v>22298</v>
      </c>
      <c r="C1371" s="207" t="s">
        <v>17896</v>
      </c>
      <c r="D1371" s="207" t="s">
        <v>17898</v>
      </c>
      <c r="E1371" s="207" t="s">
        <v>17908</v>
      </c>
      <c r="F1371" s="207" t="s">
        <v>18308</v>
      </c>
      <c r="G1371" s="207" t="s">
        <v>18309</v>
      </c>
      <c r="H1371" s="207" t="s">
        <v>20736</v>
      </c>
      <c r="I1371" s="207" t="s">
        <v>21507</v>
      </c>
      <c r="J1371" s="207" t="s">
        <v>22293</v>
      </c>
      <c r="K1371" s="207" t="s">
        <v>22294</v>
      </c>
      <c r="L1371" s="207"/>
      <c r="M1371" t="str" cm="1">
        <f t="array" ref="M1371">LOOKUP(2,1/(C1371:L1371&lt;&gt;""),C1371:L1371)</f>
        <v>Morus indica Leaves</v>
      </c>
      <c r="N1371" s="207"/>
      <c r="O1371" s="207"/>
      <c r="P1371" s="207"/>
      <c r="Q1371" s="207"/>
      <c r="R1371" s="207"/>
      <c r="S1371" s="207"/>
      <c r="T1371" s="207"/>
      <c r="U1371" s="207" t="s">
        <v>22293</v>
      </c>
      <c r="V1371" s="209" t="s">
        <v>22296</v>
      </c>
      <c r="W1371" s="207"/>
      <c r="X1371" s="207"/>
      <c r="Y1371" s="207"/>
      <c r="Z1371" s="207"/>
      <c r="AA1371" s="209" t="s">
        <v>22297</v>
      </c>
      <c r="AB1371" s="209" t="s">
        <v>4169</v>
      </c>
      <c r="AC1371" s="210" t="s">
        <v>4169</v>
      </c>
      <c r="AD1371" s="210" t="s">
        <v>18766</v>
      </c>
      <c r="AE1371" s="210"/>
      <c r="AF1371" s="210" t="s">
        <v>18767</v>
      </c>
      <c r="AG1371" t="str">
        <f>IFERROR(IF(COUNTIF(C1371:L1371,"Feed Ingredient")&gt;0,INDEX(ani_diet!T:T,MATCH(M1371,ani_diet!D:D,0)),""),"")</f>
        <v>Morus alba Leaves</v>
      </c>
      <c r="AH1371" s="60" t="str">
        <f>IF(IFERROR(IF(MATCH("Feed Ingredient", AOM[[#This Row],[L1]:[L10]],0)&gt;0, TRUE, FALSE), FALSE)=TRUE,IFERROR(VLOOKUP(M1371, ani_diet!C:C, 1, FALSE), "No Match"),FALSE)</f>
        <v>Morus indica Leaves</v>
      </c>
      <c r="AI1371" t="s">
        <v>3539</v>
      </c>
      <c r="AL1371" t="str">
        <f>IFERROR(IF(COUNTIF(C1371:L1371,"Feed Ingredient")&gt;0,INDEX(ani_diet!T:T,MATCH(M1371,ani_diet!D:D,0)),""),"")</f>
        <v>Morus alba Leaves</v>
      </c>
    </row>
    <row r="1372" spans="1:38">
      <c r="A1372" t="str">
        <f>_xlfn.TEXTJOIN("/",TRUE,AOM[[#This Row],[L1]:[L10]])</f>
        <v>Management/Livestock Management/Feed Characteristic/Feed Composition/Feed Ingredient/Forage Plants/Forage Trees/Myrtus communis/Myrtus communis Leaves/Myrtus communis Leaves Dried Ground</v>
      </c>
      <c r="B1372" s="207" t="s">
        <v>22299</v>
      </c>
      <c r="C1372" s="207" t="s">
        <v>17896</v>
      </c>
      <c r="D1372" s="207" t="s">
        <v>17898</v>
      </c>
      <c r="E1372" s="207" t="s">
        <v>17908</v>
      </c>
      <c r="F1372" s="207" t="s">
        <v>18308</v>
      </c>
      <c r="G1372" s="207" t="s">
        <v>18309</v>
      </c>
      <c r="H1372" s="207" t="s">
        <v>20736</v>
      </c>
      <c r="I1372" s="207" t="s">
        <v>21507</v>
      </c>
      <c r="J1372" s="207" t="s">
        <v>22300</v>
      </c>
      <c r="K1372" s="207" t="s">
        <v>22301</v>
      </c>
      <c r="L1372" s="207" t="s">
        <v>22302</v>
      </c>
      <c r="M1372" t="str" cm="1">
        <f t="array" ref="M1372">LOOKUP(2,1/(C1372:L1372&lt;&gt;""),C1372:L1372)</f>
        <v>Myrtus communis Leaves Dried Ground</v>
      </c>
      <c r="N1372" s="207" t="s">
        <v>22303</v>
      </c>
      <c r="O1372" s="207"/>
      <c r="P1372" s="207"/>
      <c r="Q1372" s="207"/>
      <c r="R1372" s="207"/>
      <c r="S1372" s="207"/>
      <c r="T1372" s="207"/>
      <c r="U1372" s="207" t="s">
        <v>22300</v>
      </c>
      <c r="V1372" s="209" t="s">
        <v>22304</v>
      </c>
      <c r="W1372" s="207"/>
      <c r="X1372" s="207"/>
      <c r="Y1372" s="207"/>
      <c r="Z1372" s="207"/>
      <c r="AA1372" s="209" t="s">
        <v>22305</v>
      </c>
      <c r="AB1372" s="209" t="s">
        <v>4169</v>
      </c>
      <c r="AC1372" s="210" t="s">
        <v>4169</v>
      </c>
      <c r="AD1372" s="210" t="s">
        <v>4169</v>
      </c>
      <c r="AE1372" s="210"/>
      <c r="AF1372" s="210"/>
      <c r="AG1372" t="str">
        <f>IFERROR(IF(COUNTIF(C1372:L1372,"Feed Ingredient")&gt;0,INDEX(ani_diet!T:T,MATCH(M1372,ani_diet!D:D,0)),""),"")</f>
        <v>Vigna radiata Leaves</v>
      </c>
      <c r="AH1372" s="60" t="str">
        <f>IF(IFERROR(IF(MATCH("Feed Ingredient", AOM[[#This Row],[L1]:[L10]],0)&gt;0, TRUE, FALSE), FALSE)=TRUE,IFERROR(VLOOKUP(M1372, ani_diet!C:C, 1, FALSE), "No Match"),FALSE)</f>
        <v>No Match</v>
      </c>
      <c r="AI1372" t="s">
        <v>3539</v>
      </c>
      <c r="AL1372" t="str">
        <f>IFERROR(IF(COUNTIF(C1372:L1372,"Feed Ingredient")&gt;0,INDEX(ani_diet!T:T,MATCH(M1372,ani_diet!D:D,0)),""),"")</f>
        <v>Vigna radiata Leaves</v>
      </c>
    </row>
    <row r="1373" spans="1:38">
      <c r="A1373" t="str">
        <f>_xlfn.TEXTJOIN("/",TRUE,AOM[[#This Row],[L1]:[L10]])</f>
        <v>Management/Livestock Management/Feed Characteristic/Feed Composition/Feed Ingredient/Forage Plants/Forage Trees/Myrtus communis/Myrtus communis Leaves</v>
      </c>
      <c r="B1373" s="207" t="s">
        <v>22306</v>
      </c>
      <c r="C1373" s="207" t="s">
        <v>17896</v>
      </c>
      <c r="D1373" s="207" t="s">
        <v>17898</v>
      </c>
      <c r="E1373" s="207" t="s">
        <v>17908</v>
      </c>
      <c r="F1373" s="207" t="s">
        <v>18308</v>
      </c>
      <c r="G1373" s="207" t="s">
        <v>18309</v>
      </c>
      <c r="H1373" s="207" t="s">
        <v>20736</v>
      </c>
      <c r="I1373" s="207" t="s">
        <v>21507</v>
      </c>
      <c r="J1373" s="207" t="s">
        <v>22300</v>
      </c>
      <c r="K1373" s="207" t="s">
        <v>22301</v>
      </c>
      <c r="L1373" s="207"/>
      <c r="M1373" t="str" cm="1">
        <f t="array" ref="M1373">LOOKUP(2,1/(C1373:L1373&lt;&gt;""),C1373:L1373)</f>
        <v>Myrtus communis Leaves</v>
      </c>
      <c r="N1373" s="207" t="s">
        <v>22307</v>
      </c>
      <c r="O1373" s="207"/>
      <c r="P1373" s="207"/>
      <c r="Q1373" s="207"/>
      <c r="R1373" s="207"/>
      <c r="S1373" s="207"/>
      <c r="T1373" s="207"/>
      <c r="U1373" s="207" t="s">
        <v>22300</v>
      </c>
      <c r="V1373" s="209" t="s">
        <v>22304</v>
      </c>
      <c r="W1373" s="207"/>
      <c r="X1373" s="207"/>
      <c r="Y1373" s="207"/>
      <c r="Z1373" s="207"/>
      <c r="AA1373" s="209" t="s">
        <v>22305</v>
      </c>
      <c r="AB1373" s="209" t="s">
        <v>4169</v>
      </c>
      <c r="AC1373" s="210" t="s">
        <v>4169</v>
      </c>
      <c r="AD1373" s="210" t="s">
        <v>4169</v>
      </c>
      <c r="AE1373" s="210"/>
      <c r="AF1373" s="210"/>
      <c r="AG1373" t="str">
        <f>IFERROR(IF(COUNTIF(C1373:L1373,"Feed Ingredient")&gt;0,INDEX(ani_diet!T:T,MATCH(M1373,ani_diet!D:D,0)),""),"")</f>
        <v>Vigna radiata Leaves</v>
      </c>
      <c r="AH1373" s="60" t="str">
        <f>IF(IFERROR(IF(MATCH("Feed Ingredient", AOM[[#This Row],[L1]:[L10]],0)&gt;0, TRUE, FALSE), FALSE)=TRUE,IFERROR(VLOOKUP(M1373, ani_diet!C:C, 1, FALSE), "No Match"),FALSE)</f>
        <v>Myrtus communis Leaves</v>
      </c>
      <c r="AI1373" t="s">
        <v>3539</v>
      </c>
      <c r="AL1373" t="str">
        <f>IFERROR(IF(COUNTIF(C1373:L1373,"Feed Ingredient")&gt;0,INDEX(ani_diet!T:T,MATCH(M1373,ani_diet!D:D,0)),""),"")</f>
        <v>Vigna radiata Leaves</v>
      </c>
    </row>
    <row r="1374" spans="1:38">
      <c r="A1374" t="str">
        <f>_xlfn.TEXTJOIN("/",TRUE,AOM[[#This Row],[L1]:[L10]])</f>
        <v>Management/Livestock Management/Feed Characteristic/Feed Composition/Feed Ingredient/Forage Plants/Forage Trees/Occicum gatissimum/Occicum gatissimum Dried Ground</v>
      </c>
      <c r="B1374" s="207" t="s">
        <v>22308</v>
      </c>
      <c r="C1374" s="207" t="s">
        <v>17896</v>
      </c>
      <c r="D1374" s="207" t="s">
        <v>17898</v>
      </c>
      <c r="E1374" s="207" t="s">
        <v>17908</v>
      </c>
      <c r="F1374" s="207" t="s">
        <v>18308</v>
      </c>
      <c r="G1374" s="207" t="s">
        <v>18309</v>
      </c>
      <c r="H1374" s="207" t="s">
        <v>20736</v>
      </c>
      <c r="I1374" s="207" t="s">
        <v>21507</v>
      </c>
      <c r="J1374" s="207" t="s">
        <v>22309</v>
      </c>
      <c r="K1374" s="207" t="s">
        <v>22310</v>
      </c>
      <c r="L1374" s="207"/>
      <c r="M1374" t="str" cm="1">
        <f t="array" ref="M1374">LOOKUP(2,1/(C1374:L1374&lt;&gt;""),C1374:L1374)</f>
        <v>Occicum gatissimum Dried Ground</v>
      </c>
      <c r="N1374" s="207" t="s">
        <v>22311</v>
      </c>
      <c r="O1374" s="207"/>
      <c r="P1374" s="207"/>
      <c r="Q1374" s="207"/>
      <c r="R1374" s="207"/>
      <c r="S1374" s="207"/>
      <c r="T1374" s="207"/>
      <c r="U1374" s="207" t="s">
        <v>22309</v>
      </c>
      <c r="V1374" s="209" t="s">
        <v>22312</v>
      </c>
      <c r="W1374" s="207"/>
      <c r="X1374" s="207"/>
      <c r="Y1374" s="207"/>
      <c r="Z1374" s="207"/>
      <c r="AA1374" s="209" t="s">
        <v>328</v>
      </c>
      <c r="AB1374" s="209" t="s">
        <v>4169</v>
      </c>
      <c r="AC1374" s="210" t="s">
        <v>4169</v>
      </c>
      <c r="AD1374" s="210" t="s">
        <v>18766</v>
      </c>
      <c r="AE1374" s="210"/>
      <c r="AF1374" s="210" t="s">
        <v>18767</v>
      </c>
      <c r="AG1374" t="str">
        <f>IFERROR(IF(COUNTIF(C1374:L1374,"Feed Ingredient")&gt;0,INDEX(ani_diet!T:T,MATCH(M1374,ani_diet!D:D,0)),""),"")</f>
        <v>Avena sativa</v>
      </c>
      <c r="AH1374" s="60" t="str">
        <f>IF(IFERROR(IF(MATCH("Feed Ingredient", AOM[[#This Row],[L1]:[L10]],0)&gt;0, TRUE, FALSE), FALSE)=TRUE,IFERROR(VLOOKUP(M1374, ani_diet!C:C, 1, FALSE), "No Match"),FALSE)</f>
        <v>No Match</v>
      </c>
      <c r="AI1374" t="s">
        <v>3539</v>
      </c>
      <c r="AL1374" t="str">
        <f>IFERROR(IF(COUNTIF(C1374:L1374,"Feed Ingredient")&gt;0,INDEX(ani_diet!T:T,MATCH(M1374,ani_diet!D:D,0)),""),"")</f>
        <v>Avena sativa</v>
      </c>
    </row>
    <row r="1375" spans="1:38">
      <c r="A1375" t="str">
        <f>_xlfn.TEXTJOIN("/",TRUE,AOM[[#This Row],[L1]:[L10]])</f>
        <v>Management/Livestock Management/Feed Characteristic/Feed Composition/Feed Ingredient/Forage Plants/Forage Trees/Occicum gatissimum/Occicum gatissimum Leaves</v>
      </c>
      <c r="B1375" s="207" t="s">
        <v>22313</v>
      </c>
      <c r="C1375" s="207" t="s">
        <v>17896</v>
      </c>
      <c r="D1375" s="207" t="s">
        <v>17898</v>
      </c>
      <c r="E1375" s="207" t="s">
        <v>17908</v>
      </c>
      <c r="F1375" s="207" t="s">
        <v>18308</v>
      </c>
      <c r="G1375" s="207" t="s">
        <v>18309</v>
      </c>
      <c r="H1375" s="207" t="s">
        <v>20736</v>
      </c>
      <c r="I1375" s="207" t="s">
        <v>21507</v>
      </c>
      <c r="J1375" s="207" t="s">
        <v>22309</v>
      </c>
      <c r="K1375" s="207" t="s">
        <v>22314</v>
      </c>
      <c r="L1375" s="207"/>
      <c r="M1375" t="str" cm="1">
        <f t="array" ref="M1375">LOOKUP(2,1/(C1375:L1375&lt;&gt;""),C1375:L1375)</f>
        <v>Occicum gatissimum Leaves</v>
      </c>
      <c r="N1375" s="207"/>
      <c r="O1375" s="207"/>
      <c r="P1375" s="207"/>
      <c r="Q1375" s="207"/>
      <c r="R1375" s="207"/>
      <c r="S1375" s="207"/>
      <c r="T1375" s="207"/>
      <c r="U1375" s="207" t="s">
        <v>22309</v>
      </c>
      <c r="V1375" s="209" t="s">
        <v>22312</v>
      </c>
      <c r="W1375" s="207"/>
      <c r="X1375" s="207"/>
      <c r="Y1375" s="207"/>
      <c r="Z1375" s="207"/>
      <c r="AA1375" s="209" t="s">
        <v>328</v>
      </c>
      <c r="AB1375" s="209" t="s">
        <v>4169</v>
      </c>
      <c r="AC1375" s="210" t="s">
        <v>4169</v>
      </c>
      <c r="AD1375" s="210" t="s">
        <v>18766</v>
      </c>
      <c r="AE1375" s="210"/>
      <c r="AF1375" s="210" t="s">
        <v>18767</v>
      </c>
      <c r="AG1375" t="str">
        <f>IFERROR(IF(COUNTIF(C1375:L1375,"Feed Ingredient")&gt;0,INDEX(ani_diet!T:T,MATCH(M1375,ani_diet!D:D,0)),""),"")</f>
        <v>Occicum gatissimum Leaves</v>
      </c>
      <c r="AH1375" s="60" t="str">
        <f>IF(IFERROR(IF(MATCH("Feed Ingredient", AOM[[#This Row],[L1]:[L10]],0)&gt;0, TRUE, FALSE), FALSE)=TRUE,IFERROR(VLOOKUP(M1375, ani_diet!C:C, 1, FALSE), "No Match"),FALSE)</f>
        <v>Occicum gatissimum Leaves</v>
      </c>
      <c r="AI1375" t="s">
        <v>3539</v>
      </c>
      <c r="AL1375" t="str">
        <f>IFERROR(IF(COUNTIF(C1375:L1375,"Feed Ingredient")&gt;0,INDEX(ani_diet!T:T,MATCH(M1375,ani_diet!D:D,0)),""),"")</f>
        <v>Occicum gatissimum Leaves</v>
      </c>
    </row>
    <row r="1376" spans="1:38">
      <c r="A1376" t="s">
        <v>22315</v>
      </c>
      <c r="B1376" s="207" t="s">
        <v>22316</v>
      </c>
      <c r="C1376" s="207" t="s">
        <v>17896</v>
      </c>
      <c r="D1376" s="207" t="s">
        <v>17898</v>
      </c>
      <c r="E1376" s="207" t="s">
        <v>17908</v>
      </c>
      <c r="F1376" s="207" t="s">
        <v>18308</v>
      </c>
      <c r="G1376" s="207" t="s">
        <v>18309</v>
      </c>
      <c r="H1376" s="207" t="s">
        <v>20736</v>
      </c>
      <c r="I1376" s="207" t="s">
        <v>21507</v>
      </c>
      <c r="J1376" s="207" t="s">
        <v>22309</v>
      </c>
      <c r="K1376" s="207"/>
      <c r="L1376" s="207"/>
      <c r="M1376" t="str" cm="1">
        <f t="array" ref="M1376">LOOKUP(2,1/(C1376:L1376&lt;&gt;""),C1376:L1376)</f>
        <v>Occicum gatissimum</v>
      </c>
      <c r="N1376" s="207" t="s">
        <v>22317</v>
      </c>
      <c r="O1376" s="207"/>
      <c r="P1376" s="207"/>
      <c r="Q1376" s="207"/>
      <c r="R1376" s="207"/>
      <c r="S1376" s="207"/>
      <c r="T1376" s="207"/>
      <c r="U1376" s="207" t="s">
        <v>22309</v>
      </c>
      <c r="V1376" s="209" t="s">
        <v>22312</v>
      </c>
      <c r="W1376" s="207"/>
      <c r="X1376" s="207"/>
      <c r="Y1376" s="207"/>
      <c r="Z1376" s="207"/>
      <c r="AA1376" s="209" t="s">
        <v>328</v>
      </c>
      <c r="AB1376" s="209" t="s">
        <v>4169</v>
      </c>
      <c r="AC1376" s="210" t="s">
        <v>4169</v>
      </c>
      <c r="AD1376" s="210" t="s">
        <v>18766</v>
      </c>
      <c r="AE1376" s="210"/>
      <c r="AF1376" s="210" t="s">
        <v>18767</v>
      </c>
      <c r="AG1376" t="s">
        <v>22314</v>
      </c>
      <c r="AH1376" s="60" t="s">
        <v>22314</v>
      </c>
      <c r="AI1376" t="s">
        <v>3539</v>
      </c>
      <c r="AL1376" t="s">
        <v>22314</v>
      </c>
    </row>
    <row r="1377" spans="1:38">
      <c r="A1377" t="str">
        <f>_xlfn.TEXTJOIN("/",TRUE,AOM[[#This Row],[L1]:[L10]])</f>
        <v>Management/Livestock Management/Feed Characteristic/Feed Composition/Feed Ingredient/Forage Plants/Forage Trees/Olive/Olive Leaves/Olive Leaves Dried</v>
      </c>
      <c r="B1377" s="207" t="s">
        <v>22318</v>
      </c>
      <c r="C1377" s="207" t="s">
        <v>17896</v>
      </c>
      <c r="D1377" s="207" t="s">
        <v>17898</v>
      </c>
      <c r="E1377" s="207" t="s">
        <v>17908</v>
      </c>
      <c r="F1377" s="207" t="s">
        <v>18308</v>
      </c>
      <c r="G1377" s="207" t="s">
        <v>18309</v>
      </c>
      <c r="H1377" s="207" t="s">
        <v>20736</v>
      </c>
      <c r="I1377" s="207" t="s">
        <v>21507</v>
      </c>
      <c r="J1377" s="207" t="s">
        <v>4597</v>
      </c>
      <c r="K1377" s="207" t="s">
        <v>22319</v>
      </c>
      <c r="L1377" s="207" t="s">
        <v>22320</v>
      </c>
      <c r="M1377" t="str" cm="1">
        <f t="array" ref="M1377">LOOKUP(2,1/(C1377:L1377&lt;&gt;""),C1377:L1377)</f>
        <v>Olive Leaves Dried</v>
      </c>
      <c r="N1377" s="207" t="s">
        <v>22321</v>
      </c>
      <c r="O1377" s="207" t="s">
        <v>8288</v>
      </c>
      <c r="P1377" s="207" t="s">
        <v>8288</v>
      </c>
      <c r="Q1377" s="207" t="s">
        <v>8288</v>
      </c>
      <c r="R1377" s="207" t="s">
        <v>8288</v>
      </c>
      <c r="S1377" s="207" t="s">
        <v>8288</v>
      </c>
      <c r="T1377" s="207" t="s">
        <v>8288</v>
      </c>
      <c r="U1377" s="207" t="s">
        <v>4599</v>
      </c>
      <c r="V1377" s="209" t="s">
        <v>19814</v>
      </c>
      <c r="W1377" s="207" t="s">
        <v>8288</v>
      </c>
      <c r="X1377" s="207" t="s">
        <v>8288</v>
      </c>
      <c r="Y1377" s="207" t="s">
        <v>8288</v>
      </c>
      <c r="Z1377" s="207" t="s">
        <v>8288</v>
      </c>
      <c r="AA1377" s="209" t="s">
        <v>4602</v>
      </c>
      <c r="AB1377" s="209" t="s">
        <v>4169</v>
      </c>
      <c r="AC1377" s="210" t="s">
        <v>4169</v>
      </c>
      <c r="AD1377" s="210" t="s">
        <v>18766</v>
      </c>
      <c r="AE1377" s="210"/>
      <c r="AF1377" s="210" t="s">
        <v>18767</v>
      </c>
      <c r="AG1377" t="str">
        <f>IFERROR(IF(COUNTIF(C1377:L1377,"Feed Ingredient")&gt;0,INDEX(ani_diet!T:T,MATCH(M1377,ani_diet!D:D,0)),""),"")</f>
        <v>Olea europaea Leaves</v>
      </c>
      <c r="AH1377" s="60" t="str">
        <f>IF(IFERROR(IF(MATCH("Feed Ingredient", AOM[[#This Row],[L1]:[L10]],0)&gt;0, TRUE, FALSE), FALSE)=TRUE,IFERROR(VLOOKUP(M1377, ani_diet!C:C, 1, FALSE), "No Match"),FALSE)</f>
        <v>No Match</v>
      </c>
      <c r="AI1377" t="s">
        <v>3539</v>
      </c>
      <c r="AL1377" t="str">
        <f>IFERROR(IF(COUNTIF(C1377:L1377,"Feed Ingredient")&gt;0,INDEX(ani_diet!T:T,MATCH(M1377,ani_diet!D:D,0)),""),"")</f>
        <v>Olea europaea Leaves</v>
      </c>
    </row>
    <row r="1378" spans="1:38">
      <c r="A1378" t="str">
        <f>_xlfn.TEXTJOIN("/",TRUE,AOM[[#This Row],[L1]:[L10]])</f>
        <v>Management/Livestock Management/Feed Characteristic/Feed Composition/Feed Ingredient/Forage Plants/Forage Trees/Olive/Olive Leaves</v>
      </c>
      <c r="B1378" s="207" t="s">
        <v>22322</v>
      </c>
      <c r="C1378" s="207" t="s">
        <v>17896</v>
      </c>
      <c r="D1378" s="207" t="s">
        <v>17898</v>
      </c>
      <c r="E1378" s="207" t="s">
        <v>17908</v>
      </c>
      <c r="F1378" s="207" t="s">
        <v>18308</v>
      </c>
      <c r="G1378" s="207" t="s">
        <v>18309</v>
      </c>
      <c r="H1378" s="207" t="s">
        <v>20736</v>
      </c>
      <c r="I1378" s="207" t="s">
        <v>21507</v>
      </c>
      <c r="J1378" s="207" t="s">
        <v>4597</v>
      </c>
      <c r="K1378" s="207" t="s">
        <v>22319</v>
      </c>
      <c r="L1378" s="207"/>
      <c r="M1378" t="str" cm="1">
        <f t="array" ref="M1378">LOOKUP(2,1/(C1378:L1378&lt;&gt;""),C1378:L1378)</f>
        <v>Olive Leaves</v>
      </c>
      <c r="N1378" s="207" t="s">
        <v>22323</v>
      </c>
      <c r="O1378" s="207" t="s">
        <v>8288</v>
      </c>
      <c r="P1378" s="207" t="s">
        <v>8288</v>
      </c>
      <c r="Q1378" s="207" t="s">
        <v>8288</v>
      </c>
      <c r="R1378" s="207" t="s">
        <v>8288</v>
      </c>
      <c r="S1378" s="207" t="s">
        <v>8288</v>
      </c>
      <c r="T1378" s="207" t="s">
        <v>8288</v>
      </c>
      <c r="U1378" s="207" t="s">
        <v>4599</v>
      </c>
      <c r="V1378" s="209" t="s">
        <v>19814</v>
      </c>
      <c r="W1378" s="207" t="s">
        <v>8288</v>
      </c>
      <c r="X1378" s="207" t="s">
        <v>8288</v>
      </c>
      <c r="Y1378" s="207" t="s">
        <v>8288</v>
      </c>
      <c r="Z1378" s="207" t="s">
        <v>8288</v>
      </c>
      <c r="AA1378" s="209" t="s">
        <v>4602</v>
      </c>
      <c r="AB1378" s="211" t="s">
        <v>22324</v>
      </c>
      <c r="AC1378" s="210" t="s">
        <v>4169</v>
      </c>
      <c r="AD1378" s="210" t="s">
        <v>18766</v>
      </c>
      <c r="AE1378" s="210"/>
      <c r="AF1378" s="210" t="s">
        <v>18767</v>
      </c>
      <c r="AG1378" t="str">
        <f>IFERROR(IF(COUNTIF(C1378:L1378,"Feed Ingredient")&gt;0,INDEX(ani_diet!T:T,MATCH(M1378,ani_diet!D:D,0)),""),"")</f>
        <v>Olea europaea Leaves</v>
      </c>
      <c r="AH1378" s="60" t="str">
        <f>IF(IFERROR(IF(MATCH("Feed Ingredient", AOM[[#This Row],[L1]:[L10]],0)&gt;0, TRUE, FALSE), FALSE)=TRUE,IFERROR(VLOOKUP(M1378, ani_diet!C:C, 1, FALSE), "No Match"),FALSE)</f>
        <v>Olive Leaves</v>
      </c>
      <c r="AI1378" t="s">
        <v>22325</v>
      </c>
      <c r="AL1378" t="str">
        <f>IFERROR(IF(COUNTIF(C1378:L1378,"Feed Ingredient")&gt;0,INDEX(ani_diet!T:T,MATCH(M1378,ani_diet!D:D,0)),""),"")</f>
        <v>Olea europaea Leaves</v>
      </c>
    </row>
    <row r="1379" spans="1:38">
      <c r="A1379" t="s">
        <v>22326</v>
      </c>
      <c r="B1379" s="207" t="s">
        <v>22327</v>
      </c>
      <c r="C1379" s="207" t="s">
        <v>17896</v>
      </c>
      <c r="D1379" s="207" t="s">
        <v>17898</v>
      </c>
      <c r="E1379" s="207" t="s">
        <v>17908</v>
      </c>
      <c r="F1379" s="207" t="s">
        <v>18308</v>
      </c>
      <c r="G1379" s="207" t="s">
        <v>18309</v>
      </c>
      <c r="H1379" s="207" t="s">
        <v>20736</v>
      </c>
      <c r="I1379" s="207" t="s">
        <v>21507</v>
      </c>
      <c r="J1379" s="207" t="s">
        <v>22328</v>
      </c>
      <c r="K1379" s="207" t="s">
        <v>22329</v>
      </c>
      <c r="L1379" s="207" t="s">
        <v>22330</v>
      </c>
      <c r="M1379" t="str" cm="1">
        <f t="array" ref="M1379">LOOKUP(2,1/(C1379:L1379&lt;&gt;""),C1379:L1379)</f>
        <v>Opuntia ficus indica Cladode Crushed</v>
      </c>
      <c r="N1379" s="207"/>
      <c r="O1379" s="207"/>
      <c r="P1379" s="207"/>
      <c r="Q1379" s="207"/>
      <c r="R1379" s="207"/>
      <c r="S1379" s="207"/>
      <c r="T1379" s="207"/>
      <c r="U1379" s="207" t="s">
        <v>22328</v>
      </c>
      <c r="V1379" s="209" t="s">
        <v>22331</v>
      </c>
      <c r="W1379" s="207"/>
      <c r="X1379" s="207"/>
      <c r="Y1379" s="207"/>
      <c r="Z1379" s="207"/>
      <c r="AA1379" s="209" t="s">
        <v>9570</v>
      </c>
      <c r="AB1379" s="209" t="s">
        <v>4169</v>
      </c>
      <c r="AC1379" s="210" t="s">
        <v>4169</v>
      </c>
      <c r="AD1379" s="210" t="s">
        <v>4169</v>
      </c>
      <c r="AE1379" s="210"/>
      <c r="AF1379" s="210" t="s">
        <v>18767</v>
      </c>
      <c r="AG1379" t="str">
        <f>IFERROR(IF(COUNTIF(C1379:L1379,"Feed Ingredient")&gt;0,INDEX(ani_diet!T:T,MATCH(M1379,ani_diet!D:D,0)),""),"")</f>
        <v>Opuntia ficus indica Cladode</v>
      </c>
      <c r="AH1379" s="60" t="str">
        <f>IF(IFERROR(IF(MATCH("Feed Ingredient", AOM[[#This Row],[L1]:[L10]],0)&gt;0, TRUE, FALSE), FALSE)=TRUE,IFERROR(VLOOKUP(M1379, ani_diet!C:C, 1, FALSE), "No Match"),FALSE)</f>
        <v>No Match</v>
      </c>
      <c r="AI1379" t="s">
        <v>3539</v>
      </c>
      <c r="AL1379" t="str">
        <f>IFERROR(IF(COUNTIF(C1379:L1379,"Feed Ingredient")&gt;0,INDEX(ani_diet!T:T,MATCH(M1379,ani_diet!D:D,0)),""),"")</f>
        <v>Opuntia ficus indica Cladode</v>
      </c>
    </row>
    <row r="1380" spans="1:38">
      <c r="A1380" t="str">
        <f>_xlfn.TEXTJOIN("/",TRUE,AOM[[#This Row],[L1]:[L10]])</f>
        <v>Management/Livestock Management/Feed Characteristic/Feed Composition/Feed Ingredient/Forage Plants/Forage Trees/Opuntia ficus indica/Opuntia ficus indica Cladode/Opuntia ficus indica Cladode Dried</v>
      </c>
      <c r="B1380" s="207" t="s">
        <v>22332</v>
      </c>
      <c r="C1380" s="207" t="s">
        <v>17896</v>
      </c>
      <c r="D1380" s="207" t="s">
        <v>17898</v>
      </c>
      <c r="E1380" s="207" t="s">
        <v>17908</v>
      </c>
      <c r="F1380" s="207" t="s">
        <v>18308</v>
      </c>
      <c r="G1380" s="207" t="s">
        <v>18309</v>
      </c>
      <c r="H1380" s="207" t="s">
        <v>20736</v>
      </c>
      <c r="I1380" s="207" t="s">
        <v>21507</v>
      </c>
      <c r="J1380" s="207" t="s">
        <v>22328</v>
      </c>
      <c r="K1380" s="207" t="s">
        <v>22329</v>
      </c>
      <c r="L1380" s="207" t="s">
        <v>22333</v>
      </c>
      <c r="M1380" t="str" cm="1">
        <f t="array" ref="M1380">LOOKUP(2,1/(C1380:L1380&lt;&gt;""),C1380:L1380)</f>
        <v>Opuntia ficus indica Cladode Dried</v>
      </c>
      <c r="N1380" s="207"/>
      <c r="O1380" s="207"/>
      <c r="P1380" s="207"/>
      <c r="Q1380" s="207"/>
      <c r="R1380" s="207"/>
      <c r="S1380" s="207"/>
      <c r="T1380" s="207"/>
      <c r="U1380" s="207" t="s">
        <v>22328</v>
      </c>
      <c r="V1380" s="209" t="s">
        <v>22331</v>
      </c>
      <c r="W1380" s="207"/>
      <c r="X1380" s="207"/>
      <c r="Y1380" s="207"/>
      <c r="Z1380" s="207"/>
      <c r="AA1380" s="209" t="s">
        <v>9570</v>
      </c>
      <c r="AB1380" s="209" t="s">
        <v>4169</v>
      </c>
      <c r="AC1380" s="210" t="s">
        <v>4169</v>
      </c>
      <c r="AD1380" s="210" t="s">
        <v>4169</v>
      </c>
      <c r="AE1380" s="210"/>
      <c r="AF1380" s="210" t="s">
        <v>18767</v>
      </c>
      <c r="AG1380" t="str">
        <f>IFERROR(IF(COUNTIF(C1380:L1380,"Feed Ingredient")&gt;0,INDEX(ani_diet!T:T,MATCH(M1380,ani_diet!D:D,0)),""),"")</f>
        <v>Opuntia ficus indica Cladode</v>
      </c>
      <c r="AH1380" s="60" t="str">
        <f>IF(IFERROR(IF(MATCH("Feed Ingredient", AOM[[#This Row],[L1]:[L10]],0)&gt;0, TRUE, FALSE), FALSE)=TRUE,IFERROR(VLOOKUP(M1380, ani_diet!C:C, 1, FALSE), "No Match"),FALSE)</f>
        <v>No Match</v>
      </c>
      <c r="AI1380" t="s">
        <v>22325</v>
      </c>
      <c r="AL1380" t="str">
        <f>IFERROR(IF(COUNTIF(C1380:L1380,"Feed Ingredient")&gt;0,INDEX(ani_diet!T:T,MATCH(M1380,ani_diet!D:D,0)),""),"")</f>
        <v>Opuntia ficus indica Cladode</v>
      </c>
    </row>
    <row r="1381" spans="1:38">
      <c r="A1381" t="str">
        <f>_xlfn.TEXTJOIN("/",TRUE,AOM[[#This Row],[L1]:[L10]])</f>
        <v>Management/Livestock Management/Feed Characteristic/Feed Composition/Feed Ingredient/Forage Plants/Forage Trees/Opuntia ficus indica/Opuntia ficus indica Cladode/Opuntia ficus indica Cladode Dried Ground</v>
      </c>
      <c r="B1381" s="207" t="s">
        <v>22334</v>
      </c>
      <c r="C1381" s="207" t="s">
        <v>17896</v>
      </c>
      <c r="D1381" s="207" t="s">
        <v>17898</v>
      </c>
      <c r="E1381" s="207" t="s">
        <v>17908</v>
      </c>
      <c r="F1381" s="207" t="s">
        <v>18308</v>
      </c>
      <c r="G1381" s="207" t="s">
        <v>18309</v>
      </c>
      <c r="H1381" s="207" t="s">
        <v>20736</v>
      </c>
      <c r="I1381" s="207" t="s">
        <v>21507</v>
      </c>
      <c r="J1381" s="207" t="s">
        <v>22328</v>
      </c>
      <c r="K1381" s="207" t="s">
        <v>22329</v>
      </c>
      <c r="L1381" s="207" t="s">
        <v>22335</v>
      </c>
      <c r="M1381" t="str" cm="1">
        <f t="array" ref="M1381">LOOKUP(2,1/(C1381:L1381&lt;&gt;""),C1381:L1381)</f>
        <v>Opuntia ficus indica Cladode Dried Ground</v>
      </c>
      <c r="N1381" s="207" t="s">
        <v>22336</v>
      </c>
      <c r="O1381" s="207"/>
      <c r="P1381" s="207"/>
      <c r="Q1381" s="207"/>
      <c r="R1381" s="207"/>
      <c r="S1381" s="207"/>
      <c r="T1381" s="207"/>
      <c r="U1381" s="207" t="s">
        <v>22328</v>
      </c>
      <c r="V1381" s="209" t="s">
        <v>22331</v>
      </c>
      <c r="W1381" s="207"/>
      <c r="X1381" s="207"/>
      <c r="Y1381" s="207"/>
      <c r="Z1381" s="207"/>
      <c r="AA1381" s="209" t="s">
        <v>9570</v>
      </c>
      <c r="AB1381" s="209" t="s">
        <v>4169</v>
      </c>
      <c r="AC1381" s="210" t="s">
        <v>4169</v>
      </c>
      <c r="AD1381" s="210" t="s">
        <v>4169</v>
      </c>
      <c r="AE1381" s="210"/>
      <c r="AF1381" s="210" t="s">
        <v>18767</v>
      </c>
      <c r="AG1381" t="str">
        <f>IFERROR(IF(COUNTIF(C1381:L1381,"Feed Ingredient")&gt;0,INDEX(ani_diet!T:T,MATCH(M1381,ani_diet!D:D,0)),""),"")</f>
        <v>Opuntia ficus indica Cladode</v>
      </c>
      <c r="AH1381" s="60" t="str">
        <f>IF(IFERROR(IF(MATCH("Feed Ingredient", AOM[[#This Row],[L1]:[L10]],0)&gt;0, TRUE, FALSE), FALSE)=TRUE,IFERROR(VLOOKUP(M1381, ani_diet!C:C, 1, FALSE), "No Match"),FALSE)</f>
        <v>No Match</v>
      </c>
      <c r="AI1381" t="s">
        <v>22337</v>
      </c>
      <c r="AL1381" t="str">
        <f>IFERROR(IF(COUNTIF(C1381:L1381,"Feed Ingredient")&gt;0,INDEX(ani_diet!T:T,MATCH(M1381,ani_diet!D:D,0)),""),"")</f>
        <v>Opuntia ficus indica Cladode</v>
      </c>
    </row>
    <row r="1382" spans="1:38">
      <c r="A1382" t="str">
        <f>_xlfn.TEXTJOIN("/",TRUE,AOM[[#This Row],[L1]:[L10]])</f>
        <v>Management/Livestock Management/Feed Characteristic/Feed Composition/Feed Ingredient/Forage Plants/Forage Trees/Opuntia ficus indica/Opuntia ficus indica Cladode/Opuntia ficus indica Cladode Ensiled</v>
      </c>
      <c r="B1382" s="207" t="s">
        <v>22338</v>
      </c>
      <c r="C1382" s="207" t="s">
        <v>17896</v>
      </c>
      <c r="D1382" s="207" t="s">
        <v>17898</v>
      </c>
      <c r="E1382" s="207" t="s">
        <v>17908</v>
      </c>
      <c r="F1382" s="207" t="s">
        <v>18308</v>
      </c>
      <c r="G1382" s="207" t="s">
        <v>18309</v>
      </c>
      <c r="H1382" s="207" t="s">
        <v>20736</v>
      </c>
      <c r="I1382" s="207" t="s">
        <v>21507</v>
      </c>
      <c r="J1382" s="207" t="s">
        <v>22328</v>
      </c>
      <c r="K1382" s="207" t="s">
        <v>22329</v>
      </c>
      <c r="L1382" s="207" t="s">
        <v>22339</v>
      </c>
      <c r="M1382" t="str" cm="1">
        <f t="array" ref="M1382">LOOKUP(2,1/(C1382:L1382&lt;&gt;""),C1382:L1382)</f>
        <v>Opuntia ficus indica Cladode Ensiled</v>
      </c>
      <c r="N1382" s="207" t="s">
        <v>22340</v>
      </c>
      <c r="O1382" s="207"/>
      <c r="P1382" s="207"/>
      <c r="Q1382" s="207"/>
      <c r="R1382" s="207"/>
      <c r="S1382" s="207"/>
      <c r="T1382" s="207"/>
      <c r="U1382" s="207" t="s">
        <v>22328</v>
      </c>
      <c r="V1382" s="209" t="s">
        <v>22331</v>
      </c>
      <c r="W1382" s="207"/>
      <c r="X1382" s="207"/>
      <c r="Y1382" s="207"/>
      <c r="Z1382" s="207"/>
      <c r="AA1382" s="209" t="s">
        <v>9570</v>
      </c>
      <c r="AB1382" s="209" t="s">
        <v>4169</v>
      </c>
      <c r="AC1382" s="210" t="s">
        <v>4169</v>
      </c>
      <c r="AD1382" s="210" t="s">
        <v>4169</v>
      </c>
      <c r="AE1382" s="210"/>
      <c r="AF1382" s="210" t="s">
        <v>18767</v>
      </c>
      <c r="AG1382" t="str">
        <f>IFERROR(IF(COUNTIF(C1382:L1382,"Feed Ingredient")&gt;0,INDEX(ani_diet!T:T,MATCH(M1382,ani_diet!D:D,0)),""),"")</f>
        <v>Opuntia ficus indica Cladode</v>
      </c>
      <c r="AH1382" s="60" t="str">
        <f>IF(IFERROR(IF(MATCH("Feed Ingredient", AOM[[#This Row],[L1]:[L10]],0)&gt;0, TRUE, FALSE), FALSE)=TRUE,IFERROR(VLOOKUP(M1382, ani_diet!C:C, 1, FALSE), "No Match"),FALSE)</f>
        <v>No Match</v>
      </c>
      <c r="AI1382" t="s">
        <v>22337</v>
      </c>
      <c r="AL1382" t="str">
        <f>IFERROR(IF(COUNTIF(C1382:L1382,"Feed Ingredient")&gt;0,INDEX(ani_diet!T:T,MATCH(M1382,ani_diet!D:D,0)),""),"")</f>
        <v>Opuntia ficus indica Cladode</v>
      </c>
    </row>
    <row r="1383" spans="1:38">
      <c r="A1383" t="str">
        <f>_xlfn.TEXTJOIN("/",TRUE,AOM[[#This Row],[L1]:[L10]])</f>
        <v>Management/Livestock Management/Feed Characteristic/Feed Composition/Feed Ingredient/Forage Plants/Forage Trees/Opuntia ficus indica/Opuntia ficus indica Cladode/Opuntia ficus indica Cladode Ensiled Singed</v>
      </c>
      <c r="B1383" s="207" t="s">
        <v>22341</v>
      </c>
      <c r="C1383" s="207" t="s">
        <v>17896</v>
      </c>
      <c r="D1383" s="207" t="s">
        <v>17898</v>
      </c>
      <c r="E1383" s="207" t="s">
        <v>17908</v>
      </c>
      <c r="F1383" s="207" t="s">
        <v>18308</v>
      </c>
      <c r="G1383" s="207" t="s">
        <v>18309</v>
      </c>
      <c r="H1383" s="207" t="s">
        <v>20736</v>
      </c>
      <c r="I1383" s="207" t="s">
        <v>21507</v>
      </c>
      <c r="J1383" s="207" t="s">
        <v>22328</v>
      </c>
      <c r="K1383" s="207" t="s">
        <v>22329</v>
      </c>
      <c r="L1383" s="207" t="s">
        <v>22342</v>
      </c>
      <c r="M1383" t="str" cm="1">
        <f t="array" ref="M1383">LOOKUP(2,1/(C1383:L1383&lt;&gt;""),C1383:L1383)</f>
        <v>Opuntia ficus indica Cladode Ensiled Singed</v>
      </c>
      <c r="N1383" s="207" t="s">
        <v>22343</v>
      </c>
      <c r="O1383" s="207"/>
      <c r="P1383" s="207"/>
      <c r="Q1383" s="207"/>
      <c r="R1383" s="207"/>
      <c r="S1383" s="207"/>
      <c r="T1383" s="207"/>
      <c r="U1383" s="207" t="s">
        <v>22328</v>
      </c>
      <c r="V1383" s="209" t="s">
        <v>22331</v>
      </c>
      <c r="W1383" s="207"/>
      <c r="X1383" s="207"/>
      <c r="Y1383" s="207"/>
      <c r="Z1383" s="207"/>
      <c r="AA1383" s="209" t="s">
        <v>9570</v>
      </c>
      <c r="AB1383" s="209" t="s">
        <v>4169</v>
      </c>
      <c r="AC1383" s="210" t="s">
        <v>4169</v>
      </c>
      <c r="AD1383" s="210" t="s">
        <v>4169</v>
      </c>
      <c r="AE1383" s="210"/>
      <c r="AF1383" s="210" t="s">
        <v>18767</v>
      </c>
      <c r="AG1383" t="str">
        <f>IFERROR(IF(COUNTIF(C1383:L1383,"Feed Ingredient")&gt;0,INDEX(ani_diet!T:T,MATCH(M1383,ani_diet!D:D,0)),""),"")</f>
        <v>Opuntia ficus indica Cladode</v>
      </c>
      <c r="AH1383" s="60" t="str">
        <f>IF(IFERROR(IF(MATCH("Feed Ingredient", AOM[[#This Row],[L1]:[L10]],0)&gt;0, TRUE, FALSE), FALSE)=TRUE,IFERROR(VLOOKUP(M1383, ani_diet!C:C, 1, FALSE), "No Match"),FALSE)</f>
        <v>No Match</v>
      </c>
      <c r="AI1383" t="s">
        <v>3539</v>
      </c>
      <c r="AL1383" t="str">
        <f>IFERROR(IF(COUNTIF(C1383:L1383,"Feed Ingredient")&gt;0,INDEX(ani_diet!T:T,MATCH(M1383,ani_diet!D:D,0)),""),"")</f>
        <v>Opuntia ficus indica Cladode</v>
      </c>
    </row>
    <row r="1384" spans="1:38">
      <c r="A1384" t="str">
        <f>_xlfn.TEXTJOIN("/",TRUE,AOM[[#This Row],[L1]:[L10]])</f>
        <v>Management/Livestock Management/Feed Characteristic/Feed Composition/Feed Ingredient/Forage Plants/Forage Trees/Opuntia ficus indica/Opuntia ficus indica Cladode/Opuntia ficus indica Cladode Ground</v>
      </c>
      <c r="B1384" s="207" t="s">
        <v>22344</v>
      </c>
      <c r="C1384" s="207" t="s">
        <v>17896</v>
      </c>
      <c r="D1384" s="207" t="s">
        <v>17898</v>
      </c>
      <c r="E1384" s="207" t="s">
        <v>17908</v>
      </c>
      <c r="F1384" s="207" t="s">
        <v>18308</v>
      </c>
      <c r="G1384" s="207" t="s">
        <v>18309</v>
      </c>
      <c r="H1384" s="207" t="s">
        <v>20736</v>
      </c>
      <c r="I1384" s="207" t="s">
        <v>21507</v>
      </c>
      <c r="J1384" s="207" t="s">
        <v>22328</v>
      </c>
      <c r="K1384" s="207" t="s">
        <v>22329</v>
      </c>
      <c r="L1384" s="207" t="s">
        <v>22345</v>
      </c>
      <c r="M1384" t="str" cm="1">
        <f t="array" ref="M1384">LOOKUP(2,1/(C1384:L1384&lt;&gt;""),C1384:L1384)</f>
        <v>Opuntia ficus indica Cladode Ground</v>
      </c>
      <c r="N1384" s="207" t="s">
        <v>22346</v>
      </c>
      <c r="O1384" s="207"/>
      <c r="P1384" s="207"/>
      <c r="Q1384" s="207"/>
      <c r="R1384" s="207"/>
      <c r="S1384" s="207"/>
      <c r="T1384" s="207"/>
      <c r="U1384" s="207" t="s">
        <v>22328</v>
      </c>
      <c r="V1384" s="209" t="s">
        <v>22331</v>
      </c>
      <c r="W1384" s="207"/>
      <c r="X1384" s="207"/>
      <c r="Y1384" s="207"/>
      <c r="Z1384" s="207"/>
      <c r="AA1384" s="209" t="s">
        <v>9570</v>
      </c>
      <c r="AB1384" s="209" t="s">
        <v>4169</v>
      </c>
      <c r="AC1384" s="210" t="s">
        <v>4169</v>
      </c>
      <c r="AD1384" s="210" t="s">
        <v>4169</v>
      </c>
      <c r="AE1384" s="210"/>
      <c r="AF1384" s="210" t="s">
        <v>18767</v>
      </c>
      <c r="AG1384" t="str">
        <f>IFERROR(IF(COUNTIF(C1384:L1384,"Feed Ingredient")&gt;0,INDEX(ani_diet!T:T,MATCH(M1384,ani_diet!D:D,0)),""),"")</f>
        <v>Opuntia ficus indica Cladode</v>
      </c>
      <c r="AH1384" s="60" t="str">
        <f>IF(IFERROR(IF(MATCH("Feed Ingredient", AOM[[#This Row],[L1]:[L10]],0)&gt;0, TRUE, FALSE), FALSE)=TRUE,IFERROR(VLOOKUP(M1384, ani_diet!C:C, 1, FALSE), "No Match"),FALSE)</f>
        <v>No Match</v>
      </c>
      <c r="AI1384" t="s">
        <v>3539</v>
      </c>
      <c r="AL1384" t="str">
        <f>IFERROR(IF(COUNTIF(C1384:L1384,"Feed Ingredient")&gt;0,INDEX(ani_diet!T:T,MATCH(M1384,ani_diet!D:D,0)),""),"")</f>
        <v>Opuntia ficus indica Cladode</v>
      </c>
    </row>
    <row r="1385" spans="1:38">
      <c r="A1385" t="str">
        <f>_xlfn.TEXTJOIN("/",TRUE,AOM[[#This Row],[L1]:[L10]])</f>
        <v>Management/Livestock Management/Feed Characteristic/Feed Composition/Feed Ingredient/Forage Plants/Forage Trees/Opuntia ficus indica/Opuntia ficus indica Cladode</v>
      </c>
      <c r="B1385" s="207" t="s">
        <v>22347</v>
      </c>
      <c r="C1385" s="207" t="s">
        <v>17896</v>
      </c>
      <c r="D1385" s="207" t="s">
        <v>17898</v>
      </c>
      <c r="E1385" s="207" t="s">
        <v>17908</v>
      </c>
      <c r="F1385" s="207" t="s">
        <v>18308</v>
      </c>
      <c r="G1385" s="207" t="s">
        <v>18309</v>
      </c>
      <c r="H1385" s="207" t="s">
        <v>20736</v>
      </c>
      <c r="I1385" s="207" t="s">
        <v>21507</v>
      </c>
      <c r="J1385" s="207" t="s">
        <v>22328</v>
      </c>
      <c r="K1385" s="207" t="s">
        <v>22329</v>
      </c>
      <c r="L1385" s="207"/>
      <c r="M1385" t="str" cm="1">
        <f t="array" ref="M1385">LOOKUP(2,1/(C1385:L1385&lt;&gt;""),C1385:L1385)</f>
        <v>Opuntia ficus indica Cladode</v>
      </c>
      <c r="N1385" s="207"/>
      <c r="O1385" s="207"/>
      <c r="P1385" s="207"/>
      <c r="Q1385" s="207"/>
      <c r="R1385" s="207"/>
      <c r="S1385" s="207"/>
      <c r="T1385" s="207"/>
      <c r="U1385" s="207" t="s">
        <v>22328</v>
      </c>
      <c r="V1385" s="209" t="s">
        <v>22331</v>
      </c>
      <c r="W1385" s="207"/>
      <c r="X1385" s="207"/>
      <c r="Y1385" s="207"/>
      <c r="Z1385" s="207"/>
      <c r="AA1385" s="209" t="s">
        <v>9570</v>
      </c>
      <c r="AB1385" s="211" t="s">
        <v>22348</v>
      </c>
      <c r="AC1385" s="210" t="s">
        <v>4169</v>
      </c>
      <c r="AD1385" s="210" t="s">
        <v>4169</v>
      </c>
      <c r="AE1385" s="210"/>
      <c r="AF1385" s="210" t="s">
        <v>18767</v>
      </c>
      <c r="AG1385" t="str">
        <f>IFERROR(IF(COUNTIF(C1385:L1385,"Feed Ingredient")&gt;0,INDEX(ani_diet!T:T,MATCH(M1385,ani_diet!D:D,0)),""),"")</f>
        <v>Opuntia ficus indica Cladode</v>
      </c>
      <c r="AH1385" s="60" t="str">
        <f>IF(IFERROR(IF(MATCH("Feed Ingredient", AOM[[#This Row],[L1]:[L10]],0)&gt;0, TRUE, FALSE), FALSE)=TRUE,IFERROR(VLOOKUP(M1385, ani_diet!C:C, 1, FALSE), "No Match"),FALSE)</f>
        <v>Opuntia ficus indica Cladode</v>
      </c>
      <c r="AI1385" t="s">
        <v>22337</v>
      </c>
      <c r="AL1385" t="str">
        <f>IFERROR(IF(COUNTIF(C1385:L1385,"Feed Ingredient")&gt;0,INDEX(ani_diet!T:T,MATCH(M1385,ani_diet!D:D,0)),""),"")</f>
        <v>Opuntia ficus indica Cladode</v>
      </c>
    </row>
    <row r="1386" spans="1:38">
      <c r="A1386" t="str">
        <f>_xlfn.TEXTJOIN("/",TRUE,AOM[[#This Row],[L1]:[L10]])</f>
        <v>Management/Livestock Management/Feed Characteristic/Feed Composition/Feed Ingredient/Forage Plants/Forage Trees/Opuntia ficus indica/Opuntia ficus indica Dried Ground</v>
      </c>
      <c r="B1386" s="207" t="s">
        <v>22349</v>
      </c>
      <c r="C1386" s="207" t="s">
        <v>17896</v>
      </c>
      <c r="D1386" s="207" t="s">
        <v>17898</v>
      </c>
      <c r="E1386" s="207" t="s">
        <v>17908</v>
      </c>
      <c r="F1386" s="207" t="s">
        <v>18308</v>
      </c>
      <c r="G1386" s="207" t="s">
        <v>18309</v>
      </c>
      <c r="H1386" s="207" t="s">
        <v>20736</v>
      </c>
      <c r="I1386" s="207" t="s">
        <v>21507</v>
      </c>
      <c r="J1386" s="207" t="s">
        <v>22328</v>
      </c>
      <c r="K1386" s="207" t="s">
        <v>22350</v>
      </c>
      <c r="L1386" s="207"/>
      <c r="M1386" t="str" cm="1">
        <f t="array" ref="M1386">LOOKUP(2,1/(C1386:L1386&lt;&gt;""),C1386:L1386)</f>
        <v>Opuntia ficus indica Dried Ground</v>
      </c>
      <c r="N1386" s="207" t="s">
        <v>22351</v>
      </c>
      <c r="O1386" s="207"/>
      <c r="P1386" s="207"/>
      <c r="Q1386" s="207"/>
      <c r="R1386" s="207"/>
      <c r="S1386" s="207"/>
      <c r="T1386" s="207"/>
      <c r="U1386" s="207" t="s">
        <v>22328</v>
      </c>
      <c r="V1386" s="209" t="s">
        <v>22331</v>
      </c>
      <c r="W1386" s="207"/>
      <c r="X1386" s="207"/>
      <c r="Y1386" s="207"/>
      <c r="Z1386" s="207"/>
      <c r="AA1386" s="209" t="s">
        <v>9570</v>
      </c>
      <c r="AB1386" s="209" t="s">
        <v>4169</v>
      </c>
      <c r="AC1386" s="210" t="s">
        <v>4169</v>
      </c>
      <c r="AD1386" s="210" t="s">
        <v>18766</v>
      </c>
      <c r="AE1386" s="210"/>
      <c r="AF1386" s="210" t="s">
        <v>18767</v>
      </c>
      <c r="AG1386" t="str">
        <f>IFERROR(IF(COUNTIF(C1386:L1386,"Feed Ingredient")&gt;0,INDEX(ani_diet!T:T,MATCH(M1386,ani_diet!D:D,0)),""),"")</f>
        <v>Opuntia ficus indica</v>
      </c>
      <c r="AH1386" s="60" t="str">
        <f>IF(IFERROR(IF(MATCH("Feed Ingredient", AOM[[#This Row],[L1]:[L10]],0)&gt;0, TRUE, FALSE), FALSE)=TRUE,IFERROR(VLOOKUP(M1386, ani_diet!C:C, 1, FALSE), "No Match"),FALSE)</f>
        <v>No Match</v>
      </c>
      <c r="AI1386" t="s">
        <v>3539</v>
      </c>
      <c r="AL1386" t="str">
        <f>IFERROR(IF(COUNTIF(C1386:L1386,"Feed Ingredient")&gt;0,INDEX(ani_diet!T:T,MATCH(M1386,ani_diet!D:D,0)),""),"")</f>
        <v>Opuntia ficus indica</v>
      </c>
    </row>
    <row r="1387" spans="1:38">
      <c r="A1387" t="str">
        <f>_xlfn.TEXTJOIN("/",TRUE,AOM[[#This Row],[L1]:[L10]])</f>
        <v>Management/Livestock Management/Feed Characteristic/Feed Composition/Feed Ingredient/Forage Plants/Forage Trees/Opuntia ficus indica/Opuntia ficus indica Fruits/Opuntia ficus indica Fruits Dried Ground</v>
      </c>
      <c r="B1387" s="207" t="s">
        <v>22352</v>
      </c>
      <c r="C1387" s="207" t="s">
        <v>17896</v>
      </c>
      <c r="D1387" s="207" t="s">
        <v>17898</v>
      </c>
      <c r="E1387" s="207" t="s">
        <v>17908</v>
      </c>
      <c r="F1387" s="207" t="s">
        <v>18308</v>
      </c>
      <c r="G1387" s="207" t="s">
        <v>18309</v>
      </c>
      <c r="H1387" s="207" t="s">
        <v>20736</v>
      </c>
      <c r="I1387" s="207" t="s">
        <v>21507</v>
      </c>
      <c r="J1387" s="207" t="s">
        <v>22328</v>
      </c>
      <c r="K1387" s="207" t="s">
        <v>22353</v>
      </c>
      <c r="L1387" s="207" t="s">
        <v>22354</v>
      </c>
      <c r="M1387" t="str" cm="1">
        <f t="array" ref="M1387">LOOKUP(2,1/(C1387:L1387&lt;&gt;""),C1387:L1387)</f>
        <v>Opuntia ficus indica Fruits Dried Ground</v>
      </c>
      <c r="N1387" s="207" t="s">
        <v>22355</v>
      </c>
      <c r="O1387" s="207"/>
      <c r="P1387" s="207"/>
      <c r="Q1387" s="207"/>
      <c r="R1387" s="207"/>
      <c r="S1387" s="207"/>
      <c r="T1387" s="207"/>
      <c r="U1387" s="207" t="s">
        <v>22328</v>
      </c>
      <c r="V1387" s="209" t="s">
        <v>22331</v>
      </c>
      <c r="W1387" s="207"/>
      <c r="X1387" s="207"/>
      <c r="Y1387" s="207"/>
      <c r="Z1387" s="207"/>
      <c r="AA1387" s="209" t="s">
        <v>9570</v>
      </c>
      <c r="AB1387" s="209" t="s">
        <v>4169</v>
      </c>
      <c r="AC1387" s="210" t="s">
        <v>4169</v>
      </c>
      <c r="AD1387" s="210" t="s">
        <v>18766</v>
      </c>
      <c r="AE1387" s="210"/>
      <c r="AF1387" s="210" t="s">
        <v>18767</v>
      </c>
      <c r="AG1387" t="str">
        <f>IFERROR(IF(COUNTIF(C1387:L1387,"Feed Ingredient")&gt;0,INDEX(ani_diet!T:T,MATCH(M1387,ani_diet!D:D,0)),""),"")</f>
        <v>Opuntia ficus indica Fruits</v>
      </c>
      <c r="AH1387" s="60" t="str">
        <f>IF(IFERROR(IF(MATCH("Feed Ingredient", AOM[[#This Row],[L1]:[L10]],0)&gt;0, TRUE, FALSE), FALSE)=TRUE,IFERROR(VLOOKUP(M1387, ani_diet!C:C, 1, FALSE), "No Match"),FALSE)</f>
        <v>No Match</v>
      </c>
      <c r="AI1387" t="s">
        <v>22337</v>
      </c>
      <c r="AL1387" t="str">
        <f>IFERROR(IF(COUNTIF(C1387:L1387,"Feed Ingredient")&gt;0,INDEX(ani_diet!T:T,MATCH(M1387,ani_diet!D:D,0)),""),"")</f>
        <v>Opuntia ficus indica Fruits</v>
      </c>
    </row>
    <row r="1388" spans="1:38">
      <c r="A1388" t="str">
        <f>_xlfn.TEXTJOIN("/",TRUE,AOM[[#This Row],[L1]:[L10]])</f>
        <v>Management/Livestock Management/Feed Characteristic/Feed Composition/Feed Ingredient/Forage Plants/Forage Trees/Opuntia ficus indica/Opuntia ficus indica Fruits</v>
      </c>
      <c r="B1388" s="207" t="s">
        <v>22356</v>
      </c>
      <c r="C1388" s="207" t="s">
        <v>17896</v>
      </c>
      <c r="D1388" s="207" t="s">
        <v>17898</v>
      </c>
      <c r="E1388" s="207" t="s">
        <v>17908</v>
      </c>
      <c r="F1388" s="207" t="s">
        <v>18308</v>
      </c>
      <c r="G1388" s="207" t="s">
        <v>18309</v>
      </c>
      <c r="H1388" s="207" t="s">
        <v>20736</v>
      </c>
      <c r="I1388" s="207" t="s">
        <v>21507</v>
      </c>
      <c r="J1388" s="207" t="s">
        <v>22328</v>
      </c>
      <c r="K1388" s="207" t="s">
        <v>22353</v>
      </c>
      <c r="L1388" s="207"/>
      <c r="M1388" t="str" cm="1">
        <f t="array" ref="M1388">LOOKUP(2,1/(C1388:L1388&lt;&gt;""),C1388:L1388)</f>
        <v>Opuntia ficus indica Fruits</v>
      </c>
      <c r="N1388" s="207"/>
      <c r="O1388" s="207"/>
      <c r="P1388" s="207"/>
      <c r="Q1388" s="207"/>
      <c r="R1388" s="207"/>
      <c r="S1388" s="207"/>
      <c r="T1388" s="207"/>
      <c r="U1388" s="207" t="s">
        <v>22328</v>
      </c>
      <c r="V1388" s="209" t="s">
        <v>22331</v>
      </c>
      <c r="W1388" s="207"/>
      <c r="X1388" s="207"/>
      <c r="Y1388" s="207"/>
      <c r="Z1388" s="207"/>
      <c r="AA1388" s="209" t="s">
        <v>9570</v>
      </c>
      <c r="AB1388" s="209" t="s">
        <v>4169</v>
      </c>
      <c r="AC1388" s="210" t="s">
        <v>4169</v>
      </c>
      <c r="AD1388" s="210" t="s">
        <v>18766</v>
      </c>
      <c r="AE1388" s="210"/>
      <c r="AF1388" s="210" t="s">
        <v>18767</v>
      </c>
      <c r="AG1388" t="str">
        <f>IFERROR(IF(COUNTIF(C1388:L1388,"Feed Ingredient")&gt;0,INDEX(ani_diet!T:T,MATCH(M1388,ani_diet!D:D,0)),""),"")</f>
        <v>Opuntia ficus indica Fruits</v>
      </c>
      <c r="AH1388" s="60" t="str">
        <f>IF(IFERROR(IF(MATCH("Feed Ingredient", AOM[[#This Row],[L1]:[L10]],0)&gt;0, TRUE, FALSE), FALSE)=TRUE,IFERROR(VLOOKUP(M1388, ani_diet!C:C, 1, FALSE), "No Match"),FALSE)</f>
        <v>Opuntia ficus indica Fruits</v>
      </c>
      <c r="AI1388" t="s">
        <v>22337</v>
      </c>
      <c r="AL1388" t="str">
        <f>IFERROR(IF(COUNTIF(C1388:L1388,"Feed Ingredient")&gt;0,INDEX(ani_diet!T:T,MATCH(M1388,ani_diet!D:D,0)),""),"")</f>
        <v>Opuntia ficus indica Fruits</v>
      </c>
    </row>
    <row r="1389" spans="1:38">
      <c r="A1389" t="str">
        <f>_xlfn.TEXTJOIN("/",TRUE,AOM[[#This Row],[L1]:[L10]])</f>
        <v>Management/Livestock Management/Feed Characteristic/Feed Composition/Feed Ingredient/Forage Plants/Forage Trees/Opuntia ficus indica/Opuntia ficus indica Ground</v>
      </c>
      <c r="B1389" s="207" t="s">
        <v>22357</v>
      </c>
      <c r="C1389" s="207" t="s">
        <v>17896</v>
      </c>
      <c r="D1389" s="207" t="s">
        <v>17898</v>
      </c>
      <c r="E1389" s="207" t="s">
        <v>17908</v>
      </c>
      <c r="F1389" s="207" t="s">
        <v>18308</v>
      </c>
      <c r="G1389" s="207" t="s">
        <v>18309</v>
      </c>
      <c r="H1389" s="207" t="s">
        <v>20736</v>
      </c>
      <c r="I1389" s="207" t="s">
        <v>21507</v>
      </c>
      <c r="J1389" s="207" t="s">
        <v>22328</v>
      </c>
      <c r="K1389" s="207" t="s">
        <v>22358</v>
      </c>
      <c r="L1389" s="207"/>
      <c r="M1389" t="str" cm="1">
        <f t="array" ref="M1389">LOOKUP(2,1/(C1389:L1389&lt;&gt;""),C1389:L1389)</f>
        <v>Opuntia ficus indica Ground</v>
      </c>
      <c r="N1389" s="207" t="s">
        <v>22359</v>
      </c>
      <c r="O1389" s="207"/>
      <c r="P1389" s="207"/>
      <c r="Q1389" s="207"/>
      <c r="R1389" s="207"/>
      <c r="S1389" s="207"/>
      <c r="T1389" s="207"/>
      <c r="U1389" s="207" t="s">
        <v>22328</v>
      </c>
      <c r="V1389" s="209" t="s">
        <v>22331</v>
      </c>
      <c r="W1389" s="207"/>
      <c r="X1389" s="207"/>
      <c r="Y1389" s="207"/>
      <c r="Z1389" s="207"/>
      <c r="AA1389" s="209" t="s">
        <v>9570</v>
      </c>
      <c r="AB1389" s="209" t="s">
        <v>4169</v>
      </c>
      <c r="AC1389" s="210" t="s">
        <v>4169</v>
      </c>
      <c r="AD1389" s="210" t="s">
        <v>18766</v>
      </c>
      <c r="AE1389" s="210"/>
      <c r="AF1389" s="210" t="s">
        <v>18767</v>
      </c>
      <c r="AG1389" t="str">
        <f>IFERROR(IF(COUNTIF(C1389:L1389,"Feed Ingredient")&gt;0,INDEX(ani_diet!T:T,MATCH(M1389,ani_diet!D:D,0)),""),"")</f>
        <v>Opuntia ficus indica</v>
      </c>
      <c r="AH1389" s="60" t="str">
        <f>IF(IFERROR(IF(MATCH("Feed Ingredient", AOM[[#This Row],[L1]:[L10]],0)&gt;0, TRUE, FALSE), FALSE)=TRUE,IFERROR(VLOOKUP(M1389, ani_diet!C:C, 1, FALSE), "No Match"),FALSE)</f>
        <v>No Match</v>
      </c>
      <c r="AI1389" t="s">
        <v>22337</v>
      </c>
      <c r="AL1389" t="str">
        <f>IFERROR(IF(COUNTIF(C1389:L1389,"Feed Ingredient")&gt;0,INDEX(ani_diet!T:T,MATCH(M1389,ani_diet!D:D,0)),""),"")</f>
        <v>Opuntia ficus indica</v>
      </c>
    </row>
    <row r="1390" spans="1:38">
      <c r="A1390" t="str">
        <f>_xlfn.TEXTJOIN("/",TRUE,AOM[[#This Row],[L1]:[L10]])</f>
        <v>Management/Livestock Management/Feed Characteristic/Feed Composition/Feed Ingredient/Forage Plants/Forage Trees/Opuntia ficus indica/Opuntia ficus indica Juice</v>
      </c>
      <c r="B1390" s="207" t="s">
        <v>22360</v>
      </c>
      <c r="C1390" s="207" t="s">
        <v>17896</v>
      </c>
      <c r="D1390" s="207" t="s">
        <v>17898</v>
      </c>
      <c r="E1390" s="207" t="s">
        <v>17908</v>
      </c>
      <c r="F1390" s="207" t="s">
        <v>18308</v>
      </c>
      <c r="G1390" s="207" t="s">
        <v>18309</v>
      </c>
      <c r="H1390" s="207" t="s">
        <v>20736</v>
      </c>
      <c r="I1390" s="207" t="s">
        <v>21507</v>
      </c>
      <c r="J1390" s="207" t="s">
        <v>22328</v>
      </c>
      <c r="K1390" s="207" t="s">
        <v>22361</v>
      </c>
      <c r="L1390" s="207"/>
      <c r="M1390" t="str" cm="1">
        <f t="array" ref="M1390">LOOKUP(2,1/(C1390:L1390&lt;&gt;""),C1390:L1390)</f>
        <v>Opuntia ficus indica Juice</v>
      </c>
      <c r="N1390" s="207"/>
      <c r="O1390" s="207"/>
      <c r="P1390" s="207"/>
      <c r="Q1390" s="207"/>
      <c r="R1390" s="207"/>
      <c r="S1390" s="207"/>
      <c r="T1390" s="207"/>
      <c r="U1390" s="207" t="s">
        <v>22328</v>
      </c>
      <c r="V1390" s="209" t="s">
        <v>22331</v>
      </c>
      <c r="W1390" s="207"/>
      <c r="X1390" s="207"/>
      <c r="Y1390" s="207"/>
      <c r="Z1390" s="207"/>
      <c r="AA1390" s="209" t="s">
        <v>9570</v>
      </c>
      <c r="AB1390" s="209" t="s">
        <v>4169</v>
      </c>
      <c r="AC1390" s="210" t="s">
        <v>4169</v>
      </c>
      <c r="AD1390" s="210" t="s">
        <v>4169</v>
      </c>
      <c r="AE1390" s="210"/>
      <c r="AF1390" s="210" t="s">
        <v>18767</v>
      </c>
      <c r="AG1390" t="str">
        <f>IFERROR(IF(COUNTIF(C1390:L1390,"Feed Ingredient")&gt;0,INDEX(ani_diet!T:T,MATCH(M1390,ani_diet!D:D,0)),""),"")</f>
        <v>Opuntia ficus indica Juice</v>
      </c>
      <c r="AH1390" s="60" t="str">
        <f>IF(IFERROR(IF(MATCH("Feed Ingredient", AOM[[#This Row],[L1]:[L10]],0)&gt;0, TRUE, FALSE), FALSE)=TRUE,IFERROR(VLOOKUP(M1390, ani_diet!C:C, 1, FALSE), "No Match"),FALSE)</f>
        <v>Opuntia ficus indica Juice</v>
      </c>
      <c r="AI1390" t="s">
        <v>3539</v>
      </c>
      <c r="AL1390" t="str">
        <f>IFERROR(IF(COUNTIF(C1390:L1390,"Feed Ingredient")&gt;0,INDEX(ani_diet!T:T,MATCH(M1390,ani_diet!D:D,0)),""),"")</f>
        <v>Opuntia ficus indica Juice</v>
      </c>
    </row>
    <row r="1391" spans="1:38">
      <c r="A1391" t="s">
        <v>22362</v>
      </c>
      <c r="B1391" s="207" t="s">
        <v>22363</v>
      </c>
      <c r="C1391" s="207" t="s">
        <v>17896</v>
      </c>
      <c r="D1391" s="207" t="s">
        <v>17898</v>
      </c>
      <c r="E1391" s="207" t="s">
        <v>17908</v>
      </c>
      <c r="F1391" s="207" t="s">
        <v>18308</v>
      </c>
      <c r="G1391" s="207" t="s">
        <v>18309</v>
      </c>
      <c r="H1391" s="207" t="s">
        <v>20736</v>
      </c>
      <c r="I1391" s="207" t="s">
        <v>21507</v>
      </c>
      <c r="J1391" s="207" t="s">
        <v>22328</v>
      </c>
      <c r="K1391" s="207" t="s">
        <v>22364</v>
      </c>
      <c r="L1391" s="207"/>
      <c r="M1391" t="str" cm="1">
        <f t="array" ref="M1391">LOOKUP(2,1/(C1391:L1391&lt;&gt;""),C1391:L1391)</f>
        <v>Opuntia ficus indica Peel</v>
      </c>
      <c r="N1391" s="207"/>
      <c r="O1391" s="207"/>
      <c r="P1391" s="207"/>
      <c r="Q1391" s="207"/>
      <c r="R1391" s="207"/>
      <c r="S1391" s="207"/>
      <c r="T1391" s="207"/>
      <c r="U1391" s="207" t="s">
        <v>22328</v>
      </c>
      <c r="V1391" s="209" t="s">
        <v>22331</v>
      </c>
      <c r="W1391" s="207"/>
      <c r="X1391" s="207"/>
      <c r="Y1391" s="207"/>
      <c r="Z1391" s="207"/>
      <c r="AA1391" s="209" t="s">
        <v>9570</v>
      </c>
      <c r="AB1391" s="209" t="s">
        <v>4169</v>
      </c>
      <c r="AC1391" s="210" t="s">
        <v>4169</v>
      </c>
      <c r="AD1391" s="210" t="s">
        <v>18766</v>
      </c>
      <c r="AE1391" s="210"/>
      <c r="AF1391" s="210" t="s">
        <v>18767</v>
      </c>
      <c r="AG1391" t="str">
        <f>IFERROR(IF(COUNTIF(C1391:L1391,"Feed Ingredient")&gt;0,INDEX(ani_diet!T:T,MATCH(M1391,ani_diet!D:D,0)),""),"")</f>
        <v>Opuntia ficus indica Peel</v>
      </c>
      <c r="AH1391" s="60" t="str">
        <f>IF(IFERROR(IF(MATCH("Feed Ingredient", AOM[[#This Row],[L1]:[L10]],0)&gt;0, TRUE, FALSE), FALSE)=TRUE,IFERROR(VLOOKUP(M1391, ani_diet!C:C, 1, FALSE), "No Match"),FALSE)</f>
        <v>Opuntia ficus indica Peel</v>
      </c>
      <c r="AI1391" t="s">
        <v>4169</v>
      </c>
      <c r="AL1391" t="str">
        <f>IFERROR(IF(COUNTIF(C1391:L1391,"Feed Ingredient")&gt;0,INDEX(ani_diet!T:T,MATCH(M1391,ani_diet!D:D,0)),""),"")</f>
        <v>Opuntia ficus indica Peel</v>
      </c>
    </row>
    <row r="1392" spans="1:38">
      <c r="A1392" t="str">
        <f>_xlfn.TEXTJOIN("/",TRUE,AOM[[#This Row],[L1]:[L10]])</f>
        <v>Management/Livestock Management/Feed Characteristic/Feed Composition/Feed Ingredient/Forage Plants/Forage Trees/Opuntia ficus indica</v>
      </c>
      <c r="B1392" s="207" t="s">
        <v>22365</v>
      </c>
      <c r="C1392" s="207" t="s">
        <v>17896</v>
      </c>
      <c r="D1392" s="207" t="s">
        <v>17898</v>
      </c>
      <c r="E1392" s="207" t="s">
        <v>17908</v>
      </c>
      <c r="F1392" s="207" t="s">
        <v>18308</v>
      </c>
      <c r="G1392" s="207" t="s">
        <v>18309</v>
      </c>
      <c r="H1392" s="207" t="s">
        <v>20736</v>
      </c>
      <c r="I1392" s="207" t="s">
        <v>21507</v>
      </c>
      <c r="J1392" s="207" t="s">
        <v>22328</v>
      </c>
      <c r="K1392" s="207"/>
      <c r="L1392" s="207"/>
      <c r="M1392" t="str" cm="1">
        <f t="array" ref="M1392">LOOKUP(2,1/(C1392:L1392&lt;&gt;""),C1392:L1392)</f>
        <v>Opuntia ficus indica</v>
      </c>
      <c r="N1392" s="207"/>
      <c r="O1392" s="207"/>
      <c r="P1392" s="207"/>
      <c r="Q1392" s="207"/>
      <c r="R1392" s="207"/>
      <c r="S1392" s="207"/>
      <c r="T1392" s="207"/>
      <c r="U1392" s="207" t="s">
        <v>22328</v>
      </c>
      <c r="V1392" s="209" t="s">
        <v>22331</v>
      </c>
      <c r="W1392" s="207"/>
      <c r="X1392" s="207"/>
      <c r="Y1392" s="207"/>
      <c r="Z1392" s="207"/>
      <c r="AA1392" s="209" t="s">
        <v>9570</v>
      </c>
      <c r="AB1392" s="211" t="s">
        <v>22348</v>
      </c>
      <c r="AC1392" s="210" t="s">
        <v>4169</v>
      </c>
      <c r="AD1392" s="210" t="s">
        <v>18766</v>
      </c>
      <c r="AE1392" s="210"/>
      <c r="AF1392" s="210" t="s">
        <v>18767</v>
      </c>
      <c r="AG1392" t="str">
        <f>IFERROR(IF(COUNTIF(C1392:L1392,"Feed Ingredient")&gt;0,INDEX(ani_diet!T:T,MATCH(M1392,ani_diet!D:D,0)),""),"")</f>
        <v>Allium cepa</v>
      </c>
      <c r="AH1392" s="60" t="str">
        <f>IF(IFERROR(IF(MATCH("Feed Ingredient", AOM[[#This Row],[L1]:[L10]],0)&gt;0, TRUE, FALSE), FALSE)=TRUE,IFERROR(VLOOKUP(M1392, ani_diet!C:C, 1, FALSE), "No Match"),FALSE)</f>
        <v>Opuntia ficus indica</v>
      </c>
      <c r="AI1392" t="s">
        <v>3539</v>
      </c>
      <c r="AL1392" t="str">
        <f>IFERROR(IF(COUNTIF(C1392:L1392,"Feed Ingredient")&gt;0,INDEX(ani_diet!T:T,MATCH(M1392,ani_diet!D:D,0)),""),"")</f>
        <v>Allium cepa</v>
      </c>
    </row>
    <row r="1393" spans="1:38">
      <c r="A1393" t="str">
        <f>_xlfn.TEXTJOIN("/",TRUE,AOM[[#This Row],[L1]:[L10]])</f>
        <v>Management/Livestock Management/Feed Characteristic/Feed Composition/Feed Ingredient/Forage Plants/Forage Trees/Opuntia stricta/Opuntia stricta Cladode</v>
      </c>
      <c r="B1393" s="207" t="s">
        <v>22366</v>
      </c>
      <c r="C1393" s="207" t="s">
        <v>17896</v>
      </c>
      <c r="D1393" s="207" t="s">
        <v>17898</v>
      </c>
      <c r="E1393" s="207" t="s">
        <v>17908</v>
      </c>
      <c r="F1393" s="207" t="s">
        <v>18308</v>
      </c>
      <c r="G1393" s="207" t="s">
        <v>18309</v>
      </c>
      <c r="H1393" s="207" t="s">
        <v>20736</v>
      </c>
      <c r="I1393" s="207" t="s">
        <v>21507</v>
      </c>
      <c r="J1393" s="207" t="s">
        <v>4271</v>
      </c>
      <c r="K1393" s="207" t="s">
        <v>22367</v>
      </c>
      <c r="L1393" s="207"/>
      <c r="M1393" t="str" cm="1">
        <f t="array" ref="M1393">LOOKUP(2,1/(C1393:L1393&lt;&gt;""),C1393:L1393)</f>
        <v>Opuntia stricta Cladode</v>
      </c>
      <c r="N1393" s="207"/>
      <c r="O1393" s="207"/>
      <c r="P1393" s="207"/>
      <c r="Q1393" s="207"/>
      <c r="R1393" s="207"/>
      <c r="S1393" s="207"/>
      <c r="T1393" s="207"/>
      <c r="U1393" s="207" t="s">
        <v>4271</v>
      </c>
      <c r="V1393" s="209" t="s">
        <v>22368</v>
      </c>
      <c r="W1393" s="207"/>
      <c r="X1393" s="207"/>
      <c r="Y1393" s="207"/>
      <c r="Z1393" s="207"/>
      <c r="AA1393" s="209" t="s">
        <v>4273</v>
      </c>
      <c r="AB1393" s="209" t="s">
        <v>4169</v>
      </c>
      <c r="AC1393" s="210" t="s">
        <v>4169</v>
      </c>
      <c r="AD1393" s="210" t="s">
        <v>4169</v>
      </c>
      <c r="AE1393" s="210"/>
      <c r="AF1393" s="210" t="s">
        <v>18767</v>
      </c>
      <c r="AG1393" t="str">
        <f>IFERROR(IF(COUNTIF(C1393:L1393,"Feed Ingredient")&gt;0,INDEX(ani_diet!T:T,MATCH(M1393,ani_diet!D:D,0)),""),"")</f>
        <v/>
      </c>
      <c r="AH1393" s="60" t="str">
        <f>IF(IFERROR(IF(MATCH("Feed Ingredient", AOM[[#This Row],[L1]:[L10]],0)&gt;0, TRUE, FALSE), FALSE)=TRUE,IFERROR(VLOOKUP(M1393, ani_diet!C:C, 1, FALSE), "No Match"),FALSE)</f>
        <v>No Match</v>
      </c>
      <c r="AI1393" t="s">
        <v>3539</v>
      </c>
      <c r="AL1393" t="str">
        <f>IFERROR(IF(COUNTIF(C1393:L1393,"Feed Ingredient")&gt;0,INDEX(ani_diet!T:T,MATCH(M1393,ani_diet!D:D,0)),""),"")</f>
        <v/>
      </c>
    </row>
    <row r="1394" spans="1:38">
      <c r="A1394" t="str">
        <f>_xlfn.TEXTJOIN("/",TRUE,AOM[[#This Row],[L1]:[L10]])</f>
        <v>Management/Livestock Management/Feed Characteristic/Feed Composition/Feed Ingredient/Forage Plants/Forage Trees/Opuntia stricta</v>
      </c>
      <c r="B1394" s="207" t="s">
        <v>22369</v>
      </c>
      <c r="C1394" s="207" t="s">
        <v>17896</v>
      </c>
      <c r="D1394" s="207" t="s">
        <v>17898</v>
      </c>
      <c r="E1394" s="207" t="s">
        <v>17908</v>
      </c>
      <c r="F1394" s="207" t="s">
        <v>18308</v>
      </c>
      <c r="G1394" s="207" t="s">
        <v>18309</v>
      </c>
      <c r="H1394" s="207" t="s">
        <v>20736</v>
      </c>
      <c r="I1394" s="207" t="s">
        <v>21507</v>
      </c>
      <c r="J1394" s="207" t="s">
        <v>4271</v>
      </c>
      <c r="K1394" s="207"/>
      <c r="L1394" s="207"/>
      <c r="M1394" t="str" cm="1">
        <f t="array" ref="M1394">LOOKUP(2,1/(C1394:L1394&lt;&gt;""),C1394:L1394)</f>
        <v>Opuntia stricta</v>
      </c>
      <c r="N1394" s="207"/>
      <c r="O1394" s="207"/>
      <c r="P1394" s="207"/>
      <c r="Q1394" s="207"/>
      <c r="R1394" s="207"/>
      <c r="S1394" s="207"/>
      <c r="T1394" s="207"/>
      <c r="U1394" s="207" t="s">
        <v>4271</v>
      </c>
      <c r="V1394" s="209" t="s">
        <v>22368</v>
      </c>
      <c r="W1394" s="207"/>
      <c r="X1394" s="207"/>
      <c r="Y1394" s="207"/>
      <c r="Z1394" s="207"/>
      <c r="AA1394" s="209" t="s">
        <v>4273</v>
      </c>
      <c r="AB1394" s="209" t="s">
        <v>4169</v>
      </c>
      <c r="AC1394" s="210" t="s">
        <v>4169</v>
      </c>
      <c r="AD1394" s="210" t="s">
        <v>18766</v>
      </c>
      <c r="AE1394" s="210"/>
      <c r="AF1394" s="210" t="s">
        <v>18767</v>
      </c>
      <c r="AG1394" t="str">
        <f>IFERROR(IF(COUNTIF(C1394:L1394,"Feed Ingredient")&gt;0,INDEX(ani_diet!T:T,MATCH(M1394,ani_diet!D:D,0)),""),"")</f>
        <v/>
      </c>
      <c r="AH1394" s="60" t="str">
        <f>IF(IFERROR(IF(MATCH("Feed Ingredient", AOM[[#This Row],[L1]:[L10]],0)&gt;0, TRUE, FALSE), FALSE)=TRUE,IFERROR(VLOOKUP(M1394, ani_diet!C:C, 1, FALSE), "No Match"),FALSE)</f>
        <v>No Match</v>
      </c>
      <c r="AI1394" t="s">
        <v>3539</v>
      </c>
      <c r="AL1394" t="str">
        <f>IFERROR(IF(COUNTIF(C1394:L1394,"Feed Ingredient")&gt;0,INDEX(ani_diet!T:T,MATCH(M1394,ani_diet!D:D,0)),""),"")</f>
        <v/>
      </c>
    </row>
    <row r="1395" spans="1:38">
      <c r="A1395" t="str">
        <f>_xlfn.TEXTJOIN("/",TRUE,AOM[[#This Row],[L1]:[L10]])</f>
        <v>Management/Livestock Management/Feed Characteristic/Feed Composition/Feed Ingredient/Forage Plants/Forage Trees/Oxytenanthera abyssinica/Oxytenanthera abyssinica Leaves/Oxytenanthera abyssinica Leaves Dried</v>
      </c>
      <c r="B1395" s="207" t="s">
        <v>22370</v>
      </c>
      <c r="C1395" s="207" t="s">
        <v>17896</v>
      </c>
      <c r="D1395" s="207" t="s">
        <v>17898</v>
      </c>
      <c r="E1395" s="207" t="s">
        <v>17908</v>
      </c>
      <c r="F1395" s="207" t="s">
        <v>18308</v>
      </c>
      <c r="G1395" s="207" t="s">
        <v>18309</v>
      </c>
      <c r="H1395" s="207" t="s">
        <v>20736</v>
      </c>
      <c r="I1395" s="207" t="s">
        <v>21507</v>
      </c>
      <c r="J1395" s="207" t="s">
        <v>22371</v>
      </c>
      <c r="K1395" s="207" t="s">
        <v>22372</v>
      </c>
      <c r="L1395" s="207" t="s">
        <v>22373</v>
      </c>
      <c r="M1395" t="str" cm="1">
        <f t="array" ref="M1395">LOOKUP(2,1/(C1395:L1395&lt;&gt;""),C1395:L1395)</f>
        <v>Oxytenanthera abyssinica Leaves Dried</v>
      </c>
      <c r="N1395" s="207" t="s">
        <v>22374</v>
      </c>
      <c r="O1395" s="207"/>
      <c r="P1395" s="207"/>
      <c r="Q1395" s="207"/>
      <c r="R1395" s="207"/>
      <c r="S1395" s="207"/>
      <c r="T1395" s="207"/>
      <c r="U1395" s="207" t="s">
        <v>22371</v>
      </c>
      <c r="V1395" s="225" t="s">
        <v>22375</v>
      </c>
      <c r="W1395" s="207"/>
      <c r="X1395" s="207"/>
      <c r="Y1395" s="207"/>
      <c r="Z1395" s="207"/>
      <c r="AA1395" s="209" t="s">
        <v>22376</v>
      </c>
      <c r="AB1395" s="209" t="s">
        <v>4169</v>
      </c>
      <c r="AC1395" s="210" t="s">
        <v>4169</v>
      </c>
      <c r="AD1395" s="210" t="s">
        <v>18766</v>
      </c>
      <c r="AE1395" s="210"/>
      <c r="AF1395" s="210" t="s">
        <v>18767</v>
      </c>
      <c r="AG1395" t="str">
        <f>IFERROR(IF(COUNTIF(C1395:L1395,"Feed Ingredient")&gt;0,INDEX(ani_diet!T:T,MATCH(M1395,ani_diet!D:D,0)),""),"")</f>
        <v>Oxytenanthera abyssinica Leaves</v>
      </c>
      <c r="AH1395" s="60" t="str">
        <f>IF(IFERROR(IF(MATCH("Feed Ingredient", AOM[[#This Row],[L1]:[L10]],0)&gt;0, TRUE, FALSE), FALSE)=TRUE,IFERROR(VLOOKUP(M1395, ani_diet!C:C, 1, FALSE), "No Match"),FALSE)</f>
        <v>No Match</v>
      </c>
      <c r="AI1395" t="s">
        <v>3539</v>
      </c>
      <c r="AL1395" t="str">
        <f>IFERROR(IF(COUNTIF(C1395:L1395,"Feed Ingredient")&gt;0,INDEX(ani_diet!T:T,MATCH(M1395,ani_diet!D:D,0)),""),"")</f>
        <v>Oxytenanthera abyssinica Leaves</v>
      </c>
    </row>
    <row r="1396" spans="1:38">
      <c r="A1396" t="str">
        <f>_xlfn.TEXTJOIN("/",TRUE,AOM[[#This Row],[L1]:[L10]])</f>
        <v>Management/Livestock Management/Feed Characteristic/Feed Composition/Feed Ingredient/Forage Plants/Forage Trees/Oxytenanthera abyssinica/Oxytenanthera abyssinica Leaves</v>
      </c>
      <c r="B1396" s="207" t="s">
        <v>22377</v>
      </c>
      <c r="C1396" s="207" t="s">
        <v>17896</v>
      </c>
      <c r="D1396" s="207" t="s">
        <v>17898</v>
      </c>
      <c r="E1396" s="207" t="s">
        <v>17908</v>
      </c>
      <c r="F1396" s="207" t="s">
        <v>18308</v>
      </c>
      <c r="G1396" s="207" t="s">
        <v>18309</v>
      </c>
      <c r="H1396" s="207" t="s">
        <v>20736</v>
      </c>
      <c r="I1396" s="207" t="s">
        <v>21507</v>
      </c>
      <c r="J1396" s="207" t="s">
        <v>22371</v>
      </c>
      <c r="K1396" s="207" t="s">
        <v>22372</v>
      </c>
      <c r="L1396" s="207"/>
      <c r="M1396" t="str" cm="1">
        <f t="array" ref="M1396">LOOKUP(2,1/(C1396:L1396&lt;&gt;""),C1396:L1396)</f>
        <v>Oxytenanthera abyssinica Leaves</v>
      </c>
      <c r="N1396" s="207" t="s">
        <v>22378</v>
      </c>
      <c r="O1396" s="207"/>
      <c r="P1396" s="207"/>
      <c r="Q1396" s="207"/>
      <c r="R1396" s="207"/>
      <c r="S1396" s="207"/>
      <c r="T1396" s="207"/>
      <c r="U1396" s="207" t="s">
        <v>22371</v>
      </c>
      <c r="V1396" s="211" t="s">
        <v>22375</v>
      </c>
      <c r="W1396" s="207"/>
      <c r="X1396" s="207"/>
      <c r="Y1396" s="207"/>
      <c r="Z1396" s="207"/>
      <c r="AA1396" s="209" t="s">
        <v>22376</v>
      </c>
      <c r="AB1396" s="209" t="s">
        <v>4169</v>
      </c>
      <c r="AC1396" s="210" t="s">
        <v>4169</v>
      </c>
      <c r="AD1396" s="210" t="s">
        <v>18766</v>
      </c>
      <c r="AE1396" s="210"/>
      <c r="AF1396" s="210" t="s">
        <v>18767</v>
      </c>
      <c r="AG1396" t="str">
        <f>IFERROR(IF(COUNTIF(C1396:L1396,"Feed Ingredient")&gt;0,INDEX(ani_diet!T:T,MATCH(M1396,ani_diet!D:D,0)),""),"")</f>
        <v>Citrus sinensis Leaves</v>
      </c>
      <c r="AH1396" s="60" t="str">
        <f>IF(IFERROR(IF(MATCH("Feed Ingredient", AOM[[#This Row],[L1]:[L10]],0)&gt;0, TRUE, FALSE), FALSE)=TRUE,IFERROR(VLOOKUP(M1396, ani_diet!C:C, 1, FALSE), "No Match"),FALSE)</f>
        <v>Oxytenanthera abyssinica Leaves</v>
      </c>
      <c r="AI1396" t="s">
        <v>3539</v>
      </c>
      <c r="AL1396" t="str">
        <f>IFERROR(IF(COUNTIF(C1396:L1396,"Feed Ingredient")&gt;0,INDEX(ani_diet!T:T,MATCH(M1396,ani_diet!D:D,0)),""),"")</f>
        <v>Citrus sinensis Leaves</v>
      </c>
    </row>
    <row r="1397" spans="1:38">
      <c r="A1397" t="s">
        <v>22379</v>
      </c>
      <c r="B1397" s="207" t="s">
        <v>22380</v>
      </c>
      <c r="C1397" s="207" t="s">
        <v>17896</v>
      </c>
      <c r="D1397" s="207" t="s">
        <v>17898</v>
      </c>
      <c r="E1397" s="207" t="s">
        <v>17908</v>
      </c>
      <c r="F1397" s="207" t="s">
        <v>18308</v>
      </c>
      <c r="G1397" s="207" t="s">
        <v>18309</v>
      </c>
      <c r="H1397" s="207" t="s">
        <v>20736</v>
      </c>
      <c r="I1397" s="207" t="s">
        <v>21507</v>
      </c>
      <c r="J1397" s="207" t="s">
        <v>22381</v>
      </c>
      <c r="K1397" s="207" t="s">
        <v>22382</v>
      </c>
      <c r="L1397" s="207"/>
      <c r="M1397" t="str" cm="1">
        <f t="array" ref="M1397">LOOKUP(2,1/(C1397:L1397&lt;&gt;""),C1397:L1397)</f>
        <v>Pericopis laxiflora Leaves and Twigs</v>
      </c>
      <c r="N1397" s="207"/>
      <c r="O1397" s="207"/>
      <c r="P1397" s="207"/>
      <c r="Q1397" s="207"/>
      <c r="R1397" s="207"/>
      <c r="S1397" s="207"/>
      <c r="T1397" s="207"/>
      <c r="U1397" s="207" t="s">
        <v>22381</v>
      </c>
      <c r="V1397" s="209" t="s">
        <v>328</v>
      </c>
      <c r="W1397" s="207"/>
      <c r="X1397" s="207"/>
      <c r="Y1397" s="207"/>
      <c r="Z1397" s="207"/>
      <c r="AA1397" s="209" t="s">
        <v>22383</v>
      </c>
      <c r="AB1397" s="209" t="s">
        <v>4169</v>
      </c>
      <c r="AC1397" s="210" t="s">
        <v>4169</v>
      </c>
      <c r="AD1397" s="210" t="s">
        <v>18766</v>
      </c>
      <c r="AE1397" s="210"/>
      <c r="AF1397" s="210" t="s">
        <v>18767</v>
      </c>
      <c r="AG1397" t="str">
        <f>IFERROR(IF(COUNTIF(C1397:L1397,"Feed Ingredient")&gt;0,INDEX(ani_diet!T:T,MATCH(M1397,ani_diet!D:D,0)),""),"")</f>
        <v>Cenchrus longisetus Leaves and Twigs</v>
      </c>
      <c r="AH1397" s="60" t="str">
        <f>IF(IFERROR(IF(MATCH("Feed Ingredient", AOM[[#This Row],[L1]:[L10]],0)&gt;0, TRUE, FALSE), FALSE)=TRUE,IFERROR(VLOOKUP(M1397, ani_diet!C:C, 1, FALSE), "No Match"),FALSE)</f>
        <v>Pericopis laxiflora Leaves and Twigs</v>
      </c>
      <c r="AI1397" t="s">
        <v>22246</v>
      </c>
      <c r="AL1397" t="s">
        <v>22381</v>
      </c>
    </row>
    <row r="1398" spans="1:38">
      <c r="A1398" t="str">
        <f>_xlfn.TEXTJOIN("/",TRUE,AOM[[#This Row],[L1]:[L10]])</f>
        <v>Management/Livestock Management/Feed Characteristic/Feed Composition/Feed Ingredient/Forage Plants/Forage Trees/Pericopis laxiflora</v>
      </c>
      <c r="B1398" s="207" t="s">
        <v>22384</v>
      </c>
      <c r="C1398" s="207" t="s">
        <v>17896</v>
      </c>
      <c r="D1398" s="207" t="s">
        <v>17898</v>
      </c>
      <c r="E1398" s="207" t="s">
        <v>17908</v>
      </c>
      <c r="F1398" s="207" t="s">
        <v>18308</v>
      </c>
      <c r="G1398" s="207" t="s">
        <v>18309</v>
      </c>
      <c r="H1398" s="207" t="s">
        <v>20736</v>
      </c>
      <c r="I1398" s="207" t="s">
        <v>21507</v>
      </c>
      <c r="J1398" s="207" t="s">
        <v>22381</v>
      </c>
      <c r="K1398" s="207"/>
      <c r="L1398" s="207"/>
      <c r="M1398" t="str" cm="1">
        <f t="array" ref="M1398">LOOKUP(2,1/(C1398:L1398&lt;&gt;""),C1398:L1398)</f>
        <v>Pericopis laxiflora</v>
      </c>
      <c r="N1398" s="207"/>
      <c r="O1398" s="207"/>
      <c r="P1398" s="207"/>
      <c r="Q1398" s="207"/>
      <c r="R1398" s="207"/>
      <c r="S1398" s="207"/>
      <c r="T1398" s="207"/>
      <c r="U1398" s="207" t="s">
        <v>22381</v>
      </c>
      <c r="V1398" s="209" t="s">
        <v>328</v>
      </c>
      <c r="W1398" s="207"/>
      <c r="X1398" s="207"/>
      <c r="Y1398" s="207"/>
      <c r="Z1398" s="207"/>
      <c r="AA1398" s="209" t="s">
        <v>22383</v>
      </c>
      <c r="AB1398" s="209" t="s">
        <v>4169</v>
      </c>
      <c r="AC1398" s="210" t="s">
        <v>4169</v>
      </c>
      <c r="AD1398" s="210" t="s">
        <v>18766</v>
      </c>
      <c r="AE1398" s="210"/>
      <c r="AF1398" s="210" t="s">
        <v>18767</v>
      </c>
      <c r="AG1398" t="str">
        <f>IFERROR(IF(COUNTIF(C1398:L1398,"Feed Ingredient")&gt;0,INDEX(ani_diet!T:T,MATCH(M1398,ani_diet!D:D,0)),""),"")</f>
        <v>Pennisetum purpureum</v>
      </c>
      <c r="AH1398" s="60" t="str">
        <f>IF(IFERROR(IF(MATCH("Feed Ingredient", AOM[[#This Row],[L1]:[L10]],0)&gt;0, TRUE, FALSE), FALSE)=TRUE,IFERROR(VLOOKUP(M1398, ani_diet!C:C, 1, FALSE), "No Match"),FALSE)</f>
        <v>Pericopis laxiflora</v>
      </c>
      <c r="AI1398" t="s">
        <v>22246</v>
      </c>
      <c r="AL1398" t="str">
        <f>IFERROR(IF(COUNTIF(C1398:L1398,"Feed Ingredient")&gt;0,INDEX(ani_diet!T:T,MATCH(M1398,ani_diet!D:D,0)),""),"")</f>
        <v>Pennisetum purpureum</v>
      </c>
    </row>
    <row r="1399" spans="1:38">
      <c r="A1399" t="s">
        <v>22385</v>
      </c>
      <c r="B1399" s="207" t="s">
        <v>22386</v>
      </c>
      <c r="C1399" s="207" t="s">
        <v>17896</v>
      </c>
      <c r="D1399" s="207" t="s">
        <v>17898</v>
      </c>
      <c r="E1399" s="207" t="s">
        <v>17908</v>
      </c>
      <c r="F1399" s="207" t="s">
        <v>18308</v>
      </c>
      <c r="G1399" s="207" t="s">
        <v>18309</v>
      </c>
      <c r="H1399" s="207" t="s">
        <v>20736</v>
      </c>
      <c r="I1399" s="207" t="s">
        <v>21507</v>
      </c>
      <c r="J1399" s="207" t="s">
        <v>9582</v>
      </c>
      <c r="K1399" s="207" t="s">
        <v>22387</v>
      </c>
      <c r="L1399" s="207" t="s">
        <v>22388</v>
      </c>
      <c r="M1399" t="str" cm="1">
        <f t="array" ref="M1399">LOOKUP(2,1/(C1399:L1399&lt;&gt;""),C1399:L1399)</f>
        <v>Piliostigma reticulatum pods Crushed Dried</v>
      </c>
      <c r="N1399" s="207"/>
      <c r="O1399" s="207"/>
      <c r="P1399" s="207"/>
      <c r="Q1399" s="207"/>
      <c r="R1399" s="207"/>
      <c r="S1399" s="207"/>
      <c r="T1399" s="207"/>
      <c r="U1399" s="207" t="s">
        <v>9582</v>
      </c>
      <c r="V1399" s="209" t="s">
        <v>22389</v>
      </c>
      <c r="W1399" s="207"/>
      <c r="X1399" s="207"/>
      <c r="Y1399" s="207"/>
      <c r="Z1399" s="207"/>
      <c r="AA1399" s="209" t="s">
        <v>22390</v>
      </c>
      <c r="AB1399" s="209" t="s">
        <v>4169</v>
      </c>
      <c r="AC1399" s="210" t="s">
        <v>4169</v>
      </c>
      <c r="AD1399" s="210" t="s">
        <v>4169</v>
      </c>
      <c r="AE1399" s="210"/>
      <c r="AF1399" s="210" t="s">
        <v>18767</v>
      </c>
      <c r="AG1399" t="str">
        <f>IFERROR(IF(COUNTIF(C1399:L1399,"Feed Ingredient")&gt;0,INDEX(ani_diet!T:T,MATCH(M1399,ani_diet!D:D,0)),""),"")</f>
        <v>Cajanus cajan Pods</v>
      </c>
      <c r="AH1399" s="60" t="str">
        <f>IF(IFERROR(IF(MATCH("Feed Ingredient", AOM[[#This Row],[L1]:[L10]],0)&gt;0, TRUE, FALSE), FALSE)=TRUE,IFERROR(VLOOKUP(M1399, ani_diet!C:C, 1, FALSE), "No Match"),FALSE)</f>
        <v>No Match</v>
      </c>
      <c r="AI1399" t="s">
        <v>3539</v>
      </c>
      <c r="AL1399" t="str">
        <f>IFERROR(IF(COUNTIF(C1399:L1399,"Feed Ingredient")&gt;0,INDEX(ani_diet!T:T,MATCH(M1399,ani_diet!D:D,0)),""),"")</f>
        <v>Cajanus cajan Pods</v>
      </c>
    </row>
    <row r="1400" spans="1:38">
      <c r="A1400" t="str">
        <f>_xlfn.TEXTJOIN("/",TRUE,AOM[[#This Row],[L1]:[L10]])</f>
        <v>Management/Livestock Management/Feed Characteristic/Feed Composition/Feed Ingredient/Forage Plants/Forage Trees/Piliostigma reticulatum/Piliostigma reticulatum pods</v>
      </c>
      <c r="B1400" s="207" t="s">
        <v>22391</v>
      </c>
      <c r="C1400" s="207" t="s">
        <v>17896</v>
      </c>
      <c r="D1400" s="207" t="s">
        <v>17898</v>
      </c>
      <c r="E1400" s="207" t="s">
        <v>17908</v>
      </c>
      <c r="F1400" s="207" t="s">
        <v>18308</v>
      </c>
      <c r="G1400" s="207" t="s">
        <v>18309</v>
      </c>
      <c r="H1400" s="207" t="s">
        <v>20736</v>
      </c>
      <c r="I1400" s="207" t="s">
        <v>21507</v>
      </c>
      <c r="J1400" s="207" t="s">
        <v>9582</v>
      </c>
      <c r="K1400" s="207" t="s">
        <v>22387</v>
      </c>
      <c r="L1400" s="207"/>
      <c r="M1400" t="str" cm="1">
        <f t="array" ref="M1400">LOOKUP(2,1/(C1400:L1400&lt;&gt;""),C1400:L1400)</f>
        <v>Piliostigma reticulatum pods</v>
      </c>
      <c r="N1400" s="207"/>
      <c r="O1400" s="207"/>
      <c r="P1400" s="207"/>
      <c r="Q1400" s="207"/>
      <c r="R1400" s="207"/>
      <c r="S1400" s="207"/>
      <c r="T1400" s="207"/>
      <c r="U1400" s="207" t="s">
        <v>9582</v>
      </c>
      <c r="V1400" s="209" t="s">
        <v>22389</v>
      </c>
      <c r="W1400" s="207"/>
      <c r="X1400" s="207"/>
      <c r="Y1400" s="207"/>
      <c r="Z1400" s="207"/>
      <c r="AA1400" s="209" t="s">
        <v>22390</v>
      </c>
      <c r="AB1400" s="209" t="s">
        <v>4169</v>
      </c>
      <c r="AC1400" s="210" t="s">
        <v>4169</v>
      </c>
      <c r="AD1400" s="210" t="s">
        <v>4169</v>
      </c>
      <c r="AE1400" s="210"/>
      <c r="AF1400" s="210" t="s">
        <v>18767</v>
      </c>
      <c r="AG1400" t="str">
        <f>IFERROR(IF(COUNTIF(C1400:L1400,"Feed Ingredient")&gt;0,INDEX(ani_diet!T:T,MATCH(M1400,ani_diet!D:D,0)),""),"")</f>
        <v/>
      </c>
      <c r="AH1400" s="60" t="str">
        <f>IF(IFERROR(IF(MATCH("Feed Ingredient", AOM[[#This Row],[L1]:[L10]],0)&gt;0, TRUE, FALSE), FALSE)=TRUE,IFERROR(VLOOKUP(M1400, ani_diet!C:C, 1, FALSE), "No Match"),FALSE)</f>
        <v>Piliostigma reticulatum Pods</v>
      </c>
      <c r="AI1400" t="s">
        <v>3539</v>
      </c>
      <c r="AL1400" t="str">
        <f>IFERROR(IF(COUNTIF(C1400:L1400,"Feed Ingredient")&gt;0,INDEX(ani_diet!T:T,MATCH(M1400,ani_diet!D:D,0)),""),"")</f>
        <v/>
      </c>
    </row>
    <row r="1401" spans="1:38">
      <c r="A1401" t="str">
        <f>_xlfn.TEXTJOIN("/",TRUE,AOM[[#This Row],[L1]:[L10]])</f>
        <v>Management/Livestock Management/Feed Characteristic/Feed Composition/Feed Ingredient/Forage Plants/Forage Trees/Piliostigma reticulatum</v>
      </c>
      <c r="B1401" s="207" t="s">
        <v>22392</v>
      </c>
      <c r="C1401" s="207" t="s">
        <v>17896</v>
      </c>
      <c r="D1401" s="207" t="s">
        <v>17898</v>
      </c>
      <c r="E1401" s="207" t="s">
        <v>17908</v>
      </c>
      <c r="F1401" s="207" t="s">
        <v>18308</v>
      </c>
      <c r="G1401" s="207" t="s">
        <v>18309</v>
      </c>
      <c r="H1401" s="207" t="s">
        <v>20736</v>
      </c>
      <c r="I1401" s="207" t="s">
        <v>21507</v>
      </c>
      <c r="J1401" s="207" t="s">
        <v>9582</v>
      </c>
      <c r="K1401" s="207"/>
      <c r="L1401" s="207"/>
      <c r="M1401" t="str" cm="1">
        <f t="array" ref="M1401">LOOKUP(2,1/(C1401:L1401&lt;&gt;""),C1401:L1401)</f>
        <v>Piliostigma reticulatum</v>
      </c>
      <c r="N1401" s="207"/>
      <c r="O1401" s="207"/>
      <c r="P1401" s="207"/>
      <c r="Q1401" s="207"/>
      <c r="R1401" s="207"/>
      <c r="S1401" s="207"/>
      <c r="T1401" s="207"/>
      <c r="U1401" s="207" t="s">
        <v>9582</v>
      </c>
      <c r="V1401" s="209" t="s">
        <v>22389</v>
      </c>
      <c r="W1401" s="207"/>
      <c r="X1401" s="207"/>
      <c r="Y1401" s="207"/>
      <c r="Z1401" s="207"/>
      <c r="AA1401" s="209" t="s">
        <v>22390</v>
      </c>
      <c r="AB1401" s="209" t="s">
        <v>4169</v>
      </c>
      <c r="AC1401" s="210" t="s">
        <v>4169</v>
      </c>
      <c r="AD1401" s="210" t="s">
        <v>18766</v>
      </c>
      <c r="AE1401" s="210"/>
      <c r="AF1401" s="210" t="s">
        <v>18767</v>
      </c>
      <c r="AG1401" t="str">
        <f>IFERROR(IF(COUNTIF(C1401:L1401,"Feed Ingredient")&gt;0,INDEX(ani_diet!T:T,MATCH(M1401,ani_diet!D:D,0)),""),"")</f>
        <v/>
      </c>
      <c r="AH1401" s="60" t="str">
        <f>IF(IFERROR(IF(MATCH("Feed Ingredient", AOM[[#This Row],[L1]:[L10]],0)&gt;0, TRUE, FALSE), FALSE)=TRUE,IFERROR(VLOOKUP(M1401, ani_diet!C:C, 1, FALSE), "No Match"),FALSE)</f>
        <v>No Match</v>
      </c>
      <c r="AI1401" t="s">
        <v>22393</v>
      </c>
      <c r="AL1401" t="str">
        <f>IFERROR(IF(COUNTIF(C1401:L1401,"Feed Ingredient")&gt;0,INDEX(ani_diet!T:T,MATCH(M1401,ani_diet!D:D,0)),""),"")</f>
        <v/>
      </c>
    </row>
    <row r="1402" spans="1:38">
      <c r="A1402" t="str">
        <f>_xlfn.TEXTJOIN("/",TRUE,AOM[[#This Row],[L1]:[L10]])</f>
        <v>Management/Livestock Management/Feed Characteristic/Feed Composition/Feed Ingredient/Forage Plants/Forage Trees/Piliostigma thonningii/Piliostigma thonningii Leaves/Piliostigma thonningii Leaves Wilted</v>
      </c>
      <c r="B1402" s="207" t="s">
        <v>22394</v>
      </c>
      <c r="C1402" s="207" t="s">
        <v>17896</v>
      </c>
      <c r="D1402" s="207" t="s">
        <v>17898</v>
      </c>
      <c r="E1402" s="207" t="s">
        <v>17908</v>
      </c>
      <c r="F1402" s="207" t="s">
        <v>18308</v>
      </c>
      <c r="G1402" s="207" t="s">
        <v>18309</v>
      </c>
      <c r="H1402" s="207" t="s">
        <v>20736</v>
      </c>
      <c r="I1402" s="207" t="s">
        <v>21507</v>
      </c>
      <c r="J1402" s="207" t="s">
        <v>22395</v>
      </c>
      <c r="K1402" s="207" t="s">
        <v>22396</v>
      </c>
      <c r="L1402" s="207" t="s">
        <v>22397</v>
      </c>
      <c r="M1402" t="str" cm="1">
        <f t="array" ref="M1402">LOOKUP(2,1/(C1402:L1402&lt;&gt;""),C1402:L1402)</f>
        <v>Piliostigma thonningii Leaves Wilted</v>
      </c>
      <c r="N1402" s="207"/>
      <c r="O1402" s="207"/>
      <c r="P1402" s="207"/>
      <c r="Q1402" s="207"/>
      <c r="R1402" s="207"/>
      <c r="S1402" s="207"/>
      <c r="T1402" s="207"/>
      <c r="U1402" s="207" t="s">
        <v>22395</v>
      </c>
      <c r="V1402" s="209" t="s">
        <v>22398</v>
      </c>
      <c r="W1402" s="207"/>
      <c r="X1402" s="207"/>
      <c r="Y1402" s="207"/>
      <c r="Z1402" s="207"/>
      <c r="AA1402" s="209" t="s">
        <v>22399</v>
      </c>
      <c r="AB1402" s="209" t="s">
        <v>4169</v>
      </c>
      <c r="AC1402" s="210" t="s">
        <v>4169</v>
      </c>
      <c r="AD1402" s="210" t="s">
        <v>18766</v>
      </c>
      <c r="AE1402" s="210"/>
      <c r="AF1402" s="210" t="s">
        <v>18767</v>
      </c>
      <c r="AG1402" t="str">
        <f>IFERROR(IF(COUNTIF(C1402:L1402,"Feed Ingredient")&gt;0,INDEX(ani_diet!T:T,MATCH(M1402,ani_diet!D:D,0)),""),"")</f>
        <v>Piliostigma thonningii Leaves</v>
      </c>
      <c r="AH1402" s="60" t="str">
        <f>IF(IFERROR(IF(MATCH("Feed Ingredient", AOM[[#This Row],[L1]:[L10]],0)&gt;0, TRUE, FALSE), FALSE)=TRUE,IFERROR(VLOOKUP(M1402, ani_diet!C:C, 1, FALSE), "No Match"),FALSE)</f>
        <v>No Match</v>
      </c>
      <c r="AI1402" t="s">
        <v>3539</v>
      </c>
      <c r="AL1402" t="str">
        <f>IFERROR(IF(COUNTIF(C1402:L1402,"Feed Ingredient")&gt;0,INDEX(ani_diet!T:T,MATCH(M1402,ani_diet!D:D,0)),""),"")</f>
        <v>Piliostigma thonningii Leaves</v>
      </c>
    </row>
    <row r="1403" spans="1:38">
      <c r="A1403" t="str">
        <f>_xlfn.TEXTJOIN("/",TRUE,AOM[[#This Row],[L1]:[L10]])</f>
        <v>Management/Livestock Management/Feed Characteristic/Feed Composition/Feed Ingredient/Forage Plants/Forage Trees/Piliostigma thonningii/Piliostigma thonningii Leaves</v>
      </c>
      <c r="B1403" s="207" t="s">
        <v>22400</v>
      </c>
      <c r="C1403" s="207" t="s">
        <v>17896</v>
      </c>
      <c r="D1403" s="207" t="s">
        <v>17898</v>
      </c>
      <c r="E1403" s="207" t="s">
        <v>17908</v>
      </c>
      <c r="F1403" s="207" t="s">
        <v>18308</v>
      </c>
      <c r="G1403" s="207" t="s">
        <v>18309</v>
      </c>
      <c r="H1403" s="207" t="s">
        <v>20736</v>
      </c>
      <c r="I1403" s="207" t="s">
        <v>21507</v>
      </c>
      <c r="J1403" s="207" t="s">
        <v>22395</v>
      </c>
      <c r="K1403" s="207" t="s">
        <v>22396</v>
      </c>
      <c r="L1403" s="207"/>
      <c r="M1403" t="str" cm="1">
        <f t="array" ref="M1403">LOOKUP(2,1/(C1403:L1403&lt;&gt;""),C1403:L1403)</f>
        <v>Piliostigma thonningii Leaves</v>
      </c>
      <c r="N1403" s="207"/>
      <c r="O1403" s="207"/>
      <c r="P1403" s="207"/>
      <c r="Q1403" s="207"/>
      <c r="R1403" s="207"/>
      <c r="S1403" s="207"/>
      <c r="T1403" s="207"/>
      <c r="U1403" s="207" t="s">
        <v>22395</v>
      </c>
      <c r="V1403" s="209" t="s">
        <v>22398</v>
      </c>
      <c r="W1403" s="207"/>
      <c r="X1403" s="207"/>
      <c r="Y1403" s="207"/>
      <c r="Z1403" s="207"/>
      <c r="AA1403" s="209" t="s">
        <v>22399</v>
      </c>
      <c r="AB1403" s="211" t="s">
        <v>22401</v>
      </c>
      <c r="AC1403" s="210" t="s">
        <v>4169</v>
      </c>
      <c r="AD1403" s="210" t="s">
        <v>18766</v>
      </c>
      <c r="AE1403" s="210"/>
      <c r="AF1403" s="210" t="s">
        <v>18767</v>
      </c>
      <c r="AG1403" t="str">
        <f>IFERROR(IF(COUNTIF(C1403:L1403,"Feed Ingredient")&gt;0,INDEX(ani_diet!T:T,MATCH(M1403,ani_diet!D:D,0)),""),"")</f>
        <v>Piliostigma reticulatum Leaves</v>
      </c>
      <c r="AH1403" s="60" t="str">
        <f>IF(IFERROR(IF(MATCH("Feed Ingredient", AOM[[#This Row],[L1]:[L10]],0)&gt;0, TRUE, FALSE), FALSE)=TRUE,IFERROR(VLOOKUP(M1403, ani_diet!C:C, 1, FALSE), "No Match"),FALSE)</f>
        <v>Piliostigma thonningii Leaves</v>
      </c>
      <c r="AI1403" t="s">
        <v>3539</v>
      </c>
      <c r="AL1403" t="str">
        <f>IFERROR(IF(COUNTIF(C1403:L1403,"Feed Ingredient")&gt;0,INDEX(ani_diet!T:T,MATCH(M1403,ani_diet!D:D,0)),""),"")</f>
        <v>Piliostigma reticulatum Leaves</v>
      </c>
    </row>
    <row r="1404" spans="1:38">
      <c r="A1404" t="s">
        <v>22402</v>
      </c>
      <c r="B1404" s="207" t="s">
        <v>22403</v>
      </c>
      <c r="C1404" s="207" t="s">
        <v>17896</v>
      </c>
      <c r="D1404" s="207" t="s">
        <v>17898</v>
      </c>
      <c r="E1404" s="207" t="s">
        <v>17908</v>
      </c>
      <c r="F1404" s="207" t="s">
        <v>18308</v>
      </c>
      <c r="G1404" s="207" t="s">
        <v>18309</v>
      </c>
      <c r="H1404" s="207" t="s">
        <v>20736</v>
      </c>
      <c r="I1404" s="207" t="s">
        <v>21507</v>
      </c>
      <c r="J1404" s="207" t="s">
        <v>22395</v>
      </c>
      <c r="K1404" s="207" t="s">
        <v>22404</v>
      </c>
      <c r="L1404" s="207" t="s">
        <v>22405</v>
      </c>
      <c r="M1404" t="str" cm="1">
        <f t="array" ref="M1404">LOOKUP(2,1/(C1404:L1404&lt;&gt;""),C1404:L1404)</f>
        <v>Piliostigma thonningii pods Crushed</v>
      </c>
      <c r="N1404" s="207"/>
      <c r="O1404" s="207"/>
      <c r="P1404" s="207"/>
      <c r="Q1404" s="207"/>
      <c r="R1404" s="207"/>
      <c r="S1404" s="207"/>
      <c r="T1404" s="207"/>
      <c r="U1404" s="207" t="s">
        <v>22395</v>
      </c>
      <c r="V1404" s="209" t="s">
        <v>22398</v>
      </c>
      <c r="W1404" s="207"/>
      <c r="X1404" s="207"/>
      <c r="Y1404" s="207"/>
      <c r="Z1404" s="207"/>
      <c r="AA1404" s="209" t="s">
        <v>22399</v>
      </c>
      <c r="AB1404" s="212" t="s">
        <v>22406</v>
      </c>
      <c r="AC1404" s="210" t="s">
        <v>4169</v>
      </c>
      <c r="AD1404" s="210" t="s">
        <v>4169</v>
      </c>
      <c r="AE1404" s="210"/>
      <c r="AF1404" s="210" t="s">
        <v>18767</v>
      </c>
      <c r="AG1404" t="str">
        <f>IFERROR(IF(COUNTIF(C1404:L1404,"Feed Ingredient")&gt;0,INDEX(ani_diet!T:T,MATCH(M1404,ani_diet!D:D,0)),""),"")</f>
        <v>Piliostigma thonningii Pods</v>
      </c>
      <c r="AH1404" s="60" t="str">
        <f>IF(IFERROR(IF(MATCH("Feed Ingredient", AOM[[#This Row],[L1]:[L10]],0)&gt;0, TRUE, FALSE), FALSE)=TRUE,IFERROR(VLOOKUP(M1404, ani_diet!C:C, 1, FALSE), "No Match"),FALSE)</f>
        <v>No Match</v>
      </c>
      <c r="AI1404" t="s">
        <v>3539</v>
      </c>
      <c r="AL1404" t="str">
        <f>IFERROR(IF(COUNTIF(C1404:L1404,"Feed Ingredient")&gt;0,INDEX(ani_diet!T:T,MATCH(M1404,ani_diet!D:D,0)),""),"")</f>
        <v>Piliostigma thonningii Pods</v>
      </c>
    </row>
    <row r="1405" spans="1:38">
      <c r="A1405" t="str">
        <f>_xlfn.TEXTJOIN("/",TRUE,AOM[[#This Row],[L1]:[L10]])</f>
        <v>Management/Livestock Management/Feed Characteristic/Feed Composition/Feed Ingredient/Forage Plants/Forage Trees/Piliostigma thonningii/Piliostigma thonningii pods</v>
      </c>
      <c r="B1405" s="207" t="s">
        <v>22407</v>
      </c>
      <c r="C1405" s="207" t="s">
        <v>17896</v>
      </c>
      <c r="D1405" s="207" t="s">
        <v>17898</v>
      </c>
      <c r="E1405" s="207" t="s">
        <v>17908</v>
      </c>
      <c r="F1405" s="207" t="s">
        <v>18308</v>
      </c>
      <c r="G1405" s="207" t="s">
        <v>18309</v>
      </c>
      <c r="H1405" s="207" t="s">
        <v>20736</v>
      </c>
      <c r="I1405" s="207" t="s">
        <v>21507</v>
      </c>
      <c r="J1405" s="207" t="s">
        <v>22395</v>
      </c>
      <c r="K1405" s="207" t="s">
        <v>22404</v>
      </c>
      <c r="L1405" s="207"/>
      <c r="M1405" t="str" cm="1">
        <f t="array" ref="M1405">LOOKUP(2,1/(C1405:L1405&lt;&gt;""),C1405:L1405)</f>
        <v>Piliostigma thonningii pods</v>
      </c>
      <c r="N1405" s="207"/>
      <c r="O1405" s="207"/>
      <c r="P1405" s="207"/>
      <c r="Q1405" s="207"/>
      <c r="R1405" s="207"/>
      <c r="S1405" s="207"/>
      <c r="T1405" s="207"/>
      <c r="U1405" s="207" t="s">
        <v>22395</v>
      </c>
      <c r="V1405" s="209" t="s">
        <v>22398</v>
      </c>
      <c r="W1405" s="207"/>
      <c r="X1405" s="207"/>
      <c r="Y1405" s="207"/>
      <c r="Z1405" s="207"/>
      <c r="AA1405" s="209" t="s">
        <v>22399</v>
      </c>
      <c r="AB1405" s="211" t="s">
        <v>22406</v>
      </c>
      <c r="AC1405" s="210" t="s">
        <v>4169</v>
      </c>
      <c r="AD1405" s="210" t="s">
        <v>4169</v>
      </c>
      <c r="AE1405" s="210"/>
      <c r="AF1405" s="210" t="s">
        <v>18767</v>
      </c>
      <c r="AG1405" t="str">
        <f>IFERROR(IF(COUNTIF(C1405:L1405,"Feed Ingredient")&gt;0,INDEX(ani_diet!T:T,MATCH(M1405,ani_diet!D:D,0)),""),"")</f>
        <v>Piliostigma thonningii Pods</v>
      </c>
      <c r="AH1405" s="60" t="str">
        <f>IF(IFERROR(IF(MATCH("Feed Ingredient", AOM[[#This Row],[L1]:[L10]],0)&gt;0, TRUE, FALSE), FALSE)=TRUE,IFERROR(VLOOKUP(M1405, ani_diet!C:C, 1, FALSE), "No Match"),FALSE)</f>
        <v>Piliostigma thonningii Pods</v>
      </c>
      <c r="AI1405" t="s">
        <v>3539</v>
      </c>
      <c r="AL1405" t="str">
        <f>IFERROR(IF(COUNTIF(C1405:L1405,"Feed Ingredient")&gt;0,INDEX(ani_diet!T:T,MATCH(M1405,ani_diet!D:D,0)),""),"")</f>
        <v>Piliostigma thonningii Pods</v>
      </c>
    </row>
    <row r="1406" spans="1:38">
      <c r="A1406" t="str">
        <f>_xlfn.TEXTJOIN("/",TRUE,AOM[[#This Row],[L1]:[L10]])</f>
        <v>Management/Livestock Management/Feed Characteristic/Feed Composition/Feed Ingredient/Forage Plants/Forage Trees/Piliostigma thonningii</v>
      </c>
      <c r="B1406" s="207" t="s">
        <v>22408</v>
      </c>
      <c r="C1406" s="207" t="s">
        <v>17896</v>
      </c>
      <c r="D1406" s="207" t="s">
        <v>17898</v>
      </c>
      <c r="E1406" s="207" t="s">
        <v>17908</v>
      </c>
      <c r="F1406" s="207" t="s">
        <v>18308</v>
      </c>
      <c r="G1406" s="207" t="s">
        <v>18309</v>
      </c>
      <c r="H1406" s="207" t="s">
        <v>20736</v>
      </c>
      <c r="I1406" s="207" t="s">
        <v>21507</v>
      </c>
      <c r="J1406" s="207" t="s">
        <v>22395</v>
      </c>
      <c r="K1406" s="207"/>
      <c r="L1406" s="207"/>
      <c r="M1406" t="str" cm="1">
        <f t="array" ref="M1406">LOOKUP(2,1/(C1406:L1406&lt;&gt;""),C1406:L1406)</f>
        <v>Piliostigma thonningii</v>
      </c>
      <c r="N1406" s="207"/>
      <c r="O1406" s="207"/>
      <c r="P1406" s="207"/>
      <c r="Q1406" s="207"/>
      <c r="R1406" s="207"/>
      <c r="S1406" s="207"/>
      <c r="T1406" s="207"/>
      <c r="U1406" s="207" t="s">
        <v>22395</v>
      </c>
      <c r="V1406" s="209" t="s">
        <v>22398</v>
      </c>
      <c r="W1406" s="207"/>
      <c r="X1406" s="207"/>
      <c r="Y1406" s="207"/>
      <c r="Z1406" s="207"/>
      <c r="AA1406" s="209" t="s">
        <v>22399</v>
      </c>
      <c r="AB1406" s="211" t="s">
        <v>22406</v>
      </c>
      <c r="AC1406" s="210" t="s">
        <v>4169</v>
      </c>
      <c r="AD1406" s="210" t="s">
        <v>18766</v>
      </c>
      <c r="AE1406" s="210"/>
      <c r="AF1406" s="210" t="s">
        <v>18767</v>
      </c>
      <c r="AG1406" t="str">
        <f>IFERROR(IF(COUNTIF(C1406:L1406,"Feed Ingredient")&gt;0,INDEX(ani_diet!T:T,MATCH(M1406,ani_diet!D:D,0)),""),"")</f>
        <v>Cajanus cajan</v>
      </c>
      <c r="AH1406" s="60" t="str">
        <f>IF(IFERROR(IF(MATCH("Feed Ingredient", AOM[[#This Row],[L1]:[L10]],0)&gt;0, TRUE, FALSE), FALSE)=TRUE,IFERROR(VLOOKUP(M1406, ani_diet!C:C, 1, FALSE), "No Match"),FALSE)</f>
        <v>Piliostigma thonningii</v>
      </c>
      <c r="AI1406" t="s">
        <v>22409</v>
      </c>
      <c r="AL1406" t="str">
        <f>IFERROR(IF(COUNTIF(C1406:L1406,"Feed Ingredient")&gt;0,INDEX(ani_diet!T:T,MATCH(M1406,ani_diet!D:D,0)),""),"")</f>
        <v>Cajanus cajan</v>
      </c>
    </row>
    <row r="1407" spans="1:38">
      <c r="A1407" t="str">
        <f>_xlfn.TEXTJOIN("/",TRUE,AOM[[#This Row],[L1]:[L10]])</f>
        <v>Management/Livestock Management/Feed Characteristic/Feed Composition/Feed Ingredient/Forage Plants/Forage Trees/Pithecellobium dulce/Pithecellobium dulce Leaves/Pithecellobium dulce Leaves Dried</v>
      </c>
      <c r="B1407" s="207" t="s">
        <v>22410</v>
      </c>
      <c r="C1407" s="207" t="s">
        <v>17896</v>
      </c>
      <c r="D1407" s="207" t="s">
        <v>17898</v>
      </c>
      <c r="E1407" s="207" t="s">
        <v>17908</v>
      </c>
      <c r="F1407" s="207" t="s">
        <v>18308</v>
      </c>
      <c r="G1407" s="207" t="s">
        <v>18309</v>
      </c>
      <c r="H1407" s="207" t="s">
        <v>20736</v>
      </c>
      <c r="I1407" s="207" t="s">
        <v>21507</v>
      </c>
      <c r="J1407" s="207" t="s">
        <v>9587</v>
      </c>
      <c r="K1407" s="207" t="s">
        <v>22411</v>
      </c>
      <c r="L1407" s="207" t="s">
        <v>22412</v>
      </c>
      <c r="M1407" t="str" cm="1">
        <f t="array" ref="M1407">LOOKUP(2,1/(C1407:L1407&lt;&gt;""),C1407:L1407)</f>
        <v>Pithecellobium dulce Leaves Dried</v>
      </c>
      <c r="N1407" s="207"/>
      <c r="O1407" s="207"/>
      <c r="P1407" s="207"/>
      <c r="Q1407" s="207"/>
      <c r="R1407" s="207"/>
      <c r="S1407" s="207"/>
      <c r="T1407" s="207"/>
      <c r="U1407" s="207" t="s">
        <v>9587</v>
      </c>
      <c r="V1407" s="209" t="s">
        <v>22413</v>
      </c>
      <c r="W1407" s="207"/>
      <c r="X1407" s="207"/>
      <c r="Y1407" s="207"/>
      <c r="Z1407" s="207"/>
      <c r="AA1407" s="209" t="s">
        <v>9588</v>
      </c>
      <c r="AB1407" s="209" t="s">
        <v>4169</v>
      </c>
      <c r="AC1407" s="210" t="s">
        <v>4169</v>
      </c>
      <c r="AD1407" s="210" t="s">
        <v>18766</v>
      </c>
      <c r="AE1407" s="210"/>
      <c r="AF1407" s="210" t="s">
        <v>18767</v>
      </c>
      <c r="AG1407" t="str">
        <f>IFERROR(IF(COUNTIF(C1407:L1407,"Feed Ingredient")&gt;0,INDEX(ani_diet!T:T,MATCH(M1407,ani_diet!D:D,0)),""),"")</f>
        <v>Pithecellobium dulce Leaves</v>
      </c>
      <c r="AH1407" s="60" t="str">
        <f>IF(IFERROR(IF(MATCH("Feed Ingredient", AOM[[#This Row],[L1]:[L10]],0)&gt;0, TRUE, FALSE), FALSE)=TRUE,IFERROR(VLOOKUP(M1407, ani_diet!C:C, 1, FALSE), "No Match"),FALSE)</f>
        <v>No Match</v>
      </c>
      <c r="AI1407" t="s">
        <v>22414</v>
      </c>
      <c r="AL1407" t="str">
        <f>IFERROR(IF(COUNTIF(C1407:L1407,"Feed Ingredient")&gt;0,INDEX(ani_diet!T:T,MATCH(M1407,ani_diet!D:D,0)),""),"")</f>
        <v>Pithecellobium dulce Leaves</v>
      </c>
    </row>
    <row r="1408" spans="1:38">
      <c r="A1408" t="str">
        <f>_xlfn.TEXTJOIN("/",TRUE,AOM[[#This Row],[L1]:[L10]])</f>
        <v>Management/Livestock Management/Feed Characteristic/Feed Composition/Feed Ingredient/Forage Plants/Forage Trees/Pithecellobium dulce/Pithecellobium dulce Leaves</v>
      </c>
      <c r="B1408" s="207" t="s">
        <v>22415</v>
      </c>
      <c r="C1408" s="207" t="s">
        <v>17896</v>
      </c>
      <c r="D1408" s="207" t="s">
        <v>17898</v>
      </c>
      <c r="E1408" s="207" t="s">
        <v>17908</v>
      </c>
      <c r="F1408" s="207" t="s">
        <v>18308</v>
      </c>
      <c r="G1408" s="207" t="s">
        <v>18309</v>
      </c>
      <c r="H1408" s="207" t="s">
        <v>20736</v>
      </c>
      <c r="I1408" s="207" t="s">
        <v>21507</v>
      </c>
      <c r="J1408" s="207" t="s">
        <v>9587</v>
      </c>
      <c r="K1408" s="207" t="s">
        <v>22411</v>
      </c>
      <c r="L1408" s="207"/>
      <c r="M1408" t="str" cm="1">
        <f t="array" ref="M1408">LOOKUP(2,1/(C1408:L1408&lt;&gt;""),C1408:L1408)</f>
        <v>Pithecellobium dulce Leaves</v>
      </c>
      <c r="N1408" s="207"/>
      <c r="O1408" s="207"/>
      <c r="P1408" s="207"/>
      <c r="Q1408" s="207"/>
      <c r="R1408" s="207"/>
      <c r="S1408" s="207"/>
      <c r="T1408" s="207"/>
      <c r="U1408" s="207" t="s">
        <v>9587</v>
      </c>
      <c r="V1408" s="209" t="s">
        <v>22413</v>
      </c>
      <c r="W1408" s="207"/>
      <c r="X1408" s="207"/>
      <c r="Y1408" s="207"/>
      <c r="Z1408" s="207"/>
      <c r="AA1408" s="209" t="s">
        <v>9588</v>
      </c>
      <c r="AB1408" s="211" t="s">
        <v>22416</v>
      </c>
      <c r="AC1408" s="210" t="s">
        <v>4169</v>
      </c>
      <c r="AD1408" s="210" t="s">
        <v>18766</v>
      </c>
      <c r="AE1408" s="210"/>
      <c r="AF1408" s="210" t="s">
        <v>18767</v>
      </c>
      <c r="AG1408" t="str">
        <f>IFERROR(IF(COUNTIF(C1408:L1408,"Feed Ingredient")&gt;0,INDEX(ani_diet!T:T,MATCH(M1408,ani_diet!D:D,0)),""),"")</f>
        <v>Piliostigma thonningii Leaves</v>
      </c>
      <c r="AH1408" s="60" t="str">
        <f>IF(IFERROR(IF(MATCH("Feed Ingredient", AOM[[#This Row],[L1]:[L10]],0)&gt;0, TRUE, FALSE), FALSE)=TRUE,IFERROR(VLOOKUP(M1408, ani_diet!C:C, 1, FALSE), "No Match"),FALSE)</f>
        <v>Pithecellobium dulce Leaves</v>
      </c>
      <c r="AI1408" t="s">
        <v>3539</v>
      </c>
      <c r="AL1408" t="str">
        <f>IFERROR(IF(COUNTIF(C1408:L1408,"Feed Ingredient")&gt;0,INDEX(ani_diet!T:T,MATCH(M1408,ani_diet!D:D,0)),""),"")</f>
        <v>Piliostigma thonningii Leaves</v>
      </c>
    </row>
    <row r="1409" spans="1:38">
      <c r="A1409" t="str">
        <f>_xlfn.TEXTJOIN("/",TRUE,AOM[[#This Row],[L1]:[L10]])</f>
        <v>Management/Livestock Management/Feed Characteristic/Feed Composition/Feed Ingredient/Forage Plants/Forage Trees/Pithecellobium dulce</v>
      </c>
      <c r="B1409" s="207" t="s">
        <v>22417</v>
      </c>
      <c r="C1409" s="207" t="s">
        <v>17896</v>
      </c>
      <c r="D1409" s="207" t="s">
        <v>17898</v>
      </c>
      <c r="E1409" s="207" t="s">
        <v>17908</v>
      </c>
      <c r="F1409" s="207" t="s">
        <v>18308</v>
      </c>
      <c r="G1409" s="207" t="s">
        <v>18309</v>
      </c>
      <c r="H1409" s="207" t="s">
        <v>20736</v>
      </c>
      <c r="I1409" s="207" t="s">
        <v>21507</v>
      </c>
      <c r="J1409" s="207" t="s">
        <v>9587</v>
      </c>
      <c r="K1409" s="207"/>
      <c r="L1409" s="207"/>
      <c r="M1409" t="str" cm="1">
        <f t="array" ref="M1409">LOOKUP(2,1/(C1409:L1409&lt;&gt;""),C1409:L1409)</f>
        <v>Pithecellobium dulce</v>
      </c>
      <c r="N1409" s="207"/>
      <c r="O1409" s="207"/>
      <c r="P1409" s="207"/>
      <c r="Q1409" s="207"/>
      <c r="R1409" s="207"/>
      <c r="S1409" s="207"/>
      <c r="T1409" s="207"/>
      <c r="U1409" s="207" t="s">
        <v>9587</v>
      </c>
      <c r="V1409" s="209" t="s">
        <v>22413</v>
      </c>
      <c r="W1409" s="207"/>
      <c r="X1409" s="207"/>
      <c r="Y1409" s="207"/>
      <c r="Z1409" s="207"/>
      <c r="AA1409" s="209" t="s">
        <v>9588</v>
      </c>
      <c r="AB1409" s="211" t="s">
        <v>22416</v>
      </c>
      <c r="AC1409" s="210" t="s">
        <v>4169</v>
      </c>
      <c r="AD1409" s="210" t="s">
        <v>18766</v>
      </c>
      <c r="AE1409" s="210"/>
      <c r="AF1409" s="210" t="s">
        <v>18767</v>
      </c>
      <c r="AG1409" t="str">
        <f>IFERROR(IF(COUNTIF(C1409:L1409,"Feed Ingredient")&gt;0,INDEX(ani_diet!T:T,MATCH(M1409,ani_diet!D:D,0)),""),"")</f>
        <v>Piliostigma thonningii</v>
      </c>
      <c r="AH1409" s="60" t="str">
        <f>IF(IFERROR(IF(MATCH("Feed Ingredient", AOM[[#This Row],[L1]:[L10]],0)&gt;0, TRUE, FALSE), FALSE)=TRUE,IFERROR(VLOOKUP(M1409, ani_diet!C:C, 1, FALSE), "No Match"),FALSE)</f>
        <v>Pithecellobium dulce</v>
      </c>
      <c r="AI1409" t="s">
        <v>3539</v>
      </c>
      <c r="AL1409" t="str">
        <f>IFERROR(IF(COUNTIF(C1409:L1409,"Feed Ingredient")&gt;0,INDEX(ani_diet!T:T,MATCH(M1409,ani_diet!D:D,0)),""),"")</f>
        <v>Piliostigma thonningii</v>
      </c>
    </row>
    <row r="1410" spans="1:38">
      <c r="A1410" t="s">
        <v>22418</v>
      </c>
      <c r="B1410" s="207" t="s">
        <v>22419</v>
      </c>
      <c r="C1410" s="207" t="s">
        <v>17896</v>
      </c>
      <c r="D1410" s="207" t="s">
        <v>17898</v>
      </c>
      <c r="E1410" s="207" t="s">
        <v>17908</v>
      </c>
      <c r="F1410" s="207" t="s">
        <v>18308</v>
      </c>
      <c r="G1410" s="207" t="s">
        <v>18309</v>
      </c>
      <c r="H1410" s="207" t="s">
        <v>20736</v>
      </c>
      <c r="I1410" s="207" t="s">
        <v>21507</v>
      </c>
      <c r="J1410" s="207" t="s">
        <v>22420</v>
      </c>
      <c r="K1410" s="207" t="s">
        <v>22421</v>
      </c>
      <c r="L1410" s="207" t="s">
        <v>22422</v>
      </c>
      <c r="M1410" t="str" cm="1">
        <f t="array" ref="M1410">LOOKUP(2,1/(C1410:L1410&lt;&gt;""),C1410:L1410)</f>
        <v>Polyalthia longifolia Leaves Dried</v>
      </c>
      <c r="N1410" s="207"/>
      <c r="O1410" s="207"/>
      <c r="P1410" s="207"/>
      <c r="Q1410" s="207"/>
      <c r="R1410" s="207"/>
      <c r="S1410" s="207"/>
      <c r="T1410" s="207"/>
      <c r="U1410" s="207"/>
      <c r="V1410" s="209"/>
      <c r="W1410" s="207"/>
      <c r="X1410" s="207"/>
      <c r="Y1410" s="207"/>
      <c r="Z1410" s="207"/>
      <c r="AA1410" s="209"/>
      <c r="AB1410" s="209" t="s">
        <v>4169</v>
      </c>
      <c r="AC1410" s="210" t="s">
        <v>4169</v>
      </c>
      <c r="AD1410" s="210" t="s">
        <v>18766</v>
      </c>
      <c r="AE1410" s="210"/>
      <c r="AF1410" s="210" t="s">
        <v>18767</v>
      </c>
      <c r="AG1410" t="str">
        <f>IFERROR(IF(COUNTIF(C1410:L1410,"Feed Ingredient")&gt;0,INDEX(ani_diet!T:T,MATCH(M1410,ani_diet!D:D,0)),""),"")</f>
        <v/>
      </c>
      <c r="AH1410" s="60" t="str">
        <f>IF(IFERROR(IF(MATCH("Feed Ingredient", AOM[[#This Row],[L1]:[L10]],0)&gt;0, TRUE, FALSE), FALSE)=TRUE,IFERROR(VLOOKUP(M1410, ani_diet!C:C, 1, FALSE), "No Match"),FALSE)</f>
        <v>No Match</v>
      </c>
      <c r="AI1410" t="s">
        <v>3539</v>
      </c>
      <c r="AL1410" t="str">
        <f>IFERROR(IF(COUNTIF(C1410:L1410,"Feed Ingredient")&gt;0,INDEX(ani_diet!T:T,MATCH(M1410,ani_diet!D:D,0)),""),"")</f>
        <v/>
      </c>
    </row>
    <row r="1411" spans="1:38">
      <c r="A1411" t="str">
        <f>_xlfn.TEXTJOIN("/",TRUE,AOM[[#This Row],[L1]:[L10]])</f>
        <v>Management/Livestock Management/Feed Characteristic/Feed Composition/Feed Ingredient/Forage Plants/Forage Trees/Polyalthia longifolia</v>
      </c>
      <c r="B1411" s="207" t="s">
        <v>22423</v>
      </c>
      <c r="C1411" s="207" t="s">
        <v>17896</v>
      </c>
      <c r="D1411" s="207" t="s">
        <v>17898</v>
      </c>
      <c r="E1411" s="207" t="s">
        <v>17908</v>
      </c>
      <c r="F1411" s="207" t="s">
        <v>18308</v>
      </c>
      <c r="G1411" s="207" t="s">
        <v>18309</v>
      </c>
      <c r="H1411" s="207" t="s">
        <v>20736</v>
      </c>
      <c r="I1411" s="207" t="s">
        <v>21507</v>
      </c>
      <c r="J1411" s="207" t="s">
        <v>22420</v>
      </c>
      <c r="K1411" s="207"/>
      <c r="L1411" s="207"/>
      <c r="M1411" t="str" cm="1">
        <f t="array" ref="M1411">LOOKUP(2,1/(C1411:L1411&lt;&gt;""),C1411:L1411)</f>
        <v>Polyalthia longifolia</v>
      </c>
      <c r="N1411" s="207"/>
      <c r="O1411" s="207"/>
      <c r="P1411" s="207"/>
      <c r="Q1411" s="207"/>
      <c r="R1411" s="207"/>
      <c r="S1411" s="207"/>
      <c r="T1411" s="207"/>
      <c r="U1411" s="207"/>
      <c r="V1411" s="209"/>
      <c r="W1411" s="207"/>
      <c r="X1411" s="207"/>
      <c r="Y1411" s="207"/>
      <c r="Z1411" s="207"/>
      <c r="AA1411" s="209"/>
      <c r="AB1411" s="209" t="s">
        <v>4169</v>
      </c>
      <c r="AC1411" s="210" t="s">
        <v>4169</v>
      </c>
      <c r="AD1411" s="210" t="s">
        <v>18766</v>
      </c>
      <c r="AE1411" s="210"/>
      <c r="AF1411" s="210" t="s">
        <v>18767</v>
      </c>
      <c r="AG1411" t="str">
        <f>IFERROR(IF(COUNTIF(C1411:L1411,"Feed Ingredient")&gt;0,INDEX(ani_diet!T:T,MATCH(M1411,ani_diet!D:D,0)),""),"")</f>
        <v>Pogonarthria squarrosa</v>
      </c>
      <c r="AH1411" s="60" t="str">
        <f>IF(IFERROR(IF(MATCH("Feed Ingredient", AOM[[#This Row],[L1]:[L10]],0)&gt;0, TRUE, FALSE), FALSE)=TRUE,IFERROR(VLOOKUP(M1411, ani_diet!C:C, 1, FALSE), "No Match"),FALSE)</f>
        <v>Polyalthia longifolia</v>
      </c>
      <c r="AI1411" t="s">
        <v>3539</v>
      </c>
      <c r="AL1411" t="str">
        <f>IFERROR(IF(COUNTIF(C1411:L1411,"Feed Ingredient")&gt;0,INDEX(ani_diet!T:T,MATCH(M1411,ani_diet!D:D,0)),""),"")</f>
        <v>Pogonarthria squarrosa</v>
      </c>
    </row>
    <row r="1412" spans="1:38">
      <c r="A1412" t="str">
        <f>_xlfn.TEXTJOIN("/",TRUE,AOM[[#This Row],[L1]:[L10]])</f>
        <v>Management/Livestock Management/Feed Characteristic/Feed Composition/Feed Ingredient/Forage Plants/Forage Trees/Prosopis/Prosopis Pods/Prosopis Pods Ground</v>
      </c>
      <c r="B1412" s="207" t="s">
        <v>22424</v>
      </c>
      <c r="C1412" s="207" t="s">
        <v>17896</v>
      </c>
      <c r="D1412" s="207" t="s">
        <v>17898</v>
      </c>
      <c r="E1412" s="207" t="s">
        <v>17908</v>
      </c>
      <c r="F1412" s="207" t="s">
        <v>18308</v>
      </c>
      <c r="G1412" s="207" t="s">
        <v>18309</v>
      </c>
      <c r="H1412" s="207" t="s">
        <v>20736</v>
      </c>
      <c r="I1412" s="207" t="s">
        <v>21507</v>
      </c>
      <c r="J1412" s="207" t="s">
        <v>22425</v>
      </c>
      <c r="K1412" s="219" t="s">
        <v>22426</v>
      </c>
      <c r="L1412" s="207" t="s">
        <v>22427</v>
      </c>
      <c r="M1412" t="str" cm="1">
        <f t="array" ref="M1412">LOOKUP(2,1/(C1412:L1412&lt;&gt;""),C1412:L1412)</f>
        <v>Prosopis Pods Ground</v>
      </c>
      <c r="N1412" s="207" t="s">
        <v>22428</v>
      </c>
      <c r="O1412" s="207"/>
      <c r="P1412" s="207"/>
      <c r="Q1412" s="207"/>
      <c r="R1412" s="207"/>
      <c r="S1412" s="207"/>
      <c r="T1412" s="207"/>
      <c r="U1412" s="207" t="s">
        <v>22425</v>
      </c>
      <c r="V1412" s="204" t="s">
        <v>22429</v>
      </c>
      <c r="W1412" s="207"/>
      <c r="X1412" s="207"/>
      <c r="Y1412" s="207"/>
      <c r="Z1412" s="207"/>
      <c r="AA1412" s="209" t="s">
        <v>22430</v>
      </c>
      <c r="AB1412" s="209" t="s">
        <v>4169</v>
      </c>
      <c r="AC1412" s="210" t="s">
        <v>4169</v>
      </c>
      <c r="AD1412" s="210" t="s">
        <v>4169</v>
      </c>
      <c r="AE1412" s="210"/>
      <c r="AF1412" s="210" t="s">
        <v>18767</v>
      </c>
      <c r="AG1412" t="str">
        <f>IFERROR(IF(COUNTIF(C1412:L1412,"Feed Ingredient")&gt;0,INDEX(ani_diet!T:T,MATCH(M1412,ani_diet!D:D,0)),""),"")</f>
        <v/>
      </c>
      <c r="AH1412" s="60" t="str">
        <f>IF(IFERROR(IF(MATCH("Feed Ingredient", AOM[[#This Row],[L1]:[L10]],0)&gt;0, TRUE, FALSE), FALSE)=TRUE,IFERROR(VLOOKUP(M1412, ani_diet!C:C, 1, FALSE), "No Match"),FALSE)</f>
        <v>No Match</v>
      </c>
      <c r="AI1412" t="s">
        <v>3539</v>
      </c>
      <c r="AL1412" t="str">
        <f>IFERROR(IF(COUNTIF(C1412:L1412,"Feed Ingredient")&gt;0,INDEX(ani_diet!T:T,MATCH(M1412,ani_diet!D:D,0)),""),"")</f>
        <v/>
      </c>
    </row>
    <row r="1413" spans="1:38">
      <c r="A1413" t="str">
        <f>_xlfn.TEXTJOIN("/",TRUE,AOM[[#This Row],[L1]:[L10]])</f>
        <v>Management/Livestock Management/Feed Characteristic/Feed Composition/Feed Ingredient/Forage Plants/Forage Trees/Prosopis africana/Prosopis africana Seed/Prosopis africana Seed Ground</v>
      </c>
      <c r="B1413" s="207" t="s">
        <v>22431</v>
      </c>
      <c r="C1413" s="207" t="s">
        <v>17896</v>
      </c>
      <c r="D1413" s="207" t="s">
        <v>17898</v>
      </c>
      <c r="E1413" s="207" t="s">
        <v>17908</v>
      </c>
      <c r="F1413" s="207" t="s">
        <v>18308</v>
      </c>
      <c r="G1413" s="207" t="s">
        <v>18309</v>
      </c>
      <c r="H1413" s="207" t="s">
        <v>20736</v>
      </c>
      <c r="I1413" s="207" t="s">
        <v>21507</v>
      </c>
      <c r="J1413" s="207" t="s">
        <v>9593</v>
      </c>
      <c r="K1413" s="207" t="s">
        <v>22432</v>
      </c>
      <c r="L1413" s="207" t="s">
        <v>22433</v>
      </c>
      <c r="M1413" t="str" cm="1">
        <f t="array" ref="M1413">LOOKUP(2,1/(C1413:L1413&lt;&gt;""),C1413:L1413)</f>
        <v>Prosopis africana Seed Ground</v>
      </c>
      <c r="N1413" s="207" t="s">
        <v>22434</v>
      </c>
      <c r="O1413" s="207"/>
      <c r="P1413" s="207"/>
      <c r="Q1413" s="207"/>
      <c r="R1413" s="207"/>
      <c r="S1413" s="207"/>
      <c r="T1413" s="207"/>
      <c r="U1413" s="207" t="s">
        <v>9593</v>
      </c>
      <c r="V1413" s="204" t="s">
        <v>22435</v>
      </c>
      <c r="W1413" s="207"/>
      <c r="X1413" s="207"/>
      <c r="Y1413" s="207"/>
      <c r="Z1413" s="207"/>
      <c r="AA1413" s="209" t="s">
        <v>9594</v>
      </c>
      <c r="AB1413" s="209" t="s">
        <v>4169</v>
      </c>
      <c r="AC1413" s="210" t="s">
        <v>4169</v>
      </c>
      <c r="AD1413" s="210" t="s">
        <v>4169</v>
      </c>
      <c r="AE1413" s="210"/>
      <c r="AF1413" s="210" t="s">
        <v>18767</v>
      </c>
      <c r="AG1413" t="str">
        <f>IFERROR(IF(COUNTIF(C1413:L1413,"Feed Ingredient")&gt;0,INDEX(ani_diet!T:T,MATCH(M1413,ani_diet!D:D,0)),""),"")</f>
        <v>Prosopis africana Seed</v>
      </c>
      <c r="AH1413" s="60" t="str">
        <f>IF(IFERROR(IF(MATCH("Feed Ingredient", AOM[[#This Row],[L1]:[L10]],0)&gt;0, TRUE, FALSE), FALSE)=TRUE,IFERROR(VLOOKUP(M1413, ani_diet!C:C, 1, FALSE), "No Match"),FALSE)</f>
        <v>No Match</v>
      </c>
      <c r="AI1413" t="s">
        <v>3539</v>
      </c>
      <c r="AL1413" t="str">
        <f>IFERROR(IF(COUNTIF(C1413:L1413,"Feed Ingredient")&gt;0,INDEX(ani_diet!T:T,MATCH(M1413,ani_diet!D:D,0)),""),"")</f>
        <v>Prosopis africana Seed</v>
      </c>
    </row>
    <row r="1414" spans="1:38">
      <c r="A1414" t="str">
        <f>_xlfn.TEXTJOIN("/",TRUE,AOM[[#This Row],[L1]:[L10]])</f>
        <v>Management/Livestock Management/Feed Characteristic/Feed Composition/Feed Ingredient/Forage Plants/Forage Trees/Prosopis africana/Prosopis africana Seed</v>
      </c>
      <c r="B1414" s="207" t="s">
        <v>22436</v>
      </c>
      <c r="C1414" s="207" t="s">
        <v>17896</v>
      </c>
      <c r="D1414" s="207" t="s">
        <v>17898</v>
      </c>
      <c r="E1414" s="207" t="s">
        <v>17908</v>
      </c>
      <c r="F1414" s="207" t="s">
        <v>18308</v>
      </c>
      <c r="G1414" s="207" t="s">
        <v>18309</v>
      </c>
      <c r="H1414" s="207" t="s">
        <v>20736</v>
      </c>
      <c r="I1414" s="207" t="s">
        <v>21507</v>
      </c>
      <c r="J1414" s="207" t="s">
        <v>9593</v>
      </c>
      <c r="K1414" s="207" t="s">
        <v>22432</v>
      </c>
      <c r="L1414" s="207"/>
      <c r="M1414" t="str" cm="1">
        <f t="array" ref="M1414">LOOKUP(2,1/(C1414:L1414&lt;&gt;""),C1414:L1414)</f>
        <v>Prosopis africana Seed</v>
      </c>
      <c r="N1414" s="207"/>
      <c r="O1414" s="207"/>
      <c r="P1414" s="207"/>
      <c r="Q1414" s="207"/>
      <c r="R1414" s="207"/>
      <c r="S1414" s="207"/>
      <c r="T1414" s="207"/>
      <c r="U1414" s="207" t="s">
        <v>9593</v>
      </c>
      <c r="V1414" s="204" t="s">
        <v>22435</v>
      </c>
      <c r="W1414" s="207"/>
      <c r="X1414" s="207"/>
      <c r="Y1414" s="207"/>
      <c r="Z1414" s="207"/>
      <c r="AA1414" s="209" t="s">
        <v>9594</v>
      </c>
      <c r="AB1414" s="209" t="s">
        <v>4169</v>
      </c>
      <c r="AC1414" s="210" t="s">
        <v>4169</v>
      </c>
      <c r="AD1414" s="210" t="s">
        <v>4169</v>
      </c>
      <c r="AE1414" s="210"/>
      <c r="AF1414" s="210" t="s">
        <v>18767</v>
      </c>
      <c r="AG1414" t="str">
        <f>IFERROR(IF(COUNTIF(C1414:L1414,"Feed Ingredient")&gt;0,INDEX(ani_diet!T:T,MATCH(M1414,ani_diet!D:D,0)),""),"")</f>
        <v/>
      </c>
      <c r="AH1414" s="60" t="str">
        <f>IF(IFERROR(IF(MATCH("Feed Ingredient", AOM[[#This Row],[L1]:[L10]],0)&gt;0, TRUE, FALSE), FALSE)=TRUE,IFERROR(VLOOKUP(M1414, ani_diet!C:C, 1, FALSE), "No Match"),FALSE)</f>
        <v>Prosopis africana Seed</v>
      </c>
      <c r="AI1414" t="s">
        <v>22437</v>
      </c>
      <c r="AL1414" t="str">
        <f>IFERROR(IF(COUNTIF(C1414:L1414,"Feed Ingredient")&gt;0,INDEX(ani_diet!T:T,MATCH(M1414,ani_diet!D:D,0)),""),"")</f>
        <v/>
      </c>
    </row>
    <row r="1415" spans="1:38">
      <c r="A1415" t="str">
        <f>_xlfn.TEXTJOIN("/",TRUE,AOM[[#This Row],[L1]:[L10]])</f>
        <v>Management/Livestock Management/Feed Characteristic/Feed Composition/Feed Ingredient/Forage Plants/Forage Trees/Prosopis africana</v>
      </c>
      <c r="B1415" s="207" t="s">
        <v>22438</v>
      </c>
      <c r="C1415" s="207" t="s">
        <v>17896</v>
      </c>
      <c r="D1415" s="207" t="s">
        <v>17898</v>
      </c>
      <c r="E1415" s="207" t="s">
        <v>17908</v>
      </c>
      <c r="F1415" s="207" t="s">
        <v>18308</v>
      </c>
      <c r="G1415" s="207" t="s">
        <v>18309</v>
      </c>
      <c r="H1415" s="207" t="s">
        <v>20736</v>
      </c>
      <c r="I1415" s="207" t="s">
        <v>21507</v>
      </c>
      <c r="J1415" s="207" t="s">
        <v>9593</v>
      </c>
      <c r="K1415" s="207"/>
      <c r="L1415" s="207"/>
      <c r="M1415" t="str" cm="1">
        <f t="array" ref="M1415">LOOKUP(2,1/(C1415:L1415&lt;&gt;""),C1415:L1415)</f>
        <v>Prosopis africana</v>
      </c>
      <c r="N1415" s="207"/>
      <c r="O1415" s="207"/>
      <c r="P1415" s="207"/>
      <c r="Q1415" s="207"/>
      <c r="R1415" s="207"/>
      <c r="S1415" s="207"/>
      <c r="T1415" s="207"/>
      <c r="U1415" s="207" t="s">
        <v>9593</v>
      </c>
      <c r="V1415" s="204" t="s">
        <v>22435</v>
      </c>
      <c r="W1415" s="207"/>
      <c r="X1415" s="207"/>
      <c r="Y1415" s="207"/>
      <c r="Z1415" s="207"/>
      <c r="AA1415" s="209" t="s">
        <v>9594</v>
      </c>
      <c r="AB1415" s="209" t="s">
        <v>4169</v>
      </c>
      <c r="AC1415" s="210" t="s">
        <v>4169</v>
      </c>
      <c r="AD1415" s="210" t="s">
        <v>18766</v>
      </c>
      <c r="AE1415" s="210"/>
      <c r="AF1415" s="210" t="s">
        <v>18767</v>
      </c>
      <c r="AG1415" t="str">
        <f>IFERROR(IF(COUNTIF(C1415:L1415,"Feed Ingredient")&gt;0,INDEX(ani_diet!T:T,MATCH(M1415,ani_diet!D:D,0)),""),"")</f>
        <v/>
      </c>
      <c r="AH1415" s="60" t="str">
        <f>IF(IFERROR(IF(MATCH("Feed Ingredient", AOM[[#This Row],[L1]:[L10]],0)&gt;0, TRUE, FALSE), FALSE)=TRUE,IFERROR(VLOOKUP(M1415, ani_diet!C:C, 1, FALSE), "No Match"),FALSE)</f>
        <v>Prosopis africana</v>
      </c>
      <c r="AI1415" t="s">
        <v>3539</v>
      </c>
      <c r="AL1415" t="str">
        <f>IFERROR(IF(COUNTIF(C1415:L1415,"Feed Ingredient")&gt;0,INDEX(ani_diet!T:T,MATCH(M1415,ani_diet!D:D,0)),""),"")</f>
        <v/>
      </c>
    </row>
    <row r="1416" spans="1:38">
      <c r="A1416" t="str">
        <f>_xlfn.TEXTJOIN("/",TRUE,AOM[[#This Row],[L1]:[L10]])</f>
        <v>Management/Livestock Management/Feed Characteristic/Feed Composition/Feed Ingredient/Forage Plants/Forage Trees/Prosopis juliflora</v>
      </c>
      <c r="B1416" s="207" t="s">
        <v>22439</v>
      </c>
      <c r="C1416" s="207" t="s">
        <v>17896</v>
      </c>
      <c r="D1416" s="207" t="s">
        <v>17898</v>
      </c>
      <c r="E1416" s="207" t="s">
        <v>17908</v>
      </c>
      <c r="F1416" s="207" t="s">
        <v>18308</v>
      </c>
      <c r="G1416" s="207" t="s">
        <v>18309</v>
      </c>
      <c r="H1416" s="207" t="s">
        <v>20736</v>
      </c>
      <c r="I1416" s="207" t="s">
        <v>21507</v>
      </c>
      <c r="J1416" s="207" t="s">
        <v>9596</v>
      </c>
      <c r="K1416" s="207" t="s">
        <v>8288</v>
      </c>
      <c r="L1416" s="207"/>
      <c r="M1416" t="str" cm="1">
        <f t="array" ref="M1416">LOOKUP(2,1/(C1416:L1416&lt;&gt;""),C1416:L1416)</f>
        <v>Prosopis juliflora</v>
      </c>
      <c r="N1416" s="207" t="s">
        <v>22440</v>
      </c>
      <c r="O1416" s="207" t="s">
        <v>8288</v>
      </c>
      <c r="P1416" s="207" t="s">
        <v>8288</v>
      </c>
      <c r="Q1416" s="207" t="s">
        <v>8288</v>
      </c>
      <c r="R1416" s="207" t="s">
        <v>8288</v>
      </c>
      <c r="S1416" s="207" t="s">
        <v>22441</v>
      </c>
      <c r="T1416" s="207" t="s">
        <v>8288</v>
      </c>
      <c r="U1416" s="207" t="s">
        <v>9596</v>
      </c>
      <c r="V1416" s="204" t="s">
        <v>22442</v>
      </c>
      <c r="W1416" s="207" t="s">
        <v>8288</v>
      </c>
      <c r="X1416" s="207" t="s">
        <v>8288</v>
      </c>
      <c r="Y1416" s="207" t="s">
        <v>8288</v>
      </c>
      <c r="Z1416" s="207" t="s">
        <v>8288</v>
      </c>
      <c r="AA1416" s="209" t="s">
        <v>9597</v>
      </c>
      <c r="AB1416" s="212" t="s">
        <v>22443</v>
      </c>
      <c r="AC1416" s="210" t="s">
        <v>4169</v>
      </c>
      <c r="AD1416" s="210" t="s">
        <v>18766</v>
      </c>
      <c r="AE1416" s="210"/>
      <c r="AF1416" s="210" t="s">
        <v>18767</v>
      </c>
      <c r="AG1416" t="str">
        <f>IFERROR(IF(COUNTIF(C1416:L1416,"Feed Ingredient")&gt;0,INDEX(ani_diet!T:T,MATCH(M1416,ani_diet!D:D,0)),""),"")</f>
        <v>Prosopis africana</v>
      </c>
      <c r="AH1416" s="60" t="str">
        <f>IF(IFERROR(IF(MATCH("Feed Ingredient", AOM[[#This Row],[L1]:[L10]],0)&gt;0, TRUE, FALSE), FALSE)=TRUE,IFERROR(VLOOKUP(M1416, ani_diet!C:C, 1, FALSE), "No Match"),FALSE)</f>
        <v>Prosopis juliflora</v>
      </c>
      <c r="AI1416" t="s">
        <v>3539</v>
      </c>
      <c r="AL1416" t="str">
        <f>IFERROR(IF(COUNTIF(C1416:L1416,"Feed Ingredient")&gt;0,INDEX(ani_diet!T:T,MATCH(M1416,ani_diet!D:D,0)),""),"")</f>
        <v>Prosopis africana</v>
      </c>
    </row>
    <row r="1417" spans="1:38">
      <c r="A1417" t="s">
        <v>22444</v>
      </c>
      <c r="B1417" s="207" t="s">
        <v>22445</v>
      </c>
      <c r="C1417" s="207" t="s">
        <v>17896</v>
      </c>
      <c r="D1417" s="207" t="s">
        <v>17898</v>
      </c>
      <c r="E1417" s="207" t="s">
        <v>17908</v>
      </c>
      <c r="F1417" s="207" t="s">
        <v>18308</v>
      </c>
      <c r="G1417" s="207" t="s">
        <v>18309</v>
      </c>
      <c r="H1417" s="207" t="s">
        <v>20736</v>
      </c>
      <c r="I1417" s="207" t="s">
        <v>21507</v>
      </c>
      <c r="J1417" s="207" t="s">
        <v>9596</v>
      </c>
      <c r="K1417" s="207" t="s">
        <v>22446</v>
      </c>
      <c r="L1417" s="207"/>
      <c r="M1417" t="str" cm="1">
        <f t="array" ref="M1417">LOOKUP(2,1/(C1417:L1417&lt;&gt;""),C1417:L1417)</f>
        <v>Prosopis juliflora Dried</v>
      </c>
      <c r="N1417" s="207"/>
      <c r="O1417" s="207" t="s">
        <v>8288</v>
      </c>
      <c r="P1417" s="207" t="s">
        <v>8288</v>
      </c>
      <c r="Q1417" s="207" t="s">
        <v>8288</v>
      </c>
      <c r="R1417" s="207" t="s">
        <v>8288</v>
      </c>
      <c r="S1417" s="207" t="s">
        <v>8288</v>
      </c>
      <c r="T1417" s="207" t="s">
        <v>8288</v>
      </c>
      <c r="U1417" s="207" t="s">
        <v>9596</v>
      </c>
      <c r="V1417" s="204" t="s">
        <v>22442</v>
      </c>
      <c r="W1417" s="207" t="s">
        <v>8288</v>
      </c>
      <c r="X1417" s="207" t="s">
        <v>8288</v>
      </c>
      <c r="Y1417" s="207" t="s">
        <v>8288</v>
      </c>
      <c r="Z1417" s="207" t="s">
        <v>8288</v>
      </c>
      <c r="AA1417" s="209" t="s">
        <v>9597</v>
      </c>
      <c r="AB1417" s="212" t="s">
        <v>22443</v>
      </c>
      <c r="AC1417" s="210" t="s">
        <v>4169</v>
      </c>
      <c r="AD1417" s="210" t="s">
        <v>4169</v>
      </c>
      <c r="AE1417" s="210"/>
      <c r="AF1417" s="210" t="s">
        <v>18767</v>
      </c>
      <c r="AG1417" t="str">
        <f>IFERROR(IF(COUNTIF(C1417:L1417,"Feed Ingredient")&gt;0,INDEX(ani_diet!T:T,MATCH(M1417,ani_diet!D:D,0)),""),"")</f>
        <v>Prosopis africana</v>
      </c>
      <c r="AH1417" s="60" t="str">
        <f>IF(IFERROR(IF(MATCH("Feed Ingredient", AOM[[#This Row],[L1]:[L10]],0)&gt;0, TRUE, FALSE), FALSE)=TRUE,IFERROR(VLOOKUP(M1417, ani_diet!C:C, 1, FALSE), "No Match"),FALSE)</f>
        <v>No Match</v>
      </c>
      <c r="AI1417" t="s">
        <v>3539</v>
      </c>
      <c r="AL1417" t="str">
        <f>IFERROR(IF(COUNTIF(C1417:L1417,"Feed Ingredient")&gt;0,INDEX(ani_diet!T:T,MATCH(M1417,ani_diet!D:D,0)),""),"")</f>
        <v>Prosopis africana</v>
      </c>
    </row>
    <row r="1418" spans="1:38">
      <c r="A1418" t="str">
        <f>_xlfn.TEXTJOIN("/",TRUE,AOM[[#This Row],[L1]:[L10]])</f>
        <v>Management/Livestock Management/Feed Characteristic/Feed Composition/Feed Ingredient/Forage Plants/Forage Trees/Prosopis juliflora/Prosopis juliflora Dried Ground</v>
      </c>
      <c r="B1418" s="207" t="s">
        <v>22447</v>
      </c>
      <c r="C1418" s="207" t="s">
        <v>17896</v>
      </c>
      <c r="D1418" s="207" t="s">
        <v>17898</v>
      </c>
      <c r="E1418" s="207" t="s">
        <v>17908</v>
      </c>
      <c r="F1418" s="207" t="s">
        <v>18308</v>
      </c>
      <c r="G1418" s="207" t="s">
        <v>18309</v>
      </c>
      <c r="H1418" s="207" t="s">
        <v>20736</v>
      </c>
      <c r="I1418" s="207" t="s">
        <v>21507</v>
      </c>
      <c r="J1418" s="207" t="s">
        <v>9596</v>
      </c>
      <c r="K1418" s="207" t="s">
        <v>22448</v>
      </c>
      <c r="L1418" s="207"/>
      <c r="M1418" t="str" cm="1">
        <f t="array" ref="M1418">LOOKUP(2,1/(C1418:L1418&lt;&gt;""),C1418:L1418)</f>
        <v>Prosopis juliflora Dried Ground</v>
      </c>
      <c r="N1418" s="207" t="s">
        <v>22449</v>
      </c>
      <c r="O1418" s="207" t="s">
        <v>8288</v>
      </c>
      <c r="P1418" s="207" t="s">
        <v>8288</v>
      </c>
      <c r="Q1418" s="207" t="s">
        <v>8288</v>
      </c>
      <c r="R1418" s="207" t="s">
        <v>8288</v>
      </c>
      <c r="S1418" s="207" t="s">
        <v>22441</v>
      </c>
      <c r="T1418" s="207" t="s">
        <v>8288</v>
      </c>
      <c r="U1418" s="207" t="s">
        <v>9596</v>
      </c>
      <c r="V1418" s="204" t="s">
        <v>22442</v>
      </c>
      <c r="W1418" s="207" t="s">
        <v>8288</v>
      </c>
      <c r="X1418" s="207" t="s">
        <v>8288</v>
      </c>
      <c r="Y1418" s="207" t="s">
        <v>8288</v>
      </c>
      <c r="Z1418" s="207" t="s">
        <v>8288</v>
      </c>
      <c r="AA1418" s="209" t="s">
        <v>9597</v>
      </c>
      <c r="AB1418" s="209" t="s">
        <v>4169</v>
      </c>
      <c r="AC1418" s="210" t="s">
        <v>4169</v>
      </c>
      <c r="AD1418" s="210" t="s">
        <v>18766</v>
      </c>
      <c r="AE1418" s="210"/>
      <c r="AF1418" s="210" t="s">
        <v>18767</v>
      </c>
      <c r="AG1418" t="str">
        <f>IFERROR(IF(COUNTIF(C1418:L1418,"Feed Ingredient")&gt;0,INDEX(ani_diet!T:T,MATCH(M1418,ani_diet!D:D,0)),""),"")</f>
        <v>Prosopis juliflora</v>
      </c>
      <c r="AH1418" s="60" t="str">
        <f>IF(IFERROR(IF(MATCH("Feed Ingredient", AOM[[#This Row],[L1]:[L10]],0)&gt;0, TRUE, FALSE), FALSE)=TRUE,IFERROR(VLOOKUP(M1418, ani_diet!C:C, 1, FALSE), "No Match"),FALSE)</f>
        <v>No Match</v>
      </c>
      <c r="AI1418" t="s">
        <v>22450</v>
      </c>
      <c r="AL1418" t="str">
        <f>IFERROR(IF(COUNTIF(C1418:L1418,"Feed Ingredient")&gt;0,INDEX(ani_diet!T:T,MATCH(M1418,ani_diet!D:D,0)),""),"")</f>
        <v>Prosopis juliflora</v>
      </c>
    </row>
    <row r="1419" spans="1:38">
      <c r="A1419" t="s">
        <v>22444</v>
      </c>
      <c r="B1419" s="207" t="s">
        <v>22451</v>
      </c>
      <c r="C1419" s="207" t="s">
        <v>17896</v>
      </c>
      <c r="D1419" s="207" t="s">
        <v>17898</v>
      </c>
      <c r="E1419" s="207" t="s">
        <v>17908</v>
      </c>
      <c r="F1419" s="207" t="s">
        <v>18308</v>
      </c>
      <c r="G1419" s="207" t="s">
        <v>18309</v>
      </c>
      <c r="H1419" s="207" t="s">
        <v>20736</v>
      </c>
      <c r="I1419" s="207" t="s">
        <v>21507</v>
      </c>
      <c r="J1419" s="207" t="s">
        <v>9596</v>
      </c>
      <c r="K1419" s="207" t="s">
        <v>22452</v>
      </c>
      <c r="L1419" s="207" t="s">
        <v>22453</v>
      </c>
      <c r="M1419" t="str" cm="1">
        <f t="array" ref="M1419">LOOKUP(2,1/(C1419:L1419&lt;&gt;""),C1419:L1419)</f>
        <v>Prosopis juliflora Pods Dried Fermented Ground</v>
      </c>
      <c r="N1419" s="207"/>
      <c r="O1419" s="207" t="s">
        <v>8288</v>
      </c>
      <c r="P1419" s="207" t="s">
        <v>8288</v>
      </c>
      <c r="Q1419" s="207" t="s">
        <v>8288</v>
      </c>
      <c r="R1419" s="207" t="s">
        <v>8288</v>
      </c>
      <c r="S1419" s="207" t="s">
        <v>8288</v>
      </c>
      <c r="T1419" s="207" t="s">
        <v>8288</v>
      </c>
      <c r="U1419" s="207" t="s">
        <v>9596</v>
      </c>
      <c r="V1419" s="204" t="s">
        <v>22442</v>
      </c>
      <c r="W1419" s="207" t="s">
        <v>8288</v>
      </c>
      <c r="X1419" s="207" t="s">
        <v>8288</v>
      </c>
      <c r="Y1419" s="207" t="s">
        <v>8288</v>
      </c>
      <c r="Z1419" s="207" t="s">
        <v>8288</v>
      </c>
      <c r="AA1419" s="209" t="s">
        <v>9597</v>
      </c>
      <c r="AB1419" s="212" t="s">
        <v>22443</v>
      </c>
      <c r="AC1419" s="210" t="s">
        <v>4169</v>
      </c>
      <c r="AD1419" s="210" t="s">
        <v>4169</v>
      </c>
      <c r="AE1419" s="210"/>
      <c r="AF1419" s="210" t="s">
        <v>18767</v>
      </c>
      <c r="AG1419" t="str">
        <f>IFERROR(IF(COUNTIF(C1419:L1419,"Feed Ingredient")&gt;0,INDEX(ani_diet!T:T,MATCH(M1419,ani_diet!D:D,0)),""),"")</f>
        <v>Prosopis juliflora Pods</v>
      </c>
      <c r="AH1419" s="60" t="str">
        <f>IF(IFERROR(IF(MATCH("Feed Ingredient", AOM[[#This Row],[L1]:[L10]],0)&gt;0, TRUE, FALSE), FALSE)=TRUE,IFERROR(VLOOKUP(M1419, ani_diet!C:C, 1, FALSE), "No Match"),FALSE)</f>
        <v>No Match</v>
      </c>
      <c r="AI1419" t="s">
        <v>3539</v>
      </c>
      <c r="AL1419" t="str">
        <f>IFERROR(IF(COUNTIF(C1419:L1419,"Feed Ingredient")&gt;0,INDEX(ani_diet!T:T,MATCH(M1419,ani_diet!D:D,0)),""),"")</f>
        <v>Prosopis juliflora Pods</v>
      </c>
    </row>
    <row r="1420" spans="1:38">
      <c r="A1420" t="s">
        <v>22444</v>
      </c>
      <c r="B1420" s="207" t="s">
        <v>22454</v>
      </c>
      <c r="C1420" s="207" t="s">
        <v>17896</v>
      </c>
      <c r="D1420" s="207" t="s">
        <v>17898</v>
      </c>
      <c r="E1420" s="207" t="s">
        <v>17908</v>
      </c>
      <c r="F1420" s="207" t="s">
        <v>18308</v>
      </c>
      <c r="G1420" s="207" t="s">
        <v>18309</v>
      </c>
      <c r="H1420" s="207" t="s">
        <v>20736</v>
      </c>
      <c r="I1420" s="207" t="s">
        <v>21507</v>
      </c>
      <c r="J1420" s="207" t="s">
        <v>9596</v>
      </c>
      <c r="K1420" s="207" t="s">
        <v>22452</v>
      </c>
      <c r="L1420" s="207" t="s">
        <v>22455</v>
      </c>
      <c r="M1420" t="str" cm="1">
        <f t="array" ref="M1420">LOOKUP(2,1/(C1420:L1420&lt;&gt;""),C1420:L1420)</f>
        <v>Prosopis juliflora Pods Dried Ground</v>
      </c>
      <c r="N1420" s="207"/>
      <c r="O1420" s="207" t="s">
        <v>8288</v>
      </c>
      <c r="P1420" s="207" t="s">
        <v>8288</v>
      </c>
      <c r="Q1420" s="207" t="s">
        <v>8288</v>
      </c>
      <c r="R1420" s="207" t="s">
        <v>8288</v>
      </c>
      <c r="S1420" s="207" t="s">
        <v>8288</v>
      </c>
      <c r="T1420" s="207" t="s">
        <v>8288</v>
      </c>
      <c r="U1420" s="207" t="s">
        <v>9596</v>
      </c>
      <c r="V1420" s="204" t="s">
        <v>22442</v>
      </c>
      <c r="W1420" s="207" t="s">
        <v>8288</v>
      </c>
      <c r="X1420" s="207" t="s">
        <v>8288</v>
      </c>
      <c r="Y1420" s="207" t="s">
        <v>8288</v>
      </c>
      <c r="Z1420" s="207" t="s">
        <v>8288</v>
      </c>
      <c r="AA1420" s="209" t="s">
        <v>9597</v>
      </c>
      <c r="AB1420" s="212" t="s">
        <v>22443</v>
      </c>
      <c r="AC1420" s="210" t="s">
        <v>4169</v>
      </c>
      <c r="AD1420" s="210" t="s">
        <v>4169</v>
      </c>
      <c r="AE1420" s="210"/>
      <c r="AF1420" s="210" t="s">
        <v>18767</v>
      </c>
      <c r="AG1420" t="str">
        <f>IFERROR(IF(COUNTIF(C1420:L1420,"Feed Ingredient")&gt;0,INDEX(ani_diet!T:T,MATCH(M1420,ani_diet!D:D,0)),""),"")</f>
        <v>Prosopis juliflora Pods</v>
      </c>
      <c r="AH1420" s="60" t="str">
        <f>IF(IFERROR(IF(MATCH("Feed Ingredient", AOM[[#This Row],[L1]:[L10]],0)&gt;0, TRUE, FALSE), FALSE)=TRUE,IFERROR(VLOOKUP(M1420, ani_diet!C:C, 1, FALSE), "No Match"),FALSE)</f>
        <v>No Match</v>
      </c>
      <c r="AI1420" t="s">
        <v>3539</v>
      </c>
      <c r="AL1420" t="str">
        <f>IFERROR(IF(COUNTIF(C1420:L1420,"Feed Ingredient")&gt;0,INDEX(ani_diet!T:T,MATCH(M1420,ani_diet!D:D,0)),""),"")</f>
        <v>Prosopis juliflora Pods</v>
      </c>
    </row>
    <row r="1421" spans="1:38">
      <c r="A1421" t="str">
        <f>_xlfn.TEXTJOIN("/",TRUE,AOM[[#This Row],[L1]:[L10]])</f>
        <v>Management/Livestock Management/Feed Characteristic/Feed Composition/Feed Ingredient/Forage Plants/Forage Trees/Prosopis juliflora/Prosopis juliflora Pods/Prosopis juliflora Pods Ground</v>
      </c>
      <c r="B1421" s="207" t="s">
        <v>22456</v>
      </c>
      <c r="C1421" s="207" t="s">
        <v>17896</v>
      </c>
      <c r="D1421" s="207" t="s">
        <v>17898</v>
      </c>
      <c r="E1421" s="207" t="s">
        <v>17908</v>
      </c>
      <c r="F1421" s="207" t="s">
        <v>18308</v>
      </c>
      <c r="G1421" s="207" t="s">
        <v>18309</v>
      </c>
      <c r="H1421" s="207" t="s">
        <v>20736</v>
      </c>
      <c r="I1421" s="207" t="s">
        <v>21507</v>
      </c>
      <c r="J1421" s="207" t="s">
        <v>9596</v>
      </c>
      <c r="K1421" s="207" t="s">
        <v>22452</v>
      </c>
      <c r="L1421" s="207" t="s">
        <v>22457</v>
      </c>
      <c r="M1421" t="str" cm="1">
        <f t="array" ref="M1421">LOOKUP(2,1/(C1421:L1421&lt;&gt;""),C1421:L1421)</f>
        <v>Prosopis juliflora Pods Ground</v>
      </c>
      <c r="N1421" s="207" t="s">
        <v>22458</v>
      </c>
      <c r="O1421" s="207" t="s">
        <v>8288</v>
      </c>
      <c r="P1421" s="207" t="s">
        <v>8288</v>
      </c>
      <c r="Q1421" s="207" t="s">
        <v>8288</v>
      </c>
      <c r="R1421" s="207" t="s">
        <v>8288</v>
      </c>
      <c r="S1421" s="207" t="s">
        <v>22441</v>
      </c>
      <c r="T1421" s="207" t="s">
        <v>8288</v>
      </c>
      <c r="U1421" s="207" t="s">
        <v>9596</v>
      </c>
      <c r="V1421" s="204" t="s">
        <v>22442</v>
      </c>
      <c r="W1421" s="207" t="s">
        <v>8288</v>
      </c>
      <c r="X1421" s="207" t="s">
        <v>8288</v>
      </c>
      <c r="Y1421" s="207" t="s">
        <v>8288</v>
      </c>
      <c r="Z1421" s="207" t="s">
        <v>8288</v>
      </c>
      <c r="AA1421" s="209" t="s">
        <v>9597</v>
      </c>
      <c r="AB1421" s="211" t="s">
        <v>22459</v>
      </c>
      <c r="AC1421" s="210" t="s">
        <v>4169</v>
      </c>
      <c r="AD1421" s="210" t="s">
        <v>4169</v>
      </c>
      <c r="AE1421" s="210"/>
      <c r="AF1421" s="210" t="s">
        <v>18767</v>
      </c>
      <c r="AG1421" t="str">
        <f>IFERROR(IF(COUNTIF(C1421:L1421,"Feed Ingredient")&gt;0,INDEX(ani_diet!T:T,MATCH(M1421,ani_diet!D:D,0)),""),"")</f>
        <v>Prosopis juliflora Pods</v>
      </c>
      <c r="AH1421" s="60" t="str">
        <f>IF(IFERROR(IF(MATCH("Feed Ingredient", AOM[[#This Row],[L1]:[L10]],0)&gt;0, TRUE, FALSE), FALSE)=TRUE,IFERROR(VLOOKUP(M1421, ani_diet!C:C, 1, FALSE), "No Match"),FALSE)</f>
        <v>No Match</v>
      </c>
      <c r="AI1421" t="s">
        <v>22450</v>
      </c>
      <c r="AL1421" t="str">
        <f>IFERROR(IF(COUNTIF(C1421:L1421,"Feed Ingredient")&gt;0,INDEX(ani_diet!T:T,MATCH(M1421,ani_diet!D:D,0)),""),"")</f>
        <v>Prosopis juliflora Pods</v>
      </c>
    </row>
    <row r="1422" spans="1:38">
      <c r="A1422" t="str">
        <f>_xlfn.TEXTJOIN("/",TRUE,AOM[[#This Row],[L1]:[L10]])</f>
        <v>Management/Livestock Management/Feed Characteristic/Feed Composition/Feed Ingredient/Forage Plants/Forage Trees/Prosopis juliflora/Prosopis juliflora Pods</v>
      </c>
      <c r="B1422" s="207" t="s">
        <v>22460</v>
      </c>
      <c r="C1422" s="207" t="s">
        <v>17896</v>
      </c>
      <c r="D1422" s="207" t="s">
        <v>17898</v>
      </c>
      <c r="E1422" s="207" t="s">
        <v>17908</v>
      </c>
      <c r="F1422" s="207" t="s">
        <v>18308</v>
      </c>
      <c r="G1422" s="207" t="s">
        <v>18309</v>
      </c>
      <c r="H1422" s="207" t="s">
        <v>20736</v>
      </c>
      <c r="I1422" s="207" t="s">
        <v>21507</v>
      </c>
      <c r="J1422" s="207" t="s">
        <v>9596</v>
      </c>
      <c r="K1422" s="207" t="s">
        <v>22452</v>
      </c>
      <c r="L1422" s="207"/>
      <c r="M1422" t="str" cm="1">
        <f t="array" ref="M1422">LOOKUP(2,1/(C1422:L1422&lt;&gt;""),C1422:L1422)</f>
        <v>Prosopis juliflora Pods</v>
      </c>
      <c r="N1422" s="207"/>
      <c r="O1422" s="207" t="s">
        <v>8288</v>
      </c>
      <c r="P1422" s="207" t="s">
        <v>8288</v>
      </c>
      <c r="Q1422" s="207" t="s">
        <v>8288</v>
      </c>
      <c r="R1422" s="207" t="s">
        <v>8288</v>
      </c>
      <c r="S1422" s="207" t="s">
        <v>8288</v>
      </c>
      <c r="T1422" s="207" t="s">
        <v>8288</v>
      </c>
      <c r="U1422" s="207" t="s">
        <v>9596</v>
      </c>
      <c r="V1422" s="204" t="s">
        <v>22442</v>
      </c>
      <c r="W1422" s="207" t="s">
        <v>8288</v>
      </c>
      <c r="X1422" s="207" t="s">
        <v>8288</v>
      </c>
      <c r="Y1422" s="207" t="s">
        <v>8288</v>
      </c>
      <c r="Z1422" s="207" t="s">
        <v>8288</v>
      </c>
      <c r="AA1422" s="209" t="s">
        <v>9597</v>
      </c>
      <c r="AB1422" s="211" t="s">
        <v>22443</v>
      </c>
      <c r="AC1422" s="210" t="s">
        <v>4169</v>
      </c>
      <c r="AD1422" s="210" t="s">
        <v>4169</v>
      </c>
      <c r="AE1422" s="210"/>
      <c r="AF1422" s="210" t="s">
        <v>18767</v>
      </c>
      <c r="AG1422" t="str">
        <f>IFERROR(IF(COUNTIF(C1422:L1422,"Feed Ingredient")&gt;0,INDEX(ani_diet!T:T,MATCH(M1422,ani_diet!D:D,0)),""),"")</f>
        <v>Prosopis juliflora Pods</v>
      </c>
      <c r="AH1422" s="60" t="str">
        <f>IF(IFERROR(IF(MATCH("Feed Ingredient", AOM[[#This Row],[L1]:[L10]],0)&gt;0, TRUE, FALSE), FALSE)=TRUE,IFERROR(VLOOKUP(M1422, ani_diet!C:C, 1, FALSE), "No Match"),FALSE)</f>
        <v>Prosopis juliflora Pods</v>
      </c>
      <c r="AI1422" t="s">
        <v>3539</v>
      </c>
      <c r="AL1422" t="str">
        <f>IFERROR(IF(COUNTIF(C1422:L1422,"Feed Ingredient")&gt;0,INDEX(ani_diet!T:T,MATCH(M1422,ani_diet!D:D,0)),""),"")</f>
        <v>Prosopis juliflora Pods</v>
      </c>
    </row>
    <row r="1423" spans="1:38">
      <c r="A1423" t="str">
        <f>_xlfn.TEXTJOIN("/",TRUE,AOM[[#This Row],[L1]:[L10]])</f>
        <v>Management/Livestock Management/Feed Characteristic/Feed Composition/Feed Ingredient/Forage Plants/Forage Trees/Prunus africana</v>
      </c>
      <c r="B1423" s="207" t="s">
        <v>22461</v>
      </c>
      <c r="C1423" s="207" t="s">
        <v>17896</v>
      </c>
      <c r="D1423" s="207" t="s">
        <v>17898</v>
      </c>
      <c r="E1423" s="207" t="s">
        <v>17908</v>
      </c>
      <c r="F1423" s="207" t="s">
        <v>18308</v>
      </c>
      <c r="G1423" s="207" t="s">
        <v>18309</v>
      </c>
      <c r="H1423" s="207" t="s">
        <v>20736</v>
      </c>
      <c r="I1423" s="207" t="s">
        <v>21507</v>
      </c>
      <c r="J1423" s="207" t="s">
        <v>9604</v>
      </c>
      <c r="K1423" s="207"/>
      <c r="L1423" s="207"/>
      <c r="M1423" t="str" cm="1">
        <f t="array" ref="M1423">LOOKUP(2,1/(C1423:L1423&lt;&gt;""),C1423:L1423)</f>
        <v>Prunus africana</v>
      </c>
      <c r="N1423" s="207"/>
      <c r="O1423" s="207"/>
      <c r="P1423" s="207"/>
      <c r="Q1423" s="207"/>
      <c r="R1423" s="207"/>
      <c r="S1423" s="207"/>
      <c r="T1423" s="207"/>
      <c r="U1423" s="207" t="s">
        <v>9604</v>
      </c>
      <c r="V1423" s="211" t="s">
        <v>22462</v>
      </c>
      <c r="W1423" s="207"/>
      <c r="X1423" s="207"/>
      <c r="Y1423" s="207"/>
      <c r="Z1423" s="207"/>
      <c r="AA1423" s="209" t="s">
        <v>9605</v>
      </c>
      <c r="AB1423" s="209" t="s">
        <v>4169</v>
      </c>
      <c r="AC1423" s="210" t="s">
        <v>4169</v>
      </c>
      <c r="AD1423" s="210" t="s">
        <v>18766</v>
      </c>
      <c r="AE1423" s="210"/>
      <c r="AF1423" s="210" t="s">
        <v>18767</v>
      </c>
      <c r="AG1423" t="str">
        <f>IFERROR(IF(COUNTIF(C1423:L1423,"Feed Ingredient")&gt;0,INDEX(ani_diet!T:T,MATCH(M1423,ani_diet!D:D,0)),""),"")</f>
        <v/>
      </c>
      <c r="AH1423" s="60" t="str">
        <f>IF(IFERROR(IF(MATCH("Feed Ingredient", AOM[[#This Row],[L1]:[L10]],0)&gt;0, TRUE, FALSE), FALSE)=TRUE,IFERROR(VLOOKUP(M1423, ani_diet!C:C, 1, FALSE), "No Match"),FALSE)</f>
        <v>Prunus africana</v>
      </c>
      <c r="AI1423" s="220" t="s">
        <v>3539</v>
      </c>
      <c r="AL1423" t="str">
        <f>IFERROR(IF(COUNTIF(C1423:L1423,"Feed Ingredient")&gt;0,INDEX(ani_diet!T:T,MATCH(M1423,ani_diet!D:D,0)),""),"")</f>
        <v/>
      </c>
    </row>
    <row r="1424" spans="1:38">
      <c r="A1424" t="str">
        <f>_xlfn.TEXTJOIN("/",TRUE,AOM[[#This Row],[L1]:[L10]])</f>
        <v>Management/Livestock Management/Feed Characteristic/Feed Composition/Feed Ingredient/Forage Plants/Forage Trees/Psophocarpus scandens/Psophocarpus scandens Leaves/Psophocarpus scandens Leaves Wilted</v>
      </c>
      <c r="B1424" s="207" t="s">
        <v>22463</v>
      </c>
      <c r="C1424" s="207" t="s">
        <v>17896</v>
      </c>
      <c r="D1424" s="207" t="s">
        <v>17898</v>
      </c>
      <c r="E1424" s="207" t="s">
        <v>17908</v>
      </c>
      <c r="F1424" s="207" t="s">
        <v>18308</v>
      </c>
      <c r="G1424" s="207" t="s">
        <v>18309</v>
      </c>
      <c r="H1424" s="207" t="s">
        <v>20736</v>
      </c>
      <c r="I1424" s="207" t="s">
        <v>21507</v>
      </c>
      <c r="J1424" s="207" t="s">
        <v>22464</v>
      </c>
      <c r="K1424" s="207" t="s">
        <v>22465</v>
      </c>
      <c r="L1424" s="207" t="s">
        <v>22466</v>
      </c>
      <c r="M1424" t="str" cm="1">
        <f t="array" ref="M1424">LOOKUP(2,1/(C1424:L1424&lt;&gt;""),C1424:L1424)</f>
        <v>Psophocarpus scandens Leaves Wilted</v>
      </c>
      <c r="N1424" s="207"/>
      <c r="O1424" s="207"/>
      <c r="P1424" s="207"/>
      <c r="Q1424" s="207"/>
      <c r="R1424" s="207"/>
      <c r="S1424" s="207"/>
      <c r="T1424" s="207"/>
      <c r="U1424" s="207" t="s">
        <v>22464</v>
      </c>
      <c r="V1424" s="204" t="s">
        <v>22467</v>
      </c>
      <c r="W1424" s="207"/>
      <c r="X1424" s="207"/>
      <c r="Y1424" s="207"/>
      <c r="Z1424" s="207"/>
      <c r="AA1424" s="209" t="s">
        <v>22468</v>
      </c>
      <c r="AB1424" s="209" t="s">
        <v>4169</v>
      </c>
      <c r="AC1424" s="210" t="s">
        <v>4169</v>
      </c>
      <c r="AD1424" s="210" t="s">
        <v>18766</v>
      </c>
      <c r="AE1424" s="210"/>
      <c r="AF1424" s="210" t="s">
        <v>18767</v>
      </c>
      <c r="AG1424" t="str">
        <f>IFERROR(IF(COUNTIF(C1424:L1424,"Feed Ingredient")&gt;0,INDEX(ani_diet!T:T,MATCH(M1424,ani_diet!D:D,0)),""),"")</f>
        <v>Psophocarpus scandens Leaves</v>
      </c>
      <c r="AH1424" s="60" t="str">
        <f>IF(IFERROR(IF(MATCH("Feed Ingredient", AOM[[#This Row],[L1]:[L10]],0)&gt;0, TRUE, FALSE), FALSE)=TRUE,IFERROR(VLOOKUP(M1424, ani_diet!C:C, 1, FALSE), "No Match"),FALSE)</f>
        <v>No Match</v>
      </c>
      <c r="AI1424" t="s">
        <v>22469</v>
      </c>
      <c r="AL1424" t="str">
        <f>IFERROR(IF(COUNTIF(C1424:L1424,"Feed Ingredient")&gt;0,INDEX(ani_diet!T:T,MATCH(M1424,ani_diet!D:D,0)),""),"")</f>
        <v>Psophocarpus scandens Leaves</v>
      </c>
    </row>
    <row r="1425" spans="1:38">
      <c r="A1425" t="str">
        <f>_xlfn.TEXTJOIN("/",TRUE,AOM[[#This Row],[L1]:[L10]])</f>
        <v>Management/Livestock Management/Feed Characteristic/Feed Composition/Feed Ingredient/Forage Plants/Forage Trees/Pterocarpus erinaceus/Pterocarpus erinaceus Leaves/Pterocarpus erinaceus Leaves Dried</v>
      </c>
      <c r="B1425" s="207" t="s">
        <v>22470</v>
      </c>
      <c r="C1425" s="207" t="s">
        <v>17896</v>
      </c>
      <c r="D1425" s="207" t="s">
        <v>17898</v>
      </c>
      <c r="E1425" s="207" t="s">
        <v>17908</v>
      </c>
      <c r="F1425" s="207" t="s">
        <v>18308</v>
      </c>
      <c r="G1425" s="207" t="s">
        <v>18309</v>
      </c>
      <c r="H1425" s="207" t="s">
        <v>20736</v>
      </c>
      <c r="I1425" s="207" t="s">
        <v>21507</v>
      </c>
      <c r="J1425" s="207" t="s">
        <v>9609</v>
      </c>
      <c r="K1425" s="207" t="s">
        <v>22471</v>
      </c>
      <c r="L1425" s="207" t="s">
        <v>22472</v>
      </c>
      <c r="M1425" t="str" cm="1">
        <f t="array" ref="M1425">LOOKUP(2,1/(C1425:L1425&lt;&gt;""),C1425:L1425)</f>
        <v>Pterocarpus erinaceus Leaves Dried</v>
      </c>
      <c r="N1425" s="207"/>
      <c r="O1425" s="207"/>
      <c r="P1425" s="207"/>
      <c r="Q1425" s="207"/>
      <c r="R1425" s="207"/>
      <c r="S1425" s="207"/>
      <c r="T1425" s="207"/>
      <c r="U1425" s="207" t="s">
        <v>9609</v>
      </c>
      <c r="V1425" s="204" t="s">
        <v>22473</v>
      </c>
      <c r="W1425" s="207"/>
      <c r="X1425" s="207"/>
      <c r="Y1425" s="207"/>
      <c r="Z1425" s="207"/>
      <c r="AA1425" s="209" t="s">
        <v>22474</v>
      </c>
      <c r="AB1425" s="209" t="s">
        <v>4169</v>
      </c>
      <c r="AC1425" s="210" t="s">
        <v>4169</v>
      </c>
      <c r="AD1425" s="210" t="s">
        <v>18766</v>
      </c>
      <c r="AE1425" s="210"/>
      <c r="AF1425" s="210" t="s">
        <v>18767</v>
      </c>
      <c r="AG1425" t="str">
        <f>IFERROR(IF(COUNTIF(C1425:L1425,"Feed Ingredient")&gt;0,INDEX(ani_diet!T:T,MATCH(M1425,ani_diet!D:D,0)),""),"")</f>
        <v>Pterocarpus erinaceus Leaves</v>
      </c>
      <c r="AH1425" s="60" t="str">
        <f>IF(IFERROR(IF(MATCH("Feed Ingredient", AOM[[#This Row],[L1]:[L10]],0)&gt;0, TRUE, FALSE), FALSE)=TRUE,IFERROR(VLOOKUP(M1425, ani_diet!C:C, 1, FALSE), "No Match"),FALSE)</f>
        <v>No Match</v>
      </c>
      <c r="AI1425" t="s">
        <v>3539</v>
      </c>
      <c r="AL1425" t="str">
        <f>IFERROR(IF(COUNTIF(C1425:L1425,"Feed Ingredient")&gt;0,INDEX(ani_diet!T:T,MATCH(M1425,ani_diet!D:D,0)),""),"")</f>
        <v>Pterocarpus erinaceus Leaves</v>
      </c>
    </row>
    <row r="1426" spans="1:38">
      <c r="A1426" t="s">
        <v>22475</v>
      </c>
      <c r="B1426" s="207" t="s">
        <v>22476</v>
      </c>
      <c r="C1426" s="207" t="s">
        <v>17896</v>
      </c>
      <c r="D1426" s="207" t="s">
        <v>17898</v>
      </c>
      <c r="E1426" s="207" t="s">
        <v>17908</v>
      </c>
      <c r="F1426" s="207" t="s">
        <v>18308</v>
      </c>
      <c r="G1426" s="207" t="s">
        <v>18309</v>
      </c>
      <c r="H1426" s="207" t="s">
        <v>20736</v>
      </c>
      <c r="I1426" s="207" t="s">
        <v>21507</v>
      </c>
      <c r="J1426" s="207" t="s">
        <v>9609</v>
      </c>
      <c r="K1426" s="207" t="s">
        <v>22477</v>
      </c>
      <c r="L1426" s="207"/>
      <c r="M1426" t="str" cm="1">
        <f t="array" ref="M1426">LOOKUP(2,1/(C1426:L1426&lt;&gt;""),C1426:L1426)</f>
        <v>Pterocarpus erinaceus Leaves and Twigs</v>
      </c>
      <c r="N1426" s="207"/>
      <c r="O1426" s="207"/>
      <c r="P1426" s="207"/>
      <c r="Q1426" s="207"/>
      <c r="R1426" s="207"/>
      <c r="S1426" s="207"/>
      <c r="T1426" s="207"/>
      <c r="U1426" s="207" t="s">
        <v>9609</v>
      </c>
      <c r="V1426" s="204" t="s">
        <v>22473</v>
      </c>
      <c r="W1426" s="207"/>
      <c r="X1426" s="207"/>
      <c r="Y1426" s="207"/>
      <c r="Z1426" s="207"/>
      <c r="AA1426" s="209" t="s">
        <v>22474</v>
      </c>
      <c r="AB1426" s="209" t="s">
        <v>4169</v>
      </c>
      <c r="AC1426" s="210" t="s">
        <v>4169</v>
      </c>
      <c r="AD1426" s="210" t="s">
        <v>18766</v>
      </c>
      <c r="AE1426" s="210"/>
      <c r="AF1426" s="210" t="s">
        <v>18767</v>
      </c>
      <c r="AG1426" t="str">
        <f>IFERROR(IF(COUNTIF(C1426:L1426,"Feed Ingredient")&gt;0,INDEX(ani_diet!T:T,MATCH(M1426,ani_diet!D:D,0)),""),"")</f>
        <v>Psophocarpus scandens Leaves and Twigs</v>
      </c>
      <c r="AH1426" s="60" t="str">
        <f>IF(IFERROR(IF(MATCH("Feed Ingredient", AOM[[#This Row],[L1]:[L10]],0)&gt;0, TRUE, FALSE), FALSE)=TRUE,IFERROR(VLOOKUP(M1426, ani_diet!C:C, 1, FALSE), "No Match"),FALSE)</f>
        <v>Pterocarpus erinaceus Leaves and Twigs</v>
      </c>
      <c r="AI1426" t="s">
        <v>3539</v>
      </c>
      <c r="AL1426" t="s">
        <v>22471</v>
      </c>
    </row>
    <row r="1427" spans="1:38">
      <c r="A1427" t="str">
        <f>_xlfn.TEXTJOIN("/",TRUE,AOM[[#This Row],[L1]:[L10]])</f>
        <v>Management/Livestock Management/Feed Characteristic/Feed Composition/Feed Ingredient/Forage Plants/Forage Trees/Pterocarpus erinaceus</v>
      </c>
      <c r="B1427" s="207" t="s">
        <v>22478</v>
      </c>
      <c r="C1427" s="207" t="s">
        <v>17896</v>
      </c>
      <c r="D1427" s="207" t="s">
        <v>17898</v>
      </c>
      <c r="E1427" s="207" t="s">
        <v>17908</v>
      </c>
      <c r="F1427" s="207" t="s">
        <v>18308</v>
      </c>
      <c r="G1427" s="207" t="s">
        <v>18309</v>
      </c>
      <c r="H1427" s="207" t="s">
        <v>20736</v>
      </c>
      <c r="I1427" s="207" t="s">
        <v>21507</v>
      </c>
      <c r="J1427" s="207" t="s">
        <v>9609</v>
      </c>
      <c r="K1427" s="207"/>
      <c r="L1427" s="207"/>
      <c r="M1427" t="str" cm="1">
        <f t="array" ref="M1427">LOOKUP(2,1/(C1427:L1427&lt;&gt;""),C1427:L1427)</f>
        <v>Pterocarpus erinaceus</v>
      </c>
      <c r="N1427" s="207" t="s">
        <v>22479</v>
      </c>
      <c r="O1427" s="207"/>
      <c r="P1427" s="207"/>
      <c r="Q1427" s="207"/>
      <c r="R1427" s="207"/>
      <c r="S1427" s="207"/>
      <c r="T1427" s="207"/>
      <c r="U1427" s="207" t="s">
        <v>9609</v>
      </c>
      <c r="V1427" s="204" t="s">
        <v>22473</v>
      </c>
      <c r="W1427" s="207"/>
      <c r="X1427" s="207"/>
      <c r="Y1427" s="207"/>
      <c r="Z1427" s="207"/>
      <c r="AA1427" s="209" t="s">
        <v>22474</v>
      </c>
      <c r="AB1427" s="211" t="s">
        <v>22480</v>
      </c>
      <c r="AC1427" s="210" t="s">
        <v>4169</v>
      </c>
      <c r="AD1427" s="210" t="s">
        <v>18766</v>
      </c>
      <c r="AE1427" s="210"/>
      <c r="AF1427" s="210" t="s">
        <v>18767</v>
      </c>
      <c r="AG1427" t="str">
        <f>IFERROR(IF(COUNTIF(C1427:L1427,"Feed Ingredient")&gt;0,INDEX(ani_diet!T:T,MATCH(M1427,ani_diet!D:D,0)),""),"")</f>
        <v>Psophocarpus scandens</v>
      </c>
      <c r="AH1427" s="60" t="str">
        <f>IF(IFERROR(IF(MATCH("Feed Ingredient", AOM[[#This Row],[L1]:[L10]],0)&gt;0, TRUE, FALSE), FALSE)=TRUE,IFERROR(VLOOKUP(M1427, ani_diet!C:C, 1, FALSE), "No Match"),FALSE)</f>
        <v>Pterocarpus erinaceus</v>
      </c>
      <c r="AI1427" t="s">
        <v>3539</v>
      </c>
      <c r="AL1427" t="str">
        <f>IFERROR(IF(COUNTIF(C1427:L1427,"Feed Ingredient")&gt;0,INDEX(ani_diet!T:T,MATCH(M1427,ani_diet!D:D,0)),""),"")</f>
        <v>Psophocarpus scandens</v>
      </c>
    </row>
    <row r="1428" spans="1:38">
      <c r="A1428" t="str">
        <f>_xlfn.TEXTJOIN("/",TRUE,AOM[[#This Row],[L1]:[L10]])</f>
        <v>Management/Livestock Management/Feed Characteristic/Feed Composition/Feed Ingredient/Forage Plants/Forage Trees/Pterocarpus lucens/Pterocarpus lucens Leaves/Pterocarpus lucens Leaves Dried</v>
      </c>
      <c r="B1428" s="207" t="s">
        <v>22481</v>
      </c>
      <c r="C1428" s="207" t="s">
        <v>17896</v>
      </c>
      <c r="D1428" s="207" t="s">
        <v>17898</v>
      </c>
      <c r="E1428" s="207" t="s">
        <v>17908</v>
      </c>
      <c r="F1428" s="207" t="s">
        <v>18308</v>
      </c>
      <c r="G1428" s="207" t="s">
        <v>18309</v>
      </c>
      <c r="H1428" s="207" t="s">
        <v>20736</v>
      </c>
      <c r="I1428" s="207" t="s">
        <v>21507</v>
      </c>
      <c r="J1428" s="207" t="s">
        <v>9612</v>
      </c>
      <c r="K1428" s="207" t="s">
        <v>22482</v>
      </c>
      <c r="L1428" s="207" t="s">
        <v>22483</v>
      </c>
      <c r="M1428" t="str" cm="1">
        <f t="array" ref="M1428">LOOKUP(2,1/(C1428:L1428&lt;&gt;""),C1428:L1428)</f>
        <v>Pterocarpus lucens Leaves Dried</v>
      </c>
      <c r="N1428" s="207"/>
      <c r="O1428" s="207"/>
      <c r="P1428" s="207"/>
      <c r="Q1428" s="207"/>
      <c r="R1428" s="207"/>
      <c r="S1428" s="207"/>
      <c r="T1428" s="207"/>
      <c r="U1428" s="207" t="s">
        <v>9612</v>
      </c>
      <c r="V1428" s="204" t="s">
        <v>22484</v>
      </c>
      <c r="W1428" s="207"/>
      <c r="X1428" s="207"/>
      <c r="Y1428" s="207"/>
      <c r="Z1428" s="207"/>
      <c r="AA1428" s="209" t="s">
        <v>22485</v>
      </c>
      <c r="AB1428" s="209" t="s">
        <v>4169</v>
      </c>
      <c r="AC1428" s="210" t="s">
        <v>4169</v>
      </c>
      <c r="AD1428" s="210" t="s">
        <v>18766</v>
      </c>
      <c r="AE1428" s="210"/>
      <c r="AF1428" s="210" t="s">
        <v>18767</v>
      </c>
      <c r="AG1428" t="str">
        <f>IFERROR(IF(COUNTIF(C1428:L1428,"Feed Ingredient")&gt;0,INDEX(ani_diet!T:T,MATCH(M1428,ani_diet!D:D,0)),""),"")</f>
        <v>Pterocarpus lucens Leaves</v>
      </c>
      <c r="AH1428" s="60" t="str">
        <f>IF(IFERROR(IF(MATCH("Feed Ingredient", AOM[[#This Row],[L1]:[L10]],0)&gt;0, TRUE, FALSE), FALSE)=TRUE,IFERROR(VLOOKUP(M1428, ani_diet!C:C, 1, FALSE), "No Match"),FALSE)</f>
        <v>No Match</v>
      </c>
      <c r="AI1428" t="s">
        <v>3539</v>
      </c>
      <c r="AL1428" t="str">
        <f>IFERROR(IF(COUNTIF(C1428:L1428,"Feed Ingredient")&gt;0,INDEX(ani_diet!T:T,MATCH(M1428,ani_diet!D:D,0)),""),"")</f>
        <v>Pterocarpus lucens Leaves</v>
      </c>
    </row>
    <row r="1429" spans="1:38">
      <c r="A1429" t="str">
        <f>_xlfn.TEXTJOIN("/",TRUE,AOM[[#This Row],[L1]:[L10]])</f>
        <v>Management/Livestock Management/Feed Characteristic/Feed Composition/Feed Ingredient/Forage Plants/Forage Trees/Pterocarpus lucens/Pterocarpus lucens Leaves</v>
      </c>
      <c r="B1429" s="207" t="s">
        <v>22486</v>
      </c>
      <c r="C1429" s="207" t="s">
        <v>17896</v>
      </c>
      <c r="D1429" s="207" t="s">
        <v>17898</v>
      </c>
      <c r="E1429" s="207" t="s">
        <v>17908</v>
      </c>
      <c r="F1429" s="207" t="s">
        <v>18308</v>
      </c>
      <c r="G1429" s="207" t="s">
        <v>18309</v>
      </c>
      <c r="H1429" s="207" t="s">
        <v>20736</v>
      </c>
      <c r="I1429" s="207" t="s">
        <v>21507</v>
      </c>
      <c r="J1429" s="207" t="s">
        <v>9612</v>
      </c>
      <c r="K1429" s="207" t="s">
        <v>22482</v>
      </c>
      <c r="L1429" s="207"/>
      <c r="M1429" t="str" cm="1">
        <f t="array" ref="M1429">LOOKUP(2,1/(C1429:L1429&lt;&gt;""),C1429:L1429)</f>
        <v>Pterocarpus lucens Leaves</v>
      </c>
      <c r="N1429" s="207"/>
      <c r="O1429" s="207"/>
      <c r="P1429" s="207"/>
      <c r="Q1429" s="207"/>
      <c r="R1429" s="207"/>
      <c r="S1429" s="207"/>
      <c r="T1429" s="207"/>
      <c r="U1429" s="207" t="s">
        <v>9612</v>
      </c>
      <c r="V1429" s="204" t="s">
        <v>22484</v>
      </c>
      <c r="W1429" s="207"/>
      <c r="X1429" s="207"/>
      <c r="Y1429" s="207"/>
      <c r="Z1429" s="207"/>
      <c r="AA1429" s="209" t="s">
        <v>22485</v>
      </c>
      <c r="AB1429" s="209" t="s">
        <v>4169</v>
      </c>
      <c r="AC1429" s="210" t="s">
        <v>4169</v>
      </c>
      <c r="AD1429" s="210" t="s">
        <v>18766</v>
      </c>
      <c r="AE1429" s="210"/>
      <c r="AF1429" s="210" t="s">
        <v>18767</v>
      </c>
      <c r="AG1429" t="str">
        <f>IFERROR(IF(COUNTIF(C1429:L1429,"Feed Ingredient")&gt;0,INDEX(ani_diet!T:T,MATCH(M1429,ani_diet!D:D,0)),""),"")</f>
        <v>Pterocarpus erinaceus Leaves</v>
      </c>
      <c r="AH1429" s="60" t="str">
        <f>IF(IFERROR(IF(MATCH("Feed Ingredient", AOM[[#This Row],[L1]:[L10]],0)&gt;0, TRUE, FALSE), FALSE)=TRUE,IFERROR(VLOOKUP(M1429, ani_diet!C:C, 1, FALSE), "No Match"),FALSE)</f>
        <v>Pterocarpus lucens Leaves</v>
      </c>
      <c r="AI1429" t="s">
        <v>22487</v>
      </c>
      <c r="AL1429" t="str">
        <f>IFERROR(IF(COUNTIF(C1429:L1429,"Feed Ingredient")&gt;0,INDEX(ani_diet!T:T,MATCH(M1429,ani_diet!D:D,0)),""),"")</f>
        <v>Pterocarpus erinaceus Leaves</v>
      </c>
    </row>
    <row r="1430" spans="1:38">
      <c r="A1430" t="str">
        <f>_xlfn.TEXTJOIN("/",TRUE,AOM[[#This Row],[L1]:[L10]])</f>
        <v>Management/Livestock Management/Feed Characteristic/Feed Composition/Feed Ingredient/Forage Plants/Forage Trees/Pterocarpus lucens/Pterocarpus lucens Pods/Pterocarpus lucens Pods Dried</v>
      </c>
      <c r="B1430" s="207" t="s">
        <v>22488</v>
      </c>
      <c r="C1430" s="207" t="s">
        <v>17896</v>
      </c>
      <c r="D1430" s="207" t="s">
        <v>17898</v>
      </c>
      <c r="E1430" s="207" t="s">
        <v>17908</v>
      </c>
      <c r="F1430" s="207" t="s">
        <v>18308</v>
      </c>
      <c r="G1430" s="207" t="s">
        <v>18309</v>
      </c>
      <c r="H1430" s="207" t="s">
        <v>20736</v>
      </c>
      <c r="I1430" s="207" t="s">
        <v>21507</v>
      </c>
      <c r="J1430" s="207" t="s">
        <v>9612</v>
      </c>
      <c r="K1430" s="207" t="s">
        <v>22489</v>
      </c>
      <c r="L1430" s="207" t="s">
        <v>22490</v>
      </c>
      <c r="M1430" t="str" cm="1">
        <f t="array" ref="M1430">LOOKUP(2,1/(C1430:L1430&lt;&gt;""),C1430:L1430)</f>
        <v>Pterocarpus lucens Pods Dried</v>
      </c>
      <c r="N1430" s="207"/>
      <c r="O1430" s="207"/>
      <c r="P1430" s="207"/>
      <c r="Q1430" s="207"/>
      <c r="R1430" s="207"/>
      <c r="S1430" s="207"/>
      <c r="T1430" s="207"/>
      <c r="U1430" s="207" t="s">
        <v>9612</v>
      </c>
      <c r="V1430" s="204" t="s">
        <v>22484</v>
      </c>
      <c r="W1430" s="207"/>
      <c r="X1430" s="207"/>
      <c r="Y1430" s="207"/>
      <c r="Z1430" s="207"/>
      <c r="AA1430" s="209" t="s">
        <v>22485</v>
      </c>
      <c r="AB1430" s="209" t="s">
        <v>4169</v>
      </c>
      <c r="AC1430" s="210" t="s">
        <v>4169</v>
      </c>
      <c r="AD1430" s="210" t="s">
        <v>4169</v>
      </c>
      <c r="AE1430" s="210"/>
      <c r="AF1430" s="210" t="s">
        <v>18767</v>
      </c>
      <c r="AG1430" t="str">
        <f>IFERROR(IF(COUNTIF(C1430:L1430,"Feed Ingredient")&gt;0,INDEX(ani_diet!T:T,MATCH(M1430,ani_diet!D:D,0)),""),"")</f>
        <v>Pterocarpus lucens Pods</v>
      </c>
      <c r="AH1430" s="60" t="str">
        <f>IF(IFERROR(IF(MATCH("Feed Ingredient", AOM[[#This Row],[L1]:[L10]],0)&gt;0, TRUE, FALSE), FALSE)=TRUE,IFERROR(VLOOKUP(M1430, ani_diet!C:C, 1, FALSE), "No Match"),FALSE)</f>
        <v>No Match</v>
      </c>
      <c r="AI1430" t="s">
        <v>22487</v>
      </c>
      <c r="AL1430" t="str">
        <f>IFERROR(IF(COUNTIF(C1430:L1430,"Feed Ingredient")&gt;0,INDEX(ani_diet!T:T,MATCH(M1430,ani_diet!D:D,0)),""),"")</f>
        <v>Pterocarpus lucens Pods</v>
      </c>
    </row>
    <row r="1431" spans="1:38">
      <c r="A1431" t="str">
        <f>_xlfn.TEXTJOIN("/",TRUE,AOM[[#This Row],[L1]:[L10]])</f>
        <v>Management/Livestock Management/Feed Characteristic/Feed Composition/Feed Ingredient/Forage Plants/Forage Trees/Pterocarpus lucens/Pterocarpus lucens Pods</v>
      </c>
      <c r="B1431" s="207" t="s">
        <v>22491</v>
      </c>
      <c r="C1431" s="207" t="s">
        <v>17896</v>
      </c>
      <c r="D1431" s="207" t="s">
        <v>17898</v>
      </c>
      <c r="E1431" s="207" t="s">
        <v>17908</v>
      </c>
      <c r="F1431" s="207" t="s">
        <v>18308</v>
      </c>
      <c r="G1431" s="207" t="s">
        <v>18309</v>
      </c>
      <c r="H1431" s="207" t="s">
        <v>20736</v>
      </c>
      <c r="I1431" s="207" t="s">
        <v>21507</v>
      </c>
      <c r="J1431" s="207" t="s">
        <v>9612</v>
      </c>
      <c r="K1431" s="207" t="s">
        <v>22489</v>
      </c>
      <c r="L1431" s="207"/>
      <c r="M1431" t="str" cm="1">
        <f t="array" ref="M1431">LOOKUP(2,1/(C1431:L1431&lt;&gt;""),C1431:L1431)</f>
        <v>Pterocarpus lucens Pods</v>
      </c>
      <c r="N1431" s="207"/>
      <c r="O1431" s="207"/>
      <c r="P1431" s="207"/>
      <c r="Q1431" s="207"/>
      <c r="R1431" s="207"/>
      <c r="S1431" s="207"/>
      <c r="T1431" s="207"/>
      <c r="U1431" s="207" t="s">
        <v>9612</v>
      </c>
      <c r="V1431" s="204" t="s">
        <v>22484</v>
      </c>
      <c r="W1431" s="207"/>
      <c r="X1431" s="207"/>
      <c r="Y1431" s="207"/>
      <c r="Z1431" s="207"/>
      <c r="AA1431" s="209" t="s">
        <v>22485</v>
      </c>
      <c r="AB1431" s="209" t="s">
        <v>4169</v>
      </c>
      <c r="AC1431" s="210" t="s">
        <v>4169</v>
      </c>
      <c r="AD1431" s="210" t="s">
        <v>4169</v>
      </c>
      <c r="AE1431" s="210"/>
      <c r="AF1431" s="210" t="s">
        <v>18767</v>
      </c>
      <c r="AG1431" t="str">
        <f>IFERROR(IF(COUNTIF(C1431:L1431,"Feed Ingredient")&gt;0,INDEX(ani_diet!T:T,MATCH(M1431,ani_diet!D:D,0)),""),"")</f>
        <v>Pterocarpus lucens Pods</v>
      </c>
      <c r="AH1431" s="60" t="str">
        <f>IF(IFERROR(IF(MATCH("Feed Ingredient", AOM[[#This Row],[L1]:[L10]],0)&gt;0, TRUE, FALSE), FALSE)=TRUE,IFERROR(VLOOKUP(M1431, ani_diet!C:C, 1, FALSE), "No Match"),FALSE)</f>
        <v>Pterocarpus lucens Pods</v>
      </c>
      <c r="AI1431" t="s">
        <v>22487</v>
      </c>
      <c r="AL1431" t="str">
        <f>IFERROR(IF(COUNTIF(C1431:L1431,"Feed Ingredient")&gt;0,INDEX(ani_diet!T:T,MATCH(M1431,ani_diet!D:D,0)),""),"")</f>
        <v>Pterocarpus lucens Pods</v>
      </c>
    </row>
    <row r="1432" spans="1:38">
      <c r="A1432" t="str">
        <f>_xlfn.TEXTJOIN("/",TRUE,AOM[[#This Row],[L1]:[L10]])</f>
        <v>Management/Livestock Management/Feed Characteristic/Feed Composition/Feed Ingredient/Forage Plants/Forage Trees/Pterocarpus lucens</v>
      </c>
      <c r="B1432" s="207" t="s">
        <v>22492</v>
      </c>
      <c r="C1432" s="207" t="s">
        <v>17896</v>
      </c>
      <c r="D1432" s="207" t="s">
        <v>17898</v>
      </c>
      <c r="E1432" s="207" t="s">
        <v>17908</v>
      </c>
      <c r="F1432" s="207" t="s">
        <v>18308</v>
      </c>
      <c r="G1432" s="207" t="s">
        <v>18309</v>
      </c>
      <c r="H1432" s="207" t="s">
        <v>20736</v>
      </c>
      <c r="I1432" s="207" t="s">
        <v>21507</v>
      </c>
      <c r="J1432" s="207" t="s">
        <v>9612</v>
      </c>
      <c r="K1432" s="207"/>
      <c r="L1432" s="207"/>
      <c r="M1432" t="str" cm="1">
        <f t="array" ref="M1432">LOOKUP(2,1/(C1432:L1432&lt;&gt;""),C1432:L1432)</f>
        <v>Pterocarpus lucens</v>
      </c>
      <c r="N1432" s="207"/>
      <c r="O1432" s="207"/>
      <c r="P1432" s="207"/>
      <c r="Q1432" s="207"/>
      <c r="R1432" s="207"/>
      <c r="S1432" s="207"/>
      <c r="T1432" s="207"/>
      <c r="U1432" s="207" t="s">
        <v>9612</v>
      </c>
      <c r="V1432" s="204" t="s">
        <v>22484</v>
      </c>
      <c r="W1432" s="207"/>
      <c r="X1432" s="207"/>
      <c r="Y1432" s="207"/>
      <c r="Z1432" s="207"/>
      <c r="AA1432" s="209" t="s">
        <v>22485</v>
      </c>
      <c r="AB1432" s="209" t="s">
        <v>4169</v>
      </c>
      <c r="AC1432" s="210" t="s">
        <v>4169</v>
      </c>
      <c r="AD1432" s="210" t="s">
        <v>18766</v>
      </c>
      <c r="AE1432" s="210"/>
      <c r="AF1432" s="210" t="s">
        <v>18767</v>
      </c>
      <c r="AG1432" t="str">
        <f>IFERROR(IF(COUNTIF(C1432:L1432,"Feed Ingredient")&gt;0,INDEX(ani_diet!T:T,MATCH(M1432,ani_diet!D:D,0)),""),"")</f>
        <v>Pterocarpus erinaceus</v>
      </c>
      <c r="AH1432" s="60" t="str">
        <f>IF(IFERROR(IF(MATCH("Feed Ingredient", AOM[[#This Row],[L1]:[L10]],0)&gt;0, TRUE, FALSE), FALSE)=TRUE,IFERROR(VLOOKUP(M1432, ani_diet!C:C, 1, FALSE), "No Match"),FALSE)</f>
        <v>Pterocarpus lucens</v>
      </c>
      <c r="AI1432" t="s">
        <v>22487</v>
      </c>
      <c r="AL1432" t="str">
        <f>IFERROR(IF(COUNTIF(C1432:L1432,"Feed Ingredient")&gt;0,INDEX(ani_diet!T:T,MATCH(M1432,ani_diet!D:D,0)),""),"")</f>
        <v>Pterocarpus erinaceus</v>
      </c>
    </row>
    <row r="1433" spans="1:38">
      <c r="A1433" t="str">
        <f>_xlfn.TEXTJOIN("/",TRUE,AOM[[#This Row],[L1]:[L10]])</f>
        <v>Management/Livestock Management/Feed Characteristic/Feed Composition/Feed Ingredient/Forage Plants/Forage Trees/Quercus ilex/Quercus ilex Nut</v>
      </c>
      <c r="B1433" s="207" t="s">
        <v>22493</v>
      </c>
      <c r="C1433" s="207" t="s">
        <v>17896</v>
      </c>
      <c r="D1433" s="207" t="s">
        <v>17898</v>
      </c>
      <c r="E1433" s="207" t="s">
        <v>17908</v>
      </c>
      <c r="F1433" s="207" t="s">
        <v>18308</v>
      </c>
      <c r="G1433" s="207" t="s">
        <v>18309</v>
      </c>
      <c r="H1433" s="207" t="s">
        <v>20736</v>
      </c>
      <c r="I1433" s="207" t="s">
        <v>21507</v>
      </c>
      <c r="J1433" s="207" t="s">
        <v>22494</v>
      </c>
      <c r="K1433" s="207" t="s">
        <v>22495</v>
      </c>
      <c r="L1433" s="207"/>
      <c r="M1433" t="str" cm="1">
        <f t="array" ref="M1433">LOOKUP(2,1/(C1433:L1433&lt;&gt;""),C1433:L1433)</f>
        <v>Quercus ilex Nut</v>
      </c>
      <c r="N1433" s="207" t="s">
        <v>22496</v>
      </c>
      <c r="O1433" s="207"/>
      <c r="P1433" s="207"/>
      <c r="Q1433" s="207"/>
      <c r="R1433" s="207"/>
      <c r="S1433" s="207"/>
      <c r="T1433" s="207"/>
      <c r="U1433" s="207" t="s">
        <v>22497</v>
      </c>
      <c r="V1433" s="204" t="s">
        <v>22498</v>
      </c>
      <c r="W1433" s="207"/>
      <c r="X1433" s="207"/>
      <c r="Y1433" s="207"/>
      <c r="Z1433" s="207"/>
      <c r="AA1433" s="209" t="s">
        <v>22499</v>
      </c>
      <c r="AB1433" s="209" t="s">
        <v>4169</v>
      </c>
      <c r="AC1433" s="210" t="s">
        <v>4169</v>
      </c>
      <c r="AD1433" s="210" t="s">
        <v>4169</v>
      </c>
      <c r="AE1433" s="210"/>
      <c r="AF1433" s="210" t="s">
        <v>18767</v>
      </c>
      <c r="AG1433" t="str">
        <f>IFERROR(IF(COUNTIF(C1433:L1433,"Feed Ingredient")&gt;0,INDEX(ani_diet!T:T,MATCH(M1433,ani_diet!D:D,0)),""),"")</f>
        <v>Pueraria phaseoloides Nut</v>
      </c>
      <c r="AH1433" s="60" t="str">
        <f>IF(IFERROR(IF(MATCH("Feed Ingredient", AOM[[#This Row],[L1]:[L10]],0)&gt;0, TRUE, FALSE), FALSE)=TRUE,IFERROR(VLOOKUP(M1433, ani_diet!C:C, 1, FALSE), "No Match"),FALSE)</f>
        <v>Quercus ilex Nut</v>
      </c>
      <c r="AI1433" t="s">
        <v>22487</v>
      </c>
      <c r="AL1433" t="str">
        <f>IFERROR(IF(COUNTIF(C1433:L1433,"Feed Ingredient")&gt;0,INDEX(ani_diet!T:T,MATCH(M1433,ani_diet!D:D,0)),""),"")</f>
        <v>Pueraria phaseoloides Nut</v>
      </c>
    </row>
    <row r="1434" spans="1:38">
      <c r="A1434" t="str">
        <f>_xlfn.TEXTJOIN("/",TRUE,AOM[[#This Row],[L1]:[L10]])</f>
        <v>Management/Livestock Management/Feed Characteristic/Feed Composition/Feed Ingredient/Forage Plants/Forage Trees/Quercus ilex</v>
      </c>
      <c r="B1434" s="207" t="s">
        <v>22500</v>
      </c>
      <c r="C1434" s="207" t="s">
        <v>17896</v>
      </c>
      <c r="D1434" s="207" t="s">
        <v>17898</v>
      </c>
      <c r="E1434" s="207" t="s">
        <v>17908</v>
      </c>
      <c r="F1434" s="207" t="s">
        <v>18308</v>
      </c>
      <c r="G1434" s="207" t="s">
        <v>18309</v>
      </c>
      <c r="H1434" s="207" t="s">
        <v>20736</v>
      </c>
      <c r="I1434" s="207" t="s">
        <v>21507</v>
      </c>
      <c r="J1434" s="207" t="s">
        <v>22494</v>
      </c>
      <c r="K1434" s="207"/>
      <c r="L1434" s="207"/>
      <c r="M1434" t="str" cm="1">
        <f t="array" ref="M1434">LOOKUP(2,1/(C1434:L1434&lt;&gt;""),C1434:L1434)</f>
        <v>Quercus ilex</v>
      </c>
      <c r="N1434" s="207"/>
      <c r="O1434" s="207"/>
      <c r="P1434" s="207"/>
      <c r="Q1434" s="207"/>
      <c r="R1434" s="207"/>
      <c r="S1434" s="207"/>
      <c r="T1434" s="207"/>
      <c r="U1434" s="207" t="s">
        <v>22497</v>
      </c>
      <c r="V1434" s="204" t="s">
        <v>22498</v>
      </c>
      <c r="W1434" s="207"/>
      <c r="X1434" s="207"/>
      <c r="Y1434" s="207"/>
      <c r="Z1434" s="207"/>
      <c r="AA1434" s="209" t="s">
        <v>22499</v>
      </c>
      <c r="AB1434" s="209" t="s">
        <v>4169</v>
      </c>
      <c r="AC1434" s="210" t="s">
        <v>4169</v>
      </c>
      <c r="AD1434" s="210" t="s">
        <v>4169</v>
      </c>
      <c r="AE1434" s="210"/>
      <c r="AF1434" s="210" t="s">
        <v>18767</v>
      </c>
      <c r="AG1434" t="str">
        <f>IFERROR(IF(COUNTIF(C1434:L1434,"Feed Ingredient")&gt;0,INDEX(ani_diet!T:T,MATCH(M1434,ani_diet!D:D,0)),""),"")</f>
        <v>Pueraria phaseoloides</v>
      </c>
      <c r="AH1434" s="60" t="str">
        <f>IF(IFERROR(IF(MATCH("Feed Ingredient", AOM[[#This Row],[L1]:[L10]],0)&gt;0, TRUE, FALSE), FALSE)=TRUE,IFERROR(VLOOKUP(M1434, ani_diet!C:C, 1, FALSE), "No Match"),FALSE)</f>
        <v>Quercus ilex</v>
      </c>
      <c r="AI1434" t="s">
        <v>4169</v>
      </c>
      <c r="AL1434" t="str">
        <f>IFERROR(IF(COUNTIF(C1434:L1434,"Feed Ingredient")&gt;0,INDEX(ani_diet!T:T,MATCH(M1434,ani_diet!D:D,0)),""),"")</f>
        <v>Pueraria phaseoloides</v>
      </c>
    </row>
    <row r="1435" spans="1:38">
      <c r="A1435" t="s">
        <v>22501</v>
      </c>
      <c r="B1435" s="207" t="s">
        <v>22502</v>
      </c>
      <c r="C1435" s="207" t="s">
        <v>17896</v>
      </c>
      <c r="D1435" s="207" t="s">
        <v>17898</v>
      </c>
      <c r="E1435" s="207" t="s">
        <v>17908</v>
      </c>
      <c r="F1435" s="207" t="s">
        <v>18308</v>
      </c>
      <c r="G1435" s="207" t="s">
        <v>18309</v>
      </c>
      <c r="H1435" s="207" t="s">
        <v>20736</v>
      </c>
      <c r="I1435" s="207" t="s">
        <v>21507</v>
      </c>
      <c r="J1435" s="207" t="s">
        <v>9883</v>
      </c>
      <c r="K1435" s="207" t="s">
        <v>22503</v>
      </c>
      <c r="L1435" s="207"/>
      <c r="M1435" t="str" cm="1">
        <f t="array" ref="M1435">LOOKUP(2,1/(C1435:L1435&lt;&gt;""),C1435:L1435)</f>
        <v>Samanea saman Dried Ground</v>
      </c>
      <c r="N1435" s="207" t="s">
        <v>22504</v>
      </c>
      <c r="O1435" s="207"/>
      <c r="P1435" s="207"/>
      <c r="Q1435" s="207"/>
      <c r="R1435" s="207"/>
      <c r="S1435" s="207"/>
      <c r="T1435" s="207"/>
      <c r="U1435" s="207" t="s">
        <v>9883</v>
      </c>
      <c r="V1435" s="212" t="s">
        <v>22505</v>
      </c>
      <c r="W1435" s="207"/>
      <c r="X1435" s="207"/>
      <c r="Y1435" s="207"/>
      <c r="Z1435" s="207"/>
      <c r="AA1435" s="209" t="s">
        <v>9884</v>
      </c>
      <c r="AB1435" s="212" t="s">
        <v>4169</v>
      </c>
      <c r="AC1435" s="210" t="s">
        <v>4169</v>
      </c>
      <c r="AD1435" s="210" t="s">
        <v>18766</v>
      </c>
      <c r="AE1435" s="210"/>
      <c r="AF1435" s="210" t="s">
        <v>18767</v>
      </c>
      <c r="AG1435" t="str">
        <f>IFERROR(IF(COUNTIF(C1435:L1435,"Feed Ingredient")&gt;0,INDEX(ani_diet!T:T,MATCH(M1435,ani_diet!D:D,0)),""),"")</f>
        <v/>
      </c>
      <c r="AH1435" s="60" t="str">
        <f>IF(IFERROR(IF(MATCH("Feed Ingredient", AOM[[#This Row],[L1]:[L10]],0)&gt;0, TRUE, FALSE), FALSE)=TRUE,IFERROR(VLOOKUP(M1435, ani_diet!C:C, 1, FALSE), "No Match"),FALSE)</f>
        <v>No Match</v>
      </c>
      <c r="AI1435" t="s">
        <v>3539</v>
      </c>
      <c r="AL1435" t="str">
        <f>IFERROR(IF(COUNTIF(C1435:L1435,"Feed Ingredient")&gt;0,INDEX(ani_diet!T:T,MATCH(M1435,ani_diet!D:D,0)),""),"")</f>
        <v/>
      </c>
    </row>
    <row r="1436" spans="1:38">
      <c r="A1436" t="s">
        <v>22501</v>
      </c>
      <c r="B1436" s="207" t="s">
        <v>22506</v>
      </c>
      <c r="C1436" s="207" t="s">
        <v>17896</v>
      </c>
      <c r="D1436" s="207" t="s">
        <v>17898</v>
      </c>
      <c r="E1436" s="207" t="s">
        <v>17908</v>
      </c>
      <c r="F1436" s="207" t="s">
        <v>18308</v>
      </c>
      <c r="G1436" s="207" t="s">
        <v>18309</v>
      </c>
      <c r="H1436" s="207" t="s">
        <v>20736</v>
      </c>
      <c r="I1436" s="207" t="s">
        <v>21507</v>
      </c>
      <c r="J1436" s="207" t="s">
        <v>9883</v>
      </c>
      <c r="K1436" s="207" t="s">
        <v>22507</v>
      </c>
      <c r="L1436" s="207"/>
      <c r="M1436" t="str" cm="1">
        <f t="array" ref="M1436">LOOKUP(2,1/(C1436:L1436&lt;&gt;""),C1436:L1436)</f>
        <v>Samanea saman Wilted</v>
      </c>
      <c r="N1436" s="207" t="s">
        <v>22508</v>
      </c>
      <c r="O1436" s="207"/>
      <c r="P1436" s="207"/>
      <c r="Q1436" s="207"/>
      <c r="R1436" s="207"/>
      <c r="S1436" s="207"/>
      <c r="T1436" s="207"/>
      <c r="U1436" s="207" t="s">
        <v>9883</v>
      </c>
      <c r="V1436" s="212" t="s">
        <v>22505</v>
      </c>
      <c r="W1436" s="207"/>
      <c r="X1436" s="207"/>
      <c r="Y1436" s="207"/>
      <c r="Z1436" s="207"/>
      <c r="AA1436" s="209" t="s">
        <v>9884</v>
      </c>
      <c r="AB1436" s="212" t="s">
        <v>4169</v>
      </c>
      <c r="AC1436" s="210" t="s">
        <v>4169</v>
      </c>
      <c r="AD1436" s="210" t="s">
        <v>18766</v>
      </c>
      <c r="AE1436" s="210"/>
      <c r="AF1436" s="210" t="s">
        <v>18767</v>
      </c>
      <c r="AG1436" t="str">
        <f>IFERROR(IF(COUNTIF(C1436:L1436,"Feed Ingredient")&gt;0,INDEX(ani_diet!T:T,MATCH(M1436,ani_diet!D:D,0)),""),"")</f>
        <v>Samanea saman</v>
      </c>
      <c r="AH1436" s="60" t="str">
        <f>IF(IFERROR(IF(MATCH("Feed Ingredient", AOM[[#This Row],[L1]:[L10]],0)&gt;0, TRUE, FALSE), FALSE)=TRUE,IFERROR(VLOOKUP(M1436, ani_diet!C:C, 1, FALSE), "No Match"),FALSE)</f>
        <v>No Match</v>
      </c>
      <c r="AI1436" t="s">
        <v>3539</v>
      </c>
      <c r="AL1436" t="str">
        <f>IFERROR(IF(COUNTIF(C1436:L1436,"Feed Ingredient")&gt;0,INDEX(ani_diet!T:T,MATCH(M1436,ani_diet!D:D,0)),""),"")</f>
        <v>Samanea saman</v>
      </c>
    </row>
    <row r="1437" spans="1:38">
      <c r="A1437" t="str">
        <f>_xlfn.TEXTJOIN("/",TRUE,AOM[[#This Row],[L1]:[L10]])</f>
        <v>Management/Livestock Management/Feed Characteristic/Feed Composition/Feed Ingredient/Forage Plants/Forage Trees/Samanea saman</v>
      </c>
      <c r="B1437" s="207" t="s">
        <v>22509</v>
      </c>
      <c r="C1437" s="207" t="s">
        <v>17896</v>
      </c>
      <c r="D1437" s="207" t="s">
        <v>17898</v>
      </c>
      <c r="E1437" s="207" t="s">
        <v>17908</v>
      </c>
      <c r="F1437" s="207" t="s">
        <v>18308</v>
      </c>
      <c r="G1437" s="207" t="s">
        <v>18309</v>
      </c>
      <c r="H1437" s="207" t="s">
        <v>20736</v>
      </c>
      <c r="I1437" s="207" t="s">
        <v>21507</v>
      </c>
      <c r="J1437" s="207" t="s">
        <v>9883</v>
      </c>
      <c r="K1437" s="207"/>
      <c r="L1437" s="207"/>
      <c r="M1437" t="str" cm="1">
        <f t="array" ref="M1437">LOOKUP(2,1/(C1437:L1437&lt;&gt;""),C1437:L1437)</f>
        <v>Samanea saman</v>
      </c>
      <c r="N1437" s="207" t="s">
        <v>22510</v>
      </c>
      <c r="O1437" s="207"/>
      <c r="P1437" s="207"/>
      <c r="Q1437" s="207"/>
      <c r="R1437" s="207"/>
      <c r="S1437" s="207"/>
      <c r="T1437" s="207"/>
      <c r="U1437" s="207" t="s">
        <v>9883</v>
      </c>
      <c r="V1437" s="211" t="s">
        <v>22505</v>
      </c>
      <c r="W1437" s="207"/>
      <c r="X1437" s="207"/>
      <c r="Y1437" s="207"/>
      <c r="Z1437" s="207"/>
      <c r="AA1437" s="209" t="s">
        <v>9884</v>
      </c>
      <c r="AB1437" s="211" t="s">
        <v>22511</v>
      </c>
      <c r="AC1437" s="210" t="s">
        <v>4169</v>
      </c>
      <c r="AD1437" s="210" t="s">
        <v>18766</v>
      </c>
      <c r="AE1437" s="210"/>
      <c r="AF1437" s="210" t="s">
        <v>18767</v>
      </c>
      <c r="AG1437" t="str">
        <f>IFERROR(IF(COUNTIF(C1437:L1437,"Feed Ingredient")&gt;0,INDEX(ani_diet!T:T,MATCH(M1437,ani_diet!D:D,0)),""),"")</f>
        <v/>
      </c>
      <c r="AH1437" s="60" t="str">
        <f>IF(IFERROR(IF(MATCH("Feed Ingredient", AOM[[#This Row],[L1]:[L10]],0)&gt;0, TRUE, FALSE), FALSE)=TRUE,IFERROR(VLOOKUP(M1437, ani_diet!C:C, 1, FALSE), "No Match"),FALSE)</f>
        <v>Samanea saman</v>
      </c>
      <c r="AI1437" t="s">
        <v>3539</v>
      </c>
      <c r="AL1437" t="str">
        <f>IFERROR(IF(COUNTIF(C1437:L1437,"Feed Ingredient")&gt;0,INDEX(ani_diet!T:T,MATCH(M1437,ani_diet!D:D,0)),""),"")</f>
        <v/>
      </c>
    </row>
    <row r="1438" spans="1:38">
      <c r="A1438" t="str">
        <f>_xlfn.TEXTJOIN("/",TRUE,AOM[[#This Row],[L1]:[L10]])</f>
        <v>Management/Livestock Management/Feed Characteristic/Feed Composition/Feed Ingredient/Forage Plants/Forage Trees/Searsia lancea</v>
      </c>
      <c r="B1438" s="207" t="s">
        <v>22512</v>
      </c>
      <c r="C1438" s="207" t="s">
        <v>17896</v>
      </c>
      <c r="D1438" s="207" t="s">
        <v>17898</v>
      </c>
      <c r="E1438" s="207" t="s">
        <v>17908</v>
      </c>
      <c r="F1438" s="207" t="s">
        <v>18308</v>
      </c>
      <c r="G1438" s="207" t="s">
        <v>18309</v>
      </c>
      <c r="H1438" s="207" t="s">
        <v>20736</v>
      </c>
      <c r="I1438" s="207" t="s">
        <v>21507</v>
      </c>
      <c r="J1438" s="207" t="s">
        <v>22513</v>
      </c>
      <c r="K1438" s="207"/>
      <c r="L1438" s="207"/>
      <c r="M1438" t="str" cm="1">
        <f t="array" ref="M1438">LOOKUP(2,1/(C1438:L1438&lt;&gt;""),C1438:L1438)</f>
        <v>Searsia lancea</v>
      </c>
      <c r="N1438" s="207"/>
      <c r="O1438" s="207"/>
      <c r="P1438" s="207"/>
      <c r="Q1438" s="207"/>
      <c r="R1438" s="207"/>
      <c r="S1438" s="207"/>
      <c r="T1438" s="207"/>
      <c r="U1438" s="207" t="s">
        <v>22513</v>
      </c>
      <c r="V1438" s="211" t="s">
        <v>22514</v>
      </c>
      <c r="W1438" s="207"/>
      <c r="X1438" s="207"/>
      <c r="Y1438" s="207"/>
      <c r="Z1438" s="207"/>
      <c r="AA1438" s="209" t="s">
        <v>22515</v>
      </c>
      <c r="AB1438" s="209" t="s">
        <v>4169</v>
      </c>
      <c r="AC1438" s="210" t="s">
        <v>4169</v>
      </c>
      <c r="AD1438" s="210" t="s">
        <v>18766</v>
      </c>
      <c r="AE1438" s="210"/>
      <c r="AF1438" s="210" t="s">
        <v>18767</v>
      </c>
      <c r="AG1438" t="str">
        <f>IFERROR(IF(COUNTIF(C1438:L1438,"Feed Ingredient")&gt;0,INDEX(ani_diet!T:T,MATCH(M1438,ani_diet!D:D,0)),""),"")</f>
        <v>Schoenefeldia gracilis</v>
      </c>
      <c r="AH1438" s="60" t="str">
        <f>IF(IFERROR(IF(MATCH("Feed Ingredient", AOM[[#This Row],[L1]:[L10]],0)&gt;0, TRUE, FALSE), FALSE)=TRUE,IFERROR(VLOOKUP(M1438, ani_diet!C:C, 1, FALSE), "No Match"),FALSE)</f>
        <v>Searsia lancea</v>
      </c>
      <c r="AI1438" s="220" t="s">
        <v>22516</v>
      </c>
      <c r="AL1438" t="str">
        <f>IFERROR(IF(COUNTIF(C1438:L1438,"Feed Ingredient")&gt;0,INDEX(ani_diet!T:T,MATCH(M1438,ani_diet!D:D,0)),""),"")</f>
        <v>Schoenefeldia gracilis</v>
      </c>
    </row>
    <row r="1439" spans="1:38">
      <c r="A1439" t="str">
        <f>_xlfn.TEXTJOIN("/",TRUE,AOM[[#This Row],[L1]:[L10]])</f>
        <v>Management/Livestock Management/Feed Characteristic/Feed Composition/Feed Ingredient/Forage Plants/Forage Trees/Searsia pyroides</v>
      </c>
      <c r="B1439" s="207" t="s">
        <v>22517</v>
      </c>
      <c r="C1439" s="207" t="s">
        <v>17896</v>
      </c>
      <c r="D1439" s="207" t="s">
        <v>17898</v>
      </c>
      <c r="E1439" s="207" t="s">
        <v>17908</v>
      </c>
      <c r="F1439" s="207" t="s">
        <v>18308</v>
      </c>
      <c r="G1439" s="207" t="s">
        <v>18309</v>
      </c>
      <c r="H1439" s="207" t="s">
        <v>20736</v>
      </c>
      <c r="I1439" s="207" t="s">
        <v>21507</v>
      </c>
      <c r="J1439" s="207" t="s">
        <v>22518</v>
      </c>
      <c r="K1439" s="207"/>
      <c r="L1439" s="207"/>
      <c r="M1439" t="str" cm="1">
        <f t="array" ref="M1439">LOOKUP(2,1/(C1439:L1439&lt;&gt;""),C1439:L1439)</f>
        <v>Searsia pyroides</v>
      </c>
      <c r="N1439" s="207"/>
      <c r="O1439" s="207"/>
      <c r="P1439" s="207"/>
      <c r="Q1439" s="207"/>
      <c r="R1439" s="207"/>
      <c r="S1439" s="207"/>
      <c r="T1439" s="207"/>
      <c r="U1439" s="207" t="s">
        <v>22518</v>
      </c>
      <c r="V1439" s="211" t="s">
        <v>22519</v>
      </c>
      <c r="W1439" s="207"/>
      <c r="X1439" s="207"/>
      <c r="Y1439" s="207"/>
      <c r="Z1439" s="207"/>
      <c r="AA1439" s="209" t="s">
        <v>22520</v>
      </c>
      <c r="AB1439" s="209" t="s">
        <v>4169</v>
      </c>
      <c r="AC1439" s="210" t="s">
        <v>4169</v>
      </c>
      <c r="AD1439" s="210" t="s">
        <v>18766</v>
      </c>
      <c r="AE1439" s="210"/>
      <c r="AF1439" s="210" t="s">
        <v>18767</v>
      </c>
      <c r="AG1439" t="str">
        <f>IFERROR(IF(COUNTIF(C1439:L1439,"Feed Ingredient")&gt;0,INDEX(ani_diet!T:T,MATCH(M1439,ani_diet!D:D,0)),""),"")</f>
        <v>Schoenefeldia gracilis</v>
      </c>
      <c r="AH1439" s="60" t="str">
        <f>IF(IFERROR(IF(MATCH("Feed Ingredient", AOM[[#This Row],[L1]:[L10]],0)&gt;0, TRUE, FALSE), FALSE)=TRUE,IFERROR(VLOOKUP(M1439, ani_diet!C:C, 1, FALSE), "No Match"),FALSE)</f>
        <v>Searsia pyroides</v>
      </c>
      <c r="AI1439" s="220" t="s">
        <v>22521</v>
      </c>
      <c r="AL1439" t="str">
        <f>IFERROR(IF(COUNTIF(C1439:L1439,"Feed Ingredient")&gt;0,INDEX(ani_diet!T:T,MATCH(M1439,ani_diet!D:D,0)),""),"")</f>
        <v>Schoenefeldia gracilis</v>
      </c>
    </row>
    <row r="1440" spans="1:38">
      <c r="A1440" t="str">
        <f>_xlfn.TEXTJOIN("/",TRUE,AOM[[#This Row],[L1]:[L10]])</f>
        <v>Management/Livestock Management/Feed Characteristic/Feed Composition/Feed Ingredient/Forage Plants/Forage Trees/Sesbania/Sesbania Dried</v>
      </c>
      <c r="B1440" s="207" t="s">
        <v>22522</v>
      </c>
      <c r="C1440" s="207" t="s">
        <v>17896</v>
      </c>
      <c r="D1440" s="207" t="s">
        <v>17898</v>
      </c>
      <c r="E1440" s="207" t="s">
        <v>17908</v>
      </c>
      <c r="F1440" s="207" t="s">
        <v>18308</v>
      </c>
      <c r="G1440" s="207" t="s">
        <v>18309</v>
      </c>
      <c r="H1440" s="207" t="s">
        <v>20736</v>
      </c>
      <c r="I1440" s="207" t="s">
        <v>21507</v>
      </c>
      <c r="J1440" s="207" t="s">
        <v>22523</v>
      </c>
      <c r="K1440" s="207" t="s">
        <v>22524</v>
      </c>
      <c r="L1440" s="207"/>
      <c r="M1440" t="str" cm="1">
        <f t="array" ref="M1440">LOOKUP(2,1/(C1440:L1440&lt;&gt;""),C1440:L1440)</f>
        <v>Sesbania Dried</v>
      </c>
      <c r="N1440" s="207"/>
      <c r="O1440" s="207"/>
      <c r="P1440" s="207"/>
      <c r="Q1440" s="207"/>
      <c r="R1440" s="207"/>
      <c r="S1440" s="207"/>
      <c r="T1440" s="207"/>
      <c r="U1440" s="207" t="s">
        <v>22525</v>
      </c>
      <c r="V1440" s="206" t="s">
        <v>22526</v>
      </c>
      <c r="W1440" s="207"/>
      <c r="X1440" s="207"/>
      <c r="Y1440" s="207"/>
      <c r="Z1440" s="207"/>
      <c r="AA1440" s="209" t="s">
        <v>22527</v>
      </c>
      <c r="AB1440" s="209" t="s">
        <v>4169</v>
      </c>
      <c r="AC1440" s="210" t="s">
        <v>4169</v>
      </c>
      <c r="AD1440" s="210" t="s">
        <v>18766</v>
      </c>
      <c r="AE1440" s="210"/>
      <c r="AF1440" s="210" t="s">
        <v>18767</v>
      </c>
      <c r="AG1440" t="str">
        <f>IFERROR(IF(COUNTIF(C1440:L1440,"Feed Ingredient")&gt;0,INDEX(ani_diet!T:T,MATCH(M1440,ani_diet!D:D,0)),""),"")</f>
        <v>Sesamum indicum</v>
      </c>
      <c r="AH1440" s="60" t="str">
        <f>IF(IFERROR(IF(MATCH("Feed Ingredient", AOM[[#This Row],[L1]:[L10]],0)&gt;0, TRUE, FALSE), FALSE)=TRUE,IFERROR(VLOOKUP(M1440, ani_diet!C:C, 1, FALSE), "No Match"),FALSE)</f>
        <v>No Match</v>
      </c>
      <c r="AI1440" t="s">
        <v>22528</v>
      </c>
      <c r="AL1440" t="str">
        <f>IFERROR(IF(COUNTIF(C1440:L1440,"Feed Ingredient")&gt;0,INDEX(ani_diet!T:T,MATCH(M1440,ani_diet!D:D,0)),""),"")</f>
        <v>Sesamum indicum</v>
      </c>
    </row>
    <row r="1441" spans="1:38">
      <c r="A1441" t="str">
        <f>_xlfn.TEXTJOIN("/",TRUE,AOM[[#This Row],[L1]:[L10]])</f>
        <v>Management/Livestock Management/Feed Characteristic/Feed Composition/Feed Ingredient/Forage Plants/Forage Trees/Sesbania goetzei/Sesbania goetzei Dried</v>
      </c>
      <c r="B1441" s="207" t="s">
        <v>22529</v>
      </c>
      <c r="C1441" s="207" t="s">
        <v>17896</v>
      </c>
      <c r="D1441" s="207" t="s">
        <v>17898</v>
      </c>
      <c r="E1441" s="207" t="s">
        <v>17908</v>
      </c>
      <c r="F1441" s="207" t="s">
        <v>18308</v>
      </c>
      <c r="G1441" s="207" t="s">
        <v>18309</v>
      </c>
      <c r="H1441" s="207" t="s">
        <v>20736</v>
      </c>
      <c r="I1441" s="207" t="s">
        <v>21507</v>
      </c>
      <c r="J1441" s="207" t="s">
        <v>9648</v>
      </c>
      <c r="K1441" s="207" t="s">
        <v>22530</v>
      </c>
      <c r="L1441" s="207"/>
      <c r="M1441" t="str" cm="1">
        <f t="array" ref="M1441">LOOKUP(2,1/(C1441:L1441&lt;&gt;""),C1441:L1441)</f>
        <v>Sesbania goetzei Dried</v>
      </c>
      <c r="N1441" s="207"/>
      <c r="O1441" s="207"/>
      <c r="P1441" s="207"/>
      <c r="Q1441" s="207"/>
      <c r="R1441" s="207"/>
      <c r="S1441" s="207"/>
      <c r="T1441" s="207"/>
      <c r="U1441" s="207" t="s">
        <v>9648</v>
      </c>
      <c r="V1441" s="204" t="s">
        <v>22531</v>
      </c>
      <c r="W1441" s="207"/>
      <c r="X1441" s="207"/>
      <c r="Y1441" s="207"/>
      <c r="Z1441" s="207"/>
      <c r="AA1441" s="209" t="s">
        <v>9649</v>
      </c>
      <c r="AB1441" s="209" t="s">
        <v>4169</v>
      </c>
      <c r="AC1441" s="210" t="s">
        <v>4169</v>
      </c>
      <c r="AD1441" s="210" t="s">
        <v>18766</v>
      </c>
      <c r="AE1441" s="210"/>
      <c r="AF1441" s="210" t="s">
        <v>18767</v>
      </c>
      <c r="AG1441" t="str">
        <f>IFERROR(IF(COUNTIF(C1441:L1441,"Feed Ingredient")&gt;0,INDEX(ani_diet!T:T,MATCH(M1441,ani_diet!D:D,0)),""),"")</f>
        <v>Sesbania sp</v>
      </c>
      <c r="AH1441" s="60" t="str">
        <f>IF(IFERROR(IF(MATCH("Feed Ingredient", AOM[[#This Row],[L1]:[L10]],0)&gt;0, TRUE, FALSE), FALSE)=TRUE,IFERROR(VLOOKUP(M1441, ani_diet!C:C, 1, FALSE), "No Match"),FALSE)</f>
        <v>No Match</v>
      </c>
      <c r="AI1441" s="220" t="s">
        <v>3539</v>
      </c>
      <c r="AL1441" t="str">
        <f>IFERROR(IF(COUNTIF(C1441:L1441,"Feed Ingredient")&gt;0,INDEX(ani_diet!T:T,MATCH(M1441,ani_diet!D:D,0)),""),"")</f>
        <v>Sesbania sp</v>
      </c>
    </row>
    <row r="1442" spans="1:38">
      <c r="A1442" t="str">
        <f>_xlfn.TEXTJOIN("/",TRUE,AOM[[#This Row],[L1]:[L10]])</f>
        <v>Management/Livestock Management/Feed Characteristic/Feed Composition/Feed Ingredient/Forage Plants/Forage Trees/Sesbania goetzei/Sesbania goetzei Leaves/Sesbania goetzei Leaves Dried</v>
      </c>
      <c r="B1442" s="207" t="s">
        <v>22532</v>
      </c>
      <c r="C1442" s="207" t="s">
        <v>17896</v>
      </c>
      <c r="D1442" s="207" t="s">
        <v>17898</v>
      </c>
      <c r="E1442" s="207" t="s">
        <v>17908</v>
      </c>
      <c r="F1442" s="207" t="s">
        <v>18308</v>
      </c>
      <c r="G1442" s="207" t="s">
        <v>18309</v>
      </c>
      <c r="H1442" s="207" t="s">
        <v>20736</v>
      </c>
      <c r="I1442" s="207" t="s">
        <v>21507</v>
      </c>
      <c r="J1442" s="207" t="s">
        <v>9648</v>
      </c>
      <c r="K1442" s="207" t="s">
        <v>22533</v>
      </c>
      <c r="L1442" s="207" t="s">
        <v>22534</v>
      </c>
      <c r="M1442" t="str" cm="1">
        <f t="array" ref="M1442">LOOKUP(2,1/(C1442:L1442&lt;&gt;""),C1442:L1442)</f>
        <v>Sesbania goetzei Leaves Dried</v>
      </c>
      <c r="N1442" s="207"/>
      <c r="O1442" s="207"/>
      <c r="P1442" s="207"/>
      <c r="Q1442" s="207"/>
      <c r="R1442" s="207"/>
      <c r="S1442" s="207"/>
      <c r="T1442" s="207"/>
      <c r="U1442" s="207" t="s">
        <v>9648</v>
      </c>
      <c r="V1442" s="204" t="s">
        <v>22531</v>
      </c>
      <c r="W1442" s="207"/>
      <c r="X1442" s="207"/>
      <c r="Y1442" s="207"/>
      <c r="Z1442" s="207"/>
      <c r="AA1442" s="209" t="s">
        <v>9649</v>
      </c>
      <c r="AB1442" s="209" t="s">
        <v>4169</v>
      </c>
      <c r="AC1442" s="210" t="s">
        <v>4169</v>
      </c>
      <c r="AD1442" s="210" t="s">
        <v>18766</v>
      </c>
      <c r="AE1442" s="210"/>
      <c r="AF1442" s="210" t="s">
        <v>18767</v>
      </c>
      <c r="AG1442" t="str">
        <f>IFERROR(IF(COUNTIF(C1442:L1442,"Feed Ingredient")&gt;0,INDEX(ani_diet!T:T,MATCH(M1442,ani_diet!D:D,0)),""),"")</f>
        <v>Sesbania goetzei Leaves</v>
      </c>
      <c r="AH1442" s="60" t="str">
        <f>IF(IFERROR(IF(MATCH("Feed Ingredient", AOM[[#This Row],[L1]:[L10]],0)&gt;0, TRUE, FALSE), FALSE)=TRUE,IFERROR(VLOOKUP(M1442, ani_diet!C:C, 1, FALSE), "No Match"),FALSE)</f>
        <v>No Match</v>
      </c>
      <c r="AI1442" s="220" t="s">
        <v>3539</v>
      </c>
      <c r="AL1442" t="str">
        <f>IFERROR(IF(COUNTIF(C1442:L1442,"Feed Ingredient")&gt;0,INDEX(ani_diet!T:T,MATCH(M1442,ani_diet!D:D,0)),""),"")</f>
        <v>Sesbania goetzei Leaves</v>
      </c>
    </row>
    <row r="1443" spans="1:38">
      <c r="A1443" t="str">
        <f>_xlfn.TEXTJOIN("/",TRUE,AOM[[#This Row],[L1]:[L10]])</f>
        <v>Management/Livestock Management/Feed Characteristic/Feed Composition/Feed Ingredient/Forage Plants/Forage Trees/Sesbania goetzei</v>
      </c>
      <c r="B1443" s="207" t="s">
        <v>22535</v>
      </c>
      <c r="C1443" s="207" t="s">
        <v>17896</v>
      </c>
      <c r="D1443" s="207" t="s">
        <v>17898</v>
      </c>
      <c r="E1443" s="207" t="s">
        <v>17908</v>
      </c>
      <c r="F1443" s="207" t="s">
        <v>18308</v>
      </c>
      <c r="G1443" s="207" t="s">
        <v>18309</v>
      </c>
      <c r="H1443" s="207" t="s">
        <v>20736</v>
      </c>
      <c r="I1443" s="207" t="s">
        <v>21507</v>
      </c>
      <c r="J1443" s="207" t="s">
        <v>9648</v>
      </c>
      <c r="K1443" s="207"/>
      <c r="L1443" s="207"/>
      <c r="M1443" t="str" cm="1">
        <f t="array" ref="M1443">LOOKUP(2,1/(C1443:L1443&lt;&gt;""),C1443:L1443)</f>
        <v>Sesbania goetzei</v>
      </c>
      <c r="N1443" s="207"/>
      <c r="O1443" s="207"/>
      <c r="P1443" s="207"/>
      <c r="Q1443" s="207"/>
      <c r="R1443" s="207"/>
      <c r="S1443" s="207"/>
      <c r="T1443" s="207"/>
      <c r="U1443" s="207" t="s">
        <v>9648</v>
      </c>
      <c r="V1443" s="204" t="s">
        <v>22531</v>
      </c>
      <c r="W1443" s="207"/>
      <c r="X1443" s="207"/>
      <c r="Y1443" s="207"/>
      <c r="Z1443" s="207"/>
      <c r="AA1443" s="209" t="s">
        <v>9649</v>
      </c>
      <c r="AB1443" s="209" t="s">
        <v>4169</v>
      </c>
      <c r="AC1443" s="210" t="s">
        <v>4169</v>
      </c>
      <c r="AD1443" s="210" t="s">
        <v>18766</v>
      </c>
      <c r="AE1443" s="210"/>
      <c r="AF1443" s="210" t="s">
        <v>18767</v>
      </c>
      <c r="AG1443" t="str">
        <f>IFERROR(IF(COUNTIF(C1443:L1443,"Feed Ingredient")&gt;0,INDEX(ani_diet!T:T,MATCH(M1443,ani_diet!D:D,0)),""),"")</f>
        <v>Sesamum indicum</v>
      </c>
      <c r="AH1443" s="60" t="str">
        <f>IF(IFERROR(IF(MATCH("Feed Ingredient", AOM[[#This Row],[L1]:[L10]],0)&gt;0, TRUE, FALSE), FALSE)=TRUE,IFERROR(VLOOKUP(M1443, ani_diet!C:C, 1, FALSE), "No Match"),FALSE)</f>
        <v>Sesbania goetzei</v>
      </c>
      <c r="AI1443" s="220" t="s">
        <v>3539</v>
      </c>
      <c r="AL1443" t="str">
        <f>IFERROR(IF(COUNTIF(C1443:L1443,"Feed Ingredient")&gt;0,INDEX(ani_diet!T:T,MATCH(M1443,ani_diet!D:D,0)),""),"")</f>
        <v>Sesamum indicum</v>
      </c>
    </row>
    <row r="1444" spans="1:38">
      <c r="A1444" t="str">
        <f>_xlfn.TEXTJOIN("/",TRUE,AOM[[#This Row],[L1]:[L10]])</f>
        <v>Management/Livestock Management/Feed Characteristic/Feed Composition/Feed Ingredient/Forage Plants/Forage Trees/Sesbania sesban/Sesbania sesban Dried</v>
      </c>
      <c r="B1444" s="207" t="s">
        <v>22536</v>
      </c>
      <c r="C1444" s="207" t="s">
        <v>17896</v>
      </c>
      <c r="D1444" s="207" t="s">
        <v>17898</v>
      </c>
      <c r="E1444" s="207" t="s">
        <v>17908</v>
      </c>
      <c r="F1444" s="207" t="s">
        <v>18308</v>
      </c>
      <c r="G1444" s="207" t="s">
        <v>18309</v>
      </c>
      <c r="H1444" s="207" t="s">
        <v>20736</v>
      </c>
      <c r="I1444" s="207" t="s">
        <v>21507</v>
      </c>
      <c r="J1444" s="207" t="s">
        <v>9659</v>
      </c>
      <c r="K1444" s="207" t="s">
        <v>22537</v>
      </c>
      <c r="L1444" s="207"/>
      <c r="M1444" t="str" cm="1">
        <f t="array" ref="M1444">LOOKUP(2,1/(C1444:L1444&lt;&gt;""),C1444:L1444)</f>
        <v>Sesbania sesban Dried</v>
      </c>
      <c r="N1444" s="207"/>
      <c r="O1444" s="207"/>
      <c r="P1444" s="207"/>
      <c r="Q1444" s="207"/>
      <c r="R1444" s="207"/>
      <c r="S1444" s="207"/>
      <c r="T1444" s="207"/>
      <c r="U1444" s="207" t="s">
        <v>9659</v>
      </c>
      <c r="V1444" s="204" t="s">
        <v>22538</v>
      </c>
      <c r="W1444" s="207"/>
      <c r="X1444" s="207"/>
      <c r="Y1444" s="207"/>
      <c r="Z1444" s="207"/>
      <c r="AA1444" s="209" t="s">
        <v>9660</v>
      </c>
      <c r="AB1444" s="209" t="s">
        <v>4169</v>
      </c>
      <c r="AC1444" s="210" t="s">
        <v>4169</v>
      </c>
      <c r="AD1444" s="210" t="s">
        <v>18766</v>
      </c>
      <c r="AE1444" s="210"/>
      <c r="AF1444" s="210" t="s">
        <v>18767</v>
      </c>
      <c r="AG1444" t="str">
        <f>IFERROR(IF(COUNTIF(C1444:L1444,"Feed Ingredient")&gt;0,INDEX(ani_diet!T:T,MATCH(M1444,ani_diet!D:D,0)),""),"")</f>
        <v>Sesbania sesban</v>
      </c>
      <c r="AH1444" s="60" t="str">
        <f>IF(IFERROR(IF(MATCH("Feed Ingredient", AOM[[#This Row],[L1]:[L10]],0)&gt;0, TRUE, FALSE), FALSE)=TRUE,IFERROR(VLOOKUP(M1444, ani_diet!C:C, 1, FALSE), "No Match"),FALSE)</f>
        <v>No Match</v>
      </c>
      <c r="AI1444" t="s">
        <v>3539</v>
      </c>
      <c r="AL1444" t="str">
        <f>IFERROR(IF(COUNTIF(C1444:L1444,"Feed Ingredient")&gt;0,INDEX(ani_diet!T:T,MATCH(M1444,ani_diet!D:D,0)),""),"")</f>
        <v>Sesbania sesban</v>
      </c>
    </row>
    <row r="1445" spans="1:38">
      <c r="A1445" t="s">
        <v>22539</v>
      </c>
      <c r="B1445" s="207" t="s">
        <v>22540</v>
      </c>
      <c r="C1445" s="207" t="s">
        <v>17896</v>
      </c>
      <c r="D1445" s="207" t="s">
        <v>17898</v>
      </c>
      <c r="E1445" s="207" t="s">
        <v>17908</v>
      </c>
      <c r="F1445" s="207" t="s">
        <v>18308</v>
      </c>
      <c r="G1445" s="207" t="s">
        <v>18309</v>
      </c>
      <c r="H1445" s="207" t="s">
        <v>20736</v>
      </c>
      <c r="I1445" s="207" t="s">
        <v>21507</v>
      </c>
      <c r="J1445" s="207" t="s">
        <v>9659</v>
      </c>
      <c r="K1445" s="207" t="s">
        <v>22541</v>
      </c>
      <c r="L1445" s="207"/>
      <c r="M1445" t="str" cm="1">
        <f t="array" ref="M1445">LOOKUP(2,1/(C1445:L1445&lt;&gt;""),C1445:L1445)</f>
        <v>Sesbania sesban Ensiled</v>
      </c>
      <c r="N1445" s="207"/>
      <c r="O1445" s="207"/>
      <c r="P1445" s="207"/>
      <c r="Q1445" s="207"/>
      <c r="R1445" s="207"/>
      <c r="S1445" s="207"/>
      <c r="T1445" s="207"/>
      <c r="U1445" s="207" t="s">
        <v>9659</v>
      </c>
      <c r="V1445" s="204" t="s">
        <v>22538</v>
      </c>
      <c r="W1445" s="207"/>
      <c r="X1445" s="207"/>
      <c r="Y1445" s="207"/>
      <c r="Z1445" s="207"/>
      <c r="AA1445" s="209" t="s">
        <v>9660</v>
      </c>
      <c r="AB1445" s="209" t="s">
        <v>4169</v>
      </c>
      <c r="AC1445" s="210" t="s">
        <v>4169</v>
      </c>
      <c r="AD1445" s="210" t="s">
        <v>18766</v>
      </c>
      <c r="AE1445" s="210"/>
      <c r="AF1445" s="210" t="s">
        <v>18767</v>
      </c>
      <c r="AG1445" t="str">
        <f>IFERROR(IF(COUNTIF(C1445:L1445,"Feed Ingredient")&gt;0,INDEX(ani_diet!T:T,MATCH(M1445,ani_diet!D:D,0)),""),"")</f>
        <v>Sesbania sesban</v>
      </c>
      <c r="AH1445" s="60" t="str">
        <f>IF(IFERROR(IF(MATCH("Feed Ingredient", AOM[[#This Row],[L1]:[L10]],0)&gt;0, TRUE, FALSE), FALSE)=TRUE,IFERROR(VLOOKUP(M1445, ani_diet!C:C, 1, FALSE), "No Match"),FALSE)</f>
        <v>No Match</v>
      </c>
      <c r="AI1445" s="220" t="s">
        <v>3539</v>
      </c>
      <c r="AL1445" t="str">
        <f>IFERROR(IF(COUNTIF(C1445:L1445,"Feed Ingredient")&gt;0,INDEX(ani_diet!T:T,MATCH(M1445,ani_diet!D:D,0)),""),"")</f>
        <v>Sesbania sesban</v>
      </c>
    </row>
    <row r="1446" spans="1:38">
      <c r="A1446" t="str">
        <f>_xlfn.TEXTJOIN("/",TRUE,AOM[[#This Row],[L1]:[L10]])</f>
        <v>Management/Livestock Management/Feed Characteristic/Feed Composition/Feed Ingredient/Forage Plants/Forage Trees/Sesbania sesban/Sesbania sesban Leaves/Sesbania sesban Leaves Dried</v>
      </c>
      <c r="B1446" s="207" t="s">
        <v>22542</v>
      </c>
      <c r="C1446" s="207" t="s">
        <v>17896</v>
      </c>
      <c r="D1446" s="207" t="s">
        <v>17898</v>
      </c>
      <c r="E1446" s="207" t="s">
        <v>17908</v>
      </c>
      <c r="F1446" s="207" t="s">
        <v>18308</v>
      </c>
      <c r="G1446" s="207" t="s">
        <v>18309</v>
      </c>
      <c r="H1446" s="207" t="s">
        <v>20736</v>
      </c>
      <c r="I1446" s="207" t="s">
        <v>21507</v>
      </c>
      <c r="J1446" s="207" t="s">
        <v>9659</v>
      </c>
      <c r="K1446" s="207" t="s">
        <v>22543</v>
      </c>
      <c r="L1446" s="207" t="s">
        <v>22544</v>
      </c>
      <c r="M1446" t="str" cm="1">
        <f t="array" ref="M1446">LOOKUP(2,1/(C1446:L1446&lt;&gt;""),C1446:L1446)</f>
        <v>Sesbania sesban Leaves Dried</v>
      </c>
      <c r="N1446" s="207"/>
      <c r="O1446" s="207"/>
      <c r="P1446" s="207"/>
      <c r="Q1446" s="207"/>
      <c r="R1446" s="207"/>
      <c r="S1446" s="207"/>
      <c r="T1446" s="207"/>
      <c r="U1446" s="207" t="s">
        <v>9659</v>
      </c>
      <c r="V1446" s="204" t="s">
        <v>22538</v>
      </c>
      <c r="W1446" s="207"/>
      <c r="X1446" s="207"/>
      <c r="Y1446" s="207"/>
      <c r="Z1446" s="207"/>
      <c r="AA1446" s="209" t="s">
        <v>9660</v>
      </c>
      <c r="AB1446" s="211" t="s">
        <v>22545</v>
      </c>
      <c r="AC1446" s="210" t="s">
        <v>4169</v>
      </c>
      <c r="AD1446" s="210" t="s">
        <v>18766</v>
      </c>
      <c r="AE1446" s="210"/>
      <c r="AF1446" s="210" t="s">
        <v>18767</v>
      </c>
      <c r="AG1446" t="str">
        <f>IFERROR(IF(COUNTIF(C1446:L1446,"Feed Ingredient")&gt;0,INDEX(ani_diet!T:T,MATCH(M1446,ani_diet!D:D,0)),""),"")</f>
        <v>Sesbania sesban Leaves</v>
      </c>
      <c r="AH1446" s="60" t="str">
        <f>IF(IFERROR(IF(MATCH("Feed Ingredient", AOM[[#This Row],[L1]:[L10]],0)&gt;0, TRUE, FALSE), FALSE)=TRUE,IFERROR(VLOOKUP(M1446, ani_diet!C:C, 1, FALSE), "No Match"),FALSE)</f>
        <v>No Match</v>
      </c>
      <c r="AI1446" t="s">
        <v>3539</v>
      </c>
      <c r="AL1446" t="str">
        <f>IFERROR(IF(COUNTIF(C1446:L1446,"Feed Ingredient")&gt;0,INDEX(ani_diet!T:T,MATCH(M1446,ani_diet!D:D,0)),""),"")</f>
        <v>Sesbania sesban Leaves</v>
      </c>
    </row>
    <row r="1447" spans="1:38">
      <c r="A1447" t="s">
        <v>22546</v>
      </c>
      <c r="B1447" s="207" t="s">
        <v>22547</v>
      </c>
      <c r="C1447" s="207" t="s">
        <v>17896</v>
      </c>
      <c r="D1447" s="207" t="s">
        <v>17898</v>
      </c>
      <c r="E1447" s="207" t="s">
        <v>17908</v>
      </c>
      <c r="F1447" s="207" t="s">
        <v>18308</v>
      </c>
      <c r="G1447" s="207" t="s">
        <v>18309</v>
      </c>
      <c r="H1447" s="207" t="s">
        <v>20736</v>
      </c>
      <c r="I1447" s="207" t="s">
        <v>21507</v>
      </c>
      <c r="J1447" s="207" t="s">
        <v>9659</v>
      </c>
      <c r="K1447" s="207" t="s">
        <v>22543</v>
      </c>
      <c r="L1447" s="207" t="s">
        <v>22548</v>
      </c>
      <c r="M1447" t="str" cm="1">
        <f t="array" ref="M1447">LOOKUP(2,1/(C1447:L1447&lt;&gt;""),C1447:L1447)</f>
        <v>Sesbania sesban Leaves Dried Ground</v>
      </c>
      <c r="N1447" s="207"/>
      <c r="O1447" s="207"/>
      <c r="P1447" s="207"/>
      <c r="Q1447" s="207"/>
      <c r="R1447" s="207"/>
      <c r="S1447" s="207"/>
      <c r="T1447" s="207"/>
      <c r="U1447" s="207" t="s">
        <v>9659</v>
      </c>
      <c r="V1447" s="204" t="s">
        <v>22538</v>
      </c>
      <c r="W1447" s="207"/>
      <c r="X1447" s="207"/>
      <c r="Y1447" s="207"/>
      <c r="Z1447" s="207"/>
      <c r="AA1447" s="209" t="s">
        <v>9660</v>
      </c>
      <c r="AB1447" s="212" t="s">
        <v>22545</v>
      </c>
      <c r="AC1447" s="210" t="s">
        <v>4169</v>
      </c>
      <c r="AD1447" s="210" t="s">
        <v>18766</v>
      </c>
      <c r="AE1447" s="210"/>
      <c r="AF1447" s="210" t="s">
        <v>18767</v>
      </c>
      <c r="AG1447" t="str">
        <f>IFERROR(IF(COUNTIF(C1447:L1447,"Feed Ingredient")&gt;0,INDEX(ani_diet!T:T,MATCH(M1447,ani_diet!D:D,0)),""),"")</f>
        <v>Sesbania sesban Leaves</v>
      </c>
      <c r="AH1447" s="60" t="str">
        <f>IF(IFERROR(IF(MATCH("Feed Ingredient", AOM[[#This Row],[L1]:[L10]],0)&gt;0, TRUE, FALSE), FALSE)=TRUE,IFERROR(VLOOKUP(M1447, ani_diet!C:C, 1, FALSE), "No Match"),FALSE)</f>
        <v>No Match</v>
      </c>
      <c r="AI1447" t="s">
        <v>3539</v>
      </c>
      <c r="AL1447" t="str">
        <f>IFERROR(IF(COUNTIF(C1447:L1447,"Feed Ingredient")&gt;0,INDEX(ani_diet!T:T,MATCH(M1447,ani_diet!D:D,0)),""),"")</f>
        <v>Sesbania sesban Leaves</v>
      </c>
    </row>
    <row r="1448" spans="1:38">
      <c r="A1448" t="str">
        <f>_xlfn.TEXTJOIN("/",TRUE,AOM[[#This Row],[L1]:[L10]])</f>
        <v>Management/Livestock Management/Feed Characteristic/Feed Composition/Feed Ingredient/Forage Plants/Forage Trees/Sesbania sesban/Sesbania sesban Leaves/Sesbania sesban Leaves Wilted</v>
      </c>
      <c r="B1448" s="207" t="s">
        <v>22549</v>
      </c>
      <c r="C1448" s="207" t="s">
        <v>17896</v>
      </c>
      <c r="D1448" s="207" t="s">
        <v>17898</v>
      </c>
      <c r="E1448" s="207" t="s">
        <v>17908</v>
      </c>
      <c r="F1448" s="207" t="s">
        <v>18308</v>
      </c>
      <c r="G1448" s="207" t="s">
        <v>18309</v>
      </c>
      <c r="H1448" s="207" t="s">
        <v>20736</v>
      </c>
      <c r="I1448" s="207" t="s">
        <v>21507</v>
      </c>
      <c r="J1448" s="207" t="s">
        <v>9659</v>
      </c>
      <c r="K1448" s="207" t="s">
        <v>22543</v>
      </c>
      <c r="L1448" s="207" t="s">
        <v>22550</v>
      </c>
      <c r="M1448" t="str" cm="1">
        <f t="array" ref="M1448">LOOKUP(2,1/(C1448:L1448&lt;&gt;""),C1448:L1448)</f>
        <v>Sesbania sesban Leaves Wilted</v>
      </c>
      <c r="N1448" s="207"/>
      <c r="O1448" s="207"/>
      <c r="P1448" s="207"/>
      <c r="Q1448" s="207"/>
      <c r="R1448" s="207"/>
      <c r="S1448" s="207"/>
      <c r="T1448" s="207"/>
      <c r="U1448" s="207" t="s">
        <v>9659</v>
      </c>
      <c r="V1448" s="204" t="s">
        <v>22538</v>
      </c>
      <c r="W1448" s="207"/>
      <c r="X1448" s="207"/>
      <c r="Y1448" s="207"/>
      <c r="Z1448" s="207"/>
      <c r="AA1448" s="209" t="s">
        <v>9660</v>
      </c>
      <c r="AB1448" s="209" t="s">
        <v>4169</v>
      </c>
      <c r="AC1448" s="210" t="s">
        <v>4169</v>
      </c>
      <c r="AD1448" s="210" t="s">
        <v>18766</v>
      </c>
      <c r="AE1448" s="210"/>
      <c r="AF1448" s="210" t="s">
        <v>18767</v>
      </c>
      <c r="AG1448" t="str">
        <f>IFERROR(IF(COUNTIF(C1448:L1448,"Feed Ingredient")&gt;0,INDEX(ani_diet!T:T,MATCH(M1448,ani_diet!D:D,0)),""),"")</f>
        <v>Sesbania sesban Leaves</v>
      </c>
      <c r="AH1448" s="60" t="str">
        <f>IF(IFERROR(IF(MATCH("Feed Ingredient", AOM[[#This Row],[L1]:[L10]],0)&gt;0, TRUE, FALSE), FALSE)=TRUE,IFERROR(VLOOKUP(M1448, ani_diet!C:C, 1, FALSE), "No Match"),FALSE)</f>
        <v>No Match</v>
      </c>
      <c r="AI1448" t="s">
        <v>3539</v>
      </c>
      <c r="AL1448" t="str">
        <f>IFERROR(IF(COUNTIF(C1448:L1448,"Feed Ingredient")&gt;0,INDEX(ani_diet!T:T,MATCH(M1448,ani_diet!D:D,0)),""),"")</f>
        <v>Sesbania sesban Leaves</v>
      </c>
    </row>
    <row r="1449" spans="1:38">
      <c r="A1449" t="str">
        <f>_xlfn.TEXTJOIN("/",TRUE,AOM[[#This Row],[L1]:[L10]])</f>
        <v>Management/Livestock Management/Feed Characteristic/Feed Composition/Feed Ingredient/Forage Plants/Forage Trees/Sesbania sesban/Sesbania sesban Leaves</v>
      </c>
      <c r="B1449" s="207" t="s">
        <v>22551</v>
      </c>
      <c r="C1449" s="207" t="s">
        <v>17896</v>
      </c>
      <c r="D1449" s="207" t="s">
        <v>17898</v>
      </c>
      <c r="E1449" s="207" t="s">
        <v>17908</v>
      </c>
      <c r="F1449" s="207" t="s">
        <v>18308</v>
      </c>
      <c r="G1449" s="207" t="s">
        <v>18309</v>
      </c>
      <c r="H1449" s="207" t="s">
        <v>20736</v>
      </c>
      <c r="I1449" s="207" t="s">
        <v>21507</v>
      </c>
      <c r="J1449" s="207" t="s">
        <v>9659</v>
      </c>
      <c r="K1449" s="207" t="s">
        <v>22543</v>
      </c>
      <c r="L1449" s="207"/>
      <c r="M1449" t="str" cm="1">
        <f t="array" ref="M1449">LOOKUP(2,1/(C1449:L1449&lt;&gt;""),C1449:L1449)</f>
        <v>Sesbania sesban Leaves</v>
      </c>
      <c r="N1449" s="207"/>
      <c r="O1449" s="207"/>
      <c r="P1449" s="207"/>
      <c r="Q1449" s="207"/>
      <c r="R1449" s="207"/>
      <c r="S1449" s="207"/>
      <c r="T1449" s="207"/>
      <c r="U1449" s="207" t="s">
        <v>9659</v>
      </c>
      <c r="V1449" s="204" t="s">
        <v>22538</v>
      </c>
      <c r="W1449" s="207"/>
      <c r="X1449" s="207"/>
      <c r="Y1449" s="207"/>
      <c r="Z1449" s="207"/>
      <c r="AA1449" s="209" t="s">
        <v>9660</v>
      </c>
      <c r="AB1449" s="209" t="s">
        <v>4169</v>
      </c>
      <c r="AC1449" s="210" t="s">
        <v>4169</v>
      </c>
      <c r="AD1449" s="210" t="s">
        <v>18766</v>
      </c>
      <c r="AE1449" s="210"/>
      <c r="AF1449" s="210" t="s">
        <v>18767</v>
      </c>
      <c r="AG1449" t="str">
        <f>IFERROR(IF(COUNTIF(C1449:L1449,"Feed Ingredient")&gt;0,INDEX(ani_diet!T:T,MATCH(M1449,ani_diet!D:D,0)),""),"")</f>
        <v>Sesbania sesban Leaves</v>
      </c>
      <c r="AH1449" s="60" t="str">
        <f>IF(IFERROR(IF(MATCH("Feed Ingredient", AOM[[#This Row],[L1]:[L10]],0)&gt;0, TRUE, FALSE), FALSE)=TRUE,IFERROR(VLOOKUP(M1449, ani_diet!C:C, 1, FALSE), "No Match"),FALSE)</f>
        <v>Sesbania sesban Leaves</v>
      </c>
      <c r="AI1449" t="s">
        <v>3539</v>
      </c>
      <c r="AL1449" t="str">
        <f>IFERROR(IF(COUNTIF(C1449:L1449,"Feed Ingredient")&gt;0,INDEX(ani_diet!T:T,MATCH(M1449,ani_diet!D:D,0)),""),"")</f>
        <v>Sesbania sesban Leaves</v>
      </c>
    </row>
    <row r="1450" spans="1:38">
      <c r="A1450" t="str">
        <f>_xlfn.TEXTJOIN("/",TRUE,AOM[[#This Row],[L1]:[L10]])</f>
        <v>Management/Livestock Management/Feed Characteristic/Feed Composition/Feed Ingredient/Forage Plants/Forage Trees/Sesbania sesban/Sesbania sesban Leaves and Twigs/Sesbania sesban Leaves and Twigs Dried</v>
      </c>
      <c r="B1450" s="207" t="s">
        <v>22552</v>
      </c>
      <c r="C1450" s="207" t="s">
        <v>17896</v>
      </c>
      <c r="D1450" s="207" t="s">
        <v>17898</v>
      </c>
      <c r="E1450" s="207" t="s">
        <v>17908</v>
      </c>
      <c r="F1450" s="207" t="s">
        <v>18308</v>
      </c>
      <c r="G1450" s="207" t="s">
        <v>18309</v>
      </c>
      <c r="H1450" s="207" t="s">
        <v>20736</v>
      </c>
      <c r="I1450" s="207" t="s">
        <v>21507</v>
      </c>
      <c r="J1450" s="207" t="s">
        <v>9659</v>
      </c>
      <c r="K1450" s="207" t="s">
        <v>22553</v>
      </c>
      <c r="L1450" s="207" t="s">
        <v>22554</v>
      </c>
      <c r="M1450" t="str" cm="1">
        <f t="array" ref="M1450">LOOKUP(2,1/(C1450:L1450&lt;&gt;""),C1450:L1450)</f>
        <v>Sesbania sesban Leaves and Twigs Dried</v>
      </c>
      <c r="N1450" s="207"/>
      <c r="O1450" s="207"/>
      <c r="P1450" s="207"/>
      <c r="Q1450" s="207"/>
      <c r="R1450" s="207"/>
      <c r="S1450" s="207"/>
      <c r="T1450" s="207"/>
      <c r="U1450" s="207" t="s">
        <v>9659</v>
      </c>
      <c r="V1450" s="204" t="s">
        <v>22538</v>
      </c>
      <c r="W1450" s="207"/>
      <c r="X1450" s="207"/>
      <c r="Y1450" s="207"/>
      <c r="Z1450" s="207"/>
      <c r="AA1450" s="209" t="s">
        <v>9660</v>
      </c>
      <c r="AB1450" s="209" t="s">
        <v>4169</v>
      </c>
      <c r="AC1450" s="210" t="s">
        <v>4169</v>
      </c>
      <c r="AD1450" s="210" t="s">
        <v>18766</v>
      </c>
      <c r="AE1450" s="210"/>
      <c r="AF1450" s="210" t="s">
        <v>18767</v>
      </c>
      <c r="AG1450" t="str">
        <f>IFERROR(IF(COUNTIF(C1450:L1450,"Feed Ingredient")&gt;0,INDEX(ani_diet!T:T,MATCH(M1450,ani_diet!D:D,0)),""),"")</f>
        <v>Sesbania sesban Leaves and Twigs</v>
      </c>
      <c r="AH1450" s="60" t="str">
        <f>IF(IFERROR(IF(MATCH("Feed Ingredient", AOM[[#This Row],[L1]:[L10]],0)&gt;0, TRUE, FALSE), FALSE)=TRUE,IFERROR(VLOOKUP(M1450, ani_diet!C:C, 1, FALSE), "No Match"),FALSE)</f>
        <v>No Match</v>
      </c>
      <c r="AI1450" t="s">
        <v>3539</v>
      </c>
      <c r="AL1450" t="str">
        <f>IFERROR(IF(COUNTIF(C1450:L1450,"Feed Ingredient")&gt;0,INDEX(ani_diet!T:T,MATCH(M1450,ani_diet!D:D,0)),""),"")</f>
        <v>Sesbania sesban Leaves and Twigs</v>
      </c>
    </row>
    <row r="1451" spans="1:38">
      <c r="A1451" t="str">
        <f>_xlfn.TEXTJOIN("/",TRUE,AOM[[#This Row],[L1]:[L10]])</f>
        <v>Management/Livestock Management/Feed Characteristic/Feed Composition/Feed Ingredient/Forage Plants/Forage Trees/Sesbania sesban/Sesbania sesban Leaves and Twigs</v>
      </c>
      <c r="B1451" s="207" t="s">
        <v>22555</v>
      </c>
      <c r="C1451" s="207" t="s">
        <v>17896</v>
      </c>
      <c r="D1451" s="207" t="s">
        <v>17898</v>
      </c>
      <c r="E1451" s="207" t="s">
        <v>17908</v>
      </c>
      <c r="F1451" s="207" t="s">
        <v>18308</v>
      </c>
      <c r="G1451" s="207" t="s">
        <v>18309</v>
      </c>
      <c r="H1451" s="207" t="s">
        <v>20736</v>
      </c>
      <c r="I1451" s="207" t="s">
        <v>21507</v>
      </c>
      <c r="J1451" s="207" t="s">
        <v>9659</v>
      </c>
      <c r="K1451" s="207" t="s">
        <v>22553</v>
      </c>
      <c r="L1451" s="207"/>
      <c r="M1451" t="str" cm="1">
        <f t="array" ref="M1451">LOOKUP(2,1/(C1451:L1451&lt;&gt;""),C1451:L1451)</f>
        <v>Sesbania sesban Leaves and Twigs</v>
      </c>
      <c r="N1451" s="207"/>
      <c r="O1451" s="207"/>
      <c r="P1451" s="207"/>
      <c r="Q1451" s="207"/>
      <c r="R1451" s="207"/>
      <c r="S1451" s="207"/>
      <c r="T1451" s="207"/>
      <c r="U1451" s="207" t="s">
        <v>9659</v>
      </c>
      <c r="V1451" s="204" t="s">
        <v>22538</v>
      </c>
      <c r="W1451" s="207"/>
      <c r="X1451" s="207"/>
      <c r="Y1451" s="207"/>
      <c r="Z1451" s="207"/>
      <c r="AA1451" s="209" t="s">
        <v>9660</v>
      </c>
      <c r="AB1451" s="211" t="s">
        <v>22556</v>
      </c>
      <c r="AC1451" s="210" t="s">
        <v>4169</v>
      </c>
      <c r="AD1451" s="210" t="s">
        <v>18766</v>
      </c>
      <c r="AE1451" s="210"/>
      <c r="AF1451" s="210" t="s">
        <v>18767</v>
      </c>
      <c r="AG1451" t="str">
        <f>IFERROR(IF(COUNTIF(C1451:L1451,"Feed Ingredient")&gt;0,INDEX(ani_diet!T:T,MATCH(M1451,ani_diet!D:D,0)),""),"")</f>
        <v>Sesbania sesban Leaves and Twigs</v>
      </c>
      <c r="AH1451" s="60" t="str">
        <f>IF(IFERROR(IF(MATCH("Feed Ingredient", AOM[[#This Row],[L1]:[L10]],0)&gt;0, TRUE, FALSE), FALSE)=TRUE,IFERROR(VLOOKUP(M1451, ani_diet!C:C, 1, FALSE), "No Match"),FALSE)</f>
        <v>Sesbania sesban Leaves and Twigs</v>
      </c>
      <c r="AI1451" t="s">
        <v>3539</v>
      </c>
      <c r="AL1451" t="str">
        <f>IFERROR(IF(COUNTIF(C1451:L1451,"Feed Ingredient")&gt;0,INDEX(ani_diet!T:T,MATCH(M1451,ani_diet!D:D,0)),""),"")</f>
        <v>Sesbania sesban Leaves and Twigs</v>
      </c>
    </row>
    <row r="1452" spans="1:38">
      <c r="A1452" t="s">
        <v>22557</v>
      </c>
      <c r="B1452" s="207" t="s">
        <v>22558</v>
      </c>
      <c r="C1452" s="207" t="s">
        <v>17896</v>
      </c>
      <c r="D1452" s="207" t="s">
        <v>17898</v>
      </c>
      <c r="E1452" s="207" t="s">
        <v>17908</v>
      </c>
      <c r="F1452" s="207" t="s">
        <v>18308</v>
      </c>
      <c r="G1452" s="207" t="s">
        <v>18309</v>
      </c>
      <c r="H1452" s="207" t="s">
        <v>20736</v>
      </c>
      <c r="I1452" s="207" t="s">
        <v>21507</v>
      </c>
      <c r="J1452" s="207" t="s">
        <v>9659</v>
      </c>
      <c r="K1452" s="207" t="s">
        <v>22559</v>
      </c>
      <c r="L1452" s="207" t="s">
        <v>22560</v>
      </c>
      <c r="M1452" t="str" cm="1">
        <f t="array" ref="M1452">LOOKUP(2,1/(C1452:L1452&lt;&gt;""),C1452:L1452)</f>
        <v>Sesbania sesban Seed Roasted</v>
      </c>
      <c r="N1452" s="207"/>
      <c r="O1452" s="207"/>
      <c r="P1452" s="207"/>
      <c r="Q1452" s="207"/>
      <c r="R1452" s="207"/>
      <c r="S1452" s="207"/>
      <c r="T1452" s="207"/>
      <c r="U1452" s="207" t="s">
        <v>9659</v>
      </c>
      <c r="V1452" s="204" t="s">
        <v>22538</v>
      </c>
      <c r="W1452" s="207"/>
      <c r="X1452" s="207"/>
      <c r="Y1452" s="207"/>
      <c r="Z1452" s="207"/>
      <c r="AA1452" s="209" t="s">
        <v>9660</v>
      </c>
      <c r="AB1452" s="212" t="s">
        <v>22561</v>
      </c>
      <c r="AC1452" s="210" t="s">
        <v>4169</v>
      </c>
      <c r="AD1452" s="210" t="s">
        <v>4169</v>
      </c>
      <c r="AE1452" s="210"/>
      <c r="AF1452" s="210" t="s">
        <v>18767</v>
      </c>
      <c r="AG1452" t="str">
        <f>IFERROR(IF(COUNTIF(C1452:L1452,"Feed Ingredient")&gt;0,INDEX(ani_diet!T:T,MATCH(M1452,ani_diet!D:D,0)),""),"")</f>
        <v>Sesbania sesban Seed</v>
      </c>
      <c r="AH1452" s="60" t="str">
        <f>IF(IFERROR(IF(MATCH("Feed Ingredient", AOM[[#This Row],[L1]:[L10]],0)&gt;0, TRUE, FALSE), FALSE)=TRUE,IFERROR(VLOOKUP(M1452, ani_diet!C:C, 1, FALSE), "No Match"),FALSE)</f>
        <v>No Match</v>
      </c>
      <c r="AI1452" s="220" t="s">
        <v>3539</v>
      </c>
      <c r="AL1452" t="str">
        <f>IFERROR(IF(COUNTIF(C1452:L1452,"Feed Ingredient")&gt;0,INDEX(ani_diet!T:T,MATCH(M1452,ani_diet!D:D,0)),""),"")</f>
        <v>Sesbania sesban Seed</v>
      </c>
    </row>
    <row r="1453" spans="1:38">
      <c r="A1453" t="str">
        <f>_xlfn.TEXTJOIN("/",TRUE,AOM[[#This Row],[L1]:[L10]])</f>
        <v>Management/Livestock Management/Feed Characteristic/Feed Composition/Feed Ingredient/Forage Plants/Forage Trees/Sesbania sesban/Sesbania sesban Seed</v>
      </c>
      <c r="B1453" s="207" t="s">
        <v>22562</v>
      </c>
      <c r="C1453" s="207" t="s">
        <v>17896</v>
      </c>
      <c r="D1453" s="207" t="s">
        <v>17898</v>
      </c>
      <c r="E1453" s="207" t="s">
        <v>17908</v>
      </c>
      <c r="F1453" s="207" t="s">
        <v>18308</v>
      </c>
      <c r="G1453" s="207" t="s">
        <v>18309</v>
      </c>
      <c r="H1453" s="207" t="s">
        <v>20736</v>
      </c>
      <c r="I1453" s="207" t="s">
        <v>21507</v>
      </c>
      <c r="J1453" s="207" t="s">
        <v>9659</v>
      </c>
      <c r="K1453" s="207" t="s">
        <v>22559</v>
      </c>
      <c r="L1453" s="207"/>
      <c r="M1453" t="str" cm="1">
        <f t="array" ref="M1453">LOOKUP(2,1/(C1453:L1453&lt;&gt;""),C1453:L1453)</f>
        <v>Sesbania sesban Seed</v>
      </c>
      <c r="N1453" s="207"/>
      <c r="O1453" s="207"/>
      <c r="P1453" s="207"/>
      <c r="Q1453" s="207"/>
      <c r="R1453" s="207"/>
      <c r="S1453" s="207"/>
      <c r="T1453" s="207"/>
      <c r="U1453" s="207" t="s">
        <v>9659</v>
      </c>
      <c r="V1453" s="204" t="s">
        <v>22538</v>
      </c>
      <c r="W1453" s="207"/>
      <c r="X1453" s="207"/>
      <c r="Y1453" s="207"/>
      <c r="Z1453" s="207"/>
      <c r="AA1453" s="209" t="s">
        <v>9660</v>
      </c>
      <c r="AB1453" s="211" t="s">
        <v>22561</v>
      </c>
      <c r="AC1453" s="210" t="s">
        <v>4169</v>
      </c>
      <c r="AD1453" s="210" t="s">
        <v>4169</v>
      </c>
      <c r="AE1453" s="210"/>
      <c r="AF1453" s="210" t="s">
        <v>18767</v>
      </c>
      <c r="AG1453" t="str">
        <f>IFERROR(IF(COUNTIF(C1453:L1453,"Feed Ingredient")&gt;0,INDEX(ani_diet!T:T,MATCH(M1453,ani_diet!D:D,0)),""),"")</f>
        <v>Sesbania sesban Seed</v>
      </c>
      <c r="AH1453" s="60" t="str">
        <f>IF(IFERROR(IF(MATCH("Feed Ingredient", AOM[[#This Row],[L1]:[L10]],0)&gt;0, TRUE, FALSE), FALSE)=TRUE,IFERROR(VLOOKUP(M1453, ani_diet!C:C, 1, FALSE), "No Match"),FALSE)</f>
        <v>Sesbania sesban Seed</v>
      </c>
      <c r="AI1453" s="220" t="s">
        <v>3539</v>
      </c>
      <c r="AL1453" t="str">
        <f>IFERROR(IF(COUNTIF(C1453:L1453,"Feed Ingredient")&gt;0,INDEX(ani_diet!T:T,MATCH(M1453,ani_diet!D:D,0)),""),"")</f>
        <v>Sesbania sesban Seed</v>
      </c>
    </row>
    <row r="1454" spans="1:38">
      <c r="A1454" t="str">
        <f>_xlfn.TEXTJOIN("/",TRUE,AOM[[#This Row],[L1]:[L10]])</f>
        <v>Management/Livestock Management/Feed Characteristic/Feed Composition/Feed Ingredient/Forage Plants/Forage Trees/Sesbania sesban/Sesbania sesban Stalks/Sesbania sesban Stalks Wilted</v>
      </c>
      <c r="B1454" s="207" t="s">
        <v>22563</v>
      </c>
      <c r="C1454" s="207" t="s">
        <v>17896</v>
      </c>
      <c r="D1454" s="207" t="s">
        <v>17898</v>
      </c>
      <c r="E1454" s="207" t="s">
        <v>17908</v>
      </c>
      <c r="F1454" s="207" t="s">
        <v>18308</v>
      </c>
      <c r="G1454" s="207" t="s">
        <v>18309</v>
      </c>
      <c r="H1454" s="207" t="s">
        <v>20736</v>
      </c>
      <c r="I1454" s="207" t="s">
        <v>21507</v>
      </c>
      <c r="J1454" s="207" t="s">
        <v>9659</v>
      </c>
      <c r="K1454" s="207" t="s">
        <v>22564</v>
      </c>
      <c r="L1454" s="207" t="s">
        <v>22565</v>
      </c>
      <c r="M1454" t="str" cm="1">
        <f t="array" ref="M1454">LOOKUP(2,1/(C1454:L1454&lt;&gt;""),C1454:L1454)</f>
        <v>Sesbania sesban Stalks Wilted</v>
      </c>
      <c r="N1454" s="207"/>
      <c r="O1454" s="207"/>
      <c r="P1454" s="207"/>
      <c r="Q1454" s="207"/>
      <c r="R1454" s="207"/>
      <c r="S1454" s="207"/>
      <c r="T1454" s="207"/>
      <c r="U1454" s="207" t="s">
        <v>9659</v>
      </c>
      <c r="V1454" s="204" t="s">
        <v>22538</v>
      </c>
      <c r="W1454" s="207"/>
      <c r="X1454" s="207"/>
      <c r="Y1454" s="207"/>
      <c r="Z1454" s="207"/>
      <c r="AA1454" s="209" t="s">
        <v>9660</v>
      </c>
      <c r="AB1454" s="209" t="s">
        <v>4169</v>
      </c>
      <c r="AC1454" s="210" t="s">
        <v>4169</v>
      </c>
      <c r="AD1454" s="210" t="s">
        <v>18766</v>
      </c>
      <c r="AE1454" s="210"/>
      <c r="AF1454" s="210" t="s">
        <v>18767</v>
      </c>
      <c r="AG1454" t="str">
        <f>IFERROR(IF(COUNTIF(C1454:L1454,"Feed Ingredient")&gt;0,INDEX(ani_diet!T:T,MATCH(M1454,ani_diet!D:D,0)),""),"")</f>
        <v>Sesbania sesban Stalks</v>
      </c>
      <c r="AH1454" s="60" t="str">
        <f>IF(IFERROR(IF(MATCH("Feed Ingredient", AOM[[#This Row],[L1]:[L10]],0)&gt;0, TRUE, FALSE), FALSE)=TRUE,IFERROR(VLOOKUP(M1454, ani_diet!C:C, 1, FALSE), "No Match"),FALSE)</f>
        <v>No Match</v>
      </c>
      <c r="AI1454" s="220" t="s">
        <v>3539</v>
      </c>
      <c r="AL1454" t="str">
        <f>IFERROR(IF(COUNTIF(C1454:L1454,"Feed Ingredient")&gt;0,INDEX(ani_diet!T:T,MATCH(M1454,ani_diet!D:D,0)),""),"")</f>
        <v>Sesbania sesban Stalks</v>
      </c>
    </row>
    <row r="1455" spans="1:38">
      <c r="A1455" t="str">
        <f>_xlfn.TEXTJOIN("/",TRUE,AOM[[#This Row],[L1]:[L10]])</f>
        <v>Management/Livestock Management/Feed Characteristic/Feed Composition/Feed Ingredient/Forage Plants/Forage Trees/Sesbania sesban</v>
      </c>
      <c r="B1455" s="207" t="s">
        <v>22566</v>
      </c>
      <c r="C1455" s="207" t="s">
        <v>17896</v>
      </c>
      <c r="D1455" s="207" t="s">
        <v>17898</v>
      </c>
      <c r="E1455" s="207" t="s">
        <v>17908</v>
      </c>
      <c r="F1455" s="207" t="s">
        <v>18308</v>
      </c>
      <c r="G1455" s="207" t="s">
        <v>18309</v>
      </c>
      <c r="H1455" s="207" t="s">
        <v>20736</v>
      </c>
      <c r="I1455" s="207" t="s">
        <v>21507</v>
      </c>
      <c r="J1455" s="207" t="s">
        <v>9659</v>
      </c>
      <c r="K1455" s="207"/>
      <c r="L1455" s="207"/>
      <c r="M1455" t="str" cm="1">
        <f t="array" ref="M1455">LOOKUP(2,1/(C1455:L1455&lt;&gt;""),C1455:L1455)</f>
        <v>Sesbania sesban</v>
      </c>
      <c r="N1455" s="207"/>
      <c r="O1455" s="207"/>
      <c r="P1455" s="207"/>
      <c r="Q1455" s="207"/>
      <c r="R1455" s="207"/>
      <c r="S1455" s="207"/>
      <c r="T1455" s="207"/>
      <c r="U1455" s="207" t="s">
        <v>9659</v>
      </c>
      <c r="V1455" s="204" t="s">
        <v>22538</v>
      </c>
      <c r="W1455" s="207"/>
      <c r="X1455" s="207"/>
      <c r="Y1455" s="207"/>
      <c r="Z1455" s="207"/>
      <c r="AA1455" s="209" t="s">
        <v>9660</v>
      </c>
      <c r="AB1455" s="212" t="s">
        <v>22545</v>
      </c>
      <c r="AC1455" s="210" t="s">
        <v>4169</v>
      </c>
      <c r="AD1455" s="210" t="s">
        <v>18766</v>
      </c>
      <c r="AE1455" s="210"/>
      <c r="AF1455" s="210" t="s">
        <v>18767</v>
      </c>
      <c r="AG1455" t="str">
        <f>IFERROR(IF(COUNTIF(C1455:L1455,"Feed Ingredient")&gt;0,INDEX(ani_diet!T:T,MATCH(M1455,ani_diet!D:D,0)),""),"")</f>
        <v>Sesbania goetzei</v>
      </c>
      <c r="AH1455" s="60" t="str">
        <f>IF(IFERROR(IF(MATCH("Feed Ingredient", AOM[[#This Row],[L1]:[L10]],0)&gt;0, TRUE, FALSE), FALSE)=TRUE,IFERROR(VLOOKUP(M1455, ani_diet!C:C, 1, FALSE), "No Match"),FALSE)</f>
        <v>Sesbania sesban</v>
      </c>
      <c r="AI1455" t="s">
        <v>3539</v>
      </c>
      <c r="AL1455" t="str">
        <f>IFERROR(IF(COUNTIF(C1455:L1455,"Feed Ingredient")&gt;0,INDEX(ani_diet!T:T,MATCH(M1455,ani_diet!D:D,0)),""),"")</f>
        <v>Sesbania goetzei</v>
      </c>
    </row>
    <row r="1456" spans="1:38">
      <c r="A1456" t="str">
        <f>_xlfn.TEXTJOIN("/",TRUE,AOM[[#This Row],[L1]:[L10]])</f>
        <v>Management/Livestock Management/Feed Characteristic/Feed Composition/Feed Ingredient/Forage Plants/Forage Trees/Spondias mombin/Spondias mombin Leaves</v>
      </c>
      <c r="B1456" s="207" t="s">
        <v>22567</v>
      </c>
      <c r="C1456" s="207" t="s">
        <v>17896</v>
      </c>
      <c r="D1456" s="207" t="s">
        <v>17898</v>
      </c>
      <c r="E1456" s="207" t="s">
        <v>17908</v>
      </c>
      <c r="F1456" s="207" t="s">
        <v>18308</v>
      </c>
      <c r="G1456" s="207" t="s">
        <v>18309</v>
      </c>
      <c r="H1456" s="207" t="s">
        <v>20736</v>
      </c>
      <c r="I1456" s="207" t="s">
        <v>21507</v>
      </c>
      <c r="J1456" s="207" t="s">
        <v>22568</v>
      </c>
      <c r="K1456" s="207" t="s">
        <v>22569</v>
      </c>
      <c r="L1456" s="207"/>
      <c r="M1456" t="str" cm="1">
        <f t="array" ref="M1456">LOOKUP(2,1/(C1456:L1456&lt;&gt;""),C1456:L1456)</f>
        <v>Spondias mombin Leaves</v>
      </c>
      <c r="N1456" s="207"/>
      <c r="O1456" s="207"/>
      <c r="P1456" s="207"/>
      <c r="Q1456" s="207"/>
      <c r="R1456" s="207"/>
      <c r="S1456" s="207"/>
      <c r="T1456" s="207"/>
      <c r="U1456" s="207" t="s">
        <v>22568</v>
      </c>
      <c r="V1456" s="204" t="s">
        <v>22570</v>
      </c>
      <c r="W1456" s="207"/>
      <c r="X1456" s="207"/>
      <c r="Y1456" s="207"/>
      <c r="Z1456" s="207"/>
      <c r="AA1456" s="209" t="s">
        <v>22571</v>
      </c>
      <c r="AB1456" s="209" t="s">
        <v>4169</v>
      </c>
      <c r="AC1456" s="210" t="s">
        <v>4169</v>
      </c>
      <c r="AD1456" s="210" t="s">
        <v>18766</v>
      </c>
      <c r="AE1456" s="210"/>
      <c r="AF1456" s="210" t="s">
        <v>18767</v>
      </c>
      <c r="AG1456" t="str">
        <f>IFERROR(IF(COUNTIF(C1456:L1456,"Feed Ingredient")&gt;0,INDEX(ani_diet!T:T,MATCH(M1456,ani_diet!D:D,0)),""),"")</f>
        <v>Arthrospir platensis Leaves</v>
      </c>
      <c r="AH1456" s="60" t="str">
        <f>IF(IFERROR(IF(MATCH("Feed Ingredient", AOM[[#This Row],[L1]:[L10]],0)&gt;0, TRUE, FALSE), FALSE)=TRUE,IFERROR(VLOOKUP(M1456, ani_diet!C:C, 1, FALSE), "No Match"),FALSE)</f>
        <v>Spondias mombin Leaves</v>
      </c>
      <c r="AI1456" t="s">
        <v>3539</v>
      </c>
      <c r="AL1456" t="str">
        <f>IFERROR(IF(COUNTIF(C1456:L1456,"Feed Ingredient")&gt;0,INDEX(ani_diet!T:T,MATCH(M1456,ani_diet!D:D,0)),""),"")</f>
        <v>Arthrospir platensis Leaves</v>
      </c>
    </row>
    <row r="1457" spans="1:38">
      <c r="A1457" t="str">
        <f>_xlfn.TEXTJOIN("/",TRUE,AOM[[#This Row],[L1]:[L10]])</f>
        <v>Management/Livestock Management/Feed Characteristic/Feed Composition/Feed Ingredient/Forage Plants/Forage Trees/Spondias mombin</v>
      </c>
      <c r="B1457" s="207" t="s">
        <v>22572</v>
      </c>
      <c r="C1457" s="207" t="s">
        <v>17896</v>
      </c>
      <c r="D1457" s="207" t="s">
        <v>17898</v>
      </c>
      <c r="E1457" s="207" t="s">
        <v>17908</v>
      </c>
      <c r="F1457" s="207" t="s">
        <v>18308</v>
      </c>
      <c r="G1457" s="207" t="s">
        <v>18309</v>
      </c>
      <c r="H1457" s="207" t="s">
        <v>20736</v>
      </c>
      <c r="I1457" s="207" t="s">
        <v>21507</v>
      </c>
      <c r="J1457" s="207" t="s">
        <v>22568</v>
      </c>
      <c r="K1457" s="207"/>
      <c r="L1457" s="207"/>
      <c r="M1457" t="str" cm="1">
        <f t="array" ref="M1457">LOOKUP(2,1/(C1457:L1457&lt;&gt;""),C1457:L1457)</f>
        <v>Spondias mombin</v>
      </c>
      <c r="N1457" s="207" t="s">
        <v>22573</v>
      </c>
      <c r="O1457" s="207"/>
      <c r="P1457" s="207"/>
      <c r="Q1457" s="207"/>
      <c r="R1457" s="207"/>
      <c r="S1457" s="207"/>
      <c r="T1457" s="207"/>
      <c r="U1457" s="207" t="s">
        <v>22568</v>
      </c>
      <c r="V1457" s="204" t="s">
        <v>22570</v>
      </c>
      <c r="W1457" s="207"/>
      <c r="X1457" s="207"/>
      <c r="Y1457" s="207"/>
      <c r="Z1457" s="207"/>
      <c r="AA1457" s="209" t="s">
        <v>22571</v>
      </c>
      <c r="AB1457" s="211" t="s">
        <v>22574</v>
      </c>
      <c r="AC1457" s="210" t="s">
        <v>4169</v>
      </c>
      <c r="AD1457" s="210" t="s">
        <v>18766</v>
      </c>
      <c r="AE1457" s="210"/>
      <c r="AF1457" s="210" t="s">
        <v>18767</v>
      </c>
      <c r="AG1457" t="str">
        <f>IFERROR(IF(COUNTIF(C1457:L1457,"Feed Ingredient")&gt;0,INDEX(ani_diet!T:T,MATCH(M1457,ani_diet!D:D,0)),""),"")</f>
        <v>Arthrospir platensis</v>
      </c>
      <c r="AH1457" s="60" t="str">
        <f>IF(IFERROR(IF(MATCH("Feed Ingredient", AOM[[#This Row],[L1]:[L10]],0)&gt;0, TRUE, FALSE), FALSE)=TRUE,IFERROR(VLOOKUP(M1457, ani_diet!C:C, 1, FALSE), "No Match"),FALSE)</f>
        <v>Spondias mombin</v>
      </c>
      <c r="AI1457" t="s">
        <v>3539</v>
      </c>
      <c r="AL1457" t="str">
        <f>IFERROR(IF(COUNTIF(C1457:L1457,"Feed Ingredient")&gt;0,INDEX(ani_diet!T:T,MATCH(M1457,ani_diet!D:D,0)),""),"")</f>
        <v>Arthrospir platensis</v>
      </c>
    </row>
    <row r="1458" spans="1:38">
      <c r="A1458" t="str">
        <f>_xlfn.TEXTJOIN("/",TRUE,AOM[[#This Row],[L1]:[L10]])</f>
        <v>Management/Livestock Management/Feed Characteristic/Feed Composition/Feed Ingredient/Forage Plants/Forage Trees/Stereospermum kunthianum</v>
      </c>
      <c r="B1458" s="207" t="s">
        <v>22575</v>
      </c>
      <c r="C1458" s="207" t="s">
        <v>17896</v>
      </c>
      <c r="D1458" s="207" t="s">
        <v>17898</v>
      </c>
      <c r="E1458" s="207" t="s">
        <v>17908</v>
      </c>
      <c r="F1458" s="207" t="s">
        <v>18308</v>
      </c>
      <c r="G1458" s="207" t="s">
        <v>18309</v>
      </c>
      <c r="H1458" s="207" t="s">
        <v>20736</v>
      </c>
      <c r="I1458" s="207" t="s">
        <v>21507</v>
      </c>
      <c r="J1458" s="207" t="s">
        <v>22576</v>
      </c>
      <c r="K1458" s="207"/>
      <c r="L1458" s="207"/>
      <c r="M1458" t="str" cm="1">
        <f t="array" ref="M1458">LOOKUP(2,1/(C1458:L1458&lt;&gt;""),C1458:L1458)</f>
        <v>Stereospermum kunthianum</v>
      </c>
      <c r="N1458" s="207"/>
      <c r="O1458" s="207"/>
      <c r="P1458" s="207"/>
      <c r="Q1458" s="207"/>
      <c r="R1458" s="207"/>
      <c r="S1458" s="207"/>
      <c r="T1458" s="207"/>
      <c r="U1458" s="207" t="s">
        <v>22576</v>
      </c>
      <c r="V1458" s="204" t="s">
        <v>22577</v>
      </c>
      <c r="W1458" s="207"/>
      <c r="X1458" s="207"/>
      <c r="Y1458" s="207"/>
      <c r="Z1458" s="207"/>
      <c r="AA1458" s="209" t="s">
        <v>22578</v>
      </c>
      <c r="AB1458" s="209" t="s">
        <v>4169</v>
      </c>
      <c r="AC1458" s="210" t="s">
        <v>4169</v>
      </c>
      <c r="AD1458" s="210" t="s">
        <v>18766</v>
      </c>
      <c r="AE1458" s="210"/>
      <c r="AF1458" s="210" t="s">
        <v>18767</v>
      </c>
      <c r="AG1458" t="str">
        <f>IFERROR(IF(COUNTIF(C1458:L1458,"Feed Ingredient")&gt;0,INDEX(ani_diet!T:T,MATCH(M1458,ani_diet!D:D,0)),""),"")</f>
        <v/>
      </c>
      <c r="AH1458" s="60" t="str">
        <f>IF(IFERROR(IF(MATCH("Feed Ingredient", AOM[[#This Row],[L1]:[L10]],0)&gt;0, TRUE, FALSE), FALSE)=TRUE,IFERROR(VLOOKUP(M1458, ani_diet!C:C, 1, FALSE), "No Match"),FALSE)</f>
        <v>Stereospermum kunthianum</v>
      </c>
      <c r="AI1458" s="220" t="s">
        <v>3539</v>
      </c>
      <c r="AL1458" t="str">
        <f>IFERROR(IF(COUNTIF(C1458:L1458,"Feed Ingredient")&gt;0,INDEX(ani_diet!T:T,MATCH(M1458,ani_diet!D:D,0)),""),"")</f>
        <v/>
      </c>
    </row>
    <row r="1459" spans="1:38">
      <c r="A1459" t="s">
        <v>22579</v>
      </c>
      <c r="B1459" s="207" t="s">
        <v>22580</v>
      </c>
      <c r="C1459" s="207" t="s">
        <v>17896</v>
      </c>
      <c r="D1459" s="207" t="s">
        <v>17898</v>
      </c>
      <c r="E1459" s="207" t="s">
        <v>17908</v>
      </c>
      <c r="F1459" s="207" t="s">
        <v>18308</v>
      </c>
      <c r="G1459" s="207" t="s">
        <v>18309</v>
      </c>
      <c r="H1459" s="207" t="s">
        <v>20736</v>
      </c>
      <c r="I1459" s="207" t="s">
        <v>21507</v>
      </c>
      <c r="J1459" s="207" t="s">
        <v>7668</v>
      </c>
      <c r="K1459" s="207" t="s">
        <v>22581</v>
      </c>
      <c r="L1459" s="207" t="s">
        <v>22582</v>
      </c>
      <c r="M1459" t="str" cm="1">
        <f t="array" ref="M1459">LOOKUP(2,1/(C1459:L1459&lt;&gt;""),C1459:L1459)</f>
        <v>Tectona grandis Leaves Wilted</v>
      </c>
      <c r="N1459" s="207"/>
      <c r="O1459" s="207"/>
      <c r="P1459" s="207"/>
      <c r="Q1459" s="207"/>
      <c r="R1459" s="207"/>
      <c r="S1459" s="207"/>
      <c r="T1459" s="207"/>
      <c r="U1459" s="207" t="s">
        <v>7668</v>
      </c>
      <c r="V1459" s="212" t="s">
        <v>22583</v>
      </c>
      <c r="W1459" s="207"/>
      <c r="X1459" s="207"/>
      <c r="Y1459" s="207"/>
      <c r="Z1459" s="207"/>
      <c r="AA1459" s="209" t="s">
        <v>9910</v>
      </c>
      <c r="AB1459" s="209" t="s">
        <v>4169</v>
      </c>
      <c r="AC1459" s="210" t="s">
        <v>4169</v>
      </c>
      <c r="AD1459" s="210" t="s">
        <v>18766</v>
      </c>
      <c r="AE1459" s="210"/>
      <c r="AF1459" s="210" t="s">
        <v>18767</v>
      </c>
      <c r="AG1459" t="str">
        <f>IFERROR(IF(COUNTIF(C1459:L1459,"Feed Ingredient")&gt;0,INDEX(ani_diet!T:T,MATCH(M1459,ani_diet!D:D,0)),""),"")</f>
        <v>Tectona grandis Leaves</v>
      </c>
      <c r="AH1459" s="60" t="str">
        <f>IF(IFERROR(IF(MATCH("Feed Ingredient", AOM[[#This Row],[L1]:[L10]],0)&gt;0, TRUE, FALSE), FALSE)=TRUE,IFERROR(VLOOKUP(M1459, ani_diet!C:C, 1, FALSE), "No Match"),FALSE)</f>
        <v>No Match</v>
      </c>
      <c r="AI1459" t="s">
        <v>22584</v>
      </c>
      <c r="AL1459" t="str">
        <f>IFERROR(IF(COUNTIF(C1459:L1459,"Feed Ingredient")&gt;0,INDEX(ani_diet!T:T,MATCH(M1459,ani_diet!D:D,0)),""),"")</f>
        <v>Tectona grandis Leaves</v>
      </c>
    </row>
    <row r="1460" spans="1:38">
      <c r="A1460" t="str">
        <f>_xlfn.TEXTJOIN("/",TRUE,AOM[[#This Row],[L1]:[L10]])</f>
        <v>Management/Livestock Management/Feed Characteristic/Feed Composition/Feed Ingredient/Forage Plants/Forage Trees/Tectona grandis/Tectona grandis Leaves</v>
      </c>
      <c r="B1460" s="207" t="s">
        <v>22585</v>
      </c>
      <c r="C1460" s="207" t="s">
        <v>17896</v>
      </c>
      <c r="D1460" s="207" t="s">
        <v>17898</v>
      </c>
      <c r="E1460" s="207" t="s">
        <v>17908</v>
      </c>
      <c r="F1460" s="207" t="s">
        <v>18308</v>
      </c>
      <c r="G1460" s="207" t="s">
        <v>18309</v>
      </c>
      <c r="H1460" s="207" t="s">
        <v>20736</v>
      </c>
      <c r="I1460" s="207" t="s">
        <v>21507</v>
      </c>
      <c r="J1460" s="207" t="s">
        <v>7668</v>
      </c>
      <c r="K1460" s="207" t="s">
        <v>22581</v>
      </c>
      <c r="L1460" s="207"/>
      <c r="M1460" t="str" cm="1">
        <f t="array" ref="M1460">LOOKUP(2,1/(C1460:L1460&lt;&gt;""),C1460:L1460)</f>
        <v>Tectona grandis Leaves</v>
      </c>
      <c r="N1460" s="207"/>
      <c r="O1460" s="207"/>
      <c r="P1460" s="207"/>
      <c r="Q1460" s="207"/>
      <c r="R1460" s="207"/>
      <c r="S1460" s="207"/>
      <c r="T1460" s="207"/>
      <c r="U1460" s="207" t="s">
        <v>7668</v>
      </c>
      <c r="V1460" s="211" t="s">
        <v>22583</v>
      </c>
      <c r="W1460" s="207"/>
      <c r="X1460" s="207"/>
      <c r="Y1460" s="207"/>
      <c r="Z1460" s="207"/>
      <c r="AA1460" s="209" t="s">
        <v>9910</v>
      </c>
      <c r="AB1460" s="209" t="s">
        <v>4169</v>
      </c>
      <c r="AC1460" s="210" t="s">
        <v>4169</v>
      </c>
      <c r="AD1460" s="210" t="s">
        <v>18766</v>
      </c>
      <c r="AE1460" s="210"/>
      <c r="AF1460" s="210" t="s">
        <v>18767</v>
      </c>
      <c r="AG1460" t="str">
        <f>IFERROR(IF(COUNTIF(C1460:L1460,"Feed Ingredient")&gt;0,INDEX(ani_diet!T:T,MATCH(M1460,ani_diet!D:D,0)),""),"")</f>
        <v/>
      </c>
      <c r="AH1460" s="60" t="str">
        <f>IF(IFERROR(IF(MATCH("Feed Ingredient", AOM[[#This Row],[L1]:[L10]],0)&gt;0, TRUE, FALSE), FALSE)=TRUE,IFERROR(VLOOKUP(M1460, ani_diet!C:C, 1, FALSE), "No Match"),FALSE)</f>
        <v>Tectona grandis Leaves</v>
      </c>
      <c r="AI1460" t="s">
        <v>22584</v>
      </c>
      <c r="AL1460" t="str">
        <f>IFERROR(IF(COUNTIF(C1460:L1460,"Feed Ingredient")&gt;0,INDEX(ani_diet!T:T,MATCH(M1460,ani_diet!D:D,0)),""),"")</f>
        <v/>
      </c>
    </row>
    <row r="1461" spans="1:38">
      <c r="A1461" t="s">
        <v>22586</v>
      </c>
      <c r="B1461" s="207" t="s">
        <v>22587</v>
      </c>
      <c r="C1461" s="207" t="s">
        <v>17896</v>
      </c>
      <c r="D1461" s="207" t="s">
        <v>17898</v>
      </c>
      <c r="E1461" s="207" t="s">
        <v>17908</v>
      </c>
      <c r="F1461" s="207" t="s">
        <v>18308</v>
      </c>
      <c r="G1461" s="207" t="s">
        <v>18309</v>
      </c>
      <c r="H1461" s="207" t="s">
        <v>20736</v>
      </c>
      <c r="I1461" s="207" t="s">
        <v>21507</v>
      </c>
      <c r="J1461" s="207" t="s">
        <v>7668</v>
      </c>
      <c r="K1461" s="207" t="s">
        <v>22588</v>
      </c>
      <c r="L1461" s="207"/>
      <c r="M1461" t="str" cm="1">
        <f t="array" ref="M1461">LOOKUP(2,1/(C1461:L1461&lt;&gt;""),C1461:L1461)</f>
        <v>Tectona grandis Wilted</v>
      </c>
      <c r="N1461" s="207"/>
      <c r="O1461" s="207"/>
      <c r="P1461" s="207"/>
      <c r="Q1461" s="207"/>
      <c r="R1461" s="207"/>
      <c r="S1461" s="207"/>
      <c r="T1461" s="207"/>
      <c r="U1461" s="207" t="s">
        <v>7668</v>
      </c>
      <c r="V1461" s="212" t="s">
        <v>22583</v>
      </c>
      <c r="W1461" s="207"/>
      <c r="X1461" s="207"/>
      <c r="Y1461" s="207"/>
      <c r="Z1461" s="207"/>
      <c r="AA1461" s="209" t="s">
        <v>9910</v>
      </c>
      <c r="AB1461" s="209" t="s">
        <v>4169</v>
      </c>
      <c r="AC1461" s="210" t="s">
        <v>4169</v>
      </c>
      <c r="AD1461" s="210" t="s">
        <v>18766</v>
      </c>
      <c r="AE1461" s="210"/>
      <c r="AF1461" s="210" t="s">
        <v>18767</v>
      </c>
      <c r="AG1461" t="str">
        <f>IFERROR(IF(COUNTIF(C1461:L1461,"Feed Ingredient")&gt;0,INDEX(ani_diet!T:T,MATCH(M1461,ani_diet!D:D,0)),""),"")</f>
        <v>Tectona grandis</v>
      </c>
      <c r="AH1461" s="60" t="str">
        <f>IF(IFERROR(IF(MATCH("Feed Ingredient", AOM[[#This Row],[L1]:[L10]],0)&gt;0, TRUE, FALSE), FALSE)=TRUE,IFERROR(VLOOKUP(M1461, ani_diet!C:C, 1, FALSE), "No Match"),FALSE)</f>
        <v>No Match</v>
      </c>
      <c r="AI1461" t="s">
        <v>22589</v>
      </c>
      <c r="AL1461" t="s">
        <v>7668</v>
      </c>
    </row>
    <row r="1462" spans="1:38">
      <c r="A1462" t="str">
        <f>_xlfn.TEXTJOIN("/",TRUE,AOM[[#This Row],[L1]:[L10]])</f>
        <v>Management/Livestock Management/Feed Characteristic/Feed Composition/Feed Ingredient/Forage Plants/Forage Trees/Tectona grandis</v>
      </c>
      <c r="B1462" s="207" t="s">
        <v>22590</v>
      </c>
      <c r="C1462" s="207" t="s">
        <v>17896</v>
      </c>
      <c r="D1462" s="207" t="s">
        <v>17898</v>
      </c>
      <c r="E1462" s="207" t="s">
        <v>17908</v>
      </c>
      <c r="F1462" s="207" t="s">
        <v>18308</v>
      </c>
      <c r="G1462" s="207" t="s">
        <v>18309</v>
      </c>
      <c r="H1462" s="207" t="s">
        <v>20736</v>
      </c>
      <c r="I1462" s="207" t="s">
        <v>21507</v>
      </c>
      <c r="J1462" s="207" t="s">
        <v>7668</v>
      </c>
      <c r="K1462" s="207"/>
      <c r="L1462" s="207"/>
      <c r="M1462" t="str" cm="1">
        <f t="array" ref="M1462">LOOKUP(2,1/(C1462:L1462&lt;&gt;""),C1462:L1462)</f>
        <v>Tectona grandis</v>
      </c>
      <c r="N1462" s="207"/>
      <c r="O1462" s="207"/>
      <c r="P1462" s="207"/>
      <c r="Q1462" s="207"/>
      <c r="R1462" s="207"/>
      <c r="S1462" s="207"/>
      <c r="T1462" s="207"/>
      <c r="U1462" s="207" t="s">
        <v>7668</v>
      </c>
      <c r="V1462" s="211" t="s">
        <v>22583</v>
      </c>
      <c r="W1462" s="207"/>
      <c r="X1462" s="207"/>
      <c r="Y1462" s="207"/>
      <c r="Z1462" s="207"/>
      <c r="AA1462" s="209" t="s">
        <v>9910</v>
      </c>
      <c r="AB1462" s="209" t="s">
        <v>4169</v>
      </c>
      <c r="AC1462" s="210" t="s">
        <v>4169</v>
      </c>
      <c r="AD1462" s="210" t="s">
        <v>18766</v>
      </c>
      <c r="AE1462" s="210"/>
      <c r="AF1462" s="210" t="s">
        <v>18767</v>
      </c>
      <c r="AG1462" t="str">
        <f>IFERROR(IF(COUNTIF(C1462:L1462,"Feed Ingredient")&gt;0,INDEX(ani_diet!T:T,MATCH(M1462,ani_diet!D:D,0)),""),"")</f>
        <v/>
      </c>
      <c r="AH1462" s="60" t="str">
        <f>IF(IFERROR(IF(MATCH("Feed Ingredient", AOM[[#This Row],[L1]:[L10]],0)&gt;0, TRUE, FALSE), FALSE)=TRUE,IFERROR(VLOOKUP(M1462, ani_diet!C:C, 1, FALSE), "No Match"),FALSE)</f>
        <v>Tectona grandis</v>
      </c>
      <c r="AI1462" t="s">
        <v>22589</v>
      </c>
      <c r="AL1462" t="str">
        <f>IFERROR(IF(COUNTIF(C1462:L1462,"Feed Ingredient")&gt;0,INDEX(ani_diet!T:T,MATCH(M1462,ani_diet!D:D,0)),""),"")</f>
        <v/>
      </c>
    </row>
    <row r="1463" spans="1:38">
      <c r="A1463" t="str">
        <f>_xlfn.TEXTJOIN("/",TRUE,AOM[[#This Row],[L1]:[L10]])</f>
        <v>Management/Livestock Management/Feed Characteristic/Feed Composition/Feed Ingredient/Forage Plants/Forage Trees/Terminalia brownii</v>
      </c>
      <c r="B1463" s="207" t="s">
        <v>22591</v>
      </c>
      <c r="C1463" s="207" t="s">
        <v>17896</v>
      </c>
      <c r="D1463" s="207" t="s">
        <v>17898</v>
      </c>
      <c r="E1463" s="207" t="s">
        <v>17908</v>
      </c>
      <c r="F1463" s="207" t="s">
        <v>18308</v>
      </c>
      <c r="G1463" s="207" t="s">
        <v>18309</v>
      </c>
      <c r="H1463" s="207" t="s">
        <v>20736</v>
      </c>
      <c r="I1463" s="207" t="s">
        <v>21507</v>
      </c>
      <c r="J1463" s="207" t="s">
        <v>9683</v>
      </c>
      <c r="K1463" s="207" t="s">
        <v>8288</v>
      </c>
      <c r="L1463" s="207"/>
      <c r="M1463" t="str" cm="1">
        <f t="array" ref="M1463">LOOKUP(2,1/(C1463:L1463&lt;&gt;""),C1463:L1463)</f>
        <v>Terminalia brownii</v>
      </c>
      <c r="N1463" s="207" t="s">
        <v>8288</v>
      </c>
      <c r="O1463" s="207" t="s">
        <v>8288</v>
      </c>
      <c r="P1463" s="207" t="s">
        <v>8288</v>
      </c>
      <c r="Q1463" s="207" t="s">
        <v>8288</v>
      </c>
      <c r="R1463" s="207" t="s">
        <v>8288</v>
      </c>
      <c r="S1463" s="207" t="s">
        <v>22592</v>
      </c>
      <c r="T1463" s="207" t="s">
        <v>8288</v>
      </c>
      <c r="U1463" s="207" t="s">
        <v>9683</v>
      </c>
      <c r="V1463" s="204" t="s">
        <v>22593</v>
      </c>
      <c r="W1463" s="207" t="s">
        <v>8288</v>
      </c>
      <c r="X1463" s="207" t="s">
        <v>8288</v>
      </c>
      <c r="Y1463" s="207" t="s">
        <v>8288</v>
      </c>
      <c r="Z1463" s="207" t="s">
        <v>8288</v>
      </c>
      <c r="AA1463" s="209" t="s">
        <v>9684</v>
      </c>
      <c r="AB1463" s="211" t="s">
        <v>22594</v>
      </c>
      <c r="AC1463" s="210" t="s">
        <v>4169</v>
      </c>
      <c r="AD1463" s="210" t="s">
        <v>18766</v>
      </c>
      <c r="AE1463" s="210"/>
      <c r="AF1463" s="210" t="s">
        <v>18767</v>
      </c>
      <c r="AG1463" t="str">
        <f>IFERROR(IF(COUNTIF(C1463:L1463,"Feed Ingredient")&gt;0,INDEX(ani_diet!T:T,MATCH(M1463,ani_diet!D:D,0)),""),"")</f>
        <v>Tephrosia polystachyum</v>
      </c>
      <c r="AH1463" s="60" t="str">
        <f>IF(IFERROR(IF(MATCH("Feed Ingredient", AOM[[#This Row],[L1]:[L10]],0)&gt;0, TRUE, FALSE), FALSE)=TRUE,IFERROR(VLOOKUP(M1463, ani_diet!C:C, 1, FALSE), "No Match"),FALSE)</f>
        <v>Terminalia brownii</v>
      </c>
      <c r="AI1463" t="s">
        <v>22589</v>
      </c>
      <c r="AL1463" t="str">
        <f>IFERROR(IF(COUNTIF(C1463:L1463,"Feed Ingredient")&gt;0,INDEX(ani_diet!T:T,MATCH(M1463,ani_diet!D:D,0)),""),"")</f>
        <v>Tephrosia polystachyum</v>
      </c>
    </row>
    <row r="1464" spans="1:38">
      <c r="A1464" t="str">
        <f>_xlfn.TEXTJOIN("/",TRUE,AOM[[#This Row],[L1]:[L10]])</f>
        <v>Management/Livestock Management/Feed Characteristic/Feed Composition/Feed Ingredient/Forage Plants/Forage Trees/Terminalia brownii/Terminalia brownii Leaves/Terminalia brownii Leaves Dried</v>
      </c>
      <c r="B1464" s="207" t="s">
        <v>22595</v>
      </c>
      <c r="C1464" s="207" t="s">
        <v>17896</v>
      </c>
      <c r="D1464" s="207" t="s">
        <v>17898</v>
      </c>
      <c r="E1464" s="207" t="s">
        <v>17908</v>
      </c>
      <c r="F1464" s="207" t="s">
        <v>18308</v>
      </c>
      <c r="G1464" s="207" t="s">
        <v>18309</v>
      </c>
      <c r="H1464" s="207" t="s">
        <v>20736</v>
      </c>
      <c r="I1464" s="207" t="s">
        <v>21507</v>
      </c>
      <c r="J1464" s="207" t="s">
        <v>9683</v>
      </c>
      <c r="K1464" s="207" t="s">
        <v>22596</v>
      </c>
      <c r="L1464" s="207" t="s">
        <v>22597</v>
      </c>
      <c r="M1464" t="str" cm="1">
        <f t="array" ref="M1464">LOOKUP(2,1/(C1464:L1464&lt;&gt;""),C1464:L1464)</f>
        <v>Terminalia brownii Leaves Dried</v>
      </c>
      <c r="N1464" s="207" t="s">
        <v>8288</v>
      </c>
      <c r="O1464" s="207" t="s">
        <v>8288</v>
      </c>
      <c r="P1464" s="207" t="s">
        <v>8288</v>
      </c>
      <c r="Q1464" s="207" t="s">
        <v>8288</v>
      </c>
      <c r="R1464" s="207" t="s">
        <v>8288</v>
      </c>
      <c r="S1464" s="207" t="s">
        <v>22592</v>
      </c>
      <c r="T1464" s="207" t="s">
        <v>8288</v>
      </c>
      <c r="U1464" s="207" t="s">
        <v>9683</v>
      </c>
      <c r="V1464" s="204" t="s">
        <v>22593</v>
      </c>
      <c r="W1464" s="207" t="s">
        <v>8288</v>
      </c>
      <c r="X1464" s="207" t="s">
        <v>8288</v>
      </c>
      <c r="Y1464" s="207" t="s">
        <v>8288</v>
      </c>
      <c r="Z1464" s="207" t="s">
        <v>8288</v>
      </c>
      <c r="AA1464" s="209" t="s">
        <v>9684</v>
      </c>
      <c r="AB1464" s="209" t="s">
        <v>4169</v>
      </c>
      <c r="AC1464" s="210" t="s">
        <v>4169</v>
      </c>
      <c r="AD1464" s="210" t="s">
        <v>18766</v>
      </c>
      <c r="AE1464" s="210"/>
      <c r="AF1464" s="210" t="s">
        <v>18767</v>
      </c>
      <c r="AG1464" t="str">
        <f>IFERROR(IF(COUNTIF(C1464:L1464,"Feed Ingredient")&gt;0,INDEX(ani_diet!T:T,MATCH(M1464,ani_diet!D:D,0)),""),"")</f>
        <v>Terminalia brownii Leaves</v>
      </c>
      <c r="AH1464" s="60" t="str">
        <f>IF(IFERROR(IF(MATCH("Feed Ingredient", AOM[[#This Row],[L1]:[L10]],0)&gt;0, TRUE, FALSE), FALSE)=TRUE,IFERROR(VLOOKUP(M1464, ani_diet!C:C, 1, FALSE), "No Match"),FALSE)</f>
        <v>No Match</v>
      </c>
      <c r="AI1464" t="s">
        <v>3539</v>
      </c>
      <c r="AL1464" t="str">
        <f>IFERROR(IF(COUNTIF(C1464:L1464,"Feed Ingredient")&gt;0,INDEX(ani_diet!T:T,MATCH(M1464,ani_diet!D:D,0)),""),"")</f>
        <v>Terminalia brownii Leaves</v>
      </c>
    </row>
    <row r="1465" spans="1:38">
      <c r="A1465" t="str">
        <f>_xlfn.TEXTJOIN("/",TRUE,AOM[[#This Row],[L1]:[L10]])</f>
        <v>Management/Livestock Management/Feed Characteristic/Feed Composition/Feed Ingredient/Forage Plants/Forage Trees/Terminalia brownii/Terminalia brownii Leaves</v>
      </c>
      <c r="B1465" s="207" t="s">
        <v>22598</v>
      </c>
      <c r="C1465" s="207" t="s">
        <v>17896</v>
      </c>
      <c r="D1465" s="207" t="s">
        <v>17898</v>
      </c>
      <c r="E1465" s="207" t="s">
        <v>17908</v>
      </c>
      <c r="F1465" s="207" t="s">
        <v>18308</v>
      </c>
      <c r="G1465" s="207" t="s">
        <v>18309</v>
      </c>
      <c r="H1465" s="207" t="s">
        <v>20736</v>
      </c>
      <c r="I1465" s="207" t="s">
        <v>21507</v>
      </c>
      <c r="J1465" s="207" t="s">
        <v>9683</v>
      </c>
      <c r="K1465" s="207" t="s">
        <v>22596</v>
      </c>
      <c r="L1465" s="207"/>
      <c r="M1465" t="str" cm="1">
        <f t="array" ref="M1465">LOOKUP(2,1/(C1465:L1465&lt;&gt;""),C1465:L1465)</f>
        <v>Terminalia brownii Leaves</v>
      </c>
      <c r="N1465" s="207" t="s">
        <v>8288</v>
      </c>
      <c r="O1465" s="207" t="s">
        <v>8288</v>
      </c>
      <c r="P1465" s="207" t="s">
        <v>8288</v>
      </c>
      <c r="Q1465" s="207" t="s">
        <v>8288</v>
      </c>
      <c r="R1465" s="207" t="s">
        <v>8288</v>
      </c>
      <c r="S1465" s="207" t="s">
        <v>22592</v>
      </c>
      <c r="T1465" s="207" t="s">
        <v>8288</v>
      </c>
      <c r="U1465" s="207" t="s">
        <v>9683</v>
      </c>
      <c r="V1465" s="204" t="s">
        <v>22593</v>
      </c>
      <c r="W1465" s="207" t="s">
        <v>8288</v>
      </c>
      <c r="X1465" s="207" t="s">
        <v>8288</v>
      </c>
      <c r="Y1465" s="207" t="s">
        <v>8288</v>
      </c>
      <c r="Z1465" s="207" t="s">
        <v>8288</v>
      </c>
      <c r="AA1465" s="209" t="s">
        <v>9684</v>
      </c>
      <c r="AB1465" s="209" t="s">
        <v>4169</v>
      </c>
      <c r="AC1465" s="210" t="s">
        <v>4169</v>
      </c>
      <c r="AD1465" s="210" t="s">
        <v>18766</v>
      </c>
      <c r="AE1465" s="210"/>
      <c r="AF1465" s="210" t="s">
        <v>18767</v>
      </c>
      <c r="AG1465" t="str">
        <f>IFERROR(IF(COUNTIF(C1465:L1465,"Feed Ingredient")&gt;0,INDEX(ani_diet!T:T,MATCH(M1465,ani_diet!D:D,0)),""),"")</f>
        <v>Tephrosia purpurea Leaves</v>
      </c>
      <c r="AH1465" s="60" t="str">
        <f>IF(IFERROR(IF(MATCH("Feed Ingredient", AOM[[#This Row],[L1]:[L10]],0)&gt;0, TRUE, FALSE), FALSE)=TRUE,IFERROR(VLOOKUP(M1465, ani_diet!C:C, 1, FALSE), "No Match"),FALSE)</f>
        <v>Terminalia brownii Leaves</v>
      </c>
      <c r="AI1465" t="s">
        <v>3539</v>
      </c>
      <c r="AL1465" t="str">
        <f>IFERROR(IF(COUNTIF(C1465:L1465,"Feed Ingredient")&gt;0,INDEX(ani_diet!T:T,MATCH(M1465,ani_diet!D:D,0)),""),"")</f>
        <v>Tephrosia purpurea Leaves</v>
      </c>
    </row>
    <row r="1466" spans="1:38">
      <c r="A1466" t="str">
        <f>_xlfn.TEXTJOIN("/",TRUE,AOM[[#This Row],[L1]:[L10]])</f>
        <v>Management/Livestock Management/Feed Characteristic/Feed Composition/Feed Ingredient/Forage Plants/Forage Trees/Terminalia sericea</v>
      </c>
      <c r="B1466" s="207" t="s">
        <v>22599</v>
      </c>
      <c r="C1466" s="207" t="s">
        <v>17896</v>
      </c>
      <c r="D1466" s="207" t="s">
        <v>17898</v>
      </c>
      <c r="E1466" s="207" t="s">
        <v>17908</v>
      </c>
      <c r="F1466" s="207" t="s">
        <v>18308</v>
      </c>
      <c r="G1466" s="207" t="s">
        <v>18309</v>
      </c>
      <c r="H1466" s="207" t="s">
        <v>20736</v>
      </c>
      <c r="I1466" s="207" t="s">
        <v>21507</v>
      </c>
      <c r="J1466" s="207" t="s">
        <v>9689</v>
      </c>
      <c r="K1466" s="207"/>
      <c r="L1466" s="207"/>
      <c r="M1466" t="str" cm="1">
        <f t="array" ref="M1466">LOOKUP(2,1/(C1466:L1466&lt;&gt;""),C1466:L1466)</f>
        <v>Terminalia sericea</v>
      </c>
      <c r="N1466" s="207"/>
      <c r="O1466" s="207"/>
      <c r="P1466" s="207"/>
      <c r="Q1466" s="207"/>
      <c r="R1466" s="207"/>
      <c r="S1466" s="207"/>
      <c r="T1466" s="207"/>
      <c r="U1466" s="207" t="s">
        <v>9689</v>
      </c>
      <c r="V1466" s="204" t="s">
        <v>22600</v>
      </c>
      <c r="W1466" s="207"/>
      <c r="X1466" s="207"/>
      <c r="Y1466" s="207"/>
      <c r="Z1466" s="207"/>
      <c r="AA1466" s="209" t="s">
        <v>22601</v>
      </c>
      <c r="AB1466" s="209" t="s">
        <v>4169</v>
      </c>
      <c r="AC1466" s="210" t="s">
        <v>4169</v>
      </c>
      <c r="AD1466" s="210" t="s">
        <v>18766</v>
      </c>
      <c r="AE1466" s="210"/>
      <c r="AF1466" s="210" t="s">
        <v>18767</v>
      </c>
      <c r="AG1466" t="str">
        <f>IFERROR(IF(COUNTIF(C1466:L1466,"Feed Ingredient")&gt;0,INDEX(ani_diet!T:T,MATCH(M1466,ani_diet!D:D,0)),""),"")</f>
        <v>Terminalia brownii</v>
      </c>
      <c r="AH1466" s="60" t="str">
        <f>IF(IFERROR(IF(MATCH("Feed Ingredient", AOM[[#This Row],[L1]:[L10]],0)&gt;0, TRUE, FALSE), FALSE)=TRUE,IFERROR(VLOOKUP(M1466, ani_diet!C:C, 1, FALSE), "No Match"),FALSE)</f>
        <v>Terminalia sericea</v>
      </c>
      <c r="AI1466" t="s">
        <v>3539</v>
      </c>
      <c r="AL1466" t="str">
        <f>IFERROR(IF(COUNTIF(C1466:L1466,"Feed Ingredient")&gt;0,INDEX(ani_diet!T:T,MATCH(M1466,ani_diet!D:D,0)),""),"")</f>
        <v>Terminalia brownii</v>
      </c>
    </row>
    <row r="1467" spans="1:38">
      <c r="A1467" t="str">
        <f>_xlfn.TEXTJOIN("/",TRUE,AOM[[#This Row],[L1]:[L10]])</f>
        <v>Management/Livestock Management/Feed Characteristic/Feed Composition/Feed Ingredient/Forage Plants/Forage Trees/Tithonia diversifolia</v>
      </c>
      <c r="B1467" s="207" t="s">
        <v>22602</v>
      </c>
      <c r="C1467" s="207" t="s">
        <v>17896</v>
      </c>
      <c r="D1467" s="207" t="s">
        <v>17898</v>
      </c>
      <c r="E1467" s="207" t="s">
        <v>17908</v>
      </c>
      <c r="F1467" s="207" t="s">
        <v>18308</v>
      </c>
      <c r="G1467" s="207" t="s">
        <v>18309</v>
      </c>
      <c r="H1467" s="207" t="s">
        <v>20736</v>
      </c>
      <c r="I1467" s="207" t="s">
        <v>21507</v>
      </c>
      <c r="J1467" s="207" t="s">
        <v>3903</v>
      </c>
      <c r="K1467" s="207" t="s">
        <v>8288</v>
      </c>
      <c r="L1467" s="207"/>
      <c r="M1467" t="str" cm="1">
        <f t="array" ref="M1467">LOOKUP(2,1/(C1467:L1467&lt;&gt;""),C1467:L1467)</f>
        <v>Tithonia diversifolia</v>
      </c>
      <c r="N1467" s="207" t="s">
        <v>22603</v>
      </c>
      <c r="O1467" s="207" t="s">
        <v>8288</v>
      </c>
      <c r="P1467" s="207" t="s">
        <v>8288</v>
      </c>
      <c r="Q1467" s="207" t="s">
        <v>8288</v>
      </c>
      <c r="R1467" s="207" t="s">
        <v>8288</v>
      </c>
      <c r="S1467" s="207" t="s">
        <v>22592</v>
      </c>
      <c r="T1467" s="207" t="s">
        <v>8288</v>
      </c>
      <c r="U1467" s="207" t="s">
        <v>3903</v>
      </c>
      <c r="V1467" s="204" t="s">
        <v>22593</v>
      </c>
      <c r="W1467" s="207" t="s">
        <v>8288</v>
      </c>
      <c r="X1467" s="207" t="s">
        <v>8288</v>
      </c>
      <c r="Y1467" s="207" t="s">
        <v>8288</v>
      </c>
      <c r="Z1467" s="207" t="s">
        <v>8288</v>
      </c>
      <c r="AA1467" s="209" t="s">
        <v>3905</v>
      </c>
      <c r="AB1467" s="211" t="s">
        <v>22604</v>
      </c>
      <c r="AC1467" s="210" t="s">
        <v>4169</v>
      </c>
      <c r="AD1467" s="210" t="s">
        <v>18766</v>
      </c>
      <c r="AE1467" s="210"/>
      <c r="AF1467" s="210" t="s">
        <v>18767</v>
      </c>
      <c r="AG1467" t="str">
        <f>IFERROR(IF(COUNTIF(C1467:L1467,"Feed Ingredient")&gt;0,INDEX(ani_diet!T:T,MATCH(M1467,ani_diet!D:D,0)),""),"")</f>
        <v>Themeda triandra</v>
      </c>
      <c r="AH1467" s="60" t="str">
        <f>IF(IFERROR(IF(MATCH("Feed Ingredient", AOM[[#This Row],[L1]:[L10]],0)&gt;0, TRUE, FALSE), FALSE)=TRUE,IFERROR(VLOOKUP(M1467, ani_diet!C:C, 1, FALSE), "No Match"),FALSE)</f>
        <v>Tithonia diversifolia</v>
      </c>
      <c r="AI1467" t="s">
        <v>3539</v>
      </c>
      <c r="AL1467" t="str">
        <f>IFERROR(IF(COUNTIF(C1467:L1467,"Feed Ingredient")&gt;0,INDEX(ani_diet!T:T,MATCH(M1467,ani_diet!D:D,0)),""),"")</f>
        <v>Themeda triandra</v>
      </c>
    </row>
    <row r="1468" spans="1:38">
      <c r="A1468" t="str">
        <f>_xlfn.TEXTJOIN("/",TRUE,AOM[[#This Row],[L1]:[L10]])</f>
        <v>Management/Livestock Management/Feed Characteristic/Feed Composition/Feed Ingredient/Forage Plants/Forage Trees/Tithonia diversifolia/Tithonia diversifolia Dried</v>
      </c>
      <c r="B1468" s="207" t="s">
        <v>22605</v>
      </c>
      <c r="C1468" s="207" t="s">
        <v>17896</v>
      </c>
      <c r="D1468" s="207" t="s">
        <v>17898</v>
      </c>
      <c r="E1468" s="207" t="s">
        <v>17908</v>
      </c>
      <c r="F1468" s="207" t="s">
        <v>18308</v>
      </c>
      <c r="G1468" s="207" t="s">
        <v>18309</v>
      </c>
      <c r="H1468" s="207" t="s">
        <v>20736</v>
      </c>
      <c r="I1468" s="207" t="s">
        <v>21507</v>
      </c>
      <c r="J1468" s="207" t="s">
        <v>3903</v>
      </c>
      <c r="K1468" s="207" t="s">
        <v>22606</v>
      </c>
      <c r="L1468" s="207"/>
      <c r="M1468" t="str" cm="1">
        <f t="array" ref="M1468">LOOKUP(2,1/(C1468:L1468&lt;&gt;""),C1468:L1468)</f>
        <v>Tithonia diversifolia Dried</v>
      </c>
      <c r="N1468" s="207" t="s">
        <v>8288</v>
      </c>
      <c r="O1468" s="207" t="s">
        <v>8288</v>
      </c>
      <c r="P1468" s="207" t="s">
        <v>8288</v>
      </c>
      <c r="Q1468" s="207" t="s">
        <v>8288</v>
      </c>
      <c r="R1468" s="207" t="s">
        <v>8288</v>
      </c>
      <c r="S1468" s="207" t="s">
        <v>22592</v>
      </c>
      <c r="T1468" s="207" t="s">
        <v>8288</v>
      </c>
      <c r="U1468" s="207" t="s">
        <v>3903</v>
      </c>
      <c r="V1468" s="204" t="s">
        <v>22593</v>
      </c>
      <c r="W1468" s="207" t="s">
        <v>8288</v>
      </c>
      <c r="X1468" s="207" t="s">
        <v>8288</v>
      </c>
      <c r="Y1468" s="207" t="s">
        <v>8288</v>
      </c>
      <c r="Z1468" s="207" t="s">
        <v>8288</v>
      </c>
      <c r="AA1468" s="209" t="s">
        <v>3905</v>
      </c>
      <c r="AB1468" s="211" t="s">
        <v>22604</v>
      </c>
      <c r="AC1468" s="210" t="s">
        <v>4169</v>
      </c>
      <c r="AD1468" s="210" t="s">
        <v>18766</v>
      </c>
      <c r="AE1468" s="210"/>
      <c r="AF1468" s="210" t="s">
        <v>18767</v>
      </c>
      <c r="AG1468" t="str">
        <f>IFERROR(IF(COUNTIF(C1468:L1468,"Feed Ingredient")&gt;0,INDEX(ani_diet!T:T,MATCH(M1468,ani_diet!D:D,0)),""),"")</f>
        <v/>
      </c>
      <c r="AH1468" s="60" t="str">
        <f>IF(IFERROR(IF(MATCH("Feed Ingredient", AOM[[#This Row],[L1]:[L10]],0)&gt;0, TRUE, FALSE), FALSE)=TRUE,IFERROR(VLOOKUP(M1468, ani_diet!C:C, 1, FALSE), "No Match"),FALSE)</f>
        <v>No Match</v>
      </c>
      <c r="AI1468" t="s">
        <v>3539</v>
      </c>
      <c r="AL1468" t="str">
        <f>IFERROR(IF(COUNTIF(C1468:L1468,"Feed Ingredient")&gt;0,INDEX(ani_diet!T:T,MATCH(M1468,ani_diet!D:D,0)),""),"")</f>
        <v/>
      </c>
    </row>
    <row r="1469" spans="1:38">
      <c r="A1469" t="s">
        <v>22607</v>
      </c>
      <c r="B1469" s="207" t="s">
        <v>22608</v>
      </c>
      <c r="C1469" s="207" t="s">
        <v>17896</v>
      </c>
      <c r="D1469" s="207" t="s">
        <v>17898</v>
      </c>
      <c r="E1469" s="207" t="s">
        <v>17908</v>
      </c>
      <c r="F1469" s="207" t="s">
        <v>18308</v>
      </c>
      <c r="G1469" s="207" t="s">
        <v>18309</v>
      </c>
      <c r="H1469" s="207" t="s">
        <v>20736</v>
      </c>
      <c r="I1469" s="207" t="s">
        <v>21507</v>
      </c>
      <c r="J1469" s="207" t="s">
        <v>3903</v>
      </c>
      <c r="K1469" s="207" t="s">
        <v>22609</v>
      </c>
      <c r="L1469" s="207"/>
      <c r="M1469" t="str" cm="1">
        <f t="array" ref="M1469">LOOKUP(2,1/(C1469:L1469&lt;&gt;""),C1469:L1469)</f>
        <v>Tithonia diversifolia Ensiled Wilted</v>
      </c>
      <c r="N1469" s="207" t="s">
        <v>8288</v>
      </c>
      <c r="O1469" s="207" t="s">
        <v>8288</v>
      </c>
      <c r="P1469" s="207" t="s">
        <v>8288</v>
      </c>
      <c r="Q1469" s="207" t="s">
        <v>8288</v>
      </c>
      <c r="R1469" s="207" t="s">
        <v>8288</v>
      </c>
      <c r="S1469" s="207" t="s">
        <v>22592</v>
      </c>
      <c r="T1469" s="207" t="s">
        <v>8288</v>
      </c>
      <c r="U1469" s="207" t="s">
        <v>3903</v>
      </c>
      <c r="V1469" s="204" t="s">
        <v>22593</v>
      </c>
      <c r="W1469" s="207" t="s">
        <v>8288</v>
      </c>
      <c r="X1469" s="207" t="s">
        <v>8288</v>
      </c>
      <c r="Y1469" s="207" t="s">
        <v>8288</v>
      </c>
      <c r="Z1469" s="207" t="s">
        <v>8288</v>
      </c>
      <c r="AA1469" s="209" t="s">
        <v>3905</v>
      </c>
      <c r="AB1469" s="209" t="s">
        <v>4169</v>
      </c>
      <c r="AC1469" s="210" t="s">
        <v>4169</v>
      </c>
      <c r="AD1469" s="210" t="s">
        <v>18766</v>
      </c>
      <c r="AE1469" s="210"/>
      <c r="AF1469" s="210" t="s">
        <v>18767</v>
      </c>
      <c r="AG1469" t="str">
        <f>IFERROR(IF(COUNTIF(C1469:L1469,"Feed Ingredient")&gt;0,INDEX(ani_diet!T:T,MATCH(M1469,ani_diet!D:D,0)),""),"")</f>
        <v>Tithonia diversifolia</v>
      </c>
      <c r="AH1469" s="60" t="str">
        <f>IF(IFERROR(IF(MATCH("Feed Ingredient", AOM[[#This Row],[L1]:[L10]],0)&gt;0, TRUE, FALSE), FALSE)=TRUE,IFERROR(VLOOKUP(M1469, ani_diet!C:C, 1, FALSE), "No Match"),FALSE)</f>
        <v>No Match</v>
      </c>
      <c r="AI1469" t="s">
        <v>3539</v>
      </c>
      <c r="AL1469" t="str">
        <f>IFERROR(IF(COUNTIF(C1469:L1469,"Feed Ingredient")&gt;0,INDEX(ani_diet!T:T,MATCH(M1469,ani_diet!D:D,0)),""),"")</f>
        <v>Tithonia diversifolia</v>
      </c>
    </row>
    <row r="1470" spans="1:38">
      <c r="A1470" t="str">
        <f>_xlfn.TEXTJOIN("/",TRUE,AOM[[#This Row],[L1]:[L10]])</f>
        <v>Management/Livestock Management/Feed Characteristic/Feed Composition/Feed Ingredient/Forage Plants/Forage Trees/Unspecified Indigenous Trees</v>
      </c>
      <c r="B1470" s="207" t="s">
        <v>22610</v>
      </c>
      <c r="C1470" s="207" t="s">
        <v>17896</v>
      </c>
      <c r="D1470" s="207" t="s">
        <v>17898</v>
      </c>
      <c r="E1470" s="207" t="s">
        <v>17908</v>
      </c>
      <c r="F1470" s="207" t="s">
        <v>18308</v>
      </c>
      <c r="G1470" s="207" t="s">
        <v>18309</v>
      </c>
      <c r="H1470" s="207" t="s">
        <v>20736</v>
      </c>
      <c r="I1470" s="207" t="s">
        <v>21507</v>
      </c>
      <c r="J1470" s="207" t="s">
        <v>22611</v>
      </c>
      <c r="K1470" s="207"/>
      <c r="L1470" s="207"/>
      <c r="M1470" t="str" cm="1">
        <f t="array" ref="M1470">LOOKUP(2,1/(C1470:L1470&lt;&gt;""),C1470:L1470)</f>
        <v>Unspecified Indigenous Trees</v>
      </c>
      <c r="N1470" s="207"/>
      <c r="O1470" s="207"/>
      <c r="P1470" s="207"/>
      <c r="Q1470" s="207"/>
      <c r="R1470" s="207"/>
      <c r="S1470" s="207"/>
      <c r="T1470" s="207"/>
      <c r="U1470" s="207"/>
      <c r="V1470" s="209"/>
      <c r="W1470" s="207"/>
      <c r="X1470" s="207"/>
      <c r="Y1470" s="207"/>
      <c r="Z1470" s="207"/>
      <c r="AA1470" s="209"/>
      <c r="AB1470" s="209" t="s">
        <v>4169</v>
      </c>
      <c r="AC1470" s="210" t="s">
        <v>4169</v>
      </c>
      <c r="AD1470" s="210" t="s">
        <v>18766</v>
      </c>
      <c r="AE1470" s="210"/>
      <c r="AF1470" s="210" t="s">
        <v>18767</v>
      </c>
      <c r="AG1470" t="str">
        <f>IFERROR(IF(COUNTIF(C1470:L1470,"Feed Ingredient")&gt;0,INDEX(ani_diet!T:T,MATCH(M1470,ani_diet!D:D,0)),""),"")</f>
        <v/>
      </c>
      <c r="AH1470" s="60" t="str">
        <f>IF(IFERROR(IF(MATCH("Feed Ingredient", AOM[[#This Row],[L1]:[L10]],0)&gt;0, TRUE, FALSE), FALSE)=TRUE,IFERROR(VLOOKUP(M1470, ani_diet!C:C, 1, FALSE), "No Match"),FALSE)</f>
        <v>Unspecified Indigenous Trees</v>
      </c>
      <c r="AI1470" t="s">
        <v>3539</v>
      </c>
      <c r="AL1470" t="str">
        <f>IFERROR(IF(COUNTIF(C1470:L1470,"Feed Ingredient")&gt;0,INDEX(ani_diet!T:T,MATCH(M1470,ani_diet!D:D,0)),""),"")</f>
        <v/>
      </c>
    </row>
    <row r="1471" spans="1:38">
      <c r="A1471" t="s">
        <v>22612</v>
      </c>
      <c r="B1471" s="207" t="s">
        <v>22613</v>
      </c>
      <c r="C1471" s="207" t="s">
        <v>17896</v>
      </c>
      <c r="D1471" s="207" t="s">
        <v>17898</v>
      </c>
      <c r="E1471" s="207" t="s">
        <v>17908</v>
      </c>
      <c r="F1471" s="207" t="s">
        <v>18308</v>
      </c>
      <c r="G1471" s="207" t="s">
        <v>18309</v>
      </c>
      <c r="H1471" s="207" t="s">
        <v>20736</v>
      </c>
      <c r="I1471" s="207" t="s">
        <v>21507</v>
      </c>
      <c r="J1471" s="207" t="s">
        <v>22614</v>
      </c>
      <c r="K1471" s="207"/>
      <c r="L1471" s="207"/>
      <c r="M1471" t="str" cm="1">
        <f t="array" ref="M1471">LOOKUP(2,1/(C1471:L1471&lt;&gt;""),C1471:L1471)</f>
        <v>Vachellia erioloba</v>
      </c>
      <c r="N1471" s="207"/>
      <c r="O1471" s="207"/>
      <c r="P1471" s="207"/>
      <c r="Q1471" s="207"/>
      <c r="R1471" s="207"/>
      <c r="S1471" s="207"/>
      <c r="T1471" s="207"/>
      <c r="U1471" s="207" t="s">
        <v>22614</v>
      </c>
      <c r="V1471" s="209" t="s">
        <v>328</v>
      </c>
      <c r="W1471" s="207"/>
      <c r="X1471" s="207"/>
      <c r="Y1471" s="207"/>
      <c r="Z1471" s="207"/>
      <c r="AA1471" s="209"/>
      <c r="AB1471" s="209" t="s">
        <v>4169</v>
      </c>
      <c r="AC1471" s="210" t="s">
        <v>4169</v>
      </c>
      <c r="AD1471" s="210" t="s">
        <v>18766</v>
      </c>
      <c r="AE1471" s="210"/>
      <c r="AF1471" s="210" t="s">
        <v>18767</v>
      </c>
      <c r="AG1471" t="str">
        <f>IFERROR(IF(COUNTIF(C1471:L1471,"Feed Ingredient")&gt;0,INDEX(ani_diet!T:T,MATCH(M1471,ani_diet!D:D,0)),""),"")</f>
        <v>Vachellia erioloba</v>
      </c>
      <c r="AH1471" s="60" t="str">
        <f>IF(IFERROR(IF(MATCH("Feed Ingredient", AOM[[#This Row],[L1]:[L10]],0)&gt;0, TRUE, FALSE), FALSE)=TRUE,IFERROR(VLOOKUP(M1471, ani_diet!C:C, 1, FALSE), "No Match"),FALSE)</f>
        <v>Vachellia erioloba</v>
      </c>
      <c r="AI1471" t="s">
        <v>3539</v>
      </c>
      <c r="AL1471" t="s">
        <v>22615</v>
      </c>
    </row>
    <row r="1472" spans="1:38">
      <c r="A1472" t="str">
        <f>_xlfn.TEXTJOIN("/",TRUE,AOM[[#This Row],[L1]:[L10]])</f>
        <v>Management/Livestock Management/Feed Characteristic/Feed Composition/Feed Ingredient/Forage Plants/Forage Trees/Vachellia polyacantha/Vachellia polyacantha Leaves/Vachellia polyacantha Leaves Ground</v>
      </c>
      <c r="B1472" s="207" t="s">
        <v>22616</v>
      </c>
      <c r="C1472" s="207" t="s">
        <v>17896</v>
      </c>
      <c r="D1472" s="207" t="s">
        <v>17898</v>
      </c>
      <c r="E1472" s="207" t="s">
        <v>17908</v>
      </c>
      <c r="F1472" s="207" t="s">
        <v>18308</v>
      </c>
      <c r="G1472" s="207" t="s">
        <v>18309</v>
      </c>
      <c r="H1472" s="207" t="s">
        <v>20736</v>
      </c>
      <c r="I1472" s="207" t="s">
        <v>21507</v>
      </c>
      <c r="J1472" s="207" t="s">
        <v>22617</v>
      </c>
      <c r="K1472" s="207" t="s">
        <v>22618</v>
      </c>
      <c r="L1472" s="207" t="s">
        <v>22619</v>
      </c>
      <c r="M1472" t="str" cm="1">
        <f t="array" ref="M1472">LOOKUP(2,1/(C1472:L1472&lt;&gt;""),C1472:L1472)</f>
        <v>Vachellia polyacantha Leaves Ground</v>
      </c>
      <c r="N1472" s="207"/>
      <c r="O1472" s="207"/>
      <c r="P1472" s="207"/>
      <c r="Q1472" s="207"/>
      <c r="R1472" s="207"/>
      <c r="S1472" s="207"/>
      <c r="T1472" s="207"/>
      <c r="U1472" s="207" t="s">
        <v>22620</v>
      </c>
      <c r="V1472" s="209" t="s">
        <v>328</v>
      </c>
      <c r="W1472" s="207"/>
      <c r="X1472" s="207"/>
      <c r="Y1472" s="207"/>
      <c r="Z1472" s="207"/>
      <c r="AA1472" s="209"/>
      <c r="AB1472" s="209" t="s">
        <v>4169</v>
      </c>
      <c r="AC1472" s="210" t="s">
        <v>4169</v>
      </c>
      <c r="AD1472" s="210" t="s">
        <v>18766</v>
      </c>
      <c r="AE1472" s="210"/>
      <c r="AF1472" s="210" t="s">
        <v>18767</v>
      </c>
      <c r="AG1472" t="str">
        <f>IFERROR(IF(COUNTIF(C1472:L1472,"Feed Ingredient")&gt;0,INDEX(ani_diet!T:T,MATCH(M1472,ani_diet!D:D,0)),""),"")</f>
        <v>Vachellia polyacantha  Leaves</v>
      </c>
      <c r="AH1472" s="60" t="str">
        <f>IF(IFERROR(IF(MATCH("Feed Ingredient", AOM[[#This Row],[L1]:[L10]],0)&gt;0, TRUE, FALSE), FALSE)=TRUE,IFERROR(VLOOKUP(M1472, ani_diet!C:C, 1, FALSE), "No Match"),FALSE)</f>
        <v>No Match</v>
      </c>
      <c r="AI1472" t="s">
        <v>3539</v>
      </c>
      <c r="AL1472" t="str">
        <f>IFERROR(IF(COUNTIF(C1472:L1472,"Feed Ingredient")&gt;0,INDEX(ani_diet!T:T,MATCH(M1472,ani_diet!D:D,0)),""),"")</f>
        <v>Vachellia polyacantha  Leaves</v>
      </c>
    </row>
    <row r="1473" spans="1:38">
      <c r="A1473" t="str">
        <f>_xlfn.TEXTJOIN("/",TRUE,AOM[[#This Row],[L1]:[L10]])</f>
        <v>Management/Livestock Management/Feed Characteristic/Feed Composition/Feed Ingredient/Forage Plants/Forage Trees/Vachellia polyacantha/Vachellia polyacantha Leaves</v>
      </c>
      <c r="B1473" s="207" t="s">
        <v>22621</v>
      </c>
      <c r="C1473" s="207" t="s">
        <v>17896</v>
      </c>
      <c r="D1473" s="207" t="s">
        <v>17898</v>
      </c>
      <c r="E1473" s="207" t="s">
        <v>17908</v>
      </c>
      <c r="F1473" s="207" t="s">
        <v>18308</v>
      </c>
      <c r="G1473" s="207" t="s">
        <v>18309</v>
      </c>
      <c r="H1473" s="207" t="s">
        <v>20736</v>
      </c>
      <c r="I1473" s="207" t="s">
        <v>21507</v>
      </c>
      <c r="J1473" s="207" t="s">
        <v>22617</v>
      </c>
      <c r="K1473" s="207" t="s">
        <v>22618</v>
      </c>
      <c r="L1473" s="207"/>
      <c r="M1473" t="str" cm="1">
        <f t="array" ref="M1473">LOOKUP(2,1/(C1473:L1473&lt;&gt;""),C1473:L1473)</f>
        <v>Vachellia polyacantha Leaves</v>
      </c>
      <c r="N1473" s="207" t="s">
        <v>22622</v>
      </c>
      <c r="O1473" s="207"/>
      <c r="P1473" s="207"/>
      <c r="Q1473" s="207"/>
      <c r="R1473" s="207"/>
      <c r="S1473" s="207"/>
      <c r="T1473" s="207"/>
      <c r="U1473" s="207" t="s">
        <v>22620</v>
      </c>
      <c r="V1473" s="209" t="s">
        <v>328</v>
      </c>
      <c r="W1473" s="207"/>
      <c r="X1473" s="207"/>
      <c r="Y1473" s="207"/>
      <c r="Z1473" s="207"/>
      <c r="AA1473" s="209"/>
      <c r="AB1473" s="209" t="s">
        <v>4169</v>
      </c>
      <c r="AC1473" s="210" t="s">
        <v>4169</v>
      </c>
      <c r="AD1473" s="210" t="s">
        <v>18766</v>
      </c>
      <c r="AE1473" s="210"/>
      <c r="AF1473" s="210" t="s">
        <v>18767</v>
      </c>
      <c r="AG1473" t="str">
        <f>IFERROR(IF(COUNTIF(C1473:L1473,"Feed Ingredient")&gt;0,INDEX(ani_diet!T:T,MATCH(M1473,ani_diet!D:D,0)),""),"")</f>
        <v>Vachellia polyacantha  Leaves</v>
      </c>
      <c r="AH1473" s="60" t="str">
        <f>IF(IFERROR(IF(MATCH("Feed Ingredient", AOM[[#This Row],[L1]:[L10]],0)&gt;0, TRUE, FALSE), FALSE)=TRUE,IFERROR(VLOOKUP(M1473, ani_diet!C:C, 1, FALSE), "No Match"),FALSE)</f>
        <v>Vachellia polyacantha Leaves</v>
      </c>
      <c r="AI1473" t="s">
        <v>3539</v>
      </c>
      <c r="AL1473" t="str">
        <f>IFERROR(IF(COUNTIF(C1473:L1473,"Feed Ingredient")&gt;0,INDEX(ani_diet!T:T,MATCH(M1473,ani_diet!D:D,0)),""),"")</f>
        <v>Vachellia polyacantha  Leaves</v>
      </c>
    </row>
    <row r="1474" spans="1:38">
      <c r="A1474" t="s">
        <v>22612</v>
      </c>
      <c r="B1474" s="207" t="s">
        <v>22623</v>
      </c>
      <c r="C1474" s="207" t="s">
        <v>17896</v>
      </c>
      <c r="D1474" s="207" t="s">
        <v>17898</v>
      </c>
      <c r="E1474" s="207" t="s">
        <v>17908</v>
      </c>
      <c r="F1474" s="207" t="s">
        <v>18308</v>
      </c>
      <c r="G1474" s="207" t="s">
        <v>18309</v>
      </c>
      <c r="H1474" s="207" t="s">
        <v>20736</v>
      </c>
      <c r="I1474" s="207" t="s">
        <v>21507</v>
      </c>
      <c r="J1474" s="207" t="s">
        <v>22617</v>
      </c>
      <c r="K1474" s="207"/>
      <c r="L1474" s="207"/>
      <c r="M1474" t="str" cm="1">
        <f t="array" ref="M1474">LOOKUP(2,1/(C1474:L1474&lt;&gt;""),C1474:L1474)</f>
        <v>Vachellia polyacantha</v>
      </c>
      <c r="N1474" s="207" t="s">
        <v>22624</v>
      </c>
      <c r="O1474" s="207"/>
      <c r="P1474" s="207"/>
      <c r="Q1474" s="207"/>
      <c r="R1474" s="207"/>
      <c r="S1474" s="207"/>
      <c r="T1474" s="207"/>
      <c r="U1474" s="207" t="s">
        <v>22617</v>
      </c>
      <c r="V1474" s="209" t="s">
        <v>328</v>
      </c>
      <c r="W1474" s="207"/>
      <c r="X1474" s="207"/>
      <c r="Y1474" s="207"/>
      <c r="Z1474" s="207"/>
      <c r="AA1474" s="209"/>
      <c r="AB1474" s="209" t="s">
        <v>4169</v>
      </c>
      <c r="AC1474" s="210" t="s">
        <v>4169</v>
      </c>
      <c r="AD1474" s="210" t="s">
        <v>18766</v>
      </c>
      <c r="AE1474" s="210"/>
      <c r="AF1474" s="210" t="s">
        <v>18767</v>
      </c>
      <c r="AG1474" t="str">
        <f>IFERROR(IF(COUNTIF(C1474:L1474,"Feed Ingredient")&gt;0,INDEX(ani_diet!T:T,MATCH(M1474,ani_diet!D:D,0)),""),"")</f>
        <v>Vachellia polyacantha</v>
      </c>
      <c r="AH1474" s="60" t="str">
        <f>IF(IFERROR(IF(MATCH("Feed Ingredient", AOM[[#This Row],[L1]:[L10]],0)&gt;0, TRUE, FALSE), FALSE)=TRUE,IFERROR(VLOOKUP(M1474, ani_diet!C:C, 1, FALSE), "No Match"),FALSE)</f>
        <v>Vachellia polyacantha</v>
      </c>
      <c r="AI1474" t="s">
        <v>3539</v>
      </c>
      <c r="AL1474" t="s">
        <v>22615</v>
      </c>
    </row>
    <row r="1475" spans="1:38">
      <c r="A1475" t="s">
        <v>22625</v>
      </c>
      <c r="B1475" s="207" t="s">
        <v>22626</v>
      </c>
      <c r="C1475" s="207" t="s">
        <v>17896</v>
      </c>
      <c r="D1475" s="207" t="s">
        <v>17898</v>
      </c>
      <c r="E1475" s="207" t="s">
        <v>17908</v>
      </c>
      <c r="F1475" s="207" t="s">
        <v>18308</v>
      </c>
      <c r="G1475" s="207" t="s">
        <v>18309</v>
      </c>
      <c r="H1475" s="207" t="s">
        <v>20736</v>
      </c>
      <c r="I1475" s="207" t="s">
        <v>21507</v>
      </c>
      <c r="J1475" s="207" t="s">
        <v>22627</v>
      </c>
      <c r="K1475" s="207" t="s">
        <v>22628</v>
      </c>
      <c r="L1475" s="207"/>
      <c r="M1475" t="str" cm="1">
        <f t="array" ref="M1475">LOOKUP(2,1/(C1475:L1475&lt;&gt;""),C1475:L1475)</f>
        <v>Vernonia amygdalina Dried Ground</v>
      </c>
      <c r="N1475" s="207"/>
      <c r="O1475" s="207"/>
      <c r="P1475" s="207"/>
      <c r="Q1475" s="207"/>
      <c r="R1475" s="207"/>
      <c r="S1475" s="207"/>
      <c r="T1475" s="207"/>
      <c r="U1475" s="207" t="s">
        <v>22627</v>
      </c>
      <c r="V1475" s="209" t="s">
        <v>22629</v>
      </c>
      <c r="W1475" s="207"/>
      <c r="X1475" s="207"/>
      <c r="Y1475" s="207"/>
      <c r="Z1475" s="207"/>
      <c r="AA1475" s="209" t="s">
        <v>22630</v>
      </c>
      <c r="AB1475" s="209" t="s">
        <v>4169</v>
      </c>
      <c r="AC1475" s="210" t="s">
        <v>4169</v>
      </c>
      <c r="AD1475" s="210" t="s">
        <v>18766</v>
      </c>
      <c r="AE1475" s="210"/>
      <c r="AF1475" s="210" t="s">
        <v>18767</v>
      </c>
      <c r="AG1475" t="str">
        <f>IFERROR(IF(COUNTIF(C1475:L1475,"Feed Ingredient")&gt;0,INDEX(ani_diet!T:T,MATCH(M1475,ani_diet!D:D,0)),""),"")</f>
        <v>Vernonia amygdalina</v>
      </c>
      <c r="AH1475" s="60" t="str">
        <f>IF(IFERROR(IF(MATCH("Feed Ingredient", AOM[[#This Row],[L1]:[L10]],0)&gt;0, TRUE, FALSE), FALSE)=TRUE,IFERROR(VLOOKUP(M1475, ani_diet!C:C, 1, FALSE), "No Match"),FALSE)</f>
        <v>No Match</v>
      </c>
      <c r="AI1475" s="220" t="s">
        <v>3539</v>
      </c>
      <c r="AL1475" t="str">
        <f>IFERROR(IF(COUNTIF(C1475:L1475,"Feed Ingredient")&gt;0,INDEX(ani_diet!T:T,MATCH(M1475,ani_diet!D:D,0)),""),"")</f>
        <v>Vernonia amygdalina</v>
      </c>
    </row>
    <row r="1476" spans="1:38">
      <c r="A1476" t="s">
        <v>22625</v>
      </c>
      <c r="B1476" s="207" t="s">
        <v>22631</v>
      </c>
      <c r="C1476" s="207" t="s">
        <v>17896</v>
      </c>
      <c r="D1476" s="207" t="s">
        <v>17898</v>
      </c>
      <c r="E1476" s="207" t="s">
        <v>17908</v>
      </c>
      <c r="F1476" s="207" t="s">
        <v>18308</v>
      </c>
      <c r="G1476" s="207" t="s">
        <v>18309</v>
      </c>
      <c r="H1476" s="207" t="s">
        <v>20736</v>
      </c>
      <c r="I1476" s="207" t="s">
        <v>21507</v>
      </c>
      <c r="J1476" s="207" t="s">
        <v>22627</v>
      </c>
      <c r="K1476" s="207" t="s">
        <v>22632</v>
      </c>
      <c r="L1476" s="207"/>
      <c r="M1476" t="str" cm="1">
        <f t="array" ref="M1476">LOOKUP(2,1/(C1476:L1476&lt;&gt;""),C1476:L1476)</f>
        <v>Vernonia amygdalina Ground</v>
      </c>
      <c r="N1476" s="207"/>
      <c r="O1476" s="207"/>
      <c r="P1476" s="207"/>
      <c r="Q1476" s="207"/>
      <c r="R1476" s="207"/>
      <c r="S1476" s="207"/>
      <c r="T1476" s="207"/>
      <c r="U1476" s="207" t="s">
        <v>22627</v>
      </c>
      <c r="V1476" s="209" t="s">
        <v>22629</v>
      </c>
      <c r="W1476" s="207"/>
      <c r="X1476" s="207"/>
      <c r="Y1476" s="207"/>
      <c r="Z1476" s="207"/>
      <c r="AA1476" s="209" t="s">
        <v>22630</v>
      </c>
      <c r="AB1476" s="209" t="s">
        <v>4169</v>
      </c>
      <c r="AC1476" s="210" t="s">
        <v>4169</v>
      </c>
      <c r="AD1476" s="210" t="s">
        <v>18766</v>
      </c>
      <c r="AE1476" s="210"/>
      <c r="AF1476" s="210" t="s">
        <v>18767</v>
      </c>
      <c r="AG1476" t="str">
        <f>IFERROR(IF(COUNTIF(C1476:L1476,"Feed Ingredient")&gt;0,INDEX(ani_diet!T:T,MATCH(M1476,ani_diet!D:D,0)),""),"")</f>
        <v>Vernonia amygdalina</v>
      </c>
      <c r="AH1476" s="60" t="str">
        <f>IF(IFERROR(IF(MATCH("Feed Ingredient", AOM[[#This Row],[L1]:[L10]],0)&gt;0, TRUE, FALSE), FALSE)=TRUE,IFERROR(VLOOKUP(M1476, ani_diet!C:C, 1, FALSE), "No Match"),FALSE)</f>
        <v>No Match</v>
      </c>
      <c r="AI1476" s="220" t="s">
        <v>3539</v>
      </c>
      <c r="AL1476" t="str">
        <f>IFERROR(IF(COUNTIF(C1476:L1476,"Feed Ingredient")&gt;0,INDEX(ani_diet!T:T,MATCH(M1476,ani_diet!D:D,0)),""),"")</f>
        <v>Vernonia amygdalina</v>
      </c>
    </row>
    <row r="1477" spans="1:38">
      <c r="A1477" t="s">
        <v>22625</v>
      </c>
      <c r="B1477" s="207" t="s">
        <v>22633</v>
      </c>
      <c r="C1477" s="207" t="s">
        <v>17896</v>
      </c>
      <c r="D1477" s="207" t="s">
        <v>17898</v>
      </c>
      <c r="E1477" s="207" t="s">
        <v>17908</v>
      </c>
      <c r="F1477" s="207" t="s">
        <v>18308</v>
      </c>
      <c r="G1477" s="207" t="s">
        <v>18309</v>
      </c>
      <c r="H1477" s="207" t="s">
        <v>20736</v>
      </c>
      <c r="I1477" s="207" t="s">
        <v>21507</v>
      </c>
      <c r="J1477" s="207" t="s">
        <v>22627</v>
      </c>
      <c r="K1477" s="207" t="s">
        <v>22634</v>
      </c>
      <c r="L1477" s="207" t="s">
        <v>22635</v>
      </c>
      <c r="M1477" t="str" cm="1">
        <f t="array" ref="M1477">LOOKUP(2,1/(C1477:L1477&lt;&gt;""),C1477:L1477)</f>
        <v>Vernonia amygdalina Leaves Crushed Dried</v>
      </c>
      <c r="N1477" s="207"/>
      <c r="O1477" s="207"/>
      <c r="P1477" s="207"/>
      <c r="Q1477" s="207"/>
      <c r="R1477" s="207"/>
      <c r="S1477" s="207"/>
      <c r="T1477" s="207"/>
      <c r="U1477" s="207" t="s">
        <v>22627</v>
      </c>
      <c r="V1477" s="209" t="s">
        <v>22629</v>
      </c>
      <c r="W1477" s="207"/>
      <c r="X1477" s="207"/>
      <c r="Y1477" s="207"/>
      <c r="Z1477" s="207"/>
      <c r="AA1477" s="209" t="s">
        <v>22630</v>
      </c>
      <c r="AB1477" s="209" t="s">
        <v>4169</v>
      </c>
      <c r="AC1477" s="210" t="s">
        <v>4169</v>
      </c>
      <c r="AD1477" s="210" t="s">
        <v>18766</v>
      </c>
      <c r="AE1477" s="210"/>
      <c r="AF1477" s="210" t="s">
        <v>18767</v>
      </c>
      <c r="AG1477" t="str">
        <f>IFERROR(IF(COUNTIF(C1477:L1477,"Feed Ingredient")&gt;0,INDEX(ani_diet!T:T,MATCH(M1477,ani_diet!D:D,0)),""),"")</f>
        <v>Vernonia amygdalina Leaves</v>
      </c>
      <c r="AH1477" s="60" t="str">
        <f>IF(IFERROR(IF(MATCH("Feed Ingredient", AOM[[#This Row],[L1]:[L10]],0)&gt;0, TRUE, FALSE), FALSE)=TRUE,IFERROR(VLOOKUP(M1477, ani_diet!C:C, 1, FALSE), "No Match"),FALSE)</f>
        <v>No Match</v>
      </c>
      <c r="AI1477" s="220" t="s">
        <v>3539</v>
      </c>
      <c r="AL1477" t="str">
        <f>IFERROR(IF(COUNTIF(C1477:L1477,"Feed Ingredient")&gt;0,INDEX(ani_diet!T:T,MATCH(M1477,ani_diet!D:D,0)),""),"")</f>
        <v>Vernonia amygdalina Leaves</v>
      </c>
    </row>
    <row r="1478" spans="1:38">
      <c r="A1478" t="s">
        <v>22625</v>
      </c>
      <c r="B1478" s="207" t="s">
        <v>22636</v>
      </c>
      <c r="C1478" s="207" t="s">
        <v>17896</v>
      </c>
      <c r="D1478" s="207" t="s">
        <v>17898</v>
      </c>
      <c r="E1478" s="207" t="s">
        <v>17908</v>
      </c>
      <c r="F1478" s="207" t="s">
        <v>18308</v>
      </c>
      <c r="G1478" s="207" t="s">
        <v>18309</v>
      </c>
      <c r="H1478" s="207" t="s">
        <v>20736</v>
      </c>
      <c r="I1478" s="207" t="s">
        <v>21507</v>
      </c>
      <c r="J1478" s="207" t="s">
        <v>22627</v>
      </c>
      <c r="K1478" s="207" t="s">
        <v>22634</v>
      </c>
      <c r="L1478" s="207" t="s">
        <v>22637</v>
      </c>
      <c r="M1478" t="str" cm="1">
        <f t="array" ref="M1478">LOOKUP(2,1/(C1478:L1478&lt;&gt;""),C1478:L1478)</f>
        <v>Vernonia amygdalina Leaves Dried</v>
      </c>
      <c r="N1478" s="207"/>
      <c r="O1478" s="207"/>
      <c r="P1478" s="207"/>
      <c r="Q1478" s="207"/>
      <c r="R1478" s="207"/>
      <c r="S1478" s="207"/>
      <c r="T1478" s="207"/>
      <c r="U1478" s="207" t="s">
        <v>22627</v>
      </c>
      <c r="V1478" s="209" t="s">
        <v>22629</v>
      </c>
      <c r="W1478" s="207"/>
      <c r="X1478" s="207"/>
      <c r="Y1478" s="207"/>
      <c r="Z1478" s="207"/>
      <c r="AA1478" s="209" t="s">
        <v>22630</v>
      </c>
      <c r="AB1478" s="209" t="s">
        <v>4169</v>
      </c>
      <c r="AC1478" s="210" t="s">
        <v>4169</v>
      </c>
      <c r="AD1478" s="210" t="s">
        <v>18766</v>
      </c>
      <c r="AE1478" s="210"/>
      <c r="AF1478" s="210" t="s">
        <v>18767</v>
      </c>
      <c r="AG1478" t="str">
        <f>IFERROR(IF(COUNTIF(C1478:L1478,"Feed Ingredient")&gt;0,INDEX(ani_diet!T:T,MATCH(M1478,ani_diet!D:D,0)),""),"")</f>
        <v>Vernonia amygdalina Leaves</v>
      </c>
      <c r="AH1478" s="60" t="str">
        <f>IF(IFERROR(IF(MATCH("Feed Ingredient", AOM[[#This Row],[L1]:[L10]],0)&gt;0, TRUE, FALSE), FALSE)=TRUE,IFERROR(VLOOKUP(M1478, ani_diet!C:C, 1, FALSE), "No Match"),FALSE)</f>
        <v>No Match</v>
      </c>
      <c r="AI1478" s="220" t="s">
        <v>3539</v>
      </c>
      <c r="AL1478" t="str">
        <f>IFERROR(IF(COUNTIF(C1478:L1478,"Feed Ingredient")&gt;0,INDEX(ani_diet!T:T,MATCH(M1478,ani_diet!D:D,0)),""),"")</f>
        <v>Vernonia amygdalina Leaves</v>
      </c>
    </row>
    <row r="1479" spans="1:38">
      <c r="A1479" t="str">
        <f>_xlfn.TEXTJOIN("/",TRUE,AOM[[#This Row],[L1]:[L10]])</f>
        <v>Management/Livestock Management/Feed Characteristic/Feed Composition/Feed Ingredient/Forage Plants/Forage Trees/Vernonia amygdalina/Vernonia amygdalina Leaves</v>
      </c>
      <c r="B1479" s="207" t="s">
        <v>22638</v>
      </c>
      <c r="C1479" s="207" t="s">
        <v>17896</v>
      </c>
      <c r="D1479" s="207" t="s">
        <v>17898</v>
      </c>
      <c r="E1479" s="207" t="s">
        <v>17908</v>
      </c>
      <c r="F1479" s="207" t="s">
        <v>18308</v>
      </c>
      <c r="G1479" s="207" t="s">
        <v>18309</v>
      </c>
      <c r="H1479" s="207" t="s">
        <v>20736</v>
      </c>
      <c r="I1479" s="207" t="s">
        <v>21507</v>
      </c>
      <c r="J1479" s="207" t="s">
        <v>22627</v>
      </c>
      <c r="K1479" s="207" t="s">
        <v>22634</v>
      </c>
      <c r="L1479" s="207"/>
      <c r="M1479" t="str" cm="1">
        <f t="array" ref="M1479">LOOKUP(2,1/(C1479:L1479&lt;&gt;""),C1479:L1479)</f>
        <v>Vernonia amygdalina Leaves</v>
      </c>
      <c r="N1479" s="207"/>
      <c r="O1479" s="207"/>
      <c r="P1479" s="207"/>
      <c r="Q1479" s="207"/>
      <c r="R1479" s="207"/>
      <c r="S1479" s="207"/>
      <c r="T1479" s="207"/>
      <c r="U1479" s="207" t="s">
        <v>22627</v>
      </c>
      <c r="V1479" s="209" t="s">
        <v>22629</v>
      </c>
      <c r="W1479" s="207"/>
      <c r="X1479" s="207"/>
      <c r="Y1479" s="207"/>
      <c r="Z1479" s="207"/>
      <c r="AA1479" s="209" t="s">
        <v>22630</v>
      </c>
      <c r="AB1479" s="209" t="s">
        <v>4169</v>
      </c>
      <c r="AC1479" s="210" t="s">
        <v>4169</v>
      </c>
      <c r="AD1479" s="210" t="s">
        <v>18766</v>
      </c>
      <c r="AE1479" s="210"/>
      <c r="AF1479" s="210" t="s">
        <v>18767</v>
      </c>
      <c r="AG1479" t="str">
        <f>IFERROR(IF(COUNTIF(C1479:L1479,"Feed Ingredient")&gt;0,INDEX(ani_diet!T:T,MATCH(M1479,ani_diet!D:D,0)),""),"")</f>
        <v>Vernonia amygdalina Leaves</v>
      </c>
      <c r="AH1479" s="60" t="str">
        <f>IF(IFERROR(IF(MATCH("Feed Ingredient", AOM[[#This Row],[L1]:[L10]],0)&gt;0, TRUE, FALSE), FALSE)=TRUE,IFERROR(VLOOKUP(M1479, ani_diet!C:C, 1, FALSE), "No Match"),FALSE)</f>
        <v>Vernonia amygdalina Leaves</v>
      </c>
      <c r="AI1479" s="220" t="s">
        <v>3539</v>
      </c>
      <c r="AL1479" t="str">
        <f>IFERROR(IF(COUNTIF(C1479:L1479,"Feed Ingredient")&gt;0,INDEX(ani_diet!T:T,MATCH(M1479,ani_diet!D:D,0)),""),"")</f>
        <v>Vernonia amygdalina Leaves</v>
      </c>
    </row>
    <row r="1480" spans="1:38">
      <c r="A1480" t="s">
        <v>22625</v>
      </c>
      <c r="B1480" s="207" t="s">
        <v>22639</v>
      </c>
      <c r="C1480" s="207" t="s">
        <v>17896</v>
      </c>
      <c r="D1480" s="207" t="s">
        <v>17898</v>
      </c>
      <c r="E1480" s="207" t="s">
        <v>17908</v>
      </c>
      <c r="F1480" s="207" t="s">
        <v>18308</v>
      </c>
      <c r="G1480" s="207" t="s">
        <v>18309</v>
      </c>
      <c r="H1480" s="207" t="s">
        <v>20736</v>
      </c>
      <c r="I1480" s="207" t="s">
        <v>21507</v>
      </c>
      <c r="J1480" s="207" t="s">
        <v>22627</v>
      </c>
      <c r="K1480" s="207" t="s">
        <v>22640</v>
      </c>
      <c r="L1480" s="207"/>
      <c r="M1480" t="str" cm="1">
        <f t="array" ref="M1480">LOOKUP(2,1/(C1480:L1480&lt;&gt;""),C1480:L1480)</f>
        <v>Vernonia amygdalina Wilted</v>
      </c>
      <c r="N1480" s="207"/>
      <c r="O1480" s="207"/>
      <c r="P1480" s="207"/>
      <c r="Q1480" s="207"/>
      <c r="R1480" s="207"/>
      <c r="S1480" s="207"/>
      <c r="T1480" s="207"/>
      <c r="U1480" s="207" t="s">
        <v>22627</v>
      </c>
      <c r="V1480" s="209" t="s">
        <v>22629</v>
      </c>
      <c r="W1480" s="207"/>
      <c r="X1480" s="207"/>
      <c r="Y1480" s="207"/>
      <c r="Z1480" s="207"/>
      <c r="AA1480" s="209" t="s">
        <v>22630</v>
      </c>
      <c r="AB1480" s="209" t="s">
        <v>4169</v>
      </c>
      <c r="AC1480" s="210" t="s">
        <v>4169</v>
      </c>
      <c r="AD1480" s="210" t="s">
        <v>18766</v>
      </c>
      <c r="AE1480" s="210"/>
      <c r="AF1480" s="210" t="s">
        <v>18767</v>
      </c>
      <c r="AG1480" t="str">
        <f>IFERROR(IF(COUNTIF(C1480:L1480,"Feed Ingredient")&gt;0,INDEX(ani_diet!T:T,MATCH(M1480,ani_diet!D:D,0)),""),"")</f>
        <v>Vernonia amygdalina</v>
      </c>
      <c r="AH1480" s="60" t="str">
        <f>IF(IFERROR(IF(MATCH("Feed Ingredient", AOM[[#This Row],[L1]:[L10]],0)&gt;0, TRUE, FALSE), FALSE)=TRUE,IFERROR(VLOOKUP(M1480, ani_diet!C:C, 1, FALSE), "No Match"),FALSE)</f>
        <v>No Match</v>
      </c>
      <c r="AI1480" s="220" t="s">
        <v>3539</v>
      </c>
      <c r="AL1480" t="str">
        <f>IFERROR(IF(COUNTIF(C1480:L1480,"Feed Ingredient")&gt;0,INDEX(ani_diet!T:T,MATCH(M1480,ani_diet!D:D,0)),""),"")</f>
        <v>Vernonia amygdalina</v>
      </c>
    </row>
    <row r="1481" spans="1:38">
      <c r="A1481" t="s">
        <v>22625</v>
      </c>
      <c r="B1481" s="207" t="s">
        <v>22641</v>
      </c>
      <c r="C1481" s="207" t="s">
        <v>17896</v>
      </c>
      <c r="D1481" s="207" t="s">
        <v>17898</v>
      </c>
      <c r="E1481" s="207" t="s">
        <v>17908</v>
      </c>
      <c r="F1481" s="207" t="s">
        <v>18308</v>
      </c>
      <c r="G1481" s="207" t="s">
        <v>18309</v>
      </c>
      <c r="H1481" s="207" t="s">
        <v>20736</v>
      </c>
      <c r="I1481" s="207" t="s">
        <v>21507</v>
      </c>
      <c r="J1481" s="207" t="s">
        <v>22627</v>
      </c>
      <c r="K1481" s="207"/>
      <c r="L1481" s="207"/>
      <c r="M1481" t="str" cm="1">
        <f t="array" ref="M1481">LOOKUP(2,1/(C1481:L1481&lt;&gt;""),C1481:L1481)</f>
        <v>Vernonia amygdalina</v>
      </c>
      <c r="N1481" s="207"/>
      <c r="O1481" s="207"/>
      <c r="P1481" s="207"/>
      <c r="Q1481" s="207"/>
      <c r="R1481" s="207"/>
      <c r="S1481" s="207"/>
      <c r="T1481" s="207"/>
      <c r="U1481" s="207" t="s">
        <v>22627</v>
      </c>
      <c r="V1481" s="209" t="s">
        <v>22629</v>
      </c>
      <c r="W1481" s="207"/>
      <c r="X1481" s="207"/>
      <c r="Y1481" s="207"/>
      <c r="Z1481" s="207"/>
      <c r="AA1481" s="209" t="s">
        <v>22630</v>
      </c>
      <c r="AB1481" s="209" t="s">
        <v>4169</v>
      </c>
      <c r="AC1481" s="210" t="s">
        <v>4169</v>
      </c>
      <c r="AD1481" s="210" t="s">
        <v>18766</v>
      </c>
      <c r="AE1481" s="210"/>
      <c r="AF1481" s="210" t="s">
        <v>18767</v>
      </c>
      <c r="AG1481" t="s">
        <v>22634</v>
      </c>
      <c r="AH1481" s="60" t="s">
        <v>22634</v>
      </c>
      <c r="AI1481" t="s">
        <v>3539</v>
      </c>
      <c r="AL1481" t="s">
        <v>22634</v>
      </c>
    </row>
    <row r="1482" spans="1:38">
      <c r="A1482" t="s">
        <v>22642</v>
      </c>
      <c r="B1482" s="207" t="s">
        <v>22643</v>
      </c>
      <c r="C1482" s="207" t="s">
        <v>17896</v>
      </c>
      <c r="D1482" s="207" t="s">
        <v>17898</v>
      </c>
      <c r="E1482" s="207" t="s">
        <v>17908</v>
      </c>
      <c r="F1482" s="207" t="s">
        <v>18308</v>
      </c>
      <c r="G1482" s="207" t="s">
        <v>18309</v>
      </c>
      <c r="H1482" s="207" t="s">
        <v>20736</v>
      </c>
      <c r="I1482" s="207" t="s">
        <v>21507</v>
      </c>
      <c r="J1482" s="207" t="s">
        <v>22644</v>
      </c>
      <c r="K1482" s="207" t="s">
        <v>22645</v>
      </c>
      <c r="L1482" s="207"/>
      <c r="M1482" t="str" cm="1">
        <f t="array" ref="M1482">LOOKUP(2,1/(C1482:L1482&lt;&gt;""),C1482:L1482)</f>
        <v>Viscum album Dried Ground</v>
      </c>
      <c r="N1482" s="207"/>
      <c r="O1482" s="207"/>
      <c r="P1482" s="207"/>
      <c r="Q1482" s="207"/>
      <c r="R1482" s="207"/>
      <c r="S1482" s="207"/>
      <c r="T1482" s="207"/>
      <c r="U1482" s="207" t="s">
        <v>22644</v>
      </c>
      <c r="V1482" s="212" t="s">
        <v>22646</v>
      </c>
      <c r="W1482" s="207"/>
      <c r="X1482" s="207"/>
      <c r="Y1482" s="207"/>
      <c r="Z1482" s="207"/>
      <c r="AA1482" s="209" t="s">
        <v>22647</v>
      </c>
      <c r="AB1482" s="209" t="s">
        <v>4169</v>
      </c>
      <c r="AC1482" s="210" t="s">
        <v>4169</v>
      </c>
      <c r="AD1482" s="210" t="s">
        <v>18766</v>
      </c>
      <c r="AE1482" s="210"/>
      <c r="AF1482" s="210" t="s">
        <v>18767</v>
      </c>
      <c r="AG1482" t="str">
        <f>IFERROR(IF(COUNTIF(C1482:L1482,"Feed Ingredient")&gt;0,INDEX(ani_diet!T:T,MATCH(M1482,ani_diet!D:D,0)),""),"")</f>
        <v>Viscum album</v>
      </c>
      <c r="AH1482" s="60" t="str">
        <f>IF(IFERROR(IF(MATCH("Feed Ingredient", AOM[[#This Row],[L1]:[L10]],0)&gt;0, TRUE, FALSE), FALSE)=TRUE,IFERROR(VLOOKUP(M1482, ani_diet!C:C, 1, FALSE), "No Match"),FALSE)</f>
        <v>No Match</v>
      </c>
      <c r="AI1482" t="s">
        <v>22648</v>
      </c>
      <c r="AL1482" t="str">
        <f>IFERROR(IF(COUNTIF(C1482:L1482,"Feed Ingredient")&gt;0,INDEX(ani_diet!T:T,MATCH(M1482,ani_diet!D:D,0)),""),"")</f>
        <v>Viscum album</v>
      </c>
    </row>
    <row r="1483" spans="1:38">
      <c r="A1483" t="str">
        <f>_xlfn.TEXTJOIN("/",TRUE,AOM[[#This Row],[L1]:[L10]])</f>
        <v>Management/Livestock Management/Feed Characteristic/Feed Composition/Feed Ingredient/Forage Plants/Forage Trees/Viscum album/Viscum album Leaves</v>
      </c>
      <c r="B1483" s="207" t="s">
        <v>22649</v>
      </c>
      <c r="C1483" s="207" t="s">
        <v>17896</v>
      </c>
      <c r="D1483" s="207" t="s">
        <v>17898</v>
      </c>
      <c r="E1483" s="207" t="s">
        <v>17908</v>
      </c>
      <c r="F1483" s="207" t="s">
        <v>18308</v>
      </c>
      <c r="G1483" s="207" t="s">
        <v>18309</v>
      </c>
      <c r="H1483" s="207" t="s">
        <v>20736</v>
      </c>
      <c r="I1483" s="207" t="s">
        <v>21507</v>
      </c>
      <c r="J1483" s="207" t="s">
        <v>22644</v>
      </c>
      <c r="K1483" s="207" t="s">
        <v>22650</v>
      </c>
      <c r="L1483" s="207"/>
      <c r="M1483" t="str" cm="1">
        <f t="array" ref="M1483">LOOKUP(2,1/(C1483:L1483&lt;&gt;""),C1483:L1483)</f>
        <v>Viscum album Leaves</v>
      </c>
      <c r="N1483" s="207"/>
      <c r="O1483" s="207"/>
      <c r="P1483" s="207"/>
      <c r="Q1483" s="207"/>
      <c r="R1483" s="207"/>
      <c r="S1483" s="207"/>
      <c r="T1483" s="207"/>
      <c r="U1483" s="207" t="s">
        <v>22644</v>
      </c>
      <c r="V1483" s="211" t="s">
        <v>22646</v>
      </c>
      <c r="W1483" s="207"/>
      <c r="X1483" s="207"/>
      <c r="Y1483" s="207"/>
      <c r="Z1483" s="207"/>
      <c r="AA1483" s="209" t="s">
        <v>22647</v>
      </c>
      <c r="AB1483" s="209" t="s">
        <v>4169</v>
      </c>
      <c r="AC1483" s="210" t="s">
        <v>4169</v>
      </c>
      <c r="AD1483" s="210" t="s">
        <v>18766</v>
      </c>
      <c r="AE1483" s="210"/>
      <c r="AF1483" s="210" t="s">
        <v>18767</v>
      </c>
      <c r="AG1483" t="str">
        <f>IFERROR(IF(COUNTIF(C1483:L1483,"Feed Ingredient")&gt;0,INDEX(ani_diet!T:T,MATCH(M1483,ani_diet!D:D,0)),""),"")</f>
        <v>Viscum album Leaves</v>
      </c>
      <c r="AH1483" s="60" t="str">
        <f>IF(IFERROR(IF(MATCH("Feed Ingredient", AOM[[#This Row],[L1]:[L10]],0)&gt;0, TRUE, FALSE), FALSE)=TRUE,IFERROR(VLOOKUP(M1483, ani_diet!C:C, 1, FALSE), "No Match"),FALSE)</f>
        <v>Viscum album Leaves</v>
      </c>
      <c r="AI1483" t="s">
        <v>3539</v>
      </c>
      <c r="AL1483" t="str">
        <f>IFERROR(IF(COUNTIF(C1483:L1483,"Feed Ingredient")&gt;0,INDEX(ani_diet!T:T,MATCH(M1483,ani_diet!D:D,0)),""),"")</f>
        <v>Viscum album Leaves</v>
      </c>
    </row>
    <row r="1484" spans="1:38">
      <c r="A1484" t="str">
        <f>_xlfn.TEXTJOIN("/",TRUE,AOM[[#This Row],[L1]:[L10]])</f>
        <v>Management/Livestock Management/Feed Characteristic/Feed Composition/Feed Ingredient/Forage Plants/Forage Trees/Viscum album</v>
      </c>
      <c r="B1484" s="207" t="s">
        <v>22651</v>
      </c>
      <c r="C1484" s="207" t="s">
        <v>17896</v>
      </c>
      <c r="D1484" s="207" t="s">
        <v>17898</v>
      </c>
      <c r="E1484" s="207" t="s">
        <v>17908</v>
      </c>
      <c r="F1484" s="207" t="s">
        <v>18308</v>
      </c>
      <c r="G1484" s="207" t="s">
        <v>18309</v>
      </c>
      <c r="H1484" s="207" t="s">
        <v>20736</v>
      </c>
      <c r="I1484" s="207" t="s">
        <v>21507</v>
      </c>
      <c r="J1484" s="207" t="s">
        <v>22644</v>
      </c>
      <c r="K1484" s="207"/>
      <c r="L1484" s="207"/>
      <c r="M1484" t="str" cm="1">
        <f t="array" ref="M1484">LOOKUP(2,1/(C1484:L1484&lt;&gt;""),C1484:L1484)</f>
        <v>Viscum album</v>
      </c>
      <c r="N1484" s="207" t="s">
        <v>22652</v>
      </c>
      <c r="O1484" s="207"/>
      <c r="P1484" s="207"/>
      <c r="Q1484" s="207"/>
      <c r="R1484" s="207"/>
      <c r="S1484" s="207"/>
      <c r="T1484" s="207"/>
      <c r="U1484" s="207" t="s">
        <v>22644</v>
      </c>
      <c r="V1484" s="211" t="s">
        <v>22646</v>
      </c>
      <c r="W1484" s="207"/>
      <c r="X1484" s="207"/>
      <c r="Y1484" s="207"/>
      <c r="Z1484" s="207"/>
      <c r="AA1484" s="209" t="s">
        <v>22647</v>
      </c>
      <c r="AB1484" s="209" t="s">
        <v>4169</v>
      </c>
      <c r="AC1484" s="210" t="s">
        <v>4169</v>
      </c>
      <c r="AD1484" s="210" t="s">
        <v>18766</v>
      </c>
      <c r="AE1484" s="210"/>
      <c r="AF1484" s="210" t="s">
        <v>18767</v>
      </c>
      <c r="AG1484" t="str">
        <f>IFERROR(IF(COUNTIF(C1484:L1484,"Feed Ingredient")&gt;0,INDEX(ani_diet!T:T,MATCH(M1484,ani_diet!D:D,0)),""),"")</f>
        <v>Viscum album</v>
      </c>
      <c r="AH1484" s="60" t="str">
        <f>IF(IFERROR(IF(MATCH("Feed Ingredient", AOM[[#This Row],[L1]:[L10]],0)&gt;0, TRUE, FALSE), FALSE)=TRUE,IFERROR(VLOOKUP(M1484, ani_diet!C:C, 1, FALSE), "No Match"),FALSE)</f>
        <v>Viscum album</v>
      </c>
      <c r="AI1484" t="s">
        <v>22648</v>
      </c>
      <c r="AL1484" t="str">
        <f>IFERROR(IF(COUNTIF(C1484:L1484,"Feed Ingredient")&gt;0,INDEX(ani_diet!T:T,MATCH(M1484,ani_diet!D:D,0)),""),"")</f>
        <v>Viscum album</v>
      </c>
    </row>
    <row r="1485" spans="1:38">
      <c r="A1485" t="str">
        <f>_xlfn.TEXTJOIN("/",TRUE,AOM[[#This Row],[L1]:[L10]])</f>
        <v>Management/Livestock Management/Feed Characteristic/Feed Composition/Feed Ingredient/Forage Plants/Forage Trees/Vitex doniana/Vitex doniana Ground Wilted</v>
      </c>
      <c r="B1485" s="207" t="s">
        <v>22653</v>
      </c>
      <c r="C1485" s="207" t="s">
        <v>17896</v>
      </c>
      <c r="D1485" s="207" t="s">
        <v>17898</v>
      </c>
      <c r="E1485" s="207" t="s">
        <v>17908</v>
      </c>
      <c r="F1485" s="207" t="s">
        <v>18308</v>
      </c>
      <c r="G1485" s="207" t="s">
        <v>18309</v>
      </c>
      <c r="H1485" s="207" t="s">
        <v>20736</v>
      </c>
      <c r="I1485" s="207" t="s">
        <v>21507</v>
      </c>
      <c r="J1485" s="207" t="s">
        <v>22654</v>
      </c>
      <c r="K1485" s="207" t="s">
        <v>22655</v>
      </c>
      <c r="L1485" s="207"/>
      <c r="M1485" t="str" cm="1">
        <f t="array" ref="M1485">LOOKUP(2,1/(C1485:L1485&lt;&gt;""),C1485:L1485)</f>
        <v>Vitex doniana Ground Wilted</v>
      </c>
      <c r="N1485" s="207"/>
      <c r="O1485" s="207"/>
      <c r="P1485" s="207"/>
      <c r="Q1485" s="207"/>
      <c r="R1485" s="207"/>
      <c r="S1485" s="207"/>
      <c r="T1485" s="207"/>
      <c r="U1485" s="207" t="s">
        <v>22654</v>
      </c>
      <c r="V1485" s="211" t="s">
        <v>22656</v>
      </c>
      <c r="W1485" s="207"/>
      <c r="X1485" s="207"/>
      <c r="Y1485" s="207"/>
      <c r="Z1485" s="207"/>
      <c r="AA1485" s="209" t="s">
        <v>22657</v>
      </c>
      <c r="AB1485" s="209" t="s">
        <v>4169</v>
      </c>
      <c r="AC1485" s="210" t="s">
        <v>4169</v>
      </c>
      <c r="AD1485" s="210" t="s">
        <v>18766</v>
      </c>
      <c r="AE1485" s="210"/>
      <c r="AF1485" s="210" t="s">
        <v>18767</v>
      </c>
      <c r="AG1485" t="str">
        <f>IFERROR(IF(COUNTIF(C1485:L1485,"Feed Ingredient")&gt;0,INDEX(ani_diet!T:T,MATCH(M1485,ani_diet!D:D,0)),""),"")</f>
        <v>Vitex doniana</v>
      </c>
      <c r="AH1485" s="60" t="str">
        <f>IF(IFERROR(IF(MATCH("Feed Ingredient", AOM[[#This Row],[L1]:[L10]],0)&gt;0, TRUE, FALSE), FALSE)=TRUE,IFERROR(VLOOKUP(M1485, ani_diet!C:C, 1, FALSE), "No Match"),FALSE)</f>
        <v>No Match</v>
      </c>
      <c r="AI1485" s="220" t="s">
        <v>22658</v>
      </c>
      <c r="AL1485" t="str">
        <f>IFERROR(IF(COUNTIF(C1485:L1485,"Feed Ingredient")&gt;0,INDEX(ani_diet!T:T,MATCH(M1485,ani_diet!D:D,0)),""),"")</f>
        <v>Vitex doniana</v>
      </c>
    </row>
    <row r="1486" spans="1:38">
      <c r="A1486" t="s">
        <v>22659</v>
      </c>
      <c r="B1486" s="207" t="s">
        <v>22660</v>
      </c>
      <c r="C1486" s="207" t="s">
        <v>17896</v>
      </c>
      <c r="D1486" s="207" t="s">
        <v>17898</v>
      </c>
      <c r="E1486" s="207" t="s">
        <v>17908</v>
      </c>
      <c r="F1486" s="207" t="s">
        <v>18308</v>
      </c>
      <c r="G1486" s="207" t="s">
        <v>18309</v>
      </c>
      <c r="H1486" s="207" t="s">
        <v>20736</v>
      </c>
      <c r="I1486" s="207" t="s">
        <v>21507</v>
      </c>
      <c r="J1486" s="207" t="s">
        <v>22654</v>
      </c>
      <c r="K1486" s="207" t="s">
        <v>22661</v>
      </c>
      <c r="L1486" s="207" t="s">
        <v>22662</v>
      </c>
      <c r="M1486" t="str" cm="1">
        <f t="array" ref="M1486">LOOKUP(2,1/(C1486:L1486&lt;&gt;""),C1486:L1486)</f>
        <v>Vitex doniana Leaves Dried Ground</v>
      </c>
      <c r="N1486" s="207"/>
      <c r="O1486" s="207"/>
      <c r="P1486" s="207"/>
      <c r="Q1486" s="207"/>
      <c r="R1486" s="207"/>
      <c r="S1486" s="207"/>
      <c r="T1486" s="207"/>
      <c r="U1486" s="207" t="s">
        <v>22654</v>
      </c>
      <c r="V1486" s="212" t="s">
        <v>22656</v>
      </c>
      <c r="W1486" s="207"/>
      <c r="X1486" s="207"/>
      <c r="Y1486" s="207"/>
      <c r="Z1486" s="207"/>
      <c r="AA1486" s="209" t="s">
        <v>22657</v>
      </c>
      <c r="AB1486" s="209" t="s">
        <v>4169</v>
      </c>
      <c r="AC1486" s="210" t="s">
        <v>4169</v>
      </c>
      <c r="AD1486" s="210" t="s">
        <v>18766</v>
      </c>
      <c r="AE1486" s="210"/>
      <c r="AF1486" s="210" t="s">
        <v>18767</v>
      </c>
      <c r="AG1486" t="str">
        <f>IFERROR(IF(COUNTIF(C1486:L1486,"Feed Ingredient")&gt;0,INDEX(ani_diet!T:T,MATCH(M1486,ani_diet!D:D,0)),""),"")</f>
        <v>Vitex doniana Leaves</v>
      </c>
      <c r="AH1486" s="60" t="str">
        <f>IF(IFERROR(IF(MATCH("Feed Ingredient", AOM[[#This Row],[L1]:[L10]],0)&gt;0, TRUE, FALSE), FALSE)=TRUE,IFERROR(VLOOKUP(M1486, ani_diet!C:C, 1, FALSE), "No Match"),FALSE)</f>
        <v>No Match</v>
      </c>
      <c r="AI1486" s="220" t="s">
        <v>22658</v>
      </c>
      <c r="AL1486" t="str">
        <f>IFERROR(IF(COUNTIF(C1486:L1486,"Feed Ingredient")&gt;0,INDEX(ani_diet!T:T,MATCH(M1486,ani_diet!D:D,0)),""),"")</f>
        <v>Vitex doniana Leaves</v>
      </c>
    </row>
    <row r="1487" spans="1:38">
      <c r="A1487" t="str">
        <f>_xlfn.TEXTJOIN("/",TRUE,AOM[[#This Row],[L1]:[L10]])</f>
        <v>Management/Livestock Management/Feed Characteristic/Feed Composition/Feed Ingredient/Forage Plants/Forage Trees/Vitex doniana/Vitex doniana Leaves/Vitex doniana Leaves Ground</v>
      </c>
      <c r="B1487" s="207" t="s">
        <v>22663</v>
      </c>
      <c r="C1487" s="207" t="s">
        <v>17896</v>
      </c>
      <c r="D1487" s="207" t="s">
        <v>17898</v>
      </c>
      <c r="E1487" s="207" t="s">
        <v>17908</v>
      </c>
      <c r="F1487" s="207" t="s">
        <v>18308</v>
      </c>
      <c r="G1487" s="207" t="s">
        <v>18309</v>
      </c>
      <c r="H1487" s="207" t="s">
        <v>20736</v>
      </c>
      <c r="I1487" s="207" t="s">
        <v>21507</v>
      </c>
      <c r="J1487" s="207" t="s">
        <v>22654</v>
      </c>
      <c r="K1487" s="207" t="s">
        <v>22661</v>
      </c>
      <c r="L1487" s="207" t="s">
        <v>22664</v>
      </c>
      <c r="M1487" t="str" cm="1">
        <f t="array" ref="M1487">LOOKUP(2,1/(C1487:L1487&lt;&gt;""),C1487:L1487)</f>
        <v>Vitex doniana Leaves Ground</v>
      </c>
      <c r="N1487" s="207" t="s">
        <v>22665</v>
      </c>
      <c r="O1487" s="207"/>
      <c r="P1487" s="207"/>
      <c r="Q1487" s="207"/>
      <c r="R1487" s="207"/>
      <c r="S1487" s="207"/>
      <c r="T1487" s="207"/>
      <c r="U1487" s="207" t="s">
        <v>22654</v>
      </c>
      <c r="V1487" s="211" t="s">
        <v>22656</v>
      </c>
      <c r="W1487" s="207"/>
      <c r="X1487" s="207"/>
      <c r="Y1487" s="207"/>
      <c r="Z1487" s="207"/>
      <c r="AA1487" s="209" t="s">
        <v>22657</v>
      </c>
      <c r="AB1487" s="209" t="s">
        <v>4169</v>
      </c>
      <c r="AC1487" s="210" t="s">
        <v>4169</v>
      </c>
      <c r="AD1487" s="210" t="s">
        <v>18766</v>
      </c>
      <c r="AE1487" s="210"/>
      <c r="AF1487" s="210" t="s">
        <v>18767</v>
      </c>
      <c r="AG1487" t="str">
        <f>IFERROR(IF(COUNTIF(C1487:L1487,"Feed Ingredient")&gt;0,INDEX(ani_diet!T:T,MATCH(M1487,ani_diet!D:D,0)),""),"")</f>
        <v/>
      </c>
      <c r="AH1487" s="60" t="str">
        <f>IF(IFERROR(IF(MATCH("Feed Ingredient", AOM[[#This Row],[L1]:[L10]],0)&gt;0, TRUE, FALSE), FALSE)=TRUE,IFERROR(VLOOKUP(M1487, ani_diet!C:C, 1, FALSE), "No Match"),FALSE)</f>
        <v>No Match</v>
      </c>
      <c r="AI1487" s="220" t="s">
        <v>3539</v>
      </c>
      <c r="AL1487" t="str">
        <f>IFERROR(IF(COUNTIF(C1487:L1487,"Feed Ingredient")&gt;0,INDEX(ani_diet!T:T,MATCH(M1487,ani_diet!D:D,0)),""),"")</f>
        <v/>
      </c>
    </row>
    <row r="1488" spans="1:38">
      <c r="A1488" t="s">
        <v>22659</v>
      </c>
      <c r="B1488" s="207" t="s">
        <v>22666</v>
      </c>
      <c r="C1488" s="207" t="s">
        <v>17896</v>
      </c>
      <c r="D1488" s="207" t="s">
        <v>17898</v>
      </c>
      <c r="E1488" s="207" t="s">
        <v>17908</v>
      </c>
      <c r="F1488" s="207" t="s">
        <v>18308</v>
      </c>
      <c r="G1488" s="207" t="s">
        <v>18309</v>
      </c>
      <c r="H1488" s="207" t="s">
        <v>20736</v>
      </c>
      <c r="I1488" s="207" t="s">
        <v>21507</v>
      </c>
      <c r="J1488" s="207" t="s">
        <v>22654</v>
      </c>
      <c r="K1488" s="207" t="s">
        <v>22661</v>
      </c>
      <c r="L1488" s="207"/>
      <c r="M1488" t="str" cm="1">
        <f t="array" ref="M1488">LOOKUP(2,1/(C1488:L1488&lt;&gt;""),C1488:L1488)</f>
        <v>Vitex doniana Leaves</v>
      </c>
      <c r="N1488" s="207"/>
      <c r="O1488" s="207"/>
      <c r="P1488" s="207"/>
      <c r="Q1488" s="207"/>
      <c r="R1488" s="207"/>
      <c r="S1488" s="207"/>
      <c r="T1488" s="207"/>
      <c r="U1488" s="207" t="s">
        <v>22654</v>
      </c>
      <c r="V1488" s="212" t="s">
        <v>22656</v>
      </c>
      <c r="W1488" s="207"/>
      <c r="X1488" s="207"/>
      <c r="Y1488" s="207"/>
      <c r="Z1488" s="207"/>
      <c r="AA1488" s="209" t="s">
        <v>22657</v>
      </c>
      <c r="AB1488" s="209" t="s">
        <v>4169</v>
      </c>
      <c r="AC1488" s="210" t="s">
        <v>4169</v>
      </c>
      <c r="AD1488" s="210" t="s">
        <v>18766</v>
      </c>
      <c r="AE1488" s="210"/>
      <c r="AF1488" s="210" t="s">
        <v>18767</v>
      </c>
      <c r="AG1488" t="str">
        <f>IFERROR(IF(COUNTIF(C1488:L1488,"Feed Ingredient")&gt;0,INDEX(ani_diet!T:T,MATCH(M1488,ani_diet!D:D,0)),""),"")</f>
        <v>Vitex doniana Leaves</v>
      </c>
      <c r="AH1488" s="60" t="str">
        <f>IF(IFERROR(IF(MATCH("Feed Ingredient", AOM[[#This Row],[L1]:[L10]],0)&gt;0, TRUE, FALSE), FALSE)=TRUE,IFERROR(VLOOKUP(M1488, ani_diet!C:C, 1, FALSE), "No Match"),FALSE)</f>
        <v>Vitex doniana Leaves</v>
      </c>
      <c r="AI1488" s="220" t="s">
        <v>22658</v>
      </c>
      <c r="AL1488" t="str">
        <f>IFERROR(IF(COUNTIF(C1488:L1488,"Feed Ingredient")&gt;0,INDEX(ani_diet!T:T,MATCH(M1488,ani_diet!D:D,0)),""),"")</f>
        <v>Vitex doniana Leaves</v>
      </c>
    </row>
    <row r="1489" spans="1:38">
      <c r="A1489" t="str">
        <f>_xlfn.TEXTJOIN("/",TRUE,AOM[[#This Row],[L1]:[L10]])</f>
        <v>Management/Livestock Management/Feed Characteristic/Feed Composition/Feed Ingredient/Forage Plants/Forage Trees/Vitex simplex</v>
      </c>
      <c r="B1489" s="207" t="s">
        <v>22667</v>
      </c>
      <c r="C1489" s="207" t="s">
        <v>17896</v>
      </c>
      <c r="D1489" s="207" t="s">
        <v>17898</v>
      </c>
      <c r="E1489" s="207" t="s">
        <v>17908</v>
      </c>
      <c r="F1489" s="207" t="s">
        <v>18308</v>
      </c>
      <c r="G1489" s="207" t="s">
        <v>18309</v>
      </c>
      <c r="H1489" s="207" t="s">
        <v>20736</v>
      </c>
      <c r="I1489" s="207" t="s">
        <v>21507</v>
      </c>
      <c r="J1489" s="207" t="s">
        <v>22668</v>
      </c>
      <c r="K1489" s="207"/>
      <c r="L1489" s="207"/>
      <c r="M1489" t="str" cm="1">
        <f t="array" ref="M1489">LOOKUP(2,1/(C1489:L1489&lt;&gt;""),C1489:L1489)</f>
        <v>Vitex simplex</v>
      </c>
      <c r="N1489" s="207"/>
      <c r="O1489" s="207"/>
      <c r="P1489" s="207"/>
      <c r="Q1489" s="207"/>
      <c r="R1489" s="207"/>
      <c r="S1489" s="207"/>
      <c r="T1489" s="207"/>
      <c r="U1489" s="207" t="s">
        <v>22668</v>
      </c>
      <c r="V1489" s="209" t="s">
        <v>328</v>
      </c>
      <c r="W1489" s="207"/>
      <c r="X1489" s="207"/>
      <c r="Y1489" s="207"/>
      <c r="Z1489" s="207"/>
      <c r="AA1489" s="209" t="s">
        <v>328</v>
      </c>
      <c r="AB1489" s="209" t="s">
        <v>4169</v>
      </c>
      <c r="AC1489" s="210" t="s">
        <v>4169</v>
      </c>
      <c r="AD1489" s="210" t="s">
        <v>18766</v>
      </c>
      <c r="AE1489" s="210"/>
      <c r="AF1489" s="210" t="s">
        <v>18767</v>
      </c>
      <c r="AG1489" t="str">
        <f>IFERROR(IF(COUNTIF(C1489:L1489,"Feed Ingredient")&gt;0,INDEX(ani_diet!T:T,MATCH(M1489,ani_diet!D:D,0)),""),"")</f>
        <v>Vitex simplex</v>
      </c>
      <c r="AH1489" s="60" t="str">
        <f>IF(IFERROR(IF(MATCH("Feed Ingredient", AOM[[#This Row],[L1]:[L10]],0)&gt;0, TRUE, FALSE), FALSE)=TRUE,IFERROR(VLOOKUP(M1489, ani_diet!C:C, 1, FALSE), "No Match"),FALSE)</f>
        <v>Vitex simplex</v>
      </c>
      <c r="AI1489" t="s">
        <v>22658</v>
      </c>
      <c r="AL1489" t="str">
        <f>IFERROR(IF(COUNTIF(C1489:L1489,"Feed Ingredient")&gt;0,INDEX(ani_diet!T:T,MATCH(M1489,ani_diet!D:D,0)),""),"")</f>
        <v>Vitex simplex</v>
      </c>
    </row>
    <row r="1490" spans="1:38">
      <c r="A1490" t="s">
        <v>22669</v>
      </c>
      <c r="B1490" s="207" t="s">
        <v>22670</v>
      </c>
      <c r="C1490" s="207" t="s">
        <v>17896</v>
      </c>
      <c r="D1490" s="207" t="s">
        <v>17898</v>
      </c>
      <c r="E1490" s="207" t="s">
        <v>17908</v>
      </c>
      <c r="F1490" s="207" t="s">
        <v>18308</v>
      </c>
      <c r="G1490" s="207" t="s">
        <v>18309</v>
      </c>
      <c r="H1490" s="207" t="s">
        <v>20736</v>
      </c>
      <c r="I1490" s="207" t="s">
        <v>21507</v>
      </c>
      <c r="J1490" s="207" t="s">
        <v>22671</v>
      </c>
      <c r="K1490" s="207" t="s">
        <v>22672</v>
      </c>
      <c r="L1490" s="207" t="s">
        <v>22673</v>
      </c>
      <c r="M1490" t="str" cm="1">
        <f t="array" ref="M1490">LOOKUP(2,1/(C1490:L1490&lt;&gt;""),C1490:L1490)</f>
        <v>Ziziphus jujube Leaves Dried</v>
      </c>
      <c r="N1490" s="207"/>
      <c r="O1490" s="207"/>
      <c r="P1490" s="207"/>
      <c r="Q1490" s="207"/>
      <c r="R1490" s="207"/>
      <c r="S1490" s="207"/>
      <c r="T1490" s="207"/>
      <c r="U1490" s="207" t="s">
        <v>4554</v>
      </c>
      <c r="V1490" s="222" t="s">
        <v>22674</v>
      </c>
      <c r="W1490" s="207"/>
      <c r="X1490" s="207"/>
      <c r="Y1490" s="207"/>
      <c r="Z1490" s="207"/>
      <c r="AA1490" s="209" t="s">
        <v>4556</v>
      </c>
      <c r="AB1490" s="209" t="s">
        <v>4169</v>
      </c>
      <c r="AC1490" s="210" t="s">
        <v>4169</v>
      </c>
      <c r="AD1490" s="210" t="s">
        <v>18766</v>
      </c>
      <c r="AE1490" s="210"/>
      <c r="AF1490" s="210" t="s">
        <v>18767</v>
      </c>
      <c r="AG1490" t="str">
        <f>IFERROR(IF(COUNTIF(C1490:L1490,"Feed Ingredient")&gt;0,INDEX(ani_diet!T:T,MATCH(M1490,ani_diet!D:D,0)),""),"")</f>
        <v>Ziziphus jujuba Leaves</v>
      </c>
      <c r="AH1490" s="60" t="str">
        <f>IF(IFERROR(IF(MATCH("Feed Ingredient", AOM[[#This Row],[L1]:[L10]],0)&gt;0, TRUE, FALSE), FALSE)=TRUE,IFERROR(VLOOKUP(M1490, ani_diet!C:C, 1, FALSE), "No Match"),FALSE)</f>
        <v>No Match</v>
      </c>
      <c r="AI1490" t="s">
        <v>3539</v>
      </c>
      <c r="AL1490" t="str">
        <f>IFERROR(IF(COUNTIF(C1490:L1490,"Feed Ingredient")&gt;0,INDEX(ani_diet!T:T,MATCH(M1490,ani_diet!D:D,0)),""),"")</f>
        <v>Ziziphus jujuba Leaves</v>
      </c>
    </row>
    <row r="1491" spans="1:38">
      <c r="A1491" t="str">
        <f>_xlfn.TEXTJOIN("/",TRUE,AOM[[#This Row],[L1]:[L10]])</f>
        <v>Management/Livestock Management/Feed Characteristic/Feed Composition/Feed Ingredient/Forage Plants/Forage Trees/Ziziphus jujube/Ziziphus jujube Leaves</v>
      </c>
      <c r="B1491" s="207" t="s">
        <v>22675</v>
      </c>
      <c r="C1491" s="207" t="s">
        <v>17896</v>
      </c>
      <c r="D1491" s="207" t="s">
        <v>17898</v>
      </c>
      <c r="E1491" s="207" t="s">
        <v>17908</v>
      </c>
      <c r="F1491" s="207" t="s">
        <v>18308</v>
      </c>
      <c r="G1491" s="207" t="s">
        <v>18309</v>
      </c>
      <c r="H1491" s="207" t="s">
        <v>20736</v>
      </c>
      <c r="I1491" s="207" t="s">
        <v>21507</v>
      </c>
      <c r="J1491" s="207" t="s">
        <v>22671</v>
      </c>
      <c r="K1491" s="207" t="s">
        <v>22672</v>
      </c>
      <c r="L1491" s="207"/>
      <c r="M1491" t="str" cm="1">
        <f t="array" ref="M1491">LOOKUP(2,1/(C1491:L1491&lt;&gt;""),C1491:L1491)</f>
        <v>Ziziphus jujube Leaves</v>
      </c>
      <c r="N1491" s="207"/>
      <c r="O1491" s="207"/>
      <c r="P1491" s="207"/>
      <c r="Q1491" s="207"/>
      <c r="R1491" s="207"/>
      <c r="S1491" s="207"/>
      <c r="T1491" s="207"/>
      <c r="U1491" s="207" t="s">
        <v>4554</v>
      </c>
      <c r="V1491" s="222" t="s">
        <v>22674</v>
      </c>
      <c r="W1491" s="207"/>
      <c r="X1491" s="207"/>
      <c r="Y1491" s="207"/>
      <c r="Z1491" s="207"/>
      <c r="AA1491" s="209" t="s">
        <v>4556</v>
      </c>
      <c r="AB1491" s="209" t="s">
        <v>4169</v>
      </c>
      <c r="AC1491" s="210" t="s">
        <v>4169</v>
      </c>
      <c r="AD1491" s="210" t="s">
        <v>18766</v>
      </c>
      <c r="AE1491" s="210"/>
      <c r="AF1491" s="210" t="s">
        <v>18767</v>
      </c>
      <c r="AG1491" t="str">
        <f>IFERROR(IF(COUNTIF(C1491:L1491,"Feed Ingredient")&gt;0,INDEX(ani_diet!T:T,MATCH(M1491,ani_diet!D:D,0)),""),"")</f>
        <v>Ziziphus jujuba Leaves</v>
      </c>
      <c r="AH1491" s="60" t="str">
        <f>IF(IFERROR(IF(MATCH("Feed Ingredient", AOM[[#This Row],[L1]:[L10]],0)&gt;0, TRUE, FALSE), FALSE)=TRUE,IFERROR(VLOOKUP(M1491, ani_diet!C:C, 1, FALSE), "No Match"),FALSE)</f>
        <v>Ziziphus jujube Leaves</v>
      </c>
      <c r="AI1491" t="s">
        <v>3539</v>
      </c>
      <c r="AL1491" t="str">
        <f>IFERROR(IF(COUNTIF(C1491:L1491,"Feed Ingredient")&gt;0,INDEX(ani_diet!T:T,MATCH(M1491,ani_diet!D:D,0)),""),"")</f>
        <v>Ziziphus jujuba Leaves</v>
      </c>
    </row>
    <row r="1492" spans="1:38">
      <c r="A1492" t="str">
        <f>_xlfn.TEXTJOIN("/",TRUE,AOM[[#This Row],[L1]:[L10]])</f>
        <v>Management/Livestock Management/Feed Characteristic/Feed Composition/Feed Ingredient/Forage Plants/Legume Forages</v>
      </c>
      <c r="B1492" s="207" t="s">
        <v>22676</v>
      </c>
      <c r="C1492" s="207" t="s">
        <v>17896</v>
      </c>
      <c r="D1492" s="207" t="s">
        <v>17898</v>
      </c>
      <c r="E1492" s="207" t="s">
        <v>17908</v>
      </c>
      <c r="F1492" s="207" t="s">
        <v>18308</v>
      </c>
      <c r="G1492" s="207" t="s">
        <v>18309</v>
      </c>
      <c r="H1492" s="207" t="s">
        <v>20736</v>
      </c>
      <c r="I1492" s="207" t="s">
        <v>22677</v>
      </c>
      <c r="J1492" s="207" t="s">
        <v>8288</v>
      </c>
      <c r="K1492" s="207" t="s">
        <v>8288</v>
      </c>
      <c r="L1492" s="207"/>
      <c r="M1492" t="str" cm="1">
        <f t="array" ref="M1492">LOOKUP(2,1/(C1492:L1492&lt;&gt;""),C1492:L1492)</f>
        <v>Legume Forages</v>
      </c>
      <c r="N1492" s="207" t="s">
        <v>8288</v>
      </c>
      <c r="O1492" s="207" t="s">
        <v>8288</v>
      </c>
      <c r="P1492" s="207" t="s">
        <v>8288</v>
      </c>
      <c r="Q1492" s="207" t="s">
        <v>8288</v>
      </c>
      <c r="R1492" s="207" t="s">
        <v>8288</v>
      </c>
      <c r="S1492" s="207" t="s">
        <v>8288</v>
      </c>
      <c r="T1492" s="207" t="s">
        <v>8288</v>
      </c>
      <c r="U1492" s="207" t="s">
        <v>22678</v>
      </c>
      <c r="V1492" s="209" t="s">
        <v>19422</v>
      </c>
      <c r="W1492" s="207" t="s">
        <v>8288</v>
      </c>
      <c r="X1492" s="207" t="s">
        <v>8288</v>
      </c>
      <c r="Y1492" s="207" t="s">
        <v>8288</v>
      </c>
      <c r="Z1492" s="207" t="s">
        <v>8288</v>
      </c>
      <c r="AA1492" s="209" t="s">
        <v>22679</v>
      </c>
      <c r="AB1492" s="209" t="s">
        <v>4169</v>
      </c>
      <c r="AC1492" s="210" t="s">
        <v>4169</v>
      </c>
      <c r="AD1492" s="210" t="s">
        <v>18766</v>
      </c>
      <c r="AE1492" s="210"/>
      <c r="AF1492" s="210" t="s">
        <v>18767</v>
      </c>
      <c r="AG1492" t="str">
        <f>IFERROR(IF(COUNTIF(C1492:L1492,"Feed Ingredient")&gt;0,INDEX(ani_diet!T:T,MATCH(M1492,ani_diet!D:D,0)),""),"")</f>
        <v>Fabaceae Forages</v>
      </c>
      <c r="AH1492" s="60" t="str">
        <f>IF(IFERROR(IF(MATCH("Feed Ingredient", AOM[[#This Row],[L1]:[L10]],0)&gt;0, TRUE, FALSE), FALSE)=TRUE,IFERROR(VLOOKUP(M1492, ani_diet!C:C, 1, FALSE), "No Match"),FALSE)</f>
        <v>Legume Forages</v>
      </c>
      <c r="AI1492" t="s">
        <v>3539</v>
      </c>
      <c r="AL1492" t="str">
        <f>IFERROR(IF(COUNTIF(C1492:L1492,"Feed Ingredient")&gt;0,INDEX(ani_diet!T:T,MATCH(M1492,ani_diet!D:D,0)),""),"")</f>
        <v>Fabaceae Forages</v>
      </c>
    </row>
    <row r="1493" spans="1:38">
      <c r="A1493" t="str">
        <f>_xlfn.TEXTJOIN("/",TRUE,AOM[[#This Row],[L1]:[L10]])</f>
        <v>Management/Livestock Management/Feed Characteristic/Feed Composition/Feed Ingredient/Forage Plants/Legume Forages/Aeschynomene histrix</v>
      </c>
      <c r="B1493" s="207" t="s">
        <v>22680</v>
      </c>
      <c r="C1493" s="207" t="s">
        <v>17896</v>
      </c>
      <c r="D1493" s="207" t="s">
        <v>17898</v>
      </c>
      <c r="E1493" s="207" t="s">
        <v>17908</v>
      </c>
      <c r="F1493" s="207" t="s">
        <v>18308</v>
      </c>
      <c r="G1493" s="207" t="s">
        <v>18309</v>
      </c>
      <c r="H1493" s="207" t="s">
        <v>20736</v>
      </c>
      <c r="I1493" s="207" t="s">
        <v>22677</v>
      </c>
      <c r="J1493" s="207" t="s">
        <v>4254</v>
      </c>
      <c r="K1493" s="207"/>
      <c r="L1493" s="207"/>
      <c r="M1493" t="str" cm="1">
        <f t="array" ref="M1493">LOOKUP(2,1/(C1493:L1493&lt;&gt;""),C1493:L1493)</f>
        <v>Aeschynomene histrix</v>
      </c>
      <c r="N1493" s="207"/>
      <c r="O1493" s="207"/>
      <c r="P1493" s="207"/>
      <c r="Q1493" s="207"/>
      <c r="R1493" s="207"/>
      <c r="S1493" s="207"/>
      <c r="T1493" s="207"/>
      <c r="U1493" s="207" t="s">
        <v>4254</v>
      </c>
      <c r="V1493" s="204" t="s">
        <v>22681</v>
      </c>
      <c r="W1493" s="207"/>
      <c r="X1493" s="207"/>
      <c r="Y1493" s="207"/>
      <c r="Z1493" s="207"/>
      <c r="AA1493" s="204" t="s">
        <v>4255</v>
      </c>
      <c r="AB1493" s="209" t="s">
        <v>4169</v>
      </c>
      <c r="AC1493" s="210" t="s">
        <v>4169</v>
      </c>
      <c r="AD1493" s="210" t="s">
        <v>18766</v>
      </c>
      <c r="AE1493" s="210"/>
      <c r="AF1493" s="210" t="s">
        <v>18767</v>
      </c>
      <c r="AG1493" t="str">
        <f>IFERROR(IF(COUNTIF(C1493:L1493,"Feed Ingredient")&gt;0,INDEX(ani_diet!T:T,MATCH(M1493,ani_diet!D:D,0)),""),"")</f>
        <v>Aeschynomene histrix</v>
      </c>
      <c r="AH1493" s="60" t="str">
        <f>IF(IFERROR(IF(MATCH("Feed Ingredient", AOM[[#This Row],[L1]:[L10]],0)&gt;0, TRUE, FALSE), FALSE)=TRUE,IFERROR(VLOOKUP(M1493, ani_diet!C:C, 1, FALSE), "No Match"),FALSE)</f>
        <v>Aeschynomene histrix</v>
      </c>
      <c r="AI1493" t="s">
        <v>3539</v>
      </c>
      <c r="AL1493" t="str">
        <f>IFERROR(IF(COUNTIF(C1493:L1493,"Feed Ingredient")&gt;0,INDEX(ani_diet!T:T,MATCH(M1493,ani_diet!D:D,0)),""),"")</f>
        <v>Aeschynomene histrix</v>
      </c>
    </row>
    <row r="1494" spans="1:38">
      <c r="A1494" t="str">
        <f>_xlfn.TEXTJOIN("/",TRUE,AOM[[#This Row],[L1]:[L10]])</f>
        <v>Management/Livestock Management/Feed Characteristic/Feed Composition/Feed Ingredient/Forage Plants/Legume Forages/Alfalfa/Alfalfa Dried</v>
      </c>
      <c r="B1494" s="207" t="s">
        <v>22682</v>
      </c>
      <c r="C1494" s="207" t="s">
        <v>17896</v>
      </c>
      <c r="D1494" s="207" t="s">
        <v>17898</v>
      </c>
      <c r="E1494" s="207" t="s">
        <v>17908</v>
      </c>
      <c r="F1494" s="207" t="s">
        <v>18308</v>
      </c>
      <c r="G1494" s="207" t="s">
        <v>18309</v>
      </c>
      <c r="H1494" s="207" t="s">
        <v>20736</v>
      </c>
      <c r="I1494" s="207" t="s">
        <v>22677</v>
      </c>
      <c r="J1494" s="207" t="s">
        <v>4117</v>
      </c>
      <c r="K1494" s="207" t="s">
        <v>22683</v>
      </c>
      <c r="L1494" s="207"/>
      <c r="M1494" t="str" cm="1">
        <f t="array" ref="M1494">LOOKUP(2,1/(C1494:L1494&lt;&gt;""),C1494:L1494)</f>
        <v>Alfalfa Dried</v>
      </c>
      <c r="N1494" s="207" t="s">
        <v>22684</v>
      </c>
      <c r="O1494" s="207"/>
      <c r="P1494" s="207"/>
      <c r="Q1494" s="207"/>
      <c r="R1494" s="207"/>
      <c r="S1494" s="207"/>
      <c r="T1494" s="207"/>
      <c r="U1494" s="207" t="s">
        <v>4119</v>
      </c>
      <c r="V1494" s="209" t="s">
        <v>22685</v>
      </c>
      <c r="W1494" s="207"/>
      <c r="X1494" s="207"/>
      <c r="Y1494" s="207"/>
      <c r="Z1494" s="207"/>
      <c r="AA1494" s="204" t="s">
        <v>4120</v>
      </c>
      <c r="AB1494" s="211" t="s">
        <v>22686</v>
      </c>
      <c r="AC1494" s="210" t="s">
        <v>4169</v>
      </c>
      <c r="AD1494" s="210" t="s">
        <v>18766</v>
      </c>
      <c r="AE1494" s="210"/>
      <c r="AF1494" s="210" t="s">
        <v>18767</v>
      </c>
      <c r="AG1494" t="str">
        <f>IFERROR(IF(COUNTIF(C1494:L1494,"Feed Ingredient")&gt;0,INDEX(ani_diet!T:T,MATCH(M1494,ani_diet!D:D,0)),""),"")</f>
        <v>Medicago sativa</v>
      </c>
      <c r="AH1494" s="60" t="str">
        <f>IF(IFERROR(IF(MATCH("Feed Ingredient", AOM[[#This Row],[L1]:[L10]],0)&gt;0, TRUE, FALSE), FALSE)=TRUE,IFERROR(VLOOKUP(M1494, ani_diet!C:C, 1, FALSE), "No Match"),FALSE)</f>
        <v>No Match</v>
      </c>
      <c r="AI1494" t="s">
        <v>22687</v>
      </c>
      <c r="AL1494" t="str">
        <f>IFERROR(IF(COUNTIF(C1494:L1494,"Feed Ingredient")&gt;0,INDEX(ani_diet!T:T,MATCH(M1494,ani_diet!D:D,0)),""),"")</f>
        <v>Medicago sativa</v>
      </c>
    </row>
    <row r="1495" spans="1:38">
      <c r="A1495" t="str">
        <f>_xlfn.TEXTJOIN("/",TRUE,AOM[[#This Row],[L1]:[L10]])</f>
        <v>Management/Livestock Management/Feed Characteristic/Feed Composition/Feed Ingredient/Forage Plants/Legume Forages/Alfalfa/Alfalfa Dried Ground</v>
      </c>
      <c r="B1495" s="207" t="s">
        <v>22688</v>
      </c>
      <c r="C1495" s="207" t="s">
        <v>17896</v>
      </c>
      <c r="D1495" s="207" t="s">
        <v>17898</v>
      </c>
      <c r="E1495" s="207" t="s">
        <v>17908</v>
      </c>
      <c r="F1495" s="207" t="s">
        <v>18308</v>
      </c>
      <c r="G1495" s="207" t="s">
        <v>18309</v>
      </c>
      <c r="H1495" s="207" t="s">
        <v>20736</v>
      </c>
      <c r="I1495" s="207" t="s">
        <v>22677</v>
      </c>
      <c r="J1495" s="207" t="s">
        <v>4117</v>
      </c>
      <c r="K1495" s="207" t="s">
        <v>22689</v>
      </c>
      <c r="L1495" s="207"/>
      <c r="M1495" t="str" cm="1">
        <f t="array" ref="M1495">LOOKUP(2,1/(C1495:L1495&lt;&gt;""),C1495:L1495)</f>
        <v>Alfalfa Dried Ground</v>
      </c>
      <c r="N1495" s="207" t="s">
        <v>22690</v>
      </c>
      <c r="O1495" s="207" t="s">
        <v>8288</v>
      </c>
      <c r="P1495" s="207" t="s">
        <v>8288</v>
      </c>
      <c r="Q1495" s="207" t="s">
        <v>8288</v>
      </c>
      <c r="R1495" s="207" t="s">
        <v>8288</v>
      </c>
      <c r="S1495" s="207" t="s">
        <v>8288</v>
      </c>
      <c r="T1495" s="207" t="s">
        <v>8288</v>
      </c>
      <c r="U1495" s="207" t="s">
        <v>4119</v>
      </c>
      <c r="V1495" s="209" t="s">
        <v>22685</v>
      </c>
      <c r="W1495" s="207" t="s">
        <v>8288</v>
      </c>
      <c r="X1495" s="207" t="s">
        <v>8288</v>
      </c>
      <c r="Y1495" s="207" t="s">
        <v>8288</v>
      </c>
      <c r="Z1495" s="207" t="s">
        <v>8288</v>
      </c>
      <c r="AA1495" s="204" t="s">
        <v>4120</v>
      </c>
      <c r="AB1495" s="211" t="s">
        <v>22686</v>
      </c>
      <c r="AC1495" s="210" t="s">
        <v>4169</v>
      </c>
      <c r="AD1495" s="210" t="s">
        <v>18766</v>
      </c>
      <c r="AE1495" s="210"/>
      <c r="AF1495" s="210" t="s">
        <v>18767</v>
      </c>
      <c r="AG1495" t="str">
        <f>IFERROR(IF(COUNTIF(C1495:L1495,"Feed Ingredient")&gt;0,INDEX(ani_diet!T:T,MATCH(M1495,ani_diet!D:D,0)),""),"")</f>
        <v>Medicago sativa</v>
      </c>
      <c r="AH1495" s="60" t="str">
        <f>IF(IFERROR(IF(MATCH("Feed Ingredient", AOM[[#This Row],[L1]:[L10]],0)&gt;0, TRUE, FALSE), FALSE)=TRUE,IFERROR(VLOOKUP(M1495, ani_diet!C:C, 1, FALSE), "No Match"),FALSE)</f>
        <v>No Match</v>
      </c>
      <c r="AI1495" t="s">
        <v>22687</v>
      </c>
      <c r="AL1495" t="str">
        <f>IFERROR(IF(COUNTIF(C1495:L1495,"Feed Ingredient")&gt;0,INDEX(ani_diet!T:T,MATCH(M1495,ani_diet!D:D,0)),""),"")</f>
        <v>Medicago sativa</v>
      </c>
    </row>
    <row r="1496" spans="1:38">
      <c r="A1496" t="str">
        <f>_xlfn.TEXTJOIN("/",TRUE,AOM[[#This Row],[L1]:[L10]])</f>
        <v>Management/Livestock Management/Feed Characteristic/Feed Composition/Feed Ingredient/Forage Plants/Legume Forages/Alfalfa/Alfalfa Ground</v>
      </c>
      <c r="B1496" s="207" t="s">
        <v>22691</v>
      </c>
      <c r="C1496" s="207" t="s">
        <v>17896</v>
      </c>
      <c r="D1496" s="207" t="s">
        <v>17898</v>
      </c>
      <c r="E1496" s="207" t="s">
        <v>17908</v>
      </c>
      <c r="F1496" s="207" t="s">
        <v>18308</v>
      </c>
      <c r="G1496" s="207" t="s">
        <v>18309</v>
      </c>
      <c r="H1496" s="207" t="s">
        <v>20736</v>
      </c>
      <c r="I1496" s="207" t="s">
        <v>22677</v>
      </c>
      <c r="J1496" s="207" t="s">
        <v>4117</v>
      </c>
      <c r="K1496" s="207" t="s">
        <v>22692</v>
      </c>
      <c r="L1496" s="207"/>
      <c r="M1496" t="str" cm="1">
        <f t="array" ref="M1496">LOOKUP(2,1/(C1496:L1496&lt;&gt;""),C1496:L1496)</f>
        <v>Alfalfa Ground</v>
      </c>
      <c r="N1496" s="207" t="s">
        <v>22693</v>
      </c>
      <c r="O1496" s="207"/>
      <c r="P1496" s="207"/>
      <c r="Q1496" s="207"/>
      <c r="R1496" s="207"/>
      <c r="S1496" s="207"/>
      <c r="T1496" s="207"/>
      <c r="U1496" s="207" t="s">
        <v>4119</v>
      </c>
      <c r="V1496" s="209" t="s">
        <v>22685</v>
      </c>
      <c r="W1496" s="207"/>
      <c r="X1496" s="207"/>
      <c r="Y1496" s="207"/>
      <c r="Z1496" s="207"/>
      <c r="AA1496" s="204" t="s">
        <v>4120</v>
      </c>
      <c r="AB1496" s="209" t="s">
        <v>4169</v>
      </c>
      <c r="AC1496" s="210" t="s">
        <v>4169</v>
      </c>
      <c r="AD1496" s="210" t="s">
        <v>18766</v>
      </c>
      <c r="AE1496" s="210"/>
      <c r="AF1496" s="210" t="s">
        <v>18767</v>
      </c>
      <c r="AG1496" t="str">
        <f>IFERROR(IF(COUNTIF(C1496:L1496,"Feed Ingredient")&gt;0,INDEX(ani_diet!T:T,MATCH(M1496,ani_diet!D:D,0)),""),"")</f>
        <v>Medicago sativa</v>
      </c>
      <c r="AH1496" s="60" t="str">
        <f>IF(IFERROR(IF(MATCH("Feed Ingredient", AOM[[#This Row],[L1]:[L10]],0)&gt;0, TRUE, FALSE), FALSE)=TRUE,IFERROR(VLOOKUP(M1496, ani_diet!C:C, 1, FALSE), "No Match"),FALSE)</f>
        <v>No Match</v>
      </c>
      <c r="AI1496" t="s">
        <v>3539</v>
      </c>
      <c r="AL1496" t="str">
        <f>IFERROR(IF(COUNTIF(C1496:L1496,"Feed Ingredient")&gt;0,INDEX(ani_diet!T:T,MATCH(M1496,ani_diet!D:D,0)),""),"")</f>
        <v>Medicago sativa</v>
      </c>
    </row>
    <row r="1497" spans="1:38">
      <c r="A1497" t="str">
        <f>_xlfn.TEXTJOIN("/",TRUE,AOM[[#This Row],[L1]:[L10]])</f>
        <v>Management/Livestock Management/Feed Characteristic/Feed Composition/Feed Ingredient/Forage Plants/Legume Forages/Alfalfa/Alfalfa Pods/Alfalfa Pods Dried</v>
      </c>
      <c r="B1497" s="207" t="s">
        <v>22694</v>
      </c>
      <c r="C1497" s="207" t="s">
        <v>17896</v>
      </c>
      <c r="D1497" s="207" t="s">
        <v>17898</v>
      </c>
      <c r="E1497" s="207" t="s">
        <v>17908</v>
      </c>
      <c r="F1497" s="207" t="s">
        <v>18308</v>
      </c>
      <c r="G1497" s="207" t="s">
        <v>18309</v>
      </c>
      <c r="H1497" s="207" t="s">
        <v>20736</v>
      </c>
      <c r="I1497" s="207" t="s">
        <v>22677</v>
      </c>
      <c r="J1497" s="207" t="s">
        <v>4117</v>
      </c>
      <c r="K1497" s="207" t="s">
        <v>22695</v>
      </c>
      <c r="L1497" s="207" t="s">
        <v>22696</v>
      </c>
      <c r="M1497" t="str" cm="1">
        <f t="array" ref="M1497">LOOKUP(2,1/(C1497:L1497&lt;&gt;""),C1497:L1497)</f>
        <v>Alfalfa Pods Dried</v>
      </c>
      <c r="N1497" s="207" t="s">
        <v>22697</v>
      </c>
      <c r="O1497" s="207" t="s">
        <v>8288</v>
      </c>
      <c r="P1497" s="207" t="s">
        <v>8288</v>
      </c>
      <c r="Q1497" s="207" t="s">
        <v>8288</v>
      </c>
      <c r="R1497" s="207" t="s">
        <v>8288</v>
      </c>
      <c r="S1497" s="207" t="s">
        <v>22698</v>
      </c>
      <c r="T1497" s="207" t="s">
        <v>8288</v>
      </c>
      <c r="U1497" s="207" t="s">
        <v>4119</v>
      </c>
      <c r="V1497" s="209" t="s">
        <v>22685</v>
      </c>
      <c r="W1497" s="207" t="s">
        <v>8288</v>
      </c>
      <c r="X1497" s="207" t="s">
        <v>8288</v>
      </c>
      <c r="Y1497" s="207" t="s">
        <v>8288</v>
      </c>
      <c r="Z1497" s="207" t="s">
        <v>8288</v>
      </c>
      <c r="AA1497" s="204" t="s">
        <v>4120</v>
      </c>
      <c r="AB1497" s="209" t="s">
        <v>4169</v>
      </c>
      <c r="AC1497" s="210" t="s">
        <v>4169</v>
      </c>
      <c r="AD1497" s="210" t="s">
        <v>18766</v>
      </c>
      <c r="AE1497" s="210"/>
      <c r="AF1497" s="210" t="s">
        <v>18767</v>
      </c>
      <c r="AG1497" t="str">
        <f>IFERROR(IF(COUNTIF(C1497:L1497,"Feed Ingredient")&gt;0,INDEX(ani_diet!T:T,MATCH(M1497,ani_diet!D:D,0)),""),"")</f>
        <v>Medicago sativa Pods</v>
      </c>
      <c r="AH1497" s="60" t="str">
        <f>IF(IFERROR(IF(MATCH("Feed Ingredient", AOM[[#This Row],[L1]:[L10]],0)&gt;0, TRUE, FALSE), FALSE)=TRUE,IFERROR(VLOOKUP(M1497, ani_diet!C:C, 1, FALSE), "No Match"),FALSE)</f>
        <v>No Match</v>
      </c>
      <c r="AI1497" t="s">
        <v>22687</v>
      </c>
      <c r="AL1497" t="str">
        <f>IFERROR(IF(COUNTIF(C1497:L1497,"Feed Ingredient")&gt;0,INDEX(ani_diet!T:T,MATCH(M1497,ani_diet!D:D,0)),""),"")</f>
        <v>Medicago sativa Pods</v>
      </c>
    </row>
    <row r="1498" spans="1:38">
      <c r="A1498" t="str">
        <f>_xlfn.TEXTJOIN("/",TRUE,AOM[[#This Row],[L1]:[L10]])</f>
        <v>Management/Livestock Management/Feed Characteristic/Feed Composition/Feed Ingredient/Forage Plants/Legume Forages/Alfalfa/Alfalfa Pods</v>
      </c>
      <c r="B1498" s="207" t="s">
        <v>22699</v>
      </c>
      <c r="C1498" s="207" t="s">
        <v>17896</v>
      </c>
      <c r="D1498" s="207" t="s">
        <v>17898</v>
      </c>
      <c r="E1498" s="207" t="s">
        <v>17908</v>
      </c>
      <c r="F1498" s="207" t="s">
        <v>18308</v>
      </c>
      <c r="G1498" s="207" t="s">
        <v>18309</v>
      </c>
      <c r="H1498" s="207" t="s">
        <v>20736</v>
      </c>
      <c r="I1498" s="207" t="s">
        <v>22677</v>
      </c>
      <c r="J1498" s="207" t="s">
        <v>4117</v>
      </c>
      <c r="K1498" s="207" t="s">
        <v>22695</v>
      </c>
      <c r="L1498" s="207"/>
      <c r="M1498" t="str" cm="1">
        <f t="array" ref="M1498">LOOKUP(2,1/(C1498:L1498&lt;&gt;""),C1498:L1498)</f>
        <v>Alfalfa Pods</v>
      </c>
      <c r="N1498" s="207" t="s">
        <v>22700</v>
      </c>
      <c r="O1498" s="207" t="s">
        <v>8288</v>
      </c>
      <c r="P1498" s="207" t="s">
        <v>8288</v>
      </c>
      <c r="Q1498" s="207" t="s">
        <v>8288</v>
      </c>
      <c r="R1498" s="207" t="s">
        <v>8288</v>
      </c>
      <c r="S1498" s="207" t="s">
        <v>22698</v>
      </c>
      <c r="T1498" s="207" t="s">
        <v>8288</v>
      </c>
      <c r="U1498" s="207" t="s">
        <v>4119</v>
      </c>
      <c r="V1498" s="209" t="s">
        <v>22685</v>
      </c>
      <c r="W1498" s="207" t="s">
        <v>8288</v>
      </c>
      <c r="X1498" s="207" t="s">
        <v>8288</v>
      </c>
      <c r="Y1498" s="207" t="s">
        <v>8288</v>
      </c>
      <c r="Z1498" s="207" t="s">
        <v>8288</v>
      </c>
      <c r="AA1498" s="204" t="s">
        <v>4120</v>
      </c>
      <c r="AB1498" s="209" t="s">
        <v>4169</v>
      </c>
      <c r="AC1498" s="210" t="s">
        <v>4169</v>
      </c>
      <c r="AD1498" s="210" t="s">
        <v>18766</v>
      </c>
      <c r="AE1498" s="210"/>
      <c r="AF1498" s="210" t="s">
        <v>18767</v>
      </c>
      <c r="AG1498" t="str">
        <f>IFERROR(IF(COUNTIF(C1498:L1498,"Feed Ingredient")&gt;0,INDEX(ani_diet!T:T,MATCH(M1498,ani_diet!D:D,0)),""),"")</f>
        <v>Medicago sativa Pods</v>
      </c>
      <c r="AH1498" s="60" t="str">
        <f>IF(IFERROR(IF(MATCH("Feed Ingredient", AOM[[#This Row],[L1]:[L10]],0)&gt;0, TRUE, FALSE), FALSE)=TRUE,IFERROR(VLOOKUP(M1498, ani_diet!C:C, 1, FALSE), "No Match"),FALSE)</f>
        <v>Alfalfa Pods</v>
      </c>
      <c r="AI1498" t="s">
        <v>3539</v>
      </c>
      <c r="AL1498" t="str">
        <f>IFERROR(IF(COUNTIF(C1498:L1498,"Feed Ingredient")&gt;0,INDEX(ani_diet!T:T,MATCH(M1498,ani_diet!D:D,0)),""),"")</f>
        <v>Medicago sativa Pods</v>
      </c>
    </row>
    <row r="1499" spans="1:38">
      <c r="A1499" t="str">
        <f>_xlfn.TEXTJOIN("/",TRUE,AOM[[#This Row],[L1]:[L10]])</f>
        <v>Management/Livestock Management/Feed Characteristic/Feed Composition/Feed Ingredient/Forage Plants/Legume Forages/Alfalfa</v>
      </c>
      <c r="B1499" s="207" t="s">
        <v>22701</v>
      </c>
      <c r="C1499" s="207" t="s">
        <v>17896</v>
      </c>
      <c r="D1499" s="207" t="s">
        <v>17898</v>
      </c>
      <c r="E1499" s="207" t="s">
        <v>17908</v>
      </c>
      <c r="F1499" s="207" t="s">
        <v>18308</v>
      </c>
      <c r="G1499" s="207" t="s">
        <v>18309</v>
      </c>
      <c r="H1499" s="207" t="s">
        <v>20736</v>
      </c>
      <c r="I1499" s="207" t="s">
        <v>22677</v>
      </c>
      <c r="J1499" s="207" t="s">
        <v>4117</v>
      </c>
      <c r="K1499" s="207"/>
      <c r="L1499" s="207"/>
      <c r="M1499" t="str" cm="1">
        <f t="array" ref="M1499">LOOKUP(2,1/(C1499:L1499&lt;&gt;""),C1499:L1499)</f>
        <v>Alfalfa</v>
      </c>
      <c r="N1499" s="207" t="s">
        <v>22702</v>
      </c>
      <c r="O1499" s="207" t="s">
        <v>8288</v>
      </c>
      <c r="P1499" s="207" t="s">
        <v>8288</v>
      </c>
      <c r="Q1499" s="207" t="s">
        <v>8288</v>
      </c>
      <c r="R1499" s="207" t="s">
        <v>8288</v>
      </c>
      <c r="S1499" s="207" t="s">
        <v>22698</v>
      </c>
      <c r="T1499" s="207" t="s">
        <v>8288</v>
      </c>
      <c r="U1499" s="207" t="s">
        <v>4119</v>
      </c>
      <c r="V1499" s="209" t="s">
        <v>22685</v>
      </c>
      <c r="W1499" s="207" t="s">
        <v>8288</v>
      </c>
      <c r="X1499" s="207" t="s">
        <v>8288</v>
      </c>
      <c r="Y1499" s="207" t="s">
        <v>8288</v>
      </c>
      <c r="Z1499" s="207" t="s">
        <v>8288</v>
      </c>
      <c r="AA1499" s="204" t="s">
        <v>4120</v>
      </c>
      <c r="AB1499" s="211" t="s">
        <v>22703</v>
      </c>
      <c r="AC1499" s="210" t="s">
        <v>4169</v>
      </c>
      <c r="AD1499" s="210" t="s">
        <v>18766</v>
      </c>
      <c r="AE1499" s="210"/>
      <c r="AF1499" s="210" t="s">
        <v>18767</v>
      </c>
      <c r="AG1499" t="str">
        <f>IFERROR(IF(COUNTIF(C1499:L1499,"Feed Ingredient")&gt;0,INDEX(ani_diet!T:T,MATCH(M1499,ani_diet!D:D,0)),""),"")</f>
        <v>Medicago sativa</v>
      </c>
      <c r="AH1499" s="60" t="str">
        <f>IF(IFERROR(IF(MATCH("Feed Ingredient", AOM[[#This Row],[L1]:[L10]],0)&gt;0, TRUE, FALSE), FALSE)=TRUE,IFERROR(VLOOKUP(M1499, ani_diet!C:C, 1, FALSE), "No Match"),FALSE)</f>
        <v>Alfalfa</v>
      </c>
      <c r="AI1499" t="s">
        <v>3539</v>
      </c>
      <c r="AL1499" t="str">
        <f>IFERROR(IF(COUNTIF(C1499:L1499,"Feed Ingredient")&gt;0,INDEX(ani_diet!T:T,MATCH(M1499,ani_diet!D:D,0)),""),"")</f>
        <v>Medicago sativa</v>
      </c>
    </row>
    <row r="1500" spans="1:38">
      <c r="A1500" t="str">
        <f>_xlfn.TEXTJOIN("/",TRUE,AOM[[#This Row],[L1]:[L10]])</f>
        <v>Management/Livestock Management/Feed Characteristic/Feed Composition/Feed Ingredient/Forage Plants/Legume Forages/Anthyllis tetraphylla</v>
      </c>
      <c r="B1500" s="207" t="s">
        <v>22704</v>
      </c>
      <c r="C1500" s="207" t="s">
        <v>17896</v>
      </c>
      <c r="D1500" s="207" t="s">
        <v>17898</v>
      </c>
      <c r="E1500" s="207" t="s">
        <v>17908</v>
      </c>
      <c r="F1500" s="207" t="s">
        <v>18308</v>
      </c>
      <c r="G1500" s="207" t="s">
        <v>18309</v>
      </c>
      <c r="H1500" s="207" t="s">
        <v>20736</v>
      </c>
      <c r="I1500" s="207" t="s">
        <v>22677</v>
      </c>
      <c r="J1500" s="207" t="s">
        <v>22705</v>
      </c>
      <c r="K1500" s="207"/>
      <c r="L1500" s="207"/>
      <c r="M1500" t="str" cm="1">
        <f t="array" ref="M1500">LOOKUP(2,1/(C1500:L1500&lt;&gt;""),C1500:L1500)</f>
        <v>Anthyllis tetraphylla</v>
      </c>
      <c r="N1500" s="207"/>
      <c r="O1500" s="207"/>
      <c r="P1500" s="207"/>
      <c r="Q1500" s="207"/>
      <c r="R1500" s="207"/>
      <c r="S1500" s="207"/>
      <c r="T1500" s="207"/>
      <c r="U1500" s="207" t="s">
        <v>22705</v>
      </c>
      <c r="V1500" s="211" t="s">
        <v>22706</v>
      </c>
      <c r="W1500" s="207"/>
      <c r="X1500" s="207"/>
      <c r="Y1500" s="207"/>
      <c r="Z1500" s="207"/>
      <c r="AA1500" s="209" t="s">
        <v>22707</v>
      </c>
      <c r="AB1500" s="209" t="s">
        <v>4169</v>
      </c>
      <c r="AC1500" s="210" t="s">
        <v>4169</v>
      </c>
      <c r="AD1500" s="210" t="s">
        <v>18766</v>
      </c>
      <c r="AE1500" s="210"/>
      <c r="AF1500" s="210" t="s">
        <v>18767</v>
      </c>
      <c r="AG1500" t="str">
        <f>IFERROR(IF(COUNTIF(C1500:L1500,"Feed Ingredient")&gt;0,INDEX(ani_diet!T:T,MATCH(M1500,ani_diet!D:D,0)),""),"")</f>
        <v>Anthyllis tetraphylla</v>
      </c>
      <c r="AH1500" s="60" t="str">
        <f>IF(IFERROR(IF(MATCH("Feed Ingredient", AOM[[#This Row],[L1]:[L10]],0)&gt;0, TRUE, FALSE), FALSE)=TRUE,IFERROR(VLOOKUP(M1500, ani_diet!C:C, 1, FALSE), "No Match"),FALSE)</f>
        <v>Anthyllis tetraphylla</v>
      </c>
      <c r="AI1500" t="s">
        <v>3539</v>
      </c>
      <c r="AL1500" t="str">
        <f>IFERROR(IF(COUNTIF(C1500:L1500,"Feed Ingredient")&gt;0,INDEX(ani_diet!T:T,MATCH(M1500,ani_diet!D:D,0)),""),"")</f>
        <v>Anthyllis tetraphylla</v>
      </c>
    </row>
    <row r="1501" spans="1:38">
      <c r="A1501" t="str">
        <f>_xlfn.TEXTJOIN("/",TRUE,AOM[[#This Row],[L1]:[L10]])</f>
        <v>Management/Livestock Management/Feed Characteristic/Feed Composition/Feed Ingredient/Forage Plants/Legume Forages/Canavalia gladiata</v>
      </c>
      <c r="B1501" s="207" t="s">
        <v>22708</v>
      </c>
      <c r="C1501" s="207" t="s">
        <v>17896</v>
      </c>
      <c r="D1501" s="207" t="s">
        <v>17898</v>
      </c>
      <c r="E1501" s="207" t="s">
        <v>17908</v>
      </c>
      <c r="F1501" s="207" t="s">
        <v>18308</v>
      </c>
      <c r="G1501" s="207" t="s">
        <v>18309</v>
      </c>
      <c r="H1501" s="207" t="s">
        <v>20736</v>
      </c>
      <c r="I1501" s="207" t="s">
        <v>22677</v>
      </c>
      <c r="J1501" s="207" t="s">
        <v>22709</v>
      </c>
      <c r="K1501" s="207"/>
      <c r="L1501" s="207"/>
      <c r="M1501" t="str" cm="1">
        <f t="array" ref="M1501">LOOKUP(2,1/(C1501:L1501&lt;&gt;""),C1501:L1501)</f>
        <v>Canavalia gladiata</v>
      </c>
      <c r="N1501" s="207" t="s">
        <v>22710</v>
      </c>
      <c r="O1501" s="207"/>
      <c r="P1501" s="207"/>
      <c r="Q1501" s="207"/>
      <c r="R1501" s="207"/>
      <c r="S1501" s="207"/>
      <c r="T1501" s="207"/>
      <c r="U1501" s="207" t="s">
        <v>22709</v>
      </c>
      <c r="V1501" s="209" t="s">
        <v>22711</v>
      </c>
      <c r="W1501" s="207"/>
      <c r="X1501" s="207"/>
      <c r="Y1501" s="207"/>
      <c r="Z1501" s="207"/>
      <c r="AA1501" s="209" t="s">
        <v>22712</v>
      </c>
      <c r="AB1501" s="211" t="s">
        <v>22713</v>
      </c>
      <c r="AC1501" s="210" t="s">
        <v>4169</v>
      </c>
      <c r="AD1501" s="210" t="s">
        <v>18766</v>
      </c>
      <c r="AE1501" s="210"/>
      <c r="AF1501" s="210" t="s">
        <v>18767</v>
      </c>
      <c r="AG1501" t="str">
        <f>IFERROR(IF(COUNTIF(C1501:L1501,"Feed Ingredient")&gt;0,INDEX(ani_diet!T:T,MATCH(M1501,ani_diet!D:D,0)),""),"")</f>
        <v>Canavalia gladiata</v>
      </c>
      <c r="AH1501" s="60" t="str">
        <f>IF(IFERROR(IF(MATCH("Feed Ingredient", AOM[[#This Row],[L1]:[L10]],0)&gt;0, TRUE, FALSE), FALSE)=TRUE,IFERROR(VLOOKUP(M1501, ani_diet!C:C, 1, FALSE), "No Match"),FALSE)</f>
        <v>Canavalia gladiata</v>
      </c>
      <c r="AI1501" t="s">
        <v>3539</v>
      </c>
      <c r="AL1501" t="str">
        <f>IFERROR(IF(COUNTIF(C1501:L1501,"Feed Ingredient")&gt;0,INDEX(ani_diet!T:T,MATCH(M1501,ani_diet!D:D,0)),""),"")</f>
        <v>Canavalia gladiata</v>
      </c>
    </row>
    <row r="1502" spans="1:38">
      <c r="A1502" t="str">
        <f>_xlfn.TEXTJOIN("/",TRUE,AOM[[#This Row],[L1]:[L10]])</f>
        <v>Management/Livestock Management/Feed Characteristic/Feed Composition/Feed Ingredient/Forage Plants/Legume Forages/Centrosema molle/Centrosema molle Leaves</v>
      </c>
      <c r="B1502" s="207" t="s">
        <v>22714</v>
      </c>
      <c r="C1502" s="207" t="s">
        <v>17896</v>
      </c>
      <c r="D1502" s="207" t="s">
        <v>17898</v>
      </c>
      <c r="E1502" s="207" t="s">
        <v>17908</v>
      </c>
      <c r="F1502" s="207" t="s">
        <v>18308</v>
      </c>
      <c r="G1502" s="207" t="s">
        <v>18309</v>
      </c>
      <c r="H1502" s="207" t="s">
        <v>20736</v>
      </c>
      <c r="I1502" s="207" t="s">
        <v>22677</v>
      </c>
      <c r="J1502" s="207" t="s">
        <v>22715</v>
      </c>
      <c r="K1502" s="207" t="s">
        <v>22716</v>
      </c>
      <c r="L1502" s="207"/>
      <c r="M1502" t="str" cm="1">
        <f t="array" ref="M1502">LOOKUP(2,1/(C1502:L1502&lt;&gt;""),C1502:L1502)</f>
        <v>Centrosema molle Leaves</v>
      </c>
      <c r="O1502" s="207"/>
      <c r="P1502" s="207"/>
      <c r="Q1502" s="207"/>
      <c r="R1502" s="207"/>
      <c r="S1502" s="207"/>
      <c r="T1502" s="207"/>
      <c r="U1502" s="207" t="s">
        <v>22715</v>
      </c>
      <c r="V1502" s="209" t="s">
        <v>22717</v>
      </c>
      <c r="W1502" s="207"/>
      <c r="X1502" s="207"/>
      <c r="Y1502" s="207"/>
      <c r="Z1502" s="207"/>
      <c r="AA1502" s="209" t="s">
        <v>22718</v>
      </c>
      <c r="AB1502" s="209" t="s">
        <v>4169</v>
      </c>
      <c r="AC1502" s="210" t="s">
        <v>4169</v>
      </c>
      <c r="AD1502" s="210" t="s">
        <v>18766</v>
      </c>
      <c r="AE1502" s="210"/>
      <c r="AF1502" s="210" t="s">
        <v>18767</v>
      </c>
      <c r="AG1502" t="str">
        <f>IFERROR(IF(COUNTIF(C1502:L1502,"Feed Ingredient")&gt;0,INDEX(ani_diet!T:T,MATCH(M1502,ani_diet!D:D,0)),""),"")</f>
        <v>Centrosema molle Leaves</v>
      </c>
      <c r="AH1502" s="60" t="str">
        <f>IF(IFERROR(IF(MATCH("Feed Ingredient", AOM[[#This Row],[L1]:[L10]],0)&gt;0, TRUE, FALSE), FALSE)=TRUE,IFERROR(VLOOKUP(M1502, ani_diet!C:C, 1, FALSE), "No Match"),FALSE)</f>
        <v>Centrosema molle Leaves</v>
      </c>
      <c r="AI1502" t="s">
        <v>3539</v>
      </c>
      <c r="AL1502" t="str">
        <f>IFERROR(IF(COUNTIF(C1502:L1502,"Feed Ingredient")&gt;0,INDEX(ani_diet!T:T,MATCH(M1502,ani_diet!D:D,0)),""),"")</f>
        <v>Centrosema molle Leaves</v>
      </c>
    </row>
    <row r="1503" spans="1:38">
      <c r="A1503" t="str">
        <f>_xlfn.TEXTJOIN("/",TRUE,AOM[[#This Row],[L1]:[L10]])</f>
        <v>Management/Livestock Management/Feed Characteristic/Feed Composition/Feed Ingredient/Forage Plants/Legume Forages/Centrosema molle</v>
      </c>
      <c r="B1503" s="207" t="s">
        <v>22719</v>
      </c>
      <c r="C1503" s="207" t="s">
        <v>17896</v>
      </c>
      <c r="D1503" s="207" t="s">
        <v>17898</v>
      </c>
      <c r="E1503" s="207" t="s">
        <v>17908</v>
      </c>
      <c r="F1503" s="207" t="s">
        <v>18308</v>
      </c>
      <c r="G1503" s="207" t="s">
        <v>18309</v>
      </c>
      <c r="H1503" s="207" t="s">
        <v>20736</v>
      </c>
      <c r="I1503" s="207" t="s">
        <v>22677</v>
      </c>
      <c r="J1503" s="207" t="s">
        <v>22715</v>
      </c>
      <c r="K1503" s="207"/>
      <c r="L1503" s="207"/>
      <c r="M1503" t="str" cm="1">
        <f t="array" ref="M1503">LOOKUP(2,1/(C1503:L1503&lt;&gt;""),C1503:L1503)</f>
        <v>Centrosema molle</v>
      </c>
      <c r="N1503" s="207"/>
      <c r="O1503" s="207"/>
      <c r="P1503" s="207"/>
      <c r="Q1503" s="207"/>
      <c r="R1503" s="207"/>
      <c r="S1503" s="207"/>
      <c r="T1503" s="207"/>
      <c r="U1503" s="207" t="s">
        <v>22715</v>
      </c>
      <c r="V1503" s="209" t="s">
        <v>22717</v>
      </c>
      <c r="W1503" s="207"/>
      <c r="X1503" s="207"/>
      <c r="Y1503" s="207"/>
      <c r="Z1503" s="207"/>
      <c r="AA1503" s="209" t="s">
        <v>22718</v>
      </c>
      <c r="AB1503" s="211" t="s">
        <v>22720</v>
      </c>
      <c r="AC1503" s="210" t="s">
        <v>4169</v>
      </c>
      <c r="AD1503" s="210" t="s">
        <v>18766</v>
      </c>
      <c r="AE1503" s="210"/>
      <c r="AF1503" s="210" t="s">
        <v>18767</v>
      </c>
      <c r="AG1503" t="str">
        <f>IFERROR(IF(COUNTIF(C1503:L1503,"Feed Ingredient")&gt;0,INDEX(ani_diet!T:T,MATCH(M1503,ani_diet!D:D,0)),""),"")</f>
        <v>Centrosema molle</v>
      </c>
      <c r="AH1503" s="60" t="str">
        <f>IF(IFERROR(IF(MATCH("Feed Ingredient", AOM[[#This Row],[L1]:[L10]],0)&gt;0, TRUE, FALSE), FALSE)=TRUE,IFERROR(VLOOKUP(M1503, ani_diet!C:C, 1, FALSE), "No Match"),FALSE)</f>
        <v>Centrosema molle</v>
      </c>
      <c r="AI1503" t="s">
        <v>3539</v>
      </c>
      <c r="AL1503" t="str">
        <f>IFERROR(IF(COUNTIF(C1503:L1503,"Feed Ingredient")&gt;0,INDEX(ani_diet!T:T,MATCH(M1503,ani_diet!D:D,0)),""),"")</f>
        <v>Centrosema molle</v>
      </c>
    </row>
    <row r="1504" spans="1:38">
      <c r="A1504" t="str">
        <f>_xlfn.TEXTJOIN("/",TRUE,AOM[[#This Row],[L1]:[L10]])</f>
        <v>Management/Livestock Management/Feed Characteristic/Feed Composition/Feed Ingredient/Forage Plants/Legume Forages/Centrosema pubescens/Centrosema pubescens Dried Ground</v>
      </c>
      <c r="B1504" s="207" t="s">
        <v>22721</v>
      </c>
      <c r="C1504" s="207" t="s">
        <v>17896</v>
      </c>
      <c r="D1504" s="207" t="s">
        <v>17898</v>
      </c>
      <c r="E1504" s="207" t="s">
        <v>17908</v>
      </c>
      <c r="F1504" s="207" t="s">
        <v>18308</v>
      </c>
      <c r="G1504" s="207" t="s">
        <v>18309</v>
      </c>
      <c r="H1504" s="207" t="s">
        <v>20736</v>
      </c>
      <c r="I1504" s="207" t="s">
        <v>22677</v>
      </c>
      <c r="J1504" s="207" t="s">
        <v>3774</v>
      </c>
      <c r="K1504" s="207" t="s">
        <v>22722</v>
      </c>
      <c r="L1504" s="207"/>
      <c r="M1504" t="str" cm="1">
        <f t="array" ref="M1504">LOOKUP(2,1/(C1504:L1504&lt;&gt;""),C1504:L1504)</f>
        <v>Centrosema pubescens Dried Ground</v>
      </c>
      <c r="N1504" s="207" t="s">
        <v>22723</v>
      </c>
      <c r="O1504" s="207"/>
      <c r="P1504" s="207"/>
      <c r="Q1504" s="207"/>
      <c r="R1504" s="207"/>
      <c r="S1504" s="207"/>
      <c r="T1504" s="207"/>
      <c r="U1504" s="207" t="s">
        <v>3774</v>
      </c>
      <c r="V1504" s="209" t="s">
        <v>22724</v>
      </c>
      <c r="W1504" s="207"/>
      <c r="X1504" s="207"/>
      <c r="Y1504" s="207"/>
      <c r="Z1504" s="207"/>
      <c r="AA1504" s="209" t="s">
        <v>3776</v>
      </c>
      <c r="AB1504" s="211" t="s">
        <v>4169</v>
      </c>
      <c r="AC1504" s="210" t="s">
        <v>4169</v>
      </c>
      <c r="AD1504" s="210" t="s">
        <v>18766</v>
      </c>
      <c r="AE1504" s="210"/>
      <c r="AF1504" s="210" t="s">
        <v>18767</v>
      </c>
      <c r="AG1504" t="str">
        <f>IFERROR(IF(COUNTIF(C1504:L1504,"Feed Ingredient")&gt;0,INDEX(ani_diet!T:T,MATCH(M1504,ani_diet!D:D,0)),""),"")</f>
        <v>Centrosema pubescens</v>
      </c>
      <c r="AH1504" s="60" t="str">
        <f>IF(IFERROR(IF(MATCH("Feed Ingredient", AOM[[#This Row],[L1]:[L10]],0)&gt;0, TRUE, FALSE), FALSE)=TRUE,IFERROR(VLOOKUP(M1504, ani_diet!C:C, 1, FALSE), "No Match"),FALSE)</f>
        <v>No Match</v>
      </c>
      <c r="AI1504" t="s">
        <v>3539</v>
      </c>
      <c r="AL1504" t="str">
        <f>IFERROR(IF(COUNTIF(C1504:L1504,"Feed Ingredient")&gt;0,INDEX(ani_diet!T:T,MATCH(M1504,ani_diet!D:D,0)),""),"")</f>
        <v>Centrosema pubescens</v>
      </c>
    </row>
    <row r="1505" spans="1:38">
      <c r="A1505" t="str">
        <f>_xlfn.TEXTJOIN("/",TRUE,AOM[[#This Row],[L1]:[L10]])</f>
        <v>Management/Livestock Management/Feed Characteristic/Feed Composition/Feed Ingredient/Forage Plants/Legume Forages/Centrosema pubescens/Centrosema pubescens Ensiled</v>
      </c>
      <c r="B1505" s="207" t="s">
        <v>22725</v>
      </c>
      <c r="C1505" s="207" t="s">
        <v>17896</v>
      </c>
      <c r="D1505" s="207" t="s">
        <v>17898</v>
      </c>
      <c r="E1505" s="207" t="s">
        <v>17908</v>
      </c>
      <c r="F1505" s="207" t="s">
        <v>18308</v>
      </c>
      <c r="G1505" s="207" t="s">
        <v>18309</v>
      </c>
      <c r="H1505" s="207" t="s">
        <v>20736</v>
      </c>
      <c r="I1505" s="207" t="s">
        <v>22677</v>
      </c>
      <c r="J1505" s="207" t="s">
        <v>3774</v>
      </c>
      <c r="K1505" s="207" t="s">
        <v>22726</v>
      </c>
      <c r="L1505" s="207"/>
      <c r="M1505" t="str" cm="1">
        <f t="array" ref="M1505">LOOKUP(2,1/(C1505:L1505&lt;&gt;""),C1505:L1505)</f>
        <v>Centrosema pubescens Ensiled</v>
      </c>
      <c r="N1505" s="207"/>
      <c r="O1505" s="207"/>
      <c r="P1505" s="207"/>
      <c r="Q1505" s="207"/>
      <c r="R1505" s="207"/>
      <c r="S1505" s="207"/>
      <c r="T1505" s="207"/>
      <c r="U1505" s="207" t="s">
        <v>3774</v>
      </c>
      <c r="V1505" s="209" t="s">
        <v>22724</v>
      </c>
      <c r="W1505" s="207"/>
      <c r="X1505" s="207"/>
      <c r="Y1505" s="207"/>
      <c r="Z1505" s="207"/>
      <c r="AA1505" s="209" t="s">
        <v>3776</v>
      </c>
      <c r="AB1505" s="209" t="s">
        <v>4169</v>
      </c>
      <c r="AC1505" s="210" t="s">
        <v>4169</v>
      </c>
      <c r="AD1505" s="210" t="s">
        <v>18766</v>
      </c>
      <c r="AE1505" s="210"/>
      <c r="AF1505" s="210" t="s">
        <v>18767</v>
      </c>
      <c r="AG1505" t="str">
        <f>IFERROR(IF(COUNTIF(C1505:L1505,"Feed Ingredient")&gt;0,INDEX(ani_diet!T:T,MATCH(M1505,ani_diet!D:D,0)),""),"")</f>
        <v>Centrosema pubescens</v>
      </c>
      <c r="AH1505" s="60" t="str">
        <f>IF(IFERROR(IF(MATCH("Feed Ingredient", AOM[[#This Row],[L1]:[L10]],0)&gt;0, TRUE, FALSE), FALSE)=TRUE,IFERROR(VLOOKUP(M1505, ani_diet!C:C, 1, FALSE), "No Match"),FALSE)</f>
        <v>No Match</v>
      </c>
      <c r="AI1505" t="s">
        <v>22727</v>
      </c>
      <c r="AL1505" t="str">
        <f>IFERROR(IF(COUNTIF(C1505:L1505,"Feed Ingredient")&gt;0,INDEX(ani_diet!T:T,MATCH(M1505,ani_diet!D:D,0)),""),"")</f>
        <v>Centrosema pubescens</v>
      </c>
    </row>
    <row r="1506" spans="1:38">
      <c r="A1506" t="str">
        <f>_xlfn.TEXTJOIN("/",TRUE,AOM[[#This Row],[L1]:[L10]])</f>
        <v>Management/Livestock Management/Feed Characteristic/Feed Composition/Feed Ingredient/Forage Plants/Legume Forages/Centrosema pubescens/Centrosema pubescens Leaves/Centrosema pubescens Dried</v>
      </c>
      <c r="B1506" s="207" t="s">
        <v>22728</v>
      </c>
      <c r="C1506" s="207" t="s">
        <v>17896</v>
      </c>
      <c r="D1506" s="207" t="s">
        <v>17898</v>
      </c>
      <c r="E1506" s="207" t="s">
        <v>17908</v>
      </c>
      <c r="F1506" s="207" t="s">
        <v>18308</v>
      </c>
      <c r="G1506" s="207" t="s">
        <v>18309</v>
      </c>
      <c r="H1506" s="207" t="s">
        <v>20736</v>
      </c>
      <c r="I1506" s="207" t="s">
        <v>22677</v>
      </c>
      <c r="J1506" s="207" t="s">
        <v>3774</v>
      </c>
      <c r="K1506" s="207" t="s">
        <v>22729</v>
      </c>
      <c r="L1506" s="207" t="s">
        <v>22730</v>
      </c>
      <c r="M1506" t="str" cm="1">
        <f t="array" ref="M1506">LOOKUP(2,1/(C1506:L1506&lt;&gt;""),C1506:L1506)</f>
        <v>Centrosema pubescens Dried</v>
      </c>
      <c r="N1506" s="207"/>
      <c r="O1506" s="207"/>
      <c r="P1506" s="207"/>
      <c r="Q1506" s="207"/>
      <c r="R1506" s="207"/>
      <c r="S1506" s="207"/>
      <c r="T1506" s="207"/>
      <c r="U1506" s="207" t="s">
        <v>3774</v>
      </c>
      <c r="V1506" s="209" t="s">
        <v>22724</v>
      </c>
      <c r="W1506" s="207"/>
      <c r="X1506" s="207"/>
      <c r="Y1506" s="207"/>
      <c r="Z1506" s="207"/>
      <c r="AA1506" s="209" t="s">
        <v>3776</v>
      </c>
      <c r="AB1506" s="209" t="s">
        <v>4169</v>
      </c>
      <c r="AC1506" s="210" t="s">
        <v>4169</v>
      </c>
      <c r="AD1506" s="210" t="s">
        <v>18766</v>
      </c>
      <c r="AE1506" s="210"/>
      <c r="AF1506" s="210" t="s">
        <v>18767</v>
      </c>
      <c r="AG1506" t="str">
        <f>IFERROR(IF(COUNTIF(C1506:L1506,"Feed Ingredient")&gt;0,INDEX(ani_diet!T:T,MATCH(M1506,ani_diet!D:D,0)),""),"")</f>
        <v>Centrosema pubescens</v>
      </c>
      <c r="AH1506" s="60" t="str">
        <f>IF(IFERROR(IF(MATCH("Feed Ingredient", AOM[[#This Row],[L1]:[L10]],0)&gt;0, TRUE, FALSE), FALSE)=TRUE,IFERROR(VLOOKUP(M1506, ani_diet!C:C, 1, FALSE), "No Match"),FALSE)</f>
        <v>No Match</v>
      </c>
      <c r="AI1506" t="s">
        <v>22727</v>
      </c>
      <c r="AL1506" t="str">
        <f>IFERROR(IF(COUNTIF(C1506:L1506,"Feed Ingredient")&gt;0,INDEX(ani_diet!T:T,MATCH(M1506,ani_diet!D:D,0)),""),"")</f>
        <v>Centrosema pubescens</v>
      </c>
    </row>
    <row r="1507" spans="1:38">
      <c r="A1507" t="str">
        <f>_xlfn.TEXTJOIN("/",TRUE,AOM[[#This Row],[L1]:[L10]])</f>
        <v>Management/Livestock Management/Feed Characteristic/Feed Composition/Feed Ingredient/Forage Plants/Legume Forages/Centrosema pubescens/Centrosema pubescens Leaves/Centrosema pubescens Leaves Dried Ground</v>
      </c>
      <c r="B1507" s="207" t="s">
        <v>22731</v>
      </c>
      <c r="C1507" s="207" t="s">
        <v>17896</v>
      </c>
      <c r="D1507" s="207" t="s">
        <v>17898</v>
      </c>
      <c r="E1507" s="207" t="s">
        <v>17908</v>
      </c>
      <c r="F1507" s="207" t="s">
        <v>18308</v>
      </c>
      <c r="G1507" s="207" t="s">
        <v>18309</v>
      </c>
      <c r="H1507" s="207" t="s">
        <v>20736</v>
      </c>
      <c r="I1507" s="207" t="s">
        <v>22677</v>
      </c>
      <c r="J1507" s="207" t="s">
        <v>3774</v>
      </c>
      <c r="K1507" s="207" t="s">
        <v>22729</v>
      </c>
      <c r="L1507" s="207" t="s">
        <v>22732</v>
      </c>
      <c r="M1507" t="str" cm="1">
        <f t="array" ref="M1507">LOOKUP(2,1/(C1507:L1507&lt;&gt;""),C1507:L1507)</f>
        <v>Centrosema pubescens Leaves Dried Ground</v>
      </c>
      <c r="N1507" s="207"/>
      <c r="O1507" s="207"/>
      <c r="P1507" s="207"/>
      <c r="Q1507" s="207"/>
      <c r="R1507" s="207"/>
      <c r="S1507" s="207"/>
      <c r="T1507" s="207"/>
      <c r="U1507" s="207" t="s">
        <v>3774</v>
      </c>
      <c r="V1507" s="209" t="s">
        <v>22724</v>
      </c>
      <c r="W1507" s="207"/>
      <c r="X1507" s="207"/>
      <c r="Y1507" s="207"/>
      <c r="Z1507" s="207"/>
      <c r="AA1507" s="209" t="s">
        <v>3776</v>
      </c>
      <c r="AB1507" s="209" t="s">
        <v>4169</v>
      </c>
      <c r="AC1507" s="210" t="s">
        <v>4169</v>
      </c>
      <c r="AD1507" s="210" t="s">
        <v>18766</v>
      </c>
      <c r="AE1507" s="210"/>
      <c r="AF1507" s="210" t="s">
        <v>18767</v>
      </c>
      <c r="AG1507" t="str">
        <f>IFERROR(IF(COUNTIF(C1507:L1507,"Feed Ingredient")&gt;0,INDEX(ani_diet!T:T,MATCH(M1507,ani_diet!D:D,0)),""),"")</f>
        <v>Centrosema pubescens Leaves</v>
      </c>
      <c r="AH1507" s="60" t="str">
        <f>IF(IFERROR(IF(MATCH("Feed Ingredient", AOM[[#This Row],[L1]:[L10]],0)&gt;0, TRUE, FALSE), FALSE)=TRUE,IFERROR(VLOOKUP(M1507, ani_diet!C:C, 1, FALSE), "No Match"),FALSE)</f>
        <v>No Match</v>
      </c>
      <c r="AI1507" t="s">
        <v>22727</v>
      </c>
      <c r="AL1507" t="str">
        <f>IFERROR(IF(COUNTIF(C1507:L1507,"Feed Ingredient")&gt;0,INDEX(ani_diet!T:T,MATCH(M1507,ani_diet!D:D,0)),""),"")</f>
        <v>Centrosema pubescens Leaves</v>
      </c>
    </row>
    <row r="1508" spans="1:38">
      <c r="A1508" t="str">
        <f>_xlfn.TEXTJOIN("/",TRUE,AOM[[#This Row],[L1]:[L10]])</f>
        <v>Management/Livestock Management/Feed Characteristic/Feed Composition/Feed Ingredient/Forage Plants/Legume Forages/Centrosema pubescens/Centrosema pubescens Leaves</v>
      </c>
      <c r="B1508" s="207" t="s">
        <v>22733</v>
      </c>
      <c r="C1508" s="207" t="s">
        <v>17896</v>
      </c>
      <c r="D1508" s="207" t="s">
        <v>17898</v>
      </c>
      <c r="E1508" s="207" t="s">
        <v>17908</v>
      </c>
      <c r="F1508" s="207" t="s">
        <v>18308</v>
      </c>
      <c r="G1508" s="207" t="s">
        <v>18309</v>
      </c>
      <c r="H1508" s="207" t="s">
        <v>20736</v>
      </c>
      <c r="I1508" s="207" t="s">
        <v>22677</v>
      </c>
      <c r="J1508" s="207" t="s">
        <v>3774</v>
      </c>
      <c r="K1508" s="207" t="s">
        <v>22729</v>
      </c>
      <c r="L1508" s="207"/>
      <c r="M1508" t="str" cm="1">
        <f t="array" ref="M1508">LOOKUP(2,1/(C1508:L1508&lt;&gt;""),C1508:L1508)</f>
        <v>Centrosema pubescens Leaves</v>
      </c>
      <c r="N1508" s="207"/>
      <c r="O1508" s="207"/>
      <c r="P1508" s="207"/>
      <c r="Q1508" s="207"/>
      <c r="R1508" s="207"/>
      <c r="S1508" s="207"/>
      <c r="T1508" s="207"/>
      <c r="U1508" s="207" t="s">
        <v>3774</v>
      </c>
      <c r="V1508" s="209" t="s">
        <v>22724</v>
      </c>
      <c r="W1508" s="207"/>
      <c r="X1508" s="207"/>
      <c r="Y1508" s="207"/>
      <c r="Z1508" s="207"/>
      <c r="AA1508" s="209" t="s">
        <v>3776</v>
      </c>
      <c r="AB1508" s="209" t="s">
        <v>4169</v>
      </c>
      <c r="AC1508" s="210" t="s">
        <v>4169</v>
      </c>
      <c r="AD1508" s="210" t="s">
        <v>18766</v>
      </c>
      <c r="AE1508" s="210"/>
      <c r="AF1508" s="210" t="s">
        <v>18767</v>
      </c>
      <c r="AG1508" t="str">
        <f>IFERROR(IF(COUNTIF(C1508:L1508,"Feed Ingredient")&gt;0,INDEX(ani_diet!T:T,MATCH(M1508,ani_diet!D:D,0)),""),"")</f>
        <v>Centrosema pubescens Leaves</v>
      </c>
      <c r="AH1508" s="60" t="str">
        <f>IF(IFERROR(IF(MATCH("Feed Ingredient", AOM[[#This Row],[L1]:[L10]],0)&gt;0, TRUE, FALSE), FALSE)=TRUE,IFERROR(VLOOKUP(M1508, ani_diet!C:C, 1, FALSE), "No Match"),FALSE)</f>
        <v>Centrosema pubescens Leaves</v>
      </c>
      <c r="AI1508" t="s">
        <v>22727</v>
      </c>
      <c r="AL1508" t="str">
        <f>IFERROR(IF(COUNTIF(C1508:L1508,"Feed Ingredient")&gt;0,INDEX(ani_diet!T:T,MATCH(M1508,ani_diet!D:D,0)),""),"")</f>
        <v>Centrosema pubescens Leaves</v>
      </c>
    </row>
    <row r="1509" spans="1:38">
      <c r="A1509" t="str">
        <f>_xlfn.TEXTJOIN("/",TRUE,AOM[[#This Row],[L1]:[L10]])</f>
        <v>Management/Livestock Management/Feed Characteristic/Feed Composition/Feed Ingredient/Forage Plants/Legume Forages/Centrosema pubescens</v>
      </c>
      <c r="B1509" s="207" t="s">
        <v>22734</v>
      </c>
      <c r="C1509" s="207" t="s">
        <v>17896</v>
      </c>
      <c r="D1509" s="207" t="s">
        <v>17898</v>
      </c>
      <c r="E1509" s="207" t="s">
        <v>17908</v>
      </c>
      <c r="F1509" s="207" t="s">
        <v>18308</v>
      </c>
      <c r="G1509" s="207" t="s">
        <v>18309</v>
      </c>
      <c r="H1509" s="207" t="s">
        <v>20736</v>
      </c>
      <c r="I1509" s="207" t="s">
        <v>22677</v>
      </c>
      <c r="J1509" s="207" t="s">
        <v>3774</v>
      </c>
      <c r="K1509" s="207"/>
      <c r="L1509" s="207"/>
      <c r="M1509" t="str" cm="1">
        <f t="array" ref="M1509">LOOKUP(2,1/(C1509:L1509&lt;&gt;""),C1509:L1509)</f>
        <v>Centrosema pubescens</v>
      </c>
      <c r="N1509" s="207" t="s">
        <v>22735</v>
      </c>
      <c r="O1509" s="207"/>
      <c r="P1509" s="207"/>
      <c r="Q1509" s="207"/>
      <c r="R1509" s="207"/>
      <c r="S1509" s="207"/>
      <c r="T1509" s="207"/>
      <c r="U1509" s="207" t="s">
        <v>3774</v>
      </c>
      <c r="V1509" s="209" t="s">
        <v>22724</v>
      </c>
      <c r="W1509" s="207"/>
      <c r="X1509" s="207"/>
      <c r="Y1509" s="207"/>
      <c r="Z1509" s="207"/>
      <c r="AA1509" s="209" t="s">
        <v>3776</v>
      </c>
      <c r="AB1509" s="211" t="s">
        <v>22720</v>
      </c>
      <c r="AC1509" s="210" t="s">
        <v>4169</v>
      </c>
      <c r="AD1509" s="210" t="s">
        <v>18766</v>
      </c>
      <c r="AE1509" s="210"/>
      <c r="AF1509" s="210" t="s">
        <v>18767</v>
      </c>
      <c r="AG1509" t="str">
        <f>IFERROR(IF(COUNTIF(C1509:L1509,"Feed Ingredient")&gt;0,INDEX(ani_diet!T:T,MATCH(M1509,ani_diet!D:D,0)),""),"")</f>
        <v>Centrosema pubescens</v>
      </c>
      <c r="AH1509" s="60" t="str">
        <f>IF(IFERROR(IF(MATCH("Feed Ingredient", AOM[[#This Row],[L1]:[L10]],0)&gt;0, TRUE, FALSE), FALSE)=TRUE,IFERROR(VLOOKUP(M1509, ani_diet!C:C, 1, FALSE), "No Match"),FALSE)</f>
        <v>Centrosema pubescens</v>
      </c>
      <c r="AI1509" t="s">
        <v>22727</v>
      </c>
      <c r="AL1509" t="str">
        <f>IFERROR(IF(COUNTIF(C1509:L1509,"Feed Ingredient")&gt;0,INDEX(ani_diet!T:T,MATCH(M1509,ani_diet!D:D,0)),""),"")</f>
        <v>Centrosema pubescens</v>
      </c>
    </row>
    <row r="1510" spans="1:38">
      <c r="A1510" t="str">
        <f>_xlfn.TEXTJOIN("/",TRUE,AOM[[#This Row],[L1]:[L10]])</f>
        <v>Management/Livestock Management/Feed Characteristic/Feed Composition/Feed Ingredient/Forage Plants/Legume Forages/Crotalaria ochroleuca/Crotalaria ochroleuca Dried</v>
      </c>
      <c r="B1510" s="207" t="s">
        <v>22736</v>
      </c>
      <c r="C1510" s="207" t="s">
        <v>17896</v>
      </c>
      <c r="D1510" s="207" t="s">
        <v>17898</v>
      </c>
      <c r="E1510" s="207" t="s">
        <v>17908</v>
      </c>
      <c r="F1510" s="207" t="s">
        <v>18308</v>
      </c>
      <c r="G1510" s="207" t="s">
        <v>18309</v>
      </c>
      <c r="H1510" s="207" t="s">
        <v>20736</v>
      </c>
      <c r="I1510" s="207" t="s">
        <v>22677</v>
      </c>
      <c r="J1510" s="207" t="s">
        <v>3795</v>
      </c>
      <c r="K1510" s="207" t="s">
        <v>22737</v>
      </c>
      <c r="L1510" s="207"/>
      <c r="M1510" t="str" cm="1">
        <f t="array" ref="M1510">LOOKUP(2,1/(C1510:L1510&lt;&gt;""),C1510:L1510)</f>
        <v>Crotalaria ochroleuca Dried</v>
      </c>
      <c r="N1510" s="207" t="s">
        <v>22738</v>
      </c>
      <c r="O1510" s="207"/>
      <c r="P1510" s="207"/>
      <c r="Q1510" s="207"/>
      <c r="R1510" s="207"/>
      <c r="S1510" s="207"/>
      <c r="T1510" s="207"/>
      <c r="U1510" s="207" t="s">
        <v>3795</v>
      </c>
      <c r="V1510" s="209" t="s">
        <v>22739</v>
      </c>
      <c r="W1510" s="207"/>
      <c r="X1510" s="207"/>
      <c r="Y1510" s="207"/>
      <c r="Z1510" s="207"/>
      <c r="AA1510" s="204" t="s">
        <v>3798</v>
      </c>
      <c r="AB1510" s="209" t="s">
        <v>4169</v>
      </c>
      <c r="AC1510" s="210" t="s">
        <v>4169</v>
      </c>
      <c r="AD1510" s="210" t="s">
        <v>18766</v>
      </c>
      <c r="AE1510" s="210"/>
      <c r="AF1510" s="210" t="s">
        <v>18767</v>
      </c>
      <c r="AG1510" t="str">
        <f>IFERROR(IF(COUNTIF(C1510:L1510,"Feed Ingredient")&gt;0,INDEX(ani_diet!T:T,MATCH(M1510,ani_diet!D:D,0)),""),"")</f>
        <v>Crotalaria ochroleuca</v>
      </c>
      <c r="AH1510" s="60" t="str">
        <f>IF(IFERROR(IF(MATCH("Feed Ingredient", AOM[[#This Row],[L1]:[L10]],0)&gt;0, TRUE, FALSE), FALSE)=TRUE,IFERROR(VLOOKUP(M1510, ani_diet!C:C, 1, FALSE), "No Match"),FALSE)</f>
        <v>No Match</v>
      </c>
      <c r="AI1510" t="s">
        <v>3539</v>
      </c>
      <c r="AL1510" t="str">
        <f>IFERROR(IF(COUNTIF(C1510:L1510,"Feed Ingredient")&gt;0,INDEX(ani_diet!T:T,MATCH(M1510,ani_diet!D:D,0)),""),"")</f>
        <v>Crotalaria ochroleuca</v>
      </c>
    </row>
    <row r="1511" spans="1:38">
      <c r="A1511" t="str">
        <f>_xlfn.TEXTJOIN("/",TRUE,AOM[[#This Row],[L1]:[L10]])</f>
        <v>Management/Livestock Management/Feed Characteristic/Feed Composition/Feed Ingredient/Forage Plants/Legume Forages/Crotalaria ochroleuca</v>
      </c>
      <c r="B1511" s="207" t="s">
        <v>22740</v>
      </c>
      <c r="C1511" s="207" t="s">
        <v>17896</v>
      </c>
      <c r="D1511" s="207" t="s">
        <v>17898</v>
      </c>
      <c r="E1511" s="207" t="s">
        <v>17908</v>
      </c>
      <c r="F1511" s="207" t="s">
        <v>18308</v>
      </c>
      <c r="G1511" s="207" t="s">
        <v>18309</v>
      </c>
      <c r="H1511" s="207" t="s">
        <v>20736</v>
      </c>
      <c r="I1511" s="207" t="s">
        <v>22677</v>
      </c>
      <c r="J1511" s="207" t="s">
        <v>3795</v>
      </c>
      <c r="K1511" s="207"/>
      <c r="L1511" s="207"/>
      <c r="M1511" t="str" cm="1">
        <f t="array" ref="M1511">LOOKUP(2,1/(C1511:L1511&lt;&gt;""),C1511:L1511)</f>
        <v>Crotalaria ochroleuca</v>
      </c>
      <c r="N1511" s="207"/>
      <c r="O1511" s="207"/>
      <c r="P1511" s="207"/>
      <c r="Q1511" s="207"/>
      <c r="R1511" s="207"/>
      <c r="S1511" s="207"/>
      <c r="T1511" s="207"/>
      <c r="U1511" s="207" t="s">
        <v>3795</v>
      </c>
      <c r="V1511" s="209" t="s">
        <v>22739</v>
      </c>
      <c r="W1511" s="207"/>
      <c r="X1511" s="207"/>
      <c r="Y1511" s="207"/>
      <c r="Z1511" s="207"/>
      <c r="AA1511" s="204" t="s">
        <v>3798</v>
      </c>
      <c r="AB1511" s="209" t="s">
        <v>4169</v>
      </c>
      <c r="AC1511" s="210" t="s">
        <v>4169</v>
      </c>
      <c r="AD1511" s="210" t="s">
        <v>18766</v>
      </c>
      <c r="AE1511" s="210"/>
      <c r="AF1511" s="210" t="s">
        <v>18767</v>
      </c>
      <c r="AG1511" t="str">
        <f>IFERROR(IF(COUNTIF(C1511:L1511,"Feed Ingredient")&gt;0,INDEX(ani_diet!T:T,MATCH(M1511,ani_diet!D:D,0)),""),"")</f>
        <v>Crotalaria ochroleuca</v>
      </c>
      <c r="AH1511" s="60" t="str">
        <f>IF(IFERROR(IF(MATCH("Feed Ingredient", AOM[[#This Row],[L1]:[L10]],0)&gt;0, TRUE, FALSE), FALSE)=TRUE,IFERROR(VLOOKUP(M1511, ani_diet!C:C, 1, FALSE), "No Match"),FALSE)</f>
        <v>Crotalaria ochroleuca</v>
      </c>
      <c r="AI1511" t="s">
        <v>3539</v>
      </c>
      <c r="AL1511" t="str">
        <f>IFERROR(IF(COUNTIF(C1511:L1511,"Feed Ingredient")&gt;0,INDEX(ani_diet!T:T,MATCH(M1511,ani_diet!D:D,0)),""),"")</f>
        <v>Crotalaria ochroleuca</v>
      </c>
    </row>
    <row r="1512" spans="1:38">
      <c r="A1512" t="str">
        <f>_xlfn.TEXTJOIN("/",TRUE,AOM[[#This Row],[L1]:[L10]])</f>
        <v>Management/Livestock Management/Feed Characteristic/Feed Composition/Feed Ingredient/Forage Plants/Legume Forages/Desmodium/Desmodium Dried</v>
      </c>
      <c r="B1512" s="207" t="s">
        <v>22741</v>
      </c>
      <c r="C1512" s="207" t="s">
        <v>17896</v>
      </c>
      <c r="D1512" s="207" t="s">
        <v>17898</v>
      </c>
      <c r="E1512" s="207" t="s">
        <v>17908</v>
      </c>
      <c r="F1512" s="207" t="s">
        <v>18308</v>
      </c>
      <c r="G1512" s="207" t="s">
        <v>18309</v>
      </c>
      <c r="H1512" s="207" t="s">
        <v>20736</v>
      </c>
      <c r="I1512" s="207" t="s">
        <v>22677</v>
      </c>
      <c r="J1512" s="207" t="s">
        <v>22742</v>
      </c>
      <c r="K1512" s="207" t="s">
        <v>22743</v>
      </c>
      <c r="L1512" s="207"/>
      <c r="M1512" t="str" cm="1">
        <f t="array" ref="M1512">LOOKUP(2,1/(C1512:L1512&lt;&gt;""),C1512:L1512)</f>
        <v>Desmodium Dried</v>
      </c>
      <c r="N1512" s="207" t="s">
        <v>22744</v>
      </c>
      <c r="O1512" s="207"/>
      <c r="P1512" s="207"/>
      <c r="Q1512" s="207"/>
      <c r="R1512" s="207"/>
      <c r="S1512" s="207"/>
      <c r="T1512" s="207"/>
      <c r="U1512" s="80" t="s">
        <v>22745</v>
      </c>
      <c r="V1512" s="209" t="s">
        <v>22746</v>
      </c>
      <c r="W1512" s="207"/>
      <c r="X1512" s="207"/>
      <c r="Y1512" s="207"/>
      <c r="Z1512" s="207"/>
      <c r="AA1512" s="209" t="s">
        <v>4383</v>
      </c>
      <c r="AB1512" s="209" t="s">
        <v>4169</v>
      </c>
      <c r="AC1512" s="210" t="s">
        <v>4169</v>
      </c>
      <c r="AD1512" s="210" t="s">
        <v>18766</v>
      </c>
      <c r="AE1512" s="210"/>
      <c r="AF1512" s="210" t="s">
        <v>18767</v>
      </c>
      <c r="AG1512" t="str">
        <f>IFERROR(IF(COUNTIF(C1512:L1512,"Feed Ingredient")&gt;0,INDEX(ani_diet!T:T,MATCH(M1512,ani_diet!D:D,0)),""),"")</f>
        <v xml:space="preserve">Desmodium </v>
      </c>
      <c r="AH1512" s="60" t="str">
        <f>IF(IFERROR(IF(MATCH("Feed Ingredient", AOM[[#This Row],[L1]:[L10]],0)&gt;0, TRUE, FALSE), FALSE)=TRUE,IFERROR(VLOOKUP(M1512, ani_diet!C:C, 1, FALSE), "No Match"),FALSE)</f>
        <v>No Match</v>
      </c>
      <c r="AI1512" t="s">
        <v>3539</v>
      </c>
      <c r="AL1512" t="str">
        <f>IFERROR(IF(COUNTIF(C1512:L1512,"Feed Ingredient")&gt;0,INDEX(ani_diet!T:T,MATCH(M1512,ani_diet!D:D,0)),""),"")</f>
        <v xml:space="preserve">Desmodium </v>
      </c>
    </row>
    <row r="1513" spans="1:38">
      <c r="A1513" t="str">
        <f>_xlfn.TEXTJOIN("/",TRUE,AOM[[#This Row],[L1]:[L10]])</f>
        <v>Management/Livestock Management/Feed Characteristic/Feed Composition/Feed Ingredient/Forage Plants/Legume Forages/Desmodium</v>
      </c>
      <c r="B1513" s="207" t="s">
        <v>22747</v>
      </c>
      <c r="C1513" s="207" t="s">
        <v>17896</v>
      </c>
      <c r="D1513" s="207" t="s">
        <v>17898</v>
      </c>
      <c r="E1513" s="207" t="s">
        <v>17908</v>
      </c>
      <c r="F1513" s="207" t="s">
        <v>18308</v>
      </c>
      <c r="G1513" s="207" t="s">
        <v>18309</v>
      </c>
      <c r="H1513" s="207" t="s">
        <v>20736</v>
      </c>
      <c r="I1513" s="207" t="s">
        <v>22677</v>
      </c>
      <c r="J1513" s="207" t="s">
        <v>22742</v>
      </c>
      <c r="K1513" s="207"/>
      <c r="L1513" s="207"/>
      <c r="M1513" t="str" cm="1">
        <f t="array" ref="M1513">LOOKUP(2,1/(C1513:L1513&lt;&gt;""),C1513:L1513)</f>
        <v>Desmodium</v>
      </c>
      <c r="N1513" s="207"/>
      <c r="O1513" s="207"/>
      <c r="P1513" s="207"/>
      <c r="Q1513" s="207"/>
      <c r="R1513" s="207"/>
      <c r="S1513" s="207"/>
      <c r="T1513" s="207"/>
      <c r="U1513" s="80" t="s">
        <v>22745</v>
      </c>
      <c r="V1513" s="209" t="s">
        <v>22746</v>
      </c>
      <c r="W1513" s="207"/>
      <c r="X1513" s="207"/>
      <c r="Y1513" s="207"/>
      <c r="Z1513" s="207"/>
      <c r="AA1513" s="209" t="s">
        <v>4383</v>
      </c>
      <c r="AB1513" s="209" t="s">
        <v>4169</v>
      </c>
      <c r="AC1513" s="210" t="s">
        <v>4169</v>
      </c>
      <c r="AD1513" s="210" t="s">
        <v>18766</v>
      </c>
      <c r="AE1513" s="210"/>
      <c r="AF1513" s="210" t="s">
        <v>18767</v>
      </c>
      <c r="AG1513" t="str">
        <f>IFERROR(IF(COUNTIF(C1513:L1513,"Feed Ingredient")&gt;0,INDEX(ani_diet!T:T,MATCH(M1513,ani_diet!D:D,0)),""),"")</f>
        <v xml:space="preserve">Desmodium </v>
      </c>
      <c r="AH1513" s="60" t="str">
        <f>IF(IFERROR(IF(MATCH("Feed Ingredient", AOM[[#This Row],[L1]:[L10]],0)&gt;0, TRUE, FALSE), FALSE)=TRUE,IFERROR(VLOOKUP(M1513, ani_diet!C:C, 1, FALSE), "No Match"),FALSE)</f>
        <v>Desmodium</v>
      </c>
      <c r="AI1513" t="s">
        <v>22748</v>
      </c>
      <c r="AL1513" t="str">
        <f>IFERROR(IF(COUNTIF(C1513:L1513,"Feed Ingredient")&gt;0,INDEX(ani_diet!T:T,MATCH(M1513,ani_diet!D:D,0)),""),"")</f>
        <v xml:space="preserve">Desmodium </v>
      </c>
    </row>
    <row r="1514" spans="1:38">
      <c r="A1514" t="str">
        <f>_xlfn.TEXTJOIN("/",TRUE,AOM[[#This Row],[L1]:[L10]])</f>
        <v>Management/Livestock Management/Feed Characteristic/Feed Composition/Feed Ingredient/Forage Plants/Legume Forages/Desmodium distortum</v>
      </c>
      <c r="B1514" s="207" t="s">
        <v>22749</v>
      </c>
      <c r="C1514" s="207" t="s">
        <v>17896</v>
      </c>
      <c r="D1514" s="207" t="s">
        <v>17898</v>
      </c>
      <c r="E1514" s="207" t="s">
        <v>17908</v>
      </c>
      <c r="F1514" s="207" t="s">
        <v>18308</v>
      </c>
      <c r="G1514" s="207" t="s">
        <v>18309</v>
      </c>
      <c r="H1514" s="207" t="s">
        <v>20736</v>
      </c>
      <c r="I1514" s="207" t="s">
        <v>22677</v>
      </c>
      <c r="J1514" s="207" t="s">
        <v>22750</v>
      </c>
      <c r="K1514" s="207"/>
      <c r="L1514" s="207"/>
      <c r="M1514" t="str" cm="1">
        <f t="array" ref="M1514">LOOKUP(2,1/(C1514:L1514&lt;&gt;""),C1514:L1514)</f>
        <v>Desmodium distortum</v>
      </c>
      <c r="N1514" s="207"/>
      <c r="O1514" s="207"/>
      <c r="P1514" s="207"/>
      <c r="Q1514" s="207"/>
      <c r="R1514" s="207"/>
      <c r="S1514" s="207"/>
      <c r="T1514" s="207"/>
      <c r="U1514" s="207" t="s">
        <v>22750</v>
      </c>
      <c r="V1514" s="209" t="s">
        <v>22751</v>
      </c>
      <c r="W1514" s="207"/>
      <c r="X1514" s="207"/>
      <c r="Y1514" s="207"/>
      <c r="Z1514" s="207"/>
      <c r="AA1514" s="209" t="s">
        <v>22752</v>
      </c>
      <c r="AB1514" s="209" t="s">
        <v>4169</v>
      </c>
      <c r="AC1514" s="210" t="s">
        <v>4169</v>
      </c>
      <c r="AD1514" s="210" t="s">
        <v>18766</v>
      </c>
      <c r="AE1514" s="210"/>
      <c r="AF1514" s="210" t="s">
        <v>18767</v>
      </c>
      <c r="AG1514" t="str">
        <f>IFERROR(IF(COUNTIF(C1514:L1514,"Feed Ingredient")&gt;0,INDEX(ani_diet!T:T,MATCH(M1514,ani_diet!D:D,0)),""),"")</f>
        <v>Desmodium distortum</v>
      </c>
      <c r="AH1514" s="60" t="str">
        <f>IF(IFERROR(IF(MATCH("Feed Ingredient", AOM[[#This Row],[L1]:[L10]],0)&gt;0, TRUE, FALSE), FALSE)=TRUE,IFERROR(VLOOKUP(M1514, ani_diet!C:C, 1, FALSE), "No Match"),FALSE)</f>
        <v>Desmodium distortum</v>
      </c>
      <c r="AI1514" t="s">
        <v>22748</v>
      </c>
      <c r="AL1514" t="str">
        <f>IFERROR(IF(COUNTIF(C1514:L1514,"Feed Ingredient")&gt;0,INDEX(ani_diet!T:T,MATCH(M1514,ani_diet!D:D,0)),""),"")</f>
        <v>Desmodium distortum</v>
      </c>
    </row>
    <row r="1515" spans="1:38">
      <c r="A1515" t="str">
        <f>_xlfn.TEXTJOIN("/",TRUE,AOM[[#This Row],[L1]:[L10]])</f>
        <v>Management/Livestock Management/Feed Characteristic/Feed Composition/Feed Ingredient/Forage Plants/Legume Forages/Desmodium intortum/Desmodium intortum Dried</v>
      </c>
      <c r="B1515" s="207" t="s">
        <v>22753</v>
      </c>
      <c r="C1515" s="207" t="s">
        <v>17896</v>
      </c>
      <c r="D1515" s="207" t="s">
        <v>17898</v>
      </c>
      <c r="E1515" s="207" t="s">
        <v>17908</v>
      </c>
      <c r="F1515" s="207" t="s">
        <v>18308</v>
      </c>
      <c r="G1515" s="207" t="s">
        <v>18309</v>
      </c>
      <c r="H1515" s="207" t="s">
        <v>20736</v>
      </c>
      <c r="I1515" s="207" t="s">
        <v>22677</v>
      </c>
      <c r="J1515" s="207" t="s">
        <v>3808</v>
      </c>
      <c r="K1515" s="207" t="s">
        <v>22754</v>
      </c>
      <c r="L1515" s="207"/>
      <c r="M1515" t="str" cm="1">
        <f t="array" ref="M1515">LOOKUP(2,1/(C1515:L1515&lt;&gt;""),C1515:L1515)</f>
        <v>Desmodium intortum Dried</v>
      </c>
      <c r="N1515" s="207" t="s">
        <v>22755</v>
      </c>
      <c r="O1515" s="207"/>
      <c r="P1515" s="207"/>
      <c r="Q1515" s="207"/>
      <c r="R1515" s="207"/>
      <c r="S1515" s="207"/>
      <c r="T1515" s="207"/>
      <c r="U1515" s="207" t="s">
        <v>3808</v>
      </c>
      <c r="V1515" s="209" t="s">
        <v>22756</v>
      </c>
      <c r="W1515" s="207"/>
      <c r="X1515" s="207"/>
      <c r="Y1515" s="207"/>
      <c r="Z1515" s="207"/>
      <c r="AA1515" s="209" t="s">
        <v>3810</v>
      </c>
      <c r="AB1515" s="211" t="s">
        <v>22757</v>
      </c>
      <c r="AC1515" s="210" t="s">
        <v>4169</v>
      </c>
      <c r="AD1515" s="210" t="s">
        <v>18766</v>
      </c>
      <c r="AE1515" s="210"/>
      <c r="AF1515" s="210" t="s">
        <v>18767</v>
      </c>
      <c r="AG1515" t="str">
        <f>IFERROR(IF(COUNTIF(C1515:L1515,"Feed Ingredient")&gt;0,INDEX(ani_diet!T:T,MATCH(M1515,ani_diet!D:D,0)),""),"")</f>
        <v>Desmodium intortum</v>
      </c>
      <c r="AH1515" s="60" t="str">
        <f>IF(IFERROR(IF(MATCH("Feed Ingredient", AOM[[#This Row],[L1]:[L10]],0)&gt;0, TRUE, FALSE), FALSE)=TRUE,IFERROR(VLOOKUP(M1515, ani_diet!C:C, 1, FALSE), "No Match"),FALSE)</f>
        <v>No Match</v>
      </c>
      <c r="AI1515" t="s">
        <v>3539</v>
      </c>
      <c r="AL1515" t="str">
        <f>IFERROR(IF(COUNTIF(C1515:L1515,"Feed Ingredient")&gt;0,INDEX(ani_diet!T:T,MATCH(M1515,ani_diet!D:D,0)),""),"")</f>
        <v>Desmodium intortum</v>
      </c>
    </row>
    <row r="1516" spans="1:38">
      <c r="A1516" t="str">
        <f>_xlfn.TEXTJOIN("/",TRUE,AOM[[#This Row],[L1]:[L10]])</f>
        <v>Management/Livestock Management/Feed Characteristic/Feed Composition/Feed Ingredient/Forage Plants/Legume Forages/Desmodium intortum</v>
      </c>
      <c r="B1516" s="207" t="s">
        <v>22758</v>
      </c>
      <c r="C1516" s="207" t="s">
        <v>17896</v>
      </c>
      <c r="D1516" s="207" t="s">
        <v>17898</v>
      </c>
      <c r="E1516" s="207" t="s">
        <v>17908</v>
      </c>
      <c r="F1516" s="207" t="s">
        <v>18308</v>
      </c>
      <c r="G1516" s="207" t="s">
        <v>18309</v>
      </c>
      <c r="H1516" s="207" t="s">
        <v>20736</v>
      </c>
      <c r="I1516" s="207" t="s">
        <v>22677</v>
      </c>
      <c r="J1516" s="207" t="s">
        <v>3808</v>
      </c>
      <c r="K1516" s="207"/>
      <c r="L1516" s="207"/>
      <c r="M1516" t="str" cm="1">
        <f t="array" ref="M1516">LOOKUP(2,1/(C1516:L1516&lt;&gt;""),C1516:L1516)</f>
        <v>Desmodium intortum</v>
      </c>
      <c r="N1516" s="207" t="s">
        <v>22759</v>
      </c>
      <c r="O1516" s="207"/>
      <c r="P1516" s="207"/>
      <c r="Q1516" s="207"/>
      <c r="R1516" s="207"/>
      <c r="S1516" s="207"/>
      <c r="T1516" s="207"/>
      <c r="U1516" s="207" t="s">
        <v>3808</v>
      </c>
      <c r="V1516" s="209" t="s">
        <v>22756</v>
      </c>
      <c r="W1516" s="207"/>
      <c r="X1516" s="207"/>
      <c r="Y1516" s="207"/>
      <c r="Z1516" s="207"/>
      <c r="AA1516" s="209" t="s">
        <v>3810</v>
      </c>
      <c r="AB1516" s="211" t="s">
        <v>22757</v>
      </c>
      <c r="AC1516" s="210" t="s">
        <v>4169</v>
      </c>
      <c r="AD1516" s="210" t="s">
        <v>18766</v>
      </c>
      <c r="AE1516" s="210"/>
      <c r="AF1516" s="210" t="s">
        <v>18767</v>
      </c>
      <c r="AG1516" t="str">
        <f>IFERROR(IF(COUNTIF(C1516:L1516,"Feed Ingredient")&gt;0,INDEX(ani_diet!T:T,MATCH(M1516,ani_diet!D:D,0)),""),"")</f>
        <v>Desmodium intortum</v>
      </c>
      <c r="AH1516" s="60" t="str">
        <f>IF(IFERROR(IF(MATCH("Feed Ingredient", AOM[[#This Row],[L1]:[L10]],0)&gt;0, TRUE, FALSE), FALSE)=TRUE,IFERROR(VLOOKUP(M1516, ani_diet!C:C, 1, FALSE), "No Match"),FALSE)</f>
        <v>Desmodium intortum</v>
      </c>
      <c r="AI1516" t="s">
        <v>22760</v>
      </c>
      <c r="AL1516" t="str">
        <f>IFERROR(IF(COUNTIF(C1516:L1516,"Feed Ingredient")&gt;0,INDEX(ani_diet!T:T,MATCH(M1516,ani_diet!D:D,0)),""),"")</f>
        <v>Desmodium intortum</v>
      </c>
    </row>
    <row r="1517" spans="1:38">
      <c r="A1517" t="str">
        <f>_xlfn.TEXTJOIN("/",TRUE,AOM[[#This Row],[L1]:[L10]])</f>
        <v>Management/Livestock Management/Feed Characteristic/Feed Composition/Feed Ingredient/Forage Plants/Legume Forages/Desmodium tortuosom/Desmodium tortuosom Dried</v>
      </c>
      <c r="B1517" s="207" t="s">
        <v>22761</v>
      </c>
      <c r="C1517" s="207" t="s">
        <v>17896</v>
      </c>
      <c r="D1517" s="207" t="s">
        <v>17898</v>
      </c>
      <c r="E1517" s="207" t="s">
        <v>17908</v>
      </c>
      <c r="F1517" s="207" t="s">
        <v>18308</v>
      </c>
      <c r="G1517" s="207" t="s">
        <v>18309</v>
      </c>
      <c r="H1517" s="207" t="s">
        <v>20736</v>
      </c>
      <c r="I1517" s="207" t="s">
        <v>22677</v>
      </c>
      <c r="J1517" s="207" t="s">
        <v>22762</v>
      </c>
      <c r="K1517" s="207" t="s">
        <v>22763</v>
      </c>
      <c r="L1517" s="207"/>
      <c r="M1517" t="str" cm="1">
        <f t="array" ref="M1517">LOOKUP(2,1/(C1517:L1517&lt;&gt;""),C1517:L1517)</f>
        <v>Desmodium tortuosom Dried</v>
      </c>
      <c r="N1517" s="207" t="s">
        <v>22764</v>
      </c>
      <c r="O1517" s="207"/>
      <c r="P1517" s="207"/>
      <c r="Q1517" s="207"/>
      <c r="R1517" s="207"/>
      <c r="S1517" s="207"/>
      <c r="T1517" s="207"/>
      <c r="U1517" s="207" t="s">
        <v>22765</v>
      </c>
      <c r="V1517" s="209" t="s">
        <v>328</v>
      </c>
      <c r="W1517" s="207"/>
      <c r="X1517" s="207"/>
      <c r="Y1517" s="207"/>
      <c r="Z1517" s="207"/>
      <c r="AA1517" s="209" t="s">
        <v>22766</v>
      </c>
      <c r="AB1517" s="209" t="s">
        <v>4169</v>
      </c>
      <c r="AC1517" s="210" t="s">
        <v>4169</v>
      </c>
      <c r="AD1517" s="210" t="s">
        <v>18766</v>
      </c>
      <c r="AE1517" s="210"/>
      <c r="AF1517" s="210" t="s">
        <v>18767</v>
      </c>
      <c r="AG1517" t="str">
        <f>IFERROR(IF(COUNTIF(C1517:L1517,"Feed Ingredient")&gt;0,INDEX(ani_diet!T:T,MATCH(M1517,ani_diet!D:D,0)),""),"")</f>
        <v>Desmodium tortousom</v>
      </c>
      <c r="AH1517" s="60" t="str">
        <f>IF(IFERROR(IF(MATCH("Feed Ingredient", AOM[[#This Row],[L1]:[L10]],0)&gt;0, TRUE, FALSE), FALSE)=TRUE,IFERROR(VLOOKUP(M1517, ani_diet!C:C, 1, FALSE), "No Match"),FALSE)</f>
        <v>No Match</v>
      </c>
      <c r="AI1517" t="s">
        <v>22760</v>
      </c>
      <c r="AL1517" t="str">
        <f>IFERROR(IF(COUNTIF(C1517:L1517,"Feed Ingredient")&gt;0,INDEX(ani_diet!T:T,MATCH(M1517,ani_diet!D:D,0)),""),"")</f>
        <v>Desmodium tortousom</v>
      </c>
    </row>
    <row r="1518" spans="1:38">
      <c r="A1518" t="str">
        <f>_xlfn.TEXTJOIN("/",TRUE,AOM[[#This Row],[L1]:[L10]])</f>
        <v>Management/Livestock Management/Feed Characteristic/Feed Composition/Feed Ingredient/Forage Plants/Legume Forages/Desmodium tortuosom</v>
      </c>
      <c r="B1518" s="207" t="s">
        <v>22767</v>
      </c>
      <c r="C1518" s="207" t="s">
        <v>17896</v>
      </c>
      <c r="D1518" s="207" t="s">
        <v>17898</v>
      </c>
      <c r="E1518" s="207" t="s">
        <v>17908</v>
      </c>
      <c r="F1518" s="207" t="s">
        <v>18308</v>
      </c>
      <c r="G1518" s="207" t="s">
        <v>18309</v>
      </c>
      <c r="H1518" s="207" t="s">
        <v>20736</v>
      </c>
      <c r="I1518" s="207" t="s">
        <v>22677</v>
      </c>
      <c r="J1518" s="207" t="s">
        <v>22762</v>
      </c>
      <c r="K1518" s="207"/>
      <c r="L1518" s="207"/>
      <c r="M1518" t="str" cm="1">
        <f t="array" ref="M1518">LOOKUP(2,1/(C1518:L1518&lt;&gt;""),C1518:L1518)</f>
        <v>Desmodium tortuosom</v>
      </c>
      <c r="N1518" s="207"/>
      <c r="O1518" s="207"/>
      <c r="P1518" s="207"/>
      <c r="Q1518" s="207"/>
      <c r="R1518" s="207"/>
      <c r="S1518" s="207"/>
      <c r="T1518" s="207"/>
      <c r="U1518" s="207" t="s">
        <v>22765</v>
      </c>
      <c r="V1518" s="209" t="s">
        <v>328</v>
      </c>
      <c r="W1518" s="207"/>
      <c r="X1518" s="207"/>
      <c r="Y1518" s="207"/>
      <c r="Z1518" s="207"/>
      <c r="AA1518" s="209" t="s">
        <v>22766</v>
      </c>
      <c r="AB1518" s="209" t="s">
        <v>4169</v>
      </c>
      <c r="AC1518" s="210" t="s">
        <v>4169</v>
      </c>
      <c r="AD1518" s="210" t="s">
        <v>18766</v>
      </c>
      <c r="AE1518" s="210"/>
      <c r="AF1518" s="210" t="s">
        <v>18767</v>
      </c>
      <c r="AG1518" t="str">
        <f>IFERROR(IF(COUNTIF(C1518:L1518,"Feed Ingredient")&gt;0,INDEX(ani_diet!T:T,MATCH(M1518,ani_diet!D:D,0)),""),"")</f>
        <v>Desmodium tortousom</v>
      </c>
      <c r="AH1518" s="60" t="str">
        <f>IF(IFERROR(IF(MATCH("Feed Ingredient", AOM[[#This Row],[L1]:[L10]],0)&gt;0, TRUE, FALSE), FALSE)=TRUE,IFERROR(VLOOKUP(M1518, ani_diet!C:C, 1, FALSE), "No Match"),FALSE)</f>
        <v>Desmodium tortuosom</v>
      </c>
      <c r="AI1518" t="s">
        <v>22760</v>
      </c>
      <c r="AL1518" t="str">
        <f>IFERROR(IF(COUNTIF(C1518:L1518,"Feed Ingredient")&gt;0,INDEX(ani_diet!T:T,MATCH(M1518,ani_diet!D:D,0)),""),"")</f>
        <v>Desmodium tortousom</v>
      </c>
    </row>
    <row r="1519" spans="1:38">
      <c r="A1519" t="str">
        <f>_xlfn.TEXTJOIN("/",TRUE,AOM[[#This Row],[L1]:[L10]])</f>
        <v>Management/Livestock Management/Feed Characteristic/Feed Composition/Feed Ingredient/Forage Plants/Legume Forages/Indigofera atriceps/Indigofera atriceps Dried</v>
      </c>
      <c r="B1519" s="207" t="s">
        <v>22768</v>
      </c>
      <c r="C1519" s="207" t="s">
        <v>17896</v>
      </c>
      <c r="D1519" s="207" t="s">
        <v>17898</v>
      </c>
      <c r="E1519" s="207" t="s">
        <v>17908</v>
      </c>
      <c r="F1519" s="207" t="s">
        <v>18308</v>
      </c>
      <c r="G1519" s="207" t="s">
        <v>18309</v>
      </c>
      <c r="H1519" s="207" t="s">
        <v>20736</v>
      </c>
      <c r="I1519" s="207" t="s">
        <v>22677</v>
      </c>
      <c r="J1519" s="207" t="s">
        <v>22769</v>
      </c>
      <c r="K1519" s="207" t="s">
        <v>22770</v>
      </c>
      <c r="L1519" s="207"/>
      <c r="M1519" t="str" cm="1">
        <f t="array" ref="M1519">LOOKUP(2,1/(C1519:L1519&lt;&gt;""),C1519:L1519)</f>
        <v>Indigofera atriceps Dried</v>
      </c>
      <c r="N1519" s="207"/>
      <c r="O1519" s="207"/>
      <c r="P1519" s="207"/>
      <c r="Q1519" s="207"/>
      <c r="R1519" s="207"/>
      <c r="S1519" s="207"/>
      <c r="T1519" s="207"/>
      <c r="U1519" s="207" t="s">
        <v>22769</v>
      </c>
      <c r="V1519" s="212" t="s">
        <v>22771</v>
      </c>
      <c r="W1519" s="207"/>
      <c r="X1519" s="207"/>
      <c r="Y1519" s="207"/>
      <c r="Z1519" s="207"/>
      <c r="AA1519" s="209" t="s">
        <v>22772</v>
      </c>
      <c r="AB1519" s="209" t="s">
        <v>4169</v>
      </c>
      <c r="AC1519" s="210" t="s">
        <v>4169</v>
      </c>
      <c r="AD1519" s="210" t="s">
        <v>18766</v>
      </c>
      <c r="AE1519" s="210"/>
      <c r="AF1519" s="210" t="s">
        <v>18767</v>
      </c>
      <c r="AG1519" t="str">
        <f>IFERROR(IF(COUNTIF(C1519:L1519,"Feed Ingredient")&gt;0,INDEX(ani_diet!T:T,MATCH(M1519,ani_diet!D:D,0)),""),"")</f>
        <v>Indigofera atriceps</v>
      </c>
      <c r="AH1519" s="60" t="str">
        <f>IF(IFERROR(IF(MATCH("Feed Ingredient", AOM[[#This Row],[L1]:[L10]],0)&gt;0, TRUE, FALSE), FALSE)=TRUE,IFERROR(VLOOKUP(M1519, ani_diet!C:C, 1, FALSE), "No Match"),FALSE)</f>
        <v>No Match</v>
      </c>
      <c r="AI1519" t="s">
        <v>3539</v>
      </c>
      <c r="AL1519" t="str">
        <f>IFERROR(IF(COUNTIF(C1519:L1519,"Feed Ingredient")&gt;0,INDEX(ani_diet!T:T,MATCH(M1519,ani_diet!D:D,0)),""),"")</f>
        <v>Indigofera atriceps</v>
      </c>
    </row>
    <row r="1520" spans="1:38">
      <c r="A1520" t="str">
        <f>_xlfn.TEXTJOIN("/",TRUE,AOM[[#This Row],[L1]:[L10]])</f>
        <v>Management/Livestock Management/Feed Characteristic/Feed Composition/Feed Ingredient/Forage Plants/Legume Forages/Indigofera atriceps</v>
      </c>
      <c r="B1520" s="207" t="s">
        <v>22773</v>
      </c>
      <c r="C1520" s="207" t="s">
        <v>17896</v>
      </c>
      <c r="D1520" s="207" t="s">
        <v>17898</v>
      </c>
      <c r="E1520" s="207" t="s">
        <v>17908</v>
      </c>
      <c r="F1520" s="207" t="s">
        <v>18308</v>
      </c>
      <c r="G1520" s="207" t="s">
        <v>18309</v>
      </c>
      <c r="H1520" s="207" t="s">
        <v>20736</v>
      </c>
      <c r="I1520" s="207" t="s">
        <v>22677</v>
      </c>
      <c r="J1520" s="207" t="s">
        <v>22769</v>
      </c>
      <c r="K1520" s="207"/>
      <c r="L1520" s="207"/>
      <c r="M1520" t="str" cm="1">
        <f t="array" ref="M1520">LOOKUP(2,1/(C1520:L1520&lt;&gt;""),C1520:L1520)</f>
        <v>Indigofera atriceps</v>
      </c>
      <c r="N1520" s="207"/>
      <c r="O1520" s="207"/>
      <c r="P1520" s="207"/>
      <c r="Q1520" s="207"/>
      <c r="R1520" s="207"/>
      <c r="S1520" s="207"/>
      <c r="T1520" s="207"/>
      <c r="U1520" s="207" t="s">
        <v>22769</v>
      </c>
      <c r="V1520" s="212" t="s">
        <v>22771</v>
      </c>
      <c r="W1520" s="207"/>
      <c r="X1520" s="207"/>
      <c r="Y1520" s="207"/>
      <c r="Z1520" s="207"/>
      <c r="AA1520" s="209" t="s">
        <v>22772</v>
      </c>
      <c r="AB1520" s="209" t="s">
        <v>4169</v>
      </c>
      <c r="AC1520" s="210" t="s">
        <v>4169</v>
      </c>
      <c r="AD1520" s="210" t="s">
        <v>18766</v>
      </c>
      <c r="AE1520" s="210"/>
      <c r="AF1520" s="210" t="s">
        <v>18767</v>
      </c>
      <c r="AG1520" t="str">
        <f>IFERROR(IF(COUNTIF(C1520:L1520,"Feed Ingredient")&gt;0,INDEX(ani_diet!T:T,MATCH(M1520,ani_diet!D:D,0)),""),"")</f>
        <v>Indigofera atriceps</v>
      </c>
      <c r="AH1520" s="60" t="str">
        <f>IF(IFERROR(IF(MATCH("Feed Ingredient", AOM[[#This Row],[L1]:[L10]],0)&gt;0, TRUE, FALSE), FALSE)=TRUE,IFERROR(VLOOKUP(M1520, ani_diet!C:C, 1, FALSE), "No Match"),FALSE)</f>
        <v>Indigofera atriceps</v>
      </c>
      <c r="AI1520" t="s">
        <v>3539</v>
      </c>
      <c r="AL1520" t="str">
        <f>IFERROR(IF(COUNTIF(C1520:L1520,"Feed Ingredient")&gt;0,INDEX(ani_diet!T:T,MATCH(M1520,ani_diet!D:D,0)),""),"")</f>
        <v>Indigofera atriceps</v>
      </c>
    </row>
    <row r="1521" spans="1:38">
      <c r="A1521" t="str">
        <f>_xlfn.TEXTJOIN("/",TRUE,AOM[[#This Row],[L1]:[L10]])</f>
        <v>Management/Livestock Management/Feed Characteristic/Feed Composition/Feed Ingredient/Forage Plants/Legume Forages/Indigofera indica</v>
      </c>
      <c r="B1521" s="207" t="s">
        <v>22774</v>
      </c>
      <c r="C1521" s="207" t="s">
        <v>17896</v>
      </c>
      <c r="D1521" s="207" t="s">
        <v>17898</v>
      </c>
      <c r="E1521" s="207" t="s">
        <v>17908</v>
      </c>
      <c r="F1521" s="207" t="s">
        <v>18308</v>
      </c>
      <c r="G1521" s="207" t="s">
        <v>18309</v>
      </c>
      <c r="H1521" s="207" t="s">
        <v>20736</v>
      </c>
      <c r="I1521" s="207" t="s">
        <v>22677</v>
      </c>
      <c r="J1521" s="207" t="s">
        <v>22775</v>
      </c>
      <c r="K1521" s="207"/>
      <c r="L1521" s="207"/>
      <c r="M1521" t="str" cm="1">
        <f t="array" ref="M1521">LOOKUP(2,1/(C1521:L1521&lt;&gt;""),C1521:L1521)</f>
        <v>Indigofera indica</v>
      </c>
      <c r="N1521" s="207"/>
      <c r="O1521" s="207"/>
      <c r="P1521" s="207"/>
      <c r="Q1521" s="207"/>
      <c r="R1521" s="207"/>
      <c r="S1521" s="207"/>
      <c r="T1521" s="207"/>
      <c r="U1521" s="207" t="s">
        <v>22775</v>
      </c>
      <c r="V1521" s="209" t="s">
        <v>328</v>
      </c>
      <c r="W1521" s="207"/>
      <c r="X1521" s="207"/>
      <c r="Y1521" s="207"/>
      <c r="Z1521" s="207"/>
      <c r="AA1521" s="209" t="s">
        <v>22776</v>
      </c>
      <c r="AB1521" s="211" t="s">
        <v>22777</v>
      </c>
      <c r="AC1521" s="210" t="s">
        <v>4169</v>
      </c>
      <c r="AD1521" s="210" t="s">
        <v>18766</v>
      </c>
      <c r="AE1521" s="210"/>
      <c r="AF1521" s="210" t="s">
        <v>18767</v>
      </c>
      <c r="AG1521" t="str">
        <f>IFERROR(IF(COUNTIF(C1521:L1521,"Feed Ingredient")&gt;0,INDEX(ani_diet!T:T,MATCH(M1521,ani_diet!D:D,0)),""),"")</f>
        <v>Indigofera indica</v>
      </c>
      <c r="AH1521" s="60" t="str">
        <f>IF(IFERROR(IF(MATCH("Feed Ingredient", AOM[[#This Row],[L1]:[L10]],0)&gt;0, TRUE, FALSE), FALSE)=TRUE,IFERROR(VLOOKUP(M1521, ani_diet!C:C, 1, FALSE), "No Match"),FALSE)</f>
        <v>Indigofera indica</v>
      </c>
      <c r="AI1521" t="s">
        <v>3539</v>
      </c>
      <c r="AL1521" t="str">
        <f>IFERROR(IF(COUNTIF(C1521:L1521,"Feed Ingredient")&gt;0,INDEX(ani_diet!T:T,MATCH(M1521,ani_diet!D:D,0)),""),"")</f>
        <v>Indigofera indica</v>
      </c>
    </row>
    <row r="1522" spans="1:38">
      <c r="A1522" t="str">
        <f>_xlfn.TEXTJOIN("/",TRUE,AOM[[#This Row],[L1]:[L10]])</f>
        <v>Management/Livestock Management/Feed Characteristic/Feed Composition/Feed Ingredient/Forage Plants/Legume Forages/Lablab purpureus/Lablab purpureus Crushed Dried</v>
      </c>
      <c r="B1522" s="207" t="s">
        <v>22778</v>
      </c>
      <c r="C1522" s="207" t="s">
        <v>17896</v>
      </c>
      <c r="D1522" s="207" t="s">
        <v>17898</v>
      </c>
      <c r="E1522" s="207" t="s">
        <v>17908</v>
      </c>
      <c r="F1522" s="207" t="s">
        <v>18308</v>
      </c>
      <c r="G1522" s="207" t="s">
        <v>18309</v>
      </c>
      <c r="H1522" s="207" t="s">
        <v>20736</v>
      </c>
      <c r="I1522" s="207" t="s">
        <v>22677</v>
      </c>
      <c r="J1522" s="207" t="s">
        <v>4823</v>
      </c>
      <c r="K1522" s="207" t="s">
        <v>22779</v>
      </c>
      <c r="L1522" s="207"/>
      <c r="M1522" t="str" cm="1">
        <f t="array" ref="M1522">LOOKUP(2,1/(C1522:L1522&lt;&gt;""),C1522:L1522)</f>
        <v>Lablab purpureus Crushed Dried</v>
      </c>
      <c r="N1522" s="207" t="s">
        <v>22780</v>
      </c>
      <c r="O1522" s="207"/>
      <c r="P1522" s="207"/>
      <c r="Q1522" s="207"/>
      <c r="R1522" s="207"/>
      <c r="S1522" s="207"/>
      <c r="T1522" s="207"/>
      <c r="U1522" s="207" t="s">
        <v>4823</v>
      </c>
      <c r="V1522" s="209" t="s">
        <v>22781</v>
      </c>
      <c r="W1522" s="207"/>
      <c r="X1522" s="207"/>
      <c r="Y1522" s="207"/>
      <c r="Z1522" s="207"/>
      <c r="AA1522" s="209" t="s">
        <v>4825</v>
      </c>
      <c r="AB1522" s="209" t="s">
        <v>4169</v>
      </c>
      <c r="AC1522" s="210" t="s">
        <v>4169</v>
      </c>
      <c r="AD1522" s="210" t="s">
        <v>18766</v>
      </c>
      <c r="AE1522" s="210"/>
      <c r="AF1522" s="210" t="s">
        <v>18767</v>
      </c>
      <c r="AG1522" t="str">
        <f>IFERROR(IF(COUNTIF(C1522:L1522,"Feed Ingredient")&gt;0,INDEX(ani_diet!T:T,MATCH(M1522,ani_diet!D:D,0)),""),"")</f>
        <v>Lablab purpureus</v>
      </c>
      <c r="AH1522" s="60" t="str">
        <f>IF(IFERROR(IF(MATCH("Feed Ingredient", AOM[[#This Row],[L1]:[L10]],0)&gt;0, TRUE, FALSE), FALSE)=TRUE,IFERROR(VLOOKUP(M1522, ani_diet!C:C, 1, FALSE), "No Match"),FALSE)</f>
        <v>No Match</v>
      </c>
      <c r="AI1522" t="s">
        <v>3539</v>
      </c>
      <c r="AL1522" t="str">
        <f>IFERROR(IF(COUNTIF(C1522:L1522,"Feed Ingredient")&gt;0,INDEX(ani_diet!T:T,MATCH(M1522,ani_diet!D:D,0)),""),"")</f>
        <v>Lablab purpureus</v>
      </c>
    </row>
    <row r="1523" spans="1:38">
      <c r="A1523" t="str">
        <f>_xlfn.TEXTJOIN("/",TRUE,AOM[[#This Row],[L1]:[L10]])</f>
        <v>Management/Livestock Management/Feed Characteristic/Feed Composition/Feed Ingredient/Forage Plants/Legume Forages/Lablab purpureus/Lablab purpureus Dried</v>
      </c>
      <c r="B1523" s="207" t="s">
        <v>22782</v>
      </c>
      <c r="C1523" s="207" t="s">
        <v>17896</v>
      </c>
      <c r="D1523" s="207" t="s">
        <v>17898</v>
      </c>
      <c r="E1523" s="207" t="s">
        <v>17908</v>
      </c>
      <c r="F1523" s="207" t="s">
        <v>18308</v>
      </c>
      <c r="G1523" s="207" t="s">
        <v>18309</v>
      </c>
      <c r="H1523" s="207" t="s">
        <v>20736</v>
      </c>
      <c r="I1523" s="207" t="s">
        <v>22677</v>
      </c>
      <c r="J1523" s="207" t="s">
        <v>4823</v>
      </c>
      <c r="K1523" s="207" t="s">
        <v>22783</v>
      </c>
      <c r="L1523" s="207"/>
      <c r="M1523" t="str" cm="1">
        <f t="array" ref="M1523">LOOKUP(2,1/(C1523:L1523&lt;&gt;""),C1523:L1523)</f>
        <v>Lablab purpureus Dried</v>
      </c>
      <c r="N1523" s="207" t="s">
        <v>22784</v>
      </c>
      <c r="O1523" s="207"/>
      <c r="P1523" s="207"/>
      <c r="Q1523" s="207"/>
      <c r="R1523" s="207"/>
      <c r="S1523" s="207"/>
      <c r="T1523" s="207"/>
      <c r="U1523" s="207" t="s">
        <v>4823</v>
      </c>
      <c r="V1523" s="209" t="s">
        <v>22781</v>
      </c>
      <c r="W1523" s="207"/>
      <c r="X1523" s="207"/>
      <c r="Y1523" s="207"/>
      <c r="Z1523" s="207"/>
      <c r="AA1523" s="209" t="s">
        <v>4825</v>
      </c>
      <c r="AB1523" s="211" t="s">
        <v>22785</v>
      </c>
      <c r="AC1523" s="210" t="s">
        <v>4169</v>
      </c>
      <c r="AD1523" s="210" t="s">
        <v>18766</v>
      </c>
      <c r="AE1523" s="210"/>
      <c r="AF1523" s="210" t="s">
        <v>18767</v>
      </c>
      <c r="AG1523" t="str">
        <f>IFERROR(IF(COUNTIF(C1523:L1523,"Feed Ingredient")&gt;0,INDEX(ani_diet!T:T,MATCH(M1523,ani_diet!D:D,0)),""),"")</f>
        <v>Lablab purpureus</v>
      </c>
      <c r="AH1523" s="60" t="str">
        <f>IF(IFERROR(IF(MATCH("Feed Ingredient", AOM[[#This Row],[L1]:[L10]],0)&gt;0, TRUE, FALSE), FALSE)=TRUE,IFERROR(VLOOKUP(M1523, ani_diet!C:C, 1, FALSE), "No Match"),FALSE)</f>
        <v>No Match</v>
      </c>
      <c r="AI1523" t="s">
        <v>22786</v>
      </c>
      <c r="AL1523" t="str">
        <f>IFERROR(IF(COUNTIF(C1523:L1523,"Feed Ingredient")&gt;0,INDEX(ani_diet!T:T,MATCH(M1523,ani_diet!D:D,0)),""),"")</f>
        <v>Lablab purpureus</v>
      </c>
    </row>
    <row r="1524" spans="1:38">
      <c r="A1524" t="s">
        <v>22787</v>
      </c>
      <c r="B1524" s="207" t="s">
        <v>22788</v>
      </c>
      <c r="C1524" s="207" t="s">
        <v>17896</v>
      </c>
      <c r="D1524" s="207" t="s">
        <v>17898</v>
      </c>
      <c r="E1524" s="207" t="s">
        <v>17908</v>
      </c>
      <c r="F1524" s="207" t="s">
        <v>18308</v>
      </c>
      <c r="G1524" s="207" t="s">
        <v>18309</v>
      </c>
      <c r="H1524" s="207" t="s">
        <v>20736</v>
      </c>
      <c r="I1524" s="207" t="s">
        <v>22677</v>
      </c>
      <c r="J1524" s="207" t="s">
        <v>4823</v>
      </c>
      <c r="K1524" s="207" t="s">
        <v>22789</v>
      </c>
      <c r="L1524" s="207"/>
      <c r="M1524" t="str" cm="1">
        <f t="array" ref="M1524">LOOKUP(2,1/(C1524:L1524&lt;&gt;""),C1524:L1524)</f>
        <v>Lablab purpureus Dried Ground</v>
      </c>
      <c r="N1524" s="207" t="s">
        <v>22790</v>
      </c>
      <c r="O1524" s="207"/>
      <c r="P1524" s="207"/>
      <c r="Q1524" s="207"/>
      <c r="R1524" s="207"/>
      <c r="S1524" s="207"/>
      <c r="T1524" s="207"/>
      <c r="U1524" s="207" t="s">
        <v>4823</v>
      </c>
      <c r="V1524" s="209" t="s">
        <v>22781</v>
      </c>
      <c r="W1524" s="207"/>
      <c r="X1524" s="207"/>
      <c r="Y1524" s="207"/>
      <c r="Z1524" s="207"/>
      <c r="AA1524" s="209" t="s">
        <v>4825</v>
      </c>
      <c r="AB1524" s="209" t="s">
        <v>4169</v>
      </c>
      <c r="AC1524" s="210" t="s">
        <v>4169</v>
      </c>
      <c r="AD1524" s="210" t="s">
        <v>18766</v>
      </c>
      <c r="AE1524" s="210"/>
      <c r="AF1524" s="210" t="s">
        <v>18767</v>
      </c>
      <c r="AG1524" t="str">
        <f>IFERROR(IF(COUNTIF(C1524:L1524,"Feed Ingredient")&gt;0,INDEX(ani_diet!T:T,MATCH(M1524,ani_diet!D:D,0)),""),"")</f>
        <v>Lablab purpureus</v>
      </c>
      <c r="AH1524" s="60" t="str">
        <f>IF(IFERROR(IF(MATCH("Feed Ingredient", AOM[[#This Row],[L1]:[L10]],0)&gt;0, TRUE, FALSE), FALSE)=TRUE,IFERROR(VLOOKUP(M1524, ani_diet!C:C, 1, FALSE), "No Match"),FALSE)</f>
        <v>No Match</v>
      </c>
      <c r="AI1524" t="s">
        <v>22786</v>
      </c>
      <c r="AL1524" t="str">
        <f>IFERROR(IF(COUNTIF(C1524:L1524,"Feed Ingredient")&gt;0,INDEX(ani_diet!T:T,MATCH(M1524,ani_diet!D:D,0)),""),"")</f>
        <v>Lablab purpureus</v>
      </c>
    </row>
    <row r="1525" spans="1:38">
      <c r="A1525" t="str">
        <f>_xlfn.TEXTJOIN("/",TRUE,AOM[[#This Row],[L1]:[L10]])</f>
        <v>Management/Livestock Management/Feed Characteristic/Feed Composition/Feed Ingredient/Forage Plants/Legume Forages/Lablab purpureus/Lablab purpureus Dried Wilted</v>
      </c>
      <c r="B1525" s="207" t="s">
        <v>22791</v>
      </c>
      <c r="C1525" s="207" t="s">
        <v>17896</v>
      </c>
      <c r="D1525" s="207" t="s">
        <v>17898</v>
      </c>
      <c r="E1525" s="207" t="s">
        <v>17908</v>
      </c>
      <c r="F1525" s="207" t="s">
        <v>18308</v>
      </c>
      <c r="G1525" s="207" t="s">
        <v>18309</v>
      </c>
      <c r="H1525" s="207" t="s">
        <v>20736</v>
      </c>
      <c r="I1525" s="207" t="s">
        <v>22677</v>
      </c>
      <c r="J1525" s="207" t="s">
        <v>4823</v>
      </c>
      <c r="K1525" s="207" t="s">
        <v>22792</v>
      </c>
      <c r="L1525" s="207"/>
      <c r="M1525" t="str" cm="1">
        <f t="array" ref="M1525">LOOKUP(2,1/(C1525:L1525&lt;&gt;""),C1525:L1525)</f>
        <v>Lablab purpureus Dried Wilted</v>
      </c>
      <c r="N1525" s="207" t="s">
        <v>22793</v>
      </c>
      <c r="O1525" s="207"/>
      <c r="P1525" s="207"/>
      <c r="Q1525" s="207"/>
      <c r="R1525" s="207"/>
      <c r="S1525" s="207"/>
      <c r="T1525" s="207"/>
      <c r="U1525" s="207" t="s">
        <v>4823</v>
      </c>
      <c r="V1525" s="209" t="s">
        <v>22781</v>
      </c>
      <c r="W1525" s="207"/>
      <c r="X1525" s="207"/>
      <c r="Y1525" s="207"/>
      <c r="Z1525" s="207"/>
      <c r="AA1525" s="209" t="s">
        <v>4825</v>
      </c>
      <c r="AB1525" s="209" t="s">
        <v>4169</v>
      </c>
      <c r="AC1525" s="210" t="s">
        <v>4169</v>
      </c>
      <c r="AD1525" s="210" t="s">
        <v>18766</v>
      </c>
      <c r="AE1525" s="210"/>
      <c r="AF1525" s="210" t="s">
        <v>18767</v>
      </c>
      <c r="AG1525" t="str">
        <f>IFERROR(IF(COUNTIF(C1525:L1525,"Feed Ingredient")&gt;0,INDEX(ani_diet!T:T,MATCH(M1525,ani_diet!D:D,0)),""),"")</f>
        <v>Lablab purpureus</v>
      </c>
      <c r="AH1525" s="60" t="str">
        <f>IF(IFERROR(IF(MATCH("Feed Ingredient", AOM[[#This Row],[L1]:[L10]],0)&gt;0, TRUE, FALSE), FALSE)=TRUE,IFERROR(VLOOKUP(M1525, ani_diet!C:C, 1, FALSE), "No Match"),FALSE)</f>
        <v>No Match</v>
      </c>
      <c r="AI1525" s="220" t="s">
        <v>22786</v>
      </c>
      <c r="AL1525" t="str">
        <f>IFERROR(IF(COUNTIF(C1525:L1525,"Feed Ingredient")&gt;0,INDEX(ani_diet!T:T,MATCH(M1525,ani_diet!D:D,0)),""),"")</f>
        <v>Lablab purpureus</v>
      </c>
    </row>
    <row r="1526" spans="1:38">
      <c r="A1526" t="str">
        <f>_xlfn.TEXTJOIN("/",TRUE,AOM[[#This Row],[L1]:[L10]])</f>
        <v>Management/Livestock Management/Feed Characteristic/Feed Composition/Feed Ingredient/Forage Plants/Legume Forages/Lablab purpureus/Lablab purpureus Ensiled</v>
      </c>
      <c r="B1526" s="207" t="s">
        <v>22794</v>
      </c>
      <c r="C1526" s="207" t="s">
        <v>17896</v>
      </c>
      <c r="D1526" s="207" t="s">
        <v>17898</v>
      </c>
      <c r="E1526" s="207" t="s">
        <v>17908</v>
      </c>
      <c r="F1526" s="207" t="s">
        <v>18308</v>
      </c>
      <c r="G1526" s="207" t="s">
        <v>18309</v>
      </c>
      <c r="H1526" s="207" t="s">
        <v>20736</v>
      </c>
      <c r="I1526" s="207" t="s">
        <v>22677</v>
      </c>
      <c r="J1526" s="207" t="s">
        <v>4823</v>
      </c>
      <c r="K1526" s="207" t="s">
        <v>22795</v>
      </c>
      <c r="L1526" s="207"/>
      <c r="M1526" t="str" cm="1">
        <f t="array" ref="M1526">LOOKUP(2,1/(C1526:L1526&lt;&gt;""),C1526:L1526)</f>
        <v>Lablab purpureus Ensiled</v>
      </c>
      <c r="N1526" s="207" t="s">
        <v>22796</v>
      </c>
      <c r="O1526" s="207"/>
      <c r="P1526" s="207"/>
      <c r="Q1526" s="207"/>
      <c r="R1526" s="207"/>
      <c r="S1526" s="207"/>
      <c r="T1526" s="207"/>
      <c r="U1526" s="207" t="s">
        <v>4823</v>
      </c>
      <c r="V1526" s="209" t="s">
        <v>22781</v>
      </c>
      <c r="W1526" s="207"/>
      <c r="X1526" s="207"/>
      <c r="Y1526" s="207"/>
      <c r="Z1526" s="207"/>
      <c r="AA1526" s="209" t="s">
        <v>4825</v>
      </c>
      <c r="AB1526" s="209" t="s">
        <v>4169</v>
      </c>
      <c r="AC1526" s="210" t="s">
        <v>4169</v>
      </c>
      <c r="AD1526" s="210" t="s">
        <v>18766</v>
      </c>
      <c r="AE1526" s="210"/>
      <c r="AF1526" s="210" t="s">
        <v>18767</v>
      </c>
      <c r="AG1526" t="str">
        <f>IFERROR(IF(COUNTIF(C1526:L1526,"Feed Ingredient")&gt;0,INDEX(ani_diet!T:T,MATCH(M1526,ani_diet!D:D,0)),""),"")</f>
        <v>Lablab purpureus</v>
      </c>
      <c r="AH1526" s="60" t="str">
        <f>IF(IFERROR(IF(MATCH("Feed Ingredient", AOM[[#This Row],[L1]:[L10]],0)&gt;0, TRUE, FALSE), FALSE)=TRUE,IFERROR(VLOOKUP(M1526, ani_diet!C:C, 1, FALSE), "No Match"),FALSE)</f>
        <v>No Match</v>
      </c>
      <c r="AI1526" t="s">
        <v>3539</v>
      </c>
      <c r="AL1526" t="str">
        <f>IFERROR(IF(COUNTIF(C1526:L1526,"Feed Ingredient")&gt;0,INDEX(ani_diet!T:T,MATCH(M1526,ani_diet!D:D,0)),""),"")</f>
        <v>Lablab purpureus</v>
      </c>
    </row>
    <row r="1527" spans="1:38">
      <c r="A1527" t="s">
        <v>22787</v>
      </c>
      <c r="B1527" s="207" t="s">
        <v>22797</v>
      </c>
      <c r="C1527" s="207" t="s">
        <v>17896</v>
      </c>
      <c r="D1527" s="207" t="s">
        <v>17898</v>
      </c>
      <c r="E1527" s="207" t="s">
        <v>17908</v>
      </c>
      <c r="F1527" s="207" t="s">
        <v>18308</v>
      </c>
      <c r="G1527" s="207" t="s">
        <v>18309</v>
      </c>
      <c r="H1527" s="207" t="s">
        <v>20736</v>
      </c>
      <c r="I1527" s="207" t="s">
        <v>22677</v>
      </c>
      <c r="J1527" s="207" t="s">
        <v>4823</v>
      </c>
      <c r="K1527" s="207" t="s">
        <v>22798</v>
      </c>
      <c r="L1527" s="207" t="s">
        <v>22799</v>
      </c>
      <c r="M1527" t="str" cm="1">
        <f t="array" ref="M1527">LOOKUP(2,1/(C1527:L1527&lt;&gt;""),C1527:L1527)</f>
        <v>Lablab purpureus Haulm Dried</v>
      </c>
      <c r="N1527" s="207" t="s">
        <v>22800</v>
      </c>
      <c r="O1527" s="207"/>
      <c r="P1527" s="207"/>
      <c r="Q1527" s="207"/>
      <c r="R1527" s="207"/>
      <c r="S1527" s="207"/>
      <c r="T1527" s="207"/>
      <c r="U1527" s="207" t="s">
        <v>4823</v>
      </c>
      <c r="V1527" s="209" t="s">
        <v>22781</v>
      </c>
      <c r="W1527" s="207"/>
      <c r="X1527" s="207"/>
      <c r="Y1527" s="207"/>
      <c r="Z1527" s="207"/>
      <c r="AA1527" s="209" t="s">
        <v>4825</v>
      </c>
      <c r="AB1527" s="209" t="s">
        <v>4169</v>
      </c>
      <c r="AC1527" s="210" t="s">
        <v>4169</v>
      </c>
      <c r="AD1527" s="210" t="s">
        <v>18766</v>
      </c>
      <c r="AE1527" s="210"/>
      <c r="AF1527" s="210" t="s">
        <v>18767</v>
      </c>
      <c r="AG1527" t="str">
        <f>IFERROR(IF(COUNTIF(C1527:L1527,"Feed Ingredient")&gt;0,INDEX(ani_diet!T:T,MATCH(M1527,ani_diet!D:D,0)),""),"")</f>
        <v>Lablab purpureus Haulm</v>
      </c>
      <c r="AH1527" s="60" t="str">
        <f>IF(IFERROR(IF(MATCH("Feed Ingredient", AOM[[#This Row],[L1]:[L10]],0)&gt;0, TRUE, FALSE), FALSE)=TRUE,IFERROR(VLOOKUP(M1527, ani_diet!C:C, 1, FALSE), "No Match"),FALSE)</f>
        <v>No Match</v>
      </c>
      <c r="AI1527" t="s">
        <v>22786</v>
      </c>
      <c r="AL1527" t="str">
        <f>IFERROR(IF(COUNTIF(C1527:L1527,"Feed Ingredient")&gt;0,INDEX(ani_diet!T:T,MATCH(M1527,ani_diet!D:D,0)),""),"")</f>
        <v>Lablab purpureus Haulm</v>
      </c>
    </row>
    <row r="1528" spans="1:38">
      <c r="A1528" t="str">
        <f>_xlfn.TEXTJOIN("/",TRUE,AOM[[#This Row],[L1]:[L10]])</f>
        <v>Management/Livestock Management/Feed Characteristic/Feed Composition/Feed Ingredient/Forage Plants/Legume Forages/Lablab purpureus/Lablab purpureus Leaves/Lablab purpureus Leaves Dried</v>
      </c>
      <c r="B1528" s="207" t="s">
        <v>22801</v>
      </c>
      <c r="C1528" s="207" t="s">
        <v>17896</v>
      </c>
      <c r="D1528" s="207" t="s">
        <v>17898</v>
      </c>
      <c r="E1528" s="207" t="s">
        <v>17908</v>
      </c>
      <c r="F1528" s="207" t="s">
        <v>18308</v>
      </c>
      <c r="G1528" s="207" t="s">
        <v>18309</v>
      </c>
      <c r="H1528" s="207" t="s">
        <v>20736</v>
      </c>
      <c r="I1528" s="207" t="s">
        <v>22677</v>
      </c>
      <c r="J1528" s="207" t="s">
        <v>4823</v>
      </c>
      <c r="K1528" s="207" t="s">
        <v>22802</v>
      </c>
      <c r="L1528" s="207" t="s">
        <v>22803</v>
      </c>
      <c r="M1528" t="str" cm="1">
        <f t="array" ref="M1528">LOOKUP(2,1/(C1528:L1528&lt;&gt;""),C1528:L1528)</f>
        <v>Lablab purpureus Leaves Dried</v>
      </c>
      <c r="N1528" s="207" t="s">
        <v>22804</v>
      </c>
      <c r="O1528" s="207"/>
      <c r="P1528" s="207"/>
      <c r="Q1528" s="207"/>
      <c r="R1528" s="207"/>
      <c r="S1528" s="207"/>
      <c r="T1528" s="207"/>
      <c r="U1528" s="207" t="s">
        <v>22805</v>
      </c>
      <c r="V1528" s="209" t="s">
        <v>22781</v>
      </c>
      <c r="W1528" s="207"/>
      <c r="X1528" s="207"/>
      <c r="Y1528" s="207"/>
      <c r="Z1528" s="207"/>
      <c r="AA1528" s="209" t="s">
        <v>22806</v>
      </c>
      <c r="AB1528" s="211" t="s">
        <v>22785</v>
      </c>
      <c r="AC1528" s="210" t="s">
        <v>4169</v>
      </c>
      <c r="AD1528" s="210" t="s">
        <v>18766</v>
      </c>
      <c r="AE1528" s="210"/>
      <c r="AF1528" s="210" t="s">
        <v>18767</v>
      </c>
      <c r="AG1528" t="str">
        <f>IFERROR(IF(COUNTIF(C1528:L1528,"Feed Ingredient")&gt;0,INDEX(ani_diet!T:T,MATCH(M1528,ani_diet!D:D,0)),""),"")</f>
        <v>Dolichos lablab  Leaves</v>
      </c>
      <c r="AH1528" s="60" t="str">
        <f>IF(IFERROR(IF(MATCH("Feed Ingredient", AOM[[#This Row],[L1]:[L10]],0)&gt;0, TRUE, FALSE), FALSE)=TRUE,IFERROR(VLOOKUP(M1528, ani_diet!C:C, 1, FALSE), "No Match"),FALSE)</f>
        <v>No Match</v>
      </c>
      <c r="AI1528" t="s">
        <v>22786</v>
      </c>
      <c r="AL1528" t="str">
        <f>IFERROR(IF(COUNTIF(C1528:L1528,"Feed Ingredient")&gt;0,INDEX(ani_diet!T:T,MATCH(M1528,ani_diet!D:D,0)),""),"")</f>
        <v>Dolichos lablab  Leaves</v>
      </c>
    </row>
    <row r="1529" spans="1:38">
      <c r="A1529" t="str">
        <f>_xlfn.TEXTJOIN("/",TRUE,AOM[[#This Row],[L1]:[L10]])</f>
        <v>Management/Livestock Management/Feed Characteristic/Feed Composition/Feed Ingredient/Forage Plants/Legume Forages/Lablab purpureus/Lablab purpureus Leaves</v>
      </c>
      <c r="B1529" s="207" t="s">
        <v>22807</v>
      </c>
      <c r="C1529" s="207" t="s">
        <v>17896</v>
      </c>
      <c r="D1529" s="207" t="s">
        <v>17898</v>
      </c>
      <c r="E1529" s="207" t="s">
        <v>17908</v>
      </c>
      <c r="F1529" s="207" t="s">
        <v>18308</v>
      </c>
      <c r="G1529" s="207" t="s">
        <v>18309</v>
      </c>
      <c r="H1529" s="207" t="s">
        <v>20736</v>
      </c>
      <c r="I1529" s="207" t="s">
        <v>22677</v>
      </c>
      <c r="J1529" s="207" t="s">
        <v>4823</v>
      </c>
      <c r="K1529" s="207" t="s">
        <v>22802</v>
      </c>
      <c r="L1529" s="207"/>
      <c r="M1529" t="str" cm="1">
        <f t="array" ref="M1529">LOOKUP(2,1/(C1529:L1529&lt;&gt;""),C1529:L1529)</f>
        <v>Lablab purpureus Leaves</v>
      </c>
      <c r="N1529" s="207" t="s">
        <v>22808</v>
      </c>
      <c r="O1529" s="207"/>
      <c r="P1529" s="207"/>
      <c r="Q1529" s="207"/>
      <c r="R1529" s="207"/>
      <c r="S1529" s="207"/>
      <c r="T1529" s="207"/>
      <c r="U1529" s="207" t="s">
        <v>22805</v>
      </c>
      <c r="V1529" s="209" t="s">
        <v>22781</v>
      </c>
      <c r="W1529" s="207"/>
      <c r="X1529" s="207"/>
      <c r="Y1529" s="207"/>
      <c r="Z1529" s="207"/>
      <c r="AA1529" s="209" t="s">
        <v>22806</v>
      </c>
      <c r="AB1529" s="211" t="s">
        <v>22809</v>
      </c>
      <c r="AC1529" s="210" t="s">
        <v>4169</v>
      </c>
      <c r="AD1529" s="210" t="s">
        <v>18766</v>
      </c>
      <c r="AE1529" s="210"/>
      <c r="AF1529" s="210" t="s">
        <v>18767</v>
      </c>
      <c r="AG1529" t="str">
        <f>IFERROR(IF(COUNTIF(C1529:L1529,"Feed Ingredient")&gt;0,INDEX(ani_diet!T:T,MATCH(M1529,ani_diet!D:D,0)),""),"")</f>
        <v>Dolichos lablab  Leaves</v>
      </c>
      <c r="AH1529" s="60" t="str">
        <f>IF(IFERROR(IF(MATCH("Feed Ingredient", AOM[[#This Row],[L1]:[L10]],0)&gt;0, TRUE, FALSE), FALSE)=TRUE,IFERROR(VLOOKUP(M1529, ani_diet!C:C, 1, FALSE), "No Match"),FALSE)</f>
        <v>Lablab purpureus Leaves</v>
      </c>
      <c r="AI1529" t="s">
        <v>22810</v>
      </c>
      <c r="AL1529" t="str">
        <f>IFERROR(IF(COUNTIF(C1529:L1529,"Feed Ingredient")&gt;0,INDEX(ani_diet!T:T,MATCH(M1529,ani_diet!D:D,0)),""),"")</f>
        <v>Dolichos lablab  Leaves</v>
      </c>
    </row>
    <row r="1530" spans="1:38">
      <c r="A1530" t="str">
        <f>_xlfn.TEXTJOIN("/",TRUE,AOM[[#This Row],[L1]:[L10]])</f>
        <v>Management/Livestock Management/Feed Characteristic/Feed Composition/Feed Ingredient/Forage Plants/Legume Forages/Lablab purpureus/Lablab purpureus Stover</v>
      </c>
      <c r="B1530" s="207" t="s">
        <v>22811</v>
      </c>
      <c r="C1530" s="207" t="s">
        <v>17896</v>
      </c>
      <c r="D1530" s="207" t="s">
        <v>17898</v>
      </c>
      <c r="E1530" s="207" t="s">
        <v>17908</v>
      </c>
      <c r="F1530" s="207" t="s">
        <v>18308</v>
      </c>
      <c r="G1530" s="207" t="s">
        <v>18309</v>
      </c>
      <c r="H1530" s="207" t="s">
        <v>20736</v>
      </c>
      <c r="I1530" s="207" t="s">
        <v>22677</v>
      </c>
      <c r="J1530" s="207" t="s">
        <v>4823</v>
      </c>
      <c r="K1530" s="207" t="s">
        <v>22812</v>
      </c>
      <c r="L1530" s="207"/>
      <c r="M1530" t="str" cm="1">
        <f t="array" ref="M1530">LOOKUP(2,1/(C1530:L1530&lt;&gt;""),C1530:L1530)</f>
        <v>Lablab purpureus Stover</v>
      </c>
      <c r="N1530" s="207" t="s">
        <v>22813</v>
      </c>
      <c r="O1530" s="207"/>
      <c r="P1530" s="207"/>
      <c r="Q1530" s="207"/>
      <c r="R1530" s="207"/>
      <c r="S1530" s="207"/>
      <c r="T1530" s="207"/>
      <c r="U1530" s="207" t="s">
        <v>4823</v>
      </c>
      <c r="V1530" s="209" t="s">
        <v>22781</v>
      </c>
      <c r="W1530" s="207"/>
      <c r="X1530" s="207"/>
      <c r="Y1530" s="207"/>
      <c r="Z1530" s="207"/>
      <c r="AA1530" s="209" t="s">
        <v>4825</v>
      </c>
      <c r="AB1530" s="211" t="s">
        <v>22785</v>
      </c>
      <c r="AC1530" s="210" t="s">
        <v>4169</v>
      </c>
      <c r="AD1530" s="210" t="s">
        <v>18766</v>
      </c>
      <c r="AE1530" s="210"/>
      <c r="AF1530" s="210" t="s">
        <v>18767</v>
      </c>
      <c r="AG1530" t="str">
        <f>IFERROR(IF(COUNTIF(C1530:L1530,"Feed Ingredient")&gt;0,INDEX(ani_diet!T:T,MATCH(M1530,ani_diet!D:D,0)),""),"")</f>
        <v>Lablab purpureus Stover</v>
      </c>
      <c r="AH1530" s="60" t="str">
        <f>IF(IFERROR(IF(MATCH("Feed Ingredient", AOM[[#This Row],[L1]:[L10]],0)&gt;0, TRUE, FALSE), FALSE)=TRUE,IFERROR(VLOOKUP(M1530, ani_diet!C:C, 1, FALSE), "No Match"),FALSE)</f>
        <v>Lablab purpureus Stover</v>
      </c>
      <c r="AI1530" t="s">
        <v>22810</v>
      </c>
      <c r="AL1530" t="str">
        <f>IFERROR(IF(COUNTIF(C1530:L1530,"Feed Ingredient")&gt;0,INDEX(ani_diet!T:T,MATCH(M1530,ani_diet!D:D,0)),""),"")</f>
        <v>Lablab purpureus Stover</v>
      </c>
    </row>
    <row r="1531" spans="1:38">
      <c r="A1531" t="str">
        <f>_xlfn.TEXTJOIN("/",TRUE,AOM[[#This Row],[L1]:[L10]])</f>
        <v>Management/Livestock Management/Feed Characteristic/Feed Composition/Feed Ingredient/Forage Plants/Legume Forages/Lablab purpureus</v>
      </c>
      <c r="B1531" s="207" t="s">
        <v>22814</v>
      </c>
      <c r="C1531" s="207" t="s">
        <v>17896</v>
      </c>
      <c r="D1531" s="207" t="s">
        <v>17898</v>
      </c>
      <c r="E1531" s="207" t="s">
        <v>17908</v>
      </c>
      <c r="F1531" s="207" t="s">
        <v>18308</v>
      </c>
      <c r="G1531" s="207" t="s">
        <v>18309</v>
      </c>
      <c r="H1531" s="207" t="s">
        <v>20736</v>
      </c>
      <c r="I1531" s="207" t="s">
        <v>22677</v>
      </c>
      <c r="J1531" s="207" t="s">
        <v>4823</v>
      </c>
      <c r="K1531" s="207"/>
      <c r="L1531" s="207"/>
      <c r="M1531" t="str" cm="1">
        <f t="array" ref="M1531">LOOKUP(2,1/(C1531:L1531&lt;&gt;""),C1531:L1531)</f>
        <v>Lablab purpureus</v>
      </c>
      <c r="N1531" s="207" t="s">
        <v>22815</v>
      </c>
      <c r="O1531" s="207"/>
      <c r="P1531" s="207"/>
      <c r="Q1531" s="207"/>
      <c r="R1531" s="207"/>
      <c r="S1531" s="207"/>
      <c r="T1531" s="207"/>
      <c r="U1531" s="207" t="s">
        <v>22805</v>
      </c>
      <c r="V1531" s="209" t="s">
        <v>22781</v>
      </c>
      <c r="W1531" s="207"/>
      <c r="X1531" s="207"/>
      <c r="Y1531" s="207"/>
      <c r="Z1531" s="207"/>
      <c r="AA1531" s="209" t="s">
        <v>22806</v>
      </c>
      <c r="AB1531" s="211" t="s">
        <v>22785</v>
      </c>
      <c r="AC1531" s="210" t="s">
        <v>4169</v>
      </c>
      <c r="AD1531" s="210" t="s">
        <v>18766</v>
      </c>
      <c r="AE1531" s="210"/>
      <c r="AF1531" s="210" t="s">
        <v>18767</v>
      </c>
      <c r="AG1531" t="str">
        <f>IFERROR(IF(COUNTIF(C1531:L1531,"Feed Ingredient")&gt;0,INDEX(ani_diet!T:T,MATCH(M1531,ani_diet!D:D,0)),""),"")</f>
        <v xml:space="preserve">Dolichos lablab </v>
      </c>
      <c r="AH1531" s="60" t="str">
        <f>IF(IFERROR(IF(MATCH("Feed Ingredient", AOM[[#This Row],[L1]:[L10]],0)&gt;0, TRUE, FALSE), FALSE)=TRUE,IFERROR(VLOOKUP(M1531, ani_diet!C:C, 1, FALSE), "No Match"),FALSE)</f>
        <v>Lablab purpureus</v>
      </c>
      <c r="AI1531" t="s">
        <v>3539</v>
      </c>
      <c r="AL1531" t="str">
        <f>IFERROR(IF(COUNTIF(C1531:L1531,"Feed Ingredient")&gt;0,INDEX(ani_diet!T:T,MATCH(M1531,ani_diet!D:D,0)),""),"")</f>
        <v xml:space="preserve">Dolichos lablab </v>
      </c>
    </row>
    <row r="1532" spans="1:38">
      <c r="A1532" t="str">
        <f>_xlfn.TEXTJOIN("/",TRUE,AOM[[#This Row],[L1]:[L10]])</f>
        <v>Management/Livestock Management/Feed Characteristic/Feed Composition/Feed Ingredient/Forage Plants/Legume Forages/Legume Mixtures Weeds</v>
      </c>
      <c r="B1532" s="207" t="s">
        <v>22816</v>
      </c>
      <c r="C1532" s="207" t="s">
        <v>17896</v>
      </c>
      <c r="D1532" s="207" t="s">
        <v>17898</v>
      </c>
      <c r="E1532" s="207" t="s">
        <v>17908</v>
      </c>
      <c r="F1532" s="207" t="s">
        <v>18308</v>
      </c>
      <c r="G1532" s="207" t="s">
        <v>18309</v>
      </c>
      <c r="H1532" s="207" t="s">
        <v>20736</v>
      </c>
      <c r="I1532" s="207" t="s">
        <v>22677</v>
      </c>
      <c r="J1532" s="207" t="s">
        <v>22817</v>
      </c>
      <c r="K1532" s="207"/>
      <c r="L1532" s="207"/>
      <c r="M1532" t="str" cm="1">
        <f t="array" ref="M1532">LOOKUP(2,1/(C1532:L1532&lt;&gt;""),C1532:L1532)</f>
        <v>Legume Mixtures Weeds</v>
      </c>
      <c r="N1532" s="207" t="s">
        <v>22818</v>
      </c>
      <c r="O1532" s="207"/>
      <c r="P1532" s="207"/>
      <c r="Q1532" s="207"/>
      <c r="R1532" s="207"/>
      <c r="S1532" s="207"/>
      <c r="T1532" s="207"/>
      <c r="U1532" s="80" t="s">
        <v>22819</v>
      </c>
      <c r="V1532" s="209" t="s">
        <v>22820</v>
      </c>
      <c r="W1532" s="207"/>
      <c r="X1532" s="207"/>
      <c r="Y1532" s="207"/>
      <c r="Z1532" s="207"/>
      <c r="AA1532" s="209" t="s">
        <v>22821</v>
      </c>
      <c r="AB1532" s="209" t="s">
        <v>4169</v>
      </c>
      <c r="AC1532" s="210" t="s">
        <v>4169</v>
      </c>
      <c r="AD1532" s="210" t="s">
        <v>18766</v>
      </c>
      <c r="AE1532" s="210"/>
      <c r="AF1532" s="210" t="s">
        <v>18767</v>
      </c>
      <c r="AG1532" t="str">
        <f>IFERROR(IF(COUNTIF(C1532:L1532,"Feed Ingredient")&gt;0,INDEX(ani_diet!T:T,MATCH(M1532,ani_diet!D:D,0)),""),"")</f>
        <v>Lespedeza thunbergii Weeds</v>
      </c>
      <c r="AH1532" s="60" t="str">
        <f>IF(IFERROR(IF(MATCH("Feed Ingredient", AOM[[#This Row],[L1]:[L10]],0)&gt;0, TRUE, FALSE), FALSE)=TRUE,IFERROR(VLOOKUP(M1532, ani_diet!C:C, 1, FALSE), "No Match"),FALSE)</f>
        <v>Legume Mixtures Weeds</v>
      </c>
      <c r="AI1532" t="s">
        <v>3539</v>
      </c>
      <c r="AL1532" t="str">
        <f>IFERROR(IF(COUNTIF(C1532:L1532,"Feed Ingredient")&gt;0,INDEX(ani_diet!T:T,MATCH(M1532,ani_diet!D:D,0)),""),"")</f>
        <v>Lespedeza thunbergii Weeds</v>
      </c>
    </row>
    <row r="1533" spans="1:38">
      <c r="A1533" t="str">
        <f>_xlfn.TEXTJOIN("/",TRUE,AOM[[#This Row],[L1]:[L10]])</f>
        <v>Management/Livestock Management/Feed Characteristic/Feed Composition/Feed Ingredient/Forage Plants/Legume Forages/Lotus corniculatus</v>
      </c>
      <c r="B1533" s="207" t="s">
        <v>22822</v>
      </c>
      <c r="C1533" s="207" t="s">
        <v>17896</v>
      </c>
      <c r="D1533" s="207" t="s">
        <v>17898</v>
      </c>
      <c r="E1533" s="207" t="s">
        <v>17908</v>
      </c>
      <c r="F1533" s="207" t="s">
        <v>18308</v>
      </c>
      <c r="G1533" s="207" t="s">
        <v>18309</v>
      </c>
      <c r="H1533" s="207" t="s">
        <v>20736</v>
      </c>
      <c r="I1533" s="207" t="s">
        <v>22677</v>
      </c>
      <c r="J1533" s="207" t="s">
        <v>22823</v>
      </c>
      <c r="K1533" s="207"/>
      <c r="L1533" s="207"/>
      <c r="M1533" t="str" cm="1">
        <f t="array" ref="M1533">LOOKUP(2,1/(C1533:L1533&lt;&gt;""),C1533:L1533)</f>
        <v>Lotus corniculatus</v>
      </c>
      <c r="N1533" s="207" t="s">
        <v>22824</v>
      </c>
      <c r="O1533" s="207"/>
      <c r="P1533" s="207"/>
      <c r="Q1533" s="207"/>
      <c r="R1533" s="207"/>
      <c r="S1533" s="207"/>
      <c r="T1533" s="207"/>
      <c r="U1533" s="207" t="s">
        <v>22823</v>
      </c>
      <c r="V1533" s="209" t="s">
        <v>22825</v>
      </c>
      <c r="W1533" s="207"/>
      <c r="X1533" s="207"/>
      <c r="Y1533" s="207"/>
      <c r="Z1533" s="207"/>
      <c r="AA1533" s="209" t="s">
        <v>22826</v>
      </c>
      <c r="AB1533" s="211" t="s">
        <v>22827</v>
      </c>
      <c r="AC1533" s="210" t="s">
        <v>4169</v>
      </c>
      <c r="AD1533" s="210" t="s">
        <v>18766</v>
      </c>
      <c r="AE1533" s="210"/>
      <c r="AF1533" s="210" t="s">
        <v>18767</v>
      </c>
      <c r="AG1533" t="str">
        <f>IFERROR(IF(COUNTIF(C1533:L1533,"Feed Ingredient")&gt;0,INDEX(ani_diet!T:T,MATCH(M1533,ani_diet!D:D,0)),""),"")</f>
        <v>Lotus corniculatus</v>
      </c>
      <c r="AH1533" s="60" t="str">
        <f>IF(IFERROR(IF(MATCH("Feed Ingredient", AOM[[#This Row],[L1]:[L10]],0)&gt;0, TRUE, FALSE), FALSE)=TRUE,IFERROR(VLOOKUP(M1533, ani_diet!C:C, 1, FALSE), "No Match"),FALSE)</f>
        <v>Lotus corniculatus</v>
      </c>
      <c r="AI1533" t="s">
        <v>3539</v>
      </c>
      <c r="AL1533" t="str">
        <f>IFERROR(IF(COUNTIF(C1533:L1533,"Feed Ingredient")&gt;0,INDEX(ani_diet!T:T,MATCH(M1533,ani_diet!D:D,0)),""),"")</f>
        <v>Lotus corniculatus</v>
      </c>
    </row>
    <row r="1534" spans="1:38">
      <c r="A1534" t="str">
        <f>_xlfn.TEXTJOIN("/",TRUE,AOM[[#This Row],[L1]:[L10]])</f>
        <v>Management/Livestock Management/Feed Characteristic/Feed Composition/Feed Ingredient/Forage Plants/Legume Forages/Macroptilium atropurpureum/Macroptilium atropurpureum Dried</v>
      </c>
      <c r="B1534" s="207" t="s">
        <v>22828</v>
      </c>
      <c r="C1534" s="207" t="s">
        <v>17896</v>
      </c>
      <c r="D1534" s="207" t="s">
        <v>17898</v>
      </c>
      <c r="E1534" s="207" t="s">
        <v>17908</v>
      </c>
      <c r="F1534" s="207" t="s">
        <v>18308</v>
      </c>
      <c r="G1534" s="207" t="s">
        <v>18309</v>
      </c>
      <c r="H1534" s="207" t="s">
        <v>20736</v>
      </c>
      <c r="I1534" s="207" t="s">
        <v>22677</v>
      </c>
      <c r="J1534" s="207" t="s">
        <v>22829</v>
      </c>
      <c r="K1534" s="207" t="s">
        <v>22830</v>
      </c>
      <c r="L1534" s="207"/>
      <c r="M1534" t="str" cm="1">
        <f t="array" ref="M1534">LOOKUP(2,1/(C1534:L1534&lt;&gt;""),C1534:L1534)</f>
        <v>Macroptilium atropurpureum Dried</v>
      </c>
      <c r="N1534" s="207" t="s">
        <v>22831</v>
      </c>
      <c r="O1534" s="207"/>
      <c r="P1534" s="207"/>
      <c r="Q1534" s="207"/>
      <c r="R1534" s="207"/>
      <c r="S1534" s="207"/>
      <c r="T1534" s="207"/>
      <c r="U1534" s="207" t="s">
        <v>22829</v>
      </c>
      <c r="V1534" s="209" t="s">
        <v>22832</v>
      </c>
      <c r="W1534" s="207"/>
      <c r="X1534" s="207"/>
      <c r="Y1534" s="207"/>
      <c r="Z1534" s="207"/>
      <c r="AA1534" s="209" t="s">
        <v>22833</v>
      </c>
      <c r="AB1534" s="209" t="s">
        <v>4169</v>
      </c>
      <c r="AC1534" s="210" t="s">
        <v>4169</v>
      </c>
      <c r="AD1534" s="210" t="s">
        <v>18766</v>
      </c>
      <c r="AE1534" s="210"/>
      <c r="AF1534" s="210" t="s">
        <v>18767</v>
      </c>
      <c r="AG1534" t="str">
        <f>IFERROR(IF(COUNTIF(C1534:L1534,"Feed Ingredient")&gt;0,INDEX(ani_diet!T:T,MATCH(M1534,ani_diet!D:D,0)),""),"")</f>
        <v>Macroptilium atropurpureum</v>
      </c>
      <c r="AH1534" s="60" t="str">
        <f>IF(IFERROR(IF(MATCH("Feed Ingredient", AOM[[#This Row],[L1]:[L10]],0)&gt;0, TRUE, FALSE), FALSE)=TRUE,IFERROR(VLOOKUP(M1534, ani_diet!C:C, 1, FALSE), "No Match"),FALSE)</f>
        <v>No Match</v>
      </c>
      <c r="AI1534" t="s">
        <v>3539</v>
      </c>
      <c r="AL1534" t="str">
        <f>IFERROR(IF(COUNTIF(C1534:L1534,"Feed Ingredient")&gt;0,INDEX(ani_diet!T:T,MATCH(M1534,ani_diet!D:D,0)),""),"")</f>
        <v>Macroptilium atropurpureum</v>
      </c>
    </row>
    <row r="1535" spans="1:38">
      <c r="A1535" t="str">
        <f>_xlfn.TEXTJOIN("/",TRUE,AOM[[#This Row],[L1]:[L10]])</f>
        <v>Management/Livestock Management/Feed Characteristic/Feed Composition/Feed Ingredient/Forage Plants/Legume Forages/Macroptilium atropurpureum/Macroptilium atropurpureum Dried Ground</v>
      </c>
      <c r="B1535" s="207" t="s">
        <v>22834</v>
      </c>
      <c r="C1535" s="207" t="s">
        <v>17896</v>
      </c>
      <c r="D1535" s="207" t="s">
        <v>17898</v>
      </c>
      <c r="E1535" s="207" t="s">
        <v>17908</v>
      </c>
      <c r="F1535" s="207" t="s">
        <v>18308</v>
      </c>
      <c r="G1535" s="207" t="s">
        <v>18309</v>
      </c>
      <c r="H1535" s="207" t="s">
        <v>20736</v>
      </c>
      <c r="I1535" s="207" t="s">
        <v>22677</v>
      </c>
      <c r="J1535" s="207" t="s">
        <v>22829</v>
      </c>
      <c r="K1535" s="207" t="s">
        <v>22835</v>
      </c>
      <c r="L1535" s="207"/>
      <c r="M1535" t="str" cm="1">
        <f t="array" ref="M1535">LOOKUP(2,1/(C1535:L1535&lt;&gt;""),C1535:L1535)</f>
        <v>Macroptilium atropurpureum Dried Ground</v>
      </c>
      <c r="N1535" s="207" t="s">
        <v>22836</v>
      </c>
      <c r="O1535" s="207"/>
      <c r="P1535" s="207"/>
      <c r="Q1535" s="207"/>
      <c r="R1535" s="207"/>
      <c r="S1535" s="207"/>
      <c r="T1535" s="207"/>
      <c r="U1535" s="207" t="s">
        <v>22829</v>
      </c>
      <c r="V1535" s="209" t="s">
        <v>22832</v>
      </c>
      <c r="W1535" s="207"/>
      <c r="X1535" s="207"/>
      <c r="Y1535" s="207"/>
      <c r="Z1535" s="207"/>
      <c r="AA1535" s="209" t="s">
        <v>22833</v>
      </c>
      <c r="AB1535" s="209" t="s">
        <v>4169</v>
      </c>
      <c r="AC1535" s="210" t="s">
        <v>4169</v>
      </c>
      <c r="AD1535" s="210" t="s">
        <v>18766</v>
      </c>
      <c r="AE1535" s="210"/>
      <c r="AF1535" s="210" t="s">
        <v>18767</v>
      </c>
      <c r="AG1535" t="str">
        <f>IFERROR(IF(COUNTIF(C1535:L1535,"Feed Ingredient")&gt;0,INDEX(ani_diet!T:T,MATCH(M1535,ani_diet!D:D,0)),""),"")</f>
        <v>Macroptilium atropurpureum</v>
      </c>
      <c r="AH1535" s="60" t="str">
        <f>IF(IFERROR(IF(MATCH("Feed Ingredient", AOM[[#This Row],[L1]:[L10]],0)&gt;0, TRUE, FALSE), FALSE)=TRUE,IFERROR(VLOOKUP(M1535, ani_diet!C:C, 1, FALSE), "No Match"),FALSE)</f>
        <v>No Match</v>
      </c>
      <c r="AI1535" t="s">
        <v>22837</v>
      </c>
      <c r="AL1535" t="str">
        <f>IFERROR(IF(COUNTIF(C1535:L1535,"Feed Ingredient")&gt;0,INDEX(ani_diet!T:T,MATCH(M1535,ani_diet!D:D,0)),""),"")</f>
        <v>Macroptilium atropurpureum</v>
      </c>
    </row>
    <row r="1536" spans="1:38">
      <c r="A1536" t="str">
        <f>_xlfn.TEXTJOIN("/",TRUE,AOM[[#This Row],[L1]:[L10]])</f>
        <v>Management/Livestock Management/Feed Characteristic/Feed Composition/Feed Ingredient/Forage Plants/Legume Forages/Macroptilium atropurpureum/Macroptilium atropurpureum Leaves/Macroptilium atropurpureum Leaves Dried Ensiled</v>
      </c>
      <c r="B1536" s="207" t="s">
        <v>22838</v>
      </c>
      <c r="C1536" s="207" t="s">
        <v>17896</v>
      </c>
      <c r="D1536" s="207" t="s">
        <v>17898</v>
      </c>
      <c r="E1536" s="207" t="s">
        <v>17908</v>
      </c>
      <c r="F1536" s="207" t="s">
        <v>18308</v>
      </c>
      <c r="G1536" s="207" t="s">
        <v>18309</v>
      </c>
      <c r="H1536" s="207" t="s">
        <v>20736</v>
      </c>
      <c r="I1536" s="207" t="s">
        <v>22677</v>
      </c>
      <c r="J1536" s="207" t="s">
        <v>22829</v>
      </c>
      <c r="K1536" s="207" t="s">
        <v>22839</v>
      </c>
      <c r="L1536" s="207" t="s">
        <v>22840</v>
      </c>
      <c r="M1536" t="str" cm="1">
        <f t="array" ref="M1536">LOOKUP(2,1/(C1536:L1536&lt;&gt;""),C1536:L1536)</f>
        <v>Macroptilium atropurpureum Leaves Dried Ensiled</v>
      </c>
      <c r="N1536" s="207" t="s">
        <v>22841</v>
      </c>
      <c r="O1536" s="207"/>
      <c r="P1536" s="207"/>
      <c r="Q1536" s="207"/>
      <c r="R1536" s="207"/>
      <c r="S1536" s="207"/>
      <c r="T1536" s="207"/>
      <c r="U1536" s="207" t="s">
        <v>22829</v>
      </c>
      <c r="V1536" s="209" t="s">
        <v>22832</v>
      </c>
      <c r="W1536" s="207"/>
      <c r="X1536" s="207"/>
      <c r="Y1536" s="207"/>
      <c r="Z1536" s="207"/>
      <c r="AA1536" s="209" t="s">
        <v>22833</v>
      </c>
      <c r="AB1536" s="211" t="s">
        <v>22842</v>
      </c>
      <c r="AC1536" s="210" t="s">
        <v>4169</v>
      </c>
      <c r="AD1536" s="210" t="s">
        <v>18766</v>
      </c>
      <c r="AE1536" s="210"/>
      <c r="AF1536" s="210" t="s">
        <v>18767</v>
      </c>
      <c r="AG1536" t="str">
        <f>IFERROR(IF(COUNTIF(C1536:L1536,"Feed Ingredient")&gt;0,INDEX(ani_diet!T:T,MATCH(M1536,ani_diet!D:D,0)),""),"")</f>
        <v>Macroptilium atropurpureum Leaves</v>
      </c>
      <c r="AH1536" s="60" t="str">
        <f>IF(IFERROR(IF(MATCH("Feed Ingredient", AOM[[#This Row],[L1]:[L10]],0)&gt;0, TRUE, FALSE), FALSE)=TRUE,IFERROR(VLOOKUP(M1536, ani_diet!C:C, 1, FALSE), "No Match"),FALSE)</f>
        <v>No Match</v>
      </c>
      <c r="AI1536" t="s">
        <v>3539</v>
      </c>
      <c r="AL1536" t="str">
        <f>IFERROR(IF(COUNTIF(C1536:L1536,"Feed Ingredient")&gt;0,INDEX(ani_diet!T:T,MATCH(M1536,ani_diet!D:D,0)),""),"")</f>
        <v>Macroptilium atropurpureum Leaves</v>
      </c>
    </row>
    <row r="1537" spans="1:38">
      <c r="A1537" t="str">
        <f>_xlfn.TEXTJOIN("/",TRUE,AOM[[#This Row],[L1]:[L10]])</f>
        <v>Management/Livestock Management/Feed Characteristic/Feed Composition/Feed Ingredient/Forage Plants/Legume Forages/Macroptilium atropurpureum</v>
      </c>
      <c r="B1537" s="207" t="s">
        <v>22843</v>
      </c>
      <c r="C1537" s="207" t="s">
        <v>17896</v>
      </c>
      <c r="D1537" s="207" t="s">
        <v>17898</v>
      </c>
      <c r="E1537" s="207" t="s">
        <v>17908</v>
      </c>
      <c r="F1537" s="207" t="s">
        <v>18308</v>
      </c>
      <c r="G1537" s="207" t="s">
        <v>18309</v>
      </c>
      <c r="H1537" s="207" t="s">
        <v>20736</v>
      </c>
      <c r="I1537" s="207" t="s">
        <v>22677</v>
      </c>
      <c r="J1537" s="207" t="s">
        <v>22829</v>
      </c>
      <c r="K1537" s="207"/>
      <c r="L1537" s="207"/>
      <c r="M1537" t="str" cm="1">
        <f t="array" ref="M1537">LOOKUP(2,1/(C1537:L1537&lt;&gt;""),C1537:L1537)</f>
        <v>Macroptilium atropurpureum</v>
      </c>
      <c r="N1537" s="207" t="s">
        <v>22844</v>
      </c>
      <c r="O1537" s="207"/>
      <c r="P1537" s="207"/>
      <c r="Q1537" s="207"/>
      <c r="R1537" s="207"/>
      <c r="S1537" s="207"/>
      <c r="T1537" s="207"/>
      <c r="U1537" s="207" t="s">
        <v>22829</v>
      </c>
      <c r="V1537" s="209" t="s">
        <v>22832</v>
      </c>
      <c r="W1537" s="207"/>
      <c r="X1537" s="207"/>
      <c r="Y1537" s="207"/>
      <c r="Z1537" s="207"/>
      <c r="AA1537" s="209" t="s">
        <v>22833</v>
      </c>
      <c r="AB1537" s="211" t="s">
        <v>22845</v>
      </c>
      <c r="AC1537" s="210" t="s">
        <v>4169</v>
      </c>
      <c r="AD1537" s="210" t="s">
        <v>18766</v>
      </c>
      <c r="AE1537" s="210"/>
      <c r="AF1537" s="210" t="s">
        <v>18767</v>
      </c>
      <c r="AG1537" t="str">
        <f>IFERROR(IF(COUNTIF(C1537:L1537,"Feed Ingredient")&gt;0,INDEX(ani_diet!T:T,MATCH(M1537,ani_diet!D:D,0)),""),"")</f>
        <v>Macroptilium atropurpureum</v>
      </c>
      <c r="AH1537" s="60" t="str">
        <f>IF(IFERROR(IF(MATCH("Feed Ingredient", AOM[[#This Row],[L1]:[L10]],0)&gt;0, TRUE, FALSE), FALSE)=TRUE,IFERROR(VLOOKUP(M1537, ani_diet!C:C, 1, FALSE), "No Match"),FALSE)</f>
        <v>Macroptilium atropurpureum</v>
      </c>
      <c r="AI1537" t="s">
        <v>22837</v>
      </c>
      <c r="AL1537" t="str">
        <f>IFERROR(IF(COUNTIF(C1537:L1537,"Feed Ingredient")&gt;0,INDEX(ani_diet!T:T,MATCH(M1537,ani_diet!D:D,0)),""),"")</f>
        <v>Macroptilium atropurpureum</v>
      </c>
    </row>
    <row r="1538" spans="1:38">
      <c r="A1538" t="str">
        <f>_xlfn.TEXTJOIN("/",TRUE,AOM[[#This Row],[L1]:[L10]])</f>
        <v>Management/Livestock Management/Feed Characteristic/Feed Composition/Feed Ingredient/Forage Plants/Legume Forages/Macrotyloma axillare/Macrotyloma axillare Dried</v>
      </c>
      <c r="B1538" s="207" t="s">
        <v>22846</v>
      </c>
      <c r="C1538" s="207" t="s">
        <v>17896</v>
      </c>
      <c r="D1538" s="207" t="s">
        <v>17898</v>
      </c>
      <c r="E1538" s="207" t="s">
        <v>17908</v>
      </c>
      <c r="F1538" s="207" t="s">
        <v>18308</v>
      </c>
      <c r="G1538" s="207" t="s">
        <v>18309</v>
      </c>
      <c r="H1538" s="207" t="s">
        <v>20736</v>
      </c>
      <c r="I1538" s="207" t="s">
        <v>22677</v>
      </c>
      <c r="J1538" s="207" t="s">
        <v>22847</v>
      </c>
      <c r="K1538" s="207" t="s">
        <v>22848</v>
      </c>
      <c r="L1538" s="207"/>
      <c r="M1538" t="str" cm="1">
        <f t="array" ref="M1538">LOOKUP(2,1/(C1538:L1538&lt;&gt;""),C1538:L1538)</f>
        <v>Macrotyloma axillare Dried</v>
      </c>
      <c r="N1538" s="207" t="s">
        <v>22849</v>
      </c>
      <c r="O1538" s="207"/>
      <c r="P1538" s="207"/>
      <c r="Q1538" s="207"/>
      <c r="R1538" s="207"/>
      <c r="S1538" s="207"/>
      <c r="T1538" s="207"/>
      <c r="U1538" s="207" t="s">
        <v>22847</v>
      </c>
      <c r="V1538" s="209" t="s">
        <v>22850</v>
      </c>
      <c r="W1538" s="207"/>
      <c r="X1538" s="207"/>
      <c r="Y1538" s="207"/>
      <c r="Z1538" s="207"/>
      <c r="AA1538" s="209" t="s">
        <v>22851</v>
      </c>
      <c r="AB1538" s="209" t="s">
        <v>4169</v>
      </c>
      <c r="AC1538" s="210" t="s">
        <v>4169</v>
      </c>
      <c r="AD1538" s="210" t="s">
        <v>18766</v>
      </c>
      <c r="AE1538" s="210"/>
      <c r="AF1538" s="210" t="s">
        <v>18767</v>
      </c>
      <c r="AG1538" t="str">
        <f>IFERROR(IF(COUNTIF(C1538:L1538,"Feed Ingredient")&gt;0,INDEX(ani_diet!T:T,MATCH(M1538,ani_diet!D:D,0)),""),"")</f>
        <v>Macrotyloma axillare</v>
      </c>
      <c r="AH1538" s="60" t="str">
        <f>IF(IFERROR(IF(MATCH("Feed Ingredient", AOM[[#This Row],[L1]:[L10]],0)&gt;0, TRUE, FALSE), FALSE)=TRUE,IFERROR(VLOOKUP(M1538, ani_diet!C:C, 1, FALSE), "No Match"),FALSE)</f>
        <v>No Match</v>
      </c>
      <c r="AI1538" t="s">
        <v>3539</v>
      </c>
      <c r="AL1538" t="str">
        <f>IFERROR(IF(COUNTIF(C1538:L1538,"Feed Ingredient")&gt;0,INDEX(ani_diet!T:T,MATCH(M1538,ani_diet!D:D,0)),""),"")</f>
        <v>Macrotyloma axillare</v>
      </c>
    </row>
    <row r="1539" spans="1:38">
      <c r="A1539" t="str">
        <f>_xlfn.TEXTJOIN("/",TRUE,AOM[[#This Row],[L1]:[L10]])</f>
        <v>Management/Livestock Management/Feed Characteristic/Feed Composition/Feed Ingredient/Forage Plants/Legume Forages/Macrotyloma axillare</v>
      </c>
      <c r="B1539" s="207" t="s">
        <v>22852</v>
      </c>
      <c r="C1539" s="207" t="s">
        <v>17896</v>
      </c>
      <c r="D1539" s="207" t="s">
        <v>17898</v>
      </c>
      <c r="E1539" s="207" t="s">
        <v>17908</v>
      </c>
      <c r="F1539" s="207" t="s">
        <v>18308</v>
      </c>
      <c r="G1539" s="207" t="s">
        <v>18309</v>
      </c>
      <c r="H1539" s="207" t="s">
        <v>20736</v>
      </c>
      <c r="I1539" s="207" t="s">
        <v>22677</v>
      </c>
      <c r="J1539" s="207" t="s">
        <v>22847</v>
      </c>
      <c r="K1539" s="207"/>
      <c r="L1539" s="207"/>
      <c r="M1539" t="str" cm="1">
        <f t="array" ref="M1539">LOOKUP(2,1/(C1539:L1539&lt;&gt;""),C1539:L1539)</f>
        <v>Macrotyloma axillare</v>
      </c>
      <c r="N1539" s="207"/>
      <c r="O1539" s="207"/>
      <c r="P1539" s="207"/>
      <c r="Q1539" s="207"/>
      <c r="R1539" s="207"/>
      <c r="S1539" s="207"/>
      <c r="T1539" s="207"/>
      <c r="U1539" s="207" t="s">
        <v>22847</v>
      </c>
      <c r="V1539" s="209" t="s">
        <v>22850</v>
      </c>
      <c r="W1539" s="207"/>
      <c r="X1539" s="207"/>
      <c r="Y1539" s="207"/>
      <c r="Z1539" s="207"/>
      <c r="AA1539" s="209" t="s">
        <v>22851</v>
      </c>
      <c r="AB1539" s="209" t="s">
        <v>4169</v>
      </c>
      <c r="AC1539" s="210" t="s">
        <v>4169</v>
      </c>
      <c r="AD1539" s="210" t="s">
        <v>18766</v>
      </c>
      <c r="AE1539" s="210"/>
      <c r="AF1539" s="210" t="s">
        <v>18767</v>
      </c>
      <c r="AG1539" t="str">
        <f>IFERROR(IF(COUNTIF(C1539:L1539,"Feed Ingredient")&gt;0,INDEX(ani_diet!T:T,MATCH(M1539,ani_diet!D:D,0)),""),"")</f>
        <v>Macrotyloma axillare</v>
      </c>
      <c r="AH1539" s="60" t="str">
        <f>IF(IFERROR(IF(MATCH("Feed Ingredient", AOM[[#This Row],[L1]:[L10]],0)&gt;0, TRUE, FALSE), FALSE)=TRUE,IFERROR(VLOOKUP(M1539, ani_diet!C:C, 1, FALSE), "No Match"),FALSE)</f>
        <v>Macrotyloma axillare</v>
      </c>
      <c r="AI1539" t="s">
        <v>3539</v>
      </c>
      <c r="AL1539" t="str">
        <f>IFERROR(IF(COUNTIF(C1539:L1539,"Feed Ingredient")&gt;0,INDEX(ani_diet!T:T,MATCH(M1539,ani_diet!D:D,0)),""),"")</f>
        <v>Macrotyloma axillare</v>
      </c>
    </row>
    <row r="1540" spans="1:38">
      <c r="A1540" t="str">
        <f>_xlfn.TEXTJOIN("/",TRUE,AOM[[#This Row],[L1]:[L10]])</f>
        <v>Management/Livestock Management/Feed Characteristic/Feed Composition/Feed Ingredient/Forage Plants/Legume Forages/Medicago/Medicago Pods</v>
      </c>
      <c r="B1540" s="207" t="s">
        <v>22853</v>
      </c>
      <c r="C1540" s="207" t="s">
        <v>17896</v>
      </c>
      <c r="D1540" s="207" t="s">
        <v>17898</v>
      </c>
      <c r="E1540" s="207" t="s">
        <v>17908</v>
      </c>
      <c r="F1540" s="207" t="s">
        <v>18308</v>
      </c>
      <c r="G1540" s="207" t="s">
        <v>18309</v>
      </c>
      <c r="H1540" s="207" t="s">
        <v>20736</v>
      </c>
      <c r="I1540" s="207" t="s">
        <v>22677</v>
      </c>
      <c r="J1540" s="207" t="s">
        <v>22854</v>
      </c>
      <c r="K1540" s="207" t="s">
        <v>22855</v>
      </c>
      <c r="L1540" s="207"/>
      <c r="M1540" t="str" cm="1">
        <f t="array" ref="M1540">LOOKUP(2,1/(C1540:L1540&lt;&gt;""),C1540:L1540)</f>
        <v>Medicago Pods</v>
      </c>
      <c r="N1540" s="207"/>
      <c r="O1540" s="207"/>
      <c r="P1540" s="207"/>
      <c r="Q1540" s="207"/>
      <c r="R1540" s="207"/>
      <c r="S1540" s="207"/>
      <c r="T1540" s="207"/>
      <c r="U1540" s="80" t="s">
        <v>22854</v>
      </c>
      <c r="V1540" s="209" t="s">
        <v>22856</v>
      </c>
      <c r="W1540" s="207"/>
      <c r="X1540" s="207"/>
      <c r="Y1540" s="207"/>
      <c r="Z1540" s="207"/>
      <c r="AA1540" s="204" t="s">
        <v>22857</v>
      </c>
      <c r="AB1540" s="209" t="s">
        <v>4169</v>
      </c>
      <c r="AC1540" s="210" t="s">
        <v>4169</v>
      </c>
      <c r="AD1540" s="210" t="s">
        <v>18766</v>
      </c>
      <c r="AE1540" s="210"/>
      <c r="AF1540" s="210" t="s">
        <v>18767</v>
      </c>
      <c r="AG1540" t="str">
        <f>IFERROR(IF(COUNTIF(C1540:L1540,"Feed Ingredient")&gt;0,INDEX(ani_diet!T:T,MATCH(M1540,ani_diet!D:D,0)),""),"")</f>
        <v>Medicago Pods</v>
      </c>
      <c r="AH1540" s="60" t="str">
        <f>IF(IFERROR(IF(MATCH("Feed Ingredient", AOM[[#This Row],[L1]:[L10]],0)&gt;0, TRUE, FALSE), FALSE)=TRUE,IFERROR(VLOOKUP(M1540, ani_diet!C:C, 1, FALSE), "No Match"),FALSE)</f>
        <v>Medicago Pods</v>
      </c>
      <c r="AI1540" t="s">
        <v>3539</v>
      </c>
      <c r="AL1540" t="str">
        <f>IFERROR(IF(COUNTIF(C1540:L1540,"Feed Ingredient")&gt;0,INDEX(ani_diet!T:T,MATCH(M1540,ani_diet!D:D,0)),""),"")</f>
        <v>Medicago Pods</v>
      </c>
    </row>
    <row r="1541" spans="1:38">
      <c r="A1541" t="str">
        <f>_xlfn.TEXTJOIN("/",TRUE,AOM[[#This Row],[L1]:[L10]])</f>
        <v>Management/Livestock Management/Feed Characteristic/Feed Composition/Feed Ingredient/Forage Plants/Legume Forages/Medicago</v>
      </c>
      <c r="B1541" s="207" t="s">
        <v>22858</v>
      </c>
      <c r="C1541" s="207" t="s">
        <v>17896</v>
      </c>
      <c r="D1541" s="207" t="s">
        <v>17898</v>
      </c>
      <c r="E1541" s="207" t="s">
        <v>17908</v>
      </c>
      <c r="F1541" s="207" t="s">
        <v>18308</v>
      </c>
      <c r="G1541" s="207" t="s">
        <v>18309</v>
      </c>
      <c r="H1541" s="207" t="s">
        <v>20736</v>
      </c>
      <c r="I1541" s="207" t="s">
        <v>22677</v>
      </c>
      <c r="J1541" s="207" t="s">
        <v>22854</v>
      </c>
      <c r="K1541" s="207"/>
      <c r="L1541" s="207"/>
      <c r="M1541" t="str" cm="1">
        <f t="array" ref="M1541">LOOKUP(2,1/(C1541:L1541&lt;&gt;""),C1541:L1541)</f>
        <v>Medicago</v>
      </c>
      <c r="N1541" s="207"/>
      <c r="O1541" s="207"/>
      <c r="P1541" s="207"/>
      <c r="Q1541" s="207"/>
      <c r="R1541" s="207"/>
      <c r="S1541" s="207"/>
      <c r="T1541" s="207"/>
      <c r="U1541" s="80" t="s">
        <v>22854</v>
      </c>
      <c r="V1541" s="209" t="s">
        <v>22856</v>
      </c>
      <c r="W1541" s="207"/>
      <c r="X1541" s="207"/>
      <c r="Y1541" s="207"/>
      <c r="Z1541" s="207"/>
      <c r="AA1541" s="204" t="s">
        <v>22857</v>
      </c>
      <c r="AB1541" s="209" t="s">
        <v>4169</v>
      </c>
      <c r="AC1541" s="210" t="s">
        <v>4169</v>
      </c>
      <c r="AD1541" s="210" t="s">
        <v>18766</v>
      </c>
      <c r="AE1541" s="210"/>
      <c r="AF1541" s="210" t="s">
        <v>18767</v>
      </c>
      <c r="AG1541" t="str">
        <f>IFERROR(IF(COUNTIF(C1541:L1541,"Feed Ingredient")&gt;0,INDEX(ani_diet!T:T,MATCH(M1541,ani_diet!D:D,0)),""),"")</f>
        <v>Medicago</v>
      </c>
      <c r="AH1541" s="60" t="str">
        <f>IF(IFERROR(IF(MATCH("Feed Ingredient", AOM[[#This Row],[L1]:[L10]],0)&gt;0, TRUE, FALSE), FALSE)=TRUE,IFERROR(VLOOKUP(M1541, ani_diet!C:C, 1, FALSE), "No Match"),FALSE)</f>
        <v>Medicago</v>
      </c>
      <c r="AI1541" t="s">
        <v>3539</v>
      </c>
      <c r="AL1541" t="str">
        <f>IFERROR(IF(COUNTIF(C1541:L1541,"Feed Ingredient")&gt;0,INDEX(ani_diet!T:T,MATCH(M1541,ani_diet!D:D,0)),""),"")</f>
        <v>Medicago</v>
      </c>
    </row>
    <row r="1542" spans="1:38">
      <c r="A1542" t="str">
        <f>_xlfn.TEXTJOIN("/",TRUE,AOM[[#This Row],[L1]:[L10]])</f>
        <v>Management/Livestock Management/Feed Characteristic/Feed Composition/Feed Ingredient/Forage Plants/Legume Forages/Medicago arborea</v>
      </c>
      <c r="B1542" s="207" t="s">
        <v>22859</v>
      </c>
      <c r="C1542" s="207" t="s">
        <v>17896</v>
      </c>
      <c r="D1542" s="207" t="s">
        <v>17898</v>
      </c>
      <c r="E1542" s="207" t="s">
        <v>17908</v>
      </c>
      <c r="F1542" s="207" t="s">
        <v>18308</v>
      </c>
      <c r="G1542" s="207" t="s">
        <v>18309</v>
      </c>
      <c r="H1542" s="207" t="s">
        <v>20736</v>
      </c>
      <c r="I1542" s="207" t="s">
        <v>22677</v>
      </c>
      <c r="J1542" s="207" t="s">
        <v>22860</v>
      </c>
      <c r="K1542" s="207"/>
      <c r="L1542" s="207"/>
      <c r="M1542" t="str" cm="1">
        <f t="array" ref="M1542">LOOKUP(2,1/(C1542:L1542&lt;&gt;""),C1542:L1542)</f>
        <v>Medicago arborea</v>
      </c>
      <c r="N1542" s="207"/>
      <c r="O1542" s="207"/>
      <c r="P1542" s="207"/>
      <c r="Q1542" s="207"/>
      <c r="R1542" s="207"/>
      <c r="S1542" s="207"/>
      <c r="T1542" s="207"/>
      <c r="U1542" s="207" t="s">
        <v>22860</v>
      </c>
      <c r="V1542" s="209" t="s">
        <v>22861</v>
      </c>
      <c r="W1542" s="207"/>
      <c r="X1542" s="207"/>
      <c r="Y1542" s="207"/>
      <c r="Z1542" s="207"/>
      <c r="AA1542" s="209" t="s">
        <v>22862</v>
      </c>
      <c r="AB1542" s="209" t="s">
        <v>4169</v>
      </c>
      <c r="AC1542" s="210" t="s">
        <v>4169</v>
      </c>
      <c r="AD1542" s="210" t="s">
        <v>18766</v>
      </c>
      <c r="AE1542" s="210"/>
      <c r="AF1542" s="210" t="s">
        <v>18767</v>
      </c>
      <c r="AG1542" t="str">
        <f>IFERROR(IF(COUNTIF(C1542:L1542,"Feed Ingredient")&gt;0,INDEX(ani_diet!T:T,MATCH(M1542,ani_diet!D:D,0)),""),"")</f>
        <v>Medicago arborea</v>
      </c>
      <c r="AH1542" s="60" t="str">
        <f>IF(IFERROR(IF(MATCH("Feed Ingredient", AOM[[#This Row],[L1]:[L10]],0)&gt;0, TRUE, FALSE), FALSE)=TRUE,IFERROR(VLOOKUP(M1542, ani_diet!C:C, 1, FALSE), "No Match"),FALSE)</f>
        <v>Medicago arborea</v>
      </c>
      <c r="AI1542" t="s">
        <v>3539</v>
      </c>
      <c r="AL1542" t="str">
        <f>IFERROR(IF(COUNTIF(C1542:L1542,"Feed Ingredient")&gt;0,INDEX(ani_diet!T:T,MATCH(M1542,ani_diet!D:D,0)),""),"")</f>
        <v>Medicago arborea</v>
      </c>
    </row>
    <row r="1543" spans="1:38">
      <c r="A1543" t="str">
        <f>_xlfn.TEXTJOIN("/",TRUE,AOM[[#This Row],[L1]:[L10]])</f>
        <v>Management/Livestock Management/Feed Characteristic/Feed Composition/Feed Ingredient/Forage Plants/Legume Forages/Mucuna pruriens/Mucuna pruriens Dried</v>
      </c>
      <c r="B1543" s="207" t="s">
        <v>22863</v>
      </c>
      <c r="C1543" s="207" t="s">
        <v>17896</v>
      </c>
      <c r="D1543" s="207" t="s">
        <v>17898</v>
      </c>
      <c r="E1543" s="207" t="s">
        <v>17908</v>
      </c>
      <c r="F1543" s="207" t="s">
        <v>18308</v>
      </c>
      <c r="G1543" s="207" t="s">
        <v>18309</v>
      </c>
      <c r="H1543" s="207" t="s">
        <v>20736</v>
      </c>
      <c r="I1543" s="207" t="s">
        <v>22677</v>
      </c>
      <c r="J1543" s="207" t="s">
        <v>4878</v>
      </c>
      <c r="K1543" s="207" t="s">
        <v>22864</v>
      </c>
      <c r="L1543" s="207"/>
      <c r="M1543" t="str" cm="1">
        <f t="array" ref="M1543">LOOKUP(2,1/(C1543:L1543&lt;&gt;""),C1543:L1543)</f>
        <v>Mucuna pruriens Dried</v>
      </c>
      <c r="N1543" s="207" t="s">
        <v>22865</v>
      </c>
      <c r="O1543" s="207"/>
      <c r="P1543" s="207"/>
      <c r="Q1543" s="207"/>
      <c r="R1543" s="207"/>
      <c r="S1543" s="207"/>
      <c r="T1543" s="207"/>
      <c r="U1543" s="207" t="s">
        <v>4878</v>
      </c>
      <c r="V1543" s="209" t="s">
        <v>22866</v>
      </c>
      <c r="W1543" s="207"/>
      <c r="X1543" s="207"/>
      <c r="Y1543" s="207"/>
      <c r="Z1543" s="207"/>
      <c r="AA1543" s="209" t="s">
        <v>4881</v>
      </c>
      <c r="AB1543" s="211" t="s">
        <v>22867</v>
      </c>
      <c r="AC1543" s="210" t="s">
        <v>4169</v>
      </c>
      <c r="AD1543" s="210" t="s">
        <v>18766</v>
      </c>
      <c r="AE1543" s="210"/>
      <c r="AF1543" s="210" t="s">
        <v>18767</v>
      </c>
      <c r="AG1543" t="str">
        <f>IFERROR(IF(COUNTIF(C1543:L1543,"Feed Ingredient")&gt;0,INDEX(ani_diet!T:T,MATCH(M1543,ani_diet!D:D,0)),""),"")</f>
        <v>Morus indica</v>
      </c>
      <c r="AH1543" s="60" t="str">
        <f>IF(IFERROR(IF(MATCH("Feed Ingredient", AOM[[#This Row],[L1]:[L10]],0)&gt;0, TRUE, FALSE), FALSE)=TRUE,IFERROR(VLOOKUP(M1543, ani_diet!C:C, 1, FALSE), "No Match"),FALSE)</f>
        <v>No Match</v>
      </c>
      <c r="AI1543" t="s">
        <v>3539</v>
      </c>
      <c r="AL1543" t="str">
        <f>IFERROR(IF(COUNTIF(C1543:L1543,"Feed Ingredient")&gt;0,INDEX(ani_diet!T:T,MATCH(M1543,ani_diet!D:D,0)),""),"")</f>
        <v>Morus indica</v>
      </c>
    </row>
    <row r="1544" spans="1:38">
      <c r="A1544" t="s">
        <v>22868</v>
      </c>
      <c r="B1544" s="207" t="s">
        <v>22869</v>
      </c>
      <c r="C1544" s="207" t="s">
        <v>17896</v>
      </c>
      <c r="D1544" s="207" t="s">
        <v>17898</v>
      </c>
      <c r="E1544" s="207" t="s">
        <v>17908</v>
      </c>
      <c r="F1544" s="207" t="s">
        <v>18308</v>
      </c>
      <c r="G1544" s="207" t="s">
        <v>18309</v>
      </c>
      <c r="H1544" s="207" t="s">
        <v>20736</v>
      </c>
      <c r="I1544" s="207" t="s">
        <v>22677</v>
      </c>
      <c r="J1544" s="207" t="s">
        <v>4878</v>
      </c>
      <c r="K1544" s="207" t="s">
        <v>22870</v>
      </c>
      <c r="L1544" s="207"/>
      <c r="M1544" t="str" cm="1">
        <f t="array" ref="M1544">LOOKUP(2,1/(C1544:L1544&lt;&gt;""),C1544:L1544)</f>
        <v>Mucuna pruriens Ground</v>
      </c>
      <c r="N1544" s="207" t="s">
        <v>22871</v>
      </c>
      <c r="O1544" s="207"/>
      <c r="P1544" s="207"/>
      <c r="Q1544" s="207"/>
      <c r="R1544" s="207"/>
      <c r="S1544" s="207"/>
      <c r="T1544" s="207"/>
      <c r="U1544" s="207" t="s">
        <v>4878</v>
      </c>
      <c r="V1544" s="209" t="s">
        <v>22866</v>
      </c>
      <c r="W1544" s="207"/>
      <c r="X1544" s="207"/>
      <c r="Y1544" s="207"/>
      <c r="Z1544" s="207"/>
      <c r="AA1544" s="209" t="s">
        <v>4881</v>
      </c>
      <c r="AB1544" s="212" t="s">
        <v>22872</v>
      </c>
      <c r="AC1544" s="210" t="s">
        <v>4169</v>
      </c>
      <c r="AD1544" s="210" t="s">
        <v>4169</v>
      </c>
      <c r="AE1544" s="210"/>
      <c r="AF1544" s="210" t="s">
        <v>18767</v>
      </c>
      <c r="AG1544" t="str">
        <f>IFERROR(IF(COUNTIF(C1544:L1544,"Feed Ingredient")&gt;0,INDEX(ani_diet!T:T,MATCH(M1544,ani_diet!D:D,0)),""),"")</f>
        <v>Mucuna pruriens</v>
      </c>
      <c r="AH1544" s="60" t="str">
        <f>IF(IFERROR(IF(MATCH("Feed Ingredient", AOM[[#This Row],[L1]:[L10]],0)&gt;0, TRUE, FALSE), FALSE)=TRUE,IFERROR(VLOOKUP(M1544, ani_diet!C:C, 1, FALSE), "No Match"),FALSE)</f>
        <v>No Match</v>
      </c>
      <c r="AI1544" t="s">
        <v>22873</v>
      </c>
      <c r="AL1544" t="str">
        <f>IFERROR(IF(COUNTIF(C1544:L1544,"Feed Ingredient")&gt;0,INDEX(ani_diet!T:T,MATCH(M1544,ani_diet!D:D,0)),""),"")</f>
        <v>Mucuna pruriens</v>
      </c>
    </row>
    <row r="1545" spans="1:38">
      <c r="A1545" t="str">
        <f>_xlfn.TEXTJOIN("/",TRUE,AOM[[#This Row],[L1]:[L10]])</f>
        <v>Management/Livestock Management/Feed Characteristic/Feed Composition/Feed Ingredient/Forage Plants/Legume Forages/Mucuna pruriens/Mucuna pruriens Protein/Mucuna pruriens Protein Isolate</v>
      </c>
      <c r="B1545" s="207" t="s">
        <v>22874</v>
      </c>
      <c r="C1545" s="207" t="s">
        <v>17896</v>
      </c>
      <c r="D1545" s="207" t="s">
        <v>17898</v>
      </c>
      <c r="E1545" s="207" t="s">
        <v>17908</v>
      </c>
      <c r="F1545" s="207" t="s">
        <v>18308</v>
      </c>
      <c r="G1545" s="207" t="s">
        <v>18309</v>
      </c>
      <c r="H1545" s="207" t="s">
        <v>20736</v>
      </c>
      <c r="I1545" s="207" t="s">
        <v>22677</v>
      </c>
      <c r="J1545" s="207" t="s">
        <v>4878</v>
      </c>
      <c r="K1545" s="207" t="s">
        <v>22875</v>
      </c>
      <c r="L1545" s="207" t="s">
        <v>22876</v>
      </c>
      <c r="M1545" t="str" cm="1">
        <f t="array" ref="M1545">LOOKUP(2,1/(C1545:L1545&lt;&gt;""),C1545:L1545)</f>
        <v>Mucuna pruriens Protein Isolate</v>
      </c>
      <c r="N1545" s="207"/>
      <c r="O1545" s="207"/>
      <c r="P1545" s="207"/>
      <c r="Q1545" s="207"/>
      <c r="R1545" s="207"/>
      <c r="S1545" s="207"/>
      <c r="T1545" s="207"/>
      <c r="U1545" s="207" t="s">
        <v>4878</v>
      </c>
      <c r="V1545" s="209" t="s">
        <v>22866</v>
      </c>
      <c r="W1545" s="207"/>
      <c r="X1545" s="207"/>
      <c r="Y1545" s="207"/>
      <c r="Z1545" s="207"/>
      <c r="AA1545" s="209" t="s">
        <v>4881</v>
      </c>
      <c r="AB1545" s="209" t="s">
        <v>4169</v>
      </c>
      <c r="AC1545" s="210" t="s">
        <v>4169</v>
      </c>
      <c r="AD1545" s="210" t="s">
        <v>4169</v>
      </c>
      <c r="AE1545" s="210"/>
      <c r="AF1545" s="210"/>
      <c r="AG1545" t="str">
        <f>IFERROR(IF(COUNTIF(C1545:L1545,"Feed Ingredient")&gt;0,INDEX(ani_diet!T:T,MATCH(M1545,ani_diet!D:D,0)),""),"")</f>
        <v>Mucuna pruriens Protein</v>
      </c>
      <c r="AH1545" s="60" t="str">
        <f>IF(IFERROR(IF(MATCH("Feed Ingredient", AOM[[#This Row],[L1]:[L10]],0)&gt;0, TRUE, FALSE), FALSE)=TRUE,IFERROR(VLOOKUP(M1545, ani_diet!C:C, 1, FALSE), "No Match"),FALSE)</f>
        <v>Mucuna pruriens Protein Isolate</v>
      </c>
      <c r="AI1545" t="s">
        <v>4169</v>
      </c>
      <c r="AL1545" t="str">
        <f>IFERROR(IF(COUNTIF(C1545:L1545,"Feed Ingredient")&gt;0,INDEX(ani_diet!T:T,MATCH(M1545,ani_diet!D:D,0)),""),"")</f>
        <v>Mucuna pruriens Protein</v>
      </c>
    </row>
    <row r="1546" spans="1:38">
      <c r="A1546" t="s">
        <v>22877</v>
      </c>
      <c r="B1546" s="207" t="s">
        <v>22878</v>
      </c>
      <c r="C1546" s="207" t="s">
        <v>17896</v>
      </c>
      <c r="D1546" s="207" t="s">
        <v>17898</v>
      </c>
      <c r="E1546" s="207" t="s">
        <v>17908</v>
      </c>
      <c r="F1546" s="207" t="s">
        <v>18308</v>
      </c>
      <c r="G1546" s="207" t="s">
        <v>18309</v>
      </c>
      <c r="H1546" s="207" t="s">
        <v>20736</v>
      </c>
      <c r="I1546" s="207" t="s">
        <v>22677</v>
      </c>
      <c r="J1546" s="207" t="s">
        <v>4878</v>
      </c>
      <c r="K1546" s="207" t="s">
        <v>22875</v>
      </c>
      <c r="L1546" s="207" t="s">
        <v>22879</v>
      </c>
      <c r="M1546" t="str" cm="1">
        <f t="array" ref="M1546">LOOKUP(2,1/(C1546:L1546&lt;&gt;""),C1546:L1546)</f>
        <v>Mucuna pruriens Protein Isolate Alkali Treated Boiled Decorticated Ground</v>
      </c>
      <c r="N1546" s="207"/>
      <c r="O1546" s="207"/>
      <c r="P1546" s="207"/>
      <c r="Q1546" s="207"/>
      <c r="R1546" s="207"/>
      <c r="S1546" s="207"/>
      <c r="T1546" s="207"/>
      <c r="U1546" s="207" t="s">
        <v>4878</v>
      </c>
      <c r="V1546" s="209" t="s">
        <v>22866</v>
      </c>
      <c r="W1546" s="207"/>
      <c r="X1546" s="207"/>
      <c r="Y1546" s="207"/>
      <c r="Z1546" s="207"/>
      <c r="AA1546" s="209" t="s">
        <v>4881</v>
      </c>
      <c r="AB1546" s="209" t="s">
        <v>4169</v>
      </c>
      <c r="AC1546" s="210" t="s">
        <v>4169</v>
      </c>
      <c r="AD1546" s="210" t="s">
        <v>4169</v>
      </c>
      <c r="AE1546" s="210"/>
      <c r="AF1546" s="210"/>
      <c r="AG1546" t="str">
        <f>IFERROR(IF(COUNTIF(C1546:L1546,"Feed Ingredient")&gt;0,INDEX(ani_diet!T:T,MATCH(M1546,ani_diet!D:D,0)),""),"")</f>
        <v>Mucuna pruriens Protein</v>
      </c>
      <c r="AH1546" s="60" t="str">
        <f>IF(IFERROR(IF(MATCH("Feed Ingredient", AOM[[#This Row],[L1]:[L10]],0)&gt;0, TRUE, FALSE), FALSE)=TRUE,IFERROR(VLOOKUP(M1546, ani_diet!C:C, 1, FALSE), "No Match"),FALSE)</f>
        <v>No Match</v>
      </c>
      <c r="AI1546" t="s">
        <v>4169</v>
      </c>
      <c r="AL1546" t="s">
        <v>22875</v>
      </c>
    </row>
    <row r="1547" spans="1:38">
      <c r="A1547" t="s">
        <v>22877</v>
      </c>
      <c r="B1547" s="207" t="s">
        <v>22880</v>
      </c>
      <c r="C1547" s="207" t="s">
        <v>17896</v>
      </c>
      <c r="D1547" s="207" t="s">
        <v>17898</v>
      </c>
      <c r="E1547" s="207" t="s">
        <v>17908</v>
      </c>
      <c r="F1547" s="207" t="s">
        <v>18308</v>
      </c>
      <c r="G1547" s="207" t="s">
        <v>18309</v>
      </c>
      <c r="H1547" s="207" t="s">
        <v>20736</v>
      </c>
      <c r="I1547" s="207" t="s">
        <v>22677</v>
      </c>
      <c r="J1547" s="207" t="s">
        <v>4878</v>
      </c>
      <c r="K1547" s="207" t="s">
        <v>22875</v>
      </c>
      <c r="L1547" s="207" t="s">
        <v>22881</v>
      </c>
      <c r="M1547" t="str" cm="1">
        <f t="array" ref="M1547">LOOKUP(2,1/(C1547:L1547&lt;&gt;""),C1547:L1547)</f>
        <v>Mucuna pruriens Protein Isolate Alkali Treated Boiled Ground</v>
      </c>
      <c r="N1547" s="207"/>
      <c r="O1547" s="207"/>
      <c r="P1547" s="207"/>
      <c r="Q1547" s="207"/>
      <c r="R1547" s="207"/>
      <c r="S1547" s="207"/>
      <c r="T1547" s="207"/>
      <c r="U1547" s="207" t="s">
        <v>4878</v>
      </c>
      <c r="V1547" s="209" t="s">
        <v>22866</v>
      </c>
      <c r="W1547" s="207"/>
      <c r="X1547" s="207"/>
      <c r="Y1547" s="207"/>
      <c r="Z1547" s="207"/>
      <c r="AA1547" s="209" t="s">
        <v>4881</v>
      </c>
      <c r="AB1547" s="209" t="s">
        <v>4169</v>
      </c>
      <c r="AC1547" s="210" t="s">
        <v>4169</v>
      </c>
      <c r="AD1547" s="210" t="s">
        <v>4169</v>
      </c>
      <c r="AE1547" s="210"/>
      <c r="AF1547" s="210"/>
      <c r="AG1547" t="str">
        <f>IFERROR(IF(COUNTIF(C1547:L1547,"Feed Ingredient")&gt;0,INDEX(ani_diet!T:T,MATCH(M1547,ani_diet!D:D,0)),""),"")</f>
        <v>Mucuna pruriens Protein</v>
      </c>
      <c r="AH1547" s="60" t="str">
        <f>IF(IFERROR(IF(MATCH("Feed Ingredient", AOM[[#This Row],[L1]:[L10]],0)&gt;0, TRUE, FALSE), FALSE)=TRUE,IFERROR(VLOOKUP(M1547, ani_diet!C:C, 1, FALSE), "No Match"),FALSE)</f>
        <v>No Match</v>
      </c>
      <c r="AI1547" t="s">
        <v>4169</v>
      </c>
      <c r="AL1547" t="str">
        <f>IFERROR(IF(COUNTIF(C1547:L1547,"Feed Ingredient")&gt;0,INDEX(ani_diet!T:T,MATCH(M1547,ani_diet!D:D,0)),""),"")</f>
        <v>Mucuna pruriens Protein</v>
      </c>
    </row>
    <row r="1548" spans="1:38">
      <c r="A1548" t="s">
        <v>22877</v>
      </c>
      <c r="B1548" s="207" t="s">
        <v>22882</v>
      </c>
      <c r="C1548" s="207" t="s">
        <v>17896</v>
      </c>
      <c r="D1548" s="207" t="s">
        <v>17898</v>
      </c>
      <c r="E1548" s="207" t="s">
        <v>17908</v>
      </c>
      <c r="F1548" s="207" t="s">
        <v>18308</v>
      </c>
      <c r="G1548" s="207" t="s">
        <v>18309</v>
      </c>
      <c r="H1548" s="207" t="s">
        <v>20736</v>
      </c>
      <c r="I1548" s="207" t="s">
        <v>22677</v>
      </c>
      <c r="J1548" s="207" t="s">
        <v>4878</v>
      </c>
      <c r="K1548" s="207" t="s">
        <v>22875</v>
      </c>
      <c r="L1548" s="207" t="s">
        <v>22883</v>
      </c>
      <c r="M1548" t="str" cm="1">
        <f t="array" ref="M1548">LOOKUP(2,1/(C1548:L1548&lt;&gt;""),C1548:L1548)</f>
        <v>Mucuna pruriens Protein Isolate Alkali Treated Dried Ground</v>
      </c>
      <c r="N1548" s="207"/>
      <c r="O1548" s="207"/>
      <c r="P1548" s="207"/>
      <c r="Q1548" s="207"/>
      <c r="R1548" s="207"/>
      <c r="S1548" s="207"/>
      <c r="T1548" s="207"/>
      <c r="U1548" s="207" t="s">
        <v>4878</v>
      </c>
      <c r="V1548" s="209" t="s">
        <v>22866</v>
      </c>
      <c r="W1548" s="207"/>
      <c r="X1548" s="207"/>
      <c r="Y1548" s="207"/>
      <c r="Z1548" s="207"/>
      <c r="AA1548" s="209" t="s">
        <v>4881</v>
      </c>
      <c r="AB1548" s="209" t="s">
        <v>4169</v>
      </c>
      <c r="AC1548" s="210" t="s">
        <v>4169</v>
      </c>
      <c r="AD1548" s="210" t="s">
        <v>4169</v>
      </c>
      <c r="AE1548" s="210"/>
      <c r="AF1548" s="210"/>
      <c r="AG1548" t="str">
        <f>IFERROR(IF(COUNTIF(C1548:L1548,"Feed Ingredient")&gt;0,INDEX(ani_diet!T:T,MATCH(M1548,ani_diet!D:D,0)),""),"")</f>
        <v>Mucuna pruriens Protein Isolate</v>
      </c>
      <c r="AH1548" s="60" t="str">
        <f>IF(IFERROR(IF(MATCH("Feed Ingredient", AOM[[#This Row],[L1]:[L10]],0)&gt;0, TRUE, FALSE), FALSE)=TRUE,IFERROR(VLOOKUP(M1548, ani_diet!C:C, 1, FALSE), "No Match"),FALSE)</f>
        <v>No Match</v>
      </c>
      <c r="AI1548" t="s">
        <v>4169</v>
      </c>
      <c r="AL1548" t="str">
        <f>IFERROR(IF(COUNTIF(C1548:L1548,"Feed Ingredient")&gt;0,INDEX(ani_diet!T:T,MATCH(M1548,ani_diet!D:D,0)),""),"")</f>
        <v>Mucuna pruriens Protein Isolate</v>
      </c>
    </row>
    <row r="1549" spans="1:38">
      <c r="A1549" t="s">
        <v>22884</v>
      </c>
      <c r="B1549" s="207" t="s">
        <v>22885</v>
      </c>
      <c r="C1549" s="207" t="s">
        <v>17896</v>
      </c>
      <c r="D1549" s="207" t="s">
        <v>17898</v>
      </c>
      <c r="E1549" s="207" t="s">
        <v>17908</v>
      </c>
      <c r="F1549" s="207" t="s">
        <v>18308</v>
      </c>
      <c r="G1549" s="207" t="s">
        <v>18309</v>
      </c>
      <c r="H1549" s="207" t="s">
        <v>20736</v>
      </c>
      <c r="I1549" s="207" t="s">
        <v>22677</v>
      </c>
      <c r="J1549" s="207" t="s">
        <v>4878</v>
      </c>
      <c r="K1549" s="207" t="s">
        <v>22886</v>
      </c>
      <c r="L1549" s="207" t="s">
        <v>22887</v>
      </c>
      <c r="M1549" t="str" cm="1">
        <f t="array" ref="M1549">LOOKUP(2,1/(C1549:L1549&lt;&gt;""),C1549:L1549)</f>
        <v>Mucuna pruriens Seed Alkali Treated Boiled Decorticated Dried Ground</v>
      </c>
      <c r="N1549" s="207"/>
      <c r="O1549" s="207"/>
      <c r="P1549" s="207"/>
      <c r="Q1549" s="207"/>
      <c r="R1549" s="207"/>
      <c r="S1549" s="207"/>
      <c r="T1549" s="207"/>
      <c r="U1549" s="207" t="s">
        <v>4878</v>
      </c>
      <c r="V1549" s="209" t="s">
        <v>22866</v>
      </c>
      <c r="W1549" s="207"/>
      <c r="X1549" s="207"/>
      <c r="Y1549" s="207"/>
      <c r="Z1549" s="207"/>
      <c r="AA1549" s="209" t="s">
        <v>4881</v>
      </c>
      <c r="AB1549" s="212" t="s">
        <v>22872</v>
      </c>
      <c r="AC1549" s="210" t="s">
        <v>4169</v>
      </c>
      <c r="AD1549" s="210" t="s">
        <v>4169</v>
      </c>
      <c r="AE1549" s="210"/>
      <c r="AF1549" s="210" t="s">
        <v>18767</v>
      </c>
      <c r="AG1549" t="str">
        <f>IFERROR(IF(COUNTIF(C1549:L1549,"Feed Ingredient")&gt;0,INDEX(ani_diet!T:T,MATCH(M1549,ani_diet!D:D,0)),""),"")</f>
        <v>Mucuna pruriens Seed</v>
      </c>
      <c r="AH1549" s="60" t="str">
        <f>IF(IFERROR(IF(MATCH("Feed Ingredient", AOM[[#This Row],[L1]:[L10]],0)&gt;0, TRUE, FALSE), FALSE)=TRUE,IFERROR(VLOOKUP(M1549, ani_diet!C:C, 1, FALSE), "No Match"),FALSE)</f>
        <v>No Match</v>
      </c>
      <c r="AI1549" t="s">
        <v>3539</v>
      </c>
      <c r="AL1549" t="s">
        <v>22886</v>
      </c>
    </row>
    <row r="1550" spans="1:38">
      <c r="A1550" t="str">
        <f>_xlfn.TEXTJOIN("/",TRUE,AOM[[#This Row],[L1]:[L10]])</f>
        <v>Management/Livestock Management/Feed Characteristic/Feed Composition/Feed Ingredient/Forage Plants/Legume Forages/Mucuna pruriens/Mucuna pruriens Seed/Mucuna pruriens Seed Alkali Treated Boiled Dried Ground</v>
      </c>
      <c r="B1550" s="207" t="s">
        <v>22888</v>
      </c>
      <c r="C1550" s="207" t="s">
        <v>17896</v>
      </c>
      <c r="D1550" s="207" t="s">
        <v>17898</v>
      </c>
      <c r="E1550" s="207" t="s">
        <v>17908</v>
      </c>
      <c r="F1550" s="207" t="s">
        <v>18308</v>
      </c>
      <c r="G1550" s="207" t="s">
        <v>18309</v>
      </c>
      <c r="H1550" s="207" t="s">
        <v>20736</v>
      </c>
      <c r="I1550" s="207" t="s">
        <v>22677</v>
      </c>
      <c r="J1550" s="207" t="s">
        <v>4878</v>
      </c>
      <c r="K1550" s="207" t="s">
        <v>22886</v>
      </c>
      <c r="L1550" s="207" t="s">
        <v>22889</v>
      </c>
      <c r="M1550" t="str" cm="1">
        <f t="array" ref="M1550">LOOKUP(2,1/(C1550:L1550&lt;&gt;""),C1550:L1550)</f>
        <v>Mucuna pruriens Seed Alkali Treated Boiled Dried Ground</v>
      </c>
      <c r="N1550" s="207"/>
      <c r="O1550" s="207"/>
      <c r="P1550" s="207"/>
      <c r="Q1550" s="207"/>
      <c r="R1550" s="207"/>
      <c r="S1550" s="207"/>
      <c r="T1550" s="207"/>
      <c r="U1550" s="207" t="s">
        <v>4878</v>
      </c>
      <c r="V1550" s="209" t="s">
        <v>22866</v>
      </c>
      <c r="W1550" s="207"/>
      <c r="X1550" s="207"/>
      <c r="Y1550" s="207"/>
      <c r="Z1550" s="207"/>
      <c r="AA1550" s="209" t="s">
        <v>4881</v>
      </c>
      <c r="AB1550" s="211" t="s">
        <v>22872</v>
      </c>
      <c r="AC1550" s="210" t="s">
        <v>4169</v>
      </c>
      <c r="AD1550" s="210" t="s">
        <v>4169</v>
      </c>
      <c r="AE1550" s="210"/>
      <c r="AF1550" s="210" t="s">
        <v>18767</v>
      </c>
      <c r="AG1550" t="str">
        <f>IFERROR(IF(COUNTIF(C1550:L1550,"Feed Ingredient")&gt;0,INDEX(ani_diet!T:T,MATCH(M1550,ani_diet!D:D,0)),""),"")</f>
        <v>Mucuna pruriens Seed</v>
      </c>
      <c r="AH1550" s="60" t="str">
        <f>IF(IFERROR(IF(MATCH("Feed Ingredient", AOM[[#This Row],[L1]:[L10]],0)&gt;0, TRUE, FALSE), FALSE)=TRUE,IFERROR(VLOOKUP(M1550, ani_diet!C:C, 1, FALSE), "No Match"),FALSE)</f>
        <v>No Match</v>
      </c>
      <c r="AI1550" t="s">
        <v>3539</v>
      </c>
      <c r="AL1550" t="str">
        <f>IFERROR(IF(COUNTIF(C1550:L1550,"Feed Ingredient")&gt;0,INDEX(ani_diet!T:T,MATCH(M1550,ani_diet!D:D,0)),""),"")</f>
        <v>Mucuna pruriens Seed</v>
      </c>
    </row>
    <row r="1551" spans="1:38">
      <c r="A1551" t="s">
        <v>22868</v>
      </c>
      <c r="B1551" s="207" t="s">
        <v>22890</v>
      </c>
      <c r="C1551" s="207" t="s">
        <v>17896</v>
      </c>
      <c r="D1551" s="207" t="s">
        <v>17898</v>
      </c>
      <c r="E1551" s="207" t="s">
        <v>17908</v>
      </c>
      <c r="F1551" s="207" t="s">
        <v>18308</v>
      </c>
      <c r="G1551" s="207" t="s">
        <v>18309</v>
      </c>
      <c r="H1551" s="207" t="s">
        <v>20736</v>
      </c>
      <c r="I1551" s="207" t="s">
        <v>22677</v>
      </c>
      <c r="J1551" s="207" t="s">
        <v>4878</v>
      </c>
      <c r="K1551" s="207" t="s">
        <v>22886</v>
      </c>
      <c r="L1551" s="207" t="s">
        <v>22891</v>
      </c>
      <c r="M1551" t="str" cm="1">
        <f t="array" ref="M1551">LOOKUP(2,1/(C1551:L1551&lt;&gt;""),C1551:L1551)</f>
        <v>Mucuna pruriens Seed Alkali Treated Boiled Ground</v>
      </c>
      <c r="N1551" s="207"/>
      <c r="O1551" s="207"/>
      <c r="P1551" s="207"/>
      <c r="Q1551" s="207"/>
      <c r="R1551" s="207"/>
      <c r="S1551" s="207"/>
      <c r="T1551" s="207"/>
      <c r="U1551" s="207" t="s">
        <v>4878</v>
      </c>
      <c r="V1551" s="209" t="s">
        <v>22866</v>
      </c>
      <c r="W1551" s="207"/>
      <c r="X1551" s="207"/>
      <c r="Y1551" s="207"/>
      <c r="Z1551" s="207"/>
      <c r="AA1551" s="209" t="s">
        <v>4881</v>
      </c>
      <c r="AB1551" s="212" t="s">
        <v>22872</v>
      </c>
      <c r="AC1551" s="210" t="s">
        <v>4169</v>
      </c>
      <c r="AD1551" s="210" t="s">
        <v>4169</v>
      </c>
      <c r="AE1551" s="210"/>
      <c r="AF1551" s="210" t="s">
        <v>18767</v>
      </c>
      <c r="AG1551" t="str">
        <f>IFERROR(IF(COUNTIF(C1551:L1551,"Feed Ingredient")&gt;0,INDEX(ani_diet!T:T,MATCH(M1551,ani_diet!D:D,0)),""),"")</f>
        <v>Mucuna pruriens Seed</v>
      </c>
      <c r="AH1551" s="60" t="str">
        <f>IF(IFERROR(IF(MATCH("Feed Ingredient", AOM[[#This Row],[L1]:[L10]],0)&gt;0, TRUE, FALSE), FALSE)=TRUE,IFERROR(VLOOKUP(M1551, ani_diet!C:C, 1, FALSE), "No Match"),FALSE)</f>
        <v>No Match</v>
      </c>
      <c r="AI1551" t="s">
        <v>3539</v>
      </c>
      <c r="AL1551" t="str">
        <f>IFERROR(IF(COUNTIF(C1551:L1551,"Feed Ingredient")&gt;0,INDEX(ani_diet!T:T,MATCH(M1551,ani_diet!D:D,0)),""),"")</f>
        <v>Mucuna pruriens Seed</v>
      </c>
    </row>
    <row r="1552" spans="1:38">
      <c r="A1552" t="s">
        <v>22868</v>
      </c>
      <c r="B1552" s="207" t="s">
        <v>22892</v>
      </c>
      <c r="C1552" s="207" t="s">
        <v>17896</v>
      </c>
      <c r="D1552" s="207" t="s">
        <v>17898</v>
      </c>
      <c r="E1552" s="207" t="s">
        <v>17908</v>
      </c>
      <c r="F1552" s="207" t="s">
        <v>18308</v>
      </c>
      <c r="G1552" s="207" t="s">
        <v>18309</v>
      </c>
      <c r="H1552" s="207" t="s">
        <v>20736</v>
      </c>
      <c r="I1552" s="207" t="s">
        <v>22677</v>
      </c>
      <c r="J1552" s="207" t="s">
        <v>4878</v>
      </c>
      <c r="K1552" s="207" t="s">
        <v>22886</v>
      </c>
      <c r="L1552" s="207" t="s">
        <v>22893</v>
      </c>
      <c r="M1552" t="s">
        <v>22894</v>
      </c>
      <c r="N1552" s="207"/>
      <c r="O1552" s="207"/>
      <c r="P1552" s="207"/>
      <c r="Q1552" s="207"/>
      <c r="R1552" s="207"/>
      <c r="S1552" s="207"/>
      <c r="T1552" s="207"/>
      <c r="U1552" s="207" t="s">
        <v>4878</v>
      </c>
      <c r="V1552" s="209" t="s">
        <v>22866</v>
      </c>
      <c r="W1552" s="207"/>
      <c r="X1552" s="207"/>
      <c r="Y1552" s="207"/>
      <c r="Z1552" s="207"/>
      <c r="AA1552" s="209" t="s">
        <v>4881</v>
      </c>
      <c r="AB1552" s="212" t="s">
        <v>22872</v>
      </c>
      <c r="AC1552" s="210" t="s">
        <v>4169</v>
      </c>
      <c r="AD1552" s="210" t="s">
        <v>4169</v>
      </c>
      <c r="AE1552" s="210"/>
      <c r="AF1552" s="210" t="s">
        <v>18767</v>
      </c>
      <c r="AG1552" t="s">
        <v>22886</v>
      </c>
      <c r="AH1552" s="60" t="s">
        <v>3539</v>
      </c>
      <c r="AI1552" t="s">
        <v>3539</v>
      </c>
      <c r="AL1552" t="s">
        <v>22886</v>
      </c>
    </row>
    <row r="1553" spans="1:38">
      <c r="A1553" t="s">
        <v>22868</v>
      </c>
      <c r="B1553" s="207" t="s">
        <v>22895</v>
      </c>
      <c r="C1553" s="207" t="s">
        <v>17896</v>
      </c>
      <c r="D1553" s="207" t="s">
        <v>17898</v>
      </c>
      <c r="E1553" s="207" t="s">
        <v>17908</v>
      </c>
      <c r="F1553" s="207" t="s">
        <v>18308</v>
      </c>
      <c r="G1553" s="207" t="s">
        <v>18309</v>
      </c>
      <c r="H1553" s="207" t="s">
        <v>20736</v>
      </c>
      <c r="I1553" s="207" t="s">
        <v>22677</v>
      </c>
      <c r="J1553" s="207" t="s">
        <v>4878</v>
      </c>
      <c r="K1553" s="207" t="s">
        <v>22886</v>
      </c>
      <c r="L1553" s="207" t="s">
        <v>22894</v>
      </c>
      <c r="M1553" t="str" cm="1">
        <f t="array" ref="M1553">LOOKUP(2,1/(C1553:L1553&lt;&gt;""),C1553:L1553)</f>
        <v>Mucuna pruriens Seed Boiled Dried Ground</v>
      </c>
      <c r="N1553" s="207"/>
      <c r="O1553" s="207"/>
      <c r="P1553" s="207"/>
      <c r="Q1553" s="207"/>
      <c r="R1553" s="207"/>
      <c r="S1553" s="207"/>
      <c r="T1553" s="207"/>
      <c r="U1553" s="207" t="s">
        <v>4878</v>
      </c>
      <c r="V1553" s="209" t="s">
        <v>22866</v>
      </c>
      <c r="W1553" s="207"/>
      <c r="X1553" s="207"/>
      <c r="Y1553" s="207"/>
      <c r="Z1553" s="207"/>
      <c r="AA1553" s="209" t="s">
        <v>4881</v>
      </c>
      <c r="AB1553" s="212" t="s">
        <v>22872</v>
      </c>
      <c r="AC1553" s="210" t="s">
        <v>4169</v>
      </c>
      <c r="AD1553" s="210" t="s">
        <v>4169</v>
      </c>
      <c r="AE1553" s="210"/>
      <c r="AF1553" s="210" t="s">
        <v>18767</v>
      </c>
      <c r="AG1553" t="str">
        <f>IFERROR(IF(COUNTIF(C1553:L1553,"Feed Ingredient")&gt;0,INDEX(ani_diet!T:T,MATCH(M1553,ani_diet!D:D,0)),""),"")</f>
        <v>Mucuna pruriens Seed</v>
      </c>
      <c r="AH1553" s="60" t="str">
        <f>IF(IFERROR(IF(MATCH("Feed Ingredient", AOM[[#This Row],[L1]:[L10]],0)&gt;0, TRUE, FALSE), FALSE)=TRUE,IFERROR(VLOOKUP(M1553, ani_diet!C:C, 1, FALSE), "No Match"),FALSE)</f>
        <v>No Match</v>
      </c>
      <c r="AI1553" t="s">
        <v>3539</v>
      </c>
      <c r="AL1553" t="str">
        <f>IFERROR(IF(COUNTIF(C1553:L1553,"Feed Ingredient")&gt;0,INDEX(ani_diet!T:T,MATCH(M1553,ani_diet!D:D,0)),""),"")</f>
        <v>Mucuna pruriens Seed</v>
      </c>
    </row>
    <row r="1554" spans="1:38">
      <c r="A1554" t="str">
        <f>_xlfn.TEXTJOIN("/",TRUE,AOM[[#This Row],[L1]:[L10]])</f>
        <v>Management/Livestock Management/Feed Characteristic/Feed Composition/Feed Ingredient/Forage Plants/Legume Forages/Mucuna pruriens/Mucuna pruriens Seed/Mucuna pruriens Seed Crushed</v>
      </c>
      <c r="B1554" s="207" t="s">
        <v>22896</v>
      </c>
      <c r="C1554" s="207" t="s">
        <v>17896</v>
      </c>
      <c r="D1554" s="207" t="s">
        <v>17898</v>
      </c>
      <c r="E1554" s="207" t="s">
        <v>17908</v>
      </c>
      <c r="F1554" s="207" t="s">
        <v>18308</v>
      </c>
      <c r="G1554" s="207" t="s">
        <v>18309</v>
      </c>
      <c r="H1554" s="207" t="s">
        <v>20736</v>
      </c>
      <c r="I1554" s="207" t="s">
        <v>22677</v>
      </c>
      <c r="J1554" s="207" t="s">
        <v>4878</v>
      </c>
      <c r="K1554" s="207" t="s">
        <v>22886</v>
      </c>
      <c r="L1554" s="207" t="s">
        <v>22897</v>
      </c>
      <c r="M1554" t="str" cm="1">
        <f t="array" ref="M1554">LOOKUP(2,1/(C1554:L1554&lt;&gt;""),C1554:L1554)</f>
        <v>Mucuna pruriens Seed Crushed</v>
      </c>
      <c r="N1554" s="207" t="s">
        <v>22898</v>
      </c>
      <c r="O1554" s="207"/>
      <c r="P1554" s="207"/>
      <c r="Q1554" s="207"/>
      <c r="R1554" s="207"/>
      <c r="S1554" s="207"/>
      <c r="T1554" s="207"/>
      <c r="U1554" s="207" t="s">
        <v>4878</v>
      </c>
      <c r="V1554" s="209" t="s">
        <v>22866</v>
      </c>
      <c r="W1554" s="207"/>
      <c r="X1554" s="207"/>
      <c r="Y1554" s="207"/>
      <c r="Z1554" s="207"/>
      <c r="AA1554" s="209" t="s">
        <v>4881</v>
      </c>
      <c r="AB1554" s="211" t="s">
        <v>22872</v>
      </c>
      <c r="AC1554" s="210" t="s">
        <v>4169</v>
      </c>
      <c r="AD1554" s="210" t="s">
        <v>4169</v>
      </c>
      <c r="AE1554" s="210"/>
      <c r="AF1554" s="210" t="s">
        <v>18767</v>
      </c>
      <c r="AG1554" t="str">
        <f>IFERROR(IF(COUNTIF(C1554:L1554,"Feed Ingredient")&gt;0,INDEX(ani_diet!T:T,MATCH(M1554,ani_diet!D:D,0)),""),"")</f>
        <v/>
      </c>
      <c r="AH1554" s="60" t="str">
        <f>IF(IFERROR(IF(MATCH("Feed Ingredient", AOM[[#This Row],[L1]:[L10]],0)&gt;0, TRUE, FALSE), FALSE)=TRUE,IFERROR(VLOOKUP(M1554, ani_diet!C:C, 1, FALSE), "No Match"),FALSE)</f>
        <v>No Match</v>
      </c>
      <c r="AI1554" t="s">
        <v>22873</v>
      </c>
      <c r="AL1554" t="str">
        <f>IFERROR(IF(COUNTIF(C1554:L1554,"Feed Ingredient")&gt;0,INDEX(ani_diet!T:T,MATCH(M1554,ani_diet!D:D,0)),""),"")</f>
        <v/>
      </c>
    </row>
    <row r="1555" spans="1:38">
      <c r="A1555" t="s">
        <v>22868</v>
      </c>
      <c r="B1555" s="207" t="s">
        <v>22899</v>
      </c>
      <c r="C1555" s="207" t="s">
        <v>17896</v>
      </c>
      <c r="D1555" s="207" t="s">
        <v>17898</v>
      </c>
      <c r="E1555" s="207" t="s">
        <v>17908</v>
      </c>
      <c r="F1555" s="207" t="s">
        <v>18308</v>
      </c>
      <c r="G1555" s="207" t="s">
        <v>18309</v>
      </c>
      <c r="H1555" s="207" t="s">
        <v>20736</v>
      </c>
      <c r="I1555" s="207" t="s">
        <v>22677</v>
      </c>
      <c r="J1555" s="207" t="s">
        <v>4878</v>
      </c>
      <c r="K1555" s="207" t="s">
        <v>22886</v>
      </c>
      <c r="L1555" s="207"/>
      <c r="M1555" t="str" cm="1">
        <f t="array" ref="M1555">LOOKUP(2,1/(C1555:L1555&lt;&gt;""),C1555:L1555)</f>
        <v>Mucuna pruriens Seed</v>
      </c>
      <c r="N1555" s="207" t="s">
        <v>22900</v>
      </c>
      <c r="O1555" s="207"/>
      <c r="P1555" s="207"/>
      <c r="Q1555" s="207"/>
      <c r="R1555" s="207"/>
      <c r="S1555" s="207"/>
      <c r="T1555" s="207"/>
      <c r="U1555" s="207" t="s">
        <v>4878</v>
      </c>
      <c r="V1555" s="209" t="s">
        <v>22866</v>
      </c>
      <c r="W1555" s="207"/>
      <c r="X1555" s="207"/>
      <c r="Y1555" s="207"/>
      <c r="Z1555" s="207"/>
      <c r="AA1555" s="209" t="s">
        <v>4881</v>
      </c>
      <c r="AB1555" s="212" t="s">
        <v>22872</v>
      </c>
      <c r="AC1555" s="210" t="s">
        <v>4169</v>
      </c>
      <c r="AD1555" s="210" t="s">
        <v>4169</v>
      </c>
      <c r="AE1555" s="210"/>
      <c r="AF1555" s="210" t="s">
        <v>18767</v>
      </c>
      <c r="AG1555" t="str">
        <f>IFERROR(IF(COUNTIF(C1555:L1555,"Feed Ingredient")&gt;0,INDEX(ani_diet!T:T,MATCH(M1555,ani_diet!D:D,0)),""),"")</f>
        <v>Mucuna pruriens Seed</v>
      </c>
      <c r="AH1555" s="60" t="str">
        <f>IF(IFERROR(IF(MATCH("Feed Ingredient", AOM[[#This Row],[L1]:[L10]],0)&gt;0, TRUE, FALSE), FALSE)=TRUE,IFERROR(VLOOKUP(M1555, ani_diet!C:C, 1, FALSE), "No Match"),FALSE)</f>
        <v>Mucuna pruriens Seed</v>
      </c>
      <c r="AI1555" t="s">
        <v>22873</v>
      </c>
      <c r="AL1555" t="str">
        <f>IFERROR(IF(COUNTIF(C1555:L1555,"Feed Ingredient")&gt;0,INDEX(ani_diet!T:T,MATCH(M1555,ani_diet!D:D,0)),""),"")</f>
        <v>Mucuna pruriens Seed</v>
      </c>
    </row>
    <row r="1556" spans="1:38">
      <c r="A1556" t="str">
        <f>_xlfn.TEXTJOIN("/",TRUE,AOM[[#This Row],[L1]:[L10]])</f>
        <v>Management/Livestock Management/Feed Characteristic/Feed Composition/Feed Ingredient/Forage Plants/Legume Forages/Mucuna pruriens</v>
      </c>
      <c r="B1556" s="207" t="s">
        <v>22901</v>
      </c>
      <c r="C1556" s="207" t="s">
        <v>17896</v>
      </c>
      <c r="D1556" s="207" t="s">
        <v>17898</v>
      </c>
      <c r="E1556" s="207" t="s">
        <v>17908</v>
      </c>
      <c r="F1556" s="207" t="s">
        <v>18308</v>
      </c>
      <c r="G1556" s="207" t="s">
        <v>18309</v>
      </c>
      <c r="H1556" s="207" t="s">
        <v>20736</v>
      </c>
      <c r="I1556" s="207" t="s">
        <v>22677</v>
      </c>
      <c r="J1556" s="207" t="s">
        <v>4878</v>
      </c>
      <c r="K1556" s="207"/>
      <c r="L1556" s="207"/>
      <c r="M1556" t="str" cm="1">
        <f t="array" ref="M1556">LOOKUP(2,1/(C1556:L1556&lt;&gt;""),C1556:L1556)</f>
        <v>Mucuna pruriens</v>
      </c>
      <c r="N1556" s="207"/>
      <c r="O1556" s="207"/>
      <c r="P1556" s="207"/>
      <c r="Q1556" s="207"/>
      <c r="R1556" s="207"/>
      <c r="S1556" s="207"/>
      <c r="T1556" s="207"/>
      <c r="U1556" s="207" t="s">
        <v>4878</v>
      </c>
      <c r="V1556" s="209" t="s">
        <v>22866</v>
      </c>
      <c r="W1556" s="207"/>
      <c r="X1556" s="207"/>
      <c r="Y1556" s="207"/>
      <c r="Z1556" s="207"/>
      <c r="AA1556" s="209" t="s">
        <v>4881</v>
      </c>
      <c r="AB1556" s="211" t="s">
        <v>22867</v>
      </c>
      <c r="AC1556" s="210" t="s">
        <v>4169</v>
      </c>
      <c r="AD1556" s="210" t="s">
        <v>18766</v>
      </c>
      <c r="AE1556" s="210"/>
      <c r="AF1556" s="210" t="s">
        <v>18767</v>
      </c>
      <c r="AG1556" t="str">
        <f>IFERROR(IF(COUNTIF(C1556:L1556,"Feed Ingredient")&gt;0,INDEX(ani_diet!T:T,MATCH(M1556,ani_diet!D:D,0)),""),"")</f>
        <v>Morus indica</v>
      </c>
      <c r="AH1556" s="60" t="str">
        <f>IF(IFERROR(IF(MATCH("Feed Ingredient", AOM[[#This Row],[L1]:[L10]],0)&gt;0, TRUE, FALSE), FALSE)=TRUE,IFERROR(VLOOKUP(M1556, ani_diet!C:C, 1, FALSE), "No Match"),FALSE)</f>
        <v>Mucuna pruriens</v>
      </c>
      <c r="AI1556" t="s">
        <v>22873</v>
      </c>
      <c r="AL1556" t="str">
        <f>IFERROR(IF(COUNTIF(C1556:L1556,"Feed Ingredient")&gt;0,INDEX(ani_diet!T:T,MATCH(M1556,ani_diet!D:D,0)),""),"")</f>
        <v>Morus indica</v>
      </c>
    </row>
    <row r="1557" spans="1:38">
      <c r="A1557" t="str">
        <f>_xlfn.TEXTJOIN("/",TRUE,AOM[[#This Row],[L1]:[L10]])</f>
        <v>Management/Livestock Management/Feed Characteristic/Feed Composition/Feed Ingredient/Forage Plants/Legume Forages/Psophocarpus scandens/Psophocarpus scandens Leaves</v>
      </c>
      <c r="B1557" s="207" t="s">
        <v>22902</v>
      </c>
      <c r="C1557" s="207" t="s">
        <v>17896</v>
      </c>
      <c r="D1557" s="207" t="s">
        <v>17898</v>
      </c>
      <c r="E1557" s="207" t="s">
        <v>17908</v>
      </c>
      <c r="F1557" s="207" t="s">
        <v>18308</v>
      </c>
      <c r="G1557" s="207" t="s">
        <v>18309</v>
      </c>
      <c r="H1557" s="207" t="s">
        <v>20736</v>
      </c>
      <c r="I1557" s="207" t="s">
        <v>22677</v>
      </c>
      <c r="J1557" s="207" t="s">
        <v>22464</v>
      </c>
      <c r="K1557" s="207" t="s">
        <v>22465</v>
      </c>
      <c r="L1557" s="207"/>
      <c r="M1557" t="str" cm="1">
        <f t="array" ref="M1557">LOOKUP(2,1/(C1557:L1557&lt;&gt;""),C1557:L1557)</f>
        <v>Psophocarpus scandens Leaves</v>
      </c>
      <c r="N1557" s="207"/>
      <c r="O1557" s="207"/>
      <c r="P1557" s="207"/>
      <c r="Q1557" s="207"/>
      <c r="R1557" s="207"/>
      <c r="S1557" s="207"/>
      <c r="T1557" s="207"/>
      <c r="U1557" s="207" t="s">
        <v>22464</v>
      </c>
      <c r="V1557" s="204" t="s">
        <v>22467</v>
      </c>
      <c r="W1557" s="207"/>
      <c r="X1557" s="207"/>
      <c r="Y1557" s="207"/>
      <c r="Z1557" s="207"/>
      <c r="AA1557" s="209" t="s">
        <v>22468</v>
      </c>
      <c r="AB1557" s="209" t="s">
        <v>4169</v>
      </c>
      <c r="AC1557" s="210" t="s">
        <v>4169</v>
      </c>
      <c r="AD1557" s="210" t="s">
        <v>18766</v>
      </c>
      <c r="AE1557" s="210"/>
      <c r="AF1557" s="210" t="s">
        <v>18767</v>
      </c>
      <c r="AG1557" t="str">
        <f>IFERROR(IF(COUNTIF(C1557:L1557,"Feed Ingredient")&gt;0,INDEX(ani_diet!T:T,MATCH(M1557,ani_diet!D:D,0)),""),"")</f>
        <v>Prunus africana Leaves</v>
      </c>
      <c r="AH1557" s="60" t="str">
        <f>IF(IFERROR(IF(MATCH("Feed Ingredient", AOM[[#This Row],[L1]:[L10]],0)&gt;0, TRUE, FALSE), FALSE)=TRUE,IFERROR(VLOOKUP(M1557, ani_diet!C:C, 1, FALSE), "No Match"),FALSE)</f>
        <v>Psophocarpus scandens Leaves</v>
      </c>
      <c r="AI1557" t="s">
        <v>3539</v>
      </c>
      <c r="AL1557" t="str">
        <f>IFERROR(IF(COUNTIF(C1557:L1557,"Feed Ingredient")&gt;0,INDEX(ani_diet!T:T,MATCH(M1557,ani_diet!D:D,0)),""),"")</f>
        <v>Prunus africana Leaves</v>
      </c>
    </row>
    <row r="1558" spans="1:38">
      <c r="A1558" t="str">
        <f>_xlfn.TEXTJOIN("/",TRUE,AOM[[#This Row],[L1]:[L10]])</f>
        <v>Management/Livestock Management/Feed Characteristic/Feed Composition/Feed Ingredient/Forage Plants/Legume Forages/Psophocarpus scandens</v>
      </c>
      <c r="B1558" s="207" t="s">
        <v>22903</v>
      </c>
      <c r="C1558" s="207" t="s">
        <v>17896</v>
      </c>
      <c r="D1558" s="207" t="s">
        <v>17898</v>
      </c>
      <c r="E1558" s="207" t="s">
        <v>17908</v>
      </c>
      <c r="F1558" s="207" t="s">
        <v>18308</v>
      </c>
      <c r="G1558" s="207" t="s">
        <v>18309</v>
      </c>
      <c r="H1558" s="207" t="s">
        <v>20736</v>
      </c>
      <c r="I1558" s="207" t="s">
        <v>22677</v>
      </c>
      <c r="J1558" s="207" t="s">
        <v>22464</v>
      </c>
      <c r="K1558" s="207"/>
      <c r="L1558" s="207"/>
      <c r="M1558" t="str" cm="1">
        <f t="array" ref="M1558">LOOKUP(2,1/(C1558:L1558&lt;&gt;""),C1558:L1558)</f>
        <v>Psophocarpus scandens</v>
      </c>
      <c r="N1558" s="207"/>
      <c r="O1558" s="207"/>
      <c r="P1558" s="207"/>
      <c r="Q1558" s="207"/>
      <c r="R1558" s="207"/>
      <c r="S1558" s="207"/>
      <c r="T1558" s="207"/>
      <c r="U1558" s="207" t="s">
        <v>22464</v>
      </c>
      <c r="V1558" s="204" t="s">
        <v>22467</v>
      </c>
      <c r="W1558" s="207"/>
      <c r="X1558" s="207"/>
      <c r="Y1558" s="207"/>
      <c r="Z1558" s="207"/>
      <c r="AA1558" s="209" t="s">
        <v>22468</v>
      </c>
      <c r="AB1558" s="209" t="s">
        <v>4169</v>
      </c>
      <c r="AC1558" s="210" t="s">
        <v>4169</v>
      </c>
      <c r="AD1558" s="210" t="s">
        <v>18766</v>
      </c>
      <c r="AE1558" s="210"/>
      <c r="AF1558" s="210" t="s">
        <v>18767</v>
      </c>
      <c r="AG1558" t="str">
        <f>IFERROR(IF(COUNTIF(C1558:L1558,"Feed Ingredient")&gt;0,INDEX(ani_diet!T:T,MATCH(M1558,ani_diet!D:D,0)),""),"")</f>
        <v/>
      </c>
      <c r="AH1558" s="60" t="str">
        <f>IF(IFERROR(IF(MATCH("Feed Ingredient", AOM[[#This Row],[L1]:[L10]],0)&gt;0, TRUE, FALSE), FALSE)=TRUE,IFERROR(VLOOKUP(M1558, ani_diet!C:C, 1, FALSE), "No Match"),FALSE)</f>
        <v>Psophocarpus scandens</v>
      </c>
      <c r="AI1558" t="s">
        <v>3539</v>
      </c>
      <c r="AL1558" t="str">
        <f>IFERROR(IF(COUNTIF(C1558:L1558,"Feed Ingredient")&gt;0,INDEX(ani_diet!T:T,MATCH(M1558,ani_diet!D:D,0)),""),"")</f>
        <v/>
      </c>
    </row>
    <row r="1559" spans="1:38">
      <c r="A1559" t="str">
        <f>_xlfn.TEXTJOIN("/",TRUE,AOM[[#This Row],[L1]:[L10]])</f>
        <v>Management/Livestock Management/Feed Characteristic/Feed Composition/Feed Ingredient/Forage Plants/Legume Forages/Pueraria phaseoloides/Pueraria phaseoloides Leaves</v>
      </c>
      <c r="B1559" s="207" t="s">
        <v>22904</v>
      </c>
      <c r="C1559" s="207" t="s">
        <v>17896</v>
      </c>
      <c r="D1559" s="207" t="s">
        <v>17898</v>
      </c>
      <c r="E1559" s="207" t="s">
        <v>17908</v>
      </c>
      <c r="F1559" s="207" t="s">
        <v>18308</v>
      </c>
      <c r="G1559" s="207" t="s">
        <v>18309</v>
      </c>
      <c r="H1559" s="207" t="s">
        <v>20736</v>
      </c>
      <c r="I1559" s="207" t="s">
        <v>22677</v>
      </c>
      <c r="J1559" s="207" t="s">
        <v>4289</v>
      </c>
      <c r="K1559" s="207" t="s">
        <v>22905</v>
      </c>
      <c r="L1559" s="207"/>
      <c r="M1559" t="str" cm="1">
        <f t="array" ref="M1559">LOOKUP(2,1/(C1559:L1559&lt;&gt;""),C1559:L1559)</f>
        <v>Pueraria phaseoloides Leaves</v>
      </c>
      <c r="N1559" s="207"/>
      <c r="O1559" s="207"/>
      <c r="P1559" s="207"/>
      <c r="Q1559" s="207"/>
      <c r="R1559" s="207"/>
      <c r="S1559" s="207"/>
      <c r="T1559" s="207"/>
      <c r="U1559" s="207" t="s">
        <v>4289</v>
      </c>
      <c r="V1559" s="204" t="s">
        <v>22906</v>
      </c>
      <c r="W1559" s="207"/>
      <c r="X1559" s="207"/>
      <c r="Y1559" s="207"/>
      <c r="Z1559" s="207"/>
      <c r="AA1559" s="204" t="s">
        <v>4291</v>
      </c>
      <c r="AB1559" s="209" t="s">
        <v>4169</v>
      </c>
      <c r="AC1559" s="210" t="s">
        <v>4169</v>
      </c>
      <c r="AD1559" s="210" t="s">
        <v>18766</v>
      </c>
      <c r="AE1559" s="210"/>
      <c r="AF1559" s="210" t="s">
        <v>18767</v>
      </c>
      <c r="AG1559" t="str">
        <f>IFERROR(IF(COUNTIF(C1559:L1559,"Feed Ingredient")&gt;0,INDEX(ani_diet!T:T,MATCH(M1559,ani_diet!D:D,0)),""),"")</f>
        <v>Pterocarpus lucens Leaves</v>
      </c>
      <c r="AH1559" s="60" t="str">
        <f>IF(IFERROR(IF(MATCH("Feed Ingredient", AOM[[#This Row],[L1]:[L10]],0)&gt;0, TRUE, FALSE), FALSE)=TRUE,IFERROR(VLOOKUP(M1559, ani_diet!C:C, 1, FALSE), "No Match"),FALSE)</f>
        <v>Pueraria phaseoloides Leaves</v>
      </c>
      <c r="AI1559" t="s">
        <v>3539</v>
      </c>
      <c r="AL1559" t="str">
        <f>IFERROR(IF(COUNTIF(C1559:L1559,"Feed Ingredient")&gt;0,INDEX(ani_diet!T:T,MATCH(M1559,ani_diet!D:D,0)),""),"")</f>
        <v>Pterocarpus lucens Leaves</v>
      </c>
    </row>
    <row r="1560" spans="1:38">
      <c r="A1560" t="str">
        <f>_xlfn.TEXTJOIN("/",TRUE,AOM[[#This Row],[L1]:[L10]])</f>
        <v>Management/Livestock Management/Feed Characteristic/Feed Composition/Feed Ingredient/Forage Plants/Legume Forages/Pueraria phaseoloides</v>
      </c>
      <c r="B1560" s="207" t="s">
        <v>22907</v>
      </c>
      <c r="C1560" s="207" t="s">
        <v>17896</v>
      </c>
      <c r="D1560" s="207" t="s">
        <v>17898</v>
      </c>
      <c r="E1560" s="207" t="s">
        <v>17908</v>
      </c>
      <c r="F1560" s="207" t="s">
        <v>18308</v>
      </c>
      <c r="G1560" s="207" t="s">
        <v>18309</v>
      </c>
      <c r="H1560" s="207" t="s">
        <v>20736</v>
      </c>
      <c r="I1560" s="207" t="s">
        <v>22677</v>
      </c>
      <c r="J1560" s="207" t="s">
        <v>4289</v>
      </c>
      <c r="K1560" s="207"/>
      <c r="L1560" s="207"/>
      <c r="M1560" t="str" cm="1">
        <f t="array" ref="M1560">LOOKUP(2,1/(C1560:L1560&lt;&gt;""),C1560:L1560)</f>
        <v>Pueraria phaseoloides</v>
      </c>
      <c r="N1560" s="207" t="s">
        <v>22908</v>
      </c>
      <c r="O1560" s="207"/>
      <c r="P1560" s="207"/>
      <c r="Q1560" s="207"/>
      <c r="R1560" s="207"/>
      <c r="S1560" s="207"/>
      <c r="T1560" s="207"/>
      <c r="U1560" s="207" t="s">
        <v>4289</v>
      </c>
      <c r="V1560" s="204" t="s">
        <v>22906</v>
      </c>
      <c r="W1560" s="207"/>
      <c r="X1560" s="207"/>
      <c r="Y1560" s="207"/>
      <c r="Z1560" s="207"/>
      <c r="AA1560" s="204" t="s">
        <v>4291</v>
      </c>
      <c r="AB1560" s="211" t="s">
        <v>22909</v>
      </c>
      <c r="AC1560" s="210" t="s">
        <v>4169</v>
      </c>
      <c r="AD1560" s="210" t="s">
        <v>18766</v>
      </c>
      <c r="AE1560" s="210"/>
      <c r="AF1560" s="210" t="s">
        <v>18767</v>
      </c>
      <c r="AG1560" t="str">
        <f>IFERROR(IF(COUNTIF(C1560:L1560,"Feed Ingredient")&gt;0,INDEX(ani_diet!T:T,MATCH(M1560,ani_diet!D:D,0)),""),"")</f>
        <v>Pterocarpus lucens</v>
      </c>
      <c r="AH1560" s="60" t="str">
        <f>IF(IFERROR(IF(MATCH("Feed Ingredient", AOM[[#This Row],[L1]:[L10]],0)&gt;0, TRUE, FALSE), FALSE)=TRUE,IFERROR(VLOOKUP(M1560, ani_diet!C:C, 1, FALSE), "No Match"),FALSE)</f>
        <v>Pueraria phaseoloides</v>
      </c>
      <c r="AI1560" t="s">
        <v>3539</v>
      </c>
      <c r="AL1560" t="str">
        <f>IFERROR(IF(COUNTIF(C1560:L1560,"Feed Ingredient")&gt;0,INDEX(ani_diet!T:T,MATCH(M1560,ani_diet!D:D,0)),""),"")</f>
        <v>Pterocarpus lucens</v>
      </c>
    </row>
    <row r="1561" spans="1:38">
      <c r="A1561" t="str">
        <f>_xlfn.TEXTJOIN("/",TRUE,AOM[[#This Row],[L1]:[L10]])</f>
        <v>Management/Livestock Management/Feed Characteristic/Feed Composition/Feed Ingredient/Forage Plants/Legume Forages/Spermacoce stachydea</v>
      </c>
      <c r="B1561" s="207" t="s">
        <v>22910</v>
      </c>
      <c r="C1561" s="207" t="s">
        <v>17896</v>
      </c>
      <c r="D1561" s="207" t="s">
        <v>17898</v>
      </c>
      <c r="E1561" s="207" t="s">
        <v>17908</v>
      </c>
      <c r="F1561" s="207" t="s">
        <v>18308</v>
      </c>
      <c r="G1561" s="207" t="s">
        <v>18309</v>
      </c>
      <c r="H1561" s="207" t="s">
        <v>20736</v>
      </c>
      <c r="I1561" s="207" t="s">
        <v>22677</v>
      </c>
      <c r="J1561" s="207" t="s">
        <v>22911</v>
      </c>
      <c r="K1561" s="207"/>
      <c r="L1561" s="207"/>
      <c r="M1561" t="str" cm="1">
        <f t="array" ref="M1561">LOOKUP(2,1/(C1561:L1561&lt;&gt;""),C1561:L1561)</f>
        <v>Spermacoce stachydea</v>
      </c>
      <c r="N1561" s="207"/>
      <c r="O1561" s="207"/>
      <c r="P1561" s="207"/>
      <c r="Q1561" s="207"/>
      <c r="R1561" s="207"/>
      <c r="S1561" s="207"/>
      <c r="T1561" s="207"/>
      <c r="U1561" s="207" t="s">
        <v>22911</v>
      </c>
      <c r="V1561" s="204" t="s">
        <v>328</v>
      </c>
      <c r="W1561" s="207"/>
      <c r="X1561" s="207"/>
      <c r="Y1561" s="207"/>
      <c r="Z1561" s="207"/>
      <c r="AA1561" s="209" t="s">
        <v>22912</v>
      </c>
      <c r="AB1561" s="209" t="s">
        <v>4169</v>
      </c>
      <c r="AC1561" s="210" t="s">
        <v>4169</v>
      </c>
      <c r="AD1561" s="210" t="s">
        <v>18766</v>
      </c>
      <c r="AE1561" s="210"/>
      <c r="AF1561" s="210" t="s">
        <v>18767</v>
      </c>
      <c r="AG1561" t="str">
        <f>IFERROR(IF(COUNTIF(C1561:L1561,"Feed Ingredient")&gt;0,INDEX(ani_diet!T:T,MATCH(M1561,ani_diet!D:D,0)),""),"")</f>
        <v>Glycine max</v>
      </c>
      <c r="AH1561" s="60" t="str">
        <f>IF(IFERROR(IF(MATCH("Feed Ingredient", AOM[[#This Row],[L1]:[L10]],0)&gt;0, TRUE, FALSE), FALSE)=TRUE,IFERROR(VLOOKUP(M1561, ani_diet!C:C, 1, FALSE), "No Match"),FALSE)</f>
        <v>Spermacoce stachydea</v>
      </c>
      <c r="AI1561" t="s">
        <v>3539</v>
      </c>
      <c r="AL1561" t="str">
        <f>IFERROR(IF(COUNTIF(C1561:L1561,"Feed Ingredient")&gt;0,INDEX(ani_diet!T:T,MATCH(M1561,ani_diet!D:D,0)),""),"")</f>
        <v>Glycine max</v>
      </c>
    </row>
    <row r="1562" spans="1:38">
      <c r="A1562" t="str">
        <f>_xlfn.TEXTJOIN("/",TRUE,AOM[[#This Row],[L1]:[L10]])</f>
        <v>Management/Livestock Management/Feed Characteristic/Feed Composition/Feed Ingredient/Forage Plants/Legume Forages/Stylosanthes guianensis/Stylosanthes guianensis Dried</v>
      </c>
      <c r="B1562" s="207" t="s">
        <v>22913</v>
      </c>
      <c r="C1562" s="207" t="s">
        <v>17896</v>
      </c>
      <c r="D1562" s="207" t="s">
        <v>17898</v>
      </c>
      <c r="E1562" s="207" t="s">
        <v>17908</v>
      </c>
      <c r="F1562" s="207" t="s">
        <v>18308</v>
      </c>
      <c r="G1562" s="207" t="s">
        <v>18309</v>
      </c>
      <c r="H1562" s="207" t="s">
        <v>20736</v>
      </c>
      <c r="I1562" s="207" t="s">
        <v>22677</v>
      </c>
      <c r="J1562" s="207" t="s">
        <v>4336</v>
      </c>
      <c r="K1562" s="207" t="s">
        <v>22914</v>
      </c>
      <c r="L1562" s="207"/>
      <c r="M1562" t="str" cm="1">
        <f t="array" ref="M1562">LOOKUP(2,1/(C1562:L1562&lt;&gt;""),C1562:L1562)</f>
        <v>Stylosanthes guianensis Dried</v>
      </c>
      <c r="N1562" s="207" t="s">
        <v>22915</v>
      </c>
      <c r="O1562" s="207"/>
      <c r="P1562" s="207"/>
      <c r="Q1562" s="207"/>
      <c r="R1562" s="207"/>
      <c r="S1562" s="207"/>
      <c r="T1562" s="207"/>
      <c r="U1562" s="207" t="s">
        <v>4336</v>
      </c>
      <c r="V1562" s="204" t="s">
        <v>22916</v>
      </c>
      <c r="W1562" s="207"/>
      <c r="X1562" s="207"/>
      <c r="Y1562" s="207"/>
      <c r="Z1562" s="207"/>
      <c r="AA1562" s="204" t="s">
        <v>4339</v>
      </c>
      <c r="AB1562" s="211" t="s">
        <v>22917</v>
      </c>
      <c r="AC1562" s="210" t="s">
        <v>4169</v>
      </c>
      <c r="AD1562" s="210" t="s">
        <v>18766</v>
      </c>
      <c r="AE1562" s="210"/>
      <c r="AF1562" s="210" t="s">
        <v>18767</v>
      </c>
      <c r="AG1562" t="str">
        <f>IFERROR(IF(COUNTIF(C1562:L1562,"Feed Ingredient")&gt;0,INDEX(ani_diet!T:T,MATCH(M1562,ani_diet!D:D,0)),""),"")</f>
        <v>Stipa tenacissima</v>
      </c>
      <c r="AH1562" s="60" t="str">
        <f>IF(IFERROR(IF(MATCH("Feed Ingredient", AOM[[#This Row],[L1]:[L10]],0)&gt;0, TRUE, FALSE), FALSE)=TRUE,IFERROR(VLOOKUP(M1562, ani_diet!C:C, 1, FALSE), "No Match"),FALSE)</f>
        <v>No Match</v>
      </c>
      <c r="AI1562" t="s">
        <v>3539</v>
      </c>
      <c r="AL1562" t="str">
        <f>IFERROR(IF(COUNTIF(C1562:L1562,"Feed Ingredient")&gt;0,INDEX(ani_diet!T:T,MATCH(M1562,ani_diet!D:D,0)),""),"")</f>
        <v>Stipa tenacissima</v>
      </c>
    </row>
    <row r="1563" spans="1:38">
      <c r="A1563" t="str">
        <f>_xlfn.TEXTJOIN("/",TRUE,AOM[[#This Row],[L1]:[L10]])</f>
        <v>Management/Livestock Management/Feed Characteristic/Feed Composition/Feed Ingredient/Forage Plants/Legume Forages/Stylosanthes guianensis/Stylosanthes guianensis Dried Ground</v>
      </c>
      <c r="B1563" s="207" t="s">
        <v>22918</v>
      </c>
      <c r="C1563" s="207" t="s">
        <v>17896</v>
      </c>
      <c r="D1563" s="207" t="s">
        <v>17898</v>
      </c>
      <c r="E1563" s="207" t="s">
        <v>17908</v>
      </c>
      <c r="F1563" s="207" t="s">
        <v>18308</v>
      </c>
      <c r="G1563" s="207" t="s">
        <v>18309</v>
      </c>
      <c r="H1563" s="207" t="s">
        <v>20736</v>
      </c>
      <c r="I1563" s="207" t="s">
        <v>22677</v>
      </c>
      <c r="J1563" s="207" t="s">
        <v>4336</v>
      </c>
      <c r="K1563" s="207" t="s">
        <v>22919</v>
      </c>
      <c r="L1563" s="207"/>
      <c r="M1563" t="str" cm="1">
        <f t="array" ref="M1563">LOOKUP(2,1/(C1563:L1563&lt;&gt;""),C1563:L1563)</f>
        <v>Stylosanthes guianensis Dried Ground</v>
      </c>
      <c r="N1563" s="207" t="s">
        <v>22920</v>
      </c>
      <c r="O1563" s="207"/>
      <c r="P1563" s="207"/>
      <c r="Q1563" s="207"/>
      <c r="R1563" s="207"/>
      <c r="S1563" s="207"/>
      <c r="T1563" s="207"/>
      <c r="U1563" s="207" t="s">
        <v>4336</v>
      </c>
      <c r="V1563" s="204" t="s">
        <v>22916</v>
      </c>
      <c r="W1563" s="207"/>
      <c r="X1563" s="207"/>
      <c r="Y1563" s="207"/>
      <c r="Z1563" s="207"/>
      <c r="AA1563" s="204" t="s">
        <v>4339</v>
      </c>
      <c r="AB1563" s="209" t="s">
        <v>4169</v>
      </c>
      <c r="AC1563" s="210" t="s">
        <v>4169</v>
      </c>
      <c r="AD1563" s="210" t="s">
        <v>18766</v>
      </c>
      <c r="AE1563" s="210"/>
      <c r="AF1563" s="210" t="s">
        <v>18767</v>
      </c>
      <c r="AG1563" t="str">
        <f>IFERROR(IF(COUNTIF(C1563:L1563,"Feed Ingredient")&gt;0,INDEX(ani_diet!T:T,MATCH(M1563,ani_diet!D:D,0)),""),"")</f>
        <v>Stylosanthes guianensis</v>
      </c>
      <c r="AH1563" s="60" t="str">
        <f>IF(IFERROR(IF(MATCH("Feed Ingredient", AOM[[#This Row],[L1]:[L10]],0)&gt;0, TRUE, FALSE), FALSE)=TRUE,IFERROR(VLOOKUP(M1563, ani_diet!C:C, 1, FALSE), "No Match"),FALSE)</f>
        <v>No Match</v>
      </c>
      <c r="AI1563" t="s">
        <v>22921</v>
      </c>
      <c r="AL1563" t="str">
        <f>IFERROR(IF(COUNTIF(C1563:L1563,"Feed Ingredient")&gt;0,INDEX(ani_diet!T:T,MATCH(M1563,ani_diet!D:D,0)),""),"")</f>
        <v>Stylosanthes guianensis</v>
      </c>
    </row>
    <row r="1564" spans="1:38">
      <c r="A1564" t="str">
        <f>_xlfn.TEXTJOIN("/",TRUE,AOM[[#This Row],[L1]:[L10]])</f>
        <v>Management/Livestock Management/Feed Characteristic/Feed Composition/Feed Ingredient/Forage Plants/Legume Forages/Stylosanthes guianensis/Stylosanthes guianensis Leaves</v>
      </c>
      <c r="B1564" s="207" t="s">
        <v>22922</v>
      </c>
      <c r="C1564" s="207" t="s">
        <v>17896</v>
      </c>
      <c r="D1564" s="207" t="s">
        <v>17898</v>
      </c>
      <c r="E1564" s="207" t="s">
        <v>17908</v>
      </c>
      <c r="F1564" s="207" t="s">
        <v>18308</v>
      </c>
      <c r="G1564" s="207" t="s">
        <v>18309</v>
      </c>
      <c r="H1564" s="207" t="s">
        <v>20736</v>
      </c>
      <c r="I1564" s="207" t="s">
        <v>22677</v>
      </c>
      <c r="J1564" s="207" t="s">
        <v>4336</v>
      </c>
      <c r="K1564" s="207" t="s">
        <v>22923</v>
      </c>
      <c r="L1564" s="207"/>
      <c r="M1564" t="str" cm="1">
        <f t="array" ref="M1564">LOOKUP(2,1/(C1564:L1564&lt;&gt;""),C1564:L1564)</f>
        <v>Stylosanthes guianensis Leaves</v>
      </c>
      <c r="N1564" s="207"/>
      <c r="O1564" s="207"/>
      <c r="P1564" s="207"/>
      <c r="Q1564" s="207"/>
      <c r="R1564" s="207"/>
      <c r="S1564" s="207"/>
      <c r="T1564" s="207"/>
      <c r="U1564" s="207" t="s">
        <v>4336</v>
      </c>
      <c r="V1564" s="204" t="s">
        <v>22916</v>
      </c>
      <c r="W1564" s="207"/>
      <c r="X1564" s="207"/>
      <c r="Y1564" s="207"/>
      <c r="Z1564" s="207"/>
      <c r="AA1564" s="204" t="s">
        <v>4339</v>
      </c>
      <c r="AB1564" s="211" t="s">
        <v>22924</v>
      </c>
      <c r="AC1564" s="210" t="s">
        <v>4169</v>
      </c>
      <c r="AD1564" s="210" t="s">
        <v>18766</v>
      </c>
      <c r="AE1564" s="210"/>
      <c r="AF1564" s="210" t="s">
        <v>18767</v>
      </c>
      <c r="AG1564" t="str">
        <f>IFERROR(IF(COUNTIF(C1564:L1564,"Feed Ingredient")&gt;0,INDEX(ani_diet!T:T,MATCH(M1564,ani_diet!D:D,0)),""),"")</f>
        <v>Stylosanthes guianensis Leaves</v>
      </c>
      <c r="AH1564" s="60" t="str">
        <f>IF(IFERROR(IF(MATCH("Feed Ingredient", AOM[[#This Row],[L1]:[L10]],0)&gt;0, TRUE, FALSE), FALSE)=TRUE,IFERROR(VLOOKUP(M1564, ani_diet!C:C, 1, FALSE), "No Match"),FALSE)</f>
        <v>Stylosanthes guianensis Leaves</v>
      </c>
      <c r="AI1564" t="s">
        <v>22921</v>
      </c>
      <c r="AL1564" t="str">
        <f>IFERROR(IF(COUNTIF(C1564:L1564,"Feed Ingredient")&gt;0,INDEX(ani_diet!T:T,MATCH(M1564,ani_diet!D:D,0)),""),"")</f>
        <v>Stylosanthes guianensis Leaves</v>
      </c>
    </row>
    <row r="1565" spans="1:38">
      <c r="A1565" t="str">
        <f>_xlfn.TEXTJOIN("/",TRUE,AOM[[#This Row],[L1]:[L10]])</f>
        <v>Management/Livestock Management/Feed Characteristic/Feed Composition/Feed Ingredient/Forage Plants/Legume Forages/Stylosanthes guianensis</v>
      </c>
      <c r="B1565" s="207" t="s">
        <v>22925</v>
      </c>
      <c r="C1565" s="207" t="s">
        <v>17896</v>
      </c>
      <c r="D1565" s="207" t="s">
        <v>17898</v>
      </c>
      <c r="E1565" s="207" t="s">
        <v>17908</v>
      </c>
      <c r="F1565" s="207" t="s">
        <v>18308</v>
      </c>
      <c r="G1565" s="207" t="s">
        <v>18309</v>
      </c>
      <c r="H1565" s="207" t="s">
        <v>20736</v>
      </c>
      <c r="I1565" s="207" t="s">
        <v>22677</v>
      </c>
      <c r="J1565" s="207" t="s">
        <v>4336</v>
      </c>
      <c r="K1565" s="207"/>
      <c r="L1565" s="207"/>
      <c r="M1565" t="str" cm="1">
        <f t="array" ref="M1565">LOOKUP(2,1/(C1565:L1565&lt;&gt;""),C1565:L1565)</f>
        <v>Stylosanthes guianensis</v>
      </c>
      <c r="N1565" s="207"/>
      <c r="O1565" s="207"/>
      <c r="P1565" s="207"/>
      <c r="Q1565" s="207"/>
      <c r="R1565" s="207"/>
      <c r="S1565" s="207"/>
      <c r="T1565" s="207"/>
      <c r="U1565" s="207" t="s">
        <v>4336</v>
      </c>
      <c r="V1565" s="204" t="s">
        <v>22916</v>
      </c>
      <c r="W1565" s="207"/>
      <c r="X1565" s="207"/>
      <c r="Y1565" s="207"/>
      <c r="Z1565" s="207"/>
      <c r="AA1565" s="204" t="s">
        <v>4339</v>
      </c>
      <c r="AB1565" s="211" t="s">
        <v>22917</v>
      </c>
      <c r="AC1565" s="210" t="s">
        <v>4169</v>
      </c>
      <c r="AD1565" s="210" t="s">
        <v>18766</v>
      </c>
      <c r="AE1565" s="210"/>
      <c r="AF1565" s="210" t="s">
        <v>18767</v>
      </c>
      <c r="AG1565" t="str">
        <f>IFERROR(IF(COUNTIF(C1565:L1565,"Feed Ingredient")&gt;0,INDEX(ani_diet!T:T,MATCH(M1565,ani_diet!D:D,0)),""),"")</f>
        <v>Stipa tenacissima</v>
      </c>
      <c r="AH1565" s="60" t="str">
        <f>IF(IFERROR(IF(MATCH("Feed Ingredient", AOM[[#This Row],[L1]:[L10]],0)&gt;0, TRUE, FALSE), FALSE)=TRUE,IFERROR(VLOOKUP(M1565, ani_diet!C:C, 1, FALSE), "No Match"),FALSE)</f>
        <v>Stylosanthes guianensis</v>
      </c>
      <c r="AI1565" t="s">
        <v>22921</v>
      </c>
      <c r="AL1565" t="str">
        <f>IFERROR(IF(COUNTIF(C1565:L1565,"Feed Ingredient")&gt;0,INDEX(ani_diet!T:T,MATCH(M1565,ani_diet!D:D,0)),""),"")</f>
        <v>Stipa tenacissima</v>
      </c>
    </row>
    <row r="1566" spans="1:38">
      <c r="A1566" t="str">
        <f>_xlfn.TEXTJOIN("/",TRUE,AOM[[#This Row],[L1]:[L10]])</f>
        <v>Management/Livestock Management/Feed Characteristic/Feed Composition/Feed Ingredient/Forage Plants/Legume Forages/Stylosanthes hamata/Stylosanthes hamata Cake Ground Roasted</v>
      </c>
      <c r="B1566" s="207" t="s">
        <v>22926</v>
      </c>
      <c r="C1566" s="207" t="s">
        <v>17896</v>
      </c>
      <c r="D1566" s="207" t="s">
        <v>17898</v>
      </c>
      <c r="E1566" s="207" t="s">
        <v>17908</v>
      </c>
      <c r="F1566" s="207" t="s">
        <v>18308</v>
      </c>
      <c r="G1566" s="207" t="s">
        <v>18309</v>
      </c>
      <c r="H1566" s="207" t="s">
        <v>20736</v>
      </c>
      <c r="I1566" s="207" t="s">
        <v>22677</v>
      </c>
      <c r="J1566" s="207" t="s">
        <v>4341</v>
      </c>
      <c r="K1566" s="207" t="s">
        <v>22927</v>
      </c>
      <c r="L1566" s="207"/>
      <c r="M1566" t="str" cm="1">
        <f t="array" ref="M1566">LOOKUP(2,1/(C1566:L1566&lt;&gt;""),C1566:L1566)</f>
        <v>Stylosanthes hamata Cake Ground Roasted</v>
      </c>
      <c r="N1566" s="207" t="s">
        <v>22928</v>
      </c>
      <c r="O1566" s="207"/>
      <c r="P1566" s="207"/>
      <c r="Q1566" s="207"/>
      <c r="R1566" s="207"/>
      <c r="S1566" s="207"/>
      <c r="T1566" s="207"/>
      <c r="U1566" s="207" t="s">
        <v>4341</v>
      </c>
      <c r="V1566" s="204" t="s">
        <v>22929</v>
      </c>
      <c r="W1566" s="207"/>
      <c r="X1566" s="207"/>
      <c r="Y1566" s="207"/>
      <c r="Z1566" s="207"/>
      <c r="AA1566" s="204" t="s">
        <v>4343</v>
      </c>
      <c r="AB1566" s="209" t="s">
        <v>4169</v>
      </c>
      <c r="AC1566" s="210" t="s">
        <v>4169</v>
      </c>
      <c r="AD1566" s="210">
        <v>2191</v>
      </c>
      <c r="AE1566" s="210"/>
      <c r="AF1566" s="210" t="s">
        <v>19516</v>
      </c>
      <c r="AG1566" t="str">
        <f>IFERROR(IF(COUNTIF(C1566:L1566,"Feed Ingredient")&gt;0,INDEX(ani_diet!T:T,MATCH(M1566,ani_diet!D:D,0)),""),"")</f>
        <v>Stylosanthes guianensis Cake</v>
      </c>
      <c r="AH1566" s="60" t="str">
        <f>IF(IFERROR(IF(MATCH("Feed Ingredient", AOM[[#This Row],[L1]:[L10]],0)&gt;0, TRUE, FALSE), FALSE)=TRUE,IFERROR(VLOOKUP(M1566, ani_diet!C:C, 1, FALSE), "No Match"),FALSE)</f>
        <v>No Match</v>
      </c>
      <c r="AI1566" t="s">
        <v>3539</v>
      </c>
      <c r="AL1566" t="str">
        <f>IFERROR(IF(COUNTIF(C1566:L1566,"Feed Ingredient")&gt;0,INDEX(ani_diet!T:T,MATCH(M1566,ani_diet!D:D,0)),""),"")</f>
        <v>Stylosanthes guianensis Cake</v>
      </c>
    </row>
    <row r="1567" spans="1:38">
      <c r="A1567" t="str">
        <f>_xlfn.TEXTJOIN("/",TRUE,AOM[[#This Row],[L1]:[L10]])</f>
        <v>Management/Livestock Management/Feed Characteristic/Feed Composition/Feed Ingredient/Forage Plants/Legume Forages/Stylosanthes hamata</v>
      </c>
      <c r="B1567" s="207" t="s">
        <v>22930</v>
      </c>
      <c r="C1567" s="207" t="s">
        <v>17896</v>
      </c>
      <c r="D1567" s="207" t="s">
        <v>17898</v>
      </c>
      <c r="E1567" s="207" t="s">
        <v>17908</v>
      </c>
      <c r="F1567" s="207" t="s">
        <v>18308</v>
      </c>
      <c r="G1567" s="207" t="s">
        <v>18309</v>
      </c>
      <c r="H1567" s="207" t="s">
        <v>20736</v>
      </c>
      <c r="I1567" s="207" t="s">
        <v>22677</v>
      </c>
      <c r="J1567" s="207" t="s">
        <v>4341</v>
      </c>
      <c r="K1567" s="207"/>
      <c r="L1567" s="207"/>
      <c r="M1567" t="str" cm="1">
        <f t="array" ref="M1567">LOOKUP(2,1/(C1567:L1567&lt;&gt;""),C1567:L1567)</f>
        <v>Stylosanthes hamata</v>
      </c>
      <c r="N1567" s="207" t="s">
        <v>22931</v>
      </c>
      <c r="O1567" s="207"/>
      <c r="P1567" s="207"/>
      <c r="Q1567" s="207"/>
      <c r="R1567" s="207"/>
      <c r="S1567" s="207"/>
      <c r="T1567" s="207"/>
      <c r="U1567" s="207" t="s">
        <v>4341</v>
      </c>
      <c r="V1567" s="204" t="s">
        <v>22929</v>
      </c>
      <c r="W1567" s="207"/>
      <c r="X1567" s="207"/>
      <c r="Y1567" s="207"/>
      <c r="Z1567" s="207"/>
      <c r="AA1567" s="204" t="s">
        <v>4343</v>
      </c>
      <c r="AB1567" s="211" t="s">
        <v>22932</v>
      </c>
      <c r="AC1567" s="210" t="s">
        <v>4169</v>
      </c>
      <c r="AD1567" s="210" t="s">
        <v>18766</v>
      </c>
      <c r="AE1567" s="210"/>
      <c r="AF1567" s="210" t="s">
        <v>18767</v>
      </c>
      <c r="AG1567" t="str">
        <f>IFERROR(IF(COUNTIF(C1567:L1567,"Feed Ingredient")&gt;0,INDEX(ani_diet!T:T,MATCH(M1567,ani_diet!D:D,0)),""),"")</f>
        <v>Stylosanthes guianensis</v>
      </c>
      <c r="AH1567" s="60" t="str">
        <f>IF(IFERROR(IF(MATCH("Feed Ingredient", AOM[[#This Row],[L1]:[L10]],0)&gt;0, TRUE, FALSE), FALSE)=TRUE,IFERROR(VLOOKUP(M1567, ani_diet!C:C, 1, FALSE), "No Match"),FALSE)</f>
        <v>Stylosanthes hamata</v>
      </c>
      <c r="AI1567" t="s">
        <v>22933</v>
      </c>
      <c r="AL1567" t="str">
        <f>IFERROR(IF(COUNTIF(C1567:L1567,"Feed Ingredient")&gt;0,INDEX(ani_diet!T:T,MATCH(M1567,ani_diet!D:D,0)),""),"")</f>
        <v>Stylosanthes guianensis</v>
      </c>
    </row>
    <row r="1568" spans="1:38">
      <c r="A1568" t="str">
        <f>_xlfn.TEXTJOIN("/",TRUE,AOM[[#This Row],[L1]:[L10]])</f>
        <v>Management/Livestock Management/Feed Characteristic/Feed Composition/Feed Ingredient/Forage Plants/Legume Forages/Stylosanthes scabra/Stylosanthes scabra Dried</v>
      </c>
      <c r="B1568" s="207" t="s">
        <v>22934</v>
      </c>
      <c r="C1568" s="207" t="s">
        <v>17896</v>
      </c>
      <c r="D1568" s="207" t="s">
        <v>17898</v>
      </c>
      <c r="E1568" s="207" t="s">
        <v>17908</v>
      </c>
      <c r="F1568" s="207" t="s">
        <v>18308</v>
      </c>
      <c r="G1568" s="207" t="s">
        <v>18309</v>
      </c>
      <c r="H1568" s="207" t="s">
        <v>20736</v>
      </c>
      <c r="I1568" s="207" t="s">
        <v>22677</v>
      </c>
      <c r="J1568" s="207" t="s">
        <v>22935</v>
      </c>
      <c r="K1568" s="207" t="s">
        <v>22936</v>
      </c>
      <c r="L1568" s="207"/>
      <c r="M1568" t="str" cm="1">
        <f t="array" ref="M1568">LOOKUP(2,1/(C1568:L1568&lt;&gt;""),C1568:L1568)</f>
        <v>Stylosanthes scabra Dried</v>
      </c>
      <c r="N1568" s="207" t="s">
        <v>22937</v>
      </c>
      <c r="O1568" s="207"/>
      <c r="P1568" s="207"/>
      <c r="Q1568" s="207"/>
      <c r="R1568" s="207"/>
      <c r="S1568" s="207"/>
      <c r="T1568" s="207"/>
      <c r="U1568" s="207" t="s">
        <v>22935</v>
      </c>
      <c r="V1568" s="204" t="s">
        <v>22938</v>
      </c>
      <c r="W1568" s="207"/>
      <c r="X1568" s="207"/>
      <c r="Y1568" s="207"/>
      <c r="Z1568" s="207"/>
      <c r="AA1568" s="209" t="s">
        <v>22939</v>
      </c>
      <c r="AB1568" s="209" t="s">
        <v>4169</v>
      </c>
      <c r="AC1568" s="210" t="s">
        <v>4169</v>
      </c>
      <c r="AD1568" s="210" t="s">
        <v>18766</v>
      </c>
      <c r="AE1568" s="210"/>
      <c r="AF1568" s="210" t="s">
        <v>18767</v>
      </c>
      <c r="AG1568" t="str">
        <f>IFERROR(IF(COUNTIF(C1568:L1568,"Feed Ingredient")&gt;0,INDEX(ani_diet!T:T,MATCH(M1568,ani_diet!D:D,0)),""),"")</f>
        <v>Stylosanthes hamata</v>
      </c>
      <c r="AH1568" s="60" t="str">
        <f>IF(IFERROR(IF(MATCH("Feed Ingredient", AOM[[#This Row],[L1]:[L10]],0)&gt;0, TRUE, FALSE), FALSE)=TRUE,IFERROR(VLOOKUP(M1568, ani_diet!C:C, 1, FALSE), "No Match"),FALSE)</f>
        <v>No Match</v>
      </c>
      <c r="AI1568" t="s">
        <v>3539</v>
      </c>
      <c r="AL1568" t="str">
        <f>IFERROR(IF(COUNTIF(C1568:L1568,"Feed Ingredient")&gt;0,INDEX(ani_diet!T:T,MATCH(M1568,ani_diet!D:D,0)),""),"")</f>
        <v>Stylosanthes hamata</v>
      </c>
    </row>
    <row r="1569" spans="1:38">
      <c r="A1569" t="str">
        <f>_xlfn.TEXTJOIN("/",TRUE,AOM[[#This Row],[L1]:[L10]])</f>
        <v>Management/Livestock Management/Feed Characteristic/Feed Composition/Feed Ingredient/Forage Plants/Legume Forages/Stylosanthes scabra</v>
      </c>
      <c r="B1569" s="207" t="s">
        <v>22940</v>
      </c>
      <c r="C1569" s="207" t="s">
        <v>17896</v>
      </c>
      <c r="D1569" s="207" t="s">
        <v>17898</v>
      </c>
      <c r="E1569" s="207" t="s">
        <v>17908</v>
      </c>
      <c r="F1569" s="207" t="s">
        <v>18308</v>
      </c>
      <c r="G1569" s="207" t="s">
        <v>18309</v>
      </c>
      <c r="H1569" s="207" t="s">
        <v>20736</v>
      </c>
      <c r="I1569" s="207" t="s">
        <v>22677</v>
      </c>
      <c r="J1569" s="207" t="s">
        <v>22935</v>
      </c>
      <c r="K1569" s="207"/>
      <c r="L1569" s="207"/>
      <c r="M1569" t="str" cm="1">
        <f t="array" ref="M1569">LOOKUP(2,1/(C1569:L1569&lt;&gt;""),C1569:L1569)</f>
        <v>Stylosanthes scabra</v>
      </c>
      <c r="N1569" s="207"/>
      <c r="O1569" s="207"/>
      <c r="P1569" s="207"/>
      <c r="Q1569" s="207"/>
      <c r="R1569" s="207"/>
      <c r="S1569" s="207"/>
      <c r="T1569" s="207"/>
      <c r="U1569" s="207" t="s">
        <v>22935</v>
      </c>
      <c r="V1569" s="204" t="s">
        <v>22938</v>
      </c>
      <c r="W1569" s="207"/>
      <c r="X1569" s="207"/>
      <c r="Y1569" s="207"/>
      <c r="Z1569" s="207"/>
      <c r="AA1569" s="209" t="s">
        <v>22939</v>
      </c>
      <c r="AB1569" s="209" t="s">
        <v>4169</v>
      </c>
      <c r="AC1569" s="210" t="s">
        <v>4169</v>
      </c>
      <c r="AD1569" s="210" t="s">
        <v>18766</v>
      </c>
      <c r="AE1569" s="210"/>
      <c r="AF1569" s="210" t="s">
        <v>18767</v>
      </c>
      <c r="AG1569" t="str">
        <f>IFERROR(IF(COUNTIF(C1569:L1569,"Feed Ingredient")&gt;0,INDEX(ani_diet!T:T,MATCH(M1569,ani_diet!D:D,0)),""),"")</f>
        <v>Stylosanthes hamata</v>
      </c>
      <c r="AH1569" s="60" t="str">
        <f>IF(IFERROR(IF(MATCH("Feed Ingredient", AOM[[#This Row],[L1]:[L10]],0)&gt;0, TRUE, FALSE), FALSE)=TRUE,IFERROR(VLOOKUP(M1569, ani_diet!C:C, 1, FALSE), "No Match"),FALSE)</f>
        <v>Stylosanthes scabra</v>
      </c>
      <c r="AI1569" t="s">
        <v>22941</v>
      </c>
      <c r="AL1569" t="str">
        <f>IFERROR(IF(COUNTIF(C1569:L1569,"Feed Ingredient")&gt;0,INDEX(ani_diet!T:T,MATCH(M1569,ani_diet!D:D,0)),""),"")</f>
        <v>Stylosanthes hamata</v>
      </c>
    </row>
    <row r="1570" spans="1:38">
      <c r="A1570" t="str">
        <f>_xlfn.TEXTJOIN("/",TRUE,AOM[[#This Row],[L1]:[L10]])</f>
        <v>Management/Livestock Management/Feed Characteristic/Feed Composition/Feed Ingredient/Forage Plants/Legume Forages/Tamarind/Tamarind Leaves</v>
      </c>
      <c r="B1570" s="207" t="s">
        <v>22942</v>
      </c>
      <c r="C1570" s="207" t="s">
        <v>17896</v>
      </c>
      <c r="D1570" s="207" t="s">
        <v>17898</v>
      </c>
      <c r="E1570" s="207" t="s">
        <v>17908</v>
      </c>
      <c r="F1570" s="207" t="s">
        <v>18308</v>
      </c>
      <c r="G1570" s="207" t="s">
        <v>18309</v>
      </c>
      <c r="H1570" s="207" t="s">
        <v>20736</v>
      </c>
      <c r="I1570" s="207" t="s">
        <v>22677</v>
      </c>
      <c r="J1570" s="207" t="s">
        <v>4702</v>
      </c>
      <c r="K1570" s="207" t="s">
        <v>22943</v>
      </c>
      <c r="L1570" s="207"/>
      <c r="M1570" t="str" cm="1">
        <f t="array" ref="M1570">LOOKUP(2,1/(C1570:L1570&lt;&gt;""),C1570:L1570)</f>
        <v>Tamarind Leaves</v>
      </c>
      <c r="N1570" s="207"/>
      <c r="O1570" s="207"/>
      <c r="P1570" s="207"/>
      <c r="Q1570" s="207"/>
      <c r="R1570" s="207"/>
      <c r="S1570" s="207"/>
      <c r="T1570" s="207"/>
      <c r="U1570" s="207" t="s">
        <v>4704</v>
      </c>
      <c r="V1570" s="204" t="s">
        <v>20496</v>
      </c>
      <c r="W1570" s="207"/>
      <c r="X1570" s="207"/>
      <c r="Y1570" s="207"/>
      <c r="Z1570" s="207"/>
      <c r="AA1570" s="209" t="s">
        <v>4705</v>
      </c>
      <c r="AB1570" s="211" t="s">
        <v>22944</v>
      </c>
      <c r="AC1570" s="210" t="s">
        <v>4169</v>
      </c>
      <c r="AD1570" s="210" t="s">
        <v>18766</v>
      </c>
      <c r="AE1570" s="210"/>
      <c r="AF1570" s="210" t="s">
        <v>18767</v>
      </c>
      <c r="AG1570" t="str">
        <f>IFERROR(IF(COUNTIF(C1570:L1570,"Feed Ingredient")&gt;0,INDEX(ani_diet!T:T,MATCH(M1570,ani_diet!D:D,0)),""),"")</f>
        <v>Talinum fruticosum Leaves</v>
      </c>
      <c r="AH1570" s="60" t="str">
        <f>IF(IFERROR(IF(MATCH("Feed Ingredient", AOM[[#This Row],[L1]:[L10]],0)&gt;0, TRUE, FALSE), FALSE)=TRUE,IFERROR(VLOOKUP(M1570, ani_diet!C:C, 1, FALSE), "No Match"),FALSE)</f>
        <v>Tamarind Leaves</v>
      </c>
      <c r="AI1570" t="s">
        <v>3539</v>
      </c>
      <c r="AL1570" t="str">
        <f>IFERROR(IF(COUNTIF(C1570:L1570,"Feed Ingredient")&gt;0,INDEX(ani_diet!T:T,MATCH(M1570,ani_diet!D:D,0)),""),"")</f>
        <v>Talinum fruticosum Leaves</v>
      </c>
    </row>
    <row r="1571" spans="1:38">
      <c r="A1571" t="str">
        <f>_xlfn.TEXTJOIN("/",TRUE,AOM[[#This Row],[L1]:[L10]])</f>
        <v>Management/Livestock Management/Feed Characteristic/Feed Composition/Feed Ingredient/Forage Plants/Legume Forages/Tephrosia bracteolata</v>
      </c>
      <c r="B1571" s="207" t="s">
        <v>22945</v>
      </c>
      <c r="C1571" s="207" t="s">
        <v>17896</v>
      </c>
      <c r="D1571" s="207" t="s">
        <v>17898</v>
      </c>
      <c r="E1571" s="207" t="s">
        <v>17908</v>
      </c>
      <c r="F1571" s="207" t="s">
        <v>18308</v>
      </c>
      <c r="G1571" s="207" t="s">
        <v>18309</v>
      </c>
      <c r="H1571" s="207" t="s">
        <v>20736</v>
      </c>
      <c r="I1571" s="207" t="s">
        <v>22677</v>
      </c>
      <c r="J1571" s="207" t="s">
        <v>22946</v>
      </c>
      <c r="K1571" s="207"/>
      <c r="L1571" s="207"/>
      <c r="M1571" t="str" cm="1">
        <f t="array" ref="M1571">LOOKUP(2,1/(C1571:L1571&lt;&gt;""),C1571:L1571)</f>
        <v>Tephrosia bracteolata</v>
      </c>
      <c r="N1571" s="207"/>
      <c r="O1571" s="207"/>
      <c r="P1571" s="207"/>
      <c r="Q1571" s="207"/>
      <c r="R1571" s="207"/>
      <c r="S1571" s="207"/>
      <c r="T1571" s="207"/>
      <c r="U1571" s="207" t="s">
        <v>22946</v>
      </c>
      <c r="V1571" s="204" t="s">
        <v>22947</v>
      </c>
      <c r="W1571" s="207"/>
      <c r="X1571" s="207"/>
      <c r="Y1571" s="207"/>
      <c r="Z1571" s="207"/>
      <c r="AA1571" s="209" t="s">
        <v>22948</v>
      </c>
      <c r="AB1571" s="209" t="s">
        <v>4169</v>
      </c>
      <c r="AC1571" s="210" t="s">
        <v>4169</v>
      </c>
      <c r="AD1571" s="210" t="s">
        <v>18766</v>
      </c>
      <c r="AE1571" s="210"/>
      <c r="AF1571" s="210" t="s">
        <v>18767</v>
      </c>
      <c r="AG1571" t="str">
        <f>IFERROR(IF(COUNTIF(C1571:L1571,"Feed Ingredient")&gt;0,INDEX(ani_diet!T:T,MATCH(M1571,ani_diet!D:D,0)),""),"")</f>
        <v>Eragrostis tef</v>
      </c>
      <c r="AH1571" s="60" t="str">
        <f>IF(IFERROR(IF(MATCH("Feed Ingredient", AOM[[#This Row],[L1]:[L10]],0)&gt;0, TRUE, FALSE), FALSE)=TRUE,IFERROR(VLOOKUP(M1571, ani_diet!C:C, 1, FALSE), "No Match"),FALSE)</f>
        <v>Tephrosia bracteolata</v>
      </c>
      <c r="AI1571" t="s">
        <v>20501</v>
      </c>
      <c r="AL1571" t="str">
        <f>IFERROR(IF(COUNTIF(C1571:L1571,"Feed Ingredient")&gt;0,INDEX(ani_diet!T:T,MATCH(M1571,ani_diet!D:D,0)),""),"")</f>
        <v>Eragrostis tef</v>
      </c>
    </row>
    <row r="1572" spans="1:38">
      <c r="A1572" t="s">
        <v>22949</v>
      </c>
      <c r="B1572" s="207" t="s">
        <v>22950</v>
      </c>
      <c r="C1572" s="207" t="s">
        <v>17896</v>
      </c>
      <c r="D1572" s="207" t="s">
        <v>17898</v>
      </c>
      <c r="E1572" s="207" t="s">
        <v>17908</v>
      </c>
      <c r="F1572" s="207" t="s">
        <v>18308</v>
      </c>
      <c r="G1572" s="207" t="s">
        <v>18309</v>
      </c>
      <c r="H1572" s="207" t="s">
        <v>20736</v>
      </c>
      <c r="I1572" s="207" t="s">
        <v>22677</v>
      </c>
      <c r="J1572" s="207" t="s">
        <v>22951</v>
      </c>
      <c r="K1572" s="207" t="s">
        <v>22952</v>
      </c>
      <c r="L1572" s="207"/>
      <c r="M1572" t="str" cm="1">
        <f t="array" ref="M1572">LOOKUP(2,1/(C1572:L1572&lt;&gt;""),C1572:L1572)</f>
        <v>Tephrosia polystachyum Dried</v>
      </c>
      <c r="N1572" s="207"/>
      <c r="O1572" s="207"/>
      <c r="P1572" s="207"/>
      <c r="Q1572" s="207"/>
      <c r="R1572" s="207"/>
      <c r="S1572" s="207"/>
      <c r="T1572" s="207"/>
      <c r="U1572" s="207" t="s">
        <v>22951</v>
      </c>
      <c r="V1572" s="204" t="s">
        <v>328</v>
      </c>
      <c r="W1572" s="207"/>
      <c r="X1572" s="207"/>
      <c r="Y1572" s="207"/>
      <c r="Z1572" s="207"/>
      <c r="AA1572" s="209" t="s">
        <v>22953</v>
      </c>
      <c r="AB1572" s="209" t="s">
        <v>4169</v>
      </c>
      <c r="AC1572" s="210" t="s">
        <v>4169</v>
      </c>
      <c r="AD1572" s="210" t="s">
        <v>18766</v>
      </c>
      <c r="AE1572" s="210"/>
      <c r="AF1572" s="210" t="s">
        <v>18767</v>
      </c>
      <c r="AG1572" t="str">
        <f>IFERROR(IF(COUNTIF(C1572:L1572,"Feed Ingredient")&gt;0,INDEX(ani_diet!T:T,MATCH(M1572,ani_diet!D:D,0)),""),"")</f>
        <v>Tephrosia bracteolata</v>
      </c>
      <c r="AH1572" s="60" t="str">
        <f>IF(IFERROR(IF(MATCH("Feed Ingredient", AOM[[#This Row],[L1]:[L10]],0)&gt;0, TRUE, FALSE), FALSE)=TRUE,IFERROR(VLOOKUP(M1572, ani_diet!C:C, 1, FALSE), "No Match"),FALSE)</f>
        <v>No Match</v>
      </c>
      <c r="AI1572" t="s">
        <v>22954</v>
      </c>
      <c r="AL1572" t="str">
        <f>IFERROR(IF(COUNTIF(C1572:L1572,"Feed Ingredient")&gt;0,INDEX(ani_diet!T:T,MATCH(M1572,ani_diet!D:D,0)),""),"")</f>
        <v>Tephrosia bracteolata</v>
      </c>
    </row>
    <row r="1573" spans="1:38">
      <c r="A1573" t="str">
        <f>_xlfn.TEXTJOIN("/",TRUE,AOM[[#This Row],[L1]:[L10]])</f>
        <v>Management/Livestock Management/Feed Characteristic/Feed Composition/Feed Ingredient/Forage Plants/Legume Forages/Tephrosia polystachyum</v>
      </c>
      <c r="B1573" s="207" t="s">
        <v>22955</v>
      </c>
      <c r="C1573" s="207" t="s">
        <v>17896</v>
      </c>
      <c r="D1573" s="207" t="s">
        <v>17898</v>
      </c>
      <c r="E1573" s="207" t="s">
        <v>17908</v>
      </c>
      <c r="F1573" s="207" t="s">
        <v>18308</v>
      </c>
      <c r="G1573" s="207" t="s">
        <v>18309</v>
      </c>
      <c r="H1573" s="207" t="s">
        <v>20736</v>
      </c>
      <c r="I1573" s="207" t="s">
        <v>22677</v>
      </c>
      <c r="J1573" s="207" t="s">
        <v>22951</v>
      </c>
      <c r="K1573" s="207"/>
      <c r="L1573" s="207"/>
      <c r="M1573" t="str" cm="1">
        <f t="array" ref="M1573">LOOKUP(2,1/(C1573:L1573&lt;&gt;""),C1573:L1573)</f>
        <v>Tephrosia polystachyum</v>
      </c>
      <c r="N1573" s="207"/>
      <c r="O1573" s="207"/>
      <c r="P1573" s="207"/>
      <c r="Q1573" s="207"/>
      <c r="R1573" s="207"/>
      <c r="S1573" s="207"/>
      <c r="T1573" s="207"/>
      <c r="U1573" s="207" t="s">
        <v>22951</v>
      </c>
      <c r="V1573" s="204" t="s">
        <v>328</v>
      </c>
      <c r="W1573" s="207"/>
      <c r="X1573" s="207"/>
      <c r="Y1573" s="207"/>
      <c r="Z1573" s="207"/>
      <c r="AA1573" s="209" t="s">
        <v>22953</v>
      </c>
      <c r="AB1573" s="209" t="s">
        <v>4169</v>
      </c>
      <c r="AC1573" s="210" t="s">
        <v>4169</v>
      </c>
      <c r="AD1573" s="210" t="s">
        <v>18766</v>
      </c>
      <c r="AE1573" s="210"/>
      <c r="AF1573" s="210" t="s">
        <v>18767</v>
      </c>
      <c r="AG1573" t="str">
        <f>IFERROR(IF(COUNTIF(C1573:L1573,"Feed Ingredient")&gt;0,INDEX(ani_diet!T:T,MATCH(M1573,ani_diet!D:D,0)),""),"")</f>
        <v>Eragrostis tef</v>
      </c>
      <c r="AH1573" s="60" t="str">
        <f>IF(IFERROR(IF(MATCH("Feed Ingredient", AOM[[#This Row],[L1]:[L10]],0)&gt;0, TRUE, FALSE), FALSE)=TRUE,IFERROR(VLOOKUP(M1573, ani_diet!C:C, 1, FALSE), "No Match"),FALSE)</f>
        <v>Tephrosia polystachyum</v>
      </c>
      <c r="AI1573" t="s">
        <v>22954</v>
      </c>
      <c r="AL1573" t="str">
        <f>IFERROR(IF(COUNTIF(C1573:L1573,"Feed Ingredient")&gt;0,INDEX(ani_diet!T:T,MATCH(M1573,ani_diet!D:D,0)),""),"")</f>
        <v>Eragrostis tef</v>
      </c>
    </row>
    <row r="1574" spans="1:38">
      <c r="A1574" t="str">
        <f>_xlfn.TEXTJOIN("/",TRUE,AOM[[#This Row],[L1]:[L10]])</f>
        <v>Management/Livestock Management/Feed Characteristic/Feed Composition/Feed Ingredient/Forage Plants/Legume Forages/Tephrosia purpurea</v>
      </c>
      <c r="B1574" s="207" t="s">
        <v>22956</v>
      </c>
      <c r="C1574" s="207" t="s">
        <v>17896</v>
      </c>
      <c r="D1574" s="207" t="s">
        <v>17898</v>
      </c>
      <c r="E1574" s="207" t="s">
        <v>17908</v>
      </c>
      <c r="F1574" s="207" t="s">
        <v>18308</v>
      </c>
      <c r="G1574" s="207" t="s">
        <v>18309</v>
      </c>
      <c r="H1574" s="207" t="s">
        <v>20736</v>
      </c>
      <c r="I1574" s="207" t="s">
        <v>22677</v>
      </c>
      <c r="J1574" s="207" t="s">
        <v>22957</v>
      </c>
      <c r="K1574" s="207"/>
      <c r="L1574" s="207"/>
      <c r="M1574" t="str" cm="1">
        <f t="array" ref="M1574">LOOKUP(2,1/(C1574:L1574&lt;&gt;""),C1574:L1574)</f>
        <v>Tephrosia purpurea</v>
      </c>
      <c r="N1574" s="207" t="s">
        <v>22958</v>
      </c>
      <c r="O1574" s="207"/>
      <c r="P1574" s="207"/>
      <c r="Q1574" s="207"/>
      <c r="R1574" s="207"/>
      <c r="S1574" s="207"/>
      <c r="T1574" s="207"/>
      <c r="U1574" s="207" t="s">
        <v>22957</v>
      </c>
      <c r="V1574" s="209" t="s">
        <v>328</v>
      </c>
      <c r="W1574" s="207"/>
      <c r="X1574" s="207"/>
      <c r="Y1574" s="207"/>
      <c r="Z1574" s="207"/>
      <c r="AA1574" s="209" t="s">
        <v>22959</v>
      </c>
      <c r="AB1574" s="211" t="s">
        <v>22960</v>
      </c>
      <c r="AC1574" s="210" t="s">
        <v>4169</v>
      </c>
      <c r="AD1574" s="210" t="s">
        <v>18766</v>
      </c>
      <c r="AE1574" s="210"/>
      <c r="AF1574" s="210" t="s">
        <v>18767</v>
      </c>
      <c r="AG1574" t="str">
        <f>IFERROR(IF(COUNTIF(C1574:L1574,"Feed Ingredient")&gt;0,INDEX(ani_diet!T:T,MATCH(M1574,ani_diet!D:D,0)),""),"")</f>
        <v>Tephrosia polystachyum</v>
      </c>
      <c r="AH1574" s="60" t="str">
        <f>IF(IFERROR(IF(MATCH("Feed Ingredient", AOM[[#This Row],[L1]:[L10]],0)&gt;0, TRUE, FALSE), FALSE)=TRUE,IFERROR(VLOOKUP(M1574, ani_diet!C:C, 1, FALSE), "No Match"),FALSE)</f>
        <v>Tephrosia purpurea</v>
      </c>
      <c r="AI1574" t="s">
        <v>3539</v>
      </c>
      <c r="AL1574" t="str">
        <f>IFERROR(IF(COUNTIF(C1574:L1574,"Feed Ingredient")&gt;0,INDEX(ani_diet!T:T,MATCH(M1574,ani_diet!D:D,0)),""),"")</f>
        <v>Tephrosia polystachyum</v>
      </c>
    </row>
    <row r="1575" spans="1:38">
      <c r="A1575" t="s">
        <v>22961</v>
      </c>
      <c r="B1575" s="207" t="s">
        <v>22962</v>
      </c>
      <c r="C1575" s="207" t="s">
        <v>17896</v>
      </c>
      <c r="D1575" s="207" t="s">
        <v>17898</v>
      </c>
      <c r="E1575" s="207" t="s">
        <v>17908</v>
      </c>
      <c r="F1575" s="207" t="s">
        <v>18308</v>
      </c>
      <c r="G1575" s="207" t="s">
        <v>18309</v>
      </c>
      <c r="H1575" s="207" t="s">
        <v>20736</v>
      </c>
      <c r="I1575" s="207" t="s">
        <v>22677</v>
      </c>
      <c r="J1575" s="207" t="s">
        <v>22963</v>
      </c>
      <c r="K1575" s="207" t="s">
        <v>22964</v>
      </c>
      <c r="L1575" s="207"/>
      <c r="M1575" t="str" cm="1">
        <f t="array" ref="M1575">LOOKUP(2,1/(C1575:L1575&lt;&gt;""),C1575:L1575)</f>
        <v>Trifolium Dried</v>
      </c>
      <c r="N1575" s="207"/>
      <c r="O1575" s="207"/>
      <c r="P1575" s="207"/>
      <c r="Q1575" s="207"/>
      <c r="R1575" s="207"/>
      <c r="S1575" s="207"/>
      <c r="T1575" s="207"/>
      <c r="U1575" s="80" t="s">
        <v>22963</v>
      </c>
      <c r="V1575" s="204" t="s">
        <v>22965</v>
      </c>
      <c r="W1575" s="207"/>
      <c r="X1575" s="207"/>
      <c r="Y1575" s="207"/>
      <c r="Z1575" s="207"/>
      <c r="AA1575" s="209" t="s">
        <v>22966</v>
      </c>
      <c r="AB1575" s="209" t="s">
        <v>4169</v>
      </c>
      <c r="AC1575" s="210" t="s">
        <v>4169</v>
      </c>
      <c r="AD1575" s="210" t="s">
        <v>18766</v>
      </c>
      <c r="AE1575" s="210"/>
      <c r="AF1575" s="210" t="s">
        <v>18767</v>
      </c>
      <c r="AG1575" t="str">
        <f>IFERROR(IF(COUNTIF(C1575:L1575,"Feed Ingredient")&gt;0,INDEX(ani_diet!T:T,MATCH(M1575,ani_diet!D:D,0)),""),"")</f>
        <v>Trifolium alexandrinum</v>
      </c>
      <c r="AH1575" s="60" t="str">
        <f>IF(IFERROR(IF(MATCH("Feed Ingredient", AOM[[#This Row],[L1]:[L10]],0)&gt;0, TRUE, FALSE), FALSE)=TRUE,IFERROR(VLOOKUP(M1575, ani_diet!C:C, 1, FALSE), "No Match"),FALSE)</f>
        <v>No Match</v>
      </c>
      <c r="AI1575" t="s">
        <v>3539</v>
      </c>
      <c r="AL1575" t="str">
        <f>IFERROR(IF(COUNTIF(C1575:L1575,"Feed Ingredient")&gt;0,INDEX(ani_diet!T:T,MATCH(M1575,ani_diet!D:D,0)),""),"")</f>
        <v>Trifolium alexandrinum</v>
      </c>
    </row>
    <row r="1576" spans="1:38">
      <c r="A1576" t="str">
        <f>_xlfn.TEXTJOIN("/",TRUE,AOM[[#This Row],[L1]:[L10]])</f>
        <v>Management/Livestock Management/Feed Characteristic/Feed Composition/Feed Ingredient/Forage Plants/Legume Forages/Trifolium/Trifolium Ground</v>
      </c>
      <c r="B1576" s="207" t="s">
        <v>22967</v>
      </c>
      <c r="C1576" s="207" t="s">
        <v>17896</v>
      </c>
      <c r="D1576" s="207" t="s">
        <v>17898</v>
      </c>
      <c r="E1576" s="207" t="s">
        <v>17908</v>
      </c>
      <c r="F1576" s="207" t="s">
        <v>18308</v>
      </c>
      <c r="G1576" s="207" t="s">
        <v>18309</v>
      </c>
      <c r="H1576" s="207" t="s">
        <v>20736</v>
      </c>
      <c r="I1576" s="207" t="s">
        <v>22677</v>
      </c>
      <c r="J1576" s="207" t="s">
        <v>22963</v>
      </c>
      <c r="K1576" s="207" t="s">
        <v>22968</v>
      </c>
      <c r="L1576" s="207"/>
      <c r="M1576" t="str" cm="1">
        <f t="array" ref="M1576">LOOKUP(2,1/(C1576:L1576&lt;&gt;""),C1576:L1576)</f>
        <v>Trifolium Ground</v>
      </c>
      <c r="N1576" s="207"/>
      <c r="O1576" s="207"/>
      <c r="P1576" s="207"/>
      <c r="Q1576" s="207"/>
      <c r="R1576" s="207"/>
      <c r="S1576" s="207"/>
      <c r="T1576" s="207"/>
      <c r="U1576" s="80" t="s">
        <v>22963</v>
      </c>
      <c r="V1576" s="204" t="s">
        <v>22965</v>
      </c>
      <c r="W1576" s="207"/>
      <c r="X1576" s="207"/>
      <c r="Y1576" s="207"/>
      <c r="Z1576" s="207"/>
      <c r="AA1576" s="209" t="s">
        <v>22966</v>
      </c>
      <c r="AB1576" s="209" t="s">
        <v>4169</v>
      </c>
      <c r="AC1576" s="210" t="s">
        <v>4169</v>
      </c>
      <c r="AD1576" s="210" t="s">
        <v>18766</v>
      </c>
      <c r="AE1576" s="210"/>
      <c r="AF1576" s="210" t="s">
        <v>18767</v>
      </c>
      <c r="AG1576" t="str">
        <f>IFERROR(IF(COUNTIF(C1576:L1576,"Feed Ingredient")&gt;0,INDEX(ani_diet!T:T,MATCH(M1576,ani_diet!D:D,0)),""),"")</f>
        <v>Trifolium alexandrinum</v>
      </c>
      <c r="AH1576" s="60" t="str">
        <f>IF(IFERROR(IF(MATCH("Feed Ingredient", AOM[[#This Row],[L1]:[L10]],0)&gt;0, TRUE, FALSE), FALSE)=TRUE,IFERROR(VLOOKUP(M1576, ani_diet!C:C, 1, FALSE), "No Match"),FALSE)</f>
        <v>No Match</v>
      </c>
      <c r="AI1576" t="s">
        <v>3539</v>
      </c>
      <c r="AL1576" t="str">
        <f>IFERROR(IF(COUNTIF(C1576:L1576,"Feed Ingredient")&gt;0,INDEX(ani_diet!T:T,MATCH(M1576,ani_diet!D:D,0)),""),"")</f>
        <v>Trifolium alexandrinum</v>
      </c>
    </row>
    <row r="1577" spans="1:38">
      <c r="A1577" t="str">
        <f>_xlfn.TEXTJOIN("/",TRUE,AOM[[#This Row],[L1]:[L10]])</f>
        <v>Management/Livestock Management/Feed Characteristic/Feed Composition/Feed Ingredient/Forage Plants/Legume Forages/Trifolium</v>
      </c>
      <c r="B1577" s="207" t="s">
        <v>22969</v>
      </c>
      <c r="C1577" s="207" t="s">
        <v>17896</v>
      </c>
      <c r="D1577" s="207" t="s">
        <v>17898</v>
      </c>
      <c r="E1577" s="207" t="s">
        <v>17908</v>
      </c>
      <c r="F1577" s="207" t="s">
        <v>18308</v>
      </c>
      <c r="G1577" s="207" t="s">
        <v>18309</v>
      </c>
      <c r="H1577" s="207" t="s">
        <v>20736</v>
      </c>
      <c r="I1577" s="207" t="s">
        <v>22677</v>
      </c>
      <c r="J1577" s="207" t="s">
        <v>22963</v>
      </c>
      <c r="K1577" s="207"/>
      <c r="L1577" s="207"/>
      <c r="M1577" t="str" cm="1">
        <f t="array" ref="M1577">LOOKUP(2,1/(C1577:L1577&lt;&gt;""),C1577:L1577)</f>
        <v>Trifolium</v>
      </c>
      <c r="N1577" s="207"/>
      <c r="O1577" s="207"/>
      <c r="P1577" s="207"/>
      <c r="Q1577" s="207"/>
      <c r="R1577" s="207"/>
      <c r="S1577" s="207"/>
      <c r="T1577" s="207"/>
      <c r="U1577" s="80" t="s">
        <v>22963</v>
      </c>
      <c r="V1577" s="204" t="s">
        <v>22965</v>
      </c>
      <c r="W1577" s="207"/>
      <c r="X1577" s="207"/>
      <c r="Y1577" s="207"/>
      <c r="Z1577" s="207"/>
      <c r="AA1577" s="209" t="s">
        <v>22966</v>
      </c>
      <c r="AB1577" s="209" t="s">
        <v>4169</v>
      </c>
      <c r="AC1577" s="210" t="s">
        <v>4169</v>
      </c>
      <c r="AD1577" s="210" t="s">
        <v>18766</v>
      </c>
      <c r="AE1577" s="210"/>
      <c r="AF1577" s="210" t="s">
        <v>18767</v>
      </c>
      <c r="AG1577" t="str">
        <f>IFERROR(IF(COUNTIF(C1577:L1577,"Feed Ingredient")&gt;0,INDEX(ani_diet!T:T,MATCH(M1577,ani_diet!D:D,0)),""),"")</f>
        <v/>
      </c>
      <c r="AH1577" s="60" t="str">
        <f>IF(IFERROR(IF(MATCH("Feed Ingredient", AOM[[#This Row],[L1]:[L10]],0)&gt;0, TRUE, FALSE), FALSE)=TRUE,IFERROR(VLOOKUP(M1577, ani_diet!C:C, 1, FALSE), "No Match"),FALSE)</f>
        <v>Trifolium</v>
      </c>
      <c r="AI1577" t="s">
        <v>22970</v>
      </c>
      <c r="AL1577" t="str">
        <f>IFERROR(IF(COUNTIF(C1577:L1577,"Feed Ingredient")&gt;0,INDEX(ani_diet!T:T,MATCH(M1577,ani_diet!D:D,0)),""),"")</f>
        <v/>
      </c>
    </row>
    <row r="1578" spans="1:38">
      <c r="A1578" t="str">
        <f>_xlfn.TEXTJOIN("/",TRUE,AOM[[#This Row],[L1]:[L10]])</f>
        <v>Management/Livestock Management/Feed Characteristic/Feed Composition/Feed Ingredient/Forage Plants/Legume Forages/Trifolium alexandrinum/Trifolium alexandrinum Dried</v>
      </c>
      <c r="B1578" s="207" t="s">
        <v>22971</v>
      </c>
      <c r="C1578" s="207" t="s">
        <v>17896</v>
      </c>
      <c r="D1578" s="207" t="s">
        <v>17898</v>
      </c>
      <c r="E1578" s="207" t="s">
        <v>17908</v>
      </c>
      <c r="F1578" s="207" t="s">
        <v>18308</v>
      </c>
      <c r="G1578" s="207" t="s">
        <v>18309</v>
      </c>
      <c r="H1578" s="207" t="s">
        <v>20736</v>
      </c>
      <c r="I1578" s="207" t="s">
        <v>22677</v>
      </c>
      <c r="J1578" s="207" t="s">
        <v>4211</v>
      </c>
      <c r="K1578" s="207" t="s">
        <v>22972</v>
      </c>
      <c r="L1578" s="207"/>
      <c r="M1578" t="str" cm="1">
        <f t="array" ref="M1578">LOOKUP(2,1/(C1578:L1578&lt;&gt;""),C1578:L1578)</f>
        <v>Trifolium alexandrinum Dried</v>
      </c>
      <c r="N1578" s="207" t="s">
        <v>22973</v>
      </c>
      <c r="O1578" s="207" t="s">
        <v>8288</v>
      </c>
      <c r="P1578" s="207" t="s">
        <v>8288</v>
      </c>
      <c r="Q1578" s="207" t="s">
        <v>8288</v>
      </c>
      <c r="R1578" s="207" t="s">
        <v>8288</v>
      </c>
      <c r="S1578" s="207" t="s">
        <v>22974</v>
      </c>
      <c r="T1578" s="207" t="s">
        <v>8288</v>
      </c>
      <c r="U1578" s="207" t="s">
        <v>4211</v>
      </c>
      <c r="V1578" s="204" t="s">
        <v>22975</v>
      </c>
      <c r="W1578" s="207" t="s">
        <v>8288</v>
      </c>
      <c r="X1578" s="207" t="s">
        <v>8288</v>
      </c>
      <c r="Y1578" s="207" t="s">
        <v>8288</v>
      </c>
      <c r="Z1578" s="207" t="s">
        <v>8288</v>
      </c>
      <c r="AA1578" s="204" t="s">
        <v>4212</v>
      </c>
      <c r="AB1578" s="209" t="s">
        <v>22976</v>
      </c>
      <c r="AC1578" s="210" t="s">
        <v>4169</v>
      </c>
      <c r="AD1578" s="210" t="s">
        <v>18766</v>
      </c>
      <c r="AE1578" s="210"/>
      <c r="AF1578" s="210" t="s">
        <v>18767</v>
      </c>
      <c r="AG1578" t="str">
        <f>IFERROR(IF(COUNTIF(C1578:L1578,"Feed Ingredient")&gt;0,INDEX(ani_diet!T:T,MATCH(M1578,ani_diet!D:D,0)),""),"")</f>
        <v>Trifolium</v>
      </c>
      <c r="AH1578" s="60" t="str">
        <f>IF(IFERROR(IF(MATCH("Feed Ingredient", AOM[[#This Row],[L1]:[L10]],0)&gt;0, TRUE, FALSE), FALSE)=TRUE,IFERROR(VLOOKUP(M1578, ani_diet!C:C, 1, FALSE), "No Match"),FALSE)</f>
        <v>No Match</v>
      </c>
      <c r="AI1578" t="s">
        <v>22970</v>
      </c>
      <c r="AL1578" t="str">
        <f>IFERROR(IF(COUNTIF(C1578:L1578,"Feed Ingredient")&gt;0,INDEX(ani_diet!T:T,MATCH(M1578,ani_diet!D:D,0)),""),"")</f>
        <v>Trifolium</v>
      </c>
    </row>
    <row r="1579" spans="1:38">
      <c r="A1579" t="str">
        <f>_xlfn.TEXTJOIN("/",TRUE,AOM[[#This Row],[L1]:[L10]])</f>
        <v>Management/Livestock Management/Feed Characteristic/Feed Composition/Feed Ingredient/Forage Plants/Legume Forages/Trifolium alexandrinum/Trifolium alexandrinum Ensiled</v>
      </c>
      <c r="B1579" s="207" t="s">
        <v>22977</v>
      </c>
      <c r="C1579" s="207" t="s">
        <v>17896</v>
      </c>
      <c r="D1579" s="207" t="s">
        <v>17898</v>
      </c>
      <c r="E1579" s="207" t="s">
        <v>17908</v>
      </c>
      <c r="F1579" s="207" t="s">
        <v>18308</v>
      </c>
      <c r="G1579" s="207" t="s">
        <v>18309</v>
      </c>
      <c r="H1579" s="207" t="s">
        <v>20736</v>
      </c>
      <c r="I1579" s="207" t="s">
        <v>22677</v>
      </c>
      <c r="J1579" s="207" t="s">
        <v>4211</v>
      </c>
      <c r="K1579" s="207" t="s">
        <v>22978</v>
      </c>
      <c r="L1579" s="207"/>
      <c r="M1579" t="str" cm="1">
        <f t="array" ref="M1579">LOOKUP(2,1/(C1579:L1579&lt;&gt;""),C1579:L1579)</f>
        <v>Trifolium alexandrinum Ensiled</v>
      </c>
      <c r="N1579" s="207" t="s">
        <v>22979</v>
      </c>
      <c r="O1579" s="207" t="s">
        <v>8288</v>
      </c>
      <c r="P1579" s="207" t="s">
        <v>8288</v>
      </c>
      <c r="Q1579" s="207" t="s">
        <v>8288</v>
      </c>
      <c r="R1579" s="207" t="s">
        <v>8288</v>
      </c>
      <c r="S1579" s="207" t="s">
        <v>22974</v>
      </c>
      <c r="T1579" s="207" t="s">
        <v>8288</v>
      </c>
      <c r="U1579" s="207" t="s">
        <v>4211</v>
      </c>
      <c r="V1579" s="204" t="s">
        <v>22975</v>
      </c>
      <c r="W1579" s="207" t="s">
        <v>8288</v>
      </c>
      <c r="X1579" s="207" t="s">
        <v>8288</v>
      </c>
      <c r="Y1579" s="207" t="s">
        <v>8288</v>
      </c>
      <c r="Z1579" s="207" t="s">
        <v>8288</v>
      </c>
      <c r="AA1579" s="204" t="s">
        <v>4212</v>
      </c>
      <c r="AB1579" s="209" t="s">
        <v>4169</v>
      </c>
      <c r="AC1579" s="210" t="s">
        <v>4169</v>
      </c>
      <c r="AD1579" s="210" t="s">
        <v>18766</v>
      </c>
      <c r="AE1579" s="210"/>
      <c r="AF1579" s="210" t="s">
        <v>18767</v>
      </c>
      <c r="AG1579" t="str">
        <f>IFERROR(IF(COUNTIF(C1579:L1579,"Feed Ingredient")&gt;0,INDEX(ani_diet!T:T,MATCH(M1579,ani_diet!D:D,0)),""),"")</f>
        <v>Trifolium alexandrinum</v>
      </c>
      <c r="AH1579" s="60" t="str">
        <f>IF(IFERROR(IF(MATCH("Feed Ingredient", AOM[[#This Row],[L1]:[L10]],0)&gt;0, TRUE, FALSE), FALSE)=TRUE,IFERROR(VLOOKUP(M1579, ani_diet!C:C, 1, FALSE), "No Match"),FALSE)</f>
        <v>No Match</v>
      </c>
      <c r="AI1579" t="s">
        <v>4169</v>
      </c>
      <c r="AL1579" t="str">
        <f>IFERROR(IF(COUNTIF(C1579:L1579,"Feed Ingredient")&gt;0,INDEX(ani_diet!T:T,MATCH(M1579,ani_diet!D:D,0)),""),"")</f>
        <v>Trifolium alexandrinum</v>
      </c>
    </row>
    <row r="1580" spans="1:38">
      <c r="A1580" t="str">
        <f>_xlfn.TEXTJOIN("/",TRUE,AOM[[#This Row],[L1]:[L10]])</f>
        <v>Management/Livestock Management/Feed Characteristic/Feed Composition/Feed Ingredient/Forage Plants/Legume Forages/Trifolium alexandrinum/Trifolium alexandrinum Straw/Trifolium alexandrinum Straw Dried</v>
      </c>
      <c r="B1580" s="207" t="s">
        <v>22980</v>
      </c>
      <c r="C1580" s="207" t="s">
        <v>17896</v>
      </c>
      <c r="D1580" s="207" t="s">
        <v>17898</v>
      </c>
      <c r="E1580" s="207" t="s">
        <v>17908</v>
      </c>
      <c r="F1580" s="207" t="s">
        <v>18308</v>
      </c>
      <c r="G1580" s="207" t="s">
        <v>18309</v>
      </c>
      <c r="H1580" s="207" t="s">
        <v>20736</v>
      </c>
      <c r="I1580" s="207" t="s">
        <v>22677</v>
      </c>
      <c r="J1580" s="207" t="s">
        <v>4211</v>
      </c>
      <c r="K1580" s="207" t="s">
        <v>22981</v>
      </c>
      <c r="L1580" s="207" t="s">
        <v>22982</v>
      </c>
      <c r="M1580" t="str" cm="1">
        <f t="array" ref="M1580">LOOKUP(2,1/(C1580:L1580&lt;&gt;""),C1580:L1580)</f>
        <v>Trifolium alexandrinum Straw Dried</v>
      </c>
      <c r="N1580" s="207" t="s">
        <v>22983</v>
      </c>
      <c r="O1580" s="207"/>
      <c r="P1580" s="207"/>
      <c r="Q1580" s="207"/>
      <c r="R1580" s="207"/>
      <c r="S1580" s="207"/>
      <c r="T1580" s="207"/>
      <c r="U1580" s="207" t="s">
        <v>4211</v>
      </c>
      <c r="V1580" s="204" t="s">
        <v>22975</v>
      </c>
      <c r="W1580" s="207"/>
      <c r="X1580" s="207"/>
      <c r="Y1580" s="207"/>
      <c r="Z1580" s="207"/>
      <c r="AA1580" s="204" t="s">
        <v>4212</v>
      </c>
      <c r="AB1580" s="209" t="s">
        <v>22976</v>
      </c>
      <c r="AC1580" s="210" t="s">
        <v>4169</v>
      </c>
      <c r="AD1580" s="210" t="s">
        <v>18778</v>
      </c>
      <c r="AE1580" s="210"/>
      <c r="AF1580" s="210" t="s">
        <v>18779</v>
      </c>
      <c r="AG1580" t="str">
        <f>IFERROR(IF(COUNTIF(C1580:L1580,"Feed Ingredient")&gt;0,INDEX(ani_diet!T:T,MATCH(M1580,ani_diet!D:D,0)),""),"")</f>
        <v>Trifolium alexandrinum Straw</v>
      </c>
      <c r="AH1580" s="60" t="str">
        <f>IF(IFERROR(IF(MATCH("Feed Ingredient", AOM[[#This Row],[L1]:[L10]],0)&gt;0, TRUE, FALSE), FALSE)=TRUE,IFERROR(VLOOKUP(M1580, ani_diet!C:C, 1, FALSE), "No Match"),FALSE)</f>
        <v>No Match</v>
      </c>
      <c r="AI1580" t="s">
        <v>3539</v>
      </c>
      <c r="AL1580" t="str">
        <f>IFERROR(IF(COUNTIF(C1580:L1580,"Feed Ingredient")&gt;0,INDEX(ani_diet!T:T,MATCH(M1580,ani_diet!D:D,0)),""),"")</f>
        <v>Trifolium alexandrinum Straw</v>
      </c>
    </row>
    <row r="1581" spans="1:38">
      <c r="A1581" t="s">
        <v>22984</v>
      </c>
      <c r="B1581" s="207" t="s">
        <v>22985</v>
      </c>
      <c r="C1581" s="207" t="s">
        <v>17896</v>
      </c>
      <c r="D1581" s="207" t="s">
        <v>17898</v>
      </c>
      <c r="E1581" s="207" t="s">
        <v>17908</v>
      </c>
      <c r="F1581" s="207" t="s">
        <v>18308</v>
      </c>
      <c r="G1581" s="207" t="s">
        <v>18309</v>
      </c>
      <c r="H1581" s="207" t="s">
        <v>20736</v>
      </c>
      <c r="I1581" s="207" t="s">
        <v>22677</v>
      </c>
      <c r="J1581" s="207" t="s">
        <v>4211</v>
      </c>
      <c r="K1581" s="207" t="s">
        <v>22981</v>
      </c>
      <c r="L1581" s="207" t="s">
        <v>22986</v>
      </c>
      <c r="M1581" t="str" cm="1">
        <f t="array" ref="M1581">LOOKUP(2,1/(C1581:L1581&lt;&gt;""),C1581:L1581)</f>
        <v>Trifolium alexandrinum Straw Urea Treated</v>
      </c>
      <c r="N1581" s="207"/>
      <c r="O1581" s="207"/>
      <c r="P1581" s="207"/>
      <c r="Q1581" s="207"/>
      <c r="R1581" s="207"/>
      <c r="S1581" s="207"/>
      <c r="T1581" s="207"/>
      <c r="U1581" s="207" t="s">
        <v>4211</v>
      </c>
      <c r="V1581" s="204" t="s">
        <v>22975</v>
      </c>
      <c r="W1581" s="207"/>
      <c r="X1581" s="207"/>
      <c r="Y1581" s="207"/>
      <c r="Z1581" s="207"/>
      <c r="AA1581" s="204" t="s">
        <v>4212</v>
      </c>
      <c r="AB1581" s="209" t="s">
        <v>4169</v>
      </c>
      <c r="AC1581" s="210" t="s">
        <v>4169</v>
      </c>
      <c r="AD1581" s="210" t="s">
        <v>18778</v>
      </c>
      <c r="AE1581" s="210"/>
      <c r="AF1581" s="210" t="s">
        <v>18779</v>
      </c>
      <c r="AG1581" t="str">
        <f>IFERROR(IF(COUNTIF(C1581:L1581,"Feed Ingredient")&gt;0,INDEX(ani_diet!T:T,MATCH(M1581,ani_diet!D:D,0)),""),"")</f>
        <v>Trifolium alexandrinum Straw</v>
      </c>
      <c r="AH1581" s="60" t="str">
        <f>IF(IFERROR(IF(MATCH("Feed Ingredient", AOM[[#This Row],[L1]:[L10]],0)&gt;0, TRUE, FALSE), FALSE)=TRUE,IFERROR(VLOOKUP(M1581, ani_diet!C:C, 1, FALSE), "No Match"),FALSE)</f>
        <v>No Match</v>
      </c>
      <c r="AI1581" t="s">
        <v>3539</v>
      </c>
      <c r="AL1581" t="str">
        <f>IFERROR(IF(COUNTIF(C1581:L1581,"Feed Ingredient")&gt;0,INDEX(ani_diet!T:T,MATCH(M1581,ani_diet!D:D,0)),""),"")</f>
        <v>Trifolium alexandrinum Straw</v>
      </c>
    </row>
    <row r="1582" spans="1:38">
      <c r="A1582" t="str">
        <f>_xlfn.TEXTJOIN("/",TRUE,AOM[[#This Row],[L1]:[L10]])</f>
        <v>Management/Livestock Management/Feed Characteristic/Feed Composition/Feed Ingredient/Forage Plants/Legume Forages/Trifolium alexandrinum/Trifolium alexandrinum Straw</v>
      </c>
      <c r="B1582" s="207" t="s">
        <v>22987</v>
      </c>
      <c r="C1582" s="207" t="s">
        <v>17896</v>
      </c>
      <c r="D1582" s="207" t="s">
        <v>17898</v>
      </c>
      <c r="E1582" s="207" t="s">
        <v>17908</v>
      </c>
      <c r="F1582" s="207" t="s">
        <v>18308</v>
      </c>
      <c r="G1582" s="207" t="s">
        <v>18309</v>
      </c>
      <c r="H1582" s="207" t="s">
        <v>20736</v>
      </c>
      <c r="I1582" s="207" t="s">
        <v>22677</v>
      </c>
      <c r="J1582" s="207" t="s">
        <v>4211</v>
      </c>
      <c r="K1582" s="207" t="s">
        <v>22981</v>
      </c>
      <c r="L1582" s="207"/>
      <c r="M1582" t="str" cm="1">
        <f t="array" ref="M1582">LOOKUP(2,1/(C1582:L1582&lt;&gt;""),C1582:L1582)</f>
        <v>Trifolium alexandrinum Straw</v>
      </c>
      <c r="N1582" s="207" t="s">
        <v>22988</v>
      </c>
      <c r="O1582" s="207"/>
      <c r="P1582" s="207"/>
      <c r="Q1582" s="207"/>
      <c r="R1582" s="207"/>
      <c r="S1582" s="207"/>
      <c r="T1582" s="207"/>
      <c r="U1582" s="207" t="s">
        <v>4211</v>
      </c>
      <c r="V1582" s="204" t="s">
        <v>22975</v>
      </c>
      <c r="W1582" s="207"/>
      <c r="X1582" s="207"/>
      <c r="Y1582" s="207"/>
      <c r="Z1582" s="207"/>
      <c r="AA1582" s="204" t="s">
        <v>4212</v>
      </c>
      <c r="AB1582" s="209" t="s">
        <v>4169</v>
      </c>
      <c r="AC1582" s="210" t="s">
        <v>4169</v>
      </c>
      <c r="AD1582" s="210" t="s">
        <v>18778</v>
      </c>
      <c r="AE1582" s="210"/>
      <c r="AF1582" s="210" t="s">
        <v>18779</v>
      </c>
      <c r="AG1582" t="str">
        <f>IFERROR(IF(COUNTIF(C1582:L1582,"Feed Ingredient")&gt;0,INDEX(ani_diet!T:T,MATCH(M1582,ani_diet!D:D,0)),""),"")</f>
        <v>Trifolium alexandrinum Straw</v>
      </c>
      <c r="AH1582" s="60" t="str">
        <f>IF(IFERROR(IF(MATCH("Feed Ingredient", AOM[[#This Row],[L1]:[L10]],0)&gt;0, TRUE, FALSE), FALSE)=TRUE,IFERROR(VLOOKUP(M1582, ani_diet!C:C, 1, FALSE), "No Match"),FALSE)</f>
        <v>Trifolium alexandrinum Straw</v>
      </c>
      <c r="AI1582" t="s">
        <v>3539</v>
      </c>
      <c r="AL1582" t="str">
        <f>IFERROR(IF(COUNTIF(C1582:L1582,"Feed Ingredient")&gt;0,INDEX(ani_diet!T:T,MATCH(M1582,ani_diet!D:D,0)),""),"")</f>
        <v>Trifolium alexandrinum Straw</v>
      </c>
    </row>
    <row r="1583" spans="1:38">
      <c r="A1583" t="str">
        <f>_xlfn.TEXTJOIN("/",TRUE,AOM[[#This Row],[L1]:[L10]])</f>
        <v>Management/Livestock Management/Feed Characteristic/Feed Composition/Feed Ingredient/Forage Plants/Legume Forages/Trifolium alexandrinum</v>
      </c>
      <c r="B1583" s="207" t="s">
        <v>22989</v>
      </c>
      <c r="C1583" s="207" t="s">
        <v>17896</v>
      </c>
      <c r="D1583" s="207" t="s">
        <v>17898</v>
      </c>
      <c r="E1583" s="207" t="s">
        <v>17908</v>
      </c>
      <c r="F1583" s="207" t="s">
        <v>18308</v>
      </c>
      <c r="G1583" s="207" t="s">
        <v>18309</v>
      </c>
      <c r="H1583" s="207" t="s">
        <v>20736</v>
      </c>
      <c r="I1583" s="207" t="s">
        <v>22677</v>
      </c>
      <c r="J1583" s="207" t="s">
        <v>4211</v>
      </c>
      <c r="K1583" s="207"/>
      <c r="L1583" s="207"/>
      <c r="M1583" t="str" cm="1">
        <f t="array" ref="M1583">LOOKUP(2,1/(C1583:L1583&lt;&gt;""),C1583:L1583)</f>
        <v>Trifolium alexandrinum</v>
      </c>
      <c r="N1583" s="207" t="s">
        <v>22990</v>
      </c>
      <c r="O1583" s="207"/>
      <c r="P1583" s="207"/>
      <c r="Q1583" s="207"/>
      <c r="R1583" s="207"/>
      <c r="S1583" s="207"/>
      <c r="T1583" s="207"/>
      <c r="U1583" s="207" t="s">
        <v>4211</v>
      </c>
      <c r="V1583" s="204" t="s">
        <v>22975</v>
      </c>
      <c r="W1583" s="207"/>
      <c r="X1583" s="207"/>
      <c r="Y1583" s="207"/>
      <c r="Z1583" s="207"/>
      <c r="AA1583" s="204" t="s">
        <v>4212</v>
      </c>
      <c r="AB1583" s="209" t="s">
        <v>22976</v>
      </c>
      <c r="AC1583" s="210" t="s">
        <v>4169</v>
      </c>
      <c r="AD1583" s="210" t="s">
        <v>18766</v>
      </c>
      <c r="AE1583" s="210"/>
      <c r="AF1583" s="210" t="s">
        <v>18767</v>
      </c>
      <c r="AG1583" t="str">
        <f>IFERROR(IF(COUNTIF(C1583:L1583,"Feed Ingredient")&gt;0,INDEX(ani_diet!T:T,MATCH(M1583,ani_diet!D:D,0)),""),"")</f>
        <v>Tridax procumbens</v>
      </c>
      <c r="AH1583" s="60" t="str">
        <f>IF(IFERROR(IF(MATCH("Feed Ingredient", AOM[[#This Row],[L1]:[L10]],0)&gt;0, TRUE, FALSE), FALSE)=TRUE,IFERROR(VLOOKUP(M1583, ani_diet!C:C, 1, FALSE), "No Match"),FALSE)</f>
        <v>Trifolium alexandrinum</v>
      </c>
      <c r="AI1583" t="s">
        <v>3539</v>
      </c>
      <c r="AL1583" t="str">
        <f>IFERROR(IF(COUNTIF(C1583:L1583,"Feed Ingredient")&gt;0,INDEX(ani_diet!T:T,MATCH(M1583,ani_diet!D:D,0)),""),"")</f>
        <v>Tridax procumbens</v>
      </c>
    </row>
    <row r="1584" spans="1:38">
      <c r="A1584" t="s">
        <v>22991</v>
      </c>
      <c r="B1584" s="207" t="s">
        <v>22992</v>
      </c>
      <c r="C1584" s="207" t="s">
        <v>17896</v>
      </c>
      <c r="D1584" s="207" t="s">
        <v>17898</v>
      </c>
      <c r="E1584" s="207" t="s">
        <v>17908</v>
      </c>
      <c r="F1584" s="207" t="s">
        <v>18308</v>
      </c>
      <c r="G1584" s="207" t="s">
        <v>18309</v>
      </c>
      <c r="H1584" s="207" t="s">
        <v>20736</v>
      </c>
      <c r="I1584" s="207" t="s">
        <v>22677</v>
      </c>
      <c r="J1584" s="207" t="s">
        <v>4385</v>
      </c>
      <c r="K1584" s="207" t="s">
        <v>22993</v>
      </c>
      <c r="L1584" s="207"/>
      <c r="M1584" t="str" cm="1">
        <f t="array" ref="M1584">LOOKUP(2,1/(C1584:L1584&lt;&gt;""),C1584:L1584)</f>
        <v>Trifolium quartinianum Dried</v>
      </c>
      <c r="N1584" s="207"/>
      <c r="O1584" s="207"/>
      <c r="P1584" s="207"/>
      <c r="Q1584" s="207"/>
      <c r="R1584" s="207"/>
      <c r="S1584" s="207"/>
      <c r="T1584" s="207"/>
      <c r="U1584" s="207" t="s">
        <v>4385</v>
      </c>
      <c r="V1584" s="204"/>
      <c r="W1584" s="207"/>
      <c r="X1584" s="207"/>
      <c r="Y1584" s="207"/>
      <c r="Z1584" s="207"/>
      <c r="AA1584" s="204" t="s">
        <v>4212</v>
      </c>
      <c r="AB1584" s="212"/>
      <c r="AC1584" s="210" t="s">
        <v>4169</v>
      </c>
      <c r="AD1584" s="210" t="s">
        <v>18766</v>
      </c>
      <c r="AE1584" s="210"/>
      <c r="AF1584" s="210" t="s">
        <v>18767</v>
      </c>
      <c r="AG1584" t="str">
        <f>IFERROR(IF(COUNTIF(C1584:L1584,"Feed Ingredient")&gt;0,INDEX(ani_diet!T:T,MATCH(M1584,ani_diet!D:D,0)),""),"")</f>
        <v>Trifolium</v>
      </c>
      <c r="AH1584" s="60" t="str">
        <f>IF(IFERROR(IF(MATCH("Feed Ingredient", AOM[[#This Row],[L1]:[L10]],0)&gt;0, TRUE, FALSE), FALSE)=TRUE,IFERROR(VLOOKUP(M1584, ani_diet!C:C, 1, FALSE), "No Match"),FALSE)</f>
        <v>No Match</v>
      </c>
      <c r="AI1584" t="s">
        <v>3539</v>
      </c>
      <c r="AL1584" t="str">
        <f>IFERROR(IF(COUNTIF(C1584:L1584,"Feed Ingredient")&gt;0,INDEX(ani_diet!T:T,MATCH(M1584,ani_diet!D:D,0)),""),"")</f>
        <v>Trifolium</v>
      </c>
    </row>
    <row r="1585" spans="1:38">
      <c r="A1585" t="s">
        <v>22994</v>
      </c>
      <c r="B1585" s="207" t="s">
        <v>22995</v>
      </c>
      <c r="C1585" s="207" t="s">
        <v>17896</v>
      </c>
      <c r="D1585" s="207" t="s">
        <v>17898</v>
      </c>
      <c r="E1585" s="207" t="s">
        <v>17908</v>
      </c>
      <c r="F1585" s="207" t="s">
        <v>18308</v>
      </c>
      <c r="G1585" s="207" t="s">
        <v>18309</v>
      </c>
      <c r="H1585" s="207" t="s">
        <v>20736</v>
      </c>
      <c r="I1585" s="207" t="s">
        <v>22677</v>
      </c>
      <c r="J1585" s="207" t="s">
        <v>22996</v>
      </c>
      <c r="K1585" s="207" t="s">
        <v>22997</v>
      </c>
      <c r="L1585" s="207"/>
      <c r="M1585" t="str" cm="1">
        <f t="array" ref="M1585">LOOKUP(2,1/(C1585:L1585&lt;&gt;""),C1585:L1585)</f>
        <v>Trifolium repens Dried</v>
      </c>
      <c r="N1585" s="207" t="s">
        <v>22998</v>
      </c>
      <c r="O1585" s="207"/>
      <c r="P1585" s="207"/>
      <c r="Q1585" s="207"/>
      <c r="R1585" s="207"/>
      <c r="S1585" s="207"/>
      <c r="T1585" s="207"/>
      <c r="U1585" s="207" t="s">
        <v>22996</v>
      </c>
      <c r="V1585" s="204" t="s">
        <v>22999</v>
      </c>
      <c r="W1585" s="207"/>
      <c r="X1585" s="207"/>
      <c r="Y1585" s="207"/>
      <c r="Z1585" s="207"/>
      <c r="AA1585" s="209" t="s">
        <v>23000</v>
      </c>
      <c r="AB1585" s="212" t="s">
        <v>23001</v>
      </c>
      <c r="AC1585" s="210" t="s">
        <v>4169</v>
      </c>
      <c r="AD1585" s="210" t="s">
        <v>18766</v>
      </c>
      <c r="AE1585" s="210"/>
      <c r="AF1585" s="210" t="s">
        <v>18767</v>
      </c>
      <c r="AG1585" t="str">
        <f>IFERROR(IF(COUNTIF(C1585:L1585,"Feed Ingredient")&gt;0,INDEX(ani_diet!T:T,MATCH(M1585,ani_diet!D:D,0)),""),"")</f>
        <v>Trifolium quartinianum</v>
      </c>
      <c r="AH1585" s="60" t="str">
        <f>IF(IFERROR(IF(MATCH("Feed Ingredient", AOM[[#This Row],[L1]:[L10]],0)&gt;0, TRUE, FALSE), FALSE)=TRUE,IFERROR(VLOOKUP(M1585, ani_diet!C:C, 1, FALSE), "No Match"),FALSE)</f>
        <v>No Match</v>
      </c>
      <c r="AI1585" t="s">
        <v>3539</v>
      </c>
      <c r="AL1585" t="str">
        <f>IFERROR(IF(COUNTIF(C1585:L1585,"Feed Ingredient")&gt;0,INDEX(ani_diet!T:T,MATCH(M1585,ani_diet!D:D,0)),""),"")</f>
        <v>Trifolium quartinianum</v>
      </c>
    </row>
    <row r="1586" spans="1:38">
      <c r="A1586" t="str">
        <f>_xlfn.TEXTJOIN("/",TRUE,AOM[[#This Row],[L1]:[L10]])</f>
        <v>Management/Livestock Management/Feed Characteristic/Feed Composition/Feed Ingredient/Forage Plants/Legume Forages/Trifolium repens</v>
      </c>
      <c r="B1586" s="207" t="s">
        <v>23002</v>
      </c>
      <c r="C1586" s="207" t="s">
        <v>17896</v>
      </c>
      <c r="D1586" s="207" t="s">
        <v>17898</v>
      </c>
      <c r="E1586" s="207" t="s">
        <v>17908</v>
      </c>
      <c r="F1586" s="207" t="s">
        <v>18308</v>
      </c>
      <c r="G1586" s="207" t="s">
        <v>18309</v>
      </c>
      <c r="H1586" s="207" t="s">
        <v>20736</v>
      </c>
      <c r="I1586" s="207" t="s">
        <v>22677</v>
      </c>
      <c r="J1586" s="207" t="s">
        <v>22996</v>
      </c>
      <c r="K1586" s="207"/>
      <c r="L1586" s="207"/>
      <c r="M1586" t="str" cm="1">
        <f t="array" ref="M1586">LOOKUP(2,1/(C1586:L1586&lt;&gt;""),C1586:L1586)</f>
        <v>Trifolium repens</v>
      </c>
      <c r="N1586" s="207" t="s">
        <v>23003</v>
      </c>
      <c r="O1586" s="207"/>
      <c r="P1586" s="207"/>
      <c r="Q1586" s="207"/>
      <c r="R1586" s="207"/>
      <c r="S1586" s="207"/>
      <c r="T1586" s="207"/>
      <c r="U1586" s="207" t="s">
        <v>22996</v>
      </c>
      <c r="V1586" s="204" t="s">
        <v>22999</v>
      </c>
      <c r="W1586" s="207"/>
      <c r="X1586" s="207"/>
      <c r="Y1586" s="207"/>
      <c r="Z1586" s="207"/>
      <c r="AA1586" s="209" t="s">
        <v>23000</v>
      </c>
      <c r="AB1586" s="211" t="s">
        <v>23001</v>
      </c>
      <c r="AC1586" s="210" t="s">
        <v>4169</v>
      </c>
      <c r="AD1586" s="210" t="s">
        <v>18766</v>
      </c>
      <c r="AE1586" s="210"/>
      <c r="AF1586" s="210" t="s">
        <v>18767</v>
      </c>
      <c r="AG1586" t="str">
        <f>IFERROR(IF(COUNTIF(C1586:L1586,"Feed Ingredient")&gt;0,INDEX(ani_diet!T:T,MATCH(M1586,ani_diet!D:D,0)),""),"")</f>
        <v>Trifolium</v>
      </c>
      <c r="AH1586" s="60" t="str">
        <f>IF(IFERROR(IF(MATCH("Feed Ingredient", AOM[[#This Row],[L1]:[L10]],0)&gt;0, TRUE, FALSE), FALSE)=TRUE,IFERROR(VLOOKUP(M1586, ani_diet!C:C, 1, FALSE), "No Match"),FALSE)</f>
        <v>Trifolium repens</v>
      </c>
      <c r="AI1586" t="s">
        <v>3539</v>
      </c>
      <c r="AL1586" t="str">
        <f>IFERROR(IF(COUNTIF(C1586:L1586,"Feed Ingredient")&gt;0,INDEX(ani_diet!T:T,MATCH(M1586,ani_diet!D:D,0)),""),"")</f>
        <v>Trifolium</v>
      </c>
    </row>
    <row r="1587" spans="1:38">
      <c r="A1587" t="str">
        <f>_xlfn.TEXTJOIN("/",TRUE,AOM[[#This Row],[L1]:[L10]])</f>
        <v>Management/Livestock Management/Feed Characteristic/Feed Composition/Feed Ingredient/Forage Plants/Legume Forages/Vicia/Vicia Dried</v>
      </c>
      <c r="B1587" s="207" t="s">
        <v>23004</v>
      </c>
      <c r="C1587" s="207" t="s">
        <v>17896</v>
      </c>
      <c r="D1587" s="207" t="s">
        <v>17898</v>
      </c>
      <c r="E1587" s="207" t="s">
        <v>17908</v>
      </c>
      <c r="F1587" s="207" t="s">
        <v>18308</v>
      </c>
      <c r="G1587" s="207" t="s">
        <v>18309</v>
      </c>
      <c r="H1587" s="207" t="s">
        <v>20736</v>
      </c>
      <c r="I1587" s="207" t="s">
        <v>22677</v>
      </c>
      <c r="J1587" s="207" t="s">
        <v>23005</v>
      </c>
      <c r="K1587" s="207" t="s">
        <v>23006</v>
      </c>
      <c r="L1587" s="207"/>
      <c r="M1587" t="str" cm="1">
        <f t="array" ref="M1587">LOOKUP(2,1/(C1587:L1587&lt;&gt;""),C1587:L1587)</f>
        <v>Vicia Dried</v>
      </c>
      <c r="N1587" s="207" t="s">
        <v>23007</v>
      </c>
      <c r="O1587" s="207" t="s">
        <v>8288</v>
      </c>
      <c r="P1587" s="207" t="s">
        <v>8288</v>
      </c>
      <c r="Q1587" s="207" t="s">
        <v>8288</v>
      </c>
      <c r="R1587" s="207" t="s">
        <v>8288</v>
      </c>
      <c r="S1587" s="207" t="s">
        <v>8288</v>
      </c>
      <c r="T1587" s="207" t="s">
        <v>8288</v>
      </c>
      <c r="U1587" s="207" t="s">
        <v>23005</v>
      </c>
      <c r="V1587" s="209" t="s">
        <v>23008</v>
      </c>
      <c r="W1587" s="207" t="s">
        <v>8288</v>
      </c>
      <c r="X1587" s="207" t="s">
        <v>8288</v>
      </c>
      <c r="Y1587" s="207" t="s">
        <v>8288</v>
      </c>
      <c r="Z1587" s="207" t="s">
        <v>8288</v>
      </c>
      <c r="AA1587" s="209" t="s">
        <v>23009</v>
      </c>
      <c r="AB1587" s="211" t="s">
        <v>23010</v>
      </c>
      <c r="AC1587" s="210" t="s">
        <v>4169</v>
      </c>
      <c r="AD1587" s="210" t="s">
        <v>18766</v>
      </c>
      <c r="AE1587" s="210"/>
      <c r="AF1587" s="210" t="s">
        <v>18767</v>
      </c>
      <c r="AG1587" t="str">
        <f>IFERROR(IF(COUNTIF(C1587:L1587,"Feed Ingredient")&gt;0,INDEX(ani_diet!T:T,MATCH(M1587,ani_diet!D:D,0)),""),"")</f>
        <v>Vicia</v>
      </c>
      <c r="AH1587" s="60" t="str">
        <f>IF(IFERROR(IF(MATCH("Feed Ingredient", AOM[[#This Row],[L1]:[L10]],0)&gt;0, TRUE, FALSE), FALSE)=TRUE,IFERROR(VLOOKUP(M1587, ani_diet!C:C, 1, FALSE), "No Match"),FALSE)</f>
        <v>No Match</v>
      </c>
      <c r="AI1587" t="s">
        <v>3539</v>
      </c>
      <c r="AL1587" t="str">
        <f>IFERROR(IF(COUNTIF(C1587:L1587,"Feed Ingredient")&gt;0,INDEX(ani_diet!T:T,MATCH(M1587,ani_diet!D:D,0)),""),"")</f>
        <v>Vicia</v>
      </c>
    </row>
    <row r="1588" spans="1:38">
      <c r="A1588" t="str">
        <f>_xlfn.TEXTJOIN("/",TRUE,AOM[[#This Row],[L1]:[L10]])</f>
        <v>Management/Livestock Management/Feed Characteristic/Feed Composition/Feed Ingredient/Forage Plants/Legume Forages/Vicia/Vicia Dried Wilted</v>
      </c>
      <c r="B1588" s="207" t="s">
        <v>23011</v>
      </c>
      <c r="C1588" s="207" t="s">
        <v>17896</v>
      </c>
      <c r="D1588" s="207" t="s">
        <v>17898</v>
      </c>
      <c r="E1588" s="207" t="s">
        <v>17908</v>
      </c>
      <c r="F1588" s="207" t="s">
        <v>18308</v>
      </c>
      <c r="G1588" s="207" t="s">
        <v>18309</v>
      </c>
      <c r="H1588" s="207" t="s">
        <v>20736</v>
      </c>
      <c r="I1588" s="207" t="s">
        <v>22677</v>
      </c>
      <c r="J1588" s="207" t="s">
        <v>23005</v>
      </c>
      <c r="K1588" s="207" t="s">
        <v>23012</v>
      </c>
      <c r="L1588" s="207"/>
      <c r="M1588" t="str" cm="1">
        <f t="array" ref="M1588">LOOKUP(2,1/(C1588:L1588&lt;&gt;""),C1588:L1588)</f>
        <v>Vicia Dried Wilted</v>
      </c>
      <c r="N1588" s="207"/>
      <c r="O1588" s="207" t="s">
        <v>8288</v>
      </c>
      <c r="P1588" s="207" t="s">
        <v>8288</v>
      </c>
      <c r="Q1588" s="207" t="s">
        <v>8288</v>
      </c>
      <c r="R1588" s="207" t="s">
        <v>8288</v>
      </c>
      <c r="S1588" s="207" t="s">
        <v>8288</v>
      </c>
      <c r="T1588" s="207" t="s">
        <v>8288</v>
      </c>
      <c r="U1588" s="207" t="s">
        <v>23005</v>
      </c>
      <c r="V1588" s="209" t="s">
        <v>23008</v>
      </c>
      <c r="W1588" s="207" t="s">
        <v>8288</v>
      </c>
      <c r="X1588" s="207" t="s">
        <v>8288</v>
      </c>
      <c r="Y1588" s="207" t="s">
        <v>8288</v>
      </c>
      <c r="Z1588" s="207" t="s">
        <v>8288</v>
      </c>
      <c r="AA1588" s="209" t="s">
        <v>23009</v>
      </c>
      <c r="AB1588" s="209" t="s">
        <v>4169</v>
      </c>
      <c r="AC1588" s="210" t="s">
        <v>4169</v>
      </c>
      <c r="AD1588" s="210" t="s">
        <v>18766</v>
      </c>
      <c r="AE1588" s="210"/>
      <c r="AF1588" s="210" t="s">
        <v>18767</v>
      </c>
      <c r="AG1588" t="str">
        <f>IFERROR(IF(COUNTIF(C1588:L1588,"Feed Ingredient")&gt;0,INDEX(ani_diet!T:T,MATCH(M1588,ani_diet!D:D,0)),""),"")</f>
        <v>Vicia</v>
      </c>
      <c r="AH1588" s="60" t="str">
        <f>IF(IFERROR(IF(MATCH("Feed Ingredient", AOM[[#This Row],[L1]:[L10]],0)&gt;0, TRUE, FALSE), FALSE)=TRUE,IFERROR(VLOOKUP(M1588, ani_diet!C:C, 1, FALSE), "No Match"),FALSE)</f>
        <v>No Match</v>
      </c>
      <c r="AI1588" t="s">
        <v>23013</v>
      </c>
      <c r="AL1588" t="str">
        <f>IFERROR(IF(COUNTIF(C1588:L1588,"Feed Ingredient")&gt;0,INDEX(ani_diet!T:T,MATCH(M1588,ani_diet!D:D,0)),""),"")</f>
        <v>Vicia</v>
      </c>
    </row>
    <row r="1589" spans="1:38">
      <c r="A1589" t="str">
        <f>_xlfn.TEXTJOIN("/",TRUE,AOM[[#This Row],[L1]:[L10]])</f>
        <v>Management/Livestock Management/Feed Characteristic/Feed Composition/Feed Ingredient/Forage Plants/Legume Forages/Vicia</v>
      </c>
      <c r="B1589" s="207" t="s">
        <v>23014</v>
      </c>
      <c r="C1589" s="207" t="s">
        <v>17896</v>
      </c>
      <c r="D1589" s="207" t="s">
        <v>17898</v>
      </c>
      <c r="E1589" s="207" t="s">
        <v>17908</v>
      </c>
      <c r="F1589" s="207" t="s">
        <v>18308</v>
      </c>
      <c r="G1589" s="207" t="s">
        <v>18309</v>
      </c>
      <c r="H1589" s="207" t="s">
        <v>20736</v>
      </c>
      <c r="I1589" s="207" t="s">
        <v>22677</v>
      </c>
      <c r="J1589" s="207" t="s">
        <v>23005</v>
      </c>
      <c r="K1589" s="207"/>
      <c r="L1589" s="207"/>
      <c r="M1589" t="str" cm="1">
        <f t="array" ref="M1589">LOOKUP(2,1/(C1589:L1589&lt;&gt;""),C1589:L1589)</f>
        <v>Vicia</v>
      </c>
      <c r="N1589" s="207" t="s">
        <v>23015</v>
      </c>
      <c r="O1589" s="207"/>
      <c r="P1589" s="207"/>
      <c r="Q1589" s="207"/>
      <c r="R1589" s="207"/>
      <c r="S1589" s="207"/>
      <c r="T1589" s="207"/>
      <c r="U1589" s="207" t="s">
        <v>23005</v>
      </c>
      <c r="V1589" s="209" t="s">
        <v>23008</v>
      </c>
      <c r="W1589" s="207"/>
      <c r="X1589" s="207"/>
      <c r="Y1589" s="207"/>
      <c r="Z1589" s="207"/>
      <c r="AA1589" s="209" t="s">
        <v>23009</v>
      </c>
      <c r="AB1589" s="211" t="s">
        <v>23010</v>
      </c>
      <c r="AC1589" s="210" t="s">
        <v>4169</v>
      </c>
      <c r="AD1589" s="210" t="s">
        <v>18766</v>
      </c>
      <c r="AE1589" s="210"/>
      <c r="AF1589" s="210" t="s">
        <v>18767</v>
      </c>
      <c r="AG1589" t="str">
        <f>IFERROR(IF(COUNTIF(C1589:L1589,"Feed Ingredient")&gt;0,INDEX(ani_diet!T:T,MATCH(M1589,ani_diet!D:D,0)),""),"")</f>
        <v>Vicia</v>
      </c>
      <c r="AH1589" s="60" t="str">
        <f>IF(IFERROR(IF(MATCH("Feed Ingredient", AOM[[#This Row],[L1]:[L10]],0)&gt;0, TRUE, FALSE), FALSE)=TRUE,IFERROR(VLOOKUP(M1589, ani_diet!C:C, 1, FALSE), "No Match"),FALSE)</f>
        <v>Vicia</v>
      </c>
      <c r="AI1589" t="s">
        <v>23013</v>
      </c>
      <c r="AL1589" t="str">
        <f>IFERROR(IF(COUNTIF(C1589:L1589,"Feed Ingredient")&gt;0,INDEX(ani_diet!T:T,MATCH(M1589,ani_diet!D:D,0)),""),"")</f>
        <v>Vicia</v>
      </c>
    </row>
    <row r="1590" spans="1:38">
      <c r="A1590" t="str">
        <f>_xlfn.TEXTJOIN("/",TRUE,AOM[[#This Row],[L1]:[L10]])</f>
        <v>Management/Livestock Management/Feed Characteristic/Feed Composition/Feed Ingredient/Forage Plants/Legume Forages/Vicia dasycarpa</v>
      </c>
      <c r="B1590" s="207" t="s">
        <v>23016</v>
      </c>
      <c r="C1590" s="207" t="s">
        <v>17896</v>
      </c>
      <c r="D1590" s="207" t="s">
        <v>17898</v>
      </c>
      <c r="E1590" s="207" t="s">
        <v>17908</v>
      </c>
      <c r="F1590" s="207" t="s">
        <v>18308</v>
      </c>
      <c r="G1590" s="207" t="s">
        <v>18309</v>
      </c>
      <c r="H1590" s="207" t="s">
        <v>20736</v>
      </c>
      <c r="I1590" s="207" t="s">
        <v>22677</v>
      </c>
      <c r="J1590" s="207" t="s">
        <v>4416</v>
      </c>
      <c r="K1590" s="207"/>
      <c r="L1590" s="207"/>
      <c r="M1590" t="str" cm="1">
        <f t="array" ref="M1590">LOOKUP(2,1/(C1590:L1590&lt;&gt;""),C1590:L1590)</f>
        <v>Vicia dasycarpa</v>
      </c>
      <c r="N1590" s="207"/>
      <c r="O1590" s="207"/>
      <c r="P1590" s="207"/>
      <c r="Q1590" s="207"/>
      <c r="R1590" s="207"/>
      <c r="S1590" s="207"/>
      <c r="T1590" s="207"/>
      <c r="U1590" s="207" t="s">
        <v>4416</v>
      </c>
      <c r="V1590" s="209" t="s">
        <v>23017</v>
      </c>
      <c r="W1590" s="207"/>
      <c r="X1590" s="207"/>
      <c r="Y1590" s="207"/>
      <c r="Z1590" s="207"/>
      <c r="AA1590" s="209" t="s">
        <v>4417</v>
      </c>
      <c r="AB1590" s="209" t="s">
        <v>4169</v>
      </c>
      <c r="AC1590" s="210" t="s">
        <v>4169</v>
      </c>
      <c r="AD1590" s="210" t="s">
        <v>18766</v>
      </c>
      <c r="AE1590" s="210"/>
      <c r="AF1590" s="210" t="s">
        <v>18767</v>
      </c>
      <c r="AG1590" t="str">
        <f>IFERROR(IF(COUNTIF(C1590:L1590,"Feed Ingredient")&gt;0,INDEX(ani_diet!T:T,MATCH(M1590,ani_diet!D:D,0)),""),"")</f>
        <v>Vicia dasycarpa</v>
      </c>
      <c r="AH1590" s="60" t="str">
        <f>IF(IFERROR(IF(MATCH("Feed Ingredient", AOM[[#This Row],[L1]:[L10]],0)&gt;0, TRUE, FALSE), FALSE)=TRUE,IFERROR(VLOOKUP(M1590, ani_diet!C:C, 1, FALSE), "No Match"),FALSE)</f>
        <v>Vicia dasycarpa</v>
      </c>
      <c r="AI1590" t="s">
        <v>3539</v>
      </c>
      <c r="AL1590" t="str">
        <f>IFERROR(IF(COUNTIF(C1590:L1590,"Feed Ingredient")&gt;0,INDEX(ani_diet!T:T,MATCH(M1590,ani_diet!D:D,0)),""),"")</f>
        <v>Vicia dasycarpa</v>
      </c>
    </row>
    <row r="1591" spans="1:38">
      <c r="A1591" t="str">
        <f>_xlfn.TEXTJOIN("/",TRUE,AOM[[#This Row],[L1]:[L10]])</f>
        <v>Management/Livestock Management/Feed Characteristic/Feed Composition/Feed Ingredient/Forage Plants/Other Forage Plants</v>
      </c>
      <c r="B1591" s="207" t="s">
        <v>23018</v>
      </c>
      <c r="C1591" s="207" t="s">
        <v>17896</v>
      </c>
      <c r="D1591" s="207" t="s">
        <v>17898</v>
      </c>
      <c r="E1591" s="207" t="s">
        <v>17908</v>
      </c>
      <c r="F1591" s="207" t="s">
        <v>18308</v>
      </c>
      <c r="G1591" s="207" t="s">
        <v>18309</v>
      </c>
      <c r="H1591" s="207" t="s">
        <v>20736</v>
      </c>
      <c r="I1591" s="207" t="s">
        <v>23019</v>
      </c>
      <c r="J1591" s="207" t="s">
        <v>8288</v>
      </c>
      <c r="K1591" s="207" t="s">
        <v>8288</v>
      </c>
      <c r="L1591" s="207"/>
      <c r="M1591" t="str" cm="1">
        <f t="array" ref="M1591">LOOKUP(2,1/(C1591:L1591&lt;&gt;""),C1591:L1591)</f>
        <v>Other Forage Plants</v>
      </c>
      <c r="N1591" s="207" t="s">
        <v>8288</v>
      </c>
      <c r="O1591" s="207" t="s">
        <v>8288</v>
      </c>
      <c r="P1591" s="207" t="s">
        <v>8288</v>
      </c>
      <c r="Q1591" s="207" t="s">
        <v>8288</v>
      </c>
      <c r="R1591" s="207" t="s">
        <v>8288</v>
      </c>
      <c r="S1591" s="207" t="s">
        <v>8288</v>
      </c>
      <c r="T1591" s="207" t="s">
        <v>8288</v>
      </c>
      <c r="U1591" s="207"/>
      <c r="V1591" s="209" t="s">
        <v>8288</v>
      </c>
      <c r="W1591" s="207" t="s">
        <v>8288</v>
      </c>
      <c r="X1591" s="207" t="s">
        <v>8288</v>
      </c>
      <c r="Y1591" s="207" t="s">
        <v>8288</v>
      </c>
      <c r="Z1591" s="207" t="s">
        <v>8288</v>
      </c>
      <c r="AA1591" s="209" t="s">
        <v>8288</v>
      </c>
      <c r="AB1591" s="209" t="s">
        <v>4169</v>
      </c>
      <c r="AC1591" s="210" t="s">
        <v>4169</v>
      </c>
      <c r="AD1591" s="210" t="s">
        <v>18766</v>
      </c>
      <c r="AE1591" s="210"/>
      <c r="AF1591" s="210" t="s">
        <v>18767</v>
      </c>
      <c r="AG1591" t="str">
        <f>IFERROR(IF(COUNTIF(C1591:L1591,"Feed Ingredient")&gt;0,INDEX(ani_diet!T:T,MATCH(M1591,ani_diet!D:D,0)),""),"")</f>
        <v/>
      </c>
      <c r="AH1591" s="60" t="str">
        <f>IF(IFERROR(IF(MATCH("Feed Ingredient", AOM[[#This Row],[L1]:[L10]],0)&gt;0, TRUE, FALSE), FALSE)=TRUE,IFERROR(VLOOKUP(M1591, ani_diet!C:C, 1, FALSE), "No Match"),FALSE)</f>
        <v>No Match</v>
      </c>
      <c r="AI1591" t="s">
        <v>3539</v>
      </c>
      <c r="AL1591" t="str">
        <f>IFERROR(IF(COUNTIF(C1591:L1591,"Feed Ingredient")&gt;0,INDEX(ani_diet!T:T,MATCH(M1591,ani_diet!D:D,0)),""),"")</f>
        <v/>
      </c>
    </row>
    <row r="1592" spans="1:38">
      <c r="A1592" t="str">
        <f>_xlfn.TEXTJOIN("/",TRUE,AOM[[#This Row],[L1]:[L10]])</f>
        <v>Management/Livestock Management/Feed Characteristic/Feed Composition/Feed Ingredient/Forage Plants/Other Forage Plants/Acalypha fimbriata</v>
      </c>
      <c r="B1592" s="207" t="s">
        <v>23020</v>
      </c>
      <c r="C1592" s="207" t="s">
        <v>17896</v>
      </c>
      <c r="D1592" s="207" t="s">
        <v>17898</v>
      </c>
      <c r="E1592" s="207" t="s">
        <v>17908</v>
      </c>
      <c r="F1592" s="207" t="s">
        <v>18308</v>
      </c>
      <c r="G1592" s="207" t="s">
        <v>18309</v>
      </c>
      <c r="H1592" s="207" t="s">
        <v>20736</v>
      </c>
      <c r="I1592" s="207" t="s">
        <v>23019</v>
      </c>
      <c r="J1592" s="207" t="s">
        <v>23021</v>
      </c>
      <c r="K1592" s="207"/>
      <c r="L1592" s="207"/>
      <c r="M1592" t="str" cm="1">
        <f t="array" ref="M1592">LOOKUP(2,1/(C1592:L1592&lt;&gt;""),C1592:L1592)</f>
        <v>Acalypha fimbriata</v>
      </c>
      <c r="N1592" s="207"/>
      <c r="O1592" s="207"/>
      <c r="P1592" s="207"/>
      <c r="Q1592" s="207"/>
      <c r="R1592" s="207"/>
      <c r="S1592" s="207"/>
      <c r="T1592" s="207"/>
      <c r="U1592" s="207" t="s">
        <v>23021</v>
      </c>
      <c r="V1592" s="211" t="s">
        <v>23022</v>
      </c>
      <c r="W1592" s="207"/>
      <c r="X1592" s="207"/>
      <c r="Y1592" s="207"/>
      <c r="Z1592" s="207"/>
      <c r="AA1592" s="209" t="s">
        <v>23023</v>
      </c>
      <c r="AB1592" s="209" t="s">
        <v>4169</v>
      </c>
      <c r="AC1592" s="210" t="s">
        <v>4169</v>
      </c>
      <c r="AD1592" s="210" t="s">
        <v>18766</v>
      </c>
      <c r="AE1592" s="210"/>
      <c r="AF1592" s="210" t="s">
        <v>18767</v>
      </c>
      <c r="AG1592" t="str">
        <f>IFERROR(IF(COUNTIF(C1592:L1592,"Feed Ingredient")&gt;0,INDEX(ani_diet!T:T,MATCH(M1592,ani_diet!D:D,0)),""),"")</f>
        <v>Acalypha fimbriata</v>
      </c>
      <c r="AH1592" s="60" t="str">
        <f>IF(IFERROR(IF(MATCH("Feed Ingredient", AOM[[#This Row],[L1]:[L10]],0)&gt;0, TRUE, FALSE), FALSE)=TRUE,IFERROR(VLOOKUP(M1592, ani_diet!C:C, 1, FALSE), "No Match"),FALSE)</f>
        <v>Acalypha fimbriata</v>
      </c>
      <c r="AI1592" t="s">
        <v>3539</v>
      </c>
      <c r="AL1592" t="str">
        <f>IFERROR(IF(COUNTIF(C1592:L1592,"Feed Ingredient")&gt;0,INDEX(ani_diet!T:T,MATCH(M1592,ani_diet!D:D,0)),""),"")</f>
        <v>Acalypha fimbriata</v>
      </c>
    </row>
    <row r="1593" spans="1:38">
      <c r="A1593" t="str">
        <f>_xlfn.TEXTJOIN("/",TRUE,AOM[[#This Row],[L1]:[L10]])</f>
        <v>Management/Livestock Management/Feed Characteristic/Feed Composition/Feed Ingredient/Forage Plants/Other Forage Plants/Amaranthus cruentus/Amaranthus cruentus Leaves /Amaranthus cruentus Leaves Ground</v>
      </c>
      <c r="B1593" s="207" t="s">
        <v>23024</v>
      </c>
      <c r="C1593" s="207" t="s">
        <v>17896</v>
      </c>
      <c r="D1593" s="207" t="s">
        <v>17898</v>
      </c>
      <c r="E1593" s="207" t="s">
        <v>17908</v>
      </c>
      <c r="F1593" s="207" t="s">
        <v>18308</v>
      </c>
      <c r="G1593" s="207" t="s">
        <v>18309</v>
      </c>
      <c r="H1593" s="207" t="s">
        <v>20736</v>
      </c>
      <c r="I1593" s="207" t="s">
        <v>23019</v>
      </c>
      <c r="J1593" s="207" t="s">
        <v>23025</v>
      </c>
      <c r="K1593" s="207" t="s">
        <v>23026</v>
      </c>
      <c r="L1593" s="207" t="s">
        <v>23027</v>
      </c>
      <c r="M1593" t="str" cm="1">
        <f t="array" ref="M1593">LOOKUP(2,1/(C1593:L1593&lt;&gt;""),C1593:L1593)</f>
        <v>Amaranthus cruentus Leaves Ground</v>
      </c>
      <c r="N1593" s="207" t="s">
        <v>23028</v>
      </c>
      <c r="O1593" s="207"/>
      <c r="P1593" s="207"/>
      <c r="Q1593" s="207"/>
      <c r="R1593" s="207"/>
      <c r="S1593" s="207"/>
      <c r="T1593" s="207"/>
      <c r="U1593" s="207" t="s">
        <v>23025</v>
      </c>
      <c r="V1593" s="211" t="s">
        <v>23029</v>
      </c>
      <c r="W1593" s="207"/>
      <c r="X1593" s="207"/>
      <c r="Y1593" s="207"/>
      <c r="Z1593" s="207"/>
      <c r="AA1593" s="209" t="s">
        <v>23030</v>
      </c>
      <c r="AB1593" s="209" t="s">
        <v>4169</v>
      </c>
      <c r="AC1593" s="210" t="s">
        <v>4169</v>
      </c>
      <c r="AD1593" s="210" t="s">
        <v>18766</v>
      </c>
      <c r="AE1593" s="210"/>
      <c r="AF1593" s="210" t="s">
        <v>18767</v>
      </c>
      <c r="AG1593" t="str">
        <f>IFERROR(IF(COUNTIF(C1593:L1593,"Feed Ingredient")&gt;0,INDEX(ani_diet!T:T,MATCH(M1593,ani_diet!D:D,0)),""),"")</f>
        <v>Amaranthus cruentus Leaves</v>
      </c>
      <c r="AH1593" s="60" t="str">
        <f>IF(IFERROR(IF(MATCH("Feed Ingredient", AOM[[#This Row],[L1]:[L10]],0)&gt;0, TRUE, FALSE), FALSE)=TRUE,IFERROR(VLOOKUP(M1593, ani_diet!C:C, 1, FALSE), "No Match"),FALSE)</f>
        <v>No Match</v>
      </c>
      <c r="AI1593" t="s">
        <v>3539</v>
      </c>
      <c r="AL1593" t="str">
        <f>IFERROR(IF(COUNTIF(C1593:L1593,"Feed Ingredient")&gt;0,INDEX(ani_diet!T:T,MATCH(M1593,ani_diet!D:D,0)),""),"")</f>
        <v>Amaranthus cruentus Leaves</v>
      </c>
    </row>
    <row r="1594" spans="1:38">
      <c r="A1594" t="str">
        <f>_xlfn.TEXTJOIN("/",TRUE,AOM[[#This Row],[L1]:[L10]])</f>
        <v>Management/Livestock Management/Feed Characteristic/Feed Composition/Feed Ingredient/Forage Plants/Other Forage Plants/Amaranthus cruentus</v>
      </c>
      <c r="B1594" s="207" t="s">
        <v>23031</v>
      </c>
      <c r="C1594" s="207" t="s">
        <v>17896</v>
      </c>
      <c r="D1594" s="207" t="s">
        <v>17898</v>
      </c>
      <c r="E1594" s="207" t="s">
        <v>17908</v>
      </c>
      <c r="F1594" s="207" t="s">
        <v>18308</v>
      </c>
      <c r="G1594" s="207" t="s">
        <v>18309</v>
      </c>
      <c r="H1594" s="207" t="s">
        <v>20736</v>
      </c>
      <c r="I1594" s="207" t="s">
        <v>23019</v>
      </c>
      <c r="J1594" s="207" t="s">
        <v>23025</v>
      </c>
      <c r="K1594" s="207"/>
      <c r="L1594" s="207"/>
      <c r="M1594" t="str" cm="1">
        <f t="array" ref="M1594">LOOKUP(2,1/(C1594:L1594&lt;&gt;""),C1594:L1594)</f>
        <v>Amaranthus cruentus</v>
      </c>
      <c r="N1594" s="207"/>
      <c r="O1594" s="207"/>
      <c r="P1594" s="207"/>
      <c r="Q1594" s="207"/>
      <c r="R1594" s="207"/>
      <c r="S1594" s="207"/>
      <c r="T1594" s="207"/>
      <c r="U1594" s="207" t="s">
        <v>23025</v>
      </c>
      <c r="V1594" s="211" t="s">
        <v>23029</v>
      </c>
      <c r="W1594" s="207"/>
      <c r="X1594" s="207"/>
      <c r="Y1594" s="207"/>
      <c r="Z1594" s="207"/>
      <c r="AA1594" s="209" t="s">
        <v>23030</v>
      </c>
      <c r="AB1594" s="209" t="s">
        <v>4169</v>
      </c>
      <c r="AC1594" s="210" t="s">
        <v>4169</v>
      </c>
      <c r="AD1594" s="210" t="s">
        <v>18766</v>
      </c>
      <c r="AE1594" s="210"/>
      <c r="AF1594" s="210" t="s">
        <v>18767</v>
      </c>
      <c r="AG1594" t="str">
        <f>IFERROR(IF(COUNTIF(C1594:L1594,"Feed Ingredient")&gt;0,INDEX(ani_diet!T:T,MATCH(M1594,ani_diet!D:D,0)),""),"")</f>
        <v>Amaranthus cruentus</v>
      </c>
      <c r="AH1594" s="60" t="str">
        <f>IF(IFERROR(IF(MATCH("Feed Ingredient", AOM[[#This Row],[L1]:[L10]],0)&gt;0, TRUE, FALSE), FALSE)=TRUE,IFERROR(VLOOKUP(M1594, ani_diet!C:C, 1, FALSE), "No Match"),FALSE)</f>
        <v>Amaranthus cruentus</v>
      </c>
      <c r="AI1594" t="s">
        <v>23032</v>
      </c>
      <c r="AL1594" t="str">
        <f>IFERROR(IF(COUNTIF(C1594:L1594,"Feed Ingredient")&gt;0,INDEX(ani_diet!T:T,MATCH(M1594,ani_diet!D:D,0)),""),"")</f>
        <v>Amaranthus cruentus</v>
      </c>
    </row>
    <row r="1595" spans="1:38">
      <c r="A1595" t="str">
        <f>_xlfn.TEXTJOIN("/",TRUE,AOM[[#This Row],[L1]:[L10]])</f>
        <v>Management/Livestock Management/Feed Characteristic/Feed Composition/Feed Ingredient/Forage Plants/Other Forage Plants/Aspilia africana/Aspilia africana Leaves and Twigs</v>
      </c>
      <c r="B1595" s="207" t="s">
        <v>23033</v>
      </c>
      <c r="C1595" s="207" t="s">
        <v>17896</v>
      </c>
      <c r="D1595" s="207" t="s">
        <v>17898</v>
      </c>
      <c r="E1595" s="207" t="s">
        <v>17908</v>
      </c>
      <c r="F1595" s="207" t="s">
        <v>18308</v>
      </c>
      <c r="G1595" s="207" t="s">
        <v>18309</v>
      </c>
      <c r="H1595" s="207" t="s">
        <v>20736</v>
      </c>
      <c r="I1595" s="207" t="s">
        <v>23019</v>
      </c>
      <c r="J1595" s="207" t="s">
        <v>23034</v>
      </c>
      <c r="K1595" s="207" t="s">
        <v>23035</v>
      </c>
      <c r="L1595" s="207"/>
      <c r="M1595" t="str" cm="1">
        <f t="array" ref="M1595">LOOKUP(2,1/(C1595:L1595&lt;&gt;""),C1595:L1595)</f>
        <v>Aspilia africana Leaves and Twigs</v>
      </c>
      <c r="N1595" s="207"/>
      <c r="O1595" s="207"/>
      <c r="P1595" s="207"/>
      <c r="Q1595" s="207"/>
      <c r="R1595" s="207"/>
      <c r="S1595" s="207"/>
      <c r="T1595" s="207"/>
      <c r="U1595" s="207" t="s">
        <v>23034</v>
      </c>
      <c r="V1595" s="209" t="s">
        <v>328</v>
      </c>
      <c r="W1595" s="207"/>
      <c r="X1595" s="207"/>
      <c r="Y1595" s="207"/>
      <c r="Z1595" s="207"/>
      <c r="AA1595" s="209" t="s">
        <v>23036</v>
      </c>
      <c r="AB1595" s="212" t="s">
        <v>23037</v>
      </c>
      <c r="AC1595" s="210" t="s">
        <v>4169</v>
      </c>
      <c r="AD1595" s="210" t="s">
        <v>18766</v>
      </c>
      <c r="AE1595" s="210"/>
      <c r="AF1595" s="210" t="s">
        <v>18767</v>
      </c>
      <c r="AG1595" t="str">
        <f>IFERROR(IF(COUNTIF(C1595:L1595,"Feed Ingredient")&gt;0,INDEX(ani_diet!T:T,MATCH(M1595,ani_diet!D:D,0)),""),"")</f>
        <v>Aspilia africana Leaves and Twigs</v>
      </c>
      <c r="AH1595" s="60" t="str">
        <f>IF(IFERROR(IF(MATCH("Feed Ingredient", AOM[[#This Row],[L1]:[L10]],0)&gt;0, TRUE, FALSE), FALSE)=TRUE,IFERROR(VLOOKUP(M1595, ani_diet!C:C, 1, FALSE), "No Match"),FALSE)</f>
        <v>Aspilia africana Leaves and Twigs</v>
      </c>
      <c r="AI1595" t="s">
        <v>23038</v>
      </c>
      <c r="AL1595" t="str">
        <f>IFERROR(IF(COUNTIF(C1595:L1595,"Feed Ingredient")&gt;0,INDEX(ani_diet!T:T,MATCH(M1595,ani_diet!D:D,0)),""),"")</f>
        <v>Aspilia africana Leaves and Twigs</v>
      </c>
    </row>
    <row r="1596" spans="1:38">
      <c r="A1596" t="str">
        <f>_xlfn.TEXTJOIN("/",TRUE,AOM[[#This Row],[L1]:[L10]])</f>
        <v>Management/Livestock Management/Feed Characteristic/Feed Composition/Feed Ingredient/Forage Plants/Other Forage Plants/Aspilia africana</v>
      </c>
      <c r="B1596" s="207" t="s">
        <v>23039</v>
      </c>
      <c r="C1596" s="207" t="s">
        <v>17896</v>
      </c>
      <c r="D1596" s="207" t="s">
        <v>17898</v>
      </c>
      <c r="E1596" s="207" t="s">
        <v>17908</v>
      </c>
      <c r="F1596" s="207" t="s">
        <v>18308</v>
      </c>
      <c r="G1596" s="207" t="s">
        <v>18309</v>
      </c>
      <c r="H1596" s="207" t="s">
        <v>20736</v>
      </c>
      <c r="I1596" s="207" t="s">
        <v>23019</v>
      </c>
      <c r="J1596" s="207" t="s">
        <v>23034</v>
      </c>
      <c r="K1596" s="207"/>
      <c r="L1596" s="207"/>
      <c r="M1596" t="str" cm="1">
        <f t="array" ref="M1596">LOOKUP(2,1/(C1596:L1596&lt;&gt;""),C1596:L1596)</f>
        <v>Aspilia africana</v>
      </c>
      <c r="N1596" s="207"/>
      <c r="O1596" s="207"/>
      <c r="P1596" s="207"/>
      <c r="Q1596" s="207"/>
      <c r="R1596" s="207"/>
      <c r="S1596" s="207"/>
      <c r="T1596" s="207"/>
      <c r="U1596" s="207" t="s">
        <v>23034</v>
      </c>
      <c r="V1596" s="209" t="s">
        <v>328</v>
      </c>
      <c r="W1596" s="207"/>
      <c r="X1596" s="207"/>
      <c r="Y1596" s="207"/>
      <c r="Z1596" s="207"/>
      <c r="AA1596" s="209" t="s">
        <v>23036</v>
      </c>
      <c r="AB1596" s="211" t="s">
        <v>23040</v>
      </c>
      <c r="AC1596" s="210" t="s">
        <v>4169</v>
      </c>
      <c r="AD1596" s="210" t="s">
        <v>18766</v>
      </c>
      <c r="AE1596" s="210"/>
      <c r="AF1596" s="210" t="s">
        <v>18767</v>
      </c>
      <c r="AG1596" t="str">
        <f>IFERROR(IF(COUNTIF(C1596:L1596,"Feed Ingredient")&gt;0,INDEX(ani_diet!T:T,MATCH(M1596,ani_diet!D:D,0)),""),"")</f>
        <v>Aspilia africana</v>
      </c>
      <c r="AH1596" s="60" t="str">
        <f>IF(IFERROR(IF(MATCH("Feed Ingredient", AOM[[#This Row],[L1]:[L10]],0)&gt;0, TRUE, FALSE), FALSE)=TRUE,IFERROR(VLOOKUP(M1596, ani_diet!C:C, 1, FALSE), "No Match"),FALSE)</f>
        <v>Aspilia africana</v>
      </c>
      <c r="AI1596" t="s">
        <v>3539</v>
      </c>
      <c r="AL1596" t="str">
        <f>IFERROR(IF(COUNTIF(C1596:L1596,"Feed Ingredient")&gt;0,INDEX(ani_diet!T:T,MATCH(M1596,ani_diet!D:D,0)),""),"")</f>
        <v>Aspilia africana</v>
      </c>
    </row>
    <row r="1597" spans="1:38">
      <c r="A1597" t="str">
        <f>_xlfn.TEXTJOIN("/",TRUE,AOM[[#This Row],[L1]:[L10]])</f>
        <v>Management/Livestock Management/Feed Characteristic/Feed Composition/Feed Ingredient/Forage Plants/Other Forage Plants/Asteriscus maritimus</v>
      </c>
      <c r="B1597" s="207" t="s">
        <v>23041</v>
      </c>
      <c r="C1597" s="207" t="s">
        <v>17896</v>
      </c>
      <c r="D1597" s="207" t="s">
        <v>17898</v>
      </c>
      <c r="E1597" s="207" t="s">
        <v>17908</v>
      </c>
      <c r="F1597" s="207" t="s">
        <v>18308</v>
      </c>
      <c r="G1597" s="207" t="s">
        <v>18309</v>
      </c>
      <c r="H1597" s="207" t="s">
        <v>20736</v>
      </c>
      <c r="I1597" s="207" t="s">
        <v>23019</v>
      </c>
      <c r="J1597" s="207" t="s">
        <v>23042</v>
      </c>
      <c r="K1597" s="207"/>
      <c r="L1597" s="207"/>
      <c r="M1597" t="str" cm="1">
        <f t="array" ref="M1597">LOOKUP(2,1/(C1597:L1597&lt;&gt;""),C1597:L1597)</f>
        <v>Asteriscus maritimus</v>
      </c>
      <c r="N1597" s="207" t="s">
        <v>23043</v>
      </c>
      <c r="O1597" s="207"/>
      <c r="P1597" s="207"/>
      <c r="Q1597" s="207"/>
      <c r="R1597" s="207"/>
      <c r="S1597" s="207"/>
      <c r="T1597" s="207"/>
      <c r="U1597" s="207" t="s">
        <v>23042</v>
      </c>
      <c r="V1597" s="211" t="s">
        <v>23044</v>
      </c>
      <c r="W1597" s="207"/>
      <c r="X1597" s="207"/>
      <c r="Y1597" s="207"/>
      <c r="Z1597" s="207"/>
      <c r="AA1597" s="209" t="s">
        <v>23045</v>
      </c>
      <c r="AB1597" s="209" t="s">
        <v>4169</v>
      </c>
      <c r="AC1597" s="210" t="s">
        <v>4169</v>
      </c>
      <c r="AD1597" s="210" t="s">
        <v>18766</v>
      </c>
      <c r="AE1597" s="210"/>
      <c r="AF1597" s="210" t="s">
        <v>18767</v>
      </c>
      <c r="AG1597" t="str">
        <f>IFERROR(IF(COUNTIF(C1597:L1597,"Feed Ingredient")&gt;0,INDEX(ani_diet!T:T,MATCH(M1597,ani_diet!D:D,0)),""),"")</f>
        <v>Asteriscus maritimus</v>
      </c>
      <c r="AH1597" s="60" t="str">
        <f>IF(IFERROR(IF(MATCH("Feed Ingredient", AOM[[#This Row],[L1]:[L10]],0)&gt;0, TRUE, FALSE), FALSE)=TRUE,IFERROR(VLOOKUP(M1597, ani_diet!C:C, 1, FALSE), "No Match"),FALSE)</f>
        <v>Asteriscus maritimus</v>
      </c>
      <c r="AI1597" t="s">
        <v>23038</v>
      </c>
      <c r="AL1597" t="str">
        <f>IFERROR(IF(COUNTIF(C1597:L1597,"Feed Ingredient")&gt;0,INDEX(ani_diet!T:T,MATCH(M1597,ani_diet!D:D,0)),""),"")</f>
        <v>Asteriscus maritimus</v>
      </c>
    </row>
    <row r="1598" spans="1:38">
      <c r="A1598" t="str">
        <f>_xlfn.TEXTJOIN("/",TRUE,AOM[[#This Row],[L1]:[L10]])</f>
        <v>Management/Livestock Management/Feed Characteristic/Feed Composition/Feed Ingredient/Forage Plants/Other Forage Plants/Atractylis cancellata</v>
      </c>
      <c r="B1598" s="207" t="s">
        <v>23046</v>
      </c>
      <c r="C1598" s="207" t="s">
        <v>17896</v>
      </c>
      <c r="D1598" s="207" t="s">
        <v>17898</v>
      </c>
      <c r="E1598" s="207" t="s">
        <v>17908</v>
      </c>
      <c r="F1598" s="207" t="s">
        <v>18308</v>
      </c>
      <c r="G1598" s="207" t="s">
        <v>18309</v>
      </c>
      <c r="H1598" s="207" t="s">
        <v>20736</v>
      </c>
      <c r="I1598" s="207" t="s">
        <v>23019</v>
      </c>
      <c r="J1598" s="207" t="s">
        <v>23047</v>
      </c>
      <c r="K1598" s="207"/>
      <c r="L1598" s="207"/>
      <c r="M1598" t="str" cm="1">
        <f t="array" ref="M1598">LOOKUP(2,1/(C1598:L1598&lt;&gt;""),C1598:L1598)</f>
        <v>Atractylis cancellata</v>
      </c>
      <c r="N1598" s="207"/>
      <c r="O1598" s="207"/>
      <c r="P1598" s="207"/>
      <c r="Q1598" s="207"/>
      <c r="R1598" s="207"/>
      <c r="S1598" s="207"/>
      <c r="T1598" s="207"/>
      <c r="U1598" s="207" t="s">
        <v>23047</v>
      </c>
      <c r="V1598" s="211" t="s">
        <v>23048</v>
      </c>
      <c r="W1598" s="207"/>
      <c r="X1598" s="207"/>
      <c r="Y1598" s="207"/>
      <c r="Z1598" s="207"/>
      <c r="AA1598" s="209" t="s">
        <v>23049</v>
      </c>
      <c r="AB1598" s="209" t="s">
        <v>4169</v>
      </c>
      <c r="AC1598" s="210" t="s">
        <v>4169</v>
      </c>
      <c r="AD1598" s="210" t="s">
        <v>18766</v>
      </c>
      <c r="AE1598" s="210"/>
      <c r="AF1598" s="210" t="s">
        <v>18767</v>
      </c>
      <c r="AG1598" t="str">
        <f>IFERROR(IF(COUNTIF(C1598:L1598,"Feed Ingredient")&gt;0,INDEX(ani_diet!T:T,MATCH(M1598,ani_diet!D:D,0)),""),"")</f>
        <v>Atractylis cancellata</v>
      </c>
      <c r="AH1598" s="60" t="str">
        <f>IF(IFERROR(IF(MATCH("Feed Ingredient", AOM[[#This Row],[L1]:[L10]],0)&gt;0, TRUE, FALSE), FALSE)=TRUE,IFERROR(VLOOKUP(M1598, ani_diet!C:C, 1, FALSE), "No Match"),FALSE)</f>
        <v>Atractylis cancellata</v>
      </c>
      <c r="AI1598" t="s">
        <v>3539</v>
      </c>
      <c r="AL1598" t="str">
        <f>IFERROR(IF(COUNTIF(C1598:L1598,"Feed Ingredient")&gt;0,INDEX(ani_diet!T:T,MATCH(M1598,ani_diet!D:D,0)),""),"")</f>
        <v>Atractylis cancellata</v>
      </c>
    </row>
    <row r="1599" spans="1:38">
      <c r="A1599" t="str">
        <f>_xlfn.TEXTJOIN("/",TRUE,AOM[[#This Row],[L1]:[L10]])</f>
        <v>Management/Livestock Management/Feed Characteristic/Feed Composition/Feed Ingredient/Forage Plants/Other Forage Plants/Atriplex halimus</v>
      </c>
      <c r="B1599" s="207" t="s">
        <v>23050</v>
      </c>
      <c r="C1599" s="207" t="s">
        <v>17896</v>
      </c>
      <c r="D1599" s="207" t="s">
        <v>17898</v>
      </c>
      <c r="E1599" s="207" t="s">
        <v>17908</v>
      </c>
      <c r="F1599" s="207" t="s">
        <v>18308</v>
      </c>
      <c r="G1599" s="207" t="s">
        <v>18309</v>
      </c>
      <c r="H1599" s="207" t="s">
        <v>20736</v>
      </c>
      <c r="I1599" s="207" t="s">
        <v>23019</v>
      </c>
      <c r="J1599" s="207" t="s">
        <v>21788</v>
      </c>
      <c r="K1599" s="207"/>
      <c r="L1599" s="207"/>
      <c r="M1599" t="str" cm="1">
        <f t="array" ref="M1599">LOOKUP(2,1/(C1599:L1599&lt;&gt;""),C1599:L1599)</f>
        <v>Atriplex halimus</v>
      </c>
      <c r="N1599" s="207"/>
      <c r="O1599" s="207"/>
      <c r="P1599" s="207"/>
      <c r="Q1599" s="207"/>
      <c r="R1599" s="207"/>
      <c r="S1599" s="207"/>
      <c r="T1599" s="207"/>
      <c r="U1599" s="207" t="s">
        <v>21788</v>
      </c>
      <c r="V1599" s="211" t="s">
        <v>21791</v>
      </c>
      <c r="W1599" s="207"/>
      <c r="X1599" s="207"/>
      <c r="Y1599" s="207"/>
      <c r="Z1599" s="207"/>
      <c r="AA1599" s="209" t="s">
        <v>21792</v>
      </c>
      <c r="AB1599" s="225" t="s">
        <v>23051</v>
      </c>
      <c r="AC1599" s="210" t="s">
        <v>4169</v>
      </c>
      <c r="AD1599" s="210" t="s">
        <v>18766</v>
      </c>
      <c r="AE1599" s="210"/>
      <c r="AF1599" s="210" t="s">
        <v>18767</v>
      </c>
      <c r="AG1599" t="str">
        <f>IFERROR(IF(COUNTIF(C1599:L1599,"Feed Ingredient")&gt;0,INDEX(ani_diet!T:T,MATCH(M1599,ani_diet!D:D,0)),""),"")</f>
        <v>Atriplex halimus</v>
      </c>
      <c r="AH1599" s="60" t="str">
        <f>IF(IFERROR(IF(MATCH("Feed Ingredient", AOM[[#This Row],[L1]:[L10]],0)&gt;0, TRUE, FALSE), FALSE)=TRUE,IFERROR(VLOOKUP(M1599, ani_diet!C:C, 1, FALSE), "No Match"),FALSE)</f>
        <v>Atriplex halimus</v>
      </c>
      <c r="AI1599" t="s">
        <v>3539</v>
      </c>
      <c r="AL1599" t="str">
        <f>IFERROR(IF(COUNTIF(C1599:L1599,"Feed Ingredient")&gt;0,INDEX(ani_diet!T:T,MATCH(M1599,ani_diet!D:D,0)),""),"")</f>
        <v>Atriplex halimus</v>
      </c>
    </row>
    <row r="1600" spans="1:38">
      <c r="A1600" t="str">
        <f>_xlfn.TEXTJOIN("/",TRUE,AOM[[#This Row],[L1]:[L10]])</f>
        <v>Management/Livestock Management/Feed Characteristic/Feed Composition/Feed Ingredient/Forage Plants/Other Forage Plants/Bamboo/Bamboo Leaves/Bamboo Leaves Dried</v>
      </c>
      <c r="B1600" s="207" t="s">
        <v>23052</v>
      </c>
      <c r="C1600" s="207" t="s">
        <v>17896</v>
      </c>
      <c r="D1600" s="207" t="s">
        <v>17898</v>
      </c>
      <c r="E1600" s="207" t="s">
        <v>17908</v>
      </c>
      <c r="F1600" s="207" t="s">
        <v>18308</v>
      </c>
      <c r="G1600" s="207" t="s">
        <v>18309</v>
      </c>
      <c r="H1600" s="207" t="s">
        <v>20736</v>
      </c>
      <c r="I1600" s="207" t="s">
        <v>23019</v>
      </c>
      <c r="J1600" s="207" t="s">
        <v>3985</v>
      </c>
      <c r="K1600" s="207" t="s">
        <v>23053</v>
      </c>
      <c r="L1600" s="207" t="s">
        <v>23054</v>
      </c>
      <c r="M1600" t="str" cm="1">
        <f t="array" ref="M1600">LOOKUP(2,1/(C1600:L1600&lt;&gt;""),C1600:L1600)</f>
        <v>Bamboo Leaves Dried</v>
      </c>
      <c r="N1600" s="207"/>
      <c r="O1600" s="207"/>
      <c r="P1600" s="207" t="s">
        <v>328</v>
      </c>
      <c r="Q1600" s="207" t="s">
        <v>328</v>
      </c>
      <c r="R1600" s="207"/>
      <c r="S1600" t="str">
        <f>IFERROR(IF(COUNTIF(#REF!,"Feed Ingredient")&gt;0,INDEX(ani_diet!H:H,MATCH(A1600,ani_diet!#REF!,0)),""),"")</f>
        <v/>
      </c>
      <c r="T1600" s="60" t="str">
        <f>IF(IFERROR(IF(MATCH("Feed Ingredient", AOM[[#This Row],[L1]:[L10]],0)&gt;0, TRUE, FALSE), FALSE)=TRUE,IFERROR(VLOOKUP(A1600, ani_diet!#REF!, 1, FALSE), "No Match"),FALSE)</f>
        <v>No Match</v>
      </c>
      <c r="U1600" s="207" t="s">
        <v>23055</v>
      </c>
      <c r="V1600" s="209" t="s">
        <v>23056</v>
      </c>
      <c r="W1600" s="207"/>
      <c r="X1600" s="207"/>
      <c r="Y1600" s="207"/>
      <c r="Z1600" s="207"/>
      <c r="AA1600" s="209" t="s">
        <v>23057</v>
      </c>
      <c r="AB1600" s="225" t="s">
        <v>4169</v>
      </c>
      <c r="AC1600" s="210" t="s">
        <v>4169</v>
      </c>
      <c r="AD1600" s="210" t="s">
        <v>18766</v>
      </c>
      <c r="AE1600" s="210"/>
      <c r="AF1600" s="210" t="s">
        <v>18767</v>
      </c>
      <c r="AG1600" t="str">
        <f>IFERROR(IF(COUNTIF(C1600:L1600,"Feed Ingredient")&gt;0,INDEX(ani_diet!T:T,MATCH(M1600,ani_diet!D:D,0)),""),"")</f>
        <v>Bambusa vulgaris Leaves</v>
      </c>
      <c r="AH1600" s="60" t="str">
        <f>IF(IFERROR(IF(MATCH("Feed Ingredient", AOM[[#This Row],[L1]:[L10]],0)&gt;0, TRUE, FALSE), FALSE)=TRUE,IFERROR(VLOOKUP(M1600, ani_diet!C:C, 1, FALSE), "No Match"),FALSE)</f>
        <v>No Match</v>
      </c>
      <c r="AI1600" t="s">
        <v>23058</v>
      </c>
      <c r="AL1600" t="str">
        <f>IFERROR(IF(COUNTIF(C1600:L1600,"Feed Ingredient")&gt;0,INDEX(ani_diet!T:T,MATCH(M1600,ani_diet!D:D,0)),""),"")</f>
        <v>Bambusa vulgaris Leaves</v>
      </c>
    </row>
    <row r="1601" spans="1:38">
      <c r="A1601" t="s">
        <v>23059</v>
      </c>
      <c r="B1601" s="207" t="s">
        <v>23060</v>
      </c>
      <c r="C1601" s="207" t="s">
        <v>17896</v>
      </c>
      <c r="D1601" s="207" t="s">
        <v>17898</v>
      </c>
      <c r="E1601" s="207" t="s">
        <v>17908</v>
      </c>
      <c r="F1601" s="207" t="s">
        <v>18308</v>
      </c>
      <c r="G1601" s="207" t="s">
        <v>18309</v>
      </c>
      <c r="H1601" s="207" t="s">
        <v>20736</v>
      </c>
      <c r="I1601" s="207" t="s">
        <v>23019</v>
      </c>
      <c r="J1601" s="207" t="s">
        <v>3985</v>
      </c>
      <c r="K1601" s="207" t="s">
        <v>23053</v>
      </c>
      <c r="L1601" s="207" t="s">
        <v>23061</v>
      </c>
      <c r="M1601" t="str" cm="1">
        <f t="array" ref="M1601">LOOKUP(2,1/(C1601:L1601&lt;&gt;""),C1601:L1601)</f>
        <v>Bamboo Leaves Dried Ensiled Molasse Treated Urea Treated</v>
      </c>
      <c r="N1601" s="207"/>
      <c r="O1601" s="207"/>
      <c r="P1601" s="207" t="s">
        <v>328</v>
      </c>
      <c r="Q1601" s="207" t="s">
        <v>328</v>
      </c>
      <c r="R1601" s="207"/>
      <c r="S1601" t="s">
        <v>8288</v>
      </c>
      <c r="T1601" s="60" t="s">
        <v>3539</v>
      </c>
      <c r="U1601" s="207" t="s">
        <v>23055</v>
      </c>
      <c r="V1601" s="209" t="s">
        <v>23056</v>
      </c>
      <c r="W1601" s="207"/>
      <c r="X1601" s="207"/>
      <c r="Y1601" s="207"/>
      <c r="Z1601" s="207"/>
      <c r="AA1601" s="209" t="s">
        <v>23057</v>
      </c>
      <c r="AB1601" s="212" t="s">
        <v>4169</v>
      </c>
      <c r="AC1601" s="210" t="s">
        <v>4169</v>
      </c>
      <c r="AD1601" s="210" t="s">
        <v>18766</v>
      </c>
      <c r="AE1601" s="210"/>
      <c r="AF1601" s="210" t="s">
        <v>18767</v>
      </c>
      <c r="AG1601" t="str">
        <f>IFERROR(IF(COUNTIF(C1601:L1601,"Feed Ingredient")&gt;0,INDEX(ani_diet!T:T,MATCH(M1601,ani_diet!D:D,0)),""),"")</f>
        <v>Bambusa vulgaris Leaves</v>
      </c>
      <c r="AH1601" s="60" t="str">
        <f>IF(IFERROR(IF(MATCH("Feed Ingredient", AOM[[#This Row],[L1]:[L10]],0)&gt;0, TRUE, FALSE), FALSE)=TRUE,IFERROR(VLOOKUP(M1601, ani_diet!C:C, 1, FALSE), "No Match"),FALSE)</f>
        <v>No Match</v>
      </c>
      <c r="AI1601" t="s">
        <v>23058</v>
      </c>
      <c r="AL1601" t="str">
        <f>IFERROR(IF(COUNTIF(C1601:L1601,"Feed Ingredient")&gt;0,INDEX(ani_diet!T:T,MATCH(M1601,ani_diet!D:D,0)),""),"")</f>
        <v>Bambusa vulgaris Leaves</v>
      </c>
    </row>
    <row r="1602" spans="1:38">
      <c r="A1602" t="str">
        <f>_xlfn.TEXTJOIN("/",TRUE,AOM[[#This Row],[L1]:[L10]])</f>
        <v>Management/Livestock Management/Feed Characteristic/Feed Composition/Feed Ingredient/Forage Plants/Other Forage Plants/Bamboo/Bamboo Leaves/Bamboo Leaves Wilted</v>
      </c>
      <c r="B1602" s="207" t="s">
        <v>23062</v>
      </c>
      <c r="C1602" s="207" t="s">
        <v>17896</v>
      </c>
      <c r="D1602" s="207" t="s">
        <v>17898</v>
      </c>
      <c r="E1602" s="207" t="s">
        <v>17908</v>
      </c>
      <c r="F1602" s="207" t="s">
        <v>18308</v>
      </c>
      <c r="G1602" s="207" t="s">
        <v>18309</v>
      </c>
      <c r="H1602" s="207" t="s">
        <v>20736</v>
      </c>
      <c r="I1602" s="207" t="s">
        <v>23019</v>
      </c>
      <c r="J1602" s="207" t="s">
        <v>3985</v>
      </c>
      <c r="K1602" s="207" t="s">
        <v>23053</v>
      </c>
      <c r="L1602" s="207" t="s">
        <v>23063</v>
      </c>
      <c r="M1602" t="str" cm="1">
        <f t="array" ref="M1602">LOOKUP(2,1/(C1602:L1602&lt;&gt;""),C1602:L1602)</f>
        <v>Bamboo Leaves Wilted</v>
      </c>
      <c r="N1602" s="207"/>
      <c r="O1602" s="207"/>
      <c r="P1602" s="207" t="s">
        <v>328</v>
      </c>
      <c r="Q1602" s="207" t="s">
        <v>328</v>
      </c>
      <c r="R1602" s="207"/>
      <c r="S1602" t="str">
        <f>IFERROR(IF(COUNTIF(#REF!,"Feed Ingredient")&gt;0,INDEX(ani_diet!H:H,MATCH(A1602,ani_diet!#REF!,0)),""),"")</f>
        <v/>
      </c>
      <c r="T1602" s="60" t="str">
        <f>IF(IFERROR(IF(MATCH("Feed Ingredient", AOM[[#This Row],[L1]:[L10]],0)&gt;0, TRUE, FALSE), FALSE)=TRUE,IFERROR(VLOOKUP(A1602, ani_diet!#REF!, 1, FALSE), "No Match"),FALSE)</f>
        <v>No Match</v>
      </c>
      <c r="U1602" s="207" t="s">
        <v>23055</v>
      </c>
      <c r="V1602" s="209" t="s">
        <v>23056</v>
      </c>
      <c r="W1602" s="207"/>
      <c r="X1602" s="207"/>
      <c r="Y1602" s="207"/>
      <c r="Z1602" s="207"/>
      <c r="AA1602" s="209" t="s">
        <v>23057</v>
      </c>
      <c r="AB1602" s="225" t="s">
        <v>4169</v>
      </c>
      <c r="AC1602" s="210" t="s">
        <v>4169</v>
      </c>
      <c r="AD1602" s="210" t="s">
        <v>18766</v>
      </c>
      <c r="AE1602" s="210"/>
      <c r="AF1602" s="210" t="s">
        <v>18767</v>
      </c>
      <c r="AG1602" t="str">
        <f>IFERROR(IF(COUNTIF(C1602:L1602,"Feed Ingredient")&gt;0,INDEX(ani_diet!T:T,MATCH(M1602,ani_diet!D:D,0)),""),"")</f>
        <v>Bambusa vulgaris Leaves</v>
      </c>
      <c r="AH1602" s="60" t="str">
        <f>IF(IFERROR(IF(MATCH("Feed Ingredient", AOM[[#This Row],[L1]:[L10]],0)&gt;0, TRUE, FALSE), FALSE)=TRUE,IFERROR(VLOOKUP(M1602, ani_diet!C:C, 1, FALSE), "No Match"),FALSE)</f>
        <v>No Match</v>
      </c>
      <c r="AI1602" t="s">
        <v>23058</v>
      </c>
      <c r="AL1602" t="str">
        <f>IFERROR(IF(COUNTIF(C1602:L1602,"Feed Ingredient")&gt;0,INDEX(ani_diet!T:T,MATCH(M1602,ani_diet!D:D,0)),""),"")</f>
        <v>Bambusa vulgaris Leaves</v>
      </c>
    </row>
    <row r="1603" spans="1:38">
      <c r="A1603" t="str">
        <f>_xlfn.TEXTJOIN("/",TRUE,AOM[[#This Row],[L1]:[L10]])</f>
        <v>Management/Livestock Management/Feed Characteristic/Feed Composition/Feed Ingredient/Forage Plants/Other Forage Plants/Bamboo/Bamboo Leaves</v>
      </c>
      <c r="B1603" s="207" t="s">
        <v>23064</v>
      </c>
      <c r="C1603" s="207" t="s">
        <v>17896</v>
      </c>
      <c r="D1603" s="207" t="s">
        <v>17898</v>
      </c>
      <c r="E1603" s="207" t="s">
        <v>17908</v>
      </c>
      <c r="F1603" s="207" t="s">
        <v>18308</v>
      </c>
      <c r="G1603" s="207" t="s">
        <v>18309</v>
      </c>
      <c r="H1603" s="207" t="s">
        <v>20736</v>
      </c>
      <c r="I1603" s="207" t="s">
        <v>23019</v>
      </c>
      <c r="J1603" s="207" t="s">
        <v>3985</v>
      </c>
      <c r="K1603" s="207" t="s">
        <v>23053</v>
      </c>
      <c r="L1603" s="207"/>
      <c r="M1603" t="str" cm="1">
        <f t="array" ref="M1603">LOOKUP(2,1/(C1603:L1603&lt;&gt;""),C1603:L1603)</f>
        <v>Bamboo Leaves</v>
      </c>
      <c r="N1603" s="207"/>
      <c r="O1603" s="207"/>
      <c r="P1603" s="207" t="s">
        <v>328</v>
      </c>
      <c r="Q1603" s="207" t="s">
        <v>328</v>
      </c>
      <c r="R1603" s="207"/>
      <c r="S1603" t="str">
        <f>IFERROR(IF(COUNTIF(#REF!,"Feed Ingredient")&gt;0,INDEX(ani_diet!H:H,MATCH(A1603,ani_diet!#REF!,0)),""),"")</f>
        <v/>
      </c>
      <c r="T1603" s="60" t="str">
        <f>IF(IFERROR(IF(MATCH("Feed Ingredient", AOM[[#This Row],[L1]:[L10]],0)&gt;0, TRUE, FALSE), FALSE)=TRUE,IFERROR(VLOOKUP(A1603, ani_diet!#REF!, 1, FALSE), "No Match"),FALSE)</f>
        <v>No Match</v>
      </c>
      <c r="U1603" s="207" t="s">
        <v>23055</v>
      </c>
      <c r="V1603" s="209" t="s">
        <v>23056</v>
      </c>
      <c r="W1603" s="207"/>
      <c r="X1603" s="207"/>
      <c r="Y1603" s="207"/>
      <c r="Z1603" s="207"/>
      <c r="AA1603" s="209" t="s">
        <v>23057</v>
      </c>
      <c r="AB1603" s="211" t="s">
        <v>23065</v>
      </c>
      <c r="AC1603" s="210" t="s">
        <v>4169</v>
      </c>
      <c r="AD1603" s="210" t="s">
        <v>18766</v>
      </c>
      <c r="AE1603" s="210"/>
      <c r="AF1603" s="210" t="s">
        <v>18767</v>
      </c>
      <c r="AG1603" t="str">
        <f>IFERROR(IF(COUNTIF(C1603:L1603,"Feed Ingredient")&gt;0,INDEX(ani_diet!T:T,MATCH(M1603,ani_diet!D:D,0)),""),"")</f>
        <v>Bambusa vulgaris Leaves</v>
      </c>
      <c r="AH1603" s="60" t="str">
        <f>IF(IFERROR(IF(MATCH("Feed Ingredient", AOM[[#This Row],[L1]:[L10]],0)&gt;0, TRUE, FALSE), FALSE)=TRUE,IFERROR(VLOOKUP(M1603, ani_diet!C:C, 1, FALSE), "No Match"),FALSE)</f>
        <v>Bamboo Leaves</v>
      </c>
      <c r="AI1603" t="s">
        <v>23058</v>
      </c>
      <c r="AL1603" t="str">
        <f>IFERROR(IF(COUNTIF(C1603:L1603,"Feed Ingredient")&gt;0,INDEX(ani_diet!T:T,MATCH(M1603,ani_diet!D:D,0)),""),"")</f>
        <v>Bambusa vulgaris Leaves</v>
      </c>
    </row>
    <row r="1604" spans="1:38">
      <c r="A1604" t="str">
        <f>_xlfn.TEXTJOIN("/",TRUE,AOM[[#This Row],[L1]:[L10]])</f>
        <v>Management/Livestock Management/Feed Characteristic/Feed Composition/Feed Ingredient/Forage Plants/Other Forage Plants/Bambusa balcooa/Bambusa balcooa Leaves/Bambusa balcooa Leaves Dried</v>
      </c>
      <c r="B1604" s="207" t="s">
        <v>23066</v>
      </c>
      <c r="C1604" s="207" t="s">
        <v>17896</v>
      </c>
      <c r="D1604" s="207" t="s">
        <v>17898</v>
      </c>
      <c r="E1604" s="207" t="s">
        <v>17908</v>
      </c>
      <c r="F1604" s="207" t="s">
        <v>18308</v>
      </c>
      <c r="G1604" s="207" t="s">
        <v>18309</v>
      </c>
      <c r="H1604" s="207" t="s">
        <v>20736</v>
      </c>
      <c r="I1604" s="207" t="s">
        <v>23019</v>
      </c>
      <c r="J1604" s="207" t="s">
        <v>23067</v>
      </c>
      <c r="K1604" s="207" t="s">
        <v>23068</v>
      </c>
      <c r="L1604" s="207" t="s">
        <v>23069</v>
      </c>
      <c r="M1604" t="str" cm="1">
        <f t="array" ref="M1604">LOOKUP(2,1/(C1604:L1604&lt;&gt;""),C1604:L1604)</f>
        <v>Bambusa balcooa Leaves Dried</v>
      </c>
      <c r="N1604" s="207"/>
      <c r="O1604" s="207"/>
      <c r="P1604" s="207"/>
      <c r="Q1604" s="207"/>
      <c r="R1604" s="207"/>
      <c r="S1604" s="207"/>
      <c r="T1604" s="207"/>
      <c r="U1604" s="207" t="s">
        <v>23067</v>
      </c>
      <c r="V1604" s="209" t="s">
        <v>23056</v>
      </c>
      <c r="W1604" s="207"/>
      <c r="X1604" s="207"/>
      <c r="Y1604" s="207"/>
      <c r="Z1604" s="207"/>
      <c r="AA1604" s="209" t="s">
        <v>23057</v>
      </c>
      <c r="AB1604" s="209" t="s">
        <v>4169</v>
      </c>
      <c r="AC1604" s="210" t="s">
        <v>4169</v>
      </c>
      <c r="AD1604" s="210" t="s">
        <v>18766</v>
      </c>
      <c r="AE1604" s="210"/>
      <c r="AF1604" s="210" t="s">
        <v>18767</v>
      </c>
      <c r="AG1604" t="str">
        <f>IFERROR(IF(COUNTIF(C1604:L1604,"Feed Ingredient")&gt;0,INDEX(ani_diet!T:T,MATCH(M1604,ani_diet!D:D,0)),""),"")</f>
        <v>Bambusa balcooa Leaves</v>
      </c>
      <c r="AH1604" s="60" t="str">
        <f>IF(IFERROR(IF(MATCH("Feed Ingredient", AOM[[#This Row],[L1]:[L10]],0)&gt;0, TRUE, FALSE), FALSE)=TRUE,IFERROR(VLOOKUP(M1604, ani_diet!C:C, 1, FALSE), "No Match"),FALSE)</f>
        <v>No Match</v>
      </c>
      <c r="AI1604" t="s">
        <v>4169</v>
      </c>
      <c r="AL1604" t="str">
        <f>IFERROR(IF(COUNTIF(C1604:L1604,"Feed Ingredient")&gt;0,INDEX(ani_diet!T:T,MATCH(M1604,ani_diet!D:D,0)),""),"")</f>
        <v>Bambusa balcooa Leaves</v>
      </c>
    </row>
    <row r="1605" spans="1:38">
      <c r="A1605" t="str">
        <f>_xlfn.TEXTJOIN("/",TRUE,AOM[[#This Row],[L1]:[L10]])</f>
        <v>Management/Livestock Management/Feed Characteristic/Feed Composition/Feed Ingredient/Forage Plants/Other Forage Plants/Bambusa balcooa/Bambusa balcooa Leaves</v>
      </c>
      <c r="B1605" s="207" t="s">
        <v>23070</v>
      </c>
      <c r="C1605" s="207" t="s">
        <v>17896</v>
      </c>
      <c r="D1605" s="207" t="s">
        <v>17898</v>
      </c>
      <c r="E1605" s="207" t="s">
        <v>17908</v>
      </c>
      <c r="F1605" s="207" t="s">
        <v>18308</v>
      </c>
      <c r="G1605" s="207" t="s">
        <v>18309</v>
      </c>
      <c r="H1605" s="207" t="s">
        <v>20736</v>
      </c>
      <c r="I1605" s="207" t="s">
        <v>23019</v>
      </c>
      <c r="J1605" s="207" t="s">
        <v>23067</v>
      </c>
      <c r="K1605" s="207" t="s">
        <v>23068</v>
      </c>
      <c r="L1605" s="207"/>
      <c r="M1605" t="str" cm="1">
        <f t="array" ref="M1605">LOOKUP(2,1/(C1605:L1605&lt;&gt;""),C1605:L1605)</f>
        <v>Bambusa balcooa Leaves</v>
      </c>
      <c r="N1605" s="207"/>
      <c r="O1605" s="207"/>
      <c r="P1605" s="207"/>
      <c r="Q1605" s="207"/>
      <c r="R1605" s="207"/>
      <c r="S1605" s="207"/>
      <c r="T1605" s="207"/>
      <c r="U1605" s="207" t="s">
        <v>23067</v>
      </c>
      <c r="V1605" s="209" t="s">
        <v>23056</v>
      </c>
      <c r="W1605" s="207"/>
      <c r="X1605" s="207"/>
      <c r="Y1605" s="207"/>
      <c r="Z1605" s="207"/>
      <c r="AA1605" s="209" t="s">
        <v>23057</v>
      </c>
      <c r="AB1605" s="209" t="s">
        <v>4169</v>
      </c>
      <c r="AC1605" s="210" t="s">
        <v>4169</v>
      </c>
      <c r="AD1605" s="210" t="s">
        <v>18766</v>
      </c>
      <c r="AE1605" s="210"/>
      <c r="AF1605" s="210" t="s">
        <v>18767</v>
      </c>
      <c r="AG1605" t="str">
        <f>IFERROR(IF(COUNTIF(C1605:L1605,"Feed Ingredient")&gt;0,INDEX(ani_diet!T:T,MATCH(M1605,ani_diet!D:D,0)),""),"")</f>
        <v>Bambusa balcooa Leaves</v>
      </c>
      <c r="AH1605" s="60" t="str">
        <f>IF(IFERROR(IF(MATCH("Feed Ingredient", AOM[[#This Row],[L1]:[L10]],0)&gt;0, TRUE, FALSE), FALSE)=TRUE,IFERROR(VLOOKUP(M1605, ani_diet!C:C, 1, FALSE), "No Match"),FALSE)</f>
        <v>Bambusa balcooa Leaves</v>
      </c>
      <c r="AI1605" t="s">
        <v>23071</v>
      </c>
      <c r="AL1605" t="str">
        <f>IFERROR(IF(COUNTIF(C1605:L1605,"Feed Ingredient")&gt;0,INDEX(ani_diet!T:T,MATCH(M1605,ani_diet!D:D,0)),""),"")</f>
        <v>Bambusa balcooa Leaves</v>
      </c>
    </row>
    <row r="1606" spans="1:38">
      <c r="A1606" t="str">
        <f>_xlfn.TEXTJOIN("/",TRUE,AOM[[#This Row],[L1]:[L10]])</f>
        <v>Management/Livestock Management/Feed Characteristic/Feed Composition/Feed Ingredient/Forage Plants/Other Forage Plants/Bambusa balcooa</v>
      </c>
      <c r="B1606" s="207" t="s">
        <v>23072</v>
      </c>
      <c r="C1606" s="207" t="s">
        <v>17896</v>
      </c>
      <c r="D1606" s="207" t="s">
        <v>17898</v>
      </c>
      <c r="E1606" s="207" t="s">
        <v>17908</v>
      </c>
      <c r="F1606" s="207" t="s">
        <v>18308</v>
      </c>
      <c r="G1606" s="207" t="s">
        <v>18309</v>
      </c>
      <c r="H1606" s="207" t="s">
        <v>20736</v>
      </c>
      <c r="I1606" s="207" t="s">
        <v>23019</v>
      </c>
      <c r="J1606" s="207" t="s">
        <v>23067</v>
      </c>
      <c r="K1606" s="207"/>
      <c r="L1606" s="207"/>
      <c r="M1606" t="str" cm="1">
        <f t="array" ref="M1606">LOOKUP(2,1/(C1606:L1606&lt;&gt;""),C1606:L1606)</f>
        <v>Bambusa balcooa</v>
      </c>
      <c r="N1606" s="207"/>
      <c r="O1606" s="207"/>
      <c r="P1606" s="207"/>
      <c r="Q1606" s="207"/>
      <c r="R1606" s="207"/>
      <c r="T1606" s="60"/>
      <c r="U1606" s="207" t="s">
        <v>23067</v>
      </c>
      <c r="V1606" s="209" t="s">
        <v>23056</v>
      </c>
      <c r="W1606" s="207"/>
      <c r="X1606" s="207"/>
      <c r="Y1606" s="207"/>
      <c r="Z1606" s="207"/>
      <c r="AA1606" s="209" t="s">
        <v>23057</v>
      </c>
      <c r="AB1606" s="225" t="s">
        <v>23073</v>
      </c>
      <c r="AC1606" s="210" t="s">
        <v>4169</v>
      </c>
      <c r="AD1606" s="210" t="s">
        <v>18766</v>
      </c>
      <c r="AE1606" s="210"/>
      <c r="AF1606" s="210" t="s">
        <v>18767</v>
      </c>
      <c r="AG1606" t="str">
        <f>IFERROR(IF(COUNTIF(C1606:L1606,"Feed Ingredient")&gt;0,INDEX(ani_diet!T:T,MATCH(M1606,ani_diet!D:D,0)),""),"")</f>
        <v>Bambusa balcooa</v>
      </c>
      <c r="AH1606" s="60" t="str">
        <f>IF(IFERROR(IF(MATCH("Feed Ingredient", AOM[[#This Row],[L1]:[L10]],0)&gt;0, TRUE, FALSE), FALSE)=TRUE,IFERROR(VLOOKUP(M1606, ani_diet!C:C, 1, FALSE), "No Match"),FALSE)</f>
        <v>Bambusa balcooa</v>
      </c>
      <c r="AI1606" t="s">
        <v>4169</v>
      </c>
      <c r="AL1606" t="str">
        <f>IFERROR(IF(COUNTIF(C1606:L1606,"Feed Ingredient")&gt;0,INDEX(ani_diet!T:T,MATCH(M1606,ani_diet!D:D,0)),""),"")</f>
        <v>Bambusa balcooa</v>
      </c>
    </row>
    <row r="1607" spans="1:38">
      <c r="A1607" t="s">
        <v>23074</v>
      </c>
      <c r="B1607" s="207" t="s">
        <v>23075</v>
      </c>
      <c r="C1607" s="207" t="s">
        <v>17896</v>
      </c>
      <c r="D1607" s="207" t="s">
        <v>17898</v>
      </c>
      <c r="E1607" s="207" t="s">
        <v>17908</v>
      </c>
      <c r="F1607" s="207" t="s">
        <v>18308</v>
      </c>
      <c r="G1607" s="207" t="s">
        <v>18309</v>
      </c>
      <c r="H1607" s="207" t="s">
        <v>20736</v>
      </c>
      <c r="I1607" s="207" t="s">
        <v>23019</v>
      </c>
      <c r="J1607" s="207" t="s">
        <v>23076</v>
      </c>
      <c r="K1607" s="207"/>
      <c r="L1607" s="207"/>
      <c r="M1607" t="str" cm="1">
        <f t="array" ref="M1607">LOOKUP(2,1/(C1607:L1607&lt;&gt;""),C1607:L1607)</f>
        <v>Bambusa bambos</v>
      </c>
      <c r="N1607" s="207"/>
      <c r="O1607" s="207"/>
      <c r="P1607" s="207"/>
      <c r="Q1607" s="207"/>
      <c r="R1607" s="207"/>
      <c r="S1607" s="207"/>
      <c r="T1607" s="207"/>
      <c r="U1607" s="207" t="s">
        <v>23076</v>
      </c>
      <c r="V1607" s="209"/>
      <c r="W1607" s="207"/>
      <c r="X1607" s="207"/>
      <c r="Y1607" s="207"/>
      <c r="Z1607" s="207"/>
      <c r="AA1607" s="209"/>
      <c r="AB1607" s="211" t="s">
        <v>23065</v>
      </c>
      <c r="AC1607" s="210" t="s">
        <v>4169</v>
      </c>
      <c r="AD1607" s="210" t="s">
        <v>18766</v>
      </c>
      <c r="AE1607" s="210"/>
      <c r="AF1607" s="210" t="s">
        <v>18767</v>
      </c>
      <c r="AG1607" t="str">
        <f>IFERROR(IF(COUNTIF(C1607:L1607,"Feed Ingredient")&gt;0,INDEX(ani_diet!T:T,MATCH(M1607,ani_diet!D:D,0)),""),"")</f>
        <v>Bambusa bambos</v>
      </c>
      <c r="AH1607" s="60" t="str">
        <f>IF(IFERROR(IF(MATCH("Feed Ingredient", AOM[[#This Row],[L1]:[L10]],0)&gt;0, TRUE, FALSE), FALSE)=TRUE,IFERROR(VLOOKUP(M1607, ani_diet!C:C, 1, FALSE), "No Match"),FALSE)</f>
        <v>Bambusa bambos</v>
      </c>
      <c r="AI1607" t="s">
        <v>4169</v>
      </c>
      <c r="AL1607" t="s">
        <v>23068</v>
      </c>
    </row>
    <row r="1608" spans="1:38">
      <c r="A1608" t="s">
        <v>23074</v>
      </c>
      <c r="B1608" s="207" t="s">
        <v>23077</v>
      </c>
      <c r="C1608" s="207" t="s">
        <v>17896</v>
      </c>
      <c r="D1608" s="207" t="s">
        <v>17898</v>
      </c>
      <c r="E1608" s="207" t="s">
        <v>17908</v>
      </c>
      <c r="F1608" s="207" t="s">
        <v>18308</v>
      </c>
      <c r="G1608" s="207" t="s">
        <v>18309</v>
      </c>
      <c r="H1608" s="207" t="s">
        <v>20736</v>
      </c>
      <c r="I1608" s="207" t="s">
        <v>23019</v>
      </c>
      <c r="J1608" s="207" t="s">
        <v>23078</v>
      </c>
      <c r="K1608" s="207"/>
      <c r="L1608" s="207"/>
      <c r="M1608" t="str" cm="1">
        <f t="array" ref="M1608">LOOKUP(2,1/(C1608:L1608&lt;&gt;""),C1608:L1608)</f>
        <v>Bambusa tulda</v>
      </c>
      <c r="N1608" s="207"/>
      <c r="O1608" s="207"/>
      <c r="P1608" s="207"/>
      <c r="Q1608" s="207"/>
      <c r="R1608" s="207"/>
      <c r="S1608" s="207"/>
      <c r="T1608" s="207"/>
      <c r="U1608" s="207" t="s">
        <v>23078</v>
      </c>
      <c r="V1608" s="209"/>
      <c r="W1608" s="207"/>
      <c r="X1608" s="207"/>
      <c r="Y1608" s="207"/>
      <c r="Z1608" s="207"/>
      <c r="AA1608" s="209"/>
      <c r="AB1608" s="212" t="s">
        <v>4169</v>
      </c>
      <c r="AC1608" s="210" t="s">
        <v>4169</v>
      </c>
      <c r="AD1608" s="210" t="s">
        <v>18766</v>
      </c>
      <c r="AE1608" s="210"/>
      <c r="AF1608" s="210" t="s">
        <v>18767</v>
      </c>
      <c r="AG1608" t="str">
        <f>IFERROR(IF(COUNTIF(C1608:L1608,"Feed Ingredient")&gt;0,INDEX(ani_diet!T:T,MATCH(M1608,ani_diet!D:D,0)),""),"")</f>
        <v>Bambusa tulda</v>
      </c>
      <c r="AH1608" s="60" t="str">
        <f>IF(IFERROR(IF(MATCH("Feed Ingredient", AOM[[#This Row],[L1]:[L10]],0)&gt;0, TRUE, FALSE), FALSE)=TRUE,IFERROR(VLOOKUP(M1608, ani_diet!C:C, 1, FALSE), "No Match"),FALSE)</f>
        <v>Bambusa tulda</v>
      </c>
      <c r="AI1608" t="s">
        <v>4169</v>
      </c>
      <c r="AL1608" t="s">
        <v>23068</v>
      </c>
    </row>
    <row r="1609" spans="1:38">
      <c r="A1609" t="str">
        <f>_xlfn.TEXTJOIN("/",TRUE,AOM[[#This Row],[L1]:[L10]])</f>
        <v>Management/Livestock Management/Feed Characteristic/Feed Composition/Feed Ingredient/Forage Plants/Other Forage Plants/Bambusa vulgaris/Bambusa vulgaris Leaves</v>
      </c>
      <c r="B1609" s="207" t="s">
        <v>23079</v>
      </c>
      <c r="C1609" s="207" t="s">
        <v>17896</v>
      </c>
      <c r="D1609" s="207" t="s">
        <v>17898</v>
      </c>
      <c r="E1609" s="207" t="s">
        <v>17908</v>
      </c>
      <c r="F1609" s="207" t="s">
        <v>18308</v>
      </c>
      <c r="G1609" s="207" t="s">
        <v>18309</v>
      </c>
      <c r="H1609" s="207" t="s">
        <v>20736</v>
      </c>
      <c r="I1609" s="207" t="s">
        <v>23019</v>
      </c>
      <c r="J1609" s="207" t="s">
        <v>23055</v>
      </c>
      <c r="K1609" s="207" t="s">
        <v>23080</v>
      </c>
      <c r="L1609" s="207"/>
      <c r="M1609" t="str" cm="1">
        <f t="array" ref="M1609">LOOKUP(2,1/(C1609:L1609&lt;&gt;""),C1609:L1609)</f>
        <v>Bambusa vulgaris Leaves</v>
      </c>
      <c r="N1609" s="207"/>
      <c r="O1609" s="207"/>
      <c r="P1609" s="207"/>
      <c r="Q1609" s="207"/>
      <c r="R1609" s="207"/>
      <c r="S1609" s="207"/>
      <c r="T1609" s="207"/>
      <c r="U1609" s="207" t="s">
        <v>23055</v>
      </c>
      <c r="V1609" s="209" t="s">
        <v>23056</v>
      </c>
      <c r="W1609" s="207"/>
      <c r="X1609" s="207"/>
      <c r="Y1609" s="207"/>
      <c r="Z1609" s="207"/>
      <c r="AA1609" s="209" t="s">
        <v>23057</v>
      </c>
      <c r="AB1609" s="211" t="s">
        <v>23065</v>
      </c>
      <c r="AC1609" s="210" t="s">
        <v>4169</v>
      </c>
      <c r="AD1609" s="210" t="s">
        <v>18766</v>
      </c>
      <c r="AE1609" s="210"/>
      <c r="AF1609" s="210" t="s">
        <v>18767</v>
      </c>
      <c r="AG1609" t="str">
        <f>IFERROR(IF(COUNTIF(C1609:L1609,"Feed Ingredient")&gt;0,INDEX(ani_diet!T:T,MATCH(M1609,ani_diet!D:D,0)),""),"")</f>
        <v>Bambusa vulgaris Leaves</v>
      </c>
      <c r="AH1609" s="60" t="str">
        <f>IF(IFERROR(IF(MATCH("Feed Ingredient", AOM[[#This Row],[L1]:[L10]],0)&gt;0, TRUE, FALSE), FALSE)=TRUE,IFERROR(VLOOKUP(M1609, ani_diet!C:C, 1, FALSE), "No Match"),FALSE)</f>
        <v>Bambusa vulgaris Leaves</v>
      </c>
      <c r="AI1609" t="s">
        <v>22241</v>
      </c>
      <c r="AL1609" t="str">
        <f>IFERROR(IF(COUNTIF(C1609:L1609,"Feed Ingredient")&gt;0,INDEX(ani_diet!T:T,MATCH(M1609,ani_diet!D:D,0)),""),"")</f>
        <v>Bambusa vulgaris Leaves</v>
      </c>
    </row>
    <row r="1610" spans="1:38">
      <c r="A1610" t="str">
        <f>_xlfn.TEXTJOIN("/",TRUE,AOM[[#This Row],[L1]:[L10]])</f>
        <v>Management/Livestock Management/Feed Characteristic/Feed Composition/Feed Ingredient/Forage Plants/Other Forage Plants/Bambusa vulgaris</v>
      </c>
      <c r="B1610" s="207" t="s">
        <v>23081</v>
      </c>
      <c r="C1610" s="207" t="s">
        <v>17896</v>
      </c>
      <c r="D1610" s="207" t="s">
        <v>17898</v>
      </c>
      <c r="E1610" s="207" t="s">
        <v>17908</v>
      </c>
      <c r="F1610" s="207" t="s">
        <v>18308</v>
      </c>
      <c r="G1610" s="207" t="s">
        <v>18309</v>
      </c>
      <c r="H1610" s="207" t="s">
        <v>20736</v>
      </c>
      <c r="I1610" s="207" t="s">
        <v>23019</v>
      </c>
      <c r="J1610" s="207" t="s">
        <v>23055</v>
      </c>
      <c r="K1610" s="207"/>
      <c r="L1610" s="207"/>
      <c r="M1610" t="str" cm="1">
        <f t="array" ref="M1610">LOOKUP(2,1/(C1610:L1610&lt;&gt;""),C1610:L1610)</f>
        <v>Bambusa vulgaris</v>
      </c>
      <c r="N1610" s="207"/>
      <c r="O1610" s="207"/>
      <c r="P1610" s="207"/>
      <c r="Q1610" s="207"/>
      <c r="R1610" s="207"/>
      <c r="S1610" s="207"/>
      <c r="T1610" s="207"/>
      <c r="U1610" s="207" t="s">
        <v>23055</v>
      </c>
      <c r="V1610" s="209" t="s">
        <v>23056</v>
      </c>
      <c r="W1610" s="207"/>
      <c r="X1610" s="207"/>
      <c r="Y1610" s="207"/>
      <c r="Z1610" s="207"/>
      <c r="AA1610" s="209" t="s">
        <v>23057</v>
      </c>
      <c r="AB1610" s="211" t="s">
        <v>23065</v>
      </c>
      <c r="AC1610" s="210" t="s">
        <v>4169</v>
      </c>
      <c r="AD1610" s="210" t="s">
        <v>18766</v>
      </c>
      <c r="AE1610" s="210"/>
      <c r="AF1610" s="210" t="s">
        <v>18767</v>
      </c>
      <c r="AG1610" t="str">
        <f>IFERROR(IF(COUNTIF(C1610:L1610,"Feed Ingredient")&gt;0,INDEX(ani_diet!T:T,MATCH(M1610,ani_diet!D:D,0)),""),"")</f>
        <v>Bambusa vulgaris</v>
      </c>
      <c r="AH1610" s="60" t="str">
        <f>IF(IFERROR(IF(MATCH("Feed Ingredient", AOM[[#This Row],[L1]:[L10]],0)&gt;0, TRUE, FALSE), FALSE)=TRUE,IFERROR(VLOOKUP(M1610, ani_diet!C:C, 1, FALSE), "No Match"),FALSE)</f>
        <v>Bambusa vulgaris</v>
      </c>
      <c r="AI1610" s="220" t="s">
        <v>23071</v>
      </c>
      <c r="AL1610" t="str">
        <f>IFERROR(IF(COUNTIF(C1610:L1610,"Feed Ingredient")&gt;0,INDEX(ani_diet!T:T,MATCH(M1610,ani_diet!D:D,0)),""),"")</f>
        <v>Bambusa vulgaris</v>
      </c>
    </row>
    <row r="1611" spans="1:38">
      <c r="A1611" t="str">
        <f>_xlfn.TEXTJOIN("/",TRUE,AOM[[#This Row],[L1]:[L10]])</f>
        <v>Management/Livestock Management/Feed Characteristic/Feed Composition/Feed Ingredient/Forage Plants/Other Forage Plants/Beta vulgaris</v>
      </c>
      <c r="B1611" s="207" t="s">
        <v>23082</v>
      </c>
      <c r="C1611" s="207" t="s">
        <v>17896</v>
      </c>
      <c r="D1611" s="207" t="s">
        <v>17898</v>
      </c>
      <c r="E1611" s="207" t="s">
        <v>17908</v>
      </c>
      <c r="F1611" s="207" t="s">
        <v>18308</v>
      </c>
      <c r="G1611" s="207" t="s">
        <v>18309</v>
      </c>
      <c r="H1611" s="207" t="s">
        <v>20736</v>
      </c>
      <c r="I1611" s="207" t="s">
        <v>23019</v>
      </c>
      <c r="J1611" s="207" t="s">
        <v>5453</v>
      </c>
      <c r="K1611" s="207"/>
      <c r="L1611" s="207"/>
      <c r="M1611" t="str" cm="1">
        <f t="array" ref="M1611">LOOKUP(2,1/(C1611:L1611&lt;&gt;""),C1611:L1611)</f>
        <v>Beta vulgaris</v>
      </c>
      <c r="N1611" s="207" t="s">
        <v>23083</v>
      </c>
      <c r="O1611" s="207"/>
      <c r="P1611" s="207"/>
      <c r="Q1611" s="207"/>
      <c r="R1611" s="207"/>
      <c r="S1611" s="207"/>
      <c r="T1611" s="207"/>
      <c r="U1611" s="207" t="s">
        <v>5453</v>
      </c>
      <c r="V1611" s="211" t="s">
        <v>23084</v>
      </c>
      <c r="W1611" s="207"/>
      <c r="X1611" s="207"/>
      <c r="Y1611" s="207"/>
      <c r="Z1611" s="207"/>
      <c r="AA1611" s="209" t="s">
        <v>5456</v>
      </c>
      <c r="AB1611" s="209" t="s">
        <v>4169</v>
      </c>
      <c r="AC1611" s="210" t="s">
        <v>4169</v>
      </c>
      <c r="AD1611" s="210" t="s">
        <v>18766</v>
      </c>
      <c r="AE1611" s="210"/>
      <c r="AF1611" s="210" t="s">
        <v>18767</v>
      </c>
      <c r="AG1611" t="str">
        <f>IFERROR(IF(COUNTIF(C1611:L1611,"Feed Ingredient")&gt;0,INDEX(ani_diet!T:T,MATCH(M1611,ani_diet!D:D,0)),""),"")</f>
        <v>Beta vulgaris</v>
      </c>
      <c r="AH1611" s="60" t="str">
        <f>IF(IFERROR(IF(MATCH("Feed Ingredient", AOM[[#This Row],[L1]:[L10]],0)&gt;0, TRUE, FALSE), FALSE)=TRUE,IFERROR(VLOOKUP(M1611, ani_diet!C:C, 1, FALSE), "No Match"),FALSE)</f>
        <v>Beta vulgaris</v>
      </c>
      <c r="AI1611" t="s">
        <v>22241</v>
      </c>
      <c r="AL1611" t="str">
        <f>IFERROR(IF(COUNTIF(C1611:L1611,"Feed Ingredient")&gt;0,INDEX(ani_diet!T:T,MATCH(M1611,ani_diet!D:D,0)),""),"")</f>
        <v>Beta vulgaris</v>
      </c>
    </row>
    <row r="1612" spans="1:38">
      <c r="A1612" t="str">
        <f>_xlfn.TEXTJOIN("/",TRUE,AOM[[#This Row],[L1]:[L10]])</f>
        <v>Management/Livestock Management/Feed Characteristic/Feed Composition/Feed Ingredient/Forage Plants/Other Forage Plants/Bidens diffusa</v>
      </c>
      <c r="B1612" s="207" t="s">
        <v>23085</v>
      </c>
      <c r="C1612" s="207" t="s">
        <v>17896</v>
      </c>
      <c r="D1612" s="207" t="s">
        <v>17898</v>
      </c>
      <c r="E1612" s="207" t="s">
        <v>17908</v>
      </c>
      <c r="F1612" s="207" t="s">
        <v>18308</v>
      </c>
      <c r="G1612" s="207" t="s">
        <v>18309</v>
      </c>
      <c r="H1612" s="207" t="s">
        <v>20736</v>
      </c>
      <c r="I1612" s="207" t="s">
        <v>23019</v>
      </c>
      <c r="J1612" s="207" t="s">
        <v>23086</v>
      </c>
      <c r="K1612" s="207"/>
      <c r="L1612" s="207"/>
      <c r="M1612" t="str" cm="1">
        <f t="array" ref="M1612">LOOKUP(2,1/(C1612:L1612&lt;&gt;""),C1612:L1612)</f>
        <v>Bidens diffusa</v>
      </c>
      <c r="N1612" s="207"/>
      <c r="O1612" s="207"/>
      <c r="P1612" s="207"/>
      <c r="Q1612" s="207"/>
      <c r="R1612" s="207"/>
      <c r="S1612" s="207"/>
      <c r="T1612" s="207"/>
      <c r="U1612" s="207" t="s">
        <v>23086</v>
      </c>
      <c r="V1612" s="209" t="s">
        <v>328</v>
      </c>
      <c r="W1612" s="207"/>
      <c r="X1612" s="207"/>
      <c r="Y1612" s="207"/>
      <c r="Z1612" s="207"/>
      <c r="AA1612" s="209" t="s">
        <v>328</v>
      </c>
      <c r="AB1612" s="209" t="s">
        <v>4169</v>
      </c>
      <c r="AC1612" s="210" t="s">
        <v>4169</v>
      </c>
      <c r="AD1612" s="210" t="s">
        <v>18766</v>
      </c>
      <c r="AE1612" s="210"/>
      <c r="AF1612" s="210" t="s">
        <v>18767</v>
      </c>
      <c r="AG1612" t="str">
        <f>IFERROR(IF(COUNTIF(C1612:L1612,"Feed Ingredient")&gt;0,INDEX(ani_diet!T:T,MATCH(M1612,ani_diet!D:D,0)),""),"")</f>
        <v>Bidens diffusa</v>
      </c>
      <c r="AH1612" s="60" t="str">
        <f>IF(IFERROR(IF(MATCH("Feed Ingredient", AOM[[#This Row],[L1]:[L10]],0)&gt;0, TRUE, FALSE), FALSE)=TRUE,IFERROR(VLOOKUP(M1612, ani_diet!C:C, 1, FALSE), "No Match"),FALSE)</f>
        <v>Bidens diffusa</v>
      </c>
      <c r="AI1612" t="s">
        <v>23087</v>
      </c>
      <c r="AL1612" t="str">
        <f>IFERROR(IF(COUNTIF(C1612:L1612,"Feed Ingredient")&gt;0,INDEX(ani_diet!T:T,MATCH(M1612,ani_diet!D:D,0)),""),"")</f>
        <v>Bidens diffusa</v>
      </c>
    </row>
    <row r="1613" spans="1:38">
      <c r="A1613" t="str">
        <f>_xlfn.TEXTJOIN("/",TRUE,AOM[[#This Row],[L1]:[L10]])</f>
        <v>Management/Livestock Management/Feed Characteristic/Feed Composition/Feed Ingredient/Forage Plants/Other Forage Plants/Catha edulis/Catha edulis Residue/Catha edulis Residue Dried</v>
      </c>
      <c r="B1613" s="207" t="s">
        <v>23088</v>
      </c>
      <c r="C1613" s="207" t="s">
        <v>17896</v>
      </c>
      <c r="D1613" s="207" t="s">
        <v>17898</v>
      </c>
      <c r="E1613" s="207" t="s">
        <v>17908</v>
      </c>
      <c r="F1613" s="207" t="s">
        <v>18308</v>
      </c>
      <c r="G1613" s="207" t="s">
        <v>18309</v>
      </c>
      <c r="H1613" s="207" t="s">
        <v>20736</v>
      </c>
      <c r="I1613" s="207" t="s">
        <v>23019</v>
      </c>
      <c r="J1613" s="207" t="s">
        <v>3527</v>
      </c>
      <c r="K1613" s="207" t="s">
        <v>23089</v>
      </c>
      <c r="L1613" s="207" t="s">
        <v>23090</v>
      </c>
      <c r="M1613" t="str" cm="1">
        <f t="array" ref="M1613">LOOKUP(2,1/(C1613:L1613&lt;&gt;""),C1613:L1613)</f>
        <v>Catha edulis Residue Dried</v>
      </c>
      <c r="N1613" s="207"/>
      <c r="O1613" s="207"/>
      <c r="P1613" s="207"/>
      <c r="Q1613" s="207"/>
      <c r="R1613" s="207"/>
      <c r="S1613" s="207"/>
      <c r="T1613" s="207"/>
      <c r="U1613" s="207" t="s">
        <v>3527</v>
      </c>
      <c r="V1613" s="209" t="s">
        <v>23091</v>
      </c>
      <c r="W1613" s="207"/>
      <c r="X1613" s="207"/>
      <c r="Y1613" s="207"/>
      <c r="Z1613" s="207"/>
      <c r="AA1613" s="209" t="s">
        <v>10016</v>
      </c>
      <c r="AB1613" s="209" t="s">
        <v>4169</v>
      </c>
      <c r="AC1613" s="210" t="s">
        <v>4169</v>
      </c>
      <c r="AD1613" s="210" t="s">
        <v>18766</v>
      </c>
      <c r="AE1613" s="210"/>
      <c r="AF1613" s="210" t="s">
        <v>18767</v>
      </c>
      <c r="AG1613" t="str">
        <f>IFERROR(IF(COUNTIF(C1613:L1613,"Feed Ingredient")&gt;0,INDEX(ani_diet!T:T,MATCH(M1613,ani_diet!D:D,0)),""),"")</f>
        <v>Catha edulis Residue</v>
      </c>
      <c r="AH1613" s="60" t="str">
        <f>IF(IFERROR(IF(MATCH("Feed Ingredient", AOM[[#This Row],[L1]:[L10]],0)&gt;0, TRUE, FALSE), FALSE)=TRUE,IFERROR(VLOOKUP(M1613, ani_diet!C:C, 1, FALSE), "No Match"),FALSE)</f>
        <v>No Match</v>
      </c>
      <c r="AI1613" t="s">
        <v>23092</v>
      </c>
      <c r="AL1613" t="str">
        <f>IFERROR(IF(COUNTIF(C1613:L1613,"Feed Ingredient")&gt;0,INDEX(ani_diet!T:T,MATCH(M1613,ani_diet!D:D,0)),""),"")</f>
        <v>Catha edulis Residue</v>
      </c>
    </row>
    <row r="1614" spans="1:38">
      <c r="A1614" t="str">
        <f>_xlfn.TEXTJOIN("/",TRUE,AOM[[#This Row],[L1]:[L10]])</f>
        <v>Management/Livestock Management/Feed Characteristic/Feed Composition/Feed Ingredient/Forage Plants/Other Forage Plants/Catha edulis/Catha edulis Residue/Catha edulis Residue Ensiled</v>
      </c>
      <c r="B1614" s="207" t="s">
        <v>23093</v>
      </c>
      <c r="C1614" s="207" t="s">
        <v>17896</v>
      </c>
      <c r="D1614" s="207" t="s">
        <v>17898</v>
      </c>
      <c r="E1614" s="207" t="s">
        <v>17908</v>
      </c>
      <c r="F1614" s="207" t="s">
        <v>18308</v>
      </c>
      <c r="G1614" s="207" t="s">
        <v>18309</v>
      </c>
      <c r="H1614" s="207" t="s">
        <v>20736</v>
      </c>
      <c r="I1614" s="207" t="s">
        <v>23019</v>
      </c>
      <c r="J1614" s="207" t="s">
        <v>3527</v>
      </c>
      <c r="K1614" s="207" t="s">
        <v>23089</v>
      </c>
      <c r="L1614" s="207" t="s">
        <v>23094</v>
      </c>
      <c r="M1614" t="str" cm="1">
        <f t="array" ref="M1614">LOOKUP(2,1/(C1614:L1614&lt;&gt;""),C1614:L1614)</f>
        <v>Catha edulis Residue Ensiled</v>
      </c>
      <c r="N1614" s="207" t="s">
        <v>23095</v>
      </c>
      <c r="O1614" s="207"/>
      <c r="P1614" s="207"/>
      <c r="Q1614" s="207"/>
      <c r="R1614" s="207"/>
      <c r="S1614" s="207"/>
      <c r="T1614" s="207"/>
      <c r="U1614" s="207" t="s">
        <v>3527</v>
      </c>
      <c r="V1614" s="209" t="s">
        <v>23091</v>
      </c>
      <c r="W1614" s="207"/>
      <c r="X1614" s="207"/>
      <c r="Y1614" s="207"/>
      <c r="Z1614" s="207"/>
      <c r="AA1614" s="209" t="s">
        <v>10016</v>
      </c>
      <c r="AB1614" s="209" t="s">
        <v>4169</v>
      </c>
      <c r="AC1614" s="210" t="s">
        <v>4169</v>
      </c>
      <c r="AD1614" s="210" t="s">
        <v>18766</v>
      </c>
      <c r="AE1614" s="210"/>
      <c r="AF1614" s="210" t="s">
        <v>18767</v>
      </c>
      <c r="AG1614" t="str">
        <f>IFERROR(IF(COUNTIF(C1614:L1614,"Feed Ingredient")&gt;0,INDEX(ani_diet!T:T,MATCH(M1614,ani_diet!D:D,0)),""),"")</f>
        <v>Catha edulis Residue</v>
      </c>
      <c r="AH1614" s="60" t="str">
        <f>IF(IFERROR(IF(MATCH("Feed Ingredient", AOM[[#This Row],[L1]:[L10]],0)&gt;0, TRUE, FALSE), FALSE)=TRUE,IFERROR(VLOOKUP(M1614, ani_diet!C:C, 1, FALSE), "No Match"),FALSE)</f>
        <v>No Match</v>
      </c>
      <c r="AI1614" t="s">
        <v>3539</v>
      </c>
      <c r="AL1614" t="str">
        <f>IFERROR(IF(COUNTIF(C1614:L1614,"Feed Ingredient")&gt;0,INDEX(ani_diet!T:T,MATCH(M1614,ani_diet!D:D,0)),""),"")</f>
        <v>Catha edulis Residue</v>
      </c>
    </row>
    <row r="1615" spans="1:38">
      <c r="A1615" t="str">
        <f>_xlfn.TEXTJOIN("/",TRUE,AOM[[#This Row],[L1]:[L10]])</f>
        <v>Management/Livestock Management/Feed Characteristic/Feed Composition/Feed Ingredient/Forage Plants/Other Forage Plants/Catha edulis/Catha edulis Residue</v>
      </c>
      <c r="B1615" s="207" t="s">
        <v>23096</v>
      </c>
      <c r="C1615" s="207" t="s">
        <v>17896</v>
      </c>
      <c r="D1615" s="207" t="s">
        <v>17898</v>
      </c>
      <c r="E1615" s="207" t="s">
        <v>17908</v>
      </c>
      <c r="F1615" s="207" t="s">
        <v>18308</v>
      </c>
      <c r="G1615" s="207" t="s">
        <v>18309</v>
      </c>
      <c r="H1615" s="207" t="s">
        <v>20736</v>
      </c>
      <c r="I1615" s="207" t="s">
        <v>23019</v>
      </c>
      <c r="J1615" s="207" t="s">
        <v>3527</v>
      </c>
      <c r="K1615" s="207" t="s">
        <v>23089</v>
      </c>
      <c r="L1615" s="207"/>
      <c r="M1615" t="str" cm="1">
        <f t="array" ref="M1615">LOOKUP(2,1/(C1615:L1615&lt;&gt;""),C1615:L1615)</f>
        <v>Catha edulis Residue</v>
      </c>
      <c r="N1615" s="207"/>
      <c r="O1615" s="207"/>
      <c r="P1615" s="207"/>
      <c r="Q1615" s="207"/>
      <c r="R1615" s="207"/>
      <c r="S1615" s="207"/>
      <c r="T1615" s="207"/>
      <c r="U1615" s="207" t="s">
        <v>3527</v>
      </c>
      <c r="V1615" s="209" t="s">
        <v>23091</v>
      </c>
      <c r="W1615" s="207"/>
      <c r="X1615" s="207"/>
      <c r="Y1615" s="207"/>
      <c r="Z1615" s="207"/>
      <c r="AA1615" s="209" t="s">
        <v>10016</v>
      </c>
      <c r="AB1615" s="209" t="s">
        <v>4169</v>
      </c>
      <c r="AC1615" s="210" t="s">
        <v>4169</v>
      </c>
      <c r="AD1615" s="210" t="s">
        <v>18766</v>
      </c>
      <c r="AE1615" s="210"/>
      <c r="AF1615" s="210" t="s">
        <v>18767</v>
      </c>
      <c r="AG1615" t="str">
        <f>IFERROR(IF(COUNTIF(C1615:L1615,"Feed Ingredient")&gt;0,INDEX(ani_diet!T:T,MATCH(M1615,ani_diet!D:D,0)),""),"")</f>
        <v>Catha edulis Residue</v>
      </c>
      <c r="AH1615" s="60" t="str">
        <f>IF(IFERROR(IF(MATCH("Feed Ingredient", AOM[[#This Row],[L1]:[L10]],0)&gt;0, TRUE, FALSE), FALSE)=TRUE,IFERROR(VLOOKUP(M1615, ani_diet!C:C, 1, FALSE), "No Match"),FALSE)</f>
        <v>Catha edulis Residue</v>
      </c>
      <c r="AI1615" t="s">
        <v>23092</v>
      </c>
      <c r="AL1615" t="str">
        <f>IFERROR(IF(COUNTIF(C1615:L1615,"Feed Ingredient")&gt;0,INDEX(ani_diet!T:T,MATCH(M1615,ani_diet!D:D,0)),""),"")</f>
        <v>Catha edulis Residue</v>
      </c>
    </row>
    <row r="1616" spans="1:38">
      <c r="A1616" t="str">
        <f>_xlfn.TEXTJOIN("/",TRUE,AOM[[#This Row],[L1]:[L10]])</f>
        <v>Management/Livestock Management/Feed Characteristic/Feed Composition/Feed Ingredient/Forage Plants/Other Forage Plants/Catha edulis</v>
      </c>
      <c r="B1616" s="207" t="s">
        <v>23097</v>
      </c>
      <c r="C1616" s="207" t="s">
        <v>17896</v>
      </c>
      <c r="D1616" s="207" t="s">
        <v>17898</v>
      </c>
      <c r="E1616" s="207" t="s">
        <v>17908</v>
      </c>
      <c r="F1616" s="207" t="s">
        <v>18308</v>
      </c>
      <c r="G1616" s="207" t="s">
        <v>18309</v>
      </c>
      <c r="H1616" s="207" t="s">
        <v>20736</v>
      </c>
      <c r="I1616" s="207" t="s">
        <v>23019</v>
      </c>
      <c r="J1616" s="207" t="s">
        <v>3527</v>
      </c>
      <c r="K1616" s="207"/>
      <c r="L1616" s="207"/>
      <c r="M1616" t="str" cm="1">
        <f t="array" ref="M1616">LOOKUP(2,1/(C1616:L1616&lt;&gt;""),C1616:L1616)</f>
        <v>Catha edulis</v>
      </c>
      <c r="N1616" s="207"/>
      <c r="O1616" s="207"/>
      <c r="P1616" s="207"/>
      <c r="Q1616" s="207"/>
      <c r="R1616" s="207"/>
      <c r="S1616" s="207"/>
      <c r="T1616" s="207"/>
      <c r="U1616" s="207" t="s">
        <v>3527</v>
      </c>
      <c r="V1616" s="209" t="s">
        <v>23091</v>
      </c>
      <c r="W1616" s="207"/>
      <c r="X1616" s="207"/>
      <c r="Y1616" s="207"/>
      <c r="Z1616" s="207"/>
      <c r="AA1616" s="209" t="s">
        <v>10016</v>
      </c>
      <c r="AB1616" s="209" t="s">
        <v>4169</v>
      </c>
      <c r="AC1616" s="210" t="s">
        <v>4169</v>
      </c>
      <c r="AD1616" s="210" t="s">
        <v>18766</v>
      </c>
      <c r="AE1616" s="210"/>
      <c r="AF1616" s="210" t="s">
        <v>18767</v>
      </c>
      <c r="AG1616" t="str">
        <f>IFERROR(IF(COUNTIF(C1616:L1616,"Feed Ingredient")&gt;0,INDEX(ani_diet!T:T,MATCH(M1616,ani_diet!D:D,0)),""),"")</f>
        <v>Catha edulis</v>
      </c>
      <c r="AH1616" s="60" t="str">
        <f>IF(IFERROR(IF(MATCH("Feed Ingredient", AOM[[#This Row],[L1]:[L10]],0)&gt;0, TRUE, FALSE), FALSE)=TRUE,IFERROR(VLOOKUP(M1616, ani_diet!C:C, 1, FALSE), "No Match"),FALSE)</f>
        <v>Catha edulis</v>
      </c>
      <c r="AI1616" t="s">
        <v>18730</v>
      </c>
      <c r="AL1616" t="str">
        <f>IFERROR(IF(COUNTIF(C1616:L1616,"Feed Ingredient")&gt;0,INDEX(ani_diet!T:T,MATCH(M1616,ani_diet!D:D,0)),""),"")</f>
        <v>Catha edulis</v>
      </c>
    </row>
    <row r="1617" spans="1:38">
      <c r="A1617" t="str">
        <f>_xlfn.TEXTJOIN("/",TRUE,AOM[[#This Row],[L1]:[L10]])</f>
        <v>Management/Livestock Management/Feed Characteristic/Feed Composition/Feed Ingredient/Forage Plants/Other Forage Plants/Chromolaena odorata/Chromolaena odorata Leaves/Chromolaena odorata Leaves Dried Ground</v>
      </c>
      <c r="B1617" s="207" t="s">
        <v>23098</v>
      </c>
      <c r="C1617" s="207" t="s">
        <v>17896</v>
      </c>
      <c r="D1617" s="207" t="s">
        <v>17898</v>
      </c>
      <c r="E1617" s="207" t="s">
        <v>17908</v>
      </c>
      <c r="F1617" s="207" t="s">
        <v>18308</v>
      </c>
      <c r="G1617" s="207" t="s">
        <v>18309</v>
      </c>
      <c r="H1617" s="207" t="s">
        <v>20736</v>
      </c>
      <c r="I1617" s="207" t="s">
        <v>23019</v>
      </c>
      <c r="J1617" s="207" t="s">
        <v>10031</v>
      </c>
      <c r="K1617" s="207" t="s">
        <v>8232</v>
      </c>
      <c r="L1617" s="207" t="s">
        <v>23099</v>
      </c>
      <c r="M1617" t="str" cm="1">
        <f t="array" ref="M1617">LOOKUP(2,1/(C1617:L1617&lt;&gt;""),C1617:L1617)</f>
        <v>Chromolaena odorata Leaves Dried Ground</v>
      </c>
      <c r="N1617" s="207" t="s">
        <v>23100</v>
      </c>
      <c r="O1617" s="207"/>
      <c r="P1617" s="207"/>
      <c r="Q1617" s="207"/>
      <c r="R1617" s="207"/>
      <c r="S1617" s="207"/>
      <c r="T1617" s="207"/>
      <c r="U1617" s="207" t="s">
        <v>10031</v>
      </c>
      <c r="V1617" s="211" t="s">
        <v>23101</v>
      </c>
      <c r="W1617" s="207"/>
      <c r="X1617" s="207"/>
      <c r="Y1617" s="207"/>
      <c r="Z1617" s="207"/>
      <c r="AA1617" s="209" t="s">
        <v>10032</v>
      </c>
      <c r="AB1617" s="209" t="s">
        <v>4169</v>
      </c>
      <c r="AC1617" s="210" t="s">
        <v>4169</v>
      </c>
      <c r="AD1617" s="210" t="s">
        <v>18766</v>
      </c>
      <c r="AE1617" s="210"/>
      <c r="AF1617" s="210" t="s">
        <v>18767</v>
      </c>
      <c r="AG1617" t="str">
        <f>IFERROR(IF(COUNTIF(C1617:L1617,"Feed Ingredient")&gt;0,INDEX(ani_diet!T:T,MATCH(M1617,ani_diet!D:D,0)),""),"")</f>
        <v>Chromolaena odorata Leaves</v>
      </c>
      <c r="AH1617" s="60" t="str">
        <f>IF(IFERROR(IF(MATCH("Feed Ingredient", AOM[[#This Row],[L1]:[L10]],0)&gt;0, TRUE, FALSE), FALSE)=TRUE,IFERROR(VLOOKUP(M1617, ani_diet!C:C, 1, FALSE), "No Match"),FALSE)</f>
        <v>No Match</v>
      </c>
      <c r="AI1617" t="s">
        <v>3539</v>
      </c>
      <c r="AL1617" t="str">
        <f>IFERROR(IF(COUNTIF(C1617:L1617,"Feed Ingredient")&gt;0,INDEX(ani_diet!T:T,MATCH(M1617,ani_diet!D:D,0)),""),"")</f>
        <v>Chromolaena odorata Leaves</v>
      </c>
    </row>
    <row r="1618" spans="1:38">
      <c r="A1618" t="str">
        <f>_xlfn.TEXTJOIN("/",TRUE,AOM[[#This Row],[L1]:[L10]])</f>
        <v>Management/Livestock Management/Feed Characteristic/Feed Composition/Feed Ingredient/Forage Plants/Other Forage Plants/Chromolaena odorata/Chromolaena odorata Leaves/Chromolaena odorata Leaves Ground</v>
      </c>
      <c r="B1618" s="207" t="s">
        <v>23102</v>
      </c>
      <c r="C1618" s="207" t="s">
        <v>17896</v>
      </c>
      <c r="D1618" s="207" t="s">
        <v>17898</v>
      </c>
      <c r="E1618" s="207" t="s">
        <v>17908</v>
      </c>
      <c r="F1618" s="207" t="s">
        <v>18308</v>
      </c>
      <c r="G1618" s="207" t="s">
        <v>18309</v>
      </c>
      <c r="H1618" s="207" t="s">
        <v>20736</v>
      </c>
      <c r="I1618" s="207" t="s">
        <v>23019</v>
      </c>
      <c r="J1618" s="207" t="s">
        <v>10031</v>
      </c>
      <c r="K1618" s="207" t="s">
        <v>8232</v>
      </c>
      <c r="L1618" s="207" t="s">
        <v>23103</v>
      </c>
      <c r="M1618" t="str" cm="1">
        <f t="array" ref="M1618">LOOKUP(2,1/(C1618:L1618&lt;&gt;""),C1618:L1618)</f>
        <v>Chromolaena odorata Leaves Ground</v>
      </c>
      <c r="N1618" s="207" t="s">
        <v>23104</v>
      </c>
      <c r="O1618" s="207"/>
      <c r="P1618" s="207"/>
      <c r="Q1618" s="207"/>
      <c r="R1618" s="207"/>
      <c r="S1618" s="207"/>
      <c r="T1618" s="207"/>
      <c r="U1618" s="207" t="s">
        <v>10031</v>
      </c>
      <c r="V1618" s="211" t="s">
        <v>23101</v>
      </c>
      <c r="W1618" s="207"/>
      <c r="X1618" s="207"/>
      <c r="Y1618" s="207"/>
      <c r="Z1618" s="207"/>
      <c r="AA1618" s="209" t="s">
        <v>10032</v>
      </c>
      <c r="AB1618" s="209" t="s">
        <v>4169</v>
      </c>
      <c r="AC1618" s="210" t="s">
        <v>4169</v>
      </c>
      <c r="AD1618" s="210" t="s">
        <v>18766</v>
      </c>
      <c r="AE1618" s="210"/>
      <c r="AF1618" s="210" t="s">
        <v>18767</v>
      </c>
      <c r="AG1618" t="str">
        <f>IFERROR(IF(COUNTIF(C1618:L1618,"Feed Ingredient")&gt;0,INDEX(ani_diet!T:T,MATCH(M1618,ani_diet!D:D,0)),""),"")</f>
        <v>Chromolaena odorata Leaves</v>
      </c>
      <c r="AH1618" s="60" t="str">
        <f>IF(IFERROR(IF(MATCH("Feed Ingredient", AOM[[#This Row],[L1]:[L10]],0)&gt;0, TRUE, FALSE), FALSE)=TRUE,IFERROR(VLOOKUP(M1618, ani_diet!C:C, 1, FALSE), "No Match"),FALSE)</f>
        <v>No Match</v>
      </c>
      <c r="AI1618" t="s">
        <v>3539</v>
      </c>
      <c r="AL1618" t="str">
        <f>IFERROR(IF(COUNTIF(C1618:L1618,"Feed Ingredient")&gt;0,INDEX(ani_diet!T:T,MATCH(M1618,ani_diet!D:D,0)),""),"")</f>
        <v>Chromolaena odorata Leaves</v>
      </c>
    </row>
    <row r="1619" spans="1:38">
      <c r="A1619" t="str">
        <f>_xlfn.TEXTJOIN("/",TRUE,AOM[[#This Row],[L1]:[L10]])</f>
        <v>Management/Livestock Management/Feed Characteristic/Feed Composition/Feed Ingredient/Forage Plants/Other Forage Plants/Chromolaena odorata/Chromolaena odorata Leaves</v>
      </c>
      <c r="B1619" s="207" t="s">
        <v>23105</v>
      </c>
      <c r="C1619" s="207" t="s">
        <v>17896</v>
      </c>
      <c r="D1619" s="207" t="s">
        <v>17898</v>
      </c>
      <c r="E1619" s="207" t="s">
        <v>17908</v>
      </c>
      <c r="F1619" s="207" t="s">
        <v>18308</v>
      </c>
      <c r="G1619" s="207" t="s">
        <v>18309</v>
      </c>
      <c r="H1619" s="207" t="s">
        <v>20736</v>
      </c>
      <c r="I1619" s="207" t="s">
        <v>23019</v>
      </c>
      <c r="J1619" s="207" t="s">
        <v>10031</v>
      </c>
      <c r="K1619" s="207" t="s">
        <v>8232</v>
      </c>
      <c r="L1619" s="207"/>
      <c r="M1619" t="str" cm="1">
        <f t="array" ref="M1619">LOOKUP(2,1/(C1619:L1619&lt;&gt;""),C1619:L1619)</f>
        <v>Chromolaena odorata Leaves</v>
      </c>
      <c r="N1619" s="207"/>
      <c r="O1619" s="207"/>
      <c r="P1619" s="207"/>
      <c r="Q1619" s="207"/>
      <c r="R1619" s="207"/>
      <c r="S1619" s="207"/>
      <c r="T1619" s="207"/>
      <c r="U1619" s="207" t="s">
        <v>10031</v>
      </c>
      <c r="V1619" s="211" t="s">
        <v>23101</v>
      </c>
      <c r="W1619" s="207"/>
      <c r="X1619" s="207"/>
      <c r="Y1619" s="207"/>
      <c r="Z1619" s="207"/>
      <c r="AA1619" s="209" t="s">
        <v>10032</v>
      </c>
      <c r="AB1619" s="209" t="s">
        <v>4169</v>
      </c>
      <c r="AC1619" s="210" t="s">
        <v>4169</v>
      </c>
      <c r="AD1619" s="210" t="s">
        <v>18766</v>
      </c>
      <c r="AE1619" s="210"/>
      <c r="AF1619" s="210" t="s">
        <v>18767</v>
      </c>
      <c r="AG1619" t="str">
        <f>IFERROR(IF(COUNTIF(C1619:L1619,"Feed Ingredient")&gt;0,INDEX(ani_diet!T:T,MATCH(M1619,ani_diet!D:D,0)),""),"")</f>
        <v>Chromolaena odorata Leaves</v>
      </c>
      <c r="AH1619" s="60" t="str">
        <f>IF(IFERROR(IF(MATCH("Feed Ingredient", AOM[[#This Row],[L1]:[L10]],0)&gt;0, TRUE, FALSE), FALSE)=TRUE,IFERROR(VLOOKUP(M1619, ani_diet!C:C, 1, FALSE), "No Match"),FALSE)</f>
        <v>Chromolaena odorata Leaves</v>
      </c>
      <c r="AI1619" t="s">
        <v>3539</v>
      </c>
      <c r="AL1619" t="str">
        <f>IFERROR(IF(COUNTIF(C1619:L1619,"Feed Ingredient")&gt;0,INDEX(ani_diet!T:T,MATCH(M1619,ani_diet!D:D,0)),""),"")</f>
        <v>Chromolaena odorata Leaves</v>
      </c>
    </row>
    <row r="1620" spans="1:38">
      <c r="A1620" t="str">
        <f>_xlfn.TEXTJOIN("/",TRUE,AOM[[#This Row],[L1]:[L10]])</f>
        <v>Management/Livestock Management/Feed Characteristic/Feed Composition/Feed Ingredient/Forage Plants/Other Forage Plants/Chromolaena odorata</v>
      </c>
      <c r="B1620" s="207" t="s">
        <v>23106</v>
      </c>
      <c r="C1620" s="207" t="s">
        <v>17896</v>
      </c>
      <c r="D1620" s="207" t="s">
        <v>17898</v>
      </c>
      <c r="E1620" s="207" t="s">
        <v>17908</v>
      </c>
      <c r="F1620" s="207" t="s">
        <v>18308</v>
      </c>
      <c r="G1620" s="207" t="s">
        <v>18309</v>
      </c>
      <c r="H1620" s="207" t="s">
        <v>20736</v>
      </c>
      <c r="I1620" s="207" t="s">
        <v>23019</v>
      </c>
      <c r="J1620" s="207" t="s">
        <v>10031</v>
      </c>
      <c r="K1620" s="207"/>
      <c r="L1620" s="207"/>
      <c r="M1620" t="str" cm="1">
        <f t="array" ref="M1620">LOOKUP(2,1/(C1620:L1620&lt;&gt;""),C1620:L1620)</f>
        <v>Chromolaena odorata</v>
      </c>
      <c r="N1620" s="207"/>
      <c r="O1620" s="207"/>
      <c r="P1620" s="207"/>
      <c r="Q1620" s="207"/>
      <c r="R1620" s="207"/>
      <c r="S1620" s="207"/>
      <c r="T1620" s="207"/>
      <c r="U1620" s="207" t="s">
        <v>10031</v>
      </c>
      <c r="V1620" s="211" t="s">
        <v>23101</v>
      </c>
      <c r="W1620" s="207"/>
      <c r="X1620" s="207"/>
      <c r="Y1620" s="207"/>
      <c r="Z1620" s="207"/>
      <c r="AA1620" s="209" t="s">
        <v>10032</v>
      </c>
      <c r="AB1620" s="211" t="s">
        <v>23107</v>
      </c>
      <c r="AC1620" s="210" t="s">
        <v>4169</v>
      </c>
      <c r="AD1620" s="210" t="s">
        <v>18766</v>
      </c>
      <c r="AE1620" s="210"/>
      <c r="AF1620" s="210" t="s">
        <v>18767</v>
      </c>
      <c r="AG1620" t="str">
        <f>IFERROR(IF(COUNTIF(C1620:L1620,"Feed Ingredient")&gt;0,INDEX(ani_diet!T:T,MATCH(M1620,ani_diet!D:D,0)),""),"")</f>
        <v>Chromolaena odorata</v>
      </c>
      <c r="AH1620" s="60" t="str">
        <f>IF(IFERROR(IF(MATCH("Feed Ingredient", AOM[[#This Row],[L1]:[L10]],0)&gt;0, TRUE, FALSE), FALSE)=TRUE,IFERROR(VLOOKUP(M1620, ani_diet!C:C, 1, FALSE), "No Match"),FALSE)</f>
        <v>Chromolaena odorata</v>
      </c>
      <c r="AI1620" t="s">
        <v>3539</v>
      </c>
      <c r="AL1620" t="str">
        <f>IFERROR(IF(COUNTIF(C1620:L1620,"Feed Ingredient")&gt;0,INDEX(ani_diet!T:T,MATCH(M1620,ani_diet!D:D,0)),""),"")</f>
        <v>Chromolaena odorata</v>
      </c>
    </row>
    <row r="1621" spans="1:38">
      <c r="A1621" t="str">
        <f>_xlfn.TEXTJOIN("/",TRUE,AOM[[#This Row],[L1]:[L10]])</f>
        <v>Management/Livestock Management/Feed Characteristic/Feed Composition/Feed Ingredient/Forage Plants/Other Forage Plants/Cochlospermum planchonii/Cochlospermum planchonii Rhizomes/Cochlospermum planchonii Rhizomes Dried Ground</v>
      </c>
      <c r="B1621" s="207" t="s">
        <v>23108</v>
      </c>
      <c r="C1621" s="207" t="s">
        <v>17896</v>
      </c>
      <c r="D1621" s="207" t="s">
        <v>17898</v>
      </c>
      <c r="E1621" s="207" t="s">
        <v>17908</v>
      </c>
      <c r="F1621" s="207" t="s">
        <v>18308</v>
      </c>
      <c r="G1621" s="207" t="s">
        <v>18309</v>
      </c>
      <c r="H1621" s="207" t="s">
        <v>20736</v>
      </c>
      <c r="I1621" s="207" t="s">
        <v>23019</v>
      </c>
      <c r="J1621" s="207" t="s">
        <v>23109</v>
      </c>
      <c r="K1621" s="207" t="s">
        <v>23110</v>
      </c>
      <c r="L1621" s="207" t="s">
        <v>23111</v>
      </c>
      <c r="M1621" t="str" cm="1">
        <f t="array" ref="M1621">LOOKUP(2,1/(C1621:L1621&lt;&gt;""),C1621:L1621)</f>
        <v>Cochlospermum planchonii Rhizomes Dried Ground</v>
      </c>
      <c r="N1621" s="207"/>
      <c r="O1621" s="207"/>
      <c r="P1621" s="207"/>
      <c r="Q1621" s="207"/>
      <c r="R1621" s="207"/>
      <c r="S1621" s="207"/>
      <c r="T1621" s="207"/>
      <c r="U1621" s="207" t="s">
        <v>23112</v>
      </c>
      <c r="V1621" s="212" t="s">
        <v>23113</v>
      </c>
      <c r="W1621" s="207"/>
      <c r="X1621" s="207"/>
      <c r="Y1621" s="207"/>
      <c r="Z1621" s="207"/>
      <c r="AA1621" s="209" t="s">
        <v>23114</v>
      </c>
      <c r="AB1621" s="209" t="s">
        <v>4169</v>
      </c>
      <c r="AC1621" s="210" t="s">
        <v>4169</v>
      </c>
      <c r="AD1621" s="210" t="s">
        <v>4169</v>
      </c>
      <c r="AE1621" s="210"/>
      <c r="AF1621" s="210"/>
      <c r="AG1621" t="str">
        <f>IFERROR(IF(COUNTIF(C1621:L1621,"Feed Ingredient")&gt;0,INDEX(ani_diet!T:T,MATCH(M1621,ani_diet!D:D,0)),""),"")</f>
        <v>Cochlospermum planchoni Rhizomes</v>
      </c>
      <c r="AH1621" s="60" t="str">
        <f>IF(IFERROR(IF(MATCH("Feed Ingredient", AOM[[#This Row],[L1]:[L10]],0)&gt;0, TRUE, FALSE), FALSE)=TRUE,IFERROR(VLOOKUP(M1621, ani_diet!C:C, 1, FALSE), "No Match"),FALSE)</f>
        <v>No Match</v>
      </c>
      <c r="AI1621" t="s">
        <v>3539</v>
      </c>
      <c r="AL1621" t="str">
        <f>IFERROR(IF(COUNTIF(C1621:L1621,"Feed Ingredient")&gt;0,INDEX(ani_diet!T:T,MATCH(M1621,ani_diet!D:D,0)),""),"")</f>
        <v>Cochlospermum planchoni Rhizomes</v>
      </c>
    </row>
    <row r="1622" spans="1:38">
      <c r="A1622" t="str">
        <f>_xlfn.TEXTJOIN("/",TRUE,AOM[[#This Row],[L1]:[L10]])</f>
        <v>Management/Livestock Management/Feed Characteristic/Feed Composition/Feed Ingredient/Forage Plants/Other Forage Plants/Cochlospermum planchonii/Cochlospermum planchonii Rhizomes</v>
      </c>
      <c r="B1622" s="207" t="s">
        <v>23115</v>
      </c>
      <c r="C1622" s="207" t="s">
        <v>17896</v>
      </c>
      <c r="D1622" s="207" t="s">
        <v>17898</v>
      </c>
      <c r="E1622" s="207" t="s">
        <v>17908</v>
      </c>
      <c r="F1622" s="207" t="s">
        <v>18308</v>
      </c>
      <c r="G1622" s="207" t="s">
        <v>18309</v>
      </c>
      <c r="H1622" s="207" t="s">
        <v>20736</v>
      </c>
      <c r="I1622" s="207" t="s">
        <v>23019</v>
      </c>
      <c r="J1622" s="207" t="s">
        <v>23109</v>
      </c>
      <c r="K1622" s="207" t="s">
        <v>23110</v>
      </c>
      <c r="L1622" s="207"/>
      <c r="M1622" t="str" cm="1">
        <f t="array" ref="M1622">LOOKUP(2,1/(C1622:L1622&lt;&gt;""),C1622:L1622)</f>
        <v>Cochlospermum planchonii Rhizomes</v>
      </c>
      <c r="N1622" s="207"/>
      <c r="O1622" s="207"/>
      <c r="P1622" s="207"/>
      <c r="Q1622" s="207"/>
      <c r="R1622" s="207"/>
      <c r="S1622" s="207"/>
      <c r="T1622" s="207"/>
      <c r="U1622" s="207" t="s">
        <v>23112</v>
      </c>
      <c r="V1622" s="212" t="s">
        <v>23113</v>
      </c>
      <c r="W1622" s="207"/>
      <c r="X1622" s="207"/>
      <c r="Y1622" s="207"/>
      <c r="Z1622" s="207"/>
      <c r="AA1622" s="209" t="s">
        <v>23114</v>
      </c>
      <c r="AB1622" s="209" t="s">
        <v>4169</v>
      </c>
      <c r="AC1622" s="210" t="s">
        <v>4169</v>
      </c>
      <c r="AD1622" s="210" t="s">
        <v>4169</v>
      </c>
      <c r="AE1622" s="210"/>
      <c r="AF1622" s="210"/>
      <c r="AG1622" t="str">
        <f>IFERROR(IF(COUNTIF(C1622:L1622,"Feed Ingredient")&gt;0,INDEX(ani_diet!T:T,MATCH(M1622,ani_diet!D:D,0)),""),"")</f>
        <v>Cochlospermum planchoni Rhizomes</v>
      </c>
      <c r="AH1622" s="60" t="str">
        <f>IF(IFERROR(IF(MATCH("Feed Ingredient", AOM[[#This Row],[L1]:[L10]],0)&gt;0, TRUE, FALSE), FALSE)=TRUE,IFERROR(VLOOKUP(M1622, ani_diet!C:C, 1, FALSE), "No Match"),FALSE)</f>
        <v>Cochlospermum planchonii Rhizomes</v>
      </c>
      <c r="AI1622" t="s">
        <v>3539</v>
      </c>
      <c r="AL1622" t="str">
        <f>IFERROR(IF(COUNTIF(C1622:L1622,"Feed Ingredient")&gt;0,INDEX(ani_diet!T:T,MATCH(M1622,ani_diet!D:D,0)),""),"")</f>
        <v>Cochlospermum planchoni Rhizomes</v>
      </c>
    </row>
    <row r="1623" spans="1:38">
      <c r="A1623" t="str">
        <f>_xlfn.TEXTJOIN("/",TRUE,AOM[[#This Row],[L1]:[L10]])</f>
        <v>Management/Livestock Management/Feed Characteristic/Feed Composition/Feed Ingredient/Forage Plants/Other Forage Plants/Commelina benghalensis/Commelina benghalensis Dried</v>
      </c>
      <c r="B1623" s="207" t="s">
        <v>23116</v>
      </c>
      <c r="C1623" s="207" t="s">
        <v>17896</v>
      </c>
      <c r="D1623" s="207" t="s">
        <v>17898</v>
      </c>
      <c r="E1623" s="207" t="s">
        <v>17908</v>
      </c>
      <c r="F1623" s="207" t="s">
        <v>18308</v>
      </c>
      <c r="G1623" s="207" t="s">
        <v>18309</v>
      </c>
      <c r="H1623" s="207" t="s">
        <v>20736</v>
      </c>
      <c r="I1623" s="207" t="s">
        <v>23019</v>
      </c>
      <c r="J1623" s="207" t="s">
        <v>23117</v>
      </c>
      <c r="K1623" s="207" t="s">
        <v>23118</v>
      </c>
      <c r="L1623" s="207"/>
      <c r="M1623" t="str" cm="1">
        <f t="array" ref="M1623">LOOKUP(2,1/(C1623:L1623&lt;&gt;""),C1623:L1623)</f>
        <v>Commelina benghalensis Dried</v>
      </c>
      <c r="N1623" s="207"/>
      <c r="O1623" s="207"/>
      <c r="P1623" s="207"/>
      <c r="Q1623" s="207"/>
      <c r="R1623" s="207"/>
      <c r="S1623" s="207"/>
      <c r="T1623" s="207"/>
      <c r="U1623" s="207" t="s">
        <v>23117</v>
      </c>
      <c r="V1623" s="225" t="s">
        <v>23119</v>
      </c>
      <c r="W1623" s="207"/>
      <c r="X1623" s="207"/>
      <c r="Y1623" s="207"/>
      <c r="Z1623" s="207"/>
      <c r="AA1623" s="209" t="s">
        <v>23120</v>
      </c>
      <c r="AB1623" s="209" t="s">
        <v>4169</v>
      </c>
      <c r="AC1623" s="210" t="s">
        <v>4169</v>
      </c>
      <c r="AD1623" s="210" t="s">
        <v>18766</v>
      </c>
      <c r="AE1623" s="210"/>
      <c r="AF1623" s="210" t="s">
        <v>18767</v>
      </c>
      <c r="AG1623" t="str">
        <f>IFERROR(IF(COUNTIF(C1623:L1623,"Feed Ingredient")&gt;0,INDEX(ani_diet!T:T,MATCH(M1623,ani_diet!D:D,0)),""),"")</f>
        <v>Commelina benghalensis</v>
      </c>
      <c r="AH1623" s="60" t="str">
        <f>IF(IFERROR(IF(MATCH("Feed Ingredient", AOM[[#This Row],[L1]:[L10]],0)&gt;0, TRUE, FALSE), FALSE)=TRUE,IFERROR(VLOOKUP(M1623, ani_diet!C:C, 1, FALSE), "No Match"),FALSE)</f>
        <v>No Match</v>
      </c>
      <c r="AI1623" t="s">
        <v>23121</v>
      </c>
      <c r="AL1623" t="str">
        <f>IFERROR(IF(COUNTIF(C1623:L1623,"Feed Ingredient")&gt;0,INDEX(ani_diet!T:T,MATCH(M1623,ani_diet!D:D,0)),""),"")</f>
        <v>Commelina benghalensis</v>
      </c>
    </row>
    <row r="1624" spans="1:38">
      <c r="A1624" t="str">
        <f>_xlfn.TEXTJOIN("/",TRUE,AOM[[#This Row],[L1]:[L10]])</f>
        <v>Management/Livestock Management/Feed Characteristic/Feed Composition/Feed Ingredient/Forage Plants/Other Forage Plants/Commelina benghalensis</v>
      </c>
      <c r="B1624" s="207" t="s">
        <v>23122</v>
      </c>
      <c r="C1624" s="207" t="s">
        <v>17896</v>
      </c>
      <c r="D1624" s="207" t="s">
        <v>17898</v>
      </c>
      <c r="E1624" s="207" t="s">
        <v>17908</v>
      </c>
      <c r="F1624" s="207" t="s">
        <v>18308</v>
      </c>
      <c r="G1624" s="207" t="s">
        <v>18309</v>
      </c>
      <c r="H1624" s="207" t="s">
        <v>20736</v>
      </c>
      <c r="I1624" s="207" t="s">
        <v>23019</v>
      </c>
      <c r="J1624" s="207" t="s">
        <v>23117</v>
      </c>
      <c r="K1624" s="207"/>
      <c r="L1624" s="207"/>
      <c r="M1624" t="str" cm="1">
        <f t="array" ref="M1624">LOOKUP(2,1/(C1624:L1624&lt;&gt;""),C1624:L1624)</f>
        <v>Commelina benghalensis</v>
      </c>
      <c r="N1624" s="207"/>
      <c r="O1624" s="207"/>
      <c r="P1624" s="207"/>
      <c r="Q1624" s="207"/>
      <c r="R1624" s="207"/>
      <c r="S1624" s="207"/>
      <c r="T1624" s="207"/>
      <c r="U1624" s="207" t="s">
        <v>23117</v>
      </c>
      <c r="V1624" s="211" t="s">
        <v>23119</v>
      </c>
      <c r="W1624" s="207"/>
      <c r="X1624" s="207"/>
      <c r="Y1624" s="207"/>
      <c r="Z1624" s="207"/>
      <c r="AA1624" s="209" t="s">
        <v>23120</v>
      </c>
      <c r="AB1624" s="209" t="s">
        <v>4169</v>
      </c>
      <c r="AC1624" s="210" t="s">
        <v>4169</v>
      </c>
      <c r="AD1624" s="210" t="s">
        <v>18766</v>
      </c>
      <c r="AE1624" s="210"/>
      <c r="AF1624" s="210" t="s">
        <v>18767</v>
      </c>
      <c r="AG1624" t="str">
        <f>IFERROR(IF(COUNTIF(C1624:L1624,"Feed Ingredient")&gt;0,INDEX(ani_diet!T:T,MATCH(M1624,ani_diet!D:D,0)),""),"")</f>
        <v>Commelina benghalensis</v>
      </c>
      <c r="AH1624" s="60" t="str">
        <f>IF(IFERROR(IF(MATCH("Feed Ingredient", AOM[[#This Row],[L1]:[L10]],0)&gt;0, TRUE, FALSE), FALSE)=TRUE,IFERROR(VLOOKUP(M1624, ani_diet!C:C, 1, FALSE), "No Match"),FALSE)</f>
        <v>Commelina benghalensis</v>
      </c>
      <c r="AI1624" t="s">
        <v>23121</v>
      </c>
      <c r="AL1624" t="str">
        <f>IFERROR(IF(COUNTIF(C1624:L1624,"Feed Ingredient")&gt;0,INDEX(ani_diet!T:T,MATCH(M1624,ani_diet!D:D,0)),""),"")</f>
        <v>Commelina benghalensis</v>
      </c>
    </row>
    <row r="1625" spans="1:38">
      <c r="A1625" t="str">
        <f>_xlfn.TEXTJOIN("/",TRUE,AOM[[#This Row],[L1]:[L10]])</f>
        <v>Management/Livestock Management/Feed Characteristic/Feed Composition/Feed Ingredient/Forage Plants/Other Forage Plants/Commelina imberbis/Commelina imberbis Dried</v>
      </c>
      <c r="B1625" s="207" t="s">
        <v>23123</v>
      </c>
      <c r="C1625" s="207" t="s">
        <v>17896</v>
      </c>
      <c r="D1625" s="207" t="s">
        <v>17898</v>
      </c>
      <c r="E1625" s="207" t="s">
        <v>17908</v>
      </c>
      <c r="F1625" s="207" t="s">
        <v>18308</v>
      </c>
      <c r="G1625" s="207" t="s">
        <v>18309</v>
      </c>
      <c r="H1625" s="207" t="s">
        <v>20736</v>
      </c>
      <c r="I1625" s="207" t="s">
        <v>23019</v>
      </c>
      <c r="J1625" s="207" t="s">
        <v>23124</v>
      </c>
      <c r="K1625" s="207" t="s">
        <v>23125</v>
      </c>
      <c r="L1625" s="207"/>
      <c r="M1625" t="str" cm="1">
        <f t="array" ref="M1625">LOOKUP(2,1/(C1625:L1625&lt;&gt;""),C1625:L1625)</f>
        <v>Commelina imberbis Dried</v>
      </c>
      <c r="N1625" s="207"/>
      <c r="O1625" s="207"/>
      <c r="P1625" s="207"/>
      <c r="Q1625" s="207"/>
      <c r="R1625" s="207"/>
      <c r="S1625" s="207"/>
      <c r="T1625" s="207"/>
      <c r="U1625" s="207" t="s">
        <v>23124</v>
      </c>
      <c r="V1625" s="225" t="s">
        <v>23126</v>
      </c>
      <c r="W1625" s="207"/>
      <c r="X1625" s="207"/>
      <c r="Y1625" s="207"/>
      <c r="Z1625" s="207"/>
      <c r="AA1625" s="209" t="s">
        <v>23127</v>
      </c>
      <c r="AB1625" s="209" t="s">
        <v>4169</v>
      </c>
      <c r="AC1625" s="210" t="s">
        <v>4169</v>
      </c>
      <c r="AD1625" s="210" t="s">
        <v>18766</v>
      </c>
      <c r="AE1625" s="210"/>
      <c r="AF1625" s="210" t="s">
        <v>18767</v>
      </c>
      <c r="AG1625" t="str">
        <f>IFERROR(IF(COUNTIF(C1625:L1625,"Feed Ingredient")&gt;0,INDEX(ani_diet!T:T,MATCH(M1625,ani_diet!D:D,0)),""),"")</f>
        <v>Commelina imberbis</v>
      </c>
      <c r="AH1625" s="60" t="str">
        <f>IF(IFERROR(IF(MATCH("Feed Ingredient", AOM[[#This Row],[L1]:[L10]],0)&gt;0, TRUE, FALSE), FALSE)=TRUE,IFERROR(VLOOKUP(M1625, ani_diet!C:C, 1, FALSE), "No Match"),FALSE)</f>
        <v>No Match</v>
      </c>
      <c r="AI1625" t="s">
        <v>23128</v>
      </c>
      <c r="AL1625" t="str">
        <f>IFERROR(IF(COUNTIF(C1625:L1625,"Feed Ingredient")&gt;0,INDEX(ani_diet!T:T,MATCH(M1625,ani_diet!D:D,0)),""),"")</f>
        <v>Commelina imberbis</v>
      </c>
    </row>
    <row r="1626" spans="1:38">
      <c r="A1626" t="str">
        <f>_xlfn.TEXTJOIN("/",TRUE,AOM[[#This Row],[L1]:[L10]])</f>
        <v>Management/Livestock Management/Feed Characteristic/Feed Composition/Feed Ingredient/Forage Plants/Other Forage Plants/Commelina imberbis</v>
      </c>
      <c r="B1626" s="207" t="s">
        <v>23129</v>
      </c>
      <c r="C1626" s="207" t="s">
        <v>17896</v>
      </c>
      <c r="D1626" s="207" t="s">
        <v>17898</v>
      </c>
      <c r="E1626" s="207" t="s">
        <v>17908</v>
      </c>
      <c r="F1626" s="207" t="s">
        <v>18308</v>
      </c>
      <c r="G1626" s="207" t="s">
        <v>18309</v>
      </c>
      <c r="H1626" s="207" t="s">
        <v>20736</v>
      </c>
      <c r="I1626" s="207" t="s">
        <v>23019</v>
      </c>
      <c r="J1626" s="207" t="s">
        <v>23124</v>
      </c>
      <c r="K1626" s="207"/>
      <c r="L1626" s="207"/>
      <c r="M1626" t="str" cm="1">
        <f t="array" ref="M1626">LOOKUP(2,1/(C1626:L1626&lt;&gt;""),C1626:L1626)</f>
        <v>Commelina imberbis</v>
      </c>
      <c r="N1626" s="207"/>
      <c r="O1626" s="207"/>
      <c r="P1626" s="207"/>
      <c r="Q1626" s="207"/>
      <c r="R1626" s="207"/>
      <c r="S1626" s="207"/>
      <c r="T1626" s="207"/>
      <c r="U1626" s="207" t="s">
        <v>23124</v>
      </c>
      <c r="V1626" s="211" t="s">
        <v>23126</v>
      </c>
      <c r="W1626" s="207"/>
      <c r="X1626" s="207"/>
      <c r="Y1626" s="207"/>
      <c r="Z1626" s="207"/>
      <c r="AA1626" s="209" t="s">
        <v>23127</v>
      </c>
      <c r="AB1626" s="209" t="s">
        <v>4169</v>
      </c>
      <c r="AC1626" s="210" t="s">
        <v>4169</v>
      </c>
      <c r="AD1626" s="210" t="s">
        <v>18766</v>
      </c>
      <c r="AE1626" s="210"/>
      <c r="AF1626" s="210" t="s">
        <v>18767</v>
      </c>
      <c r="AG1626" t="str">
        <f>IFERROR(IF(COUNTIF(C1626:L1626,"Feed Ingredient")&gt;0,INDEX(ani_diet!T:T,MATCH(M1626,ani_diet!D:D,0)),""),"")</f>
        <v>Commelina imberbis</v>
      </c>
      <c r="AH1626" s="60" t="str">
        <f>IF(IFERROR(IF(MATCH("Feed Ingredient", AOM[[#This Row],[L1]:[L10]],0)&gt;0, TRUE, FALSE), FALSE)=TRUE,IFERROR(VLOOKUP(M1626, ani_diet!C:C, 1, FALSE), "No Match"),FALSE)</f>
        <v>Commelina imberbis</v>
      </c>
      <c r="AI1626" t="s">
        <v>23128</v>
      </c>
      <c r="AL1626" t="str">
        <f>IFERROR(IF(COUNTIF(C1626:L1626,"Feed Ingredient")&gt;0,INDEX(ani_diet!T:T,MATCH(M1626,ani_diet!D:D,0)),""),"")</f>
        <v>Commelina imberbis</v>
      </c>
    </row>
    <row r="1627" spans="1:38">
      <c r="A1627" t="str">
        <f>_xlfn.TEXTJOIN("/",TRUE,AOM[[#This Row],[L1]:[L10]])</f>
        <v>Management/Livestock Management/Feed Characteristic/Feed Composition/Feed Ingredient/Forage Plants/Other Forage Plants/Crossopterix febrifuga</v>
      </c>
      <c r="B1627" s="207" t="s">
        <v>23130</v>
      </c>
      <c r="C1627" s="207" t="s">
        <v>17896</v>
      </c>
      <c r="D1627" s="207" t="s">
        <v>17898</v>
      </c>
      <c r="E1627" s="207" t="s">
        <v>17908</v>
      </c>
      <c r="F1627" s="207" t="s">
        <v>18308</v>
      </c>
      <c r="G1627" s="207" t="s">
        <v>18309</v>
      </c>
      <c r="H1627" s="207" t="s">
        <v>20736</v>
      </c>
      <c r="I1627" s="207" t="s">
        <v>23019</v>
      </c>
      <c r="J1627" s="207" t="s">
        <v>23131</v>
      </c>
      <c r="K1627" s="207"/>
      <c r="L1627" s="207"/>
      <c r="M1627" t="str" cm="1">
        <f t="array" ref="M1627">LOOKUP(2,1/(C1627:L1627&lt;&gt;""),C1627:L1627)</f>
        <v>Crossopterix febrifuga</v>
      </c>
      <c r="N1627" s="207"/>
      <c r="O1627" s="207"/>
      <c r="P1627" s="207"/>
      <c r="Q1627" s="207"/>
      <c r="R1627" s="207"/>
      <c r="S1627" s="207"/>
      <c r="T1627" s="207"/>
      <c r="U1627" s="207" t="s">
        <v>23131</v>
      </c>
      <c r="V1627" s="209" t="s">
        <v>328</v>
      </c>
      <c r="W1627" s="207"/>
      <c r="X1627" s="207"/>
      <c r="Y1627" s="207"/>
      <c r="Z1627" s="207"/>
      <c r="AA1627" s="209" t="s">
        <v>328</v>
      </c>
      <c r="AB1627" s="209" t="s">
        <v>4169</v>
      </c>
      <c r="AC1627" s="210" t="s">
        <v>4169</v>
      </c>
      <c r="AD1627" s="210" t="s">
        <v>18766</v>
      </c>
      <c r="AE1627" s="210"/>
      <c r="AF1627" s="210" t="s">
        <v>18767</v>
      </c>
      <c r="AG1627" t="str">
        <f>IFERROR(IF(COUNTIF(C1627:L1627,"Feed Ingredient")&gt;0,INDEX(ani_diet!T:T,MATCH(M1627,ani_diet!D:D,0)),""),"")</f>
        <v>Crossopterix febrifuga</v>
      </c>
      <c r="AH1627" s="60" t="str">
        <f>IF(IFERROR(IF(MATCH("Feed Ingredient", AOM[[#This Row],[L1]:[L10]],0)&gt;0, TRUE, FALSE), FALSE)=TRUE,IFERROR(VLOOKUP(M1627, ani_diet!C:C, 1, FALSE), "No Match"),FALSE)</f>
        <v>Crossopterix febrifuga</v>
      </c>
      <c r="AI1627" t="s">
        <v>3539</v>
      </c>
      <c r="AL1627" t="str">
        <f>IFERROR(IF(COUNTIF(C1627:L1627,"Feed Ingredient")&gt;0,INDEX(ani_diet!T:T,MATCH(M1627,ani_diet!D:D,0)),""),"")</f>
        <v>Crossopterix febrifuga</v>
      </c>
    </row>
    <row r="1628" spans="1:38">
      <c r="A1628" t="str">
        <f>_xlfn.TEXTJOIN("/",TRUE,AOM[[#This Row],[L1]:[L10]])</f>
        <v>Management/Livestock Management/Feed Characteristic/Feed Composition/Feed Ingredient/Forage Plants/Other Forage Plants/Cyperaceae</v>
      </c>
      <c r="B1628" s="207" t="s">
        <v>23132</v>
      </c>
      <c r="C1628" s="207" t="s">
        <v>17896</v>
      </c>
      <c r="D1628" s="207" t="s">
        <v>17898</v>
      </c>
      <c r="E1628" s="207" t="s">
        <v>17908</v>
      </c>
      <c r="F1628" s="207" t="s">
        <v>18308</v>
      </c>
      <c r="G1628" s="207" t="s">
        <v>18309</v>
      </c>
      <c r="H1628" s="207" t="s">
        <v>20736</v>
      </c>
      <c r="I1628" s="207" t="s">
        <v>23019</v>
      </c>
      <c r="J1628" s="207" t="s">
        <v>23133</v>
      </c>
      <c r="K1628" s="207"/>
      <c r="L1628" s="207"/>
      <c r="M1628" t="str" cm="1">
        <f t="array" ref="M1628">LOOKUP(2,1/(C1628:L1628&lt;&gt;""),C1628:L1628)</f>
        <v>Cyperaceae</v>
      </c>
      <c r="N1628" s="207"/>
      <c r="O1628" s="207"/>
      <c r="P1628" s="207"/>
      <c r="Q1628" s="207"/>
      <c r="R1628" s="207"/>
      <c r="S1628" s="207"/>
      <c r="T1628" s="207"/>
      <c r="U1628" s="207" t="s">
        <v>23133</v>
      </c>
      <c r="V1628" s="209" t="s">
        <v>23134</v>
      </c>
      <c r="W1628" s="207"/>
      <c r="X1628" s="207"/>
      <c r="Y1628" s="207"/>
      <c r="Z1628" s="207"/>
      <c r="AA1628" s="209" t="s">
        <v>23135</v>
      </c>
      <c r="AB1628" s="209" t="s">
        <v>4169</v>
      </c>
      <c r="AC1628" s="210" t="s">
        <v>4169</v>
      </c>
      <c r="AD1628" s="210" t="s">
        <v>18766</v>
      </c>
      <c r="AE1628" s="210"/>
      <c r="AF1628" s="210" t="s">
        <v>18767</v>
      </c>
      <c r="AG1628" t="str">
        <f>IFERROR(IF(COUNTIF(C1628:L1628,"Feed Ingredient")&gt;0,INDEX(ani_diet!T:T,MATCH(M1628,ani_diet!D:D,0)),""),"")</f>
        <v>Cyperaceae</v>
      </c>
      <c r="AH1628" s="60" t="str">
        <f>IF(IFERROR(IF(MATCH("Feed Ingredient", AOM[[#This Row],[L1]:[L10]],0)&gt;0, TRUE, FALSE), FALSE)=TRUE,IFERROR(VLOOKUP(M1628, ani_diet!C:C, 1, FALSE), "No Match"),FALSE)</f>
        <v>Cyperaceae</v>
      </c>
      <c r="AI1628" t="s">
        <v>3539</v>
      </c>
      <c r="AL1628" t="str">
        <f>IFERROR(IF(COUNTIF(C1628:L1628,"Feed Ingredient")&gt;0,INDEX(ani_diet!T:T,MATCH(M1628,ani_diet!D:D,0)),""),"")</f>
        <v>Cyperaceae</v>
      </c>
    </row>
    <row r="1629" spans="1:38">
      <c r="A1629" t="str">
        <f>_xlfn.TEXTJOIN("/",TRUE,AOM[[#This Row],[L1]:[L10]])</f>
        <v>Management/Livestock Management/Feed Characteristic/Feed Composition/Feed Ingredient/Forage Plants/Other Forage Plants/Cyperus elegantulus</v>
      </c>
      <c r="B1629" s="207" t="s">
        <v>23136</v>
      </c>
      <c r="C1629" s="207" t="s">
        <v>17896</v>
      </c>
      <c r="D1629" s="207" t="s">
        <v>17898</v>
      </c>
      <c r="E1629" s="207" t="s">
        <v>17908</v>
      </c>
      <c r="F1629" s="207" t="s">
        <v>18308</v>
      </c>
      <c r="G1629" s="207" t="s">
        <v>18309</v>
      </c>
      <c r="H1629" s="207" t="s">
        <v>20736</v>
      </c>
      <c r="I1629" s="207" t="s">
        <v>23019</v>
      </c>
      <c r="J1629" s="207" t="s">
        <v>23137</v>
      </c>
      <c r="K1629" s="207"/>
      <c r="L1629" s="207"/>
      <c r="M1629" t="str" cm="1">
        <f t="array" ref="M1629">LOOKUP(2,1/(C1629:L1629&lt;&gt;""),C1629:L1629)</f>
        <v>Cyperus elegantulus</v>
      </c>
      <c r="N1629" s="207"/>
      <c r="O1629" s="207"/>
      <c r="P1629" s="207"/>
      <c r="Q1629" s="207"/>
      <c r="R1629" s="207"/>
      <c r="S1629" s="207"/>
      <c r="T1629" s="207"/>
      <c r="U1629" s="207" t="s">
        <v>23137</v>
      </c>
      <c r="V1629" s="209" t="s">
        <v>23138</v>
      </c>
      <c r="W1629" s="207"/>
      <c r="X1629" s="207"/>
      <c r="Y1629" s="207"/>
      <c r="Z1629" s="207"/>
      <c r="AA1629" s="209" t="s">
        <v>23139</v>
      </c>
      <c r="AB1629" s="209" t="s">
        <v>4169</v>
      </c>
      <c r="AC1629" s="210" t="s">
        <v>4169</v>
      </c>
      <c r="AD1629" s="210" t="s">
        <v>18766</v>
      </c>
      <c r="AE1629" s="210"/>
      <c r="AF1629" s="210" t="s">
        <v>18767</v>
      </c>
      <c r="AG1629" t="str">
        <f>IFERROR(IF(COUNTIF(C1629:L1629,"Feed Ingredient")&gt;0,INDEX(ani_diet!T:T,MATCH(M1629,ani_diet!D:D,0)),""),"")</f>
        <v>Cyperus elegantulus</v>
      </c>
      <c r="AH1629" s="60" t="str">
        <f>IF(IFERROR(IF(MATCH("Feed Ingredient", AOM[[#This Row],[L1]:[L10]],0)&gt;0, TRUE, FALSE), FALSE)=TRUE,IFERROR(VLOOKUP(M1629, ani_diet!C:C, 1, FALSE), "No Match"),FALSE)</f>
        <v>Cyperus elegantulus</v>
      </c>
      <c r="AI1629" t="s">
        <v>23140</v>
      </c>
      <c r="AL1629" t="str">
        <f>IFERROR(IF(COUNTIF(C1629:L1629,"Feed Ingredient")&gt;0,INDEX(ani_diet!T:T,MATCH(M1629,ani_diet!D:D,0)),""),"")</f>
        <v>Cyperus elegantulus</v>
      </c>
    </row>
    <row r="1630" spans="1:38">
      <c r="A1630" t="str">
        <f>_xlfn.TEXTJOIN("/",TRUE,AOM[[#This Row],[L1]:[L10]])</f>
        <v>Management/Livestock Management/Feed Characteristic/Feed Composition/Feed Ingredient/Forage Plants/Other Forage Plants/Cyperus rotundus</v>
      </c>
      <c r="B1630" s="207" t="s">
        <v>23141</v>
      </c>
      <c r="C1630" s="207" t="s">
        <v>17896</v>
      </c>
      <c r="D1630" s="207" t="s">
        <v>17898</v>
      </c>
      <c r="E1630" s="207" t="s">
        <v>17908</v>
      </c>
      <c r="F1630" s="207" t="s">
        <v>18308</v>
      </c>
      <c r="G1630" s="207" t="s">
        <v>18309</v>
      </c>
      <c r="H1630" s="207" t="s">
        <v>20736</v>
      </c>
      <c r="I1630" s="207" t="s">
        <v>23019</v>
      </c>
      <c r="J1630" s="207" t="s">
        <v>23142</v>
      </c>
      <c r="K1630" s="207"/>
      <c r="L1630" s="207"/>
      <c r="M1630" t="str" cm="1">
        <f t="array" ref="M1630">LOOKUP(2,1/(C1630:L1630&lt;&gt;""),C1630:L1630)</f>
        <v>Cyperus rotundus</v>
      </c>
      <c r="N1630" s="207"/>
      <c r="O1630" s="207"/>
      <c r="P1630" s="207"/>
      <c r="Q1630" s="207"/>
      <c r="R1630" s="207"/>
      <c r="S1630" s="207"/>
      <c r="T1630" s="207"/>
      <c r="U1630" s="207" t="s">
        <v>23142</v>
      </c>
      <c r="V1630" s="209" t="s">
        <v>23143</v>
      </c>
      <c r="W1630" s="207"/>
      <c r="X1630" s="207"/>
      <c r="Y1630" s="207"/>
      <c r="Z1630" s="207"/>
      <c r="AA1630" s="209" t="s">
        <v>23144</v>
      </c>
      <c r="AB1630" s="209" t="s">
        <v>4169</v>
      </c>
      <c r="AC1630" s="210" t="s">
        <v>4169</v>
      </c>
      <c r="AD1630" s="210" t="s">
        <v>18766</v>
      </c>
      <c r="AE1630" s="210"/>
      <c r="AF1630" s="210" t="s">
        <v>18767</v>
      </c>
      <c r="AG1630" t="str">
        <f>IFERROR(IF(COUNTIF(C1630:L1630,"Feed Ingredient")&gt;0,INDEX(ani_diet!T:T,MATCH(M1630,ani_diet!D:D,0)),""),"")</f>
        <v>Cyperus rotundus</v>
      </c>
      <c r="AH1630" s="60" t="str">
        <f>IF(IFERROR(IF(MATCH("Feed Ingredient", AOM[[#This Row],[L1]:[L10]],0)&gt;0, TRUE, FALSE), FALSE)=TRUE,IFERROR(VLOOKUP(M1630, ani_diet!C:C, 1, FALSE), "No Match"),FALSE)</f>
        <v>Cyperus rotundus</v>
      </c>
      <c r="AI1630" t="s">
        <v>3539</v>
      </c>
      <c r="AL1630" t="str">
        <f>IFERROR(IF(COUNTIF(C1630:L1630,"Feed Ingredient")&gt;0,INDEX(ani_diet!T:T,MATCH(M1630,ani_diet!D:D,0)),""),"")</f>
        <v>Cyperus rotundus</v>
      </c>
    </row>
    <row r="1631" spans="1:38">
      <c r="A1631" t="s">
        <v>23145</v>
      </c>
      <c r="B1631" s="207" t="s">
        <v>23146</v>
      </c>
      <c r="C1631" s="207" t="s">
        <v>17896</v>
      </c>
      <c r="D1631" s="207" t="s">
        <v>17898</v>
      </c>
      <c r="E1631" s="207" t="s">
        <v>17908</v>
      </c>
      <c r="F1631" s="207" t="s">
        <v>18308</v>
      </c>
      <c r="G1631" s="207" t="s">
        <v>18309</v>
      </c>
      <c r="H1631" s="207" t="s">
        <v>20736</v>
      </c>
      <c r="I1631" s="207" t="s">
        <v>23019</v>
      </c>
      <c r="J1631" s="207" t="s">
        <v>23147</v>
      </c>
      <c r="K1631" s="207"/>
      <c r="L1631" s="207"/>
      <c r="M1631" t="str" cm="1">
        <f t="array" ref="M1631">LOOKUP(2,1/(C1631:L1631&lt;&gt;""),C1631:L1631)</f>
        <v>Dendrocalamus asper</v>
      </c>
      <c r="N1631" s="207"/>
      <c r="O1631" s="207"/>
      <c r="P1631" s="207"/>
      <c r="Q1631" s="207"/>
      <c r="R1631" s="207"/>
      <c r="S1631" s="207"/>
      <c r="T1631" s="207"/>
      <c r="U1631" s="207" t="s">
        <v>23147</v>
      </c>
      <c r="V1631" s="209" t="s">
        <v>23148</v>
      </c>
      <c r="W1631" s="207"/>
      <c r="X1631" s="207"/>
      <c r="Y1631" s="207"/>
      <c r="Z1631" s="207"/>
      <c r="AA1631" s="209" t="s">
        <v>23149</v>
      </c>
      <c r="AB1631" s="209" t="s">
        <v>4169</v>
      </c>
      <c r="AC1631" s="210" t="s">
        <v>4169</v>
      </c>
      <c r="AD1631" s="210" t="s">
        <v>18766</v>
      </c>
      <c r="AE1631" s="210"/>
      <c r="AF1631" s="210" t="s">
        <v>18767</v>
      </c>
      <c r="AG1631" t="str">
        <f>IFERROR(IF(COUNTIF(C1631:L1631,"Feed Ingredient")&gt;0,INDEX(ani_diet!T:T,MATCH(M1631,ani_diet!D:D,0)),""),"")</f>
        <v>Dendrocalamus asper</v>
      </c>
      <c r="AH1631" s="60" t="str">
        <f>IF(IFERROR(IF(MATCH("Feed Ingredient", AOM[[#This Row],[L1]:[L10]],0)&gt;0, TRUE, FALSE), FALSE)=TRUE,IFERROR(VLOOKUP(M1631, ani_diet!C:C, 1, FALSE), "No Match"),FALSE)</f>
        <v>Dendrocalamus asper</v>
      </c>
      <c r="AI1631" t="s">
        <v>3539</v>
      </c>
      <c r="AL1631" t="s">
        <v>8288</v>
      </c>
    </row>
    <row r="1632" spans="1:38">
      <c r="A1632" t="str">
        <f>_xlfn.TEXTJOIN("/",TRUE,AOM[[#This Row],[L1]:[L10]])</f>
        <v>Management/Livestock Management/Feed Characteristic/Feed Composition/Feed Ingredient/Forage Plants/Other Forage Plants/Dendrocalamus giganteus</v>
      </c>
      <c r="B1632" s="207" t="s">
        <v>23150</v>
      </c>
      <c r="C1632" s="207" t="s">
        <v>17896</v>
      </c>
      <c r="D1632" s="207" t="s">
        <v>17898</v>
      </c>
      <c r="E1632" s="207" t="s">
        <v>17908</v>
      </c>
      <c r="F1632" s="207" t="s">
        <v>18308</v>
      </c>
      <c r="G1632" s="207" t="s">
        <v>18309</v>
      </c>
      <c r="H1632" s="207" t="s">
        <v>20736</v>
      </c>
      <c r="I1632" s="207" t="s">
        <v>23019</v>
      </c>
      <c r="J1632" s="207" t="s">
        <v>23151</v>
      </c>
      <c r="K1632" s="207"/>
      <c r="L1632" s="207"/>
      <c r="M1632" t="str" cm="1">
        <f t="array" ref="M1632">LOOKUP(2,1/(C1632:L1632&lt;&gt;""),C1632:L1632)</f>
        <v>Dendrocalamus giganteus</v>
      </c>
      <c r="N1632" s="207"/>
      <c r="O1632" s="207"/>
      <c r="P1632" s="207"/>
      <c r="Q1632" s="207"/>
      <c r="R1632" s="207"/>
      <c r="S1632" s="207"/>
      <c r="T1632" s="207"/>
      <c r="U1632" s="207" t="s">
        <v>23152</v>
      </c>
      <c r="V1632" s="209" t="s">
        <v>23148</v>
      </c>
      <c r="W1632" s="207"/>
      <c r="X1632" s="207"/>
      <c r="Y1632" s="207"/>
      <c r="Z1632" s="207"/>
      <c r="AA1632" s="209" t="s">
        <v>23149</v>
      </c>
      <c r="AB1632" s="209" t="s">
        <v>4169</v>
      </c>
      <c r="AC1632" s="210" t="s">
        <v>4169</v>
      </c>
      <c r="AD1632" s="210" t="s">
        <v>18766</v>
      </c>
      <c r="AE1632" s="210"/>
      <c r="AF1632" s="210" t="s">
        <v>18767</v>
      </c>
      <c r="AG1632" t="str">
        <f>IFERROR(IF(COUNTIF(C1632:L1632,"Feed Ingredient")&gt;0,INDEX(ani_diet!T:T,MATCH(M1632,ani_diet!D:D,0)),""),"")</f>
        <v xml:space="preserve">Dendrocalamus giganteus </v>
      </c>
      <c r="AH1632" s="60" t="str">
        <f>IF(IFERROR(IF(MATCH("Feed Ingredient", AOM[[#This Row],[L1]:[L10]],0)&gt;0, TRUE, FALSE), FALSE)=TRUE,IFERROR(VLOOKUP(M1632, ani_diet!C:C, 1, FALSE), "No Match"),FALSE)</f>
        <v>Dendrocalamus giganteus</v>
      </c>
      <c r="AI1632" t="s">
        <v>3539</v>
      </c>
      <c r="AL1632" t="str">
        <f>IFERROR(IF(COUNTIF(C1632:L1632,"Feed Ingredient")&gt;0,INDEX(ani_diet!T:T,MATCH(M1632,ani_diet!D:D,0)),""),"")</f>
        <v xml:space="preserve">Dendrocalamus giganteus </v>
      </c>
    </row>
    <row r="1633" spans="1:38" ht="12.75" customHeight="1">
      <c r="A1633" t="str">
        <f>_xlfn.TEXTJOIN("/",TRUE,AOM[[#This Row],[L1]:[L10]])</f>
        <v>Management/Livestock Management/Feed Characteristic/Feed Composition/Feed Ingredient/Forage Plants/Other Forage Plants/Dendrocalamus giganteus /Dendrocalamus giganteus Leaves</v>
      </c>
      <c r="B1633" s="207" t="s">
        <v>23153</v>
      </c>
      <c r="C1633" s="207" t="s">
        <v>17896</v>
      </c>
      <c r="D1633" s="207" t="s">
        <v>17898</v>
      </c>
      <c r="E1633" s="207" t="s">
        <v>17908</v>
      </c>
      <c r="F1633" s="207" t="s">
        <v>18308</v>
      </c>
      <c r="G1633" s="207" t="s">
        <v>18309</v>
      </c>
      <c r="H1633" s="207" t="s">
        <v>20736</v>
      </c>
      <c r="I1633" s="207" t="s">
        <v>23019</v>
      </c>
      <c r="J1633" s="207" t="s">
        <v>23152</v>
      </c>
      <c r="K1633" s="207" t="s">
        <v>23154</v>
      </c>
      <c r="L1633" s="207"/>
      <c r="M1633" t="str" cm="1">
        <f t="array" ref="M1633">LOOKUP(2,1/(C1633:L1633&lt;&gt;""),C1633:L1633)</f>
        <v>Dendrocalamus giganteus Leaves</v>
      </c>
      <c r="N1633" s="207"/>
      <c r="O1633" s="207"/>
      <c r="P1633" s="207"/>
      <c r="Q1633" s="207"/>
      <c r="R1633" s="207"/>
      <c r="S1633" s="207"/>
      <c r="T1633" s="207"/>
      <c r="U1633" s="207" t="s">
        <v>23152</v>
      </c>
      <c r="V1633" s="209" t="s">
        <v>23148</v>
      </c>
      <c r="W1633" s="207"/>
      <c r="X1633" s="207"/>
      <c r="Y1633" s="207"/>
      <c r="Z1633" s="207"/>
      <c r="AA1633" s="209" t="s">
        <v>23149</v>
      </c>
      <c r="AB1633" s="209" t="s">
        <v>4169</v>
      </c>
      <c r="AC1633" s="210" t="s">
        <v>4169</v>
      </c>
      <c r="AD1633" s="210" t="s">
        <v>18766</v>
      </c>
      <c r="AE1633" s="210"/>
      <c r="AF1633" s="210" t="s">
        <v>18767</v>
      </c>
      <c r="AG1633" t="str">
        <f>IFERROR(IF(COUNTIF(C1633:L1633,"Feed Ingredient")&gt;0,INDEX(ani_diet!T:T,MATCH(M1633,ani_diet!D:D,0)),""),"")</f>
        <v>Dendrocalamus giganteus  Leaves</v>
      </c>
      <c r="AH1633" s="60" t="str">
        <f>IF(IFERROR(IF(MATCH("Feed Ingredient", AOM[[#This Row],[L1]:[L10]],0)&gt;0, TRUE, FALSE), FALSE)=TRUE,IFERROR(VLOOKUP(M1633, ani_diet!C:C, 1, FALSE), "No Match"),FALSE)</f>
        <v>Dendrocalamus giganteus Leaves</v>
      </c>
      <c r="AI1633" t="s">
        <v>3539</v>
      </c>
      <c r="AL1633" t="str">
        <f>IFERROR(IF(COUNTIF(C1633:L1633,"Feed Ingredient")&gt;0,INDEX(ani_diet!T:T,MATCH(M1633,ani_diet!D:D,0)),""),"")</f>
        <v>Dendrocalamus giganteus  Leaves</v>
      </c>
    </row>
    <row r="1634" spans="1:38">
      <c r="A1634" t="s">
        <v>23145</v>
      </c>
      <c r="B1634" s="207" t="s">
        <v>23155</v>
      </c>
      <c r="C1634" s="207" t="s">
        <v>17896</v>
      </c>
      <c r="D1634" s="207" t="s">
        <v>17898</v>
      </c>
      <c r="E1634" s="207" t="s">
        <v>17908</v>
      </c>
      <c r="F1634" s="207" t="s">
        <v>18308</v>
      </c>
      <c r="G1634" s="207" t="s">
        <v>18309</v>
      </c>
      <c r="H1634" s="207" t="s">
        <v>20736</v>
      </c>
      <c r="I1634" s="207" t="s">
        <v>23019</v>
      </c>
      <c r="J1634" s="207" t="s">
        <v>23156</v>
      </c>
      <c r="K1634" s="207"/>
      <c r="L1634" s="207"/>
      <c r="M1634" t="str" cm="1">
        <f t="array" ref="M1634">LOOKUP(2,1/(C1634:L1634&lt;&gt;""),C1634:L1634)</f>
        <v>Dendrocalamus strictus</v>
      </c>
      <c r="N1634" s="207"/>
      <c r="O1634" s="207"/>
      <c r="P1634" s="207"/>
      <c r="Q1634" s="207"/>
      <c r="R1634" s="207"/>
      <c r="S1634" s="207"/>
      <c r="T1634" s="207"/>
      <c r="U1634" s="207" t="s">
        <v>23156</v>
      </c>
      <c r="V1634" s="209" t="s">
        <v>23148</v>
      </c>
      <c r="W1634" s="207"/>
      <c r="X1634" s="207"/>
      <c r="Y1634" s="207"/>
      <c r="Z1634" s="207"/>
      <c r="AA1634" s="209" t="s">
        <v>23149</v>
      </c>
      <c r="AB1634" s="209" t="s">
        <v>4169</v>
      </c>
      <c r="AC1634" s="210" t="s">
        <v>4169</v>
      </c>
      <c r="AD1634" s="210" t="s">
        <v>18766</v>
      </c>
      <c r="AE1634" s="210"/>
      <c r="AF1634" s="210" t="s">
        <v>18767</v>
      </c>
      <c r="AG1634" t="str">
        <f>IFERROR(IF(COUNTIF(C1634:L1634,"Feed Ingredient")&gt;0,INDEX(ani_diet!T:T,MATCH(M1634,ani_diet!D:D,0)),""),"")</f>
        <v>Dendrocalamus strictus</v>
      </c>
      <c r="AH1634" s="60" t="str">
        <f>IF(IFERROR(IF(MATCH("Feed Ingredient", AOM[[#This Row],[L1]:[L10]],0)&gt;0, TRUE, FALSE), FALSE)=TRUE,IFERROR(VLOOKUP(M1634, ani_diet!C:C, 1, FALSE), "No Match"),FALSE)</f>
        <v>Dendrocalamus strictus</v>
      </c>
      <c r="AI1634" t="s">
        <v>3539</v>
      </c>
      <c r="AL1634" t="s">
        <v>8288</v>
      </c>
    </row>
    <row r="1635" spans="1:38">
      <c r="A1635" t="str">
        <f>_xlfn.TEXTJOIN("/",TRUE,AOM[[#This Row],[L1]:[L10]])</f>
        <v>Management/Livestock Management/Feed Characteristic/Feed Composition/Feed Ingredient/Forage Plants/Other Forage Plants/Eucalyptus alba</v>
      </c>
      <c r="B1635" s="207" t="s">
        <v>23157</v>
      </c>
      <c r="C1635" s="207" t="s">
        <v>17896</v>
      </c>
      <c r="D1635" s="207" t="s">
        <v>17898</v>
      </c>
      <c r="E1635" s="207" t="s">
        <v>17908</v>
      </c>
      <c r="F1635" s="207" t="s">
        <v>18308</v>
      </c>
      <c r="G1635" s="207" t="s">
        <v>18309</v>
      </c>
      <c r="H1635" s="207" t="s">
        <v>20736</v>
      </c>
      <c r="I1635" s="207" t="s">
        <v>23019</v>
      </c>
      <c r="J1635" s="207" t="s">
        <v>10091</v>
      </c>
      <c r="K1635" s="207"/>
      <c r="L1635" s="207"/>
      <c r="M1635" t="str" cm="1">
        <f t="array" ref="M1635">LOOKUP(2,1/(C1635:L1635&lt;&gt;""),C1635:L1635)</f>
        <v>Eucalyptus alba</v>
      </c>
      <c r="N1635" s="207"/>
      <c r="O1635" s="207"/>
      <c r="P1635" s="207"/>
      <c r="Q1635" s="207"/>
      <c r="R1635" s="207"/>
      <c r="S1635" s="207"/>
      <c r="T1635" s="207"/>
      <c r="U1635" s="207" t="s">
        <v>10091</v>
      </c>
      <c r="V1635" s="209" t="s">
        <v>23158</v>
      </c>
      <c r="W1635" s="207"/>
      <c r="X1635" s="207"/>
      <c r="Y1635" s="207"/>
      <c r="Z1635" s="207"/>
      <c r="AA1635" s="209" t="s">
        <v>10092</v>
      </c>
      <c r="AB1635" s="209" t="s">
        <v>4169</v>
      </c>
      <c r="AC1635" s="210" t="s">
        <v>4169</v>
      </c>
      <c r="AD1635" s="210" t="s">
        <v>18766</v>
      </c>
      <c r="AE1635" s="210"/>
      <c r="AF1635" s="210" t="s">
        <v>18767</v>
      </c>
      <c r="AG1635" t="str">
        <f>IFERROR(IF(COUNTIF(C1635:L1635,"Feed Ingredient")&gt;0,INDEX(ani_diet!T:T,MATCH(M1635,ani_diet!D:D,0)),""),"")</f>
        <v>Eucalyptus alba</v>
      </c>
      <c r="AH1635" s="60" t="str">
        <f>IF(IFERROR(IF(MATCH("Feed Ingredient", AOM[[#This Row],[L1]:[L10]],0)&gt;0, TRUE, FALSE), FALSE)=TRUE,IFERROR(VLOOKUP(M1635, ani_diet!C:C, 1, FALSE), "No Match"),FALSE)</f>
        <v>Eucalyptus alba</v>
      </c>
      <c r="AI1635" t="s">
        <v>22241</v>
      </c>
      <c r="AL1635" t="str">
        <f>IFERROR(IF(COUNTIF(C1635:L1635,"Feed Ingredient")&gt;0,INDEX(ani_diet!T:T,MATCH(M1635,ani_diet!D:D,0)),""),"")</f>
        <v>Eucalyptus alba</v>
      </c>
    </row>
    <row r="1636" spans="1:38">
      <c r="A1636" t="str">
        <f>_xlfn.TEXTJOIN("/",TRUE,AOM[[#This Row],[L1]:[L10]])</f>
        <v>Management/Livestock Management/Feed Characteristic/Feed Composition/Feed Ingredient/Forage Plants/Other Forage Plants/Euphorbia heterophylla/Euphorbia heterophylla Dried</v>
      </c>
      <c r="B1636" s="207" t="s">
        <v>23159</v>
      </c>
      <c r="C1636" s="207" t="s">
        <v>17896</v>
      </c>
      <c r="D1636" s="207" t="s">
        <v>17898</v>
      </c>
      <c r="E1636" s="207" t="s">
        <v>17908</v>
      </c>
      <c r="F1636" s="207" t="s">
        <v>18308</v>
      </c>
      <c r="G1636" s="207" t="s">
        <v>18309</v>
      </c>
      <c r="H1636" s="207" t="s">
        <v>20736</v>
      </c>
      <c r="I1636" s="207" t="s">
        <v>23019</v>
      </c>
      <c r="J1636" s="207" t="s">
        <v>23160</v>
      </c>
      <c r="K1636" s="207" t="s">
        <v>23161</v>
      </c>
      <c r="L1636" s="207"/>
      <c r="M1636" t="str" cm="1">
        <f t="array" ref="M1636">LOOKUP(2,1/(C1636:L1636&lt;&gt;""),C1636:L1636)</f>
        <v>Euphorbia heterophylla Dried</v>
      </c>
      <c r="N1636" s="207" t="s">
        <v>23162</v>
      </c>
      <c r="O1636" s="207"/>
      <c r="P1636" s="207"/>
      <c r="Q1636" s="207"/>
      <c r="R1636" s="207"/>
      <c r="S1636" s="207"/>
      <c r="T1636" s="207"/>
      <c r="U1636" s="207" t="s">
        <v>23160</v>
      </c>
      <c r="V1636" s="209" t="s">
        <v>23163</v>
      </c>
      <c r="W1636" s="207"/>
      <c r="X1636" s="207"/>
      <c r="Y1636" s="207"/>
      <c r="Z1636" s="207"/>
      <c r="AA1636" s="209" t="s">
        <v>23164</v>
      </c>
      <c r="AB1636" s="209" t="s">
        <v>4169</v>
      </c>
      <c r="AC1636" s="210" t="s">
        <v>4169</v>
      </c>
      <c r="AD1636" s="210" t="s">
        <v>18766</v>
      </c>
      <c r="AE1636" s="210"/>
      <c r="AF1636" s="210" t="s">
        <v>18767</v>
      </c>
      <c r="AG1636" t="str">
        <f>IFERROR(IF(COUNTIF(C1636:L1636,"Feed Ingredient")&gt;0,INDEX(ani_diet!T:T,MATCH(M1636,ani_diet!D:D,0)),""),"")</f>
        <v>Euphorbia heterophylla</v>
      </c>
      <c r="AH1636" s="60" t="str">
        <f>IF(IFERROR(IF(MATCH("Feed Ingredient", AOM[[#This Row],[L1]:[L10]],0)&gt;0, TRUE, FALSE), FALSE)=TRUE,IFERROR(VLOOKUP(M1636, ani_diet!C:C, 1, FALSE), "No Match"),FALSE)</f>
        <v>No Match</v>
      </c>
      <c r="AI1636" t="s">
        <v>3539</v>
      </c>
      <c r="AL1636" t="str">
        <f>IFERROR(IF(COUNTIF(C1636:L1636,"Feed Ingredient")&gt;0,INDEX(ani_diet!T:T,MATCH(M1636,ani_diet!D:D,0)),""),"")</f>
        <v>Euphorbia heterophylla</v>
      </c>
    </row>
    <row r="1637" spans="1:38">
      <c r="A1637" t="str">
        <f>_xlfn.TEXTJOIN("/",TRUE,AOM[[#This Row],[L1]:[L10]])</f>
        <v>Management/Livestock Management/Feed Characteristic/Feed Composition/Feed Ingredient/Forage Plants/Other Forage Plants/Euphorbia heterophylla</v>
      </c>
      <c r="B1637" s="207" t="s">
        <v>23165</v>
      </c>
      <c r="C1637" s="207" t="s">
        <v>17896</v>
      </c>
      <c r="D1637" s="207" t="s">
        <v>17898</v>
      </c>
      <c r="E1637" s="207" t="s">
        <v>17908</v>
      </c>
      <c r="F1637" s="207" t="s">
        <v>18308</v>
      </c>
      <c r="G1637" s="207" t="s">
        <v>18309</v>
      </c>
      <c r="H1637" s="207" t="s">
        <v>20736</v>
      </c>
      <c r="I1637" s="207" t="s">
        <v>23019</v>
      </c>
      <c r="J1637" s="207" t="s">
        <v>23160</v>
      </c>
      <c r="K1637" s="207"/>
      <c r="L1637" s="207"/>
      <c r="M1637" t="str" cm="1">
        <f t="array" ref="M1637">LOOKUP(2,1/(C1637:L1637&lt;&gt;""),C1637:L1637)</f>
        <v>Euphorbia heterophylla</v>
      </c>
      <c r="N1637" s="207"/>
      <c r="O1637" s="207"/>
      <c r="P1637" s="207"/>
      <c r="Q1637" s="207"/>
      <c r="R1637" s="207"/>
      <c r="S1637" s="207"/>
      <c r="T1637" s="207"/>
      <c r="U1637" s="207" t="s">
        <v>23160</v>
      </c>
      <c r="V1637" s="209" t="s">
        <v>23163</v>
      </c>
      <c r="W1637" s="207"/>
      <c r="X1637" s="207"/>
      <c r="Y1637" s="207"/>
      <c r="Z1637" s="207"/>
      <c r="AA1637" s="209" t="s">
        <v>23164</v>
      </c>
      <c r="AB1637" s="209" t="s">
        <v>4169</v>
      </c>
      <c r="AC1637" s="210" t="s">
        <v>4169</v>
      </c>
      <c r="AD1637" s="210" t="s">
        <v>18766</v>
      </c>
      <c r="AE1637" s="210"/>
      <c r="AF1637" s="210" t="s">
        <v>18767</v>
      </c>
      <c r="AG1637" t="str">
        <f>IFERROR(IF(COUNTIF(C1637:L1637,"Feed Ingredient")&gt;0,INDEX(ani_diet!T:T,MATCH(M1637,ani_diet!D:D,0)),""),"")</f>
        <v>Euphorbia heterophylla</v>
      </c>
      <c r="AH1637" s="60" t="str">
        <f>IF(IFERROR(IF(MATCH("Feed Ingredient", AOM[[#This Row],[L1]:[L10]],0)&gt;0, TRUE, FALSE), FALSE)=TRUE,IFERROR(VLOOKUP(M1637, ani_diet!C:C, 1, FALSE), "No Match"),FALSE)</f>
        <v>Euphorbia heterophylla</v>
      </c>
      <c r="AI1637" t="s">
        <v>3539</v>
      </c>
      <c r="AL1637" t="str">
        <f>IFERROR(IF(COUNTIF(C1637:L1637,"Feed Ingredient")&gt;0,INDEX(ani_diet!T:T,MATCH(M1637,ani_diet!D:D,0)),""),"")</f>
        <v>Euphorbia heterophylla</v>
      </c>
    </row>
    <row r="1638" spans="1:38">
      <c r="A1638" t="str">
        <f>_xlfn.TEXTJOIN("/",TRUE,AOM[[#This Row],[L1]:[L10]])</f>
        <v>Management/Livestock Management/Feed Characteristic/Feed Composition/Feed Ingredient/Forage Plants/Other Forage Plants/Euphorbia hirta</v>
      </c>
      <c r="B1638" s="207" t="s">
        <v>23166</v>
      </c>
      <c r="C1638" s="207" t="s">
        <v>17896</v>
      </c>
      <c r="D1638" s="207" t="s">
        <v>17898</v>
      </c>
      <c r="E1638" s="207" t="s">
        <v>17908</v>
      </c>
      <c r="F1638" s="207" t="s">
        <v>18308</v>
      </c>
      <c r="G1638" s="207" t="s">
        <v>18309</v>
      </c>
      <c r="H1638" s="207" t="s">
        <v>20736</v>
      </c>
      <c r="I1638" s="207" t="s">
        <v>23019</v>
      </c>
      <c r="J1638" s="207" t="s">
        <v>23167</v>
      </c>
      <c r="K1638" s="207"/>
      <c r="L1638" s="207"/>
      <c r="M1638" t="str" cm="1">
        <f t="array" ref="M1638">LOOKUP(2,1/(C1638:L1638&lt;&gt;""),C1638:L1638)</f>
        <v>Euphorbia hirta</v>
      </c>
      <c r="N1638" s="207"/>
      <c r="O1638" s="207"/>
      <c r="P1638" s="207"/>
      <c r="Q1638" s="207"/>
      <c r="R1638" s="207"/>
      <c r="S1638" s="207"/>
      <c r="T1638" s="207"/>
      <c r="U1638" s="207" t="s">
        <v>23167</v>
      </c>
      <c r="V1638" s="209" t="s">
        <v>23163</v>
      </c>
      <c r="W1638" s="207"/>
      <c r="X1638" s="207"/>
      <c r="Y1638" s="207"/>
      <c r="Z1638" s="207"/>
      <c r="AA1638" s="209" t="s">
        <v>23164</v>
      </c>
      <c r="AB1638" s="209" t="s">
        <v>4169</v>
      </c>
      <c r="AC1638" s="210" t="s">
        <v>4169</v>
      </c>
      <c r="AD1638" s="210" t="s">
        <v>18766</v>
      </c>
      <c r="AE1638" s="210"/>
      <c r="AF1638" s="210" t="s">
        <v>18767</v>
      </c>
      <c r="AG1638" t="str">
        <f>IFERROR(IF(COUNTIF(C1638:L1638,"Feed Ingredient")&gt;0,INDEX(ani_diet!T:T,MATCH(M1638,ani_diet!D:D,0)),""),"")</f>
        <v>Euphorbia hirta</v>
      </c>
      <c r="AH1638" s="60" t="str">
        <f>IF(IFERROR(IF(MATCH("Feed Ingredient", AOM[[#This Row],[L1]:[L10]],0)&gt;0, TRUE, FALSE), FALSE)=TRUE,IFERROR(VLOOKUP(M1638, ani_diet!C:C, 1, FALSE), "No Match"),FALSE)</f>
        <v>Euphorbia hirta</v>
      </c>
      <c r="AI1638" t="s">
        <v>3539</v>
      </c>
      <c r="AL1638" t="str">
        <f>IFERROR(IF(COUNTIF(C1638:L1638,"Feed Ingredient")&gt;0,INDEX(ani_diet!T:T,MATCH(M1638,ani_diet!D:D,0)),""),"")</f>
        <v>Euphorbia hirta</v>
      </c>
    </row>
    <row r="1639" spans="1:38">
      <c r="A1639" t="str">
        <f>_xlfn.TEXTJOIN("/",TRUE,AOM[[#This Row],[L1]:[L10]])</f>
        <v>Management/Livestock Management/Feed Characteristic/Feed Composition/Feed Ingredient/Forage Plants/Other Forage Plants/Fabaceae</v>
      </c>
      <c r="B1639" s="207" t="s">
        <v>23168</v>
      </c>
      <c r="C1639" s="207" t="s">
        <v>17896</v>
      </c>
      <c r="D1639" s="207" t="s">
        <v>17898</v>
      </c>
      <c r="E1639" s="207" t="s">
        <v>17908</v>
      </c>
      <c r="F1639" s="207" t="s">
        <v>18308</v>
      </c>
      <c r="G1639" s="207" t="s">
        <v>18309</v>
      </c>
      <c r="H1639" s="207" t="s">
        <v>20736</v>
      </c>
      <c r="I1639" s="207" t="s">
        <v>23019</v>
      </c>
      <c r="J1639" s="207" t="s">
        <v>22678</v>
      </c>
      <c r="K1639" s="207"/>
      <c r="L1639" s="207"/>
      <c r="M1639" t="str" cm="1">
        <f t="array" ref="M1639">LOOKUP(2,1/(C1639:L1639&lt;&gt;""),C1639:L1639)</f>
        <v>Fabaceae</v>
      </c>
      <c r="N1639" s="207"/>
      <c r="O1639" s="207"/>
      <c r="P1639" s="207"/>
      <c r="Q1639" s="207"/>
      <c r="R1639" s="207"/>
      <c r="S1639" s="207"/>
      <c r="T1639" s="207"/>
      <c r="U1639" s="207" t="s">
        <v>22678</v>
      </c>
      <c r="V1639" s="209" t="s">
        <v>19422</v>
      </c>
      <c r="W1639" s="207"/>
      <c r="X1639" s="207"/>
      <c r="Y1639" s="207"/>
      <c r="Z1639" s="207"/>
      <c r="AA1639" s="209" t="s">
        <v>22679</v>
      </c>
      <c r="AB1639" s="209" t="s">
        <v>4169</v>
      </c>
      <c r="AC1639" s="210" t="s">
        <v>4169</v>
      </c>
      <c r="AD1639" s="210" t="s">
        <v>18766</v>
      </c>
      <c r="AE1639" s="210"/>
      <c r="AF1639" s="210" t="s">
        <v>18767</v>
      </c>
      <c r="AG1639" t="str">
        <f>IFERROR(IF(COUNTIF(C1639:L1639,"Feed Ingredient")&gt;0,INDEX(ani_diet!T:T,MATCH(M1639,ani_diet!D:D,0)),""),"")</f>
        <v>Fabaceae</v>
      </c>
      <c r="AH1639" s="60" t="str">
        <f>IF(IFERROR(IF(MATCH("Feed Ingredient", AOM[[#This Row],[L1]:[L10]],0)&gt;0, TRUE, FALSE), FALSE)=TRUE,IFERROR(VLOOKUP(M1639, ani_diet!C:C, 1, FALSE), "No Match"),FALSE)</f>
        <v>Fabaceae</v>
      </c>
      <c r="AI1639" t="s">
        <v>3539</v>
      </c>
      <c r="AL1639" t="str">
        <f>IFERROR(IF(COUNTIF(C1639:L1639,"Feed Ingredient")&gt;0,INDEX(ani_diet!T:T,MATCH(M1639,ani_diet!D:D,0)),""),"")</f>
        <v>Fabaceae</v>
      </c>
    </row>
    <row r="1640" spans="1:38">
      <c r="A1640" t="str">
        <f>_xlfn.TEXTJOIN("/",TRUE,AOM[[#This Row],[L1]:[L10]])</f>
        <v>Management/Livestock Management/Feed Characteristic/Feed Composition/Feed Ingredient/Forage Plants/Other Forage Plants/Forb</v>
      </c>
      <c r="B1640" s="207" t="s">
        <v>23169</v>
      </c>
      <c r="C1640" s="207" t="s">
        <v>17896</v>
      </c>
      <c r="D1640" s="207" t="s">
        <v>17898</v>
      </c>
      <c r="E1640" s="207" t="s">
        <v>17908</v>
      </c>
      <c r="F1640" s="207" t="s">
        <v>18308</v>
      </c>
      <c r="G1640" s="207" t="s">
        <v>18309</v>
      </c>
      <c r="H1640" s="207" t="s">
        <v>20736</v>
      </c>
      <c r="I1640" s="207" t="s">
        <v>23019</v>
      </c>
      <c r="J1640" s="207" t="s">
        <v>23170</v>
      </c>
      <c r="K1640" s="207"/>
      <c r="L1640" s="207"/>
      <c r="M1640" t="str" cm="1">
        <f t="array" ref="M1640">LOOKUP(2,1/(C1640:L1640&lt;&gt;""),C1640:L1640)</f>
        <v>Forb</v>
      </c>
      <c r="N1640" s="207"/>
      <c r="O1640" s="207"/>
      <c r="P1640" s="207"/>
      <c r="Q1640" s="207"/>
      <c r="R1640" s="207"/>
      <c r="S1640" s="207"/>
      <c r="T1640" s="207"/>
      <c r="U1640" s="207"/>
      <c r="V1640" s="209"/>
      <c r="W1640" s="207"/>
      <c r="X1640" s="207"/>
      <c r="Y1640" s="207"/>
      <c r="Z1640" s="207"/>
      <c r="AA1640" s="209"/>
      <c r="AB1640" s="209" t="s">
        <v>4169</v>
      </c>
      <c r="AC1640" s="210" t="s">
        <v>4169</v>
      </c>
      <c r="AD1640" s="210" t="s">
        <v>18766</v>
      </c>
      <c r="AE1640" s="210"/>
      <c r="AF1640" s="210" t="s">
        <v>18767</v>
      </c>
      <c r="AG1640" t="str">
        <f>IFERROR(IF(COUNTIF(C1640:L1640,"Feed Ingredient")&gt;0,INDEX(ani_diet!T:T,MATCH(M1640,ani_diet!D:D,0)),""),"")</f>
        <v/>
      </c>
      <c r="AH1640" s="60" t="str">
        <f>IF(IFERROR(IF(MATCH("Feed Ingredient", AOM[[#This Row],[L1]:[L10]],0)&gt;0, TRUE, FALSE), FALSE)=TRUE,IFERROR(VLOOKUP(M1640, ani_diet!C:C, 1, FALSE), "No Match"),FALSE)</f>
        <v>Forb</v>
      </c>
      <c r="AI1640" t="s">
        <v>3539</v>
      </c>
      <c r="AL1640" t="str">
        <f>IFERROR(IF(COUNTIF(C1640:L1640,"Feed Ingredient")&gt;0,INDEX(ani_diet!T:T,MATCH(M1640,ani_diet!D:D,0)),""),"")</f>
        <v/>
      </c>
    </row>
    <row r="1641" spans="1:38">
      <c r="A1641" t="s">
        <v>23171</v>
      </c>
      <c r="B1641" s="207" t="s">
        <v>23172</v>
      </c>
      <c r="C1641" s="207" t="s">
        <v>17896</v>
      </c>
      <c r="D1641" s="207" t="s">
        <v>17898</v>
      </c>
      <c r="E1641" s="207" t="s">
        <v>17908</v>
      </c>
      <c r="F1641" s="207" t="s">
        <v>18308</v>
      </c>
      <c r="G1641" s="207" t="s">
        <v>18309</v>
      </c>
      <c r="H1641" s="207" t="s">
        <v>20736</v>
      </c>
      <c r="I1641" s="207" t="s">
        <v>23019</v>
      </c>
      <c r="J1641" s="207" t="s">
        <v>23173</v>
      </c>
      <c r="K1641" s="207"/>
      <c r="L1641" s="207"/>
      <c r="M1641" t="str" cm="1">
        <f t="array" ref="M1641">LOOKUP(2,1/(C1641:L1641&lt;&gt;""),C1641:L1641)</f>
        <v>Gigantochloa pseudoarundinacea</v>
      </c>
      <c r="N1641" s="207"/>
      <c r="O1641" s="207"/>
      <c r="P1641" s="207"/>
      <c r="Q1641" s="207"/>
      <c r="R1641" s="207"/>
      <c r="S1641" s="207"/>
      <c r="T1641" s="207"/>
      <c r="U1641" s="207" t="s">
        <v>23173</v>
      </c>
      <c r="V1641" s="209"/>
      <c r="W1641" s="207"/>
      <c r="X1641" s="207"/>
      <c r="Y1641" s="207"/>
      <c r="Z1641" s="207"/>
      <c r="AA1641" s="209"/>
      <c r="AB1641" s="209" t="s">
        <v>4169</v>
      </c>
      <c r="AC1641" s="210" t="s">
        <v>4169</v>
      </c>
      <c r="AD1641" s="210" t="s">
        <v>18766</v>
      </c>
      <c r="AE1641" s="210"/>
      <c r="AF1641" s="210" t="s">
        <v>18767</v>
      </c>
      <c r="AG1641" t="str">
        <f>IFERROR(IF(COUNTIF(C1641:L1641,"Feed Ingredient")&gt;0,INDEX(ani_diet!T:T,MATCH(M1641,ani_diet!D:D,0)),""),"")</f>
        <v>Gigantochloa pseudoarundinacea</v>
      </c>
      <c r="AH1641" s="60" t="str">
        <f>IF(IFERROR(IF(MATCH("Feed Ingredient", AOM[[#This Row],[L1]:[L10]],0)&gt;0, TRUE, FALSE), FALSE)=TRUE,IFERROR(VLOOKUP(M1641, ani_diet!C:C, 1, FALSE), "No Match"),FALSE)</f>
        <v>Gigantochloa pseudoarundinacea</v>
      </c>
      <c r="AI1641" t="s">
        <v>3539</v>
      </c>
      <c r="AL1641" t="s">
        <v>8288</v>
      </c>
    </row>
    <row r="1642" spans="1:38">
      <c r="A1642" t="str">
        <f>_xlfn.TEXTJOIN("/",TRUE,AOM[[#This Row],[L1]:[L10]])</f>
        <v>Management/Livestock Management/Feed Characteristic/Feed Composition/Feed Ingredient/Forage Plants/Other Forage Plants/Ipomoea triloba</v>
      </c>
      <c r="B1642" s="207" t="s">
        <v>23174</v>
      </c>
      <c r="C1642" s="207" t="s">
        <v>17896</v>
      </c>
      <c r="D1642" s="207" t="s">
        <v>17898</v>
      </c>
      <c r="E1642" s="207" t="s">
        <v>17908</v>
      </c>
      <c r="F1642" s="207" t="s">
        <v>18308</v>
      </c>
      <c r="G1642" s="207" t="s">
        <v>18309</v>
      </c>
      <c r="H1642" s="207" t="s">
        <v>20736</v>
      </c>
      <c r="I1642" s="207" t="s">
        <v>23019</v>
      </c>
      <c r="J1642" s="207" t="s">
        <v>23175</v>
      </c>
      <c r="K1642" s="207"/>
      <c r="L1642" s="207"/>
      <c r="M1642" t="str" cm="1">
        <f t="array" ref="M1642">LOOKUP(2,1/(C1642:L1642&lt;&gt;""),C1642:L1642)</f>
        <v>Ipomoea triloba</v>
      </c>
      <c r="N1642" s="207"/>
      <c r="O1642" s="207"/>
      <c r="P1642" s="207"/>
      <c r="Q1642" s="207"/>
      <c r="R1642" s="207"/>
      <c r="S1642" s="207"/>
      <c r="T1642" s="207"/>
      <c r="U1642" s="207" t="s">
        <v>23175</v>
      </c>
      <c r="V1642" s="211" t="s">
        <v>23176</v>
      </c>
      <c r="W1642" s="207"/>
      <c r="X1642" s="207"/>
      <c r="Y1642" s="207"/>
      <c r="Z1642" s="207"/>
      <c r="AA1642" s="209" t="s">
        <v>23177</v>
      </c>
      <c r="AB1642" s="209" t="s">
        <v>4169</v>
      </c>
      <c r="AC1642" s="210" t="s">
        <v>4169</v>
      </c>
      <c r="AD1642" s="210" t="s">
        <v>18766</v>
      </c>
      <c r="AE1642" s="210"/>
      <c r="AF1642" s="210" t="s">
        <v>18767</v>
      </c>
      <c r="AG1642" t="str">
        <f>IFERROR(IF(COUNTIF(C1642:L1642,"Feed Ingredient")&gt;0,INDEX(ani_diet!T:T,MATCH(M1642,ani_diet!D:D,0)),""),"")</f>
        <v>Ipomoea triloba</v>
      </c>
      <c r="AH1642" s="60" t="str">
        <f>IF(IFERROR(IF(MATCH("Feed Ingredient", AOM[[#This Row],[L1]:[L10]],0)&gt;0, TRUE, FALSE), FALSE)=TRUE,IFERROR(VLOOKUP(M1642, ani_diet!C:C, 1, FALSE), "No Match"),FALSE)</f>
        <v>Ipomoea triloba</v>
      </c>
      <c r="AI1642" t="s">
        <v>20635</v>
      </c>
      <c r="AL1642" t="str">
        <f>IFERROR(IF(COUNTIF(C1642:L1642,"Feed Ingredient")&gt;0,INDEX(ani_diet!T:T,MATCH(M1642,ani_diet!D:D,0)),""),"")</f>
        <v>Ipomoea triloba</v>
      </c>
    </row>
    <row r="1643" spans="1:38">
      <c r="A1643" t="str">
        <f>_xlfn.TEXTJOIN("/",TRUE,AOM[[#This Row],[L1]:[L10]])</f>
        <v>Management/Livestock Management/Feed Characteristic/Feed Composition/Feed Ingredient/Forage Plants/Other Forage Plants/Lantana camara/Lantana camara Leaves/Lantana camara Leaves Dried Ground</v>
      </c>
      <c r="B1643" s="207" t="s">
        <v>23178</v>
      </c>
      <c r="C1643" s="207" t="s">
        <v>17896</v>
      </c>
      <c r="D1643" s="207" t="s">
        <v>17898</v>
      </c>
      <c r="E1643" s="207" t="s">
        <v>17908</v>
      </c>
      <c r="F1643" s="207" t="s">
        <v>18308</v>
      </c>
      <c r="G1643" s="207" t="s">
        <v>18309</v>
      </c>
      <c r="H1643" s="207" t="s">
        <v>20736</v>
      </c>
      <c r="I1643" s="207" t="s">
        <v>23019</v>
      </c>
      <c r="J1643" s="207" t="s">
        <v>7633</v>
      </c>
      <c r="K1643" s="207" t="s">
        <v>23179</v>
      </c>
      <c r="L1643" s="207" t="s">
        <v>23180</v>
      </c>
      <c r="M1643" t="str" cm="1">
        <f t="array" ref="M1643">LOOKUP(2,1/(C1643:L1643&lt;&gt;""),C1643:L1643)</f>
        <v>Lantana camara Leaves Dried Ground</v>
      </c>
      <c r="N1643" s="207"/>
      <c r="O1643" s="207"/>
      <c r="P1643" s="207"/>
      <c r="Q1643" s="207"/>
      <c r="R1643" s="207"/>
      <c r="S1643" s="207"/>
      <c r="T1643" s="207"/>
      <c r="U1643" s="207" t="s">
        <v>7633</v>
      </c>
      <c r="V1643" s="209" t="s">
        <v>23181</v>
      </c>
      <c r="W1643" s="207"/>
      <c r="X1643" s="207"/>
      <c r="Y1643" s="207"/>
      <c r="Z1643" s="207"/>
      <c r="AA1643" s="209" t="s">
        <v>23182</v>
      </c>
      <c r="AB1643" s="209" t="s">
        <v>4169</v>
      </c>
      <c r="AC1643" s="210" t="s">
        <v>4169</v>
      </c>
      <c r="AD1643" s="210" t="s">
        <v>18766</v>
      </c>
      <c r="AE1643" s="210"/>
      <c r="AF1643" s="210" t="s">
        <v>18767</v>
      </c>
      <c r="AG1643" t="str">
        <f>IFERROR(IF(COUNTIF(C1643:L1643,"Feed Ingredient")&gt;0,INDEX(ani_diet!T:T,MATCH(M1643,ani_diet!D:D,0)),""),"")</f>
        <v>Lantana camara Leaves</v>
      </c>
      <c r="AH1643" s="60" t="str">
        <f>IF(IFERROR(IF(MATCH("Feed Ingredient", AOM[[#This Row],[L1]:[L10]],0)&gt;0, TRUE, FALSE), FALSE)=TRUE,IFERROR(VLOOKUP(M1643, ani_diet!C:C, 1, FALSE), "No Match"),FALSE)</f>
        <v>No Match</v>
      </c>
      <c r="AI1643" t="s">
        <v>3539</v>
      </c>
      <c r="AL1643" t="str">
        <f>IFERROR(IF(COUNTIF(C1643:L1643,"Feed Ingredient")&gt;0,INDEX(ani_diet!T:T,MATCH(M1643,ani_diet!D:D,0)),""),"")</f>
        <v>Lantana camara Leaves</v>
      </c>
    </row>
    <row r="1644" spans="1:38">
      <c r="A1644" t="str">
        <f>_xlfn.TEXTJOIN("/",TRUE,AOM[[#This Row],[L1]:[L10]])</f>
        <v>Management/Livestock Management/Feed Characteristic/Feed Composition/Feed Ingredient/Forage Plants/Other Forage Plants/Lantana camara/Lantana camara Leaves</v>
      </c>
      <c r="B1644" s="207" t="s">
        <v>23183</v>
      </c>
      <c r="C1644" s="207" t="s">
        <v>17896</v>
      </c>
      <c r="D1644" s="207" t="s">
        <v>17898</v>
      </c>
      <c r="E1644" s="207" t="s">
        <v>17908</v>
      </c>
      <c r="F1644" s="207" t="s">
        <v>18308</v>
      </c>
      <c r="G1644" s="207" t="s">
        <v>18309</v>
      </c>
      <c r="H1644" s="207" t="s">
        <v>20736</v>
      </c>
      <c r="I1644" s="207" t="s">
        <v>23019</v>
      </c>
      <c r="J1644" s="207" t="s">
        <v>7633</v>
      </c>
      <c r="K1644" s="207" t="s">
        <v>23179</v>
      </c>
      <c r="L1644" s="207"/>
      <c r="M1644" t="str" cm="1">
        <f t="array" ref="M1644">LOOKUP(2,1/(C1644:L1644&lt;&gt;""),C1644:L1644)</f>
        <v>Lantana camara Leaves</v>
      </c>
      <c r="N1644" s="207"/>
      <c r="O1644" s="207"/>
      <c r="P1644" s="207"/>
      <c r="Q1644" s="207"/>
      <c r="R1644" s="207"/>
      <c r="S1644" s="207"/>
      <c r="T1644" s="207"/>
      <c r="U1644" s="207" t="s">
        <v>7633</v>
      </c>
      <c r="V1644" s="209" t="s">
        <v>23181</v>
      </c>
      <c r="W1644" s="207"/>
      <c r="X1644" s="207"/>
      <c r="Y1644" s="207"/>
      <c r="Z1644" s="207"/>
      <c r="AA1644" s="209" t="s">
        <v>23182</v>
      </c>
      <c r="AB1644" s="209" t="s">
        <v>4169</v>
      </c>
      <c r="AC1644" s="210" t="s">
        <v>4169</v>
      </c>
      <c r="AD1644" s="210" t="s">
        <v>18766</v>
      </c>
      <c r="AE1644" s="210"/>
      <c r="AF1644" s="210" t="s">
        <v>18767</v>
      </c>
      <c r="AG1644" t="str">
        <f>IFERROR(IF(COUNTIF(C1644:L1644,"Feed Ingredient")&gt;0,INDEX(ani_diet!T:T,MATCH(M1644,ani_diet!D:D,0)),""),"")</f>
        <v>Lantana camara Leaves</v>
      </c>
      <c r="AH1644" s="60" t="str">
        <f>IF(IFERROR(IF(MATCH("Feed Ingredient", AOM[[#This Row],[L1]:[L10]],0)&gt;0, TRUE, FALSE), FALSE)=TRUE,IFERROR(VLOOKUP(M1644, ani_diet!C:C, 1, FALSE), "No Match"),FALSE)</f>
        <v>Lantana camara Leaves</v>
      </c>
      <c r="AI1644" t="s">
        <v>3539</v>
      </c>
      <c r="AL1644" t="str">
        <f>IFERROR(IF(COUNTIF(C1644:L1644,"Feed Ingredient")&gt;0,INDEX(ani_diet!T:T,MATCH(M1644,ani_diet!D:D,0)),""),"")</f>
        <v>Lantana camara Leaves</v>
      </c>
    </row>
    <row r="1645" spans="1:38">
      <c r="A1645" t="str">
        <f>_xlfn.TEXTJOIN("/",TRUE,AOM[[#This Row],[L1]:[L10]])</f>
        <v>Management/Livestock Management/Feed Characteristic/Feed Composition/Feed Ingredient/Forage Plants/Other Forage Plants/Mangifera indica/Mangifera indica Leaves</v>
      </c>
      <c r="B1645" s="207" t="s">
        <v>23184</v>
      </c>
      <c r="C1645" s="207" t="s">
        <v>17896</v>
      </c>
      <c r="D1645" s="207" t="s">
        <v>17898</v>
      </c>
      <c r="E1645" s="207" t="s">
        <v>17908</v>
      </c>
      <c r="F1645" s="207" t="s">
        <v>18308</v>
      </c>
      <c r="G1645" s="207" t="s">
        <v>18309</v>
      </c>
      <c r="H1645" s="207" t="s">
        <v>20736</v>
      </c>
      <c r="I1645" s="207" t="s">
        <v>23019</v>
      </c>
      <c r="J1645" s="218" t="s">
        <v>4577</v>
      </c>
      <c r="K1645" s="207" t="s">
        <v>23185</v>
      </c>
      <c r="L1645" s="207"/>
      <c r="M1645" t="str" cm="1">
        <f t="array" ref="M1645">LOOKUP(2,1/(C1645:L1645&lt;&gt;""),C1645:L1645)</f>
        <v>Mangifera indica Leaves</v>
      </c>
      <c r="N1645" s="207" t="s">
        <v>23186</v>
      </c>
      <c r="O1645" s="207"/>
      <c r="P1645" s="207"/>
      <c r="Q1645" s="207"/>
      <c r="R1645" s="207"/>
      <c r="S1645" s="207"/>
      <c r="T1645" s="207"/>
      <c r="U1645" s="207" t="s">
        <v>4577</v>
      </c>
      <c r="V1645" s="209" t="s">
        <v>19328</v>
      </c>
      <c r="W1645" s="207" t="s">
        <v>8288</v>
      </c>
      <c r="X1645" s="207" t="s">
        <v>8288</v>
      </c>
      <c r="Y1645" s="207" t="s">
        <v>8288</v>
      </c>
      <c r="Z1645" s="207" t="s">
        <v>8288</v>
      </c>
      <c r="AA1645" s="209" t="s">
        <v>4579</v>
      </c>
      <c r="AB1645" s="209" t="s">
        <v>4169</v>
      </c>
      <c r="AC1645" s="210" t="s">
        <v>4169</v>
      </c>
      <c r="AD1645" s="210" t="s">
        <v>18766</v>
      </c>
      <c r="AE1645" s="210"/>
      <c r="AF1645" s="210" t="s">
        <v>18767</v>
      </c>
      <c r="AG1645" t="str">
        <f>IFERROR(IF(COUNTIF(C1645:L1645,"Feed Ingredient")&gt;0,INDEX(ani_diet!T:T,MATCH(M1645,ani_diet!D:D,0)),""),"")</f>
        <v>Mangifera indica Leaves</v>
      </c>
      <c r="AH1645" s="60" t="str">
        <f>IF(IFERROR(IF(MATCH("Feed Ingredient", AOM[[#This Row],[L1]:[L10]],0)&gt;0, TRUE, FALSE), FALSE)=TRUE,IFERROR(VLOOKUP(M1645, ani_diet!C:C, 1, FALSE), "No Match"),FALSE)</f>
        <v>Mangifera indica Leaves</v>
      </c>
      <c r="AI1645" t="s">
        <v>23187</v>
      </c>
      <c r="AL1645" t="str">
        <f>IFERROR(IF(COUNTIF(C1645:L1645,"Feed Ingredient")&gt;0,INDEX(ani_diet!T:T,MATCH(M1645,ani_diet!D:D,0)),""),"")</f>
        <v>Mangifera indica Leaves</v>
      </c>
    </row>
    <row r="1646" spans="1:38">
      <c r="A1646" t="str">
        <f>_xlfn.TEXTJOIN("/",TRUE,AOM[[#This Row],[L1]:[L10]])</f>
        <v>Management/Livestock Management/Feed Characteristic/Feed Composition/Feed Ingredient/Forage Plants/Other Forage Plants/Mangifera indica/Mangifera indica Leaves and Twigs</v>
      </c>
      <c r="B1646" s="207" t="s">
        <v>23188</v>
      </c>
      <c r="C1646" s="207" t="s">
        <v>17896</v>
      </c>
      <c r="D1646" s="207" t="s">
        <v>17898</v>
      </c>
      <c r="E1646" s="207" t="s">
        <v>17908</v>
      </c>
      <c r="F1646" s="207" t="s">
        <v>18308</v>
      </c>
      <c r="G1646" s="207" t="s">
        <v>18309</v>
      </c>
      <c r="H1646" s="207" t="s">
        <v>20736</v>
      </c>
      <c r="I1646" s="207" t="s">
        <v>23019</v>
      </c>
      <c r="J1646" s="218" t="s">
        <v>4577</v>
      </c>
      <c r="K1646" s="207" t="s">
        <v>23189</v>
      </c>
      <c r="L1646" s="207"/>
      <c r="M1646" t="str" cm="1">
        <f t="array" ref="M1646">LOOKUP(2,1/(C1646:L1646&lt;&gt;""),C1646:L1646)</f>
        <v>Mangifera indica Leaves and Twigs</v>
      </c>
      <c r="N1646" s="207" t="s">
        <v>23190</v>
      </c>
      <c r="O1646" s="207"/>
      <c r="P1646" s="207"/>
      <c r="Q1646" s="207"/>
      <c r="R1646" s="207"/>
      <c r="S1646" s="207"/>
      <c r="T1646" s="207"/>
      <c r="U1646" s="207" t="s">
        <v>4577</v>
      </c>
      <c r="V1646" s="209" t="s">
        <v>19328</v>
      </c>
      <c r="W1646" s="207" t="s">
        <v>8288</v>
      </c>
      <c r="X1646" s="207" t="s">
        <v>8288</v>
      </c>
      <c r="Y1646" s="207" t="s">
        <v>8288</v>
      </c>
      <c r="Z1646" s="207" t="s">
        <v>8288</v>
      </c>
      <c r="AA1646" s="209" t="s">
        <v>4579</v>
      </c>
      <c r="AB1646" s="209" t="s">
        <v>4169</v>
      </c>
      <c r="AC1646" s="210" t="s">
        <v>4169</v>
      </c>
      <c r="AD1646" s="210" t="s">
        <v>18766</v>
      </c>
      <c r="AE1646" s="210"/>
      <c r="AF1646" s="210" t="s">
        <v>18767</v>
      </c>
      <c r="AG1646" t="str">
        <f>IFERROR(IF(COUNTIF(C1646:L1646,"Feed Ingredient")&gt;0,INDEX(ani_diet!T:T,MATCH(M1646,ani_diet!D:D,0)),""),"")</f>
        <v>Mangifera indica Leaves and Twigs</v>
      </c>
      <c r="AH1646" s="60" t="str">
        <f>IF(IFERROR(IF(MATCH("Feed Ingredient", AOM[[#This Row],[L1]:[L10]],0)&gt;0, TRUE, FALSE), FALSE)=TRUE,IFERROR(VLOOKUP(M1646, ani_diet!C:C, 1, FALSE), "No Match"),FALSE)</f>
        <v>Mangifera indica Leaves and Twigs</v>
      </c>
      <c r="AI1646" t="s">
        <v>23187</v>
      </c>
      <c r="AL1646" t="str">
        <f>IFERROR(IF(COUNTIF(C1646:L1646,"Feed Ingredient")&gt;0,INDEX(ani_diet!T:T,MATCH(M1646,ani_diet!D:D,0)),""),"")</f>
        <v>Mangifera indica Leaves and Twigs</v>
      </c>
    </row>
    <row r="1647" spans="1:38">
      <c r="A1647" t="s">
        <v>23191</v>
      </c>
      <c r="B1647" s="207" t="s">
        <v>23192</v>
      </c>
      <c r="C1647" s="207" t="s">
        <v>17896</v>
      </c>
      <c r="D1647" s="207" t="s">
        <v>17898</v>
      </c>
      <c r="E1647" s="207" t="s">
        <v>17908</v>
      </c>
      <c r="F1647" s="207" t="s">
        <v>18308</v>
      </c>
      <c r="G1647" s="207" t="s">
        <v>18309</v>
      </c>
      <c r="H1647" s="207" t="s">
        <v>20736</v>
      </c>
      <c r="I1647" s="207" t="s">
        <v>23019</v>
      </c>
      <c r="J1647" s="207" t="s">
        <v>23193</v>
      </c>
      <c r="K1647" s="207" t="s">
        <v>23194</v>
      </c>
      <c r="L1647" s="207"/>
      <c r="M1647" t="str" cm="1">
        <f t="array" ref="M1647">LOOKUP(2,1/(C1647:L1647&lt;&gt;""),C1647:L1647)</f>
        <v>Phyllanthus amarus Dried Ground</v>
      </c>
      <c r="N1647" s="207"/>
      <c r="O1647" s="207"/>
      <c r="P1647" s="207"/>
      <c r="Q1647" s="207"/>
      <c r="R1647" s="207"/>
      <c r="S1647" s="207"/>
      <c r="T1647" s="207"/>
      <c r="U1647" s="207" t="s">
        <v>23193</v>
      </c>
      <c r="V1647" s="212" t="s">
        <v>23195</v>
      </c>
      <c r="W1647" s="207"/>
      <c r="X1647" s="207"/>
      <c r="Y1647" s="207"/>
      <c r="Z1647" s="207"/>
      <c r="AA1647" s="209" t="s">
        <v>23196</v>
      </c>
      <c r="AB1647" s="209" t="s">
        <v>4169</v>
      </c>
      <c r="AC1647" s="210" t="s">
        <v>4169</v>
      </c>
      <c r="AD1647" s="210" t="s">
        <v>18766</v>
      </c>
      <c r="AE1647" s="210"/>
      <c r="AF1647" s="210" t="s">
        <v>18767</v>
      </c>
      <c r="AG1647" t="str">
        <f>IFERROR(IF(COUNTIF(C1647:L1647,"Feed Ingredient")&gt;0,INDEX(ani_diet!T:T,MATCH(M1647,ani_diet!D:D,0)),""),"")</f>
        <v/>
      </c>
      <c r="AH1647" s="60" t="str">
        <f>IF(IFERROR(IF(MATCH("Feed Ingredient", AOM[[#This Row],[L1]:[L10]],0)&gt;0, TRUE, FALSE), FALSE)=TRUE,IFERROR(VLOOKUP(M1647, ani_diet!C:C, 1, FALSE), "No Match"),FALSE)</f>
        <v>No Match</v>
      </c>
      <c r="AI1647" t="s">
        <v>3539</v>
      </c>
      <c r="AL1647" t="str">
        <f>IFERROR(IF(COUNTIF(C1647:L1647,"Feed Ingredient")&gt;0,INDEX(ani_diet!T:T,MATCH(M1647,ani_diet!D:D,0)),""),"")</f>
        <v/>
      </c>
    </row>
    <row r="1648" spans="1:38">
      <c r="A1648" t="str">
        <f>_xlfn.TEXTJOIN("/",TRUE,AOM[[#This Row],[L1]:[L10]])</f>
        <v>Management/Livestock Management/Feed Characteristic/Feed Composition/Feed Ingredient/Forage Plants/Other Forage Plants/Phyllanthus amarus/Phyllanthus amarus Leaves</v>
      </c>
      <c r="B1648" s="207" t="s">
        <v>23197</v>
      </c>
      <c r="C1648" s="207" t="s">
        <v>17896</v>
      </c>
      <c r="D1648" s="207" t="s">
        <v>17898</v>
      </c>
      <c r="E1648" s="207" t="s">
        <v>17908</v>
      </c>
      <c r="F1648" s="207" t="s">
        <v>18308</v>
      </c>
      <c r="G1648" s="207" t="s">
        <v>18309</v>
      </c>
      <c r="H1648" s="207" t="s">
        <v>20736</v>
      </c>
      <c r="I1648" s="207" t="s">
        <v>23019</v>
      </c>
      <c r="J1648" s="207" t="s">
        <v>23193</v>
      </c>
      <c r="K1648" s="207" t="s">
        <v>23198</v>
      </c>
      <c r="L1648" s="207"/>
      <c r="M1648" t="str" cm="1">
        <f t="array" ref="M1648">LOOKUP(2,1/(C1648:L1648&lt;&gt;""),C1648:L1648)</f>
        <v>Phyllanthus amarus Leaves</v>
      </c>
      <c r="N1648" s="207"/>
      <c r="O1648" s="207"/>
      <c r="P1648" s="207"/>
      <c r="Q1648" s="207"/>
      <c r="R1648" s="207"/>
      <c r="S1648" s="207"/>
      <c r="T1648" s="207"/>
      <c r="U1648" s="207" t="s">
        <v>23193</v>
      </c>
      <c r="V1648" s="211" t="s">
        <v>23195</v>
      </c>
      <c r="W1648" s="207"/>
      <c r="X1648" s="207"/>
      <c r="Y1648" s="207"/>
      <c r="Z1648" s="207"/>
      <c r="AA1648" s="209" t="s">
        <v>23196</v>
      </c>
      <c r="AB1648" s="209" t="s">
        <v>4169</v>
      </c>
      <c r="AC1648" s="210" t="s">
        <v>4169</v>
      </c>
      <c r="AD1648" s="210" t="s">
        <v>18766</v>
      </c>
      <c r="AE1648" s="210"/>
      <c r="AF1648" s="210" t="s">
        <v>18767</v>
      </c>
      <c r="AG1648" t="str">
        <f>IFERROR(IF(COUNTIF(C1648:L1648,"Feed Ingredient")&gt;0,INDEX(ani_diet!T:T,MATCH(M1648,ani_diet!D:D,0)),""),"")</f>
        <v>Phyllanthus amarus Leaves</v>
      </c>
      <c r="AH1648" s="60" t="str">
        <f>IF(IFERROR(IF(MATCH("Feed Ingredient", AOM[[#This Row],[L1]:[L10]],0)&gt;0, TRUE, FALSE), FALSE)=TRUE,IFERROR(VLOOKUP(M1648, ani_diet!C:C, 1, FALSE), "No Match"),FALSE)</f>
        <v>Phyllanthus amarus Leaves</v>
      </c>
      <c r="AI1648" t="s">
        <v>3539</v>
      </c>
      <c r="AL1648" t="str">
        <f>IFERROR(IF(COUNTIF(C1648:L1648,"Feed Ingredient")&gt;0,INDEX(ani_diet!T:T,MATCH(M1648,ani_diet!D:D,0)),""),"")</f>
        <v>Phyllanthus amarus Leaves</v>
      </c>
    </row>
    <row r="1649" spans="1:38">
      <c r="A1649" t="str">
        <f>_xlfn.TEXTJOIN("/",TRUE,AOM[[#This Row],[L1]:[L10]])</f>
        <v>Management/Livestock Management/Feed Characteristic/Feed Composition/Feed Ingredient/Forage Plants/Other Forage Plants/Phyllanthus amarus</v>
      </c>
      <c r="B1649" s="207" t="s">
        <v>23199</v>
      </c>
      <c r="C1649" s="207" t="s">
        <v>17896</v>
      </c>
      <c r="D1649" s="207" t="s">
        <v>17898</v>
      </c>
      <c r="E1649" s="207" t="s">
        <v>17908</v>
      </c>
      <c r="F1649" s="207" t="s">
        <v>18308</v>
      </c>
      <c r="G1649" s="207" t="s">
        <v>18309</v>
      </c>
      <c r="H1649" s="207" t="s">
        <v>20736</v>
      </c>
      <c r="I1649" s="207" t="s">
        <v>23019</v>
      </c>
      <c r="J1649" s="207" t="s">
        <v>23193</v>
      </c>
      <c r="K1649" s="207"/>
      <c r="L1649" s="207"/>
      <c r="M1649" t="str" cm="1">
        <f t="array" ref="M1649">LOOKUP(2,1/(C1649:L1649&lt;&gt;""),C1649:L1649)</f>
        <v>Phyllanthus amarus</v>
      </c>
      <c r="N1649" s="207"/>
      <c r="O1649" s="207"/>
      <c r="P1649" s="207"/>
      <c r="Q1649" s="207"/>
      <c r="R1649" s="207"/>
      <c r="S1649" s="207"/>
      <c r="T1649" s="207"/>
      <c r="U1649" s="207" t="s">
        <v>23193</v>
      </c>
      <c r="V1649" s="211" t="s">
        <v>23195</v>
      </c>
      <c r="W1649" s="207"/>
      <c r="X1649" s="207"/>
      <c r="Y1649" s="207"/>
      <c r="Z1649" s="207"/>
      <c r="AA1649" s="209" t="s">
        <v>23196</v>
      </c>
      <c r="AB1649" s="209" t="s">
        <v>4169</v>
      </c>
      <c r="AC1649" s="210" t="s">
        <v>4169</v>
      </c>
      <c r="AD1649" s="210" t="s">
        <v>18766</v>
      </c>
      <c r="AE1649" s="210"/>
      <c r="AF1649" s="210" t="s">
        <v>18767</v>
      </c>
      <c r="AG1649" t="str">
        <f>IFERROR(IF(COUNTIF(C1649:L1649,"Feed Ingredient")&gt;0,INDEX(ani_diet!T:T,MATCH(M1649,ani_diet!D:D,0)),""),"")</f>
        <v/>
      </c>
      <c r="AH1649" s="60" t="str">
        <f>IF(IFERROR(IF(MATCH("Feed Ingredient", AOM[[#This Row],[L1]:[L10]],0)&gt;0, TRUE, FALSE), FALSE)=TRUE,IFERROR(VLOOKUP(M1649, ani_diet!C:C, 1, FALSE), "No Match"),FALSE)</f>
        <v>Phyllanthus amarus</v>
      </c>
      <c r="AI1649" t="s">
        <v>3539</v>
      </c>
      <c r="AL1649" t="str">
        <f>IFERROR(IF(COUNTIF(C1649:L1649,"Feed Ingredient")&gt;0,INDEX(ani_diet!T:T,MATCH(M1649,ani_diet!D:D,0)),""),"")</f>
        <v/>
      </c>
    </row>
    <row r="1650" spans="1:38">
      <c r="A1650" t="s">
        <v>23191</v>
      </c>
      <c r="B1650" s="207" t="s">
        <v>23200</v>
      </c>
      <c r="C1650" s="207" t="s">
        <v>17896</v>
      </c>
      <c r="D1650" s="207" t="s">
        <v>17898</v>
      </c>
      <c r="E1650" s="207" t="s">
        <v>17908</v>
      </c>
      <c r="F1650" s="207" t="s">
        <v>18308</v>
      </c>
      <c r="G1650" s="207" t="s">
        <v>18309</v>
      </c>
      <c r="H1650" s="207" t="s">
        <v>20736</v>
      </c>
      <c r="I1650" s="207" t="s">
        <v>23019</v>
      </c>
      <c r="J1650" s="218" t="s">
        <v>23201</v>
      </c>
      <c r="K1650" s="207"/>
      <c r="L1650" s="207"/>
      <c r="M1650" t="str" cm="1">
        <f t="array" ref="M1650">LOOKUP(2,1/(C1650:L1650&lt;&gt;""),C1650:L1650)</f>
        <v>Phyllostachys aurea</v>
      </c>
      <c r="N1650" s="207"/>
      <c r="O1650" s="207"/>
      <c r="P1650" s="207"/>
      <c r="Q1650" s="207"/>
      <c r="R1650" s="207"/>
      <c r="S1650" s="207"/>
      <c r="T1650" s="207"/>
      <c r="U1650" s="207" t="s">
        <v>23193</v>
      </c>
      <c r="V1650" s="209" t="s">
        <v>23195</v>
      </c>
      <c r="W1650" s="207"/>
      <c r="X1650" s="207"/>
      <c r="Y1650" s="207"/>
      <c r="Z1650" s="207"/>
      <c r="AA1650" s="209" t="s">
        <v>23196</v>
      </c>
      <c r="AB1650" s="209" t="s">
        <v>4169</v>
      </c>
      <c r="AC1650" s="210" t="s">
        <v>4169</v>
      </c>
      <c r="AD1650" s="210" t="s">
        <v>18766</v>
      </c>
      <c r="AE1650" s="210"/>
      <c r="AF1650" s="210" t="s">
        <v>18767</v>
      </c>
      <c r="AG1650" t="str">
        <f>IFERROR(IF(COUNTIF(C1650:L1650,"Feed Ingredient")&gt;0,INDEX(ani_diet!T:T,MATCH(M1650,ani_diet!D:D,0)),""),"")</f>
        <v>Phyllanthus amarus</v>
      </c>
      <c r="AH1650" s="60" t="str">
        <f>IF(IFERROR(IF(MATCH("Feed Ingredient", AOM[[#This Row],[L1]:[L10]],0)&gt;0, TRUE, FALSE), FALSE)=TRUE,IFERROR(VLOOKUP(M1650, ani_diet!C:C, 1, FALSE), "No Match"),FALSE)</f>
        <v>Phyllostachys aurea</v>
      </c>
      <c r="AI1650" t="s">
        <v>3539</v>
      </c>
      <c r="AL1650" t="s">
        <v>23193</v>
      </c>
    </row>
    <row r="1651" spans="1:38">
      <c r="A1651" t="str">
        <f>_xlfn.TEXTJOIN("/",TRUE,AOM[[#This Row],[L1]:[L10]])</f>
        <v>Management/Livestock Management/Feed Characteristic/Feed Composition/Feed Ingredient/Forage Plants/Other Forage Plants/Siam Weed Leaves Ground</v>
      </c>
      <c r="B1651" s="207" t="s">
        <v>23202</v>
      </c>
      <c r="C1651" s="207" t="s">
        <v>17896</v>
      </c>
      <c r="D1651" s="207" t="s">
        <v>17898</v>
      </c>
      <c r="E1651" s="207" t="s">
        <v>17908</v>
      </c>
      <c r="F1651" s="207" t="s">
        <v>18308</v>
      </c>
      <c r="G1651" s="207" t="s">
        <v>18309</v>
      </c>
      <c r="H1651" s="207" t="s">
        <v>20736</v>
      </c>
      <c r="I1651" s="207" t="s">
        <v>23019</v>
      </c>
      <c r="J1651" s="207" t="s">
        <v>23203</v>
      </c>
      <c r="K1651" s="207" t="s">
        <v>8288</v>
      </c>
      <c r="L1651" s="207"/>
      <c r="M1651" t="str" cm="1">
        <f t="array" ref="M1651">LOOKUP(2,1/(C1651:L1651&lt;&gt;""),C1651:L1651)</f>
        <v>Siam Weed Leaves Ground</v>
      </c>
      <c r="N1651" s="207" t="s">
        <v>23204</v>
      </c>
      <c r="O1651" s="207" t="s">
        <v>8288</v>
      </c>
      <c r="P1651" s="207" t="s">
        <v>8288</v>
      </c>
      <c r="Q1651" s="207" t="s">
        <v>8288</v>
      </c>
      <c r="R1651" s="207" t="s">
        <v>8288</v>
      </c>
      <c r="S1651" s="207" t="s">
        <v>8288</v>
      </c>
      <c r="T1651" s="207" t="s">
        <v>8288</v>
      </c>
      <c r="U1651" s="207" t="s">
        <v>23205</v>
      </c>
      <c r="V1651" s="209" t="s">
        <v>23206</v>
      </c>
      <c r="W1651" s="207" t="s">
        <v>8288</v>
      </c>
      <c r="X1651" s="207" t="s">
        <v>8288</v>
      </c>
      <c r="Y1651" s="207" t="s">
        <v>8288</v>
      </c>
      <c r="Z1651" s="207" t="s">
        <v>8288</v>
      </c>
      <c r="AA1651" s="209" t="s">
        <v>23207</v>
      </c>
      <c r="AB1651" s="209" t="s">
        <v>4169</v>
      </c>
      <c r="AC1651" s="210" t="s">
        <v>4169</v>
      </c>
      <c r="AD1651" s="210" t="s">
        <v>18766</v>
      </c>
      <c r="AE1651" s="210"/>
      <c r="AF1651" s="210" t="s">
        <v>18767</v>
      </c>
      <c r="AG1651" t="str">
        <f>IFERROR(IF(COUNTIF(C1651:L1651,"Feed Ingredient")&gt;0,INDEX(ani_diet!T:T,MATCH(M1651,ani_diet!D:D,0)),""),"")</f>
        <v/>
      </c>
      <c r="AH1651" s="60" t="str">
        <f>IF(IFERROR(IF(MATCH("Feed Ingredient", AOM[[#This Row],[L1]:[L10]],0)&gt;0, TRUE, FALSE), FALSE)=TRUE,IFERROR(VLOOKUP(M1651, ani_diet!C:C, 1, FALSE), "No Match"),FALSE)</f>
        <v>No Match</v>
      </c>
      <c r="AI1651" t="s">
        <v>3539</v>
      </c>
      <c r="AL1651" t="str">
        <f>IFERROR(IF(COUNTIF(C1651:L1651,"Feed Ingredient")&gt;0,INDEX(ani_diet!T:T,MATCH(M1651,ani_diet!D:D,0)),""),"")</f>
        <v/>
      </c>
    </row>
    <row r="1652" spans="1:38">
      <c r="A1652" t="str">
        <f>_xlfn.TEXTJOIN("/",TRUE,AOM[[#This Row],[L1]:[L10]])</f>
        <v>Management/Livestock Management/Feed Characteristic/Feed Composition/Feed Ingredient/Forage Plants/Other Forage Plants/Sida acuta</v>
      </c>
      <c r="B1652" s="207" t="s">
        <v>23208</v>
      </c>
      <c r="C1652" s="207" t="s">
        <v>17896</v>
      </c>
      <c r="D1652" s="207" t="s">
        <v>17898</v>
      </c>
      <c r="E1652" s="207" t="s">
        <v>17908</v>
      </c>
      <c r="F1652" s="207" t="s">
        <v>18308</v>
      </c>
      <c r="G1652" s="207" t="s">
        <v>18309</v>
      </c>
      <c r="H1652" s="207" t="s">
        <v>20736</v>
      </c>
      <c r="I1652" s="207" t="s">
        <v>23019</v>
      </c>
      <c r="J1652" s="207" t="s">
        <v>23209</v>
      </c>
      <c r="K1652" s="207"/>
      <c r="L1652" s="207"/>
      <c r="M1652" t="str" cm="1">
        <f t="array" ref="M1652">LOOKUP(2,1/(C1652:L1652&lt;&gt;""),C1652:L1652)</f>
        <v>Sida acuta</v>
      </c>
      <c r="N1652" s="207"/>
      <c r="O1652" s="207"/>
      <c r="P1652" s="207"/>
      <c r="Q1652" s="207"/>
      <c r="R1652" s="207"/>
      <c r="S1652" s="207"/>
      <c r="T1652" s="207"/>
      <c r="U1652" s="207" t="s">
        <v>23209</v>
      </c>
      <c r="V1652" s="211" t="s">
        <v>23210</v>
      </c>
      <c r="W1652" s="207"/>
      <c r="X1652" s="207"/>
      <c r="Y1652" s="207"/>
      <c r="Z1652" s="207"/>
      <c r="AA1652" s="209" t="s">
        <v>23211</v>
      </c>
      <c r="AB1652" s="209" t="s">
        <v>4169</v>
      </c>
      <c r="AC1652" s="210" t="s">
        <v>4169</v>
      </c>
      <c r="AD1652" s="210" t="s">
        <v>18766</v>
      </c>
      <c r="AE1652" s="210"/>
      <c r="AF1652" s="210" t="s">
        <v>18767</v>
      </c>
      <c r="AG1652" t="str">
        <f>IFERROR(IF(COUNTIF(C1652:L1652,"Feed Ingredient")&gt;0,INDEX(ani_diet!T:T,MATCH(M1652,ani_diet!D:D,0)),""),"")</f>
        <v/>
      </c>
      <c r="AH1652" s="60" t="str">
        <f>IF(IFERROR(IF(MATCH("Feed Ingredient", AOM[[#This Row],[L1]:[L10]],0)&gt;0, TRUE, FALSE), FALSE)=TRUE,IFERROR(VLOOKUP(M1652, ani_diet!C:C, 1, FALSE), "No Match"),FALSE)</f>
        <v>Sida acuta</v>
      </c>
      <c r="AI1652" t="s">
        <v>3539</v>
      </c>
      <c r="AL1652" t="str">
        <f>IFERROR(IF(COUNTIF(C1652:L1652,"Feed Ingredient")&gt;0,INDEX(ani_diet!T:T,MATCH(M1652,ani_diet!D:D,0)),""),"")</f>
        <v/>
      </c>
    </row>
    <row r="1653" spans="1:38">
      <c r="A1653" t="str">
        <f>_xlfn.TEXTJOIN("/",TRUE,AOM[[#This Row],[L1]:[L10]])</f>
        <v>Management/Livestock Management/Feed Characteristic/Feed Composition/Feed Ingredient/Forage Plants/Other Forage Plants/Sida cordifolia</v>
      </c>
      <c r="B1653" s="207" t="s">
        <v>23212</v>
      </c>
      <c r="C1653" s="207" t="s">
        <v>17896</v>
      </c>
      <c r="D1653" s="207" t="s">
        <v>17898</v>
      </c>
      <c r="E1653" s="207" t="s">
        <v>17908</v>
      </c>
      <c r="F1653" s="207" t="s">
        <v>18308</v>
      </c>
      <c r="G1653" s="207" t="s">
        <v>18309</v>
      </c>
      <c r="H1653" s="207" t="s">
        <v>20736</v>
      </c>
      <c r="I1653" s="207" t="s">
        <v>23019</v>
      </c>
      <c r="J1653" s="207" t="s">
        <v>23213</v>
      </c>
      <c r="K1653" s="207"/>
      <c r="L1653" s="207"/>
      <c r="M1653" t="str" cm="1">
        <f t="array" ref="M1653">LOOKUP(2,1/(C1653:L1653&lt;&gt;""),C1653:L1653)</f>
        <v>Sida cordifolia</v>
      </c>
      <c r="N1653" s="207"/>
      <c r="O1653" s="207"/>
      <c r="P1653" s="207"/>
      <c r="Q1653" s="207"/>
      <c r="R1653" s="207"/>
      <c r="S1653" s="207"/>
      <c r="T1653" s="207"/>
      <c r="U1653" s="207" t="s">
        <v>23213</v>
      </c>
      <c r="V1653" s="211" t="s">
        <v>23214</v>
      </c>
      <c r="W1653" s="207"/>
      <c r="X1653" s="207"/>
      <c r="Y1653" s="207"/>
      <c r="Z1653" s="207"/>
      <c r="AA1653" s="209" t="s">
        <v>23215</v>
      </c>
      <c r="AB1653" s="209" t="s">
        <v>4169</v>
      </c>
      <c r="AC1653" s="210" t="s">
        <v>4169</v>
      </c>
      <c r="AD1653" s="210" t="s">
        <v>18766</v>
      </c>
      <c r="AE1653" s="210"/>
      <c r="AF1653" s="210" t="s">
        <v>18767</v>
      </c>
      <c r="AG1653" t="str">
        <f>IFERROR(IF(COUNTIF(C1653:L1653,"Feed Ingredient")&gt;0,INDEX(ani_diet!T:T,MATCH(M1653,ani_diet!D:D,0)),""),"")</f>
        <v>Eupatorium odoratum</v>
      </c>
      <c r="AH1653" s="60" t="str">
        <f>IF(IFERROR(IF(MATCH("Feed Ingredient", AOM[[#This Row],[L1]:[L10]],0)&gt;0, TRUE, FALSE), FALSE)=TRUE,IFERROR(VLOOKUP(M1653, ani_diet!C:C, 1, FALSE), "No Match"),FALSE)</f>
        <v>Sida cordifolia</v>
      </c>
      <c r="AI1653" t="s">
        <v>23216</v>
      </c>
      <c r="AL1653" t="str">
        <f>IFERROR(IF(COUNTIF(C1653:L1653,"Feed Ingredient")&gt;0,INDEX(ani_diet!T:T,MATCH(M1653,ani_diet!D:D,0)),""),"")</f>
        <v>Eupatorium odoratum</v>
      </c>
    </row>
    <row r="1654" spans="1:38">
      <c r="A1654" t="str">
        <f>_xlfn.TEXTJOIN("/",TRUE,AOM[[#This Row],[L1]:[L10]])</f>
        <v>Management/Livestock Management/Feed Characteristic/Feed Composition/Feed Ingredient/Forage Plants/Other Forage Plants/Talinium triangulare/Talinium triangulare Leaves</v>
      </c>
      <c r="B1654" s="207" t="s">
        <v>23217</v>
      </c>
      <c r="C1654" s="207" t="s">
        <v>17896</v>
      </c>
      <c r="D1654" s="207" t="s">
        <v>17898</v>
      </c>
      <c r="E1654" s="207" t="s">
        <v>17908</v>
      </c>
      <c r="F1654" s="207" t="s">
        <v>18308</v>
      </c>
      <c r="G1654" s="207" t="s">
        <v>18309</v>
      </c>
      <c r="H1654" s="207" t="s">
        <v>20736</v>
      </c>
      <c r="I1654" s="207" t="s">
        <v>23019</v>
      </c>
      <c r="J1654" s="207" t="s">
        <v>23218</v>
      </c>
      <c r="K1654" s="207" t="s">
        <v>23219</v>
      </c>
      <c r="L1654" s="207"/>
      <c r="M1654" t="str" cm="1">
        <f t="array" ref="M1654">LOOKUP(2,1/(C1654:L1654&lt;&gt;""),C1654:L1654)</f>
        <v>Talinium triangulare Leaves</v>
      </c>
      <c r="N1654" s="207"/>
      <c r="O1654" s="207"/>
      <c r="P1654" s="207"/>
      <c r="Q1654" s="207"/>
      <c r="R1654" s="207"/>
      <c r="S1654" s="207"/>
      <c r="T1654" s="207"/>
      <c r="U1654" s="207" t="s">
        <v>23218</v>
      </c>
      <c r="V1654" s="204" t="s">
        <v>328</v>
      </c>
      <c r="W1654" s="207"/>
      <c r="X1654" s="207"/>
      <c r="Y1654" s="207"/>
      <c r="Z1654" s="207"/>
      <c r="AA1654" s="209" t="s">
        <v>328</v>
      </c>
      <c r="AB1654" s="209" t="s">
        <v>4169</v>
      </c>
      <c r="AC1654" s="210" t="s">
        <v>4169</v>
      </c>
      <c r="AD1654" s="210" t="s">
        <v>18766</v>
      </c>
      <c r="AE1654" s="210"/>
      <c r="AF1654" s="210" t="s">
        <v>18767</v>
      </c>
      <c r="AG1654" t="str">
        <f>IFERROR(IF(COUNTIF(C1654:L1654,"Feed Ingredient")&gt;0,INDEX(ani_diet!T:T,MATCH(M1654,ani_diet!D:D,0)),""),"")</f>
        <v/>
      </c>
      <c r="AH1654" s="60" t="str">
        <f>IF(IFERROR(IF(MATCH("Feed Ingredient", AOM[[#This Row],[L1]:[L10]],0)&gt;0, TRUE, FALSE), FALSE)=TRUE,IFERROR(VLOOKUP(M1654, ani_diet!C:C, 1, FALSE), "No Match"),FALSE)</f>
        <v>Talinium triangulare Leaves</v>
      </c>
      <c r="AI1654" t="s">
        <v>3539</v>
      </c>
      <c r="AL1654" t="str">
        <f>IFERROR(IF(COUNTIF(C1654:L1654,"Feed Ingredient")&gt;0,INDEX(ani_diet!T:T,MATCH(M1654,ani_diet!D:D,0)),""),"")</f>
        <v/>
      </c>
    </row>
    <row r="1655" spans="1:38">
      <c r="A1655" t="str">
        <f>_xlfn.TEXTJOIN("/",TRUE,AOM[[#This Row],[L1]:[L10]])</f>
        <v>Management/Livestock Management/Feed Characteristic/Feed Composition/Feed Ingredient/Forage Plants/Other Forage Plants/Talinium triangulare</v>
      </c>
      <c r="B1655" s="207" t="s">
        <v>23220</v>
      </c>
      <c r="C1655" s="207" t="s">
        <v>17896</v>
      </c>
      <c r="D1655" s="207" t="s">
        <v>17898</v>
      </c>
      <c r="E1655" s="207" t="s">
        <v>17908</v>
      </c>
      <c r="F1655" s="207" t="s">
        <v>18308</v>
      </c>
      <c r="G1655" s="207" t="s">
        <v>18309</v>
      </c>
      <c r="H1655" s="207" t="s">
        <v>20736</v>
      </c>
      <c r="I1655" s="207" t="s">
        <v>23019</v>
      </c>
      <c r="J1655" s="207" t="s">
        <v>23218</v>
      </c>
      <c r="K1655" s="207"/>
      <c r="L1655" s="207"/>
      <c r="M1655" t="str" cm="1">
        <f t="array" ref="M1655">LOOKUP(2,1/(C1655:L1655&lt;&gt;""),C1655:L1655)</f>
        <v>Talinium triangulare</v>
      </c>
      <c r="N1655" s="207"/>
      <c r="O1655" s="207"/>
      <c r="P1655" s="207"/>
      <c r="Q1655" s="207"/>
      <c r="R1655" s="207"/>
      <c r="S1655" s="207"/>
      <c r="T1655" s="207"/>
      <c r="U1655" s="207" t="s">
        <v>23218</v>
      </c>
      <c r="V1655" s="204" t="s">
        <v>328</v>
      </c>
      <c r="W1655" s="207"/>
      <c r="X1655" s="207"/>
      <c r="Y1655" s="207"/>
      <c r="Z1655" s="207"/>
      <c r="AA1655" s="209" t="s">
        <v>328</v>
      </c>
      <c r="AB1655" s="209" t="s">
        <v>4169</v>
      </c>
      <c r="AC1655" s="210" t="s">
        <v>4169</v>
      </c>
      <c r="AD1655" s="210" t="s">
        <v>18766</v>
      </c>
      <c r="AE1655" s="210"/>
      <c r="AF1655" s="210" t="s">
        <v>18767</v>
      </c>
      <c r="AG1655" t="str">
        <f>IFERROR(IF(COUNTIF(C1655:L1655,"Feed Ingredient")&gt;0,INDEX(ani_diet!T:T,MATCH(M1655,ani_diet!D:D,0)),""),"")</f>
        <v>Ipomoea batatas</v>
      </c>
      <c r="AH1655" s="60" t="str">
        <f>IF(IFERROR(IF(MATCH("Feed Ingredient", AOM[[#This Row],[L1]:[L10]],0)&gt;0, TRUE, FALSE), FALSE)=TRUE,IFERROR(VLOOKUP(M1655, ani_diet!C:C, 1, FALSE), "No Match"),FALSE)</f>
        <v>Talinium triangulare</v>
      </c>
      <c r="AI1655" t="s">
        <v>3539</v>
      </c>
      <c r="AL1655" t="str">
        <f>IFERROR(IF(COUNTIF(C1655:L1655,"Feed Ingredient")&gt;0,INDEX(ani_diet!T:T,MATCH(M1655,ani_diet!D:D,0)),""),"")</f>
        <v>Ipomoea batatas</v>
      </c>
    </row>
    <row r="1656" spans="1:38">
      <c r="A1656" t="str">
        <f>_xlfn.TEXTJOIN("/",TRUE,AOM[[#This Row],[L1]:[L10]])</f>
        <v>Management/Livestock Management/Feed Characteristic/Feed Composition/Feed Ingredient/Forage Plants/Other Forage Plants/Trachyspermum ammi/Trachyspermum ammi Seed</v>
      </c>
      <c r="B1656" s="207" t="s">
        <v>23221</v>
      </c>
      <c r="C1656" s="207" t="s">
        <v>17896</v>
      </c>
      <c r="D1656" s="207" t="s">
        <v>17898</v>
      </c>
      <c r="E1656" s="207" t="s">
        <v>17908</v>
      </c>
      <c r="F1656" s="207" t="s">
        <v>18308</v>
      </c>
      <c r="G1656" s="207" t="s">
        <v>18309</v>
      </c>
      <c r="H1656" s="207" t="s">
        <v>20736</v>
      </c>
      <c r="I1656" s="207" t="s">
        <v>23019</v>
      </c>
      <c r="J1656" s="207" t="s">
        <v>23222</v>
      </c>
      <c r="K1656" s="207" t="s">
        <v>23223</v>
      </c>
      <c r="L1656" s="207"/>
      <c r="M1656" t="str" cm="1">
        <f t="array" ref="M1656">LOOKUP(2,1/(C1656:L1656&lt;&gt;""),C1656:L1656)</f>
        <v>Trachyspermum ammi Seed</v>
      </c>
      <c r="N1656" s="207" t="s">
        <v>23224</v>
      </c>
      <c r="O1656" s="207"/>
      <c r="P1656" s="207"/>
      <c r="Q1656" s="207"/>
      <c r="R1656" s="207"/>
      <c r="S1656" s="207"/>
      <c r="T1656" s="207"/>
      <c r="U1656" s="207" t="s">
        <v>23225</v>
      </c>
      <c r="V1656" s="204" t="s">
        <v>23226</v>
      </c>
      <c r="W1656" s="207"/>
      <c r="X1656" s="207"/>
      <c r="Y1656" s="207"/>
      <c r="Z1656" s="207"/>
      <c r="AA1656" s="209" t="s">
        <v>23227</v>
      </c>
      <c r="AB1656" s="209" t="s">
        <v>4169</v>
      </c>
      <c r="AC1656" s="210" t="s">
        <v>4169</v>
      </c>
      <c r="AD1656" s="210" t="s">
        <v>4169</v>
      </c>
      <c r="AE1656" s="210"/>
      <c r="AF1656" s="210" t="s">
        <v>18767</v>
      </c>
      <c r="AG1656" t="str">
        <f>IFERROR(IF(COUNTIF(C1656:L1656,"Feed Ingredient")&gt;0,INDEX(ani_diet!T:T,MATCH(M1656,ani_diet!D:D,0)),""),"")</f>
        <v/>
      </c>
      <c r="AH1656" s="60" t="str">
        <f>IF(IFERROR(IF(MATCH("Feed Ingredient", AOM[[#This Row],[L1]:[L10]],0)&gt;0, TRUE, FALSE), FALSE)=TRUE,IFERROR(VLOOKUP(M1656, ani_diet!C:C, 1, FALSE), "No Match"),FALSE)</f>
        <v>Trachyspermum ammi Seed</v>
      </c>
      <c r="AI1656" t="s">
        <v>3539</v>
      </c>
      <c r="AL1656" t="str">
        <f>IFERROR(IF(COUNTIF(C1656:L1656,"Feed Ingredient")&gt;0,INDEX(ani_diet!T:T,MATCH(M1656,ani_diet!D:D,0)),""),"")</f>
        <v/>
      </c>
    </row>
    <row r="1657" spans="1:38">
      <c r="A1657" t="str">
        <f>_xlfn.TEXTJOIN("/",TRUE,AOM[[#This Row],[L1]:[L10]])</f>
        <v>Management/Livestock Management/Feed Characteristic/Feed Composition/Feed Ingredient/Forage Plants/Other Forage Plants/Tribulus terrestris</v>
      </c>
      <c r="B1657" s="207" t="s">
        <v>23228</v>
      </c>
      <c r="C1657" s="207" t="s">
        <v>17896</v>
      </c>
      <c r="D1657" s="207" t="s">
        <v>17898</v>
      </c>
      <c r="E1657" s="207" t="s">
        <v>17908</v>
      </c>
      <c r="F1657" s="207" t="s">
        <v>18308</v>
      </c>
      <c r="G1657" s="207" t="s">
        <v>18309</v>
      </c>
      <c r="H1657" s="207" t="s">
        <v>20736</v>
      </c>
      <c r="I1657" s="207" t="s">
        <v>23019</v>
      </c>
      <c r="J1657" s="207" t="s">
        <v>23229</v>
      </c>
      <c r="K1657" s="207"/>
      <c r="L1657" s="207"/>
      <c r="M1657" t="str" cm="1">
        <f t="array" ref="M1657">LOOKUP(2,1/(C1657:L1657&lt;&gt;""),C1657:L1657)</f>
        <v>Tribulus terrestris</v>
      </c>
      <c r="N1657" s="207"/>
      <c r="O1657" s="207"/>
      <c r="P1657" s="207"/>
      <c r="Q1657" s="207"/>
      <c r="R1657" s="207"/>
      <c r="S1657" s="207"/>
      <c r="T1657" s="207"/>
      <c r="U1657" s="207" t="s">
        <v>23229</v>
      </c>
      <c r="V1657" s="204" t="s">
        <v>23230</v>
      </c>
      <c r="W1657" s="207"/>
      <c r="X1657" s="207"/>
      <c r="Y1657" s="207"/>
      <c r="Z1657" s="207"/>
      <c r="AA1657" s="209" t="s">
        <v>23231</v>
      </c>
      <c r="AB1657" s="209" t="s">
        <v>4169</v>
      </c>
      <c r="AC1657" s="210" t="s">
        <v>4169</v>
      </c>
      <c r="AD1657" s="210" t="s">
        <v>18766</v>
      </c>
      <c r="AE1657" s="210"/>
      <c r="AF1657" s="210" t="s">
        <v>18767</v>
      </c>
      <c r="AG1657" t="str">
        <f>IFERROR(IF(COUNTIF(C1657:L1657,"Feed Ingredient")&gt;0,INDEX(ani_diet!T:T,MATCH(M1657,ani_diet!D:D,0)),""),"")</f>
        <v/>
      </c>
      <c r="AH1657" s="60" t="str">
        <f>IF(IFERROR(IF(MATCH("Feed Ingredient", AOM[[#This Row],[L1]:[L10]],0)&gt;0, TRUE, FALSE), FALSE)=TRUE,IFERROR(VLOOKUP(M1657, ani_diet!C:C, 1, FALSE), "No Match"),FALSE)</f>
        <v>Tribulus terrestris</v>
      </c>
      <c r="AI1657" t="s">
        <v>3539</v>
      </c>
      <c r="AL1657" t="str">
        <f>IFERROR(IF(COUNTIF(C1657:L1657,"Feed Ingredient")&gt;0,INDEX(ani_diet!T:T,MATCH(M1657,ani_diet!D:D,0)),""),"")</f>
        <v/>
      </c>
    </row>
    <row r="1658" spans="1:38">
      <c r="A1658" t="str">
        <f>_xlfn.TEXTJOIN("/",TRUE,AOM[[#This Row],[L1]:[L10]])</f>
        <v>Management/Livestock Management/Feed Characteristic/Feed Composition/Feed Ingredient/Forage Plants/Other Forage Plants/Tridax procumbens</v>
      </c>
      <c r="B1658" s="207" t="s">
        <v>23232</v>
      </c>
      <c r="C1658" s="207" t="s">
        <v>17896</v>
      </c>
      <c r="D1658" s="207" t="s">
        <v>17898</v>
      </c>
      <c r="E1658" s="207" t="s">
        <v>17908</v>
      </c>
      <c r="F1658" s="207" t="s">
        <v>18308</v>
      </c>
      <c r="G1658" s="207" t="s">
        <v>18309</v>
      </c>
      <c r="H1658" s="207" t="s">
        <v>20736</v>
      </c>
      <c r="I1658" s="207" t="s">
        <v>23019</v>
      </c>
      <c r="J1658" s="207" t="s">
        <v>23233</v>
      </c>
      <c r="K1658" s="207"/>
      <c r="L1658" s="207"/>
      <c r="M1658" t="str" cm="1">
        <f t="array" ref="M1658">LOOKUP(2,1/(C1658:L1658&lt;&gt;""),C1658:L1658)</f>
        <v>Tridax procumbens</v>
      </c>
      <c r="N1658" s="207" t="s">
        <v>23234</v>
      </c>
      <c r="O1658" s="207"/>
      <c r="P1658" s="207"/>
      <c r="Q1658" s="207"/>
      <c r="R1658" s="207"/>
      <c r="S1658" s="207"/>
      <c r="T1658" s="207"/>
      <c r="U1658" s="207" t="s">
        <v>23233</v>
      </c>
      <c r="V1658" s="211" t="s">
        <v>23235</v>
      </c>
      <c r="W1658" s="207"/>
      <c r="X1658" s="207"/>
      <c r="Y1658" s="207"/>
      <c r="Z1658" s="207"/>
      <c r="AA1658" s="209" t="s">
        <v>23236</v>
      </c>
      <c r="AB1658" s="211" t="s">
        <v>23237</v>
      </c>
      <c r="AC1658" s="210" t="s">
        <v>4169</v>
      </c>
      <c r="AD1658" s="210" t="s">
        <v>18766</v>
      </c>
      <c r="AE1658" s="210"/>
      <c r="AF1658" s="210" t="s">
        <v>18767</v>
      </c>
      <c r="AG1658" t="str">
        <f>IFERROR(IF(COUNTIF(C1658:L1658,"Feed Ingredient")&gt;0,INDEX(ani_diet!T:T,MATCH(M1658,ani_diet!D:D,0)),""),"")</f>
        <v>Tribulus terrestris</v>
      </c>
      <c r="AH1658" s="60" t="str">
        <f>IF(IFERROR(IF(MATCH("Feed Ingredient", AOM[[#This Row],[L1]:[L10]],0)&gt;0, TRUE, FALSE), FALSE)=TRUE,IFERROR(VLOOKUP(M1658, ani_diet!C:C, 1, FALSE), "No Match"),FALSE)</f>
        <v>Tridax procumbens</v>
      </c>
      <c r="AI1658" t="s">
        <v>23238</v>
      </c>
      <c r="AL1658" t="str">
        <f>IFERROR(IF(COUNTIF(C1658:L1658,"Feed Ingredient")&gt;0,INDEX(ani_diet!T:T,MATCH(M1658,ani_diet!D:D,0)),""),"")</f>
        <v>Tribulus terrestris</v>
      </c>
    </row>
    <row r="1659" spans="1:38">
      <c r="A1659" t="str">
        <f>_xlfn.TEXTJOIN("/",TRUE,AOM[[#This Row],[L1]:[L10]])</f>
        <v>Management/Livestock Management/Feed Characteristic/Feed Composition/Feed Ingredient/Grazing</v>
      </c>
      <c r="B1659" s="207" t="s">
        <v>23239</v>
      </c>
      <c r="C1659" s="207" t="s">
        <v>17896</v>
      </c>
      <c r="D1659" s="207" t="s">
        <v>17898</v>
      </c>
      <c r="E1659" s="207" t="s">
        <v>17908</v>
      </c>
      <c r="F1659" s="207" t="s">
        <v>18308</v>
      </c>
      <c r="G1659" s="207" t="s">
        <v>18309</v>
      </c>
      <c r="H1659" s="207" t="s">
        <v>1808</v>
      </c>
      <c r="I1659" s="207"/>
      <c r="J1659" s="207"/>
      <c r="K1659" s="207"/>
      <c r="L1659" s="207"/>
      <c r="M1659" t="str" cm="1">
        <f t="array" ref="M1659">LOOKUP(2,1/(C1659:L1659&lt;&gt;""),C1659:L1659)</f>
        <v>Grazing</v>
      </c>
      <c r="N1659" s="207"/>
      <c r="O1659" s="207"/>
      <c r="P1659" s="207"/>
      <c r="Q1659" s="207"/>
      <c r="R1659" s="207"/>
      <c r="S1659" s="207"/>
      <c r="T1659" s="207"/>
      <c r="U1659" s="207"/>
      <c r="V1659" s="209"/>
      <c r="W1659" s="207"/>
      <c r="X1659" s="207"/>
      <c r="Y1659" s="207"/>
      <c r="Z1659" s="207"/>
      <c r="AA1659" s="209"/>
      <c r="AB1659" s="209"/>
      <c r="AC1659" s="210" t="s">
        <v>4169</v>
      </c>
      <c r="AD1659" s="210" t="s">
        <v>4169</v>
      </c>
      <c r="AE1659" s="210"/>
      <c r="AF1659" s="210"/>
      <c r="AG1659" t="str">
        <f>IFERROR(IF(COUNTIF(C1659:L1659,"Feed Ingredient")&gt;0,INDEX(ani_diet!T:T,MATCH(M1659,ani_diet!D:D,0)),""),"")</f>
        <v/>
      </c>
      <c r="AH1659" s="60" t="str">
        <f>IF(IFERROR(IF(MATCH("Feed Ingredient", AOM[[#This Row],[L1]:[L10]],0)&gt;0, TRUE, FALSE), FALSE)=TRUE,IFERROR(VLOOKUP(M1659, ani_diet!C:C, 1, FALSE), "No Match"),FALSE)</f>
        <v>Grazing</v>
      </c>
      <c r="AI1659" t="s">
        <v>3539</v>
      </c>
      <c r="AL1659" t="str">
        <f>IFERROR(IF(COUNTIF(C1659:L1659,"Feed Ingredient")&gt;0,INDEX(ani_diet!T:T,MATCH(M1659,ani_diet!D:D,0)),""),"")</f>
        <v/>
      </c>
    </row>
    <row r="1660" spans="1:38">
      <c r="A1660" t="str">
        <f>_xlfn.TEXTJOIN("/",TRUE,AOM[[#This Row],[L1]:[L10]])</f>
        <v>Management/Livestock Management/Feed Characteristic/Feed Composition/Feed Ingredient/Herb or Extract</v>
      </c>
      <c r="B1660" s="207" t="s">
        <v>23240</v>
      </c>
      <c r="C1660" s="207" t="s">
        <v>17896</v>
      </c>
      <c r="D1660" s="207" t="s">
        <v>17898</v>
      </c>
      <c r="E1660" s="207" t="s">
        <v>17908</v>
      </c>
      <c r="F1660" s="207" t="s">
        <v>18308</v>
      </c>
      <c r="G1660" s="207" t="s">
        <v>18309</v>
      </c>
      <c r="H1660" s="207" t="s">
        <v>23241</v>
      </c>
      <c r="I1660" s="207" t="s">
        <v>8288</v>
      </c>
      <c r="J1660" s="207" t="s">
        <v>8288</v>
      </c>
      <c r="K1660" s="207" t="s">
        <v>8288</v>
      </c>
      <c r="L1660" s="207"/>
      <c r="M1660" t="str" cm="1">
        <f t="array" ref="M1660">LOOKUP(2,1/(C1660:L1660&lt;&gt;""),C1660:L1660)</f>
        <v>Herb or Extract</v>
      </c>
      <c r="N1660" s="207" t="s">
        <v>8288</v>
      </c>
      <c r="O1660" s="207" t="s">
        <v>8288</v>
      </c>
      <c r="P1660" s="207" t="s">
        <v>8288</v>
      </c>
      <c r="Q1660" s="207" t="s">
        <v>8288</v>
      </c>
      <c r="R1660" s="207" t="s">
        <v>8288</v>
      </c>
      <c r="S1660" s="207"/>
      <c r="T1660" s="207" t="s">
        <v>8288</v>
      </c>
      <c r="U1660" s="207"/>
      <c r="V1660" s="209" t="s">
        <v>8288</v>
      </c>
      <c r="W1660" s="207" t="s">
        <v>8288</v>
      </c>
      <c r="X1660" s="207" t="s">
        <v>1858</v>
      </c>
      <c r="Y1660" s="207" t="s">
        <v>328</v>
      </c>
      <c r="Z1660" s="207" t="s">
        <v>8288</v>
      </c>
      <c r="AA1660" s="209" t="s">
        <v>8288</v>
      </c>
      <c r="AB1660" s="209" t="s">
        <v>4169</v>
      </c>
      <c r="AC1660" s="210" t="s">
        <v>4169</v>
      </c>
      <c r="AD1660" s="210" t="s">
        <v>4169</v>
      </c>
      <c r="AE1660" s="210"/>
      <c r="AF1660" s="210"/>
      <c r="AG1660" t="str">
        <f>IFERROR(IF(COUNTIF(C1660:L1660,"Feed Ingredient")&gt;0,INDEX(ani_diet!T:T,MATCH(M1660,ani_diet!D:D,0)),""),"")</f>
        <v/>
      </c>
      <c r="AH1660" s="60" t="str">
        <f>IF(IFERROR(IF(MATCH("Feed Ingredient", AOM[[#This Row],[L1]:[L10]],0)&gt;0, TRUE, FALSE), FALSE)=TRUE,IFERROR(VLOOKUP(M1660, ani_diet!C:C, 1, FALSE), "No Match"),FALSE)</f>
        <v>No Match</v>
      </c>
      <c r="AI1660" t="s">
        <v>21112</v>
      </c>
      <c r="AL1660" t="str">
        <f>IFERROR(IF(COUNTIF(C1660:L1660,"Feed Ingredient")&gt;0,INDEX(ani_diet!T:T,MATCH(M1660,ani_diet!D:D,0)),""),"")</f>
        <v/>
      </c>
    </row>
    <row r="1661" spans="1:38">
      <c r="A1661" t="str">
        <f>_xlfn.TEXTJOIN("/",TRUE,AOM[[#This Row],[L1]:[L10]])</f>
        <v>Management/Livestock Management/Feed Characteristic/Feed Composition/Feed Ingredient/Ingredient name</v>
      </c>
      <c r="B1661" s="207" t="s">
        <v>23242</v>
      </c>
      <c r="C1661" s="208" t="s">
        <v>17896</v>
      </c>
      <c r="D1661" s="208" t="s">
        <v>17898</v>
      </c>
      <c r="E1661" s="208" t="s">
        <v>17908</v>
      </c>
      <c r="F1661" s="208" t="s">
        <v>18308</v>
      </c>
      <c r="G1661" s="208" t="s">
        <v>18309</v>
      </c>
      <c r="H1661" s="208" t="s">
        <v>23243</v>
      </c>
      <c r="I1661" s="208" t="s">
        <v>8288</v>
      </c>
      <c r="J1661" s="208" t="s">
        <v>8288</v>
      </c>
      <c r="K1661" s="208" t="s">
        <v>8288</v>
      </c>
      <c r="L1661" s="208"/>
      <c r="M1661" t="str" cm="1">
        <f t="array" ref="M1661">LOOKUP(2,1/(C1661:L1661&lt;&gt;""),C1661:L1661)</f>
        <v>Ingredient name</v>
      </c>
      <c r="N1661" s="208" t="s">
        <v>23244</v>
      </c>
      <c r="O1661" s="208" t="s">
        <v>23245</v>
      </c>
      <c r="P1661" s="208" t="s">
        <v>8288</v>
      </c>
      <c r="Q1661" s="208" t="s">
        <v>8288</v>
      </c>
      <c r="R1661" s="208" t="s">
        <v>23246</v>
      </c>
      <c r="S1661" s="208" t="s">
        <v>8288</v>
      </c>
      <c r="T1661" s="208" t="s">
        <v>8288</v>
      </c>
      <c r="U1661" s="208" t="s">
        <v>8288</v>
      </c>
      <c r="V1661" s="223" t="s">
        <v>8288</v>
      </c>
      <c r="W1661" s="208" t="s">
        <v>8288</v>
      </c>
      <c r="X1661" s="208" t="s">
        <v>8288</v>
      </c>
      <c r="Y1661" s="208" t="s">
        <v>8288</v>
      </c>
      <c r="Z1661" s="208" t="s">
        <v>8288</v>
      </c>
      <c r="AA1661" s="223" t="s">
        <v>8288</v>
      </c>
      <c r="AB1661" s="223"/>
      <c r="AC1661" s="210" t="s">
        <v>4169</v>
      </c>
      <c r="AD1661" s="210" t="s">
        <v>4169</v>
      </c>
      <c r="AE1661" s="224"/>
      <c r="AF1661" s="224"/>
      <c r="AG1661" t="str">
        <f>IFERROR(IF(COUNTIF(C1661:L1661,"Feed Ingredient")&gt;0,INDEX(ani_diet!T:T,MATCH(M1661,ani_diet!D:D,0)),""),"")</f>
        <v/>
      </c>
      <c r="AH1661" s="60" t="str">
        <f>IF(IFERROR(IF(MATCH("Feed Ingredient", AOM[[#This Row],[L1]:[L10]],0)&gt;0, TRUE, FALSE), FALSE)=TRUE,IFERROR(VLOOKUP(M1661, ani_diet!C:C, 1, FALSE), "No Match"),FALSE)</f>
        <v>No Match</v>
      </c>
      <c r="AI1661" t="s">
        <v>3539</v>
      </c>
      <c r="AL1661" t="str">
        <f>IFERROR(IF(COUNTIF(C1661:L1661,"Feed Ingredient")&gt;0,INDEX(ani_diet!T:T,MATCH(M1661,ani_diet!D:D,0)),""),"")</f>
        <v/>
      </c>
    </row>
    <row r="1662" spans="1:38">
      <c r="A1662" t="str">
        <f>_xlfn.TEXTJOIN("/",TRUE,AOM[[#This Row],[L1]:[L10]])</f>
        <v>Management/Livestock Management/Feed Characteristic/Feed Composition/Feed Ingredient/Ingredient part</v>
      </c>
      <c r="B1662" s="207" t="s">
        <v>23247</v>
      </c>
      <c r="C1662" s="207" t="s">
        <v>17896</v>
      </c>
      <c r="D1662" s="207" t="s">
        <v>17898</v>
      </c>
      <c r="E1662" s="207" t="s">
        <v>17908</v>
      </c>
      <c r="F1662" s="207" t="s">
        <v>18308</v>
      </c>
      <c r="G1662" s="207" t="s">
        <v>18309</v>
      </c>
      <c r="H1662" s="207" t="s">
        <v>23248</v>
      </c>
      <c r="I1662" s="207" t="s">
        <v>8288</v>
      </c>
      <c r="J1662" s="207" t="s">
        <v>8288</v>
      </c>
      <c r="K1662" s="207" t="s">
        <v>8288</v>
      </c>
      <c r="L1662" s="207"/>
      <c r="M1662" t="str" cm="1">
        <f t="array" ref="M1662">LOOKUP(2,1/(C1662:L1662&lt;&gt;""),C1662:L1662)</f>
        <v>Ingredient part</v>
      </c>
      <c r="N1662" s="207" t="s">
        <v>23249</v>
      </c>
      <c r="O1662" s="207" t="s">
        <v>23250</v>
      </c>
      <c r="P1662" s="207" t="s">
        <v>8288</v>
      </c>
      <c r="Q1662" s="207" t="s">
        <v>8288</v>
      </c>
      <c r="R1662" s="207" t="s">
        <v>23251</v>
      </c>
      <c r="S1662" s="207" t="s">
        <v>8288</v>
      </c>
      <c r="T1662" s="207" t="s">
        <v>8288</v>
      </c>
      <c r="U1662" s="207" t="s">
        <v>8288</v>
      </c>
      <c r="V1662" s="209" t="s">
        <v>8288</v>
      </c>
      <c r="W1662" s="207" t="s">
        <v>8288</v>
      </c>
      <c r="X1662" s="207" t="s">
        <v>8288</v>
      </c>
      <c r="Y1662" s="207" t="s">
        <v>8288</v>
      </c>
      <c r="Z1662" s="207" t="s">
        <v>8288</v>
      </c>
      <c r="AA1662" s="209" t="s">
        <v>8288</v>
      </c>
      <c r="AB1662" s="209"/>
      <c r="AC1662" s="210" t="s">
        <v>4169</v>
      </c>
      <c r="AD1662" s="210" t="s">
        <v>4169</v>
      </c>
      <c r="AE1662" s="210"/>
      <c r="AF1662" s="210"/>
      <c r="AG1662" t="str">
        <f>IFERROR(IF(COUNTIF(C1662:L1662,"Feed Ingredient")&gt;0,INDEX(ani_diet!T:T,MATCH(M1662,ani_diet!D:D,0)),""),"")</f>
        <v/>
      </c>
      <c r="AH1662" s="60" t="str">
        <f>IF(IFERROR(IF(MATCH("Feed Ingredient", AOM[[#This Row],[L1]:[L10]],0)&gt;0, TRUE, FALSE), FALSE)=TRUE,IFERROR(VLOOKUP(M1662, ani_diet!C:C, 1, FALSE), "No Match"),FALSE)</f>
        <v>No Match</v>
      </c>
      <c r="AI1662" t="s">
        <v>3539</v>
      </c>
      <c r="AL1662" t="str">
        <f>IFERROR(IF(COUNTIF(C1662:L1662,"Feed Ingredient")&gt;0,INDEX(ani_diet!T:T,MATCH(M1662,ani_diet!D:D,0)),""),"")</f>
        <v/>
      </c>
    </row>
    <row r="1663" spans="1:38">
      <c r="A1663" t="str">
        <f>_xlfn.TEXTJOIN("/",TRUE,AOM[[#This Row],[L1]:[L10]])</f>
        <v>Management/Livestock Management/Feed Characteristic/Feed Composition/Feed Ingredient/Ingredient proportion</v>
      </c>
      <c r="B1663" s="207" t="s">
        <v>23252</v>
      </c>
      <c r="C1663" s="207" t="s">
        <v>17896</v>
      </c>
      <c r="D1663" s="207" t="s">
        <v>17898</v>
      </c>
      <c r="E1663" s="207" t="s">
        <v>17908</v>
      </c>
      <c r="F1663" s="207" t="s">
        <v>18308</v>
      </c>
      <c r="G1663" s="207" t="s">
        <v>18309</v>
      </c>
      <c r="H1663" s="207" t="s">
        <v>23253</v>
      </c>
      <c r="I1663" s="207" t="s">
        <v>8288</v>
      </c>
      <c r="J1663" s="207" t="s">
        <v>8288</v>
      </c>
      <c r="K1663" s="207" t="s">
        <v>8288</v>
      </c>
      <c r="L1663" s="207"/>
      <c r="M1663" t="str" cm="1">
        <f t="array" ref="M1663">LOOKUP(2,1/(C1663:L1663&lt;&gt;""),C1663:L1663)</f>
        <v>Ingredient proportion</v>
      </c>
      <c r="N1663" s="207" t="s">
        <v>23254</v>
      </c>
      <c r="O1663" s="207" t="s">
        <v>23255</v>
      </c>
      <c r="P1663" s="207" t="s">
        <v>8288</v>
      </c>
      <c r="Q1663" s="207" t="s">
        <v>8288</v>
      </c>
      <c r="R1663" s="207" t="s">
        <v>23256</v>
      </c>
      <c r="S1663" s="207" t="s">
        <v>8288</v>
      </c>
      <c r="T1663" s="207" t="s">
        <v>8288</v>
      </c>
      <c r="U1663" s="207" t="s">
        <v>8288</v>
      </c>
      <c r="V1663" s="209" t="s">
        <v>8288</v>
      </c>
      <c r="W1663" s="207" t="s">
        <v>8288</v>
      </c>
      <c r="X1663" s="207" t="s">
        <v>8288</v>
      </c>
      <c r="Y1663" s="207" t="s">
        <v>8288</v>
      </c>
      <c r="Z1663" s="207" t="s">
        <v>8288</v>
      </c>
      <c r="AA1663" s="209" t="s">
        <v>8288</v>
      </c>
      <c r="AB1663" s="209"/>
      <c r="AC1663" s="210" t="s">
        <v>4169</v>
      </c>
      <c r="AD1663" s="210" t="s">
        <v>4169</v>
      </c>
      <c r="AE1663" s="210"/>
      <c r="AF1663" s="210"/>
      <c r="AG1663" t="str">
        <f>IFERROR(IF(COUNTIF(C1663:L1663,"Feed Ingredient")&gt;0,INDEX(ani_diet!T:T,MATCH(M1663,ani_diet!D:D,0)),""),"")</f>
        <v/>
      </c>
      <c r="AH1663" s="60" t="str">
        <f>IF(IFERROR(IF(MATCH("Feed Ingredient", AOM[[#This Row],[L1]:[L10]],0)&gt;0, TRUE, FALSE), FALSE)=TRUE,IFERROR(VLOOKUP(M1663, ani_diet!C:C, 1, FALSE), "No Match"),FALSE)</f>
        <v>No Match</v>
      </c>
      <c r="AI1663" t="s">
        <v>3539</v>
      </c>
      <c r="AL1663" t="str">
        <f>IFERROR(IF(COUNTIF(C1663:L1663,"Feed Ingredient")&gt;0,INDEX(ani_diet!T:T,MATCH(M1663,ani_diet!D:D,0)),""),"")</f>
        <v/>
      </c>
    </row>
    <row r="1664" spans="1:38">
      <c r="A1664" t="str">
        <f>_xlfn.TEXTJOIN("/",TRUE,AOM[[#This Row],[L1]:[L10]])</f>
        <v>Management/Livestock Management/Feed Characteristic/Feed Composition/Feed Ingredient/Ingredient source</v>
      </c>
      <c r="B1664" s="207" t="s">
        <v>23257</v>
      </c>
      <c r="C1664" s="208" t="s">
        <v>17896</v>
      </c>
      <c r="D1664" s="208" t="s">
        <v>17898</v>
      </c>
      <c r="E1664" s="208" t="s">
        <v>17908</v>
      </c>
      <c r="F1664" s="208" t="s">
        <v>18308</v>
      </c>
      <c r="G1664" s="208" t="s">
        <v>18309</v>
      </c>
      <c r="H1664" s="208" t="s">
        <v>23258</v>
      </c>
      <c r="I1664" t="s">
        <v>8288</v>
      </c>
      <c r="J1664" t="s">
        <v>8288</v>
      </c>
      <c r="K1664" s="208" t="s">
        <v>8288</v>
      </c>
      <c r="L1664" s="208"/>
      <c r="M1664" t="str" cm="1">
        <f t="array" ref="M1664">LOOKUP(2,1/(C1664:L1664&lt;&gt;""),C1664:L1664)</f>
        <v>Ingredient source</v>
      </c>
      <c r="N1664" s="208" t="s">
        <v>23259</v>
      </c>
      <c r="O1664" s="208" t="s">
        <v>8288</v>
      </c>
      <c r="P1664" s="208" t="s">
        <v>8288</v>
      </c>
      <c r="Q1664" s="208" t="s">
        <v>8288</v>
      </c>
      <c r="R1664" s="208" t="s">
        <v>8288</v>
      </c>
      <c r="S1664" s="208" t="s">
        <v>8288</v>
      </c>
      <c r="T1664" s="208" t="s">
        <v>8288</v>
      </c>
      <c r="U1664" s="208" t="s">
        <v>8288</v>
      </c>
      <c r="V1664" s="223" t="s">
        <v>8288</v>
      </c>
      <c r="W1664" s="208" t="s">
        <v>8288</v>
      </c>
      <c r="X1664" s="208" t="s">
        <v>8288</v>
      </c>
      <c r="Y1664" s="208" t="s">
        <v>8288</v>
      </c>
      <c r="Z1664" s="208" t="s">
        <v>8288</v>
      </c>
      <c r="AA1664" s="223" t="s">
        <v>8288</v>
      </c>
      <c r="AB1664" s="223"/>
      <c r="AC1664" s="210" t="s">
        <v>4169</v>
      </c>
      <c r="AD1664" s="210" t="s">
        <v>4169</v>
      </c>
      <c r="AE1664" s="224"/>
      <c r="AF1664" s="224"/>
      <c r="AG1664" t="str">
        <f>IFERROR(IF(COUNTIF(C1664:L1664,"Feed Ingredient")&gt;0,INDEX(ani_diet!T:T,MATCH(M1664,ani_diet!D:D,0)),""),"")</f>
        <v/>
      </c>
      <c r="AH1664" s="60" t="str">
        <f>IF(IFERROR(IF(MATCH("Feed Ingredient", AOM[[#This Row],[L1]:[L10]],0)&gt;0, TRUE, FALSE), FALSE)=TRUE,IFERROR(VLOOKUP(M1664, ani_diet!C:C, 1, FALSE), "No Match"),FALSE)</f>
        <v>No Match</v>
      </c>
      <c r="AI1664" t="s">
        <v>3539</v>
      </c>
      <c r="AL1664" t="str">
        <f>IFERROR(IF(COUNTIF(C1664:L1664,"Feed Ingredient")&gt;0,INDEX(ani_diet!T:T,MATCH(M1664,ani_diet!D:D,0)),""),"")</f>
        <v/>
      </c>
    </row>
    <row r="1665" spans="1:38">
      <c r="A1665" t="str">
        <f>_xlfn.TEXTJOIN("/",TRUE,AOM[[#This Row],[L1]:[L10]])</f>
        <v>Management/Livestock Management/Feed Characteristic/Feed Composition/Feed Ingredient/Ingredient species</v>
      </c>
      <c r="B1665" s="207" t="s">
        <v>23260</v>
      </c>
      <c r="C1665" s="207" t="s">
        <v>17896</v>
      </c>
      <c r="D1665" s="207" t="s">
        <v>17898</v>
      </c>
      <c r="E1665" s="207" t="s">
        <v>17908</v>
      </c>
      <c r="F1665" s="207" t="s">
        <v>18308</v>
      </c>
      <c r="G1665" s="207" t="s">
        <v>18309</v>
      </c>
      <c r="H1665" s="207" t="s">
        <v>23261</v>
      </c>
      <c r="I1665" s="207" t="s">
        <v>8288</v>
      </c>
      <c r="J1665" s="207" t="s">
        <v>8288</v>
      </c>
      <c r="K1665" s="207" t="s">
        <v>8288</v>
      </c>
      <c r="L1665" s="207"/>
      <c r="M1665" t="str" cm="1">
        <f t="array" ref="M1665">LOOKUP(2,1/(C1665:L1665&lt;&gt;""),C1665:L1665)</f>
        <v>Ingredient species</v>
      </c>
      <c r="N1665" s="207" t="s">
        <v>23262</v>
      </c>
      <c r="O1665" s="207" t="s">
        <v>23263</v>
      </c>
      <c r="P1665" s="207" t="s">
        <v>8288</v>
      </c>
      <c r="Q1665" s="207" t="s">
        <v>8288</v>
      </c>
      <c r="R1665" s="207" t="s">
        <v>23264</v>
      </c>
      <c r="S1665" s="207" t="s">
        <v>8288</v>
      </c>
      <c r="T1665" s="207" t="s">
        <v>8288</v>
      </c>
      <c r="U1665" s="207" t="s">
        <v>8288</v>
      </c>
      <c r="V1665" s="209" t="s">
        <v>8288</v>
      </c>
      <c r="W1665" s="207" t="s">
        <v>8288</v>
      </c>
      <c r="X1665" s="207" t="s">
        <v>8288</v>
      </c>
      <c r="Y1665" s="207" t="s">
        <v>8288</v>
      </c>
      <c r="Z1665" s="207" t="s">
        <v>8288</v>
      </c>
      <c r="AA1665" s="209" t="s">
        <v>8288</v>
      </c>
      <c r="AB1665" s="209"/>
      <c r="AC1665" s="210" t="s">
        <v>4169</v>
      </c>
      <c r="AD1665" s="210" t="s">
        <v>4169</v>
      </c>
      <c r="AE1665" s="210"/>
      <c r="AF1665" s="210"/>
      <c r="AG1665" t="str">
        <f>IFERROR(IF(COUNTIF(C1665:L1665,"Feed Ingredient")&gt;0,INDEX(ani_diet!T:T,MATCH(M1665,ani_diet!D:D,0)),""),"")</f>
        <v/>
      </c>
      <c r="AH1665" s="60" t="str">
        <f>IF(IFERROR(IF(MATCH("Feed Ingredient", AOM[[#This Row],[L1]:[L10]],0)&gt;0, TRUE, FALSE), FALSE)=TRUE,IFERROR(VLOOKUP(M1665, ani_diet!C:C, 1, FALSE), "No Match"),FALSE)</f>
        <v>No Match</v>
      </c>
      <c r="AI1665" t="s">
        <v>3539</v>
      </c>
      <c r="AL1665" t="str">
        <f>IFERROR(IF(COUNTIF(C1665:L1665,"Feed Ingredient")&gt;0,INDEX(ani_diet!T:T,MATCH(M1665,ani_diet!D:D,0)),""),"")</f>
        <v/>
      </c>
    </row>
    <row r="1666" spans="1:38">
      <c r="A1666" t="str">
        <f>_xlfn.TEXTJOIN("/",TRUE,AOM[[#This Row],[L1]:[L10]])</f>
        <v>Management/Livestock Management/Feed Characteristic/Feed Composition/Feed Ingredient/Organic Acid/Fumaric Acid</v>
      </c>
      <c r="B1666" s="207" t="s">
        <v>23265</v>
      </c>
      <c r="C1666" s="207" t="s">
        <v>17896</v>
      </c>
      <c r="D1666" s="207" t="s">
        <v>17898</v>
      </c>
      <c r="E1666" s="207" t="s">
        <v>17908</v>
      </c>
      <c r="F1666" s="207" t="s">
        <v>18308</v>
      </c>
      <c r="G1666" s="207" t="s">
        <v>18309</v>
      </c>
      <c r="H1666" s="207" t="s">
        <v>23266</v>
      </c>
      <c r="I1666" s="207" t="s">
        <v>23267</v>
      </c>
      <c r="J1666" s="207"/>
      <c r="K1666" s="207" t="s">
        <v>8288</v>
      </c>
      <c r="L1666" s="207"/>
      <c r="M1666" t="str" cm="1">
        <f t="array" ref="M1666">LOOKUP(2,1/(C1666:L1666&lt;&gt;""),C1666:L1666)</f>
        <v>Fumaric Acid</v>
      </c>
      <c r="N1666" s="207" t="s">
        <v>8288</v>
      </c>
      <c r="O1666" s="207" t="s">
        <v>8288</v>
      </c>
      <c r="P1666" s="207" t="s">
        <v>8288</v>
      </c>
      <c r="Q1666" s="207" t="s">
        <v>8288</v>
      </c>
      <c r="R1666" s="207" t="s">
        <v>8288</v>
      </c>
      <c r="S1666" s="207"/>
      <c r="T1666" s="207" t="s">
        <v>8288</v>
      </c>
      <c r="U1666" s="207"/>
      <c r="V1666" s="209" t="s">
        <v>8288</v>
      </c>
      <c r="W1666" s="207" t="s">
        <v>8288</v>
      </c>
      <c r="X1666" s="207" t="s">
        <v>8288</v>
      </c>
      <c r="Y1666" s="207" t="s">
        <v>8288</v>
      </c>
      <c r="Z1666" s="207" t="s">
        <v>8288</v>
      </c>
      <c r="AA1666" s="209" t="s">
        <v>8288</v>
      </c>
      <c r="AB1666" s="209" t="s">
        <v>4169</v>
      </c>
      <c r="AC1666" s="210" t="s">
        <v>4169</v>
      </c>
      <c r="AD1666" s="210" t="s">
        <v>4169</v>
      </c>
      <c r="AE1666" s="210"/>
      <c r="AF1666" s="210"/>
      <c r="AG1666" t="str">
        <f>IFERROR(IF(COUNTIF(C1666:L1666,"Feed Ingredient")&gt;0,INDEX(ani_diet!T:T,MATCH(M1666,ani_diet!D:D,0)),""),"")</f>
        <v/>
      </c>
      <c r="AH1666" s="60" t="str">
        <f>IF(IFERROR(IF(MATCH("Feed Ingredient", AOM[[#This Row],[L1]:[L10]],0)&gt;0, TRUE, FALSE), FALSE)=TRUE,IFERROR(VLOOKUP(M1666, ani_diet!C:C, 1, FALSE), "No Match"),FALSE)</f>
        <v>Fumaric Acid</v>
      </c>
      <c r="AI1666" t="s">
        <v>3539</v>
      </c>
      <c r="AL1666" t="str">
        <f>IFERROR(IF(COUNTIF(C1666:L1666,"Feed Ingredient")&gt;0,INDEX(ani_diet!T:T,MATCH(M1666,ani_diet!D:D,0)),""),"")</f>
        <v/>
      </c>
    </row>
    <row r="1667" spans="1:38">
      <c r="A1667" t="str">
        <f>_xlfn.TEXTJOIN("/",TRUE,AOM[[#This Row],[L1]:[L10]])</f>
        <v>Management/Livestock Management/Feed Characteristic/Feed Composition/Feed Ingredient/Organic Acid</v>
      </c>
      <c r="B1667" s="207" t="s">
        <v>23268</v>
      </c>
      <c r="C1667" s="207" t="s">
        <v>17896</v>
      </c>
      <c r="D1667" s="207" t="s">
        <v>17898</v>
      </c>
      <c r="E1667" s="207" t="s">
        <v>17908</v>
      </c>
      <c r="F1667" s="207" t="s">
        <v>18308</v>
      </c>
      <c r="G1667" s="207" t="s">
        <v>18309</v>
      </c>
      <c r="H1667" s="207" t="s">
        <v>23266</v>
      </c>
      <c r="I1667" s="207"/>
      <c r="J1667" s="207"/>
      <c r="K1667" s="207"/>
      <c r="L1667" s="207"/>
      <c r="M1667" t="str" cm="1">
        <f t="array" ref="M1667">LOOKUP(2,1/(C1667:L1667&lt;&gt;""),C1667:L1667)</f>
        <v>Organic Acid</v>
      </c>
      <c r="N1667" s="207"/>
      <c r="O1667" s="207"/>
      <c r="P1667" s="207"/>
      <c r="Q1667" s="207"/>
      <c r="R1667" s="207"/>
      <c r="S1667" s="207"/>
      <c r="T1667" s="207"/>
      <c r="U1667" s="207"/>
      <c r="V1667" s="209"/>
      <c r="W1667" s="207"/>
      <c r="X1667" s="207"/>
      <c r="Y1667" s="207"/>
      <c r="Z1667" s="207"/>
      <c r="AA1667" s="209"/>
      <c r="AB1667" s="209"/>
      <c r="AC1667" s="210" t="s">
        <v>4169</v>
      </c>
      <c r="AD1667" s="210" t="s">
        <v>4169</v>
      </c>
      <c r="AE1667" s="210"/>
      <c r="AF1667" s="210"/>
      <c r="AG1667" t="str">
        <f>IFERROR(IF(COUNTIF(C1667:L1667,"Feed Ingredient")&gt;0,INDEX(ani_diet!T:T,MATCH(M1667,ani_diet!D:D,0)),""),"")</f>
        <v/>
      </c>
      <c r="AH1667" s="60" t="str">
        <f>IF(IFERROR(IF(MATCH("Feed Ingredient", AOM[[#This Row],[L1]:[L10]],0)&gt;0, TRUE, FALSE), FALSE)=TRUE,IFERROR(VLOOKUP(M1667, ani_diet!C:C, 1, FALSE), "No Match"),FALSE)</f>
        <v>No Match</v>
      </c>
      <c r="AI1667" t="s">
        <v>3539</v>
      </c>
      <c r="AL1667" t="str">
        <f>IFERROR(IF(COUNTIF(C1667:L1667,"Feed Ingredient")&gt;0,INDEX(ani_diet!T:T,MATCH(M1667,ani_diet!D:D,0)),""),"")</f>
        <v/>
      </c>
    </row>
    <row r="1668" spans="1:38">
      <c r="A1668" t="str">
        <f>_xlfn.TEXTJOIN("/",TRUE,AOM[[#This Row],[L1]:[L10]])</f>
        <v>Management/Livestock Management/Feed Characteristic/Feed Composition/Feed Ingredient/Other Ingredients</v>
      </c>
      <c r="B1668" s="207" t="s">
        <v>23269</v>
      </c>
      <c r="C1668" s="207" t="s">
        <v>17896</v>
      </c>
      <c r="D1668" s="207" t="s">
        <v>17898</v>
      </c>
      <c r="E1668" s="207" t="s">
        <v>17908</v>
      </c>
      <c r="F1668" s="207" t="s">
        <v>18308</v>
      </c>
      <c r="G1668" s="207" t="s">
        <v>18309</v>
      </c>
      <c r="H1668" s="207" t="s">
        <v>23270</v>
      </c>
      <c r="I1668" s="207" t="s">
        <v>8288</v>
      </c>
      <c r="J1668" s="207" t="s">
        <v>8288</v>
      </c>
      <c r="K1668" s="207" t="s">
        <v>8288</v>
      </c>
      <c r="L1668" s="207"/>
      <c r="M1668" t="str" cm="1">
        <f t="array" ref="M1668">LOOKUP(2,1/(C1668:L1668&lt;&gt;""),C1668:L1668)</f>
        <v>Other Ingredients</v>
      </c>
      <c r="N1668" s="207" t="s">
        <v>8288</v>
      </c>
      <c r="O1668" s="207" t="s">
        <v>8288</v>
      </c>
      <c r="P1668" s="207" t="s">
        <v>8288</v>
      </c>
      <c r="Q1668" s="207" t="s">
        <v>8288</v>
      </c>
      <c r="R1668" s="207" t="s">
        <v>8288</v>
      </c>
      <c r="S1668" s="207"/>
      <c r="T1668" s="207" t="s">
        <v>8288</v>
      </c>
      <c r="U1668" s="207"/>
      <c r="V1668" s="209" t="s">
        <v>8288</v>
      </c>
      <c r="W1668" s="207" t="s">
        <v>8288</v>
      </c>
      <c r="X1668" s="207" t="s">
        <v>8288</v>
      </c>
      <c r="Y1668" s="207" t="s">
        <v>8288</v>
      </c>
      <c r="Z1668" s="207" t="s">
        <v>8288</v>
      </c>
      <c r="AA1668" s="209" t="s">
        <v>8288</v>
      </c>
      <c r="AB1668" s="209" t="s">
        <v>4169</v>
      </c>
      <c r="AC1668" s="210" t="s">
        <v>4169</v>
      </c>
      <c r="AD1668" s="210" t="s">
        <v>4169</v>
      </c>
      <c r="AE1668" s="210"/>
      <c r="AF1668" s="210"/>
      <c r="AG1668" t="str">
        <f>IFERROR(IF(COUNTIF(C1668:L1668,"Feed Ingredient")&gt;0,INDEX(ani_diet!T:T,MATCH(M1668,ani_diet!D:D,0)),""),"")</f>
        <v/>
      </c>
      <c r="AH1668" s="60" t="str">
        <f>IF(IFERROR(IF(MATCH("Feed Ingredient", AOM[[#This Row],[L1]:[L10]],0)&gt;0, TRUE, FALSE), FALSE)=TRUE,IFERROR(VLOOKUP(M1668, ani_diet!C:C, 1, FALSE), "No Match"),FALSE)</f>
        <v>No Match</v>
      </c>
      <c r="AI1668" t="s">
        <v>3539</v>
      </c>
      <c r="AL1668" t="str">
        <f>IFERROR(IF(COUNTIF(C1668:L1668,"Feed Ingredient")&gt;0,INDEX(ani_diet!T:T,MATCH(M1668,ani_diet!D:D,0)),""),"")</f>
        <v/>
      </c>
    </row>
    <row r="1669" spans="1:38">
      <c r="A1669" t="str">
        <f>_xlfn.TEXTJOIN("/",TRUE,AOM[[#This Row],[L1]:[L10]])</f>
        <v>Management/Livestock Management/Feed Characteristic/Feed Composition/Feed Ingredient/Other Ingredients/Antitoxins</v>
      </c>
      <c r="B1669" s="207" t="s">
        <v>23271</v>
      </c>
      <c r="C1669" s="207" t="s">
        <v>17896</v>
      </c>
      <c r="D1669" s="207" t="s">
        <v>17898</v>
      </c>
      <c r="E1669" s="207" t="s">
        <v>17908</v>
      </c>
      <c r="F1669" s="207" t="s">
        <v>18308</v>
      </c>
      <c r="G1669" s="207" t="s">
        <v>18309</v>
      </c>
      <c r="H1669" s="207" t="s">
        <v>23270</v>
      </c>
      <c r="I1669" s="207" t="s">
        <v>23272</v>
      </c>
      <c r="J1669" s="207" t="s">
        <v>8288</v>
      </c>
      <c r="K1669" s="207" t="s">
        <v>8288</v>
      </c>
      <c r="L1669" s="207"/>
      <c r="M1669" t="str" cm="1">
        <f t="array" ref="M1669">LOOKUP(2,1/(C1669:L1669&lt;&gt;""),C1669:L1669)</f>
        <v>Antitoxins</v>
      </c>
      <c r="N1669" s="207"/>
      <c r="O1669" s="207" t="s">
        <v>8288</v>
      </c>
      <c r="P1669" s="207" t="s">
        <v>8288</v>
      </c>
      <c r="Q1669" s="207" t="s">
        <v>8288</v>
      </c>
      <c r="R1669" s="207" t="s">
        <v>8288</v>
      </c>
      <c r="S1669" s="207"/>
      <c r="T1669" s="207" t="s">
        <v>8288</v>
      </c>
      <c r="U1669" s="207"/>
      <c r="V1669" s="209" t="s">
        <v>8288</v>
      </c>
      <c r="W1669" s="207" t="s">
        <v>8288</v>
      </c>
      <c r="X1669" s="207" t="s">
        <v>8288</v>
      </c>
      <c r="Y1669" s="207" t="s">
        <v>8288</v>
      </c>
      <c r="Z1669" s="207" t="s">
        <v>8288</v>
      </c>
      <c r="AA1669" s="209" t="s">
        <v>8288</v>
      </c>
      <c r="AB1669" s="209" t="s">
        <v>4169</v>
      </c>
      <c r="AC1669" s="210" t="s">
        <v>4169</v>
      </c>
      <c r="AD1669" s="210" t="s">
        <v>4169</v>
      </c>
      <c r="AE1669" s="210"/>
      <c r="AF1669" s="210"/>
      <c r="AG1669" t="str">
        <f>IFERROR(IF(COUNTIF(C1669:L1669,"Feed Ingredient")&gt;0,INDEX(ani_diet!T:T,MATCH(M1669,ani_diet!D:D,0)),""),"")</f>
        <v/>
      </c>
      <c r="AH1669" s="60" t="str">
        <f>IF(IFERROR(IF(MATCH("Feed Ingredient", AOM[[#This Row],[L1]:[L10]],0)&gt;0, TRUE, FALSE), FALSE)=TRUE,IFERROR(VLOOKUP(M1669, ani_diet!C:C, 1, FALSE), "No Match"),FALSE)</f>
        <v>Antitoxins</v>
      </c>
      <c r="AI1669" t="s">
        <v>3539</v>
      </c>
      <c r="AL1669" t="str">
        <f>IFERROR(IF(COUNTIF(C1669:L1669,"Feed Ingredient")&gt;0,INDEX(ani_diet!T:T,MATCH(M1669,ani_diet!D:D,0)),""),"")</f>
        <v/>
      </c>
    </row>
    <row r="1670" spans="1:38">
      <c r="A1670" t="str">
        <f>_xlfn.TEXTJOIN("/",TRUE,AOM[[#This Row],[L1]:[L10]])</f>
        <v>Management/Livestock Management/Feed Characteristic/Feed Composition/Feed Ingredient/Other Ingredients/Bicarbonate of Soda</v>
      </c>
      <c r="B1670" s="207" t="s">
        <v>23273</v>
      </c>
      <c r="C1670" s="207" t="s">
        <v>17896</v>
      </c>
      <c r="D1670" s="207" t="s">
        <v>17898</v>
      </c>
      <c r="E1670" s="207" t="s">
        <v>17908</v>
      </c>
      <c r="F1670" s="207" t="s">
        <v>18308</v>
      </c>
      <c r="G1670" s="207" t="s">
        <v>18309</v>
      </c>
      <c r="H1670" s="207" t="s">
        <v>23270</v>
      </c>
      <c r="I1670" s="207" t="s">
        <v>23274</v>
      </c>
      <c r="J1670" s="207" t="s">
        <v>8288</v>
      </c>
      <c r="K1670" s="207"/>
      <c r="L1670" s="207"/>
      <c r="M1670" t="str" cm="1">
        <f t="array" ref="M1670">LOOKUP(2,1/(C1670:L1670&lt;&gt;""),C1670:L1670)</f>
        <v>Bicarbonate of Soda</v>
      </c>
      <c r="N1670" s="207" t="s">
        <v>23275</v>
      </c>
      <c r="O1670" s="207" t="s">
        <v>8288</v>
      </c>
      <c r="P1670" s="207" t="s">
        <v>8288</v>
      </c>
      <c r="Q1670" s="207" t="s">
        <v>8288</v>
      </c>
      <c r="R1670" s="207" t="s">
        <v>8288</v>
      </c>
      <c r="S1670" s="207"/>
      <c r="T1670" s="207" t="s">
        <v>8288</v>
      </c>
      <c r="U1670" s="207"/>
      <c r="V1670" s="209" t="s">
        <v>8288</v>
      </c>
      <c r="W1670" s="207" t="s">
        <v>8288</v>
      </c>
      <c r="X1670" s="207" t="s">
        <v>8288</v>
      </c>
      <c r="Y1670" s="207" t="s">
        <v>8288</v>
      </c>
      <c r="Z1670" s="207" t="s">
        <v>8288</v>
      </c>
      <c r="AA1670" s="209" t="s">
        <v>8288</v>
      </c>
      <c r="AB1670" s="209" t="s">
        <v>4169</v>
      </c>
      <c r="AC1670" s="210" t="s">
        <v>4169</v>
      </c>
      <c r="AD1670" s="210" t="s">
        <v>4169</v>
      </c>
      <c r="AE1670" s="210"/>
      <c r="AF1670" s="210"/>
      <c r="AG1670" t="str">
        <f>IFERROR(IF(COUNTIF(C1670:L1670,"Feed Ingredient")&gt;0,INDEX(ani_diet!T:T,MATCH(M1670,ani_diet!D:D,0)),""),"")</f>
        <v/>
      </c>
      <c r="AH1670" s="60" t="str">
        <f>IF(IFERROR(IF(MATCH("Feed Ingredient", AOM[[#This Row],[L1]:[L10]],0)&gt;0, TRUE, FALSE), FALSE)=TRUE,IFERROR(VLOOKUP(M1670, ani_diet!C:C, 1, FALSE), "No Match"),FALSE)</f>
        <v>Bicarbonate of Soda</v>
      </c>
      <c r="AI1670" t="s">
        <v>3539</v>
      </c>
      <c r="AL1670" t="str">
        <f>IFERROR(IF(COUNTIF(C1670:L1670,"Feed Ingredient")&gt;0,INDEX(ani_diet!T:T,MATCH(M1670,ani_diet!D:D,0)),""),"")</f>
        <v/>
      </c>
    </row>
    <row r="1671" spans="1:38">
      <c r="A1671" t="str">
        <f>_xlfn.TEXTJOIN("/",TRUE,AOM[[#This Row],[L1]:[L10]])</f>
        <v>Management/Livestock Management/Feed Characteristic/Feed Composition/Feed Ingredient/Other Ingredients/Binder</v>
      </c>
      <c r="B1671" s="207" t="s">
        <v>23276</v>
      </c>
      <c r="C1671" s="207" t="s">
        <v>17896</v>
      </c>
      <c r="D1671" s="207" t="s">
        <v>17898</v>
      </c>
      <c r="E1671" s="207" t="s">
        <v>17908</v>
      </c>
      <c r="F1671" s="207" t="s">
        <v>18308</v>
      </c>
      <c r="G1671" s="207" t="s">
        <v>18309</v>
      </c>
      <c r="H1671" s="207" t="s">
        <v>23270</v>
      </c>
      <c r="I1671" s="207" t="s">
        <v>8397</v>
      </c>
      <c r="J1671" s="207" t="s">
        <v>8288</v>
      </c>
      <c r="K1671" s="207" t="s">
        <v>8288</v>
      </c>
      <c r="L1671" s="207"/>
      <c r="M1671" t="str" cm="1">
        <f t="array" ref="M1671">LOOKUP(2,1/(C1671:L1671&lt;&gt;""),C1671:L1671)</f>
        <v>Binder</v>
      </c>
      <c r="N1671" s="207" t="s">
        <v>8288</v>
      </c>
      <c r="O1671" s="207" t="s">
        <v>8288</v>
      </c>
      <c r="P1671" s="207" t="s">
        <v>8288</v>
      </c>
      <c r="Q1671" s="207" t="s">
        <v>8288</v>
      </c>
      <c r="R1671" s="207" t="s">
        <v>8288</v>
      </c>
      <c r="S1671" s="207"/>
      <c r="T1671" s="207" t="s">
        <v>8288</v>
      </c>
      <c r="U1671" s="207"/>
      <c r="V1671" s="209" t="s">
        <v>8288</v>
      </c>
      <c r="W1671" s="207" t="s">
        <v>8288</v>
      </c>
      <c r="X1671" s="207" t="s">
        <v>8288</v>
      </c>
      <c r="Y1671" s="207" t="s">
        <v>8288</v>
      </c>
      <c r="Z1671" s="207" t="s">
        <v>8288</v>
      </c>
      <c r="AA1671" s="209" t="s">
        <v>8288</v>
      </c>
      <c r="AB1671" s="209" t="s">
        <v>4169</v>
      </c>
      <c r="AC1671" s="210" t="s">
        <v>4169</v>
      </c>
      <c r="AD1671" s="210" t="s">
        <v>4169</v>
      </c>
      <c r="AE1671" s="210"/>
      <c r="AF1671" s="210"/>
      <c r="AG1671" t="str">
        <f>IFERROR(IF(COUNTIF(C1671:L1671,"Feed Ingredient")&gt;0,INDEX(ani_diet!T:T,MATCH(M1671,ani_diet!D:D,0)),""),"")</f>
        <v/>
      </c>
      <c r="AH1671" s="60" t="str">
        <f>IF(IFERROR(IF(MATCH("Feed Ingredient", AOM[[#This Row],[L1]:[L10]],0)&gt;0, TRUE, FALSE), FALSE)=TRUE,IFERROR(VLOOKUP(M1671, ani_diet!C:C, 1, FALSE), "No Match"),FALSE)</f>
        <v>Binder</v>
      </c>
      <c r="AI1671" t="s">
        <v>3539</v>
      </c>
      <c r="AL1671" t="str">
        <f>IFERROR(IF(COUNTIF(C1671:L1671,"Feed Ingredient")&gt;0,INDEX(ani_diet!T:T,MATCH(M1671,ani_diet!D:D,0)),""),"")</f>
        <v/>
      </c>
    </row>
    <row r="1672" spans="1:38">
      <c r="A1672" t="str">
        <f>_xlfn.TEXTJOIN("/",TRUE,AOM[[#This Row],[L1]:[L10]])</f>
        <v xml:space="preserve">Management/Livestock Management/Feed Characteristic/Feed Composition/Feed Ingredient/Other Ingredients/Binder/Bentonite </v>
      </c>
      <c r="B1672" s="207" t="s">
        <v>23277</v>
      </c>
      <c r="C1672" s="207" t="s">
        <v>17896</v>
      </c>
      <c r="D1672" s="207" t="s">
        <v>17898</v>
      </c>
      <c r="E1672" s="207" t="s">
        <v>17908</v>
      </c>
      <c r="F1672" s="207" t="s">
        <v>18308</v>
      </c>
      <c r="G1672" s="207" t="s">
        <v>18309</v>
      </c>
      <c r="H1672" s="207" t="s">
        <v>23270</v>
      </c>
      <c r="I1672" s="207" t="s">
        <v>8397</v>
      </c>
      <c r="J1672" s="207" t="s">
        <v>23278</v>
      </c>
      <c r="K1672" s="207" t="s">
        <v>8288</v>
      </c>
      <c r="L1672" s="207"/>
      <c r="M1672" t="str" cm="1">
        <f t="array" ref="M1672">LOOKUP(2,1/(C1672:L1672&lt;&gt;""),C1672:L1672)</f>
        <v xml:space="preserve">Bentonite </v>
      </c>
      <c r="N1672" s="207" t="s">
        <v>8288</v>
      </c>
      <c r="O1672" s="207" t="s">
        <v>8288</v>
      </c>
      <c r="P1672" s="207" t="s">
        <v>8288</v>
      </c>
      <c r="Q1672" s="207" t="s">
        <v>8288</v>
      </c>
      <c r="R1672" s="207" t="s">
        <v>8288</v>
      </c>
      <c r="S1672" s="207"/>
      <c r="T1672" s="207" t="s">
        <v>8288</v>
      </c>
      <c r="U1672" s="207"/>
      <c r="V1672" s="209" t="s">
        <v>8288</v>
      </c>
      <c r="W1672" s="207" t="s">
        <v>8288</v>
      </c>
      <c r="X1672" s="207" t="s">
        <v>8288</v>
      </c>
      <c r="Y1672" s="207" t="s">
        <v>8288</v>
      </c>
      <c r="Z1672" s="207" t="s">
        <v>8288</v>
      </c>
      <c r="AA1672" s="209" t="s">
        <v>8288</v>
      </c>
      <c r="AB1672" s="209" t="s">
        <v>4169</v>
      </c>
      <c r="AC1672" s="210" t="s">
        <v>4169</v>
      </c>
      <c r="AD1672" s="210" t="s">
        <v>4169</v>
      </c>
      <c r="AE1672" s="210"/>
      <c r="AF1672" s="210"/>
      <c r="AG1672" t="str">
        <f>IFERROR(IF(COUNTIF(C1672:L1672,"Feed Ingredient")&gt;0,INDEX(ani_diet!T:T,MATCH(M1672,ani_diet!D:D,0)),""),"")</f>
        <v/>
      </c>
      <c r="AH1672" s="60" t="str">
        <f>IF(IFERROR(IF(MATCH("Feed Ingredient", AOM[[#This Row],[L1]:[L10]],0)&gt;0, TRUE, FALSE), FALSE)=TRUE,IFERROR(VLOOKUP(M1672, ani_diet!C:C, 1, FALSE), "No Match"),FALSE)</f>
        <v xml:space="preserve">Bentonite </v>
      </c>
      <c r="AI1672" t="s">
        <v>3539</v>
      </c>
      <c r="AL1672" t="str">
        <f>IFERROR(IF(COUNTIF(C1672:L1672,"Feed Ingredient")&gt;0,INDEX(ani_diet!T:T,MATCH(M1672,ani_diet!D:D,0)),""),"")</f>
        <v/>
      </c>
    </row>
    <row r="1673" spans="1:38">
      <c r="A1673" t="str">
        <f>_xlfn.TEXTJOIN("/",TRUE,AOM[[#This Row],[L1]:[L10]])</f>
        <v>Management/Livestock Management/Feed Characteristic/Feed Composition/Feed Ingredient/Other Ingredients/Binder/Carboxymethyl Cellulose</v>
      </c>
      <c r="B1673" s="207" t="s">
        <v>23279</v>
      </c>
      <c r="C1673" s="207" t="s">
        <v>17896</v>
      </c>
      <c r="D1673" s="207" t="s">
        <v>17898</v>
      </c>
      <c r="E1673" s="207" t="s">
        <v>17908</v>
      </c>
      <c r="F1673" s="207" t="s">
        <v>18308</v>
      </c>
      <c r="G1673" s="207" t="s">
        <v>18309</v>
      </c>
      <c r="H1673" s="207" t="s">
        <v>23270</v>
      </c>
      <c r="I1673" s="207" t="s">
        <v>8397</v>
      </c>
      <c r="J1673" s="207" t="s">
        <v>23280</v>
      </c>
      <c r="K1673" s="207" t="s">
        <v>8288</v>
      </c>
      <c r="L1673" s="207"/>
      <c r="M1673" t="str" cm="1">
        <f t="array" ref="M1673">LOOKUP(2,1/(C1673:L1673&lt;&gt;""),C1673:L1673)</f>
        <v>Carboxymethyl Cellulose</v>
      </c>
      <c r="N1673" s="207" t="s">
        <v>8288</v>
      </c>
      <c r="O1673" s="207" t="s">
        <v>8288</v>
      </c>
      <c r="P1673" s="207" t="s">
        <v>8288</v>
      </c>
      <c r="Q1673" s="207" t="s">
        <v>8288</v>
      </c>
      <c r="R1673" s="207" t="s">
        <v>8288</v>
      </c>
      <c r="S1673" s="207"/>
      <c r="T1673" s="207" t="s">
        <v>8288</v>
      </c>
      <c r="U1673" s="207" t="s">
        <v>23281</v>
      </c>
      <c r="V1673" s="204" t="s">
        <v>328</v>
      </c>
      <c r="W1673" s="207" t="s">
        <v>8288</v>
      </c>
      <c r="X1673" s="207" t="s">
        <v>8288</v>
      </c>
      <c r="Y1673" s="207" t="s">
        <v>8288</v>
      </c>
      <c r="Z1673" s="207" t="s">
        <v>8288</v>
      </c>
      <c r="AA1673" s="209" t="s">
        <v>328</v>
      </c>
      <c r="AB1673" s="209" t="s">
        <v>4169</v>
      </c>
      <c r="AC1673" s="210" t="s">
        <v>4169</v>
      </c>
      <c r="AD1673" s="210" t="s">
        <v>4169</v>
      </c>
      <c r="AE1673" s="210"/>
      <c r="AF1673" s="210"/>
      <c r="AG1673" t="str">
        <f>IFERROR(IF(COUNTIF(C1673:L1673,"Feed Ingredient")&gt;0,INDEX(ani_diet!T:T,MATCH(M1673,ani_diet!D:D,0)),""),"")</f>
        <v>sodium carboxymethyl cellulose</v>
      </c>
      <c r="AH1673" s="60" t="str">
        <f>IF(IFERROR(IF(MATCH("Feed Ingredient", AOM[[#This Row],[L1]:[L10]],0)&gt;0, TRUE, FALSE), FALSE)=TRUE,IFERROR(VLOOKUP(M1673, ani_diet!C:C, 1, FALSE), "No Match"),FALSE)</f>
        <v>Carboxymethyl Cellulose</v>
      </c>
      <c r="AI1673" t="s">
        <v>3539</v>
      </c>
      <c r="AL1673" t="str">
        <f>IFERROR(IF(COUNTIF(C1673:L1673,"Feed Ingredient")&gt;0,INDEX(ani_diet!T:T,MATCH(M1673,ani_diet!D:D,0)),""),"")</f>
        <v>sodium carboxymethyl cellulose</v>
      </c>
    </row>
    <row r="1674" spans="1:38">
      <c r="A1674" t="str">
        <f>_xlfn.TEXTJOIN("/",TRUE,AOM[[#This Row],[L1]:[L10]])</f>
        <v>Management/Livestock Management/Feed Characteristic/Feed Composition/Feed Ingredient/Other Ingredients/Binder/Carboxymethyl Cellulose/Carboxymethyl Cellulose Dried Ground Heated</v>
      </c>
      <c r="B1674" s="207" t="s">
        <v>23282</v>
      </c>
      <c r="C1674" s="207" t="s">
        <v>17896</v>
      </c>
      <c r="D1674" s="207" t="s">
        <v>17898</v>
      </c>
      <c r="E1674" s="207" t="s">
        <v>17908</v>
      </c>
      <c r="F1674" s="207" t="s">
        <v>18308</v>
      </c>
      <c r="G1674" s="207" t="s">
        <v>18309</v>
      </c>
      <c r="H1674" s="207" t="s">
        <v>23270</v>
      </c>
      <c r="I1674" s="207" t="s">
        <v>8397</v>
      </c>
      <c r="J1674" s="207" t="s">
        <v>23280</v>
      </c>
      <c r="K1674" s="207" t="s">
        <v>23283</v>
      </c>
      <c r="L1674" s="207"/>
      <c r="M1674" t="str" cm="1">
        <f t="array" ref="M1674">LOOKUP(2,1/(C1674:L1674&lt;&gt;""),C1674:L1674)</f>
        <v>Carboxymethyl Cellulose Dried Ground Heated</v>
      </c>
      <c r="N1674" s="207" t="s">
        <v>23284</v>
      </c>
      <c r="O1674" s="207"/>
      <c r="P1674" s="207"/>
      <c r="Q1674" s="207"/>
      <c r="R1674" s="207"/>
      <c r="S1674" s="207"/>
      <c r="T1674" s="207"/>
      <c r="U1674" s="207"/>
      <c r="V1674" s="209"/>
      <c r="W1674" s="207"/>
      <c r="X1674" s="207"/>
      <c r="Y1674" s="207"/>
      <c r="Z1674" s="207"/>
      <c r="AA1674" s="209"/>
      <c r="AB1674" s="209" t="s">
        <v>4169</v>
      </c>
      <c r="AC1674" s="210" t="s">
        <v>4169</v>
      </c>
      <c r="AD1674" s="210" t="s">
        <v>4169</v>
      </c>
      <c r="AE1674" s="210"/>
      <c r="AF1674" s="210"/>
      <c r="AG1674" t="str">
        <f>IFERROR(IF(COUNTIF(C1674:L1674,"Feed Ingredient")&gt;0,INDEX(ani_diet!T:T,MATCH(M1674,ani_diet!D:D,0)),""),"")</f>
        <v/>
      </c>
      <c r="AH1674" s="60" t="str">
        <f>IF(IFERROR(IF(MATCH("Feed Ingredient", AOM[[#This Row],[L1]:[L10]],0)&gt;0, TRUE, FALSE), FALSE)=TRUE,IFERROR(VLOOKUP(M1674, ani_diet!C:C, 1, FALSE), "No Match"),FALSE)</f>
        <v>No Match</v>
      </c>
      <c r="AI1674" t="s">
        <v>3539</v>
      </c>
      <c r="AL1674" t="str">
        <f>IFERROR(IF(COUNTIF(C1674:L1674,"Feed Ingredient")&gt;0,INDEX(ani_diet!T:T,MATCH(M1674,ani_diet!D:D,0)),""),"")</f>
        <v/>
      </c>
    </row>
    <row r="1675" spans="1:38">
      <c r="A1675" t="str">
        <f>_xlfn.TEXTJOIN("/",TRUE,AOM[[#This Row],[L1]:[L10]])</f>
        <v>Management/Livestock Management/Feed Characteristic/Feed Composition/Feed Ingredient/Other Ingredients/Binder/Cassava Binder</v>
      </c>
      <c r="B1675" s="207" t="s">
        <v>23285</v>
      </c>
      <c r="C1675" s="207" t="s">
        <v>17896</v>
      </c>
      <c r="D1675" s="207" t="s">
        <v>17898</v>
      </c>
      <c r="E1675" s="207" t="s">
        <v>17908</v>
      </c>
      <c r="F1675" s="207" t="s">
        <v>18308</v>
      </c>
      <c r="G1675" s="207" t="s">
        <v>18309</v>
      </c>
      <c r="H1675" s="207" t="s">
        <v>23270</v>
      </c>
      <c r="I1675" s="207" t="s">
        <v>8397</v>
      </c>
      <c r="J1675" s="207" t="s">
        <v>23286</v>
      </c>
      <c r="K1675" s="207"/>
      <c r="L1675" s="207"/>
      <c r="M1675" t="str" cm="1">
        <f t="array" ref="M1675">LOOKUP(2,1/(C1675:L1675&lt;&gt;""),C1675:L1675)</f>
        <v>Cassava Binder</v>
      </c>
      <c r="N1675" s="207"/>
      <c r="O1675" s="207"/>
      <c r="P1675" s="207"/>
      <c r="Q1675" s="207"/>
      <c r="R1675" s="207"/>
      <c r="S1675" s="207"/>
      <c r="T1675" s="207"/>
      <c r="U1675" s="207" t="s">
        <v>5352</v>
      </c>
      <c r="V1675" s="209" t="s">
        <v>19975</v>
      </c>
      <c r="W1675" s="207"/>
      <c r="X1675" s="207"/>
      <c r="Y1675" s="207"/>
      <c r="Z1675" s="207"/>
      <c r="AA1675" s="209" t="s">
        <v>5354</v>
      </c>
      <c r="AB1675" s="209" t="s">
        <v>4169</v>
      </c>
      <c r="AC1675" s="210" t="s">
        <v>4169</v>
      </c>
      <c r="AD1675" s="210" t="s">
        <v>4169</v>
      </c>
      <c r="AE1675" s="210"/>
      <c r="AF1675" s="210"/>
      <c r="AG1675" t="str">
        <f>IFERROR(IF(COUNTIF(C1675:L1675,"Feed Ingredient")&gt;0,INDEX(ani_diet!T:T,MATCH(M1675,ani_diet!D:D,0)),""),"")</f>
        <v>Manihot esculenta Binder</v>
      </c>
      <c r="AH1675" s="60" t="str">
        <f>IF(IFERROR(IF(MATCH("Feed Ingredient", AOM[[#This Row],[L1]:[L10]],0)&gt;0, TRUE, FALSE), FALSE)=TRUE,IFERROR(VLOOKUP(M1675, ani_diet!C:C, 1, FALSE), "No Match"),FALSE)</f>
        <v>Cassava Binder</v>
      </c>
      <c r="AI1675" t="s">
        <v>3539</v>
      </c>
      <c r="AL1675" t="str">
        <f>IFERROR(IF(COUNTIF(C1675:L1675,"Feed Ingredient")&gt;0,INDEX(ani_diet!T:T,MATCH(M1675,ani_diet!D:D,0)),""),"")</f>
        <v>Manihot esculenta Binder</v>
      </c>
    </row>
    <row r="1676" spans="1:38">
      <c r="A1676" t="str">
        <f>_xlfn.TEXTJOIN("/",TRUE,AOM[[#This Row],[L1]:[L10]])</f>
        <v>Management/Livestock Management/Feed Characteristic/Feed Composition/Feed Ingredient/Other Ingredients/Binder/Cellulose</v>
      </c>
      <c r="B1676" s="207" t="s">
        <v>23287</v>
      </c>
      <c r="C1676" s="207" t="s">
        <v>17896</v>
      </c>
      <c r="D1676" s="207" t="s">
        <v>17898</v>
      </c>
      <c r="E1676" s="207" t="s">
        <v>17908</v>
      </c>
      <c r="F1676" s="207" t="s">
        <v>18308</v>
      </c>
      <c r="G1676" s="207" t="s">
        <v>18309</v>
      </c>
      <c r="H1676" s="207" t="s">
        <v>23270</v>
      </c>
      <c r="I1676" s="207" t="s">
        <v>8397</v>
      </c>
      <c r="J1676" s="207" t="s">
        <v>23288</v>
      </c>
      <c r="K1676" s="207" t="s">
        <v>8288</v>
      </c>
      <c r="L1676" s="207"/>
      <c r="M1676" t="str" cm="1">
        <f t="array" ref="M1676">LOOKUP(2,1/(C1676:L1676&lt;&gt;""),C1676:L1676)</f>
        <v>Cellulose</v>
      </c>
      <c r="N1676" s="207" t="s">
        <v>8288</v>
      </c>
      <c r="O1676" s="207" t="s">
        <v>8288</v>
      </c>
      <c r="P1676" s="207" t="s">
        <v>8288</v>
      </c>
      <c r="Q1676" s="207" t="s">
        <v>8288</v>
      </c>
      <c r="R1676" s="207" t="s">
        <v>8288</v>
      </c>
      <c r="S1676" s="207"/>
      <c r="T1676" s="207" t="s">
        <v>8288</v>
      </c>
      <c r="U1676" s="207"/>
      <c r="V1676" s="209" t="s">
        <v>8288</v>
      </c>
      <c r="W1676" s="207" t="s">
        <v>8288</v>
      </c>
      <c r="X1676" s="207" t="s">
        <v>8288</v>
      </c>
      <c r="Y1676" s="207" t="s">
        <v>8288</v>
      </c>
      <c r="Z1676" s="207" t="s">
        <v>8288</v>
      </c>
      <c r="AA1676" s="209" t="s">
        <v>8288</v>
      </c>
      <c r="AB1676" s="211" t="s">
        <v>23289</v>
      </c>
      <c r="AC1676" s="210" t="s">
        <v>4169</v>
      </c>
      <c r="AD1676" s="210" t="s">
        <v>4169</v>
      </c>
      <c r="AE1676" s="210"/>
      <c r="AF1676" s="210"/>
      <c r="AG1676" t="str">
        <f>IFERROR(IF(COUNTIF(C1676:L1676,"Feed Ingredient")&gt;0,INDEX(ani_diet!T:T,MATCH(M1676,ani_diet!D:D,0)),""),"")</f>
        <v/>
      </c>
      <c r="AH1676" s="60" t="str">
        <f>IF(IFERROR(IF(MATCH("Feed Ingredient", AOM[[#This Row],[L1]:[L10]],0)&gt;0, TRUE, FALSE), FALSE)=TRUE,IFERROR(VLOOKUP(M1676, ani_diet!C:C, 1, FALSE), "No Match"),FALSE)</f>
        <v>Cellulose</v>
      </c>
      <c r="AI1676" t="s">
        <v>3539</v>
      </c>
      <c r="AL1676" t="str">
        <f>IFERROR(IF(COUNTIF(C1676:L1676,"Feed Ingredient")&gt;0,INDEX(ani_diet!T:T,MATCH(M1676,ani_diet!D:D,0)),""),"")</f>
        <v/>
      </c>
    </row>
    <row r="1677" spans="1:38">
      <c r="A1677" t="str">
        <f>_xlfn.TEXTJOIN("/",TRUE,AOM[[#This Row],[L1]:[L10]])</f>
        <v>Management/Livestock Management/Feed Characteristic/Feed Composition/Feed Ingredient/Other Ingredients/Binder/Cellulose/Cellulose Dried Ground Heated</v>
      </c>
      <c r="B1677" s="207" t="s">
        <v>23290</v>
      </c>
      <c r="C1677" s="207" t="s">
        <v>17896</v>
      </c>
      <c r="D1677" s="207" t="s">
        <v>17898</v>
      </c>
      <c r="E1677" s="207" t="s">
        <v>17908</v>
      </c>
      <c r="F1677" s="207" t="s">
        <v>18308</v>
      </c>
      <c r="G1677" s="207" t="s">
        <v>18309</v>
      </c>
      <c r="H1677" s="207" t="s">
        <v>23270</v>
      </c>
      <c r="I1677" s="207" t="s">
        <v>8397</v>
      </c>
      <c r="J1677" s="207" t="s">
        <v>23288</v>
      </c>
      <c r="K1677" s="207" t="s">
        <v>23291</v>
      </c>
      <c r="L1677" s="207"/>
      <c r="M1677" t="str" cm="1">
        <f t="array" ref="M1677">LOOKUP(2,1/(C1677:L1677&lt;&gt;""),C1677:L1677)</f>
        <v>Cellulose Dried Ground Heated</v>
      </c>
      <c r="N1677" s="207" t="s">
        <v>23292</v>
      </c>
      <c r="O1677" s="207" t="s">
        <v>8288</v>
      </c>
      <c r="P1677" s="207" t="s">
        <v>8288</v>
      </c>
      <c r="Q1677" s="207" t="s">
        <v>8288</v>
      </c>
      <c r="R1677" s="207" t="s">
        <v>8288</v>
      </c>
      <c r="S1677" s="207"/>
      <c r="T1677" s="207" t="s">
        <v>8288</v>
      </c>
      <c r="U1677" s="207"/>
      <c r="V1677" s="209" t="s">
        <v>8288</v>
      </c>
      <c r="W1677" s="207" t="s">
        <v>8288</v>
      </c>
      <c r="X1677" s="207" t="s">
        <v>8288</v>
      </c>
      <c r="Y1677" s="207" t="s">
        <v>8288</v>
      </c>
      <c r="Z1677" s="207" t="s">
        <v>8288</v>
      </c>
      <c r="AA1677" s="209" t="s">
        <v>8288</v>
      </c>
      <c r="AB1677" s="209" t="s">
        <v>4169</v>
      </c>
      <c r="AC1677" s="210" t="s">
        <v>4169</v>
      </c>
      <c r="AD1677" s="210" t="s">
        <v>4169</v>
      </c>
      <c r="AE1677" s="210"/>
      <c r="AF1677" s="210"/>
      <c r="AG1677" t="str">
        <f>IFERROR(IF(COUNTIF(C1677:L1677,"Feed Ingredient")&gt;0,INDEX(ani_diet!T:T,MATCH(M1677,ani_diet!D:D,0)),""),"")</f>
        <v/>
      </c>
      <c r="AH1677" s="60" t="str">
        <f>IF(IFERROR(IF(MATCH("Feed Ingredient", AOM[[#This Row],[L1]:[L10]],0)&gt;0, TRUE, FALSE), FALSE)=TRUE,IFERROR(VLOOKUP(M1677, ani_diet!C:C, 1, FALSE), "No Match"),FALSE)</f>
        <v>No Match</v>
      </c>
      <c r="AI1677" t="s">
        <v>3539</v>
      </c>
      <c r="AL1677" t="str">
        <f>IFERROR(IF(COUNTIF(C1677:L1677,"Feed Ingredient")&gt;0,INDEX(ani_diet!T:T,MATCH(M1677,ani_diet!D:D,0)),""),"")</f>
        <v/>
      </c>
    </row>
    <row r="1678" spans="1:38">
      <c r="A1678" t="str">
        <f>_xlfn.TEXTJOIN("/",TRUE,AOM[[#This Row],[L1]:[L10]])</f>
        <v>Management/Livestock Management/Feed Characteristic/Feed Composition/Feed Ingredient/Other Ingredients/Binder/Cellulose/Cellulose Ground</v>
      </c>
      <c r="B1678" s="207" t="s">
        <v>23293</v>
      </c>
      <c r="C1678" s="207" t="s">
        <v>17896</v>
      </c>
      <c r="D1678" s="207" t="s">
        <v>17898</v>
      </c>
      <c r="E1678" s="207" t="s">
        <v>17908</v>
      </c>
      <c r="F1678" s="207" t="s">
        <v>18308</v>
      </c>
      <c r="G1678" s="207" t="s">
        <v>18309</v>
      </c>
      <c r="H1678" s="207" t="s">
        <v>23270</v>
      </c>
      <c r="I1678" s="207" t="s">
        <v>8397</v>
      </c>
      <c r="J1678" s="207" t="s">
        <v>23288</v>
      </c>
      <c r="K1678" s="207" t="s">
        <v>23294</v>
      </c>
      <c r="L1678" s="207"/>
      <c r="M1678" t="str" cm="1">
        <f t="array" ref="M1678">LOOKUP(2,1/(C1678:L1678&lt;&gt;""),C1678:L1678)</f>
        <v>Cellulose Ground</v>
      </c>
      <c r="N1678" s="207" t="s">
        <v>23295</v>
      </c>
      <c r="O1678" s="207" t="s">
        <v>8288</v>
      </c>
      <c r="P1678" s="207" t="s">
        <v>8288</v>
      </c>
      <c r="Q1678" s="207" t="s">
        <v>8288</v>
      </c>
      <c r="R1678" s="207" t="s">
        <v>8288</v>
      </c>
      <c r="S1678" s="207"/>
      <c r="T1678" s="207" t="s">
        <v>8288</v>
      </c>
      <c r="U1678" s="207"/>
      <c r="V1678" s="209" t="s">
        <v>8288</v>
      </c>
      <c r="W1678" s="207" t="s">
        <v>8288</v>
      </c>
      <c r="X1678" s="207" t="s">
        <v>8288</v>
      </c>
      <c r="Y1678" s="207" t="s">
        <v>8288</v>
      </c>
      <c r="Z1678" s="207" t="s">
        <v>8288</v>
      </c>
      <c r="AA1678" s="209" t="s">
        <v>8288</v>
      </c>
      <c r="AB1678" s="209" t="s">
        <v>4169</v>
      </c>
      <c r="AC1678" s="210" t="s">
        <v>4169</v>
      </c>
      <c r="AD1678" s="210" t="s">
        <v>4169</v>
      </c>
      <c r="AE1678" s="210"/>
      <c r="AF1678" s="210"/>
      <c r="AG1678" t="str">
        <f>IFERROR(IF(COUNTIF(C1678:L1678,"Feed Ingredient")&gt;0,INDEX(ani_diet!T:T,MATCH(M1678,ani_diet!D:D,0)),""),"")</f>
        <v/>
      </c>
      <c r="AH1678" s="60" t="str">
        <f>IF(IFERROR(IF(MATCH("Feed Ingredient", AOM[[#This Row],[L1]:[L10]],0)&gt;0, TRUE, FALSE), FALSE)=TRUE,IFERROR(VLOOKUP(M1678, ani_diet!C:C, 1, FALSE), "No Match"),FALSE)</f>
        <v>No Match</v>
      </c>
      <c r="AI1678" t="s">
        <v>3539</v>
      </c>
      <c r="AL1678" t="str">
        <f>IFERROR(IF(COUNTIF(C1678:L1678,"Feed Ingredient")&gt;0,INDEX(ani_diet!T:T,MATCH(M1678,ani_diet!D:D,0)),""),"")</f>
        <v/>
      </c>
    </row>
    <row r="1679" spans="1:38">
      <c r="A1679" t="str">
        <f>_xlfn.TEXTJOIN("/",TRUE,AOM[[#This Row],[L1]:[L10]])</f>
        <v>Management/Livestock Management/Feed Characteristic/Feed Composition/Feed Ingredient/Other Ingredients/Binder/Cement</v>
      </c>
      <c r="B1679" s="207" t="s">
        <v>23296</v>
      </c>
      <c r="C1679" s="207" t="s">
        <v>17896</v>
      </c>
      <c r="D1679" s="207" t="s">
        <v>17898</v>
      </c>
      <c r="E1679" s="207" t="s">
        <v>17908</v>
      </c>
      <c r="F1679" s="207" t="s">
        <v>18308</v>
      </c>
      <c r="G1679" s="207" t="s">
        <v>18309</v>
      </c>
      <c r="H1679" s="207" t="s">
        <v>23270</v>
      </c>
      <c r="I1679" s="207" t="s">
        <v>8397</v>
      </c>
      <c r="J1679" s="207" t="s">
        <v>23297</v>
      </c>
      <c r="K1679" s="207" t="s">
        <v>8288</v>
      </c>
      <c r="L1679" s="207"/>
      <c r="M1679" t="str" cm="1">
        <f t="array" ref="M1679">LOOKUP(2,1/(C1679:L1679&lt;&gt;""),C1679:L1679)</f>
        <v>Cement</v>
      </c>
      <c r="N1679" s="207" t="s">
        <v>8288</v>
      </c>
      <c r="O1679" s="207" t="s">
        <v>8288</v>
      </c>
      <c r="P1679" s="207" t="s">
        <v>8288</v>
      </c>
      <c r="Q1679" s="207" t="s">
        <v>8288</v>
      </c>
      <c r="R1679" s="207" t="s">
        <v>8288</v>
      </c>
      <c r="S1679" s="207"/>
      <c r="T1679" s="207" t="s">
        <v>8288</v>
      </c>
      <c r="U1679" s="207"/>
      <c r="V1679" s="209" t="s">
        <v>8288</v>
      </c>
      <c r="W1679" s="207" t="s">
        <v>8288</v>
      </c>
      <c r="X1679" s="207" t="s">
        <v>8288</v>
      </c>
      <c r="Y1679" s="207" t="s">
        <v>8288</v>
      </c>
      <c r="Z1679" s="207" t="s">
        <v>8288</v>
      </c>
      <c r="AA1679" s="209" t="s">
        <v>8288</v>
      </c>
      <c r="AB1679" s="209" t="s">
        <v>4169</v>
      </c>
      <c r="AC1679" s="210">
        <v>375</v>
      </c>
      <c r="AD1679" s="210" t="s">
        <v>4169</v>
      </c>
      <c r="AE1679" s="210" t="s">
        <v>23298</v>
      </c>
      <c r="AF1679" s="210"/>
      <c r="AG1679" t="str">
        <f>IFERROR(IF(COUNTIF(C1679:L1679,"Feed Ingredient")&gt;0,INDEX(ani_diet!T:T,MATCH(M1679,ani_diet!D:D,0)),""),"")</f>
        <v/>
      </c>
      <c r="AH1679" s="60" t="str">
        <f>IF(IFERROR(IF(MATCH("Feed Ingredient", AOM[[#This Row],[L1]:[L10]],0)&gt;0, TRUE, FALSE), FALSE)=TRUE,IFERROR(VLOOKUP(M1679, ani_diet!C:C, 1, FALSE), "No Match"),FALSE)</f>
        <v>Cement</v>
      </c>
      <c r="AI1679" t="s">
        <v>3539</v>
      </c>
      <c r="AL1679" t="str">
        <f>IFERROR(IF(COUNTIF(C1679:L1679,"Feed Ingredient")&gt;0,INDEX(ani_diet!T:T,MATCH(M1679,ani_diet!D:D,0)),""),"")</f>
        <v/>
      </c>
    </row>
    <row r="1680" spans="1:38">
      <c r="A1680" t="str">
        <f>_xlfn.TEXTJOIN("/",TRUE,AOM[[#This Row],[L1]:[L10]])</f>
        <v>Management/Livestock Management/Feed Characteristic/Feed Composition/Feed Ingredient/Other Ingredients/Binder/ChemBind</v>
      </c>
      <c r="B1680" s="207" t="s">
        <v>23299</v>
      </c>
      <c r="C1680" s="207" t="s">
        <v>17896</v>
      </c>
      <c r="D1680" s="207" t="s">
        <v>17898</v>
      </c>
      <c r="E1680" s="207" t="s">
        <v>17908</v>
      </c>
      <c r="F1680" s="207" t="s">
        <v>18308</v>
      </c>
      <c r="G1680" s="207" t="s">
        <v>18309</v>
      </c>
      <c r="H1680" s="207" t="s">
        <v>23270</v>
      </c>
      <c r="I1680" s="207" t="s">
        <v>8397</v>
      </c>
      <c r="J1680" s="207" t="s">
        <v>23300</v>
      </c>
      <c r="K1680" s="207" t="s">
        <v>8288</v>
      </c>
      <c r="L1680" s="207"/>
      <c r="M1680" t="str" cm="1">
        <f t="array" ref="M1680">LOOKUP(2,1/(C1680:L1680&lt;&gt;""),C1680:L1680)</f>
        <v>ChemBind</v>
      </c>
      <c r="N1680" s="207" t="s">
        <v>8288</v>
      </c>
      <c r="O1680" s="207" t="s">
        <v>8288</v>
      </c>
      <c r="P1680" s="207" t="s">
        <v>8288</v>
      </c>
      <c r="Q1680" s="207" t="s">
        <v>8288</v>
      </c>
      <c r="R1680" s="207" t="s">
        <v>8288</v>
      </c>
      <c r="S1680" s="207"/>
      <c r="T1680" s="207" t="s">
        <v>8288</v>
      </c>
      <c r="U1680" s="207"/>
      <c r="V1680" s="209" t="s">
        <v>8288</v>
      </c>
      <c r="W1680" s="207" t="s">
        <v>8288</v>
      </c>
      <c r="X1680" s="207" t="s">
        <v>8288</v>
      </c>
      <c r="Y1680" s="207" t="s">
        <v>8288</v>
      </c>
      <c r="Z1680" s="207" t="s">
        <v>8288</v>
      </c>
      <c r="AA1680" s="209" t="s">
        <v>8288</v>
      </c>
      <c r="AB1680" s="209" t="s">
        <v>4169</v>
      </c>
      <c r="AC1680" s="210" t="s">
        <v>4169</v>
      </c>
      <c r="AD1680" s="210" t="s">
        <v>4169</v>
      </c>
      <c r="AE1680" s="210"/>
      <c r="AF1680" s="210"/>
      <c r="AG1680" t="str">
        <f>IFERROR(IF(COUNTIF(C1680:L1680,"Feed Ingredient")&gt;0,INDEX(ani_diet!T:T,MATCH(M1680,ani_diet!D:D,0)),""),"")</f>
        <v/>
      </c>
      <c r="AH1680" s="60" t="str">
        <f>IF(IFERROR(IF(MATCH("Feed Ingredient", AOM[[#This Row],[L1]:[L10]],0)&gt;0, TRUE, FALSE), FALSE)=TRUE,IFERROR(VLOOKUP(M1680, ani_diet!C:C, 1, FALSE), "No Match"),FALSE)</f>
        <v>ChemBind</v>
      </c>
      <c r="AI1680" t="s">
        <v>3539</v>
      </c>
      <c r="AL1680" t="str">
        <f>IFERROR(IF(COUNTIF(C1680:L1680,"Feed Ingredient")&gt;0,INDEX(ani_diet!T:T,MATCH(M1680,ani_diet!D:D,0)),""),"")</f>
        <v/>
      </c>
    </row>
    <row r="1681" spans="1:38">
      <c r="A1681" t="str">
        <f>_xlfn.TEXTJOIN("/",TRUE,AOM[[#This Row],[L1]:[L10]])</f>
        <v>Management/Livestock Management/Feed Characteristic/Feed Composition/Feed Ingredient/Other Ingredients/Binder/Gelatin</v>
      </c>
      <c r="B1681" s="207" t="s">
        <v>23301</v>
      </c>
      <c r="C1681" s="207" t="s">
        <v>17896</v>
      </c>
      <c r="D1681" s="207" t="s">
        <v>17898</v>
      </c>
      <c r="E1681" s="207" t="s">
        <v>17908</v>
      </c>
      <c r="F1681" s="207" t="s">
        <v>18308</v>
      </c>
      <c r="G1681" s="207" t="s">
        <v>18309</v>
      </c>
      <c r="H1681" s="207" t="s">
        <v>23270</v>
      </c>
      <c r="I1681" s="207" t="s">
        <v>8397</v>
      </c>
      <c r="J1681" s="207" t="s">
        <v>23302</v>
      </c>
      <c r="K1681" s="207" t="s">
        <v>8288</v>
      </c>
      <c r="L1681" s="207"/>
      <c r="M1681" t="str" cm="1">
        <f t="array" ref="M1681">LOOKUP(2,1/(C1681:L1681&lt;&gt;""),C1681:L1681)</f>
        <v>Gelatin</v>
      </c>
      <c r="N1681" s="207" t="s">
        <v>8288</v>
      </c>
      <c r="O1681" s="207" t="s">
        <v>8288</v>
      </c>
      <c r="P1681" s="207" t="s">
        <v>8288</v>
      </c>
      <c r="Q1681" s="207" t="s">
        <v>8288</v>
      </c>
      <c r="R1681" s="207" t="s">
        <v>8288</v>
      </c>
      <c r="S1681" s="207"/>
      <c r="T1681" s="207" t="s">
        <v>8288</v>
      </c>
      <c r="U1681" s="207"/>
      <c r="V1681" s="209" t="s">
        <v>8288</v>
      </c>
      <c r="W1681" s="207" t="s">
        <v>8288</v>
      </c>
      <c r="X1681" s="207" t="s">
        <v>8288</v>
      </c>
      <c r="Y1681" s="207" t="s">
        <v>8288</v>
      </c>
      <c r="Z1681" s="207" t="s">
        <v>8288</v>
      </c>
      <c r="AA1681" s="209" t="s">
        <v>8288</v>
      </c>
      <c r="AB1681" s="209" t="s">
        <v>4169</v>
      </c>
      <c r="AC1681" s="210">
        <v>3542</v>
      </c>
      <c r="AD1681" s="210" t="s">
        <v>4169</v>
      </c>
      <c r="AE1681" s="210" t="s">
        <v>23303</v>
      </c>
      <c r="AF1681" s="210"/>
      <c r="AG1681" t="str">
        <f>IFERROR(IF(COUNTIF(C1681:L1681,"Feed Ingredient")&gt;0,INDEX(ani_diet!T:T,MATCH(M1681,ani_diet!D:D,0)),""),"")</f>
        <v/>
      </c>
      <c r="AH1681" s="60" t="str">
        <f>IF(IFERROR(IF(MATCH("Feed Ingredient", AOM[[#This Row],[L1]:[L10]],0)&gt;0, TRUE, FALSE), FALSE)=TRUE,IFERROR(VLOOKUP(M1681, ani_diet!C:C, 1, FALSE), "No Match"),FALSE)</f>
        <v>Gelatin</v>
      </c>
      <c r="AI1681" t="s">
        <v>3539</v>
      </c>
      <c r="AL1681" t="str">
        <f>IFERROR(IF(COUNTIF(C1681:L1681,"Feed Ingredient")&gt;0,INDEX(ani_diet!T:T,MATCH(M1681,ani_diet!D:D,0)),""),"")</f>
        <v/>
      </c>
    </row>
    <row r="1682" spans="1:38">
      <c r="A1682" t="str">
        <f>_xlfn.TEXTJOIN("/",TRUE,AOM[[#This Row],[L1]:[L10]])</f>
        <v>Management/Livestock Management/Feed Characteristic/Feed Composition/Feed Ingredient/Other Ingredients/Binder/Lignobond</v>
      </c>
      <c r="B1682" s="207" t="s">
        <v>23304</v>
      </c>
      <c r="C1682" s="207" t="s">
        <v>17896</v>
      </c>
      <c r="D1682" s="207" t="s">
        <v>17898</v>
      </c>
      <c r="E1682" s="207" t="s">
        <v>17908</v>
      </c>
      <c r="F1682" s="207" t="s">
        <v>18308</v>
      </c>
      <c r="G1682" s="207" t="s">
        <v>18309</v>
      </c>
      <c r="H1682" s="207" t="s">
        <v>23270</v>
      </c>
      <c r="I1682" s="207" t="s">
        <v>8397</v>
      </c>
      <c r="J1682" s="207" t="s">
        <v>23305</v>
      </c>
      <c r="K1682" s="207" t="s">
        <v>8288</v>
      </c>
      <c r="L1682" s="207"/>
      <c r="M1682" t="str" cm="1">
        <f t="array" ref="M1682">LOOKUP(2,1/(C1682:L1682&lt;&gt;""),C1682:L1682)</f>
        <v>Lignobond</v>
      </c>
      <c r="N1682" s="207" t="s">
        <v>8288</v>
      </c>
      <c r="O1682" s="207" t="s">
        <v>8288</v>
      </c>
      <c r="P1682" s="207" t="s">
        <v>8288</v>
      </c>
      <c r="Q1682" s="207" t="s">
        <v>8288</v>
      </c>
      <c r="R1682" s="207" t="s">
        <v>8288</v>
      </c>
      <c r="S1682" s="207"/>
      <c r="T1682" s="207" t="s">
        <v>8288</v>
      </c>
      <c r="U1682" s="207"/>
      <c r="V1682" s="209" t="s">
        <v>8288</v>
      </c>
      <c r="W1682" s="207" t="s">
        <v>8288</v>
      </c>
      <c r="X1682" s="207" t="s">
        <v>8288</v>
      </c>
      <c r="Y1682" s="207" t="s">
        <v>8288</v>
      </c>
      <c r="Z1682" s="207" t="s">
        <v>8288</v>
      </c>
      <c r="AA1682" s="209" t="s">
        <v>8288</v>
      </c>
      <c r="AB1682" s="209" t="s">
        <v>4169</v>
      </c>
      <c r="AC1682" s="210" t="s">
        <v>4169</v>
      </c>
      <c r="AD1682" s="210" t="s">
        <v>4169</v>
      </c>
      <c r="AE1682" s="210"/>
      <c r="AF1682" s="210"/>
      <c r="AG1682" t="str">
        <f>IFERROR(IF(COUNTIF(C1682:L1682,"Feed Ingredient")&gt;0,INDEX(ani_diet!T:T,MATCH(M1682,ani_diet!D:D,0)),""),"")</f>
        <v/>
      </c>
      <c r="AH1682" s="60" t="str">
        <f>IF(IFERROR(IF(MATCH("Feed Ingredient", AOM[[#This Row],[L1]:[L10]],0)&gt;0, TRUE, FALSE), FALSE)=TRUE,IFERROR(VLOOKUP(M1682, ani_diet!C:C, 1, FALSE), "No Match"),FALSE)</f>
        <v>Lignobond</v>
      </c>
      <c r="AI1682" t="s">
        <v>3539</v>
      </c>
      <c r="AL1682" t="str">
        <f>IFERROR(IF(COUNTIF(C1682:L1682,"Feed Ingredient")&gt;0,INDEX(ani_diet!T:T,MATCH(M1682,ani_diet!D:D,0)),""),"")</f>
        <v/>
      </c>
    </row>
    <row r="1683" spans="1:38">
      <c r="A1683" t="str">
        <f>_xlfn.TEXTJOIN("/",TRUE,AOM[[#This Row],[L1]:[L10]])</f>
        <v>Management/Livestock Management/Feed Characteristic/Feed Composition/Feed Ingredient/Other Ingredients/Binder/Polyethylene</v>
      </c>
      <c r="B1683" s="207" t="s">
        <v>23306</v>
      </c>
      <c r="C1683" s="207" t="s">
        <v>17896</v>
      </c>
      <c r="D1683" s="207" t="s">
        <v>17898</v>
      </c>
      <c r="E1683" s="207" t="s">
        <v>17908</v>
      </c>
      <c r="F1683" s="207" t="s">
        <v>18308</v>
      </c>
      <c r="G1683" s="207" t="s">
        <v>18309</v>
      </c>
      <c r="H1683" s="207" t="s">
        <v>23270</v>
      </c>
      <c r="I1683" s="207" t="s">
        <v>8397</v>
      </c>
      <c r="J1683" s="207" t="s">
        <v>23307</v>
      </c>
      <c r="K1683" s="207" t="s">
        <v>8288</v>
      </c>
      <c r="L1683" s="207"/>
      <c r="M1683" t="str" cm="1">
        <f t="array" ref="M1683">LOOKUP(2,1/(C1683:L1683&lt;&gt;""),C1683:L1683)</f>
        <v>Polyethylene</v>
      </c>
      <c r="N1683" s="207" t="s">
        <v>8288</v>
      </c>
      <c r="O1683" s="207" t="s">
        <v>8288</v>
      </c>
      <c r="P1683" s="207" t="s">
        <v>8288</v>
      </c>
      <c r="Q1683" s="207" t="s">
        <v>8288</v>
      </c>
      <c r="R1683" s="207" t="s">
        <v>8288</v>
      </c>
      <c r="S1683" s="207"/>
      <c r="T1683" s="207" t="s">
        <v>8288</v>
      </c>
      <c r="U1683" s="207"/>
      <c r="V1683" s="209" t="s">
        <v>8288</v>
      </c>
      <c r="W1683" s="207" t="s">
        <v>8288</v>
      </c>
      <c r="X1683" s="207" t="s">
        <v>8288</v>
      </c>
      <c r="Y1683" s="207" t="s">
        <v>8288</v>
      </c>
      <c r="Z1683" s="207" t="s">
        <v>8288</v>
      </c>
      <c r="AA1683" s="209" t="s">
        <v>8288</v>
      </c>
      <c r="AB1683" s="209" t="s">
        <v>4169</v>
      </c>
      <c r="AC1683" s="210" t="s">
        <v>4169</v>
      </c>
      <c r="AD1683" s="210" t="s">
        <v>4169</v>
      </c>
      <c r="AE1683" s="210"/>
      <c r="AF1683" s="210"/>
      <c r="AG1683" t="str">
        <f>IFERROR(IF(COUNTIF(C1683:L1683,"Feed Ingredient")&gt;0,INDEX(ani_diet!T:T,MATCH(M1683,ani_diet!D:D,0)),""),"")</f>
        <v/>
      </c>
      <c r="AH1683" s="60" t="str">
        <f>IF(IFERROR(IF(MATCH("Feed Ingredient", AOM[[#This Row],[L1]:[L10]],0)&gt;0, TRUE, FALSE), FALSE)=TRUE,IFERROR(VLOOKUP(M1683, ani_diet!C:C, 1, FALSE), "No Match"),FALSE)</f>
        <v>Polyethylene</v>
      </c>
      <c r="AI1683" t="s">
        <v>3539</v>
      </c>
      <c r="AL1683" t="str">
        <f>IFERROR(IF(COUNTIF(C1683:L1683,"Feed Ingredient")&gt;0,INDEX(ani_diet!T:T,MATCH(M1683,ani_diet!D:D,0)),""),"")</f>
        <v/>
      </c>
    </row>
    <row r="1684" spans="1:38">
      <c r="A1684" t="str">
        <f>_xlfn.TEXTJOIN("/",TRUE,AOM[[#This Row],[L1]:[L10]])</f>
        <v xml:space="preserve">Management/Livestock Management/Feed Characteristic/Feed Composition/Feed Ingredient/Other Ingredients/Binder/Polyethylene glycol </v>
      </c>
      <c r="B1684" s="207" t="s">
        <v>23308</v>
      </c>
      <c r="C1684" s="207" t="s">
        <v>17896</v>
      </c>
      <c r="D1684" s="207" t="s">
        <v>17898</v>
      </c>
      <c r="E1684" s="207" t="s">
        <v>17908</v>
      </c>
      <c r="F1684" s="207" t="s">
        <v>18308</v>
      </c>
      <c r="G1684" s="207" t="s">
        <v>18309</v>
      </c>
      <c r="H1684" s="207" t="s">
        <v>23270</v>
      </c>
      <c r="I1684" s="207" t="s">
        <v>8397</v>
      </c>
      <c r="J1684" s="207" t="s">
        <v>23309</v>
      </c>
      <c r="K1684" s="207" t="s">
        <v>8288</v>
      </c>
      <c r="L1684" s="207"/>
      <c r="M1684" t="str" cm="1">
        <f t="array" ref="M1684">LOOKUP(2,1/(C1684:L1684&lt;&gt;""),C1684:L1684)</f>
        <v xml:space="preserve">Polyethylene glycol </v>
      </c>
      <c r="N1684" s="207" t="s">
        <v>8288</v>
      </c>
      <c r="O1684" s="207" t="s">
        <v>8288</v>
      </c>
      <c r="P1684" s="207" t="s">
        <v>8288</v>
      </c>
      <c r="Q1684" s="207" t="s">
        <v>8288</v>
      </c>
      <c r="R1684" s="207" t="s">
        <v>8288</v>
      </c>
      <c r="S1684" s="207"/>
      <c r="T1684" s="207" t="s">
        <v>8288</v>
      </c>
      <c r="U1684" s="207"/>
      <c r="V1684" s="209" t="s">
        <v>8288</v>
      </c>
      <c r="W1684" s="207" t="s">
        <v>8288</v>
      </c>
      <c r="X1684" s="207" t="s">
        <v>8288</v>
      </c>
      <c r="Y1684" s="207" t="s">
        <v>8288</v>
      </c>
      <c r="Z1684" s="207" t="s">
        <v>8288</v>
      </c>
      <c r="AA1684" s="209" t="s">
        <v>8288</v>
      </c>
      <c r="AB1684" s="209" t="s">
        <v>4169</v>
      </c>
      <c r="AC1684" s="210" t="s">
        <v>4169</v>
      </c>
      <c r="AD1684" s="210" t="s">
        <v>4169</v>
      </c>
      <c r="AE1684" s="210"/>
      <c r="AF1684" s="210"/>
      <c r="AG1684" t="str">
        <f>IFERROR(IF(COUNTIF(C1684:L1684,"Feed Ingredient")&gt;0,INDEX(ani_diet!T:T,MATCH(M1684,ani_diet!D:D,0)),""),"")</f>
        <v/>
      </c>
      <c r="AH1684" s="60" t="str">
        <f>IF(IFERROR(IF(MATCH("Feed Ingredient", AOM[[#This Row],[L1]:[L10]],0)&gt;0, TRUE, FALSE), FALSE)=TRUE,IFERROR(VLOOKUP(M1684, ani_diet!C:C, 1, FALSE), "No Match"),FALSE)</f>
        <v xml:space="preserve">Polyethylene glycol </v>
      </c>
      <c r="AI1684" t="s">
        <v>3539</v>
      </c>
      <c r="AL1684" t="str">
        <f>IFERROR(IF(COUNTIF(C1684:L1684,"Feed Ingredient")&gt;0,INDEX(ani_diet!T:T,MATCH(M1684,ani_diet!D:D,0)),""),"")</f>
        <v/>
      </c>
    </row>
    <row r="1685" spans="1:38">
      <c r="A1685" t="str">
        <f>_xlfn.TEXTJOIN("/",TRUE,AOM[[#This Row],[L1]:[L10]])</f>
        <v>Management/Livestock Management/Feed Characteristic/Feed Composition/Feed Ingredient/Other Ingredients/Binder/Trimethyl Cellulose</v>
      </c>
      <c r="B1685" s="207" t="s">
        <v>23310</v>
      </c>
      <c r="C1685" s="207" t="s">
        <v>17896</v>
      </c>
      <c r="D1685" s="207" t="s">
        <v>17898</v>
      </c>
      <c r="E1685" s="207" t="s">
        <v>17908</v>
      </c>
      <c r="F1685" s="207" t="s">
        <v>18308</v>
      </c>
      <c r="G1685" s="207" t="s">
        <v>18309</v>
      </c>
      <c r="H1685" s="207" t="s">
        <v>23270</v>
      </c>
      <c r="I1685" s="207" t="s">
        <v>8397</v>
      </c>
      <c r="J1685" s="207" t="s">
        <v>23311</v>
      </c>
      <c r="K1685" s="207" t="s">
        <v>8288</v>
      </c>
      <c r="L1685" s="207"/>
      <c r="M1685" t="str" cm="1">
        <f t="array" ref="M1685">LOOKUP(2,1/(C1685:L1685&lt;&gt;""),C1685:L1685)</f>
        <v>Trimethyl Cellulose</v>
      </c>
      <c r="N1685" s="207" t="s">
        <v>8288</v>
      </c>
      <c r="O1685" s="207" t="s">
        <v>8288</v>
      </c>
      <c r="P1685" s="207" t="s">
        <v>8288</v>
      </c>
      <c r="Q1685" s="207" t="s">
        <v>8288</v>
      </c>
      <c r="R1685" s="207" t="s">
        <v>8288</v>
      </c>
      <c r="S1685" s="207"/>
      <c r="T1685" s="207" t="s">
        <v>8288</v>
      </c>
      <c r="U1685" s="207"/>
      <c r="V1685" s="209" t="s">
        <v>8288</v>
      </c>
      <c r="W1685" s="207" t="s">
        <v>8288</v>
      </c>
      <c r="X1685" s="207" t="s">
        <v>8288</v>
      </c>
      <c r="Y1685" s="207" t="s">
        <v>8288</v>
      </c>
      <c r="Z1685" s="207" t="s">
        <v>8288</v>
      </c>
      <c r="AA1685" s="209" t="s">
        <v>8288</v>
      </c>
      <c r="AB1685" s="209" t="s">
        <v>4169</v>
      </c>
      <c r="AC1685" s="210" t="s">
        <v>4169</v>
      </c>
      <c r="AD1685" s="210" t="s">
        <v>4169</v>
      </c>
      <c r="AE1685" s="210"/>
      <c r="AF1685" s="210"/>
      <c r="AG1685" t="str">
        <f>IFERROR(IF(COUNTIF(C1685:L1685,"Feed Ingredient")&gt;0,INDEX(ani_diet!T:T,MATCH(M1685,ani_diet!D:D,0)),""),"")</f>
        <v>Trifolium repens</v>
      </c>
      <c r="AH1685" s="60" t="str">
        <f>IF(IFERROR(IF(MATCH("Feed Ingredient", AOM[[#This Row],[L1]:[L10]],0)&gt;0, TRUE, FALSE), FALSE)=TRUE,IFERROR(VLOOKUP(M1685, ani_diet!C:C, 1, FALSE), "No Match"),FALSE)</f>
        <v>Trimethyl Cellulose</v>
      </c>
      <c r="AI1685" t="s">
        <v>3539</v>
      </c>
      <c r="AL1685" t="str">
        <f>IFERROR(IF(COUNTIF(C1685:L1685,"Feed Ingredient")&gt;0,INDEX(ani_diet!T:T,MATCH(M1685,ani_diet!D:D,0)),""),"")</f>
        <v>Trifolium repens</v>
      </c>
    </row>
    <row r="1686" spans="1:38">
      <c r="A1686" t="str">
        <f>_xlfn.TEXTJOIN("/",TRUE,AOM[[#This Row],[L1]:[L10]])</f>
        <v>Management/Livestock Management/Feed Characteristic/Feed Composition/Feed Ingredient/Other Ingredients/Digestibility Marker</v>
      </c>
      <c r="B1686" s="207" t="s">
        <v>23312</v>
      </c>
      <c r="C1686" s="207" t="s">
        <v>17896</v>
      </c>
      <c r="D1686" s="207" t="s">
        <v>17898</v>
      </c>
      <c r="E1686" s="207" t="s">
        <v>17908</v>
      </c>
      <c r="F1686" s="207" t="s">
        <v>18308</v>
      </c>
      <c r="G1686" s="207" t="s">
        <v>18309</v>
      </c>
      <c r="H1686" s="207" t="s">
        <v>23270</v>
      </c>
      <c r="I1686" s="207" t="s">
        <v>23313</v>
      </c>
      <c r="J1686" s="207" t="s">
        <v>8288</v>
      </c>
      <c r="K1686" s="207" t="s">
        <v>8288</v>
      </c>
      <c r="L1686" s="207"/>
      <c r="M1686" t="str" cm="1">
        <f t="array" ref="M1686">LOOKUP(2,1/(C1686:L1686&lt;&gt;""),C1686:L1686)</f>
        <v>Digestibility Marker</v>
      </c>
      <c r="N1686" s="207" t="s">
        <v>8288</v>
      </c>
      <c r="O1686" s="207" t="s">
        <v>8288</v>
      </c>
      <c r="P1686" s="207" t="s">
        <v>8288</v>
      </c>
      <c r="Q1686" s="207" t="s">
        <v>8288</v>
      </c>
      <c r="R1686" s="207" t="s">
        <v>8288</v>
      </c>
      <c r="S1686" s="207"/>
      <c r="T1686" s="207" t="s">
        <v>8288</v>
      </c>
      <c r="U1686" s="207"/>
      <c r="V1686" s="209" t="s">
        <v>8288</v>
      </c>
      <c r="W1686" s="207" t="s">
        <v>8288</v>
      </c>
      <c r="X1686" s="207" t="s">
        <v>8288</v>
      </c>
      <c r="Y1686" s="207" t="s">
        <v>8288</v>
      </c>
      <c r="Z1686" s="207" t="s">
        <v>8288</v>
      </c>
      <c r="AA1686" s="209" t="s">
        <v>8288</v>
      </c>
      <c r="AB1686" s="209" t="s">
        <v>4169</v>
      </c>
      <c r="AC1686" s="210" t="s">
        <v>4169</v>
      </c>
      <c r="AD1686" s="210" t="s">
        <v>4169</v>
      </c>
      <c r="AE1686" s="210"/>
      <c r="AF1686" s="210"/>
      <c r="AG1686" t="str">
        <f>IFERROR(IF(COUNTIF(C1686:L1686,"Feed Ingredient")&gt;0,INDEX(ani_diet!T:T,MATCH(M1686,ani_diet!D:D,0)),""),"")</f>
        <v/>
      </c>
      <c r="AH1686" s="60" t="str">
        <f>IF(IFERROR(IF(MATCH("Feed Ingredient", AOM[[#This Row],[L1]:[L10]],0)&gt;0, TRUE, FALSE), FALSE)=TRUE,IFERROR(VLOOKUP(M1686, ani_diet!C:C, 1, FALSE), "No Match"),FALSE)</f>
        <v>No Match</v>
      </c>
      <c r="AI1686" t="s">
        <v>3539</v>
      </c>
      <c r="AL1686" t="str">
        <f>IFERROR(IF(COUNTIF(C1686:L1686,"Feed Ingredient")&gt;0,INDEX(ani_diet!T:T,MATCH(M1686,ani_diet!D:D,0)),""),"")</f>
        <v/>
      </c>
    </row>
    <row r="1687" spans="1:38">
      <c r="A1687" t="str">
        <f>_xlfn.TEXTJOIN("/",TRUE,AOM[[#This Row],[L1]:[L10]])</f>
        <v>Management/Livestock Management/Feed Characteristic/Feed Composition/Feed Ingredient/Other Ingredients/Digestibility Marker/Chromium Oxide</v>
      </c>
      <c r="B1687" s="207" t="s">
        <v>23314</v>
      </c>
      <c r="C1687" s="207" t="s">
        <v>17896</v>
      </c>
      <c r="D1687" s="207" t="s">
        <v>17898</v>
      </c>
      <c r="E1687" s="207" t="s">
        <v>17908</v>
      </c>
      <c r="F1687" s="207" t="s">
        <v>18308</v>
      </c>
      <c r="G1687" s="207" t="s">
        <v>18309</v>
      </c>
      <c r="H1687" s="207" t="s">
        <v>23270</v>
      </c>
      <c r="I1687" s="207" t="s">
        <v>23313</v>
      </c>
      <c r="J1687" s="207" t="s">
        <v>23315</v>
      </c>
      <c r="K1687" s="207" t="s">
        <v>8288</v>
      </c>
      <c r="L1687" s="207"/>
      <c r="M1687" t="str" cm="1">
        <f t="array" ref="M1687">LOOKUP(2,1/(C1687:L1687&lt;&gt;""),C1687:L1687)</f>
        <v>Chromium Oxide</v>
      </c>
      <c r="N1687" s="207" t="s">
        <v>23316</v>
      </c>
      <c r="O1687" s="207" t="s">
        <v>8288</v>
      </c>
      <c r="P1687" s="207" t="s">
        <v>8288</v>
      </c>
      <c r="Q1687" s="207" t="s">
        <v>8288</v>
      </c>
      <c r="R1687" s="207" t="s">
        <v>8288</v>
      </c>
      <c r="S1687" s="207"/>
      <c r="T1687" s="207" t="s">
        <v>8288</v>
      </c>
      <c r="U1687" s="207"/>
      <c r="V1687" s="209" t="s">
        <v>8288</v>
      </c>
      <c r="W1687" s="207" t="s">
        <v>8288</v>
      </c>
      <c r="X1687" s="207" t="s">
        <v>8288</v>
      </c>
      <c r="Y1687" s="207" t="s">
        <v>8288</v>
      </c>
      <c r="Z1687" s="207" t="s">
        <v>8288</v>
      </c>
      <c r="AA1687" s="209" t="s">
        <v>8288</v>
      </c>
      <c r="AB1687" s="209" t="s">
        <v>4169</v>
      </c>
      <c r="AC1687" s="210">
        <v>34220</v>
      </c>
      <c r="AD1687" s="210" t="s">
        <v>4169</v>
      </c>
      <c r="AE1687" s="210" t="s">
        <v>23317</v>
      </c>
      <c r="AF1687" s="210"/>
      <c r="AG1687" t="str">
        <f>IFERROR(IF(COUNTIF(C1687:L1687,"Feed Ingredient")&gt;0,INDEX(ani_diet!T:T,MATCH(M1687,ani_diet!D:D,0)),""),"")</f>
        <v/>
      </c>
      <c r="AH1687" s="60" t="str">
        <f>IF(IFERROR(IF(MATCH("Feed Ingredient", AOM[[#This Row],[L1]:[L10]],0)&gt;0, TRUE, FALSE), FALSE)=TRUE,IFERROR(VLOOKUP(M1687, ani_diet!C:C, 1, FALSE), "No Match"),FALSE)</f>
        <v>Chromium Oxide</v>
      </c>
      <c r="AI1687" t="s">
        <v>3539</v>
      </c>
      <c r="AL1687" t="str">
        <f>IFERROR(IF(COUNTIF(C1687:L1687,"Feed Ingredient")&gt;0,INDEX(ani_diet!T:T,MATCH(M1687,ani_diet!D:D,0)),""),"")</f>
        <v/>
      </c>
    </row>
    <row r="1688" spans="1:38">
      <c r="A1688" t="str">
        <f>_xlfn.TEXTJOIN("/",TRUE,AOM[[#This Row],[L1]:[L10]])</f>
        <v>Management/Livestock Management/Feed Characteristic/Feed Composition/Feed Ingredient/Other Ingredients/Digestibility Marker/Chromium Oxide/Chromium Oxide Ground</v>
      </c>
      <c r="B1688" s="207" t="s">
        <v>23318</v>
      </c>
      <c r="C1688" s="207" t="s">
        <v>17896</v>
      </c>
      <c r="D1688" s="207" t="s">
        <v>17898</v>
      </c>
      <c r="E1688" s="207" t="s">
        <v>17908</v>
      </c>
      <c r="F1688" s="207" t="s">
        <v>18308</v>
      </c>
      <c r="G1688" s="207" t="s">
        <v>18309</v>
      </c>
      <c r="H1688" s="207" t="s">
        <v>23270</v>
      </c>
      <c r="I1688" s="207" t="s">
        <v>23313</v>
      </c>
      <c r="J1688" s="207" t="s">
        <v>23315</v>
      </c>
      <c r="K1688" s="207" t="s">
        <v>23319</v>
      </c>
      <c r="L1688" s="207"/>
      <c r="M1688" t="str" cm="1">
        <f t="array" ref="M1688">LOOKUP(2,1/(C1688:L1688&lt;&gt;""),C1688:L1688)</f>
        <v>Chromium Oxide Ground</v>
      </c>
      <c r="N1688" s="207" t="s">
        <v>23320</v>
      </c>
      <c r="O1688" s="207" t="s">
        <v>8288</v>
      </c>
      <c r="P1688" s="207" t="s">
        <v>8288</v>
      </c>
      <c r="Q1688" s="207" t="s">
        <v>8288</v>
      </c>
      <c r="R1688" s="207" t="s">
        <v>8288</v>
      </c>
      <c r="S1688" s="207"/>
      <c r="T1688" s="207" t="s">
        <v>8288</v>
      </c>
      <c r="U1688" s="207"/>
      <c r="V1688" s="209" t="s">
        <v>8288</v>
      </c>
      <c r="W1688" s="207" t="s">
        <v>8288</v>
      </c>
      <c r="X1688" s="207" t="s">
        <v>8288</v>
      </c>
      <c r="Y1688" s="207" t="s">
        <v>8288</v>
      </c>
      <c r="Z1688" s="207" t="s">
        <v>8288</v>
      </c>
      <c r="AA1688" s="209" t="s">
        <v>8288</v>
      </c>
      <c r="AB1688" s="209" t="s">
        <v>4169</v>
      </c>
      <c r="AC1688" s="210" t="s">
        <v>4169</v>
      </c>
      <c r="AD1688" s="210" t="s">
        <v>4169</v>
      </c>
      <c r="AE1688" s="210"/>
      <c r="AF1688" s="210"/>
      <c r="AG1688" t="str">
        <f>IFERROR(IF(COUNTIF(C1688:L1688,"Feed Ingredient")&gt;0,INDEX(ani_diet!T:T,MATCH(M1688,ani_diet!D:D,0)),""),"")</f>
        <v/>
      </c>
      <c r="AH1688" s="60" t="str">
        <f>IF(IFERROR(IF(MATCH("Feed Ingredient", AOM[[#This Row],[L1]:[L10]],0)&gt;0, TRUE, FALSE), FALSE)=TRUE,IFERROR(VLOOKUP(M1688, ani_diet!C:C, 1, FALSE), "No Match"),FALSE)</f>
        <v>No Match</v>
      </c>
      <c r="AI1688" t="s">
        <v>3539</v>
      </c>
      <c r="AL1688" t="str">
        <f>IFERROR(IF(COUNTIF(C1688:L1688,"Feed Ingredient")&gt;0,INDEX(ani_diet!T:T,MATCH(M1688,ani_diet!D:D,0)),""),"")</f>
        <v/>
      </c>
    </row>
    <row r="1689" spans="1:38">
      <c r="A1689" t="str">
        <f>_xlfn.TEXTJOIN("/",TRUE,AOM[[#This Row],[L1]:[L10]])</f>
        <v>Management/Livestock Management/Feed Characteristic/Feed Composition/Feed Ingredient/Other Ingredients/Food Byproducts/Food Waste/Food Waste Dried</v>
      </c>
      <c r="B1689" s="207" t="s">
        <v>23321</v>
      </c>
      <c r="C1689" s="207" t="s">
        <v>17896</v>
      </c>
      <c r="D1689" s="207" t="s">
        <v>17898</v>
      </c>
      <c r="E1689" s="207" t="s">
        <v>17908</v>
      </c>
      <c r="F1689" s="207" t="s">
        <v>18308</v>
      </c>
      <c r="G1689" s="207" t="s">
        <v>18309</v>
      </c>
      <c r="H1689" s="207" t="s">
        <v>23270</v>
      </c>
      <c r="I1689" s="207" t="s">
        <v>23322</v>
      </c>
      <c r="J1689" s="207" t="s">
        <v>23323</v>
      </c>
      <c r="K1689" s="207" t="s">
        <v>23324</v>
      </c>
      <c r="L1689" s="207"/>
      <c r="M1689" t="str" cm="1">
        <f t="array" ref="M1689">LOOKUP(2,1/(C1689:L1689&lt;&gt;""),C1689:L1689)</f>
        <v>Food Waste Dried</v>
      </c>
      <c r="N1689" s="207"/>
      <c r="O1689" s="207"/>
      <c r="P1689" s="207"/>
      <c r="Q1689" s="207"/>
      <c r="R1689" s="207"/>
      <c r="S1689" s="207"/>
      <c r="T1689" s="207"/>
      <c r="U1689" s="207"/>
      <c r="V1689" s="209"/>
      <c r="W1689" s="207"/>
      <c r="X1689" s="207"/>
      <c r="Y1689" s="207"/>
      <c r="Z1689" s="207"/>
      <c r="AA1689" s="209"/>
      <c r="AB1689" s="212" t="s">
        <v>4169</v>
      </c>
      <c r="AC1689" s="210" t="s">
        <v>23325</v>
      </c>
      <c r="AD1689" s="210" t="s">
        <v>4169</v>
      </c>
      <c r="AE1689" s="210" t="s">
        <v>23326</v>
      </c>
      <c r="AF1689" s="210"/>
      <c r="AG1689" t="str">
        <f>IFERROR(IF(COUNTIF(C1689:L1689,"Feed Ingredient")&gt;0,INDEX(ani_diet!T:T,MATCH(M1689,ani_diet!D:D,0)),""),"")</f>
        <v/>
      </c>
      <c r="AH1689" s="60" t="str">
        <f>IF(IFERROR(IF(MATCH("Feed Ingredient", AOM[[#This Row],[L1]:[L10]],0)&gt;0, TRUE, FALSE), FALSE)=TRUE,IFERROR(VLOOKUP(M1689, ani_diet!C:C, 1, FALSE), "No Match"),FALSE)</f>
        <v>No Match</v>
      </c>
      <c r="AI1689" t="s">
        <v>3539</v>
      </c>
      <c r="AL1689" t="str">
        <f>IFERROR(IF(COUNTIF(C1689:L1689,"Feed Ingredient")&gt;0,INDEX(ani_diet!T:T,MATCH(M1689,ani_diet!D:D,0)),""),"")</f>
        <v/>
      </c>
    </row>
    <row r="1690" spans="1:38">
      <c r="A1690" t="str">
        <f>_xlfn.TEXTJOIN("/",TRUE,AOM[[#This Row],[L1]:[L10]])</f>
        <v>Management/Livestock Management/Feed Characteristic/Feed Composition/Feed Ingredient/Other Ingredients/Food Byproducts/Food Waste</v>
      </c>
      <c r="B1690" s="207" t="s">
        <v>23327</v>
      </c>
      <c r="C1690" s="207" t="s">
        <v>17896</v>
      </c>
      <c r="D1690" s="207" t="s">
        <v>17898</v>
      </c>
      <c r="E1690" s="207" t="s">
        <v>17908</v>
      </c>
      <c r="F1690" s="207" t="s">
        <v>18308</v>
      </c>
      <c r="G1690" s="207" t="s">
        <v>18309</v>
      </c>
      <c r="H1690" s="207" t="s">
        <v>23270</v>
      </c>
      <c r="I1690" s="207" t="s">
        <v>23322</v>
      </c>
      <c r="J1690" s="207" t="s">
        <v>23323</v>
      </c>
      <c r="K1690" s="207"/>
      <c r="L1690" s="207"/>
      <c r="M1690" t="str" cm="1">
        <f t="array" ref="M1690">LOOKUP(2,1/(C1690:L1690&lt;&gt;""),C1690:L1690)</f>
        <v>Food Waste</v>
      </c>
      <c r="N1690" s="207" t="s">
        <v>8241</v>
      </c>
      <c r="O1690" s="207"/>
      <c r="P1690" s="207"/>
      <c r="Q1690" s="207"/>
      <c r="R1690" s="207"/>
      <c r="S1690" s="207"/>
      <c r="T1690" s="207"/>
      <c r="U1690" s="207"/>
      <c r="V1690" s="209"/>
      <c r="W1690" s="207"/>
      <c r="X1690" s="207"/>
      <c r="Y1690" s="207"/>
      <c r="Z1690" s="207"/>
      <c r="AA1690" s="209"/>
      <c r="AB1690" s="212" t="s">
        <v>23328</v>
      </c>
      <c r="AC1690" s="210" t="s">
        <v>23325</v>
      </c>
      <c r="AD1690" s="210" t="s">
        <v>4169</v>
      </c>
      <c r="AE1690" s="210" t="s">
        <v>23326</v>
      </c>
      <c r="AF1690" s="210"/>
      <c r="AG1690" t="str">
        <f>IFERROR(IF(COUNTIF(C1690:L1690,"Feed Ingredient")&gt;0,INDEX(ani_diet!T:T,MATCH(M1690,ani_diet!D:D,0)),""),"")</f>
        <v/>
      </c>
      <c r="AH1690" s="60" t="str">
        <f>IF(IFERROR(IF(MATCH("Feed Ingredient", AOM[[#This Row],[L1]:[L10]],0)&gt;0, TRUE, FALSE), FALSE)=TRUE,IFERROR(VLOOKUP(M1690, ani_diet!C:C, 1, FALSE), "No Match"),FALSE)</f>
        <v>Food Waste</v>
      </c>
      <c r="AI1690" t="s">
        <v>3539</v>
      </c>
      <c r="AL1690" t="str">
        <f>IFERROR(IF(COUNTIF(C1690:L1690,"Feed Ingredient")&gt;0,INDEX(ani_diet!T:T,MATCH(M1690,ani_diet!D:D,0)),""),"")</f>
        <v/>
      </c>
    </row>
    <row r="1691" spans="1:38">
      <c r="A1691" t="str">
        <f>_xlfn.TEXTJOIN("/",TRUE,AOM[[#This Row],[L1]:[L10]])</f>
        <v>Management/Livestock Management/Feed Characteristic/Feed Composition/Feed Ingredient/Other Ingredients/Fossil Shell/Fossil Shell Ground</v>
      </c>
      <c r="B1691" s="207" t="s">
        <v>23329</v>
      </c>
      <c r="C1691" s="207" t="s">
        <v>17896</v>
      </c>
      <c r="D1691" s="207" t="s">
        <v>17898</v>
      </c>
      <c r="E1691" s="207" t="s">
        <v>17908</v>
      </c>
      <c r="F1691" s="207" t="s">
        <v>18308</v>
      </c>
      <c r="G1691" s="207" t="s">
        <v>18309</v>
      </c>
      <c r="H1691" s="207" t="s">
        <v>23270</v>
      </c>
      <c r="I1691" s="207" t="s">
        <v>23330</v>
      </c>
      <c r="J1691" s="207" t="s">
        <v>23331</v>
      </c>
      <c r="K1691" s="207"/>
      <c r="L1691" s="207"/>
      <c r="M1691" t="str" cm="1">
        <f t="array" ref="M1691">LOOKUP(2,1/(C1691:L1691&lt;&gt;""),C1691:L1691)</f>
        <v>Fossil Shell Ground</v>
      </c>
      <c r="N1691" s="207" t="s">
        <v>23332</v>
      </c>
      <c r="O1691" s="207"/>
      <c r="P1691" s="207"/>
      <c r="Q1691" s="207"/>
      <c r="R1691" s="207"/>
      <c r="S1691" s="207"/>
      <c r="T1691" s="207"/>
      <c r="U1691" s="207"/>
      <c r="V1691" s="209"/>
      <c r="W1691" s="207"/>
      <c r="X1691" s="207"/>
      <c r="Y1691" s="207"/>
      <c r="Z1691" s="207"/>
      <c r="AA1691" s="209"/>
      <c r="AB1691" s="209" t="s">
        <v>4169</v>
      </c>
      <c r="AC1691" s="210" t="s">
        <v>4169</v>
      </c>
      <c r="AD1691" s="210" t="s">
        <v>4169</v>
      </c>
      <c r="AE1691" s="210"/>
      <c r="AF1691" s="210"/>
      <c r="AG1691" t="str">
        <f>IFERROR(IF(COUNTIF(C1691:L1691,"Feed Ingredient")&gt;0,INDEX(ani_diet!T:T,MATCH(M1691,ani_diet!D:D,0)),""),"")</f>
        <v/>
      </c>
      <c r="AH1691" s="60" t="str">
        <f>IF(IFERROR(IF(MATCH("Feed Ingredient", AOM[[#This Row],[L1]:[L10]],0)&gt;0, TRUE, FALSE), FALSE)=TRUE,IFERROR(VLOOKUP(M1691, ani_diet!C:C, 1, FALSE), "No Match"),FALSE)</f>
        <v>No Match</v>
      </c>
      <c r="AI1691" t="s">
        <v>3539</v>
      </c>
      <c r="AL1691" t="str">
        <f>IFERROR(IF(COUNTIF(C1691:L1691,"Feed Ingredient")&gt;0,INDEX(ani_diet!T:T,MATCH(M1691,ani_diet!D:D,0)),""),"")</f>
        <v/>
      </c>
    </row>
    <row r="1692" spans="1:38">
      <c r="A1692" t="str">
        <f>_xlfn.TEXTJOIN("/",TRUE,AOM[[#This Row],[L1]:[L10]])</f>
        <v>Management/Livestock Management/Feed Characteristic/Feed Composition/Feed Ingredient/Other Ingredients/Free Gossypol</v>
      </c>
      <c r="B1692" s="207" t="s">
        <v>23333</v>
      </c>
      <c r="C1692" s="207" t="s">
        <v>17896</v>
      </c>
      <c r="D1692" s="207" t="s">
        <v>17898</v>
      </c>
      <c r="E1692" s="207" t="s">
        <v>17908</v>
      </c>
      <c r="F1692" s="207" t="s">
        <v>18308</v>
      </c>
      <c r="G1692" s="207" t="s">
        <v>18309</v>
      </c>
      <c r="H1692" s="207" t="s">
        <v>23270</v>
      </c>
      <c r="I1692" s="207" t="s">
        <v>23334</v>
      </c>
      <c r="J1692" s="207" t="s">
        <v>8288</v>
      </c>
      <c r="K1692" s="207" t="s">
        <v>8288</v>
      </c>
      <c r="L1692" s="207"/>
      <c r="M1692" t="str" cm="1">
        <f t="array" ref="M1692">LOOKUP(2,1/(C1692:L1692&lt;&gt;""),C1692:L1692)</f>
        <v>Free Gossypol</v>
      </c>
      <c r="N1692" s="207" t="s">
        <v>8288</v>
      </c>
      <c r="O1692" s="207" t="s">
        <v>8288</v>
      </c>
      <c r="P1692" s="207" t="s">
        <v>8288</v>
      </c>
      <c r="Q1692" s="207" t="s">
        <v>8288</v>
      </c>
      <c r="R1692" s="207" t="s">
        <v>8288</v>
      </c>
      <c r="S1692" s="207"/>
      <c r="T1692" s="207" t="s">
        <v>8288</v>
      </c>
      <c r="U1692" s="207"/>
      <c r="V1692" s="209" t="s">
        <v>8288</v>
      </c>
      <c r="W1692" s="207" t="s">
        <v>8288</v>
      </c>
      <c r="X1692" s="207" t="s">
        <v>8288</v>
      </c>
      <c r="Y1692" s="207" t="s">
        <v>8288</v>
      </c>
      <c r="Z1692" s="207" t="s">
        <v>8288</v>
      </c>
      <c r="AA1692" s="209" t="s">
        <v>8288</v>
      </c>
      <c r="AB1692" s="209" t="s">
        <v>4169</v>
      </c>
      <c r="AC1692" s="210" t="s">
        <v>4169</v>
      </c>
      <c r="AD1692" s="210" t="s">
        <v>4169</v>
      </c>
      <c r="AE1692" s="210"/>
      <c r="AF1692" s="210"/>
      <c r="AG1692" t="str">
        <f>IFERROR(IF(COUNTIF(C1692:L1692,"Feed Ingredient")&gt;0,INDEX(ani_diet!T:T,MATCH(M1692,ani_diet!D:D,0)),""),"")</f>
        <v/>
      </c>
      <c r="AH1692" s="60" t="str">
        <f>IF(IFERROR(IF(MATCH("Feed Ingredient", AOM[[#This Row],[L1]:[L10]],0)&gt;0, TRUE, FALSE), FALSE)=TRUE,IFERROR(VLOOKUP(M1692, ani_diet!C:C, 1, FALSE), "No Match"),FALSE)</f>
        <v>Free Gossypol</v>
      </c>
      <c r="AI1692" t="s">
        <v>3539</v>
      </c>
      <c r="AL1692" t="str">
        <f>IFERROR(IF(COUNTIF(C1692:L1692,"Feed Ingredient")&gt;0,INDEX(ani_diet!T:T,MATCH(M1692,ani_diet!D:D,0)),""),"")</f>
        <v/>
      </c>
    </row>
    <row r="1693" spans="1:38">
      <c r="A1693" t="str">
        <f>_xlfn.TEXTJOIN("/",TRUE,AOM[[#This Row],[L1]:[L10]])</f>
        <v>Management/Livestock Management/Feed Characteristic/Feed Composition/Feed Ingredient/Other Ingredients/Glycerol</v>
      </c>
      <c r="B1693" s="207" t="s">
        <v>23335</v>
      </c>
      <c r="C1693" s="207" t="s">
        <v>17896</v>
      </c>
      <c r="D1693" s="207" t="s">
        <v>17898</v>
      </c>
      <c r="E1693" s="207" t="s">
        <v>17908</v>
      </c>
      <c r="F1693" s="207" t="s">
        <v>18308</v>
      </c>
      <c r="G1693" s="207" t="s">
        <v>18309</v>
      </c>
      <c r="H1693" s="207" t="s">
        <v>23270</v>
      </c>
      <c r="I1693" s="207" t="s">
        <v>23336</v>
      </c>
      <c r="J1693" s="207" t="s">
        <v>8288</v>
      </c>
      <c r="K1693" s="207" t="s">
        <v>8288</v>
      </c>
      <c r="L1693" s="207"/>
      <c r="M1693" t="str" cm="1">
        <f t="array" ref="M1693">LOOKUP(2,1/(C1693:L1693&lt;&gt;""),C1693:L1693)</f>
        <v>Glycerol</v>
      </c>
      <c r="N1693" s="207" t="s">
        <v>23337</v>
      </c>
      <c r="O1693" s="207" t="s">
        <v>8288</v>
      </c>
      <c r="P1693" s="207" t="s">
        <v>8288</v>
      </c>
      <c r="Q1693" s="207" t="s">
        <v>8288</v>
      </c>
      <c r="R1693" s="207" t="s">
        <v>8288</v>
      </c>
      <c r="S1693" s="207"/>
      <c r="T1693" s="207" t="s">
        <v>8288</v>
      </c>
      <c r="U1693" s="207"/>
      <c r="V1693" s="209" t="s">
        <v>8288</v>
      </c>
      <c r="W1693" s="207" t="s">
        <v>8288</v>
      </c>
      <c r="X1693" s="207" t="s">
        <v>8288</v>
      </c>
      <c r="Y1693" s="207" t="s">
        <v>8288</v>
      </c>
      <c r="Z1693" s="207" t="s">
        <v>8288</v>
      </c>
      <c r="AA1693" s="209" t="s">
        <v>8288</v>
      </c>
      <c r="AB1693" s="209" t="s">
        <v>4169</v>
      </c>
      <c r="AC1693" s="210">
        <v>34570</v>
      </c>
      <c r="AD1693" s="210" t="s">
        <v>4169</v>
      </c>
      <c r="AE1693" s="210" t="s">
        <v>23336</v>
      </c>
      <c r="AF1693" s="210"/>
      <c r="AG1693" t="str">
        <f>IFERROR(IF(COUNTIF(C1693:L1693,"Feed Ingredient")&gt;0,INDEX(ani_diet!T:T,MATCH(M1693,ani_diet!D:D,0)),""),"")</f>
        <v/>
      </c>
      <c r="AH1693" s="60" t="str">
        <f>IF(IFERROR(IF(MATCH("Feed Ingredient", AOM[[#This Row],[L1]:[L10]],0)&gt;0, TRUE, FALSE), FALSE)=TRUE,IFERROR(VLOOKUP(M1693, ani_diet!C:C, 1, FALSE), "No Match"),FALSE)</f>
        <v>Glycerol</v>
      </c>
      <c r="AI1693" t="s">
        <v>3539</v>
      </c>
      <c r="AL1693" t="str">
        <f>IFERROR(IF(COUNTIF(C1693:L1693,"Feed Ingredient")&gt;0,INDEX(ani_diet!T:T,MATCH(M1693,ani_diet!D:D,0)),""),"")</f>
        <v/>
      </c>
    </row>
    <row r="1694" spans="1:38">
      <c r="A1694" t="str">
        <f>_xlfn.TEXTJOIN("/",TRUE,AOM[[#This Row],[L1]:[L10]])</f>
        <v>Management/Livestock Management/Feed Characteristic/Feed Composition/Feed Ingredient/Other Ingredients/Lecithin</v>
      </c>
      <c r="B1694" s="207" t="s">
        <v>23338</v>
      </c>
      <c r="C1694" s="207" t="s">
        <v>17896</v>
      </c>
      <c r="D1694" s="207" t="s">
        <v>17898</v>
      </c>
      <c r="E1694" s="207" t="s">
        <v>17908</v>
      </c>
      <c r="F1694" s="207" t="s">
        <v>18308</v>
      </c>
      <c r="G1694" s="207" t="s">
        <v>18309</v>
      </c>
      <c r="H1694" s="207" t="s">
        <v>23270</v>
      </c>
      <c r="I1694" s="207" t="s">
        <v>23339</v>
      </c>
      <c r="J1694" s="207" t="s">
        <v>8288</v>
      </c>
      <c r="K1694" s="207" t="s">
        <v>8288</v>
      </c>
      <c r="L1694" s="207"/>
      <c r="M1694" t="str" cm="1">
        <f t="array" ref="M1694">LOOKUP(2,1/(C1694:L1694&lt;&gt;""),C1694:L1694)</f>
        <v>Lecithin</v>
      </c>
      <c r="N1694" s="207" t="s">
        <v>8288</v>
      </c>
      <c r="O1694" s="207" t="s">
        <v>8288</v>
      </c>
      <c r="P1694" s="207" t="s">
        <v>8288</v>
      </c>
      <c r="Q1694" s="207" t="s">
        <v>8288</v>
      </c>
      <c r="R1694" s="207" t="s">
        <v>8288</v>
      </c>
      <c r="S1694" s="207"/>
      <c r="T1694" s="207" t="s">
        <v>8288</v>
      </c>
      <c r="U1694" s="207"/>
      <c r="V1694" s="209" t="s">
        <v>8288</v>
      </c>
      <c r="W1694" s="207" t="s">
        <v>8288</v>
      </c>
      <c r="X1694" s="207" t="s">
        <v>8288</v>
      </c>
      <c r="Y1694" s="207" t="s">
        <v>8288</v>
      </c>
      <c r="Z1694" s="207" t="s">
        <v>8288</v>
      </c>
      <c r="AA1694" s="209" t="s">
        <v>8288</v>
      </c>
      <c r="AB1694" s="209" t="s">
        <v>4169</v>
      </c>
      <c r="AC1694" s="210">
        <v>35220</v>
      </c>
      <c r="AD1694" s="210" t="s">
        <v>4169</v>
      </c>
      <c r="AE1694" s="210" t="s">
        <v>23340</v>
      </c>
      <c r="AF1694" s="210"/>
      <c r="AG1694" t="str">
        <f>IFERROR(IF(COUNTIF(C1694:L1694,"Feed Ingredient")&gt;0,INDEX(ani_diet!T:T,MATCH(M1694,ani_diet!D:D,0)),""),"")</f>
        <v/>
      </c>
      <c r="AH1694" s="60" t="str">
        <f>IF(IFERROR(IF(MATCH("Feed Ingredient", AOM[[#This Row],[L1]:[L10]],0)&gt;0, TRUE, FALSE), FALSE)=TRUE,IFERROR(VLOOKUP(M1694, ani_diet!C:C, 1, FALSE), "No Match"),FALSE)</f>
        <v>Lecithin</v>
      </c>
      <c r="AI1694" t="s">
        <v>3539</v>
      </c>
      <c r="AL1694" t="str">
        <f>IFERROR(IF(COUNTIF(C1694:L1694,"Feed Ingredient")&gt;0,INDEX(ani_diet!T:T,MATCH(M1694,ani_diet!D:D,0)),""),"")</f>
        <v/>
      </c>
    </row>
    <row r="1695" spans="1:38">
      <c r="A1695" t="str">
        <f>_xlfn.TEXTJOIN("/",TRUE,AOM[[#This Row],[L1]:[L10]])</f>
        <v xml:space="preserve">Management/Livestock Management/Feed Characteristic/Feed Composition/Feed Ingredient/Other Ingredients/Mineral/Salt/Phosphate Salt Lick </v>
      </c>
      <c r="B1695" s="207" t="s">
        <v>23341</v>
      </c>
      <c r="C1695" s="207" t="s">
        <v>17896</v>
      </c>
      <c r="D1695" s="207" t="s">
        <v>17898</v>
      </c>
      <c r="E1695" s="207" t="s">
        <v>17908</v>
      </c>
      <c r="F1695" s="207" t="s">
        <v>18308</v>
      </c>
      <c r="G1695" s="207" t="s">
        <v>18309</v>
      </c>
      <c r="H1695" s="207" t="s">
        <v>23270</v>
      </c>
      <c r="I1695" s="207" t="s">
        <v>23342</v>
      </c>
      <c r="J1695" s="207" t="s">
        <v>23343</v>
      </c>
      <c r="K1695" s="207" t="s">
        <v>23344</v>
      </c>
      <c r="L1695" s="207"/>
      <c r="M1695" t="str" cm="1">
        <f t="array" ref="M1695">LOOKUP(2,1/(C1695:L1695&lt;&gt;""),C1695:L1695)</f>
        <v xml:space="preserve">Phosphate Salt Lick </v>
      </c>
      <c r="N1695" s="207"/>
      <c r="O1695" s="207"/>
      <c r="P1695" s="207"/>
      <c r="Q1695" s="207"/>
      <c r="R1695" s="207"/>
      <c r="S1695" s="207"/>
      <c r="T1695" s="207"/>
      <c r="U1695" s="207"/>
      <c r="V1695" s="209"/>
      <c r="W1695" s="207"/>
      <c r="X1695" s="207"/>
      <c r="Y1695" s="207"/>
      <c r="Z1695" s="207"/>
      <c r="AA1695" s="209"/>
      <c r="AB1695" s="209" t="s">
        <v>4169</v>
      </c>
      <c r="AC1695" s="210" t="s">
        <v>4169</v>
      </c>
      <c r="AD1695" s="210" t="s">
        <v>4169</v>
      </c>
      <c r="AE1695" s="210"/>
      <c r="AF1695" s="210"/>
      <c r="AG1695" t="str">
        <f>IFERROR(IF(COUNTIF(C1695:L1695,"Feed Ingredient")&gt;0,INDEX(ani_diet!T:T,MATCH(M1695,ani_diet!D:D,0)),""),"")</f>
        <v>Pericopis laxiflora</v>
      </c>
      <c r="AH1695" s="60" t="str">
        <f>IF(IFERROR(IF(MATCH("Feed Ingredient", AOM[[#This Row],[L1]:[L10]],0)&gt;0, TRUE, FALSE), FALSE)=TRUE,IFERROR(VLOOKUP(M1695, ani_diet!C:C, 1, FALSE), "No Match"),FALSE)</f>
        <v xml:space="preserve">Phosphate Salt Lick </v>
      </c>
      <c r="AI1695" t="s">
        <v>3539</v>
      </c>
      <c r="AL1695" t="str">
        <f>IFERROR(IF(COUNTIF(C1695:L1695,"Feed Ingredient")&gt;0,INDEX(ani_diet!T:T,MATCH(M1695,ani_diet!D:D,0)),""),"")</f>
        <v>Pericopis laxiflora</v>
      </c>
    </row>
    <row r="1696" spans="1:38">
      <c r="A1696" t="str">
        <f>_xlfn.TEXTJOIN("/",TRUE,AOM[[#This Row],[L1]:[L10]])</f>
        <v>Management/Livestock Management/Feed Characteristic/Feed Composition/Feed Ingredient/Other Ingredients/Mineral/Salt/Urea Block Salt Lick</v>
      </c>
      <c r="B1696" s="207" t="s">
        <v>23345</v>
      </c>
      <c r="C1696" s="207" t="s">
        <v>17896</v>
      </c>
      <c r="D1696" s="207" t="s">
        <v>17898</v>
      </c>
      <c r="E1696" s="207" t="s">
        <v>17908</v>
      </c>
      <c r="F1696" s="207" t="s">
        <v>18308</v>
      </c>
      <c r="G1696" s="207" t="s">
        <v>18309</v>
      </c>
      <c r="H1696" s="207" t="s">
        <v>23270</v>
      </c>
      <c r="I1696" s="207" t="s">
        <v>23342</v>
      </c>
      <c r="J1696" s="207" t="s">
        <v>23343</v>
      </c>
      <c r="K1696" s="207" t="s">
        <v>23346</v>
      </c>
      <c r="L1696" s="207"/>
      <c r="M1696" t="str" cm="1">
        <f t="array" ref="M1696">LOOKUP(2,1/(C1696:L1696&lt;&gt;""),C1696:L1696)</f>
        <v>Urea Block Salt Lick</v>
      </c>
      <c r="N1696" s="207"/>
      <c r="O1696" s="207"/>
      <c r="P1696" s="207"/>
      <c r="Q1696" s="207"/>
      <c r="R1696" s="207"/>
      <c r="S1696" s="207"/>
      <c r="T1696" s="207"/>
      <c r="U1696" s="207"/>
      <c r="V1696" s="209"/>
      <c r="W1696" s="207"/>
      <c r="X1696" s="207"/>
      <c r="Y1696" s="207"/>
      <c r="Z1696" s="207"/>
      <c r="AA1696" s="209"/>
      <c r="AB1696" s="209" t="s">
        <v>4169</v>
      </c>
      <c r="AC1696" s="210" t="s">
        <v>4169</v>
      </c>
      <c r="AD1696" s="210" t="s">
        <v>4169</v>
      </c>
      <c r="AE1696" s="210"/>
      <c r="AF1696" s="210"/>
      <c r="AG1696" t="str">
        <f>IFERROR(IF(COUNTIF(C1696:L1696,"Feed Ingredient")&gt;0,INDEX(ani_diet!T:T,MATCH(M1696,ani_diet!D:D,0)),""),"")</f>
        <v/>
      </c>
      <c r="AH1696" s="60" t="str">
        <f>IF(IFERROR(IF(MATCH("Feed Ingredient", AOM[[#This Row],[L1]:[L10]],0)&gt;0, TRUE, FALSE), FALSE)=TRUE,IFERROR(VLOOKUP(M1696, ani_diet!C:C, 1, FALSE), "No Match"),FALSE)</f>
        <v>Urea Block Salt Lick</v>
      </c>
      <c r="AI1696" t="s">
        <v>3539</v>
      </c>
      <c r="AL1696" t="str">
        <f>IFERROR(IF(COUNTIF(C1696:L1696,"Feed Ingredient")&gt;0,INDEX(ani_diet!T:T,MATCH(M1696,ani_diet!D:D,0)),""),"")</f>
        <v/>
      </c>
    </row>
    <row r="1697" spans="1:38">
      <c r="A1697" t="str">
        <f>_xlfn.TEXTJOIN("/",TRUE,AOM[[#This Row],[L1]:[L10]])</f>
        <v>Management/Livestock Management/Feed Characteristic/Feed Composition/Feed Ingredient/Other Ingredients/Mineral/Salt</v>
      </c>
      <c r="B1697" s="207" t="s">
        <v>23347</v>
      </c>
      <c r="C1697" s="207" t="s">
        <v>17896</v>
      </c>
      <c r="D1697" s="207" t="s">
        <v>17898</v>
      </c>
      <c r="E1697" s="207" t="s">
        <v>17908</v>
      </c>
      <c r="F1697" s="207" t="s">
        <v>18308</v>
      </c>
      <c r="G1697" s="207" t="s">
        <v>18309</v>
      </c>
      <c r="H1697" s="207" t="s">
        <v>23270</v>
      </c>
      <c r="I1697" s="207" t="s">
        <v>23342</v>
      </c>
      <c r="J1697" s="207" t="s">
        <v>23343</v>
      </c>
      <c r="K1697" s="207"/>
      <c r="L1697" s="207"/>
      <c r="M1697" t="str" cm="1">
        <f t="array" ref="M1697">LOOKUP(2,1/(C1697:L1697&lt;&gt;""),C1697:L1697)</f>
        <v>Salt</v>
      </c>
      <c r="N1697" s="207" t="s">
        <v>23348</v>
      </c>
      <c r="O1697" s="207" t="s">
        <v>8288</v>
      </c>
      <c r="P1697" s="207" t="s">
        <v>8288</v>
      </c>
      <c r="Q1697" s="207" t="s">
        <v>8288</v>
      </c>
      <c r="R1697" s="207" t="s">
        <v>8288</v>
      </c>
      <c r="S1697" s="207"/>
      <c r="T1697" s="207" t="s">
        <v>8288</v>
      </c>
      <c r="U1697" s="207"/>
      <c r="V1697" s="209" t="s">
        <v>8288</v>
      </c>
      <c r="W1697" s="207" t="s">
        <v>8288</v>
      </c>
      <c r="X1697" s="207" t="s">
        <v>8288</v>
      </c>
      <c r="Y1697" s="207" t="s">
        <v>8288</v>
      </c>
      <c r="Z1697" s="207" t="s">
        <v>8288</v>
      </c>
      <c r="AA1697" s="209" t="s">
        <v>8288</v>
      </c>
      <c r="AB1697" s="209" t="s">
        <v>4169</v>
      </c>
      <c r="AC1697" s="210">
        <v>162</v>
      </c>
      <c r="AD1697" s="210" t="s">
        <v>4169</v>
      </c>
      <c r="AE1697" s="210" t="s">
        <v>23349</v>
      </c>
      <c r="AF1697" s="210"/>
      <c r="AG1697" t="str">
        <f>IFERROR(IF(COUNTIF(C1697:L1697,"Feed Ingredient")&gt;0,INDEX(ani_diet!T:T,MATCH(M1697,ani_diet!D:D,0)),""),"")</f>
        <v>Carthamus tinctorius</v>
      </c>
      <c r="AH1697" s="60" t="str">
        <f>IF(IFERROR(IF(MATCH("Feed Ingredient", AOM[[#This Row],[L1]:[L10]],0)&gt;0, TRUE, FALSE), FALSE)=TRUE,IFERROR(VLOOKUP(M1697, ani_diet!C:C, 1, FALSE), "No Match"),FALSE)</f>
        <v>Salt</v>
      </c>
      <c r="AI1697" t="s">
        <v>3539</v>
      </c>
      <c r="AL1697" t="str">
        <f>IFERROR(IF(COUNTIF(C1697:L1697,"Feed Ingredient")&gt;0,INDEX(ani_diet!T:T,MATCH(M1697,ani_diet!D:D,0)),""),"")</f>
        <v>Carthamus tinctorius</v>
      </c>
    </row>
    <row r="1698" spans="1:38">
      <c r="A1698" t="str">
        <f>_xlfn.TEXTJOIN("/",TRUE,AOM[[#This Row],[L1]:[L10]])</f>
        <v>Management/Livestock Management/Feed Characteristic/Feed Composition/Feed Ingredient/Other Ingredients/Molasses &amp; Urea Block</v>
      </c>
      <c r="B1698" s="207" t="s">
        <v>23350</v>
      </c>
      <c r="C1698" s="207" t="s">
        <v>17896</v>
      </c>
      <c r="D1698" s="207" t="s">
        <v>17898</v>
      </c>
      <c r="E1698" s="207" t="s">
        <v>17908</v>
      </c>
      <c r="F1698" s="207" t="s">
        <v>18308</v>
      </c>
      <c r="G1698" s="207" t="s">
        <v>18309</v>
      </c>
      <c r="H1698" s="207" t="s">
        <v>23270</v>
      </c>
      <c r="I1698" s="207" t="s">
        <v>23351</v>
      </c>
      <c r="J1698" s="207" t="s">
        <v>8288</v>
      </c>
      <c r="K1698" s="207" t="s">
        <v>8288</v>
      </c>
      <c r="L1698" s="207"/>
      <c r="M1698" t="str" cm="1">
        <f t="array" ref="M1698">LOOKUP(2,1/(C1698:L1698&lt;&gt;""),C1698:L1698)</f>
        <v>Molasses &amp; Urea Block</v>
      </c>
      <c r="N1698" s="207" t="s">
        <v>23352</v>
      </c>
      <c r="O1698" s="207" t="s">
        <v>8288</v>
      </c>
      <c r="P1698" s="207" t="s">
        <v>8288</v>
      </c>
      <c r="Q1698" s="207" t="s">
        <v>8288</v>
      </c>
      <c r="R1698" s="207" t="s">
        <v>8288</v>
      </c>
      <c r="S1698" s="207"/>
      <c r="T1698" s="207" t="s">
        <v>8288</v>
      </c>
      <c r="U1698" s="207"/>
      <c r="V1698" s="209" t="s">
        <v>8288</v>
      </c>
      <c r="W1698" s="207" t="s">
        <v>8288</v>
      </c>
      <c r="X1698" s="207" t="s">
        <v>8288</v>
      </c>
      <c r="Y1698" s="207" t="s">
        <v>8288</v>
      </c>
      <c r="Z1698" s="207" t="s">
        <v>8288</v>
      </c>
      <c r="AA1698" s="209" t="s">
        <v>8288</v>
      </c>
      <c r="AB1698" s="211" t="s">
        <v>23353</v>
      </c>
      <c r="AC1698" s="210" t="s">
        <v>4169</v>
      </c>
      <c r="AD1698" s="210" t="s">
        <v>4169</v>
      </c>
      <c r="AE1698" s="210"/>
      <c r="AF1698" s="210"/>
      <c r="AG1698" t="str">
        <f>IFERROR(IF(COUNTIF(C1698:L1698,"Feed Ingredient")&gt;0,INDEX(ani_diet!T:T,MATCH(M1698,ani_diet!D:D,0)),""),"")</f>
        <v/>
      </c>
      <c r="AH1698" s="60" t="str">
        <f>IF(IFERROR(IF(MATCH("Feed Ingredient", AOM[[#This Row],[L1]:[L10]],0)&gt;0, TRUE, FALSE), FALSE)=TRUE,IFERROR(VLOOKUP(M1698, ani_diet!C:C, 1, FALSE), "No Match"),FALSE)</f>
        <v>Molasses &amp; Urea Block</v>
      </c>
      <c r="AI1698" t="s">
        <v>3539</v>
      </c>
      <c r="AL1698" t="str">
        <f>IFERROR(IF(COUNTIF(C1698:L1698,"Feed Ingredient")&gt;0,INDEX(ani_diet!T:T,MATCH(M1698,ani_diet!D:D,0)),""),"")</f>
        <v/>
      </c>
    </row>
    <row r="1699" spans="1:38">
      <c r="A1699" t="str">
        <f>_xlfn.TEXTJOIN("/",TRUE,AOM[[#This Row],[L1]:[L10]])</f>
        <v>Management/Livestock Management/Feed Characteristic/Feed Composition/Feed Ingredient/Other Ingredients/Olaquindox</v>
      </c>
      <c r="B1699" s="207" t="s">
        <v>23354</v>
      </c>
      <c r="C1699" s="207" t="s">
        <v>17896</v>
      </c>
      <c r="D1699" s="207" t="s">
        <v>17898</v>
      </c>
      <c r="E1699" s="207" t="s">
        <v>17908</v>
      </c>
      <c r="F1699" s="207" t="s">
        <v>18308</v>
      </c>
      <c r="G1699" s="207" t="s">
        <v>18309</v>
      </c>
      <c r="H1699" s="207" t="s">
        <v>23270</v>
      </c>
      <c r="I1699" s="207" t="s">
        <v>9049</v>
      </c>
      <c r="J1699" s="207" t="s">
        <v>8288</v>
      </c>
      <c r="K1699" s="207" t="s">
        <v>8288</v>
      </c>
      <c r="L1699" s="207"/>
      <c r="M1699" t="str" cm="1">
        <f t="array" ref="M1699">LOOKUP(2,1/(C1699:L1699&lt;&gt;""),C1699:L1699)</f>
        <v>Olaquindox</v>
      </c>
      <c r="N1699" s="207" t="s">
        <v>8288</v>
      </c>
      <c r="O1699" s="207" t="s">
        <v>8288</v>
      </c>
      <c r="P1699" s="207" t="s">
        <v>8288</v>
      </c>
      <c r="Q1699" s="207" t="s">
        <v>8288</v>
      </c>
      <c r="R1699" s="207" t="s">
        <v>8288</v>
      </c>
      <c r="S1699" s="207"/>
      <c r="T1699" s="207" t="s">
        <v>8288</v>
      </c>
      <c r="U1699" s="207"/>
      <c r="V1699" s="209" t="s">
        <v>8288</v>
      </c>
      <c r="W1699" s="207" t="s">
        <v>8288</v>
      </c>
      <c r="X1699" s="207" t="s">
        <v>8288</v>
      </c>
      <c r="Y1699" s="207" t="s">
        <v>8288</v>
      </c>
      <c r="Z1699" s="207" t="s">
        <v>8288</v>
      </c>
      <c r="AA1699" s="209" t="s">
        <v>8288</v>
      </c>
      <c r="AB1699" s="209" t="s">
        <v>4169</v>
      </c>
      <c r="AC1699" s="210" t="s">
        <v>4169</v>
      </c>
      <c r="AD1699" s="210" t="s">
        <v>4169</v>
      </c>
      <c r="AE1699" s="210"/>
      <c r="AF1699" s="210"/>
      <c r="AG1699" t="str">
        <f>IFERROR(IF(COUNTIF(C1699:L1699,"Feed Ingredient")&gt;0,INDEX(ani_diet!T:T,MATCH(M1699,ani_diet!D:D,0)),""),"")</f>
        <v>Occicum gatissimum</v>
      </c>
      <c r="AH1699" s="60" t="str">
        <f>IF(IFERROR(IF(MATCH("Feed Ingredient", AOM[[#This Row],[L1]:[L10]],0)&gt;0, TRUE, FALSE), FALSE)=TRUE,IFERROR(VLOOKUP(M1699, ani_diet!C:C, 1, FALSE), "No Match"),FALSE)</f>
        <v>Olaquindox</v>
      </c>
      <c r="AI1699" t="s">
        <v>3539</v>
      </c>
      <c r="AL1699" t="str">
        <f>IFERROR(IF(COUNTIF(C1699:L1699,"Feed Ingredient")&gt;0,INDEX(ani_diet!T:T,MATCH(M1699,ani_diet!D:D,0)),""),"")</f>
        <v>Occicum gatissimum</v>
      </c>
    </row>
    <row r="1700" spans="1:38">
      <c r="A1700" t="s">
        <v>23355</v>
      </c>
      <c r="B1700" s="207" t="s">
        <v>23356</v>
      </c>
      <c r="C1700" s="207" t="s">
        <v>17896</v>
      </c>
      <c r="D1700" s="207" t="s">
        <v>17898</v>
      </c>
      <c r="E1700" s="207" t="s">
        <v>17908</v>
      </c>
      <c r="F1700" s="207" t="s">
        <v>18308</v>
      </c>
      <c r="G1700" s="207" t="s">
        <v>18309</v>
      </c>
      <c r="H1700" s="207" t="s">
        <v>23270</v>
      </c>
      <c r="I1700" s="207" t="s">
        <v>23357</v>
      </c>
      <c r="J1700" s="207" t="s">
        <v>8288</v>
      </c>
      <c r="K1700" s="207" t="s">
        <v>8288</v>
      </c>
      <c r="L1700" s="207"/>
      <c r="M1700" t="str" cm="1">
        <f t="array" ref="M1700">LOOKUP(2,1/(C1700:L1700&lt;&gt;""),C1700:L1700)</f>
        <v>Pleurotus ostreatus</v>
      </c>
      <c r="N1700" s="207" t="s">
        <v>8288</v>
      </c>
      <c r="O1700" s="207" t="s">
        <v>8288</v>
      </c>
      <c r="P1700" s="207" t="s">
        <v>8288</v>
      </c>
      <c r="Q1700" s="207" t="s">
        <v>8288</v>
      </c>
      <c r="R1700" s="207" t="s">
        <v>8288</v>
      </c>
      <c r="S1700" s="207"/>
      <c r="T1700" s="207" t="s">
        <v>8288</v>
      </c>
      <c r="U1700" s="207" t="s">
        <v>23357</v>
      </c>
      <c r="V1700" s="209" t="s">
        <v>8288</v>
      </c>
      <c r="W1700" s="207" t="s">
        <v>8288</v>
      </c>
      <c r="X1700" s="207" t="s">
        <v>8288</v>
      </c>
      <c r="Y1700" s="207" t="s">
        <v>8288</v>
      </c>
      <c r="Z1700" s="207" t="s">
        <v>8288</v>
      </c>
      <c r="AA1700" s="209" t="s">
        <v>8288</v>
      </c>
      <c r="AB1700" s="209" t="s">
        <v>4169</v>
      </c>
      <c r="AC1700" s="210" t="s">
        <v>4169</v>
      </c>
      <c r="AD1700" s="210" t="s">
        <v>4169</v>
      </c>
      <c r="AE1700" s="210"/>
      <c r="AF1700" s="210"/>
      <c r="AG1700" t="str">
        <f>IFERROR(IF(COUNTIF(C1700:L1700,"Feed Ingredient")&gt;0,INDEX(ani_diet!T:T,MATCH(M1700,ani_diet!D:D,0)),""),"")</f>
        <v>Musa paradisiaca</v>
      </c>
      <c r="AH1700" s="60" t="str">
        <f>IF(IFERROR(IF(MATCH("Feed Ingredient", AOM[[#This Row],[L1]:[L10]],0)&gt;0, TRUE, FALSE), FALSE)=TRUE,IFERROR(VLOOKUP(M1700, ani_diet!C:C, 1, FALSE), "No Match"),FALSE)</f>
        <v>Pleurotus ostreatus</v>
      </c>
      <c r="AI1700" t="s">
        <v>3539</v>
      </c>
      <c r="AL1700" t="str">
        <f>IFERROR(IF(COUNTIF(C1700:L1700,"Feed Ingredient")&gt;0,INDEX(ani_diet!T:T,MATCH(M1700,ani_diet!D:D,0)),""),"")</f>
        <v>Musa paradisiaca</v>
      </c>
    </row>
    <row r="1701" spans="1:38">
      <c r="A1701" t="str">
        <f>_xlfn.TEXTJOIN("/",TRUE,AOM[[#This Row],[L1]:[L10]])</f>
        <v>Management/Livestock Management/Feed Characteristic/Feed Composition/Feed Ingredient/Other Ingredients/Processed Food Byproducts/Biscuit Waste</v>
      </c>
      <c r="B1701" s="207" t="s">
        <v>23358</v>
      </c>
      <c r="C1701" s="207" t="s">
        <v>17896</v>
      </c>
      <c r="D1701" s="207" t="s">
        <v>17898</v>
      </c>
      <c r="E1701" s="207" t="s">
        <v>17908</v>
      </c>
      <c r="F1701" s="207" t="s">
        <v>18308</v>
      </c>
      <c r="G1701" s="207" t="s">
        <v>18309</v>
      </c>
      <c r="H1701" s="207" t="s">
        <v>23270</v>
      </c>
      <c r="I1701" s="207" t="s">
        <v>23359</v>
      </c>
      <c r="J1701" s="207" t="s">
        <v>23360</v>
      </c>
      <c r="K1701" s="207" t="s">
        <v>8288</v>
      </c>
      <c r="L1701" s="207"/>
      <c r="M1701" t="str" cm="1">
        <f t="array" ref="M1701">LOOKUP(2,1/(C1701:L1701&lt;&gt;""),C1701:L1701)</f>
        <v>Biscuit Waste</v>
      </c>
      <c r="N1701" s="207" t="s">
        <v>8288</v>
      </c>
      <c r="O1701" s="207" t="s">
        <v>8288</v>
      </c>
      <c r="P1701" s="207" t="s">
        <v>8288</v>
      </c>
      <c r="Q1701" s="207" t="s">
        <v>8288</v>
      </c>
      <c r="R1701" s="207" t="s">
        <v>8288</v>
      </c>
      <c r="S1701" s="207"/>
      <c r="T1701" s="207" t="s">
        <v>8288</v>
      </c>
      <c r="U1701" s="207"/>
      <c r="V1701" s="209" t="s">
        <v>8288</v>
      </c>
      <c r="W1701" s="207" t="s">
        <v>8288</v>
      </c>
      <c r="X1701" s="207" t="s">
        <v>8288</v>
      </c>
      <c r="Y1701" s="207" t="s">
        <v>8288</v>
      </c>
      <c r="Z1701" s="207" t="s">
        <v>8288</v>
      </c>
      <c r="AA1701" s="209" t="s">
        <v>8288</v>
      </c>
      <c r="AB1701" s="209" t="s">
        <v>4169</v>
      </c>
      <c r="AC1701" s="210" t="s">
        <v>4169</v>
      </c>
      <c r="AD1701" s="210" t="s">
        <v>4169</v>
      </c>
      <c r="AE1701" s="210"/>
      <c r="AF1701" s="210"/>
      <c r="AG1701" t="str">
        <f>IFERROR(IF(COUNTIF(C1701:L1701,"Feed Ingredient")&gt;0,INDEX(ani_diet!T:T,MATCH(M1701,ani_diet!D:D,0)),""),"")</f>
        <v/>
      </c>
      <c r="AH1701" s="60" t="str">
        <f>IF(IFERROR(IF(MATCH("Feed Ingredient", AOM[[#This Row],[L1]:[L10]],0)&gt;0, TRUE, FALSE), FALSE)=TRUE,IFERROR(VLOOKUP(M1701, ani_diet!C:C, 1, FALSE), "No Match"),FALSE)</f>
        <v>Biscuit Waste</v>
      </c>
      <c r="AI1701" t="s">
        <v>3539</v>
      </c>
      <c r="AL1701" t="str">
        <f>IFERROR(IF(COUNTIF(C1701:L1701,"Feed Ingredient")&gt;0,INDEX(ani_diet!T:T,MATCH(M1701,ani_diet!D:D,0)),""),"")</f>
        <v/>
      </c>
    </row>
    <row r="1702" spans="1:38">
      <c r="A1702" t="str">
        <f>_xlfn.TEXTJOIN("/",TRUE,AOM[[#This Row],[L1]:[L10]])</f>
        <v>Management/Livestock Management/Feed Characteristic/Feed Composition/Feed Ingredient/Other Ingredients/Processed Food Byproducts/Biscuit Waste/Biscuit Waste Dried Ground</v>
      </c>
      <c r="B1702" s="207" t="s">
        <v>23361</v>
      </c>
      <c r="C1702" s="207" t="s">
        <v>17896</v>
      </c>
      <c r="D1702" s="207" t="s">
        <v>17898</v>
      </c>
      <c r="E1702" s="207" t="s">
        <v>17908</v>
      </c>
      <c r="F1702" s="207" t="s">
        <v>18308</v>
      </c>
      <c r="G1702" s="207" t="s">
        <v>18309</v>
      </c>
      <c r="H1702" s="207" t="s">
        <v>23270</v>
      </c>
      <c r="I1702" s="207" t="s">
        <v>23359</v>
      </c>
      <c r="J1702" s="207" t="s">
        <v>23360</v>
      </c>
      <c r="K1702" s="207" t="s">
        <v>23362</v>
      </c>
      <c r="L1702" s="207"/>
      <c r="M1702" t="str" cm="1">
        <f t="array" ref="M1702">LOOKUP(2,1/(C1702:L1702&lt;&gt;""),C1702:L1702)</f>
        <v>Biscuit Waste Dried Ground</v>
      </c>
      <c r="N1702" s="207" t="s">
        <v>23363</v>
      </c>
      <c r="O1702" s="207" t="s">
        <v>8288</v>
      </c>
      <c r="P1702" s="207" t="s">
        <v>8288</v>
      </c>
      <c r="Q1702" s="207" t="s">
        <v>8288</v>
      </c>
      <c r="R1702" s="207" t="s">
        <v>8288</v>
      </c>
      <c r="S1702" s="207"/>
      <c r="T1702" s="207" t="s">
        <v>8288</v>
      </c>
      <c r="U1702" s="207"/>
      <c r="V1702" s="209" t="s">
        <v>8288</v>
      </c>
      <c r="W1702" s="207" t="s">
        <v>8288</v>
      </c>
      <c r="X1702" s="207" t="s">
        <v>8288</v>
      </c>
      <c r="Y1702" s="207" t="s">
        <v>8288</v>
      </c>
      <c r="Z1702" s="207" t="s">
        <v>8288</v>
      </c>
      <c r="AA1702" s="209" t="s">
        <v>8288</v>
      </c>
      <c r="AB1702" s="209" t="s">
        <v>4169</v>
      </c>
      <c r="AC1702" s="210" t="s">
        <v>4169</v>
      </c>
      <c r="AD1702" s="210" t="s">
        <v>4169</v>
      </c>
      <c r="AE1702" s="210"/>
      <c r="AF1702" s="210"/>
      <c r="AG1702" t="str">
        <f>IFERROR(IF(COUNTIF(C1702:L1702,"Feed Ingredient")&gt;0,INDEX(ani_diet!T:T,MATCH(M1702,ani_diet!D:D,0)),""),"")</f>
        <v/>
      </c>
      <c r="AH1702" s="60" t="str">
        <f>IF(IFERROR(IF(MATCH("Feed Ingredient", AOM[[#This Row],[L1]:[L10]],0)&gt;0, TRUE, FALSE), FALSE)=TRUE,IFERROR(VLOOKUP(M1702, ani_diet!C:C, 1, FALSE), "No Match"),FALSE)</f>
        <v>No Match</v>
      </c>
      <c r="AI1702" t="s">
        <v>3539</v>
      </c>
      <c r="AL1702" t="str">
        <f>IFERROR(IF(COUNTIF(C1702:L1702,"Feed Ingredient")&gt;0,INDEX(ani_diet!T:T,MATCH(M1702,ani_diet!D:D,0)),""),"")</f>
        <v/>
      </c>
    </row>
    <row r="1703" spans="1:38">
      <c r="A1703" t="str">
        <f>_xlfn.TEXTJOIN("/",TRUE,AOM[[#This Row],[L1]:[L10]])</f>
        <v>Management/Livestock Management/Feed Characteristic/Feed Composition/Feed Ingredient/Other Ingredients/Processed Food Byproducts/Biscuit Waste/Biscuit Waste Ground</v>
      </c>
      <c r="B1703" s="207" t="s">
        <v>23364</v>
      </c>
      <c r="C1703" s="207" t="s">
        <v>17896</v>
      </c>
      <c r="D1703" s="207" t="s">
        <v>17898</v>
      </c>
      <c r="E1703" s="207" t="s">
        <v>17908</v>
      </c>
      <c r="F1703" s="207" t="s">
        <v>18308</v>
      </c>
      <c r="G1703" s="207" t="s">
        <v>18309</v>
      </c>
      <c r="H1703" s="207" t="s">
        <v>23270</v>
      </c>
      <c r="I1703" s="207" t="s">
        <v>23359</v>
      </c>
      <c r="J1703" s="207" t="s">
        <v>23360</v>
      </c>
      <c r="K1703" s="207" t="s">
        <v>23365</v>
      </c>
      <c r="L1703" s="207"/>
      <c r="M1703" t="str" cm="1">
        <f t="array" ref="M1703">LOOKUP(2,1/(C1703:L1703&lt;&gt;""),C1703:L1703)</f>
        <v>Biscuit Waste Ground</v>
      </c>
      <c r="N1703" s="207" t="s">
        <v>23366</v>
      </c>
      <c r="O1703" s="207" t="s">
        <v>8288</v>
      </c>
      <c r="P1703" s="207" t="s">
        <v>8288</v>
      </c>
      <c r="Q1703" s="207" t="s">
        <v>8288</v>
      </c>
      <c r="R1703" s="207" t="s">
        <v>8288</v>
      </c>
      <c r="S1703" s="207"/>
      <c r="T1703" s="207" t="s">
        <v>8288</v>
      </c>
      <c r="U1703" s="207"/>
      <c r="V1703" s="209" t="s">
        <v>8288</v>
      </c>
      <c r="W1703" s="207" t="s">
        <v>8288</v>
      </c>
      <c r="X1703" s="207" t="s">
        <v>8288</v>
      </c>
      <c r="Y1703" s="207" t="s">
        <v>8288</v>
      </c>
      <c r="Z1703" s="207" t="s">
        <v>8288</v>
      </c>
      <c r="AA1703" s="209" t="s">
        <v>8288</v>
      </c>
      <c r="AB1703" s="209" t="s">
        <v>4169</v>
      </c>
      <c r="AC1703" s="210" t="s">
        <v>4169</v>
      </c>
      <c r="AD1703" s="210" t="s">
        <v>4169</v>
      </c>
      <c r="AE1703" s="210"/>
      <c r="AF1703" s="210"/>
      <c r="AG1703" t="str">
        <f>IFERROR(IF(COUNTIF(C1703:L1703,"Feed Ingredient")&gt;0,INDEX(ani_diet!T:T,MATCH(M1703,ani_diet!D:D,0)),""),"")</f>
        <v/>
      </c>
      <c r="AH1703" s="60" t="str">
        <f>IF(IFERROR(IF(MATCH("Feed Ingredient", AOM[[#This Row],[L1]:[L10]],0)&gt;0, TRUE, FALSE), FALSE)=TRUE,IFERROR(VLOOKUP(M1703, ani_diet!C:C, 1, FALSE), "No Match"),FALSE)</f>
        <v>No Match</v>
      </c>
      <c r="AI1703" t="s">
        <v>3539</v>
      </c>
      <c r="AL1703" t="str">
        <f>IFERROR(IF(COUNTIF(C1703:L1703,"Feed Ingredient")&gt;0,INDEX(ani_diet!T:T,MATCH(M1703,ani_diet!D:D,0)),""),"")</f>
        <v/>
      </c>
    </row>
    <row r="1704" spans="1:38">
      <c r="A1704" t="str">
        <f>_xlfn.TEXTJOIN("/",TRUE,AOM[[#This Row],[L1]:[L10]])</f>
        <v>Management/Livestock Management/Feed Characteristic/Feed Composition/Feed Ingredient/Other Ingredients/Processed Food Byproducts/Bread Waste/Bread Waste Dried</v>
      </c>
      <c r="B1704" s="207" t="s">
        <v>23367</v>
      </c>
      <c r="C1704" s="207" t="s">
        <v>17896</v>
      </c>
      <c r="D1704" s="207" t="s">
        <v>17898</v>
      </c>
      <c r="E1704" s="207" t="s">
        <v>17908</v>
      </c>
      <c r="F1704" s="207" t="s">
        <v>18308</v>
      </c>
      <c r="G1704" s="207" t="s">
        <v>18309</v>
      </c>
      <c r="H1704" s="207" t="s">
        <v>23270</v>
      </c>
      <c r="I1704" s="207" t="s">
        <v>23359</v>
      </c>
      <c r="J1704" s="207" t="s">
        <v>23368</v>
      </c>
      <c r="K1704" s="207" t="s">
        <v>23369</v>
      </c>
      <c r="L1704" s="207"/>
      <c r="M1704" t="str" cm="1">
        <f t="array" ref="M1704">LOOKUP(2,1/(C1704:L1704&lt;&gt;""),C1704:L1704)</f>
        <v>Bread Waste Dried</v>
      </c>
      <c r="N1704" s="207"/>
      <c r="O1704" s="207"/>
      <c r="P1704" s="207"/>
      <c r="Q1704" s="207"/>
      <c r="R1704" s="207"/>
      <c r="S1704" s="207"/>
      <c r="T1704" s="207"/>
      <c r="U1704" s="207"/>
      <c r="V1704" s="209"/>
      <c r="W1704" s="207"/>
      <c r="X1704" s="207"/>
      <c r="Y1704" s="207"/>
      <c r="Z1704" s="207"/>
      <c r="AA1704" s="209"/>
      <c r="AB1704" s="209" t="s">
        <v>4169</v>
      </c>
      <c r="AC1704" s="210" t="s">
        <v>4169</v>
      </c>
      <c r="AD1704" s="210" t="s">
        <v>4169</v>
      </c>
      <c r="AE1704" s="210"/>
      <c r="AF1704" s="210"/>
      <c r="AG1704" t="str">
        <f>IFERROR(IF(COUNTIF(C1704:L1704,"Feed Ingredient")&gt;0,INDEX(ani_diet!T:T,MATCH(M1704,ani_diet!D:D,0)),""),"")</f>
        <v/>
      </c>
      <c r="AH1704" s="60" t="str">
        <f>IF(IFERROR(IF(MATCH("Feed Ingredient", AOM[[#This Row],[L1]:[L10]],0)&gt;0, TRUE, FALSE), FALSE)=TRUE,IFERROR(VLOOKUP(M1704, ani_diet!C:C, 1, FALSE), "No Match"),FALSE)</f>
        <v>No Match</v>
      </c>
      <c r="AI1704" t="s">
        <v>3539</v>
      </c>
      <c r="AL1704" t="str">
        <f>IFERROR(IF(COUNTIF(C1704:L1704,"Feed Ingredient")&gt;0,INDEX(ani_diet!T:T,MATCH(M1704,ani_diet!D:D,0)),""),"")</f>
        <v/>
      </c>
    </row>
    <row r="1705" spans="1:38">
      <c r="A1705" t="s">
        <v>23370</v>
      </c>
      <c r="B1705" s="207" t="s">
        <v>23371</v>
      </c>
      <c r="C1705" s="207" t="s">
        <v>17896</v>
      </c>
      <c r="D1705" s="207" t="s">
        <v>17898</v>
      </c>
      <c r="E1705" s="207" t="s">
        <v>17908</v>
      </c>
      <c r="F1705" s="207" t="s">
        <v>18308</v>
      </c>
      <c r="G1705" s="207" t="s">
        <v>18309</v>
      </c>
      <c r="H1705" s="207" t="s">
        <v>23270</v>
      </c>
      <c r="I1705" s="207" t="s">
        <v>23359</v>
      </c>
      <c r="J1705" s="207" t="s">
        <v>23368</v>
      </c>
      <c r="K1705" s="207"/>
      <c r="L1705" s="207"/>
      <c r="M1705" t="str" cm="1">
        <f t="array" ref="M1705">LOOKUP(2,1/(C1705:L1705&lt;&gt;""),C1705:L1705)</f>
        <v>Bread Waste</v>
      </c>
      <c r="N1705" s="207"/>
      <c r="O1705" s="207"/>
      <c r="P1705" s="207"/>
      <c r="Q1705" s="207"/>
      <c r="R1705" s="207"/>
      <c r="S1705" s="207"/>
      <c r="T1705" s="207"/>
      <c r="U1705" s="207"/>
      <c r="V1705" s="209"/>
      <c r="W1705" s="207"/>
      <c r="X1705" s="207"/>
      <c r="Y1705" s="207"/>
      <c r="Z1705" s="207"/>
      <c r="AA1705" s="209"/>
      <c r="AB1705" s="209" t="s">
        <v>4169</v>
      </c>
      <c r="AC1705" s="210" t="s">
        <v>4169</v>
      </c>
      <c r="AD1705" s="210" t="s">
        <v>4169</v>
      </c>
      <c r="AE1705" s="210"/>
      <c r="AF1705" s="210"/>
      <c r="AG1705" t="str">
        <f>IFERROR(IF(COUNTIF(C1705:L1705,"Feed Ingredient")&gt;0,INDEX(ani_diet!T:T,MATCH(M1705,ani_diet!D:D,0)),""),"")</f>
        <v/>
      </c>
      <c r="AH1705" s="60" t="str">
        <f>IF(IFERROR(IF(MATCH("Feed Ingredient", AOM[[#This Row],[L1]:[L10]],0)&gt;0, TRUE, FALSE), FALSE)=TRUE,IFERROR(VLOOKUP(M1705, ani_diet!C:C, 1, FALSE), "No Match"),FALSE)</f>
        <v>Bread Waste</v>
      </c>
      <c r="AI1705" t="s">
        <v>3539</v>
      </c>
      <c r="AL1705" t="s">
        <v>9973</v>
      </c>
    </row>
    <row r="1706" spans="1:38">
      <c r="A1706" t="str">
        <f>_xlfn.TEXTJOIN("/",TRUE,AOM[[#This Row],[L1]:[L10]])</f>
        <v>Management/Livestock Management/Feed Characteristic/Feed Composition/Feed Ingredient/Other Ingredients/Processed Food Byproducts/Popcorn Waste</v>
      </c>
      <c r="B1706" s="207" t="s">
        <v>23372</v>
      </c>
      <c r="C1706" s="207" t="s">
        <v>17896</v>
      </c>
      <c r="D1706" s="207" t="s">
        <v>17898</v>
      </c>
      <c r="E1706" s="207" t="s">
        <v>17908</v>
      </c>
      <c r="F1706" s="207" t="s">
        <v>18308</v>
      </c>
      <c r="G1706" s="207" t="s">
        <v>18309</v>
      </c>
      <c r="H1706" s="207" t="s">
        <v>23270</v>
      </c>
      <c r="I1706" s="207" t="s">
        <v>23359</v>
      </c>
      <c r="J1706" s="207" t="s">
        <v>23373</v>
      </c>
      <c r="K1706" s="207" t="s">
        <v>8288</v>
      </c>
      <c r="L1706" s="207"/>
      <c r="M1706" t="str" cm="1">
        <f t="array" ref="M1706">LOOKUP(2,1/(C1706:L1706&lt;&gt;""),C1706:L1706)</f>
        <v>Popcorn Waste</v>
      </c>
      <c r="N1706" s="207" t="s">
        <v>8288</v>
      </c>
      <c r="O1706" s="207" t="s">
        <v>8288</v>
      </c>
      <c r="P1706" s="207" t="s">
        <v>8288</v>
      </c>
      <c r="Q1706" s="207" t="s">
        <v>8288</v>
      </c>
      <c r="R1706" s="207" t="s">
        <v>8288</v>
      </c>
      <c r="S1706" s="207"/>
      <c r="T1706" s="207" t="s">
        <v>8288</v>
      </c>
      <c r="U1706" s="207"/>
      <c r="V1706" s="209" t="s">
        <v>8288</v>
      </c>
      <c r="W1706" s="207" t="s">
        <v>8288</v>
      </c>
      <c r="X1706" s="207" t="s">
        <v>8288</v>
      </c>
      <c r="Y1706" s="207" t="s">
        <v>8288</v>
      </c>
      <c r="Z1706" s="207" t="s">
        <v>8288</v>
      </c>
      <c r="AA1706" s="209" t="s">
        <v>8288</v>
      </c>
      <c r="AB1706" s="209" t="s">
        <v>4169</v>
      </c>
      <c r="AC1706" s="210" t="s">
        <v>4169</v>
      </c>
      <c r="AD1706" s="210" t="s">
        <v>4169</v>
      </c>
      <c r="AE1706" s="210"/>
      <c r="AF1706" s="210"/>
      <c r="AG1706" t="str">
        <f>IFERROR(IF(COUNTIF(C1706:L1706,"Feed Ingredient")&gt;0,INDEX(ani_diet!T:T,MATCH(M1706,ani_diet!D:D,0)),""),"")</f>
        <v/>
      </c>
      <c r="AH1706" s="60" t="str">
        <f>IF(IFERROR(IF(MATCH("Feed Ingredient", AOM[[#This Row],[L1]:[L10]],0)&gt;0, TRUE, FALSE), FALSE)=TRUE,IFERROR(VLOOKUP(M1706, ani_diet!C:C, 1, FALSE), "No Match"),FALSE)</f>
        <v>Popcorn Waste</v>
      </c>
      <c r="AI1706" t="s">
        <v>3539</v>
      </c>
      <c r="AL1706" t="str">
        <f>IFERROR(IF(COUNTIF(C1706:L1706,"Feed Ingredient")&gt;0,INDEX(ani_diet!T:T,MATCH(M1706,ani_diet!D:D,0)),""),"")</f>
        <v/>
      </c>
    </row>
    <row r="1707" spans="1:38">
      <c r="A1707" t="str">
        <f>_xlfn.TEXTJOIN("/",TRUE,AOM[[#This Row],[L1]:[L10]])</f>
        <v>Management/Livestock Management/Feed Characteristic/Feed Composition/Feed Ingredient/Other Ingredients/Processed Food Byproducts/Vitalite</v>
      </c>
      <c r="B1707" s="207" t="s">
        <v>23374</v>
      </c>
      <c r="C1707" s="207" t="s">
        <v>17896</v>
      </c>
      <c r="D1707" s="207" t="s">
        <v>17898</v>
      </c>
      <c r="E1707" s="207" t="s">
        <v>17908</v>
      </c>
      <c r="F1707" s="207" t="s">
        <v>18308</v>
      </c>
      <c r="G1707" s="207" t="s">
        <v>18309</v>
      </c>
      <c r="H1707" s="207" t="s">
        <v>23270</v>
      </c>
      <c r="I1707" s="207" t="s">
        <v>23359</v>
      </c>
      <c r="J1707" s="207" t="s">
        <v>23375</v>
      </c>
      <c r="K1707" s="207"/>
      <c r="L1707" s="207"/>
      <c r="M1707" t="str" cm="1">
        <f t="array" ref="M1707">LOOKUP(2,1/(C1707:L1707&lt;&gt;""),C1707:L1707)</f>
        <v>Vitalite</v>
      </c>
      <c r="N1707" s="207" t="s">
        <v>8288</v>
      </c>
      <c r="O1707" s="207" t="s">
        <v>8288</v>
      </c>
      <c r="P1707" s="207" t="s">
        <v>8288</v>
      </c>
      <c r="Q1707" s="207" t="s">
        <v>8288</v>
      </c>
      <c r="R1707" s="207" t="s">
        <v>8288</v>
      </c>
      <c r="S1707" s="207"/>
      <c r="T1707" s="207" t="s">
        <v>8288</v>
      </c>
      <c r="U1707" s="207"/>
      <c r="V1707" s="209" t="s">
        <v>8288</v>
      </c>
      <c r="W1707" s="207" t="s">
        <v>8288</v>
      </c>
      <c r="X1707" s="207" t="s">
        <v>8288</v>
      </c>
      <c r="Y1707" s="207" t="s">
        <v>8288</v>
      </c>
      <c r="Z1707" s="207" t="s">
        <v>8288</v>
      </c>
      <c r="AA1707" s="209" t="s">
        <v>8288</v>
      </c>
      <c r="AB1707" s="209" t="s">
        <v>4169</v>
      </c>
      <c r="AC1707" s="210" t="s">
        <v>4169</v>
      </c>
      <c r="AD1707" s="210" t="s">
        <v>4169</v>
      </c>
      <c r="AE1707" s="210"/>
      <c r="AF1707" s="210"/>
      <c r="AG1707" t="str">
        <f>IFERROR(IF(COUNTIF(C1707:L1707,"Feed Ingredient")&gt;0,INDEX(ani_diet!T:T,MATCH(M1707,ani_diet!D:D,0)),""),"")</f>
        <v/>
      </c>
      <c r="AH1707" s="60" t="str">
        <f>IF(IFERROR(IF(MATCH("Feed Ingredient", AOM[[#This Row],[L1]:[L10]],0)&gt;0, TRUE, FALSE), FALSE)=TRUE,IFERROR(VLOOKUP(M1707, ani_diet!C:C, 1, FALSE), "No Match"),FALSE)</f>
        <v>Vitalite</v>
      </c>
      <c r="AI1707" t="s">
        <v>3539</v>
      </c>
      <c r="AL1707" t="str">
        <f>IFERROR(IF(COUNTIF(C1707:L1707,"Feed Ingredient")&gt;0,INDEX(ani_diet!T:T,MATCH(M1707,ani_diet!D:D,0)),""),"")</f>
        <v/>
      </c>
    </row>
    <row r="1708" spans="1:38">
      <c r="A1708" t="str">
        <f>_xlfn.TEXTJOIN("/",TRUE,AOM[[#This Row],[L1]:[L10]])</f>
        <v>Management/Livestock Management/Feed Characteristic/Feed Composition/Feed Ingredient/Other Ingredients/Sand</v>
      </c>
      <c r="B1708" s="207" t="s">
        <v>23376</v>
      </c>
      <c r="C1708" s="207" t="s">
        <v>17896</v>
      </c>
      <c r="D1708" s="207" t="s">
        <v>17898</v>
      </c>
      <c r="E1708" s="207" t="s">
        <v>17908</v>
      </c>
      <c r="F1708" s="207" t="s">
        <v>18308</v>
      </c>
      <c r="G1708" s="207" t="s">
        <v>18309</v>
      </c>
      <c r="H1708" s="207" t="s">
        <v>23270</v>
      </c>
      <c r="I1708" s="207" t="s">
        <v>6294</v>
      </c>
      <c r="J1708" s="207" t="s">
        <v>8288</v>
      </c>
      <c r="K1708" s="207" t="s">
        <v>8288</v>
      </c>
      <c r="L1708" s="207"/>
      <c r="M1708" t="str" cm="1">
        <f t="array" ref="M1708">LOOKUP(2,1/(C1708:L1708&lt;&gt;""),C1708:L1708)</f>
        <v>Sand</v>
      </c>
      <c r="N1708" s="207" t="s">
        <v>8288</v>
      </c>
      <c r="O1708" s="207" t="s">
        <v>8288</v>
      </c>
      <c r="P1708" s="207" t="s">
        <v>8288</v>
      </c>
      <c r="Q1708" s="207" t="s">
        <v>8288</v>
      </c>
      <c r="R1708" s="207" t="s">
        <v>8288</v>
      </c>
      <c r="S1708" s="207"/>
      <c r="T1708" s="207" t="s">
        <v>8288</v>
      </c>
      <c r="U1708" s="207"/>
      <c r="V1708" s="209" t="s">
        <v>8288</v>
      </c>
      <c r="W1708" s="207" t="s">
        <v>8288</v>
      </c>
      <c r="X1708" s="207" t="s">
        <v>8288</v>
      </c>
      <c r="Y1708" s="207" t="s">
        <v>8288</v>
      </c>
      <c r="Z1708" s="207" t="s">
        <v>8288</v>
      </c>
      <c r="AA1708" s="209" t="s">
        <v>8288</v>
      </c>
      <c r="AB1708" s="209" t="s">
        <v>4169</v>
      </c>
      <c r="AC1708" s="210" t="s">
        <v>23377</v>
      </c>
      <c r="AD1708" s="210" t="s">
        <v>4169</v>
      </c>
      <c r="AE1708" s="210" t="s">
        <v>23378</v>
      </c>
      <c r="AF1708" s="210"/>
      <c r="AG1708" t="str">
        <f>IFERROR(IF(COUNTIF(C1708:L1708,"Feed Ingredient")&gt;0,INDEX(ani_diet!T:T,MATCH(M1708,ani_diet!D:D,0)),""),"")</f>
        <v>Samanea saman</v>
      </c>
      <c r="AH1708" s="60" t="str">
        <f>IF(IFERROR(IF(MATCH("Feed Ingredient", AOM[[#This Row],[L1]:[L10]],0)&gt;0, TRUE, FALSE), FALSE)=TRUE,IFERROR(VLOOKUP(M1708, ani_diet!C:C, 1, FALSE), "No Match"),FALSE)</f>
        <v>Sand</v>
      </c>
      <c r="AI1708" t="s">
        <v>3539</v>
      </c>
      <c r="AL1708" t="str">
        <f>IFERROR(IF(COUNTIF(C1708:L1708,"Feed Ingredient")&gt;0,INDEX(ani_diet!T:T,MATCH(M1708,ani_diet!D:D,0)),""),"")</f>
        <v>Samanea saman</v>
      </c>
    </row>
    <row r="1709" spans="1:38">
      <c r="A1709" t="str">
        <f>_xlfn.TEXTJOIN("/",TRUE,AOM[[#This Row],[L1]:[L10]])</f>
        <v>Management/Livestock Management/Feed Characteristic/Feed Composition/Feed Ingredient/Other Ingredients/Starch</v>
      </c>
      <c r="B1709" s="207" t="s">
        <v>23379</v>
      </c>
      <c r="C1709" s="207" t="s">
        <v>17896</v>
      </c>
      <c r="D1709" s="207" t="s">
        <v>17898</v>
      </c>
      <c r="E1709" s="207" t="s">
        <v>17908</v>
      </c>
      <c r="F1709" s="207" t="s">
        <v>18308</v>
      </c>
      <c r="G1709" s="207" t="s">
        <v>18309</v>
      </c>
      <c r="H1709" s="207" t="s">
        <v>23270</v>
      </c>
      <c r="I1709" s="207" t="s">
        <v>23380</v>
      </c>
      <c r="J1709" s="207" t="s">
        <v>8288</v>
      </c>
      <c r="K1709" s="207" t="s">
        <v>8288</v>
      </c>
      <c r="L1709" s="207"/>
      <c r="M1709" t="str" cm="1">
        <f t="array" ref="M1709">LOOKUP(2,1/(C1709:L1709&lt;&gt;""),C1709:L1709)</f>
        <v>Starch</v>
      </c>
      <c r="N1709" s="207"/>
      <c r="O1709" s="207" t="s">
        <v>8288</v>
      </c>
      <c r="P1709" s="207" t="s">
        <v>8288</v>
      </c>
      <c r="Q1709" s="207" t="s">
        <v>8288</v>
      </c>
      <c r="R1709" s="207" t="s">
        <v>8288</v>
      </c>
      <c r="S1709" s="207"/>
      <c r="T1709" s="207" t="s">
        <v>8288</v>
      </c>
      <c r="U1709" s="207"/>
      <c r="V1709" s="209" t="s">
        <v>8288</v>
      </c>
      <c r="W1709" s="207" t="s">
        <v>8288</v>
      </c>
      <c r="X1709" s="207" t="s">
        <v>8288</v>
      </c>
      <c r="Y1709" s="207" t="s">
        <v>8288</v>
      </c>
      <c r="Z1709" s="207" t="s">
        <v>8288</v>
      </c>
      <c r="AA1709" s="209" t="s">
        <v>8288</v>
      </c>
      <c r="AB1709" s="209" t="s">
        <v>4169</v>
      </c>
      <c r="AC1709" s="210">
        <v>23220</v>
      </c>
      <c r="AD1709" s="210" t="s">
        <v>4169</v>
      </c>
      <c r="AE1709" s="210" t="s">
        <v>18872</v>
      </c>
      <c r="AF1709" s="210"/>
      <c r="AG1709" t="str">
        <f>IFERROR(IF(COUNTIF(C1709:L1709,"Feed Ingredient")&gt;0,INDEX(ani_diet!T:T,MATCH(M1709,ani_diet!D:D,0)),""),"")</f>
        <v>Sporobolus natalensis</v>
      </c>
      <c r="AH1709" s="60" t="str">
        <f>IF(IFERROR(IF(MATCH("Feed Ingredient", AOM[[#This Row],[L1]:[L10]],0)&gt;0, TRUE, FALSE), FALSE)=TRUE,IFERROR(VLOOKUP(M1709, ani_diet!C:C, 1, FALSE), "No Match"),FALSE)</f>
        <v>Starch</v>
      </c>
      <c r="AI1709" t="s">
        <v>3539</v>
      </c>
      <c r="AL1709" t="str">
        <f>IFERROR(IF(COUNTIF(C1709:L1709,"Feed Ingredient")&gt;0,INDEX(ani_diet!T:T,MATCH(M1709,ani_diet!D:D,0)),""),"")</f>
        <v>Sporobolus natalensis</v>
      </c>
    </row>
    <row r="1710" spans="1:38">
      <c r="A1710" t="str">
        <f>_xlfn.TEXTJOIN("/",TRUE,AOM[[#This Row],[L1]:[L10]])</f>
        <v>Management/Livestock Management/Feed Characteristic/Feed Composition/Feed Ingredient/Other Ingredients/Toxynil</v>
      </c>
      <c r="B1710" s="207" t="s">
        <v>23381</v>
      </c>
      <c r="C1710" s="207" t="s">
        <v>17896</v>
      </c>
      <c r="D1710" s="207" t="s">
        <v>17898</v>
      </c>
      <c r="E1710" s="207" t="s">
        <v>17908</v>
      </c>
      <c r="F1710" s="207" t="s">
        <v>18308</v>
      </c>
      <c r="G1710" s="207" t="s">
        <v>18309</v>
      </c>
      <c r="H1710" s="207" t="s">
        <v>23270</v>
      </c>
      <c r="I1710" s="207" t="s">
        <v>9268</v>
      </c>
      <c r="J1710" s="207" t="s">
        <v>8288</v>
      </c>
      <c r="K1710" s="207" t="s">
        <v>8288</v>
      </c>
      <c r="L1710" s="207"/>
      <c r="M1710" t="str" cm="1">
        <f t="array" ref="M1710">LOOKUP(2,1/(C1710:L1710&lt;&gt;""),C1710:L1710)</f>
        <v>Toxynil</v>
      </c>
      <c r="N1710" s="207" t="s">
        <v>8288</v>
      </c>
      <c r="O1710" s="207" t="s">
        <v>8288</v>
      </c>
      <c r="P1710" s="207" t="s">
        <v>8288</v>
      </c>
      <c r="Q1710" s="207" t="s">
        <v>8288</v>
      </c>
      <c r="R1710" s="207" t="s">
        <v>8288</v>
      </c>
      <c r="S1710" s="207"/>
      <c r="T1710" s="207" t="s">
        <v>8288</v>
      </c>
      <c r="U1710" s="207"/>
      <c r="V1710" s="209" t="s">
        <v>8288</v>
      </c>
      <c r="W1710" s="207" t="s">
        <v>8288</v>
      </c>
      <c r="X1710" s="207" t="s">
        <v>8288</v>
      </c>
      <c r="Y1710" s="207" t="s">
        <v>8288</v>
      </c>
      <c r="Z1710" s="207" t="s">
        <v>8288</v>
      </c>
      <c r="AA1710" s="209" t="s">
        <v>8288</v>
      </c>
      <c r="AB1710" s="209" t="s">
        <v>4169</v>
      </c>
      <c r="AC1710" s="210" t="s">
        <v>4169</v>
      </c>
      <c r="AD1710" s="210" t="s">
        <v>4169</v>
      </c>
      <c r="AE1710" s="210"/>
      <c r="AF1710" s="210"/>
      <c r="AG1710" t="str">
        <f>IFERROR(IF(COUNTIF(C1710:L1710,"Feed Ingredient")&gt;0,INDEX(ani_diet!T:T,MATCH(M1710,ani_diet!D:D,0)),""),"")</f>
        <v>Solanum lycopersicum</v>
      </c>
      <c r="AH1710" s="60" t="str">
        <f>IF(IFERROR(IF(MATCH("Feed Ingredient", AOM[[#This Row],[L1]:[L10]],0)&gt;0, TRUE, FALSE), FALSE)=TRUE,IFERROR(VLOOKUP(M1710, ani_diet!C:C, 1, FALSE), "No Match"),FALSE)</f>
        <v>Toxynil</v>
      </c>
      <c r="AI1710" t="s">
        <v>3539</v>
      </c>
      <c r="AL1710" t="str">
        <f>IFERROR(IF(COUNTIF(C1710:L1710,"Feed Ingredient")&gt;0,INDEX(ani_diet!T:T,MATCH(M1710,ani_diet!D:D,0)),""),"")</f>
        <v>Solanum lycopersicum</v>
      </c>
    </row>
    <row r="1711" spans="1:38">
      <c r="A1711" t="str">
        <f>_xlfn.TEXTJOIN("/",TRUE,AOM[[#This Row],[L1]:[L10]])</f>
        <v>Management/Livestock Management/Feed Characteristic/Feed Composition/Feed Ingredient/Other Ingredients/Toxynil/Toxynil Ground</v>
      </c>
      <c r="B1711" s="207" t="s">
        <v>23382</v>
      </c>
      <c r="C1711" s="207" t="s">
        <v>17896</v>
      </c>
      <c r="D1711" s="207" t="s">
        <v>17898</v>
      </c>
      <c r="E1711" s="207" t="s">
        <v>17908</v>
      </c>
      <c r="F1711" s="207" t="s">
        <v>18308</v>
      </c>
      <c r="G1711" s="207" t="s">
        <v>18309</v>
      </c>
      <c r="H1711" s="207" t="s">
        <v>23270</v>
      </c>
      <c r="I1711" s="207" t="s">
        <v>9268</v>
      </c>
      <c r="J1711" s="207" t="s">
        <v>23383</v>
      </c>
      <c r="K1711" s="207" t="s">
        <v>8288</v>
      </c>
      <c r="L1711" s="207"/>
      <c r="M1711" t="str" cm="1">
        <f t="array" ref="M1711">LOOKUP(2,1/(C1711:L1711&lt;&gt;""),C1711:L1711)</f>
        <v>Toxynil Ground</v>
      </c>
      <c r="N1711" s="207" t="s">
        <v>23384</v>
      </c>
      <c r="O1711" s="207" t="s">
        <v>8288</v>
      </c>
      <c r="P1711" s="207" t="s">
        <v>8288</v>
      </c>
      <c r="Q1711" s="207" t="s">
        <v>8288</v>
      </c>
      <c r="R1711" s="207" t="s">
        <v>8288</v>
      </c>
      <c r="S1711" s="207"/>
      <c r="T1711" s="207" t="s">
        <v>8288</v>
      </c>
      <c r="U1711" s="207"/>
      <c r="V1711" s="209" t="s">
        <v>8288</v>
      </c>
      <c r="W1711" s="207" t="s">
        <v>8288</v>
      </c>
      <c r="X1711" s="207" t="s">
        <v>8288</v>
      </c>
      <c r="Y1711" s="207" t="s">
        <v>8288</v>
      </c>
      <c r="Z1711" s="207" t="s">
        <v>8288</v>
      </c>
      <c r="AA1711" s="209" t="s">
        <v>8288</v>
      </c>
      <c r="AB1711" s="209" t="s">
        <v>4169</v>
      </c>
      <c r="AC1711" s="210" t="s">
        <v>4169</v>
      </c>
      <c r="AD1711" s="210" t="s">
        <v>4169</v>
      </c>
      <c r="AE1711" s="210"/>
      <c r="AF1711" s="210"/>
      <c r="AG1711" t="str">
        <f>IFERROR(IF(COUNTIF(C1711:L1711,"Feed Ingredient")&gt;0,INDEX(ani_diet!T:T,MATCH(M1711,ani_diet!D:D,0)),""),"")</f>
        <v/>
      </c>
      <c r="AH1711" s="60" t="str">
        <f>IF(IFERROR(IF(MATCH("Feed Ingredient", AOM[[#This Row],[L1]:[L10]],0)&gt;0, TRUE, FALSE), FALSE)=TRUE,IFERROR(VLOOKUP(M1711, ani_diet!C:C, 1, FALSE), "No Match"),FALSE)</f>
        <v>No Match</v>
      </c>
      <c r="AI1711" t="s">
        <v>3539</v>
      </c>
      <c r="AL1711" t="str">
        <f>IFERROR(IF(COUNTIF(C1711:L1711,"Feed Ingredient")&gt;0,INDEX(ani_diet!T:T,MATCH(M1711,ani_diet!D:D,0)),""),"")</f>
        <v/>
      </c>
    </row>
    <row r="1712" spans="1:38">
      <c r="A1712" t="str">
        <f>_xlfn.TEXTJOIN("/",TRUE,AOM[[#This Row],[L1]:[L10]])</f>
        <v>Management/Livestock Management/Feed Characteristic/Feed Composition/Feed Ingredient/Other Ingredients/Unspecified</v>
      </c>
      <c r="B1712" s="207" t="s">
        <v>23385</v>
      </c>
      <c r="C1712" s="207" t="s">
        <v>17896</v>
      </c>
      <c r="D1712" s="207" t="s">
        <v>17898</v>
      </c>
      <c r="E1712" s="207" t="s">
        <v>17908</v>
      </c>
      <c r="F1712" s="207" t="s">
        <v>18308</v>
      </c>
      <c r="G1712" s="207" t="s">
        <v>18309</v>
      </c>
      <c r="H1712" s="207" t="s">
        <v>23270</v>
      </c>
      <c r="I1712" s="207" t="s">
        <v>2659</v>
      </c>
      <c r="J1712" s="207" t="s">
        <v>8288</v>
      </c>
      <c r="K1712" s="207" t="s">
        <v>8288</v>
      </c>
      <c r="L1712" s="207"/>
      <c r="M1712" t="str" cm="1">
        <f t="array" ref="M1712">LOOKUP(2,1/(C1712:L1712&lt;&gt;""),C1712:L1712)</f>
        <v>Unspecified</v>
      </c>
      <c r="N1712" s="207" t="s">
        <v>8288</v>
      </c>
      <c r="O1712" s="207" t="s">
        <v>8288</v>
      </c>
      <c r="P1712" s="207" t="s">
        <v>8288</v>
      </c>
      <c r="Q1712" s="207" t="s">
        <v>8288</v>
      </c>
      <c r="R1712" s="207" t="s">
        <v>8288</v>
      </c>
      <c r="S1712" s="207"/>
      <c r="T1712" s="207" t="s">
        <v>8288</v>
      </c>
      <c r="U1712" s="207"/>
      <c r="V1712" s="209" t="s">
        <v>8288</v>
      </c>
      <c r="W1712" s="207" t="s">
        <v>8288</v>
      </c>
      <c r="X1712" s="207" t="s">
        <v>8288</v>
      </c>
      <c r="Y1712" s="207" t="s">
        <v>8288</v>
      </c>
      <c r="Z1712" s="207" t="s">
        <v>8288</v>
      </c>
      <c r="AA1712" s="209" t="s">
        <v>8288</v>
      </c>
      <c r="AB1712" s="209" t="s">
        <v>4169</v>
      </c>
      <c r="AC1712" s="210" t="s">
        <v>4169</v>
      </c>
      <c r="AD1712" s="210" t="s">
        <v>4169</v>
      </c>
      <c r="AE1712" s="210"/>
      <c r="AF1712" s="210"/>
      <c r="AG1712" t="str">
        <f>IFERROR(IF(COUNTIF(C1712:L1712,"Feed Ingredient")&gt;0,INDEX(ani_diet!T:T,MATCH(M1712,ani_diet!D:D,0)),""),"")</f>
        <v>Ulva rigida</v>
      </c>
      <c r="AH1712" s="60" t="str">
        <f>IF(IFERROR(IF(MATCH("Feed Ingredient", AOM[[#This Row],[L1]:[L10]],0)&gt;0, TRUE, FALSE), FALSE)=TRUE,IFERROR(VLOOKUP(M1712, ani_diet!C:C, 1, FALSE), "No Match"),FALSE)</f>
        <v>Unspecified</v>
      </c>
      <c r="AI1712" t="s">
        <v>3539</v>
      </c>
      <c r="AL1712" t="str">
        <f>IFERROR(IF(COUNTIF(C1712:L1712,"Feed Ingredient")&gt;0,INDEX(ani_diet!T:T,MATCH(M1712,ani_diet!D:D,0)),""),"")</f>
        <v>Ulva rigida</v>
      </c>
    </row>
    <row r="1713" spans="1:38">
      <c r="A1713" t="str">
        <f>_xlfn.TEXTJOIN("/",TRUE,AOM[[#This Row],[L1]:[L10]])</f>
        <v>Management/Livestock Management/Feed Characteristic/Feed Composition/Feed Ingredient/Other Ingredients/Unspecified Filler</v>
      </c>
      <c r="B1713" s="207" t="s">
        <v>23386</v>
      </c>
      <c r="C1713" s="207" t="s">
        <v>17896</v>
      </c>
      <c r="D1713" s="207" t="s">
        <v>17898</v>
      </c>
      <c r="E1713" s="207" t="s">
        <v>17908</v>
      </c>
      <c r="F1713" s="207" t="s">
        <v>18308</v>
      </c>
      <c r="G1713" s="207" t="s">
        <v>18309</v>
      </c>
      <c r="H1713" s="207" t="s">
        <v>23270</v>
      </c>
      <c r="I1713" s="207" t="s">
        <v>23387</v>
      </c>
      <c r="J1713" s="207" t="s">
        <v>8288</v>
      </c>
      <c r="K1713" s="207" t="s">
        <v>8288</v>
      </c>
      <c r="L1713" s="207"/>
      <c r="M1713" t="str" cm="1">
        <f t="array" ref="M1713">LOOKUP(2,1/(C1713:L1713&lt;&gt;""),C1713:L1713)</f>
        <v>Unspecified Filler</v>
      </c>
      <c r="N1713" s="207" t="s">
        <v>8288</v>
      </c>
      <c r="O1713" s="207" t="s">
        <v>8288</v>
      </c>
      <c r="P1713" s="207" t="s">
        <v>8288</v>
      </c>
      <c r="Q1713" s="207" t="s">
        <v>8288</v>
      </c>
      <c r="R1713" s="207" t="s">
        <v>8288</v>
      </c>
      <c r="S1713" s="207"/>
      <c r="T1713" s="207" t="s">
        <v>8288</v>
      </c>
      <c r="U1713" s="207"/>
      <c r="V1713" s="209" t="s">
        <v>8288</v>
      </c>
      <c r="W1713" s="207" t="s">
        <v>8288</v>
      </c>
      <c r="X1713" s="207" t="s">
        <v>8288</v>
      </c>
      <c r="Y1713" s="207" t="s">
        <v>8288</v>
      </c>
      <c r="Z1713" s="207" t="s">
        <v>8288</v>
      </c>
      <c r="AA1713" s="209" t="s">
        <v>8288</v>
      </c>
      <c r="AB1713" s="209" t="s">
        <v>4169</v>
      </c>
      <c r="AC1713" s="210" t="s">
        <v>4169</v>
      </c>
      <c r="AD1713" s="210" t="s">
        <v>4169</v>
      </c>
      <c r="AE1713" s="210"/>
      <c r="AF1713" s="210"/>
      <c r="AG1713" t="str">
        <f>IFERROR(IF(COUNTIF(C1713:L1713,"Feed Ingredient")&gt;0,INDEX(ani_diet!T:T,MATCH(M1713,ani_diet!D:D,0)),""),"")</f>
        <v/>
      </c>
      <c r="AH1713" s="60" t="str">
        <f>IF(IFERROR(IF(MATCH("Feed Ingredient", AOM[[#This Row],[L1]:[L10]],0)&gt;0, TRUE, FALSE), FALSE)=TRUE,IFERROR(VLOOKUP(M1713, ani_diet!C:C, 1, FALSE), "No Match"),FALSE)</f>
        <v>Unspecified Filler</v>
      </c>
      <c r="AI1713" t="s">
        <v>3539</v>
      </c>
      <c r="AL1713" t="str">
        <f>IFERROR(IF(COUNTIF(C1713:L1713,"Feed Ingredient")&gt;0,INDEX(ani_diet!T:T,MATCH(M1713,ani_diet!D:D,0)),""),"")</f>
        <v/>
      </c>
    </row>
    <row r="1714" spans="1:38">
      <c r="A1714" t="s">
        <v>23388</v>
      </c>
      <c r="B1714" s="207" t="s">
        <v>23389</v>
      </c>
      <c r="C1714" s="207" t="s">
        <v>17896</v>
      </c>
      <c r="D1714" s="207" t="s">
        <v>17898</v>
      </c>
      <c r="E1714" s="207" t="s">
        <v>17908</v>
      </c>
      <c r="F1714" s="207" t="s">
        <v>18308</v>
      </c>
      <c r="G1714" s="207" t="s">
        <v>18309</v>
      </c>
      <c r="H1714" s="207" t="s">
        <v>23270</v>
      </c>
      <c r="I1714" s="207" t="s">
        <v>23390</v>
      </c>
      <c r="J1714" s="207" t="s">
        <v>8288</v>
      </c>
      <c r="K1714" s="207" t="s">
        <v>8288</v>
      </c>
      <c r="L1714" s="207"/>
      <c r="M1714" t="str" cm="1">
        <f t="array" ref="M1714">LOOKUP(2,1/(C1714:L1714&lt;&gt;""),C1714:L1714)</f>
        <v>Unspecified Yeast</v>
      </c>
      <c r="N1714" s="207" t="s">
        <v>8288</v>
      </c>
      <c r="O1714" s="207" t="s">
        <v>8288</v>
      </c>
      <c r="P1714" s="207" t="s">
        <v>8288</v>
      </c>
      <c r="Q1714" s="207" t="s">
        <v>8288</v>
      </c>
      <c r="R1714" s="207" t="s">
        <v>8288</v>
      </c>
      <c r="S1714" s="207"/>
      <c r="T1714" s="207" t="s">
        <v>8288</v>
      </c>
      <c r="U1714" s="207"/>
      <c r="V1714" s="209" t="s">
        <v>8288</v>
      </c>
      <c r="W1714" s="207" t="s">
        <v>8288</v>
      </c>
      <c r="X1714" s="207" t="s">
        <v>8288</v>
      </c>
      <c r="Y1714" s="207" t="s">
        <v>8288</v>
      </c>
      <c r="Z1714" s="207" t="s">
        <v>8288</v>
      </c>
      <c r="AA1714" s="209" t="s">
        <v>8288</v>
      </c>
      <c r="AB1714" s="209" t="s">
        <v>4169</v>
      </c>
      <c r="AC1714" s="210" t="s">
        <v>4169</v>
      </c>
      <c r="AD1714" s="210" t="s">
        <v>4169</v>
      </c>
      <c r="AE1714" s="210"/>
      <c r="AF1714" s="210"/>
      <c r="AG1714" t="str">
        <f>IFERROR(IF(COUNTIF(C1714:L1714,"Feed Ingredient")&gt;0,INDEX(ani_diet!T:T,MATCH(M1714,ani_diet!D:D,0)),""),"")</f>
        <v/>
      </c>
      <c r="AH1714" s="60" t="str">
        <f>IF(IFERROR(IF(MATCH("Feed Ingredient", AOM[[#This Row],[L1]:[L10]],0)&gt;0, TRUE, FALSE), FALSE)=TRUE,IFERROR(VLOOKUP(M1714, ani_diet!C:C, 1, FALSE), "No Match"),FALSE)</f>
        <v>Unspecified Yeast</v>
      </c>
      <c r="AI1714" t="s">
        <v>3539</v>
      </c>
      <c r="AL1714" t="str">
        <f>IFERROR(IF(COUNTIF(C1714:L1714,"Feed Ingredient")&gt;0,INDEX(ani_diet!T:T,MATCH(M1714,ani_diet!D:D,0)),""),"")</f>
        <v/>
      </c>
    </row>
    <row r="1715" spans="1:38">
      <c r="A1715" t="s">
        <v>23388</v>
      </c>
      <c r="B1715" s="207" t="s">
        <v>23391</v>
      </c>
      <c r="C1715" s="207" t="s">
        <v>17896</v>
      </c>
      <c r="D1715" s="207" t="s">
        <v>17898</v>
      </c>
      <c r="E1715" s="207" t="s">
        <v>17908</v>
      </c>
      <c r="F1715" s="207" t="s">
        <v>18308</v>
      </c>
      <c r="G1715" s="207" t="s">
        <v>18309</v>
      </c>
      <c r="H1715" s="207" t="s">
        <v>23270</v>
      </c>
      <c r="I1715" s="207" t="s">
        <v>23392</v>
      </c>
      <c r="J1715" s="207" t="s">
        <v>23393</v>
      </c>
      <c r="K1715" s="207" t="s">
        <v>8288</v>
      </c>
      <c r="L1715" s="207"/>
      <c r="M1715" t="str" cm="1">
        <f t="array" ref="M1715">LOOKUP(2,1/(C1715:L1715&lt;&gt;""),C1715:L1715)</f>
        <v>Untreated Organic Waste Dried Fermented Ground</v>
      </c>
      <c r="N1715" s="207" t="s">
        <v>8288</v>
      </c>
      <c r="O1715" s="207" t="s">
        <v>8288</v>
      </c>
      <c r="P1715" s="207" t="s">
        <v>8288</v>
      </c>
      <c r="Q1715" s="207" t="s">
        <v>8288</v>
      </c>
      <c r="R1715" s="207" t="s">
        <v>8288</v>
      </c>
      <c r="S1715" s="207"/>
      <c r="T1715" s="207" t="s">
        <v>8288</v>
      </c>
      <c r="U1715" s="207"/>
      <c r="V1715" s="209" t="s">
        <v>8288</v>
      </c>
      <c r="W1715" s="207" t="s">
        <v>8288</v>
      </c>
      <c r="X1715" s="207" t="s">
        <v>8288</v>
      </c>
      <c r="Y1715" s="207" t="s">
        <v>8288</v>
      </c>
      <c r="Z1715" s="207" t="s">
        <v>8288</v>
      </c>
      <c r="AA1715" s="209" t="s">
        <v>8288</v>
      </c>
      <c r="AB1715" s="209" t="s">
        <v>4169</v>
      </c>
      <c r="AC1715" s="210" t="s">
        <v>4169</v>
      </c>
      <c r="AD1715" s="210" t="s">
        <v>4169</v>
      </c>
      <c r="AE1715" s="210"/>
      <c r="AF1715" s="210"/>
      <c r="AG1715" t="str">
        <f>IFERROR(IF(COUNTIF(C1715:L1715,"Feed Ingredient")&gt;0,INDEX(ani_diet!T:T,MATCH(M1715,ani_diet!D:D,0)),""),"")</f>
        <v/>
      </c>
      <c r="AH1715" s="60" t="str">
        <f>IF(IFERROR(IF(MATCH("Feed Ingredient", AOM[[#This Row],[L1]:[L10]],0)&gt;0, TRUE, FALSE), FALSE)=TRUE,IFERROR(VLOOKUP(M1715, ani_diet!C:C, 1, FALSE), "No Match"),FALSE)</f>
        <v>No Match</v>
      </c>
      <c r="AI1715" t="s">
        <v>3539</v>
      </c>
      <c r="AL1715" t="str">
        <f>IFERROR(IF(COUNTIF(C1715:L1715,"Feed Ingredient")&gt;0,INDEX(ani_diet!T:T,MATCH(M1715,ani_diet!D:D,0)),""),"")</f>
        <v/>
      </c>
    </row>
    <row r="1716" spans="1:38">
      <c r="A1716" t="s">
        <v>23388</v>
      </c>
      <c r="B1716" s="207" t="s">
        <v>23394</v>
      </c>
      <c r="C1716" s="207" t="s">
        <v>17896</v>
      </c>
      <c r="D1716" s="207" t="s">
        <v>17898</v>
      </c>
      <c r="E1716" s="207" t="s">
        <v>17908</v>
      </c>
      <c r="F1716" s="207" t="s">
        <v>18308</v>
      </c>
      <c r="G1716" s="207" t="s">
        <v>18309</v>
      </c>
      <c r="H1716" s="207" t="s">
        <v>23270</v>
      </c>
      <c r="I1716" s="207" t="s">
        <v>23392</v>
      </c>
      <c r="J1716" s="207" t="s">
        <v>23395</v>
      </c>
      <c r="K1716" s="207" t="s">
        <v>8288</v>
      </c>
      <c r="L1716" s="207"/>
      <c r="M1716" t="str" cm="1">
        <f t="array" ref="M1716">LOOKUP(2,1/(C1716:L1716&lt;&gt;""),C1716:L1716)</f>
        <v>Untreated Organic Waste Ground</v>
      </c>
      <c r="N1716" s="207" t="s">
        <v>8288</v>
      </c>
      <c r="O1716" s="207" t="s">
        <v>8288</v>
      </c>
      <c r="P1716" s="207" t="s">
        <v>8288</v>
      </c>
      <c r="Q1716" s="207" t="s">
        <v>8288</v>
      </c>
      <c r="R1716" s="207" t="s">
        <v>8288</v>
      </c>
      <c r="S1716" s="207"/>
      <c r="T1716" s="207" t="s">
        <v>8288</v>
      </c>
      <c r="U1716" s="207"/>
      <c r="V1716" s="209" t="s">
        <v>8288</v>
      </c>
      <c r="W1716" s="207" t="s">
        <v>8288</v>
      </c>
      <c r="X1716" s="207" t="s">
        <v>8288</v>
      </c>
      <c r="Y1716" s="207" t="s">
        <v>8288</v>
      </c>
      <c r="Z1716" s="207" t="s">
        <v>8288</v>
      </c>
      <c r="AA1716" s="209" t="s">
        <v>8288</v>
      </c>
      <c r="AB1716" s="209" t="s">
        <v>4169</v>
      </c>
      <c r="AC1716" s="210" t="s">
        <v>4169</v>
      </c>
      <c r="AD1716" s="210" t="s">
        <v>4169</v>
      </c>
      <c r="AE1716" s="210"/>
      <c r="AF1716" s="210"/>
      <c r="AG1716" t="str">
        <f>IFERROR(IF(COUNTIF(C1716:L1716,"Feed Ingredient")&gt;0,INDEX(ani_diet!T:T,MATCH(M1716,ani_diet!D:D,0)),""),"")</f>
        <v/>
      </c>
      <c r="AH1716" s="60" t="str">
        <f>IF(IFERROR(IF(MATCH("Feed Ingredient", AOM[[#This Row],[L1]:[L10]],0)&gt;0, TRUE, FALSE), FALSE)=TRUE,IFERROR(VLOOKUP(M1716, ani_diet!C:C, 1, FALSE), "No Match"),FALSE)</f>
        <v>No Match</v>
      </c>
      <c r="AI1716" t="s">
        <v>3539</v>
      </c>
      <c r="AL1716" t="str">
        <f>IFERROR(IF(COUNTIF(C1716:L1716,"Feed Ingredient")&gt;0,INDEX(ani_diet!T:T,MATCH(M1716,ani_diet!D:D,0)),""),"")</f>
        <v/>
      </c>
    </row>
    <row r="1717" spans="1:38">
      <c r="A1717" t="str">
        <f>_xlfn.TEXTJOIN("/",TRUE,AOM[[#This Row],[L1]:[L10]])</f>
        <v>Management/Livestock Management/Feed Characteristic/Feed Composition/Feed Ingredient/Other Ingredients/Vitalyte</v>
      </c>
      <c r="B1717" s="207" t="s">
        <v>23396</v>
      </c>
      <c r="C1717" s="207" t="s">
        <v>17896</v>
      </c>
      <c r="D1717" s="207" t="s">
        <v>17898</v>
      </c>
      <c r="E1717" s="207" t="s">
        <v>17908</v>
      </c>
      <c r="F1717" s="207" t="s">
        <v>18308</v>
      </c>
      <c r="G1717" s="207" t="s">
        <v>18309</v>
      </c>
      <c r="H1717" s="207" t="s">
        <v>23270</v>
      </c>
      <c r="I1717" s="207" t="s">
        <v>23397</v>
      </c>
      <c r="J1717" s="207"/>
      <c r="K1717" s="207"/>
      <c r="L1717" s="207"/>
      <c r="M1717" t="str" cm="1">
        <f t="array" ref="M1717">LOOKUP(2,1/(C1717:L1717&lt;&gt;""),C1717:L1717)</f>
        <v>Vitalyte</v>
      </c>
      <c r="N1717" s="207"/>
      <c r="O1717" s="207"/>
      <c r="P1717" s="207"/>
      <c r="Q1717" s="207"/>
      <c r="R1717" s="207"/>
      <c r="S1717" s="207"/>
      <c r="T1717" s="207"/>
      <c r="U1717" s="207"/>
      <c r="V1717" s="209"/>
      <c r="W1717" s="207"/>
      <c r="X1717" s="207"/>
      <c r="Y1717" s="207"/>
      <c r="Z1717" s="207"/>
      <c r="AA1717" s="209"/>
      <c r="AB1717" s="209" t="s">
        <v>4169</v>
      </c>
      <c r="AC1717" s="210" t="s">
        <v>4169</v>
      </c>
      <c r="AD1717" s="210" t="s">
        <v>4169</v>
      </c>
      <c r="AE1717" s="210"/>
      <c r="AF1717" s="210"/>
      <c r="AG1717" t="str">
        <f>IFERROR(IF(COUNTIF(C1717:L1717,"Feed Ingredient")&gt;0,INDEX(ani_diet!T:T,MATCH(M1717,ani_diet!D:D,0)),""),"")</f>
        <v/>
      </c>
      <c r="AH1717" s="60" t="str">
        <f>IF(IFERROR(IF(MATCH("Feed Ingredient", AOM[[#This Row],[L1]:[L10]],0)&gt;0, TRUE, FALSE), FALSE)=TRUE,IFERROR(VLOOKUP(M1717, ani_diet!C:C, 1, FALSE), "No Match"),FALSE)</f>
        <v>Vitalyte</v>
      </c>
      <c r="AI1717" t="s">
        <v>3539</v>
      </c>
      <c r="AL1717" t="str">
        <f>IFERROR(IF(COUNTIF(C1717:L1717,"Feed Ingredient")&gt;0,INDEX(ani_diet!T:T,MATCH(M1717,ani_diet!D:D,0)),""),"")</f>
        <v/>
      </c>
    </row>
    <row r="1718" spans="1:38">
      <c r="A1718" t="str">
        <f>_xlfn.TEXTJOIN("/",TRUE,AOM[[#This Row],[L1]:[L10]])</f>
        <v>Management/Livestock Management/Feed Characteristic/Feed Composition/Feed Ingredient/Other Ingredients/Waste Activated Sludge</v>
      </c>
      <c r="B1718" s="207" t="s">
        <v>23398</v>
      </c>
      <c r="C1718" s="207" t="s">
        <v>17896</v>
      </c>
      <c r="D1718" s="207" t="s">
        <v>17898</v>
      </c>
      <c r="E1718" s="207" t="s">
        <v>17908</v>
      </c>
      <c r="F1718" s="207" t="s">
        <v>18308</v>
      </c>
      <c r="G1718" s="207" t="s">
        <v>18309</v>
      </c>
      <c r="H1718" s="207" t="s">
        <v>23270</v>
      </c>
      <c r="I1718" s="207" t="s">
        <v>23399</v>
      </c>
      <c r="J1718" s="207"/>
      <c r="K1718" s="207" t="s">
        <v>8288</v>
      </c>
      <c r="L1718" s="207"/>
      <c r="M1718" t="str" cm="1">
        <f t="array" ref="M1718">LOOKUP(2,1/(C1718:L1718&lt;&gt;""),C1718:L1718)</f>
        <v>Waste Activated Sludge</v>
      </c>
      <c r="N1718" s="207" t="s">
        <v>8288</v>
      </c>
      <c r="O1718" s="207" t="s">
        <v>8288</v>
      </c>
      <c r="P1718" s="207" t="s">
        <v>8288</v>
      </c>
      <c r="Q1718" s="207" t="s">
        <v>8288</v>
      </c>
      <c r="R1718" s="207" t="s">
        <v>8288</v>
      </c>
      <c r="S1718" s="207"/>
      <c r="T1718" s="207" t="s">
        <v>8288</v>
      </c>
      <c r="U1718" s="207"/>
      <c r="V1718" s="209" t="s">
        <v>8288</v>
      </c>
      <c r="W1718" s="207" t="s">
        <v>8288</v>
      </c>
      <c r="X1718" s="207" t="s">
        <v>8288</v>
      </c>
      <c r="Y1718" s="207" t="s">
        <v>8288</v>
      </c>
      <c r="Z1718" s="207" t="s">
        <v>8288</v>
      </c>
      <c r="AA1718" s="209" t="s">
        <v>8288</v>
      </c>
      <c r="AB1718" s="209" t="s">
        <v>4169</v>
      </c>
      <c r="AC1718" s="210" t="s">
        <v>4169</v>
      </c>
      <c r="AD1718" s="210" t="s">
        <v>4169</v>
      </c>
      <c r="AE1718" s="210"/>
      <c r="AF1718" s="210"/>
      <c r="AG1718" t="str">
        <f>IFERROR(IF(COUNTIF(C1718:L1718,"Feed Ingredient")&gt;0,INDEX(ani_diet!T:T,MATCH(M1718,ani_diet!D:D,0)),""),"")</f>
        <v/>
      </c>
      <c r="AH1718" s="60" t="str">
        <f>IF(IFERROR(IF(MATCH("Feed Ingredient", AOM[[#This Row],[L1]:[L10]],0)&gt;0, TRUE, FALSE), FALSE)=TRUE,IFERROR(VLOOKUP(M1718, ani_diet!C:C, 1, FALSE), "No Match"),FALSE)</f>
        <v>Waste Activated Sludge</v>
      </c>
      <c r="AI1718" t="s">
        <v>3539</v>
      </c>
      <c r="AL1718" t="str">
        <f>IFERROR(IF(COUNTIF(C1718:L1718,"Feed Ingredient")&gt;0,INDEX(ani_diet!T:T,MATCH(M1718,ani_diet!D:D,0)),""),"")</f>
        <v/>
      </c>
    </row>
    <row r="1719" spans="1:38">
      <c r="A1719" t="str">
        <f>_xlfn.TEXTJOIN("/",TRUE,AOM[[#This Row],[L1]:[L10]])</f>
        <v>Management/Livestock Management/Feed Characteristic/Feed Composition/Feed Ingredient/Other Ingredients/Water</v>
      </c>
      <c r="B1719" s="207" t="s">
        <v>23400</v>
      </c>
      <c r="C1719" s="207" t="s">
        <v>17896</v>
      </c>
      <c r="D1719" s="207" t="s">
        <v>17898</v>
      </c>
      <c r="E1719" s="207" t="s">
        <v>17908</v>
      </c>
      <c r="F1719" s="207" t="s">
        <v>18308</v>
      </c>
      <c r="G1719" s="207" t="s">
        <v>18309</v>
      </c>
      <c r="H1719" s="207" t="s">
        <v>23270</v>
      </c>
      <c r="I1719" s="207" t="s">
        <v>11168</v>
      </c>
      <c r="J1719" s="207"/>
      <c r="K1719" s="207"/>
      <c r="L1719" s="207"/>
      <c r="M1719" t="str" cm="1">
        <f t="array" ref="M1719">LOOKUP(2,1/(C1719:L1719&lt;&gt;""),C1719:L1719)</f>
        <v>Water</v>
      </c>
      <c r="N1719" s="207"/>
      <c r="O1719" s="207"/>
      <c r="P1719" s="207"/>
      <c r="Q1719" s="207"/>
      <c r="R1719" s="207"/>
      <c r="S1719" s="207"/>
      <c r="T1719" s="207"/>
      <c r="U1719" s="207"/>
      <c r="V1719" s="209"/>
      <c r="W1719" s="207"/>
      <c r="X1719" s="207"/>
      <c r="Y1719" s="207"/>
      <c r="Z1719" s="207"/>
      <c r="AA1719" s="209"/>
      <c r="AB1719" s="209" t="s">
        <v>4169</v>
      </c>
      <c r="AC1719" s="210" t="s">
        <v>4169</v>
      </c>
      <c r="AD1719" s="210" t="s">
        <v>4169</v>
      </c>
      <c r="AE1719" s="210"/>
      <c r="AF1719" s="210"/>
      <c r="AG1719" t="str">
        <f>IFERROR(IF(COUNTIF(C1719:L1719,"Feed Ingredient")&gt;0,INDEX(ani_diet!T:T,MATCH(M1719,ani_diet!D:D,0)),""),"")</f>
        <v/>
      </c>
      <c r="AH1719" s="60" t="str">
        <f>IF(IFERROR(IF(MATCH("Feed Ingredient", AOM[[#This Row],[L1]:[L10]],0)&gt;0, TRUE, FALSE), FALSE)=TRUE,IFERROR(VLOOKUP(M1719, ani_diet!C:C, 1, FALSE), "No Match"),FALSE)</f>
        <v>Water</v>
      </c>
      <c r="AI1719" t="s">
        <v>3539</v>
      </c>
      <c r="AL1719" t="str">
        <f>IFERROR(IF(COUNTIF(C1719:L1719,"Feed Ingredient")&gt;0,INDEX(ani_diet!T:T,MATCH(M1719,ani_diet!D:D,0)),""),"")</f>
        <v/>
      </c>
    </row>
    <row r="1720" spans="1:38">
      <c r="A1720" t="s">
        <v>23401</v>
      </c>
      <c r="B1720" s="207" t="s">
        <v>23402</v>
      </c>
      <c r="C1720" s="207" t="s">
        <v>17896</v>
      </c>
      <c r="D1720" s="207" t="s">
        <v>17898</v>
      </c>
      <c r="E1720" s="207" t="s">
        <v>17908</v>
      </c>
      <c r="F1720" s="207" t="s">
        <v>18308</v>
      </c>
      <c r="G1720" s="207" t="s">
        <v>18309</v>
      </c>
      <c r="H1720" s="207" t="s">
        <v>23270</v>
      </c>
      <c r="I1720" s="207" t="s">
        <v>7602</v>
      </c>
      <c r="J1720" s="207" t="s">
        <v>23403</v>
      </c>
      <c r="K1720" s="207"/>
      <c r="L1720" s="207"/>
      <c r="M1720" t="str" cm="1">
        <f t="array" ref="M1720">LOOKUP(2,1/(C1720:L1720&lt;&gt;""),C1720:L1720)</f>
        <v>Wood Ash Ground</v>
      </c>
      <c r="N1720" s="207"/>
      <c r="O1720" s="207"/>
      <c r="P1720" s="207"/>
      <c r="Q1720" s="207"/>
      <c r="R1720" s="207"/>
      <c r="S1720" s="207"/>
      <c r="T1720" s="207"/>
      <c r="U1720" s="207"/>
      <c r="V1720" s="209"/>
      <c r="W1720" s="207"/>
      <c r="X1720" s="207"/>
      <c r="Y1720" s="207"/>
      <c r="Z1720" s="207"/>
      <c r="AA1720" s="209"/>
      <c r="AB1720" s="209" t="s">
        <v>4169</v>
      </c>
      <c r="AC1720" s="210" t="s">
        <v>4169</v>
      </c>
      <c r="AD1720" s="210" t="s">
        <v>4169</v>
      </c>
      <c r="AE1720" s="210"/>
      <c r="AF1720" s="210"/>
      <c r="AG1720" t="str">
        <f>IFERROR(IF(COUNTIF(C1720:L1720,"Feed Ingredient")&gt;0,INDEX(ani_diet!T:T,MATCH(M1720,ani_diet!D:D,0)),""),"")</f>
        <v/>
      </c>
      <c r="AH1720" s="60" t="str">
        <f>IF(IFERROR(IF(MATCH("Feed Ingredient", AOM[[#This Row],[L1]:[L10]],0)&gt;0, TRUE, FALSE), FALSE)=TRUE,IFERROR(VLOOKUP(M1720, ani_diet!C:C, 1, FALSE), "No Match"),FALSE)</f>
        <v>No Match</v>
      </c>
      <c r="AI1720" t="s">
        <v>3539</v>
      </c>
      <c r="AL1720" t="str">
        <f>IFERROR(IF(COUNTIF(C1720:L1720,"Feed Ingredient")&gt;0,INDEX(ani_diet!T:T,MATCH(M1720,ani_diet!D:D,0)),""),"")</f>
        <v/>
      </c>
    </row>
    <row r="1721" spans="1:38">
      <c r="A1721" t="str">
        <f>_xlfn.TEXTJOIN("/",TRUE,AOM[[#This Row],[L1]:[L10]])</f>
        <v>Management/Livestock Management/Feed Characteristic/Feed Composition/Feed Ingredient/Other Ingredients/Wood Ash</v>
      </c>
      <c r="B1721" s="207" t="s">
        <v>23404</v>
      </c>
      <c r="C1721" s="207" t="s">
        <v>17896</v>
      </c>
      <c r="D1721" s="207" t="s">
        <v>17898</v>
      </c>
      <c r="E1721" s="207" t="s">
        <v>17908</v>
      </c>
      <c r="F1721" s="207" t="s">
        <v>18308</v>
      </c>
      <c r="G1721" s="207" t="s">
        <v>18309</v>
      </c>
      <c r="H1721" s="207" t="s">
        <v>23270</v>
      </c>
      <c r="I1721" s="207" t="s">
        <v>7602</v>
      </c>
      <c r="J1721" s="207"/>
      <c r="K1721" s="207"/>
      <c r="L1721" s="207"/>
      <c r="M1721" t="str" cm="1">
        <f t="array" ref="M1721">LOOKUP(2,1/(C1721:L1721&lt;&gt;""),C1721:L1721)</f>
        <v>Wood Ash</v>
      </c>
      <c r="N1721" s="207"/>
      <c r="O1721" s="207"/>
      <c r="P1721" s="207"/>
      <c r="Q1721" s="207"/>
      <c r="R1721" s="207"/>
      <c r="S1721" s="207"/>
      <c r="T1721" s="207"/>
      <c r="U1721" s="207"/>
      <c r="V1721" s="209"/>
      <c r="W1721" s="207"/>
      <c r="X1721" s="207"/>
      <c r="Y1721" s="207"/>
      <c r="Z1721" s="207"/>
      <c r="AA1721" s="209"/>
      <c r="AB1721" s="209" t="s">
        <v>4169</v>
      </c>
      <c r="AC1721" s="210" t="s">
        <v>4169</v>
      </c>
      <c r="AD1721" s="210" t="s">
        <v>4169</v>
      </c>
      <c r="AE1721" s="210"/>
      <c r="AF1721" s="210"/>
      <c r="AG1721" t="str">
        <f>IFERROR(IF(COUNTIF(C1721:L1721,"Feed Ingredient")&gt;0,INDEX(ani_diet!T:T,MATCH(M1721,ani_diet!D:D,0)),""),"")</f>
        <v/>
      </c>
      <c r="AH1721" s="60" t="str">
        <f>IF(IFERROR(IF(MATCH("Feed Ingredient", AOM[[#This Row],[L1]:[L10]],0)&gt;0, TRUE, FALSE), FALSE)=TRUE,IFERROR(VLOOKUP(M1721, ani_diet!C:C, 1, FALSE), "No Match"),FALSE)</f>
        <v>Wood Ash</v>
      </c>
      <c r="AI1721" t="s">
        <v>3539</v>
      </c>
      <c r="AL1721" t="str">
        <f>IFERROR(IF(COUNTIF(C1721:L1721,"Feed Ingredient")&gt;0,INDEX(ani_diet!T:T,MATCH(M1721,ani_diet!D:D,0)),""),"")</f>
        <v/>
      </c>
    </row>
    <row r="1722" spans="1:38">
      <c r="A1722" t="str">
        <f>_xlfn.TEXTJOIN("/",TRUE,AOM[[#This Row],[L1]:[L10]])</f>
        <v>Management/Livestock Management/Feed Characteristic/Feed Composition/Feed Ingredient/Other Ingredients/Wood Charcoal</v>
      </c>
      <c r="B1722" s="207" t="s">
        <v>23405</v>
      </c>
      <c r="C1722" s="207" t="s">
        <v>17896</v>
      </c>
      <c r="D1722" s="207" t="s">
        <v>17898</v>
      </c>
      <c r="E1722" s="207" t="s">
        <v>17908</v>
      </c>
      <c r="F1722" s="207" t="s">
        <v>18308</v>
      </c>
      <c r="G1722" s="207" t="s">
        <v>18309</v>
      </c>
      <c r="H1722" s="207" t="s">
        <v>23270</v>
      </c>
      <c r="I1722" s="207" t="s">
        <v>23406</v>
      </c>
      <c r="J1722" s="207" t="s">
        <v>8288</v>
      </c>
      <c r="K1722" s="207" t="s">
        <v>8288</v>
      </c>
      <c r="L1722" s="207"/>
      <c r="M1722" t="str" cm="1">
        <f t="array" ref="M1722">LOOKUP(2,1/(C1722:L1722&lt;&gt;""),C1722:L1722)</f>
        <v>Wood Charcoal</v>
      </c>
      <c r="N1722" s="207" t="s">
        <v>8288</v>
      </c>
      <c r="O1722" s="207" t="s">
        <v>8288</v>
      </c>
      <c r="P1722" s="207" t="s">
        <v>8288</v>
      </c>
      <c r="Q1722" s="207" t="s">
        <v>8288</v>
      </c>
      <c r="R1722" s="207" t="s">
        <v>8288</v>
      </c>
      <c r="S1722" s="207"/>
      <c r="T1722" s="207" t="s">
        <v>8288</v>
      </c>
      <c r="U1722" s="207"/>
      <c r="V1722" s="209" t="s">
        <v>8288</v>
      </c>
      <c r="W1722" s="207" t="s">
        <v>8288</v>
      </c>
      <c r="X1722" s="207" t="s">
        <v>8288</v>
      </c>
      <c r="Y1722" s="207" t="s">
        <v>8288</v>
      </c>
      <c r="Z1722" s="207" t="s">
        <v>8288</v>
      </c>
      <c r="AA1722" s="209" t="s">
        <v>8288</v>
      </c>
      <c r="AB1722" s="209" t="s">
        <v>4169</v>
      </c>
      <c r="AC1722" s="210" t="s">
        <v>4169</v>
      </c>
      <c r="AD1722" s="210" t="s">
        <v>4169</v>
      </c>
      <c r="AE1722" s="210"/>
      <c r="AF1722" s="210"/>
      <c r="AG1722" t="str">
        <f>IFERROR(IF(COUNTIF(C1722:L1722,"Feed Ingredient")&gt;0,INDEX(ani_diet!T:T,MATCH(M1722,ani_diet!D:D,0)),""),"")</f>
        <v/>
      </c>
      <c r="AH1722" s="60" t="str">
        <f>IF(IFERROR(IF(MATCH("Feed Ingredient", AOM[[#This Row],[L1]:[L10]],0)&gt;0, TRUE, FALSE), FALSE)=TRUE,IFERROR(VLOOKUP(M1722, ani_diet!C:C, 1, FALSE), "No Match"),FALSE)</f>
        <v>Wood Charcoal</v>
      </c>
      <c r="AI1722" t="s">
        <v>3539</v>
      </c>
      <c r="AL1722" t="str">
        <f>IFERROR(IF(COUNTIF(C1722:L1722,"Feed Ingredient")&gt;0,INDEX(ani_diet!T:T,MATCH(M1722,ani_diet!D:D,0)),""),"")</f>
        <v/>
      </c>
    </row>
    <row r="1723" spans="1:38">
      <c r="A1723" t="str">
        <f>_xlfn.TEXTJOIN("/",TRUE,AOM[[#This Row],[L1]:[L10]])</f>
        <v>Management/Livestock Management/Feed Characteristic/Feed Composition/Feed Ingredient/Prebiotic</v>
      </c>
      <c r="B1723" s="207" t="s">
        <v>23407</v>
      </c>
      <c r="C1723" s="207" t="s">
        <v>17896</v>
      </c>
      <c r="D1723" s="207" t="s">
        <v>17898</v>
      </c>
      <c r="E1723" s="207" t="s">
        <v>17908</v>
      </c>
      <c r="F1723" s="207" t="s">
        <v>18308</v>
      </c>
      <c r="G1723" s="207" t="s">
        <v>18309</v>
      </c>
      <c r="H1723" s="207" t="s">
        <v>23408</v>
      </c>
      <c r="I1723" s="207" t="s">
        <v>8288</v>
      </c>
      <c r="J1723" s="207" t="s">
        <v>8288</v>
      </c>
      <c r="K1723" s="207" t="s">
        <v>8288</v>
      </c>
      <c r="L1723" s="207"/>
      <c r="M1723" t="str" cm="1">
        <f t="array" ref="M1723">LOOKUP(2,1/(C1723:L1723&lt;&gt;""),C1723:L1723)</f>
        <v>Prebiotic</v>
      </c>
      <c r="N1723" s="207" t="s">
        <v>8288</v>
      </c>
      <c r="O1723" s="207" t="s">
        <v>8288</v>
      </c>
      <c r="P1723" s="207" t="s">
        <v>8288</v>
      </c>
      <c r="Q1723" s="207" t="s">
        <v>8288</v>
      </c>
      <c r="R1723" s="207" t="s">
        <v>8288</v>
      </c>
      <c r="S1723" s="207"/>
      <c r="T1723" s="207" t="s">
        <v>8288</v>
      </c>
      <c r="U1723" s="207"/>
      <c r="V1723" s="209" t="s">
        <v>8288</v>
      </c>
      <c r="W1723" s="207" t="s">
        <v>8288</v>
      </c>
      <c r="X1723" s="207" t="s">
        <v>8288</v>
      </c>
      <c r="Y1723" s="207" t="s">
        <v>8288</v>
      </c>
      <c r="Z1723" s="207" t="s">
        <v>8288</v>
      </c>
      <c r="AA1723" s="209" t="s">
        <v>8288</v>
      </c>
      <c r="AB1723" s="209" t="s">
        <v>4169</v>
      </c>
      <c r="AC1723" s="210" t="s">
        <v>4169</v>
      </c>
      <c r="AD1723" s="210" t="s">
        <v>4169</v>
      </c>
      <c r="AE1723" s="210"/>
      <c r="AF1723" s="210"/>
      <c r="AG1723" t="str">
        <f>IFERROR(IF(COUNTIF(C1723:L1723,"Feed Ingredient")&gt;0,INDEX(ani_diet!T:T,MATCH(M1723,ani_diet!D:D,0)),""),"")</f>
        <v/>
      </c>
      <c r="AH1723" s="60" t="str">
        <f>IF(IFERROR(IF(MATCH("Feed Ingredient", AOM[[#This Row],[L1]:[L10]],0)&gt;0, TRUE, FALSE), FALSE)=TRUE,IFERROR(VLOOKUP(M1723, ani_diet!C:C, 1, FALSE), "No Match"),FALSE)</f>
        <v>No Match</v>
      </c>
      <c r="AI1723" t="s">
        <v>3539</v>
      </c>
      <c r="AL1723" t="str">
        <f>IFERROR(IF(COUNTIF(C1723:L1723,"Feed Ingredient")&gt;0,INDEX(ani_diet!T:T,MATCH(M1723,ani_diet!D:D,0)),""),"")</f>
        <v/>
      </c>
    </row>
    <row r="1724" spans="1:38">
      <c r="A1724" t="str">
        <f>_xlfn.TEXTJOIN("/",TRUE,AOM[[#This Row],[L1]:[L10]])</f>
        <v>Management/Livestock Management/Feed Characteristic/Feed Composition/Feed Ingredient/Prebiotic/Lactobacillus plantarum</v>
      </c>
      <c r="B1724" s="207" t="s">
        <v>23409</v>
      </c>
      <c r="C1724" s="207" t="s">
        <v>17896</v>
      </c>
      <c r="D1724" s="207" t="s">
        <v>17898</v>
      </c>
      <c r="E1724" s="207" t="s">
        <v>17908</v>
      </c>
      <c r="F1724" s="207" t="s">
        <v>18308</v>
      </c>
      <c r="G1724" s="207" t="s">
        <v>18309</v>
      </c>
      <c r="H1724" s="207" t="s">
        <v>23408</v>
      </c>
      <c r="I1724" s="207" t="s">
        <v>23410</v>
      </c>
      <c r="J1724" s="207" t="s">
        <v>8288</v>
      </c>
      <c r="K1724" s="207" t="s">
        <v>8288</v>
      </c>
      <c r="L1724" s="207"/>
      <c r="M1724" t="str" cm="1">
        <f t="array" ref="M1724">LOOKUP(2,1/(C1724:L1724&lt;&gt;""),C1724:L1724)</f>
        <v>Lactobacillus plantarum</v>
      </c>
      <c r="N1724" s="207" t="s">
        <v>8288</v>
      </c>
      <c r="O1724" s="207" t="s">
        <v>8288</v>
      </c>
      <c r="P1724" s="207" t="s">
        <v>8288</v>
      </c>
      <c r="Q1724" s="207" t="s">
        <v>8288</v>
      </c>
      <c r="R1724" s="207" t="s">
        <v>8288</v>
      </c>
      <c r="S1724" s="207"/>
      <c r="T1724" s="207" t="s">
        <v>8288</v>
      </c>
      <c r="U1724" s="207" t="s">
        <v>23411</v>
      </c>
      <c r="V1724" s="209" t="s">
        <v>328</v>
      </c>
      <c r="W1724" s="207" t="s">
        <v>8288</v>
      </c>
      <c r="X1724" s="207" t="s">
        <v>8288</v>
      </c>
      <c r="Y1724" s="207" t="s">
        <v>8288</v>
      </c>
      <c r="Z1724" s="207" t="s">
        <v>8288</v>
      </c>
      <c r="AA1724" s="209" t="s">
        <v>328</v>
      </c>
      <c r="AB1724" s="209" t="s">
        <v>4169</v>
      </c>
      <c r="AC1724" s="210" t="s">
        <v>4169</v>
      </c>
      <c r="AD1724" s="210" t="s">
        <v>4169</v>
      </c>
      <c r="AE1724" s="210"/>
      <c r="AF1724" s="210"/>
      <c r="AG1724" t="str">
        <f>IFERROR(IF(COUNTIF(C1724:L1724,"Feed Ingredient")&gt;0,INDEX(ani_diet!T:T,MATCH(M1724,ani_diet!D:D,0)),""),"")</f>
        <v>Lactobacillus plantarium</v>
      </c>
      <c r="AH1724" s="60" t="str">
        <f>IF(IFERROR(IF(MATCH("Feed Ingredient", AOM[[#This Row],[L1]:[L10]],0)&gt;0, TRUE, FALSE), FALSE)=TRUE,IFERROR(VLOOKUP(M1724, ani_diet!C:C, 1, FALSE), "No Match"),FALSE)</f>
        <v>Lactobacillus plantarum</v>
      </c>
      <c r="AI1724" t="s">
        <v>3539</v>
      </c>
      <c r="AL1724" t="str">
        <f>IFERROR(IF(COUNTIF(C1724:L1724,"Feed Ingredient")&gt;0,INDEX(ani_diet!T:T,MATCH(M1724,ani_diet!D:D,0)),""),"")</f>
        <v>Lactobacillus plantarium</v>
      </c>
    </row>
    <row r="1725" spans="1:38">
      <c r="A1725" t="str">
        <f>_xlfn.TEXTJOIN("/",TRUE,AOM[[#This Row],[L1]:[L10]])</f>
        <v>Management/Livestock Management/Feed Characteristic/Feed Composition/Feed Ingredient/Preformulated Feed/ACTIPAL HP 1</v>
      </c>
      <c r="B1725" s="207" t="s">
        <v>23412</v>
      </c>
      <c r="C1725" s="207" t="s">
        <v>17896</v>
      </c>
      <c r="D1725" s="207" t="s">
        <v>17898</v>
      </c>
      <c r="E1725" s="207" t="s">
        <v>17908</v>
      </c>
      <c r="F1725" s="207" t="s">
        <v>18308</v>
      </c>
      <c r="G1725" s="207" t="s">
        <v>18309</v>
      </c>
      <c r="H1725" s="207" t="s">
        <v>23413</v>
      </c>
      <c r="I1725" s="207" t="s">
        <v>23414</v>
      </c>
      <c r="J1725" s="207" t="s">
        <v>8288</v>
      </c>
      <c r="K1725" s="207" t="s">
        <v>8288</v>
      </c>
      <c r="L1725" s="207"/>
      <c r="M1725" t="str" cm="1">
        <f t="array" ref="M1725">LOOKUP(2,1/(C1725:L1725&lt;&gt;""),C1725:L1725)</f>
        <v>ACTIPAL HP 1</v>
      </c>
      <c r="N1725" s="207" t="s">
        <v>8288</v>
      </c>
      <c r="O1725" s="207" t="s">
        <v>8288</v>
      </c>
      <c r="P1725" s="207" t="s">
        <v>8288</v>
      </c>
      <c r="Q1725" s="207" t="s">
        <v>8288</v>
      </c>
      <c r="R1725" s="207" t="s">
        <v>8288</v>
      </c>
      <c r="S1725" s="207"/>
      <c r="T1725" s="207" t="s">
        <v>8288</v>
      </c>
      <c r="U1725" s="207"/>
      <c r="V1725" s="209" t="s">
        <v>8288</v>
      </c>
      <c r="W1725" s="207" t="s">
        <v>8288</v>
      </c>
      <c r="X1725" s="207" t="s">
        <v>8288</v>
      </c>
      <c r="Y1725" s="207" t="s">
        <v>8288</v>
      </c>
      <c r="Z1725" s="207" t="s">
        <v>8288</v>
      </c>
      <c r="AA1725" s="209" t="s">
        <v>8288</v>
      </c>
      <c r="AB1725" s="209" t="s">
        <v>4169</v>
      </c>
      <c r="AC1725" s="210" t="s">
        <v>4169</v>
      </c>
      <c r="AD1725" s="210" t="s">
        <v>4169</v>
      </c>
      <c r="AE1725" s="210"/>
      <c r="AF1725" s="210"/>
      <c r="AG1725" t="str">
        <f>IFERROR(IF(COUNTIF(C1725:L1725,"Feed Ingredient")&gt;0,INDEX(ani_diet!T:T,MATCH(M1725,ani_diet!D:D,0)),""),"")</f>
        <v/>
      </c>
      <c r="AH1725" s="60" t="str">
        <f>IF(IFERROR(IF(MATCH("Feed Ingredient", AOM[[#This Row],[L1]:[L10]],0)&gt;0, TRUE, FALSE), FALSE)=TRUE,IFERROR(VLOOKUP(M1725, ani_diet!C:C, 1, FALSE), "No Match"),FALSE)</f>
        <v>ACTIPAL HP 1</v>
      </c>
      <c r="AI1725" t="s">
        <v>3539</v>
      </c>
      <c r="AL1725" t="str">
        <f>IFERROR(IF(COUNTIF(C1725:L1725,"Feed Ingredient")&gt;0,INDEX(ani_diet!T:T,MATCH(M1725,ani_diet!D:D,0)),""),"")</f>
        <v/>
      </c>
    </row>
    <row r="1726" spans="1:38">
      <c r="A1726" t="str">
        <f>_xlfn.TEXTJOIN("/",TRUE,AOM[[#This Row],[L1]:[L10]])</f>
        <v>Management/Livestock Management/Feed Characteristic/Feed Composition/Feed Ingredient/Preformulated Feed/AquaNutro Abalone Grower</v>
      </c>
      <c r="B1726" s="207" t="s">
        <v>23415</v>
      </c>
      <c r="C1726" s="207" t="s">
        <v>17896</v>
      </c>
      <c r="D1726" s="207" t="s">
        <v>17898</v>
      </c>
      <c r="E1726" s="207" t="s">
        <v>17908</v>
      </c>
      <c r="F1726" s="207" t="s">
        <v>18308</v>
      </c>
      <c r="G1726" s="207" t="s">
        <v>18309</v>
      </c>
      <c r="H1726" s="207" t="s">
        <v>23413</v>
      </c>
      <c r="I1726" s="207" t="s">
        <v>23416</v>
      </c>
      <c r="J1726" s="207" t="s">
        <v>8288</v>
      </c>
      <c r="K1726" s="207" t="s">
        <v>8288</v>
      </c>
      <c r="L1726" s="207"/>
      <c r="M1726" t="str" cm="1">
        <f t="array" ref="M1726">LOOKUP(2,1/(C1726:L1726&lt;&gt;""),C1726:L1726)</f>
        <v>AquaNutro Abalone Grower</v>
      </c>
      <c r="N1726" s="207" t="s">
        <v>8288</v>
      </c>
      <c r="O1726" s="207" t="s">
        <v>8288</v>
      </c>
      <c r="P1726" s="207" t="s">
        <v>8288</v>
      </c>
      <c r="Q1726" s="207" t="s">
        <v>8288</v>
      </c>
      <c r="R1726" s="207" t="s">
        <v>8288</v>
      </c>
      <c r="S1726" s="207"/>
      <c r="T1726" s="207" t="s">
        <v>8288</v>
      </c>
      <c r="U1726" s="207"/>
      <c r="V1726" s="209" t="s">
        <v>8288</v>
      </c>
      <c r="W1726" s="207" t="s">
        <v>8288</v>
      </c>
      <c r="X1726" s="207" t="s">
        <v>8288</v>
      </c>
      <c r="Y1726" s="207" t="s">
        <v>8288</v>
      </c>
      <c r="Z1726" s="207" t="s">
        <v>8288</v>
      </c>
      <c r="AA1726" s="209" t="s">
        <v>8288</v>
      </c>
      <c r="AB1726" s="209" t="s">
        <v>4169</v>
      </c>
      <c r="AC1726" s="210" t="s">
        <v>4169</v>
      </c>
      <c r="AD1726" s="210" t="s">
        <v>4169</v>
      </c>
      <c r="AE1726" s="210"/>
      <c r="AF1726" s="210"/>
      <c r="AG1726" t="str">
        <f>IFERROR(IF(COUNTIF(C1726:L1726,"Feed Ingredient")&gt;0,INDEX(ani_diet!T:T,MATCH(M1726,ani_diet!D:D,0)),""),"")</f>
        <v/>
      </c>
      <c r="AH1726" s="60" t="str">
        <f>IF(IFERROR(IF(MATCH("Feed Ingredient", AOM[[#This Row],[L1]:[L10]],0)&gt;0, TRUE, FALSE), FALSE)=TRUE,IFERROR(VLOOKUP(M1726, ani_diet!C:C, 1, FALSE), "No Match"),FALSE)</f>
        <v>AquaNutro Abalone Grower</v>
      </c>
      <c r="AI1726" t="s">
        <v>3539</v>
      </c>
      <c r="AL1726" t="str">
        <f>IFERROR(IF(COUNTIF(C1726:L1726,"Feed Ingredient")&gt;0,INDEX(ani_diet!T:T,MATCH(M1726,ani_diet!D:D,0)),""),"")</f>
        <v/>
      </c>
    </row>
    <row r="1727" spans="1:38">
      <c r="A1727" t="str">
        <f>_xlfn.TEXTJOIN("/",TRUE,AOM[[#This Row],[L1]:[L10]])</f>
        <v>Management/Livestock Management/Feed Characteristic/Feed Composition/Feed Ingredient/Preformulated Feed/Beef Survival Meal</v>
      </c>
      <c r="B1727" s="207" t="s">
        <v>23417</v>
      </c>
      <c r="C1727" s="207" t="s">
        <v>17896</v>
      </c>
      <c r="D1727" s="207" t="s">
        <v>17898</v>
      </c>
      <c r="E1727" s="207" t="s">
        <v>17908</v>
      </c>
      <c r="F1727" s="207" t="s">
        <v>18308</v>
      </c>
      <c r="G1727" s="207" t="s">
        <v>18309</v>
      </c>
      <c r="H1727" s="207" t="s">
        <v>23413</v>
      </c>
      <c r="I1727" s="207" t="s">
        <v>23418</v>
      </c>
      <c r="J1727" s="207" t="s">
        <v>8288</v>
      </c>
      <c r="K1727" s="207" t="s">
        <v>8288</v>
      </c>
      <c r="L1727" s="207"/>
      <c r="M1727" t="str" cm="1">
        <f t="array" ref="M1727">LOOKUP(2,1/(C1727:L1727&lt;&gt;""),C1727:L1727)</f>
        <v>Beef Survival Meal</v>
      </c>
      <c r="N1727" s="207" t="s">
        <v>8288</v>
      </c>
      <c r="O1727" s="207" t="s">
        <v>8288</v>
      </c>
      <c r="P1727" s="207" t="s">
        <v>8288</v>
      </c>
      <c r="Q1727" s="207" t="s">
        <v>8288</v>
      </c>
      <c r="R1727" s="207" t="s">
        <v>8288</v>
      </c>
      <c r="S1727" s="207"/>
      <c r="T1727" s="207" t="s">
        <v>8288</v>
      </c>
      <c r="U1727" s="207"/>
      <c r="V1727" s="209" t="s">
        <v>8288</v>
      </c>
      <c r="W1727" s="207" t="s">
        <v>8288</v>
      </c>
      <c r="X1727" s="207" t="s">
        <v>8288</v>
      </c>
      <c r="Y1727" s="207" t="s">
        <v>8288</v>
      </c>
      <c r="Z1727" s="207" t="s">
        <v>8288</v>
      </c>
      <c r="AA1727" s="209" t="s">
        <v>8288</v>
      </c>
      <c r="AB1727" s="209" t="s">
        <v>4169</v>
      </c>
      <c r="AC1727" s="210" t="s">
        <v>4169</v>
      </c>
      <c r="AD1727" s="210" t="s">
        <v>4169</v>
      </c>
      <c r="AE1727" s="210"/>
      <c r="AF1727" s="210"/>
      <c r="AG1727" t="str">
        <f>IFERROR(IF(COUNTIF(C1727:L1727,"Feed Ingredient")&gt;0,INDEX(ani_diet!T:T,MATCH(M1727,ani_diet!D:D,0)),""),"")</f>
        <v/>
      </c>
      <c r="AH1727" s="60" t="str">
        <f>IF(IFERROR(IF(MATCH("Feed Ingredient", AOM[[#This Row],[L1]:[L10]],0)&gt;0, TRUE, FALSE), FALSE)=TRUE,IFERROR(VLOOKUP(M1727, ani_diet!C:C, 1, FALSE), "No Match"),FALSE)</f>
        <v>Beef Survival Meal</v>
      </c>
      <c r="AI1727" t="s">
        <v>3539</v>
      </c>
      <c r="AL1727" t="str">
        <f>IFERROR(IF(COUNTIF(C1727:L1727,"Feed Ingredient")&gt;0,INDEX(ani_diet!T:T,MATCH(M1727,ani_diet!D:D,0)),""),"")</f>
        <v/>
      </c>
    </row>
    <row r="1728" spans="1:38">
      <c r="A1728" t="str">
        <f>_xlfn.TEXTJOIN("/",TRUE,AOM[[#This Row],[L1]:[L10]])</f>
        <v>Management/Livestock Management/Feed Characteristic/Feed Composition/Feed Ingredient/Preformulated Feed/Chick Mash</v>
      </c>
      <c r="B1728" s="207" t="s">
        <v>23419</v>
      </c>
      <c r="C1728" s="207" t="s">
        <v>17896</v>
      </c>
      <c r="D1728" s="207" t="s">
        <v>17898</v>
      </c>
      <c r="E1728" s="207" t="s">
        <v>17908</v>
      </c>
      <c r="F1728" s="207" t="s">
        <v>18308</v>
      </c>
      <c r="G1728" s="207" t="s">
        <v>18309</v>
      </c>
      <c r="H1728" s="207" t="s">
        <v>23413</v>
      </c>
      <c r="I1728" s="207" t="s">
        <v>23420</v>
      </c>
      <c r="J1728" s="207" t="s">
        <v>8288</v>
      </c>
      <c r="K1728" s="207" t="s">
        <v>8288</v>
      </c>
      <c r="L1728" s="207"/>
      <c r="M1728" t="str" cm="1">
        <f t="array" ref="M1728">LOOKUP(2,1/(C1728:L1728&lt;&gt;""),C1728:L1728)</f>
        <v>Chick Mash</v>
      </c>
      <c r="N1728" s="207"/>
      <c r="O1728" s="207" t="s">
        <v>8288</v>
      </c>
      <c r="P1728" s="207" t="s">
        <v>8288</v>
      </c>
      <c r="Q1728" s="207" t="s">
        <v>8288</v>
      </c>
      <c r="R1728" s="207" t="s">
        <v>8288</v>
      </c>
      <c r="S1728" s="207"/>
      <c r="T1728" s="207" t="s">
        <v>8288</v>
      </c>
      <c r="U1728" s="207"/>
      <c r="V1728" s="209" t="s">
        <v>8288</v>
      </c>
      <c r="W1728" s="207" t="s">
        <v>8288</v>
      </c>
      <c r="X1728" s="207" t="s">
        <v>8288</v>
      </c>
      <c r="Y1728" s="207" t="s">
        <v>8288</v>
      </c>
      <c r="Z1728" s="207" t="s">
        <v>8288</v>
      </c>
      <c r="AA1728" s="209" t="s">
        <v>8288</v>
      </c>
      <c r="AB1728" s="209" t="s">
        <v>4169</v>
      </c>
      <c r="AC1728" s="210" t="s">
        <v>4169</v>
      </c>
      <c r="AD1728" s="210" t="s">
        <v>4169</v>
      </c>
      <c r="AE1728" s="210"/>
      <c r="AF1728" s="210"/>
      <c r="AG1728" t="str">
        <f>IFERROR(IF(COUNTIF(C1728:L1728,"Feed Ingredient")&gt;0,INDEX(ani_diet!T:T,MATCH(M1728,ani_diet!D:D,0)),""),"")</f>
        <v/>
      </c>
      <c r="AH1728" s="60" t="str">
        <f>IF(IFERROR(IF(MATCH("Feed Ingredient", AOM[[#This Row],[L1]:[L10]],0)&gt;0, TRUE, FALSE), FALSE)=TRUE,IFERROR(VLOOKUP(M1728, ani_diet!C:C, 1, FALSE), "No Match"),FALSE)</f>
        <v>Chick Mash</v>
      </c>
      <c r="AI1728" t="s">
        <v>3539</v>
      </c>
      <c r="AL1728" t="str">
        <f>IFERROR(IF(COUNTIF(C1728:L1728,"Feed Ingredient")&gt;0,INDEX(ani_diet!T:T,MATCH(M1728,ani_diet!D:D,0)),""),"")</f>
        <v/>
      </c>
    </row>
    <row r="1729" spans="1:38">
      <c r="A1729" t="str">
        <f>_xlfn.TEXTJOIN("/",TRUE,AOM[[#This Row],[L1]:[L10]])</f>
        <v>Management/Livestock Management/Feed Characteristic/Feed Composition/Feed Ingredient/Preformulated Feed/Commercial Feed</v>
      </c>
      <c r="B1729" s="207" t="s">
        <v>23421</v>
      </c>
      <c r="C1729" s="207" t="s">
        <v>17896</v>
      </c>
      <c r="D1729" s="207" t="s">
        <v>17898</v>
      </c>
      <c r="E1729" s="207" t="s">
        <v>17908</v>
      </c>
      <c r="F1729" s="207" t="s">
        <v>18308</v>
      </c>
      <c r="G1729" s="207" t="s">
        <v>18309</v>
      </c>
      <c r="H1729" s="207" t="s">
        <v>23413</v>
      </c>
      <c r="I1729" s="207" t="s">
        <v>23422</v>
      </c>
      <c r="J1729" s="207" t="s">
        <v>8288</v>
      </c>
      <c r="K1729" s="207" t="s">
        <v>8288</v>
      </c>
      <c r="L1729" s="207"/>
      <c r="M1729" t="str" cm="1">
        <f t="array" ref="M1729">LOOKUP(2,1/(C1729:L1729&lt;&gt;""),C1729:L1729)</f>
        <v>Commercial Feed</v>
      </c>
      <c r="N1729" s="207" t="s">
        <v>23423</v>
      </c>
      <c r="O1729" s="207" t="s">
        <v>8288</v>
      </c>
      <c r="P1729" s="207" t="s">
        <v>8288</v>
      </c>
      <c r="Q1729" s="207" t="s">
        <v>8288</v>
      </c>
      <c r="R1729" s="207" t="s">
        <v>8288</v>
      </c>
      <c r="S1729" s="207"/>
      <c r="T1729" s="207" t="s">
        <v>8288</v>
      </c>
      <c r="U1729" s="207"/>
      <c r="V1729" s="209" t="s">
        <v>8288</v>
      </c>
      <c r="W1729" s="207" t="s">
        <v>8288</v>
      </c>
      <c r="X1729" s="207" t="s">
        <v>8288</v>
      </c>
      <c r="Y1729" s="207" t="s">
        <v>8288</v>
      </c>
      <c r="Z1729" s="207" t="s">
        <v>8288</v>
      </c>
      <c r="AA1729" s="209" t="s">
        <v>8288</v>
      </c>
      <c r="AB1729" s="209" t="s">
        <v>4169</v>
      </c>
      <c r="AC1729" s="210" t="s">
        <v>4169</v>
      </c>
      <c r="AD1729" s="210" t="s">
        <v>4169</v>
      </c>
      <c r="AE1729" s="210"/>
      <c r="AF1729" s="210"/>
      <c r="AG1729" t="str">
        <f>IFERROR(IF(COUNTIF(C1729:L1729,"Feed Ingredient")&gt;0,INDEX(ani_diet!T:T,MATCH(M1729,ani_diet!D:D,0)),""),"")</f>
        <v/>
      </c>
      <c r="AH1729" s="60" t="str">
        <f>IF(IFERROR(IF(MATCH("Feed Ingredient", AOM[[#This Row],[L1]:[L10]],0)&gt;0, TRUE, FALSE), FALSE)=TRUE,IFERROR(VLOOKUP(M1729, ani_diet!C:C, 1, FALSE), "No Match"),FALSE)</f>
        <v>Commercial Feed</v>
      </c>
      <c r="AI1729" t="s">
        <v>3539</v>
      </c>
      <c r="AL1729" t="str">
        <f>IFERROR(IF(COUNTIF(C1729:L1729,"Feed Ingredient")&gt;0,INDEX(ani_diet!T:T,MATCH(M1729,ani_diet!D:D,0)),""),"")</f>
        <v/>
      </c>
    </row>
    <row r="1730" spans="1:38">
      <c r="A1730" t="str">
        <f>_xlfn.TEXTJOIN("/",TRUE,AOM[[#This Row],[L1]:[L10]])</f>
        <v>Management/Livestock Management/Feed Characteristic/Feed Composition/Feed Ingredient/Preformulated Feed/Concentrate</v>
      </c>
      <c r="B1730" s="207" t="s">
        <v>23424</v>
      </c>
      <c r="C1730" s="207" t="s">
        <v>17896</v>
      </c>
      <c r="D1730" s="207" t="s">
        <v>17898</v>
      </c>
      <c r="E1730" s="207" t="s">
        <v>17908</v>
      </c>
      <c r="F1730" s="207" t="s">
        <v>18308</v>
      </c>
      <c r="G1730" s="207" t="s">
        <v>18309</v>
      </c>
      <c r="H1730" s="207" t="s">
        <v>23413</v>
      </c>
      <c r="I1730" s="207" t="s">
        <v>23425</v>
      </c>
      <c r="J1730" s="207" t="s">
        <v>8288</v>
      </c>
      <c r="K1730" s="207" t="s">
        <v>8288</v>
      </c>
      <c r="L1730" s="207"/>
      <c r="M1730" t="str" cm="1">
        <f t="array" ref="M1730">LOOKUP(2,1/(C1730:L1730&lt;&gt;""),C1730:L1730)</f>
        <v>Concentrate</v>
      </c>
      <c r="N1730" s="207" t="s">
        <v>8288</v>
      </c>
      <c r="O1730" s="207" t="s">
        <v>8288</v>
      </c>
      <c r="P1730" s="207" t="s">
        <v>8288</v>
      </c>
      <c r="Q1730" s="207" t="s">
        <v>8288</v>
      </c>
      <c r="R1730" s="207" t="s">
        <v>8288</v>
      </c>
      <c r="S1730" s="207"/>
      <c r="T1730" s="207" t="s">
        <v>8288</v>
      </c>
      <c r="U1730" s="207"/>
      <c r="V1730" s="209" t="s">
        <v>8288</v>
      </c>
      <c r="W1730" s="207" t="s">
        <v>8288</v>
      </c>
      <c r="X1730" s="207" t="s">
        <v>8288</v>
      </c>
      <c r="Y1730" s="207" t="s">
        <v>8288</v>
      </c>
      <c r="Z1730" s="207" t="s">
        <v>8288</v>
      </c>
      <c r="AA1730" s="209" t="s">
        <v>8288</v>
      </c>
      <c r="AB1730" s="209" t="s">
        <v>4169</v>
      </c>
      <c r="AC1730" s="210" t="s">
        <v>4169</v>
      </c>
      <c r="AD1730" s="210" t="s">
        <v>4169</v>
      </c>
      <c r="AE1730" s="210"/>
      <c r="AF1730" s="210"/>
      <c r="AG1730" t="str">
        <f>IFERROR(IF(COUNTIF(C1730:L1730,"Feed Ingredient")&gt;0,INDEX(ani_diet!T:T,MATCH(M1730,ani_diet!D:D,0)),""),"")</f>
        <v/>
      </c>
      <c r="AH1730" s="60" t="str">
        <f>IF(IFERROR(IF(MATCH("Feed Ingredient", AOM[[#This Row],[L1]:[L10]],0)&gt;0, TRUE, FALSE), FALSE)=TRUE,IFERROR(VLOOKUP(M1730, ani_diet!C:C, 1, FALSE), "No Match"),FALSE)</f>
        <v>Concentrate</v>
      </c>
      <c r="AI1730" t="s">
        <v>3539</v>
      </c>
      <c r="AL1730" t="str">
        <f>IFERROR(IF(COUNTIF(C1730:L1730,"Feed Ingredient")&gt;0,INDEX(ani_diet!T:T,MATCH(M1730,ani_diet!D:D,0)),""),"")</f>
        <v/>
      </c>
    </row>
    <row r="1731" spans="1:38">
      <c r="A1731" t="str">
        <f>_xlfn.TEXTJOIN("/",TRUE,AOM[[#This Row],[L1]:[L10]])</f>
        <v>Management/Livestock Management/Feed Characteristic/Feed Composition/Feed Ingredient/Preformulated Feed/Concentrate/Growers Concentrate</v>
      </c>
      <c r="B1731" s="207" t="s">
        <v>23426</v>
      </c>
      <c r="C1731" s="207" t="s">
        <v>17896</v>
      </c>
      <c r="D1731" s="207" t="s">
        <v>17898</v>
      </c>
      <c r="E1731" s="207" t="s">
        <v>17908</v>
      </c>
      <c r="F1731" s="207" t="s">
        <v>18308</v>
      </c>
      <c r="G1731" s="207" t="s">
        <v>18309</v>
      </c>
      <c r="H1731" s="207" t="s">
        <v>23413</v>
      </c>
      <c r="I1731" s="207" t="s">
        <v>23425</v>
      </c>
      <c r="J1731" s="207" t="s">
        <v>23427</v>
      </c>
      <c r="K1731" s="207" t="s">
        <v>8288</v>
      </c>
      <c r="L1731" s="207"/>
      <c r="M1731" t="str" cm="1">
        <f t="array" ref="M1731">LOOKUP(2,1/(C1731:L1731&lt;&gt;""),C1731:L1731)</f>
        <v>Growers Concentrate</v>
      </c>
      <c r="N1731" s="207" t="s">
        <v>8288</v>
      </c>
      <c r="O1731" s="207" t="s">
        <v>8288</v>
      </c>
      <c r="P1731" s="207" t="s">
        <v>8288</v>
      </c>
      <c r="Q1731" s="207" t="s">
        <v>8288</v>
      </c>
      <c r="R1731" s="207" t="s">
        <v>8288</v>
      </c>
      <c r="S1731" s="207"/>
      <c r="T1731" s="207" t="s">
        <v>8288</v>
      </c>
      <c r="U1731" s="207"/>
      <c r="V1731" s="209" t="s">
        <v>8288</v>
      </c>
      <c r="W1731" s="207" t="s">
        <v>8288</v>
      </c>
      <c r="X1731" s="207" t="s">
        <v>8288</v>
      </c>
      <c r="Y1731" s="207" t="s">
        <v>8288</v>
      </c>
      <c r="Z1731" s="207" t="s">
        <v>8288</v>
      </c>
      <c r="AA1731" s="209" t="s">
        <v>8288</v>
      </c>
      <c r="AB1731" s="209" t="s">
        <v>4169</v>
      </c>
      <c r="AC1731" s="210" t="s">
        <v>4169</v>
      </c>
      <c r="AD1731" s="210" t="s">
        <v>4169</v>
      </c>
      <c r="AE1731" s="210"/>
      <c r="AF1731" s="210"/>
      <c r="AG1731" t="str">
        <f>IFERROR(IF(COUNTIF(C1731:L1731,"Feed Ingredient")&gt;0,INDEX(ani_diet!T:T,MATCH(M1731,ani_diet!D:D,0)),""),"")</f>
        <v/>
      </c>
      <c r="AH1731" s="60" t="str">
        <f>IF(IFERROR(IF(MATCH("Feed Ingredient", AOM[[#This Row],[L1]:[L10]],0)&gt;0, TRUE, FALSE), FALSE)=TRUE,IFERROR(VLOOKUP(M1731, ani_diet!C:C, 1, FALSE), "No Match"),FALSE)</f>
        <v>Growers Concentrate</v>
      </c>
      <c r="AI1731" t="s">
        <v>3539</v>
      </c>
      <c r="AL1731" t="str">
        <f>IFERROR(IF(COUNTIF(C1731:L1731,"Feed Ingredient")&gt;0,INDEX(ani_diet!T:T,MATCH(M1731,ani_diet!D:D,0)),""),"")</f>
        <v/>
      </c>
    </row>
    <row r="1732" spans="1:38">
      <c r="A1732" t="str">
        <f>_xlfn.TEXTJOIN("/",TRUE,AOM[[#This Row],[L1]:[L10]])</f>
        <v>Management/Livestock Management/Feed Characteristic/Feed Composition/Feed Ingredient/Preformulated Feed/Concentrate/Imported Concentrate</v>
      </c>
      <c r="B1732" s="207" t="s">
        <v>23428</v>
      </c>
      <c r="C1732" s="207" t="s">
        <v>17896</v>
      </c>
      <c r="D1732" s="207" t="s">
        <v>17898</v>
      </c>
      <c r="E1732" s="207" t="s">
        <v>17908</v>
      </c>
      <c r="F1732" s="207" t="s">
        <v>18308</v>
      </c>
      <c r="G1732" s="207" t="s">
        <v>18309</v>
      </c>
      <c r="H1732" s="207" t="s">
        <v>23413</v>
      </c>
      <c r="I1732" s="207" t="s">
        <v>23425</v>
      </c>
      <c r="J1732" s="207" t="s">
        <v>23429</v>
      </c>
      <c r="K1732" s="207" t="s">
        <v>8288</v>
      </c>
      <c r="L1732" s="207"/>
      <c r="M1732" t="str" cm="1">
        <f t="array" ref="M1732">LOOKUP(2,1/(C1732:L1732&lt;&gt;""),C1732:L1732)</f>
        <v>Imported Concentrate</v>
      </c>
      <c r="N1732" s="207" t="s">
        <v>8288</v>
      </c>
      <c r="O1732" s="207" t="s">
        <v>8288</v>
      </c>
      <c r="P1732" s="207" t="s">
        <v>8288</v>
      </c>
      <c r="Q1732" s="207" t="s">
        <v>8288</v>
      </c>
      <c r="R1732" s="207" t="s">
        <v>8288</v>
      </c>
      <c r="S1732" s="207"/>
      <c r="T1732" s="207" t="s">
        <v>8288</v>
      </c>
      <c r="U1732" s="207"/>
      <c r="V1732" s="209" t="s">
        <v>8288</v>
      </c>
      <c r="W1732" s="207" t="s">
        <v>8288</v>
      </c>
      <c r="X1732" s="207" t="s">
        <v>8288</v>
      </c>
      <c r="Y1732" s="207" t="s">
        <v>8288</v>
      </c>
      <c r="Z1732" s="207" t="s">
        <v>8288</v>
      </c>
      <c r="AA1732" s="209" t="s">
        <v>8288</v>
      </c>
      <c r="AB1732" s="209" t="s">
        <v>4169</v>
      </c>
      <c r="AC1732" s="210" t="s">
        <v>4169</v>
      </c>
      <c r="AD1732" s="210" t="s">
        <v>4169</v>
      </c>
      <c r="AE1732" s="210"/>
      <c r="AF1732" s="210"/>
      <c r="AG1732" t="str">
        <f>IFERROR(IF(COUNTIF(C1732:L1732,"Feed Ingredient")&gt;0,INDEX(ani_diet!T:T,MATCH(M1732,ani_diet!D:D,0)),""),"")</f>
        <v/>
      </c>
      <c r="AH1732" s="60" t="str">
        <f>IF(IFERROR(IF(MATCH("Feed Ingredient", AOM[[#This Row],[L1]:[L10]],0)&gt;0, TRUE, FALSE), FALSE)=TRUE,IFERROR(VLOOKUP(M1732, ani_diet!C:C, 1, FALSE), "No Match"),FALSE)</f>
        <v>Imported Concentrate</v>
      </c>
      <c r="AI1732" t="s">
        <v>3539</v>
      </c>
      <c r="AL1732" t="str">
        <f>IFERROR(IF(COUNTIF(C1732:L1732,"Feed Ingredient")&gt;0,INDEX(ani_diet!T:T,MATCH(M1732,ani_diet!D:D,0)),""),"")</f>
        <v/>
      </c>
    </row>
    <row r="1733" spans="1:38">
      <c r="A1733" t="str">
        <f>_xlfn.TEXTJOIN("/",TRUE,AOM[[#This Row],[L1]:[L10]])</f>
        <v>Management/Livestock Management/Feed Characteristic/Feed Composition/Feed Ingredient/Preformulated Feed/Concentrate/Layer Concentrate</v>
      </c>
      <c r="B1733" s="207" t="s">
        <v>23430</v>
      </c>
      <c r="C1733" s="207" t="s">
        <v>17896</v>
      </c>
      <c r="D1733" s="207" t="s">
        <v>17898</v>
      </c>
      <c r="E1733" s="207" t="s">
        <v>17908</v>
      </c>
      <c r="F1733" s="207" t="s">
        <v>18308</v>
      </c>
      <c r="G1733" s="207" t="s">
        <v>18309</v>
      </c>
      <c r="H1733" s="207" t="s">
        <v>23413</v>
      </c>
      <c r="I1733" s="207" t="s">
        <v>23425</v>
      </c>
      <c r="J1733" s="207" t="s">
        <v>23431</v>
      </c>
      <c r="K1733" s="207" t="s">
        <v>8288</v>
      </c>
      <c r="L1733" s="207"/>
      <c r="M1733" t="str" cm="1">
        <f t="array" ref="M1733">LOOKUP(2,1/(C1733:L1733&lt;&gt;""),C1733:L1733)</f>
        <v>Layer Concentrate</v>
      </c>
      <c r="N1733" s="207" t="s">
        <v>8288</v>
      </c>
      <c r="O1733" s="207" t="s">
        <v>8288</v>
      </c>
      <c r="P1733" s="207" t="s">
        <v>8288</v>
      </c>
      <c r="Q1733" s="207" t="s">
        <v>8288</v>
      </c>
      <c r="R1733" s="207" t="s">
        <v>8288</v>
      </c>
      <c r="S1733" s="207"/>
      <c r="T1733" s="207" t="s">
        <v>8288</v>
      </c>
      <c r="U1733" s="207"/>
      <c r="V1733" s="209" t="s">
        <v>8288</v>
      </c>
      <c r="W1733" s="207" t="s">
        <v>8288</v>
      </c>
      <c r="X1733" s="207" t="s">
        <v>8288</v>
      </c>
      <c r="Y1733" s="207" t="s">
        <v>8288</v>
      </c>
      <c r="Z1733" s="207" t="s">
        <v>8288</v>
      </c>
      <c r="AA1733" s="209" t="s">
        <v>8288</v>
      </c>
      <c r="AB1733" s="209" t="s">
        <v>4169</v>
      </c>
      <c r="AC1733" s="210" t="s">
        <v>4169</v>
      </c>
      <c r="AD1733" s="210" t="s">
        <v>4169</v>
      </c>
      <c r="AE1733" s="210"/>
      <c r="AF1733" s="210"/>
      <c r="AG1733" t="str">
        <f>IFERROR(IF(COUNTIF(C1733:L1733,"Feed Ingredient")&gt;0,INDEX(ani_diet!T:T,MATCH(M1733,ani_diet!D:D,0)),""),"")</f>
        <v/>
      </c>
      <c r="AH1733" s="60" t="str">
        <f>IF(IFERROR(IF(MATCH("Feed Ingredient", AOM[[#This Row],[L1]:[L10]],0)&gt;0, TRUE, FALSE), FALSE)=TRUE,IFERROR(VLOOKUP(M1733, ani_diet!C:C, 1, FALSE), "No Match"),FALSE)</f>
        <v>Layer Concentrate</v>
      </c>
      <c r="AI1733" t="s">
        <v>3539</v>
      </c>
      <c r="AL1733" t="str">
        <f>IFERROR(IF(COUNTIF(C1733:L1733,"Feed Ingredient")&gt;0,INDEX(ani_diet!T:T,MATCH(M1733,ani_diet!D:D,0)),""),"")</f>
        <v/>
      </c>
    </row>
    <row r="1734" spans="1:38">
      <c r="A1734" t="str">
        <f>_xlfn.TEXTJOIN("/",TRUE,AOM[[#This Row],[L1]:[L10]])</f>
        <v>Management/Livestock Management/Feed Characteristic/Feed Composition/Feed Ingredient/Preformulated Feed/Concentrate/Protein-Mineral Concentrate</v>
      </c>
      <c r="B1734" s="207" t="s">
        <v>23432</v>
      </c>
      <c r="C1734" s="207" t="s">
        <v>17896</v>
      </c>
      <c r="D1734" s="207" t="s">
        <v>17898</v>
      </c>
      <c r="E1734" s="207" t="s">
        <v>17908</v>
      </c>
      <c r="F1734" s="207" t="s">
        <v>18308</v>
      </c>
      <c r="G1734" s="207" t="s">
        <v>18309</v>
      </c>
      <c r="H1734" s="207" t="s">
        <v>23413</v>
      </c>
      <c r="I1734" s="207" t="s">
        <v>23425</v>
      </c>
      <c r="J1734" s="207" t="s">
        <v>23433</v>
      </c>
      <c r="K1734" s="207" t="s">
        <v>8288</v>
      </c>
      <c r="L1734" s="207"/>
      <c r="M1734" t="str" cm="1">
        <f t="array" ref="M1734">LOOKUP(2,1/(C1734:L1734&lt;&gt;""),C1734:L1734)</f>
        <v>Protein-Mineral Concentrate</v>
      </c>
      <c r="N1734" s="207" t="s">
        <v>8288</v>
      </c>
      <c r="O1734" s="207" t="s">
        <v>8288</v>
      </c>
      <c r="P1734" s="207" t="s">
        <v>8288</v>
      </c>
      <c r="Q1734" s="207" t="s">
        <v>8288</v>
      </c>
      <c r="R1734" s="207" t="s">
        <v>8288</v>
      </c>
      <c r="S1734" s="207"/>
      <c r="T1734" s="207" t="s">
        <v>8288</v>
      </c>
      <c r="U1734" s="207"/>
      <c r="V1734" s="209" t="s">
        <v>8288</v>
      </c>
      <c r="W1734" s="207" t="s">
        <v>8288</v>
      </c>
      <c r="X1734" s="207" t="s">
        <v>8288</v>
      </c>
      <c r="Y1734" s="207" t="s">
        <v>8288</v>
      </c>
      <c r="Z1734" s="207" t="s">
        <v>8288</v>
      </c>
      <c r="AA1734" s="209" t="s">
        <v>8288</v>
      </c>
      <c r="AB1734" s="209" t="s">
        <v>4169</v>
      </c>
      <c r="AC1734" s="210" t="s">
        <v>4169</v>
      </c>
      <c r="AD1734" s="210" t="s">
        <v>4169</v>
      </c>
      <c r="AE1734" s="210"/>
      <c r="AF1734" s="210"/>
      <c r="AG1734" t="str">
        <f>IFERROR(IF(COUNTIF(C1734:L1734,"Feed Ingredient")&gt;0,INDEX(ani_diet!T:T,MATCH(M1734,ani_diet!D:D,0)),""),"")</f>
        <v>Prosopis juliflora</v>
      </c>
      <c r="AH1734" s="60" t="str">
        <f>IF(IFERROR(IF(MATCH("Feed Ingredient", AOM[[#This Row],[L1]:[L10]],0)&gt;0, TRUE, FALSE), FALSE)=TRUE,IFERROR(VLOOKUP(M1734, ani_diet!C:C, 1, FALSE), "No Match"),FALSE)</f>
        <v>Protein-Mineral Concentrate</v>
      </c>
      <c r="AI1734" t="s">
        <v>3539</v>
      </c>
      <c r="AL1734" t="str">
        <f>IFERROR(IF(COUNTIF(C1734:L1734,"Feed Ingredient")&gt;0,INDEX(ani_diet!T:T,MATCH(M1734,ani_diet!D:D,0)),""),"")</f>
        <v>Prosopis juliflora</v>
      </c>
    </row>
    <row r="1735" spans="1:38">
      <c r="A1735" t="str">
        <f>_xlfn.TEXTJOIN("/",TRUE,AOM[[#This Row],[L1]:[L10]])</f>
        <v>Management/Livestock Management/Feed Characteristic/Feed Composition/Feed Ingredient/Preformulated Feed/Dairy Meal</v>
      </c>
      <c r="B1735" s="207" t="s">
        <v>23434</v>
      </c>
      <c r="C1735" s="207" t="s">
        <v>17896</v>
      </c>
      <c r="D1735" s="207" t="s">
        <v>17898</v>
      </c>
      <c r="E1735" s="207" t="s">
        <v>17908</v>
      </c>
      <c r="F1735" s="207" t="s">
        <v>18308</v>
      </c>
      <c r="G1735" s="207" t="s">
        <v>18309</v>
      </c>
      <c r="H1735" s="207" t="s">
        <v>23413</v>
      </c>
      <c r="I1735" s="207" t="s">
        <v>23435</v>
      </c>
      <c r="J1735" s="207" t="s">
        <v>8288</v>
      </c>
      <c r="K1735" s="207" t="s">
        <v>8288</v>
      </c>
      <c r="L1735" s="207"/>
      <c r="M1735" t="str" cm="1">
        <f t="array" ref="M1735">LOOKUP(2,1/(C1735:L1735&lt;&gt;""),C1735:L1735)</f>
        <v>Dairy Meal</v>
      </c>
      <c r="N1735" s="207" t="s">
        <v>8288</v>
      </c>
      <c r="O1735" s="207" t="s">
        <v>8288</v>
      </c>
      <c r="P1735" s="207" t="s">
        <v>8288</v>
      </c>
      <c r="Q1735" s="207" t="s">
        <v>8288</v>
      </c>
      <c r="R1735" s="207" t="s">
        <v>8288</v>
      </c>
      <c r="S1735" s="207"/>
      <c r="T1735" s="207" t="s">
        <v>8288</v>
      </c>
      <c r="U1735" s="207"/>
      <c r="V1735" s="209" t="s">
        <v>8288</v>
      </c>
      <c r="W1735" s="207" t="s">
        <v>8288</v>
      </c>
      <c r="X1735" s="207" t="s">
        <v>8288</v>
      </c>
      <c r="Y1735" s="207" t="s">
        <v>8288</v>
      </c>
      <c r="Z1735" s="207" t="s">
        <v>8288</v>
      </c>
      <c r="AA1735" s="209" t="s">
        <v>8288</v>
      </c>
      <c r="AB1735" s="209" t="s">
        <v>4169</v>
      </c>
      <c r="AC1735" s="210" t="s">
        <v>4169</v>
      </c>
      <c r="AD1735" s="210" t="s">
        <v>4169</v>
      </c>
      <c r="AE1735" s="210"/>
      <c r="AF1735" s="210"/>
      <c r="AG1735" t="str">
        <f>IFERROR(IF(COUNTIF(C1735:L1735,"Feed Ingredient")&gt;0,INDEX(ani_diet!T:T,MATCH(M1735,ani_diet!D:D,0)),""),"")</f>
        <v/>
      </c>
      <c r="AH1735" s="60" t="str">
        <f>IF(IFERROR(IF(MATCH("Feed Ingredient", AOM[[#This Row],[L1]:[L10]],0)&gt;0, TRUE, FALSE), FALSE)=TRUE,IFERROR(VLOOKUP(M1735, ani_diet!C:C, 1, FALSE), "No Match"),FALSE)</f>
        <v>Dairy Meal</v>
      </c>
      <c r="AI1735" t="s">
        <v>3539</v>
      </c>
      <c r="AL1735" t="str">
        <f>IFERROR(IF(COUNTIF(C1735:L1735,"Feed Ingredient")&gt;0,INDEX(ani_diet!T:T,MATCH(M1735,ani_diet!D:D,0)),""),"")</f>
        <v/>
      </c>
    </row>
    <row r="1736" spans="1:38">
      <c r="A1736" t="str">
        <f>_xlfn.TEXTJOIN("/",TRUE,AOM[[#This Row],[L1]:[L10]])</f>
        <v>Management/Livestock Management/Feed Characteristic/Feed Composition/Feed Ingredient/Preformulated Feed/Elancoban</v>
      </c>
      <c r="B1736" s="207" t="s">
        <v>23436</v>
      </c>
      <c r="C1736" s="207" t="s">
        <v>17896</v>
      </c>
      <c r="D1736" s="207" t="s">
        <v>17898</v>
      </c>
      <c r="E1736" s="207" t="s">
        <v>17908</v>
      </c>
      <c r="F1736" s="207" t="s">
        <v>18308</v>
      </c>
      <c r="G1736" s="207" t="s">
        <v>18309</v>
      </c>
      <c r="H1736" s="207" t="s">
        <v>23413</v>
      </c>
      <c r="I1736" s="207" t="s">
        <v>23437</v>
      </c>
      <c r="J1736" s="207"/>
      <c r="K1736" s="207"/>
      <c r="L1736" s="207"/>
      <c r="M1736" t="str" cm="1">
        <f t="array" ref="M1736">LOOKUP(2,1/(C1736:L1736&lt;&gt;""),C1736:L1736)</f>
        <v>Elancoban</v>
      </c>
      <c r="N1736" s="207"/>
      <c r="O1736" s="207"/>
      <c r="P1736" s="207"/>
      <c r="Q1736" s="207"/>
      <c r="R1736" s="207"/>
      <c r="S1736" s="207"/>
      <c r="T1736" s="207"/>
      <c r="U1736" s="207"/>
      <c r="V1736" s="209"/>
      <c r="W1736" s="207"/>
      <c r="X1736" s="207"/>
      <c r="Y1736" s="207"/>
      <c r="Z1736" s="207"/>
      <c r="AA1736" s="209"/>
      <c r="AB1736" s="209" t="s">
        <v>4169</v>
      </c>
      <c r="AC1736" s="210" t="s">
        <v>4169</v>
      </c>
      <c r="AD1736" s="210" t="s">
        <v>4169</v>
      </c>
      <c r="AE1736" s="210"/>
      <c r="AF1736" s="210"/>
      <c r="AG1736" t="str">
        <f>IFERROR(IF(COUNTIF(C1736:L1736,"Feed Ingredient")&gt;0,INDEX(ani_diet!T:T,MATCH(M1736,ani_diet!D:D,0)),""),"")</f>
        <v/>
      </c>
      <c r="AH1736" s="60" t="str">
        <f>IF(IFERROR(IF(MATCH("Feed Ingredient", AOM[[#This Row],[L1]:[L10]],0)&gt;0, TRUE, FALSE), FALSE)=TRUE,IFERROR(VLOOKUP(M1736, ani_diet!C:C, 1, FALSE), "No Match"),FALSE)</f>
        <v>Elancoban</v>
      </c>
      <c r="AI1736" t="s">
        <v>3539</v>
      </c>
      <c r="AL1736" t="str">
        <f>IFERROR(IF(COUNTIF(C1736:L1736,"Feed Ingredient")&gt;0,INDEX(ani_diet!T:T,MATCH(M1736,ani_diet!D:D,0)),""),"")</f>
        <v/>
      </c>
    </row>
    <row r="1737" spans="1:38">
      <c r="A1737" t="str">
        <f>_xlfn.TEXTJOIN("/",TRUE,AOM[[#This Row],[L1]:[L10]])</f>
        <v>Management/Livestock Management/Feed Characteristic/Feed Composition/Feed Ingredient/Preformulated Feed/Finisher Diet</v>
      </c>
      <c r="B1737" s="207" t="s">
        <v>23438</v>
      </c>
      <c r="C1737" s="207" t="s">
        <v>17896</v>
      </c>
      <c r="D1737" s="207" t="s">
        <v>17898</v>
      </c>
      <c r="E1737" s="207" t="s">
        <v>17908</v>
      </c>
      <c r="F1737" s="207" t="s">
        <v>18308</v>
      </c>
      <c r="G1737" s="207" t="s">
        <v>18309</v>
      </c>
      <c r="H1737" s="207" t="s">
        <v>23413</v>
      </c>
      <c r="I1737" s="207" t="s">
        <v>23439</v>
      </c>
      <c r="J1737" s="207" t="s">
        <v>8288</v>
      </c>
      <c r="K1737" s="207" t="s">
        <v>8288</v>
      </c>
      <c r="L1737" s="207"/>
      <c r="M1737" t="str" cm="1">
        <f t="array" ref="M1737">LOOKUP(2,1/(C1737:L1737&lt;&gt;""),C1737:L1737)</f>
        <v>Finisher Diet</v>
      </c>
      <c r="N1737" s="207" t="s">
        <v>8288</v>
      </c>
      <c r="O1737" s="207" t="s">
        <v>8288</v>
      </c>
      <c r="P1737" s="207" t="s">
        <v>8288</v>
      </c>
      <c r="Q1737" s="207" t="s">
        <v>8288</v>
      </c>
      <c r="R1737" s="207" t="s">
        <v>8288</v>
      </c>
      <c r="S1737" s="207"/>
      <c r="T1737" s="207" t="s">
        <v>8288</v>
      </c>
      <c r="U1737" s="207"/>
      <c r="V1737" s="209" t="s">
        <v>8288</v>
      </c>
      <c r="W1737" s="207" t="s">
        <v>8288</v>
      </c>
      <c r="X1737" s="207" t="s">
        <v>8288</v>
      </c>
      <c r="Y1737" s="207" t="s">
        <v>8288</v>
      </c>
      <c r="Z1737" s="207" t="s">
        <v>8288</v>
      </c>
      <c r="AA1737" s="209" t="s">
        <v>8288</v>
      </c>
      <c r="AB1737" s="209" t="s">
        <v>4169</v>
      </c>
      <c r="AC1737" s="210" t="s">
        <v>4169</v>
      </c>
      <c r="AD1737" s="210" t="s">
        <v>4169</v>
      </c>
      <c r="AE1737" s="210"/>
      <c r="AF1737" s="210"/>
      <c r="AG1737" t="str">
        <f>IFERROR(IF(COUNTIF(C1737:L1737,"Feed Ingredient")&gt;0,INDEX(ani_diet!T:T,MATCH(M1737,ani_diet!D:D,0)),""),"")</f>
        <v/>
      </c>
      <c r="AH1737" s="60" t="str">
        <f>IF(IFERROR(IF(MATCH("Feed Ingredient", AOM[[#This Row],[L1]:[L10]],0)&gt;0, TRUE, FALSE), FALSE)=TRUE,IFERROR(VLOOKUP(M1737, ani_diet!C:C, 1, FALSE), "No Match"),FALSE)</f>
        <v>Finisher Diet</v>
      </c>
      <c r="AI1737" t="s">
        <v>3539</v>
      </c>
      <c r="AL1737" t="str">
        <f>IFERROR(IF(COUNTIF(C1737:L1737,"Feed Ingredient")&gt;0,INDEX(ani_diet!T:T,MATCH(M1737,ani_diet!D:D,0)),""),"")</f>
        <v/>
      </c>
    </row>
    <row r="1738" spans="1:38">
      <c r="A1738" t="str">
        <f>_xlfn.TEXTJOIN("/",TRUE,AOM[[#This Row],[L1]:[L10]])</f>
        <v>Management/Livestock Management/Feed Characteristic/Feed Composition/Feed Ingredient/Preformulated Feed/Fish Mix</v>
      </c>
      <c r="B1738" s="207" t="s">
        <v>23440</v>
      </c>
      <c r="C1738" s="207" t="s">
        <v>17896</v>
      </c>
      <c r="D1738" s="207" t="s">
        <v>17898</v>
      </c>
      <c r="E1738" s="207" t="s">
        <v>17908</v>
      </c>
      <c r="F1738" s="207" t="s">
        <v>18308</v>
      </c>
      <c r="G1738" s="207" t="s">
        <v>18309</v>
      </c>
      <c r="H1738" s="207" t="s">
        <v>23413</v>
      </c>
      <c r="I1738" s="207" t="s">
        <v>23441</v>
      </c>
      <c r="J1738" s="207" t="s">
        <v>8288</v>
      </c>
      <c r="K1738" s="207" t="s">
        <v>8288</v>
      </c>
      <c r="L1738" s="207"/>
      <c r="M1738" t="str" cm="1">
        <f t="array" ref="M1738">LOOKUP(2,1/(C1738:L1738&lt;&gt;""),C1738:L1738)</f>
        <v>Fish Mix</v>
      </c>
      <c r="N1738" s="207" t="s">
        <v>8288</v>
      </c>
      <c r="O1738" s="207" t="s">
        <v>8288</v>
      </c>
      <c r="P1738" s="207" t="s">
        <v>8288</v>
      </c>
      <c r="Q1738" s="207" t="s">
        <v>8288</v>
      </c>
      <c r="R1738" s="207" t="s">
        <v>8288</v>
      </c>
      <c r="S1738" s="207"/>
      <c r="T1738" s="207" t="s">
        <v>8288</v>
      </c>
      <c r="U1738" s="207"/>
      <c r="V1738" s="209" t="s">
        <v>8288</v>
      </c>
      <c r="W1738" s="207" t="s">
        <v>8288</v>
      </c>
      <c r="X1738" s="207" t="s">
        <v>8288</v>
      </c>
      <c r="Y1738" s="207" t="s">
        <v>8288</v>
      </c>
      <c r="Z1738" s="207" t="s">
        <v>8288</v>
      </c>
      <c r="AA1738" s="209" t="s">
        <v>8288</v>
      </c>
      <c r="AB1738" s="209" t="s">
        <v>4169</v>
      </c>
      <c r="AC1738" s="210" t="s">
        <v>4169</v>
      </c>
      <c r="AD1738" s="210" t="s">
        <v>4169</v>
      </c>
      <c r="AE1738" s="210"/>
      <c r="AF1738" s="210"/>
      <c r="AG1738" t="str">
        <f>IFERROR(IF(COUNTIF(C1738:L1738,"Feed Ingredient")&gt;0,INDEX(ani_diet!T:T,MATCH(M1738,ani_diet!D:D,0)),""),"")</f>
        <v/>
      </c>
      <c r="AH1738" s="60" t="str">
        <f>IF(IFERROR(IF(MATCH("Feed Ingredient", AOM[[#This Row],[L1]:[L10]],0)&gt;0, TRUE, FALSE), FALSE)=TRUE,IFERROR(VLOOKUP(M1738, ani_diet!C:C, 1, FALSE), "No Match"),FALSE)</f>
        <v>Fish Mix</v>
      </c>
      <c r="AI1738" t="s">
        <v>3539</v>
      </c>
      <c r="AL1738" t="str">
        <f>IFERROR(IF(COUNTIF(C1738:L1738,"Feed Ingredient")&gt;0,INDEX(ani_diet!T:T,MATCH(M1738,ani_diet!D:D,0)),""),"")</f>
        <v/>
      </c>
    </row>
    <row r="1739" spans="1:38">
      <c r="A1739" t="str">
        <f>_xlfn.TEXTJOIN("/",TRUE,AOM[[#This Row],[L1]:[L10]])</f>
        <v>Management/Livestock Management/Feed Characteristic/Feed Composition/Feed Ingredient/Preformulated Feed/Growers Diet</v>
      </c>
      <c r="B1739" s="207" t="s">
        <v>23442</v>
      </c>
      <c r="C1739" s="207" t="s">
        <v>17896</v>
      </c>
      <c r="D1739" s="207" t="s">
        <v>17898</v>
      </c>
      <c r="E1739" s="207" t="s">
        <v>17908</v>
      </c>
      <c r="F1739" s="207" t="s">
        <v>18308</v>
      </c>
      <c r="G1739" s="207" t="s">
        <v>18309</v>
      </c>
      <c r="H1739" s="207" t="s">
        <v>23413</v>
      </c>
      <c r="I1739" s="207" t="s">
        <v>23443</v>
      </c>
      <c r="J1739" s="207" t="s">
        <v>8288</v>
      </c>
      <c r="K1739" s="207" t="s">
        <v>8288</v>
      </c>
      <c r="L1739" s="207"/>
      <c r="M1739" t="str" cm="1">
        <f t="array" ref="M1739">LOOKUP(2,1/(C1739:L1739&lt;&gt;""),C1739:L1739)</f>
        <v>Growers Diet</v>
      </c>
      <c r="N1739" s="207" t="s">
        <v>8288</v>
      </c>
      <c r="O1739" s="207" t="s">
        <v>8288</v>
      </c>
      <c r="P1739" s="207" t="s">
        <v>8288</v>
      </c>
      <c r="Q1739" s="207" t="s">
        <v>8288</v>
      </c>
      <c r="R1739" s="207" t="s">
        <v>8288</v>
      </c>
      <c r="S1739" s="207"/>
      <c r="T1739" s="207" t="s">
        <v>8288</v>
      </c>
      <c r="U1739" s="207"/>
      <c r="V1739" s="209" t="s">
        <v>8288</v>
      </c>
      <c r="W1739" s="207" t="s">
        <v>8288</v>
      </c>
      <c r="X1739" s="207" t="s">
        <v>8288</v>
      </c>
      <c r="Y1739" s="207" t="s">
        <v>8288</v>
      </c>
      <c r="Z1739" s="207" t="s">
        <v>8288</v>
      </c>
      <c r="AA1739" s="209" t="s">
        <v>8288</v>
      </c>
      <c r="AB1739" s="209" t="s">
        <v>4169</v>
      </c>
      <c r="AC1739" s="210" t="s">
        <v>4169</v>
      </c>
      <c r="AD1739" s="210" t="s">
        <v>4169</v>
      </c>
      <c r="AE1739" s="210"/>
      <c r="AF1739" s="210"/>
      <c r="AG1739" t="str">
        <f>IFERROR(IF(COUNTIF(C1739:L1739,"Feed Ingredient")&gt;0,INDEX(ani_diet!T:T,MATCH(M1739,ani_diet!D:D,0)),""),"")</f>
        <v/>
      </c>
      <c r="AH1739" s="60" t="str">
        <f>IF(IFERROR(IF(MATCH("Feed Ingredient", AOM[[#This Row],[L1]:[L10]],0)&gt;0, TRUE, FALSE), FALSE)=TRUE,IFERROR(VLOOKUP(M1739, ani_diet!C:C, 1, FALSE), "No Match"),FALSE)</f>
        <v>Growers Diet</v>
      </c>
      <c r="AI1739" t="s">
        <v>3539</v>
      </c>
      <c r="AL1739" t="str">
        <f>IFERROR(IF(COUNTIF(C1739:L1739,"Feed Ingredient")&gt;0,INDEX(ani_diet!T:T,MATCH(M1739,ani_diet!D:D,0)),""),"")</f>
        <v/>
      </c>
    </row>
    <row r="1740" spans="1:38">
      <c r="A1740" t="str">
        <f>_xlfn.TEXTJOIN("/",TRUE,AOM[[#This Row],[L1]:[L10]])</f>
        <v>Management/Livestock Management/Feed Characteristic/Feed Composition/Feed Ingredient/Preformulated Feed/Growers Premix</v>
      </c>
      <c r="B1740" s="207" t="s">
        <v>23444</v>
      </c>
      <c r="C1740" s="207" t="s">
        <v>17896</v>
      </c>
      <c r="D1740" s="207" t="s">
        <v>17898</v>
      </c>
      <c r="E1740" s="207" t="s">
        <v>17908</v>
      </c>
      <c r="F1740" s="207" t="s">
        <v>18308</v>
      </c>
      <c r="G1740" s="207" t="s">
        <v>18309</v>
      </c>
      <c r="H1740" s="207" t="s">
        <v>23413</v>
      </c>
      <c r="I1740" s="207" t="s">
        <v>23445</v>
      </c>
      <c r="J1740" s="207"/>
      <c r="K1740" s="207"/>
      <c r="L1740" s="207"/>
      <c r="M1740" t="str" cm="1">
        <f t="array" ref="M1740">LOOKUP(2,1/(C1740:L1740&lt;&gt;""),C1740:L1740)</f>
        <v>Growers Premix</v>
      </c>
      <c r="N1740" s="207"/>
      <c r="O1740" s="207"/>
      <c r="P1740" s="207"/>
      <c r="Q1740" s="207"/>
      <c r="R1740" s="207"/>
      <c r="S1740" s="207"/>
      <c r="T1740" s="207"/>
      <c r="U1740" s="207"/>
      <c r="V1740" s="209"/>
      <c r="W1740" s="207"/>
      <c r="X1740" s="207"/>
      <c r="Y1740" s="207"/>
      <c r="Z1740" s="207"/>
      <c r="AA1740" s="209"/>
      <c r="AB1740" s="209"/>
      <c r="AC1740" s="210" t="s">
        <v>4169</v>
      </c>
      <c r="AD1740" s="210" t="s">
        <v>4169</v>
      </c>
      <c r="AE1740" s="210"/>
      <c r="AF1740" s="210"/>
      <c r="AG1740" t="str">
        <f>IFERROR(IF(COUNTIF(C1740:L1740,"Feed Ingredient")&gt;0,INDEX(ani_diet!T:T,MATCH(M1740,ani_diet!D:D,0)),""),"")</f>
        <v/>
      </c>
      <c r="AH1740" s="60" t="str">
        <f>IF(IFERROR(IF(MATCH("Feed Ingredient", AOM[[#This Row],[L1]:[L10]],0)&gt;0, TRUE, FALSE), FALSE)=TRUE,IFERROR(VLOOKUP(M1740, ani_diet!C:C, 1, FALSE), "No Match"),FALSE)</f>
        <v>Growers Premix</v>
      </c>
      <c r="AI1740" t="s">
        <v>3539</v>
      </c>
      <c r="AL1740" t="str">
        <f>IFERROR(IF(COUNTIF(C1740:L1740,"Feed Ingredient")&gt;0,INDEX(ani_diet!T:T,MATCH(M1740,ani_diet!D:D,0)),""),"")</f>
        <v/>
      </c>
    </row>
    <row r="1741" spans="1:38">
      <c r="A1741" t="str">
        <f>_xlfn.TEXTJOIN("/",TRUE,AOM[[#This Row],[L1]:[L10]])</f>
        <v>Management/Livestock Management/Feed Characteristic/Feed Composition/Feed Ingredient/Preformulated Feed/Lamb and Ewe Pellet</v>
      </c>
      <c r="B1741" s="207" t="s">
        <v>23446</v>
      </c>
      <c r="C1741" s="207" t="s">
        <v>17896</v>
      </c>
      <c r="D1741" s="207" t="s">
        <v>17898</v>
      </c>
      <c r="E1741" s="207" t="s">
        <v>17908</v>
      </c>
      <c r="F1741" s="207" t="s">
        <v>18308</v>
      </c>
      <c r="G1741" s="207" t="s">
        <v>18309</v>
      </c>
      <c r="H1741" s="207" t="s">
        <v>23413</v>
      </c>
      <c r="I1741" s="207" t="s">
        <v>23447</v>
      </c>
      <c r="J1741" s="207"/>
      <c r="K1741" s="207"/>
      <c r="L1741" s="207"/>
      <c r="M1741" t="str" cm="1">
        <f t="array" ref="M1741">LOOKUP(2,1/(C1741:L1741&lt;&gt;""),C1741:L1741)</f>
        <v>Lamb and Ewe Pellet</v>
      </c>
      <c r="N1741" s="207"/>
      <c r="O1741" s="207"/>
      <c r="P1741" s="207"/>
      <c r="Q1741" s="207"/>
      <c r="R1741" s="207"/>
      <c r="S1741" s="207"/>
      <c r="T1741" s="207"/>
      <c r="U1741" s="207"/>
      <c r="V1741" s="209"/>
      <c r="W1741" s="207"/>
      <c r="X1741" s="207"/>
      <c r="Y1741" s="207"/>
      <c r="Z1741" s="207"/>
      <c r="AA1741" s="209"/>
      <c r="AB1741" s="209" t="s">
        <v>4169</v>
      </c>
      <c r="AC1741" s="210" t="s">
        <v>4169</v>
      </c>
      <c r="AD1741" s="210" t="s">
        <v>4169</v>
      </c>
      <c r="AE1741" s="210"/>
      <c r="AF1741" s="210"/>
      <c r="AG1741" t="str">
        <f>IFERROR(IF(COUNTIF(C1741:L1741,"Feed Ingredient")&gt;0,INDEX(ani_diet!T:T,MATCH(M1741,ani_diet!D:D,0)),""),"")</f>
        <v/>
      </c>
      <c r="AH1741" s="60" t="str">
        <f>IF(IFERROR(IF(MATCH("Feed Ingredient", AOM[[#This Row],[L1]:[L10]],0)&gt;0, TRUE, FALSE), FALSE)=TRUE,IFERROR(VLOOKUP(M1741, ani_diet!C:C, 1, FALSE), "No Match"),FALSE)</f>
        <v>Lamb and Ewe Pellet</v>
      </c>
      <c r="AI1741" t="s">
        <v>3539</v>
      </c>
      <c r="AL1741" t="str">
        <f>IFERROR(IF(COUNTIF(C1741:L1741,"Feed Ingredient")&gt;0,INDEX(ani_diet!T:T,MATCH(M1741,ani_diet!D:D,0)),""),"")</f>
        <v/>
      </c>
    </row>
    <row r="1742" spans="1:38">
      <c r="A1742" t="str">
        <f>_xlfn.TEXTJOIN("/",TRUE,AOM[[#This Row],[L1]:[L10]])</f>
        <v>Management/Livestock Management/Feed Characteristic/Feed Composition/Feed Ingredient/Preformulated Feed/Layer's Meal</v>
      </c>
      <c r="B1742" s="207" t="s">
        <v>23448</v>
      </c>
      <c r="C1742" s="207" t="s">
        <v>17896</v>
      </c>
      <c r="D1742" s="207" t="s">
        <v>17898</v>
      </c>
      <c r="E1742" s="207" t="s">
        <v>17908</v>
      </c>
      <c r="F1742" s="207" t="s">
        <v>18308</v>
      </c>
      <c r="G1742" s="207" t="s">
        <v>18309</v>
      </c>
      <c r="H1742" s="207" t="s">
        <v>23413</v>
      </c>
      <c r="I1742" s="207" t="s">
        <v>23449</v>
      </c>
      <c r="J1742" s="207" t="s">
        <v>8288</v>
      </c>
      <c r="K1742" s="207" t="s">
        <v>8288</v>
      </c>
      <c r="L1742" s="207"/>
      <c r="M1742" t="str" cm="1">
        <f t="array" ref="M1742">LOOKUP(2,1/(C1742:L1742&lt;&gt;""),C1742:L1742)</f>
        <v>Layer's Meal</v>
      </c>
      <c r="N1742" s="207" t="s">
        <v>8288</v>
      </c>
      <c r="O1742" s="207" t="s">
        <v>8288</v>
      </c>
      <c r="P1742" s="207" t="s">
        <v>8288</v>
      </c>
      <c r="Q1742" s="207" t="s">
        <v>8288</v>
      </c>
      <c r="R1742" s="207" t="s">
        <v>8288</v>
      </c>
      <c r="S1742" s="207"/>
      <c r="T1742" s="207" t="s">
        <v>8288</v>
      </c>
      <c r="U1742" s="207"/>
      <c r="V1742" s="209" t="s">
        <v>8288</v>
      </c>
      <c r="W1742" s="207" t="s">
        <v>8288</v>
      </c>
      <c r="X1742" s="207" t="s">
        <v>8288</v>
      </c>
      <c r="Y1742" s="207" t="s">
        <v>8288</v>
      </c>
      <c r="Z1742" s="207" t="s">
        <v>8288</v>
      </c>
      <c r="AA1742" s="209" t="s">
        <v>8288</v>
      </c>
      <c r="AB1742" s="209" t="s">
        <v>4169</v>
      </c>
      <c r="AC1742" s="210" t="s">
        <v>4169</v>
      </c>
      <c r="AD1742" s="210" t="s">
        <v>4169</v>
      </c>
      <c r="AE1742" s="210"/>
      <c r="AF1742" s="210"/>
      <c r="AG1742" t="str">
        <f>IFERROR(IF(COUNTIF(C1742:L1742,"Feed Ingredient")&gt;0,INDEX(ani_diet!T:T,MATCH(M1742,ani_diet!D:D,0)),""),"")</f>
        <v/>
      </c>
      <c r="AH1742" s="60" t="str">
        <f>IF(IFERROR(IF(MATCH("Feed Ingredient", AOM[[#This Row],[L1]:[L10]],0)&gt;0, TRUE, FALSE), FALSE)=TRUE,IFERROR(VLOOKUP(M1742, ani_diet!C:C, 1, FALSE), "No Match"),FALSE)</f>
        <v>Layer's Meal</v>
      </c>
      <c r="AI1742" t="s">
        <v>3539</v>
      </c>
      <c r="AL1742" t="str">
        <f>IFERROR(IF(COUNTIF(C1742:L1742,"Feed Ingredient")&gt;0,INDEX(ani_diet!T:T,MATCH(M1742,ani_diet!D:D,0)),""),"")</f>
        <v/>
      </c>
    </row>
    <row r="1743" spans="1:38">
      <c r="A1743" t="str">
        <f>_xlfn.TEXTJOIN("/",TRUE,AOM[[#This Row],[L1]:[L10]])</f>
        <v>Management/Livestock Management/Feed Characteristic/Feed Composition/Feed Ingredient/Preformulated Feed/Megalac</v>
      </c>
      <c r="B1743" s="207" t="s">
        <v>23450</v>
      </c>
      <c r="C1743" s="207" t="s">
        <v>17896</v>
      </c>
      <c r="D1743" s="207" t="s">
        <v>17898</v>
      </c>
      <c r="E1743" s="207" t="s">
        <v>17908</v>
      </c>
      <c r="F1743" s="207" t="s">
        <v>18308</v>
      </c>
      <c r="G1743" s="207" t="s">
        <v>18309</v>
      </c>
      <c r="H1743" s="207" t="s">
        <v>23413</v>
      </c>
      <c r="I1743" s="207" t="s">
        <v>23451</v>
      </c>
      <c r="J1743" s="207" t="s">
        <v>8288</v>
      </c>
      <c r="K1743" s="207" t="s">
        <v>8288</v>
      </c>
      <c r="L1743" s="207"/>
      <c r="M1743" t="str" cm="1">
        <f t="array" ref="M1743">LOOKUP(2,1/(C1743:L1743&lt;&gt;""),C1743:L1743)</f>
        <v>Megalac</v>
      </c>
      <c r="N1743" s="207" t="s">
        <v>8288</v>
      </c>
      <c r="O1743" s="207" t="s">
        <v>8288</v>
      </c>
      <c r="P1743" s="207" t="s">
        <v>8288</v>
      </c>
      <c r="Q1743" s="207" t="s">
        <v>8288</v>
      </c>
      <c r="R1743" s="207" t="s">
        <v>8288</v>
      </c>
      <c r="S1743" s="207"/>
      <c r="T1743" s="207" t="s">
        <v>8288</v>
      </c>
      <c r="U1743" s="207"/>
      <c r="V1743" s="209" t="s">
        <v>8288</v>
      </c>
      <c r="W1743" s="207" t="s">
        <v>8288</v>
      </c>
      <c r="X1743" s="207" t="s">
        <v>8288</v>
      </c>
      <c r="Y1743" s="207" t="s">
        <v>8288</v>
      </c>
      <c r="Z1743" s="207" t="s">
        <v>8288</v>
      </c>
      <c r="AA1743" s="209" t="s">
        <v>8288</v>
      </c>
      <c r="AB1743" s="209" t="s">
        <v>4169</v>
      </c>
      <c r="AC1743" s="210" t="s">
        <v>4169</v>
      </c>
      <c r="AD1743" s="210" t="s">
        <v>4169</v>
      </c>
      <c r="AE1743" s="210"/>
      <c r="AF1743" s="210"/>
      <c r="AG1743" t="str">
        <f>IFERROR(IF(COUNTIF(C1743:L1743,"Feed Ingredient")&gt;0,INDEX(ani_diet!T:T,MATCH(M1743,ani_diet!D:D,0)),""),"")</f>
        <v/>
      </c>
      <c r="AH1743" s="60" t="str">
        <f>IF(IFERROR(IF(MATCH("Feed Ingredient", AOM[[#This Row],[L1]:[L10]],0)&gt;0, TRUE, FALSE), FALSE)=TRUE,IFERROR(VLOOKUP(M1743, ani_diet!C:C, 1, FALSE), "No Match"),FALSE)</f>
        <v>Megalac</v>
      </c>
      <c r="AI1743" t="s">
        <v>3539</v>
      </c>
      <c r="AL1743" t="str">
        <f>IFERROR(IF(COUNTIF(C1743:L1743,"Feed Ingredient")&gt;0,INDEX(ani_diet!T:T,MATCH(M1743,ani_diet!D:D,0)),""),"")</f>
        <v/>
      </c>
    </row>
    <row r="1744" spans="1:38">
      <c r="A1744" t="str">
        <f>_xlfn.TEXTJOIN("/",TRUE,AOM[[#This Row],[L1]:[L10]])</f>
        <v>Management/Livestock Management/Feed Characteristic/Feed Composition/Feed Ingredient/Preformulated Feed/Poultry Feed</v>
      </c>
      <c r="B1744" s="207" t="s">
        <v>23452</v>
      </c>
      <c r="C1744" s="207" t="s">
        <v>17896</v>
      </c>
      <c r="D1744" s="207" t="s">
        <v>17898</v>
      </c>
      <c r="E1744" s="207" t="s">
        <v>17908</v>
      </c>
      <c r="F1744" s="207" t="s">
        <v>18308</v>
      </c>
      <c r="G1744" s="207" t="s">
        <v>18309</v>
      </c>
      <c r="H1744" s="207" t="s">
        <v>23413</v>
      </c>
      <c r="I1744" s="207" t="s">
        <v>23453</v>
      </c>
      <c r="J1744" s="207" t="s">
        <v>8288</v>
      </c>
      <c r="K1744" s="207" t="s">
        <v>8288</v>
      </c>
      <c r="L1744" s="207"/>
      <c r="M1744" t="str" cm="1">
        <f t="array" ref="M1744">LOOKUP(2,1/(C1744:L1744&lt;&gt;""),C1744:L1744)</f>
        <v>Poultry Feed</v>
      </c>
      <c r="N1744" s="207" t="s">
        <v>8288</v>
      </c>
      <c r="O1744" s="207" t="s">
        <v>8288</v>
      </c>
      <c r="P1744" s="207" t="s">
        <v>8288</v>
      </c>
      <c r="Q1744" s="207" t="s">
        <v>8288</v>
      </c>
      <c r="R1744" s="207" t="s">
        <v>8288</v>
      </c>
      <c r="S1744" s="207"/>
      <c r="T1744" s="207" t="s">
        <v>8288</v>
      </c>
      <c r="U1744" s="207"/>
      <c r="V1744" s="209" t="s">
        <v>8288</v>
      </c>
      <c r="W1744" s="207" t="s">
        <v>8288</v>
      </c>
      <c r="X1744" s="207" t="s">
        <v>8288</v>
      </c>
      <c r="Y1744" s="207" t="s">
        <v>8288</v>
      </c>
      <c r="Z1744" s="207" t="s">
        <v>8288</v>
      </c>
      <c r="AA1744" s="209" t="s">
        <v>8288</v>
      </c>
      <c r="AB1744" s="209" t="s">
        <v>4169</v>
      </c>
      <c r="AC1744" s="210" t="s">
        <v>4169</v>
      </c>
      <c r="AD1744" s="210" t="s">
        <v>4169</v>
      </c>
      <c r="AE1744" s="210"/>
      <c r="AF1744" s="210"/>
      <c r="AG1744" t="str">
        <f>IFERROR(IF(COUNTIF(C1744:L1744,"Feed Ingredient")&gt;0,INDEX(ani_diet!T:T,MATCH(M1744,ani_diet!D:D,0)),""),"")</f>
        <v>Solanum tuberosum</v>
      </c>
      <c r="AH1744" s="60" t="str">
        <f>IF(IFERROR(IF(MATCH("Feed Ingredient", AOM[[#This Row],[L1]:[L10]],0)&gt;0, TRUE, FALSE), FALSE)=TRUE,IFERROR(VLOOKUP(M1744, ani_diet!C:C, 1, FALSE), "No Match"),FALSE)</f>
        <v>Poultry Feed</v>
      </c>
      <c r="AI1744" t="s">
        <v>3539</v>
      </c>
      <c r="AL1744" t="str">
        <f>IFERROR(IF(COUNTIF(C1744:L1744,"Feed Ingredient")&gt;0,INDEX(ani_diet!T:T,MATCH(M1744,ani_diet!D:D,0)),""),"")</f>
        <v>Solanum tuberosum</v>
      </c>
    </row>
    <row r="1745" spans="1:38">
      <c r="A1745" t="str">
        <f>_xlfn.TEXTJOIN("/",TRUE,AOM[[#This Row],[L1]:[L10]])</f>
        <v>Management/Livestock Management/Feed Characteristic/Feed Composition/Feed Ingredient/Preformulated Feed/Prime Gluten 60</v>
      </c>
      <c r="B1745" s="207" t="s">
        <v>23454</v>
      </c>
      <c r="C1745" s="207" t="s">
        <v>17896</v>
      </c>
      <c r="D1745" s="207" t="s">
        <v>17898</v>
      </c>
      <c r="E1745" s="207" t="s">
        <v>17908</v>
      </c>
      <c r="F1745" s="207" t="s">
        <v>18308</v>
      </c>
      <c r="G1745" s="207" t="s">
        <v>18309</v>
      </c>
      <c r="H1745" s="207" t="s">
        <v>23413</v>
      </c>
      <c r="I1745" s="207" t="s">
        <v>23455</v>
      </c>
      <c r="J1745" s="207" t="s">
        <v>8288</v>
      </c>
      <c r="K1745" s="207" t="s">
        <v>8288</v>
      </c>
      <c r="L1745" s="207"/>
      <c r="M1745" t="str" cm="1">
        <f t="array" ref="M1745">LOOKUP(2,1/(C1745:L1745&lt;&gt;""),C1745:L1745)</f>
        <v>Prime Gluten 60</v>
      </c>
      <c r="N1745" s="207" t="s">
        <v>8288</v>
      </c>
      <c r="O1745" s="207" t="s">
        <v>8288</v>
      </c>
      <c r="P1745" s="207" t="s">
        <v>8288</v>
      </c>
      <c r="Q1745" s="207" t="s">
        <v>8288</v>
      </c>
      <c r="R1745" s="207" t="s">
        <v>8288</v>
      </c>
      <c r="S1745" s="207"/>
      <c r="T1745" s="207" t="s">
        <v>8288</v>
      </c>
      <c r="U1745" s="207"/>
      <c r="V1745" s="209" t="s">
        <v>8288</v>
      </c>
      <c r="W1745" s="207" t="s">
        <v>8288</v>
      </c>
      <c r="X1745" s="207" t="s">
        <v>8288</v>
      </c>
      <c r="Y1745" s="207" t="s">
        <v>8288</v>
      </c>
      <c r="Z1745" s="207" t="s">
        <v>8288</v>
      </c>
      <c r="AA1745" s="209" t="s">
        <v>8288</v>
      </c>
      <c r="AB1745" s="209" t="s">
        <v>4169</v>
      </c>
      <c r="AC1745" s="210" t="s">
        <v>4169</v>
      </c>
      <c r="AD1745" s="210" t="s">
        <v>4169</v>
      </c>
      <c r="AE1745" s="210"/>
      <c r="AF1745" s="210"/>
      <c r="AG1745" t="str">
        <f>IFERROR(IF(COUNTIF(C1745:L1745,"Feed Ingredient")&gt;0,INDEX(ani_diet!T:T,MATCH(M1745,ani_diet!D:D,0)),""),"")</f>
        <v/>
      </c>
      <c r="AH1745" s="60" t="str">
        <f>IF(IFERROR(IF(MATCH("Feed Ingredient", AOM[[#This Row],[L1]:[L10]],0)&gt;0, TRUE, FALSE), FALSE)=TRUE,IFERROR(VLOOKUP(M1745, ani_diet!C:C, 1, FALSE), "No Match"),FALSE)</f>
        <v>Prime Gluten 60</v>
      </c>
      <c r="AI1745" s="32" t="s">
        <v>3539</v>
      </c>
      <c r="AJ1745" s="32"/>
      <c r="AK1745" s="32"/>
      <c r="AL1745" t="str">
        <f>IFERROR(IF(COUNTIF(C1745:L1745,"Feed Ingredient")&gt;0,INDEX(ani_diet!T:T,MATCH(M1745,ani_diet!D:D,0)),""),"")</f>
        <v/>
      </c>
    </row>
    <row r="1746" spans="1:38" s="32" customFormat="1">
      <c r="A1746" t="str">
        <f>_xlfn.TEXTJOIN("/",TRUE,AOM[[#This Row],[L1]:[L10]])</f>
        <v>Management/Livestock Management/Feed Characteristic/Feed Composition/Feed Ingredient/Preformulated Feed/Prime Gluten 60/Prime Gluten 60 Ground</v>
      </c>
      <c r="B1746" s="207" t="s">
        <v>23456</v>
      </c>
      <c r="C1746" s="207" t="s">
        <v>17896</v>
      </c>
      <c r="D1746" s="207" t="s">
        <v>17898</v>
      </c>
      <c r="E1746" s="207" t="s">
        <v>17908</v>
      </c>
      <c r="F1746" s="207" t="s">
        <v>18308</v>
      </c>
      <c r="G1746" s="207" t="s">
        <v>18309</v>
      </c>
      <c r="H1746" s="207" t="s">
        <v>23413</v>
      </c>
      <c r="I1746" s="207" t="s">
        <v>23455</v>
      </c>
      <c r="J1746" s="207" t="s">
        <v>23457</v>
      </c>
      <c r="K1746" s="207" t="s">
        <v>8288</v>
      </c>
      <c r="L1746" s="207"/>
      <c r="M1746" t="str" cm="1">
        <f t="array" ref="M1746">LOOKUP(2,1/(C1746:L1746&lt;&gt;""),C1746:L1746)</f>
        <v>Prime Gluten 60 Ground</v>
      </c>
      <c r="N1746" s="207" t="s">
        <v>8288</v>
      </c>
      <c r="O1746" s="207" t="s">
        <v>8288</v>
      </c>
      <c r="P1746" s="207" t="s">
        <v>8288</v>
      </c>
      <c r="Q1746" s="207" t="s">
        <v>8288</v>
      </c>
      <c r="R1746" s="207" t="s">
        <v>8288</v>
      </c>
      <c r="S1746" s="207"/>
      <c r="T1746" s="207" t="s">
        <v>8288</v>
      </c>
      <c r="U1746" s="207"/>
      <c r="V1746" s="209" t="s">
        <v>8288</v>
      </c>
      <c r="W1746" s="207" t="s">
        <v>8288</v>
      </c>
      <c r="X1746" s="207" t="s">
        <v>8288</v>
      </c>
      <c r="Y1746" s="207" t="s">
        <v>8288</v>
      </c>
      <c r="Z1746" s="207" t="s">
        <v>8288</v>
      </c>
      <c r="AA1746" s="209" t="s">
        <v>8288</v>
      </c>
      <c r="AB1746" s="209" t="s">
        <v>4169</v>
      </c>
      <c r="AC1746" s="210" t="s">
        <v>4169</v>
      </c>
      <c r="AD1746" s="210" t="s">
        <v>4169</v>
      </c>
      <c r="AE1746" s="210"/>
      <c r="AF1746" s="210"/>
      <c r="AG1746" t="str">
        <f>IFERROR(IF(COUNTIF(C1746:L1746,"Feed Ingredient")&gt;0,INDEX(ani_diet!T:T,MATCH(M1746,ani_diet!D:D,0)),""),"")</f>
        <v/>
      </c>
      <c r="AH1746" s="60" t="str">
        <f>IF(IFERROR(IF(MATCH("Feed Ingredient", AOM[[#This Row],[L1]:[L10]],0)&gt;0, TRUE, FALSE), FALSE)=TRUE,IFERROR(VLOOKUP(M1746, ani_diet!C:C, 1, FALSE), "No Match"),FALSE)</f>
        <v>No Match</v>
      </c>
      <c r="AI1746" s="32" t="s">
        <v>3539</v>
      </c>
      <c r="AL1746" t="str">
        <f>IFERROR(IF(COUNTIF(C1746:L1746,"Feed Ingredient")&gt;0,INDEX(ani_diet!T:T,MATCH(M1746,ani_diet!D:D,0)),""),"")</f>
        <v/>
      </c>
    </row>
    <row r="1747" spans="1:38" s="32" customFormat="1">
      <c r="A1747" t="str">
        <f>_xlfn.TEXTJOIN("/",TRUE,AOM[[#This Row],[L1]:[L10]])</f>
        <v>Management/Livestock Management/Feed Characteristic/Feed Composition/Feed Ingredient/Preformulated Feed/Rabbit Pellet</v>
      </c>
      <c r="B1747" s="207" t="s">
        <v>23458</v>
      </c>
      <c r="C1747" s="207" t="s">
        <v>17896</v>
      </c>
      <c r="D1747" s="207" t="s">
        <v>17898</v>
      </c>
      <c r="E1747" s="207" t="s">
        <v>17908</v>
      </c>
      <c r="F1747" s="207" t="s">
        <v>18308</v>
      </c>
      <c r="G1747" s="207" t="s">
        <v>18309</v>
      </c>
      <c r="H1747" s="207" t="s">
        <v>23413</v>
      </c>
      <c r="I1747" s="207" t="s">
        <v>23459</v>
      </c>
      <c r="J1747" s="207"/>
      <c r="K1747" s="207"/>
      <c r="L1747" s="207"/>
      <c r="M1747" t="str" cm="1">
        <f t="array" ref="M1747">LOOKUP(2,1/(C1747:L1747&lt;&gt;""),C1747:L1747)</f>
        <v>Rabbit Pellet</v>
      </c>
      <c r="N1747" s="207"/>
      <c r="O1747" s="207"/>
      <c r="P1747" s="207"/>
      <c r="Q1747" s="207"/>
      <c r="R1747" s="207"/>
      <c r="S1747" s="207"/>
      <c r="T1747" s="207"/>
      <c r="U1747" s="207"/>
      <c r="V1747" s="209"/>
      <c r="W1747" s="207"/>
      <c r="X1747" s="207"/>
      <c r="Y1747" s="207"/>
      <c r="Z1747" s="207"/>
      <c r="AA1747" s="209"/>
      <c r="AB1747" s="209" t="s">
        <v>4169</v>
      </c>
      <c r="AC1747" s="210" t="s">
        <v>23460</v>
      </c>
      <c r="AD1747" s="210" t="s">
        <v>4169</v>
      </c>
      <c r="AE1747" s="210" t="s">
        <v>23461</v>
      </c>
      <c r="AF1747" s="210"/>
      <c r="AG1747" t="str">
        <f>IFERROR(IF(COUNTIF(C1747:L1747,"Feed Ingredient")&gt;0,INDEX(ani_diet!T:T,MATCH(M1747,ani_diet!D:D,0)),""),"")</f>
        <v xml:space="preserve">Quercus ilex </v>
      </c>
      <c r="AH1747" s="60" t="str">
        <f>IF(IFERROR(IF(MATCH("Feed Ingredient", AOM[[#This Row],[L1]:[L10]],0)&gt;0, TRUE, FALSE), FALSE)=TRUE,IFERROR(VLOOKUP(M1747, ani_diet!C:C, 1, FALSE), "No Match"),FALSE)</f>
        <v>Rabbit Pellet</v>
      </c>
      <c r="AI1747" s="32" t="s">
        <v>23462</v>
      </c>
      <c r="AL1747" t="str">
        <f>IFERROR(IF(COUNTIF(C1747:L1747,"Feed Ingredient")&gt;0,INDEX(ani_diet!T:T,MATCH(M1747,ani_diet!D:D,0)),""),"")</f>
        <v xml:space="preserve">Quercus ilex </v>
      </c>
    </row>
    <row r="1748" spans="1:38" s="32" customFormat="1">
      <c r="A1748" t="str">
        <f>_xlfn.TEXTJOIN("/",TRUE,AOM[[#This Row],[L1]:[L10]])</f>
        <v>Management/Livestock Management/Feed Characteristic/Feed Composition/Feed Ingredient/Preformulated Feed/Ruminant Premix</v>
      </c>
      <c r="B1748" s="207" t="s">
        <v>23463</v>
      </c>
      <c r="C1748" s="207" t="s">
        <v>17896</v>
      </c>
      <c r="D1748" s="207" t="s">
        <v>17898</v>
      </c>
      <c r="E1748" s="207" t="s">
        <v>17908</v>
      </c>
      <c r="F1748" s="207" t="s">
        <v>18308</v>
      </c>
      <c r="G1748" s="207" t="s">
        <v>18309</v>
      </c>
      <c r="H1748" s="207" t="s">
        <v>23413</v>
      </c>
      <c r="I1748" s="207" t="s">
        <v>23464</v>
      </c>
      <c r="J1748" s="207"/>
      <c r="K1748" s="207"/>
      <c r="L1748" s="207"/>
      <c r="M1748" t="str" cm="1">
        <f t="array" ref="M1748">LOOKUP(2,1/(C1748:L1748&lt;&gt;""),C1748:L1748)</f>
        <v>Ruminant Premix</v>
      </c>
      <c r="N1748" s="207"/>
      <c r="O1748" s="207"/>
      <c r="P1748" s="207"/>
      <c r="Q1748" s="207"/>
      <c r="R1748" s="207"/>
      <c r="S1748" s="207"/>
      <c r="T1748" s="207"/>
      <c r="U1748" s="207"/>
      <c r="V1748" s="209"/>
      <c r="W1748" s="207"/>
      <c r="X1748" s="207"/>
      <c r="Y1748" s="207"/>
      <c r="Z1748" s="207"/>
      <c r="AA1748" s="209"/>
      <c r="AB1748" s="209" t="s">
        <v>4169</v>
      </c>
      <c r="AC1748" s="210" t="s">
        <v>4169</v>
      </c>
      <c r="AD1748" s="210" t="s">
        <v>4169</v>
      </c>
      <c r="AE1748" s="210"/>
      <c r="AF1748" s="210"/>
      <c r="AG1748" t="str">
        <f>IFERROR(IF(COUNTIF(C1748:L1748,"Feed Ingredient")&gt;0,INDEX(ani_diet!T:T,MATCH(M1748,ani_diet!D:D,0)),""),"")</f>
        <v/>
      </c>
      <c r="AH1748" s="60" t="str">
        <f>IF(IFERROR(IF(MATCH("Feed Ingredient", AOM[[#This Row],[L1]:[L10]],0)&gt;0, TRUE, FALSE), FALSE)=TRUE,IFERROR(VLOOKUP(M1748, ani_diet!C:C, 1, FALSE), "No Match"),FALSE)</f>
        <v>Ruminant Premix</v>
      </c>
      <c r="AI1748" s="32" t="s">
        <v>3539</v>
      </c>
      <c r="AL1748" t="str">
        <f>IFERROR(IF(COUNTIF(C1748:L1748,"Feed Ingredient")&gt;0,INDEX(ani_diet!T:T,MATCH(M1748,ani_diet!D:D,0)),""),"")</f>
        <v/>
      </c>
    </row>
    <row r="1749" spans="1:38" s="32" customFormat="1">
      <c r="A1749" t="str">
        <f>_xlfn.TEXTJOIN("/",TRUE,AOM[[#This Row],[L1]:[L10]])</f>
        <v>Management/Livestock Management/Feed Characteristic/Feed Composition/Feed Ingredient/Preformulated Feed/Sheep Meal</v>
      </c>
      <c r="B1749" s="207" t="s">
        <v>23465</v>
      </c>
      <c r="C1749" s="207" t="s">
        <v>17896</v>
      </c>
      <c r="D1749" s="207" t="s">
        <v>17898</v>
      </c>
      <c r="E1749" s="207" t="s">
        <v>17908</v>
      </c>
      <c r="F1749" s="207" t="s">
        <v>18308</v>
      </c>
      <c r="G1749" s="207" t="s">
        <v>18309</v>
      </c>
      <c r="H1749" s="207" t="s">
        <v>23413</v>
      </c>
      <c r="I1749" s="207" t="s">
        <v>23466</v>
      </c>
      <c r="J1749" s="207" t="s">
        <v>8288</v>
      </c>
      <c r="K1749" s="207" t="s">
        <v>8288</v>
      </c>
      <c r="L1749" s="207"/>
      <c r="M1749" t="str" cm="1">
        <f t="array" ref="M1749">LOOKUP(2,1/(C1749:L1749&lt;&gt;""),C1749:L1749)</f>
        <v>Sheep Meal</v>
      </c>
      <c r="N1749" s="207" t="s">
        <v>8288</v>
      </c>
      <c r="O1749" s="207" t="s">
        <v>8288</v>
      </c>
      <c r="P1749" s="207" t="s">
        <v>8288</v>
      </c>
      <c r="Q1749" s="207" t="s">
        <v>8288</v>
      </c>
      <c r="R1749" s="207" t="s">
        <v>8288</v>
      </c>
      <c r="S1749" s="207"/>
      <c r="T1749" s="207" t="s">
        <v>8288</v>
      </c>
      <c r="U1749" s="207"/>
      <c r="V1749" s="209" t="s">
        <v>8288</v>
      </c>
      <c r="W1749" s="207" t="s">
        <v>8288</v>
      </c>
      <c r="X1749" s="207" t="s">
        <v>8288</v>
      </c>
      <c r="Y1749" s="207" t="s">
        <v>8288</v>
      </c>
      <c r="Z1749" s="207" t="s">
        <v>8288</v>
      </c>
      <c r="AA1749" s="209" t="s">
        <v>8288</v>
      </c>
      <c r="AB1749" s="209" t="s">
        <v>4169</v>
      </c>
      <c r="AC1749" s="210">
        <v>21115</v>
      </c>
      <c r="AD1749" s="210" t="s">
        <v>4169</v>
      </c>
      <c r="AE1749" s="210" t="s">
        <v>23467</v>
      </c>
      <c r="AF1749" s="210"/>
      <c r="AG1749" t="str">
        <f>IFERROR(IF(COUNTIF(C1749:L1749,"Feed Ingredient")&gt;0,INDEX(ani_diet!T:T,MATCH(M1749,ani_diet!D:D,0)),""),"")</f>
        <v>Vitellaria paradoxa</v>
      </c>
      <c r="AH1749" s="60" t="str">
        <f>IF(IFERROR(IF(MATCH("Feed Ingredient", AOM[[#This Row],[L1]:[L10]],0)&gt;0, TRUE, FALSE), FALSE)=TRUE,IFERROR(VLOOKUP(M1749, ani_diet!C:C, 1, FALSE), "No Match"),FALSE)</f>
        <v>Sheep Meal</v>
      </c>
      <c r="AI1749" t="s">
        <v>3539</v>
      </c>
      <c r="AJ1749"/>
      <c r="AK1749"/>
      <c r="AL1749" t="str">
        <f>IFERROR(IF(COUNTIF(C1749:L1749,"Feed Ingredient")&gt;0,INDEX(ani_diet!T:T,MATCH(M1749,ani_diet!D:D,0)),""),"")</f>
        <v>Vitellaria paradoxa</v>
      </c>
    </row>
    <row r="1750" spans="1:38">
      <c r="A1750" t="str">
        <f>_xlfn.TEXTJOIN("/",TRUE,AOM[[#This Row],[L1]:[L10]])</f>
        <v>Management/Livestock Management/Feed Characteristic/Feed Composition/Feed Ingredient/Preformulated Feed/Starter Diet</v>
      </c>
      <c r="B1750" s="207" t="s">
        <v>23468</v>
      </c>
      <c r="C1750" s="207" t="s">
        <v>17896</v>
      </c>
      <c r="D1750" s="207" t="s">
        <v>17898</v>
      </c>
      <c r="E1750" s="207" t="s">
        <v>17908</v>
      </c>
      <c r="F1750" s="207" t="s">
        <v>18308</v>
      </c>
      <c r="G1750" s="207" t="s">
        <v>18309</v>
      </c>
      <c r="H1750" s="207" t="s">
        <v>23413</v>
      </c>
      <c r="I1750" s="207" t="s">
        <v>23469</v>
      </c>
      <c r="J1750" s="207" t="s">
        <v>8288</v>
      </c>
      <c r="K1750" s="207" t="s">
        <v>8288</v>
      </c>
      <c r="L1750" s="207"/>
      <c r="M1750" t="str" cm="1">
        <f t="array" ref="M1750">LOOKUP(2,1/(C1750:L1750&lt;&gt;""),C1750:L1750)</f>
        <v>Starter Diet</v>
      </c>
      <c r="N1750" s="207" t="s">
        <v>8288</v>
      </c>
      <c r="O1750" s="207" t="s">
        <v>8288</v>
      </c>
      <c r="P1750" s="207" t="s">
        <v>8288</v>
      </c>
      <c r="Q1750" s="207" t="s">
        <v>8288</v>
      </c>
      <c r="R1750" s="207" t="s">
        <v>8288</v>
      </c>
      <c r="S1750" s="207"/>
      <c r="T1750" s="207" t="s">
        <v>8288</v>
      </c>
      <c r="U1750" s="207"/>
      <c r="V1750" s="209" t="s">
        <v>8288</v>
      </c>
      <c r="W1750" s="207" t="s">
        <v>8288</v>
      </c>
      <c r="X1750" s="207" t="s">
        <v>8288</v>
      </c>
      <c r="Y1750" s="207" t="s">
        <v>8288</v>
      </c>
      <c r="Z1750" s="207" t="s">
        <v>8288</v>
      </c>
      <c r="AA1750" s="209" t="s">
        <v>8288</v>
      </c>
      <c r="AB1750" s="209" t="s">
        <v>4169</v>
      </c>
      <c r="AC1750" s="210" t="s">
        <v>4169</v>
      </c>
      <c r="AD1750" s="210" t="s">
        <v>4169</v>
      </c>
      <c r="AE1750" s="210"/>
      <c r="AF1750" s="210"/>
      <c r="AG1750" t="str">
        <f>IFERROR(IF(COUNTIF(C1750:L1750,"Feed Ingredient")&gt;0,INDEX(ani_diet!T:T,MATCH(M1750,ani_diet!D:D,0)),""),"")</f>
        <v>Sporobolus panicoides</v>
      </c>
      <c r="AH1750" s="60" t="str">
        <f>IF(IFERROR(IF(MATCH("Feed Ingredient", AOM[[#This Row],[L1]:[L10]],0)&gt;0, TRUE, FALSE), FALSE)=TRUE,IFERROR(VLOOKUP(M1750, ani_diet!C:C, 1, FALSE), "No Match"),FALSE)</f>
        <v>Starter Diet</v>
      </c>
      <c r="AI1750" t="s">
        <v>3539</v>
      </c>
      <c r="AL1750" t="str">
        <f>IFERROR(IF(COUNTIF(C1750:L1750,"Feed Ingredient")&gt;0,INDEX(ani_diet!T:T,MATCH(M1750,ani_diet!D:D,0)),""),"")</f>
        <v>Sporobolus panicoides</v>
      </c>
    </row>
    <row r="1751" spans="1:38">
      <c r="A1751" t="str">
        <f>_xlfn.TEXTJOIN("/",TRUE,AOM[[#This Row],[L1]:[L10]])</f>
        <v>Management/Livestock Management/Feed Characteristic/Feed Composition/Feed Ingredient/Preformulated Feed/Swine Mix</v>
      </c>
      <c r="B1751" s="207" t="s">
        <v>23470</v>
      </c>
      <c r="C1751" s="207" t="s">
        <v>17896</v>
      </c>
      <c r="D1751" s="207" t="s">
        <v>17898</v>
      </c>
      <c r="E1751" s="207" t="s">
        <v>17908</v>
      </c>
      <c r="F1751" s="207" t="s">
        <v>18308</v>
      </c>
      <c r="G1751" s="207" t="s">
        <v>18309</v>
      </c>
      <c r="H1751" s="207" t="s">
        <v>23413</v>
      </c>
      <c r="I1751" s="207" t="s">
        <v>23471</v>
      </c>
      <c r="J1751" s="207" t="s">
        <v>8288</v>
      </c>
      <c r="K1751" s="207" t="s">
        <v>8288</v>
      </c>
      <c r="L1751" s="207"/>
      <c r="M1751" t="str" cm="1">
        <f t="array" ref="M1751">LOOKUP(2,1/(C1751:L1751&lt;&gt;""),C1751:L1751)</f>
        <v>Swine Mix</v>
      </c>
      <c r="N1751" s="207" t="s">
        <v>8288</v>
      </c>
      <c r="O1751" s="207" t="s">
        <v>8288</v>
      </c>
      <c r="P1751" s="207" t="s">
        <v>8288</v>
      </c>
      <c r="Q1751" s="207" t="s">
        <v>8288</v>
      </c>
      <c r="R1751" s="207" t="s">
        <v>8288</v>
      </c>
      <c r="S1751" s="207"/>
      <c r="T1751" s="207" t="s">
        <v>8288</v>
      </c>
      <c r="U1751" s="207"/>
      <c r="V1751" s="209" t="s">
        <v>8288</v>
      </c>
      <c r="W1751" s="207" t="s">
        <v>8288</v>
      </c>
      <c r="X1751" s="207" t="s">
        <v>8288</v>
      </c>
      <c r="Y1751" s="207" t="s">
        <v>8288</v>
      </c>
      <c r="Z1751" s="207" t="s">
        <v>8288</v>
      </c>
      <c r="AA1751" s="209" t="s">
        <v>8288</v>
      </c>
      <c r="AB1751" s="209" t="s">
        <v>4169</v>
      </c>
      <c r="AC1751" s="210" t="s">
        <v>4169</v>
      </c>
      <c r="AD1751" s="210" t="s">
        <v>4169</v>
      </c>
      <c r="AE1751" s="210"/>
      <c r="AF1751" s="210"/>
      <c r="AG1751" t="str">
        <f>IFERROR(IF(COUNTIF(C1751:L1751,"Feed Ingredient")&gt;0,INDEX(ani_diet!T:T,MATCH(M1751,ani_diet!D:D,0)),""),"")</f>
        <v>Ipomoea batatas</v>
      </c>
      <c r="AH1751" s="60" t="str">
        <f>IF(IFERROR(IF(MATCH("Feed Ingredient", AOM[[#This Row],[L1]:[L10]],0)&gt;0, TRUE, FALSE), FALSE)=TRUE,IFERROR(VLOOKUP(M1751, ani_diet!C:C, 1, FALSE), "No Match"),FALSE)</f>
        <v>Swine Mix</v>
      </c>
      <c r="AI1751" t="s">
        <v>3539</v>
      </c>
      <c r="AL1751" t="str">
        <f>IFERROR(IF(COUNTIF(C1751:L1751,"Feed Ingredient")&gt;0,INDEX(ani_diet!T:T,MATCH(M1751,ani_diet!D:D,0)),""),"")</f>
        <v>Ipomoea batatas</v>
      </c>
    </row>
    <row r="1752" spans="1:38">
      <c r="A1752" t="str">
        <f>_xlfn.TEXTJOIN("/",TRUE,AOM[[#This Row],[L1]:[L10]])</f>
        <v>Management/Livestock Management/Feed Characteristic/Feed Composition/Feed Ingredient/Preformulated Feed/Total Mixed Ration</v>
      </c>
      <c r="B1752" s="207" t="s">
        <v>23472</v>
      </c>
      <c r="C1752" s="207" t="s">
        <v>17896</v>
      </c>
      <c r="D1752" s="207" t="s">
        <v>17898</v>
      </c>
      <c r="E1752" s="207" t="s">
        <v>17908</v>
      </c>
      <c r="F1752" s="207" t="s">
        <v>18308</v>
      </c>
      <c r="G1752" s="207" t="s">
        <v>18309</v>
      </c>
      <c r="H1752" s="207" t="s">
        <v>23413</v>
      </c>
      <c r="I1752" s="207" t="s">
        <v>23473</v>
      </c>
      <c r="J1752" s="207" t="s">
        <v>8288</v>
      </c>
      <c r="K1752" s="207" t="s">
        <v>8288</v>
      </c>
      <c r="L1752" s="207"/>
      <c r="M1752" t="str" cm="1">
        <f t="array" ref="M1752">LOOKUP(2,1/(C1752:L1752&lt;&gt;""),C1752:L1752)</f>
        <v>Total Mixed Ration</v>
      </c>
      <c r="N1752" s="207" t="s">
        <v>8288</v>
      </c>
      <c r="O1752" s="207" t="s">
        <v>8288</v>
      </c>
      <c r="P1752" s="207" t="s">
        <v>8288</v>
      </c>
      <c r="Q1752" s="207" t="s">
        <v>8288</v>
      </c>
      <c r="R1752" s="207" t="s">
        <v>8288</v>
      </c>
      <c r="S1752" s="207"/>
      <c r="T1752" s="207" t="s">
        <v>8288</v>
      </c>
      <c r="U1752" s="207"/>
      <c r="V1752" s="209" t="s">
        <v>8288</v>
      </c>
      <c r="W1752" s="207" t="s">
        <v>8288</v>
      </c>
      <c r="X1752" s="207" t="s">
        <v>8288</v>
      </c>
      <c r="Y1752" s="207" t="s">
        <v>8288</v>
      </c>
      <c r="Z1752" s="207" t="s">
        <v>8288</v>
      </c>
      <c r="AA1752" s="209" t="s">
        <v>8288</v>
      </c>
      <c r="AB1752" s="209" t="s">
        <v>4169</v>
      </c>
      <c r="AC1752" s="210" t="s">
        <v>4169</v>
      </c>
      <c r="AD1752" s="210" t="s">
        <v>4169</v>
      </c>
      <c r="AE1752" s="210"/>
      <c r="AF1752" s="210"/>
      <c r="AG1752" t="str">
        <f>IFERROR(IF(COUNTIF(C1752:L1752,"Feed Ingredient")&gt;0,INDEX(ani_diet!T:T,MATCH(M1752,ani_diet!D:D,0)),""),"")</f>
        <v>Solanum lycopersicum</v>
      </c>
      <c r="AH1752" s="60" t="str">
        <f>IF(IFERROR(IF(MATCH("Feed Ingredient", AOM[[#This Row],[L1]:[L10]],0)&gt;0, TRUE, FALSE), FALSE)=TRUE,IFERROR(VLOOKUP(M1752, ani_diet!C:C, 1, FALSE), "No Match"),FALSE)</f>
        <v>Total Mixed Ration</v>
      </c>
      <c r="AI1752" t="s">
        <v>3539</v>
      </c>
      <c r="AL1752" t="str">
        <f>IFERROR(IF(COUNTIF(C1752:L1752,"Feed Ingredient")&gt;0,INDEX(ani_diet!T:T,MATCH(M1752,ani_diet!D:D,0)),""),"")</f>
        <v>Solanum lycopersicum</v>
      </c>
    </row>
    <row r="1753" spans="1:38">
      <c r="A1753" t="str">
        <f>_xlfn.TEXTJOIN("/",TRUE,AOM[[#This Row],[L1]:[L10]])</f>
        <v>Management/Livestock Management/Feed Characteristic/Feed Composition/Feed Ingredient/Preformulated Feed</v>
      </c>
      <c r="B1753" s="207" t="s">
        <v>23474</v>
      </c>
      <c r="C1753" s="207" t="s">
        <v>17896</v>
      </c>
      <c r="D1753" s="207" t="s">
        <v>17898</v>
      </c>
      <c r="E1753" s="207" t="s">
        <v>17908</v>
      </c>
      <c r="F1753" s="207" t="s">
        <v>18308</v>
      </c>
      <c r="G1753" s="207" t="s">
        <v>18309</v>
      </c>
      <c r="H1753" s="207" t="s">
        <v>23413</v>
      </c>
      <c r="I1753" s="207"/>
      <c r="J1753" s="207" t="s">
        <v>8288</v>
      </c>
      <c r="K1753" s="207" t="s">
        <v>8288</v>
      </c>
      <c r="L1753" s="207"/>
      <c r="M1753" t="str" cm="1">
        <f t="array" ref="M1753">LOOKUP(2,1/(C1753:L1753&lt;&gt;""),C1753:L1753)</f>
        <v>Preformulated Feed</v>
      </c>
      <c r="N1753" s="207" t="s">
        <v>8288</v>
      </c>
      <c r="O1753" s="207" t="s">
        <v>8288</v>
      </c>
      <c r="P1753" s="207" t="s">
        <v>8288</v>
      </c>
      <c r="Q1753" s="207" t="s">
        <v>8288</v>
      </c>
      <c r="R1753" s="207" t="s">
        <v>8288</v>
      </c>
      <c r="S1753" s="207"/>
      <c r="T1753" s="207" t="s">
        <v>8288</v>
      </c>
      <c r="U1753" s="207"/>
      <c r="V1753" s="209" t="s">
        <v>8288</v>
      </c>
      <c r="W1753" s="207" t="s">
        <v>8288</v>
      </c>
      <c r="X1753" s="207" t="s">
        <v>8288</v>
      </c>
      <c r="Y1753" s="207" t="s">
        <v>8288</v>
      </c>
      <c r="Z1753" s="207" t="s">
        <v>8288</v>
      </c>
      <c r="AA1753" s="209" t="s">
        <v>8288</v>
      </c>
      <c r="AB1753" s="209" t="s">
        <v>4169</v>
      </c>
      <c r="AC1753" s="210" t="s">
        <v>4169</v>
      </c>
      <c r="AD1753" s="210" t="s">
        <v>4169</v>
      </c>
      <c r="AE1753" s="210"/>
      <c r="AF1753" s="210"/>
      <c r="AG1753" t="str">
        <f>IFERROR(IF(COUNTIF(C1753:L1753,"Feed Ingredient")&gt;0,INDEX(ani_diet!T:T,MATCH(M1753,ani_diet!D:D,0)),""),"")</f>
        <v/>
      </c>
      <c r="AH1753" s="60" t="str">
        <f>IF(IFERROR(IF(MATCH("Feed Ingredient", AOM[[#This Row],[L1]:[L10]],0)&gt;0, TRUE, FALSE), FALSE)=TRUE,IFERROR(VLOOKUP(M1753, ani_diet!C:C, 1, FALSE), "No Match"),FALSE)</f>
        <v>No Match</v>
      </c>
      <c r="AI1753" t="s">
        <v>3539</v>
      </c>
      <c r="AL1753" t="str">
        <f>IFERROR(IF(COUNTIF(C1753:L1753,"Feed Ingredient")&gt;0,INDEX(ani_diet!T:T,MATCH(M1753,ani_diet!D:D,0)),""),"")</f>
        <v/>
      </c>
    </row>
    <row r="1754" spans="1:38">
      <c r="A1754" t="str">
        <f>_xlfn.TEXTJOIN("/",TRUE,AOM[[#This Row],[L1]:[L10]])</f>
        <v>Management/Livestock Management/Feed Characteristic/Feed Composition/Feed Ingredient/Probiotic/Propionibacterium freudenreinchi</v>
      </c>
      <c r="B1754" s="207" t="s">
        <v>23475</v>
      </c>
      <c r="C1754" s="207" t="s">
        <v>17896</v>
      </c>
      <c r="D1754" s="207" t="s">
        <v>17898</v>
      </c>
      <c r="E1754" s="207" t="s">
        <v>17908</v>
      </c>
      <c r="F1754" s="207" t="s">
        <v>18308</v>
      </c>
      <c r="G1754" s="207" t="s">
        <v>18309</v>
      </c>
      <c r="H1754" s="207" t="s">
        <v>23476</v>
      </c>
      <c r="I1754" s="207" t="s">
        <v>23477</v>
      </c>
      <c r="J1754" s="207"/>
      <c r="K1754" s="207"/>
      <c r="L1754" s="207"/>
      <c r="M1754" t="str" cm="1">
        <f t="array" ref="M1754">LOOKUP(2,1/(C1754:L1754&lt;&gt;""),C1754:L1754)</f>
        <v>Propionibacterium freudenreinchi</v>
      </c>
      <c r="N1754" s="207"/>
      <c r="O1754" s="207"/>
      <c r="P1754" s="207"/>
      <c r="Q1754" s="207"/>
      <c r="R1754" s="207"/>
      <c r="S1754" s="207"/>
      <c r="T1754" s="207"/>
      <c r="U1754" s="207"/>
      <c r="V1754" s="209"/>
      <c r="W1754" s="207"/>
      <c r="X1754" s="207"/>
      <c r="Y1754" s="207"/>
      <c r="Z1754" s="207"/>
      <c r="AA1754" s="209"/>
      <c r="AB1754" s="209" t="s">
        <v>4169</v>
      </c>
      <c r="AC1754" s="210" t="s">
        <v>4169</v>
      </c>
      <c r="AD1754" s="210" t="s">
        <v>4169</v>
      </c>
      <c r="AE1754" s="210"/>
      <c r="AF1754" s="210"/>
      <c r="AG1754" t="str">
        <f>IFERROR(IF(COUNTIF(C1754:L1754,"Feed Ingredient")&gt;0,INDEX(ani_diet!T:T,MATCH(M1754,ani_diet!D:D,0)),""),"")</f>
        <v/>
      </c>
      <c r="AH1754" s="60" t="str">
        <f>IF(IFERROR(IF(MATCH("Feed Ingredient", AOM[[#This Row],[L1]:[L10]],0)&gt;0, TRUE, FALSE), FALSE)=TRUE,IFERROR(VLOOKUP(M1754, ani_diet!C:C, 1, FALSE), "No Match"),FALSE)</f>
        <v>Propionibacterium freudenreinchi</v>
      </c>
      <c r="AI1754" t="s">
        <v>3539</v>
      </c>
      <c r="AL1754" t="str">
        <f>IFERROR(IF(COUNTIF(C1754:L1754,"Feed Ingredient")&gt;0,INDEX(ani_diet!T:T,MATCH(M1754,ani_diet!D:D,0)),""),"")</f>
        <v/>
      </c>
    </row>
    <row r="1755" spans="1:38">
      <c r="A1755" t="str">
        <f>_xlfn.TEXTJOIN("/",TRUE,AOM[[#This Row],[L1]:[L10]])</f>
        <v>Management/Livestock Management/Feed Characteristic/Feed Composition/Feed Ingredient/Probiotic/Saccharomyces cerevisiae</v>
      </c>
      <c r="B1755" s="207" t="s">
        <v>23478</v>
      </c>
      <c r="C1755" s="207" t="s">
        <v>17896</v>
      </c>
      <c r="D1755" s="207" t="s">
        <v>17898</v>
      </c>
      <c r="E1755" s="207" t="s">
        <v>17908</v>
      </c>
      <c r="F1755" s="207" t="s">
        <v>18308</v>
      </c>
      <c r="G1755" s="207" t="s">
        <v>18309</v>
      </c>
      <c r="H1755" s="207" t="s">
        <v>23476</v>
      </c>
      <c r="I1755" s="207" t="s">
        <v>23479</v>
      </c>
      <c r="J1755" s="207" t="s">
        <v>8288</v>
      </c>
      <c r="K1755" s="207" t="s">
        <v>8288</v>
      </c>
      <c r="L1755" s="207"/>
      <c r="M1755" t="str" cm="1">
        <f t="array" ref="M1755">LOOKUP(2,1/(C1755:L1755&lt;&gt;""),C1755:L1755)</f>
        <v>Saccharomyces cerevisiae</v>
      </c>
      <c r="N1755" s="207" t="s">
        <v>23480</v>
      </c>
      <c r="O1755" s="207" t="s">
        <v>8288</v>
      </c>
      <c r="P1755" s="207" t="s">
        <v>8288</v>
      </c>
      <c r="Q1755" s="207" t="s">
        <v>8288</v>
      </c>
      <c r="R1755" s="207" t="s">
        <v>8288</v>
      </c>
      <c r="S1755" s="207"/>
      <c r="T1755" s="207" t="s">
        <v>8288</v>
      </c>
      <c r="U1755" s="207" t="s">
        <v>23479</v>
      </c>
      <c r="V1755" s="204" t="s">
        <v>23481</v>
      </c>
      <c r="W1755" s="207" t="s">
        <v>8288</v>
      </c>
      <c r="X1755" s="207" t="s">
        <v>8288</v>
      </c>
      <c r="Y1755" s="207" t="s">
        <v>8288</v>
      </c>
      <c r="Z1755" s="207" t="s">
        <v>8288</v>
      </c>
      <c r="AA1755" s="209" t="s">
        <v>328</v>
      </c>
      <c r="AB1755" s="209" t="s">
        <v>4169</v>
      </c>
      <c r="AC1755" s="210" t="s">
        <v>4169</v>
      </c>
      <c r="AD1755" s="210" t="s">
        <v>4169</v>
      </c>
      <c r="AE1755" s="210"/>
      <c r="AF1755" s="210"/>
      <c r="AG1755" t="str">
        <f>IFERROR(IF(COUNTIF(C1755:L1755,"Feed Ingredient")&gt;0,INDEX(ani_diet!T:T,MATCH(M1755,ani_diet!D:D,0)),""),"")</f>
        <v/>
      </c>
      <c r="AH1755" s="60" t="str">
        <f>IF(IFERROR(IF(MATCH("Feed Ingredient", AOM[[#This Row],[L1]:[L10]],0)&gt;0, TRUE, FALSE), FALSE)=TRUE,IFERROR(VLOOKUP(M1755, ani_diet!C:C, 1, FALSE), "No Match"),FALSE)</f>
        <v>Saccharomyces cerevisiae</v>
      </c>
      <c r="AI1755" t="s">
        <v>3539</v>
      </c>
      <c r="AL1755" t="str">
        <f>IFERROR(IF(COUNTIF(C1755:L1755,"Feed Ingredient")&gt;0,INDEX(ani_diet!T:T,MATCH(M1755,ani_diet!D:D,0)),""),"")</f>
        <v/>
      </c>
    </row>
    <row r="1756" spans="1:38">
      <c r="A1756" t="str">
        <f>_xlfn.TEXTJOIN("/",TRUE,AOM[[#This Row],[L1]:[L10]])</f>
        <v>Management/Livestock Management/Feed Characteristic/Feed Composition/Feed Ingredient/Probiotic/Saccharomyces cerevisiae Dried</v>
      </c>
      <c r="B1756" s="207" t="s">
        <v>23482</v>
      </c>
      <c r="C1756" s="207" t="s">
        <v>17896</v>
      </c>
      <c r="D1756" s="207" t="s">
        <v>17898</v>
      </c>
      <c r="E1756" s="207" t="s">
        <v>17908</v>
      </c>
      <c r="F1756" s="207" t="s">
        <v>18308</v>
      </c>
      <c r="G1756" s="207" t="s">
        <v>18309</v>
      </c>
      <c r="H1756" s="207" t="s">
        <v>23476</v>
      </c>
      <c r="I1756" s="207" t="s">
        <v>23483</v>
      </c>
      <c r="J1756" s="207" t="s">
        <v>8288</v>
      </c>
      <c r="K1756" s="207" t="s">
        <v>8288</v>
      </c>
      <c r="L1756" s="207"/>
      <c r="M1756" t="str" cm="1">
        <f t="array" ref="M1756">LOOKUP(2,1/(C1756:L1756&lt;&gt;""),C1756:L1756)</f>
        <v>Saccharomyces cerevisiae Dried</v>
      </c>
      <c r="N1756" s="207" t="s">
        <v>23484</v>
      </c>
      <c r="O1756" s="207" t="s">
        <v>8288</v>
      </c>
      <c r="P1756" s="207" t="s">
        <v>8288</v>
      </c>
      <c r="Q1756" s="207" t="s">
        <v>8288</v>
      </c>
      <c r="R1756" s="207" t="s">
        <v>8288</v>
      </c>
      <c r="S1756" s="207"/>
      <c r="T1756" s="207" t="s">
        <v>8288</v>
      </c>
      <c r="U1756" s="207" t="s">
        <v>23479</v>
      </c>
      <c r="V1756" s="204" t="s">
        <v>23481</v>
      </c>
      <c r="W1756" s="207" t="s">
        <v>8288</v>
      </c>
      <c r="X1756" s="207" t="s">
        <v>8288</v>
      </c>
      <c r="Y1756" s="207" t="s">
        <v>8288</v>
      </c>
      <c r="Z1756" s="207" t="s">
        <v>8288</v>
      </c>
      <c r="AA1756" s="209" t="s">
        <v>328</v>
      </c>
      <c r="AB1756" s="209" t="s">
        <v>4169</v>
      </c>
      <c r="AC1756" s="210" t="s">
        <v>4169</v>
      </c>
      <c r="AD1756" s="210" t="s">
        <v>4169</v>
      </c>
      <c r="AE1756" s="210"/>
      <c r="AF1756" s="210"/>
      <c r="AG1756" t="str">
        <f>IFERROR(IF(COUNTIF(C1756:L1756,"Feed Ingredient")&gt;0,INDEX(ani_diet!T:T,MATCH(M1756,ani_diet!D:D,0)),""),"")</f>
        <v xml:space="preserve">Secale cereale </v>
      </c>
      <c r="AH1756" s="60" t="str">
        <f>IF(IFERROR(IF(MATCH("Feed Ingredient", AOM[[#This Row],[L1]:[L10]],0)&gt;0, TRUE, FALSE), FALSE)=TRUE,IFERROR(VLOOKUP(M1756, ani_diet!C:C, 1, FALSE), "No Match"),FALSE)</f>
        <v>No Match</v>
      </c>
      <c r="AI1756" t="s">
        <v>3539</v>
      </c>
      <c r="AL1756" t="str">
        <f>IFERROR(IF(COUNTIF(C1756:L1756,"Feed Ingredient")&gt;0,INDEX(ani_diet!T:T,MATCH(M1756,ani_diet!D:D,0)),""),"")</f>
        <v xml:space="preserve">Secale cereale </v>
      </c>
    </row>
    <row r="1757" spans="1:38">
      <c r="A1757" t="str">
        <f>_xlfn.TEXTJOIN("/",TRUE,AOM[[#This Row],[L1]:[L10]])</f>
        <v>Management/Livestock Management/Feed Characteristic/Feed Composition/Feed Ingredient/Probiotic/Saccharomyces cerevisiae Slurry</v>
      </c>
      <c r="B1757" s="207" t="s">
        <v>23485</v>
      </c>
      <c r="C1757" s="207" t="s">
        <v>17896</v>
      </c>
      <c r="D1757" s="207" t="s">
        <v>17898</v>
      </c>
      <c r="E1757" s="207" t="s">
        <v>17908</v>
      </c>
      <c r="F1757" s="207" t="s">
        <v>18308</v>
      </c>
      <c r="G1757" s="207" t="s">
        <v>18309</v>
      </c>
      <c r="H1757" s="207" t="s">
        <v>23476</v>
      </c>
      <c r="I1757" s="207" t="s">
        <v>23486</v>
      </c>
      <c r="J1757" s="207" t="s">
        <v>8288</v>
      </c>
      <c r="K1757" s="207" t="s">
        <v>8288</v>
      </c>
      <c r="L1757" s="207"/>
      <c r="M1757" t="str" cm="1">
        <f t="array" ref="M1757">LOOKUP(2,1/(C1757:L1757&lt;&gt;""),C1757:L1757)</f>
        <v>Saccharomyces cerevisiae Slurry</v>
      </c>
      <c r="N1757" s="207" t="s">
        <v>23487</v>
      </c>
      <c r="O1757" s="207" t="s">
        <v>8288</v>
      </c>
      <c r="P1757" s="207" t="s">
        <v>8288</v>
      </c>
      <c r="Q1757" s="207" t="s">
        <v>8288</v>
      </c>
      <c r="R1757" s="207" t="s">
        <v>8288</v>
      </c>
      <c r="S1757" s="207"/>
      <c r="T1757" s="207" t="s">
        <v>8288</v>
      </c>
      <c r="U1757" s="207" t="s">
        <v>23479</v>
      </c>
      <c r="V1757" s="204" t="s">
        <v>23481</v>
      </c>
      <c r="W1757" s="207" t="s">
        <v>8288</v>
      </c>
      <c r="X1757" s="207" t="s">
        <v>8288</v>
      </c>
      <c r="Y1757" s="207" t="s">
        <v>8288</v>
      </c>
      <c r="Z1757" s="207" t="s">
        <v>8288</v>
      </c>
      <c r="AA1757" s="209" t="s">
        <v>328</v>
      </c>
      <c r="AB1757" s="209" t="s">
        <v>4169</v>
      </c>
      <c r="AC1757" s="210" t="s">
        <v>4169</v>
      </c>
      <c r="AD1757" s="210" t="s">
        <v>4169</v>
      </c>
      <c r="AE1757" s="210"/>
      <c r="AF1757" s="210"/>
      <c r="AG1757" t="str">
        <f>IFERROR(IF(COUNTIF(C1757:L1757,"Feed Ingredient")&gt;0,INDEX(ani_diet!T:T,MATCH(M1757,ani_diet!D:D,0)),""),"")</f>
        <v>Saccharomyces cerevisiae Slurry</v>
      </c>
      <c r="AH1757" s="60" t="str">
        <f>IF(IFERROR(IF(MATCH("Feed Ingredient", AOM[[#This Row],[L1]:[L10]],0)&gt;0, TRUE, FALSE), FALSE)=TRUE,IFERROR(VLOOKUP(M1757, ani_diet!C:C, 1, FALSE), "No Match"),FALSE)</f>
        <v>Saccharomyces cerevisiae Slurry</v>
      </c>
      <c r="AI1757" t="s">
        <v>3539</v>
      </c>
      <c r="AL1757" t="str">
        <f>IFERROR(IF(COUNTIF(C1757:L1757,"Feed Ingredient")&gt;0,INDEX(ani_diet!T:T,MATCH(M1757,ani_diet!D:D,0)),""),"")</f>
        <v>Saccharomyces cerevisiae Slurry</v>
      </c>
    </row>
    <row r="1758" spans="1:38">
      <c r="A1758" t="str">
        <f>_xlfn.TEXTJOIN("/",TRUE,AOM[[#This Row],[L1]:[L10]])</f>
        <v>Management/Livestock Management/Feed Characteristic/Feed Composition/Feed Ingredient/Probiotic/Spent Yeast</v>
      </c>
      <c r="B1758" s="207" t="s">
        <v>23488</v>
      </c>
      <c r="C1758" s="207" t="s">
        <v>17896</v>
      </c>
      <c r="D1758" s="207" t="s">
        <v>17898</v>
      </c>
      <c r="E1758" s="207" t="s">
        <v>17908</v>
      </c>
      <c r="F1758" s="207" t="s">
        <v>18308</v>
      </c>
      <c r="G1758" s="207" t="s">
        <v>18309</v>
      </c>
      <c r="H1758" s="207" t="s">
        <v>23476</v>
      </c>
      <c r="I1758" s="207" t="s">
        <v>23489</v>
      </c>
      <c r="J1758" s="207" t="s">
        <v>8288</v>
      </c>
      <c r="K1758" s="207" t="s">
        <v>8288</v>
      </c>
      <c r="L1758" s="207"/>
      <c r="M1758" t="str" cm="1">
        <f t="array" ref="M1758">LOOKUP(2,1/(C1758:L1758&lt;&gt;""),C1758:L1758)</f>
        <v>Spent Yeast</v>
      </c>
      <c r="N1758" s="207" t="s">
        <v>8288</v>
      </c>
      <c r="O1758" s="207" t="s">
        <v>8288</v>
      </c>
      <c r="P1758" s="207" t="s">
        <v>8288</v>
      </c>
      <c r="Q1758" s="207" t="s">
        <v>8288</v>
      </c>
      <c r="R1758" s="207" t="s">
        <v>8288</v>
      </c>
      <c r="S1758" s="207"/>
      <c r="T1758" s="207" t="s">
        <v>8288</v>
      </c>
      <c r="U1758" s="207"/>
      <c r="V1758" s="209" t="s">
        <v>8288</v>
      </c>
      <c r="W1758" s="207" t="s">
        <v>8288</v>
      </c>
      <c r="X1758" s="207" t="s">
        <v>8288</v>
      </c>
      <c r="Y1758" s="207" t="s">
        <v>8288</v>
      </c>
      <c r="Z1758" s="207" t="s">
        <v>8288</v>
      </c>
      <c r="AA1758" s="209" t="s">
        <v>8288</v>
      </c>
      <c r="AB1758" s="209" t="s">
        <v>4169</v>
      </c>
      <c r="AC1758" s="210" t="s">
        <v>4169</v>
      </c>
      <c r="AD1758" s="210" t="s">
        <v>4169</v>
      </c>
      <c r="AE1758" s="210"/>
      <c r="AF1758" s="210"/>
      <c r="AG1758" t="str">
        <f>IFERROR(IF(COUNTIF(C1758:L1758,"Feed Ingredient")&gt;0,INDEX(ani_diet!T:T,MATCH(M1758,ani_diet!D:D,0)),""),"")</f>
        <v/>
      </c>
      <c r="AH1758" s="60" t="str">
        <f>IF(IFERROR(IF(MATCH("Feed Ingredient", AOM[[#This Row],[L1]:[L10]],0)&gt;0, TRUE, FALSE), FALSE)=TRUE,IFERROR(VLOOKUP(M1758, ani_diet!C:C, 1, FALSE), "No Match"),FALSE)</f>
        <v>No Match</v>
      </c>
      <c r="AI1758" t="s">
        <v>3539</v>
      </c>
      <c r="AL1758" t="str">
        <f>IFERROR(IF(COUNTIF(C1758:L1758,"Feed Ingredient")&gt;0,INDEX(ani_diet!T:T,MATCH(M1758,ani_diet!D:D,0)),""),"")</f>
        <v/>
      </c>
    </row>
    <row r="1759" spans="1:38">
      <c r="A1759" t="s">
        <v>23490</v>
      </c>
      <c r="B1759" s="207" t="s">
        <v>23491</v>
      </c>
      <c r="C1759" s="207" t="s">
        <v>17896</v>
      </c>
      <c r="D1759" s="207" t="s">
        <v>17898</v>
      </c>
      <c r="E1759" s="207" t="s">
        <v>17908</v>
      </c>
      <c r="F1759" s="207" t="s">
        <v>18308</v>
      </c>
      <c r="G1759" s="207" t="s">
        <v>18309</v>
      </c>
      <c r="H1759" s="207" t="s">
        <v>23476</v>
      </c>
      <c r="I1759" s="207"/>
      <c r="J1759" s="207"/>
      <c r="K1759" s="207"/>
      <c r="L1759" s="207"/>
      <c r="M1759" t="str" cm="1">
        <f t="array" ref="M1759">LOOKUP(2,1/(C1759:L1759&lt;&gt;""),C1759:L1759)</f>
        <v>Probiotic</v>
      </c>
      <c r="N1759" s="207"/>
      <c r="O1759" s="207"/>
      <c r="P1759" s="207"/>
      <c r="Q1759" s="207"/>
      <c r="R1759" s="207"/>
      <c r="S1759" s="207"/>
      <c r="T1759" s="207"/>
      <c r="U1759" s="207"/>
      <c r="V1759" s="209"/>
      <c r="W1759" s="207"/>
      <c r="X1759" s="207"/>
      <c r="Y1759" s="207"/>
      <c r="Z1759" s="207"/>
      <c r="AA1759" s="209"/>
      <c r="AB1759" s="209" t="s">
        <v>4169</v>
      </c>
      <c r="AC1759" s="210" t="s">
        <v>4169</v>
      </c>
      <c r="AD1759" s="210" t="s">
        <v>4169</v>
      </c>
      <c r="AE1759" s="210"/>
      <c r="AF1759" s="210"/>
      <c r="AG1759" t="str">
        <f>IFERROR(IF(COUNTIF(C1759:L1759,"Feed Ingredient")&gt;0,INDEX(ani_diet!T:T,MATCH(M1759,ani_diet!D:D,0)),""),"")</f>
        <v/>
      </c>
      <c r="AH1759" s="60" t="str">
        <f>IF(IFERROR(IF(MATCH("Feed Ingredient", AOM[[#This Row],[L1]:[L10]],0)&gt;0, TRUE, FALSE), FALSE)=TRUE,IFERROR(VLOOKUP(M1759, ani_diet!C:C, 1, FALSE), "No Match"),FALSE)</f>
        <v>Probiotic</v>
      </c>
      <c r="AI1759" t="s">
        <v>3539</v>
      </c>
      <c r="AL1759" t="str">
        <f>IFERROR(IF(COUNTIF(C1759:L1759,"Feed Ingredient")&gt;0,INDEX(ani_diet!T:T,MATCH(M1759,ani_diet!D:D,0)),""),"")</f>
        <v/>
      </c>
    </row>
    <row r="1760" spans="1:38">
      <c r="A1760" t="str">
        <f>_xlfn.TEXTJOIN("/",TRUE,AOM[[#This Row],[L1]:[L10]])</f>
        <v>Management/Livestock Management/Feed Characteristic/Feed Composition/Feed Ingredient/Supplement</v>
      </c>
      <c r="B1760" s="207" t="s">
        <v>23492</v>
      </c>
      <c r="C1760" s="207" t="s">
        <v>17896</v>
      </c>
      <c r="D1760" s="207" t="s">
        <v>17898</v>
      </c>
      <c r="E1760" s="207" t="s">
        <v>17908</v>
      </c>
      <c r="F1760" s="207" t="s">
        <v>18308</v>
      </c>
      <c r="G1760" s="207" t="s">
        <v>18309</v>
      </c>
      <c r="H1760" s="207" t="s">
        <v>8433</v>
      </c>
      <c r="I1760" s="207" t="s">
        <v>8288</v>
      </c>
      <c r="J1760" s="207" t="s">
        <v>8288</v>
      </c>
      <c r="K1760" s="207" t="s">
        <v>8288</v>
      </c>
      <c r="L1760" s="207"/>
      <c r="M1760" t="str" cm="1">
        <f t="array" ref="M1760">LOOKUP(2,1/(C1760:L1760&lt;&gt;""),C1760:L1760)</f>
        <v>Supplement</v>
      </c>
      <c r="N1760" s="207" t="s">
        <v>8288</v>
      </c>
      <c r="O1760" s="207" t="s">
        <v>8288</v>
      </c>
      <c r="P1760" s="207"/>
      <c r="Q1760" s="207" t="s">
        <v>8288</v>
      </c>
      <c r="R1760" s="207" t="s">
        <v>8288</v>
      </c>
      <c r="S1760" s="207"/>
      <c r="T1760" s="207" t="s">
        <v>8288</v>
      </c>
      <c r="U1760" s="207"/>
      <c r="V1760" s="209" t="s">
        <v>8288</v>
      </c>
      <c r="W1760" s="207" t="s">
        <v>8288</v>
      </c>
      <c r="X1760" s="207" t="s">
        <v>8288</v>
      </c>
      <c r="Y1760" s="207" t="s">
        <v>8288</v>
      </c>
      <c r="Z1760" s="207" t="s">
        <v>8288</v>
      </c>
      <c r="AA1760" s="209" t="s">
        <v>8288</v>
      </c>
      <c r="AB1760" s="209" t="s">
        <v>4169</v>
      </c>
      <c r="AC1760" s="210" t="s">
        <v>4169</v>
      </c>
      <c r="AD1760" s="210" t="s">
        <v>4169</v>
      </c>
      <c r="AE1760" s="210"/>
      <c r="AF1760" s="210"/>
      <c r="AG1760" t="str">
        <f>IFERROR(IF(COUNTIF(C1760:L1760,"Feed Ingredient")&gt;0,INDEX(ani_diet!T:T,MATCH(M1760,ani_diet!D:D,0)),""),"")</f>
        <v>Helianthus annuus</v>
      </c>
      <c r="AH1760" s="60" t="str">
        <f>IF(IFERROR(IF(MATCH("Feed Ingredient", AOM[[#This Row],[L1]:[L10]],0)&gt;0, TRUE, FALSE), FALSE)=TRUE,IFERROR(VLOOKUP(M1760, ani_diet!C:C, 1, FALSE), "No Match"),FALSE)</f>
        <v>Supplement</v>
      </c>
      <c r="AI1760" t="s">
        <v>3539</v>
      </c>
      <c r="AL1760" t="str">
        <f>IFERROR(IF(COUNTIF(C1760:L1760,"Feed Ingredient")&gt;0,INDEX(ani_diet!T:T,MATCH(M1760,ani_diet!D:D,0)),""),"")</f>
        <v>Helianthus annuus</v>
      </c>
    </row>
    <row r="1761" spans="1:38">
      <c r="A1761" t="str">
        <f>_xlfn.TEXTJOIN("/",TRUE,AOM[[#This Row],[L1]:[L10]])</f>
        <v>Management/Livestock Management/Feed Characteristic/Feed Composition/Feed Ingredient/Supplement/Amino Acid</v>
      </c>
      <c r="B1761" s="207" t="s">
        <v>23493</v>
      </c>
      <c r="C1761" s="207" t="s">
        <v>17896</v>
      </c>
      <c r="D1761" s="207" t="s">
        <v>17898</v>
      </c>
      <c r="E1761" s="207" t="s">
        <v>17908</v>
      </c>
      <c r="F1761" s="207" t="s">
        <v>18308</v>
      </c>
      <c r="G1761" s="207" t="s">
        <v>18309</v>
      </c>
      <c r="H1761" s="207" t="s">
        <v>8433</v>
      </c>
      <c r="I1761" s="207" t="s">
        <v>8227</v>
      </c>
      <c r="J1761" s="207" t="s">
        <v>8288</v>
      </c>
      <c r="K1761" s="207" t="s">
        <v>8288</v>
      </c>
      <c r="L1761" s="207"/>
      <c r="M1761" t="str" cm="1">
        <f t="array" ref="M1761">LOOKUP(2,1/(C1761:L1761&lt;&gt;""),C1761:L1761)</f>
        <v>Amino Acid</v>
      </c>
      <c r="N1761" s="207" t="s">
        <v>8288</v>
      </c>
      <c r="O1761" s="207" t="s">
        <v>8288</v>
      </c>
      <c r="P1761" s="207"/>
      <c r="Q1761" s="207" t="s">
        <v>8288</v>
      </c>
      <c r="R1761" s="207" t="s">
        <v>8288</v>
      </c>
      <c r="S1761" s="207"/>
      <c r="T1761" s="207" t="s">
        <v>8288</v>
      </c>
      <c r="U1761" s="207"/>
      <c r="V1761" s="209" t="s">
        <v>8288</v>
      </c>
      <c r="W1761" s="207" t="s">
        <v>8288</v>
      </c>
      <c r="X1761" s="207" t="s">
        <v>8288</v>
      </c>
      <c r="Y1761" s="207" t="s">
        <v>8288</v>
      </c>
      <c r="Z1761" s="207" t="s">
        <v>8288</v>
      </c>
      <c r="AA1761" s="209" t="s">
        <v>8288</v>
      </c>
      <c r="AB1761" s="209" t="s">
        <v>4169</v>
      </c>
      <c r="AC1761" s="210" t="s">
        <v>4169</v>
      </c>
      <c r="AD1761" s="210" t="s">
        <v>4169</v>
      </c>
      <c r="AE1761" s="210"/>
      <c r="AF1761" s="210"/>
      <c r="AG1761" t="str">
        <f>IFERROR(IF(COUNTIF(C1761:L1761,"Feed Ingredient")&gt;0,INDEX(ani_diet!T:T,MATCH(M1761,ani_diet!D:D,0)),""),"")</f>
        <v/>
      </c>
      <c r="AH1761" s="60" t="str">
        <f>IF(IFERROR(IF(MATCH("Feed Ingredient", AOM[[#This Row],[L1]:[L10]],0)&gt;0, TRUE, FALSE), FALSE)=TRUE,IFERROR(VLOOKUP(M1761, ani_diet!C:C, 1, FALSE), "No Match"),FALSE)</f>
        <v>Amino Acid</v>
      </c>
      <c r="AI1761" t="s">
        <v>3539</v>
      </c>
      <c r="AL1761" t="str">
        <f>IFERROR(IF(COUNTIF(C1761:L1761,"Feed Ingredient")&gt;0,INDEX(ani_diet!T:T,MATCH(M1761,ani_diet!D:D,0)),""),"")</f>
        <v/>
      </c>
    </row>
    <row r="1762" spans="1:38">
      <c r="A1762" t="str">
        <f>_xlfn.TEXTJOIN("/",TRUE,AOM[[#This Row],[L1]:[L10]])</f>
        <v>Management/Livestock Management/Feed Characteristic/Feed Composition/Feed Ingredient/Supplement/Amino Acid/L-Tryptophan</v>
      </c>
      <c r="B1762" s="207" t="s">
        <v>23494</v>
      </c>
      <c r="C1762" s="207" t="s">
        <v>17896</v>
      </c>
      <c r="D1762" s="207" t="s">
        <v>17898</v>
      </c>
      <c r="E1762" s="207" t="s">
        <v>17908</v>
      </c>
      <c r="F1762" s="207" t="s">
        <v>18308</v>
      </c>
      <c r="G1762" s="207" t="s">
        <v>18309</v>
      </c>
      <c r="H1762" s="207" t="s">
        <v>8433</v>
      </c>
      <c r="I1762" s="207" t="s">
        <v>8227</v>
      </c>
      <c r="J1762" s="207" t="s">
        <v>23495</v>
      </c>
      <c r="K1762" s="207"/>
      <c r="L1762" s="207"/>
      <c r="M1762" t="str" cm="1">
        <f t="array" ref="M1762">LOOKUP(2,1/(C1762:L1762&lt;&gt;""),C1762:L1762)</f>
        <v>L-Tryptophan</v>
      </c>
      <c r="N1762" s="207"/>
      <c r="O1762" s="207"/>
      <c r="P1762" s="207"/>
      <c r="Q1762" s="207"/>
      <c r="R1762" s="207"/>
      <c r="S1762" s="207"/>
      <c r="T1762" s="207"/>
      <c r="U1762" s="207"/>
      <c r="V1762" s="209"/>
      <c r="W1762" s="207"/>
      <c r="X1762" s="207"/>
      <c r="Y1762" s="207"/>
      <c r="Z1762" s="207"/>
      <c r="AA1762" s="209"/>
      <c r="AB1762" s="209"/>
      <c r="AC1762" s="210" t="s">
        <v>4169</v>
      </c>
      <c r="AD1762" s="210" t="s">
        <v>4169</v>
      </c>
      <c r="AE1762" s="210"/>
      <c r="AF1762" s="210"/>
      <c r="AG1762" t="str">
        <f>IFERROR(IF(COUNTIF(C1762:L1762,"Feed Ingredient")&gt;0,INDEX(ani_diet!T:T,MATCH(M1762,ani_diet!D:D,0)),""),"")</f>
        <v/>
      </c>
      <c r="AH1762" s="60" t="str">
        <f>IF(IFERROR(IF(MATCH("Feed Ingredient", AOM[[#This Row],[L1]:[L10]],0)&gt;0, TRUE, FALSE), FALSE)=TRUE,IFERROR(VLOOKUP(M1762, ani_diet!C:C, 1, FALSE), "No Match"),FALSE)</f>
        <v>L-Tryptophan</v>
      </c>
      <c r="AI1762" t="s">
        <v>3539</v>
      </c>
      <c r="AL1762" t="str">
        <f>IFERROR(IF(COUNTIF(C1762:L1762,"Feed Ingredient")&gt;0,INDEX(ani_diet!T:T,MATCH(M1762,ani_diet!D:D,0)),""),"")</f>
        <v/>
      </c>
    </row>
    <row r="1763" spans="1:38">
      <c r="A1763" t="str">
        <f>_xlfn.TEXTJOIN("/",TRUE,AOM[[#This Row],[L1]:[L10]])</f>
        <v>Management/Livestock Management/Feed Characteristic/Feed Composition/Feed Ingredient/Supplement/Amino Acid/Lysine</v>
      </c>
      <c r="B1763" s="207" t="s">
        <v>23496</v>
      </c>
      <c r="C1763" s="207" t="s">
        <v>17896</v>
      </c>
      <c r="D1763" s="207" t="s">
        <v>17898</v>
      </c>
      <c r="E1763" s="207" t="s">
        <v>17908</v>
      </c>
      <c r="F1763" s="207" t="s">
        <v>18308</v>
      </c>
      <c r="G1763" s="207" t="s">
        <v>18309</v>
      </c>
      <c r="H1763" s="207" t="s">
        <v>8433</v>
      </c>
      <c r="I1763" s="207" t="s">
        <v>8227</v>
      </c>
      <c r="J1763" s="207" t="s">
        <v>23497</v>
      </c>
      <c r="K1763" s="207"/>
      <c r="L1763" s="207"/>
      <c r="M1763" t="str" cm="1">
        <f t="array" ref="M1763">LOOKUP(2,1/(C1763:L1763&lt;&gt;""),C1763:L1763)</f>
        <v>Lysine</v>
      </c>
      <c r="N1763" s="207" t="s">
        <v>23498</v>
      </c>
      <c r="O1763" s="207" t="s">
        <v>23499</v>
      </c>
      <c r="P1763" s="207"/>
      <c r="Q1763" s="207" t="s">
        <v>8288</v>
      </c>
      <c r="R1763" s="207" t="s">
        <v>8288</v>
      </c>
      <c r="S1763" s="207"/>
      <c r="T1763" s="207" t="s">
        <v>8288</v>
      </c>
      <c r="U1763" s="207"/>
      <c r="V1763" s="209" t="s">
        <v>8288</v>
      </c>
      <c r="W1763" s="207" t="s">
        <v>8288</v>
      </c>
      <c r="X1763" s="207" t="s">
        <v>8288</v>
      </c>
      <c r="Y1763" s="207" t="s">
        <v>8288</v>
      </c>
      <c r="Z1763" s="207" t="s">
        <v>8288</v>
      </c>
      <c r="AA1763" s="209" t="s">
        <v>8288</v>
      </c>
      <c r="AB1763" s="209" t="s">
        <v>4169</v>
      </c>
      <c r="AC1763" s="210" t="s">
        <v>4169</v>
      </c>
      <c r="AD1763" s="210" t="s">
        <v>4169</v>
      </c>
      <c r="AE1763" s="210"/>
      <c r="AF1763" s="210"/>
      <c r="AG1763" t="str">
        <f>IFERROR(IF(COUNTIF(C1763:L1763,"Feed Ingredient")&gt;0,INDEX(ani_diet!T:T,MATCH(M1763,ani_diet!D:D,0)),""),"")</f>
        <v/>
      </c>
      <c r="AH1763" s="60" t="str">
        <f>IF(IFERROR(IF(MATCH("Feed Ingredient", AOM[[#This Row],[L1]:[L10]],0)&gt;0, TRUE, FALSE), FALSE)=TRUE,IFERROR(VLOOKUP(M1763, ani_diet!C:C, 1, FALSE), "No Match"),FALSE)</f>
        <v>Lysine</v>
      </c>
      <c r="AI1763" t="s">
        <v>3539</v>
      </c>
      <c r="AL1763" t="str">
        <f>IFERROR(IF(COUNTIF(C1763:L1763,"Feed Ingredient")&gt;0,INDEX(ani_diet!T:T,MATCH(M1763,ani_diet!D:D,0)),""),"")</f>
        <v/>
      </c>
    </row>
    <row r="1764" spans="1:38">
      <c r="A1764" t="str">
        <f>_xlfn.TEXTJOIN("/",TRUE,AOM[[#This Row],[L1]:[L10]])</f>
        <v>Management/Livestock Management/Feed Characteristic/Feed Composition/Feed Ingredient/Supplement/Amino Acid/Lysine - HCl</v>
      </c>
      <c r="B1764" s="207" t="s">
        <v>23500</v>
      </c>
      <c r="C1764" s="207" t="s">
        <v>17896</v>
      </c>
      <c r="D1764" s="207" t="s">
        <v>17898</v>
      </c>
      <c r="E1764" s="207" t="s">
        <v>17908</v>
      </c>
      <c r="F1764" s="207" t="s">
        <v>18308</v>
      </c>
      <c r="G1764" s="207" t="s">
        <v>18309</v>
      </c>
      <c r="H1764" s="207" t="s">
        <v>8433</v>
      </c>
      <c r="I1764" s="207" t="s">
        <v>8227</v>
      </c>
      <c r="J1764" s="207" t="s">
        <v>23501</v>
      </c>
      <c r="K1764" s="207" t="s">
        <v>8288</v>
      </c>
      <c r="L1764" s="207"/>
      <c r="M1764" t="str" cm="1">
        <f t="array" ref="M1764">LOOKUP(2,1/(C1764:L1764&lt;&gt;""),C1764:L1764)</f>
        <v>Lysine - HCl</v>
      </c>
      <c r="N1764" s="207" t="s">
        <v>23502</v>
      </c>
      <c r="O1764" s="207" t="s">
        <v>23503</v>
      </c>
      <c r="P1764" s="207"/>
      <c r="Q1764" s="207" t="s">
        <v>8288</v>
      </c>
      <c r="R1764" s="207" t="s">
        <v>8288</v>
      </c>
      <c r="S1764" s="207"/>
      <c r="T1764" s="207" t="s">
        <v>8288</v>
      </c>
      <c r="U1764" s="207"/>
      <c r="V1764" s="209" t="s">
        <v>8288</v>
      </c>
      <c r="W1764" s="207" t="s">
        <v>8288</v>
      </c>
      <c r="X1764" s="207" t="s">
        <v>8288</v>
      </c>
      <c r="Y1764" s="207" t="s">
        <v>8288</v>
      </c>
      <c r="Z1764" s="207" t="s">
        <v>8288</v>
      </c>
      <c r="AA1764" s="209" t="s">
        <v>8288</v>
      </c>
      <c r="AB1764" s="209" t="s">
        <v>4169</v>
      </c>
      <c r="AC1764" s="210" t="s">
        <v>4169</v>
      </c>
      <c r="AD1764" s="210" t="s">
        <v>4169</v>
      </c>
      <c r="AE1764" s="210"/>
      <c r="AF1764" s="210"/>
      <c r="AG1764" t="str">
        <f>IFERROR(IF(COUNTIF(C1764:L1764,"Feed Ingredient")&gt;0,INDEX(ani_diet!T:T,MATCH(M1764,ani_diet!D:D,0)),""),"")</f>
        <v/>
      </c>
      <c r="AH1764" s="60" t="str">
        <f>IF(IFERROR(IF(MATCH("Feed Ingredient", AOM[[#This Row],[L1]:[L10]],0)&gt;0, TRUE, FALSE), FALSE)=TRUE,IFERROR(VLOOKUP(M1764, ani_diet!C:C, 1, FALSE), "No Match"),FALSE)</f>
        <v>Lysine - HCl</v>
      </c>
      <c r="AI1764" t="s">
        <v>3539</v>
      </c>
      <c r="AL1764" t="str">
        <f>IFERROR(IF(COUNTIF(C1764:L1764,"Feed Ingredient")&gt;0,INDEX(ani_diet!T:T,MATCH(M1764,ani_diet!D:D,0)),""),"")</f>
        <v/>
      </c>
    </row>
    <row r="1765" spans="1:38">
      <c r="A1765" t="str">
        <f>_xlfn.TEXTJOIN("/",TRUE,AOM[[#This Row],[L1]:[L10]])</f>
        <v>Management/Livestock Management/Feed Characteristic/Feed Composition/Feed Ingredient/Supplement/Amino Acid/Methionine</v>
      </c>
      <c r="B1765" s="207" t="s">
        <v>23504</v>
      </c>
      <c r="C1765" s="207" t="s">
        <v>17896</v>
      </c>
      <c r="D1765" s="207" t="s">
        <v>17898</v>
      </c>
      <c r="E1765" s="207" t="s">
        <v>17908</v>
      </c>
      <c r="F1765" s="207" t="s">
        <v>18308</v>
      </c>
      <c r="G1765" s="207" t="s">
        <v>18309</v>
      </c>
      <c r="H1765" s="207" t="s">
        <v>8433</v>
      </c>
      <c r="I1765" s="207" t="s">
        <v>8227</v>
      </c>
      <c r="J1765" s="207" t="s">
        <v>23505</v>
      </c>
      <c r="K1765" s="207"/>
      <c r="L1765" s="207"/>
      <c r="M1765" t="str" cm="1">
        <f t="array" ref="M1765">LOOKUP(2,1/(C1765:L1765&lt;&gt;""),C1765:L1765)</f>
        <v>Methionine</v>
      </c>
      <c r="N1765" s="207" t="s">
        <v>23506</v>
      </c>
      <c r="O1765" s="207" t="s">
        <v>23507</v>
      </c>
      <c r="P1765" s="207"/>
      <c r="Q1765" s="207" t="s">
        <v>8288</v>
      </c>
      <c r="R1765" s="207" t="s">
        <v>8288</v>
      </c>
      <c r="S1765" s="207"/>
      <c r="T1765" s="207" t="s">
        <v>8288</v>
      </c>
      <c r="U1765" s="207"/>
      <c r="V1765" s="209" t="s">
        <v>8288</v>
      </c>
      <c r="W1765" s="207" t="s">
        <v>8288</v>
      </c>
      <c r="X1765" s="207" t="s">
        <v>8288</v>
      </c>
      <c r="Y1765" s="207" t="s">
        <v>8288</v>
      </c>
      <c r="Z1765" s="207" t="s">
        <v>8288</v>
      </c>
      <c r="AA1765" s="209" t="s">
        <v>8288</v>
      </c>
      <c r="AB1765" s="209" t="s">
        <v>4169</v>
      </c>
      <c r="AC1765" s="210" t="s">
        <v>4169</v>
      </c>
      <c r="AD1765" s="210" t="s">
        <v>4169</v>
      </c>
      <c r="AE1765" s="210"/>
      <c r="AF1765" s="210"/>
      <c r="AG1765" t="str">
        <f>IFERROR(IF(COUNTIF(C1765:L1765,"Feed Ingredient")&gt;0,INDEX(ani_diet!T:T,MATCH(M1765,ani_diet!D:D,0)),""),"")</f>
        <v/>
      </c>
      <c r="AH1765" s="60" t="str">
        <f>IF(IFERROR(IF(MATCH("Feed Ingredient", AOM[[#This Row],[L1]:[L10]],0)&gt;0, TRUE, FALSE), FALSE)=TRUE,IFERROR(VLOOKUP(M1765, ani_diet!C:C, 1, FALSE), "No Match"),FALSE)</f>
        <v>Methionine</v>
      </c>
      <c r="AI1765" t="s">
        <v>3539</v>
      </c>
      <c r="AL1765" t="str">
        <f>IFERROR(IF(COUNTIF(C1765:L1765,"Feed Ingredient")&gt;0,INDEX(ani_diet!T:T,MATCH(M1765,ani_diet!D:D,0)),""),"")</f>
        <v/>
      </c>
    </row>
    <row r="1766" spans="1:38">
      <c r="A1766" t="str">
        <f>_xlfn.TEXTJOIN("/",TRUE,AOM[[#This Row],[L1]:[L10]])</f>
        <v>Management/Livestock Management/Feed Characteristic/Feed Composition/Feed Ingredient/Supplement/Amino Acid/Threonine</v>
      </c>
      <c r="B1766" s="207" t="s">
        <v>23508</v>
      </c>
      <c r="C1766" s="207" t="s">
        <v>17896</v>
      </c>
      <c r="D1766" s="207" t="s">
        <v>17898</v>
      </c>
      <c r="E1766" s="207" t="s">
        <v>17908</v>
      </c>
      <c r="F1766" s="207" t="s">
        <v>18308</v>
      </c>
      <c r="G1766" s="207" t="s">
        <v>18309</v>
      </c>
      <c r="H1766" s="207" t="s">
        <v>8433</v>
      </c>
      <c r="I1766" s="207" t="s">
        <v>8227</v>
      </c>
      <c r="J1766" s="207" t="s">
        <v>23509</v>
      </c>
      <c r="K1766" s="207"/>
      <c r="L1766" s="207"/>
      <c r="M1766" t="str" cm="1">
        <f t="array" ref="M1766">LOOKUP(2,1/(C1766:L1766&lt;&gt;""),C1766:L1766)</f>
        <v>Threonine</v>
      </c>
      <c r="N1766" s="207" t="s">
        <v>23510</v>
      </c>
      <c r="O1766" s="207" t="s">
        <v>23511</v>
      </c>
      <c r="P1766" s="207"/>
      <c r="Q1766" s="207" t="s">
        <v>8288</v>
      </c>
      <c r="R1766" s="207" t="s">
        <v>8288</v>
      </c>
      <c r="S1766" s="207"/>
      <c r="T1766" s="207" t="s">
        <v>8288</v>
      </c>
      <c r="U1766" s="207"/>
      <c r="V1766" s="209" t="s">
        <v>8288</v>
      </c>
      <c r="W1766" s="207" t="s">
        <v>8288</v>
      </c>
      <c r="X1766" s="207" t="s">
        <v>8288</v>
      </c>
      <c r="Y1766" s="207" t="s">
        <v>8288</v>
      </c>
      <c r="Z1766" s="207" t="s">
        <v>8288</v>
      </c>
      <c r="AA1766" s="209" t="s">
        <v>8288</v>
      </c>
      <c r="AB1766" s="209" t="s">
        <v>4169</v>
      </c>
      <c r="AC1766" s="210" t="s">
        <v>4169</v>
      </c>
      <c r="AD1766" s="210" t="s">
        <v>4169</v>
      </c>
      <c r="AE1766" s="210"/>
      <c r="AF1766" s="210"/>
      <c r="AG1766" t="str">
        <f>IFERROR(IF(COUNTIF(C1766:L1766,"Feed Ingredient")&gt;0,INDEX(ani_diet!T:T,MATCH(M1766,ani_diet!D:D,0)),""),"")</f>
        <v>Themeda triandra</v>
      </c>
      <c r="AH1766" s="60" t="str">
        <f>IF(IFERROR(IF(MATCH("Feed Ingredient", AOM[[#This Row],[L1]:[L10]],0)&gt;0, TRUE, FALSE), FALSE)=TRUE,IFERROR(VLOOKUP(M1766, ani_diet!C:C, 1, FALSE), "No Match"),FALSE)</f>
        <v>Threonine</v>
      </c>
      <c r="AI1766" t="s">
        <v>3539</v>
      </c>
      <c r="AL1766" t="str">
        <f>IFERROR(IF(COUNTIF(C1766:L1766,"Feed Ingredient")&gt;0,INDEX(ani_diet!T:T,MATCH(M1766,ani_diet!D:D,0)),""),"")</f>
        <v>Themeda triandra</v>
      </c>
    </row>
    <row r="1767" spans="1:38">
      <c r="A1767" t="str">
        <f>_xlfn.TEXTJOIN("/",TRUE,AOM[[#This Row],[L1]:[L10]])</f>
        <v>Management/Livestock Management/Feed Characteristic/Feed Composition/Feed Ingredient/Supplement/Amino Acid/Tryptophan</v>
      </c>
      <c r="B1767" s="207" t="s">
        <v>23512</v>
      </c>
      <c r="C1767" s="207" t="s">
        <v>17896</v>
      </c>
      <c r="D1767" s="207" t="s">
        <v>17898</v>
      </c>
      <c r="E1767" s="207" t="s">
        <v>17908</v>
      </c>
      <c r="F1767" s="207" t="s">
        <v>18308</v>
      </c>
      <c r="G1767" s="207" t="s">
        <v>18309</v>
      </c>
      <c r="H1767" s="207" t="s">
        <v>8433</v>
      </c>
      <c r="I1767" s="207" t="s">
        <v>8227</v>
      </c>
      <c r="J1767" s="207" t="s">
        <v>23513</v>
      </c>
      <c r="K1767" s="207" t="s">
        <v>8288</v>
      </c>
      <c r="L1767" s="207"/>
      <c r="M1767" t="str" cm="1">
        <f t="array" ref="M1767">LOOKUP(2,1/(C1767:L1767&lt;&gt;""),C1767:L1767)</f>
        <v>Tryptophan</v>
      </c>
      <c r="N1767" s="207" t="s">
        <v>8288</v>
      </c>
      <c r="O1767" s="207" t="s">
        <v>23514</v>
      </c>
      <c r="P1767" s="207"/>
      <c r="Q1767" s="207" t="s">
        <v>8288</v>
      </c>
      <c r="R1767" s="207" t="s">
        <v>8288</v>
      </c>
      <c r="S1767" s="207"/>
      <c r="T1767" s="207" t="s">
        <v>8288</v>
      </c>
      <c r="U1767" s="207"/>
      <c r="V1767" s="209" t="s">
        <v>8288</v>
      </c>
      <c r="W1767" s="207" t="s">
        <v>8288</v>
      </c>
      <c r="X1767" s="207" t="s">
        <v>8288</v>
      </c>
      <c r="Y1767" s="207" t="s">
        <v>8288</v>
      </c>
      <c r="Z1767" s="207" t="s">
        <v>8288</v>
      </c>
      <c r="AA1767" s="209" t="s">
        <v>8288</v>
      </c>
      <c r="AB1767" s="209" t="s">
        <v>4169</v>
      </c>
      <c r="AC1767" s="210" t="s">
        <v>4169</v>
      </c>
      <c r="AD1767" s="210" t="s">
        <v>4169</v>
      </c>
      <c r="AE1767" s="210"/>
      <c r="AF1767" s="210"/>
      <c r="AG1767" t="str">
        <f>IFERROR(IF(COUNTIF(C1767:L1767,"Feed Ingredient")&gt;0,INDEX(ani_diet!T:T,MATCH(M1767,ani_diet!D:D,0)),""),"")</f>
        <v/>
      </c>
      <c r="AH1767" s="60" t="str">
        <f>IF(IFERROR(IF(MATCH("Feed Ingredient", AOM[[#This Row],[L1]:[L10]],0)&gt;0, TRUE, FALSE), FALSE)=TRUE,IFERROR(VLOOKUP(M1767, ani_diet!C:C, 1, FALSE), "No Match"),FALSE)</f>
        <v>Tryptophan</v>
      </c>
      <c r="AI1767" t="s">
        <v>3539</v>
      </c>
      <c r="AL1767" t="str">
        <f>IFERROR(IF(COUNTIF(C1767:L1767,"Feed Ingredient")&gt;0,INDEX(ani_diet!T:T,MATCH(M1767,ani_diet!D:D,0)),""),"")</f>
        <v/>
      </c>
    </row>
    <row r="1768" spans="1:38">
      <c r="A1768" t="s">
        <v>23515</v>
      </c>
      <c r="B1768" s="207" t="s">
        <v>23516</v>
      </c>
      <c r="C1768" s="207" t="s">
        <v>17896</v>
      </c>
      <c r="D1768" s="207" t="s">
        <v>17898</v>
      </c>
      <c r="E1768" s="207" t="s">
        <v>17908</v>
      </c>
      <c r="F1768" s="207" t="s">
        <v>18308</v>
      </c>
      <c r="G1768" s="207" t="s">
        <v>18309</v>
      </c>
      <c r="H1768" s="207" t="s">
        <v>8433</v>
      </c>
      <c r="I1768" s="207" t="s">
        <v>23517</v>
      </c>
      <c r="J1768" s="207"/>
      <c r="K1768" s="207"/>
      <c r="L1768" s="207"/>
      <c r="M1768" t="str" cm="1">
        <f t="array" ref="M1768">LOOKUP(2,1/(C1768:L1768&lt;&gt;""),C1768:L1768)</f>
        <v>Anti fungi</v>
      </c>
      <c r="N1768" s="207"/>
      <c r="O1768" s="207"/>
      <c r="P1768" s="207"/>
      <c r="Q1768" s="207"/>
      <c r="R1768" s="207"/>
      <c r="S1768" s="207"/>
      <c r="T1768" s="207"/>
      <c r="U1768" s="207"/>
      <c r="V1768" s="209"/>
      <c r="W1768" s="207"/>
      <c r="X1768" s="207"/>
      <c r="Y1768" s="207"/>
      <c r="Z1768" s="207"/>
      <c r="AA1768" s="209"/>
      <c r="AB1768" s="209"/>
      <c r="AC1768" s="210" t="s">
        <v>4169</v>
      </c>
      <c r="AD1768" s="210" t="s">
        <v>4169</v>
      </c>
      <c r="AE1768" s="210"/>
      <c r="AF1768" s="210"/>
      <c r="AG1768" t="str">
        <f>IFERROR(IF(COUNTIF(C1768:L1768,"Feed Ingredient")&gt;0,INDEX(ani_diet!T:T,MATCH(M1768,ani_diet!D:D,0)),""),"")</f>
        <v/>
      </c>
      <c r="AH1768" s="60" t="str">
        <f>IF(IFERROR(IF(MATCH("Feed Ingredient", AOM[[#This Row],[L1]:[L10]],0)&gt;0, TRUE, FALSE), FALSE)=TRUE,IFERROR(VLOOKUP(M1768, ani_diet!C:C, 1, FALSE), "No Match"),FALSE)</f>
        <v>Anti fungi</v>
      </c>
      <c r="AI1768" t="s">
        <v>3539</v>
      </c>
      <c r="AL1768" t="str">
        <f>IFERROR(IF(COUNTIF(C1768:L1768,"Feed Ingredient")&gt;0,INDEX(ani_diet!T:T,MATCH(M1768,ani_diet!D:D,0)),""),"")</f>
        <v/>
      </c>
    </row>
    <row r="1769" spans="1:38">
      <c r="A1769" t="str">
        <f>_xlfn.TEXTJOIN("/",TRUE,AOM[[#This Row],[L1]:[L10]])</f>
        <v xml:space="preserve">Management/Livestock Management/Feed Characteristic/Feed Composition/Feed Ingredient/Supplement/Anti-coccidia </v>
      </c>
      <c r="B1769" s="207" t="s">
        <v>23518</v>
      </c>
      <c r="C1769" s="207" t="s">
        <v>17896</v>
      </c>
      <c r="D1769" s="207" t="s">
        <v>17898</v>
      </c>
      <c r="E1769" s="207" t="s">
        <v>17908</v>
      </c>
      <c r="F1769" s="207" t="s">
        <v>18308</v>
      </c>
      <c r="G1769" s="207" t="s">
        <v>18309</v>
      </c>
      <c r="H1769" s="207" t="s">
        <v>8433</v>
      </c>
      <c r="I1769" s="207" t="s">
        <v>23519</v>
      </c>
      <c r="J1769" s="207"/>
      <c r="K1769" s="207"/>
      <c r="L1769" s="207"/>
      <c r="M1769" t="str" cm="1">
        <f t="array" ref="M1769">LOOKUP(2,1/(C1769:L1769&lt;&gt;""),C1769:L1769)</f>
        <v xml:space="preserve">Anti-coccidia </v>
      </c>
      <c r="N1769" s="207"/>
      <c r="O1769" s="207"/>
      <c r="P1769" s="207"/>
      <c r="Q1769" s="207"/>
      <c r="R1769" s="207"/>
      <c r="S1769" s="207"/>
      <c r="T1769" s="207"/>
      <c r="U1769" s="207"/>
      <c r="V1769" s="209"/>
      <c r="W1769" s="207"/>
      <c r="X1769" s="207"/>
      <c r="Y1769" s="207"/>
      <c r="Z1769" s="207"/>
      <c r="AA1769" s="209"/>
      <c r="AB1769" s="209"/>
      <c r="AC1769" s="210" t="s">
        <v>4169</v>
      </c>
      <c r="AD1769" s="210" t="s">
        <v>4169</v>
      </c>
      <c r="AE1769" s="210"/>
      <c r="AF1769" s="210"/>
      <c r="AG1769" t="str">
        <f>IFERROR(IF(COUNTIF(C1769:L1769,"Feed Ingredient")&gt;0,INDEX(ani_diet!T:T,MATCH(M1769,ani_diet!D:D,0)),""),"")</f>
        <v/>
      </c>
      <c r="AH1769" s="60" t="str">
        <f>IF(IFERROR(IF(MATCH("Feed Ingredient", AOM[[#This Row],[L1]:[L10]],0)&gt;0, TRUE, FALSE), FALSE)=TRUE,IFERROR(VLOOKUP(M1769, ani_diet!C:C, 1, FALSE), "No Match"),FALSE)</f>
        <v xml:space="preserve">Anti-coccidia </v>
      </c>
      <c r="AI1769" t="s">
        <v>3539</v>
      </c>
      <c r="AL1769" t="str">
        <f>IFERROR(IF(COUNTIF(C1769:L1769,"Feed Ingredient")&gt;0,INDEX(ani_diet!T:T,MATCH(M1769,ani_diet!D:D,0)),""),"")</f>
        <v/>
      </c>
    </row>
    <row r="1770" spans="1:38">
      <c r="A1770" t="str">
        <f>_xlfn.TEXTJOIN("/",TRUE,AOM[[#This Row],[L1]:[L10]])</f>
        <v>Management/Livestock Management/Feed Characteristic/Feed Composition/Feed Ingredient/Supplement/Anti-mycotoxin</v>
      </c>
      <c r="B1770" s="207" t="s">
        <v>23520</v>
      </c>
      <c r="C1770" s="207" t="s">
        <v>17896</v>
      </c>
      <c r="D1770" s="207" t="s">
        <v>17898</v>
      </c>
      <c r="E1770" s="207" t="s">
        <v>17908</v>
      </c>
      <c r="F1770" s="207" t="s">
        <v>18308</v>
      </c>
      <c r="G1770" s="207" t="s">
        <v>18309</v>
      </c>
      <c r="H1770" s="207" t="s">
        <v>8433</v>
      </c>
      <c r="I1770" s="207" t="s">
        <v>23521</v>
      </c>
      <c r="J1770" s="207" t="s">
        <v>8288</v>
      </c>
      <c r="K1770" s="207" t="s">
        <v>8288</v>
      </c>
      <c r="L1770" s="207"/>
      <c r="M1770" t="str" cm="1">
        <f t="array" ref="M1770">LOOKUP(2,1/(C1770:L1770&lt;&gt;""),C1770:L1770)</f>
        <v>Anti-mycotoxin</v>
      </c>
      <c r="N1770" s="207" t="s">
        <v>23522</v>
      </c>
      <c r="O1770" s="207" t="s">
        <v>8288</v>
      </c>
      <c r="P1770" s="207"/>
      <c r="Q1770" s="207" t="s">
        <v>8288</v>
      </c>
      <c r="R1770" s="207" t="s">
        <v>8288</v>
      </c>
      <c r="S1770" s="207"/>
      <c r="T1770" s="207" t="s">
        <v>8288</v>
      </c>
      <c r="U1770" s="207"/>
      <c r="V1770" s="209" t="s">
        <v>8288</v>
      </c>
      <c r="W1770" s="207" t="s">
        <v>8288</v>
      </c>
      <c r="X1770" s="207" t="s">
        <v>8288</v>
      </c>
      <c r="Y1770" s="207" t="s">
        <v>8288</v>
      </c>
      <c r="Z1770" s="207" t="s">
        <v>8288</v>
      </c>
      <c r="AA1770" s="209" t="s">
        <v>8288</v>
      </c>
      <c r="AB1770" s="209" t="s">
        <v>4169</v>
      </c>
      <c r="AC1770" s="210" t="s">
        <v>4169</v>
      </c>
      <c r="AD1770" s="210" t="s">
        <v>4169</v>
      </c>
      <c r="AE1770" s="210"/>
      <c r="AF1770" s="210"/>
      <c r="AG1770" t="str">
        <f>IFERROR(IF(COUNTIF(C1770:L1770,"Feed Ingredient")&gt;0,INDEX(ani_diet!T:T,MATCH(M1770,ani_diet!D:D,0)),""),"")</f>
        <v/>
      </c>
      <c r="AH1770" s="60" t="str">
        <f>IF(IFERROR(IF(MATCH("Feed Ingredient", AOM[[#This Row],[L1]:[L10]],0)&gt;0, TRUE, FALSE), FALSE)=TRUE,IFERROR(VLOOKUP(M1770, ani_diet!C:C, 1, FALSE), "No Match"),FALSE)</f>
        <v>Anti-mycotoxin</v>
      </c>
      <c r="AI1770" t="s">
        <v>3539</v>
      </c>
      <c r="AL1770" t="str">
        <f>IFERROR(IF(COUNTIF(C1770:L1770,"Feed Ingredient")&gt;0,INDEX(ani_diet!T:T,MATCH(M1770,ani_diet!D:D,0)),""),"")</f>
        <v/>
      </c>
    </row>
    <row r="1771" spans="1:38">
      <c r="A1771" t="str">
        <f>_xlfn.TEXTJOIN("/",TRUE,AOM[[#This Row],[L1]:[L10]])</f>
        <v>Management/Livestock Management/Feed Characteristic/Feed Composition/Feed Ingredient/Supplement/Bole Soil</v>
      </c>
      <c r="B1771" s="207" t="s">
        <v>23523</v>
      </c>
      <c r="C1771" s="207" t="s">
        <v>17896</v>
      </c>
      <c r="D1771" s="207" t="s">
        <v>17898</v>
      </c>
      <c r="E1771" s="207" t="s">
        <v>17908</v>
      </c>
      <c r="F1771" s="207" t="s">
        <v>18308</v>
      </c>
      <c r="G1771" s="207" t="s">
        <v>18309</v>
      </c>
      <c r="H1771" s="207" t="s">
        <v>8433</v>
      </c>
      <c r="I1771" s="207" t="s">
        <v>23524</v>
      </c>
      <c r="J1771" s="207"/>
      <c r="K1771" s="207"/>
      <c r="L1771" s="207"/>
      <c r="M1771" t="str" cm="1">
        <f t="array" ref="M1771">LOOKUP(2,1/(C1771:L1771&lt;&gt;""),C1771:L1771)</f>
        <v>Bole Soil</v>
      </c>
      <c r="N1771" s="207"/>
      <c r="O1771" s="207"/>
      <c r="P1771" s="207"/>
      <c r="Q1771" s="207"/>
      <c r="R1771" s="207"/>
      <c r="S1771" s="207"/>
      <c r="T1771" s="207"/>
      <c r="U1771" s="207"/>
      <c r="V1771" s="209"/>
      <c r="W1771" s="207"/>
      <c r="X1771" s="207"/>
      <c r="Y1771" s="207"/>
      <c r="Z1771" s="207"/>
      <c r="AA1771" s="209"/>
      <c r="AB1771" s="209"/>
      <c r="AC1771" s="210" t="s">
        <v>4169</v>
      </c>
      <c r="AD1771" s="210" t="s">
        <v>4169</v>
      </c>
      <c r="AE1771" s="210"/>
      <c r="AF1771" s="210"/>
      <c r="AG1771" t="str">
        <f>IFERROR(IF(COUNTIF(C1771:L1771,"Feed Ingredient")&gt;0,INDEX(ani_diet!T:T,MATCH(M1771,ani_diet!D:D,0)),""),"")</f>
        <v/>
      </c>
      <c r="AH1771" s="60" t="str">
        <f>IF(IFERROR(IF(MATCH("Feed Ingredient", AOM[[#This Row],[L1]:[L10]],0)&gt;0, TRUE, FALSE), FALSE)=TRUE,IFERROR(VLOOKUP(M1771, ani_diet!C:C, 1, FALSE), "No Match"),FALSE)</f>
        <v>Bole Soil</v>
      </c>
      <c r="AI1771" t="s">
        <v>3539</v>
      </c>
      <c r="AL1771" t="str">
        <f>IFERROR(IF(COUNTIF(C1771:L1771,"Feed Ingredient")&gt;0,INDEX(ani_diet!T:T,MATCH(M1771,ani_diet!D:D,0)),""),"")</f>
        <v/>
      </c>
    </row>
    <row r="1772" spans="1:38">
      <c r="A1772" t="str">
        <f>_xlfn.TEXTJOIN("/",TRUE,AOM[[#This Row],[L1]:[L10]])</f>
        <v>Management/Livestock Management/Feed Characteristic/Feed Composition/Feed Ingredient/Supplement/Carbohydrate/Dextrin</v>
      </c>
      <c r="B1772" s="207" t="s">
        <v>23525</v>
      </c>
      <c r="C1772" s="207" t="s">
        <v>17896</v>
      </c>
      <c r="D1772" s="207" t="s">
        <v>17898</v>
      </c>
      <c r="E1772" s="207" t="s">
        <v>17908</v>
      </c>
      <c r="F1772" s="207" t="s">
        <v>18308</v>
      </c>
      <c r="G1772" s="207" t="s">
        <v>18309</v>
      </c>
      <c r="H1772" s="207" t="s">
        <v>8433</v>
      </c>
      <c r="I1772" s="207" t="s">
        <v>18036</v>
      </c>
      <c r="J1772" s="207" t="s">
        <v>23526</v>
      </c>
      <c r="K1772" s="207"/>
      <c r="L1772" s="207"/>
      <c r="M1772" t="str" cm="1">
        <f t="array" ref="M1772">LOOKUP(2,1/(C1772:L1772&lt;&gt;""),C1772:L1772)</f>
        <v>Dextrin</v>
      </c>
      <c r="N1772" s="207"/>
      <c r="O1772" s="207"/>
      <c r="P1772" s="207"/>
      <c r="Q1772" s="207"/>
      <c r="R1772" s="207"/>
      <c r="S1772" s="207"/>
      <c r="T1772" s="207"/>
      <c r="U1772" s="207"/>
      <c r="V1772" s="209"/>
      <c r="W1772" s="207"/>
      <c r="X1772" s="207"/>
      <c r="Y1772" s="207"/>
      <c r="Z1772" s="207"/>
      <c r="AA1772" s="209"/>
      <c r="AB1772" s="209" t="s">
        <v>4169</v>
      </c>
      <c r="AC1772" s="210" t="s">
        <v>4169</v>
      </c>
      <c r="AD1772" s="210" t="s">
        <v>4169</v>
      </c>
      <c r="AE1772" s="210"/>
      <c r="AF1772" s="210"/>
      <c r="AG1772" t="str">
        <f>IFERROR(IF(COUNTIF(C1772:L1772,"Feed Ingredient")&gt;0,INDEX(ani_diet!T:T,MATCH(M1772,ani_diet!D:D,0)),""),"")</f>
        <v/>
      </c>
      <c r="AH1772" s="60" t="str">
        <f>IF(IFERROR(IF(MATCH("Feed Ingredient", AOM[[#This Row],[L1]:[L10]],0)&gt;0, TRUE, FALSE), FALSE)=TRUE,IFERROR(VLOOKUP(M1772, ani_diet!C:C, 1, FALSE), "No Match"),FALSE)</f>
        <v>Dextrin</v>
      </c>
      <c r="AI1772" t="s">
        <v>23527</v>
      </c>
      <c r="AL1772" t="str">
        <f>IFERROR(IF(COUNTIF(C1772:L1772,"Feed Ingredient")&gt;0,INDEX(ani_diet!T:T,MATCH(M1772,ani_diet!D:D,0)),""),"")</f>
        <v/>
      </c>
    </row>
    <row r="1773" spans="1:38">
      <c r="A1773" t="str">
        <f>_xlfn.TEXTJOIN("/",TRUE,AOM[[#This Row],[L1]:[L10]])</f>
        <v>Management/Livestock Management/Feed Characteristic/Feed Composition/Feed Ingredient/Supplement/Carbohydrate</v>
      </c>
      <c r="B1773" s="207" t="s">
        <v>23528</v>
      </c>
      <c r="C1773" s="207" t="s">
        <v>17896</v>
      </c>
      <c r="D1773" s="207" t="s">
        <v>17898</v>
      </c>
      <c r="E1773" s="207" t="s">
        <v>17908</v>
      </c>
      <c r="F1773" s="207" t="s">
        <v>18308</v>
      </c>
      <c r="G1773" s="207" t="s">
        <v>18309</v>
      </c>
      <c r="H1773" s="207" t="s">
        <v>8433</v>
      </c>
      <c r="I1773" s="207" t="s">
        <v>18036</v>
      </c>
      <c r="J1773" s="207"/>
      <c r="K1773" s="207"/>
      <c r="L1773" s="207"/>
      <c r="M1773" t="str" cm="1">
        <f t="array" ref="M1773">LOOKUP(2,1/(C1773:L1773&lt;&gt;""),C1773:L1773)</f>
        <v>Carbohydrate</v>
      </c>
      <c r="N1773" s="207"/>
      <c r="O1773" s="207"/>
      <c r="P1773" s="207"/>
      <c r="Q1773" s="207"/>
      <c r="R1773" s="207"/>
      <c r="S1773" s="207"/>
      <c r="T1773" s="207"/>
      <c r="U1773" s="207"/>
      <c r="V1773" s="209"/>
      <c r="W1773" s="207"/>
      <c r="X1773" s="207"/>
      <c r="Y1773" s="207"/>
      <c r="Z1773" s="207"/>
      <c r="AA1773" s="209"/>
      <c r="AB1773" s="209" t="s">
        <v>4169</v>
      </c>
      <c r="AC1773" s="210" t="s">
        <v>4169</v>
      </c>
      <c r="AD1773" s="210" t="s">
        <v>4169</v>
      </c>
      <c r="AE1773" s="210"/>
      <c r="AF1773" s="210"/>
      <c r="AG1773" t="str">
        <f>IFERROR(IF(COUNTIF(C1773:L1773,"Feed Ingredient")&gt;0,INDEX(ani_diet!T:T,MATCH(M1773,ani_diet!D:D,0)),""),"")</f>
        <v/>
      </c>
      <c r="AH1773" s="60" t="str">
        <f>IF(IFERROR(IF(MATCH("Feed Ingredient", AOM[[#This Row],[L1]:[L10]],0)&gt;0, TRUE, FALSE), FALSE)=TRUE,IFERROR(VLOOKUP(M1773, ani_diet!C:C, 1, FALSE), "No Match"),FALSE)</f>
        <v>No Match</v>
      </c>
      <c r="AI1773" t="s">
        <v>3539</v>
      </c>
      <c r="AL1773" t="str">
        <f>IFERROR(IF(COUNTIF(C1773:L1773,"Feed Ingredient")&gt;0,INDEX(ani_diet!T:T,MATCH(M1773,ani_diet!D:D,0)),""),"")</f>
        <v/>
      </c>
    </row>
    <row r="1774" spans="1:38">
      <c r="A1774" t="str">
        <f>_xlfn.TEXTJOIN("/",TRUE,AOM[[#This Row],[L1]:[L10]])</f>
        <v>Management/Livestock Management/Feed Characteristic/Feed Composition/Feed Ingredient/Supplement/Commercial Protein Supplement</v>
      </c>
      <c r="B1774" s="207" t="s">
        <v>23529</v>
      </c>
      <c r="C1774" s="207" t="s">
        <v>17896</v>
      </c>
      <c r="D1774" s="207" t="s">
        <v>17898</v>
      </c>
      <c r="E1774" s="207" t="s">
        <v>17908</v>
      </c>
      <c r="F1774" s="207" t="s">
        <v>18308</v>
      </c>
      <c r="G1774" s="207" t="s">
        <v>18309</v>
      </c>
      <c r="H1774" s="207" t="s">
        <v>8433</v>
      </c>
      <c r="I1774" s="207" t="s">
        <v>23530</v>
      </c>
      <c r="J1774" s="207"/>
      <c r="K1774" s="207"/>
      <c r="L1774" s="207"/>
      <c r="M1774" t="str" cm="1">
        <f t="array" ref="M1774">LOOKUP(2,1/(C1774:L1774&lt;&gt;""),C1774:L1774)</f>
        <v>Commercial Protein Supplement</v>
      </c>
      <c r="N1774" s="207"/>
      <c r="O1774" s="207"/>
      <c r="P1774" s="207"/>
      <c r="Q1774" s="207"/>
      <c r="R1774" s="207"/>
      <c r="S1774" s="207"/>
      <c r="T1774" s="207"/>
      <c r="U1774" s="207"/>
      <c r="V1774" s="209"/>
      <c r="W1774" s="207"/>
      <c r="X1774" s="207"/>
      <c r="Y1774" s="207"/>
      <c r="Z1774" s="207"/>
      <c r="AA1774" s="209"/>
      <c r="AB1774" s="209"/>
      <c r="AC1774" s="210" t="s">
        <v>4169</v>
      </c>
      <c r="AD1774" s="210" t="s">
        <v>4169</v>
      </c>
      <c r="AE1774" s="210"/>
      <c r="AF1774" s="210"/>
      <c r="AG1774" t="str">
        <f>IFERROR(IF(COUNTIF(C1774:L1774,"Feed Ingredient")&gt;0,INDEX(ani_diet!T:T,MATCH(M1774,ani_diet!D:D,0)),""),"")</f>
        <v/>
      </c>
      <c r="AH1774" s="60" t="str">
        <f>IF(IFERROR(IF(MATCH("Feed Ingredient", AOM[[#This Row],[L1]:[L10]],0)&gt;0, TRUE, FALSE), FALSE)=TRUE,IFERROR(VLOOKUP(M1774, ani_diet!C:C, 1, FALSE), "No Match"),FALSE)</f>
        <v>Commercial Protein Supplement</v>
      </c>
      <c r="AI1774" t="s">
        <v>3539</v>
      </c>
      <c r="AL1774" t="str">
        <f>IFERROR(IF(COUNTIF(C1774:L1774,"Feed Ingredient")&gt;0,INDEX(ani_diet!T:T,MATCH(M1774,ani_diet!D:D,0)),""),"")</f>
        <v/>
      </c>
    </row>
    <row r="1775" spans="1:38">
      <c r="A1775" t="str">
        <f>_xlfn.TEXTJOIN("/",TRUE,AOM[[#This Row],[L1]:[L10]])</f>
        <v>Management/Livestock Management/Feed Characteristic/Feed Composition/Feed Ingredient/Supplement/Enzyme</v>
      </c>
      <c r="B1775" s="207" t="s">
        <v>23531</v>
      </c>
      <c r="C1775" s="207" t="s">
        <v>17896</v>
      </c>
      <c r="D1775" s="207" t="s">
        <v>17898</v>
      </c>
      <c r="E1775" s="207" t="s">
        <v>17908</v>
      </c>
      <c r="F1775" s="207" t="s">
        <v>18308</v>
      </c>
      <c r="G1775" s="207" t="s">
        <v>18309</v>
      </c>
      <c r="H1775" s="207" t="s">
        <v>8433</v>
      </c>
      <c r="I1775" s="207" t="s">
        <v>23532</v>
      </c>
      <c r="J1775" s="207" t="s">
        <v>8288</v>
      </c>
      <c r="K1775" s="207" t="s">
        <v>8288</v>
      </c>
      <c r="L1775" s="207"/>
      <c r="M1775" t="str" cm="1">
        <f t="array" ref="M1775">LOOKUP(2,1/(C1775:L1775&lt;&gt;""),C1775:L1775)</f>
        <v>Enzyme</v>
      </c>
      <c r="N1775" s="207" t="s">
        <v>8288</v>
      </c>
      <c r="O1775" s="207" t="s">
        <v>23533</v>
      </c>
      <c r="P1775" s="207" t="s">
        <v>8288</v>
      </c>
      <c r="Q1775" s="207" t="s">
        <v>8288</v>
      </c>
      <c r="R1775" s="207" t="s">
        <v>8288</v>
      </c>
      <c r="S1775" s="207"/>
      <c r="T1775" s="207" t="s">
        <v>8288</v>
      </c>
      <c r="U1775" s="207"/>
      <c r="V1775" s="209" t="s">
        <v>8288</v>
      </c>
      <c r="W1775" s="207" t="s">
        <v>8288</v>
      </c>
      <c r="X1775" s="207" t="s">
        <v>8288</v>
      </c>
      <c r="Y1775" s="207" t="s">
        <v>8288</v>
      </c>
      <c r="Z1775" s="207" t="s">
        <v>8288</v>
      </c>
      <c r="AA1775" s="209" t="s">
        <v>8288</v>
      </c>
      <c r="AB1775" s="209" t="s">
        <v>4169</v>
      </c>
      <c r="AC1775" s="210" t="s">
        <v>4169</v>
      </c>
      <c r="AD1775" s="210" t="s">
        <v>4169</v>
      </c>
      <c r="AE1775" s="210"/>
      <c r="AF1775" s="210"/>
      <c r="AG1775" t="str">
        <f>IFERROR(IF(COUNTIF(C1775:L1775,"Feed Ingredient")&gt;0,INDEX(ani_diet!T:T,MATCH(M1775,ani_diet!D:D,0)),""),"")</f>
        <v/>
      </c>
      <c r="AH1775" s="60" t="str">
        <f>IF(IFERROR(IF(MATCH("Feed Ingredient", AOM[[#This Row],[L1]:[L10]],0)&gt;0, TRUE, FALSE), FALSE)=TRUE,IFERROR(VLOOKUP(M1775, ani_diet!C:C, 1, FALSE), "No Match"),FALSE)</f>
        <v>Enzyme</v>
      </c>
      <c r="AI1775" t="s">
        <v>3539</v>
      </c>
      <c r="AL1775" t="str">
        <f>IFERROR(IF(COUNTIF(C1775:L1775,"Feed Ingredient")&gt;0,INDEX(ani_diet!T:T,MATCH(M1775,ani_diet!D:D,0)),""),"")</f>
        <v/>
      </c>
    </row>
    <row r="1776" spans="1:38">
      <c r="A1776" t="str">
        <f>_xlfn.TEXTJOIN("/",TRUE,AOM[[#This Row],[L1]:[L10]])</f>
        <v>Management/Livestock Management/Feed Characteristic/Feed Composition/Feed Ingredient/Supplement/Enzyme/Asperozym (Fibrolytic Enzymes)</v>
      </c>
      <c r="B1776" s="207" t="s">
        <v>23534</v>
      </c>
      <c r="C1776" s="207" t="s">
        <v>17896</v>
      </c>
      <c r="D1776" s="207" t="s">
        <v>17898</v>
      </c>
      <c r="E1776" s="207" t="s">
        <v>17908</v>
      </c>
      <c r="F1776" s="207" t="s">
        <v>18308</v>
      </c>
      <c r="G1776" s="207" t="s">
        <v>18309</v>
      </c>
      <c r="H1776" s="207" t="s">
        <v>8433</v>
      </c>
      <c r="I1776" s="207" t="s">
        <v>23532</v>
      </c>
      <c r="J1776" s="207" t="s">
        <v>23535</v>
      </c>
      <c r="K1776" s="207" t="s">
        <v>8288</v>
      </c>
      <c r="L1776" s="207"/>
      <c r="M1776" t="str" cm="1">
        <f t="array" ref="M1776">LOOKUP(2,1/(C1776:L1776&lt;&gt;""),C1776:L1776)</f>
        <v>Asperozym (Fibrolytic Enzymes)</v>
      </c>
      <c r="N1776" s="207" t="s">
        <v>23536</v>
      </c>
      <c r="O1776" s="207" t="s">
        <v>8288</v>
      </c>
      <c r="P1776" s="207" t="s">
        <v>8288</v>
      </c>
      <c r="Q1776" s="207" t="s">
        <v>8288</v>
      </c>
      <c r="R1776" s="207" t="s">
        <v>8288</v>
      </c>
      <c r="S1776" s="207"/>
      <c r="T1776" s="207" t="s">
        <v>8288</v>
      </c>
      <c r="U1776" s="207"/>
      <c r="V1776" s="209" t="s">
        <v>8288</v>
      </c>
      <c r="W1776" s="207" t="s">
        <v>8288</v>
      </c>
      <c r="X1776" s="207" t="s">
        <v>8288</v>
      </c>
      <c r="Y1776" s="207" t="s">
        <v>8288</v>
      </c>
      <c r="Z1776" s="207" t="s">
        <v>8288</v>
      </c>
      <c r="AA1776" s="209" t="s">
        <v>8288</v>
      </c>
      <c r="AB1776" s="209" t="s">
        <v>4169</v>
      </c>
      <c r="AC1776" s="210" t="s">
        <v>4169</v>
      </c>
      <c r="AD1776" s="210" t="s">
        <v>4169</v>
      </c>
      <c r="AE1776" s="210"/>
      <c r="AF1776" s="210"/>
      <c r="AG1776" t="str">
        <f>IFERROR(IF(COUNTIF(C1776:L1776,"Feed Ingredient")&gt;0,INDEX(ani_diet!T:T,MATCH(M1776,ani_diet!D:D,0)),""),"")</f>
        <v/>
      </c>
      <c r="AH1776" s="60" t="str">
        <f>IF(IFERROR(IF(MATCH("Feed Ingredient", AOM[[#This Row],[L1]:[L10]],0)&gt;0, TRUE, FALSE), FALSE)=TRUE,IFERROR(VLOOKUP(M1776, ani_diet!C:C, 1, FALSE), "No Match"),FALSE)</f>
        <v>Asperozym (Fibrolytic Enzymes)</v>
      </c>
      <c r="AI1776" t="s">
        <v>3539</v>
      </c>
      <c r="AL1776" t="str">
        <f>IFERROR(IF(COUNTIF(C1776:L1776,"Feed Ingredient")&gt;0,INDEX(ani_diet!T:T,MATCH(M1776,ani_diet!D:D,0)),""),"")</f>
        <v/>
      </c>
    </row>
    <row r="1777" spans="1:38">
      <c r="A1777" t="str">
        <f>_xlfn.TEXTJOIN("/",TRUE,AOM[[#This Row],[L1]:[L10]])</f>
        <v>Management/Livestock Management/Feed Characteristic/Feed Composition/Feed Ingredient/Supplement/Enzyme/Axtra Phy Broiler</v>
      </c>
      <c r="B1777" s="207" t="s">
        <v>23537</v>
      </c>
      <c r="C1777" s="207" t="s">
        <v>17896</v>
      </c>
      <c r="D1777" s="207" t="s">
        <v>17898</v>
      </c>
      <c r="E1777" s="207" t="s">
        <v>17908</v>
      </c>
      <c r="F1777" s="207" t="s">
        <v>18308</v>
      </c>
      <c r="G1777" s="207" t="s">
        <v>18309</v>
      </c>
      <c r="H1777" s="207" t="s">
        <v>8433</v>
      </c>
      <c r="I1777" s="207" t="s">
        <v>23532</v>
      </c>
      <c r="J1777" s="207" t="s">
        <v>23538</v>
      </c>
      <c r="K1777" s="207"/>
      <c r="L1777" s="207"/>
      <c r="M1777" t="str" cm="1">
        <f t="array" ref="M1777">LOOKUP(2,1/(C1777:L1777&lt;&gt;""),C1777:L1777)</f>
        <v>Axtra Phy Broiler</v>
      </c>
      <c r="N1777" s="207"/>
      <c r="O1777" s="207"/>
      <c r="P1777" s="207"/>
      <c r="Q1777" s="207"/>
      <c r="R1777" s="207"/>
      <c r="S1777" s="207"/>
      <c r="T1777" s="207"/>
      <c r="U1777" s="207"/>
      <c r="V1777" s="209"/>
      <c r="W1777" s="207"/>
      <c r="X1777" s="207"/>
      <c r="Y1777" s="207"/>
      <c r="Z1777" s="207"/>
      <c r="AA1777" s="209"/>
      <c r="AB1777" s="209"/>
      <c r="AC1777" s="210" t="s">
        <v>4169</v>
      </c>
      <c r="AD1777" s="210" t="s">
        <v>4169</v>
      </c>
      <c r="AE1777" s="210"/>
      <c r="AF1777" s="210"/>
      <c r="AG1777" t="str">
        <f>IFERROR(IF(COUNTIF(C1777:L1777,"Feed Ingredient")&gt;0,INDEX(ani_diet!T:T,MATCH(M1777,ani_diet!D:D,0)),""),"")</f>
        <v/>
      </c>
      <c r="AH1777" s="60" t="str">
        <f>IF(IFERROR(IF(MATCH("Feed Ingredient", AOM[[#This Row],[L1]:[L10]],0)&gt;0, TRUE, FALSE), FALSE)=TRUE,IFERROR(VLOOKUP(M1777, ani_diet!C:C, 1, FALSE), "No Match"),FALSE)</f>
        <v>Axtra Phy Broiler</v>
      </c>
      <c r="AI1777" t="s">
        <v>3539</v>
      </c>
      <c r="AL1777" t="str">
        <f>IFERROR(IF(COUNTIF(C1777:L1777,"Feed Ingredient")&gt;0,INDEX(ani_diet!T:T,MATCH(M1777,ani_diet!D:D,0)),""),"")</f>
        <v/>
      </c>
    </row>
    <row r="1778" spans="1:38">
      <c r="A1778" t="str">
        <f>_xlfn.TEXTJOIN("/",TRUE,AOM[[#This Row],[L1]:[L10]])</f>
        <v>Management/Livestock Management/Feed Characteristic/Feed Composition/Feed Ingredient/Supplement/Enzyme/Axtra XAP</v>
      </c>
      <c r="B1778" s="207" t="s">
        <v>23539</v>
      </c>
      <c r="C1778" s="207" t="s">
        <v>17896</v>
      </c>
      <c r="D1778" s="207" t="s">
        <v>17898</v>
      </c>
      <c r="E1778" s="207" t="s">
        <v>17908</v>
      </c>
      <c r="F1778" s="207" t="s">
        <v>18308</v>
      </c>
      <c r="G1778" s="207" t="s">
        <v>18309</v>
      </c>
      <c r="H1778" s="207" t="s">
        <v>8433</v>
      </c>
      <c r="I1778" s="207" t="s">
        <v>23532</v>
      </c>
      <c r="J1778" s="207" t="s">
        <v>23540</v>
      </c>
      <c r="K1778" s="207" t="s">
        <v>8288</v>
      </c>
      <c r="L1778" s="207"/>
      <c r="M1778" t="str" cm="1">
        <f t="array" ref="M1778">LOOKUP(2,1/(C1778:L1778&lt;&gt;""),C1778:L1778)</f>
        <v>Axtra XAP</v>
      </c>
      <c r="N1778" s="207" t="s">
        <v>8288</v>
      </c>
      <c r="O1778" s="207" t="s">
        <v>8288</v>
      </c>
      <c r="P1778" s="207" t="s">
        <v>8288</v>
      </c>
      <c r="Q1778" s="207" t="s">
        <v>8288</v>
      </c>
      <c r="R1778" s="207" t="s">
        <v>8288</v>
      </c>
      <c r="S1778" s="207"/>
      <c r="T1778" s="207" t="s">
        <v>8288</v>
      </c>
      <c r="U1778" s="207"/>
      <c r="V1778" s="209" t="s">
        <v>8288</v>
      </c>
      <c r="W1778" s="207" t="s">
        <v>8288</v>
      </c>
      <c r="X1778" s="207" t="s">
        <v>8288</v>
      </c>
      <c r="Y1778" s="207" t="s">
        <v>8288</v>
      </c>
      <c r="Z1778" s="207" t="s">
        <v>8288</v>
      </c>
      <c r="AA1778" s="209" t="s">
        <v>8288</v>
      </c>
      <c r="AB1778" s="209" t="s">
        <v>4169</v>
      </c>
      <c r="AC1778" s="210" t="s">
        <v>4169</v>
      </c>
      <c r="AD1778" s="210" t="s">
        <v>4169</v>
      </c>
      <c r="AE1778" s="210"/>
      <c r="AF1778" s="210"/>
      <c r="AG1778" t="str">
        <f>IFERROR(IF(COUNTIF(C1778:L1778,"Feed Ingredient")&gt;0,INDEX(ani_diet!T:T,MATCH(M1778,ani_diet!D:D,0)),""),"")</f>
        <v/>
      </c>
      <c r="AH1778" s="60" t="str">
        <f>IF(IFERROR(IF(MATCH("Feed Ingredient", AOM[[#This Row],[L1]:[L10]],0)&gt;0, TRUE, FALSE), FALSE)=TRUE,IFERROR(VLOOKUP(M1778, ani_diet!C:C, 1, FALSE), "No Match"),FALSE)</f>
        <v>Axtra XAP</v>
      </c>
      <c r="AI1778" t="s">
        <v>3539</v>
      </c>
      <c r="AL1778" t="str">
        <f>IFERROR(IF(COUNTIF(C1778:L1778,"Feed Ingredient")&gt;0,INDEX(ani_diet!T:T,MATCH(M1778,ani_diet!D:D,0)),""),"")</f>
        <v/>
      </c>
    </row>
    <row r="1779" spans="1:38">
      <c r="A1779" t="str">
        <f>_xlfn.TEXTJOIN("/",TRUE,AOM[[#This Row],[L1]:[L10]])</f>
        <v>Management/Livestock Management/Feed Characteristic/Feed Composition/Feed Ingredient/Supplement/Enzyme/Natuzyme</v>
      </c>
      <c r="B1779" s="207" t="s">
        <v>23541</v>
      </c>
      <c r="C1779" s="207" t="s">
        <v>17896</v>
      </c>
      <c r="D1779" s="207" t="s">
        <v>17898</v>
      </c>
      <c r="E1779" s="207" t="s">
        <v>17908</v>
      </c>
      <c r="F1779" s="207" t="s">
        <v>18308</v>
      </c>
      <c r="G1779" s="207" t="s">
        <v>18309</v>
      </c>
      <c r="H1779" s="207" t="s">
        <v>8433</v>
      </c>
      <c r="I1779" s="207" t="s">
        <v>23532</v>
      </c>
      <c r="J1779" s="218" t="s">
        <v>23542</v>
      </c>
      <c r="K1779" s="207"/>
      <c r="L1779" s="207"/>
      <c r="M1779" t="str" cm="1">
        <f t="array" ref="M1779">LOOKUP(2,1/(C1779:L1779&lt;&gt;""),C1779:L1779)</f>
        <v>Natuzyme</v>
      </c>
      <c r="N1779" s="207"/>
      <c r="O1779" s="207"/>
      <c r="P1779" s="207"/>
      <c r="Q1779" s="207"/>
      <c r="R1779" s="207"/>
      <c r="S1779" s="207"/>
      <c r="T1779" s="207"/>
      <c r="U1779" s="207"/>
      <c r="V1779" s="209"/>
      <c r="W1779" s="207"/>
      <c r="X1779" s="207"/>
      <c r="Y1779" s="207"/>
      <c r="Z1779" s="207"/>
      <c r="AA1779" s="209"/>
      <c r="AB1779" s="209"/>
      <c r="AC1779" s="210" t="s">
        <v>4169</v>
      </c>
      <c r="AD1779" s="210" t="s">
        <v>4169</v>
      </c>
      <c r="AE1779" s="210"/>
      <c r="AF1779" s="210"/>
      <c r="AG1779" t="str">
        <f>IFERROR(IF(COUNTIF(C1779:L1779,"Feed Ingredient")&gt;0,INDEX(ani_diet!T:T,MATCH(M1779,ani_diet!D:D,0)),""),"")</f>
        <v/>
      </c>
      <c r="AH1779" s="60" t="str">
        <f>IF(IFERROR(IF(MATCH("Feed Ingredient", AOM[[#This Row],[L1]:[L10]],0)&gt;0, TRUE, FALSE), FALSE)=TRUE,IFERROR(VLOOKUP(M1779, ani_diet!C:C, 1, FALSE), "No Match"),FALSE)</f>
        <v>Natuzyme</v>
      </c>
      <c r="AI1779" t="s">
        <v>3539</v>
      </c>
      <c r="AL1779" t="str">
        <f>IFERROR(IF(COUNTIF(C1779:L1779,"Feed Ingredient")&gt;0,INDEX(ani_diet!T:T,MATCH(M1779,ani_diet!D:D,0)),""),"")</f>
        <v/>
      </c>
    </row>
    <row r="1780" spans="1:38">
      <c r="A1780" t="str">
        <f>_xlfn.TEXTJOIN("/",TRUE,AOM[[#This Row],[L1]:[L10]])</f>
        <v>Management/Livestock Management/Feed Characteristic/Feed Composition/Feed Ingredient/Supplement/Enzyme/Phytase</v>
      </c>
      <c r="B1780" s="207" t="s">
        <v>23543</v>
      </c>
      <c r="C1780" s="207" t="s">
        <v>17896</v>
      </c>
      <c r="D1780" s="207" t="s">
        <v>17898</v>
      </c>
      <c r="E1780" s="207" t="s">
        <v>17908</v>
      </c>
      <c r="F1780" s="207" t="s">
        <v>18308</v>
      </c>
      <c r="G1780" s="207" t="s">
        <v>18309</v>
      </c>
      <c r="H1780" s="207" t="s">
        <v>8433</v>
      </c>
      <c r="I1780" s="207" t="s">
        <v>23532</v>
      </c>
      <c r="J1780" s="207" t="s">
        <v>23544</v>
      </c>
      <c r="K1780" s="207" t="s">
        <v>8288</v>
      </c>
      <c r="L1780" s="207"/>
      <c r="M1780" t="str" cm="1">
        <f t="array" ref="M1780">LOOKUP(2,1/(C1780:L1780&lt;&gt;""),C1780:L1780)</f>
        <v>Phytase</v>
      </c>
      <c r="N1780" s="207" t="s">
        <v>8288</v>
      </c>
      <c r="O1780" s="207" t="s">
        <v>23545</v>
      </c>
      <c r="P1780" s="207" t="s">
        <v>8288</v>
      </c>
      <c r="Q1780" s="207" t="s">
        <v>8288</v>
      </c>
      <c r="R1780" s="207" t="s">
        <v>8288</v>
      </c>
      <c r="S1780" s="207"/>
      <c r="T1780" s="207" t="s">
        <v>8288</v>
      </c>
      <c r="U1780" s="207"/>
      <c r="V1780" s="209" t="s">
        <v>8288</v>
      </c>
      <c r="W1780" s="207" t="s">
        <v>8288</v>
      </c>
      <c r="X1780" s="207" t="s">
        <v>8288</v>
      </c>
      <c r="Y1780" s="207" t="s">
        <v>8288</v>
      </c>
      <c r="Z1780" s="207" t="s">
        <v>8288</v>
      </c>
      <c r="AA1780" s="209" t="s">
        <v>8288</v>
      </c>
      <c r="AB1780" s="209" t="s">
        <v>4169</v>
      </c>
      <c r="AC1780" s="210" t="s">
        <v>4169</v>
      </c>
      <c r="AD1780" s="210" t="s">
        <v>4169</v>
      </c>
      <c r="AE1780" s="210"/>
      <c r="AF1780" s="210"/>
      <c r="AG1780" t="str">
        <f>IFERROR(IF(COUNTIF(C1780:L1780,"Feed Ingredient")&gt;0,INDEX(ani_diet!T:T,MATCH(M1780,ani_diet!D:D,0)),""),"")</f>
        <v>Phyllanthus amarus</v>
      </c>
      <c r="AH1780" s="60" t="str">
        <f>IF(IFERROR(IF(MATCH("Feed Ingredient", AOM[[#This Row],[L1]:[L10]],0)&gt;0, TRUE, FALSE), FALSE)=TRUE,IFERROR(VLOOKUP(M1780, ani_diet!C:C, 1, FALSE), "No Match"),FALSE)</f>
        <v>Phytase</v>
      </c>
      <c r="AI1780" t="s">
        <v>3539</v>
      </c>
      <c r="AL1780" t="str">
        <f>IFERROR(IF(COUNTIF(C1780:L1780,"Feed Ingredient")&gt;0,INDEX(ani_diet!T:T,MATCH(M1780,ani_diet!D:D,0)),""),"")</f>
        <v>Phyllanthus amarus</v>
      </c>
    </row>
    <row r="1781" spans="1:38">
      <c r="A1781" t="str">
        <f>_xlfn.TEXTJOIN("/",TRUE,AOM[[#This Row],[L1]:[L10]])</f>
        <v>Management/Livestock Management/Feed Characteristic/Feed Composition/Feed Ingredient/Supplement/Enzyme/Phytase/Phytase Ground</v>
      </c>
      <c r="B1781" s="207" t="s">
        <v>23546</v>
      </c>
      <c r="C1781" s="207" t="s">
        <v>17896</v>
      </c>
      <c r="D1781" s="207" t="s">
        <v>17898</v>
      </c>
      <c r="E1781" s="207" t="s">
        <v>17908</v>
      </c>
      <c r="F1781" s="207" t="s">
        <v>18308</v>
      </c>
      <c r="G1781" s="207" t="s">
        <v>18309</v>
      </c>
      <c r="H1781" s="207" t="s">
        <v>8433</v>
      </c>
      <c r="I1781" s="207" t="s">
        <v>23532</v>
      </c>
      <c r="J1781" s="207" t="s">
        <v>23544</v>
      </c>
      <c r="K1781" s="207" t="s">
        <v>23547</v>
      </c>
      <c r="L1781" s="207"/>
      <c r="M1781" t="str" cm="1">
        <f t="array" ref="M1781">LOOKUP(2,1/(C1781:L1781&lt;&gt;""),C1781:L1781)</f>
        <v>Phytase Ground</v>
      </c>
      <c r="N1781" s="207" t="s">
        <v>8288</v>
      </c>
      <c r="O1781" s="207" t="s">
        <v>23545</v>
      </c>
      <c r="P1781" s="207" t="s">
        <v>8288</v>
      </c>
      <c r="Q1781" s="207" t="s">
        <v>8288</v>
      </c>
      <c r="R1781" s="207" t="s">
        <v>8288</v>
      </c>
      <c r="S1781" s="207"/>
      <c r="T1781" s="207" t="s">
        <v>8288</v>
      </c>
      <c r="U1781" s="207"/>
      <c r="V1781" s="209" t="s">
        <v>8288</v>
      </c>
      <c r="W1781" s="207" t="s">
        <v>8288</v>
      </c>
      <c r="X1781" s="207" t="s">
        <v>8288</v>
      </c>
      <c r="Y1781" s="207" t="s">
        <v>8288</v>
      </c>
      <c r="Z1781" s="207" t="s">
        <v>8288</v>
      </c>
      <c r="AA1781" s="209" t="s">
        <v>8288</v>
      </c>
      <c r="AB1781" s="209" t="s">
        <v>4169</v>
      </c>
      <c r="AC1781" s="210" t="s">
        <v>4169</v>
      </c>
      <c r="AD1781" s="210" t="s">
        <v>4169</v>
      </c>
      <c r="AE1781" s="210"/>
      <c r="AF1781" s="210"/>
      <c r="AG1781" t="str">
        <f>IFERROR(IF(COUNTIF(C1781:L1781,"Feed Ingredient")&gt;0,INDEX(ani_diet!T:T,MATCH(M1781,ani_diet!D:D,0)),""),"")</f>
        <v>Phyllanthus amarus</v>
      </c>
      <c r="AH1781" s="60" t="str">
        <f>IF(IFERROR(IF(MATCH("Feed Ingredient", AOM[[#This Row],[L1]:[L10]],0)&gt;0, TRUE, FALSE), FALSE)=TRUE,IFERROR(VLOOKUP(M1781, ani_diet!C:C, 1, FALSE), "No Match"),FALSE)</f>
        <v>No Match</v>
      </c>
      <c r="AI1781" t="s">
        <v>3539</v>
      </c>
      <c r="AL1781" t="str">
        <f>IFERROR(IF(COUNTIF(C1781:L1781,"Feed Ingredient")&gt;0,INDEX(ani_diet!T:T,MATCH(M1781,ani_diet!D:D,0)),""),"")</f>
        <v>Phyllanthus amarus</v>
      </c>
    </row>
    <row r="1782" spans="1:38">
      <c r="A1782" t="str">
        <f>_xlfn.TEXTJOIN("/",TRUE,AOM[[#This Row],[L1]:[L10]])</f>
        <v>Management/Livestock Management/Feed Characteristic/Feed Composition/Feed Ingredient/Supplement/Enzyme/Poly-enzyme</v>
      </c>
      <c r="B1782" s="207" t="s">
        <v>23548</v>
      </c>
      <c r="C1782" s="207" t="s">
        <v>17896</v>
      </c>
      <c r="D1782" s="207" t="s">
        <v>17898</v>
      </c>
      <c r="E1782" s="207" t="s">
        <v>17908</v>
      </c>
      <c r="F1782" s="207" t="s">
        <v>18308</v>
      </c>
      <c r="G1782" s="207" t="s">
        <v>18309</v>
      </c>
      <c r="H1782" s="207" t="s">
        <v>8433</v>
      </c>
      <c r="I1782" s="207" t="s">
        <v>23532</v>
      </c>
      <c r="J1782" s="207" t="s">
        <v>23549</v>
      </c>
      <c r="K1782" s="207"/>
      <c r="L1782" s="207"/>
      <c r="M1782" t="str" cm="1">
        <f t="array" ref="M1782">LOOKUP(2,1/(C1782:L1782&lt;&gt;""),C1782:L1782)</f>
        <v>Poly-enzyme</v>
      </c>
      <c r="N1782" s="207"/>
      <c r="O1782" s="207"/>
      <c r="P1782" s="207"/>
      <c r="Q1782" s="207"/>
      <c r="R1782" s="207"/>
      <c r="S1782" s="207"/>
      <c r="T1782" s="207"/>
      <c r="U1782" s="207"/>
      <c r="V1782" s="209"/>
      <c r="W1782" s="207"/>
      <c r="X1782" s="207"/>
      <c r="Y1782" s="207"/>
      <c r="Z1782" s="207"/>
      <c r="AA1782" s="209"/>
      <c r="AB1782" s="209"/>
      <c r="AC1782" s="210" t="s">
        <v>4169</v>
      </c>
      <c r="AD1782" s="210" t="s">
        <v>4169</v>
      </c>
      <c r="AE1782" s="210"/>
      <c r="AF1782" s="210"/>
      <c r="AG1782" t="str">
        <f>IFERROR(IF(COUNTIF(C1782:L1782,"Feed Ingredient")&gt;0,INDEX(ani_diet!T:T,MATCH(M1782,ani_diet!D:D,0)),""),"")</f>
        <v/>
      </c>
      <c r="AH1782" s="60" t="str">
        <f>IF(IFERROR(IF(MATCH("Feed Ingredient", AOM[[#This Row],[L1]:[L10]],0)&gt;0, TRUE, FALSE), FALSE)=TRUE,IFERROR(VLOOKUP(M1782, ani_diet!C:C, 1, FALSE), "No Match"),FALSE)</f>
        <v>No Match</v>
      </c>
      <c r="AI1782" t="s">
        <v>3539</v>
      </c>
      <c r="AL1782" t="str">
        <f>IFERROR(IF(COUNTIF(C1782:L1782,"Feed Ingredient")&gt;0,INDEX(ani_diet!T:T,MATCH(M1782,ani_diet!D:D,0)),""),"")</f>
        <v/>
      </c>
    </row>
    <row r="1783" spans="1:38">
      <c r="A1783" t="str">
        <f>_xlfn.TEXTJOIN("/",TRUE,AOM[[#This Row],[L1]:[L10]])</f>
        <v>Management/Livestock Management/Feed Characteristic/Feed Composition/Feed Ingredient/Supplement/Herb or Extract/Asteraceae</v>
      </c>
      <c r="B1783" s="207" t="s">
        <v>23550</v>
      </c>
      <c r="C1783" s="207" t="s">
        <v>17896</v>
      </c>
      <c r="D1783" s="207" t="s">
        <v>17898</v>
      </c>
      <c r="E1783" s="207" t="s">
        <v>17908</v>
      </c>
      <c r="F1783" s="207" t="s">
        <v>18308</v>
      </c>
      <c r="G1783" s="207" t="s">
        <v>18309</v>
      </c>
      <c r="H1783" s="207" t="s">
        <v>8433</v>
      </c>
      <c r="I1783" s="207" t="s">
        <v>23241</v>
      </c>
      <c r="J1783" s="207" t="s">
        <v>23551</v>
      </c>
      <c r="K1783" s="207" t="s">
        <v>8288</v>
      </c>
      <c r="L1783" s="207"/>
      <c r="M1783" t="str" cm="1">
        <f t="array" ref="M1783">LOOKUP(2,1/(C1783:L1783&lt;&gt;""),C1783:L1783)</f>
        <v>Asteraceae</v>
      </c>
      <c r="N1783" s="207"/>
      <c r="O1783" s="207"/>
      <c r="P1783" s="207" t="s">
        <v>8288</v>
      </c>
      <c r="Q1783" s="207" t="s">
        <v>8288</v>
      </c>
      <c r="R1783" s="207" t="s">
        <v>8288</v>
      </c>
      <c r="S1783" s="207"/>
      <c r="T1783" s="207" t="s">
        <v>8288</v>
      </c>
      <c r="U1783" s="207" t="s">
        <v>23551</v>
      </c>
      <c r="V1783" s="211" t="s">
        <v>23552</v>
      </c>
      <c r="W1783" s="207" t="s">
        <v>8288</v>
      </c>
      <c r="X1783" s="207" t="s">
        <v>8288</v>
      </c>
      <c r="Y1783" s="207" t="s">
        <v>8288</v>
      </c>
      <c r="Z1783" s="207" t="s">
        <v>8288</v>
      </c>
      <c r="AA1783" s="209" t="s">
        <v>23553</v>
      </c>
      <c r="AB1783" s="209" t="s">
        <v>4169</v>
      </c>
      <c r="AC1783" s="210" t="s">
        <v>4169</v>
      </c>
      <c r="AD1783" s="210" t="s">
        <v>4169</v>
      </c>
      <c r="AE1783" s="210"/>
      <c r="AF1783" s="210"/>
      <c r="AG1783" t="str">
        <f>IFERROR(IF(COUNTIF(C1783:L1783,"Feed Ingredient")&gt;0,INDEX(ani_diet!T:T,MATCH(M1783,ani_diet!D:D,0)),""),"")</f>
        <v>Asteraceae</v>
      </c>
      <c r="AH1783" s="60" t="str">
        <f>IF(IFERROR(IF(MATCH("Feed Ingredient", AOM[[#This Row],[L1]:[L10]],0)&gt;0, TRUE, FALSE), FALSE)=TRUE,IFERROR(VLOOKUP(M1783, ani_diet!C:C, 1, FALSE), "No Match"),FALSE)</f>
        <v>Asteraceae</v>
      </c>
      <c r="AI1783" t="s">
        <v>3539</v>
      </c>
      <c r="AL1783" t="str">
        <f>IFERROR(IF(COUNTIF(C1783:L1783,"Feed Ingredient")&gt;0,INDEX(ani_diet!T:T,MATCH(M1783,ani_diet!D:D,0)),""),"")</f>
        <v>Asteraceae</v>
      </c>
    </row>
    <row r="1784" spans="1:38">
      <c r="A1784" t="s">
        <v>23554</v>
      </c>
      <c r="B1784" s="207" t="s">
        <v>23555</v>
      </c>
      <c r="C1784" s="207" t="s">
        <v>17896</v>
      </c>
      <c r="D1784" s="207" t="s">
        <v>17898</v>
      </c>
      <c r="E1784" s="207" t="s">
        <v>17908</v>
      </c>
      <c r="F1784" s="207" t="s">
        <v>18308</v>
      </c>
      <c r="G1784" s="207" t="s">
        <v>18309</v>
      </c>
      <c r="H1784" s="207" t="s">
        <v>8433</v>
      </c>
      <c r="I1784" s="207" t="s">
        <v>23241</v>
      </c>
      <c r="J1784" s="207" t="s">
        <v>3457</v>
      </c>
      <c r="K1784" s="207" t="s">
        <v>23556</v>
      </c>
      <c r="L1784" s="207" t="s">
        <v>23557</v>
      </c>
      <c r="M1784" t="str" cm="1">
        <f t="array" ref="M1784">LOOKUP(2,1/(C1784:L1784&lt;&gt;""),C1784:L1784)</f>
        <v>Chamomile Flower By Product</v>
      </c>
      <c r="N1784" s="207"/>
      <c r="O1784" s="207"/>
      <c r="P1784" s="207"/>
      <c r="Q1784" s="207"/>
      <c r="R1784" s="207"/>
      <c r="S1784" s="207"/>
      <c r="T1784" s="207"/>
      <c r="U1784" s="207" t="s">
        <v>23558</v>
      </c>
      <c r="V1784" s="212" t="s">
        <v>23559</v>
      </c>
      <c r="W1784" s="207"/>
      <c r="X1784" s="207"/>
      <c r="Y1784" s="207"/>
      <c r="Z1784" s="207"/>
      <c r="AA1784" s="209" t="s">
        <v>23560</v>
      </c>
      <c r="AB1784" s="209" t="s">
        <v>4169</v>
      </c>
      <c r="AC1784" s="210" t="s">
        <v>4169</v>
      </c>
      <c r="AD1784" s="210" t="s">
        <v>4169</v>
      </c>
      <c r="AE1784" s="210"/>
      <c r="AF1784" s="210"/>
      <c r="AG1784" t="str">
        <f>IFERROR(IF(COUNTIF(C1784:L1784,"Feed Ingredient")&gt;0,INDEX(ani_diet!T:T,MATCH(M1784,ani_diet!D:D,0)),""),"")</f>
        <v>Chamaemelum nobile Flower By Product</v>
      </c>
      <c r="AH1784" s="60" t="str">
        <f>IF(IFERROR(IF(MATCH("Feed Ingredient", AOM[[#This Row],[L1]:[L10]],0)&gt;0, TRUE, FALSE), FALSE)=TRUE,IFERROR(VLOOKUP(M1784, ani_diet!C:C, 1, FALSE), "No Match"),FALSE)</f>
        <v>Chamomile Flower By Product</v>
      </c>
      <c r="AI1784" t="s">
        <v>3539</v>
      </c>
      <c r="AL1784" t="str">
        <f>IFERROR(IF(COUNTIF(C1784:L1784,"Feed Ingredient")&gt;0,INDEX(ani_diet!T:T,MATCH(M1784,ani_diet!D:D,0)),""),"")</f>
        <v>Chamaemelum nobile Flower By Product</v>
      </c>
    </row>
    <row r="1785" spans="1:38">
      <c r="A1785" t="str">
        <f>_xlfn.TEXTJOIN("/",TRUE,AOM[[#This Row],[L1]:[L10]])</f>
        <v>Management/Livestock Management/Feed Characteristic/Feed Composition/Feed Ingredient/Supplement/Herb or Extract/Chamomile/Chamomile Flower</v>
      </c>
      <c r="B1785" s="207" t="s">
        <v>23561</v>
      </c>
      <c r="C1785" s="207" t="s">
        <v>17896</v>
      </c>
      <c r="D1785" s="207" t="s">
        <v>17898</v>
      </c>
      <c r="E1785" s="207" t="s">
        <v>17908</v>
      </c>
      <c r="F1785" s="207" t="s">
        <v>18308</v>
      </c>
      <c r="G1785" s="207" t="s">
        <v>18309</v>
      </c>
      <c r="H1785" s="207" t="s">
        <v>8433</v>
      </c>
      <c r="I1785" s="207" t="s">
        <v>23241</v>
      </c>
      <c r="J1785" s="207" t="s">
        <v>3457</v>
      </c>
      <c r="K1785" s="207" t="s">
        <v>23556</v>
      </c>
      <c r="L1785" s="207"/>
      <c r="M1785" t="str" cm="1">
        <f t="array" ref="M1785">LOOKUP(2,1/(C1785:L1785&lt;&gt;""),C1785:L1785)</f>
        <v>Chamomile Flower</v>
      </c>
      <c r="N1785" s="207"/>
      <c r="O1785" s="207"/>
      <c r="P1785" s="207"/>
      <c r="Q1785" s="207"/>
      <c r="R1785" s="207"/>
      <c r="S1785" s="207"/>
      <c r="T1785" s="207"/>
      <c r="U1785" s="207" t="s">
        <v>23558</v>
      </c>
      <c r="V1785" s="212" t="s">
        <v>23559</v>
      </c>
      <c r="W1785" s="207"/>
      <c r="X1785" s="207"/>
      <c r="Y1785" s="207"/>
      <c r="Z1785" s="207"/>
      <c r="AA1785" s="209" t="s">
        <v>23560</v>
      </c>
      <c r="AB1785" s="209" t="s">
        <v>4169</v>
      </c>
      <c r="AC1785" s="210" t="s">
        <v>4169</v>
      </c>
      <c r="AD1785" s="210" t="s">
        <v>4169</v>
      </c>
      <c r="AE1785" s="210"/>
      <c r="AF1785" s="210"/>
      <c r="AG1785" t="str">
        <f>IFERROR(IF(COUNTIF(C1785:L1785,"Feed Ingredient")&gt;0,INDEX(ani_diet!T:T,MATCH(M1785,ani_diet!D:D,0)),""),"")</f>
        <v>Chamaemelum nobile Flower</v>
      </c>
      <c r="AH1785" s="60" t="str">
        <f>IF(IFERROR(IF(MATCH("Feed Ingredient", AOM[[#This Row],[L1]:[L10]],0)&gt;0, TRUE, FALSE), FALSE)=TRUE,IFERROR(VLOOKUP(M1785, ani_diet!C:C, 1, FALSE), "No Match"),FALSE)</f>
        <v>Chamomile Flower</v>
      </c>
      <c r="AI1785" t="s">
        <v>3539</v>
      </c>
      <c r="AL1785" t="str">
        <f>IFERROR(IF(COUNTIF(C1785:L1785,"Feed Ingredient")&gt;0,INDEX(ani_diet!T:T,MATCH(M1785,ani_diet!D:D,0)),""),"")</f>
        <v>Chamaemelum nobile Flower</v>
      </c>
    </row>
    <row r="1786" spans="1:38">
      <c r="A1786" t="str">
        <f>_xlfn.TEXTJOIN("/",TRUE,AOM[[#This Row],[L1]:[L10]])</f>
        <v>Management/Livestock Management/Feed Characteristic/Feed Composition/Feed Ingredient/Supplement/Herb or Extract/Clove Basil Leaves Extract</v>
      </c>
      <c r="B1786" s="207" t="s">
        <v>23562</v>
      </c>
      <c r="C1786" s="207" t="s">
        <v>17896</v>
      </c>
      <c r="D1786" s="207" t="s">
        <v>17898</v>
      </c>
      <c r="E1786" s="207" t="s">
        <v>17908</v>
      </c>
      <c r="F1786" s="207" t="s">
        <v>18308</v>
      </c>
      <c r="G1786" s="207" t="s">
        <v>18309</v>
      </c>
      <c r="H1786" s="207" t="s">
        <v>8433</v>
      </c>
      <c r="I1786" s="207" t="s">
        <v>23241</v>
      </c>
      <c r="J1786" s="207" t="s">
        <v>23563</v>
      </c>
      <c r="K1786" s="207" t="s">
        <v>8288</v>
      </c>
      <c r="L1786" s="207"/>
      <c r="M1786" t="str" cm="1">
        <f t="array" ref="M1786">LOOKUP(2,1/(C1786:L1786&lt;&gt;""),C1786:L1786)</f>
        <v>Clove Basil Leaves Extract</v>
      </c>
      <c r="N1786" s="207" t="s">
        <v>23564</v>
      </c>
      <c r="O1786" s="207"/>
      <c r="P1786" s="207" t="s">
        <v>8288</v>
      </c>
      <c r="Q1786" s="207" t="s">
        <v>8288</v>
      </c>
      <c r="R1786" s="207" t="s">
        <v>8288</v>
      </c>
      <c r="S1786" s="207"/>
      <c r="T1786" s="207" t="s">
        <v>8288</v>
      </c>
      <c r="U1786" s="207" t="s">
        <v>23565</v>
      </c>
      <c r="V1786" s="209" t="s">
        <v>22312</v>
      </c>
      <c r="W1786" s="207" t="s">
        <v>8288</v>
      </c>
      <c r="X1786" s="207" t="s">
        <v>8288</v>
      </c>
      <c r="Y1786" s="207" t="s">
        <v>8288</v>
      </c>
      <c r="Z1786" s="207" t="s">
        <v>8288</v>
      </c>
      <c r="AA1786" s="209" t="s">
        <v>328</v>
      </c>
      <c r="AB1786" s="209" t="s">
        <v>4169</v>
      </c>
      <c r="AC1786" s="210" t="s">
        <v>4169</v>
      </c>
      <c r="AD1786" s="210" t="s">
        <v>4169</v>
      </c>
      <c r="AE1786" s="210"/>
      <c r="AF1786" s="210"/>
      <c r="AG1786" t="str">
        <f>IFERROR(IF(COUNTIF(C1786:L1786,"Feed Ingredient")&gt;0,INDEX(ani_diet!T:T,MATCH(M1786,ani_diet!D:D,0)),""),"")</f>
        <v>Ocimum gratissimum Leaves Extract</v>
      </c>
      <c r="AH1786" s="60" t="str">
        <f>IF(IFERROR(IF(MATCH("Feed Ingredient", AOM[[#This Row],[L1]:[L10]],0)&gt;0, TRUE, FALSE), FALSE)=TRUE,IFERROR(VLOOKUP(M1786, ani_diet!C:C, 1, FALSE), "No Match"),FALSE)</f>
        <v>Clove Basil Leaves Extract</v>
      </c>
      <c r="AI1786" t="s">
        <v>3539</v>
      </c>
      <c r="AL1786" t="str">
        <f>IFERROR(IF(COUNTIF(C1786:L1786,"Feed Ingredient")&gt;0,INDEX(ani_diet!T:T,MATCH(M1786,ani_diet!D:D,0)),""),"")</f>
        <v>Ocimum gratissimum Leaves Extract</v>
      </c>
    </row>
    <row r="1787" spans="1:38">
      <c r="A1787" t="str">
        <f>_xlfn.TEXTJOIN("/",TRUE,AOM[[#This Row],[L1]:[L10]])</f>
        <v>Management/Livestock Management/Feed Characteristic/Feed Composition/Feed Ingredient/Supplement/Herb or Extract/Clove Basil Leaves Extract/Clove Basil Leaves Extract Dried Ethanol Treated Ground</v>
      </c>
      <c r="B1787" s="207" t="s">
        <v>23566</v>
      </c>
      <c r="C1787" s="207" t="s">
        <v>17896</v>
      </c>
      <c r="D1787" s="207" t="s">
        <v>17898</v>
      </c>
      <c r="E1787" s="207" t="s">
        <v>17908</v>
      </c>
      <c r="F1787" s="207" t="s">
        <v>18308</v>
      </c>
      <c r="G1787" s="207" t="s">
        <v>18309</v>
      </c>
      <c r="H1787" s="207" t="s">
        <v>8433</v>
      </c>
      <c r="I1787" s="207" t="s">
        <v>23241</v>
      </c>
      <c r="J1787" s="207" t="s">
        <v>23563</v>
      </c>
      <c r="K1787" s="207" t="s">
        <v>23567</v>
      </c>
      <c r="L1787" s="207"/>
      <c r="M1787" t="str" cm="1">
        <f t="array" ref="M1787">LOOKUP(2,1/(C1787:L1787&lt;&gt;""),C1787:L1787)</f>
        <v>Clove Basil Leaves Extract Dried Ethanol Treated Ground</v>
      </c>
      <c r="N1787" s="207" t="s">
        <v>23568</v>
      </c>
      <c r="O1787" s="207"/>
      <c r="P1787" s="207"/>
      <c r="Q1787" s="207"/>
      <c r="R1787" s="207"/>
      <c r="S1787" s="207"/>
      <c r="T1787" s="207"/>
      <c r="U1787" s="207" t="s">
        <v>23565</v>
      </c>
      <c r="V1787" s="211" t="s">
        <v>23569</v>
      </c>
      <c r="W1787" s="207"/>
      <c r="X1787" s="207"/>
      <c r="Y1787" s="207"/>
      <c r="Z1787" s="207"/>
      <c r="AA1787" s="209" t="s">
        <v>23570</v>
      </c>
      <c r="AB1787" s="209" t="s">
        <v>4169</v>
      </c>
      <c r="AC1787" s="210" t="s">
        <v>4169</v>
      </c>
      <c r="AD1787" s="210" t="s">
        <v>4169</v>
      </c>
      <c r="AE1787" s="210"/>
      <c r="AF1787" s="210"/>
      <c r="AG1787" t="str">
        <f>IFERROR(IF(COUNTIF(C1787:L1787,"Feed Ingredient")&gt;0,INDEX(ani_diet!T:T,MATCH(M1787,ani_diet!D:D,0)),""),"")</f>
        <v>Ocimum gratissimum Leaves Extract</v>
      </c>
      <c r="AH1787" s="60" t="str">
        <f>IF(IFERROR(IF(MATCH("Feed Ingredient", AOM[[#This Row],[L1]:[L10]],0)&gt;0, TRUE, FALSE), FALSE)=TRUE,IFERROR(VLOOKUP(M1787, ani_diet!C:C, 1, FALSE), "No Match"),FALSE)</f>
        <v>No Match</v>
      </c>
      <c r="AI1787" t="s">
        <v>3539</v>
      </c>
      <c r="AL1787" t="str">
        <f>IFERROR(IF(COUNTIF(C1787:L1787,"Feed Ingredient")&gt;0,INDEX(ani_diet!T:T,MATCH(M1787,ani_diet!D:D,0)),""),"")</f>
        <v>Ocimum gratissimum Leaves Extract</v>
      </c>
    </row>
    <row r="1788" spans="1:38">
      <c r="A1788" t="s">
        <v>23571</v>
      </c>
      <c r="B1788" s="207" t="s">
        <v>23572</v>
      </c>
      <c r="C1788" s="207" t="s">
        <v>17896</v>
      </c>
      <c r="D1788" s="207" t="s">
        <v>17898</v>
      </c>
      <c r="E1788" s="207" t="s">
        <v>17908</v>
      </c>
      <c r="F1788" s="207" t="s">
        <v>18308</v>
      </c>
      <c r="G1788" s="207" t="s">
        <v>18309</v>
      </c>
      <c r="H1788" s="207" t="s">
        <v>8433</v>
      </c>
      <c r="I1788" s="207" t="s">
        <v>23241</v>
      </c>
      <c r="J1788" s="207" t="s">
        <v>23573</v>
      </c>
      <c r="K1788" s="207" t="s">
        <v>23574</v>
      </c>
      <c r="L1788" s="207"/>
      <c r="M1788" t="str" cm="1">
        <f t="array" ref="M1788">LOOKUP(2,1/(C1788:L1788&lt;&gt;""),C1788:L1788)</f>
        <v>Sweet Basil By Product</v>
      </c>
      <c r="N1788" s="207" t="s">
        <v>23575</v>
      </c>
      <c r="O1788" s="207"/>
      <c r="P1788" s="207"/>
      <c r="Q1788" s="207"/>
      <c r="R1788" s="207"/>
      <c r="S1788" s="207"/>
      <c r="T1788" s="207"/>
      <c r="U1788" s="207" t="s">
        <v>23576</v>
      </c>
      <c r="V1788" s="212" t="s">
        <v>23577</v>
      </c>
      <c r="W1788" s="207"/>
      <c r="X1788" s="207"/>
      <c r="Y1788" s="207"/>
      <c r="Z1788" s="207"/>
      <c r="AA1788" s="209" t="s">
        <v>23578</v>
      </c>
      <c r="AB1788" s="209" t="s">
        <v>4169</v>
      </c>
      <c r="AC1788" s="210" t="s">
        <v>4169</v>
      </c>
      <c r="AD1788" s="210" t="s">
        <v>4169</v>
      </c>
      <c r="AE1788" s="210"/>
      <c r="AF1788" s="210"/>
      <c r="AG1788" t="str">
        <f>IFERROR(IF(COUNTIF(C1788:L1788,"Feed Ingredient")&gt;0,INDEX(ani_diet!T:T,MATCH(M1788,ani_diet!D:D,0)),""),"")</f>
        <v/>
      </c>
      <c r="AH1788" s="60" t="str">
        <f>IF(IFERROR(IF(MATCH("Feed Ingredient", AOM[[#This Row],[L1]:[L10]],0)&gt;0, TRUE, FALSE), FALSE)=TRUE,IFERROR(VLOOKUP(M1788, ani_diet!C:C, 1, FALSE), "No Match"),FALSE)</f>
        <v>Sweet Basil By Product</v>
      </c>
      <c r="AI1788" t="s">
        <v>3539</v>
      </c>
      <c r="AL1788" t="str">
        <f>IFERROR(IF(COUNTIF(C1788:L1788,"Feed Ingredient")&gt;0,INDEX(ani_diet!T:T,MATCH(M1788,ani_diet!D:D,0)),""),"")</f>
        <v/>
      </c>
    </row>
    <row r="1789" spans="1:38">
      <c r="A1789" t="str">
        <f>_xlfn.TEXTJOIN("/",TRUE,AOM[[#This Row],[L1]:[L10]])</f>
        <v xml:space="preserve">Management/Livestock Management/Feed Characteristic/Feed Composition/Feed Ingredient/Supplement/Herb or Extract/Sweet Basil </v>
      </c>
      <c r="B1789" s="207" t="s">
        <v>23579</v>
      </c>
      <c r="C1789" s="207" t="s">
        <v>17896</v>
      </c>
      <c r="D1789" s="207" t="s">
        <v>17898</v>
      </c>
      <c r="E1789" s="207" t="s">
        <v>17908</v>
      </c>
      <c r="F1789" s="207" t="s">
        <v>18308</v>
      </c>
      <c r="G1789" s="207" t="s">
        <v>18309</v>
      </c>
      <c r="H1789" s="207" t="s">
        <v>8433</v>
      </c>
      <c r="I1789" s="207" t="s">
        <v>23241</v>
      </c>
      <c r="J1789" s="207" t="s">
        <v>23573</v>
      </c>
      <c r="K1789" s="207"/>
      <c r="L1789" s="207"/>
      <c r="M1789" t="str" cm="1">
        <f t="array" ref="M1789">LOOKUP(2,1/(C1789:L1789&lt;&gt;""),C1789:L1789)</f>
        <v xml:space="preserve">Sweet Basil </v>
      </c>
      <c r="N1789" s="207" t="s">
        <v>23580</v>
      </c>
      <c r="O1789" s="207"/>
      <c r="P1789" s="207"/>
      <c r="Q1789" s="207"/>
      <c r="R1789" s="207"/>
      <c r="S1789" s="207"/>
      <c r="T1789" s="207"/>
      <c r="U1789" s="207" t="s">
        <v>23576</v>
      </c>
      <c r="V1789" s="212" t="s">
        <v>23577</v>
      </c>
      <c r="W1789" s="207"/>
      <c r="X1789" s="207"/>
      <c r="Y1789" s="207"/>
      <c r="Z1789" s="207"/>
      <c r="AA1789" s="209" t="s">
        <v>23578</v>
      </c>
      <c r="AB1789" s="209" t="s">
        <v>4169</v>
      </c>
      <c r="AC1789" s="210" t="s">
        <v>4169</v>
      </c>
      <c r="AD1789" s="210" t="s">
        <v>4169</v>
      </c>
      <c r="AE1789" s="210"/>
      <c r="AF1789" s="210"/>
      <c r="AG1789" t="str">
        <f>IFERROR(IF(COUNTIF(C1789:L1789,"Feed Ingredient")&gt;0,INDEX(ani_diet!T:T,MATCH(M1789,ani_diet!D:D,0)),""),"")</f>
        <v>Helianthus annuus</v>
      </c>
      <c r="AH1789" s="60" t="str">
        <f>IF(IFERROR(IF(MATCH("Feed Ingredient", AOM[[#This Row],[L1]:[L10]],0)&gt;0, TRUE, FALSE), FALSE)=TRUE,IFERROR(VLOOKUP(M1789, ani_diet!C:C, 1, FALSE), "No Match"),FALSE)</f>
        <v xml:space="preserve">Sweet Basil </v>
      </c>
      <c r="AI1789" t="s">
        <v>3539</v>
      </c>
      <c r="AL1789" t="str">
        <f>IFERROR(IF(COUNTIF(C1789:L1789,"Feed Ingredient")&gt;0,INDEX(ani_diet!T:T,MATCH(M1789,ani_diet!D:D,0)),""),"")</f>
        <v>Helianthus annuus</v>
      </c>
    </row>
    <row r="1790" spans="1:38">
      <c r="A1790" t="str">
        <f>_xlfn.TEXTJOIN("/",TRUE,AOM[[#This Row],[L1]:[L10]])</f>
        <v>Management/Livestock Management/Feed Characteristic/Feed Composition/Feed Ingredient/Supplement/Herb or Extract/Urtica dioica</v>
      </c>
      <c r="B1790" s="207" t="s">
        <v>23581</v>
      </c>
      <c r="C1790" s="207" t="s">
        <v>17896</v>
      </c>
      <c r="D1790" s="207" t="s">
        <v>17898</v>
      </c>
      <c r="E1790" s="207" t="s">
        <v>17908</v>
      </c>
      <c r="F1790" s="207" t="s">
        <v>18308</v>
      </c>
      <c r="G1790" s="207" t="s">
        <v>18309</v>
      </c>
      <c r="H1790" s="207" t="s">
        <v>8433</v>
      </c>
      <c r="I1790" s="207" t="s">
        <v>23241</v>
      </c>
      <c r="J1790" s="207" t="s">
        <v>23582</v>
      </c>
      <c r="K1790" s="207" t="s">
        <v>8288</v>
      </c>
      <c r="L1790" s="207"/>
      <c r="M1790" t="str" cm="1">
        <f t="array" ref="M1790">LOOKUP(2,1/(C1790:L1790&lt;&gt;""),C1790:L1790)</f>
        <v>Urtica dioica</v>
      </c>
      <c r="N1790" s="207" t="s">
        <v>23583</v>
      </c>
      <c r="O1790" s="207"/>
      <c r="P1790" s="207" t="s">
        <v>8288</v>
      </c>
      <c r="Q1790" s="207" t="s">
        <v>8288</v>
      </c>
      <c r="R1790" s="207" t="s">
        <v>8288</v>
      </c>
      <c r="S1790" s="207"/>
      <c r="T1790" s="207" t="s">
        <v>8288</v>
      </c>
      <c r="U1790" s="207" t="s">
        <v>23582</v>
      </c>
      <c r="V1790" s="209" t="s">
        <v>23584</v>
      </c>
      <c r="W1790" s="207" t="s">
        <v>8288</v>
      </c>
      <c r="X1790" s="207" t="s">
        <v>8288</v>
      </c>
      <c r="Y1790" s="207" t="s">
        <v>8288</v>
      </c>
      <c r="Z1790" s="207" t="s">
        <v>8288</v>
      </c>
      <c r="AA1790" s="209" t="s">
        <v>23585</v>
      </c>
      <c r="AB1790" s="209" t="s">
        <v>4169</v>
      </c>
      <c r="AC1790" s="210" t="s">
        <v>4169</v>
      </c>
      <c r="AD1790" s="210" t="s">
        <v>4169</v>
      </c>
      <c r="AE1790" s="210"/>
      <c r="AF1790" s="210"/>
      <c r="AG1790" t="str">
        <f>IFERROR(IF(COUNTIF(C1790:L1790,"Feed Ingredient")&gt;0,INDEX(ani_diet!T:T,MATCH(M1790,ani_diet!D:D,0)),""),"")</f>
        <v>Urtica dioica</v>
      </c>
      <c r="AH1790" s="60" t="str">
        <f>IF(IFERROR(IF(MATCH("Feed Ingredient", AOM[[#This Row],[L1]:[L10]],0)&gt;0, TRUE, FALSE), FALSE)=TRUE,IFERROR(VLOOKUP(M1790, ani_diet!C:C, 1, FALSE), "No Match"),FALSE)</f>
        <v>Urtica dioica</v>
      </c>
      <c r="AI1790" t="s">
        <v>3539</v>
      </c>
      <c r="AL1790" t="str">
        <f>IFERROR(IF(COUNTIF(C1790:L1790,"Feed Ingredient")&gt;0,INDEX(ani_diet!T:T,MATCH(M1790,ani_diet!D:D,0)),""),"")</f>
        <v>Urtica dioica</v>
      </c>
    </row>
    <row r="1791" spans="1:38">
      <c r="A1791" t="str">
        <f>_xlfn.TEXTJOIN("/",TRUE,AOM[[#This Row],[L1]:[L10]])</f>
        <v>Management/Livestock Management/Feed Characteristic/Feed Composition/Feed Ingredient/Supplement/Herb or Extract/Urtica dioica/Urtica dioica Dried Ground</v>
      </c>
      <c r="B1791" s="207" t="s">
        <v>23586</v>
      </c>
      <c r="C1791" s="207" t="s">
        <v>17896</v>
      </c>
      <c r="D1791" s="207" t="s">
        <v>17898</v>
      </c>
      <c r="E1791" s="207" t="s">
        <v>17908</v>
      </c>
      <c r="F1791" s="207" t="s">
        <v>18308</v>
      </c>
      <c r="G1791" s="207" t="s">
        <v>18309</v>
      </c>
      <c r="H1791" s="207" t="s">
        <v>8433</v>
      </c>
      <c r="I1791" s="207" t="s">
        <v>23241</v>
      </c>
      <c r="J1791" s="207" t="s">
        <v>23582</v>
      </c>
      <c r="K1791" s="207" t="s">
        <v>23587</v>
      </c>
      <c r="L1791" s="207"/>
      <c r="M1791" t="str" cm="1">
        <f t="array" ref="M1791">LOOKUP(2,1/(C1791:L1791&lt;&gt;""),C1791:L1791)</f>
        <v>Urtica dioica Dried Ground</v>
      </c>
      <c r="N1791" s="207" t="s">
        <v>23588</v>
      </c>
      <c r="O1791" s="207"/>
      <c r="P1791" s="207" t="s">
        <v>8288</v>
      </c>
      <c r="Q1791" s="207" t="s">
        <v>8288</v>
      </c>
      <c r="R1791" s="207" t="s">
        <v>8288</v>
      </c>
      <c r="S1791" s="207"/>
      <c r="T1791" s="207" t="s">
        <v>8288</v>
      </c>
      <c r="U1791" s="207" t="s">
        <v>23582</v>
      </c>
      <c r="V1791" s="209" t="s">
        <v>23584</v>
      </c>
      <c r="W1791" s="207" t="s">
        <v>8288</v>
      </c>
      <c r="X1791" s="207" t="s">
        <v>8288</v>
      </c>
      <c r="Y1791" s="207" t="s">
        <v>8288</v>
      </c>
      <c r="Z1791" s="207" t="s">
        <v>8288</v>
      </c>
      <c r="AA1791" s="209" t="s">
        <v>23585</v>
      </c>
      <c r="AB1791" s="209" t="s">
        <v>4169</v>
      </c>
      <c r="AC1791" s="210" t="s">
        <v>4169</v>
      </c>
      <c r="AD1791" s="210" t="s">
        <v>4169</v>
      </c>
      <c r="AE1791" s="210"/>
      <c r="AF1791" s="210"/>
      <c r="AG1791" t="str">
        <f>IFERROR(IF(COUNTIF(C1791:L1791,"Feed Ingredient")&gt;0,INDEX(ani_diet!T:T,MATCH(M1791,ani_diet!D:D,0)),""),"")</f>
        <v>Urtica dioica</v>
      </c>
      <c r="AH1791" s="60" t="str">
        <f>IF(IFERROR(IF(MATCH("Feed Ingredient", AOM[[#This Row],[L1]:[L10]],0)&gt;0, TRUE, FALSE), FALSE)=TRUE,IFERROR(VLOOKUP(M1791, ani_diet!C:C, 1, FALSE), "No Match"),FALSE)</f>
        <v>No Match</v>
      </c>
      <c r="AI1791" t="s">
        <v>3539</v>
      </c>
      <c r="AL1791" t="str">
        <f>IFERROR(IF(COUNTIF(C1791:L1791,"Feed Ingredient")&gt;0,INDEX(ani_diet!T:T,MATCH(M1791,ani_diet!D:D,0)),""),"")</f>
        <v>Urtica dioica</v>
      </c>
    </row>
    <row r="1792" spans="1:38">
      <c r="A1792" t="str">
        <f>_xlfn.TEXTJOIN("/",TRUE,AOM[[#This Row],[L1]:[L10]])</f>
        <v>Management/Livestock Management/Feed Characteristic/Feed Composition/Feed Ingredient/Supplement/Microalgae/Chlorella vulgaris</v>
      </c>
      <c r="B1792" s="207" t="s">
        <v>23589</v>
      </c>
      <c r="C1792" s="207" t="s">
        <v>17896</v>
      </c>
      <c r="D1792" s="207" t="s">
        <v>17898</v>
      </c>
      <c r="E1792" s="207" t="s">
        <v>17908</v>
      </c>
      <c r="F1792" s="207" t="s">
        <v>18308</v>
      </c>
      <c r="G1792" s="207" t="s">
        <v>18309</v>
      </c>
      <c r="H1792" s="207" t="s">
        <v>8433</v>
      </c>
      <c r="I1792" s="207" t="s">
        <v>23590</v>
      </c>
      <c r="J1792" s="207" t="s">
        <v>23591</v>
      </c>
      <c r="K1792" s="207"/>
      <c r="L1792" s="207"/>
      <c r="M1792" t="str" cm="1">
        <f t="array" ref="M1792">LOOKUP(2,1/(C1792:L1792&lt;&gt;""),C1792:L1792)</f>
        <v>Chlorella vulgaris</v>
      </c>
      <c r="N1792" s="207"/>
      <c r="O1792" s="207" t="s">
        <v>8288</v>
      </c>
      <c r="P1792" s="207" t="s">
        <v>8288</v>
      </c>
      <c r="Q1792" s="207" t="s">
        <v>8288</v>
      </c>
      <c r="R1792" s="207" t="s">
        <v>8288</v>
      </c>
      <c r="S1792" s="207"/>
      <c r="T1792" s="207" t="s">
        <v>8288</v>
      </c>
      <c r="U1792" s="207" t="s">
        <v>23591</v>
      </c>
      <c r="V1792" s="209" t="s">
        <v>23592</v>
      </c>
      <c r="W1792" s="207" t="s">
        <v>8288</v>
      </c>
      <c r="X1792" s="207" t="s">
        <v>8288</v>
      </c>
      <c r="Y1792" s="207" t="s">
        <v>8288</v>
      </c>
      <c r="Z1792" s="207" t="s">
        <v>8288</v>
      </c>
      <c r="AA1792" s="209" t="s">
        <v>328</v>
      </c>
      <c r="AB1792" s="209" t="s">
        <v>4169</v>
      </c>
      <c r="AC1792" s="210" t="s">
        <v>4169</v>
      </c>
      <c r="AD1792" s="210" t="s">
        <v>4169</v>
      </c>
      <c r="AE1792" s="210"/>
      <c r="AF1792" s="210"/>
      <c r="AG1792" t="str">
        <f>IFERROR(IF(COUNTIF(C1792:L1792,"Feed Ingredient")&gt;0,INDEX(ani_diet!T:T,MATCH(M1792,ani_diet!D:D,0)),""),"")</f>
        <v>Chlorella vulgaris</v>
      </c>
      <c r="AH1792" s="60" t="str">
        <f>IF(IFERROR(IF(MATCH("Feed Ingredient", AOM[[#This Row],[L1]:[L10]],0)&gt;0, TRUE, FALSE), FALSE)=TRUE,IFERROR(VLOOKUP(M1792, ani_diet!C:C, 1, FALSE), "No Match"),FALSE)</f>
        <v>Chlorella vulgaris</v>
      </c>
      <c r="AI1792" t="s">
        <v>3539</v>
      </c>
      <c r="AL1792" t="str">
        <f>IFERROR(IF(COUNTIF(C1792:L1792,"Feed Ingredient")&gt;0,INDEX(ani_diet!T:T,MATCH(M1792,ani_diet!D:D,0)),""),"")</f>
        <v>Chlorella vulgaris</v>
      </c>
    </row>
    <row r="1793" spans="1:38">
      <c r="A1793" t="str">
        <f>_xlfn.TEXTJOIN("/",TRUE,AOM[[#This Row],[L1]:[L10]])</f>
        <v>Management/Livestock Management/Feed Characteristic/Feed Composition/Feed Ingredient/Supplement/Mineral</v>
      </c>
      <c r="B1793" s="207" t="s">
        <v>23593</v>
      </c>
      <c r="C1793" s="207" t="s">
        <v>17896</v>
      </c>
      <c r="D1793" s="207" t="s">
        <v>17898</v>
      </c>
      <c r="E1793" s="207" t="s">
        <v>17908</v>
      </c>
      <c r="F1793" s="207" t="s">
        <v>18308</v>
      </c>
      <c r="G1793" s="207" t="s">
        <v>18309</v>
      </c>
      <c r="H1793" s="207" t="s">
        <v>8433</v>
      </c>
      <c r="I1793" s="207" t="s">
        <v>23342</v>
      </c>
      <c r="J1793" s="207" t="s">
        <v>8288</v>
      </c>
      <c r="K1793" s="207" t="s">
        <v>8288</v>
      </c>
      <c r="L1793" s="207"/>
      <c r="M1793" t="str" cm="1">
        <f t="array" ref="M1793">LOOKUP(2,1/(C1793:L1793&lt;&gt;""),C1793:L1793)</f>
        <v>Mineral</v>
      </c>
      <c r="N1793" s="207" t="s">
        <v>8288</v>
      </c>
      <c r="O1793" s="207"/>
      <c r="P1793" s="207" t="s">
        <v>8288</v>
      </c>
      <c r="Q1793" s="207" t="s">
        <v>8288</v>
      </c>
      <c r="R1793" s="207" t="s">
        <v>8288</v>
      </c>
      <c r="S1793" s="207"/>
      <c r="T1793" s="207" t="s">
        <v>8288</v>
      </c>
      <c r="U1793" s="207"/>
      <c r="V1793" s="209" t="s">
        <v>8288</v>
      </c>
      <c r="W1793" s="207" t="s">
        <v>8288</v>
      </c>
      <c r="X1793" s="207" t="s">
        <v>8288</v>
      </c>
      <c r="Y1793" s="207" t="s">
        <v>8288</v>
      </c>
      <c r="Z1793" s="207" t="s">
        <v>8288</v>
      </c>
      <c r="AA1793" s="209" t="s">
        <v>8288</v>
      </c>
      <c r="AB1793" s="209" t="s">
        <v>4169</v>
      </c>
      <c r="AC1793" s="210" t="s">
        <v>4169</v>
      </c>
      <c r="AD1793" s="210" t="s">
        <v>4169</v>
      </c>
      <c r="AE1793" s="210"/>
      <c r="AF1793" s="210"/>
      <c r="AG1793" t="str">
        <f>IFERROR(IF(COUNTIF(C1793:L1793,"Feed Ingredient")&gt;0,INDEX(ani_diet!T:T,MATCH(M1793,ani_diet!D:D,0)),""),"")</f>
        <v/>
      </c>
      <c r="AH1793" s="60" t="str">
        <f>IF(IFERROR(IF(MATCH("Feed Ingredient", AOM[[#This Row],[L1]:[L10]],0)&gt;0, TRUE, FALSE), FALSE)=TRUE,IFERROR(VLOOKUP(M1793, ani_diet!C:C, 1, FALSE), "No Match"),FALSE)</f>
        <v>Mineral</v>
      </c>
      <c r="AI1793" t="s">
        <v>3539</v>
      </c>
      <c r="AL1793" t="str">
        <f>IFERROR(IF(COUNTIF(C1793:L1793,"Feed Ingredient")&gt;0,INDEX(ani_diet!T:T,MATCH(M1793,ani_diet!D:D,0)),""),"")</f>
        <v/>
      </c>
    </row>
    <row r="1794" spans="1:38">
      <c r="A1794" t="s">
        <v>23594</v>
      </c>
      <c r="B1794" s="207" t="s">
        <v>23595</v>
      </c>
      <c r="C1794" s="207" t="s">
        <v>17896</v>
      </c>
      <c r="D1794" s="207" t="s">
        <v>17898</v>
      </c>
      <c r="E1794" s="207" t="s">
        <v>17908</v>
      </c>
      <c r="F1794" s="207" t="s">
        <v>18308</v>
      </c>
      <c r="G1794" s="207" t="s">
        <v>18309</v>
      </c>
      <c r="H1794" s="207" t="s">
        <v>8433</v>
      </c>
      <c r="I1794" s="207" t="s">
        <v>23342</v>
      </c>
      <c r="J1794" s="207" t="s">
        <v>23596</v>
      </c>
      <c r="K1794" s="207" t="s">
        <v>8288</v>
      </c>
      <c r="L1794" s="207"/>
      <c r="M1794" t="str" cm="1">
        <f t="array" ref="M1794">LOOKUP(2,1/(C1794:L1794&lt;&gt;""),C1794:L1794)</f>
        <v>Agrivate</v>
      </c>
      <c r="N1794" s="207" t="s">
        <v>8288</v>
      </c>
      <c r="O1794" s="207"/>
      <c r="P1794" s="207" t="s">
        <v>8288</v>
      </c>
      <c r="Q1794" s="207" t="s">
        <v>8288</v>
      </c>
      <c r="R1794" s="207" t="s">
        <v>8288</v>
      </c>
      <c r="S1794" s="207"/>
      <c r="T1794" s="207" t="s">
        <v>8288</v>
      </c>
      <c r="U1794" s="207"/>
      <c r="V1794" s="209" t="s">
        <v>8288</v>
      </c>
      <c r="W1794" s="207" t="s">
        <v>8288</v>
      </c>
      <c r="X1794" s="207" t="s">
        <v>8288</v>
      </c>
      <c r="Y1794" s="207" t="s">
        <v>8288</v>
      </c>
      <c r="Z1794" s="207" t="s">
        <v>8288</v>
      </c>
      <c r="AA1794" s="209" t="s">
        <v>8288</v>
      </c>
      <c r="AB1794" s="209" t="s">
        <v>4169</v>
      </c>
      <c r="AC1794" s="210" t="s">
        <v>4169</v>
      </c>
      <c r="AD1794" s="210" t="s">
        <v>4169</v>
      </c>
      <c r="AE1794" s="210"/>
      <c r="AF1794" s="210"/>
      <c r="AG1794" t="str">
        <f>IFERROR(IF(COUNTIF(C1794:L1794,"Feed Ingredient")&gt;0,INDEX(ani_diet!T:T,MATCH(M1794,ani_diet!D:D,0)),""),"")</f>
        <v/>
      </c>
      <c r="AH1794" s="60" t="str">
        <f>IF(IFERROR(IF(MATCH("Feed Ingredient", AOM[[#This Row],[L1]:[L10]],0)&gt;0, TRUE, FALSE), FALSE)=TRUE,IFERROR(VLOOKUP(M1794, ani_diet!C:C, 1, FALSE), "No Match"),FALSE)</f>
        <v>Agrivate</v>
      </c>
      <c r="AI1794" t="s">
        <v>3539</v>
      </c>
      <c r="AL1794" t="str">
        <f>IFERROR(IF(COUNTIF(C1794:L1794,"Feed Ingredient")&gt;0,INDEX(ani_diet!T:T,MATCH(M1794,ani_diet!D:D,0)),""),"")</f>
        <v/>
      </c>
    </row>
    <row r="1795" spans="1:38">
      <c r="A1795" t="str">
        <f>_xlfn.TEXTJOIN("/",TRUE,AOM[[#This Row],[L1]:[L10]])</f>
        <v>Management/Livestock Management/Feed Characteristic/Feed Composition/Feed Ingredient/Supplement/Mineral/Alkali</v>
      </c>
      <c r="B1795" s="207" t="s">
        <v>23597</v>
      </c>
      <c r="C1795" s="207" t="s">
        <v>17896</v>
      </c>
      <c r="D1795" s="207" t="s">
        <v>17898</v>
      </c>
      <c r="E1795" s="207" t="s">
        <v>17908</v>
      </c>
      <c r="F1795" s="207" t="s">
        <v>18308</v>
      </c>
      <c r="G1795" s="207" t="s">
        <v>18309</v>
      </c>
      <c r="H1795" s="207" t="s">
        <v>8433</v>
      </c>
      <c r="I1795" s="207" t="s">
        <v>23342</v>
      </c>
      <c r="J1795" s="207" t="s">
        <v>23598</v>
      </c>
      <c r="K1795" s="207" t="s">
        <v>8288</v>
      </c>
      <c r="L1795" s="207"/>
      <c r="M1795" t="str" cm="1">
        <f t="array" ref="M1795">LOOKUP(2,1/(C1795:L1795&lt;&gt;""),C1795:L1795)</f>
        <v>Alkali</v>
      </c>
      <c r="N1795" s="207" t="s">
        <v>8288</v>
      </c>
      <c r="O1795" s="207"/>
      <c r="P1795" s="207" t="s">
        <v>8288</v>
      </c>
      <c r="Q1795" s="207" t="s">
        <v>8288</v>
      </c>
      <c r="R1795" s="207" t="s">
        <v>8288</v>
      </c>
      <c r="S1795" s="207"/>
      <c r="T1795" s="207" t="s">
        <v>8288</v>
      </c>
      <c r="U1795" s="207"/>
      <c r="V1795" s="209" t="s">
        <v>8288</v>
      </c>
      <c r="W1795" s="207" t="s">
        <v>8288</v>
      </c>
      <c r="X1795" s="207" t="s">
        <v>8288</v>
      </c>
      <c r="Y1795" s="207" t="s">
        <v>8288</v>
      </c>
      <c r="Z1795" s="207" t="s">
        <v>8288</v>
      </c>
      <c r="AA1795" s="209" t="s">
        <v>8288</v>
      </c>
      <c r="AB1795" s="209" t="s">
        <v>4169</v>
      </c>
      <c r="AC1795" s="210" t="s">
        <v>4169</v>
      </c>
      <c r="AD1795" s="210" t="s">
        <v>4169</v>
      </c>
      <c r="AE1795" s="210"/>
      <c r="AF1795" s="210"/>
      <c r="AG1795" t="str">
        <f>IFERROR(IF(COUNTIF(C1795:L1795,"Feed Ingredient")&gt;0,INDEX(ani_diet!T:T,MATCH(M1795,ani_diet!D:D,0)),""),"")</f>
        <v/>
      </c>
      <c r="AH1795" s="60" t="str">
        <f>IF(IFERROR(IF(MATCH("Feed Ingredient", AOM[[#This Row],[L1]:[L10]],0)&gt;0, TRUE, FALSE), FALSE)=TRUE,IFERROR(VLOOKUP(M1795, ani_diet!C:C, 1, FALSE), "No Match"),FALSE)</f>
        <v>Alkali</v>
      </c>
      <c r="AI1795" t="s">
        <v>3539</v>
      </c>
      <c r="AL1795" t="str">
        <f>IFERROR(IF(COUNTIF(C1795:L1795,"Feed Ingredient")&gt;0,INDEX(ani_diet!T:T,MATCH(M1795,ani_diet!D:D,0)),""),"")</f>
        <v/>
      </c>
    </row>
    <row r="1796" spans="1:38">
      <c r="A1796" t="str">
        <f>_xlfn.TEXTJOIN("/",TRUE,AOM[[#This Row],[L1]:[L10]])</f>
        <v>Management/Livestock Management/Feed Characteristic/Feed Composition/Feed Ingredient/Supplement/Mineral/Ammonium Chloride</v>
      </c>
      <c r="B1796" s="207" t="s">
        <v>23599</v>
      </c>
      <c r="C1796" s="207" t="s">
        <v>17896</v>
      </c>
      <c r="D1796" s="207" t="s">
        <v>17898</v>
      </c>
      <c r="E1796" s="207" t="s">
        <v>17908</v>
      </c>
      <c r="F1796" s="207" t="s">
        <v>18308</v>
      </c>
      <c r="G1796" s="207" t="s">
        <v>18309</v>
      </c>
      <c r="H1796" s="207" t="s">
        <v>8433</v>
      </c>
      <c r="I1796" s="207" t="s">
        <v>23342</v>
      </c>
      <c r="J1796" s="207" t="s">
        <v>23600</v>
      </c>
      <c r="K1796" s="207" t="s">
        <v>8288</v>
      </c>
      <c r="L1796" s="207"/>
      <c r="M1796" t="str" cm="1">
        <f t="array" ref="M1796">LOOKUP(2,1/(C1796:L1796&lt;&gt;""),C1796:L1796)</f>
        <v>Ammonium Chloride</v>
      </c>
      <c r="N1796" s="207" t="s">
        <v>8288</v>
      </c>
      <c r="O1796" s="207"/>
      <c r="P1796" s="207" t="s">
        <v>8288</v>
      </c>
      <c r="Q1796" s="207" t="s">
        <v>8288</v>
      </c>
      <c r="R1796" s="207" t="s">
        <v>8288</v>
      </c>
      <c r="S1796" s="207"/>
      <c r="T1796" s="207" t="s">
        <v>8288</v>
      </c>
      <c r="U1796" s="207"/>
      <c r="V1796" s="209" t="s">
        <v>8288</v>
      </c>
      <c r="W1796" s="207" t="s">
        <v>8288</v>
      </c>
      <c r="X1796" s="207" t="s">
        <v>8288</v>
      </c>
      <c r="Y1796" s="207" t="s">
        <v>8288</v>
      </c>
      <c r="Z1796" s="207" t="s">
        <v>8288</v>
      </c>
      <c r="AA1796" s="209" t="s">
        <v>8288</v>
      </c>
      <c r="AB1796" s="209" t="s">
        <v>4169</v>
      </c>
      <c r="AC1796" s="210" t="s">
        <v>4169</v>
      </c>
      <c r="AD1796" s="210" t="s">
        <v>4169</v>
      </c>
      <c r="AE1796" s="210"/>
      <c r="AF1796" s="210"/>
      <c r="AG1796" t="str">
        <f>IFERROR(IF(COUNTIF(C1796:L1796,"Feed Ingredient")&gt;0,INDEX(ani_diet!T:T,MATCH(M1796,ani_diet!D:D,0)),""),"")</f>
        <v/>
      </c>
      <c r="AH1796" s="60" t="str">
        <f>IF(IFERROR(IF(MATCH("Feed Ingredient", AOM[[#This Row],[L1]:[L10]],0)&gt;0, TRUE, FALSE), FALSE)=TRUE,IFERROR(VLOOKUP(M1796, ani_diet!C:C, 1, FALSE), "No Match"),FALSE)</f>
        <v>Ammonium Chloride</v>
      </c>
      <c r="AI1796" t="s">
        <v>3539</v>
      </c>
      <c r="AL1796" t="str">
        <f>IFERROR(IF(COUNTIF(C1796:L1796,"Feed Ingredient")&gt;0,INDEX(ani_diet!T:T,MATCH(M1796,ani_diet!D:D,0)),""),"")</f>
        <v/>
      </c>
    </row>
    <row r="1797" spans="1:38">
      <c r="A1797" t="str">
        <f>_xlfn.TEXTJOIN("/",TRUE,AOM[[#This Row],[L1]:[L10]])</f>
        <v>Management/Livestock Management/Feed Characteristic/Feed Composition/Feed Ingredient/Supplement/Mineral/Ammonium Sulphate</v>
      </c>
      <c r="B1797" s="207" t="s">
        <v>23601</v>
      </c>
      <c r="C1797" s="207" t="s">
        <v>17896</v>
      </c>
      <c r="D1797" s="207" t="s">
        <v>17898</v>
      </c>
      <c r="E1797" s="207" t="s">
        <v>17908</v>
      </c>
      <c r="F1797" s="207" t="s">
        <v>18308</v>
      </c>
      <c r="G1797" s="207" t="s">
        <v>18309</v>
      </c>
      <c r="H1797" s="207" t="s">
        <v>8433</v>
      </c>
      <c r="I1797" s="207" t="s">
        <v>23342</v>
      </c>
      <c r="J1797" s="207" t="s">
        <v>7812</v>
      </c>
      <c r="K1797" s="207" t="s">
        <v>8288</v>
      </c>
      <c r="L1797" s="207"/>
      <c r="M1797" t="str" cm="1">
        <f t="array" ref="M1797">LOOKUP(2,1/(C1797:L1797&lt;&gt;""),C1797:L1797)</f>
        <v>Ammonium Sulphate</v>
      </c>
      <c r="N1797" s="207" t="s">
        <v>8288</v>
      </c>
      <c r="O1797" s="207"/>
      <c r="P1797" s="207" t="s">
        <v>8288</v>
      </c>
      <c r="Q1797" s="207" t="s">
        <v>8288</v>
      </c>
      <c r="R1797" s="207" t="s">
        <v>8288</v>
      </c>
      <c r="S1797" s="207"/>
      <c r="T1797" s="207" t="s">
        <v>8288</v>
      </c>
      <c r="U1797" s="207"/>
      <c r="V1797" s="209" t="s">
        <v>8288</v>
      </c>
      <c r="W1797" s="207" t="s">
        <v>8288</v>
      </c>
      <c r="X1797" s="207" t="s">
        <v>8288</v>
      </c>
      <c r="Y1797" s="207" t="s">
        <v>8288</v>
      </c>
      <c r="Z1797" s="207" t="s">
        <v>8288</v>
      </c>
      <c r="AA1797" s="209" t="s">
        <v>8288</v>
      </c>
      <c r="AB1797" s="209" t="s">
        <v>4169</v>
      </c>
      <c r="AC1797" s="210" t="s">
        <v>4169</v>
      </c>
      <c r="AD1797" s="210" t="s">
        <v>4169</v>
      </c>
      <c r="AE1797" s="210"/>
      <c r="AF1797" s="210"/>
      <c r="AG1797" t="str">
        <f>IFERROR(IF(COUNTIF(C1797:L1797,"Feed Ingredient")&gt;0,INDEX(ani_diet!T:T,MATCH(M1797,ani_diet!D:D,0)),""),"")</f>
        <v/>
      </c>
      <c r="AH1797" s="60" t="str">
        <f>IF(IFERROR(IF(MATCH("Feed Ingredient", AOM[[#This Row],[L1]:[L10]],0)&gt;0, TRUE, FALSE), FALSE)=TRUE,IFERROR(VLOOKUP(M1797, ani_diet!C:C, 1, FALSE), "No Match"),FALSE)</f>
        <v>Ammonium Sulphate</v>
      </c>
      <c r="AI1797" t="s">
        <v>3539</v>
      </c>
      <c r="AL1797" t="str">
        <f>IFERROR(IF(COUNTIF(C1797:L1797,"Feed Ingredient")&gt;0,INDEX(ani_diet!T:T,MATCH(M1797,ani_diet!D:D,0)),""),"")</f>
        <v/>
      </c>
    </row>
    <row r="1798" spans="1:38">
      <c r="A1798" t="str">
        <f>_xlfn.TEXTJOIN("/",TRUE,AOM[[#This Row],[L1]:[L10]])</f>
        <v>Management/Livestock Management/Feed Characteristic/Feed Composition/Feed Ingredient/Supplement/Mineral/Calcium</v>
      </c>
      <c r="B1798" s="207" t="s">
        <v>23602</v>
      </c>
      <c r="C1798" s="207" t="s">
        <v>17896</v>
      </c>
      <c r="D1798" s="207" t="s">
        <v>17898</v>
      </c>
      <c r="E1798" s="207" t="s">
        <v>17908</v>
      </c>
      <c r="F1798" s="207" t="s">
        <v>18308</v>
      </c>
      <c r="G1798" s="207" t="s">
        <v>18309</v>
      </c>
      <c r="H1798" s="207" t="s">
        <v>8433</v>
      </c>
      <c r="I1798" s="207" t="s">
        <v>23342</v>
      </c>
      <c r="J1798" s="207" t="s">
        <v>7822</v>
      </c>
      <c r="K1798" s="207" t="s">
        <v>8288</v>
      </c>
      <c r="L1798" s="207"/>
      <c r="M1798" t="str" cm="1">
        <f t="array" ref="M1798">LOOKUP(2,1/(C1798:L1798&lt;&gt;""),C1798:L1798)</f>
        <v>Calcium</v>
      </c>
      <c r="N1798" s="207" t="s">
        <v>8288</v>
      </c>
      <c r="O1798" s="207"/>
      <c r="P1798" s="207" t="s">
        <v>8288</v>
      </c>
      <c r="Q1798" s="207" t="s">
        <v>8288</v>
      </c>
      <c r="R1798" s="207" t="s">
        <v>8288</v>
      </c>
      <c r="S1798" s="207"/>
      <c r="T1798" s="207" t="s">
        <v>8288</v>
      </c>
      <c r="U1798" s="207"/>
      <c r="V1798" s="209" t="s">
        <v>8288</v>
      </c>
      <c r="W1798" s="207" t="s">
        <v>8288</v>
      </c>
      <c r="X1798" s="207" t="s">
        <v>8288</v>
      </c>
      <c r="Y1798" s="207" t="s">
        <v>8288</v>
      </c>
      <c r="Z1798" s="207" t="s">
        <v>8288</v>
      </c>
      <c r="AA1798" s="209" t="s">
        <v>8288</v>
      </c>
      <c r="AB1798" s="209" t="s">
        <v>4169</v>
      </c>
      <c r="AC1798" s="210">
        <v>16110</v>
      </c>
      <c r="AD1798" s="210" t="s">
        <v>4169</v>
      </c>
      <c r="AE1798" s="210" t="s">
        <v>23603</v>
      </c>
      <c r="AF1798" s="210"/>
      <c r="AG1798" t="str">
        <f>IFERROR(IF(COUNTIF(C1798:L1798,"Feed Ingredient")&gt;0,INDEX(ani_diet!T:T,MATCH(M1798,ani_diet!D:D,0)),""),"")</f>
        <v/>
      </c>
      <c r="AH1798" s="60" t="str">
        <f>IF(IFERROR(IF(MATCH("Feed Ingredient", AOM[[#This Row],[L1]:[L10]],0)&gt;0, TRUE, FALSE), FALSE)=TRUE,IFERROR(VLOOKUP(M1798, ani_diet!C:C, 1, FALSE), "No Match"),FALSE)</f>
        <v>Calcium</v>
      </c>
      <c r="AI1798" t="s">
        <v>3539</v>
      </c>
      <c r="AL1798" t="str">
        <f>IFERROR(IF(COUNTIF(C1798:L1798,"Feed Ingredient")&gt;0,INDEX(ani_diet!T:T,MATCH(M1798,ani_diet!D:D,0)),""),"")</f>
        <v/>
      </c>
    </row>
    <row r="1799" spans="1:38">
      <c r="A1799" t="str">
        <f>_xlfn.TEXTJOIN("/",TRUE,AOM[[#This Row],[L1]:[L10]])</f>
        <v>Management/Livestock Management/Feed Characteristic/Feed Composition/Feed Ingredient/Supplement/Mineral/Calcium Bicarbonate</v>
      </c>
      <c r="B1799" s="207" t="s">
        <v>23604</v>
      </c>
      <c r="C1799" s="207" t="s">
        <v>17896</v>
      </c>
      <c r="D1799" s="207" t="s">
        <v>17898</v>
      </c>
      <c r="E1799" s="207" t="s">
        <v>17908</v>
      </c>
      <c r="F1799" s="207" t="s">
        <v>18308</v>
      </c>
      <c r="G1799" s="207" t="s">
        <v>18309</v>
      </c>
      <c r="H1799" s="207" t="s">
        <v>8433</v>
      </c>
      <c r="I1799" s="207" t="s">
        <v>23342</v>
      </c>
      <c r="J1799" s="207" t="s">
        <v>23605</v>
      </c>
      <c r="K1799" s="207" t="s">
        <v>8288</v>
      </c>
      <c r="L1799" s="207"/>
      <c r="M1799" t="str" cm="1">
        <f t="array" ref="M1799">LOOKUP(2,1/(C1799:L1799&lt;&gt;""),C1799:L1799)</f>
        <v>Calcium Bicarbonate</v>
      </c>
      <c r="N1799" s="207" t="s">
        <v>8288</v>
      </c>
      <c r="O1799" s="207"/>
      <c r="P1799" s="207" t="s">
        <v>8288</v>
      </c>
      <c r="Q1799" s="207" t="s">
        <v>8288</v>
      </c>
      <c r="R1799" s="207" t="s">
        <v>8288</v>
      </c>
      <c r="S1799" s="207"/>
      <c r="T1799" s="207" t="s">
        <v>8288</v>
      </c>
      <c r="U1799" s="207"/>
      <c r="V1799" s="209" t="s">
        <v>8288</v>
      </c>
      <c r="W1799" s="207" t="s">
        <v>8288</v>
      </c>
      <c r="X1799" s="207" t="s">
        <v>8288</v>
      </c>
      <c r="Y1799" s="207" t="s">
        <v>8288</v>
      </c>
      <c r="Z1799" s="207" t="s">
        <v>8288</v>
      </c>
      <c r="AA1799" s="209" t="s">
        <v>8288</v>
      </c>
      <c r="AB1799" s="209" t="s">
        <v>4169</v>
      </c>
      <c r="AC1799" s="210" t="s">
        <v>4169</v>
      </c>
      <c r="AD1799" s="210" t="s">
        <v>4169</v>
      </c>
      <c r="AE1799" s="210"/>
      <c r="AF1799" s="210"/>
      <c r="AG1799" t="str">
        <f>IFERROR(IF(COUNTIF(C1799:L1799,"Feed Ingredient")&gt;0,INDEX(ani_diet!T:T,MATCH(M1799,ani_diet!D:D,0)),""),"")</f>
        <v/>
      </c>
      <c r="AH1799" s="60" t="str">
        <f>IF(IFERROR(IF(MATCH("Feed Ingredient", AOM[[#This Row],[L1]:[L10]],0)&gt;0, TRUE, FALSE), FALSE)=TRUE,IFERROR(VLOOKUP(M1799, ani_diet!C:C, 1, FALSE), "No Match"),FALSE)</f>
        <v>Calcium Bicarbonate</v>
      </c>
      <c r="AI1799" t="s">
        <v>3539</v>
      </c>
      <c r="AL1799" t="str">
        <f>IFERROR(IF(COUNTIF(C1799:L1799,"Feed Ingredient")&gt;0,INDEX(ani_diet!T:T,MATCH(M1799,ani_diet!D:D,0)),""),"")</f>
        <v/>
      </c>
    </row>
    <row r="1800" spans="1:38">
      <c r="A1800" t="str">
        <f>_xlfn.TEXTJOIN("/",TRUE,AOM[[#This Row],[L1]:[L10]])</f>
        <v>Management/Livestock Management/Feed Characteristic/Feed Composition/Feed Ingredient/Supplement/Mineral/Calcium Carbonate</v>
      </c>
      <c r="B1800" s="207" t="s">
        <v>23606</v>
      </c>
      <c r="C1800" s="207" t="s">
        <v>17896</v>
      </c>
      <c r="D1800" s="207" t="s">
        <v>17898</v>
      </c>
      <c r="E1800" s="207" t="s">
        <v>17908</v>
      </c>
      <c r="F1800" s="207" t="s">
        <v>18308</v>
      </c>
      <c r="G1800" s="207" t="s">
        <v>18309</v>
      </c>
      <c r="H1800" s="207" t="s">
        <v>8433</v>
      </c>
      <c r="I1800" s="207" t="s">
        <v>23342</v>
      </c>
      <c r="J1800" s="207" t="s">
        <v>615</v>
      </c>
      <c r="K1800" s="207" t="s">
        <v>8288</v>
      </c>
      <c r="L1800" s="207"/>
      <c r="M1800" t="str" cm="1">
        <f t="array" ref="M1800">LOOKUP(2,1/(C1800:L1800&lt;&gt;""),C1800:L1800)</f>
        <v>Calcium Carbonate</v>
      </c>
      <c r="N1800" s="207" t="s">
        <v>8288</v>
      </c>
      <c r="O1800" s="207"/>
      <c r="P1800" s="207" t="s">
        <v>8288</v>
      </c>
      <c r="Q1800" s="207" t="s">
        <v>8288</v>
      </c>
      <c r="R1800" s="207" t="s">
        <v>8288</v>
      </c>
      <c r="S1800" s="207"/>
      <c r="T1800" s="207" t="s">
        <v>8288</v>
      </c>
      <c r="U1800" s="207"/>
      <c r="V1800" s="209" t="s">
        <v>8288</v>
      </c>
      <c r="W1800" s="207" t="s">
        <v>8288</v>
      </c>
      <c r="X1800" s="207" t="s">
        <v>8288</v>
      </c>
      <c r="Y1800" s="207" t="s">
        <v>8288</v>
      </c>
      <c r="Z1800" s="207" t="s">
        <v>8288</v>
      </c>
      <c r="AA1800" s="209" t="s">
        <v>8288</v>
      </c>
      <c r="AB1800" s="209" t="s">
        <v>4169</v>
      </c>
      <c r="AC1800" s="210" t="s">
        <v>4169</v>
      </c>
      <c r="AD1800" s="210" t="s">
        <v>4169</v>
      </c>
      <c r="AE1800" s="210"/>
      <c r="AF1800" s="210"/>
      <c r="AG1800" t="str">
        <f>IFERROR(IF(COUNTIF(C1800:L1800,"Feed Ingredient")&gt;0,INDEX(ani_diet!T:T,MATCH(M1800,ani_diet!D:D,0)),""),"")</f>
        <v/>
      </c>
      <c r="AH1800" s="60" t="str">
        <f>IF(IFERROR(IF(MATCH("Feed Ingredient", AOM[[#This Row],[L1]:[L10]],0)&gt;0, TRUE, FALSE), FALSE)=TRUE,IFERROR(VLOOKUP(M1800, ani_diet!C:C, 1, FALSE), "No Match"),FALSE)</f>
        <v>Calcium Carbonate</v>
      </c>
      <c r="AI1800" t="s">
        <v>3539</v>
      </c>
      <c r="AL1800" t="str">
        <f>IFERROR(IF(COUNTIF(C1800:L1800,"Feed Ingredient")&gt;0,INDEX(ani_diet!T:T,MATCH(M1800,ani_diet!D:D,0)),""),"")</f>
        <v/>
      </c>
    </row>
    <row r="1801" spans="1:38">
      <c r="A1801" t="str">
        <f>_xlfn.TEXTJOIN("/",TRUE,AOM[[#This Row],[L1]:[L10]])</f>
        <v>Management/Livestock Management/Feed Characteristic/Feed Composition/Feed Ingredient/Supplement/Mineral/Calcium Carbonate/Calcium Carbonate Ground</v>
      </c>
      <c r="B1801" s="207" t="s">
        <v>23607</v>
      </c>
      <c r="C1801" s="207" t="s">
        <v>17896</v>
      </c>
      <c r="D1801" s="207" t="s">
        <v>17898</v>
      </c>
      <c r="E1801" s="207" t="s">
        <v>17908</v>
      </c>
      <c r="F1801" s="207" t="s">
        <v>18308</v>
      </c>
      <c r="G1801" s="207" t="s">
        <v>18309</v>
      </c>
      <c r="H1801" s="207" t="s">
        <v>8433</v>
      </c>
      <c r="I1801" s="207" t="s">
        <v>23342</v>
      </c>
      <c r="J1801" s="207" t="s">
        <v>615</v>
      </c>
      <c r="K1801" s="207" t="s">
        <v>23608</v>
      </c>
      <c r="L1801" s="207"/>
      <c r="M1801" t="str" cm="1">
        <f t="array" ref="M1801">LOOKUP(2,1/(C1801:L1801&lt;&gt;""),C1801:L1801)</f>
        <v>Calcium Carbonate Ground</v>
      </c>
      <c r="N1801" s="207" t="s">
        <v>8288</v>
      </c>
      <c r="O1801" s="207"/>
      <c r="P1801" s="207" t="s">
        <v>8288</v>
      </c>
      <c r="Q1801" s="207" t="s">
        <v>8288</v>
      </c>
      <c r="R1801" s="207" t="s">
        <v>8288</v>
      </c>
      <c r="S1801" s="207"/>
      <c r="T1801" s="207" t="s">
        <v>8288</v>
      </c>
      <c r="U1801" s="207"/>
      <c r="V1801" s="209" t="s">
        <v>8288</v>
      </c>
      <c r="W1801" s="207" t="s">
        <v>8288</v>
      </c>
      <c r="X1801" s="207" t="s">
        <v>8288</v>
      </c>
      <c r="Y1801" s="207" t="s">
        <v>8288</v>
      </c>
      <c r="Z1801" s="207" t="s">
        <v>8288</v>
      </c>
      <c r="AA1801" s="209" t="s">
        <v>8288</v>
      </c>
      <c r="AB1801" s="209" t="s">
        <v>4169</v>
      </c>
      <c r="AC1801" s="210" t="s">
        <v>4169</v>
      </c>
      <c r="AD1801" s="210" t="s">
        <v>4169</v>
      </c>
      <c r="AE1801" s="210"/>
      <c r="AF1801" s="210"/>
      <c r="AG1801" t="str">
        <f>IFERROR(IF(COUNTIF(C1801:L1801,"Feed Ingredient")&gt;0,INDEX(ani_diet!T:T,MATCH(M1801,ani_diet!D:D,0)),""),"")</f>
        <v/>
      </c>
      <c r="AH1801" s="60" t="str">
        <f>IF(IFERROR(IF(MATCH("Feed Ingredient", AOM[[#This Row],[L1]:[L10]],0)&gt;0, TRUE, FALSE), FALSE)=TRUE,IFERROR(VLOOKUP(M1801, ani_diet!C:C, 1, FALSE), "No Match"),FALSE)</f>
        <v>No Match</v>
      </c>
      <c r="AI1801" t="s">
        <v>3539</v>
      </c>
      <c r="AL1801" t="str">
        <f>IFERROR(IF(COUNTIF(C1801:L1801,"Feed Ingredient")&gt;0,INDEX(ani_diet!T:T,MATCH(M1801,ani_diet!D:D,0)),""),"")</f>
        <v/>
      </c>
    </row>
    <row r="1802" spans="1:38">
      <c r="A1802" t="str">
        <f>_xlfn.TEXTJOIN("/",TRUE,AOM[[#This Row],[L1]:[L10]])</f>
        <v>Management/Livestock Management/Feed Characteristic/Feed Composition/Feed Ingredient/Supplement/Mineral/Calcium Oxide</v>
      </c>
      <c r="B1802" s="207" t="s">
        <v>23609</v>
      </c>
      <c r="C1802" s="207" t="s">
        <v>17896</v>
      </c>
      <c r="D1802" s="207" t="s">
        <v>17898</v>
      </c>
      <c r="E1802" s="207" t="s">
        <v>17908</v>
      </c>
      <c r="F1802" s="207" t="s">
        <v>18308</v>
      </c>
      <c r="G1802" s="207" t="s">
        <v>18309</v>
      </c>
      <c r="H1802" s="207" t="s">
        <v>8433</v>
      </c>
      <c r="I1802" s="207" t="s">
        <v>23342</v>
      </c>
      <c r="J1802" s="207" t="s">
        <v>23610</v>
      </c>
      <c r="K1802" s="207" t="s">
        <v>8288</v>
      </c>
      <c r="L1802" s="207"/>
      <c r="M1802" t="str" cm="1">
        <f t="array" ref="M1802">LOOKUP(2,1/(C1802:L1802&lt;&gt;""),C1802:L1802)</f>
        <v>Calcium Oxide</v>
      </c>
      <c r="N1802" s="207" t="s">
        <v>8288</v>
      </c>
      <c r="O1802" s="207"/>
      <c r="P1802" s="207" t="s">
        <v>8288</v>
      </c>
      <c r="Q1802" s="207" t="s">
        <v>8288</v>
      </c>
      <c r="R1802" s="207" t="s">
        <v>8288</v>
      </c>
      <c r="S1802" s="207"/>
      <c r="T1802" s="207" t="s">
        <v>8288</v>
      </c>
      <c r="U1802" s="207"/>
      <c r="V1802" s="209" t="s">
        <v>8288</v>
      </c>
      <c r="W1802" s="207" t="s">
        <v>8288</v>
      </c>
      <c r="X1802" s="207" t="s">
        <v>8288</v>
      </c>
      <c r="Y1802" s="207" t="s">
        <v>8288</v>
      </c>
      <c r="Z1802" s="207" t="s">
        <v>8288</v>
      </c>
      <c r="AA1802" s="209" t="s">
        <v>8288</v>
      </c>
      <c r="AB1802" s="209" t="s">
        <v>4169</v>
      </c>
      <c r="AC1802" s="210">
        <v>34220</v>
      </c>
      <c r="AD1802" s="210" t="s">
        <v>4169</v>
      </c>
      <c r="AE1802" s="210" t="s">
        <v>23611</v>
      </c>
      <c r="AF1802" s="210"/>
      <c r="AG1802" t="str">
        <f>IFERROR(IF(COUNTIF(C1802:L1802,"Feed Ingredient")&gt;0,INDEX(ani_diet!T:T,MATCH(M1802,ani_diet!D:D,0)),""),"")</f>
        <v/>
      </c>
      <c r="AH1802" s="60" t="str">
        <f>IF(IFERROR(IF(MATCH("Feed Ingredient", AOM[[#This Row],[L1]:[L10]],0)&gt;0, TRUE, FALSE), FALSE)=TRUE,IFERROR(VLOOKUP(M1802, ani_diet!C:C, 1, FALSE), "No Match"),FALSE)</f>
        <v>Calcium Oxide</v>
      </c>
      <c r="AI1802" t="s">
        <v>3539</v>
      </c>
      <c r="AL1802" t="str">
        <f>IFERROR(IF(COUNTIF(C1802:L1802,"Feed Ingredient")&gt;0,INDEX(ani_diet!T:T,MATCH(M1802,ani_diet!D:D,0)),""),"")</f>
        <v/>
      </c>
    </row>
    <row r="1803" spans="1:38">
      <c r="A1803" t="str">
        <f>_xlfn.TEXTJOIN("/",TRUE,AOM[[#This Row],[L1]:[L10]])</f>
        <v>Management/Livestock Management/Feed Characteristic/Feed Composition/Feed Ingredient/Supplement/Mineral/Calcium Phosphate</v>
      </c>
      <c r="B1803" s="207" t="s">
        <v>23612</v>
      </c>
      <c r="C1803" s="207" t="s">
        <v>17896</v>
      </c>
      <c r="D1803" s="207" t="s">
        <v>17898</v>
      </c>
      <c r="E1803" s="207" t="s">
        <v>17908</v>
      </c>
      <c r="F1803" s="207" t="s">
        <v>18308</v>
      </c>
      <c r="G1803" s="207" t="s">
        <v>18309</v>
      </c>
      <c r="H1803" s="207" t="s">
        <v>8433</v>
      </c>
      <c r="I1803" s="207" t="s">
        <v>23342</v>
      </c>
      <c r="J1803" s="207" t="s">
        <v>7840</v>
      </c>
      <c r="K1803" s="207" t="s">
        <v>8288</v>
      </c>
      <c r="L1803" s="207"/>
      <c r="M1803" t="str" cm="1">
        <f t="array" ref="M1803">LOOKUP(2,1/(C1803:L1803&lt;&gt;""),C1803:L1803)</f>
        <v>Calcium Phosphate</v>
      </c>
      <c r="N1803" s="207"/>
      <c r="O1803" s="207"/>
      <c r="P1803" s="207" t="s">
        <v>8288</v>
      </c>
      <c r="Q1803" s="207" t="s">
        <v>8288</v>
      </c>
      <c r="R1803" s="207" t="s">
        <v>8288</v>
      </c>
      <c r="S1803" s="207"/>
      <c r="T1803" s="207" t="s">
        <v>8288</v>
      </c>
      <c r="U1803" s="207"/>
      <c r="V1803" s="209" t="s">
        <v>8288</v>
      </c>
      <c r="W1803" s="207" t="s">
        <v>8288</v>
      </c>
      <c r="X1803" s="207" t="s">
        <v>8288</v>
      </c>
      <c r="Y1803" s="207" t="s">
        <v>8288</v>
      </c>
      <c r="Z1803" s="207" t="s">
        <v>8288</v>
      </c>
      <c r="AA1803" s="209" t="s">
        <v>8288</v>
      </c>
      <c r="AB1803" s="209" t="s">
        <v>4169</v>
      </c>
      <c r="AC1803" s="210" t="s">
        <v>4169</v>
      </c>
      <c r="AD1803" s="210" t="s">
        <v>4169</v>
      </c>
      <c r="AE1803" s="210"/>
      <c r="AF1803" s="210"/>
      <c r="AG1803" t="str">
        <f>IFERROR(IF(COUNTIF(C1803:L1803,"Feed Ingredient")&gt;0,INDEX(ani_diet!T:T,MATCH(M1803,ani_diet!D:D,0)),""),"")</f>
        <v/>
      </c>
      <c r="AH1803" s="60" t="str">
        <f>IF(IFERROR(IF(MATCH("Feed Ingredient", AOM[[#This Row],[L1]:[L10]],0)&gt;0, TRUE, FALSE), FALSE)=TRUE,IFERROR(VLOOKUP(M1803, ani_diet!C:C, 1, FALSE), "No Match"),FALSE)</f>
        <v>Calcium Phosphate</v>
      </c>
      <c r="AI1803" t="s">
        <v>3539</v>
      </c>
      <c r="AL1803" t="str">
        <f>IFERROR(IF(COUNTIF(C1803:L1803,"Feed Ingredient")&gt;0,INDEX(ani_diet!T:T,MATCH(M1803,ani_diet!D:D,0)),""),"")</f>
        <v/>
      </c>
    </row>
    <row r="1804" spans="1:38">
      <c r="A1804" t="str">
        <f>_xlfn.TEXTJOIN("/",TRUE,AOM[[#This Row],[L1]:[L10]])</f>
        <v>Management/Livestock Management/Feed Characteristic/Feed Composition/Feed Ingredient/Supplement/Mineral/Chalk</v>
      </c>
      <c r="B1804" s="207" t="s">
        <v>23613</v>
      </c>
      <c r="C1804" s="207" t="s">
        <v>17896</v>
      </c>
      <c r="D1804" s="207" t="s">
        <v>17898</v>
      </c>
      <c r="E1804" s="207" t="s">
        <v>17908</v>
      </c>
      <c r="F1804" s="207" t="s">
        <v>18308</v>
      </c>
      <c r="G1804" s="207" t="s">
        <v>18309</v>
      </c>
      <c r="H1804" s="207" t="s">
        <v>8433</v>
      </c>
      <c r="I1804" s="207" t="s">
        <v>23342</v>
      </c>
      <c r="J1804" s="207" t="s">
        <v>6079</v>
      </c>
      <c r="K1804" s="207" t="s">
        <v>8288</v>
      </c>
      <c r="L1804" s="207"/>
      <c r="M1804" t="str" cm="1">
        <f t="array" ref="M1804">LOOKUP(2,1/(C1804:L1804&lt;&gt;""),C1804:L1804)</f>
        <v>Chalk</v>
      </c>
      <c r="N1804" s="207"/>
      <c r="O1804" s="207"/>
      <c r="P1804" s="207" t="s">
        <v>8288</v>
      </c>
      <c r="Q1804" s="207" t="s">
        <v>8288</v>
      </c>
      <c r="R1804" s="207" t="s">
        <v>8288</v>
      </c>
      <c r="S1804" s="207"/>
      <c r="T1804" s="207" t="s">
        <v>8288</v>
      </c>
      <c r="U1804" s="207"/>
      <c r="V1804" s="209" t="s">
        <v>8288</v>
      </c>
      <c r="W1804" s="207" t="s">
        <v>8288</v>
      </c>
      <c r="X1804" s="207" t="s">
        <v>8288</v>
      </c>
      <c r="Y1804" s="207" t="s">
        <v>8288</v>
      </c>
      <c r="Z1804" s="207" t="s">
        <v>8288</v>
      </c>
      <c r="AA1804" s="209" t="s">
        <v>8288</v>
      </c>
      <c r="AB1804" s="209" t="s">
        <v>4169</v>
      </c>
      <c r="AC1804" s="210">
        <v>1611</v>
      </c>
      <c r="AD1804" s="210" t="s">
        <v>4169</v>
      </c>
      <c r="AE1804" s="210" t="s">
        <v>23603</v>
      </c>
      <c r="AF1804" s="210"/>
      <c r="AG1804" t="str">
        <f>IFERROR(IF(COUNTIF(C1804:L1804,"Feed Ingredient")&gt;0,INDEX(ani_diet!T:T,MATCH(M1804,ani_diet!D:D,0)),""),"")</f>
        <v/>
      </c>
      <c r="AH1804" s="60" t="str">
        <f>IF(IFERROR(IF(MATCH("Feed Ingredient", AOM[[#This Row],[L1]:[L10]],0)&gt;0, TRUE, FALSE), FALSE)=TRUE,IFERROR(VLOOKUP(M1804, ani_diet!C:C, 1, FALSE), "No Match"),FALSE)</f>
        <v>Chalk</v>
      </c>
      <c r="AI1804" t="s">
        <v>3539</v>
      </c>
      <c r="AL1804" t="str">
        <f>IFERROR(IF(COUNTIF(C1804:L1804,"Feed Ingredient")&gt;0,INDEX(ani_diet!T:T,MATCH(M1804,ani_diet!D:D,0)),""),"")</f>
        <v/>
      </c>
    </row>
    <row r="1805" spans="1:38">
      <c r="A1805" t="str">
        <f>_xlfn.TEXTJOIN("/",TRUE,AOM[[#This Row],[L1]:[L10]])</f>
        <v>Management/Livestock Management/Feed Characteristic/Feed Composition/Feed Ingredient/Supplement/Mineral/Cobalt</v>
      </c>
      <c r="B1805" s="207" t="s">
        <v>23614</v>
      </c>
      <c r="C1805" s="207" t="s">
        <v>17896</v>
      </c>
      <c r="D1805" s="207" t="s">
        <v>17898</v>
      </c>
      <c r="E1805" s="207" t="s">
        <v>17908</v>
      </c>
      <c r="F1805" s="207" t="s">
        <v>18308</v>
      </c>
      <c r="G1805" s="207" t="s">
        <v>18309</v>
      </c>
      <c r="H1805" s="207" t="s">
        <v>8433</v>
      </c>
      <c r="I1805" s="207" t="s">
        <v>23342</v>
      </c>
      <c r="J1805" s="207" t="s">
        <v>8179</v>
      </c>
      <c r="K1805" s="207" t="s">
        <v>8288</v>
      </c>
      <c r="L1805" s="207"/>
      <c r="M1805" t="str" cm="1">
        <f t="array" ref="M1805">LOOKUP(2,1/(C1805:L1805&lt;&gt;""),C1805:L1805)</f>
        <v>Cobalt</v>
      </c>
      <c r="N1805" s="207"/>
      <c r="O1805" s="207"/>
      <c r="P1805" s="207" t="s">
        <v>8288</v>
      </c>
      <c r="Q1805" s="207" t="s">
        <v>8288</v>
      </c>
      <c r="R1805" s="207" t="s">
        <v>8288</v>
      </c>
      <c r="S1805" s="207"/>
      <c r="T1805" s="207" t="s">
        <v>8288</v>
      </c>
      <c r="U1805" s="207"/>
      <c r="V1805" s="209" t="s">
        <v>8288</v>
      </c>
      <c r="W1805" s="207" t="s">
        <v>8288</v>
      </c>
      <c r="X1805" s="207" t="s">
        <v>8288</v>
      </c>
      <c r="Y1805" s="207" t="s">
        <v>8288</v>
      </c>
      <c r="Z1805" s="207" t="s">
        <v>8288</v>
      </c>
      <c r="AA1805" s="209" t="s">
        <v>8288</v>
      </c>
      <c r="AB1805" s="209" t="s">
        <v>4169</v>
      </c>
      <c r="AC1805" s="210">
        <v>3422</v>
      </c>
      <c r="AD1805" s="210" t="s">
        <v>4169</v>
      </c>
      <c r="AE1805" s="210" t="s">
        <v>23615</v>
      </c>
      <c r="AF1805" s="210"/>
      <c r="AG1805" t="str">
        <f>IFERROR(IF(COUNTIF(C1805:L1805,"Feed Ingredient")&gt;0,INDEX(ani_diet!T:T,MATCH(M1805,ani_diet!D:D,0)),""),"")</f>
        <v/>
      </c>
      <c r="AH1805" s="60" t="str">
        <f>IF(IFERROR(IF(MATCH("Feed Ingredient", AOM[[#This Row],[L1]:[L10]],0)&gt;0, TRUE, FALSE), FALSE)=TRUE,IFERROR(VLOOKUP(M1805, ani_diet!C:C, 1, FALSE), "No Match"),FALSE)</f>
        <v>Cobalt</v>
      </c>
      <c r="AI1805" t="s">
        <v>3539</v>
      </c>
      <c r="AL1805" t="str">
        <f>IFERROR(IF(COUNTIF(C1805:L1805,"Feed Ingredient")&gt;0,INDEX(ani_diet!T:T,MATCH(M1805,ani_diet!D:D,0)),""),"")</f>
        <v/>
      </c>
    </row>
    <row r="1806" spans="1:38">
      <c r="A1806" t="str">
        <f>_xlfn.TEXTJOIN("/",TRUE,AOM[[#This Row],[L1]:[L10]])</f>
        <v>Management/Livestock Management/Feed Characteristic/Feed Composition/Feed Ingredient/Supplement/Mineral/Copper</v>
      </c>
      <c r="B1806" s="207" t="s">
        <v>23616</v>
      </c>
      <c r="C1806" s="207" t="s">
        <v>17896</v>
      </c>
      <c r="D1806" s="207" t="s">
        <v>17898</v>
      </c>
      <c r="E1806" s="207" t="s">
        <v>17908</v>
      </c>
      <c r="F1806" s="207" t="s">
        <v>18308</v>
      </c>
      <c r="G1806" s="207" t="s">
        <v>18309</v>
      </c>
      <c r="H1806" s="207" t="s">
        <v>8433</v>
      </c>
      <c r="I1806" s="207" t="s">
        <v>23342</v>
      </c>
      <c r="J1806" s="207" t="s">
        <v>8181</v>
      </c>
      <c r="K1806" s="207" t="s">
        <v>8288</v>
      </c>
      <c r="L1806" s="207"/>
      <c r="M1806" t="str" cm="1">
        <f t="array" ref="M1806">LOOKUP(2,1/(C1806:L1806&lt;&gt;""),C1806:L1806)</f>
        <v>Copper</v>
      </c>
      <c r="N1806" s="207" t="s">
        <v>8288</v>
      </c>
      <c r="O1806" s="207"/>
      <c r="P1806" s="207" t="s">
        <v>8288</v>
      </c>
      <c r="Q1806" s="207" t="s">
        <v>8288</v>
      </c>
      <c r="R1806" s="207" t="s">
        <v>8288</v>
      </c>
      <c r="S1806" s="207"/>
      <c r="T1806" s="207" t="s">
        <v>8288</v>
      </c>
      <c r="U1806" s="207"/>
      <c r="V1806" s="209" t="s">
        <v>8288</v>
      </c>
      <c r="W1806" s="207" t="s">
        <v>8288</v>
      </c>
      <c r="X1806" s="207" t="s">
        <v>8288</v>
      </c>
      <c r="Y1806" s="207" t="s">
        <v>8288</v>
      </c>
      <c r="Z1806" s="207" t="s">
        <v>8288</v>
      </c>
      <c r="AA1806" s="209" t="s">
        <v>8288</v>
      </c>
      <c r="AB1806" s="209" t="s">
        <v>4169</v>
      </c>
      <c r="AC1806" s="210">
        <v>414</v>
      </c>
      <c r="AD1806" s="210" t="s">
        <v>4169</v>
      </c>
      <c r="AE1806" s="210" t="s">
        <v>23617</v>
      </c>
      <c r="AF1806" s="210"/>
      <c r="AG1806" t="str">
        <f>IFERROR(IF(COUNTIF(C1806:L1806,"Feed Ingredient")&gt;0,INDEX(ani_diet!T:T,MATCH(M1806,ani_diet!D:D,0)),""),"")</f>
        <v/>
      </c>
      <c r="AH1806" s="60" t="str">
        <f>IF(IFERROR(IF(MATCH("Feed Ingredient", AOM[[#This Row],[L1]:[L10]],0)&gt;0, TRUE, FALSE), FALSE)=TRUE,IFERROR(VLOOKUP(M1806, ani_diet!C:C, 1, FALSE), "No Match"),FALSE)</f>
        <v>Copper</v>
      </c>
      <c r="AI1806" t="s">
        <v>3539</v>
      </c>
      <c r="AL1806" t="str">
        <f>IFERROR(IF(COUNTIF(C1806:L1806,"Feed Ingredient")&gt;0,INDEX(ani_diet!T:T,MATCH(M1806,ani_diet!D:D,0)),""),"")</f>
        <v/>
      </c>
    </row>
    <row r="1807" spans="1:38">
      <c r="A1807" t="str">
        <f>_xlfn.TEXTJOIN("/",TRUE,AOM[[#This Row],[L1]:[L10]])</f>
        <v>Management/Livestock Management/Feed Characteristic/Feed Composition/Feed Ingredient/Supplement/Mineral/Copper/Copper Sulfate Anhydrous</v>
      </c>
      <c r="B1807" s="207" t="s">
        <v>23618</v>
      </c>
      <c r="C1807" s="207" t="s">
        <v>17896</v>
      </c>
      <c r="D1807" s="207" t="s">
        <v>17898</v>
      </c>
      <c r="E1807" s="207" t="s">
        <v>17908</v>
      </c>
      <c r="F1807" s="207" t="s">
        <v>18308</v>
      </c>
      <c r="G1807" s="207" t="s">
        <v>18309</v>
      </c>
      <c r="H1807" s="207" t="s">
        <v>8433</v>
      </c>
      <c r="I1807" s="207" t="s">
        <v>23342</v>
      </c>
      <c r="J1807" s="207" t="s">
        <v>8181</v>
      </c>
      <c r="K1807" s="207" t="s">
        <v>23619</v>
      </c>
      <c r="L1807" s="207"/>
      <c r="M1807" t="str" cm="1">
        <f t="array" ref="M1807">LOOKUP(2,1/(C1807:L1807&lt;&gt;""),C1807:L1807)</f>
        <v>Copper Sulfate Anhydrous</v>
      </c>
      <c r="N1807" s="207" t="s">
        <v>23620</v>
      </c>
      <c r="O1807" s="207"/>
      <c r="P1807" s="207" t="s">
        <v>8288</v>
      </c>
      <c r="Q1807" s="207" t="s">
        <v>8288</v>
      </c>
      <c r="R1807" s="207" t="s">
        <v>8288</v>
      </c>
      <c r="S1807" s="207"/>
      <c r="T1807" s="207" t="s">
        <v>8288</v>
      </c>
      <c r="U1807" s="207"/>
      <c r="V1807" s="209" t="s">
        <v>8288</v>
      </c>
      <c r="W1807" s="207" t="s">
        <v>8288</v>
      </c>
      <c r="X1807" s="207" t="s">
        <v>8288</v>
      </c>
      <c r="Y1807" s="207" t="s">
        <v>8288</v>
      </c>
      <c r="Z1807" s="207" t="s">
        <v>8288</v>
      </c>
      <c r="AA1807" s="209" t="s">
        <v>8288</v>
      </c>
      <c r="AB1807" s="209" t="s">
        <v>4169</v>
      </c>
      <c r="AC1807" s="210" t="s">
        <v>4169</v>
      </c>
      <c r="AD1807" s="210" t="s">
        <v>4169</v>
      </c>
      <c r="AE1807" s="210"/>
      <c r="AF1807" s="210"/>
      <c r="AG1807" t="str">
        <f>IFERROR(IF(COUNTIF(C1807:L1807,"Feed Ingredient")&gt;0,INDEX(ani_diet!T:T,MATCH(M1807,ani_diet!D:D,0)),""),"")</f>
        <v/>
      </c>
      <c r="AH1807" s="60" t="str">
        <f>IF(IFERROR(IF(MATCH("Feed Ingredient", AOM[[#This Row],[L1]:[L10]],0)&gt;0, TRUE, FALSE), FALSE)=TRUE,IFERROR(VLOOKUP(M1807, ani_diet!C:C, 1, FALSE), "No Match"),FALSE)</f>
        <v>No Match</v>
      </c>
      <c r="AI1807" t="s">
        <v>3539</v>
      </c>
      <c r="AL1807" t="str">
        <f>IFERROR(IF(COUNTIF(C1807:L1807,"Feed Ingredient")&gt;0,INDEX(ani_diet!T:T,MATCH(M1807,ani_diet!D:D,0)),""),"")</f>
        <v/>
      </c>
    </row>
    <row r="1808" spans="1:38">
      <c r="A1808" t="str">
        <f>_xlfn.TEXTJOIN("/",TRUE,AOM[[#This Row],[L1]:[L10]])</f>
        <v>Management/Livestock Management/Feed Characteristic/Feed Composition/Feed Ingredient/Supplement/Mineral/Dicalcium Phosphate</v>
      </c>
      <c r="B1808" s="207" t="s">
        <v>23621</v>
      </c>
      <c r="C1808" s="207" t="s">
        <v>17896</v>
      </c>
      <c r="D1808" s="207" t="s">
        <v>17898</v>
      </c>
      <c r="E1808" s="207" t="s">
        <v>17908</v>
      </c>
      <c r="F1808" s="207" t="s">
        <v>18308</v>
      </c>
      <c r="G1808" s="207" t="s">
        <v>18309</v>
      </c>
      <c r="H1808" s="207" t="s">
        <v>8433</v>
      </c>
      <c r="I1808" s="207" t="s">
        <v>23342</v>
      </c>
      <c r="J1808" s="207" t="s">
        <v>23622</v>
      </c>
      <c r="K1808" s="207" t="s">
        <v>8288</v>
      </c>
      <c r="L1808" s="207"/>
      <c r="M1808" t="str" cm="1">
        <f t="array" ref="M1808">LOOKUP(2,1/(C1808:L1808&lt;&gt;""),C1808:L1808)</f>
        <v>Dicalcium Phosphate</v>
      </c>
      <c r="N1808" s="207" t="s">
        <v>8288</v>
      </c>
      <c r="O1808" s="207"/>
      <c r="P1808" s="207" t="s">
        <v>8288</v>
      </c>
      <c r="Q1808" s="207" t="s">
        <v>8288</v>
      </c>
      <c r="R1808" s="207" t="s">
        <v>8288</v>
      </c>
      <c r="S1808" s="207"/>
      <c r="T1808" s="207" t="s">
        <v>8288</v>
      </c>
      <c r="U1808" s="207"/>
      <c r="V1808" s="209" t="s">
        <v>8288</v>
      </c>
      <c r="W1808" s="207" t="s">
        <v>8288</v>
      </c>
      <c r="X1808" s="207" t="s">
        <v>8288</v>
      </c>
      <c r="Y1808" s="207" t="s">
        <v>8288</v>
      </c>
      <c r="Z1808" s="207" t="s">
        <v>8288</v>
      </c>
      <c r="AA1808" s="209" t="s">
        <v>8288</v>
      </c>
      <c r="AB1808" s="209" t="s">
        <v>4169</v>
      </c>
      <c r="AC1808" s="210" t="s">
        <v>4169</v>
      </c>
      <c r="AD1808" s="210" t="s">
        <v>4169</v>
      </c>
      <c r="AE1808" s="210"/>
      <c r="AF1808" s="210"/>
      <c r="AG1808" t="str">
        <f>IFERROR(IF(COUNTIF(C1808:L1808,"Feed Ingredient")&gt;0,INDEX(ani_diet!T:T,MATCH(M1808,ani_diet!D:D,0)),""),"")</f>
        <v/>
      </c>
      <c r="AH1808" s="60" t="str">
        <f>IF(IFERROR(IF(MATCH("Feed Ingredient", AOM[[#This Row],[L1]:[L10]],0)&gt;0, TRUE, FALSE), FALSE)=TRUE,IFERROR(VLOOKUP(M1808, ani_diet!C:C, 1, FALSE), "No Match"),FALSE)</f>
        <v>Dicalcium Phosphate</v>
      </c>
      <c r="AI1808" t="s">
        <v>3539</v>
      </c>
      <c r="AL1808" t="str">
        <f>IFERROR(IF(COUNTIF(C1808:L1808,"Feed Ingredient")&gt;0,INDEX(ani_diet!T:T,MATCH(M1808,ani_diet!D:D,0)),""),"")</f>
        <v/>
      </c>
    </row>
    <row r="1809" spans="1:38">
      <c r="A1809" t="str">
        <f>_xlfn.TEXTJOIN("/",TRUE,AOM[[#This Row],[L1]:[L10]])</f>
        <v>Management/Livestock Management/Feed Characteristic/Feed Composition/Feed Ingredient/Supplement/Mineral/Dicalcium Phosphate/Dicalcium Phosphate Dried Ground</v>
      </c>
      <c r="B1809" s="207" t="s">
        <v>23623</v>
      </c>
      <c r="C1809" s="207" t="s">
        <v>17896</v>
      </c>
      <c r="D1809" s="207" t="s">
        <v>17898</v>
      </c>
      <c r="E1809" s="207" t="s">
        <v>17908</v>
      </c>
      <c r="F1809" s="207" t="s">
        <v>18308</v>
      </c>
      <c r="G1809" s="207" t="s">
        <v>18309</v>
      </c>
      <c r="H1809" s="207" t="s">
        <v>8433</v>
      </c>
      <c r="I1809" s="207" t="s">
        <v>23342</v>
      </c>
      <c r="J1809" s="207" t="s">
        <v>23622</v>
      </c>
      <c r="K1809" s="207" t="s">
        <v>23624</v>
      </c>
      <c r="L1809" s="207"/>
      <c r="M1809" t="str" cm="1">
        <f t="array" ref="M1809">LOOKUP(2,1/(C1809:L1809&lt;&gt;""),C1809:L1809)</f>
        <v>Dicalcium Phosphate Dried Ground</v>
      </c>
      <c r="N1809" s="207" t="s">
        <v>23625</v>
      </c>
      <c r="O1809" s="207"/>
      <c r="P1809" s="207" t="s">
        <v>8288</v>
      </c>
      <c r="Q1809" s="207" t="s">
        <v>8288</v>
      </c>
      <c r="R1809" s="207" t="s">
        <v>8288</v>
      </c>
      <c r="S1809" s="207"/>
      <c r="T1809" s="207" t="s">
        <v>8288</v>
      </c>
      <c r="U1809" s="207"/>
      <c r="V1809" s="209" t="s">
        <v>8288</v>
      </c>
      <c r="W1809" s="207" t="s">
        <v>8288</v>
      </c>
      <c r="X1809" s="207" t="s">
        <v>8288</v>
      </c>
      <c r="Y1809" s="207" t="s">
        <v>8288</v>
      </c>
      <c r="Z1809" s="207" t="s">
        <v>8288</v>
      </c>
      <c r="AA1809" s="209" t="s">
        <v>8288</v>
      </c>
      <c r="AB1809" s="209" t="s">
        <v>4169</v>
      </c>
      <c r="AC1809" s="210" t="s">
        <v>4169</v>
      </c>
      <c r="AD1809" s="210" t="s">
        <v>4169</v>
      </c>
      <c r="AE1809" s="210"/>
      <c r="AF1809" s="210"/>
      <c r="AG1809" t="str">
        <f>IFERROR(IF(COUNTIF(C1809:L1809,"Feed Ingredient")&gt;0,INDEX(ani_diet!T:T,MATCH(M1809,ani_diet!D:D,0)),""),"")</f>
        <v/>
      </c>
      <c r="AH1809" s="60" t="str">
        <f>IF(IFERROR(IF(MATCH("Feed Ingredient", AOM[[#This Row],[L1]:[L10]],0)&gt;0, TRUE, FALSE), FALSE)=TRUE,IFERROR(VLOOKUP(M1809, ani_diet!C:C, 1, FALSE), "No Match"),FALSE)</f>
        <v>No Match</v>
      </c>
      <c r="AI1809" t="s">
        <v>3539</v>
      </c>
      <c r="AL1809" t="str">
        <f>IFERROR(IF(COUNTIF(C1809:L1809,"Feed Ingredient")&gt;0,INDEX(ani_diet!T:T,MATCH(M1809,ani_diet!D:D,0)),""),"")</f>
        <v/>
      </c>
    </row>
    <row r="1810" spans="1:38">
      <c r="A1810" t="str">
        <f>_xlfn.TEXTJOIN("/",TRUE,AOM[[#This Row],[L1]:[L10]])</f>
        <v>Management/Livestock Management/Feed Characteristic/Feed Composition/Feed Ingredient/Supplement/Mineral/Dicalcium Phosphate/Dicalcium Phosphate Ground</v>
      </c>
      <c r="B1810" s="207" t="s">
        <v>23626</v>
      </c>
      <c r="C1810" s="207" t="s">
        <v>17896</v>
      </c>
      <c r="D1810" s="207" t="s">
        <v>17898</v>
      </c>
      <c r="E1810" s="207" t="s">
        <v>17908</v>
      </c>
      <c r="F1810" s="207" t="s">
        <v>18308</v>
      </c>
      <c r="G1810" s="207" t="s">
        <v>18309</v>
      </c>
      <c r="H1810" s="207" t="s">
        <v>8433</v>
      </c>
      <c r="I1810" s="207" t="s">
        <v>23342</v>
      </c>
      <c r="J1810" s="207" t="s">
        <v>23622</v>
      </c>
      <c r="K1810" s="207" t="s">
        <v>23627</v>
      </c>
      <c r="L1810" s="207"/>
      <c r="M1810" t="str" cm="1">
        <f t="array" ref="M1810">LOOKUP(2,1/(C1810:L1810&lt;&gt;""),C1810:L1810)</f>
        <v>Dicalcium Phosphate Ground</v>
      </c>
      <c r="N1810" s="207" t="s">
        <v>23628</v>
      </c>
      <c r="O1810" s="207"/>
      <c r="P1810" s="207" t="s">
        <v>8288</v>
      </c>
      <c r="Q1810" s="207" t="s">
        <v>8288</v>
      </c>
      <c r="R1810" s="207" t="s">
        <v>8288</v>
      </c>
      <c r="S1810" s="207"/>
      <c r="T1810" s="207" t="s">
        <v>8288</v>
      </c>
      <c r="U1810" s="207"/>
      <c r="V1810" s="209" t="s">
        <v>8288</v>
      </c>
      <c r="W1810" s="207" t="s">
        <v>8288</v>
      </c>
      <c r="X1810" s="207" t="s">
        <v>8288</v>
      </c>
      <c r="Y1810" s="207" t="s">
        <v>8288</v>
      </c>
      <c r="Z1810" s="207" t="s">
        <v>8288</v>
      </c>
      <c r="AA1810" s="209" t="s">
        <v>8288</v>
      </c>
      <c r="AB1810" s="209" t="s">
        <v>4169</v>
      </c>
      <c r="AC1810" s="210" t="s">
        <v>4169</v>
      </c>
      <c r="AD1810" s="210" t="s">
        <v>4169</v>
      </c>
      <c r="AE1810" s="210"/>
      <c r="AF1810" s="210"/>
      <c r="AG1810" t="str">
        <f>IFERROR(IF(COUNTIF(C1810:L1810,"Feed Ingredient")&gt;0,INDEX(ani_diet!T:T,MATCH(M1810,ani_diet!D:D,0)),""),"")</f>
        <v/>
      </c>
      <c r="AH1810" s="60" t="str">
        <f>IF(IFERROR(IF(MATCH("Feed Ingredient", AOM[[#This Row],[L1]:[L10]],0)&gt;0, TRUE, FALSE), FALSE)=TRUE,IFERROR(VLOOKUP(M1810, ani_diet!C:C, 1, FALSE), "No Match"),FALSE)</f>
        <v>No Match</v>
      </c>
      <c r="AI1810" t="s">
        <v>3539</v>
      </c>
      <c r="AL1810" t="str">
        <f>IFERROR(IF(COUNTIF(C1810:L1810,"Feed Ingredient")&gt;0,INDEX(ani_diet!T:T,MATCH(M1810,ani_diet!D:D,0)),""),"")</f>
        <v/>
      </c>
    </row>
    <row r="1811" spans="1:38">
      <c r="A1811" t="str">
        <f>_xlfn.TEXTJOIN("/",TRUE,AOM[[#This Row],[L1]:[L10]])</f>
        <v>Management/Livestock Management/Feed Characteristic/Feed Composition/Feed Ingredient/Supplement/Mineral/Iodated Salt</v>
      </c>
      <c r="B1811" s="207" t="s">
        <v>23629</v>
      </c>
      <c r="C1811" s="207" t="s">
        <v>17896</v>
      </c>
      <c r="D1811" s="207" t="s">
        <v>17898</v>
      </c>
      <c r="E1811" s="207" t="s">
        <v>17908</v>
      </c>
      <c r="F1811" s="207" t="s">
        <v>18308</v>
      </c>
      <c r="G1811" s="207" t="s">
        <v>18309</v>
      </c>
      <c r="H1811" s="207" t="s">
        <v>8433</v>
      </c>
      <c r="I1811" s="207" t="s">
        <v>23342</v>
      </c>
      <c r="J1811" s="207" t="s">
        <v>23630</v>
      </c>
      <c r="K1811" s="207" t="s">
        <v>8288</v>
      </c>
      <c r="L1811" s="207"/>
      <c r="M1811" t="str" cm="1">
        <f t="array" ref="M1811">LOOKUP(2,1/(C1811:L1811&lt;&gt;""),C1811:L1811)</f>
        <v>Iodated Salt</v>
      </c>
      <c r="N1811" s="207" t="s">
        <v>23631</v>
      </c>
      <c r="O1811" s="207"/>
      <c r="P1811" s="207" t="s">
        <v>8288</v>
      </c>
      <c r="Q1811" s="207" t="s">
        <v>8288</v>
      </c>
      <c r="R1811" s="207" t="s">
        <v>8288</v>
      </c>
      <c r="S1811" s="207"/>
      <c r="T1811" s="207" t="s">
        <v>8288</v>
      </c>
      <c r="U1811" s="207"/>
      <c r="V1811" s="209" t="s">
        <v>8288</v>
      </c>
      <c r="W1811" s="207" t="s">
        <v>8288</v>
      </c>
      <c r="X1811" s="207" t="s">
        <v>8288</v>
      </c>
      <c r="Y1811" s="207" t="s">
        <v>8288</v>
      </c>
      <c r="Z1811" s="207" t="s">
        <v>8288</v>
      </c>
      <c r="AA1811" s="209" t="s">
        <v>8288</v>
      </c>
      <c r="AB1811" s="209" t="s">
        <v>4169</v>
      </c>
      <c r="AC1811" s="210" t="s">
        <v>4169</v>
      </c>
      <c r="AD1811" s="210" t="s">
        <v>4169</v>
      </c>
      <c r="AE1811" s="210"/>
      <c r="AF1811" s="210"/>
      <c r="AG1811" t="str">
        <f>IFERROR(IF(COUNTIF(C1811:L1811,"Feed Ingredient")&gt;0,INDEX(ani_diet!T:T,MATCH(M1811,ani_diet!D:D,0)),""),"")</f>
        <v/>
      </c>
      <c r="AH1811" s="60" t="str">
        <f>IF(IFERROR(IF(MATCH("Feed Ingredient", AOM[[#This Row],[L1]:[L10]],0)&gt;0, TRUE, FALSE), FALSE)=TRUE,IFERROR(VLOOKUP(M1811, ani_diet!C:C, 1, FALSE), "No Match"),FALSE)</f>
        <v>Iodated Salt</v>
      </c>
      <c r="AI1811" t="s">
        <v>3539</v>
      </c>
      <c r="AL1811" t="str">
        <f>IFERROR(IF(COUNTIF(C1811:L1811,"Feed Ingredient")&gt;0,INDEX(ani_diet!T:T,MATCH(M1811,ani_diet!D:D,0)),""),"")</f>
        <v/>
      </c>
    </row>
    <row r="1812" spans="1:38">
      <c r="A1812" t="str">
        <f>_xlfn.TEXTJOIN("/",TRUE,AOM[[#This Row],[L1]:[L10]])</f>
        <v>Management/Livestock Management/Feed Characteristic/Feed Composition/Feed Ingredient/Supplement/Mineral/Iodine</v>
      </c>
      <c r="B1812" s="207" t="s">
        <v>23632</v>
      </c>
      <c r="C1812" s="207" t="s">
        <v>17896</v>
      </c>
      <c r="D1812" s="207" t="s">
        <v>17898</v>
      </c>
      <c r="E1812" s="207" t="s">
        <v>17908</v>
      </c>
      <c r="F1812" s="207" t="s">
        <v>18308</v>
      </c>
      <c r="G1812" s="207" t="s">
        <v>18309</v>
      </c>
      <c r="H1812" s="207" t="s">
        <v>8433</v>
      </c>
      <c r="I1812" s="207" t="s">
        <v>23342</v>
      </c>
      <c r="J1812" s="207" t="s">
        <v>18158</v>
      </c>
      <c r="K1812" s="207" t="s">
        <v>8288</v>
      </c>
      <c r="L1812" s="207"/>
      <c r="M1812" t="str" cm="1">
        <f t="array" ref="M1812">LOOKUP(2,1/(C1812:L1812&lt;&gt;""),C1812:L1812)</f>
        <v>Iodine</v>
      </c>
      <c r="N1812" s="207" t="s">
        <v>8288</v>
      </c>
      <c r="O1812" s="207"/>
      <c r="P1812" s="207" t="s">
        <v>8288</v>
      </c>
      <c r="Q1812" s="207" t="s">
        <v>8288</v>
      </c>
      <c r="R1812" s="207" t="s">
        <v>8288</v>
      </c>
      <c r="S1812" s="207"/>
      <c r="T1812" s="207" t="s">
        <v>8288</v>
      </c>
      <c r="U1812" s="207"/>
      <c r="V1812" s="209" t="s">
        <v>8288</v>
      </c>
      <c r="W1812" s="207" t="s">
        <v>8288</v>
      </c>
      <c r="X1812" s="207" t="s">
        <v>8288</v>
      </c>
      <c r="Y1812" s="207" t="s">
        <v>8288</v>
      </c>
      <c r="Z1812" s="207" t="s">
        <v>8288</v>
      </c>
      <c r="AA1812" s="209" t="s">
        <v>8288</v>
      </c>
      <c r="AB1812" s="209" t="s">
        <v>4169</v>
      </c>
      <c r="AC1812" s="210" t="s">
        <v>4169</v>
      </c>
      <c r="AD1812" s="210" t="s">
        <v>4169</v>
      </c>
      <c r="AE1812" s="210"/>
      <c r="AF1812" s="210"/>
      <c r="AG1812" t="str">
        <f>IFERROR(IF(COUNTIF(C1812:L1812,"Feed Ingredient")&gt;0,INDEX(ani_diet!T:T,MATCH(M1812,ani_diet!D:D,0)),""),"")</f>
        <v/>
      </c>
      <c r="AH1812" s="60" t="str">
        <f>IF(IFERROR(IF(MATCH("Feed Ingredient", AOM[[#This Row],[L1]:[L10]],0)&gt;0, TRUE, FALSE), FALSE)=TRUE,IFERROR(VLOOKUP(M1812, ani_diet!C:C, 1, FALSE), "No Match"),FALSE)</f>
        <v>Iodine</v>
      </c>
      <c r="AI1812" t="s">
        <v>3539</v>
      </c>
      <c r="AL1812" t="str">
        <f>IFERROR(IF(COUNTIF(C1812:L1812,"Feed Ingredient")&gt;0,INDEX(ani_diet!T:T,MATCH(M1812,ani_diet!D:D,0)),""),"")</f>
        <v/>
      </c>
    </row>
    <row r="1813" spans="1:38">
      <c r="A1813" t="str">
        <f>_xlfn.TEXTJOIN("/",TRUE,AOM[[#This Row],[L1]:[L10]])</f>
        <v>Management/Livestock Management/Feed Characteristic/Feed Composition/Feed Ingredient/Supplement/Mineral/Kanwa-Potassium Salt</v>
      </c>
      <c r="B1813" s="207" t="s">
        <v>23633</v>
      </c>
      <c r="C1813" s="207" t="s">
        <v>17896</v>
      </c>
      <c r="D1813" s="207" t="s">
        <v>17898</v>
      </c>
      <c r="E1813" s="207" t="s">
        <v>17908</v>
      </c>
      <c r="F1813" s="207" t="s">
        <v>18308</v>
      </c>
      <c r="G1813" s="207" t="s">
        <v>18309</v>
      </c>
      <c r="H1813" s="207" t="s">
        <v>8433</v>
      </c>
      <c r="I1813" s="207" t="s">
        <v>23342</v>
      </c>
      <c r="J1813" s="207" t="s">
        <v>23634</v>
      </c>
      <c r="K1813" s="207"/>
      <c r="L1813" s="207"/>
      <c r="M1813" t="str" cm="1">
        <f t="array" ref="M1813">LOOKUP(2,1/(C1813:L1813&lt;&gt;""),C1813:L1813)</f>
        <v>Kanwa-Potassium Salt</v>
      </c>
      <c r="N1813" s="207" t="s">
        <v>23635</v>
      </c>
      <c r="O1813" s="207"/>
      <c r="P1813" s="207" t="s">
        <v>8288</v>
      </c>
      <c r="Q1813" s="207" t="s">
        <v>8288</v>
      </c>
      <c r="R1813" s="207" t="s">
        <v>8288</v>
      </c>
      <c r="S1813" s="207"/>
      <c r="T1813" s="207" t="s">
        <v>8288</v>
      </c>
      <c r="U1813" s="207"/>
      <c r="V1813" s="209" t="s">
        <v>8288</v>
      </c>
      <c r="W1813" s="207" t="s">
        <v>8288</v>
      </c>
      <c r="X1813" s="207" t="s">
        <v>8288</v>
      </c>
      <c r="Y1813" s="207" t="s">
        <v>8288</v>
      </c>
      <c r="Z1813" s="207" t="s">
        <v>8288</v>
      </c>
      <c r="AA1813" s="209" t="s">
        <v>8288</v>
      </c>
      <c r="AB1813" s="209" t="s">
        <v>4169</v>
      </c>
      <c r="AC1813" s="210" t="s">
        <v>4169</v>
      </c>
      <c r="AD1813" s="210" t="s">
        <v>4169</v>
      </c>
      <c r="AE1813" s="210"/>
      <c r="AF1813" s="210"/>
      <c r="AG1813" t="str">
        <f>IFERROR(IF(COUNTIF(C1813:L1813,"Feed Ingredient")&gt;0,INDEX(ani_diet!T:T,MATCH(M1813,ani_diet!D:D,0)),""),"")</f>
        <v/>
      </c>
      <c r="AH1813" s="60" t="str">
        <f>IF(IFERROR(IF(MATCH("Feed Ingredient", AOM[[#This Row],[L1]:[L10]],0)&gt;0, TRUE, FALSE), FALSE)=TRUE,IFERROR(VLOOKUP(M1813, ani_diet!C:C, 1, FALSE), "No Match"),FALSE)</f>
        <v>Kanwa-Potassium Salt</v>
      </c>
      <c r="AI1813" t="s">
        <v>3539</v>
      </c>
      <c r="AL1813" t="str">
        <f>IFERROR(IF(COUNTIF(C1813:L1813,"Feed Ingredient")&gt;0,INDEX(ani_diet!T:T,MATCH(M1813,ani_diet!D:D,0)),""),"")</f>
        <v/>
      </c>
    </row>
    <row r="1814" spans="1:38">
      <c r="A1814" t="str">
        <f>_xlfn.TEXTJOIN("/",TRUE,AOM[[#This Row],[L1]:[L10]])</f>
        <v>Management/Livestock Management/Feed Characteristic/Feed Composition/Feed Ingredient/Supplement/Mineral/Lime/Lime Slaked</v>
      </c>
      <c r="B1814" s="207" t="s">
        <v>23636</v>
      </c>
      <c r="C1814" s="207" t="s">
        <v>17896</v>
      </c>
      <c r="D1814" s="207" t="s">
        <v>17898</v>
      </c>
      <c r="E1814" s="207" t="s">
        <v>17908</v>
      </c>
      <c r="F1814" s="207" t="s">
        <v>18308</v>
      </c>
      <c r="G1814" s="207" t="s">
        <v>18309</v>
      </c>
      <c r="H1814" s="207" t="s">
        <v>8433</v>
      </c>
      <c r="I1814" s="207" t="s">
        <v>23342</v>
      </c>
      <c r="J1814" s="207" t="s">
        <v>23637</v>
      </c>
      <c r="K1814" s="207" t="s">
        <v>23638</v>
      </c>
      <c r="L1814" s="207"/>
      <c r="M1814" t="str" cm="1">
        <f t="array" ref="M1814">LOOKUP(2,1/(C1814:L1814&lt;&gt;""),C1814:L1814)</f>
        <v>Lime Slaked</v>
      </c>
      <c r="N1814" s="207"/>
      <c r="O1814" s="207"/>
      <c r="P1814" s="207"/>
      <c r="Q1814" s="207"/>
      <c r="R1814" s="207"/>
      <c r="S1814" s="207"/>
      <c r="T1814" s="207"/>
      <c r="U1814" s="207"/>
      <c r="V1814" s="209"/>
      <c r="W1814" s="207"/>
      <c r="X1814" s="207"/>
      <c r="Y1814" s="207"/>
      <c r="Z1814" s="207"/>
      <c r="AA1814" s="209"/>
      <c r="AB1814" s="209"/>
      <c r="AC1814" s="210" t="s">
        <v>23639</v>
      </c>
      <c r="AD1814" s="210" t="s">
        <v>4169</v>
      </c>
      <c r="AE1814" s="210" t="s">
        <v>23640</v>
      </c>
      <c r="AF1814" s="210"/>
      <c r="AG1814" t="str">
        <f>IFERROR(IF(COUNTIF(C1814:L1814,"Feed Ingredient")&gt;0,INDEX(ani_diet!T:T,MATCH(M1814,ani_diet!D:D,0)),""),"")</f>
        <v/>
      </c>
      <c r="AH1814" s="60" t="str">
        <f>IF(IFERROR(IF(MATCH("Feed Ingredient", AOM[[#This Row],[L1]:[L10]],0)&gt;0, TRUE, FALSE), FALSE)=TRUE,IFERROR(VLOOKUP(M1814, ani_diet!C:C, 1, FALSE), "No Match"),FALSE)</f>
        <v>No Match</v>
      </c>
      <c r="AI1814" t="s">
        <v>23641</v>
      </c>
      <c r="AL1814" t="str">
        <f>IFERROR(IF(COUNTIF(C1814:L1814,"Feed Ingredient")&gt;0,INDEX(ani_diet!T:T,MATCH(M1814,ani_diet!D:D,0)),""),"")</f>
        <v/>
      </c>
    </row>
    <row r="1815" spans="1:38">
      <c r="A1815" t="str">
        <f>_xlfn.TEXTJOIN("/",TRUE,AOM[[#This Row],[L1]:[L10]])</f>
        <v>Management/Livestock Management/Feed Characteristic/Feed Composition/Feed Ingredient/Supplement/Mineral/Lime</v>
      </c>
      <c r="B1815" s="207" t="s">
        <v>23642</v>
      </c>
      <c r="C1815" s="207" t="s">
        <v>17896</v>
      </c>
      <c r="D1815" s="207" t="s">
        <v>17898</v>
      </c>
      <c r="E1815" s="207" t="s">
        <v>17908</v>
      </c>
      <c r="F1815" s="207" t="s">
        <v>18308</v>
      </c>
      <c r="G1815" s="207" t="s">
        <v>18309</v>
      </c>
      <c r="H1815" s="207" t="s">
        <v>8433</v>
      </c>
      <c r="I1815" s="207" t="s">
        <v>23342</v>
      </c>
      <c r="J1815" s="207" t="s">
        <v>23637</v>
      </c>
      <c r="K1815" s="207"/>
      <c r="L1815" s="207"/>
      <c r="M1815" t="str" cm="1">
        <f t="array" ref="M1815">LOOKUP(2,1/(C1815:L1815&lt;&gt;""),C1815:L1815)</f>
        <v>Lime</v>
      </c>
      <c r="N1815" s="207" t="s">
        <v>23643</v>
      </c>
      <c r="O1815" s="207"/>
      <c r="P1815" s="207" t="s">
        <v>8288</v>
      </c>
      <c r="Q1815" s="207" t="s">
        <v>8288</v>
      </c>
      <c r="R1815" s="207" t="s">
        <v>8288</v>
      </c>
      <c r="S1815" s="207"/>
      <c r="T1815" s="207" t="s">
        <v>8288</v>
      </c>
      <c r="U1815" s="207"/>
      <c r="V1815" s="209" t="s">
        <v>8288</v>
      </c>
      <c r="W1815" s="207" t="s">
        <v>8288</v>
      </c>
      <c r="X1815" s="207" t="s">
        <v>8288</v>
      </c>
      <c r="Y1815" s="207" t="s">
        <v>8288</v>
      </c>
      <c r="Z1815" s="207" t="s">
        <v>8288</v>
      </c>
      <c r="AA1815" s="209" t="s">
        <v>8288</v>
      </c>
      <c r="AB1815" s="209" t="s">
        <v>4169</v>
      </c>
      <c r="AC1815" s="210" t="s">
        <v>23639</v>
      </c>
      <c r="AD1815" s="210" t="s">
        <v>4169</v>
      </c>
      <c r="AE1815" s="210" t="s">
        <v>23640</v>
      </c>
      <c r="AF1815" s="210"/>
      <c r="AG1815" t="str">
        <f>IFERROR(IF(COUNTIF(C1815:L1815,"Feed Ingredient")&gt;0,INDEX(ani_diet!T:T,MATCH(M1815,ani_diet!D:D,0)),""),"")</f>
        <v/>
      </c>
      <c r="AH1815" s="60" t="str">
        <f>IF(IFERROR(IF(MATCH("Feed Ingredient", AOM[[#This Row],[L1]:[L10]],0)&gt;0, TRUE, FALSE), FALSE)=TRUE,IFERROR(VLOOKUP(M1815, ani_diet!C:C, 1, FALSE), "No Match"),FALSE)</f>
        <v>Lime</v>
      </c>
      <c r="AI1815" t="s">
        <v>23644</v>
      </c>
      <c r="AL1815" t="str">
        <f>IFERROR(IF(COUNTIF(C1815:L1815,"Feed Ingredient")&gt;0,INDEX(ani_diet!T:T,MATCH(M1815,ani_diet!D:D,0)),""),"")</f>
        <v/>
      </c>
    </row>
    <row r="1816" spans="1:38">
      <c r="A1816" t="str">
        <f>_xlfn.TEXTJOIN("/",TRUE,AOM[[#This Row],[L1]:[L10]])</f>
        <v>Management/Livestock Management/Feed Characteristic/Feed Composition/Feed Ingredient/Supplement/Mineral/Magnesium Oxide</v>
      </c>
      <c r="B1816" s="207" t="s">
        <v>23645</v>
      </c>
      <c r="C1816" s="207" t="s">
        <v>17896</v>
      </c>
      <c r="D1816" s="207" t="s">
        <v>17898</v>
      </c>
      <c r="E1816" s="207" t="s">
        <v>17908</v>
      </c>
      <c r="F1816" s="207" t="s">
        <v>18308</v>
      </c>
      <c r="G1816" s="207" t="s">
        <v>18309</v>
      </c>
      <c r="H1816" s="207" t="s">
        <v>8433</v>
      </c>
      <c r="I1816" s="207" t="s">
        <v>23342</v>
      </c>
      <c r="J1816" s="207" t="s">
        <v>8192</v>
      </c>
      <c r="K1816" s="207" t="s">
        <v>8288</v>
      </c>
      <c r="L1816" s="207"/>
      <c r="M1816" t="str" cm="1">
        <f t="array" ref="M1816">LOOKUP(2,1/(C1816:L1816&lt;&gt;""),C1816:L1816)</f>
        <v>Magnesium Oxide</v>
      </c>
      <c r="N1816" s="207" t="s">
        <v>8288</v>
      </c>
      <c r="O1816" s="207"/>
      <c r="P1816" s="207" t="s">
        <v>8288</v>
      </c>
      <c r="Q1816" s="207" t="s">
        <v>8288</v>
      </c>
      <c r="R1816" s="207" t="s">
        <v>8288</v>
      </c>
      <c r="S1816" s="207"/>
      <c r="T1816" s="207" t="s">
        <v>8288</v>
      </c>
      <c r="U1816" s="207"/>
      <c r="V1816" s="209" t="s">
        <v>8288</v>
      </c>
      <c r="W1816" s="207" t="s">
        <v>8288</v>
      </c>
      <c r="X1816" s="207" t="s">
        <v>8288</v>
      </c>
      <c r="Y1816" s="207" t="s">
        <v>8288</v>
      </c>
      <c r="Z1816" s="207" t="s">
        <v>8288</v>
      </c>
      <c r="AA1816" s="209" t="s">
        <v>8288</v>
      </c>
      <c r="AB1816" s="209" t="s">
        <v>4169</v>
      </c>
      <c r="AC1816" s="210" t="s">
        <v>4169</v>
      </c>
      <c r="AD1816" s="210" t="s">
        <v>4169</v>
      </c>
      <c r="AE1816" s="210"/>
      <c r="AF1816" s="210"/>
      <c r="AG1816" t="str">
        <f>IFERROR(IF(COUNTIF(C1816:L1816,"Feed Ingredient")&gt;0,INDEX(ani_diet!T:T,MATCH(M1816,ani_diet!D:D,0)),""),"")</f>
        <v/>
      </c>
      <c r="AH1816" s="60" t="str">
        <f>IF(IFERROR(IF(MATCH("Feed Ingredient", AOM[[#This Row],[L1]:[L10]],0)&gt;0, TRUE, FALSE), FALSE)=TRUE,IFERROR(VLOOKUP(M1816, ani_diet!C:C, 1, FALSE), "No Match"),FALSE)</f>
        <v>Magnesium Oxide</v>
      </c>
      <c r="AI1816" t="s">
        <v>3539</v>
      </c>
      <c r="AL1816" t="str">
        <f>IFERROR(IF(COUNTIF(C1816:L1816,"Feed Ingredient")&gt;0,INDEX(ani_diet!T:T,MATCH(M1816,ani_diet!D:D,0)),""),"")</f>
        <v/>
      </c>
    </row>
    <row r="1817" spans="1:38">
      <c r="A1817" t="str">
        <f>_xlfn.TEXTJOIN("/",TRUE,AOM[[#This Row],[L1]:[L10]])</f>
        <v>Management/Livestock Management/Feed Characteristic/Feed Composition/Feed Ingredient/Supplement/Mineral/Magnesium Sulfate</v>
      </c>
      <c r="B1817" s="207" t="s">
        <v>23646</v>
      </c>
      <c r="C1817" s="207" t="s">
        <v>17896</v>
      </c>
      <c r="D1817" s="207" t="s">
        <v>17898</v>
      </c>
      <c r="E1817" s="207" t="s">
        <v>17908</v>
      </c>
      <c r="F1817" s="207" t="s">
        <v>18308</v>
      </c>
      <c r="G1817" s="207" t="s">
        <v>18309</v>
      </c>
      <c r="H1817" s="207" t="s">
        <v>8433</v>
      </c>
      <c r="I1817" s="207" t="s">
        <v>23342</v>
      </c>
      <c r="J1817" s="207" t="s">
        <v>23647</v>
      </c>
      <c r="K1817" s="207" t="s">
        <v>8288</v>
      </c>
      <c r="L1817" s="207"/>
      <c r="M1817" t="str" cm="1">
        <f t="array" ref="M1817">LOOKUP(2,1/(C1817:L1817&lt;&gt;""),C1817:L1817)</f>
        <v>Magnesium Sulfate</v>
      </c>
      <c r="N1817" s="207" t="s">
        <v>8288</v>
      </c>
      <c r="O1817" s="207"/>
      <c r="P1817" s="207" t="s">
        <v>8288</v>
      </c>
      <c r="Q1817" s="207" t="s">
        <v>8288</v>
      </c>
      <c r="R1817" s="207" t="s">
        <v>8288</v>
      </c>
      <c r="S1817" s="207"/>
      <c r="T1817" s="207" t="s">
        <v>8288</v>
      </c>
      <c r="U1817" s="207"/>
      <c r="V1817" s="209" t="s">
        <v>8288</v>
      </c>
      <c r="W1817" s="207" t="s">
        <v>8288</v>
      </c>
      <c r="X1817" s="207" t="s">
        <v>8288</v>
      </c>
      <c r="Y1817" s="207" t="s">
        <v>8288</v>
      </c>
      <c r="Z1817" s="207" t="s">
        <v>8288</v>
      </c>
      <c r="AA1817" s="209" t="s">
        <v>8288</v>
      </c>
      <c r="AB1817" s="209" t="s">
        <v>4169</v>
      </c>
      <c r="AC1817" s="210" t="s">
        <v>4169</v>
      </c>
      <c r="AD1817" s="210" t="s">
        <v>4169</v>
      </c>
      <c r="AE1817" s="210"/>
      <c r="AF1817" s="210"/>
      <c r="AG1817" t="str">
        <f>IFERROR(IF(COUNTIF(C1817:L1817,"Feed Ingredient")&gt;0,INDEX(ani_diet!T:T,MATCH(M1817,ani_diet!D:D,0)),""),"")</f>
        <v/>
      </c>
      <c r="AH1817" s="60" t="str">
        <f>IF(IFERROR(IF(MATCH("Feed Ingredient", AOM[[#This Row],[L1]:[L10]],0)&gt;0, TRUE, FALSE), FALSE)=TRUE,IFERROR(VLOOKUP(M1817, ani_diet!C:C, 1, FALSE), "No Match"),FALSE)</f>
        <v>Magnesium Sulfate</v>
      </c>
      <c r="AI1817" t="s">
        <v>3539</v>
      </c>
      <c r="AL1817" t="str">
        <f>IFERROR(IF(COUNTIF(C1817:L1817,"Feed Ingredient")&gt;0,INDEX(ani_diet!T:T,MATCH(M1817,ani_diet!D:D,0)),""),"")</f>
        <v/>
      </c>
    </row>
    <row r="1818" spans="1:38">
      <c r="A1818" t="str">
        <f>_xlfn.TEXTJOIN("/",TRUE,AOM[[#This Row],[L1]:[L10]])</f>
        <v>Management/Livestock Management/Feed Characteristic/Feed Composition/Feed Ingredient/Supplement/Mineral/Manganese</v>
      </c>
      <c r="B1818" s="207" t="s">
        <v>23648</v>
      </c>
      <c r="C1818" s="207" t="s">
        <v>17896</v>
      </c>
      <c r="D1818" s="207" t="s">
        <v>17898</v>
      </c>
      <c r="E1818" s="207" t="s">
        <v>17908</v>
      </c>
      <c r="F1818" s="207" t="s">
        <v>18308</v>
      </c>
      <c r="G1818" s="207" t="s">
        <v>18309</v>
      </c>
      <c r="H1818" s="207" t="s">
        <v>8433</v>
      </c>
      <c r="I1818" s="207" t="s">
        <v>23342</v>
      </c>
      <c r="J1818" s="207" t="s">
        <v>8201</v>
      </c>
      <c r="K1818" s="207" t="s">
        <v>8288</v>
      </c>
      <c r="L1818" s="207"/>
      <c r="M1818" t="str" cm="1">
        <f t="array" ref="M1818">LOOKUP(2,1/(C1818:L1818&lt;&gt;""),C1818:L1818)</f>
        <v>Manganese</v>
      </c>
      <c r="N1818" s="207" t="s">
        <v>8288</v>
      </c>
      <c r="O1818" s="207"/>
      <c r="P1818" s="207" t="s">
        <v>8288</v>
      </c>
      <c r="Q1818" s="207" t="s">
        <v>8288</v>
      </c>
      <c r="R1818" s="207" t="s">
        <v>8288</v>
      </c>
      <c r="S1818" s="207"/>
      <c r="T1818" s="207" t="s">
        <v>8288</v>
      </c>
      <c r="U1818" s="207"/>
      <c r="V1818" s="209" t="s">
        <v>8288</v>
      </c>
      <c r="W1818" s="207" t="s">
        <v>8288</v>
      </c>
      <c r="X1818" s="207" t="s">
        <v>8288</v>
      </c>
      <c r="Y1818" s="207" t="s">
        <v>8288</v>
      </c>
      <c r="Z1818" s="207" t="s">
        <v>8288</v>
      </c>
      <c r="AA1818" s="209" t="s">
        <v>8288</v>
      </c>
      <c r="AB1818" s="209" t="s">
        <v>4169</v>
      </c>
      <c r="AC1818" s="210">
        <v>34220</v>
      </c>
      <c r="AD1818" s="210" t="s">
        <v>4169</v>
      </c>
      <c r="AE1818" s="210" t="s">
        <v>23611</v>
      </c>
      <c r="AF1818" s="210"/>
      <c r="AG1818" t="str">
        <f>IFERROR(IF(COUNTIF(C1818:L1818,"Feed Ingredient")&gt;0,INDEX(ani_diet!T:T,MATCH(M1818,ani_diet!D:D,0)),""),"")</f>
        <v/>
      </c>
      <c r="AH1818" s="60" t="str">
        <f>IF(IFERROR(IF(MATCH("Feed Ingredient", AOM[[#This Row],[L1]:[L10]],0)&gt;0, TRUE, FALSE), FALSE)=TRUE,IFERROR(VLOOKUP(M1818, ani_diet!C:C, 1, FALSE), "No Match"),FALSE)</f>
        <v>Manganese</v>
      </c>
      <c r="AI1818" t="s">
        <v>3539</v>
      </c>
      <c r="AL1818" t="str">
        <f>IFERROR(IF(COUNTIF(C1818:L1818,"Feed Ingredient")&gt;0,INDEX(ani_diet!T:T,MATCH(M1818,ani_diet!D:D,0)),""),"")</f>
        <v/>
      </c>
    </row>
    <row r="1819" spans="1:38">
      <c r="A1819" t="str">
        <f>_xlfn.TEXTJOIN("/",TRUE,AOM[[#This Row],[L1]:[L10]])</f>
        <v>Management/Livestock Management/Feed Characteristic/Feed Composition/Feed Ingredient/Supplement/Mineral/Mineral Block</v>
      </c>
      <c r="B1819" s="207" t="s">
        <v>23649</v>
      </c>
      <c r="C1819" s="207" t="s">
        <v>17896</v>
      </c>
      <c r="D1819" s="207" t="s">
        <v>17898</v>
      </c>
      <c r="E1819" s="207" t="s">
        <v>17908</v>
      </c>
      <c r="F1819" s="207" t="s">
        <v>18308</v>
      </c>
      <c r="G1819" s="207" t="s">
        <v>18309</v>
      </c>
      <c r="H1819" s="207" t="s">
        <v>8433</v>
      </c>
      <c r="I1819" s="207" t="s">
        <v>23342</v>
      </c>
      <c r="J1819" s="207" t="s">
        <v>23650</v>
      </c>
      <c r="K1819" s="207" t="s">
        <v>8288</v>
      </c>
      <c r="L1819" s="207"/>
      <c r="M1819" t="str" cm="1">
        <f t="array" ref="M1819">LOOKUP(2,1/(C1819:L1819&lt;&gt;""),C1819:L1819)</f>
        <v>Mineral Block</v>
      </c>
      <c r="N1819" s="207" t="s">
        <v>8288</v>
      </c>
      <c r="O1819" s="207"/>
      <c r="P1819" s="207" t="s">
        <v>8288</v>
      </c>
      <c r="Q1819" s="207" t="s">
        <v>8288</v>
      </c>
      <c r="R1819" s="207" t="s">
        <v>8288</v>
      </c>
      <c r="S1819" s="207"/>
      <c r="T1819" s="207" t="s">
        <v>8288</v>
      </c>
      <c r="U1819" s="207"/>
      <c r="V1819" s="209" t="s">
        <v>8288</v>
      </c>
      <c r="W1819" s="207" t="s">
        <v>8288</v>
      </c>
      <c r="X1819" s="207" t="s">
        <v>8288</v>
      </c>
      <c r="Y1819" s="207" t="s">
        <v>8288</v>
      </c>
      <c r="Z1819" s="207" t="s">
        <v>8288</v>
      </c>
      <c r="AA1819" s="209" t="s">
        <v>8288</v>
      </c>
      <c r="AB1819" s="209" t="s">
        <v>4169</v>
      </c>
      <c r="AC1819" s="210" t="s">
        <v>4169</v>
      </c>
      <c r="AD1819" s="210" t="s">
        <v>4169</v>
      </c>
      <c r="AE1819" s="210"/>
      <c r="AF1819" s="210"/>
      <c r="AG1819" t="str">
        <f>IFERROR(IF(COUNTIF(C1819:L1819,"Feed Ingredient")&gt;0,INDEX(ani_diet!T:T,MATCH(M1819,ani_diet!D:D,0)),""),"")</f>
        <v/>
      </c>
      <c r="AH1819" s="60" t="str">
        <f>IF(IFERROR(IF(MATCH("Feed Ingredient", AOM[[#This Row],[L1]:[L10]],0)&gt;0, TRUE, FALSE), FALSE)=TRUE,IFERROR(VLOOKUP(M1819, ani_diet!C:C, 1, FALSE), "No Match"),FALSE)</f>
        <v>Mineral Block</v>
      </c>
      <c r="AI1819" t="s">
        <v>3539</v>
      </c>
      <c r="AL1819" t="str">
        <f>IFERROR(IF(COUNTIF(C1819:L1819,"Feed Ingredient")&gt;0,INDEX(ani_diet!T:T,MATCH(M1819,ani_diet!D:D,0)),""),"")</f>
        <v/>
      </c>
    </row>
    <row r="1820" spans="1:38">
      <c r="A1820" t="str">
        <f>_xlfn.TEXTJOIN("/",TRUE,AOM[[#This Row],[L1]:[L10]])</f>
        <v>Management/Livestock Management/Feed Characteristic/Feed Composition/Feed Ingredient/Supplement/Mineral/Mineral Block/Maclik</v>
      </c>
      <c r="B1820" s="207" t="s">
        <v>23651</v>
      </c>
      <c r="C1820" s="207" t="s">
        <v>17896</v>
      </c>
      <c r="D1820" s="207" t="s">
        <v>17898</v>
      </c>
      <c r="E1820" s="207" t="s">
        <v>17908</v>
      </c>
      <c r="F1820" s="207" t="s">
        <v>18308</v>
      </c>
      <c r="G1820" s="207" t="s">
        <v>18309</v>
      </c>
      <c r="H1820" s="207" t="s">
        <v>8433</v>
      </c>
      <c r="I1820" s="207" t="s">
        <v>23342</v>
      </c>
      <c r="J1820" s="207" t="s">
        <v>23650</v>
      </c>
      <c r="K1820" s="207" t="s">
        <v>23652</v>
      </c>
      <c r="L1820" s="207"/>
      <c r="M1820" t="str" cm="1">
        <f t="array" ref="M1820">LOOKUP(2,1/(C1820:L1820&lt;&gt;""),C1820:L1820)</f>
        <v>Maclik</v>
      </c>
      <c r="N1820" s="207" t="s">
        <v>8288</v>
      </c>
      <c r="O1820" s="207" t="s">
        <v>8288</v>
      </c>
      <c r="P1820" s="207" t="s">
        <v>8288</v>
      </c>
      <c r="Q1820" s="207" t="s">
        <v>8288</v>
      </c>
      <c r="R1820" s="207" t="s">
        <v>8288</v>
      </c>
      <c r="S1820" s="207"/>
      <c r="T1820" s="207" t="s">
        <v>8288</v>
      </c>
      <c r="U1820" s="207"/>
      <c r="V1820" s="209" t="s">
        <v>8288</v>
      </c>
      <c r="W1820" s="207" t="s">
        <v>8288</v>
      </c>
      <c r="X1820" s="207" t="s">
        <v>8288</v>
      </c>
      <c r="Y1820" s="207" t="s">
        <v>8288</v>
      </c>
      <c r="Z1820" s="207" t="s">
        <v>8288</v>
      </c>
      <c r="AA1820" s="209" t="s">
        <v>8288</v>
      </c>
      <c r="AB1820" s="209" t="s">
        <v>4169</v>
      </c>
      <c r="AC1820" s="210" t="s">
        <v>4169</v>
      </c>
      <c r="AD1820" s="210" t="s">
        <v>4169</v>
      </c>
      <c r="AE1820" s="210"/>
      <c r="AF1820" s="210"/>
      <c r="AG1820" t="str">
        <f>IFERROR(IF(COUNTIF(C1820:L1820,"Feed Ingredient")&gt;0,INDEX(ani_diet!T:T,MATCH(M1820,ani_diet!D:D,0)),""),"")</f>
        <v/>
      </c>
      <c r="AH1820" s="60" t="str">
        <f>IF(IFERROR(IF(MATCH("Feed Ingredient", AOM[[#This Row],[L1]:[L10]],0)&gt;0, TRUE, FALSE), FALSE)=TRUE,IFERROR(VLOOKUP(M1820, ani_diet!C:C, 1, FALSE), "No Match"),FALSE)</f>
        <v>No Match</v>
      </c>
      <c r="AI1820" t="s">
        <v>23653</v>
      </c>
      <c r="AL1820" t="str">
        <f>IFERROR(IF(COUNTIF(C1820:L1820,"Feed Ingredient")&gt;0,INDEX(ani_diet!T:T,MATCH(M1820,ani_diet!D:D,0)),""),"")</f>
        <v/>
      </c>
    </row>
    <row r="1821" spans="1:38">
      <c r="A1821" t="str">
        <f>_xlfn.TEXTJOIN("/",TRUE,AOM[[#This Row],[L1]:[L10]])</f>
        <v>Management/Livestock Management/Feed Characteristic/Feed Composition/Feed Ingredient/Supplement/Mineral/Mineral Lick</v>
      </c>
      <c r="B1821" s="207" t="s">
        <v>23654</v>
      </c>
      <c r="C1821" s="207" t="s">
        <v>17896</v>
      </c>
      <c r="D1821" s="207" t="s">
        <v>17898</v>
      </c>
      <c r="E1821" s="207" t="s">
        <v>17908</v>
      </c>
      <c r="F1821" s="207" t="s">
        <v>18308</v>
      </c>
      <c r="G1821" s="207" t="s">
        <v>18309</v>
      </c>
      <c r="H1821" s="207" t="s">
        <v>8433</v>
      </c>
      <c r="I1821" s="207" t="s">
        <v>23342</v>
      </c>
      <c r="J1821" s="207" t="s">
        <v>23655</v>
      </c>
      <c r="K1821" s="207" t="s">
        <v>8288</v>
      </c>
      <c r="L1821" s="207"/>
      <c r="M1821" t="str" cm="1">
        <f t="array" ref="M1821">LOOKUP(2,1/(C1821:L1821&lt;&gt;""),C1821:L1821)</f>
        <v>Mineral Lick</v>
      </c>
      <c r="N1821" s="207" t="s">
        <v>8288</v>
      </c>
      <c r="O1821" s="207" t="s">
        <v>8288</v>
      </c>
      <c r="P1821" s="207" t="s">
        <v>8288</v>
      </c>
      <c r="Q1821" s="207" t="s">
        <v>8288</v>
      </c>
      <c r="R1821" s="207" t="s">
        <v>8288</v>
      </c>
      <c r="S1821" s="207"/>
      <c r="T1821" s="207" t="s">
        <v>8288</v>
      </c>
      <c r="U1821" s="207"/>
      <c r="V1821" s="209" t="s">
        <v>8288</v>
      </c>
      <c r="W1821" s="207" t="s">
        <v>8288</v>
      </c>
      <c r="X1821" s="207" t="s">
        <v>8288</v>
      </c>
      <c r="Y1821" s="207" t="s">
        <v>8288</v>
      </c>
      <c r="Z1821" s="207" t="s">
        <v>8288</v>
      </c>
      <c r="AA1821" s="209" t="s">
        <v>8288</v>
      </c>
      <c r="AB1821" s="209" t="s">
        <v>4169</v>
      </c>
      <c r="AC1821" s="210" t="s">
        <v>4169</v>
      </c>
      <c r="AD1821" s="210" t="s">
        <v>4169</v>
      </c>
      <c r="AE1821" s="210"/>
      <c r="AF1821" s="210"/>
      <c r="AG1821" t="str">
        <f>IFERROR(IF(COUNTIF(C1821:L1821,"Feed Ingredient")&gt;0,INDEX(ani_diet!T:T,MATCH(M1821,ani_diet!D:D,0)),""),"")</f>
        <v/>
      </c>
      <c r="AH1821" s="60" t="str">
        <f>IF(IFERROR(IF(MATCH("Feed Ingredient", AOM[[#This Row],[L1]:[L10]],0)&gt;0, TRUE, FALSE), FALSE)=TRUE,IFERROR(VLOOKUP(M1821, ani_diet!C:C, 1, FALSE), "No Match"),FALSE)</f>
        <v>Mineral Lick</v>
      </c>
      <c r="AI1821" s="220" t="s">
        <v>23653</v>
      </c>
      <c r="AL1821" t="str">
        <f>IFERROR(IF(COUNTIF(C1821:L1821,"Feed Ingredient")&gt;0,INDEX(ani_diet!T:T,MATCH(M1821,ani_diet!D:D,0)),""),"")</f>
        <v/>
      </c>
    </row>
    <row r="1822" spans="1:38">
      <c r="A1822" t="str">
        <f>_xlfn.TEXTJOIN("/",TRUE,AOM[[#This Row],[L1]:[L10]])</f>
        <v>Management/Livestock Management/Feed Characteristic/Feed Composition/Feed Ingredient/Supplement/Mineral/Mineral Mix/Trace-elements Mix</v>
      </c>
      <c r="B1822" s="207" t="s">
        <v>23656</v>
      </c>
      <c r="C1822" s="207" t="s">
        <v>17896</v>
      </c>
      <c r="D1822" s="207" t="s">
        <v>17898</v>
      </c>
      <c r="E1822" s="207" t="s">
        <v>17908</v>
      </c>
      <c r="F1822" s="207" t="s">
        <v>18308</v>
      </c>
      <c r="G1822" s="207" t="s">
        <v>18309</v>
      </c>
      <c r="H1822" s="207" t="s">
        <v>8433</v>
      </c>
      <c r="I1822" s="207" t="s">
        <v>23342</v>
      </c>
      <c r="J1822" s="207" t="s">
        <v>23657</v>
      </c>
      <c r="K1822" s="207" t="s">
        <v>23658</v>
      </c>
      <c r="L1822" s="207"/>
      <c r="M1822" t="str" cm="1">
        <f t="array" ref="M1822">LOOKUP(2,1/(C1822:L1822&lt;&gt;""),C1822:L1822)</f>
        <v>Trace-elements Mix</v>
      </c>
      <c r="N1822" s="207" t="s">
        <v>8288</v>
      </c>
      <c r="O1822" s="207"/>
      <c r="P1822" s="207" t="s">
        <v>8288</v>
      </c>
      <c r="Q1822" s="207" t="s">
        <v>8288</v>
      </c>
      <c r="R1822" s="207" t="s">
        <v>8288</v>
      </c>
      <c r="S1822" s="207"/>
      <c r="T1822" s="207" t="s">
        <v>8288</v>
      </c>
      <c r="U1822" s="207"/>
      <c r="V1822" s="209" t="s">
        <v>8288</v>
      </c>
      <c r="W1822" s="207" t="s">
        <v>8288</v>
      </c>
      <c r="X1822" s="207" t="s">
        <v>8288</v>
      </c>
      <c r="Y1822" s="207" t="s">
        <v>8288</v>
      </c>
      <c r="Z1822" s="207" t="s">
        <v>8288</v>
      </c>
      <c r="AA1822" s="209" t="s">
        <v>8288</v>
      </c>
      <c r="AB1822" s="209" t="s">
        <v>4169</v>
      </c>
      <c r="AC1822" s="210" t="s">
        <v>4169</v>
      </c>
      <c r="AD1822" s="210" t="s">
        <v>4169</v>
      </c>
      <c r="AE1822" s="210"/>
      <c r="AF1822" s="210"/>
      <c r="AG1822" t="str">
        <f>IFERROR(IF(COUNTIF(C1822:L1822,"Feed Ingredient")&gt;0,INDEX(ani_diet!T:T,MATCH(M1822,ani_diet!D:D,0)),""),"")</f>
        <v/>
      </c>
      <c r="AH1822" s="60" t="str">
        <f>IF(IFERROR(IF(MATCH("Feed Ingredient", AOM[[#This Row],[L1]:[L10]],0)&gt;0, TRUE, FALSE), FALSE)=TRUE,IFERROR(VLOOKUP(M1822, ani_diet!C:C, 1, FALSE), "No Match"),FALSE)</f>
        <v>Trace-elements Mix</v>
      </c>
      <c r="AI1822" t="s">
        <v>4169</v>
      </c>
      <c r="AL1822" t="str">
        <f>IFERROR(IF(COUNTIF(C1822:L1822,"Feed Ingredient")&gt;0,INDEX(ani_diet!T:T,MATCH(M1822,ani_diet!D:D,0)),""),"")</f>
        <v/>
      </c>
    </row>
    <row r="1823" spans="1:38">
      <c r="A1823" t="str">
        <f>_xlfn.TEXTJOIN("/",TRUE,AOM[[#This Row],[L1]:[L10]])</f>
        <v>Management/Livestock Management/Feed Characteristic/Feed Composition/Feed Ingredient/Supplement/Mineral/Mineral Mix</v>
      </c>
      <c r="B1823" s="207" t="s">
        <v>23659</v>
      </c>
      <c r="C1823" s="207" t="s">
        <v>17896</v>
      </c>
      <c r="D1823" s="207" t="s">
        <v>17898</v>
      </c>
      <c r="E1823" s="207" t="s">
        <v>17908</v>
      </c>
      <c r="F1823" s="207" t="s">
        <v>18308</v>
      </c>
      <c r="G1823" s="207" t="s">
        <v>18309</v>
      </c>
      <c r="H1823" s="207" t="s">
        <v>8433</v>
      </c>
      <c r="I1823" s="207" t="s">
        <v>23342</v>
      </c>
      <c r="J1823" s="207" t="s">
        <v>23657</v>
      </c>
      <c r="K1823" s="207"/>
      <c r="L1823" s="207"/>
      <c r="M1823" t="str" cm="1">
        <f t="array" ref="M1823">LOOKUP(2,1/(C1823:L1823&lt;&gt;""),C1823:L1823)</f>
        <v>Mineral Mix</v>
      </c>
      <c r="N1823" s="207" t="s">
        <v>8288</v>
      </c>
      <c r="O1823" s="207"/>
      <c r="P1823" s="207" t="s">
        <v>8288</v>
      </c>
      <c r="Q1823" s="207" t="s">
        <v>8288</v>
      </c>
      <c r="R1823" s="207" t="s">
        <v>8288</v>
      </c>
      <c r="S1823" s="207"/>
      <c r="T1823" s="207" t="s">
        <v>8288</v>
      </c>
      <c r="U1823" s="207"/>
      <c r="V1823" s="209" t="s">
        <v>8288</v>
      </c>
      <c r="W1823" s="207" t="s">
        <v>8288</v>
      </c>
      <c r="X1823" s="207" t="s">
        <v>8288</v>
      </c>
      <c r="Y1823" s="207" t="s">
        <v>8288</v>
      </c>
      <c r="Z1823" s="207" t="s">
        <v>8288</v>
      </c>
      <c r="AA1823" s="209" t="s">
        <v>8288</v>
      </c>
      <c r="AB1823" s="209" t="s">
        <v>4169</v>
      </c>
      <c r="AC1823" s="210" t="s">
        <v>4169</v>
      </c>
      <c r="AD1823" s="210" t="s">
        <v>4169</v>
      </c>
      <c r="AE1823" s="210"/>
      <c r="AF1823" s="210"/>
      <c r="AG1823" t="str">
        <f>IFERROR(IF(COUNTIF(C1823:L1823,"Feed Ingredient")&gt;0,INDEX(ani_diet!T:T,MATCH(M1823,ani_diet!D:D,0)),""),"")</f>
        <v/>
      </c>
      <c r="AH1823" s="60" t="str">
        <f>IF(IFERROR(IF(MATCH("Feed Ingredient", AOM[[#This Row],[L1]:[L10]],0)&gt;0, TRUE, FALSE), FALSE)=TRUE,IFERROR(VLOOKUP(M1823, ani_diet!C:C, 1, FALSE), "No Match"),FALSE)</f>
        <v>Mineral Mix</v>
      </c>
      <c r="AI1823" t="s">
        <v>23653</v>
      </c>
      <c r="AL1823" t="str">
        <f>IFERROR(IF(COUNTIF(C1823:L1823,"Feed Ingredient")&gt;0,INDEX(ani_diet!T:T,MATCH(M1823,ani_diet!D:D,0)),""),"")</f>
        <v/>
      </c>
    </row>
    <row r="1824" spans="1:38">
      <c r="A1824" t="str">
        <f>_xlfn.TEXTJOIN("/",TRUE,AOM[[#This Row],[L1]:[L10]])</f>
        <v>Management/Livestock Management/Feed Characteristic/Feed Composition/Feed Ingredient/Supplement/Mineral/Monocalcium Phosphate</v>
      </c>
      <c r="B1824" s="207" t="s">
        <v>23660</v>
      </c>
      <c r="C1824" s="207" t="s">
        <v>17896</v>
      </c>
      <c r="D1824" s="207" t="s">
        <v>17898</v>
      </c>
      <c r="E1824" s="207" t="s">
        <v>17908</v>
      </c>
      <c r="F1824" s="207" t="s">
        <v>18308</v>
      </c>
      <c r="G1824" s="207" t="s">
        <v>18309</v>
      </c>
      <c r="H1824" s="207" t="s">
        <v>8433</v>
      </c>
      <c r="I1824" s="207" t="s">
        <v>23342</v>
      </c>
      <c r="J1824" s="207" t="s">
        <v>7925</v>
      </c>
      <c r="K1824" s="207" t="s">
        <v>8288</v>
      </c>
      <c r="L1824" s="207"/>
      <c r="M1824" t="str" cm="1">
        <f t="array" ref="M1824">LOOKUP(2,1/(C1824:L1824&lt;&gt;""),C1824:L1824)</f>
        <v>Monocalcium Phosphate</v>
      </c>
      <c r="N1824" s="207" t="s">
        <v>8288</v>
      </c>
      <c r="O1824" s="207"/>
      <c r="P1824" s="207" t="s">
        <v>8288</v>
      </c>
      <c r="Q1824" s="207" t="s">
        <v>8288</v>
      </c>
      <c r="R1824" s="207" t="s">
        <v>8288</v>
      </c>
      <c r="S1824" s="207"/>
      <c r="T1824" s="207" t="s">
        <v>8288</v>
      </c>
      <c r="U1824" s="207"/>
      <c r="V1824" s="209" t="s">
        <v>8288</v>
      </c>
      <c r="W1824" s="207" t="s">
        <v>8288</v>
      </c>
      <c r="X1824" s="207" t="s">
        <v>8288</v>
      </c>
      <c r="Y1824" s="207" t="s">
        <v>8288</v>
      </c>
      <c r="Z1824" s="207" t="s">
        <v>8288</v>
      </c>
      <c r="AA1824" s="209" t="s">
        <v>8288</v>
      </c>
      <c r="AB1824" s="209" t="s">
        <v>4169</v>
      </c>
      <c r="AC1824" s="210" t="s">
        <v>4169</v>
      </c>
      <c r="AD1824" s="210" t="s">
        <v>4169</v>
      </c>
      <c r="AE1824" s="210"/>
      <c r="AF1824" s="210"/>
      <c r="AG1824" t="str">
        <f>IFERROR(IF(COUNTIF(C1824:L1824,"Feed Ingredient")&gt;0,INDEX(ani_diet!T:T,MATCH(M1824,ani_diet!D:D,0)),""),"")</f>
        <v/>
      </c>
      <c r="AH1824" s="60" t="str">
        <f>IF(IFERROR(IF(MATCH("Feed Ingredient", AOM[[#This Row],[L1]:[L10]],0)&gt;0, TRUE, FALSE), FALSE)=TRUE,IFERROR(VLOOKUP(M1824, ani_diet!C:C, 1, FALSE), "No Match"),FALSE)</f>
        <v>Monocalcium Phosphate</v>
      </c>
      <c r="AI1824" t="s">
        <v>4169</v>
      </c>
      <c r="AL1824" t="str">
        <f>IFERROR(IF(COUNTIF(C1824:L1824,"Feed Ingredient")&gt;0,INDEX(ani_diet!T:T,MATCH(M1824,ani_diet!D:D,0)),""),"")</f>
        <v/>
      </c>
    </row>
    <row r="1825" spans="1:38">
      <c r="A1825" t="str">
        <f>_xlfn.TEXTJOIN("/",TRUE,AOM[[#This Row],[L1]:[L10]])</f>
        <v>Management/Livestock Management/Feed Characteristic/Feed Composition/Feed Ingredient/Supplement/Mineral/Phosphorus</v>
      </c>
      <c r="B1825" s="207" t="s">
        <v>23661</v>
      </c>
      <c r="C1825" s="207" t="s">
        <v>17896</v>
      </c>
      <c r="D1825" s="207" t="s">
        <v>17898</v>
      </c>
      <c r="E1825" s="207" t="s">
        <v>17908</v>
      </c>
      <c r="F1825" s="207" t="s">
        <v>18308</v>
      </c>
      <c r="G1825" s="207" t="s">
        <v>18309</v>
      </c>
      <c r="H1825" s="207" t="s">
        <v>8433</v>
      </c>
      <c r="I1825" s="207" t="s">
        <v>23342</v>
      </c>
      <c r="J1825" s="207" t="s">
        <v>18173</v>
      </c>
      <c r="K1825" s="207" t="s">
        <v>8288</v>
      </c>
      <c r="L1825" s="207"/>
      <c r="M1825" t="str" cm="1">
        <f t="array" ref="M1825">LOOKUP(2,1/(C1825:L1825&lt;&gt;""),C1825:L1825)</f>
        <v>Phosphorus</v>
      </c>
      <c r="N1825" s="207" t="s">
        <v>8288</v>
      </c>
      <c r="O1825" s="207"/>
      <c r="P1825" s="207" t="s">
        <v>8288</v>
      </c>
      <c r="Q1825" s="207" t="s">
        <v>8288</v>
      </c>
      <c r="R1825" s="207" t="s">
        <v>8288</v>
      </c>
      <c r="S1825" s="207"/>
      <c r="T1825" s="207" t="s">
        <v>8288</v>
      </c>
      <c r="U1825" s="207"/>
      <c r="V1825" s="209" t="s">
        <v>8288</v>
      </c>
      <c r="W1825" s="207" t="s">
        <v>8288</v>
      </c>
      <c r="X1825" s="207" t="s">
        <v>8288</v>
      </c>
      <c r="Y1825" s="207" t="s">
        <v>8288</v>
      </c>
      <c r="Z1825" s="207" t="s">
        <v>8288</v>
      </c>
      <c r="AA1825" s="209" t="s">
        <v>8288</v>
      </c>
      <c r="AB1825" s="209" t="s">
        <v>4169</v>
      </c>
      <c r="AC1825" s="210" t="s">
        <v>4169</v>
      </c>
      <c r="AD1825" s="210" t="s">
        <v>4169</v>
      </c>
      <c r="AE1825" s="210"/>
      <c r="AF1825" s="210"/>
      <c r="AG1825" t="str">
        <f>IFERROR(IF(COUNTIF(C1825:L1825,"Feed Ingredient")&gt;0,INDEX(ani_diet!T:T,MATCH(M1825,ani_diet!D:D,0)),""),"")</f>
        <v>Phalaris aquatica</v>
      </c>
      <c r="AH1825" s="60" t="str">
        <f>IF(IFERROR(IF(MATCH("Feed Ingredient", AOM[[#This Row],[L1]:[L10]],0)&gt;0, TRUE, FALSE), FALSE)=TRUE,IFERROR(VLOOKUP(M1825, ani_diet!C:C, 1, FALSE), "No Match"),FALSE)</f>
        <v>Phosphorus</v>
      </c>
      <c r="AI1825" t="s">
        <v>4169</v>
      </c>
      <c r="AL1825" t="str">
        <f>IFERROR(IF(COUNTIF(C1825:L1825,"Feed Ingredient")&gt;0,INDEX(ani_diet!T:T,MATCH(M1825,ani_diet!D:D,0)),""),"")</f>
        <v>Phalaris aquatica</v>
      </c>
    </row>
    <row r="1826" spans="1:38">
      <c r="A1826" t="str">
        <f>_xlfn.TEXTJOIN("/",TRUE,AOM[[#This Row],[L1]:[L10]])</f>
        <v>Management/Livestock Management/Feed Characteristic/Feed Composition/Feed Ingredient/Supplement/Mineral/Potassium Carbonate</v>
      </c>
      <c r="B1826" s="207" t="s">
        <v>23662</v>
      </c>
      <c r="C1826" s="207" t="s">
        <v>17896</v>
      </c>
      <c r="D1826" s="207" t="s">
        <v>17898</v>
      </c>
      <c r="E1826" s="207" t="s">
        <v>17908</v>
      </c>
      <c r="F1826" s="207" t="s">
        <v>18308</v>
      </c>
      <c r="G1826" s="207" t="s">
        <v>18309</v>
      </c>
      <c r="H1826" s="207" t="s">
        <v>8433</v>
      </c>
      <c r="I1826" s="207" t="s">
        <v>23342</v>
      </c>
      <c r="J1826" s="207" t="s">
        <v>7975</v>
      </c>
      <c r="K1826" s="207" t="s">
        <v>8288</v>
      </c>
      <c r="L1826" s="207"/>
      <c r="M1826" t="str" cm="1">
        <f t="array" ref="M1826">LOOKUP(2,1/(C1826:L1826&lt;&gt;""),C1826:L1826)</f>
        <v>Potassium Carbonate</v>
      </c>
      <c r="N1826" s="207" t="s">
        <v>8288</v>
      </c>
      <c r="O1826" s="207"/>
      <c r="P1826" s="207" t="s">
        <v>8288</v>
      </c>
      <c r="Q1826" s="207" t="s">
        <v>8288</v>
      </c>
      <c r="R1826" s="207" t="s">
        <v>8288</v>
      </c>
      <c r="S1826" s="207"/>
      <c r="T1826" s="207" t="s">
        <v>8288</v>
      </c>
      <c r="U1826" s="207"/>
      <c r="V1826" s="209" t="s">
        <v>8288</v>
      </c>
      <c r="W1826" s="207" t="s">
        <v>8288</v>
      </c>
      <c r="X1826" s="207" t="s">
        <v>8288</v>
      </c>
      <c r="Y1826" s="207" t="s">
        <v>8288</v>
      </c>
      <c r="Z1826" s="207" t="s">
        <v>8288</v>
      </c>
      <c r="AA1826" s="209" t="s">
        <v>8288</v>
      </c>
      <c r="AB1826" s="209" t="s">
        <v>4169</v>
      </c>
      <c r="AC1826" s="210" t="s">
        <v>4169</v>
      </c>
      <c r="AD1826" s="210" t="s">
        <v>4169</v>
      </c>
      <c r="AE1826" s="210"/>
      <c r="AF1826" s="210"/>
      <c r="AG1826" t="str">
        <f>IFERROR(IF(COUNTIF(C1826:L1826,"Feed Ingredient")&gt;0,INDEX(ani_diet!T:T,MATCH(M1826,ani_diet!D:D,0)),""),"")</f>
        <v>Potamogeton lucens</v>
      </c>
      <c r="AH1826" s="60" t="str">
        <f>IF(IFERROR(IF(MATCH("Feed Ingredient", AOM[[#This Row],[L1]:[L10]],0)&gt;0, TRUE, FALSE), FALSE)=TRUE,IFERROR(VLOOKUP(M1826, ani_diet!C:C, 1, FALSE), "No Match"),FALSE)</f>
        <v>Potassium Carbonate</v>
      </c>
      <c r="AI1826" t="s">
        <v>4169</v>
      </c>
      <c r="AL1826" t="str">
        <f>IFERROR(IF(COUNTIF(C1826:L1826,"Feed Ingredient")&gt;0,INDEX(ani_diet!T:T,MATCH(M1826,ani_diet!D:D,0)),""),"")</f>
        <v>Potamogeton lucens</v>
      </c>
    </row>
    <row r="1827" spans="1:38">
      <c r="A1827" t="str">
        <f>_xlfn.TEXTJOIN("/",TRUE,AOM[[#This Row],[L1]:[L10]])</f>
        <v>Management/Livestock Management/Feed Characteristic/Feed Composition/Feed Ingredient/Supplement/Mineral/Potassium Humate</v>
      </c>
      <c r="B1827" s="207" t="s">
        <v>23663</v>
      </c>
      <c r="C1827" s="207" t="s">
        <v>17896</v>
      </c>
      <c r="D1827" s="207" t="s">
        <v>17898</v>
      </c>
      <c r="E1827" s="207" t="s">
        <v>17908</v>
      </c>
      <c r="F1827" s="207" t="s">
        <v>18308</v>
      </c>
      <c r="G1827" s="207" t="s">
        <v>18309</v>
      </c>
      <c r="H1827" s="207" t="s">
        <v>8433</v>
      </c>
      <c r="I1827" s="207" t="s">
        <v>23342</v>
      </c>
      <c r="J1827" s="207" t="s">
        <v>8250</v>
      </c>
      <c r="K1827" s="207" t="s">
        <v>8288</v>
      </c>
      <c r="L1827" s="207"/>
      <c r="M1827" t="str" cm="1">
        <f t="array" ref="M1827">LOOKUP(2,1/(C1827:L1827&lt;&gt;""),C1827:L1827)</f>
        <v>Potassium Humate</v>
      </c>
      <c r="N1827" s="207" t="s">
        <v>8288</v>
      </c>
      <c r="O1827" s="207"/>
      <c r="P1827" s="207" t="s">
        <v>8288</v>
      </c>
      <c r="Q1827" s="207" t="s">
        <v>8288</v>
      </c>
      <c r="R1827" s="207" t="s">
        <v>8288</v>
      </c>
      <c r="S1827" s="207"/>
      <c r="T1827" s="207" t="s">
        <v>8288</v>
      </c>
      <c r="U1827" s="207"/>
      <c r="V1827" s="209" t="s">
        <v>8288</v>
      </c>
      <c r="W1827" s="207" t="s">
        <v>8288</v>
      </c>
      <c r="X1827" s="207" t="s">
        <v>8288</v>
      </c>
      <c r="Y1827" s="207" t="s">
        <v>8288</v>
      </c>
      <c r="Z1827" s="207" t="s">
        <v>8288</v>
      </c>
      <c r="AA1827" s="209" t="s">
        <v>8288</v>
      </c>
      <c r="AB1827" s="209" t="s">
        <v>4169</v>
      </c>
      <c r="AC1827" s="210" t="s">
        <v>4169</v>
      </c>
      <c r="AD1827" s="210" t="s">
        <v>4169</v>
      </c>
      <c r="AE1827" s="210"/>
      <c r="AF1827" s="210"/>
      <c r="AG1827" t="str">
        <f>IFERROR(IF(COUNTIF(C1827:L1827,"Feed Ingredient")&gt;0,INDEX(ani_diet!T:T,MATCH(M1827,ani_diet!D:D,0)),""),"")</f>
        <v>Potamogeton lucens</v>
      </c>
      <c r="AH1827" s="60" t="str">
        <f>IF(IFERROR(IF(MATCH("Feed Ingredient", AOM[[#This Row],[L1]:[L10]],0)&gt;0, TRUE, FALSE), FALSE)=TRUE,IFERROR(VLOOKUP(M1827, ani_diet!C:C, 1, FALSE), "No Match"),FALSE)</f>
        <v>Potassium Humate</v>
      </c>
      <c r="AI1827" t="s">
        <v>4169</v>
      </c>
      <c r="AL1827" t="str">
        <f>IFERROR(IF(COUNTIF(C1827:L1827,"Feed Ingredient")&gt;0,INDEX(ani_diet!T:T,MATCH(M1827,ani_diet!D:D,0)),""),"")</f>
        <v>Potamogeton lucens</v>
      </c>
    </row>
    <row r="1828" spans="1:38">
      <c r="A1828" t="str">
        <f>_xlfn.TEXTJOIN("/",TRUE,AOM[[#This Row],[L1]:[L10]])</f>
        <v>Management/Livestock Management/Feed Characteristic/Feed Composition/Feed Ingredient/Supplement/Mineral/Selenium</v>
      </c>
      <c r="B1828" s="207" t="s">
        <v>23664</v>
      </c>
      <c r="C1828" s="207" t="s">
        <v>17896</v>
      </c>
      <c r="D1828" s="207" t="s">
        <v>17898</v>
      </c>
      <c r="E1828" s="207" t="s">
        <v>17908</v>
      </c>
      <c r="F1828" s="207" t="s">
        <v>18308</v>
      </c>
      <c r="G1828" s="207" t="s">
        <v>18309</v>
      </c>
      <c r="H1828" s="207" t="s">
        <v>8433</v>
      </c>
      <c r="I1828" s="207" t="s">
        <v>23342</v>
      </c>
      <c r="J1828" s="207" t="s">
        <v>18182</v>
      </c>
      <c r="K1828" s="207" t="s">
        <v>8288</v>
      </c>
      <c r="L1828" s="207"/>
      <c r="M1828" t="str" cm="1">
        <f t="array" ref="M1828">LOOKUP(2,1/(C1828:L1828&lt;&gt;""),C1828:L1828)</f>
        <v>Selenium</v>
      </c>
      <c r="N1828" s="207" t="s">
        <v>8288</v>
      </c>
      <c r="O1828" s="207"/>
      <c r="P1828" s="207" t="s">
        <v>8288</v>
      </c>
      <c r="Q1828" s="207" t="s">
        <v>8288</v>
      </c>
      <c r="R1828" s="207" t="s">
        <v>8288</v>
      </c>
      <c r="S1828" s="207"/>
      <c r="T1828" s="207" t="s">
        <v>8288</v>
      </c>
      <c r="U1828" s="207"/>
      <c r="V1828" s="209" t="s">
        <v>8288</v>
      </c>
      <c r="W1828" s="207" t="s">
        <v>8288</v>
      </c>
      <c r="X1828" s="207" t="s">
        <v>8288</v>
      </c>
      <c r="Y1828" s="207" t="s">
        <v>8288</v>
      </c>
      <c r="Z1828" s="207" t="s">
        <v>8288</v>
      </c>
      <c r="AA1828" s="209" t="s">
        <v>8288</v>
      </c>
      <c r="AB1828" s="209" t="s">
        <v>4169</v>
      </c>
      <c r="AC1828" s="210" t="s">
        <v>4169</v>
      </c>
      <c r="AD1828" s="210" t="s">
        <v>4169</v>
      </c>
      <c r="AE1828" s="210"/>
      <c r="AF1828" s="210"/>
      <c r="AG1828" t="str">
        <f>IFERROR(IF(COUNTIF(C1828:L1828,"Feed Ingredient")&gt;0,INDEX(ani_diet!T:T,MATCH(M1828,ani_diet!D:D,0)),""),"")</f>
        <v>Searsia lancea</v>
      </c>
      <c r="AH1828" s="60" t="str">
        <f>IF(IFERROR(IF(MATCH("Feed Ingredient", AOM[[#This Row],[L1]:[L10]],0)&gt;0, TRUE, FALSE), FALSE)=TRUE,IFERROR(VLOOKUP(M1828, ani_diet!C:C, 1, FALSE), "No Match"),FALSE)</f>
        <v>Selenium</v>
      </c>
      <c r="AI1828" t="s">
        <v>4169</v>
      </c>
      <c r="AL1828" t="str">
        <f>IFERROR(IF(COUNTIF(C1828:L1828,"Feed Ingredient")&gt;0,INDEX(ani_diet!T:T,MATCH(M1828,ani_diet!D:D,0)),""),"")</f>
        <v>Searsia lancea</v>
      </c>
    </row>
    <row r="1829" spans="1:38">
      <c r="A1829" t="str">
        <f>_xlfn.TEXTJOIN("/",TRUE,AOM[[#This Row],[L1]:[L10]])</f>
        <v>Management/Livestock Management/Feed Characteristic/Feed Composition/Feed Ingredient/Supplement/Mineral/Sodium Sulfate</v>
      </c>
      <c r="B1829" s="207" t="s">
        <v>23665</v>
      </c>
      <c r="C1829" s="207" t="s">
        <v>17896</v>
      </c>
      <c r="D1829" s="207" t="s">
        <v>17898</v>
      </c>
      <c r="E1829" s="207" t="s">
        <v>17908</v>
      </c>
      <c r="F1829" s="207" t="s">
        <v>18308</v>
      </c>
      <c r="G1829" s="207" t="s">
        <v>18309</v>
      </c>
      <c r="H1829" s="207" t="s">
        <v>8433</v>
      </c>
      <c r="I1829" s="207" t="s">
        <v>23342</v>
      </c>
      <c r="J1829" s="207" t="s">
        <v>8033</v>
      </c>
      <c r="K1829" s="207" t="s">
        <v>8288</v>
      </c>
      <c r="L1829" s="207"/>
      <c r="M1829" t="str" cm="1">
        <f t="array" ref="M1829">LOOKUP(2,1/(C1829:L1829&lt;&gt;""),C1829:L1829)</f>
        <v>Sodium Sulfate</v>
      </c>
      <c r="N1829" s="207" t="s">
        <v>8288</v>
      </c>
      <c r="O1829" s="207"/>
      <c r="P1829" s="207" t="s">
        <v>8288</v>
      </c>
      <c r="Q1829" s="207" t="s">
        <v>8288</v>
      </c>
      <c r="R1829" s="207" t="s">
        <v>8288</v>
      </c>
      <c r="S1829" s="207"/>
      <c r="T1829" s="207" t="s">
        <v>8288</v>
      </c>
      <c r="U1829" s="207"/>
      <c r="V1829" s="209" t="s">
        <v>8288</v>
      </c>
      <c r="W1829" s="207" t="s">
        <v>8288</v>
      </c>
      <c r="X1829" s="207" t="s">
        <v>8288</v>
      </c>
      <c r="Y1829" s="207" t="s">
        <v>8288</v>
      </c>
      <c r="Z1829" s="207" t="s">
        <v>8288</v>
      </c>
      <c r="AA1829" s="209" t="s">
        <v>8288</v>
      </c>
      <c r="AB1829" s="209" t="s">
        <v>4169</v>
      </c>
      <c r="AC1829" s="210" t="s">
        <v>4169</v>
      </c>
      <c r="AD1829" s="210" t="s">
        <v>4169</v>
      </c>
      <c r="AE1829" s="210"/>
      <c r="AF1829" s="210"/>
      <c r="AG1829" t="str">
        <f>IFERROR(IF(COUNTIF(C1829:L1829,"Feed Ingredient")&gt;0,INDEX(ani_diet!T:T,MATCH(M1829,ani_diet!D:D,0)),""),"")</f>
        <v>Sida cordifolia</v>
      </c>
      <c r="AH1829" s="60" t="str">
        <f>IF(IFERROR(IF(MATCH("Feed Ingredient", AOM[[#This Row],[L1]:[L10]],0)&gt;0, TRUE, FALSE), FALSE)=TRUE,IFERROR(VLOOKUP(M1829, ani_diet!C:C, 1, FALSE), "No Match"),FALSE)</f>
        <v>Sodium Sulfate</v>
      </c>
      <c r="AI1829" t="s">
        <v>4169</v>
      </c>
      <c r="AL1829" t="str">
        <f>IFERROR(IF(COUNTIF(C1829:L1829,"Feed Ingredient")&gt;0,INDEX(ani_diet!T:T,MATCH(M1829,ani_diet!D:D,0)),""),"")</f>
        <v>Sida cordifolia</v>
      </c>
    </row>
    <row r="1830" spans="1:38">
      <c r="A1830" t="str">
        <f>_xlfn.TEXTJOIN("/",TRUE,AOM[[#This Row],[L1]:[L10]])</f>
        <v>Management/Livestock Management/Feed Characteristic/Feed Composition/Feed Ingredient/Supplement/Mineral/Sulphur</v>
      </c>
      <c r="B1830" s="207" t="s">
        <v>23666</v>
      </c>
      <c r="C1830" s="207" t="s">
        <v>17896</v>
      </c>
      <c r="D1830" s="207" t="s">
        <v>17898</v>
      </c>
      <c r="E1830" s="207" t="s">
        <v>17908</v>
      </c>
      <c r="F1830" s="207" t="s">
        <v>18308</v>
      </c>
      <c r="G1830" s="207" t="s">
        <v>18309</v>
      </c>
      <c r="H1830" s="207" t="s">
        <v>8433</v>
      </c>
      <c r="I1830" s="207" t="s">
        <v>23342</v>
      </c>
      <c r="J1830" s="207" t="s">
        <v>8043</v>
      </c>
      <c r="K1830" s="207" t="s">
        <v>8288</v>
      </c>
      <c r="L1830" s="207"/>
      <c r="M1830" t="str" cm="1">
        <f t="array" ref="M1830">LOOKUP(2,1/(C1830:L1830&lt;&gt;""),C1830:L1830)</f>
        <v>Sulphur</v>
      </c>
      <c r="N1830" s="207" t="s">
        <v>8288</v>
      </c>
      <c r="O1830" s="207"/>
      <c r="P1830" s="207" t="s">
        <v>8288</v>
      </c>
      <c r="Q1830" s="207" t="s">
        <v>8288</v>
      </c>
      <c r="R1830" s="207" t="s">
        <v>8288</v>
      </c>
      <c r="S1830" s="207"/>
      <c r="T1830" s="207" t="s">
        <v>8288</v>
      </c>
      <c r="U1830" s="207"/>
      <c r="V1830" s="209" t="s">
        <v>8288</v>
      </c>
      <c r="W1830" s="207" t="s">
        <v>8288</v>
      </c>
      <c r="X1830" s="207" t="s">
        <v>8288</v>
      </c>
      <c r="Y1830" s="207" t="s">
        <v>8288</v>
      </c>
      <c r="Z1830" s="207" t="s">
        <v>8288</v>
      </c>
      <c r="AA1830" s="209" t="s">
        <v>8288</v>
      </c>
      <c r="AB1830" s="209" t="s">
        <v>4169</v>
      </c>
      <c r="AC1830" s="210" t="s">
        <v>4169</v>
      </c>
      <c r="AD1830" s="210" t="s">
        <v>4169</v>
      </c>
      <c r="AE1830" s="210"/>
      <c r="AF1830" s="210"/>
      <c r="AG1830" t="str">
        <f>IFERROR(IF(COUNTIF(C1830:L1830,"Feed Ingredient")&gt;0,INDEX(ani_diet!T:T,MATCH(M1830,ani_diet!D:D,0)),""),"")</f>
        <v>Saccharum officinarum</v>
      </c>
      <c r="AH1830" s="60" t="str">
        <f>IF(IFERROR(IF(MATCH("Feed Ingredient", AOM[[#This Row],[L1]:[L10]],0)&gt;0, TRUE, FALSE), FALSE)=TRUE,IFERROR(VLOOKUP(M1830, ani_diet!C:C, 1, FALSE), "No Match"),FALSE)</f>
        <v>Sulphur</v>
      </c>
      <c r="AI1830" t="s">
        <v>4169</v>
      </c>
      <c r="AL1830" t="str">
        <f>IFERROR(IF(COUNTIF(C1830:L1830,"Feed Ingredient")&gt;0,INDEX(ani_diet!T:T,MATCH(M1830,ani_diet!D:D,0)),""),"")</f>
        <v>Saccharum officinarum</v>
      </c>
    </row>
    <row r="1831" spans="1:38">
      <c r="A1831" t="str">
        <f>_xlfn.TEXTJOIN("/",TRUE,AOM[[#This Row],[L1]:[L10]])</f>
        <v>Management/Livestock Management/Feed Characteristic/Feed Composition/Feed Ingredient/Supplement/Mineral/Tricalcium Phosphate</v>
      </c>
      <c r="B1831" s="207" t="s">
        <v>23667</v>
      </c>
      <c r="C1831" s="207" t="s">
        <v>17896</v>
      </c>
      <c r="D1831" s="207" t="s">
        <v>17898</v>
      </c>
      <c r="E1831" s="207" t="s">
        <v>17908</v>
      </c>
      <c r="F1831" s="207" t="s">
        <v>18308</v>
      </c>
      <c r="G1831" s="207" t="s">
        <v>18309</v>
      </c>
      <c r="H1831" s="207" t="s">
        <v>8433</v>
      </c>
      <c r="I1831" s="207" t="s">
        <v>23342</v>
      </c>
      <c r="J1831" s="207" t="s">
        <v>23668</v>
      </c>
      <c r="K1831" s="207" t="s">
        <v>8288</v>
      </c>
      <c r="L1831" s="207"/>
      <c r="M1831" t="str" cm="1">
        <f t="array" ref="M1831">LOOKUP(2,1/(C1831:L1831&lt;&gt;""),C1831:L1831)</f>
        <v>Tricalcium Phosphate</v>
      </c>
      <c r="N1831" s="207" t="s">
        <v>8288</v>
      </c>
      <c r="O1831" s="207"/>
      <c r="P1831" s="207" t="s">
        <v>8288</v>
      </c>
      <c r="Q1831" s="207" t="s">
        <v>8288</v>
      </c>
      <c r="R1831" s="207" t="s">
        <v>8288</v>
      </c>
      <c r="S1831" s="207"/>
      <c r="T1831" s="207" t="s">
        <v>8288</v>
      </c>
      <c r="U1831" s="207"/>
      <c r="V1831" s="209" t="s">
        <v>8288</v>
      </c>
      <c r="W1831" s="207" t="s">
        <v>8288</v>
      </c>
      <c r="X1831" s="207" t="s">
        <v>8288</v>
      </c>
      <c r="Y1831" s="207" t="s">
        <v>8288</v>
      </c>
      <c r="Z1831" s="207" t="s">
        <v>8288</v>
      </c>
      <c r="AA1831" s="209" t="s">
        <v>8288</v>
      </c>
      <c r="AB1831" s="209" t="s">
        <v>4169</v>
      </c>
      <c r="AC1831" s="210" t="s">
        <v>4169</v>
      </c>
      <c r="AD1831" s="210" t="s">
        <v>4169</v>
      </c>
      <c r="AE1831" s="210"/>
      <c r="AF1831" s="210"/>
      <c r="AG1831" t="str">
        <f>IFERROR(IF(COUNTIF(C1831:L1831,"Feed Ingredient")&gt;0,INDEX(ani_diet!T:T,MATCH(M1831,ani_diet!D:D,0)),""),"")</f>
        <v xml:space="preserve">Trachyspermum ammi </v>
      </c>
      <c r="AH1831" s="60" t="str">
        <f>IF(IFERROR(IF(MATCH("Feed Ingredient", AOM[[#This Row],[L1]:[L10]],0)&gt;0, TRUE, FALSE), FALSE)=TRUE,IFERROR(VLOOKUP(M1831, ani_diet!C:C, 1, FALSE), "No Match"),FALSE)</f>
        <v>Tricalcium Phosphate</v>
      </c>
      <c r="AI1831" t="s">
        <v>4169</v>
      </c>
      <c r="AL1831" t="str">
        <f>IFERROR(IF(COUNTIF(C1831:L1831,"Feed Ingredient")&gt;0,INDEX(ani_diet!T:T,MATCH(M1831,ani_diet!D:D,0)),""),"")</f>
        <v xml:space="preserve">Trachyspermum ammi </v>
      </c>
    </row>
    <row r="1832" spans="1:38">
      <c r="A1832" t="str">
        <f>_xlfn.TEXTJOIN("/",TRUE,AOM[[#This Row],[L1]:[L10]])</f>
        <v>Management/Livestock Management/Feed Characteristic/Feed Composition/Feed Ingredient/Supplement/Mineral/Zinc</v>
      </c>
      <c r="B1832" s="207" t="s">
        <v>23669</v>
      </c>
      <c r="C1832" s="207" t="s">
        <v>17896</v>
      </c>
      <c r="D1832" s="207" t="s">
        <v>17898</v>
      </c>
      <c r="E1832" s="207" t="s">
        <v>17908</v>
      </c>
      <c r="F1832" s="207" t="s">
        <v>18308</v>
      </c>
      <c r="G1832" s="207" t="s">
        <v>18309</v>
      </c>
      <c r="H1832" s="207" t="s">
        <v>8433</v>
      </c>
      <c r="I1832" s="207" t="s">
        <v>23342</v>
      </c>
      <c r="J1832" s="207" t="s">
        <v>8215</v>
      </c>
      <c r="K1832" s="207" t="s">
        <v>8288</v>
      </c>
      <c r="L1832" s="207"/>
      <c r="M1832" t="str" cm="1">
        <f t="array" ref="M1832">LOOKUP(2,1/(C1832:L1832&lt;&gt;""),C1832:L1832)</f>
        <v>Zinc</v>
      </c>
      <c r="N1832" s="207" t="s">
        <v>8288</v>
      </c>
      <c r="O1832" s="207"/>
      <c r="P1832" s="207" t="s">
        <v>8288</v>
      </c>
      <c r="Q1832" s="207" t="s">
        <v>8288</v>
      </c>
      <c r="R1832" s="207" t="s">
        <v>8288</v>
      </c>
      <c r="S1832" s="207"/>
      <c r="T1832" s="207" t="s">
        <v>8288</v>
      </c>
      <c r="U1832" s="207"/>
      <c r="V1832" s="209" t="s">
        <v>8288</v>
      </c>
      <c r="W1832" s="207" t="s">
        <v>8288</v>
      </c>
      <c r="X1832" s="207" t="s">
        <v>8288</v>
      </c>
      <c r="Y1832" s="207" t="s">
        <v>8288</v>
      </c>
      <c r="Z1832" s="207" t="s">
        <v>8288</v>
      </c>
      <c r="AA1832" s="209" t="s">
        <v>8288</v>
      </c>
      <c r="AB1832" s="209" t="s">
        <v>4169</v>
      </c>
      <c r="AC1832" s="210" t="s">
        <v>4169</v>
      </c>
      <c r="AD1832" s="210" t="s">
        <v>4169</v>
      </c>
      <c r="AE1832" s="210"/>
      <c r="AF1832" s="210"/>
      <c r="AG1832" t="str">
        <f>IFERROR(IF(COUNTIF(C1832:L1832,"Feed Ingredient")&gt;0,INDEX(ani_diet!T:T,MATCH(M1832,ani_diet!D:D,0)),""),"")</f>
        <v/>
      </c>
      <c r="AH1832" s="60" t="str">
        <f>IF(IFERROR(IF(MATCH("Feed Ingredient", AOM[[#This Row],[L1]:[L10]],0)&gt;0, TRUE, FALSE), FALSE)=TRUE,IFERROR(VLOOKUP(M1832, ani_diet!C:C, 1, FALSE), "No Match"),FALSE)</f>
        <v>Zinc</v>
      </c>
      <c r="AI1832" t="s">
        <v>4169</v>
      </c>
      <c r="AL1832" t="str">
        <f>IFERROR(IF(COUNTIF(C1832:L1832,"Feed Ingredient")&gt;0,INDEX(ani_diet!T:T,MATCH(M1832,ani_diet!D:D,0)),""),"")</f>
        <v/>
      </c>
    </row>
    <row r="1833" spans="1:38">
      <c r="A1833" t="str">
        <f>_xlfn.TEXTJOIN("/",TRUE,AOM[[#This Row],[L1]:[L10]])</f>
        <v>Management/Livestock Management/Feed Characteristic/Feed Composition/Feed Ingredient/Supplement/Mineral/Zinc Manganese</v>
      </c>
      <c r="B1833" s="207" t="s">
        <v>23670</v>
      </c>
      <c r="C1833" s="207" t="s">
        <v>17896</v>
      </c>
      <c r="D1833" s="207" t="s">
        <v>17898</v>
      </c>
      <c r="E1833" s="207" t="s">
        <v>17908</v>
      </c>
      <c r="F1833" s="207" t="s">
        <v>18308</v>
      </c>
      <c r="G1833" s="207" t="s">
        <v>18309</v>
      </c>
      <c r="H1833" s="207" t="s">
        <v>8433</v>
      </c>
      <c r="I1833" s="207" t="s">
        <v>23342</v>
      </c>
      <c r="J1833" s="207" t="s">
        <v>23671</v>
      </c>
      <c r="K1833" s="207" t="s">
        <v>8288</v>
      </c>
      <c r="L1833" s="207"/>
      <c r="M1833" t="str" cm="1">
        <f t="array" ref="M1833">LOOKUP(2,1/(C1833:L1833&lt;&gt;""),C1833:L1833)</f>
        <v>Zinc Manganese</v>
      </c>
      <c r="N1833" s="207" t="s">
        <v>8288</v>
      </c>
      <c r="O1833" s="207"/>
      <c r="P1833" s="207" t="s">
        <v>8288</v>
      </c>
      <c r="Q1833" s="207" t="s">
        <v>8288</v>
      </c>
      <c r="R1833" s="207" t="s">
        <v>8288</v>
      </c>
      <c r="S1833" s="207"/>
      <c r="T1833" s="207" t="s">
        <v>8288</v>
      </c>
      <c r="U1833" s="207"/>
      <c r="V1833" s="209" t="s">
        <v>8288</v>
      </c>
      <c r="W1833" s="207" t="s">
        <v>8288</v>
      </c>
      <c r="X1833" s="207" t="s">
        <v>8288</v>
      </c>
      <c r="Y1833" s="207" t="s">
        <v>8288</v>
      </c>
      <c r="Z1833" s="207" t="s">
        <v>8288</v>
      </c>
      <c r="AA1833" s="209" t="s">
        <v>8288</v>
      </c>
      <c r="AB1833" s="209" t="s">
        <v>4169</v>
      </c>
      <c r="AC1833" s="210" t="s">
        <v>4169</v>
      </c>
      <c r="AD1833" s="210" t="s">
        <v>4169</v>
      </c>
      <c r="AE1833" s="210"/>
      <c r="AF1833" s="210"/>
      <c r="AG1833" t="str">
        <f>IFERROR(IF(COUNTIF(C1833:L1833,"Feed Ingredient")&gt;0,INDEX(ani_diet!T:T,MATCH(M1833,ani_diet!D:D,0)),""),"")</f>
        <v/>
      </c>
      <c r="AH1833" s="60" t="str">
        <f>IF(IFERROR(IF(MATCH("Feed Ingredient", AOM[[#This Row],[L1]:[L10]],0)&gt;0, TRUE, FALSE), FALSE)=TRUE,IFERROR(VLOOKUP(M1833, ani_diet!C:C, 1, FALSE), "No Match"),FALSE)</f>
        <v>Zinc Manganese</v>
      </c>
      <c r="AI1833" t="s">
        <v>4169</v>
      </c>
      <c r="AL1833" t="str">
        <f>IFERROR(IF(COUNTIF(C1833:L1833,"Feed Ingredient")&gt;0,INDEX(ani_diet!T:T,MATCH(M1833,ani_diet!D:D,0)),""),"")</f>
        <v/>
      </c>
    </row>
    <row r="1834" spans="1:38">
      <c r="A1834" t="str">
        <f>_xlfn.TEXTJOIN("/",TRUE,AOM[[#This Row],[L1]:[L10]])</f>
        <v>Management/Livestock Management/Feed Characteristic/Feed Composition/Feed Ingredient/Supplement/Mineral/Zinc Oxide</v>
      </c>
      <c r="B1834" s="207" t="s">
        <v>23672</v>
      </c>
      <c r="C1834" s="207" t="s">
        <v>17896</v>
      </c>
      <c r="D1834" s="207" t="s">
        <v>17898</v>
      </c>
      <c r="E1834" s="207" t="s">
        <v>17908</v>
      </c>
      <c r="F1834" s="207" t="s">
        <v>18308</v>
      </c>
      <c r="G1834" s="207" t="s">
        <v>18309</v>
      </c>
      <c r="H1834" s="207" t="s">
        <v>8433</v>
      </c>
      <c r="I1834" s="207" t="s">
        <v>23342</v>
      </c>
      <c r="J1834" s="207" t="s">
        <v>8218</v>
      </c>
      <c r="K1834" s="207" t="s">
        <v>8288</v>
      </c>
      <c r="L1834" s="207"/>
      <c r="M1834" t="str" cm="1">
        <f t="array" ref="M1834">LOOKUP(2,1/(C1834:L1834&lt;&gt;""),C1834:L1834)</f>
        <v>Zinc Oxide</v>
      </c>
      <c r="N1834" s="207" t="s">
        <v>8288</v>
      </c>
      <c r="O1834" s="207"/>
      <c r="P1834" s="207" t="s">
        <v>8288</v>
      </c>
      <c r="Q1834" s="207" t="s">
        <v>8288</v>
      </c>
      <c r="R1834" s="207" t="s">
        <v>8288</v>
      </c>
      <c r="S1834" s="207"/>
      <c r="T1834" s="207" t="s">
        <v>8288</v>
      </c>
      <c r="U1834" s="207"/>
      <c r="V1834" s="209" t="s">
        <v>8288</v>
      </c>
      <c r="W1834" s="207" t="s">
        <v>8288</v>
      </c>
      <c r="X1834" s="207" t="s">
        <v>8288</v>
      </c>
      <c r="Y1834" s="207" t="s">
        <v>8288</v>
      </c>
      <c r="Z1834" s="207" t="s">
        <v>8288</v>
      </c>
      <c r="AA1834" s="209" t="s">
        <v>8288</v>
      </c>
      <c r="AB1834" s="209" t="s">
        <v>4169</v>
      </c>
      <c r="AC1834" s="210">
        <v>34220</v>
      </c>
      <c r="AD1834" s="210" t="s">
        <v>4169</v>
      </c>
      <c r="AE1834" s="210" t="s">
        <v>23611</v>
      </c>
      <c r="AF1834" s="210"/>
      <c r="AG1834" t="str">
        <f>IFERROR(IF(COUNTIF(C1834:L1834,"Feed Ingredient")&gt;0,INDEX(ani_diet!T:T,MATCH(M1834,ani_diet!D:D,0)),""),"")</f>
        <v/>
      </c>
      <c r="AH1834" s="60" t="str">
        <f>IF(IFERROR(IF(MATCH("Feed Ingredient", AOM[[#This Row],[L1]:[L10]],0)&gt;0, TRUE, FALSE), FALSE)=TRUE,IFERROR(VLOOKUP(M1834, ani_diet!C:C, 1, FALSE), "No Match"),FALSE)</f>
        <v>Zinc Oxide</v>
      </c>
      <c r="AI1834" t="s">
        <v>4169</v>
      </c>
      <c r="AL1834" t="str">
        <f>IFERROR(IF(COUNTIF(C1834:L1834,"Feed Ingredient")&gt;0,INDEX(ani_diet!T:T,MATCH(M1834,ani_diet!D:D,0)),""),"")</f>
        <v/>
      </c>
    </row>
    <row r="1835" spans="1:38">
      <c r="A1835" t="str">
        <f>_xlfn.TEXTJOIN("/",TRUE,AOM[[#This Row],[L1]:[L10]])</f>
        <v>Management/Livestock Management/Feed Characteristic/Feed Composition/Feed Ingredient/Supplement/Mixture</v>
      </c>
      <c r="B1835" s="207" t="s">
        <v>23673</v>
      </c>
      <c r="C1835" s="207" t="s">
        <v>17896</v>
      </c>
      <c r="D1835" s="207" t="s">
        <v>17898</v>
      </c>
      <c r="E1835" s="207" t="s">
        <v>17908</v>
      </c>
      <c r="F1835" s="207" t="s">
        <v>18308</v>
      </c>
      <c r="G1835" s="207" t="s">
        <v>18309</v>
      </c>
      <c r="H1835" s="207" t="s">
        <v>8433</v>
      </c>
      <c r="I1835" s="207" t="s">
        <v>23674</v>
      </c>
      <c r="J1835" s="207" t="s">
        <v>8288</v>
      </c>
      <c r="K1835" s="207" t="s">
        <v>8288</v>
      </c>
      <c r="L1835" s="207"/>
      <c r="M1835" t="str" cm="1">
        <f t="array" ref="M1835">LOOKUP(2,1/(C1835:L1835&lt;&gt;""),C1835:L1835)</f>
        <v>Mixture</v>
      </c>
      <c r="N1835" s="207" t="s">
        <v>8288</v>
      </c>
      <c r="O1835" s="207" t="s">
        <v>8288</v>
      </c>
      <c r="P1835" s="207" t="s">
        <v>8288</v>
      </c>
      <c r="Q1835" s="207" t="s">
        <v>8288</v>
      </c>
      <c r="R1835" s="207" t="s">
        <v>8288</v>
      </c>
      <c r="S1835" s="207"/>
      <c r="T1835" s="207" t="s">
        <v>8288</v>
      </c>
      <c r="U1835" s="207"/>
      <c r="V1835" s="209" t="s">
        <v>8288</v>
      </c>
      <c r="W1835" s="207" t="s">
        <v>8288</v>
      </c>
      <c r="X1835" s="207" t="s">
        <v>8288</v>
      </c>
      <c r="Y1835" s="207" t="s">
        <v>8288</v>
      </c>
      <c r="Z1835" s="207" t="s">
        <v>8288</v>
      </c>
      <c r="AA1835" s="209" t="s">
        <v>8288</v>
      </c>
      <c r="AB1835" s="209" t="s">
        <v>4169</v>
      </c>
      <c r="AC1835" s="210" t="s">
        <v>4169</v>
      </c>
      <c r="AD1835" s="210" t="s">
        <v>4169</v>
      </c>
      <c r="AE1835" s="210"/>
      <c r="AF1835" s="210"/>
      <c r="AG1835" t="str">
        <f>IFERROR(IF(COUNTIF(C1835:L1835,"Feed Ingredient")&gt;0,INDEX(ani_diet!T:T,MATCH(M1835,ani_diet!D:D,0)),""),"")</f>
        <v/>
      </c>
      <c r="AH1835" s="60" t="str">
        <f>IF(IFERROR(IF(MATCH("Feed Ingredient", AOM[[#This Row],[L1]:[L10]],0)&gt;0, TRUE, FALSE), FALSE)=TRUE,IFERROR(VLOOKUP(M1835, ani_diet!C:C, 1, FALSE), "No Match"),FALSE)</f>
        <v>Mixture</v>
      </c>
      <c r="AI1835" t="s">
        <v>4169</v>
      </c>
      <c r="AL1835" t="str">
        <f>IFERROR(IF(COUNTIF(C1835:L1835,"Feed Ingredient")&gt;0,INDEX(ani_diet!T:T,MATCH(M1835,ani_diet!D:D,0)),""),"")</f>
        <v/>
      </c>
    </row>
    <row r="1836" spans="1:38">
      <c r="A1836" t="str">
        <f>_xlfn.TEXTJOIN("/",TRUE,AOM[[#This Row],[L1]:[L10]])</f>
        <v>Management/Livestock Management/Feed Characteristic/Feed Composition/Feed Ingredient/Supplement/Mixture/Minerals and Salt</v>
      </c>
      <c r="B1836" s="207" t="s">
        <v>23675</v>
      </c>
      <c r="C1836" s="207" t="s">
        <v>17896</v>
      </c>
      <c r="D1836" s="207" t="s">
        <v>17898</v>
      </c>
      <c r="E1836" s="207" t="s">
        <v>17908</v>
      </c>
      <c r="F1836" s="207" t="s">
        <v>18308</v>
      </c>
      <c r="G1836" s="207" t="s">
        <v>18309</v>
      </c>
      <c r="H1836" s="207" t="s">
        <v>8433</v>
      </c>
      <c r="I1836" s="207" t="s">
        <v>23674</v>
      </c>
      <c r="J1836" s="207" t="s">
        <v>23676</v>
      </c>
      <c r="K1836" s="207" t="s">
        <v>8288</v>
      </c>
      <c r="L1836" s="207"/>
      <c r="M1836" t="str" cm="1">
        <f t="array" ref="M1836">LOOKUP(2,1/(C1836:L1836&lt;&gt;""),C1836:L1836)</f>
        <v>Minerals and Salt</v>
      </c>
      <c r="N1836" s="207" t="s">
        <v>23677</v>
      </c>
      <c r="O1836" s="207" t="s">
        <v>8288</v>
      </c>
      <c r="P1836" s="207" t="s">
        <v>8288</v>
      </c>
      <c r="Q1836" s="207" t="s">
        <v>8288</v>
      </c>
      <c r="R1836" s="207" t="s">
        <v>8288</v>
      </c>
      <c r="S1836" s="207"/>
      <c r="T1836" s="207" t="s">
        <v>8288</v>
      </c>
      <c r="U1836" s="207"/>
      <c r="V1836" s="209" t="s">
        <v>8288</v>
      </c>
      <c r="W1836" s="207" t="s">
        <v>8288</v>
      </c>
      <c r="X1836" s="207" t="s">
        <v>8288</v>
      </c>
      <c r="Y1836" s="207" t="s">
        <v>8288</v>
      </c>
      <c r="Z1836" s="207" t="s">
        <v>8288</v>
      </c>
      <c r="AA1836" s="209" t="s">
        <v>8288</v>
      </c>
      <c r="AB1836" s="209" t="s">
        <v>4169</v>
      </c>
      <c r="AC1836" s="210" t="s">
        <v>4169</v>
      </c>
      <c r="AD1836" s="210" t="s">
        <v>4169</v>
      </c>
      <c r="AE1836" s="210"/>
      <c r="AF1836" s="210"/>
      <c r="AG1836" t="str">
        <f>IFERROR(IF(COUNTIF(C1836:L1836,"Feed Ingredient")&gt;0,INDEX(ani_diet!T:T,MATCH(M1836,ani_diet!D:D,0)),""),"")</f>
        <v/>
      </c>
      <c r="AH1836" s="60" t="str">
        <f>IF(IFERROR(IF(MATCH("Feed Ingredient", AOM[[#This Row],[L1]:[L10]],0)&gt;0, TRUE, FALSE), FALSE)=TRUE,IFERROR(VLOOKUP(M1836, ani_diet!C:C, 1, FALSE), "No Match"),FALSE)</f>
        <v>No Match</v>
      </c>
      <c r="AI1836" t="s">
        <v>4169</v>
      </c>
      <c r="AL1836" t="str">
        <f>IFERROR(IF(COUNTIF(C1836:L1836,"Feed Ingredient")&gt;0,INDEX(ani_diet!T:T,MATCH(M1836,ani_diet!D:D,0)),""),"")</f>
        <v/>
      </c>
    </row>
    <row r="1837" spans="1:38">
      <c r="A1837" t="str">
        <f>_xlfn.TEXTJOIN("/",TRUE,AOM[[#This Row],[L1]:[L10]])</f>
        <v>Management/Livestock Management/Feed Characteristic/Feed Composition/Feed Ingredient/Supplement/Mixture/Minerals and Urea Mix</v>
      </c>
      <c r="B1837" s="207" t="s">
        <v>23678</v>
      </c>
      <c r="C1837" s="207" t="s">
        <v>17896</v>
      </c>
      <c r="D1837" s="207" t="s">
        <v>17898</v>
      </c>
      <c r="E1837" s="207" t="s">
        <v>17908</v>
      </c>
      <c r="F1837" s="207" t="s">
        <v>18308</v>
      </c>
      <c r="G1837" s="207" t="s">
        <v>18309</v>
      </c>
      <c r="H1837" s="207" t="s">
        <v>8433</v>
      </c>
      <c r="I1837" s="207" t="s">
        <v>23674</v>
      </c>
      <c r="J1837" s="207" t="s">
        <v>23679</v>
      </c>
      <c r="K1837" s="207" t="s">
        <v>8288</v>
      </c>
      <c r="L1837" s="207"/>
      <c r="M1837" t="str" cm="1">
        <f t="array" ref="M1837">LOOKUP(2,1/(C1837:L1837&lt;&gt;""),C1837:L1837)</f>
        <v>Minerals and Urea Mix</v>
      </c>
      <c r="N1837" s="207" t="s">
        <v>23680</v>
      </c>
      <c r="O1837" s="207" t="s">
        <v>8288</v>
      </c>
      <c r="P1837" s="207" t="s">
        <v>8288</v>
      </c>
      <c r="Q1837" s="207" t="s">
        <v>8288</v>
      </c>
      <c r="R1837" s="207" t="s">
        <v>8288</v>
      </c>
      <c r="S1837" s="207"/>
      <c r="T1837" s="207" t="s">
        <v>8288</v>
      </c>
      <c r="U1837" s="207"/>
      <c r="V1837" s="209" t="s">
        <v>8288</v>
      </c>
      <c r="W1837" s="207" t="s">
        <v>8288</v>
      </c>
      <c r="X1837" s="207" t="s">
        <v>8288</v>
      </c>
      <c r="Y1837" s="207" t="s">
        <v>8288</v>
      </c>
      <c r="Z1837" s="207" t="s">
        <v>8288</v>
      </c>
      <c r="AA1837" s="209" t="s">
        <v>8288</v>
      </c>
      <c r="AB1837" s="209" t="s">
        <v>4169</v>
      </c>
      <c r="AC1837" s="210" t="s">
        <v>4169</v>
      </c>
      <c r="AD1837" s="210" t="s">
        <v>4169</v>
      </c>
      <c r="AE1837" s="210"/>
      <c r="AF1837" s="210"/>
      <c r="AG1837" t="str">
        <f>IFERROR(IF(COUNTIF(C1837:L1837,"Feed Ingredient")&gt;0,INDEX(ani_diet!T:T,MATCH(M1837,ani_diet!D:D,0)),""),"")</f>
        <v/>
      </c>
      <c r="AH1837" s="60" t="str">
        <f>IF(IFERROR(IF(MATCH("Feed Ingredient", AOM[[#This Row],[L1]:[L10]],0)&gt;0, TRUE, FALSE), FALSE)=TRUE,IFERROR(VLOOKUP(M1837, ani_diet!C:C, 1, FALSE), "No Match"),FALSE)</f>
        <v>Minerals and Urea Mix</v>
      </c>
      <c r="AI1837" t="s">
        <v>4169</v>
      </c>
      <c r="AL1837" t="str">
        <f>IFERROR(IF(COUNTIF(C1837:L1837,"Feed Ingredient")&gt;0,INDEX(ani_diet!T:T,MATCH(M1837,ani_diet!D:D,0)),""),"")</f>
        <v/>
      </c>
    </row>
    <row r="1838" spans="1:38">
      <c r="A1838" t="str">
        <f>_xlfn.TEXTJOIN("/",TRUE,AOM[[#This Row],[L1]:[L10]])</f>
        <v>Management/Livestock Management/Feed Characteristic/Feed Composition/Feed Ingredient/Supplement/Mixture/Minerals and Vitamins Mix</v>
      </c>
      <c r="B1838" s="207" t="s">
        <v>23681</v>
      </c>
      <c r="C1838" s="207" t="s">
        <v>17896</v>
      </c>
      <c r="D1838" s="207" t="s">
        <v>17898</v>
      </c>
      <c r="E1838" s="207" t="s">
        <v>17908</v>
      </c>
      <c r="F1838" s="207" t="s">
        <v>18308</v>
      </c>
      <c r="G1838" s="207" t="s">
        <v>18309</v>
      </c>
      <c r="H1838" s="207" t="s">
        <v>8433</v>
      </c>
      <c r="I1838" s="207" t="s">
        <v>23674</v>
      </c>
      <c r="J1838" s="207" t="s">
        <v>23682</v>
      </c>
      <c r="K1838" s="207" t="s">
        <v>8288</v>
      </c>
      <c r="L1838" s="207"/>
      <c r="M1838" t="str" cm="1">
        <f t="array" ref="M1838">LOOKUP(2,1/(C1838:L1838&lt;&gt;""),C1838:L1838)</f>
        <v>Minerals and Vitamins Mix</v>
      </c>
      <c r="N1838" s="207" t="s">
        <v>23683</v>
      </c>
      <c r="O1838" s="207" t="s">
        <v>8288</v>
      </c>
      <c r="P1838" s="207" t="s">
        <v>8288</v>
      </c>
      <c r="Q1838" s="207" t="s">
        <v>8288</v>
      </c>
      <c r="R1838" s="207" t="s">
        <v>8288</v>
      </c>
      <c r="S1838" s="207"/>
      <c r="T1838" s="207" t="s">
        <v>8288</v>
      </c>
      <c r="U1838" s="207"/>
      <c r="V1838" s="209" t="s">
        <v>8288</v>
      </c>
      <c r="W1838" s="207" t="s">
        <v>8288</v>
      </c>
      <c r="X1838" s="207" t="s">
        <v>8288</v>
      </c>
      <c r="Y1838" s="207" t="s">
        <v>8288</v>
      </c>
      <c r="Z1838" s="207" t="s">
        <v>8288</v>
      </c>
      <c r="AA1838" s="209" t="s">
        <v>8288</v>
      </c>
      <c r="AB1838" s="209" t="s">
        <v>4169</v>
      </c>
      <c r="AC1838" s="210" t="s">
        <v>4169</v>
      </c>
      <c r="AD1838" s="210" t="s">
        <v>4169</v>
      </c>
      <c r="AE1838" s="210"/>
      <c r="AF1838" s="210"/>
      <c r="AG1838" t="str">
        <f>IFERROR(IF(COUNTIF(C1838:L1838,"Feed Ingredient")&gt;0,INDEX(ani_diet!T:T,MATCH(M1838,ani_diet!D:D,0)),""),"")</f>
        <v/>
      </c>
      <c r="AH1838" s="60" t="str">
        <f>IF(IFERROR(IF(MATCH("Feed Ingredient", AOM[[#This Row],[L1]:[L10]],0)&gt;0, TRUE, FALSE), FALSE)=TRUE,IFERROR(VLOOKUP(M1838, ani_diet!C:C, 1, FALSE), "No Match"),FALSE)</f>
        <v>Minerals and Vitamins Mix</v>
      </c>
      <c r="AI1838" t="s">
        <v>4169</v>
      </c>
      <c r="AL1838" t="str">
        <f>IFERROR(IF(COUNTIF(C1838:L1838,"Feed Ingredient")&gt;0,INDEX(ani_diet!T:T,MATCH(M1838,ani_diet!D:D,0)),""),"")</f>
        <v/>
      </c>
    </row>
    <row r="1839" spans="1:38">
      <c r="A1839" t="s">
        <v>23684</v>
      </c>
      <c r="B1839" s="207" t="s">
        <v>23685</v>
      </c>
      <c r="C1839" s="207" t="s">
        <v>17896</v>
      </c>
      <c r="D1839" s="207" t="s">
        <v>17898</v>
      </c>
      <c r="E1839" s="207" t="s">
        <v>17908</v>
      </c>
      <c r="F1839" s="207" t="s">
        <v>18308</v>
      </c>
      <c r="G1839" s="207" t="s">
        <v>18309</v>
      </c>
      <c r="H1839" s="207" t="s">
        <v>8433</v>
      </c>
      <c r="I1839" s="207" t="s">
        <v>23686</v>
      </c>
      <c r="J1839" s="207"/>
      <c r="K1839" s="207" t="s">
        <v>8288</v>
      </c>
      <c r="L1839" s="207"/>
      <c r="M1839" t="str" cm="1">
        <f t="array" ref="M1839">LOOKUP(2,1/(C1839:L1839&lt;&gt;""),C1839:L1839)</f>
        <v>Protected Fat</v>
      </c>
      <c r="N1839" s="207"/>
      <c r="O1839" s="207" t="s">
        <v>8288</v>
      </c>
      <c r="P1839" s="207" t="s">
        <v>8288</v>
      </c>
      <c r="Q1839" s="207" t="s">
        <v>8288</v>
      </c>
      <c r="R1839" s="207" t="s">
        <v>8288</v>
      </c>
      <c r="S1839" s="207"/>
      <c r="T1839" s="207" t="s">
        <v>8288</v>
      </c>
      <c r="U1839" s="207"/>
      <c r="V1839" s="209" t="s">
        <v>8288</v>
      </c>
      <c r="W1839" s="207" t="s">
        <v>8288</v>
      </c>
      <c r="X1839" s="207" t="s">
        <v>8288</v>
      </c>
      <c r="Y1839" s="207" t="s">
        <v>8288</v>
      </c>
      <c r="Z1839" s="207" t="s">
        <v>8288</v>
      </c>
      <c r="AA1839" s="209" t="s">
        <v>8288</v>
      </c>
      <c r="AB1839" s="209" t="s">
        <v>4169</v>
      </c>
      <c r="AC1839" s="210" t="s">
        <v>4169</v>
      </c>
      <c r="AD1839" s="210" t="s">
        <v>4169</v>
      </c>
      <c r="AE1839" s="210"/>
      <c r="AF1839" s="210"/>
      <c r="AG1839" t="str">
        <f>IFERROR(IF(COUNTIF(C1839:L1839,"Feed Ingredient")&gt;0,INDEX(ani_diet!T:T,MATCH(M1839,ani_diet!D:D,0)),""),"")</f>
        <v>Prosopis juliflora</v>
      </c>
      <c r="AH1839" s="60" t="str">
        <f>IF(IFERROR(IF(MATCH("Feed Ingredient", AOM[[#This Row],[L1]:[L10]],0)&gt;0, TRUE, FALSE), FALSE)=TRUE,IFERROR(VLOOKUP(M1839, ani_diet!C:C, 1, FALSE), "No Match"),FALSE)</f>
        <v>Protected Fat</v>
      </c>
      <c r="AI1839" t="s">
        <v>4169</v>
      </c>
      <c r="AL1839" t="str">
        <f>IFERROR(IF(COUNTIF(C1839:L1839,"Feed Ingredient")&gt;0,INDEX(ani_diet!T:T,MATCH(M1839,ani_diet!D:D,0)),""),"")</f>
        <v>Prosopis juliflora</v>
      </c>
    </row>
    <row r="1840" spans="1:38">
      <c r="A1840" t="str">
        <f>_xlfn.TEXTJOIN("/",TRUE,AOM[[#This Row],[L1]:[L10]])</f>
        <v>Management/Livestock Management/Feed Characteristic/Feed Composition/Feed Ingredient/Supplement/Protein/Casein</v>
      </c>
      <c r="B1840" s="207" t="s">
        <v>23687</v>
      </c>
      <c r="C1840" s="207" t="s">
        <v>17896</v>
      </c>
      <c r="D1840" s="207" t="s">
        <v>17898</v>
      </c>
      <c r="E1840" s="207" t="s">
        <v>17908</v>
      </c>
      <c r="F1840" s="207" t="s">
        <v>18308</v>
      </c>
      <c r="G1840" s="207" t="s">
        <v>18309</v>
      </c>
      <c r="H1840" s="207" t="s">
        <v>8433</v>
      </c>
      <c r="I1840" s="207" t="s">
        <v>23688</v>
      </c>
      <c r="J1840" s="207" t="s">
        <v>23689</v>
      </c>
      <c r="K1840" s="207"/>
      <c r="L1840" s="207"/>
      <c r="M1840" t="str" cm="1">
        <f t="array" ref="M1840">LOOKUP(2,1/(C1840:L1840&lt;&gt;""),C1840:L1840)</f>
        <v>Casein</v>
      </c>
      <c r="N1840" s="207"/>
      <c r="O1840" s="207"/>
      <c r="P1840" s="207"/>
      <c r="Q1840" s="207"/>
      <c r="R1840" s="207"/>
      <c r="S1840" s="207"/>
      <c r="T1840" s="207"/>
      <c r="U1840" s="207"/>
      <c r="V1840" s="209"/>
      <c r="W1840" s="207"/>
      <c r="X1840" s="207"/>
      <c r="Y1840" s="207"/>
      <c r="Z1840" s="207"/>
      <c r="AA1840" s="209"/>
      <c r="AB1840" s="209" t="s">
        <v>4169</v>
      </c>
      <c r="AC1840" s="210">
        <v>22260</v>
      </c>
      <c r="AD1840" s="210" t="s">
        <v>4169</v>
      </c>
      <c r="AE1840" s="210" t="s">
        <v>23689</v>
      </c>
      <c r="AF1840" s="210"/>
      <c r="AG1840" t="str">
        <f>IFERROR(IF(COUNTIF(C1840:L1840,"Feed Ingredient")&gt;0,INDEX(ani_diet!T:T,MATCH(M1840,ani_diet!D:D,0)),""),"")</f>
        <v/>
      </c>
      <c r="AH1840" s="60" t="str">
        <f>IF(IFERROR(IF(MATCH("Feed Ingredient", AOM[[#This Row],[L1]:[L10]],0)&gt;0, TRUE, FALSE), FALSE)=TRUE,IFERROR(VLOOKUP(M1840, ani_diet!C:C, 1, FALSE), "No Match"),FALSE)</f>
        <v>Casein</v>
      </c>
      <c r="AI1840" t="s">
        <v>4169</v>
      </c>
      <c r="AL1840" t="str">
        <f>IFERROR(IF(COUNTIF(C1840:L1840,"Feed Ingredient")&gt;0,INDEX(ani_diet!T:T,MATCH(M1840,ani_diet!D:D,0)),""),"")</f>
        <v/>
      </c>
    </row>
    <row r="1841" spans="1:38">
      <c r="A1841" t="str">
        <f>_xlfn.TEXTJOIN("/",TRUE,AOM[[#This Row],[L1]:[L10]])</f>
        <v>Management/Livestock Management/Feed Characteristic/Feed Composition/Feed Ingredient/Supplement/Protein</v>
      </c>
      <c r="B1841" s="207" t="s">
        <v>23690</v>
      </c>
      <c r="C1841" s="207" t="s">
        <v>17896</v>
      </c>
      <c r="D1841" s="207" t="s">
        <v>17898</v>
      </c>
      <c r="E1841" s="207" t="s">
        <v>17908</v>
      </c>
      <c r="F1841" s="207" t="s">
        <v>18308</v>
      </c>
      <c r="G1841" s="207" t="s">
        <v>18309</v>
      </c>
      <c r="H1841" s="207" t="s">
        <v>8433</v>
      </c>
      <c r="I1841" s="207" t="s">
        <v>23688</v>
      </c>
      <c r="J1841" s="207"/>
      <c r="K1841" s="207"/>
      <c r="L1841" s="207"/>
      <c r="M1841" t="str" cm="1">
        <f t="array" ref="M1841">LOOKUP(2,1/(C1841:L1841&lt;&gt;""),C1841:L1841)</f>
        <v>Protein</v>
      </c>
      <c r="N1841" s="207"/>
      <c r="O1841" s="207"/>
      <c r="P1841" s="207"/>
      <c r="Q1841" s="207"/>
      <c r="R1841" s="207"/>
      <c r="S1841" s="207"/>
      <c r="T1841" s="207"/>
      <c r="U1841" s="207"/>
      <c r="V1841" s="209"/>
      <c r="W1841" s="207"/>
      <c r="X1841" s="207"/>
      <c r="Y1841" s="207"/>
      <c r="Z1841" s="207"/>
      <c r="AA1841" s="209"/>
      <c r="AB1841" s="209" t="s">
        <v>4169</v>
      </c>
      <c r="AC1841" s="210" t="s">
        <v>4169</v>
      </c>
      <c r="AD1841" s="210" t="s">
        <v>4169</v>
      </c>
      <c r="AE1841" s="210"/>
      <c r="AF1841" s="210"/>
      <c r="AG1841" t="str">
        <f>IFERROR(IF(COUNTIF(C1841:L1841,"Feed Ingredient")&gt;0,INDEX(ani_diet!T:T,MATCH(M1841,ani_diet!D:D,0)),""),"")</f>
        <v/>
      </c>
      <c r="AH1841" s="60" t="str">
        <f>IF(IFERROR(IF(MATCH("Feed Ingredient", AOM[[#This Row],[L1]:[L10]],0)&gt;0, TRUE, FALSE), FALSE)=TRUE,IFERROR(VLOOKUP(M1841, ani_diet!C:C, 1, FALSE), "No Match"),FALSE)</f>
        <v>No Match</v>
      </c>
      <c r="AI1841" t="s">
        <v>4169</v>
      </c>
      <c r="AL1841" t="str">
        <f>IFERROR(IF(COUNTIF(C1841:L1841,"Feed Ingredient")&gt;0,INDEX(ani_diet!T:T,MATCH(M1841,ani_diet!D:D,0)),""),"")</f>
        <v/>
      </c>
    </row>
    <row r="1842" spans="1:38">
      <c r="A1842" t="str">
        <f>_xlfn.TEXTJOIN("/",TRUE,AOM[[#This Row],[L1]:[L10]])</f>
        <v>Management/Livestock Management/Feed Characteristic/Feed Composition/Feed Ingredient/Supplement/Pseudovitamin</v>
      </c>
      <c r="B1842" s="207" t="s">
        <v>23691</v>
      </c>
      <c r="C1842" s="207" t="s">
        <v>17896</v>
      </c>
      <c r="D1842" s="207" t="s">
        <v>17898</v>
      </c>
      <c r="E1842" s="207" t="s">
        <v>17908</v>
      </c>
      <c r="F1842" s="207" t="s">
        <v>18308</v>
      </c>
      <c r="G1842" s="207" t="s">
        <v>18309</v>
      </c>
      <c r="H1842" s="207" t="s">
        <v>8433</v>
      </c>
      <c r="I1842" s="207" t="s">
        <v>23692</v>
      </c>
      <c r="J1842" s="207" t="s">
        <v>8288</v>
      </c>
      <c r="K1842" s="207" t="s">
        <v>8288</v>
      </c>
      <c r="L1842" s="207"/>
      <c r="M1842" t="str" cm="1">
        <f t="array" ref="M1842">LOOKUP(2,1/(C1842:L1842&lt;&gt;""),C1842:L1842)</f>
        <v>Pseudovitamin</v>
      </c>
      <c r="N1842" s="207" t="s">
        <v>8288</v>
      </c>
      <c r="O1842" s="207" t="s">
        <v>8288</v>
      </c>
      <c r="P1842" s="207" t="s">
        <v>8288</v>
      </c>
      <c r="Q1842" s="207" t="s">
        <v>8288</v>
      </c>
      <c r="R1842" s="207" t="s">
        <v>8288</v>
      </c>
      <c r="S1842" s="207"/>
      <c r="T1842" s="207" t="s">
        <v>8288</v>
      </c>
      <c r="U1842" s="207"/>
      <c r="V1842" s="209" t="s">
        <v>8288</v>
      </c>
      <c r="W1842" s="207" t="s">
        <v>8288</v>
      </c>
      <c r="X1842" s="207" t="s">
        <v>8288</v>
      </c>
      <c r="Y1842" s="207" t="s">
        <v>8288</v>
      </c>
      <c r="Z1842" s="207" t="s">
        <v>8288</v>
      </c>
      <c r="AA1842" s="209" t="s">
        <v>8288</v>
      </c>
      <c r="AB1842" s="209" t="s">
        <v>4169</v>
      </c>
      <c r="AC1842" s="210" t="s">
        <v>4169</v>
      </c>
      <c r="AD1842" s="210" t="s">
        <v>4169</v>
      </c>
      <c r="AE1842" s="210"/>
      <c r="AF1842" s="210"/>
      <c r="AG1842" t="str">
        <f>IFERROR(IF(COUNTIF(C1842:L1842,"Feed Ingredient")&gt;0,INDEX(ani_diet!T:T,MATCH(M1842,ani_diet!D:D,0)),""),"")</f>
        <v/>
      </c>
      <c r="AH1842" s="60" t="str">
        <f>IF(IFERROR(IF(MATCH("Feed Ingredient", AOM[[#This Row],[L1]:[L10]],0)&gt;0, TRUE, FALSE), FALSE)=TRUE,IFERROR(VLOOKUP(M1842, ani_diet!C:C, 1, FALSE), "No Match"),FALSE)</f>
        <v>No Match</v>
      </c>
      <c r="AI1842" t="s">
        <v>4169</v>
      </c>
      <c r="AL1842" t="str">
        <f>IFERROR(IF(COUNTIF(C1842:L1842,"Feed Ingredient")&gt;0,INDEX(ani_diet!T:T,MATCH(M1842,ani_diet!D:D,0)),""),"")</f>
        <v/>
      </c>
    </row>
    <row r="1843" spans="1:38">
      <c r="A1843" t="str">
        <f>_xlfn.TEXTJOIN("/",TRUE,AOM[[#This Row],[L1]:[L10]])</f>
        <v>Management/Livestock Management/Feed Characteristic/Feed Composition/Feed Ingredient/Supplement/Pseudovitamin/Inositol</v>
      </c>
      <c r="B1843" s="207" t="s">
        <v>23693</v>
      </c>
      <c r="C1843" s="207" t="s">
        <v>17896</v>
      </c>
      <c r="D1843" s="207" t="s">
        <v>17898</v>
      </c>
      <c r="E1843" s="207" t="s">
        <v>17908</v>
      </c>
      <c r="F1843" s="207" t="s">
        <v>18308</v>
      </c>
      <c r="G1843" s="207" t="s">
        <v>18309</v>
      </c>
      <c r="H1843" s="207" t="s">
        <v>8433</v>
      </c>
      <c r="I1843" s="207" t="s">
        <v>23692</v>
      </c>
      <c r="J1843" s="207" t="s">
        <v>23694</v>
      </c>
      <c r="K1843" s="207" t="s">
        <v>8288</v>
      </c>
      <c r="L1843" s="207"/>
      <c r="M1843" t="str" cm="1">
        <f t="array" ref="M1843">LOOKUP(2,1/(C1843:L1843&lt;&gt;""),C1843:L1843)</f>
        <v>Inositol</v>
      </c>
      <c r="N1843" s="207" t="s">
        <v>23695</v>
      </c>
      <c r="O1843" s="207" t="s">
        <v>23696</v>
      </c>
      <c r="P1843" s="207" t="s">
        <v>8288</v>
      </c>
      <c r="Q1843" s="207" t="s">
        <v>8288</v>
      </c>
      <c r="R1843" s="207" t="s">
        <v>23697</v>
      </c>
      <c r="S1843" s="207"/>
      <c r="T1843" s="207" t="s">
        <v>8288</v>
      </c>
      <c r="U1843" s="207"/>
      <c r="V1843" s="209" t="s">
        <v>8288</v>
      </c>
      <c r="W1843" s="207" t="s">
        <v>8288</v>
      </c>
      <c r="X1843" s="207" t="s">
        <v>8288</v>
      </c>
      <c r="Y1843" s="207" t="s">
        <v>8288</v>
      </c>
      <c r="Z1843" s="207" t="s">
        <v>8288</v>
      </c>
      <c r="AA1843" s="209" t="s">
        <v>8288</v>
      </c>
      <c r="AB1843" s="209" t="s">
        <v>4169</v>
      </c>
      <c r="AC1843" s="210" t="s">
        <v>4169</v>
      </c>
      <c r="AD1843" s="210" t="s">
        <v>4169</v>
      </c>
      <c r="AE1843" s="210"/>
      <c r="AF1843" s="210"/>
      <c r="AG1843" t="str">
        <f>IFERROR(IF(COUNTIF(C1843:L1843,"Feed Ingredient")&gt;0,INDEX(ani_diet!T:T,MATCH(M1843,ani_diet!D:D,0)),""),"")</f>
        <v/>
      </c>
      <c r="AH1843" s="60" t="str">
        <f>IF(IFERROR(IF(MATCH("Feed Ingredient", AOM[[#This Row],[L1]:[L10]],0)&gt;0, TRUE, FALSE), FALSE)=TRUE,IFERROR(VLOOKUP(M1843, ani_diet!C:C, 1, FALSE), "No Match"),FALSE)</f>
        <v>No Match</v>
      </c>
      <c r="AI1843" t="s">
        <v>4169</v>
      </c>
      <c r="AL1843" t="str">
        <f>IFERROR(IF(COUNTIF(C1843:L1843,"Feed Ingredient")&gt;0,INDEX(ani_diet!T:T,MATCH(M1843,ani_diet!D:D,0)),""),"")</f>
        <v/>
      </c>
    </row>
    <row r="1844" spans="1:38">
      <c r="A1844" t="str">
        <f>_xlfn.TEXTJOIN("/",TRUE,AOM[[#This Row],[L1]:[L10]])</f>
        <v>Management/Livestock Management/Feed Characteristic/Feed Composition/Feed Ingredient/Supplement/Urea</v>
      </c>
      <c r="B1844" s="207" t="s">
        <v>23698</v>
      </c>
      <c r="C1844" s="207" t="s">
        <v>17896</v>
      </c>
      <c r="D1844" s="207" t="s">
        <v>17898</v>
      </c>
      <c r="E1844" s="207" t="s">
        <v>17908</v>
      </c>
      <c r="F1844" s="207" t="s">
        <v>18308</v>
      </c>
      <c r="G1844" s="207" t="s">
        <v>18309</v>
      </c>
      <c r="H1844" s="207" t="s">
        <v>8433</v>
      </c>
      <c r="I1844" s="207" t="s">
        <v>3047</v>
      </c>
      <c r="J1844" s="207" t="s">
        <v>8288</v>
      </c>
      <c r="K1844" s="207" t="s">
        <v>8288</v>
      </c>
      <c r="L1844" s="207"/>
      <c r="M1844" t="str" cm="1">
        <f t="array" ref="M1844">LOOKUP(2,1/(C1844:L1844&lt;&gt;""),C1844:L1844)</f>
        <v>Urea</v>
      </c>
      <c r="N1844" s="207" t="s">
        <v>23699</v>
      </c>
      <c r="O1844" s="207"/>
      <c r="P1844" s="207" t="s">
        <v>8288</v>
      </c>
      <c r="Q1844" s="207" t="s">
        <v>8288</v>
      </c>
      <c r="R1844" s="207" t="s">
        <v>8288</v>
      </c>
      <c r="S1844" s="207"/>
      <c r="T1844" s="207" t="s">
        <v>8288</v>
      </c>
      <c r="U1844" s="207"/>
      <c r="V1844" s="209" t="s">
        <v>8288</v>
      </c>
      <c r="W1844" s="207" t="s">
        <v>8288</v>
      </c>
      <c r="X1844" s="207" t="s">
        <v>8288</v>
      </c>
      <c r="Y1844" s="207" t="s">
        <v>8288</v>
      </c>
      <c r="Z1844" s="207" t="s">
        <v>8288</v>
      </c>
      <c r="AA1844" s="209" t="s">
        <v>8288</v>
      </c>
      <c r="AB1844" s="209" t="s">
        <v>4169</v>
      </c>
      <c r="AC1844" s="210" t="s">
        <v>4169</v>
      </c>
      <c r="AD1844" s="210" t="s">
        <v>4169</v>
      </c>
      <c r="AE1844" s="210"/>
      <c r="AF1844" s="210"/>
      <c r="AG1844" t="str">
        <f>IFERROR(IF(COUNTIF(C1844:L1844,"Feed Ingredient")&gt;0,INDEX(ani_diet!T:T,MATCH(M1844,ani_diet!D:D,0)),""),"")</f>
        <v/>
      </c>
      <c r="AH1844" s="60" t="str">
        <f>IF(IFERROR(IF(MATCH("Feed Ingredient", AOM[[#This Row],[L1]:[L10]],0)&gt;0, TRUE, FALSE), FALSE)=TRUE,IFERROR(VLOOKUP(M1844, ani_diet!C:C, 1, FALSE), "No Match"),FALSE)</f>
        <v>Urea</v>
      </c>
      <c r="AI1844" t="s">
        <v>4169</v>
      </c>
      <c r="AL1844" t="str">
        <f>IFERROR(IF(COUNTIF(C1844:L1844,"Feed Ingredient")&gt;0,INDEX(ani_diet!T:T,MATCH(M1844,ani_diet!D:D,0)),""),"")</f>
        <v/>
      </c>
    </row>
    <row r="1845" spans="1:38">
      <c r="A1845" t="str">
        <f>_xlfn.TEXTJOIN("/",TRUE,AOM[[#This Row],[L1]:[L10]])</f>
        <v>Management/Livestock Management/Feed Characteristic/Feed Composition/Feed Ingredient/Supplement/Vitamin</v>
      </c>
      <c r="B1845" s="207" t="s">
        <v>23700</v>
      </c>
      <c r="C1845" s="207" t="s">
        <v>17896</v>
      </c>
      <c r="D1845" s="207" t="s">
        <v>17898</v>
      </c>
      <c r="E1845" s="207" t="s">
        <v>17908</v>
      </c>
      <c r="F1845" s="207" t="s">
        <v>18308</v>
      </c>
      <c r="G1845" s="207" t="s">
        <v>18309</v>
      </c>
      <c r="H1845" s="207" t="s">
        <v>8433</v>
      </c>
      <c r="I1845" s="207" t="s">
        <v>8827</v>
      </c>
      <c r="J1845" s="207" t="s">
        <v>8288</v>
      </c>
      <c r="K1845" s="207" t="s">
        <v>8288</v>
      </c>
      <c r="L1845" s="207"/>
      <c r="M1845" t="str" cm="1">
        <f t="array" ref="M1845">LOOKUP(2,1/(C1845:L1845&lt;&gt;""),C1845:L1845)</f>
        <v>Vitamin</v>
      </c>
      <c r="N1845" s="207" t="s">
        <v>8288</v>
      </c>
      <c r="O1845" s="207"/>
      <c r="P1845" s="207" t="s">
        <v>8288</v>
      </c>
      <c r="Q1845" s="207" t="s">
        <v>8288</v>
      </c>
      <c r="R1845" s="207" t="s">
        <v>8288</v>
      </c>
      <c r="S1845" s="207"/>
      <c r="T1845" s="207" t="s">
        <v>8288</v>
      </c>
      <c r="U1845" s="207"/>
      <c r="V1845" s="209" t="s">
        <v>8288</v>
      </c>
      <c r="W1845" s="207" t="s">
        <v>8288</v>
      </c>
      <c r="X1845" s="207" t="s">
        <v>8288</v>
      </c>
      <c r="Y1845" s="207" t="s">
        <v>8288</v>
      </c>
      <c r="Z1845" s="207" t="s">
        <v>8288</v>
      </c>
      <c r="AA1845" s="209" t="s">
        <v>8288</v>
      </c>
      <c r="AB1845" s="209" t="s">
        <v>4169</v>
      </c>
      <c r="AC1845" s="210">
        <v>3525</v>
      </c>
      <c r="AD1845" s="210" t="s">
        <v>4169</v>
      </c>
      <c r="AE1845" s="210" t="s">
        <v>23701</v>
      </c>
      <c r="AF1845" s="210"/>
      <c r="AG1845" t="str">
        <f>IFERROR(IF(COUNTIF(C1845:L1845,"Feed Ingredient")&gt;0,INDEX(ani_diet!T:T,MATCH(M1845,ani_diet!D:D,0)),""),"")</f>
        <v/>
      </c>
      <c r="AH1845" s="60" t="str">
        <f>IF(IFERROR(IF(MATCH("Feed Ingredient", AOM[[#This Row],[L1]:[L10]],0)&gt;0, TRUE, FALSE), FALSE)=TRUE,IFERROR(VLOOKUP(M1845, ani_diet!C:C, 1, FALSE), "No Match"),FALSE)</f>
        <v>No Match</v>
      </c>
      <c r="AI1845" t="s">
        <v>4169</v>
      </c>
      <c r="AL1845" t="str">
        <f>IFERROR(IF(COUNTIF(C1845:L1845,"Feed Ingredient")&gt;0,INDEX(ani_diet!T:T,MATCH(M1845,ani_diet!D:D,0)),""),"")</f>
        <v/>
      </c>
    </row>
    <row r="1846" spans="1:38">
      <c r="A1846" t="str">
        <f>_xlfn.TEXTJOIN("/",TRUE,AOM[[#This Row],[L1]:[L10]])</f>
        <v>Management/Livestock Management/Feed Characteristic/Feed Composition/Feed Ingredient/Supplement/Vitamin/Choline Cloride</v>
      </c>
      <c r="B1846" s="207" t="s">
        <v>23702</v>
      </c>
      <c r="C1846" s="207" t="s">
        <v>17896</v>
      </c>
      <c r="D1846" s="207" t="s">
        <v>17898</v>
      </c>
      <c r="E1846" s="207" t="s">
        <v>17908</v>
      </c>
      <c r="F1846" s="207" t="s">
        <v>18308</v>
      </c>
      <c r="G1846" s="207" t="s">
        <v>18309</v>
      </c>
      <c r="H1846" s="207" t="s">
        <v>8433</v>
      </c>
      <c r="I1846" s="207" t="s">
        <v>8827</v>
      </c>
      <c r="J1846" s="207" t="s">
        <v>23703</v>
      </c>
      <c r="K1846" s="207" t="s">
        <v>8288</v>
      </c>
      <c r="L1846" s="207"/>
      <c r="M1846" t="str" cm="1">
        <f t="array" ref="M1846">LOOKUP(2,1/(C1846:L1846&lt;&gt;""),C1846:L1846)</f>
        <v>Choline Cloride</v>
      </c>
      <c r="N1846" s="207"/>
      <c r="O1846" s="207" t="s">
        <v>23704</v>
      </c>
      <c r="P1846" s="207" t="s">
        <v>8288</v>
      </c>
      <c r="Q1846" s="207" t="s">
        <v>8288</v>
      </c>
      <c r="R1846" s="207" t="s">
        <v>8288</v>
      </c>
      <c r="S1846" s="207"/>
      <c r="T1846" s="207" t="s">
        <v>8288</v>
      </c>
      <c r="U1846" s="207"/>
      <c r="V1846" s="209" t="s">
        <v>8288</v>
      </c>
      <c r="W1846" s="207" t="s">
        <v>8288</v>
      </c>
      <c r="X1846" s="207" t="s">
        <v>8288</v>
      </c>
      <c r="Y1846" s="207" t="s">
        <v>8288</v>
      </c>
      <c r="Z1846" s="207" t="s">
        <v>8288</v>
      </c>
      <c r="AA1846" s="209" t="s">
        <v>8288</v>
      </c>
      <c r="AB1846" s="209" t="s">
        <v>4169</v>
      </c>
      <c r="AC1846" s="210" t="s">
        <v>4169</v>
      </c>
      <c r="AD1846" s="210" t="s">
        <v>4169</v>
      </c>
      <c r="AE1846" s="210"/>
      <c r="AF1846" s="210"/>
      <c r="AG1846" t="str">
        <f>IFERROR(IF(COUNTIF(C1846:L1846,"Feed Ingredient")&gt;0,INDEX(ani_diet!T:T,MATCH(M1846,ani_diet!D:D,0)),""),"")</f>
        <v/>
      </c>
      <c r="AH1846" s="60" t="str">
        <f>IF(IFERROR(IF(MATCH("Feed Ingredient", AOM[[#This Row],[L1]:[L10]],0)&gt;0, TRUE, FALSE), FALSE)=TRUE,IFERROR(VLOOKUP(M1846, ani_diet!C:C, 1, FALSE), "No Match"),FALSE)</f>
        <v>Choline Cloride</v>
      </c>
      <c r="AI1846" t="s">
        <v>4169</v>
      </c>
      <c r="AL1846" t="str">
        <f>IFERROR(IF(COUNTIF(C1846:L1846,"Feed Ingredient")&gt;0,INDEX(ani_diet!T:T,MATCH(M1846,ani_diet!D:D,0)),""),"")</f>
        <v/>
      </c>
    </row>
    <row r="1847" spans="1:38">
      <c r="A1847" t="str">
        <f>_xlfn.TEXTJOIN("/",TRUE,AOM[[#This Row],[L1]:[L10]])</f>
        <v>Management/Livestock Management/Feed Characteristic/Feed Composition/Feed Ingredient/Supplement/Vitamin/Choline Cloride Ground</v>
      </c>
      <c r="B1847" s="207" t="s">
        <v>23705</v>
      </c>
      <c r="C1847" s="207" t="s">
        <v>17896</v>
      </c>
      <c r="D1847" s="207" t="s">
        <v>17898</v>
      </c>
      <c r="E1847" s="207" t="s">
        <v>17908</v>
      </c>
      <c r="F1847" s="207" t="s">
        <v>18308</v>
      </c>
      <c r="G1847" s="207" t="s">
        <v>18309</v>
      </c>
      <c r="H1847" s="207" t="s">
        <v>8433</v>
      </c>
      <c r="I1847" s="207" t="s">
        <v>8827</v>
      </c>
      <c r="J1847" s="207" t="s">
        <v>23706</v>
      </c>
      <c r="K1847" s="207" t="s">
        <v>8288</v>
      </c>
      <c r="L1847" s="207"/>
      <c r="M1847" t="str" cm="1">
        <f t="array" ref="M1847">LOOKUP(2,1/(C1847:L1847&lt;&gt;""),C1847:L1847)</f>
        <v>Choline Cloride Ground</v>
      </c>
      <c r="N1847" s="207" t="s">
        <v>23707</v>
      </c>
      <c r="O1847" s="207" t="s">
        <v>23704</v>
      </c>
      <c r="P1847" s="207" t="s">
        <v>8288</v>
      </c>
      <c r="Q1847" s="207" t="s">
        <v>8288</v>
      </c>
      <c r="R1847" s="207" t="s">
        <v>8288</v>
      </c>
      <c r="S1847" s="207"/>
      <c r="T1847" s="207" t="s">
        <v>8288</v>
      </c>
      <c r="U1847" s="207"/>
      <c r="V1847" s="209" t="s">
        <v>8288</v>
      </c>
      <c r="W1847" s="207" t="s">
        <v>8288</v>
      </c>
      <c r="X1847" s="207" t="s">
        <v>8288</v>
      </c>
      <c r="Y1847" s="207" t="s">
        <v>8288</v>
      </c>
      <c r="Z1847" s="207" t="s">
        <v>8288</v>
      </c>
      <c r="AA1847" s="209" t="s">
        <v>8288</v>
      </c>
      <c r="AB1847" s="209" t="s">
        <v>4169</v>
      </c>
      <c r="AC1847" s="210" t="s">
        <v>4169</v>
      </c>
      <c r="AD1847" s="210" t="s">
        <v>4169</v>
      </c>
      <c r="AE1847" s="210"/>
      <c r="AF1847" s="210"/>
      <c r="AG1847" t="str">
        <f>IFERROR(IF(COUNTIF(C1847:L1847,"Feed Ingredient")&gt;0,INDEX(ani_diet!T:T,MATCH(M1847,ani_diet!D:D,0)),""),"")</f>
        <v/>
      </c>
      <c r="AH1847" s="60" t="str">
        <f>IF(IFERROR(IF(MATCH("Feed Ingredient", AOM[[#This Row],[L1]:[L10]],0)&gt;0, TRUE, FALSE), FALSE)=TRUE,IFERROR(VLOOKUP(M1847, ani_diet!C:C, 1, FALSE), "No Match"),FALSE)</f>
        <v>No Match</v>
      </c>
      <c r="AI1847" t="s">
        <v>4169</v>
      </c>
      <c r="AL1847" t="str">
        <f>IFERROR(IF(COUNTIF(C1847:L1847,"Feed Ingredient")&gt;0,INDEX(ani_diet!T:T,MATCH(M1847,ani_diet!D:D,0)),""),"")</f>
        <v/>
      </c>
    </row>
    <row r="1848" spans="1:38">
      <c r="A1848" t="str">
        <f>_xlfn.TEXTJOIN("/",TRUE,AOM[[#This Row],[L1]:[L10]])</f>
        <v>Management/Livestock Management/Feed Characteristic/Feed Composition/Feed Ingredient/Supplement/Vitamin/Dexapanthenol</v>
      </c>
      <c r="B1848" s="207" t="s">
        <v>23708</v>
      </c>
      <c r="C1848" s="207" t="s">
        <v>17896</v>
      </c>
      <c r="D1848" s="207" t="s">
        <v>17898</v>
      </c>
      <c r="E1848" s="207" t="s">
        <v>17908</v>
      </c>
      <c r="F1848" s="207" t="s">
        <v>18308</v>
      </c>
      <c r="G1848" s="207" t="s">
        <v>18309</v>
      </c>
      <c r="H1848" s="207" t="s">
        <v>8433</v>
      </c>
      <c r="I1848" s="207" t="s">
        <v>8827</v>
      </c>
      <c r="J1848" s="207" t="s">
        <v>23709</v>
      </c>
      <c r="K1848" s="207" t="s">
        <v>8288</v>
      </c>
      <c r="L1848" s="207"/>
      <c r="M1848" t="str" cm="1">
        <f t="array" ref="M1848">LOOKUP(2,1/(C1848:L1848&lt;&gt;""),C1848:L1848)</f>
        <v>Dexapanthenol</v>
      </c>
      <c r="N1848" s="207" t="s">
        <v>8288</v>
      </c>
      <c r="O1848" s="207"/>
      <c r="P1848" s="207" t="s">
        <v>8288</v>
      </c>
      <c r="Q1848" s="207" t="s">
        <v>8288</v>
      </c>
      <c r="R1848" s="207" t="s">
        <v>8288</v>
      </c>
      <c r="S1848" s="207"/>
      <c r="T1848" s="207" t="s">
        <v>8288</v>
      </c>
      <c r="U1848" s="207"/>
      <c r="V1848" s="209" t="s">
        <v>8288</v>
      </c>
      <c r="W1848" s="207" t="s">
        <v>8288</v>
      </c>
      <c r="X1848" s="207" t="s">
        <v>8288</v>
      </c>
      <c r="Y1848" s="207" t="s">
        <v>8288</v>
      </c>
      <c r="Z1848" s="207" t="s">
        <v>8288</v>
      </c>
      <c r="AA1848" s="209" t="s">
        <v>8288</v>
      </c>
      <c r="AB1848" s="209" t="s">
        <v>4169</v>
      </c>
      <c r="AC1848" s="210" t="s">
        <v>4169</v>
      </c>
      <c r="AD1848" s="210" t="s">
        <v>4169</v>
      </c>
      <c r="AE1848" s="210"/>
      <c r="AF1848" s="210"/>
      <c r="AG1848" t="str">
        <f>IFERROR(IF(COUNTIF(C1848:L1848,"Feed Ingredient")&gt;0,INDEX(ani_diet!T:T,MATCH(M1848,ani_diet!D:D,0)),""),"")</f>
        <v/>
      </c>
      <c r="AH1848" s="60" t="str">
        <f>IF(IFERROR(IF(MATCH("Feed Ingredient", AOM[[#This Row],[L1]:[L10]],0)&gt;0, TRUE, FALSE), FALSE)=TRUE,IFERROR(VLOOKUP(M1848, ani_diet!C:C, 1, FALSE), "No Match"),FALSE)</f>
        <v>Dexapanthenol</v>
      </c>
      <c r="AI1848" t="s">
        <v>4169</v>
      </c>
      <c r="AL1848" t="str">
        <f>IFERROR(IF(COUNTIF(C1848:L1848,"Feed Ingredient")&gt;0,INDEX(ani_diet!T:T,MATCH(M1848,ani_diet!D:D,0)),""),"")</f>
        <v/>
      </c>
    </row>
    <row r="1849" spans="1:38">
      <c r="A1849" t="str">
        <f>_xlfn.TEXTJOIN("/",TRUE,AOM[[#This Row],[L1]:[L10]])</f>
        <v>Management/Livestock Management/Feed Characteristic/Feed Composition/Feed Ingredient/Supplement/Vitamin/Polyvitamins</v>
      </c>
      <c r="B1849" s="207" t="s">
        <v>23710</v>
      </c>
      <c r="C1849" s="207" t="s">
        <v>17896</v>
      </c>
      <c r="D1849" s="207" t="s">
        <v>17898</v>
      </c>
      <c r="E1849" s="207" t="s">
        <v>17908</v>
      </c>
      <c r="F1849" s="207" t="s">
        <v>18308</v>
      </c>
      <c r="G1849" s="207" t="s">
        <v>18309</v>
      </c>
      <c r="H1849" s="207" t="s">
        <v>8433</v>
      </c>
      <c r="I1849" s="207" t="s">
        <v>8827</v>
      </c>
      <c r="J1849" s="207" t="s">
        <v>23711</v>
      </c>
      <c r="K1849" s="207" t="s">
        <v>8288</v>
      </c>
      <c r="L1849" s="207"/>
      <c r="M1849" t="str" cm="1">
        <f t="array" ref="M1849">LOOKUP(2,1/(C1849:L1849&lt;&gt;""),C1849:L1849)</f>
        <v>Polyvitamins</v>
      </c>
      <c r="N1849" s="207" t="s">
        <v>8288</v>
      </c>
      <c r="O1849" s="207"/>
      <c r="P1849" s="207" t="s">
        <v>8288</v>
      </c>
      <c r="Q1849" s="207" t="s">
        <v>8288</v>
      </c>
      <c r="R1849" s="207" t="s">
        <v>8288</v>
      </c>
      <c r="S1849" s="207"/>
      <c r="T1849" s="207" t="s">
        <v>8288</v>
      </c>
      <c r="U1849" s="207"/>
      <c r="V1849" s="209" t="s">
        <v>8288</v>
      </c>
      <c r="W1849" s="207" t="s">
        <v>8288</v>
      </c>
      <c r="X1849" s="207" t="s">
        <v>8288</v>
      </c>
      <c r="Y1849" s="207" t="s">
        <v>8288</v>
      </c>
      <c r="Z1849" s="207" t="s">
        <v>8288</v>
      </c>
      <c r="AA1849" s="209" t="s">
        <v>8288</v>
      </c>
      <c r="AB1849" s="209" t="s">
        <v>4169</v>
      </c>
      <c r="AC1849" s="210" t="s">
        <v>4169</v>
      </c>
      <c r="AD1849" s="210" t="s">
        <v>4169</v>
      </c>
      <c r="AE1849" s="210"/>
      <c r="AF1849" s="210"/>
      <c r="AG1849" t="str">
        <f>IFERROR(IF(COUNTIF(C1849:L1849,"Feed Ingredient")&gt;0,INDEX(ani_diet!T:T,MATCH(M1849,ani_diet!D:D,0)),""),"")</f>
        <v/>
      </c>
      <c r="AH1849" s="60" t="str">
        <f>IF(IFERROR(IF(MATCH("Feed Ingredient", AOM[[#This Row],[L1]:[L10]],0)&gt;0, TRUE, FALSE), FALSE)=TRUE,IFERROR(VLOOKUP(M1849, ani_diet!C:C, 1, FALSE), "No Match"),FALSE)</f>
        <v>Polyvitamins</v>
      </c>
      <c r="AI1849" t="s">
        <v>4169</v>
      </c>
      <c r="AL1849" t="str">
        <f>IFERROR(IF(COUNTIF(C1849:L1849,"Feed Ingredient")&gt;0,INDEX(ani_diet!T:T,MATCH(M1849,ani_diet!D:D,0)),""),"")</f>
        <v/>
      </c>
    </row>
    <row r="1850" spans="1:38">
      <c r="A1850" t="str">
        <f>_xlfn.TEXTJOIN("/",TRUE,AOM[[#This Row],[L1]:[L10]])</f>
        <v>Management/Livestock Management/Feed Characteristic/Feed Composition/Feed Ingredient/Supplement/Vitamin/Vitamin AD3E</v>
      </c>
      <c r="B1850" s="207" t="s">
        <v>23712</v>
      </c>
      <c r="C1850" s="207" t="s">
        <v>17896</v>
      </c>
      <c r="D1850" s="207" t="s">
        <v>17898</v>
      </c>
      <c r="E1850" s="207" t="s">
        <v>17908</v>
      </c>
      <c r="F1850" s="207" t="s">
        <v>18308</v>
      </c>
      <c r="G1850" s="207" t="s">
        <v>18309</v>
      </c>
      <c r="H1850" s="207" t="s">
        <v>8433</v>
      </c>
      <c r="I1850" s="207" t="s">
        <v>8827</v>
      </c>
      <c r="J1850" s="207" t="s">
        <v>23713</v>
      </c>
      <c r="K1850" s="207" t="s">
        <v>8288</v>
      </c>
      <c r="L1850" s="207"/>
      <c r="M1850" t="str" cm="1">
        <f t="array" ref="M1850">LOOKUP(2,1/(C1850:L1850&lt;&gt;""),C1850:L1850)</f>
        <v>Vitamin AD3E</v>
      </c>
      <c r="N1850" s="207" t="s">
        <v>8288</v>
      </c>
      <c r="O1850" s="207"/>
      <c r="P1850" s="207" t="s">
        <v>8288</v>
      </c>
      <c r="Q1850" s="207" t="s">
        <v>8288</v>
      </c>
      <c r="R1850" s="207" t="s">
        <v>8288</v>
      </c>
      <c r="S1850" s="207"/>
      <c r="T1850" s="207" t="s">
        <v>8288</v>
      </c>
      <c r="U1850" s="207"/>
      <c r="V1850" s="209" t="s">
        <v>8288</v>
      </c>
      <c r="W1850" s="207" t="s">
        <v>8288</v>
      </c>
      <c r="X1850" s="207" t="s">
        <v>8288</v>
      </c>
      <c r="Y1850" s="207" t="s">
        <v>8288</v>
      </c>
      <c r="Z1850" s="207" t="s">
        <v>8288</v>
      </c>
      <c r="AA1850" s="209" t="s">
        <v>8288</v>
      </c>
      <c r="AB1850" s="209" t="s">
        <v>4169</v>
      </c>
      <c r="AC1850" s="210" t="s">
        <v>4169</v>
      </c>
      <c r="AD1850" s="210" t="s">
        <v>4169</v>
      </c>
      <c r="AE1850" s="210"/>
      <c r="AF1850" s="210"/>
      <c r="AG1850" t="str">
        <f>IFERROR(IF(COUNTIF(C1850:L1850,"Feed Ingredient")&gt;0,INDEX(ani_diet!T:T,MATCH(M1850,ani_diet!D:D,0)),""),"")</f>
        <v/>
      </c>
      <c r="AH1850" s="60" t="str">
        <f>IF(IFERROR(IF(MATCH("Feed Ingredient", AOM[[#This Row],[L1]:[L10]],0)&gt;0, TRUE, FALSE), FALSE)=TRUE,IFERROR(VLOOKUP(M1850, ani_diet!C:C, 1, FALSE), "No Match"),FALSE)</f>
        <v>Vitamin AD3E</v>
      </c>
      <c r="AI1850" t="s">
        <v>4169</v>
      </c>
      <c r="AL1850" t="str">
        <f>IFERROR(IF(COUNTIF(C1850:L1850,"Feed Ingredient")&gt;0,INDEX(ani_diet!T:T,MATCH(M1850,ani_diet!D:D,0)),""),"")</f>
        <v/>
      </c>
    </row>
    <row r="1851" spans="1:38">
      <c r="A1851" t="str">
        <f>_xlfn.TEXTJOIN("/",TRUE,AOM[[#This Row],[L1]:[L10]])</f>
        <v>Management/Livestock Management/Feed Characteristic/Feed Composition/Feed Ingredient/Supplement/Vitamin/Vitamin B12</v>
      </c>
      <c r="B1851" s="207" t="s">
        <v>23714</v>
      </c>
      <c r="C1851" s="207" t="s">
        <v>17896</v>
      </c>
      <c r="D1851" s="207" t="s">
        <v>17898</v>
      </c>
      <c r="E1851" s="207" t="s">
        <v>17908</v>
      </c>
      <c r="F1851" s="207" t="s">
        <v>18308</v>
      </c>
      <c r="G1851" s="207" t="s">
        <v>18309</v>
      </c>
      <c r="H1851" s="207" t="s">
        <v>8433</v>
      </c>
      <c r="I1851" s="207" t="s">
        <v>8827</v>
      </c>
      <c r="J1851" s="207" t="s">
        <v>18271</v>
      </c>
      <c r="K1851" s="207" t="s">
        <v>8288</v>
      </c>
      <c r="L1851" s="207"/>
      <c r="M1851" t="str" cm="1">
        <f t="array" ref="M1851">LOOKUP(2,1/(C1851:L1851&lt;&gt;""),C1851:L1851)</f>
        <v>Vitamin B12</v>
      </c>
      <c r="N1851" s="207" t="s">
        <v>23715</v>
      </c>
      <c r="O1851" s="207"/>
      <c r="P1851" s="207" t="s">
        <v>8288</v>
      </c>
      <c r="Q1851" s="207" t="s">
        <v>8288</v>
      </c>
      <c r="R1851" s="207" t="s">
        <v>8288</v>
      </c>
      <c r="S1851" s="207"/>
      <c r="T1851" s="207" t="s">
        <v>8288</v>
      </c>
      <c r="U1851" s="207"/>
      <c r="V1851" s="209" t="s">
        <v>8288</v>
      </c>
      <c r="W1851" s="207" t="s">
        <v>8288</v>
      </c>
      <c r="X1851" s="207" t="s">
        <v>8288</v>
      </c>
      <c r="Y1851" s="207" t="s">
        <v>8288</v>
      </c>
      <c r="Z1851" s="207" t="s">
        <v>8288</v>
      </c>
      <c r="AA1851" s="209" t="s">
        <v>8288</v>
      </c>
      <c r="AB1851" s="209" t="s">
        <v>4169</v>
      </c>
      <c r="AC1851" s="210" t="s">
        <v>4169</v>
      </c>
      <c r="AD1851" s="210" t="s">
        <v>4169</v>
      </c>
      <c r="AE1851" s="210"/>
      <c r="AF1851" s="210"/>
      <c r="AG1851" t="str">
        <f>IFERROR(IF(COUNTIF(C1851:L1851,"Feed Ingredient")&gt;0,INDEX(ani_diet!T:T,MATCH(M1851,ani_diet!D:D,0)),""),"")</f>
        <v/>
      </c>
      <c r="AH1851" s="60" t="str">
        <f>IF(IFERROR(IF(MATCH("Feed Ingredient", AOM[[#This Row],[L1]:[L10]],0)&gt;0, TRUE, FALSE), FALSE)=TRUE,IFERROR(VLOOKUP(M1851, ani_diet!C:C, 1, FALSE), "No Match"),FALSE)</f>
        <v>Vitamin B12</v>
      </c>
      <c r="AI1851" t="s">
        <v>4169</v>
      </c>
      <c r="AL1851" t="str">
        <f>IFERROR(IF(COUNTIF(C1851:L1851,"Feed Ingredient")&gt;0,INDEX(ani_diet!T:T,MATCH(M1851,ani_diet!D:D,0)),""),"")</f>
        <v/>
      </c>
    </row>
    <row r="1852" spans="1:38">
      <c r="A1852" t="str">
        <f>_xlfn.TEXTJOIN("/",TRUE,AOM[[#This Row],[L1]:[L10]])</f>
        <v>Management/Livestock Management/Feed Characteristic/Feed Composition/Feed Ingredient/Supplement/Vitamin/Vitamin C</v>
      </c>
      <c r="B1852" s="207" t="s">
        <v>23716</v>
      </c>
      <c r="C1852" s="207" t="s">
        <v>17896</v>
      </c>
      <c r="D1852" s="207" t="s">
        <v>17898</v>
      </c>
      <c r="E1852" s="207" t="s">
        <v>17908</v>
      </c>
      <c r="F1852" s="207" t="s">
        <v>18308</v>
      </c>
      <c r="G1852" s="207" t="s">
        <v>18309</v>
      </c>
      <c r="H1852" s="207" t="s">
        <v>8433</v>
      </c>
      <c r="I1852" s="207" t="s">
        <v>8827</v>
      </c>
      <c r="J1852" s="207" t="s">
        <v>18292</v>
      </c>
      <c r="K1852" s="207"/>
      <c r="L1852" s="207"/>
      <c r="M1852" t="str" cm="1">
        <f t="array" ref="M1852">LOOKUP(2,1/(C1852:L1852&lt;&gt;""),C1852:L1852)</f>
        <v>Vitamin C</v>
      </c>
      <c r="N1852" s="207" t="s">
        <v>8164</v>
      </c>
      <c r="O1852" s="207"/>
      <c r="P1852" s="207" t="s">
        <v>8288</v>
      </c>
      <c r="Q1852" s="207" t="s">
        <v>8288</v>
      </c>
      <c r="R1852" s="207" t="s">
        <v>8288</v>
      </c>
      <c r="S1852" s="207"/>
      <c r="T1852" s="207" t="s">
        <v>8288</v>
      </c>
      <c r="U1852" s="207"/>
      <c r="V1852" s="209" t="s">
        <v>8288</v>
      </c>
      <c r="W1852" s="207" t="s">
        <v>8288</v>
      </c>
      <c r="X1852" s="207" t="s">
        <v>8288</v>
      </c>
      <c r="Y1852" s="207" t="s">
        <v>8288</v>
      </c>
      <c r="Z1852" s="207" t="s">
        <v>8288</v>
      </c>
      <c r="AA1852" s="209" t="s">
        <v>8288</v>
      </c>
      <c r="AB1852" s="209" t="s">
        <v>4169</v>
      </c>
      <c r="AC1852" s="210" t="s">
        <v>4169</v>
      </c>
      <c r="AD1852" s="210" t="s">
        <v>4169</v>
      </c>
      <c r="AE1852" s="210"/>
      <c r="AF1852" s="210"/>
      <c r="AG1852" t="str">
        <f>IFERROR(IF(COUNTIF(C1852:L1852,"Feed Ingredient")&gt;0,INDEX(ani_diet!T:T,MATCH(M1852,ani_diet!D:D,0)),""),"")</f>
        <v/>
      </c>
      <c r="AH1852" s="60" t="str">
        <f>IF(IFERROR(IF(MATCH("Feed Ingredient", AOM[[#This Row],[L1]:[L10]],0)&gt;0, TRUE, FALSE), FALSE)=TRUE,IFERROR(VLOOKUP(M1852, ani_diet!C:C, 1, FALSE), "No Match"),FALSE)</f>
        <v>Vitamin C</v>
      </c>
      <c r="AI1852" t="s">
        <v>4169</v>
      </c>
      <c r="AL1852" t="str">
        <f>IFERROR(IF(COUNTIF(C1852:L1852,"Feed Ingredient")&gt;0,INDEX(ani_diet!T:T,MATCH(M1852,ani_diet!D:D,0)),""),"")</f>
        <v/>
      </c>
    </row>
    <row r="1853" spans="1:38">
      <c r="A1853" t="str">
        <f>_xlfn.TEXTJOIN("/",TRUE,AOM[[#This Row],[L1]:[L10]])</f>
        <v>Management/Livestock Management/Feed Characteristic/Feed Composition/Feed Ingredient/Supplement/Vitamin/Vitamin D3</v>
      </c>
      <c r="B1853" s="207" t="s">
        <v>23717</v>
      </c>
      <c r="C1853" s="207" t="s">
        <v>17896</v>
      </c>
      <c r="D1853" s="207" t="s">
        <v>17898</v>
      </c>
      <c r="E1853" s="207" t="s">
        <v>17908</v>
      </c>
      <c r="F1853" s="207" t="s">
        <v>18308</v>
      </c>
      <c r="G1853" s="207" t="s">
        <v>18309</v>
      </c>
      <c r="H1853" s="207" t="s">
        <v>8433</v>
      </c>
      <c r="I1853" s="207" t="s">
        <v>8827</v>
      </c>
      <c r="J1853" s="207" t="s">
        <v>23718</v>
      </c>
      <c r="K1853" s="207" t="s">
        <v>8288</v>
      </c>
      <c r="L1853" s="207"/>
      <c r="M1853" t="str" cm="1">
        <f t="array" ref="M1853">LOOKUP(2,1/(C1853:L1853&lt;&gt;""),C1853:L1853)</f>
        <v>Vitamin D3</v>
      </c>
      <c r="N1853" s="207"/>
      <c r="O1853" s="207"/>
      <c r="P1853" s="207" t="s">
        <v>8288</v>
      </c>
      <c r="Q1853" s="207" t="s">
        <v>8288</v>
      </c>
      <c r="R1853" s="207" t="s">
        <v>8288</v>
      </c>
      <c r="S1853" s="207"/>
      <c r="T1853" s="207" t="s">
        <v>8288</v>
      </c>
      <c r="U1853" s="207"/>
      <c r="V1853" s="209" t="s">
        <v>8288</v>
      </c>
      <c r="W1853" s="207" t="s">
        <v>8288</v>
      </c>
      <c r="X1853" s="207" t="s">
        <v>8288</v>
      </c>
      <c r="Y1853" s="207" t="s">
        <v>8288</v>
      </c>
      <c r="Z1853" s="207" t="s">
        <v>8288</v>
      </c>
      <c r="AA1853" s="209" t="s">
        <v>8288</v>
      </c>
      <c r="AB1853" s="209" t="s">
        <v>4169</v>
      </c>
      <c r="AC1853" s="210" t="s">
        <v>4169</v>
      </c>
      <c r="AD1853" s="210" t="s">
        <v>4169</v>
      </c>
      <c r="AE1853" s="210"/>
      <c r="AF1853" s="210"/>
      <c r="AG1853" t="str">
        <f>IFERROR(IF(COUNTIF(C1853:L1853,"Feed Ingredient")&gt;0,INDEX(ani_diet!T:T,MATCH(M1853,ani_diet!D:D,0)),""),"")</f>
        <v/>
      </c>
      <c r="AH1853" s="60" t="str">
        <f>IF(IFERROR(IF(MATCH("Feed Ingredient", AOM[[#This Row],[L1]:[L10]],0)&gt;0, TRUE, FALSE), FALSE)=TRUE,IFERROR(VLOOKUP(M1853, ani_diet!C:C, 1, FALSE), "No Match"),FALSE)</f>
        <v>Vitamin D3</v>
      </c>
      <c r="AI1853" t="s">
        <v>4169</v>
      </c>
      <c r="AL1853" t="str">
        <f>IFERROR(IF(COUNTIF(C1853:L1853,"Feed Ingredient")&gt;0,INDEX(ani_diet!T:T,MATCH(M1853,ani_diet!D:D,0)),""),"")</f>
        <v/>
      </c>
    </row>
    <row r="1854" spans="1:38">
      <c r="A1854" t="str">
        <f>_xlfn.TEXTJOIN("/",TRUE,AOM[[#This Row],[L1]:[L10]])</f>
        <v>Management/Livestock Management/Feed Characteristic/Feed Composition/Feed Ingredient/Supplement/Vitamin/Vitamin E</v>
      </c>
      <c r="B1854" s="207" t="s">
        <v>23719</v>
      </c>
      <c r="C1854" s="207" t="s">
        <v>17896</v>
      </c>
      <c r="D1854" s="207" t="s">
        <v>17898</v>
      </c>
      <c r="E1854" s="207" t="s">
        <v>17908</v>
      </c>
      <c r="F1854" s="207" t="s">
        <v>18308</v>
      </c>
      <c r="G1854" s="207" t="s">
        <v>18309</v>
      </c>
      <c r="H1854" s="207" t="s">
        <v>8433</v>
      </c>
      <c r="I1854" s="207" t="s">
        <v>8827</v>
      </c>
      <c r="J1854" s="207" t="s">
        <v>18300</v>
      </c>
      <c r="K1854" s="207" t="s">
        <v>8288</v>
      </c>
      <c r="L1854" s="207"/>
      <c r="M1854" t="str" cm="1">
        <f t="array" ref="M1854">LOOKUP(2,1/(C1854:L1854&lt;&gt;""),C1854:L1854)</f>
        <v>Vitamin E</v>
      </c>
      <c r="N1854" s="207" t="s">
        <v>23720</v>
      </c>
      <c r="O1854" s="207"/>
      <c r="P1854" s="207" t="s">
        <v>8288</v>
      </c>
      <c r="Q1854" s="207" t="s">
        <v>8288</v>
      </c>
      <c r="R1854" s="207" t="s">
        <v>8288</v>
      </c>
      <c r="S1854" s="207"/>
      <c r="T1854" s="207" t="s">
        <v>8288</v>
      </c>
      <c r="U1854" s="207"/>
      <c r="V1854" s="209" t="s">
        <v>8288</v>
      </c>
      <c r="W1854" s="207" t="s">
        <v>8288</v>
      </c>
      <c r="X1854" s="207" t="s">
        <v>8288</v>
      </c>
      <c r="Y1854" s="207" t="s">
        <v>8288</v>
      </c>
      <c r="Z1854" s="207" t="s">
        <v>8288</v>
      </c>
      <c r="AA1854" s="209" t="s">
        <v>8288</v>
      </c>
      <c r="AB1854" s="209" t="s">
        <v>4169</v>
      </c>
      <c r="AC1854" s="210" t="s">
        <v>4169</v>
      </c>
      <c r="AD1854" s="210" t="s">
        <v>4169</v>
      </c>
      <c r="AE1854" s="210"/>
      <c r="AF1854" s="210"/>
      <c r="AG1854" t="str">
        <f>IFERROR(IF(COUNTIF(C1854:L1854,"Feed Ingredient")&gt;0,INDEX(ani_diet!T:T,MATCH(M1854,ani_diet!D:D,0)),""),"")</f>
        <v/>
      </c>
      <c r="AH1854" s="60" t="str">
        <f>IF(IFERROR(IF(MATCH("Feed Ingredient", AOM[[#This Row],[L1]:[L10]],0)&gt;0, TRUE, FALSE), FALSE)=TRUE,IFERROR(VLOOKUP(M1854, ani_diet!C:C, 1, FALSE), "No Match"),FALSE)</f>
        <v>Vitamin E</v>
      </c>
      <c r="AI1854" t="s">
        <v>4169</v>
      </c>
      <c r="AL1854" t="str">
        <f>IFERROR(IF(COUNTIF(C1854:L1854,"Feed Ingredient")&gt;0,INDEX(ani_diet!T:T,MATCH(M1854,ani_diet!D:D,0)),""),"")</f>
        <v/>
      </c>
    </row>
    <row r="1855" spans="1:38">
      <c r="A1855" t="str">
        <f>_xlfn.TEXTJOIN("/",TRUE,AOM[[#This Row],[L1]:[L10]])</f>
        <v>Management/Livestock Management/Feed Characteristic/Feed Composition/Feed Ingredient/Supplement/Vitamin/Vitamin Mix</v>
      </c>
      <c r="B1855" s="207" t="s">
        <v>23721</v>
      </c>
      <c r="C1855" s="207" t="s">
        <v>17896</v>
      </c>
      <c r="D1855" s="207" t="s">
        <v>17898</v>
      </c>
      <c r="E1855" s="207" t="s">
        <v>17908</v>
      </c>
      <c r="F1855" s="207" t="s">
        <v>18308</v>
      </c>
      <c r="G1855" s="207" t="s">
        <v>18309</v>
      </c>
      <c r="H1855" s="207" t="s">
        <v>8433</v>
      </c>
      <c r="I1855" s="207" t="s">
        <v>8827</v>
      </c>
      <c r="J1855" s="207" t="s">
        <v>23722</v>
      </c>
      <c r="K1855" s="207"/>
      <c r="L1855" s="207"/>
      <c r="M1855" t="str" cm="1">
        <f t="array" ref="M1855">LOOKUP(2,1/(C1855:L1855&lt;&gt;""),C1855:L1855)</f>
        <v>Vitamin Mix</v>
      </c>
      <c r="N1855" s="207" t="s">
        <v>18259</v>
      </c>
      <c r="O1855" s="207" t="s">
        <v>8288</v>
      </c>
      <c r="P1855" s="207" t="s">
        <v>8288</v>
      </c>
      <c r="Q1855" s="207" t="s">
        <v>8288</v>
      </c>
      <c r="R1855" s="207" t="s">
        <v>8288</v>
      </c>
      <c r="S1855" s="207"/>
      <c r="T1855" s="207" t="s">
        <v>8288</v>
      </c>
      <c r="U1855" s="207"/>
      <c r="V1855" s="209" t="s">
        <v>8288</v>
      </c>
      <c r="W1855" s="207" t="s">
        <v>8288</v>
      </c>
      <c r="X1855" s="207" t="s">
        <v>8288</v>
      </c>
      <c r="Y1855" s="207" t="s">
        <v>8288</v>
      </c>
      <c r="Z1855" s="207" t="s">
        <v>8288</v>
      </c>
      <c r="AA1855" s="209" t="s">
        <v>8288</v>
      </c>
      <c r="AB1855" s="209" t="s">
        <v>4169</v>
      </c>
      <c r="AC1855" s="210" t="s">
        <v>4169</v>
      </c>
      <c r="AD1855" s="210" t="s">
        <v>4169</v>
      </c>
      <c r="AE1855" s="210"/>
      <c r="AF1855" s="210"/>
      <c r="AG1855" t="str">
        <f>IFERROR(IF(COUNTIF(C1855:L1855,"Feed Ingredient")&gt;0,INDEX(ani_diet!T:T,MATCH(M1855,ani_diet!D:D,0)),""),"")</f>
        <v/>
      </c>
      <c r="AH1855" s="60" t="str">
        <f>IF(IFERROR(IF(MATCH("Feed Ingredient", AOM[[#This Row],[L1]:[L10]],0)&gt;0, TRUE, FALSE), FALSE)=TRUE,IFERROR(VLOOKUP(M1855, ani_diet!C:C, 1, FALSE), "No Match"),FALSE)</f>
        <v>Vitamin Mix</v>
      </c>
      <c r="AI1855" t="s">
        <v>4169</v>
      </c>
      <c r="AL1855" t="str">
        <f>IFERROR(IF(COUNTIF(C1855:L1855,"Feed Ingredient")&gt;0,INDEX(ani_diet!T:T,MATCH(M1855,ani_diet!D:D,0)),""),"")</f>
        <v/>
      </c>
    </row>
    <row r="1856" spans="1:38">
      <c r="A1856" t="str">
        <f>_xlfn.TEXTJOIN("/",TRUE,AOM[[#This Row],[L1]:[L10]])</f>
        <v>Management/Livestock Management/Feed Characteristic/Feed Digestibility</v>
      </c>
      <c r="B1856" t="s">
        <v>23723</v>
      </c>
      <c r="C1856" t="s">
        <v>17896</v>
      </c>
      <c r="D1856" t="s">
        <v>17898</v>
      </c>
      <c r="E1856" t="s">
        <v>17908</v>
      </c>
      <c r="F1856" t="s">
        <v>23724</v>
      </c>
      <c r="G1856" t="s">
        <v>8288</v>
      </c>
      <c r="H1856" t="s">
        <v>8288</v>
      </c>
      <c r="I1856" t="s">
        <v>8288</v>
      </c>
      <c r="J1856" t="s">
        <v>8288</v>
      </c>
      <c r="K1856" t="s">
        <v>8288</v>
      </c>
      <c r="M1856" t="str" cm="1">
        <f t="array" ref="M1856">LOOKUP(2,1/(C1856:L1856&lt;&gt;""),C1856:L1856)</f>
        <v>Feed Digestibility</v>
      </c>
      <c r="N1856" t="s">
        <v>8288</v>
      </c>
      <c r="O1856" t="s">
        <v>23725</v>
      </c>
      <c r="P1856" t="s">
        <v>8288</v>
      </c>
      <c r="Q1856" t="s">
        <v>8288</v>
      </c>
      <c r="R1856" t="s">
        <v>8288</v>
      </c>
      <c r="S1856" t="s">
        <v>8288</v>
      </c>
      <c r="T1856" t="s">
        <v>8288</v>
      </c>
      <c r="U1856" t="s">
        <v>8288</v>
      </c>
      <c r="V1856" s="204" t="s">
        <v>8288</v>
      </c>
      <c r="W1856" t="s">
        <v>8288</v>
      </c>
      <c r="X1856" t="s">
        <v>18091</v>
      </c>
      <c r="Y1856" t="s">
        <v>328</v>
      </c>
      <c r="Z1856" t="s">
        <v>8288</v>
      </c>
      <c r="AA1856" s="204" t="s">
        <v>8288</v>
      </c>
      <c r="AB1856" s="204"/>
      <c r="AC1856"/>
      <c r="AD1856"/>
      <c r="AE1856"/>
      <c r="AF1856"/>
      <c r="AG1856" t="str">
        <f>IFERROR(IF(COUNTIF(C1856:L1856,"Feed Ingredient")&gt;0,INDEX(ani_diet!T:T,MATCH(M1856,ani_diet!D:D,0)),""),"")</f>
        <v/>
      </c>
      <c r="AH1856" s="60" t="b">
        <f>IF(IFERROR(IF(MATCH("Feed Ingredient", AOM[[#This Row],[L1]:[L10]],0)&gt;0, TRUE, FALSE), FALSE)=TRUE,IFERROR(VLOOKUP(M1856, ani_diet!C:C, 1, FALSE), "No Match"),FALSE)</f>
        <v>0</v>
      </c>
      <c r="AL1856" t="str">
        <f>IFERROR(IF(COUNTIF(C1856:L1856,"Feed Ingredient")&gt;0,INDEX(ani_diet!T:T,MATCH(M1856,ani_diet!D:D,0)),""),"")</f>
        <v/>
      </c>
    </row>
    <row r="1857" spans="1:38">
      <c r="A1857" t="str">
        <f>_xlfn.TEXTJOIN("/",TRUE,AOM[[#This Row],[L1]:[L10]])</f>
        <v>Management/Livestock Management/Feed Characteristic/Feed Digestibility/Digestibility Measurement Method</v>
      </c>
      <c r="B1857" t="s">
        <v>23726</v>
      </c>
      <c r="C1857" t="s">
        <v>17896</v>
      </c>
      <c r="D1857" t="s">
        <v>17898</v>
      </c>
      <c r="E1857" t="s">
        <v>17908</v>
      </c>
      <c r="F1857" t="s">
        <v>23724</v>
      </c>
      <c r="G1857" t="s">
        <v>23727</v>
      </c>
      <c r="H1857" t="s">
        <v>8288</v>
      </c>
      <c r="I1857" t="s">
        <v>8288</v>
      </c>
      <c r="J1857" t="s">
        <v>8288</v>
      </c>
      <c r="K1857" t="s">
        <v>8288</v>
      </c>
      <c r="M1857" t="str" cm="1">
        <f t="array" ref="M1857">LOOKUP(2,1/(C1857:L1857&lt;&gt;""),C1857:L1857)</f>
        <v>Digestibility Measurement Method</v>
      </c>
      <c r="N1857" t="s">
        <v>8288</v>
      </c>
      <c r="O1857" t="s">
        <v>23728</v>
      </c>
      <c r="P1857" t="s">
        <v>8288</v>
      </c>
      <c r="Q1857" t="s">
        <v>8288</v>
      </c>
      <c r="R1857" t="s">
        <v>8288</v>
      </c>
      <c r="S1857" t="s">
        <v>8288</v>
      </c>
      <c r="T1857" t="s">
        <v>8288</v>
      </c>
      <c r="U1857" t="s">
        <v>8288</v>
      </c>
      <c r="V1857" s="204" t="s">
        <v>8288</v>
      </c>
      <c r="W1857" t="s">
        <v>8288</v>
      </c>
      <c r="X1857" t="s">
        <v>8288</v>
      </c>
      <c r="Y1857" t="s">
        <v>328</v>
      </c>
      <c r="Z1857" t="s">
        <v>8288</v>
      </c>
      <c r="AA1857" s="204" t="s">
        <v>8288</v>
      </c>
      <c r="AB1857" s="204"/>
      <c r="AC1857"/>
      <c r="AD1857"/>
      <c r="AE1857"/>
      <c r="AF1857"/>
      <c r="AG1857" t="str">
        <f>IFERROR(IF(COUNTIF(C1857:L1857,"Feed Ingredient")&gt;0,INDEX(ani_diet!T:T,MATCH(M1857,ani_diet!D:D,0)),""),"")</f>
        <v/>
      </c>
      <c r="AH1857" s="60" t="b">
        <f>IF(IFERROR(IF(MATCH("Feed Ingredient", AOM[[#This Row],[L1]:[L10]],0)&gt;0, TRUE, FALSE), FALSE)=TRUE,IFERROR(VLOOKUP(M1857, ani_diet!C:C, 1, FALSE), "No Match"),FALSE)</f>
        <v>0</v>
      </c>
      <c r="AL1857" t="str">
        <f>IFERROR(IF(COUNTIF(C1857:L1857,"Feed Ingredient")&gt;0,INDEX(ani_diet!T:T,MATCH(M1857,ani_diet!D:D,0)),""),"")</f>
        <v/>
      </c>
    </row>
    <row r="1858" spans="1:38">
      <c r="A1858" t="str">
        <f>_xlfn.TEXTJOIN("/",TRUE,AOM[[#This Row],[L1]:[L10]])</f>
        <v>Management/Livestock Management/Feed Characteristic/Feed Digestibility/Digestibility Measurement Method/AOAC (1970)</v>
      </c>
      <c r="B1858" t="s">
        <v>23729</v>
      </c>
      <c r="C1858" t="s">
        <v>17896</v>
      </c>
      <c r="D1858" t="s">
        <v>17898</v>
      </c>
      <c r="E1858" t="s">
        <v>17908</v>
      </c>
      <c r="F1858" t="s">
        <v>23724</v>
      </c>
      <c r="G1858" t="s">
        <v>23727</v>
      </c>
      <c r="H1858" t="s">
        <v>23730</v>
      </c>
      <c r="M1858" t="str" cm="1">
        <f t="array" ref="M1858">LOOKUP(2,1/(C1858:L1858&lt;&gt;""),C1858:L1858)</f>
        <v>AOAC (1970)</v>
      </c>
      <c r="V1858" s="204"/>
      <c r="AA1858" s="204"/>
      <c r="AB1858" s="204"/>
      <c r="AC1858"/>
      <c r="AD1858"/>
      <c r="AE1858"/>
      <c r="AF1858"/>
      <c r="AG1858" t="str">
        <f>IFERROR(IF(COUNTIF(C1858:L1858,"Feed Ingredient")&gt;0,INDEX(ani_diet!T:T,MATCH(M1858,ani_diet!D:D,0)),""),"")</f>
        <v/>
      </c>
      <c r="AH1858" s="60" t="b">
        <f>IF(IFERROR(IF(MATCH("Feed Ingredient", AOM[[#This Row],[L1]:[L10]],0)&gt;0, TRUE, FALSE), FALSE)=TRUE,IFERROR(VLOOKUP(M1858, ani_diet!C:C, 1, FALSE), "No Match"),FALSE)</f>
        <v>0</v>
      </c>
      <c r="AL1858" t="str">
        <f>IFERROR(IF(COUNTIF(C1858:L1858,"Feed Ingredient")&gt;0,INDEX(ani_diet!T:T,MATCH(M1858,ani_diet!D:D,0)),""),"")</f>
        <v/>
      </c>
    </row>
    <row r="1859" spans="1:38">
      <c r="A1859" t="str">
        <f>_xlfn.TEXTJOIN("/",TRUE,AOM[[#This Row],[L1]:[L10]])</f>
        <v>Management/Livestock Management/Feed Characteristic/Feed Digestibility/Digestibility Measurement Method/AOAC (1990)</v>
      </c>
      <c r="B1859" t="s">
        <v>23731</v>
      </c>
      <c r="C1859" t="s">
        <v>17896</v>
      </c>
      <c r="D1859" t="s">
        <v>17898</v>
      </c>
      <c r="E1859" t="s">
        <v>17908</v>
      </c>
      <c r="F1859" t="s">
        <v>23724</v>
      </c>
      <c r="G1859" t="s">
        <v>23727</v>
      </c>
      <c r="H1859" t="s">
        <v>23732</v>
      </c>
      <c r="I1859" t="s">
        <v>8288</v>
      </c>
      <c r="J1859" t="s">
        <v>8288</v>
      </c>
      <c r="K1859" t="s">
        <v>8288</v>
      </c>
      <c r="M1859" t="str" cm="1">
        <f t="array" ref="M1859">LOOKUP(2,1/(C1859:L1859&lt;&gt;""),C1859:L1859)</f>
        <v>AOAC (1990)</v>
      </c>
      <c r="N1859" t="s">
        <v>8288</v>
      </c>
      <c r="O1859" t="s">
        <v>23733</v>
      </c>
      <c r="P1859" t="s">
        <v>8288</v>
      </c>
      <c r="Q1859" t="s">
        <v>8288</v>
      </c>
      <c r="R1859" t="s">
        <v>8288</v>
      </c>
      <c r="S1859" t="s">
        <v>8288</v>
      </c>
      <c r="T1859" t="s">
        <v>8288</v>
      </c>
      <c r="U1859" t="s">
        <v>8288</v>
      </c>
      <c r="V1859" s="204" t="s">
        <v>8288</v>
      </c>
      <c r="W1859" t="s">
        <v>8288</v>
      </c>
      <c r="X1859" t="s">
        <v>8288</v>
      </c>
      <c r="Y1859" t="s">
        <v>328</v>
      </c>
      <c r="Z1859" t="s">
        <v>8288</v>
      </c>
      <c r="AA1859" s="204" t="s">
        <v>8288</v>
      </c>
      <c r="AB1859" s="204"/>
      <c r="AC1859"/>
      <c r="AD1859"/>
      <c r="AE1859"/>
      <c r="AF1859"/>
      <c r="AG1859" t="str">
        <f>IFERROR(IF(COUNTIF(C1859:L1859,"Feed Ingredient")&gt;0,INDEX(ani_diet!T:T,MATCH(M1859,ani_diet!D:D,0)),""),"")</f>
        <v/>
      </c>
      <c r="AH1859" s="60" t="b">
        <f>IF(IFERROR(IF(MATCH("Feed Ingredient", AOM[[#This Row],[L1]:[L10]],0)&gt;0, TRUE, FALSE), FALSE)=TRUE,IFERROR(VLOOKUP(M1859, ani_diet!C:C, 1, FALSE), "No Match"),FALSE)</f>
        <v>0</v>
      </c>
      <c r="AL1859" t="str">
        <f>IFERROR(IF(COUNTIF(C1859:L1859,"Feed Ingredient")&gt;0,INDEX(ani_diet!T:T,MATCH(M1859,ani_diet!D:D,0)),""),"")</f>
        <v/>
      </c>
    </row>
    <row r="1860" spans="1:38">
      <c r="A1860" t="str">
        <f>_xlfn.TEXTJOIN("/",TRUE,AOM[[#This Row],[L1]:[L10]])</f>
        <v>Management/Livestock Management/Feed Characteristic/Feed Digestibility/Digestibility Measurement Method/AOAC (2000)</v>
      </c>
      <c r="B1860" t="s">
        <v>23734</v>
      </c>
      <c r="C1860" t="s">
        <v>17896</v>
      </c>
      <c r="D1860" t="s">
        <v>17898</v>
      </c>
      <c r="E1860" t="s">
        <v>17908</v>
      </c>
      <c r="F1860" t="s">
        <v>23724</v>
      </c>
      <c r="G1860" t="s">
        <v>23727</v>
      </c>
      <c r="H1860" t="s">
        <v>23735</v>
      </c>
      <c r="M1860" t="str" cm="1">
        <f t="array" ref="M1860">LOOKUP(2,1/(C1860:L1860&lt;&gt;""),C1860:L1860)</f>
        <v>AOAC (2000)</v>
      </c>
      <c r="V1860" s="204"/>
      <c r="AA1860" s="204"/>
      <c r="AB1860" s="204"/>
      <c r="AC1860"/>
      <c r="AD1860"/>
      <c r="AE1860"/>
      <c r="AF1860"/>
      <c r="AG1860" t="str">
        <f>IFERROR(IF(COUNTIF(C1860:L1860,"Feed Ingredient")&gt;0,INDEX(ani_diet!T:T,MATCH(M1860,ani_diet!D:D,0)),""),"")</f>
        <v/>
      </c>
      <c r="AH1860" s="60" t="b">
        <f>IF(IFERROR(IF(MATCH("Feed Ingredient", AOM[[#This Row],[L1]:[L10]],0)&gt;0, TRUE, FALSE), FALSE)=TRUE,IFERROR(VLOOKUP(M1860, ani_diet!C:C, 1, FALSE), "No Match"),FALSE)</f>
        <v>0</v>
      </c>
      <c r="AL1860" t="str">
        <f>IFERROR(IF(COUNTIF(C1860:L1860,"Feed Ingredient")&gt;0,INDEX(ani_diet!T:T,MATCH(M1860,ani_diet!D:D,0)),""),"")</f>
        <v/>
      </c>
    </row>
    <row r="1861" spans="1:38">
      <c r="A1861" t="str">
        <f>_xlfn.TEXTJOIN("/",TRUE,AOM[[#This Row],[L1]:[L10]])</f>
        <v>Management/Livestock Management/Feed Characteristic/Feed Digestibility/Digestibility Measurement Method/AOAC (2005)</v>
      </c>
      <c r="B1861" t="s">
        <v>23736</v>
      </c>
      <c r="C1861" t="s">
        <v>17896</v>
      </c>
      <c r="D1861" t="s">
        <v>17898</v>
      </c>
      <c r="E1861" t="s">
        <v>17908</v>
      </c>
      <c r="F1861" t="s">
        <v>23724</v>
      </c>
      <c r="G1861" t="s">
        <v>23727</v>
      </c>
      <c r="H1861" t="s">
        <v>23737</v>
      </c>
      <c r="M1861" t="str" cm="1">
        <f t="array" ref="M1861">LOOKUP(2,1/(C1861:L1861&lt;&gt;""),C1861:L1861)</f>
        <v>AOAC (2005)</v>
      </c>
      <c r="V1861" s="204"/>
      <c r="AA1861" s="204"/>
      <c r="AB1861" s="204"/>
      <c r="AC1861"/>
      <c r="AD1861"/>
      <c r="AE1861"/>
      <c r="AF1861"/>
      <c r="AG1861" t="str">
        <f>IFERROR(IF(COUNTIF(C1861:L1861,"Feed Ingredient")&gt;0,INDEX(ani_diet!T:T,MATCH(M1861,ani_diet!D:D,0)),""),"")</f>
        <v/>
      </c>
      <c r="AH1861" s="60" t="b">
        <f>IF(IFERROR(IF(MATCH("Feed Ingredient", AOM[[#This Row],[L1]:[L10]],0)&gt;0, TRUE, FALSE), FALSE)=TRUE,IFERROR(VLOOKUP(M1861, ani_diet!C:C, 1, FALSE), "No Match"),FALSE)</f>
        <v>0</v>
      </c>
      <c r="AL1861" t="str">
        <f>IFERROR(IF(COUNTIF(C1861:L1861,"Feed Ingredient")&gt;0,INDEX(ani_diet!T:T,MATCH(M1861,ani_diet!D:D,0)),""),"")</f>
        <v/>
      </c>
    </row>
    <row r="1862" spans="1:38">
      <c r="A1862" t="str">
        <f>_xlfn.TEXTJOIN("/",TRUE,AOM[[#This Row],[L1]:[L10]])</f>
        <v>Management/Livestock Management/Feed Characteristic/Feed Digestibility/Digestibility Measurement Method/AOAC (2007)</v>
      </c>
      <c r="B1862" t="s">
        <v>23738</v>
      </c>
      <c r="C1862" t="s">
        <v>17896</v>
      </c>
      <c r="D1862" t="s">
        <v>17898</v>
      </c>
      <c r="E1862" t="s">
        <v>17908</v>
      </c>
      <c r="F1862" t="s">
        <v>23724</v>
      </c>
      <c r="G1862" t="s">
        <v>23727</v>
      </c>
      <c r="H1862" t="s">
        <v>23739</v>
      </c>
      <c r="M1862" t="str" cm="1">
        <f t="array" ref="M1862">LOOKUP(2,1/(C1862:L1862&lt;&gt;""),C1862:L1862)</f>
        <v>AOAC (2007)</v>
      </c>
      <c r="V1862" s="204"/>
      <c r="AA1862" s="204"/>
      <c r="AB1862" s="204"/>
      <c r="AC1862"/>
      <c r="AD1862"/>
      <c r="AE1862"/>
      <c r="AF1862"/>
      <c r="AG1862" t="str">
        <f>IFERROR(IF(COUNTIF(C1862:L1862,"Feed Ingredient")&gt;0,INDEX(ani_diet!T:T,MATCH(M1862,ani_diet!D:D,0)),""),"")</f>
        <v/>
      </c>
      <c r="AH1862" s="60" t="b">
        <f>IF(IFERROR(IF(MATCH("Feed Ingredient", AOM[[#This Row],[L1]:[L10]],0)&gt;0, TRUE, FALSE), FALSE)=TRUE,IFERROR(VLOOKUP(M1862, ani_diet!C:C, 1, FALSE), "No Match"),FALSE)</f>
        <v>0</v>
      </c>
      <c r="AL1862" t="str">
        <f>IFERROR(IF(COUNTIF(C1862:L1862,"Feed Ingredient")&gt;0,INDEX(ani_diet!T:T,MATCH(M1862,ani_diet!D:D,0)),""),"")</f>
        <v/>
      </c>
    </row>
    <row r="1863" spans="1:38">
      <c r="A1863" t="str">
        <f>_xlfn.TEXTJOIN("/",TRUE,AOM[[#This Row],[L1]:[L10]])</f>
        <v>Management/Livestock Management/Feed Characteristic/Feed Digestibility/Digestibility Measurement Method/Estimated</v>
      </c>
      <c r="B1863" t="s">
        <v>23740</v>
      </c>
      <c r="C1863" t="s">
        <v>17896</v>
      </c>
      <c r="D1863" t="s">
        <v>17898</v>
      </c>
      <c r="E1863" t="s">
        <v>17908</v>
      </c>
      <c r="F1863" t="s">
        <v>23724</v>
      </c>
      <c r="G1863" t="s">
        <v>23727</v>
      </c>
      <c r="H1863" t="s">
        <v>6641</v>
      </c>
      <c r="I1863" t="s">
        <v>8288</v>
      </c>
      <c r="J1863" t="s">
        <v>8288</v>
      </c>
      <c r="K1863" t="s">
        <v>8288</v>
      </c>
      <c r="M1863" t="str" cm="1">
        <f t="array" ref="M1863">LOOKUP(2,1/(C1863:L1863&lt;&gt;""),C1863:L1863)</f>
        <v>Estimated</v>
      </c>
      <c r="N1863" t="s">
        <v>8288</v>
      </c>
      <c r="O1863" t="s">
        <v>23741</v>
      </c>
      <c r="P1863" t="s">
        <v>8288</v>
      </c>
      <c r="Q1863" t="s">
        <v>8288</v>
      </c>
      <c r="R1863" t="s">
        <v>8288</v>
      </c>
      <c r="S1863" t="s">
        <v>8288</v>
      </c>
      <c r="T1863" t="s">
        <v>8288</v>
      </c>
      <c r="U1863" t="s">
        <v>8288</v>
      </c>
      <c r="V1863" s="204" t="s">
        <v>8288</v>
      </c>
      <c r="W1863" t="s">
        <v>8288</v>
      </c>
      <c r="X1863" t="s">
        <v>8288</v>
      </c>
      <c r="Y1863" t="s">
        <v>328</v>
      </c>
      <c r="Z1863" t="s">
        <v>8288</v>
      </c>
      <c r="AA1863" s="204" t="s">
        <v>8288</v>
      </c>
      <c r="AB1863" s="204"/>
      <c r="AC1863"/>
      <c r="AD1863"/>
      <c r="AE1863"/>
      <c r="AF1863"/>
      <c r="AG1863" t="str">
        <f>IFERROR(IF(COUNTIF(C1863:L1863,"Feed Ingredient")&gt;0,INDEX(ani_diet!T:T,MATCH(M1863,ani_diet!D:D,0)),""),"")</f>
        <v/>
      </c>
      <c r="AH1863" s="60" t="b">
        <f>IF(IFERROR(IF(MATCH("Feed Ingredient", AOM[[#This Row],[L1]:[L10]],0)&gt;0, TRUE, FALSE), FALSE)=TRUE,IFERROR(VLOOKUP(M1863, ani_diet!C:C, 1, FALSE), "No Match"),FALSE)</f>
        <v>0</v>
      </c>
      <c r="AL1863" t="str">
        <f>IFERROR(IF(COUNTIF(C1863:L1863,"Feed Ingredient")&gt;0,INDEX(ani_diet!T:T,MATCH(M1863,ani_diet!D:D,0)),""),"")</f>
        <v/>
      </c>
    </row>
    <row r="1864" spans="1:38">
      <c r="A1864" t="str">
        <f>_xlfn.TEXTJOIN("/",TRUE,AOM[[#This Row],[L1]:[L10]])</f>
        <v>Management/Livestock Management/Feed Characteristic/Feed Digestibility/Digestibility Measurement Method/In sacco</v>
      </c>
      <c r="B1864" t="s">
        <v>23742</v>
      </c>
      <c r="C1864" t="s">
        <v>17896</v>
      </c>
      <c r="D1864" t="s">
        <v>17898</v>
      </c>
      <c r="E1864" t="s">
        <v>17908</v>
      </c>
      <c r="F1864" t="s">
        <v>23724</v>
      </c>
      <c r="G1864" t="s">
        <v>23727</v>
      </c>
      <c r="H1864" t="s">
        <v>23743</v>
      </c>
      <c r="I1864" t="s">
        <v>8288</v>
      </c>
      <c r="J1864" t="s">
        <v>8288</v>
      </c>
      <c r="K1864" t="s">
        <v>8288</v>
      </c>
      <c r="M1864" t="str" cm="1">
        <f t="array" ref="M1864">LOOKUP(2,1/(C1864:L1864&lt;&gt;""),C1864:L1864)</f>
        <v>In sacco</v>
      </c>
      <c r="N1864" t="s">
        <v>23744</v>
      </c>
      <c r="O1864" t="s">
        <v>23745</v>
      </c>
      <c r="P1864" t="s">
        <v>8288</v>
      </c>
      <c r="Q1864" t="s">
        <v>8288</v>
      </c>
      <c r="R1864" t="s">
        <v>8288</v>
      </c>
      <c r="S1864" t="s">
        <v>8288</v>
      </c>
      <c r="T1864" t="s">
        <v>8288</v>
      </c>
      <c r="U1864" t="s">
        <v>8288</v>
      </c>
      <c r="V1864" s="204" t="s">
        <v>8288</v>
      </c>
      <c r="W1864" t="s">
        <v>8288</v>
      </c>
      <c r="X1864" t="s">
        <v>8288</v>
      </c>
      <c r="Y1864" t="s">
        <v>328</v>
      </c>
      <c r="Z1864" t="s">
        <v>8288</v>
      </c>
      <c r="AA1864" s="204" t="s">
        <v>8288</v>
      </c>
      <c r="AB1864" s="204"/>
      <c r="AC1864"/>
      <c r="AD1864"/>
      <c r="AE1864"/>
      <c r="AF1864"/>
      <c r="AG1864" t="str">
        <f>IFERROR(IF(COUNTIF(C1864:L1864,"Feed Ingredient")&gt;0,INDEX(ani_diet!T:T,MATCH(M1864,ani_diet!D:D,0)),""),"")</f>
        <v/>
      </c>
      <c r="AH1864" s="60" t="b">
        <f>IF(IFERROR(IF(MATCH("Feed Ingredient", AOM[[#This Row],[L1]:[L10]],0)&gt;0, TRUE, FALSE), FALSE)=TRUE,IFERROR(VLOOKUP(M1864, ani_diet!C:C, 1, FALSE), "No Match"),FALSE)</f>
        <v>0</v>
      </c>
      <c r="AL1864" t="str">
        <f>IFERROR(IF(COUNTIF(C1864:L1864,"Feed Ingredient")&gt;0,INDEX(ani_diet!T:T,MATCH(M1864,ani_diet!D:D,0)),""),"")</f>
        <v/>
      </c>
    </row>
    <row r="1865" spans="1:38">
      <c r="A1865" t="str">
        <f>_xlfn.TEXTJOIN("/",TRUE,AOM[[#This Row],[L1]:[L10]])</f>
        <v>Management/Livestock Management/Feed Characteristic/Feed Digestibility/Digestibility Measurement Method/In vitro</v>
      </c>
      <c r="B1865" t="s">
        <v>23746</v>
      </c>
      <c r="C1865" t="s">
        <v>17896</v>
      </c>
      <c r="D1865" t="s">
        <v>17898</v>
      </c>
      <c r="E1865" t="s">
        <v>17908</v>
      </c>
      <c r="F1865" t="s">
        <v>23724</v>
      </c>
      <c r="G1865" t="s">
        <v>23727</v>
      </c>
      <c r="H1865" t="s">
        <v>23747</v>
      </c>
      <c r="I1865" t="s">
        <v>8288</v>
      </c>
      <c r="J1865" t="s">
        <v>8288</v>
      </c>
      <c r="K1865" t="s">
        <v>8288</v>
      </c>
      <c r="M1865" t="str" cm="1">
        <f t="array" ref="M1865">LOOKUP(2,1/(C1865:L1865&lt;&gt;""),C1865:L1865)</f>
        <v>In vitro</v>
      </c>
      <c r="N1865" t="s">
        <v>8288</v>
      </c>
      <c r="O1865" t="s">
        <v>23748</v>
      </c>
      <c r="P1865" t="s">
        <v>8288</v>
      </c>
      <c r="Q1865" t="s">
        <v>8288</v>
      </c>
      <c r="R1865" t="s">
        <v>8288</v>
      </c>
      <c r="S1865" t="s">
        <v>8288</v>
      </c>
      <c r="T1865" t="s">
        <v>8288</v>
      </c>
      <c r="U1865" t="s">
        <v>8288</v>
      </c>
      <c r="V1865" s="204" t="s">
        <v>8288</v>
      </c>
      <c r="W1865" t="s">
        <v>8288</v>
      </c>
      <c r="X1865" t="s">
        <v>8288</v>
      </c>
      <c r="Y1865" t="s">
        <v>328</v>
      </c>
      <c r="Z1865" t="s">
        <v>8288</v>
      </c>
      <c r="AA1865" s="204" t="s">
        <v>8288</v>
      </c>
      <c r="AB1865" s="204"/>
      <c r="AC1865"/>
      <c r="AD1865"/>
      <c r="AE1865"/>
      <c r="AF1865"/>
      <c r="AG1865" t="str">
        <f>IFERROR(IF(COUNTIF(C1865:L1865,"Feed Ingredient")&gt;0,INDEX(ani_diet!T:T,MATCH(M1865,ani_diet!D:D,0)),""),"")</f>
        <v/>
      </c>
      <c r="AH1865" s="60" t="b">
        <f>IF(IFERROR(IF(MATCH("Feed Ingredient", AOM[[#This Row],[L1]:[L10]],0)&gt;0, TRUE, FALSE), FALSE)=TRUE,IFERROR(VLOOKUP(M1865, ani_diet!C:C, 1, FALSE), "No Match"),FALSE)</f>
        <v>0</v>
      </c>
      <c r="AL1865" t="str">
        <f>IFERROR(IF(COUNTIF(C1865:L1865,"Feed Ingredient")&gt;0,INDEX(ani_diet!T:T,MATCH(M1865,ani_diet!D:D,0)),""),"")</f>
        <v/>
      </c>
    </row>
    <row r="1866" spans="1:38">
      <c r="A1866" t="str">
        <f>_xlfn.TEXTJOIN("/",TRUE,AOM[[#This Row],[L1]:[L10]])</f>
        <v>Management/Livestock Management/Feed Characteristic/Feed Digestibility/Digestibility Measurement Method/In vitro/Dry Matter Disappearance</v>
      </c>
      <c r="B1866" t="s">
        <v>23749</v>
      </c>
      <c r="C1866" t="s">
        <v>17896</v>
      </c>
      <c r="D1866" t="s">
        <v>17898</v>
      </c>
      <c r="E1866" t="s">
        <v>17908</v>
      </c>
      <c r="F1866" t="s">
        <v>23724</v>
      </c>
      <c r="G1866" t="s">
        <v>23727</v>
      </c>
      <c r="H1866" t="s">
        <v>23747</v>
      </c>
      <c r="I1866" t="s">
        <v>23750</v>
      </c>
      <c r="J1866" t="s">
        <v>8288</v>
      </c>
      <c r="K1866" t="s">
        <v>8288</v>
      </c>
      <c r="M1866" t="str" cm="1">
        <f t="array" ref="M1866">LOOKUP(2,1/(C1866:L1866&lt;&gt;""),C1866:L1866)</f>
        <v>Dry Matter Disappearance</v>
      </c>
      <c r="N1866" t="s">
        <v>8288</v>
      </c>
      <c r="O1866" t="s">
        <v>23751</v>
      </c>
      <c r="P1866" t="s">
        <v>8288</v>
      </c>
      <c r="Q1866" t="s">
        <v>8288</v>
      </c>
      <c r="R1866" t="s">
        <v>8288</v>
      </c>
      <c r="S1866" t="s">
        <v>8288</v>
      </c>
      <c r="T1866" t="s">
        <v>8288</v>
      </c>
      <c r="U1866" t="s">
        <v>8288</v>
      </c>
      <c r="V1866" s="204" t="s">
        <v>8288</v>
      </c>
      <c r="W1866" t="s">
        <v>8288</v>
      </c>
      <c r="X1866" t="s">
        <v>8288</v>
      </c>
      <c r="Y1866" t="s">
        <v>328</v>
      </c>
      <c r="Z1866" t="s">
        <v>8288</v>
      </c>
      <c r="AA1866" s="204" t="s">
        <v>8288</v>
      </c>
      <c r="AB1866" s="204"/>
      <c r="AC1866"/>
      <c r="AD1866"/>
      <c r="AE1866"/>
      <c r="AF1866"/>
      <c r="AG1866" t="str">
        <f>IFERROR(IF(COUNTIF(C1866:L1866,"Feed Ingredient")&gt;0,INDEX(ani_diet!T:T,MATCH(M1866,ani_diet!D:D,0)),""),"")</f>
        <v/>
      </c>
      <c r="AH1866" s="60" t="b">
        <f>IF(IFERROR(IF(MATCH("Feed Ingredient", AOM[[#This Row],[L1]:[L10]],0)&gt;0, TRUE, FALSE), FALSE)=TRUE,IFERROR(VLOOKUP(M1866, ani_diet!C:C, 1, FALSE), "No Match"),FALSE)</f>
        <v>0</v>
      </c>
      <c r="AL1866" t="str">
        <f>IFERROR(IF(COUNTIF(C1866:L1866,"Feed Ingredient")&gt;0,INDEX(ani_diet!T:T,MATCH(M1866,ani_diet!D:D,0)),""),"")</f>
        <v/>
      </c>
    </row>
    <row r="1867" spans="1:38">
      <c r="A1867" t="str">
        <f>_xlfn.TEXTJOIN("/",TRUE,AOM[[#This Row],[L1]:[L10]])</f>
        <v>Management/Livestock Management/Feed Characteristic/Feed Digestibility/Digestibility Measurement Method/In vitro/Goering and Van Soest (1970)</v>
      </c>
      <c r="B1867" t="s">
        <v>23752</v>
      </c>
      <c r="C1867" t="s">
        <v>17896</v>
      </c>
      <c r="D1867" t="s">
        <v>17898</v>
      </c>
      <c r="E1867" t="s">
        <v>17908</v>
      </c>
      <c r="F1867" t="s">
        <v>23724</v>
      </c>
      <c r="G1867" t="s">
        <v>23727</v>
      </c>
      <c r="H1867" t="s">
        <v>23747</v>
      </c>
      <c r="I1867" t="s">
        <v>23753</v>
      </c>
      <c r="M1867" t="str" cm="1">
        <f t="array" ref="M1867">LOOKUP(2,1/(C1867:L1867&lt;&gt;""),C1867:L1867)</f>
        <v>Goering and Van Soest (1970)</v>
      </c>
      <c r="O1867" t="s">
        <v>23754</v>
      </c>
      <c r="V1867" s="204"/>
      <c r="Y1867" t="s">
        <v>328</v>
      </c>
      <c r="AA1867" s="204"/>
      <c r="AB1867" s="204"/>
      <c r="AC1867"/>
      <c r="AD1867"/>
      <c r="AE1867"/>
      <c r="AF1867"/>
      <c r="AG1867" t="str">
        <f>IFERROR(IF(COUNTIF(C1867:L1867,"Feed Ingredient")&gt;0,INDEX(ani_diet!T:T,MATCH(M1867,ani_diet!D:D,0)),""),"")</f>
        <v/>
      </c>
      <c r="AH1867" s="60" t="b">
        <f>IF(IFERROR(IF(MATCH("Feed Ingredient", AOM[[#This Row],[L1]:[L10]],0)&gt;0, TRUE, FALSE), FALSE)=TRUE,IFERROR(VLOOKUP(M1867, ani_diet!C:C, 1, FALSE), "No Match"),FALSE)</f>
        <v>0</v>
      </c>
      <c r="AL1867" t="str">
        <f>IFERROR(IF(COUNTIF(C1867:L1867,"Feed Ingredient")&gt;0,INDEX(ani_diet!T:T,MATCH(M1867,ani_diet!D:D,0)),""),"")</f>
        <v/>
      </c>
    </row>
    <row r="1868" spans="1:38">
      <c r="A1868" t="str">
        <f>_xlfn.TEXTJOIN("/",TRUE,AOM[[#This Row],[L1]:[L10]])</f>
        <v>Management/Livestock Management/Feed Characteristic/Feed Digestibility/Digestibility Measurement Method/In vitro/Tilley &amp; Terry</v>
      </c>
      <c r="B1868" t="s">
        <v>23755</v>
      </c>
      <c r="C1868" t="s">
        <v>17896</v>
      </c>
      <c r="D1868" t="s">
        <v>17898</v>
      </c>
      <c r="E1868" t="s">
        <v>17908</v>
      </c>
      <c r="F1868" t="s">
        <v>23724</v>
      </c>
      <c r="G1868" t="s">
        <v>23727</v>
      </c>
      <c r="H1868" t="s">
        <v>23747</v>
      </c>
      <c r="I1868" t="s">
        <v>23756</v>
      </c>
      <c r="J1868" t="s">
        <v>8288</v>
      </c>
      <c r="K1868" t="s">
        <v>8288</v>
      </c>
      <c r="M1868" t="str" cm="1">
        <f t="array" ref="M1868">LOOKUP(2,1/(C1868:L1868&lt;&gt;""),C1868:L1868)</f>
        <v>Tilley &amp; Terry</v>
      </c>
      <c r="N1868" t="s">
        <v>8288</v>
      </c>
      <c r="O1868" t="s">
        <v>23757</v>
      </c>
      <c r="P1868" t="s">
        <v>8288</v>
      </c>
      <c r="Q1868" t="s">
        <v>8288</v>
      </c>
      <c r="R1868" t="s">
        <v>8288</v>
      </c>
      <c r="S1868" t="s">
        <v>8288</v>
      </c>
      <c r="T1868" t="s">
        <v>8288</v>
      </c>
      <c r="U1868" t="s">
        <v>8288</v>
      </c>
      <c r="V1868" s="204" t="s">
        <v>8288</v>
      </c>
      <c r="W1868" t="s">
        <v>8288</v>
      </c>
      <c r="X1868" t="s">
        <v>8288</v>
      </c>
      <c r="Y1868" t="s">
        <v>328</v>
      </c>
      <c r="Z1868" t="s">
        <v>8288</v>
      </c>
      <c r="AA1868" s="204" t="s">
        <v>8288</v>
      </c>
      <c r="AB1868" s="204"/>
      <c r="AC1868"/>
      <c r="AD1868"/>
      <c r="AE1868"/>
      <c r="AF1868"/>
      <c r="AG1868" t="str">
        <f>IFERROR(IF(COUNTIF(C1868:L1868,"Feed Ingredient")&gt;0,INDEX(ani_diet!T:T,MATCH(M1868,ani_diet!D:D,0)),""),"")</f>
        <v/>
      </c>
      <c r="AH1868" s="60" t="b">
        <f>IF(IFERROR(IF(MATCH("Feed Ingredient", AOM[[#This Row],[L1]:[L10]],0)&gt;0, TRUE, FALSE), FALSE)=TRUE,IFERROR(VLOOKUP(M1868, ani_diet!C:C, 1, FALSE), "No Match"),FALSE)</f>
        <v>0</v>
      </c>
      <c r="AL1868" t="str">
        <f>IFERROR(IF(COUNTIF(C1868:L1868,"Feed Ingredient")&gt;0,INDEX(ani_diet!T:T,MATCH(M1868,ani_diet!D:D,0)),""),"")</f>
        <v/>
      </c>
    </row>
    <row r="1869" spans="1:38">
      <c r="A1869" t="str">
        <f>_xlfn.TEXTJOIN("/",TRUE,AOM[[#This Row],[L1]:[L10]])</f>
        <v>Management/Livestock Management/Feed Characteristic/Feed Digestibility/Digestibility Measurement Method/In vitro /Gas Production Technique</v>
      </c>
      <c r="B1869" t="s">
        <v>23758</v>
      </c>
      <c r="C1869" t="s">
        <v>17896</v>
      </c>
      <c r="D1869" t="s">
        <v>17898</v>
      </c>
      <c r="E1869" t="s">
        <v>17908</v>
      </c>
      <c r="F1869" t="s">
        <v>23724</v>
      </c>
      <c r="G1869" t="s">
        <v>23727</v>
      </c>
      <c r="H1869" t="s">
        <v>23759</v>
      </c>
      <c r="I1869" t="s">
        <v>23760</v>
      </c>
      <c r="J1869" t="s">
        <v>8288</v>
      </c>
      <c r="K1869" t="s">
        <v>8288</v>
      </c>
      <c r="M1869" t="str" cm="1">
        <f t="array" ref="M1869">LOOKUP(2,1/(C1869:L1869&lt;&gt;""),C1869:L1869)</f>
        <v>Gas Production Technique</v>
      </c>
      <c r="N1869" t="s">
        <v>8288</v>
      </c>
      <c r="O1869" t="s">
        <v>23761</v>
      </c>
      <c r="P1869" t="s">
        <v>8288</v>
      </c>
      <c r="Q1869" t="s">
        <v>8288</v>
      </c>
      <c r="R1869" t="s">
        <v>8288</v>
      </c>
      <c r="S1869" t="s">
        <v>8288</v>
      </c>
      <c r="T1869" t="s">
        <v>8288</v>
      </c>
      <c r="U1869" t="s">
        <v>8288</v>
      </c>
      <c r="V1869" s="204" t="s">
        <v>8288</v>
      </c>
      <c r="W1869" t="s">
        <v>8288</v>
      </c>
      <c r="X1869" t="s">
        <v>8288</v>
      </c>
      <c r="Y1869" t="s">
        <v>328</v>
      </c>
      <c r="Z1869" t="s">
        <v>8288</v>
      </c>
      <c r="AA1869" s="204" t="s">
        <v>8288</v>
      </c>
      <c r="AB1869" s="204"/>
      <c r="AC1869"/>
      <c r="AD1869"/>
      <c r="AE1869"/>
      <c r="AF1869"/>
      <c r="AG1869" t="str">
        <f>IFERROR(IF(COUNTIF(C1869:L1869,"Feed Ingredient")&gt;0,INDEX(ani_diet!T:T,MATCH(M1869,ani_diet!D:D,0)),""),"")</f>
        <v/>
      </c>
      <c r="AH1869" s="60" t="b">
        <f>IF(IFERROR(IF(MATCH("Feed Ingredient", AOM[[#This Row],[L1]:[L10]],0)&gt;0, TRUE, FALSE), FALSE)=TRUE,IFERROR(VLOOKUP(M1869, ani_diet!C:C, 1, FALSE), "No Match"),FALSE)</f>
        <v>0</v>
      </c>
      <c r="AL1869" t="str">
        <f>IFERROR(IF(COUNTIF(C1869:L1869,"Feed Ingredient")&gt;0,INDEX(ani_diet!T:T,MATCH(M1869,ani_diet!D:D,0)),""),"")</f>
        <v/>
      </c>
    </row>
    <row r="1870" spans="1:38">
      <c r="A1870" t="str">
        <f>_xlfn.TEXTJOIN("/",TRUE,AOM[[#This Row],[L1]:[L10]])</f>
        <v>Management/Livestock Management/Feed Characteristic/Feed Digestibility/Digestibility Measurement Method/In vitro /Van Soest and Robertson (1985)</v>
      </c>
      <c r="B1870" t="s">
        <v>23762</v>
      </c>
      <c r="C1870" t="s">
        <v>17896</v>
      </c>
      <c r="D1870" t="s">
        <v>17898</v>
      </c>
      <c r="E1870" t="s">
        <v>17908</v>
      </c>
      <c r="F1870" t="s">
        <v>23724</v>
      </c>
      <c r="G1870" t="s">
        <v>23727</v>
      </c>
      <c r="H1870" t="s">
        <v>23759</v>
      </c>
      <c r="I1870" t="s">
        <v>23763</v>
      </c>
      <c r="J1870" t="s">
        <v>8288</v>
      </c>
      <c r="K1870" t="s">
        <v>8288</v>
      </c>
      <c r="M1870" t="str" cm="1">
        <f t="array" ref="M1870">LOOKUP(2,1/(C1870:L1870&lt;&gt;""),C1870:L1870)</f>
        <v>Van Soest and Robertson (1985)</v>
      </c>
      <c r="N1870" t="s">
        <v>23764</v>
      </c>
      <c r="O1870" t="s">
        <v>23765</v>
      </c>
      <c r="P1870" t="s">
        <v>8288</v>
      </c>
      <c r="Q1870" t="s">
        <v>8288</v>
      </c>
      <c r="R1870" t="s">
        <v>8288</v>
      </c>
      <c r="S1870" t="s">
        <v>8288</v>
      </c>
      <c r="T1870" t="s">
        <v>8288</v>
      </c>
      <c r="U1870" t="s">
        <v>8288</v>
      </c>
      <c r="V1870" s="204" t="s">
        <v>8288</v>
      </c>
      <c r="W1870" t="s">
        <v>8288</v>
      </c>
      <c r="X1870" t="s">
        <v>8288</v>
      </c>
      <c r="Y1870" t="s">
        <v>328</v>
      </c>
      <c r="Z1870" t="s">
        <v>8288</v>
      </c>
      <c r="AA1870" s="204" t="s">
        <v>8288</v>
      </c>
      <c r="AB1870" s="204"/>
      <c r="AC1870"/>
      <c r="AD1870"/>
      <c r="AE1870"/>
      <c r="AF1870"/>
      <c r="AG1870" t="str">
        <f>IFERROR(IF(COUNTIF(C1870:L1870,"Feed Ingredient")&gt;0,INDEX(ani_diet!T:T,MATCH(M1870,ani_diet!D:D,0)),""),"")</f>
        <v/>
      </c>
      <c r="AH1870" s="60" t="b">
        <f>IF(IFERROR(IF(MATCH("Feed Ingredient", AOM[[#This Row],[L1]:[L10]],0)&gt;0, TRUE, FALSE), FALSE)=TRUE,IFERROR(VLOOKUP(M1870, ani_diet!C:C, 1, FALSE), "No Match"),FALSE)</f>
        <v>0</v>
      </c>
      <c r="AL1870" t="str">
        <f>IFERROR(IF(COUNTIF(C1870:L1870,"Feed Ingredient")&gt;0,INDEX(ani_diet!T:T,MATCH(M1870,ani_diet!D:D,0)),""),"")</f>
        <v/>
      </c>
    </row>
    <row r="1871" spans="1:38">
      <c r="A1871" t="str">
        <f>_xlfn.TEXTJOIN("/",TRUE,AOM[[#This Row],[L1]:[L10]])</f>
        <v>Management/Livestock Management/Feed Characteristic/Feed Digestibility/Digestibility Measurement Method/In vivo</v>
      </c>
      <c r="B1871" t="s">
        <v>23766</v>
      </c>
      <c r="C1871" t="s">
        <v>17896</v>
      </c>
      <c r="D1871" t="s">
        <v>17898</v>
      </c>
      <c r="E1871" t="s">
        <v>17908</v>
      </c>
      <c r="F1871" t="s">
        <v>23724</v>
      </c>
      <c r="G1871" t="s">
        <v>23727</v>
      </c>
      <c r="H1871" t="s">
        <v>23767</v>
      </c>
      <c r="I1871" t="s">
        <v>8288</v>
      </c>
      <c r="J1871" t="s">
        <v>8288</v>
      </c>
      <c r="K1871" t="s">
        <v>8288</v>
      </c>
      <c r="M1871" t="str" cm="1">
        <f t="array" ref="M1871">LOOKUP(2,1/(C1871:L1871&lt;&gt;""),C1871:L1871)</f>
        <v>In vivo</v>
      </c>
      <c r="N1871" t="s">
        <v>8288</v>
      </c>
      <c r="O1871" t="s">
        <v>23768</v>
      </c>
      <c r="P1871" t="s">
        <v>8288</v>
      </c>
      <c r="Q1871" t="s">
        <v>8288</v>
      </c>
      <c r="R1871" t="s">
        <v>8288</v>
      </c>
      <c r="S1871" t="s">
        <v>8288</v>
      </c>
      <c r="T1871" t="s">
        <v>8288</v>
      </c>
      <c r="U1871" t="s">
        <v>8288</v>
      </c>
      <c r="V1871" s="204" t="s">
        <v>8288</v>
      </c>
      <c r="W1871" t="s">
        <v>8288</v>
      </c>
      <c r="X1871" t="s">
        <v>8288</v>
      </c>
      <c r="Y1871" t="s">
        <v>328</v>
      </c>
      <c r="Z1871" t="s">
        <v>8288</v>
      </c>
      <c r="AA1871" s="204" t="s">
        <v>8288</v>
      </c>
      <c r="AB1871" s="204"/>
      <c r="AC1871"/>
      <c r="AD1871"/>
      <c r="AE1871"/>
      <c r="AF1871"/>
      <c r="AG1871" t="str">
        <f>IFERROR(IF(COUNTIF(C1871:L1871,"Feed Ingredient")&gt;0,INDEX(ani_diet!T:T,MATCH(M1871,ani_diet!D:D,0)),""),"")</f>
        <v/>
      </c>
      <c r="AH1871" s="60" t="b">
        <f>IF(IFERROR(IF(MATCH("Feed Ingredient", AOM[[#This Row],[L1]:[L10]],0)&gt;0, TRUE, FALSE), FALSE)=TRUE,IFERROR(VLOOKUP(M1871, ani_diet!C:C, 1, FALSE), "No Match"),FALSE)</f>
        <v>0</v>
      </c>
      <c r="AL1871" t="str">
        <f>IFERROR(IF(COUNTIF(C1871:L1871,"Feed Ingredient")&gt;0,INDEX(ani_diet!T:T,MATCH(M1871,ani_diet!D:D,0)),""),"")</f>
        <v/>
      </c>
    </row>
    <row r="1872" spans="1:38">
      <c r="A1872" t="str">
        <f>_xlfn.TEXTJOIN("/",TRUE,AOM[[#This Row],[L1]:[L10]])</f>
        <v>Management/Livestock Management/Feed Characteristic/Feed Digestibility/Digestibility Measurement Method/In vivo/Difference Technique</v>
      </c>
      <c r="B1872" t="s">
        <v>23769</v>
      </c>
      <c r="C1872" t="s">
        <v>17896</v>
      </c>
      <c r="D1872" t="s">
        <v>17898</v>
      </c>
      <c r="E1872" t="s">
        <v>17908</v>
      </c>
      <c r="F1872" t="s">
        <v>23724</v>
      </c>
      <c r="G1872" t="s">
        <v>23727</v>
      </c>
      <c r="H1872" t="s">
        <v>23767</v>
      </c>
      <c r="I1872" t="s">
        <v>23770</v>
      </c>
      <c r="J1872" t="s">
        <v>8288</v>
      </c>
      <c r="K1872" t="s">
        <v>8288</v>
      </c>
      <c r="M1872" t="str" cm="1">
        <f t="array" ref="M1872">LOOKUP(2,1/(C1872:L1872&lt;&gt;""),C1872:L1872)</f>
        <v>Difference Technique</v>
      </c>
      <c r="N1872" t="s">
        <v>8288</v>
      </c>
      <c r="O1872" t="s">
        <v>23771</v>
      </c>
      <c r="P1872" t="s">
        <v>8288</v>
      </c>
      <c r="Q1872" t="s">
        <v>8288</v>
      </c>
      <c r="R1872" t="s">
        <v>8288</v>
      </c>
      <c r="S1872" t="s">
        <v>8288</v>
      </c>
      <c r="T1872" t="s">
        <v>8288</v>
      </c>
      <c r="U1872" t="s">
        <v>8288</v>
      </c>
      <c r="V1872" s="204" t="s">
        <v>8288</v>
      </c>
      <c r="W1872" t="s">
        <v>8288</v>
      </c>
      <c r="X1872" t="s">
        <v>8288</v>
      </c>
      <c r="Y1872" t="s">
        <v>328</v>
      </c>
      <c r="Z1872" t="s">
        <v>8288</v>
      </c>
      <c r="AA1872" s="204" t="s">
        <v>8288</v>
      </c>
      <c r="AB1872" s="204"/>
      <c r="AC1872"/>
      <c r="AD1872"/>
      <c r="AE1872"/>
      <c r="AF1872"/>
      <c r="AG1872" t="str">
        <f>IFERROR(IF(COUNTIF(C1872:L1872,"Feed Ingredient")&gt;0,INDEX(ani_diet!T:T,MATCH(M1872,ani_diet!D:D,0)),""),"")</f>
        <v/>
      </c>
      <c r="AH1872" s="60" t="b">
        <f>IF(IFERROR(IF(MATCH("Feed Ingredient", AOM[[#This Row],[L1]:[L10]],0)&gt;0, TRUE, FALSE), FALSE)=TRUE,IFERROR(VLOOKUP(M1872, ani_diet!C:C, 1, FALSE), "No Match"),FALSE)</f>
        <v>0</v>
      </c>
      <c r="AL1872" t="str">
        <f>IFERROR(IF(COUNTIF(C1872:L1872,"Feed Ingredient")&gt;0,INDEX(ani_diet!T:T,MATCH(M1872,ani_diet!D:D,0)),""),"")</f>
        <v/>
      </c>
    </row>
    <row r="1873" spans="1:38">
      <c r="A1873" t="str">
        <f>_xlfn.TEXTJOIN("/",TRUE,AOM[[#This Row],[L1]:[L10]])</f>
        <v>Management/Livestock Management/Feed Characteristic/Feed Digestibility/Digestibility Measurement Method/In vivo/Marker Technique</v>
      </c>
      <c r="B1873" t="s">
        <v>23772</v>
      </c>
      <c r="C1873" t="s">
        <v>17896</v>
      </c>
      <c r="D1873" t="s">
        <v>17898</v>
      </c>
      <c r="E1873" t="s">
        <v>17908</v>
      </c>
      <c r="F1873" t="s">
        <v>23724</v>
      </c>
      <c r="G1873" t="s">
        <v>23727</v>
      </c>
      <c r="H1873" t="s">
        <v>23767</v>
      </c>
      <c r="I1873" t="s">
        <v>23773</v>
      </c>
      <c r="J1873" t="s">
        <v>8288</v>
      </c>
      <c r="K1873" t="s">
        <v>8288</v>
      </c>
      <c r="M1873" t="str" cm="1">
        <f t="array" ref="M1873">LOOKUP(2,1/(C1873:L1873&lt;&gt;""),C1873:L1873)</f>
        <v>Marker Technique</v>
      </c>
      <c r="N1873" t="s">
        <v>8288</v>
      </c>
      <c r="O1873" t="s">
        <v>23774</v>
      </c>
      <c r="P1873" t="s">
        <v>8288</v>
      </c>
      <c r="Q1873" t="s">
        <v>8288</v>
      </c>
      <c r="R1873" t="s">
        <v>8288</v>
      </c>
      <c r="S1873" t="s">
        <v>8288</v>
      </c>
      <c r="T1873" t="s">
        <v>8288</v>
      </c>
      <c r="U1873" t="s">
        <v>8288</v>
      </c>
      <c r="V1873" s="204" t="s">
        <v>8288</v>
      </c>
      <c r="W1873" t="s">
        <v>8288</v>
      </c>
      <c r="X1873" t="s">
        <v>8288</v>
      </c>
      <c r="Y1873" t="s">
        <v>328</v>
      </c>
      <c r="Z1873" t="s">
        <v>8288</v>
      </c>
      <c r="AA1873" s="204" t="s">
        <v>8288</v>
      </c>
      <c r="AB1873" s="204"/>
      <c r="AC1873"/>
      <c r="AD1873"/>
      <c r="AE1873"/>
      <c r="AF1873"/>
      <c r="AG1873" t="str">
        <f>IFERROR(IF(COUNTIF(C1873:L1873,"Feed Ingredient")&gt;0,INDEX(ani_diet!T:T,MATCH(M1873,ani_diet!D:D,0)),""),"")</f>
        <v/>
      </c>
      <c r="AH1873" s="60" t="b">
        <f>IF(IFERROR(IF(MATCH("Feed Ingredient", AOM[[#This Row],[L1]:[L10]],0)&gt;0, TRUE, FALSE), FALSE)=TRUE,IFERROR(VLOOKUP(M1873, ani_diet!C:C, 1, FALSE), "No Match"),FALSE)</f>
        <v>0</v>
      </c>
      <c r="AL1873" t="str">
        <f>IFERROR(IF(COUNTIF(C1873:L1873,"Feed Ingredient")&gt;0,INDEX(ani_diet!T:T,MATCH(M1873,ani_diet!D:D,0)),""),"")</f>
        <v/>
      </c>
    </row>
    <row r="1874" spans="1:38">
      <c r="A1874" t="str">
        <f>_xlfn.TEXTJOIN("/",TRUE,AOM[[#This Row],[L1]:[L10]])</f>
        <v>Management/Livestock Management/Feed Characteristic/Feed Digestibility/Digestibility Measurement Method/In vivo/Total Collection Technique</v>
      </c>
      <c r="B1874" t="s">
        <v>23775</v>
      </c>
      <c r="C1874" t="s">
        <v>17896</v>
      </c>
      <c r="D1874" t="s">
        <v>17898</v>
      </c>
      <c r="E1874" t="s">
        <v>17908</v>
      </c>
      <c r="F1874" t="s">
        <v>23724</v>
      </c>
      <c r="G1874" t="s">
        <v>23727</v>
      </c>
      <c r="H1874" t="s">
        <v>23767</v>
      </c>
      <c r="I1874" t="s">
        <v>23776</v>
      </c>
      <c r="J1874" t="s">
        <v>8288</v>
      </c>
      <c r="K1874" t="s">
        <v>8288</v>
      </c>
      <c r="M1874" t="str" cm="1">
        <f t="array" ref="M1874">LOOKUP(2,1/(C1874:L1874&lt;&gt;""),C1874:L1874)</f>
        <v>Total Collection Technique</v>
      </c>
      <c r="N1874" t="s">
        <v>8288</v>
      </c>
      <c r="O1874" t="s">
        <v>23777</v>
      </c>
      <c r="P1874" t="s">
        <v>8288</v>
      </c>
      <c r="Q1874" t="s">
        <v>8288</v>
      </c>
      <c r="R1874" t="s">
        <v>8288</v>
      </c>
      <c r="S1874" t="s">
        <v>8288</v>
      </c>
      <c r="T1874" t="s">
        <v>8288</v>
      </c>
      <c r="U1874" t="s">
        <v>8288</v>
      </c>
      <c r="V1874" s="204" t="s">
        <v>8288</v>
      </c>
      <c r="W1874" t="s">
        <v>8288</v>
      </c>
      <c r="X1874" t="s">
        <v>8288</v>
      </c>
      <c r="Y1874" t="s">
        <v>328</v>
      </c>
      <c r="Z1874" t="s">
        <v>8288</v>
      </c>
      <c r="AA1874" s="204" t="s">
        <v>8288</v>
      </c>
      <c r="AB1874" s="204"/>
      <c r="AC1874"/>
      <c r="AD1874"/>
      <c r="AE1874"/>
      <c r="AF1874"/>
      <c r="AG1874" t="str">
        <f>IFERROR(IF(COUNTIF(C1874:L1874,"Feed Ingredient")&gt;0,INDEX(ani_diet!T:T,MATCH(M1874,ani_diet!D:D,0)),""),"")</f>
        <v/>
      </c>
      <c r="AH1874" s="60" t="b">
        <f>IF(IFERROR(IF(MATCH("Feed Ingredient", AOM[[#This Row],[L1]:[L10]],0)&gt;0, TRUE, FALSE), FALSE)=TRUE,IFERROR(VLOOKUP(M1874, ani_diet!C:C, 1, FALSE), "No Match"),FALSE)</f>
        <v>0</v>
      </c>
      <c r="AL1874" t="str">
        <f>IFERROR(IF(COUNTIF(C1874:L1874,"Feed Ingredient")&gt;0,INDEX(ani_diet!T:T,MATCH(M1874,ani_diet!D:D,0)),""),"")</f>
        <v/>
      </c>
    </row>
    <row r="1875" spans="1:38">
      <c r="A1875" t="str">
        <f>_xlfn.TEXTJOIN("/",TRUE,AOM[[#This Row],[L1]:[L10]])</f>
        <v>Management/Livestock Management/Feed Characteristic/Feed Digestibility/Digestibility Measurement Method/In vivo/Total Collection Technique/Total Collection Technique (Apparent)</v>
      </c>
      <c r="B1875" t="s">
        <v>23778</v>
      </c>
      <c r="C1875" t="s">
        <v>17896</v>
      </c>
      <c r="D1875" t="s">
        <v>17898</v>
      </c>
      <c r="E1875" t="s">
        <v>17908</v>
      </c>
      <c r="F1875" t="s">
        <v>23724</v>
      </c>
      <c r="G1875" t="s">
        <v>23727</v>
      </c>
      <c r="H1875" t="s">
        <v>23767</v>
      </c>
      <c r="I1875" t="s">
        <v>23776</v>
      </c>
      <c r="J1875" t="s">
        <v>23779</v>
      </c>
      <c r="K1875" t="s">
        <v>8288</v>
      </c>
      <c r="M1875" t="str" cm="1">
        <f t="array" ref="M1875">LOOKUP(2,1/(C1875:L1875&lt;&gt;""),C1875:L1875)</f>
        <v>Total Collection Technique (Apparent)</v>
      </c>
      <c r="N1875" t="s">
        <v>8288</v>
      </c>
      <c r="O1875" t="s">
        <v>23780</v>
      </c>
      <c r="P1875" t="s">
        <v>8288</v>
      </c>
      <c r="Q1875" t="s">
        <v>8288</v>
      </c>
      <c r="R1875" t="s">
        <v>8288</v>
      </c>
      <c r="S1875" t="s">
        <v>8288</v>
      </c>
      <c r="T1875" t="s">
        <v>8288</v>
      </c>
      <c r="U1875" t="s">
        <v>8288</v>
      </c>
      <c r="V1875" s="204" t="s">
        <v>8288</v>
      </c>
      <c r="W1875" t="s">
        <v>8288</v>
      </c>
      <c r="X1875" t="s">
        <v>8288</v>
      </c>
      <c r="Y1875" t="s">
        <v>328</v>
      </c>
      <c r="Z1875" t="s">
        <v>8288</v>
      </c>
      <c r="AA1875" s="204" t="s">
        <v>8288</v>
      </c>
      <c r="AB1875" s="204"/>
      <c r="AC1875"/>
      <c r="AD1875"/>
      <c r="AE1875"/>
      <c r="AF1875"/>
      <c r="AG1875" t="str">
        <f>IFERROR(IF(COUNTIF(C1875:L1875,"Feed Ingredient")&gt;0,INDEX(ani_diet!T:T,MATCH(M1875,ani_diet!D:D,0)),""),"")</f>
        <v/>
      </c>
      <c r="AH1875" s="60" t="b">
        <f>IF(IFERROR(IF(MATCH("Feed Ingredient", AOM[[#This Row],[L1]:[L10]],0)&gt;0, TRUE, FALSE), FALSE)=TRUE,IFERROR(VLOOKUP(M1875, ani_diet!C:C, 1, FALSE), "No Match"),FALSE)</f>
        <v>0</v>
      </c>
      <c r="AL1875" t="str">
        <f>IFERROR(IF(COUNTIF(C1875:L1875,"Feed Ingredient")&gt;0,INDEX(ani_diet!T:T,MATCH(M1875,ani_diet!D:D,0)),""),"")</f>
        <v/>
      </c>
    </row>
    <row r="1876" spans="1:38">
      <c r="A1876" t="str">
        <f>_xlfn.TEXTJOIN("/",TRUE,AOM[[#This Row],[L1]:[L10]])</f>
        <v>Management/Livestock Management/Feed Characteristic/Feed Digestibility/Digestibility Measurement Method/In vivo/Total Collection Technique/Total Collection Technique (True)</v>
      </c>
      <c r="B1876" t="s">
        <v>23781</v>
      </c>
      <c r="C1876" t="s">
        <v>17896</v>
      </c>
      <c r="D1876" t="s">
        <v>17898</v>
      </c>
      <c r="E1876" t="s">
        <v>17908</v>
      </c>
      <c r="F1876" t="s">
        <v>23724</v>
      </c>
      <c r="G1876" t="s">
        <v>23727</v>
      </c>
      <c r="H1876" t="s">
        <v>23767</v>
      </c>
      <c r="I1876" t="s">
        <v>23776</v>
      </c>
      <c r="J1876" t="s">
        <v>23782</v>
      </c>
      <c r="K1876" t="s">
        <v>8288</v>
      </c>
      <c r="M1876" t="str" cm="1">
        <f t="array" ref="M1876">LOOKUP(2,1/(C1876:L1876&lt;&gt;""),C1876:L1876)</f>
        <v>Total Collection Technique (True)</v>
      </c>
      <c r="N1876" t="s">
        <v>8288</v>
      </c>
      <c r="O1876" t="s">
        <v>23783</v>
      </c>
      <c r="P1876" t="s">
        <v>8288</v>
      </c>
      <c r="Q1876" t="s">
        <v>8288</v>
      </c>
      <c r="R1876" t="s">
        <v>8288</v>
      </c>
      <c r="S1876" t="s">
        <v>8288</v>
      </c>
      <c r="T1876" t="s">
        <v>8288</v>
      </c>
      <c r="U1876" t="s">
        <v>8288</v>
      </c>
      <c r="V1876" s="204" t="s">
        <v>8288</v>
      </c>
      <c r="W1876" t="s">
        <v>8288</v>
      </c>
      <c r="X1876" t="s">
        <v>8288</v>
      </c>
      <c r="Y1876" t="s">
        <v>328</v>
      </c>
      <c r="Z1876" t="s">
        <v>8288</v>
      </c>
      <c r="AA1876" s="204" t="s">
        <v>8288</v>
      </c>
      <c r="AB1876" s="204"/>
      <c r="AC1876"/>
      <c r="AD1876"/>
      <c r="AE1876"/>
      <c r="AF1876"/>
      <c r="AG1876" t="str">
        <f>IFERROR(IF(COUNTIF(C1876:L1876,"Feed Ingredient")&gt;0,INDEX(ani_diet!T:T,MATCH(M1876,ani_diet!D:D,0)),""),"")</f>
        <v/>
      </c>
      <c r="AH1876" s="60" t="b">
        <f>IF(IFERROR(IF(MATCH("Feed Ingredient", AOM[[#This Row],[L1]:[L10]],0)&gt;0, TRUE, FALSE), FALSE)=TRUE,IFERROR(VLOOKUP(M1876, ani_diet!C:C, 1, FALSE), "No Match"),FALSE)</f>
        <v>0</v>
      </c>
      <c r="AL1876" t="str">
        <f>IFERROR(IF(COUNTIF(C1876:L1876,"Feed Ingredient")&gt;0,INDEX(ani_diet!T:T,MATCH(M1876,ani_diet!D:D,0)),""),"")</f>
        <v/>
      </c>
    </row>
    <row r="1877" spans="1:38">
      <c r="A1877" t="str">
        <f>_xlfn.TEXTJOIN("/",TRUE,AOM[[#This Row],[L1]:[L10]])</f>
        <v>Management/Livestock Management/Feed Characteristic/Feed Digestibility/Digestibility Measurement Metric</v>
      </c>
      <c r="B1877" t="s">
        <v>23784</v>
      </c>
      <c r="C1877" t="s">
        <v>17896</v>
      </c>
      <c r="D1877" t="s">
        <v>17898</v>
      </c>
      <c r="E1877" t="s">
        <v>17908</v>
      </c>
      <c r="F1877" t="s">
        <v>23724</v>
      </c>
      <c r="G1877" t="s">
        <v>23785</v>
      </c>
      <c r="H1877" t="s">
        <v>8288</v>
      </c>
      <c r="I1877" t="s">
        <v>8288</v>
      </c>
      <c r="J1877" t="s">
        <v>8288</v>
      </c>
      <c r="K1877" t="s">
        <v>8288</v>
      </c>
      <c r="M1877" t="str" cm="1">
        <f t="array" ref="M1877">LOOKUP(2,1/(C1877:L1877&lt;&gt;""),C1877:L1877)</f>
        <v>Digestibility Measurement Metric</v>
      </c>
      <c r="N1877" t="s">
        <v>8288</v>
      </c>
      <c r="O1877" t="s">
        <v>8288</v>
      </c>
      <c r="P1877" t="s">
        <v>8288</v>
      </c>
      <c r="Q1877" t="s">
        <v>8288</v>
      </c>
      <c r="R1877" t="s">
        <v>8288</v>
      </c>
      <c r="S1877" t="s">
        <v>8288</v>
      </c>
      <c r="T1877" t="s">
        <v>8288</v>
      </c>
      <c r="U1877" t="s">
        <v>8288</v>
      </c>
      <c r="V1877" s="204" t="s">
        <v>8288</v>
      </c>
      <c r="W1877" t="s">
        <v>8288</v>
      </c>
      <c r="X1877" t="s">
        <v>8288</v>
      </c>
      <c r="Y1877" t="s">
        <v>328</v>
      </c>
      <c r="Z1877" t="s">
        <v>8288</v>
      </c>
      <c r="AA1877" s="204" t="s">
        <v>8288</v>
      </c>
      <c r="AB1877" s="204"/>
      <c r="AC1877"/>
      <c r="AD1877"/>
      <c r="AE1877"/>
      <c r="AF1877"/>
      <c r="AG1877" t="str">
        <f>IFERROR(IF(COUNTIF(C1877:L1877,"Feed Ingredient")&gt;0,INDEX(ani_diet!T:T,MATCH(M1877,ani_diet!D:D,0)),""),"")</f>
        <v/>
      </c>
      <c r="AH1877" s="60" t="b">
        <f>IF(IFERROR(IF(MATCH("Feed Ingredient", AOM[[#This Row],[L1]:[L10]],0)&gt;0, TRUE, FALSE), FALSE)=TRUE,IFERROR(VLOOKUP(M1877, ani_diet!C:C, 1, FALSE), "No Match"),FALSE)</f>
        <v>0</v>
      </c>
      <c r="AL1877" t="str">
        <f>IFERROR(IF(COUNTIF(C1877:L1877,"Feed Ingredient")&gt;0,INDEX(ani_diet!T:T,MATCH(M1877,ani_diet!D:D,0)),""),"")</f>
        <v/>
      </c>
    </row>
    <row r="1878" spans="1:38">
      <c r="A1878" t="str">
        <f>_xlfn.TEXTJOIN("/",TRUE,AOM[[#This Row],[L1]:[L10]])</f>
        <v>Management/Livestock Management/Feed Characteristic/Feed Digestibility/Digestibility Measurement Metric/Apparent digestibility coefficient (ADC)</v>
      </c>
      <c r="B1878" t="s">
        <v>23786</v>
      </c>
      <c r="C1878" t="s">
        <v>17896</v>
      </c>
      <c r="D1878" t="s">
        <v>17898</v>
      </c>
      <c r="E1878" t="s">
        <v>17908</v>
      </c>
      <c r="F1878" t="s">
        <v>23724</v>
      </c>
      <c r="G1878" t="s">
        <v>23785</v>
      </c>
      <c r="H1878" t="s">
        <v>23787</v>
      </c>
      <c r="I1878" t="s">
        <v>8288</v>
      </c>
      <c r="J1878" t="s">
        <v>8288</v>
      </c>
      <c r="K1878" t="s">
        <v>8288</v>
      </c>
      <c r="M1878" t="str" cm="1">
        <f t="array" ref="M1878">LOOKUP(2,1/(C1878:L1878&lt;&gt;""),C1878:L1878)</f>
        <v>Apparent digestibility coefficient (ADC)</v>
      </c>
      <c r="N1878" t="s">
        <v>8288</v>
      </c>
      <c r="O1878" t="s">
        <v>23788</v>
      </c>
      <c r="P1878" t="s">
        <v>8288</v>
      </c>
      <c r="Q1878" t="s">
        <v>8288</v>
      </c>
      <c r="R1878" t="s">
        <v>8288</v>
      </c>
      <c r="S1878" t="s">
        <v>8288</v>
      </c>
      <c r="T1878" t="s">
        <v>8288</v>
      </c>
      <c r="U1878" t="s">
        <v>8288</v>
      </c>
      <c r="V1878" s="204" t="s">
        <v>8288</v>
      </c>
      <c r="W1878" t="s">
        <v>8288</v>
      </c>
      <c r="X1878" t="s">
        <v>8288</v>
      </c>
      <c r="Y1878" t="s">
        <v>328</v>
      </c>
      <c r="Z1878" t="s">
        <v>8288</v>
      </c>
      <c r="AA1878" s="204" t="s">
        <v>8288</v>
      </c>
      <c r="AB1878" s="204"/>
      <c r="AC1878"/>
      <c r="AD1878"/>
      <c r="AE1878"/>
      <c r="AF1878"/>
      <c r="AG1878" t="str">
        <f>IFERROR(IF(COUNTIF(C1878:L1878,"Feed Ingredient")&gt;0,INDEX(ani_diet!T:T,MATCH(M1878,ani_diet!D:D,0)),""),"")</f>
        <v/>
      </c>
      <c r="AH1878" s="60" t="b">
        <f>IF(IFERROR(IF(MATCH("Feed Ingredient", AOM[[#This Row],[L1]:[L10]],0)&gt;0, TRUE, FALSE), FALSE)=TRUE,IFERROR(VLOOKUP(M1878, ani_diet!C:C, 1, FALSE), "No Match"),FALSE)</f>
        <v>0</v>
      </c>
      <c r="AL1878" t="str">
        <f>IFERROR(IF(COUNTIF(C1878:L1878,"Feed Ingredient")&gt;0,INDEX(ani_diet!T:T,MATCH(M1878,ani_diet!D:D,0)),""),"")</f>
        <v/>
      </c>
    </row>
    <row r="1879" spans="1:38">
      <c r="A1879" t="str">
        <f>_xlfn.TEXTJOIN("/",TRUE,AOM[[#This Row],[L1]:[L10]])</f>
        <v>Management/Livestock Management/Feed Characteristic/Feed Digestibility/Digestible  Acid Detergent Lignin (ADL)</v>
      </c>
      <c r="B1879" t="s">
        <v>23789</v>
      </c>
      <c r="C1879" t="s">
        <v>17896</v>
      </c>
      <c r="D1879" t="s">
        <v>17898</v>
      </c>
      <c r="E1879" t="s">
        <v>17908</v>
      </c>
      <c r="F1879" t="s">
        <v>23724</v>
      </c>
      <c r="G1879" t="s">
        <v>23790</v>
      </c>
      <c r="H1879" t="s">
        <v>8288</v>
      </c>
      <c r="I1879" t="s">
        <v>8288</v>
      </c>
      <c r="J1879" t="s">
        <v>8288</v>
      </c>
      <c r="K1879" t="s">
        <v>8288</v>
      </c>
      <c r="M1879" t="str" cm="1">
        <f t="array" ref="M1879">LOOKUP(2,1/(C1879:L1879&lt;&gt;""),C1879:L1879)</f>
        <v>Digestible  Acid Detergent Lignin (ADL)</v>
      </c>
      <c r="N1879" t="s">
        <v>8288</v>
      </c>
      <c r="O1879" t="s">
        <v>23791</v>
      </c>
      <c r="P1879" t="s">
        <v>8288</v>
      </c>
      <c r="Q1879" t="s">
        <v>8288</v>
      </c>
      <c r="R1879" t="s">
        <v>8288</v>
      </c>
      <c r="S1879" t="s">
        <v>8288</v>
      </c>
      <c r="T1879" t="s">
        <v>8288</v>
      </c>
      <c r="U1879" t="s">
        <v>8288</v>
      </c>
      <c r="V1879" s="204" t="s">
        <v>8288</v>
      </c>
      <c r="W1879" t="s">
        <v>8288</v>
      </c>
      <c r="X1879" t="s">
        <v>23792</v>
      </c>
      <c r="Y1879" t="s">
        <v>328</v>
      </c>
      <c r="Z1879" t="s">
        <v>8288</v>
      </c>
      <c r="AA1879" s="204" t="s">
        <v>8288</v>
      </c>
      <c r="AB1879" s="204"/>
      <c r="AC1879"/>
      <c r="AD1879"/>
      <c r="AE1879"/>
      <c r="AF1879"/>
      <c r="AG1879" t="str">
        <f>IFERROR(IF(COUNTIF(C1879:L1879,"Feed Ingredient")&gt;0,INDEX(ani_diet!T:T,MATCH(M1879,ani_diet!D:D,0)),""),"")</f>
        <v/>
      </c>
      <c r="AH1879" s="60" t="b">
        <f>IF(IFERROR(IF(MATCH("Feed Ingredient", AOM[[#This Row],[L1]:[L10]],0)&gt;0, TRUE, FALSE), FALSE)=TRUE,IFERROR(VLOOKUP(M1879, ani_diet!C:C, 1, FALSE), "No Match"),FALSE)</f>
        <v>0</v>
      </c>
      <c r="AL1879" t="str">
        <f>IFERROR(IF(COUNTIF(C1879:L1879,"Feed Ingredient")&gt;0,INDEX(ani_diet!T:T,MATCH(M1879,ani_diet!D:D,0)),""),"")</f>
        <v/>
      </c>
    </row>
    <row r="1880" spans="1:38">
      <c r="A1880" t="str">
        <f>_xlfn.TEXTJOIN("/",TRUE,AOM[[#This Row],[L1]:[L10]])</f>
        <v>Management/Livestock Management/Feed Characteristic/Feed Digestibility/Digestible Acid Detergent Fibre (ADF)</v>
      </c>
      <c r="B1880" t="s">
        <v>23793</v>
      </c>
      <c r="C1880" t="s">
        <v>17896</v>
      </c>
      <c r="D1880" t="s">
        <v>17898</v>
      </c>
      <c r="E1880" t="s">
        <v>17908</v>
      </c>
      <c r="F1880" t="s">
        <v>23724</v>
      </c>
      <c r="G1880" t="s">
        <v>23794</v>
      </c>
      <c r="H1880" t="s">
        <v>8288</v>
      </c>
      <c r="I1880" t="s">
        <v>8288</v>
      </c>
      <c r="J1880" t="s">
        <v>8288</v>
      </c>
      <c r="K1880" t="s">
        <v>8288</v>
      </c>
      <c r="M1880" t="str" cm="1">
        <f t="array" ref="M1880">LOOKUP(2,1/(C1880:L1880&lt;&gt;""),C1880:L1880)</f>
        <v>Digestible Acid Detergent Fibre (ADF)</v>
      </c>
      <c r="N1880" t="s">
        <v>8288</v>
      </c>
      <c r="O1880" t="s">
        <v>23795</v>
      </c>
      <c r="P1880" t="s">
        <v>8288</v>
      </c>
      <c r="Q1880" t="s">
        <v>8288</v>
      </c>
      <c r="R1880" t="s">
        <v>8288</v>
      </c>
      <c r="S1880" t="s">
        <v>8288</v>
      </c>
      <c r="T1880" t="s">
        <v>8288</v>
      </c>
      <c r="U1880" t="s">
        <v>8288</v>
      </c>
      <c r="V1880" s="204" t="s">
        <v>8288</v>
      </c>
      <c r="W1880" t="s">
        <v>8288</v>
      </c>
      <c r="X1880" t="s">
        <v>23796</v>
      </c>
      <c r="Y1880" t="s">
        <v>328</v>
      </c>
      <c r="Z1880" t="s">
        <v>8288</v>
      </c>
      <c r="AA1880" s="204" t="s">
        <v>8288</v>
      </c>
      <c r="AB1880" s="204"/>
      <c r="AC1880"/>
      <c r="AD1880"/>
      <c r="AE1880"/>
      <c r="AF1880"/>
      <c r="AG1880" t="str">
        <f>IFERROR(IF(COUNTIF(C1880:L1880,"Feed Ingredient")&gt;0,INDEX(ani_diet!T:T,MATCH(M1880,ani_diet!D:D,0)),""),"")</f>
        <v/>
      </c>
      <c r="AH1880" s="60" t="b">
        <f>IF(IFERROR(IF(MATCH("Feed Ingredient", AOM[[#This Row],[L1]:[L10]],0)&gt;0, TRUE, FALSE), FALSE)=TRUE,IFERROR(VLOOKUP(M1880, ani_diet!C:C, 1, FALSE), "No Match"),FALSE)</f>
        <v>0</v>
      </c>
      <c r="AL1880" t="str">
        <f>IFERROR(IF(COUNTIF(C1880:L1880,"Feed Ingredient")&gt;0,INDEX(ani_diet!T:T,MATCH(M1880,ani_diet!D:D,0)),""),"")</f>
        <v/>
      </c>
    </row>
    <row r="1881" spans="1:38">
      <c r="A1881" t="str">
        <f>_xlfn.TEXTJOIN("/",TRUE,AOM[[#This Row],[L1]:[L10]])</f>
        <v>Management/Livestock Management/Feed Characteristic/Feed Digestibility/Digestible Ash</v>
      </c>
      <c r="B1881" t="s">
        <v>23797</v>
      </c>
      <c r="C1881" t="s">
        <v>17896</v>
      </c>
      <c r="D1881" t="s">
        <v>17898</v>
      </c>
      <c r="E1881" t="s">
        <v>17908</v>
      </c>
      <c r="F1881" t="s">
        <v>23724</v>
      </c>
      <c r="G1881" t="s">
        <v>23798</v>
      </c>
      <c r="M1881" t="str" cm="1">
        <f t="array" ref="M1881">LOOKUP(2,1/(C1881:L1881&lt;&gt;""),C1881:L1881)</f>
        <v>Digestible Ash</v>
      </c>
      <c r="V1881" s="204"/>
      <c r="AA1881" s="204"/>
      <c r="AB1881" s="204"/>
      <c r="AC1881"/>
      <c r="AD1881"/>
      <c r="AE1881"/>
      <c r="AF1881"/>
      <c r="AG1881" t="str">
        <f>IFERROR(IF(COUNTIF(C1881:L1881,"Feed Ingredient")&gt;0,INDEX(ani_diet!T:T,MATCH(M1881,ani_diet!D:D,0)),""),"")</f>
        <v/>
      </c>
      <c r="AH1881" s="60" t="b">
        <f>IF(IFERROR(IF(MATCH("Feed Ingredient", AOM[[#This Row],[L1]:[L10]],0)&gt;0, TRUE, FALSE), FALSE)=TRUE,IFERROR(VLOOKUP(M1881, ani_diet!C:C, 1, FALSE), "No Match"),FALSE)</f>
        <v>0</v>
      </c>
      <c r="AL1881" t="str">
        <f>IFERROR(IF(COUNTIF(C1881:L1881,"Feed Ingredient")&gt;0,INDEX(ani_diet!T:T,MATCH(M1881,ani_diet!D:D,0)),""),"")</f>
        <v/>
      </c>
    </row>
    <row r="1882" spans="1:38">
      <c r="A1882" t="str">
        <f>_xlfn.TEXTJOIN("/",TRUE,AOM[[#This Row],[L1]:[L10]])</f>
        <v>Management/Livestock Management/Feed Characteristic/Feed Digestibility/Digestible Carbohydrate</v>
      </c>
      <c r="B1882" t="s">
        <v>23799</v>
      </c>
      <c r="C1882" t="s">
        <v>17896</v>
      </c>
      <c r="D1882" t="s">
        <v>17898</v>
      </c>
      <c r="E1882" t="s">
        <v>17908</v>
      </c>
      <c r="F1882" t="s">
        <v>23724</v>
      </c>
      <c r="G1882" t="s">
        <v>23800</v>
      </c>
      <c r="H1882" t="s">
        <v>8288</v>
      </c>
      <c r="I1882" t="s">
        <v>8288</v>
      </c>
      <c r="J1882" t="s">
        <v>8288</v>
      </c>
      <c r="K1882" t="s">
        <v>8288</v>
      </c>
      <c r="M1882" t="str" cm="1">
        <f t="array" ref="M1882">LOOKUP(2,1/(C1882:L1882&lt;&gt;""),C1882:L1882)</f>
        <v>Digestible Carbohydrate</v>
      </c>
      <c r="N1882" t="s">
        <v>8288</v>
      </c>
      <c r="O1882" t="s">
        <v>23801</v>
      </c>
      <c r="P1882" t="s">
        <v>8288</v>
      </c>
      <c r="Q1882" t="s">
        <v>8288</v>
      </c>
      <c r="R1882" t="s">
        <v>8288</v>
      </c>
      <c r="S1882" t="s">
        <v>8288</v>
      </c>
      <c r="T1882" t="s">
        <v>8288</v>
      </c>
      <c r="U1882" t="s">
        <v>8288</v>
      </c>
      <c r="V1882" s="204" t="s">
        <v>8288</v>
      </c>
      <c r="W1882" t="s">
        <v>8288</v>
      </c>
      <c r="X1882" t="s">
        <v>23802</v>
      </c>
      <c r="Y1882" t="s">
        <v>328</v>
      </c>
      <c r="Z1882" t="s">
        <v>8288</v>
      </c>
      <c r="AA1882" s="204" t="s">
        <v>8288</v>
      </c>
      <c r="AB1882" s="204"/>
      <c r="AC1882"/>
      <c r="AD1882"/>
      <c r="AE1882"/>
      <c r="AF1882"/>
      <c r="AG1882" t="str">
        <f>IFERROR(IF(COUNTIF(C1882:L1882,"Feed Ingredient")&gt;0,INDEX(ani_diet!T:T,MATCH(M1882,ani_diet!D:D,0)),""),"")</f>
        <v/>
      </c>
      <c r="AH1882" s="60" t="b">
        <f>IF(IFERROR(IF(MATCH("Feed Ingredient", AOM[[#This Row],[L1]:[L10]],0)&gt;0, TRUE, FALSE), FALSE)=TRUE,IFERROR(VLOOKUP(M1882, ani_diet!C:C, 1, FALSE), "No Match"),FALSE)</f>
        <v>0</v>
      </c>
      <c r="AL1882" t="str">
        <f>IFERROR(IF(COUNTIF(C1882:L1882,"Feed Ingredient")&gt;0,INDEX(ani_diet!T:T,MATCH(M1882,ani_diet!D:D,0)),""),"")</f>
        <v/>
      </c>
    </row>
    <row r="1883" spans="1:38">
      <c r="A1883" t="str">
        <f>_xlfn.TEXTJOIN("/",TRUE,AOM[[#This Row],[L1]:[L10]])</f>
        <v>Management/Livestock Management/Feed Characteristic/Feed Digestibility/Digestible Celluose</v>
      </c>
      <c r="B1883" t="s">
        <v>23803</v>
      </c>
      <c r="C1883" t="s">
        <v>17896</v>
      </c>
      <c r="D1883" t="s">
        <v>17898</v>
      </c>
      <c r="E1883" t="s">
        <v>17908</v>
      </c>
      <c r="F1883" t="s">
        <v>23724</v>
      </c>
      <c r="G1883" t="s">
        <v>23804</v>
      </c>
      <c r="H1883" t="s">
        <v>8288</v>
      </c>
      <c r="I1883" t="s">
        <v>8288</v>
      </c>
      <c r="J1883" t="s">
        <v>8288</v>
      </c>
      <c r="K1883" t="s">
        <v>8288</v>
      </c>
      <c r="M1883" t="str" cm="1">
        <f t="array" ref="M1883">LOOKUP(2,1/(C1883:L1883&lt;&gt;""),C1883:L1883)</f>
        <v>Digestible Celluose</v>
      </c>
      <c r="N1883" t="s">
        <v>8288</v>
      </c>
      <c r="O1883" t="s">
        <v>23805</v>
      </c>
      <c r="P1883" t="s">
        <v>8288</v>
      </c>
      <c r="Q1883" t="s">
        <v>8288</v>
      </c>
      <c r="R1883" t="s">
        <v>8288</v>
      </c>
      <c r="S1883" t="s">
        <v>8288</v>
      </c>
      <c r="T1883" t="s">
        <v>8288</v>
      </c>
      <c r="U1883" t="s">
        <v>8288</v>
      </c>
      <c r="V1883" s="204" t="s">
        <v>8288</v>
      </c>
      <c r="W1883" t="s">
        <v>8288</v>
      </c>
      <c r="X1883" t="s">
        <v>23806</v>
      </c>
      <c r="Y1883" t="s">
        <v>328</v>
      </c>
      <c r="Z1883" t="s">
        <v>8288</v>
      </c>
      <c r="AA1883" s="204" t="s">
        <v>8288</v>
      </c>
      <c r="AB1883" s="204"/>
      <c r="AC1883"/>
      <c r="AD1883"/>
      <c r="AE1883"/>
      <c r="AF1883"/>
      <c r="AG1883" t="str">
        <f>IFERROR(IF(COUNTIF(C1883:L1883,"Feed Ingredient")&gt;0,INDEX(ani_diet!T:T,MATCH(M1883,ani_diet!D:D,0)),""),"")</f>
        <v/>
      </c>
      <c r="AH1883" s="60" t="b">
        <f>IF(IFERROR(IF(MATCH("Feed Ingredient", AOM[[#This Row],[L1]:[L10]],0)&gt;0, TRUE, FALSE), FALSE)=TRUE,IFERROR(VLOOKUP(M1883, ani_diet!C:C, 1, FALSE), "No Match"),FALSE)</f>
        <v>0</v>
      </c>
      <c r="AL1883" t="str">
        <f>IFERROR(IF(COUNTIF(C1883:L1883,"Feed Ingredient")&gt;0,INDEX(ani_diet!T:T,MATCH(M1883,ani_diet!D:D,0)),""),"")</f>
        <v/>
      </c>
    </row>
    <row r="1884" spans="1:38">
      <c r="A1884" t="str">
        <f>_xlfn.TEXTJOIN("/",TRUE,AOM[[#This Row],[L1]:[L10]])</f>
        <v>Management/Livestock Management/Feed Characteristic/Feed Digestibility/Digestible Crude Fat</v>
      </c>
      <c r="B1884" t="s">
        <v>23807</v>
      </c>
      <c r="C1884" t="s">
        <v>17896</v>
      </c>
      <c r="D1884" t="s">
        <v>17898</v>
      </c>
      <c r="E1884" t="s">
        <v>17908</v>
      </c>
      <c r="F1884" t="s">
        <v>23724</v>
      </c>
      <c r="G1884" t="s">
        <v>23808</v>
      </c>
      <c r="H1884" t="s">
        <v>8288</v>
      </c>
      <c r="I1884" t="s">
        <v>8288</v>
      </c>
      <c r="J1884" t="s">
        <v>8288</v>
      </c>
      <c r="K1884" t="s">
        <v>8288</v>
      </c>
      <c r="M1884" t="str" cm="1">
        <f t="array" ref="M1884">LOOKUP(2,1/(C1884:L1884&lt;&gt;""),C1884:L1884)</f>
        <v>Digestible Crude Fat</v>
      </c>
      <c r="N1884" t="s">
        <v>23809</v>
      </c>
      <c r="O1884" t="s">
        <v>23810</v>
      </c>
      <c r="P1884" t="s">
        <v>8288</v>
      </c>
      <c r="Q1884" t="s">
        <v>8288</v>
      </c>
      <c r="R1884" t="s">
        <v>8288</v>
      </c>
      <c r="S1884" t="s">
        <v>8288</v>
      </c>
      <c r="T1884" t="s">
        <v>8288</v>
      </c>
      <c r="U1884" t="s">
        <v>8288</v>
      </c>
      <c r="V1884" s="204" t="s">
        <v>8288</v>
      </c>
      <c r="W1884" t="s">
        <v>8288</v>
      </c>
      <c r="X1884" t="s">
        <v>23811</v>
      </c>
      <c r="Y1884" t="s">
        <v>328</v>
      </c>
      <c r="Z1884" t="s">
        <v>8288</v>
      </c>
      <c r="AA1884" s="204" t="s">
        <v>8288</v>
      </c>
      <c r="AB1884" s="204"/>
      <c r="AC1884"/>
      <c r="AD1884"/>
      <c r="AE1884"/>
      <c r="AF1884"/>
      <c r="AG1884" t="str">
        <f>IFERROR(IF(COUNTIF(C1884:L1884,"Feed Ingredient")&gt;0,INDEX(ani_diet!T:T,MATCH(M1884,ani_diet!D:D,0)),""),"")</f>
        <v/>
      </c>
      <c r="AH1884" s="60" t="b">
        <f>IF(IFERROR(IF(MATCH("Feed Ingredient", AOM[[#This Row],[L1]:[L10]],0)&gt;0, TRUE, FALSE), FALSE)=TRUE,IFERROR(VLOOKUP(M1884, ani_diet!C:C, 1, FALSE), "No Match"),FALSE)</f>
        <v>0</v>
      </c>
      <c r="AL1884" t="str">
        <f>IFERROR(IF(COUNTIF(C1884:L1884,"Feed Ingredient")&gt;0,INDEX(ani_diet!T:T,MATCH(M1884,ani_diet!D:D,0)),""),"")</f>
        <v/>
      </c>
    </row>
    <row r="1885" spans="1:38">
      <c r="A1885" t="str">
        <f>_xlfn.TEXTJOIN("/",TRUE,AOM[[#This Row],[L1]:[L10]])</f>
        <v>Management/Livestock Management/Feed Characteristic/Feed Digestibility/Digestible Crude Fibre</v>
      </c>
      <c r="B1885" t="s">
        <v>23812</v>
      </c>
      <c r="C1885" t="s">
        <v>17896</v>
      </c>
      <c r="D1885" t="s">
        <v>17898</v>
      </c>
      <c r="E1885" t="s">
        <v>17908</v>
      </c>
      <c r="F1885" t="s">
        <v>23724</v>
      </c>
      <c r="G1885" t="s">
        <v>23813</v>
      </c>
      <c r="H1885" t="s">
        <v>8288</v>
      </c>
      <c r="I1885" t="s">
        <v>8288</v>
      </c>
      <c r="J1885" t="s">
        <v>8288</v>
      </c>
      <c r="K1885" t="s">
        <v>8288</v>
      </c>
      <c r="M1885" t="str" cm="1">
        <f t="array" ref="M1885">LOOKUP(2,1/(C1885:L1885&lt;&gt;""),C1885:L1885)</f>
        <v>Digestible Crude Fibre</v>
      </c>
      <c r="N1885" t="s">
        <v>8288</v>
      </c>
      <c r="O1885" t="s">
        <v>23814</v>
      </c>
      <c r="P1885" t="s">
        <v>8288</v>
      </c>
      <c r="Q1885" t="s">
        <v>8288</v>
      </c>
      <c r="R1885" t="s">
        <v>8288</v>
      </c>
      <c r="S1885" t="s">
        <v>8288</v>
      </c>
      <c r="T1885" t="s">
        <v>8288</v>
      </c>
      <c r="U1885" t="s">
        <v>8288</v>
      </c>
      <c r="V1885" s="204" t="s">
        <v>8288</v>
      </c>
      <c r="W1885" t="s">
        <v>8288</v>
      </c>
      <c r="X1885" t="s">
        <v>23815</v>
      </c>
      <c r="Y1885" t="s">
        <v>328</v>
      </c>
      <c r="Z1885" t="s">
        <v>8288</v>
      </c>
      <c r="AA1885" s="204" t="s">
        <v>8288</v>
      </c>
      <c r="AB1885" s="204"/>
      <c r="AC1885"/>
      <c r="AD1885"/>
      <c r="AE1885"/>
      <c r="AF1885"/>
      <c r="AG1885" t="str">
        <f>IFERROR(IF(COUNTIF(C1885:L1885,"Feed Ingredient")&gt;0,INDEX(ani_diet!T:T,MATCH(M1885,ani_diet!D:D,0)),""),"")</f>
        <v/>
      </c>
      <c r="AH1885" s="60" t="b">
        <f>IF(IFERROR(IF(MATCH("Feed Ingredient", AOM[[#This Row],[L1]:[L10]],0)&gt;0, TRUE, FALSE), FALSE)=TRUE,IFERROR(VLOOKUP(M1885, ani_diet!C:C, 1, FALSE), "No Match"),FALSE)</f>
        <v>0</v>
      </c>
      <c r="AL1885" t="str">
        <f>IFERROR(IF(COUNTIF(C1885:L1885,"Feed Ingredient")&gt;0,INDEX(ani_diet!T:T,MATCH(M1885,ani_diet!D:D,0)),""),"")</f>
        <v/>
      </c>
    </row>
    <row r="1886" spans="1:38">
      <c r="A1886" t="str">
        <f>_xlfn.TEXTJOIN("/",TRUE,AOM[[#This Row],[L1]:[L10]])</f>
        <v>Management/Livestock Management/Feed Characteristic/Feed Digestibility/Digestible Crude Protein</v>
      </c>
      <c r="B1886" t="s">
        <v>23816</v>
      </c>
      <c r="C1886" t="s">
        <v>17896</v>
      </c>
      <c r="D1886" t="s">
        <v>17898</v>
      </c>
      <c r="E1886" t="s">
        <v>17908</v>
      </c>
      <c r="F1886" t="s">
        <v>23724</v>
      </c>
      <c r="G1886" t="s">
        <v>23817</v>
      </c>
      <c r="H1886" t="s">
        <v>8288</v>
      </c>
      <c r="I1886" t="s">
        <v>8288</v>
      </c>
      <c r="J1886" t="s">
        <v>8288</v>
      </c>
      <c r="K1886" t="s">
        <v>8288</v>
      </c>
      <c r="M1886" t="str" cm="1">
        <f t="array" ref="M1886">LOOKUP(2,1/(C1886:L1886&lt;&gt;""),C1886:L1886)</f>
        <v>Digestible Crude Protein</v>
      </c>
      <c r="N1886" t="s">
        <v>8288</v>
      </c>
      <c r="O1886" t="s">
        <v>23818</v>
      </c>
      <c r="P1886" t="s">
        <v>8288</v>
      </c>
      <c r="Q1886" t="s">
        <v>8288</v>
      </c>
      <c r="R1886" t="s">
        <v>8288</v>
      </c>
      <c r="S1886" t="s">
        <v>8288</v>
      </c>
      <c r="T1886" t="s">
        <v>8288</v>
      </c>
      <c r="U1886" t="s">
        <v>8288</v>
      </c>
      <c r="V1886" s="204" t="s">
        <v>8288</v>
      </c>
      <c r="W1886" t="s">
        <v>8288</v>
      </c>
      <c r="X1886" t="s">
        <v>23819</v>
      </c>
      <c r="Y1886" t="s">
        <v>328</v>
      </c>
      <c r="Z1886" t="s">
        <v>8288</v>
      </c>
      <c r="AA1886" s="204" t="s">
        <v>8288</v>
      </c>
      <c r="AB1886" s="204"/>
      <c r="AC1886"/>
      <c r="AD1886"/>
      <c r="AE1886"/>
      <c r="AF1886"/>
      <c r="AG1886" t="str">
        <f>IFERROR(IF(COUNTIF(C1886:L1886,"Feed Ingredient")&gt;0,INDEX(ani_diet!T:T,MATCH(M1886,ani_diet!D:D,0)),""),"")</f>
        <v/>
      </c>
      <c r="AH1886" s="60" t="b">
        <f>IF(IFERROR(IF(MATCH("Feed Ingredient", AOM[[#This Row],[L1]:[L10]],0)&gt;0, TRUE, FALSE), FALSE)=TRUE,IFERROR(VLOOKUP(M1886, ani_diet!C:C, 1, FALSE), "No Match"),FALSE)</f>
        <v>0</v>
      </c>
      <c r="AL1886" t="str">
        <f>IFERROR(IF(COUNTIF(C1886:L1886,"Feed Ingredient")&gt;0,INDEX(ani_diet!T:T,MATCH(M1886,ani_diet!D:D,0)),""),"")</f>
        <v/>
      </c>
    </row>
    <row r="1887" spans="1:38">
      <c r="A1887" t="str">
        <f>_xlfn.TEXTJOIN("/",TRUE,AOM[[#This Row],[L1]:[L10]])</f>
        <v>Management/Livestock Management/Feed Characteristic/Feed Digestibility/Digestible Dry Matter</v>
      </c>
      <c r="B1887" t="s">
        <v>23820</v>
      </c>
      <c r="C1887" t="s">
        <v>17896</v>
      </c>
      <c r="D1887" t="s">
        <v>17898</v>
      </c>
      <c r="E1887" t="s">
        <v>17908</v>
      </c>
      <c r="F1887" t="s">
        <v>23724</v>
      </c>
      <c r="G1887" t="s">
        <v>23821</v>
      </c>
      <c r="H1887" t="s">
        <v>8288</v>
      </c>
      <c r="I1887" t="s">
        <v>8288</v>
      </c>
      <c r="J1887" t="s">
        <v>8288</v>
      </c>
      <c r="K1887" t="s">
        <v>8288</v>
      </c>
      <c r="M1887" t="str" cm="1">
        <f t="array" ref="M1887">LOOKUP(2,1/(C1887:L1887&lt;&gt;""),C1887:L1887)</f>
        <v>Digestible Dry Matter</v>
      </c>
      <c r="N1887" t="s">
        <v>8288</v>
      </c>
      <c r="O1887" t="s">
        <v>23822</v>
      </c>
      <c r="P1887" t="s">
        <v>8288</v>
      </c>
      <c r="Q1887" t="s">
        <v>8288</v>
      </c>
      <c r="R1887" t="s">
        <v>8288</v>
      </c>
      <c r="S1887" t="s">
        <v>8288</v>
      </c>
      <c r="T1887" t="s">
        <v>8288</v>
      </c>
      <c r="U1887" t="s">
        <v>8288</v>
      </c>
      <c r="V1887" s="204" t="s">
        <v>8288</v>
      </c>
      <c r="W1887" t="s">
        <v>8288</v>
      </c>
      <c r="X1887" t="s">
        <v>23823</v>
      </c>
      <c r="Y1887" t="s">
        <v>328</v>
      </c>
      <c r="Z1887" t="s">
        <v>8288</v>
      </c>
      <c r="AA1887" s="204" t="s">
        <v>8288</v>
      </c>
      <c r="AB1887" s="204"/>
      <c r="AC1887"/>
      <c r="AD1887"/>
      <c r="AE1887"/>
      <c r="AF1887"/>
      <c r="AG1887" t="str">
        <f>IFERROR(IF(COUNTIF(C1887:L1887,"Feed Ingredient")&gt;0,INDEX(ani_diet!T:T,MATCH(M1887,ani_diet!D:D,0)),""),"")</f>
        <v/>
      </c>
      <c r="AH1887" s="60" t="b">
        <f>IF(IFERROR(IF(MATCH("Feed Ingredient", AOM[[#This Row],[L1]:[L10]],0)&gt;0, TRUE, FALSE), FALSE)=TRUE,IFERROR(VLOOKUP(M1887, ani_diet!C:C, 1, FALSE), "No Match"),FALSE)</f>
        <v>0</v>
      </c>
      <c r="AL1887" t="str">
        <f>IFERROR(IF(COUNTIF(C1887:L1887,"Feed Ingredient")&gt;0,INDEX(ani_diet!T:T,MATCH(M1887,ani_diet!D:D,0)),""),"")</f>
        <v/>
      </c>
    </row>
    <row r="1888" spans="1:38">
      <c r="A1888" t="str">
        <f>_xlfn.TEXTJOIN("/",TRUE,AOM[[#This Row],[L1]:[L10]])</f>
        <v>Management/Livestock Management/Feed Characteristic/Feed Digestibility/Digestible Energy (DE)</v>
      </c>
      <c r="B1888" t="s">
        <v>23824</v>
      </c>
      <c r="C1888" t="s">
        <v>17896</v>
      </c>
      <c r="D1888" t="s">
        <v>17898</v>
      </c>
      <c r="E1888" t="s">
        <v>17908</v>
      </c>
      <c r="F1888" t="s">
        <v>23724</v>
      </c>
      <c r="G1888" t="s">
        <v>23825</v>
      </c>
      <c r="H1888" t="s">
        <v>8288</v>
      </c>
      <c r="I1888" t="s">
        <v>8288</v>
      </c>
      <c r="J1888" t="s">
        <v>8288</v>
      </c>
      <c r="K1888" t="s">
        <v>8288</v>
      </c>
      <c r="M1888" t="str" cm="1">
        <f t="array" ref="M1888">LOOKUP(2,1/(C1888:L1888&lt;&gt;""),C1888:L1888)</f>
        <v>Digestible Energy (DE)</v>
      </c>
      <c r="N1888" t="s">
        <v>8288</v>
      </c>
      <c r="O1888" t="s">
        <v>23826</v>
      </c>
      <c r="P1888" t="s">
        <v>8288</v>
      </c>
      <c r="Q1888" t="s">
        <v>8288</v>
      </c>
      <c r="R1888" t="s">
        <v>23827</v>
      </c>
      <c r="S1888" t="s">
        <v>18101</v>
      </c>
      <c r="T1888" t="s">
        <v>8288</v>
      </c>
      <c r="U1888" t="s">
        <v>8288</v>
      </c>
      <c r="V1888" s="204" t="s">
        <v>8288</v>
      </c>
      <c r="W1888" t="s">
        <v>8288</v>
      </c>
      <c r="X1888" t="s">
        <v>23828</v>
      </c>
      <c r="Y1888" t="s">
        <v>328</v>
      </c>
      <c r="Z1888" t="s">
        <v>8288</v>
      </c>
      <c r="AA1888" s="204" t="s">
        <v>8288</v>
      </c>
      <c r="AB1888" s="204"/>
      <c r="AC1888"/>
      <c r="AD1888"/>
      <c r="AE1888"/>
      <c r="AF1888"/>
      <c r="AG1888" t="str">
        <f>IFERROR(IF(COUNTIF(C1888:L1888,"Feed Ingredient")&gt;0,INDEX(ani_diet!T:T,MATCH(M1888,ani_diet!D:D,0)),""),"")</f>
        <v/>
      </c>
      <c r="AH1888" s="60" t="b">
        <f>IF(IFERROR(IF(MATCH("Feed Ingredient", AOM[[#This Row],[L1]:[L10]],0)&gt;0, TRUE, FALSE), FALSE)=TRUE,IFERROR(VLOOKUP(M1888, ani_diet!C:C, 1, FALSE), "No Match"),FALSE)</f>
        <v>0</v>
      </c>
      <c r="AL1888" t="str">
        <f>IFERROR(IF(COUNTIF(C1888:L1888,"Feed Ingredient")&gt;0,INDEX(ani_diet!T:T,MATCH(M1888,ani_diet!D:D,0)),""),"")</f>
        <v/>
      </c>
    </row>
    <row r="1889" spans="1:38">
      <c r="A1889" t="str">
        <f>_xlfn.TEXTJOIN("/",TRUE,AOM[[#This Row],[L1]:[L10]])</f>
        <v>Management/Livestock Management/Feed Characteristic/Feed Digestibility/Digestible Ether Extract (EE)</v>
      </c>
      <c r="B1889" t="s">
        <v>23829</v>
      </c>
      <c r="C1889" t="s">
        <v>17896</v>
      </c>
      <c r="D1889" t="s">
        <v>17898</v>
      </c>
      <c r="E1889" t="s">
        <v>17908</v>
      </c>
      <c r="F1889" t="s">
        <v>23724</v>
      </c>
      <c r="G1889" t="s">
        <v>23830</v>
      </c>
      <c r="H1889" t="s">
        <v>8288</v>
      </c>
      <c r="I1889" t="s">
        <v>8288</v>
      </c>
      <c r="J1889" t="s">
        <v>8288</v>
      </c>
      <c r="K1889" t="s">
        <v>8288</v>
      </c>
      <c r="M1889" t="str" cm="1">
        <f t="array" ref="M1889">LOOKUP(2,1/(C1889:L1889&lt;&gt;""),C1889:L1889)</f>
        <v>Digestible Ether Extract (EE)</v>
      </c>
      <c r="N1889" t="s">
        <v>8288</v>
      </c>
      <c r="O1889" t="s">
        <v>23831</v>
      </c>
      <c r="P1889" t="s">
        <v>8288</v>
      </c>
      <c r="Q1889" t="s">
        <v>8288</v>
      </c>
      <c r="R1889" t="s">
        <v>8288</v>
      </c>
      <c r="S1889" t="s">
        <v>8288</v>
      </c>
      <c r="T1889" t="s">
        <v>8288</v>
      </c>
      <c r="U1889" t="s">
        <v>8288</v>
      </c>
      <c r="V1889" s="204" t="s">
        <v>8288</v>
      </c>
      <c r="W1889" t="s">
        <v>8288</v>
      </c>
      <c r="X1889" t="s">
        <v>5370</v>
      </c>
      <c r="Y1889" t="s">
        <v>328</v>
      </c>
      <c r="Z1889" t="s">
        <v>8288</v>
      </c>
      <c r="AA1889" s="204" t="s">
        <v>8288</v>
      </c>
      <c r="AB1889" s="204"/>
      <c r="AC1889"/>
      <c r="AD1889"/>
      <c r="AE1889"/>
      <c r="AF1889"/>
      <c r="AG1889" t="str">
        <f>IFERROR(IF(COUNTIF(C1889:L1889,"Feed Ingredient")&gt;0,INDEX(ani_diet!T:T,MATCH(M1889,ani_diet!D:D,0)),""),"")</f>
        <v/>
      </c>
      <c r="AH1889" s="60" t="b">
        <f>IF(IFERROR(IF(MATCH("Feed Ingredient", AOM[[#This Row],[L1]:[L10]],0)&gt;0, TRUE, FALSE), FALSE)=TRUE,IFERROR(VLOOKUP(M1889, ani_diet!C:C, 1, FALSE), "No Match"),FALSE)</f>
        <v>0</v>
      </c>
      <c r="AL1889" t="str">
        <f>IFERROR(IF(COUNTIF(C1889:L1889,"Feed Ingredient")&gt;0,INDEX(ani_diet!T:T,MATCH(M1889,ani_diet!D:D,0)),""),"")</f>
        <v/>
      </c>
    </row>
    <row r="1890" spans="1:38">
      <c r="A1890" t="str">
        <f>_xlfn.TEXTJOIN("/",TRUE,AOM[[#This Row],[L1]:[L10]])</f>
        <v>Management/Livestock Management/Feed Characteristic/Feed Digestibility/Digestible Fat or Lipid</v>
      </c>
      <c r="B1890" t="s">
        <v>23832</v>
      </c>
      <c r="C1890" t="s">
        <v>17896</v>
      </c>
      <c r="D1890" t="s">
        <v>17898</v>
      </c>
      <c r="E1890" t="s">
        <v>17908</v>
      </c>
      <c r="F1890" t="s">
        <v>23724</v>
      </c>
      <c r="G1890" t="s">
        <v>23833</v>
      </c>
      <c r="H1890" t="s">
        <v>8288</v>
      </c>
      <c r="I1890" t="s">
        <v>8288</v>
      </c>
      <c r="J1890" t="s">
        <v>8288</v>
      </c>
      <c r="K1890" t="s">
        <v>8288</v>
      </c>
      <c r="M1890" t="str" cm="1">
        <f t="array" ref="M1890">LOOKUP(2,1/(C1890:L1890&lt;&gt;""),C1890:L1890)</f>
        <v>Digestible Fat or Lipid</v>
      </c>
      <c r="N1890" t="s">
        <v>8288</v>
      </c>
      <c r="O1890" t="s">
        <v>23834</v>
      </c>
      <c r="P1890" t="s">
        <v>8288</v>
      </c>
      <c r="Q1890" t="s">
        <v>8288</v>
      </c>
      <c r="R1890" t="s">
        <v>8288</v>
      </c>
      <c r="S1890" t="s">
        <v>8288</v>
      </c>
      <c r="T1890" t="s">
        <v>8288</v>
      </c>
      <c r="U1890" t="s">
        <v>8288</v>
      </c>
      <c r="V1890" s="204" t="s">
        <v>8288</v>
      </c>
      <c r="W1890" t="s">
        <v>8288</v>
      </c>
      <c r="X1890" t="s">
        <v>23835</v>
      </c>
      <c r="Y1890" t="s">
        <v>328</v>
      </c>
      <c r="Z1890" t="s">
        <v>8288</v>
      </c>
      <c r="AA1890" s="204" t="s">
        <v>8288</v>
      </c>
      <c r="AB1890" s="204"/>
      <c r="AC1890"/>
      <c r="AD1890"/>
      <c r="AE1890"/>
      <c r="AF1890"/>
      <c r="AG1890" t="str">
        <f>IFERROR(IF(COUNTIF(C1890:L1890,"Feed Ingredient")&gt;0,INDEX(ani_diet!T:T,MATCH(M1890,ani_diet!D:D,0)),""),"")</f>
        <v/>
      </c>
      <c r="AH1890" s="60" t="b">
        <f>IF(IFERROR(IF(MATCH("Feed Ingredient", AOM[[#This Row],[L1]:[L10]],0)&gt;0, TRUE, FALSE), FALSE)=TRUE,IFERROR(VLOOKUP(M1890, ani_diet!C:C, 1, FALSE), "No Match"),FALSE)</f>
        <v>0</v>
      </c>
      <c r="AL1890" t="str">
        <f>IFERROR(IF(COUNTIF(C1890:L1890,"Feed Ingredient")&gt;0,INDEX(ani_diet!T:T,MATCH(M1890,ani_diet!D:D,0)),""),"")</f>
        <v/>
      </c>
    </row>
    <row r="1891" spans="1:38">
      <c r="A1891" t="str">
        <f>_xlfn.TEXTJOIN("/",TRUE,AOM[[#This Row],[L1]:[L10]])</f>
        <v>Management/Livestock Management/Feed Characteristic/Feed Digestibility/Digestible Fibre</v>
      </c>
      <c r="B1891" t="s">
        <v>23836</v>
      </c>
      <c r="C1891" t="s">
        <v>17896</v>
      </c>
      <c r="D1891" t="s">
        <v>17898</v>
      </c>
      <c r="E1891" t="s">
        <v>17908</v>
      </c>
      <c r="F1891" t="s">
        <v>23724</v>
      </c>
      <c r="G1891" t="s">
        <v>23837</v>
      </c>
      <c r="H1891" t="s">
        <v>8288</v>
      </c>
      <c r="I1891" t="s">
        <v>8288</v>
      </c>
      <c r="J1891" t="s">
        <v>8288</v>
      </c>
      <c r="K1891" t="s">
        <v>8288</v>
      </c>
      <c r="M1891" t="str" cm="1">
        <f t="array" ref="M1891">LOOKUP(2,1/(C1891:L1891&lt;&gt;""),C1891:L1891)</f>
        <v>Digestible Fibre</v>
      </c>
      <c r="N1891" t="s">
        <v>8288</v>
      </c>
      <c r="O1891" t="s">
        <v>23838</v>
      </c>
      <c r="P1891" t="s">
        <v>8288</v>
      </c>
      <c r="Q1891" t="s">
        <v>8288</v>
      </c>
      <c r="R1891" t="s">
        <v>8288</v>
      </c>
      <c r="S1891" t="s">
        <v>8288</v>
      </c>
      <c r="T1891" t="s">
        <v>8288</v>
      </c>
      <c r="U1891" t="s">
        <v>8288</v>
      </c>
      <c r="V1891" s="204" t="s">
        <v>8288</v>
      </c>
      <c r="W1891" t="s">
        <v>8288</v>
      </c>
      <c r="X1891" t="s">
        <v>23839</v>
      </c>
      <c r="Y1891" t="s">
        <v>328</v>
      </c>
      <c r="Z1891" t="s">
        <v>8288</v>
      </c>
      <c r="AA1891" s="204" t="s">
        <v>8288</v>
      </c>
      <c r="AB1891" s="204"/>
      <c r="AC1891"/>
      <c r="AD1891"/>
      <c r="AE1891"/>
      <c r="AF1891"/>
      <c r="AG1891" t="str">
        <f>IFERROR(IF(COUNTIF(C1891:L1891,"Feed Ingredient")&gt;0,INDEX(ani_diet!T:T,MATCH(M1891,ani_diet!D:D,0)),""),"")</f>
        <v/>
      </c>
      <c r="AH1891" s="60" t="b">
        <f>IF(IFERROR(IF(MATCH("Feed Ingredient", AOM[[#This Row],[L1]:[L10]],0)&gt;0, TRUE, FALSE), FALSE)=TRUE,IFERROR(VLOOKUP(M1891, ani_diet!C:C, 1, FALSE), "No Match"),FALSE)</f>
        <v>0</v>
      </c>
      <c r="AL1891" t="str">
        <f>IFERROR(IF(COUNTIF(C1891:L1891,"Feed Ingredient")&gt;0,INDEX(ani_diet!T:T,MATCH(M1891,ani_diet!D:D,0)),""),"")</f>
        <v/>
      </c>
    </row>
    <row r="1892" spans="1:38">
      <c r="A1892" t="str">
        <f>_xlfn.TEXTJOIN("/",TRUE,AOM[[#This Row],[L1]:[L10]])</f>
        <v>Management/Livestock Management/Feed Characteristic/Feed Digestibility/Digestible Hemicellulose</v>
      </c>
      <c r="B1892" t="s">
        <v>23840</v>
      </c>
      <c r="C1892" t="s">
        <v>17896</v>
      </c>
      <c r="D1892" t="s">
        <v>17898</v>
      </c>
      <c r="E1892" t="s">
        <v>17908</v>
      </c>
      <c r="F1892" t="s">
        <v>23724</v>
      </c>
      <c r="G1892" t="s">
        <v>23841</v>
      </c>
      <c r="H1892" t="s">
        <v>8288</v>
      </c>
      <c r="I1892" t="s">
        <v>8288</v>
      </c>
      <c r="J1892" t="s">
        <v>8288</v>
      </c>
      <c r="K1892" t="s">
        <v>8288</v>
      </c>
      <c r="M1892" t="str" cm="1">
        <f t="array" ref="M1892">LOOKUP(2,1/(C1892:L1892&lt;&gt;""),C1892:L1892)</f>
        <v>Digestible Hemicellulose</v>
      </c>
      <c r="N1892" t="s">
        <v>8288</v>
      </c>
      <c r="O1892" t="s">
        <v>23842</v>
      </c>
      <c r="P1892" t="s">
        <v>8288</v>
      </c>
      <c r="Q1892" t="s">
        <v>8288</v>
      </c>
      <c r="R1892" t="s">
        <v>8288</v>
      </c>
      <c r="S1892" t="s">
        <v>8288</v>
      </c>
      <c r="T1892" t="s">
        <v>8288</v>
      </c>
      <c r="U1892" t="s">
        <v>8288</v>
      </c>
      <c r="V1892" s="204" t="s">
        <v>8288</v>
      </c>
      <c r="W1892" t="s">
        <v>8288</v>
      </c>
      <c r="X1892" t="s">
        <v>23843</v>
      </c>
      <c r="Y1892" t="s">
        <v>328</v>
      </c>
      <c r="Z1892" t="s">
        <v>8288</v>
      </c>
      <c r="AA1892" s="204" t="s">
        <v>8288</v>
      </c>
      <c r="AB1892" s="204"/>
      <c r="AC1892"/>
      <c r="AD1892"/>
      <c r="AE1892"/>
      <c r="AF1892"/>
      <c r="AG1892" t="str">
        <f>IFERROR(IF(COUNTIF(C1892:L1892,"Feed Ingredient")&gt;0,INDEX(ani_diet!T:T,MATCH(M1892,ani_diet!D:D,0)),""),"")</f>
        <v/>
      </c>
      <c r="AH1892" s="60" t="b">
        <f>IF(IFERROR(IF(MATCH("Feed Ingredient", AOM[[#This Row],[L1]:[L10]],0)&gt;0, TRUE, FALSE), FALSE)=TRUE,IFERROR(VLOOKUP(M1892, ani_diet!C:C, 1, FALSE), "No Match"),FALSE)</f>
        <v>0</v>
      </c>
      <c r="AL1892" t="str">
        <f>IFERROR(IF(COUNTIF(C1892:L1892,"Feed Ingredient")&gt;0,INDEX(ani_diet!T:T,MATCH(M1892,ani_diet!D:D,0)),""),"")</f>
        <v/>
      </c>
    </row>
    <row r="1893" spans="1:38">
      <c r="A1893" t="str">
        <f>_xlfn.TEXTJOIN("/",TRUE,AOM[[#This Row],[L1]:[L10]])</f>
        <v>Management/Livestock Management/Feed Characteristic/Feed Digestibility/Digestible Lignin</v>
      </c>
      <c r="B1893" t="s">
        <v>23844</v>
      </c>
      <c r="C1893" t="s">
        <v>17896</v>
      </c>
      <c r="D1893" t="s">
        <v>17898</v>
      </c>
      <c r="E1893" t="s">
        <v>17908</v>
      </c>
      <c r="F1893" t="s">
        <v>23724</v>
      </c>
      <c r="G1893" t="s">
        <v>23845</v>
      </c>
      <c r="H1893" t="s">
        <v>8288</v>
      </c>
      <c r="I1893" t="s">
        <v>8288</v>
      </c>
      <c r="J1893" t="s">
        <v>8288</v>
      </c>
      <c r="K1893" t="s">
        <v>8288</v>
      </c>
      <c r="M1893" t="str" cm="1">
        <f t="array" ref="M1893">LOOKUP(2,1/(C1893:L1893&lt;&gt;""),C1893:L1893)</f>
        <v>Digestible Lignin</v>
      </c>
      <c r="N1893" t="s">
        <v>8288</v>
      </c>
      <c r="O1893" t="s">
        <v>23846</v>
      </c>
      <c r="P1893" t="s">
        <v>8288</v>
      </c>
      <c r="Q1893" t="s">
        <v>8288</v>
      </c>
      <c r="R1893" t="s">
        <v>8288</v>
      </c>
      <c r="S1893" t="s">
        <v>8288</v>
      </c>
      <c r="T1893" t="s">
        <v>8288</v>
      </c>
      <c r="U1893" t="s">
        <v>8288</v>
      </c>
      <c r="V1893" s="204" t="s">
        <v>8288</v>
      </c>
      <c r="W1893" t="s">
        <v>8288</v>
      </c>
      <c r="X1893" t="s">
        <v>23847</v>
      </c>
      <c r="Y1893" t="s">
        <v>328</v>
      </c>
      <c r="Z1893" t="s">
        <v>8288</v>
      </c>
      <c r="AA1893" s="204" t="s">
        <v>8288</v>
      </c>
      <c r="AB1893" s="204"/>
      <c r="AC1893"/>
      <c r="AD1893"/>
      <c r="AE1893"/>
      <c r="AF1893"/>
      <c r="AG1893" t="str">
        <f>IFERROR(IF(COUNTIF(C1893:L1893,"Feed Ingredient")&gt;0,INDEX(ani_diet!T:T,MATCH(M1893,ani_diet!D:D,0)),""),"")</f>
        <v/>
      </c>
      <c r="AH1893" s="60" t="b">
        <f>IF(IFERROR(IF(MATCH("Feed Ingredient", AOM[[#This Row],[L1]:[L10]],0)&gt;0, TRUE, FALSE), FALSE)=TRUE,IFERROR(VLOOKUP(M1893, ani_diet!C:C, 1, FALSE), "No Match"),FALSE)</f>
        <v>0</v>
      </c>
      <c r="AL1893" t="str">
        <f>IFERROR(IF(COUNTIF(C1893:L1893,"Feed Ingredient")&gt;0,INDEX(ani_diet!T:T,MATCH(M1893,ani_diet!D:D,0)),""),"")</f>
        <v/>
      </c>
    </row>
    <row r="1894" spans="1:38">
      <c r="A1894" t="str">
        <f>_xlfn.TEXTJOIN("/",TRUE,AOM[[#This Row],[L1]:[L10]])</f>
        <v>Management/Livestock Management/Feed Characteristic/Feed Digestibility/Digestible Neutral Detergent Fibre (NDF)</v>
      </c>
      <c r="B1894" t="s">
        <v>23848</v>
      </c>
      <c r="C1894" t="s">
        <v>17896</v>
      </c>
      <c r="D1894" t="s">
        <v>17898</v>
      </c>
      <c r="E1894" t="s">
        <v>17908</v>
      </c>
      <c r="F1894" t="s">
        <v>23724</v>
      </c>
      <c r="G1894" t="s">
        <v>23849</v>
      </c>
      <c r="H1894" t="s">
        <v>8288</v>
      </c>
      <c r="I1894" t="s">
        <v>8288</v>
      </c>
      <c r="J1894" t="s">
        <v>8288</v>
      </c>
      <c r="K1894" t="s">
        <v>8288</v>
      </c>
      <c r="M1894" t="str" cm="1">
        <f t="array" ref="M1894">LOOKUP(2,1/(C1894:L1894&lt;&gt;""),C1894:L1894)</f>
        <v>Digestible Neutral Detergent Fibre (NDF)</v>
      </c>
      <c r="O1894" t="s">
        <v>23850</v>
      </c>
      <c r="P1894" t="s">
        <v>8288</v>
      </c>
      <c r="Q1894" t="s">
        <v>8288</v>
      </c>
      <c r="R1894" t="s">
        <v>8288</v>
      </c>
      <c r="S1894" t="s">
        <v>8288</v>
      </c>
      <c r="T1894" t="s">
        <v>8288</v>
      </c>
      <c r="U1894" t="s">
        <v>8288</v>
      </c>
      <c r="V1894" s="204" t="s">
        <v>8288</v>
      </c>
      <c r="W1894" t="s">
        <v>8288</v>
      </c>
      <c r="X1894" t="s">
        <v>23851</v>
      </c>
      <c r="Y1894" t="s">
        <v>328</v>
      </c>
      <c r="Z1894" t="s">
        <v>8288</v>
      </c>
      <c r="AA1894" s="204" t="s">
        <v>8288</v>
      </c>
      <c r="AB1894" s="204"/>
      <c r="AC1894"/>
      <c r="AD1894"/>
      <c r="AE1894"/>
      <c r="AF1894"/>
      <c r="AG1894" t="str">
        <f>IFERROR(IF(COUNTIF(C1894:L1894,"Feed Ingredient")&gt;0,INDEX(ani_diet!T:T,MATCH(M1894,ani_diet!D:D,0)),""),"")</f>
        <v/>
      </c>
      <c r="AH1894" s="60" t="b">
        <f>IF(IFERROR(IF(MATCH("Feed Ingredient", AOM[[#This Row],[L1]:[L10]],0)&gt;0, TRUE, FALSE), FALSE)=TRUE,IFERROR(VLOOKUP(M1894, ani_diet!C:C, 1, FALSE), "No Match"),FALSE)</f>
        <v>0</v>
      </c>
      <c r="AL1894" t="str">
        <f>IFERROR(IF(COUNTIF(C1894:L1894,"Feed Ingredient")&gt;0,INDEX(ani_diet!T:T,MATCH(M1894,ani_diet!D:D,0)),""),"")</f>
        <v/>
      </c>
    </row>
    <row r="1895" spans="1:38">
      <c r="A1895" t="str">
        <f>_xlfn.TEXTJOIN("/",TRUE,AOM[[#This Row],[L1]:[L10]])</f>
        <v>Management/Livestock Management/Feed Characteristic/Feed Digestibility/Digestible Nitrogen</v>
      </c>
      <c r="B1895" t="s">
        <v>23852</v>
      </c>
      <c r="C1895" t="s">
        <v>17896</v>
      </c>
      <c r="D1895" t="s">
        <v>17898</v>
      </c>
      <c r="E1895" t="s">
        <v>17908</v>
      </c>
      <c r="F1895" t="s">
        <v>23724</v>
      </c>
      <c r="G1895" t="s">
        <v>23853</v>
      </c>
      <c r="H1895" t="s">
        <v>8288</v>
      </c>
      <c r="I1895" t="s">
        <v>8288</v>
      </c>
      <c r="J1895" t="s">
        <v>8288</v>
      </c>
      <c r="K1895" t="s">
        <v>8288</v>
      </c>
      <c r="M1895" t="str" cm="1">
        <f t="array" ref="M1895">LOOKUP(2,1/(C1895:L1895&lt;&gt;""),C1895:L1895)</f>
        <v>Digestible Nitrogen</v>
      </c>
      <c r="N1895" t="s">
        <v>8288</v>
      </c>
      <c r="O1895" t="s">
        <v>23854</v>
      </c>
      <c r="P1895" t="s">
        <v>8288</v>
      </c>
      <c r="Q1895" t="s">
        <v>8288</v>
      </c>
      <c r="R1895" t="s">
        <v>8288</v>
      </c>
      <c r="S1895" t="s">
        <v>8288</v>
      </c>
      <c r="T1895" t="s">
        <v>8288</v>
      </c>
      <c r="U1895" t="s">
        <v>8288</v>
      </c>
      <c r="V1895" s="204" t="s">
        <v>8288</v>
      </c>
      <c r="W1895" t="s">
        <v>8288</v>
      </c>
      <c r="X1895" t="s">
        <v>23855</v>
      </c>
      <c r="Y1895" t="s">
        <v>328</v>
      </c>
      <c r="Z1895" t="s">
        <v>8288</v>
      </c>
      <c r="AA1895" s="204" t="s">
        <v>8288</v>
      </c>
      <c r="AB1895" s="204"/>
      <c r="AC1895"/>
      <c r="AD1895"/>
      <c r="AE1895"/>
      <c r="AF1895"/>
      <c r="AG1895" t="str">
        <f>IFERROR(IF(COUNTIF(C1895:L1895,"Feed Ingredient")&gt;0,INDEX(ani_diet!T:T,MATCH(M1895,ani_diet!D:D,0)),""),"")</f>
        <v/>
      </c>
      <c r="AH1895" s="60" t="b">
        <f>IF(IFERROR(IF(MATCH("Feed Ingredient", AOM[[#This Row],[L1]:[L10]],0)&gt;0, TRUE, FALSE), FALSE)=TRUE,IFERROR(VLOOKUP(M1895, ani_diet!C:C, 1, FALSE), "No Match"),FALSE)</f>
        <v>0</v>
      </c>
      <c r="AL1895" t="str">
        <f>IFERROR(IF(COUNTIF(C1895:L1895,"Feed Ingredient")&gt;0,INDEX(ani_diet!T:T,MATCH(M1895,ani_diet!D:D,0)),""),"")</f>
        <v/>
      </c>
    </row>
    <row r="1896" spans="1:38">
      <c r="A1896" t="str">
        <f>_xlfn.TEXTJOIN("/",TRUE,AOM[[#This Row],[L1]:[L10]])</f>
        <v>Management/Livestock Management/Feed Characteristic/Feed Digestibility/Digestible Nitrogen Free Extracts (NFE)</v>
      </c>
      <c r="B1896" t="s">
        <v>23856</v>
      </c>
      <c r="C1896" t="s">
        <v>17896</v>
      </c>
      <c r="D1896" t="s">
        <v>17898</v>
      </c>
      <c r="E1896" t="s">
        <v>17908</v>
      </c>
      <c r="F1896" t="s">
        <v>23724</v>
      </c>
      <c r="G1896" t="s">
        <v>23857</v>
      </c>
      <c r="H1896" t="s">
        <v>8288</v>
      </c>
      <c r="I1896" t="s">
        <v>8288</v>
      </c>
      <c r="J1896" t="s">
        <v>8288</v>
      </c>
      <c r="K1896" t="s">
        <v>8288</v>
      </c>
      <c r="M1896" t="str" cm="1">
        <f t="array" ref="M1896">LOOKUP(2,1/(C1896:L1896&lt;&gt;""),C1896:L1896)</f>
        <v>Digestible Nitrogen Free Extracts (NFE)</v>
      </c>
      <c r="N1896" t="s">
        <v>8288</v>
      </c>
      <c r="O1896" t="s">
        <v>23858</v>
      </c>
      <c r="P1896" t="s">
        <v>8288</v>
      </c>
      <c r="Q1896" t="s">
        <v>8288</v>
      </c>
      <c r="R1896" t="s">
        <v>8288</v>
      </c>
      <c r="S1896" t="s">
        <v>8288</v>
      </c>
      <c r="T1896" t="s">
        <v>8288</v>
      </c>
      <c r="U1896" t="s">
        <v>8288</v>
      </c>
      <c r="V1896" s="204" t="s">
        <v>8288</v>
      </c>
      <c r="W1896" t="s">
        <v>8288</v>
      </c>
      <c r="X1896" t="s">
        <v>5370</v>
      </c>
      <c r="Y1896" t="s">
        <v>328</v>
      </c>
      <c r="Z1896" t="s">
        <v>8288</v>
      </c>
      <c r="AA1896" s="204" t="s">
        <v>8288</v>
      </c>
      <c r="AB1896" s="204"/>
      <c r="AC1896"/>
      <c r="AD1896"/>
      <c r="AE1896"/>
      <c r="AF1896"/>
      <c r="AG1896" t="str">
        <f>IFERROR(IF(COUNTIF(C1896:L1896,"Feed Ingredient")&gt;0,INDEX(ani_diet!T:T,MATCH(M1896,ani_diet!D:D,0)),""),"")</f>
        <v/>
      </c>
      <c r="AH1896" s="60" t="b">
        <f>IF(IFERROR(IF(MATCH("Feed Ingredient", AOM[[#This Row],[L1]:[L10]],0)&gt;0, TRUE, FALSE), FALSE)=TRUE,IFERROR(VLOOKUP(M1896, ani_diet!C:C, 1, FALSE), "No Match"),FALSE)</f>
        <v>0</v>
      </c>
      <c r="AL1896" t="str">
        <f>IFERROR(IF(COUNTIF(C1896:L1896,"Feed Ingredient")&gt;0,INDEX(ani_diet!T:T,MATCH(M1896,ani_diet!D:D,0)),""),"")</f>
        <v/>
      </c>
    </row>
    <row r="1897" spans="1:38">
      <c r="A1897" t="str">
        <f>_xlfn.TEXTJOIN("/",TRUE,AOM[[#This Row],[L1]:[L10]])</f>
        <v>Management/Livestock Management/Feed Characteristic/Feed Digestibility/Digestible Non-Fibrous Carbohydrates (NFCs)</v>
      </c>
      <c r="B1897" t="s">
        <v>23859</v>
      </c>
      <c r="C1897" t="s">
        <v>17896</v>
      </c>
      <c r="D1897" t="s">
        <v>17898</v>
      </c>
      <c r="E1897" t="s">
        <v>17908</v>
      </c>
      <c r="F1897" t="s">
        <v>23724</v>
      </c>
      <c r="G1897" t="s">
        <v>23860</v>
      </c>
      <c r="M1897" t="str" cm="1">
        <f t="array" ref="M1897">LOOKUP(2,1/(C1897:L1897&lt;&gt;""),C1897:L1897)</f>
        <v>Digestible Non-Fibrous Carbohydrates (NFCs)</v>
      </c>
      <c r="V1897" s="204"/>
      <c r="AA1897" s="204"/>
      <c r="AB1897" s="204"/>
      <c r="AC1897"/>
      <c r="AD1897"/>
      <c r="AE1897"/>
      <c r="AF1897"/>
      <c r="AG1897" t="str">
        <f>IFERROR(IF(COUNTIF(C1897:L1897,"Feed Ingredient")&gt;0,INDEX(ani_diet!T:T,MATCH(M1897,ani_diet!D:D,0)),""),"")</f>
        <v/>
      </c>
      <c r="AH1897" s="60" t="b">
        <f>IF(IFERROR(IF(MATCH("Feed Ingredient", AOM[[#This Row],[L1]:[L10]],0)&gt;0, TRUE, FALSE), FALSE)=TRUE,IFERROR(VLOOKUP(M1897, ani_diet!C:C, 1, FALSE), "No Match"),FALSE)</f>
        <v>0</v>
      </c>
      <c r="AL1897" t="str">
        <f>IFERROR(IF(COUNTIF(C1897:L1897,"Feed Ingredient")&gt;0,INDEX(ani_diet!T:T,MATCH(M1897,ani_diet!D:D,0)),""),"")</f>
        <v/>
      </c>
    </row>
    <row r="1898" spans="1:38">
      <c r="A1898" t="str">
        <f>_xlfn.TEXTJOIN("/",TRUE,AOM[[#This Row],[L1]:[L10]])</f>
        <v>Management/Livestock Management/Feed Characteristic/Feed Digestibility/Digestible Organic Matter</v>
      </c>
      <c r="B1898" t="s">
        <v>23861</v>
      </c>
      <c r="C1898" t="s">
        <v>17896</v>
      </c>
      <c r="D1898" t="s">
        <v>17898</v>
      </c>
      <c r="E1898" t="s">
        <v>17908</v>
      </c>
      <c r="F1898" t="s">
        <v>23724</v>
      </c>
      <c r="G1898" t="s">
        <v>23862</v>
      </c>
      <c r="H1898" t="s">
        <v>8288</v>
      </c>
      <c r="I1898" t="s">
        <v>8288</v>
      </c>
      <c r="J1898" t="s">
        <v>8288</v>
      </c>
      <c r="K1898" t="s">
        <v>8288</v>
      </c>
      <c r="M1898" t="str" cm="1">
        <f t="array" ref="M1898">LOOKUP(2,1/(C1898:L1898&lt;&gt;""),C1898:L1898)</f>
        <v>Digestible Organic Matter</v>
      </c>
      <c r="N1898" t="s">
        <v>8288</v>
      </c>
      <c r="O1898" t="s">
        <v>23863</v>
      </c>
      <c r="P1898" t="s">
        <v>8288</v>
      </c>
      <c r="Q1898" t="s">
        <v>8288</v>
      </c>
      <c r="R1898" t="s">
        <v>8288</v>
      </c>
      <c r="S1898" t="s">
        <v>8288</v>
      </c>
      <c r="T1898" t="s">
        <v>8288</v>
      </c>
      <c r="U1898" t="s">
        <v>8288</v>
      </c>
      <c r="V1898" s="204" t="s">
        <v>8288</v>
      </c>
      <c r="W1898" t="s">
        <v>8288</v>
      </c>
      <c r="X1898" t="s">
        <v>23864</v>
      </c>
      <c r="Y1898" t="s">
        <v>328</v>
      </c>
      <c r="Z1898" t="s">
        <v>8288</v>
      </c>
      <c r="AA1898" s="204" t="s">
        <v>8288</v>
      </c>
      <c r="AB1898" s="204"/>
      <c r="AC1898"/>
      <c r="AD1898"/>
      <c r="AE1898"/>
      <c r="AF1898"/>
      <c r="AG1898" t="str">
        <f>IFERROR(IF(COUNTIF(C1898:L1898,"Feed Ingredient")&gt;0,INDEX(ani_diet!T:T,MATCH(M1898,ani_diet!D:D,0)),""),"")</f>
        <v/>
      </c>
      <c r="AH1898" s="60" t="b">
        <f>IF(IFERROR(IF(MATCH("Feed Ingredient", AOM[[#This Row],[L1]:[L10]],0)&gt;0, TRUE, FALSE), FALSE)=TRUE,IFERROR(VLOOKUP(M1898, ani_diet!C:C, 1, FALSE), "No Match"),FALSE)</f>
        <v>0</v>
      </c>
      <c r="AL1898" t="str">
        <f>IFERROR(IF(COUNTIF(C1898:L1898,"Feed Ingredient")&gt;0,INDEX(ani_diet!T:T,MATCH(M1898,ani_diet!D:D,0)),""),"")</f>
        <v/>
      </c>
    </row>
    <row r="1899" spans="1:38">
      <c r="A1899" t="str">
        <f>_xlfn.TEXTJOIN("/",TRUE,AOM[[#This Row],[L1]:[L10]])</f>
        <v>Management/Livestock Management/Feed Characteristic/Feed Digestibility/Digestible Protein</v>
      </c>
      <c r="B1899" t="s">
        <v>23865</v>
      </c>
      <c r="C1899" t="s">
        <v>17896</v>
      </c>
      <c r="D1899" t="s">
        <v>17898</v>
      </c>
      <c r="E1899" t="s">
        <v>17908</v>
      </c>
      <c r="F1899" t="s">
        <v>23724</v>
      </c>
      <c r="G1899" t="s">
        <v>23866</v>
      </c>
      <c r="H1899" t="s">
        <v>8288</v>
      </c>
      <c r="I1899" t="s">
        <v>8288</v>
      </c>
      <c r="J1899" t="s">
        <v>8288</v>
      </c>
      <c r="K1899" t="s">
        <v>8288</v>
      </c>
      <c r="M1899" t="str" cm="1">
        <f t="array" ref="M1899">LOOKUP(2,1/(C1899:L1899&lt;&gt;""),C1899:L1899)</f>
        <v>Digestible Protein</v>
      </c>
      <c r="N1899" t="s">
        <v>8288</v>
      </c>
      <c r="O1899" t="s">
        <v>23867</v>
      </c>
      <c r="P1899" t="s">
        <v>8288</v>
      </c>
      <c r="Q1899" t="s">
        <v>8288</v>
      </c>
      <c r="R1899" t="s">
        <v>8288</v>
      </c>
      <c r="S1899" t="s">
        <v>8288</v>
      </c>
      <c r="T1899" t="s">
        <v>8288</v>
      </c>
      <c r="U1899" t="s">
        <v>8288</v>
      </c>
      <c r="V1899" s="204" t="s">
        <v>8288</v>
      </c>
      <c r="W1899" t="s">
        <v>8288</v>
      </c>
      <c r="X1899" t="s">
        <v>23868</v>
      </c>
      <c r="Y1899" t="s">
        <v>328</v>
      </c>
      <c r="Z1899" t="s">
        <v>8288</v>
      </c>
      <c r="AA1899" s="204" t="s">
        <v>8288</v>
      </c>
      <c r="AB1899" s="204"/>
      <c r="AC1899"/>
      <c r="AD1899"/>
      <c r="AE1899"/>
      <c r="AF1899"/>
      <c r="AG1899" t="str">
        <f>IFERROR(IF(COUNTIF(C1899:L1899,"Feed Ingredient")&gt;0,INDEX(ani_diet!T:T,MATCH(M1899,ani_diet!D:D,0)),""),"")</f>
        <v/>
      </c>
      <c r="AH1899" s="60" t="b">
        <f>IF(IFERROR(IF(MATCH("Feed Ingredient", AOM[[#This Row],[L1]:[L10]],0)&gt;0, TRUE, FALSE), FALSE)=TRUE,IFERROR(VLOOKUP(M1899, ani_diet!C:C, 1, FALSE), "No Match"),FALSE)</f>
        <v>0</v>
      </c>
      <c r="AL1899" t="str">
        <f>IFERROR(IF(COUNTIF(C1899:L1899,"Feed Ingredient")&gt;0,INDEX(ani_diet!T:T,MATCH(M1899,ani_diet!D:D,0)),""),"")</f>
        <v/>
      </c>
    </row>
    <row r="1900" spans="1:38">
      <c r="A1900" t="str">
        <f>_xlfn.TEXTJOIN("/",TRUE,AOM[[#This Row],[L1]:[L10]])</f>
        <v>Management/Livestock Management/Feed Characteristic/Feed Digestibility/Measured (Unspecified)</v>
      </c>
      <c r="B1900" t="s">
        <v>23869</v>
      </c>
      <c r="C1900" t="s">
        <v>17896</v>
      </c>
      <c r="D1900" t="s">
        <v>17898</v>
      </c>
      <c r="E1900" t="s">
        <v>17908</v>
      </c>
      <c r="F1900" t="s">
        <v>23724</v>
      </c>
      <c r="G1900" t="s">
        <v>23870</v>
      </c>
      <c r="H1900" t="s">
        <v>8288</v>
      </c>
      <c r="I1900" t="s">
        <v>8288</v>
      </c>
      <c r="J1900" t="s">
        <v>8288</v>
      </c>
      <c r="K1900" t="s">
        <v>8288</v>
      </c>
      <c r="M1900" t="str" cm="1">
        <f t="array" ref="M1900">LOOKUP(2,1/(C1900:L1900&lt;&gt;""),C1900:L1900)</f>
        <v>Measured (Unspecified)</v>
      </c>
      <c r="N1900" t="s">
        <v>8288</v>
      </c>
      <c r="O1900" t="s">
        <v>23871</v>
      </c>
      <c r="P1900" t="s">
        <v>8288</v>
      </c>
      <c r="Q1900" t="s">
        <v>8288</v>
      </c>
      <c r="R1900" t="s">
        <v>8288</v>
      </c>
      <c r="S1900" t="s">
        <v>8288</v>
      </c>
      <c r="T1900" t="s">
        <v>8288</v>
      </c>
      <c r="U1900" t="s">
        <v>8288</v>
      </c>
      <c r="V1900" s="204" t="s">
        <v>8288</v>
      </c>
      <c r="W1900" t="s">
        <v>8288</v>
      </c>
      <c r="X1900" t="s">
        <v>5370</v>
      </c>
      <c r="Y1900" t="s">
        <v>328</v>
      </c>
      <c r="Z1900" t="s">
        <v>8288</v>
      </c>
      <c r="AA1900" s="204" t="s">
        <v>8288</v>
      </c>
      <c r="AB1900" s="204"/>
      <c r="AC1900"/>
      <c r="AD1900"/>
      <c r="AE1900"/>
      <c r="AF1900"/>
      <c r="AG1900" t="str">
        <f>IFERROR(IF(COUNTIF(C1900:L1900,"Feed Ingredient")&gt;0,INDEX(ani_diet!T:T,MATCH(M1900,ani_diet!D:D,0)),""),"")</f>
        <v/>
      </c>
      <c r="AH1900" s="60" t="b">
        <f>IF(IFERROR(IF(MATCH("Feed Ingredient", AOM[[#This Row],[L1]:[L10]],0)&gt;0, TRUE, FALSE), FALSE)=TRUE,IFERROR(VLOOKUP(M1900, ani_diet!C:C, 1, FALSE), "No Match"),FALSE)</f>
        <v>0</v>
      </c>
      <c r="AL1900" t="str">
        <f>IFERROR(IF(COUNTIF(C1900:L1900,"Feed Ingredient")&gt;0,INDEX(ani_diet!T:T,MATCH(M1900,ani_diet!D:D,0)),""),"")</f>
        <v/>
      </c>
    </row>
    <row r="1901" spans="1:38">
      <c r="A1901" t="str">
        <f>_xlfn.TEXTJOIN("/",TRUE,AOM[[#This Row],[L1]:[L10]])</f>
        <v>Management/Livestock Management/Feed Characteristic/Feed pH</v>
      </c>
      <c r="B1901" t="s">
        <v>23872</v>
      </c>
      <c r="C1901" t="s">
        <v>17896</v>
      </c>
      <c r="D1901" t="s">
        <v>17898</v>
      </c>
      <c r="E1901" t="s">
        <v>17908</v>
      </c>
      <c r="F1901" t="s">
        <v>23873</v>
      </c>
      <c r="G1901" t="s">
        <v>8288</v>
      </c>
      <c r="H1901" t="s">
        <v>8288</v>
      </c>
      <c r="I1901" t="s">
        <v>8288</v>
      </c>
      <c r="J1901" t="s">
        <v>8288</v>
      </c>
      <c r="K1901" t="s">
        <v>8288</v>
      </c>
      <c r="M1901" t="str" cm="1">
        <f t="array" ref="M1901">LOOKUP(2,1/(C1901:L1901&lt;&gt;""),C1901:L1901)</f>
        <v>Feed pH</v>
      </c>
      <c r="N1901" t="s">
        <v>8288</v>
      </c>
      <c r="O1901" t="s">
        <v>23874</v>
      </c>
      <c r="P1901" t="s">
        <v>8288</v>
      </c>
      <c r="Q1901" t="s">
        <v>8288</v>
      </c>
      <c r="R1901" t="s">
        <v>23875</v>
      </c>
      <c r="S1901" t="s">
        <v>8288</v>
      </c>
      <c r="T1901" t="s">
        <v>8288</v>
      </c>
      <c r="U1901" t="s">
        <v>8288</v>
      </c>
      <c r="V1901" s="204" t="s">
        <v>8288</v>
      </c>
      <c r="W1901" t="s">
        <v>8288</v>
      </c>
      <c r="X1901" t="s">
        <v>5370</v>
      </c>
      <c r="Y1901" t="s">
        <v>328</v>
      </c>
      <c r="Z1901" t="s">
        <v>8288</v>
      </c>
      <c r="AA1901" s="204" t="s">
        <v>8288</v>
      </c>
      <c r="AB1901" s="204"/>
      <c r="AC1901"/>
      <c r="AD1901"/>
      <c r="AE1901"/>
      <c r="AF1901"/>
      <c r="AG1901" t="str">
        <f>IFERROR(IF(COUNTIF(C1901:L1901,"Feed Ingredient")&gt;0,INDEX(ani_diet!T:T,MATCH(M1901,ani_diet!D:D,0)),""),"")</f>
        <v/>
      </c>
      <c r="AH1901" s="60" t="b">
        <f>IF(IFERROR(IF(MATCH("Feed Ingredient", AOM[[#This Row],[L1]:[L10]],0)&gt;0, TRUE, FALSE), FALSE)=TRUE,IFERROR(VLOOKUP(M1901, ani_diet!C:C, 1, FALSE), "No Match"),FALSE)</f>
        <v>0</v>
      </c>
      <c r="AL1901" t="str">
        <f>IFERROR(IF(COUNTIF(C1901:L1901,"Feed Ingredient")&gt;0,INDEX(ani_diet!T:T,MATCH(M1901,ani_diet!D:D,0)),""),"")</f>
        <v/>
      </c>
    </row>
    <row r="1902" spans="1:38">
      <c r="A1902" t="str">
        <f>_xlfn.TEXTJOIN("/",TRUE,AOM[[#This Row],[L1]:[L10]])</f>
        <v>Management/Livestock Management/Feed Characteristic/Feed Physical Characteristic</v>
      </c>
      <c r="B1902" t="s">
        <v>23876</v>
      </c>
      <c r="C1902" t="s">
        <v>17896</v>
      </c>
      <c r="D1902" t="s">
        <v>17898</v>
      </c>
      <c r="E1902" t="s">
        <v>17908</v>
      </c>
      <c r="F1902" t="s">
        <v>23877</v>
      </c>
      <c r="G1902" t="s">
        <v>8288</v>
      </c>
      <c r="H1902" t="s">
        <v>8288</v>
      </c>
      <c r="I1902" t="s">
        <v>8288</v>
      </c>
      <c r="J1902" t="s">
        <v>8288</v>
      </c>
      <c r="K1902" t="s">
        <v>8288</v>
      </c>
      <c r="M1902" t="str" cm="1">
        <f t="array" ref="M1902">LOOKUP(2,1/(C1902:L1902&lt;&gt;""),C1902:L1902)</f>
        <v>Feed Physical Characteristic</v>
      </c>
      <c r="N1902" t="s">
        <v>8288</v>
      </c>
      <c r="O1902" t="s">
        <v>23878</v>
      </c>
      <c r="P1902" t="s">
        <v>8288</v>
      </c>
      <c r="Q1902" t="s">
        <v>8288</v>
      </c>
      <c r="R1902" t="s">
        <v>23879</v>
      </c>
      <c r="S1902" t="s">
        <v>8288</v>
      </c>
      <c r="T1902" t="s">
        <v>8288</v>
      </c>
      <c r="U1902" t="s">
        <v>8288</v>
      </c>
      <c r="V1902" s="204" t="s">
        <v>8288</v>
      </c>
      <c r="W1902" t="s">
        <v>8288</v>
      </c>
      <c r="X1902" t="s">
        <v>5370</v>
      </c>
      <c r="Y1902" t="s">
        <v>328</v>
      </c>
      <c r="Z1902" t="s">
        <v>8288</v>
      </c>
      <c r="AA1902" s="204" t="s">
        <v>8288</v>
      </c>
      <c r="AB1902" s="204"/>
      <c r="AC1902"/>
      <c r="AD1902"/>
      <c r="AE1902"/>
      <c r="AF1902"/>
      <c r="AG1902" t="str">
        <f>IFERROR(IF(COUNTIF(C1902:L1902,"Feed Ingredient")&gt;0,INDEX(ani_diet!T:T,MATCH(M1902,ani_diet!D:D,0)),""),"")</f>
        <v/>
      </c>
      <c r="AH1902" s="60" t="b">
        <f>IF(IFERROR(IF(MATCH("Feed Ingredient", AOM[[#This Row],[L1]:[L10]],0)&gt;0, TRUE, FALSE), FALSE)=TRUE,IFERROR(VLOOKUP(M1902, ani_diet!C:C, 1, FALSE), "No Match"),FALSE)</f>
        <v>0</v>
      </c>
      <c r="AL1902" t="str">
        <f>IFERROR(IF(COUNTIF(C1902:L1902,"Feed Ingredient")&gt;0,INDEX(ani_diet!T:T,MATCH(M1902,ani_diet!D:D,0)),""),"")</f>
        <v/>
      </c>
    </row>
    <row r="1903" spans="1:38">
      <c r="A1903" t="str">
        <f>_xlfn.TEXTJOIN("/",TRUE,AOM[[#This Row],[L1]:[L10]])</f>
        <v>Management/Livestock Management/Feed Characteristic/Feed Physical Characteristic/floatability</v>
      </c>
      <c r="B1903" t="s">
        <v>23880</v>
      </c>
      <c r="C1903" t="s">
        <v>17896</v>
      </c>
      <c r="D1903" t="s">
        <v>17898</v>
      </c>
      <c r="E1903" t="s">
        <v>17908</v>
      </c>
      <c r="F1903" t="s">
        <v>23877</v>
      </c>
      <c r="G1903" t="s">
        <v>23881</v>
      </c>
      <c r="H1903" t="s">
        <v>8288</v>
      </c>
      <c r="I1903" t="s">
        <v>8288</v>
      </c>
      <c r="J1903" t="s">
        <v>8288</v>
      </c>
      <c r="K1903" t="s">
        <v>8288</v>
      </c>
      <c r="M1903" t="str" cm="1">
        <f t="array" ref="M1903">LOOKUP(2,1/(C1903:L1903&lt;&gt;""),C1903:L1903)</f>
        <v>floatability</v>
      </c>
      <c r="N1903" t="s">
        <v>8288</v>
      </c>
      <c r="O1903" t="s">
        <v>23882</v>
      </c>
      <c r="P1903" t="s">
        <v>8288</v>
      </c>
      <c r="Q1903" t="s">
        <v>8288</v>
      </c>
      <c r="R1903" t="s">
        <v>23883</v>
      </c>
      <c r="S1903" t="s">
        <v>8288</v>
      </c>
      <c r="T1903" t="s">
        <v>8288</v>
      </c>
      <c r="U1903" t="s">
        <v>8288</v>
      </c>
      <c r="V1903" s="204" t="s">
        <v>8288</v>
      </c>
      <c r="W1903" t="s">
        <v>8288</v>
      </c>
      <c r="X1903" t="s">
        <v>5370</v>
      </c>
      <c r="Y1903" t="s">
        <v>328</v>
      </c>
      <c r="Z1903" t="s">
        <v>8288</v>
      </c>
      <c r="AA1903" s="204" t="s">
        <v>8288</v>
      </c>
      <c r="AB1903" s="204"/>
      <c r="AC1903"/>
      <c r="AD1903"/>
      <c r="AE1903"/>
      <c r="AF1903"/>
      <c r="AG1903" t="str">
        <f>IFERROR(IF(COUNTIF(C1903:L1903,"Feed Ingredient")&gt;0,INDEX(ani_diet!T:T,MATCH(M1903,ani_diet!D:D,0)),""),"")</f>
        <v/>
      </c>
      <c r="AH1903" s="60" t="b">
        <f>IF(IFERROR(IF(MATCH("Feed Ingredient", AOM[[#This Row],[L1]:[L10]],0)&gt;0, TRUE, FALSE), FALSE)=TRUE,IFERROR(VLOOKUP(M1903, ani_diet!C:C, 1, FALSE), "No Match"),FALSE)</f>
        <v>0</v>
      </c>
      <c r="AL1903" t="str">
        <f>IFERROR(IF(COUNTIF(C1903:L1903,"Feed Ingredient")&gt;0,INDEX(ani_diet!T:T,MATCH(M1903,ani_diet!D:D,0)),""),"")</f>
        <v/>
      </c>
    </row>
    <row r="1904" spans="1:38">
      <c r="A1904" t="str">
        <f>_xlfn.TEXTJOIN("/",TRUE,AOM[[#This Row],[L1]:[L10]])</f>
        <v>Management/Livestock Management/Feed Characteristic/Feed Physical Characteristic/particle size</v>
      </c>
      <c r="B1904" t="s">
        <v>23884</v>
      </c>
      <c r="C1904" t="s">
        <v>17896</v>
      </c>
      <c r="D1904" t="s">
        <v>17898</v>
      </c>
      <c r="E1904" t="s">
        <v>17908</v>
      </c>
      <c r="F1904" t="s">
        <v>23877</v>
      </c>
      <c r="G1904" t="s">
        <v>23885</v>
      </c>
      <c r="H1904" t="s">
        <v>8288</v>
      </c>
      <c r="I1904" t="s">
        <v>8288</v>
      </c>
      <c r="J1904" t="s">
        <v>8288</v>
      </c>
      <c r="K1904" t="s">
        <v>8288</v>
      </c>
      <c r="M1904" t="str" cm="1">
        <f t="array" ref="M1904">LOOKUP(2,1/(C1904:L1904&lt;&gt;""),C1904:L1904)</f>
        <v>particle size</v>
      </c>
      <c r="N1904" t="s">
        <v>8288</v>
      </c>
      <c r="O1904" t="s">
        <v>23886</v>
      </c>
      <c r="P1904" t="s">
        <v>8288</v>
      </c>
      <c r="Q1904" t="s">
        <v>8288</v>
      </c>
      <c r="R1904" t="s">
        <v>23887</v>
      </c>
      <c r="S1904" t="s">
        <v>8288</v>
      </c>
      <c r="T1904" t="s">
        <v>8288</v>
      </c>
      <c r="U1904" t="s">
        <v>8288</v>
      </c>
      <c r="V1904" s="204" t="s">
        <v>8288</v>
      </c>
      <c r="W1904" t="s">
        <v>8288</v>
      </c>
      <c r="X1904" t="s">
        <v>5370</v>
      </c>
      <c r="Y1904" t="s">
        <v>328</v>
      </c>
      <c r="Z1904" t="s">
        <v>8288</v>
      </c>
      <c r="AA1904" s="204" t="s">
        <v>8288</v>
      </c>
      <c r="AB1904" s="204"/>
      <c r="AC1904"/>
      <c r="AD1904"/>
      <c r="AE1904"/>
      <c r="AF1904"/>
      <c r="AG1904" t="str">
        <f>IFERROR(IF(COUNTIF(C1904:L1904,"Feed Ingredient")&gt;0,INDEX(ani_diet!T:T,MATCH(M1904,ani_diet!D:D,0)),""),"")</f>
        <v/>
      </c>
      <c r="AH1904" s="60" t="b">
        <f>IF(IFERROR(IF(MATCH("Feed Ingredient", AOM[[#This Row],[L1]:[L10]],0)&gt;0, TRUE, FALSE), FALSE)=TRUE,IFERROR(VLOOKUP(M1904, ani_diet!C:C, 1, FALSE), "No Match"),FALSE)</f>
        <v>0</v>
      </c>
      <c r="AL1904" t="str">
        <f>IFERROR(IF(COUNTIF(C1904:L1904,"Feed Ingredient")&gt;0,INDEX(ani_diet!T:T,MATCH(M1904,ani_diet!D:D,0)),""),"")</f>
        <v/>
      </c>
    </row>
    <row r="1905" spans="1:38">
      <c r="A1905" t="str">
        <f>_xlfn.TEXTJOIN("/",TRUE,AOM[[#This Row],[L1]:[L10]])</f>
        <v>Management/Livestock Management/Feed Characteristic/Feed Physical Characteristic/physical form</v>
      </c>
      <c r="B1905" t="s">
        <v>23888</v>
      </c>
      <c r="C1905" t="s">
        <v>17896</v>
      </c>
      <c r="D1905" t="s">
        <v>17898</v>
      </c>
      <c r="E1905" t="s">
        <v>17908</v>
      </c>
      <c r="F1905" t="s">
        <v>23877</v>
      </c>
      <c r="G1905" t="s">
        <v>23889</v>
      </c>
      <c r="H1905" t="s">
        <v>8288</v>
      </c>
      <c r="I1905" t="s">
        <v>8288</v>
      </c>
      <c r="J1905" t="s">
        <v>8288</v>
      </c>
      <c r="K1905" t="s">
        <v>8288</v>
      </c>
      <c r="M1905" t="str" cm="1">
        <f t="array" ref="M1905">LOOKUP(2,1/(C1905:L1905&lt;&gt;""),C1905:L1905)</f>
        <v>physical form</v>
      </c>
      <c r="N1905" t="s">
        <v>8288</v>
      </c>
      <c r="O1905" t="s">
        <v>23890</v>
      </c>
      <c r="P1905" t="s">
        <v>8288</v>
      </c>
      <c r="Q1905" t="s">
        <v>8288</v>
      </c>
      <c r="R1905" t="s">
        <v>23891</v>
      </c>
      <c r="S1905" t="s">
        <v>8288</v>
      </c>
      <c r="T1905" t="s">
        <v>8288</v>
      </c>
      <c r="U1905" t="s">
        <v>8288</v>
      </c>
      <c r="V1905" s="204" t="s">
        <v>8288</v>
      </c>
      <c r="W1905" t="s">
        <v>8288</v>
      </c>
      <c r="X1905" t="s">
        <v>5370</v>
      </c>
      <c r="Y1905" t="s">
        <v>328</v>
      </c>
      <c r="Z1905" t="s">
        <v>8288</v>
      </c>
      <c r="AA1905" s="204" t="s">
        <v>8288</v>
      </c>
      <c r="AB1905" s="204"/>
      <c r="AC1905"/>
      <c r="AD1905"/>
      <c r="AE1905"/>
      <c r="AF1905"/>
      <c r="AG1905" t="str">
        <f>IFERROR(IF(COUNTIF(C1905:L1905,"Feed Ingredient")&gt;0,INDEX(ani_diet!T:T,MATCH(M1905,ani_diet!D:D,0)),""),"")</f>
        <v/>
      </c>
      <c r="AH1905" s="60" t="b">
        <f>IF(IFERROR(IF(MATCH("Feed Ingredient", AOM[[#This Row],[L1]:[L10]],0)&gt;0, TRUE, FALSE), FALSE)=TRUE,IFERROR(VLOOKUP(M1905, ani_diet!C:C, 1, FALSE), "No Match"),FALSE)</f>
        <v>0</v>
      </c>
      <c r="AL1905" t="str">
        <f>IFERROR(IF(COUNTIF(C1905:L1905,"Feed Ingredient")&gt;0,INDEX(ani_diet!T:T,MATCH(M1905,ani_diet!D:D,0)),""),"")</f>
        <v/>
      </c>
    </row>
    <row r="1906" spans="1:38">
      <c r="A1906" t="str">
        <f>_xlfn.TEXTJOIN("/",TRUE,AOM[[#This Row],[L1]:[L10]])</f>
        <v>Management/Livestock Management/Feed Characteristic/Feed Physical Characteristic/water retention capacity</v>
      </c>
      <c r="B1906" t="s">
        <v>23892</v>
      </c>
      <c r="C1906" t="s">
        <v>17896</v>
      </c>
      <c r="D1906" t="s">
        <v>17898</v>
      </c>
      <c r="E1906" t="s">
        <v>17908</v>
      </c>
      <c r="F1906" t="s">
        <v>23877</v>
      </c>
      <c r="G1906" t="s">
        <v>23893</v>
      </c>
      <c r="H1906" t="s">
        <v>8288</v>
      </c>
      <c r="I1906" t="s">
        <v>8288</v>
      </c>
      <c r="J1906" t="s">
        <v>8288</v>
      </c>
      <c r="K1906" t="s">
        <v>8288</v>
      </c>
      <c r="M1906" t="str" cm="1">
        <f t="array" ref="M1906">LOOKUP(2,1/(C1906:L1906&lt;&gt;""),C1906:L1906)</f>
        <v>water retention capacity</v>
      </c>
      <c r="N1906" t="s">
        <v>8288</v>
      </c>
      <c r="O1906" t="s">
        <v>23894</v>
      </c>
      <c r="P1906" t="s">
        <v>8288</v>
      </c>
      <c r="Q1906" t="s">
        <v>8288</v>
      </c>
      <c r="R1906" t="s">
        <v>23895</v>
      </c>
      <c r="S1906" t="s">
        <v>8288</v>
      </c>
      <c r="T1906" t="s">
        <v>8288</v>
      </c>
      <c r="U1906" t="s">
        <v>8288</v>
      </c>
      <c r="V1906" s="204" t="s">
        <v>8288</v>
      </c>
      <c r="W1906" t="s">
        <v>8288</v>
      </c>
      <c r="X1906" t="s">
        <v>5370</v>
      </c>
      <c r="Y1906" t="s">
        <v>328</v>
      </c>
      <c r="Z1906" t="s">
        <v>8288</v>
      </c>
      <c r="AA1906" s="204" t="s">
        <v>8288</v>
      </c>
      <c r="AB1906" s="204"/>
      <c r="AC1906"/>
      <c r="AD1906"/>
      <c r="AE1906"/>
      <c r="AF1906"/>
      <c r="AG1906" t="str">
        <f>IFERROR(IF(COUNTIF(C1906:L1906,"Feed Ingredient")&gt;0,INDEX(ani_diet!T:T,MATCH(M1906,ani_diet!D:D,0)),""),"")</f>
        <v/>
      </c>
      <c r="AH1906" s="60" t="b">
        <f>IF(IFERROR(IF(MATCH("Feed Ingredient", AOM[[#This Row],[L1]:[L10]],0)&gt;0, TRUE, FALSE), FALSE)=TRUE,IFERROR(VLOOKUP(M1906, ani_diet!C:C, 1, FALSE), "No Match"),FALSE)</f>
        <v>0</v>
      </c>
      <c r="AL1906" t="str">
        <f>IFERROR(IF(COUNTIF(C1906:L1906,"Feed Ingredient")&gt;0,INDEX(ani_diet!T:T,MATCH(M1906,ani_diet!D:D,0)),""),"")</f>
        <v/>
      </c>
    </row>
    <row r="1907" spans="1:38">
      <c r="A1907" t="str">
        <f>_xlfn.TEXTJOIN("/",TRUE,AOM[[#This Row],[L1]:[L10]])</f>
        <v>Management/Livestock Management/Feed Characteristic/feed preservative content_x000D_</v>
      </c>
      <c r="B1907" t="s">
        <v>23896</v>
      </c>
      <c r="C1907" t="s">
        <v>17896</v>
      </c>
      <c r="D1907" t="s">
        <v>17898</v>
      </c>
      <c r="E1907" t="s">
        <v>17908</v>
      </c>
      <c r="F1907" t="s">
        <v>23897</v>
      </c>
      <c r="G1907" t="s">
        <v>8288</v>
      </c>
      <c r="H1907" t="s">
        <v>8288</v>
      </c>
      <c r="I1907" t="s">
        <v>8288</v>
      </c>
      <c r="J1907" t="s">
        <v>8288</v>
      </c>
      <c r="K1907" t="s">
        <v>8288</v>
      </c>
      <c r="M1907" t="str" cm="1">
        <f t="array" ref="M1907">LOOKUP(2,1/(C1907:L1907&lt;&gt;""),C1907:L1907)</f>
        <v>feed preservative content_x000D_</v>
      </c>
      <c r="N1907" t="s">
        <v>8288</v>
      </c>
      <c r="O1907" t="s">
        <v>23898</v>
      </c>
      <c r="P1907" t="s">
        <v>8288</v>
      </c>
      <c r="Q1907" t="s">
        <v>8288</v>
      </c>
      <c r="R1907" t="s">
        <v>23899</v>
      </c>
      <c r="S1907" t="s">
        <v>8288</v>
      </c>
      <c r="T1907" t="s">
        <v>8288</v>
      </c>
      <c r="U1907" t="s">
        <v>8288</v>
      </c>
      <c r="V1907" s="204" t="s">
        <v>8288</v>
      </c>
      <c r="W1907" t="s">
        <v>8288</v>
      </c>
      <c r="X1907" t="s">
        <v>5370</v>
      </c>
      <c r="Y1907" t="s">
        <v>328</v>
      </c>
      <c r="Z1907" t="s">
        <v>8288</v>
      </c>
      <c r="AA1907" s="204" t="s">
        <v>8288</v>
      </c>
      <c r="AB1907" s="204"/>
      <c r="AC1907"/>
      <c r="AD1907"/>
      <c r="AE1907"/>
      <c r="AF1907"/>
      <c r="AG1907" t="str">
        <f>IFERROR(IF(COUNTIF(C1907:L1907,"Feed Ingredient")&gt;0,INDEX(ani_diet!T:T,MATCH(M1907,ani_diet!D:D,0)),""),"")</f>
        <v/>
      </c>
      <c r="AH1907" s="60" t="b">
        <f>IF(IFERROR(IF(MATCH("Feed Ingredient", AOM[[#This Row],[L1]:[L10]],0)&gt;0, TRUE, FALSE), FALSE)=TRUE,IFERROR(VLOOKUP(M1907, ani_diet!C:C, 1, FALSE), "No Match"),FALSE)</f>
        <v>0</v>
      </c>
      <c r="AL1907" t="str">
        <f>IFERROR(IF(COUNTIF(C1907:L1907,"Feed Ingredient")&gt;0,INDEX(ani_diet!T:T,MATCH(M1907,ani_diet!D:D,0)),""),"")</f>
        <v/>
      </c>
    </row>
    <row r="1908" spans="1:38">
      <c r="A1908" t="str">
        <f>_xlfn.TEXTJOIN("/",TRUE,AOM[[#This Row],[L1]:[L10]])</f>
        <v>Management/Livestock Management/Feed Characteristic/Feed Process</v>
      </c>
      <c r="B1908" t="s">
        <v>23900</v>
      </c>
      <c r="C1908" t="s">
        <v>17896</v>
      </c>
      <c r="D1908" t="s">
        <v>17898</v>
      </c>
      <c r="E1908" t="s">
        <v>17908</v>
      </c>
      <c r="F1908" t="s">
        <v>23901</v>
      </c>
      <c r="G1908" t="s">
        <v>8288</v>
      </c>
      <c r="H1908" t="s">
        <v>8288</v>
      </c>
      <c r="I1908" t="s">
        <v>8288</v>
      </c>
      <c r="J1908" t="s">
        <v>8288</v>
      </c>
      <c r="K1908" t="s">
        <v>8288</v>
      </c>
      <c r="M1908" t="str" cm="1">
        <f t="array" ref="M1908">LOOKUP(2,1/(C1908:L1908&lt;&gt;""),C1908:L1908)</f>
        <v>Feed Process</v>
      </c>
      <c r="N1908" t="s">
        <v>8288</v>
      </c>
      <c r="O1908" t="s">
        <v>23902</v>
      </c>
      <c r="P1908" t="s">
        <v>8288</v>
      </c>
      <c r="Q1908" t="s">
        <v>8288</v>
      </c>
      <c r="R1908" t="s">
        <v>8288</v>
      </c>
      <c r="S1908" t="s">
        <v>8288</v>
      </c>
      <c r="T1908" t="s">
        <v>8288</v>
      </c>
      <c r="U1908" t="s">
        <v>8288</v>
      </c>
      <c r="V1908" s="204" t="s">
        <v>8288</v>
      </c>
      <c r="W1908" t="s">
        <v>8288</v>
      </c>
      <c r="X1908" t="s">
        <v>8288</v>
      </c>
      <c r="Y1908" t="s">
        <v>8288</v>
      </c>
      <c r="Z1908" t="s">
        <v>8288</v>
      </c>
      <c r="AA1908" s="204" t="s">
        <v>8288</v>
      </c>
      <c r="AB1908" s="204"/>
      <c r="AC1908"/>
      <c r="AD1908"/>
      <c r="AE1908"/>
      <c r="AF1908"/>
      <c r="AG1908" t="str">
        <f>IFERROR(IF(COUNTIF(C1908:L1908,"Feed Ingredient")&gt;0,INDEX(ani_diet!T:T,MATCH(M1908,ani_diet!D:D,0)),""),"")</f>
        <v/>
      </c>
      <c r="AH1908" s="60" t="b">
        <f>IF(IFERROR(IF(MATCH("Feed Ingredient", AOM[[#This Row],[L1]:[L10]],0)&gt;0, TRUE, FALSE), FALSE)=TRUE,IFERROR(VLOOKUP(M1908, ani_diet!C:C, 1, FALSE), "No Match"),FALSE)</f>
        <v>0</v>
      </c>
      <c r="AL1908" t="str">
        <f>IFERROR(IF(COUNTIF(C1908:L1908,"Feed Ingredient")&gt;0,INDEX(ani_diet!T:T,MATCH(M1908,ani_diet!D:D,0)),""),"")</f>
        <v/>
      </c>
    </row>
    <row r="1909" spans="1:38">
      <c r="A1909" t="str">
        <f>_xlfn.TEXTJOIN("/",TRUE,AOM[[#This Row],[L1]:[L10]])</f>
        <v>Management/Livestock Management/Feed Characteristic/Feed Process/Biological Process/Enzyme Treatment</v>
      </c>
      <c r="B1909" t="s">
        <v>23903</v>
      </c>
      <c r="C1909" t="s">
        <v>17896</v>
      </c>
      <c r="D1909" t="s">
        <v>17898</v>
      </c>
      <c r="E1909" t="s">
        <v>17908</v>
      </c>
      <c r="F1909" t="s">
        <v>23901</v>
      </c>
      <c r="G1909" t="s">
        <v>23904</v>
      </c>
      <c r="H1909" t="s">
        <v>23905</v>
      </c>
      <c r="I1909" t="s">
        <v>8288</v>
      </c>
      <c r="J1909" t="s">
        <v>8288</v>
      </c>
      <c r="K1909" t="s">
        <v>8288</v>
      </c>
      <c r="M1909" t="str" cm="1">
        <f t="array" ref="M1909">LOOKUP(2,1/(C1909:L1909&lt;&gt;""),C1909:L1909)</f>
        <v>Enzyme Treatment</v>
      </c>
      <c r="N1909" t="s">
        <v>8288</v>
      </c>
      <c r="O1909" t="s">
        <v>23906</v>
      </c>
      <c r="P1909" t="s">
        <v>8288</v>
      </c>
      <c r="Q1909" t="s">
        <v>8288</v>
      </c>
      <c r="R1909" t="s">
        <v>8288</v>
      </c>
      <c r="S1909" t="s">
        <v>8288</v>
      </c>
      <c r="T1909" t="s">
        <v>8288</v>
      </c>
      <c r="U1909" t="s">
        <v>8288</v>
      </c>
      <c r="V1909" s="204" t="s">
        <v>8288</v>
      </c>
      <c r="W1909" t="s">
        <v>8288</v>
      </c>
      <c r="X1909" t="s">
        <v>8288</v>
      </c>
      <c r="Y1909" t="s">
        <v>8288</v>
      </c>
      <c r="Z1909" t="s">
        <v>8288</v>
      </c>
      <c r="AA1909" s="204" t="s">
        <v>8288</v>
      </c>
      <c r="AB1909" s="204"/>
      <c r="AC1909"/>
      <c r="AD1909"/>
      <c r="AE1909"/>
      <c r="AF1909"/>
      <c r="AG1909" t="s">
        <v>23907</v>
      </c>
      <c r="AH1909" s="60" t="b">
        <f>IF(IFERROR(IF(MATCH("Feed Ingredient", AOM[[#This Row],[L1]:[L10]],0)&gt;0, TRUE, FALSE), FALSE)=TRUE,IFERROR(VLOOKUP(M1909, ani_diet!C:C, 1, FALSE), "No Match"),FALSE)</f>
        <v>0</v>
      </c>
      <c r="AL1909" t="str">
        <f>IFERROR(IF(COUNTIF(C1909:L1909,"Feed Ingredient")&gt;0,INDEX(ani_diet!T:T,MATCH(M1909,ani_diet!D:D,0)),""),"")</f>
        <v/>
      </c>
    </row>
    <row r="1910" spans="1:38">
      <c r="A1910" t="str">
        <f>_xlfn.TEXTJOIN("/",TRUE,AOM[[#This Row],[L1]:[L10]])</f>
        <v>Management/Livestock Management/Feed Characteristic/Feed Process/Biological Process/Enzyme Treatment/Fibrolytic Treatment</v>
      </c>
      <c r="B1910" t="s">
        <v>23908</v>
      </c>
      <c r="C1910" t="s">
        <v>17896</v>
      </c>
      <c r="D1910" t="s">
        <v>17898</v>
      </c>
      <c r="E1910" t="s">
        <v>17908</v>
      </c>
      <c r="F1910" t="s">
        <v>23901</v>
      </c>
      <c r="G1910" t="s">
        <v>23904</v>
      </c>
      <c r="H1910" t="s">
        <v>23905</v>
      </c>
      <c r="I1910" t="s">
        <v>23909</v>
      </c>
      <c r="M1910" t="str" cm="1">
        <f t="array" ref="M1910">LOOKUP(2,1/(C1910:L1910&lt;&gt;""),C1910:L1910)</f>
        <v>Fibrolytic Treatment</v>
      </c>
      <c r="O1910" t="s">
        <v>23910</v>
      </c>
      <c r="V1910" s="204"/>
      <c r="AA1910" s="204"/>
      <c r="AB1910" s="204"/>
      <c r="AC1910"/>
      <c r="AD1910"/>
      <c r="AE1910"/>
      <c r="AF1910"/>
      <c r="AG1910" t="s">
        <v>23911</v>
      </c>
      <c r="AH1910" s="60" t="b">
        <f>IF(IFERROR(IF(MATCH("Feed Ingredient", AOM[[#This Row],[L1]:[L10]],0)&gt;0, TRUE, FALSE), FALSE)=TRUE,IFERROR(VLOOKUP(M1910, ani_diet!C:C, 1, FALSE), "No Match"),FALSE)</f>
        <v>0</v>
      </c>
      <c r="AL1910" t="str">
        <f>IFERROR(IF(COUNTIF(C1910:L1910,"Feed Ingredient")&gt;0,INDEX(ani_diet!T:T,MATCH(M1910,ani_diet!D:D,0)),""),"")</f>
        <v/>
      </c>
    </row>
    <row r="1911" spans="1:38">
      <c r="A1911" t="str">
        <f>_xlfn.TEXTJOIN("/",TRUE,AOM[[#This Row],[L1]:[L10]])</f>
        <v>Management/Livestock Management/Feed Characteristic/Feed Process/Biological Process/Enzyme Treatment/Amylase Treatment</v>
      </c>
      <c r="B1911" t="s">
        <v>23912</v>
      </c>
      <c r="C1911" t="s">
        <v>17896</v>
      </c>
      <c r="D1911" t="s">
        <v>17898</v>
      </c>
      <c r="E1911" t="s">
        <v>17908</v>
      </c>
      <c r="F1911" t="s">
        <v>23901</v>
      </c>
      <c r="G1911" t="s">
        <v>23904</v>
      </c>
      <c r="H1911" t="s">
        <v>23905</v>
      </c>
      <c r="I1911" t="s">
        <v>23913</v>
      </c>
      <c r="J1911" t="s">
        <v>8288</v>
      </c>
      <c r="K1911" t="s">
        <v>8288</v>
      </c>
      <c r="M1911" t="str" cm="1">
        <f t="array" ref="M1911">LOOKUP(2,1/(C1911:L1911&lt;&gt;""),C1911:L1911)</f>
        <v>Amylase Treatment</v>
      </c>
      <c r="N1911" t="s">
        <v>8288</v>
      </c>
      <c r="O1911" t="s">
        <v>23914</v>
      </c>
      <c r="P1911" t="s">
        <v>8288</v>
      </c>
      <c r="Q1911" t="s">
        <v>8288</v>
      </c>
      <c r="R1911" t="s">
        <v>8288</v>
      </c>
      <c r="S1911" t="s">
        <v>8288</v>
      </c>
      <c r="T1911" t="s">
        <v>8288</v>
      </c>
      <c r="U1911" t="s">
        <v>8288</v>
      </c>
      <c r="V1911" s="204" t="s">
        <v>8288</v>
      </c>
      <c r="W1911" t="s">
        <v>8288</v>
      </c>
      <c r="X1911" t="s">
        <v>8288</v>
      </c>
      <c r="Y1911" t="s">
        <v>8288</v>
      </c>
      <c r="Z1911" t="s">
        <v>8288</v>
      </c>
      <c r="AA1911" s="204" t="s">
        <v>8288</v>
      </c>
      <c r="AB1911" s="204"/>
      <c r="AC1911"/>
      <c r="AD1911"/>
      <c r="AE1911"/>
      <c r="AF1911"/>
      <c r="AG1911" t="s">
        <v>23915</v>
      </c>
      <c r="AH1911" s="60" t="b">
        <f>IF(IFERROR(IF(MATCH("Feed Ingredient", AOM[[#This Row],[L1]:[L10]],0)&gt;0, TRUE, FALSE), FALSE)=TRUE,IFERROR(VLOOKUP(M1911, ani_diet!C:C, 1, FALSE), "No Match"),FALSE)</f>
        <v>0</v>
      </c>
      <c r="AL1911" t="str">
        <f>IFERROR(IF(COUNTIF(C1911:L1911,"Feed Ingredient")&gt;0,INDEX(ani_diet!T:T,MATCH(M1911,ani_diet!D:D,0)),""),"")</f>
        <v/>
      </c>
    </row>
    <row r="1912" spans="1:38">
      <c r="A1912" t="str">
        <f>_xlfn.TEXTJOIN("/",TRUE,AOM[[#This Row],[L1]:[L10]])</f>
        <v>Management/Livestock Management/Feed Characteristic/Feed Process/Biological Process/Enzyme Treatment/Fibrolytic Treatment/Cellulase Treatment</v>
      </c>
      <c r="B1912" t="s">
        <v>23916</v>
      </c>
      <c r="C1912" t="s">
        <v>17896</v>
      </c>
      <c r="D1912" t="s">
        <v>17898</v>
      </c>
      <c r="E1912" t="s">
        <v>17908</v>
      </c>
      <c r="F1912" t="s">
        <v>23901</v>
      </c>
      <c r="G1912" t="s">
        <v>23904</v>
      </c>
      <c r="H1912" t="s">
        <v>23905</v>
      </c>
      <c r="I1912" t="s">
        <v>23909</v>
      </c>
      <c r="J1912" t="s">
        <v>23917</v>
      </c>
      <c r="K1912" t="s">
        <v>8288</v>
      </c>
      <c r="M1912" t="str" cm="1">
        <f t="array" ref="M1912">LOOKUP(2,1/(C1912:L1912&lt;&gt;""),C1912:L1912)</f>
        <v>Cellulase Treatment</v>
      </c>
      <c r="N1912" t="s">
        <v>8288</v>
      </c>
      <c r="O1912" t="s">
        <v>23918</v>
      </c>
      <c r="P1912" t="s">
        <v>8288</v>
      </c>
      <c r="Q1912" t="s">
        <v>8288</v>
      </c>
      <c r="R1912" t="s">
        <v>8288</v>
      </c>
      <c r="S1912" t="s">
        <v>8288</v>
      </c>
      <c r="T1912" t="s">
        <v>8288</v>
      </c>
      <c r="U1912" t="s">
        <v>8288</v>
      </c>
      <c r="V1912" s="204" t="s">
        <v>8288</v>
      </c>
      <c r="W1912" t="s">
        <v>8288</v>
      </c>
      <c r="X1912" t="s">
        <v>8288</v>
      </c>
      <c r="Y1912" t="s">
        <v>8288</v>
      </c>
      <c r="Z1912" t="s">
        <v>8288</v>
      </c>
      <c r="AA1912" s="204" t="s">
        <v>8288</v>
      </c>
      <c r="AB1912" s="204"/>
      <c r="AC1912"/>
      <c r="AD1912"/>
      <c r="AE1912"/>
      <c r="AF1912"/>
      <c r="AG1912" t="s">
        <v>23919</v>
      </c>
      <c r="AH1912" s="60" t="b">
        <f>IF(IFERROR(IF(MATCH("Feed Ingredient", AOM[[#This Row],[L1]:[L10]],0)&gt;0, TRUE, FALSE), FALSE)=TRUE,IFERROR(VLOOKUP(M1912, ani_diet!C:C, 1, FALSE), "No Match"),FALSE)</f>
        <v>0</v>
      </c>
      <c r="AL1912" t="str">
        <f>IFERROR(IF(COUNTIF(C1912:L1912,"Feed Ingredient")&gt;0,INDEX(ani_diet!T:T,MATCH(M1912,ani_diet!D:D,0)),""),"")</f>
        <v/>
      </c>
    </row>
    <row r="1913" spans="1:38">
      <c r="A1913" t="str">
        <f>_xlfn.TEXTJOIN("/",TRUE,AOM[[#This Row],[L1]:[L10]])</f>
        <v>Management/Livestock Management/Feed Characteristic/Feed Process/Biological Process/Enzyme Treatment/Fibrolytic Treatment/Hemicellulase Treatment</v>
      </c>
      <c r="B1913" t="s">
        <v>23920</v>
      </c>
      <c r="C1913" t="s">
        <v>17896</v>
      </c>
      <c r="D1913" t="s">
        <v>17898</v>
      </c>
      <c r="E1913" t="s">
        <v>17908</v>
      </c>
      <c r="F1913" t="s">
        <v>23901</v>
      </c>
      <c r="G1913" t="s">
        <v>23904</v>
      </c>
      <c r="H1913" t="s">
        <v>23905</v>
      </c>
      <c r="I1913" t="s">
        <v>23909</v>
      </c>
      <c r="J1913" t="s">
        <v>23921</v>
      </c>
      <c r="K1913" t="s">
        <v>8288</v>
      </c>
      <c r="M1913" t="str" cm="1">
        <f t="array" ref="M1913">LOOKUP(2,1/(C1913:L1913&lt;&gt;""),C1913:L1913)</f>
        <v>Hemicellulase Treatment</v>
      </c>
      <c r="N1913" t="s">
        <v>8288</v>
      </c>
      <c r="O1913" t="s">
        <v>23922</v>
      </c>
      <c r="P1913" t="s">
        <v>8288</v>
      </c>
      <c r="Q1913" t="s">
        <v>8288</v>
      </c>
      <c r="R1913" t="s">
        <v>8288</v>
      </c>
      <c r="S1913" t="s">
        <v>8288</v>
      </c>
      <c r="T1913" t="s">
        <v>8288</v>
      </c>
      <c r="U1913" t="s">
        <v>8288</v>
      </c>
      <c r="V1913" s="204" t="s">
        <v>8288</v>
      </c>
      <c r="W1913" t="s">
        <v>8288</v>
      </c>
      <c r="X1913" t="s">
        <v>8288</v>
      </c>
      <c r="Y1913" t="s">
        <v>8288</v>
      </c>
      <c r="Z1913" t="s">
        <v>8288</v>
      </c>
      <c r="AA1913" s="204" t="s">
        <v>8288</v>
      </c>
      <c r="AB1913" s="204"/>
      <c r="AC1913"/>
      <c r="AD1913"/>
      <c r="AE1913"/>
      <c r="AF1913"/>
      <c r="AG1913" t="s">
        <v>23923</v>
      </c>
      <c r="AH1913" s="60" t="b">
        <f>IF(IFERROR(IF(MATCH("Feed Ingredient", AOM[[#This Row],[L1]:[L10]],0)&gt;0, TRUE, FALSE), FALSE)=TRUE,IFERROR(VLOOKUP(M1913, ani_diet!C:C, 1, FALSE), "No Match"),FALSE)</f>
        <v>0</v>
      </c>
      <c r="AL1913" t="str">
        <f>IFERROR(IF(COUNTIF(C1913:L1913,"Feed Ingredient")&gt;0,INDEX(ani_diet!T:T,MATCH(M1913,ani_diet!D:D,0)),""),"")</f>
        <v/>
      </c>
    </row>
    <row r="1914" spans="1:38">
      <c r="A1914" t="str">
        <f>_xlfn.TEXTJOIN("/",TRUE,AOM[[#This Row],[L1]:[L10]])</f>
        <v>Management/Livestock Management/Feed Characteristic/Feed Process/Biological Process/Enzyme Treatment/Phytase Treatment</v>
      </c>
      <c r="B1914" t="s">
        <v>23924</v>
      </c>
      <c r="C1914" t="s">
        <v>17896</v>
      </c>
      <c r="D1914" t="s">
        <v>17898</v>
      </c>
      <c r="E1914" t="s">
        <v>17908</v>
      </c>
      <c r="F1914" t="s">
        <v>23901</v>
      </c>
      <c r="G1914" t="s">
        <v>23904</v>
      </c>
      <c r="H1914" t="s">
        <v>23905</v>
      </c>
      <c r="I1914" t="s">
        <v>23925</v>
      </c>
      <c r="J1914" t="s">
        <v>8288</v>
      </c>
      <c r="K1914" t="s">
        <v>8288</v>
      </c>
      <c r="M1914" t="str" cm="1">
        <f t="array" ref="M1914">LOOKUP(2,1/(C1914:L1914&lt;&gt;""),C1914:L1914)</f>
        <v>Phytase Treatment</v>
      </c>
      <c r="N1914" t="s">
        <v>8288</v>
      </c>
      <c r="O1914" t="s">
        <v>23926</v>
      </c>
      <c r="P1914" t="s">
        <v>8288</v>
      </c>
      <c r="Q1914" t="s">
        <v>8288</v>
      </c>
      <c r="R1914" t="s">
        <v>8288</v>
      </c>
      <c r="S1914" t="s">
        <v>8288</v>
      </c>
      <c r="T1914" t="s">
        <v>8288</v>
      </c>
      <c r="U1914" t="s">
        <v>8288</v>
      </c>
      <c r="V1914" s="204" t="s">
        <v>8288</v>
      </c>
      <c r="W1914" t="s">
        <v>8288</v>
      </c>
      <c r="X1914" t="s">
        <v>8288</v>
      </c>
      <c r="Y1914" t="s">
        <v>8288</v>
      </c>
      <c r="Z1914" t="s">
        <v>8288</v>
      </c>
      <c r="AA1914" s="204" t="s">
        <v>8288</v>
      </c>
      <c r="AB1914" s="204"/>
      <c r="AC1914"/>
      <c r="AD1914"/>
      <c r="AE1914"/>
      <c r="AF1914"/>
      <c r="AG1914" t="s">
        <v>23927</v>
      </c>
      <c r="AH1914" s="60" t="b">
        <f>IF(IFERROR(IF(MATCH("Feed Ingredient", AOM[[#This Row],[L1]:[L10]],0)&gt;0, TRUE, FALSE), FALSE)=TRUE,IFERROR(VLOOKUP(M1914, ani_diet!C:C, 1, FALSE), "No Match"),FALSE)</f>
        <v>0</v>
      </c>
      <c r="AL1914" t="str">
        <f>IFERROR(IF(COUNTIF(C1914:L1914,"Feed Ingredient")&gt;0,INDEX(ani_diet!T:T,MATCH(M1914,ani_diet!D:D,0)),""),"")</f>
        <v/>
      </c>
    </row>
    <row r="1915" spans="1:38">
      <c r="A1915" t="str">
        <f>_xlfn.TEXTJOIN("/",TRUE,AOM[[#This Row],[L1]:[L10]])</f>
        <v>Management/Livestock Management/Feed Characteristic/Feed Process/Biological Process/Enzyme Treatment/Protease Treatment</v>
      </c>
      <c r="B1915" t="s">
        <v>23928</v>
      </c>
      <c r="C1915" t="s">
        <v>17896</v>
      </c>
      <c r="D1915" t="s">
        <v>17898</v>
      </c>
      <c r="E1915" t="s">
        <v>17908</v>
      </c>
      <c r="F1915" t="s">
        <v>23901</v>
      </c>
      <c r="G1915" t="s">
        <v>23904</v>
      </c>
      <c r="H1915" t="s">
        <v>23905</v>
      </c>
      <c r="I1915" t="s">
        <v>23929</v>
      </c>
      <c r="J1915" t="s">
        <v>8288</v>
      </c>
      <c r="K1915" t="s">
        <v>8288</v>
      </c>
      <c r="M1915" t="str" cm="1">
        <f t="array" ref="M1915">LOOKUP(2,1/(C1915:L1915&lt;&gt;""),C1915:L1915)</f>
        <v>Protease Treatment</v>
      </c>
      <c r="N1915" t="s">
        <v>8288</v>
      </c>
      <c r="O1915" t="s">
        <v>23930</v>
      </c>
      <c r="P1915" t="s">
        <v>8288</v>
      </c>
      <c r="Q1915" t="s">
        <v>8288</v>
      </c>
      <c r="R1915" t="s">
        <v>8288</v>
      </c>
      <c r="S1915" t="s">
        <v>8288</v>
      </c>
      <c r="T1915" t="s">
        <v>8288</v>
      </c>
      <c r="U1915" t="s">
        <v>8288</v>
      </c>
      <c r="V1915" s="204" t="s">
        <v>8288</v>
      </c>
      <c r="W1915" t="s">
        <v>8288</v>
      </c>
      <c r="X1915" t="s">
        <v>8288</v>
      </c>
      <c r="Y1915" t="s">
        <v>8288</v>
      </c>
      <c r="Z1915" t="s">
        <v>8288</v>
      </c>
      <c r="AA1915" s="204" t="s">
        <v>8288</v>
      </c>
      <c r="AB1915" s="204"/>
      <c r="AC1915"/>
      <c r="AD1915"/>
      <c r="AE1915"/>
      <c r="AF1915"/>
      <c r="AG1915" t="s">
        <v>23931</v>
      </c>
      <c r="AH1915" s="60" t="b">
        <f>IF(IFERROR(IF(MATCH("Feed Ingredient", AOM[[#This Row],[L1]:[L10]],0)&gt;0, TRUE, FALSE), FALSE)=TRUE,IFERROR(VLOOKUP(M1915, ani_diet!C:C, 1, FALSE), "No Match"),FALSE)</f>
        <v>0</v>
      </c>
      <c r="AL1915" t="str">
        <f>IFERROR(IF(COUNTIF(C1915:L1915,"Feed Ingredient")&gt;0,INDEX(ani_diet!T:T,MATCH(M1915,ani_diet!D:D,0)),""),"")</f>
        <v/>
      </c>
    </row>
    <row r="1916" spans="1:38">
      <c r="A1916" t="str">
        <f>_xlfn.TEXTJOIN("/",TRUE,AOM[[#This Row],[L1]:[L10]])</f>
        <v>Management/Livestock Management/Feed Characteristic/Feed Process/Biological Process/Fermentation</v>
      </c>
      <c r="B1916" t="s">
        <v>23932</v>
      </c>
      <c r="C1916" t="s">
        <v>17896</v>
      </c>
      <c r="D1916" t="s">
        <v>17898</v>
      </c>
      <c r="E1916" t="s">
        <v>17908</v>
      </c>
      <c r="F1916" t="s">
        <v>23901</v>
      </c>
      <c r="G1916" t="s">
        <v>23904</v>
      </c>
      <c r="H1916" t="s">
        <v>23933</v>
      </c>
      <c r="I1916" t="s">
        <v>8288</v>
      </c>
      <c r="J1916" t="s">
        <v>8288</v>
      </c>
      <c r="K1916" t="s">
        <v>8288</v>
      </c>
      <c r="M1916" t="str" cm="1">
        <f t="array" ref="M1916">LOOKUP(2,1/(C1916:L1916&lt;&gt;""),C1916:L1916)</f>
        <v>Fermentation</v>
      </c>
      <c r="N1916" t="s">
        <v>8288</v>
      </c>
      <c r="O1916" t="s">
        <v>23934</v>
      </c>
      <c r="P1916" t="s">
        <v>8288</v>
      </c>
      <c r="Q1916" t="s">
        <v>8288</v>
      </c>
      <c r="R1916" t="s">
        <v>8288</v>
      </c>
      <c r="S1916" t="s">
        <v>8288</v>
      </c>
      <c r="T1916" t="s">
        <v>8288</v>
      </c>
      <c r="U1916" t="s">
        <v>8288</v>
      </c>
      <c r="V1916" s="204" t="s">
        <v>8288</v>
      </c>
      <c r="W1916" t="s">
        <v>8288</v>
      </c>
      <c r="X1916" t="s">
        <v>8288</v>
      </c>
      <c r="Y1916" t="s">
        <v>8288</v>
      </c>
      <c r="Z1916" t="s">
        <v>8288</v>
      </c>
      <c r="AA1916" s="204" t="s">
        <v>8288</v>
      </c>
      <c r="AB1916" s="204"/>
      <c r="AC1916"/>
      <c r="AD1916"/>
      <c r="AE1916"/>
      <c r="AF1916"/>
      <c r="AG1916" t="s">
        <v>23935</v>
      </c>
      <c r="AH1916" s="60" t="b">
        <f>IF(IFERROR(IF(MATCH("Feed Ingredient", AOM[[#This Row],[L1]:[L10]],0)&gt;0, TRUE, FALSE), FALSE)=TRUE,IFERROR(VLOOKUP(M1916, ani_diet!C:C, 1, FALSE), "No Match"),FALSE)</f>
        <v>0</v>
      </c>
      <c r="AL1916" t="str">
        <f>IFERROR(IF(COUNTIF(C1916:L1916,"Feed Ingredient")&gt;0,INDEX(ani_diet!T:T,MATCH(M1916,ani_diet!D:D,0)),""),"")</f>
        <v/>
      </c>
    </row>
    <row r="1917" spans="1:38">
      <c r="A1917" t="str">
        <f>_xlfn.TEXTJOIN("/",TRUE,AOM[[#This Row],[L1]:[L10]])</f>
        <v>Management/Livestock Management/Feed Characteristic/Feed Process/Biological Process/Fermentation/Ensilation</v>
      </c>
      <c r="B1917" t="s">
        <v>23936</v>
      </c>
      <c r="C1917" t="s">
        <v>17896</v>
      </c>
      <c r="D1917" t="s">
        <v>17898</v>
      </c>
      <c r="E1917" t="s">
        <v>17908</v>
      </c>
      <c r="F1917" t="s">
        <v>23901</v>
      </c>
      <c r="G1917" t="s">
        <v>23904</v>
      </c>
      <c r="H1917" t="s">
        <v>23933</v>
      </c>
      <c r="I1917" t="s">
        <v>23937</v>
      </c>
      <c r="J1917" t="s">
        <v>8288</v>
      </c>
      <c r="K1917" t="s">
        <v>8288</v>
      </c>
      <c r="M1917" t="str" cm="1">
        <f t="array" ref="M1917">LOOKUP(2,1/(C1917:L1917&lt;&gt;""),C1917:L1917)</f>
        <v>Ensilation</v>
      </c>
      <c r="N1917" t="s">
        <v>23938</v>
      </c>
      <c r="O1917" t="s">
        <v>23939</v>
      </c>
      <c r="P1917" t="s">
        <v>8288</v>
      </c>
      <c r="Q1917" t="s">
        <v>8288</v>
      </c>
      <c r="R1917" t="s">
        <v>8288</v>
      </c>
      <c r="S1917" t="s">
        <v>8288</v>
      </c>
      <c r="T1917" t="s">
        <v>8288</v>
      </c>
      <c r="U1917" t="s">
        <v>8288</v>
      </c>
      <c r="V1917" s="204" t="s">
        <v>8288</v>
      </c>
      <c r="W1917" t="s">
        <v>8288</v>
      </c>
      <c r="X1917" t="s">
        <v>8288</v>
      </c>
      <c r="Y1917" t="s">
        <v>8288</v>
      </c>
      <c r="Z1917" t="s">
        <v>8288</v>
      </c>
      <c r="AA1917" s="204" t="s">
        <v>8288</v>
      </c>
      <c r="AB1917" s="204"/>
      <c r="AC1917"/>
      <c r="AD1917"/>
      <c r="AE1917"/>
      <c r="AF1917"/>
      <c r="AG1917" t="s">
        <v>23940</v>
      </c>
      <c r="AH1917" s="60" t="b">
        <f>IF(IFERROR(IF(MATCH("Feed Ingredient", AOM[[#This Row],[L1]:[L10]],0)&gt;0, TRUE, FALSE), FALSE)=TRUE,IFERROR(VLOOKUP(M1917, ani_diet!C:C, 1, FALSE), "No Match"),FALSE)</f>
        <v>0</v>
      </c>
      <c r="AL1917" t="str">
        <f>IFERROR(IF(COUNTIF(C1917:L1917,"Feed Ingredient")&gt;0,INDEX(ani_diet!T:T,MATCH(M1917,ani_diet!D:D,0)),""),"")</f>
        <v/>
      </c>
    </row>
    <row r="1918" spans="1:38">
      <c r="A1918" t="str">
        <f>_xlfn.TEXTJOIN("/",TRUE,AOM[[#This Row],[L1]:[L10]])</f>
        <v>Management/Livestock Management/Feed Characteristic/Feed Process/Biological Process/Inoculation</v>
      </c>
      <c r="B1918" t="s">
        <v>23941</v>
      </c>
      <c r="C1918" t="s">
        <v>17896</v>
      </c>
      <c r="D1918" t="s">
        <v>17898</v>
      </c>
      <c r="E1918" t="s">
        <v>17908</v>
      </c>
      <c r="F1918" t="s">
        <v>23901</v>
      </c>
      <c r="G1918" t="s">
        <v>23904</v>
      </c>
      <c r="H1918" t="s">
        <v>23942</v>
      </c>
      <c r="M1918" t="str" cm="1">
        <f t="array" ref="M1918">LOOKUP(2,1/(C1918:L1918&lt;&gt;""),C1918:L1918)</f>
        <v>Inoculation</v>
      </c>
      <c r="O1918" t="s">
        <v>23943</v>
      </c>
      <c r="V1918" s="204"/>
      <c r="AA1918" s="204"/>
      <c r="AB1918" s="204"/>
      <c r="AC1918"/>
      <c r="AD1918"/>
      <c r="AE1918"/>
      <c r="AF1918"/>
      <c r="AG1918" t="s">
        <v>23944</v>
      </c>
      <c r="AH1918" s="60" t="b">
        <f>IF(IFERROR(IF(MATCH("Feed Ingredient", AOM[[#This Row],[L1]:[L10]],0)&gt;0, TRUE, FALSE), FALSE)=TRUE,IFERROR(VLOOKUP(M1918, ani_diet!C:C, 1, FALSE), "No Match"),FALSE)</f>
        <v>0</v>
      </c>
      <c r="AL1918" t="str">
        <f>IFERROR(IF(COUNTIF(C1918:L1918,"Feed Ingredient")&gt;0,INDEX(ani_diet!T:T,MATCH(M1918,ani_diet!D:D,0)),""),"")</f>
        <v/>
      </c>
    </row>
    <row r="1919" spans="1:38">
      <c r="A1919" t="str">
        <f>_xlfn.TEXTJOIN("/",TRUE,AOM[[#This Row],[L1]:[L10]])</f>
        <v>Management/Livestock Management/Feed Characteristic/Feed Process/Biological Process/Sprouted</v>
      </c>
      <c r="B1919" t="s">
        <v>23945</v>
      </c>
      <c r="C1919" t="s">
        <v>17896</v>
      </c>
      <c r="D1919" t="s">
        <v>17898</v>
      </c>
      <c r="E1919" t="s">
        <v>17908</v>
      </c>
      <c r="F1919" t="s">
        <v>23901</v>
      </c>
      <c r="G1919" t="s">
        <v>23904</v>
      </c>
      <c r="H1919" t="s">
        <v>23946</v>
      </c>
      <c r="M1919" t="str" cm="1">
        <f t="array" ref="M1919">LOOKUP(2,1/(C1919:L1919&lt;&gt;""),C1919:L1919)</f>
        <v>Sprouted</v>
      </c>
      <c r="O1919" t="s">
        <v>23947</v>
      </c>
      <c r="V1919" s="204"/>
      <c r="AA1919" s="204"/>
      <c r="AB1919" s="204"/>
      <c r="AC1919"/>
      <c r="AD1919"/>
      <c r="AE1919"/>
      <c r="AF1919"/>
      <c r="AG1919" t="s">
        <v>23948</v>
      </c>
      <c r="AH1919" s="60" t="b">
        <f>IF(IFERROR(IF(MATCH("Feed Ingredient", AOM[[#This Row],[L1]:[L10]],0)&gt;0, TRUE, FALSE), FALSE)=TRUE,IFERROR(VLOOKUP(M1919, ani_diet!C:C, 1, FALSE), "No Match"),FALSE)</f>
        <v>0</v>
      </c>
      <c r="AL1919" t="str">
        <f>IFERROR(IF(COUNTIF(C1919:L1919,"Feed Ingredient")&gt;0,INDEX(ani_diet!T:T,MATCH(M1919,ani_diet!D:D,0)),""),"")</f>
        <v/>
      </c>
    </row>
    <row r="1920" spans="1:38">
      <c r="A1920" t="str">
        <f>_xlfn.TEXTJOIN("/",TRUE,AOM[[#This Row],[L1]:[L10]])</f>
        <v>Management/Livestock Management/Feed Characteristic/Feed Process/Chemical Process/Acid Treatment</v>
      </c>
      <c r="B1920" t="s">
        <v>23949</v>
      </c>
      <c r="C1920" t="s">
        <v>17896</v>
      </c>
      <c r="D1920" t="s">
        <v>17898</v>
      </c>
      <c r="E1920" t="s">
        <v>17908</v>
      </c>
      <c r="F1920" t="s">
        <v>23901</v>
      </c>
      <c r="G1920" t="s">
        <v>23950</v>
      </c>
      <c r="H1920" t="s">
        <v>23951</v>
      </c>
      <c r="I1920" t="s">
        <v>8288</v>
      </c>
      <c r="J1920" t="s">
        <v>8288</v>
      </c>
      <c r="K1920" t="s">
        <v>8288</v>
      </c>
      <c r="M1920" t="str" cm="1">
        <f t="array" ref="M1920">LOOKUP(2,1/(C1920:L1920&lt;&gt;""),C1920:L1920)</f>
        <v>Acid Treatment</v>
      </c>
      <c r="N1920" t="s">
        <v>8288</v>
      </c>
      <c r="O1920" t="s">
        <v>23952</v>
      </c>
      <c r="P1920" t="s">
        <v>8288</v>
      </c>
      <c r="Q1920" t="s">
        <v>8288</v>
      </c>
      <c r="R1920" t="s">
        <v>8288</v>
      </c>
      <c r="S1920" t="s">
        <v>8288</v>
      </c>
      <c r="T1920" t="s">
        <v>8288</v>
      </c>
      <c r="U1920" t="s">
        <v>8288</v>
      </c>
      <c r="V1920" s="204" t="s">
        <v>8288</v>
      </c>
      <c r="W1920" t="s">
        <v>8288</v>
      </c>
      <c r="X1920" t="s">
        <v>8288</v>
      </c>
      <c r="Y1920" t="s">
        <v>8288</v>
      </c>
      <c r="Z1920" t="s">
        <v>8288</v>
      </c>
      <c r="AA1920" s="204" t="s">
        <v>8288</v>
      </c>
      <c r="AB1920" s="204"/>
      <c r="AC1920"/>
      <c r="AD1920"/>
      <c r="AE1920"/>
      <c r="AF1920"/>
      <c r="AG1920" t="s">
        <v>23953</v>
      </c>
      <c r="AH1920" s="60" t="b">
        <f>IF(IFERROR(IF(MATCH("Feed Ingredient", AOM[[#This Row],[L1]:[L10]],0)&gt;0, TRUE, FALSE), FALSE)=TRUE,IFERROR(VLOOKUP(M1920, ani_diet!C:C, 1, FALSE), "No Match"),FALSE)</f>
        <v>0</v>
      </c>
      <c r="AL1920" t="str">
        <f>IFERROR(IF(COUNTIF(C1920:L1920,"Feed Ingredient")&gt;0,INDEX(ani_diet!T:T,MATCH(M1920,ani_diet!D:D,0)),""),"")</f>
        <v/>
      </c>
    </row>
    <row r="1921" spans="1:38">
      <c r="A1921" t="str">
        <f>_xlfn.TEXTJOIN("/",TRUE,AOM[[#This Row],[L1]:[L10]])</f>
        <v>Management/Livestock Management/Feed Characteristic/Feed Process/Chemical Process/Alkali Treatment</v>
      </c>
      <c r="B1921" t="s">
        <v>23954</v>
      </c>
      <c r="C1921" t="s">
        <v>17896</v>
      </c>
      <c r="D1921" t="s">
        <v>17898</v>
      </c>
      <c r="E1921" t="s">
        <v>17908</v>
      </c>
      <c r="F1921" t="s">
        <v>23901</v>
      </c>
      <c r="G1921" t="s">
        <v>23950</v>
      </c>
      <c r="H1921" t="s">
        <v>23955</v>
      </c>
      <c r="I1921" t="s">
        <v>8288</v>
      </c>
      <c r="J1921" t="s">
        <v>8288</v>
      </c>
      <c r="K1921" t="s">
        <v>8288</v>
      </c>
      <c r="M1921" t="str" cm="1">
        <f t="array" ref="M1921">LOOKUP(2,1/(C1921:L1921&lt;&gt;""),C1921:L1921)</f>
        <v>Alkali Treatment</v>
      </c>
      <c r="N1921" t="s">
        <v>8288</v>
      </c>
      <c r="O1921" t="s">
        <v>23956</v>
      </c>
      <c r="P1921" t="s">
        <v>8288</v>
      </c>
      <c r="Q1921" t="s">
        <v>8288</v>
      </c>
      <c r="R1921" t="s">
        <v>8288</v>
      </c>
      <c r="S1921" t="s">
        <v>8288</v>
      </c>
      <c r="T1921" t="s">
        <v>8288</v>
      </c>
      <c r="U1921" t="s">
        <v>8288</v>
      </c>
      <c r="V1921" s="204" t="s">
        <v>8288</v>
      </c>
      <c r="W1921" t="s">
        <v>8288</v>
      </c>
      <c r="X1921" t="s">
        <v>8288</v>
      </c>
      <c r="Y1921" t="s">
        <v>8288</v>
      </c>
      <c r="Z1921" t="s">
        <v>8288</v>
      </c>
      <c r="AA1921" s="204" t="s">
        <v>8288</v>
      </c>
      <c r="AB1921" s="204"/>
      <c r="AC1921"/>
      <c r="AD1921"/>
      <c r="AE1921"/>
      <c r="AF1921"/>
      <c r="AG1921" t="s">
        <v>23957</v>
      </c>
      <c r="AH1921" s="60" t="b">
        <f>IF(IFERROR(IF(MATCH("Feed Ingredient", AOM[[#This Row],[L1]:[L10]],0)&gt;0, TRUE, FALSE), FALSE)=TRUE,IFERROR(VLOOKUP(M1921, ani_diet!C:C, 1, FALSE), "No Match"),FALSE)</f>
        <v>0</v>
      </c>
      <c r="AL1921" t="str">
        <f>IFERROR(IF(COUNTIF(C1921:L1921,"Feed Ingredient")&gt;0,INDEX(ani_diet!T:T,MATCH(M1921,ani_diet!D:D,0)),""),"")</f>
        <v/>
      </c>
    </row>
    <row r="1922" spans="1:38">
      <c r="A1922" t="str">
        <f>_xlfn.TEXTJOIN("/",TRUE,AOM[[#This Row],[L1]:[L10]])</f>
        <v>Management/Livestock Management/Feed Characteristic/Feed Process/Chemical Process/Alkali Treatment/Ammonia Treatment</v>
      </c>
      <c r="B1922" t="s">
        <v>23958</v>
      </c>
      <c r="C1922" t="s">
        <v>17896</v>
      </c>
      <c r="D1922" t="s">
        <v>17898</v>
      </c>
      <c r="E1922" t="s">
        <v>17908</v>
      </c>
      <c r="F1922" t="s">
        <v>23901</v>
      </c>
      <c r="G1922" t="s">
        <v>23950</v>
      </c>
      <c r="H1922" t="s">
        <v>23955</v>
      </c>
      <c r="I1922" t="s">
        <v>23959</v>
      </c>
      <c r="J1922" t="s">
        <v>8288</v>
      </c>
      <c r="K1922" t="s">
        <v>8288</v>
      </c>
      <c r="M1922" t="str" cm="1">
        <f t="array" ref="M1922">LOOKUP(2,1/(C1922:L1922&lt;&gt;""),C1922:L1922)</f>
        <v>Ammonia Treatment</v>
      </c>
      <c r="N1922" t="s">
        <v>8288</v>
      </c>
      <c r="O1922" t="s">
        <v>23960</v>
      </c>
      <c r="P1922" t="s">
        <v>8288</v>
      </c>
      <c r="Q1922" t="s">
        <v>8288</v>
      </c>
      <c r="R1922" t="s">
        <v>8288</v>
      </c>
      <c r="S1922" t="s">
        <v>8288</v>
      </c>
      <c r="T1922" t="s">
        <v>8288</v>
      </c>
      <c r="U1922" t="s">
        <v>8288</v>
      </c>
      <c r="V1922" s="204" t="s">
        <v>8288</v>
      </c>
      <c r="W1922" t="s">
        <v>8288</v>
      </c>
      <c r="X1922" t="s">
        <v>8288</v>
      </c>
      <c r="Y1922" t="s">
        <v>8288</v>
      </c>
      <c r="Z1922" t="s">
        <v>8288</v>
      </c>
      <c r="AA1922" s="204" t="s">
        <v>8288</v>
      </c>
      <c r="AB1922" s="204"/>
      <c r="AC1922"/>
      <c r="AD1922"/>
      <c r="AE1922"/>
      <c r="AF1922"/>
      <c r="AG1922" t="s">
        <v>23961</v>
      </c>
      <c r="AH1922" s="60" t="b">
        <f>IF(IFERROR(IF(MATCH("Feed Ingredient", AOM[[#This Row],[L1]:[L10]],0)&gt;0, TRUE, FALSE), FALSE)=TRUE,IFERROR(VLOOKUP(M1922, ani_diet!C:C, 1, FALSE), "No Match"),FALSE)</f>
        <v>0</v>
      </c>
      <c r="AL1922" t="str">
        <f>IFERROR(IF(COUNTIF(C1922:L1922,"Feed Ingredient")&gt;0,INDEX(ani_diet!T:T,MATCH(M1922,ani_diet!D:D,0)),""),"")</f>
        <v/>
      </c>
    </row>
    <row r="1923" spans="1:38">
      <c r="A1923" t="str">
        <f>_xlfn.TEXTJOIN("/",TRUE,AOM[[#This Row],[L1]:[L10]])</f>
        <v>Management/Livestock Management/Feed Characteristic/Feed Process/Chemical Process/Alkali Treatment/Urea Treatment</v>
      </c>
      <c r="B1923" t="s">
        <v>23962</v>
      </c>
      <c r="C1923" t="s">
        <v>17896</v>
      </c>
      <c r="D1923" t="s">
        <v>17898</v>
      </c>
      <c r="E1923" t="s">
        <v>17908</v>
      </c>
      <c r="F1923" t="s">
        <v>23901</v>
      </c>
      <c r="G1923" t="s">
        <v>23950</v>
      </c>
      <c r="H1923" t="s">
        <v>23955</v>
      </c>
      <c r="I1923" t="s">
        <v>23963</v>
      </c>
      <c r="M1923" t="str" cm="1">
        <f t="array" ref="M1923">LOOKUP(2,1/(C1923:L1923&lt;&gt;""),C1923:L1923)</f>
        <v>Urea Treatment</v>
      </c>
      <c r="O1923" t="s">
        <v>23964</v>
      </c>
      <c r="V1923" s="204"/>
      <c r="AA1923" s="204"/>
      <c r="AB1923" s="204"/>
      <c r="AC1923"/>
      <c r="AD1923"/>
      <c r="AE1923"/>
      <c r="AF1923"/>
      <c r="AG1923" t="s">
        <v>23965</v>
      </c>
      <c r="AH1923" s="60" t="b">
        <f>IF(IFERROR(IF(MATCH("Feed Ingredient", AOM[[#This Row],[L1]:[L10]],0)&gt;0, TRUE, FALSE), FALSE)=TRUE,IFERROR(VLOOKUP(M1923, ani_diet!C:C, 1, FALSE), "No Match"),FALSE)</f>
        <v>0</v>
      </c>
      <c r="AL1923" t="str">
        <f>IFERROR(IF(COUNTIF(C1923:L1923,"Feed Ingredient")&gt;0,INDEX(ani_diet!T:T,MATCH(M1923,ani_diet!D:D,0)),""),"")</f>
        <v/>
      </c>
    </row>
    <row r="1924" spans="1:38">
      <c r="A1924" t="str">
        <f>_xlfn.TEXTJOIN("/",TRUE,AOM[[#This Row],[L1]:[L10]])</f>
        <v>Management/Livestock Management/Feed Characteristic/Feed Process/Chemical Process/Molasses Treatment</v>
      </c>
      <c r="B1924" t="s">
        <v>23966</v>
      </c>
      <c r="C1924" t="s">
        <v>17896</v>
      </c>
      <c r="D1924" t="s">
        <v>17898</v>
      </c>
      <c r="E1924" t="s">
        <v>17908</v>
      </c>
      <c r="F1924" t="s">
        <v>23901</v>
      </c>
      <c r="G1924" t="s">
        <v>23950</v>
      </c>
      <c r="H1924" t="s">
        <v>23967</v>
      </c>
      <c r="M1924" t="str" cm="1">
        <f t="array" ref="M1924">LOOKUP(2,1/(C1924:L1924&lt;&gt;""),C1924:L1924)</f>
        <v>Molasses Treatment</v>
      </c>
      <c r="O1924" t="s">
        <v>23968</v>
      </c>
      <c r="V1924" s="204"/>
      <c r="AA1924" s="204"/>
      <c r="AB1924" s="204"/>
      <c r="AC1924"/>
      <c r="AD1924"/>
      <c r="AE1924"/>
      <c r="AF1924"/>
      <c r="AG1924" t="s">
        <v>23969</v>
      </c>
      <c r="AH1924" s="60" t="b">
        <f>IF(IFERROR(IF(MATCH("Feed Ingredient", AOM[[#This Row],[L1]:[L10]],0)&gt;0, TRUE, FALSE), FALSE)=TRUE,IFERROR(VLOOKUP(M1924, ani_diet!C:C, 1, FALSE), "No Match"),FALSE)</f>
        <v>0</v>
      </c>
      <c r="AL1924" t="str">
        <f>IFERROR(IF(COUNTIF(C1924:L1924,"Feed Ingredient")&gt;0,INDEX(ani_diet!T:T,MATCH(M1924,ani_diet!D:D,0)),""),"")</f>
        <v/>
      </c>
    </row>
    <row r="1925" spans="1:38">
      <c r="A1925" t="str">
        <f>_xlfn.TEXTJOIN("/",TRUE,AOM[[#This Row],[L1]:[L10]])</f>
        <v>Management/Livestock Management/Feed Characteristic/Feed Process/Dehydration Process</v>
      </c>
      <c r="B1925" t="s">
        <v>23970</v>
      </c>
      <c r="C1925" t="s">
        <v>17896</v>
      </c>
      <c r="D1925" t="s">
        <v>17898</v>
      </c>
      <c r="E1925" t="s">
        <v>17908</v>
      </c>
      <c r="F1925" t="s">
        <v>23901</v>
      </c>
      <c r="G1925" t="s">
        <v>23971</v>
      </c>
      <c r="H1925" t="s">
        <v>8288</v>
      </c>
      <c r="I1925" t="s">
        <v>8288</v>
      </c>
      <c r="J1925" t="s">
        <v>8288</v>
      </c>
      <c r="K1925" t="s">
        <v>8288</v>
      </c>
      <c r="M1925" t="str" cm="1">
        <f t="array" ref="M1925">LOOKUP(2,1/(C1925:L1925&lt;&gt;""),C1925:L1925)</f>
        <v>Dehydration Process</v>
      </c>
      <c r="N1925" t="s">
        <v>8288</v>
      </c>
      <c r="O1925" t="s">
        <v>23972</v>
      </c>
      <c r="P1925" t="s">
        <v>8288</v>
      </c>
      <c r="Q1925" t="s">
        <v>8288</v>
      </c>
      <c r="R1925" t="s">
        <v>8288</v>
      </c>
      <c r="S1925" t="s">
        <v>8288</v>
      </c>
      <c r="T1925" t="s">
        <v>8288</v>
      </c>
      <c r="U1925" t="s">
        <v>8288</v>
      </c>
      <c r="V1925" s="204" t="s">
        <v>8288</v>
      </c>
      <c r="W1925" t="s">
        <v>8288</v>
      </c>
      <c r="X1925" t="s">
        <v>8288</v>
      </c>
      <c r="Y1925" t="s">
        <v>8288</v>
      </c>
      <c r="Z1925" t="s">
        <v>8288</v>
      </c>
      <c r="AA1925" s="204" t="s">
        <v>8288</v>
      </c>
      <c r="AB1925" s="204"/>
      <c r="AC1925"/>
      <c r="AD1925"/>
      <c r="AE1925"/>
      <c r="AF1925"/>
      <c r="AG1925" t="s">
        <v>8288</v>
      </c>
      <c r="AH1925" s="60" t="b">
        <f>IF(IFERROR(IF(MATCH("Feed Ingredient", AOM[[#This Row],[L1]:[L10]],0)&gt;0, TRUE, FALSE), FALSE)=TRUE,IFERROR(VLOOKUP(M1925, ani_diet!C:C, 1, FALSE), "No Match"),FALSE)</f>
        <v>0</v>
      </c>
      <c r="AL1925" t="str">
        <f>IFERROR(IF(COUNTIF(C1925:L1925,"Feed Ingredient")&gt;0,INDEX(ani_diet!T:T,MATCH(M1925,ani_diet!D:D,0)),""),"")</f>
        <v/>
      </c>
    </row>
    <row r="1926" spans="1:38">
      <c r="A1926" t="str">
        <f>_xlfn.TEXTJOIN("/",TRUE,AOM[[#This Row],[L1]:[L10]])</f>
        <v>Management/Livestock Management/Feed Characteristic/Feed Process/Dehydration Process/Drying</v>
      </c>
      <c r="B1926" t="s">
        <v>23973</v>
      </c>
      <c r="C1926" t="s">
        <v>17896</v>
      </c>
      <c r="D1926" t="s">
        <v>17898</v>
      </c>
      <c r="E1926" t="s">
        <v>17908</v>
      </c>
      <c r="F1926" t="s">
        <v>23901</v>
      </c>
      <c r="G1926" t="s">
        <v>23971</v>
      </c>
      <c r="H1926" t="s">
        <v>23974</v>
      </c>
      <c r="I1926" t="s">
        <v>8288</v>
      </c>
      <c r="J1926" t="s">
        <v>8288</v>
      </c>
      <c r="K1926" t="s">
        <v>8288</v>
      </c>
      <c r="M1926" t="str" cm="1">
        <f t="array" ref="M1926">LOOKUP(2,1/(C1926:L1926&lt;&gt;""),C1926:L1926)</f>
        <v>Drying</v>
      </c>
      <c r="N1926" t="s">
        <v>8288</v>
      </c>
      <c r="O1926" t="s">
        <v>23975</v>
      </c>
      <c r="P1926" t="s">
        <v>8288</v>
      </c>
      <c r="Q1926" t="s">
        <v>8288</v>
      </c>
      <c r="R1926" t="s">
        <v>8288</v>
      </c>
      <c r="S1926" t="s">
        <v>8288</v>
      </c>
      <c r="T1926" t="s">
        <v>8288</v>
      </c>
      <c r="U1926" t="s">
        <v>8288</v>
      </c>
      <c r="V1926" s="204" t="s">
        <v>8288</v>
      </c>
      <c r="W1926" t="s">
        <v>8288</v>
      </c>
      <c r="X1926" t="s">
        <v>8288</v>
      </c>
      <c r="Y1926" t="s">
        <v>8288</v>
      </c>
      <c r="Z1926" t="s">
        <v>8288</v>
      </c>
      <c r="AA1926" s="204" t="s">
        <v>8288</v>
      </c>
      <c r="AB1926" s="204"/>
      <c r="AC1926"/>
      <c r="AD1926"/>
      <c r="AE1926"/>
      <c r="AF1926"/>
      <c r="AG1926" t="s">
        <v>23976</v>
      </c>
      <c r="AH1926" s="60" t="b">
        <f>IF(IFERROR(IF(MATCH("Feed Ingredient", AOM[[#This Row],[L1]:[L10]],0)&gt;0, TRUE, FALSE), FALSE)=TRUE,IFERROR(VLOOKUP(M1926, ani_diet!C:C, 1, FALSE), "No Match"),FALSE)</f>
        <v>0</v>
      </c>
      <c r="AL1926" t="str">
        <f>IFERROR(IF(COUNTIF(C1926:L1926,"Feed Ingredient")&gt;0,INDEX(ani_diet!T:T,MATCH(M1926,ani_diet!D:D,0)),""),"")</f>
        <v/>
      </c>
    </row>
    <row r="1927" spans="1:38">
      <c r="A1927" t="str">
        <f>_xlfn.TEXTJOIN("/",TRUE,AOM[[#This Row],[L1]:[L10]])</f>
        <v>Management/Livestock Management/Feed Characteristic/Feed Process/Dehydration Process/Fresh</v>
      </c>
      <c r="B1927" s="207" t="s">
        <v>23977</v>
      </c>
      <c r="C1927" t="s">
        <v>17896</v>
      </c>
      <c r="D1927" t="s">
        <v>17898</v>
      </c>
      <c r="E1927" t="s">
        <v>17908</v>
      </c>
      <c r="F1927" t="s">
        <v>23901</v>
      </c>
      <c r="G1927" t="s">
        <v>23971</v>
      </c>
      <c r="H1927" t="s">
        <v>23978</v>
      </c>
      <c r="M1927" t="str" cm="1">
        <f t="array" ref="M1927">LOOKUP(2,1/(C1927:L1927&lt;&gt;""),C1927:L1927)</f>
        <v>Fresh</v>
      </c>
      <c r="O1927" t="s">
        <v>23979</v>
      </c>
      <c r="V1927" s="204"/>
      <c r="AA1927" s="204"/>
      <c r="AB1927" s="204"/>
      <c r="AC1927"/>
      <c r="AD1927"/>
      <c r="AE1927"/>
      <c r="AF1927"/>
      <c r="AG1927" t="s">
        <v>23980</v>
      </c>
      <c r="AH1927" s="60" t="b">
        <f>IF(IFERROR(IF(MATCH("Feed Ingredient", AOM[[#This Row],[L1]:[L10]],0)&gt;0, TRUE, FALSE), FALSE)=TRUE,IFERROR(VLOOKUP(M1927, ani_diet!C:C, 1, FALSE), "No Match"),FALSE)</f>
        <v>0</v>
      </c>
      <c r="AL1927" t="str">
        <f>IFERROR(IF(COUNTIF(C1927:L1927,"Feed Ingredient")&gt;0,INDEX(ani_diet!T:T,MATCH(M1927,ani_diet!D:D,0)),""),"")</f>
        <v/>
      </c>
    </row>
    <row r="1928" spans="1:38">
      <c r="A1928" t="str">
        <f>_xlfn.TEXTJOIN("/",TRUE,AOM[[#This Row],[L1]:[L10]])</f>
        <v>Management/Livestock Management/Feed Characteristic/Feed Process/Dehydration Process/Wilting</v>
      </c>
      <c r="B1928" t="s">
        <v>23981</v>
      </c>
      <c r="C1928" t="s">
        <v>17896</v>
      </c>
      <c r="D1928" t="s">
        <v>17898</v>
      </c>
      <c r="E1928" t="s">
        <v>17908</v>
      </c>
      <c r="F1928" t="s">
        <v>23901</v>
      </c>
      <c r="G1928" t="s">
        <v>23971</v>
      </c>
      <c r="H1928" t="s">
        <v>23982</v>
      </c>
      <c r="I1928" t="s">
        <v>8288</v>
      </c>
      <c r="J1928" t="s">
        <v>8288</v>
      </c>
      <c r="K1928" t="s">
        <v>8288</v>
      </c>
      <c r="M1928" t="str" cm="1">
        <f t="array" ref="M1928">LOOKUP(2,1/(C1928:L1928&lt;&gt;""),C1928:L1928)</f>
        <v>Wilting</v>
      </c>
      <c r="N1928" t="s">
        <v>8288</v>
      </c>
      <c r="O1928" t="s">
        <v>23983</v>
      </c>
      <c r="P1928" t="s">
        <v>8288</v>
      </c>
      <c r="Q1928" t="s">
        <v>8288</v>
      </c>
      <c r="R1928" t="s">
        <v>8288</v>
      </c>
      <c r="S1928" t="s">
        <v>8288</v>
      </c>
      <c r="T1928" t="s">
        <v>8288</v>
      </c>
      <c r="U1928" t="s">
        <v>8288</v>
      </c>
      <c r="V1928" s="204" t="s">
        <v>8288</v>
      </c>
      <c r="W1928" t="s">
        <v>8288</v>
      </c>
      <c r="X1928" t="s">
        <v>8288</v>
      </c>
      <c r="Y1928" t="s">
        <v>8288</v>
      </c>
      <c r="Z1928" t="s">
        <v>8288</v>
      </c>
      <c r="AA1928" s="204" t="s">
        <v>8288</v>
      </c>
      <c r="AB1928" s="204"/>
      <c r="AC1928"/>
      <c r="AD1928"/>
      <c r="AE1928"/>
      <c r="AF1928"/>
      <c r="AG1928" t="s">
        <v>23984</v>
      </c>
      <c r="AH1928" s="60" t="b">
        <f>IF(IFERROR(IF(MATCH("Feed Ingredient", AOM[[#This Row],[L1]:[L10]],0)&gt;0, TRUE, FALSE), FALSE)=TRUE,IFERROR(VLOOKUP(M1928, ani_diet!C:C, 1, FALSE), "No Match"),FALSE)</f>
        <v>0</v>
      </c>
      <c r="AL1928" t="str">
        <f>IFERROR(IF(COUNTIF(C1928:L1928,"Feed Ingredient")&gt;0,INDEX(ani_diet!T:T,MATCH(M1928,ani_diet!D:D,0)),""),"")</f>
        <v/>
      </c>
    </row>
    <row r="1929" spans="1:38">
      <c r="A1929" t="str">
        <f>_xlfn.TEXTJOIN("/",TRUE,AOM[[#This Row],[L1]:[L10]])</f>
        <v>Management/Livestock Management/Feed Characteristic/Feed Process/Mechanical Process</v>
      </c>
      <c r="B1929" t="s">
        <v>23985</v>
      </c>
      <c r="C1929" t="s">
        <v>17896</v>
      </c>
      <c r="D1929" t="s">
        <v>17898</v>
      </c>
      <c r="E1929" t="s">
        <v>17908</v>
      </c>
      <c r="F1929" t="s">
        <v>23901</v>
      </c>
      <c r="G1929" t="s">
        <v>23986</v>
      </c>
      <c r="H1929" t="s">
        <v>8288</v>
      </c>
      <c r="I1929" t="s">
        <v>8288</v>
      </c>
      <c r="J1929" t="s">
        <v>8288</v>
      </c>
      <c r="K1929" t="s">
        <v>8288</v>
      </c>
      <c r="M1929" t="str" cm="1">
        <f t="array" ref="M1929">LOOKUP(2,1/(C1929:L1929&lt;&gt;""),C1929:L1929)</f>
        <v>Mechanical Process</v>
      </c>
      <c r="N1929" t="s">
        <v>8288</v>
      </c>
      <c r="O1929" t="s">
        <v>23987</v>
      </c>
      <c r="P1929" t="s">
        <v>8288</v>
      </c>
      <c r="Q1929" t="s">
        <v>8288</v>
      </c>
      <c r="R1929" t="s">
        <v>8288</v>
      </c>
      <c r="S1929" t="s">
        <v>8288</v>
      </c>
      <c r="T1929" t="s">
        <v>8288</v>
      </c>
      <c r="U1929" t="s">
        <v>8288</v>
      </c>
      <c r="V1929" s="204" t="s">
        <v>8288</v>
      </c>
      <c r="W1929" t="s">
        <v>8288</v>
      </c>
      <c r="X1929" t="s">
        <v>8288</v>
      </c>
      <c r="Y1929" t="s">
        <v>8288</v>
      </c>
      <c r="Z1929" t="s">
        <v>8288</v>
      </c>
      <c r="AA1929" s="204" t="s">
        <v>8288</v>
      </c>
      <c r="AB1929" s="204"/>
      <c r="AC1929"/>
      <c r="AD1929"/>
      <c r="AE1929"/>
      <c r="AF1929"/>
      <c r="AG1929" t="s">
        <v>8288</v>
      </c>
      <c r="AH1929" s="60" t="b">
        <f>IF(IFERROR(IF(MATCH("Feed Ingredient", AOM[[#This Row],[L1]:[L10]],0)&gt;0, TRUE, FALSE), FALSE)=TRUE,IFERROR(VLOOKUP(M1929, ani_diet!C:C, 1, FALSE), "No Match"),FALSE)</f>
        <v>0</v>
      </c>
      <c r="AL1929" t="str">
        <f>IFERROR(IF(COUNTIF(C1929:L1929,"Feed Ingredient")&gt;0,INDEX(ani_diet!T:T,MATCH(M1929,ani_diet!D:D,0)),""),"")</f>
        <v/>
      </c>
    </row>
    <row r="1930" spans="1:38">
      <c r="A1930" t="str">
        <f>_xlfn.TEXTJOIN("/",TRUE,AOM[[#This Row],[L1]:[L10]])</f>
        <v>Management/Livestock Management/Feed Characteristic/Feed Process/Mechanical Process/Chopping</v>
      </c>
      <c r="B1930" t="s">
        <v>23988</v>
      </c>
      <c r="C1930" t="s">
        <v>17896</v>
      </c>
      <c r="D1930" t="s">
        <v>17898</v>
      </c>
      <c r="E1930" t="s">
        <v>17908</v>
      </c>
      <c r="F1930" t="s">
        <v>23901</v>
      </c>
      <c r="G1930" t="s">
        <v>23986</v>
      </c>
      <c r="H1930" t="s">
        <v>23989</v>
      </c>
      <c r="I1930" t="s">
        <v>8288</v>
      </c>
      <c r="J1930" t="s">
        <v>8288</v>
      </c>
      <c r="K1930" t="s">
        <v>8288</v>
      </c>
      <c r="M1930" t="str" cm="1">
        <f t="array" ref="M1930">LOOKUP(2,1/(C1930:L1930&lt;&gt;""),C1930:L1930)</f>
        <v>Chopping</v>
      </c>
      <c r="N1930" t="s">
        <v>8288</v>
      </c>
      <c r="O1930" t="s">
        <v>23990</v>
      </c>
      <c r="P1930" t="s">
        <v>8288</v>
      </c>
      <c r="Q1930" t="s">
        <v>8288</v>
      </c>
      <c r="R1930" t="s">
        <v>8288</v>
      </c>
      <c r="S1930" t="s">
        <v>8288</v>
      </c>
      <c r="T1930" t="s">
        <v>8288</v>
      </c>
      <c r="U1930" t="s">
        <v>8288</v>
      </c>
      <c r="V1930" s="204" t="s">
        <v>8288</v>
      </c>
      <c r="W1930" t="s">
        <v>8288</v>
      </c>
      <c r="X1930" t="s">
        <v>8288</v>
      </c>
      <c r="Y1930" t="s">
        <v>8288</v>
      </c>
      <c r="Z1930" t="s">
        <v>8288</v>
      </c>
      <c r="AA1930" s="204" t="s">
        <v>8288</v>
      </c>
      <c r="AB1930" s="204"/>
      <c r="AC1930"/>
      <c r="AD1930"/>
      <c r="AE1930"/>
      <c r="AF1930"/>
      <c r="AG1930" t="s">
        <v>23991</v>
      </c>
      <c r="AH1930" s="60" t="b">
        <f>IF(IFERROR(IF(MATCH("Feed Ingredient", AOM[[#This Row],[L1]:[L10]],0)&gt;0, TRUE, FALSE), FALSE)=TRUE,IFERROR(VLOOKUP(M1930, ani_diet!C:C, 1, FALSE), "No Match"),FALSE)</f>
        <v>0</v>
      </c>
      <c r="AL1930" t="str">
        <f>IFERROR(IF(COUNTIF(C1930:L1930,"Feed Ingredient")&gt;0,INDEX(ani_diet!T:T,MATCH(M1930,ani_diet!D:D,0)),""),"")</f>
        <v/>
      </c>
    </row>
    <row r="1931" spans="1:38">
      <c r="A1931" t="str">
        <f>_xlfn.TEXTJOIN("/",TRUE,AOM[[#This Row],[L1]:[L10]])</f>
        <v>Management/Livestock Management/Feed Characteristic/Feed Process/Mechanical Process/Crushing</v>
      </c>
      <c r="B1931" t="s">
        <v>23992</v>
      </c>
      <c r="C1931" t="s">
        <v>17896</v>
      </c>
      <c r="D1931" t="s">
        <v>17898</v>
      </c>
      <c r="E1931" t="s">
        <v>17908</v>
      </c>
      <c r="F1931" t="s">
        <v>23901</v>
      </c>
      <c r="G1931" t="s">
        <v>23986</v>
      </c>
      <c r="H1931" t="s">
        <v>23993</v>
      </c>
      <c r="I1931" t="s">
        <v>8288</v>
      </c>
      <c r="J1931" t="s">
        <v>8288</v>
      </c>
      <c r="K1931" t="s">
        <v>8288</v>
      </c>
      <c r="M1931" t="str" cm="1">
        <f t="array" ref="M1931">LOOKUP(2,1/(C1931:L1931&lt;&gt;""),C1931:L1931)</f>
        <v>Crushing</v>
      </c>
      <c r="N1931" t="s">
        <v>8288</v>
      </c>
      <c r="O1931" t="s">
        <v>23994</v>
      </c>
      <c r="P1931" t="s">
        <v>8288</v>
      </c>
      <c r="Q1931" t="s">
        <v>8288</v>
      </c>
      <c r="R1931" t="s">
        <v>8288</v>
      </c>
      <c r="S1931" t="s">
        <v>8288</v>
      </c>
      <c r="T1931" t="s">
        <v>8288</v>
      </c>
      <c r="U1931" t="s">
        <v>8288</v>
      </c>
      <c r="V1931" s="204" t="s">
        <v>8288</v>
      </c>
      <c r="W1931" t="s">
        <v>8288</v>
      </c>
      <c r="X1931" t="s">
        <v>8288</v>
      </c>
      <c r="Y1931" t="s">
        <v>8288</v>
      </c>
      <c r="Z1931" t="s">
        <v>8288</v>
      </c>
      <c r="AA1931" s="204" t="s">
        <v>8288</v>
      </c>
      <c r="AB1931" s="204"/>
      <c r="AC1931"/>
      <c r="AD1931"/>
      <c r="AE1931"/>
      <c r="AF1931"/>
      <c r="AG1931" t="s">
        <v>23995</v>
      </c>
      <c r="AH1931" s="60" t="b">
        <f>IF(IFERROR(IF(MATCH("Feed Ingredient", AOM[[#This Row],[L1]:[L10]],0)&gt;0, TRUE, FALSE), FALSE)=TRUE,IFERROR(VLOOKUP(M1931, ani_diet!C:C, 1, FALSE), "No Match"),FALSE)</f>
        <v>0</v>
      </c>
      <c r="AL1931" t="str">
        <f>IFERROR(IF(COUNTIF(C1931:L1931,"Feed Ingredient")&gt;0,INDEX(ani_diet!T:T,MATCH(M1931,ani_diet!D:D,0)),""),"")</f>
        <v/>
      </c>
    </row>
    <row r="1932" spans="1:38">
      <c r="A1932" t="str">
        <f>_xlfn.TEXTJOIN("/",TRUE,AOM[[#This Row],[L1]:[L10]])</f>
        <v>Management/Livestock Management/Feed Characteristic/Feed Process/Mechanical Process/Decorticated</v>
      </c>
      <c r="B1932" t="s">
        <v>23996</v>
      </c>
      <c r="C1932" t="s">
        <v>17896</v>
      </c>
      <c r="D1932" t="s">
        <v>17898</v>
      </c>
      <c r="E1932" t="s">
        <v>17908</v>
      </c>
      <c r="F1932" t="s">
        <v>23901</v>
      </c>
      <c r="G1932" t="s">
        <v>23986</v>
      </c>
      <c r="H1932" t="s">
        <v>23997</v>
      </c>
      <c r="M1932" t="str" cm="1">
        <f t="array" ref="M1932">LOOKUP(2,1/(C1932:L1932&lt;&gt;""),C1932:L1932)</f>
        <v>Decorticated</v>
      </c>
      <c r="O1932" t="s">
        <v>23998</v>
      </c>
      <c r="V1932" s="204"/>
      <c r="AA1932" s="204"/>
      <c r="AB1932" s="204"/>
      <c r="AC1932"/>
      <c r="AD1932"/>
      <c r="AE1932"/>
      <c r="AF1932"/>
      <c r="AG1932" t="s">
        <v>23999</v>
      </c>
      <c r="AH1932" s="60" t="b">
        <f>IF(IFERROR(IF(MATCH("Feed Ingredient", AOM[[#This Row],[L1]:[L10]],0)&gt;0, TRUE, FALSE), FALSE)=TRUE,IFERROR(VLOOKUP(M1932, ani_diet!C:C, 1, FALSE), "No Match"),FALSE)</f>
        <v>0</v>
      </c>
      <c r="AL1932" t="str">
        <f>IFERROR(IF(COUNTIF(C1932:L1932,"Feed Ingredient")&gt;0,INDEX(ani_diet!T:T,MATCH(M1932,ani_diet!D:D,0)),""),"")</f>
        <v/>
      </c>
    </row>
    <row r="1933" spans="1:38">
      <c r="A1933" t="str">
        <f>_xlfn.TEXTJOIN("/",TRUE,AOM[[#This Row],[L1]:[L10]])</f>
        <v>Management/Livestock Management/Feed Characteristic/Feed Process/Mechanical Process/Extrusion</v>
      </c>
      <c r="B1933" t="s">
        <v>24000</v>
      </c>
      <c r="C1933" t="s">
        <v>17896</v>
      </c>
      <c r="D1933" t="s">
        <v>17898</v>
      </c>
      <c r="E1933" t="s">
        <v>17908</v>
      </c>
      <c r="F1933" t="s">
        <v>23901</v>
      </c>
      <c r="G1933" t="s">
        <v>23986</v>
      </c>
      <c r="H1933" t="s">
        <v>24001</v>
      </c>
      <c r="I1933" t="s">
        <v>8288</v>
      </c>
      <c r="J1933" t="s">
        <v>8288</v>
      </c>
      <c r="K1933" t="s">
        <v>8288</v>
      </c>
      <c r="M1933" t="str" cm="1">
        <f t="array" ref="M1933">LOOKUP(2,1/(C1933:L1933&lt;&gt;""),C1933:L1933)</f>
        <v>Extrusion</v>
      </c>
      <c r="N1933" t="s">
        <v>8288</v>
      </c>
      <c r="O1933" t="s">
        <v>24002</v>
      </c>
      <c r="P1933" t="s">
        <v>8288</v>
      </c>
      <c r="Q1933" t="s">
        <v>8288</v>
      </c>
      <c r="R1933" t="s">
        <v>8288</v>
      </c>
      <c r="S1933" t="s">
        <v>8288</v>
      </c>
      <c r="T1933" t="s">
        <v>8288</v>
      </c>
      <c r="U1933" t="s">
        <v>8288</v>
      </c>
      <c r="V1933" s="204" t="s">
        <v>8288</v>
      </c>
      <c r="W1933" t="s">
        <v>8288</v>
      </c>
      <c r="X1933" t="s">
        <v>8288</v>
      </c>
      <c r="Y1933" t="s">
        <v>8288</v>
      </c>
      <c r="Z1933" t="s">
        <v>8288</v>
      </c>
      <c r="AA1933" s="204" t="s">
        <v>8288</v>
      </c>
      <c r="AB1933" s="204"/>
      <c r="AC1933"/>
      <c r="AD1933"/>
      <c r="AE1933"/>
      <c r="AF1933"/>
      <c r="AG1933" t="s">
        <v>24003</v>
      </c>
      <c r="AH1933" s="60" t="b">
        <f>IF(IFERROR(IF(MATCH("Feed Ingredient", AOM[[#This Row],[L1]:[L10]],0)&gt;0, TRUE, FALSE), FALSE)=TRUE,IFERROR(VLOOKUP(M1933, ani_diet!C:C, 1, FALSE), "No Match"),FALSE)</f>
        <v>0</v>
      </c>
      <c r="AL1933" t="str">
        <f>IFERROR(IF(COUNTIF(C1933:L1933,"Feed Ingredient")&gt;0,INDEX(ani_diet!T:T,MATCH(M1933,ani_diet!D:D,0)),""),"")</f>
        <v/>
      </c>
    </row>
    <row r="1934" spans="1:38">
      <c r="A1934" t="str">
        <f>_xlfn.TEXTJOIN("/",TRUE,AOM[[#This Row],[L1]:[L10]])</f>
        <v>Management/Livestock Management/Feed Characteristic/Feed Process/Mechanical Process/Grinding</v>
      </c>
      <c r="B1934" t="s">
        <v>24004</v>
      </c>
      <c r="C1934" t="s">
        <v>17896</v>
      </c>
      <c r="D1934" t="s">
        <v>17898</v>
      </c>
      <c r="E1934" t="s">
        <v>17908</v>
      </c>
      <c r="F1934" t="s">
        <v>23901</v>
      </c>
      <c r="G1934" t="s">
        <v>23986</v>
      </c>
      <c r="H1934" t="s">
        <v>24005</v>
      </c>
      <c r="I1934" t="s">
        <v>8288</v>
      </c>
      <c r="J1934" t="s">
        <v>8288</v>
      </c>
      <c r="K1934" t="s">
        <v>8288</v>
      </c>
      <c r="M1934" t="str" cm="1">
        <f t="array" ref="M1934">LOOKUP(2,1/(C1934:L1934&lt;&gt;""),C1934:L1934)</f>
        <v>Grinding</v>
      </c>
      <c r="N1934" t="s">
        <v>8288</v>
      </c>
      <c r="O1934" t="s">
        <v>24006</v>
      </c>
      <c r="P1934" t="s">
        <v>8288</v>
      </c>
      <c r="Q1934" t="s">
        <v>8288</v>
      </c>
      <c r="R1934" t="s">
        <v>8288</v>
      </c>
      <c r="S1934" t="s">
        <v>8288</v>
      </c>
      <c r="T1934" t="s">
        <v>8288</v>
      </c>
      <c r="U1934" t="s">
        <v>8288</v>
      </c>
      <c r="V1934" s="204" t="s">
        <v>8288</v>
      </c>
      <c r="W1934" t="s">
        <v>8288</v>
      </c>
      <c r="X1934" t="s">
        <v>8288</v>
      </c>
      <c r="Y1934" t="s">
        <v>8288</v>
      </c>
      <c r="Z1934" t="s">
        <v>8288</v>
      </c>
      <c r="AA1934" s="204" t="s">
        <v>8288</v>
      </c>
      <c r="AB1934" s="204"/>
      <c r="AC1934"/>
      <c r="AD1934"/>
      <c r="AE1934"/>
      <c r="AF1934"/>
      <c r="AG1934" t="s">
        <v>24007</v>
      </c>
      <c r="AH1934" s="60" t="b">
        <f>IF(IFERROR(IF(MATCH("Feed Ingredient", AOM[[#This Row],[L1]:[L10]],0)&gt;0, TRUE, FALSE), FALSE)=TRUE,IFERROR(VLOOKUP(M1934, ani_diet!C:C, 1, FALSE), "No Match"),FALSE)</f>
        <v>0</v>
      </c>
      <c r="AL1934" t="str">
        <f>IFERROR(IF(COUNTIF(C1934:L1934,"Feed Ingredient")&gt;0,INDEX(ani_diet!T:T,MATCH(M1934,ani_diet!D:D,0)),""),"")</f>
        <v/>
      </c>
    </row>
    <row r="1935" spans="1:38">
      <c r="A1935" t="str">
        <f>_xlfn.TEXTJOIN("/",TRUE,AOM[[#This Row],[L1]:[L10]])</f>
        <v>Management/Livestock Management/Feed Characteristic/Feed Process/Mechanical Process/Grinding/Hammer Milling</v>
      </c>
      <c r="B1935" t="s">
        <v>24008</v>
      </c>
      <c r="C1935" t="s">
        <v>17896</v>
      </c>
      <c r="D1935" t="s">
        <v>17898</v>
      </c>
      <c r="E1935" t="s">
        <v>17908</v>
      </c>
      <c r="F1935" t="s">
        <v>23901</v>
      </c>
      <c r="G1935" t="s">
        <v>23986</v>
      </c>
      <c r="H1935" t="s">
        <v>24005</v>
      </c>
      <c r="I1935" t="s">
        <v>24009</v>
      </c>
      <c r="J1935" t="s">
        <v>8288</v>
      </c>
      <c r="K1935" t="s">
        <v>8288</v>
      </c>
      <c r="M1935" t="str" cm="1">
        <f t="array" ref="M1935">LOOKUP(2,1/(C1935:L1935&lt;&gt;""),C1935:L1935)</f>
        <v>Hammer Milling</v>
      </c>
      <c r="N1935" t="s">
        <v>8288</v>
      </c>
      <c r="O1935" t="s">
        <v>24010</v>
      </c>
      <c r="P1935" t="s">
        <v>8288</v>
      </c>
      <c r="Q1935" t="s">
        <v>8288</v>
      </c>
      <c r="R1935" t="s">
        <v>8288</v>
      </c>
      <c r="S1935" t="s">
        <v>8288</v>
      </c>
      <c r="T1935" t="s">
        <v>8288</v>
      </c>
      <c r="U1935" t="s">
        <v>8288</v>
      </c>
      <c r="V1935" s="204" t="s">
        <v>8288</v>
      </c>
      <c r="W1935" t="s">
        <v>8288</v>
      </c>
      <c r="X1935" t="s">
        <v>8288</v>
      </c>
      <c r="Y1935" t="s">
        <v>8288</v>
      </c>
      <c r="Z1935" t="s">
        <v>8288</v>
      </c>
      <c r="AA1935" s="204" t="s">
        <v>8288</v>
      </c>
      <c r="AB1935" s="204"/>
      <c r="AC1935"/>
      <c r="AD1935"/>
      <c r="AE1935"/>
      <c r="AF1935"/>
      <c r="AG1935" t="s">
        <v>24007</v>
      </c>
      <c r="AH1935" s="60" t="b">
        <f>IF(IFERROR(IF(MATCH("Feed Ingredient", AOM[[#This Row],[L1]:[L10]],0)&gt;0, TRUE, FALSE), FALSE)=TRUE,IFERROR(VLOOKUP(M1935, ani_diet!C:C, 1, FALSE), "No Match"),FALSE)</f>
        <v>0</v>
      </c>
      <c r="AL1935" t="str">
        <f>IFERROR(IF(COUNTIF(C1935:L1935,"Feed Ingredient")&gt;0,INDEX(ani_diet!T:T,MATCH(M1935,ani_diet!D:D,0)),""),"")</f>
        <v/>
      </c>
    </row>
    <row r="1936" spans="1:38">
      <c r="A1936" t="str">
        <f>_xlfn.TEXTJOIN("/",TRUE,AOM[[#This Row],[L1]:[L10]])</f>
        <v>Management/Livestock Management/Feed Characteristic/Feed Process/Mechanical Process/Milling</v>
      </c>
      <c r="B1936" t="s">
        <v>24011</v>
      </c>
      <c r="C1936" t="s">
        <v>17896</v>
      </c>
      <c r="D1936" t="s">
        <v>17898</v>
      </c>
      <c r="E1936" t="s">
        <v>17908</v>
      </c>
      <c r="F1936" t="s">
        <v>23901</v>
      </c>
      <c r="G1936" t="s">
        <v>23986</v>
      </c>
      <c r="H1936" t="s">
        <v>24012</v>
      </c>
      <c r="I1936" t="s">
        <v>8288</v>
      </c>
      <c r="J1936" t="s">
        <v>8288</v>
      </c>
      <c r="K1936" t="s">
        <v>8288</v>
      </c>
      <c r="M1936" t="str" cm="1">
        <f t="array" ref="M1936">LOOKUP(2,1/(C1936:L1936&lt;&gt;""),C1936:L1936)</f>
        <v>Milling</v>
      </c>
      <c r="N1936" t="s">
        <v>8288</v>
      </c>
      <c r="O1936" t="s">
        <v>24013</v>
      </c>
      <c r="P1936" t="s">
        <v>8288</v>
      </c>
      <c r="Q1936" t="s">
        <v>8288</v>
      </c>
      <c r="R1936" t="s">
        <v>8288</v>
      </c>
      <c r="S1936" t="s">
        <v>8288</v>
      </c>
      <c r="T1936" t="s">
        <v>8288</v>
      </c>
      <c r="U1936" t="s">
        <v>8288</v>
      </c>
      <c r="V1936" s="204" t="s">
        <v>8288</v>
      </c>
      <c r="W1936" t="s">
        <v>8288</v>
      </c>
      <c r="X1936" t="s">
        <v>8288</v>
      </c>
      <c r="Y1936" t="s">
        <v>8288</v>
      </c>
      <c r="Z1936" t="s">
        <v>8288</v>
      </c>
      <c r="AA1936" s="204" t="s">
        <v>8288</v>
      </c>
      <c r="AB1936" s="204"/>
      <c r="AC1936"/>
      <c r="AD1936"/>
      <c r="AE1936"/>
      <c r="AF1936"/>
      <c r="AG1936" t="s">
        <v>24007</v>
      </c>
      <c r="AH1936" s="60" t="b">
        <f>IF(IFERROR(IF(MATCH("Feed Ingredient", AOM[[#This Row],[L1]:[L10]],0)&gt;0, TRUE, FALSE), FALSE)=TRUE,IFERROR(VLOOKUP(M1936, ani_diet!C:C, 1, FALSE), "No Match"),FALSE)</f>
        <v>0</v>
      </c>
      <c r="AL1936" t="str">
        <f>IFERROR(IF(COUNTIF(C1936:L1936,"Feed Ingredient")&gt;0,INDEX(ani_diet!T:T,MATCH(M1936,ani_diet!D:D,0)),""),"")</f>
        <v/>
      </c>
    </row>
    <row r="1937" spans="1:38">
      <c r="A1937" t="str">
        <f>_xlfn.TEXTJOIN("/",TRUE,AOM[[#This Row],[L1]:[L10]])</f>
        <v>Management/Livestock Management/Feed Characteristic/Feed Process/Mechanical Process/Pelleting</v>
      </c>
      <c r="B1937" t="s">
        <v>24014</v>
      </c>
      <c r="C1937" t="s">
        <v>17896</v>
      </c>
      <c r="D1937" t="s">
        <v>17898</v>
      </c>
      <c r="E1937" t="s">
        <v>17908</v>
      </c>
      <c r="F1937" t="s">
        <v>23901</v>
      </c>
      <c r="G1937" t="s">
        <v>23986</v>
      </c>
      <c r="H1937" t="s">
        <v>24015</v>
      </c>
      <c r="I1937" t="s">
        <v>8288</v>
      </c>
      <c r="J1937" t="s">
        <v>8288</v>
      </c>
      <c r="K1937" t="s">
        <v>8288</v>
      </c>
      <c r="M1937" t="str" cm="1">
        <f t="array" ref="M1937">LOOKUP(2,1/(C1937:L1937&lt;&gt;""),C1937:L1937)</f>
        <v>Pelleting</v>
      </c>
      <c r="N1937" t="s">
        <v>8288</v>
      </c>
      <c r="O1937" t="s">
        <v>24016</v>
      </c>
      <c r="P1937" t="s">
        <v>8288</v>
      </c>
      <c r="Q1937" t="s">
        <v>8288</v>
      </c>
      <c r="R1937" t="s">
        <v>8288</v>
      </c>
      <c r="S1937" t="s">
        <v>8288</v>
      </c>
      <c r="T1937" t="s">
        <v>8288</v>
      </c>
      <c r="U1937" t="s">
        <v>8288</v>
      </c>
      <c r="V1937" s="204" t="s">
        <v>8288</v>
      </c>
      <c r="W1937" t="s">
        <v>8288</v>
      </c>
      <c r="X1937" t="s">
        <v>8288</v>
      </c>
      <c r="Y1937" t="s">
        <v>8288</v>
      </c>
      <c r="Z1937" t="s">
        <v>8288</v>
      </c>
      <c r="AA1937" s="204" t="s">
        <v>8288</v>
      </c>
      <c r="AB1937" s="204"/>
      <c r="AC1937"/>
      <c r="AD1937"/>
      <c r="AE1937"/>
      <c r="AF1937"/>
      <c r="AG1937" t="s">
        <v>24017</v>
      </c>
      <c r="AH1937" s="60" t="b">
        <f>IF(IFERROR(IF(MATCH("Feed Ingredient", AOM[[#This Row],[L1]:[L10]],0)&gt;0, TRUE, FALSE), FALSE)=TRUE,IFERROR(VLOOKUP(M1937, ani_diet!C:C, 1, FALSE), "No Match"),FALSE)</f>
        <v>0</v>
      </c>
      <c r="AL1937" t="str">
        <f>IFERROR(IF(COUNTIF(C1937:L1937,"Feed Ingredient")&gt;0,INDEX(ani_diet!T:T,MATCH(M1937,ani_diet!D:D,0)),""),"")</f>
        <v/>
      </c>
    </row>
    <row r="1938" spans="1:38">
      <c r="A1938" t="str">
        <f>_xlfn.TEXTJOIN("/",TRUE,AOM[[#This Row],[L1]:[L10]])</f>
        <v>Management/Livestock Management/Feed Characteristic/Feed Process/Thermal Process</v>
      </c>
      <c r="B1938" t="s">
        <v>24018</v>
      </c>
      <c r="C1938" t="s">
        <v>17896</v>
      </c>
      <c r="D1938" t="s">
        <v>17898</v>
      </c>
      <c r="E1938" t="s">
        <v>17908</v>
      </c>
      <c r="F1938" t="s">
        <v>23901</v>
      </c>
      <c r="G1938" t="s">
        <v>24019</v>
      </c>
      <c r="H1938" t="s">
        <v>8288</v>
      </c>
      <c r="I1938" t="s">
        <v>8288</v>
      </c>
      <c r="J1938" t="s">
        <v>8288</v>
      </c>
      <c r="K1938" t="s">
        <v>8288</v>
      </c>
      <c r="M1938" t="str" cm="1">
        <f t="array" ref="M1938">LOOKUP(2,1/(C1938:L1938&lt;&gt;""),C1938:L1938)</f>
        <v>Thermal Process</v>
      </c>
      <c r="N1938" t="s">
        <v>24020</v>
      </c>
      <c r="O1938" t="s">
        <v>24021</v>
      </c>
      <c r="P1938" t="s">
        <v>8288</v>
      </c>
      <c r="Q1938" t="s">
        <v>8288</v>
      </c>
      <c r="R1938" t="s">
        <v>8288</v>
      </c>
      <c r="S1938" t="s">
        <v>8288</v>
      </c>
      <c r="T1938" t="s">
        <v>8288</v>
      </c>
      <c r="U1938" t="s">
        <v>8288</v>
      </c>
      <c r="V1938" s="204" t="s">
        <v>8288</v>
      </c>
      <c r="W1938" t="s">
        <v>8288</v>
      </c>
      <c r="X1938" t="s">
        <v>8288</v>
      </c>
      <c r="Y1938" t="s">
        <v>8288</v>
      </c>
      <c r="Z1938" t="s">
        <v>8288</v>
      </c>
      <c r="AA1938" s="204" t="s">
        <v>8288</v>
      </c>
      <c r="AB1938" s="204"/>
      <c r="AC1938"/>
      <c r="AD1938"/>
      <c r="AE1938"/>
      <c r="AF1938"/>
      <c r="AG1938" t="s">
        <v>8288</v>
      </c>
      <c r="AH1938" s="60" t="b">
        <f>IF(IFERROR(IF(MATCH("Feed Ingredient", AOM[[#This Row],[L1]:[L10]],0)&gt;0, TRUE, FALSE), FALSE)=TRUE,IFERROR(VLOOKUP(M1938, ani_diet!C:C, 1, FALSE), "No Match"),FALSE)</f>
        <v>0</v>
      </c>
      <c r="AL1938" t="str">
        <f>IFERROR(IF(COUNTIF(C1938:L1938,"Feed Ingredient")&gt;0,INDEX(ani_diet!T:T,MATCH(M1938,ani_diet!D:D,0)),""),"")</f>
        <v/>
      </c>
    </row>
    <row r="1939" spans="1:38">
      <c r="A1939" t="str">
        <f>_xlfn.TEXTJOIN("/",TRUE,AOM[[#This Row],[L1]:[L10]])</f>
        <v>Management/Livestock Management/Feed Characteristic/Feed Process/Thermal Process/Boiling</v>
      </c>
      <c r="B1939" t="s">
        <v>24022</v>
      </c>
      <c r="C1939" t="s">
        <v>17896</v>
      </c>
      <c r="D1939" t="s">
        <v>17898</v>
      </c>
      <c r="E1939" t="s">
        <v>17908</v>
      </c>
      <c r="F1939" t="s">
        <v>23901</v>
      </c>
      <c r="G1939" t="s">
        <v>24019</v>
      </c>
      <c r="H1939" t="s">
        <v>24023</v>
      </c>
      <c r="I1939" t="s">
        <v>8288</v>
      </c>
      <c r="J1939" t="s">
        <v>8288</v>
      </c>
      <c r="K1939" t="s">
        <v>8288</v>
      </c>
      <c r="M1939" t="str" cm="1">
        <f t="array" ref="M1939">LOOKUP(2,1/(C1939:L1939&lt;&gt;""),C1939:L1939)</f>
        <v>Boiling</v>
      </c>
      <c r="N1939" t="s">
        <v>24023</v>
      </c>
      <c r="O1939" t="s">
        <v>24024</v>
      </c>
      <c r="P1939" t="s">
        <v>8288</v>
      </c>
      <c r="Q1939" t="s">
        <v>8288</v>
      </c>
      <c r="R1939" t="s">
        <v>8288</v>
      </c>
      <c r="S1939" t="s">
        <v>8288</v>
      </c>
      <c r="T1939" t="s">
        <v>8288</v>
      </c>
      <c r="U1939" t="s">
        <v>8288</v>
      </c>
      <c r="V1939" s="204" t="s">
        <v>8288</v>
      </c>
      <c r="W1939" t="s">
        <v>8288</v>
      </c>
      <c r="X1939" t="s">
        <v>8288</v>
      </c>
      <c r="Y1939" t="s">
        <v>8288</v>
      </c>
      <c r="Z1939" t="s">
        <v>8288</v>
      </c>
      <c r="AA1939" s="204" t="s">
        <v>8288</v>
      </c>
      <c r="AB1939" s="204"/>
      <c r="AC1939"/>
      <c r="AD1939"/>
      <c r="AE1939"/>
      <c r="AF1939"/>
      <c r="AG1939" t="s">
        <v>24025</v>
      </c>
      <c r="AH1939" s="60" t="b">
        <f>IF(IFERROR(IF(MATCH("Feed Ingredient", AOM[[#This Row],[L1]:[L10]],0)&gt;0, TRUE, FALSE), FALSE)=TRUE,IFERROR(VLOOKUP(M1939, ani_diet!C:C, 1, FALSE), "No Match"),FALSE)</f>
        <v>0</v>
      </c>
      <c r="AL1939" t="str">
        <f>IFERROR(IF(COUNTIF(C1939:L1939,"Feed Ingredient")&gt;0,INDEX(ani_diet!T:T,MATCH(M1939,ani_diet!D:D,0)),""),"")</f>
        <v/>
      </c>
    </row>
    <row r="1940" spans="1:38">
      <c r="A1940" t="str">
        <f>_xlfn.TEXTJOIN("/",TRUE,AOM[[#This Row],[L1]:[L10]])</f>
        <v>Management/Livestock Management/Feed Characteristic/Feed Process/Thermal Process/Boiling/Direct Boiling</v>
      </c>
      <c r="B1940" t="s">
        <v>24026</v>
      </c>
      <c r="C1940" t="s">
        <v>17896</v>
      </c>
      <c r="D1940" t="s">
        <v>17898</v>
      </c>
      <c r="E1940" t="s">
        <v>17908</v>
      </c>
      <c r="F1940" t="s">
        <v>23901</v>
      </c>
      <c r="G1940" t="s">
        <v>24019</v>
      </c>
      <c r="H1940" t="s">
        <v>24023</v>
      </c>
      <c r="I1940" t="s">
        <v>24027</v>
      </c>
      <c r="J1940" t="s">
        <v>8288</v>
      </c>
      <c r="K1940" t="s">
        <v>8288</v>
      </c>
      <c r="M1940" t="str" cm="1">
        <f t="array" ref="M1940">LOOKUP(2,1/(C1940:L1940&lt;&gt;""),C1940:L1940)</f>
        <v>Direct Boiling</v>
      </c>
      <c r="N1940" t="s">
        <v>8288</v>
      </c>
      <c r="O1940" t="s">
        <v>24028</v>
      </c>
      <c r="P1940" t="s">
        <v>8288</v>
      </c>
      <c r="Q1940" t="s">
        <v>8288</v>
      </c>
      <c r="R1940" t="s">
        <v>8288</v>
      </c>
      <c r="S1940" t="s">
        <v>8288</v>
      </c>
      <c r="T1940" t="s">
        <v>8288</v>
      </c>
      <c r="U1940" t="s">
        <v>8288</v>
      </c>
      <c r="V1940" s="204" t="s">
        <v>8288</v>
      </c>
      <c r="W1940" t="s">
        <v>8288</v>
      </c>
      <c r="X1940" t="s">
        <v>8288</v>
      </c>
      <c r="Y1940" t="s">
        <v>8288</v>
      </c>
      <c r="Z1940" t="s">
        <v>8288</v>
      </c>
      <c r="AA1940" s="204" t="s">
        <v>8288</v>
      </c>
      <c r="AB1940" s="204"/>
      <c r="AC1940"/>
      <c r="AD1940"/>
      <c r="AE1940"/>
      <c r="AF1940"/>
      <c r="AG1940" t="s">
        <v>24025</v>
      </c>
      <c r="AH1940" s="60" t="b">
        <f>IF(IFERROR(IF(MATCH("Feed Ingredient", AOM[[#This Row],[L1]:[L10]],0)&gt;0, TRUE, FALSE), FALSE)=TRUE,IFERROR(VLOOKUP(M1940, ani_diet!C:C, 1, FALSE), "No Match"),FALSE)</f>
        <v>0</v>
      </c>
      <c r="AL1940" t="str">
        <f>IFERROR(IF(COUNTIF(C1940:L1940,"Feed Ingredient")&gt;0,INDEX(ani_diet!T:T,MATCH(M1940,ani_diet!D:D,0)),""),"")</f>
        <v/>
      </c>
    </row>
    <row r="1941" spans="1:38">
      <c r="A1941" t="str">
        <f>_xlfn.TEXTJOIN("/",TRUE,AOM[[#This Row],[L1]:[L10]])</f>
        <v>Management/Livestock Management/Feed Characteristic/Feed Process/Thermal Process/Boiling/Indirect Boiling</v>
      </c>
      <c r="B1941" t="s">
        <v>24029</v>
      </c>
      <c r="C1941" t="s">
        <v>17896</v>
      </c>
      <c r="D1941" t="s">
        <v>17898</v>
      </c>
      <c r="E1941" t="s">
        <v>17908</v>
      </c>
      <c r="F1941" t="s">
        <v>23901</v>
      </c>
      <c r="G1941" t="s">
        <v>24019</v>
      </c>
      <c r="H1941" t="s">
        <v>24023</v>
      </c>
      <c r="I1941" t="s">
        <v>24030</v>
      </c>
      <c r="J1941" t="s">
        <v>8288</v>
      </c>
      <c r="K1941" t="s">
        <v>8288</v>
      </c>
      <c r="M1941" t="str" cm="1">
        <f t="array" ref="M1941">LOOKUP(2,1/(C1941:L1941&lt;&gt;""),C1941:L1941)</f>
        <v>Indirect Boiling</v>
      </c>
      <c r="N1941" t="s">
        <v>24031</v>
      </c>
      <c r="O1941" t="s">
        <v>24032</v>
      </c>
      <c r="P1941" t="s">
        <v>8288</v>
      </c>
      <c r="Q1941" t="s">
        <v>8288</v>
      </c>
      <c r="R1941" t="s">
        <v>8288</v>
      </c>
      <c r="S1941" t="s">
        <v>8288</v>
      </c>
      <c r="T1941" t="s">
        <v>8288</v>
      </c>
      <c r="U1941" t="s">
        <v>8288</v>
      </c>
      <c r="V1941" s="204" t="s">
        <v>8288</v>
      </c>
      <c r="W1941" t="s">
        <v>8288</v>
      </c>
      <c r="X1941" t="s">
        <v>8288</v>
      </c>
      <c r="Y1941" t="s">
        <v>8288</v>
      </c>
      <c r="Z1941" t="s">
        <v>8288</v>
      </c>
      <c r="AA1941" s="204" t="s">
        <v>8288</v>
      </c>
      <c r="AB1941" s="204"/>
      <c r="AC1941"/>
      <c r="AD1941"/>
      <c r="AE1941"/>
      <c r="AF1941"/>
      <c r="AG1941" t="s">
        <v>24025</v>
      </c>
      <c r="AH1941" s="60" t="b">
        <f>IF(IFERROR(IF(MATCH("Feed Ingredient", AOM[[#This Row],[L1]:[L10]],0)&gt;0, TRUE, FALSE), FALSE)=TRUE,IFERROR(VLOOKUP(M1941, ani_diet!C:C, 1, FALSE), "No Match"),FALSE)</f>
        <v>0</v>
      </c>
      <c r="AL1941" t="str">
        <f>IFERROR(IF(COUNTIF(C1941:L1941,"Feed Ingredient")&gt;0,INDEX(ani_diet!T:T,MATCH(M1941,ani_diet!D:D,0)),""),"")</f>
        <v/>
      </c>
    </row>
    <row r="1942" spans="1:38">
      <c r="A1942" t="str">
        <f>_xlfn.TEXTJOIN("/",TRUE,AOM[[#This Row],[L1]:[L10]])</f>
        <v>Management/Livestock Management/Feed Characteristic/Feed Process/Thermal Process/Extrusion</v>
      </c>
      <c r="B1942" t="s">
        <v>24033</v>
      </c>
      <c r="C1942" t="s">
        <v>17896</v>
      </c>
      <c r="D1942" t="s">
        <v>17898</v>
      </c>
      <c r="E1942" t="s">
        <v>17908</v>
      </c>
      <c r="F1942" t="s">
        <v>23901</v>
      </c>
      <c r="G1942" t="s">
        <v>24019</v>
      </c>
      <c r="H1942" t="s">
        <v>24001</v>
      </c>
      <c r="I1942" t="s">
        <v>8288</v>
      </c>
      <c r="J1942" t="s">
        <v>8288</v>
      </c>
      <c r="K1942" t="s">
        <v>8288</v>
      </c>
      <c r="M1942" t="str" cm="1">
        <f t="array" ref="M1942">LOOKUP(2,1/(C1942:L1942&lt;&gt;""),C1942:L1942)</f>
        <v>Extrusion</v>
      </c>
      <c r="N1942" t="s">
        <v>8288</v>
      </c>
      <c r="O1942" t="s">
        <v>24034</v>
      </c>
      <c r="P1942" t="s">
        <v>8288</v>
      </c>
      <c r="Q1942" t="s">
        <v>8288</v>
      </c>
      <c r="R1942" t="s">
        <v>8288</v>
      </c>
      <c r="S1942" t="s">
        <v>8288</v>
      </c>
      <c r="T1942" t="s">
        <v>8288</v>
      </c>
      <c r="U1942" t="s">
        <v>8288</v>
      </c>
      <c r="V1942" s="204" t="s">
        <v>8288</v>
      </c>
      <c r="W1942" t="s">
        <v>8288</v>
      </c>
      <c r="X1942" t="s">
        <v>8288</v>
      </c>
      <c r="Y1942" t="s">
        <v>8288</v>
      </c>
      <c r="Z1942" t="s">
        <v>8288</v>
      </c>
      <c r="AA1942" s="204" t="s">
        <v>8288</v>
      </c>
      <c r="AB1942" s="204"/>
      <c r="AC1942"/>
      <c r="AD1942"/>
      <c r="AE1942"/>
      <c r="AF1942"/>
      <c r="AG1942" t="s">
        <v>24003</v>
      </c>
      <c r="AH1942" s="60" t="b">
        <f>IF(IFERROR(IF(MATCH("Feed Ingredient", AOM[[#This Row],[L1]:[L10]],0)&gt;0, TRUE, FALSE), FALSE)=TRUE,IFERROR(VLOOKUP(M1942, ani_diet!C:C, 1, FALSE), "No Match"),FALSE)</f>
        <v>0</v>
      </c>
      <c r="AL1942" t="str">
        <f>IFERROR(IF(COUNTIF(C1942:L1942,"Feed Ingredient")&gt;0,INDEX(ani_diet!T:T,MATCH(M1942,ani_diet!D:D,0)),""),"")</f>
        <v/>
      </c>
    </row>
    <row r="1943" spans="1:38">
      <c r="A1943" t="str">
        <f>_xlfn.TEXTJOIN("/",TRUE,AOM[[#This Row],[L1]:[L10]])</f>
        <v>Management/Livestock Management/Feed Characteristic/Feed Process/Thermal Process/Roasting</v>
      </c>
      <c r="B1943" t="s">
        <v>24035</v>
      </c>
      <c r="C1943" t="s">
        <v>17896</v>
      </c>
      <c r="D1943" t="s">
        <v>17898</v>
      </c>
      <c r="E1943" t="s">
        <v>17908</v>
      </c>
      <c r="F1943" t="s">
        <v>23901</v>
      </c>
      <c r="G1943" t="s">
        <v>24019</v>
      </c>
      <c r="H1943" t="s">
        <v>24036</v>
      </c>
      <c r="I1943" t="s">
        <v>8288</v>
      </c>
      <c r="J1943" t="s">
        <v>8288</v>
      </c>
      <c r="K1943" t="s">
        <v>8288</v>
      </c>
      <c r="M1943" t="str" cm="1">
        <f t="array" ref="M1943">LOOKUP(2,1/(C1943:L1943&lt;&gt;""),C1943:L1943)</f>
        <v>Roasting</v>
      </c>
      <c r="N1943" t="s">
        <v>8288</v>
      </c>
      <c r="O1943" t="s">
        <v>24037</v>
      </c>
      <c r="P1943" t="s">
        <v>8288</v>
      </c>
      <c r="Q1943" t="s">
        <v>8288</v>
      </c>
      <c r="R1943" t="s">
        <v>8288</v>
      </c>
      <c r="S1943" t="s">
        <v>8288</v>
      </c>
      <c r="T1943" t="s">
        <v>8288</v>
      </c>
      <c r="U1943" t="s">
        <v>8288</v>
      </c>
      <c r="V1943" s="204" t="s">
        <v>8288</v>
      </c>
      <c r="W1943" t="s">
        <v>8288</v>
      </c>
      <c r="X1943" t="s">
        <v>8288</v>
      </c>
      <c r="Y1943" t="s">
        <v>8288</v>
      </c>
      <c r="Z1943" t="s">
        <v>8288</v>
      </c>
      <c r="AA1943" s="204" t="s">
        <v>8288</v>
      </c>
      <c r="AB1943" s="204"/>
      <c r="AC1943"/>
      <c r="AD1943"/>
      <c r="AE1943"/>
      <c r="AF1943"/>
      <c r="AG1943" t="s">
        <v>24038</v>
      </c>
      <c r="AH1943" s="60" t="b">
        <f>IF(IFERROR(IF(MATCH("Feed Ingredient", AOM[[#This Row],[L1]:[L10]],0)&gt;0, TRUE, FALSE), FALSE)=TRUE,IFERROR(VLOOKUP(M1943, ani_diet!C:C, 1, FALSE), "No Match"),FALSE)</f>
        <v>0</v>
      </c>
      <c r="AL1943" t="str">
        <f>IFERROR(IF(COUNTIF(C1943:L1943,"Feed Ingredient")&gt;0,INDEX(ani_diet!T:T,MATCH(M1943,ani_diet!D:D,0)),""),"")</f>
        <v/>
      </c>
    </row>
    <row r="1944" spans="1:38">
      <c r="A1944" t="str">
        <f>_xlfn.TEXTJOIN("/",TRUE,AOM[[#This Row],[L1]:[L10]])</f>
        <v>Management/Livestock Management/Feed Management</v>
      </c>
      <c r="B1944" t="s">
        <v>24039</v>
      </c>
      <c r="C1944" t="s">
        <v>17896</v>
      </c>
      <c r="D1944" t="s">
        <v>17898</v>
      </c>
      <c r="E1944" t="s">
        <v>24040</v>
      </c>
      <c r="F1944" t="s">
        <v>8288</v>
      </c>
      <c r="G1944" t="s">
        <v>8288</v>
      </c>
      <c r="H1944" t="s">
        <v>8288</v>
      </c>
      <c r="I1944" t="s">
        <v>8288</v>
      </c>
      <c r="J1944" t="s">
        <v>8288</v>
      </c>
      <c r="K1944" t="s">
        <v>8288</v>
      </c>
      <c r="M1944" t="str" cm="1">
        <f t="array" ref="M1944">LOOKUP(2,1/(C1944:L1944&lt;&gt;""),C1944:L1944)</f>
        <v>Feed Management</v>
      </c>
      <c r="N1944" t="s">
        <v>8288</v>
      </c>
      <c r="O1944" t="s">
        <v>24041</v>
      </c>
      <c r="P1944" t="s">
        <v>8288</v>
      </c>
      <c r="Q1944" t="s">
        <v>8288</v>
      </c>
      <c r="R1944" t="s">
        <v>17900</v>
      </c>
      <c r="S1944" t="s">
        <v>8288</v>
      </c>
      <c r="T1944" t="s">
        <v>8288</v>
      </c>
      <c r="U1944" t="s">
        <v>8288</v>
      </c>
      <c r="V1944" s="204" t="s">
        <v>8288</v>
      </c>
      <c r="W1944" t="s">
        <v>8288</v>
      </c>
      <c r="X1944" t="s">
        <v>8288</v>
      </c>
      <c r="Y1944" t="s">
        <v>8288</v>
      </c>
      <c r="Z1944" t="s">
        <v>8288</v>
      </c>
      <c r="AA1944" s="204" t="s">
        <v>8288</v>
      </c>
      <c r="AB1944" s="204"/>
      <c r="AC1944"/>
      <c r="AD1944"/>
      <c r="AE1944"/>
      <c r="AF1944"/>
      <c r="AG1944" t="str">
        <f>IFERROR(IF(COUNTIF(C1944:L1944,"Feed Ingredient")&gt;0,INDEX(ani_diet!T:T,MATCH(M1944,ani_diet!D:D,0)),""),"")</f>
        <v/>
      </c>
      <c r="AH1944" s="60" t="b">
        <f>IF(IFERROR(IF(MATCH("Feed Ingredient", AOM[[#This Row],[L1]:[L10]],0)&gt;0, TRUE, FALSE), FALSE)=TRUE,IFERROR(VLOOKUP(M1944, ani_diet!C:C, 1, FALSE), "No Match"),FALSE)</f>
        <v>0</v>
      </c>
      <c r="AL1944" t="str">
        <f>IFERROR(IF(COUNTIF(C1944:L1944,"Feed Ingredient")&gt;0,INDEX(ani_diet!T:T,MATCH(M1944,ani_diet!D:D,0)),""),"")</f>
        <v/>
      </c>
    </row>
    <row r="1945" spans="1:38">
      <c r="A1945" t="str">
        <f>_xlfn.TEXTJOIN("/",TRUE,AOM[[#This Row],[L1]:[L10]])</f>
        <v>Management/Livestock Management/Feed Management/Diet Change</v>
      </c>
      <c r="B1945" t="s">
        <v>24042</v>
      </c>
      <c r="C1945" t="s">
        <v>17896</v>
      </c>
      <c r="D1945" t="s">
        <v>17898</v>
      </c>
      <c r="E1945" t="s">
        <v>24040</v>
      </c>
      <c r="F1945" t="s">
        <v>24043</v>
      </c>
      <c r="G1945" t="s">
        <v>8288</v>
      </c>
      <c r="H1945" t="s">
        <v>8288</v>
      </c>
      <c r="I1945" t="s">
        <v>8288</v>
      </c>
      <c r="J1945" t="s">
        <v>8288</v>
      </c>
      <c r="K1945" t="s">
        <v>8288</v>
      </c>
      <c r="M1945" t="str" cm="1">
        <f t="array" ref="M1945">LOOKUP(2,1/(C1945:L1945&lt;&gt;""),C1945:L1945)</f>
        <v>Diet Change</v>
      </c>
      <c r="N1945" t="s">
        <v>8288</v>
      </c>
      <c r="O1945" t="s">
        <v>24044</v>
      </c>
      <c r="P1945" t="s">
        <v>8288</v>
      </c>
      <c r="Q1945" t="s">
        <v>8288</v>
      </c>
      <c r="R1945" t="s">
        <v>24045</v>
      </c>
      <c r="S1945" t="s">
        <v>8288</v>
      </c>
      <c r="T1945" t="s">
        <v>8288</v>
      </c>
      <c r="U1945" t="s">
        <v>8288</v>
      </c>
      <c r="V1945" s="204" t="s">
        <v>8288</v>
      </c>
      <c r="W1945" t="s">
        <v>8288</v>
      </c>
      <c r="X1945" t="s">
        <v>8288</v>
      </c>
      <c r="Y1945" t="s">
        <v>5370</v>
      </c>
      <c r="Z1945" t="s">
        <v>8288</v>
      </c>
      <c r="AA1945" s="204" t="s">
        <v>8288</v>
      </c>
      <c r="AB1945" s="204"/>
      <c r="AC1945"/>
      <c r="AD1945"/>
      <c r="AE1945"/>
      <c r="AF1945"/>
      <c r="AG1945" t="str">
        <f>IFERROR(IF(COUNTIF(C1945:L1945,"Feed Ingredient")&gt;0,INDEX(ani_diet!T:T,MATCH(M1945,ani_diet!D:D,0)),""),"")</f>
        <v/>
      </c>
      <c r="AH1945" s="60" t="b">
        <f>IF(IFERROR(IF(MATCH("Feed Ingredient", AOM[[#This Row],[L1]:[L10]],0)&gt;0, TRUE, FALSE), FALSE)=TRUE,IFERROR(VLOOKUP(M1945, ani_diet!C:C, 1, FALSE), "No Match"),FALSE)</f>
        <v>0</v>
      </c>
      <c r="AL1945" t="str">
        <f>IFERROR(IF(COUNTIF(C1945:L1945,"Feed Ingredient")&gt;0,INDEX(ani_diet!T:T,MATCH(M1945,ani_diet!D:D,0)),""),"")</f>
        <v/>
      </c>
    </row>
    <row r="1946" spans="1:38">
      <c r="A1946" t="str">
        <f>_xlfn.TEXTJOIN("/",TRUE,AOM[[#This Row],[L1]:[L10]])</f>
        <v>Management/Livestock Management/Feed Management/Diet Change/Addition</v>
      </c>
      <c r="B1946" t="s">
        <v>24046</v>
      </c>
      <c r="C1946" t="s">
        <v>17896</v>
      </c>
      <c r="D1946" t="s">
        <v>17898</v>
      </c>
      <c r="E1946" t="s">
        <v>24040</v>
      </c>
      <c r="F1946" t="s">
        <v>24043</v>
      </c>
      <c r="G1946" t="s">
        <v>24047</v>
      </c>
      <c r="H1946" t="s">
        <v>8288</v>
      </c>
      <c r="I1946" t="s">
        <v>8288</v>
      </c>
      <c r="J1946" t="s">
        <v>8288</v>
      </c>
      <c r="K1946" t="s">
        <v>8288</v>
      </c>
      <c r="M1946" t="str" cm="1">
        <f t="array" ref="M1946">LOOKUP(2,1/(C1946:L1946&lt;&gt;""),C1946:L1946)</f>
        <v>Addition</v>
      </c>
      <c r="N1946" t="s">
        <v>8288</v>
      </c>
      <c r="O1946" t="s">
        <v>24048</v>
      </c>
      <c r="P1946" t="s">
        <v>24049</v>
      </c>
      <c r="Q1946" t="s">
        <v>8288</v>
      </c>
      <c r="R1946" t="s">
        <v>8288</v>
      </c>
      <c r="S1946" t="s">
        <v>8288</v>
      </c>
      <c r="T1946" t="s">
        <v>8288</v>
      </c>
      <c r="U1946" t="s">
        <v>8288</v>
      </c>
      <c r="V1946" s="204" t="s">
        <v>8288</v>
      </c>
      <c r="W1946" t="s">
        <v>8288</v>
      </c>
      <c r="X1946" t="s">
        <v>8288</v>
      </c>
      <c r="Y1946" t="s">
        <v>5370</v>
      </c>
      <c r="Z1946" t="s">
        <v>8288</v>
      </c>
      <c r="AA1946" s="204" t="s">
        <v>8288</v>
      </c>
      <c r="AB1946" s="204"/>
      <c r="AC1946"/>
      <c r="AD1946"/>
      <c r="AE1946"/>
      <c r="AF1946"/>
      <c r="AG1946" t="str">
        <f>IFERROR(IF(COUNTIF(C1946:L1946,"Feed Ingredient")&gt;0,INDEX(ani_diet!T:T,MATCH(M1946,ani_diet!D:D,0)),""),"")</f>
        <v/>
      </c>
      <c r="AH1946" s="60" t="b">
        <f>IF(IFERROR(IF(MATCH("Feed Ingredient", AOM[[#This Row],[L1]:[L10]],0)&gt;0, TRUE, FALSE), FALSE)=TRUE,IFERROR(VLOOKUP(M1946, ani_diet!C:C, 1, FALSE), "No Match"),FALSE)</f>
        <v>0</v>
      </c>
      <c r="AL1946" t="str">
        <f>IFERROR(IF(COUNTIF(C1946:L1946,"Feed Ingredient")&gt;0,INDEX(ani_diet!T:T,MATCH(M1946,ani_diet!D:D,0)),""),"")</f>
        <v/>
      </c>
    </row>
    <row r="1947" spans="1:38">
      <c r="A1947" t="str">
        <f>_xlfn.TEXTJOIN("/",TRUE,AOM[[#This Row],[L1]:[L10]])</f>
        <v>Management/Livestock Management/Feed Management/Diet Change/Control</v>
      </c>
      <c r="B1947" t="s">
        <v>24050</v>
      </c>
      <c r="C1947" t="s">
        <v>17896</v>
      </c>
      <c r="D1947" t="s">
        <v>17898</v>
      </c>
      <c r="E1947" t="s">
        <v>24040</v>
      </c>
      <c r="F1947" t="s">
        <v>24043</v>
      </c>
      <c r="G1947" t="s">
        <v>24051</v>
      </c>
      <c r="H1947" t="s">
        <v>8288</v>
      </c>
      <c r="I1947" t="s">
        <v>8288</v>
      </c>
      <c r="J1947" t="s">
        <v>8288</v>
      </c>
      <c r="K1947" t="s">
        <v>8288</v>
      </c>
      <c r="M1947" t="str" cm="1">
        <f t="array" ref="M1947">LOOKUP(2,1/(C1947:L1947&lt;&gt;""),C1947:L1947)</f>
        <v>Control</v>
      </c>
      <c r="N1947" t="s">
        <v>8288</v>
      </c>
      <c r="O1947" t="s">
        <v>24052</v>
      </c>
      <c r="P1947" t="s">
        <v>8288</v>
      </c>
      <c r="Q1947" t="s">
        <v>8288</v>
      </c>
      <c r="R1947" t="s">
        <v>8288</v>
      </c>
      <c r="S1947" t="s">
        <v>8288</v>
      </c>
      <c r="T1947" t="s">
        <v>8288</v>
      </c>
      <c r="U1947" t="s">
        <v>8288</v>
      </c>
      <c r="V1947" s="204" t="s">
        <v>8288</v>
      </c>
      <c r="W1947" t="s">
        <v>8288</v>
      </c>
      <c r="X1947" t="s">
        <v>8288</v>
      </c>
      <c r="Y1947" t="s">
        <v>5370</v>
      </c>
      <c r="Z1947" t="s">
        <v>8288</v>
      </c>
      <c r="AA1947" s="204" t="s">
        <v>8288</v>
      </c>
      <c r="AB1947" s="204"/>
      <c r="AC1947"/>
      <c r="AD1947"/>
      <c r="AE1947"/>
      <c r="AF1947"/>
      <c r="AG1947" t="str">
        <f>IFERROR(IF(COUNTIF(C1947:L1947,"Feed Ingredient")&gt;0,INDEX(ani_diet!T:T,MATCH(M1947,ani_diet!D:D,0)),""),"")</f>
        <v/>
      </c>
      <c r="AH1947" s="60" t="b">
        <f>IF(IFERROR(IF(MATCH("Feed Ingredient", AOM[[#This Row],[L1]:[L10]],0)&gt;0, TRUE, FALSE), FALSE)=TRUE,IFERROR(VLOOKUP(M1947, ani_diet!C:C, 1, FALSE), "No Match"),FALSE)</f>
        <v>0</v>
      </c>
      <c r="AL1947" t="str">
        <f>IFERROR(IF(COUNTIF(C1947:L1947,"Feed Ingredient")&gt;0,INDEX(ani_diet!T:T,MATCH(M1947,ani_diet!D:D,0)),""),"")</f>
        <v/>
      </c>
    </row>
    <row r="1948" spans="1:38">
      <c r="A1948" t="str">
        <f>_xlfn.TEXTJOIN("/",TRUE,AOM[[#This Row],[L1]:[L10]])</f>
        <v>Management/Livestock Management/Feed Management/Diet Change/Fed Same Energy</v>
      </c>
      <c r="B1948" t="s">
        <v>24053</v>
      </c>
      <c r="C1948" t="s">
        <v>17896</v>
      </c>
      <c r="D1948" t="s">
        <v>17898</v>
      </c>
      <c r="E1948" t="s">
        <v>24040</v>
      </c>
      <c r="F1948" t="s">
        <v>24043</v>
      </c>
      <c r="G1948" t="s">
        <v>24054</v>
      </c>
      <c r="H1948" t="s">
        <v>8288</v>
      </c>
      <c r="I1948" t="s">
        <v>8288</v>
      </c>
      <c r="J1948" t="s">
        <v>8288</v>
      </c>
      <c r="K1948" t="s">
        <v>8288</v>
      </c>
      <c r="M1948" t="str" cm="1">
        <f t="array" ref="M1948">LOOKUP(2,1/(C1948:L1948&lt;&gt;""),C1948:L1948)</f>
        <v>Fed Same Energy</v>
      </c>
      <c r="N1948" t="s">
        <v>8288</v>
      </c>
      <c r="O1948" t="s">
        <v>24055</v>
      </c>
      <c r="P1948" t="s">
        <v>8288</v>
      </c>
      <c r="Q1948" t="s">
        <v>8288</v>
      </c>
      <c r="R1948" t="s">
        <v>8288</v>
      </c>
      <c r="S1948" t="s">
        <v>8288</v>
      </c>
      <c r="T1948" t="s">
        <v>8288</v>
      </c>
      <c r="U1948" t="s">
        <v>8288</v>
      </c>
      <c r="V1948" s="204" t="s">
        <v>8288</v>
      </c>
      <c r="W1948" t="s">
        <v>8288</v>
      </c>
      <c r="X1948" t="s">
        <v>8288</v>
      </c>
      <c r="Y1948" t="s">
        <v>8288</v>
      </c>
      <c r="Z1948" t="s">
        <v>8288</v>
      </c>
      <c r="AA1948" s="204" t="s">
        <v>8288</v>
      </c>
      <c r="AB1948" s="204"/>
      <c r="AC1948"/>
      <c r="AD1948"/>
      <c r="AE1948"/>
      <c r="AF1948"/>
      <c r="AG1948" t="str">
        <f>IFERROR(IF(COUNTIF(C1948:L1948,"Feed Ingredient")&gt;0,INDEX(ani_diet!T:T,MATCH(M1948,ani_diet!D:D,0)),""),"")</f>
        <v/>
      </c>
      <c r="AH1948" s="60" t="b">
        <f>IF(IFERROR(IF(MATCH("Feed Ingredient", AOM[[#This Row],[L1]:[L10]],0)&gt;0, TRUE, FALSE), FALSE)=TRUE,IFERROR(VLOOKUP(M1948, ani_diet!C:C, 1, FALSE), "No Match"),FALSE)</f>
        <v>0</v>
      </c>
      <c r="AL1948" t="str">
        <f>IFERROR(IF(COUNTIF(C1948:L1948,"Feed Ingredient")&gt;0,INDEX(ani_diet!T:T,MATCH(M1948,ani_diet!D:D,0)),""),"")</f>
        <v/>
      </c>
    </row>
    <row r="1949" spans="1:38">
      <c r="A1949" t="str">
        <f>_xlfn.TEXTJOIN("/",TRUE,AOM[[#This Row],[L1]:[L10]])</f>
        <v>Management/Livestock Management/Feed Management/Diet Change/Fed Same Protein</v>
      </c>
      <c r="B1949" t="s">
        <v>24056</v>
      </c>
      <c r="C1949" t="s">
        <v>17896</v>
      </c>
      <c r="D1949" t="s">
        <v>17898</v>
      </c>
      <c r="E1949" t="s">
        <v>24040</v>
      </c>
      <c r="F1949" t="s">
        <v>24043</v>
      </c>
      <c r="G1949" t="s">
        <v>24057</v>
      </c>
      <c r="H1949" t="s">
        <v>8288</v>
      </c>
      <c r="I1949" t="s">
        <v>8288</v>
      </c>
      <c r="J1949" t="s">
        <v>8288</v>
      </c>
      <c r="K1949" t="s">
        <v>8288</v>
      </c>
      <c r="M1949" t="str" cm="1">
        <f t="array" ref="M1949">LOOKUP(2,1/(C1949:L1949&lt;&gt;""),C1949:L1949)</f>
        <v>Fed Same Protein</v>
      </c>
      <c r="N1949" t="s">
        <v>8288</v>
      </c>
      <c r="O1949" t="s">
        <v>24058</v>
      </c>
      <c r="P1949" t="s">
        <v>8288</v>
      </c>
      <c r="Q1949" t="s">
        <v>8288</v>
      </c>
      <c r="R1949" t="s">
        <v>8288</v>
      </c>
      <c r="S1949" t="s">
        <v>8288</v>
      </c>
      <c r="T1949" t="s">
        <v>8288</v>
      </c>
      <c r="U1949" t="s">
        <v>8288</v>
      </c>
      <c r="V1949" s="204" t="s">
        <v>8288</v>
      </c>
      <c r="W1949" t="s">
        <v>8288</v>
      </c>
      <c r="X1949" t="s">
        <v>8288</v>
      </c>
      <c r="Y1949" t="s">
        <v>8288</v>
      </c>
      <c r="Z1949" t="s">
        <v>8288</v>
      </c>
      <c r="AA1949" s="204" t="s">
        <v>8288</v>
      </c>
      <c r="AB1949" s="204"/>
      <c r="AC1949"/>
      <c r="AD1949"/>
      <c r="AE1949"/>
      <c r="AF1949"/>
      <c r="AG1949" t="str">
        <f>IFERROR(IF(COUNTIF(C1949:L1949,"Feed Ingredient")&gt;0,INDEX(ani_diet!T:T,MATCH(M1949,ani_diet!D:D,0)),""),"")</f>
        <v/>
      </c>
      <c r="AH1949" s="60" t="b">
        <f>IF(IFERROR(IF(MATCH("Feed Ingredient", AOM[[#This Row],[L1]:[L10]],0)&gt;0, TRUE, FALSE), FALSE)=TRUE,IFERROR(VLOOKUP(M1949, ani_diet!C:C, 1, FALSE), "No Match"),FALSE)</f>
        <v>0</v>
      </c>
      <c r="AL1949" t="str">
        <f>IFERROR(IF(COUNTIF(C1949:L1949,"Feed Ingredient")&gt;0,INDEX(ani_diet!T:T,MATCH(M1949,ani_diet!D:D,0)),""),"")</f>
        <v/>
      </c>
    </row>
    <row r="1950" spans="1:38">
      <c r="A1950" t="str">
        <f>_xlfn.TEXTJOIN("/",TRUE,AOM[[#This Row],[L1]:[L10]])</f>
        <v>Management/Livestock Management/Feed Management/Diet Change/Fed Same Weight</v>
      </c>
      <c r="B1950" t="s">
        <v>24059</v>
      </c>
      <c r="C1950" t="s">
        <v>17896</v>
      </c>
      <c r="D1950" t="s">
        <v>17898</v>
      </c>
      <c r="E1950" t="s">
        <v>24040</v>
      </c>
      <c r="F1950" t="s">
        <v>24043</v>
      </c>
      <c r="G1950" t="s">
        <v>24060</v>
      </c>
      <c r="H1950" t="s">
        <v>8288</v>
      </c>
      <c r="I1950" t="s">
        <v>8288</v>
      </c>
      <c r="J1950" t="s">
        <v>8288</v>
      </c>
      <c r="K1950" t="s">
        <v>8288</v>
      </c>
      <c r="M1950" t="str" cm="1">
        <f t="array" ref="M1950">LOOKUP(2,1/(C1950:L1950&lt;&gt;""),C1950:L1950)</f>
        <v>Fed Same Weight</v>
      </c>
      <c r="N1950" t="s">
        <v>8288</v>
      </c>
      <c r="O1950" t="s">
        <v>24061</v>
      </c>
      <c r="P1950" t="s">
        <v>8288</v>
      </c>
      <c r="Q1950" t="s">
        <v>8288</v>
      </c>
      <c r="R1950" t="s">
        <v>8288</v>
      </c>
      <c r="S1950" t="s">
        <v>8288</v>
      </c>
      <c r="T1950" t="s">
        <v>8288</v>
      </c>
      <c r="U1950" t="s">
        <v>8288</v>
      </c>
      <c r="V1950" s="204" t="s">
        <v>8288</v>
      </c>
      <c r="W1950" t="s">
        <v>8288</v>
      </c>
      <c r="X1950" t="s">
        <v>8288</v>
      </c>
      <c r="Y1950" t="s">
        <v>8288</v>
      </c>
      <c r="Z1950" t="s">
        <v>8288</v>
      </c>
      <c r="AA1950" s="204" t="s">
        <v>8288</v>
      </c>
      <c r="AB1950" s="204"/>
      <c r="AC1950"/>
      <c r="AD1950"/>
      <c r="AE1950"/>
      <c r="AF1950"/>
      <c r="AG1950" t="str">
        <f>IFERROR(IF(COUNTIF(C1950:L1950,"Feed Ingredient")&gt;0,INDEX(ani_diet!T:T,MATCH(M1950,ani_diet!D:D,0)),""),"")</f>
        <v/>
      </c>
      <c r="AH1950" s="60" t="b">
        <f>IF(IFERROR(IF(MATCH("Feed Ingredient", AOM[[#This Row],[L1]:[L10]],0)&gt;0, TRUE, FALSE), FALSE)=TRUE,IFERROR(VLOOKUP(M1950, ani_diet!C:C, 1, FALSE), "No Match"),FALSE)</f>
        <v>0</v>
      </c>
      <c r="AL1950" t="str">
        <f>IFERROR(IF(COUNTIF(C1950:L1950,"Feed Ingredient")&gt;0,INDEX(ani_diet!T:T,MATCH(M1950,ani_diet!D:D,0)),""),"")</f>
        <v/>
      </c>
    </row>
    <row r="1951" spans="1:38">
      <c r="A1951" t="str">
        <f>_xlfn.TEXTJOIN("/",TRUE,AOM[[#This Row],[L1]:[L10]])</f>
        <v>Management/Livestock Management/Feed Management/Diet Change/Feed Processing</v>
      </c>
      <c r="B1951" t="s">
        <v>24062</v>
      </c>
      <c r="C1951" t="s">
        <v>17896</v>
      </c>
      <c r="D1951" t="s">
        <v>17898</v>
      </c>
      <c r="E1951" t="s">
        <v>24040</v>
      </c>
      <c r="F1951" t="s">
        <v>24043</v>
      </c>
      <c r="G1951" t="s">
        <v>2569</v>
      </c>
      <c r="H1951" t="s">
        <v>8288</v>
      </c>
      <c r="I1951" t="s">
        <v>8288</v>
      </c>
      <c r="J1951" t="s">
        <v>8288</v>
      </c>
      <c r="K1951" t="s">
        <v>8288</v>
      </c>
      <c r="M1951" t="str" cm="1">
        <f t="array" ref="M1951">LOOKUP(2,1/(C1951:L1951&lt;&gt;""),C1951:L1951)</f>
        <v>Feed Processing</v>
      </c>
      <c r="N1951" t="s">
        <v>8288</v>
      </c>
      <c r="O1951" t="s">
        <v>24063</v>
      </c>
      <c r="P1951" t="s">
        <v>8288</v>
      </c>
      <c r="Q1951" t="s">
        <v>8288</v>
      </c>
      <c r="R1951" t="s">
        <v>8288</v>
      </c>
      <c r="S1951" t="s">
        <v>8288</v>
      </c>
      <c r="T1951" t="s">
        <v>8288</v>
      </c>
      <c r="U1951" t="s">
        <v>8288</v>
      </c>
      <c r="V1951" s="204" t="s">
        <v>8288</v>
      </c>
      <c r="W1951" t="s">
        <v>8288</v>
      </c>
      <c r="X1951" t="s">
        <v>8288</v>
      </c>
      <c r="Y1951" t="s">
        <v>8288</v>
      </c>
      <c r="Z1951" t="s">
        <v>8288</v>
      </c>
      <c r="AA1951" s="204" t="s">
        <v>8288</v>
      </c>
      <c r="AB1951" s="204"/>
      <c r="AC1951"/>
      <c r="AD1951"/>
      <c r="AE1951"/>
      <c r="AF1951"/>
      <c r="AG1951" t="str">
        <f>IFERROR(IF(COUNTIF(C1951:L1951,"Feed Ingredient")&gt;0,INDEX(ani_diet!T:T,MATCH(M1951,ani_diet!D:D,0)),""),"")</f>
        <v/>
      </c>
      <c r="AH1951" s="60" t="b">
        <f>IF(IFERROR(IF(MATCH("Feed Ingredient", AOM[[#This Row],[L1]:[L10]],0)&gt;0, TRUE, FALSE), FALSE)=TRUE,IFERROR(VLOOKUP(M1951, ani_diet!C:C, 1, FALSE), "No Match"),FALSE)</f>
        <v>0</v>
      </c>
      <c r="AL1951" t="str">
        <f>IFERROR(IF(COUNTIF(C1951:L1951,"Feed Ingredient")&gt;0,INDEX(ani_diet!T:T,MATCH(M1951,ani_diet!D:D,0)),""),"")</f>
        <v/>
      </c>
    </row>
    <row r="1952" spans="1:38">
      <c r="A1952" t="str">
        <f>_xlfn.TEXTJOIN("/",TRUE,AOM[[#This Row],[L1]:[L10]])</f>
        <v>Management/Livestock Management/Feed Management/Diet Change/Feed Processing/Biological Processing</v>
      </c>
      <c r="B1952" t="s">
        <v>24064</v>
      </c>
      <c r="C1952" t="s">
        <v>17896</v>
      </c>
      <c r="D1952" t="s">
        <v>17898</v>
      </c>
      <c r="E1952" t="s">
        <v>24040</v>
      </c>
      <c r="F1952" t="s">
        <v>24043</v>
      </c>
      <c r="G1952" t="s">
        <v>2569</v>
      </c>
      <c r="H1952" t="s">
        <v>24065</v>
      </c>
      <c r="I1952" t="s">
        <v>8288</v>
      </c>
      <c r="J1952" t="s">
        <v>8288</v>
      </c>
      <c r="K1952" t="s">
        <v>8288</v>
      </c>
      <c r="M1952" t="str" cm="1">
        <f t="array" ref="M1952">LOOKUP(2,1/(C1952:L1952&lt;&gt;""),C1952:L1952)</f>
        <v>Biological Processing</v>
      </c>
      <c r="N1952" t="s">
        <v>8288</v>
      </c>
      <c r="O1952" t="s">
        <v>24066</v>
      </c>
      <c r="P1952" t="s">
        <v>8288</v>
      </c>
      <c r="Q1952" t="s">
        <v>8288</v>
      </c>
      <c r="R1952" t="s">
        <v>8288</v>
      </c>
      <c r="S1952" t="s">
        <v>8288</v>
      </c>
      <c r="T1952" t="s">
        <v>8288</v>
      </c>
      <c r="U1952" t="s">
        <v>8288</v>
      </c>
      <c r="V1952" s="204" t="s">
        <v>8288</v>
      </c>
      <c r="W1952" t="s">
        <v>8288</v>
      </c>
      <c r="X1952" t="s">
        <v>8288</v>
      </c>
      <c r="Y1952" t="s">
        <v>5370</v>
      </c>
      <c r="Z1952" t="s">
        <v>8288</v>
      </c>
      <c r="AA1952" s="204" t="s">
        <v>8288</v>
      </c>
      <c r="AB1952" s="204"/>
      <c r="AC1952"/>
      <c r="AD1952"/>
      <c r="AE1952"/>
      <c r="AF1952"/>
      <c r="AG1952" t="str">
        <f>IFERROR(IF(COUNTIF(C1952:L1952,"Feed Ingredient")&gt;0,INDEX(ani_diet!T:T,MATCH(M1952,ani_diet!D:D,0)),""),"")</f>
        <v/>
      </c>
      <c r="AH1952" s="60" t="b">
        <f>IF(IFERROR(IF(MATCH("Feed Ingredient", AOM[[#This Row],[L1]:[L10]],0)&gt;0, TRUE, FALSE), FALSE)=TRUE,IFERROR(VLOOKUP(M1952, ani_diet!C:C, 1, FALSE), "No Match"),FALSE)</f>
        <v>0</v>
      </c>
      <c r="AL1952" t="str">
        <f>IFERROR(IF(COUNTIF(C1952:L1952,"Feed Ingredient")&gt;0,INDEX(ani_diet!T:T,MATCH(M1952,ani_diet!D:D,0)),""),"")</f>
        <v/>
      </c>
    </row>
    <row r="1953" spans="1:38">
      <c r="A1953" t="str">
        <f>_xlfn.TEXTJOIN("/",TRUE,AOM[[#This Row],[L1]:[L10]])</f>
        <v>Management/Livestock Management/Feed Management/Diet Change/Feed Processing/Biological Processing/Enzyme Treatment</v>
      </c>
      <c r="B1953" t="s">
        <v>24067</v>
      </c>
      <c r="C1953" t="s">
        <v>17896</v>
      </c>
      <c r="D1953" t="s">
        <v>17898</v>
      </c>
      <c r="E1953" t="s">
        <v>24040</v>
      </c>
      <c r="F1953" t="s">
        <v>24043</v>
      </c>
      <c r="G1953" t="s">
        <v>2569</v>
      </c>
      <c r="H1953" t="s">
        <v>24065</v>
      </c>
      <c r="I1953" t="s">
        <v>23905</v>
      </c>
      <c r="J1953" t="s">
        <v>8288</v>
      </c>
      <c r="K1953" t="s">
        <v>8288</v>
      </c>
      <c r="M1953" t="str" cm="1">
        <f t="array" ref="M1953">LOOKUP(2,1/(C1953:L1953&lt;&gt;""),C1953:L1953)</f>
        <v>Enzyme Treatment</v>
      </c>
      <c r="N1953" t="s">
        <v>8288</v>
      </c>
      <c r="O1953" t="s">
        <v>23906</v>
      </c>
      <c r="P1953" t="s">
        <v>8288</v>
      </c>
      <c r="Q1953" t="s">
        <v>8288</v>
      </c>
      <c r="R1953" t="s">
        <v>8288</v>
      </c>
      <c r="S1953" t="s">
        <v>8288</v>
      </c>
      <c r="T1953" t="s">
        <v>8288</v>
      </c>
      <c r="U1953" t="s">
        <v>8288</v>
      </c>
      <c r="V1953" s="204" t="s">
        <v>8288</v>
      </c>
      <c r="W1953" t="s">
        <v>8288</v>
      </c>
      <c r="X1953" t="s">
        <v>8288</v>
      </c>
      <c r="Y1953" t="s">
        <v>8288</v>
      </c>
      <c r="Z1953" t="s">
        <v>8288</v>
      </c>
      <c r="AA1953" s="204" t="s">
        <v>8288</v>
      </c>
      <c r="AB1953" s="204"/>
      <c r="AC1953"/>
      <c r="AD1953"/>
      <c r="AE1953"/>
      <c r="AF1953"/>
      <c r="AG1953" t="str">
        <f>IFERROR(IF(COUNTIF(C1953:L1953,"Feed Ingredient")&gt;0,INDEX(ani_diet!T:T,MATCH(M1953,ani_diet!D:D,0)),""),"")</f>
        <v/>
      </c>
      <c r="AH1953" s="60" t="b">
        <f>IF(IFERROR(IF(MATCH("Feed Ingredient", AOM[[#This Row],[L1]:[L10]],0)&gt;0, TRUE, FALSE), FALSE)=TRUE,IFERROR(VLOOKUP(M1953, ani_diet!C:C, 1, FALSE), "No Match"),FALSE)</f>
        <v>0</v>
      </c>
      <c r="AL1953" t="str">
        <f>IFERROR(IF(COUNTIF(C1953:L1953,"Feed Ingredient")&gt;0,INDEX(ani_diet!T:T,MATCH(M1953,ani_diet!D:D,0)),""),"")</f>
        <v/>
      </c>
    </row>
    <row r="1954" spans="1:38">
      <c r="A1954" t="str">
        <f>_xlfn.TEXTJOIN("/",TRUE,AOM[[#This Row],[L1]:[L10]])</f>
        <v>Management/Livestock Management/Feed Management/Diet Change/Feed Processing/Biological Processing/Fermentation</v>
      </c>
      <c r="B1954" t="s">
        <v>24068</v>
      </c>
      <c r="C1954" t="s">
        <v>17896</v>
      </c>
      <c r="D1954" t="s">
        <v>17898</v>
      </c>
      <c r="E1954" t="s">
        <v>24040</v>
      </c>
      <c r="F1954" t="s">
        <v>24043</v>
      </c>
      <c r="G1954" t="s">
        <v>2569</v>
      </c>
      <c r="H1954" t="s">
        <v>24065</v>
      </c>
      <c r="I1954" t="s">
        <v>23933</v>
      </c>
      <c r="J1954" t="s">
        <v>8288</v>
      </c>
      <c r="K1954" t="s">
        <v>8288</v>
      </c>
      <c r="M1954" t="str" cm="1">
        <f t="array" ref="M1954">LOOKUP(2,1/(C1954:L1954&lt;&gt;""),C1954:L1954)</f>
        <v>Fermentation</v>
      </c>
      <c r="N1954" t="s">
        <v>8288</v>
      </c>
      <c r="O1954" t="s">
        <v>24069</v>
      </c>
      <c r="P1954" t="s">
        <v>8288</v>
      </c>
      <c r="Q1954" t="s">
        <v>8288</v>
      </c>
      <c r="R1954" t="s">
        <v>8288</v>
      </c>
      <c r="S1954" t="s">
        <v>8288</v>
      </c>
      <c r="T1954" t="s">
        <v>8288</v>
      </c>
      <c r="U1954" t="s">
        <v>8288</v>
      </c>
      <c r="V1954" s="204" t="s">
        <v>8288</v>
      </c>
      <c r="W1954" t="s">
        <v>8288</v>
      </c>
      <c r="X1954" t="s">
        <v>8288</v>
      </c>
      <c r="Y1954" t="s">
        <v>8288</v>
      </c>
      <c r="Z1954" t="s">
        <v>8288</v>
      </c>
      <c r="AA1954" s="204" t="s">
        <v>8288</v>
      </c>
      <c r="AB1954" s="204"/>
      <c r="AC1954"/>
      <c r="AD1954"/>
      <c r="AE1954"/>
      <c r="AF1954"/>
      <c r="AG1954" t="str">
        <f>IFERROR(IF(COUNTIF(C1954:L1954,"Feed Ingredient")&gt;0,INDEX(ani_diet!T:T,MATCH(M1954,ani_diet!D:D,0)),""),"")</f>
        <v/>
      </c>
      <c r="AH1954" s="60" t="b">
        <f>IF(IFERROR(IF(MATCH("Feed Ingredient", AOM[[#This Row],[L1]:[L10]],0)&gt;0, TRUE, FALSE), FALSE)=TRUE,IFERROR(VLOOKUP(M1954, ani_diet!C:C, 1, FALSE), "No Match"),FALSE)</f>
        <v>0</v>
      </c>
      <c r="AL1954" t="str">
        <f>IFERROR(IF(COUNTIF(C1954:L1954,"Feed Ingredient")&gt;0,INDEX(ani_diet!T:T,MATCH(M1954,ani_diet!D:D,0)),""),"")</f>
        <v/>
      </c>
    </row>
    <row r="1955" spans="1:38">
      <c r="A1955" t="str">
        <f>_xlfn.TEXTJOIN("/",TRUE,AOM[[#This Row],[L1]:[L10]])</f>
        <v>Management/Livestock Management/Feed Management/Diet Change/Feed Processing/Chemical Processing</v>
      </c>
      <c r="B1955" t="s">
        <v>24070</v>
      </c>
      <c r="C1955" t="s">
        <v>17896</v>
      </c>
      <c r="D1955" t="s">
        <v>17898</v>
      </c>
      <c r="E1955" t="s">
        <v>24040</v>
      </c>
      <c r="F1955" t="s">
        <v>24043</v>
      </c>
      <c r="G1955" t="s">
        <v>2569</v>
      </c>
      <c r="H1955" t="s">
        <v>24071</v>
      </c>
      <c r="I1955" t="s">
        <v>8288</v>
      </c>
      <c r="J1955" t="s">
        <v>8288</v>
      </c>
      <c r="K1955" t="s">
        <v>8288</v>
      </c>
      <c r="M1955" t="str" cm="1">
        <f t="array" ref="M1955">LOOKUP(2,1/(C1955:L1955&lt;&gt;""),C1955:L1955)</f>
        <v>Chemical Processing</v>
      </c>
      <c r="N1955" t="s">
        <v>8288</v>
      </c>
      <c r="O1955" t="s">
        <v>24072</v>
      </c>
      <c r="P1955" t="s">
        <v>8288</v>
      </c>
      <c r="Q1955" t="s">
        <v>8288</v>
      </c>
      <c r="R1955" t="s">
        <v>8288</v>
      </c>
      <c r="S1955" t="s">
        <v>8288</v>
      </c>
      <c r="T1955" t="s">
        <v>8288</v>
      </c>
      <c r="U1955" t="s">
        <v>8288</v>
      </c>
      <c r="V1955" s="204" t="s">
        <v>8288</v>
      </c>
      <c r="W1955" t="s">
        <v>8288</v>
      </c>
      <c r="X1955" t="s">
        <v>8288</v>
      </c>
      <c r="Y1955" t="s">
        <v>2568</v>
      </c>
      <c r="Z1955" t="s">
        <v>17906</v>
      </c>
      <c r="AA1955" s="204" t="s">
        <v>8288</v>
      </c>
      <c r="AB1955" s="204"/>
      <c r="AC1955"/>
      <c r="AD1955"/>
      <c r="AE1955"/>
      <c r="AF1955"/>
      <c r="AG1955" t="str">
        <f>IFERROR(IF(COUNTIF(C1955:L1955,"Feed Ingredient")&gt;0,INDEX(ani_diet!T:T,MATCH(M1955,ani_diet!D:D,0)),""),"")</f>
        <v/>
      </c>
      <c r="AH1955" s="60" t="b">
        <f>IF(IFERROR(IF(MATCH("Feed Ingredient", AOM[[#This Row],[L1]:[L10]],0)&gt;0, TRUE, FALSE), FALSE)=TRUE,IFERROR(VLOOKUP(M1955, ani_diet!C:C, 1, FALSE), "No Match"),FALSE)</f>
        <v>0</v>
      </c>
      <c r="AL1955" t="str">
        <f>IFERROR(IF(COUNTIF(C1955:L1955,"Feed Ingredient")&gt;0,INDEX(ani_diet!T:T,MATCH(M1955,ani_diet!D:D,0)),""),"")</f>
        <v/>
      </c>
    </row>
    <row r="1956" spans="1:38">
      <c r="A1956" t="str">
        <f>_xlfn.TEXTJOIN("/",TRUE,AOM[[#This Row],[L1]:[L10]])</f>
        <v>Management/Livestock Management/Feed Management/Diet Change/Feed Processing/Dehydration Processing</v>
      </c>
      <c r="B1956" t="s">
        <v>24073</v>
      </c>
      <c r="C1956" t="s">
        <v>17896</v>
      </c>
      <c r="D1956" t="s">
        <v>17898</v>
      </c>
      <c r="E1956" t="s">
        <v>24040</v>
      </c>
      <c r="F1956" t="s">
        <v>24043</v>
      </c>
      <c r="G1956" t="s">
        <v>2569</v>
      </c>
      <c r="H1956" t="s">
        <v>24074</v>
      </c>
      <c r="I1956" t="s">
        <v>8288</v>
      </c>
      <c r="J1956" t="s">
        <v>8288</v>
      </c>
      <c r="K1956" t="s">
        <v>8288</v>
      </c>
      <c r="M1956" t="str" cm="1">
        <f t="array" ref="M1956">LOOKUP(2,1/(C1956:L1956&lt;&gt;""),C1956:L1956)</f>
        <v>Dehydration Processing</v>
      </c>
      <c r="N1956" t="s">
        <v>8288</v>
      </c>
      <c r="O1956" t="s">
        <v>24075</v>
      </c>
      <c r="P1956" t="s">
        <v>8288</v>
      </c>
      <c r="Q1956" t="s">
        <v>8288</v>
      </c>
      <c r="R1956" t="s">
        <v>8288</v>
      </c>
      <c r="S1956" t="s">
        <v>8288</v>
      </c>
      <c r="T1956" t="s">
        <v>8288</v>
      </c>
      <c r="U1956" t="s">
        <v>8288</v>
      </c>
      <c r="V1956" s="204" t="s">
        <v>8288</v>
      </c>
      <c r="W1956" t="s">
        <v>8288</v>
      </c>
      <c r="X1956" t="s">
        <v>8288</v>
      </c>
      <c r="Y1956" t="s">
        <v>8288</v>
      </c>
      <c r="Z1956" t="s">
        <v>8288</v>
      </c>
      <c r="AA1956" s="204" t="s">
        <v>8288</v>
      </c>
      <c r="AB1956" s="204"/>
      <c r="AC1956"/>
      <c r="AD1956"/>
      <c r="AE1956"/>
      <c r="AF1956"/>
      <c r="AG1956" t="str">
        <f>IFERROR(IF(COUNTIF(C1956:L1956,"Feed Ingredient")&gt;0,INDEX(ani_diet!T:T,MATCH(M1956,ani_diet!D:D,0)),""),"")</f>
        <v/>
      </c>
      <c r="AH1956" s="60" t="b">
        <f>IF(IFERROR(IF(MATCH("Feed Ingredient", AOM[[#This Row],[L1]:[L10]],0)&gt;0, TRUE, FALSE), FALSE)=TRUE,IFERROR(VLOOKUP(M1956, ani_diet!C:C, 1, FALSE), "No Match"),FALSE)</f>
        <v>0</v>
      </c>
      <c r="AL1956" t="str">
        <f>IFERROR(IF(COUNTIF(C1956:L1956,"Feed Ingredient")&gt;0,INDEX(ani_diet!T:T,MATCH(M1956,ani_diet!D:D,0)),""),"")</f>
        <v/>
      </c>
    </row>
    <row r="1957" spans="1:38">
      <c r="A1957" t="str">
        <f>_xlfn.TEXTJOIN("/",TRUE,AOM[[#This Row],[L1]:[L10]])</f>
        <v>Management/Livestock Management/Feed Management/Diet Change/Feed Processing/Mechanical Processing</v>
      </c>
      <c r="B1957" t="s">
        <v>24076</v>
      </c>
      <c r="C1957" t="s">
        <v>17896</v>
      </c>
      <c r="D1957" t="s">
        <v>17898</v>
      </c>
      <c r="E1957" t="s">
        <v>24040</v>
      </c>
      <c r="F1957" t="s">
        <v>24043</v>
      </c>
      <c r="G1957" t="s">
        <v>2569</v>
      </c>
      <c r="H1957" t="s">
        <v>24077</v>
      </c>
      <c r="I1957" t="s">
        <v>8288</v>
      </c>
      <c r="J1957" t="s">
        <v>8288</v>
      </c>
      <c r="K1957" t="s">
        <v>8288</v>
      </c>
      <c r="M1957" t="str" cm="1">
        <f t="array" ref="M1957">LOOKUP(2,1/(C1957:L1957&lt;&gt;""),C1957:L1957)</f>
        <v>Mechanical Processing</v>
      </c>
      <c r="N1957" t="s">
        <v>8288</v>
      </c>
      <c r="O1957" t="s">
        <v>24078</v>
      </c>
      <c r="P1957" t="s">
        <v>8288</v>
      </c>
      <c r="Q1957" t="s">
        <v>8288</v>
      </c>
      <c r="R1957" t="s">
        <v>8288</v>
      </c>
      <c r="S1957" t="s">
        <v>8288</v>
      </c>
      <c r="T1957" t="s">
        <v>8288</v>
      </c>
      <c r="U1957" t="s">
        <v>8288</v>
      </c>
      <c r="V1957" s="204" t="s">
        <v>8288</v>
      </c>
      <c r="W1957" t="s">
        <v>8288</v>
      </c>
      <c r="X1957" t="s">
        <v>8288</v>
      </c>
      <c r="Y1957" t="s">
        <v>2575</v>
      </c>
      <c r="Z1957" t="s">
        <v>17906</v>
      </c>
      <c r="AA1957" s="204" t="s">
        <v>8288</v>
      </c>
      <c r="AB1957" s="204"/>
      <c r="AC1957"/>
      <c r="AD1957"/>
      <c r="AE1957"/>
      <c r="AF1957"/>
      <c r="AG1957" t="str">
        <f>IFERROR(IF(COUNTIF(C1957:L1957,"Feed Ingredient")&gt;0,INDEX(ani_diet!T:T,MATCH(M1957,ani_diet!D:D,0)),""),"")</f>
        <v/>
      </c>
      <c r="AH1957" s="60" t="b">
        <f>IF(IFERROR(IF(MATCH("Feed Ingredient", AOM[[#This Row],[L1]:[L10]],0)&gt;0, TRUE, FALSE), FALSE)=TRUE,IFERROR(VLOOKUP(M1957, ani_diet!C:C, 1, FALSE), "No Match"),FALSE)</f>
        <v>0</v>
      </c>
      <c r="AL1957" t="str">
        <f>IFERROR(IF(COUNTIF(C1957:L1957,"Feed Ingredient")&gt;0,INDEX(ani_diet!T:T,MATCH(M1957,ani_diet!D:D,0)),""),"")</f>
        <v/>
      </c>
    </row>
    <row r="1958" spans="1:38">
      <c r="A1958" t="str">
        <f>_xlfn.TEXTJOIN("/",TRUE,AOM[[#This Row],[L1]:[L10]])</f>
        <v>Management/Livestock Management/Feed Management/Diet Change/Feed Processing/Thermal Processing</v>
      </c>
      <c r="B1958" t="s">
        <v>24079</v>
      </c>
      <c r="C1958" t="s">
        <v>17896</v>
      </c>
      <c r="D1958" t="s">
        <v>17898</v>
      </c>
      <c r="E1958" t="s">
        <v>24040</v>
      </c>
      <c r="F1958" t="s">
        <v>24043</v>
      </c>
      <c r="G1958" t="s">
        <v>2569</v>
      </c>
      <c r="H1958" t="s">
        <v>24080</v>
      </c>
      <c r="I1958" t="s">
        <v>8288</v>
      </c>
      <c r="J1958" t="s">
        <v>8288</v>
      </c>
      <c r="K1958" t="s">
        <v>8288</v>
      </c>
      <c r="M1958" t="str" cm="1">
        <f t="array" ref="M1958">LOOKUP(2,1/(C1958:L1958&lt;&gt;""),C1958:L1958)</f>
        <v>Thermal Processing</v>
      </c>
      <c r="N1958" t="s">
        <v>8288</v>
      </c>
      <c r="O1958" t="s">
        <v>24081</v>
      </c>
      <c r="P1958" t="s">
        <v>8288</v>
      </c>
      <c r="Q1958" t="s">
        <v>8288</v>
      </c>
      <c r="R1958" t="s">
        <v>8288</v>
      </c>
      <c r="S1958" t="s">
        <v>8288</v>
      </c>
      <c r="T1958" t="s">
        <v>8288</v>
      </c>
      <c r="U1958" t="s">
        <v>8288</v>
      </c>
      <c r="V1958" s="204" t="s">
        <v>8288</v>
      </c>
      <c r="W1958" t="s">
        <v>8288</v>
      </c>
      <c r="X1958" t="s">
        <v>8288</v>
      </c>
      <c r="Y1958" t="s">
        <v>5370</v>
      </c>
      <c r="Z1958" t="s">
        <v>8288</v>
      </c>
      <c r="AA1958" s="204" t="s">
        <v>8288</v>
      </c>
      <c r="AB1958" s="204"/>
      <c r="AC1958"/>
      <c r="AD1958"/>
      <c r="AE1958"/>
      <c r="AF1958"/>
      <c r="AG1958" t="str">
        <f>IFERROR(IF(COUNTIF(C1958:L1958,"Feed Ingredient")&gt;0,INDEX(ani_diet!T:T,MATCH(M1958,ani_diet!D:D,0)),""),"")</f>
        <v/>
      </c>
      <c r="AH1958" s="60" t="b">
        <f>IF(IFERROR(IF(MATCH("Feed Ingredient", AOM[[#This Row],[L1]:[L10]],0)&gt;0, TRUE, FALSE), FALSE)=TRUE,IFERROR(VLOOKUP(M1958, ani_diet!C:C, 1, FALSE), "No Match"),FALSE)</f>
        <v>0</v>
      </c>
      <c r="AL1958" t="str">
        <f>IFERROR(IF(COUNTIF(C1958:L1958,"Feed Ingredient")&gt;0,INDEX(ani_diet!T:T,MATCH(M1958,ani_diet!D:D,0)),""),"")</f>
        <v/>
      </c>
    </row>
    <row r="1959" spans="1:38">
      <c r="A1959" t="str">
        <f>_xlfn.TEXTJOIN("/",TRUE,AOM[[#This Row],[L1]:[L10]])</f>
        <v>Management/Livestock Management/Feed Management/Diet Change/Increased Digestibility</v>
      </c>
      <c r="B1959" t="s">
        <v>24082</v>
      </c>
      <c r="C1959" t="s">
        <v>17896</v>
      </c>
      <c r="D1959" t="s">
        <v>17898</v>
      </c>
      <c r="E1959" t="s">
        <v>24040</v>
      </c>
      <c r="F1959" t="s">
        <v>24043</v>
      </c>
      <c r="G1959" t="s">
        <v>24083</v>
      </c>
      <c r="H1959" t="s">
        <v>8288</v>
      </c>
      <c r="I1959" t="s">
        <v>8288</v>
      </c>
      <c r="J1959" t="s">
        <v>8288</v>
      </c>
      <c r="K1959" t="s">
        <v>8288</v>
      </c>
      <c r="M1959" t="str" cm="1">
        <f t="array" ref="M1959">LOOKUP(2,1/(C1959:L1959&lt;&gt;""),C1959:L1959)</f>
        <v>Increased Digestibility</v>
      </c>
      <c r="N1959" t="s">
        <v>8288</v>
      </c>
      <c r="O1959" t="s">
        <v>24084</v>
      </c>
      <c r="P1959" t="s">
        <v>8288</v>
      </c>
      <c r="Q1959" t="s">
        <v>8288</v>
      </c>
      <c r="R1959" t="s">
        <v>17900</v>
      </c>
      <c r="S1959" t="s">
        <v>8288</v>
      </c>
      <c r="T1959" t="s">
        <v>8288</v>
      </c>
      <c r="U1959" t="s">
        <v>8288</v>
      </c>
      <c r="V1959" s="204" t="s">
        <v>8288</v>
      </c>
      <c r="W1959" t="s">
        <v>8288</v>
      </c>
      <c r="X1959" t="s">
        <v>8288</v>
      </c>
      <c r="Y1959" t="s">
        <v>5370</v>
      </c>
      <c r="Z1959" t="s">
        <v>8288</v>
      </c>
      <c r="AA1959" s="204" t="s">
        <v>8288</v>
      </c>
      <c r="AB1959" s="204"/>
      <c r="AC1959"/>
      <c r="AD1959"/>
      <c r="AE1959"/>
      <c r="AF1959"/>
      <c r="AG1959" t="str">
        <f>IFERROR(IF(COUNTIF(C1959:L1959,"Feed Ingredient")&gt;0,INDEX(ani_diet!T:T,MATCH(M1959,ani_diet!D:D,0)),""),"")</f>
        <v/>
      </c>
      <c r="AH1959" s="60" t="b">
        <f>IF(IFERROR(IF(MATCH("Feed Ingredient", AOM[[#This Row],[L1]:[L10]],0)&gt;0, TRUE, FALSE), FALSE)=TRUE,IFERROR(VLOOKUP(M1959, ani_diet!C:C, 1, FALSE), "No Match"),FALSE)</f>
        <v>0</v>
      </c>
      <c r="AL1959" t="str">
        <f>IFERROR(IF(COUNTIF(C1959:L1959,"Feed Ingredient")&gt;0,INDEX(ani_diet!T:T,MATCH(M1959,ani_diet!D:D,0)),""),"")</f>
        <v/>
      </c>
    </row>
    <row r="1960" spans="1:38">
      <c r="A1960" t="str">
        <f>_xlfn.TEXTJOIN("/",TRUE,AOM[[#This Row],[L1]:[L10]])</f>
        <v>Management/Livestock Management/Feed Management/Diet Change/Increased Energy</v>
      </c>
      <c r="B1960" t="s">
        <v>24085</v>
      </c>
      <c r="C1960" t="s">
        <v>17896</v>
      </c>
      <c r="D1960" t="s">
        <v>17898</v>
      </c>
      <c r="E1960" t="s">
        <v>24040</v>
      </c>
      <c r="F1960" t="s">
        <v>24043</v>
      </c>
      <c r="G1960" t="s">
        <v>24086</v>
      </c>
      <c r="H1960" t="s">
        <v>8288</v>
      </c>
      <c r="I1960" t="s">
        <v>8288</v>
      </c>
      <c r="J1960" t="s">
        <v>8288</v>
      </c>
      <c r="K1960" t="s">
        <v>8288</v>
      </c>
      <c r="M1960" t="str" cm="1">
        <f t="array" ref="M1960">LOOKUP(2,1/(C1960:L1960&lt;&gt;""),C1960:L1960)</f>
        <v>Increased Energy</v>
      </c>
      <c r="N1960" t="s">
        <v>8288</v>
      </c>
      <c r="O1960" t="s">
        <v>24087</v>
      </c>
      <c r="P1960" t="s">
        <v>8288</v>
      </c>
      <c r="Q1960" t="s">
        <v>8288</v>
      </c>
      <c r="R1960" t="s">
        <v>17900</v>
      </c>
      <c r="S1960" t="s">
        <v>8288</v>
      </c>
      <c r="T1960" t="s">
        <v>8288</v>
      </c>
      <c r="U1960" t="s">
        <v>8288</v>
      </c>
      <c r="V1960" s="204" t="s">
        <v>8288</v>
      </c>
      <c r="W1960" t="s">
        <v>8288</v>
      </c>
      <c r="X1960" t="s">
        <v>8288</v>
      </c>
      <c r="Y1960" t="s">
        <v>5370</v>
      </c>
      <c r="Z1960" t="s">
        <v>8288</v>
      </c>
      <c r="AA1960" s="204" t="s">
        <v>8288</v>
      </c>
      <c r="AB1960" s="204"/>
      <c r="AC1960"/>
      <c r="AD1960"/>
      <c r="AE1960"/>
      <c r="AF1960"/>
      <c r="AG1960" t="str">
        <f>IFERROR(IF(COUNTIF(C1960:L1960,"Feed Ingredient")&gt;0,INDEX(ani_diet!T:T,MATCH(M1960,ani_diet!D:D,0)),""),"")</f>
        <v/>
      </c>
      <c r="AH1960" s="60" t="b">
        <f>IF(IFERROR(IF(MATCH("Feed Ingredient", AOM[[#This Row],[L1]:[L10]],0)&gt;0, TRUE, FALSE), FALSE)=TRUE,IFERROR(VLOOKUP(M1960, ani_diet!C:C, 1, FALSE), "No Match"),FALSE)</f>
        <v>0</v>
      </c>
      <c r="AL1960" t="str">
        <f>IFERROR(IF(COUNTIF(C1960:L1960,"Feed Ingredient")&gt;0,INDEX(ani_diet!T:T,MATCH(M1960,ani_diet!D:D,0)),""),"")</f>
        <v/>
      </c>
    </row>
    <row r="1961" spans="1:38">
      <c r="A1961" t="str">
        <f>_xlfn.TEXTJOIN("/",TRUE,AOM[[#This Row],[L1]:[L10]])</f>
        <v>Management/Livestock Management/Feed Management/Diet Change/Increased Protein</v>
      </c>
      <c r="B1961" t="s">
        <v>24088</v>
      </c>
      <c r="C1961" t="s">
        <v>17896</v>
      </c>
      <c r="D1961" t="s">
        <v>17898</v>
      </c>
      <c r="E1961" t="s">
        <v>24040</v>
      </c>
      <c r="F1961" t="s">
        <v>24043</v>
      </c>
      <c r="G1961" t="s">
        <v>24089</v>
      </c>
      <c r="H1961" t="s">
        <v>8288</v>
      </c>
      <c r="I1961" t="s">
        <v>8288</v>
      </c>
      <c r="J1961" t="s">
        <v>8288</v>
      </c>
      <c r="K1961" t="s">
        <v>8288</v>
      </c>
      <c r="M1961" t="str" cm="1">
        <f t="array" ref="M1961">LOOKUP(2,1/(C1961:L1961&lt;&gt;""),C1961:L1961)</f>
        <v>Increased Protein</v>
      </c>
      <c r="N1961" t="s">
        <v>8288</v>
      </c>
      <c r="O1961" t="s">
        <v>24090</v>
      </c>
      <c r="P1961" t="s">
        <v>8288</v>
      </c>
      <c r="Q1961" t="s">
        <v>8288</v>
      </c>
      <c r="R1961" t="s">
        <v>17900</v>
      </c>
      <c r="S1961" t="s">
        <v>8288</v>
      </c>
      <c r="T1961" t="s">
        <v>8288</v>
      </c>
      <c r="U1961" t="s">
        <v>8288</v>
      </c>
      <c r="V1961" s="204" t="s">
        <v>8288</v>
      </c>
      <c r="W1961" t="s">
        <v>8288</v>
      </c>
      <c r="X1961" t="s">
        <v>8288</v>
      </c>
      <c r="Y1961" t="s">
        <v>5370</v>
      </c>
      <c r="Z1961" t="s">
        <v>8288</v>
      </c>
      <c r="AA1961" s="204" t="s">
        <v>8288</v>
      </c>
      <c r="AB1961" s="204"/>
      <c r="AC1961"/>
      <c r="AD1961"/>
      <c r="AE1961"/>
      <c r="AF1961"/>
      <c r="AG1961" t="str">
        <f>IFERROR(IF(COUNTIF(C1961:L1961,"Feed Ingredient")&gt;0,INDEX(ani_diet!T:T,MATCH(M1961,ani_diet!D:D,0)),""),"")</f>
        <v/>
      </c>
      <c r="AH1961" s="60" t="b">
        <f>IF(IFERROR(IF(MATCH("Feed Ingredient", AOM[[#This Row],[L1]:[L10]],0)&gt;0, TRUE, FALSE), FALSE)=TRUE,IFERROR(VLOOKUP(M1961, ani_diet!C:C, 1, FALSE), "No Match"),FALSE)</f>
        <v>0</v>
      </c>
      <c r="AL1961" t="str">
        <f>IFERROR(IF(COUNTIF(C1961:L1961,"Feed Ingredient")&gt;0,INDEX(ani_diet!T:T,MATCH(M1961,ani_diet!D:D,0)),""),"")</f>
        <v/>
      </c>
    </row>
    <row r="1962" spans="1:38">
      <c r="A1962" t="str">
        <f>_xlfn.TEXTJOIN("/",TRUE,AOM[[#This Row],[L1]:[L10]])</f>
        <v>Management/Livestock Management/Feed Management/Diet Change/Reduced Costs</v>
      </c>
      <c r="B1962" t="s">
        <v>24091</v>
      </c>
      <c r="C1962" t="s">
        <v>17896</v>
      </c>
      <c r="D1962" t="s">
        <v>17898</v>
      </c>
      <c r="E1962" t="s">
        <v>24040</v>
      </c>
      <c r="F1962" t="s">
        <v>24043</v>
      </c>
      <c r="G1962" t="s">
        <v>24092</v>
      </c>
      <c r="H1962" t="s">
        <v>8288</v>
      </c>
      <c r="I1962" t="s">
        <v>8288</v>
      </c>
      <c r="J1962" t="s">
        <v>8288</v>
      </c>
      <c r="K1962" t="s">
        <v>8288</v>
      </c>
      <c r="M1962" t="str" cm="1">
        <f t="array" ref="M1962">LOOKUP(2,1/(C1962:L1962&lt;&gt;""),C1962:L1962)</f>
        <v>Reduced Costs</v>
      </c>
      <c r="N1962" t="s">
        <v>8288</v>
      </c>
      <c r="O1962" t="s">
        <v>24093</v>
      </c>
      <c r="P1962" t="s">
        <v>8288</v>
      </c>
      <c r="Q1962" t="s">
        <v>8288</v>
      </c>
      <c r="R1962" t="s">
        <v>17900</v>
      </c>
      <c r="S1962" t="s">
        <v>8288</v>
      </c>
      <c r="T1962" t="s">
        <v>8288</v>
      </c>
      <c r="U1962" t="s">
        <v>8288</v>
      </c>
      <c r="V1962" s="204" t="s">
        <v>8288</v>
      </c>
      <c r="W1962" t="s">
        <v>8288</v>
      </c>
      <c r="X1962" t="s">
        <v>8288</v>
      </c>
      <c r="Y1962" t="s">
        <v>5370</v>
      </c>
      <c r="Z1962" t="s">
        <v>8288</v>
      </c>
      <c r="AA1962" s="204" t="s">
        <v>8288</v>
      </c>
      <c r="AB1962" s="204"/>
      <c r="AC1962"/>
      <c r="AD1962"/>
      <c r="AE1962"/>
      <c r="AF1962"/>
      <c r="AG1962" t="str">
        <f>IFERROR(IF(COUNTIF(C1962:L1962,"Feed Ingredient")&gt;0,INDEX(ani_diet!T:T,MATCH(M1962,ani_diet!D:D,0)),""),"")</f>
        <v/>
      </c>
      <c r="AH1962" s="60" t="b">
        <f>IF(IFERROR(IF(MATCH("Feed Ingredient", AOM[[#This Row],[L1]:[L10]],0)&gt;0, TRUE, FALSE), FALSE)=TRUE,IFERROR(VLOOKUP(M1962, ani_diet!C:C, 1, FALSE), "No Match"),FALSE)</f>
        <v>0</v>
      </c>
      <c r="AL1962" t="str">
        <f>IFERROR(IF(COUNTIF(C1962:L1962,"Feed Ingredient")&gt;0,INDEX(ani_diet!T:T,MATCH(M1962,ani_diet!D:D,0)),""),"")</f>
        <v/>
      </c>
    </row>
    <row r="1963" spans="1:38">
      <c r="A1963" t="str">
        <f>_xlfn.TEXTJOIN("/",TRUE,AOM[[#This Row],[L1]:[L10]])</f>
        <v>Management/Livestock Management/Feed Management/Diet Change/Substitution</v>
      </c>
      <c r="B1963" t="s">
        <v>24094</v>
      </c>
      <c r="C1963" t="s">
        <v>17896</v>
      </c>
      <c r="D1963" t="s">
        <v>17898</v>
      </c>
      <c r="E1963" t="s">
        <v>24040</v>
      </c>
      <c r="F1963" t="s">
        <v>24043</v>
      </c>
      <c r="G1963" t="s">
        <v>24095</v>
      </c>
      <c r="H1963" t="s">
        <v>8288</v>
      </c>
      <c r="I1963" t="s">
        <v>8288</v>
      </c>
      <c r="J1963" t="s">
        <v>8288</v>
      </c>
      <c r="K1963" t="s">
        <v>8288</v>
      </c>
      <c r="M1963" t="str" cm="1">
        <f t="array" ref="M1963">LOOKUP(2,1/(C1963:L1963&lt;&gt;""),C1963:L1963)</f>
        <v>Substitution</v>
      </c>
      <c r="N1963" t="s">
        <v>8288</v>
      </c>
      <c r="O1963" t="s">
        <v>24096</v>
      </c>
      <c r="P1963" t="s">
        <v>24097</v>
      </c>
      <c r="Q1963" t="s">
        <v>8288</v>
      </c>
      <c r="R1963" t="s">
        <v>8288</v>
      </c>
      <c r="S1963" t="s">
        <v>8288</v>
      </c>
      <c r="T1963" t="s">
        <v>8288</v>
      </c>
      <c r="U1963" t="s">
        <v>8288</v>
      </c>
      <c r="V1963" s="204" t="s">
        <v>8288</v>
      </c>
      <c r="W1963" t="s">
        <v>8288</v>
      </c>
      <c r="X1963" t="s">
        <v>8288</v>
      </c>
      <c r="Y1963" t="s">
        <v>5370</v>
      </c>
      <c r="Z1963" t="s">
        <v>8288</v>
      </c>
      <c r="AA1963" s="204" t="s">
        <v>8288</v>
      </c>
      <c r="AB1963" s="204"/>
      <c r="AC1963"/>
      <c r="AD1963"/>
      <c r="AE1963"/>
      <c r="AF1963"/>
      <c r="AG1963" t="str">
        <f>IFERROR(IF(COUNTIF(C1963:L1963,"Feed Ingredient")&gt;0,INDEX(ani_diet!T:T,MATCH(M1963,ani_diet!D:D,0)),""),"")</f>
        <v/>
      </c>
      <c r="AH1963" s="60" t="b">
        <f>IF(IFERROR(IF(MATCH("Feed Ingredient", AOM[[#This Row],[L1]:[L10]],0)&gt;0, TRUE, FALSE), FALSE)=TRUE,IFERROR(VLOOKUP(M1963, ani_diet!C:C, 1, FALSE), "No Match"),FALSE)</f>
        <v>0</v>
      </c>
      <c r="AL1963" t="str">
        <f>IFERROR(IF(COUNTIF(C1963:L1963,"Feed Ingredient")&gt;0,INDEX(ani_diet!T:T,MATCH(M1963,ani_diet!D:D,0)),""),"")</f>
        <v/>
      </c>
    </row>
    <row r="1964" spans="1:38">
      <c r="A1964" t="str">
        <f>_xlfn.TEXTJOIN("/",TRUE,AOM[[#This Row],[L1]:[L10]])</f>
        <v>Management/Livestock Management/Feed Management/Diet Change/Use of Byproducts</v>
      </c>
      <c r="B1964" t="s">
        <v>24098</v>
      </c>
      <c r="C1964" t="s">
        <v>17896</v>
      </c>
      <c r="D1964" t="s">
        <v>17898</v>
      </c>
      <c r="E1964" t="s">
        <v>24040</v>
      </c>
      <c r="F1964" t="s">
        <v>24043</v>
      </c>
      <c r="G1964" t="s">
        <v>24099</v>
      </c>
      <c r="H1964" t="s">
        <v>8288</v>
      </c>
      <c r="I1964" t="s">
        <v>8288</v>
      </c>
      <c r="J1964" t="s">
        <v>8288</v>
      </c>
      <c r="K1964" t="s">
        <v>8288</v>
      </c>
      <c r="M1964" t="str" cm="1">
        <f t="array" ref="M1964">LOOKUP(2,1/(C1964:L1964&lt;&gt;""),C1964:L1964)</f>
        <v>Use of Byproducts</v>
      </c>
      <c r="N1964" t="s">
        <v>8288</v>
      </c>
      <c r="O1964" t="s">
        <v>24100</v>
      </c>
      <c r="P1964" t="s">
        <v>8288</v>
      </c>
      <c r="Q1964" t="s">
        <v>8288</v>
      </c>
      <c r="R1964" t="s">
        <v>17900</v>
      </c>
      <c r="S1964" t="s">
        <v>8288</v>
      </c>
      <c r="T1964" t="s">
        <v>8288</v>
      </c>
      <c r="U1964" t="s">
        <v>8288</v>
      </c>
      <c r="V1964" s="204" t="s">
        <v>8288</v>
      </c>
      <c r="W1964" t="s">
        <v>8288</v>
      </c>
      <c r="X1964" t="s">
        <v>8288</v>
      </c>
      <c r="Y1964" t="s">
        <v>5370</v>
      </c>
      <c r="Z1964" t="s">
        <v>8288</v>
      </c>
      <c r="AA1964" s="204" t="s">
        <v>8288</v>
      </c>
      <c r="AB1964" s="204"/>
      <c r="AC1964"/>
      <c r="AD1964"/>
      <c r="AE1964"/>
      <c r="AF1964"/>
      <c r="AG1964" t="str">
        <f>IFERROR(IF(COUNTIF(C1964:L1964,"Feed Ingredient")&gt;0,INDEX(ani_diet!T:T,MATCH(M1964,ani_diet!D:D,0)),""),"")</f>
        <v/>
      </c>
      <c r="AH1964" s="60" t="b">
        <f>IF(IFERROR(IF(MATCH("Feed Ingredient", AOM[[#This Row],[L1]:[L10]],0)&gt;0, TRUE, FALSE), FALSE)=TRUE,IFERROR(VLOOKUP(M1964, ani_diet!C:C, 1, FALSE), "No Match"),FALSE)</f>
        <v>0</v>
      </c>
      <c r="AL1964" t="str">
        <f>IFERROR(IF(COUNTIF(C1964:L1964,"Feed Ingredient")&gt;0,INDEX(ani_diet!T:T,MATCH(M1964,ani_diet!D:D,0)),""),"")</f>
        <v/>
      </c>
    </row>
    <row r="1965" spans="1:38">
      <c r="A1965" t="str">
        <f>_xlfn.TEXTJOIN("/",TRUE,AOM[[#This Row],[L1]:[L10]])</f>
        <v>Management/Livestock Management/Feed Management/Diet Change/Use of Byproducts/Animal Byproducts</v>
      </c>
      <c r="B1965" t="s">
        <v>24101</v>
      </c>
      <c r="C1965" t="s">
        <v>17896</v>
      </c>
      <c r="D1965" t="s">
        <v>17898</v>
      </c>
      <c r="E1965" t="s">
        <v>24040</v>
      </c>
      <c r="F1965" t="s">
        <v>24043</v>
      </c>
      <c r="G1965" t="s">
        <v>24099</v>
      </c>
      <c r="H1965" t="s">
        <v>24102</v>
      </c>
      <c r="I1965" t="s">
        <v>8288</v>
      </c>
      <c r="J1965" t="s">
        <v>8288</v>
      </c>
      <c r="K1965" t="s">
        <v>8288</v>
      </c>
      <c r="M1965" t="str" cm="1">
        <f t="array" ref="M1965">LOOKUP(2,1/(C1965:L1965&lt;&gt;""),C1965:L1965)</f>
        <v>Animal Byproducts</v>
      </c>
      <c r="N1965" t="s">
        <v>8288</v>
      </c>
      <c r="O1965" t="s">
        <v>24103</v>
      </c>
      <c r="P1965" t="s">
        <v>8288</v>
      </c>
      <c r="Q1965" t="s">
        <v>8288</v>
      </c>
      <c r="R1965" t="s">
        <v>17900</v>
      </c>
      <c r="S1965" t="s">
        <v>8288</v>
      </c>
      <c r="T1965" t="s">
        <v>8288</v>
      </c>
      <c r="U1965" t="s">
        <v>8288</v>
      </c>
      <c r="V1965" s="204" t="s">
        <v>8288</v>
      </c>
      <c r="W1965" t="s">
        <v>8288</v>
      </c>
      <c r="X1965" t="s">
        <v>8288</v>
      </c>
      <c r="Y1965" t="s">
        <v>8288</v>
      </c>
      <c r="Z1965" t="s">
        <v>8288</v>
      </c>
      <c r="AA1965" s="204" t="s">
        <v>8288</v>
      </c>
      <c r="AB1965" s="204"/>
      <c r="AC1965"/>
      <c r="AD1965"/>
      <c r="AE1965"/>
      <c r="AF1965"/>
      <c r="AG1965" t="str">
        <f>IFERROR(IF(COUNTIF(C1965:L1965,"Feed Ingredient")&gt;0,INDEX(ani_diet!T:T,MATCH(M1965,ani_diet!D:D,0)),""),"")</f>
        <v/>
      </c>
      <c r="AH1965" s="60" t="b">
        <f>IF(IFERROR(IF(MATCH("Feed Ingredient", AOM[[#This Row],[L1]:[L10]],0)&gt;0, TRUE, FALSE), FALSE)=TRUE,IFERROR(VLOOKUP(M1965, ani_diet!C:C, 1, FALSE), "No Match"),FALSE)</f>
        <v>0</v>
      </c>
      <c r="AL1965" t="str">
        <f>IFERROR(IF(COUNTIF(C1965:L1965,"Feed Ingredient")&gt;0,INDEX(ani_diet!T:T,MATCH(M1965,ani_diet!D:D,0)),""),"")</f>
        <v/>
      </c>
    </row>
    <row r="1966" spans="1:38">
      <c r="A1966" t="str">
        <f>_xlfn.TEXTJOIN("/",TRUE,AOM[[#This Row],[L1]:[L10]])</f>
        <v>Management/Livestock Management/Feed Management/Diet Change/Use of Byproducts/Crop Byproducts</v>
      </c>
      <c r="B1966" t="s">
        <v>24104</v>
      </c>
      <c r="C1966" t="s">
        <v>17896</v>
      </c>
      <c r="D1966" t="s">
        <v>17898</v>
      </c>
      <c r="E1966" t="s">
        <v>24040</v>
      </c>
      <c r="F1966" t="s">
        <v>24043</v>
      </c>
      <c r="G1966" t="s">
        <v>24099</v>
      </c>
      <c r="H1966" t="s">
        <v>24105</v>
      </c>
      <c r="I1966" t="s">
        <v>8288</v>
      </c>
      <c r="J1966" t="s">
        <v>8288</v>
      </c>
      <c r="K1966" t="s">
        <v>8288</v>
      </c>
      <c r="M1966" t="str" cm="1">
        <f t="array" ref="M1966">LOOKUP(2,1/(C1966:L1966&lt;&gt;""),C1966:L1966)</f>
        <v>Crop Byproducts</v>
      </c>
      <c r="N1966" t="s">
        <v>8288</v>
      </c>
      <c r="O1966" t="s">
        <v>24106</v>
      </c>
      <c r="P1966" t="s">
        <v>8288</v>
      </c>
      <c r="Q1966" t="s">
        <v>8288</v>
      </c>
      <c r="R1966" t="s">
        <v>17900</v>
      </c>
      <c r="S1966" t="s">
        <v>8288</v>
      </c>
      <c r="T1966" t="s">
        <v>8288</v>
      </c>
      <c r="U1966" t="s">
        <v>8288</v>
      </c>
      <c r="V1966" s="204" t="s">
        <v>8288</v>
      </c>
      <c r="W1966" t="s">
        <v>8288</v>
      </c>
      <c r="X1966" t="s">
        <v>8288</v>
      </c>
      <c r="Y1966" t="s">
        <v>8288</v>
      </c>
      <c r="Z1966" t="s">
        <v>8288</v>
      </c>
      <c r="AA1966" s="204" t="s">
        <v>8288</v>
      </c>
      <c r="AB1966" s="204"/>
      <c r="AC1966"/>
      <c r="AD1966"/>
      <c r="AE1966"/>
      <c r="AF1966"/>
      <c r="AG1966" t="str">
        <f>IFERROR(IF(COUNTIF(C1966:L1966,"Feed Ingredient")&gt;0,INDEX(ani_diet!T:T,MATCH(M1966,ani_diet!D:D,0)),""),"")</f>
        <v/>
      </c>
      <c r="AH1966" s="60" t="b">
        <f>IF(IFERROR(IF(MATCH("Feed Ingredient", AOM[[#This Row],[L1]:[L10]],0)&gt;0, TRUE, FALSE), FALSE)=TRUE,IFERROR(VLOOKUP(M1966, ani_diet!C:C, 1, FALSE), "No Match"),FALSE)</f>
        <v>0</v>
      </c>
      <c r="AL1966" t="str">
        <f>IFERROR(IF(COUNTIF(C1966:L1966,"Feed Ingredient")&gt;0,INDEX(ani_diet!T:T,MATCH(M1966,ani_diet!D:D,0)),""),"")</f>
        <v/>
      </c>
    </row>
    <row r="1967" spans="1:38">
      <c r="A1967" t="str">
        <f>_xlfn.TEXTJOIN("/",TRUE,AOM[[#This Row],[L1]:[L10]])</f>
        <v>Management/Livestock Management/Feed Management/Diet Change/Use of Insects</v>
      </c>
      <c r="B1967" t="s">
        <v>24107</v>
      </c>
      <c r="C1967" t="s">
        <v>17896</v>
      </c>
      <c r="D1967" t="s">
        <v>17898</v>
      </c>
      <c r="E1967" t="s">
        <v>24040</v>
      </c>
      <c r="F1967" t="s">
        <v>24043</v>
      </c>
      <c r="G1967" t="s">
        <v>24108</v>
      </c>
      <c r="H1967" t="s">
        <v>8288</v>
      </c>
      <c r="I1967" t="s">
        <v>8288</v>
      </c>
      <c r="J1967" t="s">
        <v>8288</v>
      </c>
      <c r="K1967" t="s">
        <v>8288</v>
      </c>
      <c r="M1967" t="str" cm="1">
        <f t="array" ref="M1967">LOOKUP(2,1/(C1967:L1967&lt;&gt;""),C1967:L1967)</f>
        <v>Use of Insects</v>
      </c>
      <c r="N1967" t="s">
        <v>8288</v>
      </c>
      <c r="O1967" t="s">
        <v>24109</v>
      </c>
      <c r="P1967" t="s">
        <v>8288</v>
      </c>
      <c r="Q1967" t="s">
        <v>8288</v>
      </c>
      <c r="R1967" t="s">
        <v>17900</v>
      </c>
      <c r="S1967" t="s">
        <v>8288</v>
      </c>
      <c r="T1967" t="s">
        <v>8288</v>
      </c>
      <c r="U1967" t="s">
        <v>8288</v>
      </c>
      <c r="V1967" s="204" t="s">
        <v>8288</v>
      </c>
      <c r="W1967" t="s">
        <v>8288</v>
      </c>
      <c r="X1967" t="s">
        <v>8288</v>
      </c>
      <c r="Y1967" t="s">
        <v>5370</v>
      </c>
      <c r="Z1967" t="s">
        <v>8288</v>
      </c>
      <c r="AA1967" s="204" t="s">
        <v>8288</v>
      </c>
      <c r="AB1967" s="204"/>
      <c r="AC1967"/>
      <c r="AD1967"/>
      <c r="AE1967"/>
      <c r="AF1967"/>
      <c r="AG1967" t="str">
        <f>IFERROR(IF(COUNTIF(C1967:L1967,"Feed Ingredient")&gt;0,INDEX(ani_diet!T:T,MATCH(M1967,ani_diet!D:D,0)),""),"")</f>
        <v/>
      </c>
      <c r="AH1967" s="60" t="b">
        <f>IF(IFERROR(IF(MATCH("Feed Ingredient", AOM[[#This Row],[L1]:[L10]],0)&gt;0, TRUE, FALSE), FALSE)=TRUE,IFERROR(VLOOKUP(M1967, ani_diet!C:C, 1, FALSE), "No Match"),FALSE)</f>
        <v>0</v>
      </c>
      <c r="AL1967" t="str">
        <f>IFERROR(IF(COUNTIF(C1967:L1967,"Feed Ingredient")&gt;0,INDEX(ani_diet!T:T,MATCH(M1967,ani_diet!D:D,0)),""),"")</f>
        <v/>
      </c>
    </row>
    <row r="1968" spans="1:38">
      <c r="A1968" t="str">
        <f>_xlfn.TEXTJOIN("/",TRUE,AOM[[#This Row],[L1]:[L10]])</f>
        <v>Management/Livestock Management/Feed Management/Diet Change/Use of Manure</v>
      </c>
      <c r="B1968" t="s">
        <v>24110</v>
      </c>
      <c r="C1968" t="s">
        <v>17896</v>
      </c>
      <c r="D1968" t="s">
        <v>17898</v>
      </c>
      <c r="E1968" t="s">
        <v>24040</v>
      </c>
      <c r="F1968" t="s">
        <v>24043</v>
      </c>
      <c r="G1968" t="s">
        <v>24111</v>
      </c>
      <c r="H1968" t="s">
        <v>8288</v>
      </c>
      <c r="I1968" t="s">
        <v>8288</v>
      </c>
      <c r="J1968" t="s">
        <v>8288</v>
      </c>
      <c r="K1968" t="s">
        <v>8288</v>
      </c>
      <c r="M1968" t="str" cm="1">
        <f t="array" ref="M1968">LOOKUP(2,1/(C1968:L1968&lt;&gt;""),C1968:L1968)</f>
        <v>Use of Manure</v>
      </c>
      <c r="N1968" t="s">
        <v>8288</v>
      </c>
      <c r="O1968" t="s">
        <v>24112</v>
      </c>
      <c r="P1968" t="s">
        <v>8288</v>
      </c>
      <c r="Q1968" t="s">
        <v>8288</v>
      </c>
      <c r="R1968" t="s">
        <v>17900</v>
      </c>
      <c r="S1968" t="s">
        <v>8288</v>
      </c>
      <c r="T1968" t="s">
        <v>8288</v>
      </c>
      <c r="U1968" t="s">
        <v>8288</v>
      </c>
      <c r="V1968" s="204" t="s">
        <v>8288</v>
      </c>
      <c r="W1968" t="s">
        <v>8288</v>
      </c>
      <c r="X1968" t="s">
        <v>8288</v>
      </c>
      <c r="Y1968" t="s">
        <v>5370</v>
      </c>
      <c r="Z1968" t="s">
        <v>8288</v>
      </c>
      <c r="AA1968" s="204" t="s">
        <v>8288</v>
      </c>
      <c r="AB1968" s="204"/>
      <c r="AC1968"/>
      <c r="AD1968"/>
      <c r="AE1968"/>
      <c r="AF1968"/>
      <c r="AG1968" t="str">
        <f>IFERROR(IF(COUNTIF(C1968:L1968,"Feed Ingredient")&gt;0,INDEX(ani_diet!T:T,MATCH(M1968,ani_diet!D:D,0)),""),"")</f>
        <v/>
      </c>
      <c r="AH1968" s="60" t="b">
        <f>IF(IFERROR(IF(MATCH("Feed Ingredient", AOM[[#This Row],[L1]:[L10]],0)&gt;0, TRUE, FALSE), FALSE)=TRUE,IFERROR(VLOOKUP(M1968, ani_diet!C:C, 1, FALSE), "No Match"),FALSE)</f>
        <v>0</v>
      </c>
      <c r="AL1968" t="str">
        <f>IFERROR(IF(COUNTIF(C1968:L1968,"Feed Ingredient")&gt;0,INDEX(ani_diet!T:T,MATCH(M1968,ani_diet!D:D,0)),""),"")</f>
        <v/>
      </c>
    </row>
    <row r="1969" spans="1:38">
      <c r="A1969" t="str">
        <f>_xlfn.TEXTJOIN("/",TRUE,AOM[[#This Row],[L1]:[L10]])</f>
        <v>Management/Livestock Management/Feed Management/Diet Change/Use of Supplements</v>
      </c>
      <c r="B1969" t="s">
        <v>24113</v>
      </c>
      <c r="C1969" t="s">
        <v>17896</v>
      </c>
      <c r="D1969" t="s">
        <v>17898</v>
      </c>
      <c r="E1969" t="s">
        <v>24040</v>
      </c>
      <c r="F1969" t="s">
        <v>24043</v>
      </c>
      <c r="G1969" t="s">
        <v>24114</v>
      </c>
      <c r="H1969" t="s">
        <v>8288</v>
      </c>
      <c r="I1969" t="s">
        <v>8288</v>
      </c>
      <c r="J1969" t="s">
        <v>8288</v>
      </c>
      <c r="K1969" t="s">
        <v>8288</v>
      </c>
      <c r="M1969" t="str" cm="1">
        <f t="array" ref="M1969">LOOKUP(2,1/(C1969:L1969&lt;&gt;""),C1969:L1969)</f>
        <v>Use of Supplements</v>
      </c>
      <c r="N1969" t="s">
        <v>24115</v>
      </c>
      <c r="O1969" t="s">
        <v>24116</v>
      </c>
      <c r="P1969" t="s">
        <v>8288</v>
      </c>
      <c r="Q1969" t="s">
        <v>8288</v>
      </c>
      <c r="R1969" t="s">
        <v>24117</v>
      </c>
      <c r="S1969" t="s">
        <v>8288</v>
      </c>
      <c r="T1969" t="s">
        <v>8288</v>
      </c>
      <c r="U1969" t="s">
        <v>8288</v>
      </c>
      <c r="V1969" s="204" t="s">
        <v>8288</v>
      </c>
      <c r="W1969" t="s">
        <v>8288</v>
      </c>
      <c r="X1969" t="s">
        <v>8288</v>
      </c>
      <c r="Y1969" t="s">
        <v>5370</v>
      </c>
      <c r="Z1969" t="s">
        <v>8288</v>
      </c>
      <c r="AA1969" s="204" t="s">
        <v>8288</v>
      </c>
      <c r="AB1969" s="204"/>
      <c r="AC1969"/>
      <c r="AD1969"/>
      <c r="AE1969"/>
      <c r="AF1969"/>
      <c r="AG1969" t="str">
        <f>IFERROR(IF(COUNTIF(C1969:L1969,"Feed Ingredient")&gt;0,INDEX(ani_diet!T:T,MATCH(M1969,ani_diet!D:D,0)),""),"")</f>
        <v/>
      </c>
      <c r="AH1969" s="60" t="b">
        <f>IF(IFERROR(IF(MATCH("Feed Ingredient", AOM[[#This Row],[L1]:[L10]],0)&gt;0, TRUE, FALSE), FALSE)=TRUE,IFERROR(VLOOKUP(M1969, ani_diet!C:C, 1, FALSE), "No Match"),FALSE)</f>
        <v>0</v>
      </c>
      <c r="AL1969" t="str">
        <f>IFERROR(IF(COUNTIF(C1969:L1969,"Feed Ingredient")&gt;0,INDEX(ani_diet!T:T,MATCH(M1969,ani_diet!D:D,0)),""),"")</f>
        <v/>
      </c>
    </row>
    <row r="1970" spans="1:38">
      <c r="A1970" t="str">
        <f>_xlfn.TEXTJOIN("/",TRUE,AOM[[#This Row],[L1]:[L10]])</f>
        <v>Management/Livestock Management/Feed Management/Diet Change/Use of Supplements/amino acid supplementation</v>
      </c>
      <c r="B1970" t="s">
        <v>24118</v>
      </c>
      <c r="C1970" t="s">
        <v>17896</v>
      </c>
      <c r="D1970" t="s">
        <v>17898</v>
      </c>
      <c r="E1970" t="s">
        <v>24040</v>
      </c>
      <c r="F1970" t="s">
        <v>24043</v>
      </c>
      <c r="G1970" t="s">
        <v>24114</v>
      </c>
      <c r="H1970" t="s">
        <v>24119</v>
      </c>
      <c r="I1970" t="s">
        <v>8288</v>
      </c>
      <c r="J1970" t="s">
        <v>8288</v>
      </c>
      <c r="K1970" t="s">
        <v>8288</v>
      </c>
      <c r="M1970" t="str" cm="1">
        <f t="array" ref="M1970">LOOKUP(2,1/(C1970:L1970&lt;&gt;""),C1970:L1970)</f>
        <v>amino acid supplementation</v>
      </c>
      <c r="N1970" t="s">
        <v>8288</v>
      </c>
      <c r="O1970" t="s">
        <v>24120</v>
      </c>
      <c r="P1970" t="s">
        <v>24121</v>
      </c>
      <c r="Q1970" t="s">
        <v>8288</v>
      </c>
      <c r="R1970" t="s">
        <v>24122</v>
      </c>
      <c r="S1970" t="s">
        <v>8288</v>
      </c>
      <c r="T1970" t="s">
        <v>8288</v>
      </c>
      <c r="U1970" t="s">
        <v>8288</v>
      </c>
      <c r="V1970" s="204" t="s">
        <v>8288</v>
      </c>
      <c r="W1970" t="s">
        <v>8288</v>
      </c>
      <c r="X1970" t="s">
        <v>8288</v>
      </c>
      <c r="Y1970" t="s">
        <v>8288</v>
      </c>
      <c r="Z1970" t="s">
        <v>8288</v>
      </c>
      <c r="AA1970" s="204" t="s">
        <v>8288</v>
      </c>
      <c r="AB1970" s="204"/>
      <c r="AC1970"/>
      <c r="AD1970"/>
      <c r="AE1970"/>
      <c r="AF1970"/>
      <c r="AG1970" t="str">
        <f>IFERROR(IF(COUNTIF(C1970:L1970,"Feed Ingredient")&gt;0,INDEX(ani_diet!T:T,MATCH(M1970,ani_diet!D:D,0)),""),"")</f>
        <v/>
      </c>
      <c r="AH1970" s="60" t="b">
        <f>IF(IFERROR(IF(MATCH("Feed Ingredient", AOM[[#This Row],[L1]:[L10]],0)&gt;0, TRUE, FALSE), FALSE)=TRUE,IFERROR(VLOOKUP(M1970, ani_diet!C:C, 1, FALSE), "No Match"),FALSE)</f>
        <v>0</v>
      </c>
      <c r="AL1970" t="str">
        <f>IFERROR(IF(COUNTIF(C1970:L1970,"Feed Ingredient")&gt;0,INDEX(ani_diet!T:T,MATCH(M1970,ani_diet!D:D,0)),""),"")</f>
        <v/>
      </c>
    </row>
    <row r="1971" spans="1:38">
      <c r="A1971" t="str">
        <f>_xlfn.TEXTJOIN("/",TRUE,AOM[[#This Row],[L1]:[L10]])</f>
        <v>Management/Livestock Management/Feed Management/Diet Change/Use of Supplements/enzyme supplementation</v>
      </c>
      <c r="B1971" t="s">
        <v>24123</v>
      </c>
      <c r="C1971" t="s">
        <v>17896</v>
      </c>
      <c r="D1971" t="s">
        <v>17898</v>
      </c>
      <c r="E1971" t="s">
        <v>24040</v>
      </c>
      <c r="F1971" t="s">
        <v>24043</v>
      </c>
      <c r="G1971" t="s">
        <v>24114</v>
      </c>
      <c r="H1971" t="s">
        <v>24124</v>
      </c>
      <c r="I1971" t="s">
        <v>8288</v>
      </c>
      <c r="J1971" t="s">
        <v>8288</v>
      </c>
      <c r="K1971" t="s">
        <v>8288</v>
      </c>
      <c r="M1971" t="str" cm="1">
        <f t="array" ref="M1971">LOOKUP(2,1/(C1971:L1971&lt;&gt;""),C1971:L1971)</f>
        <v>enzyme supplementation</v>
      </c>
      <c r="N1971" t="s">
        <v>8288</v>
      </c>
      <c r="O1971" t="s">
        <v>24125</v>
      </c>
      <c r="P1971" t="s">
        <v>8288</v>
      </c>
      <c r="Q1971" t="s">
        <v>8288</v>
      </c>
      <c r="R1971" t="s">
        <v>24126</v>
      </c>
      <c r="S1971" t="s">
        <v>8288</v>
      </c>
      <c r="T1971" t="s">
        <v>8288</v>
      </c>
      <c r="U1971" t="s">
        <v>8288</v>
      </c>
      <c r="V1971" s="204" t="s">
        <v>8288</v>
      </c>
      <c r="W1971" t="s">
        <v>8288</v>
      </c>
      <c r="X1971" t="s">
        <v>8288</v>
      </c>
      <c r="Y1971" t="s">
        <v>8288</v>
      </c>
      <c r="Z1971" t="s">
        <v>8288</v>
      </c>
      <c r="AA1971" s="204" t="s">
        <v>8288</v>
      </c>
      <c r="AB1971" s="204"/>
      <c r="AC1971"/>
      <c r="AD1971"/>
      <c r="AE1971"/>
      <c r="AF1971"/>
      <c r="AG1971" t="str">
        <f>IFERROR(IF(COUNTIF(C1971:L1971,"Feed Ingredient")&gt;0,INDEX(ani_diet!T:T,MATCH(M1971,ani_diet!D:D,0)),""),"")</f>
        <v/>
      </c>
      <c r="AH1971" s="60" t="b">
        <f>IF(IFERROR(IF(MATCH("Feed Ingredient", AOM[[#This Row],[L1]:[L10]],0)&gt;0, TRUE, FALSE), FALSE)=TRUE,IFERROR(VLOOKUP(M1971, ani_diet!C:C, 1, FALSE), "No Match"),FALSE)</f>
        <v>0</v>
      </c>
      <c r="AL1971" t="str">
        <f>IFERROR(IF(COUNTIF(C1971:L1971,"Feed Ingredient")&gt;0,INDEX(ani_diet!T:T,MATCH(M1971,ani_diet!D:D,0)),""),"")</f>
        <v/>
      </c>
    </row>
    <row r="1972" spans="1:38">
      <c r="A1972" t="str">
        <f>_xlfn.TEXTJOIN("/",TRUE,AOM[[#This Row],[L1]:[L10]])</f>
        <v>Management/Livestock Management/Feed Management/Diet Change/Use of Supplements/enzyme supplementation/carbohydrase supplementation</v>
      </c>
      <c r="B1972" t="s">
        <v>24127</v>
      </c>
      <c r="C1972" t="s">
        <v>17896</v>
      </c>
      <c r="D1972" t="s">
        <v>17898</v>
      </c>
      <c r="E1972" t="s">
        <v>24040</v>
      </c>
      <c r="F1972" t="s">
        <v>24043</v>
      </c>
      <c r="G1972" t="s">
        <v>24114</v>
      </c>
      <c r="H1972" t="s">
        <v>24124</v>
      </c>
      <c r="I1972" t="s">
        <v>24128</v>
      </c>
      <c r="J1972" t="s">
        <v>8288</v>
      </c>
      <c r="K1972" t="s">
        <v>8288</v>
      </c>
      <c r="M1972" t="str" cm="1">
        <f t="array" ref="M1972">LOOKUP(2,1/(C1972:L1972&lt;&gt;""),C1972:L1972)</f>
        <v>carbohydrase supplementation</v>
      </c>
      <c r="N1972" t="s">
        <v>8288</v>
      </c>
      <c r="O1972" t="s">
        <v>24129</v>
      </c>
      <c r="P1972" t="s">
        <v>8288</v>
      </c>
      <c r="Q1972" t="s">
        <v>8288</v>
      </c>
      <c r="R1972" t="s">
        <v>8288</v>
      </c>
      <c r="S1972" t="s">
        <v>8288</v>
      </c>
      <c r="T1972" t="s">
        <v>8288</v>
      </c>
      <c r="U1972" t="s">
        <v>8288</v>
      </c>
      <c r="V1972" s="204" t="s">
        <v>8288</v>
      </c>
      <c r="W1972" t="s">
        <v>8288</v>
      </c>
      <c r="X1972" t="s">
        <v>8288</v>
      </c>
      <c r="Y1972" t="s">
        <v>8288</v>
      </c>
      <c r="Z1972" t="s">
        <v>8288</v>
      </c>
      <c r="AA1972" s="204" t="s">
        <v>8288</v>
      </c>
      <c r="AB1972" s="204"/>
      <c r="AC1972"/>
      <c r="AD1972"/>
      <c r="AE1972"/>
      <c r="AF1972"/>
      <c r="AG1972" t="str">
        <f>IFERROR(IF(COUNTIF(C1972:L1972,"Feed Ingredient")&gt;0,INDEX(ani_diet!T:T,MATCH(M1972,ani_diet!D:D,0)),""),"")</f>
        <v/>
      </c>
      <c r="AH1972" s="60" t="b">
        <f>IF(IFERROR(IF(MATCH("Feed Ingredient", AOM[[#This Row],[L1]:[L10]],0)&gt;0, TRUE, FALSE), FALSE)=TRUE,IFERROR(VLOOKUP(M1972, ani_diet!C:C, 1, FALSE), "No Match"),FALSE)</f>
        <v>0</v>
      </c>
      <c r="AL1972" t="str">
        <f>IFERROR(IF(COUNTIF(C1972:L1972,"Feed Ingredient")&gt;0,INDEX(ani_diet!T:T,MATCH(M1972,ani_diet!D:D,0)),""),"")</f>
        <v/>
      </c>
    </row>
    <row r="1973" spans="1:38">
      <c r="A1973" t="str">
        <f>_xlfn.TEXTJOIN("/",TRUE,AOM[[#This Row],[L1]:[L10]])</f>
        <v>Management/Livestock Management/Feed Management/Diet Change/Use of Supplements/enzyme supplementation/lipase supplementation</v>
      </c>
      <c r="B1973" t="s">
        <v>24130</v>
      </c>
      <c r="C1973" t="s">
        <v>17896</v>
      </c>
      <c r="D1973" t="s">
        <v>17898</v>
      </c>
      <c r="E1973" t="s">
        <v>24040</v>
      </c>
      <c r="F1973" t="s">
        <v>24043</v>
      </c>
      <c r="G1973" t="s">
        <v>24114</v>
      </c>
      <c r="H1973" t="s">
        <v>24124</v>
      </c>
      <c r="I1973" t="s">
        <v>24131</v>
      </c>
      <c r="J1973" t="s">
        <v>8288</v>
      </c>
      <c r="K1973" t="s">
        <v>8288</v>
      </c>
      <c r="M1973" t="str" cm="1">
        <f t="array" ref="M1973">LOOKUP(2,1/(C1973:L1973&lt;&gt;""),C1973:L1973)</f>
        <v>lipase supplementation</v>
      </c>
      <c r="N1973" t="s">
        <v>8288</v>
      </c>
      <c r="O1973" t="s">
        <v>24132</v>
      </c>
      <c r="P1973" t="s">
        <v>8288</v>
      </c>
      <c r="Q1973" t="s">
        <v>8288</v>
      </c>
      <c r="R1973" t="s">
        <v>8288</v>
      </c>
      <c r="S1973" t="s">
        <v>8288</v>
      </c>
      <c r="T1973" t="s">
        <v>8288</v>
      </c>
      <c r="U1973" t="s">
        <v>8288</v>
      </c>
      <c r="V1973" s="204" t="s">
        <v>8288</v>
      </c>
      <c r="W1973" t="s">
        <v>8288</v>
      </c>
      <c r="X1973" t="s">
        <v>8288</v>
      </c>
      <c r="Y1973" t="s">
        <v>8288</v>
      </c>
      <c r="Z1973" t="s">
        <v>8288</v>
      </c>
      <c r="AA1973" s="204" t="s">
        <v>8288</v>
      </c>
      <c r="AB1973" s="204"/>
      <c r="AC1973"/>
      <c r="AD1973"/>
      <c r="AE1973"/>
      <c r="AF1973"/>
      <c r="AG1973" t="str">
        <f>IFERROR(IF(COUNTIF(C1973:L1973,"Feed Ingredient")&gt;0,INDEX(ani_diet!T:T,MATCH(M1973,ani_diet!D:D,0)),""),"")</f>
        <v/>
      </c>
      <c r="AH1973" s="60" t="b">
        <f>IF(IFERROR(IF(MATCH("Feed Ingredient", AOM[[#This Row],[L1]:[L10]],0)&gt;0, TRUE, FALSE), FALSE)=TRUE,IFERROR(VLOOKUP(M1973, ani_diet!C:C, 1, FALSE), "No Match"),FALSE)</f>
        <v>0</v>
      </c>
      <c r="AL1973" t="str">
        <f>IFERROR(IF(COUNTIF(C1973:L1973,"Feed Ingredient")&gt;0,INDEX(ani_diet!T:T,MATCH(M1973,ani_diet!D:D,0)),""),"")</f>
        <v/>
      </c>
    </row>
    <row r="1974" spans="1:38">
      <c r="A1974" t="str">
        <f>_xlfn.TEXTJOIN("/",TRUE,AOM[[#This Row],[L1]:[L10]])</f>
        <v>Management/Livestock Management/Feed Management/Diet Change/Use of Supplements/enzyme supplementation/phytase supplementation</v>
      </c>
      <c r="B1974" t="s">
        <v>24133</v>
      </c>
      <c r="C1974" t="s">
        <v>17896</v>
      </c>
      <c r="D1974" t="s">
        <v>17898</v>
      </c>
      <c r="E1974" t="s">
        <v>24040</v>
      </c>
      <c r="F1974" t="s">
        <v>24043</v>
      </c>
      <c r="G1974" t="s">
        <v>24114</v>
      </c>
      <c r="H1974" t="s">
        <v>24124</v>
      </c>
      <c r="I1974" t="s">
        <v>24134</v>
      </c>
      <c r="J1974" t="s">
        <v>8288</v>
      </c>
      <c r="K1974" t="s">
        <v>8288</v>
      </c>
      <c r="M1974" t="str" cm="1">
        <f t="array" ref="M1974">LOOKUP(2,1/(C1974:L1974&lt;&gt;""),C1974:L1974)</f>
        <v>phytase supplementation</v>
      </c>
      <c r="N1974" t="s">
        <v>8288</v>
      </c>
      <c r="O1974" t="s">
        <v>24135</v>
      </c>
      <c r="P1974" t="s">
        <v>8288</v>
      </c>
      <c r="Q1974" t="s">
        <v>8288</v>
      </c>
      <c r="R1974" t="s">
        <v>8288</v>
      </c>
      <c r="S1974" t="s">
        <v>8288</v>
      </c>
      <c r="T1974" t="s">
        <v>8288</v>
      </c>
      <c r="U1974" t="s">
        <v>8288</v>
      </c>
      <c r="V1974" s="204" t="s">
        <v>8288</v>
      </c>
      <c r="W1974" t="s">
        <v>8288</v>
      </c>
      <c r="X1974" t="s">
        <v>8288</v>
      </c>
      <c r="Y1974" t="s">
        <v>8288</v>
      </c>
      <c r="Z1974" t="s">
        <v>8288</v>
      </c>
      <c r="AA1974" s="204" t="s">
        <v>8288</v>
      </c>
      <c r="AB1974" s="204"/>
      <c r="AC1974"/>
      <c r="AD1974"/>
      <c r="AE1974"/>
      <c r="AF1974"/>
      <c r="AG1974" t="str">
        <f>IFERROR(IF(COUNTIF(C1974:L1974,"Feed Ingredient")&gt;0,INDEX(ani_diet!T:T,MATCH(M1974,ani_diet!D:D,0)),""),"")</f>
        <v/>
      </c>
      <c r="AH1974" s="60" t="b">
        <f>IF(IFERROR(IF(MATCH("Feed Ingredient", AOM[[#This Row],[L1]:[L10]],0)&gt;0, TRUE, FALSE), FALSE)=TRUE,IFERROR(VLOOKUP(M1974, ani_diet!C:C, 1, FALSE), "No Match"),FALSE)</f>
        <v>0</v>
      </c>
      <c r="AL1974" t="str">
        <f>IFERROR(IF(COUNTIF(C1974:L1974,"Feed Ingredient")&gt;0,INDEX(ani_diet!T:T,MATCH(M1974,ani_diet!D:D,0)),""),"")</f>
        <v/>
      </c>
    </row>
    <row r="1975" spans="1:38">
      <c r="A1975" t="str">
        <f>_xlfn.TEXTJOIN("/",TRUE,AOM[[#This Row],[L1]:[L10]])</f>
        <v>Management/Livestock Management/Feed Management/Diet Change/Use of Supplements/enzyme supplementation/protease supplementation</v>
      </c>
      <c r="B1975" t="s">
        <v>24136</v>
      </c>
      <c r="C1975" t="s">
        <v>17896</v>
      </c>
      <c r="D1975" t="s">
        <v>17898</v>
      </c>
      <c r="E1975" t="s">
        <v>24040</v>
      </c>
      <c r="F1975" t="s">
        <v>24043</v>
      </c>
      <c r="G1975" t="s">
        <v>24114</v>
      </c>
      <c r="H1975" t="s">
        <v>24124</v>
      </c>
      <c r="I1975" t="s">
        <v>24137</v>
      </c>
      <c r="J1975" t="s">
        <v>8288</v>
      </c>
      <c r="K1975" t="s">
        <v>8288</v>
      </c>
      <c r="M1975" t="str" cm="1">
        <f t="array" ref="M1975">LOOKUP(2,1/(C1975:L1975&lt;&gt;""),C1975:L1975)</f>
        <v>protease supplementation</v>
      </c>
      <c r="N1975" t="s">
        <v>8288</v>
      </c>
      <c r="O1975" t="s">
        <v>24138</v>
      </c>
      <c r="P1975" t="s">
        <v>8288</v>
      </c>
      <c r="Q1975" t="s">
        <v>8288</v>
      </c>
      <c r="R1975" t="s">
        <v>8288</v>
      </c>
      <c r="S1975" t="s">
        <v>8288</v>
      </c>
      <c r="T1975" t="s">
        <v>8288</v>
      </c>
      <c r="U1975" t="s">
        <v>8288</v>
      </c>
      <c r="V1975" s="204" t="s">
        <v>8288</v>
      </c>
      <c r="W1975" t="s">
        <v>8288</v>
      </c>
      <c r="X1975" t="s">
        <v>8288</v>
      </c>
      <c r="Y1975" t="s">
        <v>8288</v>
      </c>
      <c r="Z1975" t="s">
        <v>8288</v>
      </c>
      <c r="AA1975" s="204" t="s">
        <v>8288</v>
      </c>
      <c r="AB1975" s="204"/>
      <c r="AC1975"/>
      <c r="AD1975"/>
      <c r="AE1975"/>
      <c r="AF1975"/>
      <c r="AG1975" t="str">
        <f>IFERROR(IF(COUNTIF(C1975:L1975,"Feed Ingredient")&gt;0,INDEX(ani_diet!T:T,MATCH(M1975,ani_diet!D:D,0)),""),"")</f>
        <v/>
      </c>
      <c r="AH1975" s="60" t="b">
        <f>IF(IFERROR(IF(MATCH("Feed Ingredient", AOM[[#This Row],[L1]:[L10]],0)&gt;0, TRUE, FALSE), FALSE)=TRUE,IFERROR(VLOOKUP(M1975, ani_diet!C:C, 1, FALSE), "No Match"),FALSE)</f>
        <v>0</v>
      </c>
      <c r="AL1975" t="str">
        <f>IFERROR(IF(COUNTIF(C1975:L1975,"Feed Ingredient")&gt;0,INDEX(ani_diet!T:T,MATCH(M1975,ani_diet!D:D,0)),""),"")</f>
        <v/>
      </c>
    </row>
    <row r="1976" spans="1:38">
      <c r="A1976" t="str">
        <f>_xlfn.TEXTJOIN("/",TRUE,AOM[[#This Row],[L1]:[L10]])</f>
        <v>Management/Livestock Management/Feed Management/Diet Change/Use of Supplements/essential fatty acid supplementation</v>
      </c>
      <c r="B1976" t="s">
        <v>24139</v>
      </c>
      <c r="C1976" t="s">
        <v>17896</v>
      </c>
      <c r="D1976" t="s">
        <v>17898</v>
      </c>
      <c r="E1976" t="s">
        <v>24040</v>
      </c>
      <c r="F1976" t="s">
        <v>24043</v>
      </c>
      <c r="G1976" t="s">
        <v>24114</v>
      </c>
      <c r="H1976" t="s">
        <v>24140</v>
      </c>
      <c r="I1976" t="s">
        <v>8288</v>
      </c>
      <c r="J1976" t="s">
        <v>8288</v>
      </c>
      <c r="K1976" t="s">
        <v>8288</v>
      </c>
      <c r="M1976" t="str" cm="1">
        <f t="array" ref="M1976">LOOKUP(2,1/(C1976:L1976&lt;&gt;""),C1976:L1976)</f>
        <v>essential fatty acid supplementation</v>
      </c>
      <c r="N1976" t="s">
        <v>8288</v>
      </c>
      <c r="O1976" t="s">
        <v>24141</v>
      </c>
      <c r="P1976" t="s">
        <v>8288</v>
      </c>
      <c r="Q1976" t="s">
        <v>8288</v>
      </c>
      <c r="R1976" t="s">
        <v>24142</v>
      </c>
      <c r="S1976" t="s">
        <v>8288</v>
      </c>
      <c r="T1976" t="s">
        <v>8288</v>
      </c>
      <c r="U1976" t="s">
        <v>8288</v>
      </c>
      <c r="V1976" s="204" t="s">
        <v>8288</v>
      </c>
      <c r="W1976" t="s">
        <v>8288</v>
      </c>
      <c r="X1976" t="s">
        <v>8288</v>
      </c>
      <c r="Y1976" t="s">
        <v>8288</v>
      </c>
      <c r="Z1976" t="s">
        <v>8288</v>
      </c>
      <c r="AA1976" s="204" t="s">
        <v>8288</v>
      </c>
      <c r="AB1976" s="204"/>
      <c r="AC1976"/>
      <c r="AD1976"/>
      <c r="AE1976"/>
      <c r="AF1976"/>
      <c r="AG1976" t="str">
        <f>IFERROR(IF(COUNTIF(C1976:L1976,"Feed Ingredient")&gt;0,INDEX(ani_diet!T:T,MATCH(M1976,ani_diet!D:D,0)),""),"")</f>
        <v/>
      </c>
      <c r="AH1976" s="60" t="b">
        <f>IF(IFERROR(IF(MATCH("Feed Ingredient", AOM[[#This Row],[L1]:[L10]],0)&gt;0, TRUE, FALSE), FALSE)=TRUE,IFERROR(VLOOKUP(M1976, ani_diet!C:C, 1, FALSE), "No Match"),FALSE)</f>
        <v>0</v>
      </c>
      <c r="AL1976" t="str">
        <f>IFERROR(IF(COUNTIF(C1976:L1976,"Feed Ingredient")&gt;0,INDEX(ani_diet!T:T,MATCH(M1976,ani_diet!D:D,0)),""),"")</f>
        <v/>
      </c>
    </row>
    <row r="1977" spans="1:38">
      <c r="A1977" t="str">
        <f>_xlfn.TEXTJOIN("/",TRUE,AOM[[#This Row],[L1]:[L10]])</f>
        <v>Management/Livestock Management/Feed Management/Diet Change/Use of Supplements/herb or extract supplementation</v>
      </c>
      <c r="B1977" t="s">
        <v>24143</v>
      </c>
      <c r="C1977" t="s">
        <v>17896</v>
      </c>
      <c r="D1977" t="s">
        <v>17898</v>
      </c>
      <c r="E1977" t="s">
        <v>24040</v>
      </c>
      <c r="F1977" t="s">
        <v>24043</v>
      </c>
      <c r="G1977" t="s">
        <v>24114</v>
      </c>
      <c r="H1977" t="s">
        <v>24144</v>
      </c>
      <c r="I1977" t="s">
        <v>8288</v>
      </c>
      <c r="J1977" t="s">
        <v>8288</v>
      </c>
      <c r="K1977" t="s">
        <v>8288</v>
      </c>
      <c r="M1977" t="str" cm="1">
        <f t="array" ref="M1977">LOOKUP(2,1/(C1977:L1977&lt;&gt;""),C1977:L1977)</f>
        <v>herb or extract supplementation</v>
      </c>
      <c r="N1977" t="s">
        <v>8288</v>
      </c>
      <c r="O1977" t="s">
        <v>24145</v>
      </c>
      <c r="P1977" t="s">
        <v>8288</v>
      </c>
      <c r="Q1977" t="s">
        <v>8288</v>
      </c>
      <c r="R1977" t="s">
        <v>8288</v>
      </c>
      <c r="S1977" t="s">
        <v>8288</v>
      </c>
      <c r="T1977" t="s">
        <v>8288</v>
      </c>
      <c r="U1977" t="s">
        <v>8288</v>
      </c>
      <c r="V1977" s="204" t="s">
        <v>8288</v>
      </c>
      <c r="W1977" t="s">
        <v>8288</v>
      </c>
      <c r="X1977" t="s">
        <v>8288</v>
      </c>
      <c r="Y1977" t="s">
        <v>8288</v>
      </c>
      <c r="Z1977" t="s">
        <v>8288</v>
      </c>
      <c r="AA1977" s="204" t="s">
        <v>8288</v>
      </c>
      <c r="AB1977" s="204"/>
      <c r="AC1977"/>
      <c r="AD1977"/>
      <c r="AE1977"/>
      <c r="AF1977"/>
      <c r="AG1977" t="str">
        <f>IFERROR(IF(COUNTIF(C1977:L1977,"Feed Ingredient")&gt;0,INDEX(ani_diet!T:T,MATCH(M1977,ani_diet!D:D,0)),""),"")</f>
        <v/>
      </c>
      <c r="AH1977" s="60" t="b">
        <f>IF(IFERROR(IF(MATCH("Feed Ingredient", AOM[[#This Row],[L1]:[L10]],0)&gt;0, TRUE, FALSE), FALSE)=TRUE,IFERROR(VLOOKUP(M1977, ani_diet!C:C, 1, FALSE), "No Match"),FALSE)</f>
        <v>0</v>
      </c>
      <c r="AL1977" t="str">
        <f>IFERROR(IF(COUNTIF(C1977:L1977,"Feed Ingredient")&gt;0,INDEX(ani_diet!T:T,MATCH(M1977,ani_diet!D:D,0)),""),"")</f>
        <v/>
      </c>
    </row>
    <row r="1978" spans="1:38">
      <c r="A1978" t="str">
        <f>_xlfn.TEXTJOIN("/",TRUE,AOM[[#This Row],[L1]:[L10]])</f>
        <v>Management/Livestock Management/Feed Management/Diet Change/Use of Supplements/mineral supplementation</v>
      </c>
      <c r="B1978" t="s">
        <v>24146</v>
      </c>
      <c r="C1978" t="s">
        <v>17896</v>
      </c>
      <c r="D1978" t="s">
        <v>17898</v>
      </c>
      <c r="E1978" t="s">
        <v>24040</v>
      </c>
      <c r="F1978" t="s">
        <v>24043</v>
      </c>
      <c r="G1978" t="s">
        <v>24114</v>
      </c>
      <c r="H1978" t="s">
        <v>24147</v>
      </c>
      <c r="I1978" t="s">
        <v>8288</v>
      </c>
      <c r="J1978" t="s">
        <v>8288</v>
      </c>
      <c r="K1978" t="s">
        <v>8288</v>
      </c>
      <c r="M1978" t="str" cm="1">
        <f t="array" ref="M1978">LOOKUP(2,1/(C1978:L1978&lt;&gt;""),C1978:L1978)</f>
        <v>mineral supplementation</v>
      </c>
      <c r="N1978" t="s">
        <v>8288</v>
      </c>
      <c r="O1978" t="s">
        <v>24148</v>
      </c>
      <c r="P1978" t="s">
        <v>24149</v>
      </c>
      <c r="Q1978" t="s">
        <v>8288</v>
      </c>
      <c r="R1978" t="s">
        <v>8288</v>
      </c>
      <c r="S1978" t="s">
        <v>8288</v>
      </c>
      <c r="T1978" t="s">
        <v>8288</v>
      </c>
      <c r="U1978" t="s">
        <v>8288</v>
      </c>
      <c r="V1978" s="204" t="s">
        <v>8288</v>
      </c>
      <c r="W1978" t="s">
        <v>8288</v>
      </c>
      <c r="X1978" t="s">
        <v>8288</v>
      </c>
      <c r="Y1978" t="s">
        <v>8288</v>
      </c>
      <c r="Z1978" t="s">
        <v>8288</v>
      </c>
      <c r="AA1978" s="204" t="s">
        <v>8288</v>
      </c>
      <c r="AB1978" s="204"/>
      <c r="AC1978"/>
      <c r="AD1978"/>
      <c r="AE1978"/>
      <c r="AF1978"/>
      <c r="AG1978" t="str">
        <f>IFERROR(IF(COUNTIF(C1978:L1978,"Feed Ingredient")&gt;0,INDEX(ani_diet!T:T,MATCH(M1978,ani_diet!D:D,0)),""),"")</f>
        <v/>
      </c>
      <c r="AH1978" s="60" t="b">
        <f>IF(IFERROR(IF(MATCH("Feed Ingredient", AOM[[#This Row],[L1]:[L10]],0)&gt;0, TRUE, FALSE), FALSE)=TRUE,IFERROR(VLOOKUP(M1978, ani_diet!C:C, 1, FALSE), "No Match"),FALSE)</f>
        <v>0</v>
      </c>
      <c r="AL1978" t="str">
        <f>IFERROR(IF(COUNTIF(C1978:L1978,"Feed Ingredient")&gt;0,INDEX(ani_diet!T:T,MATCH(M1978,ani_diet!D:D,0)),""),"")</f>
        <v/>
      </c>
    </row>
    <row r="1979" spans="1:38">
      <c r="A1979" t="str">
        <f>_xlfn.TEXTJOIN("/",TRUE,AOM[[#This Row],[L1]:[L10]])</f>
        <v>Management/Livestock Management/Feed Management/Diet Change/Use of Supplements/organic acid supplementation</v>
      </c>
      <c r="B1979" t="s">
        <v>24150</v>
      </c>
      <c r="C1979" t="s">
        <v>17896</v>
      </c>
      <c r="D1979" t="s">
        <v>17898</v>
      </c>
      <c r="E1979" t="s">
        <v>24040</v>
      </c>
      <c r="F1979" t="s">
        <v>24043</v>
      </c>
      <c r="G1979" t="s">
        <v>24114</v>
      </c>
      <c r="H1979" t="s">
        <v>24151</v>
      </c>
      <c r="I1979" t="s">
        <v>8288</v>
      </c>
      <c r="J1979" t="s">
        <v>8288</v>
      </c>
      <c r="K1979" t="s">
        <v>8288</v>
      </c>
      <c r="M1979" t="str" cm="1">
        <f t="array" ref="M1979">LOOKUP(2,1/(C1979:L1979&lt;&gt;""),C1979:L1979)</f>
        <v>organic acid supplementation</v>
      </c>
      <c r="N1979" t="s">
        <v>8288</v>
      </c>
      <c r="O1979" t="s">
        <v>24152</v>
      </c>
      <c r="P1979" t="s">
        <v>8288</v>
      </c>
      <c r="Q1979" t="s">
        <v>8288</v>
      </c>
      <c r="R1979" t="s">
        <v>8288</v>
      </c>
      <c r="S1979" t="s">
        <v>8288</v>
      </c>
      <c r="T1979" t="s">
        <v>8288</v>
      </c>
      <c r="U1979" t="s">
        <v>8288</v>
      </c>
      <c r="V1979" s="204" t="s">
        <v>8288</v>
      </c>
      <c r="W1979" t="s">
        <v>8288</v>
      </c>
      <c r="X1979" t="s">
        <v>8288</v>
      </c>
      <c r="Y1979" t="s">
        <v>8288</v>
      </c>
      <c r="Z1979" t="s">
        <v>8288</v>
      </c>
      <c r="AA1979" s="204" t="s">
        <v>8288</v>
      </c>
      <c r="AB1979" s="204"/>
      <c r="AC1979"/>
      <c r="AD1979"/>
      <c r="AE1979"/>
      <c r="AF1979"/>
      <c r="AG1979" t="str">
        <f>IFERROR(IF(COUNTIF(C1979:L1979,"Feed Ingredient")&gt;0,INDEX(ani_diet!T:T,MATCH(M1979,ani_diet!D:D,0)),""),"")</f>
        <v/>
      </c>
      <c r="AH1979" s="60" t="b">
        <f>IF(IFERROR(IF(MATCH("Feed Ingredient", AOM[[#This Row],[L1]:[L10]],0)&gt;0, TRUE, FALSE), FALSE)=TRUE,IFERROR(VLOOKUP(M1979, ani_diet!C:C, 1, FALSE), "No Match"),FALSE)</f>
        <v>0</v>
      </c>
      <c r="AL1979" t="str">
        <f>IFERROR(IF(COUNTIF(C1979:L1979,"Feed Ingredient")&gt;0,INDEX(ani_diet!T:T,MATCH(M1979,ani_diet!D:D,0)),""),"")</f>
        <v/>
      </c>
    </row>
    <row r="1980" spans="1:38">
      <c r="A1980" t="str">
        <f>_xlfn.TEXTJOIN("/",TRUE,AOM[[#This Row],[L1]:[L10]])</f>
        <v>Management/Livestock Management/Feed Management/Diet Change/Use of Supplements/prebiotic supplementation</v>
      </c>
      <c r="B1980" t="s">
        <v>24153</v>
      </c>
      <c r="C1980" t="s">
        <v>17896</v>
      </c>
      <c r="D1980" t="s">
        <v>17898</v>
      </c>
      <c r="E1980" t="s">
        <v>24040</v>
      </c>
      <c r="F1980" t="s">
        <v>24043</v>
      </c>
      <c r="G1980" t="s">
        <v>24114</v>
      </c>
      <c r="H1980" t="s">
        <v>24154</v>
      </c>
      <c r="I1980" t="s">
        <v>8288</v>
      </c>
      <c r="J1980" t="s">
        <v>8288</v>
      </c>
      <c r="K1980" t="s">
        <v>8288</v>
      </c>
      <c r="M1980" t="str" cm="1">
        <f t="array" ref="M1980">LOOKUP(2,1/(C1980:L1980&lt;&gt;""),C1980:L1980)</f>
        <v>prebiotic supplementation</v>
      </c>
      <c r="N1980" t="s">
        <v>8288</v>
      </c>
      <c r="O1980" t="s">
        <v>24155</v>
      </c>
      <c r="P1980" t="s">
        <v>8288</v>
      </c>
      <c r="Q1980" t="s">
        <v>8288</v>
      </c>
      <c r="R1980" t="s">
        <v>8288</v>
      </c>
      <c r="S1980" t="s">
        <v>8288</v>
      </c>
      <c r="T1980" t="s">
        <v>8288</v>
      </c>
      <c r="U1980" t="s">
        <v>8288</v>
      </c>
      <c r="V1980" s="204" t="s">
        <v>8288</v>
      </c>
      <c r="W1980" t="s">
        <v>8288</v>
      </c>
      <c r="X1980" t="s">
        <v>8288</v>
      </c>
      <c r="Y1980" t="s">
        <v>8288</v>
      </c>
      <c r="Z1980" t="s">
        <v>8288</v>
      </c>
      <c r="AA1980" s="204" t="s">
        <v>8288</v>
      </c>
      <c r="AB1980" s="204"/>
      <c r="AC1980"/>
      <c r="AD1980"/>
      <c r="AE1980"/>
      <c r="AF1980"/>
      <c r="AG1980" t="str">
        <f>IFERROR(IF(COUNTIF(C1980:L1980,"Feed Ingredient")&gt;0,INDEX(ani_diet!T:T,MATCH(M1980,ani_diet!D:D,0)),""),"")</f>
        <v/>
      </c>
      <c r="AH1980" s="60" t="b">
        <f>IF(IFERROR(IF(MATCH("Feed Ingredient", AOM[[#This Row],[L1]:[L10]],0)&gt;0, TRUE, FALSE), FALSE)=TRUE,IFERROR(VLOOKUP(M1980, ani_diet!C:C, 1, FALSE), "No Match"),FALSE)</f>
        <v>0</v>
      </c>
      <c r="AL1980" t="str">
        <f>IFERROR(IF(COUNTIF(C1980:L1980,"Feed Ingredient")&gt;0,INDEX(ani_diet!T:T,MATCH(M1980,ani_diet!D:D,0)),""),"")</f>
        <v/>
      </c>
    </row>
    <row r="1981" spans="1:38">
      <c r="A1981" t="str">
        <f>_xlfn.TEXTJOIN("/",TRUE,AOM[[#This Row],[L1]:[L10]])</f>
        <v>Management/Livestock Management/Feed Management/Diet Change/Use of Supplements/probiotic supplementation</v>
      </c>
      <c r="B1981" t="s">
        <v>24156</v>
      </c>
      <c r="C1981" t="s">
        <v>17896</v>
      </c>
      <c r="D1981" t="s">
        <v>17898</v>
      </c>
      <c r="E1981" t="s">
        <v>24040</v>
      </c>
      <c r="F1981" t="s">
        <v>24043</v>
      </c>
      <c r="G1981" t="s">
        <v>24114</v>
      </c>
      <c r="H1981" t="s">
        <v>24157</v>
      </c>
      <c r="I1981" t="s">
        <v>8288</v>
      </c>
      <c r="J1981" t="s">
        <v>8288</v>
      </c>
      <c r="K1981" t="s">
        <v>8288</v>
      </c>
      <c r="M1981" t="str" cm="1">
        <f t="array" ref="M1981">LOOKUP(2,1/(C1981:L1981&lt;&gt;""),C1981:L1981)</f>
        <v>probiotic supplementation</v>
      </c>
      <c r="N1981" t="s">
        <v>24158</v>
      </c>
      <c r="O1981" t="s">
        <v>24159</v>
      </c>
      <c r="P1981" t="s">
        <v>8288</v>
      </c>
      <c r="Q1981" t="s">
        <v>8288</v>
      </c>
      <c r="R1981" t="s">
        <v>24160</v>
      </c>
      <c r="S1981" t="s">
        <v>8288</v>
      </c>
      <c r="T1981" t="s">
        <v>8288</v>
      </c>
      <c r="U1981" t="s">
        <v>8288</v>
      </c>
      <c r="V1981" s="204" t="s">
        <v>8288</v>
      </c>
      <c r="W1981" t="s">
        <v>8288</v>
      </c>
      <c r="X1981" t="s">
        <v>8288</v>
      </c>
      <c r="Y1981" t="s">
        <v>8288</v>
      </c>
      <c r="Z1981" t="s">
        <v>8288</v>
      </c>
      <c r="AA1981" s="204" t="s">
        <v>8288</v>
      </c>
      <c r="AB1981" s="204"/>
      <c r="AC1981"/>
      <c r="AD1981"/>
      <c r="AE1981"/>
      <c r="AF1981"/>
      <c r="AG1981" t="str">
        <f>IFERROR(IF(COUNTIF(C1981:L1981,"Feed Ingredient")&gt;0,INDEX(ani_diet!T:T,MATCH(M1981,ani_diet!D:D,0)),""),"")</f>
        <v/>
      </c>
      <c r="AH1981" s="60" t="b">
        <f>IF(IFERROR(IF(MATCH("Feed Ingredient", AOM[[#This Row],[L1]:[L10]],0)&gt;0, TRUE, FALSE), FALSE)=TRUE,IFERROR(VLOOKUP(M1981, ani_diet!C:C, 1, FALSE), "No Match"),FALSE)</f>
        <v>0</v>
      </c>
      <c r="AL1981" t="str">
        <f>IFERROR(IF(COUNTIF(C1981:L1981,"Feed Ingredient")&gt;0,INDEX(ani_diet!T:T,MATCH(M1981,ani_diet!D:D,0)),""),"")</f>
        <v/>
      </c>
    </row>
    <row r="1982" spans="1:38">
      <c r="A1982" t="str">
        <f>_xlfn.TEXTJOIN("/",TRUE,AOM[[#This Row],[L1]:[L10]])</f>
        <v>Management/Livestock Management/Feed Management/Diet Change/Use of Supplements/urea supplementation</v>
      </c>
      <c r="B1982" t="s">
        <v>24161</v>
      </c>
      <c r="C1982" t="s">
        <v>17896</v>
      </c>
      <c r="D1982" t="s">
        <v>17898</v>
      </c>
      <c r="E1982" t="s">
        <v>24040</v>
      </c>
      <c r="F1982" t="s">
        <v>24043</v>
      </c>
      <c r="G1982" t="s">
        <v>24114</v>
      </c>
      <c r="H1982" t="s">
        <v>24162</v>
      </c>
      <c r="I1982" t="s">
        <v>8288</v>
      </c>
      <c r="J1982" t="s">
        <v>8288</v>
      </c>
      <c r="K1982" t="s">
        <v>8288</v>
      </c>
      <c r="M1982" t="str" cm="1">
        <f t="array" ref="M1982">LOOKUP(2,1/(C1982:L1982&lt;&gt;""),C1982:L1982)</f>
        <v>urea supplementation</v>
      </c>
      <c r="N1982" t="s">
        <v>8288</v>
      </c>
      <c r="O1982" t="s">
        <v>24163</v>
      </c>
      <c r="P1982" t="s">
        <v>8288</v>
      </c>
      <c r="Q1982" t="s">
        <v>8288</v>
      </c>
      <c r="R1982" t="s">
        <v>8288</v>
      </c>
      <c r="S1982" t="s">
        <v>8288</v>
      </c>
      <c r="T1982" t="s">
        <v>8288</v>
      </c>
      <c r="U1982" t="s">
        <v>8288</v>
      </c>
      <c r="V1982" s="204" t="s">
        <v>8288</v>
      </c>
      <c r="W1982" t="s">
        <v>8288</v>
      </c>
      <c r="X1982" t="s">
        <v>8288</v>
      </c>
      <c r="Y1982" t="s">
        <v>8288</v>
      </c>
      <c r="Z1982" t="s">
        <v>8288</v>
      </c>
      <c r="AA1982" s="204" t="s">
        <v>8288</v>
      </c>
      <c r="AB1982" s="204"/>
      <c r="AC1982"/>
      <c r="AD1982"/>
      <c r="AE1982"/>
      <c r="AF1982"/>
      <c r="AG1982" t="str">
        <f>IFERROR(IF(COUNTIF(C1982:L1982,"Feed Ingredient")&gt;0,INDEX(ani_diet!T:T,MATCH(M1982,ani_diet!D:D,0)),""),"")</f>
        <v/>
      </c>
      <c r="AH1982" s="60" t="b">
        <f>IF(IFERROR(IF(MATCH("Feed Ingredient", AOM[[#This Row],[L1]:[L10]],0)&gt;0, TRUE, FALSE), FALSE)=TRUE,IFERROR(VLOOKUP(M1982, ani_diet!C:C, 1, FALSE), "No Match"),FALSE)</f>
        <v>0</v>
      </c>
      <c r="AL1982" t="str">
        <f>IFERROR(IF(COUNTIF(C1982:L1982,"Feed Ingredient")&gt;0,INDEX(ani_diet!T:T,MATCH(M1982,ani_diet!D:D,0)),""),"")</f>
        <v/>
      </c>
    </row>
    <row r="1983" spans="1:38">
      <c r="A1983" t="str">
        <f>_xlfn.TEXTJOIN("/",TRUE,AOM[[#This Row],[L1]:[L10]])</f>
        <v>Management/Livestock Management/Feed Management/Diet Change/Use of Supplements/vitamin supplementation</v>
      </c>
      <c r="B1983" t="s">
        <v>24164</v>
      </c>
      <c r="C1983" t="s">
        <v>17896</v>
      </c>
      <c r="D1983" t="s">
        <v>17898</v>
      </c>
      <c r="E1983" t="s">
        <v>24040</v>
      </c>
      <c r="F1983" t="s">
        <v>24043</v>
      </c>
      <c r="G1983" t="s">
        <v>24114</v>
      </c>
      <c r="H1983" t="s">
        <v>24165</v>
      </c>
      <c r="I1983" t="s">
        <v>8288</v>
      </c>
      <c r="J1983" t="s">
        <v>8288</v>
      </c>
      <c r="K1983" t="s">
        <v>8288</v>
      </c>
      <c r="M1983" t="str" cm="1">
        <f t="array" ref="M1983">LOOKUP(2,1/(C1983:L1983&lt;&gt;""),C1983:L1983)</f>
        <v>vitamin supplementation</v>
      </c>
      <c r="N1983" t="s">
        <v>8288</v>
      </c>
      <c r="O1983" t="s">
        <v>24166</v>
      </c>
      <c r="P1983" t="s">
        <v>24167</v>
      </c>
      <c r="Q1983" t="s">
        <v>8288</v>
      </c>
      <c r="R1983" t="s">
        <v>24168</v>
      </c>
      <c r="S1983" t="s">
        <v>8288</v>
      </c>
      <c r="T1983" t="s">
        <v>8288</v>
      </c>
      <c r="U1983" t="s">
        <v>8288</v>
      </c>
      <c r="V1983" s="204" t="s">
        <v>8288</v>
      </c>
      <c r="W1983" t="s">
        <v>8288</v>
      </c>
      <c r="X1983" t="s">
        <v>8288</v>
      </c>
      <c r="Y1983" t="s">
        <v>8288</v>
      </c>
      <c r="Z1983" t="s">
        <v>8288</v>
      </c>
      <c r="AA1983" s="204" t="s">
        <v>8288</v>
      </c>
      <c r="AB1983" s="204"/>
      <c r="AC1983"/>
      <c r="AD1983"/>
      <c r="AE1983"/>
      <c r="AF1983"/>
      <c r="AG1983" t="str">
        <f>IFERROR(IF(COUNTIF(C1983:L1983,"Feed Ingredient")&gt;0,INDEX(ani_diet!T:T,MATCH(M1983,ani_diet!D:D,0)),""),"")</f>
        <v/>
      </c>
      <c r="AH1983" s="60" t="b">
        <f>IF(IFERROR(IF(MATCH("Feed Ingredient", AOM[[#This Row],[L1]:[L10]],0)&gt;0, TRUE, FALSE), FALSE)=TRUE,IFERROR(VLOOKUP(M1983, ani_diet!C:C, 1, FALSE), "No Match"),FALSE)</f>
        <v>0</v>
      </c>
      <c r="AL1983" t="str">
        <f>IFERROR(IF(COUNTIF(C1983:L1983,"Feed Ingredient")&gt;0,INDEX(ani_diet!T:T,MATCH(M1983,ani_diet!D:D,0)),""),"")</f>
        <v/>
      </c>
    </row>
    <row r="1984" spans="1:38">
      <c r="A1984" t="str">
        <f>_xlfn.TEXTJOIN("/",TRUE,AOM[[#This Row],[L1]:[L10]])</f>
        <v>Management/Livestock Management/Feed Management/Diet Change/Use of Tree Fodders</v>
      </c>
      <c r="B1984" t="s">
        <v>24169</v>
      </c>
      <c r="C1984" t="s">
        <v>17896</v>
      </c>
      <c r="D1984" t="s">
        <v>17898</v>
      </c>
      <c r="E1984" t="s">
        <v>24040</v>
      </c>
      <c r="F1984" t="s">
        <v>24043</v>
      </c>
      <c r="G1984" t="s">
        <v>24170</v>
      </c>
      <c r="H1984" t="s">
        <v>8288</v>
      </c>
      <c r="I1984" t="s">
        <v>8288</v>
      </c>
      <c r="J1984" t="s">
        <v>8288</v>
      </c>
      <c r="K1984" t="s">
        <v>8288</v>
      </c>
      <c r="M1984" t="str" cm="1">
        <f t="array" ref="M1984">LOOKUP(2,1/(C1984:L1984&lt;&gt;""),C1984:L1984)</f>
        <v>Use of Tree Fodders</v>
      </c>
      <c r="N1984" t="s">
        <v>8288</v>
      </c>
      <c r="O1984" t="s">
        <v>24171</v>
      </c>
      <c r="P1984" t="s">
        <v>8288</v>
      </c>
      <c r="Q1984" t="s">
        <v>8288</v>
      </c>
      <c r="R1984" t="s">
        <v>17900</v>
      </c>
      <c r="S1984" t="s">
        <v>8288</v>
      </c>
      <c r="T1984" t="s">
        <v>8288</v>
      </c>
      <c r="U1984" t="s">
        <v>8288</v>
      </c>
      <c r="V1984" s="204" t="s">
        <v>8288</v>
      </c>
      <c r="W1984" t="s">
        <v>8288</v>
      </c>
      <c r="X1984" t="s">
        <v>8288</v>
      </c>
      <c r="Y1984" t="s">
        <v>5370</v>
      </c>
      <c r="Z1984" t="s">
        <v>8288</v>
      </c>
      <c r="AA1984" s="204" t="s">
        <v>8288</v>
      </c>
      <c r="AB1984" s="204"/>
      <c r="AC1984"/>
      <c r="AD1984"/>
      <c r="AE1984"/>
      <c r="AF1984"/>
      <c r="AG1984" t="str">
        <f>IFERROR(IF(COUNTIF(C1984:L1984,"Feed Ingredient")&gt;0,INDEX(ani_diet!T:T,MATCH(M1984,ani_diet!D:D,0)),""),"")</f>
        <v/>
      </c>
      <c r="AH1984" s="60" t="b">
        <f>IF(IFERROR(IF(MATCH("Feed Ingredient", AOM[[#This Row],[L1]:[L10]],0)&gt;0, TRUE, FALSE), FALSE)=TRUE,IFERROR(VLOOKUP(M1984, ani_diet!C:C, 1, FALSE), "No Match"),FALSE)</f>
        <v>0</v>
      </c>
      <c r="AL1984" t="str">
        <f>IFERROR(IF(COUNTIF(C1984:L1984,"Feed Ingredient")&gt;0,INDEX(ani_diet!T:T,MATCH(M1984,ani_diet!D:D,0)),""),"")</f>
        <v/>
      </c>
    </row>
    <row r="1985" spans="1:38">
      <c r="A1985" t="str">
        <f>_xlfn.TEXTJOIN("/",TRUE,AOM[[#This Row],[L1]:[L10]])</f>
        <v>Management/Livestock Management/Feed Management/Diet Source/On-farm</v>
      </c>
      <c r="B1985" t="s">
        <v>24172</v>
      </c>
      <c r="C1985" t="s">
        <v>17896</v>
      </c>
      <c r="D1985" t="s">
        <v>17898</v>
      </c>
      <c r="E1985" t="s">
        <v>24040</v>
      </c>
      <c r="F1985" t="s">
        <v>24173</v>
      </c>
      <c r="G1985" t="s">
        <v>5922</v>
      </c>
      <c r="H1985" t="s">
        <v>8288</v>
      </c>
      <c r="I1985" t="s">
        <v>8288</v>
      </c>
      <c r="J1985" t="s">
        <v>8288</v>
      </c>
      <c r="K1985" t="s">
        <v>8288</v>
      </c>
      <c r="M1985" t="str" cm="1">
        <f t="array" ref="M1985">LOOKUP(2,1/(C1985:L1985&lt;&gt;""),C1985:L1985)</f>
        <v>On-farm</v>
      </c>
      <c r="N1985" t="s">
        <v>8288</v>
      </c>
      <c r="O1985" t="s">
        <v>24174</v>
      </c>
      <c r="P1985" t="s">
        <v>8288</v>
      </c>
      <c r="Q1985" t="s">
        <v>8288</v>
      </c>
      <c r="R1985" t="s">
        <v>8288</v>
      </c>
      <c r="S1985" t="s">
        <v>8288</v>
      </c>
      <c r="T1985" t="s">
        <v>8288</v>
      </c>
      <c r="U1985" t="s">
        <v>8288</v>
      </c>
      <c r="V1985" s="204" t="s">
        <v>8288</v>
      </c>
      <c r="W1985" t="s">
        <v>8288</v>
      </c>
      <c r="X1985" t="s">
        <v>8288</v>
      </c>
      <c r="Y1985" t="s">
        <v>8288</v>
      </c>
      <c r="Z1985" t="s">
        <v>8288</v>
      </c>
      <c r="AA1985" s="204" t="s">
        <v>8288</v>
      </c>
      <c r="AB1985" s="204"/>
      <c r="AC1985"/>
      <c r="AD1985"/>
      <c r="AE1985"/>
      <c r="AF1985"/>
      <c r="AG1985" t="str">
        <f>IFERROR(IF(COUNTIF(C1985:L1985,"Feed Ingredient")&gt;0,INDEX(ani_diet!T:T,MATCH(M1985,ani_diet!D:D,0)),""),"")</f>
        <v/>
      </c>
      <c r="AH1985" s="60" t="b">
        <f>IF(IFERROR(IF(MATCH("Feed Ingredient", AOM[[#This Row],[L1]:[L10]],0)&gt;0, TRUE, FALSE), FALSE)=TRUE,IFERROR(VLOOKUP(M1985, ani_diet!C:C, 1, FALSE), "No Match"),FALSE)</f>
        <v>0</v>
      </c>
      <c r="AL1985" t="str">
        <f>IFERROR(IF(COUNTIF(C1985:L1985,"Feed Ingredient")&gt;0,INDEX(ani_diet!T:T,MATCH(M1985,ani_diet!D:D,0)),""),"")</f>
        <v/>
      </c>
    </row>
    <row r="1986" spans="1:38">
      <c r="A1986" t="str">
        <f>_xlfn.TEXTJOIN("/",TRUE,AOM[[#This Row],[L1]:[L10]])</f>
        <v>Management/Livestock Management/Feed Management/Diet Source/Purchased</v>
      </c>
      <c r="B1986" t="s">
        <v>24175</v>
      </c>
      <c r="C1986" t="s">
        <v>17896</v>
      </c>
      <c r="D1986" t="s">
        <v>17898</v>
      </c>
      <c r="E1986" t="s">
        <v>24040</v>
      </c>
      <c r="F1986" t="s">
        <v>24173</v>
      </c>
      <c r="G1986" t="s">
        <v>172</v>
      </c>
      <c r="H1986" t="s">
        <v>8288</v>
      </c>
      <c r="I1986" t="s">
        <v>8288</v>
      </c>
      <c r="J1986" t="s">
        <v>8288</v>
      </c>
      <c r="K1986" t="s">
        <v>8288</v>
      </c>
      <c r="M1986" t="str" cm="1">
        <f t="array" ref="M1986">LOOKUP(2,1/(C1986:L1986&lt;&gt;""),C1986:L1986)</f>
        <v>Purchased</v>
      </c>
      <c r="N1986" t="s">
        <v>8288</v>
      </c>
      <c r="O1986" t="s">
        <v>24176</v>
      </c>
      <c r="P1986" t="s">
        <v>8288</v>
      </c>
      <c r="Q1986" t="s">
        <v>8288</v>
      </c>
      <c r="R1986" t="s">
        <v>8288</v>
      </c>
      <c r="S1986" t="s">
        <v>8288</v>
      </c>
      <c r="T1986" t="s">
        <v>8288</v>
      </c>
      <c r="U1986" t="s">
        <v>8288</v>
      </c>
      <c r="V1986" s="204" t="s">
        <v>8288</v>
      </c>
      <c r="W1986" t="s">
        <v>8288</v>
      </c>
      <c r="X1986" t="s">
        <v>8288</v>
      </c>
      <c r="Y1986" t="s">
        <v>8288</v>
      </c>
      <c r="Z1986" t="s">
        <v>8288</v>
      </c>
      <c r="AA1986" s="204" t="s">
        <v>8288</v>
      </c>
      <c r="AB1986" s="204"/>
      <c r="AC1986"/>
      <c r="AD1986"/>
      <c r="AE1986"/>
      <c r="AF1986"/>
      <c r="AG1986" t="str">
        <f>IFERROR(IF(COUNTIF(C1986:L1986,"Feed Ingredient")&gt;0,INDEX(ani_diet!T:T,MATCH(M1986,ani_diet!D:D,0)),""),"")</f>
        <v/>
      </c>
      <c r="AH1986" s="60" t="b">
        <f>IF(IFERROR(IF(MATCH("Feed Ingredient", AOM[[#This Row],[L1]:[L10]],0)&gt;0, TRUE, FALSE), FALSE)=TRUE,IFERROR(VLOOKUP(M1986, ani_diet!C:C, 1, FALSE), "No Match"),FALSE)</f>
        <v>0</v>
      </c>
      <c r="AL1986" t="str">
        <f>IFERROR(IF(COUNTIF(C1986:L1986,"Feed Ingredient")&gt;0,INDEX(ani_diet!T:T,MATCH(M1986,ani_diet!D:D,0)),""),"")</f>
        <v/>
      </c>
    </row>
    <row r="1987" spans="1:38">
      <c r="A1987" t="str">
        <f>_xlfn.TEXTJOIN("/",TRUE,AOM[[#This Row],[L1]:[L10]])</f>
        <v>Management/Livestock Management/Grazing Management/Cycle length</v>
      </c>
      <c r="B1987" t="s">
        <v>24177</v>
      </c>
      <c r="C1987" t="s">
        <v>17896</v>
      </c>
      <c r="D1987" t="s">
        <v>17898</v>
      </c>
      <c r="E1987" t="s">
        <v>24178</v>
      </c>
      <c r="F1987" t="s">
        <v>24179</v>
      </c>
      <c r="G1987" t="s">
        <v>8288</v>
      </c>
      <c r="H1987" t="s">
        <v>8288</v>
      </c>
      <c r="I1987" t="s">
        <v>8288</v>
      </c>
      <c r="J1987" t="s">
        <v>8288</v>
      </c>
      <c r="K1987" t="s">
        <v>8288</v>
      </c>
      <c r="M1987" t="str" cm="1">
        <f t="array" ref="M1987">LOOKUP(2,1/(C1987:L1987&lt;&gt;""),C1987:L1987)</f>
        <v>Cycle length</v>
      </c>
      <c r="N1987" t="s">
        <v>8288</v>
      </c>
      <c r="O1987" t="s">
        <v>8288</v>
      </c>
      <c r="P1987" t="s">
        <v>8288</v>
      </c>
      <c r="Q1987" t="s">
        <v>8288</v>
      </c>
      <c r="R1987" t="s">
        <v>8288</v>
      </c>
      <c r="S1987" t="s">
        <v>8288</v>
      </c>
      <c r="T1987" t="s">
        <v>8288</v>
      </c>
      <c r="U1987" t="s">
        <v>8288</v>
      </c>
      <c r="V1987" s="204" t="s">
        <v>8288</v>
      </c>
      <c r="W1987" t="s">
        <v>8288</v>
      </c>
      <c r="X1987" t="s">
        <v>8288</v>
      </c>
      <c r="Y1987" t="s">
        <v>8288</v>
      </c>
      <c r="Z1987" t="s">
        <v>8288</v>
      </c>
      <c r="AA1987" s="204" t="s">
        <v>8288</v>
      </c>
      <c r="AB1987" s="204"/>
      <c r="AC1987"/>
      <c r="AD1987"/>
      <c r="AE1987"/>
      <c r="AF1987"/>
      <c r="AG1987" t="str">
        <f>IFERROR(IF(COUNTIF(C1987:L1987,"Feed Ingredient")&gt;0,INDEX(ani_diet!T:T,MATCH(M1987,ani_diet!D:D,0)),""),"")</f>
        <v/>
      </c>
      <c r="AH1987" s="60" t="b">
        <f>IF(IFERROR(IF(MATCH("Feed Ingredient", AOM[[#This Row],[L1]:[L10]],0)&gt;0, TRUE, FALSE), FALSE)=TRUE,IFERROR(VLOOKUP(M1987, ani_diet!C:C, 1, FALSE), "No Match"),FALSE)</f>
        <v>0</v>
      </c>
      <c r="AL1987" t="str">
        <f>IFERROR(IF(COUNTIF(C1987:L1987,"Feed Ingredient")&gt;0,INDEX(ani_diet!T:T,MATCH(M1987,ani_diet!D:D,0)),""),"")</f>
        <v/>
      </c>
    </row>
    <row r="1988" spans="1:38">
      <c r="A1988" t="str">
        <f>_xlfn.TEXTJOIN("/",TRUE,AOM[[#This Row],[L1]:[L10]])</f>
        <v>Management/Livestock Management/Grazing Management/Division Size</v>
      </c>
      <c r="B1988" t="s">
        <v>24180</v>
      </c>
      <c r="C1988" t="s">
        <v>17896</v>
      </c>
      <c r="D1988" t="s">
        <v>17898</v>
      </c>
      <c r="E1988" t="s">
        <v>24178</v>
      </c>
      <c r="F1988" t="s">
        <v>24181</v>
      </c>
      <c r="G1988" t="s">
        <v>8288</v>
      </c>
      <c r="H1988" t="s">
        <v>8288</v>
      </c>
      <c r="I1988" t="s">
        <v>8288</v>
      </c>
      <c r="J1988" t="s">
        <v>8288</v>
      </c>
      <c r="K1988" t="s">
        <v>8288</v>
      </c>
      <c r="M1988" t="str" cm="1">
        <f t="array" ref="M1988">LOOKUP(2,1/(C1988:L1988&lt;&gt;""),C1988:L1988)</f>
        <v>Division Size</v>
      </c>
      <c r="N1988" t="s">
        <v>8288</v>
      </c>
      <c r="O1988" t="s">
        <v>24182</v>
      </c>
      <c r="P1988" t="s">
        <v>8288</v>
      </c>
      <c r="Q1988" t="s">
        <v>8288</v>
      </c>
      <c r="R1988" t="s">
        <v>8288</v>
      </c>
      <c r="S1988" t="s">
        <v>8288</v>
      </c>
      <c r="T1988" t="s">
        <v>8288</v>
      </c>
      <c r="U1988" t="s">
        <v>8288</v>
      </c>
      <c r="V1988" s="204" t="s">
        <v>8288</v>
      </c>
      <c r="W1988" t="s">
        <v>8288</v>
      </c>
      <c r="X1988" t="s">
        <v>5370</v>
      </c>
      <c r="Y1988" t="s">
        <v>8288</v>
      </c>
      <c r="Z1988" t="s">
        <v>8288</v>
      </c>
      <c r="AA1988" s="204" t="s">
        <v>8288</v>
      </c>
      <c r="AB1988" s="204"/>
      <c r="AC1988"/>
      <c r="AD1988"/>
      <c r="AE1988"/>
      <c r="AF1988"/>
      <c r="AG1988" t="str">
        <f>IFERROR(IF(COUNTIF(C1988:L1988,"Feed Ingredient")&gt;0,INDEX(ani_diet!T:T,MATCH(M1988,ani_diet!D:D,0)),""),"")</f>
        <v/>
      </c>
      <c r="AH1988" s="60" t="b">
        <f>IF(IFERROR(IF(MATCH("Feed Ingredient", AOM[[#This Row],[L1]:[L10]],0)&gt;0, TRUE, FALSE), FALSE)=TRUE,IFERROR(VLOOKUP(M1988, ani_diet!C:C, 1, FALSE), "No Match"),FALSE)</f>
        <v>0</v>
      </c>
      <c r="AL1988" t="str">
        <f>IFERROR(IF(COUNTIF(C1988:L1988,"Feed Ingredient")&gt;0,INDEX(ani_diet!T:T,MATCH(M1988,ani_diet!D:D,0)),""),"")</f>
        <v/>
      </c>
    </row>
    <row r="1989" spans="1:38">
      <c r="A1989" t="str">
        <f>_xlfn.TEXTJOIN("/",TRUE,AOM[[#This Row],[L1]:[L10]])</f>
        <v>Management/Livestock Management/Grazing Management/Field Size</v>
      </c>
      <c r="B1989" t="s">
        <v>24183</v>
      </c>
      <c r="C1989" t="s">
        <v>17896</v>
      </c>
      <c r="D1989" t="s">
        <v>17898</v>
      </c>
      <c r="E1989" t="s">
        <v>24178</v>
      </c>
      <c r="F1989" t="s">
        <v>24184</v>
      </c>
      <c r="G1989" t="s">
        <v>8288</v>
      </c>
      <c r="H1989" t="s">
        <v>8288</v>
      </c>
      <c r="I1989" t="s">
        <v>8288</v>
      </c>
      <c r="J1989" t="s">
        <v>8288</v>
      </c>
      <c r="K1989" t="s">
        <v>8288</v>
      </c>
      <c r="M1989" t="str" cm="1">
        <f t="array" ref="M1989">LOOKUP(2,1/(C1989:L1989&lt;&gt;""),C1989:L1989)</f>
        <v>Field Size</v>
      </c>
      <c r="N1989" t="s">
        <v>24185</v>
      </c>
      <c r="O1989" t="s">
        <v>24186</v>
      </c>
      <c r="P1989" t="s">
        <v>8288</v>
      </c>
      <c r="Q1989" t="s">
        <v>8288</v>
      </c>
      <c r="R1989" t="s">
        <v>8288</v>
      </c>
      <c r="S1989" t="s">
        <v>8288</v>
      </c>
      <c r="T1989" t="s">
        <v>8288</v>
      </c>
      <c r="U1989" t="s">
        <v>8288</v>
      </c>
      <c r="V1989" s="204" t="s">
        <v>8288</v>
      </c>
      <c r="W1989" t="s">
        <v>8288</v>
      </c>
      <c r="X1989" t="s">
        <v>5370</v>
      </c>
      <c r="Y1989" t="s">
        <v>8288</v>
      </c>
      <c r="Z1989" t="s">
        <v>8288</v>
      </c>
      <c r="AA1989" s="204" t="s">
        <v>8288</v>
      </c>
      <c r="AB1989" s="204"/>
      <c r="AC1989"/>
      <c r="AD1989"/>
      <c r="AE1989"/>
      <c r="AF1989"/>
      <c r="AG1989" t="str">
        <f>IFERROR(IF(COUNTIF(C1989:L1989,"Feed Ingredient")&gt;0,INDEX(ani_diet!T:T,MATCH(M1989,ani_diet!D:D,0)),""),"")</f>
        <v/>
      </c>
      <c r="AH1989" s="60" t="b">
        <f>IF(IFERROR(IF(MATCH("Feed Ingredient", AOM[[#This Row],[L1]:[L10]],0)&gt;0, TRUE, FALSE), FALSE)=TRUE,IFERROR(VLOOKUP(M1989, ani_diet!C:C, 1, FALSE), "No Match"),FALSE)</f>
        <v>0</v>
      </c>
      <c r="AL1989" t="str">
        <f>IFERROR(IF(COUNTIF(C1989:L1989,"Feed Ingredient")&gt;0,INDEX(ani_diet!T:T,MATCH(M1989,ani_diet!D:D,0)),""),"")</f>
        <v/>
      </c>
    </row>
    <row r="1990" spans="1:38">
      <c r="A1990" t="str">
        <f>_xlfn.TEXTJOIN("/",TRUE,AOM[[#This Row],[L1]:[L10]])</f>
        <v>Management/Livestock Management/Grazing Management/Grazing Intensity</v>
      </c>
      <c r="B1990" t="s">
        <v>24187</v>
      </c>
      <c r="C1990" t="s">
        <v>17896</v>
      </c>
      <c r="D1990" t="s">
        <v>17898</v>
      </c>
      <c r="E1990" t="s">
        <v>24178</v>
      </c>
      <c r="F1990" t="s">
        <v>24188</v>
      </c>
      <c r="G1990" t="s">
        <v>8288</v>
      </c>
      <c r="H1990" t="s">
        <v>8288</v>
      </c>
      <c r="I1990" t="s">
        <v>8288</v>
      </c>
      <c r="J1990" t="s">
        <v>8288</v>
      </c>
      <c r="K1990" t="s">
        <v>8288</v>
      </c>
      <c r="M1990" t="str" cm="1">
        <f t="array" ref="M1990">LOOKUP(2,1/(C1990:L1990&lt;&gt;""),C1990:L1990)</f>
        <v>Grazing Intensity</v>
      </c>
      <c r="N1990" t="s">
        <v>8288</v>
      </c>
      <c r="O1990" t="s">
        <v>24189</v>
      </c>
      <c r="P1990" t="s">
        <v>8288</v>
      </c>
      <c r="Q1990" t="s">
        <v>8288</v>
      </c>
      <c r="R1990" t="s">
        <v>8288</v>
      </c>
      <c r="S1990" t="s">
        <v>8288</v>
      </c>
      <c r="T1990" t="s">
        <v>8288</v>
      </c>
      <c r="U1990" t="s">
        <v>8288</v>
      </c>
      <c r="V1990" s="204" t="s">
        <v>8288</v>
      </c>
      <c r="W1990" t="s">
        <v>8288</v>
      </c>
      <c r="X1990" t="s">
        <v>8288</v>
      </c>
      <c r="Y1990" t="s">
        <v>8288</v>
      </c>
      <c r="Z1990" t="s">
        <v>8288</v>
      </c>
      <c r="AA1990" s="204" t="s">
        <v>8288</v>
      </c>
      <c r="AB1990" s="204"/>
      <c r="AC1990"/>
      <c r="AD1990"/>
      <c r="AE1990"/>
      <c r="AF1990"/>
      <c r="AG1990" t="str">
        <f>IFERROR(IF(COUNTIF(C1990:L1990,"Feed Ingredient")&gt;0,INDEX(ani_diet!T:T,MATCH(M1990,ani_diet!D:D,0)),""),"")</f>
        <v/>
      </c>
      <c r="AH1990" s="60" t="b">
        <f>IF(IFERROR(IF(MATCH("Feed Ingredient", AOM[[#This Row],[L1]:[L10]],0)&gt;0, TRUE, FALSE), FALSE)=TRUE,IFERROR(VLOOKUP(M1990, ani_diet!C:C, 1, FALSE), "No Match"),FALSE)</f>
        <v>0</v>
      </c>
      <c r="AL1990" t="str">
        <f>IFERROR(IF(COUNTIF(C1990:L1990,"Feed Ingredient")&gt;0,INDEX(ani_diet!T:T,MATCH(M1990,ani_diet!D:D,0)),""),"")</f>
        <v/>
      </c>
    </row>
    <row r="1991" spans="1:38">
      <c r="A1991" t="str">
        <f>_xlfn.TEXTJOIN("/",TRUE,AOM[[#This Row],[L1]:[L10]])</f>
        <v>Management/Livestock Management/Grazing Management/Grazing time/per cycle</v>
      </c>
      <c r="B1991" t="s">
        <v>24190</v>
      </c>
      <c r="C1991" t="s">
        <v>17896</v>
      </c>
      <c r="D1991" t="s">
        <v>17898</v>
      </c>
      <c r="E1991" t="s">
        <v>24178</v>
      </c>
      <c r="F1991" t="s">
        <v>24191</v>
      </c>
      <c r="G1991" t="s">
        <v>24192</v>
      </c>
      <c r="H1991" t="s">
        <v>8288</v>
      </c>
      <c r="I1991" t="s">
        <v>8288</v>
      </c>
      <c r="J1991" t="s">
        <v>8288</v>
      </c>
      <c r="K1991" t="s">
        <v>8288</v>
      </c>
      <c r="M1991" t="str" cm="1">
        <f t="array" ref="M1991">LOOKUP(2,1/(C1991:L1991&lt;&gt;""),C1991:L1991)</f>
        <v>per cycle</v>
      </c>
      <c r="N1991" t="s">
        <v>8288</v>
      </c>
      <c r="O1991" t="s">
        <v>8288</v>
      </c>
      <c r="P1991" t="s">
        <v>8288</v>
      </c>
      <c r="Q1991" t="s">
        <v>8288</v>
      </c>
      <c r="R1991" t="s">
        <v>8288</v>
      </c>
      <c r="S1991" t="s">
        <v>8288</v>
      </c>
      <c r="T1991" t="s">
        <v>8288</v>
      </c>
      <c r="U1991" t="s">
        <v>8288</v>
      </c>
      <c r="V1991" s="204" t="s">
        <v>8288</v>
      </c>
      <c r="W1991" t="s">
        <v>8288</v>
      </c>
      <c r="X1991" t="s">
        <v>8288</v>
      </c>
      <c r="Y1991" t="s">
        <v>8288</v>
      </c>
      <c r="Z1991" t="s">
        <v>8288</v>
      </c>
      <c r="AA1991" s="204" t="s">
        <v>8288</v>
      </c>
      <c r="AB1991" s="204"/>
      <c r="AC1991"/>
      <c r="AD1991"/>
      <c r="AE1991"/>
      <c r="AF1991"/>
      <c r="AG1991" t="str">
        <f>IFERROR(IF(COUNTIF(C1991:L1991,"Feed Ingredient")&gt;0,INDEX(ani_diet!T:T,MATCH(M1991,ani_diet!D:D,0)),""),"")</f>
        <v/>
      </c>
      <c r="AH1991" s="60" t="b">
        <f>IF(IFERROR(IF(MATCH("Feed Ingredient", AOM[[#This Row],[L1]:[L10]],0)&gt;0, TRUE, FALSE), FALSE)=TRUE,IFERROR(VLOOKUP(M1991, ani_diet!C:C, 1, FALSE), "No Match"),FALSE)</f>
        <v>0</v>
      </c>
      <c r="AL1991" t="str">
        <f>IFERROR(IF(COUNTIF(C1991:L1991,"Feed Ingredient")&gt;0,INDEX(ani_diet!T:T,MATCH(M1991,ani_diet!D:D,0)),""),"")</f>
        <v/>
      </c>
    </row>
    <row r="1992" spans="1:38">
      <c r="A1992" t="str">
        <f>_xlfn.TEXTJOIN("/",TRUE,AOM[[#This Row],[L1]:[L10]])</f>
        <v>Management/Livestock Management/Grazing Management/Grazing time/per year</v>
      </c>
      <c r="B1992" t="s">
        <v>24193</v>
      </c>
      <c r="C1992" t="s">
        <v>17896</v>
      </c>
      <c r="D1992" t="s">
        <v>17898</v>
      </c>
      <c r="E1992" t="s">
        <v>24178</v>
      </c>
      <c r="F1992" t="s">
        <v>24191</v>
      </c>
      <c r="G1992" t="s">
        <v>24194</v>
      </c>
      <c r="H1992" t="s">
        <v>8288</v>
      </c>
      <c r="I1992" t="s">
        <v>8288</v>
      </c>
      <c r="J1992" t="s">
        <v>8288</v>
      </c>
      <c r="K1992" t="s">
        <v>8288</v>
      </c>
      <c r="M1992" t="str" cm="1">
        <f t="array" ref="M1992">LOOKUP(2,1/(C1992:L1992&lt;&gt;""),C1992:L1992)</f>
        <v>per year</v>
      </c>
      <c r="N1992" t="s">
        <v>8288</v>
      </c>
      <c r="O1992" t="s">
        <v>24195</v>
      </c>
      <c r="P1992" t="s">
        <v>8288</v>
      </c>
      <c r="Q1992" t="s">
        <v>8288</v>
      </c>
      <c r="R1992" t="s">
        <v>24196</v>
      </c>
      <c r="S1992" t="s">
        <v>8288</v>
      </c>
      <c r="T1992" t="s">
        <v>8288</v>
      </c>
      <c r="U1992" t="s">
        <v>8288</v>
      </c>
      <c r="V1992" s="204" t="s">
        <v>8288</v>
      </c>
      <c r="W1992" t="s">
        <v>8288</v>
      </c>
      <c r="X1992" t="s">
        <v>8288</v>
      </c>
      <c r="Y1992" t="s">
        <v>8288</v>
      </c>
      <c r="Z1992" t="s">
        <v>8288</v>
      </c>
      <c r="AA1992" s="204" t="s">
        <v>8288</v>
      </c>
      <c r="AB1992" s="204"/>
      <c r="AC1992"/>
      <c r="AD1992"/>
      <c r="AE1992"/>
      <c r="AF1992"/>
      <c r="AG1992" t="str">
        <f>IFERROR(IF(COUNTIF(C1992:L1992,"Feed Ingredient")&gt;0,INDEX(ani_diet!T:T,MATCH(M1992,ani_diet!D:D,0)),""),"")</f>
        <v/>
      </c>
      <c r="AH1992" s="60" t="b">
        <f>IF(IFERROR(IF(MATCH("Feed Ingredient", AOM[[#This Row],[L1]:[L10]],0)&gt;0, TRUE, FALSE), FALSE)=TRUE,IFERROR(VLOOKUP(M1992, ani_diet!C:C, 1, FALSE), "No Match"),FALSE)</f>
        <v>0</v>
      </c>
      <c r="AL1992" t="str">
        <f>IFERROR(IF(COUNTIF(C1992:L1992,"Feed Ingredient")&gt;0,INDEX(ani_diet!T:T,MATCH(M1992,ani_diet!D:D,0)),""),"")</f>
        <v/>
      </c>
    </row>
    <row r="1993" spans="1:38">
      <c r="A1993" t="str">
        <f>_xlfn.TEXTJOIN("/",TRUE,AOM[[#This Row],[L1]:[L10]])</f>
        <v>Management/Livestock Management/Grazing Management/Max sward height</v>
      </c>
      <c r="B1993" t="s">
        <v>24197</v>
      </c>
      <c r="C1993" t="s">
        <v>17896</v>
      </c>
      <c r="D1993" t="s">
        <v>17898</v>
      </c>
      <c r="E1993" t="s">
        <v>24178</v>
      </c>
      <c r="F1993" t="s">
        <v>24198</v>
      </c>
      <c r="G1993" t="s">
        <v>8288</v>
      </c>
      <c r="H1993" t="s">
        <v>8288</v>
      </c>
      <c r="I1993" t="s">
        <v>8288</v>
      </c>
      <c r="J1993" t="s">
        <v>8288</v>
      </c>
      <c r="K1993" t="s">
        <v>8288</v>
      </c>
      <c r="M1993" t="str" cm="1">
        <f t="array" ref="M1993">LOOKUP(2,1/(C1993:L1993&lt;&gt;""),C1993:L1993)</f>
        <v>Max sward height</v>
      </c>
      <c r="N1993" t="s">
        <v>24199</v>
      </c>
      <c r="O1993" t="s">
        <v>8288</v>
      </c>
      <c r="P1993" t="s">
        <v>8288</v>
      </c>
      <c r="Q1993" t="s">
        <v>8288</v>
      </c>
      <c r="R1993" t="s">
        <v>8288</v>
      </c>
      <c r="S1993" t="s">
        <v>8288</v>
      </c>
      <c r="T1993" t="s">
        <v>8288</v>
      </c>
      <c r="U1993" t="s">
        <v>8288</v>
      </c>
      <c r="V1993" s="204" t="s">
        <v>8288</v>
      </c>
      <c r="W1993" t="s">
        <v>8288</v>
      </c>
      <c r="X1993" t="s">
        <v>5370</v>
      </c>
      <c r="Y1993" t="s">
        <v>8288</v>
      </c>
      <c r="Z1993" t="s">
        <v>8288</v>
      </c>
      <c r="AA1993" s="204" t="s">
        <v>8288</v>
      </c>
      <c r="AB1993" s="204"/>
      <c r="AC1993"/>
      <c r="AD1993"/>
      <c r="AE1993"/>
      <c r="AF1993"/>
      <c r="AG1993" t="str">
        <f>IFERROR(IF(COUNTIF(C1993:L1993,"Feed Ingredient")&gt;0,INDEX(ani_diet!T:T,MATCH(M1993,ani_diet!D:D,0)),""),"")</f>
        <v/>
      </c>
      <c r="AH1993" s="60" t="b">
        <f>IF(IFERROR(IF(MATCH("Feed Ingredient", AOM[[#This Row],[L1]:[L10]],0)&gt;0, TRUE, FALSE), FALSE)=TRUE,IFERROR(VLOOKUP(M1993, ani_diet!C:C, 1, FALSE), "No Match"),FALSE)</f>
        <v>0</v>
      </c>
      <c r="AL1993" t="str">
        <f>IFERROR(IF(COUNTIF(C1993:L1993,"Feed Ingredient")&gt;0,INDEX(ani_diet!T:T,MATCH(M1993,ani_diet!D:D,0)),""),"")</f>
        <v/>
      </c>
    </row>
    <row r="1994" spans="1:38">
      <c r="A1994" t="str">
        <f>_xlfn.TEXTJOIN("/",TRUE,AOM[[#This Row],[L1]:[L10]])</f>
        <v>Management/Livestock Management/Grazing Management/Number of animals</v>
      </c>
      <c r="B1994" t="s">
        <v>24200</v>
      </c>
      <c r="C1994" t="s">
        <v>17896</v>
      </c>
      <c r="D1994" t="s">
        <v>17898</v>
      </c>
      <c r="E1994" t="s">
        <v>24178</v>
      </c>
      <c r="F1994" t="s">
        <v>24201</v>
      </c>
      <c r="G1994" t="s">
        <v>8288</v>
      </c>
      <c r="H1994" t="s">
        <v>8288</v>
      </c>
      <c r="I1994" t="s">
        <v>8288</v>
      </c>
      <c r="J1994" t="s">
        <v>8288</v>
      </c>
      <c r="K1994" t="s">
        <v>8288</v>
      </c>
      <c r="M1994" t="str" cm="1">
        <f t="array" ref="M1994">LOOKUP(2,1/(C1994:L1994&lt;&gt;""),C1994:L1994)</f>
        <v>Number of animals</v>
      </c>
      <c r="N1994" t="s">
        <v>8288</v>
      </c>
      <c r="O1994" t="s">
        <v>8288</v>
      </c>
      <c r="P1994" t="s">
        <v>8288</v>
      </c>
      <c r="Q1994" t="s">
        <v>8288</v>
      </c>
      <c r="R1994" t="s">
        <v>8288</v>
      </c>
      <c r="S1994" t="s">
        <v>8288</v>
      </c>
      <c r="T1994" t="s">
        <v>8288</v>
      </c>
      <c r="U1994" t="s">
        <v>8288</v>
      </c>
      <c r="V1994" s="204" t="s">
        <v>8288</v>
      </c>
      <c r="W1994" t="s">
        <v>8288</v>
      </c>
      <c r="X1994" t="s">
        <v>8288</v>
      </c>
      <c r="Y1994" t="s">
        <v>8288</v>
      </c>
      <c r="Z1994" t="s">
        <v>8288</v>
      </c>
      <c r="AA1994" s="204" t="s">
        <v>8288</v>
      </c>
      <c r="AB1994" s="204"/>
      <c r="AC1994"/>
      <c r="AD1994"/>
      <c r="AE1994"/>
      <c r="AF1994"/>
      <c r="AG1994" t="str">
        <f>IFERROR(IF(COUNTIF(C1994:L1994,"Feed Ingredient")&gt;0,INDEX(ani_diet!T:T,MATCH(M1994,ani_diet!D:D,0)),""),"")</f>
        <v/>
      </c>
      <c r="AH1994" s="60" t="b">
        <f>IF(IFERROR(IF(MATCH("Feed Ingredient", AOM[[#This Row],[L1]:[L10]],0)&gt;0, TRUE, FALSE), FALSE)=TRUE,IFERROR(VLOOKUP(M1994, ani_diet!C:C, 1, FALSE), "No Match"),FALSE)</f>
        <v>0</v>
      </c>
      <c r="AL1994" t="str">
        <f>IFERROR(IF(COUNTIF(C1994:L1994,"Feed Ingredient")&gt;0,INDEX(ani_diet!T:T,MATCH(M1994,ani_diet!D:D,0)),""),"")</f>
        <v/>
      </c>
    </row>
    <row r="1995" spans="1:38">
      <c r="A1995" t="str">
        <f>_xlfn.TEXTJOIN("/",TRUE,AOM[[#This Row],[L1]:[L10]])</f>
        <v>Management/Livestock Management/Grazing Management/Number of fields per unit</v>
      </c>
      <c r="B1995" t="s">
        <v>24202</v>
      </c>
      <c r="C1995" t="s">
        <v>17896</v>
      </c>
      <c r="D1995" t="s">
        <v>17898</v>
      </c>
      <c r="E1995" t="s">
        <v>24178</v>
      </c>
      <c r="F1995" t="s">
        <v>24203</v>
      </c>
      <c r="G1995" t="s">
        <v>8288</v>
      </c>
      <c r="H1995" t="s">
        <v>8288</v>
      </c>
      <c r="I1995" t="s">
        <v>8288</v>
      </c>
      <c r="J1995" t="s">
        <v>8288</v>
      </c>
      <c r="K1995" t="s">
        <v>8288</v>
      </c>
      <c r="M1995" t="str" cm="1">
        <f t="array" ref="M1995">LOOKUP(2,1/(C1995:L1995&lt;&gt;""),C1995:L1995)</f>
        <v>Number of fields per unit</v>
      </c>
      <c r="N1995" t="s">
        <v>8288</v>
      </c>
      <c r="O1995" t="s">
        <v>8288</v>
      </c>
      <c r="P1995" t="s">
        <v>8288</v>
      </c>
      <c r="Q1995" t="s">
        <v>8288</v>
      </c>
      <c r="R1995" t="s">
        <v>8288</v>
      </c>
      <c r="S1995" t="s">
        <v>8288</v>
      </c>
      <c r="T1995" t="s">
        <v>8288</v>
      </c>
      <c r="U1995" t="s">
        <v>8288</v>
      </c>
      <c r="V1995" s="204" t="s">
        <v>8288</v>
      </c>
      <c r="W1995" t="s">
        <v>8288</v>
      </c>
      <c r="X1995" t="s">
        <v>8288</v>
      </c>
      <c r="Y1995" t="s">
        <v>8288</v>
      </c>
      <c r="Z1995" t="s">
        <v>8288</v>
      </c>
      <c r="AA1995" s="204" t="s">
        <v>8288</v>
      </c>
      <c r="AB1995" s="204"/>
      <c r="AC1995"/>
      <c r="AD1995"/>
      <c r="AE1995"/>
      <c r="AF1995"/>
      <c r="AG1995" t="str">
        <f>IFERROR(IF(COUNTIF(C1995:L1995,"Feed Ingredient")&gt;0,INDEX(ani_diet!T:T,MATCH(M1995,ani_diet!D:D,0)),""),"")</f>
        <v/>
      </c>
      <c r="AH1995" s="60" t="b">
        <f>IF(IFERROR(IF(MATCH("Feed Ingredient", AOM[[#This Row],[L1]:[L10]],0)&gt;0, TRUE, FALSE), FALSE)=TRUE,IFERROR(VLOOKUP(M1995, ani_diet!C:C, 1, FALSE), "No Match"),FALSE)</f>
        <v>0</v>
      </c>
      <c r="AL1995" t="str">
        <f>IFERROR(IF(COUNTIF(C1995:L1995,"Feed Ingredient")&gt;0,INDEX(ani_diet!T:T,MATCH(M1995,ani_diet!D:D,0)),""),"")</f>
        <v/>
      </c>
    </row>
    <row r="1996" spans="1:38">
      <c r="A1996" t="str">
        <f>_xlfn.TEXTJOIN("/",TRUE,AOM[[#This Row],[L1]:[L10]])</f>
        <v>Management/Livestock Management/Grazing Management/Rest period</v>
      </c>
      <c r="B1996" t="s">
        <v>24204</v>
      </c>
      <c r="C1996" t="s">
        <v>17896</v>
      </c>
      <c r="D1996" t="s">
        <v>17898</v>
      </c>
      <c r="E1996" t="s">
        <v>24178</v>
      </c>
      <c r="F1996" t="s">
        <v>24205</v>
      </c>
      <c r="G1996" t="s">
        <v>8288</v>
      </c>
      <c r="H1996" t="s">
        <v>8288</v>
      </c>
      <c r="I1996" t="s">
        <v>8288</v>
      </c>
      <c r="J1996" t="s">
        <v>8288</v>
      </c>
      <c r="K1996" t="s">
        <v>8288</v>
      </c>
      <c r="M1996" t="str" cm="1">
        <f t="array" ref="M1996">LOOKUP(2,1/(C1996:L1996&lt;&gt;""),C1996:L1996)</f>
        <v>Rest period</v>
      </c>
      <c r="N1996" t="s">
        <v>8288</v>
      </c>
      <c r="O1996" t="s">
        <v>8288</v>
      </c>
      <c r="P1996" t="s">
        <v>8288</v>
      </c>
      <c r="Q1996" t="s">
        <v>8288</v>
      </c>
      <c r="R1996" t="s">
        <v>8288</v>
      </c>
      <c r="S1996" t="s">
        <v>8288</v>
      </c>
      <c r="T1996" t="s">
        <v>8288</v>
      </c>
      <c r="U1996" t="s">
        <v>8288</v>
      </c>
      <c r="V1996" s="204" t="s">
        <v>8288</v>
      </c>
      <c r="W1996" t="s">
        <v>8288</v>
      </c>
      <c r="X1996" t="s">
        <v>8288</v>
      </c>
      <c r="Y1996" t="s">
        <v>8288</v>
      </c>
      <c r="Z1996" t="s">
        <v>8288</v>
      </c>
      <c r="AA1996" s="204" t="s">
        <v>8288</v>
      </c>
      <c r="AB1996" s="204"/>
      <c r="AC1996"/>
      <c r="AD1996"/>
      <c r="AE1996"/>
      <c r="AF1996"/>
      <c r="AG1996" t="str">
        <f>IFERROR(IF(COUNTIF(C1996:L1996,"Feed Ingredient")&gt;0,INDEX(ani_diet!T:T,MATCH(M1996,ani_diet!D:D,0)),""),"")</f>
        <v/>
      </c>
      <c r="AH1996" s="60" t="b">
        <f>IF(IFERROR(IF(MATCH("Feed Ingredient", AOM[[#This Row],[L1]:[L10]],0)&gt;0, TRUE, FALSE), FALSE)=TRUE,IFERROR(VLOOKUP(M1996, ani_diet!C:C, 1, FALSE), "No Match"),FALSE)</f>
        <v>0</v>
      </c>
      <c r="AL1996" t="str">
        <f>IFERROR(IF(COUNTIF(C1996:L1996,"Feed Ingredient")&gt;0,INDEX(ani_diet!T:T,MATCH(M1996,ani_diet!D:D,0)),""),"")</f>
        <v/>
      </c>
    </row>
    <row r="1997" spans="1:38">
      <c r="A1997" t="str">
        <f>_xlfn.TEXTJOIN("/",TRUE,AOM[[#This Row],[L1]:[L10]])</f>
        <v>Management/Livestock Management/Grazing Management/Strip grazing</v>
      </c>
      <c r="B1997" t="s">
        <v>24206</v>
      </c>
      <c r="C1997" t="s">
        <v>17896</v>
      </c>
      <c r="D1997" t="s">
        <v>17898</v>
      </c>
      <c r="E1997" t="s">
        <v>24178</v>
      </c>
      <c r="F1997" t="s">
        <v>24207</v>
      </c>
      <c r="G1997" t="s">
        <v>8288</v>
      </c>
      <c r="H1997" t="s">
        <v>8288</v>
      </c>
      <c r="I1997" t="s">
        <v>8288</v>
      </c>
      <c r="J1997" t="s">
        <v>8288</v>
      </c>
      <c r="K1997" t="s">
        <v>8288</v>
      </c>
      <c r="M1997" t="str" cm="1">
        <f t="array" ref="M1997">LOOKUP(2,1/(C1997:L1997&lt;&gt;""),C1997:L1997)</f>
        <v>Strip grazing</v>
      </c>
      <c r="N1997" t="s">
        <v>17699</v>
      </c>
      <c r="O1997" t="s">
        <v>8288</v>
      </c>
      <c r="P1997" t="s">
        <v>8288</v>
      </c>
      <c r="Q1997" t="s">
        <v>8288</v>
      </c>
      <c r="R1997" t="s">
        <v>17701</v>
      </c>
      <c r="S1997" t="s">
        <v>8288</v>
      </c>
      <c r="T1997" t="s">
        <v>8288</v>
      </c>
      <c r="U1997" t="s">
        <v>8288</v>
      </c>
      <c r="V1997" s="204" t="s">
        <v>8288</v>
      </c>
      <c r="W1997" t="s">
        <v>8288</v>
      </c>
      <c r="X1997" t="s">
        <v>8288</v>
      </c>
      <c r="Y1997" t="s">
        <v>8288</v>
      </c>
      <c r="Z1997" t="s">
        <v>8288</v>
      </c>
      <c r="AA1997" s="204" t="s">
        <v>8288</v>
      </c>
      <c r="AB1997" s="204"/>
      <c r="AC1997"/>
      <c r="AD1997"/>
      <c r="AE1997"/>
      <c r="AF1997"/>
      <c r="AG1997" t="str">
        <f>IFERROR(IF(COUNTIF(C1997:L1997,"Feed Ingredient")&gt;0,INDEX(ani_diet!T:T,MATCH(M1997,ani_diet!D:D,0)),""),"")</f>
        <v/>
      </c>
      <c r="AH1997" s="60" t="b">
        <f>IF(IFERROR(IF(MATCH("Feed Ingredient", AOM[[#This Row],[L1]:[L10]],0)&gt;0, TRUE, FALSE), FALSE)=TRUE,IFERROR(VLOOKUP(M1997, ani_diet!C:C, 1, FALSE), "No Match"),FALSE)</f>
        <v>0</v>
      </c>
      <c r="AL1997" t="str">
        <f>IFERROR(IF(COUNTIF(C1997:L1997,"Feed Ingredient")&gt;0,INDEX(ani_diet!T:T,MATCH(M1997,ani_diet!D:D,0)),""),"")</f>
        <v/>
      </c>
    </row>
    <row r="1998" spans="1:38">
      <c r="A1998" t="str">
        <f>_xlfn.TEXTJOIN("/",TRUE,AOM[[#This Row],[L1]:[L10]])</f>
        <v>Management/Livestock Management/Grazing Management/Target sward height</v>
      </c>
      <c r="B1998" t="s">
        <v>24208</v>
      </c>
      <c r="C1998" t="s">
        <v>17896</v>
      </c>
      <c r="D1998" t="s">
        <v>17898</v>
      </c>
      <c r="E1998" t="s">
        <v>24178</v>
      </c>
      <c r="F1998" t="s">
        <v>24209</v>
      </c>
      <c r="G1998" t="s">
        <v>8288</v>
      </c>
      <c r="H1998" t="s">
        <v>8288</v>
      </c>
      <c r="I1998" t="s">
        <v>8288</v>
      </c>
      <c r="J1998" t="s">
        <v>8288</v>
      </c>
      <c r="K1998" t="s">
        <v>8288</v>
      </c>
      <c r="M1998" t="str" cm="1">
        <f t="array" ref="M1998">LOOKUP(2,1/(C1998:L1998&lt;&gt;""),C1998:L1998)</f>
        <v>Target sward height</v>
      </c>
      <c r="N1998" t="s">
        <v>8288</v>
      </c>
      <c r="O1998" t="s">
        <v>24210</v>
      </c>
      <c r="P1998" t="s">
        <v>8288</v>
      </c>
      <c r="Q1998" t="s">
        <v>8288</v>
      </c>
      <c r="R1998" t="s">
        <v>8288</v>
      </c>
      <c r="S1998" t="s">
        <v>8288</v>
      </c>
      <c r="T1998" t="s">
        <v>8288</v>
      </c>
      <c r="U1998" t="s">
        <v>8288</v>
      </c>
      <c r="V1998" s="204" t="s">
        <v>8288</v>
      </c>
      <c r="W1998" t="s">
        <v>8288</v>
      </c>
      <c r="X1998" t="s">
        <v>5370</v>
      </c>
      <c r="Y1998" t="s">
        <v>8288</v>
      </c>
      <c r="Z1998" t="s">
        <v>8288</v>
      </c>
      <c r="AA1998" s="204" t="s">
        <v>8288</v>
      </c>
      <c r="AB1998" s="204"/>
      <c r="AC1998"/>
      <c r="AD1998"/>
      <c r="AE1998"/>
      <c r="AF1998"/>
      <c r="AG1998" t="str">
        <f>IFERROR(IF(COUNTIF(C1998:L1998,"Feed Ingredient")&gt;0,INDEX(ani_diet!T:T,MATCH(M1998,ani_diet!D:D,0)),""),"")</f>
        <v/>
      </c>
      <c r="AH1998" s="60" t="b">
        <f>IF(IFERROR(IF(MATCH("Feed Ingredient", AOM[[#This Row],[L1]:[L10]],0)&gt;0, TRUE, FALSE), FALSE)=TRUE,IFERROR(VLOOKUP(M1998, ani_diet!C:C, 1, FALSE), "No Match"),FALSE)</f>
        <v>0</v>
      </c>
      <c r="AL1998" t="str">
        <f>IFERROR(IF(COUNTIF(C1998:L1998,"Feed Ingredient")&gt;0,INDEX(ani_diet!T:T,MATCH(M1998,ani_diet!D:D,0)),""),"")</f>
        <v/>
      </c>
    </row>
    <row r="1999" spans="1:38">
      <c r="A1999" t="str">
        <f>_xlfn.TEXTJOIN("/",TRUE,AOM[[#This Row],[L1]:[L10]])</f>
        <v>Management/Livestock Management/Group Structure/genetic group structure</v>
      </c>
      <c r="B1999" t="s">
        <v>24211</v>
      </c>
      <c r="C1999" t="s">
        <v>17896</v>
      </c>
      <c r="D1999" t="s">
        <v>17898</v>
      </c>
      <c r="E1999" t="s">
        <v>24212</v>
      </c>
      <c r="F1999" t="s">
        <v>24213</v>
      </c>
      <c r="G1999" t="s">
        <v>8288</v>
      </c>
      <c r="H1999" t="s">
        <v>8288</v>
      </c>
      <c r="I1999" t="s">
        <v>8288</v>
      </c>
      <c r="J1999" t="s">
        <v>8288</v>
      </c>
      <c r="K1999" t="s">
        <v>8288</v>
      </c>
      <c r="M1999" t="str" cm="1">
        <f t="array" ref="M1999">LOOKUP(2,1/(C1999:L1999&lt;&gt;""),C1999:L1999)</f>
        <v>genetic group structure</v>
      </c>
      <c r="N1999" t="s">
        <v>8288</v>
      </c>
      <c r="O1999" t="s">
        <v>24214</v>
      </c>
      <c r="P1999" t="s">
        <v>8288</v>
      </c>
      <c r="Q1999" t="s">
        <v>8288</v>
      </c>
      <c r="R1999" t="s">
        <v>24215</v>
      </c>
      <c r="S1999" t="s">
        <v>8288</v>
      </c>
      <c r="T1999" t="s">
        <v>8288</v>
      </c>
      <c r="U1999" t="s">
        <v>8288</v>
      </c>
      <c r="V1999" s="204" t="s">
        <v>8288</v>
      </c>
      <c r="W1999" t="s">
        <v>8288</v>
      </c>
      <c r="X1999" t="s">
        <v>8288</v>
      </c>
      <c r="Y1999" t="s">
        <v>8288</v>
      </c>
      <c r="Z1999" t="s">
        <v>8288</v>
      </c>
      <c r="AA1999" s="204" t="s">
        <v>8288</v>
      </c>
      <c r="AB1999" s="204"/>
      <c r="AC1999"/>
      <c r="AD1999"/>
      <c r="AE1999"/>
      <c r="AF1999"/>
      <c r="AG1999" t="str">
        <f>IFERROR(IF(COUNTIF(C1999:L1999,"Feed Ingredient")&gt;0,INDEX(ani_diet!T:T,MATCH(M1999,ani_diet!D:D,0)),""),"")</f>
        <v/>
      </c>
      <c r="AH1999" s="60" t="b">
        <f>IF(IFERROR(IF(MATCH("Feed Ingredient", AOM[[#This Row],[L1]:[L10]],0)&gt;0, TRUE, FALSE), FALSE)=TRUE,IFERROR(VLOOKUP(M1999, ani_diet!C:C, 1, FALSE), "No Match"),FALSE)</f>
        <v>0</v>
      </c>
      <c r="AL1999" t="str">
        <f>IFERROR(IF(COUNTIF(C1999:L1999,"Feed Ingredient")&gt;0,INDEX(ani_diet!T:T,MATCH(M1999,ani_diet!D:D,0)),""),"")</f>
        <v/>
      </c>
    </row>
    <row r="2000" spans="1:38">
      <c r="A2000" t="str">
        <f>_xlfn.TEXTJOIN("/",TRUE,AOM[[#This Row],[L1]:[L10]])</f>
        <v>Management/Livestock Management/Group Structure/rearing stage group structure</v>
      </c>
      <c r="B2000" t="s">
        <v>24216</v>
      </c>
      <c r="C2000" t="s">
        <v>17896</v>
      </c>
      <c r="D2000" t="s">
        <v>17898</v>
      </c>
      <c r="E2000" t="s">
        <v>24212</v>
      </c>
      <c r="F2000" t="s">
        <v>24217</v>
      </c>
      <c r="G2000" t="s">
        <v>8288</v>
      </c>
      <c r="H2000" t="s">
        <v>8288</v>
      </c>
      <c r="I2000" t="s">
        <v>8288</v>
      </c>
      <c r="J2000" t="s">
        <v>8288</v>
      </c>
      <c r="K2000" t="s">
        <v>8288</v>
      </c>
      <c r="M2000" t="str" cm="1">
        <f t="array" ref="M2000">LOOKUP(2,1/(C2000:L2000&lt;&gt;""),C2000:L2000)</f>
        <v>rearing stage group structure</v>
      </c>
      <c r="N2000" t="s">
        <v>8288</v>
      </c>
      <c r="O2000" t="s">
        <v>24218</v>
      </c>
      <c r="P2000" t="s">
        <v>8288</v>
      </c>
      <c r="Q2000" t="s">
        <v>8288</v>
      </c>
      <c r="R2000" t="s">
        <v>24219</v>
      </c>
      <c r="S2000" t="s">
        <v>8288</v>
      </c>
      <c r="T2000" t="s">
        <v>8288</v>
      </c>
      <c r="U2000" t="s">
        <v>8288</v>
      </c>
      <c r="V2000" s="204" t="s">
        <v>8288</v>
      </c>
      <c r="W2000" t="s">
        <v>8288</v>
      </c>
      <c r="X2000" t="s">
        <v>8288</v>
      </c>
      <c r="Y2000" t="s">
        <v>8288</v>
      </c>
      <c r="Z2000" t="s">
        <v>8288</v>
      </c>
      <c r="AA2000" s="204" t="s">
        <v>8288</v>
      </c>
      <c r="AB2000" s="204"/>
      <c r="AC2000"/>
      <c r="AD2000"/>
      <c r="AE2000"/>
      <c r="AF2000"/>
      <c r="AG2000" t="str">
        <f>IFERROR(IF(COUNTIF(C2000:L2000,"Feed Ingredient")&gt;0,INDEX(ani_diet!T:T,MATCH(M2000,ani_diet!D:D,0)),""),"")</f>
        <v/>
      </c>
      <c r="AH2000" s="60" t="b">
        <f>IF(IFERROR(IF(MATCH("Feed Ingredient", AOM[[#This Row],[L1]:[L10]],0)&gt;0, TRUE, FALSE), FALSE)=TRUE,IFERROR(VLOOKUP(M2000, ani_diet!C:C, 1, FALSE), "No Match"),FALSE)</f>
        <v>0</v>
      </c>
      <c r="AL2000" t="str">
        <f>IFERROR(IF(COUNTIF(C2000:L2000,"Feed Ingredient")&gt;0,INDEX(ani_diet!T:T,MATCH(M2000,ani_diet!D:D,0)),""),"")</f>
        <v/>
      </c>
    </row>
    <row r="2001" spans="1:38">
      <c r="A2001" t="str">
        <f>_xlfn.TEXTJOIN("/",TRUE,AOM[[#This Row],[L1]:[L10]])</f>
        <v>Management/Livestock Management/Group Structure/sex group structure</v>
      </c>
      <c r="B2001" t="s">
        <v>24220</v>
      </c>
      <c r="C2001" t="s">
        <v>17896</v>
      </c>
      <c r="D2001" t="s">
        <v>17898</v>
      </c>
      <c r="E2001" t="s">
        <v>24212</v>
      </c>
      <c r="F2001" t="s">
        <v>24221</v>
      </c>
      <c r="G2001" t="s">
        <v>8288</v>
      </c>
      <c r="H2001" t="s">
        <v>8288</v>
      </c>
      <c r="I2001" t="s">
        <v>8288</v>
      </c>
      <c r="J2001" t="s">
        <v>8288</v>
      </c>
      <c r="K2001" t="s">
        <v>8288</v>
      </c>
      <c r="M2001" t="str" cm="1">
        <f t="array" ref="M2001">LOOKUP(2,1/(C2001:L2001&lt;&gt;""),C2001:L2001)</f>
        <v>sex group structure</v>
      </c>
      <c r="N2001" t="s">
        <v>8288</v>
      </c>
      <c r="O2001" t="s">
        <v>24222</v>
      </c>
      <c r="P2001" t="s">
        <v>8288</v>
      </c>
      <c r="Q2001" t="s">
        <v>8288</v>
      </c>
      <c r="R2001" t="s">
        <v>24223</v>
      </c>
      <c r="S2001" t="s">
        <v>8288</v>
      </c>
      <c r="T2001" t="s">
        <v>8288</v>
      </c>
      <c r="U2001" t="s">
        <v>8288</v>
      </c>
      <c r="V2001" s="204" t="s">
        <v>8288</v>
      </c>
      <c r="W2001" t="s">
        <v>8288</v>
      </c>
      <c r="X2001" t="s">
        <v>8288</v>
      </c>
      <c r="Y2001" t="s">
        <v>8288</v>
      </c>
      <c r="Z2001" t="s">
        <v>8288</v>
      </c>
      <c r="AA2001" s="204" t="s">
        <v>8288</v>
      </c>
      <c r="AB2001" s="204"/>
      <c r="AC2001"/>
      <c r="AD2001"/>
      <c r="AE2001"/>
      <c r="AF2001"/>
      <c r="AG2001" t="str">
        <f>IFERROR(IF(COUNTIF(C2001:L2001,"Feed Ingredient")&gt;0,INDEX(ani_diet!T:T,MATCH(M2001,ani_diet!D:D,0)),""),"")</f>
        <v/>
      </c>
      <c r="AH2001" s="60" t="b">
        <f>IF(IFERROR(IF(MATCH("Feed Ingredient", AOM[[#This Row],[L1]:[L10]],0)&gt;0, TRUE, FALSE), FALSE)=TRUE,IFERROR(VLOOKUP(M2001, ani_diet!C:C, 1, FALSE), "No Match"),FALSE)</f>
        <v>0</v>
      </c>
      <c r="AL2001" t="str">
        <f>IFERROR(IF(COUNTIF(C2001:L2001,"Feed Ingredient")&gt;0,INDEX(ani_diet!T:T,MATCH(M2001,ani_diet!D:D,0)),""),"")</f>
        <v/>
      </c>
    </row>
    <row r="2002" spans="1:38">
      <c r="A2002" t="str">
        <f>_xlfn.TEXTJOIN("/",TRUE,AOM[[#This Row],[L1]:[L10]])</f>
        <v>Management/Livestock Management/Herd Management</v>
      </c>
      <c r="B2002" t="s">
        <v>24224</v>
      </c>
      <c r="C2002" t="s">
        <v>17896</v>
      </c>
      <c r="D2002" t="s">
        <v>17898</v>
      </c>
      <c r="E2002" t="s">
        <v>24225</v>
      </c>
      <c r="F2002" t="s">
        <v>8288</v>
      </c>
      <c r="G2002" t="s">
        <v>8288</v>
      </c>
      <c r="H2002" t="s">
        <v>8288</v>
      </c>
      <c r="I2002" t="s">
        <v>8288</v>
      </c>
      <c r="J2002" t="s">
        <v>8288</v>
      </c>
      <c r="K2002" t="s">
        <v>8288</v>
      </c>
      <c r="M2002" t="str" cm="1">
        <f t="array" ref="M2002">LOOKUP(2,1/(C2002:L2002&lt;&gt;""),C2002:L2002)</f>
        <v>Herd Management</v>
      </c>
      <c r="N2002" t="s">
        <v>8288</v>
      </c>
      <c r="O2002" t="s">
        <v>24226</v>
      </c>
      <c r="P2002" t="s">
        <v>8288</v>
      </c>
      <c r="Q2002" t="s">
        <v>8288</v>
      </c>
      <c r="R2002" t="s">
        <v>8288</v>
      </c>
      <c r="S2002" t="s">
        <v>8288</v>
      </c>
      <c r="T2002" t="s">
        <v>8288</v>
      </c>
      <c r="U2002" t="s">
        <v>8288</v>
      </c>
      <c r="V2002" s="204" t="s">
        <v>8288</v>
      </c>
      <c r="W2002" t="s">
        <v>8288</v>
      </c>
      <c r="X2002" t="s">
        <v>8288</v>
      </c>
      <c r="Y2002" t="s">
        <v>5370</v>
      </c>
      <c r="Z2002" t="s">
        <v>8288</v>
      </c>
      <c r="AA2002" s="204" t="s">
        <v>8288</v>
      </c>
      <c r="AB2002" s="204"/>
      <c r="AC2002"/>
      <c r="AD2002"/>
      <c r="AE2002"/>
      <c r="AF2002"/>
      <c r="AG2002" t="str">
        <f>IFERROR(IF(COUNTIF(C2002:L2002,"Feed Ingredient")&gt;0,INDEX(ani_diet!T:T,MATCH(M2002,ani_diet!D:D,0)),""),"")</f>
        <v/>
      </c>
      <c r="AH2002" s="60" t="b">
        <f>IF(IFERROR(IF(MATCH("Feed Ingredient", AOM[[#This Row],[L1]:[L10]],0)&gt;0, TRUE, FALSE), FALSE)=TRUE,IFERROR(VLOOKUP(M2002, ani_diet!C:C, 1, FALSE), "No Match"),FALSE)</f>
        <v>0</v>
      </c>
      <c r="AL2002" t="str">
        <f>IFERROR(IF(COUNTIF(C2002:L2002,"Feed Ingredient")&gt;0,INDEX(ani_diet!T:T,MATCH(M2002,ani_diet!D:D,0)),""),"")</f>
        <v/>
      </c>
    </row>
    <row r="2003" spans="1:38">
      <c r="A2003" t="str">
        <f>_xlfn.TEXTJOIN("/",TRUE,AOM[[#This Row],[L1]:[L10]])</f>
        <v>Management/Livestock Management/Herd Management/Animal Health/Disease Prevention</v>
      </c>
      <c r="B2003" t="s">
        <v>24227</v>
      </c>
      <c r="C2003" t="s">
        <v>17896</v>
      </c>
      <c r="D2003" t="s">
        <v>17898</v>
      </c>
      <c r="E2003" t="s">
        <v>24225</v>
      </c>
      <c r="F2003" t="s">
        <v>24228</v>
      </c>
      <c r="G2003" t="s">
        <v>24229</v>
      </c>
      <c r="H2003" t="s">
        <v>8288</v>
      </c>
      <c r="I2003" t="s">
        <v>8288</v>
      </c>
      <c r="J2003" t="s">
        <v>8288</v>
      </c>
      <c r="K2003" t="s">
        <v>8288</v>
      </c>
      <c r="M2003" t="str" cm="1">
        <f t="array" ref="M2003">LOOKUP(2,1/(C2003:L2003&lt;&gt;""),C2003:L2003)</f>
        <v>Disease Prevention</v>
      </c>
      <c r="N2003" t="s">
        <v>8288</v>
      </c>
      <c r="O2003" t="s">
        <v>8288</v>
      </c>
      <c r="P2003" t="s">
        <v>8288</v>
      </c>
      <c r="Q2003" t="s">
        <v>8288</v>
      </c>
      <c r="R2003" t="s">
        <v>8288</v>
      </c>
      <c r="S2003" t="s">
        <v>8288</v>
      </c>
      <c r="T2003" t="s">
        <v>8288</v>
      </c>
      <c r="U2003" t="s">
        <v>8288</v>
      </c>
      <c r="V2003" s="204" t="s">
        <v>8288</v>
      </c>
      <c r="W2003" t="s">
        <v>8288</v>
      </c>
      <c r="X2003" t="s">
        <v>8288</v>
      </c>
      <c r="Y2003" t="s">
        <v>8288</v>
      </c>
      <c r="Z2003" t="s">
        <v>8288</v>
      </c>
      <c r="AA2003" s="204" t="s">
        <v>8288</v>
      </c>
      <c r="AB2003" s="204"/>
      <c r="AC2003"/>
      <c r="AD2003"/>
      <c r="AE2003"/>
      <c r="AF2003"/>
      <c r="AG2003" t="str">
        <f>IFERROR(IF(COUNTIF(C2003:L2003,"Feed Ingredient")&gt;0,INDEX(ani_diet!T:T,MATCH(M2003,ani_diet!D:D,0)),""),"")</f>
        <v/>
      </c>
      <c r="AH2003" s="60" t="b">
        <f>IF(IFERROR(IF(MATCH("Feed Ingredient", AOM[[#This Row],[L1]:[L10]],0)&gt;0, TRUE, FALSE), FALSE)=TRUE,IFERROR(VLOOKUP(M2003, ani_diet!C:C, 1, FALSE), "No Match"),FALSE)</f>
        <v>0</v>
      </c>
      <c r="AL2003" t="str">
        <f>IFERROR(IF(COUNTIF(C2003:L2003,"Feed Ingredient")&gt;0,INDEX(ani_diet!T:T,MATCH(M2003,ani_diet!D:D,0)),""),"")</f>
        <v/>
      </c>
    </row>
    <row r="2004" spans="1:38">
      <c r="A2004" t="str">
        <f>_xlfn.TEXTJOIN("/",TRUE,AOM[[#This Row],[L1]:[L10]])</f>
        <v>Management/Livestock Management/Herd Management/Animal Health/Disease Prevention/Antibiotics</v>
      </c>
      <c r="B2004" t="s">
        <v>24230</v>
      </c>
      <c r="C2004" t="s">
        <v>17896</v>
      </c>
      <c r="D2004" t="s">
        <v>17898</v>
      </c>
      <c r="E2004" t="s">
        <v>24225</v>
      </c>
      <c r="F2004" t="s">
        <v>24228</v>
      </c>
      <c r="G2004" t="s">
        <v>24229</v>
      </c>
      <c r="H2004" t="s">
        <v>24231</v>
      </c>
      <c r="I2004" t="s">
        <v>8288</v>
      </c>
      <c r="J2004" t="s">
        <v>8288</v>
      </c>
      <c r="K2004" t="s">
        <v>8288</v>
      </c>
      <c r="M2004" t="str" cm="1">
        <f t="array" ref="M2004">LOOKUP(2,1/(C2004:L2004&lt;&gt;""),C2004:L2004)</f>
        <v>Antibiotics</v>
      </c>
      <c r="N2004" t="s">
        <v>8288</v>
      </c>
      <c r="O2004" t="s">
        <v>8288</v>
      </c>
      <c r="P2004" t="s">
        <v>8288</v>
      </c>
      <c r="Q2004" t="s">
        <v>8288</v>
      </c>
      <c r="R2004" t="s">
        <v>8288</v>
      </c>
      <c r="S2004" t="s">
        <v>8288</v>
      </c>
      <c r="T2004" t="s">
        <v>8288</v>
      </c>
      <c r="U2004" t="s">
        <v>8288</v>
      </c>
      <c r="V2004" s="204" t="s">
        <v>8288</v>
      </c>
      <c r="W2004" t="s">
        <v>8288</v>
      </c>
      <c r="X2004" t="s">
        <v>8288</v>
      </c>
      <c r="Y2004" t="s">
        <v>5370</v>
      </c>
      <c r="Z2004" t="s">
        <v>8288</v>
      </c>
      <c r="AA2004" s="204" t="s">
        <v>8288</v>
      </c>
      <c r="AB2004" s="204"/>
      <c r="AC2004"/>
      <c r="AD2004"/>
      <c r="AE2004"/>
      <c r="AF2004"/>
      <c r="AG2004" t="str">
        <f>IFERROR(IF(COUNTIF(C2004:L2004,"Feed Ingredient")&gt;0,INDEX(ani_diet!T:T,MATCH(M2004,ani_diet!D:D,0)),""),"")</f>
        <v/>
      </c>
      <c r="AH2004" s="60" t="b">
        <f>IF(IFERROR(IF(MATCH("Feed Ingredient", AOM[[#This Row],[L1]:[L10]],0)&gt;0, TRUE, FALSE), FALSE)=TRUE,IFERROR(VLOOKUP(M2004, ani_diet!C:C, 1, FALSE), "No Match"),FALSE)</f>
        <v>0</v>
      </c>
      <c r="AL2004" t="str">
        <f>IFERROR(IF(COUNTIF(C2004:L2004,"Feed Ingredient")&gt;0,INDEX(ani_diet!T:T,MATCH(M2004,ani_diet!D:D,0)),""),"")</f>
        <v/>
      </c>
    </row>
    <row r="2005" spans="1:38">
      <c r="A2005" t="str">
        <f>_xlfn.TEXTJOIN("/",TRUE,AOM[[#This Row],[L1]:[L10]])</f>
        <v>Management/Livestock Management/Herd Management/Animal Health/Disease Prevention/Antiparasitics</v>
      </c>
      <c r="B2005" t="s">
        <v>24232</v>
      </c>
      <c r="C2005" t="s">
        <v>17896</v>
      </c>
      <c r="D2005" t="s">
        <v>17898</v>
      </c>
      <c r="E2005" t="s">
        <v>24225</v>
      </c>
      <c r="F2005" t="s">
        <v>24228</v>
      </c>
      <c r="G2005" t="s">
        <v>24229</v>
      </c>
      <c r="H2005" t="s">
        <v>24233</v>
      </c>
      <c r="I2005" t="s">
        <v>8288</v>
      </c>
      <c r="J2005" t="s">
        <v>8288</v>
      </c>
      <c r="K2005" t="s">
        <v>8288</v>
      </c>
      <c r="M2005" t="str" cm="1">
        <f t="array" ref="M2005">LOOKUP(2,1/(C2005:L2005&lt;&gt;""),C2005:L2005)</f>
        <v>Antiparasitics</v>
      </c>
      <c r="N2005" t="s">
        <v>8288</v>
      </c>
      <c r="O2005" t="s">
        <v>8288</v>
      </c>
      <c r="P2005" t="s">
        <v>8288</v>
      </c>
      <c r="Q2005" t="s">
        <v>8288</v>
      </c>
      <c r="R2005" t="s">
        <v>8288</v>
      </c>
      <c r="S2005" t="s">
        <v>8288</v>
      </c>
      <c r="T2005" t="s">
        <v>8288</v>
      </c>
      <c r="U2005" t="s">
        <v>8288</v>
      </c>
      <c r="V2005" s="204" t="s">
        <v>8288</v>
      </c>
      <c r="W2005" t="s">
        <v>8288</v>
      </c>
      <c r="X2005" t="s">
        <v>8288</v>
      </c>
      <c r="Y2005" t="s">
        <v>5370</v>
      </c>
      <c r="Z2005" t="s">
        <v>8288</v>
      </c>
      <c r="AA2005" s="204" t="s">
        <v>8288</v>
      </c>
      <c r="AB2005" s="204"/>
      <c r="AC2005"/>
      <c r="AD2005"/>
      <c r="AE2005"/>
      <c r="AF2005"/>
      <c r="AG2005" t="str">
        <f>IFERROR(IF(COUNTIF(C2005:L2005,"Feed Ingredient")&gt;0,INDEX(ani_diet!T:T,MATCH(M2005,ani_diet!D:D,0)),""),"")</f>
        <v/>
      </c>
      <c r="AH2005" s="60" t="b">
        <f>IF(IFERROR(IF(MATCH("Feed Ingredient", AOM[[#This Row],[L1]:[L10]],0)&gt;0, TRUE, FALSE), FALSE)=TRUE,IFERROR(VLOOKUP(M2005, ani_diet!C:C, 1, FALSE), "No Match"),FALSE)</f>
        <v>0</v>
      </c>
      <c r="AL2005" t="str">
        <f>IFERROR(IF(COUNTIF(C2005:L2005,"Feed Ingredient")&gt;0,INDEX(ani_diet!T:T,MATCH(M2005,ani_diet!D:D,0)),""),"")</f>
        <v/>
      </c>
    </row>
    <row r="2006" spans="1:38">
      <c r="A2006" t="str">
        <f>_xlfn.TEXTJOIN("/",TRUE,AOM[[#This Row],[L1]:[L10]])</f>
        <v>Management/Livestock Management/Herd Management/Animal Health/Disease Prevention/Immunomodulators</v>
      </c>
      <c r="B2006" t="s">
        <v>24234</v>
      </c>
      <c r="C2006" t="s">
        <v>17896</v>
      </c>
      <c r="D2006" t="s">
        <v>17898</v>
      </c>
      <c r="E2006" t="s">
        <v>24225</v>
      </c>
      <c r="F2006" t="s">
        <v>24228</v>
      </c>
      <c r="G2006" t="s">
        <v>24229</v>
      </c>
      <c r="H2006" t="s">
        <v>24235</v>
      </c>
      <c r="I2006" t="s">
        <v>8288</v>
      </c>
      <c r="J2006" t="s">
        <v>8288</v>
      </c>
      <c r="K2006" t="s">
        <v>8288</v>
      </c>
      <c r="M2006" t="str" cm="1">
        <f t="array" ref="M2006">LOOKUP(2,1/(C2006:L2006&lt;&gt;""),C2006:L2006)</f>
        <v>Immunomodulators</v>
      </c>
      <c r="N2006" t="s">
        <v>8288</v>
      </c>
      <c r="O2006" t="s">
        <v>24236</v>
      </c>
      <c r="P2006" t="s">
        <v>8288</v>
      </c>
      <c r="Q2006" t="s">
        <v>8288</v>
      </c>
      <c r="R2006" t="s">
        <v>8288</v>
      </c>
      <c r="S2006" t="s">
        <v>8288</v>
      </c>
      <c r="T2006" t="s">
        <v>8288</v>
      </c>
      <c r="U2006" t="s">
        <v>8288</v>
      </c>
      <c r="V2006" s="204" t="s">
        <v>8288</v>
      </c>
      <c r="W2006" t="s">
        <v>8288</v>
      </c>
      <c r="X2006" t="s">
        <v>8288</v>
      </c>
      <c r="Y2006" t="s">
        <v>5370</v>
      </c>
      <c r="Z2006" t="s">
        <v>8288</v>
      </c>
      <c r="AA2006" s="204" t="s">
        <v>8288</v>
      </c>
      <c r="AB2006" s="204"/>
      <c r="AC2006"/>
      <c r="AD2006"/>
      <c r="AE2006"/>
      <c r="AF2006"/>
      <c r="AG2006" t="str">
        <f>IFERROR(IF(COUNTIF(C2006:L2006,"Feed Ingredient")&gt;0,INDEX(ani_diet!T:T,MATCH(M2006,ani_diet!D:D,0)),""),"")</f>
        <v/>
      </c>
      <c r="AH2006" s="60" t="b">
        <f>IF(IFERROR(IF(MATCH("Feed Ingredient", AOM[[#This Row],[L1]:[L10]],0)&gt;0, TRUE, FALSE), FALSE)=TRUE,IFERROR(VLOOKUP(M2006, ani_diet!C:C, 1, FALSE), "No Match"),FALSE)</f>
        <v>0</v>
      </c>
      <c r="AL2006" t="str">
        <f>IFERROR(IF(COUNTIF(C2006:L2006,"Feed Ingredient")&gt;0,INDEX(ani_diet!T:T,MATCH(M2006,ani_diet!D:D,0)),""),"")</f>
        <v/>
      </c>
    </row>
    <row r="2007" spans="1:38">
      <c r="A2007" t="str">
        <f>_xlfn.TEXTJOIN("/",TRUE,AOM[[#This Row],[L1]:[L10]])</f>
        <v>Management/Livestock Management/Herd Management/Animal Health/Disease Prevention/Vaccinations</v>
      </c>
      <c r="B2007" t="s">
        <v>24237</v>
      </c>
      <c r="C2007" t="s">
        <v>17896</v>
      </c>
      <c r="D2007" t="s">
        <v>17898</v>
      </c>
      <c r="E2007" t="s">
        <v>24225</v>
      </c>
      <c r="F2007" t="s">
        <v>24228</v>
      </c>
      <c r="G2007" t="s">
        <v>24229</v>
      </c>
      <c r="H2007" t="s">
        <v>24238</v>
      </c>
      <c r="I2007" t="s">
        <v>8288</v>
      </c>
      <c r="J2007" t="s">
        <v>8288</v>
      </c>
      <c r="K2007" t="s">
        <v>8288</v>
      </c>
      <c r="M2007" t="str" cm="1">
        <f t="array" ref="M2007">LOOKUP(2,1/(C2007:L2007&lt;&gt;""),C2007:L2007)</f>
        <v>Vaccinations</v>
      </c>
      <c r="N2007" t="s">
        <v>8288</v>
      </c>
      <c r="O2007" t="s">
        <v>8288</v>
      </c>
      <c r="P2007" t="s">
        <v>8288</v>
      </c>
      <c r="Q2007" t="s">
        <v>8288</v>
      </c>
      <c r="R2007" t="s">
        <v>8288</v>
      </c>
      <c r="S2007" t="s">
        <v>8288</v>
      </c>
      <c r="T2007" t="s">
        <v>8288</v>
      </c>
      <c r="U2007" t="s">
        <v>8288</v>
      </c>
      <c r="V2007" s="204" t="s">
        <v>8288</v>
      </c>
      <c r="W2007" t="s">
        <v>8288</v>
      </c>
      <c r="X2007" t="s">
        <v>8288</v>
      </c>
      <c r="Y2007" t="s">
        <v>5370</v>
      </c>
      <c r="Z2007" t="s">
        <v>8288</v>
      </c>
      <c r="AA2007" s="204" t="s">
        <v>8288</v>
      </c>
      <c r="AB2007" s="204"/>
      <c r="AC2007"/>
      <c r="AD2007"/>
      <c r="AE2007"/>
      <c r="AF2007"/>
      <c r="AG2007" t="str">
        <f>IFERROR(IF(COUNTIF(C2007:L2007,"Feed Ingredient")&gt;0,INDEX(ani_diet!T:T,MATCH(M2007,ani_diet!D:D,0)),""),"")</f>
        <v/>
      </c>
      <c r="AH2007" s="60" t="b">
        <f>IF(IFERROR(IF(MATCH("Feed Ingredient", AOM[[#This Row],[L1]:[L10]],0)&gt;0, TRUE, FALSE), FALSE)=TRUE,IFERROR(VLOOKUP(M2007, ani_diet!C:C, 1, FALSE), "No Match"),FALSE)</f>
        <v>0</v>
      </c>
      <c r="AL2007" t="str">
        <f>IFERROR(IF(COUNTIF(C2007:L2007,"Feed Ingredient")&gt;0,INDEX(ani_diet!T:T,MATCH(M2007,ani_diet!D:D,0)),""),"")</f>
        <v/>
      </c>
    </row>
    <row r="2008" spans="1:38">
      <c r="A2008" t="str">
        <f>_xlfn.TEXTJOIN("/",TRUE,AOM[[#This Row],[L1]:[L10]])</f>
        <v>Management/Livestock Management/Herd Management/Animal Health/Monitoring</v>
      </c>
      <c r="B2008" t="s">
        <v>24239</v>
      </c>
      <c r="C2008" t="s">
        <v>17896</v>
      </c>
      <c r="D2008" t="s">
        <v>17898</v>
      </c>
      <c r="E2008" t="s">
        <v>24225</v>
      </c>
      <c r="F2008" t="s">
        <v>24228</v>
      </c>
      <c r="G2008" t="s">
        <v>24240</v>
      </c>
      <c r="H2008" t="s">
        <v>8288</v>
      </c>
      <c r="I2008" t="s">
        <v>8288</v>
      </c>
      <c r="J2008" t="s">
        <v>8288</v>
      </c>
      <c r="K2008" t="s">
        <v>8288</v>
      </c>
      <c r="M2008" t="str" cm="1">
        <f t="array" ref="M2008">LOOKUP(2,1/(C2008:L2008&lt;&gt;""),C2008:L2008)</f>
        <v>Monitoring</v>
      </c>
      <c r="N2008" t="s">
        <v>8288</v>
      </c>
      <c r="O2008" t="s">
        <v>8288</v>
      </c>
      <c r="P2008" t="s">
        <v>8288</v>
      </c>
      <c r="Q2008" t="s">
        <v>8288</v>
      </c>
      <c r="R2008" t="s">
        <v>8288</v>
      </c>
      <c r="S2008" t="s">
        <v>8288</v>
      </c>
      <c r="T2008" t="s">
        <v>8288</v>
      </c>
      <c r="U2008" t="s">
        <v>8288</v>
      </c>
      <c r="V2008" s="204" t="s">
        <v>8288</v>
      </c>
      <c r="W2008" t="s">
        <v>8288</v>
      </c>
      <c r="X2008" t="s">
        <v>8288</v>
      </c>
      <c r="Y2008" t="s">
        <v>5370</v>
      </c>
      <c r="Z2008" t="s">
        <v>8288</v>
      </c>
      <c r="AA2008" s="204" t="s">
        <v>8288</v>
      </c>
      <c r="AB2008" s="204"/>
      <c r="AC2008"/>
      <c r="AD2008"/>
      <c r="AE2008"/>
      <c r="AF2008"/>
      <c r="AG2008" t="str">
        <f>IFERROR(IF(COUNTIF(C2008:L2008,"Feed Ingredient")&gt;0,INDEX(ani_diet!T:T,MATCH(M2008,ani_diet!D:D,0)),""),"")</f>
        <v/>
      </c>
      <c r="AH2008" s="60" t="b">
        <f>IF(IFERROR(IF(MATCH("Feed Ingredient", AOM[[#This Row],[L1]:[L10]],0)&gt;0, TRUE, FALSE), FALSE)=TRUE,IFERROR(VLOOKUP(M2008, ani_diet!C:C, 1, FALSE), "No Match"),FALSE)</f>
        <v>0</v>
      </c>
      <c r="AL2008" t="str">
        <f>IFERROR(IF(COUNTIF(C2008:L2008,"Feed Ingredient")&gt;0,INDEX(ani_diet!T:T,MATCH(M2008,ani_diet!D:D,0)),""),"")</f>
        <v/>
      </c>
    </row>
    <row r="2009" spans="1:38">
      <c r="A2009" t="str">
        <f>_xlfn.TEXTJOIN("/",TRUE,AOM[[#This Row],[L1]:[L10]])</f>
        <v>Management/Livestock Management/Herd Management/Feed Management/Growth Promotor</v>
      </c>
      <c r="B2009" t="s">
        <v>24241</v>
      </c>
      <c r="C2009" t="s">
        <v>17896</v>
      </c>
      <c r="D2009" t="s">
        <v>17898</v>
      </c>
      <c r="E2009" t="s">
        <v>24225</v>
      </c>
      <c r="F2009" t="s">
        <v>24040</v>
      </c>
      <c r="G2009" t="s">
        <v>9061</v>
      </c>
      <c r="H2009" t="s">
        <v>8288</v>
      </c>
      <c r="I2009" t="s">
        <v>8288</v>
      </c>
      <c r="J2009" t="s">
        <v>8288</v>
      </c>
      <c r="K2009" t="s">
        <v>8288</v>
      </c>
      <c r="M2009" t="str" cm="1">
        <f t="array" ref="M2009">LOOKUP(2,1/(C2009:L2009&lt;&gt;""),C2009:L2009)</f>
        <v>Growth Promotor</v>
      </c>
      <c r="N2009" t="s">
        <v>8288</v>
      </c>
      <c r="O2009" t="s">
        <v>8288</v>
      </c>
      <c r="P2009" t="s">
        <v>8288</v>
      </c>
      <c r="Q2009" t="s">
        <v>8288</v>
      </c>
      <c r="R2009" t="s">
        <v>8288</v>
      </c>
      <c r="S2009" t="s">
        <v>8288</v>
      </c>
      <c r="T2009" t="s">
        <v>8288</v>
      </c>
      <c r="U2009" t="s">
        <v>8288</v>
      </c>
      <c r="V2009" s="204" t="s">
        <v>8288</v>
      </c>
      <c r="W2009" t="s">
        <v>8288</v>
      </c>
      <c r="X2009" t="s">
        <v>8288</v>
      </c>
      <c r="Y2009" t="s">
        <v>5370</v>
      </c>
      <c r="Z2009" t="s">
        <v>8288</v>
      </c>
      <c r="AA2009" s="204" t="s">
        <v>8288</v>
      </c>
      <c r="AB2009" s="204"/>
      <c r="AC2009"/>
      <c r="AD2009"/>
      <c r="AE2009"/>
      <c r="AF2009"/>
      <c r="AG2009" t="str">
        <f>IFERROR(IF(COUNTIF(C2009:L2009,"Feed Ingredient")&gt;0,INDEX(ani_diet!T:T,MATCH(M2009,ani_diet!D:D,0)),""),"")</f>
        <v/>
      </c>
      <c r="AH2009" s="60" t="b">
        <f>IF(IFERROR(IF(MATCH("Feed Ingredient", AOM[[#This Row],[L1]:[L10]],0)&gt;0, TRUE, FALSE), FALSE)=TRUE,IFERROR(VLOOKUP(M2009, ani_diet!C:C, 1, FALSE), "No Match"),FALSE)</f>
        <v>0</v>
      </c>
      <c r="AL2009" t="str">
        <f>IFERROR(IF(COUNTIF(C2009:L2009,"Feed Ingredient")&gt;0,INDEX(ani_diet!T:T,MATCH(M2009,ani_diet!D:D,0)),""),"")</f>
        <v/>
      </c>
    </row>
    <row r="2010" spans="1:38">
      <c r="A2010" t="str">
        <f>_xlfn.TEXTJOIN("/",TRUE,AOM[[#This Row],[L1]:[L10]])</f>
        <v>Management/Livestock Management/Herd Management/Genetic Improvement</v>
      </c>
      <c r="B2010" t="s">
        <v>24242</v>
      </c>
      <c r="C2010" t="s">
        <v>17896</v>
      </c>
      <c r="D2010" t="s">
        <v>17898</v>
      </c>
      <c r="E2010" t="s">
        <v>24225</v>
      </c>
      <c r="F2010" t="s">
        <v>2586</v>
      </c>
      <c r="G2010" t="s">
        <v>8288</v>
      </c>
      <c r="H2010" t="s">
        <v>8288</v>
      </c>
      <c r="I2010" t="s">
        <v>8288</v>
      </c>
      <c r="J2010" t="s">
        <v>8288</v>
      </c>
      <c r="K2010" t="s">
        <v>8288</v>
      </c>
      <c r="M2010" t="str" cm="1">
        <f t="array" ref="M2010">LOOKUP(2,1/(C2010:L2010&lt;&gt;""),C2010:L2010)</f>
        <v>Genetic Improvement</v>
      </c>
      <c r="N2010" t="s">
        <v>24243</v>
      </c>
      <c r="O2010" t="s">
        <v>24244</v>
      </c>
      <c r="P2010" t="s">
        <v>8288</v>
      </c>
      <c r="Q2010" t="s">
        <v>8288</v>
      </c>
      <c r="R2010" t="s">
        <v>8288</v>
      </c>
      <c r="S2010" t="s">
        <v>24245</v>
      </c>
      <c r="T2010" t="s">
        <v>8288</v>
      </c>
      <c r="U2010" t="s">
        <v>8288</v>
      </c>
      <c r="V2010" s="204" t="s">
        <v>8288</v>
      </c>
      <c r="W2010" t="s">
        <v>8288</v>
      </c>
      <c r="X2010" t="s">
        <v>8288</v>
      </c>
      <c r="Y2010" t="s">
        <v>18091</v>
      </c>
      <c r="Z2010" t="s">
        <v>8288</v>
      </c>
      <c r="AA2010" s="204" t="s">
        <v>8288</v>
      </c>
      <c r="AB2010" s="204"/>
      <c r="AC2010"/>
      <c r="AD2010"/>
      <c r="AE2010"/>
      <c r="AF2010"/>
      <c r="AG2010" t="str">
        <f>IFERROR(IF(COUNTIF(C2010:L2010,"Feed Ingredient")&gt;0,INDEX(ani_diet!T:T,MATCH(M2010,ani_diet!D:D,0)),""),"")</f>
        <v/>
      </c>
      <c r="AH2010" s="60" t="b">
        <f>IF(IFERROR(IF(MATCH("Feed Ingredient", AOM[[#This Row],[L1]:[L10]],0)&gt;0, TRUE, FALSE), FALSE)=TRUE,IFERROR(VLOOKUP(M2010, ani_diet!C:C, 1, FALSE), "No Match"),FALSE)</f>
        <v>0</v>
      </c>
      <c r="AL2010" t="str">
        <f>IFERROR(IF(COUNTIF(C2010:L2010,"Feed Ingredient")&gt;0,INDEX(ani_diet!T:T,MATCH(M2010,ani_diet!D:D,0)),""),"")</f>
        <v/>
      </c>
    </row>
    <row r="2011" spans="1:38">
      <c r="A2011" t="str">
        <f>_xlfn.TEXTJOIN("/",TRUE,AOM[[#This Row],[L1]:[L10]])</f>
        <v>Management/Livestock Management/Herd Management/Genetic Improvement/Hybridization or Cross Breeding</v>
      </c>
      <c r="B2011" t="s">
        <v>24246</v>
      </c>
      <c r="C2011" t="s">
        <v>17896</v>
      </c>
      <c r="D2011" t="s">
        <v>17898</v>
      </c>
      <c r="E2011" t="s">
        <v>24225</v>
      </c>
      <c r="F2011" t="s">
        <v>2586</v>
      </c>
      <c r="G2011" t="s">
        <v>2593</v>
      </c>
      <c r="H2011" t="s">
        <v>8288</v>
      </c>
      <c r="I2011" t="s">
        <v>8288</v>
      </c>
      <c r="J2011" t="s">
        <v>8288</v>
      </c>
      <c r="K2011" t="s">
        <v>8288</v>
      </c>
      <c r="M2011" t="str" cm="1">
        <f t="array" ref="M2011">LOOKUP(2,1/(C2011:L2011&lt;&gt;""),C2011:L2011)</f>
        <v>Hybridization or Cross Breeding</v>
      </c>
      <c r="N2011" t="s">
        <v>8288</v>
      </c>
      <c r="O2011" t="s">
        <v>24247</v>
      </c>
      <c r="P2011" t="s">
        <v>8288</v>
      </c>
      <c r="Q2011" t="s">
        <v>8288</v>
      </c>
      <c r="R2011" t="s">
        <v>17900</v>
      </c>
      <c r="S2011" t="s">
        <v>24248</v>
      </c>
      <c r="T2011" t="s">
        <v>8288</v>
      </c>
      <c r="U2011" t="s">
        <v>8288</v>
      </c>
      <c r="V2011" s="204" t="s">
        <v>8288</v>
      </c>
      <c r="W2011" t="s">
        <v>8288</v>
      </c>
      <c r="X2011" t="s">
        <v>8288</v>
      </c>
      <c r="Y2011" t="s">
        <v>2592</v>
      </c>
      <c r="Z2011" t="s">
        <v>17906</v>
      </c>
      <c r="AA2011" s="204" t="s">
        <v>8288</v>
      </c>
      <c r="AB2011" s="204"/>
      <c r="AC2011"/>
      <c r="AD2011"/>
      <c r="AE2011"/>
      <c r="AF2011"/>
      <c r="AG2011" t="str">
        <f>IFERROR(IF(COUNTIF(C2011:L2011,"Feed Ingredient")&gt;0,INDEX(ani_diet!T:T,MATCH(M2011,ani_diet!D:D,0)),""),"")</f>
        <v/>
      </c>
      <c r="AH2011" s="60" t="b">
        <f>IF(IFERROR(IF(MATCH("Feed Ingredient", AOM[[#This Row],[L1]:[L10]],0)&gt;0, TRUE, FALSE), FALSE)=TRUE,IFERROR(VLOOKUP(M2011, ani_diet!C:C, 1, FALSE), "No Match"),FALSE)</f>
        <v>0</v>
      </c>
      <c r="AL2011" t="str">
        <f>IFERROR(IF(COUNTIF(C2011:L2011,"Feed Ingredient")&gt;0,INDEX(ani_diet!T:T,MATCH(M2011,ani_diet!D:D,0)),""),"")</f>
        <v/>
      </c>
    </row>
    <row r="2012" spans="1:38">
      <c r="A2012" t="str">
        <f>_xlfn.TEXTJOIN("/",TRUE,AOM[[#This Row],[L1]:[L10]])</f>
        <v>Management/Livestock Management/Herd Management/Genetic Improvement/Improved Breeds</v>
      </c>
      <c r="B2012" t="s">
        <v>24249</v>
      </c>
      <c r="C2012" t="s">
        <v>17896</v>
      </c>
      <c r="D2012" t="s">
        <v>17898</v>
      </c>
      <c r="E2012" t="s">
        <v>24225</v>
      </c>
      <c r="F2012" t="s">
        <v>2586</v>
      </c>
      <c r="G2012" t="s">
        <v>2588</v>
      </c>
      <c r="H2012" t="s">
        <v>8288</v>
      </c>
      <c r="I2012" t="s">
        <v>8288</v>
      </c>
      <c r="J2012" t="s">
        <v>8288</v>
      </c>
      <c r="K2012" t="s">
        <v>8288</v>
      </c>
      <c r="M2012" t="str" cm="1">
        <f t="array" ref="M2012">LOOKUP(2,1/(C2012:L2012&lt;&gt;""),C2012:L2012)</f>
        <v>Improved Breeds</v>
      </c>
      <c r="N2012" t="s">
        <v>8288</v>
      </c>
      <c r="O2012" t="s">
        <v>2591</v>
      </c>
      <c r="P2012" t="s">
        <v>8288</v>
      </c>
      <c r="Q2012" t="s">
        <v>8288</v>
      </c>
      <c r="R2012" t="s">
        <v>17900</v>
      </c>
      <c r="S2012" t="s">
        <v>8288</v>
      </c>
      <c r="T2012" t="s">
        <v>8288</v>
      </c>
      <c r="U2012" t="s">
        <v>8288</v>
      </c>
      <c r="V2012" s="204" t="s">
        <v>8288</v>
      </c>
      <c r="W2012" t="s">
        <v>8288</v>
      </c>
      <c r="X2012" t="s">
        <v>8288</v>
      </c>
      <c r="Y2012" t="s">
        <v>2585</v>
      </c>
      <c r="Z2012" t="s">
        <v>17906</v>
      </c>
      <c r="AA2012" s="204" t="s">
        <v>8288</v>
      </c>
      <c r="AB2012" s="204"/>
      <c r="AC2012"/>
      <c r="AD2012"/>
      <c r="AE2012"/>
      <c r="AF2012"/>
      <c r="AG2012" t="str">
        <f>IFERROR(IF(COUNTIF(C2012:L2012,"Feed Ingredient")&gt;0,INDEX(ani_diet!T:T,MATCH(M2012,ani_diet!D:D,0)),""),"")</f>
        <v/>
      </c>
      <c r="AH2012" s="60" t="b">
        <f>IF(IFERROR(IF(MATCH("Feed Ingredient", AOM[[#This Row],[L1]:[L10]],0)&gt;0, TRUE, FALSE), FALSE)=TRUE,IFERROR(VLOOKUP(M2012, ani_diet!C:C, 1, FALSE), "No Match"),FALSE)</f>
        <v>0</v>
      </c>
      <c r="AL2012" t="str">
        <f>IFERROR(IF(COUNTIF(C2012:L2012,"Feed Ingredient")&gt;0,INDEX(ani_diet!T:T,MATCH(M2012,ani_diet!D:D,0)),""),"")</f>
        <v/>
      </c>
    </row>
    <row r="2013" spans="1:38">
      <c r="A2013" t="str">
        <f>_xlfn.TEXTJOIN("/",TRUE,AOM[[#This Row],[L1]:[L10]])</f>
        <v>Management/Livestock Management/Herd Management/Genetic Improvement/Improved Breeds/Heat Tolerance</v>
      </c>
      <c r="B2013" t="s">
        <v>24250</v>
      </c>
      <c r="C2013" t="s">
        <v>17896</v>
      </c>
      <c r="D2013" t="s">
        <v>17898</v>
      </c>
      <c r="E2013" t="s">
        <v>24225</v>
      </c>
      <c r="F2013" t="s">
        <v>2586</v>
      </c>
      <c r="G2013" t="s">
        <v>2588</v>
      </c>
      <c r="H2013" t="s">
        <v>2898</v>
      </c>
      <c r="I2013" t="s">
        <v>8288</v>
      </c>
      <c r="J2013" t="s">
        <v>8288</v>
      </c>
      <c r="K2013" t="s">
        <v>8288</v>
      </c>
      <c r="M2013" t="str" cm="1">
        <f t="array" ref="M2013">LOOKUP(2,1/(C2013:L2013&lt;&gt;""),C2013:L2013)</f>
        <v>Heat Tolerance</v>
      </c>
      <c r="N2013" t="s">
        <v>8288</v>
      </c>
      <c r="O2013" t="s">
        <v>24251</v>
      </c>
      <c r="P2013" t="s">
        <v>8288</v>
      </c>
      <c r="Q2013" t="s">
        <v>8288</v>
      </c>
      <c r="R2013" t="s">
        <v>17900</v>
      </c>
      <c r="S2013" t="s">
        <v>8288</v>
      </c>
      <c r="T2013" t="s">
        <v>8288</v>
      </c>
      <c r="U2013" t="s">
        <v>8288</v>
      </c>
      <c r="V2013" s="204" t="s">
        <v>8288</v>
      </c>
      <c r="W2013" t="s">
        <v>8288</v>
      </c>
      <c r="X2013" t="s">
        <v>8288</v>
      </c>
      <c r="Y2013" t="s">
        <v>5370</v>
      </c>
      <c r="Z2013" t="s">
        <v>17906</v>
      </c>
      <c r="AA2013" s="204" t="s">
        <v>8288</v>
      </c>
      <c r="AB2013" s="204"/>
      <c r="AC2013"/>
      <c r="AD2013"/>
      <c r="AE2013"/>
      <c r="AF2013"/>
      <c r="AG2013" t="str">
        <f>IFERROR(IF(COUNTIF(C2013:L2013,"Feed Ingredient")&gt;0,INDEX(ani_diet!T:T,MATCH(M2013,ani_diet!D:D,0)),""),"")</f>
        <v/>
      </c>
      <c r="AH2013" s="60" t="b">
        <f>IF(IFERROR(IF(MATCH("Feed Ingredient", AOM[[#This Row],[L1]:[L10]],0)&gt;0, TRUE, FALSE), FALSE)=TRUE,IFERROR(VLOOKUP(M2013, ani_diet!C:C, 1, FALSE), "No Match"),FALSE)</f>
        <v>0</v>
      </c>
      <c r="AL2013" t="str">
        <f>IFERROR(IF(COUNTIF(C2013:L2013,"Feed Ingredient")&gt;0,INDEX(ani_diet!T:T,MATCH(M2013,ani_diet!D:D,0)),""),"")</f>
        <v/>
      </c>
    </row>
    <row r="2014" spans="1:38">
      <c r="A2014" t="str">
        <f>_xlfn.TEXTJOIN("/",TRUE,AOM[[#This Row],[L1]:[L10]])</f>
        <v>Management/Livestock Management/Herd Management/Genetic Improvement/Unimproved Breed</v>
      </c>
      <c r="B2014" t="s">
        <v>24252</v>
      </c>
      <c r="C2014" t="s">
        <v>17896</v>
      </c>
      <c r="D2014" t="s">
        <v>17898</v>
      </c>
      <c r="E2014" t="s">
        <v>24225</v>
      </c>
      <c r="F2014" t="s">
        <v>2586</v>
      </c>
      <c r="G2014" t="s">
        <v>2662</v>
      </c>
      <c r="H2014" t="s">
        <v>8288</v>
      </c>
      <c r="I2014" t="s">
        <v>8288</v>
      </c>
      <c r="J2014" t="s">
        <v>8288</v>
      </c>
      <c r="K2014" t="s">
        <v>8288</v>
      </c>
      <c r="M2014" t="str" cm="1">
        <f t="array" ref="M2014">LOOKUP(2,1/(C2014:L2014&lt;&gt;""),C2014:L2014)</f>
        <v>Unimproved Breed</v>
      </c>
      <c r="N2014" t="s">
        <v>8288</v>
      </c>
      <c r="O2014" t="s">
        <v>24253</v>
      </c>
      <c r="P2014" t="s">
        <v>2665</v>
      </c>
      <c r="Q2014" t="s">
        <v>8288</v>
      </c>
      <c r="R2014" t="s">
        <v>8288</v>
      </c>
      <c r="S2014" t="s">
        <v>8288</v>
      </c>
      <c r="T2014" t="s">
        <v>8288</v>
      </c>
      <c r="U2014" t="s">
        <v>8288</v>
      </c>
      <c r="V2014" s="204" t="s">
        <v>8288</v>
      </c>
      <c r="W2014" t="s">
        <v>8288</v>
      </c>
      <c r="X2014" t="s">
        <v>8288</v>
      </c>
      <c r="Y2014" t="s">
        <v>2661</v>
      </c>
      <c r="Z2014" t="s">
        <v>24254</v>
      </c>
      <c r="AA2014" s="204" t="s">
        <v>8288</v>
      </c>
      <c r="AB2014" s="204"/>
      <c r="AC2014"/>
      <c r="AD2014"/>
      <c r="AE2014"/>
      <c r="AF2014"/>
      <c r="AG2014" t="str">
        <f>IFERROR(IF(COUNTIF(C2014:L2014,"Feed Ingredient")&gt;0,INDEX(ani_diet!T:T,MATCH(M2014,ani_diet!D:D,0)),""),"")</f>
        <v/>
      </c>
      <c r="AH2014" s="60" t="b">
        <f>IF(IFERROR(IF(MATCH("Feed Ingredient", AOM[[#This Row],[L1]:[L10]],0)&gt;0, TRUE, FALSE), FALSE)=TRUE,IFERROR(VLOOKUP(M2014, ani_diet!C:C, 1, FALSE), "No Match"),FALSE)</f>
        <v>0</v>
      </c>
      <c r="AL2014" t="str">
        <f>IFERROR(IF(COUNTIF(C2014:L2014,"Feed Ingredient")&gt;0,INDEX(ani_diet!T:T,MATCH(M2014,ani_diet!D:D,0)),""),"")</f>
        <v/>
      </c>
    </row>
    <row r="2015" spans="1:38">
      <c r="A2015" t="str">
        <f>_xlfn.TEXTJOIN("/",TRUE,AOM[[#This Row],[L1]:[L10]])</f>
        <v>Management/Livestock Management/Livestock Abundance/animal biomass</v>
      </c>
      <c r="B2015" t="s">
        <v>24255</v>
      </c>
      <c r="C2015" t="s">
        <v>17896</v>
      </c>
      <c r="D2015" t="s">
        <v>17898</v>
      </c>
      <c r="E2015" t="s">
        <v>24256</v>
      </c>
      <c r="F2015" t="s">
        <v>24257</v>
      </c>
      <c r="G2015" t="s">
        <v>8288</v>
      </c>
      <c r="H2015" t="s">
        <v>8288</v>
      </c>
      <c r="I2015" t="s">
        <v>8288</v>
      </c>
      <c r="J2015" t="s">
        <v>8288</v>
      </c>
      <c r="K2015" t="s">
        <v>8288</v>
      </c>
      <c r="M2015" t="str" cm="1">
        <f t="array" ref="M2015">LOOKUP(2,1/(C2015:L2015&lt;&gt;""),C2015:L2015)</f>
        <v>animal biomass</v>
      </c>
      <c r="N2015" t="s">
        <v>8288</v>
      </c>
      <c r="O2015" t="s">
        <v>24258</v>
      </c>
      <c r="P2015" t="s">
        <v>8288</v>
      </c>
      <c r="Q2015" t="s">
        <v>8288</v>
      </c>
      <c r="R2015" t="s">
        <v>24259</v>
      </c>
      <c r="S2015" t="s">
        <v>8288</v>
      </c>
      <c r="T2015" t="s">
        <v>8288</v>
      </c>
      <c r="U2015" t="s">
        <v>8288</v>
      </c>
      <c r="V2015" s="204" t="s">
        <v>8288</v>
      </c>
      <c r="W2015" t="s">
        <v>8288</v>
      </c>
      <c r="X2015" t="s">
        <v>8288</v>
      </c>
      <c r="Y2015" t="s">
        <v>8288</v>
      </c>
      <c r="Z2015" t="s">
        <v>8288</v>
      </c>
      <c r="AA2015" s="204" t="s">
        <v>8288</v>
      </c>
      <c r="AB2015" s="204"/>
      <c r="AC2015"/>
      <c r="AD2015"/>
      <c r="AE2015"/>
      <c r="AF2015"/>
      <c r="AG2015" t="str">
        <f>IFERROR(IF(COUNTIF(C2015:L2015,"Feed Ingredient")&gt;0,INDEX(ani_diet!T:T,MATCH(M2015,ani_diet!D:D,0)),""),"")</f>
        <v/>
      </c>
      <c r="AH2015" s="60" t="b">
        <f>IF(IFERROR(IF(MATCH("Feed Ingredient", AOM[[#This Row],[L1]:[L10]],0)&gt;0, TRUE, FALSE), FALSE)=TRUE,IFERROR(VLOOKUP(M2015, ani_diet!C:C, 1, FALSE), "No Match"),FALSE)</f>
        <v>0</v>
      </c>
      <c r="AL2015" t="str">
        <f>IFERROR(IF(COUNTIF(C2015:L2015,"Feed Ingredient")&gt;0,INDEX(ani_diet!T:T,MATCH(M2015,ani_diet!D:D,0)),""),"")</f>
        <v/>
      </c>
    </row>
    <row r="2016" spans="1:38">
      <c r="A2016" t="str">
        <f>_xlfn.TEXTJOIN("/",TRUE,AOM[[#This Row],[L1]:[L10]])</f>
        <v>Management/Livestock Management/Livestock Abundance/animal density</v>
      </c>
      <c r="B2016" t="s">
        <v>24260</v>
      </c>
      <c r="C2016" t="s">
        <v>17896</v>
      </c>
      <c r="D2016" t="s">
        <v>17898</v>
      </c>
      <c r="E2016" t="s">
        <v>24256</v>
      </c>
      <c r="F2016" t="s">
        <v>24261</v>
      </c>
      <c r="G2016" t="s">
        <v>8288</v>
      </c>
      <c r="H2016" t="s">
        <v>8288</v>
      </c>
      <c r="I2016" t="s">
        <v>8288</v>
      </c>
      <c r="J2016" t="s">
        <v>8288</v>
      </c>
      <c r="K2016" t="s">
        <v>8288</v>
      </c>
      <c r="M2016" t="str" cm="1">
        <f t="array" ref="M2016">LOOKUP(2,1/(C2016:L2016&lt;&gt;""),C2016:L2016)</f>
        <v>animal density</v>
      </c>
      <c r="N2016" t="s">
        <v>8288</v>
      </c>
      <c r="O2016" t="s">
        <v>24262</v>
      </c>
      <c r="P2016" t="s">
        <v>8288</v>
      </c>
      <c r="Q2016" t="s">
        <v>8288</v>
      </c>
      <c r="R2016" t="s">
        <v>24263</v>
      </c>
      <c r="S2016" t="s">
        <v>8288</v>
      </c>
      <c r="T2016" t="s">
        <v>8288</v>
      </c>
      <c r="U2016" t="s">
        <v>8288</v>
      </c>
      <c r="V2016" s="204" t="s">
        <v>8288</v>
      </c>
      <c r="W2016" t="s">
        <v>8288</v>
      </c>
      <c r="X2016" t="s">
        <v>8288</v>
      </c>
      <c r="Y2016" t="s">
        <v>8288</v>
      </c>
      <c r="Z2016" t="s">
        <v>8288</v>
      </c>
      <c r="AA2016" s="204" t="s">
        <v>8288</v>
      </c>
      <c r="AB2016" s="204"/>
      <c r="AC2016"/>
      <c r="AD2016"/>
      <c r="AE2016"/>
      <c r="AF2016"/>
      <c r="AG2016" t="str">
        <f>IFERROR(IF(COUNTIF(C2016:L2016,"Feed Ingredient")&gt;0,INDEX(ani_diet!T:T,MATCH(M2016,ani_diet!D:D,0)),""),"")</f>
        <v/>
      </c>
      <c r="AH2016" s="60" t="b">
        <f>IF(IFERROR(IF(MATCH("Feed Ingredient", AOM[[#This Row],[L1]:[L10]],0)&gt;0, TRUE, FALSE), FALSE)=TRUE,IFERROR(VLOOKUP(M2016, ani_diet!C:C, 1, FALSE), "No Match"),FALSE)</f>
        <v>0</v>
      </c>
      <c r="AL2016" t="str">
        <f>IFERROR(IF(COUNTIF(C2016:L2016,"Feed Ingredient")&gt;0,INDEX(ani_diet!T:T,MATCH(M2016,ani_diet!D:D,0)),""),"")</f>
        <v/>
      </c>
    </row>
    <row r="2017" spans="1:38">
      <c r="A2017" t="str">
        <f>_xlfn.TEXTJOIN("/",TRUE,AOM[[#This Row],[L1]:[L10]])</f>
        <v>Management/Livestock Management/Livestock Abundance/stocking rate</v>
      </c>
      <c r="B2017" t="s">
        <v>24264</v>
      </c>
      <c r="C2017" t="s">
        <v>17896</v>
      </c>
      <c r="D2017" t="s">
        <v>17898</v>
      </c>
      <c r="E2017" t="s">
        <v>24256</v>
      </c>
      <c r="F2017" t="s">
        <v>24265</v>
      </c>
      <c r="G2017" t="s">
        <v>8288</v>
      </c>
      <c r="H2017" t="s">
        <v>8288</v>
      </c>
      <c r="I2017" t="s">
        <v>8288</v>
      </c>
      <c r="J2017" t="s">
        <v>8288</v>
      </c>
      <c r="K2017" t="s">
        <v>8288</v>
      </c>
      <c r="M2017" t="str" cm="1">
        <f t="array" ref="M2017">LOOKUP(2,1/(C2017:L2017&lt;&gt;""),C2017:L2017)</f>
        <v>stocking rate</v>
      </c>
      <c r="N2017" t="s">
        <v>24266</v>
      </c>
      <c r="O2017" t="s">
        <v>24267</v>
      </c>
      <c r="P2017" t="s">
        <v>8288</v>
      </c>
      <c r="Q2017" t="s">
        <v>8288</v>
      </c>
      <c r="R2017" t="s">
        <v>24268</v>
      </c>
      <c r="S2017" t="s">
        <v>8288</v>
      </c>
      <c r="T2017" t="s">
        <v>8288</v>
      </c>
      <c r="U2017" t="s">
        <v>8288</v>
      </c>
      <c r="V2017" s="204" t="s">
        <v>8288</v>
      </c>
      <c r="W2017" t="s">
        <v>8288</v>
      </c>
      <c r="X2017" t="s">
        <v>8288</v>
      </c>
      <c r="Y2017" t="s">
        <v>8288</v>
      </c>
      <c r="Z2017" t="s">
        <v>8288</v>
      </c>
      <c r="AA2017" s="204" t="s">
        <v>8288</v>
      </c>
      <c r="AB2017" s="204"/>
      <c r="AC2017"/>
      <c r="AD2017"/>
      <c r="AE2017"/>
      <c r="AF2017"/>
      <c r="AG2017" t="str">
        <f>IFERROR(IF(COUNTIF(C2017:L2017,"Feed Ingredient")&gt;0,INDEX(ani_diet!T:T,MATCH(M2017,ani_diet!D:D,0)),""),"")</f>
        <v/>
      </c>
      <c r="AH2017" s="60" t="b">
        <f>IF(IFERROR(IF(MATCH("Feed Ingredient", AOM[[#This Row],[L1]:[L10]],0)&gt;0, TRUE, FALSE), FALSE)=TRUE,IFERROR(VLOOKUP(M2017, ani_diet!C:C, 1, FALSE), "No Match"),FALSE)</f>
        <v>0</v>
      </c>
      <c r="AL2017" t="str">
        <f>IFERROR(IF(COUNTIF(C2017:L2017,"Feed Ingredient")&gt;0,INDEX(ani_diet!T:T,MATCH(M2017,ani_diet!D:D,0)),""),"")</f>
        <v/>
      </c>
    </row>
    <row r="2018" spans="1:38">
      <c r="A2018" t="str">
        <f>_xlfn.TEXTJOIN("/",TRUE,AOM[[#This Row],[L1]:[L10]])</f>
        <v>Management/Livestock Management/Livestock Abundance/stocking rate/stocking rate as livestock units</v>
      </c>
      <c r="B2018" t="s">
        <v>24269</v>
      </c>
      <c r="C2018" t="s">
        <v>17896</v>
      </c>
      <c r="D2018" t="s">
        <v>17898</v>
      </c>
      <c r="E2018" t="s">
        <v>24256</v>
      </c>
      <c r="F2018" t="s">
        <v>24265</v>
      </c>
      <c r="G2018" t="s">
        <v>24270</v>
      </c>
      <c r="H2018" t="s">
        <v>8288</v>
      </c>
      <c r="I2018" t="s">
        <v>8288</v>
      </c>
      <c r="J2018" t="s">
        <v>8288</v>
      </c>
      <c r="K2018" t="s">
        <v>8288</v>
      </c>
      <c r="M2018" t="str" cm="1">
        <f t="array" ref="M2018">LOOKUP(2,1/(C2018:L2018&lt;&gt;""),C2018:L2018)</f>
        <v>stocking rate as livestock units</v>
      </c>
      <c r="N2018" t="s">
        <v>8288</v>
      </c>
      <c r="O2018" t="s">
        <v>24271</v>
      </c>
      <c r="P2018" t="s">
        <v>8288</v>
      </c>
      <c r="Q2018" t="s">
        <v>8288</v>
      </c>
      <c r="R2018" t="s">
        <v>24272</v>
      </c>
      <c r="S2018" t="s">
        <v>8288</v>
      </c>
      <c r="T2018" t="s">
        <v>8288</v>
      </c>
      <c r="U2018" t="s">
        <v>8288</v>
      </c>
      <c r="V2018" s="204" t="s">
        <v>8288</v>
      </c>
      <c r="W2018" t="s">
        <v>8288</v>
      </c>
      <c r="X2018" t="s">
        <v>8288</v>
      </c>
      <c r="Y2018" t="s">
        <v>8288</v>
      </c>
      <c r="Z2018" t="s">
        <v>8288</v>
      </c>
      <c r="AA2018" s="204" t="s">
        <v>8288</v>
      </c>
      <c r="AB2018" s="204"/>
      <c r="AC2018"/>
      <c r="AD2018"/>
      <c r="AE2018"/>
      <c r="AF2018"/>
      <c r="AG2018" t="str">
        <f>IFERROR(IF(COUNTIF(C2018:L2018,"Feed Ingredient")&gt;0,INDEX(ani_diet!T:T,MATCH(M2018,ani_diet!D:D,0)),""),"")</f>
        <v/>
      </c>
      <c r="AH2018" s="60" t="b">
        <f>IF(IFERROR(IF(MATCH("Feed Ingredient", AOM[[#This Row],[L1]:[L10]],0)&gt;0, TRUE, FALSE), FALSE)=TRUE,IFERROR(VLOOKUP(M2018, ani_diet!C:C, 1, FALSE), "No Match"),FALSE)</f>
        <v>0</v>
      </c>
      <c r="AL2018" t="str">
        <f>IFERROR(IF(COUNTIF(C2018:L2018,"Feed Ingredient")&gt;0,INDEX(ani_diet!T:T,MATCH(M2018,ani_diet!D:D,0)),""),"")</f>
        <v/>
      </c>
    </row>
    <row r="2019" spans="1:38">
      <c r="A2019" t="str">
        <f>_xlfn.TEXTJOIN("/",TRUE,AOM[[#This Row],[L1]:[L10]])</f>
        <v>Management/Livestock Management/Manure Management</v>
      </c>
      <c r="B2019" t="s">
        <v>24273</v>
      </c>
      <c r="C2019" t="s">
        <v>17896</v>
      </c>
      <c r="D2019" t="s">
        <v>17898</v>
      </c>
      <c r="E2019" t="s">
        <v>1779</v>
      </c>
      <c r="F2019" t="s">
        <v>8288</v>
      </c>
      <c r="G2019" t="s">
        <v>8288</v>
      </c>
      <c r="H2019" t="s">
        <v>8288</v>
      </c>
      <c r="I2019" t="s">
        <v>8288</v>
      </c>
      <c r="J2019" t="s">
        <v>8288</v>
      </c>
      <c r="K2019" t="s">
        <v>8288</v>
      </c>
      <c r="M2019" t="str" cm="1">
        <f t="array" ref="M2019">LOOKUP(2,1/(C2019:L2019&lt;&gt;""),C2019:L2019)</f>
        <v>Manure Management</v>
      </c>
      <c r="N2019" t="s">
        <v>8288</v>
      </c>
      <c r="O2019" t="s">
        <v>24274</v>
      </c>
      <c r="P2019" t="s">
        <v>8288</v>
      </c>
      <c r="Q2019" t="s">
        <v>8288</v>
      </c>
      <c r="R2019" t="s">
        <v>8288</v>
      </c>
      <c r="S2019" t="s">
        <v>8288</v>
      </c>
      <c r="T2019" t="s">
        <v>8288</v>
      </c>
      <c r="U2019" t="s">
        <v>8288</v>
      </c>
      <c r="V2019" s="204" t="s">
        <v>8288</v>
      </c>
      <c r="W2019" t="s">
        <v>8288</v>
      </c>
      <c r="X2019" t="s">
        <v>8288</v>
      </c>
      <c r="Y2019" t="s">
        <v>18091</v>
      </c>
      <c r="Z2019" t="s">
        <v>8288</v>
      </c>
      <c r="AA2019" s="204" t="s">
        <v>8288</v>
      </c>
      <c r="AB2019" s="204"/>
      <c r="AC2019"/>
      <c r="AD2019"/>
      <c r="AE2019"/>
      <c r="AF2019"/>
      <c r="AG2019" t="str">
        <f>IFERROR(IF(COUNTIF(C2019:L2019,"Feed Ingredient")&gt;0,INDEX(ani_diet!T:T,MATCH(M2019,ani_diet!D:D,0)),""),"")</f>
        <v/>
      </c>
      <c r="AH2019" s="60" t="b">
        <f>IF(IFERROR(IF(MATCH("Feed Ingredient", AOM[[#This Row],[L1]:[L10]],0)&gt;0, TRUE, FALSE), FALSE)=TRUE,IFERROR(VLOOKUP(M2019, ani_diet!C:C, 1, FALSE), "No Match"),FALSE)</f>
        <v>0</v>
      </c>
      <c r="AL2019" t="str">
        <f>IFERROR(IF(COUNTIF(C2019:L2019,"Feed Ingredient")&gt;0,INDEX(ani_diet!T:T,MATCH(M2019,ani_diet!D:D,0)),""),"")</f>
        <v/>
      </c>
    </row>
    <row r="2020" spans="1:38">
      <c r="A2020" t="str">
        <f>_xlfn.TEXTJOIN("/",TRUE,AOM[[#This Row],[L1]:[L10]])</f>
        <v>Management/Livestock Management/Manure Management/Conventional Manure Handling</v>
      </c>
      <c r="B2020" t="s">
        <v>24275</v>
      </c>
      <c r="C2020" t="s">
        <v>17896</v>
      </c>
      <c r="D2020" t="s">
        <v>17898</v>
      </c>
      <c r="E2020" t="s">
        <v>1779</v>
      </c>
      <c r="F2020" t="s">
        <v>2651</v>
      </c>
      <c r="G2020" t="s">
        <v>8288</v>
      </c>
      <c r="H2020" t="s">
        <v>8288</v>
      </c>
      <c r="I2020" t="s">
        <v>8288</v>
      </c>
      <c r="J2020" t="s">
        <v>8288</v>
      </c>
      <c r="K2020" t="s">
        <v>8288</v>
      </c>
      <c r="M2020" t="str" cm="1">
        <f t="array" ref="M2020">LOOKUP(2,1/(C2020:L2020&lt;&gt;""),C2020:L2020)</f>
        <v>Conventional Manure Handling</v>
      </c>
      <c r="N2020" t="s">
        <v>8288</v>
      </c>
      <c r="O2020" t="s">
        <v>24276</v>
      </c>
      <c r="P2020" t="s">
        <v>8288</v>
      </c>
      <c r="Q2020" t="s">
        <v>8288</v>
      </c>
      <c r="R2020" t="s">
        <v>8288</v>
      </c>
      <c r="S2020" t="s">
        <v>8288</v>
      </c>
      <c r="T2020" t="s">
        <v>8288</v>
      </c>
      <c r="U2020" t="s">
        <v>8288</v>
      </c>
      <c r="V2020" s="204" t="s">
        <v>8288</v>
      </c>
      <c r="W2020" t="s">
        <v>8288</v>
      </c>
      <c r="X2020" t="s">
        <v>8288</v>
      </c>
      <c r="Y2020" t="s">
        <v>2650</v>
      </c>
      <c r="Z2020" t="s">
        <v>24254</v>
      </c>
      <c r="AA2020" s="204" t="s">
        <v>8288</v>
      </c>
      <c r="AB2020" s="204"/>
      <c r="AC2020"/>
      <c r="AD2020"/>
      <c r="AE2020"/>
      <c r="AF2020"/>
      <c r="AG2020" t="str">
        <f>IFERROR(IF(COUNTIF(C2020:L2020,"Feed Ingredient")&gt;0,INDEX(ani_diet!T:T,MATCH(M2020,ani_diet!D:D,0)),""),"")</f>
        <v/>
      </c>
      <c r="AH2020" s="60" t="b">
        <f>IF(IFERROR(IF(MATCH("Feed Ingredient", AOM[[#This Row],[L1]:[L10]],0)&gt;0, TRUE, FALSE), FALSE)=TRUE,IFERROR(VLOOKUP(M2020, ani_diet!C:C, 1, FALSE), "No Match"),FALSE)</f>
        <v>0</v>
      </c>
      <c r="AL2020" t="str">
        <f>IFERROR(IF(COUNTIF(C2020:L2020,"Feed Ingredient")&gt;0,INDEX(ani_diet!T:T,MATCH(M2020,ani_diet!D:D,0)),""),"")</f>
        <v/>
      </c>
    </row>
    <row r="2021" spans="1:38">
      <c r="A2021" t="str">
        <f>_xlfn.TEXTJOIN("/",TRUE,AOM[[#This Row],[L1]:[L10]])</f>
        <v>Management/Livestock Management/Manure Management/Manure Collection</v>
      </c>
      <c r="B2021" t="s">
        <v>24277</v>
      </c>
      <c r="C2021" t="s">
        <v>17896</v>
      </c>
      <c r="D2021" t="s">
        <v>17898</v>
      </c>
      <c r="E2021" t="s">
        <v>1779</v>
      </c>
      <c r="F2021" t="s">
        <v>2599</v>
      </c>
      <c r="G2021" t="s">
        <v>8288</v>
      </c>
      <c r="H2021" t="s">
        <v>8288</v>
      </c>
      <c r="I2021" t="s">
        <v>8288</v>
      </c>
      <c r="J2021" t="s">
        <v>8288</v>
      </c>
      <c r="K2021" t="s">
        <v>8288</v>
      </c>
      <c r="M2021" t="str" cm="1">
        <f t="array" ref="M2021">LOOKUP(2,1/(C2021:L2021&lt;&gt;""),C2021:L2021)</f>
        <v>Manure Collection</v>
      </c>
      <c r="N2021" t="s">
        <v>8288</v>
      </c>
      <c r="O2021" t="s">
        <v>24278</v>
      </c>
      <c r="P2021" t="s">
        <v>8288</v>
      </c>
      <c r="Q2021" t="s">
        <v>8288</v>
      </c>
      <c r="R2021" t="s">
        <v>8288</v>
      </c>
      <c r="S2021" t="s">
        <v>8288</v>
      </c>
      <c r="T2021" t="s">
        <v>8288</v>
      </c>
      <c r="U2021" t="s">
        <v>8288</v>
      </c>
      <c r="V2021" s="204" t="s">
        <v>8288</v>
      </c>
      <c r="W2021" t="s">
        <v>8288</v>
      </c>
      <c r="X2021" t="s">
        <v>8288</v>
      </c>
      <c r="Y2021" t="s">
        <v>2597</v>
      </c>
      <c r="Z2021" t="s">
        <v>17906</v>
      </c>
      <c r="AA2021" s="204" t="s">
        <v>8288</v>
      </c>
      <c r="AB2021" s="204"/>
      <c r="AC2021"/>
      <c r="AD2021"/>
      <c r="AE2021"/>
      <c r="AF2021"/>
      <c r="AG2021" t="str">
        <f>IFERROR(IF(COUNTIF(C2021:L2021,"Feed Ingredient")&gt;0,INDEX(ani_diet!T:T,MATCH(M2021,ani_diet!D:D,0)),""),"")</f>
        <v/>
      </c>
      <c r="AH2021" s="60" t="b">
        <f>IF(IFERROR(IF(MATCH("Feed Ingredient", AOM[[#This Row],[L1]:[L10]],0)&gt;0, TRUE, FALSE), FALSE)=TRUE,IFERROR(VLOOKUP(M2021, ani_diet!C:C, 1, FALSE), "No Match"),FALSE)</f>
        <v>0</v>
      </c>
      <c r="AL2021" t="str">
        <f>IFERROR(IF(COUNTIF(C2021:L2021,"Feed Ingredient")&gt;0,INDEX(ani_diet!T:T,MATCH(M2021,ani_diet!D:D,0)),""),"")</f>
        <v/>
      </c>
    </row>
    <row r="2022" spans="1:38">
      <c r="A2022" t="str">
        <f>_xlfn.TEXTJOIN("/",TRUE,AOM[[#This Row],[L1]:[L10]])</f>
        <v>Management/Livestock Management/Manure Management/Manure Storage</v>
      </c>
      <c r="B2022" t="s">
        <v>24279</v>
      </c>
      <c r="C2022" t="s">
        <v>17896</v>
      </c>
      <c r="D2022" t="s">
        <v>17898</v>
      </c>
      <c r="E2022" t="s">
        <v>1779</v>
      </c>
      <c r="F2022" t="s">
        <v>2603</v>
      </c>
      <c r="G2022" t="s">
        <v>8288</v>
      </c>
      <c r="H2022" t="s">
        <v>8288</v>
      </c>
      <c r="I2022" t="s">
        <v>8288</v>
      </c>
      <c r="J2022" t="s">
        <v>8288</v>
      </c>
      <c r="K2022" t="s">
        <v>8288</v>
      </c>
      <c r="M2022" t="str" cm="1">
        <f t="array" ref="M2022">LOOKUP(2,1/(C2022:L2022&lt;&gt;""),C2022:L2022)</f>
        <v>Manure Storage</v>
      </c>
      <c r="N2022" t="s">
        <v>8288</v>
      </c>
      <c r="O2022" t="s">
        <v>24280</v>
      </c>
      <c r="P2022" t="s">
        <v>8288</v>
      </c>
      <c r="Q2022" t="s">
        <v>8288</v>
      </c>
      <c r="R2022" t="s">
        <v>8288</v>
      </c>
      <c r="S2022" t="s">
        <v>8288</v>
      </c>
      <c r="T2022" t="s">
        <v>8288</v>
      </c>
      <c r="U2022" t="s">
        <v>8288</v>
      </c>
      <c r="V2022" s="204" t="s">
        <v>8288</v>
      </c>
      <c r="W2022" t="s">
        <v>8288</v>
      </c>
      <c r="X2022" t="s">
        <v>8288</v>
      </c>
      <c r="Y2022" t="s">
        <v>2602</v>
      </c>
      <c r="Z2022" t="s">
        <v>17906</v>
      </c>
      <c r="AA2022" s="204" t="s">
        <v>8288</v>
      </c>
      <c r="AB2022" s="204"/>
      <c r="AC2022"/>
      <c r="AD2022"/>
      <c r="AE2022"/>
      <c r="AF2022"/>
      <c r="AG2022" t="str">
        <f>IFERROR(IF(COUNTIF(C2022:L2022,"Feed Ingredient")&gt;0,INDEX(ani_diet!T:T,MATCH(M2022,ani_diet!D:D,0)),""),"")</f>
        <v/>
      </c>
      <c r="AH2022" s="60" t="b">
        <f>IF(IFERROR(IF(MATCH("Feed Ingredient", AOM[[#This Row],[L1]:[L10]],0)&gt;0, TRUE, FALSE), FALSE)=TRUE,IFERROR(VLOOKUP(M2022, ani_diet!C:C, 1, FALSE), "No Match"),FALSE)</f>
        <v>0</v>
      </c>
      <c r="AL2022" t="str">
        <f>IFERROR(IF(COUNTIF(C2022:L2022,"Feed Ingredient")&gt;0,INDEX(ani_diet!T:T,MATCH(M2022,ani_diet!D:D,0)),""),"")</f>
        <v/>
      </c>
    </row>
    <row r="2023" spans="1:38">
      <c r="A2023" t="str">
        <f>_xlfn.TEXTJOIN("/",TRUE,AOM[[#This Row],[L1]:[L10]])</f>
        <v>Management/Livestock Management/Manure Management/Manure Treatment</v>
      </c>
      <c r="B2023" t="s">
        <v>24281</v>
      </c>
      <c r="C2023" t="s">
        <v>17896</v>
      </c>
      <c r="D2023" t="s">
        <v>17898</v>
      </c>
      <c r="E2023" t="s">
        <v>1779</v>
      </c>
      <c r="F2023" t="s">
        <v>2607</v>
      </c>
      <c r="G2023" t="s">
        <v>8288</v>
      </c>
      <c r="H2023" t="s">
        <v>8288</v>
      </c>
      <c r="I2023" t="s">
        <v>8288</v>
      </c>
      <c r="J2023" t="s">
        <v>8288</v>
      </c>
      <c r="K2023" t="s">
        <v>8288</v>
      </c>
      <c r="M2023" t="str" cm="1">
        <f t="array" ref="M2023">LOOKUP(2,1/(C2023:L2023&lt;&gt;""),C2023:L2023)</f>
        <v>Manure Treatment</v>
      </c>
      <c r="N2023" t="s">
        <v>8288</v>
      </c>
      <c r="O2023" t="s">
        <v>2610</v>
      </c>
      <c r="P2023" t="s">
        <v>8288</v>
      </c>
      <c r="Q2023" t="s">
        <v>8288</v>
      </c>
      <c r="R2023" t="s">
        <v>8288</v>
      </c>
      <c r="S2023" t="s">
        <v>8288</v>
      </c>
      <c r="T2023" t="s">
        <v>8288</v>
      </c>
      <c r="U2023" t="s">
        <v>8288</v>
      </c>
      <c r="V2023" s="204" t="s">
        <v>8288</v>
      </c>
      <c r="W2023" t="s">
        <v>8288</v>
      </c>
      <c r="X2023" t="s">
        <v>8288</v>
      </c>
      <c r="Y2023" t="s">
        <v>2606</v>
      </c>
      <c r="Z2023" t="s">
        <v>17906</v>
      </c>
      <c r="AA2023" s="204" t="s">
        <v>8288</v>
      </c>
      <c r="AB2023" s="204"/>
      <c r="AC2023"/>
      <c r="AD2023"/>
      <c r="AE2023"/>
      <c r="AF2023"/>
      <c r="AG2023" t="str">
        <f>IFERROR(IF(COUNTIF(C2023:L2023,"Feed Ingredient")&gt;0,INDEX(ani_diet!T:T,MATCH(M2023,ani_diet!D:D,0)),""),"")</f>
        <v/>
      </c>
      <c r="AH2023" s="60" t="b">
        <f>IF(IFERROR(IF(MATCH("Feed Ingredient", AOM[[#This Row],[L1]:[L10]],0)&gt;0, TRUE, FALSE), FALSE)=TRUE,IFERROR(VLOOKUP(M2023, ani_diet!C:C, 1, FALSE), "No Match"),FALSE)</f>
        <v>0</v>
      </c>
      <c r="AL2023" t="str">
        <f>IFERROR(IF(COUNTIF(C2023:L2023,"Feed Ingredient")&gt;0,INDEX(ani_diet!T:T,MATCH(M2023,ani_diet!D:D,0)),""),"")</f>
        <v/>
      </c>
    </row>
    <row r="2024" spans="1:38">
      <c r="A2024" t="str">
        <f>_xlfn.TEXTJOIN("/",TRUE,AOM[[#This Row],[L1]:[L10]])</f>
        <v>Management/Livestock Management/Parity /First trimester</v>
      </c>
      <c r="B2024" t="s">
        <v>24282</v>
      </c>
      <c r="C2024" t="s">
        <v>17896</v>
      </c>
      <c r="D2024" t="s">
        <v>17898</v>
      </c>
      <c r="E2024" t="s">
        <v>24283</v>
      </c>
      <c r="F2024" t="s">
        <v>24284</v>
      </c>
      <c r="M2024" t="str" cm="1">
        <f t="array" ref="M2024">LOOKUP(2,1/(C2024:L2024&lt;&gt;""),C2024:L2024)</f>
        <v>First trimester</v>
      </c>
      <c r="O2024" t="s">
        <v>24285</v>
      </c>
      <c r="V2024" s="204"/>
      <c r="AA2024" s="204"/>
      <c r="AB2024" s="204"/>
      <c r="AC2024"/>
      <c r="AD2024"/>
      <c r="AE2024"/>
      <c r="AF2024"/>
      <c r="AG2024" t="str">
        <f>IFERROR(IF(COUNTIF(C2024:L2024,"Feed Ingredient")&gt;0,INDEX(ani_diet!T:T,MATCH(M2024,ani_diet!D:D,0)),""),"")</f>
        <v/>
      </c>
      <c r="AH2024" s="60" t="b">
        <f>IF(IFERROR(IF(MATCH("Feed Ingredient", AOM[[#This Row],[L1]:[L10]],0)&gt;0, TRUE, FALSE), FALSE)=TRUE,IFERROR(VLOOKUP(M2024, ani_diet!C:C, 1, FALSE), "No Match"),FALSE)</f>
        <v>0</v>
      </c>
      <c r="AL2024" t="str">
        <f>IFERROR(IF(COUNTIF(C2024:L2024,"Feed Ingredient")&gt;0,INDEX(ani_diet!T:T,MATCH(M2024,ani_diet!D:D,0)),""),"")</f>
        <v/>
      </c>
    </row>
    <row r="2025" spans="1:38">
      <c r="A2025" t="str">
        <f>_xlfn.TEXTJOIN("/",TRUE,AOM[[#This Row],[L1]:[L10]])</f>
        <v>Management/Livestock Management/Parity /Forth trimester</v>
      </c>
      <c r="B2025" t="s">
        <v>24286</v>
      </c>
      <c r="C2025" t="s">
        <v>17896</v>
      </c>
      <c r="D2025" t="s">
        <v>17898</v>
      </c>
      <c r="E2025" t="s">
        <v>24283</v>
      </c>
      <c r="F2025" t="s">
        <v>24287</v>
      </c>
      <c r="M2025" t="str" cm="1">
        <f t="array" ref="M2025">LOOKUP(2,1/(C2025:L2025&lt;&gt;""),C2025:L2025)</f>
        <v>Forth trimester</v>
      </c>
      <c r="V2025" s="204"/>
      <c r="AA2025" s="204"/>
      <c r="AB2025" s="204"/>
      <c r="AC2025"/>
      <c r="AD2025"/>
      <c r="AE2025"/>
      <c r="AF2025"/>
      <c r="AG2025" t="str">
        <f>IFERROR(IF(COUNTIF(C2025:L2025,"Feed Ingredient")&gt;0,INDEX(ani_diet!T:T,MATCH(M2025,ani_diet!D:D,0)),""),"")</f>
        <v/>
      </c>
      <c r="AH2025" s="60" t="b">
        <f>IF(IFERROR(IF(MATCH("Feed Ingredient", AOM[[#This Row],[L1]:[L10]],0)&gt;0, TRUE, FALSE), FALSE)=TRUE,IFERROR(VLOOKUP(M2025, ani_diet!C:C, 1, FALSE), "No Match"),FALSE)</f>
        <v>0</v>
      </c>
      <c r="AL2025" t="str">
        <f>IFERROR(IF(COUNTIF(C2025:L2025,"Feed Ingredient")&gt;0,INDEX(ani_diet!T:T,MATCH(M2025,ani_diet!D:D,0)),""),"")</f>
        <v/>
      </c>
    </row>
    <row r="2026" spans="1:38">
      <c r="A2026" t="str">
        <f>_xlfn.TEXTJOIN("/",TRUE,AOM[[#This Row],[L1]:[L10]])</f>
        <v>Management/Livestock Management/Parity /Mixed</v>
      </c>
      <c r="B2026" t="s">
        <v>24288</v>
      </c>
      <c r="C2026" t="s">
        <v>17896</v>
      </c>
      <c r="D2026" t="s">
        <v>17898</v>
      </c>
      <c r="E2026" t="s">
        <v>24283</v>
      </c>
      <c r="F2026" t="s">
        <v>2389</v>
      </c>
      <c r="M2026" t="str" cm="1">
        <f t="array" ref="M2026">LOOKUP(2,1/(C2026:L2026&lt;&gt;""),C2026:L2026)</f>
        <v>Mixed</v>
      </c>
      <c r="O2026" t="s">
        <v>24289</v>
      </c>
      <c r="V2026" s="204"/>
      <c r="AA2026" s="204"/>
      <c r="AB2026" s="204"/>
      <c r="AC2026"/>
      <c r="AD2026"/>
      <c r="AE2026"/>
      <c r="AF2026"/>
      <c r="AG2026" t="str">
        <f>IFERROR(IF(COUNTIF(C2026:L2026,"Feed Ingredient")&gt;0,INDEX(ani_diet!T:T,MATCH(M2026,ani_diet!D:D,0)),""),"")</f>
        <v/>
      </c>
      <c r="AH2026" s="60" t="b">
        <f>IF(IFERROR(IF(MATCH("Feed Ingredient", AOM[[#This Row],[L1]:[L10]],0)&gt;0, TRUE, FALSE), FALSE)=TRUE,IFERROR(VLOOKUP(M2026, ani_diet!C:C, 1, FALSE), "No Match"),FALSE)</f>
        <v>0</v>
      </c>
      <c r="AL2026" t="str">
        <f>IFERROR(IF(COUNTIF(C2026:L2026,"Feed Ingredient")&gt;0,INDEX(ani_diet!T:T,MATCH(M2026,ani_diet!D:D,0)),""),"")</f>
        <v/>
      </c>
    </row>
    <row r="2027" spans="1:38">
      <c r="A2027" t="str">
        <f>_xlfn.TEXTJOIN("/",TRUE,AOM[[#This Row],[L1]:[L10]])</f>
        <v>Management/Livestock Management/Parity /Multiparous</v>
      </c>
      <c r="B2027" t="s">
        <v>24290</v>
      </c>
      <c r="C2027" t="s">
        <v>17896</v>
      </c>
      <c r="D2027" t="s">
        <v>17898</v>
      </c>
      <c r="E2027" t="s">
        <v>24283</v>
      </c>
      <c r="F2027" t="s">
        <v>6677</v>
      </c>
      <c r="M2027" t="str" cm="1">
        <f t="array" ref="M2027">LOOKUP(2,1/(C2027:L2027&lt;&gt;""),C2027:L2027)</f>
        <v>Multiparous</v>
      </c>
      <c r="O2027" t="s">
        <v>24291</v>
      </c>
      <c r="V2027" s="204"/>
      <c r="AA2027" s="204"/>
      <c r="AB2027" s="204"/>
      <c r="AC2027"/>
      <c r="AD2027"/>
      <c r="AE2027"/>
      <c r="AF2027"/>
      <c r="AG2027" t="str">
        <f>IFERROR(IF(COUNTIF(C2027:L2027,"Feed Ingredient")&gt;0,INDEX(ani_diet!T:T,MATCH(M2027,ani_diet!D:D,0)),""),"")</f>
        <v/>
      </c>
      <c r="AH2027" s="60" t="b">
        <f>IF(IFERROR(IF(MATCH("Feed Ingredient", AOM[[#This Row],[L1]:[L10]],0)&gt;0, TRUE, FALSE), FALSE)=TRUE,IFERROR(VLOOKUP(M2027, ani_diet!C:C, 1, FALSE), "No Match"),FALSE)</f>
        <v>0</v>
      </c>
      <c r="AL2027" t="str">
        <f>IFERROR(IF(COUNTIF(C2027:L2027,"Feed Ingredient")&gt;0,INDEX(ani_diet!T:T,MATCH(M2027,ani_diet!D:D,0)),""),"")</f>
        <v/>
      </c>
    </row>
    <row r="2028" spans="1:38">
      <c r="A2028" t="str">
        <f>_xlfn.TEXTJOIN("/",TRUE,AOM[[#This Row],[L1]:[L10]])</f>
        <v>Management/Livestock Management/Parity /Primiparous</v>
      </c>
      <c r="B2028" t="s">
        <v>24292</v>
      </c>
      <c r="C2028" t="s">
        <v>17896</v>
      </c>
      <c r="D2028" t="s">
        <v>17898</v>
      </c>
      <c r="E2028" t="s">
        <v>24283</v>
      </c>
      <c r="F2028" t="s">
        <v>6675</v>
      </c>
      <c r="M2028" t="str" cm="1">
        <f t="array" ref="M2028">LOOKUP(2,1/(C2028:L2028&lt;&gt;""),C2028:L2028)</f>
        <v>Primiparous</v>
      </c>
      <c r="O2028" t="s">
        <v>24293</v>
      </c>
      <c r="V2028" s="204"/>
      <c r="AA2028" s="204"/>
      <c r="AB2028" s="204"/>
      <c r="AC2028"/>
      <c r="AD2028"/>
      <c r="AE2028"/>
      <c r="AF2028"/>
      <c r="AG2028" t="str">
        <f>IFERROR(IF(COUNTIF(C2028:L2028,"Feed Ingredient")&gt;0,INDEX(ani_diet!T:T,MATCH(M2028,ani_diet!D:D,0)),""),"")</f>
        <v/>
      </c>
      <c r="AH2028" s="60" t="b">
        <f>IF(IFERROR(IF(MATCH("Feed Ingredient", AOM[[#This Row],[L1]:[L10]],0)&gt;0, TRUE, FALSE), FALSE)=TRUE,IFERROR(VLOOKUP(M2028, ani_diet!C:C, 1, FALSE), "No Match"),FALSE)</f>
        <v>0</v>
      </c>
      <c r="AL2028" t="str">
        <f>IFERROR(IF(COUNTIF(C2028:L2028,"Feed Ingredient")&gt;0,INDEX(ani_diet!T:T,MATCH(M2028,ani_diet!D:D,0)),""),"")</f>
        <v/>
      </c>
    </row>
    <row r="2029" spans="1:38">
      <c r="A2029" t="str">
        <f>_xlfn.TEXTJOIN("/",TRUE,AOM[[#This Row],[L1]:[L10]])</f>
        <v>Management/Livestock Management/Parity /Second trimester</v>
      </c>
      <c r="B2029" t="s">
        <v>24294</v>
      </c>
      <c r="C2029" t="s">
        <v>17896</v>
      </c>
      <c r="D2029" t="s">
        <v>17898</v>
      </c>
      <c r="E2029" t="s">
        <v>24283</v>
      </c>
      <c r="F2029" t="s">
        <v>24295</v>
      </c>
      <c r="M2029" t="str" cm="1">
        <f t="array" ref="M2029">LOOKUP(2,1/(C2029:L2029&lt;&gt;""),C2029:L2029)</f>
        <v>Second trimester</v>
      </c>
      <c r="O2029" t="s">
        <v>24296</v>
      </c>
      <c r="V2029" s="204"/>
      <c r="AA2029" s="204"/>
      <c r="AB2029" s="204"/>
      <c r="AC2029"/>
      <c r="AD2029"/>
      <c r="AE2029"/>
      <c r="AF2029"/>
      <c r="AG2029" t="str">
        <f>IFERROR(IF(COUNTIF(C2029:L2029,"Feed Ingredient")&gt;0,INDEX(ani_diet!T:T,MATCH(M2029,ani_diet!D:D,0)),""),"")</f>
        <v/>
      </c>
      <c r="AH2029" s="60" t="b">
        <f>IF(IFERROR(IF(MATCH("Feed Ingredient", AOM[[#This Row],[L1]:[L10]],0)&gt;0, TRUE, FALSE), FALSE)=TRUE,IFERROR(VLOOKUP(M2029, ani_diet!C:C, 1, FALSE), "No Match"),FALSE)</f>
        <v>0</v>
      </c>
      <c r="AL2029" t="str">
        <f>IFERROR(IF(COUNTIF(C2029:L2029,"Feed Ingredient")&gt;0,INDEX(ani_diet!T:T,MATCH(M2029,ani_diet!D:D,0)),""),"")</f>
        <v/>
      </c>
    </row>
    <row r="2030" spans="1:38">
      <c r="A2030" t="str">
        <f>_xlfn.TEXTJOIN("/",TRUE,AOM[[#This Row],[L1]:[L10]])</f>
        <v>Management/Livestock Management/Parity /Third trimester</v>
      </c>
      <c r="B2030" t="s">
        <v>24297</v>
      </c>
      <c r="C2030" t="s">
        <v>17896</v>
      </c>
      <c r="D2030" t="s">
        <v>17898</v>
      </c>
      <c r="E2030" t="s">
        <v>24283</v>
      </c>
      <c r="F2030" t="s">
        <v>24298</v>
      </c>
      <c r="M2030" t="str" cm="1">
        <f t="array" ref="M2030">LOOKUP(2,1/(C2030:L2030&lt;&gt;""),C2030:L2030)</f>
        <v>Third trimester</v>
      </c>
      <c r="O2030" t="s">
        <v>24299</v>
      </c>
      <c r="V2030" s="204"/>
      <c r="AA2030" s="204"/>
      <c r="AB2030" s="204"/>
      <c r="AC2030"/>
      <c r="AD2030"/>
      <c r="AE2030"/>
      <c r="AF2030"/>
      <c r="AG2030" t="str">
        <f>IFERROR(IF(COUNTIF(C2030:L2030,"Feed Ingredient")&gt;0,INDEX(ani_diet!T:T,MATCH(M2030,ani_diet!D:D,0)),""),"")</f>
        <v/>
      </c>
      <c r="AH2030" s="60" t="b">
        <f>IF(IFERROR(IF(MATCH("Feed Ingredient", AOM[[#This Row],[L1]:[L10]],0)&gt;0, TRUE, FALSE), FALSE)=TRUE,IFERROR(VLOOKUP(M2030, ani_diet!C:C, 1, FALSE), "No Match"),FALSE)</f>
        <v>0</v>
      </c>
      <c r="AL2030" t="str">
        <f>IFERROR(IF(COUNTIF(C2030:L2030,"Feed Ingredient")&gt;0,INDEX(ani_diet!T:T,MATCH(M2030,ani_diet!D:D,0)),""),"")</f>
        <v/>
      </c>
    </row>
    <row r="2031" spans="1:38">
      <c r="A2031" t="str">
        <f>_xlfn.TEXTJOIN("/",TRUE,AOM[[#This Row],[L1]:[L10]])</f>
        <v>Management/Livestock Management/Pasture Management/Controlled Grazing</v>
      </c>
      <c r="B2031" t="s">
        <v>24300</v>
      </c>
      <c r="C2031" t="s">
        <v>17896</v>
      </c>
      <c r="D2031" t="s">
        <v>17898</v>
      </c>
      <c r="E2031" t="s">
        <v>1789</v>
      </c>
      <c r="F2031" t="s">
        <v>2628</v>
      </c>
      <c r="G2031" t="s">
        <v>8288</v>
      </c>
      <c r="H2031" t="s">
        <v>8288</v>
      </c>
      <c r="I2031" t="s">
        <v>8288</v>
      </c>
      <c r="J2031" t="s">
        <v>8288</v>
      </c>
      <c r="K2031" t="s">
        <v>8288</v>
      </c>
      <c r="M2031" t="str" cm="1">
        <f t="array" ref="M2031">LOOKUP(2,1/(C2031:L2031&lt;&gt;""),C2031:L2031)</f>
        <v>Controlled Grazing</v>
      </c>
      <c r="N2031" t="s">
        <v>8288</v>
      </c>
      <c r="O2031" t="s">
        <v>2631</v>
      </c>
      <c r="P2031" t="s">
        <v>8288</v>
      </c>
      <c r="Q2031" t="s">
        <v>8288</v>
      </c>
      <c r="R2031" t="s">
        <v>8288</v>
      </c>
      <c r="S2031" t="s">
        <v>8288</v>
      </c>
      <c r="T2031" t="s">
        <v>8288</v>
      </c>
      <c r="U2031" t="s">
        <v>8288</v>
      </c>
      <c r="V2031" s="204" t="s">
        <v>8288</v>
      </c>
      <c r="W2031" t="s">
        <v>8288</v>
      </c>
      <c r="X2031" t="s">
        <v>8288</v>
      </c>
      <c r="Y2031" t="s">
        <v>2627</v>
      </c>
      <c r="Z2031" t="s">
        <v>17906</v>
      </c>
      <c r="AA2031" s="204" t="s">
        <v>8288</v>
      </c>
      <c r="AB2031" s="204"/>
      <c r="AC2031"/>
      <c r="AD2031"/>
      <c r="AE2031"/>
      <c r="AF2031"/>
      <c r="AG2031" t="str">
        <f>IFERROR(IF(COUNTIF(C2031:L2031,"Feed Ingredient")&gt;0,INDEX(ani_diet!T:T,MATCH(M2031,ani_diet!D:D,0)),""),"")</f>
        <v/>
      </c>
      <c r="AH2031" s="60" t="b">
        <f>IF(IFERROR(IF(MATCH("Feed Ingredient", AOM[[#This Row],[L1]:[L10]],0)&gt;0, TRUE, FALSE), FALSE)=TRUE,IFERROR(VLOOKUP(M2031, ani_diet!C:C, 1, FALSE), "No Match"),FALSE)</f>
        <v>0</v>
      </c>
      <c r="AL2031" t="str">
        <f>IFERROR(IF(COUNTIF(C2031:L2031,"Feed Ingredient")&gt;0,INDEX(ani_diet!T:T,MATCH(M2031,ani_diet!D:D,0)),""),"")</f>
        <v/>
      </c>
    </row>
    <row r="2032" spans="1:38">
      <c r="A2032" t="str">
        <f>_xlfn.TEXTJOIN("/",TRUE,AOM[[#This Row],[L1]:[L10]])</f>
        <v>Management/Livestock Management/Pasture Management/Controlled Grazing/Rotational Grazing</v>
      </c>
      <c r="B2032" t="s">
        <v>24301</v>
      </c>
      <c r="C2032" t="s">
        <v>17896</v>
      </c>
      <c r="D2032" t="s">
        <v>17898</v>
      </c>
      <c r="E2032" t="s">
        <v>1789</v>
      </c>
      <c r="F2032" t="s">
        <v>2628</v>
      </c>
      <c r="G2032" t="s">
        <v>2613</v>
      </c>
      <c r="H2032" t="s">
        <v>8288</v>
      </c>
      <c r="I2032" t="s">
        <v>8288</v>
      </c>
      <c r="J2032" t="s">
        <v>8288</v>
      </c>
      <c r="K2032" t="s">
        <v>8288</v>
      </c>
      <c r="M2032" t="str" cm="1">
        <f t="array" ref="M2032">LOOKUP(2,1/(C2032:L2032&lt;&gt;""),C2032:L2032)</f>
        <v>Rotational Grazing</v>
      </c>
      <c r="N2032" t="s">
        <v>8288</v>
      </c>
      <c r="O2032" t="s">
        <v>2616</v>
      </c>
      <c r="P2032" t="s">
        <v>8288</v>
      </c>
      <c r="Q2032" t="s">
        <v>8288</v>
      </c>
      <c r="R2032" t="s">
        <v>8288</v>
      </c>
      <c r="S2032" t="s">
        <v>8288</v>
      </c>
      <c r="T2032" t="s">
        <v>8288</v>
      </c>
      <c r="U2032" t="s">
        <v>8288</v>
      </c>
      <c r="V2032" s="204" t="s">
        <v>8288</v>
      </c>
      <c r="W2032" t="s">
        <v>8288</v>
      </c>
      <c r="X2032" t="s">
        <v>8288</v>
      </c>
      <c r="Y2032" t="s">
        <v>2611</v>
      </c>
      <c r="Z2032" t="s">
        <v>17906</v>
      </c>
      <c r="AA2032" s="204" t="s">
        <v>8288</v>
      </c>
      <c r="AB2032" s="204"/>
      <c r="AC2032"/>
      <c r="AD2032"/>
      <c r="AE2032"/>
      <c r="AF2032"/>
      <c r="AG2032" t="str">
        <f>IFERROR(IF(COUNTIF(C2032:L2032,"Feed Ingredient")&gt;0,INDEX(ani_diet!T:T,MATCH(M2032,ani_diet!D:D,0)),""),"")</f>
        <v/>
      </c>
      <c r="AH2032" s="60" t="b">
        <f>IF(IFERROR(IF(MATCH("Feed Ingredient", AOM[[#This Row],[L1]:[L10]],0)&gt;0, TRUE, FALSE), FALSE)=TRUE,IFERROR(VLOOKUP(M2032, ani_diet!C:C, 1, FALSE), "No Match"),FALSE)</f>
        <v>0</v>
      </c>
      <c r="AL2032" t="str">
        <f>IFERROR(IF(COUNTIF(C2032:L2032,"Feed Ingredient")&gt;0,INDEX(ani_diet!T:T,MATCH(M2032,ani_diet!D:D,0)),""),"")</f>
        <v/>
      </c>
    </row>
    <row r="2033" spans="1:38">
      <c r="A2033" t="str">
        <f>_xlfn.TEXTJOIN("/",TRUE,AOM[[#This Row],[L1]:[L10]])</f>
        <v>Management/Livestock Management/Pasture Management/Conventional Pasture Management</v>
      </c>
      <c r="B2033" t="s">
        <v>24302</v>
      </c>
      <c r="C2033" t="s">
        <v>17896</v>
      </c>
      <c r="D2033" t="s">
        <v>17898</v>
      </c>
      <c r="E2033" t="s">
        <v>1789</v>
      </c>
      <c r="F2033" t="s">
        <v>2655</v>
      </c>
      <c r="G2033" t="s">
        <v>8288</v>
      </c>
      <c r="H2033" t="s">
        <v>8288</v>
      </c>
      <c r="I2033" t="s">
        <v>8288</v>
      </c>
      <c r="J2033" t="s">
        <v>8288</v>
      </c>
      <c r="K2033" t="s">
        <v>8288</v>
      </c>
      <c r="M2033" t="str" cm="1">
        <f t="array" ref="M2033">LOOKUP(2,1/(C2033:L2033&lt;&gt;""),C2033:L2033)</f>
        <v>Conventional Pasture Management</v>
      </c>
      <c r="N2033" t="s">
        <v>8288</v>
      </c>
      <c r="O2033" t="s">
        <v>24303</v>
      </c>
      <c r="P2033" t="s">
        <v>8288</v>
      </c>
      <c r="Q2033" t="s">
        <v>8288</v>
      </c>
      <c r="R2033" t="s">
        <v>8288</v>
      </c>
      <c r="S2033" t="s">
        <v>8288</v>
      </c>
      <c r="T2033" t="s">
        <v>8288</v>
      </c>
      <c r="U2033" t="s">
        <v>8288</v>
      </c>
      <c r="V2033" s="204" t="s">
        <v>8288</v>
      </c>
      <c r="W2033" t="s">
        <v>8288</v>
      </c>
      <c r="X2033" t="s">
        <v>8288</v>
      </c>
      <c r="Y2033" t="s">
        <v>2654</v>
      </c>
      <c r="Z2033" t="s">
        <v>24254</v>
      </c>
      <c r="AA2033" s="204" t="s">
        <v>8288</v>
      </c>
      <c r="AB2033" s="204"/>
      <c r="AC2033"/>
      <c r="AD2033"/>
      <c r="AE2033"/>
      <c r="AF2033"/>
      <c r="AG2033" t="str">
        <f>IFERROR(IF(COUNTIF(C2033:L2033,"Feed Ingredient")&gt;0,INDEX(ani_diet!T:T,MATCH(M2033,ani_diet!D:D,0)),""),"")</f>
        <v/>
      </c>
      <c r="AH2033" s="60" t="b">
        <f>IF(IFERROR(IF(MATCH("Feed Ingredient", AOM[[#This Row],[L1]:[L10]],0)&gt;0, TRUE, FALSE), FALSE)=TRUE,IFERROR(VLOOKUP(M2033, ani_diet!C:C, 1, FALSE), "No Match"),FALSE)</f>
        <v>0</v>
      </c>
      <c r="AL2033" t="str">
        <f>IFERROR(IF(COUNTIF(C2033:L2033,"Feed Ingredient")&gt;0,INDEX(ani_diet!T:T,MATCH(M2033,ani_diet!D:D,0)),""),"")</f>
        <v/>
      </c>
    </row>
    <row r="2034" spans="1:38">
      <c r="A2034" t="str">
        <f>_xlfn.TEXTJOIN("/",TRUE,AOM[[#This Row],[L1]:[L10]])</f>
        <v xml:space="preserve">Management/Livestock Management/Pasture Management/Cut and Carry </v>
      </c>
      <c r="B2034" t="s">
        <v>24304</v>
      </c>
      <c r="C2034" t="s">
        <v>17896</v>
      </c>
      <c r="D2034" t="s">
        <v>17898</v>
      </c>
      <c r="E2034" t="s">
        <v>1789</v>
      </c>
      <c r="F2034" t="s">
        <v>24305</v>
      </c>
      <c r="G2034" t="s">
        <v>8288</v>
      </c>
      <c r="H2034" t="s">
        <v>8288</v>
      </c>
      <c r="I2034" t="s">
        <v>8288</v>
      </c>
      <c r="J2034" t="s">
        <v>8288</v>
      </c>
      <c r="K2034" t="s">
        <v>8288</v>
      </c>
      <c r="M2034" t="str" cm="1">
        <f t="array" ref="M2034">LOOKUP(2,1/(C2034:L2034&lt;&gt;""),C2034:L2034)</f>
        <v xml:space="preserve">Cut and Carry </v>
      </c>
      <c r="N2034" t="s">
        <v>24306</v>
      </c>
      <c r="O2034" t="s">
        <v>24307</v>
      </c>
      <c r="P2034" t="s">
        <v>8288</v>
      </c>
      <c r="Q2034" t="s">
        <v>8288</v>
      </c>
      <c r="R2034" t="s">
        <v>8288</v>
      </c>
      <c r="S2034" t="s">
        <v>8288</v>
      </c>
      <c r="T2034" t="s">
        <v>8288</v>
      </c>
      <c r="U2034" t="s">
        <v>8288</v>
      </c>
      <c r="V2034" s="204" t="s">
        <v>8288</v>
      </c>
      <c r="W2034" t="s">
        <v>8288</v>
      </c>
      <c r="X2034" t="s">
        <v>8288</v>
      </c>
      <c r="Y2034" t="s">
        <v>2632</v>
      </c>
      <c r="Z2034" t="s">
        <v>17906</v>
      </c>
      <c r="AA2034" s="204" t="s">
        <v>8288</v>
      </c>
      <c r="AB2034" s="204"/>
      <c r="AC2034"/>
      <c r="AD2034"/>
      <c r="AE2034"/>
      <c r="AF2034"/>
      <c r="AG2034" t="str">
        <f>IFERROR(IF(COUNTIF(C2034:L2034,"Feed Ingredient")&gt;0,INDEX(ani_diet!T:T,MATCH(M2034,ani_diet!D:D,0)),""),"")</f>
        <v/>
      </c>
      <c r="AH2034" s="60" t="b">
        <f>IF(IFERROR(IF(MATCH("Feed Ingredient", AOM[[#This Row],[L1]:[L10]],0)&gt;0, TRUE, FALSE), FALSE)=TRUE,IFERROR(VLOOKUP(M2034, ani_diet!C:C, 1, FALSE), "No Match"),FALSE)</f>
        <v>0</v>
      </c>
      <c r="AL2034" t="str">
        <f>IFERROR(IF(COUNTIF(C2034:L2034,"Feed Ingredient")&gt;0,INDEX(ani_diet!T:T,MATCH(M2034,ani_diet!D:D,0)),""),"")</f>
        <v/>
      </c>
    </row>
    <row r="2035" spans="1:38">
      <c r="A2035" t="str">
        <f>_xlfn.TEXTJOIN("/",TRUE,AOM[[#This Row],[L1]:[L10]])</f>
        <v>Management/Livestock Management/Pasture Management/Fodder Storage/Fodder Banks</v>
      </c>
      <c r="B2035" t="s">
        <v>24308</v>
      </c>
      <c r="C2035" t="s">
        <v>17896</v>
      </c>
      <c r="D2035" t="s">
        <v>17898</v>
      </c>
      <c r="E2035" t="s">
        <v>1789</v>
      </c>
      <c r="F2035" t="s">
        <v>24309</v>
      </c>
      <c r="G2035" t="s">
        <v>24310</v>
      </c>
      <c r="H2035" t="s">
        <v>8288</v>
      </c>
      <c r="I2035" t="s">
        <v>8288</v>
      </c>
      <c r="J2035" t="s">
        <v>8288</v>
      </c>
      <c r="K2035" t="s">
        <v>8288</v>
      </c>
      <c r="M2035" t="str" cm="1">
        <f t="array" ref="M2035">LOOKUP(2,1/(C2035:L2035&lt;&gt;""),C2035:L2035)</f>
        <v>Fodder Banks</v>
      </c>
      <c r="N2035" t="s">
        <v>8288</v>
      </c>
      <c r="O2035" t="s">
        <v>24311</v>
      </c>
      <c r="P2035" t="s">
        <v>8288</v>
      </c>
      <c r="Q2035" t="s">
        <v>8288</v>
      </c>
      <c r="R2035" t="s">
        <v>8288</v>
      </c>
      <c r="S2035" t="s">
        <v>8288</v>
      </c>
      <c r="T2035" t="s">
        <v>8288</v>
      </c>
      <c r="U2035" t="s">
        <v>8288</v>
      </c>
      <c r="V2035" s="204" t="s">
        <v>8288</v>
      </c>
      <c r="W2035" t="s">
        <v>8288</v>
      </c>
      <c r="X2035" t="s">
        <v>8288</v>
      </c>
      <c r="Y2035" t="s">
        <v>5370</v>
      </c>
      <c r="Z2035" t="s">
        <v>8288</v>
      </c>
      <c r="AA2035" s="204" t="s">
        <v>8288</v>
      </c>
      <c r="AB2035" s="204"/>
      <c r="AC2035"/>
      <c r="AD2035"/>
      <c r="AE2035"/>
      <c r="AF2035"/>
      <c r="AG2035" t="str">
        <f>IFERROR(IF(COUNTIF(C2035:L2035,"Feed Ingredient")&gt;0,INDEX(ani_diet!T:T,MATCH(M2035,ani_diet!D:D,0)),""),"")</f>
        <v/>
      </c>
      <c r="AH2035" s="60" t="b">
        <f>IF(IFERROR(IF(MATCH("Feed Ingredient", AOM[[#This Row],[L1]:[L10]],0)&gt;0, TRUE, FALSE), FALSE)=TRUE,IFERROR(VLOOKUP(M2035, ani_diet!C:C, 1, FALSE), "No Match"),FALSE)</f>
        <v>0</v>
      </c>
      <c r="AL2035" t="str">
        <f>IFERROR(IF(COUNTIF(C2035:L2035,"Feed Ingredient")&gt;0,INDEX(ani_diet!T:T,MATCH(M2035,ani_diet!D:D,0)),""),"")</f>
        <v/>
      </c>
    </row>
    <row r="2036" spans="1:38">
      <c r="A2036" t="str">
        <f>_xlfn.TEXTJOIN("/",TRUE,AOM[[#This Row],[L1]:[L10]])</f>
        <v>Management/Livestock Management/Pasture Management/Fodder Storage/Hay</v>
      </c>
      <c r="B2036" t="s">
        <v>24312</v>
      </c>
      <c r="C2036" t="s">
        <v>17896</v>
      </c>
      <c r="D2036" t="s">
        <v>17898</v>
      </c>
      <c r="E2036" t="s">
        <v>1789</v>
      </c>
      <c r="F2036" t="s">
        <v>24309</v>
      </c>
      <c r="G2036" t="s">
        <v>17482</v>
      </c>
      <c r="H2036" t="s">
        <v>8288</v>
      </c>
      <c r="I2036" t="s">
        <v>8288</v>
      </c>
      <c r="J2036" t="s">
        <v>8288</v>
      </c>
      <c r="K2036" t="s">
        <v>8288</v>
      </c>
      <c r="M2036" t="str" cm="1">
        <f t="array" ref="M2036">LOOKUP(2,1/(C2036:L2036&lt;&gt;""),C2036:L2036)</f>
        <v>Hay</v>
      </c>
      <c r="N2036" t="s">
        <v>8288</v>
      </c>
      <c r="O2036" t="s">
        <v>24311</v>
      </c>
      <c r="P2036" t="s">
        <v>8288</v>
      </c>
      <c r="Q2036" t="s">
        <v>8288</v>
      </c>
      <c r="R2036" t="s">
        <v>8288</v>
      </c>
      <c r="S2036" t="s">
        <v>8288</v>
      </c>
      <c r="T2036" t="s">
        <v>8288</v>
      </c>
      <c r="U2036" t="s">
        <v>8288</v>
      </c>
      <c r="V2036" s="204" t="s">
        <v>8288</v>
      </c>
      <c r="W2036" t="s">
        <v>8288</v>
      </c>
      <c r="X2036" t="s">
        <v>8288</v>
      </c>
      <c r="Y2036" t="s">
        <v>5370</v>
      </c>
      <c r="Z2036" t="s">
        <v>8288</v>
      </c>
      <c r="AA2036" s="204" t="s">
        <v>8288</v>
      </c>
      <c r="AB2036" s="204"/>
      <c r="AC2036"/>
      <c r="AD2036"/>
      <c r="AE2036"/>
      <c r="AF2036"/>
      <c r="AG2036" t="str">
        <f>IFERROR(IF(COUNTIF(C2036:L2036,"Feed Ingredient")&gt;0,INDEX(ani_diet!T:T,MATCH(M2036,ani_diet!D:D,0)),""),"")</f>
        <v/>
      </c>
      <c r="AH2036" s="60" t="b">
        <f>IF(IFERROR(IF(MATCH("Feed Ingredient", AOM[[#This Row],[L1]:[L10]],0)&gt;0, TRUE, FALSE), FALSE)=TRUE,IFERROR(VLOOKUP(M2036, ani_diet!C:C, 1, FALSE), "No Match"),FALSE)</f>
        <v>0</v>
      </c>
      <c r="AL2036" t="str">
        <f>IFERROR(IF(COUNTIF(C2036:L2036,"Feed Ingredient")&gt;0,INDEX(ani_diet!T:T,MATCH(M2036,ani_diet!D:D,0)),""),"")</f>
        <v/>
      </c>
    </row>
    <row r="2037" spans="1:38">
      <c r="A2037" t="str">
        <f>_xlfn.TEXTJOIN("/",TRUE,AOM[[#This Row],[L1]:[L10]])</f>
        <v>Management/Livestock Management/Pasture Management/Fodder Storage/Silage</v>
      </c>
      <c r="B2037" t="s">
        <v>24313</v>
      </c>
      <c r="C2037" t="s">
        <v>17896</v>
      </c>
      <c r="D2037" t="s">
        <v>17898</v>
      </c>
      <c r="E2037" t="s">
        <v>1789</v>
      </c>
      <c r="F2037" t="s">
        <v>24309</v>
      </c>
      <c r="G2037" t="s">
        <v>17495</v>
      </c>
      <c r="H2037" t="s">
        <v>8288</v>
      </c>
      <c r="I2037" t="s">
        <v>8288</v>
      </c>
      <c r="J2037" t="s">
        <v>8288</v>
      </c>
      <c r="K2037" t="s">
        <v>8288</v>
      </c>
      <c r="M2037" t="str" cm="1">
        <f t="array" ref="M2037">LOOKUP(2,1/(C2037:L2037&lt;&gt;""),C2037:L2037)</f>
        <v>Silage</v>
      </c>
      <c r="N2037" t="s">
        <v>8288</v>
      </c>
      <c r="O2037" t="s">
        <v>24311</v>
      </c>
      <c r="P2037" t="s">
        <v>8288</v>
      </c>
      <c r="Q2037" t="s">
        <v>8288</v>
      </c>
      <c r="R2037" t="s">
        <v>8288</v>
      </c>
      <c r="S2037" t="s">
        <v>8288</v>
      </c>
      <c r="T2037" t="s">
        <v>8288</v>
      </c>
      <c r="U2037" t="s">
        <v>8288</v>
      </c>
      <c r="V2037" s="204" t="s">
        <v>8288</v>
      </c>
      <c r="W2037" t="s">
        <v>8288</v>
      </c>
      <c r="X2037" t="s">
        <v>8288</v>
      </c>
      <c r="Y2037" t="s">
        <v>5370</v>
      </c>
      <c r="Z2037" t="s">
        <v>8288</v>
      </c>
      <c r="AA2037" s="204" t="s">
        <v>8288</v>
      </c>
      <c r="AB2037" s="204"/>
      <c r="AC2037"/>
      <c r="AD2037"/>
      <c r="AE2037"/>
      <c r="AF2037"/>
      <c r="AG2037" t="str">
        <f>IFERROR(IF(COUNTIF(C2037:L2037,"Feed Ingredient")&gt;0,INDEX(ani_diet!T:T,MATCH(M2037,ani_diet!D:D,0)),""),"")</f>
        <v/>
      </c>
      <c r="AH2037" s="60" t="b">
        <f>IF(IFERROR(IF(MATCH("Feed Ingredient", AOM[[#This Row],[L1]:[L10]],0)&gt;0, TRUE, FALSE), FALSE)=TRUE,IFERROR(VLOOKUP(M2037, ani_diet!C:C, 1, FALSE), "No Match"),FALSE)</f>
        <v>0</v>
      </c>
      <c r="AL2037" t="str">
        <f>IFERROR(IF(COUNTIF(C2037:L2037,"Feed Ingredient")&gt;0,INDEX(ani_diet!T:T,MATCH(M2037,ani_diet!D:D,0)),""),"")</f>
        <v/>
      </c>
    </row>
    <row r="2038" spans="1:38">
      <c r="A2038" t="str">
        <f>_xlfn.TEXTJOIN("/",TRUE,AOM[[#This Row],[L1]:[L10]])</f>
        <v>Management/Livestock Management/Pasture Management/Improved Pasture</v>
      </c>
      <c r="B2038" t="s">
        <v>24314</v>
      </c>
      <c r="C2038" t="s">
        <v>17896</v>
      </c>
      <c r="D2038" t="s">
        <v>17898</v>
      </c>
      <c r="E2038" t="s">
        <v>1789</v>
      </c>
      <c r="F2038" t="s">
        <v>24315</v>
      </c>
      <c r="G2038" t="s">
        <v>8288</v>
      </c>
      <c r="H2038" t="s">
        <v>8288</v>
      </c>
      <c r="I2038" t="s">
        <v>8288</v>
      </c>
      <c r="J2038" t="s">
        <v>8288</v>
      </c>
      <c r="K2038" t="s">
        <v>8288</v>
      </c>
      <c r="M2038" t="str" cm="1">
        <f t="array" ref="M2038">LOOKUP(2,1/(C2038:L2038&lt;&gt;""),C2038:L2038)</f>
        <v>Improved Pasture</v>
      </c>
      <c r="N2038" t="s">
        <v>8288</v>
      </c>
      <c r="O2038" t="s">
        <v>8288</v>
      </c>
      <c r="P2038" t="s">
        <v>8288</v>
      </c>
      <c r="Q2038" t="s">
        <v>8288</v>
      </c>
      <c r="R2038" t="s">
        <v>8288</v>
      </c>
      <c r="S2038" t="s">
        <v>8288</v>
      </c>
      <c r="T2038" t="s">
        <v>8288</v>
      </c>
      <c r="U2038" t="s">
        <v>8288</v>
      </c>
      <c r="V2038" s="204" t="s">
        <v>8288</v>
      </c>
      <c r="W2038" t="s">
        <v>8288</v>
      </c>
      <c r="X2038" t="s">
        <v>8288</v>
      </c>
      <c r="Y2038" t="s">
        <v>18091</v>
      </c>
      <c r="Z2038" t="s">
        <v>8288</v>
      </c>
      <c r="AA2038" s="204" t="s">
        <v>8288</v>
      </c>
      <c r="AB2038" s="204"/>
      <c r="AC2038"/>
      <c r="AD2038"/>
      <c r="AE2038"/>
      <c r="AF2038"/>
      <c r="AG2038" t="str">
        <f>IFERROR(IF(COUNTIF(C2038:L2038,"Feed Ingredient")&gt;0,INDEX(ani_diet!T:T,MATCH(M2038,ani_diet!D:D,0)),""),"")</f>
        <v/>
      </c>
      <c r="AH2038" s="60" t="b">
        <f>IF(IFERROR(IF(MATCH("Feed Ingredient", AOM[[#This Row],[L1]:[L10]],0)&gt;0, TRUE, FALSE), FALSE)=TRUE,IFERROR(VLOOKUP(M2038, ani_diet!C:C, 1, FALSE), "No Match"),FALSE)</f>
        <v>0</v>
      </c>
      <c r="AL2038" t="str">
        <f>IFERROR(IF(COUNTIF(C2038:L2038,"Feed Ingredient")&gt;0,INDEX(ani_diet!T:T,MATCH(M2038,ani_diet!D:D,0)),""),"")</f>
        <v/>
      </c>
    </row>
    <row r="2039" spans="1:38">
      <c r="A2039" t="str">
        <f>_xlfn.TEXTJOIN("/",TRUE,AOM[[#This Row],[L1]:[L10]])</f>
        <v>Management/Livestock Management/Pasture Management/Improved Pasture/Improved Pasture- Grasses</v>
      </c>
      <c r="B2039" t="s">
        <v>24316</v>
      </c>
      <c r="C2039" t="s">
        <v>17896</v>
      </c>
      <c r="D2039" t="s">
        <v>17898</v>
      </c>
      <c r="E2039" t="s">
        <v>1789</v>
      </c>
      <c r="F2039" t="s">
        <v>24315</v>
      </c>
      <c r="G2039" t="s">
        <v>24317</v>
      </c>
      <c r="H2039" t="s">
        <v>8288</v>
      </c>
      <c r="I2039" t="s">
        <v>8288</v>
      </c>
      <c r="J2039" t="s">
        <v>8288</v>
      </c>
      <c r="K2039" t="s">
        <v>8288</v>
      </c>
      <c r="M2039" t="str" cm="1">
        <f t="array" ref="M2039">LOOKUP(2,1/(C2039:L2039&lt;&gt;""),C2039:L2039)</f>
        <v>Improved Pasture- Grasses</v>
      </c>
      <c r="N2039" t="s">
        <v>8288</v>
      </c>
      <c r="O2039" t="s">
        <v>2626</v>
      </c>
      <c r="P2039" t="s">
        <v>8288</v>
      </c>
      <c r="Q2039" t="s">
        <v>8288</v>
      </c>
      <c r="R2039" t="s">
        <v>8288</v>
      </c>
      <c r="S2039" t="s">
        <v>8288</v>
      </c>
      <c r="T2039" t="s">
        <v>8288</v>
      </c>
      <c r="U2039" t="s">
        <v>8288</v>
      </c>
      <c r="V2039" s="204" t="s">
        <v>8288</v>
      </c>
      <c r="W2039" t="s">
        <v>8288</v>
      </c>
      <c r="X2039" t="s">
        <v>8288</v>
      </c>
      <c r="Y2039" t="s">
        <v>2622</v>
      </c>
      <c r="Z2039" t="s">
        <v>17906</v>
      </c>
      <c r="AA2039" s="204" t="s">
        <v>8288</v>
      </c>
      <c r="AB2039" s="204"/>
      <c r="AC2039"/>
      <c r="AD2039"/>
      <c r="AE2039"/>
      <c r="AF2039"/>
      <c r="AG2039" t="str">
        <f>IFERROR(IF(COUNTIF(C2039:L2039,"Feed Ingredient")&gt;0,INDEX(ani_diet!T:T,MATCH(M2039,ani_diet!D:D,0)),""),"")</f>
        <v/>
      </c>
      <c r="AH2039" s="60" t="b">
        <f>IF(IFERROR(IF(MATCH("Feed Ingredient", AOM[[#This Row],[L1]:[L10]],0)&gt;0, TRUE, FALSE), FALSE)=TRUE,IFERROR(VLOOKUP(M2039, ani_diet!C:C, 1, FALSE), "No Match"),FALSE)</f>
        <v>0</v>
      </c>
      <c r="AL2039" t="str">
        <f>IFERROR(IF(COUNTIF(C2039:L2039,"Feed Ingredient")&gt;0,INDEX(ani_diet!T:T,MATCH(M2039,ani_diet!D:D,0)),""),"")</f>
        <v/>
      </c>
    </row>
    <row r="2040" spans="1:38">
      <c r="A2040" t="str">
        <f>_xlfn.TEXTJOIN("/",TRUE,AOM[[#This Row],[L1]:[L10]])</f>
        <v>Management/Livestock Management/Pasture Management/Improved Pasture/Improved Pasture- Grasses &amp; Legumes</v>
      </c>
      <c r="B2040" t="s">
        <v>24318</v>
      </c>
      <c r="C2040" t="s">
        <v>17896</v>
      </c>
      <c r="D2040" t="s">
        <v>17898</v>
      </c>
      <c r="E2040" t="s">
        <v>1789</v>
      </c>
      <c r="F2040" t="s">
        <v>24315</v>
      </c>
      <c r="G2040" t="s">
        <v>24319</v>
      </c>
      <c r="H2040" t="s">
        <v>8288</v>
      </c>
      <c r="I2040" t="s">
        <v>8288</v>
      </c>
      <c r="J2040" t="s">
        <v>8288</v>
      </c>
      <c r="K2040" t="s">
        <v>8288</v>
      </c>
      <c r="M2040" t="str" cm="1">
        <f t="array" ref="M2040">LOOKUP(2,1/(C2040:L2040&lt;&gt;""),C2040:L2040)</f>
        <v>Improved Pasture- Grasses &amp; Legumes</v>
      </c>
      <c r="N2040" t="s">
        <v>8288</v>
      </c>
      <c r="O2040" t="s">
        <v>24320</v>
      </c>
      <c r="P2040" t="s">
        <v>8288</v>
      </c>
      <c r="Q2040" t="s">
        <v>8288</v>
      </c>
      <c r="R2040" t="s">
        <v>8288</v>
      </c>
      <c r="S2040" t="s">
        <v>8288</v>
      </c>
      <c r="T2040" t="s">
        <v>8288</v>
      </c>
      <c r="U2040" t="s">
        <v>8288</v>
      </c>
      <c r="V2040" s="204" t="s">
        <v>8288</v>
      </c>
      <c r="W2040" t="s">
        <v>8288</v>
      </c>
      <c r="X2040" t="s">
        <v>8288</v>
      </c>
      <c r="Y2040" t="s">
        <v>5370</v>
      </c>
      <c r="Z2040" t="s">
        <v>17906</v>
      </c>
      <c r="AA2040" s="204" t="s">
        <v>8288</v>
      </c>
      <c r="AB2040" s="204"/>
      <c r="AC2040"/>
      <c r="AD2040"/>
      <c r="AE2040"/>
      <c r="AF2040"/>
      <c r="AG2040" t="str">
        <f>IFERROR(IF(COUNTIF(C2040:L2040,"Feed Ingredient")&gt;0,INDEX(ani_diet!T:T,MATCH(M2040,ani_diet!D:D,0)),""),"")</f>
        <v/>
      </c>
      <c r="AH2040" s="60" t="b">
        <f>IF(IFERROR(IF(MATCH("Feed Ingredient", AOM[[#This Row],[L1]:[L10]],0)&gt;0, TRUE, FALSE), FALSE)=TRUE,IFERROR(VLOOKUP(M2040, ani_diet!C:C, 1, FALSE), "No Match"),FALSE)</f>
        <v>0</v>
      </c>
      <c r="AL2040" t="str">
        <f>IFERROR(IF(COUNTIF(C2040:L2040,"Feed Ingredient")&gt;0,INDEX(ani_diet!T:T,MATCH(M2040,ani_diet!D:D,0)),""),"")</f>
        <v/>
      </c>
    </row>
    <row r="2041" spans="1:38">
      <c r="A2041" t="str">
        <f>_xlfn.TEXTJOIN("/",TRUE,AOM[[#This Row],[L1]:[L10]])</f>
        <v>Management/Livestock Management/Pasture Management/Improved Pasture/Improved Pasture- Legumes</v>
      </c>
      <c r="B2041" t="s">
        <v>24321</v>
      </c>
      <c r="C2041" t="s">
        <v>17896</v>
      </c>
      <c r="D2041" t="s">
        <v>17898</v>
      </c>
      <c r="E2041" t="s">
        <v>1789</v>
      </c>
      <c r="F2041" t="s">
        <v>24315</v>
      </c>
      <c r="G2041" t="s">
        <v>24322</v>
      </c>
      <c r="H2041" t="s">
        <v>8288</v>
      </c>
      <c r="I2041" t="s">
        <v>8288</v>
      </c>
      <c r="J2041" t="s">
        <v>8288</v>
      </c>
      <c r="K2041" t="s">
        <v>8288</v>
      </c>
      <c r="M2041" t="str" cm="1">
        <f t="array" ref="M2041">LOOKUP(2,1/(C2041:L2041&lt;&gt;""),C2041:L2041)</f>
        <v>Improved Pasture- Legumes</v>
      </c>
      <c r="N2041" t="s">
        <v>8288</v>
      </c>
      <c r="O2041" t="s">
        <v>2621</v>
      </c>
      <c r="P2041" t="s">
        <v>8288</v>
      </c>
      <c r="Q2041" t="s">
        <v>8288</v>
      </c>
      <c r="R2041" t="s">
        <v>8288</v>
      </c>
      <c r="S2041" t="s">
        <v>8288</v>
      </c>
      <c r="T2041" t="s">
        <v>8288</v>
      </c>
      <c r="U2041" t="s">
        <v>8288</v>
      </c>
      <c r="V2041" s="204" t="s">
        <v>8288</v>
      </c>
      <c r="W2041" t="s">
        <v>8288</v>
      </c>
      <c r="X2041" t="s">
        <v>8288</v>
      </c>
      <c r="Y2041" t="s">
        <v>2617</v>
      </c>
      <c r="Z2041" t="s">
        <v>17906</v>
      </c>
      <c r="AA2041" s="204" t="s">
        <v>8288</v>
      </c>
      <c r="AB2041" s="204"/>
      <c r="AC2041"/>
      <c r="AD2041"/>
      <c r="AE2041"/>
      <c r="AF2041"/>
      <c r="AG2041" t="str">
        <f>IFERROR(IF(COUNTIF(C2041:L2041,"Feed Ingredient")&gt;0,INDEX(ani_diet!T:T,MATCH(M2041,ani_diet!D:D,0)),""),"")</f>
        <v/>
      </c>
      <c r="AH2041" s="60" t="b">
        <f>IF(IFERROR(IF(MATCH("Feed Ingredient", AOM[[#This Row],[L1]:[L10]],0)&gt;0, TRUE, FALSE), FALSE)=TRUE,IFERROR(VLOOKUP(M2041, ani_diet!C:C, 1, FALSE), "No Match"),FALSE)</f>
        <v>0</v>
      </c>
      <c r="AL2041" t="str">
        <f>IFERROR(IF(COUNTIF(C2041:L2041,"Feed Ingredient")&gt;0,INDEX(ani_diet!T:T,MATCH(M2041,ani_diet!D:D,0)),""),"")</f>
        <v/>
      </c>
    </row>
    <row r="2042" spans="1:38">
      <c r="A2042" t="str">
        <f>_xlfn.TEXTJOIN("/",TRUE,AOM[[#This Row],[L1]:[L10]])</f>
        <v>Management/Livestock Management/Pasture Management/N-inhibitors</v>
      </c>
      <c r="B2042" t="s">
        <v>24323</v>
      </c>
      <c r="C2042" t="s">
        <v>17896</v>
      </c>
      <c r="D2042" t="s">
        <v>17898</v>
      </c>
      <c r="E2042" t="s">
        <v>1789</v>
      </c>
      <c r="F2042" t="s">
        <v>24324</v>
      </c>
      <c r="G2042" t="s">
        <v>8288</v>
      </c>
      <c r="H2042" t="s">
        <v>8288</v>
      </c>
      <c r="I2042" t="s">
        <v>8288</v>
      </c>
      <c r="J2042" t="s">
        <v>8288</v>
      </c>
      <c r="K2042" t="s">
        <v>8288</v>
      </c>
      <c r="M2042" t="str" cm="1">
        <f t="array" ref="M2042">LOOKUP(2,1/(C2042:L2042&lt;&gt;""),C2042:L2042)</f>
        <v>N-inhibitors</v>
      </c>
      <c r="N2042" t="s">
        <v>8288</v>
      </c>
      <c r="O2042" t="s">
        <v>8288</v>
      </c>
      <c r="P2042" t="s">
        <v>8288</v>
      </c>
      <c r="Q2042" t="s">
        <v>8288</v>
      </c>
      <c r="R2042" t="s">
        <v>8288</v>
      </c>
      <c r="S2042" t="s">
        <v>8288</v>
      </c>
      <c r="T2042" t="s">
        <v>8288</v>
      </c>
      <c r="U2042" t="s">
        <v>8288</v>
      </c>
      <c r="V2042" s="204" t="s">
        <v>8288</v>
      </c>
      <c r="W2042" t="s">
        <v>8288</v>
      </c>
      <c r="X2042" t="s">
        <v>8288</v>
      </c>
      <c r="Y2042" t="s">
        <v>5370</v>
      </c>
      <c r="Z2042" t="s">
        <v>8288</v>
      </c>
      <c r="AA2042" s="204" t="s">
        <v>8288</v>
      </c>
      <c r="AB2042" s="204"/>
      <c r="AC2042"/>
      <c r="AD2042"/>
      <c r="AE2042"/>
      <c r="AF2042"/>
      <c r="AG2042" t="str">
        <f>IFERROR(IF(COUNTIF(C2042:L2042,"Feed Ingredient")&gt;0,INDEX(ani_diet!T:T,MATCH(M2042,ani_diet!D:D,0)),""),"")</f>
        <v/>
      </c>
      <c r="AH2042" s="60" t="b">
        <f>IF(IFERROR(IF(MATCH("Feed Ingredient", AOM[[#This Row],[L1]:[L10]],0)&gt;0, TRUE, FALSE), FALSE)=TRUE,IFERROR(VLOOKUP(M2042, ani_diet!C:C, 1, FALSE), "No Match"),FALSE)</f>
        <v>0</v>
      </c>
      <c r="AL2042" t="str">
        <f>IFERROR(IF(COUNTIF(C2042:L2042,"Feed Ingredient")&gt;0,INDEX(ani_diet!T:T,MATCH(M2042,ani_diet!D:D,0)),""),"")</f>
        <v/>
      </c>
    </row>
    <row r="2043" spans="1:38">
      <c r="A2043" t="str">
        <f>_xlfn.TEXTJOIN("/",TRUE,AOM[[#This Row],[L1]:[L10]])</f>
        <v>Management/Livestock Management/Pasture Management/Optimization of Stocking Density</v>
      </c>
      <c r="B2043" t="s">
        <v>24325</v>
      </c>
      <c r="C2043" t="s">
        <v>17896</v>
      </c>
      <c r="D2043" t="s">
        <v>17898</v>
      </c>
      <c r="E2043" t="s">
        <v>1789</v>
      </c>
      <c r="F2043" t="s">
        <v>24326</v>
      </c>
      <c r="G2043" t="s">
        <v>8288</v>
      </c>
      <c r="H2043" t="s">
        <v>8288</v>
      </c>
      <c r="I2043" t="s">
        <v>8288</v>
      </c>
      <c r="J2043" t="s">
        <v>8288</v>
      </c>
      <c r="K2043" t="s">
        <v>8288</v>
      </c>
      <c r="M2043" t="str" cm="1">
        <f t="array" ref="M2043">LOOKUP(2,1/(C2043:L2043&lt;&gt;""),C2043:L2043)</f>
        <v>Optimization of Stocking Density</v>
      </c>
      <c r="N2043" t="s">
        <v>8288</v>
      </c>
      <c r="O2043" t="s">
        <v>8288</v>
      </c>
      <c r="P2043" t="s">
        <v>8288</v>
      </c>
      <c r="Q2043" t="s">
        <v>8288</v>
      </c>
      <c r="R2043" t="s">
        <v>8288</v>
      </c>
      <c r="S2043" t="s">
        <v>8288</v>
      </c>
      <c r="T2043" t="s">
        <v>8288</v>
      </c>
      <c r="U2043" t="s">
        <v>8288</v>
      </c>
      <c r="V2043" s="204" t="s">
        <v>8288</v>
      </c>
      <c r="W2043" t="s">
        <v>8288</v>
      </c>
      <c r="X2043" t="s">
        <v>8288</v>
      </c>
      <c r="Y2043" t="s">
        <v>5370</v>
      </c>
      <c r="Z2043" t="s">
        <v>8288</v>
      </c>
      <c r="AA2043" s="204" t="s">
        <v>8288</v>
      </c>
      <c r="AB2043" s="204"/>
      <c r="AC2043"/>
      <c r="AD2043"/>
      <c r="AE2043"/>
      <c r="AF2043"/>
      <c r="AG2043" t="str">
        <f>IFERROR(IF(COUNTIF(C2043:L2043,"Feed Ingredient")&gt;0,INDEX(ani_diet!T:T,MATCH(M2043,ani_diet!D:D,0)),""),"")</f>
        <v/>
      </c>
      <c r="AH2043" s="60" t="b">
        <f>IF(IFERROR(IF(MATCH("Feed Ingredient", AOM[[#This Row],[L1]:[L10]],0)&gt;0, TRUE, FALSE), FALSE)=TRUE,IFERROR(VLOOKUP(M2043, ani_diet!C:C, 1, FALSE), "No Match"),FALSE)</f>
        <v>0</v>
      </c>
      <c r="AL2043" t="str">
        <f>IFERROR(IF(COUNTIF(C2043:L2043,"Feed Ingredient")&gt;0,INDEX(ani_diet!T:T,MATCH(M2043,ani_diet!D:D,0)),""),"")</f>
        <v/>
      </c>
    </row>
    <row r="2044" spans="1:38">
      <c r="A2044" t="str">
        <f>_xlfn.TEXTJOIN("/",TRUE,AOM[[#This Row],[L1]:[L10]])</f>
        <v>Management/Livestock Management/Pasture Management/Shade Trees</v>
      </c>
      <c r="B2044" t="s">
        <v>24327</v>
      </c>
      <c r="C2044" t="s">
        <v>17896</v>
      </c>
      <c r="D2044" t="s">
        <v>17898</v>
      </c>
      <c r="E2044" t="s">
        <v>1789</v>
      </c>
      <c r="F2044" t="s">
        <v>24328</v>
      </c>
      <c r="G2044" t="s">
        <v>8288</v>
      </c>
      <c r="H2044" t="s">
        <v>8288</v>
      </c>
      <c r="I2044" t="s">
        <v>8288</v>
      </c>
      <c r="J2044" t="s">
        <v>8288</v>
      </c>
      <c r="K2044" t="s">
        <v>8288</v>
      </c>
      <c r="M2044" t="str" cm="1">
        <f t="array" ref="M2044">LOOKUP(2,1/(C2044:L2044&lt;&gt;""),C2044:L2044)</f>
        <v>Shade Trees</v>
      </c>
      <c r="N2044" t="s">
        <v>8288</v>
      </c>
      <c r="O2044" t="s">
        <v>24329</v>
      </c>
      <c r="P2044" t="s">
        <v>8288</v>
      </c>
      <c r="Q2044" t="s">
        <v>8288</v>
      </c>
      <c r="R2044" t="s">
        <v>8288</v>
      </c>
      <c r="S2044" t="s">
        <v>8288</v>
      </c>
      <c r="T2044" t="s">
        <v>8288</v>
      </c>
      <c r="U2044" t="s">
        <v>8288</v>
      </c>
      <c r="V2044" s="204" t="s">
        <v>8288</v>
      </c>
      <c r="W2044" t="s">
        <v>8288</v>
      </c>
      <c r="X2044" t="s">
        <v>8288</v>
      </c>
      <c r="Y2044" t="s">
        <v>5370</v>
      </c>
      <c r="Z2044" t="s">
        <v>8288</v>
      </c>
      <c r="AA2044" s="204" t="s">
        <v>8288</v>
      </c>
      <c r="AB2044" s="204"/>
      <c r="AC2044"/>
      <c r="AD2044"/>
      <c r="AE2044"/>
      <c r="AF2044"/>
      <c r="AG2044" t="str">
        <f>IFERROR(IF(COUNTIF(C2044:L2044,"Feed Ingredient")&gt;0,INDEX(ani_diet!T:T,MATCH(M2044,ani_diet!D:D,0)),""),"")</f>
        <v/>
      </c>
      <c r="AH2044" s="60" t="b">
        <f>IF(IFERROR(IF(MATCH("Feed Ingredient", AOM[[#This Row],[L1]:[L10]],0)&gt;0, TRUE, FALSE), FALSE)=TRUE,IFERROR(VLOOKUP(M2044, ani_diet!C:C, 1, FALSE), "No Match"),FALSE)</f>
        <v>0</v>
      </c>
      <c r="AL2044" t="str">
        <f>IFERROR(IF(COUNTIF(C2044:L2044,"Feed Ingredient")&gt;0,INDEX(ani_diet!T:T,MATCH(M2044,ani_diet!D:D,0)),""),"")</f>
        <v/>
      </c>
    </row>
    <row r="2045" spans="1:38">
      <c r="A2045" t="str">
        <f>_xlfn.TEXTJOIN("/",TRUE,AOM[[#This Row],[L1]:[L10]])</f>
        <v>Management/Livestock Management/Pest and Disease Management</v>
      </c>
      <c r="B2045" t="s">
        <v>24330</v>
      </c>
      <c r="C2045" t="s">
        <v>17896</v>
      </c>
      <c r="D2045" t="s">
        <v>17898</v>
      </c>
      <c r="E2045" t="s">
        <v>24331</v>
      </c>
      <c r="F2045" t="s">
        <v>8288</v>
      </c>
      <c r="G2045" t="s">
        <v>8288</v>
      </c>
      <c r="H2045" t="s">
        <v>8288</v>
      </c>
      <c r="I2045" t="s">
        <v>8288</v>
      </c>
      <c r="J2045" t="s">
        <v>8288</v>
      </c>
      <c r="K2045" t="s">
        <v>8288</v>
      </c>
      <c r="M2045" t="str" cm="1">
        <f t="array" ref="M2045">LOOKUP(2,1/(C2045:L2045&lt;&gt;""),C2045:L2045)</f>
        <v>Pest and Disease Management</v>
      </c>
      <c r="N2045" t="s">
        <v>8288</v>
      </c>
      <c r="O2045" t="s">
        <v>24332</v>
      </c>
      <c r="P2045" t="s">
        <v>8288</v>
      </c>
      <c r="Q2045" t="s">
        <v>8288</v>
      </c>
      <c r="R2045" t="s">
        <v>8288</v>
      </c>
      <c r="S2045" t="s">
        <v>8288</v>
      </c>
      <c r="T2045" t="s">
        <v>8288</v>
      </c>
      <c r="U2045" t="s">
        <v>8288</v>
      </c>
      <c r="V2045" s="204" t="s">
        <v>8288</v>
      </c>
      <c r="W2045" t="s">
        <v>8288</v>
      </c>
      <c r="X2045" t="s">
        <v>8288</v>
      </c>
      <c r="Y2045" t="s">
        <v>8288</v>
      </c>
      <c r="Z2045" t="s">
        <v>8288</v>
      </c>
      <c r="AA2045" s="204" t="s">
        <v>8288</v>
      </c>
      <c r="AB2045" s="204"/>
      <c r="AC2045"/>
      <c r="AD2045"/>
      <c r="AE2045"/>
      <c r="AF2045"/>
      <c r="AG2045" t="str">
        <f>IFERROR(IF(COUNTIF(C2045:L2045,"Feed Ingredient")&gt;0,INDEX(ani_diet!T:T,MATCH(M2045,ani_diet!D:D,0)),""),"")</f>
        <v/>
      </c>
      <c r="AH2045" s="60" t="b">
        <f>IF(IFERROR(IF(MATCH("Feed Ingredient", AOM[[#This Row],[L1]:[L10]],0)&gt;0, TRUE, FALSE), FALSE)=TRUE,IFERROR(VLOOKUP(M2045, ani_diet!C:C, 1, FALSE), "No Match"),FALSE)</f>
        <v>0</v>
      </c>
      <c r="AL2045" t="str">
        <f>IFERROR(IF(COUNTIF(C2045:L2045,"Feed Ingredient")&gt;0,INDEX(ani_diet!T:T,MATCH(M2045,ani_diet!D:D,0)),""),"")</f>
        <v/>
      </c>
    </row>
    <row r="2046" spans="1:38">
      <c r="A2046" t="str">
        <f>_xlfn.TEXTJOIN("/",TRUE,AOM[[#This Row],[L1]:[L10]])</f>
        <v>Management/Livestock Management/Pest and Disease Management/Antimicrobial</v>
      </c>
      <c r="B2046" t="s">
        <v>24333</v>
      </c>
      <c r="C2046" t="s">
        <v>17896</v>
      </c>
      <c r="D2046" t="s">
        <v>17898</v>
      </c>
      <c r="E2046" t="s">
        <v>24331</v>
      </c>
      <c r="F2046" t="s">
        <v>8439</v>
      </c>
      <c r="G2046" t="s">
        <v>8288</v>
      </c>
      <c r="H2046" t="s">
        <v>8288</v>
      </c>
      <c r="I2046" t="s">
        <v>8288</v>
      </c>
      <c r="J2046" t="s">
        <v>8288</v>
      </c>
      <c r="K2046" t="s">
        <v>8288</v>
      </c>
      <c r="M2046" t="str" cm="1">
        <f t="array" ref="M2046">LOOKUP(2,1/(C2046:L2046&lt;&gt;""),C2046:L2046)</f>
        <v>Antimicrobial</v>
      </c>
      <c r="N2046" t="s">
        <v>8288</v>
      </c>
      <c r="O2046" t="s">
        <v>24334</v>
      </c>
      <c r="P2046" t="s">
        <v>8288</v>
      </c>
      <c r="Q2046" t="s">
        <v>8288</v>
      </c>
      <c r="R2046" t="s">
        <v>24335</v>
      </c>
      <c r="S2046" t="s">
        <v>8288</v>
      </c>
      <c r="T2046" t="s">
        <v>8288</v>
      </c>
      <c r="U2046" t="s">
        <v>8288</v>
      </c>
      <c r="V2046" s="204" t="s">
        <v>8288</v>
      </c>
      <c r="W2046" t="s">
        <v>8288</v>
      </c>
      <c r="X2046" t="s">
        <v>8288</v>
      </c>
      <c r="Y2046" t="s">
        <v>8288</v>
      </c>
      <c r="Z2046" t="s">
        <v>8288</v>
      </c>
      <c r="AA2046" s="204" t="s">
        <v>8288</v>
      </c>
      <c r="AB2046" s="204"/>
      <c r="AC2046"/>
      <c r="AD2046"/>
      <c r="AE2046"/>
      <c r="AF2046"/>
      <c r="AG2046" t="str">
        <f>IFERROR(IF(COUNTIF(C2046:L2046,"Feed Ingredient")&gt;0,INDEX(ani_diet!T:T,MATCH(M2046,ani_diet!D:D,0)),""),"")</f>
        <v/>
      </c>
      <c r="AH2046" s="60" t="b">
        <f>IF(IFERROR(IF(MATCH("Feed Ingredient", AOM[[#This Row],[L1]:[L10]],0)&gt;0, TRUE, FALSE), FALSE)=TRUE,IFERROR(VLOOKUP(M2046, ani_diet!C:C, 1, FALSE), "No Match"),FALSE)</f>
        <v>0</v>
      </c>
      <c r="AL2046" t="str">
        <f>IFERROR(IF(COUNTIF(C2046:L2046,"Feed Ingredient")&gt;0,INDEX(ani_diet!T:T,MATCH(M2046,ani_diet!D:D,0)),""),"")</f>
        <v/>
      </c>
    </row>
    <row r="2047" spans="1:38">
      <c r="A2047" t="str">
        <f>_xlfn.TEXTJOIN("/",TRUE,AOM[[#This Row],[L1]:[L10]])</f>
        <v>Management/Livestock Management/Pest and Disease Management/Antimicrobial/Antibacterial</v>
      </c>
      <c r="B2047" t="s">
        <v>24336</v>
      </c>
      <c r="C2047" t="s">
        <v>17896</v>
      </c>
      <c r="D2047" t="s">
        <v>17898</v>
      </c>
      <c r="E2047" t="s">
        <v>24331</v>
      </c>
      <c r="F2047" t="s">
        <v>8439</v>
      </c>
      <c r="G2047" t="s">
        <v>24337</v>
      </c>
      <c r="H2047" t="s">
        <v>8288</v>
      </c>
      <c r="I2047" t="s">
        <v>8288</v>
      </c>
      <c r="J2047" t="s">
        <v>8288</v>
      </c>
      <c r="K2047" t="s">
        <v>8288</v>
      </c>
      <c r="M2047" t="str" cm="1">
        <f t="array" ref="M2047">LOOKUP(2,1/(C2047:L2047&lt;&gt;""),C2047:L2047)</f>
        <v>Antibacterial</v>
      </c>
      <c r="N2047" t="s">
        <v>8530</v>
      </c>
      <c r="O2047" t="s">
        <v>24338</v>
      </c>
      <c r="P2047" t="s">
        <v>8288</v>
      </c>
      <c r="Q2047" t="s">
        <v>8288</v>
      </c>
      <c r="R2047" t="s">
        <v>24339</v>
      </c>
      <c r="S2047" t="s">
        <v>8288</v>
      </c>
      <c r="T2047" t="s">
        <v>8288</v>
      </c>
      <c r="U2047" t="s">
        <v>8288</v>
      </c>
      <c r="V2047" s="204" t="s">
        <v>8288</v>
      </c>
      <c r="W2047" t="s">
        <v>8288</v>
      </c>
      <c r="X2047" t="s">
        <v>8288</v>
      </c>
      <c r="Y2047" t="s">
        <v>8288</v>
      </c>
      <c r="Z2047" t="s">
        <v>8288</v>
      </c>
      <c r="AA2047" s="204" t="s">
        <v>8288</v>
      </c>
      <c r="AB2047" s="204"/>
      <c r="AC2047"/>
      <c r="AD2047"/>
      <c r="AE2047"/>
      <c r="AF2047"/>
      <c r="AG2047" t="str">
        <f>IFERROR(IF(COUNTIF(C2047:L2047,"Feed Ingredient")&gt;0,INDEX(ani_diet!T:T,MATCH(M2047,ani_diet!D:D,0)),""),"")</f>
        <v/>
      </c>
      <c r="AH2047" s="60" t="b">
        <f>IF(IFERROR(IF(MATCH("Feed Ingredient", AOM[[#This Row],[L1]:[L10]],0)&gt;0, TRUE, FALSE), FALSE)=TRUE,IFERROR(VLOOKUP(M2047, ani_diet!C:C, 1, FALSE), "No Match"),FALSE)</f>
        <v>0</v>
      </c>
      <c r="AL2047" t="str">
        <f>IFERROR(IF(COUNTIF(C2047:L2047,"Feed Ingredient")&gt;0,INDEX(ani_diet!T:T,MATCH(M2047,ani_diet!D:D,0)),""),"")</f>
        <v/>
      </c>
    </row>
    <row r="2048" spans="1:38">
      <c r="A2048" t="str">
        <f>_xlfn.TEXTJOIN("/",TRUE,AOM[[#This Row],[L1]:[L10]])</f>
        <v>Management/Livestock Management/Pest and Disease Management/Antimicrobial/Antifungal</v>
      </c>
      <c r="B2048" t="s">
        <v>24340</v>
      </c>
      <c r="C2048" t="s">
        <v>17896</v>
      </c>
      <c r="D2048" t="s">
        <v>17898</v>
      </c>
      <c r="E2048" t="s">
        <v>24331</v>
      </c>
      <c r="F2048" t="s">
        <v>8439</v>
      </c>
      <c r="G2048" t="s">
        <v>24341</v>
      </c>
      <c r="H2048" t="s">
        <v>8288</v>
      </c>
      <c r="I2048" t="s">
        <v>8288</v>
      </c>
      <c r="J2048" t="s">
        <v>8288</v>
      </c>
      <c r="K2048" t="s">
        <v>8288</v>
      </c>
      <c r="M2048" t="str" cm="1">
        <f t="array" ref="M2048">LOOKUP(2,1/(C2048:L2048&lt;&gt;""),C2048:L2048)</f>
        <v>Antifungal</v>
      </c>
      <c r="N2048" t="s">
        <v>8288</v>
      </c>
      <c r="O2048" t="s">
        <v>24342</v>
      </c>
      <c r="P2048" t="s">
        <v>8288</v>
      </c>
      <c r="Q2048" t="s">
        <v>8288</v>
      </c>
      <c r="R2048" t="s">
        <v>24343</v>
      </c>
      <c r="S2048" t="s">
        <v>8288</v>
      </c>
      <c r="T2048" t="s">
        <v>8288</v>
      </c>
      <c r="U2048" t="s">
        <v>8288</v>
      </c>
      <c r="V2048" s="204" t="s">
        <v>8288</v>
      </c>
      <c r="W2048" t="s">
        <v>8288</v>
      </c>
      <c r="X2048" t="s">
        <v>8288</v>
      </c>
      <c r="Y2048" t="s">
        <v>8288</v>
      </c>
      <c r="Z2048" t="s">
        <v>8288</v>
      </c>
      <c r="AA2048" s="204" t="s">
        <v>8288</v>
      </c>
      <c r="AB2048" s="204"/>
      <c r="AC2048"/>
      <c r="AD2048"/>
      <c r="AE2048"/>
      <c r="AF2048"/>
      <c r="AG2048" t="str">
        <f>IFERROR(IF(COUNTIF(C2048:L2048,"Feed Ingredient")&gt;0,INDEX(ani_diet!T:T,MATCH(M2048,ani_diet!D:D,0)),""),"")</f>
        <v/>
      </c>
      <c r="AH2048" s="60" t="b">
        <f>IF(IFERROR(IF(MATCH("Feed Ingredient", AOM[[#This Row],[L1]:[L10]],0)&gt;0, TRUE, FALSE), FALSE)=TRUE,IFERROR(VLOOKUP(M2048, ani_diet!C:C, 1, FALSE), "No Match"),FALSE)</f>
        <v>0</v>
      </c>
      <c r="AL2048" t="str">
        <f>IFERROR(IF(COUNTIF(C2048:L2048,"Feed Ingredient")&gt;0,INDEX(ani_diet!T:T,MATCH(M2048,ani_diet!D:D,0)),""),"")</f>
        <v/>
      </c>
    </row>
    <row r="2049" spans="1:38">
      <c r="A2049" t="str">
        <f>_xlfn.TEXTJOIN("/",TRUE,AOM[[#This Row],[L1]:[L10]])</f>
        <v>Management/Livestock Management/Pest and Disease Management/Antimicrobial/Antiprotozoal</v>
      </c>
      <c r="B2049" t="s">
        <v>24344</v>
      </c>
      <c r="C2049" t="s">
        <v>17896</v>
      </c>
      <c r="D2049" t="s">
        <v>17898</v>
      </c>
      <c r="E2049" t="s">
        <v>24331</v>
      </c>
      <c r="F2049" t="s">
        <v>8439</v>
      </c>
      <c r="G2049" t="s">
        <v>8381</v>
      </c>
      <c r="H2049" t="s">
        <v>8288</v>
      </c>
      <c r="I2049" t="s">
        <v>8288</v>
      </c>
      <c r="J2049" t="s">
        <v>8288</v>
      </c>
      <c r="K2049" t="s">
        <v>8288</v>
      </c>
      <c r="M2049" t="str" cm="1">
        <f t="array" ref="M2049">LOOKUP(2,1/(C2049:L2049&lt;&gt;""),C2049:L2049)</f>
        <v>Antiprotozoal</v>
      </c>
      <c r="N2049" t="s">
        <v>8288</v>
      </c>
      <c r="O2049" t="s">
        <v>24345</v>
      </c>
      <c r="P2049" t="s">
        <v>8288</v>
      </c>
      <c r="Q2049" t="s">
        <v>8288</v>
      </c>
      <c r="R2049" t="s">
        <v>24346</v>
      </c>
      <c r="S2049" t="s">
        <v>8288</v>
      </c>
      <c r="T2049" t="s">
        <v>8288</v>
      </c>
      <c r="U2049" t="s">
        <v>8288</v>
      </c>
      <c r="V2049" s="204" t="s">
        <v>8288</v>
      </c>
      <c r="W2049" t="s">
        <v>8288</v>
      </c>
      <c r="X2049" t="s">
        <v>8288</v>
      </c>
      <c r="Y2049" t="s">
        <v>8288</v>
      </c>
      <c r="Z2049" t="s">
        <v>8288</v>
      </c>
      <c r="AA2049" s="204" t="s">
        <v>8288</v>
      </c>
      <c r="AB2049" s="204"/>
      <c r="AC2049"/>
      <c r="AD2049"/>
      <c r="AE2049"/>
      <c r="AF2049"/>
      <c r="AG2049" t="str">
        <f>IFERROR(IF(COUNTIF(C2049:L2049,"Feed Ingredient")&gt;0,INDEX(ani_diet!T:T,MATCH(M2049,ani_diet!D:D,0)),""),"")</f>
        <v/>
      </c>
      <c r="AH2049" s="60" t="b">
        <f>IF(IFERROR(IF(MATCH("Feed Ingredient", AOM[[#This Row],[L1]:[L10]],0)&gt;0, TRUE, FALSE), FALSE)=TRUE,IFERROR(VLOOKUP(M2049, ani_diet!C:C, 1, FALSE), "No Match"),FALSE)</f>
        <v>0</v>
      </c>
      <c r="AL2049" t="str">
        <f>IFERROR(IF(COUNTIF(C2049:L2049,"Feed Ingredient")&gt;0,INDEX(ani_diet!T:T,MATCH(M2049,ani_diet!D:D,0)),""),"")</f>
        <v/>
      </c>
    </row>
    <row r="2050" spans="1:38">
      <c r="A2050" t="str">
        <f>_xlfn.TEXTJOIN("/",TRUE,AOM[[#This Row],[L1]:[L10]])</f>
        <v>Management/Livestock Management/Pest and Disease Management/Antimicrobial/Antiprotozoal/Antiplasmodial</v>
      </c>
      <c r="B2050" t="s">
        <v>24347</v>
      </c>
      <c r="C2050" t="s">
        <v>17896</v>
      </c>
      <c r="D2050" t="s">
        <v>17898</v>
      </c>
      <c r="E2050" t="s">
        <v>24331</v>
      </c>
      <c r="F2050" t="s">
        <v>8439</v>
      </c>
      <c r="G2050" t="s">
        <v>8381</v>
      </c>
      <c r="H2050" t="s">
        <v>24348</v>
      </c>
      <c r="I2050" t="s">
        <v>8288</v>
      </c>
      <c r="J2050" t="s">
        <v>8288</v>
      </c>
      <c r="K2050" t="s">
        <v>8288</v>
      </c>
      <c r="M2050" t="str" cm="1">
        <f t="array" ref="M2050">LOOKUP(2,1/(C2050:L2050&lt;&gt;""),C2050:L2050)</f>
        <v>Antiplasmodial</v>
      </c>
      <c r="N2050" t="s">
        <v>8288</v>
      </c>
      <c r="O2050" t="s">
        <v>24349</v>
      </c>
      <c r="P2050" t="s">
        <v>8288</v>
      </c>
      <c r="Q2050" t="s">
        <v>8288</v>
      </c>
      <c r="R2050" t="s">
        <v>24350</v>
      </c>
      <c r="S2050" t="s">
        <v>8288</v>
      </c>
      <c r="T2050" t="s">
        <v>8288</v>
      </c>
      <c r="U2050" t="s">
        <v>8288</v>
      </c>
      <c r="V2050" s="204" t="s">
        <v>8288</v>
      </c>
      <c r="W2050" t="s">
        <v>8288</v>
      </c>
      <c r="X2050" t="s">
        <v>8288</v>
      </c>
      <c r="Y2050" t="s">
        <v>8288</v>
      </c>
      <c r="Z2050" t="s">
        <v>8288</v>
      </c>
      <c r="AA2050" s="204" t="s">
        <v>8288</v>
      </c>
      <c r="AB2050" s="204"/>
      <c r="AC2050"/>
      <c r="AD2050"/>
      <c r="AE2050"/>
      <c r="AF2050"/>
      <c r="AG2050" t="str">
        <f>IFERROR(IF(COUNTIF(C2050:L2050,"Feed Ingredient")&gt;0,INDEX(ani_diet!T:T,MATCH(M2050,ani_diet!D:D,0)),""),"")</f>
        <v/>
      </c>
      <c r="AH2050" s="60" t="b">
        <f>IF(IFERROR(IF(MATCH("Feed Ingredient", AOM[[#This Row],[L1]:[L10]],0)&gt;0, TRUE, FALSE), FALSE)=TRUE,IFERROR(VLOOKUP(M2050, ani_diet!C:C, 1, FALSE), "No Match"),FALSE)</f>
        <v>0</v>
      </c>
      <c r="AL2050" t="str">
        <f>IFERROR(IF(COUNTIF(C2050:L2050,"Feed Ingredient")&gt;0,INDEX(ani_diet!T:T,MATCH(M2050,ani_diet!D:D,0)),""),"")</f>
        <v/>
      </c>
    </row>
    <row r="2051" spans="1:38">
      <c r="A2051" t="str">
        <f>_xlfn.TEXTJOIN("/",TRUE,AOM[[#This Row],[L1]:[L10]])</f>
        <v>Management/Livestock Management/Pest and Disease Management/Antimicrobial/Antiprotozoal/Antitrichomonal</v>
      </c>
      <c r="B2051" t="s">
        <v>24351</v>
      </c>
      <c r="C2051" t="s">
        <v>17896</v>
      </c>
      <c r="D2051" t="s">
        <v>17898</v>
      </c>
      <c r="E2051" t="s">
        <v>24331</v>
      </c>
      <c r="F2051" t="s">
        <v>8439</v>
      </c>
      <c r="G2051" t="s">
        <v>8381</v>
      </c>
      <c r="H2051" t="s">
        <v>24352</v>
      </c>
      <c r="I2051" t="s">
        <v>8288</v>
      </c>
      <c r="J2051" t="s">
        <v>8288</v>
      </c>
      <c r="K2051" t="s">
        <v>8288</v>
      </c>
      <c r="M2051" t="str" cm="1">
        <f t="array" ref="M2051">LOOKUP(2,1/(C2051:L2051&lt;&gt;""),C2051:L2051)</f>
        <v>Antitrichomonal</v>
      </c>
      <c r="N2051" t="s">
        <v>8288</v>
      </c>
      <c r="O2051" t="s">
        <v>24353</v>
      </c>
      <c r="P2051" t="s">
        <v>8288</v>
      </c>
      <c r="Q2051" t="s">
        <v>8288</v>
      </c>
      <c r="R2051" t="s">
        <v>24354</v>
      </c>
      <c r="S2051" t="s">
        <v>8288</v>
      </c>
      <c r="T2051" t="s">
        <v>8288</v>
      </c>
      <c r="U2051" t="s">
        <v>8288</v>
      </c>
      <c r="V2051" s="204" t="s">
        <v>8288</v>
      </c>
      <c r="W2051" t="s">
        <v>8288</v>
      </c>
      <c r="X2051" t="s">
        <v>8288</v>
      </c>
      <c r="Y2051" t="s">
        <v>8288</v>
      </c>
      <c r="Z2051" t="s">
        <v>8288</v>
      </c>
      <c r="AA2051" s="204" t="s">
        <v>8288</v>
      </c>
      <c r="AB2051" s="204"/>
      <c r="AC2051"/>
      <c r="AD2051"/>
      <c r="AE2051"/>
      <c r="AF2051"/>
      <c r="AG2051" t="str">
        <f>IFERROR(IF(COUNTIF(C2051:L2051,"Feed Ingredient")&gt;0,INDEX(ani_diet!T:T,MATCH(M2051,ani_diet!D:D,0)),""),"")</f>
        <v/>
      </c>
      <c r="AH2051" s="60" t="b">
        <f>IF(IFERROR(IF(MATCH("Feed Ingredient", AOM[[#This Row],[L1]:[L10]],0)&gt;0, TRUE, FALSE), FALSE)=TRUE,IFERROR(VLOOKUP(M2051, ani_diet!C:C, 1, FALSE), "No Match"),FALSE)</f>
        <v>0</v>
      </c>
      <c r="AL2051" t="str">
        <f>IFERROR(IF(COUNTIF(C2051:L2051,"Feed Ingredient")&gt;0,INDEX(ani_diet!T:T,MATCH(M2051,ani_diet!D:D,0)),""),"")</f>
        <v/>
      </c>
    </row>
    <row r="2052" spans="1:38">
      <c r="A2052" t="str">
        <f>_xlfn.TEXTJOIN("/",TRUE,AOM[[#This Row],[L1]:[L10]])</f>
        <v>Management/Livestock Management/Pest and Disease Management/Antimicrobial/Antiprotozoal/Coccidiostat</v>
      </c>
      <c r="B2052" t="s">
        <v>24355</v>
      </c>
      <c r="C2052" t="s">
        <v>17896</v>
      </c>
      <c r="D2052" t="s">
        <v>17898</v>
      </c>
      <c r="E2052" t="s">
        <v>24331</v>
      </c>
      <c r="F2052" t="s">
        <v>8439</v>
      </c>
      <c r="G2052" t="s">
        <v>8381</v>
      </c>
      <c r="H2052" t="s">
        <v>24356</v>
      </c>
      <c r="I2052" t="s">
        <v>8288</v>
      </c>
      <c r="J2052" t="s">
        <v>8288</v>
      </c>
      <c r="K2052" t="s">
        <v>8288</v>
      </c>
      <c r="M2052" t="str" cm="1">
        <f t="array" ref="M2052">LOOKUP(2,1/(C2052:L2052&lt;&gt;""),C2052:L2052)</f>
        <v>Coccidiostat</v>
      </c>
      <c r="N2052" t="s">
        <v>8288</v>
      </c>
      <c r="O2052" t="s">
        <v>24357</v>
      </c>
      <c r="P2052" t="s">
        <v>8288</v>
      </c>
      <c r="Q2052" t="s">
        <v>8288</v>
      </c>
      <c r="R2052" t="s">
        <v>24358</v>
      </c>
      <c r="S2052" t="s">
        <v>8288</v>
      </c>
      <c r="T2052" t="s">
        <v>8288</v>
      </c>
      <c r="U2052" t="s">
        <v>8288</v>
      </c>
      <c r="V2052" s="204" t="s">
        <v>8288</v>
      </c>
      <c r="W2052" t="s">
        <v>8288</v>
      </c>
      <c r="X2052" t="s">
        <v>8288</v>
      </c>
      <c r="Y2052" t="s">
        <v>8288</v>
      </c>
      <c r="Z2052" t="s">
        <v>8288</v>
      </c>
      <c r="AA2052" s="204" t="s">
        <v>8288</v>
      </c>
      <c r="AB2052" s="204"/>
      <c r="AC2052"/>
      <c r="AD2052"/>
      <c r="AE2052"/>
      <c r="AF2052"/>
      <c r="AG2052" t="str">
        <f>IFERROR(IF(COUNTIF(C2052:L2052,"Feed Ingredient")&gt;0,INDEX(ani_diet!T:T,MATCH(M2052,ani_diet!D:D,0)),""),"")</f>
        <v/>
      </c>
      <c r="AH2052" s="60" t="b">
        <f>IF(IFERROR(IF(MATCH("Feed Ingredient", AOM[[#This Row],[L1]:[L10]],0)&gt;0, TRUE, FALSE), FALSE)=TRUE,IFERROR(VLOOKUP(M2052, ani_diet!C:C, 1, FALSE), "No Match"),FALSE)</f>
        <v>0</v>
      </c>
      <c r="AL2052" t="str">
        <f>IFERROR(IF(COUNTIF(C2052:L2052,"Feed Ingredient")&gt;0,INDEX(ani_diet!T:T,MATCH(M2052,ani_diet!D:D,0)),""),"")</f>
        <v/>
      </c>
    </row>
    <row r="2053" spans="1:38">
      <c r="A2053" t="str">
        <f>_xlfn.TEXTJOIN("/",TRUE,AOM[[#This Row],[L1]:[L10]])</f>
        <v>Management/Livestock Management/Pest and Disease Management/Antimicrobial/Antiprotozoal/Trypanocidal</v>
      </c>
      <c r="B2053" t="s">
        <v>24359</v>
      </c>
      <c r="C2053" t="s">
        <v>17896</v>
      </c>
      <c r="D2053" t="s">
        <v>17898</v>
      </c>
      <c r="E2053" t="s">
        <v>24331</v>
      </c>
      <c r="F2053" t="s">
        <v>8439</v>
      </c>
      <c r="G2053" t="s">
        <v>8381</v>
      </c>
      <c r="H2053" t="s">
        <v>24360</v>
      </c>
      <c r="I2053" t="s">
        <v>8288</v>
      </c>
      <c r="J2053" t="s">
        <v>8288</v>
      </c>
      <c r="K2053" t="s">
        <v>8288</v>
      </c>
      <c r="M2053" t="str" cm="1">
        <f t="array" ref="M2053">LOOKUP(2,1/(C2053:L2053&lt;&gt;""),C2053:L2053)</f>
        <v>Trypanocidal</v>
      </c>
      <c r="N2053" t="s">
        <v>8288</v>
      </c>
      <c r="O2053" t="s">
        <v>24361</v>
      </c>
      <c r="P2053" t="s">
        <v>8288</v>
      </c>
      <c r="Q2053" t="s">
        <v>8288</v>
      </c>
      <c r="R2053" t="s">
        <v>24362</v>
      </c>
      <c r="S2053" t="s">
        <v>8288</v>
      </c>
      <c r="T2053" t="s">
        <v>8288</v>
      </c>
      <c r="U2053" t="s">
        <v>8288</v>
      </c>
      <c r="V2053" s="204" t="s">
        <v>8288</v>
      </c>
      <c r="W2053" t="s">
        <v>8288</v>
      </c>
      <c r="X2053" t="s">
        <v>8288</v>
      </c>
      <c r="Y2053" t="s">
        <v>8288</v>
      </c>
      <c r="Z2053" t="s">
        <v>8288</v>
      </c>
      <c r="AA2053" s="204" t="s">
        <v>8288</v>
      </c>
      <c r="AB2053" s="204"/>
      <c r="AC2053"/>
      <c r="AD2053"/>
      <c r="AE2053"/>
      <c r="AF2053"/>
      <c r="AG2053" t="str">
        <f>IFERROR(IF(COUNTIF(C2053:L2053,"Feed Ingredient")&gt;0,INDEX(ani_diet!T:T,MATCH(M2053,ani_diet!D:D,0)),""),"")</f>
        <v/>
      </c>
      <c r="AH2053" s="60" t="b">
        <f>IF(IFERROR(IF(MATCH("Feed Ingredient", AOM[[#This Row],[L1]:[L10]],0)&gt;0, TRUE, FALSE), FALSE)=TRUE,IFERROR(VLOOKUP(M2053, ani_diet!C:C, 1, FALSE), "No Match"),FALSE)</f>
        <v>0</v>
      </c>
      <c r="AL2053" t="str">
        <f>IFERROR(IF(COUNTIF(C2053:L2053,"Feed Ingredient")&gt;0,INDEX(ani_diet!T:T,MATCH(M2053,ani_diet!D:D,0)),""),"")</f>
        <v/>
      </c>
    </row>
    <row r="2054" spans="1:38">
      <c r="A2054" t="str">
        <f>_xlfn.TEXTJOIN("/",TRUE,AOM[[#This Row],[L1]:[L10]])</f>
        <v>Management/Livestock Management/Pest and Disease Management/Antimicrobial/Antiviral</v>
      </c>
      <c r="B2054" t="s">
        <v>24363</v>
      </c>
      <c r="C2054" t="s">
        <v>17896</v>
      </c>
      <c r="D2054" t="s">
        <v>17898</v>
      </c>
      <c r="E2054" t="s">
        <v>24331</v>
      </c>
      <c r="F2054" t="s">
        <v>8439</v>
      </c>
      <c r="G2054" t="s">
        <v>24364</v>
      </c>
      <c r="H2054" t="s">
        <v>8288</v>
      </c>
      <c r="I2054" t="s">
        <v>8288</v>
      </c>
      <c r="J2054" t="s">
        <v>8288</v>
      </c>
      <c r="K2054" t="s">
        <v>8288</v>
      </c>
      <c r="M2054" t="str" cm="1">
        <f t="array" ref="M2054">LOOKUP(2,1/(C2054:L2054&lt;&gt;""),C2054:L2054)</f>
        <v>Antiviral</v>
      </c>
      <c r="N2054" t="s">
        <v>8288</v>
      </c>
      <c r="O2054" t="s">
        <v>24365</v>
      </c>
      <c r="P2054" t="s">
        <v>8288</v>
      </c>
      <c r="Q2054" t="s">
        <v>8288</v>
      </c>
      <c r="R2054" t="s">
        <v>24366</v>
      </c>
      <c r="S2054" t="s">
        <v>8288</v>
      </c>
      <c r="T2054" t="s">
        <v>8288</v>
      </c>
      <c r="U2054" t="s">
        <v>8288</v>
      </c>
      <c r="V2054" s="204" t="s">
        <v>8288</v>
      </c>
      <c r="W2054" t="s">
        <v>8288</v>
      </c>
      <c r="X2054" t="s">
        <v>8288</v>
      </c>
      <c r="Y2054" t="s">
        <v>8288</v>
      </c>
      <c r="Z2054" t="s">
        <v>8288</v>
      </c>
      <c r="AA2054" s="204" t="s">
        <v>8288</v>
      </c>
      <c r="AB2054" s="204"/>
      <c r="AC2054"/>
      <c r="AD2054"/>
      <c r="AE2054"/>
      <c r="AF2054"/>
      <c r="AG2054" t="str">
        <f>IFERROR(IF(COUNTIF(C2054:L2054,"Feed Ingredient")&gt;0,INDEX(ani_diet!T:T,MATCH(M2054,ani_diet!D:D,0)),""),"")</f>
        <v/>
      </c>
      <c r="AH2054" s="60" t="b">
        <f>IF(IFERROR(IF(MATCH("Feed Ingredient", AOM[[#This Row],[L1]:[L10]],0)&gt;0, TRUE, FALSE), FALSE)=TRUE,IFERROR(VLOOKUP(M2054, ani_diet!C:C, 1, FALSE), "No Match"),FALSE)</f>
        <v>0</v>
      </c>
      <c r="AL2054" t="str">
        <f>IFERROR(IF(COUNTIF(C2054:L2054,"Feed Ingredient")&gt;0,INDEX(ani_diet!T:T,MATCH(M2054,ani_diet!D:D,0)),""),"")</f>
        <v/>
      </c>
    </row>
    <row r="2055" spans="1:38">
      <c r="A2055" t="str">
        <f>_xlfn.TEXTJOIN("/",TRUE,AOM[[#This Row],[L1]:[L10]])</f>
        <v>Management/Livestock Management/Pest and Disease Management/Pesticide</v>
      </c>
      <c r="B2055" t="s">
        <v>24367</v>
      </c>
      <c r="C2055" t="s">
        <v>17896</v>
      </c>
      <c r="D2055" t="s">
        <v>17898</v>
      </c>
      <c r="E2055" t="s">
        <v>24331</v>
      </c>
      <c r="F2055" t="s">
        <v>24368</v>
      </c>
      <c r="G2055" t="s">
        <v>8288</v>
      </c>
      <c r="H2055" t="s">
        <v>8288</v>
      </c>
      <c r="I2055" t="s">
        <v>8288</v>
      </c>
      <c r="J2055" t="s">
        <v>8288</v>
      </c>
      <c r="K2055" t="s">
        <v>8288</v>
      </c>
      <c r="M2055" t="str" cm="1">
        <f t="array" ref="M2055">LOOKUP(2,1/(C2055:L2055&lt;&gt;""),C2055:L2055)</f>
        <v>Pesticide</v>
      </c>
      <c r="N2055" t="s">
        <v>8288</v>
      </c>
      <c r="O2055" t="s">
        <v>24369</v>
      </c>
      <c r="P2055" t="s">
        <v>8288</v>
      </c>
      <c r="Q2055" t="s">
        <v>8288</v>
      </c>
      <c r="R2055" t="s">
        <v>24370</v>
      </c>
      <c r="S2055" t="s">
        <v>8288</v>
      </c>
      <c r="T2055" t="s">
        <v>8288</v>
      </c>
      <c r="U2055" t="s">
        <v>8288</v>
      </c>
      <c r="V2055" s="204" t="s">
        <v>8288</v>
      </c>
      <c r="W2055" t="s">
        <v>8288</v>
      </c>
      <c r="X2055" t="s">
        <v>8288</v>
      </c>
      <c r="Y2055" t="s">
        <v>8288</v>
      </c>
      <c r="Z2055" t="s">
        <v>8288</v>
      </c>
      <c r="AA2055" s="204" t="s">
        <v>8288</v>
      </c>
      <c r="AB2055" s="204"/>
      <c r="AC2055"/>
      <c r="AD2055"/>
      <c r="AE2055"/>
      <c r="AF2055"/>
      <c r="AG2055" t="str">
        <f>IFERROR(IF(COUNTIF(C2055:L2055,"Feed Ingredient")&gt;0,INDEX(ani_diet!T:T,MATCH(M2055,ani_diet!D:D,0)),""),"")</f>
        <v/>
      </c>
      <c r="AH2055" s="60" t="b">
        <f>IF(IFERROR(IF(MATCH("Feed Ingredient", AOM[[#This Row],[L1]:[L10]],0)&gt;0, TRUE, FALSE), FALSE)=TRUE,IFERROR(VLOOKUP(M2055, ani_diet!C:C, 1, FALSE), "No Match"),FALSE)</f>
        <v>0</v>
      </c>
      <c r="AL2055" t="str">
        <f>IFERROR(IF(COUNTIF(C2055:L2055,"Feed Ingredient")&gt;0,INDEX(ani_diet!T:T,MATCH(M2055,ani_diet!D:D,0)),""),"")</f>
        <v/>
      </c>
    </row>
    <row r="2056" spans="1:38">
      <c r="A2056" t="str">
        <f>_xlfn.TEXTJOIN("/",TRUE,AOM[[#This Row],[L1]:[L10]])</f>
        <v>Management/Livestock Management/Pest and Disease Management/Pesticide/Antiparasitic</v>
      </c>
      <c r="B2056" t="s">
        <v>24371</v>
      </c>
      <c r="C2056" t="s">
        <v>17896</v>
      </c>
      <c r="D2056" t="s">
        <v>17898</v>
      </c>
      <c r="E2056" t="s">
        <v>24331</v>
      </c>
      <c r="F2056" t="s">
        <v>24368</v>
      </c>
      <c r="G2056" t="s">
        <v>9301</v>
      </c>
      <c r="H2056" t="s">
        <v>8288</v>
      </c>
      <c r="I2056" t="s">
        <v>8288</v>
      </c>
      <c r="J2056" t="s">
        <v>8288</v>
      </c>
      <c r="K2056" t="s">
        <v>8288</v>
      </c>
      <c r="M2056" t="str" cm="1">
        <f t="array" ref="M2056">LOOKUP(2,1/(C2056:L2056&lt;&gt;""),C2056:L2056)</f>
        <v>Antiparasitic</v>
      </c>
      <c r="N2056" t="s">
        <v>8288</v>
      </c>
      <c r="O2056" t="s">
        <v>24372</v>
      </c>
      <c r="P2056" t="s">
        <v>8288</v>
      </c>
      <c r="Q2056" t="s">
        <v>8288</v>
      </c>
      <c r="R2056" t="s">
        <v>24373</v>
      </c>
      <c r="S2056" t="s">
        <v>8288</v>
      </c>
      <c r="T2056" t="s">
        <v>8288</v>
      </c>
      <c r="U2056" t="s">
        <v>8288</v>
      </c>
      <c r="V2056" s="204" t="s">
        <v>8288</v>
      </c>
      <c r="W2056" t="s">
        <v>8288</v>
      </c>
      <c r="X2056" t="s">
        <v>8288</v>
      </c>
      <c r="Y2056" t="s">
        <v>8288</v>
      </c>
      <c r="Z2056" t="s">
        <v>8288</v>
      </c>
      <c r="AA2056" s="204" t="s">
        <v>8288</v>
      </c>
      <c r="AB2056" s="204"/>
      <c r="AC2056"/>
      <c r="AD2056"/>
      <c r="AE2056"/>
      <c r="AF2056"/>
      <c r="AG2056" t="str">
        <f>IFERROR(IF(COUNTIF(C2056:L2056,"Feed Ingredient")&gt;0,INDEX(ani_diet!T:T,MATCH(M2056,ani_diet!D:D,0)),""),"")</f>
        <v/>
      </c>
      <c r="AH2056" s="60" t="b">
        <f>IF(IFERROR(IF(MATCH("Feed Ingredient", AOM[[#This Row],[L1]:[L10]],0)&gt;0, TRUE, FALSE), FALSE)=TRUE,IFERROR(VLOOKUP(M2056, ani_diet!C:C, 1, FALSE), "No Match"),FALSE)</f>
        <v>0</v>
      </c>
      <c r="AL2056" t="str">
        <f>IFERROR(IF(COUNTIF(C2056:L2056,"Feed Ingredient")&gt;0,INDEX(ani_diet!T:T,MATCH(M2056,ani_diet!D:D,0)),""),"")</f>
        <v/>
      </c>
    </row>
    <row r="2057" spans="1:38">
      <c r="A2057" t="str">
        <f>_xlfn.TEXTJOIN("/",TRUE,AOM[[#This Row],[L1]:[L10]])</f>
        <v>Management/Livestock Management/Pest and Disease Management/Pesticide/Antiparasitic/Antiamoebic</v>
      </c>
      <c r="B2057" t="s">
        <v>24374</v>
      </c>
      <c r="C2057" t="s">
        <v>17896</v>
      </c>
      <c r="D2057" t="s">
        <v>17898</v>
      </c>
      <c r="E2057" t="s">
        <v>24331</v>
      </c>
      <c r="F2057" t="s">
        <v>24368</v>
      </c>
      <c r="G2057" t="s">
        <v>9301</v>
      </c>
      <c r="H2057" t="s">
        <v>24375</v>
      </c>
      <c r="I2057" t="s">
        <v>8288</v>
      </c>
      <c r="J2057" t="s">
        <v>8288</v>
      </c>
      <c r="K2057" t="s">
        <v>8288</v>
      </c>
      <c r="M2057" t="str" cm="1">
        <f t="array" ref="M2057">LOOKUP(2,1/(C2057:L2057&lt;&gt;""),C2057:L2057)</f>
        <v>Antiamoebic</v>
      </c>
      <c r="N2057" t="s">
        <v>8288</v>
      </c>
      <c r="O2057" t="s">
        <v>24376</v>
      </c>
      <c r="P2057" t="s">
        <v>8288</v>
      </c>
      <c r="Q2057" t="s">
        <v>8288</v>
      </c>
      <c r="R2057" t="s">
        <v>24377</v>
      </c>
      <c r="S2057" t="s">
        <v>8288</v>
      </c>
      <c r="T2057" t="s">
        <v>8288</v>
      </c>
      <c r="U2057" t="s">
        <v>8288</v>
      </c>
      <c r="V2057" s="204" t="s">
        <v>8288</v>
      </c>
      <c r="W2057" t="s">
        <v>8288</v>
      </c>
      <c r="X2057" t="s">
        <v>8288</v>
      </c>
      <c r="Y2057" t="s">
        <v>8288</v>
      </c>
      <c r="Z2057" t="s">
        <v>8288</v>
      </c>
      <c r="AA2057" s="204" t="s">
        <v>8288</v>
      </c>
      <c r="AB2057" s="204"/>
      <c r="AC2057"/>
      <c r="AD2057"/>
      <c r="AE2057"/>
      <c r="AF2057"/>
      <c r="AG2057" t="str">
        <f>IFERROR(IF(COUNTIF(C2057:L2057,"Feed Ingredient")&gt;0,INDEX(ani_diet!T:T,MATCH(M2057,ani_diet!D:D,0)),""),"")</f>
        <v/>
      </c>
      <c r="AH2057" s="60" t="b">
        <f>IF(IFERROR(IF(MATCH("Feed Ingredient", AOM[[#This Row],[L1]:[L10]],0)&gt;0, TRUE, FALSE), FALSE)=TRUE,IFERROR(VLOOKUP(M2057, ani_diet!C:C, 1, FALSE), "No Match"),FALSE)</f>
        <v>0</v>
      </c>
      <c r="AL2057" t="str">
        <f>IFERROR(IF(COUNTIF(C2057:L2057,"Feed Ingredient")&gt;0,INDEX(ani_diet!T:T,MATCH(M2057,ani_diet!D:D,0)),""),"")</f>
        <v/>
      </c>
    </row>
    <row r="2058" spans="1:38">
      <c r="A2058" t="str">
        <f>_xlfn.TEXTJOIN("/",TRUE,AOM[[#This Row],[L1]:[L10]])</f>
        <v>Management/Livestock Management/Pest and Disease Management/Pesticide/Antiparasitic/Antihelmintic</v>
      </c>
      <c r="B2058" t="s">
        <v>24378</v>
      </c>
      <c r="C2058" t="s">
        <v>17896</v>
      </c>
      <c r="D2058" t="s">
        <v>17898</v>
      </c>
      <c r="E2058" t="s">
        <v>24331</v>
      </c>
      <c r="F2058" t="s">
        <v>24368</v>
      </c>
      <c r="G2058" t="s">
        <v>9301</v>
      </c>
      <c r="H2058" t="s">
        <v>8315</v>
      </c>
      <c r="I2058" t="s">
        <v>8288</v>
      </c>
      <c r="J2058" t="s">
        <v>8288</v>
      </c>
      <c r="K2058" t="s">
        <v>8288</v>
      </c>
      <c r="M2058" t="str" cm="1">
        <f t="array" ref="M2058">LOOKUP(2,1/(C2058:L2058&lt;&gt;""),C2058:L2058)</f>
        <v>Antihelmintic</v>
      </c>
      <c r="N2058" t="s">
        <v>24379</v>
      </c>
      <c r="O2058" t="s">
        <v>24380</v>
      </c>
      <c r="P2058" t="s">
        <v>8288</v>
      </c>
      <c r="Q2058" t="s">
        <v>8288</v>
      </c>
      <c r="R2058" t="s">
        <v>24381</v>
      </c>
      <c r="S2058" t="s">
        <v>8288</v>
      </c>
      <c r="T2058" t="s">
        <v>8288</v>
      </c>
      <c r="U2058" t="s">
        <v>8288</v>
      </c>
      <c r="V2058" s="204" t="s">
        <v>8288</v>
      </c>
      <c r="W2058" t="s">
        <v>8288</v>
      </c>
      <c r="X2058" t="s">
        <v>8288</v>
      </c>
      <c r="Y2058" t="s">
        <v>8288</v>
      </c>
      <c r="Z2058" t="s">
        <v>8288</v>
      </c>
      <c r="AA2058" s="204" t="s">
        <v>8288</v>
      </c>
      <c r="AB2058" s="204"/>
      <c r="AC2058"/>
      <c r="AD2058"/>
      <c r="AE2058"/>
      <c r="AF2058"/>
      <c r="AG2058" t="str">
        <f>IFERROR(IF(COUNTIF(C2058:L2058,"Feed Ingredient")&gt;0,INDEX(ani_diet!T:T,MATCH(M2058,ani_diet!D:D,0)),""),"")</f>
        <v/>
      </c>
      <c r="AH2058" s="60" t="b">
        <f>IF(IFERROR(IF(MATCH("Feed Ingredient", AOM[[#This Row],[L1]:[L10]],0)&gt;0, TRUE, FALSE), FALSE)=TRUE,IFERROR(VLOOKUP(M2058, ani_diet!C:C, 1, FALSE), "No Match"),FALSE)</f>
        <v>0</v>
      </c>
      <c r="AL2058" t="str">
        <f>IFERROR(IF(COUNTIF(C2058:L2058,"Feed Ingredient")&gt;0,INDEX(ani_diet!T:T,MATCH(M2058,ani_diet!D:D,0)),""),"")</f>
        <v/>
      </c>
    </row>
    <row r="2059" spans="1:38">
      <c r="A2059" t="str">
        <f>_xlfn.TEXTJOIN("/",TRUE,AOM[[#This Row],[L1]:[L10]])</f>
        <v>Management/Livestock Management/Pest and Disease Management/Pesticide/Antiparasitic/Antihelmintic/Antinematodal</v>
      </c>
      <c r="B2059" t="s">
        <v>24382</v>
      </c>
      <c r="C2059" t="s">
        <v>17896</v>
      </c>
      <c r="D2059" t="s">
        <v>17898</v>
      </c>
      <c r="E2059" t="s">
        <v>24331</v>
      </c>
      <c r="F2059" t="s">
        <v>24368</v>
      </c>
      <c r="G2059" t="s">
        <v>9301</v>
      </c>
      <c r="H2059" t="s">
        <v>8315</v>
      </c>
      <c r="I2059" t="s">
        <v>24383</v>
      </c>
      <c r="J2059" t="s">
        <v>8288</v>
      </c>
      <c r="K2059" t="s">
        <v>8288</v>
      </c>
      <c r="M2059" t="str" cm="1">
        <f t="array" ref="M2059">LOOKUP(2,1/(C2059:L2059&lt;&gt;""),C2059:L2059)</f>
        <v>Antinematodal</v>
      </c>
      <c r="N2059" t="s">
        <v>8288</v>
      </c>
      <c r="O2059" t="s">
        <v>24384</v>
      </c>
      <c r="P2059" t="s">
        <v>8288</v>
      </c>
      <c r="Q2059" t="s">
        <v>8288</v>
      </c>
      <c r="R2059" t="s">
        <v>24385</v>
      </c>
      <c r="S2059" t="s">
        <v>8288</v>
      </c>
      <c r="T2059" t="s">
        <v>8288</v>
      </c>
      <c r="U2059" t="s">
        <v>8288</v>
      </c>
      <c r="V2059" s="204" t="s">
        <v>8288</v>
      </c>
      <c r="W2059" t="s">
        <v>8288</v>
      </c>
      <c r="X2059" t="s">
        <v>8288</v>
      </c>
      <c r="Y2059" t="s">
        <v>8288</v>
      </c>
      <c r="Z2059" t="s">
        <v>8288</v>
      </c>
      <c r="AA2059" s="204" t="s">
        <v>8288</v>
      </c>
      <c r="AB2059" s="204"/>
      <c r="AC2059"/>
      <c r="AD2059"/>
      <c r="AE2059"/>
      <c r="AF2059"/>
      <c r="AG2059" t="str">
        <f>IFERROR(IF(COUNTIF(C2059:L2059,"Feed Ingredient")&gt;0,INDEX(ani_diet!T:T,MATCH(M2059,ani_diet!D:D,0)),""),"")</f>
        <v/>
      </c>
      <c r="AH2059" s="60" t="b">
        <f>IF(IFERROR(IF(MATCH("Feed Ingredient", AOM[[#This Row],[L1]:[L10]],0)&gt;0, TRUE, FALSE), FALSE)=TRUE,IFERROR(VLOOKUP(M2059, ani_diet!C:C, 1, FALSE), "No Match"),FALSE)</f>
        <v>0</v>
      </c>
      <c r="AL2059" t="str">
        <f>IFERROR(IF(COUNTIF(C2059:L2059,"Feed Ingredient")&gt;0,INDEX(ani_diet!T:T,MATCH(M2059,ani_diet!D:D,0)),""),"")</f>
        <v/>
      </c>
    </row>
    <row r="2060" spans="1:38">
      <c r="A2060" t="str">
        <f>_xlfn.TEXTJOIN("/",TRUE,AOM[[#This Row],[L1]:[L10]])</f>
        <v>Management/Livestock Management/Pest and Disease Management/Pesticide/Antiparasitic/Antihelmintic/Antiplatyhelmintic</v>
      </c>
      <c r="B2060" t="s">
        <v>24386</v>
      </c>
      <c r="C2060" t="s">
        <v>17896</v>
      </c>
      <c r="D2060" t="s">
        <v>17898</v>
      </c>
      <c r="E2060" t="s">
        <v>24331</v>
      </c>
      <c r="F2060" t="s">
        <v>24368</v>
      </c>
      <c r="G2060" t="s">
        <v>9301</v>
      </c>
      <c r="H2060" t="s">
        <v>8315</v>
      </c>
      <c r="I2060" t="s">
        <v>24387</v>
      </c>
      <c r="J2060" t="s">
        <v>8288</v>
      </c>
      <c r="K2060" t="s">
        <v>8288</v>
      </c>
      <c r="M2060" t="str" cm="1">
        <f t="array" ref="M2060">LOOKUP(2,1/(C2060:L2060&lt;&gt;""),C2060:L2060)</f>
        <v>Antiplatyhelmintic</v>
      </c>
      <c r="N2060" t="s">
        <v>8288</v>
      </c>
      <c r="O2060" t="s">
        <v>24388</v>
      </c>
      <c r="P2060" t="s">
        <v>8288</v>
      </c>
      <c r="Q2060" t="s">
        <v>8288</v>
      </c>
      <c r="R2060" t="s">
        <v>24389</v>
      </c>
      <c r="S2060" t="s">
        <v>8288</v>
      </c>
      <c r="T2060" t="s">
        <v>8288</v>
      </c>
      <c r="U2060" t="s">
        <v>8288</v>
      </c>
      <c r="V2060" s="204" t="s">
        <v>8288</v>
      </c>
      <c r="W2060" t="s">
        <v>8288</v>
      </c>
      <c r="X2060" t="s">
        <v>8288</v>
      </c>
      <c r="Y2060" t="s">
        <v>8288</v>
      </c>
      <c r="Z2060" t="s">
        <v>8288</v>
      </c>
      <c r="AA2060" s="204" t="s">
        <v>8288</v>
      </c>
      <c r="AB2060" s="204"/>
      <c r="AC2060"/>
      <c r="AD2060"/>
      <c r="AE2060"/>
      <c r="AF2060"/>
      <c r="AG2060" t="str">
        <f>IFERROR(IF(COUNTIF(C2060:L2060,"Feed Ingredient")&gt;0,INDEX(ani_diet!T:T,MATCH(M2060,ani_diet!D:D,0)),""),"")</f>
        <v/>
      </c>
      <c r="AH2060" s="60" t="b">
        <f>IF(IFERROR(IF(MATCH("Feed Ingredient", AOM[[#This Row],[L1]:[L10]],0)&gt;0, TRUE, FALSE), FALSE)=TRUE,IFERROR(VLOOKUP(M2060, ani_diet!C:C, 1, FALSE), "No Match"),FALSE)</f>
        <v>0</v>
      </c>
      <c r="AL2060" t="str">
        <f>IFERROR(IF(COUNTIF(C2060:L2060,"Feed Ingredient")&gt;0,INDEX(ani_diet!T:T,MATCH(M2060,ani_diet!D:D,0)),""),"")</f>
        <v/>
      </c>
    </row>
    <row r="2061" spans="1:38">
      <c r="A2061" t="str">
        <f>_xlfn.TEXTJOIN("/",TRUE,AOM[[#This Row],[L1]:[L10]])</f>
        <v>Management/Livestock Management/Pest and Disease Management/Pesticide/Antiparasitic/Antiprotozoal</v>
      </c>
      <c r="B2061" t="s">
        <v>24390</v>
      </c>
      <c r="C2061" t="s">
        <v>17896</v>
      </c>
      <c r="D2061" t="s">
        <v>17898</v>
      </c>
      <c r="E2061" t="s">
        <v>24331</v>
      </c>
      <c r="F2061" t="s">
        <v>24368</v>
      </c>
      <c r="G2061" t="s">
        <v>9301</v>
      </c>
      <c r="H2061" t="s">
        <v>8381</v>
      </c>
      <c r="I2061" t="s">
        <v>8288</v>
      </c>
      <c r="J2061" t="s">
        <v>8288</v>
      </c>
      <c r="K2061" t="s">
        <v>8288</v>
      </c>
      <c r="M2061" t="str" cm="1">
        <f t="array" ref="M2061">LOOKUP(2,1/(C2061:L2061&lt;&gt;""),C2061:L2061)</f>
        <v>Antiprotozoal</v>
      </c>
      <c r="N2061" t="s">
        <v>8288</v>
      </c>
      <c r="O2061" t="s">
        <v>24345</v>
      </c>
      <c r="P2061" t="s">
        <v>8288</v>
      </c>
      <c r="Q2061" t="s">
        <v>8288</v>
      </c>
      <c r="R2061" t="s">
        <v>24346</v>
      </c>
      <c r="S2061" t="s">
        <v>8288</v>
      </c>
      <c r="T2061" t="s">
        <v>8288</v>
      </c>
      <c r="U2061" t="s">
        <v>8288</v>
      </c>
      <c r="V2061" s="204" t="s">
        <v>8288</v>
      </c>
      <c r="W2061" t="s">
        <v>8288</v>
      </c>
      <c r="X2061" t="s">
        <v>8288</v>
      </c>
      <c r="Y2061" t="s">
        <v>8288</v>
      </c>
      <c r="Z2061" t="s">
        <v>8288</v>
      </c>
      <c r="AA2061" s="204" t="s">
        <v>8288</v>
      </c>
      <c r="AB2061" s="204"/>
      <c r="AC2061"/>
      <c r="AD2061"/>
      <c r="AE2061"/>
      <c r="AF2061"/>
      <c r="AG2061" t="str">
        <f>IFERROR(IF(COUNTIF(C2061:L2061,"Feed Ingredient")&gt;0,INDEX(ani_diet!T:T,MATCH(M2061,ani_diet!D:D,0)),""),"")</f>
        <v/>
      </c>
      <c r="AH2061" s="60" t="b">
        <f>IF(IFERROR(IF(MATCH("Feed Ingredient", AOM[[#This Row],[L1]:[L10]],0)&gt;0, TRUE, FALSE), FALSE)=TRUE,IFERROR(VLOOKUP(M2061, ani_diet!C:C, 1, FALSE), "No Match"),FALSE)</f>
        <v>0</v>
      </c>
      <c r="AL2061" t="str">
        <f>IFERROR(IF(COUNTIF(C2061:L2061,"Feed Ingredient")&gt;0,INDEX(ani_diet!T:T,MATCH(M2061,ani_diet!D:D,0)),""),"")</f>
        <v/>
      </c>
    </row>
    <row r="2062" spans="1:38">
      <c r="A2062" t="str">
        <f>_xlfn.TEXTJOIN("/",TRUE,AOM[[#This Row],[L1]:[L10]])</f>
        <v>Management/Livestock Management/Pest and Disease Management/Pesticide/Antiparasitic/Antiprotozoal/Antiplasmodial</v>
      </c>
      <c r="B2062" t="s">
        <v>24391</v>
      </c>
      <c r="C2062" t="s">
        <v>17896</v>
      </c>
      <c r="D2062" t="s">
        <v>17898</v>
      </c>
      <c r="E2062" t="s">
        <v>24331</v>
      </c>
      <c r="F2062" t="s">
        <v>24368</v>
      </c>
      <c r="G2062" t="s">
        <v>9301</v>
      </c>
      <c r="H2062" t="s">
        <v>8381</v>
      </c>
      <c r="I2062" t="s">
        <v>24348</v>
      </c>
      <c r="J2062" t="s">
        <v>8288</v>
      </c>
      <c r="K2062" t="s">
        <v>8288</v>
      </c>
      <c r="M2062" t="str" cm="1">
        <f t="array" ref="M2062">LOOKUP(2,1/(C2062:L2062&lt;&gt;""),C2062:L2062)</f>
        <v>Antiplasmodial</v>
      </c>
      <c r="N2062" t="s">
        <v>8288</v>
      </c>
      <c r="O2062" t="s">
        <v>24349</v>
      </c>
      <c r="P2062" t="s">
        <v>8288</v>
      </c>
      <c r="Q2062" t="s">
        <v>8288</v>
      </c>
      <c r="R2062" t="s">
        <v>24350</v>
      </c>
      <c r="S2062" t="s">
        <v>8288</v>
      </c>
      <c r="T2062" t="s">
        <v>8288</v>
      </c>
      <c r="U2062" t="s">
        <v>8288</v>
      </c>
      <c r="V2062" s="204" t="s">
        <v>8288</v>
      </c>
      <c r="W2062" t="s">
        <v>8288</v>
      </c>
      <c r="X2062" t="s">
        <v>8288</v>
      </c>
      <c r="Y2062" t="s">
        <v>8288</v>
      </c>
      <c r="Z2062" t="s">
        <v>8288</v>
      </c>
      <c r="AA2062" s="204" t="s">
        <v>8288</v>
      </c>
      <c r="AB2062" s="204"/>
      <c r="AC2062"/>
      <c r="AD2062"/>
      <c r="AE2062"/>
      <c r="AF2062"/>
      <c r="AG2062" t="str">
        <f>IFERROR(IF(COUNTIF(C2062:L2062,"Feed Ingredient")&gt;0,INDEX(ani_diet!T:T,MATCH(M2062,ani_diet!D:D,0)),""),"")</f>
        <v/>
      </c>
      <c r="AH2062" s="60" t="b">
        <f>IF(IFERROR(IF(MATCH("Feed Ingredient", AOM[[#This Row],[L1]:[L10]],0)&gt;0, TRUE, FALSE), FALSE)=TRUE,IFERROR(VLOOKUP(M2062, ani_diet!C:C, 1, FALSE), "No Match"),FALSE)</f>
        <v>0</v>
      </c>
      <c r="AL2062" t="str">
        <f>IFERROR(IF(COUNTIF(C2062:L2062,"Feed Ingredient")&gt;0,INDEX(ani_diet!T:T,MATCH(M2062,ani_diet!D:D,0)),""),"")</f>
        <v/>
      </c>
    </row>
    <row r="2063" spans="1:38">
      <c r="A2063" t="str">
        <f>_xlfn.TEXTJOIN("/",TRUE,AOM[[#This Row],[L1]:[L10]])</f>
        <v>Management/Livestock Management/Pest and Disease Management/Pesticide/Antiparasitic/Antiprotozoal/Antitrichomonal</v>
      </c>
      <c r="B2063" t="s">
        <v>24392</v>
      </c>
      <c r="C2063" t="s">
        <v>17896</v>
      </c>
      <c r="D2063" t="s">
        <v>17898</v>
      </c>
      <c r="E2063" t="s">
        <v>24331</v>
      </c>
      <c r="F2063" t="s">
        <v>24368</v>
      </c>
      <c r="G2063" t="s">
        <v>9301</v>
      </c>
      <c r="H2063" t="s">
        <v>8381</v>
      </c>
      <c r="I2063" t="s">
        <v>24352</v>
      </c>
      <c r="J2063" t="s">
        <v>8288</v>
      </c>
      <c r="K2063" t="s">
        <v>8288</v>
      </c>
      <c r="M2063" t="str" cm="1">
        <f t="array" ref="M2063">LOOKUP(2,1/(C2063:L2063&lt;&gt;""),C2063:L2063)</f>
        <v>Antitrichomonal</v>
      </c>
      <c r="N2063" t="s">
        <v>8288</v>
      </c>
      <c r="O2063" t="s">
        <v>24353</v>
      </c>
      <c r="P2063" t="s">
        <v>8288</v>
      </c>
      <c r="Q2063" t="s">
        <v>8288</v>
      </c>
      <c r="R2063" t="s">
        <v>24354</v>
      </c>
      <c r="S2063" t="s">
        <v>8288</v>
      </c>
      <c r="T2063" t="s">
        <v>8288</v>
      </c>
      <c r="U2063" t="s">
        <v>8288</v>
      </c>
      <c r="V2063" s="204" t="s">
        <v>8288</v>
      </c>
      <c r="W2063" t="s">
        <v>8288</v>
      </c>
      <c r="X2063" t="s">
        <v>8288</v>
      </c>
      <c r="Y2063" t="s">
        <v>8288</v>
      </c>
      <c r="Z2063" t="s">
        <v>8288</v>
      </c>
      <c r="AA2063" s="204" t="s">
        <v>8288</v>
      </c>
      <c r="AB2063" s="204"/>
      <c r="AC2063"/>
      <c r="AD2063"/>
      <c r="AE2063"/>
      <c r="AF2063"/>
      <c r="AG2063" t="str">
        <f>IFERROR(IF(COUNTIF(C2063:L2063,"Feed Ingredient")&gt;0,INDEX(ani_diet!T:T,MATCH(M2063,ani_diet!D:D,0)),""),"")</f>
        <v/>
      </c>
      <c r="AH2063" s="60" t="b">
        <f>IF(IFERROR(IF(MATCH("Feed Ingredient", AOM[[#This Row],[L1]:[L10]],0)&gt;0, TRUE, FALSE), FALSE)=TRUE,IFERROR(VLOOKUP(M2063, ani_diet!C:C, 1, FALSE), "No Match"),FALSE)</f>
        <v>0</v>
      </c>
      <c r="AL2063" t="str">
        <f>IFERROR(IF(COUNTIF(C2063:L2063,"Feed Ingredient")&gt;0,INDEX(ani_diet!T:T,MATCH(M2063,ani_diet!D:D,0)),""),"")</f>
        <v/>
      </c>
    </row>
    <row r="2064" spans="1:38">
      <c r="A2064" t="str">
        <f>_xlfn.TEXTJOIN("/",TRUE,AOM[[#This Row],[L1]:[L10]])</f>
        <v>Management/Livestock Management/Pest and Disease Management/Pesticide/Antiparasitic/Antiprotozoal/Coccidiostat</v>
      </c>
      <c r="B2064" t="s">
        <v>24393</v>
      </c>
      <c r="C2064" t="s">
        <v>17896</v>
      </c>
      <c r="D2064" t="s">
        <v>17898</v>
      </c>
      <c r="E2064" t="s">
        <v>24331</v>
      </c>
      <c r="F2064" t="s">
        <v>24368</v>
      </c>
      <c r="G2064" t="s">
        <v>9301</v>
      </c>
      <c r="H2064" t="s">
        <v>8381</v>
      </c>
      <c r="I2064" t="s">
        <v>24356</v>
      </c>
      <c r="J2064" t="s">
        <v>8288</v>
      </c>
      <c r="K2064" t="s">
        <v>8288</v>
      </c>
      <c r="M2064" t="str" cm="1">
        <f t="array" ref="M2064">LOOKUP(2,1/(C2064:L2064&lt;&gt;""),C2064:L2064)</f>
        <v>Coccidiostat</v>
      </c>
      <c r="N2064" t="s">
        <v>8288</v>
      </c>
      <c r="O2064" t="s">
        <v>24357</v>
      </c>
      <c r="P2064" t="s">
        <v>8288</v>
      </c>
      <c r="Q2064" t="s">
        <v>8288</v>
      </c>
      <c r="R2064" t="s">
        <v>24358</v>
      </c>
      <c r="S2064" t="s">
        <v>8288</v>
      </c>
      <c r="T2064" t="s">
        <v>8288</v>
      </c>
      <c r="U2064" t="s">
        <v>8288</v>
      </c>
      <c r="V2064" s="204" t="s">
        <v>8288</v>
      </c>
      <c r="W2064" t="s">
        <v>8288</v>
      </c>
      <c r="X2064" t="s">
        <v>8288</v>
      </c>
      <c r="Y2064" t="s">
        <v>8288</v>
      </c>
      <c r="Z2064" t="s">
        <v>8288</v>
      </c>
      <c r="AA2064" s="204" t="s">
        <v>8288</v>
      </c>
      <c r="AB2064" s="204"/>
      <c r="AC2064"/>
      <c r="AD2064"/>
      <c r="AE2064"/>
      <c r="AF2064"/>
      <c r="AG2064" t="str">
        <f>IFERROR(IF(COUNTIF(C2064:L2064,"Feed Ingredient")&gt;0,INDEX(ani_diet!T:T,MATCH(M2064,ani_diet!D:D,0)),""),"")</f>
        <v/>
      </c>
      <c r="AH2064" s="60" t="b">
        <f>IF(IFERROR(IF(MATCH("Feed Ingredient", AOM[[#This Row],[L1]:[L10]],0)&gt;0, TRUE, FALSE), FALSE)=TRUE,IFERROR(VLOOKUP(M2064, ani_diet!C:C, 1, FALSE), "No Match"),FALSE)</f>
        <v>0</v>
      </c>
      <c r="AL2064" t="str">
        <f>IFERROR(IF(COUNTIF(C2064:L2064,"Feed Ingredient")&gt;0,INDEX(ani_diet!T:T,MATCH(M2064,ani_diet!D:D,0)),""),"")</f>
        <v/>
      </c>
    </row>
    <row r="2065" spans="1:38">
      <c r="A2065" t="str">
        <f>_xlfn.TEXTJOIN("/",TRUE,AOM[[#This Row],[L1]:[L10]])</f>
        <v>Management/Livestock Management/Pest and Disease Management/Pesticide/Antiparasitic/Antiprotozoal/Trypanocidal</v>
      </c>
      <c r="B2065" t="s">
        <v>24394</v>
      </c>
      <c r="C2065" t="s">
        <v>17896</v>
      </c>
      <c r="D2065" t="s">
        <v>17898</v>
      </c>
      <c r="E2065" t="s">
        <v>24331</v>
      </c>
      <c r="F2065" t="s">
        <v>24368</v>
      </c>
      <c r="G2065" t="s">
        <v>9301</v>
      </c>
      <c r="H2065" t="s">
        <v>8381</v>
      </c>
      <c r="I2065" t="s">
        <v>24360</v>
      </c>
      <c r="J2065" t="s">
        <v>8288</v>
      </c>
      <c r="K2065" t="s">
        <v>8288</v>
      </c>
      <c r="M2065" t="str" cm="1">
        <f t="array" ref="M2065">LOOKUP(2,1/(C2065:L2065&lt;&gt;""),C2065:L2065)</f>
        <v>Trypanocidal</v>
      </c>
      <c r="N2065" t="s">
        <v>8288</v>
      </c>
      <c r="O2065" t="s">
        <v>24361</v>
      </c>
      <c r="P2065" t="s">
        <v>8288</v>
      </c>
      <c r="Q2065" t="s">
        <v>8288</v>
      </c>
      <c r="R2065" t="s">
        <v>24362</v>
      </c>
      <c r="S2065" t="s">
        <v>8288</v>
      </c>
      <c r="T2065" t="s">
        <v>8288</v>
      </c>
      <c r="U2065" t="s">
        <v>8288</v>
      </c>
      <c r="V2065" s="204" t="s">
        <v>8288</v>
      </c>
      <c r="W2065" t="s">
        <v>8288</v>
      </c>
      <c r="X2065" t="s">
        <v>8288</v>
      </c>
      <c r="Y2065" t="s">
        <v>8288</v>
      </c>
      <c r="Z2065" t="s">
        <v>8288</v>
      </c>
      <c r="AA2065" s="204" t="s">
        <v>8288</v>
      </c>
      <c r="AB2065" s="204"/>
      <c r="AC2065"/>
      <c r="AD2065"/>
      <c r="AE2065"/>
      <c r="AF2065"/>
      <c r="AG2065" t="str">
        <f>IFERROR(IF(COUNTIF(C2065:L2065,"Feed Ingredient")&gt;0,INDEX(ani_diet!T:T,MATCH(M2065,ani_diet!D:D,0)),""),"")</f>
        <v/>
      </c>
      <c r="AH2065" s="60" t="b">
        <f>IF(IFERROR(IF(MATCH("Feed Ingredient", AOM[[#This Row],[L1]:[L10]],0)&gt;0, TRUE, FALSE), FALSE)=TRUE,IFERROR(VLOOKUP(M2065, ani_diet!C:C, 1, FALSE), "No Match"),FALSE)</f>
        <v>0</v>
      </c>
      <c r="AL2065" t="str">
        <f>IFERROR(IF(COUNTIF(C2065:L2065,"Feed Ingredient")&gt;0,INDEX(ani_diet!T:T,MATCH(M2065,ani_diet!D:D,0)),""),"")</f>
        <v/>
      </c>
    </row>
    <row r="2066" spans="1:38">
      <c r="A2066" t="str">
        <f>_xlfn.TEXTJOIN("/",TRUE,AOM[[#This Row],[L1]:[L10]])</f>
        <v>Management/Livestock Management/Pest and Disease Management/Pesticide/Antiparasitic/Ectoparasiticide</v>
      </c>
      <c r="B2066" t="s">
        <v>24395</v>
      </c>
      <c r="C2066" t="s">
        <v>17896</v>
      </c>
      <c r="D2066" t="s">
        <v>17898</v>
      </c>
      <c r="E2066" t="s">
        <v>24331</v>
      </c>
      <c r="F2066" t="s">
        <v>24368</v>
      </c>
      <c r="G2066" t="s">
        <v>9301</v>
      </c>
      <c r="H2066" t="s">
        <v>24396</v>
      </c>
      <c r="I2066" t="s">
        <v>8288</v>
      </c>
      <c r="J2066" t="s">
        <v>8288</v>
      </c>
      <c r="K2066" t="s">
        <v>8288</v>
      </c>
      <c r="M2066" t="str" cm="1">
        <f t="array" ref="M2066">LOOKUP(2,1/(C2066:L2066&lt;&gt;""),C2066:L2066)</f>
        <v>Ectoparasiticide</v>
      </c>
      <c r="N2066" t="s">
        <v>8288</v>
      </c>
      <c r="O2066" t="s">
        <v>24397</v>
      </c>
      <c r="P2066" t="s">
        <v>8288</v>
      </c>
      <c r="Q2066" t="s">
        <v>8288</v>
      </c>
      <c r="R2066" t="s">
        <v>24398</v>
      </c>
      <c r="S2066" t="s">
        <v>8288</v>
      </c>
      <c r="T2066" t="s">
        <v>8288</v>
      </c>
      <c r="U2066" t="s">
        <v>8288</v>
      </c>
      <c r="V2066" s="204" t="s">
        <v>8288</v>
      </c>
      <c r="W2066" t="s">
        <v>8288</v>
      </c>
      <c r="X2066" t="s">
        <v>8288</v>
      </c>
      <c r="Y2066" t="s">
        <v>8288</v>
      </c>
      <c r="Z2066" t="s">
        <v>8288</v>
      </c>
      <c r="AA2066" s="204" t="s">
        <v>8288</v>
      </c>
      <c r="AB2066" s="204"/>
      <c r="AC2066"/>
      <c r="AD2066"/>
      <c r="AE2066"/>
      <c r="AF2066"/>
      <c r="AG2066" t="str">
        <f>IFERROR(IF(COUNTIF(C2066:L2066,"Feed Ingredient")&gt;0,INDEX(ani_diet!T:T,MATCH(M2066,ani_diet!D:D,0)),""),"")</f>
        <v/>
      </c>
      <c r="AH2066" s="60" t="b">
        <f>IF(IFERROR(IF(MATCH("Feed Ingredient", AOM[[#This Row],[L1]:[L10]],0)&gt;0, TRUE, FALSE), FALSE)=TRUE,IFERROR(VLOOKUP(M2066, ani_diet!C:C, 1, FALSE), "No Match"),FALSE)</f>
        <v>0</v>
      </c>
      <c r="AL2066" t="str">
        <f>IFERROR(IF(COUNTIF(C2066:L2066,"Feed Ingredient")&gt;0,INDEX(ani_diet!T:T,MATCH(M2066,ani_diet!D:D,0)),""),"")</f>
        <v/>
      </c>
    </row>
    <row r="2067" spans="1:38">
      <c r="A2067" t="str">
        <f>_xlfn.TEXTJOIN("/",TRUE,AOM[[#This Row],[L1]:[L10]])</f>
        <v>Management/Livestock Management/Pest and Disease Management/Pesticide/Antiparasitic/Ectoparasiticide/Acaricide</v>
      </c>
      <c r="B2067" t="s">
        <v>24399</v>
      </c>
      <c r="C2067" t="s">
        <v>17896</v>
      </c>
      <c r="D2067" t="s">
        <v>17898</v>
      </c>
      <c r="E2067" t="s">
        <v>24331</v>
      </c>
      <c r="F2067" t="s">
        <v>24368</v>
      </c>
      <c r="G2067" t="s">
        <v>9301</v>
      </c>
      <c r="H2067" t="s">
        <v>24396</v>
      </c>
      <c r="I2067" t="s">
        <v>8332</v>
      </c>
      <c r="J2067" t="s">
        <v>8288</v>
      </c>
      <c r="K2067" t="s">
        <v>8288</v>
      </c>
      <c r="M2067" t="str" cm="1">
        <f t="array" ref="M2067">LOOKUP(2,1/(C2067:L2067&lt;&gt;""),C2067:L2067)</f>
        <v>Acaricide</v>
      </c>
      <c r="N2067" t="s">
        <v>8288</v>
      </c>
      <c r="O2067" t="s">
        <v>24400</v>
      </c>
      <c r="P2067" t="s">
        <v>8288</v>
      </c>
      <c r="Q2067" t="s">
        <v>8288</v>
      </c>
      <c r="R2067" t="s">
        <v>24401</v>
      </c>
      <c r="S2067" t="s">
        <v>8288</v>
      </c>
      <c r="T2067" t="s">
        <v>8288</v>
      </c>
      <c r="U2067" t="s">
        <v>8288</v>
      </c>
      <c r="V2067" s="204" t="s">
        <v>8288</v>
      </c>
      <c r="W2067" t="s">
        <v>8288</v>
      </c>
      <c r="X2067" t="s">
        <v>8288</v>
      </c>
      <c r="Y2067" t="s">
        <v>8288</v>
      </c>
      <c r="Z2067" t="s">
        <v>8288</v>
      </c>
      <c r="AA2067" s="204" t="s">
        <v>8288</v>
      </c>
      <c r="AB2067" s="204"/>
      <c r="AC2067"/>
      <c r="AD2067"/>
      <c r="AE2067"/>
      <c r="AF2067"/>
      <c r="AG2067" t="str">
        <f>IFERROR(IF(COUNTIF(C2067:L2067,"Feed Ingredient")&gt;0,INDEX(ani_diet!T:T,MATCH(M2067,ani_diet!D:D,0)),""),"")</f>
        <v/>
      </c>
      <c r="AH2067" s="60" t="b">
        <f>IF(IFERROR(IF(MATCH("Feed Ingredient", AOM[[#This Row],[L1]:[L10]],0)&gt;0, TRUE, FALSE), FALSE)=TRUE,IFERROR(VLOOKUP(M2067, ani_diet!C:C, 1, FALSE), "No Match"),FALSE)</f>
        <v>0</v>
      </c>
      <c r="AL2067" t="str">
        <f>IFERROR(IF(COUNTIF(C2067:L2067,"Feed Ingredient")&gt;0,INDEX(ani_diet!T:T,MATCH(M2067,ani_diet!D:D,0)),""),"")</f>
        <v/>
      </c>
    </row>
    <row r="2068" spans="1:38">
      <c r="A2068" t="str">
        <f>_xlfn.TEXTJOIN("/",TRUE,AOM[[#This Row],[L1]:[L10]])</f>
        <v>Management/Livestock Management/Pest and Disease Management/Pesticide/Antiparasitic/Ectoparasiticide/Insecticide</v>
      </c>
      <c r="B2068" t="s">
        <v>24402</v>
      </c>
      <c r="C2068" t="s">
        <v>17896</v>
      </c>
      <c r="D2068" t="s">
        <v>17898</v>
      </c>
      <c r="E2068" t="s">
        <v>24331</v>
      </c>
      <c r="F2068" t="s">
        <v>24368</v>
      </c>
      <c r="G2068" t="s">
        <v>9301</v>
      </c>
      <c r="H2068" t="s">
        <v>24396</v>
      </c>
      <c r="I2068" t="s">
        <v>8294</v>
      </c>
      <c r="J2068" t="s">
        <v>8288</v>
      </c>
      <c r="K2068" t="s">
        <v>8288</v>
      </c>
      <c r="M2068" t="str" cm="1">
        <f t="array" ref="M2068">LOOKUP(2,1/(C2068:L2068&lt;&gt;""),C2068:L2068)</f>
        <v>Insecticide</v>
      </c>
      <c r="N2068" t="s">
        <v>8288</v>
      </c>
      <c r="O2068" t="s">
        <v>24403</v>
      </c>
      <c r="P2068" t="s">
        <v>8288</v>
      </c>
      <c r="Q2068" t="s">
        <v>8288</v>
      </c>
      <c r="R2068" t="s">
        <v>24404</v>
      </c>
      <c r="S2068" t="s">
        <v>8288</v>
      </c>
      <c r="T2068" t="s">
        <v>8288</v>
      </c>
      <c r="U2068" t="s">
        <v>8288</v>
      </c>
      <c r="V2068" s="204" t="s">
        <v>8288</v>
      </c>
      <c r="W2068" t="s">
        <v>8288</v>
      </c>
      <c r="X2068" t="s">
        <v>8288</v>
      </c>
      <c r="Y2068" t="s">
        <v>8288</v>
      </c>
      <c r="Z2068" t="s">
        <v>8288</v>
      </c>
      <c r="AA2068" s="204" t="s">
        <v>8288</v>
      </c>
      <c r="AB2068" s="204"/>
      <c r="AC2068"/>
      <c r="AD2068"/>
      <c r="AE2068"/>
      <c r="AF2068"/>
      <c r="AG2068" t="str">
        <f>IFERROR(IF(COUNTIF(C2068:L2068,"Feed Ingredient")&gt;0,INDEX(ani_diet!T:T,MATCH(M2068,ani_diet!D:D,0)),""),"")</f>
        <v/>
      </c>
      <c r="AH2068" s="60" t="b">
        <f>IF(IFERROR(IF(MATCH("Feed Ingredient", AOM[[#This Row],[L1]:[L10]],0)&gt;0, TRUE, FALSE), FALSE)=TRUE,IFERROR(VLOOKUP(M2068, ani_diet!C:C, 1, FALSE), "No Match"),FALSE)</f>
        <v>0</v>
      </c>
      <c r="AL2068" t="str">
        <f>IFERROR(IF(COUNTIF(C2068:L2068,"Feed Ingredient")&gt;0,INDEX(ani_diet!T:T,MATCH(M2068,ani_diet!D:D,0)),""),"")</f>
        <v/>
      </c>
    </row>
    <row r="2069" spans="1:38">
      <c r="A2069" t="str">
        <f>_xlfn.TEXTJOIN("/",TRUE,AOM[[#This Row],[L1]:[L10]])</f>
        <v>Management/Livestock Management/Pest and Disease Management/Vaccine</v>
      </c>
      <c r="B2069" t="s">
        <v>24405</v>
      </c>
      <c r="C2069" t="s">
        <v>17896</v>
      </c>
      <c r="D2069" t="s">
        <v>17898</v>
      </c>
      <c r="E2069" t="s">
        <v>24331</v>
      </c>
      <c r="F2069" t="s">
        <v>8350</v>
      </c>
      <c r="G2069" t="s">
        <v>8288</v>
      </c>
      <c r="H2069" t="s">
        <v>8288</v>
      </c>
      <c r="I2069" t="s">
        <v>8288</v>
      </c>
      <c r="J2069" t="s">
        <v>8288</v>
      </c>
      <c r="K2069" t="s">
        <v>8288</v>
      </c>
      <c r="M2069" t="str" cm="1">
        <f t="array" ref="M2069">LOOKUP(2,1/(C2069:L2069&lt;&gt;""),C2069:L2069)</f>
        <v>Vaccine</v>
      </c>
      <c r="N2069" t="s">
        <v>8288</v>
      </c>
      <c r="O2069" t="s">
        <v>24406</v>
      </c>
      <c r="P2069" t="s">
        <v>8288</v>
      </c>
      <c r="Q2069" t="s">
        <v>8288</v>
      </c>
      <c r="R2069" t="s">
        <v>24407</v>
      </c>
      <c r="S2069" t="s">
        <v>8288</v>
      </c>
      <c r="T2069" t="s">
        <v>8288</v>
      </c>
      <c r="U2069" t="s">
        <v>8288</v>
      </c>
      <c r="V2069" s="204" t="s">
        <v>8288</v>
      </c>
      <c r="W2069" t="s">
        <v>8288</v>
      </c>
      <c r="X2069" t="s">
        <v>8288</v>
      </c>
      <c r="Y2069" t="s">
        <v>8288</v>
      </c>
      <c r="Z2069" t="s">
        <v>8288</v>
      </c>
      <c r="AA2069" s="204" t="s">
        <v>8288</v>
      </c>
      <c r="AB2069" s="204"/>
      <c r="AC2069"/>
      <c r="AD2069"/>
      <c r="AE2069"/>
      <c r="AF2069"/>
      <c r="AG2069" t="str">
        <f>IFERROR(IF(COUNTIF(C2069:L2069,"Feed Ingredient")&gt;0,INDEX(ani_diet!T:T,MATCH(M2069,ani_diet!D:D,0)),""),"")</f>
        <v/>
      </c>
      <c r="AH2069" s="60" t="b">
        <f>IF(IFERROR(IF(MATCH("Feed Ingredient", AOM[[#This Row],[L1]:[L10]],0)&gt;0, TRUE, FALSE), FALSE)=TRUE,IFERROR(VLOOKUP(M2069, ani_diet!C:C, 1, FALSE), "No Match"),FALSE)</f>
        <v>0</v>
      </c>
      <c r="AL2069" t="str">
        <f>IFERROR(IF(COUNTIF(C2069:L2069,"Feed Ingredient")&gt;0,INDEX(ani_diet!T:T,MATCH(M2069,ani_diet!D:D,0)),""),"")</f>
        <v/>
      </c>
    </row>
    <row r="2070" spans="1:38">
      <c r="A2070" t="str">
        <f>_xlfn.TEXTJOIN("/",TRUE,AOM[[#This Row],[L1]:[L10]])</f>
        <v>Management/Livestock Management/Rearing Stage/Cattle;Buffalo</v>
      </c>
      <c r="B2070" t="s">
        <v>24408</v>
      </c>
      <c r="C2070" t="s">
        <v>17896</v>
      </c>
      <c r="D2070" t="s">
        <v>17898</v>
      </c>
      <c r="E2070" t="s">
        <v>24409</v>
      </c>
      <c r="F2070" t="s">
        <v>24410</v>
      </c>
      <c r="G2070" t="s">
        <v>8288</v>
      </c>
      <c r="H2070" t="s">
        <v>8288</v>
      </c>
      <c r="I2070" t="s">
        <v>8288</v>
      </c>
      <c r="J2070" t="s">
        <v>8288</v>
      </c>
      <c r="K2070" t="s">
        <v>8288</v>
      </c>
      <c r="M2070" t="str" cm="1">
        <f t="array" ref="M2070">LOOKUP(2,1/(C2070:L2070&lt;&gt;""),C2070:L2070)</f>
        <v>Cattle;Buffalo</v>
      </c>
      <c r="O2070" t="s">
        <v>8288</v>
      </c>
      <c r="P2070" t="s">
        <v>8288</v>
      </c>
      <c r="Q2070" t="s">
        <v>8288</v>
      </c>
      <c r="R2070" t="s">
        <v>8288</v>
      </c>
      <c r="S2070" t="s">
        <v>8288</v>
      </c>
      <c r="T2070" t="s">
        <v>8288</v>
      </c>
      <c r="U2070" t="s">
        <v>8288</v>
      </c>
      <c r="V2070" s="204" t="s">
        <v>8288</v>
      </c>
      <c r="W2070" t="s">
        <v>8288</v>
      </c>
      <c r="X2070" t="s">
        <v>8288</v>
      </c>
      <c r="Y2070" t="s">
        <v>8288</v>
      </c>
      <c r="Z2070" t="s">
        <v>8288</v>
      </c>
      <c r="AA2070" s="204" t="s">
        <v>8288</v>
      </c>
      <c r="AB2070" s="204"/>
      <c r="AC2070"/>
      <c r="AD2070"/>
      <c r="AE2070"/>
      <c r="AF2070"/>
      <c r="AG2070" t="str">
        <f>IFERROR(IF(COUNTIF(C2070:L2070,"Feed Ingredient")&gt;0,INDEX(ani_diet!T:T,MATCH(M2070,ani_diet!D:D,0)),""),"")</f>
        <v/>
      </c>
      <c r="AH2070" s="60" t="b">
        <f>IF(IFERROR(IF(MATCH("Feed Ingredient", AOM[[#This Row],[L1]:[L10]],0)&gt;0, TRUE, FALSE), FALSE)=TRUE,IFERROR(VLOOKUP(M2070, ani_diet!C:C, 1, FALSE), "No Match"),FALSE)</f>
        <v>0</v>
      </c>
      <c r="AL2070" t="str">
        <f>IFERROR(IF(COUNTIF(C2070:L2070,"Feed Ingredient")&gt;0,INDEX(ani_diet!T:T,MATCH(M2070,ani_diet!D:D,0)),""),"")</f>
        <v/>
      </c>
    </row>
    <row r="2071" spans="1:38">
      <c r="A2071" t="str">
        <f>_xlfn.TEXTJOIN("/",TRUE,AOM[[#This Row],[L1]:[L10]])</f>
        <v>Management/Livestock Management/Rearing Stage/Cattle;Buffalo/Adult</v>
      </c>
      <c r="B2071" t="s">
        <v>24411</v>
      </c>
      <c r="C2071" t="s">
        <v>17896</v>
      </c>
      <c r="D2071" t="s">
        <v>17898</v>
      </c>
      <c r="E2071" t="s">
        <v>24409</v>
      </c>
      <c r="F2071" t="s">
        <v>24410</v>
      </c>
      <c r="G2071" t="s">
        <v>24412</v>
      </c>
      <c r="H2071" t="s">
        <v>8288</v>
      </c>
      <c r="I2071" t="s">
        <v>8288</v>
      </c>
      <c r="J2071" t="s">
        <v>8288</v>
      </c>
      <c r="K2071" t="s">
        <v>8288</v>
      </c>
      <c r="M2071" t="str" cm="1">
        <f t="array" ref="M2071">LOOKUP(2,1/(C2071:L2071&lt;&gt;""),C2071:L2071)</f>
        <v>Adult</v>
      </c>
      <c r="N2071" t="s">
        <v>8288</v>
      </c>
      <c r="O2071" t="s">
        <v>24413</v>
      </c>
      <c r="P2071" t="s">
        <v>8288</v>
      </c>
      <c r="Q2071" t="s">
        <v>8288</v>
      </c>
      <c r="R2071" t="s">
        <v>8288</v>
      </c>
      <c r="S2071" t="s">
        <v>8288</v>
      </c>
      <c r="T2071" t="s">
        <v>8288</v>
      </c>
      <c r="U2071" t="s">
        <v>8288</v>
      </c>
      <c r="V2071" s="204" t="s">
        <v>8288</v>
      </c>
      <c r="W2071" t="s">
        <v>8288</v>
      </c>
      <c r="X2071" t="s">
        <v>8288</v>
      </c>
      <c r="Y2071" t="s">
        <v>8288</v>
      </c>
      <c r="Z2071" t="s">
        <v>8288</v>
      </c>
      <c r="AA2071" s="204" t="s">
        <v>8288</v>
      </c>
      <c r="AB2071" s="204"/>
      <c r="AC2071"/>
      <c r="AD2071"/>
      <c r="AE2071"/>
      <c r="AF2071"/>
      <c r="AG2071" t="str">
        <f>IFERROR(IF(COUNTIF(C2071:L2071,"Feed Ingredient")&gt;0,INDEX(ani_diet!T:T,MATCH(M2071,ani_diet!D:D,0)),""),"")</f>
        <v/>
      </c>
      <c r="AH2071" s="60" t="b">
        <f>IF(IFERROR(IF(MATCH("Feed Ingredient", AOM[[#This Row],[L1]:[L10]],0)&gt;0, TRUE, FALSE), FALSE)=TRUE,IFERROR(VLOOKUP(M2071, ani_diet!C:C, 1, FALSE), "No Match"),FALSE)</f>
        <v>0</v>
      </c>
      <c r="AL2071" t="str">
        <f>IFERROR(IF(COUNTIF(C2071:L2071,"Feed Ingredient")&gt;0,INDEX(ani_diet!T:T,MATCH(M2071,ani_diet!D:D,0)),""),"")</f>
        <v/>
      </c>
    </row>
    <row r="2072" spans="1:38">
      <c r="A2072" t="str">
        <f>_xlfn.TEXTJOIN("/",TRUE,AOM[[#This Row],[L1]:[L10]])</f>
        <v>Management/Livestock Management/Rearing Stage/Cattle;Buffalo/Adult/Adult Female</v>
      </c>
      <c r="B2072" t="s">
        <v>24414</v>
      </c>
      <c r="C2072" t="s">
        <v>17896</v>
      </c>
      <c r="D2072" t="s">
        <v>17898</v>
      </c>
      <c r="E2072" t="s">
        <v>24409</v>
      </c>
      <c r="F2072" t="s">
        <v>24410</v>
      </c>
      <c r="G2072" t="s">
        <v>24412</v>
      </c>
      <c r="H2072" t="s">
        <v>24415</v>
      </c>
      <c r="I2072" t="s">
        <v>8288</v>
      </c>
      <c r="J2072" t="s">
        <v>8288</v>
      </c>
      <c r="K2072" t="s">
        <v>8288</v>
      </c>
      <c r="M2072" t="str" cm="1">
        <f t="array" ref="M2072">LOOKUP(2,1/(C2072:L2072&lt;&gt;""),C2072:L2072)</f>
        <v>Adult Female</v>
      </c>
      <c r="N2072" t="s">
        <v>24416</v>
      </c>
      <c r="O2072" t="s">
        <v>24417</v>
      </c>
      <c r="P2072" t="s">
        <v>8288</v>
      </c>
      <c r="Q2072" t="s">
        <v>8288</v>
      </c>
      <c r="R2072" t="s">
        <v>8288</v>
      </c>
      <c r="S2072" t="s">
        <v>8288</v>
      </c>
      <c r="T2072" t="s">
        <v>8288</v>
      </c>
      <c r="U2072" t="s">
        <v>8288</v>
      </c>
      <c r="V2072" s="204" t="s">
        <v>8288</v>
      </c>
      <c r="W2072" t="s">
        <v>8288</v>
      </c>
      <c r="X2072" t="s">
        <v>8288</v>
      </c>
      <c r="Y2072" t="s">
        <v>8288</v>
      </c>
      <c r="Z2072" t="s">
        <v>8288</v>
      </c>
      <c r="AA2072" s="204" t="s">
        <v>8288</v>
      </c>
      <c r="AB2072" s="204"/>
      <c r="AC2072"/>
      <c r="AD2072"/>
      <c r="AE2072"/>
      <c r="AF2072"/>
      <c r="AG2072" t="str">
        <f>IFERROR(IF(COUNTIF(C2072:L2072,"Feed Ingredient")&gt;0,INDEX(ani_diet!T:T,MATCH(M2072,ani_diet!D:D,0)),""),"")</f>
        <v/>
      </c>
      <c r="AH2072" s="60" t="b">
        <f>IF(IFERROR(IF(MATCH("Feed Ingredient", AOM[[#This Row],[L1]:[L10]],0)&gt;0, TRUE, FALSE), FALSE)=TRUE,IFERROR(VLOOKUP(M2072, ani_diet!C:C, 1, FALSE), "No Match"),FALSE)</f>
        <v>0</v>
      </c>
      <c r="AL2072" t="str">
        <f>IFERROR(IF(COUNTIF(C2072:L2072,"Feed Ingredient")&gt;0,INDEX(ani_diet!T:T,MATCH(M2072,ani_diet!D:D,0)),""),"")</f>
        <v/>
      </c>
    </row>
    <row r="2073" spans="1:38">
      <c r="A2073" t="str">
        <f>_xlfn.TEXTJOIN("/",TRUE,AOM[[#This Row],[L1]:[L10]])</f>
        <v>Management/Livestock Management/Rearing Stage/Cattle;Buffalo/Adult/Adult Female/Gestating Female</v>
      </c>
      <c r="B2073" t="s">
        <v>24418</v>
      </c>
      <c r="C2073" t="s">
        <v>17896</v>
      </c>
      <c r="D2073" t="s">
        <v>17898</v>
      </c>
      <c r="E2073" t="s">
        <v>24409</v>
      </c>
      <c r="F2073" t="s">
        <v>24410</v>
      </c>
      <c r="G2073" t="s">
        <v>24412</v>
      </c>
      <c r="H2073" t="s">
        <v>24415</v>
      </c>
      <c r="I2073" t="s">
        <v>24419</v>
      </c>
      <c r="J2073" t="s">
        <v>8288</v>
      </c>
      <c r="K2073" t="s">
        <v>8288</v>
      </c>
      <c r="M2073" t="str" cm="1">
        <f t="array" ref="M2073">LOOKUP(2,1/(C2073:L2073&lt;&gt;""),C2073:L2073)</f>
        <v>Gestating Female</v>
      </c>
      <c r="N2073" t="s">
        <v>24420</v>
      </c>
      <c r="O2073" t="s">
        <v>8288</v>
      </c>
      <c r="P2073" t="s">
        <v>8288</v>
      </c>
      <c r="Q2073" t="s">
        <v>8288</v>
      </c>
      <c r="R2073" t="s">
        <v>8288</v>
      </c>
      <c r="S2073" t="s">
        <v>8288</v>
      </c>
      <c r="T2073" t="s">
        <v>8288</v>
      </c>
      <c r="U2073" t="s">
        <v>8288</v>
      </c>
      <c r="V2073" s="204" t="s">
        <v>8288</v>
      </c>
      <c r="W2073" t="s">
        <v>8288</v>
      </c>
      <c r="X2073" t="s">
        <v>8288</v>
      </c>
      <c r="Y2073" t="s">
        <v>8288</v>
      </c>
      <c r="Z2073" t="s">
        <v>8288</v>
      </c>
      <c r="AA2073" s="204" t="s">
        <v>8288</v>
      </c>
      <c r="AB2073" s="204"/>
      <c r="AC2073"/>
      <c r="AD2073"/>
      <c r="AE2073"/>
      <c r="AF2073"/>
      <c r="AG2073" t="str">
        <f>IFERROR(IF(COUNTIF(C2073:L2073,"Feed Ingredient")&gt;0,INDEX(ani_diet!T:T,MATCH(M2073,ani_diet!D:D,0)),""),"")</f>
        <v/>
      </c>
      <c r="AH2073" s="60" t="b">
        <f>IF(IFERROR(IF(MATCH("Feed Ingredient", AOM[[#This Row],[L1]:[L10]],0)&gt;0, TRUE, FALSE), FALSE)=TRUE,IFERROR(VLOOKUP(M2073, ani_diet!C:C, 1, FALSE), "No Match"),FALSE)</f>
        <v>0</v>
      </c>
      <c r="AL2073" t="str">
        <f>IFERROR(IF(COUNTIF(C2073:L2073,"Feed Ingredient")&gt;0,INDEX(ani_diet!T:T,MATCH(M2073,ani_diet!D:D,0)),""),"")</f>
        <v/>
      </c>
    </row>
    <row r="2074" spans="1:38">
      <c r="A2074" t="str">
        <f>_xlfn.TEXTJOIN("/",TRUE,AOM[[#This Row],[L1]:[L10]])</f>
        <v>Management/Livestock Management/Rearing Stage/Cattle;Buffalo/Adult/Adult Female/Gestating Female/Prepartum Female</v>
      </c>
      <c r="B2074" t="s">
        <v>24421</v>
      </c>
      <c r="C2074" t="s">
        <v>17896</v>
      </c>
      <c r="D2074" t="s">
        <v>17898</v>
      </c>
      <c r="E2074" t="s">
        <v>24409</v>
      </c>
      <c r="F2074" t="s">
        <v>24410</v>
      </c>
      <c r="G2074" t="s">
        <v>24412</v>
      </c>
      <c r="H2074" t="s">
        <v>24415</v>
      </c>
      <c r="I2074" t="s">
        <v>24419</v>
      </c>
      <c r="J2074" t="s">
        <v>24422</v>
      </c>
      <c r="M2074" t="str" cm="1">
        <f t="array" ref="M2074">LOOKUP(2,1/(C2074:L2074&lt;&gt;""),C2074:L2074)</f>
        <v>Prepartum Female</v>
      </c>
      <c r="O2074" t="s">
        <v>24423</v>
      </c>
      <c r="V2074" s="204"/>
      <c r="AA2074" s="204"/>
      <c r="AB2074" s="204"/>
      <c r="AC2074"/>
      <c r="AD2074"/>
      <c r="AE2074"/>
      <c r="AF2074"/>
      <c r="AG2074" t="str">
        <f>IFERROR(IF(COUNTIF(C2074:L2074,"Feed Ingredient")&gt;0,INDEX(ani_diet!T:T,MATCH(M2074,ani_diet!D:D,0)),""),"")</f>
        <v/>
      </c>
      <c r="AH2074" s="60" t="b">
        <f>IF(IFERROR(IF(MATCH("Feed Ingredient", AOM[[#This Row],[L1]:[L10]],0)&gt;0, TRUE, FALSE), FALSE)=TRUE,IFERROR(VLOOKUP(M2074, ani_diet!C:C, 1, FALSE), "No Match"),FALSE)</f>
        <v>0</v>
      </c>
      <c r="AL2074" t="str">
        <f>IFERROR(IF(COUNTIF(C2074:L2074,"Feed Ingredient")&gt;0,INDEX(ani_diet!T:T,MATCH(M2074,ani_diet!D:D,0)),""),"")</f>
        <v/>
      </c>
    </row>
    <row r="2075" spans="1:38">
      <c r="A2075" t="str">
        <f>_xlfn.TEXTJOIN("/",TRUE,AOM[[#This Row],[L1]:[L10]])</f>
        <v>Management/Livestock Management/Rearing Stage/Cattle;Buffalo/Adult/Adult Female/Lactating Female</v>
      </c>
      <c r="B2075" t="s">
        <v>24424</v>
      </c>
      <c r="C2075" t="s">
        <v>17896</v>
      </c>
      <c r="D2075" t="s">
        <v>17898</v>
      </c>
      <c r="E2075" t="s">
        <v>24409</v>
      </c>
      <c r="F2075" t="s">
        <v>24410</v>
      </c>
      <c r="G2075" t="s">
        <v>24412</v>
      </c>
      <c r="H2075" t="s">
        <v>24415</v>
      </c>
      <c r="I2075" t="s">
        <v>24425</v>
      </c>
      <c r="J2075" t="s">
        <v>8288</v>
      </c>
      <c r="K2075" t="s">
        <v>8288</v>
      </c>
      <c r="M2075" t="str" cm="1">
        <f t="array" ref="M2075">LOOKUP(2,1/(C2075:L2075&lt;&gt;""),C2075:L2075)</f>
        <v>Lactating Female</v>
      </c>
      <c r="N2075" t="s">
        <v>24426</v>
      </c>
      <c r="O2075" t="s">
        <v>8288</v>
      </c>
      <c r="P2075" t="s">
        <v>8288</v>
      </c>
      <c r="Q2075" t="s">
        <v>8288</v>
      </c>
      <c r="R2075" t="s">
        <v>8288</v>
      </c>
      <c r="S2075" t="s">
        <v>8288</v>
      </c>
      <c r="T2075" t="s">
        <v>8288</v>
      </c>
      <c r="U2075" t="s">
        <v>8288</v>
      </c>
      <c r="V2075" s="204" t="s">
        <v>8288</v>
      </c>
      <c r="W2075" t="s">
        <v>8288</v>
      </c>
      <c r="X2075" t="s">
        <v>8288</v>
      </c>
      <c r="Y2075" t="s">
        <v>8288</v>
      </c>
      <c r="Z2075" t="s">
        <v>8288</v>
      </c>
      <c r="AA2075" s="204" t="s">
        <v>8288</v>
      </c>
      <c r="AB2075" s="204"/>
      <c r="AC2075"/>
      <c r="AD2075"/>
      <c r="AE2075"/>
      <c r="AF2075"/>
      <c r="AG2075" t="str">
        <f>IFERROR(IF(COUNTIF(C2075:L2075,"Feed Ingredient")&gt;0,INDEX(ani_diet!T:T,MATCH(M2075,ani_diet!D:D,0)),""),"")</f>
        <v/>
      </c>
      <c r="AH2075" s="60" t="b">
        <f>IF(IFERROR(IF(MATCH("Feed Ingredient", AOM[[#This Row],[L1]:[L10]],0)&gt;0, TRUE, FALSE), FALSE)=TRUE,IFERROR(VLOOKUP(M2075, ani_diet!C:C, 1, FALSE), "No Match"),FALSE)</f>
        <v>0</v>
      </c>
      <c r="AL2075" t="str">
        <f>IFERROR(IF(COUNTIF(C2075:L2075,"Feed Ingredient")&gt;0,INDEX(ani_diet!T:T,MATCH(M2075,ani_diet!D:D,0)),""),"")</f>
        <v/>
      </c>
    </row>
    <row r="2076" spans="1:38">
      <c r="A2076" t="str">
        <f>_xlfn.TEXTJOIN("/",TRUE,AOM[[#This Row],[L1]:[L10]])</f>
        <v>Management/Livestock Management/Rearing Stage/Cattle;Buffalo/Adult/Adult Female/Lactating Female/Postpartum Female</v>
      </c>
      <c r="B2076" t="s">
        <v>24427</v>
      </c>
      <c r="C2076" t="s">
        <v>17896</v>
      </c>
      <c r="D2076" t="s">
        <v>17898</v>
      </c>
      <c r="E2076" t="s">
        <v>24409</v>
      </c>
      <c r="F2076" t="s">
        <v>24410</v>
      </c>
      <c r="G2076" t="s">
        <v>24412</v>
      </c>
      <c r="H2076" t="s">
        <v>24415</v>
      </c>
      <c r="I2076" t="s">
        <v>24425</v>
      </c>
      <c r="J2076" t="s">
        <v>24428</v>
      </c>
      <c r="M2076" t="str" cm="1">
        <f t="array" ref="M2076">LOOKUP(2,1/(C2076:L2076&lt;&gt;""),C2076:L2076)</f>
        <v>Postpartum Female</v>
      </c>
      <c r="O2076" t="s">
        <v>24429</v>
      </c>
      <c r="V2076" s="204"/>
      <c r="AA2076" s="204"/>
      <c r="AB2076" s="204"/>
      <c r="AC2076"/>
      <c r="AD2076"/>
      <c r="AE2076"/>
      <c r="AF2076"/>
      <c r="AG2076" t="str">
        <f>IFERROR(IF(COUNTIF(C2076:L2076,"Feed Ingredient")&gt;0,INDEX(ani_diet!T:T,MATCH(M2076,ani_diet!D:D,0)),""),"")</f>
        <v/>
      </c>
      <c r="AH2076" s="60" t="b">
        <f>IF(IFERROR(IF(MATCH("Feed Ingredient", AOM[[#This Row],[L1]:[L10]],0)&gt;0, TRUE, FALSE), FALSE)=TRUE,IFERROR(VLOOKUP(M2076, ani_diet!C:C, 1, FALSE), "No Match"),FALSE)</f>
        <v>0</v>
      </c>
      <c r="AL2076" t="str">
        <f>IFERROR(IF(COUNTIF(C2076:L2076,"Feed Ingredient")&gt;0,INDEX(ani_diet!T:T,MATCH(M2076,ani_diet!D:D,0)),""),"")</f>
        <v/>
      </c>
    </row>
    <row r="2077" spans="1:38">
      <c r="A2077" t="str">
        <f>_xlfn.TEXTJOIN("/",TRUE,AOM[[#This Row],[L1]:[L10]])</f>
        <v>Management/Livestock Management/Rearing Stage/Cattle;Buffalo/Adult/Adult Male</v>
      </c>
      <c r="B2077" t="s">
        <v>24430</v>
      </c>
      <c r="C2077" t="s">
        <v>17896</v>
      </c>
      <c r="D2077" t="s">
        <v>17898</v>
      </c>
      <c r="E2077" t="s">
        <v>24409</v>
      </c>
      <c r="F2077" t="s">
        <v>24410</v>
      </c>
      <c r="G2077" t="s">
        <v>24412</v>
      </c>
      <c r="H2077" t="s">
        <v>24431</v>
      </c>
      <c r="I2077" t="s">
        <v>8288</v>
      </c>
      <c r="J2077" t="s">
        <v>8288</v>
      </c>
      <c r="K2077" t="s">
        <v>8288</v>
      </c>
      <c r="M2077" t="str" cm="1">
        <f t="array" ref="M2077">LOOKUP(2,1/(C2077:L2077&lt;&gt;""),C2077:L2077)</f>
        <v>Adult Male</v>
      </c>
      <c r="N2077" t="s">
        <v>24432</v>
      </c>
      <c r="O2077" t="s">
        <v>24433</v>
      </c>
      <c r="P2077" t="s">
        <v>8288</v>
      </c>
      <c r="Q2077" t="s">
        <v>8288</v>
      </c>
      <c r="R2077" t="s">
        <v>8288</v>
      </c>
      <c r="S2077" t="s">
        <v>8288</v>
      </c>
      <c r="T2077" t="s">
        <v>8288</v>
      </c>
      <c r="U2077" t="s">
        <v>8288</v>
      </c>
      <c r="V2077" s="204" t="s">
        <v>8288</v>
      </c>
      <c r="W2077" t="s">
        <v>8288</v>
      </c>
      <c r="X2077" t="s">
        <v>8288</v>
      </c>
      <c r="Y2077" t="s">
        <v>8288</v>
      </c>
      <c r="Z2077" t="s">
        <v>8288</v>
      </c>
      <c r="AA2077" s="204" t="s">
        <v>8288</v>
      </c>
      <c r="AB2077" s="204"/>
      <c r="AC2077"/>
      <c r="AD2077"/>
      <c r="AE2077"/>
      <c r="AF2077"/>
      <c r="AG2077" t="str">
        <f>IFERROR(IF(COUNTIF(C2077:L2077,"Feed Ingredient")&gt;0,INDEX(ani_diet!T:T,MATCH(M2077,ani_diet!D:D,0)),""),"")</f>
        <v/>
      </c>
      <c r="AH2077" s="60" t="b">
        <f>IF(IFERROR(IF(MATCH("Feed Ingredient", AOM[[#This Row],[L1]:[L10]],0)&gt;0, TRUE, FALSE), FALSE)=TRUE,IFERROR(VLOOKUP(M2077, ani_diet!C:C, 1, FALSE), "No Match"),FALSE)</f>
        <v>0</v>
      </c>
      <c r="AL2077" t="str">
        <f>IFERROR(IF(COUNTIF(C2077:L2077,"Feed Ingredient")&gt;0,INDEX(ani_diet!T:T,MATCH(M2077,ani_diet!D:D,0)),""),"")</f>
        <v/>
      </c>
    </row>
    <row r="2078" spans="1:38">
      <c r="A2078" t="str">
        <f>_xlfn.TEXTJOIN("/",TRUE,AOM[[#This Row],[L1]:[L10]])</f>
        <v>Management/Livestock Management/Rearing Stage/Cattle;Buffalo/Young</v>
      </c>
      <c r="B2078" t="s">
        <v>24434</v>
      </c>
      <c r="C2078" t="s">
        <v>17896</v>
      </c>
      <c r="D2078" t="s">
        <v>17898</v>
      </c>
      <c r="E2078" t="s">
        <v>24409</v>
      </c>
      <c r="F2078" t="s">
        <v>24410</v>
      </c>
      <c r="G2078" t="s">
        <v>24435</v>
      </c>
      <c r="H2078" t="s">
        <v>8288</v>
      </c>
      <c r="I2078" t="s">
        <v>8288</v>
      </c>
      <c r="J2078" t="s">
        <v>8288</v>
      </c>
      <c r="K2078" t="s">
        <v>8288</v>
      </c>
      <c r="M2078" t="str" cm="1">
        <f t="array" ref="M2078">LOOKUP(2,1/(C2078:L2078&lt;&gt;""),C2078:L2078)</f>
        <v>Young</v>
      </c>
      <c r="N2078" t="s">
        <v>8288</v>
      </c>
      <c r="O2078" t="s">
        <v>24436</v>
      </c>
      <c r="P2078" t="s">
        <v>8288</v>
      </c>
      <c r="Q2078" t="s">
        <v>8288</v>
      </c>
      <c r="R2078" t="s">
        <v>8288</v>
      </c>
      <c r="S2078" t="s">
        <v>8288</v>
      </c>
      <c r="T2078" t="s">
        <v>8288</v>
      </c>
      <c r="U2078" t="s">
        <v>8288</v>
      </c>
      <c r="V2078" s="204" t="s">
        <v>8288</v>
      </c>
      <c r="W2078" t="s">
        <v>8288</v>
      </c>
      <c r="X2078" t="s">
        <v>8288</v>
      </c>
      <c r="Y2078" t="s">
        <v>8288</v>
      </c>
      <c r="Z2078" t="s">
        <v>8288</v>
      </c>
      <c r="AA2078" s="204" t="s">
        <v>8288</v>
      </c>
      <c r="AB2078" s="204"/>
      <c r="AC2078"/>
      <c r="AD2078"/>
      <c r="AE2078"/>
      <c r="AF2078"/>
      <c r="AG2078" t="str">
        <f>IFERROR(IF(COUNTIF(C2078:L2078,"Feed Ingredient")&gt;0,INDEX(ani_diet!T:T,MATCH(M2078,ani_diet!D:D,0)),""),"")</f>
        <v/>
      </c>
      <c r="AH2078" s="60" t="b">
        <f>IF(IFERROR(IF(MATCH("Feed Ingredient", AOM[[#This Row],[L1]:[L10]],0)&gt;0, TRUE, FALSE), FALSE)=TRUE,IFERROR(VLOOKUP(M2078, ani_diet!C:C, 1, FALSE), "No Match"),FALSE)</f>
        <v>0</v>
      </c>
      <c r="AL2078" t="str">
        <f>IFERROR(IF(COUNTIF(C2078:L2078,"Feed Ingredient")&gt;0,INDEX(ani_diet!T:T,MATCH(M2078,ani_diet!D:D,0)),""),"")</f>
        <v/>
      </c>
    </row>
    <row r="2079" spans="1:38">
      <c r="A2079" t="str">
        <f>_xlfn.TEXTJOIN("/",TRUE,AOM[[#This Row],[L1]:[L10]])</f>
        <v>Management/Livestock Management/Rearing Stage/Cattle;Buffalo/Young/Calf</v>
      </c>
      <c r="B2079" t="s">
        <v>24437</v>
      </c>
      <c r="C2079" t="s">
        <v>17896</v>
      </c>
      <c r="D2079" t="s">
        <v>17898</v>
      </c>
      <c r="E2079" t="s">
        <v>24409</v>
      </c>
      <c r="F2079" t="s">
        <v>24410</v>
      </c>
      <c r="G2079" t="s">
        <v>24435</v>
      </c>
      <c r="H2079" t="s">
        <v>24438</v>
      </c>
      <c r="I2079" t="s">
        <v>8288</v>
      </c>
      <c r="J2079" t="s">
        <v>8288</v>
      </c>
      <c r="K2079" t="s">
        <v>8288</v>
      </c>
      <c r="M2079" t="str" cm="1">
        <f t="array" ref="M2079">LOOKUP(2,1/(C2079:L2079&lt;&gt;""),C2079:L2079)</f>
        <v>Calf</v>
      </c>
      <c r="N2079" t="s">
        <v>8288</v>
      </c>
      <c r="O2079" t="s">
        <v>24439</v>
      </c>
      <c r="P2079" t="s">
        <v>8288</v>
      </c>
      <c r="Q2079" t="s">
        <v>8288</v>
      </c>
      <c r="R2079" t="s">
        <v>8288</v>
      </c>
      <c r="S2079" t="s">
        <v>8288</v>
      </c>
      <c r="T2079" t="s">
        <v>8288</v>
      </c>
      <c r="U2079" t="s">
        <v>8288</v>
      </c>
      <c r="V2079" s="204" t="s">
        <v>8288</v>
      </c>
      <c r="W2079" t="s">
        <v>8288</v>
      </c>
      <c r="X2079" t="s">
        <v>8288</v>
      </c>
      <c r="Y2079" t="s">
        <v>8288</v>
      </c>
      <c r="Z2079" t="s">
        <v>8288</v>
      </c>
      <c r="AA2079" s="204" t="s">
        <v>8288</v>
      </c>
      <c r="AB2079" s="204"/>
      <c r="AC2079"/>
      <c r="AD2079"/>
      <c r="AE2079"/>
      <c r="AF2079"/>
      <c r="AG2079" t="str">
        <f>IFERROR(IF(COUNTIF(C2079:L2079,"Feed Ingredient")&gt;0,INDEX(ani_diet!T:T,MATCH(M2079,ani_diet!D:D,0)),""),"")</f>
        <v/>
      </c>
      <c r="AH2079" s="60" t="b">
        <f>IF(IFERROR(IF(MATCH("Feed Ingredient", AOM[[#This Row],[L1]:[L10]],0)&gt;0, TRUE, FALSE), FALSE)=TRUE,IFERROR(VLOOKUP(M2079, ani_diet!C:C, 1, FALSE), "No Match"),FALSE)</f>
        <v>0</v>
      </c>
      <c r="AL2079" t="str">
        <f>IFERROR(IF(COUNTIF(C2079:L2079,"Feed Ingredient")&gt;0,INDEX(ani_diet!T:T,MATCH(M2079,ani_diet!D:D,0)),""),"")</f>
        <v/>
      </c>
    </row>
    <row r="2080" spans="1:38">
      <c r="A2080" t="str">
        <f>_xlfn.TEXTJOIN("/",TRUE,AOM[[#This Row],[L1]:[L10]])</f>
        <v>Management/Livestock Management/Rearing Stage/Cattle;Buffalo/Young/Calf/Calf Female</v>
      </c>
      <c r="B2080" t="s">
        <v>24440</v>
      </c>
      <c r="C2080" t="s">
        <v>17896</v>
      </c>
      <c r="D2080" t="s">
        <v>17898</v>
      </c>
      <c r="E2080" t="s">
        <v>24409</v>
      </c>
      <c r="F2080" t="s">
        <v>24410</v>
      </c>
      <c r="G2080" t="s">
        <v>24435</v>
      </c>
      <c r="H2080" t="s">
        <v>24438</v>
      </c>
      <c r="I2080" t="s">
        <v>24441</v>
      </c>
      <c r="J2080" t="s">
        <v>8288</v>
      </c>
      <c r="K2080" t="s">
        <v>8288</v>
      </c>
      <c r="M2080" t="str" cm="1">
        <f t="array" ref="M2080">LOOKUP(2,1/(C2080:L2080&lt;&gt;""),C2080:L2080)</f>
        <v>Calf Female</v>
      </c>
      <c r="N2080" t="s">
        <v>8288</v>
      </c>
      <c r="O2080" t="s">
        <v>8288</v>
      </c>
      <c r="P2080" t="s">
        <v>8288</v>
      </c>
      <c r="Q2080" t="s">
        <v>8288</v>
      </c>
      <c r="R2080" t="s">
        <v>8288</v>
      </c>
      <c r="S2080" t="s">
        <v>8288</v>
      </c>
      <c r="T2080" t="s">
        <v>8288</v>
      </c>
      <c r="U2080" t="s">
        <v>8288</v>
      </c>
      <c r="V2080" s="204" t="s">
        <v>8288</v>
      </c>
      <c r="W2080" t="s">
        <v>8288</v>
      </c>
      <c r="X2080" t="s">
        <v>8288</v>
      </c>
      <c r="Y2080" t="s">
        <v>8288</v>
      </c>
      <c r="Z2080" t="s">
        <v>8288</v>
      </c>
      <c r="AA2080" s="204" t="s">
        <v>8288</v>
      </c>
      <c r="AB2080" s="204"/>
      <c r="AC2080"/>
      <c r="AD2080"/>
      <c r="AE2080"/>
      <c r="AF2080"/>
      <c r="AG2080" t="str">
        <f>IFERROR(IF(COUNTIF(C2080:L2080,"Feed Ingredient")&gt;0,INDEX(ani_diet!T:T,MATCH(M2080,ani_diet!D:D,0)),""),"")</f>
        <v/>
      </c>
      <c r="AH2080" s="60" t="b">
        <f>IF(IFERROR(IF(MATCH("Feed Ingredient", AOM[[#This Row],[L1]:[L10]],0)&gt;0, TRUE, FALSE), FALSE)=TRUE,IFERROR(VLOOKUP(M2080, ani_diet!C:C, 1, FALSE), "No Match"),FALSE)</f>
        <v>0</v>
      </c>
      <c r="AL2080" t="str">
        <f>IFERROR(IF(COUNTIF(C2080:L2080,"Feed Ingredient")&gt;0,INDEX(ani_diet!T:T,MATCH(M2080,ani_diet!D:D,0)),""),"")</f>
        <v/>
      </c>
    </row>
    <row r="2081" spans="1:38">
      <c r="A2081" t="str">
        <f>_xlfn.TEXTJOIN("/",TRUE,AOM[[#This Row],[L1]:[L10]])</f>
        <v>Management/Livestock Management/Rearing Stage/Cattle;Buffalo/Young/Calf/Calf Female/Suckling Calf Female</v>
      </c>
      <c r="B2081" t="s">
        <v>24442</v>
      </c>
      <c r="C2081" t="s">
        <v>17896</v>
      </c>
      <c r="D2081" t="s">
        <v>17898</v>
      </c>
      <c r="E2081" t="s">
        <v>24409</v>
      </c>
      <c r="F2081" t="s">
        <v>24410</v>
      </c>
      <c r="G2081" t="s">
        <v>24435</v>
      </c>
      <c r="H2081" t="s">
        <v>24438</v>
      </c>
      <c r="I2081" t="s">
        <v>24441</v>
      </c>
      <c r="J2081" t="s">
        <v>24443</v>
      </c>
      <c r="K2081" t="s">
        <v>8288</v>
      </c>
      <c r="M2081" t="str" cm="1">
        <f t="array" ref="M2081">LOOKUP(2,1/(C2081:L2081&lt;&gt;""),C2081:L2081)</f>
        <v>Suckling Calf Female</v>
      </c>
      <c r="N2081" t="s">
        <v>8288</v>
      </c>
      <c r="O2081" t="s">
        <v>24444</v>
      </c>
      <c r="P2081" t="s">
        <v>8288</v>
      </c>
      <c r="Q2081" t="s">
        <v>8288</v>
      </c>
      <c r="R2081" t="s">
        <v>8288</v>
      </c>
      <c r="S2081" t="s">
        <v>8288</v>
      </c>
      <c r="T2081" t="s">
        <v>8288</v>
      </c>
      <c r="U2081" t="s">
        <v>8288</v>
      </c>
      <c r="V2081" s="204" t="s">
        <v>8288</v>
      </c>
      <c r="W2081" t="s">
        <v>8288</v>
      </c>
      <c r="X2081" t="s">
        <v>8288</v>
      </c>
      <c r="Y2081" t="s">
        <v>8288</v>
      </c>
      <c r="Z2081" t="s">
        <v>8288</v>
      </c>
      <c r="AA2081" s="204" t="s">
        <v>8288</v>
      </c>
      <c r="AB2081" s="204"/>
      <c r="AC2081"/>
      <c r="AD2081"/>
      <c r="AE2081"/>
      <c r="AF2081"/>
      <c r="AG2081" t="str">
        <f>IFERROR(IF(COUNTIF(C2081:L2081,"Feed Ingredient")&gt;0,INDEX(ani_diet!T:T,MATCH(M2081,ani_diet!D:D,0)),""),"")</f>
        <v/>
      </c>
      <c r="AH2081" s="60" t="b">
        <f>IF(IFERROR(IF(MATCH("Feed Ingredient", AOM[[#This Row],[L1]:[L10]],0)&gt;0, TRUE, FALSE), FALSE)=TRUE,IFERROR(VLOOKUP(M2081, ani_diet!C:C, 1, FALSE), "No Match"),FALSE)</f>
        <v>0</v>
      </c>
      <c r="AL2081" t="str">
        <f>IFERROR(IF(COUNTIF(C2081:L2081,"Feed Ingredient")&gt;0,INDEX(ani_diet!T:T,MATCH(M2081,ani_diet!D:D,0)),""),"")</f>
        <v/>
      </c>
    </row>
    <row r="2082" spans="1:38">
      <c r="A2082" t="str">
        <f>_xlfn.TEXTJOIN("/",TRUE,AOM[[#This Row],[L1]:[L10]])</f>
        <v>Management/Livestock Management/Rearing Stage/Cattle;Buffalo/Young/Calf/Calf Female/Weaned Calf Female</v>
      </c>
      <c r="B2082" t="s">
        <v>24445</v>
      </c>
      <c r="C2082" t="s">
        <v>17896</v>
      </c>
      <c r="D2082" t="s">
        <v>17898</v>
      </c>
      <c r="E2082" t="s">
        <v>24409</v>
      </c>
      <c r="F2082" t="s">
        <v>24410</v>
      </c>
      <c r="G2082" t="s">
        <v>24435</v>
      </c>
      <c r="H2082" t="s">
        <v>24438</v>
      </c>
      <c r="I2082" t="s">
        <v>24441</v>
      </c>
      <c r="J2082" t="s">
        <v>24446</v>
      </c>
      <c r="K2082" t="s">
        <v>8288</v>
      </c>
      <c r="M2082" t="str" cm="1">
        <f t="array" ref="M2082">LOOKUP(2,1/(C2082:L2082&lt;&gt;""),C2082:L2082)</f>
        <v>Weaned Calf Female</v>
      </c>
      <c r="N2082" t="s">
        <v>8288</v>
      </c>
      <c r="O2082" t="s">
        <v>24447</v>
      </c>
      <c r="P2082" t="s">
        <v>8288</v>
      </c>
      <c r="Q2082" t="s">
        <v>8288</v>
      </c>
      <c r="R2082" t="s">
        <v>8288</v>
      </c>
      <c r="S2082" t="s">
        <v>8288</v>
      </c>
      <c r="T2082" t="s">
        <v>8288</v>
      </c>
      <c r="U2082" t="s">
        <v>8288</v>
      </c>
      <c r="V2082" s="204" t="s">
        <v>8288</v>
      </c>
      <c r="W2082" t="s">
        <v>8288</v>
      </c>
      <c r="X2082" t="s">
        <v>8288</v>
      </c>
      <c r="Y2082" t="s">
        <v>8288</v>
      </c>
      <c r="Z2082" t="s">
        <v>8288</v>
      </c>
      <c r="AA2082" s="204" t="s">
        <v>8288</v>
      </c>
      <c r="AB2082" s="204"/>
      <c r="AC2082"/>
      <c r="AD2082"/>
      <c r="AE2082"/>
      <c r="AF2082"/>
      <c r="AG2082" t="str">
        <f>IFERROR(IF(COUNTIF(C2082:L2082,"Feed Ingredient")&gt;0,INDEX(ani_diet!T:T,MATCH(M2082,ani_diet!D:D,0)),""),"")</f>
        <v/>
      </c>
      <c r="AH2082" s="60" t="b">
        <f>IF(IFERROR(IF(MATCH("Feed Ingredient", AOM[[#This Row],[L1]:[L10]],0)&gt;0, TRUE, FALSE), FALSE)=TRUE,IFERROR(VLOOKUP(M2082, ani_diet!C:C, 1, FALSE), "No Match"),FALSE)</f>
        <v>0</v>
      </c>
      <c r="AL2082" t="str">
        <f>IFERROR(IF(COUNTIF(C2082:L2082,"Feed Ingredient")&gt;0,INDEX(ani_diet!T:T,MATCH(M2082,ani_diet!D:D,0)),""),"")</f>
        <v/>
      </c>
    </row>
    <row r="2083" spans="1:38">
      <c r="A2083" t="str">
        <f>_xlfn.TEXTJOIN("/",TRUE,AOM[[#This Row],[L1]:[L10]])</f>
        <v>Management/Livestock Management/Rearing Stage/Cattle;Buffalo/Young/Calf/Calf Male</v>
      </c>
      <c r="B2083" t="s">
        <v>24448</v>
      </c>
      <c r="C2083" t="s">
        <v>17896</v>
      </c>
      <c r="D2083" t="s">
        <v>17898</v>
      </c>
      <c r="E2083" t="s">
        <v>24409</v>
      </c>
      <c r="F2083" t="s">
        <v>24410</v>
      </c>
      <c r="G2083" t="s">
        <v>24435</v>
      </c>
      <c r="H2083" t="s">
        <v>24438</v>
      </c>
      <c r="I2083" t="s">
        <v>24449</v>
      </c>
      <c r="J2083" t="s">
        <v>8288</v>
      </c>
      <c r="K2083" t="s">
        <v>8288</v>
      </c>
      <c r="M2083" t="str" cm="1">
        <f t="array" ref="M2083">LOOKUP(2,1/(C2083:L2083&lt;&gt;""),C2083:L2083)</f>
        <v>Calf Male</v>
      </c>
      <c r="N2083" t="s">
        <v>8288</v>
      </c>
      <c r="O2083" t="s">
        <v>8288</v>
      </c>
      <c r="P2083" t="s">
        <v>8288</v>
      </c>
      <c r="Q2083" t="s">
        <v>8288</v>
      </c>
      <c r="R2083" t="s">
        <v>8288</v>
      </c>
      <c r="S2083" t="s">
        <v>8288</v>
      </c>
      <c r="T2083" t="s">
        <v>8288</v>
      </c>
      <c r="U2083" t="s">
        <v>8288</v>
      </c>
      <c r="V2083" s="204" t="s">
        <v>8288</v>
      </c>
      <c r="W2083" t="s">
        <v>8288</v>
      </c>
      <c r="X2083" t="s">
        <v>8288</v>
      </c>
      <c r="Y2083" t="s">
        <v>8288</v>
      </c>
      <c r="Z2083" t="s">
        <v>8288</v>
      </c>
      <c r="AA2083" s="204" t="s">
        <v>8288</v>
      </c>
      <c r="AB2083" s="204"/>
      <c r="AC2083"/>
      <c r="AD2083"/>
      <c r="AE2083"/>
      <c r="AF2083"/>
      <c r="AG2083" t="str">
        <f>IFERROR(IF(COUNTIF(C2083:L2083,"Feed Ingredient")&gt;0,INDEX(ani_diet!T:T,MATCH(M2083,ani_diet!D:D,0)),""),"")</f>
        <v/>
      </c>
      <c r="AH2083" s="60" t="b">
        <f>IF(IFERROR(IF(MATCH("Feed Ingredient", AOM[[#This Row],[L1]:[L10]],0)&gt;0, TRUE, FALSE), FALSE)=TRUE,IFERROR(VLOOKUP(M2083, ani_diet!C:C, 1, FALSE), "No Match"),FALSE)</f>
        <v>0</v>
      </c>
      <c r="AL2083" t="str">
        <f>IFERROR(IF(COUNTIF(C2083:L2083,"Feed Ingredient")&gt;0,INDEX(ani_diet!T:T,MATCH(M2083,ani_diet!D:D,0)),""),"")</f>
        <v/>
      </c>
    </row>
    <row r="2084" spans="1:38">
      <c r="A2084" t="str">
        <f>_xlfn.TEXTJOIN("/",TRUE,AOM[[#This Row],[L1]:[L10]])</f>
        <v>Management/Livestock Management/Rearing Stage/Cattle;Buffalo/Young/Calf/Calf Male/Suckling Calf Male</v>
      </c>
      <c r="B2084" t="s">
        <v>24450</v>
      </c>
      <c r="C2084" t="s">
        <v>17896</v>
      </c>
      <c r="D2084" t="s">
        <v>17898</v>
      </c>
      <c r="E2084" t="s">
        <v>24409</v>
      </c>
      <c r="F2084" t="s">
        <v>24410</v>
      </c>
      <c r="G2084" t="s">
        <v>24435</v>
      </c>
      <c r="H2084" t="s">
        <v>24438</v>
      </c>
      <c r="I2084" t="s">
        <v>24449</v>
      </c>
      <c r="J2084" t="s">
        <v>24451</v>
      </c>
      <c r="K2084" t="s">
        <v>8288</v>
      </c>
      <c r="M2084" t="str" cm="1">
        <f t="array" ref="M2084">LOOKUP(2,1/(C2084:L2084&lt;&gt;""),C2084:L2084)</f>
        <v>Suckling Calf Male</v>
      </c>
      <c r="N2084" t="s">
        <v>8288</v>
      </c>
      <c r="O2084" t="s">
        <v>24444</v>
      </c>
      <c r="P2084" t="s">
        <v>8288</v>
      </c>
      <c r="Q2084" t="s">
        <v>8288</v>
      </c>
      <c r="R2084" t="s">
        <v>8288</v>
      </c>
      <c r="S2084" t="s">
        <v>8288</v>
      </c>
      <c r="T2084" t="s">
        <v>8288</v>
      </c>
      <c r="U2084" t="s">
        <v>8288</v>
      </c>
      <c r="V2084" s="204" t="s">
        <v>8288</v>
      </c>
      <c r="W2084" t="s">
        <v>8288</v>
      </c>
      <c r="X2084" t="s">
        <v>8288</v>
      </c>
      <c r="Y2084" t="s">
        <v>8288</v>
      </c>
      <c r="Z2084" t="s">
        <v>8288</v>
      </c>
      <c r="AA2084" s="204" t="s">
        <v>8288</v>
      </c>
      <c r="AB2084" s="204"/>
      <c r="AC2084"/>
      <c r="AD2084"/>
      <c r="AE2084"/>
      <c r="AF2084"/>
      <c r="AG2084" t="str">
        <f>IFERROR(IF(COUNTIF(C2084:L2084,"Feed Ingredient")&gt;0,INDEX(ani_diet!T:T,MATCH(M2084,ani_diet!D:D,0)),""),"")</f>
        <v/>
      </c>
      <c r="AH2084" s="60" t="b">
        <f>IF(IFERROR(IF(MATCH("Feed Ingredient", AOM[[#This Row],[L1]:[L10]],0)&gt;0, TRUE, FALSE), FALSE)=TRUE,IFERROR(VLOOKUP(M2084, ani_diet!C:C, 1, FALSE), "No Match"),FALSE)</f>
        <v>0</v>
      </c>
      <c r="AL2084" t="str">
        <f>IFERROR(IF(COUNTIF(C2084:L2084,"Feed Ingredient")&gt;0,INDEX(ani_diet!T:T,MATCH(M2084,ani_diet!D:D,0)),""),"")</f>
        <v/>
      </c>
    </row>
    <row r="2085" spans="1:38">
      <c r="A2085" t="str">
        <f>_xlfn.TEXTJOIN("/",TRUE,AOM[[#This Row],[L1]:[L10]])</f>
        <v>Management/Livestock Management/Rearing Stage/Cattle;Buffalo/Young/Calf/Calf Male/Weaned Calf Male</v>
      </c>
      <c r="B2085" t="s">
        <v>24452</v>
      </c>
      <c r="C2085" t="s">
        <v>17896</v>
      </c>
      <c r="D2085" t="s">
        <v>17898</v>
      </c>
      <c r="E2085" t="s">
        <v>24409</v>
      </c>
      <c r="F2085" t="s">
        <v>24410</v>
      </c>
      <c r="G2085" t="s">
        <v>24435</v>
      </c>
      <c r="H2085" t="s">
        <v>24438</v>
      </c>
      <c r="I2085" t="s">
        <v>24449</v>
      </c>
      <c r="J2085" t="s">
        <v>24453</v>
      </c>
      <c r="K2085" t="s">
        <v>8288</v>
      </c>
      <c r="M2085" t="str" cm="1">
        <f t="array" ref="M2085">LOOKUP(2,1/(C2085:L2085&lt;&gt;""),C2085:L2085)</f>
        <v>Weaned Calf Male</v>
      </c>
      <c r="N2085" t="s">
        <v>8288</v>
      </c>
      <c r="O2085" t="s">
        <v>24447</v>
      </c>
      <c r="P2085" t="s">
        <v>8288</v>
      </c>
      <c r="Q2085" t="s">
        <v>8288</v>
      </c>
      <c r="R2085" t="s">
        <v>8288</v>
      </c>
      <c r="S2085" t="s">
        <v>8288</v>
      </c>
      <c r="T2085" t="s">
        <v>8288</v>
      </c>
      <c r="U2085" t="s">
        <v>8288</v>
      </c>
      <c r="V2085" s="204" t="s">
        <v>8288</v>
      </c>
      <c r="W2085" t="s">
        <v>8288</v>
      </c>
      <c r="X2085" t="s">
        <v>8288</v>
      </c>
      <c r="Y2085" t="s">
        <v>8288</v>
      </c>
      <c r="Z2085" t="s">
        <v>8288</v>
      </c>
      <c r="AA2085" s="204" t="s">
        <v>8288</v>
      </c>
      <c r="AB2085" s="204"/>
      <c r="AC2085"/>
      <c r="AD2085"/>
      <c r="AE2085"/>
      <c r="AF2085"/>
      <c r="AG2085" t="str">
        <f>IFERROR(IF(COUNTIF(C2085:L2085,"Feed Ingredient")&gt;0,INDEX(ani_diet!T:T,MATCH(M2085,ani_diet!D:D,0)),""),"")</f>
        <v/>
      </c>
      <c r="AH2085" s="60" t="b">
        <f>IF(IFERROR(IF(MATCH("Feed Ingredient", AOM[[#This Row],[L1]:[L10]],0)&gt;0, TRUE, FALSE), FALSE)=TRUE,IFERROR(VLOOKUP(M2085, ani_diet!C:C, 1, FALSE), "No Match"),FALSE)</f>
        <v>0</v>
      </c>
      <c r="AL2085" t="str">
        <f>IFERROR(IF(COUNTIF(C2085:L2085,"Feed Ingredient")&gt;0,INDEX(ani_diet!T:T,MATCH(M2085,ani_diet!D:D,0)),""),"")</f>
        <v/>
      </c>
    </row>
    <row r="2086" spans="1:38">
      <c r="A2086" t="str">
        <f>_xlfn.TEXTJOIN("/",TRUE,AOM[[#This Row],[L1]:[L10]])</f>
        <v>Management/Livestock Management/Rearing Stage/Cattle;Buffalo/Young/Calf/Suckling Calf</v>
      </c>
      <c r="B2086" t="s">
        <v>24454</v>
      </c>
      <c r="C2086" t="s">
        <v>17896</v>
      </c>
      <c r="D2086" t="s">
        <v>17898</v>
      </c>
      <c r="E2086" t="s">
        <v>24409</v>
      </c>
      <c r="F2086" t="s">
        <v>24410</v>
      </c>
      <c r="G2086" t="s">
        <v>24435</v>
      </c>
      <c r="H2086" t="s">
        <v>24438</v>
      </c>
      <c r="I2086" t="s">
        <v>24455</v>
      </c>
      <c r="M2086" t="str" cm="1">
        <f t="array" ref="M2086">LOOKUP(2,1/(C2086:L2086&lt;&gt;""),C2086:L2086)</f>
        <v>Suckling Calf</v>
      </c>
      <c r="O2086" t="s">
        <v>24444</v>
      </c>
      <c r="V2086" s="204"/>
      <c r="AA2086" s="204"/>
      <c r="AB2086" s="204"/>
      <c r="AC2086"/>
      <c r="AD2086"/>
      <c r="AE2086"/>
      <c r="AF2086"/>
      <c r="AG2086" t="str">
        <f>IFERROR(IF(COUNTIF(C2086:L2086,"Feed Ingredient")&gt;0,INDEX(ani_diet!T:T,MATCH(M2086,ani_diet!D:D,0)),""),"")</f>
        <v/>
      </c>
      <c r="AH2086" s="60" t="b">
        <f>IF(IFERROR(IF(MATCH("Feed Ingredient", AOM[[#This Row],[L1]:[L10]],0)&gt;0, TRUE, FALSE), FALSE)=TRUE,IFERROR(VLOOKUP(M2086, ani_diet!C:C, 1, FALSE), "No Match"),FALSE)</f>
        <v>0</v>
      </c>
      <c r="AL2086" t="str">
        <f>IFERROR(IF(COUNTIF(C2086:L2086,"Feed Ingredient")&gt;0,INDEX(ani_diet!T:T,MATCH(M2086,ani_diet!D:D,0)),""),"")</f>
        <v/>
      </c>
    </row>
    <row r="2087" spans="1:38">
      <c r="A2087" t="str">
        <f>_xlfn.TEXTJOIN("/",TRUE,AOM[[#This Row],[L1]:[L10]])</f>
        <v>Management/Livestock Management/Rearing Stage/Cattle;Buffalo/Young/Calf/Weaned Calf</v>
      </c>
      <c r="B2087" t="s">
        <v>24456</v>
      </c>
      <c r="C2087" t="s">
        <v>17896</v>
      </c>
      <c r="D2087" t="s">
        <v>17898</v>
      </c>
      <c r="E2087" t="s">
        <v>24409</v>
      </c>
      <c r="F2087" t="s">
        <v>24410</v>
      </c>
      <c r="G2087" t="s">
        <v>24435</v>
      </c>
      <c r="H2087" t="s">
        <v>24438</v>
      </c>
      <c r="I2087" t="s">
        <v>24457</v>
      </c>
      <c r="V2087" s="204"/>
      <c r="AA2087" s="204"/>
      <c r="AB2087" s="204"/>
      <c r="AC2087"/>
      <c r="AD2087"/>
      <c r="AE2087"/>
      <c r="AF2087"/>
      <c r="AG2087" t="str">
        <f>IFERROR(IF(COUNTIF(C2087:L2087,"Feed Ingredient")&gt;0,INDEX(ani_diet!T:T,MATCH(M2087,ani_diet!D:D,0)),""),"")</f>
        <v/>
      </c>
      <c r="AH2087" s="60" t="b">
        <f>IF(IFERROR(IF(MATCH("Feed Ingredient", AOM[[#This Row],[L1]:[L10]],0)&gt;0, TRUE, FALSE), FALSE)=TRUE,IFERROR(VLOOKUP(M2087, ani_diet!C:C, 1, FALSE), "No Match"),FALSE)</f>
        <v>0</v>
      </c>
      <c r="AL2087" t="str">
        <f>IFERROR(IF(COUNTIF(C2087:L2087,"Feed Ingredient")&gt;0,INDEX(ani_diet!T:T,MATCH(M2087,ani_diet!D:D,0)),""),"")</f>
        <v/>
      </c>
    </row>
    <row r="2088" spans="1:38">
      <c r="A2088" t="str">
        <f>_xlfn.TEXTJOIN("/",TRUE,AOM[[#This Row],[L1]:[L10]])</f>
        <v>Management/Livestock Management/Rearing Stage/Cattle;Buffalo/Young/Finisher</v>
      </c>
      <c r="B2088" t="s">
        <v>24458</v>
      </c>
      <c r="C2088" t="s">
        <v>17896</v>
      </c>
      <c r="D2088" t="s">
        <v>17898</v>
      </c>
      <c r="E2088" t="s">
        <v>24409</v>
      </c>
      <c r="F2088" t="s">
        <v>24410</v>
      </c>
      <c r="G2088" t="s">
        <v>24435</v>
      </c>
      <c r="H2088" t="s">
        <v>6682</v>
      </c>
      <c r="I2088" t="s">
        <v>8288</v>
      </c>
      <c r="J2088" t="s">
        <v>8288</v>
      </c>
      <c r="K2088" t="s">
        <v>8288</v>
      </c>
      <c r="M2088" t="str" cm="1">
        <f t="array" ref="M2088">LOOKUP(2,1/(C2088:L2088&lt;&gt;""),C2088:L2088)</f>
        <v>Finisher</v>
      </c>
      <c r="N2088" t="s">
        <v>8288</v>
      </c>
      <c r="O2088" t="s">
        <v>8288</v>
      </c>
      <c r="P2088" t="s">
        <v>8288</v>
      </c>
      <c r="Q2088" t="s">
        <v>8288</v>
      </c>
      <c r="R2088" t="s">
        <v>8288</v>
      </c>
      <c r="S2088" t="s">
        <v>8288</v>
      </c>
      <c r="T2088" t="s">
        <v>8288</v>
      </c>
      <c r="U2088" t="s">
        <v>8288</v>
      </c>
      <c r="V2088" s="204" t="s">
        <v>8288</v>
      </c>
      <c r="W2088" t="s">
        <v>8288</v>
      </c>
      <c r="X2088" t="s">
        <v>8288</v>
      </c>
      <c r="Y2088" t="s">
        <v>8288</v>
      </c>
      <c r="Z2088" t="s">
        <v>8288</v>
      </c>
      <c r="AA2088" s="204" t="s">
        <v>8288</v>
      </c>
      <c r="AB2088" s="204"/>
      <c r="AC2088"/>
      <c r="AD2088"/>
      <c r="AE2088"/>
      <c r="AF2088"/>
      <c r="AG2088" t="str">
        <f>IFERROR(IF(COUNTIF(C2088:L2088,"Feed Ingredient")&gt;0,INDEX(ani_diet!T:T,MATCH(M2088,ani_diet!D:D,0)),""),"")</f>
        <v/>
      </c>
      <c r="AH2088" s="60" t="b">
        <f>IF(IFERROR(IF(MATCH("Feed Ingredient", AOM[[#This Row],[L1]:[L10]],0)&gt;0, TRUE, FALSE), FALSE)=TRUE,IFERROR(VLOOKUP(M2088, ani_diet!C:C, 1, FALSE), "No Match"),FALSE)</f>
        <v>0</v>
      </c>
      <c r="AL2088" t="str">
        <f>IFERROR(IF(COUNTIF(C2088:L2088,"Feed Ingredient")&gt;0,INDEX(ani_diet!T:T,MATCH(M2088,ani_diet!D:D,0)),""),"")</f>
        <v/>
      </c>
    </row>
    <row r="2089" spans="1:38">
      <c r="A2089" t="str">
        <f>_xlfn.TEXTJOIN("/",TRUE,AOM[[#This Row],[L1]:[L10]])</f>
        <v>Management/Livestock Management/Rearing Stage/Cattle;Buffalo/Young/Finisher/Finisher Female</v>
      </c>
      <c r="B2089" t="s">
        <v>24459</v>
      </c>
      <c r="C2089" t="s">
        <v>17896</v>
      </c>
      <c r="D2089" t="s">
        <v>17898</v>
      </c>
      <c r="E2089" t="s">
        <v>24409</v>
      </c>
      <c r="F2089" t="s">
        <v>24410</v>
      </c>
      <c r="G2089" t="s">
        <v>24435</v>
      </c>
      <c r="H2089" t="s">
        <v>6682</v>
      </c>
      <c r="I2089" t="s">
        <v>24460</v>
      </c>
      <c r="J2089" t="s">
        <v>8288</v>
      </c>
      <c r="K2089" t="s">
        <v>8288</v>
      </c>
      <c r="M2089" t="str" cm="1">
        <f t="array" ref="M2089">LOOKUP(2,1/(C2089:L2089&lt;&gt;""),C2089:L2089)</f>
        <v>Finisher Female</v>
      </c>
      <c r="N2089" t="s">
        <v>24461</v>
      </c>
      <c r="O2089" t="s">
        <v>24462</v>
      </c>
      <c r="P2089" t="s">
        <v>8288</v>
      </c>
      <c r="Q2089" t="s">
        <v>8288</v>
      </c>
      <c r="R2089" t="s">
        <v>8288</v>
      </c>
      <c r="S2089" t="s">
        <v>8288</v>
      </c>
      <c r="T2089" t="s">
        <v>8288</v>
      </c>
      <c r="U2089" t="s">
        <v>8288</v>
      </c>
      <c r="V2089" s="204" t="s">
        <v>8288</v>
      </c>
      <c r="W2089" t="s">
        <v>8288</v>
      </c>
      <c r="X2089" t="s">
        <v>8288</v>
      </c>
      <c r="Y2089" t="s">
        <v>8288</v>
      </c>
      <c r="Z2089" t="s">
        <v>8288</v>
      </c>
      <c r="AA2089" s="204" t="s">
        <v>8288</v>
      </c>
      <c r="AB2089" s="204"/>
      <c r="AC2089"/>
      <c r="AD2089"/>
      <c r="AE2089"/>
      <c r="AF2089"/>
      <c r="AG2089" t="str">
        <f>IFERROR(IF(COUNTIF(C2089:L2089,"Feed Ingredient")&gt;0,INDEX(ani_diet!T:T,MATCH(M2089,ani_diet!D:D,0)),""),"")</f>
        <v/>
      </c>
      <c r="AH2089" s="60" t="b">
        <f>IF(IFERROR(IF(MATCH("Feed Ingredient", AOM[[#This Row],[L1]:[L10]],0)&gt;0, TRUE, FALSE), FALSE)=TRUE,IFERROR(VLOOKUP(M2089, ani_diet!C:C, 1, FALSE), "No Match"),FALSE)</f>
        <v>0</v>
      </c>
      <c r="AL2089" t="str">
        <f>IFERROR(IF(COUNTIF(C2089:L2089,"Feed Ingredient")&gt;0,INDEX(ani_diet!T:T,MATCH(M2089,ani_diet!D:D,0)),""),"")</f>
        <v/>
      </c>
    </row>
    <row r="2090" spans="1:38">
      <c r="A2090" t="str">
        <f>_xlfn.TEXTJOIN("/",TRUE,AOM[[#This Row],[L1]:[L10]])</f>
        <v>Management/Livestock Management/Rearing Stage/Cattle;Buffalo/Young/Finisher/Finisher Male</v>
      </c>
      <c r="B2090" t="s">
        <v>24463</v>
      </c>
      <c r="C2090" t="s">
        <v>17896</v>
      </c>
      <c r="D2090" t="s">
        <v>17898</v>
      </c>
      <c r="E2090" t="s">
        <v>24409</v>
      </c>
      <c r="F2090" t="s">
        <v>24410</v>
      </c>
      <c r="G2090" t="s">
        <v>24435</v>
      </c>
      <c r="H2090" t="s">
        <v>6682</v>
      </c>
      <c r="I2090" t="s">
        <v>24464</v>
      </c>
      <c r="J2090" t="s">
        <v>8288</v>
      </c>
      <c r="K2090" t="s">
        <v>8288</v>
      </c>
      <c r="M2090" t="str" cm="1">
        <f t="array" ref="M2090">LOOKUP(2,1/(C2090:L2090&lt;&gt;""),C2090:L2090)</f>
        <v>Finisher Male</v>
      </c>
      <c r="N2090" t="s">
        <v>8288</v>
      </c>
      <c r="O2090" t="s">
        <v>8288</v>
      </c>
      <c r="P2090" t="s">
        <v>8288</v>
      </c>
      <c r="Q2090" t="s">
        <v>8288</v>
      </c>
      <c r="R2090" t="s">
        <v>8288</v>
      </c>
      <c r="S2090" t="s">
        <v>8288</v>
      </c>
      <c r="T2090" t="s">
        <v>8288</v>
      </c>
      <c r="U2090" t="s">
        <v>8288</v>
      </c>
      <c r="V2090" s="204" t="s">
        <v>8288</v>
      </c>
      <c r="W2090" t="s">
        <v>8288</v>
      </c>
      <c r="X2090" t="s">
        <v>8288</v>
      </c>
      <c r="Y2090" t="s">
        <v>8288</v>
      </c>
      <c r="Z2090" t="s">
        <v>8288</v>
      </c>
      <c r="AA2090" s="204" t="s">
        <v>8288</v>
      </c>
      <c r="AB2090" s="204"/>
      <c r="AC2090"/>
      <c r="AD2090"/>
      <c r="AE2090"/>
      <c r="AF2090"/>
      <c r="AG2090" t="str">
        <f>IFERROR(IF(COUNTIF(C2090:L2090,"Feed Ingredient")&gt;0,INDEX(ani_diet!T:T,MATCH(M2090,ani_diet!D:D,0)),""),"")</f>
        <v/>
      </c>
      <c r="AH2090" s="60" t="b">
        <f>IF(IFERROR(IF(MATCH("Feed Ingredient", AOM[[#This Row],[L1]:[L10]],0)&gt;0, TRUE, FALSE), FALSE)=TRUE,IFERROR(VLOOKUP(M2090, ani_diet!C:C, 1, FALSE), "No Match"),FALSE)</f>
        <v>0</v>
      </c>
      <c r="AL2090" t="str">
        <f>IFERROR(IF(COUNTIF(C2090:L2090,"Feed Ingredient")&gt;0,INDEX(ani_diet!T:T,MATCH(M2090,ani_diet!D:D,0)),""),"")</f>
        <v/>
      </c>
    </row>
    <row r="2091" spans="1:38">
      <c r="A2091" t="str">
        <f>_xlfn.TEXTJOIN("/",TRUE,AOM[[#This Row],[L1]:[L10]])</f>
        <v xml:space="preserve">Management/Livestock Management/Rearing Stage/Cattle;Buffalo/Young/Finisher/Finisher Male/Castrate Finisher Male </v>
      </c>
      <c r="B2091" t="s">
        <v>24465</v>
      </c>
      <c r="C2091" t="s">
        <v>17896</v>
      </c>
      <c r="D2091" t="s">
        <v>17898</v>
      </c>
      <c r="E2091" t="s">
        <v>24409</v>
      </c>
      <c r="F2091" t="s">
        <v>24410</v>
      </c>
      <c r="G2091" t="s">
        <v>24435</v>
      </c>
      <c r="H2091" t="s">
        <v>6682</v>
      </c>
      <c r="I2091" t="s">
        <v>24464</v>
      </c>
      <c r="J2091" t="s">
        <v>24466</v>
      </c>
      <c r="K2091" t="s">
        <v>8288</v>
      </c>
      <c r="M2091" t="str" cm="1">
        <f t="array" ref="M2091">LOOKUP(2,1/(C2091:L2091&lt;&gt;""),C2091:L2091)</f>
        <v xml:space="preserve">Castrate Finisher Male </v>
      </c>
      <c r="N2091" t="s">
        <v>24467</v>
      </c>
      <c r="O2091" t="s">
        <v>8288</v>
      </c>
      <c r="P2091" t="s">
        <v>8288</v>
      </c>
      <c r="Q2091" t="s">
        <v>8288</v>
      </c>
      <c r="R2091" t="s">
        <v>8288</v>
      </c>
      <c r="S2091" t="s">
        <v>8288</v>
      </c>
      <c r="T2091" t="s">
        <v>8288</v>
      </c>
      <c r="U2091" t="s">
        <v>8288</v>
      </c>
      <c r="V2091" s="204" t="s">
        <v>8288</v>
      </c>
      <c r="W2091" t="s">
        <v>8288</v>
      </c>
      <c r="X2091" t="s">
        <v>8288</v>
      </c>
      <c r="Y2091" t="s">
        <v>8288</v>
      </c>
      <c r="Z2091" t="s">
        <v>8288</v>
      </c>
      <c r="AA2091" s="204" t="s">
        <v>8288</v>
      </c>
      <c r="AB2091" s="204"/>
      <c r="AC2091"/>
      <c r="AD2091"/>
      <c r="AE2091"/>
      <c r="AF2091"/>
      <c r="AG2091" t="str">
        <f>IFERROR(IF(COUNTIF(C2091:L2091,"Feed Ingredient")&gt;0,INDEX(ani_diet!T:T,MATCH(M2091,ani_diet!D:D,0)),""),"")</f>
        <v/>
      </c>
      <c r="AH2091" s="60" t="b">
        <f>IF(IFERROR(IF(MATCH("Feed Ingredient", AOM[[#This Row],[L1]:[L10]],0)&gt;0, TRUE, FALSE), FALSE)=TRUE,IFERROR(VLOOKUP(M2091, ani_diet!C:C, 1, FALSE), "No Match"),FALSE)</f>
        <v>0</v>
      </c>
      <c r="AL2091" t="str">
        <f>IFERROR(IF(COUNTIF(C2091:L2091,"Feed Ingredient")&gt;0,INDEX(ani_diet!T:T,MATCH(M2091,ani_diet!D:D,0)),""),"")</f>
        <v/>
      </c>
    </row>
    <row r="2092" spans="1:38">
      <c r="A2092" t="str">
        <f>_xlfn.TEXTJOIN("/",TRUE,AOM[[#This Row],[L1]:[L10]])</f>
        <v>Management/Livestock Management/Rearing Stage/Cattle;Buffalo/Young/Finisher/Finisher Male/Intact Finisher Male</v>
      </c>
      <c r="B2092" t="s">
        <v>24468</v>
      </c>
      <c r="C2092" t="s">
        <v>17896</v>
      </c>
      <c r="D2092" t="s">
        <v>17898</v>
      </c>
      <c r="E2092" t="s">
        <v>24409</v>
      </c>
      <c r="F2092" t="s">
        <v>24410</v>
      </c>
      <c r="G2092" t="s">
        <v>24435</v>
      </c>
      <c r="H2092" t="s">
        <v>6682</v>
      </c>
      <c r="I2092" t="s">
        <v>24464</v>
      </c>
      <c r="J2092" t="s">
        <v>24469</v>
      </c>
      <c r="K2092" t="s">
        <v>8288</v>
      </c>
      <c r="M2092" t="str" cm="1">
        <f t="array" ref="M2092">LOOKUP(2,1/(C2092:L2092&lt;&gt;""),C2092:L2092)</f>
        <v>Intact Finisher Male</v>
      </c>
      <c r="N2092" t="s">
        <v>24470</v>
      </c>
      <c r="O2092" t="s">
        <v>8288</v>
      </c>
      <c r="P2092" t="s">
        <v>8288</v>
      </c>
      <c r="Q2092" t="s">
        <v>8288</v>
      </c>
      <c r="R2092" t="s">
        <v>8288</v>
      </c>
      <c r="S2092" t="s">
        <v>8288</v>
      </c>
      <c r="T2092" t="s">
        <v>8288</v>
      </c>
      <c r="U2092" t="s">
        <v>8288</v>
      </c>
      <c r="V2092" s="204" t="s">
        <v>8288</v>
      </c>
      <c r="W2092" t="s">
        <v>8288</v>
      </c>
      <c r="X2092" t="s">
        <v>8288</v>
      </c>
      <c r="Y2092" t="s">
        <v>8288</v>
      </c>
      <c r="Z2092" t="s">
        <v>8288</v>
      </c>
      <c r="AA2092" s="204" t="s">
        <v>8288</v>
      </c>
      <c r="AB2092" s="204"/>
      <c r="AC2092"/>
      <c r="AD2092"/>
      <c r="AE2092"/>
      <c r="AF2092"/>
      <c r="AG2092" t="str">
        <f>IFERROR(IF(COUNTIF(C2092:L2092,"Feed Ingredient")&gt;0,INDEX(ani_diet!T:T,MATCH(M2092,ani_diet!D:D,0)),""),"")</f>
        <v/>
      </c>
      <c r="AH2092" s="60" t="b">
        <f>IF(IFERROR(IF(MATCH("Feed Ingredient", AOM[[#This Row],[L1]:[L10]],0)&gt;0, TRUE, FALSE), FALSE)=TRUE,IFERROR(VLOOKUP(M2092, ani_diet!C:C, 1, FALSE), "No Match"),FALSE)</f>
        <v>0</v>
      </c>
      <c r="AL2092" t="str">
        <f>IFERROR(IF(COUNTIF(C2092:L2092,"Feed Ingredient")&gt;0,INDEX(ani_diet!T:T,MATCH(M2092,ani_diet!D:D,0)),""),"")</f>
        <v/>
      </c>
    </row>
    <row r="2093" spans="1:38">
      <c r="A2093" t="str">
        <f>_xlfn.TEXTJOIN("/",TRUE,AOM[[#This Row],[L1]:[L10]])</f>
        <v>Management/Livestock Management/Rearing Stage/Cattle;Buffalo/Young/Grower</v>
      </c>
      <c r="B2093" t="s">
        <v>24471</v>
      </c>
      <c r="C2093" t="s">
        <v>17896</v>
      </c>
      <c r="D2093" t="s">
        <v>17898</v>
      </c>
      <c r="E2093" t="s">
        <v>24409</v>
      </c>
      <c r="F2093" t="s">
        <v>24410</v>
      </c>
      <c r="G2093" t="s">
        <v>24435</v>
      </c>
      <c r="H2093" t="s">
        <v>24472</v>
      </c>
      <c r="I2093" t="s">
        <v>8288</v>
      </c>
      <c r="J2093" t="s">
        <v>8288</v>
      </c>
      <c r="K2093" t="s">
        <v>8288</v>
      </c>
      <c r="M2093" t="str" cm="1">
        <f t="array" ref="M2093">LOOKUP(2,1/(C2093:L2093&lt;&gt;""),C2093:L2093)</f>
        <v>Grower</v>
      </c>
      <c r="N2093" t="s">
        <v>8288</v>
      </c>
      <c r="O2093" t="s">
        <v>8288</v>
      </c>
      <c r="P2093" t="s">
        <v>8288</v>
      </c>
      <c r="Q2093" t="s">
        <v>8288</v>
      </c>
      <c r="R2093" t="s">
        <v>8288</v>
      </c>
      <c r="S2093" t="s">
        <v>8288</v>
      </c>
      <c r="T2093" t="s">
        <v>8288</v>
      </c>
      <c r="U2093" t="s">
        <v>8288</v>
      </c>
      <c r="V2093" s="204" t="s">
        <v>8288</v>
      </c>
      <c r="W2093" t="s">
        <v>8288</v>
      </c>
      <c r="X2093" t="s">
        <v>8288</v>
      </c>
      <c r="Y2093" t="s">
        <v>8288</v>
      </c>
      <c r="Z2093" t="s">
        <v>8288</v>
      </c>
      <c r="AA2093" s="204" t="s">
        <v>8288</v>
      </c>
      <c r="AB2093" s="204"/>
      <c r="AC2093"/>
      <c r="AD2093"/>
      <c r="AE2093"/>
      <c r="AF2093"/>
      <c r="AG2093" t="str">
        <f>IFERROR(IF(COUNTIF(C2093:L2093,"Feed Ingredient")&gt;0,INDEX(ani_diet!T:T,MATCH(M2093,ani_diet!D:D,0)),""),"")</f>
        <v/>
      </c>
      <c r="AH2093" s="60" t="b">
        <f>IF(IFERROR(IF(MATCH("Feed Ingredient", AOM[[#This Row],[L1]:[L10]],0)&gt;0, TRUE, FALSE), FALSE)=TRUE,IFERROR(VLOOKUP(M2093, ani_diet!C:C, 1, FALSE), "No Match"),FALSE)</f>
        <v>0</v>
      </c>
      <c r="AL2093" t="str">
        <f>IFERROR(IF(COUNTIF(C2093:L2093,"Feed Ingredient")&gt;0,INDEX(ani_diet!T:T,MATCH(M2093,ani_diet!D:D,0)),""),"")</f>
        <v/>
      </c>
    </row>
    <row r="2094" spans="1:38">
      <c r="A2094" t="str">
        <f>_xlfn.TEXTJOIN("/",TRUE,AOM[[#This Row],[L1]:[L10]])</f>
        <v>Management/Livestock Management/Rearing Stage/Cattle;Buffalo/Young/Grower/Grower Female</v>
      </c>
      <c r="B2094" t="s">
        <v>24473</v>
      </c>
      <c r="C2094" t="s">
        <v>17896</v>
      </c>
      <c r="D2094" t="s">
        <v>17898</v>
      </c>
      <c r="E2094" t="s">
        <v>24409</v>
      </c>
      <c r="F2094" t="s">
        <v>24410</v>
      </c>
      <c r="G2094" t="s">
        <v>24435</v>
      </c>
      <c r="H2094" t="s">
        <v>24472</v>
      </c>
      <c r="I2094" t="s">
        <v>24474</v>
      </c>
      <c r="J2094" t="s">
        <v>8288</v>
      </c>
      <c r="K2094" t="s">
        <v>8288</v>
      </c>
      <c r="M2094" t="str" cm="1">
        <f t="array" ref="M2094">LOOKUP(2,1/(C2094:L2094&lt;&gt;""),C2094:L2094)</f>
        <v>Grower Female</v>
      </c>
      <c r="N2094" t="s">
        <v>24475</v>
      </c>
      <c r="O2094" t="s">
        <v>24462</v>
      </c>
      <c r="P2094" t="s">
        <v>8288</v>
      </c>
      <c r="Q2094" t="s">
        <v>8288</v>
      </c>
      <c r="R2094" t="s">
        <v>8288</v>
      </c>
      <c r="S2094" t="s">
        <v>8288</v>
      </c>
      <c r="T2094" t="s">
        <v>8288</v>
      </c>
      <c r="U2094" t="s">
        <v>8288</v>
      </c>
      <c r="V2094" s="204" t="s">
        <v>8288</v>
      </c>
      <c r="W2094" t="s">
        <v>8288</v>
      </c>
      <c r="X2094" t="s">
        <v>8288</v>
      </c>
      <c r="Y2094" t="s">
        <v>8288</v>
      </c>
      <c r="Z2094" t="s">
        <v>8288</v>
      </c>
      <c r="AA2094" s="204" t="s">
        <v>8288</v>
      </c>
      <c r="AB2094" s="204"/>
      <c r="AC2094"/>
      <c r="AD2094"/>
      <c r="AE2094"/>
      <c r="AF2094"/>
      <c r="AG2094" t="str">
        <f>IFERROR(IF(COUNTIF(C2094:L2094,"Feed Ingredient")&gt;0,INDEX(ani_diet!T:T,MATCH(M2094,ani_diet!D:D,0)),""),"")</f>
        <v/>
      </c>
      <c r="AH2094" s="60" t="b">
        <f>IF(IFERROR(IF(MATCH("Feed Ingredient", AOM[[#This Row],[L1]:[L10]],0)&gt;0, TRUE, FALSE), FALSE)=TRUE,IFERROR(VLOOKUP(M2094, ani_diet!C:C, 1, FALSE), "No Match"),FALSE)</f>
        <v>0</v>
      </c>
      <c r="AL2094" t="str">
        <f>IFERROR(IF(COUNTIF(C2094:L2094,"Feed Ingredient")&gt;0,INDEX(ani_diet!T:T,MATCH(M2094,ani_diet!D:D,0)),""),"")</f>
        <v/>
      </c>
    </row>
    <row r="2095" spans="1:38">
      <c r="A2095" t="str">
        <f>_xlfn.TEXTJOIN("/",TRUE,AOM[[#This Row],[L1]:[L10]])</f>
        <v>Management/Livestock Management/Rearing Stage/Cattle;Buffalo/Young/Grower/Grower Male</v>
      </c>
      <c r="B2095" t="s">
        <v>24476</v>
      </c>
      <c r="C2095" t="s">
        <v>17896</v>
      </c>
      <c r="D2095" t="s">
        <v>17898</v>
      </c>
      <c r="E2095" t="s">
        <v>24409</v>
      </c>
      <c r="F2095" t="s">
        <v>24410</v>
      </c>
      <c r="G2095" t="s">
        <v>24435</v>
      </c>
      <c r="H2095" t="s">
        <v>24472</v>
      </c>
      <c r="I2095" t="s">
        <v>24477</v>
      </c>
      <c r="J2095" t="s">
        <v>8288</v>
      </c>
      <c r="K2095" t="s">
        <v>8288</v>
      </c>
      <c r="M2095" t="str" cm="1">
        <f t="array" ref="M2095">LOOKUP(2,1/(C2095:L2095&lt;&gt;""),C2095:L2095)</f>
        <v>Grower Male</v>
      </c>
      <c r="N2095" t="s">
        <v>8288</v>
      </c>
      <c r="O2095" t="s">
        <v>8288</v>
      </c>
      <c r="P2095" t="s">
        <v>8288</v>
      </c>
      <c r="Q2095" t="s">
        <v>8288</v>
      </c>
      <c r="R2095" t="s">
        <v>8288</v>
      </c>
      <c r="S2095" t="s">
        <v>8288</v>
      </c>
      <c r="T2095" t="s">
        <v>8288</v>
      </c>
      <c r="U2095" t="s">
        <v>8288</v>
      </c>
      <c r="V2095" s="204" t="s">
        <v>8288</v>
      </c>
      <c r="W2095" t="s">
        <v>8288</v>
      </c>
      <c r="X2095" t="s">
        <v>8288</v>
      </c>
      <c r="Y2095" t="s">
        <v>8288</v>
      </c>
      <c r="Z2095" t="s">
        <v>8288</v>
      </c>
      <c r="AA2095" s="204" t="s">
        <v>8288</v>
      </c>
      <c r="AB2095" s="204"/>
      <c r="AC2095"/>
      <c r="AD2095"/>
      <c r="AE2095"/>
      <c r="AF2095"/>
      <c r="AG2095" t="str">
        <f>IFERROR(IF(COUNTIF(C2095:L2095,"Feed Ingredient")&gt;0,INDEX(ani_diet!T:T,MATCH(M2095,ani_diet!D:D,0)),""),"")</f>
        <v/>
      </c>
      <c r="AH2095" s="60" t="b">
        <f>IF(IFERROR(IF(MATCH("Feed Ingredient", AOM[[#This Row],[L1]:[L10]],0)&gt;0, TRUE, FALSE), FALSE)=TRUE,IFERROR(VLOOKUP(M2095, ani_diet!C:C, 1, FALSE), "No Match"),FALSE)</f>
        <v>0</v>
      </c>
      <c r="AL2095" t="str">
        <f>IFERROR(IF(COUNTIF(C2095:L2095,"Feed Ingredient")&gt;0,INDEX(ani_diet!T:T,MATCH(M2095,ani_diet!D:D,0)),""),"")</f>
        <v/>
      </c>
    </row>
    <row r="2096" spans="1:38">
      <c r="A2096" t="str">
        <f>_xlfn.TEXTJOIN("/",TRUE,AOM[[#This Row],[L1]:[L10]])</f>
        <v xml:space="preserve">Management/Livestock Management/Rearing Stage/Cattle;Buffalo/Young/Grower/Grower Male/Castrate Grower Male </v>
      </c>
      <c r="B2096" t="s">
        <v>24478</v>
      </c>
      <c r="C2096" t="s">
        <v>17896</v>
      </c>
      <c r="D2096" t="s">
        <v>17898</v>
      </c>
      <c r="E2096" t="s">
        <v>24409</v>
      </c>
      <c r="F2096" t="s">
        <v>24410</v>
      </c>
      <c r="G2096" t="s">
        <v>24435</v>
      </c>
      <c r="H2096" t="s">
        <v>24472</v>
      </c>
      <c r="I2096" t="s">
        <v>24477</v>
      </c>
      <c r="J2096" t="s">
        <v>24479</v>
      </c>
      <c r="K2096" t="s">
        <v>8288</v>
      </c>
      <c r="M2096" t="str" cm="1">
        <f t="array" ref="M2096">LOOKUP(2,1/(C2096:L2096&lt;&gt;""),C2096:L2096)</f>
        <v xml:space="preserve">Castrate Grower Male </v>
      </c>
      <c r="N2096" t="s">
        <v>24480</v>
      </c>
      <c r="O2096" t="s">
        <v>8288</v>
      </c>
      <c r="P2096" t="s">
        <v>8288</v>
      </c>
      <c r="Q2096" t="s">
        <v>8288</v>
      </c>
      <c r="R2096" t="s">
        <v>8288</v>
      </c>
      <c r="S2096" t="s">
        <v>8288</v>
      </c>
      <c r="T2096" t="s">
        <v>8288</v>
      </c>
      <c r="U2096" t="s">
        <v>8288</v>
      </c>
      <c r="V2096" s="204" t="s">
        <v>8288</v>
      </c>
      <c r="W2096" t="s">
        <v>8288</v>
      </c>
      <c r="X2096" t="s">
        <v>8288</v>
      </c>
      <c r="Y2096" t="s">
        <v>8288</v>
      </c>
      <c r="Z2096" t="s">
        <v>8288</v>
      </c>
      <c r="AA2096" s="204" t="s">
        <v>8288</v>
      </c>
      <c r="AB2096" s="204"/>
      <c r="AC2096"/>
      <c r="AD2096"/>
      <c r="AE2096"/>
      <c r="AF2096"/>
      <c r="AG2096" t="str">
        <f>IFERROR(IF(COUNTIF(C2096:L2096,"Feed Ingredient")&gt;0,INDEX(ani_diet!T:T,MATCH(M2096,ani_diet!D:D,0)),""),"")</f>
        <v/>
      </c>
      <c r="AH2096" s="60" t="b">
        <f>IF(IFERROR(IF(MATCH("Feed Ingredient", AOM[[#This Row],[L1]:[L10]],0)&gt;0, TRUE, FALSE), FALSE)=TRUE,IFERROR(VLOOKUP(M2096, ani_diet!C:C, 1, FALSE), "No Match"),FALSE)</f>
        <v>0</v>
      </c>
      <c r="AL2096" t="str">
        <f>IFERROR(IF(COUNTIF(C2096:L2096,"Feed Ingredient")&gt;0,INDEX(ani_diet!T:T,MATCH(M2096,ani_diet!D:D,0)),""),"")</f>
        <v/>
      </c>
    </row>
    <row r="2097" spans="1:38">
      <c r="A2097" t="str">
        <f>_xlfn.TEXTJOIN("/",TRUE,AOM[[#This Row],[L1]:[L10]])</f>
        <v>Management/Livestock Management/Rearing Stage/Cattle;Buffalo/Young/Grower/Grower Male/Intact Grower Male</v>
      </c>
      <c r="B2097" t="s">
        <v>24481</v>
      </c>
      <c r="C2097" t="s">
        <v>17896</v>
      </c>
      <c r="D2097" t="s">
        <v>17898</v>
      </c>
      <c r="E2097" t="s">
        <v>24409</v>
      </c>
      <c r="F2097" t="s">
        <v>24410</v>
      </c>
      <c r="G2097" t="s">
        <v>24435</v>
      </c>
      <c r="H2097" t="s">
        <v>24472</v>
      </c>
      <c r="I2097" t="s">
        <v>24477</v>
      </c>
      <c r="J2097" t="s">
        <v>24482</v>
      </c>
      <c r="K2097" t="s">
        <v>8288</v>
      </c>
      <c r="M2097" t="str" cm="1">
        <f t="array" ref="M2097">LOOKUP(2,1/(C2097:L2097&lt;&gt;""),C2097:L2097)</f>
        <v>Intact Grower Male</v>
      </c>
      <c r="N2097" t="s">
        <v>24483</v>
      </c>
      <c r="O2097" t="s">
        <v>8288</v>
      </c>
      <c r="P2097" t="s">
        <v>8288</v>
      </c>
      <c r="Q2097" t="s">
        <v>8288</v>
      </c>
      <c r="R2097" t="s">
        <v>8288</v>
      </c>
      <c r="S2097" t="s">
        <v>8288</v>
      </c>
      <c r="T2097" t="s">
        <v>8288</v>
      </c>
      <c r="U2097" t="s">
        <v>8288</v>
      </c>
      <c r="V2097" s="204" t="s">
        <v>8288</v>
      </c>
      <c r="W2097" t="s">
        <v>8288</v>
      </c>
      <c r="X2097" t="s">
        <v>8288</v>
      </c>
      <c r="Y2097" t="s">
        <v>8288</v>
      </c>
      <c r="Z2097" t="s">
        <v>8288</v>
      </c>
      <c r="AA2097" s="204" t="s">
        <v>8288</v>
      </c>
      <c r="AB2097" s="204"/>
      <c r="AC2097"/>
      <c r="AD2097"/>
      <c r="AE2097"/>
      <c r="AF2097"/>
      <c r="AG2097" t="str">
        <f>IFERROR(IF(COUNTIF(C2097:L2097,"Feed Ingredient")&gt;0,INDEX(ani_diet!T:T,MATCH(M2097,ani_diet!D:D,0)),""),"")</f>
        <v/>
      </c>
      <c r="AH2097" s="60" t="b">
        <f>IF(IFERROR(IF(MATCH("Feed Ingredient", AOM[[#This Row],[L1]:[L10]],0)&gt;0, TRUE, FALSE), FALSE)=TRUE,IFERROR(VLOOKUP(M2097, ani_diet!C:C, 1, FALSE), "No Match"),FALSE)</f>
        <v>0</v>
      </c>
      <c r="AL2097" t="str">
        <f>IFERROR(IF(COUNTIF(C2097:L2097,"Feed Ingredient")&gt;0,INDEX(ani_diet!T:T,MATCH(M2097,ani_diet!D:D,0)),""),"")</f>
        <v/>
      </c>
    </row>
    <row r="2098" spans="1:38">
      <c r="A2098" t="str">
        <f>_xlfn.TEXTJOIN("/",TRUE,AOM[[#This Row],[L1]:[L10]])</f>
        <v>Management/Livestock Management/Rearing Stage/Cattle;Buffalo/Young/Young Female</v>
      </c>
      <c r="B2098" t="s">
        <v>24484</v>
      </c>
      <c r="C2098" t="s">
        <v>17896</v>
      </c>
      <c r="D2098" t="s">
        <v>17898</v>
      </c>
      <c r="E2098" t="s">
        <v>24409</v>
      </c>
      <c r="F2098" t="s">
        <v>24410</v>
      </c>
      <c r="G2098" t="s">
        <v>24435</v>
      </c>
      <c r="H2098" t="s">
        <v>24485</v>
      </c>
      <c r="I2098" t="s">
        <v>8288</v>
      </c>
      <c r="J2098" t="s">
        <v>8288</v>
      </c>
      <c r="K2098" t="s">
        <v>8288</v>
      </c>
      <c r="M2098" t="str" cm="1">
        <f t="array" ref="M2098">LOOKUP(2,1/(C2098:L2098&lt;&gt;""),C2098:L2098)</f>
        <v>Young Female</v>
      </c>
      <c r="N2098" t="s">
        <v>24486</v>
      </c>
      <c r="O2098" t="s">
        <v>24436</v>
      </c>
      <c r="P2098" t="s">
        <v>8288</v>
      </c>
      <c r="Q2098" t="s">
        <v>8288</v>
      </c>
      <c r="R2098" t="s">
        <v>8288</v>
      </c>
      <c r="S2098" t="s">
        <v>8288</v>
      </c>
      <c r="T2098" t="s">
        <v>8288</v>
      </c>
      <c r="U2098" t="s">
        <v>8288</v>
      </c>
      <c r="V2098" s="204" t="s">
        <v>8288</v>
      </c>
      <c r="W2098" t="s">
        <v>8288</v>
      </c>
      <c r="X2098" t="s">
        <v>8288</v>
      </c>
      <c r="Y2098" t="s">
        <v>8288</v>
      </c>
      <c r="Z2098" t="s">
        <v>8288</v>
      </c>
      <c r="AA2098" s="204" t="s">
        <v>8288</v>
      </c>
      <c r="AB2098" s="204"/>
      <c r="AC2098"/>
      <c r="AD2098"/>
      <c r="AE2098"/>
      <c r="AF2098"/>
      <c r="AG2098" t="str">
        <f>IFERROR(IF(COUNTIF(C2098:L2098,"Feed Ingredient")&gt;0,INDEX(ani_diet!T:T,MATCH(M2098,ani_diet!D:D,0)),""),"")</f>
        <v/>
      </c>
      <c r="AH2098" s="60" t="b">
        <f>IF(IFERROR(IF(MATCH("Feed Ingredient", AOM[[#This Row],[L1]:[L10]],0)&gt;0, TRUE, FALSE), FALSE)=TRUE,IFERROR(VLOOKUP(M2098, ani_diet!C:C, 1, FALSE), "No Match"),FALSE)</f>
        <v>0</v>
      </c>
      <c r="AL2098" t="str">
        <f>IFERROR(IF(COUNTIF(C2098:L2098,"Feed Ingredient")&gt;0,INDEX(ani_diet!T:T,MATCH(M2098,ani_diet!D:D,0)),""),"")</f>
        <v/>
      </c>
    </row>
    <row r="2099" spans="1:38">
      <c r="A2099" t="str">
        <f>_xlfn.TEXTJOIN("/",TRUE,AOM[[#This Row],[L1]:[L10]])</f>
        <v>Management/Livestock Management/Rearing Stage/Cattle;Buffalo/Young/Young Male</v>
      </c>
      <c r="B2099" t="s">
        <v>24487</v>
      </c>
      <c r="C2099" t="s">
        <v>17896</v>
      </c>
      <c r="D2099" t="s">
        <v>17898</v>
      </c>
      <c r="E2099" t="s">
        <v>24409</v>
      </c>
      <c r="F2099" t="s">
        <v>24410</v>
      </c>
      <c r="G2099" t="s">
        <v>24435</v>
      </c>
      <c r="H2099" t="s">
        <v>24488</v>
      </c>
      <c r="I2099" t="s">
        <v>8288</v>
      </c>
      <c r="J2099" t="s">
        <v>8288</v>
      </c>
      <c r="K2099" t="s">
        <v>8288</v>
      </c>
      <c r="M2099" t="str" cm="1">
        <f t="array" ref="M2099">LOOKUP(2,1/(C2099:L2099&lt;&gt;""),C2099:L2099)</f>
        <v>Young Male</v>
      </c>
      <c r="N2099" t="s">
        <v>8288</v>
      </c>
      <c r="O2099" t="s">
        <v>8288</v>
      </c>
      <c r="P2099" t="s">
        <v>8288</v>
      </c>
      <c r="Q2099" t="s">
        <v>8288</v>
      </c>
      <c r="R2099" t="s">
        <v>8288</v>
      </c>
      <c r="S2099" t="s">
        <v>8288</v>
      </c>
      <c r="T2099" t="s">
        <v>8288</v>
      </c>
      <c r="U2099" t="s">
        <v>8288</v>
      </c>
      <c r="V2099" s="204" t="s">
        <v>8288</v>
      </c>
      <c r="W2099" t="s">
        <v>8288</v>
      </c>
      <c r="X2099" t="s">
        <v>8288</v>
      </c>
      <c r="Y2099" t="s">
        <v>8288</v>
      </c>
      <c r="Z2099" t="s">
        <v>8288</v>
      </c>
      <c r="AA2099" s="204" t="s">
        <v>8288</v>
      </c>
      <c r="AB2099" s="204"/>
      <c r="AC2099"/>
      <c r="AD2099"/>
      <c r="AE2099"/>
      <c r="AF2099"/>
      <c r="AG2099" t="str">
        <f>IFERROR(IF(COUNTIF(C2099:L2099,"Feed Ingredient")&gt;0,INDEX(ani_diet!T:T,MATCH(M2099,ani_diet!D:D,0)),""),"")</f>
        <v/>
      </c>
      <c r="AH2099" s="60" t="b">
        <f>IF(IFERROR(IF(MATCH("Feed Ingredient", AOM[[#This Row],[L1]:[L10]],0)&gt;0, TRUE, FALSE), FALSE)=TRUE,IFERROR(VLOOKUP(M2099, ani_diet!C:C, 1, FALSE), "No Match"),FALSE)</f>
        <v>0</v>
      </c>
      <c r="AL2099" t="str">
        <f>IFERROR(IF(COUNTIF(C2099:L2099,"Feed Ingredient")&gt;0,INDEX(ani_diet!T:T,MATCH(M2099,ani_diet!D:D,0)),""),"")</f>
        <v/>
      </c>
    </row>
    <row r="2100" spans="1:38">
      <c r="A2100" t="str">
        <f>_xlfn.TEXTJOIN("/",TRUE,AOM[[#This Row],[L1]:[L10]])</f>
        <v>Management/Livestock Management/Rearing Stage/Cattle;Buffalo/Young/Young Male/Castrate</v>
      </c>
      <c r="B2100" t="s">
        <v>24489</v>
      </c>
      <c r="C2100" t="s">
        <v>17896</v>
      </c>
      <c r="D2100" t="s">
        <v>17898</v>
      </c>
      <c r="E2100" t="s">
        <v>24409</v>
      </c>
      <c r="F2100" t="s">
        <v>24410</v>
      </c>
      <c r="G2100" t="s">
        <v>24435</v>
      </c>
      <c r="H2100" t="s">
        <v>24488</v>
      </c>
      <c r="I2100" t="s">
        <v>24490</v>
      </c>
      <c r="J2100" t="s">
        <v>8288</v>
      </c>
      <c r="K2100" t="s">
        <v>8288</v>
      </c>
      <c r="M2100" t="str" cm="1">
        <f t="array" ref="M2100">LOOKUP(2,1/(C2100:L2100&lt;&gt;""),C2100:L2100)</f>
        <v>Castrate</v>
      </c>
      <c r="N2100" t="s">
        <v>24491</v>
      </c>
      <c r="O2100" t="s">
        <v>24492</v>
      </c>
      <c r="P2100" t="s">
        <v>8288</v>
      </c>
      <c r="Q2100" t="s">
        <v>8288</v>
      </c>
      <c r="R2100" t="s">
        <v>8288</v>
      </c>
      <c r="S2100" t="s">
        <v>8288</v>
      </c>
      <c r="T2100" t="s">
        <v>8288</v>
      </c>
      <c r="U2100" t="s">
        <v>8288</v>
      </c>
      <c r="V2100" s="204" t="s">
        <v>8288</v>
      </c>
      <c r="W2100" t="s">
        <v>8288</v>
      </c>
      <c r="X2100" t="s">
        <v>8288</v>
      </c>
      <c r="Y2100" t="s">
        <v>8288</v>
      </c>
      <c r="Z2100" t="s">
        <v>8288</v>
      </c>
      <c r="AA2100" s="204" t="s">
        <v>8288</v>
      </c>
      <c r="AB2100" s="204"/>
      <c r="AC2100"/>
      <c r="AD2100"/>
      <c r="AE2100"/>
      <c r="AF2100"/>
      <c r="AG2100" t="str">
        <f>IFERROR(IF(COUNTIF(C2100:L2100,"Feed Ingredient")&gt;0,INDEX(ani_diet!T:T,MATCH(M2100,ani_diet!D:D,0)),""),"")</f>
        <v/>
      </c>
      <c r="AH2100" s="60" t="b">
        <f>IF(IFERROR(IF(MATCH("Feed Ingredient", AOM[[#This Row],[L1]:[L10]],0)&gt;0, TRUE, FALSE), FALSE)=TRUE,IFERROR(VLOOKUP(M2100, ani_diet!C:C, 1, FALSE), "No Match"),FALSE)</f>
        <v>0</v>
      </c>
      <c r="AL2100" t="str">
        <f>IFERROR(IF(COUNTIF(C2100:L2100,"Feed Ingredient")&gt;0,INDEX(ani_diet!T:T,MATCH(M2100,ani_diet!D:D,0)),""),"")</f>
        <v/>
      </c>
    </row>
    <row r="2101" spans="1:38">
      <c r="A2101" t="str">
        <f>_xlfn.TEXTJOIN("/",TRUE,AOM[[#This Row],[L1]:[L10]])</f>
        <v>Management/Livestock Management/Rearing Stage/Cattle;Buffalo/Young/Young Male/Young Intact Male</v>
      </c>
      <c r="B2101" t="s">
        <v>24493</v>
      </c>
      <c r="C2101" t="s">
        <v>17896</v>
      </c>
      <c r="D2101" t="s">
        <v>17898</v>
      </c>
      <c r="E2101" t="s">
        <v>24409</v>
      </c>
      <c r="F2101" t="s">
        <v>24410</v>
      </c>
      <c r="G2101" t="s">
        <v>24435</v>
      </c>
      <c r="H2101" t="s">
        <v>24488</v>
      </c>
      <c r="I2101" t="s">
        <v>24494</v>
      </c>
      <c r="J2101" t="s">
        <v>8288</v>
      </c>
      <c r="K2101" t="s">
        <v>8288</v>
      </c>
      <c r="M2101" t="str" cm="1">
        <f t="array" ref="M2101">LOOKUP(2,1/(C2101:L2101&lt;&gt;""),C2101:L2101)</f>
        <v>Young Intact Male</v>
      </c>
      <c r="N2101" t="s">
        <v>24495</v>
      </c>
      <c r="O2101" t="s">
        <v>24496</v>
      </c>
      <c r="P2101" t="s">
        <v>8288</v>
      </c>
      <c r="Q2101" t="s">
        <v>8288</v>
      </c>
      <c r="R2101" t="s">
        <v>8288</v>
      </c>
      <c r="S2101" t="s">
        <v>8288</v>
      </c>
      <c r="T2101" t="s">
        <v>8288</v>
      </c>
      <c r="U2101" t="s">
        <v>8288</v>
      </c>
      <c r="V2101" s="204" t="s">
        <v>8288</v>
      </c>
      <c r="W2101" t="s">
        <v>8288</v>
      </c>
      <c r="X2101" t="s">
        <v>8288</v>
      </c>
      <c r="Y2101" t="s">
        <v>8288</v>
      </c>
      <c r="Z2101" t="s">
        <v>8288</v>
      </c>
      <c r="AA2101" s="204" t="s">
        <v>8288</v>
      </c>
      <c r="AB2101" s="204"/>
      <c r="AC2101"/>
      <c r="AD2101"/>
      <c r="AE2101"/>
      <c r="AF2101"/>
      <c r="AG2101" t="str">
        <f>IFERROR(IF(COUNTIF(C2101:L2101,"Feed Ingredient")&gt;0,INDEX(ani_diet!T:T,MATCH(M2101,ani_diet!D:D,0)),""),"")</f>
        <v/>
      </c>
      <c r="AH2101" s="60" t="b">
        <f>IF(IFERROR(IF(MATCH("Feed Ingredient", AOM[[#This Row],[L1]:[L10]],0)&gt;0, TRUE, FALSE), FALSE)=TRUE,IFERROR(VLOOKUP(M2101, ani_diet!C:C, 1, FALSE), "No Match"),FALSE)</f>
        <v>0</v>
      </c>
      <c r="AL2101" t="str">
        <f>IFERROR(IF(COUNTIF(C2101:L2101,"Feed Ingredient")&gt;0,INDEX(ani_diet!T:T,MATCH(M2101,ani_diet!D:D,0)),""),"")</f>
        <v/>
      </c>
    </row>
    <row r="2102" spans="1:38">
      <c r="A2102" t="str">
        <f>_xlfn.TEXTJOIN("/",TRUE,AOM[[#This Row],[L1]:[L10]])</f>
        <v>Management/Livestock Management/Rearing Stage/Chicken</v>
      </c>
      <c r="B2102" t="s">
        <v>24497</v>
      </c>
      <c r="C2102" t="s">
        <v>17896</v>
      </c>
      <c r="D2102" t="s">
        <v>17898</v>
      </c>
      <c r="E2102" t="s">
        <v>24409</v>
      </c>
      <c r="F2102" t="s">
        <v>5133</v>
      </c>
      <c r="G2102" t="s">
        <v>8288</v>
      </c>
      <c r="H2102" t="s">
        <v>8288</v>
      </c>
      <c r="I2102" t="s">
        <v>8288</v>
      </c>
      <c r="J2102" t="s">
        <v>8288</v>
      </c>
      <c r="K2102" t="s">
        <v>8288</v>
      </c>
      <c r="M2102" t="str" cm="1">
        <f t="array" ref="M2102">LOOKUP(2,1/(C2102:L2102&lt;&gt;""),C2102:L2102)</f>
        <v>Chicken</v>
      </c>
      <c r="O2102" t="s">
        <v>8288</v>
      </c>
      <c r="P2102" t="s">
        <v>8288</v>
      </c>
      <c r="Q2102" t="s">
        <v>8288</v>
      </c>
      <c r="R2102" t="s">
        <v>8288</v>
      </c>
      <c r="S2102" t="s">
        <v>8288</v>
      </c>
      <c r="T2102" t="s">
        <v>8288</v>
      </c>
      <c r="U2102" t="s">
        <v>8288</v>
      </c>
      <c r="V2102" s="204" t="s">
        <v>8288</v>
      </c>
      <c r="W2102" t="s">
        <v>8288</v>
      </c>
      <c r="X2102" t="s">
        <v>8288</v>
      </c>
      <c r="Y2102" t="s">
        <v>8288</v>
      </c>
      <c r="Z2102" t="s">
        <v>8288</v>
      </c>
      <c r="AA2102" s="204" t="s">
        <v>8288</v>
      </c>
      <c r="AB2102" s="204"/>
      <c r="AC2102"/>
      <c r="AD2102"/>
      <c r="AE2102"/>
      <c r="AF2102"/>
      <c r="AG2102" t="str">
        <f>IFERROR(IF(COUNTIF(C2102:L2102,"Feed Ingredient")&gt;0,INDEX(ani_diet!T:T,MATCH(M2102,ani_diet!D:D,0)),""),"")</f>
        <v/>
      </c>
      <c r="AH2102" s="60" t="b">
        <f>IF(IFERROR(IF(MATCH("Feed Ingredient", AOM[[#This Row],[L1]:[L10]],0)&gt;0, TRUE, FALSE), FALSE)=TRUE,IFERROR(VLOOKUP(M2102, ani_diet!C:C, 1, FALSE), "No Match"),FALSE)</f>
        <v>0</v>
      </c>
      <c r="AL2102" t="str">
        <f>IFERROR(IF(COUNTIF(C2102:L2102,"Feed Ingredient")&gt;0,INDEX(ani_diet!T:T,MATCH(M2102,ani_diet!D:D,0)),""),"")</f>
        <v/>
      </c>
    </row>
    <row r="2103" spans="1:38">
      <c r="A2103" t="str">
        <f>_xlfn.TEXTJOIN("/",TRUE,AOM[[#This Row],[L1]:[L10]])</f>
        <v>Management/Livestock Management/Rearing Stage/Chicken/Adult</v>
      </c>
      <c r="B2103" t="s">
        <v>24498</v>
      </c>
      <c r="C2103" t="s">
        <v>17896</v>
      </c>
      <c r="D2103" t="s">
        <v>17898</v>
      </c>
      <c r="E2103" t="s">
        <v>24409</v>
      </c>
      <c r="F2103" t="s">
        <v>5133</v>
      </c>
      <c r="G2103" t="s">
        <v>24412</v>
      </c>
      <c r="H2103" t="s">
        <v>8288</v>
      </c>
      <c r="I2103" t="s">
        <v>8288</v>
      </c>
      <c r="J2103" t="s">
        <v>8288</v>
      </c>
      <c r="K2103" t="s">
        <v>8288</v>
      </c>
      <c r="M2103" t="str" cm="1">
        <f t="array" ref="M2103">LOOKUP(2,1/(C2103:L2103&lt;&gt;""),C2103:L2103)</f>
        <v>Adult</v>
      </c>
      <c r="N2103" t="s">
        <v>8288</v>
      </c>
      <c r="O2103" t="s">
        <v>8288</v>
      </c>
      <c r="P2103" t="s">
        <v>8288</v>
      </c>
      <c r="Q2103" t="s">
        <v>8288</v>
      </c>
      <c r="R2103" t="s">
        <v>8288</v>
      </c>
      <c r="S2103" t="s">
        <v>8288</v>
      </c>
      <c r="T2103" t="s">
        <v>8288</v>
      </c>
      <c r="U2103" t="s">
        <v>8288</v>
      </c>
      <c r="V2103" s="204" t="s">
        <v>8288</v>
      </c>
      <c r="W2103" t="s">
        <v>8288</v>
      </c>
      <c r="X2103" t="s">
        <v>8288</v>
      </c>
      <c r="Y2103" t="s">
        <v>8288</v>
      </c>
      <c r="Z2103" t="s">
        <v>8288</v>
      </c>
      <c r="AA2103" s="204" t="s">
        <v>8288</v>
      </c>
      <c r="AB2103" s="204"/>
      <c r="AC2103"/>
      <c r="AD2103"/>
      <c r="AE2103"/>
      <c r="AF2103"/>
      <c r="AG2103" t="str">
        <f>IFERROR(IF(COUNTIF(C2103:L2103,"Feed Ingredient")&gt;0,INDEX(ani_diet!T:T,MATCH(M2103,ani_diet!D:D,0)),""),"")</f>
        <v/>
      </c>
      <c r="AH2103" s="60" t="b">
        <f>IF(IFERROR(IF(MATCH("Feed Ingredient", AOM[[#This Row],[L1]:[L10]],0)&gt;0, TRUE, FALSE), FALSE)=TRUE,IFERROR(VLOOKUP(M2103, ani_diet!C:C, 1, FALSE), "No Match"),FALSE)</f>
        <v>0</v>
      </c>
      <c r="AL2103" t="str">
        <f>IFERROR(IF(COUNTIF(C2103:L2103,"Feed Ingredient")&gt;0,INDEX(ani_diet!T:T,MATCH(M2103,ani_diet!D:D,0)),""),"")</f>
        <v/>
      </c>
    </row>
    <row r="2104" spans="1:38">
      <c r="A2104" t="str">
        <f>_xlfn.TEXTJOIN("/",TRUE,AOM[[#This Row],[L1]:[L10]])</f>
        <v>Management/Livestock Management/Rearing Stage/Chicken/Adult/Adult Female</v>
      </c>
      <c r="B2104" t="s">
        <v>24499</v>
      </c>
      <c r="C2104" t="s">
        <v>17896</v>
      </c>
      <c r="D2104" t="s">
        <v>17898</v>
      </c>
      <c r="E2104" t="s">
        <v>24409</v>
      </c>
      <c r="F2104" t="s">
        <v>5133</v>
      </c>
      <c r="G2104" t="s">
        <v>24412</v>
      </c>
      <c r="H2104" t="s">
        <v>24415</v>
      </c>
      <c r="I2104" t="s">
        <v>8288</v>
      </c>
      <c r="J2104" t="s">
        <v>8288</v>
      </c>
      <c r="K2104" t="s">
        <v>8288</v>
      </c>
      <c r="M2104" t="str" cm="1">
        <f t="array" ref="M2104">LOOKUP(2,1/(C2104:L2104&lt;&gt;""),C2104:L2104)</f>
        <v>Adult Female</v>
      </c>
      <c r="N2104" t="s">
        <v>24500</v>
      </c>
      <c r="O2104" t="s">
        <v>24501</v>
      </c>
      <c r="P2104" t="s">
        <v>8288</v>
      </c>
      <c r="Q2104" t="s">
        <v>8288</v>
      </c>
      <c r="R2104" t="s">
        <v>24502</v>
      </c>
      <c r="S2104" t="s">
        <v>8288</v>
      </c>
      <c r="T2104" t="s">
        <v>8288</v>
      </c>
      <c r="U2104" t="s">
        <v>8288</v>
      </c>
      <c r="V2104" s="204" t="s">
        <v>8288</v>
      </c>
      <c r="W2104" t="s">
        <v>8288</v>
      </c>
      <c r="X2104" t="s">
        <v>8288</v>
      </c>
      <c r="Y2104" t="s">
        <v>8288</v>
      </c>
      <c r="Z2104" t="s">
        <v>8288</v>
      </c>
      <c r="AA2104" s="204" t="s">
        <v>8288</v>
      </c>
      <c r="AB2104" s="204"/>
      <c r="AC2104"/>
      <c r="AD2104"/>
      <c r="AE2104"/>
      <c r="AF2104"/>
      <c r="AG2104" t="str">
        <f>IFERROR(IF(COUNTIF(C2104:L2104,"Feed Ingredient")&gt;0,INDEX(ani_diet!T:T,MATCH(M2104,ani_diet!D:D,0)),""),"")</f>
        <v/>
      </c>
      <c r="AH2104" s="60" t="b">
        <f>IF(IFERROR(IF(MATCH("Feed Ingredient", AOM[[#This Row],[L1]:[L10]],0)&gt;0, TRUE, FALSE), FALSE)=TRUE,IFERROR(VLOOKUP(M2104, ani_diet!C:C, 1, FALSE), "No Match"),FALSE)</f>
        <v>0</v>
      </c>
      <c r="AL2104" t="str">
        <f>IFERROR(IF(COUNTIF(C2104:L2104,"Feed Ingredient")&gt;0,INDEX(ani_diet!T:T,MATCH(M2104,ani_diet!D:D,0)),""),"")</f>
        <v/>
      </c>
    </row>
    <row r="2105" spans="1:38">
      <c r="A2105" t="str">
        <f>_xlfn.TEXTJOIN("/",TRUE,AOM[[#This Row],[L1]:[L10]])</f>
        <v>Management/Livestock Management/Rearing Stage/Chicken/Adult/Adult Female/Laying Female</v>
      </c>
      <c r="B2105" t="s">
        <v>24503</v>
      </c>
      <c r="C2105" t="s">
        <v>17896</v>
      </c>
      <c r="D2105" t="s">
        <v>17898</v>
      </c>
      <c r="E2105" t="s">
        <v>24409</v>
      </c>
      <c r="F2105" t="s">
        <v>5133</v>
      </c>
      <c r="G2105" t="s">
        <v>24412</v>
      </c>
      <c r="H2105" t="s">
        <v>24415</v>
      </c>
      <c r="I2105" t="s">
        <v>24504</v>
      </c>
      <c r="J2105" t="s">
        <v>8288</v>
      </c>
      <c r="K2105" t="s">
        <v>8288</v>
      </c>
      <c r="M2105" t="str" cm="1">
        <f t="array" ref="M2105">LOOKUP(2,1/(C2105:L2105&lt;&gt;""),C2105:L2105)</f>
        <v>Laying Female</v>
      </c>
      <c r="N2105" t="s">
        <v>24505</v>
      </c>
      <c r="O2105" t="s">
        <v>8288</v>
      </c>
      <c r="P2105" t="s">
        <v>8288</v>
      </c>
      <c r="Q2105" t="s">
        <v>8288</v>
      </c>
      <c r="R2105" t="s">
        <v>8288</v>
      </c>
      <c r="S2105" t="s">
        <v>8288</v>
      </c>
      <c r="T2105" t="s">
        <v>8288</v>
      </c>
      <c r="U2105" t="s">
        <v>8288</v>
      </c>
      <c r="V2105" s="204" t="s">
        <v>8288</v>
      </c>
      <c r="W2105" t="s">
        <v>8288</v>
      </c>
      <c r="X2105" t="s">
        <v>8288</v>
      </c>
      <c r="Y2105" t="s">
        <v>8288</v>
      </c>
      <c r="Z2105" t="s">
        <v>8288</v>
      </c>
      <c r="AA2105" s="204" t="s">
        <v>8288</v>
      </c>
      <c r="AB2105" s="204"/>
      <c r="AC2105"/>
      <c r="AD2105"/>
      <c r="AE2105"/>
      <c r="AF2105"/>
      <c r="AG2105" t="str">
        <f>IFERROR(IF(COUNTIF(C2105:L2105,"Feed Ingredient")&gt;0,INDEX(ani_diet!T:T,MATCH(M2105,ani_diet!D:D,0)),""),"")</f>
        <v/>
      </c>
      <c r="AH2105" s="60" t="b">
        <f>IF(IFERROR(IF(MATCH("Feed Ingredient", AOM[[#This Row],[L1]:[L10]],0)&gt;0, TRUE, FALSE), FALSE)=TRUE,IFERROR(VLOOKUP(M2105, ani_diet!C:C, 1, FALSE), "No Match"),FALSE)</f>
        <v>0</v>
      </c>
      <c r="AL2105" t="str">
        <f>IFERROR(IF(COUNTIF(C2105:L2105,"Feed Ingredient")&gt;0,INDEX(ani_diet!T:T,MATCH(M2105,ani_diet!D:D,0)),""),"")</f>
        <v/>
      </c>
    </row>
    <row r="2106" spans="1:38">
      <c r="A2106" t="str">
        <f>_xlfn.TEXTJOIN("/",TRUE,AOM[[#This Row],[L1]:[L10]])</f>
        <v>Management/Livestock Management/Rearing Stage/Chicken/Adult/Adult Male</v>
      </c>
      <c r="B2106" t="s">
        <v>24506</v>
      </c>
      <c r="C2106" t="s">
        <v>17896</v>
      </c>
      <c r="D2106" t="s">
        <v>17898</v>
      </c>
      <c r="E2106" t="s">
        <v>24409</v>
      </c>
      <c r="F2106" t="s">
        <v>5133</v>
      </c>
      <c r="G2106" t="s">
        <v>24412</v>
      </c>
      <c r="H2106" t="s">
        <v>24431</v>
      </c>
      <c r="I2106" t="s">
        <v>8288</v>
      </c>
      <c r="J2106" t="s">
        <v>8288</v>
      </c>
      <c r="K2106" t="s">
        <v>8288</v>
      </c>
      <c r="M2106" t="str" cm="1">
        <f t="array" ref="M2106">LOOKUP(2,1/(C2106:L2106&lt;&gt;""),C2106:L2106)</f>
        <v>Adult Male</v>
      </c>
      <c r="N2106" t="s">
        <v>24507</v>
      </c>
      <c r="O2106" t="s">
        <v>24508</v>
      </c>
      <c r="P2106" t="s">
        <v>8288</v>
      </c>
      <c r="Q2106" t="s">
        <v>8288</v>
      </c>
      <c r="R2106" t="s">
        <v>8288</v>
      </c>
      <c r="S2106" t="s">
        <v>8288</v>
      </c>
      <c r="T2106" t="s">
        <v>8288</v>
      </c>
      <c r="U2106" t="s">
        <v>8288</v>
      </c>
      <c r="V2106" s="204" t="s">
        <v>8288</v>
      </c>
      <c r="W2106" t="s">
        <v>8288</v>
      </c>
      <c r="X2106" t="s">
        <v>8288</v>
      </c>
      <c r="Y2106" t="s">
        <v>8288</v>
      </c>
      <c r="Z2106" t="s">
        <v>8288</v>
      </c>
      <c r="AA2106" s="204" t="s">
        <v>8288</v>
      </c>
      <c r="AB2106" s="204"/>
      <c r="AC2106"/>
      <c r="AD2106"/>
      <c r="AE2106"/>
      <c r="AF2106"/>
      <c r="AG2106" t="str">
        <f>IFERROR(IF(COUNTIF(C2106:L2106,"Feed Ingredient")&gt;0,INDEX(ani_diet!T:T,MATCH(M2106,ani_diet!D:D,0)),""),"")</f>
        <v/>
      </c>
      <c r="AH2106" s="60" t="b">
        <f>IF(IFERROR(IF(MATCH("Feed Ingredient", AOM[[#This Row],[L1]:[L10]],0)&gt;0, TRUE, FALSE), FALSE)=TRUE,IFERROR(VLOOKUP(M2106, ani_diet!C:C, 1, FALSE), "No Match"),FALSE)</f>
        <v>0</v>
      </c>
      <c r="AL2106" t="str">
        <f>IFERROR(IF(COUNTIF(C2106:L2106,"Feed Ingredient")&gt;0,INDEX(ani_diet!T:T,MATCH(M2106,ani_diet!D:D,0)),""),"")</f>
        <v/>
      </c>
    </row>
    <row r="2107" spans="1:38">
      <c r="A2107" t="str">
        <f>_xlfn.TEXTJOIN("/",TRUE,AOM[[#This Row],[L1]:[L10]])</f>
        <v>Management/Livestock Management/Rearing Stage/Chicken/Finisher</v>
      </c>
      <c r="B2107" t="s">
        <v>24509</v>
      </c>
      <c r="C2107" t="s">
        <v>17896</v>
      </c>
      <c r="D2107" t="s">
        <v>17898</v>
      </c>
      <c r="E2107" t="s">
        <v>24409</v>
      </c>
      <c r="F2107" t="s">
        <v>5133</v>
      </c>
      <c r="G2107" t="s">
        <v>6682</v>
      </c>
      <c r="M2107" t="str" cm="1">
        <f t="array" ref="M2107">LOOKUP(2,1/(C2107:L2107&lt;&gt;""),C2107:L2107)</f>
        <v>Finisher</v>
      </c>
      <c r="V2107" s="204"/>
      <c r="AA2107" s="204"/>
      <c r="AB2107" s="204"/>
      <c r="AC2107"/>
      <c r="AD2107"/>
      <c r="AE2107"/>
      <c r="AF2107"/>
      <c r="AG2107" t="str">
        <f>IFERROR(IF(COUNTIF(C2107:L2107,"Feed Ingredient")&gt;0,INDEX(ani_diet!T:T,MATCH(M2107,ani_diet!D:D,0)),""),"")</f>
        <v/>
      </c>
      <c r="AH2107" s="60" t="b">
        <f>IF(IFERROR(IF(MATCH("Feed Ingredient", AOM[[#This Row],[L1]:[L10]],0)&gt;0, TRUE, FALSE), FALSE)=TRUE,IFERROR(VLOOKUP(M2107, ani_diet!C:C, 1, FALSE), "No Match"),FALSE)</f>
        <v>0</v>
      </c>
      <c r="AL2107" t="str">
        <f>IFERROR(IF(COUNTIF(C2107:L2107,"Feed Ingredient")&gt;0,INDEX(ani_diet!T:T,MATCH(M2107,ani_diet!D:D,0)),""),"")</f>
        <v/>
      </c>
    </row>
    <row r="2108" spans="1:38">
      <c r="A2108" t="str">
        <f>_xlfn.TEXTJOIN("/",TRUE,AOM[[#This Row],[L1]:[L10]])</f>
        <v>Management/Livestock Management/Rearing Stage/Chicken/Grower</v>
      </c>
      <c r="B2108" t="s">
        <v>24510</v>
      </c>
      <c r="C2108" t="s">
        <v>17896</v>
      </c>
      <c r="D2108" t="s">
        <v>17898</v>
      </c>
      <c r="E2108" t="s">
        <v>24409</v>
      </c>
      <c r="F2108" t="s">
        <v>5133</v>
      </c>
      <c r="G2108" t="s">
        <v>24472</v>
      </c>
      <c r="M2108" t="str" cm="1">
        <f t="array" ref="M2108">LOOKUP(2,1/(C2108:L2108&lt;&gt;""),C2108:L2108)</f>
        <v>Grower</v>
      </c>
      <c r="V2108" s="204"/>
      <c r="AA2108" s="204"/>
      <c r="AB2108" s="204"/>
      <c r="AC2108"/>
      <c r="AD2108"/>
      <c r="AE2108"/>
      <c r="AF2108"/>
      <c r="AG2108" t="str">
        <f>IFERROR(IF(COUNTIF(C2108:L2108,"Feed Ingredient")&gt;0,INDEX(ani_diet!T:T,MATCH(M2108,ani_diet!D:D,0)),""),"")</f>
        <v/>
      </c>
      <c r="AH2108" s="60" t="b">
        <f>IF(IFERROR(IF(MATCH("Feed Ingredient", AOM[[#This Row],[L1]:[L10]],0)&gt;0, TRUE, FALSE), FALSE)=TRUE,IFERROR(VLOOKUP(M2108, ani_diet!C:C, 1, FALSE), "No Match"),FALSE)</f>
        <v>0</v>
      </c>
      <c r="AL2108" t="str">
        <f>IFERROR(IF(COUNTIF(C2108:L2108,"Feed Ingredient")&gt;0,INDEX(ani_diet!T:T,MATCH(M2108,ani_diet!D:D,0)),""),"")</f>
        <v/>
      </c>
    </row>
    <row r="2109" spans="1:38">
      <c r="A2109" t="str">
        <f>_xlfn.TEXTJOIN("/",TRUE,AOM[[#This Row],[L1]:[L10]])</f>
        <v>Management/Livestock Management/Rearing Stage/Chicken/Young/Chick</v>
      </c>
      <c r="B2109" t="s">
        <v>24511</v>
      </c>
      <c r="C2109" t="s">
        <v>17896</v>
      </c>
      <c r="D2109" t="s">
        <v>17898</v>
      </c>
      <c r="E2109" t="s">
        <v>24409</v>
      </c>
      <c r="F2109" t="s">
        <v>5133</v>
      </c>
      <c r="G2109" t="s">
        <v>24435</v>
      </c>
      <c r="H2109" t="s">
        <v>5134</v>
      </c>
      <c r="I2109" t="s">
        <v>8288</v>
      </c>
      <c r="J2109" t="s">
        <v>8288</v>
      </c>
      <c r="K2109" t="s">
        <v>8288</v>
      </c>
      <c r="M2109" t="str" cm="1">
        <f t="array" ref="M2109">LOOKUP(2,1/(C2109:L2109&lt;&gt;""),C2109:L2109)</f>
        <v>Chick</v>
      </c>
      <c r="N2109" t="s">
        <v>8288</v>
      </c>
      <c r="O2109" t="s">
        <v>24512</v>
      </c>
      <c r="P2109" t="s">
        <v>8288</v>
      </c>
      <c r="Q2109" t="s">
        <v>8288</v>
      </c>
      <c r="R2109" t="s">
        <v>8288</v>
      </c>
      <c r="S2109" t="s">
        <v>8288</v>
      </c>
      <c r="T2109" t="s">
        <v>8288</v>
      </c>
      <c r="U2109" t="s">
        <v>8288</v>
      </c>
      <c r="V2109" s="204" t="s">
        <v>8288</v>
      </c>
      <c r="W2109" t="s">
        <v>8288</v>
      </c>
      <c r="X2109" t="s">
        <v>8288</v>
      </c>
      <c r="Y2109" t="s">
        <v>8288</v>
      </c>
      <c r="Z2109" t="s">
        <v>8288</v>
      </c>
      <c r="AA2109" s="204" t="s">
        <v>8288</v>
      </c>
      <c r="AB2109" s="204"/>
      <c r="AC2109"/>
      <c r="AD2109"/>
      <c r="AE2109"/>
      <c r="AF2109"/>
      <c r="AG2109" t="str">
        <f>IFERROR(IF(COUNTIF(C2109:L2109,"Feed Ingredient")&gt;0,INDEX(ani_diet!T:T,MATCH(M2109,ani_diet!D:D,0)),""),"")</f>
        <v/>
      </c>
      <c r="AH2109" s="60" t="b">
        <f>IF(IFERROR(IF(MATCH("Feed Ingredient", AOM[[#This Row],[L1]:[L10]],0)&gt;0, TRUE, FALSE), FALSE)=TRUE,IFERROR(VLOOKUP(M2109, ani_diet!C:C, 1, FALSE), "No Match"),FALSE)</f>
        <v>0</v>
      </c>
      <c r="AL2109" t="str">
        <f>IFERROR(IF(COUNTIF(C2109:L2109,"Feed Ingredient")&gt;0,INDEX(ani_diet!T:T,MATCH(M2109,ani_diet!D:D,0)),""),"")</f>
        <v/>
      </c>
    </row>
    <row r="2110" spans="1:38">
      <c r="A2110" t="str">
        <f>_xlfn.TEXTJOIN("/",TRUE,AOM[[#This Row],[L1]:[L10]])</f>
        <v>Management/Livestock Management/Rearing Stage/Chicken/Young/Young Female</v>
      </c>
      <c r="B2110" t="s">
        <v>24513</v>
      </c>
      <c r="C2110" t="s">
        <v>17896</v>
      </c>
      <c r="D2110" t="s">
        <v>17898</v>
      </c>
      <c r="E2110" t="s">
        <v>24409</v>
      </c>
      <c r="F2110" t="s">
        <v>5133</v>
      </c>
      <c r="G2110" t="s">
        <v>24435</v>
      </c>
      <c r="H2110" t="s">
        <v>24485</v>
      </c>
      <c r="I2110" t="s">
        <v>8288</v>
      </c>
      <c r="J2110" t="s">
        <v>8288</v>
      </c>
      <c r="K2110" t="s">
        <v>8288</v>
      </c>
      <c r="M2110" t="str" cm="1">
        <f t="array" ref="M2110">LOOKUP(2,1/(C2110:L2110&lt;&gt;""),C2110:L2110)</f>
        <v>Young Female</v>
      </c>
      <c r="N2110" t="s">
        <v>24514</v>
      </c>
      <c r="O2110" t="s">
        <v>24515</v>
      </c>
      <c r="P2110" t="s">
        <v>8288</v>
      </c>
      <c r="Q2110" t="s">
        <v>8288</v>
      </c>
      <c r="R2110" t="s">
        <v>8288</v>
      </c>
      <c r="S2110" t="s">
        <v>8288</v>
      </c>
      <c r="T2110" t="s">
        <v>8288</v>
      </c>
      <c r="U2110" t="s">
        <v>8288</v>
      </c>
      <c r="V2110" s="204" t="s">
        <v>8288</v>
      </c>
      <c r="W2110" t="s">
        <v>8288</v>
      </c>
      <c r="X2110" t="s">
        <v>8288</v>
      </c>
      <c r="Y2110" t="s">
        <v>8288</v>
      </c>
      <c r="Z2110" t="s">
        <v>8288</v>
      </c>
      <c r="AA2110" s="204" t="s">
        <v>8288</v>
      </c>
      <c r="AB2110" s="204"/>
      <c r="AC2110"/>
      <c r="AD2110"/>
      <c r="AE2110"/>
      <c r="AF2110"/>
      <c r="AG2110" t="str">
        <f>IFERROR(IF(COUNTIF(C2110:L2110,"Feed Ingredient")&gt;0,INDEX(ani_diet!T:T,MATCH(M2110,ani_diet!D:D,0)),""),"")</f>
        <v/>
      </c>
      <c r="AH2110" s="60" t="b">
        <f>IF(IFERROR(IF(MATCH("Feed Ingredient", AOM[[#This Row],[L1]:[L10]],0)&gt;0, TRUE, FALSE), FALSE)=TRUE,IFERROR(VLOOKUP(M2110, ani_diet!C:C, 1, FALSE), "No Match"),FALSE)</f>
        <v>0</v>
      </c>
      <c r="AL2110" t="str">
        <f>IFERROR(IF(COUNTIF(C2110:L2110,"Feed Ingredient")&gt;0,INDEX(ani_diet!T:T,MATCH(M2110,ani_diet!D:D,0)),""),"")</f>
        <v/>
      </c>
    </row>
    <row r="2111" spans="1:38">
      <c r="A2111" t="str">
        <f>_xlfn.TEXTJOIN("/",TRUE,AOM[[#This Row],[L1]:[L10]])</f>
        <v>Management/Livestock Management/Rearing Stage/Chicken/Young/Young Male</v>
      </c>
      <c r="B2111" t="s">
        <v>24516</v>
      </c>
      <c r="C2111" t="s">
        <v>17896</v>
      </c>
      <c r="D2111" t="s">
        <v>17898</v>
      </c>
      <c r="E2111" t="s">
        <v>24409</v>
      </c>
      <c r="F2111" t="s">
        <v>5133</v>
      </c>
      <c r="G2111" t="s">
        <v>24435</v>
      </c>
      <c r="H2111" t="s">
        <v>24488</v>
      </c>
      <c r="I2111" t="s">
        <v>8288</v>
      </c>
      <c r="J2111" t="s">
        <v>8288</v>
      </c>
      <c r="K2111" t="s">
        <v>8288</v>
      </c>
      <c r="M2111" t="str" cm="1">
        <f t="array" ref="M2111">LOOKUP(2,1/(C2111:L2111&lt;&gt;""),C2111:L2111)</f>
        <v>Young Male</v>
      </c>
      <c r="N2111" t="s">
        <v>24517</v>
      </c>
      <c r="O2111" t="s">
        <v>24518</v>
      </c>
      <c r="P2111" t="s">
        <v>8288</v>
      </c>
      <c r="Q2111" t="s">
        <v>8288</v>
      </c>
      <c r="R2111" t="s">
        <v>8288</v>
      </c>
      <c r="S2111" t="s">
        <v>8288</v>
      </c>
      <c r="T2111" t="s">
        <v>8288</v>
      </c>
      <c r="U2111" t="s">
        <v>8288</v>
      </c>
      <c r="V2111" s="204" t="s">
        <v>8288</v>
      </c>
      <c r="W2111" t="s">
        <v>8288</v>
      </c>
      <c r="X2111" t="s">
        <v>8288</v>
      </c>
      <c r="Y2111" t="s">
        <v>8288</v>
      </c>
      <c r="Z2111" t="s">
        <v>8288</v>
      </c>
      <c r="AA2111" s="204" t="s">
        <v>8288</v>
      </c>
      <c r="AB2111" s="204"/>
      <c r="AC2111"/>
      <c r="AD2111"/>
      <c r="AE2111"/>
      <c r="AF2111"/>
      <c r="AG2111" t="str">
        <f>IFERROR(IF(COUNTIF(C2111:L2111,"Feed Ingredient")&gt;0,INDEX(ani_diet!T:T,MATCH(M2111,ani_diet!D:D,0)),""),"")</f>
        <v/>
      </c>
      <c r="AH2111" s="60" t="b">
        <f>IF(IFERROR(IF(MATCH("Feed Ingredient", AOM[[#This Row],[L1]:[L10]],0)&gt;0, TRUE, FALSE), FALSE)=TRUE,IFERROR(VLOOKUP(M2111, ani_diet!C:C, 1, FALSE), "No Match"),FALSE)</f>
        <v>0</v>
      </c>
      <c r="AL2111" t="str">
        <f>IFERROR(IF(COUNTIF(C2111:L2111,"Feed Ingredient")&gt;0,INDEX(ani_diet!T:T,MATCH(M2111,ani_diet!D:D,0)),""),"")</f>
        <v/>
      </c>
    </row>
    <row r="2112" spans="1:38">
      <c r="A2112" t="str">
        <f>_xlfn.TEXTJOIN("/",TRUE,AOM[[#This Row],[L1]:[L10]])</f>
        <v>Management/Livestock Management/Rearing Stage/Chicken/Young/Young Male/Castrate Young Male</v>
      </c>
      <c r="B2112" t="s">
        <v>24519</v>
      </c>
      <c r="C2112" t="s">
        <v>17896</v>
      </c>
      <c r="D2112" t="s">
        <v>17898</v>
      </c>
      <c r="E2112" t="s">
        <v>24409</v>
      </c>
      <c r="F2112" t="s">
        <v>5133</v>
      </c>
      <c r="G2112" t="s">
        <v>24435</v>
      </c>
      <c r="H2112" t="s">
        <v>24488</v>
      </c>
      <c r="I2112" t="s">
        <v>24520</v>
      </c>
      <c r="J2112" t="s">
        <v>8288</v>
      </c>
      <c r="K2112" t="s">
        <v>8288</v>
      </c>
      <c r="M2112" t="str" cm="1">
        <f t="array" ref="M2112">LOOKUP(2,1/(C2112:L2112&lt;&gt;""),C2112:L2112)</f>
        <v>Castrate Young Male</v>
      </c>
      <c r="N2112" t="s">
        <v>24521</v>
      </c>
      <c r="O2112" t="s">
        <v>24522</v>
      </c>
      <c r="P2112" t="s">
        <v>8288</v>
      </c>
      <c r="Q2112" t="s">
        <v>8288</v>
      </c>
      <c r="R2112" t="s">
        <v>24523</v>
      </c>
      <c r="S2112" t="s">
        <v>8288</v>
      </c>
      <c r="T2112" t="s">
        <v>8288</v>
      </c>
      <c r="U2112" t="s">
        <v>8288</v>
      </c>
      <c r="V2112" s="204" t="s">
        <v>8288</v>
      </c>
      <c r="W2112" t="s">
        <v>8288</v>
      </c>
      <c r="X2112" t="s">
        <v>8288</v>
      </c>
      <c r="Y2112" t="s">
        <v>8288</v>
      </c>
      <c r="Z2112" t="s">
        <v>8288</v>
      </c>
      <c r="AA2112" s="204" t="s">
        <v>8288</v>
      </c>
      <c r="AB2112" s="204"/>
      <c r="AC2112"/>
      <c r="AD2112"/>
      <c r="AE2112"/>
      <c r="AF2112"/>
      <c r="AG2112" t="str">
        <f>IFERROR(IF(COUNTIF(C2112:L2112,"Feed Ingredient")&gt;0,INDEX(ani_diet!T:T,MATCH(M2112,ani_diet!D:D,0)),""),"")</f>
        <v/>
      </c>
      <c r="AH2112" s="60" t="b">
        <f>IF(IFERROR(IF(MATCH("Feed Ingredient", AOM[[#This Row],[L1]:[L10]],0)&gt;0, TRUE, FALSE), FALSE)=TRUE,IFERROR(VLOOKUP(M2112, ani_diet!C:C, 1, FALSE), "No Match"),FALSE)</f>
        <v>0</v>
      </c>
      <c r="AL2112" t="str">
        <f>IFERROR(IF(COUNTIF(C2112:L2112,"Feed Ingredient")&gt;0,INDEX(ani_diet!T:T,MATCH(M2112,ani_diet!D:D,0)),""),"")</f>
        <v/>
      </c>
    </row>
    <row r="2113" spans="1:38">
      <c r="A2113" t="str">
        <f>_xlfn.TEXTJOIN("/",TRUE,AOM[[#This Row],[L1]:[L10]])</f>
        <v>Management/Livestock Management/Rearing Stage/Fish</v>
      </c>
      <c r="B2113" t="s">
        <v>24524</v>
      </c>
      <c r="C2113" t="s">
        <v>17896</v>
      </c>
      <c r="D2113" t="s">
        <v>17898</v>
      </c>
      <c r="E2113" t="s">
        <v>24409</v>
      </c>
      <c r="F2113" t="s">
        <v>5207</v>
      </c>
      <c r="G2113" t="s">
        <v>8288</v>
      </c>
      <c r="H2113" t="s">
        <v>8288</v>
      </c>
      <c r="I2113" t="s">
        <v>8288</v>
      </c>
      <c r="J2113" t="s">
        <v>8288</v>
      </c>
      <c r="K2113" t="s">
        <v>8288</v>
      </c>
      <c r="M2113" t="str" cm="1">
        <f t="array" ref="M2113">LOOKUP(2,1/(C2113:L2113&lt;&gt;""),C2113:L2113)</f>
        <v>Fish</v>
      </c>
      <c r="O2113" t="s">
        <v>8288</v>
      </c>
      <c r="P2113" t="s">
        <v>8288</v>
      </c>
      <c r="Q2113" t="s">
        <v>8288</v>
      </c>
      <c r="R2113" t="s">
        <v>8288</v>
      </c>
      <c r="S2113" t="s">
        <v>8288</v>
      </c>
      <c r="T2113" t="s">
        <v>8288</v>
      </c>
      <c r="U2113" t="s">
        <v>8288</v>
      </c>
      <c r="V2113" s="204" t="s">
        <v>8288</v>
      </c>
      <c r="W2113" t="s">
        <v>8288</v>
      </c>
      <c r="X2113" t="s">
        <v>8288</v>
      </c>
      <c r="Y2113" t="s">
        <v>8288</v>
      </c>
      <c r="Z2113" t="s">
        <v>8288</v>
      </c>
      <c r="AA2113" s="204" t="s">
        <v>8288</v>
      </c>
      <c r="AB2113" s="204"/>
      <c r="AC2113"/>
      <c r="AD2113"/>
      <c r="AE2113"/>
      <c r="AF2113"/>
      <c r="AG2113" t="str">
        <f>IFERROR(IF(COUNTIF(C2113:L2113,"Feed Ingredient")&gt;0,INDEX(ani_diet!T:T,MATCH(M2113,ani_diet!D:D,0)),""),"")</f>
        <v/>
      </c>
      <c r="AH2113" s="60" t="b">
        <f>IF(IFERROR(IF(MATCH("Feed Ingredient", AOM[[#This Row],[L1]:[L10]],0)&gt;0, TRUE, FALSE), FALSE)=TRUE,IFERROR(VLOOKUP(M2113, ani_diet!C:C, 1, FALSE), "No Match"),FALSE)</f>
        <v>0</v>
      </c>
      <c r="AL2113" t="str">
        <f>IFERROR(IF(COUNTIF(C2113:L2113,"Feed Ingredient")&gt;0,INDEX(ani_diet!T:T,MATCH(M2113,ani_diet!D:D,0)),""),"")</f>
        <v/>
      </c>
    </row>
    <row r="2114" spans="1:38">
      <c r="A2114" t="str">
        <f>_xlfn.TEXTJOIN("/",TRUE,AOM[[#This Row],[L1]:[L10]])</f>
        <v>Management/Livestock Management/Rearing Stage/Fish/Adult</v>
      </c>
      <c r="B2114" t="s">
        <v>24525</v>
      </c>
      <c r="C2114" t="s">
        <v>17896</v>
      </c>
      <c r="D2114" t="s">
        <v>17898</v>
      </c>
      <c r="E2114" t="s">
        <v>24409</v>
      </c>
      <c r="F2114" t="s">
        <v>5207</v>
      </c>
      <c r="G2114" t="s">
        <v>24412</v>
      </c>
      <c r="H2114" t="s">
        <v>8288</v>
      </c>
      <c r="I2114" t="s">
        <v>8288</v>
      </c>
      <c r="J2114" t="s">
        <v>8288</v>
      </c>
      <c r="K2114" t="s">
        <v>8288</v>
      </c>
      <c r="M2114" t="str" cm="1">
        <f t="array" ref="M2114">LOOKUP(2,1/(C2114:L2114&lt;&gt;""),C2114:L2114)</f>
        <v>Adult</v>
      </c>
      <c r="N2114" t="s">
        <v>8288</v>
      </c>
      <c r="O2114" t="s">
        <v>24526</v>
      </c>
      <c r="P2114" t="s">
        <v>8288</v>
      </c>
      <c r="Q2114" t="s">
        <v>8288</v>
      </c>
      <c r="R2114" t="s">
        <v>8288</v>
      </c>
      <c r="S2114" t="s">
        <v>8288</v>
      </c>
      <c r="T2114" t="s">
        <v>8288</v>
      </c>
      <c r="V2114" s="204" t="s">
        <v>8288</v>
      </c>
      <c r="W2114" t="s">
        <v>8288</v>
      </c>
      <c r="X2114" t="s">
        <v>8288</v>
      </c>
      <c r="Y2114" t="s">
        <v>8288</v>
      </c>
      <c r="Z2114" t="s">
        <v>8288</v>
      </c>
      <c r="AA2114" s="204" t="s">
        <v>8288</v>
      </c>
      <c r="AB2114" s="204"/>
      <c r="AC2114"/>
      <c r="AD2114"/>
      <c r="AE2114"/>
      <c r="AF2114"/>
      <c r="AG2114" t="str">
        <f>IFERROR(IF(COUNTIF(C2114:L2114,"Feed Ingredient")&gt;0,INDEX(ani_diet!T:T,MATCH(M2114,ani_diet!D:D,0)),""),"")</f>
        <v/>
      </c>
      <c r="AH2114" s="60" t="b">
        <f>IF(IFERROR(IF(MATCH("Feed Ingredient", AOM[[#This Row],[L1]:[L10]],0)&gt;0, TRUE, FALSE), FALSE)=TRUE,IFERROR(VLOOKUP(M2114, ani_diet!C:C, 1, FALSE), "No Match"),FALSE)</f>
        <v>0</v>
      </c>
      <c r="AL2114" t="str">
        <f>IFERROR(IF(COUNTIF(C2114:L2114,"Feed Ingredient")&gt;0,INDEX(ani_diet!T:T,MATCH(M2114,ani_diet!D:D,0)),""),"")</f>
        <v/>
      </c>
    </row>
    <row r="2115" spans="1:38">
      <c r="A2115" t="str">
        <f>_xlfn.TEXTJOIN("/",TRUE,AOM[[#This Row],[L1]:[L10]])</f>
        <v>Management/Livestock Management/Rearing Stage/Fish/Adult/Adult Female</v>
      </c>
      <c r="B2115" t="s">
        <v>24527</v>
      </c>
      <c r="C2115" t="s">
        <v>17896</v>
      </c>
      <c r="D2115" t="s">
        <v>17898</v>
      </c>
      <c r="E2115" t="s">
        <v>24409</v>
      </c>
      <c r="F2115" t="s">
        <v>5207</v>
      </c>
      <c r="G2115" t="s">
        <v>24412</v>
      </c>
      <c r="H2115" t="s">
        <v>24415</v>
      </c>
      <c r="I2115" t="s">
        <v>8288</v>
      </c>
      <c r="J2115" t="s">
        <v>8288</v>
      </c>
      <c r="K2115" t="s">
        <v>8288</v>
      </c>
      <c r="M2115" t="str" cm="1">
        <f t="array" ref="M2115">LOOKUP(2,1/(C2115:L2115&lt;&gt;""),C2115:L2115)</f>
        <v>Adult Female</v>
      </c>
      <c r="N2115" t="s">
        <v>8288</v>
      </c>
      <c r="O2115" t="s">
        <v>8288</v>
      </c>
      <c r="P2115" t="s">
        <v>8288</v>
      </c>
      <c r="Q2115" t="s">
        <v>8288</v>
      </c>
      <c r="R2115" t="s">
        <v>8288</v>
      </c>
      <c r="S2115" t="s">
        <v>8288</v>
      </c>
      <c r="T2115" t="s">
        <v>8288</v>
      </c>
      <c r="V2115" s="204" t="s">
        <v>8288</v>
      </c>
      <c r="W2115" t="s">
        <v>8288</v>
      </c>
      <c r="X2115" t="s">
        <v>8288</v>
      </c>
      <c r="Y2115" t="s">
        <v>8288</v>
      </c>
      <c r="Z2115" t="s">
        <v>8288</v>
      </c>
      <c r="AA2115" s="204" t="s">
        <v>8288</v>
      </c>
      <c r="AB2115" s="204"/>
      <c r="AC2115"/>
      <c r="AD2115"/>
      <c r="AE2115"/>
      <c r="AF2115"/>
      <c r="AG2115" t="str">
        <f>IFERROR(IF(COUNTIF(C2115:L2115,"Feed Ingredient")&gt;0,INDEX(ani_diet!T:T,MATCH(M2115,ani_diet!D:D,0)),""),"")</f>
        <v/>
      </c>
      <c r="AH2115" s="60" t="b">
        <f>IF(IFERROR(IF(MATCH("Feed Ingredient", AOM[[#This Row],[L1]:[L10]],0)&gt;0, TRUE, FALSE), FALSE)=TRUE,IFERROR(VLOOKUP(M2115, ani_diet!C:C, 1, FALSE), "No Match"),FALSE)</f>
        <v>0</v>
      </c>
      <c r="AL2115" t="str">
        <f>IFERROR(IF(COUNTIF(C2115:L2115,"Feed Ingredient")&gt;0,INDEX(ani_diet!T:T,MATCH(M2115,ani_diet!D:D,0)),""),"")</f>
        <v/>
      </c>
    </row>
    <row r="2116" spans="1:38">
      <c r="A2116" t="str">
        <f>_xlfn.TEXTJOIN("/",TRUE,AOM[[#This Row],[L1]:[L10]])</f>
        <v>Management/Livestock Management/Rearing Stage/Fish/Adult/Adult Male</v>
      </c>
      <c r="B2116" t="s">
        <v>24528</v>
      </c>
      <c r="C2116" t="s">
        <v>17896</v>
      </c>
      <c r="D2116" t="s">
        <v>17898</v>
      </c>
      <c r="E2116" t="s">
        <v>24409</v>
      </c>
      <c r="F2116" t="s">
        <v>5207</v>
      </c>
      <c r="G2116" t="s">
        <v>24412</v>
      </c>
      <c r="H2116" t="s">
        <v>24431</v>
      </c>
      <c r="I2116" t="s">
        <v>8288</v>
      </c>
      <c r="J2116" t="s">
        <v>8288</v>
      </c>
      <c r="K2116" t="s">
        <v>8288</v>
      </c>
      <c r="M2116" t="str" cm="1">
        <f t="array" ref="M2116">LOOKUP(2,1/(C2116:L2116&lt;&gt;""),C2116:L2116)</f>
        <v>Adult Male</v>
      </c>
      <c r="N2116" t="s">
        <v>8288</v>
      </c>
      <c r="O2116" t="s">
        <v>8288</v>
      </c>
      <c r="P2116" t="s">
        <v>8288</v>
      </c>
      <c r="Q2116" t="s">
        <v>8288</v>
      </c>
      <c r="R2116" t="s">
        <v>8288</v>
      </c>
      <c r="S2116" t="s">
        <v>8288</v>
      </c>
      <c r="T2116" t="s">
        <v>8288</v>
      </c>
      <c r="V2116" s="204" t="s">
        <v>8288</v>
      </c>
      <c r="W2116" t="s">
        <v>8288</v>
      </c>
      <c r="X2116" t="s">
        <v>8288</v>
      </c>
      <c r="Y2116" t="s">
        <v>8288</v>
      </c>
      <c r="Z2116" t="s">
        <v>8288</v>
      </c>
      <c r="AA2116" s="204" t="s">
        <v>8288</v>
      </c>
      <c r="AB2116" s="204"/>
      <c r="AC2116"/>
      <c r="AD2116"/>
      <c r="AE2116"/>
      <c r="AF2116"/>
      <c r="AG2116" t="str">
        <f>IFERROR(IF(COUNTIF(C2116:L2116,"Feed Ingredient")&gt;0,INDEX(ani_diet!T:T,MATCH(M2116,ani_diet!D:D,0)),""),"")</f>
        <v/>
      </c>
      <c r="AH2116" s="60" t="b">
        <f>IF(IFERROR(IF(MATCH("Feed Ingredient", AOM[[#This Row],[L1]:[L10]],0)&gt;0, TRUE, FALSE), FALSE)=TRUE,IFERROR(VLOOKUP(M2116, ani_diet!C:C, 1, FALSE), "No Match"),FALSE)</f>
        <v>0</v>
      </c>
      <c r="AL2116" t="str">
        <f>IFERROR(IF(COUNTIF(C2116:L2116,"Feed Ingredient")&gt;0,INDEX(ani_diet!T:T,MATCH(M2116,ani_diet!D:D,0)),""),"")</f>
        <v/>
      </c>
    </row>
    <row r="2117" spans="1:38">
      <c r="A2117" t="str">
        <f>_xlfn.TEXTJOIN("/",TRUE,AOM[[#This Row],[L1]:[L10]])</f>
        <v>Management/Livestock Management/Rearing Stage/Fish/Young/Fingerling</v>
      </c>
      <c r="B2117" t="s">
        <v>24529</v>
      </c>
      <c r="C2117" t="s">
        <v>17896</v>
      </c>
      <c r="D2117" t="s">
        <v>17898</v>
      </c>
      <c r="E2117" t="s">
        <v>24409</v>
      </c>
      <c r="F2117" t="s">
        <v>5207</v>
      </c>
      <c r="G2117" t="s">
        <v>24435</v>
      </c>
      <c r="H2117" t="s">
        <v>24530</v>
      </c>
      <c r="I2117" t="s">
        <v>8288</v>
      </c>
      <c r="J2117" t="s">
        <v>8288</v>
      </c>
      <c r="K2117" t="s">
        <v>8288</v>
      </c>
      <c r="M2117" t="str" cm="1">
        <f t="array" ref="M2117">LOOKUP(2,1/(C2117:L2117&lt;&gt;""),C2117:L2117)</f>
        <v>Fingerling</v>
      </c>
      <c r="N2117" t="s">
        <v>8288</v>
      </c>
      <c r="O2117" t="s">
        <v>24531</v>
      </c>
      <c r="P2117" t="s">
        <v>8288</v>
      </c>
      <c r="Q2117" t="s">
        <v>8288</v>
      </c>
      <c r="R2117" t="s">
        <v>8288</v>
      </c>
      <c r="S2117" t="s">
        <v>8288</v>
      </c>
      <c r="T2117" t="s">
        <v>8288</v>
      </c>
      <c r="U2117" t="s">
        <v>8288</v>
      </c>
      <c r="V2117" s="204" t="s">
        <v>8288</v>
      </c>
      <c r="W2117" t="s">
        <v>8288</v>
      </c>
      <c r="X2117" t="s">
        <v>8288</v>
      </c>
      <c r="Y2117" t="s">
        <v>8288</v>
      </c>
      <c r="Z2117" t="s">
        <v>8288</v>
      </c>
      <c r="AA2117" s="204" t="s">
        <v>8288</v>
      </c>
      <c r="AB2117" s="204"/>
      <c r="AC2117"/>
      <c r="AD2117"/>
      <c r="AE2117"/>
      <c r="AF2117"/>
      <c r="AG2117" t="str">
        <f>IFERROR(IF(COUNTIF(C2117:L2117,"Feed Ingredient")&gt;0,INDEX(ani_diet!T:T,MATCH(M2117,ani_diet!D:D,0)),""),"")</f>
        <v/>
      </c>
      <c r="AH2117" s="60" t="b">
        <f>IF(IFERROR(IF(MATCH("Feed Ingredient", AOM[[#This Row],[L1]:[L10]],0)&gt;0, TRUE, FALSE), FALSE)=TRUE,IFERROR(VLOOKUP(M2117, ani_diet!C:C, 1, FALSE), "No Match"),FALSE)</f>
        <v>0</v>
      </c>
      <c r="AL2117" t="str">
        <f>IFERROR(IF(COUNTIF(C2117:L2117,"Feed Ingredient")&gt;0,INDEX(ani_diet!T:T,MATCH(M2117,ani_diet!D:D,0)),""),"")</f>
        <v/>
      </c>
    </row>
    <row r="2118" spans="1:38">
      <c r="A2118" t="str">
        <f>_xlfn.TEXTJOIN("/",TRUE,AOM[[#This Row],[L1]:[L10]])</f>
        <v>Management/Livestock Management/Rearing Stage/Fish/Young/Fingerling/Female Fingerling</v>
      </c>
      <c r="B2118" t="s">
        <v>24532</v>
      </c>
      <c r="C2118" t="s">
        <v>17896</v>
      </c>
      <c r="D2118" t="s">
        <v>17898</v>
      </c>
      <c r="E2118" t="s">
        <v>24409</v>
      </c>
      <c r="F2118" t="s">
        <v>5207</v>
      </c>
      <c r="G2118" t="s">
        <v>24435</v>
      </c>
      <c r="H2118" t="s">
        <v>24530</v>
      </c>
      <c r="I2118" t="s">
        <v>24533</v>
      </c>
      <c r="J2118" t="s">
        <v>8288</v>
      </c>
      <c r="K2118" t="s">
        <v>8288</v>
      </c>
      <c r="M2118" t="str" cm="1">
        <f t="array" ref="M2118">LOOKUP(2,1/(C2118:L2118&lt;&gt;""),C2118:L2118)</f>
        <v>Female Fingerling</v>
      </c>
      <c r="N2118" t="s">
        <v>8288</v>
      </c>
      <c r="O2118" t="s">
        <v>8288</v>
      </c>
      <c r="P2118" t="s">
        <v>8288</v>
      </c>
      <c r="Q2118" t="s">
        <v>8288</v>
      </c>
      <c r="R2118" t="s">
        <v>8288</v>
      </c>
      <c r="S2118" t="s">
        <v>8288</v>
      </c>
      <c r="T2118" t="s">
        <v>8288</v>
      </c>
      <c r="U2118" t="s">
        <v>8288</v>
      </c>
      <c r="V2118" s="204" t="s">
        <v>8288</v>
      </c>
      <c r="W2118" t="s">
        <v>8288</v>
      </c>
      <c r="X2118" t="s">
        <v>8288</v>
      </c>
      <c r="Y2118" t="s">
        <v>8288</v>
      </c>
      <c r="Z2118" t="s">
        <v>8288</v>
      </c>
      <c r="AA2118" s="204" t="s">
        <v>8288</v>
      </c>
      <c r="AB2118" s="204"/>
      <c r="AC2118"/>
      <c r="AD2118"/>
      <c r="AE2118"/>
      <c r="AF2118"/>
      <c r="AG2118" t="str">
        <f>IFERROR(IF(COUNTIF(C2118:L2118,"Feed Ingredient")&gt;0,INDEX(ani_diet!T:T,MATCH(M2118,ani_diet!D:D,0)),""),"")</f>
        <v/>
      </c>
      <c r="AH2118" s="60" t="b">
        <f>IF(IFERROR(IF(MATCH("Feed Ingredient", AOM[[#This Row],[L1]:[L10]],0)&gt;0, TRUE, FALSE), FALSE)=TRUE,IFERROR(VLOOKUP(M2118, ani_diet!C:C, 1, FALSE), "No Match"),FALSE)</f>
        <v>0</v>
      </c>
      <c r="AL2118" t="str">
        <f>IFERROR(IF(COUNTIF(C2118:L2118,"Feed Ingredient")&gt;0,INDEX(ani_diet!T:T,MATCH(M2118,ani_diet!D:D,0)),""),"")</f>
        <v/>
      </c>
    </row>
    <row r="2119" spans="1:38">
      <c r="A2119" t="str">
        <f>_xlfn.TEXTJOIN("/",TRUE,AOM[[#This Row],[L1]:[L10]])</f>
        <v>Management/Livestock Management/Rearing Stage/Fish/Young/Fingerling/Male Fingerling</v>
      </c>
      <c r="B2119" t="s">
        <v>24534</v>
      </c>
      <c r="C2119" t="s">
        <v>17896</v>
      </c>
      <c r="D2119" t="s">
        <v>17898</v>
      </c>
      <c r="E2119" t="s">
        <v>24409</v>
      </c>
      <c r="F2119" t="s">
        <v>5207</v>
      </c>
      <c r="G2119" t="s">
        <v>24435</v>
      </c>
      <c r="H2119" t="s">
        <v>24530</v>
      </c>
      <c r="I2119" t="s">
        <v>24535</v>
      </c>
      <c r="J2119" t="s">
        <v>8288</v>
      </c>
      <c r="K2119" t="s">
        <v>8288</v>
      </c>
      <c r="M2119" t="str" cm="1">
        <f t="array" ref="M2119">LOOKUP(2,1/(C2119:L2119&lt;&gt;""),C2119:L2119)</f>
        <v>Male Fingerling</v>
      </c>
      <c r="N2119" t="s">
        <v>8288</v>
      </c>
      <c r="O2119" t="s">
        <v>8288</v>
      </c>
      <c r="P2119" t="s">
        <v>8288</v>
      </c>
      <c r="Q2119" t="s">
        <v>8288</v>
      </c>
      <c r="R2119" t="s">
        <v>8288</v>
      </c>
      <c r="S2119" t="s">
        <v>8288</v>
      </c>
      <c r="T2119" t="s">
        <v>8288</v>
      </c>
      <c r="U2119" t="s">
        <v>8288</v>
      </c>
      <c r="V2119" s="204" t="s">
        <v>8288</v>
      </c>
      <c r="W2119" t="s">
        <v>8288</v>
      </c>
      <c r="X2119" t="s">
        <v>8288</v>
      </c>
      <c r="Y2119" t="s">
        <v>8288</v>
      </c>
      <c r="Z2119" t="s">
        <v>8288</v>
      </c>
      <c r="AA2119" s="204" t="s">
        <v>8288</v>
      </c>
      <c r="AB2119" s="204"/>
      <c r="AC2119"/>
      <c r="AD2119"/>
      <c r="AE2119"/>
      <c r="AF2119"/>
      <c r="AG2119" t="str">
        <f>IFERROR(IF(COUNTIF(C2119:L2119,"Feed Ingredient")&gt;0,INDEX(ani_diet!T:T,MATCH(M2119,ani_diet!D:D,0)),""),"")</f>
        <v/>
      </c>
      <c r="AH2119" s="60" t="b">
        <f>IF(IFERROR(IF(MATCH("Feed Ingredient", AOM[[#This Row],[L1]:[L10]],0)&gt;0, TRUE, FALSE), FALSE)=TRUE,IFERROR(VLOOKUP(M2119, ani_diet!C:C, 1, FALSE), "No Match"),FALSE)</f>
        <v>0</v>
      </c>
      <c r="AL2119" t="str">
        <f>IFERROR(IF(COUNTIF(C2119:L2119,"Feed Ingredient")&gt;0,INDEX(ani_diet!T:T,MATCH(M2119,ani_diet!D:D,0)),""),"")</f>
        <v/>
      </c>
    </row>
    <row r="2120" spans="1:38">
      <c r="A2120" t="str">
        <f>_xlfn.TEXTJOIN("/",TRUE,AOM[[#This Row],[L1]:[L10]])</f>
        <v>Management/Livestock Management/Rearing Stage/Fish/Young/Fry</v>
      </c>
      <c r="B2120" t="s">
        <v>24536</v>
      </c>
      <c r="C2120" t="s">
        <v>17896</v>
      </c>
      <c r="D2120" t="s">
        <v>17898</v>
      </c>
      <c r="E2120" t="s">
        <v>24409</v>
      </c>
      <c r="F2120" t="s">
        <v>5207</v>
      </c>
      <c r="G2120" t="s">
        <v>24435</v>
      </c>
      <c r="H2120" t="s">
        <v>24537</v>
      </c>
      <c r="I2120" t="s">
        <v>8288</v>
      </c>
      <c r="J2120" t="s">
        <v>8288</v>
      </c>
      <c r="K2120" t="s">
        <v>8288</v>
      </c>
      <c r="M2120" t="str" cm="1">
        <f t="array" ref="M2120">LOOKUP(2,1/(C2120:L2120&lt;&gt;""),C2120:L2120)</f>
        <v>Fry</v>
      </c>
      <c r="N2120" t="s">
        <v>8288</v>
      </c>
      <c r="O2120" t="s">
        <v>24538</v>
      </c>
      <c r="P2120" t="s">
        <v>8288</v>
      </c>
      <c r="Q2120" t="s">
        <v>8288</v>
      </c>
      <c r="R2120" t="s">
        <v>8288</v>
      </c>
      <c r="S2120" t="s">
        <v>8288</v>
      </c>
      <c r="T2120" t="s">
        <v>8288</v>
      </c>
      <c r="U2120" t="s">
        <v>8288</v>
      </c>
      <c r="V2120" s="204" t="s">
        <v>8288</v>
      </c>
      <c r="W2120" t="s">
        <v>8288</v>
      </c>
      <c r="X2120" t="s">
        <v>8288</v>
      </c>
      <c r="Y2120" t="s">
        <v>8288</v>
      </c>
      <c r="Z2120" t="s">
        <v>8288</v>
      </c>
      <c r="AA2120" s="204" t="s">
        <v>8288</v>
      </c>
      <c r="AB2120" s="204"/>
      <c r="AC2120"/>
      <c r="AD2120"/>
      <c r="AE2120"/>
      <c r="AF2120"/>
      <c r="AG2120" t="str">
        <f>IFERROR(IF(COUNTIF(C2120:L2120,"Feed Ingredient")&gt;0,INDEX(ani_diet!T:T,MATCH(M2120,ani_diet!D:D,0)),""),"")</f>
        <v/>
      </c>
      <c r="AH2120" s="60" t="b">
        <f>IF(IFERROR(IF(MATCH("Feed Ingredient", AOM[[#This Row],[L1]:[L10]],0)&gt;0, TRUE, FALSE), FALSE)=TRUE,IFERROR(VLOOKUP(M2120, ani_diet!C:C, 1, FALSE), "No Match"),FALSE)</f>
        <v>0</v>
      </c>
      <c r="AL2120" t="str">
        <f>IFERROR(IF(COUNTIF(C2120:L2120,"Feed Ingredient")&gt;0,INDEX(ani_diet!T:T,MATCH(M2120,ani_diet!D:D,0)),""),"")</f>
        <v/>
      </c>
    </row>
    <row r="2121" spans="1:38">
      <c r="A2121" t="str">
        <f>_xlfn.TEXTJOIN("/",TRUE,AOM[[#This Row],[L1]:[L10]])</f>
        <v>Management/Livestock Management/Rearing Stage/Fish/Young/Juvenile</v>
      </c>
      <c r="B2121" t="s">
        <v>24539</v>
      </c>
      <c r="C2121" t="s">
        <v>17896</v>
      </c>
      <c r="D2121" t="s">
        <v>17898</v>
      </c>
      <c r="E2121" t="s">
        <v>24409</v>
      </c>
      <c r="F2121" t="s">
        <v>5207</v>
      </c>
      <c r="G2121" t="s">
        <v>24435</v>
      </c>
      <c r="H2121" t="s">
        <v>24540</v>
      </c>
      <c r="I2121" t="s">
        <v>8288</v>
      </c>
      <c r="J2121" t="s">
        <v>8288</v>
      </c>
      <c r="K2121" t="s">
        <v>8288</v>
      </c>
      <c r="M2121" t="str" cm="1">
        <f t="array" ref="M2121">LOOKUP(2,1/(C2121:L2121&lt;&gt;""),C2121:L2121)</f>
        <v>Juvenile</v>
      </c>
      <c r="N2121" t="s">
        <v>8288</v>
      </c>
      <c r="O2121" t="s">
        <v>24541</v>
      </c>
      <c r="P2121" t="s">
        <v>8288</v>
      </c>
      <c r="Q2121" t="s">
        <v>8288</v>
      </c>
      <c r="R2121" t="s">
        <v>8288</v>
      </c>
      <c r="S2121" t="s">
        <v>8288</v>
      </c>
      <c r="T2121" t="s">
        <v>8288</v>
      </c>
      <c r="U2121" t="s">
        <v>8288</v>
      </c>
      <c r="V2121" s="204" t="s">
        <v>8288</v>
      </c>
      <c r="W2121" t="s">
        <v>8288</v>
      </c>
      <c r="X2121" t="s">
        <v>8288</v>
      </c>
      <c r="Y2121" t="s">
        <v>8288</v>
      </c>
      <c r="Z2121" t="s">
        <v>8288</v>
      </c>
      <c r="AA2121" s="204" t="s">
        <v>8288</v>
      </c>
      <c r="AB2121" s="204"/>
      <c r="AC2121"/>
      <c r="AD2121"/>
      <c r="AE2121"/>
      <c r="AF2121"/>
      <c r="AG2121" t="str">
        <f>IFERROR(IF(COUNTIF(C2121:L2121,"Feed Ingredient")&gt;0,INDEX(ani_diet!T:T,MATCH(M2121,ani_diet!D:D,0)),""),"")</f>
        <v/>
      </c>
      <c r="AH2121" s="60" t="b">
        <f>IF(IFERROR(IF(MATCH("Feed Ingredient", AOM[[#This Row],[L1]:[L10]],0)&gt;0, TRUE, FALSE), FALSE)=TRUE,IFERROR(VLOOKUP(M2121, ani_diet!C:C, 1, FALSE), "No Match"),FALSE)</f>
        <v>0</v>
      </c>
      <c r="AL2121" t="str">
        <f>IFERROR(IF(COUNTIF(C2121:L2121,"Feed Ingredient")&gt;0,INDEX(ani_diet!T:T,MATCH(M2121,ani_diet!D:D,0)),""),"")</f>
        <v/>
      </c>
    </row>
    <row r="2122" spans="1:38">
      <c r="A2122" t="str">
        <f>_xlfn.TEXTJOIN("/",TRUE,AOM[[#This Row],[L1]:[L10]])</f>
        <v>Management/Livestock Management/Rearing Stage/Fish/Young/Juvenile/Female Juvenile</v>
      </c>
      <c r="B2122" t="s">
        <v>24542</v>
      </c>
      <c r="C2122" t="s">
        <v>17896</v>
      </c>
      <c r="D2122" t="s">
        <v>17898</v>
      </c>
      <c r="E2122" t="s">
        <v>24409</v>
      </c>
      <c r="F2122" t="s">
        <v>5207</v>
      </c>
      <c r="G2122" t="s">
        <v>24435</v>
      </c>
      <c r="H2122" t="s">
        <v>24540</v>
      </c>
      <c r="I2122" t="s">
        <v>24543</v>
      </c>
      <c r="J2122" t="s">
        <v>8288</v>
      </c>
      <c r="K2122" t="s">
        <v>8288</v>
      </c>
      <c r="M2122" t="str" cm="1">
        <f t="array" ref="M2122">LOOKUP(2,1/(C2122:L2122&lt;&gt;""),C2122:L2122)</f>
        <v>Female Juvenile</v>
      </c>
      <c r="N2122" t="s">
        <v>8288</v>
      </c>
      <c r="O2122" t="s">
        <v>8288</v>
      </c>
      <c r="P2122" t="s">
        <v>8288</v>
      </c>
      <c r="Q2122" t="s">
        <v>8288</v>
      </c>
      <c r="R2122" t="s">
        <v>8288</v>
      </c>
      <c r="S2122" t="s">
        <v>8288</v>
      </c>
      <c r="T2122" t="s">
        <v>8288</v>
      </c>
      <c r="U2122" t="s">
        <v>8288</v>
      </c>
      <c r="V2122" s="204" t="s">
        <v>8288</v>
      </c>
      <c r="W2122" t="s">
        <v>8288</v>
      </c>
      <c r="X2122" t="s">
        <v>8288</v>
      </c>
      <c r="Y2122" t="s">
        <v>8288</v>
      </c>
      <c r="Z2122" t="s">
        <v>8288</v>
      </c>
      <c r="AA2122" s="204" t="s">
        <v>8288</v>
      </c>
      <c r="AB2122" s="204"/>
      <c r="AC2122"/>
      <c r="AD2122"/>
      <c r="AE2122"/>
      <c r="AF2122"/>
      <c r="AG2122" t="str">
        <f>IFERROR(IF(COUNTIF(C2122:L2122,"Feed Ingredient")&gt;0,INDEX(ani_diet!T:T,MATCH(M2122,ani_diet!D:D,0)),""),"")</f>
        <v/>
      </c>
      <c r="AH2122" s="60" t="b">
        <f>IF(IFERROR(IF(MATCH("Feed Ingredient", AOM[[#This Row],[L1]:[L10]],0)&gt;0, TRUE, FALSE), FALSE)=TRUE,IFERROR(VLOOKUP(M2122, ani_diet!C:C, 1, FALSE), "No Match"),FALSE)</f>
        <v>0</v>
      </c>
      <c r="AL2122" t="str">
        <f>IFERROR(IF(COUNTIF(C2122:L2122,"Feed Ingredient")&gt;0,INDEX(ani_diet!T:T,MATCH(M2122,ani_diet!D:D,0)),""),"")</f>
        <v/>
      </c>
    </row>
    <row r="2123" spans="1:38">
      <c r="A2123" t="str">
        <f>_xlfn.TEXTJOIN("/",TRUE,AOM[[#This Row],[L1]:[L10]])</f>
        <v>Management/Livestock Management/Rearing Stage/Fish/Young/Juvenile/Male Juvenile</v>
      </c>
      <c r="B2123" t="s">
        <v>24544</v>
      </c>
      <c r="C2123" t="s">
        <v>17896</v>
      </c>
      <c r="D2123" t="s">
        <v>17898</v>
      </c>
      <c r="E2123" t="s">
        <v>24409</v>
      </c>
      <c r="F2123" t="s">
        <v>5207</v>
      </c>
      <c r="G2123" t="s">
        <v>24435</v>
      </c>
      <c r="H2123" t="s">
        <v>24540</v>
      </c>
      <c r="I2123" t="s">
        <v>24545</v>
      </c>
      <c r="J2123" t="s">
        <v>8288</v>
      </c>
      <c r="K2123" t="s">
        <v>8288</v>
      </c>
      <c r="M2123" t="str" cm="1">
        <f t="array" ref="M2123">LOOKUP(2,1/(C2123:L2123&lt;&gt;""),C2123:L2123)</f>
        <v>Male Juvenile</v>
      </c>
      <c r="N2123" t="s">
        <v>8288</v>
      </c>
      <c r="O2123" t="s">
        <v>8288</v>
      </c>
      <c r="P2123" t="s">
        <v>8288</v>
      </c>
      <c r="Q2123" t="s">
        <v>8288</v>
      </c>
      <c r="R2123" t="s">
        <v>8288</v>
      </c>
      <c r="S2123" t="s">
        <v>8288</v>
      </c>
      <c r="T2123" t="s">
        <v>8288</v>
      </c>
      <c r="U2123" t="s">
        <v>8288</v>
      </c>
      <c r="V2123" s="204" t="s">
        <v>8288</v>
      </c>
      <c r="W2123" t="s">
        <v>8288</v>
      </c>
      <c r="X2123" t="s">
        <v>8288</v>
      </c>
      <c r="Y2123" t="s">
        <v>8288</v>
      </c>
      <c r="Z2123" t="s">
        <v>8288</v>
      </c>
      <c r="AA2123" s="204" t="s">
        <v>8288</v>
      </c>
      <c r="AB2123" s="204"/>
      <c r="AC2123"/>
      <c r="AD2123"/>
      <c r="AE2123"/>
      <c r="AF2123"/>
      <c r="AG2123" t="str">
        <f>IFERROR(IF(COUNTIF(C2123:L2123,"Feed Ingredient")&gt;0,INDEX(ani_diet!T:T,MATCH(M2123,ani_diet!D:D,0)),""),"")</f>
        <v/>
      </c>
      <c r="AH2123" s="60" t="b">
        <f>IF(IFERROR(IF(MATCH("Feed Ingredient", AOM[[#This Row],[L1]:[L10]],0)&gt;0, TRUE, FALSE), FALSE)=TRUE,IFERROR(VLOOKUP(M2123, ani_diet!C:C, 1, FALSE), "No Match"),FALSE)</f>
        <v>0</v>
      </c>
      <c r="AL2123" t="str">
        <f>IFERROR(IF(COUNTIF(C2123:L2123,"Feed Ingredient")&gt;0,INDEX(ani_diet!T:T,MATCH(M2123,ani_diet!D:D,0)),""),"")</f>
        <v/>
      </c>
    </row>
    <row r="2124" spans="1:38">
      <c r="A2124" t="str">
        <f>_xlfn.TEXTJOIN("/",TRUE,AOM[[#This Row],[L1]:[L10]])</f>
        <v>Management/Livestock Management/Rearing Stage/Fish/Young/Sub-adult</v>
      </c>
      <c r="B2124" t="s">
        <v>24546</v>
      </c>
      <c r="C2124" t="s">
        <v>17896</v>
      </c>
      <c r="D2124" t="s">
        <v>17898</v>
      </c>
      <c r="E2124" t="s">
        <v>24409</v>
      </c>
      <c r="F2124" t="s">
        <v>5207</v>
      </c>
      <c r="G2124" t="s">
        <v>24435</v>
      </c>
      <c r="H2124" t="s">
        <v>24547</v>
      </c>
      <c r="I2124" t="s">
        <v>8288</v>
      </c>
      <c r="J2124" t="s">
        <v>8288</v>
      </c>
      <c r="K2124" t="s">
        <v>8288</v>
      </c>
      <c r="M2124" t="str" cm="1">
        <f t="array" ref="M2124">LOOKUP(2,1/(C2124:L2124&lt;&gt;""),C2124:L2124)</f>
        <v>Sub-adult</v>
      </c>
      <c r="N2124" t="s">
        <v>8288</v>
      </c>
      <c r="O2124" t="s">
        <v>24548</v>
      </c>
      <c r="P2124" t="s">
        <v>8288</v>
      </c>
      <c r="Q2124" t="s">
        <v>8288</v>
      </c>
      <c r="R2124" t="s">
        <v>8288</v>
      </c>
      <c r="S2124" t="s">
        <v>8288</v>
      </c>
      <c r="T2124" t="s">
        <v>8288</v>
      </c>
      <c r="U2124" t="s">
        <v>8288</v>
      </c>
      <c r="V2124" s="204" t="s">
        <v>8288</v>
      </c>
      <c r="W2124" t="s">
        <v>8288</v>
      </c>
      <c r="X2124" t="s">
        <v>8288</v>
      </c>
      <c r="Y2124" t="s">
        <v>8288</v>
      </c>
      <c r="Z2124" t="s">
        <v>8288</v>
      </c>
      <c r="AA2124" s="204" t="s">
        <v>8288</v>
      </c>
      <c r="AB2124" s="204"/>
      <c r="AC2124"/>
      <c r="AD2124"/>
      <c r="AE2124"/>
      <c r="AF2124"/>
      <c r="AG2124" t="str">
        <f>IFERROR(IF(COUNTIF(C2124:L2124,"Feed Ingredient")&gt;0,INDEX(ani_diet!T:T,MATCH(M2124,ani_diet!D:D,0)),""),"")</f>
        <v/>
      </c>
      <c r="AH2124" s="60" t="b">
        <f>IF(IFERROR(IF(MATCH("Feed Ingredient", AOM[[#This Row],[L1]:[L10]],0)&gt;0, TRUE, FALSE), FALSE)=TRUE,IFERROR(VLOOKUP(M2124, ani_diet!C:C, 1, FALSE), "No Match"),FALSE)</f>
        <v>0</v>
      </c>
      <c r="AL2124" t="str">
        <f>IFERROR(IF(COUNTIF(C2124:L2124,"Feed Ingredient")&gt;0,INDEX(ani_diet!T:T,MATCH(M2124,ani_diet!D:D,0)),""),"")</f>
        <v/>
      </c>
    </row>
    <row r="2125" spans="1:38">
      <c r="A2125" t="str">
        <f>_xlfn.TEXTJOIN("/",TRUE,AOM[[#This Row],[L1]:[L10]])</f>
        <v>Management/Livestock Management/Rearing Stage/Fish/Young/Sub-adult/Female Sub-adult</v>
      </c>
      <c r="B2125" t="s">
        <v>24549</v>
      </c>
      <c r="C2125" t="s">
        <v>17896</v>
      </c>
      <c r="D2125" t="s">
        <v>17898</v>
      </c>
      <c r="E2125" t="s">
        <v>24409</v>
      </c>
      <c r="F2125" t="s">
        <v>5207</v>
      </c>
      <c r="G2125" t="s">
        <v>24435</v>
      </c>
      <c r="H2125" t="s">
        <v>24547</v>
      </c>
      <c r="I2125" t="s">
        <v>24550</v>
      </c>
      <c r="J2125" t="s">
        <v>8288</v>
      </c>
      <c r="K2125" t="s">
        <v>8288</v>
      </c>
      <c r="M2125" t="str" cm="1">
        <f t="array" ref="M2125">LOOKUP(2,1/(C2125:L2125&lt;&gt;""),C2125:L2125)</f>
        <v>Female Sub-adult</v>
      </c>
      <c r="N2125" t="s">
        <v>8288</v>
      </c>
      <c r="O2125" t="s">
        <v>8288</v>
      </c>
      <c r="P2125" t="s">
        <v>8288</v>
      </c>
      <c r="Q2125" t="s">
        <v>8288</v>
      </c>
      <c r="R2125" t="s">
        <v>8288</v>
      </c>
      <c r="S2125" t="s">
        <v>8288</v>
      </c>
      <c r="T2125" t="s">
        <v>8288</v>
      </c>
      <c r="U2125" t="s">
        <v>8288</v>
      </c>
      <c r="V2125" s="204" t="s">
        <v>8288</v>
      </c>
      <c r="W2125" t="s">
        <v>8288</v>
      </c>
      <c r="X2125" t="s">
        <v>8288</v>
      </c>
      <c r="Y2125" t="s">
        <v>8288</v>
      </c>
      <c r="Z2125" t="s">
        <v>8288</v>
      </c>
      <c r="AA2125" s="204" t="s">
        <v>8288</v>
      </c>
      <c r="AB2125" s="204"/>
      <c r="AC2125"/>
      <c r="AD2125"/>
      <c r="AE2125"/>
      <c r="AF2125"/>
      <c r="AG2125" t="str">
        <f>IFERROR(IF(COUNTIF(C2125:L2125,"Feed Ingredient")&gt;0,INDEX(ani_diet!T:T,MATCH(M2125,ani_diet!D:D,0)),""),"")</f>
        <v/>
      </c>
      <c r="AH2125" s="60" t="b">
        <f>IF(IFERROR(IF(MATCH("Feed Ingredient", AOM[[#This Row],[L1]:[L10]],0)&gt;0, TRUE, FALSE), FALSE)=TRUE,IFERROR(VLOOKUP(M2125, ani_diet!C:C, 1, FALSE), "No Match"),FALSE)</f>
        <v>0</v>
      </c>
      <c r="AL2125" t="str">
        <f>IFERROR(IF(COUNTIF(C2125:L2125,"Feed Ingredient")&gt;0,INDEX(ani_diet!T:T,MATCH(M2125,ani_diet!D:D,0)),""),"")</f>
        <v/>
      </c>
    </row>
    <row r="2126" spans="1:38">
      <c r="A2126" t="str">
        <f>_xlfn.TEXTJOIN("/",TRUE,AOM[[#This Row],[L1]:[L10]])</f>
        <v>Management/Livestock Management/Rearing Stage/Fish/Young/Sub-adult/Male Sub-adult</v>
      </c>
      <c r="B2126" t="s">
        <v>24551</v>
      </c>
      <c r="C2126" t="s">
        <v>17896</v>
      </c>
      <c r="D2126" t="s">
        <v>17898</v>
      </c>
      <c r="E2126" t="s">
        <v>24409</v>
      </c>
      <c r="F2126" t="s">
        <v>5207</v>
      </c>
      <c r="G2126" t="s">
        <v>24435</v>
      </c>
      <c r="H2126" t="s">
        <v>24547</v>
      </c>
      <c r="I2126" t="s">
        <v>24552</v>
      </c>
      <c r="J2126" t="s">
        <v>8288</v>
      </c>
      <c r="K2126" t="s">
        <v>8288</v>
      </c>
      <c r="M2126" t="str" cm="1">
        <f t="array" ref="M2126">LOOKUP(2,1/(C2126:L2126&lt;&gt;""),C2126:L2126)</f>
        <v>Male Sub-adult</v>
      </c>
      <c r="N2126" t="s">
        <v>8288</v>
      </c>
      <c r="O2126" t="s">
        <v>8288</v>
      </c>
      <c r="P2126" t="s">
        <v>8288</v>
      </c>
      <c r="Q2126" t="s">
        <v>8288</v>
      </c>
      <c r="R2126" t="s">
        <v>8288</v>
      </c>
      <c r="S2126" t="s">
        <v>8288</v>
      </c>
      <c r="T2126" t="s">
        <v>8288</v>
      </c>
      <c r="U2126" t="s">
        <v>8288</v>
      </c>
      <c r="V2126" s="204" t="s">
        <v>8288</v>
      </c>
      <c r="W2126" t="s">
        <v>8288</v>
      </c>
      <c r="X2126" t="s">
        <v>8288</v>
      </c>
      <c r="Y2126" t="s">
        <v>8288</v>
      </c>
      <c r="Z2126" t="s">
        <v>8288</v>
      </c>
      <c r="AA2126" s="204" t="s">
        <v>8288</v>
      </c>
      <c r="AB2126" s="204"/>
      <c r="AC2126"/>
      <c r="AD2126"/>
      <c r="AE2126"/>
      <c r="AF2126"/>
      <c r="AG2126" t="str">
        <f>IFERROR(IF(COUNTIF(C2126:L2126,"Feed Ingredient")&gt;0,INDEX(ani_diet!T:T,MATCH(M2126,ani_diet!D:D,0)),""),"")</f>
        <v/>
      </c>
      <c r="AH2126" s="60" t="b">
        <f>IF(IFERROR(IF(MATCH("Feed Ingredient", AOM[[#This Row],[L1]:[L10]],0)&gt;0, TRUE, FALSE), FALSE)=TRUE,IFERROR(VLOOKUP(M2126, ani_diet!C:C, 1, FALSE), "No Match"),FALSE)</f>
        <v>0</v>
      </c>
      <c r="AL2126" t="str">
        <f>IFERROR(IF(COUNTIF(C2126:L2126,"Feed Ingredient")&gt;0,INDEX(ani_diet!T:T,MATCH(M2126,ani_diet!D:D,0)),""),"")</f>
        <v/>
      </c>
    </row>
    <row r="2127" spans="1:38">
      <c r="A2127" t="str">
        <f>_xlfn.TEXTJOIN("/",TRUE,AOM[[#This Row],[L1]:[L10]])</f>
        <v>Management/Livestock Management/Rearing Stage/Goat</v>
      </c>
      <c r="B2127" t="s">
        <v>24553</v>
      </c>
      <c r="C2127" t="s">
        <v>17896</v>
      </c>
      <c r="D2127" t="s">
        <v>17898</v>
      </c>
      <c r="E2127" t="s">
        <v>24409</v>
      </c>
      <c r="F2127" t="s">
        <v>3410</v>
      </c>
      <c r="G2127" t="s">
        <v>8288</v>
      </c>
      <c r="H2127" t="s">
        <v>8288</v>
      </c>
      <c r="I2127" t="s">
        <v>8288</v>
      </c>
      <c r="J2127" t="s">
        <v>8288</v>
      </c>
      <c r="K2127" t="s">
        <v>8288</v>
      </c>
      <c r="M2127" t="str" cm="1">
        <f t="array" ref="M2127">LOOKUP(2,1/(C2127:L2127&lt;&gt;""),C2127:L2127)</f>
        <v>Goat</v>
      </c>
      <c r="N2127" t="s">
        <v>8288</v>
      </c>
      <c r="O2127" t="s">
        <v>8288</v>
      </c>
      <c r="P2127" t="s">
        <v>8288</v>
      </c>
      <c r="Q2127" t="s">
        <v>8288</v>
      </c>
      <c r="R2127" t="s">
        <v>8288</v>
      </c>
      <c r="S2127" t="s">
        <v>8288</v>
      </c>
      <c r="T2127" t="s">
        <v>8288</v>
      </c>
      <c r="U2127" t="s">
        <v>8288</v>
      </c>
      <c r="V2127" s="204" t="s">
        <v>8288</v>
      </c>
      <c r="W2127" t="s">
        <v>8288</v>
      </c>
      <c r="X2127" t="s">
        <v>8288</v>
      </c>
      <c r="Y2127" t="s">
        <v>8288</v>
      </c>
      <c r="Z2127" t="s">
        <v>8288</v>
      </c>
      <c r="AA2127" s="204" t="s">
        <v>8288</v>
      </c>
      <c r="AB2127" s="204"/>
      <c r="AC2127"/>
      <c r="AD2127"/>
      <c r="AE2127"/>
      <c r="AF2127"/>
      <c r="AG2127" t="str">
        <f>IFERROR(IF(COUNTIF(C2127:L2127,"Feed Ingredient")&gt;0,INDEX(ani_diet!T:T,MATCH(M2127,ani_diet!D:D,0)),""),"")</f>
        <v/>
      </c>
      <c r="AH2127" s="60" t="b">
        <f>IF(IFERROR(IF(MATCH("Feed Ingredient", AOM[[#This Row],[L1]:[L10]],0)&gt;0, TRUE, FALSE), FALSE)=TRUE,IFERROR(VLOOKUP(M2127, ani_diet!C:C, 1, FALSE), "No Match"),FALSE)</f>
        <v>0</v>
      </c>
      <c r="AL2127" t="str">
        <f>IFERROR(IF(COUNTIF(C2127:L2127,"Feed Ingredient")&gt;0,INDEX(ani_diet!T:T,MATCH(M2127,ani_diet!D:D,0)),""),"")</f>
        <v/>
      </c>
    </row>
    <row r="2128" spans="1:38">
      <c r="A2128" t="str">
        <f>_xlfn.TEXTJOIN("/",TRUE,AOM[[#This Row],[L1]:[L10]])</f>
        <v>Management/Livestock Management/Rearing Stage/Goat/Adult</v>
      </c>
      <c r="B2128" t="s">
        <v>24554</v>
      </c>
      <c r="C2128" t="s">
        <v>17896</v>
      </c>
      <c r="D2128" t="s">
        <v>17898</v>
      </c>
      <c r="E2128" t="s">
        <v>24409</v>
      </c>
      <c r="F2128" t="s">
        <v>3410</v>
      </c>
      <c r="G2128" t="s">
        <v>24412</v>
      </c>
      <c r="H2128" t="s">
        <v>8288</v>
      </c>
      <c r="I2128" t="s">
        <v>8288</v>
      </c>
      <c r="J2128" t="s">
        <v>8288</v>
      </c>
      <c r="K2128" t="s">
        <v>8288</v>
      </c>
      <c r="M2128" t="str" cm="1">
        <f t="array" ref="M2128">LOOKUP(2,1/(C2128:L2128&lt;&gt;""),C2128:L2128)</f>
        <v>Adult</v>
      </c>
      <c r="N2128" t="s">
        <v>8288</v>
      </c>
      <c r="O2128" t="s">
        <v>8288</v>
      </c>
      <c r="P2128" t="s">
        <v>8288</v>
      </c>
      <c r="Q2128" t="s">
        <v>8288</v>
      </c>
      <c r="R2128" t="s">
        <v>8288</v>
      </c>
      <c r="S2128" t="s">
        <v>8288</v>
      </c>
      <c r="T2128" t="s">
        <v>8288</v>
      </c>
      <c r="U2128" t="s">
        <v>8288</v>
      </c>
      <c r="V2128" s="204" t="s">
        <v>8288</v>
      </c>
      <c r="W2128" t="s">
        <v>8288</v>
      </c>
      <c r="X2128" t="s">
        <v>8288</v>
      </c>
      <c r="Y2128" t="s">
        <v>8288</v>
      </c>
      <c r="Z2128" t="s">
        <v>8288</v>
      </c>
      <c r="AA2128" s="204" t="s">
        <v>8288</v>
      </c>
      <c r="AB2128" s="204"/>
      <c r="AC2128"/>
      <c r="AD2128"/>
      <c r="AE2128"/>
      <c r="AF2128"/>
      <c r="AG2128" t="str">
        <f>IFERROR(IF(COUNTIF(C2128:L2128,"Feed Ingredient")&gt;0,INDEX(ani_diet!T:T,MATCH(M2128,ani_diet!D:D,0)),""),"")</f>
        <v/>
      </c>
      <c r="AH2128" s="60" t="b">
        <f>IF(IFERROR(IF(MATCH("Feed Ingredient", AOM[[#This Row],[L1]:[L10]],0)&gt;0, TRUE, FALSE), FALSE)=TRUE,IFERROR(VLOOKUP(M2128, ani_diet!C:C, 1, FALSE), "No Match"),FALSE)</f>
        <v>0</v>
      </c>
      <c r="AL2128" t="str">
        <f>IFERROR(IF(COUNTIF(C2128:L2128,"Feed Ingredient")&gt;0,INDEX(ani_diet!T:T,MATCH(M2128,ani_diet!D:D,0)),""),"")</f>
        <v/>
      </c>
    </row>
    <row r="2129" spans="1:38">
      <c r="A2129" t="str">
        <f>_xlfn.TEXTJOIN("/",TRUE,AOM[[#This Row],[L1]:[L10]])</f>
        <v>Management/Livestock Management/Rearing Stage/Goat/Adult/Adult Female</v>
      </c>
      <c r="B2129" t="s">
        <v>24555</v>
      </c>
      <c r="C2129" t="s">
        <v>17896</v>
      </c>
      <c r="D2129" t="s">
        <v>17898</v>
      </c>
      <c r="E2129" t="s">
        <v>24409</v>
      </c>
      <c r="F2129" t="s">
        <v>3410</v>
      </c>
      <c r="G2129" t="s">
        <v>24412</v>
      </c>
      <c r="H2129" t="s">
        <v>24415</v>
      </c>
      <c r="I2129" t="s">
        <v>8288</v>
      </c>
      <c r="J2129" t="s">
        <v>8288</v>
      </c>
      <c r="K2129" t="s">
        <v>8288</v>
      </c>
      <c r="M2129" t="str" cm="1">
        <f t="array" ref="M2129">LOOKUP(2,1/(C2129:L2129&lt;&gt;""),C2129:L2129)</f>
        <v>Adult Female</v>
      </c>
      <c r="N2129" t="s">
        <v>8288</v>
      </c>
      <c r="O2129" t="s">
        <v>8288</v>
      </c>
      <c r="P2129" t="s">
        <v>8288</v>
      </c>
      <c r="Q2129" t="s">
        <v>8288</v>
      </c>
      <c r="R2129" t="s">
        <v>8288</v>
      </c>
      <c r="S2129" t="s">
        <v>8288</v>
      </c>
      <c r="T2129" t="s">
        <v>8288</v>
      </c>
      <c r="U2129" t="s">
        <v>8288</v>
      </c>
      <c r="V2129" s="204" t="s">
        <v>8288</v>
      </c>
      <c r="W2129" t="s">
        <v>8288</v>
      </c>
      <c r="X2129" t="s">
        <v>8288</v>
      </c>
      <c r="Y2129" t="s">
        <v>8288</v>
      </c>
      <c r="Z2129" t="s">
        <v>8288</v>
      </c>
      <c r="AA2129" s="204" t="s">
        <v>8288</v>
      </c>
      <c r="AB2129" s="204"/>
      <c r="AC2129"/>
      <c r="AD2129"/>
      <c r="AE2129"/>
      <c r="AF2129"/>
      <c r="AG2129" t="str">
        <f>IFERROR(IF(COUNTIF(C2129:L2129,"Feed Ingredient")&gt;0,INDEX(ani_diet!T:T,MATCH(M2129,ani_diet!D:D,0)),""),"")</f>
        <v/>
      </c>
      <c r="AH2129" s="60" t="b">
        <f>IF(IFERROR(IF(MATCH("Feed Ingredient", AOM[[#This Row],[L1]:[L10]],0)&gt;0, TRUE, FALSE), FALSE)=TRUE,IFERROR(VLOOKUP(M2129, ani_diet!C:C, 1, FALSE), "No Match"),FALSE)</f>
        <v>0</v>
      </c>
      <c r="AL2129" t="str">
        <f>IFERROR(IF(COUNTIF(C2129:L2129,"Feed Ingredient")&gt;0,INDEX(ani_diet!T:T,MATCH(M2129,ani_diet!D:D,0)),""),"")</f>
        <v/>
      </c>
    </row>
    <row r="2130" spans="1:38">
      <c r="A2130" t="str">
        <f>_xlfn.TEXTJOIN("/",TRUE,AOM[[#This Row],[L1]:[L10]])</f>
        <v>Management/Livestock Management/Rearing Stage/Goat/Adult/Adult Female/Gestating Female</v>
      </c>
      <c r="B2130" t="s">
        <v>24556</v>
      </c>
      <c r="C2130" t="s">
        <v>17896</v>
      </c>
      <c r="D2130" t="s">
        <v>17898</v>
      </c>
      <c r="E2130" t="s">
        <v>24409</v>
      </c>
      <c r="F2130" t="s">
        <v>3410</v>
      </c>
      <c r="G2130" t="s">
        <v>24412</v>
      </c>
      <c r="H2130" t="s">
        <v>24415</v>
      </c>
      <c r="I2130" t="s">
        <v>24419</v>
      </c>
      <c r="J2130" t="s">
        <v>8288</v>
      </c>
      <c r="K2130" t="s">
        <v>8288</v>
      </c>
      <c r="M2130" t="str" cm="1">
        <f t="array" ref="M2130">LOOKUP(2,1/(C2130:L2130&lt;&gt;""),C2130:L2130)</f>
        <v>Gestating Female</v>
      </c>
      <c r="N2130" t="s">
        <v>8288</v>
      </c>
      <c r="O2130" t="s">
        <v>8288</v>
      </c>
      <c r="P2130" t="s">
        <v>8288</v>
      </c>
      <c r="Q2130" t="s">
        <v>8288</v>
      </c>
      <c r="R2130" t="s">
        <v>8288</v>
      </c>
      <c r="S2130" t="s">
        <v>8288</v>
      </c>
      <c r="T2130" t="s">
        <v>8288</v>
      </c>
      <c r="U2130" t="s">
        <v>8288</v>
      </c>
      <c r="V2130" s="204" t="s">
        <v>8288</v>
      </c>
      <c r="W2130" t="s">
        <v>8288</v>
      </c>
      <c r="X2130" t="s">
        <v>8288</v>
      </c>
      <c r="Y2130" t="s">
        <v>8288</v>
      </c>
      <c r="Z2130" t="s">
        <v>8288</v>
      </c>
      <c r="AA2130" s="204" t="s">
        <v>8288</v>
      </c>
      <c r="AB2130" s="204"/>
      <c r="AC2130"/>
      <c r="AD2130"/>
      <c r="AE2130"/>
      <c r="AF2130"/>
      <c r="AG2130" t="str">
        <f>IFERROR(IF(COUNTIF(C2130:L2130,"Feed Ingredient")&gt;0,INDEX(ani_diet!T:T,MATCH(M2130,ani_diet!D:D,0)),""),"")</f>
        <v/>
      </c>
      <c r="AH2130" s="60" t="b">
        <f>IF(IFERROR(IF(MATCH("Feed Ingredient", AOM[[#This Row],[L1]:[L10]],0)&gt;0, TRUE, FALSE), FALSE)=TRUE,IFERROR(VLOOKUP(M2130, ani_diet!C:C, 1, FALSE), "No Match"),FALSE)</f>
        <v>0</v>
      </c>
      <c r="AL2130" t="str">
        <f>IFERROR(IF(COUNTIF(C2130:L2130,"Feed Ingredient")&gt;0,INDEX(ani_diet!T:T,MATCH(M2130,ani_diet!D:D,0)),""),"")</f>
        <v/>
      </c>
    </row>
    <row r="2131" spans="1:38">
      <c r="A2131" t="str">
        <f>_xlfn.TEXTJOIN("/",TRUE,AOM[[#This Row],[L1]:[L10]])</f>
        <v>Management/Livestock Management/Rearing Stage/Goat/Adult/Adult Female/Lactating Female</v>
      </c>
      <c r="B2131" t="s">
        <v>24557</v>
      </c>
      <c r="C2131" t="s">
        <v>17896</v>
      </c>
      <c r="D2131" t="s">
        <v>17898</v>
      </c>
      <c r="E2131" t="s">
        <v>24409</v>
      </c>
      <c r="F2131" t="s">
        <v>3410</v>
      </c>
      <c r="G2131" t="s">
        <v>24412</v>
      </c>
      <c r="H2131" t="s">
        <v>24415</v>
      </c>
      <c r="I2131" t="s">
        <v>24425</v>
      </c>
      <c r="J2131" t="s">
        <v>8288</v>
      </c>
      <c r="K2131" t="s">
        <v>8288</v>
      </c>
      <c r="M2131" t="str" cm="1">
        <f t="array" ref="M2131">LOOKUP(2,1/(C2131:L2131&lt;&gt;""),C2131:L2131)</f>
        <v>Lactating Female</v>
      </c>
      <c r="N2131" t="s">
        <v>8288</v>
      </c>
      <c r="O2131" t="s">
        <v>8288</v>
      </c>
      <c r="P2131" t="s">
        <v>8288</v>
      </c>
      <c r="Q2131" t="s">
        <v>8288</v>
      </c>
      <c r="R2131" t="s">
        <v>8288</v>
      </c>
      <c r="S2131" t="s">
        <v>8288</v>
      </c>
      <c r="T2131" t="s">
        <v>8288</v>
      </c>
      <c r="U2131" t="s">
        <v>8288</v>
      </c>
      <c r="V2131" s="204" t="s">
        <v>8288</v>
      </c>
      <c r="W2131" t="s">
        <v>8288</v>
      </c>
      <c r="X2131" t="s">
        <v>8288</v>
      </c>
      <c r="Y2131" t="s">
        <v>8288</v>
      </c>
      <c r="Z2131" t="s">
        <v>8288</v>
      </c>
      <c r="AA2131" s="204" t="s">
        <v>8288</v>
      </c>
      <c r="AB2131" s="204"/>
      <c r="AC2131"/>
      <c r="AD2131"/>
      <c r="AE2131"/>
      <c r="AF2131"/>
      <c r="AG2131" t="str">
        <f>IFERROR(IF(COUNTIF(C2131:L2131,"Feed Ingredient")&gt;0,INDEX(ani_diet!T:T,MATCH(M2131,ani_diet!D:D,0)),""),"")</f>
        <v/>
      </c>
      <c r="AH2131" s="60" t="b">
        <f>IF(IFERROR(IF(MATCH("Feed Ingredient", AOM[[#This Row],[L1]:[L10]],0)&gt;0, TRUE, FALSE), FALSE)=TRUE,IFERROR(VLOOKUP(M2131, ani_diet!C:C, 1, FALSE), "No Match"),FALSE)</f>
        <v>0</v>
      </c>
      <c r="AL2131" t="str">
        <f>IFERROR(IF(COUNTIF(C2131:L2131,"Feed Ingredient")&gt;0,INDEX(ani_diet!T:T,MATCH(M2131,ani_diet!D:D,0)),""),"")</f>
        <v/>
      </c>
    </row>
    <row r="2132" spans="1:38">
      <c r="A2132" t="str">
        <f>_xlfn.TEXTJOIN("/",TRUE,AOM[[#This Row],[L1]:[L10]])</f>
        <v>Management/Livestock Management/Rearing Stage/Goat/Adult/Adult Male</v>
      </c>
      <c r="B2132" t="s">
        <v>24558</v>
      </c>
      <c r="C2132" t="s">
        <v>17896</v>
      </c>
      <c r="D2132" t="s">
        <v>17898</v>
      </c>
      <c r="E2132" t="s">
        <v>24409</v>
      </c>
      <c r="F2132" t="s">
        <v>3410</v>
      </c>
      <c r="G2132" t="s">
        <v>24412</v>
      </c>
      <c r="H2132" t="s">
        <v>24431</v>
      </c>
      <c r="I2132" t="s">
        <v>8288</v>
      </c>
      <c r="J2132" t="s">
        <v>8288</v>
      </c>
      <c r="K2132" t="s">
        <v>8288</v>
      </c>
      <c r="M2132" t="str" cm="1">
        <f t="array" ref="M2132">LOOKUP(2,1/(C2132:L2132&lt;&gt;""),C2132:L2132)</f>
        <v>Adult Male</v>
      </c>
      <c r="N2132" t="s">
        <v>24559</v>
      </c>
      <c r="O2132" t="s">
        <v>8288</v>
      </c>
      <c r="P2132" t="s">
        <v>8288</v>
      </c>
      <c r="Q2132" t="s">
        <v>8288</v>
      </c>
      <c r="R2132" t="s">
        <v>8288</v>
      </c>
      <c r="S2132" t="s">
        <v>8288</v>
      </c>
      <c r="T2132" t="s">
        <v>8288</v>
      </c>
      <c r="U2132" t="s">
        <v>8288</v>
      </c>
      <c r="V2132" s="204" t="s">
        <v>8288</v>
      </c>
      <c r="W2132" t="s">
        <v>8288</v>
      </c>
      <c r="X2132" t="s">
        <v>8288</v>
      </c>
      <c r="Y2132" t="s">
        <v>8288</v>
      </c>
      <c r="Z2132" t="s">
        <v>8288</v>
      </c>
      <c r="AA2132" s="204" t="s">
        <v>8288</v>
      </c>
      <c r="AB2132" s="204"/>
      <c r="AC2132"/>
      <c r="AD2132"/>
      <c r="AE2132"/>
      <c r="AF2132"/>
      <c r="AG2132" t="str">
        <f>IFERROR(IF(COUNTIF(C2132:L2132,"Feed Ingredient")&gt;0,INDEX(ani_diet!T:T,MATCH(M2132,ani_diet!D:D,0)),""),"")</f>
        <v/>
      </c>
      <c r="AH2132" s="60" t="b">
        <f>IF(IFERROR(IF(MATCH("Feed Ingredient", AOM[[#This Row],[L1]:[L10]],0)&gt;0, TRUE, FALSE), FALSE)=TRUE,IFERROR(VLOOKUP(M2132, ani_diet!C:C, 1, FALSE), "No Match"),FALSE)</f>
        <v>0</v>
      </c>
      <c r="AL2132" t="str">
        <f>IFERROR(IF(COUNTIF(C2132:L2132,"Feed Ingredient")&gt;0,INDEX(ani_diet!T:T,MATCH(M2132,ani_diet!D:D,0)),""),"")</f>
        <v/>
      </c>
    </row>
    <row r="2133" spans="1:38">
      <c r="A2133" t="str">
        <f>_xlfn.TEXTJOIN("/",TRUE,AOM[[#This Row],[L1]:[L10]])</f>
        <v>Management/Livestock Management/Rearing Stage/Goat/Young</v>
      </c>
      <c r="B2133" t="s">
        <v>24560</v>
      </c>
      <c r="C2133" t="s">
        <v>17896</v>
      </c>
      <c r="D2133" t="s">
        <v>17898</v>
      </c>
      <c r="E2133" t="s">
        <v>24409</v>
      </c>
      <c r="F2133" t="s">
        <v>3410</v>
      </c>
      <c r="G2133" t="s">
        <v>24435</v>
      </c>
      <c r="H2133" t="s">
        <v>8288</v>
      </c>
      <c r="I2133" t="s">
        <v>8288</v>
      </c>
      <c r="J2133" t="s">
        <v>8288</v>
      </c>
      <c r="K2133" t="s">
        <v>8288</v>
      </c>
      <c r="M2133" t="str" cm="1">
        <f t="array" ref="M2133">LOOKUP(2,1/(C2133:L2133&lt;&gt;""),C2133:L2133)</f>
        <v>Young</v>
      </c>
      <c r="N2133" t="s">
        <v>8288</v>
      </c>
      <c r="O2133" t="s">
        <v>8288</v>
      </c>
      <c r="P2133" t="s">
        <v>8288</v>
      </c>
      <c r="Q2133" t="s">
        <v>8288</v>
      </c>
      <c r="R2133" t="s">
        <v>8288</v>
      </c>
      <c r="S2133" t="s">
        <v>8288</v>
      </c>
      <c r="T2133" t="s">
        <v>8288</v>
      </c>
      <c r="U2133" t="s">
        <v>8288</v>
      </c>
      <c r="V2133" s="204" t="s">
        <v>8288</v>
      </c>
      <c r="W2133" t="s">
        <v>8288</v>
      </c>
      <c r="X2133" t="s">
        <v>8288</v>
      </c>
      <c r="Y2133" t="s">
        <v>8288</v>
      </c>
      <c r="Z2133" t="s">
        <v>8288</v>
      </c>
      <c r="AA2133" s="204" t="s">
        <v>8288</v>
      </c>
      <c r="AB2133" s="204"/>
      <c r="AC2133"/>
      <c r="AD2133"/>
      <c r="AE2133"/>
      <c r="AF2133"/>
      <c r="AG2133" t="str">
        <f>IFERROR(IF(COUNTIF(C2133:L2133,"Feed Ingredient")&gt;0,INDEX(ani_diet!T:T,MATCH(M2133,ani_diet!D:D,0)),""),"")</f>
        <v/>
      </c>
      <c r="AH2133" s="60" t="b">
        <f>IF(IFERROR(IF(MATCH("Feed Ingredient", AOM[[#This Row],[L1]:[L10]],0)&gt;0, TRUE, FALSE), FALSE)=TRUE,IFERROR(VLOOKUP(M2133, ani_diet!C:C, 1, FALSE), "No Match"),FALSE)</f>
        <v>0</v>
      </c>
      <c r="AL2133" t="str">
        <f>IFERROR(IF(COUNTIF(C2133:L2133,"Feed Ingredient")&gt;0,INDEX(ani_diet!T:T,MATCH(M2133,ani_diet!D:D,0)),""),"")</f>
        <v/>
      </c>
    </row>
    <row r="2134" spans="1:38">
      <c r="A2134" t="str">
        <f>_xlfn.TEXTJOIN("/",TRUE,AOM[[#This Row],[L1]:[L10]])</f>
        <v>Management/Livestock Management/Rearing Stage/Goat/Young/Kid</v>
      </c>
      <c r="B2134" t="s">
        <v>24561</v>
      </c>
      <c r="C2134" t="s">
        <v>17896</v>
      </c>
      <c r="D2134" t="s">
        <v>17898</v>
      </c>
      <c r="E2134" t="s">
        <v>24409</v>
      </c>
      <c r="F2134" t="s">
        <v>3410</v>
      </c>
      <c r="G2134" t="s">
        <v>24435</v>
      </c>
      <c r="H2134" t="s">
        <v>24562</v>
      </c>
      <c r="I2134" t="s">
        <v>8288</v>
      </c>
      <c r="J2134" t="s">
        <v>8288</v>
      </c>
      <c r="K2134" t="s">
        <v>8288</v>
      </c>
      <c r="M2134" t="str" cm="1">
        <f t="array" ref="M2134">LOOKUP(2,1/(C2134:L2134&lt;&gt;""),C2134:L2134)</f>
        <v>Kid</v>
      </c>
      <c r="N2134" t="s">
        <v>8288</v>
      </c>
      <c r="O2134" t="s">
        <v>8288</v>
      </c>
      <c r="P2134" t="s">
        <v>8288</v>
      </c>
      <c r="Q2134" t="s">
        <v>8288</v>
      </c>
      <c r="R2134" t="s">
        <v>8288</v>
      </c>
      <c r="S2134" t="s">
        <v>8288</v>
      </c>
      <c r="T2134" t="s">
        <v>8288</v>
      </c>
      <c r="U2134" t="s">
        <v>8288</v>
      </c>
      <c r="V2134" s="204" t="s">
        <v>8288</v>
      </c>
      <c r="W2134" t="s">
        <v>8288</v>
      </c>
      <c r="X2134" t="s">
        <v>8288</v>
      </c>
      <c r="Y2134" t="s">
        <v>8288</v>
      </c>
      <c r="Z2134" t="s">
        <v>8288</v>
      </c>
      <c r="AA2134" s="204" t="s">
        <v>8288</v>
      </c>
      <c r="AB2134" s="204"/>
      <c r="AC2134"/>
      <c r="AD2134"/>
      <c r="AE2134"/>
      <c r="AF2134"/>
      <c r="AG2134" t="str">
        <f>IFERROR(IF(COUNTIF(C2134:L2134,"Feed Ingredient")&gt;0,INDEX(ani_diet!T:T,MATCH(M2134,ani_diet!D:D,0)),""),"")</f>
        <v/>
      </c>
      <c r="AH2134" s="60" t="b">
        <f>IF(IFERROR(IF(MATCH("Feed Ingredient", AOM[[#This Row],[L1]:[L10]],0)&gt;0, TRUE, FALSE), FALSE)=TRUE,IFERROR(VLOOKUP(M2134, ani_diet!C:C, 1, FALSE), "No Match"),FALSE)</f>
        <v>0</v>
      </c>
      <c r="AL2134" t="str">
        <f>IFERROR(IF(COUNTIF(C2134:L2134,"Feed Ingredient")&gt;0,INDEX(ani_diet!T:T,MATCH(M2134,ani_diet!D:D,0)),""),"")</f>
        <v/>
      </c>
    </row>
    <row r="2135" spans="1:38">
      <c r="A2135" t="str">
        <f>_xlfn.TEXTJOIN("/",TRUE,AOM[[#This Row],[L1]:[L10]])</f>
        <v>Management/Livestock Management/Rearing Stage/Goat/Young/Kid/Kid Female</v>
      </c>
      <c r="B2135" t="s">
        <v>24563</v>
      </c>
      <c r="C2135" t="s">
        <v>17896</v>
      </c>
      <c r="D2135" t="s">
        <v>17898</v>
      </c>
      <c r="E2135" t="s">
        <v>24409</v>
      </c>
      <c r="F2135" t="s">
        <v>3410</v>
      </c>
      <c r="G2135" t="s">
        <v>24435</v>
      </c>
      <c r="H2135" t="s">
        <v>24562</v>
      </c>
      <c r="I2135" t="s">
        <v>24564</v>
      </c>
      <c r="J2135" t="s">
        <v>8288</v>
      </c>
      <c r="K2135" t="s">
        <v>8288</v>
      </c>
      <c r="M2135" t="str" cm="1">
        <f t="array" ref="M2135">LOOKUP(2,1/(C2135:L2135&lt;&gt;""),C2135:L2135)</f>
        <v>Kid Female</v>
      </c>
      <c r="N2135" t="s">
        <v>8288</v>
      </c>
      <c r="O2135" t="s">
        <v>8288</v>
      </c>
      <c r="P2135" t="s">
        <v>8288</v>
      </c>
      <c r="Q2135" t="s">
        <v>8288</v>
      </c>
      <c r="R2135" t="s">
        <v>8288</v>
      </c>
      <c r="S2135" t="s">
        <v>8288</v>
      </c>
      <c r="T2135" t="s">
        <v>8288</v>
      </c>
      <c r="U2135" t="s">
        <v>8288</v>
      </c>
      <c r="V2135" s="204" t="s">
        <v>8288</v>
      </c>
      <c r="W2135" t="s">
        <v>8288</v>
      </c>
      <c r="X2135" t="s">
        <v>8288</v>
      </c>
      <c r="Y2135" t="s">
        <v>8288</v>
      </c>
      <c r="Z2135" t="s">
        <v>8288</v>
      </c>
      <c r="AA2135" s="204" t="s">
        <v>8288</v>
      </c>
      <c r="AB2135" s="204"/>
      <c r="AC2135"/>
      <c r="AD2135"/>
      <c r="AE2135"/>
      <c r="AF2135"/>
      <c r="AG2135" t="str">
        <f>IFERROR(IF(COUNTIF(C2135:L2135,"Feed Ingredient")&gt;0,INDEX(ani_diet!T:T,MATCH(M2135,ani_diet!D:D,0)),""),"")</f>
        <v/>
      </c>
      <c r="AH2135" s="60" t="b">
        <f>IF(IFERROR(IF(MATCH("Feed Ingredient", AOM[[#This Row],[L1]:[L10]],0)&gt;0, TRUE, FALSE), FALSE)=TRUE,IFERROR(VLOOKUP(M2135, ani_diet!C:C, 1, FALSE), "No Match"),FALSE)</f>
        <v>0</v>
      </c>
      <c r="AL2135" t="str">
        <f>IFERROR(IF(COUNTIF(C2135:L2135,"Feed Ingredient")&gt;0,INDEX(ani_diet!T:T,MATCH(M2135,ani_diet!D:D,0)),""),"")</f>
        <v/>
      </c>
    </row>
    <row r="2136" spans="1:38">
      <c r="A2136" t="str">
        <f>_xlfn.TEXTJOIN("/",TRUE,AOM[[#This Row],[L1]:[L10]])</f>
        <v>Management/Livestock Management/Rearing Stage/Goat/Young/Kid/Kid Male</v>
      </c>
      <c r="B2136" t="s">
        <v>24565</v>
      </c>
      <c r="C2136" t="s">
        <v>17896</v>
      </c>
      <c r="D2136" t="s">
        <v>17898</v>
      </c>
      <c r="E2136" t="s">
        <v>24409</v>
      </c>
      <c r="F2136" t="s">
        <v>3410</v>
      </c>
      <c r="G2136" t="s">
        <v>24435</v>
      </c>
      <c r="H2136" t="s">
        <v>24562</v>
      </c>
      <c r="I2136" t="s">
        <v>24566</v>
      </c>
      <c r="J2136" t="s">
        <v>8288</v>
      </c>
      <c r="K2136" t="s">
        <v>8288</v>
      </c>
      <c r="M2136" t="str" cm="1">
        <f t="array" ref="M2136">LOOKUP(2,1/(C2136:L2136&lt;&gt;""),C2136:L2136)</f>
        <v>Kid Male</v>
      </c>
      <c r="N2136" t="s">
        <v>8288</v>
      </c>
      <c r="O2136" t="s">
        <v>8288</v>
      </c>
      <c r="P2136" t="s">
        <v>8288</v>
      </c>
      <c r="Q2136" t="s">
        <v>8288</v>
      </c>
      <c r="R2136" t="s">
        <v>8288</v>
      </c>
      <c r="S2136" t="s">
        <v>8288</v>
      </c>
      <c r="T2136" t="s">
        <v>8288</v>
      </c>
      <c r="U2136" t="s">
        <v>8288</v>
      </c>
      <c r="V2136" s="204" t="s">
        <v>8288</v>
      </c>
      <c r="W2136" t="s">
        <v>8288</v>
      </c>
      <c r="X2136" t="s">
        <v>8288</v>
      </c>
      <c r="Y2136" t="s">
        <v>8288</v>
      </c>
      <c r="Z2136" t="s">
        <v>8288</v>
      </c>
      <c r="AA2136" s="204" t="s">
        <v>8288</v>
      </c>
      <c r="AB2136" s="204"/>
      <c r="AC2136"/>
      <c r="AD2136"/>
      <c r="AE2136"/>
      <c r="AF2136"/>
      <c r="AG2136" t="str">
        <f>IFERROR(IF(COUNTIF(C2136:L2136,"Feed Ingredient")&gt;0,INDEX(ani_diet!T:T,MATCH(M2136,ani_diet!D:D,0)),""),"")</f>
        <v/>
      </c>
      <c r="AH2136" s="60" t="b">
        <f>IF(IFERROR(IF(MATCH("Feed Ingredient", AOM[[#This Row],[L1]:[L10]],0)&gt;0, TRUE, FALSE), FALSE)=TRUE,IFERROR(VLOOKUP(M2136, ani_diet!C:C, 1, FALSE), "No Match"),FALSE)</f>
        <v>0</v>
      </c>
      <c r="AL2136" t="str">
        <f>IFERROR(IF(COUNTIF(C2136:L2136,"Feed Ingredient")&gt;0,INDEX(ani_diet!T:T,MATCH(M2136,ani_diet!D:D,0)),""),"")</f>
        <v/>
      </c>
    </row>
    <row r="2137" spans="1:38">
      <c r="A2137" t="str">
        <f>_xlfn.TEXTJOIN("/",TRUE,AOM[[#This Row],[L1]:[L10]])</f>
        <v>Management/Livestock Management/Rearing Stage/Goat/Young/Kid/Kid Male/Castrate Kid Male</v>
      </c>
      <c r="B2137" t="s">
        <v>24567</v>
      </c>
      <c r="C2137" t="s">
        <v>17896</v>
      </c>
      <c r="D2137" t="s">
        <v>17898</v>
      </c>
      <c r="E2137" t="s">
        <v>24409</v>
      </c>
      <c r="F2137" t="s">
        <v>3410</v>
      </c>
      <c r="G2137" t="s">
        <v>24435</v>
      </c>
      <c r="H2137" t="s">
        <v>24562</v>
      </c>
      <c r="I2137" t="s">
        <v>24566</v>
      </c>
      <c r="J2137" t="s">
        <v>24568</v>
      </c>
      <c r="K2137" t="s">
        <v>8288</v>
      </c>
      <c r="M2137" t="str" cm="1">
        <f t="array" ref="M2137">LOOKUP(2,1/(C2137:L2137&lt;&gt;""),C2137:L2137)</f>
        <v>Castrate Kid Male</v>
      </c>
      <c r="N2137" t="s">
        <v>8288</v>
      </c>
      <c r="O2137" t="s">
        <v>8288</v>
      </c>
      <c r="P2137" t="s">
        <v>8288</v>
      </c>
      <c r="Q2137" t="s">
        <v>8288</v>
      </c>
      <c r="R2137" t="s">
        <v>8288</v>
      </c>
      <c r="S2137" t="s">
        <v>8288</v>
      </c>
      <c r="T2137" t="s">
        <v>8288</v>
      </c>
      <c r="U2137" t="s">
        <v>8288</v>
      </c>
      <c r="V2137" s="204" t="s">
        <v>8288</v>
      </c>
      <c r="W2137" t="s">
        <v>8288</v>
      </c>
      <c r="X2137" t="s">
        <v>8288</v>
      </c>
      <c r="Y2137" t="s">
        <v>8288</v>
      </c>
      <c r="Z2137" t="s">
        <v>8288</v>
      </c>
      <c r="AA2137" s="204" t="s">
        <v>8288</v>
      </c>
      <c r="AB2137" s="204"/>
      <c r="AC2137"/>
      <c r="AD2137"/>
      <c r="AE2137"/>
      <c r="AF2137"/>
      <c r="AG2137" t="str">
        <f>IFERROR(IF(COUNTIF(C2137:L2137,"Feed Ingredient")&gt;0,INDEX(ani_diet!T:T,MATCH(M2137,ani_diet!D:D,0)),""),"")</f>
        <v/>
      </c>
      <c r="AH2137" s="60" t="b">
        <f>IF(IFERROR(IF(MATCH("Feed Ingredient", AOM[[#This Row],[L1]:[L10]],0)&gt;0, TRUE, FALSE), FALSE)=TRUE,IFERROR(VLOOKUP(M2137, ani_diet!C:C, 1, FALSE), "No Match"),FALSE)</f>
        <v>0</v>
      </c>
      <c r="AL2137" t="str">
        <f>IFERROR(IF(COUNTIF(C2137:L2137,"Feed Ingredient")&gt;0,INDEX(ani_diet!T:T,MATCH(M2137,ani_diet!D:D,0)),""),"")</f>
        <v/>
      </c>
    </row>
    <row r="2138" spans="1:38">
      <c r="A2138" t="str">
        <f>_xlfn.TEXTJOIN("/",TRUE,AOM[[#This Row],[L1]:[L10]])</f>
        <v>Management/Livestock Management/Rearing Stage/Goat/Young/Kid/Kid Male/Intact Kid Male</v>
      </c>
      <c r="B2138" t="s">
        <v>24569</v>
      </c>
      <c r="C2138" t="s">
        <v>17896</v>
      </c>
      <c r="D2138" t="s">
        <v>17898</v>
      </c>
      <c r="E2138" t="s">
        <v>24409</v>
      </c>
      <c r="F2138" t="s">
        <v>3410</v>
      </c>
      <c r="G2138" t="s">
        <v>24435</v>
      </c>
      <c r="H2138" t="s">
        <v>24562</v>
      </c>
      <c r="I2138" t="s">
        <v>24566</v>
      </c>
      <c r="J2138" t="s">
        <v>24570</v>
      </c>
      <c r="K2138" t="s">
        <v>8288</v>
      </c>
      <c r="M2138" t="str" cm="1">
        <f t="array" ref="M2138">LOOKUP(2,1/(C2138:L2138&lt;&gt;""),C2138:L2138)</f>
        <v>Intact Kid Male</v>
      </c>
      <c r="N2138" t="s">
        <v>8288</v>
      </c>
      <c r="O2138" t="s">
        <v>8288</v>
      </c>
      <c r="P2138" t="s">
        <v>8288</v>
      </c>
      <c r="Q2138" t="s">
        <v>8288</v>
      </c>
      <c r="R2138" t="s">
        <v>8288</v>
      </c>
      <c r="S2138" t="s">
        <v>8288</v>
      </c>
      <c r="T2138" t="s">
        <v>8288</v>
      </c>
      <c r="U2138" t="s">
        <v>8288</v>
      </c>
      <c r="V2138" s="204" t="s">
        <v>8288</v>
      </c>
      <c r="W2138" t="s">
        <v>8288</v>
      </c>
      <c r="X2138" t="s">
        <v>8288</v>
      </c>
      <c r="Y2138" t="s">
        <v>8288</v>
      </c>
      <c r="Z2138" t="s">
        <v>8288</v>
      </c>
      <c r="AA2138" s="204" t="s">
        <v>8288</v>
      </c>
      <c r="AB2138" s="204"/>
      <c r="AC2138"/>
      <c r="AD2138"/>
      <c r="AE2138"/>
      <c r="AF2138"/>
      <c r="AG2138" t="str">
        <f>IFERROR(IF(COUNTIF(C2138:L2138,"Feed Ingredient")&gt;0,INDEX(ani_diet!T:T,MATCH(M2138,ani_diet!D:D,0)),""),"")</f>
        <v/>
      </c>
      <c r="AH2138" s="60" t="b">
        <f>IF(IFERROR(IF(MATCH("Feed Ingredient", AOM[[#This Row],[L1]:[L10]],0)&gt;0, TRUE, FALSE), FALSE)=TRUE,IFERROR(VLOOKUP(M2138, ani_diet!C:C, 1, FALSE), "No Match"),FALSE)</f>
        <v>0</v>
      </c>
      <c r="AL2138" t="str">
        <f>IFERROR(IF(COUNTIF(C2138:L2138,"Feed Ingredient")&gt;0,INDEX(ani_diet!T:T,MATCH(M2138,ani_diet!D:D,0)),""),"")</f>
        <v/>
      </c>
    </row>
    <row r="2139" spans="1:38">
      <c r="A2139" t="str">
        <f>_xlfn.TEXTJOIN("/",TRUE,AOM[[#This Row],[L1]:[L10]])</f>
        <v>Management/Livestock Management/Rearing Stage/Goat/Young/Yearling</v>
      </c>
      <c r="B2139" t="s">
        <v>24571</v>
      </c>
      <c r="C2139" t="s">
        <v>17896</v>
      </c>
      <c r="D2139" t="s">
        <v>17898</v>
      </c>
      <c r="E2139" t="s">
        <v>24409</v>
      </c>
      <c r="F2139" t="s">
        <v>3410</v>
      </c>
      <c r="G2139" t="s">
        <v>24435</v>
      </c>
      <c r="H2139" t="s">
        <v>24572</v>
      </c>
      <c r="I2139" t="s">
        <v>8288</v>
      </c>
      <c r="J2139" t="s">
        <v>8288</v>
      </c>
      <c r="K2139" t="s">
        <v>8288</v>
      </c>
      <c r="M2139" t="str" cm="1">
        <f t="array" ref="M2139">LOOKUP(2,1/(C2139:L2139&lt;&gt;""),C2139:L2139)</f>
        <v>Yearling</v>
      </c>
      <c r="N2139" t="s">
        <v>8288</v>
      </c>
      <c r="O2139" t="s">
        <v>24573</v>
      </c>
      <c r="P2139" t="s">
        <v>8288</v>
      </c>
      <c r="Q2139" t="s">
        <v>8288</v>
      </c>
      <c r="R2139" t="s">
        <v>8288</v>
      </c>
      <c r="S2139" t="s">
        <v>8288</v>
      </c>
      <c r="T2139" t="s">
        <v>8288</v>
      </c>
      <c r="U2139" t="s">
        <v>8288</v>
      </c>
      <c r="V2139" s="204" t="s">
        <v>8288</v>
      </c>
      <c r="W2139" t="s">
        <v>8288</v>
      </c>
      <c r="X2139" t="s">
        <v>8288</v>
      </c>
      <c r="Y2139" t="s">
        <v>8288</v>
      </c>
      <c r="Z2139" t="s">
        <v>8288</v>
      </c>
      <c r="AA2139" s="204" t="s">
        <v>8288</v>
      </c>
      <c r="AB2139" s="204"/>
      <c r="AC2139"/>
      <c r="AD2139"/>
      <c r="AE2139"/>
      <c r="AF2139"/>
      <c r="AG2139" t="str">
        <f>IFERROR(IF(COUNTIF(C2139:L2139,"Feed Ingredient")&gt;0,INDEX(ani_diet!T:T,MATCH(M2139,ani_diet!D:D,0)),""),"")</f>
        <v/>
      </c>
      <c r="AH2139" s="60" t="b">
        <f>IF(IFERROR(IF(MATCH("Feed Ingredient", AOM[[#This Row],[L1]:[L10]],0)&gt;0, TRUE, FALSE), FALSE)=TRUE,IFERROR(VLOOKUP(M2139, ani_diet!C:C, 1, FALSE), "No Match"),FALSE)</f>
        <v>0</v>
      </c>
      <c r="AL2139" t="str">
        <f>IFERROR(IF(COUNTIF(C2139:L2139,"Feed Ingredient")&gt;0,INDEX(ani_diet!T:T,MATCH(M2139,ani_diet!D:D,0)),""),"")</f>
        <v/>
      </c>
    </row>
    <row r="2140" spans="1:38">
      <c r="A2140" t="str">
        <f>_xlfn.TEXTJOIN("/",TRUE,AOM[[#This Row],[L1]:[L10]])</f>
        <v>Management/Livestock Management/Rearing Stage/Goat/Young/Yearling/Yearling Female</v>
      </c>
      <c r="B2140" t="s">
        <v>24574</v>
      </c>
      <c r="C2140" t="s">
        <v>17896</v>
      </c>
      <c r="D2140" t="s">
        <v>17898</v>
      </c>
      <c r="E2140" t="s">
        <v>24409</v>
      </c>
      <c r="F2140" t="s">
        <v>3410</v>
      </c>
      <c r="G2140" t="s">
        <v>24435</v>
      </c>
      <c r="H2140" t="s">
        <v>24572</v>
      </c>
      <c r="I2140" t="s">
        <v>24575</v>
      </c>
      <c r="J2140" t="s">
        <v>8288</v>
      </c>
      <c r="K2140" t="s">
        <v>8288</v>
      </c>
      <c r="M2140" t="str" cm="1">
        <f t="array" ref="M2140">LOOKUP(2,1/(C2140:L2140&lt;&gt;""),C2140:L2140)</f>
        <v>Yearling Female</v>
      </c>
      <c r="N2140" t="s">
        <v>8288</v>
      </c>
      <c r="O2140" t="s">
        <v>8288</v>
      </c>
      <c r="P2140" t="s">
        <v>8288</v>
      </c>
      <c r="Q2140" t="s">
        <v>8288</v>
      </c>
      <c r="R2140" t="s">
        <v>8288</v>
      </c>
      <c r="S2140" t="s">
        <v>8288</v>
      </c>
      <c r="T2140" t="s">
        <v>8288</v>
      </c>
      <c r="U2140" t="s">
        <v>8288</v>
      </c>
      <c r="V2140" s="204" t="s">
        <v>8288</v>
      </c>
      <c r="W2140" t="s">
        <v>8288</v>
      </c>
      <c r="X2140" t="s">
        <v>8288</v>
      </c>
      <c r="Y2140" t="s">
        <v>8288</v>
      </c>
      <c r="Z2140" t="s">
        <v>8288</v>
      </c>
      <c r="AA2140" s="204" t="s">
        <v>8288</v>
      </c>
      <c r="AB2140" s="204"/>
      <c r="AC2140"/>
      <c r="AD2140"/>
      <c r="AE2140"/>
      <c r="AF2140"/>
      <c r="AG2140" t="str">
        <f>IFERROR(IF(COUNTIF(C2140:L2140,"Feed Ingredient")&gt;0,INDEX(ani_diet!T:T,MATCH(M2140,ani_diet!D:D,0)),""),"")</f>
        <v/>
      </c>
      <c r="AH2140" s="60" t="b">
        <f>IF(IFERROR(IF(MATCH("Feed Ingredient", AOM[[#This Row],[L1]:[L10]],0)&gt;0, TRUE, FALSE), FALSE)=TRUE,IFERROR(VLOOKUP(M2140, ani_diet!C:C, 1, FALSE), "No Match"),FALSE)</f>
        <v>0</v>
      </c>
      <c r="AL2140" t="str">
        <f>IFERROR(IF(COUNTIF(C2140:L2140,"Feed Ingredient")&gt;0,INDEX(ani_diet!T:T,MATCH(M2140,ani_diet!D:D,0)),""),"")</f>
        <v/>
      </c>
    </row>
    <row r="2141" spans="1:38">
      <c r="A2141" t="str">
        <f>_xlfn.TEXTJOIN("/",TRUE,AOM[[#This Row],[L1]:[L10]])</f>
        <v>Management/Livestock Management/Rearing Stage/Goat/Young/Yearling/Yearling Male</v>
      </c>
      <c r="B2141" t="s">
        <v>24576</v>
      </c>
      <c r="C2141" t="s">
        <v>17896</v>
      </c>
      <c r="D2141" t="s">
        <v>17898</v>
      </c>
      <c r="E2141" t="s">
        <v>24409</v>
      </c>
      <c r="F2141" t="s">
        <v>3410</v>
      </c>
      <c r="G2141" t="s">
        <v>24435</v>
      </c>
      <c r="H2141" t="s">
        <v>24572</v>
      </c>
      <c r="I2141" t="s">
        <v>24577</v>
      </c>
      <c r="J2141" t="s">
        <v>8288</v>
      </c>
      <c r="K2141" t="s">
        <v>8288</v>
      </c>
      <c r="M2141" t="str" cm="1">
        <f t="array" ref="M2141">LOOKUP(2,1/(C2141:L2141&lt;&gt;""),C2141:L2141)</f>
        <v>Yearling Male</v>
      </c>
      <c r="N2141" t="s">
        <v>8288</v>
      </c>
      <c r="O2141" t="s">
        <v>8288</v>
      </c>
      <c r="P2141" t="s">
        <v>8288</v>
      </c>
      <c r="Q2141" t="s">
        <v>8288</v>
      </c>
      <c r="R2141" t="s">
        <v>8288</v>
      </c>
      <c r="S2141" t="s">
        <v>8288</v>
      </c>
      <c r="T2141" t="s">
        <v>8288</v>
      </c>
      <c r="U2141" t="s">
        <v>8288</v>
      </c>
      <c r="V2141" s="204" t="s">
        <v>8288</v>
      </c>
      <c r="W2141" t="s">
        <v>8288</v>
      </c>
      <c r="X2141" t="s">
        <v>8288</v>
      </c>
      <c r="Y2141" t="s">
        <v>8288</v>
      </c>
      <c r="Z2141" t="s">
        <v>8288</v>
      </c>
      <c r="AA2141" s="204" t="s">
        <v>8288</v>
      </c>
      <c r="AB2141" s="204"/>
      <c r="AC2141"/>
      <c r="AD2141"/>
      <c r="AE2141"/>
      <c r="AF2141"/>
      <c r="AG2141" t="str">
        <f>IFERROR(IF(COUNTIF(C2141:L2141,"Feed Ingredient")&gt;0,INDEX(ani_diet!T:T,MATCH(M2141,ani_diet!D:D,0)),""),"")</f>
        <v/>
      </c>
      <c r="AH2141" s="60" t="b">
        <f>IF(IFERROR(IF(MATCH("Feed Ingredient", AOM[[#This Row],[L1]:[L10]],0)&gt;0, TRUE, FALSE), FALSE)=TRUE,IFERROR(VLOOKUP(M2141, ani_diet!C:C, 1, FALSE), "No Match"),FALSE)</f>
        <v>0</v>
      </c>
      <c r="AL2141" t="str">
        <f>IFERROR(IF(COUNTIF(C2141:L2141,"Feed Ingredient")&gt;0,INDEX(ani_diet!T:T,MATCH(M2141,ani_diet!D:D,0)),""),"")</f>
        <v/>
      </c>
    </row>
    <row r="2142" spans="1:38">
      <c r="A2142" t="str">
        <f>_xlfn.TEXTJOIN("/",TRUE,AOM[[#This Row],[L1]:[L10]])</f>
        <v>Management/Livestock Management/Rearing Stage/Goat/Young/Yearling/Yearling Male/Castrate Yearling Male</v>
      </c>
      <c r="B2142" t="s">
        <v>24578</v>
      </c>
      <c r="C2142" t="s">
        <v>17896</v>
      </c>
      <c r="D2142" t="s">
        <v>17898</v>
      </c>
      <c r="E2142" t="s">
        <v>24409</v>
      </c>
      <c r="F2142" t="s">
        <v>3410</v>
      </c>
      <c r="G2142" t="s">
        <v>24435</v>
      </c>
      <c r="H2142" t="s">
        <v>24572</v>
      </c>
      <c r="I2142" t="s">
        <v>24577</v>
      </c>
      <c r="J2142" t="s">
        <v>24579</v>
      </c>
      <c r="K2142" t="s">
        <v>8288</v>
      </c>
      <c r="M2142" t="str" cm="1">
        <f t="array" ref="M2142">LOOKUP(2,1/(C2142:L2142&lt;&gt;""),C2142:L2142)</f>
        <v>Castrate Yearling Male</v>
      </c>
      <c r="N2142" t="s">
        <v>8288</v>
      </c>
      <c r="O2142" t="s">
        <v>8288</v>
      </c>
      <c r="P2142" t="s">
        <v>8288</v>
      </c>
      <c r="Q2142" t="s">
        <v>8288</v>
      </c>
      <c r="R2142" t="s">
        <v>8288</v>
      </c>
      <c r="S2142" t="s">
        <v>8288</v>
      </c>
      <c r="T2142" t="s">
        <v>8288</v>
      </c>
      <c r="U2142" t="s">
        <v>8288</v>
      </c>
      <c r="V2142" s="204" t="s">
        <v>8288</v>
      </c>
      <c r="W2142" t="s">
        <v>8288</v>
      </c>
      <c r="X2142" t="s">
        <v>8288</v>
      </c>
      <c r="Y2142" t="s">
        <v>8288</v>
      </c>
      <c r="Z2142" t="s">
        <v>8288</v>
      </c>
      <c r="AA2142" s="204" t="s">
        <v>8288</v>
      </c>
      <c r="AB2142" s="204"/>
      <c r="AC2142"/>
      <c r="AD2142"/>
      <c r="AE2142"/>
      <c r="AF2142"/>
      <c r="AG2142" t="str">
        <f>IFERROR(IF(COUNTIF(C2142:L2142,"Feed Ingredient")&gt;0,INDEX(ani_diet!T:T,MATCH(M2142,ani_diet!D:D,0)),""),"")</f>
        <v/>
      </c>
      <c r="AH2142" s="60" t="b">
        <f>IF(IFERROR(IF(MATCH("Feed Ingredient", AOM[[#This Row],[L1]:[L10]],0)&gt;0, TRUE, FALSE), FALSE)=TRUE,IFERROR(VLOOKUP(M2142, ani_diet!C:C, 1, FALSE), "No Match"),FALSE)</f>
        <v>0</v>
      </c>
      <c r="AL2142" t="str">
        <f>IFERROR(IF(COUNTIF(C2142:L2142,"Feed Ingredient")&gt;0,INDEX(ani_diet!T:T,MATCH(M2142,ani_diet!D:D,0)),""),"")</f>
        <v/>
      </c>
    </row>
    <row r="2143" spans="1:38">
      <c r="A2143" t="str">
        <f>_xlfn.TEXTJOIN("/",TRUE,AOM[[#This Row],[L1]:[L10]])</f>
        <v>Management/Livestock Management/Rearing Stage/Goat/Young/Yearling/Yearling Male/Intact Yearling Male</v>
      </c>
      <c r="B2143" t="s">
        <v>24580</v>
      </c>
      <c r="C2143" t="s">
        <v>17896</v>
      </c>
      <c r="D2143" t="s">
        <v>17898</v>
      </c>
      <c r="E2143" t="s">
        <v>24409</v>
      </c>
      <c r="F2143" t="s">
        <v>3410</v>
      </c>
      <c r="G2143" t="s">
        <v>24435</v>
      </c>
      <c r="H2143" t="s">
        <v>24572</v>
      </c>
      <c r="I2143" t="s">
        <v>24577</v>
      </c>
      <c r="J2143" t="s">
        <v>24581</v>
      </c>
      <c r="K2143" t="s">
        <v>8288</v>
      </c>
      <c r="M2143" t="str" cm="1">
        <f t="array" ref="M2143">LOOKUP(2,1/(C2143:L2143&lt;&gt;""),C2143:L2143)</f>
        <v>Intact Yearling Male</v>
      </c>
      <c r="N2143" t="s">
        <v>8288</v>
      </c>
      <c r="O2143" t="s">
        <v>8288</v>
      </c>
      <c r="P2143" t="s">
        <v>8288</v>
      </c>
      <c r="Q2143" t="s">
        <v>8288</v>
      </c>
      <c r="R2143" t="s">
        <v>8288</v>
      </c>
      <c r="S2143" t="s">
        <v>8288</v>
      </c>
      <c r="T2143" t="s">
        <v>8288</v>
      </c>
      <c r="U2143" t="s">
        <v>8288</v>
      </c>
      <c r="V2143" s="204" t="s">
        <v>8288</v>
      </c>
      <c r="W2143" t="s">
        <v>8288</v>
      </c>
      <c r="X2143" t="s">
        <v>8288</v>
      </c>
      <c r="Y2143" t="s">
        <v>8288</v>
      </c>
      <c r="Z2143" t="s">
        <v>8288</v>
      </c>
      <c r="AA2143" s="204" t="s">
        <v>8288</v>
      </c>
      <c r="AB2143" s="204"/>
      <c r="AC2143"/>
      <c r="AD2143"/>
      <c r="AE2143"/>
      <c r="AF2143"/>
      <c r="AG2143" t="str">
        <f>IFERROR(IF(COUNTIF(C2143:L2143,"Feed Ingredient")&gt;0,INDEX(ani_diet!T:T,MATCH(M2143,ani_diet!D:D,0)),""),"")</f>
        <v/>
      </c>
      <c r="AH2143" s="60" t="b">
        <f>IF(IFERROR(IF(MATCH("Feed Ingredient", AOM[[#This Row],[L1]:[L10]],0)&gt;0, TRUE, FALSE), FALSE)=TRUE,IFERROR(VLOOKUP(M2143, ani_diet!C:C, 1, FALSE), "No Match"),FALSE)</f>
        <v>0</v>
      </c>
      <c r="AL2143" t="str">
        <f>IFERROR(IF(COUNTIF(C2143:L2143,"Feed Ingredient")&gt;0,INDEX(ani_diet!T:T,MATCH(M2143,ani_diet!D:D,0)),""),"")</f>
        <v/>
      </c>
    </row>
    <row r="2144" spans="1:38">
      <c r="A2144" t="str">
        <f>_xlfn.TEXTJOIN("/",TRUE,AOM[[#This Row],[L1]:[L10]])</f>
        <v>Management/Livestock Management/Rearing Stage/Pig</v>
      </c>
      <c r="B2144" t="s">
        <v>24582</v>
      </c>
      <c r="C2144" t="s">
        <v>17896</v>
      </c>
      <c r="D2144" t="s">
        <v>17898</v>
      </c>
      <c r="E2144" t="s">
        <v>24409</v>
      </c>
      <c r="F2144" t="s">
        <v>5124</v>
      </c>
      <c r="G2144" t="s">
        <v>8288</v>
      </c>
      <c r="H2144" t="s">
        <v>8288</v>
      </c>
      <c r="I2144" t="s">
        <v>8288</v>
      </c>
      <c r="J2144" t="s">
        <v>8288</v>
      </c>
      <c r="K2144" t="s">
        <v>8288</v>
      </c>
      <c r="M2144" t="str" cm="1">
        <f t="array" ref="M2144">LOOKUP(2,1/(C2144:L2144&lt;&gt;""),C2144:L2144)</f>
        <v>Pig</v>
      </c>
      <c r="O2144" t="s">
        <v>8288</v>
      </c>
      <c r="P2144" t="s">
        <v>8288</v>
      </c>
      <c r="Q2144" t="s">
        <v>8288</v>
      </c>
      <c r="R2144" t="s">
        <v>8288</v>
      </c>
      <c r="S2144" t="s">
        <v>8288</v>
      </c>
      <c r="T2144" t="s">
        <v>8288</v>
      </c>
      <c r="U2144" t="s">
        <v>8288</v>
      </c>
      <c r="V2144" s="204" t="s">
        <v>8288</v>
      </c>
      <c r="W2144" t="s">
        <v>8288</v>
      </c>
      <c r="X2144" t="s">
        <v>8288</v>
      </c>
      <c r="Y2144" t="s">
        <v>8288</v>
      </c>
      <c r="Z2144" t="s">
        <v>8288</v>
      </c>
      <c r="AA2144" s="204" t="s">
        <v>8288</v>
      </c>
      <c r="AB2144" s="204"/>
      <c r="AC2144"/>
      <c r="AD2144"/>
      <c r="AE2144"/>
      <c r="AF2144"/>
      <c r="AG2144" t="str">
        <f>IFERROR(IF(COUNTIF(C2144:L2144,"Feed Ingredient")&gt;0,INDEX(ani_diet!T:T,MATCH(M2144,ani_diet!D:D,0)),""),"")</f>
        <v/>
      </c>
      <c r="AH2144" s="60" t="b">
        <f>IF(IFERROR(IF(MATCH("Feed Ingredient", AOM[[#This Row],[L1]:[L10]],0)&gt;0, TRUE, FALSE), FALSE)=TRUE,IFERROR(VLOOKUP(M2144, ani_diet!C:C, 1, FALSE), "No Match"),FALSE)</f>
        <v>0</v>
      </c>
      <c r="AL2144" t="str">
        <f>IFERROR(IF(COUNTIF(C2144:L2144,"Feed Ingredient")&gt;0,INDEX(ani_diet!T:T,MATCH(M2144,ani_diet!D:D,0)),""),"")</f>
        <v/>
      </c>
    </row>
    <row r="2145" spans="1:38">
      <c r="A2145" t="str">
        <f>_xlfn.TEXTJOIN("/",TRUE,AOM[[#This Row],[L1]:[L10]])</f>
        <v>Management/Livestock Management/Rearing Stage/Pig/Adult</v>
      </c>
      <c r="B2145" t="s">
        <v>24583</v>
      </c>
      <c r="C2145" t="s">
        <v>17896</v>
      </c>
      <c r="D2145" t="s">
        <v>17898</v>
      </c>
      <c r="E2145" t="s">
        <v>24409</v>
      </c>
      <c r="F2145" t="s">
        <v>5124</v>
      </c>
      <c r="G2145" t="s">
        <v>24412</v>
      </c>
      <c r="H2145" t="s">
        <v>8288</v>
      </c>
      <c r="I2145" t="s">
        <v>8288</v>
      </c>
      <c r="J2145" t="s">
        <v>8288</v>
      </c>
      <c r="K2145" t="s">
        <v>8288</v>
      </c>
      <c r="M2145" t="str" cm="1">
        <f t="array" ref="M2145">LOOKUP(2,1/(C2145:L2145&lt;&gt;""),C2145:L2145)</f>
        <v>Adult</v>
      </c>
      <c r="N2145" t="s">
        <v>8288</v>
      </c>
      <c r="O2145" t="s">
        <v>8288</v>
      </c>
      <c r="P2145" t="s">
        <v>8288</v>
      </c>
      <c r="Q2145" t="s">
        <v>8288</v>
      </c>
      <c r="R2145" t="s">
        <v>8288</v>
      </c>
      <c r="S2145" t="s">
        <v>8288</v>
      </c>
      <c r="T2145" t="s">
        <v>8288</v>
      </c>
      <c r="U2145" t="s">
        <v>8288</v>
      </c>
      <c r="V2145" s="204" t="s">
        <v>8288</v>
      </c>
      <c r="W2145" t="s">
        <v>8288</v>
      </c>
      <c r="X2145" t="s">
        <v>8288</v>
      </c>
      <c r="Y2145" t="s">
        <v>8288</v>
      </c>
      <c r="Z2145" t="s">
        <v>8288</v>
      </c>
      <c r="AA2145" s="204" t="s">
        <v>8288</v>
      </c>
      <c r="AB2145" s="204"/>
      <c r="AC2145"/>
      <c r="AD2145"/>
      <c r="AE2145"/>
      <c r="AF2145"/>
      <c r="AG2145" t="str">
        <f>IFERROR(IF(COUNTIF(C2145:L2145,"Feed Ingredient")&gt;0,INDEX(ani_diet!T:T,MATCH(M2145,ani_diet!D:D,0)),""),"")</f>
        <v/>
      </c>
      <c r="AH2145" s="60" t="b">
        <f>IF(IFERROR(IF(MATCH("Feed Ingredient", AOM[[#This Row],[L1]:[L10]],0)&gt;0, TRUE, FALSE), FALSE)=TRUE,IFERROR(VLOOKUP(M2145, ani_diet!C:C, 1, FALSE), "No Match"),FALSE)</f>
        <v>0</v>
      </c>
      <c r="AL2145" t="str">
        <f>IFERROR(IF(COUNTIF(C2145:L2145,"Feed Ingredient")&gt;0,INDEX(ani_diet!T:T,MATCH(M2145,ani_diet!D:D,0)),""),"")</f>
        <v/>
      </c>
    </row>
    <row r="2146" spans="1:38">
      <c r="A2146" t="str">
        <f>_xlfn.TEXTJOIN("/",TRUE,AOM[[#This Row],[L1]:[L10]])</f>
        <v>Management/Livestock Management/Rearing Stage/Pig/Adult/Adult Female</v>
      </c>
      <c r="B2146" t="s">
        <v>24584</v>
      </c>
      <c r="C2146" t="s">
        <v>17896</v>
      </c>
      <c r="D2146" t="s">
        <v>17898</v>
      </c>
      <c r="E2146" t="s">
        <v>24409</v>
      </c>
      <c r="F2146" t="s">
        <v>5124</v>
      </c>
      <c r="G2146" t="s">
        <v>24412</v>
      </c>
      <c r="H2146" t="s">
        <v>24415</v>
      </c>
      <c r="I2146" t="s">
        <v>8288</v>
      </c>
      <c r="J2146" t="s">
        <v>8288</v>
      </c>
      <c r="K2146" t="s">
        <v>8288</v>
      </c>
      <c r="M2146" t="str" cm="1">
        <f t="array" ref="M2146">LOOKUP(2,1/(C2146:L2146&lt;&gt;""),C2146:L2146)</f>
        <v>Adult Female</v>
      </c>
      <c r="N2146" t="s">
        <v>24585</v>
      </c>
      <c r="O2146" t="s">
        <v>24586</v>
      </c>
      <c r="P2146" t="s">
        <v>8288</v>
      </c>
      <c r="Q2146" t="s">
        <v>8288</v>
      </c>
      <c r="R2146" t="s">
        <v>8288</v>
      </c>
      <c r="S2146" t="s">
        <v>8288</v>
      </c>
      <c r="T2146" t="s">
        <v>8288</v>
      </c>
      <c r="U2146" t="s">
        <v>8288</v>
      </c>
      <c r="V2146" s="204" t="s">
        <v>8288</v>
      </c>
      <c r="W2146" t="s">
        <v>8288</v>
      </c>
      <c r="X2146" t="s">
        <v>8288</v>
      </c>
      <c r="Y2146" t="s">
        <v>8288</v>
      </c>
      <c r="Z2146" t="s">
        <v>8288</v>
      </c>
      <c r="AA2146" s="204" t="s">
        <v>8288</v>
      </c>
      <c r="AB2146" s="204"/>
      <c r="AC2146"/>
      <c r="AD2146"/>
      <c r="AE2146"/>
      <c r="AF2146"/>
      <c r="AG2146" t="str">
        <f>IFERROR(IF(COUNTIF(C2146:L2146,"Feed Ingredient")&gt;0,INDEX(ani_diet!T:T,MATCH(M2146,ani_diet!D:D,0)),""),"")</f>
        <v/>
      </c>
      <c r="AH2146" s="60" t="b">
        <f>IF(IFERROR(IF(MATCH("Feed Ingredient", AOM[[#This Row],[L1]:[L10]],0)&gt;0, TRUE, FALSE), FALSE)=TRUE,IFERROR(VLOOKUP(M2146, ani_diet!C:C, 1, FALSE), "No Match"),FALSE)</f>
        <v>0</v>
      </c>
      <c r="AL2146" t="str">
        <f>IFERROR(IF(COUNTIF(C2146:L2146,"Feed Ingredient")&gt;0,INDEX(ani_diet!T:T,MATCH(M2146,ani_diet!D:D,0)),""),"")</f>
        <v/>
      </c>
    </row>
    <row r="2147" spans="1:38">
      <c r="A2147" t="str">
        <f>_xlfn.TEXTJOIN("/",TRUE,AOM[[#This Row],[L1]:[L10]])</f>
        <v>Management/Livestock Management/Rearing Stage/Pig/Adult/Adult Female/Gestating Female</v>
      </c>
      <c r="B2147" t="s">
        <v>24587</v>
      </c>
      <c r="C2147" t="s">
        <v>17896</v>
      </c>
      <c r="D2147" t="s">
        <v>17898</v>
      </c>
      <c r="E2147" t="s">
        <v>24409</v>
      </c>
      <c r="F2147" t="s">
        <v>5124</v>
      </c>
      <c r="G2147" t="s">
        <v>24412</v>
      </c>
      <c r="H2147" t="s">
        <v>24415</v>
      </c>
      <c r="I2147" t="s">
        <v>24419</v>
      </c>
      <c r="J2147" t="s">
        <v>8288</v>
      </c>
      <c r="K2147" t="s">
        <v>8288</v>
      </c>
      <c r="M2147" t="str" cm="1">
        <f t="array" ref="M2147">LOOKUP(2,1/(C2147:L2147&lt;&gt;""),C2147:L2147)</f>
        <v>Gestating Female</v>
      </c>
      <c r="N2147" t="s">
        <v>24588</v>
      </c>
      <c r="O2147" t="s">
        <v>8288</v>
      </c>
      <c r="P2147" t="s">
        <v>8288</v>
      </c>
      <c r="Q2147" t="s">
        <v>8288</v>
      </c>
      <c r="R2147" t="s">
        <v>8288</v>
      </c>
      <c r="S2147" t="s">
        <v>8288</v>
      </c>
      <c r="T2147" t="s">
        <v>8288</v>
      </c>
      <c r="U2147" t="s">
        <v>8288</v>
      </c>
      <c r="V2147" s="204" t="s">
        <v>8288</v>
      </c>
      <c r="W2147" t="s">
        <v>8288</v>
      </c>
      <c r="X2147" t="s">
        <v>8288</v>
      </c>
      <c r="Y2147" t="s">
        <v>8288</v>
      </c>
      <c r="Z2147" t="s">
        <v>8288</v>
      </c>
      <c r="AA2147" s="204" t="s">
        <v>8288</v>
      </c>
      <c r="AB2147" s="204"/>
      <c r="AC2147"/>
      <c r="AD2147"/>
      <c r="AE2147"/>
      <c r="AF2147"/>
      <c r="AG2147" t="str">
        <f>IFERROR(IF(COUNTIF(C2147:L2147,"Feed Ingredient")&gt;0,INDEX(ani_diet!T:T,MATCH(M2147,ani_diet!D:D,0)),""),"")</f>
        <v/>
      </c>
      <c r="AH2147" s="60" t="b">
        <f>IF(IFERROR(IF(MATCH("Feed Ingredient", AOM[[#This Row],[L1]:[L10]],0)&gt;0, TRUE, FALSE), FALSE)=TRUE,IFERROR(VLOOKUP(M2147, ani_diet!C:C, 1, FALSE), "No Match"),FALSE)</f>
        <v>0</v>
      </c>
      <c r="AL2147" t="str">
        <f>IFERROR(IF(COUNTIF(C2147:L2147,"Feed Ingredient")&gt;0,INDEX(ani_diet!T:T,MATCH(M2147,ani_diet!D:D,0)),""),"")</f>
        <v/>
      </c>
    </row>
    <row r="2148" spans="1:38">
      <c r="A2148" t="str">
        <f>_xlfn.TEXTJOIN("/",TRUE,AOM[[#This Row],[L1]:[L10]])</f>
        <v>Management/Livestock Management/Rearing Stage/Pig/Adult/Adult Female/Lactating Female</v>
      </c>
      <c r="B2148" t="s">
        <v>24589</v>
      </c>
      <c r="C2148" t="s">
        <v>17896</v>
      </c>
      <c r="D2148" t="s">
        <v>17898</v>
      </c>
      <c r="E2148" t="s">
        <v>24409</v>
      </c>
      <c r="F2148" t="s">
        <v>5124</v>
      </c>
      <c r="G2148" t="s">
        <v>24412</v>
      </c>
      <c r="H2148" t="s">
        <v>24415</v>
      </c>
      <c r="I2148" t="s">
        <v>24425</v>
      </c>
      <c r="J2148" t="s">
        <v>8288</v>
      </c>
      <c r="K2148" t="s">
        <v>8288</v>
      </c>
      <c r="M2148" t="str" cm="1">
        <f t="array" ref="M2148">LOOKUP(2,1/(C2148:L2148&lt;&gt;""),C2148:L2148)</f>
        <v>Lactating Female</v>
      </c>
      <c r="N2148" t="s">
        <v>24590</v>
      </c>
      <c r="O2148" t="s">
        <v>8288</v>
      </c>
      <c r="P2148" t="s">
        <v>8288</v>
      </c>
      <c r="Q2148" t="s">
        <v>8288</v>
      </c>
      <c r="R2148" t="s">
        <v>8288</v>
      </c>
      <c r="S2148" t="s">
        <v>8288</v>
      </c>
      <c r="T2148" t="s">
        <v>8288</v>
      </c>
      <c r="U2148" t="s">
        <v>8288</v>
      </c>
      <c r="V2148" s="204" t="s">
        <v>8288</v>
      </c>
      <c r="W2148" t="s">
        <v>8288</v>
      </c>
      <c r="X2148" t="s">
        <v>8288</v>
      </c>
      <c r="Y2148" t="s">
        <v>8288</v>
      </c>
      <c r="Z2148" t="s">
        <v>8288</v>
      </c>
      <c r="AA2148" s="204" t="s">
        <v>8288</v>
      </c>
      <c r="AB2148" s="204"/>
      <c r="AC2148"/>
      <c r="AD2148"/>
      <c r="AE2148"/>
      <c r="AF2148"/>
      <c r="AG2148" t="str">
        <f>IFERROR(IF(COUNTIF(C2148:L2148,"Feed Ingredient")&gt;0,INDEX(ani_diet!T:T,MATCH(M2148,ani_diet!D:D,0)),""),"")</f>
        <v/>
      </c>
      <c r="AH2148" s="60" t="b">
        <f>IF(IFERROR(IF(MATCH("Feed Ingredient", AOM[[#This Row],[L1]:[L10]],0)&gt;0, TRUE, FALSE), FALSE)=TRUE,IFERROR(VLOOKUP(M2148, ani_diet!C:C, 1, FALSE), "No Match"),FALSE)</f>
        <v>0</v>
      </c>
      <c r="AL2148" t="str">
        <f>IFERROR(IF(COUNTIF(C2148:L2148,"Feed Ingredient")&gt;0,INDEX(ani_diet!T:T,MATCH(M2148,ani_diet!D:D,0)),""),"")</f>
        <v/>
      </c>
    </row>
    <row r="2149" spans="1:38">
      <c r="A2149" t="str">
        <f>_xlfn.TEXTJOIN("/",TRUE,AOM[[#This Row],[L1]:[L10]])</f>
        <v>Management/Livestock Management/Rearing Stage/Pig/Adult/Adult Male</v>
      </c>
      <c r="B2149" t="s">
        <v>24591</v>
      </c>
      <c r="C2149" t="s">
        <v>17896</v>
      </c>
      <c r="D2149" t="s">
        <v>17898</v>
      </c>
      <c r="E2149" t="s">
        <v>24409</v>
      </c>
      <c r="F2149" t="s">
        <v>5124</v>
      </c>
      <c r="G2149" t="s">
        <v>24412</v>
      </c>
      <c r="H2149" t="s">
        <v>24431</v>
      </c>
      <c r="I2149" t="s">
        <v>8288</v>
      </c>
      <c r="J2149" t="s">
        <v>8288</v>
      </c>
      <c r="K2149" t="s">
        <v>8288</v>
      </c>
      <c r="M2149" t="str" cm="1">
        <f t="array" ref="M2149">LOOKUP(2,1/(C2149:L2149&lt;&gt;""),C2149:L2149)</f>
        <v>Adult Male</v>
      </c>
      <c r="N2149" t="s">
        <v>24592</v>
      </c>
      <c r="O2149" t="s">
        <v>24593</v>
      </c>
      <c r="P2149" t="s">
        <v>8288</v>
      </c>
      <c r="Q2149" t="s">
        <v>8288</v>
      </c>
      <c r="R2149" t="s">
        <v>8288</v>
      </c>
      <c r="S2149" t="s">
        <v>8288</v>
      </c>
      <c r="T2149" t="s">
        <v>8288</v>
      </c>
      <c r="U2149" t="s">
        <v>8288</v>
      </c>
      <c r="V2149" s="204" t="s">
        <v>8288</v>
      </c>
      <c r="W2149" t="s">
        <v>8288</v>
      </c>
      <c r="X2149" t="s">
        <v>8288</v>
      </c>
      <c r="Y2149" t="s">
        <v>8288</v>
      </c>
      <c r="Z2149" t="s">
        <v>8288</v>
      </c>
      <c r="AA2149" s="204" t="s">
        <v>8288</v>
      </c>
      <c r="AB2149" s="204"/>
      <c r="AC2149"/>
      <c r="AD2149"/>
      <c r="AE2149"/>
      <c r="AF2149"/>
      <c r="AG2149" t="str">
        <f>IFERROR(IF(COUNTIF(C2149:L2149,"Feed Ingredient")&gt;0,INDEX(ani_diet!T:T,MATCH(M2149,ani_diet!D:D,0)),""),"")</f>
        <v/>
      </c>
      <c r="AH2149" s="60" t="b">
        <f>IF(IFERROR(IF(MATCH("Feed Ingredient", AOM[[#This Row],[L1]:[L10]],0)&gt;0, TRUE, FALSE), FALSE)=TRUE,IFERROR(VLOOKUP(M2149, ani_diet!C:C, 1, FALSE), "No Match"),FALSE)</f>
        <v>0</v>
      </c>
      <c r="AL2149" t="str">
        <f>IFERROR(IF(COUNTIF(C2149:L2149,"Feed Ingredient")&gt;0,INDEX(ani_diet!T:T,MATCH(M2149,ani_diet!D:D,0)),""),"")</f>
        <v/>
      </c>
    </row>
    <row r="2150" spans="1:38">
      <c r="A2150" t="str">
        <f>_xlfn.TEXTJOIN("/",TRUE,AOM[[#This Row],[L1]:[L10]])</f>
        <v>Management/Livestock Management/Rearing Stage/Pig/Adult/Adult Male/Castrate Adult Male</v>
      </c>
      <c r="B2150" t="s">
        <v>24594</v>
      </c>
      <c r="C2150" t="s">
        <v>17896</v>
      </c>
      <c r="D2150" t="s">
        <v>17898</v>
      </c>
      <c r="E2150" t="s">
        <v>24409</v>
      </c>
      <c r="F2150" t="s">
        <v>5124</v>
      </c>
      <c r="G2150" t="s">
        <v>24412</v>
      </c>
      <c r="H2150" t="s">
        <v>24431</v>
      </c>
      <c r="I2150" t="s">
        <v>24595</v>
      </c>
      <c r="J2150" t="s">
        <v>8288</v>
      </c>
      <c r="K2150" t="s">
        <v>8288</v>
      </c>
      <c r="M2150" t="str" cm="1">
        <f t="array" ref="M2150">LOOKUP(2,1/(C2150:L2150&lt;&gt;""),C2150:L2150)</f>
        <v>Castrate Adult Male</v>
      </c>
      <c r="N2150" t="s">
        <v>24596</v>
      </c>
      <c r="O2150" t="s">
        <v>24597</v>
      </c>
      <c r="P2150" t="s">
        <v>8288</v>
      </c>
      <c r="Q2150" t="s">
        <v>8288</v>
      </c>
      <c r="R2150" t="s">
        <v>8288</v>
      </c>
      <c r="S2150" t="s">
        <v>8288</v>
      </c>
      <c r="T2150" t="s">
        <v>8288</v>
      </c>
      <c r="U2150" t="s">
        <v>8288</v>
      </c>
      <c r="V2150" s="204" t="s">
        <v>8288</v>
      </c>
      <c r="W2150" t="s">
        <v>8288</v>
      </c>
      <c r="X2150" t="s">
        <v>8288</v>
      </c>
      <c r="Y2150" t="s">
        <v>8288</v>
      </c>
      <c r="Z2150" t="s">
        <v>8288</v>
      </c>
      <c r="AA2150" s="204" t="s">
        <v>8288</v>
      </c>
      <c r="AB2150" s="204"/>
      <c r="AC2150"/>
      <c r="AD2150"/>
      <c r="AE2150"/>
      <c r="AF2150"/>
      <c r="AG2150" t="str">
        <f>IFERROR(IF(COUNTIF(C2150:L2150,"Feed Ingredient")&gt;0,INDEX(ani_diet!T:T,MATCH(M2150,ani_diet!D:D,0)),""),"")</f>
        <v/>
      </c>
      <c r="AH2150" s="60" t="b">
        <f>IF(IFERROR(IF(MATCH("Feed Ingredient", AOM[[#This Row],[L1]:[L10]],0)&gt;0, TRUE, FALSE), FALSE)=TRUE,IFERROR(VLOOKUP(M2150, ani_diet!C:C, 1, FALSE), "No Match"),FALSE)</f>
        <v>0</v>
      </c>
      <c r="AL2150" t="str">
        <f>IFERROR(IF(COUNTIF(C2150:L2150,"Feed Ingredient")&gt;0,INDEX(ani_diet!T:T,MATCH(M2150,ani_diet!D:D,0)),""),"")</f>
        <v/>
      </c>
    </row>
    <row r="2151" spans="1:38">
      <c r="A2151" t="str">
        <f>_xlfn.TEXTJOIN("/",TRUE,AOM[[#This Row],[L1]:[L10]])</f>
        <v>Management/Livestock Management/Rearing Stage/Pig/Young</v>
      </c>
      <c r="B2151" t="s">
        <v>24598</v>
      </c>
      <c r="C2151" t="s">
        <v>17896</v>
      </c>
      <c r="D2151" t="s">
        <v>17898</v>
      </c>
      <c r="E2151" t="s">
        <v>24409</v>
      </c>
      <c r="F2151" t="s">
        <v>5124</v>
      </c>
      <c r="G2151" t="s">
        <v>24435</v>
      </c>
      <c r="H2151" t="s">
        <v>8288</v>
      </c>
      <c r="I2151" t="s">
        <v>8288</v>
      </c>
      <c r="J2151" t="s">
        <v>8288</v>
      </c>
      <c r="K2151" t="s">
        <v>8288</v>
      </c>
      <c r="M2151" t="str" cm="1">
        <f t="array" ref="M2151">LOOKUP(2,1/(C2151:L2151&lt;&gt;""),C2151:L2151)</f>
        <v>Young</v>
      </c>
      <c r="N2151" t="s">
        <v>8288</v>
      </c>
      <c r="O2151" t="s">
        <v>8288</v>
      </c>
      <c r="P2151" t="s">
        <v>8288</v>
      </c>
      <c r="Q2151" t="s">
        <v>8288</v>
      </c>
      <c r="R2151" t="s">
        <v>8288</v>
      </c>
      <c r="S2151" t="s">
        <v>8288</v>
      </c>
      <c r="T2151" t="s">
        <v>8288</v>
      </c>
      <c r="U2151" t="s">
        <v>8288</v>
      </c>
      <c r="V2151" s="204" t="s">
        <v>8288</v>
      </c>
      <c r="W2151" t="s">
        <v>8288</v>
      </c>
      <c r="X2151" t="s">
        <v>8288</v>
      </c>
      <c r="Y2151" t="s">
        <v>8288</v>
      </c>
      <c r="Z2151" t="s">
        <v>8288</v>
      </c>
      <c r="AA2151" s="204" t="s">
        <v>8288</v>
      </c>
      <c r="AB2151" s="204"/>
      <c r="AC2151"/>
      <c r="AD2151"/>
      <c r="AE2151"/>
      <c r="AF2151"/>
      <c r="AG2151" t="str">
        <f>IFERROR(IF(COUNTIF(C2151:L2151,"Feed Ingredient")&gt;0,INDEX(ani_diet!T:T,MATCH(M2151,ani_diet!D:D,0)),""),"")</f>
        <v/>
      </c>
      <c r="AH2151" s="60" t="b">
        <f>IF(IFERROR(IF(MATCH("Feed Ingredient", AOM[[#This Row],[L1]:[L10]],0)&gt;0, TRUE, FALSE), FALSE)=TRUE,IFERROR(VLOOKUP(M2151, ani_diet!C:C, 1, FALSE), "No Match"),FALSE)</f>
        <v>0</v>
      </c>
      <c r="AL2151" t="str">
        <f>IFERROR(IF(COUNTIF(C2151:L2151,"Feed Ingredient")&gt;0,INDEX(ani_diet!T:T,MATCH(M2151,ani_diet!D:D,0)),""),"")</f>
        <v/>
      </c>
    </row>
    <row r="2152" spans="1:38">
      <c r="A2152" t="str">
        <f>_xlfn.TEXTJOIN("/",TRUE,AOM[[#This Row],[L1]:[L10]])</f>
        <v>Management/Livestock Management/Rearing Stage/Pig/Young/Finisher</v>
      </c>
      <c r="B2152" t="s">
        <v>24599</v>
      </c>
      <c r="C2152" t="s">
        <v>17896</v>
      </c>
      <c r="D2152" t="s">
        <v>17898</v>
      </c>
      <c r="E2152" t="s">
        <v>24409</v>
      </c>
      <c r="F2152" t="s">
        <v>5124</v>
      </c>
      <c r="G2152" t="s">
        <v>24435</v>
      </c>
      <c r="H2152" t="s">
        <v>6682</v>
      </c>
      <c r="I2152" t="s">
        <v>8288</v>
      </c>
      <c r="J2152" t="s">
        <v>8288</v>
      </c>
      <c r="K2152" t="s">
        <v>8288</v>
      </c>
      <c r="M2152" t="str" cm="1">
        <f t="array" ref="M2152">LOOKUP(2,1/(C2152:L2152&lt;&gt;""),C2152:L2152)</f>
        <v>Finisher</v>
      </c>
      <c r="N2152" t="s">
        <v>8288</v>
      </c>
      <c r="O2152" t="s">
        <v>8288</v>
      </c>
      <c r="P2152" t="s">
        <v>8288</v>
      </c>
      <c r="Q2152" t="s">
        <v>8288</v>
      </c>
      <c r="R2152" t="s">
        <v>8288</v>
      </c>
      <c r="S2152" t="s">
        <v>8288</v>
      </c>
      <c r="T2152" t="s">
        <v>8288</v>
      </c>
      <c r="U2152" t="s">
        <v>8288</v>
      </c>
      <c r="V2152" s="204" t="s">
        <v>8288</v>
      </c>
      <c r="W2152" t="s">
        <v>8288</v>
      </c>
      <c r="X2152" t="s">
        <v>8288</v>
      </c>
      <c r="Y2152" t="s">
        <v>8288</v>
      </c>
      <c r="Z2152" t="s">
        <v>8288</v>
      </c>
      <c r="AA2152" s="204" t="s">
        <v>8288</v>
      </c>
      <c r="AB2152" s="204"/>
      <c r="AC2152"/>
      <c r="AD2152"/>
      <c r="AE2152"/>
      <c r="AF2152"/>
      <c r="AG2152" t="str">
        <f>IFERROR(IF(COUNTIF(C2152:L2152,"Feed Ingredient")&gt;0,INDEX(ani_diet!T:T,MATCH(M2152,ani_diet!D:D,0)),""),"")</f>
        <v/>
      </c>
      <c r="AH2152" s="60" t="b">
        <f>IF(IFERROR(IF(MATCH("Feed Ingredient", AOM[[#This Row],[L1]:[L10]],0)&gt;0, TRUE, FALSE), FALSE)=TRUE,IFERROR(VLOOKUP(M2152, ani_diet!C:C, 1, FALSE), "No Match"),FALSE)</f>
        <v>0</v>
      </c>
      <c r="AL2152" t="str">
        <f>IFERROR(IF(COUNTIF(C2152:L2152,"Feed Ingredient")&gt;0,INDEX(ani_diet!T:T,MATCH(M2152,ani_diet!D:D,0)),""),"")</f>
        <v/>
      </c>
    </row>
    <row r="2153" spans="1:38">
      <c r="A2153" t="str">
        <f>_xlfn.TEXTJOIN("/",TRUE,AOM[[#This Row],[L1]:[L10]])</f>
        <v>Management/Livestock Management/Rearing Stage/Pig/Young/Finisher/Female Finisher</v>
      </c>
      <c r="B2153" t="s">
        <v>24600</v>
      </c>
      <c r="C2153" t="s">
        <v>17896</v>
      </c>
      <c r="D2153" t="s">
        <v>17898</v>
      </c>
      <c r="E2153" t="s">
        <v>24409</v>
      </c>
      <c r="F2153" t="s">
        <v>5124</v>
      </c>
      <c r="G2153" t="s">
        <v>24435</v>
      </c>
      <c r="H2153" t="s">
        <v>6682</v>
      </c>
      <c r="I2153" t="s">
        <v>24601</v>
      </c>
      <c r="J2153" t="s">
        <v>8288</v>
      </c>
      <c r="K2153" t="s">
        <v>8288</v>
      </c>
      <c r="M2153" t="str" cm="1">
        <f t="array" ref="M2153">LOOKUP(2,1/(C2153:L2153&lt;&gt;""),C2153:L2153)</f>
        <v>Female Finisher</v>
      </c>
      <c r="N2153" t="s">
        <v>24602</v>
      </c>
      <c r="O2153" t="s">
        <v>24603</v>
      </c>
      <c r="P2153" t="s">
        <v>8288</v>
      </c>
      <c r="Q2153" t="s">
        <v>8288</v>
      </c>
      <c r="R2153" t="s">
        <v>8288</v>
      </c>
      <c r="S2153" t="s">
        <v>8288</v>
      </c>
      <c r="T2153" t="s">
        <v>8288</v>
      </c>
      <c r="U2153" t="s">
        <v>8288</v>
      </c>
      <c r="V2153" s="204" t="s">
        <v>8288</v>
      </c>
      <c r="W2153" t="s">
        <v>8288</v>
      </c>
      <c r="X2153" t="s">
        <v>8288</v>
      </c>
      <c r="Y2153" t="s">
        <v>8288</v>
      </c>
      <c r="Z2153" t="s">
        <v>8288</v>
      </c>
      <c r="AA2153" s="204" t="s">
        <v>8288</v>
      </c>
      <c r="AB2153" s="204"/>
      <c r="AC2153"/>
      <c r="AD2153"/>
      <c r="AE2153"/>
      <c r="AF2153"/>
      <c r="AG2153" t="str">
        <f>IFERROR(IF(COUNTIF(C2153:L2153,"Feed Ingredient")&gt;0,INDEX(ani_diet!T:T,MATCH(M2153,ani_diet!D:D,0)),""),"")</f>
        <v/>
      </c>
      <c r="AH2153" s="60" t="b">
        <f>IF(IFERROR(IF(MATCH("Feed Ingredient", AOM[[#This Row],[L1]:[L10]],0)&gt;0, TRUE, FALSE), FALSE)=TRUE,IFERROR(VLOOKUP(M2153, ani_diet!C:C, 1, FALSE), "No Match"),FALSE)</f>
        <v>0</v>
      </c>
      <c r="AL2153" t="str">
        <f>IFERROR(IF(COUNTIF(C2153:L2153,"Feed Ingredient")&gt;0,INDEX(ani_diet!T:T,MATCH(M2153,ani_diet!D:D,0)),""),"")</f>
        <v/>
      </c>
    </row>
    <row r="2154" spans="1:38">
      <c r="A2154" t="str">
        <f>_xlfn.TEXTJOIN("/",TRUE,AOM[[#This Row],[L1]:[L10]])</f>
        <v>Management/Livestock Management/Rearing Stage/Pig/Young/Finisher/Finisher Male</v>
      </c>
      <c r="B2154" t="s">
        <v>24604</v>
      </c>
      <c r="C2154" t="s">
        <v>17896</v>
      </c>
      <c r="D2154" t="s">
        <v>17898</v>
      </c>
      <c r="E2154" t="s">
        <v>24409</v>
      </c>
      <c r="F2154" t="s">
        <v>5124</v>
      </c>
      <c r="G2154" t="s">
        <v>24435</v>
      </c>
      <c r="H2154" t="s">
        <v>6682</v>
      </c>
      <c r="I2154" t="s">
        <v>24464</v>
      </c>
      <c r="J2154" t="s">
        <v>8288</v>
      </c>
      <c r="K2154" t="s">
        <v>8288</v>
      </c>
      <c r="M2154" t="str" cm="1">
        <f t="array" ref="M2154">LOOKUP(2,1/(C2154:L2154&lt;&gt;""),C2154:L2154)</f>
        <v>Finisher Male</v>
      </c>
      <c r="N2154" t="s">
        <v>24605</v>
      </c>
      <c r="O2154" t="s">
        <v>24606</v>
      </c>
      <c r="P2154" t="s">
        <v>8288</v>
      </c>
      <c r="Q2154" t="s">
        <v>8288</v>
      </c>
      <c r="R2154" t="s">
        <v>8288</v>
      </c>
      <c r="S2154" t="s">
        <v>8288</v>
      </c>
      <c r="T2154" t="s">
        <v>8288</v>
      </c>
      <c r="U2154" t="s">
        <v>8288</v>
      </c>
      <c r="V2154" s="204" t="s">
        <v>8288</v>
      </c>
      <c r="W2154" t="s">
        <v>8288</v>
      </c>
      <c r="X2154" t="s">
        <v>8288</v>
      </c>
      <c r="Y2154" t="s">
        <v>8288</v>
      </c>
      <c r="Z2154" t="s">
        <v>8288</v>
      </c>
      <c r="AA2154" s="204" t="s">
        <v>8288</v>
      </c>
      <c r="AB2154" s="204"/>
      <c r="AC2154"/>
      <c r="AD2154"/>
      <c r="AE2154"/>
      <c r="AF2154"/>
      <c r="AG2154" t="str">
        <f>IFERROR(IF(COUNTIF(C2154:L2154,"Feed Ingredient")&gt;0,INDEX(ani_diet!T:T,MATCH(M2154,ani_diet!D:D,0)),""),"")</f>
        <v/>
      </c>
      <c r="AH2154" s="60" t="b">
        <f>IF(IFERROR(IF(MATCH("Feed Ingredient", AOM[[#This Row],[L1]:[L10]],0)&gt;0, TRUE, FALSE), FALSE)=TRUE,IFERROR(VLOOKUP(M2154, ani_diet!C:C, 1, FALSE), "No Match"),FALSE)</f>
        <v>0</v>
      </c>
      <c r="AL2154" t="str">
        <f>IFERROR(IF(COUNTIF(C2154:L2154,"Feed Ingredient")&gt;0,INDEX(ani_diet!T:T,MATCH(M2154,ani_diet!D:D,0)),""),"")</f>
        <v/>
      </c>
    </row>
    <row r="2155" spans="1:38">
      <c r="A2155" t="str">
        <f>_xlfn.TEXTJOIN("/",TRUE,AOM[[#This Row],[L1]:[L10]])</f>
        <v xml:space="preserve">Management/Livestock Management/Rearing Stage/Pig/Young/Finisher/Finisher Male/Castrate Finisher Male </v>
      </c>
      <c r="B2155" t="s">
        <v>24607</v>
      </c>
      <c r="C2155" t="s">
        <v>17896</v>
      </c>
      <c r="D2155" t="s">
        <v>17898</v>
      </c>
      <c r="E2155" t="s">
        <v>24409</v>
      </c>
      <c r="F2155" t="s">
        <v>5124</v>
      </c>
      <c r="G2155" t="s">
        <v>24435</v>
      </c>
      <c r="H2155" t="s">
        <v>6682</v>
      </c>
      <c r="I2155" t="s">
        <v>24464</v>
      </c>
      <c r="J2155" t="s">
        <v>24466</v>
      </c>
      <c r="K2155" t="s">
        <v>8288</v>
      </c>
      <c r="M2155" t="str" cm="1">
        <f t="array" ref="M2155">LOOKUP(2,1/(C2155:L2155&lt;&gt;""),C2155:L2155)</f>
        <v xml:space="preserve">Castrate Finisher Male </v>
      </c>
      <c r="N2155" t="s">
        <v>24608</v>
      </c>
      <c r="O2155" t="s">
        <v>24609</v>
      </c>
      <c r="P2155" t="s">
        <v>8288</v>
      </c>
      <c r="Q2155" t="s">
        <v>8288</v>
      </c>
      <c r="R2155" t="s">
        <v>8288</v>
      </c>
      <c r="S2155" t="s">
        <v>8288</v>
      </c>
      <c r="T2155" t="s">
        <v>8288</v>
      </c>
      <c r="U2155" t="s">
        <v>8288</v>
      </c>
      <c r="V2155" s="204" t="s">
        <v>8288</v>
      </c>
      <c r="W2155" t="s">
        <v>8288</v>
      </c>
      <c r="X2155" t="s">
        <v>8288</v>
      </c>
      <c r="Y2155" t="s">
        <v>8288</v>
      </c>
      <c r="Z2155" t="s">
        <v>8288</v>
      </c>
      <c r="AA2155" s="204" t="s">
        <v>8288</v>
      </c>
      <c r="AB2155" s="204"/>
      <c r="AC2155"/>
      <c r="AD2155"/>
      <c r="AE2155"/>
      <c r="AF2155"/>
      <c r="AG2155" t="str">
        <f>IFERROR(IF(COUNTIF(C2155:L2155,"Feed Ingredient")&gt;0,INDEX(ani_diet!T:T,MATCH(M2155,ani_diet!D:D,0)),""),"")</f>
        <v/>
      </c>
      <c r="AH2155" s="60" t="b">
        <f>IF(IFERROR(IF(MATCH("Feed Ingredient", AOM[[#This Row],[L1]:[L10]],0)&gt;0, TRUE, FALSE), FALSE)=TRUE,IFERROR(VLOOKUP(M2155, ani_diet!C:C, 1, FALSE), "No Match"),FALSE)</f>
        <v>0</v>
      </c>
      <c r="AL2155" t="str">
        <f>IFERROR(IF(COUNTIF(C2155:L2155,"Feed Ingredient")&gt;0,INDEX(ani_diet!T:T,MATCH(M2155,ani_diet!D:D,0)),""),"")</f>
        <v/>
      </c>
    </row>
    <row r="2156" spans="1:38">
      <c r="A2156" t="str">
        <f>_xlfn.TEXTJOIN("/",TRUE,AOM[[#This Row],[L1]:[L10]])</f>
        <v>Management/Livestock Management/Rearing Stage/Pig/Young/Grower</v>
      </c>
      <c r="B2156" t="s">
        <v>24610</v>
      </c>
      <c r="C2156" t="s">
        <v>17896</v>
      </c>
      <c r="D2156" t="s">
        <v>17898</v>
      </c>
      <c r="E2156" t="s">
        <v>24409</v>
      </c>
      <c r="F2156" t="s">
        <v>5124</v>
      </c>
      <c r="G2156" t="s">
        <v>24435</v>
      </c>
      <c r="H2156" t="s">
        <v>24472</v>
      </c>
      <c r="I2156" t="s">
        <v>8288</v>
      </c>
      <c r="J2156" t="s">
        <v>8288</v>
      </c>
      <c r="K2156" t="s">
        <v>8288</v>
      </c>
      <c r="M2156" t="str" cm="1">
        <f t="array" ref="M2156">LOOKUP(2,1/(C2156:L2156&lt;&gt;""),C2156:L2156)</f>
        <v>Grower</v>
      </c>
      <c r="N2156" t="s">
        <v>8288</v>
      </c>
      <c r="O2156" t="s">
        <v>8288</v>
      </c>
      <c r="P2156" t="s">
        <v>8288</v>
      </c>
      <c r="Q2156" t="s">
        <v>8288</v>
      </c>
      <c r="R2156" t="s">
        <v>8288</v>
      </c>
      <c r="S2156" t="s">
        <v>8288</v>
      </c>
      <c r="T2156" t="s">
        <v>8288</v>
      </c>
      <c r="U2156" t="s">
        <v>8288</v>
      </c>
      <c r="V2156" s="204" t="s">
        <v>8288</v>
      </c>
      <c r="W2156" t="s">
        <v>8288</v>
      </c>
      <c r="X2156" t="s">
        <v>8288</v>
      </c>
      <c r="Y2156" t="s">
        <v>8288</v>
      </c>
      <c r="Z2156" t="s">
        <v>8288</v>
      </c>
      <c r="AA2156" s="204" t="s">
        <v>8288</v>
      </c>
      <c r="AB2156" s="204"/>
      <c r="AC2156"/>
      <c r="AD2156"/>
      <c r="AE2156"/>
      <c r="AF2156"/>
      <c r="AG2156" t="str">
        <f>IFERROR(IF(COUNTIF(C2156:L2156,"Feed Ingredient")&gt;0,INDEX(ani_diet!T:T,MATCH(M2156,ani_diet!D:D,0)),""),"")</f>
        <v/>
      </c>
      <c r="AH2156" s="60" t="b">
        <f>IF(IFERROR(IF(MATCH("Feed Ingredient", AOM[[#This Row],[L1]:[L10]],0)&gt;0, TRUE, FALSE), FALSE)=TRUE,IFERROR(VLOOKUP(M2156, ani_diet!C:C, 1, FALSE), "No Match"),FALSE)</f>
        <v>0</v>
      </c>
      <c r="AL2156" t="str">
        <f>IFERROR(IF(COUNTIF(C2156:L2156,"Feed Ingredient")&gt;0,INDEX(ani_diet!T:T,MATCH(M2156,ani_diet!D:D,0)),""),"")</f>
        <v/>
      </c>
    </row>
    <row r="2157" spans="1:38">
      <c r="A2157" t="str">
        <f>_xlfn.TEXTJOIN("/",TRUE,AOM[[#This Row],[L1]:[L10]])</f>
        <v>Management/Livestock Management/Rearing Stage/Pig/Young/Grower/Female Grower</v>
      </c>
      <c r="B2157" t="s">
        <v>24611</v>
      </c>
      <c r="C2157" t="s">
        <v>17896</v>
      </c>
      <c r="D2157" t="s">
        <v>17898</v>
      </c>
      <c r="E2157" t="s">
        <v>24409</v>
      </c>
      <c r="F2157" t="s">
        <v>5124</v>
      </c>
      <c r="G2157" t="s">
        <v>24435</v>
      </c>
      <c r="H2157" t="s">
        <v>24472</v>
      </c>
      <c r="I2157" t="s">
        <v>24612</v>
      </c>
      <c r="J2157" t="s">
        <v>8288</v>
      </c>
      <c r="K2157" t="s">
        <v>8288</v>
      </c>
      <c r="M2157" t="str" cm="1">
        <f t="array" ref="M2157">LOOKUP(2,1/(C2157:L2157&lt;&gt;""),C2157:L2157)</f>
        <v>Female Grower</v>
      </c>
      <c r="N2157" t="s">
        <v>24613</v>
      </c>
      <c r="O2157" t="s">
        <v>24603</v>
      </c>
      <c r="P2157" t="s">
        <v>8288</v>
      </c>
      <c r="Q2157" t="s">
        <v>8288</v>
      </c>
      <c r="R2157" t="s">
        <v>8288</v>
      </c>
      <c r="S2157" t="s">
        <v>8288</v>
      </c>
      <c r="T2157" t="s">
        <v>8288</v>
      </c>
      <c r="U2157" t="s">
        <v>8288</v>
      </c>
      <c r="V2157" s="204" t="s">
        <v>8288</v>
      </c>
      <c r="W2157" t="s">
        <v>8288</v>
      </c>
      <c r="X2157" t="s">
        <v>8288</v>
      </c>
      <c r="Y2157" t="s">
        <v>8288</v>
      </c>
      <c r="Z2157" t="s">
        <v>8288</v>
      </c>
      <c r="AA2157" s="204" t="s">
        <v>8288</v>
      </c>
      <c r="AB2157" s="204"/>
      <c r="AC2157"/>
      <c r="AD2157"/>
      <c r="AE2157"/>
      <c r="AF2157"/>
      <c r="AG2157" t="str">
        <f>IFERROR(IF(COUNTIF(C2157:L2157,"Feed Ingredient")&gt;0,INDEX(ani_diet!T:T,MATCH(M2157,ani_diet!D:D,0)),""),"")</f>
        <v/>
      </c>
      <c r="AH2157" s="60" t="b">
        <f>IF(IFERROR(IF(MATCH("Feed Ingredient", AOM[[#This Row],[L1]:[L10]],0)&gt;0, TRUE, FALSE), FALSE)=TRUE,IFERROR(VLOOKUP(M2157, ani_diet!C:C, 1, FALSE), "No Match"),FALSE)</f>
        <v>0</v>
      </c>
      <c r="AL2157" t="str">
        <f>IFERROR(IF(COUNTIF(C2157:L2157,"Feed Ingredient")&gt;0,INDEX(ani_diet!T:T,MATCH(M2157,ani_diet!D:D,0)),""),"")</f>
        <v/>
      </c>
    </row>
    <row r="2158" spans="1:38">
      <c r="A2158" t="str">
        <f>_xlfn.TEXTJOIN("/",TRUE,AOM[[#This Row],[L1]:[L10]])</f>
        <v>Management/Livestock Management/Rearing Stage/Pig/Young/Grower/Grower Male</v>
      </c>
      <c r="B2158" t="s">
        <v>24614</v>
      </c>
      <c r="C2158" t="s">
        <v>17896</v>
      </c>
      <c r="D2158" t="s">
        <v>17898</v>
      </c>
      <c r="E2158" t="s">
        <v>24409</v>
      </c>
      <c r="F2158" t="s">
        <v>5124</v>
      </c>
      <c r="G2158" t="s">
        <v>24435</v>
      </c>
      <c r="H2158" t="s">
        <v>24472</v>
      </c>
      <c r="I2158" t="s">
        <v>24477</v>
      </c>
      <c r="J2158" t="s">
        <v>8288</v>
      </c>
      <c r="K2158" t="s">
        <v>8288</v>
      </c>
      <c r="M2158" t="str" cm="1">
        <f t="array" ref="M2158">LOOKUP(2,1/(C2158:L2158&lt;&gt;""),C2158:L2158)</f>
        <v>Grower Male</v>
      </c>
      <c r="N2158" t="s">
        <v>24615</v>
      </c>
      <c r="O2158" t="s">
        <v>24606</v>
      </c>
      <c r="P2158" t="s">
        <v>8288</v>
      </c>
      <c r="Q2158" t="s">
        <v>8288</v>
      </c>
      <c r="R2158" t="s">
        <v>8288</v>
      </c>
      <c r="S2158" t="s">
        <v>8288</v>
      </c>
      <c r="T2158" t="s">
        <v>8288</v>
      </c>
      <c r="U2158" t="s">
        <v>8288</v>
      </c>
      <c r="V2158" s="204" t="s">
        <v>8288</v>
      </c>
      <c r="W2158" t="s">
        <v>8288</v>
      </c>
      <c r="X2158" t="s">
        <v>8288</v>
      </c>
      <c r="Y2158" t="s">
        <v>8288</v>
      </c>
      <c r="Z2158" t="s">
        <v>8288</v>
      </c>
      <c r="AA2158" s="204" t="s">
        <v>8288</v>
      </c>
      <c r="AB2158" s="204"/>
      <c r="AC2158"/>
      <c r="AD2158"/>
      <c r="AE2158"/>
      <c r="AF2158"/>
      <c r="AG2158" t="str">
        <f>IFERROR(IF(COUNTIF(C2158:L2158,"Feed Ingredient")&gt;0,INDEX(ani_diet!T:T,MATCH(M2158,ani_diet!D:D,0)),""),"")</f>
        <v/>
      </c>
      <c r="AH2158" s="60" t="b">
        <f>IF(IFERROR(IF(MATCH("Feed Ingredient", AOM[[#This Row],[L1]:[L10]],0)&gt;0, TRUE, FALSE), FALSE)=TRUE,IFERROR(VLOOKUP(M2158, ani_diet!C:C, 1, FALSE), "No Match"),FALSE)</f>
        <v>0</v>
      </c>
      <c r="AL2158" t="str">
        <f>IFERROR(IF(COUNTIF(C2158:L2158,"Feed Ingredient")&gt;0,INDEX(ani_diet!T:T,MATCH(M2158,ani_diet!D:D,0)),""),"")</f>
        <v/>
      </c>
    </row>
    <row r="2159" spans="1:38">
      <c r="A2159" t="str">
        <f>_xlfn.TEXTJOIN("/",TRUE,AOM[[#This Row],[L1]:[L10]])</f>
        <v xml:space="preserve">Management/Livestock Management/Rearing Stage/Pig/Young/Grower/Grower Male/Castrate Grower Male </v>
      </c>
      <c r="B2159" t="s">
        <v>24616</v>
      </c>
      <c r="C2159" t="s">
        <v>17896</v>
      </c>
      <c r="D2159" t="s">
        <v>17898</v>
      </c>
      <c r="E2159" t="s">
        <v>24409</v>
      </c>
      <c r="F2159" t="s">
        <v>5124</v>
      </c>
      <c r="G2159" t="s">
        <v>24435</v>
      </c>
      <c r="H2159" t="s">
        <v>24472</v>
      </c>
      <c r="I2159" t="s">
        <v>24477</v>
      </c>
      <c r="J2159" t="s">
        <v>24479</v>
      </c>
      <c r="K2159" t="s">
        <v>8288</v>
      </c>
      <c r="M2159" t="str" cm="1">
        <f t="array" ref="M2159">LOOKUP(2,1/(C2159:L2159&lt;&gt;""),C2159:L2159)</f>
        <v xml:space="preserve">Castrate Grower Male </v>
      </c>
      <c r="N2159" t="s">
        <v>24617</v>
      </c>
      <c r="O2159" t="s">
        <v>24609</v>
      </c>
      <c r="P2159" t="s">
        <v>8288</v>
      </c>
      <c r="Q2159" t="s">
        <v>8288</v>
      </c>
      <c r="R2159" t="s">
        <v>8288</v>
      </c>
      <c r="S2159" t="s">
        <v>8288</v>
      </c>
      <c r="T2159" t="s">
        <v>8288</v>
      </c>
      <c r="U2159" t="s">
        <v>8288</v>
      </c>
      <c r="V2159" s="204" t="s">
        <v>8288</v>
      </c>
      <c r="W2159" t="s">
        <v>8288</v>
      </c>
      <c r="X2159" t="s">
        <v>8288</v>
      </c>
      <c r="Y2159" t="s">
        <v>8288</v>
      </c>
      <c r="Z2159" t="s">
        <v>8288</v>
      </c>
      <c r="AA2159" s="204" t="s">
        <v>8288</v>
      </c>
      <c r="AB2159" s="204"/>
      <c r="AC2159"/>
      <c r="AD2159"/>
      <c r="AE2159"/>
      <c r="AF2159"/>
      <c r="AG2159" t="str">
        <f>IFERROR(IF(COUNTIF(C2159:L2159,"Feed Ingredient")&gt;0,INDEX(ani_diet!T:T,MATCH(M2159,ani_diet!D:D,0)),""),"")</f>
        <v/>
      </c>
      <c r="AH2159" s="60" t="b">
        <f>IF(IFERROR(IF(MATCH("Feed Ingredient", AOM[[#This Row],[L1]:[L10]],0)&gt;0, TRUE, FALSE), FALSE)=TRUE,IFERROR(VLOOKUP(M2159, ani_diet!C:C, 1, FALSE), "No Match"),FALSE)</f>
        <v>0</v>
      </c>
      <c r="AL2159" t="str">
        <f>IFERROR(IF(COUNTIF(C2159:L2159,"Feed Ingredient")&gt;0,INDEX(ani_diet!T:T,MATCH(M2159,ani_diet!D:D,0)),""),"")</f>
        <v/>
      </c>
    </row>
    <row r="2160" spans="1:38">
      <c r="A2160" t="str">
        <f>_xlfn.TEXTJOIN("/",TRUE,AOM[[#This Row],[L1]:[L10]])</f>
        <v>Management/Livestock Management/Rearing Stage/Pig/Young/Suckling</v>
      </c>
      <c r="B2160" t="s">
        <v>24618</v>
      </c>
      <c r="C2160" t="s">
        <v>17896</v>
      </c>
      <c r="D2160" t="s">
        <v>17898</v>
      </c>
      <c r="E2160" t="s">
        <v>24409</v>
      </c>
      <c r="F2160" t="s">
        <v>5124</v>
      </c>
      <c r="G2160" t="s">
        <v>24435</v>
      </c>
      <c r="H2160" t="s">
        <v>24619</v>
      </c>
      <c r="I2160" t="s">
        <v>8288</v>
      </c>
      <c r="J2160" t="s">
        <v>8288</v>
      </c>
      <c r="K2160" t="s">
        <v>8288</v>
      </c>
      <c r="M2160" t="str" cm="1">
        <f t="array" ref="M2160">LOOKUP(2,1/(C2160:L2160&lt;&gt;""),C2160:L2160)</f>
        <v>Suckling</v>
      </c>
      <c r="N2160" t="s">
        <v>24620</v>
      </c>
      <c r="O2160" t="s">
        <v>24621</v>
      </c>
      <c r="P2160" t="s">
        <v>8288</v>
      </c>
      <c r="Q2160" t="s">
        <v>8288</v>
      </c>
      <c r="R2160" t="s">
        <v>8288</v>
      </c>
      <c r="S2160" t="s">
        <v>8288</v>
      </c>
      <c r="T2160" t="s">
        <v>8288</v>
      </c>
      <c r="U2160" t="s">
        <v>8288</v>
      </c>
      <c r="V2160" s="204" t="s">
        <v>8288</v>
      </c>
      <c r="W2160" t="s">
        <v>8288</v>
      </c>
      <c r="X2160" t="s">
        <v>8288</v>
      </c>
      <c r="Y2160" t="s">
        <v>8288</v>
      </c>
      <c r="Z2160" t="s">
        <v>8288</v>
      </c>
      <c r="AA2160" s="204" t="s">
        <v>8288</v>
      </c>
      <c r="AB2160" s="204"/>
      <c r="AC2160"/>
      <c r="AD2160"/>
      <c r="AE2160"/>
      <c r="AF2160"/>
      <c r="AG2160" t="str">
        <f>IFERROR(IF(COUNTIF(C2160:L2160,"Feed Ingredient")&gt;0,INDEX(ani_diet!T:T,MATCH(M2160,ani_diet!D:D,0)),""),"")</f>
        <v/>
      </c>
      <c r="AH2160" s="60" t="b">
        <f>IF(IFERROR(IF(MATCH("Feed Ingredient", AOM[[#This Row],[L1]:[L10]],0)&gt;0, TRUE, FALSE), FALSE)=TRUE,IFERROR(VLOOKUP(M2160, ani_diet!C:C, 1, FALSE), "No Match"),FALSE)</f>
        <v>0</v>
      </c>
      <c r="AL2160" t="str">
        <f>IFERROR(IF(COUNTIF(C2160:L2160,"Feed Ingredient")&gt;0,INDEX(ani_diet!T:T,MATCH(M2160,ani_diet!D:D,0)),""),"")</f>
        <v/>
      </c>
    </row>
    <row r="2161" spans="1:38">
      <c r="A2161" t="str">
        <f>_xlfn.TEXTJOIN("/",TRUE,AOM[[#This Row],[L1]:[L10]])</f>
        <v>Management/Livestock Management/Rearing Stage/Pig/Young/Suckling/Suckling Female</v>
      </c>
      <c r="B2161" t="s">
        <v>24622</v>
      </c>
      <c r="C2161" t="s">
        <v>17896</v>
      </c>
      <c r="D2161" t="s">
        <v>17898</v>
      </c>
      <c r="E2161" t="s">
        <v>24409</v>
      </c>
      <c r="F2161" t="s">
        <v>5124</v>
      </c>
      <c r="G2161" t="s">
        <v>24435</v>
      </c>
      <c r="H2161" t="s">
        <v>24619</v>
      </c>
      <c r="I2161" t="s">
        <v>24623</v>
      </c>
      <c r="J2161" t="s">
        <v>8288</v>
      </c>
      <c r="K2161" t="s">
        <v>8288</v>
      </c>
      <c r="M2161" t="str" cm="1">
        <f t="array" ref="M2161">LOOKUP(2,1/(C2161:L2161&lt;&gt;""),C2161:L2161)</f>
        <v>Suckling Female</v>
      </c>
      <c r="N2161" t="s">
        <v>24624</v>
      </c>
      <c r="O2161" t="s">
        <v>24621</v>
      </c>
      <c r="P2161" t="s">
        <v>8288</v>
      </c>
      <c r="Q2161" t="s">
        <v>8288</v>
      </c>
      <c r="R2161" t="s">
        <v>8288</v>
      </c>
      <c r="S2161" t="s">
        <v>8288</v>
      </c>
      <c r="T2161" t="s">
        <v>8288</v>
      </c>
      <c r="U2161" t="s">
        <v>8288</v>
      </c>
      <c r="V2161" s="204" t="s">
        <v>8288</v>
      </c>
      <c r="W2161" t="s">
        <v>8288</v>
      </c>
      <c r="X2161" t="s">
        <v>8288</v>
      </c>
      <c r="Y2161" t="s">
        <v>8288</v>
      </c>
      <c r="Z2161" t="s">
        <v>8288</v>
      </c>
      <c r="AA2161" s="204" t="s">
        <v>8288</v>
      </c>
      <c r="AB2161" s="204"/>
      <c r="AC2161"/>
      <c r="AD2161"/>
      <c r="AE2161"/>
      <c r="AF2161"/>
      <c r="AG2161" t="str">
        <f>IFERROR(IF(COUNTIF(C2161:L2161,"Feed Ingredient")&gt;0,INDEX(ani_diet!T:T,MATCH(M2161,ani_diet!D:D,0)),""),"")</f>
        <v/>
      </c>
      <c r="AH2161" s="60" t="b">
        <f>IF(IFERROR(IF(MATCH("Feed Ingredient", AOM[[#This Row],[L1]:[L10]],0)&gt;0, TRUE, FALSE), FALSE)=TRUE,IFERROR(VLOOKUP(M2161, ani_diet!C:C, 1, FALSE), "No Match"),FALSE)</f>
        <v>0</v>
      </c>
      <c r="AL2161" t="str">
        <f>IFERROR(IF(COUNTIF(C2161:L2161,"Feed Ingredient")&gt;0,INDEX(ani_diet!T:T,MATCH(M2161,ani_diet!D:D,0)),""),"")</f>
        <v/>
      </c>
    </row>
    <row r="2162" spans="1:38">
      <c r="A2162" t="str">
        <f>_xlfn.TEXTJOIN("/",TRUE,AOM[[#This Row],[L1]:[L10]])</f>
        <v>Management/Livestock Management/Rearing Stage/Pig/Young/Suckling/Suckling Male</v>
      </c>
      <c r="B2162" t="s">
        <v>24625</v>
      </c>
      <c r="C2162" t="s">
        <v>17896</v>
      </c>
      <c r="D2162" t="s">
        <v>17898</v>
      </c>
      <c r="E2162" t="s">
        <v>24409</v>
      </c>
      <c r="F2162" t="s">
        <v>5124</v>
      </c>
      <c r="G2162" t="s">
        <v>24435</v>
      </c>
      <c r="H2162" t="s">
        <v>24619</v>
      </c>
      <c r="I2162" t="s">
        <v>24626</v>
      </c>
      <c r="J2162" t="s">
        <v>8288</v>
      </c>
      <c r="K2162" t="s">
        <v>8288</v>
      </c>
      <c r="M2162" t="str" cm="1">
        <f t="array" ref="M2162">LOOKUP(2,1/(C2162:L2162&lt;&gt;""),C2162:L2162)</f>
        <v>Suckling Male</v>
      </c>
      <c r="N2162" t="s">
        <v>24627</v>
      </c>
      <c r="O2162" t="s">
        <v>24621</v>
      </c>
      <c r="P2162" t="s">
        <v>8288</v>
      </c>
      <c r="Q2162" t="s">
        <v>8288</v>
      </c>
      <c r="R2162" t="s">
        <v>8288</v>
      </c>
      <c r="S2162" t="s">
        <v>8288</v>
      </c>
      <c r="T2162" t="s">
        <v>8288</v>
      </c>
      <c r="U2162" t="s">
        <v>8288</v>
      </c>
      <c r="V2162" s="204" t="s">
        <v>8288</v>
      </c>
      <c r="W2162" t="s">
        <v>8288</v>
      </c>
      <c r="X2162" t="s">
        <v>8288</v>
      </c>
      <c r="Y2162" t="s">
        <v>8288</v>
      </c>
      <c r="Z2162" t="s">
        <v>8288</v>
      </c>
      <c r="AA2162" s="204" t="s">
        <v>8288</v>
      </c>
      <c r="AB2162" s="204"/>
      <c r="AC2162"/>
      <c r="AD2162"/>
      <c r="AE2162"/>
      <c r="AF2162"/>
      <c r="AG2162" t="str">
        <f>IFERROR(IF(COUNTIF(C2162:L2162,"Feed Ingredient")&gt;0,INDEX(ani_diet!T:T,MATCH(M2162,ani_diet!D:D,0)),""),"")</f>
        <v/>
      </c>
      <c r="AH2162" s="60" t="b">
        <f>IF(IFERROR(IF(MATCH("Feed Ingredient", AOM[[#This Row],[L1]:[L10]],0)&gt;0, TRUE, FALSE), FALSE)=TRUE,IFERROR(VLOOKUP(M2162, ani_diet!C:C, 1, FALSE), "No Match"),FALSE)</f>
        <v>0</v>
      </c>
      <c r="AL2162" t="str">
        <f>IFERROR(IF(COUNTIF(C2162:L2162,"Feed Ingredient")&gt;0,INDEX(ani_diet!T:T,MATCH(M2162,ani_diet!D:D,0)),""),"")</f>
        <v/>
      </c>
    </row>
    <row r="2163" spans="1:38">
      <c r="A2163" t="str">
        <f>_xlfn.TEXTJOIN("/",TRUE,AOM[[#This Row],[L1]:[L10]])</f>
        <v>Management/Livestock Management/Rearing Stage/Pig/Young/Young Female</v>
      </c>
      <c r="B2163" t="s">
        <v>24628</v>
      </c>
      <c r="C2163" t="s">
        <v>17896</v>
      </c>
      <c r="D2163" t="s">
        <v>17898</v>
      </c>
      <c r="E2163" t="s">
        <v>24409</v>
      </c>
      <c r="F2163" t="s">
        <v>5124</v>
      </c>
      <c r="G2163" t="s">
        <v>24435</v>
      </c>
      <c r="H2163" t="s">
        <v>24485</v>
      </c>
      <c r="I2163" t="s">
        <v>8288</v>
      </c>
      <c r="J2163" t="s">
        <v>8288</v>
      </c>
      <c r="K2163" t="s">
        <v>8288</v>
      </c>
      <c r="M2163" t="str" cm="1">
        <f t="array" ref="M2163">LOOKUP(2,1/(C2163:L2163&lt;&gt;""),C2163:L2163)</f>
        <v>Young Female</v>
      </c>
      <c r="N2163" t="s">
        <v>24629</v>
      </c>
      <c r="O2163" t="s">
        <v>24603</v>
      </c>
      <c r="P2163" t="s">
        <v>8288</v>
      </c>
      <c r="Q2163" t="s">
        <v>8288</v>
      </c>
      <c r="R2163" t="s">
        <v>8288</v>
      </c>
      <c r="S2163" t="s">
        <v>8288</v>
      </c>
      <c r="T2163" t="s">
        <v>8288</v>
      </c>
      <c r="U2163" t="s">
        <v>8288</v>
      </c>
      <c r="V2163" s="204" t="s">
        <v>8288</v>
      </c>
      <c r="W2163" t="s">
        <v>8288</v>
      </c>
      <c r="X2163" t="s">
        <v>8288</v>
      </c>
      <c r="Y2163" t="s">
        <v>8288</v>
      </c>
      <c r="Z2163" t="s">
        <v>8288</v>
      </c>
      <c r="AA2163" s="204" t="s">
        <v>8288</v>
      </c>
      <c r="AB2163" s="204"/>
      <c r="AC2163"/>
      <c r="AD2163"/>
      <c r="AE2163"/>
      <c r="AF2163"/>
      <c r="AG2163" t="str">
        <f>IFERROR(IF(COUNTIF(C2163:L2163,"Feed Ingredient")&gt;0,INDEX(ani_diet!T:T,MATCH(M2163,ani_diet!D:D,0)),""),"")</f>
        <v/>
      </c>
      <c r="AH2163" s="60" t="b">
        <f>IF(IFERROR(IF(MATCH("Feed Ingredient", AOM[[#This Row],[L1]:[L10]],0)&gt;0, TRUE, FALSE), FALSE)=TRUE,IFERROR(VLOOKUP(M2163, ani_diet!C:C, 1, FALSE), "No Match"),FALSE)</f>
        <v>0</v>
      </c>
      <c r="AL2163" t="str">
        <f>IFERROR(IF(COUNTIF(C2163:L2163,"Feed Ingredient")&gt;0,INDEX(ani_diet!T:T,MATCH(M2163,ani_diet!D:D,0)),""),"")</f>
        <v/>
      </c>
    </row>
    <row r="2164" spans="1:38">
      <c r="A2164" t="str">
        <f>_xlfn.TEXTJOIN("/",TRUE,AOM[[#This Row],[L1]:[L10]])</f>
        <v>Management/Livestock Management/Rearing Stage/Pig/Young/Young Male</v>
      </c>
      <c r="B2164" t="s">
        <v>24630</v>
      </c>
      <c r="C2164" t="s">
        <v>17896</v>
      </c>
      <c r="D2164" t="s">
        <v>17898</v>
      </c>
      <c r="E2164" t="s">
        <v>24409</v>
      </c>
      <c r="F2164" t="s">
        <v>5124</v>
      </c>
      <c r="G2164" t="s">
        <v>24435</v>
      </c>
      <c r="H2164" t="s">
        <v>24488</v>
      </c>
      <c r="I2164" t="s">
        <v>8288</v>
      </c>
      <c r="J2164" t="s">
        <v>8288</v>
      </c>
      <c r="K2164" t="s">
        <v>8288</v>
      </c>
      <c r="M2164" t="str" cm="1">
        <f t="array" ref="M2164">LOOKUP(2,1/(C2164:L2164&lt;&gt;""),C2164:L2164)</f>
        <v>Young Male</v>
      </c>
      <c r="N2164" t="s">
        <v>24631</v>
      </c>
      <c r="O2164" t="s">
        <v>24606</v>
      </c>
      <c r="P2164" t="s">
        <v>8288</v>
      </c>
      <c r="Q2164" t="s">
        <v>8288</v>
      </c>
      <c r="R2164" t="s">
        <v>8288</v>
      </c>
      <c r="S2164" t="s">
        <v>8288</v>
      </c>
      <c r="T2164" t="s">
        <v>8288</v>
      </c>
      <c r="U2164" t="s">
        <v>8288</v>
      </c>
      <c r="V2164" s="204" t="s">
        <v>8288</v>
      </c>
      <c r="W2164" t="s">
        <v>8288</v>
      </c>
      <c r="X2164" t="s">
        <v>8288</v>
      </c>
      <c r="Y2164" t="s">
        <v>8288</v>
      </c>
      <c r="Z2164" t="s">
        <v>8288</v>
      </c>
      <c r="AA2164" s="204" t="s">
        <v>8288</v>
      </c>
      <c r="AB2164" s="204"/>
      <c r="AC2164"/>
      <c r="AD2164"/>
      <c r="AE2164"/>
      <c r="AF2164"/>
      <c r="AG2164" t="str">
        <f>IFERROR(IF(COUNTIF(C2164:L2164,"Feed Ingredient")&gt;0,INDEX(ani_diet!T:T,MATCH(M2164,ani_diet!D:D,0)),""),"")</f>
        <v/>
      </c>
      <c r="AH2164" s="60" t="b">
        <f>IF(IFERROR(IF(MATCH("Feed Ingredient", AOM[[#This Row],[L1]:[L10]],0)&gt;0, TRUE, FALSE), FALSE)=TRUE,IFERROR(VLOOKUP(M2164, ani_diet!C:C, 1, FALSE), "No Match"),FALSE)</f>
        <v>0</v>
      </c>
      <c r="AL2164" t="str">
        <f>IFERROR(IF(COUNTIF(C2164:L2164,"Feed Ingredient")&gt;0,INDEX(ani_diet!T:T,MATCH(M2164,ani_diet!D:D,0)),""),"")</f>
        <v/>
      </c>
    </row>
    <row r="2165" spans="1:38">
      <c r="A2165" t="str">
        <f>_xlfn.TEXTJOIN("/",TRUE,AOM[[#This Row],[L1]:[L10]])</f>
        <v>Management/Livestock Management/Rearing Stage/Pig/Young/Young Male/Castrate Young Male</v>
      </c>
      <c r="B2165" t="s">
        <v>24632</v>
      </c>
      <c r="C2165" t="s">
        <v>17896</v>
      </c>
      <c r="D2165" t="s">
        <v>17898</v>
      </c>
      <c r="E2165" t="s">
        <v>24409</v>
      </c>
      <c r="F2165" t="s">
        <v>5124</v>
      </c>
      <c r="G2165" t="s">
        <v>24435</v>
      </c>
      <c r="H2165" t="s">
        <v>24488</v>
      </c>
      <c r="I2165" t="s">
        <v>24520</v>
      </c>
      <c r="J2165" t="s">
        <v>8288</v>
      </c>
      <c r="K2165" t="s">
        <v>8288</v>
      </c>
      <c r="M2165" t="str" cm="1">
        <f t="array" ref="M2165">LOOKUP(2,1/(C2165:L2165&lt;&gt;""),C2165:L2165)</f>
        <v>Castrate Young Male</v>
      </c>
      <c r="N2165" t="s">
        <v>24633</v>
      </c>
      <c r="O2165" t="s">
        <v>24609</v>
      </c>
      <c r="P2165" t="s">
        <v>8288</v>
      </c>
      <c r="Q2165" t="s">
        <v>8288</v>
      </c>
      <c r="R2165" t="s">
        <v>8288</v>
      </c>
      <c r="S2165" t="s">
        <v>8288</v>
      </c>
      <c r="T2165" t="s">
        <v>8288</v>
      </c>
      <c r="U2165" t="s">
        <v>8288</v>
      </c>
      <c r="V2165" s="204" t="s">
        <v>8288</v>
      </c>
      <c r="W2165" t="s">
        <v>8288</v>
      </c>
      <c r="X2165" t="s">
        <v>8288</v>
      </c>
      <c r="Y2165" t="s">
        <v>8288</v>
      </c>
      <c r="Z2165" t="s">
        <v>8288</v>
      </c>
      <c r="AA2165" s="204" t="s">
        <v>8288</v>
      </c>
      <c r="AB2165" s="204"/>
      <c r="AC2165"/>
      <c r="AD2165"/>
      <c r="AE2165"/>
      <c r="AF2165"/>
      <c r="AG2165" t="str">
        <f>IFERROR(IF(COUNTIF(C2165:L2165,"Feed Ingredient")&gt;0,INDEX(ani_diet!T:T,MATCH(M2165,ani_diet!D:D,0)),""),"")</f>
        <v/>
      </c>
      <c r="AH2165" s="60" t="b">
        <f>IF(IFERROR(IF(MATCH("Feed Ingredient", AOM[[#This Row],[L1]:[L10]],0)&gt;0, TRUE, FALSE), FALSE)=TRUE,IFERROR(VLOOKUP(M2165, ani_diet!C:C, 1, FALSE), "No Match"),FALSE)</f>
        <v>0</v>
      </c>
      <c r="AL2165" t="str">
        <f>IFERROR(IF(COUNTIF(C2165:L2165,"Feed Ingredient")&gt;0,INDEX(ani_diet!T:T,MATCH(M2165,ani_diet!D:D,0)),""),"")</f>
        <v/>
      </c>
    </row>
    <row r="2166" spans="1:38">
      <c r="A2166" t="str">
        <f>_xlfn.TEXTJOIN("/",TRUE,AOM[[#This Row],[L1]:[L10]])</f>
        <v>Management/Livestock Management/Rearing Stage/Sheep</v>
      </c>
      <c r="B2166" t="s">
        <v>24634</v>
      </c>
      <c r="C2166" t="s">
        <v>17896</v>
      </c>
      <c r="D2166" t="s">
        <v>17898</v>
      </c>
      <c r="E2166" t="s">
        <v>24409</v>
      </c>
      <c r="F2166" t="s">
        <v>3420</v>
      </c>
      <c r="G2166" t="s">
        <v>8288</v>
      </c>
      <c r="H2166" t="s">
        <v>8288</v>
      </c>
      <c r="I2166" t="s">
        <v>8288</v>
      </c>
      <c r="J2166" t="s">
        <v>8288</v>
      </c>
      <c r="K2166" t="s">
        <v>8288</v>
      </c>
      <c r="M2166" t="str" cm="1">
        <f t="array" ref="M2166">LOOKUP(2,1/(C2166:L2166&lt;&gt;""),C2166:L2166)</f>
        <v>Sheep</v>
      </c>
      <c r="N2166" t="s">
        <v>8288</v>
      </c>
      <c r="O2166" t="s">
        <v>8288</v>
      </c>
      <c r="P2166" t="s">
        <v>8288</v>
      </c>
      <c r="Q2166" t="s">
        <v>8288</v>
      </c>
      <c r="R2166" t="s">
        <v>8288</v>
      </c>
      <c r="S2166" t="s">
        <v>8288</v>
      </c>
      <c r="T2166" t="s">
        <v>8288</v>
      </c>
      <c r="U2166" t="s">
        <v>8288</v>
      </c>
      <c r="V2166" s="204" t="s">
        <v>8288</v>
      </c>
      <c r="W2166" t="s">
        <v>8288</v>
      </c>
      <c r="X2166" t="s">
        <v>8288</v>
      </c>
      <c r="Y2166" t="s">
        <v>8288</v>
      </c>
      <c r="Z2166" t="s">
        <v>8288</v>
      </c>
      <c r="AA2166" s="204" t="s">
        <v>8288</v>
      </c>
      <c r="AB2166" s="204"/>
      <c r="AC2166"/>
      <c r="AD2166"/>
      <c r="AE2166"/>
      <c r="AF2166"/>
      <c r="AG2166" t="str">
        <f>IFERROR(IF(COUNTIF(C2166:L2166,"Feed Ingredient")&gt;0,INDEX(ani_diet!T:T,MATCH(M2166,ani_diet!D:D,0)),""),"")</f>
        <v/>
      </c>
      <c r="AH2166" s="60" t="b">
        <f>IF(IFERROR(IF(MATCH("Feed Ingredient", AOM[[#This Row],[L1]:[L10]],0)&gt;0, TRUE, FALSE), FALSE)=TRUE,IFERROR(VLOOKUP(M2166, ani_diet!C:C, 1, FALSE), "No Match"),FALSE)</f>
        <v>0</v>
      </c>
      <c r="AL2166" t="str">
        <f>IFERROR(IF(COUNTIF(C2166:L2166,"Feed Ingredient")&gt;0,INDEX(ani_diet!T:T,MATCH(M2166,ani_diet!D:D,0)),""),"")</f>
        <v/>
      </c>
    </row>
    <row r="2167" spans="1:38">
      <c r="A2167" t="str">
        <f>_xlfn.TEXTJOIN("/",TRUE,AOM[[#This Row],[L1]:[L10]])</f>
        <v>Management/Livestock Management/Rearing Stage/Sheep/Adult</v>
      </c>
      <c r="B2167" t="s">
        <v>24635</v>
      </c>
      <c r="C2167" t="s">
        <v>17896</v>
      </c>
      <c r="D2167" t="s">
        <v>17898</v>
      </c>
      <c r="E2167" t="s">
        <v>24409</v>
      </c>
      <c r="F2167" t="s">
        <v>3420</v>
      </c>
      <c r="G2167" t="s">
        <v>24412</v>
      </c>
      <c r="H2167" t="s">
        <v>8288</v>
      </c>
      <c r="I2167" t="s">
        <v>8288</v>
      </c>
      <c r="J2167" t="s">
        <v>8288</v>
      </c>
      <c r="K2167" t="s">
        <v>8288</v>
      </c>
      <c r="M2167" t="str" cm="1">
        <f t="array" ref="M2167">LOOKUP(2,1/(C2167:L2167&lt;&gt;""),C2167:L2167)</f>
        <v>Adult</v>
      </c>
      <c r="N2167" t="s">
        <v>8288</v>
      </c>
      <c r="O2167" t="s">
        <v>8288</v>
      </c>
      <c r="P2167" t="s">
        <v>8288</v>
      </c>
      <c r="Q2167" t="s">
        <v>8288</v>
      </c>
      <c r="R2167" t="s">
        <v>8288</v>
      </c>
      <c r="S2167" t="s">
        <v>8288</v>
      </c>
      <c r="T2167" t="s">
        <v>8288</v>
      </c>
      <c r="U2167" t="s">
        <v>8288</v>
      </c>
      <c r="V2167" s="204" t="s">
        <v>8288</v>
      </c>
      <c r="W2167" t="s">
        <v>8288</v>
      </c>
      <c r="X2167" t="s">
        <v>8288</v>
      </c>
      <c r="Y2167" t="s">
        <v>8288</v>
      </c>
      <c r="Z2167" t="s">
        <v>8288</v>
      </c>
      <c r="AA2167" s="204" t="s">
        <v>8288</v>
      </c>
      <c r="AB2167" s="204"/>
      <c r="AC2167"/>
      <c r="AD2167"/>
      <c r="AE2167"/>
      <c r="AF2167"/>
      <c r="AG2167" t="str">
        <f>IFERROR(IF(COUNTIF(C2167:L2167,"Feed Ingredient")&gt;0,INDEX(ani_diet!T:T,MATCH(M2167,ani_diet!D:D,0)),""),"")</f>
        <v/>
      </c>
      <c r="AH2167" s="60" t="b">
        <f>IF(IFERROR(IF(MATCH("Feed Ingredient", AOM[[#This Row],[L1]:[L10]],0)&gt;0, TRUE, FALSE), FALSE)=TRUE,IFERROR(VLOOKUP(M2167, ani_diet!C:C, 1, FALSE), "No Match"),FALSE)</f>
        <v>0</v>
      </c>
      <c r="AL2167" t="str">
        <f>IFERROR(IF(COUNTIF(C2167:L2167,"Feed Ingredient")&gt;0,INDEX(ani_diet!T:T,MATCH(M2167,ani_diet!D:D,0)),""),"")</f>
        <v/>
      </c>
    </row>
    <row r="2168" spans="1:38">
      <c r="A2168" t="str">
        <f>_xlfn.TEXTJOIN("/",TRUE,AOM[[#This Row],[L1]:[L10]])</f>
        <v>Management/Livestock Management/Rearing Stage/Sheep/Adult/Adult Female</v>
      </c>
      <c r="B2168" t="s">
        <v>24636</v>
      </c>
      <c r="C2168" t="s">
        <v>17896</v>
      </c>
      <c r="D2168" t="s">
        <v>17898</v>
      </c>
      <c r="E2168" t="s">
        <v>24409</v>
      </c>
      <c r="F2168" t="s">
        <v>3420</v>
      </c>
      <c r="G2168" t="s">
        <v>24412</v>
      </c>
      <c r="H2168" t="s">
        <v>24415</v>
      </c>
      <c r="I2168" t="s">
        <v>8288</v>
      </c>
      <c r="J2168" t="s">
        <v>8288</v>
      </c>
      <c r="K2168" t="s">
        <v>8288</v>
      </c>
      <c r="M2168" t="str" cm="1">
        <f t="array" ref="M2168">LOOKUP(2,1/(C2168:L2168&lt;&gt;""),C2168:L2168)</f>
        <v>Adult Female</v>
      </c>
      <c r="N2168" t="s">
        <v>24637</v>
      </c>
      <c r="O2168" t="s">
        <v>8288</v>
      </c>
      <c r="P2168" t="s">
        <v>8288</v>
      </c>
      <c r="Q2168" t="s">
        <v>8288</v>
      </c>
      <c r="R2168" t="s">
        <v>8288</v>
      </c>
      <c r="S2168" t="s">
        <v>8288</v>
      </c>
      <c r="T2168" t="s">
        <v>8288</v>
      </c>
      <c r="U2168" t="s">
        <v>8288</v>
      </c>
      <c r="V2168" s="204" t="s">
        <v>8288</v>
      </c>
      <c r="W2168" t="s">
        <v>8288</v>
      </c>
      <c r="X2168" t="s">
        <v>8288</v>
      </c>
      <c r="Y2168" t="s">
        <v>8288</v>
      </c>
      <c r="Z2168" t="s">
        <v>8288</v>
      </c>
      <c r="AA2168" s="204" t="s">
        <v>8288</v>
      </c>
      <c r="AB2168" s="204"/>
      <c r="AC2168"/>
      <c r="AD2168"/>
      <c r="AE2168"/>
      <c r="AF2168"/>
      <c r="AG2168" t="str">
        <f>IFERROR(IF(COUNTIF(C2168:L2168,"Feed Ingredient")&gt;0,INDEX(ani_diet!T:T,MATCH(M2168,ani_diet!D:D,0)),""),"")</f>
        <v/>
      </c>
      <c r="AH2168" s="60" t="b">
        <f>IF(IFERROR(IF(MATCH("Feed Ingredient", AOM[[#This Row],[L1]:[L10]],0)&gt;0, TRUE, FALSE), FALSE)=TRUE,IFERROR(VLOOKUP(M2168, ani_diet!C:C, 1, FALSE), "No Match"),FALSE)</f>
        <v>0</v>
      </c>
      <c r="AL2168" t="str">
        <f>IFERROR(IF(COUNTIF(C2168:L2168,"Feed Ingredient")&gt;0,INDEX(ani_diet!T:T,MATCH(M2168,ani_diet!D:D,0)),""),"")</f>
        <v/>
      </c>
    </row>
    <row r="2169" spans="1:38">
      <c r="A2169" t="str">
        <f>_xlfn.TEXTJOIN("/",TRUE,AOM[[#This Row],[L1]:[L10]])</f>
        <v>Management/Livestock Management/Rearing Stage/Sheep/Adult/Adult Female/Gestating Female</v>
      </c>
      <c r="B2169" t="s">
        <v>24638</v>
      </c>
      <c r="C2169" t="s">
        <v>17896</v>
      </c>
      <c r="D2169" t="s">
        <v>17898</v>
      </c>
      <c r="E2169" t="s">
        <v>24409</v>
      </c>
      <c r="F2169" t="s">
        <v>3420</v>
      </c>
      <c r="G2169" t="s">
        <v>24412</v>
      </c>
      <c r="H2169" t="s">
        <v>24415</v>
      </c>
      <c r="I2169" t="s">
        <v>24419</v>
      </c>
      <c r="J2169" t="s">
        <v>8288</v>
      </c>
      <c r="K2169" t="s">
        <v>8288</v>
      </c>
      <c r="M2169" t="str" cm="1">
        <f t="array" ref="M2169">LOOKUP(2,1/(C2169:L2169&lt;&gt;""),C2169:L2169)</f>
        <v>Gestating Female</v>
      </c>
      <c r="N2169" t="s">
        <v>24639</v>
      </c>
      <c r="O2169" t="s">
        <v>8288</v>
      </c>
      <c r="P2169" t="s">
        <v>8288</v>
      </c>
      <c r="Q2169" t="s">
        <v>8288</v>
      </c>
      <c r="R2169" t="s">
        <v>8288</v>
      </c>
      <c r="S2169" t="s">
        <v>8288</v>
      </c>
      <c r="T2169" t="s">
        <v>8288</v>
      </c>
      <c r="U2169" t="s">
        <v>8288</v>
      </c>
      <c r="V2169" s="204" t="s">
        <v>8288</v>
      </c>
      <c r="W2169" t="s">
        <v>8288</v>
      </c>
      <c r="X2169" t="s">
        <v>8288</v>
      </c>
      <c r="Y2169" t="s">
        <v>8288</v>
      </c>
      <c r="Z2169" t="s">
        <v>8288</v>
      </c>
      <c r="AA2169" s="204" t="s">
        <v>8288</v>
      </c>
      <c r="AB2169" s="204"/>
      <c r="AC2169"/>
      <c r="AD2169"/>
      <c r="AE2169"/>
      <c r="AF2169"/>
      <c r="AG2169" t="str">
        <f>IFERROR(IF(COUNTIF(C2169:L2169,"Feed Ingredient")&gt;0,INDEX(ani_diet!T:T,MATCH(M2169,ani_diet!D:D,0)),""),"")</f>
        <v/>
      </c>
      <c r="AH2169" s="60" t="b">
        <f>IF(IFERROR(IF(MATCH("Feed Ingredient", AOM[[#This Row],[L1]:[L10]],0)&gt;0, TRUE, FALSE), FALSE)=TRUE,IFERROR(VLOOKUP(M2169, ani_diet!C:C, 1, FALSE), "No Match"),FALSE)</f>
        <v>0</v>
      </c>
      <c r="AL2169" t="str">
        <f>IFERROR(IF(COUNTIF(C2169:L2169,"Feed Ingredient")&gt;0,INDEX(ani_diet!T:T,MATCH(M2169,ani_diet!D:D,0)),""),"")</f>
        <v/>
      </c>
    </row>
    <row r="2170" spans="1:38">
      <c r="A2170" t="str">
        <f>_xlfn.TEXTJOIN("/",TRUE,AOM[[#This Row],[L1]:[L10]])</f>
        <v>Management/Livestock Management/Rearing Stage/Sheep/Adult/Adult Female/Lactating Female</v>
      </c>
      <c r="B2170" t="s">
        <v>24640</v>
      </c>
      <c r="C2170" t="s">
        <v>17896</v>
      </c>
      <c r="D2170" t="s">
        <v>17898</v>
      </c>
      <c r="E2170" t="s">
        <v>24409</v>
      </c>
      <c r="F2170" t="s">
        <v>3420</v>
      </c>
      <c r="G2170" t="s">
        <v>24412</v>
      </c>
      <c r="H2170" t="s">
        <v>24415</v>
      </c>
      <c r="I2170" t="s">
        <v>24425</v>
      </c>
      <c r="J2170" t="s">
        <v>8288</v>
      </c>
      <c r="K2170" t="s">
        <v>8288</v>
      </c>
      <c r="M2170" t="str" cm="1">
        <f t="array" ref="M2170">LOOKUP(2,1/(C2170:L2170&lt;&gt;""),C2170:L2170)</f>
        <v>Lactating Female</v>
      </c>
      <c r="N2170" t="s">
        <v>24641</v>
      </c>
      <c r="O2170" t="s">
        <v>8288</v>
      </c>
      <c r="P2170" t="s">
        <v>8288</v>
      </c>
      <c r="Q2170" t="s">
        <v>8288</v>
      </c>
      <c r="R2170" t="s">
        <v>8288</v>
      </c>
      <c r="S2170" t="s">
        <v>8288</v>
      </c>
      <c r="T2170" t="s">
        <v>8288</v>
      </c>
      <c r="U2170" t="s">
        <v>8288</v>
      </c>
      <c r="V2170" s="204" t="s">
        <v>8288</v>
      </c>
      <c r="W2170" t="s">
        <v>8288</v>
      </c>
      <c r="X2170" t="s">
        <v>8288</v>
      </c>
      <c r="Y2170" t="s">
        <v>8288</v>
      </c>
      <c r="Z2170" t="s">
        <v>8288</v>
      </c>
      <c r="AA2170" s="204" t="s">
        <v>8288</v>
      </c>
      <c r="AB2170" s="204"/>
      <c r="AC2170"/>
      <c r="AD2170"/>
      <c r="AE2170"/>
      <c r="AF2170"/>
      <c r="AG2170" t="str">
        <f>IFERROR(IF(COUNTIF(C2170:L2170,"Feed Ingredient")&gt;0,INDEX(ani_diet!T:T,MATCH(M2170,ani_diet!D:D,0)),""),"")</f>
        <v/>
      </c>
      <c r="AH2170" s="60" t="b">
        <f>IF(IFERROR(IF(MATCH("Feed Ingredient", AOM[[#This Row],[L1]:[L10]],0)&gt;0, TRUE, FALSE), FALSE)=TRUE,IFERROR(VLOOKUP(M2170, ani_diet!C:C, 1, FALSE), "No Match"),FALSE)</f>
        <v>0</v>
      </c>
      <c r="AL2170" t="str">
        <f>IFERROR(IF(COUNTIF(C2170:L2170,"Feed Ingredient")&gt;0,INDEX(ani_diet!T:T,MATCH(M2170,ani_diet!D:D,0)),""),"")</f>
        <v/>
      </c>
    </row>
    <row r="2171" spans="1:38">
      <c r="A2171" t="str">
        <f>_xlfn.TEXTJOIN("/",TRUE,AOM[[#This Row],[L1]:[L10]])</f>
        <v>Management/Livestock Management/Rearing Stage/Sheep/Adult/Adult Male</v>
      </c>
      <c r="B2171" t="s">
        <v>24642</v>
      </c>
      <c r="C2171" t="s">
        <v>17896</v>
      </c>
      <c r="D2171" t="s">
        <v>17898</v>
      </c>
      <c r="E2171" t="s">
        <v>24409</v>
      </c>
      <c r="F2171" t="s">
        <v>3420</v>
      </c>
      <c r="G2171" t="s">
        <v>24412</v>
      </c>
      <c r="H2171" t="s">
        <v>24431</v>
      </c>
      <c r="I2171" t="s">
        <v>8288</v>
      </c>
      <c r="J2171" t="s">
        <v>8288</v>
      </c>
      <c r="K2171" t="s">
        <v>8288</v>
      </c>
      <c r="M2171" t="str" cm="1">
        <f t="array" ref="M2171">LOOKUP(2,1/(C2171:L2171&lt;&gt;""),C2171:L2171)</f>
        <v>Adult Male</v>
      </c>
      <c r="N2171" t="s">
        <v>4080</v>
      </c>
      <c r="O2171" t="s">
        <v>8288</v>
      </c>
      <c r="P2171" t="s">
        <v>8288</v>
      </c>
      <c r="Q2171" t="s">
        <v>8288</v>
      </c>
      <c r="R2171" t="s">
        <v>8288</v>
      </c>
      <c r="S2171" t="s">
        <v>8288</v>
      </c>
      <c r="T2171" t="s">
        <v>8288</v>
      </c>
      <c r="U2171" t="s">
        <v>8288</v>
      </c>
      <c r="V2171" s="204" t="s">
        <v>8288</v>
      </c>
      <c r="W2171" t="s">
        <v>8288</v>
      </c>
      <c r="X2171" t="s">
        <v>8288</v>
      </c>
      <c r="Y2171" t="s">
        <v>8288</v>
      </c>
      <c r="Z2171" t="s">
        <v>8288</v>
      </c>
      <c r="AA2171" s="204" t="s">
        <v>8288</v>
      </c>
      <c r="AB2171" s="204"/>
      <c r="AC2171"/>
      <c r="AD2171"/>
      <c r="AE2171"/>
      <c r="AF2171"/>
      <c r="AG2171" t="str">
        <f>IFERROR(IF(COUNTIF(C2171:L2171,"Feed Ingredient")&gt;0,INDEX(ani_diet!T:T,MATCH(M2171,ani_diet!D:D,0)),""),"")</f>
        <v/>
      </c>
      <c r="AH2171" s="60" t="b">
        <f>IF(IFERROR(IF(MATCH("Feed Ingredient", AOM[[#This Row],[L1]:[L10]],0)&gt;0, TRUE, FALSE), FALSE)=TRUE,IFERROR(VLOOKUP(M2171, ani_diet!C:C, 1, FALSE), "No Match"),FALSE)</f>
        <v>0</v>
      </c>
      <c r="AL2171" t="str">
        <f>IFERROR(IF(COUNTIF(C2171:L2171,"Feed Ingredient")&gt;0,INDEX(ani_diet!T:T,MATCH(M2171,ani_diet!D:D,0)),""),"")</f>
        <v/>
      </c>
    </row>
    <row r="2172" spans="1:38">
      <c r="A2172" t="str">
        <f>_xlfn.TEXTJOIN("/",TRUE,AOM[[#This Row],[L1]:[L10]])</f>
        <v>Management/Livestock Management/Rearing Stage/Sheep/Young</v>
      </c>
      <c r="B2172" t="s">
        <v>24643</v>
      </c>
      <c r="C2172" t="s">
        <v>17896</v>
      </c>
      <c r="D2172" t="s">
        <v>17898</v>
      </c>
      <c r="E2172" t="s">
        <v>24409</v>
      </c>
      <c r="F2172" t="s">
        <v>3420</v>
      </c>
      <c r="G2172" t="s">
        <v>24435</v>
      </c>
      <c r="H2172" t="s">
        <v>8288</v>
      </c>
      <c r="I2172" t="s">
        <v>8288</v>
      </c>
      <c r="J2172" t="s">
        <v>8288</v>
      </c>
      <c r="K2172" t="s">
        <v>8288</v>
      </c>
      <c r="M2172" t="str" cm="1">
        <f t="array" ref="M2172">LOOKUP(2,1/(C2172:L2172&lt;&gt;""),C2172:L2172)</f>
        <v>Young</v>
      </c>
      <c r="N2172" t="s">
        <v>8288</v>
      </c>
      <c r="O2172" t="s">
        <v>8288</v>
      </c>
      <c r="P2172" t="s">
        <v>8288</v>
      </c>
      <c r="Q2172" t="s">
        <v>8288</v>
      </c>
      <c r="R2172" t="s">
        <v>8288</v>
      </c>
      <c r="S2172" t="s">
        <v>8288</v>
      </c>
      <c r="T2172" t="s">
        <v>8288</v>
      </c>
      <c r="U2172" t="s">
        <v>8288</v>
      </c>
      <c r="V2172" s="204" t="s">
        <v>8288</v>
      </c>
      <c r="W2172" t="s">
        <v>8288</v>
      </c>
      <c r="X2172" t="s">
        <v>8288</v>
      </c>
      <c r="Y2172" t="s">
        <v>8288</v>
      </c>
      <c r="Z2172" t="s">
        <v>8288</v>
      </c>
      <c r="AA2172" s="204" t="s">
        <v>8288</v>
      </c>
      <c r="AB2172" s="204"/>
      <c r="AC2172"/>
      <c r="AD2172"/>
      <c r="AE2172"/>
      <c r="AF2172"/>
      <c r="AG2172" t="str">
        <f>IFERROR(IF(COUNTIF(C2172:L2172,"Feed Ingredient")&gt;0,INDEX(ani_diet!T:T,MATCH(M2172,ani_diet!D:D,0)),""),"")</f>
        <v/>
      </c>
      <c r="AH2172" s="60" t="b">
        <f>IF(IFERROR(IF(MATCH("Feed Ingredient", AOM[[#This Row],[L1]:[L10]],0)&gt;0, TRUE, FALSE), FALSE)=TRUE,IFERROR(VLOOKUP(M2172, ani_diet!C:C, 1, FALSE), "No Match"),FALSE)</f>
        <v>0</v>
      </c>
      <c r="AL2172" t="str">
        <f>IFERROR(IF(COUNTIF(C2172:L2172,"Feed Ingredient")&gt;0,INDEX(ani_diet!T:T,MATCH(M2172,ani_diet!D:D,0)),""),"")</f>
        <v/>
      </c>
    </row>
    <row r="2173" spans="1:38">
      <c r="A2173" t="str">
        <f>_xlfn.TEXTJOIN("/",TRUE,AOM[[#This Row],[L1]:[L10]])</f>
        <v>Management/Livestock Management/Rearing Stage/Sheep/Young/Lamb</v>
      </c>
      <c r="B2173" t="s">
        <v>24644</v>
      </c>
      <c r="C2173" t="s">
        <v>17896</v>
      </c>
      <c r="D2173" t="s">
        <v>17898</v>
      </c>
      <c r="E2173" t="s">
        <v>24409</v>
      </c>
      <c r="F2173" t="s">
        <v>3420</v>
      </c>
      <c r="G2173" t="s">
        <v>24435</v>
      </c>
      <c r="H2173" t="s">
        <v>24645</v>
      </c>
      <c r="I2173" t="s">
        <v>8288</v>
      </c>
      <c r="J2173" t="s">
        <v>8288</v>
      </c>
      <c r="K2173" t="s">
        <v>8288</v>
      </c>
      <c r="M2173" t="str" cm="1">
        <f t="array" ref="M2173">LOOKUP(2,1/(C2173:L2173&lt;&gt;""),C2173:L2173)</f>
        <v>Lamb</v>
      </c>
      <c r="N2173" t="s">
        <v>8288</v>
      </c>
      <c r="O2173" t="s">
        <v>24646</v>
      </c>
      <c r="P2173" t="s">
        <v>8288</v>
      </c>
      <c r="Q2173" t="s">
        <v>8288</v>
      </c>
      <c r="R2173" t="s">
        <v>8288</v>
      </c>
      <c r="S2173" t="s">
        <v>8288</v>
      </c>
      <c r="T2173" t="s">
        <v>8288</v>
      </c>
      <c r="U2173" t="s">
        <v>8288</v>
      </c>
      <c r="V2173" s="204" t="s">
        <v>8288</v>
      </c>
      <c r="W2173" t="s">
        <v>8288</v>
      </c>
      <c r="X2173" t="s">
        <v>8288</v>
      </c>
      <c r="Y2173" t="s">
        <v>8288</v>
      </c>
      <c r="Z2173" t="s">
        <v>8288</v>
      </c>
      <c r="AA2173" s="204" t="s">
        <v>8288</v>
      </c>
      <c r="AB2173" s="204"/>
      <c r="AC2173"/>
      <c r="AD2173"/>
      <c r="AE2173"/>
      <c r="AF2173"/>
      <c r="AG2173" t="str">
        <f>IFERROR(IF(COUNTIF(C2173:L2173,"Feed Ingredient")&gt;0,INDEX(ani_diet!T:T,MATCH(M2173,ani_diet!D:D,0)),""),"")</f>
        <v/>
      </c>
      <c r="AH2173" s="60" t="b">
        <f>IF(IFERROR(IF(MATCH("Feed Ingredient", AOM[[#This Row],[L1]:[L10]],0)&gt;0, TRUE, FALSE), FALSE)=TRUE,IFERROR(VLOOKUP(M2173, ani_diet!C:C, 1, FALSE), "No Match"),FALSE)</f>
        <v>0</v>
      </c>
      <c r="AL2173" t="str">
        <f>IFERROR(IF(COUNTIF(C2173:L2173,"Feed Ingredient")&gt;0,INDEX(ani_diet!T:T,MATCH(M2173,ani_diet!D:D,0)),""),"")</f>
        <v/>
      </c>
    </row>
    <row r="2174" spans="1:38">
      <c r="A2174" t="str">
        <f>_xlfn.TEXTJOIN("/",TRUE,AOM[[#This Row],[L1]:[L10]])</f>
        <v>Management/Livestock Management/Rearing Stage/Sheep/Young/Lamb/Lamb Female</v>
      </c>
      <c r="B2174" t="s">
        <v>24647</v>
      </c>
      <c r="C2174" t="s">
        <v>17896</v>
      </c>
      <c r="D2174" t="s">
        <v>17898</v>
      </c>
      <c r="E2174" t="s">
        <v>24409</v>
      </c>
      <c r="F2174" t="s">
        <v>3420</v>
      </c>
      <c r="G2174" t="s">
        <v>24435</v>
      </c>
      <c r="H2174" t="s">
        <v>24645</v>
      </c>
      <c r="I2174" t="s">
        <v>24648</v>
      </c>
      <c r="J2174" t="s">
        <v>8288</v>
      </c>
      <c r="K2174" t="s">
        <v>8288</v>
      </c>
      <c r="M2174" t="str" cm="1">
        <f t="array" ref="M2174">LOOKUP(2,1/(C2174:L2174&lt;&gt;""),C2174:L2174)</f>
        <v>Lamb Female</v>
      </c>
      <c r="N2174" t="s">
        <v>24649</v>
      </c>
      <c r="O2174" t="s">
        <v>8288</v>
      </c>
      <c r="P2174" t="s">
        <v>8288</v>
      </c>
      <c r="Q2174" t="s">
        <v>8288</v>
      </c>
      <c r="R2174" t="s">
        <v>8288</v>
      </c>
      <c r="S2174" t="s">
        <v>8288</v>
      </c>
      <c r="T2174" t="s">
        <v>8288</v>
      </c>
      <c r="U2174" t="s">
        <v>8288</v>
      </c>
      <c r="V2174" s="204" t="s">
        <v>8288</v>
      </c>
      <c r="W2174" t="s">
        <v>8288</v>
      </c>
      <c r="X2174" t="s">
        <v>8288</v>
      </c>
      <c r="Y2174" t="s">
        <v>8288</v>
      </c>
      <c r="Z2174" t="s">
        <v>8288</v>
      </c>
      <c r="AA2174" s="204" t="s">
        <v>8288</v>
      </c>
      <c r="AB2174" s="204"/>
      <c r="AC2174"/>
      <c r="AD2174"/>
      <c r="AE2174"/>
      <c r="AF2174"/>
      <c r="AG2174" t="str">
        <f>IFERROR(IF(COUNTIF(C2174:L2174,"Feed Ingredient")&gt;0,INDEX(ani_diet!T:T,MATCH(M2174,ani_diet!D:D,0)),""),"")</f>
        <v/>
      </c>
      <c r="AH2174" s="60" t="b">
        <f>IF(IFERROR(IF(MATCH("Feed Ingredient", AOM[[#This Row],[L1]:[L10]],0)&gt;0, TRUE, FALSE), FALSE)=TRUE,IFERROR(VLOOKUP(M2174, ani_diet!C:C, 1, FALSE), "No Match"),FALSE)</f>
        <v>0</v>
      </c>
      <c r="AL2174" t="str">
        <f>IFERROR(IF(COUNTIF(C2174:L2174,"Feed Ingredient")&gt;0,INDEX(ani_diet!T:T,MATCH(M2174,ani_diet!D:D,0)),""),"")</f>
        <v/>
      </c>
    </row>
    <row r="2175" spans="1:38">
      <c r="A2175" t="str">
        <f>_xlfn.TEXTJOIN("/",TRUE,AOM[[#This Row],[L1]:[L10]])</f>
        <v>Management/Livestock Management/Rearing Stage/Sheep/Young/Lamb/Lamb Male</v>
      </c>
      <c r="B2175" t="s">
        <v>24650</v>
      </c>
      <c r="C2175" t="s">
        <v>17896</v>
      </c>
      <c r="D2175" t="s">
        <v>17898</v>
      </c>
      <c r="E2175" t="s">
        <v>24409</v>
      </c>
      <c r="F2175" t="s">
        <v>3420</v>
      </c>
      <c r="G2175" t="s">
        <v>24435</v>
      </c>
      <c r="H2175" t="s">
        <v>24645</v>
      </c>
      <c r="I2175" t="s">
        <v>24651</v>
      </c>
      <c r="J2175" t="s">
        <v>8288</v>
      </c>
      <c r="K2175" t="s">
        <v>8288</v>
      </c>
      <c r="M2175" t="str" cm="1">
        <f t="array" ref="M2175">LOOKUP(2,1/(C2175:L2175&lt;&gt;""),C2175:L2175)</f>
        <v>Lamb Male</v>
      </c>
      <c r="O2175" t="s">
        <v>8288</v>
      </c>
      <c r="P2175" t="s">
        <v>8288</v>
      </c>
      <c r="Q2175" t="s">
        <v>8288</v>
      </c>
      <c r="R2175" t="s">
        <v>8288</v>
      </c>
      <c r="S2175" t="s">
        <v>8288</v>
      </c>
      <c r="T2175" t="s">
        <v>8288</v>
      </c>
      <c r="U2175" t="s">
        <v>8288</v>
      </c>
      <c r="V2175" s="204" t="s">
        <v>8288</v>
      </c>
      <c r="W2175" t="s">
        <v>8288</v>
      </c>
      <c r="X2175" t="s">
        <v>8288</v>
      </c>
      <c r="Y2175" t="s">
        <v>8288</v>
      </c>
      <c r="Z2175" t="s">
        <v>8288</v>
      </c>
      <c r="AA2175" s="204" t="s">
        <v>8288</v>
      </c>
      <c r="AB2175" s="204"/>
      <c r="AC2175"/>
      <c r="AD2175"/>
      <c r="AE2175"/>
      <c r="AF2175"/>
      <c r="AG2175" t="str">
        <f>IFERROR(IF(COUNTIF(C2175:L2175,"Feed Ingredient")&gt;0,INDEX(ani_diet!T:T,MATCH(M2175,ani_diet!D:D,0)),""),"")</f>
        <v/>
      </c>
      <c r="AH2175" s="60" t="b">
        <f>IF(IFERROR(IF(MATCH("Feed Ingredient", AOM[[#This Row],[L1]:[L10]],0)&gt;0, TRUE, FALSE), FALSE)=TRUE,IFERROR(VLOOKUP(M2175, ani_diet!C:C, 1, FALSE), "No Match"),FALSE)</f>
        <v>0</v>
      </c>
      <c r="AL2175" t="str">
        <f>IFERROR(IF(COUNTIF(C2175:L2175,"Feed Ingredient")&gt;0,INDEX(ani_diet!T:T,MATCH(M2175,ani_diet!D:D,0)),""),"")</f>
        <v/>
      </c>
    </row>
    <row r="2176" spans="1:38">
      <c r="A2176" t="str">
        <f>_xlfn.TEXTJOIN("/",TRUE,AOM[[#This Row],[L1]:[L10]])</f>
        <v>Management/Livestock Management/Rearing Stage/Sheep/Young/Lamb/Lamb Male/Castrate Lamb Male</v>
      </c>
      <c r="B2176" t="s">
        <v>24652</v>
      </c>
      <c r="C2176" t="s">
        <v>17896</v>
      </c>
      <c r="D2176" t="s">
        <v>17898</v>
      </c>
      <c r="E2176" t="s">
        <v>24409</v>
      </c>
      <c r="F2176" t="s">
        <v>3420</v>
      </c>
      <c r="G2176" t="s">
        <v>24435</v>
      </c>
      <c r="H2176" t="s">
        <v>24645</v>
      </c>
      <c r="I2176" t="s">
        <v>24651</v>
      </c>
      <c r="J2176" t="s">
        <v>24653</v>
      </c>
      <c r="K2176" t="s">
        <v>8288</v>
      </c>
      <c r="M2176" t="str" cm="1">
        <f t="array" ref="M2176">LOOKUP(2,1/(C2176:L2176&lt;&gt;""),C2176:L2176)</f>
        <v>Castrate Lamb Male</v>
      </c>
      <c r="N2176" t="s">
        <v>24654</v>
      </c>
      <c r="O2176" t="s">
        <v>8288</v>
      </c>
      <c r="P2176" t="s">
        <v>8288</v>
      </c>
      <c r="Q2176" t="s">
        <v>8288</v>
      </c>
      <c r="R2176" t="s">
        <v>8288</v>
      </c>
      <c r="S2176" t="s">
        <v>8288</v>
      </c>
      <c r="T2176" t="s">
        <v>8288</v>
      </c>
      <c r="U2176" t="s">
        <v>8288</v>
      </c>
      <c r="V2176" s="204" t="s">
        <v>8288</v>
      </c>
      <c r="W2176" t="s">
        <v>8288</v>
      </c>
      <c r="X2176" t="s">
        <v>8288</v>
      </c>
      <c r="Y2176" t="s">
        <v>8288</v>
      </c>
      <c r="Z2176" t="s">
        <v>8288</v>
      </c>
      <c r="AA2176" s="204" t="s">
        <v>8288</v>
      </c>
      <c r="AB2176" s="204"/>
      <c r="AC2176"/>
      <c r="AD2176"/>
      <c r="AE2176"/>
      <c r="AF2176"/>
      <c r="AG2176" t="str">
        <f>IFERROR(IF(COUNTIF(C2176:L2176,"Feed Ingredient")&gt;0,INDEX(ani_diet!T:T,MATCH(M2176,ani_diet!D:D,0)),""),"")</f>
        <v/>
      </c>
      <c r="AH2176" s="60" t="b">
        <f>IF(IFERROR(IF(MATCH("Feed Ingredient", AOM[[#This Row],[L1]:[L10]],0)&gt;0, TRUE, FALSE), FALSE)=TRUE,IFERROR(VLOOKUP(M2176, ani_diet!C:C, 1, FALSE), "No Match"),FALSE)</f>
        <v>0</v>
      </c>
      <c r="AL2176" t="str">
        <f>IFERROR(IF(COUNTIF(C2176:L2176,"Feed Ingredient")&gt;0,INDEX(ani_diet!T:T,MATCH(M2176,ani_diet!D:D,0)),""),"")</f>
        <v/>
      </c>
    </row>
    <row r="2177" spans="1:38">
      <c r="A2177" t="str">
        <f>_xlfn.TEXTJOIN("/",TRUE,AOM[[#This Row],[L1]:[L10]])</f>
        <v>Management/Livestock Management/Rearing Stage/Sheep/Young/Lamb/Lamb Male/Intact Lamb Male</v>
      </c>
      <c r="B2177" t="s">
        <v>24655</v>
      </c>
      <c r="C2177" t="s">
        <v>17896</v>
      </c>
      <c r="D2177" t="s">
        <v>17898</v>
      </c>
      <c r="E2177" t="s">
        <v>24409</v>
      </c>
      <c r="F2177" t="s">
        <v>3420</v>
      </c>
      <c r="G2177" t="s">
        <v>24435</v>
      </c>
      <c r="H2177" t="s">
        <v>24645</v>
      </c>
      <c r="I2177" t="s">
        <v>24651</v>
      </c>
      <c r="J2177" t="s">
        <v>24656</v>
      </c>
      <c r="K2177" t="s">
        <v>8288</v>
      </c>
      <c r="M2177" t="str" cm="1">
        <f t="array" ref="M2177">LOOKUP(2,1/(C2177:L2177&lt;&gt;""),C2177:L2177)</f>
        <v>Intact Lamb Male</v>
      </c>
      <c r="N2177" t="s">
        <v>24657</v>
      </c>
      <c r="O2177" t="s">
        <v>8288</v>
      </c>
      <c r="P2177" t="s">
        <v>8288</v>
      </c>
      <c r="Q2177" t="s">
        <v>8288</v>
      </c>
      <c r="R2177" t="s">
        <v>8288</v>
      </c>
      <c r="S2177" t="s">
        <v>8288</v>
      </c>
      <c r="T2177" t="s">
        <v>8288</v>
      </c>
      <c r="U2177" t="s">
        <v>8288</v>
      </c>
      <c r="V2177" s="204" t="s">
        <v>8288</v>
      </c>
      <c r="W2177" t="s">
        <v>8288</v>
      </c>
      <c r="X2177" t="s">
        <v>8288</v>
      </c>
      <c r="Y2177" t="s">
        <v>8288</v>
      </c>
      <c r="Z2177" t="s">
        <v>8288</v>
      </c>
      <c r="AA2177" s="204" t="s">
        <v>8288</v>
      </c>
      <c r="AB2177" s="204"/>
      <c r="AC2177"/>
      <c r="AD2177"/>
      <c r="AE2177"/>
      <c r="AF2177"/>
      <c r="AG2177" t="str">
        <f>IFERROR(IF(COUNTIF(C2177:L2177,"Feed Ingredient")&gt;0,INDEX(ani_diet!T:T,MATCH(M2177,ani_diet!D:D,0)),""),"")</f>
        <v/>
      </c>
      <c r="AH2177" s="60" t="b">
        <f>IF(IFERROR(IF(MATCH("Feed Ingredient", AOM[[#This Row],[L1]:[L10]],0)&gt;0, TRUE, FALSE), FALSE)=TRUE,IFERROR(VLOOKUP(M2177, ani_diet!C:C, 1, FALSE), "No Match"),FALSE)</f>
        <v>0</v>
      </c>
      <c r="AL2177" t="str">
        <f>IFERROR(IF(COUNTIF(C2177:L2177,"Feed Ingredient")&gt;0,INDEX(ani_diet!T:T,MATCH(M2177,ani_diet!D:D,0)),""),"")</f>
        <v/>
      </c>
    </row>
    <row r="2178" spans="1:38">
      <c r="A2178" t="str">
        <f>_xlfn.TEXTJOIN("/",TRUE,AOM[[#This Row],[L1]:[L10]])</f>
        <v>Management/Livestock Management/Rearing Stage/Sheep/Young/Yearling</v>
      </c>
      <c r="B2178" t="s">
        <v>24658</v>
      </c>
      <c r="C2178" t="s">
        <v>17896</v>
      </c>
      <c r="D2178" t="s">
        <v>17898</v>
      </c>
      <c r="E2178" t="s">
        <v>24409</v>
      </c>
      <c r="F2178" t="s">
        <v>3420</v>
      </c>
      <c r="G2178" t="s">
        <v>24435</v>
      </c>
      <c r="H2178" t="s">
        <v>24572</v>
      </c>
      <c r="I2178" t="s">
        <v>8288</v>
      </c>
      <c r="J2178" t="s">
        <v>8288</v>
      </c>
      <c r="K2178" t="s">
        <v>8288</v>
      </c>
      <c r="M2178" t="str" cm="1">
        <f t="array" ref="M2178">LOOKUP(2,1/(C2178:L2178&lt;&gt;""),C2178:L2178)</f>
        <v>Yearling</v>
      </c>
      <c r="N2178" t="s">
        <v>8288</v>
      </c>
      <c r="O2178" t="s">
        <v>24573</v>
      </c>
      <c r="P2178" t="s">
        <v>8288</v>
      </c>
      <c r="Q2178" t="s">
        <v>8288</v>
      </c>
      <c r="R2178" t="s">
        <v>8288</v>
      </c>
      <c r="S2178" t="s">
        <v>8288</v>
      </c>
      <c r="T2178" t="s">
        <v>8288</v>
      </c>
      <c r="U2178" t="s">
        <v>8288</v>
      </c>
      <c r="V2178" s="204" t="s">
        <v>8288</v>
      </c>
      <c r="W2178" t="s">
        <v>8288</v>
      </c>
      <c r="X2178" t="s">
        <v>8288</v>
      </c>
      <c r="Y2178" t="s">
        <v>8288</v>
      </c>
      <c r="Z2178" t="s">
        <v>8288</v>
      </c>
      <c r="AA2178" s="204" t="s">
        <v>8288</v>
      </c>
      <c r="AB2178" s="204"/>
      <c r="AC2178"/>
      <c r="AD2178"/>
      <c r="AE2178"/>
      <c r="AF2178"/>
      <c r="AG2178" t="str">
        <f>IFERROR(IF(COUNTIF(C2178:L2178,"Feed Ingredient")&gt;0,INDEX(ani_diet!T:T,MATCH(M2178,ani_diet!D:D,0)),""),"")</f>
        <v/>
      </c>
      <c r="AH2178" s="60" t="b">
        <f>IF(IFERROR(IF(MATCH("Feed Ingredient", AOM[[#This Row],[L1]:[L10]],0)&gt;0, TRUE, FALSE), FALSE)=TRUE,IFERROR(VLOOKUP(M2178, ani_diet!C:C, 1, FALSE), "No Match"),FALSE)</f>
        <v>0</v>
      </c>
      <c r="AL2178" t="str">
        <f>IFERROR(IF(COUNTIF(C2178:L2178,"Feed Ingredient")&gt;0,INDEX(ani_diet!T:T,MATCH(M2178,ani_diet!D:D,0)),""),"")</f>
        <v/>
      </c>
    </row>
    <row r="2179" spans="1:38">
      <c r="A2179" t="str">
        <f>_xlfn.TEXTJOIN("/",TRUE,AOM[[#This Row],[L1]:[L10]])</f>
        <v>Management/Livestock Management/Rearing Stage/Sheep/Young/Yearling/Yearling Female</v>
      </c>
      <c r="B2179" t="s">
        <v>24659</v>
      </c>
      <c r="C2179" t="s">
        <v>17896</v>
      </c>
      <c r="D2179" t="s">
        <v>17898</v>
      </c>
      <c r="E2179" t="s">
        <v>24409</v>
      </c>
      <c r="F2179" t="s">
        <v>3420</v>
      </c>
      <c r="G2179" t="s">
        <v>24435</v>
      </c>
      <c r="H2179" t="s">
        <v>24572</v>
      </c>
      <c r="I2179" t="s">
        <v>24575</v>
      </c>
      <c r="J2179" t="s">
        <v>8288</v>
      </c>
      <c r="K2179" t="s">
        <v>8288</v>
      </c>
      <c r="M2179" t="str" cm="1">
        <f t="array" ref="M2179">LOOKUP(2,1/(C2179:L2179&lt;&gt;""),C2179:L2179)</f>
        <v>Yearling Female</v>
      </c>
      <c r="N2179" t="s">
        <v>24660</v>
      </c>
      <c r="O2179" t="s">
        <v>8288</v>
      </c>
      <c r="P2179" t="s">
        <v>8288</v>
      </c>
      <c r="Q2179" t="s">
        <v>8288</v>
      </c>
      <c r="R2179" t="s">
        <v>8288</v>
      </c>
      <c r="S2179" t="s">
        <v>8288</v>
      </c>
      <c r="T2179" t="s">
        <v>8288</v>
      </c>
      <c r="U2179" t="s">
        <v>8288</v>
      </c>
      <c r="V2179" s="204" t="s">
        <v>8288</v>
      </c>
      <c r="W2179" t="s">
        <v>8288</v>
      </c>
      <c r="X2179" t="s">
        <v>8288</v>
      </c>
      <c r="Y2179" t="s">
        <v>8288</v>
      </c>
      <c r="Z2179" t="s">
        <v>8288</v>
      </c>
      <c r="AA2179" s="204" t="s">
        <v>8288</v>
      </c>
      <c r="AB2179" s="204"/>
      <c r="AC2179"/>
      <c r="AD2179"/>
      <c r="AE2179"/>
      <c r="AF2179"/>
      <c r="AG2179" t="str">
        <f>IFERROR(IF(COUNTIF(C2179:L2179,"Feed Ingredient")&gt;0,INDEX(ani_diet!T:T,MATCH(M2179,ani_diet!D:D,0)),""),"")</f>
        <v/>
      </c>
      <c r="AH2179" s="60" t="b">
        <f>IF(IFERROR(IF(MATCH("Feed Ingredient", AOM[[#This Row],[L1]:[L10]],0)&gt;0, TRUE, FALSE), FALSE)=TRUE,IFERROR(VLOOKUP(M2179, ani_diet!C:C, 1, FALSE), "No Match"),FALSE)</f>
        <v>0</v>
      </c>
      <c r="AL2179" t="str">
        <f>IFERROR(IF(COUNTIF(C2179:L2179,"Feed Ingredient")&gt;0,INDEX(ani_diet!T:T,MATCH(M2179,ani_diet!D:D,0)),""),"")</f>
        <v/>
      </c>
    </row>
    <row r="2180" spans="1:38">
      <c r="A2180" t="str">
        <f>_xlfn.TEXTJOIN("/",TRUE,AOM[[#This Row],[L1]:[L10]])</f>
        <v>Management/Livestock Management/Rearing Stage/Sheep/Young/Yearling/Yearling Male</v>
      </c>
      <c r="B2180" t="s">
        <v>24661</v>
      </c>
      <c r="C2180" t="s">
        <v>17896</v>
      </c>
      <c r="D2180" t="s">
        <v>17898</v>
      </c>
      <c r="E2180" t="s">
        <v>24409</v>
      </c>
      <c r="F2180" t="s">
        <v>3420</v>
      </c>
      <c r="G2180" t="s">
        <v>24435</v>
      </c>
      <c r="H2180" t="s">
        <v>24572</v>
      </c>
      <c r="I2180" t="s">
        <v>24577</v>
      </c>
      <c r="J2180" t="s">
        <v>8288</v>
      </c>
      <c r="K2180" t="s">
        <v>8288</v>
      </c>
      <c r="M2180" t="str" cm="1">
        <f t="array" ref="M2180">LOOKUP(2,1/(C2180:L2180&lt;&gt;""),C2180:L2180)</f>
        <v>Yearling Male</v>
      </c>
      <c r="O2180" t="s">
        <v>8288</v>
      </c>
      <c r="P2180" t="s">
        <v>8288</v>
      </c>
      <c r="Q2180" t="s">
        <v>8288</v>
      </c>
      <c r="R2180" t="s">
        <v>8288</v>
      </c>
      <c r="S2180" t="s">
        <v>8288</v>
      </c>
      <c r="T2180" t="s">
        <v>8288</v>
      </c>
      <c r="U2180" t="s">
        <v>8288</v>
      </c>
      <c r="V2180" s="204" t="s">
        <v>8288</v>
      </c>
      <c r="W2180" t="s">
        <v>8288</v>
      </c>
      <c r="X2180" t="s">
        <v>8288</v>
      </c>
      <c r="Y2180" t="s">
        <v>8288</v>
      </c>
      <c r="Z2180" t="s">
        <v>8288</v>
      </c>
      <c r="AA2180" s="204" t="s">
        <v>8288</v>
      </c>
      <c r="AB2180" s="204"/>
      <c r="AC2180"/>
      <c r="AD2180"/>
      <c r="AE2180"/>
      <c r="AF2180"/>
      <c r="AG2180" t="str">
        <f>IFERROR(IF(COUNTIF(C2180:L2180,"Feed Ingredient")&gt;0,INDEX(ani_diet!T:T,MATCH(M2180,ani_diet!D:D,0)),""),"")</f>
        <v/>
      </c>
      <c r="AH2180" s="60" t="b">
        <f>IF(IFERROR(IF(MATCH("Feed Ingredient", AOM[[#This Row],[L1]:[L10]],0)&gt;0, TRUE, FALSE), FALSE)=TRUE,IFERROR(VLOOKUP(M2180, ani_diet!C:C, 1, FALSE), "No Match"),FALSE)</f>
        <v>0</v>
      </c>
      <c r="AL2180" t="str">
        <f>IFERROR(IF(COUNTIF(C2180:L2180,"Feed Ingredient")&gt;0,INDEX(ani_diet!T:T,MATCH(M2180,ani_diet!D:D,0)),""),"")</f>
        <v/>
      </c>
    </row>
    <row r="2181" spans="1:38">
      <c r="A2181" t="str">
        <f>_xlfn.TEXTJOIN("/",TRUE,AOM[[#This Row],[L1]:[L10]])</f>
        <v>Management/Livestock Management/Rearing Stage/Sheep/Young/Yearling/Yearling Male/Castrate Yearling Male</v>
      </c>
      <c r="B2181" t="s">
        <v>24662</v>
      </c>
      <c r="C2181" t="s">
        <v>17896</v>
      </c>
      <c r="D2181" t="s">
        <v>17898</v>
      </c>
      <c r="E2181" t="s">
        <v>24409</v>
      </c>
      <c r="F2181" t="s">
        <v>3420</v>
      </c>
      <c r="G2181" t="s">
        <v>24435</v>
      </c>
      <c r="H2181" t="s">
        <v>24572</v>
      </c>
      <c r="I2181" t="s">
        <v>24577</v>
      </c>
      <c r="J2181" t="s">
        <v>24579</v>
      </c>
      <c r="K2181" t="s">
        <v>8288</v>
      </c>
      <c r="M2181" t="str" cm="1">
        <f t="array" ref="M2181">LOOKUP(2,1/(C2181:L2181&lt;&gt;""),C2181:L2181)</f>
        <v>Castrate Yearling Male</v>
      </c>
      <c r="N2181" t="s">
        <v>24663</v>
      </c>
      <c r="O2181" t="s">
        <v>8288</v>
      </c>
      <c r="P2181" t="s">
        <v>8288</v>
      </c>
      <c r="Q2181" t="s">
        <v>8288</v>
      </c>
      <c r="R2181" t="s">
        <v>8288</v>
      </c>
      <c r="S2181" t="s">
        <v>8288</v>
      </c>
      <c r="T2181" t="s">
        <v>8288</v>
      </c>
      <c r="U2181" t="s">
        <v>8288</v>
      </c>
      <c r="V2181" s="204" t="s">
        <v>8288</v>
      </c>
      <c r="W2181" t="s">
        <v>8288</v>
      </c>
      <c r="X2181" t="s">
        <v>8288</v>
      </c>
      <c r="Y2181" t="s">
        <v>8288</v>
      </c>
      <c r="Z2181" t="s">
        <v>8288</v>
      </c>
      <c r="AA2181" s="204" t="s">
        <v>8288</v>
      </c>
      <c r="AB2181" s="204"/>
      <c r="AC2181"/>
      <c r="AD2181"/>
      <c r="AE2181"/>
      <c r="AF2181"/>
      <c r="AG2181" t="str">
        <f>IFERROR(IF(COUNTIF(C2181:L2181,"Feed Ingredient")&gt;0,INDEX(ani_diet!T:T,MATCH(M2181,ani_diet!D:D,0)),""),"")</f>
        <v/>
      </c>
      <c r="AH2181" s="60" t="b">
        <f>IF(IFERROR(IF(MATCH("Feed Ingredient", AOM[[#This Row],[L1]:[L10]],0)&gt;0, TRUE, FALSE), FALSE)=TRUE,IFERROR(VLOOKUP(M2181, ani_diet!C:C, 1, FALSE), "No Match"),FALSE)</f>
        <v>0</v>
      </c>
      <c r="AL2181" t="str">
        <f>IFERROR(IF(COUNTIF(C2181:L2181,"Feed Ingredient")&gt;0,INDEX(ani_diet!T:T,MATCH(M2181,ani_diet!D:D,0)),""),"")</f>
        <v/>
      </c>
    </row>
    <row r="2182" spans="1:38">
      <c r="A2182" t="str">
        <f>_xlfn.TEXTJOIN("/",TRUE,AOM[[#This Row],[L1]:[L10]])</f>
        <v>Management/Livestock Management/Rearing Stage/Sheep/Young/Yearling/Yearling Male/Intact Yearling Male</v>
      </c>
      <c r="B2182" t="s">
        <v>24664</v>
      </c>
      <c r="C2182" t="s">
        <v>17896</v>
      </c>
      <c r="D2182" t="s">
        <v>17898</v>
      </c>
      <c r="E2182" t="s">
        <v>24409</v>
      </c>
      <c r="F2182" t="s">
        <v>3420</v>
      </c>
      <c r="G2182" t="s">
        <v>24435</v>
      </c>
      <c r="H2182" t="s">
        <v>24572</v>
      </c>
      <c r="I2182" t="s">
        <v>24577</v>
      </c>
      <c r="J2182" t="s">
        <v>24581</v>
      </c>
      <c r="K2182" t="s">
        <v>8288</v>
      </c>
      <c r="M2182" t="str" cm="1">
        <f t="array" ref="M2182">LOOKUP(2,1/(C2182:L2182&lt;&gt;""),C2182:L2182)</f>
        <v>Intact Yearling Male</v>
      </c>
      <c r="N2182" t="s">
        <v>24665</v>
      </c>
      <c r="O2182" t="s">
        <v>8288</v>
      </c>
      <c r="P2182" t="s">
        <v>8288</v>
      </c>
      <c r="Q2182" t="s">
        <v>8288</v>
      </c>
      <c r="R2182" t="s">
        <v>8288</v>
      </c>
      <c r="S2182" t="s">
        <v>8288</v>
      </c>
      <c r="T2182" t="s">
        <v>8288</v>
      </c>
      <c r="U2182" t="s">
        <v>8288</v>
      </c>
      <c r="V2182" s="204" t="s">
        <v>8288</v>
      </c>
      <c r="W2182" t="s">
        <v>8288</v>
      </c>
      <c r="X2182" t="s">
        <v>8288</v>
      </c>
      <c r="Y2182" t="s">
        <v>8288</v>
      </c>
      <c r="Z2182" t="s">
        <v>8288</v>
      </c>
      <c r="AA2182" s="204" t="s">
        <v>8288</v>
      </c>
      <c r="AB2182" s="204"/>
      <c r="AC2182"/>
      <c r="AD2182"/>
      <c r="AE2182"/>
      <c r="AF2182"/>
      <c r="AG2182" t="str">
        <f>IFERROR(IF(COUNTIF(C2182:L2182,"Feed Ingredient")&gt;0,INDEX(ani_diet!T:T,MATCH(M2182,ani_diet!D:D,0)),""),"")</f>
        <v/>
      </c>
      <c r="AH2182" s="60" t="b">
        <f>IF(IFERROR(IF(MATCH("Feed Ingredient", AOM[[#This Row],[L1]:[L10]],0)&gt;0, TRUE, FALSE), FALSE)=TRUE,IFERROR(VLOOKUP(M2182, ani_diet!C:C, 1, FALSE), "No Match"),FALSE)</f>
        <v>0</v>
      </c>
      <c r="AL2182" t="str">
        <f>IFERROR(IF(COUNTIF(C2182:L2182,"Feed Ingredient")&gt;0,INDEX(ani_diet!T:T,MATCH(M2182,ani_diet!D:D,0)),""),"")</f>
        <v/>
      </c>
    </row>
    <row r="2183" spans="1:38">
      <c r="A2183" t="str">
        <f>_xlfn.TEXTJOIN("/",TRUE,AOM[[#This Row],[L1]:[L10]])</f>
        <v>Management/Livestock Practices/Feed Management/Concentrated Feed</v>
      </c>
      <c r="B2183" t="s">
        <v>24666</v>
      </c>
      <c r="C2183" t="s">
        <v>17896</v>
      </c>
      <c r="D2183" t="s">
        <v>24667</v>
      </c>
      <c r="E2183" t="s">
        <v>24040</v>
      </c>
      <c r="F2183" t="s">
        <v>2581</v>
      </c>
      <c r="G2183" t="s">
        <v>8288</v>
      </c>
      <c r="H2183" t="s">
        <v>8288</v>
      </c>
      <c r="I2183" t="s">
        <v>8288</v>
      </c>
      <c r="J2183" t="s">
        <v>8288</v>
      </c>
      <c r="K2183" t="s">
        <v>8288</v>
      </c>
      <c r="M2183" t="str" cm="1">
        <f t="array" ref="M2183">LOOKUP(2,1/(C2183:L2183&lt;&gt;""),C2183:L2183)</f>
        <v>Concentrated Feed</v>
      </c>
      <c r="N2183" t="s">
        <v>8288</v>
      </c>
      <c r="O2183" t="s">
        <v>24668</v>
      </c>
      <c r="P2183" t="s">
        <v>8288</v>
      </c>
      <c r="Q2183" t="s">
        <v>8288</v>
      </c>
      <c r="R2183" t="s">
        <v>8288</v>
      </c>
      <c r="S2183" t="s">
        <v>8288</v>
      </c>
      <c r="T2183" t="s">
        <v>8288</v>
      </c>
      <c r="U2183" t="s">
        <v>8288</v>
      </c>
      <c r="V2183" s="204" t="s">
        <v>8288</v>
      </c>
      <c r="W2183" t="s">
        <v>8288</v>
      </c>
      <c r="X2183" t="s">
        <v>8288</v>
      </c>
      <c r="Y2183" t="s">
        <v>2580</v>
      </c>
      <c r="Z2183" t="s">
        <v>17906</v>
      </c>
      <c r="AA2183" s="204" t="s">
        <v>8288</v>
      </c>
      <c r="AB2183" s="204"/>
      <c r="AC2183"/>
      <c r="AD2183"/>
      <c r="AE2183"/>
      <c r="AF2183"/>
      <c r="AG2183" t="str">
        <f>IFERROR(IF(COUNTIF(C2183:L2183,"Feed Ingredient")&gt;0,INDEX(ani_diet!T:T,MATCH(M2183,ani_diet!D:D,0)),""),"")</f>
        <v/>
      </c>
      <c r="AH2183" s="60" t="b">
        <f>IF(IFERROR(IF(MATCH("Feed Ingredient", AOM[[#This Row],[L1]:[L10]],0)&gt;0, TRUE, FALSE), FALSE)=TRUE,IFERROR(VLOOKUP(M2183, ani_diet!C:C, 1, FALSE), "No Match"),FALSE)</f>
        <v>0</v>
      </c>
      <c r="AL2183" t="str">
        <f>IFERROR(IF(COUNTIF(C2183:L2183,"Feed Ingredient")&gt;0,INDEX(ani_diet!T:T,MATCH(M2183,ani_diet!D:D,0)),""),"")</f>
        <v/>
      </c>
    </row>
    <row r="2184" spans="1:38">
      <c r="A2184" t="str">
        <f>_xlfn.TEXTJOIN("/",TRUE,AOM[[#This Row],[L1]:[L10]])</f>
        <v>Management/Livestock Practices/Feed Management/Feed Addition</v>
      </c>
      <c r="B2184" t="s">
        <v>24669</v>
      </c>
      <c r="C2184" t="s">
        <v>17896</v>
      </c>
      <c r="D2184" t="s">
        <v>24667</v>
      </c>
      <c r="E2184" t="s">
        <v>24040</v>
      </c>
      <c r="F2184" t="s">
        <v>2511</v>
      </c>
      <c r="G2184" t="s">
        <v>8288</v>
      </c>
      <c r="H2184" t="s">
        <v>8288</v>
      </c>
      <c r="I2184" t="s">
        <v>8288</v>
      </c>
      <c r="J2184" t="s">
        <v>8288</v>
      </c>
      <c r="K2184" t="s">
        <v>8288</v>
      </c>
      <c r="M2184" t="str" cm="1">
        <f t="array" ref="M2184">LOOKUP(2,1/(C2184:L2184&lt;&gt;""),C2184:L2184)</f>
        <v>Feed Addition</v>
      </c>
      <c r="N2184" t="s">
        <v>8288</v>
      </c>
      <c r="O2184" t="s">
        <v>8288</v>
      </c>
      <c r="P2184" t="s">
        <v>8288</v>
      </c>
      <c r="Q2184" t="s">
        <v>8288</v>
      </c>
      <c r="R2184" t="s">
        <v>8288</v>
      </c>
      <c r="S2184" t="s">
        <v>8288</v>
      </c>
      <c r="T2184" t="s">
        <v>8288</v>
      </c>
      <c r="U2184" t="s">
        <v>8288</v>
      </c>
      <c r="V2184" s="204" t="s">
        <v>8288</v>
      </c>
      <c r="W2184" t="s">
        <v>8288</v>
      </c>
      <c r="X2184" t="s">
        <v>8288</v>
      </c>
      <c r="Y2184" t="s">
        <v>18091</v>
      </c>
      <c r="Z2184" t="s">
        <v>8288</v>
      </c>
      <c r="AA2184" s="204" t="s">
        <v>8288</v>
      </c>
      <c r="AB2184" s="204"/>
      <c r="AC2184"/>
      <c r="AD2184"/>
      <c r="AE2184"/>
      <c r="AF2184"/>
      <c r="AG2184" t="str">
        <f>IFERROR(IF(COUNTIF(C2184:L2184,"Feed Ingredient")&gt;0,INDEX(ani_diet!T:T,MATCH(M2184,ani_diet!D:D,0)),""),"")</f>
        <v/>
      </c>
      <c r="AH2184" s="60" t="b">
        <f>IF(IFERROR(IF(MATCH("Feed Ingredient", AOM[[#This Row],[L1]:[L10]],0)&gt;0, TRUE, FALSE), FALSE)=TRUE,IFERROR(VLOOKUP(M2184, ani_diet!C:C, 1, FALSE), "No Match"),FALSE)</f>
        <v>0</v>
      </c>
      <c r="AL2184" t="str">
        <f>IFERROR(IF(COUNTIF(C2184:L2184,"Feed Ingredient")&gt;0,INDEX(ani_diet!T:T,MATCH(M2184,ani_diet!D:D,0)),""),"")</f>
        <v/>
      </c>
    </row>
    <row r="2185" spans="1:38">
      <c r="A2185" t="str">
        <f>_xlfn.TEXTJOIN("/",TRUE,AOM[[#This Row],[L1]:[L10]])</f>
        <v>Management/Livestock Practices/Feed Management/Feed Addition/Agroforestry Fodders</v>
      </c>
      <c r="B2185" t="s">
        <v>24670</v>
      </c>
      <c r="C2185" t="s">
        <v>17896</v>
      </c>
      <c r="D2185" t="s">
        <v>24667</v>
      </c>
      <c r="E2185" t="s">
        <v>24040</v>
      </c>
      <c r="F2185" t="s">
        <v>2511</v>
      </c>
      <c r="G2185" t="s">
        <v>24671</v>
      </c>
      <c r="H2185" t="s">
        <v>8288</v>
      </c>
      <c r="I2185" t="s">
        <v>8288</v>
      </c>
      <c r="J2185" t="s">
        <v>8288</v>
      </c>
      <c r="K2185" t="s">
        <v>8288</v>
      </c>
      <c r="M2185" t="str" cm="1">
        <f t="array" ref="M2185">LOOKUP(2,1/(C2185:L2185&lt;&gt;""),C2185:L2185)</f>
        <v>Agroforestry Fodders</v>
      </c>
      <c r="N2185" t="s">
        <v>8288</v>
      </c>
      <c r="O2185" t="s">
        <v>2528</v>
      </c>
      <c r="P2185" t="s">
        <v>24672</v>
      </c>
      <c r="Q2185" t="s">
        <v>8288</v>
      </c>
      <c r="R2185" t="s">
        <v>8288</v>
      </c>
      <c r="S2185" t="s">
        <v>8288</v>
      </c>
      <c r="T2185" t="s">
        <v>8288</v>
      </c>
      <c r="U2185" t="s">
        <v>8288</v>
      </c>
      <c r="V2185" s="204" t="s">
        <v>8288</v>
      </c>
      <c r="W2185" t="s">
        <v>8288</v>
      </c>
      <c r="X2185" t="s">
        <v>8288</v>
      </c>
      <c r="Y2185" t="s">
        <v>2524</v>
      </c>
      <c r="Z2185" t="s">
        <v>17906</v>
      </c>
      <c r="AA2185" s="204" t="s">
        <v>8288</v>
      </c>
      <c r="AB2185" s="204"/>
      <c r="AC2185"/>
      <c r="AD2185"/>
      <c r="AE2185"/>
      <c r="AF2185"/>
      <c r="AG2185" t="str">
        <f>IFERROR(IF(COUNTIF(C2185:L2185,"Feed Ingredient")&gt;0,INDEX(ani_diet!T:T,MATCH(M2185,ani_diet!D:D,0)),""),"")</f>
        <v/>
      </c>
      <c r="AH2185" s="60" t="b">
        <f>IF(IFERROR(IF(MATCH("Feed Ingredient", AOM[[#This Row],[L1]:[L10]],0)&gt;0, TRUE, FALSE), FALSE)=TRUE,IFERROR(VLOOKUP(M2185, ani_diet!C:C, 1, FALSE), "No Match"),FALSE)</f>
        <v>0</v>
      </c>
      <c r="AL2185" t="str">
        <f>IFERROR(IF(COUNTIF(C2185:L2185,"Feed Ingredient")&gt;0,INDEX(ani_diet!T:T,MATCH(M2185,ani_diet!D:D,0)),""),"")</f>
        <v/>
      </c>
    </row>
    <row r="2186" spans="1:38">
      <c r="A2186" t="str">
        <f>_xlfn.TEXTJOIN("/",TRUE,AOM[[#This Row],[L1]:[L10]])</f>
        <v>Management/Livestock Practices/Feed Management/Feed Addition/Animal Derived Fodders</v>
      </c>
      <c r="B2186" t="s">
        <v>24673</v>
      </c>
      <c r="C2186" t="s">
        <v>17896</v>
      </c>
      <c r="D2186" t="s">
        <v>24667</v>
      </c>
      <c r="E2186" t="s">
        <v>24040</v>
      </c>
      <c r="F2186" t="s">
        <v>2511</v>
      </c>
      <c r="G2186" t="s">
        <v>24674</v>
      </c>
      <c r="H2186" t="s">
        <v>8288</v>
      </c>
      <c r="I2186" t="s">
        <v>8288</v>
      </c>
      <c r="J2186" t="s">
        <v>8288</v>
      </c>
      <c r="K2186" t="s">
        <v>8288</v>
      </c>
      <c r="M2186" t="str" cm="1">
        <f t="array" ref="M2186">LOOKUP(2,1/(C2186:L2186&lt;&gt;""),C2186:L2186)</f>
        <v>Animal Derived Fodders</v>
      </c>
      <c r="N2186" t="s">
        <v>8288</v>
      </c>
      <c r="O2186" t="s">
        <v>24675</v>
      </c>
      <c r="P2186" t="s">
        <v>24672</v>
      </c>
      <c r="Q2186" t="s">
        <v>8288</v>
      </c>
      <c r="R2186" t="s">
        <v>8288</v>
      </c>
      <c r="S2186" t="s">
        <v>8288</v>
      </c>
      <c r="T2186" t="s">
        <v>8288</v>
      </c>
      <c r="U2186" t="s">
        <v>8288</v>
      </c>
      <c r="V2186" s="204" t="s">
        <v>8288</v>
      </c>
      <c r="W2186" t="s">
        <v>8288</v>
      </c>
      <c r="X2186" t="s">
        <v>8288</v>
      </c>
      <c r="Y2186" t="s">
        <v>5370</v>
      </c>
      <c r="Z2186" t="s">
        <v>17906</v>
      </c>
      <c r="AA2186" s="204" t="s">
        <v>8288</v>
      </c>
      <c r="AB2186" s="204"/>
      <c r="AC2186"/>
      <c r="AD2186"/>
      <c r="AE2186"/>
      <c r="AF2186"/>
      <c r="AG2186" t="str">
        <f>IFERROR(IF(COUNTIF(C2186:L2186,"Feed Ingredient")&gt;0,INDEX(ani_diet!T:T,MATCH(M2186,ani_diet!D:D,0)),""),"")</f>
        <v/>
      </c>
      <c r="AH2186" s="60" t="b">
        <f>IF(IFERROR(IF(MATCH("Feed Ingredient", AOM[[#This Row],[L1]:[L10]],0)&gt;0, TRUE, FALSE), FALSE)=TRUE,IFERROR(VLOOKUP(M2186, ani_diet!C:C, 1, FALSE), "No Match"),FALSE)</f>
        <v>0</v>
      </c>
      <c r="AL2186" t="str">
        <f>IFERROR(IF(COUNTIF(C2186:L2186,"Feed Ingredient")&gt;0,INDEX(ani_diet!T:T,MATCH(M2186,ani_diet!D:D,0)),""),"")</f>
        <v/>
      </c>
    </row>
    <row r="2187" spans="1:38">
      <c r="A2187" t="str">
        <f>_xlfn.TEXTJOIN("/",TRUE,AOM[[#This Row],[L1]:[L10]])</f>
        <v>Management/Livestock Practices/Feed Management/Feed Addition/Animal Derived Fodders/Insect Fodders</v>
      </c>
      <c r="B2187" t="s">
        <v>24676</v>
      </c>
      <c r="C2187" t="s">
        <v>17896</v>
      </c>
      <c r="D2187" t="s">
        <v>24667</v>
      </c>
      <c r="E2187" t="s">
        <v>24040</v>
      </c>
      <c r="F2187" t="s">
        <v>2511</v>
      </c>
      <c r="G2187" t="s">
        <v>24674</v>
      </c>
      <c r="H2187" t="s">
        <v>24677</v>
      </c>
      <c r="I2187" t="s">
        <v>8288</v>
      </c>
      <c r="J2187" t="s">
        <v>8288</v>
      </c>
      <c r="K2187" t="s">
        <v>8288</v>
      </c>
      <c r="M2187" t="str" cm="1">
        <f t="array" ref="M2187">LOOKUP(2,1/(C2187:L2187&lt;&gt;""),C2187:L2187)</f>
        <v>Insect Fodders</v>
      </c>
      <c r="N2187" t="s">
        <v>8288</v>
      </c>
      <c r="O2187" t="s">
        <v>24678</v>
      </c>
      <c r="P2187" t="s">
        <v>24672</v>
      </c>
      <c r="Q2187" t="s">
        <v>8288</v>
      </c>
      <c r="R2187" t="s">
        <v>8288</v>
      </c>
      <c r="S2187" t="s">
        <v>8288</v>
      </c>
      <c r="T2187" t="s">
        <v>8288</v>
      </c>
      <c r="U2187" t="s">
        <v>8288</v>
      </c>
      <c r="V2187" s="204" t="s">
        <v>8288</v>
      </c>
      <c r="W2187" t="s">
        <v>8288</v>
      </c>
      <c r="X2187" t="s">
        <v>8288</v>
      </c>
      <c r="Y2187" t="s">
        <v>5370</v>
      </c>
      <c r="Z2187" t="s">
        <v>17906</v>
      </c>
      <c r="AA2187" s="204" t="s">
        <v>8288</v>
      </c>
      <c r="AB2187" s="204"/>
      <c r="AC2187"/>
      <c r="AD2187"/>
      <c r="AE2187"/>
      <c r="AF2187"/>
      <c r="AG2187" t="str">
        <f>IFERROR(IF(COUNTIF(C2187:L2187,"Feed Ingredient")&gt;0,INDEX(ani_diet!T:T,MATCH(M2187,ani_diet!D:D,0)),""),"")</f>
        <v/>
      </c>
      <c r="AH2187" s="60" t="b">
        <f>IF(IFERROR(IF(MATCH("Feed Ingredient", AOM[[#This Row],[L1]:[L10]],0)&gt;0, TRUE, FALSE), FALSE)=TRUE,IFERROR(VLOOKUP(M2187, ani_diet!C:C, 1, FALSE), "No Match"),FALSE)</f>
        <v>0</v>
      </c>
      <c r="AL2187" t="str">
        <f>IFERROR(IF(COUNTIF(C2187:L2187,"Feed Ingredient")&gt;0,INDEX(ani_diet!T:T,MATCH(M2187,ani_diet!D:D,0)),""),"")</f>
        <v/>
      </c>
    </row>
    <row r="2188" spans="1:38">
      <c r="A2188" t="str">
        <f>_xlfn.TEXTJOIN("/",TRUE,AOM[[#This Row],[L1]:[L10]])</f>
        <v>Management/Livestock Practices/Feed Management/Feed Addition/Animal Manures</v>
      </c>
      <c r="B2188" t="s">
        <v>24679</v>
      </c>
      <c r="C2188" t="s">
        <v>17896</v>
      </c>
      <c r="D2188" t="s">
        <v>24667</v>
      </c>
      <c r="E2188" t="s">
        <v>24040</v>
      </c>
      <c r="F2188" t="s">
        <v>2511</v>
      </c>
      <c r="G2188" t="s">
        <v>18649</v>
      </c>
      <c r="H2188" t="s">
        <v>8288</v>
      </c>
      <c r="I2188" t="s">
        <v>8288</v>
      </c>
      <c r="J2188" t="s">
        <v>8288</v>
      </c>
      <c r="K2188" t="s">
        <v>8288</v>
      </c>
      <c r="M2188" t="str" cm="1">
        <f t="array" ref="M2188">LOOKUP(2,1/(C2188:L2188&lt;&gt;""),C2188:L2188)</f>
        <v>Animal Manures</v>
      </c>
      <c r="N2188" t="s">
        <v>8288</v>
      </c>
      <c r="O2188" t="s">
        <v>2533</v>
      </c>
      <c r="P2188" t="s">
        <v>24672</v>
      </c>
      <c r="Q2188" t="s">
        <v>8288</v>
      </c>
      <c r="R2188" t="s">
        <v>8288</v>
      </c>
      <c r="S2188" t="s">
        <v>8288</v>
      </c>
      <c r="T2188" t="s">
        <v>8288</v>
      </c>
      <c r="U2188" t="s">
        <v>8288</v>
      </c>
      <c r="V2188" s="204" t="s">
        <v>8288</v>
      </c>
      <c r="W2188" t="s">
        <v>8288</v>
      </c>
      <c r="X2188" t="s">
        <v>8288</v>
      </c>
      <c r="Y2188" t="s">
        <v>2529</v>
      </c>
      <c r="Z2188" t="s">
        <v>17906</v>
      </c>
      <c r="AA2188" s="204" t="s">
        <v>8288</v>
      </c>
      <c r="AB2188" s="204"/>
      <c r="AC2188"/>
      <c r="AD2188"/>
      <c r="AE2188"/>
      <c r="AF2188"/>
      <c r="AG2188" t="str">
        <f>IFERROR(IF(COUNTIF(C2188:L2188,"Feed Ingredient")&gt;0,INDEX(ani_diet!T:T,MATCH(M2188,ani_diet!D:D,0)),""),"")</f>
        <v/>
      </c>
      <c r="AH2188" s="60" t="b">
        <f>IF(IFERROR(IF(MATCH("Feed Ingredient", AOM[[#This Row],[L1]:[L10]],0)&gt;0, TRUE, FALSE), FALSE)=TRUE,IFERROR(VLOOKUP(M2188, ani_diet!C:C, 1, FALSE), "No Match"),FALSE)</f>
        <v>0</v>
      </c>
      <c r="AL2188" t="str">
        <f>IFERROR(IF(COUNTIF(C2188:L2188,"Feed Ingredient")&gt;0,INDEX(ani_diet!T:T,MATCH(M2188,ani_diet!D:D,0)),""),"")</f>
        <v/>
      </c>
    </row>
    <row r="2189" spans="1:38">
      <c r="A2189" t="str">
        <f>_xlfn.TEXTJOIN("/",TRUE,AOM[[#This Row],[L1]:[L10]])</f>
        <v>Management/Livestock Practices/Feed Management/Feed Addition/Crop Fodders/Product</v>
      </c>
      <c r="B2189" t="s">
        <v>24680</v>
      </c>
      <c r="C2189" t="s">
        <v>17896</v>
      </c>
      <c r="D2189" t="s">
        <v>24667</v>
      </c>
      <c r="E2189" t="s">
        <v>24040</v>
      </c>
      <c r="F2189" t="s">
        <v>2511</v>
      </c>
      <c r="G2189" t="s">
        <v>24681</v>
      </c>
      <c r="H2189" t="s">
        <v>249</v>
      </c>
      <c r="I2189" t="s">
        <v>8288</v>
      </c>
      <c r="J2189" t="s">
        <v>8288</v>
      </c>
      <c r="K2189" t="s">
        <v>8288</v>
      </c>
      <c r="M2189" t="str" cm="1">
        <f t="array" ref="M2189">LOOKUP(2,1/(C2189:L2189&lt;&gt;""),C2189:L2189)</f>
        <v>Product</v>
      </c>
      <c r="N2189" t="s">
        <v>8288</v>
      </c>
      <c r="O2189" t="s">
        <v>24682</v>
      </c>
      <c r="P2189" t="s">
        <v>24672</v>
      </c>
      <c r="Q2189" t="s">
        <v>8288</v>
      </c>
      <c r="R2189" t="s">
        <v>8288</v>
      </c>
      <c r="S2189" t="s">
        <v>8288</v>
      </c>
      <c r="T2189" t="s">
        <v>8288</v>
      </c>
      <c r="U2189" t="s">
        <v>8288</v>
      </c>
      <c r="V2189" s="204" t="s">
        <v>8288</v>
      </c>
      <c r="W2189" t="s">
        <v>8288</v>
      </c>
      <c r="X2189" t="s">
        <v>8288</v>
      </c>
      <c r="Y2189" t="s">
        <v>5370</v>
      </c>
      <c r="Z2189" t="s">
        <v>17906</v>
      </c>
      <c r="AA2189" s="204" t="s">
        <v>8288</v>
      </c>
      <c r="AB2189" s="204"/>
      <c r="AC2189"/>
      <c r="AD2189"/>
      <c r="AE2189"/>
      <c r="AF2189"/>
      <c r="AG2189" t="str">
        <f>IFERROR(IF(COUNTIF(C2189:L2189,"Feed Ingredient")&gt;0,INDEX(ani_diet!T:T,MATCH(M2189,ani_diet!D:D,0)),""),"")</f>
        <v/>
      </c>
      <c r="AH2189" s="60" t="b">
        <f>IF(IFERROR(IF(MATCH("Feed Ingredient", AOM[[#This Row],[L1]:[L10]],0)&gt;0, TRUE, FALSE), FALSE)=TRUE,IFERROR(VLOOKUP(M2189, ani_diet!C:C, 1, FALSE), "No Match"),FALSE)</f>
        <v>0</v>
      </c>
      <c r="AL2189" t="str">
        <f>IFERROR(IF(COUNTIF(C2189:L2189,"Feed Ingredient")&gt;0,INDEX(ani_diet!T:T,MATCH(M2189,ani_diet!D:D,0)),""),"")</f>
        <v/>
      </c>
    </row>
    <row r="2190" spans="1:38">
      <c r="A2190" t="str">
        <f>_xlfn.TEXTJOIN("/",TRUE,AOM[[#This Row],[L1]:[L10]])</f>
        <v>Management/Livestock Practices/Feed Management/Feed Addition/Non Crop Fodders</v>
      </c>
      <c r="B2190" t="s">
        <v>24683</v>
      </c>
      <c r="C2190" t="s">
        <v>17896</v>
      </c>
      <c r="D2190" t="s">
        <v>24667</v>
      </c>
      <c r="E2190" t="s">
        <v>24040</v>
      </c>
      <c r="F2190" t="s">
        <v>2511</v>
      </c>
      <c r="G2190" t="s">
        <v>24684</v>
      </c>
      <c r="H2190" t="s">
        <v>8288</v>
      </c>
      <c r="I2190" t="s">
        <v>8288</v>
      </c>
      <c r="J2190" t="s">
        <v>8288</v>
      </c>
      <c r="K2190" t="s">
        <v>8288</v>
      </c>
      <c r="M2190" t="str" cm="1">
        <f t="array" ref="M2190">LOOKUP(2,1/(C2190:L2190&lt;&gt;""),C2190:L2190)</f>
        <v>Non Crop Fodders</v>
      </c>
      <c r="N2190" t="s">
        <v>8288</v>
      </c>
      <c r="O2190" t="s">
        <v>24685</v>
      </c>
      <c r="P2190" t="s">
        <v>24672</v>
      </c>
      <c r="Q2190" t="s">
        <v>8288</v>
      </c>
      <c r="R2190" t="s">
        <v>8288</v>
      </c>
      <c r="S2190" t="s">
        <v>8288</v>
      </c>
      <c r="T2190" t="s">
        <v>8288</v>
      </c>
      <c r="U2190" t="s">
        <v>8288</v>
      </c>
      <c r="V2190" s="204" t="s">
        <v>8288</v>
      </c>
      <c r="W2190" t="s">
        <v>8288</v>
      </c>
      <c r="X2190" t="s">
        <v>8288</v>
      </c>
      <c r="Y2190" t="s">
        <v>2519</v>
      </c>
      <c r="Z2190" t="s">
        <v>17906</v>
      </c>
      <c r="AA2190" s="204" t="s">
        <v>8288</v>
      </c>
      <c r="AB2190" s="204"/>
      <c r="AC2190"/>
      <c r="AD2190"/>
      <c r="AE2190"/>
      <c r="AF2190"/>
      <c r="AG2190" t="str">
        <f>IFERROR(IF(COUNTIF(C2190:L2190,"Feed Ingredient")&gt;0,INDEX(ani_diet!T:T,MATCH(M2190,ani_diet!D:D,0)),""),"")</f>
        <v/>
      </c>
      <c r="AH2190" s="60" t="b">
        <f>IF(IFERROR(IF(MATCH("Feed Ingredient", AOM[[#This Row],[L1]:[L10]],0)&gt;0, TRUE, FALSE), FALSE)=TRUE,IFERROR(VLOOKUP(M2190, ani_diet!C:C, 1, FALSE), "No Match"),FALSE)</f>
        <v>0</v>
      </c>
      <c r="AL2190" t="str">
        <f>IFERROR(IF(COUNTIF(C2190:L2190,"Feed Ingredient")&gt;0,INDEX(ani_diet!T:T,MATCH(M2190,ani_diet!D:D,0)),""),"")</f>
        <v/>
      </c>
    </row>
    <row r="2191" spans="1:38">
      <c r="A2191" t="str">
        <f>_xlfn.TEXTJOIN("/",TRUE,AOM[[#This Row],[L1]:[L10]])</f>
        <v>Management/Livestock Practices/Feed Management/Feed Addition/Other Feed</v>
      </c>
      <c r="B2191" t="s">
        <v>24686</v>
      </c>
      <c r="C2191" t="s">
        <v>17896</v>
      </c>
      <c r="D2191" t="s">
        <v>24667</v>
      </c>
      <c r="E2191" t="s">
        <v>24040</v>
      </c>
      <c r="F2191" t="s">
        <v>2511</v>
      </c>
      <c r="G2191" t="s">
        <v>24687</v>
      </c>
      <c r="H2191" t="s">
        <v>8288</v>
      </c>
      <c r="I2191" t="s">
        <v>8288</v>
      </c>
      <c r="J2191" t="s">
        <v>8288</v>
      </c>
      <c r="K2191" t="s">
        <v>8288</v>
      </c>
      <c r="M2191" t="str" cm="1">
        <f t="array" ref="M2191">LOOKUP(2,1/(C2191:L2191&lt;&gt;""),C2191:L2191)</f>
        <v>Other Feed</v>
      </c>
      <c r="N2191" t="s">
        <v>8288</v>
      </c>
      <c r="O2191" t="s">
        <v>24688</v>
      </c>
      <c r="P2191" t="s">
        <v>24672</v>
      </c>
      <c r="Q2191" t="s">
        <v>8288</v>
      </c>
      <c r="R2191" t="s">
        <v>8288</v>
      </c>
      <c r="S2191" t="s">
        <v>8288</v>
      </c>
      <c r="T2191" t="s">
        <v>8288</v>
      </c>
      <c r="U2191" t="s">
        <v>8288</v>
      </c>
      <c r="V2191" s="204" t="s">
        <v>8288</v>
      </c>
      <c r="W2191" t="s">
        <v>8288</v>
      </c>
      <c r="X2191" t="s">
        <v>8288</v>
      </c>
      <c r="Y2191" t="s">
        <v>24689</v>
      </c>
      <c r="Z2191" t="s">
        <v>17906</v>
      </c>
      <c r="AA2191" s="204" t="s">
        <v>8288</v>
      </c>
      <c r="AB2191" s="204"/>
      <c r="AC2191"/>
      <c r="AD2191"/>
      <c r="AE2191"/>
      <c r="AF2191"/>
      <c r="AG2191" t="str">
        <f>IFERROR(IF(COUNTIF(C2191:L2191,"Feed Ingredient")&gt;0,INDEX(ani_diet!T:T,MATCH(M2191,ani_diet!D:D,0)),""),"")</f>
        <v/>
      </c>
      <c r="AH2191" s="60" t="b">
        <f>IF(IFERROR(IF(MATCH("Feed Ingredient", AOM[[#This Row],[L1]:[L10]],0)&gt;0, TRUE, FALSE), FALSE)=TRUE,IFERROR(VLOOKUP(M2191, ani_diet!C:C, 1, FALSE), "No Match"),FALSE)</f>
        <v>0</v>
      </c>
      <c r="AL2191" t="str">
        <f>IFERROR(IF(COUNTIF(C2191:L2191,"Feed Ingredient")&gt;0,INDEX(ani_diet!T:T,MATCH(M2191,ani_diet!D:D,0)),""),"")</f>
        <v/>
      </c>
    </row>
    <row r="2192" spans="1:38">
      <c r="A2192" t="str">
        <f>_xlfn.TEXTJOIN("/",TRUE,AOM[[#This Row],[L1]:[L10]])</f>
        <v>Management/Livestock Practices/Feed Management/Feed Substitution</v>
      </c>
      <c r="B2192" t="s">
        <v>24690</v>
      </c>
      <c r="C2192" t="s">
        <v>17896</v>
      </c>
      <c r="D2192" t="s">
        <v>24667</v>
      </c>
      <c r="E2192" t="s">
        <v>24040</v>
      </c>
      <c r="F2192" t="s">
        <v>2540</v>
      </c>
      <c r="G2192" t="s">
        <v>8288</v>
      </c>
      <c r="H2192" t="s">
        <v>8288</v>
      </c>
      <c r="I2192" t="s">
        <v>8288</v>
      </c>
      <c r="J2192" t="s">
        <v>8288</v>
      </c>
      <c r="K2192" t="s">
        <v>8288</v>
      </c>
      <c r="M2192" t="str" cm="1">
        <f t="array" ref="M2192">LOOKUP(2,1/(C2192:L2192&lt;&gt;""),C2192:L2192)</f>
        <v>Feed Substitution</v>
      </c>
      <c r="N2192" t="s">
        <v>8288</v>
      </c>
      <c r="O2192" t="s">
        <v>2546</v>
      </c>
      <c r="P2192" t="s">
        <v>2547</v>
      </c>
      <c r="Q2192" t="s">
        <v>8288</v>
      </c>
      <c r="R2192" t="s">
        <v>8288</v>
      </c>
      <c r="S2192" t="s">
        <v>8288</v>
      </c>
      <c r="T2192" t="s">
        <v>8288</v>
      </c>
      <c r="U2192" t="s">
        <v>8288</v>
      </c>
      <c r="V2192" s="204" t="s">
        <v>8288</v>
      </c>
      <c r="W2192" t="s">
        <v>8288</v>
      </c>
      <c r="X2192" t="s">
        <v>8288</v>
      </c>
      <c r="Y2192" t="s">
        <v>2539</v>
      </c>
      <c r="Z2192" t="s">
        <v>17906</v>
      </c>
      <c r="AA2192" s="204" t="s">
        <v>8288</v>
      </c>
      <c r="AB2192" s="204"/>
      <c r="AC2192"/>
      <c r="AD2192"/>
      <c r="AE2192"/>
      <c r="AF2192"/>
      <c r="AG2192" t="str">
        <f>IFERROR(IF(COUNTIF(C2192:L2192,"Feed Ingredient")&gt;0,INDEX(ani_diet!T:T,MATCH(M2192,ani_diet!D:D,0)),""),"")</f>
        <v/>
      </c>
      <c r="AH2192" s="60" t="b">
        <f>IF(IFERROR(IF(MATCH("Feed Ingredient", AOM[[#This Row],[L1]:[L10]],0)&gt;0, TRUE, FALSE), FALSE)=TRUE,IFERROR(VLOOKUP(M2192, ani_diet!C:C, 1, FALSE), "No Match"),FALSE)</f>
        <v>0</v>
      </c>
      <c r="AL2192" t="str">
        <f>IFERROR(IF(COUNTIF(C2192:L2192,"Feed Ingredient")&gt;0,INDEX(ani_diet!T:T,MATCH(M2192,ani_diet!D:D,0)),""),"")</f>
        <v/>
      </c>
    </row>
    <row r="2193" spans="1:38">
      <c r="A2193" t="str">
        <f>_xlfn.TEXTJOIN("/",TRUE,AOM[[#This Row],[L1]:[L10]])</f>
        <v>Management/Livestock Practices/Feed Management/Feed Substitution/Agroforestry Fodders</v>
      </c>
      <c r="B2193" t="s">
        <v>24691</v>
      </c>
      <c r="C2193" t="s">
        <v>17896</v>
      </c>
      <c r="D2193" t="s">
        <v>24667</v>
      </c>
      <c r="E2193" t="s">
        <v>24040</v>
      </c>
      <c r="F2193" t="s">
        <v>2540</v>
      </c>
      <c r="G2193" t="s">
        <v>24671</v>
      </c>
      <c r="H2193" t="s">
        <v>8288</v>
      </c>
      <c r="I2193" t="s">
        <v>8288</v>
      </c>
      <c r="J2193" t="s">
        <v>8288</v>
      </c>
      <c r="K2193" t="s">
        <v>8288</v>
      </c>
      <c r="M2193" t="str" cm="1">
        <f t="array" ref="M2193">LOOKUP(2,1/(C2193:L2193&lt;&gt;""),C2193:L2193)</f>
        <v>Agroforestry Fodders</v>
      </c>
      <c r="N2193" t="s">
        <v>8288</v>
      </c>
      <c r="O2193" t="s">
        <v>2557</v>
      </c>
      <c r="P2193" t="s">
        <v>2547</v>
      </c>
      <c r="Q2193" t="s">
        <v>8288</v>
      </c>
      <c r="R2193" t="s">
        <v>8288</v>
      </c>
      <c r="S2193" t="s">
        <v>8288</v>
      </c>
      <c r="T2193" t="s">
        <v>8288</v>
      </c>
      <c r="U2193" t="s">
        <v>8288</v>
      </c>
      <c r="V2193" s="204" t="s">
        <v>8288</v>
      </c>
      <c r="W2193" t="s">
        <v>8288</v>
      </c>
      <c r="X2193" t="s">
        <v>8288</v>
      </c>
      <c r="Y2193" t="s">
        <v>2553</v>
      </c>
      <c r="Z2193" t="s">
        <v>17906</v>
      </c>
      <c r="AA2193" s="204" t="s">
        <v>8288</v>
      </c>
      <c r="AB2193" s="204"/>
      <c r="AC2193"/>
      <c r="AD2193"/>
      <c r="AE2193"/>
      <c r="AF2193"/>
      <c r="AG2193" t="str">
        <f>IFERROR(IF(COUNTIF(C2193:L2193,"Feed Ingredient")&gt;0,INDEX(ani_diet!T:T,MATCH(M2193,ani_diet!D:D,0)),""),"")</f>
        <v/>
      </c>
      <c r="AH2193" s="60" t="b">
        <f>IF(IFERROR(IF(MATCH("Feed Ingredient", AOM[[#This Row],[L1]:[L10]],0)&gt;0, TRUE, FALSE), FALSE)=TRUE,IFERROR(VLOOKUP(M2193, ani_diet!C:C, 1, FALSE), "No Match"),FALSE)</f>
        <v>0</v>
      </c>
      <c r="AL2193" t="str">
        <f>IFERROR(IF(COUNTIF(C2193:L2193,"Feed Ingredient")&gt;0,INDEX(ani_diet!T:T,MATCH(M2193,ani_diet!D:D,0)),""),"")</f>
        <v/>
      </c>
    </row>
    <row r="2194" spans="1:38">
      <c r="A2194" t="str">
        <f>_xlfn.TEXTJOIN("/",TRUE,AOM[[#This Row],[L1]:[L10]])</f>
        <v>Management/Livestock Practices/Feed Management/Feed Substitution/Animal Derived Fodders</v>
      </c>
      <c r="B2194" t="s">
        <v>24692</v>
      </c>
      <c r="C2194" t="s">
        <v>17896</v>
      </c>
      <c r="D2194" t="s">
        <v>24667</v>
      </c>
      <c r="E2194" t="s">
        <v>24040</v>
      </c>
      <c r="F2194" t="s">
        <v>2540</v>
      </c>
      <c r="G2194" t="s">
        <v>24674</v>
      </c>
      <c r="H2194" t="s">
        <v>8288</v>
      </c>
      <c r="I2194" t="s">
        <v>8288</v>
      </c>
      <c r="J2194" t="s">
        <v>8288</v>
      </c>
      <c r="K2194" t="s">
        <v>8288</v>
      </c>
      <c r="M2194" t="str" cm="1">
        <f t="array" ref="M2194">LOOKUP(2,1/(C2194:L2194&lt;&gt;""),C2194:L2194)</f>
        <v>Animal Derived Fodders</v>
      </c>
      <c r="N2194" t="s">
        <v>8288</v>
      </c>
      <c r="O2194" t="s">
        <v>24693</v>
      </c>
      <c r="P2194" t="s">
        <v>8288</v>
      </c>
      <c r="Q2194" t="s">
        <v>8288</v>
      </c>
      <c r="R2194" t="s">
        <v>8288</v>
      </c>
      <c r="S2194" t="s">
        <v>8288</v>
      </c>
      <c r="T2194" t="s">
        <v>8288</v>
      </c>
      <c r="U2194" t="s">
        <v>8288</v>
      </c>
      <c r="V2194" s="204" t="s">
        <v>8288</v>
      </c>
      <c r="W2194" t="s">
        <v>8288</v>
      </c>
      <c r="X2194" t="s">
        <v>8288</v>
      </c>
      <c r="Y2194" t="s">
        <v>5370</v>
      </c>
      <c r="Z2194" t="s">
        <v>17906</v>
      </c>
      <c r="AA2194" s="204" t="s">
        <v>8288</v>
      </c>
      <c r="AB2194" s="204"/>
      <c r="AC2194"/>
      <c r="AD2194"/>
      <c r="AE2194"/>
      <c r="AF2194"/>
      <c r="AG2194" t="str">
        <f>IFERROR(IF(COUNTIF(C2194:L2194,"Feed Ingredient")&gt;0,INDEX(ani_diet!T:T,MATCH(M2194,ani_diet!D:D,0)),""),"")</f>
        <v/>
      </c>
      <c r="AH2194" s="60" t="b">
        <f>IF(IFERROR(IF(MATCH("Feed Ingredient", AOM[[#This Row],[L1]:[L10]],0)&gt;0, TRUE, FALSE), FALSE)=TRUE,IFERROR(VLOOKUP(M2194, ani_diet!C:C, 1, FALSE), "No Match"),FALSE)</f>
        <v>0</v>
      </c>
      <c r="AL2194" t="str">
        <f>IFERROR(IF(COUNTIF(C2194:L2194,"Feed Ingredient")&gt;0,INDEX(ani_diet!T:T,MATCH(M2194,ani_diet!D:D,0)),""),"")</f>
        <v/>
      </c>
    </row>
    <row r="2195" spans="1:38">
      <c r="A2195" t="str">
        <f>_xlfn.TEXTJOIN("/",TRUE,AOM[[#This Row],[L1]:[L10]])</f>
        <v>Management/Livestock Practices/Feed Management/Feed Substitution/Animal Derived Fodders/Insect Derived Fodders</v>
      </c>
      <c r="B2195" t="s">
        <v>24694</v>
      </c>
      <c r="C2195" t="s">
        <v>17896</v>
      </c>
      <c r="D2195" t="s">
        <v>24667</v>
      </c>
      <c r="E2195" t="s">
        <v>24040</v>
      </c>
      <c r="F2195" t="s">
        <v>2540</v>
      </c>
      <c r="G2195" t="s">
        <v>24674</v>
      </c>
      <c r="H2195" t="s">
        <v>24695</v>
      </c>
      <c r="I2195" t="s">
        <v>8288</v>
      </c>
      <c r="J2195" t="s">
        <v>8288</v>
      </c>
      <c r="K2195" t="s">
        <v>8288</v>
      </c>
      <c r="M2195" t="str" cm="1">
        <f t="array" ref="M2195">LOOKUP(2,1/(C2195:L2195&lt;&gt;""),C2195:L2195)</f>
        <v>Insect Derived Fodders</v>
      </c>
      <c r="N2195" t="s">
        <v>8288</v>
      </c>
      <c r="O2195" t="s">
        <v>24696</v>
      </c>
      <c r="P2195" t="s">
        <v>2547</v>
      </c>
      <c r="Q2195" t="s">
        <v>8288</v>
      </c>
      <c r="R2195" t="s">
        <v>8288</v>
      </c>
      <c r="S2195" t="s">
        <v>8288</v>
      </c>
      <c r="T2195" t="s">
        <v>8288</v>
      </c>
      <c r="U2195" t="s">
        <v>8288</v>
      </c>
      <c r="V2195" s="204" t="s">
        <v>8288</v>
      </c>
      <c r="W2195" t="s">
        <v>8288</v>
      </c>
      <c r="X2195" t="s">
        <v>8288</v>
      </c>
      <c r="Y2195" t="s">
        <v>5370</v>
      </c>
      <c r="Z2195" t="s">
        <v>17906</v>
      </c>
      <c r="AA2195" s="204" t="s">
        <v>8288</v>
      </c>
      <c r="AB2195" s="204"/>
      <c r="AC2195"/>
      <c r="AD2195"/>
      <c r="AE2195"/>
      <c r="AF2195"/>
      <c r="AG2195" t="str">
        <f>IFERROR(IF(COUNTIF(C2195:L2195,"Feed Ingredient")&gt;0,INDEX(ani_diet!T:T,MATCH(M2195,ani_diet!D:D,0)),""),"")</f>
        <v/>
      </c>
      <c r="AH2195" s="60" t="b">
        <f>IF(IFERROR(IF(MATCH("Feed Ingredient", AOM[[#This Row],[L1]:[L10]],0)&gt;0, TRUE, FALSE), FALSE)=TRUE,IFERROR(VLOOKUP(M2195, ani_diet!C:C, 1, FALSE), "No Match"),FALSE)</f>
        <v>0</v>
      </c>
      <c r="AL2195" t="str">
        <f>IFERROR(IF(COUNTIF(C2195:L2195,"Feed Ingredient")&gt;0,INDEX(ani_diet!T:T,MATCH(M2195,ani_diet!D:D,0)),""),"")</f>
        <v/>
      </c>
    </row>
    <row r="2196" spans="1:38">
      <c r="A2196" t="str">
        <f>_xlfn.TEXTJOIN("/",TRUE,AOM[[#This Row],[L1]:[L10]])</f>
        <v>Management/Livestock Practices/Feed Management/Feed Substitution/Animal Manures</v>
      </c>
      <c r="B2196" t="s">
        <v>24697</v>
      </c>
      <c r="C2196" t="s">
        <v>17896</v>
      </c>
      <c r="D2196" t="s">
        <v>24667</v>
      </c>
      <c r="E2196" t="s">
        <v>24040</v>
      </c>
      <c r="F2196" t="s">
        <v>2540</v>
      </c>
      <c r="G2196" t="s">
        <v>18649</v>
      </c>
      <c r="H2196" t="s">
        <v>8288</v>
      </c>
      <c r="I2196" t="s">
        <v>8288</v>
      </c>
      <c r="J2196" t="s">
        <v>8288</v>
      </c>
      <c r="K2196" t="s">
        <v>8288</v>
      </c>
      <c r="M2196" t="str" cm="1">
        <f t="array" ref="M2196">LOOKUP(2,1/(C2196:L2196&lt;&gt;""),C2196:L2196)</f>
        <v>Animal Manures</v>
      </c>
      <c r="N2196" t="s">
        <v>8288</v>
      </c>
      <c r="O2196" t="s">
        <v>2562</v>
      </c>
      <c r="P2196" t="s">
        <v>2547</v>
      </c>
      <c r="Q2196" t="s">
        <v>8288</v>
      </c>
      <c r="R2196" t="s">
        <v>8288</v>
      </c>
      <c r="S2196" t="s">
        <v>8288</v>
      </c>
      <c r="T2196" t="s">
        <v>8288</v>
      </c>
      <c r="U2196" t="s">
        <v>8288</v>
      </c>
      <c r="V2196" s="204" t="s">
        <v>8288</v>
      </c>
      <c r="W2196" t="s">
        <v>8288</v>
      </c>
      <c r="X2196" t="s">
        <v>8288</v>
      </c>
      <c r="Y2196" t="s">
        <v>2558</v>
      </c>
      <c r="Z2196" t="s">
        <v>17906</v>
      </c>
      <c r="AA2196" s="204" t="s">
        <v>8288</v>
      </c>
      <c r="AB2196" s="204"/>
      <c r="AC2196"/>
      <c r="AD2196"/>
      <c r="AE2196"/>
      <c r="AF2196"/>
      <c r="AG2196" t="str">
        <f>IFERROR(IF(COUNTIF(C2196:L2196,"Feed Ingredient")&gt;0,INDEX(ani_diet!T:T,MATCH(M2196,ani_diet!D:D,0)),""),"")</f>
        <v/>
      </c>
      <c r="AH2196" s="60" t="b">
        <f>IF(IFERROR(IF(MATCH("Feed Ingredient", AOM[[#This Row],[L1]:[L10]],0)&gt;0, TRUE, FALSE), FALSE)=TRUE,IFERROR(VLOOKUP(M2196, ani_diet!C:C, 1, FALSE), "No Match"),FALSE)</f>
        <v>0</v>
      </c>
      <c r="AL2196" t="str">
        <f>IFERROR(IF(COUNTIF(C2196:L2196,"Feed Ingredient")&gt;0,INDEX(ani_diet!T:T,MATCH(M2196,ani_diet!D:D,0)),""),"")</f>
        <v/>
      </c>
    </row>
    <row r="2197" spans="1:38">
      <c r="A2197" t="str">
        <f>_xlfn.TEXTJOIN("/",TRUE,AOM[[#This Row],[L1]:[L10]])</f>
        <v>Management/Livestock Practices/Feed Management/Feed Substitution/Basal or Conventional Diet</v>
      </c>
      <c r="B2197" t="s">
        <v>24698</v>
      </c>
      <c r="C2197" t="s">
        <v>17896</v>
      </c>
      <c r="D2197" t="s">
        <v>24667</v>
      </c>
      <c r="E2197" t="s">
        <v>24040</v>
      </c>
      <c r="F2197" t="s">
        <v>2540</v>
      </c>
      <c r="G2197" t="s">
        <v>2642</v>
      </c>
      <c r="H2197" t="s">
        <v>8288</v>
      </c>
      <c r="I2197" t="s">
        <v>8288</v>
      </c>
      <c r="J2197" t="s">
        <v>8288</v>
      </c>
      <c r="K2197" t="s">
        <v>8288</v>
      </c>
      <c r="M2197" t="str" cm="1">
        <f t="array" ref="M2197">LOOKUP(2,1/(C2197:L2197&lt;&gt;""),C2197:L2197)</f>
        <v>Basal or Conventional Diet</v>
      </c>
      <c r="N2197" t="s">
        <v>8288</v>
      </c>
      <c r="O2197" t="s">
        <v>2644</v>
      </c>
      <c r="P2197" t="s">
        <v>2645</v>
      </c>
      <c r="Q2197" t="s">
        <v>8288</v>
      </c>
      <c r="R2197" t="s">
        <v>8288</v>
      </c>
      <c r="S2197" t="s">
        <v>8288</v>
      </c>
      <c r="T2197" t="s">
        <v>8288</v>
      </c>
      <c r="U2197" t="s">
        <v>8288</v>
      </c>
      <c r="V2197" s="204" t="s">
        <v>8288</v>
      </c>
      <c r="W2197" t="s">
        <v>8288</v>
      </c>
      <c r="X2197" t="s">
        <v>8288</v>
      </c>
      <c r="Y2197" t="s">
        <v>2640</v>
      </c>
      <c r="Z2197" t="s">
        <v>24254</v>
      </c>
      <c r="AA2197" s="204" t="s">
        <v>8288</v>
      </c>
      <c r="AB2197" s="204"/>
      <c r="AC2197"/>
      <c r="AD2197"/>
      <c r="AE2197"/>
      <c r="AF2197"/>
      <c r="AG2197" t="str">
        <f>IFERROR(IF(COUNTIF(C2197:L2197,"Feed Ingredient")&gt;0,INDEX(ani_diet!T:T,MATCH(M2197,ani_diet!D:D,0)),""),"")</f>
        <v/>
      </c>
      <c r="AH2197" s="60" t="b">
        <f>IF(IFERROR(IF(MATCH("Feed Ingredient", AOM[[#This Row],[L1]:[L10]],0)&gt;0, TRUE, FALSE), FALSE)=TRUE,IFERROR(VLOOKUP(M2197, ani_diet!C:C, 1, FALSE), "No Match"),FALSE)</f>
        <v>0</v>
      </c>
      <c r="AL2197" t="str">
        <f>IFERROR(IF(COUNTIF(C2197:L2197,"Feed Ingredient")&gt;0,INDEX(ani_diet!T:T,MATCH(M2197,ani_diet!D:D,0)),""),"")</f>
        <v/>
      </c>
    </row>
    <row r="2198" spans="1:38">
      <c r="A2198" t="str">
        <f>_xlfn.TEXTJOIN("/",TRUE,AOM[[#This Row],[L1]:[L10]])</f>
        <v>Management/Livestock Practices/Feed Management/Feed Substitution/Conventional Supplement Use</v>
      </c>
      <c r="B2198" t="s">
        <v>24699</v>
      </c>
      <c r="C2198" t="s">
        <v>17896</v>
      </c>
      <c r="D2198" t="s">
        <v>24667</v>
      </c>
      <c r="E2198" t="s">
        <v>24040</v>
      </c>
      <c r="F2198" t="s">
        <v>2540</v>
      </c>
      <c r="G2198" t="s">
        <v>2647</v>
      </c>
      <c r="H2198" t="s">
        <v>8288</v>
      </c>
      <c r="I2198" t="s">
        <v>8288</v>
      </c>
      <c r="J2198" t="s">
        <v>8288</v>
      </c>
      <c r="K2198" t="s">
        <v>8288</v>
      </c>
      <c r="M2198" t="str" cm="1">
        <f t="array" ref="M2198">LOOKUP(2,1/(C2198:L2198&lt;&gt;""),C2198:L2198)</f>
        <v>Conventional Supplement Use</v>
      </c>
      <c r="N2198" t="s">
        <v>8288</v>
      </c>
      <c r="O2198" t="s">
        <v>24700</v>
      </c>
      <c r="P2198" t="s">
        <v>2649</v>
      </c>
      <c r="Q2198" t="s">
        <v>8288</v>
      </c>
      <c r="R2198" t="s">
        <v>8288</v>
      </c>
      <c r="S2198" t="s">
        <v>8288</v>
      </c>
      <c r="T2198" t="s">
        <v>8288</v>
      </c>
      <c r="U2198" t="s">
        <v>8288</v>
      </c>
      <c r="V2198" s="204" t="s">
        <v>8288</v>
      </c>
      <c r="W2198" t="s">
        <v>8288</v>
      </c>
      <c r="X2198" t="s">
        <v>8288</v>
      </c>
      <c r="Y2198" t="s">
        <v>2646</v>
      </c>
      <c r="Z2198" t="s">
        <v>24254</v>
      </c>
      <c r="AA2198" s="204" t="s">
        <v>8288</v>
      </c>
      <c r="AB2198" s="204"/>
      <c r="AC2198"/>
      <c r="AD2198"/>
      <c r="AE2198"/>
      <c r="AF2198"/>
      <c r="AG2198" t="str">
        <f>IFERROR(IF(COUNTIF(C2198:L2198,"Feed Ingredient")&gt;0,INDEX(ani_diet!T:T,MATCH(M2198,ani_diet!D:D,0)),""),"")</f>
        <v/>
      </c>
      <c r="AH2198" s="60" t="b">
        <f>IF(IFERROR(IF(MATCH("Feed Ingredient", AOM[[#This Row],[L1]:[L10]],0)&gt;0, TRUE, FALSE), FALSE)=TRUE,IFERROR(VLOOKUP(M2198, ani_diet!C:C, 1, FALSE), "No Match"),FALSE)</f>
        <v>0</v>
      </c>
      <c r="AL2198" t="str">
        <f>IFERROR(IF(COUNTIF(C2198:L2198,"Feed Ingredient")&gt;0,INDEX(ani_diet!T:T,MATCH(M2198,ani_diet!D:D,0)),""),"")</f>
        <v/>
      </c>
    </row>
    <row r="2199" spans="1:38">
      <c r="A2199" t="str">
        <f>_xlfn.TEXTJOIN("/",TRUE,AOM[[#This Row],[L1]:[L10]])</f>
        <v>Management/Livestock Practices/Feed Management/Feed Substitution/Crop Fodders</v>
      </c>
      <c r="B2199" t="s">
        <v>24701</v>
      </c>
      <c r="C2199" t="s">
        <v>17896</v>
      </c>
      <c r="D2199" t="s">
        <v>24667</v>
      </c>
      <c r="E2199" t="s">
        <v>24040</v>
      </c>
      <c r="F2199" t="s">
        <v>2540</v>
      </c>
      <c r="G2199" t="s">
        <v>24681</v>
      </c>
      <c r="H2199" t="s">
        <v>8288</v>
      </c>
      <c r="I2199" t="s">
        <v>8288</v>
      </c>
      <c r="J2199" t="s">
        <v>8288</v>
      </c>
      <c r="K2199" t="s">
        <v>8288</v>
      </c>
      <c r="M2199" t="str" cm="1">
        <f t="array" ref="M2199">LOOKUP(2,1/(C2199:L2199&lt;&gt;""),C2199:L2199)</f>
        <v>Crop Fodders</v>
      </c>
      <c r="N2199" t="s">
        <v>8288</v>
      </c>
      <c r="O2199" t="s">
        <v>2546</v>
      </c>
      <c r="P2199" t="s">
        <v>2547</v>
      </c>
      <c r="Q2199" t="s">
        <v>8288</v>
      </c>
      <c r="R2199" t="s">
        <v>8288</v>
      </c>
      <c r="S2199" t="s">
        <v>8288</v>
      </c>
      <c r="T2199" t="s">
        <v>8288</v>
      </c>
      <c r="U2199" t="s">
        <v>8288</v>
      </c>
      <c r="V2199" s="204" t="s">
        <v>8288</v>
      </c>
      <c r="W2199" t="s">
        <v>8288</v>
      </c>
      <c r="X2199" t="s">
        <v>8288</v>
      </c>
      <c r="Y2199" t="s">
        <v>2539</v>
      </c>
      <c r="Z2199" t="s">
        <v>17906</v>
      </c>
      <c r="AA2199" s="204" t="s">
        <v>8288</v>
      </c>
      <c r="AB2199" s="204"/>
      <c r="AC2199"/>
      <c r="AD2199"/>
      <c r="AE2199"/>
      <c r="AF2199"/>
      <c r="AG2199" t="str">
        <f>IFERROR(IF(COUNTIF(C2199:L2199,"Feed Ingredient")&gt;0,INDEX(ani_diet!T:T,MATCH(M2199,ani_diet!D:D,0)),""),"")</f>
        <v/>
      </c>
      <c r="AH2199" s="60" t="b">
        <f>IF(IFERROR(IF(MATCH("Feed Ingredient", AOM[[#This Row],[L1]:[L10]],0)&gt;0, TRUE, FALSE), FALSE)=TRUE,IFERROR(VLOOKUP(M2199, ani_diet!C:C, 1, FALSE), "No Match"),FALSE)</f>
        <v>0</v>
      </c>
      <c r="AL2199" t="str">
        <f>IFERROR(IF(COUNTIF(C2199:L2199,"Feed Ingredient")&gt;0,INDEX(ani_diet!T:T,MATCH(M2199,ani_diet!D:D,0)),""),"")</f>
        <v/>
      </c>
    </row>
    <row r="2200" spans="1:38">
      <c r="A2200" t="str">
        <f>_xlfn.TEXTJOIN("/",TRUE,AOM[[#This Row],[L1]:[L10]])</f>
        <v>Management/Livestock Practices/Feed Management/Feed Substitution/Non Crop Fodders</v>
      </c>
      <c r="B2200" t="s">
        <v>24702</v>
      </c>
      <c r="C2200" t="s">
        <v>17896</v>
      </c>
      <c r="D2200" t="s">
        <v>24667</v>
      </c>
      <c r="E2200" t="s">
        <v>24040</v>
      </c>
      <c r="F2200" t="s">
        <v>2540</v>
      </c>
      <c r="G2200" t="s">
        <v>24684</v>
      </c>
      <c r="H2200" t="s">
        <v>8288</v>
      </c>
      <c r="I2200" t="s">
        <v>8288</v>
      </c>
      <c r="J2200" t="s">
        <v>8288</v>
      </c>
      <c r="K2200" t="s">
        <v>8288</v>
      </c>
      <c r="M2200" t="str" cm="1">
        <f t="array" ref="M2200">LOOKUP(2,1/(C2200:L2200&lt;&gt;""),C2200:L2200)</f>
        <v>Non Crop Fodders</v>
      </c>
      <c r="N2200" t="s">
        <v>8288</v>
      </c>
      <c r="O2200" t="s">
        <v>24703</v>
      </c>
      <c r="P2200" t="s">
        <v>2547</v>
      </c>
      <c r="Q2200" t="s">
        <v>8288</v>
      </c>
      <c r="R2200" t="s">
        <v>8288</v>
      </c>
      <c r="S2200" t="s">
        <v>8288</v>
      </c>
      <c r="T2200" t="s">
        <v>8288</v>
      </c>
      <c r="U2200" t="s">
        <v>8288</v>
      </c>
      <c r="V2200" s="204" t="s">
        <v>8288</v>
      </c>
      <c r="W2200" t="s">
        <v>8288</v>
      </c>
      <c r="X2200" t="s">
        <v>8288</v>
      </c>
      <c r="Y2200" t="s">
        <v>2548</v>
      </c>
      <c r="Z2200" t="s">
        <v>17906</v>
      </c>
      <c r="AA2200" s="204" t="s">
        <v>8288</v>
      </c>
      <c r="AB2200" s="204"/>
      <c r="AC2200"/>
      <c r="AD2200"/>
      <c r="AE2200"/>
      <c r="AF2200"/>
      <c r="AG2200" t="str">
        <f>IFERROR(IF(COUNTIF(C2200:L2200,"Feed Ingredient")&gt;0,INDEX(ani_diet!T:T,MATCH(M2200,ani_diet!D:D,0)),""),"")</f>
        <v/>
      </c>
      <c r="AH2200" s="60" t="b">
        <f>IF(IFERROR(IF(MATCH("Feed Ingredient", AOM[[#This Row],[L1]:[L10]],0)&gt;0, TRUE, FALSE), FALSE)=TRUE,IFERROR(VLOOKUP(M2200, ani_diet!C:C, 1, FALSE), "No Match"),FALSE)</f>
        <v>0</v>
      </c>
      <c r="AL2200" t="str">
        <f>IFERROR(IF(COUNTIF(C2200:L2200,"Feed Ingredient")&gt;0,INDEX(ani_diet!T:T,MATCH(M2200,ani_diet!D:D,0)),""),"")</f>
        <v/>
      </c>
    </row>
    <row r="2201" spans="1:38">
      <c r="A2201" t="str">
        <f>_xlfn.TEXTJOIN("/",TRUE,AOM[[#This Row],[L1]:[L10]])</f>
        <v>Management/Livestock Practices/Feed Management/Feed Substitution/Other Feed</v>
      </c>
      <c r="B2201" t="s">
        <v>24704</v>
      </c>
      <c r="C2201" t="s">
        <v>17896</v>
      </c>
      <c r="D2201" t="s">
        <v>24667</v>
      </c>
      <c r="E2201" t="s">
        <v>24040</v>
      </c>
      <c r="F2201" t="s">
        <v>2540</v>
      </c>
      <c r="G2201" t="s">
        <v>24687</v>
      </c>
      <c r="H2201" t="s">
        <v>8288</v>
      </c>
      <c r="I2201" t="s">
        <v>8288</v>
      </c>
      <c r="J2201" t="s">
        <v>8288</v>
      </c>
      <c r="K2201" t="s">
        <v>8288</v>
      </c>
      <c r="M2201" t="str" cm="1">
        <f t="array" ref="M2201">LOOKUP(2,1/(C2201:L2201&lt;&gt;""),C2201:L2201)</f>
        <v>Other Feed</v>
      </c>
      <c r="N2201" t="s">
        <v>8288</v>
      </c>
      <c r="O2201" t="s">
        <v>24705</v>
      </c>
      <c r="P2201" t="s">
        <v>2547</v>
      </c>
      <c r="Q2201" t="s">
        <v>8288</v>
      </c>
      <c r="R2201" t="s">
        <v>8288</v>
      </c>
      <c r="S2201" t="s">
        <v>8288</v>
      </c>
      <c r="T2201" t="s">
        <v>8288</v>
      </c>
      <c r="U2201" t="s">
        <v>8288</v>
      </c>
      <c r="V2201" s="204" t="s">
        <v>8288</v>
      </c>
      <c r="W2201" t="s">
        <v>8288</v>
      </c>
      <c r="X2201" t="s">
        <v>8288</v>
      </c>
      <c r="Y2201" t="s">
        <v>24689</v>
      </c>
      <c r="Z2201" t="s">
        <v>17906</v>
      </c>
      <c r="AA2201" s="204" t="s">
        <v>8288</v>
      </c>
      <c r="AB2201" s="204"/>
      <c r="AC2201"/>
      <c r="AD2201"/>
      <c r="AE2201"/>
      <c r="AF2201"/>
      <c r="AG2201" t="str">
        <f>IFERROR(IF(COUNTIF(C2201:L2201,"Feed Ingredient")&gt;0,INDEX(ani_diet!T:T,MATCH(M2201,ani_diet!D:D,0)),""),"")</f>
        <v/>
      </c>
      <c r="AH2201" s="60" t="b">
        <f>IF(IFERROR(IF(MATCH("Feed Ingredient", AOM[[#This Row],[L1]:[L10]],0)&gt;0, TRUE, FALSE), FALSE)=TRUE,IFERROR(VLOOKUP(M2201, ani_diet!C:C, 1, FALSE), "No Match"),FALSE)</f>
        <v>0</v>
      </c>
      <c r="AL2201" t="str">
        <f>IFERROR(IF(COUNTIF(C2201:L2201,"Feed Ingredient")&gt;0,INDEX(ani_diet!T:T,MATCH(M2201,ani_diet!D:D,0)),""),"")</f>
        <v/>
      </c>
    </row>
    <row r="2202" spans="1:38">
      <c r="A2202" t="str">
        <f>_xlfn.TEXTJOIN("/",TRUE,AOM[[#This Row],[L1]:[L10]])</f>
        <v>Outcomes</v>
      </c>
      <c r="B2202" t="s">
        <v>24706</v>
      </c>
      <c r="C2202" t="s">
        <v>24707</v>
      </c>
      <c r="D2202" t="s">
        <v>8288</v>
      </c>
      <c r="E2202" t="s">
        <v>8288</v>
      </c>
      <c r="F2202" t="s">
        <v>8288</v>
      </c>
      <c r="G2202" t="s">
        <v>8288</v>
      </c>
      <c r="H2202" t="s">
        <v>8288</v>
      </c>
      <c r="I2202" t="s">
        <v>8288</v>
      </c>
      <c r="J2202" t="s">
        <v>8288</v>
      </c>
      <c r="K2202" t="s">
        <v>8288</v>
      </c>
      <c r="M2202" t="str" cm="1">
        <f t="array" ref="M2202">LOOKUP(2,1/(C2202:L2202&lt;&gt;""),C2202:L2202)</f>
        <v>Outcomes</v>
      </c>
      <c r="N2202" t="s">
        <v>8288</v>
      </c>
      <c r="O2202" t="s">
        <v>24708</v>
      </c>
      <c r="P2202" t="s">
        <v>8288</v>
      </c>
      <c r="Q2202" t="s">
        <v>8288</v>
      </c>
      <c r="R2202" t="s">
        <v>24709</v>
      </c>
      <c r="S2202" t="s">
        <v>8288</v>
      </c>
      <c r="T2202" t="s">
        <v>8288</v>
      </c>
      <c r="U2202" t="s">
        <v>8288</v>
      </c>
      <c r="V2202" s="204" t="s">
        <v>8288</v>
      </c>
      <c r="W2202" t="s">
        <v>8288</v>
      </c>
      <c r="X2202" t="s">
        <v>8288</v>
      </c>
      <c r="Y2202" t="s">
        <v>8288</v>
      </c>
      <c r="Z2202" t="s">
        <v>8288</v>
      </c>
      <c r="AA2202" s="204" t="s">
        <v>8288</v>
      </c>
      <c r="AB2202" s="204"/>
      <c r="AC2202"/>
      <c r="AD2202"/>
      <c r="AE2202"/>
      <c r="AF2202"/>
      <c r="AG2202" t="str">
        <f>IFERROR(IF(COUNTIF(C2202:L2202,"Feed Ingredient")&gt;0,INDEX(ani_diet!T:T,MATCH(M2202,ani_diet!D:D,0)),""),"")</f>
        <v/>
      </c>
      <c r="AH2202" s="60" t="b">
        <f>IF(IFERROR(IF(MATCH("Feed Ingredient", AOM[[#This Row],[L1]:[L10]],0)&gt;0, TRUE, FALSE), FALSE)=TRUE,IFERROR(VLOOKUP(M2202, ani_diet!C:C, 1, FALSE), "No Match"),FALSE)</f>
        <v>0</v>
      </c>
      <c r="AL2202" t="str">
        <f>IFERROR(IF(COUNTIF(C2202:L2202,"Feed Ingredient")&gt;0,INDEX(ani_diet!T:T,MATCH(M2202,ani_diet!D:D,0)),""),"")</f>
        <v/>
      </c>
    </row>
    <row r="2203" spans="1:38">
      <c r="A2203" t="str">
        <f>_xlfn.TEXTJOIN("/",TRUE,AOM[[#This Row],[L1]:[L10]])</f>
        <v>Outcomes/Efficiency</v>
      </c>
      <c r="B2203" t="s">
        <v>24710</v>
      </c>
      <c r="C2203" t="s">
        <v>24707</v>
      </c>
      <c r="D2203" t="s">
        <v>7216</v>
      </c>
      <c r="E2203" t="s">
        <v>8288</v>
      </c>
      <c r="F2203" t="s">
        <v>8288</v>
      </c>
      <c r="G2203" t="s">
        <v>8288</v>
      </c>
      <c r="H2203" t="s">
        <v>8288</v>
      </c>
      <c r="I2203" t="s">
        <v>8288</v>
      </c>
      <c r="J2203" t="s">
        <v>8288</v>
      </c>
      <c r="K2203" t="s">
        <v>8288</v>
      </c>
      <c r="M2203" t="str" cm="1">
        <f t="array" ref="M2203">LOOKUP(2,1/(C2203:L2203&lt;&gt;""),C2203:L2203)</f>
        <v>Efficiency</v>
      </c>
      <c r="N2203" t="s">
        <v>8288</v>
      </c>
      <c r="O2203" t="s">
        <v>8288</v>
      </c>
      <c r="P2203" t="s">
        <v>8288</v>
      </c>
      <c r="Q2203" t="s">
        <v>8288</v>
      </c>
      <c r="R2203" t="s">
        <v>8288</v>
      </c>
      <c r="S2203" t="s">
        <v>8288</v>
      </c>
      <c r="T2203" t="s">
        <v>8288</v>
      </c>
      <c r="U2203" t="s">
        <v>8288</v>
      </c>
      <c r="V2203" s="204" t="s">
        <v>8288</v>
      </c>
      <c r="W2203" t="s">
        <v>8288</v>
      </c>
      <c r="X2203" t="s">
        <v>8288</v>
      </c>
      <c r="Y2203" t="s">
        <v>18091</v>
      </c>
      <c r="Z2203" t="s">
        <v>8288</v>
      </c>
      <c r="AA2203" s="204" t="s">
        <v>8288</v>
      </c>
      <c r="AB2203" s="204"/>
      <c r="AC2203"/>
      <c r="AD2203"/>
      <c r="AE2203"/>
      <c r="AF2203"/>
      <c r="AG2203" t="str">
        <f>IFERROR(IF(COUNTIF(C2203:L2203,"Feed Ingredient")&gt;0,INDEX(ani_diet!T:T,MATCH(M2203,ani_diet!D:D,0)),""),"")</f>
        <v/>
      </c>
      <c r="AH2203" s="60" t="b">
        <f>IF(IFERROR(IF(MATCH("Feed Ingredient", AOM[[#This Row],[L1]:[L10]],0)&gt;0, TRUE, FALSE), FALSE)=TRUE,IFERROR(VLOOKUP(M2203, ani_diet!C:C, 1, FALSE), "No Match"),FALSE)</f>
        <v>0</v>
      </c>
      <c r="AL2203" t="str">
        <f>IFERROR(IF(COUNTIF(C2203:L2203,"Feed Ingredient")&gt;0,INDEX(ani_diet!T:T,MATCH(M2203,ani_diet!D:D,0)),""),"")</f>
        <v/>
      </c>
    </row>
    <row r="2204" spans="1:38">
      <c r="A2204" t="str">
        <f>_xlfn.TEXTJOIN("/",TRUE,AOM[[#This Row],[L1]:[L10]])</f>
        <v>Outcomes/Efficiency/Feed Efficiency</v>
      </c>
      <c r="B2204" t="s">
        <v>24711</v>
      </c>
      <c r="C2204" t="s">
        <v>24707</v>
      </c>
      <c r="D2204" t="s">
        <v>7216</v>
      </c>
      <c r="E2204" t="s">
        <v>24712</v>
      </c>
      <c r="F2204" t="s">
        <v>8288</v>
      </c>
      <c r="G2204" t="s">
        <v>8288</v>
      </c>
      <c r="H2204" t="s">
        <v>8288</v>
      </c>
      <c r="I2204" t="s">
        <v>8288</v>
      </c>
      <c r="J2204" t="s">
        <v>8288</v>
      </c>
      <c r="K2204" t="s">
        <v>8288</v>
      </c>
      <c r="M2204" t="str" cm="1">
        <f t="array" ref="M2204">LOOKUP(2,1/(C2204:L2204&lt;&gt;""),C2204:L2204)</f>
        <v>Feed Efficiency</v>
      </c>
      <c r="N2204" t="s">
        <v>8288</v>
      </c>
      <c r="O2204" t="s">
        <v>8288</v>
      </c>
      <c r="P2204" t="s">
        <v>8288</v>
      </c>
      <c r="Q2204" t="s">
        <v>8288</v>
      </c>
      <c r="R2204" t="s">
        <v>8288</v>
      </c>
      <c r="S2204" t="s">
        <v>8288</v>
      </c>
      <c r="T2204" t="s">
        <v>8288</v>
      </c>
      <c r="U2204" t="s">
        <v>8288</v>
      </c>
      <c r="V2204" s="204" t="s">
        <v>8288</v>
      </c>
      <c r="W2204" t="s">
        <v>8288</v>
      </c>
      <c r="X2204" t="s">
        <v>8288</v>
      </c>
      <c r="Y2204" t="s">
        <v>24713</v>
      </c>
      <c r="Z2204" t="s">
        <v>8288</v>
      </c>
      <c r="AA2204" s="204" t="s">
        <v>8288</v>
      </c>
      <c r="AB2204" s="204"/>
      <c r="AC2204"/>
      <c r="AD2204"/>
      <c r="AE2204"/>
      <c r="AF2204"/>
      <c r="AG2204" t="str">
        <f>IFERROR(IF(COUNTIF(C2204:L2204,"Feed Ingredient")&gt;0,INDEX(ani_diet!T:T,MATCH(M2204,ani_diet!D:D,0)),""),"")</f>
        <v/>
      </c>
      <c r="AH2204" s="60" t="b">
        <f>IF(IFERROR(IF(MATCH("Feed Ingredient", AOM[[#This Row],[L1]:[L10]],0)&gt;0, TRUE, FALSE), FALSE)=TRUE,IFERROR(VLOOKUP(M2204, ani_diet!C:C, 1, FALSE), "No Match"),FALSE)</f>
        <v>0</v>
      </c>
      <c r="AL2204" t="str">
        <f>IFERROR(IF(COUNTIF(C2204:L2204,"Feed Ingredient")&gt;0,INDEX(ani_diet!T:T,MATCH(M2204,ani_diet!D:D,0)),""),"")</f>
        <v/>
      </c>
    </row>
    <row r="2205" spans="1:38">
      <c r="A2205" t="str">
        <f>_xlfn.TEXTJOIN("/",TRUE,AOM[[#This Row],[L1]:[L10]])</f>
        <v>Outcomes/Efficiency/Feed Efficiency/Feed Conversion Ratio</v>
      </c>
      <c r="B2205" t="s">
        <v>24714</v>
      </c>
      <c r="C2205" t="s">
        <v>24707</v>
      </c>
      <c r="D2205" t="s">
        <v>7216</v>
      </c>
      <c r="E2205" t="s">
        <v>24712</v>
      </c>
      <c r="F2205" t="s">
        <v>24715</v>
      </c>
      <c r="G2205" t="s">
        <v>8288</v>
      </c>
      <c r="H2205" t="s">
        <v>8288</v>
      </c>
      <c r="I2205" t="s">
        <v>8288</v>
      </c>
      <c r="J2205" t="s">
        <v>8288</v>
      </c>
      <c r="K2205" t="s">
        <v>8288</v>
      </c>
      <c r="M2205" t="str" cm="1">
        <f t="array" ref="M2205">LOOKUP(2,1/(C2205:L2205&lt;&gt;""),C2205:L2205)</f>
        <v>Feed Conversion Ratio</v>
      </c>
      <c r="N2205" t="s">
        <v>8288</v>
      </c>
      <c r="O2205" t="s">
        <v>8288</v>
      </c>
      <c r="P2205" t="s">
        <v>8288</v>
      </c>
      <c r="Q2205" t="s">
        <v>8288</v>
      </c>
      <c r="R2205" t="s">
        <v>8288</v>
      </c>
      <c r="S2205" t="s">
        <v>8288</v>
      </c>
      <c r="T2205" t="s">
        <v>8288</v>
      </c>
      <c r="U2205" t="s">
        <v>8288</v>
      </c>
      <c r="V2205" s="204" t="s">
        <v>8288</v>
      </c>
      <c r="W2205" t="s">
        <v>8288</v>
      </c>
      <c r="X2205" t="s">
        <v>8288</v>
      </c>
      <c r="Y2205" t="s">
        <v>8288</v>
      </c>
      <c r="Z2205" t="s">
        <v>8288</v>
      </c>
      <c r="AA2205" s="204" t="s">
        <v>8288</v>
      </c>
      <c r="AB2205" s="204"/>
      <c r="AC2205"/>
      <c r="AD2205"/>
      <c r="AE2205"/>
      <c r="AF2205"/>
      <c r="AG2205" t="str">
        <f>IFERROR(IF(COUNTIF(C2205:L2205,"Feed Ingredient")&gt;0,INDEX(ani_diet!T:T,MATCH(M2205,ani_diet!D:D,0)),""),"")</f>
        <v/>
      </c>
      <c r="AH2205" s="60" t="b">
        <f>IF(IFERROR(IF(MATCH("Feed Ingredient", AOM[[#This Row],[L1]:[L10]],0)&gt;0, TRUE, FALSE), FALSE)=TRUE,IFERROR(VLOOKUP(M2205, ani_diet!C:C, 1, FALSE), "No Match"),FALSE)</f>
        <v>0</v>
      </c>
      <c r="AL2205" t="str">
        <f>IFERROR(IF(COUNTIF(C2205:L2205,"Feed Ingredient")&gt;0,INDEX(ani_diet!T:T,MATCH(M2205,ani_diet!D:D,0)),""),"")</f>
        <v/>
      </c>
    </row>
    <row r="2206" spans="1:38">
      <c r="A2206" t="str">
        <f>_xlfn.TEXTJOIN("/",TRUE,AOM[[#This Row],[L1]:[L10]])</f>
        <v>Outcomes/Efficiency/Feed Efficiency/Feed Conversion Ratio/Feed Conversion Ratio (In Out)</v>
      </c>
      <c r="B2206" t="s">
        <v>24716</v>
      </c>
      <c r="C2206" t="s">
        <v>24707</v>
      </c>
      <c r="D2206" t="s">
        <v>7216</v>
      </c>
      <c r="E2206" t="s">
        <v>24712</v>
      </c>
      <c r="F2206" t="s">
        <v>24715</v>
      </c>
      <c r="G2206" t="s">
        <v>7336</v>
      </c>
      <c r="H2206" t="s">
        <v>8288</v>
      </c>
      <c r="I2206" t="s">
        <v>8288</v>
      </c>
      <c r="J2206" t="s">
        <v>8288</v>
      </c>
      <c r="K2206" t="s">
        <v>8288</v>
      </c>
      <c r="M2206" t="str" cm="1">
        <f t="array" ref="M2206">LOOKUP(2,1/(C2206:L2206&lt;&gt;""),C2206:L2206)</f>
        <v>Feed Conversion Ratio (In Out)</v>
      </c>
      <c r="N2206" t="s">
        <v>8288</v>
      </c>
      <c r="O2206" t="s">
        <v>7339</v>
      </c>
      <c r="P2206" t="s">
        <v>7340</v>
      </c>
      <c r="Q2206" t="s">
        <v>8288</v>
      </c>
      <c r="R2206" t="s">
        <v>8288</v>
      </c>
      <c r="S2206" t="s">
        <v>8288</v>
      </c>
      <c r="T2206" t="s">
        <v>8288</v>
      </c>
      <c r="U2206" t="s">
        <v>8288</v>
      </c>
      <c r="V2206" s="204" t="s">
        <v>8288</v>
      </c>
      <c r="W2206" t="s">
        <v>8288</v>
      </c>
      <c r="X2206" t="s">
        <v>8288</v>
      </c>
      <c r="Y2206" t="s">
        <v>24717</v>
      </c>
      <c r="Z2206" t="s">
        <v>8288</v>
      </c>
      <c r="AA2206" s="204" t="s">
        <v>8288</v>
      </c>
      <c r="AB2206" s="204"/>
      <c r="AC2206"/>
      <c r="AD2206"/>
      <c r="AE2206"/>
      <c r="AF2206"/>
      <c r="AG2206" t="str">
        <f>IFERROR(IF(COUNTIF(C2206:L2206,"Feed Ingredient")&gt;0,INDEX(ani_diet!T:T,MATCH(M2206,ani_diet!D:D,0)),""),"")</f>
        <v/>
      </c>
      <c r="AH2206" s="60" t="b">
        <f>IF(IFERROR(IF(MATCH("Feed Ingredient", AOM[[#This Row],[L1]:[L10]],0)&gt;0, TRUE, FALSE), FALSE)=TRUE,IFERROR(VLOOKUP(M2206, ani_diet!C:C, 1, FALSE), "No Match"),FALSE)</f>
        <v>0</v>
      </c>
      <c r="AL2206" t="str">
        <f>IFERROR(IF(COUNTIF(C2206:L2206,"Feed Ingredient")&gt;0,INDEX(ani_diet!T:T,MATCH(M2206,ani_diet!D:D,0)),""),"")</f>
        <v/>
      </c>
    </row>
    <row r="2207" spans="1:38">
      <c r="A2207" t="str">
        <f>_xlfn.TEXTJOIN("/",TRUE,AOM[[#This Row],[L1]:[L10]])</f>
        <v>Outcomes/Efficiency/Feed Efficiency/Feed Conversion Ratio/Feed Conversion Ratio (Out In)</v>
      </c>
      <c r="B2207" t="s">
        <v>24718</v>
      </c>
      <c r="C2207" t="s">
        <v>24707</v>
      </c>
      <c r="D2207" t="s">
        <v>7216</v>
      </c>
      <c r="E2207" t="s">
        <v>24712</v>
      </c>
      <c r="F2207" t="s">
        <v>24715</v>
      </c>
      <c r="G2207" t="s">
        <v>7330</v>
      </c>
      <c r="H2207" t="s">
        <v>8288</v>
      </c>
      <c r="I2207" t="s">
        <v>8288</v>
      </c>
      <c r="J2207" t="s">
        <v>8288</v>
      </c>
      <c r="K2207" t="s">
        <v>8288</v>
      </c>
      <c r="M2207" t="str" cm="1">
        <f t="array" ref="M2207">LOOKUP(2,1/(C2207:L2207&lt;&gt;""),C2207:L2207)</f>
        <v>Feed Conversion Ratio (Out In)</v>
      </c>
      <c r="N2207" t="s">
        <v>8288</v>
      </c>
      <c r="O2207" t="s">
        <v>7333</v>
      </c>
      <c r="P2207" t="s">
        <v>7334</v>
      </c>
      <c r="Q2207" t="s">
        <v>8288</v>
      </c>
      <c r="R2207" t="s">
        <v>8288</v>
      </c>
      <c r="S2207" t="s">
        <v>8288</v>
      </c>
      <c r="T2207" t="s">
        <v>8288</v>
      </c>
      <c r="U2207" t="s">
        <v>8288</v>
      </c>
      <c r="V2207" s="204" t="s">
        <v>8288</v>
      </c>
      <c r="W2207" t="s">
        <v>8288</v>
      </c>
      <c r="X2207" t="s">
        <v>8288</v>
      </c>
      <c r="Y2207" t="s">
        <v>24719</v>
      </c>
      <c r="Z2207" t="s">
        <v>8288</v>
      </c>
      <c r="AA2207" s="204" t="s">
        <v>8288</v>
      </c>
      <c r="AB2207" s="204"/>
      <c r="AC2207"/>
      <c r="AD2207"/>
      <c r="AE2207"/>
      <c r="AF2207"/>
      <c r="AG2207" t="str">
        <f>IFERROR(IF(COUNTIF(C2207:L2207,"Feed Ingredient")&gt;0,INDEX(ani_diet!T:T,MATCH(M2207,ani_diet!D:D,0)),""),"")</f>
        <v/>
      </c>
      <c r="AH2207" s="60" t="b">
        <f>IF(IFERROR(IF(MATCH("Feed Ingredient", AOM[[#This Row],[L1]:[L10]],0)&gt;0, TRUE, FALSE), FALSE)=TRUE,IFERROR(VLOOKUP(M2207, ani_diet!C:C, 1, FALSE), "No Match"),FALSE)</f>
        <v>0</v>
      </c>
      <c r="AL2207" t="str">
        <f>IFERROR(IF(COUNTIF(C2207:L2207,"Feed Ingredient")&gt;0,INDEX(ani_diet!T:T,MATCH(M2207,ani_diet!D:D,0)),""),"")</f>
        <v/>
      </c>
    </row>
    <row r="2208" spans="1:38">
      <c r="A2208" t="str">
        <f>_xlfn.TEXTJOIN("/",TRUE,AOM[[#This Row],[L1]:[L10]])</f>
        <v>Outcomes/Efficiency/Feed Efficiency/Nitrogen Apparent Efficiency</v>
      </c>
      <c r="B2208" t="s">
        <v>24720</v>
      </c>
      <c r="C2208" t="s">
        <v>24707</v>
      </c>
      <c r="D2208" t="s">
        <v>7216</v>
      </c>
      <c r="E2208" t="s">
        <v>24712</v>
      </c>
      <c r="F2208" t="s">
        <v>24721</v>
      </c>
      <c r="M2208" t="str" cm="1">
        <f t="array" ref="M2208">LOOKUP(2,1/(C2208:L2208&lt;&gt;""),C2208:L2208)</f>
        <v>Nitrogen Apparent Efficiency</v>
      </c>
      <c r="O2208" t="s">
        <v>24722</v>
      </c>
      <c r="V2208" s="204"/>
      <c r="AA2208" s="204"/>
      <c r="AB2208" s="204"/>
      <c r="AC2208"/>
      <c r="AD2208"/>
      <c r="AE2208"/>
      <c r="AF2208"/>
      <c r="AG2208" t="str">
        <f>IFERROR(IF(COUNTIF(C2208:L2208,"Feed Ingredient")&gt;0,INDEX(ani_diet!T:T,MATCH(M2208,ani_diet!D:D,0)),""),"")</f>
        <v/>
      </c>
      <c r="AH2208" s="60" t="b">
        <f>IF(IFERROR(IF(MATCH("Feed Ingredient", AOM[[#This Row],[L1]:[L10]],0)&gt;0, TRUE, FALSE), FALSE)=TRUE,IFERROR(VLOOKUP(M2208, ani_diet!C:C, 1, FALSE), "No Match"),FALSE)</f>
        <v>0</v>
      </c>
      <c r="AL2208" t="str">
        <f>IFERROR(IF(COUNTIF(C2208:L2208,"Feed Ingredient")&gt;0,INDEX(ani_diet!T:T,MATCH(M2208,ani_diet!D:D,0)),""),"")</f>
        <v/>
      </c>
    </row>
    <row r="2209" spans="1:38">
      <c r="A2209" t="str">
        <f>_xlfn.TEXTJOIN("/",TRUE,AOM[[#This Row],[L1]:[L10]])</f>
        <v>Outcomes/Efficiency/Feed Efficiency/Nitrogen Use Efficiency/Apparent N Efficiency</v>
      </c>
      <c r="B2209" t="s">
        <v>24723</v>
      </c>
      <c r="C2209" t="s">
        <v>24707</v>
      </c>
      <c r="D2209" t="s">
        <v>7216</v>
      </c>
      <c r="E2209" t="s">
        <v>24712</v>
      </c>
      <c r="F2209" t="s">
        <v>24724</v>
      </c>
      <c r="G2209" t="s">
        <v>24725</v>
      </c>
      <c r="H2209" t="s">
        <v>8288</v>
      </c>
      <c r="I2209" t="s">
        <v>8288</v>
      </c>
      <c r="J2209" t="s">
        <v>8288</v>
      </c>
      <c r="K2209" t="s">
        <v>8288</v>
      </c>
      <c r="M2209" t="str" cm="1">
        <f t="array" ref="M2209">LOOKUP(2,1/(C2209:L2209&lt;&gt;""),C2209:L2209)</f>
        <v>Apparent N Efficiency</v>
      </c>
      <c r="N2209" t="s">
        <v>8288</v>
      </c>
      <c r="O2209" t="s">
        <v>7281</v>
      </c>
      <c r="P2209" t="s">
        <v>7251</v>
      </c>
      <c r="Q2209" t="s">
        <v>8288</v>
      </c>
      <c r="R2209" t="s">
        <v>8288</v>
      </c>
      <c r="S2209" t="s">
        <v>8288</v>
      </c>
      <c r="T2209" t="s">
        <v>8288</v>
      </c>
      <c r="U2209" t="s">
        <v>8288</v>
      </c>
      <c r="V2209" s="204" t="s">
        <v>8288</v>
      </c>
      <c r="W2209" t="s">
        <v>8288</v>
      </c>
      <c r="X2209" t="s">
        <v>8288</v>
      </c>
      <c r="Y2209" t="s">
        <v>24726</v>
      </c>
      <c r="Z2209" t="s">
        <v>8288</v>
      </c>
      <c r="AA2209" s="204" t="s">
        <v>8288</v>
      </c>
      <c r="AB2209" s="204"/>
      <c r="AC2209"/>
      <c r="AD2209"/>
      <c r="AE2209"/>
      <c r="AF2209"/>
      <c r="AG2209" t="str">
        <f>IFERROR(IF(COUNTIF(C2209:L2209,"Feed Ingredient")&gt;0,INDEX(ani_diet!T:T,MATCH(M2209,ani_diet!D:D,0)),""),"")</f>
        <v/>
      </c>
      <c r="AH2209" s="60" t="b">
        <f>IF(IFERROR(IF(MATCH("Feed Ingredient", AOM[[#This Row],[L1]:[L10]],0)&gt;0, TRUE, FALSE), FALSE)=TRUE,IFERROR(VLOOKUP(M2209, ani_diet!C:C, 1, FALSE), "No Match"),FALSE)</f>
        <v>0</v>
      </c>
      <c r="AL2209" t="str">
        <f>IFERROR(IF(COUNTIF(C2209:L2209,"Feed Ingredient")&gt;0,INDEX(ani_diet!T:T,MATCH(M2209,ani_diet!D:D,0)),""),"")</f>
        <v/>
      </c>
    </row>
    <row r="2210" spans="1:38">
      <c r="A2210" t="str">
        <f>_xlfn.TEXTJOIN("/",TRUE,AOM[[#This Row],[L1]:[L10]])</f>
        <v>Outcomes/Efficiency/Feed Efficiency/Protein Conversion Ratio</v>
      </c>
      <c r="B2210" t="s">
        <v>24727</v>
      </c>
      <c r="C2210" t="s">
        <v>24707</v>
      </c>
      <c r="D2210" t="s">
        <v>7216</v>
      </c>
      <c r="E2210" t="s">
        <v>24712</v>
      </c>
      <c r="F2210" t="s">
        <v>24728</v>
      </c>
      <c r="G2210" t="s">
        <v>8288</v>
      </c>
      <c r="H2210" t="s">
        <v>8288</v>
      </c>
      <c r="I2210" t="s">
        <v>8288</v>
      </c>
      <c r="J2210" t="s">
        <v>8288</v>
      </c>
      <c r="K2210" t="s">
        <v>8288</v>
      </c>
      <c r="M2210" t="str" cm="1">
        <f t="array" ref="M2210">LOOKUP(2,1/(C2210:L2210&lt;&gt;""),C2210:L2210)</f>
        <v>Protein Conversion Ratio</v>
      </c>
      <c r="N2210" t="s">
        <v>8288</v>
      </c>
      <c r="O2210" t="s">
        <v>8288</v>
      </c>
      <c r="P2210" t="s">
        <v>8288</v>
      </c>
      <c r="Q2210" t="s">
        <v>8288</v>
      </c>
      <c r="R2210" t="s">
        <v>8288</v>
      </c>
      <c r="S2210" t="s">
        <v>8288</v>
      </c>
      <c r="T2210" t="s">
        <v>8288</v>
      </c>
      <c r="U2210" t="s">
        <v>8288</v>
      </c>
      <c r="V2210" s="204" t="s">
        <v>8288</v>
      </c>
      <c r="W2210" t="s">
        <v>8288</v>
      </c>
      <c r="X2210" t="s">
        <v>8288</v>
      </c>
      <c r="Y2210" t="s">
        <v>8288</v>
      </c>
      <c r="Z2210" t="s">
        <v>8288</v>
      </c>
      <c r="AA2210" s="204" t="s">
        <v>8288</v>
      </c>
      <c r="AB2210" s="204"/>
      <c r="AC2210"/>
      <c r="AD2210"/>
      <c r="AE2210"/>
      <c r="AF2210"/>
      <c r="AG2210" t="str">
        <f>IFERROR(IF(COUNTIF(C2210:L2210,"Feed Ingredient")&gt;0,INDEX(ani_diet!T:T,MATCH(M2210,ani_diet!D:D,0)),""),"")</f>
        <v/>
      </c>
      <c r="AH2210" s="60" t="b">
        <f>IF(IFERROR(IF(MATCH("Feed Ingredient", AOM[[#This Row],[L1]:[L10]],0)&gt;0, TRUE, FALSE), FALSE)=TRUE,IFERROR(VLOOKUP(M2210, ani_diet!C:C, 1, FALSE), "No Match"),FALSE)</f>
        <v>0</v>
      </c>
      <c r="AL2210" t="str">
        <f>IFERROR(IF(COUNTIF(C2210:L2210,"Feed Ingredient")&gt;0,INDEX(ani_diet!T:T,MATCH(M2210,ani_diet!D:D,0)),""),"")</f>
        <v/>
      </c>
    </row>
    <row r="2211" spans="1:38">
      <c r="A2211" t="str">
        <f>_xlfn.TEXTJOIN("/",TRUE,AOM[[#This Row],[L1]:[L10]])</f>
        <v>Outcomes/Efficiency/Feed Efficiency/Protein Conversion Ratio/Protein Conversion Ratio (In Out)</v>
      </c>
      <c r="B2211" t="s">
        <v>24729</v>
      </c>
      <c r="C2211" t="s">
        <v>24707</v>
      </c>
      <c r="D2211" t="s">
        <v>7216</v>
      </c>
      <c r="E2211" t="s">
        <v>24712</v>
      </c>
      <c r="F2211" t="s">
        <v>24728</v>
      </c>
      <c r="G2211" t="s">
        <v>7346</v>
      </c>
      <c r="H2211" t="s">
        <v>8288</v>
      </c>
      <c r="I2211" t="s">
        <v>8288</v>
      </c>
      <c r="J2211" t="s">
        <v>8288</v>
      </c>
      <c r="K2211" t="s">
        <v>8288</v>
      </c>
      <c r="M2211" t="str" cm="1">
        <f t="array" ref="M2211">LOOKUP(2,1/(C2211:L2211&lt;&gt;""),C2211:L2211)</f>
        <v>Protein Conversion Ratio (In Out)</v>
      </c>
      <c r="N2211" t="s">
        <v>8288</v>
      </c>
      <c r="O2211" t="s">
        <v>7349</v>
      </c>
      <c r="P2211" t="s">
        <v>7340</v>
      </c>
      <c r="Q2211" t="s">
        <v>8288</v>
      </c>
      <c r="R2211" t="s">
        <v>8288</v>
      </c>
      <c r="S2211" t="s">
        <v>8288</v>
      </c>
      <c r="T2211" t="s">
        <v>8288</v>
      </c>
      <c r="U2211" t="s">
        <v>8288</v>
      </c>
      <c r="V2211" s="204" t="s">
        <v>8288</v>
      </c>
      <c r="W2211" t="s">
        <v>8288</v>
      </c>
      <c r="X2211" t="s">
        <v>8288</v>
      </c>
      <c r="Y2211" t="s">
        <v>24730</v>
      </c>
      <c r="Z2211" t="s">
        <v>8288</v>
      </c>
      <c r="AA2211" s="204" t="s">
        <v>8288</v>
      </c>
      <c r="AB2211" s="204"/>
      <c r="AC2211"/>
      <c r="AD2211"/>
      <c r="AE2211"/>
      <c r="AF2211"/>
      <c r="AG2211" t="str">
        <f>IFERROR(IF(COUNTIF(C2211:L2211,"Feed Ingredient")&gt;0,INDEX(ani_diet!T:T,MATCH(M2211,ani_diet!D:D,0)),""),"")</f>
        <v/>
      </c>
      <c r="AH2211" s="60" t="b">
        <f>IF(IFERROR(IF(MATCH("Feed Ingredient", AOM[[#This Row],[L1]:[L10]],0)&gt;0, TRUE, FALSE), FALSE)=TRUE,IFERROR(VLOOKUP(M2211, ani_diet!C:C, 1, FALSE), "No Match"),FALSE)</f>
        <v>0</v>
      </c>
      <c r="AL2211" t="str">
        <f>IFERROR(IF(COUNTIF(C2211:L2211,"Feed Ingredient")&gt;0,INDEX(ani_diet!T:T,MATCH(M2211,ani_diet!D:D,0)),""),"")</f>
        <v/>
      </c>
    </row>
    <row r="2212" spans="1:38">
      <c r="A2212" t="str">
        <f>_xlfn.TEXTJOIN("/",TRUE,AOM[[#This Row],[L1]:[L10]])</f>
        <v>Outcomes/Efficiency/Feed Efficiency/Protein Conversion Ratio/Protein Conversion Ratio (Out In)</v>
      </c>
      <c r="B2212" t="s">
        <v>24731</v>
      </c>
      <c r="C2212" t="s">
        <v>24707</v>
      </c>
      <c r="D2212" t="s">
        <v>7216</v>
      </c>
      <c r="E2212" t="s">
        <v>24712</v>
      </c>
      <c r="F2212" t="s">
        <v>24728</v>
      </c>
      <c r="G2212" t="s">
        <v>7341</v>
      </c>
      <c r="H2212" t="s">
        <v>8288</v>
      </c>
      <c r="I2212" t="s">
        <v>8288</v>
      </c>
      <c r="J2212" t="s">
        <v>8288</v>
      </c>
      <c r="K2212" t="s">
        <v>8288</v>
      </c>
      <c r="M2212" t="str" cm="1">
        <f t="array" ref="M2212">LOOKUP(2,1/(C2212:L2212&lt;&gt;""),C2212:L2212)</f>
        <v>Protein Conversion Ratio (Out In)</v>
      </c>
      <c r="N2212" t="s">
        <v>8288</v>
      </c>
      <c r="O2212" t="s">
        <v>7344</v>
      </c>
      <c r="P2212" t="s">
        <v>24732</v>
      </c>
      <c r="Q2212" t="s">
        <v>8288</v>
      </c>
      <c r="R2212" t="s">
        <v>8288</v>
      </c>
      <c r="S2212" t="s">
        <v>8288</v>
      </c>
      <c r="T2212" t="s">
        <v>8288</v>
      </c>
      <c r="U2212" t="s">
        <v>8288</v>
      </c>
      <c r="V2212" s="204" t="s">
        <v>8288</v>
      </c>
      <c r="W2212" t="s">
        <v>8288</v>
      </c>
      <c r="X2212" t="s">
        <v>8288</v>
      </c>
      <c r="Y2212" t="s">
        <v>24733</v>
      </c>
      <c r="Z2212" t="s">
        <v>8288</v>
      </c>
      <c r="AA2212" s="204" t="s">
        <v>8288</v>
      </c>
      <c r="AB2212" s="204"/>
      <c r="AC2212"/>
      <c r="AD2212"/>
      <c r="AE2212"/>
      <c r="AF2212"/>
      <c r="AG2212" t="str">
        <f>IFERROR(IF(COUNTIF(C2212:L2212,"Feed Ingredient")&gt;0,INDEX(ani_diet!T:T,MATCH(M2212,ani_diet!D:D,0)),""),"")</f>
        <v/>
      </c>
      <c r="AH2212" s="60" t="b">
        <f>IF(IFERROR(IF(MATCH("Feed Ingredient", AOM[[#This Row],[L1]:[L10]],0)&gt;0, TRUE, FALSE), FALSE)=TRUE,IFERROR(VLOOKUP(M2212, ani_diet!C:C, 1, FALSE), "No Match"),FALSE)</f>
        <v>0</v>
      </c>
      <c r="AL2212" t="str">
        <f>IFERROR(IF(COUNTIF(C2212:L2212,"Feed Ingredient")&gt;0,INDEX(ani_diet!T:T,MATCH(M2212,ani_diet!D:D,0)),""),"")</f>
        <v/>
      </c>
    </row>
    <row r="2213" spans="1:38">
      <c r="A2213" t="str">
        <f>_xlfn.TEXTJOIN("/",TRUE,AOM[[#This Row],[L1]:[L10]])</f>
        <v>Outcomes/Efficiency/Fertilizer Use Efficiency</v>
      </c>
      <c r="B2213" t="s">
        <v>24734</v>
      </c>
      <c r="C2213" t="s">
        <v>24707</v>
      </c>
      <c r="D2213" t="s">
        <v>7216</v>
      </c>
      <c r="E2213" t="s">
        <v>24735</v>
      </c>
      <c r="F2213" t="s">
        <v>8288</v>
      </c>
      <c r="G2213" t="s">
        <v>8288</v>
      </c>
      <c r="H2213" t="s">
        <v>8288</v>
      </c>
      <c r="I2213" t="s">
        <v>8288</v>
      </c>
      <c r="J2213" t="s">
        <v>8288</v>
      </c>
      <c r="K2213" t="s">
        <v>8288</v>
      </c>
      <c r="M2213" t="str" cm="1">
        <f t="array" ref="M2213">LOOKUP(2,1/(C2213:L2213&lt;&gt;""),C2213:L2213)</f>
        <v>Fertilizer Use Efficiency</v>
      </c>
      <c r="N2213" t="s">
        <v>8288</v>
      </c>
      <c r="O2213" t="s">
        <v>8288</v>
      </c>
      <c r="P2213" t="s">
        <v>8288</v>
      </c>
      <c r="Q2213" t="s">
        <v>8288</v>
      </c>
      <c r="R2213" t="s">
        <v>8288</v>
      </c>
      <c r="S2213" t="s">
        <v>8288</v>
      </c>
      <c r="T2213" t="s">
        <v>8288</v>
      </c>
      <c r="U2213" t="s">
        <v>8288</v>
      </c>
      <c r="V2213" s="204" t="s">
        <v>8288</v>
      </c>
      <c r="W2213" t="s">
        <v>8288</v>
      </c>
      <c r="X2213" t="s">
        <v>8288</v>
      </c>
      <c r="Y2213" t="s">
        <v>24713</v>
      </c>
      <c r="Z2213" t="s">
        <v>8288</v>
      </c>
      <c r="AA2213" s="204" t="s">
        <v>8288</v>
      </c>
      <c r="AB2213" s="204"/>
      <c r="AC2213"/>
      <c r="AD2213"/>
      <c r="AE2213"/>
      <c r="AF2213"/>
      <c r="AG2213" t="str">
        <f>IFERROR(IF(COUNTIF(C2213:L2213,"Feed Ingredient")&gt;0,INDEX(ani_diet!T:T,MATCH(M2213,ani_diet!D:D,0)),""),"")</f>
        <v/>
      </c>
      <c r="AH2213" s="60" t="b">
        <f>IF(IFERROR(IF(MATCH("Feed Ingredient", AOM[[#This Row],[L1]:[L10]],0)&gt;0, TRUE, FALSE), FALSE)=TRUE,IFERROR(VLOOKUP(M2213, ani_diet!C:C, 1, FALSE), "No Match"),FALSE)</f>
        <v>0</v>
      </c>
      <c r="AL2213" t="str">
        <f>IFERROR(IF(COUNTIF(C2213:L2213,"Feed Ingredient")&gt;0,INDEX(ani_diet!T:T,MATCH(M2213,ani_diet!D:D,0)),""),"")</f>
        <v/>
      </c>
    </row>
    <row r="2214" spans="1:38">
      <c r="A2214" t="str">
        <f>_xlfn.TEXTJOIN("/",TRUE,AOM[[#This Row],[L1]:[L10]])</f>
        <v>Outcomes/Efficiency/Fertilizer Use Efficiency/Nitrogen Use Efficiency</v>
      </c>
      <c r="B2214" t="s">
        <v>24736</v>
      </c>
      <c r="C2214" t="s">
        <v>24707</v>
      </c>
      <c r="D2214" t="s">
        <v>7216</v>
      </c>
      <c r="E2214" t="s">
        <v>24735</v>
      </c>
      <c r="F2214" t="s">
        <v>24724</v>
      </c>
      <c r="G2214" t="s">
        <v>8288</v>
      </c>
      <c r="H2214" t="s">
        <v>8288</v>
      </c>
      <c r="I2214" t="s">
        <v>8288</v>
      </c>
      <c r="J2214" t="s">
        <v>8288</v>
      </c>
      <c r="K2214" t="s">
        <v>8288</v>
      </c>
      <c r="M2214" t="str" cm="1">
        <f t="array" ref="M2214">LOOKUP(2,1/(C2214:L2214&lt;&gt;""),C2214:L2214)</f>
        <v>Nitrogen Use Efficiency</v>
      </c>
      <c r="N2214" t="s">
        <v>8288</v>
      </c>
      <c r="O2214" t="s">
        <v>8288</v>
      </c>
      <c r="P2214" t="s">
        <v>8288</v>
      </c>
      <c r="Q2214" t="s">
        <v>8288</v>
      </c>
      <c r="R2214" t="s">
        <v>8288</v>
      </c>
      <c r="S2214" t="s">
        <v>8288</v>
      </c>
      <c r="T2214" t="s">
        <v>8288</v>
      </c>
      <c r="U2214" t="s">
        <v>8288</v>
      </c>
      <c r="V2214" s="204" t="s">
        <v>8288</v>
      </c>
      <c r="W2214" t="s">
        <v>8288</v>
      </c>
      <c r="X2214" t="s">
        <v>8288</v>
      </c>
      <c r="Y2214" t="s">
        <v>24713</v>
      </c>
      <c r="Z2214" t="s">
        <v>8288</v>
      </c>
      <c r="AA2214" s="204" t="s">
        <v>8288</v>
      </c>
      <c r="AB2214" s="204"/>
      <c r="AC2214"/>
      <c r="AD2214"/>
      <c r="AE2214"/>
      <c r="AF2214"/>
      <c r="AG2214" t="str">
        <f>IFERROR(IF(COUNTIF(C2214:L2214,"Feed Ingredient")&gt;0,INDEX(ani_diet!T:T,MATCH(M2214,ani_diet!D:D,0)),""),"")</f>
        <v/>
      </c>
      <c r="AH2214" s="60" t="b">
        <f>IF(IFERROR(IF(MATCH("Feed Ingredient", AOM[[#This Row],[L1]:[L10]],0)&gt;0, TRUE, FALSE), FALSE)=TRUE,IFERROR(VLOOKUP(M2214, ani_diet!C:C, 1, FALSE), "No Match"),FALSE)</f>
        <v>0</v>
      </c>
      <c r="AL2214" t="str">
        <f>IFERROR(IF(COUNTIF(C2214:L2214,"Feed Ingredient")&gt;0,INDEX(ani_diet!T:T,MATCH(M2214,ani_diet!D:D,0)),""),"")</f>
        <v/>
      </c>
    </row>
    <row r="2215" spans="1:38">
      <c r="A2215" t="str">
        <f>_xlfn.TEXTJOIN("/",TRUE,AOM[[#This Row],[L1]:[L10]])</f>
        <v>Outcomes/Efficiency/Fertilizer Use Efficiency/Nitrogen Use Efficiency/Isotopic N</v>
      </c>
      <c r="B2215" t="s">
        <v>24737</v>
      </c>
      <c r="C2215" t="s">
        <v>24707</v>
      </c>
      <c r="D2215" t="s">
        <v>7216</v>
      </c>
      <c r="E2215" t="s">
        <v>24735</v>
      </c>
      <c r="F2215" t="s">
        <v>24724</v>
      </c>
      <c r="G2215" t="s">
        <v>24738</v>
      </c>
      <c r="H2215" t="s">
        <v>8288</v>
      </c>
      <c r="I2215" t="s">
        <v>8288</v>
      </c>
      <c r="J2215" t="s">
        <v>8288</v>
      </c>
      <c r="K2215" t="s">
        <v>8288</v>
      </c>
      <c r="M2215" t="str" cm="1">
        <f t="array" ref="M2215">LOOKUP(2,1/(C2215:L2215&lt;&gt;""),C2215:L2215)</f>
        <v>Isotopic N</v>
      </c>
      <c r="N2215" t="s">
        <v>8288</v>
      </c>
      <c r="O2215" t="s">
        <v>8288</v>
      </c>
      <c r="P2215" t="s">
        <v>8288</v>
      </c>
      <c r="Q2215" t="s">
        <v>8288</v>
      </c>
      <c r="R2215" t="s">
        <v>8288</v>
      </c>
      <c r="S2215" t="s">
        <v>8288</v>
      </c>
      <c r="T2215" t="s">
        <v>8288</v>
      </c>
      <c r="U2215" t="s">
        <v>8288</v>
      </c>
      <c r="V2215" s="204" t="s">
        <v>8288</v>
      </c>
      <c r="W2215" t="s">
        <v>8288</v>
      </c>
      <c r="X2215" t="s">
        <v>8288</v>
      </c>
      <c r="Y2215" t="s">
        <v>8288</v>
      </c>
      <c r="Z2215" t="s">
        <v>8288</v>
      </c>
      <c r="AA2215" s="204" t="s">
        <v>8288</v>
      </c>
      <c r="AB2215" s="204"/>
      <c r="AC2215"/>
      <c r="AD2215"/>
      <c r="AE2215"/>
      <c r="AF2215"/>
      <c r="AG2215" t="str">
        <f>IFERROR(IF(COUNTIF(C2215:L2215,"Feed Ingredient")&gt;0,INDEX(ani_diet!T:T,MATCH(M2215,ani_diet!D:D,0)),""),"")</f>
        <v/>
      </c>
      <c r="AH2215" s="60" t="b">
        <f>IF(IFERROR(IF(MATCH("Feed Ingredient", AOM[[#This Row],[L1]:[L10]],0)&gt;0, TRUE, FALSE), FALSE)=TRUE,IFERROR(VLOOKUP(M2215, ani_diet!C:C, 1, FALSE), "No Match"),FALSE)</f>
        <v>0</v>
      </c>
      <c r="AL2215" t="str">
        <f>IFERROR(IF(COUNTIF(C2215:L2215,"Feed Ingredient")&gt;0,INDEX(ani_diet!T:T,MATCH(M2215,ani_diet!D:D,0)),""),"")</f>
        <v/>
      </c>
    </row>
    <row r="2216" spans="1:38">
      <c r="A2216" t="str">
        <f>_xlfn.TEXTJOIN("/",TRUE,AOM[[#This Row],[L1]:[L10]])</f>
        <v>Outcomes/Efficiency/Fertilizer Use Efficiency/Nitrogen Use Efficiency/Isotopic N/Isotopic N-Above-ground Biomass</v>
      </c>
      <c r="B2216" t="s">
        <v>24739</v>
      </c>
      <c r="C2216" t="s">
        <v>24707</v>
      </c>
      <c r="D2216" t="s">
        <v>7216</v>
      </c>
      <c r="E2216" t="s">
        <v>24735</v>
      </c>
      <c r="F2216" t="s">
        <v>24724</v>
      </c>
      <c r="G2216" t="s">
        <v>24738</v>
      </c>
      <c r="H2216" t="s">
        <v>24740</v>
      </c>
      <c r="I2216" t="s">
        <v>8288</v>
      </c>
      <c r="J2216" t="s">
        <v>8288</v>
      </c>
      <c r="K2216" t="s">
        <v>8288</v>
      </c>
      <c r="M2216" t="str" cm="1">
        <f t="array" ref="M2216">LOOKUP(2,1/(C2216:L2216&lt;&gt;""),C2216:L2216)</f>
        <v>Isotopic N-Above-ground Biomass</v>
      </c>
      <c r="N2216" t="s">
        <v>8288</v>
      </c>
      <c r="O2216" t="s">
        <v>7256</v>
      </c>
      <c r="P2216" t="s">
        <v>7251</v>
      </c>
      <c r="Q2216" t="s">
        <v>8288</v>
      </c>
      <c r="R2216" t="s">
        <v>8288</v>
      </c>
      <c r="S2216" t="s">
        <v>8288</v>
      </c>
      <c r="T2216" t="s">
        <v>8288</v>
      </c>
      <c r="U2216" t="s">
        <v>8288</v>
      </c>
      <c r="V2216" s="204" t="s">
        <v>8288</v>
      </c>
      <c r="W2216" t="s">
        <v>8288</v>
      </c>
      <c r="X2216" t="s">
        <v>8288</v>
      </c>
      <c r="Y2216" t="s">
        <v>8288</v>
      </c>
      <c r="Z2216" t="s">
        <v>8288</v>
      </c>
      <c r="AA2216" s="204" t="s">
        <v>8288</v>
      </c>
      <c r="AB2216" s="204"/>
      <c r="AC2216"/>
      <c r="AD2216"/>
      <c r="AE2216"/>
      <c r="AF2216"/>
      <c r="AG2216" t="str">
        <f>IFERROR(IF(COUNTIF(C2216:L2216,"Feed Ingredient")&gt;0,INDEX(ani_diet!T:T,MATCH(M2216,ani_diet!D:D,0)),""),"")</f>
        <v/>
      </c>
      <c r="AH2216" s="60" t="b">
        <f>IF(IFERROR(IF(MATCH("Feed Ingredient", AOM[[#This Row],[L1]:[L10]],0)&gt;0, TRUE, FALSE), FALSE)=TRUE,IFERROR(VLOOKUP(M2216, ani_diet!C:C, 1, FALSE), "No Match"),FALSE)</f>
        <v>0</v>
      </c>
      <c r="AL2216" t="str">
        <f>IFERROR(IF(COUNTIF(C2216:L2216,"Feed Ingredient")&gt;0,INDEX(ani_diet!T:T,MATCH(M2216,ani_diet!D:D,0)),""),"")</f>
        <v/>
      </c>
    </row>
    <row r="2217" spans="1:38">
      <c r="A2217" t="str">
        <f>_xlfn.TEXTJOIN("/",TRUE,AOM[[#This Row],[L1]:[L10]])</f>
        <v>Outcomes/Efficiency/Fertilizer Use Efficiency/Nitrogen Use Efficiency/Isotopic N/Isotopic N-Product</v>
      </c>
      <c r="B2217" t="s">
        <v>24741</v>
      </c>
      <c r="C2217" t="s">
        <v>24707</v>
      </c>
      <c r="D2217" t="s">
        <v>7216</v>
      </c>
      <c r="E2217" t="s">
        <v>24735</v>
      </c>
      <c r="F2217" t="s">
        <v>24724</v>
      </c>
      <c r="G2217" t="s">
        <v>24738</v>
      </c>
      <c r="H2217" t="s">
        <v>24742</v>
      </c>
      <c r="I2217" t="s">
        <v>8288</v>
      </c>
      <c r="J2217" t="s">
        <v>8288</v>
      </c>
      <c r="K2217" t="s">
        <v>8288</v>
      </c>
      <c r="M2217" t="str" cm="1">
        <f t="array" ref="M2217">LOOKUP(2,1/(C2217:L2217&lt;&gt;""),C2217:L2217)</f>
        <v>Isotopic N-Product</v>
      </c>
      <c r="N2217" t="s">
        <v>8288</v>
      </c>
      <c r="O2217" t="s">
        <v>7250</v>
      </c>
      <c r="P2217" t="s">
        <v>7251</v>
      </c>
      <c r="Q2217" t="s">
        <v>8288</v>
      </c>
      <c r="R2217" t="s">
        <v>8288</v>
      </c>
      <c r="S2217" t="s">
        <v>8288</v>
      </c>
      <c r="T2217" t="s">
        <v>8288</v>
      </c>
      <c r="U2217" t="s">
        <v>8288</v>
      </c>
      <c r="V2217" s="204" t="s">
        <v>8288</v>
      </c>
      <c r="W2217" t="s">
        <v>8288</v>
      </c>
      <c r="X2217" t="s">
        <v>8288</v>
      </c>
      <c r="Y2217" t="s">
        <v>8288</v>
      </c>
      <c r="Z2217" t="s">
        <v>8288</v>
      </c>
      <c r="AA2217" s="204" t="s">
        <v>8288</v>
      </c>
      <c r="AB2217" s="204"/>
      <c r="AC2217"/>
      <c r="AD2217"/>
      <c r="AE2217"/>
      <c r="AF2217"/>
      <c r="AG2217" t="str">
        <f>IFERROR(IF(COUNTIF(C2217:L2217,"Feed Ingredient")&gt;0,INDEX(ani_diet!T:T,MATCH(M2217,ani_diet!D:D,0)),""),"")</f>
        <v/>
      </c>
      <c r="AH2217" s="60" t="b">
        <f>IF(IFERROR(IF(MATCH("Feed Ingredient", AOM[[#This Row],[L1]:[L10]],0)&gt;0, TRUE, FALSE), FALSE)=TRUE,IFERROR(VLOOKUP(M2217, ani_diet!C:C, 1, FALSE), "No Match"),FALSE)</f>
        <v>0</v>
      </c>
      <c r="AL2217" t="str">
        <f>IFERROR(IF(COUNTIF(C2217:L2217,"Feed Ingredient")&gt;0,INDEX(ani_diet!T:T,MATCH(M2217,ani_diet!D:D,0)),""),"")</f>
        <v/>
      </c>
    </row>
    <row r="2218" spans="1:38">
      <c r="A2218" t="str">
        <f>_xlfn.TEXTJOIN("/",TRUE,AOM[[#This Row],[L1]:[L10]])</f>
        <v>Outcomes/Efficiency/Fertilizer Use Efficiency/Nitrogen Use Efficiency/Partial N Balance</v>
      </c>
      <c r="B2218" t="s">
        <v>24743</v>
      </c>
      <c r="C2218" t="s">
        <v>24707</v>
      </c>
      <c r="D2218" t="s">
        <v>7216</v>
      </c>
      <c r="E2218" t="s">
        <v>24735</v>
      </c>
      <c r="F2218" t="s">
        <v>24724</v>
      </c>
      <c r="G2218" t="s">
        <v>24744</v>
      </c>
      <c r="H2218" t="s">
        <v>8288</v>
      </c>
      <c r="I2218" t="s">
        <v>8288</v>
      </c>
      <c r="J2218" t="s">
        <v>8288</v>
      </c>
      <c r="K2218" t="s">
        <v>8288</v>
      </c>
      <c r="M2218" t="str" cm="1">
        <f t="array" ref="M2218">LOOKUP(2,1/(C2218:L2218&lt;&gt;""),C2218:L2218)</f>
        <v>Partial N Balance</v>
      </c>
      <c r="N2218" t="s">
        <v>8288</v>
      </c>
      <c r="O2218" t="s">
        <v>8288</v>
      </c>
      <c r="P2218" t="s">
        <v>8288</v>
      </c>
      <c r="Q2218" t="s">
        <v>8288</v>
      </c>
      <c r="R2218" t="s">
        <v>8288</v>
      </c>
      <c r="S2218" t="s">
        <v>8288</v>
      </c>
      <c r="T2218" t="s">
        <v>8288</v>
      </c>
      <c r="U2218" t="s">
        <v>8288</v>
      </c>
      <c r="V2218" s="204" t="s">
        <v>8288</v>
      </c>
      <c r="W2218" t="s">
        <v>8288</v>
      </c>
      <c r="X2218" t="s">
        <v>8288</v>
      </c>
      <c r="Y2218" t="s">
        <v>8288</v>
      </c>
      <c r="Z2218" t="s">
        <v>8288</v>
      </c>
      <c r="AA2218" s="204" t="s">
        <v>8288</v>
      </c>
      <c r="AB2218" s="204"/>
      <c r="AC2218"/>
      <c r="AD2218"/>
      <c r="AE2218"/>
      <c r="AF2218"/>
      <c r="AG2218" t="str">
        <f>IFERROR(IF(COUNTIF(C2218:L2218,"Feed Ingredient")&gt;0,INDEX(ani_diet!T:T,MATCH(M2218,ani_diet!D:D,0)),""),"")</f>
        <v/>
      </c>
      <c r="AH2218" s="60" t="b">
        <f>IF(IFERROR(IF(MATCH("Feed Ingredient", AOM[[#This Row],[L1]:[L10]],0)&gt;0, TRUE, FALSE), FALSE)=TRUE,IFERROR(VLOOKUP(M2218, ani_diet!C:C, 1, FALSE), "No Match"),FALSE)</f>
        <v>0</v>
      </c>
      <c r="AL2218" t="str">
        <f>IFERROR(IF(COUNTIF(C2218:L2218,"Feed Ingredient")&gt;0,INDEX(ani_diet!T:T,MATCH(M2218,ani_diet!D:D,0)),""),"")</f>
        <v/>
      </c>
    </row>
    <row r="2219" spans="1:38">
      <c r="A2219" t="str">
        <f>_xlfn.TEXTJOIN("/",TRUE,AOM[[#This Row],[L1]:[L10]])</f>
        <v>Outcomes/Efficiency/Fertilizer Use Efficiency/Nitrogen Use Efficiency/Partial N Balance/Partial N Balance-Above-ground Biomass</v>
      </c>
      <c r="B2219" t="s">
        <v>24745</v>
      </c>
      <c r="C2219" t="s">
        <v>24707</v>
      </c>
      <c r="D2219" t="s">
        <v>7216</v>
      </c>
      <c r="E2219" t="s">
        <v>24735</v>
      </c>
      <c r="F2219" t="s">
        <v>24724</v>
      </c>
      <c r="G2219" t="s">
        <v>24744</v>
      </c>
      <c r="H2219" t="s">
        <v>24746</v>
      </c>
      <c r="I2219" t="s">
        <v>8288</v>
      </c>
      <c r="J2219" t="s">
        <v>8288</v>
      </c>
      <c r="K2219" t="s">
        <v>8288</v>
      </c>
      <c r="M2219" t="str" cm="1">
        <f t="array" ref="M2219">LOOKUP(2,1/(C2219:L2219&lt;&gt;""),C2219:L2219)</f>
        <v>Partial N Balance-Above-ground Biomass</v>
      </c>
      <c r="N2219" t="s">
        <v>8288</v>
      </c>
      <c r="O2219" t="s">
        <v>24747</v>
      </c>
      <c r="P2219" t="s">
        <v>7251</v>
      </c>
      <c r="Q2219" t="s">
        <v>8288</v>
      </c>
      <c r="R2219" t="s">
        <v>8288</v>
      </c>
      <c r="S2219" t="s">
        <v>8288</v>
      </c>
      <c r="T2219" t="s">
        <v>8288</v>
      </c>
      <c r="U2219" t="s">
        <v>8288</v>
      </c>
      <c r="V2219" s="204" t="s">
        <v>8288</v>
      </c>
      <c r="W2219" t="s">
        <v>8288</v>
      </c>
      <c r="X2219" t="s">
        <v>8288</v>
      </c>
      <c r="Y2219" t="s">
        <v>8288</v>
      </c>
      <c r="Z2219" t="s">
        <v>8288</v>
      </c>
      <c r="AA2219" s="204" t="s">
        <v>8288</v>
      </c>
      <c r="AB2219" s="204"/>
      <c r="AC2219"/>
      <c r="AD2219"/>
      <c r="AE2219"/>
      <c r="AF2219"/>
      <c r="AG2219" t="str">
        <f>IFERROR(IF(COUNTIF(C2219:L2219,"Feed Ingredient")&gt;0,INDEX(ani_diet!T:T,MATCH(M2219,ani_diet!D:D,0)),""),"")</f>
        <v/>
      </c>
      <c r="AH2219" s="60" t="b">
        <f>IF(IFERROR(IF(MATCH("Feed Ingredient", AOM[[#This Row],[L1]:[L10]],0)&gt;0, TRUE, FALSE), FALSE)=TRUE,IFERROR(VLOOKUP(M2219, ani_diet!C:C, 1, FALSE), "No Match"),FALSE)</f>
        <v>0</v>
      </c>
      <c r="AL2219" t="str">
        <f>IFERROR(IF(COUNTIF(C2219:L2219,"Feed Ingredient")&gt;0,INDEX(ani_diet!T:T,MATCH(M2219,ani_diet!D:D,0)),""),"")</f>
        <v/>
      </c>
    </row>
    <row r="2220" spans="1:38">
      <c r="A2220" t="str">
        <f>_xlfn.TEXTJOIN("/",TRUE,AOM[[#This Row],[L1]:[L10]])</f>
        <v>Outcomes/Efficiency/Fertilizer Use Efficiency/Nitrogen Use Efficiency/Partial N Balance/Partial N Balance-Product</v>
      </c>
      <c r="B2220" t="s">
        <v>24748</v>
      </c>
      <c r="C2220" t="s">
        <v>24707</v>
      </c>
      <c r="D2220" t="s">
        <v>7216</v>
      </c>
      <c r="E2220" t="s">
        <v>24735</v>
      </c>
      <c r="F2220" t="s">
        <v>24724</v>
      </c>
      <c r="G2220" t="s">
        <v>24744</v>
      </c>
      <c r="H2220" t="s">
        <v>24749</v>
      </c>
      <c r="I2220" t="s">
        <v>8288</v>
      </c>
      <c r="J2220" t="s">
        <v>8288</v>
      </c>
      <c r="K2220" t="s">
        <v>8288</v>
      </c>
      <c r="M2220" t="str" cm="1">
        <f t="array" ref="M2220">LOOKUP(2,1/(C2220:L2220&lt;&gt;""),C2220:L2220)</f>
        <v>Partial N Balance-Product</v>
      </c>
      <c r="N2220" t="s">
        <v>8288</v>
      </c>
      <c r="O2220" t="s">
        <v>7260</v>
      </c>
      <c r="P2220" t="s">
        <v>7251</v>
      </c>
      <c r="Q2220" t="s">
        <v>8288</v>
      </c>
      <c r="R2220" t="s">
        <v>8288</v>
      </c>
      <c r="S2220" t="s">
        <v>8288</v>
      </c>
      <c r="T2220" t="s">
        <v>8288</v>
      </c>
      <c r="U2220" t="s">
        <v>8288</v>
      </c>
      <c r="V2220" s="204" t="s">
        <v>8288</v>
      </c>
      <c r="W2220" t="s">
        <v>8288</v>
      </c>
      <c r="X2220" t="s">
        <v>8288</v>
      </c>
      <c r="Y2220" t="s">
        <v>8288</v>
      </c>
      <c r="Z2220" t="s">
        <v>8288</v>
      </c>
      <c r="AA2220" s="204" t="s">
        <v>8288</v>
      </c>
      <c r="AB2220" s="204"/>
      <c r="AC2220"/>
      <c r="AD2220"/>
      <c r="AE2220"/>
      <c r="AF2220"/>
      <c r="AG2220" t="str">
        <f>IFERROR(IF(COUNTIF(C2220:L2220,"Feed Ingredient")&gt;0,INDEX(ani_diet!T:T,MATCH(M2220,ani_diet!D:D,0)),""),"")</f>
        <v/>
      </c>
      <c r="AH2220" s="60" t="b">
        <f>IF(IFERROR(IF(MATCH("Feed Ingredient", AOM[[#This Row],[L1]:[L10]],0)&gt;0, TRUE, FALSE), FALSE)=TRUE,IFERROR(VLOOKUP(M2220, ani_diet!C:C, 1, FALSE), "No Match"),FALSE)</f>
        <v>0</v>
      </c>
      <c r="AL2220" t="str">
        <f>IFERROR(IF(COUNTIF(C2220:L2220,"Feed Ingredient")&gt;0,INDEX(ani_diet!T:T,MATCH(M2220,ani_diet!D:D,0)),""),"")</f>
        <v/>
      </c>
    </row>
    <row r="2221" spans="1:38">
      <c r="A2221" t="str">
        <f>_xlfn.TEXTJOIN("/",TRUE,AOM[[#This Row],[L1]:[L10]])</f>
        <v>Outcomes/Efficiency/Fertilizer Use Efficiency/Phosphorus Use Efficiency</v>
      </c>
      <c r="B2221" t="s">
        <v>24750</v>
      </c>
      <c r="C2221" t="s">
        <v>24707</v>
      </c>
      <c r="D2221" t="s">
        <v>7216</v>
      </c>
      <c r="E2221" t="s">
        <v>24735</v>
      </c>
      <c r="F2221" t="s">
        <v>24751</v>
      </c>
      <c r="G2221" t="s">
        <v>8288</v>
      </c>
      <c r="H2221" t="s">
        <v>8288</v>
      </c>
      <c r="I2221" t="s">
        <v>8288</v>
      </c>
      <c r="J2221" t="s">
        <v>8288</v>
      </c>
      <c r="K2221" t="s">
        <v>8288</v>
      </c>
      <c r="M2221" t="str" cm="1">
        <f t="array" ref="M2221">LOOKUP(2,1/(C2221:L2221&lt;&gt;""),C2221:L2221)</f>
        <v>Phosphorus Use Efficiency</v>
      </c>
      <c r="N2221" t="s">
        <v>8288</v>
      </c>
      <c r="O2221" t="s">
        <v>8288</v>
      </c>
      <c r="P2221" t="s">
        <v>8288</v>
      </c>
      <c r="Q2221" t="s">
        <v>8288</v>
      </c>
      <c r="R2221" t="s">
        <v>8288</v>
      </c>
      <c r="S2221" t="s">
        <v>8288</v>
      </c>
      <c r="T2221" t="s">
        <v>8288</v>
      </c>
      <c r="U2221" t="s">
        <v>8288</v>
      </c>
      <c r="V2221" s="204" t="s">
        <v>8288</v>
      </c>
      <c r="W2221" t="s">
        <v>8288</v>
      </c>
      <c r="X2221" t="s">
        <v>8288</v>
      </c>
      <c r="Y2221" t="s">
        <v>8288</v>
      </c>
      <c r="Z2221" t="s">
        <v>8288</v>
      </c>
      <c r="AA2221" s="204" t="s">
        <v>8288</v>
      </c>
      <c r="AB2221" s="204"/>
      <c r="AC2221"/>
      <c r="AD2221"/>
      <c r="AE2221"/>
      <c r="AF2221"/>
      <c r="AG2221" t="str">
        <f>IFERROR(IF(COUNTIF(C2221:L2221,"Feed Ingredient")&gt;0,INDEX(ani_diet!T:T,MATCH(M2221,ani_diet!D:D,0)),""),"")</f>
        <v/>
      </c>
      <c r="AH2221" s="60" t="b">
        <f>IF(IFERROR(IF(MATCH("Feed Ingredient", AOM[[#This Row],[L1]:[L10]],0)&gt;0, TRUE, FALSE), FALSE)=TRUE,IFERROR(VLOOKUP(M2221, ani_diet!C:C, 1, FALSE), "No Match"),FALSE)</f>
        <v>0</v>
      </c>
      <c r="AL2221" t="str">
        <f>IFERROR(IF(COUNTIF(C2221:L2221,"Feed Ingredient")&gt;0,INDEX(ani_diet!T:T,MATCH(M2221,ani_diet!D:D,0)),""),"")</f>
        <v/>
      </c>
    </row>
    <row r="2222" spans="1:38">
      <c r="A2222" t="str">
        <f>_xlfn.TEXTJOIN("/",TRUE,AOM[[#This Row],[L1]:[L10]])</f>
        <v>Outcomes/Efficiency/Total Factor Productivity</v>
      </c>
      <c r="B2222" t="s">
        <v>24752</v>
      </c>
      <c r="C2222" t="s">
        <v>24707</v>
      </c>
      <c r="D2222" t="s">
        <v>7216</v>
      </c>
      <c r="E2222" t="s">
        <v>7327</v>
      </c>
      <c r="F2222" t="s">
        <v>8288</v>
      </c>
      <c r="G2222" t="s">
        <v>8288</v>
      </c>
      <c r="H2222" t="s">
        <v>8288</v>
      </c>
      <c r="I2222" t="s">
        <v>8288</v>
      </c>
      <c r="J2222" t="s">
        <v>8288</v>
      </c>
      <c r="K2222" t="s">
        <v>8288</v>
      </c>
      <c r="M2222" t="str" cm="1">
        <f t="array" ref="M2222">LOOKUP(2,1/(C2222:L2222&lt;&gt;""),C2222:L2222)</f>
        <v>Total Factor Productivity</v>
      </c>
      <c r="N2222" t="s">
        <v>8288</v>
      </c>
      <c r="O2222" t="s">
        <v>24753</v>
      </c>
      <c r="P2222" t="s">
        <v>7251</v>
      </c>
      <c r="Q2222" t="s">
        <v>8288</v>
      </c>
      <c r="R2222" t="s">
        <v>8288</v>
      </c>
      <c r="S2222" t="s">
        <v>8288</v>
      </c>
      <c r="T2222" t="s">
        <v>8288</v>
      </c>
      <c r="U2222" t="s">
        <v>8288</v>
      </c>
      <c r="V2222" s="204" t="s">
        <v>8288</v>
      </c>
      <c r="W2222" t="s">
        <v>8288</v>
      </c>
      <c r="X2222" t="s">
        <v>8288</v>
      </c>
      <c r="Y2222" t="s">
        <v>24754</v>
      </c>
      <c r="Z2222" t="s">
        <v>8288</v>
      </c>
      <c r="AA2222" s="204" t="s">
        <v>8288</v>
      </c>
      <c r="AB2222" s="204"/>
      <c r="AC2222"/>
      <c r="AD2222"/>
      <c r="AE2222"/>
      <c r="AF2222"/>
      <c r="AG2222" t="str">
        <f>IFERROR(IF(COUNTIF(C2222:L2222,"Feed Ingredient")&gt;0,INDEX(ani_diet!T:T,MATCH(M2222,ani_diet!D:D,0)),""),"")</f>
        <v/>
      </c>
      <c r="AH2222" s="60" t="b">
        <f>IF(IFERROR(IF(MATCH("Feed Ingredient", AOM[[#This Row],[L1]:[L10]],0)&gt;0, TRUE, FALSE), FALSE)=TRUE,IFERROR(VLOOKUP(M2222, ani_diet!C:C, 1, FALSE), "No Match"),FALSE)</f>
        <v>0</v>
      </c>
      <c r="AL2222" t="str">
        <f>IFERROR(IF(COUNTIF(C2222:L2222,"Feed Ingredient")&gt;0,INDEX(ani_diet!T:T,MATCH(M2222,ani_diet!D:D,0)),""),"")</f>
        <v/>
      </c>
    </row>
    <row r="2223" spans="1:38">
      <c r="A2223" t="str">
        <f>_xlfn.TEXTJOIN("/",TRUE,AOM[[#This Row],[L1]:[L10]])</f>
        <v>Outcomes/Efficiency/Water Use Efficiency</v>
      </c>
      <c r="B2223" t="s">
        <v>24755</v>
      </c>
      <c r="C2223" t="s">
        <v>24707</v>
      </c>
      <c r="D2223" t="s">
        <v>7216</v>
      </c>
      <c r="E2223" t="s">
        <v>7224</v>
      </c>
      <c r="F2223" t="s">
        <v>8288</v>
      </c>
      <c r="G2223" t="s">
        <v>8288</v>
      </c>
      <c r="H2223" t="s">
        <v>8288</v>
      </c>
      <c r="I2223" t="s">
        <v>8288</v>
      </c>
      <c r="J2223" t="s">
        <v>8288</v>
      </c>
      <c r="K2223" t="s">
        <v>8288</v>
      </c>
      <c r="M2223" t="str" cm="1">
        <f t="array" ref="M2223">LOOKUP(2,1/(C2223:L2223&lt;&gt;""),C2223:L2223)</f>
        <v>Water Use Efficiency</v>
      </c>
      <c r="N2223" t="s">
        <v>8288</v>
      </c>
      <c r="O2223" t="s">
        <v>24756</v>
      </c>
      <c r="P2223" t="s">
        <v>8288</v>
      </c>
      <c r="Q2223" t="s">
        <v>8288</v>
      </c>
      <c r="R2223" t="s">
        <v>8288</v>
      </c>
      <c r="S2223" t="s">
        <v>8288</v>
      </c>
      <c r="T2223" t="s">
        <v>8288</v>
      </c>
      <c r="U2223" t="s">
        <v>8288</v>
      </c>
      <c r="V2223" s="204" t="s">
        <v>8288</v>
      </c>
      <c r="W2223" t="s">
        <v>8288</v>
      </c>
      <c r="X2223" t="s">
        <v>8288</v>
      </c>
      <c r="Y2223" t="s">
        <v>24757</v>
      </c>
      <c r="Z2223" t="s">
        <v>8288</v>
      </c>
      <c r="AA2223" s="204" t="s">
        <v>8288</v>
      </c>
      <c r="AB2223" s="204"/>
      <c r="AC2223"/>
      <c r="AD2223"/>
      <c r="AE2223"/>
      <c r="AF2223"/>
      <c r="AG2223" t="str">
        <f>IFERROR(IF(COUNTIF(C2223:L2223,"Feed Ingredient")&gt;0,INDEX(ani_diet!T:T,MATCH(M2223,ani_diet!D:D,0)),""),"")</f>
        <v/>
      </c>
      <c r="AH2223" s="60" t="b">
        <f>IF(IFERROR(IF(MATCH("Feed Ingredient", AOM[[#This Row],[L1]:[L10]],0)&gt;0, TRUE, FALSE), FALSE)=TRUE,IFERROR(VLOOKUP(M2223, ani_diet!C:C, 1, FALSE), "No Match"),FALSE)</f>
        <v>0</v>
      </c>
      <c r="AL2223" t="str">
        <f>IFERROR(IF(COUNTIF(C2223:L2223,"Feed Ingredient")&gt;0,INDEX(ani_diet!T:T,MATCH(M2223,ani_diet!D:D,0)),""),"")</f>
        <v/>
      </c>
    </row>
    <row r="2224" spans="1:38">
      <c r="A2224" t="str">
        <f>_xlfn.TEXTJOIN("/",TRUE,AOM[[#This Row],[L1]:[L10]])</f>
        <v>Outcomes/Environment</v>
      </c>
      <c r="B2224" t="s">
        <v>24758</v>
      </c>
      <c r="C2224" t="s">
        <v>24707</v>
      </c>
      <c r="D2224" t="s">
        <v>24759</v>
      </c>
      <c r="E2224" t="s">
        <v>8288</v>
      </c>
      <c r="F2224" t="s">
        <v>8288</v>
      </c>
      <c r="G2224" t="s">
        <v>8288</v>
      </c>
      <c r="H2224" t="s">
        <v>8288</v>
      </c>
      <c r="I2224" t="s">
        <v>8288</v>
      </c>
      <c r="J2224" t="s">
        <v>8288</v>
      </c>
      <c r="K2224" t="s">
        <v>8288</v>
      </c>
      <c r="M2224" t="str" cm="1">
        <f t="array" ref="M2224">LOOKUP(2,1/(C2224:L2224&lt;&gt;""),C2224:L2224)</f>
        <v>Environment</v>
      </c>
      <c r="N2224" t="s">
        <v>8288</v>
      </c>
      <c r="O2224" t="s">
        <v>8288</v>
      </c>
      <c r="P2224" t="s">
        <v>8288</v>
      </c>
      <c r="Q2224" t="s">
        <v>8288</v>
      </c>
      <c r="R2224" t="s">
        <v>8288</v>
      </c>
      <c r="S2224" t="s">
        <v>8288</v>
      </c>
      <c r="T2224" t="s">
        <v>8288</v>
      </c>
      <c r="U2224" t="s">
        <v>8288</v>
      </c>
      <c r="V2224" s="204" t="s">
        <v>8288</v>
      </c>
      <c r="W2224" t="s">
        <v>8288</v>
      </c>
      <c r="X2224" t="s">
        <v>8288</v>
      </c>
      <c r="Y2224" t="s">
        <v>24713</v>
      </c>
      <c r="Z2224" t="s">
        <v>8288</v>
      </c>
      <c r="AA2224" s="204" t="s">
        <v>8288</v>
      </c>
      <c r="AB2224" s="204"/>
      <c r="AC2224"/>
      <c r="AD2224"/>
      <c r="AE2224"/>
      <c r="AF2224"/>
      <c r="AG2224" t="str">
        <f>IFERROR(IF(COUNTIF(C2224:L2224,"Feed Ingredient")&gt;0,INDEX(ani_diet!T:T,MATCH(M2224,ani_diet!D:D,0)),""),"")</f>
        <v/>
      </c>
      <c r="AH2224" s="60" t="b">
        <f>IF(IFERROR(IF(MATCH("Feed Ingredient", AOM[[#This Row],[L1]:[L10]],0)&gt;0, TRUE, FALSE), FALSE)=TRUE,IFERROR(VLOOKUP(M2224, ani_diet!C:C, 1, FALSE), "No Match"),FALSE)</f>
        <v>0</v>
      </c>
      <c r="AL2224" t="str">
        <f>IFERROR(IF(COUNTIF(C2224:L2224,"Feed Ingredient")&gt;0,INDEX(ani_diet!T:T,MATCH(M2224,ani_diet!D:D,0)),""),"")</f>
        <v/>
      </c>
    </row>
    <row r="2225" spans="1:38">
      <c r="A2225" t="str">
        <f>_xlfn.TEXTJOIN("/",TRUE,AOM[[#This Row],[L1]:[L10]])</f>
        <v>Outcomes/Environment/Biological</v>
      </c>
      <c r="B2225" t="s">
        <v>24760</v>
      </c>
      <c r="C2225" t="s">
        <v>24707</v>
      </c>
      <c r="D2225" t="s">
        <v>24759</v>
      </c>
      <c r="E2225" t="s">
        <v>24761</v>
      </c>
      <c r="F2225" t="s">
        <v>8288</v>
      </c>
      <c r="G2225" t="s">
        <v>8288</v>
      </c>
      <c r="H2225" t="s">
        <v>8288</v>
      </c>
      <c r="I2225" t="s">
        <v>8288</v>
      </c>
      <c r="J2225" t="s">
        <v>8288</v>
      </c>
      <c r="K2225" t="s">
        <v>8288</v>
      </c>
      <c r="M2225" t="str" cm="1">
        <f t="array" ref="M2225">LOOKUP(2,1/(C2225:L2225&lt;&gt;""),C2225:L2225)</f>
        <v>Biological</v>
      </c>
      <c r="N2225" t="s">
        <v>8288</v>
      </c>
      <c r="O2225" t="s">
        <v>8288</v>
      </c>
      <c r="P2225" t="s">
        <v>8288</v>
      </c>
      <c r="Q2225" t="s">
        <v>8288</v>
      </c>
      <c r="R2225" t="s">
        <v>8288</v>
      </c>
      <c r="S2225" t="s">
        <v>8288</v>
      </c>
      <c r="T2225" t="s">
        <v>8288</v>
      </c>
      <c r="U2225" t="s">
        <v>8288</v>
      </c>
      <c r="V2225" s="204" t="s">
        <v>8288</v>
      </c>
      <c r="W2225" t="s">
        <v>8288</v>
      </c>
      <c r="X2225" t="s">
        <v>8288</v>
      </c>
      <c r="Y2225" t="s">
        <v>24713</v>
      </c>
      <c r="Z2225" t="s">
        <v>8288</v>
      </c>
      <c r="AA2225" s="204" t="s">
        <v>8288</v>
      </c>
      <c r="AB2225" s="204"/>
      <c r="AC2225"/>
      <c r="AD2225"/>
      <c r="AE2225"/>
      <c r="AF2225"/>
      <c r="AG2225" t="str">
        <f>IFERROR(IF(COUNTIF(C2225:L2225,"Feed Ingredient")&gt;0,INDEX(ani_diet!T:T,MATCH(M2225,ani_diet!D:D,0)),""),"")</f>
        <v/>
      </c>
      <c r="AH2225" s="60" t="b">
        <f>IF(IFERROR(IF(MATCH("Feed Ingredient", AOM[[#This Row],[L1]:[L10]],0)&gt;0, TRUE, FALSE), FALSE)=TRUE,IFERROR(VLOOKUP(M2225, ani_diet!C:C, 1, FALSE), "No Match"),FALSE)</f>
        <v>0</v>
      </c>
      <c r="AL2225" t="str">
        <f>IFERROR(IF(COUNTIF(C2225:L2225,"Feed Ingredient")&gt;0,INDEX(ani_diet!T:T,MATCH(M2225,ani_diet!D:D,0)),""),"")</f>
        <v/>
      </c>
    </row>
    <row r="2226" spans="1:38">
      <c r="A2226" t="str">
        <f>_xlfn.TEXTJOIN("/",TRUE,AOM[[#This Row],[L1]:[L10]])</f>
        <v>Outcomes/Environment/Biological/Biodiversity/Biodiversity-Beneficial Organisms</v>
      </c>
      <c r="B2226" t="s">
        <v>24762</v>
      </c>
      <c r="C2226" t="s">
        <v>24707</v>
      </c>
      <c r="D2226" t="s">
        <v>24759</v>
      </c>
      <c r="E2226" t="s">
        <v>24761</v>
      </c>
      <c r="F2226" t="s">
        <v>7114</v>
      </c>
      <c r="G2226" t="s">
        <v>24763</v>
      </c>
      <c r="H2226" t="s">
        <v>8288</v>
      </c>
      <c r="I2226" t="s">
        <v>8288</v>
      </c>
      <c r="J2226" t="s">
        <v>8288</v>
      </c>
      <c r="K2226" t="s">
        <v>8288</v>
      </c>
      <c r="M2226" t="str" cm="1">
        <f t="array" ref="M2226">LOOKUP(2,1/(C2226:L2226&lt;&gt;""),C2226:L2226)</f>
        <v>Biodiversity-Beneficial Organisms</v>
      </c>
      <c r="N2226" t="s">
        <v>8288</v>
      </c>
      <c r="O2226" t="s">
        <v>7120</v>
      </c>
      <c r="P2226" t="s">
        <v>8288</v>
      </c>
      <c r="Q2226" t="s">
        <v>8288</v>
      </c>
      <c r="R2226" t="s">
        <v>8288</v>
      </c>
      <c r="S2226" t="s">
        <v>8288</v>
      </c>
      <c r="T2226" t="s">
        <v>8288</v>
      </c>
      <c r="U2226" t="s">
        <v>8288</v>
      </c>
      <c r="V2226" s="204" t="s">
        <v>8288</v>
      </c>
      <c r="W2226" t="s">
        <v>8288</v>
      </c>
      <c r="X2226" t="s">
        <v>8288</v>
      </c>
      <c r="Y2226" t="s">
        <v>24764</v>
      </c>
      <c r="Z2226" t="s">
        <v>8288</v>
      </c>
      <c r="AA2226" s="204" t="s">
        <v>8288</v>
      </c>
      <c r="AB2226" s="204"/>
      <c r="AC2226"/>
      <c r="AD2226"/>
      <c r="AE2226"/>
      <c r="AF2226"/>
      <c r="AG2226" t="str">
        <f>IFERROR(IF(COUNTIF(C2226:L2226,"Feed Ingredient")&gt;0,INDEX(ani_diet!T:T,MATCH(M2226,ani_diet!D:D,0)),""),"")</f>
        <v/>
      </c>
      <c r="AH2226" s="60" t="b">
        <f>IF(IFERROR(IF(MATCH("Feed Ingredient", AOM[[#This Row],[L1]:[L10]],0)&gt;0, TRUE, FALSE), FALSE)=TRUE,IFERROR(VLOOKUP(M2226, ani_diet!C:C, 1, FALSE), "No Match"),FALSE)</f>
        <v>0</v>
      </c>
      <c r="AL2226" t="str">
        <f>IFERROR(IF(COUNTIF(C2226:L2226,"Feed Ingredient")&gt;0,INDEX(ani_diet!T:T,MATCH(M2226,ani_diet!D:D,0)),""),"")</f>
        <v/>
      </c>
    </row>
    <row r="2227" spans="1:38">
      <c r="A2227" t="str">
        <f>_xlfn.TEXTJOIN("/",TRUE,AOM[[#This Row],[L1]:[L10]])</f>
        <v>Outcomes/Environment/Biological/Biodiversity</v>
      </c>
      <c r="B2227" t="s">
        <v>24765</v>
      </c>
      <c r="C2227" t="s">
        <v>24707</v>
      </c>
      <c r="D2227" t="s">
        <v>24759</v>
      </c>
      <c r="E2227" t="s">
        <v>24761</v>
      </c>
      <c r="F2227" t="s">
        <v>7114</v>
      </c>
      <c r="H2227" t="s">
        <v>8288</v>
      </c>
      <c r="I2227" t="s">
        <v>8288</v>
      </c>
      <c r="J2227" t="s">
        <v>8288</v>
      </c>
      <c r="K2227" t="s">
        <v>8288</v>
      </c>
      <c r="M2227" t="str" cm="1">
        <f t="array" ref="M2227">LOOKUP(2,1/(C2227:L2227&lt;&gt;""),C2227:L2227)</f>
        <v>Biodiversity</v>
      </c>
      <c r="N2227" t="s">
        <v>8288</v>
      </c>
      <c r="O2227" t="s">
        <v>7116</v>
      </c>
      <c r="P2227" t="s">
        <v>8288</v>
      </c>
      <c r="Q2227" t="s">
        <v>8288</v>
      </c>
      <c r="R2227" t="s">
        <v>8288</v>
      </c>
      <c r="S2227" t="s">
        <v>8288</v>
      </c>
      <c r="T2227" t="s">
        <v>8288</v>
      </c>
      <c r="U2227" t="s">
        <v>8288</v>
      </c>
      <c r="V2227" s="204" t="s">
        <v>8288</v>
      </c>
      <c r="W2227" t="s">
        <v>8288</v>
      </c>
      <c r="X2227" t="s">
        <v>8288</v>
      </c>
      <c r="Y2227" t="s">
        <v>24766</v>
      </c>
      <c r="Z2227" t="s">
        <v>8288</v>
      </c>
      <c r="AA2227" s="204" t="s">
        <v>8288</v>
      </c>
      <c r="AB2227" s="204"/>
      <c r="AC2227"/>
      <c r="AD2227"/>
      <c r="AE2227"/>
      <c r="AF2227"/>
      <c r="AG2227" t="str">
        <f>IFERROR(IF(COUNTIF(C2227:L2227,"Feed Ingredient")&gt;0,INDEX(ani_diet!T:T,MATCH(M2227,ani_diet!D:D,0)),""),"")</f>
        <v/>
      </c>
      <c r="AH2227" s="60" t="b">
        <f>IF(IFERROR(IF(MATCH("Feed Ingredient", AOM[[#This Row],[L1]:[L10]],0)&gt;0, TRUE, FALSE), FALSE)=TRUE,IFERROR(VLOOKUP(M2227, ani_diet!C:C, 1, FALSE), "No Match"),FALSE)</f>
        <v>0</v>
      </c>
      <c r="AL2227" t="str">
        <f>IFERROR(IF(COUNTIF(C2227:L2227,"Feed Ingredient")&gt;0,INDEX(ani_diet!T:T,MATCH(M2227,ani_diet!D:D,0)),""),"")</f>
        <v/>
      </c>
    </row>
    <row r="2228" spans="1:38">
      <c r="A2228" t="str">
        <f>_xlfn.TEXTJOIN("/",TRUE,AOM[[#This Row],[L1]:[L10]])</f>
        <v>Outcomes/Environment/Physical</v>
      </c>
      <c r="B2228" t="s">
        <v>24767</v>
      </c>
      <c r="C2228" t="s">
        <v>24707</v>
      </c>
      <c r="D2228" t="s">
        <v>24759</v>
      </c>
      <c r="E2228" t="s">
        <v>7112</v>
      </c>
      <c r="F2228" t="s">
        <v>8288</v>
      </c>
      <c r="G2228" t="s">
        <v>8288</v>
      </c>
      <c r="H2228" t="s">
        <v>8288</v>
      </c>
      <c r="I2228" t="s">
        <v>8288</v>
      </c>
      <c r="J2228" t="s">
        <v>8288</v>
      </c>
      <c r="K2228" t="s">
        <v>8288</v>
      </c>
      <c r="M2228" t="str" cm="1">
        <f t="array" ref="M2228">LOOKUP(2,1/(C2228:L2228&lt;&gt;""),C2228:L2228)</f>
        <v>Physical</v>
      </c>
      <c r="N2228" t="s">
        <v>8288</v>
      </c>
      <c r="O2228" t="s">
        <v>8288</v>
      </c>
      <c r="P2228" t="s">
        <v>8288</v>
      </c>
      <c r="Q2228" t="s">
        <v>8288</v>
      </c>
      <c r="R2228" t="s">
        <v>8288</v>
      </c>
      <c r="S2228" t="s">
        <v>8288</v>
      </c>
      <c r="T2228" t="s">
        <v>8288</v>
      </c>
      <c r="U2228" t="s">
        <v>8288</v>
      </c>
      <c r="V2228" s="204" t="s">
        <v>8288</v>
      </c>
      <c r="W2228" t="s">
        <v>8288</v>
      </c>
      <c r="X2228" t="s">
        <v>8288</v>
      </c>
      <c r="Y2228" t="s">
        <v>18091</v>
      </c>
      <c r="Z2228" t="s">
        <v>8288</v>
      </c>
      <c r="AA2228" s="204" t="s">
        <v>8288</v>
      </c>
      <c r="AB2228" s="204"/>
      <c r="AC2228"/>
      <c r="AD2228"/>
      <c r="AE2228"/>
      <c r="AF2228"/>
      <c r="AG2228" t="str">
        <f>IFERROR(IF(COUNTIF(C2228:L2228,"Feed Ingredient")&gt;0,INDEX(ani_diet!T:T,MATCH(M2228,ani_diet!D:D,0)),""),"")</f>
        <v/>
      </c>
      <c r="AH2228" s="60" t="b">
        <f>IF(IFERROR(IF(MATCH("Feed Ingredient", AOM[[#This Row],[L1]:[L10]],0)&gt;0, TRUE, FALSE), FALSE)=TRUE,IFERROR(VLOOKUP(M2228, ani_diet!C:C, 1, FALSE), "No Match"),FALSE)</f>
        <v>0</v>
      </c>
      <c r="AL2228" t="str">
        <f>IFERROR(IF(COUNTIF(C2228:L2228,"Feed Ingredient")&gt;0,INDEX(ani_diet!T:T,MATCH(M2228,ani_diet!D:D,0)),""),"")</f>
        <v/>
      </c>
    </row>
    <row r="2229" spans="1:38">
      <c r="A2229" t="str">
        <f>_xlfn.TEXTJOIN("/",TRUE,AOM[[#This Row],[L1]:[L10]])</f>
        <v>Outcomes/Environment/Physical/Soil Quality</v>
      </c>
      <c r="B2229" t="s">
        <v>24768</v>
      </c>
      <c r="C2229" t="s">
        <v>24707</v>
      </c>
      <c r="D2229" t="s">
        <v>24759</v>
      </c>
      <c r="E2229" t="s">
        <v>7112</v>
      </c>
      <c r="F2229" t="s">
        <v>7141</v>
      </c>
      <c r="G2229" t="s">
        <v>8288</v>
      </c>
      <c r="H2229" t="s">
        <v>8288</v>
      </c>
      <c r="I2229" t="s">
        <v>8288</v>
      </c>
      <c r="J2229" t="s">
        <v>8288</v>
      </c>
      <c r="K2229" t="s">
        <v>8288</v>
      </c>
      <c r="M2229" t="str" cm="1">
        <f t="array" ref="M2229">LOOKUP(2,1/(C2229:L2229&lt;&gt;""),C2229:L2229)</f>
        <v>Soil Quality</v>
      </c>
      <c r="N2229" t="s">
        <v>8288</v>
      </c>
      <c r="O2229" t="s">
        <v>8288</v>
      </c>
      <c r="P2229" t="s">
        <v>8288</v>
      </c>
      <c r="Q2229" t="s">
        <v>8288</v>
      </c>
      <c r="R2229" t="s">
        <v>8288</v>
      </c>
      <c r="S2229" t="s">
        <v>8288</v>
      </c>
      <c r="T2229" t="s">
        <v>8288</v>
      </c>
      <c r="U2229" t="s">
        <v>8288</v>
      </c>
      <c r="V2229" s="204" t="s">
        <v>8288</v>
      </c>
      <c r="W2229" t="s">
        <v>8288</v>
      </c>
      <c r="X2229" t="s">
        <v>8288</v>
      </c>
      <c r="Y2229" t="s">
        <v>18091</v>
      </c>
      <c r="Z2229" t="s">
        <v>8288</v>
      </c>
      <c r="AA2229" s="204" t="s">
        <v>8288</v>
      </c>
      <c r="AB2229" s="204"/>
      <c r="AC2229"/>
      <c r="AD2229"/>
      <c r="AE2229"/>
      <c r="AF2229"/>
      <c r="AG2229" t="str">
        <f>IFERROR(IF(COUNTIF(C2229:L2229,"Feed Ingredient")&gt;0,INDEX(ani_diet!T:T,MATCH(M2229,ani_diet!D:D,0)),""),"")</f>
        <v/>
      </c>
      <c r="AH2229" s="60" t="b">
        <f>IF(IFERROR(IF(MATCH("Feed Ingredient", AOM[[#This Row],[L1]:[L10]],0)&gt;0, TRUE, FALSE), FALSE)=TRUE,IFERROR(VLOOKUP(M2229, ani_diet!C:C, 1, FALSE), "No Match"),FALSE)</f>
        <v>0</v>
      </c>
      <c r="AL2229" t="str">
        <f>IFERROR(IF(COUNTIF(C2229:L2229,"Feed Ingredient")&gt;0,INDEX(ani_diet!T:T,MATCH(M2229,ani_diet!D:D,0)),""),"")</f>
        <v/>
      </c>
    </row>
    <row r="2230" spans="1:38">
      <c r="A2230" t="str">
        <f>_xlfn.TEXTJOIN("/",TRUE,AOM[[#This Row],[L1]:[L10]])</f>
        <v>Outcomes/Environment/Physical/Soil Quality/Bulk Density</v>
      </c>
      <c r="B2230" t="s">
        <v>24769</v>
      </c>
      <c r="C2230" t="s">
        <v>24707</v>
      </c>
      <c r="D2230" t="s">
        <v>24759</v>
      </c>
      <c r="E2230" t="s">
        <v>7112</v>
      </c>
      <c r="F2230" t="s">
        <v>7141</v>
      </c>
      <c r="G2230" t="s">
        <v>24770</v>
      </c>
      <c r="H2230" t="s">
        <v>8288</v>
      </c>
      <c r="I2230" t="s">
        <v>8288</v>
      </c>
      <c r="J2230" t="s">
        <v>8288</v>
      </c>
      <c r="K2230" t="s">
        <v>8288</v>
      </c>
      <c r="M2230" t="str" cm="1">
        <f t="array" ref="M2230">LOOKUP(2,1/(C2230:L2230&lt;&gt;""),C2230:L2230)</f>
        <v>Bulk Density</v>
      </c>
      <c r="N2230" t="s">
        <v>8288</v>
      </c>
      <c r="O2230" t="s">
        <v>8288</v>
      </c>
      <c r="P2230" t="s">
        <v>8288</v>
      </c>
      <c r="Q2230" t="s">
        <v>8288</v>
      </c>
      <c r="R2230" t="s">
        <v>8288</v>
      </c>
      <c r="S2230" t="s">
        <v>8288</v>
      </c>
      <c r="T2230" t="s">
        <v>8288</v>
      </c>
      <c r="U2230" t="s">
        <v>8288</v>
      </c>
      <c r="V2230" s="204" t="s">
        <v>8288</v>
      </c>
      <c r="W2230" t="s">
        <v>8288</v>
      </c>
      <c r="X2230" t="s">
        <v>8288</v>
      </c>
      <c r="Y2230" t="s">
        <v>5370</v>
      </c>
      <c r="Z2230" t="s">
        <v>8288</v>
      </c>
      <c r="AA2230" s="204" t="s">
        <v>8288</v>
      </c>
      <c r="AB2230" s="204"/>
      <c r="AC2230"/>
      <c r="AD2230"/>
      <c r="AE2230"/>
      <c r="AF2230"/>
      <c r="AG2230" t="str">
        <f>IFERROR(IF(COUNTIF(C2230:L2230,"Feed Ingredient")&gt;0,INDEX(ani_diet!T:T,MATCH(M2230,ani_diet!D:D,0)),""),"")</f>
        <v/>
      </c>
      <c r="AH2230" s="60" t="b">
        <f>IF(IFERROR(IF(MATCH("Feed Ingredient", AOM[[#This Row],[L1]:[L10]],0)&gt;0, TRUE, FALSE), FALSE)=TRUE,IFERROR(VLOOKUP(M2230, ani_diet!C:C, 1, FALSE), "No Match"),FALSE)</f>
        <v>0</v>
      </c>
      <c r="AL2230" t="str">
        <f>IFERROR(IF(COUNTIF(C2230:L2230,"Feed Ingredient")&gt;0,INDEX(ani_diet!T:T,MATCH(M2230,ani_diet!D:D,0)),""),"")</f>
        <v/>
      </c>
    </row>
    <row r="2231" spans="1:38">
      <c r="A2231" t="str">
        <f>_xlfn.TEXTJOIN("/",TRUE,AOM[[#This Row],[L1]:[L10]])</f>
        <v>Outcomes/Environment/Physical/Soil Quality/Cation Exchange Capacity</v>
      </c>
      <c r="B2231" t="s">
        <v>24771</v>
      </c>
      <c r="C2231" t="s">
        <v>24707</v>
      </c>
      <c r="D2231" t="s">
        <v>24759</v>
      </c>
      <c r="E2231" t="s">
        <v>7112</v>
      </c>
      <c r="F2231" t="s">
        <v>7141</v>
      </c>
      <c r="G2231" t="s">
        <v>7194</v>
      </c>
      <c r="H2231" t="s">
        <v>8288</v>
      </c>
      <c r="I2231" t="s">
        <v>8288</v>
      </c>
      <c r="J2231" t="s">
        <v>8288</v>
      </c>
      <c r="K2231" t="s">
        <v>8288</v>
      </c>
      <c r="M2231" t="str" cm="1">
        <f t="array" ref="M2231">LOOKUP(2,1/(C2231:L2231&lt;&gt;""),C2231:L2231)</f>
        <v>Cation Exchange Capacity</v>
      </c>
      <c r="N2231" t="s">
        <v>8288</v>
      </c>
      <c r="O2231" t="s">
        <v>7196</v>
      </c>
      <c r="P2231" t="s">
        <v>7197</v>
      </c>
      <c r="Q2231" t="s">
        <v>8288</v>
      </c>
      <c r="R2231" t="s">
        <v>8288</v>
      </c>
      <c r="S2231" t="s">
        <v>8288</v>
      </c>
      <c r="T2231" t="s">
        <v>8288</v>
      </c>
      <c r="U2231" t="s">
        <v>8288</v>
      </c>
      <c r="V2231" s="204" t="s">
        <v>8288</v>
      </c>
      <c r="W2231" t="s">
        <v>8288</v>
      </c>
      <c r="X2231" t="s">
        <v>8288</v>
      </c>
      <c r="Y2231" t="s">
        <v>24772</v>
      </c>
      <c r="Z2231" t="s">
        <v>8288</v>
      </c>
      <c r="AA2231" s="204" t="s">
        <v>8288</v>
      </c>
      <c r="AB2231" s="204"/>
      <c r="AC2231"/>
      <c r="AD2231"/>
      <c r="AE2231"/>
      <c r="AF2231"/>
      <c r="AG2231" t="str">
        <f>IFERROR(IF(COUNTIF(C2231:L2231,"Feed Ingredient")&gt;0,INDEX(ani_diet!T:T,MATCH(M2231,ani_diet!D:D,0)),""),"")</f>
        <v/>
      </c>
      <c r="AH2231" s="60" t="b">
        <f>IF(IFERROR(IF(MATCH("Feed Ingredient", AOM[[#This Row],[L1]:[L10]],0)&gt;0, TRUE, FALSE), FALSE)=TRUE,IFERROR(VLOOKUP(M2231, ani_diet!C:C, 1, FALSE), "No Match"),FALSE)</f>
        <v>0</v>
      </c>
      <c r="AL2231" t="str">
        <f>IFERROR(IF(COUNTIF(C2231:L2231,"Feed Ingredient")&gt;0,INDEX(ani_diet!T:T,MATCH(M2231,ani_diet!D:D,0)),""),"")</f>
        <v/>
      </c>
    </row>
    <row r="2232" spans="1:38">
      <c r="A2232" t="str">
        <f>_xlfn.TEXTJOIN("/",TRUE,AOM[[#This Row],[L1]:[L10]])</f>
        <v>Outcomes/Environment/Physical/Soil Quality/Effective Cation Exchange Capacity</v>
      </c>
      <c r="B2232" t="s">
        <v>24773</v>
      </c>
      <c r="C2232" t="s">
        <v>24707</v>
      </c>
      <c r="D2232" t="s">
        <v>24759</v>
      </c>
      <c r="E2232" t="s">
        <v>7112</v>
      </c>
      <c r="F2232" t="s">
        <v>7141</v>
      </c>
      <c r="G2232" t="s">
        <v>7199</v>
      </c>
      <c r="H2232" t="s">
        <v>8288</v>
      </c>
      <c r="I2232" t="s">
        <v>8288</v>
      </c>
      <c r="J2232" t="s">
        <v>8288</v>
      </c>
      <c r="K2232" t="s">
        <v>8288</v>
      </c>
      <c r="M2232" t="str" cm="1">
        <f t="array" ref="M2232">LOOKUP(2,1/(C2232:L2232&lt;&gt;""),C2232:L2232)</f>
        <v>Effective Cation Exchange Capacity</v>
      </c>
      <c r="N2232" t="s">
        <v>8288</v>
      </c>
      <c r="O2232" t="s">
        <v>7201</v>
      </c>
      <c r="P2232" t="s">
        <v>7202</v>
      </c>
      <c r="Q2232" t="s">
        <v>8288</v>
      </c>
      <c r="R2232" t="s">
        <v>8288</v>
      </c>
      <c r="S2232" t="s">
        <v>8288</v>
      </c>
      <c r="T2232" t="s">
        <v>8288</v>
      </c>
      <c r="U2232" t="s">
        <v>8288</v>
      </c>
      <c r="V2232" s="204" t="s">
        <v>8288</v>
      </c>
      <c r="W2232" t="s">
        <v>8288</v>
      </c>
      <c r="X2232" t="s">
        <v>8288</v>
      </c>
      <c r="Y2232" t="s">
        <v>24774</v>
      </c>
      <c r="Z2232" t="s">
        <v>8288</v>
      </c>
      <c r="AA2232" s="204" t="s">
        <v>8288</v>
      </c>
      <c r="AB2232" s="204"/>
      <c r="AC2232"/>
      <c r="AD2232"/>
      <c r="AE2232"/>
      <c r="AF2232"/>
      <c r="AG2232" t="str">
        <f>IFERROR(IF(COUNTIF(C2232:L2232,"Feed Ingredient")&gt;0,INDEX(ani_diet!T:T,MATCH(M2232,ani_diet!D:D,0)),""),"")</f>
        <v/>
      </c>
      <c r="AH2232" s="60" t="b">
        <f>IF(IFERROR(IF(MATCH("Feed Ingredient", AOM[[#This Row],[L1]:[L10]],0)&gt;0, TRUE, FALSE), FALSE)=TRUE,IFERROR(VLOOKUP(M2232, ani_diet!C:C, 1, FALSE), "No Match"),FALSE)</f>
        <v>0</v>
      </c>
      <c r="AL2232" t="str">
        <f>IFERROR(IF(COUNTIF(C2232:L2232,"Feed Ingredient")&gt;0,INDEX(ani_diet!T:T,MATCH(M2232,ani_diet!D:D,0)),""),"")</f>
        <v/>
      </c>
    </row>
    <row r="2233" spans="1:38">
      <c r="A2233" t="str">
        <f>_xlfn.TEXTJOIN("/",TRUE,AOM[[#This Row],[L1]:[L10]])</f>
        <v>Outcomes/Environment/Physical/Soil Quality/Erosion</v>
      </c>
      <c r="B2233" t="s">
        <v>24775</v>
      </c>
      <c r="C2233" t="s">
        <v>24707</v>
      </c>
      <c r="D2233" t="s">
        <v>24759</v>
      </c>
      <c r="E2233" t="s">
        <v>7112</v>
      </c>
      <c r="F2233" t="s">
        <v>7141</v>
      </c>
      <c r="G2233" t="s">
        <v>7143</v>
      </c>
      <c r="H2233" t="s">
        <v>8288</v>
      </c>
      <c r="I2233" t="s">
        <v>8288</v>
      </c>
      <c r="J2233" t="s">
        <v>8288</v>
      </c>
      <c r="K2233" t="s">
        <v>8288</v>
      </c>
      <c r="M2233" t="str" cm="1">
        <f t="array" ref="M2233">LOOKUP(2,1/(C2233:L2233&lt;&gt;""),C2233:L2233)</f>
        <v>Erosion</v>
      </c>
      <c r="N2233" t="s">
        <v>8288</v>
      </c>
      <c r="O2233" t="s">
        <v>7145</v>
      </c>
      <c r="P2233" t="s">
        <v>8288</v>
      </c>
      <c r="Q2233" t="s">
        <v>8288</v>
      </c>
      <c r="R2233" t="s">
        <v>8288</v>
      </c>
      <c r="S2233" t="s">
        <v>8288</v>
      </c>
      <c r="T2233" t="s">
        <v>8288</v>
      </c>
      <c r="U2233" t="s">
        <v>8288</v>
      </c>
      <c r="V2233" s="204" t="s">
        <v>8288</v>
      </c>
      <c r="W2233" t="s">
        <v>8288</v>
      </c>
      <c r="X2233" t="s">
        <v>8288</v>
      </c>
      <c r="Y2233" t="s">
        <v>24776</v>
      </c>
      <c r="Z2233" t="s">
        <v>8288</v>
      </c>
      <c r="AA2233" s="204" t="s">
        <v>8288</v>
      </c>
      <c r="AB2233" s="204"/>
      <c r="AC2233"/>
      <c r="AD2233"/>
      <c r="AE2233"/>
      <c r="AF2233"/>
      <c r="AG2233" t="str">
        <f>IFERROR(IF(COUNTIF(C2233:L2233,"Feed Ingredient")&gt;0,INDEX(ani_diet!T:T,MATCH(M2233,ani_diet!D:D,0)),""),"")</f>
        <v/>
      </c>
      <c r="AH2233" s="60" t="b">
        <f>IF(IFERROR(IF(MATCH("Feed Ingredient", AOM[[#This Row],[L1]:[L10]],0)&gt;0, TRUE, FALSE), FALSE)=TRUE,IFERROR(VLOOKUP(M2233, ani_diet!C:C, 1, FALSE), "No Match"),FALSE)</f>
        <v>0</v>
      </c>
      <c r="AL2233" t="str">
        <f>IFERROR(IF(COUNTIF(C2233:L2233,"Feed Ingredient")&gt;0,INDEX(ani_diet!T:T,MATCH(M2233,ani_diet!D:D,0)),""),"")</f>
        <v/>
      </c>
    </row>
    <row r="2234" spans="1:38">
      <c r="A2234" t="str">
        <f>_xlfn.TEXTJOIN("/",TRUE,AOM[[#This Row],[L1]:[L10]])</f>
        <v>Outcomes/Environment/Physical/Soil Quality/Infiltration Rate</v>
      </c>
      <c r="B2234" t="s">
        <v>24777</v>
      </c>
      <c r="C2234" t="s">
        <v>24707</v>
      </c>
      <c r="D2234" t="s">
        <v>24759</v>
      </c>
      <c r="E2234" t="s">
        <v>7112</v>
      </c>
      <c r="F2234" t="s">
        <v>7141</v>
      </c>
      <c r="G2234" t="s">
        <v>7189</v>
      </c>
      <c r="H2234" t="s">
        <v>8288</v>
      </c>
      <c r="I2234" t="s">
        <v>8288</v>
      </c>
      <c r="J2234" t="s">
        <v>8288</v>
      </c>
      <c r="K2234" t="s">
        <v>8288</v>
      </c>
      <c r="M2234" t="str" cm="1">
        <f t="array" ref="M2234">LOOKUP(2,1/(C2234:L2234&lt;&gt;""),C2234:L2234)</f>
        <v>Infiltration Rate</v>
      </c>
      <c r="N2234" t="s">
        <v>8288</v>
      </c>
      <c r="O2234" t="s">
        <v>7191</v>
      </c>
      <c r="P2234" t="s">
        <v>7192</v>
      </c>
      <c r="Q2234" t="s">
        <v>8288</v>
      </c>
      <c r="R2234" t="s">
        <v>8288</v>
      </c>
      <c r="S2234" t="s">
        <v>8288</v>
      </c>
      <c r="T2234" t="s">
        <v>8288</v>
      </c>
      <c r="U2234" t="s">
        <v>8288</v>
      </c>
      <c r="V2234" s="204" t="s">
        <v>8288</v>
      </c>
      <c r="W2234" t="s">
        <v>8288</v>
      </c>
      <c r="X2234" t="s">
        <v>8288</v>
      </c>
      <c r="Y2234" t="s">
        <v>24778</v>
      </c>
      <c r="Z2234" t="s">
        <v>8288</v>
      </c>
      <c r="AA2234" s="204" t="s">
        <v>8288</v>
      </c>
      <c r="AB2234" s="204"/>
      <c r="AC2234"/>
      <c r="AD2234"/>
      <c r="AE2234"/>
      <c r="AF2234"/>
      <c r="AG2234" t="str">
        <f>IFERROR(IF(COUNTIF(C2234:L2234,"Feed Ingredient")&gt;0,INDEX(ani_diet!T:T,MATCH(M2234,ani_diet!D:D,0)),""),"")</f>
        <v/>
      </c>
      <c r="AH2234" s="60" t="b">
        <f>IF(IFERROR(IF(MATCH("Feed Ingredient", AOM[[#This Row],[L1]:[L10]],0)&gt;0, TRUE, FALSE), FALSE)=TRUE,IFERROR(VLOOKUP(M2234, ani_diet!C:C, 1, FALSE), "No Match"),FALSE)</f>
        <v>0</v>
      </c>
      <c r="AL2234" t="str">
        <f>IFERROR(IF(COUNTIF(C2234:L2234,"Feed Ingredient")&gt;0,INDEX(ani_diet!T:T,MATCH(M2234,ani_diet!D:D,0)),""),"")</f>
        <v/>
      </c>
    </row>
    <row r="2235" spans="1:38">
      <c r="A2235" t="str">
        <f>_xlfn.TEXTJOIN("/",TRUE,AOM[[#This Row],[L1]:[L10]])</f>
        <v>Outcomes/Environment/Physical/Soil Quality/Runoff</v>
      </c>
      <c r="B2235" t="s">
        <v>24779</v>
      </c>
      <c r="C2235" t="s">
        <v>24707</v>
      </c>
      <c r="D2235" t="s">
        <v>24759</v>
      </c>
      <c r="E2235" t="s">
        <v>7112</v>
      </c>
      <c r="F2235" t="s">
        <v>7141</v>
      </c>
      <c r="G2235" t="s">
        <v>7147</v>
      </c>
      <c r="H2235" t="s">
        <v>8288</v>
      </c>
      <c r="I2235" t="s">
        <v>8288</v>
      </c>
      <c r="J2235" t="s">
        <v>8288</v>
      </c>
      <c r="K2235" t="s">
        <v>8288</v>
      </c>
      <c r="M2235" t="str" cm="1">
        <f t="array" ref="M2235">LOOKUP(2,1/(C2235:L2235&lt;&gt;""),C2235:L2235)</f>
        <v>Runoff</v>
      </c>
      <c r="N2235" t="s">
        <v>8288</v>
      </c>
      <c r="O2235" t="s">
        <v>7149</v>
      </c>
      <c r="P2235" t="s">
        <v>8288</v>
      </c>
      <c r="Q2235" t="s">
        <v>8288</v>
      </c>
      <c r="R2235" t="s">
        <v>8288</v>
      </c>
      <c r="S2235" t="s">
        <v>8288</v>
      </c>
      <c r="T2235" t="s">
        <v>8288</v>
      </c>
      <c r="U2235" t="s">
        <v>8288</v>
      </c>
      <c r="V2235" s="204" t="s">
        <v>8288</v>
      </c>
      <c r="W2235" t="s">
        <v>8288</v>
      </c>
      <c r="X2235" t="s">
        <v>8288</v>
      </c>
      <c r="Y2235" t="s">
        <v>24780</v>
      </c>
      <c r="Z2235" t="s">
        <v>8288</v>
      </c>
      <c r="AA2235" s="204" t="s">
        <v>8288</v>
      </c>
      <c r="AB2235" s="204"/>
      <c r="AC2235"/>
      <c r="AD2235"/>
      <c r="AE2235"/>
      <c r="AF2235"/>
      <c r="AG2235" t="str">
        <f>IFERROR(IF(COUNTIF(C2235:L2235,"Feed Ingredient")&gt;0,INDEX(ani_diet!T:T,MATCH(M2235,ani_diet!D:D,0)),""),"")</f>
        <v/>
      </c>
      <c r="AH2235" s="60" t="b">
        <f>IF(IFERROR(IF(MATCH("Feed Ingredient", AOM[[#This Row],[L1]:[L10]],0)&gt;0, TRUE, FALSE), FALSE)=TRUE,IFERROR(VLOOKUP(M2235, ani_diet!C:C, 1, FALSE), "No Match"),FALSE)</f>
        <v>0</v>
      </c>
      <c r="AL2235" t="str">
        <f>IFERROR(IF(COUNTIF(C2235:L2235,"Feed Ingredient")&gt;0,INDEX(ani_diet!T:T,MATCH(M2235,ani_diet!D:D,0)),""),"")</f>
        <v/>
      </c>
    </row>
    <row r="2236" spans="1:38">
      <c r="A2236" t="str">
        <f>_xlfn.TEXTJOIN("/",TRUE,AOM[[#This Row],[L1]:[L10]])</f>
        <v>Outcomes/Environment/Physical/Soil Quality/Soil Available Nitrogen</v>
      </c>
      <c r="B2236" t="s">
        <v>24781</v>
      </c>
      <c r="C2236" t="s">
        <v>24707</v>
      </c>
      <c r="D2236" t="s">
        <v>24759</v>
      </c>
      <c r="E2236" t="s">
        <v>7112</v>
      </c>
      <c r="F2236" t="s">
        <v>7141</v>
      </c>
      <c r="G2236" t="s">
        <v>7174</v>
      </c>
      <c r="H2236" t="s">
        <v>8288</v>
      </c>
      <c r="I2236" t="s">
        <v>8288</v>
      </c>
      <c r="J2236" t="s">
        <v>8288</v>
      </c>
      <c r="K2236" t="s">
        <v>8288</v>
      </c>
      <c r="M2236" t="str" cm="1">
        <f t="array" ref="M2236">LOOKUP(2,1/(C2236:L2236&lt;&gt;""),C2236:L2236)</f>
        <v>Soil Available Nitrogen</v>
      </c>
      <c r="N2236" t="s">
        <v>8288</v>
      </c>
      <c r="O2236" t="s">
        <v>7177</v>
      </c>
      <c r="P2236" t="s">
        <v>7168</v>
      </c>
      <c r="Q2236" t="s">
        <v>8288</v>
      </c>
      <c r="R2236" t="s">
        <v>8288</v>
      </c>
      <c r="S2236" t="s">
        <v>8288</v>
      </c>
      <c r="T2236" t="s">
        <v>8288</v>
      </c>
      <c r="U2236" t="s">
        <v>8288</v>
      </c>
      <c r="V2236" s="204" t="s">
        <v>8288</v>
      </c>
      <c r="W2236" t="s">
        <v>8288</v>
      </c>
      <c r="X2236" t="s">
        <v>8288</v>
      </c>
      <c r="Y2236" t="s">
        <v>24782</v>
      </c>
      <c r="Z2236" t="s">
        <v>8288</v>
      </c>
      <c r="AA2236" s="204" t="s">
        <v>8288</v>
      </c>
      <c r="AB2236" s="204"/>
      <c r="AC2236"/>
      <c r="AD2236"/>
      <c r="AE2236"/>
      <c r="AF2236"/>
      <c r="AG2236" t="str">
        <f>IFERROR(IF(COUNTIF(C2236:L2236,"Feed Ingredient")&gt;0,INDEX(ani_diet!T:T,MATCH(M2236,ani_diet!D:D,0)),""),"")</f>
        <v/>
      </c>
      <c r="AH2236" s="60" t="b">
        <f>IF(IFERROR(IF(MATCH("Feed Ingredient", AOM[[#This Row],[L1]:[L10]],0)&gt;0, TRUE, FALSE), FALSE)=TRUE,IFERROR(VLOOKUP(M2236, ani_diet!C:C, 1, FALSE), "No Match"),FALSE)</f>
        <v>0</v>
      </c>
      <c r="AL2236" t="str">
        <f>IFERROR(IF(COUNTIF(C2236:L2236,"Feed Ingredient")&gt;0,INDEX(ani_diet!T:T,MATCH(M2236,ani_diet!D:D,0)),""),"")</f>
        <v/>
      </c>
    </row>
    <row r="2237" spans="1:38">
      <c r="A2237" t="str">
        <f>_xlfn.TEXTJOIN("/",TRUE,AOM[[#This Row],[L1]:[L10]])</f>
        <v>Outcomes/Environment/Physical/Soil Quality/Soil Moisture</v>
      </c>
      <c r="B2237" t="s">
        <v>24783</v>
      </c>
      <c r="C2237" t="s">
        <v>24707</v>
      </c>
      <c r="D2237" t="s">
        <v>24759</v>
      </c>
      <c r="E2237" t="s">
        <v>7112</v>
      </c>
      <c r="F2237" t="s">
        <v>7141</v>
      </c>
      <c r="G2237" t="s">
        <v>7184</v>
      </c>
      <c r="H2237" t="s">
        <v>8288</v>
      </c>
      <c r="I2237" t="s">
        <v>8288</v>
      </c>
      <c r="J2237" t="s">
        <v>8288</v>
      </c>
      <c r="K2237" t="s">
        <v>8288</v>
      </c>
      <c r="M2237" t="str" cm="1">
        <f t="array" ref="M2237">LOOKUP(2,1/(C2237:L2237&lt;&gt;""),C2237:L2237)</f>
        <v>Soil Moisture</v>
      </c>
      <c r="N2237" t="s">
        <v>8288</v>
      </c>
      <c r="O2237" t="s">
        <v>7186</v>
      </c>
      <c r="P2237" t="s">
        <v>7187</v>
      </c>
      <c r="Q2237" t="s">
        <v>8288</v>
      </c>
      <c r="R2237" t="s">
        <v>8288</v>
      </c>
      <c r="S2237" t="s">
        <v>8288</v>
      </c>
      <c r="T2237" t="s">
        <v>8288</v>
      </c>
      <c r="U2237" t="s">
        <v>8288</v>
      </c>
      <c r="V2237" s="204" t="s">
        <v>8288</v>
      </c>
      <c r="W2237" t="s">
        <v>8288</v>
      </c>
      <c r="X2237" t="s">
        <v>8288</v>
      </c>
      <c r="Y2237" t="s">
        <v>24784</v>
      </c>
      <c r="Z2237" t="s">
        <v>8288</v>
      </c>
      <c r="AA2237" s="204" t="s">
        <v>8288</v>
      </c>
      <c r="AB2237" s="204"/>
      <c r="AC2237"/>
      <c r="AD2237"/>
      <c r="AE2237"/>
      <c r="AF2237"/>
      <c r="AG2237" t="str">
        <f>IFERROR(IF(COUNTIF(C2237:L2237,"Feed Ingredient")&gt;0,INDEX(ani_diet!T:T,MATCH(M2237,ani_diet!D:D,0)),""),"")</f>
        <v/>
      </c>
      <c r="AH2237" s="60" t="b">
        <f>IF(IFERROR(IF(MATCH("Feed Ingredient", AOM[[#This Row],[L1]:[L10]],0)&gt;0, TRUE, FALSE), FALSE)=TRUE,IFERROR(VLOOKUP(M2237, ani_diet!C:C, 1, FALSE), "No Match"),FALSE)</f>
        <v>0</v>
      </c>
      <c r="AL2237" t="str">
        <f>IFERROR(IF(COUNTIF(C2237:L2237,"Feed Ingredient")&gt;0,INDEX(ani_diet!T:T,MATCH(M2237,ani_diet!D:D,0)),""),"")</f>
        <v/>
      </c>
    </row>
    <row r="2238" spans="1:38">
      <c r="A2238" t="str">
        <f>_xlfn.TEXTJOIN("/",TRUE,AOM[[#This Row],[L1]:[L10]])</f>
        <v>Outcomes/Environment/Physical/Soil Quality/Soil NH4</v>
      </c>
      <c r="B2238" t="s">
        <v>24785</v>
      </c>
      <c r="C2238" t="s">
        <v>24707</v>
      </c>
      <c r="D2238" t="s">
        <v>24759</v>
      </c>
      <c r="E2238" t="s">
        <v>7112</v>
      </c>
      <c r="F2238" t="s">
        <v>7141</v>
      </c>
      <c r="G2238" t="s">
        <v>7181</v>
      </c>
      <c r="H2238" t="s">
        <v>8288</v>
      </c>
      <c r="I2238" t="s">
        <v>8288</v>
      </c>
      <c r="J2238" t="s">
        <v>8288</v>
      </c>
      <c r="K2238" t="s">
        <v>8288</v>
      </c>
      <c r="M2238" t="str" cm="1">
        <f t="array" ref="M2238">LOOKUP(2,1/(C2238:L2238&lt;&gt;""),C2238:L2238)</f>
        <v>Soil NH4</v>
      </c>
      <c r="N2238" t="s">
        <v>8288</v>
      </c>
      <c r="O2238" t="s">
        <v>7183</v>
      </c>
      <c r="P2238" t="s">
        <v>7168</v>
      </c>
      <c r="Q2238" t="s">
        <v>8288</v>
      </c>
      <c r="R2238" t="s">
        <v>8288</v>
      </c>
      <c r="S2238" t="s">
        <v>8288</v>
      </c>
      <c r="T2238" t="s">
        <v>8288</v>
      </c>
      <c r="U2238" t="s">
        <v>8288</v>
      </c>
      <c r="V2238" s="204" t="s">
        <v>8288</v>
      </c>
      <c r="W2238" t="s">
        <v>8288</v>
      </c>
      <c r="X2238" t="s">
        <v>8288</v>
      </c>
      <c r="Y2238" t="s">
        <v>24786</v>
      </c>
      <c r="Z2238" t="s">
        <v>8288</v>
      </c>
      <c r="AA2238" s="204" t="s">
        <v>8288</v>
      </c>
      <c r="AB2238" s="204"/>
      <c r="AC2238"/>
      <c r="AD2238"/>
      <c r="AE2238"/>
      <c r="AF2238"/>
      <c r="AG2238" t="str">
        <f>IFERROR(IF(COUNTIF(C2238:L2238,"Feed Ingredient")&gt;0,INDEX(ani_diet!T:T,MATCH(M2238,ani_diet!D:D,0)),""),"")</f>
        <v/>
      </c>
      <c r="AH2238" s="60" t="b">
        <f>IF(IFERROR(IF(MATCH("Feed Ingredient", AOM[[#This Row],[L1]:[L10]],0)&gt;0, TRUE, FALSE), FALSE)=TRUE,IFERROR(VLOOKUP(M2238, ani_diet!C:C, 1, FALSE), "No Match"),FALSE)</f>
        <v>0</v>
      </c>
      <c r="AL2238" t="str">
        <f>IFERROR(IF(COUNTIF(C2238:L2238,"Feed Ingredient")&gt;0,INDEX(ani_diet!T:T,MATCH(M2238,ani_diet!D:D,0)),""),"")</f>
        <v/>
      </c>
    </row>
    <row r="2239" spans="1:38">
      <c r="A2239" t="str">
        <f>_xlfn.TEXTJOIN("/",TRUE,AOM[[#This Row],[L1]:[L10]])</f>
        <v>Outcomes/Environment/Physical/Soil Quality/Soil Nitrogen</v>
      </c>
      <c r="B2239" t="s">
        <v>24787</v>
      </c>
      <c r="C2239" t="s">
        <v>24707</v>
      </c>
      <c r="D2239" t="s">
        <v>24759</v>
      </c>
      <c r="E2239" t="s">
        <v>7112</v>
      </c>
      <c r="F2239" t="s">
        <v>7141</v>
      </c>
      <c r="G2239" t="s">
        <v>7164</v>
      </c>
      <c r="H2239" t="s">
        <v>8288</v>
      </c>
      <c r="I2239" t="s">
        <v>8288</v>
      </c>
      <c r="J2239" t="s">
        <v>8288</v>
      </c>
      <c r="K2239" t="s">
        <v>8288</v>
      </c>
      <c r="M2239" t="str" cm="1">
        <f t="array" ref="M2239">LOOKUP(2,1/(C2239:L2239&lt;&gt;""),C2239:L2239)</f>
        <v>Soil Nitrogen</v>
      </c>
      <c r="N2239" t="s">
        <v>8288</v>
      </c>
      <c r="O2239" t="s">
        <v>7167</v>
      </c>
      <c r="P2239" t="s">
        <v>7168</v>
      </c>
      <c r="Q2239" t="s">
        <v>8288</v>
      </c>
      <c r="R2239" t="s">
        <v>8288</v>
      </c>
      <c r="S2239" t="s">
        <v>8288</v>
      </c>
      <c r="T2239" t="s">
        <v>8288</v>
      </c>
      <c r="U2239" t="s">
        <v>8288</v>
      </c>
      <c r="V2239" s="204" t="s">
        <v>8288</v>
      </c>
      <c r="W2239" t="s">
        <v>8288</v>
      </c>
      <c r="X2239" t="s">
        <v>8288</v>
      </c>
      <c r="Y2239" t="s">
        <v>24788</v>
      </c>
      <c r="Z2239" t="s">
        <v>8288</v>
      </c>
      <c r="AA2239" s="204" t="s">
        <v>8288</v>
      </c>
      <c r="AB2239" s="204"/>
      <c r="AC2239"/>
      <c r="AD2239"/>
      <c r="AE2239"/>
      <c r="AF2239"/>
      <c r="AG2239" t="str">
        <f>IFERROR(IF(COUNTIF(C2239:L2239,"Feed Ingredient")&gt;0,INDEX(ani_diet!T:T,MATCH(M2239,ani_diet!D:D,0)),""),"")</f>
        <v/>
      </c>
      <c r="AH2239" s="60" t="b">
        <f>IF(IFERROR(IF(MATCH("Feed Ingredient", AOM[[#This Row],[L1]:[L10]],0)&gt;0, TRUE, FALSE), FALSE)=TRUE,IFERROR(VLOOKUP(M2239, ani_diet!C:C, 1, FALSE), "No Match"),FALSE)</f>
        <v>0</v>
      </c>
      <c r="AL2239" t="str">
        <f>IFERROR(IF(COUNTIF(C2239:L2239,"Feed Ingredient")&gt;0,INDEX(ani_diet!T:T,MATCH(M2239,ani_diet!D:D,0)),""),"")</f>
        <v/>
      </c>
    </row>
    <row r="2240" spans="1:38">
      <c r="A2240" t="str">
        <f>_xlfn.TEXTJOIN("/",TRUE,AOM[[#This Row],[L1]:[L10]])</f>
        <v>Outcomes/Environment/Physical/Soil Quality/Soil NO3</v>
      </c>
      <c r="B2240" t="s">
        <v>24789</v>
      </c>
      <c r="C2240" t="s">
        <v>24707</v>
      </c>
      <c r="D2240" t="s">
        <v>24759</v>
      </c>
      <c r="E2240" t="s">
        <v>7112</v>
      </c>
      <c r="F2240" t="s">
        <v>7141</v>
      </c>
      <c r="G2240" t="s">
        <v>7178</v>
      </c>
      <c r="H2240" t="s">
        <v>8288</v>
      </c>
      <c r="I2240" t="s">
        <v>8288</v>
      </c>
      <c r="J2240" t="s">
        <v>8288</v>
      </c>
      <c r="K2240" t="s">
        <v>8288</v>
      </c>
      <c r="M2240" t="str" cm="1">
        <f t="array" ref="M2240">LOOKUP(2,1/(C2240:L2240&lt;&gt;""),C2240:L2240)</f>
        <v>Soil NO3</v>
      </c>
      <c r="N2240" t="s">
        <v>8288</v>
      </c>
      <c r="O2240" t="s">
        <v>7180</v>
      </c>
      <c r="P2240" t="s">
        <v>7168</v>
      </c>
      <c r="Q2240" t="s">
        <v>8288</v>
      </c>
      <c r="R2240" t="s">
        <v>8288</v>
      </c>
      <c r="S2240" t="s">
        <v>8288</v>
      </c>
      <c r="T2240" t="s">
        <v>8288</v>
      </c>
      <c r="U2240" t="s">
        <v>8288</v>
      </c>
      <c r="V2240" s="204" t="s">
        <v>8288</v>
      </c>
      <c r="W2240" t="s">
        <v>8288</v>
      </c>
      <c r="X2240" t="s">
        <v>8288</v>
      </c>
      <c r="Y2240" t="s">
        <v>24790</v>
      </c>
      <c r="Z2240" t="s">
        <v>8288</v>
      </c>
      <c r="AA2240" s="204" t="s">
        <v>8288</v>
      </c>
      <c r="AB2240" s="204"/>
      <c r="AC2240"/>
      <c r="AD2240"/>
      <c r="AE2240"/>
      <c r="AF2240"/>
      <c r="AG2240" t="str">
        <f>IFERROR(IF(COUNTIF(C2240:L2240,"Feed Ingredient")&gt;0,INDEX(ani_diet!T:T,MATCH(M2240,ani_diet!D:D,0)),""),"")</f>
        <v/>
      </c>
      <c r="AH2240" s="60" t="b">
        <f>IF(IFERROR(IF(MATCH("Feed Ingredient", AOM[[#This Row],[L1]:[L10]],0)&gt;0, TRUE, FALSE), FALSE)=TRUE,IFERROR(VLOOKUP(M2240, ani_diet!C:C, 1, FALSE), "No Match"),FALSE)</f>
        <v>0</v>
      </c>
      <c r="AL2240" t="str">
        <f>IFERROR(IF(COUNTIF(C2240:L2240,"Feed Ingredient")&gt;0,INDEX(ani_diet!T:T,MATCH(M2240,ani_diet!D:D,0)),""),"")</f>
        <v/>
      </c>
    </row>
    <row r="2241" spans="1:38">
      <c r="A2241" t="str">
        <f>_xlfn.TEXTJOIN("/",TRUE,AOM[[#This Row],[L1]:[L10]])</f>
        <v>Outcomes/Environment/Physical/Soil Quality/Soil Organic Carbon</v>
      </c>
      <c r="B2241" t="s">
        <v>24791</v>
      </c>
      <c r="C2241" t="s">
        <v>24707</v>
      </c>
      <c r="D2241" t="s">
        <v>24759</v>
      </c>
      <c r="E2241" t="s">
        <v>7112</v>
      </c>
      <c r="F2241" t="s">
        <v>7141</v>
      </c>
      <c r="G2241" t="s">
        <v>7155</v>
      </c>
      <c r="H2241" t="s">
        <v>8288</v>
      </c>
      <c r="I2241" t="s">
        <v>8288</v>
      </c>
      <c r="J2241" t="s">
        <v>8288</v>
      </c>
      <c r="K2241" t="s">
        <v>8288</v>
      </c>
      <c r="M2241" t="str" cm="1">
        <f t="array" ref="M2241">LOOKUP(2,1/(C2241:L2241&lt;&gt;""),C2241:L2241)</f>
        <v>Soil Organic Carbon</v>
      </c>
      <c r="N2241" t="s">
        <v>8288</v>
      </c>
      <c r="O2241" t="s">
        <v>7156</v>
      </c>
      <c r="P2241" t="s">
        <v>8288</v>
      </c>
      <c r="Q2241" t="s">
        <v>8288</v>
      </c>
      <c r="R2241" t="s">
        <v>8288</v>
      </c>
      <c r="S2241" t="s">
        <v>8288</v>
      </c>
      <c r="T2241" t="s">
        <v>8288</v>
      </c>
      <c r="U2241" t="s">
        <v>8288</v>
      </c>
      <c r="V2241" s="204" t="s">
        <v>8288</v>
      </c>
      <c r="W2241" t="s">
        <v>8288</v>
      </c>
      <c r="X2241" t="s">
        <v>8288</v>
      </c>
      <c r="Y2241" t="s">
        <v>24792</v>
      </c>
      <c r="Z2241" t="s">
        <v>8288</v>
      </c>
      <c r="AA2241" s="204" t="s">
        <v>8288</v>
      </c>
      <c r="AB2241" s="204"/>
      <c r="AC2241"/>
      <c r="AD2241"/>
      <c r="AE2241"/>
      <c r="AF2241"/>
      <c r="AG2241" t="str">
        <f>IFERROR(IF(COUNTIF(C2241:L2241,"Feed Ingredient")&gt;0,INDEX(ani_diet!T:T,MATCH(M2241,ani_diet!D:D,0)),""),"")</f>
        <v/>
      </c>
      <c r="AH2241" s="60" t="b">
        <f>IF(IFERROR(IF(MATCH("Feed Ingredient", AOM[[#This Row],[L1]:[L10]],0)&gt;0, TRUE, FALSE), FALSE)=TRUE,IFERROR(VLOOKUP(M2241, ani_diet!C:C, 1, FALSE), "No Match"),FALSE)</f>
        <v>0</v>
      </c>
      <c r="AL2241" t="str">
        <f>IFERROR(IF(COUNTIF(C2241:L2241,"Feed Ingredient")&gt;0,INDEX(ani_diet!T:T,MATCH(M2241,ani_diet!D:D,0)),""),"")</f>
        <v/>
      </c>
    </row>
    <row r="2242" spans="1:38">
      <c r="A2242" t="str">
        <f>_xlfn.TEXTJOIN("/",TRUE,AOM[[#This Row],[L1]:[L10]])</f>
        <v>Outcomes/Environment/Physical/Soil Quality/Soil Organic Carbon (Change)</v>
      </c>
      <c r="B2242" t="s">
        <v>24793</v>
      </c>
      <c r="C2242" t="s">
        <v>24707</v>
      </c>
      <c r="D2242" t="s">
        <v>24759</v>
      </c>
      <c r="E2242" t="s">
        <v>7112</v>
      </c>
      <c r="F2242" t="s">
        <v>7141</v>
      </c>
      <c r="G2242" t="s">
        <v>7158</v>
      </c>
      <c r="H2242" t="s">
        <v>8288</v>
      </c>
      <c r="I2242" t="s">
        <v>8288</v>
      </c>
      <c r="J2242" t="s">
        <v>8288</v>
      </c>
      <c r="K2242" t="s">
        <v>8288</v>
      </c>
      <c r="M2242" t="str" cm="1">
        <f t="array" ref="M2242">LOOKUP(2,1/(C2242:L2242&lt;&gt;""),C2242:L2242)</f>
        <v>Soil Organic Carbon (Change)</v>
      </c>
      <c r="N2242" t="s">
        <v>8288</v>
      </c>
      <c r="O2242" t="s">
        <v>24794</v>
      </c>
      <c r="P2242" t="s">
        <v>24795</v>
      </c>
      <c r="Q2242" t="s">
        <v>8288</v>
      </c>
      <c r="R2242" t="s">
        <v>8288</v>
      </c>
      <c r="S2242" t="s">
        <v>8288</v>
      </c>
      <c r="T2242" t="s">
        <v>8288</v>
      </c>
      <c r="U2242" t="s">
        <v>8288</v>
      </c>
      <c r="V2242" s="204" t="s">
        <v>8288</v>
      </c>
      <c r="W2242" t="s">
        <v>8288</v>
      </c>
      <c r="X2242" t="s">
        <v>8288</v>
      </c>
      <c r="Y2242" t="s">
        <v>24796</v>
      </c>
      <c r="Z2242" t="s">
        <v>8288</v>
      </c>
      <c r="AA2242" s="204" t="s">
        <v>8288</v>
      </c>
      <c r="AB2242" s="204"/>
      <c r="AC2242"/>
      <c r="AD2242"/>
      <c r="AE2242"/>
      <c r="AF2242"/>
      <c r="AG2242" t="str">
        <f>IFERROR(IF(COUNTIF(C2242:L2242,"Feed Ingredient")&gt;0,INDEX(ani_diet!T:T,MATCH(M2242,ani_diet!D:D,0)),""),"")</f>
        <v/>
      </c>
      <c r="AH2242" s="60" t="b">
        <f>IF(IFERROR(IF(MATCH("Feed Ingredient", AOM[[#This Row],[L1]:[L10]],0)&gt;0, TRUE, FALSE), FALSE)=TRUE,IFERROR(VLOOKUP(M2242, ani_diet!C:C, 1, FALSE), "No Match"),FALSE)</f>
        <v>0</v>
      </c>
      <c r="AL2242" t="str">
        <f>IFERROR(IF(COUNTIF(C2242:L2242,"Feed Ingredient")&gt;0,INDEX(ani_diet!T:T,MATCH(M2242,ani_diet!D:D,0)),""),"")</f>
        <v/>
      </c>
    </row>
    <row r="2243" spans="1:38">
      <c r="A2243" t="str">
        <f>_xlfn.TEXTJOIN("/",TRUE,AOM[[#This Row],[L1]:[L10]])</f>
        <v>Outcomes/Environment/Physical/Soil Quality/Soil Organic Matter</v>
      </c>
      <c r="B2243" t="s">
        <v>24797</v>
      </c>
      <c r="C2243" t="s">
        <v>24707</v>
      </c>
      <c r="D2243" t="s">
        <v>24759</v>
      </c>
      <c r="E2243" t="s">
        <v>7112</v>
      </c>
      <c r="F2243" t="s">
        <v>7141</v>
      </c>
      <c r="G2243" t="s">
        <v>7151</v>
      </c>
      <c r="H2243" t="s">
        <v>8288</v>
      </c>
      <c r="I2243" t="s">
        <v>8288</v>
      </c>
      <c r="J2243" t="s">
        <v>8288</v>
      </c>
      <c r="K2243" t="s">
        <v>8288</v>
      </c>
      <c r="M2243" t="str" cm="1">
        <f t="array" ref="M2243">LOOKUP(2,1/(C2243:L2243&lt;&gt;""),C2243:L2243)</f>
        <v>Soil Organic Matter</v>
      </c>
      <c r="N2243" t="s">
        <v>8288</v>
      </c>
      <c r="O2243" t="s">
        <v>7153</v>
      </c>
      <c r="P2243" t="s">
        <v>8288</v>
      </c>
      <c r="Q2243" t="s">
        <v>8288</v>
      </c>
      <c r="R2243" t="s">
        <v>8288</v>
      </c>
      <c r="S2243" t="s">
        <v>8288</v>
      </c>
      <c r="T2243" t="s">
        <v>8288</v>
      </c>
      <c r="U2243" t="s">
        <v>8288</v>
      </c>
      <c r="V2243" s="204" t="s">
        <v>8288</v>
      </c>
      <c r="W2243" t="s">
        <v>8288</v>
      </c>
      <c r="X2243" t="s">
        <v>8288</v>
      </c>
      <c r="Y2243" t="s">
        <v>24798</v>
      </c>
      <c r="Z2243" t="s">
        <v>8288</v>
      </c>
      <c r="AA2243" s="204" t="s">
        <v>8288</v>
      </c>
      <c r="AB2243" s="204"/>
      <c r="AC2243"/>
      <c r="AD2243"/>
      <c r="AE2243"/>
      <c r="AF2243"/>
      <c r="AG2243" t="str">
        <f>IFERROR(IF(COUNTIF(C2243:L2243,"Feed Ingredient")&gt;0,INDEX(ani_diet!T:T,MATCH(M2243,ani_diet!D:D,0)),""),"")</f>
        <v/>
      </c>
      <c r="AH2243" s="60" t="b">
        <f>IF(IFERROR(IF(MATCH("Feed Ingredient", AOM[[#This Row],[L1]:[L10]],0)&gt;0, TRUE, FALSE), FALSE)=TRUE,IFERROR(VLOOKUP(M2243, ani_diet!C:C, 1, FALSE), "No Match"),FALSE)</f>
        <v>0</v>
      </c>
      <c r="AL2243" t="str">
        <f>IFERROR(IF(COUNTIF(C2243:L2243,"Feed Ingredient")&gt;0,INDEX(ani_diet!T:T,MATCH(M2243,ani_diet!D:D,0)),""),"")</f>
        <v/>
      </c>
    </row>
    <row r="2244" spans="1:38">
      <c r="A2244" t="str">
        <f>_xlfn.TEXTJOIN("/",TRUE,AOM[[#This Row],[L1]:[L10]])</f>
        <v>Outcomes/Environment/Physical/Soil Quality/Soil Total Nitrogen</v>
      </c>
      <c r="B2244" t="s">
        <v>24799</v>
      </c>
      <c r="C2244" t="s">
        <v>24707</v>
      </c>
      <c r="D2244" t="s">
        <v>24759</v>
      </c>
      <c r="E2244" t="s">
        <v>7112</v>
      </c>
      <c r="F2244" t="s">
        <v>7141</v>
      </c>
      <c r="G2244" t="s">
        <v>7170</v>
      </c>
      <c r="H2244" t="s">
        <v>8288</v>
      </c>
      <c r="I2244" t="s">
        <v>8288</v>
      </c>
      <c r="J2244" t="s">
        <v>8288</v>
      </c>
      <c r="K2244" t="s">
        <v>8288</v>
      </c>
      <c r="M2244" t="str" cm="1">
        <f t="array" ref="M2244">LOOKUP(2,1/(C2244:L2244&lt;&gt;""),C2244:L2244)</f>
        <v>Soil Total Nitrogen</v>
      </c>
      <c r="N2244" t="s">
        <v>8288</v>
      </c>
      <c r="O2244" t="s">
        <v>7173</v>
      </c>
      <c r="P2244" t="s">
        <v>7168</v>
      </c>
      <c r="Q2244" t="s">
        <v>8288</v>
      </c>
      <c r="R2244" t="s">
        <v>8288</v>
      </c>
      <c r="S2244" t="s">
        <v>8288</v>
      </c>
      <c r="T2244" t="s">
        <v>8288</v>
      </c>
      <c r="U2244" t="s">
        <v>8288</v>
      </c>
      <c r="V2244" s="204" t="s">
        <v>8288</v>
      </c>
      <c r="W2244" t="s">
        <v>8288</v>
      </c>
      <c r="X2244" t="s">
        <v>8288</v>
      </c>
      <c r="Y2244" t="s">
        <v>24800</v>
      </c>
      <c r="Z2244" t="s">
        <v>8288</v>
      </c>
      <c r="AA2244" s="204" t="s">
        <v>8288</v>
      </c>
      <c r="AB2244" s="204"/>
      <c r="AC2244"/>
      <c r="AD2244"/>
      <c r="AE2244"/>
      <c r="AF2244"/>
      <c r="AG2244" t="str">
        <f>IFERROR(IF(COUNTIF(C2244:L2244,"Feed Ingredient")&gt;0,INDEX(ani_diet!T:T,MATCH(M2244,ani_diet!D:D,0)),""),"")</f>
        <v/>
      </c>
      <c r="AH2244" s="60" t="b">
        <f>IF(IFERROR(IF(MATCH("Feed Ingredient", AOM[[#This Row],[L1]:[L10]],0)&gt;0, TRUE, FALSE), FALSE)=TRUE,IFERROR(VLOOKUP(M2244, ani_diet!C:C, 1, FALSE), "No Match"),FALSE)</f>
        <v>0</v>
      </c>
      <c r="AL2244" t="str">
        <f>IFERROR(IF(COUNTIF(C2244:L2244,"Feed Ingredient")&gt;0,INDEX(ani_diet!T:T,MATCH(M2244,ani_diet!D:D,0)),""),"")</f>
        <v/>
      </c>
    </row>
    <row r="2245" spans="1:38">
      <c r="A2245" t="str">
        <f>_xlfn.TEXTJOIN("/",TRUE,AOM[[#This Row],[L1]:[L10]])</f>
        <v>Outcomes/Feed Intake</v>
      </c>
      <c r="B2245" t="s">
        <v>24801</v>
      </c>
      <c r="C2245" t="s">
        <v>24707</v>
      </c>
      <c r="D2245" t="s">
        <v>6958</v>
      </c>
      <c r="E2245" t="s">
        <v>8288</v>
      </c>
      <c r="F2245" t="s">
        <v>8288</v>
      </c>
      <c r="G2245" t="s">
        <v>8288</v>
      </c>
      <c r="H2245" t="s">
        <v>8288</v>
      </c>
      <c r="I2245" t="s">
        <v>8288</v>
      </c>
      <c r="J2245" t="s">
        <v>8288</v>
      </c>
      <c r="K2245" t="s">
        <v>8288</v>
      </c>
      <c r="M2245" t="str" cm="1">
        <f t="array" ref="M2245">LOOKUP(2,1/(C2245:L2245&lt;&gt;""),C2245:L2245)</f>
        <v>Feed Intake</v>
      </c>
      <c r="N2245" t="s">
        <v>8288</v>
      </c>
      <c r="O2245" t="s">
        <v>24802</v>
      </c>
      <c r="P2245" t="s">
        <v>8288</v>
      </c>
      <c r="Q2245" t="s">
        <v>8288</v>
      </c>
      <c r="R2245" t="s">
        <v>24803</v>
      </c>
      <c r="S2245" t="s">
        <v>8288</v>
      </c>
      <c r="T2245" t="s">
        <v>8288</v>
      </c>
      <c r="U2245" t="s">
        <v>8288</v>
      </c>
      <c r="V2245" s="204" t="s">
        <v>8288</v>
      </c>
      <c r="W2245" t="s">
        <v>8288</v>
      </c>
      <c r="X2245" t="s">
        <v>8288</v>
      </c>
      <c r="Y2245" t="s">
        <v>24804</v>
      </c>
      <c r="Z2245" t="s">
        <v>8288</v>
      </c>
      <c r="AA2245" s="204" t="s">
        <v>8288</v>
      </c>
      <c r="AB2245" s="204"/>
      <c r="AC2245"/>
      <c r="AD2245"/>
      <c r="AE2245"/>
      <c r="AF2245"/>
      <c r="AG2245" t="str">
        <f>IFERROR(IF(COUNTIF(C2245:L2245,"Feed Ingredient")&gt;0,INDEX(ani_diet!T:T,MATCH(M2245,ani_diet!D:D,0)),""),"")</f>
        <v/>
      </c>
      <c r="AH2245" s="60" t="b">
        <f>IF(IFERROR(IF(MATCH("Feed Ingredient", AOM[[#This Row],[L1]:[L10]],0)&gt;0, TRUE, FALSE), FALSE)=TRUE,IFERROR(VLOOKUP(M2245, ani_diet!C:C, 1, FALSE), "No Match"),FALSE)</f>
        <v>0</v>
      </c>
      <c r="AL2245" t="str">
        <f>IFERROR(IF(COUNTIF(C2245:L2245,"Feed Ingredient")&gt;0,INDEX(ani_diet!T:T,MATCH(M2245,ani_diet!D:D,0)),""),"")</f>
        <v/>
      </c>
    </row>
    <row r="2246" spans="1:38">
      <c r="A2246" t="str">
        <f>_xlfn.TEXTJOIN("/",TRUE,AOM[[#This Row],[L1]:[L10]])</f>
        <v>Outcomes/Mitigation</v>
      </c>
      <c r="B2246" t="s">
        <v>24805</v>
      </c>
      <c r="C2246" t="s">
        <v>24707</v>
      </c>
      <c r="D2246" t="s">
        <v>7384</v>
      </c>
      <c r="E2246" t="s">
        <v>8288</v>
      </c>
      <c r="F2246" t="s">
        <v>8288</v>
      </c>
      <c r="G2246" t="s">
        <v>8288</v>
      </c>
      <c r="H2246" t="s">
        <v>8288</v>
      </c>
      <c r="I2246" t="s">
        <v>8288</v>
      </c>
      <c r="J2246" t="s">
        <v>8288</v>
      </c>
      <c r="K2246" t="s">
        <v>8288</v>
      </c>
      <c r="M2246" t="str" cm="1">
        <f t="array" ref="M2246">LOOKUP(2,1/(C2246:L2246&lt;&gt;""),C2246:L2246)</f>
        <v>Mitigation</v>
      </c>
      <c r="N2246" t="s">
        <v>8288</v>
      </c>
      <c r="O2246" t="s">
        <v>8288</v>
      </c>
      <c r="P2246" t="s">
        <v>8288</v>
      </c>
      <c r="Q2246" t="s">
        <v>8288</v>
      </c>
      <c r="R2246" t="s">
        <v>8288</v>
      </c>
      <c r="S2246" t="s">
        <v>8288</v>
      </c>
      <c r="T2246" t="s">
        <v>8288</v>
      </c>
      <c r="U2246" t="s">
        <v>8288</v>
      </c>
      <c r="V2246" s="204" t="s">
        <v>8288</v>
      </c>
      <c r="W2246" t="s">
        <v>8288</v>
      </c>
      <c r="X2246" t="s">
        <v>8288</v>
      </c>
      <c r="Y2246" t="s">
        <v>18091</v>
      </c>
      <c r="Z2246" t="s">
        <v>8288</v>
      </c>
      <c r="AA2246" s="204" t="s">
        <v>8288</v>
      </c>
      <c r="AB2246" s="204"/>
      <c r="AC2246"/>
      <c r="AD2246"/>
      <c r="AE2246"/>
      <c r="AF2246"/>
      <c r="AG2246" t="str">
        <f>IFERROR(IF(COUNTIF(C2246:L2246,"Feed Ingredient")&gt;0,INDEX(ani_diet!T:T,MATCH(M2246,ani_diet!D:D,0)),""),"")</f>
        <v/>
      </c>
      <c r="AH2246" s="60" t="b">
        <f>IF(IFERROR(IF(MATCH("Feed Ingredient", AOM[[#This Row],[L1]:[L10]],0)&gt;0, TRUE, FALSE), FALSE)=TRUE,IFERROR(VLOOKUP(M2246, ani_diet!C:C, 1, FALSE), "No Match"),FALSE)</f>
        <v>0</v>
      </c>
      <c r="AL2246" t="str">
        <f>IFERROR(IF(COUNTIF(C2246:L2246,"Feed Ingredient")&gt;0,INDEX(ani_diet!T:T,MATCH(M2246,ani_diet!D:D,0)),""),"")</f>
        <v/>
      </c>
    </row>
    <row r="2247" spans="1:38">
      <c r="A2247" t="str">
        <f>_xlfn.TEXTJOIN("/",TRUE,AOM[[#This Row],[L1]:[L10]])</f>
        <v>Outcomes/Mitigation/Carbon Stocks</v>
      </c>
      <c r="B2247" t="s">
        <v>24806</v>
      </c>
      <c r="C2247" t="s">
        <v>24707</v>
      </c>
      <c r="D2247" t="s">
        <v>7384</v>
      </c>
      <c r="E2247" t="s">
        <v>7409</v>
      </c>
      <c r="F2247" t="s">
        <v>8288</v>
      </c>
      <c r="G2247" t="s">
        <v>8288</v>
      </c>
      <c r="H2247" t="s">
        <v>8288</v>
      </c>
      <c r="I2247" t="s">
        <v>8288</v>
      </c>
      <c r="J2247" t="s">
        <v>8288</v>
      </c>
      <c r="K2247" t="s">
        <v>8288</v>
      </c>
      <c r="M2247" t="str" cm="1">
        <f t="array" ref="M2247">LOOKUP(2,1/(C2247:L2247&lt;&gt;""),C2247:L2247)</f>
        <v>Carbon Stocks</v>
      </c>
      <c r="N2247" t="s">
        <v>8288</v>
      </c>
      <c r="O2247" t="s">
        <v>8288</v>
      </c>
      <c r="P2247" t="s">
        <v>8288</v>
      </c>
      <c r="Q2247" t="s">
        <v>8288</v>
      </c>
      <c r="R2247" t="s">
        <v>8288</v>
      </c>
      <c r="S2247" t="s">
        <v>8288</v>
      </c>
      <c r="T2247" t="s">
        <v>8288</v>
      </c>
      <c r="U2247" t="s">
        <v>8288</v>
      </c>
      <c r="V2247" s="204" t="s">
        <v>8288</v>
      </c>
      <c r="W2247" t="s">
        <v>8288</v>
      </c>
      <c r="X2247" t="s">
        <v>8288</v>
      </c>
      <c r="Y2247" t="s">
        <v>18091</v>
      </c>
      <c r="Z2247" t="s">
        <v>8288</v>
      </c>
      <c r="AA2247" s="204" t="s">
        <v>8288</v>
      </c>
      <c r="AB2247" s="204"/>
      <c r="AC2247"/>
      <c r="AD2247"/>
      <c r="AE2247"/>
      <c r="AF2247"/>
      <c r="AG2247" t="str">
        <f>IFERROR(IF(COUNTIF(C2247:L2247,"Feed Ingredient")&gt;0,INDEX(ani_diet!T:T,MATCH(M2247,ani_diet!D:D,0)),""),"")</f>
        <v/>
      </c>
      <c r="AH2247" s="60" t="b">
        <f>IF(IFERROR(IF(MATCH("Feed Ingredient", AOM[[#This Row],[L1]:[L10]],0)&gt;0, TRUE, FALSE), FALSE)=TRUE,IFERROR(VLOOKUP(M2247, ani_diet!C:C, 1, FALSE), "No Match"),FALSE)</f>
        <v>0</v>
      </c>
      <c r="AL2247" t="str">
        <f>IFERROR(IF(COUNTIF(C2247:L2247,"Feed Ingredient")&gt;0,INDEX(ani_diet!T:T,MATCH(M2247,ani_diet!D:D,0)),""),"")</f>
        <v/>
      </c>
    </row>
    <row r="2248" spans="1:38">
      <c r="A2248" t="str">
        <f>_xlfn.TEXTJOIN("/",TRUE,AOM[[#This Row],[L1]:[L10]])</f>
        <v>Outcomes/Mitigation/Carbon Stocks/Aboveground Carbon Biomass</v>
      </c>
      <c r="B2248" t="s">
        <v>24807</v>
      </c>
      <c r="C2248" t="s">
        <v>24707</v>
      </c>
      <c r="D2248" t="s">
        <v>7384</v>
      </c>
      <c r="E2248" t="s">
        <v>7409</v>
      </c>
      <c r="F2248" t="s">
        <v>7415</v>
      </c>
      <c r="G2248" t="s">
        <v>8288</v>
      </c>
      <c r="H2248" t="s">
        <v>8288</v>
      </c>
      <c r="I2248" t="s">
        <v>8288</v>
      </c>
      <c r="J2248" t="s">
        <v>8288</v>
      </c>
      <c r="K2248" t="s">
        <v>8288</v>
      </c>
      <c r="M2248" t="str" cm="1">
        <f t="array" ref="M2248">LOOKUP(2,1/(C2248:L2248&lt;&gt;""),C2248:L2248)</f>
        <v>Aboveground Carbon Biomass</v>
      </c>
      <c r="N2248" t="s">
        <v>8288</v>
      </c>
      <c r="O2248" t="s">
        <v>7418</v>
      </c>
      <c r="P2248" t="s">
        <v>24808</v>
      </c>
      <c r="Q2248" t="s">
        <v>8288</v>
      </c>
      <c r="R2248" t="s">
        <v>8288</v>
      </c>
      <c r="S2248" t="s">
        <v>8288</v>
      </c>
      <c r="T2248" t="s">
        <v>8288</v>
      </c>
      <c r="U2248" t="s">
        <v>8288</v>
      </c>
      <c r="V2248" s="204" t="s">
        <v>8288</v>
      </c>
      <c r="W2248" t="s">
        <v>8288</v>
      </c>
      <c r="X2248" t="s">
        <v>8288</v>
      </c>
      <c r="Y2248" t="s">
        <v>24809</v>
      </c>
      <c r="Z2248" t="s">
        <v>8288</v>
      </c>
      <c r="AA2248" s="204" t="s">
        <v>8288</v>
      </c>
      <c r="AB2248" s="204"/>
      <c r="AC2248"/>
      <c r="AD2248"/>
      <c r="AE2248"/>
      <c r="AF2248"/>
      <c r="AG2248" t="str">
        <f>IFERROR(IF(COUNTIF(C2248:L2248,"Feed Ingredient")&gt;0,INDEX(ani_diet!T:T,MATCH(M2248,ani_diet!D:D,0)),""),"")</f>
        <v/>
      </c>
      <c r="AH2248" s="60" t="b">
        <f>IF(IFERROR(IF(MATCH("Feed Ingredient", AOM[[#This Row],[L1]:[L10]],0)&gt;0, TRUE, FALSE), FALSE)=TRUE,IFERROR(VLOOKUP(M2248, ani_diet!C:C, 1, FALSE), "No Match"),FALSE)</f>
        <v>0</v>
      </c>
      <c r="AL2248" t="str">
        <f>IFERROR(IF(COUNTIF(C2248:L2248,"Feed Ingredient")&gt;0,INDEX(ani_diet!T:T,MATCH(M2248,ani_diet!D:D,0)),""),"")</f>
        <v/>
      </c>
    </row>
    <row r="2249" spans="1:38">
      <c r="A2249" t="str">
        <f>_xlfn.TEXTJOIN("/",TRUE,AOM[[#This Row],[L1]:[L10]])</f>
        <v>Outcomes/Mitigation/Carbon Stocks/Belowground Carbon Biomass</v>
      </c>
      <c r="B2249" t="s">
        <v>24810</v>
      </c>
      <c r="C2249" t="s">
        <v>24707</v>
      </c>
      <c r="D2249" t="s">
        <v>7384</v>
      </c>
      <c r="E2249" t="s">
        <v>7409</v>
      </c>
      <c r="F2249" t="s">
        <v>7422</v>
      </c>
      <c r="G2249" t="s">
        <v>8288</v>
      </c>
      <c r="H2249" t="s">
        <v>8288</v>
      </c>
      <c r="I2249" t="s">
        <v>8288</v>
      </c>
      <c r="J2249" t="s">
        <v>8288</v>
      </c>
      <c r="K2249" t="s">
        <v>8288</v>
      </c>
      <c r="M2249" t="str" cm="1">
        <f t="array" ref="M2249">LOOKUP(2,1/(C2249:L2249&lt;&gt;""),C2249:L2249)</f>
        <v>Belowground Carbon Biomass</v>
      </c>
      <c r="N2249" t="s">
        <v>8288</v>
      </c>
      <c r="O2249" t="s">
        <v>7425</v>
      </c>
      <c r="P2249" t="s">
        <v>24811</v>
      </c>
      <c r="Q2249" t="s">
        <v>8288</v>
      </c>
      <c r="R2249" t="s">
        <v>8288</v>
      </c>
      <c r="S2249" t="s">
        <v>8288</v>
      </c>
      <c r="T2249" t="s">
        <v>8288</v>
      </c>
      <c r="U2249" t="s">
        <v>8288</v>
      </c>
      <c r="V2249" s="204" t="s">
        <v>8288</v>
      </c>
      <c r="W2249" t="s">
        <v>8288</v>
      </c>
      <c r="X2249" t="s">
        <v>8288</v>
      </c>
      <c r="Y2249" t="s">
        <v>24812</v>
      </c>
      <c r="Z2249" t="s">
        <v>8288</v>
      </c>
      <c r="AA2249" s="204" t="s">
        <v>8288</v>
      </c>
      <c r="AB2249" s="204"/>
      <c r="AC2249"/>
      <c r="AD2249"/>
      <c r="AE2249"/>
      <c r="AF2249"/>
      <c r="AG2249" t="str">
        <f>IFERROR(IF(COUNTIF(C2249:L2249,"Feed Ingredient")&gt;0,INDEX(ani_diet!T:T,MATCH(M2249,ani_diet!D:D,0)),""),"")</f>
        <v/>
      </c>
      <c r="AH2249" s="60" t="b">
        <f>IF(IFERROR(IF(MATCH("Feed Ingredient", AOM[[#This Row],[L1]:[L10]],0)&gt;0, TRUE, FALSE), FALSE)=TRUE,IFERROR(VLOOKUP(M2249, ani_diet!C:C, 1, FALSE), "No Match"),FALSE)</f>
        <v>0</v>
      </c>
      <c r="AL2249" t="str">
        <f>IFERROR(IF(COUNTIF(C2249:L2249,"Feed Ingredient")&gt;0,INDEX(ani_diet!T:T,MATCH(M2249,ani_diet!D:D,0)),""),"")</f>
        <v/>
      </c>
    </row>
    <row r="2250" spans="1:38">
      <c r="A2250" t="str">
        <f>_xlfn.TEXTJOIN("/",TRUE,AOM[[#This Row],[L1]:[L10]])</f>
        <v>Outcomes/Mitigation/Carbon Stocks/Soil Carbon Stocks</v>
      </c>
      <c r="B2250" t="s">
        <v>24813</v>
      </c>
      <c r="C2250" t="s">
        <v>24707</v>
      </c>
      <c r="D2250" t="s">
        <v>7384</v>
      </c>
      <c r="E2250" t="s">
        <v>7409</v>
      </c>
      <c r="F2250" t="s">
        <v>7410</v>
      </c>
      <c r="G2250" t="s">
        <v>8288</v>
      </c>
      <c r="H2250" t="s">
        <v>8288</v>
      </c>
      <c r="I2250" t="s">
        <v>8288</v>
      </c>
      <c r="J2250" t="s">
        <v>8288</v>
      </c>
      <c r="K2250" t="s">
        <v>8288</v>
      </c>
      <c r="M2250" t="str" cm="1">
        <f t="array" ref="M2250">LOOKUP(2,1/(C2250:L2250&lt;&gt;""),C2250:L2250)</f>
        <v>Soil Carbon Stocks</v>
      </c>
      <c r="N2250" t="s">
        <v>8288</v>
      </c>
      <c r="O2250" t="s">
        <v>24814</v>
      </c>
      <c r="P2250" t="s">
        <v>24808</v>
      </c>
      <c r="Q2250" t="s">
        <v>8288</v>
      </c>
      <c r="R2250" t="s">
        <v>8288</v>
      </c>
      <c r="S2250" t="s">
        <v>8288</v>
      </c>
      <c r="T2250" t="s">
        <v>8288</v>
      </c>
      <c r="U2250" t="s">
        <v>8288</v>
      </c>
      <c r="V2250" s="204" t="s">
        <v>8288</v>
      </c>
      <c r="W2250" t="s">
        <v>8288</v>
      </c>
      <c r="X2250" t="s">
        <v>8288</v>
      </c>
      <c r="Y2250" t="s">
        <v>24815</v>
      </c>
      <c r="Z2250" t="s">
        <v>8288</v>
      </c>
      <c r="AA2250" s="204" t="s">
        <v>8288</v>
      </c>
      <c r="AB2250" s="204"/>
      <c r="AC2250"/>
      <c r="AD2250"/>
      <c r="AE2250"/>
      <c r="AF2250"/>
      <c r="AG2250" t="str">
        <f>IFERROR(IF(COUNTIF(C2250:L2250,"Feed Ingredient")&gt;0,INDEX(ani_diet!T:T,MATCH(M2250,ani_diet!D:D,0)),""),"")</f>
        <v/>
      </c>
      <c r="AH2250" s="60" t="b">
        <f>IF(IFERROR(IF(MATCH("Feed Ingredient", AOM[[#This Row],[L1]:[L10]],0)&gt;0, TRUE, FALSE), FALSE)=TRUE,IFERROR(VLOOKUP(M2250, ani_diet!C:C, 1, FALSE), "No Match"),FALSE)</f>
        <v>0</v>
      </c>
      <c r="AL2250" t="str">
        <f>IFERROR(IF(COUNTIF(C2250:L2250,"Feed Ingredient")&gt;0,INDEX(ani_diet!T:T,MATCH(M2250,ani_diet!D:D,0)),""),"")</f>
        <v/>
      </c>
    </row>
    <row r="2251" spans="1:38">
      <c r="A2251" t="str">
        <f>_xlfn.TEXTJOIN("/",TRUE,AOM[[#This Row],[L1]:[L10]])</f>
        <v>Outcomes/Mitigation/Carbon Stocks/Total Biomass</v>
      </c>
      <c r="B2251" t="s">
        <v>24816</v>
      </c>
      <c r="C2251" t="s">
        <v>24707</v>
      </c>
      <c r="D2251" t="s">
        <v>7384</v>
      </c>
      <c r="E2251" t="s">
        <v>7409</v>
      </c>
      <c r="F2251" t="s">
        <v>24817</v>
      </c>
      <c r="G2251" t="s">
        <v>8288</v>
      </c>
      <c r="H2251" t="s">
        <v>8288</v>
      </c>
      <c r="I2251" t="s">
        <v>8288</v>
      </c>
      <c r="J2251" t="s">
        <v>8288</v>
      </c>
      <c r="K2251" t="s">
        <v>8288</v>
      </c>
      <c r="M2251" t="str" cm="1">
        <f t="array" ref="M2251">LOOKUP(2,1/(C2251:L2251&lt;&gt;""),C2251:L2251)</f>
        <v>Total Biomass</v>
      </c>
      <c r="N2251" t="s">
        <v>8288</v>
      </c>
      <c r="O2251" t="s">
        <v>8288</v>
      </c>
      <c r="P2251" t="s">
        <v>8288</v>
      </c>
      <c r="Q2251" t="s">
        <v>8288</v>
      </c>
      <c r="R2251" t="s">
        <v>8288</v>
      </c>
      <c r="S2251" t="s">
        <v>8288</v>
      </c>
      <c r="T2251" t="s">
        <v>8288</v>
      </c>
      <c r="U2251" t="s">
        <v>8288</v>
      </c>
      <c r="V2251" s="204" t="s">
        <v>8288</v>
      </c>
      <c r="W2251" t="s">
        <v>8288</v>
      </c>
      <c r="X2251" t="s">
        <v>8288</v>
      </c>
      <c r="Y2251" t="s">
        <v>5370</v>
      </c>
      <c r="Z2251" t="s">
        <v>8288</v>
      </c>
      <c r="AA2251" s="204" t="s">
        <v>8288</v>
      </c>
      <c r="AB2251" s="204"/>
      <c r="AC2251"/>
      <c r="AD2251"/>
      <c r="AE2251"/>
      <c r="AF2251"/>
      <c r="AG2251" t="str">
        <f>IFERROR(IF(COUNTIF(C2251:L2251,"Feed Ingredient")&gt;0,INDEX(ani_diet!T:T,MATCH(M2251,ani_diet!D:D,0)),""),"")</f>
        <v/>
      </c>
      <c r="AH2251" s="60" t="b">
        <f>IF(IFERROR(IF(MATCH("Feed Ingredient", AOM[[#This Row],[L1]:[L10]],0)&gt;0, TRUE, FALSE), FALSE)=TRUE,IFERROR(VLOOKUP(M2251, ani_diet!C:C, 1, FALSE), "No Match"),FALSE)</f>
        <v>0</v>
      </c>
      <c r="AL2251" t="str">
        <f>IFERROR(IF(COUNTIF(C2251:L2251,"Feed Ingredient")&gt;0,INDEX(ani_diet!T:T,MATCH(M2251,ani_diet!D:D,0)),""),"")</f>
        <v/>
      </c>
    </row>
    <row r="2252" spans="1:38">
      <c r="A2252" t="str">
        <f>_xlfn.TEXTJOIN("/",TRUE,AOM[[#This Row],[L1]:[L10]])</f>
        <v>Outcomes/Mitigation/Emissions</v>
      </c>
      <c r="B2252" t="s">
        <v>24818</v>
      </c>
      <c r="C2252" t="s">
        <v>24707</v>
      </c>
      <c r="D2252" t="s">
        <v>7384</v>
      </c>
      <c r="E2252" t="s">
        <v>7385</v>
      </c>
      <c r="F2252" t="s">
        <v>8288</v>
      </c>
      <c r="G2252" t="s">
        <v>8288</v>
      </c>
      <c r="H2252" t="s">
        <v>8288</v>
      </c>
      <c r="I2252" t="s">
        <v>8288</v>
      </c>
      <c r="J2252" t="s">
        <v>8288</v>
      </c>
      <c r="K2252" t="s">
        <v>8288</v>
      </c>
      <c r="M2252" t="str" cm="1">
        <f t="array" ref="M2252">LOOKUP(2,1/(C2252:L2252&lt;&gt;""),C2252:L2252)</f>
        <v>Emissions</v>
      </c>
      <c r="N2252" t="s">
        <v>8288</v>
      </c>
      <c r="O2252" t="s">
        <v>8288</v>
      </c>
      <c r="P2252" t="s">
        <v>8288</v>
      </c>
      <c r="Q2252" t="s">
        <v>8288</v>
      </c>
      <c r="R2252" t="s">
        <v>8288</v>
      </c>
      <c r="S2252" t="s">
        <v>8288</v>
      </c>
      <c r="T2252" t="s">
        <v>8288</v>
      </c>
      <c r="U2252" t="s">
        <v>8288</v>
      </c>
      <c r="V2252" s="204" t="s">
        <v>8288</v>
      </c>
      <c r="W2252" t="s">
        <v>8288</v>
      </c>
      <c r="X2252" t="s">
        <v>8288</v>
      </c>
      <c r="Y2252" t="s">
        <v>18091</v>
      </c>
      <c r="Z2252" t="s">
        <v>8288</v>
      </c>
      <c r="AA2252" s="204" t="s">
        <v>8288</v>
      </c>
      <c r="AB2252" s="204"/>
      <c r="AC2252"/>
      <c r="AD2252"/>
      <c r="AE2252"/>
      <c r="AF2252"/>
      <c r="AG2252" t="str">
        <f>IFERROR(IF(COUNTIF(C2252:L2252,"Feed Ingredient")&gt;0,INDEX(ani_diet!T:T,MATCH(M2252,ani_diet!D:D,0)),""),"")</f>
        <v/>
      </c>
      <c r="AH2252" s="60" t="b">
        <f>IF(IFERROR(IF(MATCH("Feed Ingredient", AOM[[#This Row],[L1]:[L10]],0)&gt;0, TRUE, FALSE), FALSE)=TRUE,IFERROR(VLOOKUP(M2252, ani_diet!C:C, 1, FALSE), "No Match"),FALSE)</f>
        <v>0</v>
      </c>
      <c r="AL2252" t="str">
        <f>IFERROR(IF(COUNTIF(C2252:L2252,"Feed Ingredient")&gt;0,INDEX(ani_diet!T:T,MATCH(M2252,ani_diet!D:D,0)),""),"")</f>
        <v/>
      </c>
    </row>
    <row r="2253" spans="1:38">
      <c r="A2253" t="str">
        <f>_xlfn.TEXTJOIN("/",TRUE,AOM[[#This Row],[L1]:[L10]])</f>
        <v>Outcomes/Mitigation/Emissions/Carbon Dioxide Emissions</v>
      </c>
      <c r="B2253" t="s">
        <v>24819</v>
      </c>
      <c r="C2253" t="s">
        <v>24707</v>
      </c>
      <c r="D2253" t="s">
        <v>7384</v>
      </c>
      <c r="E2253" t="s">
        <v>7385</v>
      </c>
      <c r="F2253" t="s">
        <v>7399</v>
      </c>
      <c r="G2253" t="s">
        <v>8288</v>
      </c>
      <c r="H2253" t="s">
        <v>8288</v>
      </c>
      <c r="I2253" t="s">
        <v>8288</v>
      </c>
      <c r="J2253" t="s">
        <v>8288</v>
      </c>
      <c r="K2253" t="s">
        <v>8288</v>
      </c>
      <c r="M2253" t="str" cm="1">
        <f t="array" ref="M2253">LOOKUP(2,1/(C2253:L2253&lt;&gt;""),C2253:L2253)</f>
        <v>Carbon Dioxide Emissions</v>
      </c>
      <c r="N2253" t="s">
        <v>8288</v>
      </c>
      <c r="O2253" t="s">
        <v>7401</v>
      </c>
      <c r="P2253" t="s">
        <v>8288</v>
      </c>
      <c r="Q2253" t="s">
        <v>8288</v>
      </c>
      <c r="R2253" t="s">
        <v>8288</v>
      </c>
      <c r="S2253" t="s">
        <v>8288</v>
      </c>
      <c r="T2253" t="s">
        <v>8288</v>
      </c>
      <c r="U2253" t="s">
        <v>8288</v>
      </c>
      <c r="V2253" s="204" t="s">
        <v>8288</v>
      </c>
      <c r="W2253" t="s">
        <v>8288</v>
      </c>
      <c r="X2253" t="s">
        <v>8288</v>
      </c>
      <c r="Y2253" t="s">
        <v>24820</v>
      </c>
      <c r="Z2253" t="s">
        <v>8288</v>
      </c>
      <c r="AA2253" s="204" t="s">
        <v>8288</v>
      </c>
      <c r="AB2253" s="204"/>
      <c r="AC2253"/>
      <c r="AD2253"/>
      <c r="AE2253"/>
      <c r="AF2253"/>
      <c r="AG2253" t="str">
        <f>IFERROR(IF(COUNTIF(C2253:L2253,"Feed Ingredient")&gt;0,INDEX(ani_diet!T:T,MATCH(M2253,ani_diet!D:D,0)),""),"")</f>
        <v/>
      </c>
      <c r="AH2253" s="60" t="b">
        <f>IF(IFERROR(IF(MATCH("Feed Ingredient", AOM[[#This Row],[L1]:[L10]],0)&gt;0, TRUE, FALSE), FALSE)=TRUE,IFERROR(VLOOKUP(M2253, ani_diet!C:C, 1, FALSE), "No Match"),FALSE)</f>
        <v>0</v>
      </c>
      <c r="AL2253" t="str">
        <f>IFERROR(IF(COUNTIF(C2253:L2253,"Feed Ingredient")&gt;0,INDEX(ani_diet!T:T,MATCH(M2253,ani_diet!D:D,0)),""),"")</f>
        <v/>
      </c>
    </row>
    <row r="2254" spans="1:38">
      <c r="A2254" t="str">
        <f>_xlfn.TEXTJOIN("/",TRUE,AOM[[#This Row],[L1]:[L10]])</f>
        <v>Outcomes/Mitigation/Emissions/CO2 Equivalent Emissions</v>
      </c>
      <c r="B2254" t="s">
        <v>24821</v>
      </c>
      <c r="C2254" t="s">
        <v>24707</v>
      </c>
      <c r="D2254" t="s">
        <v>7384</v>
      </c>
      <c r="E2254" t="s">
        <v>7385</v>
      </c>
      <c r="F2254" t="s">
        <v>7387</v>
      </c>
      <c r="G2254" t="s">
        <v>8288</v>
      </c>
      <c r="H2254" t="s">
        <v>8288</v>
      </c>
      <c r="I2254" t="s">
        <v>8288</v>
      </c>
      <c r="J2254" t="s">
        <v>8288</v>
      </c>
      <c r="K2254" t="s">
        <v>8288</v>
      </c>
      <c r="M2254" t="str" cm="1">
        <f t="array" ref="M2254">LOOKUP(2,1/(C2254:L2254&lt;&gt;""),C2254:L2254)</f>
        <v>CO2 Equivalent Emissions</v>
      </c>
      <c r="N2254" t="s">
        <v>8288</v>
      </c>
      <c r="O2254" t="s">
        <v>7390</v>
      </c>
      <c r="P2254" t="s">
        <v>7391</v>
      </c>
      <c r="Q2254" t="s">
        <v>8288</v>
      </c>
      <c r="R2254" t="s">
        <v>8288</v>
      </c>
      <c r="S2254" t="s">
        <v>8288</v>
      </c>
      <c r="T2254" t="s">
        <v>8288</v>
      </c>
      <c r="U2254" t="s">
        <v>8288</v>
      </c>
      <c r="V2254" s="204" t="s">
        <v>8288</v>
      </c>
      <c r="W2254" t="s">
        <v>8288</v>
      </c>
      <c r="X2254" t="s">
        <v>8288</v>
      </c>
      <c r="Y2254" t="s">
        <v>24822</v>
      </c>
      <c r="Z2254" t="s">
        <v>8288</v>
      </c>
      <c r="AA2254" s="204" t="s">
        <v>8288</v>
      </c>
      <c r="AB2254" s="204"/>
      <c r="AC2254"/>
      <c r="AD2254"/>
      <c r="AE2254"/>
      <c r="AF2254"/>
      <c r="AG2254" t="str">
        <f>IFERROR(IF(COUNTIF(C2254:L2254,"Feed Ingredient")&gt;0,INDEX(ani_diet!T:T,MATCH(M2254,ani_diet!D:D,0)),""),"")</f>
        <v/>
      </c>
      <c r="AH2254" s="60" t="b">
        <f>IF(IFERROR(IF(MATCH("Feed Ingredient", AOM[[#This Row],[L1]:[L10]],0)&gt;0, TRUE, FALSE), FALSE)=TRUE,IFERROR(VLOOKUP(M2254, ani_diet!C:C, 1, FALSE), "No Match"),FALSE)</f>
        <v>0</v>
      </c>
      <c r="AL2254" t="str">
        <f>IFERROR(IF(COUNTIF(C2254:L2254,"Feed Ingredient")&gt;0,INDEX(ani_diet!T:T,MATCH(M2254,ani_diet!D:D,0)),""),"")</f>
        <v/>
      </c>
    </row>
    <row r="2255" spans="1:38">
      <c r="A2255" t="str">
        <f>_xlfn.TEXTJOIN("/",TRUE,AOM[[#This Row],[L1]:[L10]])</f>
        <v>Outcomes/Mitigation/Emissions/Emissions Intensity</v>
      </c>
      <c r="B2255" t="s">
        <v>24823</v>
      </c>
      <c r="C2255" t="s">
        <v>24707</v>
      </c>
      <c r="D2255" t="s">
        <v>7384</v>
      </c>
      <c r="E2255" t="s">
        <v>7385</v>
      </c>
      <c r="F2255" t="s">
        <v>7404</v>
      </c>
      <c r="G2255" t="s">
        <v>8288</v>
      </c>
      <c r="H2255" t="s">
        <v>8288</v>
      </c>
      <c r="I2255" t="s">
        <v>8288</v>
      </c>
      <c r="J2255" t="s">
        <v>8288</v>
      </c>
      <c r="K2255" t="s">
        <v>8288</v>
      </c>
      <c r="M2255" t="str" cm="1">
        <f t="array" ref="M2255">LOOKUP(2,1/(C2255:L2255&lt;&gt;""),C2255:L2255)</f>
        <v>Emissions Intensity</v>
      </c>
      <c r="N2255" t="s">
        <v>8288</v>
      </c>
      <c r="O2255" t="s">
        <v>7406</v>
      </c>
      <c r="P2255" t="s">
        <v>7407</v>
      </c>
      <c r="Q2255" t="s">
        <v>8288</v>
      </c>
      <c r="R2255" t="s">
        <v>8288</v>
      </c>
      <c r="S2255" t="s">
        <v>8288</v>
      </c>
      <c r="T2255" t="s">
        <v>8288</v>
      </c>
      <c r="U2255" t="s">
        <v>8288</v>
      </c>
      <c r="V2255" s="204" t="s">
        <v>8288</v>
      </c>
      <c r="W2255" t="s">
        <v>8288</v>
      </c>
      <c r="X2255" t="s">
        <v>8288</v>
      </c>
      <c r="Y2255" t="s">
        <v>24824</v>
      </c>
      <c r="Z2255" t="s">
        <v>8288</v>
      </c>
      <c r="AA2255" s="204" t="s">
        <v>8288</v>
      </c>
      <c r="AB2255" s="204"/>
      <c r="AC2255"/>
      <c r="AD2255"/>
      <c r="AE2255"/>
      <c r="AF2255"/>
      <c r="AG2255" t="str">
        <f>IFERROR(IF(COUNTIF(C2255:L2255,"Feed Ingredient")&gt;0,INDEX(ani_diet!T:T,MATCH(M2255,ani_diet!D:D,0)),""),"")</f>
        <v/>
      </c>
      <c r="AH2255" s="60" t="b">
        <f>IF(IFERROR(IF(MATCH("Feed Ingredient", AOM[[#This Row],[L1]:[L10]],0)&gt;0, TRUE, FALSE), FALSE)=TRUE,IFERROR(VLOOKUP(M2255, ani_diet!C:C, 1, FALSE), "No Match"),FALSE)</f>
        <v>0</v>
      </c>
      <c r="AL2255" t="str">
        <f>IFERROR(IF(COUNTIF(C2255:L2255,"Feed Ingredient")&gt;0,INDEX(ani_diet!T:T,MATCH(M2255,ani_diet!D:D,0)),""),"")</f>
        <v/>
      </c>
    </row>
    <row r="2256" spans="1:38">
      <c r="A2256" t="str">
        <f>_xlfn.TEXTJOIN("/",TRUE,AOM[[#This Row],[L1]:[L10]])</f>
        <v>Outcomes/Mitigation/Emissions/Methane Emissions</v>
      </c>
      <c r="B2256" t="s">
        <v>24825</v>
      </c>
      <c r="C2256" t="s">
        <v>24707</v>
      </c>
      <c r="D2256" t="s">
        <v>7384</v>
      </c>
      <c r="E2256" t="s">
        <v>7385</v>
      </c>
      <c r="F2256" t="s">
        <v>7393</v>
      </c>
      <c r="G2256" t="s">
        <v>8288</v>
      </c>
      <c r="H2256" t="s">
        <v>8288</v>
      </c>
      <c r="I2256" t="s">
        <v>8288</v>
      </c>
      <c r="J2256" t="s">
        <v>8288</v>
      </c>
      <c r="K2256" t="s">
        <v>8288</v>
      </c>
      <c r="M2256" t="str" cm="1">
        <f t="array" ref="M2256">LOOKUP(2,1/(C2256:L2256&lt;&gt;""),C2256:L2256)</f>
        <v>Methane Emissions</v>
      </c>
      <c r="N2256" t="s">
        <v>8288</v>
      </c>
      <c r="O2256" t="s">
        <v>7395</v>
      </c>
      <c r="P2256" t="s">
        <v>8288</v>
      </c>
      <c r="Q2256" t="s">
        <v>8288</v>
      </c>
      <c r="R2256" t="s">
        <v>8288</v>
      </c>
      <c r="S2256" t="s">
        <v>8288</v>
      </c>
      <c r="T2256" t="s">
        <v>8288</v>
      </c>
      <c r="U2256" t="s">
        <v>8288</v>
      </c>
      <c r="V2256" s="204" t="s">
        <v>8288</v>
      </c>
      <c r="W2256" t="s">
        <v>8288</v>
      </c>
      <c r="X2256" t="s">
        <v>8288</v>
      </c>
      <c r="Y2256" t="s">
        <v>24826</v>
      </c>
      <c r="Z2256" t="s">
        <v>8288</v>
      </c>
      <c r="AA2256" s="204" t="s">
        <v>8288</v>
      </c>
      <c r="AB2256" s="204"/>
      <c r="AC2256"/>
      <c r="AD2256"/>
      <c r="AE2256"/>
      <c r="AF2256"/>
      <c r="AG2256" t="str">
        <f>IFERROR(IF(COUNTIF(C2256:L2256,"Feed Ingredient")&gt;0,INDEX(ani_diet!T:T,MATCH(M2256,ani_diet!D:D,0)),""),"")</f>
        <v/>
      </c>
      <c r="AH2256" s="60" t="b">
        <f>IF(IFERROR(IF(MATCH("Feed Ingredient", AOM[[#This Row],[L1]:[L10]],0)&gt;0, TRUE, FALSE), FALSE)=TRUE,IFERROR(VLOOKUP(M2256, ani_diet!C:C, 1, FALSE), "No Match"),FALSE)</f>
        <v>0</v>
      </c>
      <c r="AL2256" t="str">
        <f>IFERROR(IF(COUNTIF(C2256:L2256,"Feed Ingredient")&gt;0,INDEX(ani_diet!T:T,MATCH(M2256,ani_diet!D:D,0)),""),"")</f>
        <v/>
      </c>
    </row>
    <row r="2257" spans="1:38">
      <c r="A2257" t="str">
        <f>_xlfn.TEXTJOIN("/",TRUE,AOM[[#This Row],[L1]:[L10]])</f>
        <v>Outcomes/Mitigation/Emissions/Nitrous Oxide Emissions</v>
      </c>
      <c r="B2257" t="s">
        <v>24827</v>
      </c>
      <c r="C2257" t="s">
        <v>24707</v>
      </c>
      <c r="D2257" t="s">
        <v>7384</v>
      </c>
      <c r="E2257" t="s">
        <v>7385</v>
      </c>
      <c r="F2257" t="s">
        <v>7396</v>
      </c>
      <c r="G2257" t="s">
        <v>8288</v>
      </c>
      <c r="H2257" t="s">
        <v>8288</v>
      </c>
      <c r="I2257" t="s">
        <v>8288</v>
      </c>
      <c r="J2257" t="s">
        <v>8288</v>
      </c>
      <c r="K2257" t="s">
        <v>8288</v>
      </c>
      <c r="M2257" t="str" cm="1">
        <f t="array" ref="M2257">LOOKUP(2,1/(C2257:L2257&lt;&gt;""),C2257:L2257)</f>
        <v>Nitrous Oxide Emissions</v>
      </c>
      <c r="N2257" t="s">
        <v>8288</v>
      </c>
      <c r="O2257" t="s">
        <v>7398</v>
      </c>
      <c r="P2257" t="s">
        <v>8288</v>
      </c>
      <c r="Q2257" t="s">
        <v>8288</v>
      </c>
      <c r="R2257" t="s">
        <v>8288</v>
      </c>
      <c r="S2257" t="s">
        <v>8288</v>
      </c>
      <c r="T2257" t="s">
        <v>8288</v>
      </c>
      <c r="U2257" t="s">
        <v>8288</v>
      </c>
      <c r="V2257" s="204" t="s">
        <v>8288</v>
      </c>
      <c r="W2257" t="s">
        <v>8288</v>
      </c>
      <c r="X2257" t="s">
        <v>8288</v>
      </c>
      <c r="Y2257" t="s">
        <v>24828</v>
      </c>
      <c r="Z2257" t="s">
        <v>8288</v>
      </c>
      <c r="AA2257" s="204" t="s">
        <v>8288</v>
      </c>
      <c r="AB2257" s="204"/>
      <c r="AC2257"/>
      <c r="AD2257"/>
      <c r="AE2257"/>
      <c r="AF2257"/>
      <c r="AG2257" t="str">
        <f>IFERROR(IF(COUNTIF(C2257:L2257,"Feed Ingredient")&gt;0,INDEX(ani_diet!T:T,MATCH(M2257,ani_diet!D:D,0)),""),"")</f>
        <v/>
      </c>
      <c r="AH2257" s="60" t="b">
        <f>IF(IFERROR(IF(MATCH("Feed Ingredient", AOM[[#This Row],[L1]:[L10]],0)&gt;0, TRUE, FALSE), FALSE)=TRUE,IFERROR(VLOOKUP(M2257, ani_diet!C:C, 1, FALSE), "No Match"),FALSE)</f>
        <v>0</v>
      </c>
      <c r="AL2257" t="str">
        <f>IFERROR(IF(COUNTIF(C2257:L2257,"Feed Ingredient")&gt;0,INDEX(ani_diet!T:T,MATCH(M2257,ani_diet!D:D,0)),""),"")</f>
        <v/>
      </c>
    </row>
    <row r="2258" spans="1:38">
      <c r="A2258" t="str">
        <f>_xlfn.TEXTJOIN("/",TRUE,AOM[[#This Row],[L1]:[L10]])</f>
        <v>Outcomes/Productivity</v>
      </c>
      <c r="B2258" t="s">
        <v>24829</v>
      </c>
      <c r="C2258" t="s">
        <v>24707</v>
      </c>
      <c r="D2258" t="s">
        <v>224</v>
      </c>
      <c r="E2258" t="s">
        <v>8288</v>
      </c>
      <c r="F2258" t="s">
        <v>8288</v>
      </c>
      <c r="G2258" t="s">
        <v>8288</v>
      </c>
      <c r="H2258" t="s">
        <v>8288</v>
      </c>
      <c r="I2258" t="s">
        <v>8288</v>
      </c>
      <c r="J2258" t="s">
        <v>8288</v>
      </c>
      <c r="K2258" t="s">
        <v>8288</v>
      </c>
      <c r="M2258" t="str" cm="1">
        <f t="array" ref="M2258">LOOKUP(2,1/(C2258:L2258&lt;&gt;""),C2258:L2258)</f>
        <v>Productivity</v>
      </c>
      <c r="N2258" t="s">
        <v>8288</v>
      </c>
      <c r="O2258" t="s">
        <v>8288</v>
      </c>
      <c r="P2258" t="s">
        <v>8288</v>
      </c>
      <c r="Q2258" t="s">
        <v>8288</v>
      </c>
      <c r="R2258" t="s">
        <v>8288</v>
      </c>
      <c r="S2258" t="s">
        <v>8288</v>
      </c>
      <c r="T2258" t="s">
        <v>8288</v>
      </c>
      <c r="U2258" t="s">
        <v>8288</v>
      </c>
      <c r="V2258" s="204" t="s">
        <v>8288</v>
      </c>
      <c r="W2258" t="s">
        <v>8288</v>
      </c>
      <c r="X2258" t="s">
        <v>8288</v>
      </c>
      <c r="Y2258" t="s">
        <v>18091</v>
      </c>
      <c r="Z2258" t="s">
        <v>8288</v>
      </c>
      <c r="AA2258" s="204" t="s">
        <v>8288</v>
      </c>
      <c r="AB2258" s="204"/>
      <c r="AC2258"/>
      <c r="AD2258"/>
      <c r="AE2258"/>
      <c r="AF2258"/>
      <c r="AG2258" t="str">
        <f>IFERROR(IF(COUNTIF(C2258:L2258,"Feed Ingredient")&gt;0,INDEX(ani_diet!T:T,MATCH(M2258,ani_diet!D:D,0)),""),"")</f>
        <v/>
      </c>
      <c r="AH2258" s="60" t="b">
        <f>IF(IFERROR(IF(MATCH("Feed Ingredient", AOM[[#This Row],[L1]:[L10]],0)&gt;0, TRUE, FALSE), FALSE)=TRUE,IFERROR(VLOOKUP(M2258, ani_diet!C:C, 1, FALSE), "No Match"),FALSE)</f>
        <v>0</v>
      </c>
      <c r="AL2258" t="str">
        <f>IFERROR(IF(COUNTIF(C2258:L2258,"Feed Ingredient")&gt;0,INDEX(ani_diet!T:T,MATCH(M2258,ani_diet!D:D,0)),""),"")</f>
        <v/>
      </c>
    </row>
    <row r="2259" spans="1:38">
      <c r="A2259" t="str">
        <f>_xlfn.TEXTJOIN("/",TRUE,AOM[[#This Row],[L1]:[L10]])</f>
        <v>Outcomes/Productivity/Animal Survival and Mortality</v>
      </c>
      <c r="B2259" t="s">
        <v>24830</v>
      </c>
      <c r="C2259" t="s">
        <v>24707</v>
      </c>
      <c r="D2259" t="s">
        <v>224</v>
      </c>
      <c r="E2259" t="s">
        <v>24831</v>
      </c>
      <c r="F2259" t="s">
        <v>8288</v>
      </c>
      <c r="G2259" t="s">
        <v>8288</v>
      </c>
      <c r="H2259" t="s">
        <v>8288</v>
      </c>
      <c r="I2259" t="s">
        <v>8288</v>
      </c>
      <c r="J2259" t="s">
        <v>8288</v>
      </c>
      <c r="K2259" t="s">
        <v>8288</v>
      </c>
      <c r="M2259" t="str" cm="1">
        <f t="array" ref="M2259">LOOKUP(2,1/(C2259:L2259&lt;&gt;""),C2259:L2259)</f>
        <v>Animal Survival and Mortality</v>
      </c>
      <c r="N2259" t="s">
        <v>8288</v>
      </c>
      <c r="O2259" t="s">
        <v>8288</v>
      </c>
      <c r="P2259" t="s">
        <v>8288</v>
      </c>
      <c r="Q2259" t="s">
        <v>8288</v>
      </c>
      <c r="R2259" t="s">
        <v>8288</v>
      </c>
      <c r="S2259" t="s">
        <v>8288</v>
      </c>
      <c r="T2259" t="s">
        <v>8288</v>
      </c>
      <c r="U2259" t="s">
        <v>8288</v>
      </c>
      <c r="V2259" s="204" t="s">
        <v>8288</v>
      </c>
      <c r="W2259" t="s">
        <v>8288</v>
      </c>
      <c r="X2259" t="s">
        <v>8288</v>
      </c>
      <c r="Y2259" t="s">
        <v>8288</v>
      </c>
      <c r="Z2259" t="s">
        <v>8288</v>
      </c>
      <c r="AA2259" s="204" t="s">
        <v>8288</v>
      </c>
      <c r="AB2259" s="204"/>
      <c r="AC2259"/>
      <c r="AD2259"/>
      <c r="AE2259"/>
      <c r="AF2259"/>
      <c r="AG2259" t="str">
        <f>IFERROR(IF(COUNTIF(C2259:L2259,"Feed Ingredient")&gt;0,INDEX(ani_diet!T:T,MATCH(M2259,ani_diet!D:D,0)),""),"")</f>
        <v/>
      </c>
      <c r="AH2259" s="60" t="b">
        <f>IF(IFERROR(IF(MATCH("Feed Ingredient", AOM[[#This Row],[L1]:[L10]],0)&gt;0, TRUE, FALSE), FALSE)=TRUE,IFERROR(VLOOKUP(M2259, ani_diet!C:C, 1, FALSE), "No Match"),FALSE)</f>
        <v>0</v>
      </c>
      <c r="AL2259" t="str">
        <f>IFERROR(IF(COUNTIF(C2259:L2259,"Feed Ingredient")&gt;0,INDEX(ani_diet!T:T,MATCH(M2259,ani_diet!D:D,0)),""),"")</f>
        <v/>
      </c>
    </row>
    <row r="2260" spans="1:38">
      <c r="A2260" t="str">
        <f>_xlfn.TEXTJOIN("/",TRUE,AOM[[#This Row],[L1]:[L10]])</f>
        <v>Outcomes/Productivity/Animal Survival and Mortality/Animal Mortality</v>
      </c>
      <c r="B2260" t="s">
        <v>24832</v>
      </c>
      <c r="C2260" t="s">
        <v>24707</v>
      </c>
      <c r="D2260" t="s">
        <v>224</v>
      </c>
      <c r="E2260" t="s">
        <v>24831</v>
      </c>
      <c r="F2260" t="s">
        <v>7213</v>
      </c>
      <c r="G2260" t="s">
        <v>8288</v>
      </c>
      <c r="H2260" t="s">
        <v>8288</v>
      </c>
      <c r="I2260" t="s">
        <v>8288</v>
      </c>
      <c r="J2260" t="s">
        <v>8288</v>
      </c>
      <c r="K2260" t="s">
        <v>8288</v>
      </c>
      <c r="M2260" t="str" cm="1">
        <f t="array" ref="M2260">LOOKUP(2,1/(C2260:L2260&lt;&gt;""),C2260:L2260)</f>
        <v>Animal Mortality</v>
      </c>
      <c r="N2260" t="s">
        <v>8288</v>
      </c>
      <c r="O2260" t="s">
        <v>7215</v>
      </c>
      <c r="P2260" t="s">
        <v>8288</v>
      </c>
      <c r="Q2260" t="s">
        <v>8288</v>
      </c>
      <c r="R2260" t="s">
        <v>8288</v>
      </c>
      <c r="S2260" t="s">
        <v>8288</v>
      </c>
      <c r="T2260" t="s">
        <v>8288</v>
      </c>
      <c r="U2260" t="s">
        <v>8288</v>
      </c>
      <c r="V2260" s="204" t="s">
        <v>8288</v>
      </c>
      <c r="W2260" t="s">
        <v>8288</v>
      </c>
      <c r="X2260" t="s">
        <v>8288</v>
      </c>
      <c r="Y2260" t="s">
        <v>24833</v>
      </c>
      <c r="Z2260" t="s">
        <v>8288</v>
      </c>
      <c r="AA2260" s="204" t="s">
        <v>8288</v>
      </c>
      <c r="AB2260" s="204"/>
      <c r="AC2260"/>
      <c r="AD2260"/>
      <c r="AE2260"/>
      <c r="AF2260"/>
      <c r="AG2260" t="str">
        <f>IFERROR(IF(COUNTIF(C2260:L2260,"Feed Ingredient")&gt;0,INDEX(ani_diet!T:T,MATCH(M2260,ani_diet!D:D,0)),""),"")</f>
        <v/>
      </c>
      <c r="AH2260" s="60" t="b">
        <f>IF(IFERROR(IF(MATCH("Feed Ingredient", AOM[[#This Row],[L1]:[L10]],0)&gt;0, TRUE, FALSE), FALSE)=TRUE,IFERROR(VLOOKUP(M2260, ani_diet!C:C, 1, FALSE), "No Match"),FALSE)</f>
        <v>0</v>
      </c>
      <c r="AL2260" t="str">
        <f>IFERROR(IF(COUNTIF(C2260:L2260,"Feed Ingredient")&gt;0,INDEX(ani_diet!T:T,MATCH(M2260,ani_diet!D:D,0)),""),"")</f>
        <v/>
      </c>
    </row>
    <row r="2261" spans="1:38">
      <c r="A2261" t="str">
        <f>_xlfn.TEXTJOIN("/",TRUE,AOM[[#This Row],[L1]:[L10]])</f>
        <v>Outcomes/Productivity/Animal Survival and Mortality/Animal Survival</v>
      </c>
      <c r="B2261" t="s">
        <v>24834</v>
      </c>
      <c r="C2261" t="s">
        <v>24707</v>
      </c>
      <c r="D2261" t="s">
        <v>224</v>
      </c>
      <c r="E2261" t="s">
        <v>24831</v>
      </c>
      <c r="F2261" t="s">
        <v>7208</v>
      </c>
      <c r="G2261" t="s">
        <v>8288</v>
      </c>
      <c r="H2261" t="s">
        <v>8288</v>
      </c>
      <c r="I2261" t="s">
        <v>8288</v>
      </c>
      <c r="J2261" t="s">
        <v>8288</v>
      </c>
      <c r="K2261" t="s">
        <v>8288</v>
      </c>
      <c r="M2261" t="str" cm="1">
        <f t="array" ref="M2261">LOOKUP(2,1/(C2261:L2261&lt;&gt;""),C2261:L2261)</f>
        <v>Animal Survival</v>
      </c>
      <c r="N2261" t="s">
        <v>8288</v>
      </c>
      <c r="O2261" t="s">
        <v>24835</v>
      </c>
      <c r="P2261" t="s">
        <v>7211</v>
      </c>
      <c r="Q2261" t="s">
        <v>8288</v>
      </c>
      <c r="R2261" t="s">
        <v>8288</v>
      </c>
      <c r="S2261" t="s">
        <v>8288</v>
      </c>
      <c r="T2261" t="s">
        <v>8288</v>
      </c>
      <c r="U2261" t="s">
        <v>8288</v>
      </c>
      <c r="V2261" s="204" t="s">
        <v>8288</v>
      </c>
      <c r="W2261" t="s">
        <v>8288</v>
      </c>
      <c r="X2261" t="s">
        <v>8288</v>
      </c>
      <c r="Y2261" t="s">
        <v>24836</v>
      </c>
      <c r="Z2261" t="s">
        <v>8288</v>
      </c>
      <c r="AA2261" s="204" t="s">
        <v>8288</v>
      </c>
      <c r="AB2261" s="204"/>
      <c r="AC2261"/>
      <c r="AD2261"/>
      <c r="AE2261"/>
      <c r="AF2261"/>
      <c r="AG2261" t="str">
        <f>IFERROR(IF(COUNTIF(C2261:L2261,"Feed Ingredient")&gt;0,INDEX(ani_diet!T:T,MATCH(M2261,ani_diet!D:D,0)),""),"")</f>
        <v/>
      </c>
      <c r="AH2261" s="60" t="b">
        <f>IF(IFERROR(IF(MATCH("Feed Ingredient", AOM[[#This Row],[L1]:[L10]],0)&gt;0, TRUE, FALSE), FALSE)=TRUE,IFERROR(VLOOKUP(M2261, ani_diet!C:C, 1, FALSE), "No Match"),FALSE)</f>
        <v>0</v>
      </c>
      <c r="AL2261" t="str">
        <f>IFERROR(IF(COUNTIF(C2261:L2261,"Feed Ingredient")&gt;0,INDEX(ani_diet!T:T,MATCH(M2261,ani_diet!D:D,0)),""),"")</f>
        <v/>
      </c>
    </row>
    <row r="2262" spans="1:38">
      <c r="A2262" t="str">
        <f>_xlfn.TEXTJOIN("/",TRUE,AOM[[#This Row],[L1]:[L10]])</f>
        <v>Outcomes/Productivity/Economics</v>
      </c>
      <c r="B2262" t="s">
        <v>24837</v>
      </c>
      <c r="C2262" t="s">
        <v>24707</v>
      </c>
      <c r="D2262" t="s">
        <v>224</v>
      </c>
      <c r="E2262" t="s">
        <v>6970</v>
      </c>
      <c r="F2262" t="s">
        <v>8288</v>
      </c>
      <c r="G2262" t="s">
        <v>8288</v>
      </c>
      <c r="H2262" t="s">
        <v>8288</v>
      </c>
      <c r="I2262" t="s">
        <v>8288</v>
      </c>
      <c r="J2262" t="s">
        <v>8288</v>
      </c>
      <c r="K2262" t="s">
        <v>8288</v>
      </c>
      <c r="M2262" t="str" cm="1">
        <f t="array" ref="M2262">LOOKUP(2,1/(C2262:L2262&lt;&gt;""),C2262:L2262)</f>
        <v>Economics</v>
      </c>
      <c r="N2262" t="s">
        <v>8288</v>
      </c>
      <c r="O2262" t="s">
        <v>8288</v>
      </c>
      <c r="P2262" t="s">
        <v>8288</v>
      </c>
      <c r="Q2262" t="s">
        <v>8288</v>
      </c>
      <c r="R2262" t="s">
        <v>8288</v>
      </c>
      <c r="S2262" t="s">
        <v>8288</v>
      </c>
      <c r="T2262" t="s">
        <v>8288</v>
      </c>
      <c r="U2262" t="s">
        <v>8288</v>
      </c>
      <c r="V2262" s="204" t="s">
        <v>8288</v>
      </c>
      <c r="W2262" t="s">
        <v>8288</v>
      </c>
      <c r="X2262" t="s">
        <v>8288</v>
      </c>
      <c r="Y2262" t="s">
        <v>18091</v>
      </c>
      <c r="Z2262" t="s">
        <v>8288</v>
      </c>
      <c r="AA2262" s="204" t="s">
        <v>8288</v>
      </c>
      <c r="AB2262" s="204"/>
      <c r="AC2262"/>
      <c r="AD2262"/>
      <c r="AE2262"/>
      <c r="AF2262"/>
      <c r="AG2262" t="str">
        <f>IFERROR(IF(COUNTIF(C2262:L2262,"Feed Ingredient")&gt;0,INDEX(ani_diet!T:T,MATCH(M2262,ani_diet!D:D,0)),""),"")</f>
        <v/>
      </c>
      <c r="AH2262" s="60" t="b">
        <f>IF(IFERROR(IF(MATCH("Feed Ingredient", AOM[[#This Row],[L1]:[L10]],0)&gt;0, TRUE, FALSE), FALSE)=TRUE,IFERROR(VLOOKUP(M2262, ani_diet!C:C, 1, FALSE), "No Match"),FALSE)</f>
        <v>0</v>
      </c>
      <c r="AL2262" t="str">
        <f>IFERROR(IF(COUNTIF(C2262:L2262,"Feed Ingredient")&gt;0,INDEX(ani_diet!T:T,MATCH(M2262,ani_diet!D:D,0)),""),"")</f>
        <v/>
      </c>
    </row>
    <row r="2263" spans="1:38">
      <c r="A2263" t="str">
        <f>_xlfn.TEXTJOIN("/",TRUE,AOM[[#This Row],[L1]:[L10]])</f>
        <v>Outcomes/Productivity/Economics/Costs</v>
      </c>
      <c r="B2263" t="s">
        <v>24838</v>
      </c>
      <c r="C2263" t="s">
        <v>24707</v>
      </c>
      <c r="D2263" t="s">
        <v>224</v>
      </c>
      <c r="E2263" t="s">
        <v>6970</v>
      </c>
      <c r="F2263" t="s">
        <v>6983</v>
      </c>
      <c r="G2263" t="s">
        <v>8288</v>
      </c>
      <c r="H2263" t="s">
        <v>8288</v>
      </c>
      <c r="I2263" t="s">
        <v>8288</v>
      </c>
      <c r="J2263" t="s">
        <v>8288</v>
      </c>
      <c r="K2263" t="s">
        <v>8288</v>
      </c>
      <c r="M2263" t="str" cm="1">
        <f t="array" ref="M2263">LOOKUP(2,1/(C2263:L2263&lt;&gt;""),C2263:L2263)</f>
        <v>Costs</v>
      </c>
      <c r="N2263" t="s">
        <v>8288</v>
      </c>
      <c r="O2263" t="s">
        <v>8288</v>
      </c>
      <c r="P2263" t="s">
        <v>8288</v>
      </c>
      <c r="Q2263" t="s">
        <v>8288</v>
      </c>
      <c r="R2263" t="s">
        <v>8288</v>
      </c>
      <c r="S2263" t="s">
        <v>8288</v>
      </c>
      <c r="T2263" t="s">
        <v>8288</v>
      </c>
      <c r="U2263" t="s">
        <v>8288</v>
      </c>
      <c r="V2263" s="204" t="s">
        <v>8288</v>
      </c>
      <c r="W2263" t="s">
        <v>8288</v>
      </c>
      <c r="X2263" t="s">
        <v>8288</v>
      </c>
      <c r="Y2263" t="s">
        <v>18091</v>
      </c>
      <c r="Z2263" t="s">
        <v>8288</v>
      </c>
      <c r="AA2263" s="204" t="s">
        <v>8288</v>
      </c>
      <c r="AB2263" s="204"/>
      <c r="AC2263"/>
      <c r="AD2263"/>
      <c r="AE2263"/>
      <c r="AF2263"/>
      <c r="AG2263" t="str">
        <f>IFERROR(IF(COUNTIF(C2263:L2263,"Feed Ingredient")&gt;0,INDEX(ani_diet!T:T,MATCH(M2263,ani_diet!D:D,0)),""),"")</f>
        <v/>
      </c>
      <c r="AH2263" s="60" t="b">
        <f>IF(IFERROR(IF(MATCH("Feed Ingredient", AOM[[#This Row],[L1]:[L10]],0)&gt;0, TRUE, FALSE), FALSE)=TRUE,IFERROR(VLOOKUP(M2263, ani_diet!C:C, 1, FALSE), "No Match"),FALSE)</f>
        <v>0</v>
      </c>
      <c r="AL2263" t="str">
        <f>IFERROR(IF(COUNTIF(C2263:L2263,"Feed Ingredient")&gt;0,INDEX(ani_diet!T:T,MATCH(M2263,ani_diet!D:D,0)),""),"")</f>
        <v/>
      </c>
    </row>
    <row r="2264" spans="1:38">
      <c r="A2264" t="str">
        <f>_xlfn.TEXTJOIN("/",TRUE,AOM[[#This Row],[L1]:[L10]])</f>
        <v>Outcomes/Productivity/Economics/Costs/Fixed Cost</v>
      </c>
      <c r="B2264" t="s">
        <v>24839</v>
      </c>
      <c r="C2264" t="s">
        <v>24707</v>
      </c>
      <c r="D2264" t="s">
        <v>224</v>
      </c>
      <c r="E2264" t="s">
        <v>6970</v>
      </c>
      <c r="F2264" t="s">
        <v>6983</v>
      </c>
      <c r="G2264" t="s">
        <v>7006</v>
      </c>
      <c r="H2264" t="s">
        <v>8288</v>
      </c>
      <c r="I2264" t="s">
        <v>8288</v>
      </c>
      <c r="J2264" t="s">
        <v>8288</v>
      </c>
      <c r="K2264" t="s">
        <v>8288</v>
      </c>
      <c r="M2264" t="str" cm="1">
        <f t="array" ref="M2264">LOOKUP(2,1/(C2264:L2264&lt;&gt;""),C2264:L2264)</f>
        <v>Fixed Cost</v>
      </c>
      <c r="N2264" t="s">
        <v>8288</v>
      </c>
      <c r="O2264" t="s">
        <v>7008</v>
      </c>
      <c r="P2264" t="s">
        <v>24808</v>
      </c>
      <c r="Q2264" t="s">
        <v>8288</v>
      </c>
      <c r="R2264" t="s">
        <v>8288</v>
      </c>
      <c r="S2264" t="s">
        <v>8288</v>
      </c>
      <c r="T2264" t="s">
        <v>8288</v>
      </c>
      <c r="U2264" t="s">
        <v>8288</v>
      </c>
      <c r="V2264" s="204" t="s">
        <v>8288</v>
      </c>
      <c r="W2264" t="s">
        <v>8288</v>
      </c>
      <c r="X2264" t="s">
        <v>8288</v>
      </c>
      <c r="Y2264" t="s">
        <v>24840</v>
      </c>
      <c r="Z2264" t="s">
        <v>8288</v>
      </c>
      <c r="AA2264" s="204" t="s">
        <v>8288</v>
      </c>
      <c r="AB2264" s="204"/>
      <c r="AC2264"/>
      <c r="AD2264"/>
      <c r="AE2264"/>
      <c r="AF2264"/>
      <c r="AG2264" t="str">
        <f>IFERROR(IF(COUNTIF(C2264:L2264,"Feed Ingredient")&gt;0,INDEX(ani_diet!T:T,MATCH(M2264,ani_diet!D:D,0)),""),"")</f>
        <v/>
      </c>
      <c r="AH2264" s="60" t="b">
        <f>IF(IFERROR(IF(MATCH("Feed Ingredient", AOM[[#This Row],[L1]:[L10]],0)&gt;0, TRUE, FALSE), FALSE)=TRUE,IFERROR(VLOOKUP(M2264, ani_diet!C:C, 1, FALSE), "No Match"),FALSE)</f>
        <v>0</v>
      </c>
      <c r="AL2264" t="str">
        <f>IFERROR(IF(COUNTIF(C2264:L2264,"Feed Ingredient")&gt;0,INDEX(ani_diet!T:T,MATCH(M2264,ani_diet!D:D,0)),""),"")</f>
        <v/>
      </c>
    </row>
    <row r="2265" spans="1:38">
      <c r="A2265" t="str">
        <f>_xlfn.TEXTJOIN("/",TRUE,AOM[[#This Row],[L1]:[L10]])</f>
        <v>Outcomes/Productivity/Economics/Costs/Fixed Cost/Fixed Cost-Animal housing</v>
      </c>
      <c r="B2265" t="s">
        <v>24841</v>
      </c>
      <c r="C2265" t="s">
        <v>24707</v>
      </c>
      <c r="D2265" t="s">
        <v>224</v>
      </c>
      <c r="E2265" t="s">
        <v>6970</v>
      </c>
      <c r="F2265" t="s">
        <v>6983</v>
      </c>
      <c r="G2265" t="s">
        <v>7006</v>
      </c>
      <c r="H2265" t="s">
        <v>24842</v>
      </c>
      <c r="I2265" t="s">
        <v>8288</v>
      </c>
      <c r="J2265" t="s">
        <v>8288</v>
      </c>
      <c r="K2265" t="s">
        <v>8288</v>
      </c>
      <c r="M2265" t="str" cm="1">
        <f t="array" ref="M2265">LOOKUP(2,1/(C2265:L2265&lt;&gt;""),C2265:L2265)</f>
        <v>Fixed Cost-Animal housing</v>
      </c>
      <c r="N2265" t="s">
        <v>8288</v>
      </c>
      <c r="O2265" t="s">
        <v>24843</v>
      </c>
      <c r="P2265" t="s">
        <v>8288</v>
      </c>
      <c r="Q2265" t="s">
        <v>8288</v>
      </c>
      <c r="R2265" t="s">
        <v>8288</v>
      </c>
      <c r="S2265" t="s">
        <v>8288</v>
      </c>
      <c r="T2265" t="s">
        <v>8288</v>
      </c>
      <c r="U2265" t="s">
        <v>8288</v>
      </c>
      <c r="V2265" s="204" t="s">
        <v>8288</v>
      </c>
      <c r="W2265" t="s">
        <v>8288</v>
      </c>
      <c r="X2265" t="s">
        <v>8288</v>
      </c>
      <c r="Y2265" t="s">
        <v>5370</v>
      </c>
      <c r="Z2265" t="s">
        <v>8288</v>
      </c>
      <c r="AA2265" s="204" t="s">
        <v>8288</v>
      </c>
      <c r="AB2265" s="204"/>
      <c r="AC2265"/>
      <c r="AD2265"/>
      <c r="AE2265"/>
      <c r="AF2265"/>
      <c r="AG2265" t="str">
        <f>IFERROR(IF(COUNTIF(C2265:L2265,"Feed Ingredient")&gt;0,INDEX(ani_diet!T:T,MATCH(M2265,ani_diet!D:D,0)),""),"")</f>
        <v/>
      </c>
      <c r="AH2265" s="60" t="b">
        <f>IF(IFERROR(IF(MATCH("Feed Ingredient", AOM[[#This Row],[L1]:[L10]],0)&gt;0, TRUE, FALSE), FALSE)=TRUE,IFERROR(VLOOKUP(M2265, ani_diet!C:C, 1, FALSE), "No Match"),FALSE)</f>
        <v>0</v>
      </c>
      <c r="AL2265" t="str">
        <f>IFERROR(IF(COUNTIF(C2265:L2265,"Feed Ingredient")&gt;0,INDEX(ani_diet!T:T,MATCH(M2265,ani_diet!D:D,0)),""),"")</f>
        <v/>
      </c>
    </row>
    <row r="2266" spans="1:38">
      <c r="A2266" t="str">
        <f>_xlfn.TEXTJOIN("/",TRUE,AOM[[#This Row],[L1]:[L10]])</f>
        <v>Outcomes/Productivity/Economics/Costs/Fixed Cost/Fixed Cost-Animals Purchase</v>
      </c>
      <c r="B2266" t="s">
        <v>24844</v>
      </c>
      <c r="C2266" t="s">
        <v>24707</v>
      </c>
      <c r="D2266" t="s">
        <v>224</v>
      </c>
      <c r="E2266" t="s">
        <v>6970</v>
      </c>
      <c r="F2266" t="s">
        <v>6983</v>
      </c>
      <c r="G2266" t="s">
        <v>7006</v>
      </c>
      <c r="H2266" t="s">
        <v>24845</v>
      </c>
      <c r="I2266" t="s">
        <v>8288</v>
      </c>
      <c r="J2266" t="s">
        <v>8288</v>
      </c>
      <c r="K2266" t="s">
        <v>8288</v>
      </c>
      <c r="M2266" t="str" cm="1">
        <f t="array" ref="M2266">LOOKUP(2,1/(C2266:L2266&lt;&gt;""),C2266:L2266)</f>
        <v>Fixed Cost-Animals Purchase</v>
      </c>
      <c r="N2266" t="s">
        <v>8288</v>
      </c>
      <c r="O2266" t="s">
        <v>7458</v>
      </c>
      <c r="P2266" t="s">
        <v>8288</v>
      </c>
      <c r="Q2266" t="s">
        <v>8288</v>
      </c>
      <c r="R2266" t="s">
        <v>8288</v>
      </c>
      <c r="S2266" t="s">
        <v>8288</v>
      </c>
      <c r="T2266" t="s">
        <v>8288</v>
      </c>
      <c r="U2266" t="s">
        <v>8288</v>
      </c>
      <c r="V2266" s="204" t="s">
        <v>8288</v>
      </c>
      <c r="W2266" t="s">
        <v>8288</v>
      </c>
      <c r="X2266" t="s">
        <v>8288</v>
      </c>
      <c r="Y2266" t="s">
        <v>5370</v>
      </c>
      <c r="Z2266" t="s">
        <v>8288</v>
      </c>
      <c r="AA2266" s="204" t="s">
        <v>8288</v>
      </c>
      <c r="AB2266" s="204"/>
      <c r="AC2266"/>
      <c r="AD2266"/>
      <c r="AE2266"/>
      <c r="AF2266"/>
      <c r="AG2266" t="str">
        <f>IFERROR(IF(COUNTIF(C2266:L2266,"Feed Ingredient")&gt;0,INDEX(ani_diet!T:T,MATCH(M2266,ani_diet!D:D,0)),""),"")</f>
        <v/>
      </c>
      <c r="AH2266" s="60" t="b">
        <f>IF(IFERROR(IF(MATCH("Feed Ingredient", AOM[[#This Row],[L1]:[L10]],0)&gt;0, TRUE, FALSE), FALSE)=TRUE,IFERROR(VLOOKUP(M2266, ani_diet!C:C, 1, FALSE), "No Match"),FALSE)</f>
        <v>0</v>
      </c>
      <c r="AL2266" t="str">
        <f>IFERROR(IF(COUNTIF(C2266:L2266,"Feed Ingredient")&gt;0,INDEX(ani_diet!T:T,MATCH(M2266,ani_diet!D:D,0)),""),"")</f>
        <v/>
      </c>
    </row>
    <row r="2267" spans="1:38">
      <c r="A2267" t="str">
        <f>_xlfn.TEXTJOIN("/",TRUE,AOM[[#This Row],[L1]:[L10]])</f>
        <v>Outcomes/Productivity/Economics/Costs/Fixed Cost/Fixed Cost-Equipment</v>
      </c>
      <c r="B2267" t="s">
        <v>24846</v>
      </c>
      <c r="C2267" t="s">
        <v>24707</v>
      </c>
      <c r="D2267" t="s">
        <v>224</v>
      </c>
      <c r="E2267" t="s">
        <v>6970</v>
      </c>
      <c r="F2267" t="s">
        <v>6983</v>
      </c>
      <c r="G2267" t="s">
        <v>7006</v>
      </c>
      <c r="H2267" t="s">
        <v>24847</v>
      </c>
      <c r="I2267" t="s">
        <v>8288</v>
      </c>
      <c r="J2267" t="s">
        <v>8288</v>
      </c>
      <c r="K2267" t="s">
        <v>8288</v>
      </c>
      <c r="M2267" t="str" cm="1">
        <f t="array" ref="M2267">LOOKUP(2,1/(C2267:L2267&lt;&gt;""),C2267:L2267)</f>
        <v>Fixed Cost-Equipment</v>
      </c>
      <c r="N2267" t="s">
        <v>24848</v>
      </c>
      <c r="O2267" t="s">
        <v>24849</v>
      </c>
      <c r="P2267" t="s">
        <v>8288</v>
      </c>
      <c r="Q2267" t="s">
        <v>8288</v>
      </c>
      <c r="R2267" t="s">
        <v>8288</v>
      </c>
      <c r="S2267" t="s">
        <v>8288</v>
      </c>
      <c r="T2267" t="s">
        <v>8288</v>
      </c>
      <c r="U2267" t="s">
        <v>8288</v>
      </c>
      <c r="V2267" s="204" t="s">
        <v>8288</v>
      </c>
      <c r="W2267" t="s">
        <v>8288</v>
      </c>
      <c r="X2267" t="s">
        <v>8288</v>
      </c>
      <c r="Y2267" t="s">
        <v>5370</v>
      </c>
      <c r="Z2267" t="s">
        <v>8288</v>
      </c>
      <c r="AA2267" s="204" t="s">
        <v>8288</v>
      </c>
      <c r="AB2267" s="204"/>
      <c r="AC2267"/>
      <c r="AD2267"/>
      <c r="AE2267"/>
      <c r="AF2267"/>
      <c r="AG2267" t="str">
        <f>IFERROR(IF(COUNTIF(C2267:L2267,"Feed Ingredient")&gt;0,INDEX(ani_diet!T:T,MATCH(M2267,ani_diet!D:D,0)),""),"")</f>
        <v/>
      </c>
      <c r="AH2267" s="60" t="b">
        <f>IF(IFERROR(IF(MATCH("Feed Ingredient", AOM[[#This Row],[L1]:[L10]],0)&gt;0, TRUE, FALSE), FALSE)=TRUE,IFERROR(VLOOKUP(M2267, ani_diet!C:C, 1, FALSE), "No Match"),FALSE)</f>
        <v>0</v>
      </c>
      <c r="AL2267" t="str">
        <f>IFERROR(IF(COUNTIF(C2267:L2267,"Feed Ingredient")&gt;0,INDEX(ani_diet!T:T,MATCH(M2267,ani_diet!D:D,0)),""),"")</f>
        <v/>
      </c>
    </row>
    <row r="2268" spans="1:38">
      <c r="A2268" t="str">
        <f>_xlfn.TEXTJOIN("/",TRUE,AOM[[#This Row],[L1]:[L10]])</f>
        <v>Outcomes/Productivity/Economics/Costs/Fixed Cost/Fixed Cost-Land</v>
      </c>
      <c r="B2268" t="s">
        <v>24850</v>
      </c>
      <c r="C2268" t="s">
        <v>24707</v>
      </c>
      <c r="D2268" t="s">
        <v>224</v>
      </c>
      <c r="E2268" t="s">
        <v>6970</v>
      </c>
      <c r="F2268" t="s">
        <v>6983</v>
      </c>
      <c r="G2268" t="s">
        <v>7006</v>
      </c>
      <c r="H2268" t="s">
        <v>24851</v>
      </c>
      <c r="I2268" t="s">
        <v>8288</v>
      </c>
      <c r="J2268" t="s">
        <v>8288</v>
      </c>
      <c r="K2268" t="s">
        <v>8288</v>
      </c>
      <c r="M2268" t="str" cm="1">
        <f t="array" ref="M2268">LOOKUP(2,1/(C2268:L2268&lt;&gt;""),C2268:L2268)</f>
        <v>Fixed Cost-Land</v>
      </c>
      <c r="N2268" t="s">
        <v>8288</v>
      </c>
      <c r="O2268" t="s">
        <v>24852</v>
      </c>
      <c r="P2268" t="s">
        <v>8288</v>
      </c>
      <c r="Q2268" t="s">
        <v>8288</v>
      </c>
      <c r="R2268" t="s">
        <v>8288</v>
      </c>
      <c r="S2268" t="s">
        <v>8288</v>
      </c>
      <c r="T2268" t="s">
        <v>8288</v>
      </c>
      <c r="U2268" t="s">
        <v>8288</v>
      </c>
      <c r="V2268" s="204" t="s">
        <v>8288</v>
      </c>
      <c r="W2268" t="s">
        <v>8288</v>
      </c>
      <c r="X2268" t="s">
        <v>8288</v>
      </c>
      <c r="Y2268" t="s">
        <v>5370</v>
      </c>
      <c r="Z2268" t="s">
        <v>8288</v>
      </c>
      <c r="AA2268" s="204" t="s">
        <v>8288</v>
      </c>
      <c r="AB2268" s="204"/>
      <c r="AC2268"/>
      <c r="AD2268"/>
      <c r="AE2268"/>
      <c r="AF2268"/>
      <c r="AG2268" t="str">
        <f>IFERROR(IF(COUNTIF(C2268:L2268,"Feed Ingredient")&gt;0,INDEX(ani_diet!T:T,MATCH(M2268,ani_diet!D:D,0)),""),"")</f>
        <v/>
      </c>
      <c r="AH2268" s="60" t="b">
        <f>IF(IFERROR(IF(MATCH("Feed Ingredient", AOM[[#This Row],[L1]:[L10]],0)&gt;0, TRUE, FALSE), FALSE)=TRUE,IFERROR(VLOOKUP(M2268, ani_diet!C:C, 1, FALSE), "No Match"),FALSE)</f>
        <v>0</v>
      </c>
      <c r="AL2268" t="str">
        <f>IFERROR(IF(COUNTIF(C2268:L2268,"Feed Ingredient")&gt;0,INDEX(ani_diet!T:T,MATCH(M2268,ani_diet!D:D,0)),""),"")</f>
        <v/>
      </c>
    </row>
    <row r="2269" spans="1:38">
      <c r="A2269" t="str">
        <f>_xlfn.TEXTJOIN("/",TRUE,AOM[[#This Row],[L1]:[L10]])</f>
        <v>Outcomes/Productivity/Economics/Costs/Fixed Cost/Fixed Cost-Loans</v>
      </c>
      <c r="B2269" t="s">
        <v>24853</v>
      </c>
      <c r="C2269" t="s">
        <v>24707</v>
      </c>
      <c r="D2269" t="s">
        <v>224</v>
      </c>
      <c r="E2269" t="s">
        <v>6970</v>
      </c>
      <c r="F2269" t="s">
        <v>6983</v>
      </c>
      <c r="G2269" t="s">
        <v>7006</v>
      </c>
      <c r="H2269" t="s">
        <v>24854</v>
      </c>
      <c r="I2269" t="s">
        <v>8288</v>
      </c>
      <c r="J2269" t="s">
        <v>8288</v>
      </c>
      <c r="K2269" t="s">
        <v>8288</v>
      </c>
      <c r="M2269" t="str" cm="1">
        <f t="array" ref="M2269">LOOKUP(2,1/(C2269:L2269&lt;&gt;""),C2269:L2269)</f>
        <v>Fixed Cost-Loans</v>
      </c>
      <c r="N2269" t="s">
        <v>24855</v>
      </c>
      <c r="O2269" t="s">
        <v>24856</v>
      </c>
      <c r="P2269" t="s">
        <v>8288</v>
      </c>
      <c r="Q2269" t="s">
        <v>8288</v>
      </c>
      <c r="R2269" t="s">
        <v>8288</v>
      </c>
      <c r="S2269" t="s">
        <v>8288</v>
      </c>
      <c r="T2269" t="s">
        <v>8288</v>
      </c>
      <c r="U2269" t="s">
        <v>8288</v>
      </c>
      <c r="V2269" s="204" t="s">
        <v>8288</v>
      </c>
      <c r="W2269" t="s">
        <v>8288</v>
      </c>
      <c r="X2269" t="s">
        <v>8288</v>
      </c>
      <c r="Y2269" t="s">
        <v>5370</v>
      </c>
      <c r="Z2269" t="s">
        <v>8288</v>
      </c>
      <c r="AA2269" s="204" t="s">
        <v>8288</v>
      </c>
      <c r="AB2269" s="204"/>
      <c r="AC2269"/>
      <c r="AD2269"/>
      <c r="AE2269"/>
      <c r="AF2269"/>
      <c r="AG2269" t="str">
        <f>IFERROR(IF(COUNTIF(C2269:L2269,"Feed Ingredient")&gt;0,INDEX(ani_diet!T:T,MATCH(M2269,ani_diet!D:D,0)),""),"")</f>
        <v/>
      </c>
      <c r="AH2269" s="60" t="b">
        <f>IF(IFERROR(IF(MATCH("Feed Ingredient", AOM[[#This Row],[L1]:[L10]],0)&gt;0, TRUE, FALSE), FALSE)=TRUE,IFERROR(VLOOKUP(M2269, ani_diet!C:C, 1, FALSE), "No Match"),FALSE)</f>
        <v>0</v>
      </c>
      <c r="AL2269" t="str">
        <f>IFERROR(IF(COUNTIF(C2269:L2269,"Feed Ingredient")&gt;0,INDEX(ani_diet!T:T,MATCH(M2269,ani_diet!D:D,0)),""),"")</f>
        <v/>
      </c>
    </row>
    <row r="2270" spans="1:38">
      <c r="A2270" t="str">
        <f>_xlfn.TEXTJOIN("/",TRUE,AOM[[#This Row],[L1]:[L10]])</f>
        <v>Outcomes/Productivity/Economics/Costs/Opportunity Cost/Capital Opportunity Cost</v>
      </c>
      <c r="B2270" t="s">
        <v>24857</v>
      </c>
      <c r="C2270" t="s">
        <v>24707</v>
      </c>
      <c r="D2270" t="s">
        <v>224</v>
      </c>
      <c r="E2270" t="s">
        <v>6970</v>
      </c>
      <c r="F2270" t="s">
        <v>6983</v>
      </c>
      <c r="G2270" t="s">
        <v>7516</v>
      </c>
      <c r="H2270" t="s">
        <v>7519</v>
      </c>
      <c r="I2270" t="s">
        <v>8288</v>
      </c>
      <c r="J2270" t="s">
        <v>8288</v>
      </c>
      <c r="K2270" t="s">
        <v>8288</v>
      </c>
      <c r="M2270" t="str" cm="1">
        <f t="array" ref="M2270">LOOKUP(2,1/(C2270:L2270&lt;&gt;""),C2270:L2270)</f>
        <v>Capital Opportunity Cost</v>
      </c>
      <c r="N2270" t="s">
        <v>8288</v>
      </c>
      <c r="O2270" t="s">
        <v>8288</v>
      </c>
      <c r="P2270" t="s">
        <v>8288</v>
      </c>
      <c r="Q2270" t="s">
        <v>8288</v>
      </c>
      <c r="R2270" t="s">
        <v>8288</v>
      </c>
      <c r="S2270" t="s">
        <v>8288</v>
      </c>
      <c r="T2270" t="s">
        <v>8288</v>
      </c>
      <c r="U2270" t="s">
        <v>8288</v>
      </c>
      <c r="V2270" s="204" t="s">
        <v>8288</v>
      </c>
      <c r="W2270" t="s">
        <v>8288</v>
      </c>
      <c r="X2270" t="s">
        <v>8288</v>
      </c>
      <c r="Y2270" t="s">
        <v>5370</v>
      </c>
      <c r="Z2270" t="s">
        <v>8288</v>
      </c>
      <c r="AA2270" s="204" t="s">
        <v>8288</v>
      </c>
      <c r="AB2270" s="204"/>
      <c r="AC2270"/>
      <c r="AD2270"/>
      <c r="AE2270"/>
      <c r="AF2270"/>
      <c r="AG2270" t="str">
        <f>IFERROR(IF(COUNTIF(C2270:L2270,"Feed Ingredient")&gt;0,INDEX(ani_diet!T:T,MATCH(M2270,ani_diet!D:D,0)),""),"")</f>
        <v/>
      </c>
      <c r="AH2270" s="60" t="b">
        <f>IF(IFERROR(IF(MATCH("Feed Ingredient", AOM[[#This Row],[L1]:[L10]],0)&gt;0, TRUE, FALSE), FALSE)=TRUE,IFERROR(VLOOKUP(M2270, ani_diet!C:C, 1, FALSE), "No Match"),FALSE)</f>
        <v>0</v>
      </c>
      <c r="AL2270" t="str">
        <f>IFERROR(IF(COUNTIF(C2270:L2270,"Feed Ingredient")&gt;0,INDEX(ani_diet!T:T,MATCH(M2270,ani_diet!D:D,0)),""),"")</f>
        <v/>
      </c>
    </row>
    <row r="2271" spans="1:38">
      <c r="A2271" t="str">
        <f>_xlfn.TEXTJOIN("/",TRUE,AOM[[#This Row],[L1]:[L10]])</f>
        <v>Outcomes/Productivity/Economics/Costs/Opportunity Cost/Labor Opportunity Cost</v>
      </c>
      <c r="B2271" t="s">
        <v>24858</v>
      </c>
      <c r="C2271" t="s">
        <v>24707</v>
      </c>
      <c r="D2271" t="s">
        <v>224</v>
      </c>
      <c r="E2271" t="s">
        <v>6970</v>
      </c>
      <c r="F2271" t="s">
        <v>6983</v>
      </c>
      <c r="G2271" t="s">
        <v>7516</v>
      </c>
      <c r="H2271" t="s">
        <v>7517</v>
      </c>
      <c r="I2271" t="s">
        <v>8288</v>
      </c>
      <c r="J2271" t="s">
        <v>8288</v>
      </c>
      <c r="K2271" t="s">
        <v>8288</v>
      </c>
      <c r="M2271" t="str" cm="1">
        <f t="array" ref="M2271">LOOKUP(2,1/(C2271:L2271&lt;&gt;""),C2271:L2271)</f>
        <v>Labor Opportunity Cost</v>
      </c>
      <c r="N2271" t="s">
        <v>8288</v>
      </c>
      <c r="O2271" t="s">
        <v>8288</v>
      </c>
      <c r="P2271" t="s">
        <v>8288</v>
      </c>
      <c r="Q2271" t="s">
        <v>8288</v>
      </c>
      <c r="R2271" t="s">
        <v>8288</v>
      </c>
      <c r="S2271" t="s">
        <v>8288</v>
      </c>
      <c r="T2271" t="s">
        <v>8288</v>
      </c>
      <c r="U2271" t="s">
        <v>8288</v>
      </c>
      <c r="V2271" s="204" t="s">
        <v>8288</v>
      </c>
      <c r="W2271" t="s">
        <v>8288</v>
      </c>
      <c r="X2271" t="s">
        <v>8288</v>
      </c>
      <c r="Y2271" t="s">
        <v>5370</v>
      </c>
      <c r="Z2271" t="s">
        <v>8288</v>
      </c>
      <c r="AA2271" s="204" t="s">
        <v>8288</v>
      </c>
      <c r="AB2271" s="204"/>
      <c r="AC2271"/>
      <c r="AD2271"/>
      <c r="AE2271"/>
      <c r="AF2271"/>
      <c r="AG2271" t="str">
        <f>IFERROR(IF(COUNTIF(C2271:L2271,"Feed Ingredient")&gt;0,INDEX(ani_diet!T:T,MATCH(M2271,ani_diet!D:D,0)),""),"")</f>
        <v/>
      </c>
      <c r="AH2271" s="60" t="b">
        <f>IF(IFERROR(IF(MATCH("Feed Ingredient", AOM[[#This Row],[L1]:[L10]],0)&gt;0, TRUE, FALSE), FALSE)=TRUE,IFERROR(VLOOKUP(M2271, ani_diet!C:C, 1, FALSE), "No Match"),FALSE)</f>
        <v>0</v>
      </c>
      <c r="AL2271" t="str">
        <f>IFERROR(IF(COUNTIF(C2271:L2271,"Feed Ingredient")&gt;0,INDEX(ani_diet!T:T,MATCH(M2271,ani_diet!D:D,0)),""),"")</f>
        <v/>
      </c>
    </row>
    <row r="2272" spans="1:38">
      <c r="A2272" t="str">
        <f>_xlfn.TEXTJOIN("/",TRUE,AOM[[#This Row],[L1]:[L10]])</f>
        <v>Outcomes/Productivity/Economics/Costs/Opportunity Cost/Land Opportunity Cost</v>
      </c>
      <c r="B2272" t="s">
        <v>24859</v>
      </c>
      <c r="C2272" t="s">
        <v>24707</v>
      </c>
      <c r="D2272" t="s">
        <v>224</v>
      </c>
      <c r="E2272" t="s">
        <v>6970</v>
      </c>
      <c r="F2272" t="s">
        <v>6983</v>
      </c>
      <c r="G2272" t="s">
        <v>7516</v>
      </c>
      <c r="H2272" t="s">
        <v>7521</v>
      </c>
      <c r="I2272" t="s">
        <v>8288</v>
      </c>
      <c r="J2272" t="s">
        <v>8288</v>
      </c>
      <c r="K2272" t="s">
        <v>8288</v>
      </c>
      <c r="M2272" t="str" cm="1">
        <f t="array" ref="M2272">LOOKUP(2,1/(C2272:L2272&lt;&gt;""),C2272:L2272)</f>
        <v>Land Opportunity Cost</v>
      </c>
      <c r="N2272" t="s">
        <v>8288</v>
      </c>
      <c r="O2272" t="s">
        <v>8288</v>
      </c>
      <c r="P2272" t="s">
        <v>8288</v>
      </c>
      <c r="Q2272" t="s">
        <v>8288</v>
      </c>
      <c r="R2272" t="s">
        <v>8288</v>
      </c>
      <c r="S2272" t="s">
        <v>8288</v>
      </c>
      <c r="T2272" t="s">
        <v>8288</v>
      </c>
      <c r="U2272" t="s">
        <v>8288</v>
      </c>
      <c r="V2272" s="204" t="s">
        <v>8288</v>
      </c>
      <c r="W2272" t="s">
        <v>8288</v>
      </c>
      <c r="X2272" t="s">
        <v>8288</v>
      </c>
      <c r="Y2272" t="s">
        <v>5370</v>
      </c>
      <c r="Z2272" t="s">
        <v>8288</v>
      </c>
      <c r="AA2272" s="204" t="s">
        <v>8288</v>
      </c>
      <c r="AB2272" s="204"/>
      <c r="AC2272"/>
      <c r="AD2272"/>
      <c r="AE2272"/>
      <c r="AF2272"/>
      <c r="AG2272" t="str">
        <f>IFERROR(IF(COUNTIF(C2272:L2272,"Feed Ingredient")&gt;0,INDEX(ani_diet!T:T,MATCH(M2272,ani_diet!D:D,0)),""),"")</f>
        <v/>
      </c>
      <c r="AH2272" s="60" t="b">
        <f>IF(IFERROR(IF(MATCH("Feed Ingredient", AOM[[#This Row],[L1]:[L10]],0)&gt;0, TRUE, FALSE), FALSE)=TRUE,IFERROR(VLOOKUP(M2272, ani_diet!C:C, 1, FALSE), "No Match"),FALSE)</f>
        <v>0</v>
      </c>
      <c r="AL2272" t="str">
        <f>IFERROR(IF(COUNTIF(C2272:L2272,"Feed Ingredient")&gt;0,INDEX(ani_diet!T:T,MATCH(M2272,ani_diet!D:D,0)),""),"")</f>
        <v/>
      </c>
    </row>
    <row r="2273" spans="1:38">
      <c r="A2273" t="str">
        <f>_xlfn.TEXTJOIN("/",TRUE,AOM[[#This Row],[L1]:[L10]])</f>
        <v>Outcomes/Productivity/Economics/Costs/Total Cost</v>
      </c>
      <c r="B2273" t="s">
        <v>24860</v>
      </c>
      <c r="C2273" t="s">
        <v>24707</v>
      </c>
      <c r="D2273" t="s">
        <v>224</v>
      </c>
      <c r="E2273" t="s">
        <v>6970</v>
      </c>
      <c r="F2273" t="s">
        <v>6983</v>
      </c>
      <c r="G2273" t="s">
        <v>6985</v>
      </c>
      <c r="H2273" t="s">
        <v>8288</v>
      </c>
      <c r="I2273" t="s">
        <v>8288</v>
      </c>
      <c r="J2273" t="s">
        <v>8288</v>
      </c>
      <c r="K2273" t="s">
        <v>8288</v>
      </c>
      <c r="M2273" t="str" cm="1">
        <f t="array" ref="M2273">LOOKUP(2,1/(C2273:L2273&lt;&gt;""),C2273:L2273)</f>
        <v>Total Cost</v>
      </c>
      <c r="N2273" t="s">
        <v>8288</v>
      </c>
      <c r="O2273" t="s">
        <v>24861</v>
      </c>
      <c r="P2273" t="s">
        <v>24808</v>
      </c>
      <c r="Q2273" t="s">
        <v>8288</v>
      </c>
      <c r="R2273" t="s">
        <v>8288</v>
      </c>
      <c r="S2273" t="s">
        <v>8288</v>
      </c>
      <c r="T2273" t="s">
        <v>8288</v>
      </c>
      <c r="U2273" t="s">
        <v>8288</v>
      </c>
      <c r="V2273" s="204" t="s">
        <v>8288</v>
      </c>
      <c r="W2273" t="s">
        <v>8288</v>
      </c>
      <c r="X2273" t="s">
        <v>8288</v>
      </c>
      <c r="Y2273" t="s">
        <v>24862</v>
      </c>
      <c r="Z2273" t="s">
        <v>8288</v>
      </c>
      <c r="AA2273" s="204" t="s">
        <v>8288</v>
      </c>
      <c r="AB2273" s="204"/>
      <c r="AC2273"/>
      <c r="AD2273"/>
      <c r="AE2273"/>
      <c r="AF2273"/>
      <c r="AG2273" t="str">
        <f>IFERROR(IF(COUNTIF(C2273:L2273,"Feed Ingredient")&gt;0,INDEX(ani_diet!T:T,MATCH(M2273,ani_diet!D:D,0)),""),"")</f>
        <v/>
      </c>
      <c r="AH2273" s="60" t="b">
        <f>IF(IFERROR(IF(MATCH("Feed Ingredient", AOM[[#This Row],[L1]:[L10]],0)&gt;0, TRUE, FALSE), FALSE)=TRUE,IFERROR(VLOOKUP(M2273, ani_diet!C:C, 1, FALSE), "No Match"),FALSE)</f>
        <v>0</v>
      </c>
      <c r="AL2273" t="str">
        <f>IFERROR(IF(COUNTIF(C2273:L2273,"Feed Ingredient")&gt;0,INDEX(ani_diet!T:T,MATCH(M2273,ani_diet!D:D,0)),""),"")</f>
        <v/>
      </c>
    </row>
    <row r="2274" spans="1:38">
      <c r="A2274" t="str">
        <f>_xlfn.TEXTJOIN("/",TRUE,AOM[[#This Row],[L1]:[L10]])</f>
        <v>Outcomes/Productivity/Economics/Costs/Total Cost/Total Cost per Asset/Total Cost per Animal</v>
      </c>
      <c r="B2274" t="s">
        <v>24863</v>
      </c>
      <c r="C2274" t="s">
        <v>24707</v>
      </c>
      <c r="D2274" t="s">
        <v>224</v>
      </c>
      <c r="E2274" t="s">
        <v>6970</v>
      </c>
      <c r="F2274" t="s">
        <v>6983</v>
      </c>
      <c r="G2274" t="s">
        <v>6985</v>
      </c>
      <c r="H2274" t="s">
        <v>6996</v>
      </c>
      <c r="I2274" t="s">
        <v>24864</v>
      </c>
      <c r="J2274" t="s">
        <v>8288</v>
      </c>
      <c r="K2274" t="s">
        <v>8288</v>
      </c>
      <c r="M2274" t="str" cm="1">
        <f t="array" ref="M2274">LOOKUP(2,1/(C2274:L2274&lt;&gt;""),C2274:L2274)</f>
        <v>Total Cost per Animal</v>
      </c>
      <c r="N2274" t="s">
        <v>8288</v>
      </c>
      <c r="O2274" t="s">
        <v>8288</v>
      </c>
      <c r="P2274" t="s">
        <v>8288</v>
      </c>
      <c r="Q2274" t="s">
        <v>8288</v>
      </c>
      <c r="R2274" t="s">
        <v>8288</v>
      </c>
      <c r="S2274" t="s">
        <v>8288</v>
      </c>
      <c r="T2274" t="s">
        <v>8288</v>
      </c>
      <c r="U2274" t="s">
        <v>8288</v>
      </c>
      <c r="V2274" s="204" t="s">
        <v>8288</v>
      </c>
      <c r="W2274" t="s">
        <v>8288</v>
      </c>
      <c r="X2274" t="s">
        <v>8288</v>
      </c>
      <c r="Y2274" t="s">
        <v>5370</v>
      </c>
      <c r="Z2274" t="s">
        <v>8288</v>
      </c>
      <c r="AA2274" s="204" t="s">
        <v>8288</v>
      </c>
      <c r="AB2274" s="204"/>
      <c r="AC2274"/>
      <c r="AD2274"/>
      <c r="AE2274"/>
      <c r="AF2274"/>
      <c r="AG2274" t="str">
        <f>IFERROR(IF(COUNTIF(C2274:L2274,"Feed Ingredient")&gt;0,INDEX(ani_diet!T:T,MATCH(M2274,ani_diet!D:D,0)),""),"")</f>
        <v/>
      </c>
      <c r="AH2274" s="60" t="b">
        <f>IF(IFERROR(IF(MATCH("Feed Ingredient", AOM[[#This Row],[L1]:[L10]],0)&gt;0, TRUE, FALSE), FALSE)=TRUE,IFERROR(VLOOKUP(M2274, ani_diet!C:C, 1, FALSE), "No Match"),FALSE)</f>
        <v>0</v>
      </c>
      <c r="AL2274" t="str">
        <f>IFERROR(IF(COUNTIF(C2274:L2274,"Feed Ingredient")&gt;0,INDEX(ani_diet!T:T,MATCH(M2274,ani_diet!D:D,0)),""),"")</f>
        <v/>
      </c>
    </row>
    <row r="2275" spans="1:38">
      <c r="A2275" t="str">
        <f>_xlfn.TEXTJOIN("/",TRUE,AOM[[#This Row],[L1]:[L10]])</f>
        <v>Outcomes/Productivity/Economics/Costs/Total Cost/Total Cost per Asset/Total Cost per Area</v>
      </c>
      <c r="B2275" t="s">
        <v>24865</v>
      </c>
      <c r="C2275" t="s">
        <v>24707</v>
      </c>
      <c r="D2275" t="s">
        <v>224</v>
      </c>
      <c r="E2275" t="s">
        <v>6970</v>
      </c>
      <c r="F2275" t="s">
        <v>6983</v>
      </c>
      <c r="G2275" t="s">
        <v>6985</v>
      </c>
      <c r="H2275" t="s">
        <v>6996</v>
      </c>
      <c r="I2275" t="s">
        <v>24866</v>
      </c>
      <c r="J2275" t="s">
        <v>8288</v>
      </c>
      <c r="K2275" t="s">
        <v>8288</v>
      </c>
      <c r="M2275" t="str" cm="1">
        <f t="array" ref="M2275">LOOKUP(2,1/(C2275:L2275&lt;&gt;""),C2275:L2275)</f>
        <v>Total Cost per Area</v>
      </c>
      <c r="N2275" t="s">
        <v>8288</v>
      </c>
      <c r="O2275" t="s">
        <v>8288</v>
      </c>
      <c r="P2275" t="s">
        <v>8288</v>
      </c>
      <c r="Q2275" t="s">
        <v>8288</v>
      </c>
      <c r="R2275" t="s">
        <v>8288</v>
      </c>
      <c r="S2275" t="s">
        <v>8288</v>
      </c>
      <c r="T2275" t="s">
        <v>8288</v>
      </c>
      <c r="U2275" t="s">
        <v>8288</v>
      </c>
      <c r="V2275" s="204" t="s">
        <v>8288</v>
      </c>
      <c r="W2275" t="s">
        <v>8288</v>
      </c>
      <c r="X2275" t="s">
        <v>8288</v>
      </c>
      <c r="Y2275" t="s">
        <v>5370</v>
      </c>
      <c r="Z2275" t="s">
        <v>8288</v>
      </c>
      <c r="AA2275" s="204" t="s">
        <v>8288</v>
      </c>
      <c r="AB2275" s="204"/>
      <c r="AC2275"/>
      <c r="AD2275"/>
      <c r="AE2275"/>
      <c r="AF2275"/>
      <c r="AG2275" t="str">
        <f>IFERROR(IF(COUNTIF(C2275:L2275,"Feed Ingredient")&gt;0,INDEX(ani_diet!T:T,MATCH(M2275,ani_diet!D:D,0)),""),"")</f>
        <v/>
      </c>
      <c r="AH2275" s="60" t="b">
        <f>IF(IFERROR(IF(MATCH("Feed Ingredient", AOM[[#This Row],[L1]:[L10]],0)&gt;0, TRUE, FALSE), FALSE)=TRUE,IFERROR(VLOOKUP(M2275, ani_diet!C:C, 1, FALSE), "No Match"),FALSE)</f>
        <v>0</v>
      </c>
      <c r="AL2275" t="str">
        <f>IFERROR(IF(COUNTIF(C2275:L2275,"Feed Ingredient")&gt;0,INDEX(ani_diet!T:T,MATCH(M2275,ani_diet!D:D,0)),""),"")</f>
        <v/>
      </c>
    </row>
    <row r="2276" spans="1:38">
      <c r="A2276" t="str">
        <f>_xlfn.TEXTJOIN("/",TRUE,AOM[[#This Row],[L1]:[L10]])</f>
        <v>Outcomes/Productivity/Economics/Costs/Total Cost Efficiency/Total Cost per Unit Production</v>
      </c>
      <c r="B2276" t="s">
        <v>24867</v>
      </c>
      <c r="C2276" t="s">
        <v>24707</v>
      </c>
      <c r="D2276" t="s">
        <v>224</v>
      </c>
      <c r="E2276" t="s">
        <v>6970</v>
      </c>
      <c r="F2276" t="s">
        <v>6983</v>
      </c>
      <c r="G2276" t="s">
        <v>24868</v>
      </c>
      <c r="H2276" t="s">
        <v>24869</v>
      </c>
      <c r="I2276" t="s">
        <v>8288</v>
      </c>
      <c r="J2276" t="s">
        <v>8288</v>
      </c>
      <c r="K2276" t="s">
        <v>8288</v>
      </c>
      <c r="M2276" t="str" cm="1">
        <f t="array" ref="M2276">LOOKUP(2,1/(C2276:L2276&lt;&gt;""),C2276:L2276)</f>
        <v>Total Cost per Unit Production</v>
      </c>
      <c r="N2276" t="s">
        <v>8288</v>
      </c>
      <c r="O2276" t="s">
        <v>8288</v>
      </c>
      <c r="P2276" t="s">
        <v>8288</v>
      </c>
      <c r="Q2276" t="s">
        <v>8288</v>
      </c>
      <c r="R2276" t="s">
        <v>8288</v>
      </c>
      <c r="S2276" t="s">
        <v>8288</v>
      </c>
      <c r="T2276" t="s">
        <v>8288</v>
      </c>
      <c r="U2276" t="s">
        <v>8288</v>
      </c>
      <c r="V2276" s="204" t="s">
        <v>8288</v>
      </c>
      <c r="W2276" t="s">
        <v>8288</v>
      </c>
      <c r="X2276" t="s">
        <v>8288</v>
      </c>
      <c r="Y2276" t="s">
        <v>24870</v>
      </c>
      <c r="Z2276" t="s">
        <v>8288</v>
      </c>
      <c r="AA2276" s="204" t="s">
        <v>8288</v>
      </c>
      <c r="AB2276" s="204"/>
      <c r="AC2276"/>
      <c r="AD2276"/>
      <c r="AE2276"/>
      <c r="AF2276"/>
      <c r="AG2276" t="str">
        <f>IFERROR(IF(COUNTIF(C2276:L2276,"Feed Ingredient")&gt;0,INDEX(ani_diet!T:T,MATCH(M2276,ani_diet!D:D,0)),""),"")</f>
        <v/>
      </c>
      <c r="AH2276" s="60" t="b">
        <f>IF(IFERROR(IF(MATCH("Feed Ingredient", AOM[[#This Row],[L1]:[L10]],0)&gt;0, TRUE, FALSE), FALSE)=TRUE,IFERROR(VLOOKUP(M2276, ani_diet!C:C, 1, FALSE), "No Match"),FALSE)</f>
        <v>0</v>
      </c>
      <c r="AL2276" t="str">
        <f>IFERROR(IF(COUNTIF(C2276:L2276,"Feed Ingredient")&gt;0,INDEX(ani_diet!T:T,MATCH(M2276,ani_diet!D:D,0)),""),"")</f>
        <v/>
      </c>
    </row>
    <row r="2277" spans="1:38">
      <c r="A2277" t="str">
        <f>_xlfn.TEXTJOIN("/",TRUE,AOM[[#This Row],[L1]:[L10]])</f>
        <v>Outcomes/Productivity/Economics/Costs/Variable Cost/Inputs/Variable Costs-Nutrients/Variable Costs- Fertilizers</v>
      </c>
      <c r="B2277" t="s">
        <v>24871</v>
      </c>
      <c r="C2277" t="s">
        <v>24707</v>
      </c>
      <c r="D2277" t="s">
        <v>224</v>
      </c>
      <c r="E2277" t="s">
        <v>6970</v>
      </c>
      <c r="F2277" t="s">
        <v>6983</v>
      </c>
      <c r="G2277" t="s">
        <v>7021</v>
      </c>
      <c r="H2277" t="s">
        <v>24872</v>
      </c>
      <c r="I2277" t="s">
        <v>24873</v>
      </c>
      <c r="J2277" t="s">
        <v>24874</v>
      </c>
      <c r="K2277" t="s">
        <v>8288</v>
      </c>
      <c r="M2277" t="str" cm="1">
        <f t="array" ref="M2277">LOOKUP(2,1/(C2277:L2277&lt;&gt;""),C2277:L2277)</f>
        <v>Variable Costs- Fertilizers</v>
      </c>
      <c r="N2277" t="s">
        <v>8288</v>
      </c>
      <c r="O2277" t="s">
        <v>24875</v>
      </c>
      <c r="P2277" t="s">
        <v>24876</v>
      </c>
      <c r="Q2277" t="s">
        <v>8288</v>
      </c>
      <c r="R2277" t="s">
        <v>8288</v>
      </c>
      <c r="S2277" t="s">
        <v>8288</v>
      </c>
      <c r="T2277" t="s">
        <v>8288</v>
      </c>
      <c r="U2277" t="s">
        <v>8288</v>
      </c>
      <c r="V2277" s="204" t="s">
        <v>8288</v>
      </c>
      <c r="W2277" t="s">
        <v>8288</v>
      </c>
      <c r="X2277" t="s">
        <v>8288</v>
      </c>
      <c r="Y2277" t="s">
        <v>24877</v>
      </c>
      <c r="Z2277" t="s">
        <v>8288</v>
      </c>
      <c r="AA2277" s="204" t="s">
        <v>8288</v>
      </c>
      <c r="AB2277" s="204"/>
      <c r="AC2277"/>
      <c r="AD2277"/>
      <c r="AE2277"/>
      <c r="AF2277"/>
      <c r="AG2277" t="str">
        <f>IFERROR(IF(COUNTIF(C2277:L2277,"Feed Ingredient")&gt;0,INDEX(ani_diet!T:T,MATCH(M2277,ani_diet!D:D,0)),""),"")</f>
        <v/>
      </c>
      <c r="AH2277" s="60" t="b">
        <f>IF(IFERROR(IF(MATCH("Feed Ingredient", AOM[[#This Row],[L1]:[L10]],0)&gt;0, TRUE, FALSE), FALSE)=TRUE,IFERROR(VLOOKUP(M2277, ani_diet!C:C, 1, FALSE), "No Match"),FALSE)</f>
        <v>0</v>
      </c>
      <c r="AL2277" t="str">
        <f>IFERROR(IF(COUNTIF(C2277:L2277,"Feed Ingredient")&gt;0,INDEX(ani_diet!T:T,MATCH(M2277,ani_diet!D:D,0)),""),"")</f>
        <v/>
      </c>
    </row>
    <row r="2278" spans="1:38">
      <c r="A2278" t="str">
        <f>_xlfn.TEXTJOIN("/",TRUE,AOM[[#This Row],[L1]:[L10]])</f>
        <v>Outcomes/Productivity/Economics/Costs/Variable Cost/Inputs/Variable Costs-Nutrients</v>
      </c>
      <c r="B2278" t="s">
        <v>24878</v>
      </c>
      <c r="C2278" t="s">
        <v>24707</v>
      </c>
      <c r="D2278" t="s">
        <v>224</v>
      </c>
      <c r="E2278" t="s">
        <v>6970</v>
      </c>
      <c r="F2278" t="s">
        <v>6983</v>
      </c>
      <c r="G2278" t="s">
        <v>7021</v>
      </c>
      <c r="H2278" t="s">
        <v>24872</v>
      </c>
      <c r="I2278" t="s">
        <v>24873</v>
      </c>
      <c r="M2278" t="str" cm="1">
        <f t="array" ref="M2278">LOOKUP(2,1/(C2278:L2278&lt;&gt;""),C2278:L2278)</f>
        <v>Variable Costs-Nutrients</v>
      </c>
      <c r="V2278" s="204"/>
      <c r="AA2278" s="204"/>
      <c r="AB2278" s="204"/>
      <c r="AC2278"/>
      <c r="AD2278"/>
      <c r="AE2278"/>
      <c r="AF2278"/>
      <c r="AG2278" t="str">
        <f>IFERROR(IF(COUNTIF(C2278:L2278,"Feed Ingredient")&gt;0,INDEX(ani_diet!T:T,MATCH(M2278,ani_diet!D:D,0)),""),"")</f>
        <v/>
      </c>
      <c r="AH2278" s="60" t="b">
        <f>IF(IFERROR(IF(MATCH("Feed Ingredient", AOM[[#This Row],[L1]:[L10]],0)&gt;0, TRUE, FALSE), FALSE)=TRUE,IFERROR(VLOOKUP(M2278, ani_diet!C:C, 1, FALSE), "No Match"),FALSE)</f>
        <v>0</v>
      </c>
      <c r="AL2278" t="str">
        <f>IFERROR(IF(COUNTIF(C2278:L2278,"Feed Ingredient")&gt;0,INDEX(ani_diet!T:T,MATCH(M2278,ani_diet!D:D,0)),""),"")</f>
        <v/>
      </c>
    </row>
    <row r="2279" spans="1:38">
      <c r="A2279" t="str">
        <f>_xlfn.TEXTJOIN("/",TRUE,AOM[[#This Row],[L1]:[L10]])</f>
        <v>Outcomes/Productivity/Economics/Costs/Variable Cost/Inputs/Variable Costs-Pest Control/Variable Costs-Biological Control</v>
      </c>
      <c r="B2279" t="s">
        <v>24879</v>
      </c>
      <c r="C2279" t="s">
        <v>24707</v>
      </c>
      <c r="D2279" t="s">
        <v>224</v>
      </c>
      <c r="E2279" t="s">
        <v>6970</v>
      </c>
      <c r="F2279" t="s">
        <v>6983</v>
      </c>
      <c r="G2279" t="s">
        <v>7021</v>
      </c>
      <c r="H2279" t="s">
        <v>24872</v>
      </c>
      <c r="I2279" t="s">
        <v>24880</v>
      </c>
      <c r="J2279" t="s">
        <v>24881</v>
      </c>
      <c r="K2279" t="s">
        <v>8288</v>
      </c>
      <c r="M2279" t="str" cm="1">
        <f t="array" ref="M2279">LOOKUP(2,1/(C2279:L2279&lt;&gt;""),C2279:L2279)</f>
        <v>Variable Costs-Biological Control</v>
      </c>
      <c r="N2279" t="s">
        <v>8288</v>
      </c>
      <c r="O2279" t="s">
        <v>7482</v>
      </c>
      <c r="P2279" t="s">
        <v>8288</v>
      </c>
      <c r="Q2279" t="s">
        <v>8288</v>
      </c>
      <c r="R2279" t="s">
        <v>8288</v>
      </c>
      <c r="S2279" t="s">
        <v>8288</v>
      </c>
      <c r="T2279" t="s">
        <v>8288</v>
      </c>
      <c r="U2279" t="s">
        <v>8288</v>
      </c>
      <c r="V2279" s="204" t="s">
        <v>8288</v>
      </c>
      <c r="W2279" t="s">
        <v>8288</v>
      </c>
      <c r="X2279" t="s">
        <v>8288</v>
      </c>
      <c r="Y2279" t="s">
        <v>5370</v>
      </c>
      <c r="Z2279" t="s">
        <v>8288</v>
      </c>
      <c r="AA2279" s="204" t="s">
        <v>8288</v>
      </c>
      <c r="AB2279" s="204"/>
      <c r="AC2279"/>
      <c r="AD2279"/>
      <c r="AE2279"/>
      <c r="AF2279"/>
      <c r="AG2279" t="str">
        <f>IFERROR(IF(COUNTIF(C2279:L2279,"Feed Ingredient")&gt;0,INDEX(ani_diet!T:T,MATCH(M2279,ani_diet!D:D,0)),""),"")</f>
        <v/>
      </c>
      <c r="AH2279" s="60" t="b">
        <f>IF(IFERROR(IF(MATCH("Feed Ingredient", AOM[[#This Row],[L1]:[L10]],0)&gt;0, TRUE, FALSE), FALSE)=TRUE,IFERROR(VLOOKUP(M2279, ani_diet!C:C, 1, FALSE), "No Match"),FALSE)</f>
        <v>0</v>
      </c>
      <c r="AL2279" t="str">
        <f>IFERROR(IF(COUNTIF(C2279:L2279,"Feed Ingredient")&gt;0,INDEX(ani_diet!T:T,MATCH(M2279,ani_diet!D:D,0)),""),"")</f>
        <v/>
      </c>
    </row>
    <row r="2280" spans="1:38">
      <c r="A2280" t="str">
        <f>_xlfn.TEXTJOIN("/",TRUE,AOM[[#This Row],[L1]:[L10]])</f>
        <v>Outcomes/Productivity/Economics/Costs/Variable Cost/Inputs/Variable Costs-Pest Control/Variable Costs-Pesticides/Fungicide</v>
      </c>
      <c r="B2280" t="s">
        <v>24882</v>
      </c>
      <c r="C2280" t="s">
        <v>24707</v>
      </c>
      <c r="D2280" t="s">
        <v>224</v>
      </c>
      <c r="E2280" t="s">
        <v>6970</v>
      </c>
      <c r="F2280" t="s">
        <v>6983</v>
      </c>
      <c r="G2280" t="s">
        <v>7021</v>
      </c>
      <c r="H2280" t="s">
        <v>24872</v>
      </c>
      <c r="I2280" t="s">
        <v>24880</v>
      </c>
      <c r="J2280" t="s">
        <v>24883</v>
      </c>
      <c r="K2280" t="s">
        <v>7479</v>
      </c>
      <c r="M2280" t="str" cm="1">
        <f t="array" ref="M2280">LOOKUP(2,1/(C2280:L2280&lt;&gt;""),C2280:L2280)</f>
        <v>Fungicide</v>
      </c>
      <c r="N2280" t="s">
        <v>8288</v>
      </c>
      <c r="O2280" t="s">
        <v>24884</v>
      </c>
      <c r="P2280" t="s">
        <v>8288</v>
      </c>
      <c r="Q2280" t="s">
        <v>8288</v>
      </c>
      <c r="R2280" t="s">
        <v>8288</v>
      </c>
      <c r="S2280" t="s">
        <v>8288</v>
      </c>
      <c r="T2280" t="s">
        <v>8288</v>
      </c>
      <c r="U2280" t="s">
        <v>8288</v>
      </c>
      <c r="V2280" s="204" t="s">
        <v>8288</v>
      </c>
      <c r="W2280" t="s">
        <v>8288</v>
      </c>
      <c r="X2280" t="s">
        <v>8288</v>
      </c>
      <c r="Y2280" t="s">
        <v>5370</v>
      </c>
      <c r="Z2280" t="s">
        <v>8288</v>
      </c>
      <c r="AA2280" s="204" t="s">
        <v>8288</v>
      </c>
      <c r="AB2280" s="204"/>
      <c r="AC2280"/>
      <c r="AD2280"/>
      <c r="AE2280"/>
      <c r="AF2280"/>
      <c r="AG2280" t="str">
        <f>IFERROR(IF(COUNTIF(C2280:L2280,"Feed Ingredient")&gt;0,INDEX(ani_diet!T:T,MATCH(M2280,ani_diet!D:D,0)),""),"")</f>
        <v/>
      </c>
      <c r="AH2280" s="60" t="b">
        <f>IF(IFERROR(IF(MATCH("Feed Ingredient", AOM[[#This Row],[L1]:[L10]],0)&gt;0, TRUE, FALSE), FALSE)=TRUE,IFERROR(VLOOKUP(M2280, ani_diet!C:C, 1, FALSE), "No Match"),FALSE)</f>
        <v>0</v>
      </c>
      <c r="AL2280" t="str">
        <f>IFERROR(IF(COUNTIF(C2280:L2280,"Feed Ingredient")&gt;0,INDEX(ani_diet!T:T,MATCH(M2280,ani_diet!D:D,0)),""),"")</f>
        <v/>
      </c>
    </row>
    <row r="2281" spans="1:38">
      <c r="A2281" t="str">
        <f>_xlfn.TEXTJOIN("/",TRUE,AOM[[#This Row],[L1]:[L10]])</f>
        <v>Outcomes/Productivity/Economics/Costs/Variable Cost/Inputs/Variable Costs-Pest Control/Variable Costs-Pesticides/Insecticides</v>
      </c>
      <c r="B2281" t="s">
        <v>24885</v>
      </c>
      <c r="C2281" t="s">
        <v>24707</v>
      </c>
      <c r="D2281" t="s">
        <v>224</v>
      </c>
      <c r="E2281" t="s">
        <v>6970</v>
      </c>
      <c r="F2281" t="s">
        <v>6983</v>
      </c>
      <c r="G2281" t="s">
        <v>7021</v>
      </c>
      <c r="H2281" t="s">
        <v>24872</v>
      </c>
      <c r="I2281" t="s">
        <v>24880</v>
      </c>
      <c r="J2281" t="s">
        <v>24883</v>
      </c>
      <c r="K2281" t="s">
        <v>7477</v>
      </c>
      <c r="M2281" t="str" cm="1">
        <f t="array" ref="M2281">LOOKUP(2,1/(C2281:L2281&lt;&gt;""),C2281:L2281)</f>
        <v>Insecticides</v>
      </c>
      <c r="N2281" t="s">
        <v>8288</v>
      </c>
      <c r="O2281" t="s">
        <v>24886</v>
      </c>
      <c r="P2281" t="s">
        <v>8288</v>
      </c>
      <c r="Q2281" t="s">
        <v>8288</v>
      </c>
      <c r="R2281" t="s">
        <v>8288</v>
      </c>
      <c r="S2281" t="s">
        <v>8288</v>
      </c>
      <c r="T2281" t="s">
        <v>8288</v>
      </c>
      <c r="U2281" t="s">
        <v>8288</v>
      </c>
      <c r="V2281" s="204" t="s">
        <v>8288</v>
      </c>
      <c r="W2281" t="s">
        <v>8288</v>
      </c>
      <c r="X2281" t="s">
        <v>8288</v>
      </c>
      <c r="Y2281" t="s">
        <v>5370</v>
      </c>
      <c r="Z2281" t="s">
        <v>8288</v>
      </c>
      <c r="AA2281" s="204" t="s">
        <v>8288</v>
      </c>
      <c r="AB2281" s="204"/>
      <c r="AC2281"/>
      <c r="AD2281"/>
      <c r="AE2281"/>
      <c r="AF2281"/>
      <c r="AG2281" t="str">
        <f>IFERROR(IF(COUNTIF(C2281:L2281,"Feed Ingredient")&gt;0,INDEX(ani_diet!T:T,MATCH(M2281,ani_diet!D:D,0)),""),"")</f>
        <v/>
      </c>
      <c r="AH2281" s="60" t="b">
        <f>IF(IFERROR(IF(MATCH("Feed Ingredient", AOM[[#This Row],[L1]:[L10]],0)&gt;0, TRUE, FALSE), FALSE)=TRUE,IFERROR(VLOOKUP(M2281, ani_diet!C:C, 1, FALSE), "No Match"),FALSE)</f>
        <v>0</v>
      </c>
      <c r="AL2281" t="str">
        <f>IFERROR(IF(COUNTIF(C2281:L2281,"Feed Ingredient")&gt;0,INDEX(ani_diet!T:T,MATCH(M2281,ani_diet!D:D,0)),""),"")</f>
        <v/>
      </c>
    </row>
    <row r="2282" spans="1:38">
      <c r="A2282" t="str">
        <f>_xlfn.TEXTJOIN("/",TRUE,AOM[[#This Row],[L1]:[L10]])</f>
        <v>Outcomes/Productivity/Economics/Costs/Variable Cost/Inputs/Variable Costs-Seed or Planting Material</v>
      </c>
      <c r="B2282" t="s">
        <v>24887</v>
      </c>
      <c r="C2282" t="s">
        <v>24707</v>
      </c>
      <c r="D2282" t="s">
        <v>224</v>
      </c>
      <c r="E2282" t="s">
        <v>6970</v>
      </c>
      <c r="F2282" t="s">
        <v>6983</v>
      </c>
      <c r="G2282" t="s">
        <v>7021</v>
      </c>
      <c r="H2282" t="s">
        <v>24872</v>
      </c>
      <c r="I2282" t="s">
        <v>24888</v>
      </c>
      <c r="J2282" t="s">
        <v>8288</v>
      </c>
      <c r="K2282" t="s">
        <v>8288</v>
      </c>
      <c r="M2282" t="str" cm="1">
        <f t="array" ref="M2282">LOOKUP(2,1/(C2282:L2282&lt;&gt;""),C2282:L2282)</f>
        <v>Variable Costs-Seed or Planting Material</v>
      </c>
      <c r="N2282" t="s">
        <v>8288</v>
      </c>
      <c r="O2282" t="s">
        <v>24889</v>
      </c>
      <c r="P2282" t="s">
        <v>8288</v>
      </c>
      <c r="Q2282" t="s">
        <v>8288</v>
      </c>
      <c r="R2282" t="s">
        <v>8288</v>
      </c>
      <c r="S2282" t="s">
        <v>8288</v>
      </c>
      <c r="T2282" t="s">
        <v>8288</v>
      </c>
      <c r="U2282" t="s">
        <v>8288</v>
      </c>
      <c r="V2282" s="204" t="s">
        <v>8288</v>
      </c>
      <c r="W2282" t="s">
        <v>8288</v>
      </c>
      <c r="X2282" t="s">
        <v>8288</v>
      </c>
      <c r="Y2282" t="s">
        <v>5370</v>
      </c>
      <c r="Z2282" t="s">
        <v>8288</v>
      </c>
      <c r="AA2282" s="204" t="s">
        <v>8288</v>
      </c>
      <c r="AB2282" s="204"/>
      <c r="AC2282"/>
      <c r="AD2282"/>
      <c r="AE2282"/>
      <c r="AF2282"/>
      <c r="AG2282" t="str">
        <f>IFERROR(IF(COUNTIF(C2282:L2282,"Feed Ingredient")&gt;0,INDEX(ani_diet!T:T,MATCH(M2282,ani_diet!D:D,0)),""),"")</f>
        <v/>
      </c>
      <c r="AH2282" s="60" t="b">
        <f>IF(IFERROR(IF(MATCH("Feed Ingredient", AOM[[#This Row],[L1]:[L10]],0)&gt;0, TRUE, FALSE), FALSE)=TRUE,IFERROR(VLOOKUP(M2282, ani_diet!C:C, 1, FALSE), "No Match"),FALSE)</f>
        <v>0</v>
      </c>
      <c r="AL2282" t="str">
        <f>IFERROR(IF(COUNTIF(C2282:L2282,"Feed Ingredient")&gt;0,INDEX(ani_diet!T:T,MATCH(M2282,ani_diet!D:D,0)),""),"")</f>
        <v/>
      </c>
    </row>
    <row r="2283" spans="1:38">
      <c r="A2283" t="str">
        <f>_xlfn.TEXTJOIN("/",TRUE,AOM[[#This Row],[L1]:[L10]])</f>
        <v>Outcomes/Productivity/Economics/Costs/Variable Cost/Inputs/Variable Costs-Seed or Planting Material/Variable Costs-Saplings</v>
      </c>
      <c r="B2283" t="s">
        <v>24890</v>
      </c>
      <c r="C2283" t="s">
        <v>24707</v>
      </c>
      <c r="D2283" t="s">
        <v>224</v>
      </c>
      <c r="E2283" t="s">
        <v>6970</v>
      </c>
      <c r="F2283" t="s">
        <v>6983</v>
      </c>
      <c r="G2283" t="s">
        <v>7021</v>
      </c>
      <c r="H2283" t="s">
        <v>24872</v>
      </c>
      <c r="I2283" t="s">
        <v>24888</v>
      </c>
      <c r="J2283" t="s">
        <v>24891</v>
      </c>
      <c r="K2283" t="s">
        <v>8288</v>
      </c>
      <c r="M2283" t="str" cm="1">
        <f t="array" ref="M2283">LOOKUP(2,1/(C2283:L2283&lt;&gt;""),C2283:L2283)</f>
        <v>Variable Costs-Saplings</v>
      </c>
      <c r="N2283" t="s">
        <v>8288</v>
      </c>
      <c r="O2283" t="s">
        <v>7487</v>
      </c>
      <c r="P2283" t="s">
        <v>8288</v>
      </c>
      <c r="Q2283" t="s">
        <v>8288</v>
      </c>
      <c r="R2283" t="s">
        <v>8288</v>
      </c>
      <c r="S2283" t="s">
        <v>8288</v>
      </c>
      <c r="T2283" t="s">
        <v>8288</v>
      </c>
      <c r="U2283" t="s">
        <v>8288</v>
      </c>
      <c r="V2283" s="204" t="s">
        <v>8288</v>
      </c>
      <c r="W2283" t="s">
        <v>8288</v>
      </c>
      <c r="X2283" t="s">
        <v>8288</v>
      </c>
      <c r="Y2283" t="s">
        <v>5370</v>
      </c>
      <c r="Z2283" t="s">
        <v>8288</v>
      </c>
      <c r="AA2283" s="204" t="s">
        <v>8288</v>
      </c>
      <c r="AB2283" s="204"/>
      <c r="AC2283"/>
      <c r="AD2283"/>
      <c r="AE2283"/>
      <c r="AF2283"/>
      <c r="AG2283" t="str">
        <f>IFERROR(IF(COUNTIF(C2283:L2283,"Feed Ingredient")&gt;0,INDEX(ani_diet!T:T,MATCH(M2283,ani_diet!D:D,0)),""),"")</f>
        <v/>
      </c>
      <c r="AH2283" s="60" t="b">
        <f>IF(IFERROR(IF(MATCH("Feed Ingredient", AOM[[#This Row],[L1]:[L10]],0)&gt;0, TRUE, FALSE), FALSE)=TRUE,IFERROR(VLOOKUP(M2283, ani_diet!C:C, 1, FALSE), "No Match"),FALSE)</f>
        <v>0</v>
      </c>
      <c r="AL2283" t="str">
        <f>IFERROR(IF(COUNTIF(C2283:L2283,"Feed Ingredient")&gt;0,INDEX(ani_diet!T:T,MATCH(M2283,ani_diet!D:D,0)),""),"")</f>
        <v/>
      </c>
    </row>
    <row r="2284" spans="1:38">
      <c r="A2284" t="str">
        <f>_xlfn.TEXTJOIN("/",TRUE,AOM[[#This Row],[L1]:[L10]])</f>
        <v>Outcomes/Productivity/Economics/Costs/Variable Cost/Inputs/Variable Costs-Seed or Planting Material/Variable Costs-Seed</v>
      </c>
      <c r="B2284" t="s">
        <v>24892</v>
      </c>
      <c r="C2284" t="s">
        <v>24707</v>
      </c>
      <c r="D2284" t="s">
        <v>224</v>
      </c>
      <c r="E2284" t="s">
        <v>6970</v>
      </c>
      <c r="F2284" t="s">
        <v>6983</v>
      </c>
      <c r="G2284" t="s">
        <v>7021</v>
      </c>
      <c r="H2284" t="s">
        <v>24872</v>
      </c>
      <c r="I2284" t="s">
        <v>24888</v>
      </c>
      <c r="J2284" t="s">
        <v>24893</v>
      </c>
      <c r="K2284" t="s">
        <v>8288</v>
      </c>
      <c r="M2284" t="str" cm="1">
        <f t="array" ref="M2284">LOOKUP(2,1/(C2284:L2284&lt;&gt;""),C2284:L2284)</f>
        <v>Variable Costs-Seed</v>
      </c>
      <c r="N2284" t="s">
        <v>8288</v>
      </c>
      <c r="O2284" t="s">
        <v>24894</v>
      </c>
      <c r="P2284" t="s">
        <v>8288</v>
      </c>
      <c r="Q2284" t="s">
        <v>8288</v>
      </c>
      <c r="R2284" t="s">
        <v>8288</v>
      </c>
      <c r="S2284" t="s">
        <v>8288</v>
      </c>
      <c r="T2284" t="s">
        <v>8288</v>
      </c>
      <c r="U2284" t="s">
        <v>8288</v>
      </c>
      <c r="V2284" s="204" t="s">
        <v>8288</v>
      </c>
      <c r="W2284" t="s">
        <v>8288</v>
      </c>
      <c r="X2284" t="s">
        <v>8288</v>
      </c>
      <c r="Y2284" t="s">
        <v>5370</v>
      </c>
      <c r="Z2284" t="s">
        <v>8288</v>
      </c>
      <c r="AA2284" s="204" t="s">
        <v>8288</v>
      </c>
      <c r="AB2284" s="204"/>
      <c r="AC2284"/>
      <c r="AD2284"/>
      <c r="AE2284"/>
      <c r="AF2284"/>
      <c r="AG2284" t="str">
        <f>IFERROR(IF(COUNTIF(C2284:L2284,"Feed Ingredient")&gt;0,INDEX(ani_diet!T:T,MATCH(M2284,ani_diet!D:D,0)),""),"")</f>
        <v/>
      </c>
      <c r="AH2284" s="60" t="b">
        <f>IF(IFERROR(IF(MATCH("Feed Ingredient", AOM[[#This Row],[L1]:[L10]],0)&gt;0, TRUE, FALSE), FALSE)=TRUE,IFERROR(VLOOKUP(M2284, ani_diet!C:C, 1, FALSE), "No Match"),FALSE)</f>
        <v>0</v>
      </c>
      <c r="AL2284" t="str">
        <f>IFERROR(IF(COUNTIF(C2284:L2284,"Feed Ingredient")&gt;0,INDEX(ani_diet!T:T,MATCH(M2284,ani_diet!D:D,0)),""),"")</f>
        <v/>
      </c>
    </row>
    <row r="2285" spans="1:38">
      <c r="A2285" t="str">
        <f>_xlfn.TEXTJOIN("/",TRUE,AOM[[#This Row],[L1]:[L10]])</f>
        <v>Outcomes/Productivity/Economics/Costs/Variable Cost/Inputs /Variable Costs-Mulch</v>
      </c>
      <c r="B2285" t="s">
        <v>24895</v>
      </c>
      <c r="C2285" t="s">
        <v>24707</v>
      </c>
      <c r="D2285" t="s">
        <v>224</v>
      </c>
      <c r="E2285" t="s">
        <v>6970</v>
      </c>
      <c r="F2285" t="s">
        <v>6983</v>
      </c>
      <c r="G2285" t="s">
        <v>7021</v>
      </c>
      <c r="H2285" t="s">
        <v>24896</v>
      </c>
      <c r="I2285" t="s">
        <v>24897</v>
      </c>
      <c r="J2285" t="s">
        <v>8288</v>
      </c>
      <c r="K2285" t="s">
        <v>8288</v>
      </c>
      <c r="M2285" t="str" cm="1">
        <f t="array" ref="M2285">LOOKUP(2,1/(C2285:L2285&lt;&gt;""),C2285:L2285)</f>
        <v>Variable Costs-Mulch</v>
      </c>
      <c r="N2285" t="s">
        <v>8288</v>
      </c>
      <c r="O2285" t="s">
        <v>7468</v>
      </c>
      <c r="P2285" t="s">
        <v>8288</v>
      </c>
      <c r="Q2285" t="s">
        <v>8288</v>
      </c>
      <c r="R2285" t="s">
        <v>8288</v>
      </c>
      <c r="S2285" t="s">
        <v>8288</v>
      </c>
      <c r="T2285" t="s">
        <v>8288</v>
      </c>
      <c r="U2285" t="s">
        <v>8288</v>
      </c>
      <c r="V2285" s="204" t="s">
        <v>8288</v>
      </c>
      <c r="W2285" t="s">
        <v>8288</v>
      </c>
      <c r="X2285" t="s">
        <v>8288</v>
      </c>
      <c r="Y2285" t="s">
        <v>5370</v>
      </c>
      <c r="Z2285" t="s">
        <v>8288</v>
      </c>
      <c r="AA2285" s="204" t="s">
        <v>8288</v>
      </c>
      <c r="AB2285" s="204"/>
      <c r="AC2285"/>
      <c r="AD2285"/>
      <c r="AE2285"/>
      <c r="AF2285"/>
      <c r="AG2285" t="str">
        <f>IFERROR(IF(COUNTIF(C2285:L2285,"Feed Ingredient")&gt;0,INDEX(ani_diet!T:T,MATCH(M2285,ani_diet!D:D,0)),""),"")</f>
        <v/>
      </c>
      <c r="AH2285" s="60" t="b">
        <f>IF(IFERROR(IF(MATCH("Feed Ingredient", AOM[[#This Row],[L1]:[L10]],0)&gt;0, TRUE, FALSE), FALSE)=TRUE,IFERROR(VLOOKUP(M2285, ani_diet!C:C, 1, FALSE), "No Match"),FALSE)</f>
        <v>0</v>
      </c>
      <c r="AL2285" t="str">
        <f>IFERROR(IF(COUNTIF(C2285:L2285,"Feed Ingredient")&gt;0,INDEX(ani_diet!T:T,MATCH(M2285,ani_diet!D:D,0)),""),"")</f>
        <v/>
      </c>
    </row>
    <row r="2286" spans="1:38">
      <c r="A2286" t="str">
        <f>_xlfn.TEXTJOIN("/",TRUE,AOM[[#This Row],[L1]:[L10]])</f>
        <v>Outcomes/Productivity/Economics/Costs/Variable Cost/Inputs /Variable Costs-Mulch/Variable Costs-Organic Mulch</v>
      </c>
      <c r="B2286" t="s">
        <v>24898</v>
      </c>
      <c r="C2286" t="s">
        <v>24707</v>
      </c>
      <c r="D2286" t="s">
        <v>224</v>
      </c>
      <c r="E2286" t="s">
        <v>6970</v>
      </c>
      <c r="F2286" t="s">
        <v>6983</v>
      </c>
      <c r="G2286" t="s">
        <v>7021</v>
      </c>
      <c r="H2286" t="s">
        <v>24896</v>
      </c>
      <c r="I2286" t="s">
        <v>24897</v>
      </c>
      <c r="J2286" t="s">
        <v>24899</v>
      </c>
      <c r="K2286" t="s">
        <v>8288</v>
      </c>
      <c r="M2286" t="str" cm="1">
        <f t="array" ref="M2286">LOOKUP(2,1/(C2286:L2286&lt;&gt;""),C2286:L2286)</f>
        <v>Variable Costs-Organic Mulch</v>
      </c>
      <c r="N2286" t="s">
        <v>8288</v>
      </c>
      <c r="O2286" t="s">
        <v>7470</v>
      </c>
      <c r="P2286" t="s">
        <v>8288</v>
      </c>
      <c r="Q2286" t="s">
        <v>24900</v>
      </c>
      <c r="R2286" t="s">
        <v>8288</v>
      </c>
      <c r="S2286" t="s">
        <v>8288</v>
      </c>
      <c r="T2286" t="s">
        <v>8288</v>
      </c>
      <c r="U2286" t="s">
        <v>8288</v>
      </c>
      <c r="V2286" s="204" t="s">
        <v>8288</v>
      </c>
      <c r="W2286" t="s">
        <v>8288</v>
      </c>
      <c r="X2286" t="s">
        <v>8288</v>
      </c>
      <c r="Y2286" t="s">
        <v>5370</v>
      </c>
      <c r="Z2286" t="s">
        <v>8288</v>
      </c>
      <c r="AA2286" s="204" t="s">
        <v>8288</v>
      </c>
      <c r="AB2286" s="204"/>
      <c r="AC2286"/>
      <c r="AD2286"/>
      <c r="AE2286"/>
      <c r="AF2286"/>
      <c r="AG2286" t="str">
        <f>IFERROR(IF(COUNTIF(C2286:L2286,"Feed Ingredient")&gt;0,INDEX(ani_diet!T:T,MATCH(M2286,ani_diet!D:D,0)),""),"")</f>
        <v/>
      </c>
      <c r="AH2286" s="60" t="b">
        <f>IF(IFERROR(IF(MATCH("Feed Ingredient", AOM[[#This Row],[L1]:[L10]],0)&gt;0, TRUE, FALSE), FALSE)=TRUE,IFERROR(VLOOKUP(M2286, ani_diet!C:C, 1, FALSE), "No Match"),FALSE)</f>
        <v>0</v>
      </c>
      <c r="AL2286" t="str">
        <f>IFERROR(IF(COUNTIF(C2286:L2286,"Feed Ingredient")&gt;0,INDEX(ani_diet!T:T,MATCH(M2286,ani_diet!D:D,0)),""),"")</f>
        <v/>
      </c>
    </row>
    <row r="2287" spans="1:38">
      <c r="A2287" t="str">
        <f>_xlfn.TEXTJOIN("/",TRUE,AOM[[#This Row],[L1]:[L10]])</f>
        <v>Outcomes/Productivity/Economics/Costs/Variable Cost/Inputs /Variable Costs-Mulch/Variable Costs-Plastic Mulch</v>
      </c>
      <c r="B2287" t="s">
        <v>24901</v>
      </c>
      <c r="C2287" t="s">
        <v>24707</v>
      </c>
      <c r="D2287" t="s">
        <v>224</v>
      </c>
      <c r="E2287" t="s">
        <v>6970</v>
      </c>
      <c r="F2287" t="s">
        <v>6983</v>
      </c>
      <c r="G2287" t="s">
        <v>7021</v>
      </c>
      <c r="H2287" t="s">
        <v>24896</v>
      </c>
      <c r="I2287" t="s">
        <v>24897</v>
      </c>
      <c r="J2287" t="s">
        <v>24902</v>
      </c>
      <c r="K2287" t="s">
        <v>8288</v>
      </c>
      <c r="M2287" t="str" cm="1">
        <f t="array" ref="M2287">LOOKUP(2,1/(C2287:L2287&lt;&gt;""),C2287:L2287)</f>
        <v>Variable Costs-Plastic Mulch</v>
      </c>
      <c r="N2287" t="s">
        <v>8288</v>
      </c>
      <c r="O2287" t="s">
        <v>7472</v>
      </c>
      <c r="P2287" t="s">
        <v>8288</v>
      </c>
      <c r="Q2287" t="s">
        <v>8288</v>
      </c>
      <c r="R2287" t="s">
        <v>8288</v>
      </c>
      <c r="S2287" t="s">
        <v>8288</v>
      </c>
      <c r="T2287" t="s">
        <v>8288</v>
      </c>
      <c r="U2287" t="s">
        <v>8288</v>
      </c>
      <c r="V2287" s="204" t="s">
        <v>8288</v>
      </c>
      <c r="W2287" t="s">
        <v>8288</v>
      </c>
      <c r="X2287" t="s">
        <v>8288</v>
      </c>
      <c r="Y2287" t="s">
        <v>5370</v>
      </c>
      <c r="Z2287" t="s">
        <v>8288</v>
      </c>
      <c r="AA2287" s="204" t="s">
        <v>8288</v>
      </c>
      <c r="AB2287" s="204"/>
      <c r="AC2287"/>
      <c r="AD2287"/>
      <c r="AE2287"/>
      <c r="AF2287"/>
      <c r="AG2287" t="str">
        <f>IFERROR(IF(COUNTIF(C2287:L2287,"Feed Ingredient")&gt;0,INDEX(ani_diet!T:T,MATCH(M2287,ani_diet!D:D,0)),""),"")</f>
        <v/>
      </c>
      <c r="AH2287" s="60" t="b">
        <f>IF(IFERROR(IF(MATCH("Feed Ingredient", AOM[[#This Row],[L1]:[L10]],0)&gt;0, TRUE, FALSE), FALSE)=TRUE,IFERROR(VLOOKUP(M2287, ani_diet!C:C, 1, FALSE), "No Match"),FALSE)</f>
        <v>0</v>
      </c>
      <c r="AL2287" t="str">
        <f>IFERROR(IF(COUNTIF(C2287:L2287,"Feed Ingredient")&gt;0,INDEX(ani_diet!T:T,MATCH(M2287,ani_diet!D:D,0)),""),"")</f>
        <v/>
      </c>
    </row>
    <row r="2288" spans="1:38">
      <c r="A2288" t="str">
        <f>_xlfn.TEXTJOIN("/",TRUE,AOM[[#This Row],[L1]:[L10]])</f>
        <v xml:space="preserve">Outcomes/Productivity/Economics/Costs/Variable Cost/Inputs /Variable Costs-Nutrients/Variable Costs- Fertilizers/Variable Costs- Inorganic Fertilizer </v>
      </c>
      <c r="B2288" t="s">
        <v>24903</v>
      </c>
      <c r="C2288" t="s">
        <v>24707</v>
      </c>
      <c r="D2288" t="s">
        <v>224</v>
      </c>
      <c r="E2288" t="s">
        <v>6970</v>
      </c>
      <c r="F2288" t="s">
        <v>6983</v>
      </c>
      <c r="G2288" t="s">
        <v>7021</v>
      </c>
      <c r="H2288" t="s">
        <v>24896</v>
      </c>
      <c r="I2288" t="s">
        <v>24873</v>
      </c>
      <c r="J2288" t="s">
        <v>24874</v>
      </c>
      <c r="K2288" t="s">
        <v>24904</v>
      </c>
      <c r="M2288" t="str" cm="1">
        <f t="array" ref="M2288">LOOKUP(2,1/(C2288:L2288&lt;&gt;""),C2288:L2288)</f>
        <v xml:space="preserve">Variable Costs- Inorganic Fertilizer </v>
      </c>
      <c r="N2288" t="s">
        <v>8288</v>
      </c>
      <c r="O2288" t="s">
        <v>24905</v>
      </c>
      <c r="P2288" t="s">
        <v>24876</v>
      </c>
      <c r="Q2288" t="s">
        <v>8288</v>
      </c>
      <c r="R2288" t="s">
        <v>8288</v>
      </c>
      <c r="S2288" t="s">
        <v>8288</v>
      </c>
      <c r="T2288" t="s">
        <v>8288</v>
      </c>
      <c r="U2288" t="s">
        <v>8288</v>
      </c>
      <c r="V2288" s="204" t="s">
        <v>8288</v>
      </c>
      <c r="W2288" t="s">
        <v>8288</v>
      </c>
      <c r="X2288" t="s">
        <v>8288</v>
      </c>
      <c r="Y2288" t="s">
        <v>5370</v>
      </c>
      <c r="Z2288" t="s">
        <v>8288</v>
      </c>
      <c r="AA2288" s="204" t="s">
        <v>8288</v>
      </c>
      <c r="AB2288" s="204"/>
      <c r="AC2288"/>
      <c r="AD2288"/>
      <c r="AE2288"/>
      <c r="AF2288"/>
      <c r="AG2288" t="str">
        <f>IFERROR(IF(COUNTIF(C2288:L2288,"Feed Ingredient")&gt;0,INDEX(ani_diet!T:T,MATCH(M2288,ani_diet!D:D,0)),""),"")</f>
        <v/>
      </c>
      <c r="AH2288" s="60" t="b">
        <f>IF(IFERROR(IF(MATCH("Feed Ingredient", AOM[[#This Row],[L1]:[L10]],0)&gt;0, TRUE, FALSE), FALSE)=TRUE,IFERROR(VLOOKUP(M2288, ani_diet!C:C, 1, FALSE), "No Match"),FALSE)</f>
        <v>0</v>
      </c>
      <c r="AL2288" t="str">
        <f>IFERROR(IF(COUNTIF(C2288:L2288,"Feed Ingredient")&gt;0,INDEX(ani_diet!T:T,MATCH(M2288,ani_diet!D:D,0)),""),"")</f>
        <v/>
      </c>
    </row>
    <row r="2289" spans="1:38">
      <c r="A2289" t="str">
        <f>_xlfn.TEXTJOIN("/",TRUE,AOM[[#This Row],[L1]:[L10]])</f>
        <v>Outcomes/Productivity/Economics/Costs/Variable Cost/Inputs /Variable Costs-Nutrients/Variable Costs- Fertilizers/Variable Costs- Organic Fertilizer</v>
      </c>
      <c r="B2289" t="s">
        <v>24906</v>
      </c>
      <c r="C2289" t="s">
        <v>24707</v>
      </c>
      <c r="D2289" t="s">
        <v>224</v>
      </c>
      <c r="E2289" t="s">
        <v>6970</v>
      </c>
      <c r="F2289" t="s">
        <v>6983</v>
      </c>
      <c r="G2289" t="s">
        <v>7021</v>
      </c>
      <c r="H2289" t="s">
        <v>24896</v>
      </c>
      <c r="I2289" t="s">
        <v>24873</v>
      </c>
      <c r="J2289" t="s">
        <v>24874</v>
      </c>
      <c r="K2289" t="s">
        <v>24907</v>
      </c>
      <c r="M2289" t="str" cm="1">
        <f t="array" ref="M2289">LOOKUP(2,1/(C2289:L2289&lt;&gt;""),C2289:L2289)</f>
        <v>Variable Costs- Organic Fertilizer</v>
      </c>
      <c r="N2289" t="s">
        <v>8288</v>
      </c>
      <c r="O2289" t="s">
        <v>24908</v>
      </c>
      <c r="P2289" t="s">
        <v>24876</v>
      </c>
      <c r="Q2289" t="s">
        <v>8288</v>
      </c>
      <c r="R2289" t="s">
        <v>8288</v>
      </c>
      <c r="S2289" t="s">
        <v>8288</v>
      </c>
      <c r="T2289" t="s">
        <v>8288</v>
      </c>
      <c r="U2289" t="s">
        <v>8288</v>
      </c>
      <c r="V2289" s="204" t="s">
        <v>8288</v>
      </c>
      <c r="W2289" t="s">
        <v>8288</v>
      </c>
      <c r="X2289" t="s">
        <v>8288</v>
      </c>
      <c r="Y2289" t="s">
        <v>5370</v>
      </c>
      <c r="Z2289" t="s">
        <v>8288</v>
      </c>
      <c r="AA2289" s="204" t="s">
        <v>8288</v>
      </c>
      <c r="AB2289" s="204"/>
      <c r="AC2289"/>
      <c r="AD2289"/>
      <c r="AE2289"/>
      <c r="AF2289"/>
      <c r="AG2289" t="str">
        <f>IFERROR(IF(COUNTIF(C2289:L2289,"Feed Ingredient")&gt;0,INDEX(ani_diet!T:T,MATCH(M2289,ani_diet!D:D,0)),""),"")</f>
        <v/>
      </c>
      <c r="AH2289" s="60" t="b">
        <f>IF(IFERROR(IF(MATCH("Feed Ingredient", AOM[[#This Row],[L1]:[L10]],0)&gt;0, TRUE, FALSE), FALSE)=TRUE,IFERROR(VLOOKUP(M2289, ani_diet!C:C, 1, FALSE), "No Match"),FALSE)</f>
        <v>0</v>
      </c>
      <c r="AL2289" t="str">
        <f>IFERROR(IF(COUNTIF(C2289:L2289,"Feed Ingredient")&gt;0,INDEX(ani_diet!T:T,MATCH(M2289,ani_diet!D:D,0)),""),"")</f>
        <v/>
      </c>
    </row>
    <row r="2290" spans="1:38">
      <c r="A2290" t="str">
        <f>_xlfn.TEXTJOIN("/",TRUE,AOM[[#This Row],[L1]:[L10]])</f>
        <v>Outcomes/Productivity/Economics/Costs/Variable Cost/Inputs /Variable Costs-Nutrients/Variable Costs-Biochar</v>
      </c>
      <c r="B2290" t="s">
        <v>24909</v>
      </c>
      <c r="C2290" t="s">
        <v>24707</v>
      </c>
      <c r="D2290" t="s">
        <v>224</v>
      </c>
      <c r="E2290" t="s">
        <v>6970</v>
      </c>
      <c r="F2290" t="s">
        <v>6983</v>
      </c>
      <c r="G2290" t="s">
        <v>7021</v>
      </c>
      <c r="H2290" t="s">
        <v>24896</v>
      </c>
      <c r="I2290" t="s">
        <v>24873</v>
      </c>
      <c r="J2290" t="s">
        <v>24910</v>
      </c>
      <c r="K2290" t="s">
        <v>8288</v>
      </c>
      <c r="M2290" t="str" cm="1">
        <f t="array" ref="M2290">LOOKUP(2,1/(C2290:L2290&lt;&gt;""),C2290:L2290)</f>
        <v>Variable Costs-Biochar</v>
      </c>
      <c r="N2290" t="s">
        <v>8288</v>
      </c>
      <c r="O2290" t="s">
        <v>24911</v>
      </c>
      <c r="P2290" t="s">
        <v>8288</v>
      </c>
      <c r="Q2290" t="s">
        <v>8288</v>
      </c>
      <c r="R2290" t="s">
        <v>8288</v>
      </c>
      <c r="S2290" t="s">
        <v>8288</v>
      </c>
      <c r="T2290" t="s">
        <v>8288</v>
      </c>
      <c r="U2290" t="s">
        <v>8288</v>
      </c>
      <c r="V2290" s="204" t="s">
        <v>8288</v>
      </c>
      <c r="W2290" t="s">
        <v>8288</v>
      </c>
      <c r="X2290" t="s">
        <v>8288</v>
      </c>
      <c r="Y2290" t="s">
        <v>5370</v>
      </c>
      <c r="Z2290" t="s">
        <v>8288</v>
      </c>
      <c r="AA2290" s="204" t="s">
        <v>8288</v>
      </c>
      <c r="AB2290" s="204"/>
      <c r="AC2290"/>
      <c r="AD2290"/>
      <c r="AE2290"/>
      <c r="AF2290"/>
      <c r="AG2290" t="str">
        <f>IFERROR(IF(COUNTIF(C2290:L2290,"Feed Ingredient")&gt;0,INDEX(ani_diet!T:T,MATCH(M2290,ani_diet!D:D,0)),""),"")</f>
        <v/>
      </c>
      <c r="AH2290" s="60" t="b">
        <f>IF(IFERROR(IF(MATCH("Feed Ingredient", AOM[[#This Row],[L1]:[L10]],0)&gt;0, TRUE, FALSE), FALSE)=TRUE,IFERROR(VLOOKUP(M2290, ani_diet!C:C, 1, FALSE), "No Match"),FALSE)</f>
        <v>0</v>
      </c>
      <c r="AL2290" t="str">
        <f>IFERROR(IF(COUNTIF(C2290:L2290,"Feed Ingredient")&gt;0,INDEX(ani_diet!T:T,MATCH(M2290,ani_diet!D:D,0)),""),"")</f>
        <v/>
      </c>
    </row>
    <row r="2291" spans="1:38">
      <c r="A2291" t="str">
        <f>_xlfn.TEXTJOIN("/",TRUE,AOM[[#This Row],[L1]:[L10]])</f>
        <v>Outcomes/Productivity/Economics/Costs/Variable Cost/Inputs /Variable Costs-Pest Control/Variable Costs-Pesticides</v>
      </c>
      <c r="B2291" t="s">
        <v>24912</v>
      </c>
      <c r="C2291" t="s">
        <v>24707</v>
      </c>
      <c r="D2291" t="s">
        <v>224</v>
      </c>
      <c r="E2291" t="s">
        <v>6970</v>
      </c>
      <c r="F2291" t="s">
        <v>6983</v>
      </c>
      <c r="G2291" t="s">
        <v>7021</v>
      </c>
      <c r="H2291" t="s">
        <v>24896</v>
      </c>
      <c r="I2291" t="s">
        <v>24880</v>
      </c>
      <c r="J2291" t="s">
        <v>24883</v>
      </c>
      <c r="K2291" t="s">
        <v>8288</v>
      </c>
      <c r="M2291" t="str" cm="1">
        <f t="array" ref="M2291">LOOKUP(2,1/(C2291:L2291&lt;&gt;""),C2291:L2291)</f>
        <v>Variable Costs-Pesticides</v>
      </c>
      <c r="N2291" t="s">
        <v>8288</v>
      </c>
      <c r="O2291" t="s">
        <v>7474</v>
      </c>
      <c r="P2291" t="s">
        <v>8288</v>
      </c>
      <c r="Q2291" t="s">
        <v>8288</v>
      </c>
      <c r="R2291" t="s">
        <v>8288</v>
      </c>
      <c r="S2291" t="s">
        <v>8288</v>
      </c>
      <c r="T2291" t="s">
        <v>8288</v>
      </c>
      <c r="U2291" t="s">
        <v>8288</v>
      </c>
      <c r="V2291" s="204" t="s">
        <v>8288</v>
      </c>
      <c r="W2291" t="s">
        <v>8288</v>
      </c>
      <c r="X2291" t="s">
        <v>8288</v>
      </c>
      <c r="Y2291" t="s">
        <v>5370</v>
      </c>
      <c r="Z2291" t="s">
        <v>8288</v>
      </c>
      <c r="AA2291" s="204" t="s">
        <v>8288</v>
      </c>
      <c r="AB2291" s="204"/>
      <c r="AC2291"/>
      <c r="AD2291"/>
      <c r="AE2291"/>
      <c r="AF2291"/>
      <c r="AG2291" t="str">
        <f>IFERROR(IF(COUNTIF(C2291:L2291,"Feed Ingredient")&gt;0,INDEX(ani_diet!T:T,MATCH(M2291,ani_diet!D:D,0)),""),"")</f>
        <v/>
      </c>
      <c r="AH2291" s="60" t="b">
        <f>IF(IFERROR(IF(MATCH("Feed Ingredient", AOM[[#This Row],[L1]:[L10]],0)&gt;0, TRUE, FALSE), FALSE)=TRUE,IFERROR(VLOOKUP(M2291, ani_diet!C:C, 1, FALSE), "No Match"),FALSE)</f>
        <v>0</v>
      </c>
      <c r="AL2291" t="str">
        <f>IFERROR(IF(COUNTIF(C2291:L2291,"Feed Ingredient")&gt;0,INDEX(ani_diet!T:T,MATCH(M2291,ani_diet!D:D,0)),""),"")</f>
        <v/>
      </c>
    </row>
    <row r="2292" spans="1:38">
      <c r="A2292" t="str">
        <f>_xlfn.TEXTJOIN("/",TRUE,AOM[[#This Row],[L1]:[L10]])</f>
        <v>Outcomes/Productivity/Economics/Costs/Variable Cost/Inputs /Variable Costs-Pest Control/Variable Costs-Pesticides/Herbicides</v>
      </c>
      <c r="B2292" t="s">
        <v>24913</v>
      </c>
      <c r="C2292" t="s">
        <v>24707</v>
      </c>
      <c r="D2292" t="s">
        <v>224</v>
      </c>
      <c r="E2292" t="s">
        <v>6970</v>
      </c>
      <c r="F2292" t="s">
        <v>6983</v>
      </c>
      <c r="G2292" t="s">
        <v>7021</v>
      </c>
      <c r="H2292" t="s">
        <v>24896</v>
      </c>
      <c r="I2292" t="s">
        <v>24880</v>
      </c>
      <c r="J2292" t="s">
        <v>24883</v>
      </c>
      <c r="K2292" t="s">
        <v>7475</v>
      </c>
      <c r="M2292" t="str" cm="1">
        <f t="array" ref="M2292">LOOKUP(2,1/(C2292:L2292&lt;&gt;""),C2292:L2292)</f>
        <v>Herbicides</v>
      </c>
      <c r="N2292" t="s">
        <v>8288</v>
      </c>
      <c r="O2292" t="s">
        <v>24914</v>
      </c>
      <c r="P2292" t="s">
        <v>8288</v>
      </c>
      <c r="Q2292" t="s">
        <v>8288</v>
      </c>
      <c r="R2292" t="s">
        <v>8288</v>
      </c>
      <c r="S2292" t="s">
        <v>8288</v>
      </c>
      <c r="T2292" t="s">
        <v>8288</v>
      </c>
      <c r="U2292" t="s">
        <v>8288</v>
      </c>
      <c r="V2292" s="204" t="s">
        <v>8288</v>
      </c>
      <c r="W2292" t="s">
        <v>8288</v>
      </c>
      <c r="X2292" t="s">
        <v>8288</v>
      </c>
      <c r="Y2292" t="s">
        <v>5370</v>
      </c>
      <c r="Z2292" t="s">
        <v>8288</v>
      </c>
      <c r="AA2292" s="204" t="s">
        <v>8288</v>
      </c>
      <c r="AB2292" s="204"/>
      <c r="AC2292"/>
      <c r="AD2292"/>
      <c r="AE2292"/>
      <c r="AF2292"/>
      <c r="AG2292" t="str">
        <f>IFERROR(IF(COUNTIF(C2292:L2292,"Feed Ingredient")&gt;0,INDEX(ani_diet!T:T,MATCH(M2292,ani_diet!D:D,0)),""),"")</f>
        <v/>
      </c>
      <c r="AH2292" s="60" t="b">
        <f>IF(IFERROR(IF(MATCH("Feed Ingredient", AOM[[#This Row],[L1]:[L10]],0)&gt;0, TRUE, FALSE), FALSE)=TRUE,IFERROR(VLOOKUP(M2292, ani_diet!C:C, 1, FALSE), "No Match"),FALSE)</f>
        <v>0</v>
      </c>
      <c r="AL2292" t="str">
        <f>IFERROR(IF(COUNTIF(C2292:L2292,"Feed Ingredient")&gt;0,INDEX(ani_diet!T:T,MATCH(M2292,ani_diet!D:D,0)),""),"")</f>
        <v/>
      </c>
    </row>
    <row r="2293" spans="1:38">
      <c r="A2293" t="str">
        <f>_xlfn.TEXTJOIN("/",TRUE,AOM[[#This Row],[L1]:[L10]])</f>
        <v>Outcomes/Productivity/Economics/Costs/Variable Cost/Labor Cost</v>
      </c>
      <c r="B2293" t="s">
        <v>24915</v>
      </c>
      <c r="C2293" t="s">
        <v>24707</v>
      </c>
      <c r="D2293" t="s">
        <v>224</v>
      </c>
      <c r="E2293" t="s">
        <v>6970</v>
      </c>
      <c r="F2293" t="s">
        <v>6983</v>
      </c>
      <c r="G2293" t="s">
        <v>7021</v>
      </c>
      <c r="H2293" t="s">
        <v>7500</v>
      </c>
      <c r="I2293" t="s">
        <v>8288</v>
      </c>
      <c r="J2293" t="s">
        <v>8288</v>
      </c>
      <c r="K2293" t="s">
        <v>8288</v>
      </c>
      <c r="M2293" t="str" cm="1">
        <f t="array" ref="M2293">LOOKUP(2,1/(C2293:L2293&lt;&gt;""),C2293:L2293)</f>
        <v>Labor Cost</v>
      </c>
      <c r="N2293" t="s">
        <v>8288</v>
      </c>
      <c r="O2293" t="s">
        <v>8288</v>
      </c>
      <c r="P2293" t="s">
        <v>8288</v>
      </c>
      <c r="Q2293" t="s">
        <v>8288</v>
      </c>
      <c r="R2293" t="s">
        <v>8288</v>
      </c>
      <c r="S2293" t="s">
        <v>8288</v>
      </c>
      <c r="T2293" t="s">
        <v>8288</v>
      </c>
      <c r="U2293" t="s">
        <v>8288</v>
      </c>
      <c r="V2293" s="204" t="s">
        <v>8288</v>
      </c>
      <c r="W2293" t="s">
        <v>8288</v>
      </c>
      <c r="X2293" t="s">
        <v>8288</v>
      </c>
      <c r="Y2293" t="s">
        <v>5370</v>
      </c>
      <c r="Z2293" t="s">
        <v>8288</v>
      </c>
      <c r="AA2293" s="204" t="s">
        <v>8288</v>
      </c>
      <c r="AB2293" s="204"/>
      <c r="AC2293"/>
      <c r="AD2293"/>
      <c r="AE2293"/>
      <c r="AF2293"/>
      <c r="AG2293" t="str">
        <f>IFERROR(IF(COUNTIF(C2293:L2293,"Feed Ingredient")&gt;0,INDEX(ani_diet!T:T,MATCH(M2293,ani_diet!D:D,0)),""),"")</f>
        <v/>
      </c>
      <c r="AH2293" s="60" t="b">
        <f>IF(IFERROR(IF(MATCH("Feed Ingredient", AOM[[#This Row],[L1]:[L10]],0)&gt;0, TRUE, FALSE), FALSE)=TRUE,IFERROR(VLOOKUP(M2293, ani_diet!C:C, 1, FALSE), "No Match"),FALSE)</f>
        <v>0</v>
      </c>
      <c r="AL2293" t="str">
        <f>IFERROR(IF(COUNTIF(C2293:L2293,"Feed Ingredient")&gt;0,INDEX(ani_diet!T:T,MATCH(M2293,ani_diet!D:D,0)),""),"")</f>
        <v/>
      </c>
    </row>
    <row r="2294" spans="1:38">
      <c r="A2294" t="str">
        <f>_xlfn.TEXTJOIN("/",TRUE,AOM[[#This Row],[L1]:[L10]])</f>
        <v>Outcomes/Productivity/Economics/Costs/Variable Cost/Labor Cost/Family</v>
      </c>
      <c r="B2294" t="s">
        <v>24916</v>
      </c>
      <c r="C2294" t="s">
        <v>24707</v>
      </c>
      <c r="D2294" t="s">
        <v>224</v>
      </c>
      <c r="E2294" t="s">
        <v>6970</v>
      </c>
      <c r="F2294" t="s">
        <v>6983</v>
      </c>
      <c r="G2294" t="s">
        <v>7021</v>
      </c>
      <c r="H2294" t="s">
        <v>7500</v>
      </c>
      <c r="I2294" t="s">
        <v>24917</v>
      </c>
      <c r="J2294" t="s">
        <v>8288</v>
      </c>
      <c r="K2294" t="s">
        <v>8288</v>
      </c>
      <c r="M2294" t="str" cm="1">
        <f t="array" ref="M2294">LOOKUP(2,1/(C2294:L2294&lt;&gt;""),C2294:L2294)</f>
        <v>Family</v>
      </c>
      <c r="N2294" t="s">
        <v>8288</v>
      </c>
      <c r="O2294" t="s">
        <v>24918</v>
      </c>
      <c r="P2294" t="s">
        <v>24808</v>
      </c>
      <c r="Q2294" t="s">
        <v>8288</v>
      </c>
      <c r="R2294" t="s">
        <v>8288</v>
      </c>
      <c r="S2294" t="s">
        <v>8288</v>
      </c>
      <c r="T2294" t="s">
        <v>8288</v>
      </c>
      <c r="U2294" t="s">
        <v>8288</v>
      </c>
      <c r="V2294" s="204" t="s">
        <v>8288</v>
      </c>
      <c r="W2294" t="s">
        <v>8288</v>
      </c>
      <c r="X2294" t="s">
        <v>8288</v>
      </c>
      <c r="Y2294" t="s">
        <v>5370</v>
      </c>
      <c r="Z2294" t="s">
        <v>8288</v>
      </c>
      <c r="AA2294" s="204" t="s">
        <v>8288</v>
      </c>
      <c r="AB2294" s="204"/>
      <c r="AC2294"/>
      <c r="AD2294"/>
      <c r="AE2294"/>
      <c r="AF2294"/>
      <c r="AG2294" t="str">
        <f>IFERROR(IF(COUNTIF(C2294:L2294,"Feed Ingredient")&gt;0,INDEX(ani_diet!T:T,MATCH(M2294,ani_diet!D:D,0)),""),"")</f>
        <v/>
      </c>
      <c r="AH2294" s="60" t="b">
        <f>IF(IFERROR(IF(MATCH("Feed Ingredient", AOM[[#This Row],[L1]:[L10]],0)&gt;0, TRUE, FALSE), FALSE)=TRUE,IFERROR(VLOOKUP(M2294, ani_diet!C:C, 1, FALSE), "No Match"),FALSE)</f>
        <v>0</v>
      </c>
      <c r="AL2294" t="str">
        <f>IFERROR(IF(COUNTIF(C2294:L2294,"Feed Ingredient")&gt;0,INDEX(ani_diet!T:T,MATCH(M2294,ani_diet!D:D,0)),""),"")</f>
        <v/>
      </c>
    </row>
    <row r="2295" spans="1:38">
      <c r="A2295" t="str">
        <f>_xlfn.TEXTJOIN("/",TRUE,AOM[[#This Row],[L1]:[L10]])</f>
        <v>Outcomes/Productivity/Economics/Costs/Variable Cost/Labor Cost/Family Labor Cost /Family  Labor Cost (Female)</v>
      </c>
      <c r="B2295" t="s">
        <v>24919</v>
      </c>
      <c r="C2295" t="s">
        <v>24707</v>
      </c>
      <c r="D2295" t="s">
        <v>224</v>
      </c>
      <c r="E2295" t="s">
        <v>6970</v>
      </c>
      <c r="F2295" t="s">
        <v>6983</v>
      </c>
      <c r="G2295" t="s">
        <v>7021</v>
      </c>
      <c r="H2295" t="s">
        <v>7500</v>
      </c>
      <c r="I2295" t="s">
        <v>24920</v>
      </c>
      <c r="J2295" t="s">
        <v>24921</v>
      </c>
      <c r="K2295" t="s">
        <v>8288</v>
      </c>
      <c r="M2295" t="str" cm="1">
        <f t="array" ref="M2295">LOOKUP(2,1/(C2295:L2295&lt;&gt;""),C2295:L2295)</f>
        <v>Family  Labor Cost (Female)</v>
      </c>
      <c r="N2295" t="s">
        <v>8288</v>
      </c>
      <c r="O2295" t="s">
        <v>24918</v>
      </c>
      <c r="P2295" t="s">
        <v>8288</v>
      </c>
      <c r="Q2295" t="s">
        <v>8288</v>
      </c>
      <c r="R2295" t="s">
        <v>8288</v>
      </c>
      <c r="S2295" t="s">
        <v>8288</v>
      </c>
      <c r="T2295" t="s">
        <v>8288</v>
      </c>
      <c r="U2295" t="s">
        <v>8288</v>
      </c>
      <c r="V2295" s="204" t="s">
        <v>8288</v>
      </c>
      <c r="W2295" t="s">
        <v>8288</v>
      </c>
      <c r="X2295" t="s">
        <v>8288</v>
      </c>
      <c r="Y2295" t="s">
        <v>5370</v>
      </c>
      <c r="Z2295" t="s">
        <v>8288</v>
      </c>
      <c r="AA2295" s="204" t="s">
        <v>8288</v>
      </c>
      <c r="AB2295" s="204"/>
      <c r="AC2295"/>
      <c r="AD2295"/>
      <c r="AE2295"/>
      <c r="AF2295"/>
      <c r="AG2295" t="str">
        <f>IFERROR(IF(COUNTIF(C2295:L2295,"Feed Ingredient")&gt;0,INDEX(ani_diet!T:T,MATCH(M2295,ani_diet!D:D,0)),""),"")</f>
        <v/>
      </c>
      <c r="AH2295" s="60" t="b">
        <f>IF(IFERROR(IF(MATCH("Feed Ingredient", AOM[[#This Row],[L1]:[L10]],0)&gt;0, TRUE, FALSE), FALSE)=TRUE,IFERROR(VLOOKUP(M2295, ani_diet!C:C, 1, FALSE), "No Match"),FALSE)</f>
        <v>0</v>
      </c>
      <c r="AL2295" t="str">
        <f>IFERROR(IF(COUNTIF(C2295:L2295,"Feed Ingredient")&gt;0,INDEX(ani_diet!T:T,MATCH(M2295,ani_diet!D:D,0)),""),"")</f>
        <v/>
      </c>
    </row>
    <row r="2296" spans="1:38">
      <c r="A2296" t="str">
        <f>_xlfn.TEXTJOIN("/",TRUE,AOM[[#This Row],[L1]:[L10]])</f>
        <v>Outcomes/Productivity/Economics/Costs/Variable Cost/Labor Cost/Family Labor Cost /Family  Labor Cost (Male)</v>
      </c>
      <c r="B2296" t="s">
        <v>24922</v>
      </c>
      <c r="C2296" t="s">
        <v>24707</v>
      </c>
      <c r="D2296" t="s">
        <v>224</v>
      </c>
      <c r="E2296" t="s">
        <v>6970</v>
      </c>
      <c r="F2296" t="s">
        <v>6983</v>
      </c>
      <c r="G2296" t="s">
        <v>7021</v>
      </c>
      <c r="H2296" t="s">
        <v>7500</v>
      </c>
      <c r="I2296" t="s">
        <v>24920</v>
      </c>
      <c r="J2296" t="s">
        <v>24923</v>
      </c>
      <c r="K2296" t="s">
        <v>8288</v>
      </c>
      <c r="M2296" t="str" cm="1">
        <f t="array" ref="M2296">LOOKUP(2,1/(C2296:L2296&lt;&gt;""),C2296:L2296)</f>
        <v>Family  Labor Cost (Male)</v>
      </c>
      <c r="N2296" t="s">
        <v>8288</v>
      </c>
      <c r="O2296" t="s">
        <v>24918</v>
      </c>
      <c r="P2296" t="s">
        <v>8288</v>
      </c>
      <c r="Q2296" t="s">
        <v>8288</v>
      </c>
      <c r="R2296" t="s">
        <v>8288</v>
      </c>
      <c r="S2296" t="s">
        <v>8288</v>
      </c>
      <c r="T2296" t="s">
        <v>8288</v>
      </c>
      <c r="U2296" t="s">
        <v>8288</v>
      </c>
      <c r="V2296" s="204" t="s">
        <v>8288</v>
      </c>
      <c r="W2296" t="s">
        <v>8288</v>
      </c>
      <c r="X2296" t="s">
        <v>8288</v>
      </c>
      <c r="Y2296" t="s">
        <v>5370</v>
      </c>
      <c r="Z2296" t="s">
        <v>8288</v>
      </c>
      <c r="AA2296" s="204" t="s">
        <v>8288</v>
      </c>
      <c r="AB2296" s="204"/>
      <c r="AC2296"/>
      <c r="AD2296"/>
      <c r="AE2296"/>
      <c r="AF2296"/>
      <c r="AG2296" t="str">
        <f>IFERROR(IF(COUNTIF(C2296:L2296,"Feed Ingredient")&gt;0,INDEX(ani_diet!T:T,MATCH(M2296,ani_diet!D:D,0)),""),"")</f>
        <v/>
      </c>
      <c r="AH2296" s="60" t="b">
        <f>IF(IFERROR(IF(MATCH("Feed Ingredient", AOM[[#This Row],[L1]:[L10]],0)&gt;0, TRUE, FALSE), FALSE)=TRUE,IFERROR(VLOOKUP(M2296, ani_diet!C:C, 1, FALSE), "No Match"),FALSE)</f>
        <v>0</v>
      </c>
      <c r="AL2296" t="str">
        <f>IFERROR(IF(COUNTIF(C2296:L2296,"Feed Ingredient")&gt;0,INDEX(ani_diet!T:T,MATCH(M2296,ani_diet!D:D,0)),""),"")</f>
        <v/>
      </c>
    </row>
    <row r="2297" spans="1:38">
      <c r="A2297" t="str">
        <f>_xlfn.TEXTJOIN("/",TRUE,AOM[[#This Row],[L1]:[L10]])</f>
        <v>Outcomes/Productivity/Economics/Costs/Variable Cost/Labor Cost/Hired Labor Cost</v>
      </c>
      <c r="B2297" t="s">
        <v>24924</v>
      </c>
      <c r="C2297" t="s">
        <v>24707</v>
      </c>
      <c r="D2297" t="s">
        <v>224</v>
      </c>
      <c r="E2297" t="s">
        <v>6970</v>
      </c>
      <c r="F2297" t="s">
        <v>6983</v>
      </c>
      <c r="G2297" t="s">
        <v>7021</v>
      </c>
      <c r="H2297" t="s">
        <v>7500</v>
      </c>
      <c r="I2297" t="s">
        <v>7508</v>
      </c>
      <c r="J2297" t="s">
        <v>8288</v>
      </c>
      <c r="K2297" t="s">
        <v>8288</v>
      </c>
      <c r="M2297" t="str" cm="1">
        <f t="array" ref="M2297">LOOKUP(2,1/(C2297:L2297&lt;&gt;""),C2297:L2297)</f>
        <v>Hired Labor Cost</v>
      </c>
      <c r="N2297" t="s">
        <v>8288</v>
      </c>
      <c r="O2297" t="s">
        <v>24918</v>
      </c>
      <c r="P2297" t="s">
        <v>8288</v>
      </c>
      <c r="Q2297" t="s">
        <v>8288</v>
      </c>
      <c r="R2297" t="s">
        <v>8288</v>
      </c>
      <c r="S2297" t="s">
        <v>8288</v>
      </c>
      <c r="T2297" t="s">
        <v>8288</v>
      </c>
      <c r="U2297" t="s">
        <v>8288</v>
      </c>
      <c r="V2297" s="204" t="s">
        <v>8288</v>
      </c>
      <c r="W2297" t="s">
        <v>8288</v>
      </c>
      <c r="X2297" t="s">
        <v>8288</v>
      </c>
      <c r="Y2297" t="s">
        <v>5370</v>
      </c>
      <c r="Z2297" t="s">
        <v>8288</v>
      </c>
      <c r="AA2297" s="204" t="s">
        <v>8288</v>
      </c>
      <c r="AB2297" s="204"/>
      <c r="AC2297"/>
      <c r="AD2297"/>
      <c r="AE2297"/>
      <c r="AF2297"/>
      <c r="AG2297" t="str">
        <f>IFERROR(IF(COUNTIF(C2297:L2297,"Feed Ingredient")&gt;0,INDEX(ani_diet!T:T,MATCH(M2297,ani_diet!D:D,0)),""),"")</f>
        <v/>
      </c>
      <c r="AH2297" s="60" t="b">
        <f>IF(IFERROR(IF(MATCH("Feed Ingredient", AOM[[#This Row],[L1]:[L10]],0)&gt;0, TRUE, FALSE), FALSE)=TRUE,IFERROR(VLOOKUP(M2297, ani_diet!C:C, 1, FALSE), "No Match"),FALSE)</f>
        <v>0</v>
      </c>
      <c r="AL2297" t="str">
        <f>IFERROR(IF(COUNTIF(C2297:L2297,"Feed Ingredient")&gt;0,INDEX(ani_diet!T:T,MATCH(M2297,ani_diet!D:D,0)),""),"")</f>
        <v/>
      </c>
    </row>
    <row r="2298" spans="1:38">
      <c r="A2298" t="str">
        <f>_xlfn.TEXTJOIN("/",TRUE,AOM[[#This Row],[L1]:[L10]])</f>
        <v>Outcomes/Productivity/Economics/Costs/Variable Cost/Land rent</v>
      </c>
      <c r="B2298" t="s">
        <v>24925</v>
      </c>
      <c r="C2298" t="s">
        <v>24707</v>
      </c>
      <c r="D2298" t="s">
        <v>224</v>
      </c>
      <c r="E2298" t="s">
        <v>6970</v>
      </c>
      <c r="F2298" t="s">
        <v>6983</v>
      </c>
      <c r="G2298" t="s">
        <v>7021</v>
      </c>
      <c r="H2298" t="s">
        <v>24926</v>
      </c>
      <c r="I2298" t="s">
        <v>8288</v>
      </c>
      <c r="J2298" t="s">
        <v>8288</v>
      </c>
      <c r="K2298" t="s">
        <v>8288</v>
      </c>
      <c r="M2298" t="str" cm="1">
        <f t="array" ref="M2298">LOOKUP(2,1/(C2298:L2298&lt;&gt;""),C2298:L2298)</f>
        <v>Land rent</v>
      </c>
      <c r="N2298" t="s">
        <v>8288</v>
      </c>
      <c r="O2298" t="s">
        <v>7511</v>
      </c>
      <c r="P2298" t="s">
        <v>8288</v>
      </c>
      <c r="Q2298" t="s">
        <v>8288</v>
      </c>
      <c r="R2298" t="s">
        <v>8288</v>
      </c>
      <c r="S2298" t="s">
        <v>8288</v>
      </c>
      <c r="T2298" t="s">
        <v>8288</v>
      </c>
      <c r="U2298" t="s">
        <v>8288</v>
      </c>
      <c r="V2298" s="204" t="s">
        <v>8288</v>
      </c>
      <c r="W2298" t="s">
        <v>8288</v>
      </c>
      <c r="X2298" t="s">
        <v>8288</v>
      </c>
      <c r="Y2298" t="s">
        <v>5370</v>
      </c>
      <c r="Z2298" t="s">
        <v>8288</v>
      </c>
      <c r="AA2298" s="204" t="s">
        <v>8288</v>
      </c>
      <c r="AB2298" s="204"/>
      <c r="AC2298"/>
      <c r="AD2298"/>
      <c r="AE2298"/>
      <c r="AF2298"/>
      <c r="AG2298" t="str">
        <f>IFERROR(IF(COUNTIF(C2298:L2298,"Feed Ingredient")&gt;0,INDEX(ani_diet!T:T,MATCH(M2298,ani_diet!D:D,0)),""),"")</f>
        <v/>
      </c>
      <c r="AH2298" s="60" t="b">
        <f>IF(IFERROR(IF(MATCH("Feed Ingredient", AOM[[#This Row],[L1]:[L10]],0)&gt;0, TRUE, FALSE), FALSE)=TRUE,IFERROR(VLOOKUP(M2298, ani_diet!C:C, 1, FALSE), "No Match"),FALSE)</f>
        <v>0</v>
      </c>
      <c r="AL2298" t="str">
        <f>IFERROR(IF(COUNTIF(C2298:L2298,"Feed Ingredient")&gt;0,INDEX(ani_diet!T:T,MATCH(M2298,ani_diet!D:D,0)),""),"")</f>
        <v/>
      </c>
    </row>
    <row r="2299" spans="1:38">
      <c r="A2299" t="str">
        <f>_xlfn.TEXTJOIN("/",TRUE,AOM[[#This Row],[L1]:[L10]])</f>
        <v>Outcomes/Productivity/Economics/Costs/Variable Cost/Other variable cost</v>
      </c>
      <c r="B2299" t="s">
        <v>24927</v>
      </c>
      <c r="C2299" t="s">
        <v>24707</v>
      </c>
      <c r="D2299" t="s">
        <v>224</v>
      </c>
      <c r="E2299" t="s">
        <v>6970</v>
      </c>
      <c r="F2299" t="s">
        <v>6983</v>
      </c>
      <c r="G2299" t="s">
        <v>7021</v>
      </c>
      <c r="H2299" t="s">
        <v>24928</v>
      </c>
      <c r="I2299" t="s">
        <v>8288</v>
      </c>
      <c r="J2299" t="s">
        <v>8288</v>
      </c>
      <c r="K2299" t="s">
        <v>8288</v>
      </c>
      <c r="M2299" t="str" cm="1">
        <f t="array" ref="M2299">LOOKUP(2,1/(C2299:L2299&lt;&gt;""),C2299:L2299)</f>
        <v>Other variable cost</v>
      </c>
      <c r="N2299" t="s">
        <v>8288</v>
      </c>
      <c r="O2299" t="s">
        <v>24929</v>
      </c>
      <c r="P2299" t="s">
        <v>8288</v>
      </c>
      <c r="Q2299" t="s">
        <v>8288</v>
      </c>
      <c r="R2299" t="s">
        <v>8288</v>
      </c>
      <c r="S2299" t="s">
        <v>8288</v>
      </c>
      <c r="T2299" t="s">
        <v>8288</v>
      </c>
      <c r="U2299" t="s">
        <v>8288</v>
      </c>
      <c r="V2299" s="204" t="s">
        <v>8288</v>
      </c>
      <c r="W2299" t="s">
        <v>8288</v>
      </c>
      <c r="X2299" t="s">
        <v>8288</v>
      </c>
      <c r="Y2299" t="s">
        <v>5370</v>
      </c>
      <c r="Z2299" t="s">
        <v>8288</v>
      </c>
      <c r="AA2299" s="204" t="s">
        <v>8288</v>
      </c>
      <c r="AB2299" s="204"/>
      <c r="AC2299"/>
      <c r="AD2299"/>
      <c r="AE2299"/>
      <c r="AF2299"/>
      <c r="AG2299" t="str">
        <f>IFERROR(IF(COUNTIF(C2299:L2299,"Feed Ingredient")&gt;0,INDEX(ani_diet!T:T,MATCH(M2299,ani_diet!D:D,0)),""),"")</f>
        <v/>
      </c>
      <c r="AH2299" s="60" t="b">
        <f>IF(IFERROR(IF(MATCH("Feed Ingredient", AOM[[#This Row],[L1]:[L10]],0)&gt;0, TRUE, FALSE), FALSE)=TRUE,IFERROR(VLOOKUP(M2299, ani_diet!C:C, 1, FALSE), "No Match"),FALSE)</f>
        <v>0</v>
      </c>
      <c r="AL2299" t="str">
        <f>IFERROR(IF(COUNTIF(C2299:L2299,"Feed Ingredient")&gt;0,INDEX(ani_diet!T:T,MATCH(M2299,ani_diet!D:D,0)),""),"")</f>
        <v/>
      </c>
    </row>
    <row r="2300" spans="1:38">
      <c r="A2300" t="str">
        <f>_xlfn.TEXTJOIN("/",TRUE,AOM[[#This Row],[L1]:[L10]])</f>
        <v>Outcomes/Productivity/Economics/Costs/Variable Cost/Packaging material</v>
      </c>
      <c r="B2300" t="s">
        <v>24930</v>
      </c>
      <c r="C2300" t="s">
        <v>24707</v>
      </c>
      <c r="D2300" t="s">
        <v>224</v>
      </c>
      <c r="E2300" t="s">
        <v>6970</v>
      </c>
      <c r="F2300" t="s">
        <v>6983</v>
      </c>
      <c r="G2300" t="s">
        <v>7021</v>
      </c>
      <c r="H2300" t="s">
        <v>7512</v>
      </c>
      <c r="I2300" t="s">
        <v>8288</v>
      </c>
      <c r="J2300" t="s">
        <v>8288</v>
      </c>
      <c r="K2300" t="s">
        <v>8288</v>
      </c>
      <c r="M2300" t="str" cm="1">
        <f t="array" ref="M2300">LOOKUP(2,1/(C2300:L2300&lt;&gt;""),C2300:L2300)</f>
        <v>Packaging material</v>
      </c>
      <c r="N2300" t="s">
        <v>8288</v>
      </c>
      <c r="O2300" t="s">
        <v>7513</v>
      </c>
      <c r="P2300" t="s">
        <v>8288</v>
      </c>
      <c r="Q2300" t="s">
        <v>8288</v>
      </c>
      <c r="R2300" t="s">
        <v>8288</v>
      </c>
      <c r="S2300" t="s">
        <v>8288</v>
      </c>
      <c r="T2300" t="s">
        <v>8288</v>
      </c>
      <c r="U2300" t="s">
        <v>8288</v>
      </c>
      <c r="V2300" s="204" t="s">
        <v>8288</v>
      </c>
      <c r="W2300" t="s">
        <v>8288</v>
      </c>
      <c r="X2300" t="s">
        <v>8288</v>
      </c>
      <c r="Y2300" t="s">
        <v>5370</v>
      </c>
      <c r="Z2300" t="s">
        <v>8288</v>
      </c>
      <c r="AA2300" s="204" t="s">
        <v>8288</v>
      </c>
      <c r="AB2300" s="204"/>
      <c r="AC2300"/>
      <c r="AD2300"/>
      <c r="AE2300"/>
      <c r="AF2300"/>
      <c r="AG2300" t="str">
        <f>IFERROR(IF(COUNTIF(C2300:L2300,"Feed Ingredient")&gt;0,INDEX(ani_diet!T:T,MATCH(M2300,ani_diet!D:D,0)),""),"")</f>
        <v/>
      </c>
      <c r="AH2300" s="60" t="b">
        <f>IF(IFERROR(IF(MATCH("Feed Ingredient", AOM[[#This Row],[L1]:[L10]],0)&gt;0, TRUE, FALSE), FALSE)=TRUE,IFERROR(VLOOKUP(M2300, ani_diet!C:C, 1, FALSE), "No Match"),FALSE)</f>
        <v>0</v>
      </c>
      <c r="AL2300" t="str">
        <f>IFERROR(IF(COUNTIF(C2300:L2300,"Feed Ingredient")&gt;0,INDEX(ani_diet!T:T,MATCH(M2300,ani_diet!D:D,0)),""),"")</f>
        <v/>
      </c>
    </row>
    <row r="2301" spans="1:38">
      <c r="A2301" t="str">
        <f>_xlfn.TEXTJOIN("/",TRUE,AOM[[#This Row],[L1]:[L10]])</f>
        <v>Outcomes/Productivity/Economics/Costs/Variable Cost/Tax</v>
      </c>
      <c r="B2301" t="s">
        <v>24931</v>
      </c>
      <c r="C2301" t="s">
        <v>24707</v>
      </c>
      <c r="D2301" t="s">
        <v>224</v>
      </c>
      <c r="E2301" t="s">
        <v>6970</v>
      </c>
      <c r="F2301" t="s">
        <v>6983</v>
      </c>
      <c r="G2301" t="s">
        <v>7021</v>
      </c>
      <c r="H2301" t="s">
        <v>7514</v>
      </c>
      <c r="I2301" t="s">
        <v>8288</v>
      </c>
      <c r="J2301" t="s">
        <v>8288</v>
      </c>
      <c r="K2301" t="s">
        <v>8288</v>
      </c>
      <c r="M2301" t="str" cm="1">
        <f t="array" ref="M2301">LOOKUP(2,1/(C2301:L2301&lt;&gt;""),C2301:L2301)</f>
        <v>Tax</v>
      </c>
      <c r="N2301" t="s">
        <v>8288</v>
      </c>
      <c r="O2301" t="s">
        <v>7515</v>
      </c>
      <c r="P2301" t="s">
        <v>8288</v>
      </c>
      <c r="Q2301" t="s">
        <v>8288</v>
      </c>
      <c r="R2301" t="s">
        <v>8288</v>
      </c>
      <c r="S2301" t="s">
        <v>8288</v>
      </c>
      <c r="T2301" t="s">
        <v>8288</v>
      </c>
      <c r="U2301" t="s">
        <v>8288</v>
      </c>
      <c r="V2301" s="204" t="s">
        <v>8288</v>
      </c>
      <c r="W2301" t="s">
        <v>8288</v>
      </c>
      <c r="X2301" t="s">
        <v>8288</v>
      </c>
      <c r="Y2301" t="s">
        <v>5370</v>
      </c>
      <c r="Z2301" t="s">
        <v>8288</v>
      </c>
      <c r="AA2301" s="204" t="s">
        <v>8288</v>
      </c>
      <c r="AB2301" s="204"/>
      <c r="AC2301"/>
      <c r="AD2301"/>
      <c r="AE2301"/>
      <c r="AF2301"/>
      <c r="AG2301" t="str">
        <f>IFERROR(IF(COUNTIF(C2301:L2301,"Feed Ingredient")&gt;0,INDEX(ani_diet!T:T,MATCH(M2301,ani_diet!D:D,0)),""),"")</f>
        <v/>
      </c>
      <c r="AH2301" s="60" t="b">
        <f>IF(IFERROR(IF(MATCH("Feed Ingredient", AOM[[#This Row],[L1]:[L10]],0)&gt;0, TRUE, FALSE), FALSE)=TRUE,IFERROR(VLOOKUP(M2301, ani_diet!C:C, 1, FALSE), "No Match"),FALSE)</f>
        <v>0</v>
      </c>
      <c r="AL2301" t="str">
        <f>IFERROR(IF(COUNTIF(C2301:L2301,"Feed Ingredient")&gt;0,INDEX(ani_diet!T:T,MATCH(M2301,ani_diet!D:D,0)),""),"")</f>
        <v/>
      </c>
    </row>
    <row r="2302" spans="1:38">
      <c r="A2302" t="str">
        <f>_xlfn.TEXTJOIN("/",TRUE,AOM[[#This Row],[L1]:[L10]])</f>
        <v>Outcomes/Productivity/Economics/Costs/Variable Cost/Variable Cost-Animal Care/Variable Costs-Veterinary</v>
      </c>
      <c r="B2302" t="s">
        <v>24932</v>
      </c>
      <c r="C2302" t="s">
        <v>24707</v>
      </c>
      <c r="D2302" t="s">
        <v>224</v>
      </c>
      <c r="E2302" t="s">
        <v>6970</v>
      </c>
      <c r="F2302" t="s">
        <v>6983</v>
      </c>
      <c r="G2302" t="s">
        <v>7021</v>
      </c>
      <c r="H2302" t="s">
        <v>24933</v>
      </c>
      <c r="I2302" t="s">
        <v>24934</v>
      </c>
      <c r="J2302" t="s">
        <v>8288</v>
      </c>
      <c r="K2302" t="s">
        <v>8288</v>
      </c>
      <c r="M2302" t="str" cm="1">
        <f t="array" ref="M2302">LOOKUP(2,1/(C2302:L2302&lt;&gt;""),C2302:L2302)</f>
        <v>Variable Costs-Veterinary</v>
      </c>
      <c r="N2302" t="s">
        <v>8288</v>
      </c>
      <c r="O2302" t="s">
        <v>24935</v>
      </c>
      <c r="P2302" t="s">
        <v>8288</v>
      </c>
      <c r="Q2302" t="s">
        <v>8288</v>
      </c>
      <c r="R2302" t="s">
        <v>8288</v>
      </c>
      <c r="S2302" t="s">
        <v>8288</v>
      </c>
      <c r="T2302" t="s">
        <v>8288</v>
      </c>
      <c r="U2302" t="s">
        <v>8288</v>
      </c>
      <c r="V2302" s="204" t="s">
        <v>8288</v>
      </c>
      <c r="W2302" t="s">
        <v>8288</v>
      </c>
      <c r="X2302" t="s">
        <v>8288</v>
      </c>
      <c r="Y2302" t="s">
        <v>5370</v>
      </c>
      <c r="Z2302" t="s">
        <v>8288</v>
      </c>
      <c r="AA2302" s="204" t="s">
        <v>8288</v>
      </c>
      <c r="AB2302" s="204"/>
      <c r="AC2302"/>
      <c r="AD2302"/>
      <c r="AE2302"/>
      <c r="AF2302"/>
      <c r="AG2302" t="str">
        <f>IFERROR(IF(COUNTIF(C2302:L2302,"Feed Ingredient")&gt;0,INDEX(ani_diet!T:T,MATCH(M2302,ani_diet!D:D,0)),""),"")</f>
        <v/>
      </c>
      <c r="AH2302" s="60" t="b">
        <f>IF(IFERROR(IF(MATCH("Feed Ingredient", AOM[[#This Row],[L1]:[L10]],0)&gt;0, TRUE, FALSE), FALSE)=TRUE,IFERROR(VLOOKUP(M2302, ani_diet!C:C, 1, FALSE), "No Match"),FALSE)</f>
        <v>0</v>
      </c>
      <c r="AL2302" t="str">
        <f>IFERROR(IF(COUNTIF(C2302:L2302,"Feed Ingredient")&gt;0,INDEX(ani_diet!T:T,MATCH(M2302,ani_diet!D:D,0)),""),"")</f>
        <v/>
      </c>
    </row>
    <row r="2303" spans="1:38">
      <c r="A2303" t="str">
        <f>_xlfn.TEXTJOIN("/",TRUE,AOM[[#This Row],[L1]:[L10]])</f>
        <v>Outcomes/Productivity/Economics/Costs/Variable Cost/Variable Costs-Animal Feed</v>
      </c>
      <c r="B2303" t="s">
        <v>24936</v>
      </c>
      <c r="C2303" t="s">
        <v>24707</v>
      </c>
      <c r="D2303" t="s">
        <v>224</v>
      </c>
      <c r="E2303" t="s">
        <v>6970</v>
      </c>
      <c r="F2303" t="s">
        <v>6983</v>
      </c>
      <c r="G2303" t="s">
        <v>7021</v>
      </c>
      <c r="H2303" t="s">
        <v>24937</v>
      </c>
      <c r="I2303" t="s">
        <v>8288</v>
      </c>
      <c r="J2303" t="s">
        <v>8288</v>
      </c>
      <c r="K2303" t="s">
        <v>8288</v>
      </c>
      <c r="M2303" t="str" cm="1">
        <f t="array" ref="M2303">LOOKUP(2,1/(C2303:L2303&lt;&gt;""),C2303:L2303)</f>
        <v>Variable Costs-Animal Feed</v>
      </c>
      <c r="N2303" t="s">
        <v>8288</v>
      </c>
      <c r="O2303" t="s">
        <v>24938</v>
      </c>
      <c r="P2303" t="s">
        <v>8288</v>
      </c>
      <c r="Q2303" t="s">
        <v>8288</v>
      </c>
      <c r="R2303" t="s">
        <v>8288</v>
      </c>
      <c r="S2303" t="s">
        <v>8288</v>
      </c>
      <c r="T2303" t="s">
        <v>8288</v>
      </c>
      <c r="U2303" t="s">
        <v>8288</v>
      </c>
      <c r="V2303" s="204" t="s">
        <v>8288</v>
      </c>
      <c r="W2303" t="s">
        <v>8288</v>
      </c>
      <c r="X2303" t="s">
        <v>8288</v>
      </c>
      <c r="Y2303" t="s">
        <v>5370</v>
      </c>
      <c r="Z2303" t="s">
        <v>8288</v>
      </c>
      <c r="AA2303" s="204" t="s">
        <v>8288</v>
      </c>
      <c r="AB2303" s="204"/>
      <c r="AC2303"/>
      <c r="AD2303"/>
      <c r="AE2303"/>
      <c r="AF2303"/>
      <c r="AG2303" t="str">
        <f>IFERROR(IF(COUNTIF(C2303:L2303,"Feed Ingredient")&gt;0,INDEX(ani_diet!T:T,MATCH(M2303,ani_diet!D:D,0)),""),"")</f>
        <v/>
      </c>
      <c r="AH2303" s="60" t="b">
        <f>IF(IFERROR(IF(MATCH("Feed Ingredient", AOM[[#This Row],[L1]:[L10]],0)&gt;0, TRUE, FALSE), FALSE)=TRUE,IFERROR(VLOOKUP(M2303, ani_diet!C:C, 1, FALSE), "No Match"),FALSE)</f>
        <v>0</v>
      </c>
      <c r="AL2303" t="str">
        <f>IFERROR(IF(COUNTIF(C2303:L2303,"Feed Ingredient")&gt;0,INDEX(ani_diet!T:T,MATCH(M2303,ani_diet!D:D,0)),""),"")</f>
        <v/>
      </c>
    </row>
    <row r="2304" spans="1:38">
      <c r="A2304" t="str">
        <f>_xlfn.TEXTJOIN("/",TRUE,AOM[[#This Row],[L1]:[L10]])</f>
        <v>Outcomes/Productivity/Economics/Costs/Variable Cost/Variable Costs-Electricity</v>
      </c>
      <c r="B2304" t="s">
        <v>24939</v>
      </c>
      <c r="C2304" t="s">
        <v>24707</v>
      </c>
      <c r="D2304" t="s">
        <v>224</v>
      </c>
      <c r="E2304" t="s">
        <v>6970</v>
      </c>
      <c r="F2304" t="s">
        <v>6983</v>
      </c>
      <c r="G2304" t="s">
        <v>7021</v>
      </c>
      <c r="H2304" t="s">
        <v>24940</v>
      </c>
      <c r="I2304" t="s">
        <v>8288</v>
      </c>
      <c r="J2304" t="s">
        <v>8288</v>
      </c>
      <c r="K2304" t="s">
        <v>8288</v>
      </c>
      <c r="M2304" t="str" cm="1">
        <f t="array" ref="M2304">LOOKUP(2,1/(C2304:L2304&lt;&gt;""),C2304:L2304)</f>
        <v>Variable Costs-Electricity</v>
      </c>
      <c r="N2304" t="s">
        <v>8288</v>
      </c>
      <c r="O2304" t="s">
        <v>8288</v>
      </c>
      <c r="P2304" t="s">
        <v>8288</v>
      </c>
      <c r="Q2304" t="s">
        <v>8288</v>
      </c>
      <c r="R2304" t="s">
        <v>8288</v>
      </c>
      <c r="S2304" t="s">
        <v>8288</v>
      </c>
      <c r="T2304" t="s">
        <v>8288</v>
      </c>
      <c r="U2304" t="s">
        <v>8288</v>
      </c>
      <c r="V2304" s="204" t="s">
        <v>8288</v>
      </c>
      <c r="W2304" t="s">
        <v>8288</v>
      </c>
      <c r="X2304" t="s">
        <v>8288</v>
      </c>
      <c r="Y2304" t="s">
        <v>8288</v>
      </c>
      <c r="Z2304" t="s">
        <v>8288</v>
      </c>
      <c r="AA2304" s="204" t="s">
        <v>8288</v>
      </c>
      <c r="AB2304" s="204"/>
      <c r="AC2304"/>
      <c r="AD2304"/>
      <c r="AE2304"/>
      <c r="AF2304"/>
      <c r="AG2304" t="str">
        <f>IFERROR(IF(COUNTIF(C2304:L2304,"Feed Ingredient")&gt;0,INDEX(ani_diet!T:T,MATCH(M2304,ani_diet!D:D,0)),""),"")</f>
        <v/>
      </c>
      <c r="AH2304" s="60" t="b">
        <f>IF(IFERROR(IF(MATCH("Feed Ingredient", AOM[[#This Row],[L1]:[L10]],0)&gt;0, TRUE, FALSE), FALSE)=TRUE,IFERROR(VLOOKUP(M2304, ani_diet!C:C, 1, FALSE), "No Match"),FALSE)</f>
        <v>0</v>
      </c>
      <c r="AL2304" t="str">
        <f>IFERROR(IF(COUNTIF(C2304:L2304,"Feed Ingredient")&gt;0,INDEX(ani_diet!T:T,MATCH(M2304,ani_diet!D:D,0)),""),"")</f>
        <v/>
      </c>
    </row>
    <row r="2305" spans="1:38">
      <c r="A2305" t="str">
        <f>_xlfn.TEXTJOIN("/",TRUE,AOM[[#This Row],[L1]:[L10]])</f>
        <v>Outcomes/Productivity/Economics/Costs/Variable Cost/Variable Costs-Equipment</v>
      </c>
      <c r="B2305" t="s">
        <v>24941</v>
      </c>
      <c r="C2305" t="s">
        <v>24707</v>
      </c>
      <c r="D2305" t="s">
        <v>224</v>
      </c>
      <c r="E2305" t="s">
        <v>6970</v>
      </c>
      <c r="F2305" t="s">
        <v>6983</v>
      </c>
      <c r="G2305" t="s">
        <v>7021</v>
      </c>
      <c r="H2305" t="s">
        <v>24942</v>
      </c>
      <c r="I2305" t="s">
        <v>8288</v>
      </c>
      <c r="J2305" t="s">
        <v>8288</v>
      </c>
      <c r="K2305" t="s">
        <v>8288</v>
      </c>
      <c r="M2305" t="str" cm="1">
        <f t="array" ref="M2305">LOOKUP(2,1/(C2305:L2305&lt;&gt;""),C2305:L2305)</f>
        <v>Variable Costs-Equipment</v>
      </c>
      <c r="N2305" t="s">
        <v>8288</v>
      </c>
      <c r="O2305" t="s">
        <v>7494</v>
      </c>
      <c r="P2305" t="s">
        <v>8288</v>
      </c>
      <c r="Q2305" t="s">
        <v>8288</v>
      </c>
      <c r="R2305" t="s">
        <v>8288</v>
      </c>
      <c r="S2305" t="s">
        <v>8288</v>
      </c>
      <c r="T2305" t="s">
        <v>8288</v>
      </c>
      <c r="U2305" t="s">
        <v>8288</v>
      </c>
      <c r="V2305" s="204" t="s">
        <v>8288</v>
      </c>
      <c r="W2305" t="s">
        <v>8288</v>
      </c>
      <c r="X2305" t="s">
        <v>8288</v>
      </c>
      <c r="Y2305" t="s">
        <v>5370</v>
      </c>
      <c r="Z2305" t="s">
        <v>8288</v>
      </c>
      <c r="AA2305" s="204" t="s">
        <v>8288</v>
      </c>
      <c r="AB2305" s="204"/>
      <c r="AC2305"/>
      <c r="AD2305"/>
      <c r="AE2305"/>
      <c r="AF2305"/>
      <c r="AG2305" t="str">
        <f>IFERROR(IF(COUNTIF(C2305:L2305,"Feed Ingredient")&gt;0,INDEX(ani_diet!T:T,MATCH(M2305,ani_diet!D:D,0)),""),"")</f>
        <v/>
      </c>
      <c r="AH2305" s="60" t="b">
        <f>IF(IFERROR(IF(MATCH("Feed Ingredient", AOM[[#This Row],[L1]:[L10]],0)&gt;0, TRUE, FALSE), FALSE)=TRUE,IFERROR(VLOOKUP(M2305, ani_diet!C:C, 1, FALSE), "No Match"),FALSE)</f>
        <v>0</v>
      </c>
      <c r="AL2305" t="str">
        <f>IFERROR(IF(COUNTIF(C2305:L2305,"Feed Ingredient")&gt;0,INDEX(ani_diet!T:T,MATCH(M2305,ani_diet!D:D,0)),""),"")</f>
        <v/>
      </c>
    </row>
    <row r="2306" spans="1:38">
      <c r="A2306" t="str">
        <f>_xlfn.TEXTJOIN("/",TRUE,AOM[[#This Row],[L1]:[L10]])</f>
        <v>Outcomes/Productivity/Economics/Costs/Variable Cost/Variable Costs-Fuel</v>
      </c>
      <c r="B2306" t="s">
        <v>24943</v>
      </c>
      <c r="C2306" t="s">
        <v>24707</v>
      </c>
      <c r="D2306" t="s">
        <v>224</v>
      </c>
      <c r="E2306" t="s">
        <v>6970</v>
      </c>
      <c r="F2306" t="s">
        <v>6983</v>
      </c>
      <c r="G2306" t="s">
        <v>7021</v>
      </c>
      <c r="H2306" t="s">
        <v>24944</v>
      </c>
      <c r="I2306" t="s">
        <v>8288</v>
      </c>
      <c r="J2306" t="s">
        <v>8288</v>
      </c>
      <c r="K2306" t="s">
        <v>8288</v>
      </c>
      <c r="M2306" t="str" cm="1">
        <f t="array" ref="M2306">LOOKUP(2,1/(C2306:L2306&lt;&gt;""),C2306:L2306)</f>
        <v>Variable Costs-Fuel</v>
      </c>
      <c r="N2306" t="s">
        <v>8288</v>
      </c>
      <c r="O2306" t="s">
        <v>7499</v>
      </c>
      <c r="P2306" t="s">
        <v>8288</v>
      </c>
      <c r="Q2306" t="s">
        <v>8288</v>
      </c>
      <c r="R2306" t="s">
        <v>8288</v>
      </c>
      <c r="S2306" t="s">
        <v>8288</v>
      </c>
      <c r="T2306" t="s">
        <v>8288</v>
      </c>
      <c r="U2306" t="s">
        <v>8288</v>
      </c>
      <c r="V2306" s="204" t="s">
        <v>8288</v>
      </c>
      <c r="W2306" t="s">
        <v>8288</v>
      </c>
      <c r="X2306" t="s">
        <v>8288</v>
      </c>
      <c r="Y2306" t="s">
        <v>5370</v>
      </c>
      <c r="Z2306" t="s">
        <v>8288</v>
      </c>
      <c r="AA2306" s="204" t="s">
        <v>8288</v>
      </c>
      <c r="AB2306" s="204"/>
      <c r="AC2306"/>
      <c r="AD2306"/>
      <c r="AE2306"/>
      <c r="AF2306"/>
      <c r="AG2306" t="str">
        <f>IFERROR(IF(COUNTIF(C2306:L2306,"Feed Ingredient")&gt;0,INDEX(ani_diet!T:T,MATCH(M2306,ani_diet!D:D,0)),""),"")</f>
        <v/>
      </c>
      <c r="AH2306" s="60" t="b">
        <f>IF(IFERROR(IF(MATCH("Feed Ingredient", AOM[[#This Row],[L1]:[L10]],0)&gt;0, TRUE, FALSE), FALSE)=TRUE,IFERROR(VLOOKUP(M2306, ani_diet!C:C, 1, FALSE), "No Match"),FALSE)</f>
        <v>0</v>
      </c>
      <c r="AL2306" t="str">
        <f>IFERROR(IF(COUNTIF(C2306:L2306,"Feed Ingredient")&gt;0,INDEX(ani_diet!T:T,MATCH(M2306,ani_diet!D:D,0)),""),"")</f>
        <v/>
      </c>
    </row>
    <row r="2307" spans="1:38">
      <c r="A2307" t="str">
        <f>_xlfn.TEXTJOIN("/",TRUE,AOM[[#This Row],[L1]:[L10]])</f>
        <v>Outcomes/Productivity/Economics/Costs/Variable Cost/Variable Costs-Irrigation</v>
      </c>
      <c r="B2307" t="s">
        <v>24945</v>
      </c>
      <c r="C2307" t="s">
        <v>24707</v>
      </c>
      <c r="D2307" t="s">
        <v>224</v>
      </c>
      <c r="E2307" t="s">
        <v>6970</v>
      </c>
      <c r="F2307" t="s">
        <v>6983</v>
      </c>
      <c r="G2307" t="s">
        <v>7021</v>
      </c>
      <c r="H2307" t="s">
        <v>24946</v>
      </c>
      <c r="I2307" t="s">
        <v>8288</v>
      </c>
      <c r="J2307" t="s">
        <v>8288</v>
      </c>
      <c r="K2307" t="s">
        <v>8288</v>
      </c>
      <c r="M2307" t="str" cm="1">
        <f t="array" ref="M2307">LOOKUP(2,1/(C2307:L2307&lt;&gt;""),C2307:L2307)</f>
        <v>Variable Costs-Irrigation</v>
      </c>
      <c r="N2307" t="s">
        <v>8288</v>
      </c>
      <c r="O2307" t="s">
        <v>8288</v>
      </c>
      <c r="P2307" t="s">
        <v>8288</v>
      </c>
      <c r="Q2307" t="s">
        <v>8288</v>
      </c>
      <c r="R2307" t="s">
        <v>8288</v>
      </c>
      <c r="S2307" t="s">
        <v>8288</v>
      </c>
      <c r="T2307" t="s">
        <v>8288</v>
      </c>
      <c r="U2307" t="s">
        <v>8288</v>
      </c>
      <c r="V2307" s="204" t="s">
        <v>8288</v>
      </c>
      <c r="W2307" t="s">
        <v>8288</v>
      </c>
      <c r="X2307" t="s">
        <v>8288</v>
      </c>
      <c r="Y2307" t="s">
        <v>8288</v>
      </c>
      <c r="Z2307" t="s">
        <v>8288</v>
      </c>
      <c r="AA2307" s="204" t="s">
        <v>8288</v>
      </c>
      <c r="AB2307" s="204"/>
      <c r="AC2307"/>
      <c r="AD2307"/>
      <c r="AE2307"/>
      <c r="AF2307"/>
      <c r="AG2307" t="str">
        <f>IFERROR(IF(COUNTIF(C2307:L2307,"Feed Ingredient")&gt;0,INDEX(ani_diet!T:T,MATCH(M2307,ani_diet!D:D,0)),""),"")</f>
        <v/>
      </c>
      <c r="AH2307" s="60" t="b">
        <f>IF(IFERROR(IF(MATCH("Feed Ingredient", AOM[[#This Row],[L1]:[L10]],0)&gt;0, TRUE, FALSE), FALSE)=TRUE,IFERROR(VLOOKUP(M2307, ani_diet!C:C, 1, FALSE), "No Match"),FALSE)</f>
        <v>0</v>
      </c>
      <c r="AL2307" t="str">
        <f>IFERROR(IF(COUNTIF(C2307:L2307,"Feed Ingredient")&gt;0,INDEX(ani_diet!T:T,MATCH(M2307,ani_diet!D:D,0)),""),"")</f>
        <v/>
      </c>
    </row>
    <row r="2308" spans="1:38">
      <c r="A2308" t="str">
        <f>_xlfn.TEXTJOIN("/",TRUE,AOM[[#This Row],[L1]:[L10]])</f>
        <v>Outcomes/Productivity/Economics/Costs/Variable Cost/Variable Costs-Transport</v>
      </c>
      <c r="B2308" t="s">
        <v>24947</v>
      </c>
      <c r="C2308" t="s">
        <v>24707</v>
      </c>
      <c r="D2308" t="s">
        <v>224</v>
      </c>
      <c r="E2308" t="s">
        <v>6970</v>
      </c>
      <c r="F2308" t="s">
        <v>6983</v>
      </c>
      <c r="G2308" t="s">
        <v>7021</v>
      </c>
      <c r="H2308" t="s">
        <v>24948</v>
      </c>
      <c r="I2308" t="s">
        <v>8288</v>
      </c>
      <c r="J2308" t="s">
        <v>8288</v>
      </c>
      <c r="K2308" t="s">
        <v>8288</v>
      </c>
      <c r="M2308" t="str" cm="1">
        <f t="array" ref="M2308">LOOKUP(2,1/(C2308:L2308&lt;&gt;""),C2308:L2308)</f>
        <v>Variable Costs-Transport</v>
      </c>
      <c r="N2308" t="s">
        <v>8288</v>
      </c>
      <c r="O2308" t="s">
        <v>7493</v>
      </c>
      <c r="P2308" t="s">
        <v>8288</v>
      </c>
      <c r="Q2308" t="s">
        <v>8288</v>
      </c>
      <c r="R2308" t="s">
        <v>8288</v>
      </c>
      <c r="S2308" t="s">
        <v>8288</v>
      </c>
      <c r="T2308" t="s">
        <v>8288</v>
      </c>
      <c r="U2308" t="s">
        <v>8288</v>
      </c>
      <c r="V2308" s="204" t="s">
        <v>8288</v>
      </c>
      <c r="W2308" t="s">
        <v>8288</v>
      </c>
      <c r="X2308" t="s">
        <v>8288</v>
      </c>
      <c r="Y2308" t="s">
        <v>5370</v>
      </c>
      <c r="Z2308" t="s">
        <v>8288</v>
      </c>
      <c r="AA2308" s="204" t="s">
        <v>8288</v>
      </c>
      <c r="AB2308" s="204"/>
      <c r="AC2308"/>
      <c r="AD2308"/>
      <c r="AE2308"/>
      <c r="AF2308"/>
      <c r="AG2308" t="str">
        <f>IFERROR(IF(COUNTIF(C2308:L2308,"Feed Ingredient")&gt;0,INDEX(ani_diet!T:T,MATCH(M2308,ani_diet!D:D,0)),""),"")</f>
        <v/>
      </c>
      <c r="AH2308" s="60" t="b">
        <f>IF(IFERROR(IF(MATCH("Feed Ingredient", AOM[[#This Row],[L1]:[L10]],0)&gt;0, TRUE, FALSE), FALSE)=TRUE,IFERROR(VLOOKUP(M2308, ani_diet!C:C, 1, FALSE), "No Match"),FALSE)</f>
        <v>0</v>
      </c>
      <c r="AL2308" t="str">
        <f>IFERROR(IF(COUNTIF(C2308:L2308,"Feed Ingredient")&gt;0,INDEX(ani_diet!T:T,MATCH(M2308,ani_diet!D:D,0)),""),"")</f>
        <v/>
      </c>
    </row>
    <row r="2309" spans="1:38">
      <c r="A2309" t="str">
        <f>_xlfn.TEXTJOIN("/",TRUE,AOM[[#This Row],[L1]:[L10]])</f>
        <v>Outcomes/Productivity/Economics/Costs/Variable Cost</v>
      </c>
      <c r="B2309" t="s">
        <v>24949</v>
      </c>
      <c r="C2309" t="s">
        <v>24707</v>
      </c>
      <c r="D2309" t="s">
        <v>224</v>
      </c>
      <c r="E2309" t="s">
        <v>6970</v>
      </c>
      <c r="F2309" t="s">
        <v>6983</v>
      </c>
      <c r="G2309" t="s">
        <v>7021</v>
      </c>
      <c r="M2309" t="str" cm="1">
        <f t="array" ref="M2309">LOOKUP(2,1/(C2309:L2309&lt;&gt;""),C2309:L2309)</f>
        <v>Variable Cost</v>
      </c>
      <c r="V2309" s="204"/>
      <c r="AA2309" s="204"/>
      <c r="AB2309" s="204"/>
      <c r="AC2309"/>
      <c r="AD2309"/>
      <c r="AE2309"/>
      <c r="AF2309"/>
      <c r="AG2309" t="str">
        <f>IFERROR(IF(COUNTIF(C2309:L2309,"Feed Ingredient")&gt;0,INDEX(ani_diet!T:T,MATCH(M2309,ani_diet!D:D,0)),""),"")</f>
        <v/>
      </c>
      <c r="AH2309" s="60" t="b">
        <f>IF(IFERROR(IF(MATCH("Feed Ingredient", AOM[[#This Row],[L1]:[L10]],0)&gt;0, TRUE, FALSE), FALSE)=TRUE,IFERROR(VLOOKUP(M2309, ani_diet!C:C, 1, FALSE), "No Match"),FALSE)</f>
        <v>0</v>
      </c>
      <c r="AL2309" t="str">
        <f>IFERROR(IF(COUNTIF(C2309:L2309,"Feed Ingredient")&gt;0,INDEX(ani_diet!T:T,MATCH(M2309,ani_diet!D:D,0)),""),"")</f>
        <v/>
      </c>
    </row>
    <row r="2310" spans="1:38">
      <c r="A2310" t="str">
        <f>_xlfn.TEXTJOIN("/",TRUE,AOM[[#This Row],[L1]:[L10]])</f>
        <v>Outcomes/Productivity/Economics/Economic Performance</v>
      </c>
      <c r="B2310" t="s">
        <v>24950</v>
      </c>
      <c r="C2310" t="s">
        <v>24707</v>
      </c>
      <c r="D2310" t="s">
        <v>224</v>
      </c>
      <c r="E2310" t="s">
        <v>6970</v>
      </c>
      <c r="F2310" t="s">
        <v>7051</v>
      </c>
      <c r="G2310" t="s">
        <v>8288</v>
      </c>
      <c r="H2310" t="s">
        <v>8288</v>
      </c>
      <c r="I2310" t="s">
        <v>8288</v>
      </c>
      <c r="J2310" t="s">
        <v>8288</v>
      </c>
      <c r="K2310" t="s">
        <v>8288</v>
      </c>
      <c r="M2310" t="str" cm="1">
        <f t="array" ref="M2310">LOOKUP(2,1/(C2310:L2310&lt;&gt;""),C2310:L2310)</f>
        <v>Economic Performance</v>
      </c>
      <c r="N2310" t="s">
        <v>8288</v>
      </c>
      <c r="O2310" t="s">
        <v>8288</v>
      </c>
      <c r="P2310" t="s">
        <v>8288</v>
      </c>
      <c r="Q2310" t="s">
        <v>8288</v>
      </c>
      <c r="R2310" t="s">
        <v>8288</v>
      </c>
      <c r="S2310" t="s">
        <v>8288</v>
      </c>
      <c r="T2310" t="s">
        <v>8288</v>
      </c>
      <c r="U2310" t="s">
        <v>8288</v>
      </c>
      <c r="V2310" s="204" t="s">
        <v>8288</v>
      </c>
      <c r="W2310" t="s">
        <v>8288</v>
      </c>
      <c r="X2310" t="s">
        <v>8288</v>
      </c>
      <c r="Y2310" t="s">
        <v>18091</v>
      </c>
      <c r="Z2310" t="s">
        <v>8288</v>
      </c>
      <c r="AA2310" s="204" t="s">
        <v>8288</v>
      </c>
      <c r="AB2310" s="204"/>
      <c r="AC2310"/>
      <c r="AD2310"/>
      <c r="AE2310"/>
      <c r="AF2310"/>
      <c r="AG2310" t="str">
        <f>IFERROR(IF(COUNTIF(C2310:L2310,"Feed Ingredient")&gt;0,INDEX(ani_diet!T:T,MATCH(M2310,ani_diet!D:D,0)),""),"")</f>
        <v/>
      </c>
      <c r="AH2310" s="60" t="b">
        <f>IF(IFERROR(IF(MATCH("Feed Ingredient", AOM[[#This Row],[L1]:[L10]],0)&gt;0, TRUE, FALSE), FALSE)=TRUE,IFERROR(VLOOKUP(M2310, ani_diet!C:C, 1, FALSE), "No Match"),FALSE)</f>
        <v>0</v>
      </c>
      <c r="AL2310" t="str">
        <f>IFERROR(IF(COUNTIF(C2310:L2310,"Feed Ingredient")&gt;0,INDEX(ani_diet!T:T,MATCH(M2310,ani_diet!D:D,0)),""),"")</f>
        <v/>
      </c>
    </row>
    <row r="2311" spans="1:38">
      <c r="A2311" t="str">
        <f>_xlfn.TEXTJOIN("/",TRUE,AOM[[#This Row],[L1]:[L10]])</f>
        <v>Outcomes/Productivity/Economics/Economic Performance/Benefit Cost Ratio (GMVC)</v>
      </c>
      <c r="B2311" t="s">
        <v>24951</v>
      </c>
      <c r="C2311" t="s">
        <v>24707</v>
      </c>
      <c r="D2311" t="s">
        <v>224</v>
      </c>
      <c r="E2311" t="s">
        <v>6970</v>
      </c>
      <c r="F2311" t="s">
        <v>7051</v>
      </c>
      <c r="G2311" t="s">
        <v>7061</v>
      </c>
      <c r="M2311" t="str" cm="1">
        <f t="array" ref="M2311">LOOKUP(2,1/(C2311:L2311&lt;&gt;""),C2311:L2311)</f>
        <v>Benefit Cost Ratio (GMVC)</v>
      </c>
      <c r="O2311" t="s">
        <v>24952</v>
      </c>
      <c r="V2311" s="204"/>
      <c r="AA2311" s="204"/>
      <c r="AB2311" s="204"/>
      <c r="AC2311"/>
      <c r="AD2311"/>
      <c r="AE2311"/>
      <c r="AF2311"/>
      <c r="AG2311" t="str">
        <f>IFERROR(IF(COUNTIF(C2311:L2311,"Feed Ingredient")&gt;0,INDEX(ani_diet!T:T,MATCH(M2311,ani_diet!D:D,0)),""),"")</f>
        <v/>
      </c>
      <c r="AH2311" s="60" t="b">
        <f>IF(IFERROR(IF(MATCH("Feed Ingredient", AOM[[#This Row],[L1]:[L10]],0)&gt;0, TRUE, FALSE), FALSE)=TRUE,IFERROR(VLOOKUP(M2311, ani_diet!C:C, 1, FALSE), "No Match"),FALSE)</f>
        <v>0</v>
      </c>
      <c r="AL2311" t="str">
        <f>IFERROR(IF(COUNTIF(C2311:L2311,"Feed Ingredient")&gt;0,INDEX(ani_diet!T:T,MATCH(M2311,ani_diet!D:D,0)),""),"")</f>
        <v/>
      </c>
    </row>
    <row r="2312" spans="1:38">
      <c r="A2312" t="str">
        <f>_xlfn.TEXTJOIN("/",TRUE,AOM[[#This Row],[L1]:[L10]])</f>
        <v>Outcomes/Productivity/Economics/Economic Performance/Benefit Cost Ratio (GRTC)</v>
      </c>
      <c r="B2312" t="s">
        <v>24953</v>
      </c>
      <c r="C2312" t="s">
        <v>24707</v>
      </c>
      <c r="D2312" t="s">
        <v>224</v>
      </c>
      <c r="E2312" t="s">
        <v>6970</v>
      </c>
      <c r="F2312" t="s">
        <v>7051</v>
      </c>
      <c r="G2312" t="s">
        <v>7053</v>
      </c>
      <c r="H2312" t="s">
        <v>8288</v>
      </c>
      <c r="I2312" t="s">
        <v>8288</v>
      </c>
      <c r="J2312" t="s">
        <v>8288</v>
      </c>
      <c r="K2312" t="s">
        <v>8288</v>
      </c>
      <c r="M2312" t="str" cm="1">
        <f t="array" ref="M2312">LOOKUP(2,1/(C2312:L2312&lt;&gt;""),C2312:L2312)</f>
        <v>Benefit Cost Ratio (GRTC)</v>
      </c>
      <c r="N2312" t="s">
        <v>8288</v>
      </c>
      <c r="O2312" t="s">
        <v>24954</v>
      </c>
      <c r="P2312" t="s">
        <v>8288</v>
      </c>
      <c r="Q2312" t="s">
        <v>8288</v>
      </c>
      <c r="R2312" t="s">
        <v>8288</v>
      </c>
      <c r="S2312" t="s">
        <v>8288</v>
      </c>
      <c r="T2312" t="s">
        <v>8288</v>
      </c>
      <c r="U2312" t="s">
        <v>8288</v>
      </c>
      <c r="V2312" s="204" t="s">
        <v>8288</v>
      </c>
      <c r="W2312" t="s">
        <v>8288</v>
      </c>
      <c r="X2312" t="s">
        <v>8288</v>
      </c>
      <c r="Y2312" t="s">
        <v>24955</v>
      </c>
      <c r="Z2312" t="s">
        <v>8288</v>
      </c>
      <c r="AA2312" s="204" t="s">
        <v>8288</v>
      </c>
      <c r="AB2312" s="204"/>
      <c r="AC2312"/>
      <c r="AD2312"/>
      <c r="AE2312"/>
      <c r="AF2312"/>
      <c r="AG2312" t="str">
        <f>IFERROR(IF(COUNTIF(C2312:L2312,"Feed Ingredient")&gt;0,INDEX(ani_diet!T:T,MATCH(M2312,ani_diet!D:D,0)),""),"")</f>
        <v/>
      </c>
      <c r="AH2312" s="60" t="b">
        <f>IF(IFERROR(IF(MATCH("Feed Ingredient", AOM[[#This Row],[L1]:[L10]],0)&gt;0, TRUE, FALSE), FALSE)=TRUE,IFERROR(VLOOKUP(M2312, ani_diet!C:C, 1, FALSE), "No Match"),FALSE)</f>
        <v>0</v>
      </c>
      <c r="AL2312" t="str">
        <f>IFERROR(IF(COUNTIF(C2312:L2312,"Feed Ingredient")&gt;0,INDEX(ani_diet!T:T,MATCH(M2312,ani_diet!D:D,0)),""),"")</f>
        <v/>
      </c>
    </row>
    <row r="2313" spans="1:38">
      <c r="A2313" t="str">
        <f>_xlfn.TEXTJOIN("/",TRUE,AOM[[#This Row],[L1]:[L10]])</f>
        <v>Outcomes/Productivity/Economics/Economic Performance/Benefit Cost Ratio (GRVC)</v>
      </c>
      <c r="B2313" t="s">
        <v>24956</v>
      </c>
      <c r="C2313" t="s">
        <v>24707</v>
      </c>
      <c r="D2313" t="s">
        <v>224</v>
      </c>
      <c r="E2313" t="s">
        <v>6970</v>
      </c>
      <c r="F2313" t="s">
        <v>7051</v>
      </c>
      <c r="G2313" t="s">
        <v>7057</v>
      </c>
      <c r="H2313" t="s">
        <v>8288</v>
      </c>
      <c r="I2313" t="s">
        <v>8288</v>
      </c>
      <c r="J2313" t="s">
        <v>8288</v>
      </c>
      <c r="K2313" t="s">
        <v>8288</v>
      </c>
      <c r="M2313" t="str" cm="1">
        <f t="array" ref="M2313">LOOKUP(2,1/(C2313:L2313&lt;&gt;""),C2313:L2313)</f>
        <v>Benefit Cost Ratio (GRVC)</v>
      </c>
      <c r="N2313" t="s">
        <v>8288</v>
      </c>
      <c r="O2313" t="s">
        <v>7060</v>
      </c>
      <c r="P2313" t="s">
        <v>8288</v>
      </c>
      <c r="Q2313" t="s">
        <v>8288</v>
      </c>
      <c r="R2313" t="s">
        <v>8288</v>
      </c>
      <c r="S2313" t="s">
        <v>8288</v>
      </c>
      <c r="T2313" t="s">
        <v>8288</v>
      </c>
      <c r="U2313" t="s">
        <v>8288</v>
      </c>
      <c r="V2313" s="204" t="s">
        <v>8288</v>
      </c>
      <c r="W2313" t="s">
        <v>8288</v>
      </c>
      <c r="X2313" t="s">
        <v>8288</v>
      </c>
      <c r="Y2313" t="s">
        <v>24957</v>
      </c>
      <c r="Z2313" t="s">
        <v>8288</v>
      </c>
      <c r="AA2313" s="204" t="s">
        <v>8288</v>
      </c>
      <c r="AB2313" s="204"/>
      <c r="AC2313"/>
      <c r="AD2313"/>
      <c r="AE2313"/>
      <c r="AF2313"/>
      <c r="AG2313" t="str">
        <f>IFERROR(IF(COUNTIF(C2313:L2313,"Feed Ingredient")&gt;0,INDEX(ani_diet!T:T,MATCH(M2313,ani_diet!D:D,0)),""),"")</f>
        <v/>
      </c>
      <c r="AH2313" s="60" t="b">
        <f>IF(IFERROR(IF(MATCH("Feed Ingredient", AOM[[#This Row],[L1]:[L10]],0)&gt;0, TRUE, FALSE), FALSE)=TRUE,IFERROR(VLOOKUP(M2313, ani_diet!C:C, 1, FALSE), "No Match"),FALSE)</f>
        <v>0</v>
      </c>
      <c r="AL2313" t="str">
        <f>IFERROR(IF(COUNTIF(C2313:L2313,"Feed Ingredient")&gt;0,INDEX(ani_diet!T:T,MATCH(M2313,ani_diet!D:D,0)),""),"")</f>
        <v/>
      </c>
    </row>
    <row r="2314" spans="1:38">
      <c r="A2314" t="str">
        <f>_xlfn.TEXTJOIN("/",TRUE,AOM[[#This Row],[L1]:[L10]])</f>
        <v>Outcomes/Productivity/Economics/Economic Performance/Benefit Cost Ratio (Unspecified)</v>
      </c>
      <c r="B2314" t="s">
        <v>24958</v>
      </c>
      <c r="C2314" t="s">
        <v>24707</v>
      </c>
      <c r="D2314" t="s">
        <v>224</v>
      </c>
      <c r="E2314" t="s">
        <v>6970</v>
      </c>
      <c r="F2314" t="s">
        <v>7051</v>
      </c>
      <c r="G2314" t="s">
        <v>7077</v>
      </c>
      <c r="H2314" t="s">
        <v>8288</v>
      </c>
      <c r="I2314" t="s">
        <v>8288</v>
      </c>
      <c r="J2314" t="s">
        <v>8288</v>
      </c>
      <c r="K2314" t="s">
        <v>8288</v>
      </c>
      <c r="M2314" t="str" cm="1">
        <f t="array" ref="M2314">LOOKUP(2,1/(C2314:L2314&lt;&gt;""),C2314:L2314)</f>
        <v>Benefit Cost Ratio (Unspecified)</v>
      </c>
      <c r="N2314" t="s">
        <v>8288</v>
      </c>
      <c r="O2314" t="s">
        <v>7080</v>
      </c>
      <c r="P2314" t="s">
        <v>8288</v>
      </c>
      <c r="Q2314" t="s">
        <v>8288</v>
      </c>
      <c r="R2314" t="s">
        <v>8288</v>
      </c>
      <c r="S2314" t="s">
        <v>8288</v>
      </c>
      <c r="T2314" t="s">
        <v>8288</v>
      </c>
      <c r="U2314" t="s">
        <v>8288</v>
      </c>
      <c r="V2314" s="204" t="s">
        <v>8288</v>
      </c>
      <c r="W2314" t="s">
        <v>8288</v>
      </c>
      <c r="X2314" t="s">
        <v>8288</v>
      </c>
      <c r="Y2314" t="s">
        <v>24959</v>
      </c>
      <c r="Z2314" t="s">
        <v>8288</v>
      </c>
      <c r="AA2314" s="204" t="s">
        <v>8288</v>
      </c>
      <c r="AB2314" s="204"/>
      <c r="AC2314"/>
      <c r="AD2314"/>
      <c r="AE2314"/>
      <c r="AF2314"/>
      <c r="AG2314" t="str">
        <f>IFERROR(IF(COUNTIF(C2314:L2314,"Feed Ingredient")&gt;0,INDEX(ani_diet!T:T,MATCH(M2314,ani_diet!D:D,0)),""),"")</f>
        <v/>
      </c>
      <c r="AH2314" s="60" t="b">
        <f>IF(IFERROR(IF(MATCH("Feed Ingredient", AOM[[#This Row],[L1]:[L10]],0)&gt;0, TRUE, FALSE), FALSE)=TRUE,IFERROR(VLOOKUP(M2314, ani_diet!C:C, 1, FALSE), "No Match"),FALSE)</f>
        <v>0</v>
      </c>
      <c r="AL2314" t="str">
        <f>IFERROR(IF(COUNTIF(C2314:L2314,"Feed Ingredient")&gt;0,INDEX(ani_diet!T:T,MATCH(M2314,ani_diet!D:D,0)),""),"")</f>
        <v/>
      </c>
    </row>
    <row r="2315" spans="1:38">
      <c r="A2315" t="str">
        <f>_xlfn.TEXTJOIN("/",TRUE,AOM[[#This Row],[L1]:[L10]])</f>
        <v>Outcomes/Productivity/Economics/Economic Performance/Cost Benefit Ratio (TCGR)</v>
      </c>
      <c r="B2315" t="s">
        <v>24960</v>
      </c>
      <c r="C2315" t="s">
        <v>24707</v>
      </c>
      <c r="D2315" t="s">
        <v>224</v>
      </c>
      <c r="E2315" t="s">
        <v>6970</v>
      </c>
      <c r="F2315" t="s">
        <v>7051</v>
      </c>
      <c r="G2315" t="s">
        <v>7081</v>
      </c>
      <c r="H2315" t="s">
        <v>8288</v>
      </c>
      <c r="I2315" t="s">
        <v>8288</v>
      </c>
      <c r="J2315" t="s">
        <v>8288</v>
      </c>
      <c r="K2315" t="s">
        <v>8288</v>
      </c>
      <c r="M2315" t="str" cm="1">
        <f t="array" ref="M2315">LOOKUP(2,1/(C2315:L2315&lt;&gt;""),C2315:L2315)</f>
        <v>Cost Benefit Ratio (TCGR)</v>
      </c>
      <c r="N2315" t="s">
        <v>8288</v>
      </c>
      <c r="O2315" t="s">
        <v>7084</v>
      </c>
      <c r="P2315" t="s">
        <v>8288</v>
      </c>
      <c r="Q2315" t="s">
        <v>8288</v>
      </c>
      <c r="R2315" t="s">
        <v>8288</v>
      </c>
      <c r="S2315" t="s">
        <v>8288</v>
      </c>
      <c r="T2315" t="s">
        <v>8288</v>
      </c>
      <c r="U2315" t="s">
        <v>8288</v>
      </c>
      <c r="V2315" s="204" t="s">
        <v>8288</v>
      </c>
      <c r="W2315" t="s">
        <v>8288</v>
      </c>
      <c r="X2315" t="s">
        <v>8288</v>
      </c>
      <c r="Y2315" t="s">
        <v>24961</v>
      </c>
      <c r="Z2315" t="s">
        <v>8288</v>
      </c>
      <c r="AA2315" s="204" t="s">
        <v>8288</v>
      </c>
      <c r="AB2315" s="204"/>
      <c r="AC2315"/>
      <c r="AD2315"/>
      <c r="AE2315"/>
      <c r="AF2315"/>
      <c r="AG2315" t="str">
        <f>IFERROR(IF(COUNTIF(C2315:L2315,"Feed Ingredient")&gt;0,INDEX(ani_diet!T:T,MATCH(M2315,ani_diet!D:D,0)),""),"")</f>
        <v/>
      </c>
      <c r="AH2315" s="60" t="b">
        <f>IF(IFERROR(IF(MATCH("Feed Ingredient", AOM[[#This Row],[L1]:[L10]],0)&gt;0, TRUE, FALSE), FALSE)=TRUE,IFERROR(VLOOKUP(M2315, ani_diet!C:C, 1, FALSE), "No Match"),FALSE)</f>
        <v>0</v>
      </c>
      <c r="AL2315" t="str">
        <f>IFERROR(IF(COUNTIF(C2315:L2315,"Feed Ingredient")&gt;0,INDEX(ani_diet!T:T,MATCH(M2315,ani_diet!D:D,0)),""),"")</f>
        <v/>
      </c>
    </row>
    <row r="2316" spans="1:38">
      <c r="A2316" t="str">
        <f>_xlfn.TEXTJOIN("/",TRUE,AOM[[#This Row],[L1]:[L10]])</f>
        <v>Outcomes/Productivity/Economics/Economic Performance/Cost Benefit Ratio (VCGR)</v>
      </c>
      <c r="B2316" t="s">
        <v>24962</v>
      </c>
      <c r="C2316" t="s">
        <v>24707</v>
      </c>
      <c r="D2316" t="s">
        <v>224</v>
      </c>
      <c r="E2316" t="s">
        <v>6970</v>
      </c>
      <c r="F2316" t="s">
        <v>7051</v>
      </c>
      <c r="G2316" t="s">
        <v>7085</v>
      </c>
      <c r="H2316" t="s">
        <v>8288</v>
      </c>
      <c r="I2316" t="s">
        <v>8288</v>
      </c>
      <c r="J2316" t="s">
        <v>8288</v>
      </c>
      <c r="K2316" t="s">
        <v>8288</v>
      </c>
      <c r="M2316" t="str" cm="1">
        <f t="array" ref="M2316">LOOKUP(2,1/(C2316:L2316&lt;&gt;""),C2316:L2316)</f>
        <v>Cost Benefit Ratio (VCGR)</v>
      </c>
      <c r="N2316" t="s">
        <v>8288</v>
      </c>
      <c r="O2316" t="s">
        <v>24963</v>
      </c>
      <c r="P2316" t="s">
        <v>8288</v>
      </c>
      <c r="Q2316" t="s">
        <v>8288</v>
      </c>
      <c r="R2316" t="s">
        <v>8288</v>
      </c>
      <c r="S2316" t="s">
        <v>8288</v>
      </c>
      <c r="T2316" t="s">
        <v>8288</v>
      </c>
      <c r="U2316" t="s">
        <v>8288</v>
      </c>
      <c r="V2316" s="204" t="s">
        <v>8288</v>
      </c>
      <c r="W2316" t="s">
        <v>8288</v>
      </c>
      <c r="X2316" t="s">
        <v>8288</v>
      </c>
      <c r="Y2316" t="s">
        <v>24964</v>
      </c>
      <c r="Z2316" t="s">
        <v>8288</v>
      </c>
      <c r="AA2316" s="204" t="s">
        <v>8288</v>
      </c>
      <c r="AB2316" s="204"/>
      <c r="AC2316"/>
      <c r="AD2316"/>
      <c r="AE2316"/>
      <c r="AF2316"/>
      <c r="AG2316" t="str">
        <f>IFERROR(IF(COUNTIF(C2316:L2316,"Feed Ingredient")&gt;0,INDEX(ani_diet!T:T,MATCH(M2316,ani_diet!D:D,0)),""),"")</f>
        <v/>
      </c>
      <c r="AH2316" s="60" t="b">
        <f>IF(IFERROR(IF(MATCH("Feed Ingredient", AOM[[#This Row],[L1]:[L10]],0)&gt;0, TRUE, FALSE), FALSE)=TRUE,IFERROR(VLOOKUP(M2316, ani_diet!C:C, 1, FALSE), "No Match"),FALSE)</f>
        <v>0</v>
      </c>
      <c r="AL2316" t="str">
        <f>IFERROR(IF(COUNTIF(C2316:L2316,"Feed Ingredient")&gt;0,INDEX(ani_diet!T:T,MATCH(M2316,ani_diet!D:D,0)),""),"")</f>
        <v/>
      </c>
    </row>
    <row r="2317" spans="1:38">
      <c r="A2317" t="str">
        <f>_xlfn.TEXTJOIN("/",TRUE,AOM[[#This Row],[L1]:[L10]])</f>
        <v>Outcomes/Productivity/Economics/Economic Performance/Internal Rate of Return</v>
      </c>
      <c r="B2317" t="s">
        <v>24965</v>
      </c>
      <c r="C2317" t="s">
        <v>24707</v>
      </c>
      <c r="D2317" t="s">
        <v>224</v>
      </c>
      <c r="E2317" t="s">
        <v>6970</v>
      </c>
      <c r="F2317" t="s">
        <v>7051</v>
      </c>
      <c r="G2317" t="s">
        <v>7105</v>
      </c>
      <c r="H2317" t="s">
        <v>8288</v>
      </c>
      <c r="I2317" t="s">
        <v>8288</v>
      </c>
      <c r="J2317" t="s">
        <v>8288</v>
      </c>
      <c r="K2317" t="s">
        <v>8288</v>
      </c>
      <c r="M2317" t="str" cm="1">
        <f t="array" ref="M2317">LOOKUP(2,1/(C2317:L2317&lt;&gt;""),C2317:L2317)</f>
        <v>Internal Rate of Return</v>
      </c>
      <c r="N2317" t="s">
        <v>8288</v>
      </c>
      <c r="O2317" t="s">
        <v>7107</v>
      </c>
      <c r="P2317" t="s">
        <v>8288</v>
      </c>
      <c r="Q2317" t="s">
        <v>8288</v>
      </c>
      <c r="R2317" t="s">
        <v>8288</v>
      </c>
      <c r="S2317" t="s">
        <v>8288</v>
      </c>
      <c r="T2317" t="s">
        <v>8288</v>
      </c>
      <c r="U2317" t="s">
        <v>8288</v>
      </c>
      <c r="V2317" s="204" t="s">
        <v>8288</v>
      </c>
      <c r="W2317" t="s">
        <v>8288</v>
      </c>
      <c r="X2317" t="s">
        <v>8288</v>
      </c>
      <c r="Y2317" t="s">
        <v>24966</v>
      </c>
      <c r="Z2317" t="s">
        <v>8288</v>
      </c>
      <c r="AA2317" s="204" t="s">
        <v>8288</v>
      </c>
      <c r="AB2317" s="204"/>
      <c r="AC2317"/>
      <c r="AD2317"/>
      <c r="AE2317"/>
      <c r="AF2317"/>
      <c r="AG2317" t="str">
        <f>IFERROR(IF(COUNTIF(C2317:L2317,"Feed Ingredient")&gt;0,INDEX(ani_diet!T:T,MATCH(M2317,ani_diet!D:D,0)),""),"")</f>
        <v/>
      </c>
      <c r="AH2317" s="60" t="b">
        <f>IF(IFERROR(IF(MATCH("Feed Ingredient", AOM[[#This Row],[L1]:[L10]],0)&gt;0, TRUE, FALSE), FALSE)=TRUE,IFERROR(VLOOKUP(M2317, ani_diet!C:C, 1, FALSE), "No Match"),FALSE)</f>
        <v>0</v>
      </c>
      <c r="AL2317" t="str">
        <f>IFERROR(IF(COUNTIF(C2317:L2317,"Feed Ingredient")&gt;0,INDEX(ani_diet!T:T,MATCH(M2317,ani_diet!D:D,0)),""),"")</f>
        <v/>
      </c>
    </row>
    <row r="2318" spans="1:38">
      <c r="A2318" t="str">
        <f>_xlfn.TEXTJOIN("/",TRUE,AOM[[#This Row],[L1]:[L10]])</f>
        <v>Outcomes/Productivity/Economics/Economic Performance/Marginal Rate of Return</v>
      </c>
      <c r="B2318" t="s">
        <v>24967</v>
      </c>
      <c r="C2318" t="s">
        <v>24707</v>
      </c>
      <c r="D2318" t="s">
        <v>224</v>
      </c>
      <c r="E2318" t="s">
        <v>6970</v>
      </c>
      <c r="F2318" t="s">
        <v>7051</v>
      </c>
      <c r="G2318" t="s">
        <v>7108</v>
      </c>
      <c r="H2318" t="s">
        <v>8288</v>
      </c>
      <c r="I2318" t="s">
        <v>8288</v>
      </c>
      <c r="J2318" t="s">
        <v>8288</v>
      </c>
      <c r="K2318" t="s">
        <v>8288</v>
      </c>
      <c r="M2318" t="str" cm="1">
        <f t="array" ref="M2318">LOOKUP(2,1/(C2318:L2318&lt;&gt;""),C2318:L2318)</f>
        <v>Marginal Rate of Return</v>
      </c>
      <c r="N2318" t="s">
        <v>8288</v>
      </c>
      <c r="O2318" t="s">
        <v>7110</v>
      </c>
      <c r="P2318" t="s">
        <v>8288</v>
      </c>
      <c r="Q2318" t="s">
        <v>8288</v>
      </c>
      <c r="R2318" t="s">
        <v>8288</v>
      </c>
      <c r="S2318" t="s">
        <v>8288</v>
      </c>
      <c r="T2318" t="s">
        <v>8288</v>
      </c>
      <c r="U2318" t="s">
        <v>8288</v>
      </c>
      <c r="V2318" s="204" t="s">
        <v>8288</v>
      </c>
      <c r="W2318" t="s">
        <v>8288</v>
      </c>
      <c r="X2318" t="s">
        <v>8288</v>
      </c>
      <c r="Y2318" t="s">
        <v>24968</v>
      </c>
      <c r="Z2318" t="s">
        <v>8288</v>
      </c>
      <c r="AA2318" s="204" t="s">
        <v>8288</v>
      </c>
      <c r="AB2318" s="204"/>
      <c r="AC2318"/>
      <c r="AD2318"/>
      <c r="AE2318"/>
      <c r="AF2318"/>
      <c r="AG2318" t="str">
        <f>IFERROR(IF(COUNTIF(C2318:L2318,"Feed Ingredient")&gt;0,INDEX(ani_diet!T:T,MATCH(M2318,ani_diet!D:D,0)),""),"")</f>
        <v/>
      </c>
      <c r="AH2318" s="60" t="b">
        <f>IF(IFERROR(IF(MATCH("Feed Ingredient", AOM[[#This Row],[L1]:[L10]],0)&gt;0, TRUE, FALSE), FALSE)=TRUE,IFERROR(VLOOKUP(M2318, ani_diet!C:C, 1, FALSE), "No Match"),FALSE)</f>
        <v>0</v>
      </c>
      <c r="AL2318" t="str">
        <f>IFERROR(IF(COUNTIF(C2318:L2318,"Feed Ingredient")&gt;0,INDEX(ani_diet!T:T,MATCH(M2318,ani_diet!D:D,0)),""),"")</f>
        <v/>
      </c>
    </row>
    <row r="2319" spans="1:38">
      <c r="A2319" t="str">
        <f>_xlfn.TEXTJOIN("/",TRUE,AOM[[#This Row],[L1]:[L10]])</f>
        <v>Outcomes/Productivity/Economics/Economic Performance/Net Present Value</v>
      </c>
      <c r="B2319" t="s">
        <v>24969</v>
      </c>
      <c r="C2319" t="s">
        <v>24707</v>
      </c>
      <c r="D2319" t="s">
        <v>224</v>
      </c>
      <c r="E2319" t="s">
        <v>6970</v>
      </c>
      <c r="F2319" t="s">
        <v>7051</v>
      </c>
      <c r="G2319" t="s">
        <v>7093</v>
      </c>
      <c r="H2319" t="s">
        <v>8288</v>
      </c>
      <c r="I2319" t="s">
        <v>8288</v>
      </c>
      <c r="J2319" t="s">
        <v>8288</v>
      </c>
      <c r="K2319" t="s">
        <v>8288</v>
      </c>
      <c r="M2319" t="str" cm="1">
        <f t="array" ref="M2319">LOOKUP(2,1/(C2319:L2319&lt;&gt;""),C2319:L2319)</f>
        <v>Net Present Value</v>
      </c>
      <c r="N2319" t="s">
        <v>8288</v>
      </c>
      <c r="O2319" t="s">
        <v>24970</v>
      </c>
      <c r="P2319" t="s">
        <v>7096</v>
      </c>
      <c r="Q2319" t="s">
        <v>8288</v>
      </c>
      <c r="R2319" t="s">
        <v>8288</v>
      </c>
      <c r="S2319" t="s">
        <v>8288</v>
      </c>
      <c r="T2319" t="s">
        <v>8288</v>
      </c>
      <c r="U2319" t="s">
        <v>8288</v>
      </c>
      <c r="V2319" s="204" t="s">
        <v>8288</v>
      </c>
      <c r="W2319" t="s">
        <v>8288</v>
      </c>
      <c r="X2319" t="s">
        <v>8288</v>
      </c>
      <c r="Y2319" t="s">
        <v>24971</v>
      </c>
      <c r="Z2319" t="s">
        <v>8288</v>
      </c>
      <c r="AA2319" s="204" t="s">
        <v>8288</v>
      </c>
      <c r="AB2319" s="204"/>
      <c r="AC2319"/>
      <c r="AD2319"/>
      <c r="AE2319"/>
      <c r="AF2319"/>
      <c r="AG2319" t="str">
        <f>IFERROR(IF(COUNTIF(C2319:L2319,"Feed Ingredient")&gt;0,INDEX(ani_diet!T:T,MATCH(M2319,ani_diet!D:D,0)),""),"")</f>
        <v/>
      </c>
      <c r="AH2319" s="60" t="b">
        <f>IF(IFERROR(IF(MATCH("Feed Ingredient", AOM[[#This Row],[L1]:[L10]],0)&gt;0, TRUE, FALSE), FALSE)=TRUE,IFERROR(VLOOKUP(M2319, ani_diet!C:C, 1, FALSE), "No Match"),FALSE)</f>
        <v>0</v>
      </c>
      <c r="AL2319" t="str">
        <f>IFERROR(IF(COUNTIF(C2319:L2319,"Feed Ingredient")&gt;0,INDEX(ani_diet!T:T,MATCH(M2319,ani_diet!D:D,0)),""),"")</f>
        <v/>
      </c>
    </row>
    <row r="2320" spans="1:38">
      <c r="A2320" t="str">
        <f>_xlfn.TEXTJOIN("/",TRUE,AOM[[#This Row],[L1]:[L10]])</f>
        <v>Outcomes/Productivity/Economics/Economic Performance/Payback Period</v>
      </c>
      <c r="B2320" t="s">
        <v>24972</v>
      </c>
      <c r="C2320" t="s">
        <v>24707</v>
      </c>
      <c r="D2320" t="s">
        <v>224</v>
      </c>
      <c r="E2320" t="s">
        <v>6970</v>
      </c>
      <c r="F2320" t="s">
        <v>7051</v>
      </c>
      <c r="G2320" t="s">
        <v>7097</v>
      </c>
      <c r="H2320" t="s">
        <v>8288</v>
      </c>
      <c r="I2320" t="s">
        <v>8288</v>
      </c>
      <c r="J2320" t="s">
        <v>8288</v>
      </c>
      <c r="K2320" t="s">
        <v>8288</v>
      </c>
      <c r="M2320" t="str" cm="1">
        <f t="array" ref="M2320">LOOKUP(2,1/(C2320:L2320&lt;&gt;""),C2320:L2320)</f>
        <v>Payback Period</v>
      </c>
      <c r="N2320" t="s">
        <v>8288</v>
      </c>
      <c r="O2320" t="s">
        <v>7099</v>
      </c>
      <c r="P2320" t="s">
        <v>8288</v>
      </c>
      <c r="Q2320" t="s">
        <v>8288</v>
      </c>
      <c r="R2320" t="s">
        <v>8288</v>
      </c>
      <c r="S2320" t="s">
        <v>8288</v>
      </c>
      <c r="T2320" t="s">
        <v>8288</v>
      </c>
      <c r="U2320" t="s">
        <v>8288</v>
      </c>
      <c r="V2320" s="204" t="s">
        <v>8288</v>
      </c>
      <c r="W2320" t="s">
        <v>8288</v>
      </c>
      <c r="X2320" t="s">
        <v>8288</v>
      </c>
      <c r="Y2320" t="s">
        <v>24973</v>
      </c>
      <c r="Z2320" t="s">
        <v>8288</v>
      </c>
      <c r="AA2320" s="204" t="s">
        <v>8288</v>
      </c>
      <c r="AB2320" s="204"/>
      <c r="AC2320"/>
      <c r="AD2320"/>
      <c r="AE2320"/>
      <c r="AF2320"/>
      <c r="AG2320" t="str">
        <f>IFERROR(IF(COUNTIF(C2320:L2320,"Feed Ingredient")&gt;0,INDEX(ani_diet!T:T,MATCH(M2320,ani_diet!D:D,0)),""),"")</f>
        <v/>
      </c>
      <c r="AH2320" s="60" t="b">
        <f>IF(IFERROR(IF(MATCH("Feed Ingredient", AOM[[#This Row],[L1]:[L10]],0)&gt;0, TRUE, FALSE), FALSE)=TRUE,IFERROR(VLOOKUP(M2320, ani_diet!C:C, 1, FALSE), "No Match"),FALSE)</f>
        <v>0</v>
      </c>
      <c r="AL2320" t="str">
        <f>IFERROR(IF(COUNTIF(C2320:L2320,"Feed Ingredient")&gt;0,INDEX(ani_diet!T:T,MATCH(M2320,ani_diet!D:D,0)),""),"")</f>
        <v/>
      </c>
    </row>
    <row r="2321" spans="1:38">
      <c r="A2321" t="str">
        <f>_xlfn.TEXTJOIN("/",TRUE,AOM[[#This Row],[L1]:[L10]])</f>
        <v>Outcomes/Productivity/Economics/Economic Performance/Return on Investment</v>
      </c>
      <c r="B2321" t="s">
        <v>24974</v>
      </c>
      <c r="C2321" t="s">
        <v>24707</v>
      </c>
      <c r="D2321" t="s">
        <v>224</v>
      </c>
      <c r="E2321" t="s">
        <v>6970</v>
      </c>
      <c r="F2321" t="s">
        <v>7051</v>
      </c>
      <c r="G2321" t="s">
        <v>7101</v>
      </c>
      <c r="H2321" t="s">
        <v>8288</v>
      </c>
      <c r="I2321" t="s">
        <v>8288</v>
      </c>
      <c r="J2321" t="s">
        <v>8288</v>
      </c>
      <c r="K2321" t="s">
        <v>8288</v>
      </c>
      <c r="M2321" t="str" cm="1">
        <f t="array" ref="M2321">LOOKUP(2,1/(C2321:L2321&lt;&gt;""),C2321:L2321)</f>
        <v>Return on Investment</v>
      </c>
      <c r="N2321" t="s">
        <v>8288</v>
      </c>
      <c r="O2321" t="s">
        <v>7103</v>
      </c>
      <c r="P2321" t="s">
        <v>7104</v>
      </c>
      <c r="Q2321" t="s">
        <v>8288</v>
      </c>
      <c r="R2321" t="s">
        <v>8288</v>
      </c>
      <c r="S2321" t="s">
        <v>8288</v>
      </c>
      <c r="T2321" t="s">
        <v>8288</v>
      </c>
      <c r="U2321" t="s">
        <v>8288</v>
      </c>
      <c r="V2321" s="204" t="s">
        <v>8288</v>
      </c>
      <c r="W2321" t="s">
        <v>8288</v>
      </c>
      <c r="X2321" t="s">
        <v>8288</v>
      </c>
      <c r="Y2321" t="s">
        <v>24975</v>
      </c>
      <c r="Z2321" t="s">
        <v>8288</v>
      </c>
      <c r="AA2321" s="204" t="s">
        <v>8288</v>
      </c>
      <c r="AB2321" s="204"/>
      <c r="AC2321"/>
      <c r="AD2321"/>
      <c r="AE2321"/>
      <c r="AF2321"/>
      <c r="AG2321" t="str">
        <f>IFERROR(IF(COUNTIF(C2321:L2321,"Feed Ingredient")&gt;0,INDEX(ani_diet!T:T,MATCH(M2321,ani_diet!D:D,0)),""),"")</f>
        <v/>
      </c>
      <c r="AH2321" s="60" t="b">
        <f>IF(IFERROR(IF(MATCH("Feed Ingredient", AOM[[#This Row],[L1]:[L10]],0)&gt;0, TRUE, FALSE), FALSE)=TRUE,IFERROR(VLOOKUP(M2321, ani_diet!C:C, 1, FALSE), "No Match"),FALSE)</f>
        <v>0</v>
      </c>
      <c r="AL2321" t="str">
        <f>IFERROR(IF(COUNTIF(C2321:L2321,"Feed Ingredient")&gt;0,INDEX(ani_diet!T:T,MATCH(M2321,ani_diet!D:D,0)),""),"")</f>
        <v/>
      </c>
    </row>
    <row r="2322" spans="1:38">
      <c r="A2322" t="str">
        <f>_xlfn.TEXTJOIN("/",TRUE,AOM[[#This Row],[L1]:[L10]])</f>
        <v>Outcomes/Productivity/Economics/Income</v>
      </c>
      <c r="B2322" t="s">
        <v>24976</v>
      </c>
      <c r="C2322" t="s">
        <v>24707</v>
      </c>
      <c r="D2322" t="s">
        <v>224</v>
      </c>
      <c r="E2322" t="s">
        <v>6970</v>
      </c>
      <c r="F2322" t="s">
        <v>6972</v>
      </c>
      <c r="G2322" t="s">
        <v>8288</v>
      </c>
      <c r="H2322" t="s">
        <v>8288</v>
      </c>
      <c r="I2322" t="s">
        <v>8288</v>
      </c>
      <c r="J2322" t="s">
        <v>8288</v>
      </c>
      <c r="K2322" t="s">
        <v>8288</v>
      </c>
      <c r="M2322" t="str" cm="1">
        <f t="array" ref="M2322">LOOKUP(2,1/(C2322:L2322&lt;&gt;""),C2322:L2322)</f>
        <v>Income</v>
      </c>
      <c r="N2322" t="s">
        <v>8288</v>
      </c>
      <c r="O2322" t="s">
        <v>8288</v>
      </c>
      <c r="P2322" t="s">
        <v>8288</v>
      </c>
      <c r="Q2322" t="s">
        <v>8288</v>
      </c>
      <c r="R2322" t="s">
        <v>8288</v>
      </c>
      <c r="S2322" t="s">
        <v>8288</v>
      </c>
      <c r="T2322" t="s">
        <v>8288</v>
      </c>
      <c r="U2322" t="s">
        <v>8288</v>
      </c>
      <c r="V2322" s="204" t="s">
        <v>8288</v>
      </c>
      <c r="W2322" t="s">
        <v>8288</v>
      </c>
      <c r="X2322" t="s">
        <v>8288</v>
      </c>
      <c r="Y2322" t="s">
        <v>18091</v>
      </c>
      <c r="Z2322" t="s">
        <v>8288</v>
      </c>
      <c r="AA2322" s="204" t="s">
        <v>8288</v>
      </c>
      <c r="AB2322" s="204"/>
      <c r="AC2322"/>
      <c r="AD2322"/>
      <c r="AE2322"/>
      <c r="AF2322"/>
      <c r="AG2322" t="str">
        <f>IFERROR(IF(COUNTIF(C2322:L2322,"Feed Ingredient")&gt;0,INDEX(ani_diet!T:T,MATCH(M2322,ani_diet!D:D,0)),""),"")</f>
        <v/>
      </c>
      <c r="AH2322" s="60" t="b">
        <f>IF(IFERROR(IF(MATCH("Feed Ingredient", AOM[[#This Row],[L1]:[L10]],0)&gt;0, TRUE, FALSE), FALSE)=TRUE,IFERROR(VLOOKUP(M2322, ani_diet!C:C, 1, FALSE), "No Match"),FALSE)</f>
        <v>0</v>
      </c>
      <c r="AL2322" t="str">
        <f>IFERROR(IF(COUNTIF(C2322:L2322,"Feed Ingredient")&gt;0,INDEX(ani_diet!T:T,MATCH(M2322,ani_diet!D:D,0)),""),"")</f>
        <v/>
      </c>
    </row>
    <row r="2323" spans="1:38">
      <c r="A2323" t="str">
        <f>_xlfn.TEXTJOIN("/",TRUE,AOM[[#This Row],[L1]:[L10]])</f>
        <v>Outcomes/Productivity/Economics/Income/Gross Margin</v>
      </c>
      <c r="B2323" t="s">
        <v>24977</v>
      </c>
      <c r="C2323" t="s">
        <v>24707</v>
      </c>
      <c r="D2323" t="s">
        <v>224</v>
      </c>
      <c r="E2323" t="s">
        <v>6970</v>
      </c>
      <c r="F2323" t="s">
        <v>6972</v>
      </c>
      <c r="G2323" t="s">
        <v>6980</v>
      </c>
      <c r="H2323" t="s">
        <v>8288</v>
      </c>
      <c r="I2323" t="s">
        <v>8288</v>
      </c>
      <c r="J2323" t="s">
        <v>8288</v>
      </c>
      <c r="K2323" t="s">
        <v>8288</v>
      </c>
      <c r="M2323" t="str" cm="1">
        <f t="array" ref="M2323">LOOKUP(2,1/(C2323:L2323&lt;&gt;""),C2323:L2323)</f>
        <v>Gross Margin</v>
      </c>
      <c r="N2323" t="s">
        <v>8288</v>
      </c>
      <c r="O2323" t="s">
        <v>6981</v>
      </c>
      <c r="P2323" t="s">
        <v>24808</v>
      </c>
      <c r="Q2323" t="s">
        <v>8288</v>
      </c>
      <c r="R2323" t="s">
        <v>8288</v>
      </c>
      <c r="S2323" t="s">
        <v>8288</v>
      </c>
      <c r="T2323" t="s">
        <v>8288</v>
      </c>
      <c r="U2323" t="s">
        <v>8288</v>
      </c>
      <c r="V2323" s="204" t="s">
        <v>8288</v>
      </c>
      <c r="W2323" t="s">
        <v>8288</v>
      </c>
      <c r="X2323" t="s">
        <v>8288</v>
      </c>
      <c r="Y2323" t="s">
        <v>24978</v>
      </c>
      <c r="Z2323" t="s">
        <v>8288</v>
      </c>
      <c r="AA2323" s="204" t="s">
        <v>8288</v>
      </c>
      <c r="AB2323" s="204"/>
      <c r="AC2323"/>
      <c r="AD2323"/>
      <c r="AE2323"/>
      <c r="AF2323"/>
      <c r="AG2323" t="str">
        <f>IFERROR(IF(COUNTIF(C2323:L2323,"Feed Ingredient")&gt;0,INDEX(ani_diet!T:T,MATCH(M2323,ani_diet!D:D,0)),""),"")</f>
        <v/>
      </c>
      <c r="AH2323" s="60" t="b">
        <f>IF(IFERROR(IF(MATCH("Feed Ingredient", AOM[[#This Row],[L1]:[L10]],0)&gt;0, TRUE, FALSE), FALSE)=TRUE,IFERROR(VLOOKUP(M2323, ani_diet!C:C, 1, FALSE), "No Match"),FALSE)</f>
        <v>0</v>
      </c>
      <c r="AL2323" t="str">
        <f>IFERROR(IF(COUNTIF(C2323:L2323,"Feed Ingredient")&gt;0,INDEX(ani_diet!T:T,MATCH(M2323,ani_diet!D:D,0)),""),"")</f>
        <v/>
      </c>
    </row>
    <row r="2324" spans="1:38">
      <c r="A2324" t="str">
        <f>_xlfn.TEXTJOIN("/",TRUE,AOM[[#This Row],[L1]:[L10]])</f>
        <v>Outcomes/Productivity/Economics/Income/Gross Return</v>
      </c>
      <c r="B2324" t="s">
        <v>24979</v>
      </c>
      <c r="C2324" t="s">
        <v>24707</v>
      </c>
      <c r="D2324" t="s">
        <v>224</v>
      </c>
      <c r="E2324" t="s">
        <v>6970</v>
      </c>
      <c r="F2324" t="s">
        <v>6972</v>
      </c>
      <c r="G2324" t="s">
        <v>6973</v>
      </c>
      <c r="H2324" t="s">
        <v>8288</v>
      </c>
      <c r="I2324" t="s">
        <v>8288</v>
      </c>
      <c r="J2324" t="s">
        <v>8288</v>
      </c>
      <c r="K2324" t="s">
        <v>8288</v>
      </c>
      <c r="M2324" t="str" cm="1">
        <f t="array" ref="M2324">LOOKUP(2,1/(C2324:L2324&lt;&gt;""),C2324:L2324)</f>
        <v>Gross Return</v>
      </c>
      <c r="N2324" t="s">
        <v>8288</v>
      </c>
      <c r="O2324" t="s">
        <v>6974</v>
      </c>
      <c r="P2324" t="s">
        <v>24980</v>
      </c>
      <c r="Q2324" t="s">
        <v>8288</v>
      </c>
      <c r="R2324" t="s">
        <v>8288</v>
      </c>
      <c r="S2324" t="s">
        <v>8288</v>
      </c>
      <c r="T2324" t="s">
        <v>8288</v>
      </c>
      <c r="U2324" t="s">
        <v>8288</v>
      </c>
      <c r="V2324" s="204" t="s">
        <v>8288</v>
      </c>
      <c r="W2324" t="s">
        <v>8288</v>
      </c>
      <c r="X2324" t="s">
        <v>8288</v>
      </c>
      <c r="Y2324" t="s">
        <v>24981</v>
      </c>
      <c r="Z2324" t="s">
        <v>8288</v>
      </c>
      <c r="AA2324" s="204" t="s">
        <v>8288</v>
      </c>
      <c r="AB2324" s="204"/>
      <c r="AC2324"/>
      <c r="AD2324"/>
      <c r="AE2324"/>
      <c r="AF2324"/>
      <c r="AG2324" t="str">
        <f>IFERROR(IF(COUNTIF(C2324:L2324,"Feed Ingredient")&gt;0,INDEX(ani_diet!T:T,MATCH(M2324,ani_diet!D:D,0)),""),"")</f>
        <v/>
      </c>
      <c r="AH2324" s="60" t="b">
        <f>IF(IFERROR(IF(MATCH("Feed Ingredient", AOM[[#This Row],[L1]:[L10]],0)&gt;0, TRUE, FALSE), FALSE)=TRUE,IFERROR(VLOOKUP(M2324, ani_diet!C:C, 1, FALSE), "No Match"),FALSE)</f>
        <v>0</v>
      </c>
      <c r="AL2324" t="str">
        <f>IFERROR(IF(COUNTIF(C2324:L2324,"Feed Ingredient")&gt;0,INDEX(ani_diet!T:T,MATCH(M2324,ani_diet!D:D,0)),""),"")</f>
        <v/>
      </c>
    </row>
    <row r="2325" spans="1:38">
      <c r="A2325" t="str">
        <f>_xlfn.TEXTJOIN("/",TRUE,AOM[[#This Row],[L1]:[L10]])</f>
        <v>Outcomes/Productivity/Economics/Income/Net Return</v>
      </c>
      <c r="B2325" t="s">
        <v>24982</v>
      </c>
      <c r="C2325" t="s">
        <v>24707</v>
      </c>
      <c r="D2325" t="s">
        <v>224</v>
      </c>
      <c r="E2325" t="s">
        <v>6970</v>
      </c>
      <c r="F2325" t="s">
        <v>6972</v>
      </c>
      <c r="G2325" t="s">
        <v>6977</v>
      </c>
      <c r="H2325" t="s">
        <v>8288</v>
      </c>
      <c r="I2325" t="s">
        <v>8288</v>
      </c>
      <c r="J2325" t="s">
        <v>8288</v>
      </c>
      <c r="K2325" t="s">
        <v>8288</v>
      </c>
      <c r="M2325" t="str" cm="1">
        <f t="array" ref="M2325">LOOKUP(2,1/(C2325:L2325&lt;&gt;""),C2325:L2325)</f>
        <v>Net Return</v>
      </c>
      <c r="N2325" t="s">
        <v>8288</v>
      </c>
      <c r="O2325" t="s">
        <v>6979</v>
      </c>
      <c r="P2325" t="s">
        <v>24808</v>
      </c>
      <c r="Q2325" t="s">
        <v>8288</v>
      </c>
      <c r="R2325" t="s">
        <v>8288</v>
      </c>
      <c r="S2325" t="s">
        <v>8288</v>
      </c>
      <c r="T2325" t="s">
        <v>8288</v>
      </c>
      <c r="U2325" t="s">
        <v>8288</v>
      </c>
      <c r="V2325" s="204" t="s">
        <v>8288</v>
      </c>
      <c r="W2325" t="s">
        <v>8288</v>
      </c>
      <c r="X2325" t="s">
        <v>8288</v>
      </c>
      <c r="Y2325" t="s">
        <v>24983</v>
      </c>
      <c r="Z2325" t="s">
        <v>8288</v>
      </c>
      <c r="AA2325" s="204" t="s">
        <v>8288</v>
      </c>
      <c r="AB2325" s="204"/>
      <c r="AC2325"/>
      <c r="AD2325"/>
      <c r="AE2325"/>
      <c r="AF2325"/>
      <c r="AG2325" t="str">
        <f>IFERROR(IF(COUNTIF(C2325:L2325,"Feed Ingredient")&gt;0,INDEX(ani_diet!T:T,MATCH(M2325,ani_diet!D:D,0)),""),"")</f>
        <v/>
      </c>
      <c r="AH2325" s="60" t="b">
        <f>IF(IFERROR(IF(MATCH("Feed Ingredient", AOM[[#This Row],[L1]:[L10]],0)&gt;0, TRUE, FALSE), FALSE)=TRUE,IFERROR(VLOOKUP(M2325, ani_diet!C:C, 1, FALSE), "No Match"),FALSE)</f>
        <v>0</v>
      </c>
      <c r="AL2325" t="str">
        <f>IFERROR(IF(COUNTIF(C2325:L2325,"Feed Ingredient")&gt;0,INDEX(ani_diet!T:T,MATCH(M2325,ani_diet!D:D,0)),""),"")</f>
        <v/>
      </c>
    </row>
    <row r="2326" spans="1:38">
      <c r="A2326" t="str">
        <f>_xlfn.TEXTJOIN("/",TRUE,AOM[[#This Row],[L1]:[L10]])</f>
        <v>Outcomes/Productivity/Economics/Income/Return per Unit Production</v>
      </c>
      <c r="B2326" t="s">
        <v>24984</v>
      </c>
      <c r="C2326" t="s">
        <v>24707</v>
      </c>
      <c r="D2326" t="s">
        <v>224</v>
      </c>
      <c r="E2326" t="s">
        <v>6970</v>
      </c>
      <c r="F2326" t="s">
        <v>6972</v>
      </c>
      <c r="G2326" t="s">
        <v>24985</v>
      </c>
      <c r="H2326" t="s">
        <v>8288</v>
      </c>
      <c r="I2326" t="s">
        <v>8288</v>
      </c>
      <c r="J2326" t="s">
        <v>8288</v>
      </c>
      <c r="K2326" t="s">
        <v>8288</v>
      </c>
      <c r="M2326" t="str" cm="1">
        <f t="array" ref="M2326">LOOKUP(2,1/(C2326:L2326&lt;&gt;""),C2326:L2326)</f>
        <v>Return per Unit Production</v>
      </c>
      <c r="N2326" t="s">
        <v>8288</v>
      </c>
      <c r="O2326" t="s">
        <v>8288</v>
      </c>
      <c r="P2326" t="s">
        <v>8288</v>
      </c>
      <c r="Q2326" t="s">
        <v>8288</v>
      </c>
      <c r="R2326" t="s">
        <v>8288</v>
      </c>
      <c r="S2326" t="s">
        <v>8288</v>
      </c>
      <c r="T2326" t="s">
        <v>8288</v>
      </c>
      <c r="U2326" t="s">
        <v>8288</v>
      </c>
      <c r="V2326" s="204" t="s">
        <v>8288</v>
      </c>
      <c r="W2326" t="s">
        <v>8288</v>
      </c>
      <c r="X2326" t="s">
        <v>8288</v>
      </c>
      <c r="Y2326" t="s">
        <v>5370</v>
      </c>
      <c r="Z2326" t="s">
        <v>8288</v>
      </c>
      <c r="AA2326" s="204" t="s">
        <v>8288</v>
      </c>
      <c r="AB2326" s="204"/>
      <c r="AC2326"/>
      <c r="AD2326"/>
      <c r="AE2326"/>
      <c r="AF2326"/>
      <c r="AG2326" t="str">
        <f>IFERROR(IF(COUNTIF(C2326:L2326,"Feed Ingredient")&gt;0,INDEX(ani_diet!T:T,MATCH(M2326,ani_diet!D:D,0)),""),"")</f>
        <v/>
      </c>
      <c r="AH2326" s="60" t="b">
        <f>IF(IFERROR(IF(MATCH("Feed Ingredient", AOM[[#This Row],[L1]:[L10]],0)&gt;0, TRUE, FALSE), FALSE)=TRUE,IFERROR(VLOOKUP(M2326, ani_diet!C:C, 1, FALSE), "No Match"),FALSE)</f>
        <v>0</v>
      </c>
      <c r="AL2326" t="str">
        <f>IFERROR(IF(COUNTIF(C2326:L2326,"Feed Ingredient")&gt;0,INDEX(ani_diet!T:T,MATCH(M2326,ani_diet!D:D,0)),""),"")</f>
        <v/>
      </c>
    </row>
    <row r="2327" spans="1:38">
      <c r="A2327" t="str">
        <f>_xlfn.TEXTJOIN("/",TRUE,AOM[[#This Row],[L1]:[L10]])</f>
        <v>Outcomes/Productivity/Economics/Private Benefits/Monetary Private Benefits/Monetary Private Benefits-Income/Monetary Private Benefits-Animal rent</v>
      </c>
      <c r="B2327" t="s">
        <v>24986</v>
      </c>
      <c r="C2327" t="s">
        <v>24707</v>
      </c>
      <c r="D2327" t="s">
        <v>224</v>
      </c>
      <c r="E2327" t="s">
        <v>6970</v>
      </c>
      <c r="F2327" t="s">
        <v>7530</v>
      </c>
      <c r="G2327" t="s">
        <v>24987</v>
      </c>
      <c r="H2327" t="s">
        <v>24988</v>
      </c>
      <c r="I2327" t="s">
        <v>24989</v>
      </c>
      <c r="J2327" t="s">
        <v>8288</v>
      </c>
      <c r="K2327" t="s">
        <v>8288</v>
      </c>
      <c r="M2327" t="str" cm="1">
        <f t="array" ref="M2327">LOOKUP(2,1/(C2327:L2327&lt;&gt;""),C2327:L2327)</f>
        <v>Monetary Private Benefits-Animal rent</v>
      </c>
      <c r="N2327" t="s">
        <v>8288</v>
      </c>
      <c r="O2327" t="s">
        <v>24990</v>
      </c>
      <c r="P2327" t="s">
        <v>8288</v>
      </c>
      <c r="Q2327" t="s">
        <v>8288</v>
      </c>
      <c r="R2327" t="s">
        <v>8288</v>
      </c>
      <c r="S2327" t="s">
        <v>8288</v>
      </c>
      <c r="T2327" t="s">
        <v>8288</v>
      </c>
      <c r="U2327" t="s">
        <v>8288</v>
      </c>
      <c r="V2327" s="204" t="s">
        <v>8288</v>
      </c>
      <c r="W2327" t="s">
        <v>8288</v>
      </c>
      <c r="X2327" t="s">
        <v>8288</v>
      </c>
      <c r="Y2327" t="s">
        <v>5370</v>
      </c>
      <c r="Z2327" t="s">
        <v>8288</v>
      </c>
      <c r="AA2327" s="204" t="s">
        <v>8288</v>
      </c>
      <c r="AB2327" s="204"/>
      <c r="AC2327"/>
      <c r="AD2327"/>
      <c r="AE2327"/>
      <c r="AF2327"/>
      <c r="AG2327" t="str">
        <f>IFERROR(IF(COUNTIF(C2327:L2327,"Feed Ingredient")&gt;0,INDEX(ani_diet!T:T,MATCH(M2327,ani_diet!D:D,0)),""),"")</f>
        <v/>
      </c>
      <c r="AH2327" s="60" t="b">
        <f>IF(IFERROR(IF(MATCH("Feed Ingredient", AOM[[#This Row],[L1]:[L10]],0)&gt;0, TRUE, FALSE), FALSE)=TRUE,IFERROR(VLOOKUP(M2327, ani_diet!C:C, 1, FALSE), "No Match"),FALSE)</f>
        <v>0</v>
      </c>
      <c r="AL2327" t="str">
        <f>IFERROR(IF(COUNTIF(C2327:L2327,"Feed Ingredient")&gt;0,INDEX(ani_diet!T:T,MATCH(M2327,ani_diet!D:D,0)),""),"")</f>
        <v/>
      </c>
    </row>
    <row r="2328" spans="1:38">
      <c r="A2328" t="str">
        <f>_xlfn.TEXTJOIN("/",TRUE,AOM[[#This Row],[L1]:[L10]])</f>
        <v>Outcomes/Productivity/Economics/Private Benefits/Monetary Private Benefits/Monetary Private Benefits-Income/Monetary Private Benefits-Sale of manure</v>
      </c>
      <c r="B2328" t="s">
        <v>24991</v>
      </c>
      <c r="C2328" t="s">
        <v>24707</v>
      </c>
      <c r="D2328" t="s">
        <v>224</v>
      </c>
      <c r="E2328" t="s">
        <v>6970</v>
      </c>
      <c r="F2328" t="s">
        <v>7530</v>
      </c>
      <c r="G2328" t="s">
        <v>24987</v>
      </c>
      <c r="H2328" t="s">
        <v>24988</v>
      </c>
      <c r="I2328" t="s">
        <v>24992</v>
      </c>
      <c r="J2328" t="s">
        <v>8288</v>
      </c>
      <c r="K2328" t="s">
        <v>8288</v>
      </c>
      <c r="M2328" t="str" cm="1">
        <f t="array" ref="M2328">LOOKUP(2,1/(C2328:L2328&lt;&gt;""),C2328:L2328)</f>
        <v>Monetary Private Benefits-Sale of manure</v>
      </c>
      <c r="N2328" t="s">
        <v>8288</v>
      </c>
      <c r="O2328" t="s">
        <v>8288</v>
      </c>
      <c r="P2328" t="s">
        <v>8288</v>
      </c>
      <c r="Q2328" t="s">
        <v>8288</v>
      </c>
      <c r="R2328" t="s">
        <v>8288</v>
      </c>
      <c r="S2328" t="s">
        <v>8288</v>
      </c>
      <c r="T2328" t="s">
        <v>8288</v>
      </c>
      <c r="U2328" t="s">
        <v>8288</v>
      </c>
      <c r="V2328" s="204" t="s">
        <v>8288</v>
      </c>
      <c r="W2328" t="s">
        <v>8288</v>
      </c>
      <c r="X2328" t="s">
        <v>8288</v>
      </c>
      <c r="Y2328" t="s">
        <v>5370</v>
      </c>
      <c r="Z2328" t="s">
        <v>8288</v>
      </c>
      <c r="AA2328" s="204" t="s">
        <v>8288</v>
      </c>
      <c r="AB2328" s="204"/>
      <c r="AC2328"/>
      <c r="AD2328"/>
      <c r="AE2328"/>
      <c r="AF2328"/>
      <c r="AG2328" t="str">
        <f>IFERROR(IF(COUNTIF(C2328:L2328,"Feed Ingredient")&gt;0,INDEX(ani_diet!T:T,MATCH(M2328,ani_diet!D:D,0)),""),"")</f>
        <v/>
      </c>
      <c r="AH2328" s="60" t="b">
        <f>IF(IFERROR(IF(MATCH("Feed Ingredient", AOM[[#This Row],[L1]:[L10]],0)&gt;0, TRUE, FALSE), FALSE)=TRUE,IFERROR(VLOOKUP(M2328, ani_diet!C:C, 1, FALSE), "No Match"),FALSE)</f>
        <v>0</v>
      </c>
      <c r="AL2328" t="str">
        <f>IFERROR(IF(COUNTIF(C2328:L2328,"Feed Ingredient")&gt;0,INDEX(ani_diet!T:T,MATCH(M2328,ani_diet!D:D,0)),""),"")</f>
        <v/>
      </c>
    </row>
    <row r="2329" spans="1:38">
      <c r="A2329" t="str">
        <f>_xlfn.TEXTJOIN("/",TRUE,AOM[[#This Row],[L1]:[L10]])</f>
        <v>Outcomes/Productivity/Economics/Private Benefits/Monetary Private Benefits/Monetary Private Benefits-Income/Monetary Private Benefits-Sale of produce</v>
      </c>
      <c r="B2329" t="s">
        <v>24993</v>
      </c>
      <c r="C2329" t="s">
        <v>24707</v>
      </c>
      <c r="D2329" t="s">
        <v>224</v>
      </c>
      <c r="E2329" t="s">
        <v>6970</v>
      </c>
      <c r="F2329" t="s">
        <v>7530</v>
      </c>
      <c r="G2329" t="s">
        <v>24987</v>
      </c>
      <c r="H2329" t="s">
        <v>24988</v>
      </c>
      <c r="I2329" t="s">
        <v>24994</v>
      </c>
      <c r="J2329" t="s">
        <v>8288</v>
      </c>
      <c r="K2329" t="s">
        <v>8288</v>
      </c>
      <c r="M2329" t="str" cm="1">
        <f t="array" ref="M2329">LOOKUP(2,1/(C2329:L2329&lt;&gt;""),C2329:L2329)</f>
        <v>Monetary Private Benefits-Sale of produce</v>
      </c>
      <c r="N2329" t="s">
        <v>8288</v>
      </c>
      <c r="O2329" t="s">
        <v>8288</v>
      </c>
      <c r="P2329" t="s">
        <v>8288</v>
      </c>
      <c r="Q2329" t="s">
        <v>8288</v>
      </c>
      <c r="R2329" t="s">
        <v>8288</v>
      </c>
      <c r="S2329" t="s">
        <v>8288</v>
      </c>
      <c r="T2329" t="s">
        <v>8288</v>
      </c>
      <c r="U2329" t="s">
        <v>8288</v>
      </c>
      <c r="V2329" s="204" t="s">
        <v>8288</v>
      </c>
      <c r="W2329" t="s">
        <v>8288</v>
      </c>
      <c r="X2329" t="s">
        <v>8288</v>
      </c>
      <c r="Y2329" t="s">
        <v>5370</v>
      </c>
      <c r="Z2329" t="s">
        <v>8288</v>
      </c>
      <c r="AA2329" s="204" t="s">
        <v>8288</v>
      </c>
      <c r="AB2329" s="204"/>
      <c r="AC2329"/>
      <c r="AD2329"/>
      <c r="AE2329"/>
      <c r="AF2329"/>
      <c r="AG2329" t="str">
        <f>IFERROR(IF(COUNTIF(C2329:L2329,"Feed Ingredient")&gt;0,INDEX(ani_diet!T:T,MATCH(M2329,ani_diet!D:D,0)),""),"")</f>
        <v/>
      </c>
      <c r="AH2329" s="60" t="b">
        <f>IF(IFERROR(IF(MATCH("Feed Ingredient", AOM[[#This Row],[L1]:[L10]],0)&gt;0, TRUE, FALSE), FALSE)=TRUE,IFERROR(VLOOKUP(M2329, ani_diet!C:C, 1, FALSE), "No Match"),FALSE)</f>
        <v>0</v>
      </c>
      <c r="AL2329" t="str">
        <f>IFERROR(IF(COUNTIF(C2329:L2329,"Feed Ingredient")&gt;0,INDEX(ani_diet!T:T,MATCH(M2329,ani_diet!D:D,0)),""),"")</f>
        <v/>
      </c>
    </row>
    <row r="2330" spans="1:38">
      <c r="A2330" t="str">
        <f>_xlfn.TEXTJOIN("/",TRUE,AOM[[#This Row],[L1]:[L10]])</f>
        <v>Outcomes/Productivity/Economics/Private Benefits/Non-Monetary Private Benefits/Non-Monetary Private Benefits-Animal labour</v>
      </c>
      <c r="B2330" t="s">
        <v>24995</v>
      </c>
      <c r="C2330" t="s">
        <v>24707</v>
      </c>
      <c r="D2330" t="s">
        <v>224</v>
      </c>
      <c r="E2330" t="s">
        <v>6970</v>
      </c>
      <c r="F2330" t="s">
        <v>7530</v>
      </c>
      <c r="G2330" t="s">
        <v>24996</v>
      </c>
      <c r="H2330" t="s">
        <v>24997</v>
      </c>
      <c r="I2330" t="s">
        <v>8288</v>
      </c>
      <c r="J2330" t="s">
        <v>8288</v>
      </c>
      <c r="K2330" t="s">
        <v>8288</v>
      </c>
      <c r="M2330" t="str" cm="1">
        <f t="array" ref="M2330">LOOKUP(2,1/(C2330:L2330&lt;&gt;""),C2330:L2330)</f>
        <v>Non-Monetary Private Benefits-Animal labour</v>
      </c>
      <c r="N2330" t="s">
        <v>8288</v>
      </c>
      <c r="O2330" t="s">
        <v>8288</v>
      </c>
      <c r="P2330" t="s">
        <v>8288</v>
      </c>
      <c r="Q2330" t="s">
        <v>8288</v>
      </c>
      <c r="R2330" t="s">
        <v>8288</v>
      </c>
      <c r="S2330" t="s">
        <v>8288</v>
      </c>
      <c r="T2330" t="s">
        <v>8288</v>
      </c>
      <c r="U2330" t="s">
        <v>8288</v>
      </c>
      <c r="V2330" s="204" t="s">
        <v>8288</v>
      </c>
      <c r="W2330" t="s">
        <v>8288</v>
      </c>
      <c r="X2330" t="s">
        <v>8288</v>
      </c>
      <c r="Y2330" t="s">
        <v>5370</v>
      </c>
      <c r="Z2330" t="s">
        <v>8288</v>
      </c>
      <c r="AA2330" s="204" t="s">
        <v>8288</v>
      </c>
      <c r="AB2330" s="204"/>
      <c r="AC2330"/>
      <c r="AD2330"/>
      <c r="AE2330"/>
      <c r="AF2330"/>
      <c r="AG2330" t="str">
        <f>IFERROR(IF(COUNTIF(C2330:L2330,"Feed Ingredient")&gt;0,INDEX(ani_diet!T:T,MATCH(M2330,ani_diet!D:D,0)),""),"")</f>
        <v/>
      </c>
      <c r="AH2330" s="60" t="b">
        <f>IF(IFERROR(IF(MATCH("Feed Ingredient", AOM[[#This Row],[L1]:[L10]],0)&gt;0, TRUE, FALSE), FALSE)=TRUE,IFERROR(VLOOKUP(M2330, ani_diet!C:C, 1, FALSE), "No Match"),FALSE)</f>
        <v>0</v>
      </c>
      <c r="AL2330" t="str">
        <f>IFERROR(IF(COUNTIF(C2330:L2330,"Feed Ingredient")&gt;0,INDEX(ani_diet!T:T,MATCH(M2330,ani_diet!D:D,0)),""),"")</f>
        <v/>
      </c>
    </row>
    <row r="2331" spans="1:38">
      <c r="A2331" t="str">
        <f>_xlfn.TEXTJOIN("/",TRUE,AOM[[#This Row],[L1]:[L10]])</f>
        <v>Outcomes/Productivity/Economics/Private Benefits/Non-Monetary Private Benefits/Non-Monetary Private Benefits-Consumption</v>
      </c>
      <c r="B2331" t="s">
        <v>24998</v>
      </c>
      <c r="C2331" t="s">
        <v>24707</v>
      </c>
      <c r="D2331" t="s">
        <v>224</v>
      </c>
      <c r="E2331" t="s">
        <v>6970</v>
      </c>
      <c r="F2331" t="s">
        <v>7530</v>
      </c>
      <c r="G2331" t="s">
        <v>24996</v>
      </c>
      <c r="H2331" t="s">
        <v>24999</v>
      </c>
      <c r="I2331" t="s">
        <v>8288</v>
      </c>
      <c r="J2331" t="s">
        <v>8288</v>
      </c>
      <c r="K2331" t="s">
        <v>8288</v>
      </c>
      <c r="M2331" t="str" cm="1">
        <f t="array" ref="M2331">LOOKUP(2,1/(C2331:L2331&lt;&gt;""),C2331:L2331)</f>
        <v>Non-Monetary Private Benefits-Consumption</v>
      </c>
      <c r="N2331" t="s">
        <v>8288</v>
      </c>
      <c r="O2331" t="s">
        <v>8288</v>
      </c>
      <c r="P2331" t="s">
        <v>8288</v>
      </c>
      <c r="Q2331" t="s">
        <v>8288</v>
      </c>
      <c r="R2331" t="s">
        <v>8288</v>
      </c>
      <c r="S2331" t="s">
        <v>8288</v>
      </c>
      <c r="T2331" t="s">
        <v>8288</v>
      </c>
      <c r="U2331" t="s">
        <v>8288</v>
      </c>
      <c r="V2331" s="204" t="s">
        <v>8288</v>
      </c>
      <c r="W2331" t="s">
        <v>8288</v>
      </c>
      <c r="X2331" t="s">
        <v>8288</v>
      </c>
      <c r="Y2331" t="s">
        <v>5370</v>
      </c>
      <c r="Z2331" t="s">
        <v>8288</v>
      </c>
      <c r="AA2331" s="204" t="s">
        <v>8288</v>
      </c>
      <c r="AB2331" s="204"/>
      <c r="AC2331"/>
      <c r="AD2331"/>
      <c r="AE2331"/>
      <c r="AF2331"/>
      <c r="AG2331" t="str">
        <f>IFERROR(IF(COUNTIF(C2331:L2331,"Feed Ingredient")&gt;0,INDEX(ani_diet!T:T,MATCH(M2331,ani_diet!D:D,0)),""),"")</f>
        <v/>
      </c>
      <c r="AH2331" s="60" t="b">
        <f>IF(IFERROR(IF(MATCH("Feed Ingredient", AOM[[#This Row],[L1]:[L10]],0)&gt;0, TRUE, FALSE), FALSE)=TRUE,IFERROR(VLOOKUP(M2331, ani_diet!C:C, 1, FALSE), "No Match"),FALSE)</f>
        <v>0</v>
      </c>
      <c r="AL2331" t="str">
        <f>IFERROR(IF(COUNTIF(C2331:L2331,"Feed Ingredient")&gt;0,INDEX(ani_diet!T:T,MATCH(M2331,ani_diet!D:D,0)),""),"")</f>
        <v/>
      </c>
    </row>
    <row r="2332" spans="1:38">
      <c r="A2332" t="str">
        <f>_xlfn.TEXTJOIN("/",TRUE,AOM[[#This Row],[L1]:[L10]])</f>
        <v>Outcomes/Productivity/Economics/Private Benefits/Non-Monetary Private Benefits/Non-Monetary Private Benefits-Nutrient/Soil management</v>
      </c>
      <c r="B2332" t="s">
        <v>25000</v>
      </c>
      <c r="C2332" t="s">
        <v>24707</v>
      </c>
      <c r="D2332" t="s">
        <v>224</v>
      </c>
      <c r="E2332" t="s">
        <v>6970</v>
      </c>
      <c r="F2332" t="s">
        <v>7530</v>
      </c>
      <c r="G2332" t="s">
        <v>24996</v>
      </c>
      <c r="H2332" t="s">
        <v>25001</v>
      </c>
      <c r="I2332" t="s">
        <v>8288</v>
      </c>
      <c r="J2332" t="s">
        <v>8288</v>
      </c>
      <c r="K2332" t="s">
        <v>8288</v>
      </c>
      <c r="M2332" t="str" cm="1">
        <f t="array" ref="M2332">LOOKUP(2,1/(C2332:L2332&lt;&gt;""),C2332:L2332)</f>
        <v>Non-Monetary Private Benefits-Nutrient/Soil management</v>
      </c>
      <c r="N2332" t="s">
        <v>8288</v>
      </c>
      <c r="O2332" t="s">
        <v>7540</v>
      </c>
      <c r="P2332" t="s">
        <v>8288</v>
      </c>
      <c r="Q2332" t="s">
        <v>8288</v>
      </c>
      <c r="R2332" t="s">
        <v>8288</v>
      </c>
      <c r="S2332" t="s">
        <v>8288</v>
      </c>
      <c r="T2332" t="s">
        <v>8288</v>
      </c>
      <c r="U2332" t="s">
        <v>8288</v>
      </c>
      <c r="V2332" s="204" t="s">
        <v>8288</v>
      </c>
      <c r="W2332" t="s">
        <v>8288</v>
      </c>
      <c r="X2332" t="s">
        <v>8288</v>
      </c>
      <c r="Y2332" t="s">
        <v>5370</v>
      </c>
      <c r="Z2332" t="s">
        <v>8288</v>
      </c>
      <c r="AA2332" s="204" t="s">
        <v>8288</v>
      </c>
      <c r="AB2332" s="204"/>
      <c r="AC2332"/>
      <c r="AD2332"/>
      <c r="AE2332"/>
      <c r="AF2332"/>
      <c r="AG2332" t="str">
        <f>IFERROR(IF(COUNTIF(C2332:L2332,"Feed Ingredient")&gt;0,INDEX(ani_diet!T:T,MATCH(M2332,ani_diet!D:D,0)),""),"")</f>
        <v/>
      </c>
      <c r="AH2332" s="60" t="b">
        <f>IF(IFERROR(IF(MATCH("Feed Ingredient", AOM[[#This Row],[L1]:[L10]],0)&gt;0, TRUE, FALSE), FALSE)=TRUE,IFERROR(VLOOKUP(M2332, ani_diet!C:C, 1, FALSE), "No Match"),FALSE)</f>
        <v>0</v>
      </c>
      <c r="AL2332" t="str">
        <f>IFERROR(IF(COUNTIF(C2332:L2332,"Feed Ingredient")&gt;0,INDEX(ani_diet!T:T,MATCH(M2332,ani_diet!D:D,0)),""),"")</f>
        <v/>
      </c>
    </row>
    <row r="2333" spans="1:38">
      <c r="A2333" t="str">
        <f>_xlfn.TEXTJOIN("/",TRUE,AOM[[#This Row],[L1]:[L10]])</f>
        <v>Outcomes/Productivity/Economics/Societal Benefits/Monetary Societal Benefits</v>
      </c>
      <c r="B2333" t="s">
        <v>25002</v>
      </c>
      <c r="C2333" t="s">
        <v>24707</v>
      </c>
      <c r="D2333" t="s">
        <v>224</v>
      </c>
      <c r="E2333" t="s">
        <v>6970</v>
      </c>
      <c r="F2333" t="s">
        <v>7542</v>
      </c>
      <c r="G2333" t="s">
        <v>7543</v>
      </c>
      <c r="H2333" t="s">
        <v>8288</v>
      </c>
      <c r="I2333" t="s">
        <v>8288</v>
      </c>
      <c r="J2333" t="s">
        <v>8288</v>
      </c>
      <c r="K2333" t="s">
        <v>8288</v>
      </c>
      <c r="M2333" t="str" cm="1">
        <f t="array" ref="M2333">LOOKUP(2,1/(C2333:L2333&lt;&gt;""),C2333:L2333)</f>
        <v>Monetary Societal Benefits</v>
      </c>
      <c r="N2333" t="s">
        <v>8288</v>
      </c>
      <c r="O2333" t="s">
        <v>8288</v>
      </c>
      <c r="P2333" t="s">
        <v>8288</v>
      </c>
      <c r="Q2333" t="s">
        <v>8288</v>
      </c>
      <c r="R2333" t="s">
        <v>8288</v>
      </c>
      <c r="S2333" t="s">
        <v>8288</v>
      </c>
      <c r="T2333" t="s">
        <v>8288</v>
      </c>
      <c r="U2333" t="s">
        <v>8288</v>
      </c>
      <c r="V2333" s="204" t="s">
        <v>8288</v>
      </c>
      <c r="W2333" t="s">
        <v>8288</v>
      </c>
      <c r="X2333" t="s">
        <v>8288</v>
      </c>
      <c r="Y2333" t="s">
        <v>5370</v>
      </c>
      <c r="Z2333" t="s">
        <v>8288</v>
      </c>
      <c r="AA2333" s="204" t="s">
        <v>8288</v>
      </c>
      <c r="AB2333" s="204"/>
      <c r="AC2333"/>
      <c r="AD2333"/>
      <c r="AE2333"/>
      <c r="AF2333"/>
      <c r="AG2333" t="str">
        <f>IFERROR(IF(COUNTIF(C2333:L2333,"Feed Ingredient")&gt;0,INDEX(ani_diet!T:T,MATCH(M2333,ani_diet!D:D,0)),""),"")</f>
        <v/>
      </c>
      <c r="AH2333" s="60" t="b">
        <f>IF(IFERROR(IF(MATCH("Feed Ingredient", AOM[[#This Row],[L1]:[L10]],0)&gt;0, TRUE, FALSE), FALSE)=TRUE,IFERROR(VLOOKUP(M2333, ani_diet!C:C, 1, FALSE), "No Match"),FALSE)</f>
        <v>0</v>
      </c>
      <c r="AL2333" t="str">
        <f>IFERROR(IF(COUNTIF(C2333:L2333,"Feed Ingredient")&gt;0,INDEX(ani_diet!T:T,MATCH(M2333,ani_diet!D:D,0)),""),"")</f>
        <v/>
      </c>
    </row>
    <row r="2334" spans="1:38">
      <c r="A2334" t="str">
        <f>_xlfn.TEXTJOIN("/",TRUE,AOM[[#This Row],[L1]:[L10]])</f>
        <v>Outcomes/Productivity/Economics/Societal Benefits/Non-monetary Societal Benefits</v>
      </c>
      <c r="B2334" t="s">
        <v>25003</v>
      </c>
      <c r="C2334" t="s">
        <v>24707</v>
      </c>
      <c r="D2334" t="s">
        <v>224</v>
      </c>
      <c r="E2334" t="s">
        <v>6970</v>
      </c>
      <c r="F2334" t="s">
        <v>7542</v>
      </c>
      <c r="G2334" t="s">
        <v>7544</v>
      </c>
      <c r="H2334" t="s">
        <v>8288</v>
      </c>
      <c r="I2334" t="s">
        <v>8288</v>
      </c>
      <c r="J2334" t="s">
        <v>8288</v>
      </c>
      <c r="K2334" t="s">
        <v>8288</v>
      </c>
      <c r="M2334" t="str" cm="1">
        <f t="array" ref="M2334">LOOKUP(2,1/(C2334:L2334&lt;&gt;""),C2334:L2334)</f>
        <v>Non-monetary Societal Benefits</v>
      </c>
      <c r="N2334" t="s">
        <v>8288</v>
      </c>
      <c r="O2334" t="s">
        <v>8288</v>
      </c>
      <c r="P2334" t="s">
        <v>8288</v>
      </c>
      <c r="Q2334" t="s">
        <v>8288</v>
      </c>
      <c r="R2334" t="s">
        <v>8288</v>
      </c>
      <c r="S2334" t="s">
        <v>8288</v>
      </c>
      <c r="T2334" t="s">
        <v>8288</v>
      </c>
      <c r="U2334" t="s">
        <v>8288</v>
      </c>
      <c r="V2334" s="204" t="s">
        <v>8288</v>
      </c>
      <c r="W2334" t="s">
        <v>8288</v>
      </c>
      <c r="X2334" t="s">
        <v>8288</v>
      </c>
      <c r="Y2334" t="s">
        <v>5370</v>
      </c>
      <c r="Z2334" t="s">
        <v>8288</v>
      </c>
      <c r="AA2334" s="204" t="s">
        <v>8288</v>
      </c>
      <c r="AB2334" s="204"/>
      <c r="AC2334"/>
      <c r="AD2334"/>
      <c r="AE2334"/>
      <c r="AF2334"/>
      <c r="AG2334" t="str">
        <f>IFERROR(IF(COUNTIF(C2334:L2334,"Feed Ingredient")&gt;0,INDEX(ani_diet!T:T,MATCH(M2334,ani_diet!D:D,0)),""),"")</f>
        <v/>
      </c>
      <c r="AH2334" s="60" t="b">
        <f>IF(IFERROR(IF(MATCH("Feed Ingredient", AOM[[#This Row],[L1]:[L10]],0)&gt;0, TRUE, FALSE), FALSE)=TRUE,IFERROR(VLOOKUP(M2334, ani_diet!C:C, 1, FALSE), "No Match"),FALSE)</f>
        <v>0</v>
      </c>
      <c r="AL2334" t="str">
        <f>IFERROR(IF(COUNTIF(C2334:L2334,"Feed Ingredient")&gt;0,INDEX(ani_diet!T:T,MATCH(M2334,ani_diet!D:D,0)),""),"")</f>
        <v/>
      </c>
    </row>
    <row r="2335" spans="1:38">
      <c r="A2335" t="str">
        <f>_xlfn.TEXTJOIN("/",TRUE,AOM[[#This Row],[L1]:[L10]])</f>
        <v xml:space="preserve">Outcomes/Productivity/Economics/Value </v>
      </c>
      <c r="B2335" t="s">
        <v>25004</v>
      </c>
      <c r="C2335" t="s">
        <v>24707</v>
      </c>
      <c r="D2335" t="s">
        <v>224</v>
      </c>
      <c r="E2335" t="s">
        <v>6970</v>
      </c>
      <c r="F2335" t="s">
        <v>25005</v>
      </c>
      <c r="G2335" t="s">
        <v>8288</v>
      </c>
      <c r="H2335" t="s">
        <v>8288</v>
      </c>
      <c r="I2335" t="s">
        <v>8288</v>
      </c>
      <c r="J2335" t="s">
        <v>8288</v>
      </c>
      <c r="K2335" t="s">
        <v>8288</v>
      </c>
      <c r="M2335" t="str" cm="1">
        <f t="array" ref="M2335">LOOKUP(2,1/(C2335:L2335&lt;&gt;""),C2335:L2335)</f>
        <v xml:space="preserve">Value </v>
      </c>
      <c r="N2335" t="s">
        <v>8288</v>
      </c>
      <c r="O2335" t="s">
        <v>8288</v>
      </c>
      <c r="P2335" t="s">
        <v>8288</v>
      </c>
      <c r="Q2335" t="s">
        <v>8288</v>
      </c>
      <c r="R2335" t="s">
        <v>8288</v>
      </c>
      <c r="S2335" t="s">
        <v>8288</v>
      </c>
      <c r="T2335" t="s">
        <v>8288</v>
      </c>
      <c r="U2335" t="s">
        <v>8288</v>
      </c>
      <c r="V2335" s="204" t="s">
        <v>8288</v>
      </c>
      <c r="W2335" t="s">
        <v>8288</v>
      </c>
      <c r="X2335" t="s">
        <v>8288</v>
      </c>
      <c r="Y2335" t="s">
        <v>8288</v>
      </c>
      <c r="Z2335" t="s">
        <v>8288</v>
      </c>
      <c r="AA2335" s="204" t="s">
        <v>8288</v>
      </c>
      <c r="AB2335" s="204"/>
      <c r="AC2335"/>
      <c r="AD2335"/>
      <c r="AE2335"/>
      <c r="AF2335"/>
      <c r="AG2335" t="str">
        <f>IFERROR(IF(COUNTIF(C2335:L2335,"Feed Ingredient")&gt;0,INDEX(ani_diet!T:T,MATCH(M2335,ani_diet!D:D,0)),""),"")</f>
        <v/>
      </c>
      <c r="AH2335" s="60" t="b">
        <f>IF(IFERROR(IF(MATCH("Feed Ingredient", AOM[[#This Row],[L1]:[L10]],0)&gt;0, TRUE, FALSE), FALSE)=TRUE,IFERROR(VLOOKUP(M2335, ani_diet!C:C, 1, FALSE), "No Match"),FALSE)</f>
        <v>0</v>
      </c>
      <c r="AL2335" t="str">
        <f>IFERROR(IF(COUNTIF(C2335:L2335,"Feed Ingredient")&gt;0,INDEX(ani_diet!T:T,MATCH(M2335,ani_diet!D:D,0)),""),"")</f>
        <v/>
      </c>
    </row>
    <row r="2336" spans="1:38">
      <c r="A2336" t="str">
        <f>_xlfn.TEXTJOIN("/",TRUE,AOM[[#This Row],[L1]:[L10]])</f>
        <v>Outcomes/Productivity/Economics/Value /Animal Value</v>
      </c>
      <c r="B2336" t="s">
        <v>25006</v>
      </c>
      <c r="C2336" t="s">
        <v>24707</v>
      </c>
      <c r="D2336" t="s">
        <v>224</v>
      </c>
      <c r="E2336" t="s">
        <v>6970</v>
      </c>
      <c r="F2336" t="s">
        <v>25005</v>
      </c>
      <c r="G2336" t="s">
        <v>25007</v>
      </c>
      <c r="H2336" t="s">
        <v>8288</v>
      </c>
      <c r="I2336" t="s">
        <v>8288</v>
      </c>
      <c r="J2336" t="s">
        <v>8288</v>
      </c>
      <c r="K2336" t="s">
        <v>8288</v>
      </c>
      <c r="M2336" t="str" cm="1">
        <f t="array" ref="M2336">LOOKUP(2,1/(C2336:L2336&lt;&gt;""),C2336:L2336)</f>
        <v>Animal Value</v>
      </c>
      <c r="N2336" t="s">
        <v>8288</v>
      </c>
      <c r="O2336" t="s">
        <v>8288</v>
      </c>
      <c r="P2336" t="s">
        <v>8288</v>
      </c>
      <c r="Q2336" t="s">
        <v>8288</v>
      </c>
      <c r="R2336" t="s">
        <v>8288</v>
      </c>
      <c r="S2336" t="s">
        <v>8288</v>
      </c>
      <c r="T2336" t="s">
        <v>8288</v>
      </c>
      <c r="U2336" t="s">
        <v>8288</v>
      </c>
      <c r="V2336" s="204" t="s">
        <v>8288</v>
      </c>
      <c r="W2336" t="s">
        <v>8288</v>
      </c>
      <c r="X2336" t="s">
        <v>8288</v>
      </c>
      <c r="Y2336" t="s">
        <v>8288</v>
      </c>
      <c r="Z2336" t="s">
        <v>8288</v>
      </c>
      <c r="AA2336" s="204" t="s">
        <v>8288</v>
      </c>
      <c r="AB2336" s="204"/>
      <c r="AC2336"/>
      <c r="AD2336"/>
      <c r="AE2336"/>
      <c r="AF2336"/>
      <c r="AG2336" t="str">
        <f>IFERROR(IF(COUNTIF(C2336:L2336,"Feed Ingredient")&gt;0,INDEX(ani_diet!T:T,MATCH(M2336,ani_diet!D:D,0)),""),"")</f>
        <v/>
      </c>
      <c r="AH2336" s="60" t="b">
        <f>IF(IFERROR(IF(MATCH("Feed Ingredient", AOM[[#This Row],[L1]:[L10]],0)&gt;0, TRUE, FALSE), FALSE)=TRUE,IFERROR(VLOOKUP(M2336, ani_diet!C:C, 1, FALSE), "No Match"),FALSE)</f>
        <v>0</v>
      </c>
      <c r="AL2336" t="str">
        <f>IFERROR(IF(COUNTIF(C2336:L2336,"Feed Ingredient")&gt;0,INDEX(ani_diet!T:T,MATCH(M2336,ani_diet!D:D,0)),""),"")</f>
        <v/>
      </c>
    </row>
    <row r="2337" spans="1:38">
      <c r="A2337" t="str">
        <f>_xlfn.TEXTJOIN("/",TRUE,AOM[[#This Row],[L1]:[L10]])</f>
        <v>Outcomes/Productivity/Economics/Value /Crop Value</v>
      </c>
      <c r="B2337" t="s">
        <v>25008</v>
      </c>
      <c r="C2337" t="s">
        <v>24707</v>
      </c>
      <c r="D2337" t="s">
        <v>224</v>
      </c>
      <c r="E2337" t="s">
        <v>6970</v>
      </c>
      <c r="F2337" t="s">
        <v>25005</v>
      </c>
      <c r="G2337" t="s">
        <v>25009</v>
      </c>
      <c r="H2337" t="s">
        <v>8288</v>
      </c>
      <c r="I2337" t="s">
        <v>8288</v>
      </c>
      <c r="J2337" t="s">
        <v>8288</v>
      </c>
      <c r="K2337" t="s">
        <v>8288</v>
      </c>
      <c r="M2337" t="str" cm="1">
        <f t="array" ref="M2337">LOOKUP(2,1/(C2337:L2337&lt;&gt;""),C2337:L2337)</f>
        <v>Crop Value</v>
      </c>
      <c r="N2337" t="s">
        <v>8288</v>
      </c>
      <c r="O2337" t="s">
        <v>8288</v>
      </c>
      <c r="P2337" t="s">
        <v>8288</v>
      </c>
      <c r="Q2337" t="s">
        <v>8288</v>
      </c>
      <c r="R2337" t="s">
        <v>8288</v>
      </c>
      <c r="S2337" t="s">
        <v>8288</v>
      </c>
      <c r="T2337" t="s">
        <v>8288</v>
      </c>
      <c r="U2337" t="s">
        <v>8288</v>
      </c>
      <c r="V2337" s="204" t="s">
        <v>8288</v>
      </c>
      <c r="W2337" t="s">
        <v>8288</v>
      </c>
      <c r="X2337" t="s">
        <v>8288</v>
      </c>
      <c r="Y2337" t="s">
        <v>8288</v>
      </c>
      <c r="Z2337" t="s">
        <v>8288</v>
      </c>
      <c r="AA2337" s="204" t="s">
        <v>8288</v>
      </c>
      <c r="AB2337" s="204"/>
      <c r="AC2337"/>
      <c r="AD2337"/>
      <c r="AE2337"/>
      <c r="AF2337"/>
      <c r="AG2337" t="str">
        <f>IFERROR(IF(COUNTIF(C2337:L2337,"Feed Ingredient")&gt;0,INDEX(ani_diet!T:T,MATCH(M2337,ani_diet!D:D,0)),""),"")</f>
        <v/>
      </c>
      <c r="AH2337" s="60" t="b">
        <f>IF(IFERROR(IF(MATCH("Feed Ingredient", AOM[[#This Row],[L1]:[L10]],0)&gt;0, TRUE, FALSE), FALSE)=TRUE,IFERROR(VLOOKUP(M2337, ani_diet!C:C, 1, FALSE), "No Match"),FALSE)</f>
        <v>0</v>
      </c>
      <c r="AL2337" t="str">
        <f>IFERROR(IF(COUNTIF(C2337:L2337,"Feed Ingredient")&gt;0,INDEX(ani_diet!T:T,MATCH(M2337,ani_diet!D:D,0)),""),"")</f>
        <v/>
      </c>
    </row>
    <row r="2338" spans="1:38">
      <c r="A2338" t="str">
        <f>_xlfn.TEXTJOIN("/",TRUE,AOM[[#This Row],[L1]:[L10]])</f>
        <v>Outcomes/Productivity/Economics/Variable Cost/Animal Bedding</v>
      </c>
      <c r="B2338" t="s">
        <v>25010</v>
      </c>
      <c r="C2338" t="s">
        <v>24707</v>
      </c>
      <c r="D2338" t="s">
        <v>224</v>
      </c>
      <c r="E2338" t="s">
        <v>6970</v>
      </c>
      <c r="F2338" t="s">
        <v>7021</v>
      </c>
      <c r="G2338" t="s">
        <v>7571</v>
      </c>
      <c r="H2338" t="s">
        <v>8288</v>
      </c>
      <c r="I2338" t="s">
        <v>8288</v>
      </c>
      <c r="J2338" t="s">
        <v>8288</v>
      </c>
      <c r="K2338" t="s">
        <v>8288</v>
      </c>
      <c r="M2338" t="str" cm="1">
        <f t="array" ref="M2338">LOOKUP(2,1/(C2338:L2338&lt;&gt;""),C2338:L2338)</f>
        <v>Animal Bedding</v>
      </c>
      <c r="N2338" t="s">
        <v>8288</v>
      </c>
      <c r="O2338" t="s">
        <v>8288</v>
      </c>
      <c r="P2338" t="s">
        <v>8288</v>
      </c>
      <c r="Q2338" t="s">
        <v>8288</v>
      </c>
      <c r="R2338" t="s">
        <v>8288</v>
      </c>
      <c r="S2338" t="s">
        <v>8288</v>
      </c>
      <c r="T2338" t="s">
        <v>8288</v>
      </c>
      <c r="U2338" t="s">
        <v>8288</v>
      </c>
      <c r="V2338" s="204" t="s">
        <v>8288</v>
      </c>
      <c r="W2338" t="s">
        <v>8288</v>
      </c>
      <c r="X2338" t="s">
        <v>8288</v>
      </c>
      <c r="Y2338" t="s">
        <v>8288</v>
      </c>
      <c r="Z2338" t="s">
        <v>8288</v>
      </c>
      <c r="AA2338" s="204" t="s">
        <v>8288</v>
      </c>
      <c r="AB2338" s="204"/>
      <c r="AC2338"/>
      <c r="AD2338"/>
      <c r="AE2338"/>
      <c r="AF2338"/>
      <c r="AG2338" t="str">
        <f>IFERROR(IF(COUNTIF(C2338:L2338,"Feed Ingredient")&gt;0,INDEX(ani_diet!T:T,MATCH(M2338,ani_diet!D:D,0)),""),"")</f>
        <v/>
      </c>
      <c r="AH2338" s="60" t="b">
        <f>IF(IFERROR(IF(MATCH("Feed Ingredient", AOM[[#This Row],[L1]:[L10]],0)&gt;0, TRUE, FALSE), FALSE)=TRUE,IFERROR(VLOOKUP(M2338, ani_diet!C:C, 1, FALSE), "No Match"),FALSE)</f>
        <v>0</v>
      </c>
      <c r="AL2338" t="str">
        <f>IFERROR(IF(COUNTIF(C2338:L2338,"Feed Ingredient")&gt;0,INDEX(ani_diet!T:T,MATCH(M2338,ani_diet!D:D,0)),""),"")</f>
        <v/>
      </c>
    </row>
    <row r="2339" spans="1:38">
      <c r="A2339" t="str">
        <f>_xlfn.TEXTJOIN("/",TRUE,AOM[[#This Row],[L1]:[L10]])</f>
        <v>Outcomes/Productivity/Economics/Variable Cost/Inputs/Variable Cost-Biopesticides</v>
      </c>
      <c r="B2339" t="s">
        <v>25011</v>
      </c>
      <c r="C2339" t="s">
        <v>24707</v>
      </c>
      <c r="D2339" t="s">
        <v>224</v>
      </c>
      <c r="E2339" t="s">
        <v>6970</v>
      </c>
      <c r="F2339" t="s">
        <v>7021</v>
      </c>
      <c r="G2339" t="s">
        <v>24872</v>
      </c>
      <c r="H2339" t="s">
        <v>25012</v>
      </c>
      <c r="I2339" t="s">
        <v>8288</v>
      </c>
      <c r="J2339" t="s">
        <v>8288</v>
      </c>
      <c r="K2339" t="s">
        <v>8288</v>
      </c>
      <c r="M2339" t="str" cm="1">
        <f t="array" ref="M2339">LOOKUP(2,1/(C2339:L2339&lt;&gt;""),C2339:L2339)</f>
        <v>Variable Cost-Biopesticides</v>
      </c>
      <c r="N2339" t="s">
        <v>8288</v>
      </c>
      <c r="O2339" t="s">
        <v>8288</v>
      </c>
      <c r="P2339" t="s">
        <v>8288</v>
      </c>
      <c r="Q2339" t="s">
        <v>8288</v>
      </c>
      <c r="R2339" t="s">
        <v>8288</v>
      </c>
      <c r="S2339" t="s">
        <v>8288</v>
      </c>
      <c r="T2339" t="s">
        <v>8288</v>
      </c>
      <c r="U2339" t="s">
        <v>8288</v>
      </c>
      <c r="V2339" s="204" t="s">
        <v>8288</v>
      </c>
      <c r="W2339" t="s">
        <v>8288</v>
      </c>
      <c r="X2339" t="s">
        <v>8288</v>
      </c>
      <c r="Y2339" t="s">
        <v>8288</v>
      </c>
      <c r="Z2339" t="s">
        <v>8288</v>
      </c>
      <c r="AA2339" s="204" t="s">
        <v>8288</v>
      </c>
      <c r="AB2339" s="204"/>
      <c r="AC2339"/>
      <c r="AD2339"/>
      <c r="AE2339"/>
      <c r="AF2339"/>
      <c r="AG2339" t="str">
        <f>IFERROR(IF(COUNTIF(C2339:L2339,"Feed Ingredient")&gt;0,INDEX(ani_diet!T:T,MATCH(M2339,ani_diet!D:D,0)),""),"")</f>
        <v/>
      </c>
      <c r="AH2339" s="60" t="b">
        <f>IF(IFERROR(IF(MATCH("Feed Ingredient", AOM[[#This Row],[L1]:[L10]],0)&gt;0, TRUE, FALSE), FALSE)=TRUE,IFERROR(VLOOKUP(M2339, ani_diet!C:C, 1, FALSE), "No Match"),FALSE)</f>
        <v>0</v>
      </c>
      <c r="AL2339" t="str">
        <f>IFERROR(IF(COUNTIF(C2339:L2339,"Feed Ingredient")&gt;0,INDEX(ani_diet!T:T,MATCH(M2339,ani_diet!D:D,0)),""),"")</f>
        <v/>
      </c>
    </row>
    <row r="2340" spans="1:38">
      <c r="A2340" t="str">
        <f>_xlfn.TEXTJOIN("/",TRUE,AOM[[#This Row],[L1]:[L10]])</f>
        <v>Outcomes/Productivity/Economics/Variable Cost/Inputs/Variable Cost-Innoculants</v>
      </c>
      <c r="B2340" t="s">
        <v>25013</v>
      </c>
      <c r="C2340" t="s">
        <v>24707</v>
      </c>
      <c r="D2340" t="s">
        <v>224</v>
      </c>
      <c r="E2340" t="s">
        <v>6970</v>
      </c>
      <c r="F2340" t="s">
        <v>7021</v>
      </c>
      <c r="G2340" t="s">
        <v>24872</v>
      </c>
      <c r="H2340" t="s">
        <v>25014</v>
      </c>
      <c r="I2340" t="s">
        <v>8288</v>
      </c>
      <c r="J2340" t="s">
        <v>8288</v>
      </c>
      <c r="K2340" t="s">
        <v>8288</v>
      </c>
      <c r="M2340" t="str" cm="1">
        <f t="array" ref="M2340">LOOKUP(2,1/(C2340:L2340&lt;&gt;""),C2340:L2340)</f>
        <v>Variable Cost-Innoculants</v>
      </c>
      <c r="N2340" t="s">
        <v>8288</v>
      </c>
      <c r="O2340" t="s">
        <v>8288</v>
      </c>
      <c r="P2340" t="s">
        <v>8288</v>
      </c>
      <c r="Q2340" t="s">
        <v>8288</v>
      </c>
      <c r="R2340" t="s">
        <v>8288</v>
      </c>
      <c r="S2340" t="s">
        <v>8288</v>
      </c>
      <c r="T2340" t="s">
        <v>8288</v>
      </c>
      <c r="U2340" t="s">
        <v>8288</v>
      </c>
      <c r="V2340" s="204" t="s">
        <v>8288</v>
      </c>
      <c r="W2340" t="s">
        <v>8288</v>
      </c>
      <c r="X2340" t="s">
        <v>8288</v>
      </c>
      <c r="Y2340" t="s">
        <v>8288</v>
      </c>
      <c r="Z2340" t="s">
        <v>8288</v>
      </c>
      <c r="AA2340" s="204" t="s">
        <v>8288</v>
      </c>
      <c r="AB2340" s="204"/>
      <c r="AC2340"/>
      <c r="AD2340"/>
      <c r="AE2340"/>
      <c r="AF2340"/>
      <c r="AG2340" t="str">
        <f>IFERROR(IF(COUNTIF(C2340:L2340,"Feed Ingredient")&gt;0,INDEX(ani_diet!T:T,MATCH(M2340,ani_diet!D:D,0)),""),"")</f>
        <v/>
      </c>
      <c r="AH2340" s="60" t="b">
        <f>IF(IFERROR(IF(MATCH("Feed Ingredient", AOM[[#This Row],[L1]:[L10]],0)&gt;0, TRUE, FALSE), FALSE)=TRUE,IFERROR(VLOOKUP(M2340, ani_diet!C:C, 1, FALSE), "No Match"),FALSE)</f>
        <v>0</v>
      </c>
      <c r="AL2340" t="str">
        <f>IFERROR(IF(COUNTIF(C2340:L2340,"Feed Ingredient")&gt;0,INDEX(ani_diet!T:T,MATCH(M2340,ani_diet!D:D,0)),""),"")</f>
        <v/>
      </c>
    </row>
    <row r="2341" spans="1:38">
      <c r="A2341" t="str">
        <f>_xlfn.TEXTJOIN("/",TRUE,AOM[[#This Row],[L1]:[L10]])</f>
        <v>Outcomes/Productivity/Economics/Variable Cost/Inputs/Variable Cost-Soil Amendments</v>
      </c>
      <c r="B2341" t="s">
        <v>25015</v>
      </c>
      <c r="C2341" t="s">
        <v>24707</v>
      </c>
      <c r="D2341" t="s">
        <v>224</v>
      </c>
      <c r="E2341" t="s">
        <v>6970</v>
      </c>
      <c r="F2341" t="s">
        <v>7021</v>
      </c>
      <c r="G2341" t="s">
        <v>24872</v>
      </c>
      <c r="H2341" t="s">
        <v>25016</v>
      </c>
      <c r="I2341" t="s">
        <v>8288</v>
      </c>
      <c r="J2341" t="s">
        <v>8288</v>
      </c>
      <c r="K2341" t="s">
        <v>8288</v>
      </c>
      <c r="M2341" t="str" cm="1">
        <f t="array" ref="M2341">LOOKUP(2,1/(C2341:L2341&lt;&gt;""),C2341:L2341)</f>
        <v>Variable Cost-Soil Amendments</v>
      </c>
      <c r="N2341" t="s">
        <v>8288</v>
      </c>
      <c r="O2341" t="s">
        <v>8288</v>
      </c>
      <c r="P2341" t="s">
        <v>8288</v>
      </c>
      <c r="Q2341" t="s">
        <v>8288</v>
      </c>
      <c r="R2341" t="s">
        <v>8288</v>
      </c>
      <c r="S2341" t="s">
        <v>8288</v>
      </c>
      <c r="T2341" t="s">
        <v>8288</v>
      </c>
      <c r="U2341" t="s">
        <v>8288</v>
      </c>
      <c r="V2341" s="204" t="s">
        <v>8288</v>
      </c>
      <c r="W2341" t="s">
        <v>8288</v>
      </c>
      <c r="X2341" t="s">
        <v>8288</v>
      </c>
      <c r="Y2341" t="s">
        <v>8288</v>
      </c>
      <c r="Z2341" t="s">
        <v>8288</v>
      </c>
      <c r="AA2341" s="204" t="s">
        <v>8288</v>
      </c>
      <c r="AB2341" s="204"/>
      <c r="AC2341"/>
      <c r="AD2341"/>
      <c r="AE2341"/>
      <c r="AF2341"/>
      <c r="AG2341" t="str">
        <f>IFERROR(IF(COUNTIF(C2341:L2341,"Feed Ingredient")&gt;0,INDEX(ani_diet!T:T,MATCH(M2341,ani_diet!D:D,0)),""),"")</f>
        <v/>
      </c>
      <c r="AH2341" s="60" t="b">
        <f>IF(IFERROR(IF(MATCH("Feed Ingredient", AOM[[#This Row],[L1]:[L10]],0)&gt;0, TRUE, FALSE), FALSE)=TRUE,IFERROR(VLOOKUP(M2341, ani_diet!C:C, 1, FALSE), "No Match"),FALSE)</f>
        <v>0</v>
      </c>
      <c r="AL2341" t="str">
        <f>IFERROR(IF(COUNTIF(C2341:L2341,"Feed Ingredient")&gt;0,INDEX(ani_diet!T:T,MATCH(M2341,ani_diet!D:D,0)),""),"")</f>
        <v/>
      </c>
    </row>
    <row r="2342" spans="1:38">
      <c r="A2342" t="str">
        <f>_xlfn.TEXTJOIN("/",TRUE,AOM[[#This Row],[L1]:[L10]])</f>
        <v>Outcomes/Productivity/Economics/Variable Cost/Management Activities/Variable Cost-Erosion Control Structures</v>
      </c>
      <c r="B2342" t="s">
        <v>25017</v>
      </c>
      <c r="C2342" t="s">
        <v>24707</v>
      </c>
      <c r="D2342" t="s">
        <v>224</v>
      </c>
      <c r="E2342" t="s">
        <v>6970</v>
      </c>
      <c r="F2342" t="s">
        <v>7021</v>
      </c>
      <c r="G2342" t="s">
        <v>25018</v>
      </c>
      <c r="H2342" t="s">
        <v>25019</v>
      </c>
      <c r="I2342" t="s">
        <v>8288</v>
      </c>
      <c r="J2342" t="s">
        <v>8288</v>
      </c>
      <c r="K2342" t="s">
        <v>8288</v>
      </c>
      <c r="M2342" t="str" cm="1">
        <f t="array" ref="M2342">LOOKUP(2,1/(C2342:L2342&lt;&gt;""),C2342:L2342)</f>
        <v>Variable Cost-Erosion Control Structures</v>
      </c>
      <c r="N2342" t="s">
        <v>8288</v>
      </c>
      <c r="O2342" t="s">
        <v>8288</v>
      </c>
      <c r="P2342" t="s">
        <v>8288</v>
      </c>
      <c r="Q2342" t="s">
        <v>8288</v>
      </c>
      <c r="R2342" t="s">
        <v>8288</v>
      </c>
      <c r="S2342" t="s">
        <v>8288</v>
      </c>
      <c r="T2342" t="s">
        <v>8288</v>
      </c>
      <c r="U2342" t="s">
        <v>8288</v>
      </c>
      <c r="V2342" s="204" t="s">
        <v>8288</v>
      </c>
      <c r="W2342" t="s">
        <v>8288</v>
      </c>
      <c r="X2342" t="s">
        <v>8288</v>
      </c>
      <c r="Y2342" t="s">
        <v>8288</v>
      </c>
      <c r="Z2342" t="s">
        <v>8288</v>
      </c>
      <c r="AA2342" s="204" t="s">
        <v>8288</v>
      </c>
      <c r="AB2342" s="204"/>
      <c r="AC2342"/>
      <c r="AD2342"/>
      <c r="AE2342"/>
      <c r="AF2342"/>
      <c r="AG2342" t="str">
        <f>IFERROR(IF(COUNTIF(C2342:L2342,"Feed Ingredient")&gt;0,INDEX(ani_diet!T:T,MATCH(M2342,ani_diet!D:D,0)),""),"")</f>
        <v/>
      </c>
      <c r="AH2342" s="60" t="b">
        <f>IF(IFERROR(IF(MATCH("Feed Ingredient", AOM[[#This Row],[L1]:[L10]],0)&gt;0, TRUE, FALSE), FALSE)=TRUE,IFERROR(VLOOKUP(M2342, ani_diet!C:C, 1, FALSE), "No Match"),FALSE)</f>
        <v>0</v>
      </c>
      <c r="AL2342" t="str">
        <f>IFERROR(IF(COUNTIF(C2342:L2342,"Feed Ingredient")&gt;0,INDEX(ani_diet!T:T,MATCH(M2342,ani_diet!D:D,0)),""),"")</f>
        <v/>
      </c>
    </row>
    <row r="2343" spans="1:38">
      <c r="A2343" t="str">
        <f>_xlfn.TEXTJOIN("/",TRUE,AOM[[#This Row],[L1]:[L10]])</f>
        <v>Outcomes/Productivity/Economics/Variable Cost/Management Activities/Variable Cost-Harvesting</v>
      </c>
      <c r="B2343" t="s">
        <v>25020</v>
      </c>
      <c r="C2343" t="s">
        <v>24707</v>
      </c>
      <c r="D2343" t="s">
        <v>224</v>
      </c>
      <c r="E2343" t="s">
        <v>6970</v>
      </c>
      <c r="F2343" t="s">
        <v>7021</v>
      </c>
      <c r="G2343" t="s">
        <v>25018</v>
      </c>
      <c r="H2343" t="s">
        <v>25021</v>
      </c>
      <c r="I2343" t="s">
        <v>8288</v>
      </c>
      <c r="J2343" t="s">
        <v>8288</v>
      </c>
      <c r="K2343" t="s">
        <v>8288</v>
      </c>
      <c r="M2343" t="str" cm="1">
        <f t="array" ref="M2343">LOOKUP(2,1/(C2343:L2343&lt;&gt;""),C2343:L2343)</f>
        <v>Variable Cost-Harvesting</v>
      </c>
      <c r="N2343" t="s">
        <v>8288</v>
      </c>
      <c r="O2343" t="s">
        <v>8288</v>
      </c>
      <c r="P2343" t="s">
        <v>8288</v>
      </c>
      <c r="Q2343" t="s">
        <v>8288</v>
      </c>
      <c r="R2343" t="s">
        <v>8288</v>
      </c>
      <c r="S2343" t="s">
        <v>8288</v>
      </c>
      <c r="T2343" t="s">
        <v>8288</v>
      </c>
      <c r="U2343" t="s">
        <v>8288</v>
      </c>
      <c r="V2343" s="204" t="s">
        <v>8288</v>
      </c>
      <c r="W2343" t="s">
        <v>8288</v>
      </c>
      <c r="X2343" t="s">
        <v>8288</v>
      </c>
      <c r="Y2343" t="s">
        <v>5370</v>
      </c>
      <c r="Z2343" t="s">
        <v>8288</v>
      </c>
      <c r="AA2343" s="204" t="s">
        <v>8288</v>
      </c>
      <c r="AB2343" s="204"/>
      <c r="AC2343"/>
      <c r="AD2343"/>
      <c r="AE2343"/>
      <c r="AF2343"/>
      <c r="AG2343" t="str">
        <f>IFERROR(IF(COUNTIF(C2343:L2343,"Feed Ingredient")&gt;0,INDEX(ani_diet!T:T,MATCH(M2343,ani_diet!D:D,0)),""),"")</f>
        <v/>
      </c>
      <c r="AH2343" s="60" t="b">
        <f>IF(IFERROR(IF(MATCH("Feed Ingredient", AOM[[#This Row],[L1]:[L10]],0)&gt;0, TRUE, FALSE), FALSE)=TRUE,IFERROR(VLOOKUP(M2343, ani_diet!C:C, 1, FALSE), "No Match"),FALSE)</f>
        <v>0</v>
      </c>
      <c r="AL2343" t="str">
        <f>IFERROR(IF(COUNTIF(C2343:L2343,"Feed Ingredient")&gt;0,INDEX(ani_diet!T:T,MATCH(M2343,ani_diet!D:D,0)),""),"")</f>
        <v/>
      </c>
    </row>
    <row r="2344" spans="1:38">
      <c r="A2344" t="str">
        <f>_xlfn.TEXTJOIN("/",TRUE,AOM[[#This Row],[L1]:[L10]])</f>
        <v>Outcomes/Productivity/Economics/Variable Cost/Management Activities/Variable Cost-Planting</v>
      </c>
      <c r="B2344" t="s">
        <v>25022</v>
      </c>
      <c r="C2344" t="s">
        <v>24707</v>
      </c>
      <c r="D2344" t="s">
        <v>224</v>
      </c>
      <c r="E2344" t="s">
        <v>6970</v>
      </c>
      <c r="F2344" t="s">
        <v>7021</v>
      </c>
      <c r="G2344" t="s">
        <v>25018</v>
      </c>
      <c r="H2344" t="s">
        <v>25023</v>
      </c>
      <c r="I2344" t="s">
        <v>8288</v>
      </c>
      <c r="J2344" t="s">
        <v>8288</v>
      </c>
      <c r="K2344" t="s">
        <v>8288</v>
      </c>
      <c r="M2344" t="str" cm="1">
        <f t="array" ref="M2344">LOOKUP(2,1/(C2344:L2344&lt;&gt;""),C2344:L2344)</f>
        <v>Variable Cost-Planting</v>
      </c>
      <c r="N2344" t="s">
        <v>8288</v>
      </c>
      <c r="O2344" t="s">
        <v>8288</v>
      </c>
      <c r="P2344" t="s">
        <v>8288</v>
      </c>
      <c r="Q2344" t="s">
        <v>8288</v>
      </c>
      <c r="R2344" t="s">
        <v>8288</v>
      </c>
      <c r="S2344" t="s">
        <v>8288</v>
      </c>
      <c r="T2344" t="s">
        <v>8288</v>
      </c>
      <c r="U2344" t="s">
        <v>8288</v>
      </c>
      <c r="V2344" s="204" t="s">
        <v>8288</v>
      </c>
      <c r="W2344" t="s">
        <v>8288</v>
      </c>
      <c r="X2344" t="s">
        <v>8288</v>
      </c>
      <c r="Y2344" t="s">
        <v>5370</v>
      </c>
      <c r="Z2344" t="s">
        <v>8288</v>
      </c>
      <c r="AA2344" s="204" t="s">
        <v>8288</v>
      </c>
      <c r="AB2344" s="204"/>
      <c r="AC2344"/>
      <c r="AD2344"/>
      <c r="AE2344"/>
      <c r="AF2344"/>
      <c r="AG2344" t="str">
        <f>IFERROR(IF(COUNTIF(C2344:L2344,"Feed Ingredient")&gt;0,INDEX(ani_diet!T:T,MATCH(M2344,ani_diet!D:D,0)),""),"")</f>
        <v/>
      </c>
      <c r="AH2344" s="60" t="b">
        <f>IF(IFERROR(IF(MATCH("Feed Ingredient", AOM[[#This Row],[L1]:[L10]],0)&gt;0, TRUE, FALSE), FALSE)=TRUE,IFERROR(VLOOKUP(M2344, ani_diet!C:C, 1, FALSE), "No Match"),FALSE)</f>
        <v>0</v>
      </c>
      <c r="AL2344" t="str">
        <f>IFERROR(IF(COUNTIF(C2344:L2344,"Feed Ingredient")&gt;0,INDEX(ani_diet!T:T,MATCH(M2344,ani_diet!D:D,0)),""),"")</f>
        <v/>
      </c>
    </row>
    <row r="2345" spans="1:38">
      <c r="A2345" t="str">
        <f>_xlfn.TEXTJOIN("/",TRUE,AOM[[#This Row],[L1]:[L10]])</f>
        <v>Outcomes/Productivity/Economics/Variable Cost/Management Activities/Variable Cost-Preparing Beds</v>
      </c>
      <c r="B2345" t="s">
        <v>25024</v>
      </c>
      <c r="C2345" t="s">
        <v>24707</v>
      </c>
      <c r="D2345" t="s">
        <v>224</v>
      </c>
      <c r="E2345" t="s">
        <v>6970</v>
      </c>
      <c r="F2345" t="s">
        <v>7021</v>
      </c>
      <c r="G2345" t="s">
        <v>25018</v>
      </c>
      <c r="H2345" t="s">
        <v>25025</v>
      </c>
      <c r="I2345" t="s">
        <v>8288</v>
      </c>
      <c r="J2345" t="s">
        <v>8288</v>
      </c>
      <c r="K2345" t="s">
        <v>8288</v>
      </c>
      <c r="M2345" t="str" cm="1">
        <f t="array" ref="M2345">LOOKUP(2,1/(C2345:L2345&lt;&gt;""),C2345:L2345)</f>
        <v>Variable Cost-Preparing Beds</v>
      </c>
      <c r="N2345" t="s">
        <v>8288</v>
      </c>
      <c r="O2345" t="s">
        <v>8288</v>
      </c>
      <c r="P2345" t="s">
        <v>8288</v>
      </c>
      <c r="Q2345" t="s">
        <v>8288</v>
      </c>
      <c r="R2345" t="s">
        <v>8288</v>
      </c>
      <c r="S2345" t="s">
        <v>8288</v>
      </c>
      <c r="T2345" t="s">
        <v>8288</v>
      </c>
      <c r="U2345" t="s">
        <v>8288</v>
      </c>
      <c r="V2345" s="204" t="s">
        <v>8288</v>
      </c>
      <c r="W2345" t="s">
        <v>8288</v>
      </c>
      <c r="X2345" t="s">
        <v>8288</v>
      </c>
      <c r="Y2345" t="s">
        <v>8288</v>
      </c>
      <c r="Z2345" t="s">
        <v>8288</v>
      </c>
      <c r="AA2345" s="204" t="s">
        <v>8288</v>
      </c>
      <c r="AB2345" s="204"/>
      <c r="AC2345"/>
      <c r="AD2345"/>
      <c r="AE2345"/>
      <c r="AF2345"/>
      <c r="AG2345" t="str">
        <f>IFERROR(IF(COUNTIF(C2345:L2345,"Feed Ingredient")&gt;0,INDEX(ani_diet!T:T,MATCH(M2345,ani_diet!D:D,0)),""),"")</f>
        <v/>
      </c>
      <c r="AH2345" s="60" t="b">
        <f>IF(IFERROR(IF(MATCH("Feed Ingredient", AOM[[#This Row],[L1]:[L10]],0)&gt;0, TRUE, FALSE), FALSE)=TRUE,IFERROR(VLOOKUP(M2345, ani_diet!C:C, 1, FALSE), "No Match"),FALSE)</f>
        <v>0</v>
      </c>
      <c r="AL2345" t="str">
        <f>IFERROR(IF(COUNTIF(C2345:L2345,"Feed Ingredient")&gt;0,INDEX(ani_diet!T:T,MATCH(M2345,ani_diet!D:D,0)),""),"")</f>
        <v/>
      </c>
    </row>
    <row r="2346" spans="1:38">
      <c r="A2346" t="str">
        <f>_xlfn.TEXTJOIN("/",TRUE,AOM[[#This Row],[L1]:[L10]])</f>
        <v>Outcomes/Productivity/Economics/Variable Cost/Management Activities/Variable Cost-Pruning</v>
      </c>
      <c r="B2346" t="s">
        <v>25026</v>
      </c>
      <c r="C2346" t="s">
        <v>24707</v>
      </c>
      <c r="D2346" t="s">
        <v>224</v>
      </c>
      <c r="E2346" t="s">
        <v>6970</v>
      </c>
      <c r="F2346" t="s">
        <v>7021</v>
      </c>
      <c r="G2346" t="s">
        <v>25018</v>
      </c>
      <c r="H2346" t="s">
        <v>25027</v>
      </c>
      <c r="I2346" t="s">
        <v>8288</v>
      </c>
      <c r="J2346" t="s">
        <v>8288</v>
      </c>
      <c r="K2346" t="s">
        <v>8288</v>
      </c>
      <c r="M2346" t="str" cm="1">
        <f t="array" ref="M2346">LOOKUP(2,1/(C2346:L2346&lt;&gt;""),C2346:L2346)</f>
        <v>Variable Cost-Pruning</v>
      </c>
      <c r="N2346" t="s">
        <v>8288</v>
      </c>
      <c r="O2346" t="s">
        <v>8288</v>
      </c>
      <c r="P2346" t="s">
        <v>8288</v>
      </c>
      <c r="Q2346" t="s">
        <v>8288</v>
      </c>
      <c r="R2346" t="s">
        <v>8288</v>
      </c>
      <c r="S2346" t="s">
        <v>8288</v>
      </c>
      <c r="T2346" t="s">
        <v>8288</v>
      </c>
      <c r="U2346" t="s">
        <v>8288</v>
      </c>
      <c r="V2346" s="204" t="s">
        <v>8288</v>
      </c>
      <c r="W2346" t="s">
        <v>8288</v>
      </c>
      <c r="X2346" t="s">
        <v>8288</v>
      </c>
      <c r="Y2346" t="s">
        <v>8288</v>
      </c>
      <c r="Z2346" t="s">
        <v>8288</v>
      </c>
      <c r="AA2346" s="204" t="s">
        <v>8288</v>
      </c>
      <c r="AB2346" s="204"/>
      <c r="AC2346"/>
      <c r="AD2346"/>
      <c r="AE2346"/>
      <c r="AF2346"/>
      <c r="AG2346" t="str">
        <f>IFERROR(IF(COUNTIF(C2346:L2346,"Feed Ingredient")&gt;0,INDEX(ani_diet!T:T,MATCH(M2346,ani_diet!D:D,0)),""),"")</f>
        <v/>
      </c>
      <c r="AH2346" s="60" t="b">
        <f>IF(IFERROR(IF(MATCH("Feed Ingredient", AOM[[#This Row],[L1]:[L10]],0)&gt;0, TRUE, FALSE), FALSE)=TRUE,IFERROR(VLOOKUP(M2346, ani_diet!C:C, 1, FALSE), "No Match"),FALSE)</f>
        <v>0</v>
      </c>
      <c r="AL2346" t="str">
        <f>IFERROR(IF(COUNTIF(C2346:L2346,"Feed Ingredient")&gt;0,INDEX(ani_diet!T:T,MATCH(M2346,ani_diet!D:D,0)),""),"")</f>
        <v/>
      </c>
    </row>
    <row r="2347" spans="1:38">
      <c r="A2347" t="str">
        <f>_xlfn.TEXTJOIN("/",TRUE,AOM[[#This Row],[L1]:[L10]])</f>
        <v>Outcomes/Productivity/Economics/Variable Cost/Management Activities/Variable Cost-Spraying</v>
      </c>
      <c r="B2347" t="s">
        <v>25028</v>
      </c>
      <c r="C2347" t="s">
        <v>24707</v>
      </c>
      <c r="D2347" t="s">
        <v>224</v>
      </c>
      <c r="E2347" t="s">
        <v>6970</v>
      </c>
      <c r="F2347" t="s">
        <v>7021</v>
      </c>
      <c r="G2347" t="s">
        <v>25018</v>
      </c>
      <c r="H2347" t="s">
        <v>25029</v>
      </c>
      <c r="I2347" t="s">
        <v>8288</v>
      </c>
      <c r="J2347" t="s">
        <v>8288</v>
      </c>
      <c r="K2347" t="s">
        <v>8288</v>
      </c>
      <c r="M2347" t="str" cm="1">
        <f t="array" ref="M2347">LOOKUP(2,1/(C2347:L2347&lt;&gt;""),C2347:L2347)</f>
        <v>Variable Cost-Spraying</v>
      </c>
      <c r="N2347" t="s">
        <v>8288</v>
      </c>
      <c r="O2347" t="s">
        <v>8288</v>
      </c>
      <c r="P2347" t="s">
        <v>8288</v>
      </c>
      <c r="Q2347" t="s">
        <v>8288</v>
      </c>
      <c r="R2347" t="s">
        <v>8288</v>
      </c>
      <c r="S2347" t="s">
        <v>8288</v>
      </c>
      <c r="T2347" t="s">
        <v>8288</v>
      </c>
      <c r="U2347" t="s">
        <v>8288</v>
      </c>
      <c r="V2347" s="204" t="s">
        <v>8288</v>
      </c>
      <c r="W2347" t="s">
        <v>8288</v>
      </c>
      <c r="X2347" t="s">
        <v>8288</v>
      </c>
      <c r="Y2347" t="s">
        <v>8288</v>
      </c>
      <c r="Z2347" t="s">
        <v>8288</v>
      </c>
      <c r="AA2347" s="204" t="s">
        <v>8288</v>
      </c>
      <c r="AB2347" s="204"/>
      <c r="AC2347"/>
      <c r="AD2347"/>
      <c r="AE2347"/>
      <c r="AF2347"/>
      <c r="AG2347" t="str">
        <f>IFERROR(IF(COUNTIF(C2347:L2347,"Feed Ingredient")&gt;0,INDEX(ani_diet!T:T,MATCH(M2347,ani_diet!D:D,0)),""),"")</f>
        <v/>
      </c>
      <c r="AH2347" s="60" t="b">
        <f>IF(IFERROR(IF(MATCH("Feed Ingredient", AOM[[#This Row],[L1]:[L10]],0)&gt;0, TRUE, FALSE), FALSE)=TRUE,IFERROR(VLOOKUP(M2347, ani_diet!C:C, 1, FALSE), "No Match"),FALSE)</f>
        <v>0</v>
      </c>
      <c r="AL2347" t="str">
        <f>IFERROR(IF(COUNTIF(C2347:L2347,"Feed Ingredient")&gt;0,INDEX(ani_diet!T:T,MATCH(M2347,ani_diet!D:D,0)),""),"")</f>
        <v/>
      </c>
    </row>
    <row r="2348" spans="1:38">
      <c r="A2348" t="str">
        <f>_xlfn.TEXTJOIN("/",TRUE,AOM[[#This Row],[L1]:[L10]])</f>
        <v>Outcomes/Productivity/Economics/Variable Cost/Management Activities/Variable Cost-Spreading</v>
      </c>
      <c r="B2348" t="s">
        <v>25030</v>
      </c>
      <c r="C2348" t="s">
        <v>24707</v>
      </c>
      <c r="D2348" t="s">
        <v>224</v>
      </c>
      <c r="E2348" t="s">
        <v>6970</v>
      </c>
      <c r="F2348" t="s">
        <v>7021</v>
      </c>
      <c r="G2348" t="s">
        <v>25018</v>
      </c>
      <c r="H2348" t="s">
        <v>25031</v>
      </c>
      <c r="I2348" t="s">
        <v>8288</v>
      </c>
      <c r="J2348" t="s">
        <v>8288</v>
      </c>
      <c r="K2348" t="s">
        <v>8288</v>
      </c>
      <c r="M2348" t="str" cm="1">
        <f t="array" ref="M2348">LOOKUP(2,1/(C2348:L2348&lt;&gt;""),C2348:L2348)</f>
        <v>Variable Cost-Spreading</v>
      </c>
      <c r="N2348" t="s">
        <v>8288</v>
      </c>
      <c r="O2348" t="s">
        <v>8288</v>
      </c>
      <c r="P2348" t="s">
        <v>8288</v>
      </c>
      <c r="Q2348" t="s">
        <v>8288</v>
      </c>
      <c r="R2348" t="s">
        <v>8288</v>
      </c>
      <c r="S2348" t="s">
        <v>8288</v>
      </c>
      <c r="T2348" t="s">
        <v>8288</v>
      </c>
      <c r="U2348" t="s">
        <v>8288</v>
      </c>
      <c r="V2348" s="204" t="s">
        <v>8288</v>
      </c>
      <c r="W2348" t="s">
        <v>8288</v>
      </c>
      <c r="X2348" t="s">
        <v>8288</v>
      </c>
      <c r="Y2348" t="s">
        <v>8288</v>
      </c>
      <c r="Z2348" t="s">
        <v>8288</v>
      </c>
      <c r="AA2348" s="204" t="s">
        <v>8288</v>
      </c>
      <c r="AB2348" s="204"/>
      <c r="AC2348"/>
      <c r="AD2348"/>
      <c r="AE2348"/>
      <c r="AF2348"/>
      <c r="AG2348" t="str">
        <f>IFERROR(IF(COUNTIF(C2348:L2348,"Feed Ingredient")&gt;0,INDEX(ani_diet!T:T,MATCH(M2348,ani_diet!D:D,0)),""),"")</f>
        <v/>
      </c>
      <c r="AH2348" s="60" t="b">
        <f>IF(IFERROR(IF(MATCH("Feed Ingredient", AOM[[#This Row],[L1]:[L10]],0)&gt;0, TRUE, FALSE), FALSE)=TRUE,IFERROR(VLOOKUP(M2348, ani_diet!C:C, 1, FALSE), "No Match"),FALSE)</f>
        <v>0</v>
      </c>
      <c r="AL2348" t="str">
        <f>IFERROR(IF(COUNTIF(C2348:L2348,"Feed Ingredient")&gt;0,INDEX(ani_diet!T:T,MATCH(M2348,ani_diet!D:D,0)),""),"")</f>
        <v/>
      </c>
    </row>
    <row r="2349" spans="1:38">
      <c r="A2349" t="str">
        <f>_xlfn.TEXTJOIN("/",TRUE,AOM[[#This Row],[L1]:[L10]])</f>
        <v>Outcomes/Productivity/Economics/Variable Cost/Management Activities/Variable Cost-Threshing</v>
      </c>
      <c r="B2349" t="s">
        <v>25032</v>
      </c>
      <c r="C2349" t="s">
        <v>24707</v>
      </c>
      <c r="D2349" t="s">
        <v>224</v>
      </c>
      <c r="E2349" t="s">
        <v>6970</v>
      </c>
      <c r="F2349" t="s">
        <v>7021</v>
      </c>
      <c r="G2349" t="s">
        <v>25018</v>
      </c>
      <c r="H2349" t="s">
        <v>25033</v>
      </c>
      <c r="I2349" t="s">
        <v>8288</v>
      </c>
      <c r="J2349" t="s">
        <v>8288</v>
      </c>
      <c r="K2349" t="s">
        <v>8288</v>
      </c>
      <c r="M2349" t="str" cm="1">
        <f t="array" ref="M2349">LOOKUP(2,1/(C2349:L2349&lt;&gt;""),C2349:L2349)</f>
        <v>Variable Cost-Threshing</v>
      </c>
      <c r="N2349" t="s">
        <v>8288</v>
      </c>
      <c r="O2349" t="s">
        <v>8288</v>
      </c>
      <c r="P2349" t="s">
        <v>8288</v>
      </c>
      <c r="Q2349" t="s">
        <v>8288</v>
      </c>
      <c r="R2349" t="s">
        <v>8288</v>
      </c>
      <c r="S2349" t="s">
        <v>8288</v>
      </c>
      <c r="T2349" t="s">
        <v>8288</v>
      </c>
      <c r="U2349" t="s">
        <v>8288</v>
      </c>
      <c r="V2349" s="204" t="s">
        <v>8288</v>
      </c>
      <c r="W2349" t="s">
        <v>8288</v>
      </c>
      <c r="X2349" t="s">
        <v>8288</v>
      </c>
      <c r="Y2349" t="s">
        <v>5370</v>
      </c>
      <c r="Z2349" t="s">
        <v>8288</v>
      </c>
      <c r="AA2349" s="204" t="s">
        <v>8288</v>
      </c>
      <c r="AB2349" s="204"/>
      <c r="AC2349"/>
      <c r="AD2349"/>
      <c r="AE2349"/>
      <c r="AF2349"/>
      <c r="AG2349" t="str">
        <f>IFERROR(IF(COUNTIF(C2349:L2349,"Feed Ingredient")&gt;0,INDEX(ani_diet!T:T,MATCH(M2349,ani_diet!D:D,0)),""),"")</f>
        <v/>
      </c>
      <c r="AH2349" s="60" t="b">
        <f>IF(IFERROR(IF(MATCH("Feed Ingredient", AOM[[#This Row],[L1]:[L10]],0)&gt;0, TRUE, FALSE), FALSE)=TRUE,IFERROR(VLOOKUP(M2349, ani_diet!C:C, 1, FALSE), "No Match"),FALSE)</f>
        <v>0</v>
      </c>
      <c r="AL2349" t="str">
        <f>IFERROR(IF(COUNTIF(C2349:L2349,"Feed Ingredient")&gt;0,INDEX(ani_diet!T:T,MATCH(M2349,ani_diet!D:D,0)),""),"")</f>
        <v/>
      </c>
    </row>
    <row r="2350" spans="1:38">
      <c r="A2350" t="str">
        <f>_xlfn.TEXTJOIN("/",TRUE,AOM[[#This Row],[L1]:[L10]])</f>
        <v>Outcomes/Productivity/Economics/Variable Cost/Management Activities/Variable Cost-Tillage</v>
      </c>
      <c r="B2350" t="s">
        <v>25034</v>
      </c>
      <c r="C2350" t="s">
        <v>24707</v>
      </c>
      <c r="D2350" t="s">
        <v>224</v>
      </c>
      <c r="E2350" t="s">
        <v>6970</v>
      </c>
      <c r="F2350" t="s">
        <v>7021</v>
      </c>
      <c r="G2350" t="s">
        <v>25018</v>
      </c>
      <c r="H2350" t="s">
        <v>25035</v>
      </c>
      <c r="I2350" t="s">
        <v>8288</v>
      </c>
      <c r="J2350" t="s">
        <v>8288</v>
      </c>
      <c r="K2350" t="s">
        <v>8288</v>
      </c>
      <c r="M2350" t="str" cm="1">
        <f t="array" ref="M2350">LOOKUP(2,1/(C2350:L2350&lt;&gt;""),C2350:L2350)</f>
        <v>Variable Cost-Tillage</v>
      </c>
      <c r="N2350" t="s">
        <v>8288</v>
      </c>
      <c r="O2350" t="s">
        <v>8288</v>
      </c>
      <c r="P2350" t="s">
        <v>8288</v>
      </c>
      <c r="Q2350" t="s">
        <v>8288</v>
      </c>
      <c r="R2350" t="s">
        <v>8288</v>
      </c>
      <c r="S2350" t="s">
        <v>8288</v>
      </c>
      <c r="T2350" t="s">
        <v>8288</v>
      </c>
      <c r="U2350" t="s">
        <v>8288</v>
      </c>
      <c r="V2350" s="204" t="s">
        <v>8288</v>
      </c>
      <c r="W2350" t="s">
        <v>8288</v>
      </c>
      <c r="X2350" t="s">
        <v>8288</v>
      </c>
      <c r="Y2350" t="s">
        <v>5370</v>
      </c>
      <c r="Z2350" t="s">
        <v>8288</v>
      </c>
      <c r="AA2350" s="204" t="s">
        <v>8288</v>
      </c>
      <c r="AB2350" s="204"/>
      <c r="AC2350"/>
      <c r="AD2350"/>
      <c r="AE2350"/>
      <c r="AF2350"/>
      <c r="AG2350" t="str">
        <f>IFERROR(IF(COUNTIF(C2350:L2350,"Feed Ingredient")&gt;0,INDEX(ani_diet!T:T,MATCH(M2350,ani_diet!D:D,0)),""),"")</f>
        <v/>
      </c>
      <c r="AH2350" s="60" t="b">
        <f>IF(IFERROR(IF(MATCH("Feed Ingredient", AOM[[#This Row],[L1]:[L10]],0)&gt;0, TRUE, FALSE), FALSE)=TRUE,IFERROR(VLOOKUP(M2350, ani_diet!C:C, 1, FALSE), "No Match"),FALSE)</f>
        <v>0</v>
      </c>
      <c r="AL2350" t="str">
        <f>IFERROR(IF(COUNTIF(C2350:L2350,"Feed Ingredient")&gt;0,INDEX(ani_diet!T:T,MATCH(M2350,ani_diet!D:D,0)),""),"")</f>
        <v/>
      </c>
    </row>
    <row r="2351" spans="1:38">
      <c r="A2351" t="str">
        <f>_xlfn.TEXTJOIN("/",TRUE,AOM[[#This Row],[L1]:[L10]])</f>
        <v>Outcomes/Productivity/Economics/Variable Cost/Management Activities/Variable Cost-Transplanting</v>
      </c>
      <c r="B2351" t="s">
        <v>25036</v>
      </c>
      <c r="C2351" t="s">
        <v>24707</v>
      </c>
      <c r="D2351" t="s">
        <v>224</v>
      </c>
      <c r="E2351" t="s">
        <v>6970</v>
      </c>
      <c r="F2351" t="s">
        <v>7021</v>
      </c>
      <c r="G2351" t="s">
        <v>25018</v>
      </c>
      <c r="H2351" t="s">
        <v>25037</v>
      </c>
      <c r="I2351" t="s">
        <v>8288</v>
      </c>
      <c r="J2351" t="s">
        <v>8288</v>
      </c>
      <c r="K2351" t="s">
        <v>8288</v>
      </c>
      <c r="M2351" t="str" cm="1">
        <f t="array" ref="M2351">LOOKUP(2,1/(C2351:L2351&lt;&gt;""),C2351:L2351)</f>
        <v>Variable Cost-Transplanting</v>
      </c>
      <c r="N2351" t="s">
        <v>8288</v>
      </c>
      <c r="O2351" t="s">
        <v>8288</v>
      </c>
      <c r="P2351" t="s">
        <v>8288</v>
      </c>
      <c r="Q2351" t="s">
        <v>8288</v>
      </c>
      <c r="R2351" t="s">
        <v>8288</v>
      </c>
      <c r="S2351" t="s">
        <v>8288</v>
      </c>
      <c r="T2351" t="s">
        <v>8288</v>
      </c>
      <c r="U2351" t="s">
        <v>8288</v>
      </c>
      <c r="V2351" s="204" t="s">
        <v>8288</v>
      </c>
      <c r="W2351" t="s">
        <v>8288</v>
      </c>
      <c r="X2351" t="s">
        <v>8288</v>
      </c>
      <c r="Y2351" t="s">
        <v>8288</v>
      </c>
      <c r="Z2351" t="s">
        <v>8288</v>
      </c>
      <c r="AA2351" s="204" t="s">
        <v>8288</v>
      </c>
      <c r="AB2351" s="204"/>
      <c r="AC2351"/>
      <c r="AD2351"/>
      <c r="AE2351"/>
      <c r="AF2351"/>
      <c r="AG2351" t="str">
        <f>IFERROR(IF(COUNTIF(C2351:L2351,"Feed Ingredient")&gt;0,INDEX(ani_diet!T:T,MATCH(M2351,ani_diet!D:D,0)),""),"")</f>
        <v/>
      </c>
      <c r="AH2351" s="60" t="b">
        <f>IF(IFERROR(IF(MATCH("Feed Ingredient", AOM[[#This Row],[L1]:[L10]],0)&gt;0, TRUE, FALSE), FALSE)=TRUE,IFERROR(VLOOKUP(M2351, ani_diet!C:C, 1, FALSE), "No Match"),FALSE)</f>
        <v>0</v>
      </c>
      <c r="AL2351" t="str">
        <f>IFERROR(IF(COUNTIF(C2351:L2351,"Feed Ingredient")&gt;0,INDEX(ani_diet!T:T,MATCH(M2351,ani_diet!D:D,0)),""),"")</f>
        <v/>
      </c>
    </row>
    <row r="2352" spans="1:38">
      <c r="A2352" t="str">
        <f>_xlfn.TEXTJOIN("/",TRUE,AOM[[#This Row],[L1]:[L10]])</f>
        <v>Outcomes/Productivity/Economics/Variable Cost/Management Activities/Variable Cost-Water Harvesting Structures</v>
      </c>
      <c r="B2352" t="s">
        <v>25038</v>
      </c>
      <c r="C2352" t="s">
        <v>24707</v>
      </c>
      <c r="D2352" t="s">
        <v>224</v>
      </c>
      <c r="E2352" t="s">
        <v>6970</v>
      </c>
      <c r="F2352" t="s">
        <v>7021</v>
      </c>
      <c r="G2352" t="s">
        <v>25018</v>
      </c>
      <c r="H2352" t="s">
        <v>25039</v>
      </c>
      <c r="I2352" t="s">
        <v>8288</v>
      </c>
      <c r="J2352" t="s">
        <v>8288</v>
      </c>
      <c r="K2352" t="s">
        <v>8288</v>
      </c>
      <c r="M2352" t="str" cm="1">
        <f t="array" ref="M2352">LOOKUP(2,1/(C2352:L2352&lt;&gt;""),C2352:L2352)</f>
        <v>Variable Cost-Water Harvesting Structures</v>
      </c>
      <c r="N2352" t="s">
        <v>8288</v>
      </c>
      <c r="O2352" t="s">
        <v>8288</v>
      </c>
      <c r="P2352" t="s">
        <v>8288</v>
      </c>
      <c r="Q2352" t="s">
        <v>8288</v>
      </c>
      <c r="R2352" t="s">
        <v>8288</v>
      </c>
      <c r="S2352" t="s">
        <v>8288</v>
      </c>
      <c r="T2352" t="s">
        <v>8288</v>
      </c>
      <c r="U2352" t="s">
        <v>8288</v>
      </c>
      <c r="V2352" s="204" t="s">
        <v>8288</v>
      </c>
      <c r="W2352" t="s">
        <v>8288</v>
      </c>
      <c r="X2352" t="s">
        <v>8288</v>
      </c>
      <c r="Y2352" t="s">
        <v>8288</v>
      </c>
      <c r="Z2352" t="s">
        <v>8288</v>
      </c>
      <c r="AA2352" s="204" t="s">
        <v>8288</v>
      </c>
      <c r="AB2352" s="204"/>
      <c r="AC2352"/>
      <c r="AD2352"/>
      <c r="AE2352"/>
      <c r="AF2352"/>
      <c r="AG2352" t="str">
        <f>IFERROR(IF(COUNTIF(C2352:L2352,"Feed Ingredient")&gt;0,INDEX(ani_diet!T:T,MATCH(M2352,ani_diet!D:D,0)),""),"")</f>
        <v/>
      </c>
      <c r="AH2352" s="60" t="b">
        <f>IF(IFERROR(IF(MATCH("Feed Ingredient", AOM[[#This Row],[L1]:[L10]],0)&gt;0, TRUE, FALSE), FALSE)=TRUE,IFERROR(VLOOKUP(M2352, ani_diet!C:C, 1, FALSE), "No Match"),FALSE)</f>
        <v>0</v>
      </c>
      <c r="AL2352" t="str">
        <f>IFERROR(IF(COUNTIF(C2352:L2352,"Feed Ingredient")&gt;0,INDEX(ani_diet!T:T,MATCH(M2352,ani_diet!D:D,0)),""),"")</f>
        <v/>
      </c>
    </row>
    <row r="2353" spans="1:38">
      <c r="A2353" t="str">
        <f>_xlfn.TEXTJOIN("/",TRUE,AOM[[#This Row],[L1]:[L10]])</f>
        <v>Outcomes/Productivity/Economics/Variable Cost/Management Activities/Variable Cost-Weeding</v>
      </c>
      <c r="B2353" t="s">
        <v>25040</v>
      </c>
      <c r="C2353" t="s">
        <v>24707</v>
      </c>
      <c r="D2353" t="s">
        <v>224</v>
      </c>
      <c r="E2353" t="s">
        <v>6970</v>
      </c>
      <c r="F2353" t="s">
        <v>7021</v>
      </c>
      <c r="G2353" t="s">
        <v>25018</v>
      </c>
      <c r="H2353" t="s">
        <v>25041</v>
      </c>
      <c r="I2353" t="s">
        <v>8288</v>
      </c>
      <c r="J2353" t="s">
        <v>8288</v>
      </c>
      <c r="K2353" t="s">
        <v>8288</v>
      </c>
      <c r="M2353" t="str" cm="1">
        <f t="array" ref="M2353">LOOKUP(2,1/(C2353:L2353&lt;&gt;""),C2353:L2353)</f>
        <v>Variable Cost-Weeding</v>
      </c>
      <c r="N2353" t="s">
        <v>8288</v>
      </c>
      <c r="O2353" t="s">
        <v>8288</v>
      </c>
      <c r="P2353" t="s">
        <v>8288</v>
      </c>
      <c r="Q2353" t="s">
        <v>8288</v>
      </c>
      <c r="R2353" t="s">
        <v>8288</v>
      </c>
      <c r="S2353" t="s">
        <v>8288</v>
      </c>
      <c r="T2353" t="s">
        <v>8288</v>
      </c>
      <c r="U2353" t="s">
        <v>8288</v>
      </c>
      <c r="V2353" s="204" t="s">
        <v>8288</v>
      </c>
      <c r="W2353" t="s">
        <v>8288</v>
      </c>
      <c r="X2353" t="s">
        <v>8288</v>
      </c>
      <c r="Y2353" t="s">
        <v>5370</v>
      </c>
      <c r="Z2353" t="s">
        <v>8288</v>
      </c>
      <c r="AA2353" s="204" t="s">
        <v>8288</v>
      </c>
      <c r="AB2353" s="204"/>
      <c r="AC2353"/>
      <c r="AD2353"/>
      <c r="AE2353"/>
      <c r="AF2353"/>
      <c r="AG2353" t="str">
        <f>IFERROR(IF(COUNTIF(C2353:L2353,"Feed Ingredient")&gt;0,INDEX(ani_diet!T:T,MATCH(M2353,ani_diet!D:D,0)),""),"")</f>
        <v/>
      </c>
      <c r="AH2353" s="60" t="b">
        <f>IF(IFERROR(IF(MATCH("Feed Ingredient", AOM[[#This Row],[L1]:[L10]],0)&gt;0, TRUE, FALSE), FALSE)=TRUE,IFERROR(VLOOKUP(M2353, ani_diet!C:C, 1, FALSE), "No Match"),FALSE)</f>
        <v>0</v>
      </c>
      <c r="AL2353" t="str">
        <f>IFERROR(IF(COUNTIF(C2353:L2353,"Feed Ingredient")&gt;0,INDEX(ani_diet!T:T,MATCH(M2353,ani_diet!D:D,0)),""),"")</f>
        <v/>
      </c>
    </row>
    <row r="2354" spans="1:38">
      <c r="A2354" t="str">
        <f>_xlfn.TEXTJOIN("/",TRUE,AOM[[#This Row],[L1]:[L10]])</f>
        <v>Outcomes/Productivity/Labour/Labour-Time</v>
      </c>
      <c r="B2354" t="s">
        <v>25042</v>
      </c>
      <c r="C2354" t="s">
        <v>24707</v>
      </c>
      <c r="D2354" t="s">
        <v>224</v>
      </c>
      <c r="E2354" t="s">
        <v>7372</v>
      </c>
      <c r="F2354" t="s">
        <v>25043</v>
      </c>
      <c r="G2354" t="s">
        <v>8288</v>
      </c>
      <c r="H2354" t="s">
        <v>8288</v>
      </c>
      <c r="I2354" t="s">
        <v>8288</v>
      </c>
      <c r="J2354" t="s">
        <v>8288</v>
      </c>
      <c r="K2354" t="s">
        <v>8288</v>
      </c>
      <c r="M2354" t="str" cm="1">
        <f t="array" ref="M2354">LOOKUP(2,1/(C2354:L2354&lt;&gt;""),C2354:L2354)</f>
        <v>Labour-Time</v>
      </c>
      <c r="N2354" t="s">
        <v>8288</v>
      </c>
      <c r="O2354" t="s">
        <v>7377</v>
      </c>
      <c r="P2354" t="s">
        <v>8288</v>
      </c>
      <c r="Q2354" t="s">
        <v>8288</v>
      </c>
      <c r="R2354" t="s">
        <v>8288</v>
      </c>
      <c r="S2354" t="s">
        <v>8288</v>
      </c>
      <c r="T2354" t="s">
        <v>8288</v>
      </c>
      <c r="U2354" t="s">
        <v>8288</v>
      </c>
      <c r="V2354" s="204" t="s">
        <v>8288</v>
      </c>
      <c r="W2354" t="s">
        <v>8288</v>
      </c>
      <c r="X2354" t="s">
        <v>8288</v>
      </c>
      <c r="Y2354" t="s">
        <v>18091</v>
      </c>
      <c r="Z2354" t="s">
        <v>8288</v>
      </c>
      <c r="AA2354" s="204" t="s">
        <v>8288</v>
      </c>
      <c r="AB2354" s="204"/>
      <c r="AC2354"/>
      <c r="AD2354"/>
      <c r="AE2354"/>
      <c r="AF2354"/>
      <c r="AG2354" t="str">
        <f>IFERROR(IF(COUNTIF(C2354:L2354,"Feed Ingredient")&gt;0,INDEX(ani_diet!T:T,MATCH(M2354,ani_diet!D:D,0)),""),"")</f>
        <v/>
      </c>
      <c r="AH2354" s="60" t="b">
        <f>IF(IFERROR(IF(MATCH("Feed Ingredient", AOM[[#This Row],[L1]:[L10]],0)&gt;0, TRUE, FALSE), FALSE)=TRUE,IFERROR(VLOOKUP(M2354, ani_diet!C:C, 1, FALSE), "No Match"),FALSE)</f>
        <v>0</v>
      </c>
      <c r="AL2354" t="str">
        <f>IFERROR(IF(COUNTIF(C2354:L2354,"Feed Ingredient")&gt;0,INDEX(ani_diet!T:T,MATCH(M2354,ani_diet!D:D,0)),""),"")</f>
        <v/>
      </c>
    </row>
    <row r="2355" spans="1:38">
      <c r="A2355" t="str">
        <f>_xlfn.TEXTJOIN("/",TRUE,AOM[[#This Row],[L1]:[L10]])</f>
        <v>Outcomes/Productivity/Labour/Labour-Time/Labour Time-Female</v>
      </c>
      <c r="B2355" t="s">
        <v>25044</v>
      </c>
      <c r="C2355" t="s">
        <v>24707</v>
      </c>
      <c r="D2355" t="s">
        <v>224</v>
      </c>
      <c r="E2355" t="s">
        <v>7372</v>
      </c>
      <c r="F2355" t="s">
        <v>25043</v>
      </c>
      <c r="G2355" t="s">
        <v>25045</v>
      </c>
      <c r="H2355" t="s">
        <v>8288</v>
      </c>
      <c r="I2355" t="s">
        <v>8288</v>
      </c>
      <c r="J2355" t="s">
        <v>8288</v>
      </c>
      <c r="K2355" t="s">
        <v>8288</v>
      </c>
      <c r="M2355" t="str" cm="1">
        <f t="array" ref="M2355">LOOKUP(2,1/(C2355:L2355&lt;&gt;""),C2355:L2355)</f>
        <v>Labour Time-Female</v>
      </c>
      <c r="N2355" t="s">
        <v>8288</v>
      </c>
      <c r="O2355" t="s">
        <v>8288</v>
      </c>
      <c r="P2355" t="s">
        <v>8288</v>
      </c>
      <c r="Q2355" t="s">
        <v>8288</v>
      </c>
      <c r="R2355" t="s">
        <v>8288</v>
      </c>
      <c r="S2355" t="s">
        <v>8288</v>
      </c>
      <c r="T2355" t="s">
        <v>8288</v>
      </c>
      <c r="U2355" t="s">
        <v>8288</v>
      </c>
      <c r="V2355" s="204" t="s">
        <v>8288</v>
      </c>
      <c r="W2355" t="s">
        <v>8288</v>
      </c>
      <c r="X2355" t="s">
        <v>8288</v>
      </c>
      <c r="Y2355" t="s">
        <v>25046</v>
      </c>
      <c r="Z2355" t="s">
        <v>8288</v>
      </c>
      <c r="AA2355" s="204" t="s">
        <v>8288</v>
      </c>
      <c r="AB2355" s="204"/>
      <c r="AC2355"/>
      <c r="AD2355"/>
      <c r="AE2355"/>
      <c r="AF2355"/>
      <c r="AG2355" t="str">
        <f>IFERROR(IF(COUNTIF(C2355:L2355,"Feed Ingredient")&gt;0,INDEX(ani_diet!T:T,MATCH(M2355,ani_diet!D:D,0)),""),"")</f>
        <v/>
      </c>
      <c r="AH2355" s="60" t="b">
        <f>IF(IFERROR(IF(MATCH("Feed Ingredient", AOM[[#This Row],[L1]:[L10]],0)&gt;0, TRUE, FALSE), FALSE)=TRUE,IFERROR(VLOOKUP(M2355, ani_diet!C:C, 1, FALSE), "No Match"),FALSE)</f>
        <v>0</v>
      </c>
      <c r="AL2355" t="str">
        <f>IFERROR(IF(COUNTIF(C2355:L2355,"Feed Ingredient")&gt;0,INDEX(ani_diet!T:T,MATCH(M2355,ani_diet!D:D,0)),""),"")</f>
        <v/>
      </c>
    </row>
    <row r="2356" spans="1:38">
      <c r="A2356" t="str">
        <f>_xlfn.TEXTJOIN("/",TRUE,AOM[[#This Row],[L1]:[L10]])</f>
        <v>Outcomes/Productivity/Labour/Labour-Time/Labour Time-Male</v>
      </c>
      <c r="B2356" t="s">
        <v>25047</v>
      </c>
      <c r="C2356" t="s">
        <v>24707</v>
      </c>
      <c r="D2356" t="s">
        <v>224</v>
      </c>
      <c r="E2356" t="s">
        <v>7372</v>
      </c>
      <c r="F2356" t="s">
        <v>25043</v>
      </c>
      <c r="G2356" t="s">
        <v>25048</v>
      </c>
      <c r="H2356" t="s">
        <v>8288</v>
      </c>
      <c r="I2356" t="s">
        <v>8288</v>
      </c>
      <c r="J2356" t="s">
        <v>8288</v>
      </c>
      <c r="K2356" t="s">
        <v>8288</v>
      </c>
      <c r="M2356" t="str" cm="1">
        <f t="array" ref="M2356">LOOKUP(2,1/(C2356:L2356&lt;&gt;""),C2356:L2356)</f>
        <v>Labour Time-Male</v>
      </c>
      <c r="N2356" t="s">
        <v>8288</v>
      </c>
      <c r="O2356" t="s">
        <v>8288</v>
      </c>
      <c r="P2356" t="s">
        <v>8288</v>
      </c>
      <c r="Q2356" t="s">
        <v>8288</v>
      </c>
      <c r="R2356" t="s">
        <v>8288</v>
      </c>
      <c r="S2356" t="s">
        <v>8288</v>
      </c>
      <c r="T2356" t="s">
        <v>8288</v>
      </c>
      <c r="U2356" t="s">
        <v>8288</v>
      </c>
      <c r="V2356" s="204" t="s">
        <v>8288</v>
      </c>
      <c r="W2356" t="s">
        <v>8288</v>
      </c>
      <c r="X2356" t="s">
        <v>8288</v>
      </c>
      <c r="Y2356" t="s">
        <v>25049</v>
      </c>
      <c r="Z2356" t="s">
        <v>8288</v>
      </c>
      <c r="AA2356" s="204" t="s">
        <v>8288</v>
      </c>
      <c r="AB2356" s="204"/>
      <c r="AC2356"/>
      <c r="AD2356"/>
      <c r="AE2356"/>
      <c r="AF2356"/>
      <c r="AG2356" t="str">
        <f>IFERROR(IF(COUNTIF(C2356:L2356,"Feed Ingredient")&gt;0,INDEX(ani_diet!T:T,MATCH(M2356,ani_diet!D:D,0)),""),"")</f>
        <v/>
      </c>
      <c r="AH2356" s="60" t="b">
        <f>IF(IFERROR(IF(MATCH("Feed Ingredient", AOM[[#This Row],[L1]:[L10]],0)&gt;0, TRUE, FALSE), FALSE)=TRUE,IFERROR(VLOOKUP(M2356, ani_diet!C:C, 1, FALSE), "No Match"),FALSE)</f>
        <v>0</v>
      </c>
      <c r="AL2356" t="str">
        <f>IFERROR(IF(COUNTIF(C2356:L2356,"Feed Ingredient")&gt;0,INDEX(ani_diet!T:T,MATCH(M2356,ani_diet!D:D,0)),""),"")</f>
        <v/>
      </c>
    </row>
    <row r="2357" spans="1:38">
      <c r="A2357" t="str">
        <f>_xlfn.TEXTJOIN("/",TRUE,AOM[[#This Row],[L1]:[L10]])</f>
        <v>Outcomes/Productivity/Labour/Return to Labour</v>
      </c>
      <c r="B2357" t="s">
        <v>25050</v>
      </c>
      <c r="C2357" t="s">
        <v>24707</v>
      </c>
      <c r="D2357" t="s">
        <v>224</v>
      </c>
      <c r="E2357" t="s">
        <v>7372</v>
      </c>
      <c r="F2357" t="s">
        <v>7378</v>
      </c>
      <c r="G2357" t="s">
        <v>8288</v>
      </c>
      <c r="H2357" t="s">
        <v>8288</v>
      </c>
      <c r="I2357" t="s">
        <v>8288</v>
      </c>
      <c r="J2357" t="s">
        <v>8288</v>
      </c>
      <c r="K2357" t="s">
        <v>8288</v>
      </c>
      <c r="M2357" t="str" cm="1">
        <f t="array" ref="M2357">LOOKUP(2,1/(C2357:L2357&lt;&gt;""),C2357:L2357)</f>
        <v>Return to Labour</v>
      </c>
      <c r="N2357" t="s">
        <v>8288</v>
      </c>
      <c r="O2357" t="s">
        <v>7381</v>
      </c>
      <c r="P2357" t="s">
        <v>7382</v>
      </c>
      <c r="Q2357" t="s">
        <v>8288</v>
      </c>
      <c r="R2357" t="s">
        <v>8288</v>
      </c>
      <c r="S2357" t="s">
        <v>8288</v>
      </c>
      <c r="T2357" t="s">
        <v>8288</v>
      </c>
      <c r="U2357" t="s">
        <v>8288</v>
      </c>
      <c r="V2357" s="204" t="s">
        <v>8288</v>
      </c>
      <c r="W2357" t="s">
        <v>8288</v>
      </c>
      <c r="X2357" t="s">
        <v>8288</v>
      </c>
      <c r="Y2357" t="s">
        <v>25051</v>
      </c>
      <c r="Z2357" t="s">
        <v>8288</v>
      </c>
      <c r="AA2357" s="204" t="s">
        <v>8288</v>
      </c>
      <c r="AB2357" s="204"/>
      <c r="AC2357"/>
      <c r="AD2357"/>
      <c r="AE2357"/>
      <c r="AF2357"/>
      <c r="AG2357" t="str">
        <f>IFERROR(IF(COUNTIF(C2357:L2357,"Feed Ingredient")&gt;0,INDEX(ani_diet!T:T,MATCH(M2357,ani_diet!D:D,0)),""),"")</f>
        <v/>
      </c>
      <c r="AH2357" s="60" t="b">
        <f>IF(IFERROR(IF(MATCH("Feed Ingredient", AOM[[#This Row],[L1]:[L10]],0)&gt;0, TRUE, FALSE), FALSE)=TRUE,IFERROR(VLOOKUP(M2357, ani_diet!C:C, 1, FALSE), "No Match"),FALSE)</f>
        <v>0</v>
      </c>
      <c r="AL2357" t="str">
        <f>IFERROR(IF(COUNTIF(C2357:L2357,"Feed Ingredient")&gt;0,INDEX(ani_diet!T:T,MATCH(M2357,ani_diet!D:D,0)),""),"")</f>
        <v/>
      </c>
    </row>
    <row r="2358" spans="1:38">
      <c r="A2358" t="str">
        <f>_xlfn.TEXTJOIN("/",TRUE,AOM[[#This Row],[L1]:[L10]])</f>
        <v>Outcomes/Productivity/Yield</v>
      </c>
      <c r="B2358" t="s">
        <v>25052</v>
      </c>
      <c r="C2358" t="s">
        <v>24707</v>
      </c>
      <c r="D2358" t="s">
        <v>224</v>
      </c>
      <c r="E2358" t="s">
        <v>227</v>
      </c>
      <c r="F2358" t="s">
        <v>8288</v>
      </c>
      <c r="G2358" t="s">
        <v>8288</v>
      </c>
      <c r="H2358" t="s">
        <v>8288</v>
      </c>
      <c r="I2358" t="s">
        <v>8288</v>
      </c>
      <c r="J2358" t="s">
        <v>8288</v>
      </c>
      <c r="K2358" t="s">
        <v>8288</v>
      </c>
      <c r="M2358" t="str" cm="1">
        <f t="array" ref="M2358">LOOKUP(2,1/(C2358:L2358&lt;&gt;""),C2358:L2358)</f>
        <v>Yield</v>
      </c>
      <c r="N2358" t="s">
        <v>8288</v>
      </c>
      <c r="O2358" t="s">
        <v>8288</v>
      </c>
      <c r="P2358" t="s">
        <v>8288</v>
      </c>
      <c r="Q2358" t="s">
        <v>8288</v>
      </c>
      <c r="R2358" t="s">
        <v>8288</v>
      </c>
      <c r="S2358" t="s">
        <v>8288</v>
      </c>
      <c r="T2358" t="s">
        <v>8288</v>
      </c>
      <c r="U2358" t="s">
        <v>8288</v>
      </c>
      <c r="V2358" s="204" t="s">
        <v>8288</v>
      </c>
      <c r="W2358" t="s">
        <v>8288</v>
      </c>
      <c r="X2358" t="s">
        <v>8288</v>
      </c>
      <c r="Y2358" t="s">
        <v>18091</v>
      </c>
      <c r="Z2358" t="s">
        <v>8288</v>
      </c>
      <c r="AA2358" s="204" t="s">
        <v>8288</v>
      </c>
      <c r="AB2358" s="204"/>
      <c r="AC2358"/>
      <c r="AD2358"/>
      <c r="AE2358"/>
      <c r="AF2358"/>
      <c r="AG2358" t="str">
        <f>IFERROR(IF(COUNTIF(C2358:L2358,"Feed Ingredient")&gt;0,INDEX(ani_diet!T:T,MATCH(M2358,ani_diet!D:D,0)),""),"")</f>
        <v/>
      </c>
      <c r="AH2358" s="60" t="b">
        <f>IF(IFERROR(IF(MATCH("Feed Ingredient", AOM[[#This Row],[L1]:[L10]],0)&gt;0, TRUE, FALSE), FALSE)=TRUE,IFERROR(VLOOKUP(M2358, ani_diet!C:C, 1, FALSE), "No Match"),FALSE)</f>
        <v>0</v>
      </c>
      <c r="AL2358" t="str">
        <f>IFERROR(IF(COUNTIF(C2358:L2358,"Feed Ingredient")&gt;0,INDEX(ani_diet!T:T,MATCH(M2358,ani_diet!D:D,0)),""),"")</f>
        <v/>
      </c>
    </row>
    <row r="2359" spans="1:38">
      <c r="A2359" t="str">
        <f>_xlfn.TEXTJOIN("/",TRUE,AOM[[#This Row],[L1]:[L10]])</f>
        <v>Outcomes/Productivity/Yield/Product Yield</v>
      </c>
      <c r="B2359" t="s">
        <v>25053</v>
      </c>
      <c r="C2359" t="s">
        <v>24707</v>
      </c>
      <c r="D2359" t="s">
        <v>224</v>
      </c>
      <c r="E2359" t="s">
        <v>227</v>
      </c>
      <c r="F2359" t="s">
        <v>230</v>
      </c>
      <c r="G2359" t="s">
        <v>8288</v>
      </c>
      <c r="H2359" t="s">
        <v>8288</v>
      </c>
      <c r="I2359" t="s">
        <v>8288</v>
      </c>
      <c r="J2359" t="s">
        <v>8288</v>
      </c>
      <c r="K2359" t="s">
        <v>8288</v>
      </c>
      <c r="M2359" t="str" cm="1">
        <f t="array" ref="M2359">LOOKUP(2,1/(C2359:L2359&lt;&gt;""),C2359:L2359)</f>
        <v>Product Yield</v>
      </c>
      <c r="N2359" t="s">
        <v>8288</v>
      </c>
      <c r="O2359" t="s">
        <v>8288</v>
      </c>
      <c r="P2359" t="s">
        <v>8288</v>
      </c>
      <c r="Q2359" t="s">
        <v>8288</v>
      </c>
      <c r="R2359" t="s">
        <v>8288</v>
      </c>
      <c r="S2359" t="s">
        <v>8288</v>
      </c>
      <c r="T2359" t="s">
        <v>8288</v>
      </c>
      <c r="U2359" t="s">
        <v>8288</v>
      </c>
      <c r="V2359" s="204" t="s">
        <v>8288</v>
      </c>
      <c r="W2359" t="s">
        <v>8288</v>
      </c>
      <c r="X2359" t="s">
        <v>8288</v>
      </c>
      <c r="Y2359" t="s">
        <v>18091</v>
      </c>
      <c r="Z2359" t="s">
        <v>8288</v>
      </c>
      <c r="AA2359" s="204" t="s">
        <v>8288</v>
      </c>
      <c r="AB2359" s="204"/>
      <c r="AC2359"/>
      <c r="AD2359"/>
      <c r="AE2359"/>
      <c r="AF2359"/>
      <c r="AG2359" t="str">
        <f>IFERROR(IF(COUNTIF(C2359:L2359,"Feed Ingredient")&gt;0,INDEX(ani_diet!T:T,MATCH(M2359,ani_diet!D:D,0)),""),"")</f>
        <v/>
      </c>
      <c r="AH2359" s="60" t="b">
        <f>IF(IFERROR(IF(MATCH("Feed Ingredient", AOM[[#This Row],[L1]:[L10]],0)&gt;0, TRUE, FALSE), FALSE)=TRUE,IFERROR(VLOOKUP(M2359, ani_diet!C:C, 1, FALSE), "No Match"),FALSE)</f>
        <v>0</v>
      </c>
      <c r="AL2359" t="str">
        <f>IFERROR(IF(COUNTIF(C2359:L2359,"Feed Ingredient")&gt;0,INDEX(ani_diet!T:T,MATCH(M2359,ani_diet!D:D,0)),""),"")</f>
        <v/>
      </c>
    </row>
    <row r="2360" spans="1:38">
      <c r="A2360" t="str">
        <f>_xlfn.TEXTJOIN("/",TRUE,AOM[[#This Row],[L1]:[L10]])</f>
        <v>Outcomes/Productivity/Yield/Product Yield/Animals</v>
      </c>
      <c r="B2360" t="s">
        <v>25054</v>
      </c>
      <c r="C2360" t="s">
        <v>24707</v>
      </c>
      <c r="D2360" t="s">
        <v>224</v>
      </c>
      <c r="E2360" t="s">
        <v>227</v>
      </c>
      <c r="F2360" t="s">
        <v>230</v>
      </c>
      <c r="G2360" t="s">
        <v>2032</v>
      </c>
      <c r="H2360" t="s">
        <v>8288</v>
      </c>
      <c r="I2360" t="s">
        <v>8288</v>
      </c>
      <c r="J2360" t="s">
        <v>8288</v>
      </c>
      <c r="K2360" t="s">
        <v>8288</v>
      </c>
      <c r="M2360" t="str" cm="1">
        <f t="array" ref="M2360">LOOKUP(2,1/(C2360:L2360&lt;&gt;""),C2360:L2360)</f>
        <v>Animals</v>
      </c>
      <c r="N2360" t="s">
        <v>8288</v>
      </c>
      <c r="O2360" t="s">
        <v>8288</v>
      </c>
      <c r="P2360" t="s">
        <v>8288</v>
      </c>
      <c r="Q2360" t="s">
        <v>8288</v>
      </c>
      <c r="R2360" t="s">
        <v>8288</v>
      </c>
      <c r="S2360" t="s">
        <v>8288</v>
      </c>
      <c r="T2360" t="s">
        <v>8288</v>
      </c>
      <c r="U2360" t="s">
        <v>8288</v>
      </c>
      <c r="V2360" s="204" t="s">
        <v>8288</v>
      </c>
      <c r="W2360" t="s">
        <v>8288</v>
      </c>
      <c r="X2360" t="s">
        <v>8288</v>
      </c>
      <c r="Y2360" t="s">
        <v>18091</v>
      </c>
      <c r="Z2360" t="s">
        <v>8288</v>
      </c>
      <c r="AA2360" s="204" t="s">
        <v>8288</v>
      </c>
      <c r="AB2360" s="204"/>
      <c r="AC2360"/>
      <c r="AD2360"/>
      <c r="AE2360"/>
      <c r="AF2360"/>
      <c r="AG2360" t="str">
        <f>IFERROR(IF(COUNTIF(C2360:L2360,"Feed Ingredient")&gt;0,INDEX(ani_diet!T:T,MATCH(M2360,ani_diet!D:D,0)),""),"")</f>
        <v/>
      </c>
      <c r="AH2360" s="60" t="b">
        <f>IF(IFERROR(IF(MATCH("Feed Ingredient", AOM[[#This Row],[L1]:[L10]],0)&gt;0, TRUE, FALSE), FALSE)=TRUE,IFERROR(VLOOKUP(M2360, ani_diet!C:C, 1, FALSE), "No Match"),FALSE)</f>
        <v>0</v>
      </c>
      <c r="AL2360" t="str">
        <f>IFERROR(IF(COUNTIF(C2360:L2360,"Feed Ingredient")&gt;0,INDEX(ani_diet!T:T,MATCH(M2360,ani_diet!D:D,0)),""),"")</f>
        <v/>
      </c>
    </row>
    <row r="2361" spans="1:38">
      <c r="A2361" t="str">
        <f>_xlfn.TEXTJOIN("/",TRUE,AOM[[#This Row],[L1]:[L10]])</f>
        <v>Outcomes/Productivity/Yield/Product Yield/Animals/Daily Average Weight Gain</v>
      </c>
      <c r="B2361" t="s">
        <v>25055</v>
      </c>
      <c r="C2361" t="s">
        <v>24707</v>
      </c>
      <c r="D2361" t="s">
        <v>224</v>
      </c>
      <c r="E2361" t="s">
        <v>227</v>
      </c>
      <c r="F2361" t="s">
        <v>230</v>
      </c>
      <c r="G2361" t="s">
        <v>2032</v>
      </c>
      <c r="H2361" t="s">
        <v>25056</v>
      </c>
      <c r="M2361" t="str" cm="1">
        <f t="array" ref="M2361">LOOKUP(2,1/(C2361:L2361&lt;&gt;""),C2361:L2361)</f>
        <v>Daily Average Weight Gain</v>
      </c>
      <c r="V2361" s="204"/>
      <c r="AA2361" s="204"/>
      <c r="AB2361" s="204"/>
      <c r="AC2361"/>
      <c r="AD2361"/>
      <c r="AE2361"/>
      <c r="AF2361"/>
      <c r="AG2361" t="str">
        <f>IFERROR(IF(COUNTIF(C2361:L2361,"Feed Ingredient")&gt;0,INDEX(ani_diet!T:T,MATCH(M2361,ani_diet!D:D,0)),""),"")</f>
        <v/>
      </c>
      <c r="AH2361" s="60" t="b">
        <f>IF(IFERROR(IF(MATCH("Feed Ingredient", AOM[[#This Row],[L1]:[L10]],0)&gt;0, TRUE, FALSE), FALSE)=TRUE,IFERROR(VLOOKUP(M2361, ani_diet!C:C, 1, FALSE), "No Match"),FALSE)</f>
        <v>0</v>
      </c>
      <c r="AL2361" t="str">
        <f>IFERROR(IF(COUNTIF(C2361:L2361,"Feed Ingredient")&gt;0,INDEX(ani_diet!T:T,MATCH(M2361,ani_diet!D:D,0)),""),"")</f>
        <v/>
      </c>
    </row>
    <row r="2362" spans="1:38">
      <c r="A2362" t="str">
        <f>_xlfn.TEXTJOIN("/",TRUE,AOM[[#This Row],[L1]:[L10]])</f>
        <v>Outcomes/Productivity/Yield/Product Yield/Animals/Egg Yield</v>
      </c>
      <c r="B2362" t="s">
        <v>25057</v>
      </c>
      <c r="C2362" t="s">
        <v>24707</v>
      </c>
      <c r="D2362" t="s">
        <v>224</v>
      </c>
      <c r="E2362" t="s">
        <v>227</v>
      </c>
      <c r="F2362" t="s">
        <v>230</v>
      </c>
      <c r="G2362" t="s">
        <v>2032</v>
      </c>
      <c r="H2362" t="s">
        <v>6941</v>
      </c>
      <c r="I2362" t="s">
        <v>8288</v>
      </c>
      <c r="J2362" t="s">
        <v>8288</v>
      </c>
      <c r="K2362" t="s">
        <v>8288</v>
      </c>
      <c r="M2362" t="str" cm="1">
        <f t="array" ref="M2362">LOOKUP(2,1/(C2362:L2362&lt;&gt;""),C2362:L2362)</f>
        <v>Egg Yield</v>
      </c>
      <c r="N2362" t="s">
        <v>8288</v>
      </c>
      <c r="O2362" t="s">
        <v>6943</v>
      </c>
      <c r="P2362" t="s">
        <v>6944</v>
      </c>
      <c r="Q2362" t="s">
        <v>8288</v>
      </c>
      <c r="R2362" t="s">
        <v>8288</v>
      </c>
      <c r="S2362" t="s">
        <v>8288</v>
      </c>
      <c r="T2362" t="s">
        <v>8288</v>
      </c>
      <c r="U2362" t="s">
        <v>8288</v>
      </c>
      <c r="V2362" s="204" t="s">
        <v>8288</v>
      </c>
      <c r="W2362" t="s">
        <v>8288</v>
      </c>
      <c r="X2362" t="s">
        <v>8288</v>
      </c>
      <c r="Y2362" t="s">
        <v>25058</v>
      </c>
      <c r="Z2362" t="s">
        <v>8288</v>
      </c>
      <c r="AA2362" s="204" t="s">
        <v>8288</v>
      </c>
      <c r="AB2362" s="204"/>
      <c r="AC2362"/>
      <c r="AD2362"/>
      <c r="AE2362"/>
      <c r="AF2362"/>
      <c r="AG2362" t="str">
        <f>IFERROR(IF(COUNTIF(C2362:L2362,"Feed Ingredient")&gt;0,INDEX(ani_diet!T:T,MATCH(M2362,ani_diet!D:D,0)),""),"")</f>
        <v/>
      </c>
      <c r="AH2362" s="60" t="b">
        <f>IF(IFERROR(IF(MATCH("Feed Ingredient", AOM[[#This Row],[L1]:[L10]],0)&gt;0, TRUE, FALSE), FALSE)=TRUE,IFERROR(VLOOKUP(M2362, ani_diet!C:C, 1, FALSE), "No Match"),FALSE)</f>
        <v>0</v>
      </c>
      <c r="AL2362" t="str">
        <f>IFERROR(IF(COUNTIF(C2362:L2362,"Feed Ingredient")&gt;0,INDEX(ani_diet!T:T,MATCH(M2362,ani_diet!D:D,0)),""),"")</f>
        <v/>
      </c>
    </row>
    <row r="2363" spans="1:38">
      <c r="A2363" t="str">
        <f>_xlfn.TEXTJOIN("/",TRUE,AOM[[#This Row],[L1]:[L10]])</f>
        <v>Outcomes/Productivity/Yield/Product Yield/Animals/Meat Yield</v>
      </c>
      <c r="B2363" t="s">
        <v>25059</v>
      </c>
      <c r="C2363" t="s">
        <v>24707</v>
      </c>
      <c r="D2363" t="s">
        <v>224</v>
      </c>
      <c r="E2363" t="s">
        <v>227</v>
      </c>
      <c r="F2363" t="s">
        <v>230</v>
      </c>
      <c r="G2363" t="s">
        <v>2032</v>
      </c>
      <c r="H2363" t="s">
        <v>6932</v>
      </c>
      <c r="I2363" t="s">
        <v>8288</v>
      </c>
      <c r="J2363" t="s">
        <v>8288</v>
      </c>
      <c r="K2363" t="s">
        <v>8288</v>
      </c>
      <c r="M2363" t="str" cm="1">
        <f t="array" ref="M2363">LOOKUP(2,1/(C2363:L2363&lt;&gt;""),C2363:L2363)</f>
        <v>Meat Yield</v>
      </c>
      <c r="N2363" t="s">
        <v>8288</v>
      </c>
      <c r="O2363" t="s">
        <v>25060</v>
      </c>
      <c r="P2363" t="s">
        <v>25061</v>
      </c>
      <c r="Q2363" t="s">
        <v>8288</v>
      </c>
      <c r="R2363" t="s">
        <v>8288</v>
      </c>
      <c r="S2363" t="s">
        <v>8288</v>
      </c>
      <c r="T2363" t="s">
        <v>8288</v>
      </c>
      <c r="U2363" t="s">
        <v>8288</v>
      </c>
      <c r="V2363" s="204" t="s">
        <v>8288</v>
      </c>
      <c r="W2363" t="s">
        <v>8288</v>
      </c>
      <c r="X2363" t="s">
        <v>8288</v>
      </c>
      <c r="Y2363" t="s">
        <v>25062</v>
      </c>
      <c r="Z2363" t="s">
        <v>8288</v>
      </c>
      <c r="AA2363" s="204" t="s">
        <v>8288</v>
      </c>
      <c r="AB2363" s="204"/>
      <c r="AC2363"/>
      <c r="AD2363"/>
      <c r="AE2363"/>
      <c r="AF2363"/>
      <c r="AG2363" t="str">
        <f>IFERROR(IF(COUNTIF(C2363:L2363,"Feed Ingredient")&gt;0,INDEX(ani_diet!T:T,MATCH(M2363,ani_diet!D:D,0)),""),"")</f>
        <v/>
      </c>
      <c r="AH2363" s="60" t="b">
        <f>IF(IFERROR(IF(MATCH("Feed Ingredient", AOM[[#This Row],[L1]:[L10]],0)&gt;0, TRUE, FALSE), FALSE)=TRUE,IFERROR(VLOOKUP(M2363, ani_diet!C:C, 1, FALSE), "No Match"),FALSE)</f>
        <v>0</v>
      </c>
      <c r="AL2363" t="str">
        <f>IFERROR(IF(COUNTIF(C2363:L2363,"Feed Ingredient")&gt;0,INDEX(ani_diet!T:T,MATCH(M2363,ani_diet!D:D,0)),""),"")</f>
        <v/>
      </c>
    </row>
    <row r="2364" spans="1:38">
      <c r="A2364" t="str">
        <f>_xlfn.TEXTJOIN("/",TRUE,AOM[[#This Row],[L1]:[L10]])</f>
        <v>Outcomes/Productivity/Yield/Product Yield/Animals/Meat Yield/Meat Yield- Carcass</v>
      </c>
      <c r="B2364" t="s">
        <v>25063</v>
      </c>
      <c r="C2364" t="s">
        <v>24707</v>
      </c>
      <c r="D2364" t="s">
        <v>224</v>
      </c>
      <c r="E2364" t="s">
        <v>227</v>
      </c>
      <c r="F2364" t="s">
        <v>230</v>
      </c>
      <c r="G2364" t="s">
        <v>2032</v>
      </c>
      <c r="H2364" t="s">
        <v>6932</v>
      </c>
      <c r="I2364" t="s">
        <v>25064</v>
      </c>
      <c r="J2364" t="s">
        <v>8288</v>
      </c>
      <c r="K2364" t="s">
        <v>8288</v>
      </c>
      <c r="M2364" t="str" cm="1">
        <f t="array" ref="M2364">LOOKUP(2,1/(C2364:L2364&lt;&gt;""),C2364:L2364)</f>
        <v>Meat Yield- Carcass</v>
      </c>
      <c r="N2364" t="s">
        <v>8288</v>
      </c>
      <c r="O2364" t="s">
        <v>8288</v>
      </c>
      <c r="P2364" t="s">
        <v>8288</v>
      </c>
      <c r="Q2364" t="s">
        <v>8288</v>
      </c>
      <c r="R2364" t="s">
        <v>8288</v>
      </c>
      <c r="S2364" t="s">
        <v>8288</v>
      </c>
      <c r="T2364" t="s">
        <v>8288</v>
      </c>
      <c r="U2364" t="s">
        <v>8288</v>
      </c>
      <c r="V2364" s="204" t="s">
        <v>8288</v>
      </c>
      <c r="W2364" t="s">
        <v>8288</v>
      </c>
      <c r="X2364" t="s">
        <v>8288</v>
      </c>
      <c r="Y2364" t="s">
        <v>5370</v>
      </c>
      <c r="Z2364" t="s">
        <v>8288</v>
      </c>
      <c r="AA2364" s="204" t="s">
        <v>8288</v>
      </c>
      <c r="AB2364" s="204"/>
      <c r="AC2364"/>
      <c r="AD2364"/>
      <c r="AE2364"/>
      <c r="AF2364"/>
      <c r="AG2364" t="str">
        <f>IFERROR(IF(COUNTIF(C2364:L2364,"Feed Ingredient")&gt;0,INDEX(ani_diet!T:T,MATCH(M2364,ani_diet!D:D,0)),""),"")</f>
        <v/>
      </c>
      <c r="AH2364" s="60" t="b">
        <f>IF(IFERROR(IF(MATCH("Feed Ingredient", AOM[[#This Row],[L1]:[L10]],0)&gt;0, TRUE, FALSE), FALSE)=TRUE,IFERROR(VLOOKUP(M2364, ani_diet!C:C, 1, FALSE), "No Match"),FALSE)</f>
        <v>0</v>
      </c>
      <c r="AL2364" t="str">
        <f>IFERROR(IF(COUNTIF(C2364:L2364,"Feed Ingredient")&gt;0,INDEX(ani_diet!T:T,MATCH(M2364,ani_diet!D:D,0)),""),"")</f>
        <v/>
      </c>
    </row>
    <row r="2365" spans="1:38">
      <c r="A2365" t="str">
        <f>_xlfn.TEXTJOIN("/",TRUE,AOM[[#This Row],[L1]:[L10]])</f>
        <v>Outcomes/Productivity/Yield/Product Yield/Animals/Meat Yield/Meat Yield- Carcass Defeathered</v>
      </c>
      <c r="B2365" t="s">
        <v>25065</v>
      </c>
      <c r="C2365" t="s">
        <v>24707</v>
      </c>
      <c r="D2365" t="s">
        <v>224</v>
      </c>
      <c r="E2365" t="s">
        <v>227</v>
      </c>
      <c r="F2365" t="s">
        <v>230</v>
      </c>
      <c r="G2365" t="s">
        <v>2032</v>
      </c>
      <c r="H2365" t="s">
        <v>6932</v>
      </c>
      <c r="I2365" t="s">
        <v>25066</v>
      </c>
      <c r="J2365" t="s">
        <v>8288</v>
      </c>
      <c r="K2365" t="s">
        <v>8288</v>
      </c>
      <c r="M2365" t="str" cm="1">
        <f t="array" ref="M2365">LOOKUP(2,1/(C2365:L2365&lt;&gt;""),C2365:L2365)</f>
        <v>Meat Yield- Carcass Defeathered</v>
      </c>
      <c r="N2365" t="s">
        <v>8288</v>
      </c>
      <c r="O2365" t="s">
        <v>8288</v>
      </c>
      <c r="P2365" t="s">
        <v>8288</v>
      </c>
      <c r="Q2365" t="s">
        <v>8288</v>
      </c>
      <c r="R2365" t="s">
        <v>8288</v>
      </c>
      <c r="S2365" t="s">
        <v>8288</v>
      </c>
      <c r="T2365" t="s">
        <v>8288</v>
      </c>
      <c r="U2365" t="s">
        <v>8288</v>
      </c>
      <c r="V2365" s="204" t="s">
        <v>8288</v>
      </c>
      <c r="W2365" t="s">
        <v>8288</v>
      </c>
      <c r="X2365" t="s">
        <v>8288</v>
      </c>
      <c r="Y2365" t="s">
        <v>5370</v>
      </c>
      <c r="Z2365" t="s">
        <v>8288</v>
      </c>
      <c r="AA2365" s="204" t="s">
        <v>8288</v>
      </c>
      <c r="AB2365" s="204"/>
      <c r="AC2365"/>
      <c r="AD2365"/>
      <c r="AE2365"/>
      <c r="AF2365"/>
      <c r="AG2365" t="str">
        <f>IFERROR(IF(COUNTIF(C2365:L2365,"Feed Ingredient")&gt;0,INDEX(ani_diet!T:T,MATCH(M2365,ani_diet!D:D,0)),""),"")</f>
        <v/>
      </c>
      <c r="AH2365" s="60" t="b">
        <f>IF(IFERROR(IF(MATCH("Feed Ingredient", AOM[[#This Row],[L1]:[L10]],0)&gt;0, TRUE, FALSE), FALSE)=TRUE,IFERROR(VLOOKUP(M2365, ani_diet!C:C, 1, FALSE), "No Match"),FALSE)</f>
        <v>0</v>
      </c>
      <c r="AL2365" t="str">
        <f>IFERROR(IF(COUNTIF(C2365:L2365,"Feed Ingredient")&gt;0,INDEX(ani_diet!T:T,MATCH(M2365,ani_diet!D:D,0)),""),"")</f>
        <v/>
      </c>
    </row>
    <row r="2366" spans="1:38">
      <c r="A2366" t="str">
        <f>_xlfn.TEXTJOIN("/",TRUE,AOM[[#This Row],[L1]:[L10]])</f>
        <v>Outcomes/Productivity/Yield/Product Yield/Animals/Meat Yield/Meat Yield-Cold Carcass</v>
      </c>
      <c r="B2366" t="s">
        <v>25067</v>
      </c>
      <c r="C2366" t="s">
        <v>24707</v>
      </c>
      <c r="D2366" t="s">
        <v>224</v>
      </c>
      <c r="E2366" t="s">
        <v>227</v>
      </c>
      <c r="F2366" t="s">
        <v>230</v>
      </c>
      <c r="G2366" t="s">
        <v>2032</v>
      </c>
      <c r="H2366" t="s">
        <v>6932</v>
      </c>
      <c r="I2366" t="s">
        <v>25068</v>
      </c>
      <c r="J2366" t="s">
        <v>8288</v>
      </c>
      <c r="K2366" t="s">
        <v>8288</v>
      </c>
      <c r="M2366" t="str" cm="1">
        <f t="array" ref="M2366">LOOKUP(2,1/(C2366:L2366&lt;&gt;""),C2366:L2366)</f>
        <v>Meat Yield-Cold Carcass</v>
      </c>
      <c r="N2366" t="s">
        <v>8288</v>
      </c>
      <c r="O2366" t="s">
        <v>8288</v>
      </c>
      <c r="P2366" t="s">
        <v>8288</v>
      </c>
      <c r="Q2366" t="s">
        <v>8288</v>
      </c>
      <c r="R2366" t="s">
        <v>8288</v>
      </c>
      <c r="S2366" t="s">
        <v>8288</v>
      </c>
      <c r="T2366" t="s">
        <v>8288</v>
      </c>
      <c r="U2366" t="s">
        <v>8288</v>
      </c>
      <c r="V2366" s="204" t="s">
        <v>8288</v>
      </c>
      <c r="W2366" t="s">
        <v>8288</v>
      </c>
      <c r="X2366" t="s">
        <v>8288</v>
      </c>
      <c r="Y2366" t="s">
        <v>5370</v>
      </c>
      <c r="Z2366" t="s">
        <v>8288</v>
      </c>
      <c r="AA2366" s="204" t="s">
        <v>8288</v>
      </c>
      <c r="AB2366" s="204"/>
      <c r="AC2366"/>
      <c r="AD2366"/>
      <c r="AE2366"/>
      <c r="AF2366"/>
      <c r="AG2366" t="str">
        <f>IFERROR(IF(COUNTIF(C2366:L2366,"Feed Ingredient")&gt;0,INDEX(ani_diet!T:T,MATCH(M2366,ani_diet!D:D,0)),""),"")</f>
        <v/>
      </c>
      <c r="AH2366" s="60" t="b">
        <f>IF(IFERROR(IF(MATCH("Feed Ingredient", AOM[[#This Row],[L1]:[L10]],0)&gt;0, TRUE, FALSE), FALSE)=TRUE,IFERROR(VLOOKUP(M2366, ani_diet!C:C, 1, FALSE), "No Match"),FALSE)</f>
        <v>0</v>
      </c>
      <c r="AL2366" t="str">
        <f>IFERROR(IF(COUNTIF(C2366:L2366,"Feed Ingredient")&gt;0,INDEX(ani_diet!T:T,MATCH(M2366,ani_diet!D:D,0)),""),"")</f>
        <v/>
      </c>
    </row>
    <row r="2367" spans="1:38">
      <c r="A2367" t="str">
        <f>_xlfn.TEXTJOIN("/",TRUE,AOM[[#This Row],[L1]:[L10]])</f>
        <v>Outcomes/Productivity/Yield/Product Yield/Animals/Meat Yield/Meat Yield-Dressed</v>
      </c>
      <c r="B2367" t="s">
        <v>25069</v>
      </c>
      <c r="C2367" t="s">
        <v>24707</v>
      </c>
      <c r="D2367" t="s">
        <v>224</v>
      </c>
      <c r="E2367" t="s">
        <v>227</v>
      </c>
      <c r="F2367" t="s">
        <v>230</v>
      </c>
      <c r="G2367" t="s">
        <v>2032</v>
      </c>
      <c r="H2367" t="s">
        <v>6932</v>
      </c>
      <c r="I2367" t="s">
        <v>25070</v>
      </c>
      <c r="J2367" t="s">
        <v>8288</v>
      </c>
      <c r="K2367" t="s">
        <v>8288</v>
      </c>
      <c r="M2367" t="str" cm="1">
        <f t="array" ref="M2367">LOOKUP(2,1/(C2367:L2367&lt;&gt;""),C2367:L2367)</f>
        <v>Meat Yield-Dressed</v>
      </c>
      <c r="N2367" t="s">
        <v>8288</v>
      </c>
      <c r="O2367" t="s">
        <v>8288</v>
      </c>
      <c r="P2367" t="s">
        <v>8288</v>
      </c>
      <c r="Q2367" t="s">
        <v>8288</v>
      </c>
      <c r="R2367" t="s">
        <v>8288</v>
      </c>
      <c r="S2367" t="s">
        <v>8288</v>
      </c>
      <c r="T2367" t="s">
        <v>8288</v>
      </c>
      <c r="U2367" t="s">
        <v>8288</v>
      </c>
      <c r="V2367" s="204" t="s">
        <v>8288</v>
      </c>
      <c r="W2367" t="s">
        <v>8288</v>
      </c>
      <c r="X2367" t="s">
        <v>8288</v>
      </c>
      <c r="Y2367" t="s">
        <v>5370</v>
      </c>
      <c r="Z2367" t="s">
        <v>8288</v>
      </c>
      <c r="AA2367" s="204" t="s">
        <v>8288</v>
      </c>
      <c r="AB2367" s="204"/>
      <c r="AC2367"/>
      <c r="AD2367"/>
      <c r="AE2367"/>
      <c r="AF2367"/>
      <c r="AG2367" t="str">
        <f>IFERROR(IF(COUNTIF(C2367:L2367,"Feed Ingredient")&gt;0,INDEX(ani_diet!T:T,MATCH(M2367,ani_diet!D:D,0)),""),"")</f>
        <v/>
      </c>
      <c r="AH2367" s="60" t="b">
        <f>IF(IFERROR(IF(MATCH("Feed Ingredient", AOM[[#This Row],[L1]:[L10]],0)&gt;0, TRUE, FALSE), FALSE)=TRUE,IFERROR(VLOOKUP(M2367, ani_diet!C:C, 1, FALSE), "No Match"),FALSE)</f>
        <v>0</v>
      </c>
      <c r="AL2367" t="str">
        <f>IFERROR(IF(COUNTIF(C2367:L2367,"Feed Ingredient")&gt;0,INDEX(ani_diet!T:T,MATCH(M2367,ani_diet!D:D,0)),""),"")</f>
        <v/>
      </c>
    </row>
    <row r="2368" spans="1:38">
      <c r="A2368" t="str">
        <f>_xlfn.TEXTJOIN("/",TRUE,AOM[[#This Row],[L1]:[L10]])</f>
        <v>Outcomes/Productivity/Yield/Product Yield/Animals/Meat Yield/Meat Yield-Empty Carcass Meat Yield</v>
      </c>
      <c r="B2368" t="s">
        <v>25071</v>
      </c>
      <c r="C2368" t="s">
        <v>24707</v>
      </c>
      <c r="D2368" t="s">
        <v>224</v>
      </c>
      <c r="E2368" t="s">
        <v>227</v>
      </c>
      <c r="F2368" t="s">
        <v>230</v>
      </c>
      <c r="G2368" t="s">
        <v>2032</v>
      </c>
      <c r="H2368" t="s">
        <v>6932</v>
      </c>
      <c r="I2368" t="s">
        <v>25072</v>
      </c>
      <c r="J2368" t="s">
        <v>8288</v>
      </c>
      <c r="K2368" t="s">
        <v>8288</v>
      </c>
      <c r="M2368" t="str" cm="1">
        <f t="array" ref="M2368">LOOKUP(2,1/(C2368:L2368&lt;&gt;""),C2368:L2368)</f>
        <v>Meat Yield-Empty Carcass Meat Yield</v>
      </c>
      <c r="N2368" t="s">
        <v>8288</v>
      </c>
      <c r="O2368" t="s">
        <v>8288</v>
      </c>
      <c r="P2368" t="s">
        <v>8288</v>
      </c>
      <c r="Q2368" t="s">
        <v>8288</v>
      </c>
      <c r="R2368" t="s">
        <v>8288</v>
      </c>
      <c r="S2368" t="s">
        <v>8288</v>
      </c>
      <c r="T2368" t="s">
        <v>8288</v>
      </c>
      <c r="U2368" t="s">
        <v>8288</v>
      </c>
      <c r="V2368" s="204" t="s">
        <v>8288</v>
      </c>
      <c r="W2368" t="s">
        <v>8288</v>
      </c>
      <c r="X2368" t="s">
        <v>8288</v>
      </c>
      <c r="Y2368" t="s">
        <v>5370</v>
      </c>
      <c r="Z2368" t="s">
        <v>8288</v>
      </c>
      <c r="AA2368" s="204" t="s">
        <v>8288</v>
      </c>
      <c r="AB2368" s="204"/>
      <c r="AC2368"/>
      <c r="AD2368"/>
      <c r="AE2368"/>
      <c r="AF2368"/>
      <c r="AG2368" t="str">
        <f>IFERROR(IF(COUNTIF(C2368:L2368,"Feed Ingredient")&gt;0,INDEX(ani_diet!T:T,MATCH(M2368,ani_diet!D:D,0)),""),"")</f>
        <v/>
      </c>
      <c r="AH2368" s="60" t="b">
        <f>IF(IFERROR(IF(MATCH("Feed Ingredient", AOM[[#This Row],[L1]:[L10]],0)&gt;0, TRUE, FALSE), FALSE)=TRUE,IFERROR(VLOOKUP(M2368, ani_diet!C:C, 1, FALSE), "No Match"),FALSE)</f>
        <v>0</v>
      </c>
      <c r="AL2368" t="str">
        <f>IFERROR(IF(COUNTIF(C2368:L2368,"Feed Ingredient")&gt;0,INDEX(ani_diet!T:T,MATCH(M2368,ani_diet!D:D,0)),""),"")</f>
        <v/>
      </c>
    </row>
    <row r="2369" spans="1:38">
      <c r="A2369" t="str">
        <f>_xlfn.TEXTJOIN("/",TRUE,AOM[[#This Row],[L1]:[L10]])</f>
        <v>Outcomes/Productivity/Yield/Product Yield/Animals/Meat Yield/Meat Yield-Eviscerated</v>
      </c>
      <c r="B2369" t="s">
        <v>25073</v>
      </c>
      <c r="C2369" t="s">
        <v>24707</v>
      </c>
      <c r="D2369" t="s">
        <v>224</v>
      </c>
      <c r="E2369" t="s">
        <v>227</v>
      </c>
      <c r="F2369" t="s">
        <v>230</v>
      </c>
      <c r="G2369" t="s">
        <v>2032</v>
      </c>
      <c r="H2369" t="s">
        <v>6932</v>
      </c>
      <c r="I2369" t="s">
        <v>25074</v>
      </c>
      <c r="J2369" t="s">
        <v>8288</v>
      </c>
      <c r="K2369" t="s">
        <v>8288</v>
      </c>
      <c r="M2369" t="str" cm="1">
        <f t="array" ref="M2369">LOOKUP(2,1/(C2369:L2369&lt;&gt;""),C2369:L2369)</f>
        <v>Meat Yield-Eviscerated</v>
      </c>
      <c r="N2369" t="s">
        <v>8288</v>
      </c>
      <c r="O2369" t="s">
        <v>8288</v>
      </c>
      <c r="P2369" t="s">
        <v>8288</v>
      </c>
      <c r="Q2369" t="s">
        <v>8288</v>
      </c>
      <c r="R2369" t="s">
        <v>8288</v>
      </c>
      <c r="S2369" t="s">
        <v>8288</v>
      </c>
      <c r="T2369" t="s">
        <v>8288</v>
      </c>
      <c r="U2369" t="s">
        <v>8288</v>
      </c>
      <c r="V2369" s="204" t="s">
        <v>8288</v>
      </c>
      <c r="W2369" t="s">
        <v>8288</v>
      </c>
      <c r="X2369" t="s">
        <v>8288</v>
      </c>
      <c r="Y2369" t="s">
        <v>5370</v>
      </c>
      <c r="Z2369" t="s">
        <v>8288</v>
      </c>
      <c r="AA2369" s="204" t="s">
        <v>8288</v>
      </c>
      <c r="AB2369" s="204"/>
      <c r="AC2369"/>
      <c r="AD2369"/>
      <c r="AE2369"/>
      <c r="AF2369"/>
      <c r="AG2369" t="str">
        <f>IFERROR(IF(COUNTIF(C2369:L2369,"Feed Ingredient")&gt;0,INDEX(ani_diet!T:T,MATCH(M2369,ani_diet!D:D,0)),""),"")</f>
        <v/>
      </c>
      <c r="AH2369" s="60" t="b">
        <f>IF(IFERROR(IF(MATCH("Feed Ingredient", AOM[[#This Row],[L1]:[L10]],0)&gt;0, TRUE, FALSE), FALSE)=TRUE,IFERROR(VLOOKUP(M2369, ani_diet!C:C, 1, FALSE), "No Match"),FALSE)</f>
        <v>0</v>
      </c>
      <c r="AL2369" t="str">
        <f>IFERROR(IF(COUNTIF(C2369:L2369,"Feed Ingredient")&gt;0,INDEX(ani_diet!T:T,MATCH(M2369,ani_diet!D:D,0)),""),"")</f>
        <v/>
      </c>
    </row>
    <row r="2370" spans="1:38">
      <c r="A2370" t="str">
        <f>_xlfn.TEXTJOIN("/",TRUE,AOM[[#This Row],[L1]:[L10]])</f>
        <v>Outcomes/Productivity/Yield/Product Yield/Animals/Meat Yield/Meat Yield-Final Body Weight</v>
      </c>
      <c r="B2370" t="s">
        <v>25075</v>
      </c>
      <c r="C2370" t="s">
        <v>24707</v>
      </c>
      <c r="D2370" t="s">
        <v>224</v>
      </c>
      <c r="E2370" t="s">
        <v>227</v>
      </c>
      <c r="F2370" t="s">
        <v>230</v>
      </c>
      <c r="G2370" t="s">
        <v>2032</v>
      </c>
      <c r="H2370" t="s">
        <v>6932</v>
      </c>
      <c r="I2370" t="s">
        <v>25076</v>
      </c>
      <c r="J2370" t="s">
        <v>8288</v>
      </c>
      <c r="K2370" t="s">
        <v>8288</v>
      </c>
      <c r="M2370" t="str" cm="1">
        <f t="array" ref="M2370">LOOKUP(2,1/(C2370:L2370&lt;&gt;""),C2370:L2370)</f>
        <v>Meat Yield-Final Body Weight</v>
      </c>
      <c r="N2370" t="s">
        <v>8288</v>
      </c>
      <c r="O2370" t="s">
        <v>8288</v>
      </c>
      <c r="P2370" t="s">
        <v>8288</v>
      </c>
      <c r="Q2370" t="s">
        <v>8288</v>
      </c>
      <c r="R2370" t="s">
        <v>8288</v>
      </c>
      <c r="S2370" t="s">
        <v>8288</v>
      </c>
      <c r="T2370" t="s">
        <v>8288</v>
      </c>
      <c r="U2370" t="s">
        <v>8288</v>
      </c>
      <c r="V2370" s="204" t="s">
        <v>8288</v>
      </c>
      <c r="W2370" t="s">
        <v>8288</v>
      </c>
      <c r="X2370" t="s">
        <v>8288</v>
      </c>
      <c r="Y2370" t="s">
        <v>5370</v>
      </c>
      <c r="Z2370" t="s">
        <v>8288</v>
      </c>
      <c r="AA2370" s="204" t="s">
        <v>8288</v>
      </c>
      <c r="AB2370" s="204"/>
      <c r="AC2370"/>
      <c r="AD2370"/>
      <c r="AE2370"/>
      <c r="AF2370"/>
      <c r="AG2370" t="str">
        <f>IFERROR(IF(COUNTIF(C2370:L2370,"Feed Ingredient")&gt;0,INDEX(ani_diet!T:T,MATCH(M2370,ani_diet!D:D,0)),""),"")</f>
        <v/>
      </c>
      <c r="AH2370" s="60" t="b">
        <f>IF(IFERROR(IF(MATCH("Feed Ingredient", AOM[[#This Row],[L1]:[L10]],0)&gt;0, TRUE, FALSE), FALSE)=TRUE,IFERROR(VLOOKUP(M2370, ani_diet!C:C, 1, FALSE), "No Match"),FALSE)</f>
        <v>0</v>
      </c>
      <c r="AL2370" t="str">
        <f>IFERROR(IF(COUNTIF(C2370:L2370,"Feed Ingredient")&gt;0,INDEX(ani_diet!T:T,MATCH(M2370,ani_diet!D:D,0)),""),"")</f>
        <v/>
      </c>
    </row>
    <row r="2371" spans="1:38">
      <c r="A2371" t="str">
        <f>_xlfn.TEXTJOIN("/",TRUE,AOM[[#This Row],[L1]:[L10]])</f>
        <v>Outcomes/Productivity/Yield/Product Yield/Animals/Meat Yield/Meat Yield-Hot Carcass</v>
      </c>
      <c r="B2371" t="s">
        <v>25077</v>
      </c>
      <c r="C2371" t="s">
        <v>24707</v>
      </c>
      <c r="D2371" t="s">
        <v>224</v>
      </c>
      <c r="E2371" t="s">
        <v>227</v>
      </c>
      <c r="F2371" t="s">
        <v>230</v>
      </c>
      <c r="G2371" t="s">
        <v>2032</v>
      </c>
      <c r="H2371" t="s">
        <v>6932</v>
      </c>
      <c r="I2371" t="s">
        <v>25078</v>
      </c>
      <c r="J2371" t="s">
        <v>8288</v>
      </c>
      <c r="K2371" t="s">
        <v>8288</v>
      </c>
      <c r="M2371" t="str" cm="1">
        <f t="array" ref="M2371">LOOKUP(2,1/(C2371:L2371&lt;&gt;""),C2371:L2371)</f>
        <v>Meat Yield-Hot Carcass</v>
      </c>
      <c r="N2371" t="s">
        <v>8288</v>
      </c>
      <c r="O2371" t="s">
        <v>8288</v>
      </c>
      <c r="P2371" t="s">
        <v>8288</v>
      </c>
      <c r="Q2371" t="s">
        <v>8288</v>
      </c>
      <c r="R2371" t="s">
        <v>8288</v>
      </c>
      <c r="S2371" t="s">
        <v>8288</v>
      </c>
      <c r="T2371" t="s">
        <v>8288</v>
      </c>
      <c r="U2371" t="s">
        <v>8288</v>
      </c>
      <c r="V2371" s="204" t="s">
        <v>8288</v>
      </c>
      <c r="W2371" t="s">
        <v>8288</v>
      </c>
      <c r="X2371" t="s">
        <v>8288</v>
      </c>
      <c r="Y2371" t="s">
        <v>5370</v>
      </c>
      <c r="Z2371" t="s">
        <v>8288</v>
      </c>
      <c r="AA2371" s="204" t="s">
        <v>8288</v>
      </c>
      <c r="AB2371" s="204"/>
      <c r="AC2371"/>
      <c r="AD2371"/>
      <c r="AE2371"/>
      <c r="AF2371"/>
      <c r="AG2371" t="str">
        <f>IFERROR(IF(COUNTIF(C2371:L2371,"Feed Ingredient")&gt;0,INDEX(ani_diet!T:T,MATCH(M2371,ani_diet!D:D,0)),""),"")</f>
        <v/>
      </c>
      <c r="AH2371" s="60" t="b">
        <f>IF(IFERROR(IF(MATCH("Feed Ingredient", AOM[[#This Row],[L1]:[L10]],0)&gt;0, TRUE, FALSE), FALSE)=TRUE,IFERROR(VLOOKUP(M2371, ani_diet!C:C, 1, FALSE), "No Match"),FALSE)</f>
        <v>0</v>
      </c>
      <c r="AL2371" t="str">
        <f>IFERROR(IF(COUNTIF(C2371:L2371,"Feed Ingredient")&gt;0,INDEX(ani_diet!T:T,MATCH(M2371,ani_diet!D:D,0)),""),"")</f>
        <v/>
      </c>
    </row>
    <row r="2372" spans="1:38">
      <c r="A2372" t="str">
        <f>_xlfn.TEXTJOIN("/",TRUE,AOM[[#This Row],[L1]:[L10]])</f>
        <v>Outcomes/Productivity/Yield/Product Yield/Animals/Meat Yield/Meat Yield-Non-carcass</v>
      </c>
      <c r="B2372" t="s">
        <v>25079</v>
      </c>
      <c r="C2372" t="s">
        <v>24707</v>
      </c>
      <c r="D2372" t="s">
        <v>224</v>
      </c>
      <c r="E2372" t="s">
        <v>227</v>
      </c>
      <c r="F2372" t="s">
        <v>230</v>
      </c>
      <c r="G2372" t="s">
        <v>2032</v>
      </c>
      <c r="H2372" t="s">
        <v>6932</v>
      </c>
      <c r="I2372" t="s">
        <v>25080</v>
      </c>
      <c r="J2372" t="s">
        <v>8288</v>
      </c>
      <c r="K2372" t="s">
        <v>8288</v>
      </c>
      <c r="M2372" t="str" cm="1">
        <f t="array" ref="M2372">LOOKUP(2,1/(C2372:L2372&lt;&gt;""),C2372:L2372)</f>
        <v>Meat Yield-Non-carcass</v>
      </c>
      <c r="N2372" t="s">
        <v>8288</v>
      </c>
      <c r="O2372" t="s">
        <v>8288</v>
      </c>
      <c r="P2372" t="s">
        <v>8288</v>
      </c>
      <c r="Q2372" t="s">
        <v>8288</v>
      </c>
      <c r="R2372" t="s">
        <v>8288</v>
      </c>
      <c r="S2372" t="s">
        <v>8288</v>
      </c>
      <c r="T2372" t="s">
        <v>8288</v>
      </c>
      <c r="U2372" t="s">
        <v>8288</v>
      </c>
      <c r="V2372" s="204" t="s">
        <v>8288</v>
      </c>
      <c r="W2372" t="s">
        <v>8288</v>
      </c>
      <c r="X2372" t="s">
        <v>8288</v>
      </c>
      <c r="Y2372" t="s">
        <v>5370</v>
      </c>
      <c r="Z2372" t="s">
        <v>8288</v>
      </c>
      <c r="AA2372" s="204" t="s">
        <v>8288</v>
      </c>
      <c r="AB2372" s="204"/>
      <c r="AC2372"/>
      <c r="AD2372"/>
      <c r="AE2372"/>
      <c r="AF2372"/>
      <c r="AG2372" t="str">
        <f>IFERROR(IF(COUNTIF(C2372:L2372,"Feed Ingredient")&gt;0,INDEX(ani_diet!T:T,MATCH(M2372,ani_diet!D:D,0)),""),"")</f>
        <v/>
      </c>
      <c r="AH2372" s="60" t="b">
        <f>IF(IFERROR(IF(MATCH("Feed Ingredient", AOM[[#This Row],[L1]:[L10]],0)&gt;0, TRUE, FALSE), FALSE)=TRUE,IFERROR(VLOOKUP(M2372, ani_diet!C:C, 1, FALSE), "No Match"),FALSE)</f>
        <v>0</v>
      </c>
      <c r="AL2372" t="str">
        <f>IFERROR(IF(COUNTIF(C2372:L2372,"Feed Ingredient")&gt;0,INDEX(ani_diet!T:T,MATCH(M2372,ani_diet!D:D,0)),""),"")</f>
        <v/>
      </c>
    </row>
    <row r="2373" spans="1:38">
      <c r="A2373" t="str">
        <f>_xlfn.TEXTJOIN("/",TRUE,AOM[[#This Row],[L1]:[L10]])</f>
        <v xml:space="preserve">Outcomes/Productivity/Yield/Product Yield/Animals/Meat Yield/Meat Yield-Slaughter Body </v>
      </c>
      <c r="B2373" t="s">
        <v>25081</v>
      </c>
      <c r="C2373" t="s">
        <v>24707</v>
      </c>
      <c r="D2373" t="s">
        <v>224</v>
      </c>
      <c r="E2373" t="s">
        <v>227</v>
      </c>
      <c r="F2373" t="s">
        <v>230</v>
      </c>
      <c r="G2373" t="s">
        <v>2032</v>
      </c>
      <c r="H2373" t="s">
        <v>6932</v>
      </c>
      <c r="I2373" t="s">
        <v>25082</v>
      </c>
      <c r="J2373" t="s">
        <v>8288</v>
      </c>
      <c r="K2373" t="s">
        <v>8288</v>
      </c>
      <c r="M2373" t="str" cm="1">
        <f t="array" ref="M2373">LOOKUP(2,1/(C2373:L2373&lt;&gt;""),C2373:L2373)</f>
        <v xml:space="preserve">Meat Yield-Slaughter Body </v>
      </c>
      <c r="N2373" t="s">
        <v>8288</v>
      </c>
      <c r="O2373" t="s">
        <v>8288</v>
      </c>
      <c r="P2373" t="s">
        <v>8288</v>
      </c>
      <c r="Q2373" t="s">
        <v>8288</v>
      </c>
      <c r="R2373" t="s">
        <v>8288</v>
      </c>
      <c r="S2373" t="s">
        <v>8288</v>
      </c>
      <c r="T2373" t="s">
        <v>8288</v>
      </c>
      <c r="U2373" t="s">
        <v>8288</v>
      </c>
      <c r="V2373" s="204" t="s">
        <v>8288</v>
      </c>
      <c r="W2373" t="s">
        <v>8288</v>
      </c>
      <c r="X2373" t="s">
        <v>8288</v>
      </c>
      <c r="Y2373" t="s">
        <v>5370</v>
      </c>
      <c r="Z2373" t="s">
        <v>8288</v>
      </c>
      <c r="AA2373" s="204" t="s">
        <v>8288</v>
      </c>
      <c r="AB2373" s="204"/>
      <c r="AC2373"/>
      <c r="AD2373"/>
      <c r="AE2373"/>
      <c r="AF2373"/>
      <c r="AG2373" t="str">
        <f>IFERROR(IF(COUNTIF(C2373:L2373,"Feed Ingredient")&gt;0,INDEX(ani_diet!T:T,MATCH(M2373,ani_diet!D:D,0)),""),"")</f>
        <v/>
      </c>
      <c r="AH2373" s="60" t="b">
        <f>IF(IFERROR(IF(MATCH("Feed Ingredient", AOM[[#This Row],[L1]:[L10]],0)&gt;0, TRUE, FALSE), FALSE)=TRUE,IFERROR(VLOOKUP(M2373, ani_diet!C:C, 1, FALSE), "No Match"),FALSE)</f>
        <v>0</v>
      </c>
      <c r="AL2373" t="str">
        <f>IFERROR(IF(COUNTIF(C2373:L2373,"Feed Ingredient")&gt;0,INDEX(ani_diet!T:T,MATCH(M2373,ani_diet!D:D,0)),""),"")</f>
        <v/>
      </c>
    </row>
    <row r="2374" spans="1:38">
      <c r="A2374" t="str">
        <f>_xlfn.TEXTJOIN("/",TRUE,AOM[[#This Row],[L1]:[L10]])</f>
        <v>Outcomes/Productivity/Yield/Product Yield/Animals/Milk Days</v>
      </c>
      <c r="B2374" t="s">
        <v>25083</v>
      </c>
      <c r="C2374" t="s">
        <v>24707</v>
      </c>
      <c r="D2374" t="s">
        <v>224</v>
      </c>
      <c r="E2374" t="s">
        <v>227</v>
      </c>
      <c r="F2374" t="s">
        <v>230</v>
      </c>
      <c r="G2374" t="s">
        <v>2032</v>
      </c>
      <c r="H2374" t="s">
        <v>25084</v>
      </c>
      <c r="I2374" t="s">
        <v>8288</v>
      </c>
      <c r="J2374" t="s">
        <v>8288</v>
      </c>
      <c r="K2374" t="s">
        <v>8288</v>
      </c>
      <c r="M2374" t="str" cm="1">
        <f t="array" ref="M2374">LOOKUP(2,1/(C2374:L2374&lt;&gt;""),C2374:L2374)</f>
        <v>Milk Days</v>
      </c>
      <c r="N2374" t="s">
        <v>25085</v>
      </c>
      <c r="O2374" t="s">
        <v>25086</v>
      </c>
      <c r="P2374" t="s">
        <v>8288</v>
      </c>
      <c r="Q2374" t="s">
        <v>8288</v>
      </c>
      <c r="R2374" t="s">
        <v>8288</v>
      </c>
      <c r="S2374" t="s">
        <v>8288</v>
      </c>
      <c r="T2374" t="s">
        <v>8288</v>
      </c>
      <c r="U2374" t="s">
        <v>8288</v>
      </c>
      <c r="V2374" s="204" t="s">
        <v>8288</v>
      </c>
      <c r="W2374" t="s">
        <v>8288</v>
      </c>
      <c r="X2374" t="s">
        <v>8288</v>
      </c>
      <c r="Y2374" t="s">
        <v>5370</v>
      </c>
      <c r="Z2374" t="s">
        <v>8288</v>
      </c>
      <c r="AA2374" s="204" t="s">
        <v>8288</v>
      </c>
      <c r="AB2374" s="204"/>
      <c r="AC2374"/>
      <c r="AD2374"/>
      <c r="AE2374"/>
      <c r="AF2374"/>
      <c r="AG2374" t="str">
        <f>IFERROR(IF(COUNTIF(C2374:L2374,"Feed Ingredient")&gt;0,INDEX(ani_diet!T:T,MATCH(M2374,ani_diet!D:D,0)),""),"")</f>
        <v/>
      </c>
      <c r="AH2374" s="60" t="b">
        <f>IF(IFERROR(IF(MATCH("Feed Ingredient", AOM[[#This Row],[L1]:[L10]],0)&gt;0, TRUE, FALSE), FALSE)=TRUE,IFERROR(VLOOKUP(M2374, ani_diet!C:C, 1, FALSE), "No Match"),FALSE)</f>
        <v>0</v>
      </c>
      <c r="AL2374" t="str">
        <f>IFERROR(IF(COUNTIF(C2374:L2374,"Feed Ingredient")&gt;0,INDEX(ani_diet!T:T,MATCH(M2374,ani_diet!D:D,0)),""),"")</f>
        <v/>
      </c>
    </row>
    <row r="2375" spans="1:38">
      <c r="A2375" t="str">
        <f>_xlfn.TEXTJOIN("/",TRUE,AOM[[#This Row],[L1]:[L10]])</f>
        <v>Outcomes/Productivity/Yield/Product Yield/Animals/Milk Fat/Milk Fat Content</v>
      </c>
      <c r="B2375" t="s">
        <v>25087</v>
      </c>
      <c r="C2375" t="s">
        <v>24707</v>
      </c>
      <c r="D2375" t="s">
        <v>224</v>
      </c>
      <c r="E2375" t="s">
        <v>227</v>
      </c>
      <c r="F2375" t="s">
        <v>230</v>
      </c>
      <c r="G2375" t="s">
        <v>2032</v>
      </c>
      <c r="H2375" t="s">
        <v>25088</v>
      </c>
      <c r="I2375" t="s">
        <v>25089</v>
      </c>
      <c r="J2375" t="s">
        <v>8288</v>
      </c>
      <c r="K2375" t="s">
        <v>8288</v>
      </c>
      <c r="M2375" t="str" cm="1">
        <f t="array" ref="M2375">LOOKUP(2,1/(C2375:L2375&lt;&gt;""),C2375:L2375)</f>
        <v>Milk Fat Content</v>
      </c>
      <c r="N2375" t="s">
        <v>8288</v>
      </c>
      <c r="O2375" t="s">
        <v>25090</v>
      </c>
      <c r="P2375" t="s">
        <v>8288</v>
      </c>
      <c r="Q2375" t="s">
        <v>69</v>
      </c>
      <c r="R2375" t="s">
        <v>8288</v>
      </c>
      <c r="S2375" t="s">
        <v>8288</v>
      </c>
      <c r="T2375" t="s">
        <v>8288</v>
      </c>
      <c r="U2375" t="s">
        <v>8288</v>
      </c>
      <c r="V2375" s="204" t="s">
        <v>8288</v>
      </c>
      <c r="W2375" t="s">
        <v>8288</v>
      </c>
      <c r="X2375" t="s">
        <v>8288</v>
      </c>
      <c r="Y2375" t="s">
        <v>5370</v>
      </c>
      <c r="Z2375" t="s">
        <v>8288</v>
      </c>
      <c r="AA2375" s="204" t="s">
        <v>8288</v>
      </c>
      <c r="AB2375" s="204"/>
      <c r="AC2375"/>
      <c r="AD2375"/>
      <c r="AE2375"/>
      <c r="AF2375"/>
      <c r="AG2375" t="str">
        <f>IFERROR(IF(COUNTIF(C2375:L2375,"Feed Ingredient")&gt;0,INDEX(ani_diet!T:T,MATCH(M2375,ani_diet!D:D,0)),""),"")</f>
        <v/>
      </c>
      <c r="AH2375" s="60" t="b">
        <f>IF(IFERROR(IF(MATCH("Feed Ingredient", AOM[[#This Row],[L1]:[L10]],0)&gt;0, TRUE, FALSE), FALSE)=TRUE,IFERROR(VLOOKUP(M2375, ani_diet!C:C, 1, FALSE), "No Match"),FALSE)</f>
        <v>0</v>
      </c>
      <c r="AL2375" t="str">
        <f>IFERROR(IF(COUNTIF(C2375:L2375,"Feed Ingredient")&gt;0,INDEX(ani_diet!T:T,MATCH(M2375,ani_diet!D:D,0)),""),"")</f>
        <v/>
      </c>
    </row>
    <row r="2376" spans="1:38">
      <c r="A2376" t="str">
        <f>_xlfn.TEXTJOIN("/",TRUE,AOM[[#This Row],[L1]:[L10]])</f>
        <v>Outcomes/Productivity/Yield/Product Yield/Animals/Milk Fat/Milk Fat Yield</v>
      </c>
      <c r="B2376" t="s">
        <v>25091</v>
      </c>
      <c r="C2376" t="s">
        <v>24707</v>
      </c>
      <c r="D2376" t="s">
        <v>224</v>
      </c>
      <c r="E2376" t="s">
        <v>227</v>
      </c>
      <c r="F2376" t="s">
        <v>230</v>
      </c>
      <c r="G2376" t="s">
        <v>2032</v>
      </c>
      <c r="H2376" t="s">
        <v>25088</v>
      </c>
      <c r="I2376" t="s">
        <v>25092</v>
      </c>
      <c r="J2376" t="s">
        <v>8288</v>
      </c>
      <c r="K2376" t="s">
        <v>8288</v>
      </c>
      <c r="M2376" t="str" cm="1">
        <f t="array" ref="M2376">LOOKUP(2,1/(C2376:L2376&lt;&gt;""),C2376:L2376)</f>
        <v>Milk Fat Yield</v>
      </c>
      <c r="N2376" t="s">
        <v>8288</v>
      </c>
      <c r="O2376" t="s">
        <v>25093</v>
      </c>
      <c r="P2376" t="s">
        <v>8288</v>
      </c>
      <c r="Q2376" t="s">
        <v>6734</v>
      </c>
      <c r="R2376" t="s">
        <v>8288</v>
      </c>
      <c r="S2376" t="s">
        <v>8288</v>
      </c>
      <c r="T2376" t="s">
        <v>8288</v>
      </c>
      <c r="U2376" t="s">
        <v>8288</v>
      </c>
      <c r="V2376" s="204" t="s">
        <v>8288</v>
      </c>
      <c r="W2376" t="s">
        <v>8288</v>
      </c>
      <c r="X2376" t="s">
        <v>8288</v>
      </c>
      <c r="Y2376" t="s">
        <v>5370</v>
      </c>
      <c r="Z2376" t="s">
        <v>8288</v>
      </c>
      <c r="AA2376" s="204" t="s">
        <v>8288</v>
      </c>
      <c r="AB2376" s="204"/>
      <c r="AC2376"/>
      <c r="AD2376"/>
      <c r="AE2376"/>
      <c r="AF2376"/>
      <c r="AG2376" t="str">
        <f>IFERROR(IF(COUNTIF(C2376:L2376,"Feed Ingredient")&gt;0,INDEX(ani_diet!T:T,MATCH(M2376,ani_diet!D:D,0)),""),"")</f>
        <v/>
      </c>
      <c r="AH2376" s="60" t="b">
        <f>IF(IFERROR(IF(MATCH("Feed Ingredient", AOM[[#This Row],[L1]:[L10]],0)&gt;0, TRUE, FALSE), FALSE)=TRUE,IFERROR(VLOOKUP(M2376, ani_diet!C:C, 1, FALSE), "No Match"),FALSE)</f>
        <v>0</v>
      </c>
      <c r="AL2376" t="str">
        <f>IFERROR(IF(COUNTIF(C2376:L2376,"Feed Ingredient")&gt;0,INDEX(ani_diet!T:T,MATCH(M2376,ani_diet!D:D,0)),""),"")</f>
        <v/>
      </c>
    </row>
    <row r="2377" spans="1:38">
      <c r="A2377" t="str">
        <f>_xlfn.TEXTJOIN("/",TRUE,AOM[[#This Row],[L1]:[L10]])</f>
        <v>Outcomes/Productivity/Yield/Product Yield/Animals/Milk Yield</v>
      </c>
      <c r="B2377" t="s">
        <v>25094</v>
      </c>
      <c r="C2377" t="s">
        <v>24707</v>
      </c>
      <c r="D2377" t="s">
        <v>224</v>
      </c>
      <c r="E2377" t="s">
        <v>227</v>
      </c>
      <c r="F2377" t="s">
        <v>230</v>
      </c>
      <c r="G2377" t="s">
        <v>2032</v>
      </c>
      <c r="H2377" t="s">
        <v>6937</v>
      </c>
      <c r="I2377" t="s">
        <v>8288</v>
      </c>
      <c r="J2377" t="s">
        <v>8288</v>
      </c>
      <c r="K2377" t="s">
        <v>8288</v>
      </c>
      <c r="M2377" t="str" cm="1">
        <f t="array" ref="M2377">LOOKUP(2,1/(C2377:L2377&lt;&gt;""),C2377:L2377)</f>
        <v>Milk Yield</v>
      </c>
      <c r="N2377" t="s">
        <v>8288</v>
      </c>
      <c r="O2377" t="s">
        <v>25095</v>
      </c>
      <c r="P2377" t="s">
        <v>6940</v>
      </c>
      <c r="Q2377" t="s">
        <v>6736</v>
      </c>
      <c r="R2377" t="s">
        <v>8288</v>
      </c>
      <c r="S2377" t="s">
        <v>8288</v>
      </c>
      <c r="T2377" t="s">
        <v>8288</v>
      </c>
      <c r="U2377" t="s">
        <v>8288</v>
      </c>
      <c r="V2377" s="204" t="s">
        <v>8288</v>
      </c>
      <c r="W2377" t="s">
        <v>8288</v>
      </c>
      <c r="X2377" t="s">
        <v>8288</v>
      </c>
      <c r="Y2377" t="s">
        <v>25096</v>
      </c>
      <c r="Z2377" t="s">
        <v>8288</v>
      </c>
      <c r="AA2377" s="204" t="s">
        <v>8288</v>
      </c>
      <c r="AB2377" s="204"/>
      <c r="AC2377"/>
      <c r="AD2377"/>
      <c r="AE2377"/>
      <c r="AF2377"/>
      <c r="AG2377" t="str">
        <f>IFERROR(IF(COUNTIF(C2377:L2377,"Feed Ingredient")&gt;0,INDEX(ani_diet!T:T,MATCH(M2377,ani_diet!D:D,0)),""),"")</f>
        <v/>
      </c>
      <c r="AH2377" s="60" t="b">
        <f>IF(IFERROR(IF(MATCH("Feed Ingredient", AOM[[#This Row],[L1]:[L10]],0)&gt;0, TRUE, FALSE), FALSE)=TRUE,IFERROR(VLOOKUP(M2377, ani_diet!C:C, 1, FALSE), "No Match"),FALSE)</f>
        <v>0</v>
      </c>
      <c r="AL2377" t="str">
        <f>IFERROR(IF(COUNTIF(C2377:L2377,"Feed Ingredient")&gt;0,INDEX(ani_diet!T:T,MATCH(M2377,ani_diet!D:D,0)),""),"")</f>
        <v/>
      </c>
    </row>
    <row r="2378" spans="1:38">
      <c r="A2378" t="str">
        <f>_xlfn.TEXTJOIN("/",TRUE,AOM[[#This Row],[L1]:[L10]])</f>
        <v>Outcomes/Productivity/Yield/Product Yield/Animals/Other Animal Product Yield</v>
      </c>
      <c r="B2378" t="s">
        <v>25097</v>
      </c>
      <c r="C2378" t="s">
        <v>24707</v>
      </c>
      <c r="D2378" t="s">
        <v>224</v>
      </c>
      <c r="E2378" t="s">
        <v>227</v>
      </c>
      <c r="F2378" t="s">
        <v>230</v>
      </c>
      <c r="G2378" t="s">
        <v>2032</v>
      </c>
      <c r="H2378" t="s">
        <v>6946</v>
      </c>
      <c r="I2378" t="s">
        <v>8288</v>
      </c>
      <c r="J2378" t="s">
        <v>8288</v>
      </c>
      <c r="K2378" t="s">
        <v>8288</v>
      </c>
      <c r="M2378" t="str" cm="1">
        <f t="array" ref="M2378">LOOKUP(2,1/(C2378:L2378&lt;&gt;""),C2378:L2378)</f>
        <v>Other Animal Product Yield</v>
      </c>
      <c r="N2378" t="s">
        <v>8288</v>
      </c>
      <c r="O2378" t="s">
        <v>6949</v>
      </c>
      <c r="P2378" t="s">
        <v>8288</v>
      </c>
      <c r="Q2378" t="s">
        <v>8288</v>
      </c>
      <c r="R2378" t="s">
        <v>8288</v>
      </c>
      <c r="S2378" t="s">
        <v>8288</v>
      </c>
      <c r="T2378" t="s">
        <v>8288</v>
      </c>
      <c r="U2378" t="s">
        <v>8288</v>
      </c>
      <c r="V2378" s="204" t="s">
        <v>8288</v>
      </c>
      <c r="W2378" t="s">
        <v>8288</v>
      </c>
      <c r="X2378" t="s">
        <v>8288</v>
      </c>
      <c r="Y2378" t="s">
        <v>25098</v>
      </c>
      <c r="Z2378" t="s">
        <v>8288</v>
      </c>
      <c r="AA2378" s="204" t="s">
        <v>8288</v>
      </c>
      <c r="AB2378" s="204"/>
      <c r="AC2378"/>
      <c r="AD2378"/>
      <c r="AE2378"/>
      <c r="AF2378"/>
      <c r="AG2378" t="str">
        <f>IFERROR(IF(COUNTIF(C2378:L2378,"Feed Ingredient")&gt;0,INDEX(ani_diet!T:T,MATCH(M2378,ani_diet!D:D,0)),""),"")</f>
        <v/>
      </c>
      <c r="AH2378" s="60" t="b">
        <f>IF(IFERROR(IF(MATCH("Feed Ingredient", AOM[[#This Row],[L1]:[L10]],0)&gt;0, TRUE, FALSE), FALSE)=TRUE,IFERROR(VLOOKUP(M2378, ani_diet!C:C, 1, FALSE), "No Match"),FALSE)</f>
        <v>0</v>
      </c>
      <c r="AL2378" t="str">
        <f>IFERROR(IF(COUNTIF(C2378:L2378,"Feed Ingredient")&gt;0,INDEX(ani_diet!T:T,MATCH(M2378,ani_diet!D:D,0)),""),"")</f>
        <v/>
      </c>
    </row>
    <row r="2379" spans="1:38">
      <c r="A2379" t="str">
        <f>_xlfn.TEXTJOIN("/",TRUE,AOM[[#This Row],[L1]:[L10]])</f>
        <v>Outcomes/Productivity/Yield/Product Yield/Animals/Reproductive Yield</v>
      </c>
      <c r="B2379" t="s">
        <v>25099</v>
      </c>
      <c r="C2379" t="s">
        <v>24707</v>
      </c>
      <c r="D2379" t="s">
        <v>224</v>
      </c>
      <c r="E2379" t="s">
        <v>227</v>
      </c>
      <c r="F2379" t="s">
        <v>230</v>
      </c>
      <c r="G2379" t="s">
        <v>2032</v>
      </c>
      <c r="H2379" t="s">
        <v>6951</v>
      </c>
      <c r="I2379" t="s">
        <v>8288</v>
      </c>
      <c r="J2379" t="s">
        <v>8288</v>
      </c>
      <c r="K2379" t="s">
        <v>8288</v>
      </c>
      <c r="M2379" t="str" cm="1">
        <f t="array" ref="M2379">LOOKUP(2,1/(C2379:L2379&lt;&gt;""),C2379:L2379)</f>
        <v>Reproductive Yield</v>
      </c>
      <c r="N2379" t="s">
        <v>8288</v>
      </c>
      <c r="O2379" t="s">
        <v>25100</v>
      </c>
      <c r="P2379" t="s">
        <v>8288</v>
      </c>
      <c r="Q2379" t="s">
        <v>8288</v>
      </c>
      <c r="R2379" t="s">
        <v>8288</v>
      </c>
      <c r="S2379" t="s">
        <v>8288</v>
      </c>
      <c r="T2379" t="s">
        <v>8288</v>
      </c>
      <c r="U2379" t="s">
        <v>8288</v>
      </c>
      <c r="V2379" s="204" t="s">
        <v>8288</v>
      </c>
      <c r="W2379" t="s">
        <v>8288</v>
      </c>
      <c r="X2379" t="s">
        <v>8288</v>
      </c>
      <c r="Y2379" t="s">
        <v>25101</v>
      </c>
      <c r="Z2379" t="s">
        <v>8288</v>
      </c>
      <c r="AA2379" s="204" t="s">
        <v>8288</v>
      </c>
      <c r="AB2379" s="204"/>
      <c r="AC2379"/>
      <c r="AD2379"/>
      <c r="AE2379"/>
      <c r="AF2379"/>
      <c r="AG2379" t="str">
        <f>IFERROR(IF(COUNTIF(C2379:L2379,"Feed Ingredient")&gt;0,INDEX(ani_diet!T:T,MATCH(M2379,ani_diet!D:D,0)),""),"")</f>
        <v/>
      </c>
      <c r="AH2379" s="60" t="b">
        <f>IF(IFERROR(IF(MATCH("Feed Ingredient", AOM[[#This Row],[L1]:[L10]],0)&gt;0, TRUE, FALSE), FALSE)=TRUE,IFERROR(VLOOKUP(M2379, ani_diet!C:C, 1, FALSE), "No Match"),FALSE)</f>
        <v>0</v>
      </c>
      <c r="AL2379" t="str">
        <f>IFERROR(IF(COUNTIF(C2379:L2379,"Feed Ingredient")&gt;0,INDEX(ani_diet!T:T,MATCH(M2379,ani_diet!D:D,0)),""),"")</f>
        <v/>
      </c>
    </row>
    <row r="2380" spans="1:38">
      <c r="A2380" t="str">
        <f>_xlfn.TEXTJOIN("/",TRUE,AOM[[#This Row],[L1]:[L10]])</f>
        <v>Outcomes/Productivity/Yield/Product Yield/Animals/Reproductive Yield/Offspring Body Weight</v>
      </c>
      <c r="B2380" t="s">
        <v>25102</v>
      </c>
      <c r="C2380" t="s">
        <v>24707</v>
      </c>
      <c r="D2380" t="s">
        <v>224</v>
      </c>
      <c r="E2380" t="s">
        <v>227</v>
      </c>
      <c r="F2380" t="s">
        <v>230</v>
      </c>
      <c r="G2380" t="s">
        <v>2032</v>
      </c>
      <c r="H2380" t="s">
        <v>6951</v>
      </c>
      <c r="I2380" t="s">
        <v>25103</v>
      </c>
      <c r="J2380" t="s">
        <v>8288</v>
      </c>
      <c r="K2380" t="s">
        <v>8288</v>
      </c>
      <c r="M2380" t="str" cm="1">
        <f t="array" ref="M2380">LOOKUP(2,1/(C2380:L2380&lt;&gt;""),C2380:L2380)</f>
        <v>Offspring Body Weight</v>
      </c>
      <c r="N2380" t="s">
        <v>8288</v>
      </c>
      <c r="O2380" t="s">
        <v>25104</v>
      </c>
      <c r="P2380" t="s">
        <v>8288</v>
      </c>
      <c r="Q2380" t="s">
        <v>8288</v>
      </c>
      <c r="R2380" t="s">
        <v>8288</v>
      </c>
      <c r="S2380" t="s">
        <v>8288</v>
      </c>
      <c r="T2380" t="s">
        <v>8288</v>
      </c>
      <c r="U2380" t="s">
        <v>8288</v>
      </c>
      <c r="V2380" s="204" t="s">
        <v>8288</v>
      </c>
      <c r="W2380" t="s">
        <v>8288</v>
      </c>
      <c r="X2380" t="s">
        <v>8288</v>
      </c>
      <c r="Y2380" t="s">
        <v>5370</v>
      </c>
      <c r="Z2380" t="s">
        <v>8288</v>
      </c>
      <c r="AA2380" s="204" t="s">
        <v>8288</v>
      </c>
      <c r="AB2380" s="204"/>
      <c r="AC2380"/>
      <c r="AD2380"/>
      <c r="AE2380"/>
      <c r="AF2380"/>
      <c r="AG2380" t="str">
        <f>IFERROR(IF(COUNTIF(C2380:L2380,"Feed Ingredient")&gt;0,INDEX(ani_diet!T:T,MATCH(M2380,ani_diet!D:D,0)),""),"")</f>
        <v/>
      </c>
      <c r="AH2380" s="60" t="b">
        <f>IF(IFERROR(IF(MATCH("Feed Ingredient", AOM[[#This Row],[L1]:[L10]],0)&gt;0, TRUE, FALSE), FALSE)=TRUE,IFERROR(VLOOKUP(M2380, ani_diet!C:C, 1, FALSE), "No Match"),FALSE)</f>
        <v>0</v>
      </c>
      <c r="AL2380" t="str">
        <f>IFERROR(IF(COUNTIF(C2380:L2380,"Feed Ingredient")&gt;0,INDEX(ani_diet!T:T,MATCH(M2380,ani_diet!D:D,0)),""),"")</f>
        <v/>
      </c>
    </row>
    <row r="2381" spans="1:38">
      <c r="A2381" t="str">
        <f>_xlfn.TEXTJOIN("/",TRUE,AOM[[#This Row],[L1]:[L10]])</f>
        <v>Outcomes/Productivity/Yield/Product Yield/Animals/Reproductive Yield/Offspring Body Weight/Offspring Body Weight-Birth Weight</v>
      </c>
      <c r="B2381" t="s">
        <v>25105</v>
      </c>
      <c r="C2381" t="s">
        <v>24707</v>
      </c>
      <c r="D2381" t="s">
        <v>224</v>
      </c>
      <c r="E2381" t="s">
        <v>227</v>
      </c>
      <c r="F2381" t="s">
        <v>230</v>
      </c>
      <c r="G2381" t="s">
        <v>2032</v>
      </c>
      <c r="H2381" t="s">
        <v>6951</v>
      </c>
      <c r="I2381" t="s">
        <v>25103</v>
      </c>
      <c r="J2381" t="s">
        <v>25106</v>
      </c>
      <c r="K2381" t="s">
        <v>8288</v>
      </c>
      <c r="M2381" t="str" cm="1">
        <f t="array" ref="M2381">LOOKUP(2,1/(C2381:L2381&lt;&gt;""),C2381:L2381)</f>
        <v>Offspring Body Weight-Birth Weight</v>
      </c>
      <c r="N2381" t="s">
        <v>8288</v>
      </c>
      <c r="O2381" t="s">
        <v>25107</v>
      </c>
      <c r="P2381" t="s">
        <v>8288</v>
      </c>
      <c r="Q2381" t="s">
        <v>8288</v>
      </c>
      <c r="R2381" t="s">
        <v>25108</v>
      </c>
      <c r="S2381" t="s">
        <v>8288</v>
      </c>
      <c r="T2381" t="s">
        <v>8288</v>
      </c>
      <c r="U2381" t="s">
        <v>8288</v>
      </c>
      <c r="V2381" s="204" t="s">
        <v>8288</v>
      </c>
      <c r="W2381" t="s">
        <v>8288</v>
      </c>
      <c r="X2381" t="s">
        <v>8288</v>
      </c>
      <c r="Y2381" t="s">
        <v>5370</v>
      </c>
      <c r="Z2381" t="s">
        <v>8288</v>
      </c>
      <c r="AA2381" s="204" t="s">
        <v>8288</v>
      </c>
      <c r="AB2381" s="204"/>
      <c r="AC2381"/>
      <c r="AD2381"/>
      <c r="AE2381"/>
      <c r="AF2381"/>
      <c r="AG2381" t="str">
        <f>IFERROR(IF(COUNTIF(C2381:L2381,"Feed Ingredient")&gt;0,INDEX(ani_diet!T:T,MATCH(M2381,ani_diet!D:D,0)),""),"")</f>
        <v/>
      </c>
      <c r="AH2381" s="60" t="b">
        <f>IF(IFERROR(IF(MATCH("Feed Ingredient", AOM[[#This Row],[L1]:[L10]],0)&gt;0, TRUE, FALSE), FALSE)=TRUE,IFERROR(VLOOKUP(M2381, ani_diet!C:C, 1, FALSE), "No Match"),FALSE)</f>
        <v>0</v>
      </c>
      <c r="AL2381" t="str">
        <f>IFERROR(IF(COUNTIF(C2381:L2381,"Feed Ingredient")&gt;0,INDEX(ani_diet!T:T,MATCH(M2381,ani_diet!D:D,0)),""),"")</f>
        <v/>
      </c>
    </row>
    <row r="2382" spans="1:38">
      <c r="A2382" t="str">
        <f>_xlfn.TEXTJOIN("/",TRUE,AOM[[#This Row],[L1]:[L10]])</f>
        <v>Outcomes/Productivity/Yield/Product Yield/Animals/Reproductive Yield/Offspring Body Weight/Offspring Body Weight-Weaning Weight</v>
      </c>
      <c r="B2382" t="s">
        <v>25109</v>
      </c>
      <c r="C2382" t="s">
        <v>24707</v>
      </c>
      <c r="D2382" t="s">
        <v>224</v>
      </c>
      <c r="E2382" t="s">
        <v>227</v>
      </c>
      <c r="F2382" t="s">
        <v>230</v>
      </c>
      <c r="G2382" t="s">
        <v>2032</v>
      </c>
      <c r="H2382" t="s">
        <v>6951</v>
      </c>
      <c r="I2382" t="s">
        <v>25103</v>
      </c>
      <c r="J2382" t="s">
        <v>25110</v>
      </c>
      <c r="K2382" t="s">
        <v>8288</v>
      </c>
      <c r="M2382" t="str" cm="1">
        <f t="array" ref="M2382">LOOKUP(2,1/(C2382:L2382&lt;&gt;""),C2382:L2382)</f>
        <v>Offspring Body Weight-Weaning Weight</v>
      </c>
      <c r="N2382" t="s">
        <v>8288</v>
      </c>
      <c r="O2382" t="s">
        <v>25111</v>
      </c>
      <c r="P2382" t="s">
        <v>8288</v>
      </c>
      <c r="Q2382" t="s">
        <v>8288</v>
      </c>
      <c r="R2382" t="s">
        <v>8288</v>
      </c>
      <c r="S2382" t="s">
        <v>8288</v>
      </c>
      <c r="T2382" t="s">
        <v>8288</v>
      </c>
      <c r="U2382" t="s">
        <v>8288</v>
      </c>
      <c r="V2382" s="204" t="s">
        <v>8288</v>
      </c>
      <c r="W2382" t="s">
        <v>8288</v>
      </c>
      <c r="X2382" t="s">
        <v>8288</v>
      </c>
      <c r="Y2382" t="s">
        <v>5370</v>
      </c>
      <c r="Z2382" t="s">
        <v>8288</v>
      </c>
      <c r="AA2382" s="204" t="s">
        <v>8288</v>
      </c>
      <c r="AB2382" s="204"/>
      <c r="AC2382"/>
      <c r="AD2382"/>
      <c r="AE2382"/>
      <c r="AF2382"/>
      <c r="AG2382" t="str">
        <f>IFERROR(IF(COUNTIF(C2382:L2382,"Feed Ingredient")&gt;0,INDEX(ani_diet!T:T,MATCH(M2382,ani_diet!D:D,0)),""),"")</f>
        <v/>
      </c>
      <c r="AH2382" s="60" t="b">
        <f>IF(IFERROR(IF(MATCH("Feed Ingredient", AOM[[#This Row],[L1]:[L10]],0)&gt;0, TRUE, FALSE), FALSE)=TRUE,IFERROR(VLOOKUP(M2382, ani_diet!C:C, 1, FALSE), "No Match"),FALSE)</f>
        <v>0</v>
      </c>
      <c r="AL2382" t="str">
        <f>IFERROR(IF(COUNTIF(C2382:L2382,"Feed Ingredient")&gt;0,INDEX(ani_diet!T:T,MATCH(M2382,ani_diet!D:D,0)),""),"")</f>
        <v/>
      </c>
    </row>
    <row r="2383" spans="1:38">
      <c r="A2383" t="str">
        <f>_xlfn.TEXTJOIN("/",TRUE,AOM[[#This Row],[L1]:[L10]])</f>
        <v>Outcomes/Productivity/Yield/Product Yield/Animals/Reproductive Yield/Reproductive Rate</v>
      </c>
      <c r="B2383" t="s">
        <v>25112</v>
      </c>
      <c r="C2383" t="s">
        <v>24707</v>
      </c>
      <c r="D2383" t="s">
        <v>224</v>
      </c>
      <c r="E2383" t="s">
        <v>227</v>
      </c>
      <c r="F2383" t="s">
        <v>230</v>
      </c>
      <c r="G2383" t="s">
        <v>2032</v>
      </c>
      <c r="H2383" t="s">
        <v>6951</v>
      </c>
      <c r="I2383" t="s">
        <v>25113</v>
      </c>
      <c r="J2383" t="s">
        <v>8288</v>
      </c>
      <c r="K2383" t="s">
        <v>8288</v>
      </c>
      <c r="M2383" t="str" cm="1">
        <f t="array" ref="M2383">LOOKUP(2,1/(C2383:L2383&lt;&gt;""),C2383:L2383)</f>
        <v>Reproductive Rate</v>
      </c>
      <c r="N2383" t="s">
        <v>8288</v>
      </c>
      <c r="O2383" t="s">
        <v>25114</v>
      </c>
      <c r="P2383" t="s">
        <v>8288</v>
      </c>
      <c r="Q2383" t="s">
        <v>8288</v>
      </c>
      <c r="R2383" t="s">
        <v>8288</v>
      </c>
      <c r="S2383" t="s">
        <v>8288</v>
      </c>
      <c r="T2383" t="s">
        <v>8288</v>
      </c>
      <c r="U2383" t="s">
        <v>8288</v>
      </c>
      <c r="V2383" s="204" t="s">
        <v>8288</v>
      </c>
      <c r="W2383" t="s">
        <v>8288</v>
      </c>
      <c r="X2383" t="s">
        <v>8288</v>
      </c>
      <c r="Y2383" t="s">
        <v>5370</v>
      </c>
      <c r="Z2383" t="s">
        <v>8288</v>
      </c>
      <c r="AA2383" s="204" t="s">
        <v>8288</v>
      </c>
      <c r="AB2383" s="204"/>
      <c r="AC2383"/>
      <c r="AD2383"/>
      <c r="AE2383"/>
      <c r="AF2383"/>
      <c r="AG2383" t="str">
        <f>IFERROR(IF(COUNTIF(C2383:L2383,"Feed Ingredient")&gt;0,INDEX(ani_diet!T:T,MATCH(M2383,ani_diet!D:D,0)),""),"")</f>
        <v/>
      </c>
      <c r="AH2383" s="60" t="b">
        <f>IF(IFERROR(IF(MATCH("Feed Ingredient", AOM[[#This Row],[L1]:[L10]],0)&gt;0, TRUE, FALSE), FALSE)=TRUE,IFERROR(VLOOKUP(M2383, ani_diet!C:C, 1, FALSE), "No Match"),FALSE)</f>
        <v>0</v>
      </c>
      <c r="AL2383" t="str">
        <f>IFERROR(IF(COUNTIF(C2383:L2383,"Feed Ingredient")&gt;0,INDEX(ani_diet!T:T,MATCH(M2383,ani_diet!D:D,0)),""),"")</f>
        <v/>
      </c>
    </row>
    <row r="2384" spans="1:38">
      <c r="A2384" t="str">
        <f>_xlfn.TEXTJOIN("/",TRUE,AOM[[#This Row],[L1]:[L10]])</f>
        <v>Outcomes/Productivity/Yield/Product Yield/Animals/Reproductive Yield/Specific Growth Rate of Nursing Offspring</v>
      </c>
      <c r="B2384" t="s">
        <v>25115</v>
      </c>
      <c r="C2384" t="s">
        <v>24707</v>
      </c>
      <c r="D2384" t="s">
        <v>224</v>
      </c>
      <c r="E2384" t="s">
        <v>227</v>
      </c>
      <c r="F2384" t="s">
        <v>230</v>
      </c>
      <c r="G2384" t="s">
        <v>2032</v>
      </c>
      <c r="H2384" t="s">
        <v>6951</v>
      </c>
      <c r="I2384" t="s">
        <v>25116</v>
      </c>
      <c r="J2384" t="s">
        <v>8288</v>
      </c>
      <c r="K2384" t="s">
        <v>8288</v>
      </c>
      <c r="M2384" t="str" cm="1">
        <f t="array" ref="M2384">LOOKUP(2,1/(C2384:L2384&lt;&gt;""),C2384:L2384)</f>
        <v>Specific Growth Rate of Nursing Offspring</v>
      </c>
      <c r="N2384" t="s">
        <v>8288</v>
      </c>
      <c r="O2384" t="s">
        <v>25117</v>
      </c>
      <c r="P2384" t="s">
        <v>8288</v>
      </c>
      <c r="Q2384" t="s">
        <v>8288</v>
      </c>
      <c r="R2384" t="s">
        <v>8288</v>
      </c>
      <c r="S2384" t="s">
        <v>8288</v>
      </c>
      <c r="T2384" t="s">
        <v>8288</v>
      </c>
      <c r="U2384" t="s">
        <v>8288</v>
      </c>
      <c r="V2384" s="204" t="s">
        <v>8288</v>
      </c>
      <c r="W2384" t="s">
        <v>8288</v>
      </c>
      <c r="X2384" t="s">
        <v>8288</v>
      </c>
      <c r="Y2384" t="s">
        <v>5370</v>
      </c>
      <c r="Z2384" t="s">
        <v>8288</v>
      </c>
      <c r="AA2384" s="204" t="s">
        <v>8288</v>
      </c>
      <c r="AB2384" s="204"/>
      <c r="AC2384"/>
      <c r="AD2384"/>
      <c r="AE2384"/>
      <c r="AF2384"/>
      <c r="AG2384" t="str">
        <f>IFERROR(IF(COUNTIF(C2384:L2384,"Feed Ingredient")&gt;0,INDEX(ani_diet!T:T,MATCH(M2384,ani_diet!D:D,0)),""),"")</f>
        <v/>
      </c>
      <c r="AH2384" s="60" t="b">
        <f>IF(IFERROR(IF(MATCH("Feed Ingredient", AOM[[#This Row],[L1]:[L10]],0)&gt;0, TRUE, FALSE), FALSE)=TRUE,IFERROR(VLOOKUP(M2384, ani_diet!C:C, 1, FALSE), "No Match"),FALSE)</f>
        <v>0</v>
      </c>
      <c r="AL2384" t="str">
        <f>IFERROR(IF(COUNTIF(C2384:L2384,"Feed Ingredient")&gt;0,INDEX(ani_diet!T:T,MATCH(M2384,ani_diet!D:D,0)),""),"")</f>
        <v/>
      </c>
    </row>
    <row r="2385" spans="1:38">
      <c r="A2385" t="str">
        <f>_xlfn.TEXTJOIN("/",TRUE,AOM[[#This Row],[L1]:[L10]])</f>
        <v>Outcomes/Productivity/Yield/Product Yield/Animals/Reproductive Yield/Weaning Liveweight</v>
      </c>
      <c r="B2385" t="s">
        <v>25118</v>
      </c>
      <c r="C2385" t="s">
        <v>24707</v>
      </c>
      <c r="D2385" t="s">
        <v>224</v>
      </c>
      <c r="E2385" t="s">
        <v>227</v>
      </c>
      <c r="F2385" t="s">
        <v>230</v>
      </c>
      <c r="G2385" t="s">
        <v>2032</v>
      </c>
      <c r="H2385" t="s">
        <v>6951</v>
      </c>
      <c r="I2385" t="s">
        <v>25119</v>
      </c>
      <c r="J2385" t="s">
        <v>8288</v>
      </c>
      <c r="K2385" t="s">
        <v>8288</v>
      </c>
      <c r="M2385" t="str" cm="1">
        <f t="array" ref="M2385">LOOKUP(2,1/(C2385:L2385&lt;&gt;""),C2385:L2385)</f>
        <v>Weaning Liveweight</v>
      </c>
      <c r="N2385" t="s">
        <v>8288</v>
      </c>
      <c r="O2385" t="s">
        <v>8288</v>
      </c>
      <c r="P2385" t="s">
        <v>8288</v>
      </c>
      <c r="Q2385" t="s">
        <v>8288</v>
      </c>
      <c r="R2385" t="s">
        <v>8288</v>
      </c>
      <c r="S2385" t="s">
        <v>8288</v>
      </c>
      <c r="T2385" t="s">
        <v>8288</v>
      </c>
      <c r="U2385" t="s">
        <v>8288</v>
      </c>
      <c r="V2385" s="204" t="s">
        <v>8288</v>
      </c>
      <c r="W2385" t="s">
        <v>8288</v>
      </c>
      <c r="X2385" t="s">
        <v>8288</v>
      </c>
      <c r="Y2385" t="s">
        <v>5370</v>
      </c>
      <c r="Z2385" t="s">
        <v>8288</v>
      </c>
      <c r="AA2385" s="204" t="s">
        <v>8288</v>
      </c>
      <c r="AB2385" s="204"/>
      <c r="AC2385"/>
      <c r="AD2385"/>
      <c r="AE2385"/>
      <c r="AF2385"/>
      <c r="AG2385" t="str">
        <f>IFERROR(IF(COUNTIF(C2385:L2385,"Feed Ingredient")&gt;0,INDEX(ani_diet!T:T,MATCH(M2385,ani_diet!D:D,0)),""),"")</f>
        <v/>
      </c>
      <c r="AH2385" s="60" t="b">
        <f>IF(IFERROR(IF(MATCH("Feed Ingredient", AOM[[#This Row],[L1]:[L10]],0)&gt;0, TRUE, FALSE), FALSE)=TRUE,IFERROR(VLOOKUP(M2385, ani_diet!C:C, 1, FALSE), "No Match"),FALSE)</f>
        <v>0</v>
      </c>
      <c r="AL2385" t="str">
        <f>IFERROR(IF(COUNTIF(C2385:L2385,"Feed Ingredient")&gt;0,INDEX(ani_diet!T:T,MATCH(M2385,ani_diet!D:D,0)),""),"")</f>
        <v/>
      </c>
    </row>
    <row r="2386" spans="1:38">
      <c r="A2386" t="str">
        <f>_xlfn.TEXTJOIN("/",TRUE,AOM[[#This Row],[L1]:[L10]])</f>
        <v>Outcomes/Productivity/Yield/Product Yield/Animals/Specific Growth Rate</v>
      </c>
      <c r="B2386" t="s">
        <v>25120</v>
      </c>
      <c r="C2386" t="s">
        <v>24707</v>
      </c>
      <c r="D2386" t="s">
        <v>224</v>
      </c>
      <c r="E2386" t="s">
        <v>227</v>
      </c>
      <c r="F2386" t="s">
        <v>230</v>
      </c>
      <c r="G2386" t="s">
        <v>2032</v>
      </c>
      <c r="H2386" t="s">
        <v>25121</v>
      </c>
      <c r="I2386" t="s">
        <v>8288</v>
      </c>
      <c r="J2386" t="s">
        <v>8288</v>
      </c>
      <c r="K2386" t="s">
        <v>8288</v>
      </c>
      <c r="M2386" t="str" cm="1">
        <f t="array" ref="M2386">LOOKUP(2,1/(C2386:L2386&lt;&gt;""),C2386:L2386)</f>
        <v>Specific Growth Rate</v>
      </c>
      <c r="N2386" t="s">
        <v>8288</v>
      </c>
      <c r="O2386" t="s">
        <v>25122</v>
      </c>
      <c r="P2386" t="s">
        <v>6929</v>
      </c>
      <c r="Q2386" t="s">
        <v>8288</v>
      </c>
      <c r="R2386" t="s">
        <v>8288</v>
      </c>
      <c r="S2386" t="s">
        <v>8288</v>
      </c>
      <c r="T2386" t="s">
        <v>8288</v>
      </c>
      <c r="U2386" t="s">
        <v>8288</v>
      </c>
      <c r="V2386" s="204" t="s">
        <v>8288</v>
      </c>
      <c r="W2386" t="s">
        <v>8288</v>
      </c>
      <c r="X2386" t="s">
        <v>8288</v>
      </c>
      <c r="Y2386" t="s">
        <v>5370</v>
      </c>
      <c r="Z2386" t="s">
        <v>8288</v>
      </c>
      <c r="AA2386" s="204" t="s">
        <v>8288</v>
      </c>
      <c r="AB2386" s="204"/>
      <c r="AC2386"/>
      <c r="AD2386"/>
      <c r="AE2386"/>
      <c r="AF2386"/>
      <c r="AG2386" t="str">
        <f>IFERROR(IF(COUNTIF(C2386:L2386,"Feed Ingredient")&gt;0,INDEX(ani_diet!T:T,MATCH(M2386,ani_diet!D:D,0)),""),"")</f>
        <v/>
      </c>
      <c r="AH2386" s="60" t="b">
        <f>IF(IFERROR(IF(MATCH("Feed Ingredient", AOM[[#This Row],[L1]:[L10]],0)&gt;0, TRUE, FALSE), FALSE)=TRUE,IFERROR(VLOOKUP(M2386, ani_diet!C:C, 1, FALSE), "No Match"),FALSE)</f>
        <v>0</v>
      </c>
      <c r="AL2386" t="str">
        <f>IFERROR(IF(COUNTIF(C2386:L2386,"Feed Ingredient")&gt;0,INDEX(ani_diet!T:T,MATCH(M2386,ani_diet!D:D,0)),""),"")</f>
        <v/>
      </c>
    </row>
    <row r="2387" spans="1:38">
      <c r="A2387" t="str">
        <f>_xlfn.TEXTJOIN("/",TRUE,AOM[[#This Row],[L1]:[L10]])</f>
        <v>Outcomes/Productivity/Yield/Product Yield/Animals/Total Weight Gain</v>
      </c>
      <c r="B2387" t="s">
        <v>25123</v>
      </c>
      <c r="C2387" t="s">
        <v>24707</v>
      </c>
      <c r="D2387" t="s">
        <v>224</v>
      </c>
      <c r="E2387" t="s">
        <v>227</v>
      </c>
      <c r="F2387" t="s">
        <v>230</v>
      </c>
      <c r="G2387" t="s">
        <v>2032</v>
      </c>
      <c r="H2387" t="s">
        <v>25124</v>
      </c>
      <c r="I2387" t="s">
        <v>8288</v>
      </c>
      <c r="J2387" t="s">
        <v>8288</v>
      </c>
      <c r="K2387" t="s">
        <v>8288</v>
      </c>
      <c r="M2387" t="str" cm="1">
        <f t="array" ref="M2387">LOOKUP(2,1/(C2387:L2387&lt;&gt;""),C2387:L2387)</f>
        <v>Total Weight Gain</v>
      </c>
      <c r="N2387" t="s">
        <v>8288</v>
      </c>
      <c r="O2387" t="s">
        <v>25125</v>
      </c>
      <c r="P2387" t="s">
        <v>8288</v>
      </c>
      <c r="Q2387" t="s">
        <v>8288</v>
      </c>
      <c r="R2387" t="s">
        <v>8288</v>
      </c>
      <c r="S2387" t="s">
        <v>8288</v>
      </c>
      <c r="T2387" t="s">
        <v>8288</v>
      </c>
      <c r="U2387" t="s">
        <v>8288</v>
      </c>
      <c r="V2387" s="204" t="s">
        <v>8288</v>
      </c>
      <c r="W2387" t="s">
        <v>8288</v>
      </c>
      <c r="X2387" t="s">
        <v>8288</v>
      </c>
      <c r="Y2387" t="s">
        <v>25126</v>
      </c>
      <c r="Z2387" t="s">
        <v>8288</v>
      </c>
      <c r="AA2387" s="204" t="s">
        <v>8288</v>
      </c>
      <c r="AB2387" s="204"/>
      <c r="AC2387"/>
      <c r="AD2387"/>
      <c r="AE2387"/>
      <c r="AF2387"/>
      <c r="AG2387" t="str">
        <f>IFERROR(IF(COUNTIF(C2387:L2387,"Feed Ingredient")&gt;0,INDEX(ani_diet!T:T,MATCH(M2387,ani_diet!D:D,0)),""),"")</f>
        <v/>
      </c>
      <c r="AH2387" s="60" t="b">
        <f>IF(IFERROR(IF(MATCH("Feed Ingredient", AOM[[#This Row],[L1]:[L10]],0)&gt;0, TRUE, FALSE), FALSE)=TRUE,IFERROR(VLOOKUP(M2387, ani_diet!C:C, 1, FALSE), "No Match"),FALSE)</f>
        <v>0</v>
      </c>
      <c r="AL2387" t="str">
        <f>IFERROR(IF(COUNTIF(C2387:L2387,"Feed Ingredient")&gt;0,INDEX(ani_diet!T:T,MATCH(M2387,ani_diet!D:D,0)),""),"")</f>
        <v/>
      </c>
    </row>
    <row r="2388" spans="1:38">
      <c r="A2388" t="str">
        <f>_xlfn.TEXTJOIN("/",TRUE,AOM[[#This Row],[L1]:[L10]])</f>
        <v>Outcomes/Productivity/Yield/Product Yield/Animals/Wool Yield</v>
      </c>
      <c r="B2388" t="s">
        <v>25127</v>
      </c>
      <c r="C2388" t="s">
        <v>24707</v>
      </c>
      <c r="D2388" t="s">
        <v>224</v>
      </c>
      <c r="E2388" t="s">
        <v>227</v>
      </c>
      <c r="F2388" t="s">
        <v>230</v>
      </c>
      <c r="G2388" t="s">
        <v>2032</v>
      </c>
      <c r="H2388" t="s">
        <v>25128</v>
      </c>
      <c r="I2388" t="s">
        <v>8288</v>
      </c>
      <c r="J2388" t="s">
        <v>8288</v>
      </c>
      <c r="K2388" t="s">
        <v>8288</v>
      </c>
      <c r="M2388" t="str" cm="1">
        <f t="array" ref="M2388">LOOKUP(2,1/(C2388:L2388&lt;&gt;""),C2388:L2388)</f>
        <v>Wool Yield</v>
      </c>
      <c r="N2388" t="s">
        <v>8288</v>
      </c>
      <c r="O2388" t="s">
        <v>8288</v>
      </c>
      <c r="P2388" t="s">
        <v>8288</v>
      </c>
      <c r="Q2388" t="s">
        <v>8288</v>
      </c>
      <c r="R2388" t="s">
        <v>8288</v>
      </c>
      <c r="S2388" t="s">
        <v>8288</v>
      </c>
      <c r="T2388" t="s">
        <v>8288</v>
      </c>
      <c r="U2388" t="s">
        <v>8288</v>
      </c>
      <c r="V2388" s="204" t="s">
        <v>8288</v>
      </c>
      <c r="W2388" t="s">
        <v>8288</v>
      </c>
      <c r="X2388" t="s">
        <v>8288</v>
      </c>
      <c r="Y2388" t="s">
        <v>5370</v>
      </c>
      <c r="Z2388" t="s">
        <v>8288</v>
      </c>
      <c r="AA2388" s="204" t="s">
        <v>8288</v>
      </c>
      <c r="AB2388" s="204"/>
      <c r="AC2388"/>
      <c r="AD2388"/>
      <c r="AE2388"/>
      <c r="AF2388"/>
      <c r="AG2388" t="str">
        <f>IFERROR(IF(COUNTIF(C2388:L2388,"Feed Ingredient")&gt;0,INDEX(ani_diet!T:T,MATCH(M2388,ani_diet!D:D,0)),""),"")</f>
        <v/>
      </c>
      <c r="AH2388" s="60" t="b">
        <f>IF(IFERROR(IF(MATCH("Feed Ingredient", AOM[[#This Row],[L1]:[L10]],0)&gt;0, TRUE, FALSE), FALSE)=TRUE,IFERROR(VLOOKUP(M2388, ani_diet!C:C, 1, FALSE), "No Match"),FALSE)</f>
        <v>0</v>
      </c>
      <c r="AL2388" t="str">
        <f>IFERROR(IF(COUNTIF(C2388:L2388,"Feed Ingredient")&gt;0,INDEX(ani_diet!T:T,MATCH(M2388,ani_diet!D:D,0)),""),"")</f>
        <v/>
      </c>
    </row>
    <row r="2389" spans="1:38">
      <c r="A2389" t="str">
        <f>_xlfn.TEXTJOIN("/",TRUE,AOM[[#This Row],[L1]:[L10]])</f>
        <v>Outcomes/Productivity/Yield/Product Yield/Land Equivalent Ratio</v>
      </c>
      <c r="B2389" t="s">
        <v>25129</v>
      </c>
      <c r="C2389" t="s">
        <v>24707</v>
      </c>
      <c r="D2389" t="s">
        <v>224</v>
      </c>
      <c r="E2389" t="s">
        <v>227</v>
      </c>
      <c r="F2389" t="s">
        <v>230</v>
      </c>
      <c r="G2389" t="s">
        <v>6919</v>
      </c>
      <c r="H2389" t="s">
        <v>8288</v>
      </c>
      <c r="I2389" t="s">
        <v>8288</v>
      </c>
      <c r="J2389" t="s">
        <v>8288</v>
      </c>
      <c r="K2389" t="s">
        <v>8288</v>
      </c>
      <c r="M2389" t="str" cm="1">
        <f t="array" ref="M2389">LOOKUP(2,1/(C2389:L2389&lt;&gt;""),C2389:L2389)</f>
        <v>Land Equivalent Ratio</v>
      </c>
      <c r="N2389" t="s">
        <v>8288</v>
      </c>
      <c r="O2389" t="s">
        <v>25130</v>
      </c>
      <c r="P2389" t="s">
        <v>6922</v>
      </c>
      <c r="Q2389" t="s">
        <v>8288</v>
      </c>
      <c r="R2389" t="s">
        <v>8288</v>
      </c>
      <c r="S2389" t="s">
        <v>8288</v>
      </c>
      <c r="T2389" t="s">
        <v>8288</v>
      </c>
      <c r="U2389" t="s">
        <v>8288</v>
      </c>
      <c r="V2389" s="204" t="s">
        <v>8288</v>
      </c>
      <c r="W2389" t="s">
        <v>8288</v>
      </c>
      <c r="X2389" t="s">
        <v>8288</v>
      </c>
      <c r="Y2389" t="s">
        <v>25131</v>
      </c>
      <c r="Z2389" t="s">
        <v>8288</v>
      </c>
      <c r="AA2389" s="204" t="s">
        <v>8288</v>
      </c>
      <c r="AB2389" s="204"/>
      <c r="AC2389"/>
      <c r="AD2389"/>
      <c r="AE2389"/>
      <c r="AF2389"/>
      <c r="AG2389" t="str">
        <f>IFERROR(IF(COUNTIF(C2389:L2389,"Feed Ingredient")&gt;0,INDEX(ani_diet!T:T,MATCH(M2389,ani_diet!D:D,0)),""),"")</f>
        <v/>
      </c>
      <c r="AH2389" s="60" t="b">
        <f>IF(IFERROR(IF(MATCH("Feed Ingredient", AOM[[#This Row],[L1]:[L10]],0)&gt;0, TRUE, FALSE), FALSE)=TRUE,IFERROR(VLOOKUP(M2389, ani_diet!C:C, 1, FALSE), "No Match"),FALSE)</f>
        <v>0</v>
      </c>
      <c r="AL2389" t="str">
        <f>IFERROR(IF(COUNTIF(C2389:L2389,"Feed Ingredient")&gt;0,INDEX(ani_diet!T:T,MATCH(M2389,ani_diet!D:D,0)),""),"")</f>
        <v/>
      </c>
    </row>
    <row r="2390" spans="1:38">
      <c r="A2390" t="str">
        <f>_xlfn.TEXTJOIN("/",TRUE,AOM[[#This Row],[L1]:[L10]])</f>
        <v>Outcomes/Productivity/Yield/Product Yield/Pasture</v>
      </c>
      <c r="B2390" t="s">
        <v>25132</v>
      </c>
      <c r="C2390" t="s">
        <v>24707</v>
      </c>
      <c r="D2390" t="s">
        <v>224</v>
      </c>
      <c r="E2390" t="s">
        <v>227</v>
      </c>
      <c r="F2390" t="s">
        <v>230</v>
      </c>
      <c r="G2390" t="s">
        <v>21273</v>
      </c>
      <c r="H2390" t="s">
        <v>8288</v>
      </c>
      <c r="I2390" t="s">
        <v>8288</v>
      </c>
      <c r="J2390" t="s">
        <v>8288</v>
      </c>
      <c r="K2390" t="s">
        <v>8288</v>
      </c>
      <c r="M2390" t="str" cm="1">
        <f t="array" ref="M2390">LOOKUP(2,1/(C2390:L2390&lt;&gt;""),C2390:L2390)</f>
        <v>Pasture</v>
      </c>
      <c r="N2390" t="s">
        <v>8288</v>
      </c>
      <c r="O2390" t="s">
        <v>8288</v>
      </c>
      <c r="P2390" t="s">
        <v>8288</v>
      </c>
      <c r="Q2390" t="s">
        <v>8288</v>
      </c>
      <c r="R2390" t="s">
        <v>8288</v>
      </c>
      <c r="S2390" t="s">
        <v>8288</v>
      </c>
      <c r="T2390" t="s">
        <v>8288</v>
      </c>
      <c r="U2390" t="s">
        <v>8288</v>
      </c>
      <c r="V2390" s="204" t="s">
        <v>8288</v>
      </c>
      <c r="W2390" t="s">
        <v>8288</v>
      </c>
      <c r="X2390" t="s">
        <v>8288</v>
      </c>
      <c r="Y2390" t="s">
        <v>18091</v>
      </c>
      <c r="Z2390" t="s">
        <v>8288</v>
      </c>
      <c r="AA2390" s="204" t="s">
        <v>8288</v>
      </c>
      <c r="AB2390" s="204"/>
      <c r="AC2390"/>
      <c r="AD2390"/>
      <c r="AE2390"/>
      <c r="AF2390"/>
      <c r="AG2390" t="str">
        <f>IFERROR(IF(COUNTIF(C2390:L2390,"Feed Ingredient")&gt;0,INDEX(ani_diet!T:T,MATCH(M2390,ani_diet!D:D,0)),""),"")</f>
        <v/>
      </c>
      <c r="AH2390" s="60" t="b">
        <f>IF(IFERROR(IF(MATCH("Feed Ingredient", AOM[[#This Row],[L1]:[L10]],0)&gt;0, TRUE, FALSE), FALSE)=TRUE,IFERROR(VLOOKUP(M2390, ani_diet!C:C, 1, FALSE), "No Match"),FALSE)</f>
        <v>0</v>
      </c>
      <c r="AL2390" t="str">
        <f>IFERROR(IF(COUNTIF(C2390:L2390,"Feed Ingredient")&gt;0,INDEX(ani_diet!T:T,MATCH(M2390,ani_diet!D:D,0)),""),"")</f>
        <v/>
      </c>
    </row>
    <row r="2391" spans="1:38">
      <c r="A2391" t="str">
        <f>_xlfn.TEXTJOIN("/",TRUE,AOM[[#This Row],[L1]:[L10]])</f>
        <v>Outcomes/Productivity/Yield/Product Yield/Pasture/Biomass Yield</v>
      </c>
      <c r="B2391" t="s">
        <v>25133</v>
      </c>
      <c r="C2391" t="s">
        <v>24707</v>
      </c>
      <c r="D2391" t="s">
        <v>224</v>
      </c>
      <c r="E2391" t="s">
        <v>227</v>
      </c>
      <c r="F2391" t="s">
        <v>230</v>
      </c>
      <c r="G2391" t="s">
        <v>21273</v>
      </c>
      <c r="H2391" t="s">
        <v>6911</v>
      </c>
      <c r="I2391" t="s">
        <v>8288</v>
      </c>
      <c r="J2391" t="s">
        <v>8288</v>
      </c>
      <c r="K2391" t="s">
        <v>8288</v>
      </c>
      <c r="M2391" t="str" cm="1">
        <f t="array" ref="M2391">LOOKUP(2,1/(C2391:L2391&lt;&gt;""),C2391:L2391)</f>
        <v>Biomass Yield</v>
      </c>
      <c r="N2391" t="s">
        <v>8288</v>
      </c>
      <c r="O2391" t="s">
        <v>25134</v>
      </c>
      <c r="P2391" t="s">
        <v>8288</v>
      </c>
      <c r="Q2391" t="s">
        <v>8288</v>
      </c>
      <c r="R2391" t="s">
        <v>8288</v>
      </c>
      <c r="S2391" t="s">
        <v>8288</v>
      </c>
      <c r="T2391" t="s">
        <v>8288</v>
      </c>
      <c r="U2391" t="s">
        <v>8288</v>
      </c>
      <c r="V2391" s="204" t="s">
        <v>8288</v>
      </c>
      <c r="W2391" t="s">
        <v>8288</v>
      </c>
      <c r="X2391" t="s">
        <v>8288</v>
      </c>
      <c r="Y2391" t="s">
        <v>5370</v>
      </c>
      <c r="Z2391" t="s">
        <v>8288</v>
      </c>
      <c r="AA2391" s="204" t="s">
        <v>8288</v>
      </c>
      <c r="AB2391" s="204"/>
      <c r="AC2391"/>
      <c r="AD2391"/>
      <c r="AE2391"/>
      <c r="AF2391"/>
      <c r="AG2391" t="str">
        <f>IFERROR(IF(COUNTIF(C2391:L2391,"Feed Ingredient")&gt;0,INDEX(ani_diet!T:T,MATCH(M2391,ani_diet!D:D,0)),""),"")</f>
        <v/>
      </c>
      <c r="AH2391" s="60" t="b">
        <f>IF(IFERROR(IF(MATCH("Feed Ingredient", AOM[[#This Row],[L1]:[L10]],0)&gt;0, TRUE, FALSE), FALSE)=TRUE,IFERROR(VLOOKUP(M2391, ani_diet!C:C, 1, FALSE), "No Match"),FALSE)</f>
        <v>0</v>
      </c>
      <c r="AL2391" t="str">
        <f>IFERROR(IF(COUNTIF(C2391:L2391,"Feed Ingredient")&gt;0,INDEX(ani_diet!T:T,MATCH(M2391,ani_diet!D:D,0)),""),"")</f>
        <v/>
      </c>
    </row>
    <row r="2392" spans="1:38">
      <c r="A2392" t="str">
        <f>_xlfn.TEXTJOIN("/",TRUE,AOM[[#This Row],[L1]:[L10]])</f>
        <v>Outcomes/Productivity/Yield/Yield Stability/Yield Stability</v>
      </c>
      <c r="B2392" t="s">
        <v>25135</v>
      </c>
      <c r="C2392" t="s">
        <v>24707</v>
      </c>
      <c r="D2392" t="s">
        <v>224</v>
      </c>
      <c r="E2392" t="s">
        <v>227</v>
      </c>
      <c r="F2392" t="s">
        <v>7203</v>
      </c>
      <c r="G2392" t="s">
        <v>7203</v>
      </c>
      <c r="H2392" t="s">
        <v>8288</v>
      </c>
      <c r="I2392" t="s">
        <v>8288</v>
      </c>
      <c r="J2392" t="s">
        <v>8288</v>
      </c>
      <c r="K2392" t="s">
        <v>8288</v>
      </c>
      <c r="M2392" t="str" cm="1">
        <f t="array" ref="M2392">LOOKUP(2,1/(C2392:L2392&lt;&gt;""),C2392:L2392)</f>
        <v>Yield Stability</v>
      </c>
      <c r="N2392" t="s">
        <v>8288</v>
      </c>
      <c r="O2392" t="s">
        <v>7205</v>
      </c>
      <c r="P2392" t="s">
        <v>7206</v>
      </c>
      <c r="Q2392" t="s">
        <v>8288</v>
      </c>
      <c r="R2392" t="s">
        <v>8288</v>
      </c>
      <c r="S2392" t="s">
        <v>8288</v>
      </c>
      <c r="T2392" t="s">
        <v>8288</v>
      </c>
      <c r="U2392" t="s">
        <v>8288</v>
      </c>
      <c r="V2392" s="204" t="s">
        <v>8288</v>
      </c>
      <c r="W2392" t="s">
        <v>8288</v>
      </c>
      <c r="X2392" t="s">
        <v>8288</v>
      </c>
      <c r="Y2392" t="s">
        <v>25136</v>
      </c>
      <c r="Z2392" t="s">
        <v>8288</v>
      </c>
      <c r="AA2392" s="204" t="s">
        <v>8288</v>
      </c>
      <c r="AB2392" s="204"/>
      <c r="AC2392"/>
      <c r="AD2392"/>
      <c r="AE2392"/>
      <c r="AF2392"/>
      <c r="AG2392" t="str">
        <f>IFERROR(IF(COUNTIF(C2392:L2392,"Feed Ingredient")&gt;0,INDEX(ani_diet!T:T,MATCH(M2392,ani_diet!D:D,0)),""),"")</f>
        <v/>
      </c>
      <c r="AH2392" s="60" t="b">
        <f>IF(IFERROR(IF(MATCH("Feed Ingredient", AOM[[#This Row],[L1]:[L10]],0)&gt;0, TRUE, FALSE), FALSE)=TRUE,IFERROR(VLOOKUP(M2392, ani_diet!C:C, 1, FALSE), "No Match"),FALSE)</f>
        <v>0</v>
      </c>
      <c r="AL2392" t="str">
        <f>IFERROR(IF(COUNTIF(C2392:L2392,"Feed Ingredient")&gt;0,INDEX(ani_diet!T:T,MATCH(M2392,ani_diet!D:D,0)),""),"")</f>
        <v/>
      </c>
    </row>
    <row r="2393" spans="1:38">
      <c r="A2393" t="str">
        <f>_xlfn.TEXTJOIN("/",TRUE,AOM[[#This Row],[L1]:[L10]])</f>
        <v>Outcomes/Social/Gender Equity/Income Female</v>
      </c>
      <c r="B2393" t="s">
        <v>25137</v>
      </c>
      <c r="C2393" t="s">
        <v>24707</v>
      </c>
      <c r="D2393" t="s">
        <v>7350</v>
      </c>
      <c r="E2393" t="s">
        <v>7352</v>
      </c>
      <c r="F2393" t="s">
        <v>7363</v>
      </c>
      <c r="G2393" t="s">
        <v>8288</v>
      </c>
      <c r="H2393" t="s">
        <v>8288</v>
      </c>
      <c r="I2393" t="s">
        <v>8288</v>
      </c>
      <c r="J2393" t="s">
        <v>8288</v>
      </c>
      <c r="K2393" t="s">
        <v>8288</v>
      </c>
      <c r="M2393" t="str" cm="1">
        <f t="array" ref="M2393">LOOKUP(2,1/(C2393:L2393&lt;&gt;""),C2393:L2393)</f>
        <v>Income Female</v>
      </c>
      <c r="N2393" t="s">
        <v>8288</v>
      </c>
      <c r="O2393" t="s">
        <v>7366</v>
      </c>
      <c r="P2393" t="s">
        <v>8288</v>
      </c>
      <c r="Q2393" t="s">
        <v>8288</v>
      </c>
      <c r="R2393" t="s">
        <v>8288</v>
      </c>
      <c r="S2393" t="s">
        <v>8288</v>
      </c>
      <c r="T2393" t="s">
        <v>8288</v>
      </c>
      <c r="U2393" t="s">
        <v>8288</v>
      </c>
      <c r="V2393" s="204" t="s">
        <v>8288</v>
      </c>
      <c r="W2393" t="s">
        <v>8288</v>
      </c>
      <c r="X2393" t="s">
        <v>8288</v>
      </c>
      <c r="Y2393" t="s">
        <v>25046</v>
      </c>
      <c r="Z2393" t="s">
        <v>8288</v>
      </c>
      <c r="AA2393" s="204" t="s">
        <v>8288</v>
      </c>
      <c r="AB2393" s="204"/>
      <c r="AC2393"/>
      <c r="AD2393"/>
      <c r="AE2393"/>
      <c r="AF2393"/>
      <c r="AG2393" t="str">
        <f>IFERROR(IF(COUNTIF(C2393:L2393,"Feed Ingredient")&gt;0,INDEX(ani_diet!T:T,MATCH(M2393,ani_diet!D:D,0)),""),"")</f>
        <v/>
      </c>
      <c r="AH2393" s="60" t="b">
        <f>IF(IFERROR(IF(MATCH("Feed Ingredient", AOM[[#This Row],[L1]:[L10]],0)&gt;0, TRUE, FALSE), FALSE)=TRUE,IFERROR(VLOOKUP(M2393, ani_diet!C:C, 1, FALSE), "No Match"),FALSE)</f>
        <v>0</v>
      </c>
      <c r="AL2393" t="str">
        <f>IFERROR(IF(COUNTIF(C2393:L2393,"Feed Ingredient")&gt;0,INDEX(ani_diet!T:T,MATCH(M2393,ani_diet!D:D,0)),""),"")</f>
        <v/>
      </c>
    </row>
    <row r="2394" spans="1:38">
      <c r="A2394" t="str">
        <f>_xlfn.TEXTJOIN("/",TRUE,AOM[[#This Row],[L1]:[L10]])</f>
        <v>Outcomes/Social/Gender Equity/Income Male</v>
      </c>
      <c r="B2394" t="s">
        <v>25138</v>
      </c>
      <c r="C2394" t="s">
        <v>24707</v>
      </c>
      <c r="D2394" t="s">
        <v>7350</v>
      </c>
      <c r="E2394" t="s">
        <v>7352</v>
      </c>
      <c r="F2394" t="s">
        <v>7368</v>
      </c>
      <c r="G2394" t="s">
        <v>8288</v>
      </c>
      <c r="H2394" t="s">
        <v>8288</v>
      </c>
      <c r="I2394" t="s">
        <v>8288</v>
      </c>
      <c r="J2394" t="s">
        <v>8288</v>
      </c>
      <c r="K2394" t="s">
        <v>8288</v>
      </c>
      <c r="M2394" t="str" cm="1">
        <f t="array" ref="M2394">LOOKUP(2,1/(C2394:L2394&lt;&gt;""),C2394:L2394)</f>
        <v>Income Male</v>
      </c>
      <c r="N2394" t="s">
        <v>8288</v>
      </c>
      <c r="O2394" t="s">
        <v>7371</v>
      </c>
      <c r="P2394" t="s">
        <v>8288</v>
      </c>
      <c r="Q2394" t="s">
        <v>8288</v>
      </c>
      <c r="R2394" t="s">
        <v>8288</v>
      </c>
      <c r="S2394" t="s">
        <v>8288</v>
      </c>
      <c r="T2394" t="s">
        <v>8288</v>
      </c>
      <c r="U2394" t="s">
        <v>8288</v>
      </c>
      <c r="V2394" s="204" t="s">
        <v>8288</v>
      </c>
      <c r="W2394" t="s">
        <v>8288</v>
      </c>
      <c r="X2394" t="s">
        <v>8288</v>
      </c>
      <c r="Y2394" t="s">
        <v>25049</v>
      </c>
      <c r="Z2394" t="s">
        <v>8288</v>
      </c>
      <c r="AA2394" s="204" t="s">
        <v>8288</v>
      </c>
      <c r="AB2394" s="204"/>
      <c r="AC2394"/>
      <c r="AD2394"/>
      <c r="AE2394"/>
      <c r="AF2394"/>
      <c r="AG2394" t="str">
        <f>IFERROR(IF(COUNTIF(C2394:L2394,"Feed Ingredient")&gt;0,INDEX(ani_diet!T:T,MATCH(M2394,ani_diet!D:D,0)),""),"")</f>
        <v/>
      </c>
      <c r="AH2394" s="60" t="b">
        <f>IF(IFERROR(IF(MATCH("Feed Ingredient", AOM[[#This Row],[L1]:[L10]],0)&gt;0, TRUE, FALSE), FALSE)=TRUE,IFERROR(VLOOKUP(M2394, ani_diet!C:C, 1, FALSE), "No Match"),FALSE)</f>
        <v>0</v>
      </c>
      <c r="AL2394" t="str">
        <f>IFERROR(IF(COUNTIF(C2394:L2394,"Feed Ingredient")&gt;0,INDEX(ani_diet!T:T,MATCH(M2394,ani_diet!D:D,0)),""),"")</f>
        <v/>
      </c>
    </row>
    <row r="2395" spans="1:38">
      <c r="A2395" t="str">
        <f>_xlfn.TEXTJOIN("/",TRUE,AOM[[#This Row],[L1]:[L10]])</f>
        <v>Species</v>
      </c>
      <c r="B2395" t="s">
        <v>25139</v>
      </c>
      <c r="C2395" t="s">
        <v>177</v>
      </c>
      <c r="D2395" t="s">
        <v>8288</v>
      </c>
      <c r="E2395" t="s">
        <v>8288</v>
      </c>
      <c r="F2395" t="s">
        <v>8288</v>
      </c>
      <c r="G2395" t="s">
        <v>8288</v>
      </c>
      <c r="H2395" t="s">
        <v>8288</v>
      </c>
      <c r="I2395" t="s">
        <v>8288</v>
      </c>
      <c r="J2395" t="s">
        <v>8288</v>
      </c>
      <c r="K2395" t="s">
        <v>8288</v>
      </c>
      <c r="M2395" t="str" cm="1">
        <f t="array" ref="M2395">LOOKUP(2,1/(C2395:L2395&lt;&gt;""),C2395:L2395)</f>
        <v>Species</v>
      </c>
      <c r="N2395" t="s">
        <v>8288</v>
      </c>
      <c r="O2395" t="s">
        <v>25140</v>
      </c>
      <c r="P2395" t="s">
        <v>8288</v>
      </c>
      <c r="Q2395" t="s">
        <v>8288</v>
      </c>
      <c r="R2395" t="s">
        <v>25141</v>
      </c>
      <c r="S2395" t="s">
        <v>25142</v>
      </c>
      <c r="T2395" t="s">
        <v>8288</v>
      </c>
      <c r="U2395" t="s">
        <v>8288</v>
      </c>
      <c r="V2395" s="206" t="s">
        <v>25143</v>
      </c>
      <c r="W2395" t="s">
        <v>8288</v>
      </c>
      <c r="X2395" t="s">
        <v>8288</v>
      </c>
      <c r="Y2395" t="s">
        <v>8288</v>
      </c>
      <c r="Z2395" t="s">
        <v>8288</v>
      </c>
      <c r="AA2395" s="204" t="s">
        <v>8288</v>
      </c>
      <c r="AB2395" s="204"/>
      <c r="AC2395"/>
      <c r="AD2395"/>
      <c r="AE2395"/>
      <c r="AF2395"/>
      <c r="AG2395" t="str">
        <f>IFERROR(IF(COUNTIF(C2395:L2395,"Feed Ingredient")&gt;0,INDEX(ani_diet!T:T,MATCH(M2395,ani_diet!D:D,0)),""),"")</f>
        <v/>
      </c>
      <c r="AH2395" s="60" t="b">
        <f>IF(IFERROR(IF(MATCH("Feed Ingredient", AOM[[#This Row],[L1]:[L10]],0)&gt;0, TRUE, FALSE), FALSE)=TRUE,IFERROR(VLOOKUP(M2395, ani_diet!C:C, 1, FALSE), "No Match"),FALSE)</f>
        <v>0</v>
      </c>
      <c r="AL2395" t="str">
        <f>IFERROR(IF(COUNTIF(C2395:L2395,"Feed Ingredient")&gt;0,INDEX(ani_diet!T:T,MATCH(M2395,ani_diet!D:D,0)),""),"")</f>
        <v/>
      </c>
    </row>
    <row r="2396" spans="1:38">
      <c r="A2396" t="str">
        <f>_xlfn.TEXTJOIN("/",TRUE,AOM[[#This Row],[L1]:[L10]])</f>
        <v>Species/Animal</v>
      </c>
      <c r="B2396" t="s">
        <v>25144</v>
      </c>
      <c r="C2396" t="s">
        <v>177</v>
      </c>
      <c r="D2396" t="s">
        <v>3379</v>
      </c>
      <c r="E2396" t="s">
        <v>8288</v>
      </c>
      <c r="F2396" t="s">
        <v>8288</v>
      </c>
      <c r="G2396" t="s">
        <v>8288</v>
      </c>
      <c r="H2396" t="s">
        <v>8288</v>
      </c>
      <c r="I2396" t="s">
        <v>8288</v>
      </c>
      <c r="J2396" t="s">
        <v>8288</v>
      </c>
      <c r="K2396" t="s">
        <v>8288</v>
      </c>
      <c r="M2396" t="str" cm="1">
        <f t="array" ref="M2396">LOOKUP(2,1/(C2396:L2396&lt;&gt;""),C2396:L2396)</f>
        <v>Animal</v>
      </c>
      <c r="N2396" t="s">
        <v>8288</v>
      </c>
      <c r="O2396" t="s">
        <v>25145</v>
      </c>
      <c r="P2396" t="s">
        <v>8288</v>
      </c>
      <c r="Q2396" t="s">
        <v>8288</v>
      </c>
      <c r="R2396" t="s">
        <v>25146</v>
      </c>
      <c r="S2396" t="s">
        <v>8288</v>
      </c>
      <c r="T2396" t="s">
        <v>8288</v>
      </c>
      <c r="U2396" t="s">
        <v>8288</v>
      </c>
      <c r="V2396" s="204" t="s">
        <v>8288</v>
      </c>
      <c r="W2396" t="s">
        <v>8288</v>
      </c>
      <c r="X2396" t="s">
        <v>8288</v>
      </c>
      <c r="Y2396" t="s">
        <v>8288</v>
      </c>
      <c r="Z2396" t="s">
        <v>8288</v>
      </c>
      <c r="AA2396" s="204" t="s">
        <v>8288</v>
      </c>
      <c r="AB2396" s="204"/>
      <c r="AC2396"/>
      <c r="AD2396"/>
      <c r="AE2396"/>
      <c r="AF2396"/>
      <c r="AG2396" t="str">
        <f>IFERROR(IF(COUNTIF(C2396:L2396,"Feed Ingredient")&gt;0,INDEX(ani_diet!T:T,MATCH(M2396,ani_diet!D:D,0)),""),"")</f>
        <v/>
      </c>
      <c r="AH2396" s="60" t="b">
        <f>IF(IFERROR(IF(MATCH("Feed Ingredient", AOM[[#This Row],[L1]:[L10]],0)&gt;0, TRUE, FALSE), FALSE)=TRUE,IFERROR(VLOOKUP(M2396, ani_diet!C:C, 1, FALSE), "No Match"),FALSE)</f>
        <v>0</v>
      </c>
      <c r="AL2396" t="str">
        <f>IFERROR(IF(COUNTIF(C2396:L2396,"Feed Ingredient")&gt;0,INDEX(ani_diet!T:T,MATCH(M2396,ani_diet!D:D,0)),""),"")</f>
        <v/>
      </c>
    </row>
    <row r="2397" spans="1:38">
      <c r="A2397" t="str">
        <f>_xlfn.TEXTJOIN("/",TRUE,AOM[[#This Row],[L1]:[L10]])</f>
        <v>Species/Animal/Aquatic</v>
      </c>
      <c r="B2397" t="s">
        <v>25147</v>
      </c>
      <c r="C2397" t="s">
        <v>177</v>
      </c>
      <c r="D2397" t="s">
        <v>3379</v>
      </c>
      <c r="E2397" t="s">
        <v>25148</v>
      </c>
      <c r="F2397" t="s">
        <v>8288</v>
      </c>
      <c r="G2397" t="s">
        <v>8288</v>
      </c>
      <c r="H2397" t="s">
        <v>8288</v>
      </c>
      <c r="I2397" t="s">
        <v>8288</v>
      </c>
      <c r="J2397" t="s">
        <v>8288</v>
      </c>
      <c r="K2397" t="s">
        <v>8288</v>
      </c>
      <c r="M2397" t="str" cm="1">
        <f t="array" ref="M2397">LOOKUP(2,1/(C2397:L2397&lt;&gt;""),C2397:L2397)</f>
        <v>Aquatic</v>
      </c>
      <c r="N2397" t="s">
        <v>5192</v>
      </c>
      <c r="O2397" t="s">
        <v>25149</v>
      </c>
      <c r="P2397" t="s">
        <v>8288</v>
      </c>
      <c r="Q2397" t="s">
        <v>8288</v>
      </c>
      <c r="R2397" t="s">
        <v>25150</v>
      </c>
      <c r="S2397" t="s">
        <v>8288</v>
      </c>
      <c r="T2397" t="s">
        <v>8288</v>
      </c>
      <c r="V2397" s="209" t="s">
        <v>328</v>
      </c>
      <c r="W2397" t="s">
        <v>8288</v>
      </c>
      <c r="X2397" t="s">
        <v>8288</v>
      </c>
      <c r="Y2397" t="s">
        <v>25151</v>
      </c>
      <c r="Z2397" t="s">
        <v>8288</v>
      </c>
      <c r="AA2397" s="204" t="s">
        <v>8288</v>
      </c>
      <c r="AB2397" s="204"/>
      <c r="AC2397"/>
      <c r="AD2397"/>
      <c r="AE2397"/>
      <c r="AF2397"/>
      <c r="AG2397" t="str">
        <f>IFERROR(IF(COUNTIF(C2397:L2397,"Feed Ingredient")&gt;0,INDEX(ani_diet!T:T,MATCH(M2397,ani_diet!D:D,0)),""),"")</f>
        <v/>
      </c>
      <c r="AH2397" s="60" t="b">
        <f>IF(IFERROR(IF(MATCH("Feed Ingredient", AOM[[#This Row],[L1]:[L10]],0)&gt;0, TRUE, FALSE), FALSE)=TRUE,IFERROR(VLOOKUP(M2397, ani_diet!C:C, 1, FALSE), "No Match"),FALSE)</f>
        <v>0</v>
      </c>
      <c r="AL2397" t="str">
        <f>IFERROR(IF(COUNTIF(C2397:L2397,"Feed Ingredient")&gt;0,INDEX(ani_diet!T:T,MATCH(M2397,ani_diet!D:D,0)),""),"")</f>
        <v/>
      </c>
    </row>
    <row r="2398" spans="1:38">
      <c r="A2398" t="str">
        <f>_xlfn.TEXTJOIN("/",TRUE,AOM[[#This Row],[L1]:[L10]])</f>
        <v>Species/Animal/Aquatic/Fish</v>
      </c>
      <c r="B2398" t="s">
        <v>25152</v>
      </c>
      <c r="C2398" t="s">
        <v>177</v>
      </c>
      <c r="D2398" t="s">
        <v>3379</v>
      </c>
      <c r="E2398" t="s">
        <v>25148</v>
      </c>
      <c r="F2398" t="s">
        <v>5207</v>
      </c>
      <c r="G2398" t="s">
        <v>8288</v>
      </c>
      <c r="H2398" t="s">
        <v>8288</v>
      </c>
      <c r="I2398" t="s">
        <v>8288</v>
      </c>
      <c r="J2398" t="s">
        <v>8288</v>
      </c>
      <c r="K2398" t="s">
        <v>8288</v>
      </c>
      <c r="M2398" t="str" cm="1">
        <f t="array" ref="M2398">LOOKUP(2,1/(C2398:L2398&lt;&gt;""),C2398:L2398)</f>
        <v>Fish</v>
      </c>
      <c r="N2398" t="s">
        <v>8288</v>
      </c>
      <c r="O2398" t="s">
        <v>25153</v>
      </c>
      <c r="P2398" t="s">
        <v>8288</v>
      </c>
      <c r="Q2398" t="s">
        <v>8288</v>
      </c>
      <c r="R2398" t="s">
        <v>25154</v>
      </c>
      <c r="S2398" t="s">
        <v>8288</v>
      </c>
      <c r="T2398" t="s">
        <v>8288</v>
      </c>
      <c r="V2398" s="204" t="s">
        <v>8288</v>
      </c>
      <c r="W2398" t="s">
        <v>8288</v>
      </c>
      <c r="X2398" t="s">
        <v>8288</v>
      </c>
      <c r="Y2398" t="s">
        <v>5206</v>
      </c>
      <c r="Z2398" t="s">
        <v>8288</v>
      </c>
      <c r="AA2398" s="204" t="s">
        <v>8288</v>
      </c>
      <c r="AB2398" s="204"/>
      <c r="AC2398"/>
      <c r="AD2398"/>
      <c r="AE2398"/>
      <c r="AF2398"/>
      <c r="AG2398" t="str">
        <f>IFERROR(IF(COUNTIF(C2398:L2398,"Feed Ingredient")&gt;0,INDEX(ani_diet!T:T,MATCH(M2398,ani_diet!D:D,0)),""),"")</f>
        <v/>
      </c>
      <c r="AH2398" s="60" t="b">
        <f>IF(IFERROR(IF(MATCH("Feed Ingredient", AOM[[#This Row],[L1]:[L10]],0)&gt;0, TRUE, FALSE), FALSE)=TRUE,IFERROR(VLOOKUP(M2398, ani_diet!C:C, 1, FALSE), "No Match"),FALSE)</f>
        <v>0</v>
      </c>
      <c r="AL2398" t="str">
        <f>IFERROR(IF(COUNTIF(C2398:L2398,"Feed Ingredient")&gt;0,INDEX(ani_diet!T:T,MATCH(M2398,ani_diet!D:D,0)),""),"")</f>
        <v/>
      </c>
    </row>
    <row r="2399" spans="1:38">
      <c r="A2399" t="str">
        <f>_xlfn.TEXTJOIN("/",TRUE,AOM[[#This Row],[L1]:[L10]])</f>
        <v>Species/Animal/Aquatic/Fish/African Carp</v>
      </c>
      <c r="B2399" t="s">
        <v>25155</v>
      </c>
      <c r="C2399" t="s">
        <v>177</v>
      </c>
      <c r="D2399" t="s">
        <v>3379</v>
      </c>
      <c r="E2399" t="s">
        <v>25148</v>
      </c>
      <c r="F2399" t="s">
        <v>5207</v>
      </c>
      <c r="G2399" t="s">
        <v>25156</v>
      </c>
      <c r="H2399" t="s">
        <v>8288</v>
      </c>
      <c r="I2399" t="s">
        <v>8288</v>
      </c>
      <c r="J2399" t="s">
        <v>8288</v>
      </c>
      <c r="K2399" t="s">
        <v>8288</v>
      </c>
      <c r="M2399" t="str" cm="1">
        <f t="array" ref="M2399">LOOKUP(2,1/(C2399:L2399&lt;&gt;""),C2399:L2399)</f>
        <v>African Carp</v>
      </c>
      <c r="N2399" t="s">
        <v>8288</v>
      </c>
      <c r="O2399" t="s">
        <v>8288</v>
      </c>
      <c r="P2399" t="s">
        <v>8288</v>
      </c>
      <c r="Q2399" t="s">
        <v>8288</v>
      </c>
      <c r="R2399" t="s">
        <v>25157</v>
      </c>
      <c r="S2399" t="s">
        <v>8288</v>
      </c>
      <c r="T2399" t="s">
        <v>8288</v>
      </c>
      <c r="U2399" t="s">
        <v>25158</v>
      </c>
      <c r="V2399" s="209" t="s">
        <v>25157</v>
      </c>
      <c r="W2399" t="s">
        <v>8288</v>
      </c>
      <c r="X2399" t="s">
        <v>8288</v>
      </c>
      <c r="Y2399" t="s">
        <v>25159</v>
      </c>
      <c r="Z2399" t="s">
        <v>8288</v>
      </c>
      <c r="AA2399" s="204" t="s">
        <v>328</v>
      </c>
      <c r="AB2399" s="204"/>
      <c r="AC2399"/>
      <c r="AD2399"/>
      <c r="AE2399"/>
      <c r="AF2399"/>
      <c r="AG2399" t="str">
        <f>IFERROR(IF(COUNTIF(C2399:L2399,"Feed Ingredient")&gt;0,INDEX(ani_diet!T:T,MATCH(M2399,ani_diet!D:D,0)),""),"")</f>
        <v/>
      </c>
      <c r="AH2399" s="60" t="b">
        <f>IF(IFERROR(IF(MATCH("Feed Ingredient", AOM[[#This Row],[L1]:[L10]],0)&gt;0, TRUE, FALSE), FALSE)=TRUE,IFERROR(VLOOKUP(M2399, ani_diet!C:C, 1, FALSE), "No Match"),FALSE)</f>
        <v>0</v>
      </c>
      <c r="AL2399" t="str">
        <f>IFERROR(IF(COUNTIF(C2399:L2399,"Feed Ingredient")&gt;0,INDEX(ani_diet!T:T,MATCH(M2399,ani_diet!D:D,0)),""),"")</f>
        <v/>
      </c>
    </row>
    <row r="2400" spans="1:38">
      <c r="A2400" t="str">
        <f>_xlfn.TEXTJOIN("/",TRUE,AOM[[#This Row],[L1]:[L10]])</f>
        <v>Species/Animal/Aquatic/Fish/African Catfish</v>
      </c>
      <c r="B2400" t="s">
        <v>25160</v>
      </c>
      <c r="C2400" t="s">
        <v>177</v>
      </c>
      <c r="D2400" t="s">
        <v>3379</v>
      </c>
      <c r="E2400" t="s">
        <v>25148</v>
      </c>
      <c r="F2400" t="s">
        <v>5207</v>
      </c>
      <c r="G2400" t="s">
        <v>14116</v>
      </c>
      <c r="H2400" t="s">
        <v>8288</v>
      </c>
      <c r="I2400" t="s">
        <v>8288</v>
      </c>
      <c r="J2400" t="s">
        <v>8288</v>
      </c>
      <c r="K2400" t="s">
        <v>8288</v>
      </c>
      <c r="M2400" t="str" cm="1">
        <f t="array" ref="M2400">LOOKUP(2,1/(C2400:L2400&lt;&gt;""),C2400:L2400)</f>
        <v>African Catfish</v>
      </c>
      <c r="N2400" t="s">
        <v>8288</v>
      </c>
      <c r="O2400" t="s">
        <v>8288</v>
      </c>
      <c r="P2400" t="s">
        <v>8288</v>
      </c>
      <c r="Q2400" t="s">
        <v>8288</v>
      </c>
      <c r="R2400" t="s">
        <v>25161</v>
      </c>
      <c r="S2400" t="s">
        <v>8288</v>
      </c>
      <c r="T2400" t="s">
        <v>8288</v>
      </c>
      <c r="U2400" t="s">
        <v>25162</v>
      </c>
      <c r="V2400" s="209" t="s">
        <v>25161</v>
      </c>
      <c r="W2400" t="s">
        <v>8288</v>
      </c>
      <c r="X2400" t="s">
        <v>8288</v>
      </c>
      <c r="Y2400" t="s">
        <v>25159</v>
      </c>
      <c r="Z2400" t="s">
        <v>8288</v>
      </c>
      <c r="AA2400" s="204" t="s">
        <v>328</v>
      </c>
      <c r="AB2400" s="204"/>
      <c r="AC2400"/>
      <c r="AD2400"/>
      <c r="AE2400"/>
      <c r="AF2400"/>
      <c r="AG2400" t="str">
        <f>IFERROR(IF(COUNTIF(C2400:L2400,"Feed Ingredient")&gt;0,INDEX(ani_diet!T:T,MATCH(M2400,ani_diet!D:D,0)),""),"")</f>
        <v/>
      </c>
      <c r="AH2400" s="60" t="b">
        <f>IF(IFERROR(IF(MATCH("Feed Ingredient", AOM[[#This Row],[L1]:[L10]],0)&gt;0, TRUE, FALSE), FALSE)=TRUE,IFERROR(VLOOKUP(M2400, ani_diet!C:C, 1, FALSE), "No Match"),FALSE)</f>
        <v>0</v>
      </c>
      <c r="AL2400" t="str">
        <f>IFERROR(IF(COUNTIF(C2400:L2400,"Feed Ingredient")&gt;0,INDEX(ani_diet!T:T,MATCH(M2400,ani_diet!D:D,0)),""),"")</f>
        <v/>
      </c>
    </row>
    <row r="2401" spans="1:38">
      <c r="A2401" t="str">
        <f>_xlfn.TEXTJOIN("/",TRUE,AOM[[#This Row],[L1]:[L10]])</f>
        <v>Species/Animal/Aquatic/Fish/African Sharptooth Catfish</v>
      </c>
      <c r="B2401" t="s">
        <v>25163</v>
      </c>
      <c r="C2401" t="s">
        <v>177</v>
      </c>
      <c r="D2401" t="s">
        <v>3379</v>
      </c>
      <c r="E2401" t="s">
        <v>25148</v>
      </c>
      <c r="F2401" t="s">
        <v>5207</v>
      </c>
      <c r="G2401" t="s">
        <v>17305</v>
      </c>
      <c r="H2401" t="s">
        <v>8288</v>
      </c>
      <c r="I2401" t="s">
        <v>8288</v>
      </c>
      <c r="J2401" t="s">
        <v>8288</v>
      </c>
      <c r="K2401" t="s">
        <v>8288</v>
      </c>
      <c r="M2401" t="str" cm="1">
        <f t="array" ref="M2401">LOOKUP(2,1/(C2401:L2401&lt;&gt;""),C2401:L2401)</f>
        <v>African Sharptooth Catfish</v>
      </c>
      <c r="N2401" t="s">
        <v>25164</v>
      </c>
      <c r="O2401" t="s">
        <v>25165</v>
      </c>
      <c r="P2401" t="s">
        <v>8288</v>
      </c>
      <c r="Q2401" t="s">
        <v>8288</v>
      </c>
      <c r="R2401" t="s">
        <v>25166</v>
      </c>
      <c r="S2401" t="s">
        <v>8288</v>
      </c>
      <c r="T2401" t="s">
        <v>8288</v>
      </c>
      <c r="U2401" t="s">
        <v>14115</v>
      </c>
      <c r="V2401" s="209" t="s">
        <v>25166</v>
      </c>
      <c r="W2401" t="s">
        <v>8288</v>
      </c>
      <c r="X2401" t="s">
        <v>8288</v>
      </c>
      <c r="Y2401" t="s">
        <v>25159</v>
      </c>
      <c r="Z2401" t="s">
        <v>8288</v>
      </c>
      <c r="AA2401" s="204" t="s">
        <v>328</v>
      </c>
      <c r="AB2401" s="204"/>
      <c r="AC2401"/>
      <c r="AD2401"/>
      <c r="AE2401"/>
      <c r="AF2401"/>
      <c r="AG2401" t="str">
        <f>IFERROR(IF(COUNTIF(C2401:L2401,"Feed Ingredient")&gt;0,INDEX(ani_diet!T:T,MATCH(M2401,ani_diet!D:D,0)),""),"")</f>
        <v/>
      </c>
      <c r="AH2401" s="60" t="b">
        <f>IF(IFERROR(IF(MATCH("Feed Ingredient", AOM[[#This Row],[L1]:[L10]],0)&gt;0, TRUE, FALSE), FALSE)=TRUE,IFERROR(VLOOKUP(M2401, ani_diet!C:C, 1, FALSE), "No Match"),FALSE)</f>
        <v>0</v>
      </c>
      <c r="AL2401" t="str">
        <f>IFERROR(IF(COUNTIF(C2401:L2401,"Feed Ingredient")&gt;0,INDEX(ani_diet!T:T,MATCH(M2401,ani_diet!D:D,0)),""),"")</f>
        <v/>
      </c>
    </row>
    <row r="2402" spans="1:38">
      <c r="A2402" t="str">
        <f>_xlfn.TEXTJOIN("/",TRUE,AOM[[#This Row],[L1]:[L10]])</f>
        <v>Species/Animal/Aquatic/Fish/African Sharptooth x African Catfish Hybrid</v>
      </c>
      <c r="B2402" t="s">
        <v>25167</v>
      </c>
      <c r="C2402" t="s">
        <v>177</v>
      </c>
      <c r="D2402" t="s">
        <v>3379</v>
      </c>
      <c r="E2402" t="s">
        <v>25148</v>
      </c>
      <c r="F2402" t="s">
        <v>5207</v>
      </c>
      <c r="G2402" t="s">
        <v>25168</v>
      </c>
      <c r="H2402" t="s">
        <v>8288</v>
      </c>
      <c r="I2402" t="s">
        <v>8288</v>
      </c>
      <c r="J2402" t="s">
        <v>8288</v>
      </c>
      <c r="K2402" t="s">
        <v>8288</v>
      </c>
      <c r="M2402" t="str" cm="1">
        <f t="array" ref="M2402">LOOKUP(2,1/(C2402:L2402&lt;&gt;""),C2402:L2402)</f>
        <v>African Sharptooth x African Catfish Hybrid</v>
      </c>
      <c r="N2402" t="s">
        <v>8288</v>
      </c>
      <c r="O2402" t="s">
        <v>8288</v>
      </c>
      <c r="P2402" t="s">
        <v>8288</v>
      </c>
      <c r="Q2402" t="s">
        <v>8288</v>
      </c>
      <c r="R2402" t="s">
        <v>8288</v>
      </c>
      <c r="S2402" t="s">
        <v>8288</v>
      </c>
      <c r="T2402" t="s">
        <v>8288</v>
      </c>
      <c r="U2402" t="s">
        <v>25169</v>
      </c>
      <c r="V2402" s="209" t="s">
        <v>328</v>
      </c>
      <c r="W2402" t="s">
        <v>8288</v>
      </c>
      <c r="X2402" t="s">
        <v>8288</v>
      </c>
      <c r="Y2402" t="s">
        <v>25159</v>
      </c>
      <c r="Z2402" t="s">
        <v>8288</v>
      </c>
      <c r="AA2402" s="204" t="s">
        <v>328</v>
      </c>
      <c r="AB2402" s="204"/>
      <c r="AC2402"/>
      <c r="AD2402"/>
      <c r="AE2402"/>
      <c r="AF2402"/>
      <c r="AG2402" t="str">
        <f>IFERROR(IF(COUNTIF(C2402:L2402,"Feed Ingredient")&gt;0,INDEX(ani_diet!T:T,MATCH(M2402,ani_diet!D:D,0)),""),"")</f>
        <v/>
      </c>
      <c r="AH2402" s="60" t="b">
        <f>IF(IFERROR(IF(MATCH("Feed Ingredient", AOM[[#This Row],[L1]:[L10]],0)&gt;0, TRUE, FALSE), FALSE)=TRUE,IFERROR(VLOOKUP(M2402, ani_diet!C:C, 1, FALSE), "No Match"),FALSE)</f>
        <v>0</v>
      </c>
      <c r="AL2402" t="str">
        <f>IFERROR(IF(COUNTIF(C2402:L2402,"Feed Ingredient")&gt;0,INDEX(ani_diet!T:T,MATCH(M2402,ani_diet!D:D,0)),""),"")</f>
        <v/>
      </c>
    </row>
    <row r="2403" spans="1:38">
      <c r="A2403" t="str">
        <f>_xlfn.TEXTJOIN("/",TRUE,AOM[[#This Row],[L1]:[L10]])</f>
        <v>Species/Animal/Aquatic/Fish/Common Carp</v>
      </c>
      <c r="B2403" t="s">
        <v>25170</v>
      </c>
      <c r="C2403" t="s">
        <v>177</v>
      </c>
      <c r="D2403" t="s">
        <v>3379</v>
      </c>
      <c r="E2403" t="s">
        <v>25148</v>
      </c>
      <c r="F2403" t="s">
        <v>5207</v>
      </c>
      <c r="G2403" t="s">
        <v>17306</v>
      </c>
      <c r="H2403" t="s">
        <v>8288</v>
      </c>
      <c r="I2403" t="s">
        <v>8288</v>
      </c>
      <c r="J2403" t="s">
        <v>8288</v>
      </c>
      <c r="K2403" t="s">
        <v>8288</v>
      </c>
      <c r="M2403" t="str" cm="1">
        <f t="array" ref="M2403">LOOKUP(2,1/(C2403:L2403&lt;&gt;""),C2403:L2403)</f>
        <v>Common Carp</v>
      </c>
      <c r="N2403" t="s">
        <v>25171</v>
      </c>
      <c r="O2403" t="s">
        <v>25172</v>
      </c>
      <c r="P2403" t="s">
        <v>8288</v>
      </c>
      <c r="Q2403" t="s">
        <v>8288</v>
      </c>
      <c r="R2403" t="s">
        <v>25173</v>
      </c>
      <c r="S2403" t="s">
        <v>8288</v>
      </c>
      <c r="T2403" t="s">
        <v>8288</v>
      </c>
      <c r="U2403" t="s">
        <v>17307</v>
      </c>
      <c r="V2403" s="209" t="s">
        <v>25173</v>
      </c>
      <c r="W2403" t="s">
        <v>8288</v>
      </c>
      <c r="X2403" t="s">
        <v>8288</v>
      </c>
      <c r="Y2403" t="s">
        <v>25159</v>
      </c>
      <c r="Z2403" t="s">
        <v>8288</v>
      </c>
      <c r="AA2403" s="204" t="s">
        <v>328</v>
      </c>
      <c r="AB2403" s="204"/>
      <c r="AC2403"/>
      <c r="AD2403"/>
      <c r="AE2403"/>
      <c r="AF2403"/>
      <c r="AG2403" t="str">
        <f>IFERROR(IF(COUNTIF(C2403:L2403,"Feed Ingredient")&gt;0,INDEX(ani_diet!T:T,MATCH(M2403,ani_diet!D:D,0)),""),"")</f>
        <v/>
      </c>
      <c r="AH2403" s="60" t="b">
        <f>IF(IFERROR(IF(MATCH("Feed Ingredient", AOM[[#This Row],[L1]:[L10]],0)&gt;0, TRUE, FALSE), FALSE)=TRUE,IFERROR(VLOOKUP(M2403, ani_diet!C:C, 1, FALSE), "No Match"),FALSE)</f>
        <v>0</v>
      </c>
      <c r="AL2403" t="str">
        <f>IFERROR(IF(COUNTIF(C2403:L2403,"Feed Ingredient")&gt;0,INDEX(ani_diet!T:T,MATCH(M2403,ani_diet!D:D,0)),""),"")</f>
        <v/>
      </c>
    </row>
    <row r="2404" spans="1:38">
      <c r="A2404" t="str">
        <f>_xlfn.TEXTJOIN("/",TRUE,AOM[[#This Row],[L1]:[L10]])</f>
        <v>Species/Animal/Aquatic/Fish/Dwarf African Mud Catfish</v>
      </c>
      <c r="B2404" t="s">
        <v>25174</v>
      </c>
      <c r="C2404" t="s">
        <v>177</v>
      </c>
      <c r="D2404" t="s">
        <v>3379</v>
      </c>
      <c r="E2404" t="s">
        <v>25148</v>
      </c>
      <c r="F2404" t="s">
        <v>5207</v>
      </c>
      <c r="G2404" t="s">
        <v>25175</v>
      </c>
      <c r="H2404" t="s">
        <v>8288</v>
      </c>
      <c r="I2404" t="s">
        <v>8288</v>
      </c>
      <c r="J2404" t="s">
        <v>8288</v>
      </c>
      <c r="K2404" t="s">
        <v>8288</v>
      </c>
      <c r="M2404" t="str" cm="1">
        <f t="array" ref="M2404">LOOKUP(2,1/(C2404:L2404&lt;&gt;""),C2404:L2404)</f>
        <v>Dwarf African Mud Catfish</v>
      </c>
      <c r="N2404" t="s">
        <v>25176</v>
      </c>
      <c r="O2404" t="s">
        <v>8288</v>
      </c>
      <c r="P2404" t="s">
        <v>8288</v>
      </c>
      <c r="Q2404" t="s">
        <v>8288</v>
      </c>
      <c r="R2404" t="s">
        <v>25177</v>
      </c>
      <c r="S2404" t="s">
        <v>8288</v>
      </c>
      <c r="T2404" t="s">
        <v>8288</v>
      </c>
      <c r="U2404" t="s">
        <v>25178</v>
      </c>
      <c r="V2404" s="209" t="s">
        <v>25177</v>
      </c>
      <c r="W2404" t="s">
        <v>8288</v>
      </c>
      <c r="X2404" t="s">
        <v>8288</v>
      </c>
      <c r="Y2404" t="s">
        <v>25159</v>
      </c>
      <c r="Z2404" t="s">
        <v>8288</v>
      </c>
      <c r="AA2404" s="204" t="s">
        <v>328</v>
      </c>
      <c r="AB2404" s="204"/>
      <c r="AC2404"/>
      <c r="AD2404"/>
      <c r="AE2404"/>
      <c r="AF2404"/>
      <c r="AG2404" t="str">
        <f>IFERROR(IF(COUNTIF(C2404:L2404,"Feed Ingredient")&gt;0,INDEX(ani_diet!T:T,MATCH(M2404,ani_diet!D:D,0)),""),"")</f>
        <v/>
      </c>
      <c r="AH2404" s="60" t="b">
        <f>IF(IFERROR(IF(MATCH("Feed Ingredient", AOM[[#This Row],[L1]:[L10]],0)&gt;0, TRUE, FALSE), FALSE)=TRUE,IFERROR(VLOOKUP(M2404, ani_diet!C:C, 1, FALSE), "No Match"),FALSE)</f>
        <v>0</v>
      </c>
      <c r="AL2404" t="str">
        <f>IFERROR(IF(COUNTIF(C2404:L2404,"Feed Ingredient")&gt;0,INDEX(ani_diet!T:T,MATCH(M2404,ani_diet!D:D,0)),""),"")</f>
        <v/>
      </c>
    </row>
    <row r="2405" spans="1:38">
      <c r="A2405" t="str">
        <f>_xlfn.TEXTJOIN("/",TRUE,AOM[[#This Row],[L1]:[L10]])</f>
        <v>Species/Animal/Aquatic/Fish/Mozambique Tilapia</v>
      </c>
      <c r="B2405" t="s">
        <v>25179</v>
      </c>
      <c r="C2405" t="s">
        <v>177</v>
      </c>
      <c r="D2405" t="s">
        <v>3379</v>
      </c>
      <c r="E2405" t="s">
        <v>25148</v>
      </c>
      <c r="F2405" t="s">
        <v>5207</v>
      </c>
      <c r="G2405" t="s">
        <v>17308</v>
      </c>
      <c r="H2405" t="s">
        <v>8288</v>
      </c>
      <c r="I2405" t="s">
        <v>8288</v>
      </c>
      <c r="J2405" t="s">
        <v>8288</v>
      </c>
      <c r="K2405" t="s">
        <v>8288</v>
      </c>
      <c r="M2405" t="str" cm="1">
        <f t="array" ref="M2405">LOOKUP(2,1/(C2405:L2405&lt;&gt;""),C2405:L2405)</f>
        <v>Mozambique Tilapia</v>
      </c>
      <c r="N2405" t="s">
        <v>25180</v>
      </c>
      <c r="O2405" t="s">
        <v>8288</v>
      </c>
      <c r="P2405" t="s">
        <v>8288</v>
      </c>
      <c r="Q2405" t="s">
        <v>8288</v>
      </c>
      <c r="R2405" t="s">
        <v>25181</v>
      </c>
      <c r="S2405" t="s">
        <v>8288</v>
      </c>
      <c r="T2405" t="s">
        <v>8288</v>
      </c>
      <c r="U2405" t="s">
        <v>25182</v>
      </c>
      <c r="V2405" s="209" t="s">
        <v>25183</v>
      </c>
      <c r="W2405" t="s">
        <v>8288</v>
      </c>
      <c r="X2405" t="s">
        <v>8288</v>
      </c>
      <c r="Y2405" t="s">
        <v>25159</v>
      </c>
      <c r="Z2405" t="s">
        <v>8288</v>
      </c>
      <c r="AA2405" s="204" t="s">
        <v>328</v>
      </c>
      <c r="AB2405" s="204"/>
      <c r="AC2405"/>
      <c r="AD2405"/>
      <c r="AE2405"/>
      <c r="AF2405"/>
      <c r="AG2405" t="str">
        <f>IFERROR(IF(COUNTIF(C2405:L2405,"Feed Ingredient")&gt;0,INDEX(ani_diet!T:T,MATCH(M2405,ani_diet!D:D,0)),""),"")</f>
        <v/>
      </c>
      <c r="AH2405" s="60" t="b">
        <f>IF(IFERROR(IF(MATCH("Feed Ingredient", AOM[[#This Row],[L1]:[L10]],0)&gt;0, TRUE, FALSE), FALSE)=TRUE,IFERROR(VLOOKUP(M2405, ani_diet!C:C, 1, FALSE), "No Match"),FALSE)</f>
        <v>0</v>
      </c>
      <c r="AL2405" t="str">
        <f>IFERROR(IF(COUNTIF(C2405:L2405,"Feed Ingredient")&gt;0,INDEX(ani_diet!T:T,MATCH(M2405,ani_diet!D:D,0)),""),"")</f>
        <v/>
      </c>
    </row>
    <row r="2406" spans="1:38">
      <c r="A2406" t="str">
        <f>_xlfn.TEXTJOIN("/",TRUE,AOM[[#This Row],[L1]:[L10]])</f>
        <v>Species/Animal/Aquatic/Fish/Mozambique x Nile Hybrid Tilapia</v>
      </c>
      <c r="B2406" t="s">
        <v>25184</v>
      </c>
      <c r="C2406" t="s">
        <v>177</v>
      </c>
      <c r="D2406" t="s">
        <v>3379</v>
      </c>
      <c r="E2406" t="s">
        <v>25148</v>
      </c>
      <c r="F2406" t="s">
        <v>5207</v>
      </c>
      <c r="G2406" t="s">
        <v>25185</v>
      </c>
      <c r="H2406" t="s">
        <v>8288</v>
      </c>
      <c r="I2406" t="s">
        <v>8288</v>
      </c>
      <c r="J2406" t="s">
        <v>8288</v>
      </c>
      <c r="K2406" t="s">
        <v>8288</v>
      </c>
      <c r="M2406" t="str" cm="1">
        <f t="array" ref="M2406">LOOKUP(2,1/(C2406:L2406&lt;&gt;""),C2406:L2406)</f>
        <v>Mozambique x Nile Hybrid Tilapia</v>
      </c>
      <c r="N2406" t="s">
        <v>8288</v>
      </c>
      <c r="O2406" t="s">
        <v>8288</v>
      </c>
      <c r="P2406" t="s">
        <v>8288</v>
      </c>
      <c r="Q2406" t="s">
        <v>8288</v>
      </c>
      <c r="R2406" t="s">
        <v>25186</v>
      </c>
      <c r="S2406" t="s">
        <v>8288</v>
      </c>
      <c r="T2406" t="s">
        <v>8288</v>
      </c>
      <c r="U2406" t="s">
        <v>25187</v>
      </c>
      <c r="V2406" s="209" t="s">
        <v>25186</v>
      </c>
      <c r="W2406" t="s">
        <v>8288</v>
      </c>
      <c r="X2406" t="s">
        <v>8288</v>
      </c>
      <c r="Y2406" t="s">
        <v>25159</v>
      </c>
      <c r="Z2406" t="s">
        <v>8288</v>
      </c>
      <c r="AA2406" s="204" t="s">
        <v>328</v>
      </c>
      <c r="AB2406" s="204"/>
      <c r="AC2406"/>
      <c r="AD2406"/>
      <c r="AE2406"/>
      <c r="AF2406"/>
      <c r="AG2406" t="str">
        <f>IFERROR(IF(COUNTIF(C2406:L2406,"Feed Ingredient")&gt;0,INDEX(ani_diet!T:T,MATCH(M2406,ani_diet!D:D,0)),""),"")</f>
        <v/>
      </c>
      <c r="AH2406" s="60" t="b">
        <f>IF(IFERROR(IF(MATCH("Feed Ingredient", AOM[[#This Row],[L1]:[L10]],0)&gt;0, TRUE, FALSE), FALSE)=TRUE,IFERROR(VLOOKUP(M2406, ani_diet!C:C, 1, FALSE), "No Match"),FALSE)</f>
        <v>0</v>
      </c>
      <c r="AL2406" t="str">
        <f>IFERROR(IF(COUNTIF(C2406:L2406,"Feed Ingredient")&gt;0,INDEX(ani_diet!T:T,MATCH(M2406,ani_diet!D:D,0)),""),"")</f>
        <v/>
      </c>
    </row>
    <row r="2407" spans="1:38">
      <c r="A2407" t="str">
        <f>_xlfn.TEXTJOIN("/",TRUE,AOM[[#This Row],[L1]:[L10]])</f>
        <v>Species/Animal/Aquatic/Fish/Nile Tilapia</v>
      </c>
      <c r="B2407" t="s">
        <v>25188</v>
      </c>
      <c r="C2407" t="s">
        <v>177</v>
      </c>
      <c r="D2407" t="s">
        <v>3379</v>
      </c>
      <c r="E2407" t="s">
        <v>25148</v>
      </c>
      <c r="F2407" t="s">
        <v>5207</v>
      </c>
      <c r="G2407" t="s">
        <v>17309</v>
      </c>
      <c r="H2407" t="s">
        <v>8288</v>
      </c>
      <c r="I2407" t="s">
        <v>8288</v>
      </c>
      <c r="J2407" t="s">
        <v>8288</v>
      </c>
      <c r="K2407" t="s">
        <v>8288</v>
      </c>
      <c r="M2407" t="str" cm="1">
        <f t="array" ref="M2407">LOOKUP(2,1/(C2407:L2407&lt;&gt;""),C2407:L2407)</f>
        <v>Nile Tilapia</v>
      </c>
      <c r="N2407" t="s">
        <v>25189</v>
      </c>
      <c r="O2407" t="s">
        <v>8288</v>
      </c>
      <c r="P2407" t="s">
        <v>8288</v>
      </c>
      <c r="Q2407" t="s">
        <v>8288</v>
      </c>
      <c r="R2407" t="s">
        <v>25190</v>
      </c>
      <c r="S2407" t="s">
        <v>8288</v>
      </c>
      <c r="T2407" t="s">
        <v>8288</v>
      </c>
      <c r="U2407" t="s">
        <v>14118</v>
      </c>
      <c r="V2407" s="209" t="s">
        <v>25190</v>
      </c>
      <c r="W2407" t="s">
        <v>8288</v>
      </c>
      <c r="X2407" t="s">
        <v>8288</v>
      </c>
      <c r="Y2407" t="s">
        <v>25159</v>
      </c>
      <c r="Z2407" t="s">
        <v>8288</v>
      </c>
      <c r="AA2407" s="204" t="s">
        <v>328</v>
      </c>
      <c r="AB2407" s="204"/>
      <c r="AC2407"/>
      <c r="AD2407"/>
      <c r="AE2407"/>
      <c r="AF2407"/>
      <c r="AG2407" t="str">
        <f>IFERROR(IF(COUNTIF(C2407:L2407,"Feed Ingredient")&gt;0,INDEX(ani_diet!T:T,MATCH(M2407,ani_diet!D:D,0)),""),"")</f>
        <v/>
      </c>
      <c r="AH2407" s="60" t="b">
        <f>IF(IFERROR(IF(MATCH("Feed Ingredient", AOM[[#This Row],[L1]:[L10]],0)&gt;0, TRUE, FALSE), FALSE)=TRUE,IFERROR(VLOOKUP(M2407, ani_diet!C:C, 1, FALSE), "No Match"),FALSE)</f>
        <v>0</v>
      </c>
      <c r="AL2407" t="str">
        <f>IFERROR(IF(COUNTIF(C2407:L2407,"Feed Ingredient")&gt;0,INDEX(ani_diet!T:T,MATCH(M2407,ani_diet!D:D,0)),""),"")</f>
        <v/>
      </c>
    </row>
    <row r="2408" spans="1:38">
      <c r="A2408" t="str">
        <f>_xlfn.TEXTJOIN("/",TRUE,AOM[[#This Row],[L1]:[L10]])</f>
        <v>Species/Animal/Aquatic/Fish/Ningu</v>
      </c>
      <c r="B2408" t="s">
        <v>25191</v>
      </c>
      <c r="C2408" t="s">
        <v>177</v>
      </c>
      <c r="D2408" t="s">
        <v>3379</v>
      </c>
      <c r="E2408" t="s">
        <v>25148</v>
      </c>
      <c r="F2408" t="s">
        <v>5207</v>
      </c>
      <c r="G2408" t="s">
        <v>25192</v>
      </c>
      <c r="H2408" t="s">
        <v>8288</v>
      </c>
      <c r="I2408" t="s">
        <v>8288</v>
      </c>
      <c r="J2408" t="s">
        <v>8288</v>
      </c>
      <c r="K2408" t="s">
        <v>8288</v>
      </c>
      <c r="M2408" t="str" cm="1">
        <f t="array" ref="M2408">LOOKUP(2,1/(C2408:L2408&lt;&gt;""),C2408:L2408)</f>
        <v>Ningu</v>
      </c>
      <c r="N2408" t="s">
        <v>8288</v>
      </c>
      <c r="O2408" t="s">
        <v>8288</v>
      </c>
      <c r="P2408" t="s">
        <v>8288</v>
      </c>
      <c r="Q2408" t="s">
        <v>8288</v>
      </c>
      <c r="R2408" t="s">
        <v>25193</v>
      </c>
      <c r="S2408" t="s">
        <v>8288</v>
      </c>
      <c r="T2408" t="s">
        <v>8288</v>
      </c>
      <c r="U2408" t="s">
        <v>17317</v>
      </c>
      <c r="V2408" s="209" t="s">
        <v>25193</v>
      </c>
      <c r="W2408" t="s">
        <v>8288</v>
      </c>
      <c r="X2408" t="s">
        <v>8288</v>
      </c>
      <c r="Y2408" t="s">
        <v>25159</v>
      </c>
      <c r="Z2408" t="s">
        <v>8288</v>
      </c>
      <c r="AA2408" s="204" t="s">
        <v>328</v>
      </c>
      <c r="AB2408" s="204"/>
      <c r="AC2408"/>
      <c r="AD2408"/>
      <c r="AE2408"/>
      <c r="AF2408"/>
      <c r="AG2408" t="str">
        <f>IFERROR(IF(COUNTIF(C2408:L2408,"Feed Ingredient")&gt;0,INDEX(ani_diet!T:T,MATCH(M2408,ani_diet!D:D,0)),""),"")</f>
        <v/>
      </c>
      <c r="AH2408" s="60" t="b">
        <f>IF(IFERROR(IF(MATCH("Feed Ingredient", AOM[[#This Row],[L1]:[L10]],0)&gt;0, TRUE, FALSE), FALSE)=TRUE,IFERROR(VLOOKUP(M2408, ani_diet!C:C, 1, FALSE), "No Match"),FALSE)</f>
        <v>0</v>
      </c>
      <c r="AL2408" t="str">
        <f>IFERROR(IF(COUNTIF(C2408:L2408,"Feed Ingredient")&gt;0,INDEX(ani_diet!T:T,MATCH(M2408,ani_diet!D:D,0)),""),"")</f>
        <v/>
      </c>
    </row>
    <row r="2409" spans="1:38">
      <c r="A2409" t="str">
        <f>_xlfn.TEXTJOIN("/",TRUE,AOM[[#This Row],[L1]:[L10]])</f>
        <v>Species/Animal/Aquatic/Fish/Redbreast Tilapia</v>
      </c>
      <c r="B2409" t="s">
        <v>25194</v>
      </c>
      <c r="C2409" t="s">
        <v>177</v>
      </c>
      <c r="D2409" t="s">
        <v>3379</v>
      </c>
      <c r="E2409" t="s">
        <v>25148</v>
      </c>
      <c r="F2409" t="s">
        <v>5207</v>
      </c>
      <c r="G2409" t="s">
        <v>25195</v>
      </c>
      <c r="H2409" t="s">
        <v>8288</v>
      </c>
      <c r="I2409" t="s">
        <v>8288</v>
      </c>
      <c r="J2409" t="s">
        <v>8288</v>
      </c>
      <c r="K2409" t="s">
        <v>8288</v>
      </c>
      <c r="M2409" t="str" cm="1">
        <f t="array" ref="M2409">LOOKUP(2,1/(C2409:L2409&lt;&gt;""),C2409:L2409)</f>
        <v>Redbreast Tilapia</v>
      </c>
      <c r="N2409" t="s">
        <v>25196</v>
      </c>
      <c r="O2409" t="s">
        <v>8288</v>
      </c>
      <c r="P2409" t="s">
        <v>8288</v>
      </c>
      <c r="Q2409" t="s">
        <v>8288</v>
      </c>
      <c r="R2409" s="216" t="s">
        <v>25197</v>
      </c>
      <c r="S2409" t="s">
        <v>8288</v>
      </c>
      <c r="T2409" t="s">
        <v>8288</v>
      </c>
      <c r="U2409" t="s">
        <v>25198</v>
      </c>
      <c r="V2409" s="209" t="s">
        <v>25199</v>
      </c>
      <c r="W2409" t="s">
        <v>8288</v>
      </c>
      <c r="X2409" t="s">
        <v>8288</v>
      </c>
      <c r="Y2409" t="s">
        <v>25159</v>
      </c>
      <c r="Z2409" t="s">
        <v>8288</v>
      </c>
      <c r="AA2409" s="204" t="s">
        <v>328</v>
      </c>
      <c r="AB2409" s="204" t="s">
        <v>4169</v>
      </c>
      <c r="AC2409"/>
      <c r="AD2409"/>
      <c r="AE2409"/>
      <c r="AF2409"/>
      <c r="AG2409" t="str">
        <f>IFERROR(IF(COUNTIF(C2409:L2409,"Feed Ingredient")&gt;0,INDEX(ani_diet!T:T,MATCH(M2409,ani_diet!D:D,0)),""),"")</f>
        <v/>
      </c>
      <c r="AH2409" s="60" t="b">
        <f>IF(IFERROR(IF(MATCH("Feed Ingredient", AOM[[#This Row],[L1]:[L10]],0)&gt;0, TRUE, FALSE), FALSE)=TRUE,IFERROR(VLOOKUP(M2409, ani_diet!C:C, 1, FALSE), "No Match"),FALSE)</f>
        <v>0</v>
      </c>
      <c r="AL2409" t="str">
        <f>IFERROR(IF(COUNTIF(C2409:L2409,"Feed Ingredient")&gt;0,INDEX(ani_diet!T:T,MATCH(M2409,ani_diet!D:D,0)),""),"")</f>
        <v/>
      </c>
    </row>
    <row r="2410" spans="1:38">
      <c r="A2410" t="str">
        <f>_xlfn.TEXTJOIN("/",TRUE,AOM[[#This Row],[L1]:[L10]])</f>
        <v>Species/Animal/Aquatic/Fish/Shire Tilapia</v>
      </c>
      <c r="B2410" t="s">
        <v>25200</v>
      </c>
      <c r="C2410" t="s">
        <v>177</v>
      </c>
      <c r="D2410" t="s">
        <v>3379</v>
      </c>
      <c r="E2410" t="s">
        <v>25148</v>
      </c>
      <c r="F2410" t="s">
        <v>5207</v>
      </c>
      <c r="G2410" t="s">
        <v>25201</v>
      </c>
      <c r="H2410" t="s">
        <v>8288</v>
      </c>
      <c r="I2410" t="s">
        <v>8288</v>
      </c>
      <c r="J2410" t="s">
        <v>8288</v>
      </c>
      <c r="K2410" t="s">
        <v>8288</v>
      </c>
      <c r="M2410" t="str" cm="1">
        <f t="array" ref="M2410">LOOKUP(2,1/(C2410:L2410&lt;&gt;""),C2410:L2410)</f>
        <v>Shire Tilapia</v>
      </c>
      <c r="N2410" t="s">
        <v>8288</v>
      </c>
      <c r="O2410" t="s">
        <v>8288</v>
      </c>
      <c r="P2410" t="s">
        <v>8288</v>
      </c>
      <c r="Q2410" t="s">
        <v>8288</v>
      </c>
      <c r="R2410" t="s">
        <v>25202</v>
      </c>
      <c r="S2410" t="s">
        <v>8288</v>
      </c>
      <c r="T2410" t="s">
        <v>8288</v>
      </c>
      <c r="U2410" t="s">
        <v>25203</v>
      </c>
      <c r="V2410" s="209" t="s">
        <v>25204</v>
      </c>
      <c r="W2410" t="s">
        <v>8288</v>
      </c>
      <c r="X2410" t="s">
        <v>8288</v>
      </c>
      <c r="Y2410" t="s">
        <v>25159</v>
      </c>
      <c r="Z2410" t="s">
        <v>8288</v>
      </c>
      <c r="AA2410" s="204" t="s">
        <v>328</v>
      </c>
      <c r="AB2410" s="204"/>
      <c r="AC2410"/>
      <c r="AD2410"/>
      <c r="AE2410"/>
      <c r="AF2410"/>
      <c r="AG2410" t="str">
        <f>IFERROR(IF(COUNTIF(C2410:L2410,"Feed Ingredient")&gt;0,INDEX(ani_diet!T:T,MATCH(M2410,ani_diet!D:D,0)),""),"")</f>
        <v/>
      </c>
      <c r="AH2410" s="60" t="b">
        <f>IF(IFERROR(IF(MATCH("Feed Ingredient", AOM[[#This Row],[L1]:[L10]],0)&gt;0, TRUE, FALSE), FALSE)=TRUE,IFERROR(VLOOKUP(M2410, ani_diet!C:C, 1, FALSE), "No Match"),FALSE)</f>
        <v>0</v>
      </c>
      <c r="AL2410" t="str">
        <f>IFERROR(IF(COUNTIF(C2410:L2410,"Feed Ingredient")&gt;0,INDEX(ani_diet!T:T,MATCH(M2410,ani_diet!D:D,0)),""),"")</f>
        <v/>
      </c>
    </row>
    <row r="2411" spans="1:38">
      <c r="A2411" t="str">
        <f>_xlfn.TEXTJOIN("/",TRUE,AOM[[#This Row],[L1]:[L10]])</f>
        <v>Species/Animal/Aquatic/Fish/Vundu Catfish</v>
      </c>
      <c r="B2411" t="s">
        <v>25205</v>
      </c>
      <c r="C2411" t="s">
        <v>177</v>
      </c>
      <c r="D2411" t="s">
        <v>3379</v>
      </c>
      <c r="E2411" t="s">
        <v>25148</v>
      </c>
      <c r="F2411" t="s">
        <v>5207</v>
      </c>
      <c r="G2411" t="s">
        <v>25206</v>
      </c>
      <c r="H2411" t="s">
        <v>8288</v>
      </c>
      <c r="I2411" t="s">
        <v>8288</v>
      </c>
      <c r="J2411" t="s">
        <v>8288</v>
      </c>
      <c r="K2411" t="s">
        <v>8288</v>
      </c>
      <c r="M2411" t="str" cm="1">
        <f t="array" ref="M2411">LOOKUP(2,1/(C2411:L2411&lt;&gt;""),C2411:L2411)</f>
        <v>Vundu Catfish</v>
      </c>
      <c r="N2411" t="s">
        <v>8288</v>
      </c>
      <c r="O2411" t="s">
        <v>8288</v>
      </c>
      <c r="P2411" t="s">
        <v>8288</v>
      </c>
      <c r="Q2411" t="s">
        <v>8288</v>
      </c>
      <c r="R2411" t="s">
        <v>25207</v>
      </c>
      <c r="S2411" t="s">
        <v>8288</v>
      </c>
      <c r="T2411" t="s">
        <v>8288</v>
      </c>
      <c r="U2411" t="s">
        <v>14117</v>
      </c>
      <c r="V2411" s="209" t="s">
        <v>25207</v>
      </c>
      <c r="W2411" t="s">
        <v>8288</v>
      </c>
      <c r="X2411" t="s">
        <v>8288</v>
      </c>
      <c r="Y2411" t="s">
        <v>25159</v>
      </c>
      <c r="Z2411" t="s">
        <v>8288</v>
      </c>
      <c r="AA2411" s="204" t="s">
        <v>328</v>
      </c>
      <c r="AB2411" s="204"/>
      <c r="AC2411"/>
      <c r="AD2411"/>
      <c r="AE2411"/>
      <c r="AF2411"/>
      <c r="AG2411" t="str">
        <f>IFERROR(IF(COUNTIF(C2411:L2411,"Feed Ingredient")&gt;0,INDEX(ani_diet!T:T,MATCH(M2411,ani_diet!D:D,0)),""),"")</f>
        <v/>
      </c>
      <c r="AH2411" s="60" t="b">
        <f>IF(IFERROR(IF(MATCH("Feed Ingredient", AOM[[#This Row],[L1]:[L10]],0)&gt;0, TRUE, FALSE), FALSE)=TRUE,IFERROR(VLOOKUP(M2411, ani_diet!C:C, 1, FALSE), "No Match"),FALSE)</f>
        <v>0</v>
      </c>
      <c r="AL2411" t="str">
        <f>IFERROR(IF(COUNTIF(C2411:L2411,"Feed Ingredient")&gt;0,INDEX(ani_diet!T:T,MATCH(M2411,ani_diet!D:D,0)),""),"")</f>
        <v/>
      </c>
    </row>
    <row r="2412" spans="1:38">
      <c r="A2412" t="str">
        <f>_xlfn.TEXTJOIN("/",TRUE,AOM[[#This Row],[L1]:[L10]])</f>
        <v>Species/Animal/Aquatic/Shellfish</v>
      </c>
      <c r="B2412" t="s">
        <v>25208</v>
      </c>
      <c r="C2412" t="s">
        <v>177</v>
      </c>
      <c r="D2412" t="s">
        <v>3379</v>
      </c>
      <c r="E2412" t="s">
        <v>25148</v>
      </c>
      <c r="F2412" t="s">
        <v>5211</v>
      </c>
      <c r="G2412" t="s">
        <v>8288</v>
      </c>
      <c r="H2412" t="s">
        <v>8288</v>
      </c>
      <c r="I2412" t="s">
        <v>8288</v>
      </c>
      <c r="J2412" t="s">
        <v>8288</v>
      </c>
      <c r="K2412" t="s">
        <v>8288</v>
      </c>
      <c r="M2412" t="str" cm="1">
        <f t="array" ref="M2412">LOOKUP(2,1/(C2412:L2412&lt;&gt;""),C2412:L2412)</f>
        <v>Shellfish</v>
      </c>
      <c r="N2412" t="s">
        <v>8288</v>
      </c>
      <c r="O2412" t="s">
        <v>25209</v>
      </c>
      <c r="P2412" t="s">
        <v>8288</v>
      </c>
      <c r="Q2412" t="s">
        <v>8288</v>
      </c>
      <c r="R2412" t="s">
        <v>25210</v>
      </c>
      <c r="S2412" t="s">
        <v>8288</v>
      </c>
      <c r="T2412" t="s">
        <v>8288</v>
      </c>
      <c r="V2412" s="204" t="s">
        <v>8288</v>
      </c>
      <c r="W2412" t="s">
        <v>8288</v>
      </c>
      <c r="X2412" t="s">
        <v>8288</v>
      </c>
      <c r="Y2412" t="s">
        <v>5210</v>
      </c>
      <c r="Z2412" t="s">
        <v>8288</v>
      </c>
      <c r="AA2412" s="204" t="s">
        <v>8288</v>
      </c>
      <c r="AB2412" s="204"/>
      <c r="AC2412"/>
      <c r="AD2412"/>
      <c r="AE2412"/>
      <c r="AF2412"/>
      <c r="AG2412" t="str">
        <f>IFERROR(IF(COUNTIF(C2412:L2412,"Feed Ingredient")&gt;0,INDEX(ani_diet!T:T,MATCH(M2412,ani_diet!D:D,0)),""),"")</f>
        <v/>
      </c>
      <c r="AH2412" s="60" t="b">
        <f>IF(IFERROR(IF(MATCH("Feed Ingredient", AOM[[#This Row],[L1]:[L10]],0)&gt;0, TRUE, FALSE), FALSE)=TRUE,IFERROR(VLOOKUP(M2412, ani_diet!C:C, 1, FALSE), "No Match"),FALSE)</f>
        <v>0</v>
      </c>
      <c r="AL2412" t="str">
        <f>IFERROR(IF(COUNTIF(C2412:L2412,"Feed Ingredient")&gt;0,INDEX(ani_diet!T:T,MATCH(M2412,ani_diet!D:D,0)),""),"")</f>
        <v/>
      </c>
    </row>
    <row r="2413" spans="1:38">
      <c r="A2413" t="str">
        <f>_xlfn.TEXTJOIN("/",TRUE,AOM[[#This Row],[L1]:[L10]])</f>
        <v>Species/Animal/Aquatic/Shellfish/Crustacean</v>
      </c>
      <c r="B2413" t="s">
        <v>25211</v>
      </c>
      <c r="C2413" t="s">
        <v>177</v>
      </c>
      <c r="D2413" t="s">
        <v>3379</v>
      </c>
      <c r="E2413" t="s">
        <v>25148</v>
      </c>
      <c r="F2413" t="s">
        <v>5211</v>
      </c>
      <c r="G2413" t="s">
        <v>5203</v>
      </c>
      <c r="H2413" t="s">
        <v>8288</v>
      </c>
      <c r="I2413" t="s">
        <v>8288</v>
      </c>
      <c r="J2413" t="s">
        <v>8288</v>
      </c>
      <c r="K2413" t="s">
        <v>8288</v>
      </c>
      <c r="M2413" t="str" cm="1">
        <f t="array" ref="M2413">LOOKUP(2,1/(C2413:L2413&lt;&gt;""),C2413:L2413)</f>
        <v>Crustacean</v>
      </c>
      <c r="N2413" t="s">
        <v>8288</v>
      </c>
      <c r="O2413" t="s">
        <v>25212</v>
      </c>
      <c r="P2413" t="s">
        <v>8288</v>
      </c>
      <c r="Q2413" t="s">
        <v>8288</v>
      </c>
      <c r="R2413" t="s">
        <v>25213</v>
      </c>
      <c r="S2413" t="s">
        <v>8288</v>
      </c>
      <c r="T2413" t="s">
        <v>8288</v>
      </c>
      <c r="V2413" s="204" t="s">
        <v>25214</v>
      </c>
      <c r="W2413" t="s">
        <v>8288</v>
      </c>
      <c r="X2413" t="s">
        <v>8288</v>
      </c>
      <c r="Y2413" t="s">
        <v>5202</v>
      </c>
      <c r="Z2413" t="s">
        <v>8288</v>
      </c>
      <c r="AA2413" s="204" t="s">
        <v>8288</v>
      </c>
      <c r="AB2413" s="204"/>
      <c r="AC2413"/>
      <c r="AD2413"/>
      <c r="AE2413"/>
      <c r="AF2413"/>
      <c r="AG2413" t="str">
        <f>IFERROR(IF(COUNTIF(C2413:L2413,"Feed Ingredient")&gt;0,INDEX(ani_diet!T:T,MATCH(M2413,ani_diet!D:D,0)),""),"")</f>
        <v/>
      </c>
      <c r="AH2413" s="60" t="b">
        <f>IF(IFERROR(IF(MATCH("Feed Ingredient", AOM[[#This Row],[L1]:[L10]],0)&gt;0, TRUE, FALSE), FALSE)=TRUE,IFERROR(VLOOKUP(M2413, ani_diet!C:C, 1, FALSE), "No Match"),FALSE)</f>
        <v>0</v>
      </c>
      <c r="AL2413" t="str">
        <f>IFERROR(IF(COUNTIF(C2413:L2413,"Feed Ingredient")&gt;0,INDEX(ani_diet!T:T,MATCH(M2413,ani_diet!D:D,0)),""),"")</f>
        <v/>
      </c>
    </row>
    <row r="2414" spans="1:38">
      <c r="A2414" t="str">
        <f>_xlfn.TEXTJOIN("/",TRUE,AOM[[#This Row],[L1]:[L10]])</f>
        <v>Species/Animal/Aquatic/Shellfish/Crustacean/Indian Prawn</v>
      </c>
      <c r="B2414" t="s">
        <v>25215</v>
      </c>
      <c r="C2414" t="s">
        <v>177</v>
      </c>
      <c r="D2414" t="s">
        <v>3379</v>
      </c>
      <c r="E2414" t="s">
        <v>25148</v>
      </c>
      <c r="F2414" t="s">
        <v>5211</v>
      </c>
      <c r="G2414" t="s">
        <v>5203</v>
      </c>
      <c r="H2414" t="s">
        <v>25216</v>
      </c>
      <c r="I2414" t="s">
        <v>8288</v>
      </c>
      <c r="J2414" t="s">
        <v>8288</v>
      </c>
      <c r="K2414" t="s">
        <v>8288</v>
      </c>
      <c r="M2414" t="str" cm="1">
        <f t="array" ref="M2414">LOOKUP(2,1/(C2414:L2414&lt;&gt;""),C2414:L2414)</f>
        <v>Indian Prawn</v>
      </c>
      <c r="N2414" t="s">
        <v>25217</v>
      </c>
      <c r="O2414" t="s">
        <v>8288</v>
      </c>
      <c r="P2414" t="s">
        <v>8288</v>
      </c>
      <c r="Q2414" t="s">
        <v>8288</v>
      </c>
      <c r="R2414" t="s">
        <v>25218</v>
      </c>
      <c r="S2414" t="s">
        <v>8288</v>
      </c>
      <c r="T2414" t="s">
        <v>8288</v>
      </c>
      <c r="U2414" t="s">
        <v>25219</v>
      </c>
      <c r="V2414" s="209" t="s">
        <v>25218</v>
      </c>
      <c r="W2414" t="s">
        <v>8288</v>
      </c>
      <c r="X2414" t="s">
        <v>8288</v>
      </c>
      <c r="Y2414" t="s">
        <v>25159</v>
      </c>
      <c r="Z2414" t="s">
        <v>8288</v>
      </c>
      <c r="AA2414" s="204" t="s">
        <v>328</v>
      </c>
      <c r="AB2414" s="204"/>
      <c r="AC2414"/>
      <c r="AD2414"/>
      <c r="AE2414"/>
      <c r="AF2414"/>
      <c r="AG2414" t="str">
        <f>IFERROR(IF(COUNTIF(C2414:L2414,"Feed Ingredient")&gt;0,INDEX(ani_diet!T:T,MATCH(M2414,ani_diet!D:D,0)),""),"")</f>
        <v/>
      </c>
      <c r="AH2414" s="60" t="b">
        <f>IF(IFERROR(IF(MATCH("Feed Ingredient", AOM[[#This Row],[L1]:[L10]],0)&gt;0, TRUE, FALSE), FALSE)=TRUE,IFERROR(VLOOKUP(M2414, ani_diet!C:C, 1, FALSE), "No Match"),FALSE)</f>
        <v>0</v>
      </c>
      <c r="AL2414" t="str">
        <f>IFERROR(IF(COUNTIF(C2414:L2414,"Feed Ingredient")&gt;0,INDEX(ani_diet!T:T,MATCH(M2414,ani_diet!D:D,0)),""),"")</f>
        <v/>
      </c>
    </row>
    <row r="2415" spans="1:38">
      <c r="A2415" t="str">
        <f>_xlfn.TEXTJOIN("/",TRUE,AOM[[#This Row],[L1]:[L10]])</f>
        <v>Species/Animal/Aquatic/Shellfish/Mollusc</v>
      </c>
      <c r="B2415" t="s">
        <v>25220</v>
      </c>
      <c r="C2415" t="s">
        <v>177</v>
      </c>
      <c r="D2415" t="s">
        <v>3379</v>
      </c>
      <c r="E2415" t="s">
        <v>25148</v>
      </c>
      <c r="F2415" t="s">
        <v>5211</v>
      </c>
      <c r="G2415" t="s">
        <v>25221</v>
      </c>
      <c r="H2415" t="s">
        <v>8288</v>
      </c>
      <c r="I2415" t="s">
        <v>8288</v>
      </c>
      <c r="J2415" t="s">
        <v>8288</v>
      </c>
      <c r="K2415" t="s">
        <v>8288</v>
      </c>
      <c r="M2415" t="str" cm="1">
        <f t="array" ref="M2415">LOOKUP(2,1/(C2415:L2415&lt;&gt;""),C2415:L2415)</f>
        <v>Mollusc</v>
      </c>
      <c r="N2415" t="s">
        <v>18532</v>
      </c>
      <c r="O2415" t="s">
        <v>25222</v>
      </c>
      <c r="P2415" t="s">
        <v>8288</v>
      </c>
      <c r="Q2415" t="s">
        <v>8288</v>
      </c>
      <c r="R2415" t="s">
        <v>25223</v>
      </c>
      <c r="S2415" t="s">
        <v>8288</v>
      </c>
      <c r="T2415" t="s">
        <v>8288</v>
      </c>
      <c r="V2415" s="204" t="s">
        <v>18544</v>
      </c>
      <c r="W2415" t="s">
        <v>8288</v>
      </c>
      <c r="X2415" t="s">
        <v>8288</v>
      </c>
      <c r="Y2415" t="s">
        <v>25159</v>
      </c>
      <c r="Z2415" t="s">
        <v>8288</v>
      </c>
      <c r="AA2415" s="204" t="s">
        <v>8288</v>
      </c>
      <c r="AB2415" s="204"/>
      <c r="AC2415"/>
      <c r="AD2415"/>
      <c r="AE2415"/>
      <c r="AF2415"/>
      <c r="AG2415" t="str">
        <f>IFERROR(IF(COUNTIF(C2415:L2415,"Feed Ingredient")&gt;0,INDEX(ani_diet!T:T,MATCH(M2415,ani_diet!D:D,0)),""),"")</f>
        <v/>
      </c>
      <c r="AH2415" s="60" t="b">
        <f>IF(IFERROR(IF(MATCH("Feed Ingredient", AOM[[#This Row],[L1]:[L10]],0)&gt;0, TRUE, FALSE), FALSE)=TRUE,IFERROR(VLOOKUP(M2415, ani_diet!C:C, 1, FALSE), "No Match"),FALSE)</f>
        <v>0</v>
      </c>
      <c r="AL2415" t="str">
        <f>IFERROR(IF(COUNTIF(C2415:L2415,"Feed Ingredient")&gt;0,INDEX(ani_diet!T:T,MATCH(M2415,ani_diet!D:D,0)),""),"")</f>
        <v/>
      </c>
    </row>
    <row r="2416" spans="1:38">
      <c r="A2416" t="str">
        <f>_xlfn.TEXTJOIN("/",TRUE,AOM[[#This Row],[L1]:[L10]])</f>
        <v>Species/Animal/Aquatic/Shellfish/Mollusc/Cephalapod</v>
      </c>
      <c r="B2416" t="s">
        <v>25224</v>
      </c>
      <c r="C2416" t="s">
        <v>177</v>
      </c>
      <c r="D2416" t="s">
        <v>3379</v>
      </c>
      <c r="E2416" t="s">
        <v>25148</v>
      </c>
      <c r="F2416" t="s">
        <v>5211</v>
      </c>
      <c r="G2416" t="s">
        <v>25221</v>
      </c>
      <c r="H2416" t="s">
        <v>5194</v>
      </c>
      <c r="I2416" t="s">
        <v>8288</v>
      </c>
      <c r="J2416" t="s">
        <v>8288</v>
      </c>
      <c r="K2416" t="s">
        <v>8288</v>
      </c>
      <c r="M2416" t="str" cm="1">
        <f t="array" ref="M2416">LOOKUP(2,1/(C2416:L2416&lt;&gt;""),C2416:L2416)</f>
        <v>Cephalapod</v>
      </c>
      <c r="N2416" t="s">
        <v>25225</v>
      </c>
      <c r="O2416" t="s">
        <v>25226</v>
      </c>
      <c r="P2416" t="s">
        <v>8288</v>
      </c>
      <c r="Q2416" t="s">
        <v>8288</v>
      </c>
      <c r="R2416" t="s">
        <v>25227</v>
      </c>
      <c r="S2416" t="s">
        <v>8288</v>
      </c>
      <c r="T2416" t="s">
        <v>8288</v>
      </c>
      <c r="V2416" s="204" t="s">
        <v>25228</v>
      </c>
      <c r="W2416" t="s">
        <v>8288</v>
      </c>
      <c r="X2416" t="s">
        <v>8288</v>
      </c>
      <c r="Y2416" t="s">
        <v>5191</v>
      </c>
      <c r="Z2416" t="s">
        <v>8288</v>
      </c>
      <c r="AA2416" s="204" t="s">
        <v>8288</v>
      </c>
      <c r="AB2416" s="204"/>
      <c r="AC2416"/>
      <c r="AD2416"/>
      <c r="AE2416"/>
      <c r="AF2416"/>
      <c r="AG2416" t="str">
        <f>IFERROR(IF(COUNTIF(C2416:L2416,"Feed Ingredient")&gt;0,INDEX(ani_diet!T:T,MATCH(M2416,ani_diet!D:D,0)),""),"")</f>
        <v/>
      </c>
      <c r="AH2416" s="60" t="b">
        <f>IF(IFERROR(IF(MATCH("Feed Ingredient", AOM[[#This Row],[L1]:[L10]],0)&gt;0, TRUE, FALSE), FALSE)=TRUE,IFERROR(VLOOKUP(M2416, ani_diet!C:C, 1, FALSE), "No Match"),FALSE)</f>
        <v>0</v>
      </c>
      <c r="AL2416" t="str">
        <f>IFERROR(IF(COUNTIF(C2416:L2416,"Feed Ingredient")&gt;0,INDEX(ani_diet!T:T,MATCH(M2416,ani_diet!D:D,0)),""),"")</f>
        <v/>
      </c>
    </row>
    <row r="2417" spans="1:38">
      <c r="A2417" t="str">
        <f>_xlfn.TEXTJOIN("/",TRUE,AOM[[#This Row],[L1]:[L10]])</f>
        <v>Species/Animal/Aquatic/Shellfish/Mollusc/Gastropod</v>
      </c>
      <c r="B2417" t="s">
        <v>25229</v>
      </c>
      <c r="C2417" t="s">
        <v>177</v>
      </c>
      <c r="D2417" t="s">
        <v>3379</v>
      </c>
      <c r="E2417" t="s">
        <v>25148</v>
      </c>
      <c r="F2417" t="s">
        <v>5211</v>
      </c>
      <c r="G2417" t="s">
        <v>25221</v>
      </c>
      <c r="H2417" t="s">
        <v>4723</v>
      </c>
      <c r="I2417" t="s">
        <v>8288</v>
      </c>
      <c r="J2417" t="s">
        <v>8288</v>
      </c>
      <c r="K2417" t="s">
        <v>8288</v>
      </c>
      <c r="M2417" t="str" cm="1">
        <f t="array" ref="M2417">LOOKUP(2,1/(C2417:L2417&lt;&gt;""),C2417:L2417)</f>
        <v>Gastropod</v>
      </c>
      <c r="N2417" t="s">
        <v>4725</v>
      </c>
      <c r="O2417" t="s">
        <v>25230</v>
      </c>
      <c r="P2417" t="s">
        <v>8288</v>
      </c>
      <c r="Q2417" t="s">
        <v>8288</v>
      </c>
      <c r="R2417" t="s">
        <v>25231</v>
      </c>
      <c r="S2417" t="s">
        <v>8288</v>
      </c>
      <c r="T2417" t="s">
        <v>8288</v>
      </c>
      <c r="V2417" s="204" t="s">
        <v>25232</v>
      </c>
      <c r="W2417" t="s">
        <v>8288</v>
      </c>
      <c r="X2417" t="s">
        <v>8288</v>
      </c>
      <c r="Y2417" t="s">
        <v>4722</v>
      </c>
      <c r="Z2417" t="s">
        <v>8288</v>
      </c>
      <c r="AA2417" s="204" t="s">
        <v>8288</v>
      </c>
      <c r="AB2417" s="204"/>
      <c r="AC2417"/>
      <c r="AD2417"/>
      <c r="AE2417"/>
      <c r="AF2417"/>
      <c r="AG2417" t="str">
        <f>IFERROR(IF(COUNTIF(C2417:L2417,"Feed Ingredient")&gt;0,INDEX(ani_diet!T:T,MATCH(M2417,ani_diet!D:D,0)),""),"")</f>
        <v/>
      </c>
      <c r="AH2417" s="60" t="b">
        <f>IF(IFERROR(IF(MATCH("Feed Ingredient", AOM[[#This Row],[L1]:[L10]],0)&gt;0, TRUE, FALSE), FALSE)=TRUE,IFERROR(VLOOKUP(M2417, ani_diet!C:C, 1, FALSE), "No Match"),FALSE)</f>
        <v>0</v>
      </c>
      <c r="AL2417" t="str">
        <f>IFERROR(IF(COUNTIF(C2417:L2417,"Feed Ingredient")&gt;0,INDEX(ani_diet!T:T,MATCH(M2417,ani_diet!D:D,0)),""),"")</f>
        <v/>
      </c>
    </row>
    <row r="2418" spans="1:38">
      <c r="A2418" t="str">
        <f>_xlfn.TEXTJOIN("/",TRUE,AOM[[#This Row],[L1]:[L10]])</f>
        <v>Species/Animal/Aquatic/Shellfish/Mollusc/Gastropod/South African Abalone</v>
      </c>
      <c r="B2418" t="s">
        <v>25233</v>
      </c>
      <c r="C2418" t="s">
        <v>177</v>
      </c>
      <c r="D2418" t="s">
        <v>3379</v>
      </c>
      <c r="E2418" t="s">
        <v>25148</v>
      </c>
      <c r="F2418" t="s">
        <v>5211</v>
      </c>
      <c r="G2418" t="s">
        <v>25221</v>
      </c>
      <c r="H2418" t="s">
        <v>4723</v>
      </c>
      <c r="I2418" t="s">
        <v>25234</v>
      </c>
      <c r="J2418" t="s">
        <v>8288</v>
      </c>
      <c r="K2418" t="s">
        <v>8288</v>
      </c>
      <c r="M2418" t="str" cm="1">
        <f t="array" ref="M2418">LOOKUP(2,1/(C2418:L2418&lt;&gt;""),C2418:L2418)</f>
        <v>South African Abalone</v>
      </c>
      <c r="N2418" t="s">
        <v>8288</v>
      </c>
      <c r="O2418" t="s">
        <v>8288</v>
      </c>
      <c r="P2418" t="s">
        <v>8288</v>
      </c>
      <c r="Q2418" t="s">
        <v>8288</v>
      </c>
      <c r="R2418" t="s">
        <v>25235</v>
      </c>
      <c r="S2418" t="s">
        <v>8288</v>
      </c>
      <c r="T2418" t="s">
        <v>8288</v>
      </c>
      <c r="U2418" t="s">
        <v>16404</v>
      </c>
      <c r="V2418" s="209" t="s">
        <v>25236</v>
      </c>
      <c r="W2418" t="s">
        <v>8288</v>
      </c>
      <c r="X2418" t="s">
        <v>8288</v>
      </c>
      <c r="Y2418" t="s">
        <v>25159</v>
      </c>
      <c r="Z2418" t="s">
        <v>8288</v>
      </c>
      <c r="AA2418" s="204" t="s">
        <v>328</v>
      </c>
      <c r="AB2418" s="204"/>
      <c r="AC2418"/>
      <c r="AD2418"/>
      <c r="AE2418"/>
      <c r="AF2418"/>
      <c r="AG2418" t="str">
        <f>IFERROR(IF(COUNTIF(C2418:L2418,"Feed Ingredient")&gt;0,INDEX(ani_diet!T:T,MATCH(M2418,ani_diet!D:D,0)),""),"")</f>
        <v/>
      </c>
      <c r="AH2418" s="60" t="b">
        <f>IF(IFERROR(IF(MATCH("Feed Ingredient", AOM[[#This Row],[L1]:[L10]],0)&gt;0, TRUE, FALSE), FALSE)=TRUE,IFERROR(VLOOKUP(M2418, ani_diet!C:C, 1, FALSE), "No Match"),FALSE)</f>
        <v>0</v>
      </c>
      <c r="AL2418" t="str">
        <f>IFERROR(IF(COUNTIF(C2418:L2418,"Feed Ingredient")&gt;0,INDEX(ani_diet!T:T,MATCH(M2418,ani_diet!D:D,0)),""),"")</f>
        <v/>
      </c>
    </row>
    <row r="2419" spans="1:38">
      <c r="A2419" t="str">
        <f>_xlfn.TEXTJOIN("/",TRUE,AOM[[#This Row],[L1]:[L10]])</f>
        <v>Species/Animal/Aquatic/Urchins/Collector Urchin</v>
      </c>
      <c r="B2419" t="s">
        <v>25237</v>
      </c>
      <c r="C2419" t="s">
        <v>177</v>
      </c>
      <c r="D2419" t="s">
        <v>3379</v>
      </c>
      <c r="E2419" t="s">
        <v>25148</v>
      </c>
      <c r="F2419" t="s">
        <v>25238</v>
      </c>
      <c r="G2419" t="s">
        <v>5198</v>
      </c>
      <c r="H2419" t="s">
        <v>8288</v>
      </c>
      <c r="I2419" t="s">
        <v>8288</v>
      </c>
      <c r="J2419" t="s">
        <v>8288</v>
      </c>
      <c r="K2419" t="s">
        <v>8288</v>
      </c>
      <c r="M2419" t="str" cm="1">
        <f t="array" ref="M2419">LOOKUP(2,1/(C2419:L2419&lt;&gt;""),C2419:L2419)</f>
        <v>Collector Urchin</v>
      </c>
      <c r="N2419" t="s">
        <v>25239</v>
      </c>
      <c r="O2419" t="s">
        <v>8288</v>
      </c>
      <c r="P2419" t="s">
        <v>8288</v>
      </c>
      <c r="Q2419" t="s">
        <v>8288</v>
      </c>
      <c r="R2419" t="s">
        <v>25240</v>
      </c>
      <c r="S2419" t="s">
        <v>8288</v>
      </c>
      <c r="T2419" t="s">
        <v>8288</v>
      </c>
      <c r="U2419" t="s">
        <v>5200</v>
      </c>
      <c r="V2419" s="204" t="s">
        <v>25240</v>
      </c>
      <c r="W2419" t="s">
        <v>8288</v>
      </c>
      <c r="X2419" t="s">
        <v>8288</v>
      </c>
      <c r="Y2419" t="s">
        <v>5197</v>
      </c>
      <c r="Z2419" t="s">
        <v>8288</v>
      </c>
      <c r="AA2419" s="204" t="s">
        <v>328</v>
      </c>
      <c r="AB2419" s="204"/>
      <c r="AC2419"/>
      <c r="AD2419"/>
      <c r="AE2419"/>
      <c r="AF2419"/>
      <c r="AG2419" t="str">
        <f>IFERROR(IF(COUNTIF(C2419:L2419,"Feed Ingredient")&gt;0,INDEX(ani_diet!T:T,MATCH(M2419,ani_diet!D:D,0)),""),"")</f>
        <v/>
      </c>
      <c r="AH2419" s="60" t="b">
        <f>IF(IFERROR(IF(MATCH("Feed Ingredient", AOM[[#This Row],[L1]:[L10]],0)&gt;0, TRUE, FALSE), FALSE)=TRUE,IFERROR(VLOOKUP(M2419, ani_diet!C:C, 1, FALSE), "No Match"),FALSE)</f>
        <v>0</v>
      </c>
      <c r="AL2419" t="str">
        <f>IFERROR(IF(COUNTIF(C2419:L2419,"Feed Ingredient")&gt;0,INDEX(ani_diet!T:T,MATCH(M2419,ani_diet!D:D,0)),""),"")</f>
        <v/>
      </c>
    </row>
    <row r="2420" spans="1:38">
      <c r="A2420" t="str">
        <f>_xlfn.TEXTJOIN("/",TRUE,AOM[[#This Row],[L1]:[L10]])</f>
        <v>Species/Animal/Terrestrial</v>
      </c>
      <c r="B2420" t="s">
        <v>25241</v>
      </c>
      <c r="C2420" t="s">
        <v>177</v>
      </c>
      <c r="D2420" t="s">
        <v>3379</v>
      </c>
      <c r="E2420" t="s">
        <v>25242</v>
      </c>
      <c r="F2420" t="s">
        <v>8288</v>
      </c>
      <c r="G2420" t="s">
        <v>8288</v>
      </c>
      <c r="H2420" t="s">
        <v>8288</v>
      </c>
      <c r="I2420" t="s">
        <v>8288</v>
      </c>
      <c r="J2420" t="s">
        <v>8288</v>
      </c>
      <c r="K2420" t="s">
        <v>8288</v>
      </c>
      <c r="M2420" t="str" cm="1">
        <f t="array" ref="M2420">LOOKUP(2,1/(C2420:L2420&lt;&gt;""),C2420:L2420)</f>
        <v>Terrestrial</v>
      </c>
      <c r="N2420" t="s">
        <v>25243</v>
      </c>
      <c r="O2420" t="s">
        <v>25244</v>
      </c>
      <c r="P2420" t="s">
        <v>25245</v>
      </c>
      <c r="Q2420" t="s">
        <v>8288</v>
      </c>
      <c r="R2420" t="s">
        <v>17900</v>
      </c>
      <c r="S2420" t="s">
        <v>8288</v>
      </c>
      <c r="T2420" t="s">
        <v>8288</v>
      </c>
      <c r="U2420" t="s">
        <v>8288</v>
      </c>
      <c r="V2420" s="204" t="s">
        <v>8288</v>
      </c>
      <c r="W2420" t="s">
        <v>8288</v>
      </c>
      <c r="X2420" t="s">
        <v>8288</v>
      </c>
      <c r="Y2420" t="s">
        <v>8288</v>
      </c>
      <c r="Z2420" t="s">
        <v>8288</v>
      </c>
      <c r="AA2420" s="204" t="s">
        <v>8288</v>
      </c>
      <c r="AB2420" s="204"/>
      <c r="AC2420"/>
      <c r="AD2420"/>
      <c r="AE2420"/>
      <c r="AF2420"/>
      <c r="AG2420" t="str">
        <f>IFERROR(IF(COUNTIF(C2420:L2420,"Feed Ingredient")&gt;0,INDEX(ani_diet!T:T,MATCH(M2420,ani_diet!D:D,0)),""),"")</f>
        <v/>
      </c>
      <c r="AH2420" s="60" t="b">
        <f>IF(IFERROR(IF(MATCH("Feed Ingredient", AOM[[#This Row],[L1]:[L10]],0)&gt;0, TRUE, FALSE), FALSE)=TRUE,IFERROR(VLOOKUP(M2420, ani_diet!C:C, 1, FALSE), "No Match"),FALSE)</f>
        <v>0</v>
      </c>
      <c r="AL2420" t="str">
        <f>IFERROR(IF(COUNTIF(C2420:L2420,"Feed Ingredient")&gt;0,INDEX(ani_diet!T:T,MATCH(M2420,ani_diet!D:D,0)),""),"")</f>
        <v/>
      </c>
    </row>
    <row r="2421" spans="1:38">
      <c r="A2421" t="str">
        <f>_xlfn.TEXTJOIN("/",TRUE,AOM[[#This Row],[L1]:[L10]])</f>
        <v>Species/Animal/Terrestrial/Mammal</v>
      </c>
      <c r="B2421" t="s">
        <v>25246</v>
      </c>
      <c r="C2421" t="s">
        <v>177</v>
      </c>
      <c r="D2421" t="s">
        <v>3379</v>
      </c>
      <c r="E2421" t="s">
        <v>25242</v>
      </c>
      <c r="F2421" t="s">
        <v>25247</v>
      </c>
      <c r="G2421" t="s">
        <v>8288</v>
      </c>
      <c r="H2421" t="s">
        <v>8288</v>
      </c>
      <c r="I2421" t="s">
        <v>8288</v>
      </c>
      <c r="J2421" t="s">
        <v>8288</v>
      </c>
      <c r="K2421" t="s">
        <v>8288</v>
      </c>
      <c r="M2421" t="str" cm="1">
        <f t="array" ref="M2421">LOOKUP(2,1/(C2421:L2421&lt;&gt;""),C2421:L2421)</f>
        <v>Mammal</v>
      </c>
      <c r="N2421" t="s">
        <v>8288</v>
      </c>
      <c r="O2421" t="s">
        <v>25248</v>
      </c>
      <c r="P2421" t="s">
        <v>8288</v>
      </c>
      <c r="Q2421" t="s">
        <v>8288</v>
      </c>
      <c r="R2421" t="s">
        <v>25249</v>
      </c>
      <c r="S2421" t="s">
        <v>8288</v>
      </c>
      <c r="T2421" t="s">
        <v>8288</v>
      </c>
      <c r="V2421" s="209" t="s">
        <v>25250</v>
      </c>
      <c r="W2421" t="s">
        <v>8288</v>
      </c>
      <c r="X2421" t="s">
        <v>8288</v>
      </c>
      <c r="Y2421" t="s">
        <v>8288</v>
      </c>
      <c r="Z2421" t="s">
        <v>8288</v>
      </c>
      <c r="AA2421" s="204" t="s">
        <v>8288</v>
      </c>
      <c r="AB2421" s="204"/>
      <c r="AC2421"/>
      <c r="AD2421"/>
      <c r="AE2421"/>
      <c r="AF2421"/>
      <c r="AG2421" t="str">
        <f>IFERROR(IF(COUNTIF(C2421:L2421,"Feed Ingredient")&gt;0,INDEX(ani_diet!T:T,MATCH(M2421,ani_diet!D:D,0)),""),"")</f>
        <v/>
      </c>
      <c r="AH2421" s="60" t="b">
        <f>IF(IFERROR(IF(MATCH("Feed Ingredient", AOM[[#This Row],[L1]:[L10]],0)&gt;0, TRUE, FALSE), FALSE)=TRUE,IFERROR(VLOOKUP(M2421, ani_diet!C:C, 1, FALSE), "No Match"),FALSE)</f>
        <v>0</v>
      </c>
      <c r="AL2421" t="str">
        <f>IFERROR(IF(COUNTIF(C2421:L2421,"Feed Ingredient")&gt;0,INDEX(ani_diet!T:T,MATCH(M2421,ani_diet!D:D,0)),""),"")</f>
        <v/>
      </c>
    </row>
    <row r="2422" spans="1:38">
      <c r="A2422" t="str">
        <f>_xlfn.TEXTJOIN("/",TRUE,AOM[[#This Row],[L1]:[L10]])</f>
        <v>Species/Animal/Terrestrial/Mammal/Bovine</v>
      </c>
      <c r="B2422" t="s">
        <v>25251</v>
      </c>
      <c r="C2422" t="s">
        <v>177</v>
      </c>
      <c r="D2422" t="s">
        <v>3379</v>
      </c>
      <c r="E2422" t="s">
        <v>25242</v>
      </c>
      <c r="F2422" t="s">
        <v>25247</v>
      </c>
      <c r="G2422" t="s">
        <v>3380</v>
      </c>
      <c r="H2422" t="s">
        <v>8288</v>
      </c>
      <c r="I2422" t="s">
        <v>8288</v>
      </c>
      <c r="J2422" t="s">
        <v>8288</v>
      </c>
      <c r="K2422" t="s">
        <v>8288</v>
      </c>
      <c r="M2422" t="str" cm="1">
        <f t="array" ref="M2422">LOOKUP(2,1/(C2422:L2422&lt;&gt;""),C2422:L2422)</f>
        <v>Bovine</v>
      </c>
      <c r="N2422" t="s">
        <v>8288</v>
      </c>
      <c r="O2422" t="s">
        <v>25252</v>
      </c>
      <c r="P2422" t="s">
        <v>8288</v>
      </c>
      <c r="Q2422" t="s">
        <v>8288</v>
      </c>
      <c r="R2422" t="s">
        <v>25253</v>
      </c>
      <c r="S2422" t="s">
        <v>8288</v>
      </c>
      <c r="T2422" t="s">
        <v>8288</v>
      </c>
      <c r="V2422" s="209" t="s">
        <v>25254</v>
      </c>
      <c r="W2422" t="s">
        <v>8288</v>
      </c>
      <c r="X2422" t="s">
        <v>8288</v>
      </c>
      <c r="Y2422" t="s">
        <v>25255</v>
      </c>
      <c r="Z2422" t="s">
        <v>8288</v>
      </c>
      <c r="AA2422" s="204" t="s">
        <v>8288</v>
      </c>
      <c r="AB2422" s="204"/>
      <c r="AC2422"/>
      <c r="AD2422"/>
      <c r="AE2422"/>
      <c r="AF2422"/>
      <c r="AG2422" t="str">
        <f>IFERROR(IF(COUNTIF(C2422:L2422,"Feed Ingredient")&gt;0,INDEX(ani_diet!T:T,MATCH(M2422,ani_diet!D:D,0)),""),"")</f>
        <v/>
      </c>
      <c r="AH2422" s="60" t="b">
        <f>IF(IFERROR(IF(MATCH("Feed Ingredient", AOM[[#This Row],[L1]:[L10]],0)&gt;0, TRUE, FALSE), FALSE)=TRUE,IFERROR(VLOOKUP(M2422, ani_diet!C:C, 1, FALSE), "No Match"),FALSE)</f>
        <v>0</v>
      </c>
      <c r="AL2422" t="str">
        <f>IFERROR(IF(COUNTIF(C2422:L2422,"Feed Ingredient")&gt;0,INDEX(ani_diet!T:T,MATCH(M2422,ani_diet!D:D,0)),""),"")</f>
        <v/>
      </c>
    </row>
    <row r="2423" spans="1:38">
      <c r="A2423" t="str">
        <f>_xlfn.TEXTJOIN("/",TRUE,AOM[[#This Row],[L1]:[L10]])</f>
        <v>Species/Animal/Terrestrial/Mammal/Bovine/Buffalo</v>
      </c>
      <c r="B2423" t="s">
        <v>25256</v>
      </c>
      <c r="C2423" t="s">
        <v>177</v>
      </c>
      <c r="D2423" t="s">
        <v>3379</v>
      </c>
      <c r="E2423" t="s">
        <v>25242</v>
      </c>
      <c r="F2423" t="s">
        <v>25247</v>
      </c>
      <c r="G2423" t="s">
        <v>3380</v>
      </c>
      <c r="H2423" t="s">
        <v>3382</v>
      </c>
      <c r="I2423" t="s">
        <v>8288</v>
      </c>
      <c r="J2423" t="s">
        <v>8288</v>
      </c>
      <c r="K2423" t="s">
        <v>8288</v>
      </c>
      <c r="M2423" t="str" cm="1">
        <f t="array" ref="M2423">LOOKUP(2,1/(C2423:L2423&lt;&gt;""),C2423:L2423)</f>
        <v>Buffalo</v>
      </c>
      <c r="N2423" t="s">
        <v>25257</v>
      </c>
      <c r="O2423" t="s">
        <v>8288</v>
      </c>
      <c r="P2423" t="s">
        <v>8288</v>
      </c>
      <c r="Q2423" t="s">
        <v>8288</v>
      </c>
      <c r="R2423" t="s">
        <v>25258</v>
      </c>
      <c r="S2423" t="s">
        <v>8288</v>
      </c>
      <c r="T2423" t="s">
        <v>8288</v>
      </c>
      <c r="U2423" t="s">
        <v>3385</v>
      </c>
      <c r="V2423" s="209" t="s">
        <v>25259</v>
      </c>
      <c r="W2423" t="s">
        <v>8288</v>
      </c>
      <c r="X2423" t="s">
        <v>8288</v>
      </c>
      <c r="Y2423" t="s">
        <v>3378</v>
      </c>
      <c r="Z2423" t="s">
        <v>8288</v>
      </c>
      <c r="AA2423" s="204" t="s">
        <v>328</v>
      </c>
      <c r="AB2423" s="204"/>
      <c r="AC2423"/>
      <c r="AD2423"/>
      <c r="AE2423"/>
      <c r="AF2423"/>
      <c r="AG2423" t="str">
        <f>IFERROR(IF(COUNTIF(C2423:L2423,"Feed Ingredient")&gt;0,INDEX(ani_diet!T:T,MATCH(M2423,ani_diet!D:D,0)),""),"")</f>
        <v/>
      </c>
      <c r="AH2423" s="60" t="b">
        <f>IF(IFERROR(IF(MATCH("Feed Ingredient", AOM[[#This Row],[L1]:[L10]],0)&gt;0, TRUE, FALSE), FALSE)=TRUE,IFERROR(VLOOKUP(M2423, ani_diet!C:C, 1, FALSE), "No Match"),FALSE)</f>
        <v>0</v>
      </c>
      <c r="AL2423" t="str">
        <f>IFERROR(IF(COUNTIF(C2423:L2423,"Feed Ingredient")&gt;0,INDEX(ani_diet!T:T,MATCH(M2423,ani_diet!D:D,0)),""),"")</f>
        <v/>
      </c>
    </row>
    <row r="2424" spans="1:38">
      <c r="A2424" t="str">
        <f>_xlfn.TEXTJOIN("/",TRUE,AOM[[#This Row],[L1]:[L10]])</f>
        <v>Species/Animal/Terrestrial/Mammal/Bovine/Cattle</v>
      </c>
      <c r="B2424" t="s">
        <v>25260</v>
      </c>
      <c r="C2424" t="s">
        <v>177</v>
      </c>
      <c r="D2424" t="s">
        <v>3379</v>
      </c>
      <c r="E2424" t="s">
        <v>25242</v>
      </c>
      <c r="F2424" t="s">
        <v>25247</v>
      </c>
      <c r="G2424" t="s">
        <v>3380</v>
      </c>
      <c r="H2424" t="s">
        <v>3389</v>
      </c>
      <c r="I2424" t="s">
        <v>8288</v>
      </c>
      <c r="J2424" t="s">
        <v>8288</v>
      </c>
      <c r="K2424" t="s">
        <v>8288</v>
      </c>
      <c r="M2424" t="str" cm="1">
        <f t="array" ref="M2424">LOOKUP(2,1/(C2424:L2424&lt;&gt;""),C2424:L2424)</f>
        <v>Cattle</v>
      </c>
      <c r="N2424" t="s">
        <v>25261</v>
      </c>
      <c r="O2424" t="s">
        <v>25262</v>
      </c>
      <c r="P2424" t="s">
        <v>8288</v>
      </c>
      <c r="Q2424" t="s">
        <v>8288</v>
      </c>
      <c r="R2424" t="s">
        <v>25263</v>
      </c>
      <c r="S2424" t="s">
        <v>8288</v>
      </c>
      <c r="T2424" t="s">
        <v>8288</v>
      </c>
      <c r="U2424" t="s">
        <v>25264</v>
      </c>
      <c r="V2424" s="209" t="s">
        <v>25254</v>
      </c>
      <c r="W2424" t="s">
        <v>8288</v>
      </c>
      <c r="X2424" t="s">
        <v>8288</v>
      </c>
      <c r="Y2424" t="s">
        <v>25265</v>
      </c>
      <c r="Z2424" t="s">
        <v>8288</v>
      </c>
      <c r="AA2424" s="209" t="s">
        <v>328</v>
      </c>
      <c r="AB2424" s="204"/>
      <c r="AC2424"/>
      <c r="AD2424"/>
      <c r="AE2424"/>
      <c r="AF2424"/>
      <c r="AG2424" t="str">
        <f>IFERROR(IF(COUNTIF(C2424:L2424,"Feed Ingredient")&gt;0,INDEX(ani_diet!T:T,MATCH(M2424,ani_diet!D:D,0)),""),"")</f>
        <v/>
      </c>
      <c r="AH2424" s="60" t="b">
        <f>IF(IFERROR(IF(MATCH("Feed Ingredient", AOM[[#This Row],[L1]:[L10]],0)&gt;0, TRUE, FALSE), FALSE)=TRUE,IFERROR(VLOOKUP(M2424, ani_diet!C:C, 1, FALSE), "No Match"),FALSE)</f>
        <v>0</v>
      </c>
      <c r="AL2424" t="str">
        <f>IFERROR(IF(COUNTIF(C2424:L2424,"Feed Ingredient")&gt;0,INDEX(ani_diet!T:T,MATCH(M2424,ani_diet!D:D,0)),""),"")</f>
        <v/>
      </c>
    </row>
    <row r="2425" spans="1:38">
      <c r="A2425" t="str">
        <f>_xlfn.TEXTJOIN("/",TRUE,AOM[[#This Row],[L1]:[L10]])</f>
        <v>Species/Animal/Terrestrial/Mammal/Bovine/Cattle/Taurine Cattle</v>
      </c>
      <c r="B2425" t="s">
        <v>25266</v>
      </c>
      <c r="C2425" t="s">
        <v>177</v>
      </c>
      <c r="D2425" t="s">
        <v>3379</v>
      </c>
      <c r="E2425" t="s">
        <v>25242</v>
      </c>
      <c r="F2425" t="s">
        <v>25247</v>
      </c>
      <c r="G2425" t="s">
        <v>3380</v>
      </c>
      <c r="H2425" t="s">
        <v>3389</v>
      </c>
      <c r="I2425" t="s">
        <v>25267</v>
      </c>
      <c r="J2425" t="s">
        <v>8288</v>
      </c>
      <c r="K2425" t="s">
        <v>8288</v>
      </c>
      <c r="M2425" t="str" cm="1">
        <f t="array" ref="M2425">LOOKUP(2,1/(C2425:L2425&lt;&gt;""),C2425:L2425)</f>
        <v>Taurine Cattle</v>
      </c>
      <c r="N2425" t="s">
        <v>25267</v>
      </c>
      <c r="O2425" t="s">
        <v>25268</v>
      </c>
      <c r="P2425" t="s">
        <v>8288</v>
      </c>
      <c r="Q2425" t="s">
        <v>8288</v>
      </c>
      <c r="R2425" t="s">
        <v>25269</v>
      </c>
      <c r="S2425" t="s">
        <v>8288</v>
      </c>
      <c r="T2425" t="s">
        <v>8288</v>
      </c>
      <c r="U2425" t="s">
        <v>17261</v>
      </c>
      <c r="V2425" s="209" t="s">
        <v>25270</v>
      </c>
      <c r="W2425" t="s">
        <v>8288</v>
      </c>
      <c r="X2425" t="s">
        <v>8288</v>
      </c>
      <c r="Y2425" t="s">
        <v>25159</v>
      </c>
      <c r="Z2425" t="s">
        <v>8288</v>
      </c>
      <c r="AA2425" s="209" t="s">
        <v>328</v>
      </c>
      <c r="AB2425" s="204"/>
      <c r="AC2425"/>
      <c r="AD2425"/>
      <c r="AE2425"/>
      <c r="AF2425"/>
      <c r="AG2425" t="str">
        <f>IFERROR(IF(COUNTIF(C2425:L2425,"Feed Ingredient")&gt;0,INDEX(ani_diet!T:T,MATCH(M2425,ani_diet!D:D,0)),""),"")</f>
        <v/>
      </c>
      <c r="AH2425" s="60" t="b">
        <f>IF(IFERROR(IF(MATCH("Feed Ingredient", AOM[[#This Row],[L1]:[L10]],0)&gt;0, TRUE, FALSE), FALSE)=TRUE,IFERROR(VLOOKUP(M2425, ani_diet!C:C, 1, FALSE), "No Match"),FALSE)</f>
        <v>0</v>
      </c>
      <c r="AL2425" t="str">
        <f>IFERROR(IF(COUNTIF(C2425:L2425,"Feed Ingredient")&gt;0,INDEX(ani_diet!T:T,MATCH(M2425,ani_diet!D:D,0)),""),"")</f>
        <v/>
      </c>
    </row>
    <row r="2426" spans="1:38">
      <c r="A2426" t="str">
        <f>_xlfn.TEXTJOIN("/",TRUE,AOM[[#This Row],[L1]:[L10]])</f>
        <v>Species/Animal/Terrestrial/Mammal/Bovine/Cattle/Taurine x Zebu Hybrid Cattle</v>
      </c>
      <c r="B2426" t="s">
        <v>25271</v>
      </c>
      <c r="C2426" t="s">
        <v>177</v>
      </c>
      <c r="D2426" t="s">
        <v>3379</v>
      </c>
      <c r="E2426" t="s">
        <v>25242</v>
      </c>
      <c r="F2426" t="s">
        <v>25247</v>
      </c>
      <c r="G2426" t="s">
        <v>3380</v>
      </c>
      <c r="H2426" t="s">
        <v>3389</v>
      </c>
      <c r="I2426" t="s">
        <v>25272</v>
      </c>
      <c r="J2426" t="s">
        <v>8288</v>
      </c>
      <c r="K2426" t="s">
        <v>8288</v>
      </c>
      <c r="M2426" t="str" cm="1">
        <f t="array" ref="M2426">LOOKUP(2,1/(C2426:L2426&lt;&gt;""),C2426:L2426)</f>
        <v>Taurine x Zebu Hybrid Cattle</v>
      </c>
      <c r="N2426" t="s">
        <v>25273</v>
      </c>
      <c r="O2426" t="s">
        <v>8288</v>
      </c>
      <c r="P2426" t="s">
        <v>8288</v>
      </c>
      <c r="Q2426" t="s">
        <v>8288</v>
      </c>
      <c r="R2426" t="s">
        <v>25274</v>
      </c>
      <c r="S2426" t="s">
        <v>8288</v>
      </c>
      <c r="T2426" t="s">
        <v>8288</v>
      </c>
      <c r="U2426" t="s">
        <v>13305</v>
      </c>
      <c r="V2426" s="209" t="s">
        <v>25275</v>
      </c>
      <c r="W2426" t="s">
        <v>8288</v>
      </c>
      <c r="X2426" t="s">
        <v>8288</v>
      </c>
      <c r="Y2426" t="s">
        <v>25159</v>
      </c>
      <c r="Z2426" t="s">
        <v>8288</v>
      </c>
      <c r="AA2426" s="209" t="s">
        <v>328</v>
      </c>
      <c r="AB2426" s="204"/>
      <c r="AC2426"/>
      <c r="AD2426"/>
      <c r="AE2426"/>
      <c r="AF2426"/>
      <c r="AG2426" t="str">
        <f>IFERROR(IF(COUNTIF(C2426:L2426,"Feed Ingredient")&gt;0,INDEX(ani_diet!T:T,MATCH(M2426,ani_diet!D:D,0)),""),"")</f>
        <v/>
      </c>
      <c r="AH2426" s="60" t="b">
        <f>IF(IFERROR(IF(MATCH("Feed Ingredient", AOM[[#This Row],[L1]:[L10]],0)&gt;0, TRUE, FALSE), FALSE)=TRUE,IFERROR(VLOOKUP(M2426, ani_diet!C:C, 1, FALSE), "No Match"),FALSE)</f>
        <v>0</v>
      </c>
      <c r="AL2426" t="str">
        <f>IFERROR(IF(COUNTIF(C2426:L2426,"Feed Ingredient")&gt;0,INDEX(ani_diet!T:T,MATCH(M2426,ani_diet!D:D,0)),""),"")</f>
        <v/>
      </c>
    </row>
    <row r="2427" spans="1:38">
      <c r="A2427" t="str">
        <f>_xlfn.TEXTJOIN("/",TRUE,AOM[[#This Row],[L1]:[L10]])</f>
        <v>Species/Animal/Terrestrial/Mammal/Bovine/Cattle/Zebu Cattle</v>
      </c>
      <c r="B2427" t="s">
        <v>25276</v>
      </c>
      <c r="C2427" t="s">
        <v>177</v>
      </c>
      <c r="D2427" t="s">
        <v>3379</v>
      </c>
      <c r="E2427" t="s">
        <v>25242</v>
      </c>
      <c r="F2427" t="s">
        <v>25247</v>
      </c>
      <c r="G2427" t="s">
        <v>3380</v>
      </c>
      <c r="H2427" t="s">
        <v>3389</v>
      </c>
      <c r="I2427" t="s">
        <v>25277</v>
      </c>
      <c r="J2427" t="s">
        <v>8288</v>
      </c>
      <c r="K2427" t="s">
        <v>8288</v>
      </c>
      <c r="M2427" t="str" cm="1">
        <f t="array" ref="M2427">LOOKUP(2,1/(C2427:L2427&lt;&gt;""),C2427:L2427)</f>
        <v>Zebu Cattle</v>
      </c>
      <c r="N2427" t="s">
        <v>25278</v>
      </c>
      <c r="O2427" t="s">
        <v>25279</v>
      </c>
      <c r="P2427" t="s">
        <v>8288</v>
      </c>
      <c r="Q2427" t="s">
        <v>8288</v>
      </c>
      <c r="R2427" t="s">
        <v>25280</v>
      </c>
      <c r="S2427" t="s">
        <v>8288</v>
      </c>
      <c r="T2427" t="s">
        <v>8288</v>
      </c>
      <c r="U2427" t="s">
        <v>17260</v>
      </c>
      <c r="V2427" s="209" t="s">
        <v>25281</v>
      </c>
      <c r="W2427" t="s">
        <v>8288</v>
      </c>
      <c r="X2427" t="s">
        <v>8288</v>
      </c>
      <c r="Y2427" t="s">
        <v>25159</v>
      </c>
      <c r="Z2427" t="s">
        <v>8288</v>
      </c>
      <c r="AA2427" s="209" t="s">
        <v>328</v>
      </c>
      <c r="AB2427" s="204"/>
      <c r="AC2427"/>
      <c r="AD2427"/>
      <c r="AE2427"/>
      <c r="AF2427"/>
      <c r="AG2427" t="str">
        <f>IFERROR(IF(COUNTIF(C2427:L2427,"Feed Ingredient")&gt;0,INDEX(ani_diet!T:T,MATCH(M2427,ani_diet!D:D,0)),""),"")</f>
        <v/>
      </c>
      <c r="AH2427" s="60" t="b">
        <f>IF(IFERROR(IF(MATCH("Feed Ingredient", AOM[[#This Row],[L1]:[L10]],0)&gt;0, TRUE, FALSE), FALSE)=TRUE,IFERROR(VLOOKUP(M2427, ani_diet!C:C, 1, FALSE), "No Match"),FALSE)</f>
        <v>0</v>
      </c>
      <c r="AL2427" t="str">
        <f>IFERROR(IF(COUNTIF(C2427:L2427,"Feed Ingredient")&gt;0,INDEX(ani_diet!T:T,MATCH(M2427,ani_diet!D:D,0)),""),"")</f>
        <v/>
      </c>
    </row>
    <row r="2428" spans="1:38">
      <c r="A2428" t="str">
        <f>_xlfn.TEXTJOIN("/",TRUE,AOM[[#This Row],[L1]:[L10]])</f>
        <v>Species/Animal/Terrestrial/Mammal/Camel</v>
      </c>
      <c r="B2428" t="s">
        <v>25282</v>
      </c>
      <c r="C2428" t="s">
        <v>177</v>
      </c>
      <c r="D2428" t="s">
        <v>3379</v>
      </c>
      <c r="E2428" t="s">
        <v>25242</v>
      </c>
      <c r="F2428" t="s">
        <v>25247</v>
      </c>
      <c r="G2428" t="s">
        <v>3399</v>
      </c>
      <c r="H2428" t="s">
        <v>8288</v>
      </c>
      <c r="I2428" t="s">
        <v>8288</v>
      </c>
      <c r="J2428" t="s">
        <v>8288</v>
      </c>
      <c r="K2428" t="s">
        <v>8288</v>
      </c>
      <c r="M2428" t="str" cm="1">
        <f t="array" ref="M2428">LOOKUP(2,1/(C2428:L2428&lt;&gt;""),C2428:L2428)</f>
        <v>Camel</v>
      </c>
      <c r="N2428" t="s">
        <v>3396</v>
      </c>
      <c r="O2428" t="s">
        <v>25283</v>
      </c>
      <c r="P2428" t="s">
        <v>8288</v>
      </c>
      <c r="Q2428" t="s">
        <v>8288</v>
      </c>
      <c r="R2428" t="s">
        <v>25284</v>
      </c>
      <c r="S2428" t="s">
        <v>8288</v>
      </c>
      <c r="T2428" t="s">
        <v>8288</v>
      </c>
      <c r="V2428" s="209" t="s">
        <v>25285</v>
      </c>
      <c r="W2428" t="s">
        <v>8288</v>
      </c>
      <c r="X2428" t="s">
        <v>8288</v>
      </c>
      <c r="Y2428" t="s">
        <v>25286</v>
      </c>
      <c r="Z2428" t="s">
        <v>8288</v>
      </c>
      <c r="AA2428" s="204" t="s">
        <v>8288</v>
      </c>
      <c r="AB2428" s="204"/>
      <c r="AC2428"/>
      <c r="AD2428"/>
      <c r="AE2428"/>
      <c r="AF2428"/>
      <c r="AG2428" t="str">
        <f>IFERROR(IF(COUNTIF(C2428:L2428,"Feed Ingredient")&gt;0,INDEX(ani_diet!T:T,MATCH(M2428,ani_diet!D:D,0)),""),"")</f>
        <v/>
      </c>
      <c r="AH2428" s="60" t="b">
        <f>IF(IFERROR(IF(MATCH("Feed Ingredient", AOM[[#This Row],[L1]:[L10]],0)&gt;0, TRUE, FALSE), FALSE)=TRUE,IFERROR(VLOOKUP(M2428, ani_diet!C:C, 1, FALSE), "No Match"),FALSE)</f>
        <v>0</v>
      </c>
      <c r="AL2428" t="str">
        <f>IFERROR(IF(COUNTIF(C2428:L2428,"Feed Ingredient")&gt;0,INDEX(ani_diet!T:T,MATCH(M2428,ani_diet!D:D,0)),""),"")</f>
        <v/>
      </c>
    </row>
    <row r="2429" spans="1:38">
      <c r="A2429" t="str">
        <f>_xlfn.TEXTJOIN("/",TRUE,AOM[[#This Row],[L1]:[L10]])</f>
        <v>Species/Animal/Terrestrial/Mammal/Camel/Dromedary</v>
      </c>
      <c r="B2429" t="s">
        <v>25287</v>
      </c>
      <c r="C2429" t="s">
        <v>177</v>
      </c>
      <c r="D2429" t="s">
        <v>3379</v>
      </c>
      <c r="E2429" t="s">
        <v>25242</v>
      </c>
      <c r="F2429" t="s">
        <v>25247</v>
      </c>
      <c r="G2429" t="s">
        <v>3399</v>
      </c>
      <c r="H2429" t="s">
        <v>25288</v>
      </c>
      <c r="I2429" t="s">
        <v>8288</v>
      </c>
      <c r="J2429" t="s">
        <v>8288</v>
      </c>
      <c r="K2429" t="s">
        <v>8288</v>
      </c>
      <c r="M2429" t="str" cm="1">
        <f t="array" ref="M2429">LOOKUP(2,1/(C2429:L2429&lt;&gt;""),C2429:L2429)</f>
        <v>Dromedary</v>
      </c>
      <c r="N2429" t="s">
        <v>25289</v>
      </c>
      <c r="O2429" t="s">
        <v>25290</v>
      </c>
      <c r="P2429" t="s">
        <v>8288</v>
      </c>
      <c r="Q2429" t="s">
        <v>8288</v>
      </c>
      <c r="R2429" t="s">
        <v>25291</v>
      </c>
      <c r="S2429" t="s">
        <v>8288</v>
      </c>
      <c r="T2429" t="s">
        <v>8288</v>
      </c>
      <c r="U2429" t="s">
        <v>3400</v>
      </c>
      <c r="V2429" s="209" t="s">
        <v>25291</v>
      </c>
      <c r="W2429" t="s">
        <v>8288</v>
      </c>
      <c r="X2429" t="s">
        <v>8288</v>
      </c>
      <c r="Y2429" t="s">
        <v>25159</v>
      </c>
      <c r="Z2429" t="s">
        <v>8288</v>
      </c>
      <c r="AA2429" s="204" t="s">
        <v>328</v>
      </c>
      <c r="AB2429" s="204"/>
      <c r="AC2429"/>
      <c r="AD2429"/>
      <c r="AE2429"/>
      <c r="AF2429"/>
      <c r="AG2429" t="str">
        <f>IFERROR(IF(COUNTIF(C2429:L2429,"Feed Ingredient")&gt;0,INDEX(ani_diet!T:T,MATCH(M2429,ani_diet!D:D,0)),""),"")</f>
        <v/>
      </c>
      <c r="AH2429" s="60" t="b">
        <f>IF(IFERROR(IF(MATCH("Feed Ingredient", AOM[[#This Row],[L1]:[L10]],0)&gt;0, TRUE, FALSE), FALSE)=TRUE,IFERROR(VLOOKUP(M2429, ani_diet!C:C, 1, FALSE), "No Match"),FALSE)</f>
        <v>0</v>
      </c>
      <c r="AL2429" t="str">
        <f>IFERROR(IF(COUNTIF(C2429:L2429,"Feed Ingredient")&gt;0,INDEX(ani_diet!T:T,MATCH(M2429,ani_diet!D:D,0)),""),"")</f>
        <v/>
      </c>
    </row>
    <row r="2430" spans="1:38">
      <c r="A2430" t="str">
        <f>_xlfn.TEXTJOIN("/",TRUE,AOM[[#This Row],[L1]:[L10]])</f>
        <v>Species/Animal/Terrestrial/Mammal/Caprine</v>
      </c>
      <c r="B2430" t="s">
        <v>25292</v>
      </c>
      <c r="C2430" t="s">
        <v>177</v>
      </c>
      <c r="D2430" t="s">
        <v>3379</v>
      </c>
      <c r="E2430" t="s">
        <v>25242</v>
      </c>
      <c r="F2430" t="s">
        <v>25247</v>
      </c>
      <c r="G2430" t="s">
        <v>3407</v>
      </c>
      <c r="H2430" t="s">
        <v>8288</v>
      </c>
      <c r="I2430" t="s">
        <v>8288</v>
      </c>
      <c r="J2430" t="s">
        <v>8288</v>
      </c>
      <c r="K2430" t="s">
        <v>8288</v>
      </c>
      <c r="M2430" t="str" cm="1">
        <f t="array" ref="M2430">LOOKUP(2,1/(C2430:L2430&lt;&gt;""),C2430:L2430)</f>
        <v>Caprine</v>
      </c>
      <c r="N2430" t="s">
        <v>25293</v>
      </c>
      <c r="O2430" t="s">
        <v>25294</v>
      </c>
      <c r="P2430" t="s">
        <v>8288</v>
      </c>
      <c r="Q2430" t="s">
        <v>8288</v>
      </c>
      <c r="R2430" t="s">
        <v>25295</v>
      </c>
      <c r="S2430" t="s">
        <v>8288</v>
      </c>
      <c r="T2430" t="s">
        <v>8288</v>
      </c>
      <c r="V2430" s="209" t="s">
        <v>25296</v>
      </c>
      <c r="W2430" t="s">
        <v>8288</v>
      </c>
      <c r="X2430" t="s">
        <v>8288</v>
      </c>
      <c r="Y2430" t="s">
        <v>25297</v>
      </c>
      <c r="Z2430" t="s">
        <v>8288</v>
      </c>
      <c r="AA2430" s="204" t="s">
        <v>8288</v>
      </c>
      <c r="AB2430" s="204"/>
      <c r="AC2430"/>
      <c r="AD2430"/>
      <c r="AE2430"/>
      <c r="AF2430"/>
      <c r="AG2430" t="str">
        <f>IFERROR(IF(COUNTIF(C2430:L2430,"Feed Ingredient")&gt;0,INDEX(ani_diet!T:T,MATCH(M2430,ani_diet!D:D,0)),""),"")</f>
        <v/>
      </c>
      <c r="AH2430" s="60" t="b">
        <f>IF(IFERROR(IF(MATCH("Feed Ingredient", AOM[[#This Row],[L1]:[L10]],0)&gt;0, TRUE, FALSE), FALSE)=TRUE,IFERROR(VLOOKUP(M2430, ani_diet!C:C, 1, FALSE), "No Match"),FALSE)</f>
        <v>0</v>
      </c>
      <c r="AL2430" t="str">
        <f>IFERROR(IF(COUNTIF(C2430:L2430,"Feed Ingredient")&gt;0,INDEX(ani_diet!T:T,MATCH(M2430,ani_diet!D:D,0)),""),"")</f>
        <v/>
      </c>
    </row>
    <row r="2431" spans="1:38">
      <c r="A2431" t="str">
        <f>_xlfn.TEXTJOIN("/",TRUE,AOM[[#This Row],[L1]:[L10]])</f>
        <v>Species/Animal/Terrestrial/Mammal/Caprine/Goat</v>
      </c>
      <c r="B2431" t="s">
        <v>25298</v>
      </c>
      <c r="C2431" t="s">
        <v>177</v>
      </c>
      <c r="D2431" t="s">
        <v>3379</v>
      </c>
      <c r="E2431" t="s">
        <v>25242</v>
      </c>
      <c r="F2431" t="s">
        <v>25247</v>
      </c>
      <c r="G2431" t="s">
        <v>3407</v>
      </c>
      <c r="H2431" t="s">
        <v>3410</v>
      </c>
      <c r="I2431" t="s">
        <v>8288</v>
      </c>
      <c r="J2431" t="s">
        <v>8288</v>
      </c>
      <c r="K2431" t="s">
        <v>8288</v>
      </c>
      <c r="M2431" t="str" cm="1">
        <f t="array" ref="M2431">LOOKUP(2,1/(C2431:L2431&lt;&gt;""),C2431:L2431)</f>
        <v>Goat</v>
      </c>
      <c r="N2431" t="s">
        <v>25299</v>
      </c>
      <c r="O2431" t="s">
        <v>25300</v>
      </c>
      <c r="P2431" t="s">
        <v>8288</v>
      </c>
      <c r="Q2431" t="s">
        <v>8288</v>
      </c>
      <c r="R2431" t="s">
        <v>25301</v>
      </c>
      <c r="S2431" t="s">
        <v>8288</v>
      </c>
      <c r="T2431" t="s">
        <v>8288</v>
      </c>
      <c r="U2431" t="s">
        <v>3412</v>
      </c>
      <c r="V2431" s="209" t="s">
        <v>25302</v>
      </c>
      <c r="W2431" t="s">
        <v>8288</v>
      </c>
      <c r="X2431" t="s">
        <v>8288</v>
      </c>
      <c r="Y2431" t="s">
        <v>25303</v>
      </c>
      <c r="Z2431" t="s">
        <v>8288</v>
      </c>
      <c r="AA2431" s="204" t="s">
        <v>328</v>
      </c>
      <c r="AB2431" s="204"/>
      <c r="AC2431"/>
      <c r="AD2431"/>
      <c r="AE2431"/>
      <c r="AF2431"/>
      <c r="AG2431" t="str">
        <f>IFERROR(IF(COUNTIF(C2431:L2431,"Feed Ingredient")&gt;0,INDEX(ani_diet!T:T,MATCH(M2431,ani_diet!D:D,0)),""),"")</f>
        <v/>
      </c>
      <c r="AH2431" s="60" t="b">
        <f>IF(IFERROR(IF(MATCH("Feed Ingredient", AOM[[#This Row],[L1]:[L10]],0)&gt;0, TRUE, FALSE), FALSE)=TRUE,IFERROR(VLOOKUP(M2431, ani_diet!C:C, 1, FALSE), "No Match"),FALSE)</f>
        <v>0</v>
      </c>
      <c r="AL2431" t="str">
        <f>IFERROR(IF(COUNTIF(C2431:L2431,"Feed Ingredient")&gt;0,INDEX(ani_diet!T:T,MATCH(M2431,ani_diet!D:D,0)),""),"")</f>
        <v/>
      </c>
    </row>
    <row r="2432" spans="1:38">
      <c r="A2432" t="str">
        <f>_xlfn.TEXTJOIN("/",TRUE,AOM[[#This Row],[L1]:[L10]])</f>
        <v>Species/Animal/Terrestrial/Mammal/Caprine/Sheep</v>
      </c>
      <c r="B2432" t="s">
        <v>25304</v>
      </c>
      <c r="C2432" t="s">
        <v>177</v>
      </c>
      <c r="D2432" t="s">
        <v>3379</v>
      </c>
      <c r="E2432" t="s">
        <v>25242</v>
      </c>
      <c r="F2432" t="s">
        <v>25247</v>
      </c>
      <c r="G2432" t="s">
        <v>3407</v>
      </c>
      <c r="H2432" t="s">
        <v>3420</v>
      </c>
      <c r="I2432" t="s">
        <v>8288</v>
      </c>
      <c r="J2432" t="s">
        <v>8288</v>
      </c>
      <c r="K2432" t="s">
        <v>8288</v>
      </c>
      <c r="M2432" t="str" cm="1">
        <f t="array" ref="M2432">LOOKUP(2,1/(C2432:L2432&lt;&gt;""),C2432:L2432)</f>
        <v>Sheep</v>
      </c>
      <c r="N2432" t="s">
        <v>25305</v>
      </c>
      <c r="O2432" t="s">
        <v>25306</v>
      </c>
      <c r="P2432" t="s">
        <v>8288</v>
      </c>
      <c r="Q2432" t="s">
        <v>8288</v>
      </c>
      <c r="R2432" t="s">
        <v>25307</v>
      </c>
      <c r="S2432" t="s">
        <v>8288</v>
      </c>
      <c r="T2432" t="s">
        <v>8288</v>
      </c>
      <c r="U2432" t="s">
        <v>3422</v>
      </c>
      <c r="V2432" s="209" t="s">
        <v>25308</v>
      </c>
      <c r="W2432" t="s">
        <v>8288</v>
      </c>
      <c r="X2432" t="s">
        <v>8288</v>
      </c>
      <c r="Y2432" t="s">
        <v>25309</v>
      </c>
      <c r="Z2432" t="s">
        <v>8288</v>
      </c>
      <c r="AA2432" s="209" t="s">
        <v>328</v>
      </c>
      <c r="AB2432" s="204"/>
      <c r="AC2432"/>
      <c r="AD2432"/>
      <c r="AE2432"/>
      <c r="AF2432"/>
      <c r="AG2432" t="str">
        <f>IFERROR(IF(COUNTIF(C2432:L2432,"Feed Ingredient")&gt;0,INDEX(ani_diet!T:T,MATCH(M2432,ani_diet!D:D,0)),""),"")</f>
        <v/>
      </c>
      <c r="AH2432" s="60" t="b">
        <f>IF(IFERROR(IF(MATCH("Feed Ingredient", AOM[[#This Row],[L1]:[L10]],0)&gt;0, TRUE, FALSE), FALSE)=TRUE,IFERROR(VLOOKUP(M2432, ani_diet!C:C, 1, FALSE), "No Match"),FALSE)</f>
        <v>0</v>
      </c>
      <c r="AL2432" t="str">
        <f>IFERROR(IF(COUNTIF(C2432:L2432,"Feed Ingredient")&gt;0,INDEX(ani_diet!T:T,MATCH(M2432,ani_diet!D:D,0)),""),"")</f>
        <v/>
      </c>
    </row>
    <row r="2433" spans="1:38">
      <c r="A2433" t="str">
        <f>_xlfn.TEXTJOIN("/",TRUE,AOM[[#This Row],[L1]:[L10]])</f>
        <v>Species/Animal/Terrestrial/Mammal/Equine</v>
      </c>
      <c r="B2433" t="s">
        <v>25310</v>
      </c>
      <c r="C2433" t="s">
        <v>177</v>
      </c>
      <c r="D2433" t="s">
        <v>3379</v>
      </c>
      <c r="E2433" t="s">
        <v>25242</v>
      </c>
      <c r="F2433" t="s">
        <v>25247</v>
      </c>
      <c r="G2433" t="s">
        <v>3942</v>
      </c>
      <c r="H2433" t="s">
        <v>8288</v>
      </c>
      <c r="I2433" t="s">
        <v>8288</v>
      </c>
      <c r="J2433" t="s">
        <v>8288</v>
      </c>
      <c r="K2433" t="s">
        <v>8288</v>
      </c>
      <c r="M2433" t="str" cm="1">
        <f t="array" ref="M2433">LOOKUP(2,1/(C2433:L2433&lt;&gt;""),C2433:L2433)</f>
        <v>Equine</v>
      </c>
      <c r="O2433" t="s">
        <v>25311</v>
      </c>
      <c r="P2433" t="s">
        <v>8288</v>
      </c>
      <c r="Q2433" t="s">
        <v>8288</v>
      </c>
      <c r="R2433" t="s">
        <v>25312</v>
      </c>
      <c r="S2433" t="s">
        <v>8288</v>
      </c>
      <c r="T2433" t="s">
        <v>8288</v>
      </c>
      <c r="V2433" s="209" t="s">
        <v>25313</v>
      </c>
      <c r="W2433" t="s">
        <v>8288</v>
      </c>
      <c r="X2433" t="s">
        <v>8288</v>
      </c>
      <c r="Y2433" t="s">
        <v>25314</v>
      </c>
      <c r="Z2433" t="s">
        <v>8288</v>
      </c>
      <c r="AA2433" s="204" t="s">
        <v>8288</v>
      </c>
      <c r="AB2433" s="204"/>
      <c r="AC2433"/>
      <c r="AD2433"/>
      <c r="AE2433"/>
      <c r="AF2433"/>
      <c r="AG2433" t="str">
        <f>IFERROR(IF(COUNTIF(C2433:L2433,"Feed Ingredient")&gt;0,INDEX(ani_diet!T:T,MATCH(M2433,ani_diet!D:D,0)),""),"")</f>
        <v/>
      </c>
      <c r="AH2433" s="60" t="b">
        <f>IF(IFERROR(IF(MATCH("Feed Ingredient", AOM[[#This Row],[L1]:[L10]],0)&gt;0, TRUE, FALSE), FALSE)=TRUE,IFERROR(VLOOKUP(M2433, ani_diet!C:C, 1, FALSE), "No Match"),FALSE)</f>
        <v>0</v>
      </c>
      <c r="AL2433" t="str">
        <f>IFERROR(IF(COUNTIF(C2433:L2433,"Feed Ingredient")&gt;0,INDEX(ani_diet!T:T,MATCH(M2433,ani_diet!D:D,0)),""),"")</f>
        <v/>
      </c>
    </row>
    <row r="2434" spans="1:38">
      <c r="A2434" t="str">
        <f>_xlfn.TEXTJOIN("/",TRUE,AOM[[#This Row],[L1]:[L10]])</f>
        <v>Species/Animal/Terrestrial/Mammal/Equine/Donkey</v>
      </c>
      <c r="B2434" t="s">
        <v>25315</v>
      </c>
      <c r="C2434" t="s">
        <v>177</v>
      </c>
      <c r="D2434" t="s">
        <v>3379</v>
      </c>
      <c r="E2434" t="s">
        <v>25242</v>
      </c>
      <c r="F2434" t="s">
        <v>25247</v>
      </c>
      <c r="G2434" t="s">
        <v>3942</v>
      </c>
      <c r="H2434" t="s">
        <v>3945</v>
      </c>
      <c r="I2434" t="s">
        <v>8288</v>
      </c>
      <c r="J2434" t="s">
        <v>8288</v>
      </c>
      <c r="K2434" t="s">
        <v>8288</v>
      </c>
      <c r="M2434" t="str" cm="1">
        <f t="array" ref="M2434">LOOKUP(2,1/(C2434:L2434&lt;&gt;""),C2434:L2434)</f>
        <v>Donkey</v>
      </c>
      <c r="N2434" t="s">
        <v>25316</v>
      </c>
      <c r="O2434" t="s">
        <v>8288</v>
      </c>
      <c r="P2434" t="s">
        <v>8288</v>
      </c>
      <c r="Q2434" t="s">
        <v>8288</v>
      </c>
      <c r="R2434" t="s">
        <v>25317</v>
      </c>
      <c r="S2434" t="s">
        <v>8288</v>
      </c>
      <c r="T2434" t="s">
        <v>8288</v>
      </c>
      <c r="U2434" t="s">
        <v>25318</v>
      </c>
      <c r="V2434" s="209" t="s">
        <v>25319</v>
      </c>
      <c r="W2434" t="s">
        <v>8288</v>
      </c>
      <c r="X2434" t="s">
        <v>8288</v>
      </c>
      <c r="Y2434" t="s">
        <v>2434</v>
      </c>
      <c r="Z2434" t="s">
        <v>8288</v>
      </c>
      <c r="AA2434" s="204" t="s">
        <v>328</v>
      </c>
      <c r="AB2434" s="204"/>
      <c r="AC2434"/>
      <c r="AD2434"/>
      <c r="AE2434"/>
      <c r="AF2434"/>
      <c r="AG2434" t="str">
        <f>IFERROR(IF(COUNTIF(C2434:L2434,"Feed Ingredient")&gt;0,INDEX(ani_diet!T:T,MATCH(M2434,ani_diet!D:D,0)),""),"")</f>
        <v/>
      </c>
      <c r="AH2434" s="60" t="b">
        <f>IF(IFERROR(IF(MATCH("Feed Ingredient", AOM[[#This Row],[L1]:[L10]],0)&gt;0, TRUE, FALSE), FALSE)=TRUE,IFERROR(VLOOKUP(M2434, ani_diet!C:C, 1, FALSE), "No Match"),FALSE)</f>
        <v>0</v>
      </c>
      <c r="AL2434" t="str">
        <f>IFERROR(IF(COUNTIF(C2434:L2434,"Feed Ingredient")&gt;0,INDEX(ani_diet!T:T,MATCH(M2434,ani_diet!D:D,0)),""),"")</f>
        <v/>
      </c>
    </row>
    <row r="2435" spans="1:38">
      <c r="A2435" t="str">
        <f>_xlfn.TEXTJOIN("/",TRUE,AOM[[#This Row],[L1]:[L10]])</f>
        <v>Species/Animal/Terrestrial/Mammal/Equine/Horse</v>
      </c>
      <c r="B2435" t="s">
        <v>25320</v>
      </c>
      <c r="C2435" t="s">
        <v>177</v>
      </c>
      <c r="D2435" t="s">
        <v>3379</v>
      </c>
      <c r="E2435" t="s">
        <v>25242</v>
      </c>
      <c r="F2435" t="s">
        <v>25247</v>
      </c>
      <c r="G2435" t="s">
        <v>3942</v>
      </c>
      <c r="H2435" t="s">
        <v>3951</v>
      </c>
      <c r="I2435" t="s">
        <v>8288</v>
      </c>
      <c r="J2435" t="s">
        <v>8288</v>
      </c>
      <c r="K2435" t="s">
        <v>8288</v>
      </c>
      <c r="M2435" t="str" cm="1">
        <f t="array" ref="M2435">LOOKUP(2,1/(C2435:L2435&lt;&gt;""),C2435:L2435)</f>
        <v>Horse</v>
      </c>
      <c r="N2435" t="s">
        <v>25321</v>
      </c>
      <c r="O2435" t="s">
        <v>25311</v>
      </c>
      <c r="P2435" t="s">
        <v>8288</v>
      </c>
      <c r="Q2435" t="s">
        <v>8288</v>
      </c>
      <c r="R2435" t="s">
        <v>25312</v>
      </c>
      <c r="S2435" t="s">
        <v>8288</v>
      </c>
      <c r="T2435" t="s">
        <v>8288</v>
      </c>
      <c r="U2435" t="s">
        <v>25322</v>
      </c>
      <c r="V2435" s="209" t="s">
        <v>25323</v>
      </c>
      <c r="W2435" t="s">
        <v>8288</v>
      </c>
      <c r="X2435" t="s">
        <v>8288</v>
      </c>
      <c r="Y2435" t="s">
        <v>2391</v>
      </c>
      <c r="Z2435" t="s">
        <v>8288</v>
      </c>
      <c r="AA2435" s="204" t="s">
        <v>328</v>
      </c>
      <c r="AB2435" s="204"/>
      <c r="AC2435"/>
      <c r="AD2435"/>
      <c r="AE2435"/>
      <c r="AF2435"/>
      <c r="AG2435" t="str">
        <f>IFERROR(IF(COUNTIF(C2435:L2435,"Feed Ingredient")&gt;0,INDEX(ani_diet!T:T,MATCH(M2435,ani_diet!D:D,0)),""),"")</f>
        <v/>
      </c>
      <c r="AH2435" s="60" t="b">
        <f>IF(IFERROR(IF(MATCH("Feed Ingredient", AOM[[#This Row],[L1]:[L10]],0)&gt;0, TRUE, FALSE), FALSE)=TRUE,IFERROR(VLOOKUP(M2435, ani_diet!C:C, 1, FALSE), "No Match"),FALSE)</f>
        <v>0</v>
      </c>
      <c r="AL2435" t="str">
        <f>IFERROR(IF(COUNTIF(C2435:L2435,"Feed Ingredient")&gt;0,INDEX(ani_diet!T:T,MATCH(M2435,ani_diet!D:D,0)),""),"")</f>
        <v/>
      </c>
    </row>
    <row r="2436" spans="1:38">
      <c r="A2436" t="str">
        <f>_xlfn.TEXTJOIN("/",TRUE,AOM[[#This Row],[L1]:[L10]])</f>
        <v>Species/Animal/Terrestrial/Mammal/Equine/Mule</v>
      </c>
      <c r="B2436" t="s">
        <v>25324</v>
      </c>
      <c r="C2436" t="s">
        <v>177</v>
      </c>
      <c r="D2436" t="s">
        <v>3379</v>
      </c>
      <c r="E2436" t="s">
        <v>25242</v>
      </c>
      <c r="F2436" t="s">
        <v>25247</v>
      </c>
      <c r="G2436" t="s">
        <v>3942</v>
      </c>
      <c r="H2436" t="s">
        <v>25325</v>
      </c>
      <c r="I2436" t="s">
        <v>8288</v>
      </c>
      <c r="J2436" t="s">
        <v>8288</v>
      </c>
      <c r="K2436" t="s">
        <v>8288</v>
      </c>
      <c r="M2436" t="str" cm="1">
        <f t="array" ref="M2436">LOOKUP(2,1/(C2436:L2436&lt;&gt;""),C2436:L2436)</f>
        <v>Mule</v>
      </c>
      <c r="N2436" t="s">
        <v>25326</v>
      </c>
      <c r="O2436" t="s">
        <v>25327</v>
      </c>
      <c r="P2436" t="s">
        <v>8288</v>
      </c>
      <c r="Q2436" t="s">
        <v>8288</v>
      </c>
      <c r="R2436" t="s">
        <v>25328</v>
      </c>
      <c r="S2436" t="s">
        <v>25329</v>
      </c>
      <c r="T2436" t="s">
        <v>8288</v>
      </c>
      <c r="U2436" t="s">
        <v>25330</v>
      </c>
      <c r="V2436" s="209" t="s">
        <v>8288</v>
      </c>
      <c r="W2436" t="s">
        <v>8288</v>
      </c>
      <c r="X2436" t="s">
        <v>8288</v>
      </c>
      <c r="Y2436" t="s">
        <v>25159</v>
      </c>
      <c r="Z2436" t="s">
        <v>8288</v>
      </c>
      <c r="AA2436" s="204" t="s">
        <v>328</v>
      </c>
      <c r="AB2436" s="204"/>
      <c r="AC2436"/>
      <c r="AD2436"/>
      <c r="AE2436"/>
      <c r="AF2436"/>
      <c r="AG2436" t="str">
        <f>IFERROR(IF(COUNTIF(C2436:L2436,"Feed Ingredient")&gt;0,INDEX(ani_diet!T:T,MATCH(M2436,ani_diet!D:D,0)),""),"")</f>
        <v/>
      </c>
      <c r="AH2436" s="60" t="b">
        <f>IF(IFERROR(IF(MATCH("Feed Ingredient", AOM[[#This Row],[L1]:[L10]],0)&gt;0, TRUE, FALSE), FALSE)=TRUE,IFERROR(VLOOKUP(M2436, ani_diet!C:C, 1, FALSE), "No Match"),FALSE)</f>
        <v>0</v>
      </c>
      <c r="AL2436" t="str">
        <f>IFERROR(IF(COUNTIF(C2436:L2436,"Feed Ingredient")&gt;0,INDEX(ani_diet!T:T,MATCH(M2436,ani_diet!D:D,0)),""),"")</f>
        <v/>
      </c>
    </row>
    <row r="2437" spans="1:38">
      <c r="A2437" t="str">
        <f>_xlfn.TEXTJOIN("/",TRUE,AOM[[#This Row],[L1]:[L10]])</f>
        <v>Species/Animal/Terrestrial/Mammal/Porcine/Pig</v>
      </c>
      <c r="B2437" t="s">
        <v>25331</v>
      </c>
      <c r="C2437" t="s">
        <v>177</v>
      </c>
      <c r="D2437" t="s">
        <v>3379</v>
      </c>
      <c r="E2437" t="s">
        <v>25242</v>
      </c>
      <c r="F2437" t="s">
        <v>25247</v>
      </c>
      <c r="G2437" t="s">
        <v>5122</v>
      </c>
      <c r="H2437" t="s">
        <v>5124</v>
      </c>
      <c r="I2437" t="s">
        <v>8288</v>
      </c>
      <c r="J2437" t="s">
        <v>8288</v>
      </c>
      <c r="K2437" t="s">
        <v>8288</v>
      </c>
      <c r="M2437" t="str" cm="1">
        <f t="array" ref="M2437">LOOKUP(2,1/(C2437:L2437&lt;&gt;""),C2437:L2437)</f>
        <v>Pig</v>
      </c>
      <c r="N2437" t="s">
        <v>25332</v>
      </c>
      <c r="O2437" t="s">
        <v>25333</v>
      </c>
      <c r="P2437" t="s">
        <v>8288</v>
      </c>
      <c r="Q2437" t="s">
        <v>8288</v>
      </c>
      <c r="R2437" t="s">
        <v>25334</v>
      </c>
      <c r="S2437" t="s">
        <v>8288</v>
      </c>
      <c r="T2437" t="s">
        <v>8288</v>
      </c>
      <c r="U2437" t="s">
        <v>5126</v>
      </c>
      <c r="V2437" s="204" t="s">
        <v>25335</v>
      </c>
      <c r="W2437" t="s">
        <v>8288</v>
      </c>
      <c r="X2437" t="s">
        <v>8288</v>
      </c>
      <c r="Y2437" t="s">
        <v>2453</v>
      </c>
      <c r="Z2437" t="s">
        <v>8288</v>
      </c>
      <c r="AA2437" s="204" t="s">
        <v>328</v>
      </c>
      <c r="AB2437" s="204"/>
      <c r="AC2437"/>
      <c r="AD2437"/>
      <c r="AE2437"/>
      <c r="AF2437"/>
      <c r="AG2437" t="str">
        <f>IFERROR(IF(COUNTIF(C2437:L2437,"Feed Ingredient")&gt;0,INDEX(ani_diet!T:T,MATCH(M2437,ani_diet!D:D,0)),""),"")</f>
        <v/>
      </c>
      <c r="AH2437" s="60" t="b">
        <f>IF(IFERROR(IF(MATCH("Feed Ingredient", AOM[[#This Row],[L1]:[L10]],0)&gt;0, TRUE, FALSE), FALSE)=TRUE,IFERROR(VLOOKUP(M2437, ani_diet!C:C, 1, FALSE), "No Match"),FALSE)</f>
        <v>0</v>
      </c>
      <c r="AL2437" t="str">
        <f>IFERROR(IF(COUNTIF(C2437:L2437,"Feed Ingredient")&gt;0,INDEX(ani_diet!T:T,MATCH(M2437,ani_diet!D:D,0)),""),"")</f>
        <v/>
      </c>
    </row>
    <row r="2438" spans="1:38">
      <c r="A2438" t="str">
        <f>_xlfn.TEXTJOIN("/",TRUE,AOM[[#This Row],[L1]:[L10]])</f>
        <v>Species/Animal/Terrestrial/Mammal/Rodent</v>
      </c>
      <c r="B2438" t="s">
        <v>25336</v>
      </c>
      <c r="C2438" t="s">
        <v>177</v>
      </c>
      <c r="D2438" t="s">
        <v>3379</v>
      </c>
      <c r="E2438" t="s">
        <v>25242</v>
      </c>
      <c r="F2438" t="s">
        <v>25247</v>
      </c>
      <c r="G2438" t="s">
        <v>5181</v>
      </c>
      <c r="H2438" t="s">
        <v>8288</v>
      </c>
      <c r="I2438" t="s">
        <v>8288</v>
      </c>
      <c r="J2438" t="s">
        <v>8288</v>
      </c>
      <c r="K2438" t="s">
        <v>8288</v>
      </c>
      <c r="M2438" t="str" cm="1">
        <f t="array" ref="M2438">LOOKUP(2,1/(C2438:L2438&lt;&gt;""),C2438:L2438)</f>
        <v>Rodent</v>
      </c>
      <c r="O2438" t="s">
        <v>25337</v>
      </c>
      <c r="P2438" t="s">
        <v>8288</v>
      </c>
      <c r="Q2438" t="s">
        <v>8288</v>
      </c>
      <c r="R2438" t="s">
        <v>25338</v>
      </c>
      <c r="S2438" t="s">
        <v>8288</v>
      </c>
      <c r="T2438" t="s">
        <v>8288</v>
      </c>
      <c r="V2438" s="209" t="s">
        <v>25339</v>
      </c>
      <c r="W2438" t="s">
        <v>8288</v>
      </c>
      <c r="X2438" t="s">
        <v>8288</v>
      </c>
      <c r="Y2438" t="s">
        <v>25340</v>
      </c>
      <c r="Z2438" t="s">
        <v>8288</v>
      </c>
      <c r="AA2438" s="204" t="s">
        <v>8288</v>
      </c>
      <c r="AB2438" s="204"/>
      <c r="AC2438"/>
      <c r="AD2438"/>
      <c r="AE2438"/>
      <c r="AF2438"/>
      <c r="AG2438" t="str">
        <f>IFERROR(IF(COUNTIF(C2438:L2438,"Feed Ingredient")&gt;0,INDEX(ani_diet!T:T,MATCH(M2438,ani_diet!D:D,0)),""),"")</f>
        <v/>
      </c>
      <c r="AH2438" s="60" t="b">
        <f>IF(IFERROR(IF(MATCH("Feed Ingredient", AOM[[#This Row],[L1]:[L10]],0)&gt;0, TRUE, FALSE), FALSE)=TRUE,IFERROR(VLOOKUP(M2438, ani_diet!C:C, 1, FALSE), "No Match"),FALSE)</f>
        <v>0</v>
      </c>
      <c r="AL2438" t="str">
        <f>IFERROR(IF(COUNTIF(C2438:L2438,"Feed Ingredient")&gt;0,INDEX(ani_diet!T:T,MATCH(M2438,ani_diet!D:D,0)),""),"")</f>
        <v/>
      </c>
    </row>
    <row r="2439" spans="1:38">
      <c r="A2439" t="str">
        <f>_xlfn.TEXTJOIN("/",TRUE,AOM[[#This Row],[L1]:[L10]])</f>
        <v>Species/Animal/Terrestrial/Mammal/Rodent/Guinea Pig</v>
      </c>
      <c r="B2439" t="s">
        <v>25341</v>
      </c>
      <c r="C2439" t="s">
        <v>177</v>
      </c>
      <c r="D2439" t="s">
        <v>3379</v>
      </c>
      <c r="E2439" t="s">
        <v>25242</v>
      </c>
      <c r="F2439" t="s">
        <v>25247</v>
      </c>
      <c r="G2439" t="s">
        <v>5181</v>
      </c>
      <c r="H2439" t="s">
        <v>5183</v>
      </c>
      <c r="I2439" t="s">
        <v>8288</v>
      </c>
      <c r="J2439" t="s">
        <v>8288</v>
      </c>
      <c r="K2439" t="s">
        <v>8288</v>
      </c>
      <c r="M2439" t="str" cm="1">
        <f t="array" ref="M2439">LOOKUP(2,1/(C2439:L2439&lt;&gt;""),C2439:L2439)</f>
        <v>Guinea Pig</v>
      </c>
      <c r="N2439" t="s">
        <v>5183</v>
      </c>
      <c r="O2439" t="s">
        <v>25342</v>
      </c>
      <c r="P2439" t="s">
        <v>8288</v>
      </c>
      <c r="Q2439" t="s">
        <v>8288</v>
      </c>
      <c r="R2439" t="s">
        <v>25343</v>
      </c>
      <c r="S2439" t="s">
        <v>8288</v>
      </c>
      <c r="T2439" t="s">
        <v>8288</v>
      </c>
      <c r="U2439" t="s">
        <v>5185</v>
      </c>
      <c r="V2439" s="209" t="s">
        <v>25344</v>
      </c>
      <c r="W2439" t="s">
        <v>8288</v>
      </c>
      <c r="X2439" t="s">
        <v>8288</v>
      </c>
      <c r="Y2439" t="s">
        <v>5180</v>
      </c>
      <c r="Z2439" t="s">
        <v>8288</v>
      </c>
      <c r="AA2439" s="204" t="s">
        <v>328</v>
      </c>
      <c r="AB2439" s="204"/>
      <c r="AC2439"/>
      <c r="AD2439"/>
      <c r="AE2439"/>
      <c r="AF2439"/>
      <c r="AG2439" t="str">
        <f>IFERROR(IF(COUNTIF(C2439:L2439,"Feed Ingredient")&gt;0,INDEX(ani_diet!T:T,MATCH(M2439,ani_diet!D:D,0)),""),"")</f>
        <v/>
      </c>
      <c r="AH2439" s="60" t="b">
        <f>IF(IFERROR(IF(MATCH("Feed Ingredient", AOM[[#This Row],[L1]:[L10]],0)&gt;0, TRUE, FALSE), FALSE)=TRUE,IFERROR(VLOOKUP(M2439, ani_diet!C:C, 1, FALSE), "No Match"),FALSE)</f>
        <v>0</v>
      </c>
      <c r="AL2439" t="str">
        <f>IFERROR(IF(COUNTIF(C2439:L2439,"Feed Ingredient")&gt;0,INDEX(ani_diet!T:T,MATCH(M2439,ani_diet!D:D,0)),""),"")</f>
        <v/>
      </c>
    </row>
    <row r="2440" spans="1:38">
      <c r="A2440" t="str">
        <f>_xlfn.TEXTJOIN("/",TRUE,AOM[[#This Row],[L1]:[L10]])</f>
        <v>Species/Animal/Terrestrial/Mammal/Rodent/Rabbit</v>
      </c>
      <c r="B2440" t="s">
        <v>25345</v>
      </c>
      <c r="C2440" t="s">
        <v>177</v>
      </c>
      <c r="D2440" t="s">
        <v>3379</v>
      </c>
      <c r="E2440" t="s">
        <v>25242</v>
      </c>
      <c r="F2440" t="s">
        <v>25247</v>
      </c>
      <c r="G2440" t="s">
        <v>5181</v>
      </c>
      <c r="H2440" t="s">
        <v>5186</v>
      </c>
      <c r="I2440" t="s">
        <v>8288</v>
      </c>
      <c r="J2440" t="s">
        <v>8288</v>
      </c>
      <c r="K2440" t="s">
        <v>8288</v>
      </c>
      <c r="M2440" t="str" cm="1">
        <f t="array" ref="M2440">LOOKUP(2,1/(C2440:L2440&lt;&gt;""),C2440:L2440)</f>
        <v>Rabbit</v>
      </c>
      <c r="N2440" t="s">
        <v>25346</v>
      </c>
      <c r="O2440" t="s">
        <v>8288</v>
      </c>
      <c r="P2440" t="s">
        <v>8288</v>
      </c>
      <c r="Q2440" t="s">
        <v>8288</v>
      </c>
      <c r="R2440" t="s">
        <v>25347</v>
      </c>
      <c r="S2440" t="s">
        <v>8288</v>
      </c>
      <c r="T2440" t="s">
        <v>8288</v>
      </c>
      <c r="U2440" t="s">
        <v>5188</v>
      </c>
      <c r="V2440" s="209" t="s">
        <v>25348</v>
      </c>
      <c r="W2440" t="s">
        <v>8288</v>
      </c>
      <c r="X2440" t="s">
        <v>8288</v>
      </c>
      <c r="Y2440" t="s">
        <v>2483</v>
      </c>
      <c r="Z2440" t="s">
        <v>8288</v>
      </c>
      <c r="AA2440" s="204" t="s">
        <v>328</v>
      </c>
      <c r="AB2440" s="204"/>
      <c r="AC2440"/>
      <c r="AD2440"/>
      <c r="AE2440"/>
      <c r="AF2440"/>
      <c r="AG2440" t="str">
        <f>IFERROR(IF(COUNTIF(C2440:L2440,"Feed Ingredient")&gt;0,INDEX(ani_diet!T:T,MATCH(M2440,ani_diet!D:D,0)),""),"")</f>
        <v/>
      </c>
      <c r="AH2440" s="60" t="b">
        <f>IF(IFERROR(IF(MATCH("Feed Ingredient", AOM[[#This Row],[L1]:[L10]],0)&gt;0, TRUE, FALSE), FALSE)=TRUE,IFERROR(VLOOKUP(M2440, ani_diet!C:C, 1, FALSE), "No Match"),FALSE)</f>
        <v>0</v>
      </c>
      <c r="AL2440" t="str">
        <f>IFERROR(IF(COUNTIF(C2440:L2440,"Feed Ingredient")&gt;0,INDEX(ani_diet!T:T,MATCH(M2440,ani_diet!D:D,0)),""),"")</f>
        <v/>
      </c>
    </row>
    <row r="2441" spans="1:38">
      <c r="A2441" t="str">
        <f>_xlfn.TEXTJOIN("/",TRUE,AOM[[#This Row],[L1]:[L10]])</f>
        <v>Species/Animal/Terrestrial/Poultry or Game Bird</v>
      </c>
      <c r="B2441" t="s">
        <v>25349</v>
      </c>
      <c r="C2441" t="s">
        <v>177</v>
      </c>
      <c r="D2441" t="s">
        <v>3379</v>
      </c>
      <c r="E2441" t="s">
        <v>25242</v>
      </c>
      <c r="F2441" t="s">
        <v>25350</v>
      </c>
      <c r="G2441" t="s">
        <v>8288</v>
      </c>
      <c r="H2441" t="s">
        <v>8288</v>
      </c>
      <c r="I2441" t="s">
        <v>8288</v>
      </c>
      <c r="J2441" t="s">
        <v>8288</v>
      </c>
      <c r="K2441" t="s">
        <v>8288</v>
      </c>
      <c r="M2441" t="str" cm="1">
        <f t="array" ref="M2441">LOOKUP(2,1/(C2441:L2441&lt;&gt;""),C2441:L2441)</f>
        <v>Poultry or Game Bird</v>
      </c>
      <c r="N2441" t="s">
        <v>25351</v>
      </c>
      <c r="O2441" t="s">
        <v>25352</v>
      </c>
      <c r="P2441" t="s">
        <v>8288</v>
      </c>
      <c r="Q2441" t="s">
        <v>8288</v>
      </c>
      <c r="R2441" t="s">
        <v>25353</v>
      </c>
      <c r="S2441" t="s">
        <v>8288</v>
      </c>
      <c r="T2441" t="s">
        <v>8288</v>
      </c>
      <c r="V2441" s="209" t="s">
        <v>25354</v>
      </c>
      <c r="W2441" t="s">
        <v>8288</v>
      </c>
      <c r="X2441" t="s">
        <v>8288</v>
      </c>
      <c r="Y2441" t="s">
        <v>25355</v>
      </c>
      <c r="Z2441" t="s">
        <v>8288</v>
      </c>
      <c r="AA2441" s="204" t="s">
        <v>8288</v>
      </c>
      <c r="AB2441" s="204"/>
      <c r="AC2441"/>
      <c r="AD2441"/>
      <c r="AE2441"/>
      <c r="AF2441"/>
      <c r="AG2441" t="str">
        <f>IFERROR(IF(COUNTIF(C2441:L2441,"Feed Ingredient")&gt;0,INDEX(ani_diet!T:T,MATCH(M2441,ani_diet!D:D,0)),""),"")</f>
        <v/>
      </c>
      <c r="AH2441" s="60" t="b">
        <f>IF(IFERROR(IF(MATCH("Feed Ingredient", AOM[[#This Row],[L1]:[L10]],0)&gt;0, TRUE, FALSE), FALSE)=TRUE,IFERROR(VLOOKUP(M2441, ani_diet!C:C, 1, FALSE), "No Match"),FALSE)</f>
        <v>0</v>
      </c>
      <c r="AL2441" t="str">
        <f>IFERROR(IF(COUNTIF(C2441:L2441,"Feed Ingredient")&gt;0,INDEX(ani_diet!T:T,MATCH(M2441,ani_diet!D:D,0)),""),"")</f>
        <v/>
      </c>
    </row>
    <row r="2442" spans="1:38">
      <c r="A2442" t="str">
        <f>_xlfn.TEXTJOIN("/",TRUE,AOM[[#This Row],[L1]:[L10]])</f>
        <v>Species/Animal/Terrestrial/Poultry or Game Bird/Chicken</v>
      </c>
      <c r="B2442" t="s">
        <v>25356</v>
      </c>
      <c r="C2442" t="s">
        <v>177</v>
      </c>
      <c r="D2442" t="s">
        <v>3379</v>
      </c>
      <c r="E2442" t="s">
        <v>25242</v>
      </c>
      <c r="F2442" t="s">
        <v>25350</v>
      </c>
      <c r="G2442" t="s">
        <v>5133</v>
      </c>
      <c r="H2442" t="s">
        <v>8288</v>
      </c>
      <c r="I2442" t="s">
        <v>8288</v>
      </c>
      <c r="J2442" t="s">
        <v>8288</v>
      </c>
      <c r="K2442" t="s">
        <v>8288</v>
      </c>
      <c r="M2442" t="str" cm="1">
        <f t="array" ref="M2442">LOOKUP(2,1/(C2442:L2442&lt;&gt;""),C2442:L2442)</f>
        <v>Chicken</v>
      </c>
      <c r="N2442" t="s">
        <v>25357</v>
      </c>
      <c r="O2442" t="s">
        <v>25358</v>
      </c>
      <c r="P2442" t="s">
        <v>8288</v>
      </c>
      <c r="Q2442" t="s">
        <v>8288</v>
      </c>
      <c r="R2442" t="s">
        <v>25359</v>
      </c>
      <c r="S2442" t="s">
        <v>8288</v>
      </c>
      <c r="T2442" t="s">
        <v>8288</v>
      </c>
      <c r="U2442" t="s">
        <v>5135</v>
      </c>
      <c r="V2442" s="209" t="s">
        <v>25360</v>
      </c>
      <c r="W2442" t="s">
        <v>8288</v>
      </c>
      <c r="X2442" t="s">
        <v>8288</v>
      </c>
      <c r="Y2442" t="s">
        <v>25361</v>
      </c>
      <c r="Z2442" t="s">
        <v>8288</v>
      </c>
      <c r="AA2442" s="204" t="s">
        <v>328</v>
      </c>
      <c r="AB2442" s="204" t="s">
        <v>4169</v>
      </c>
      <c r="AC2442"/>
      <c r="AD2442"/>
      <c r="AE2442"/>
      <c r="AF2442"/>
      <c r="AG2442" t="str">
        <f>IFERROR(IF(COUNTIF(C2442:L2442,"Feed Ingredient")&gt;0,INDEX(ani_diet!T:T,MATCH(M2442,ani_diet!D:D,0)),""),"")</f>
        <v/>
      </c>
      <c r="AH2442" s="60" t="b">
        <f>IF(IFERROR(IF(MATCH("Feed Ingredient", AOM[[#This Row],[L1]:[L10]],0)&gt;0, TRUE, FALSE), FALSE)=TRUE,IFERROR(VLOOKUP(M2442, ani_diet!C:C, 1, FALSE), "No Match"),FALSE)</f>
        <v>0</v>
      </c>
      <c r="AL2442" t="str">
        <f>IFERROR(IF(COUNTIF(C2442:L2442,"Feed Ingredient")&gt;0,INDEX(ani_diet!T:T,MATCH(M2442,ani_diet!D:D,0)),""),"")</f>
        <v/>
      </c>
    </row>
    <row r="2443" spans="1:38">
      <c r="A2443" t="str">
        <f>_xlfn.TEXTJOIN("/",TRUE,AOM[[#This Row],[L1]:[L10]])</f>
        <v>Species/Animal/Terrestrial/Poultry or Game Bird/Chicken/Broiler</v>
      </c>
      <c r="B2443" t="s">
        <v>25362</v>
      </c>
      <c r="C2443" t="s">
        <v>177</v>
      </c>
      <c r="D2443" t="s">
        <v>3379</v>
      </c>
      <c r="E2443" t="s">
        <v>25242</v>
      </c>
      <c r="F2443" t="s">
        <v>25350</v>
      </c>
      <c r="G2443" t="s">
        <v>5133</v>
      </c>
      <c r="H2443" t="s">
        <v>13439</v>
      </c>
      <c r="I2443" t="s">
        <v>8288</v>
      </c>
      <c r="J2443" t="s">
        <v>8288</v>
      </c>
      <c r="K2443" t="s">
        <v>8288</v>
      </c>
      <c r="M2443" t="str" cm="1">
        <f t="array" ref="M2443">LOOKUP(2,1/(C2443:L2443&lt;&gt;""),C2443:L2443)</f>
        <v>Broiler</v>
      </c>
      <c r="N2443" t="s">
        <v>8288</v>
      </c>
      <c r="O2443" t="s">
        <v>25363</v>
      </c>
      <c r="P2443" t="s">
        <v>8288</v>
      </c>
      <c r="Q2443" t="s">
        <v>8288</v>
      </c>
      <c r="R2443" t="s">
        <v>25364</v>
      </c>
      <c r="S2443" t="s">
        <v>8288</v>
      </c>
      <c r="T2443" t="s">
        <v>8288</v>
      </c>
      <c r="V2443" s="204" t="s">
        <v>8288</v>
      </c>
      <c r="W2443" t="s">
        <v>8288</v>
      </c>
      <c r="X2443" t="s">
        <v>8288</v>
      </c>
      <c r="Y2443" t="s">
        <v>8288</v>
      </c>
      <c r="Z2443" t="s">
        <v>8288</v>
      </c>
      <c r="AA2443" s="204" t="s">
        <v>8288</v>
      </c>
      <c r="AB2443" s="204"/>
      <c r="AC2443"/>
      <c r="AD2443"/>
      <c r="AE2443"/>
      <c r="AF2443"/>
      <c r="AG2443" t="str">
        <f>IFERROR(IF(COUNTIF(C2443:L2443,"Feed Ingredient")&gt;0,INDEX(ani_diet!T:T,MATCH(M2443,ani_diet!D:D,0)),""),"")</f>
        <v/>
      </c>
      <c r="AH2443" s="60" t="b">
        <f>IF(IFERROR(IF(MATCH("Feed Ingredient", AOM[[#This Row],[L1]:[L10]],0)&gt;0, TRUE, FALSE), FALSE)=TRUE,IFERROR(VLOOKUP(M2443, ani_diet!C:C, 1, FALSE), "No Match"),FALSE)</f>
        <v>0</v>
      </c>
      <c r="AL2443" t="str">
        <f>IFERROR(IF(COUNTIF(C2443:L2443,"Feed Ingredient")&gt;0,INDEX(ani_diet!T:T,MATCH(M2443,ani_diet!D:D,0)),""),"")</f>
        <v/>
      </c>
    </row>
    <row r="2444" spans="1:38">
      <c r="A2444" t="str">
        <f>_xlfn.TEXTJOIN("/",TRUE,AOM[[#This Row],[L1]:[L10]])</f>
        <v>Species/Animal/Terrestrial/Poultry or Game Bird/Chicken/Dual purpose</v>
      </c>
      <c r="B2444" t="s">
        <v>25365</v>
      </c>
      <c r="C2444" t="s">
        <v>177</v>
      </c>
      <c r="D2444" t="s">
        <v>3379</v>
      </c>
      <c r="E2444" t="s">
        <v>25242</v>
      </c>
      <c r="F2444" t="s">
        <v>25350</v>
      </c>
      <c r="G2444" t="s">
        <v>5133</v>
      </c>
      <c r="H2444" t="s">
        <v>25366</v>
      </c>
      <c r="I2444" t="s">
        <v>8288</v>
      </c>
      <c r="J2444" t="s">
        <v>8288</v>
      </c>
      <c r="K2444" t="s">
        <v>8288</v>
      </c>
      <c r="M2444" t="str" cm="1">
        <f t="array" ref="M2444">LOOKUP(2,1/(C2444:L2444&lt;&gt;""),C2444:L2444)</f>
        <v>Dual purpose</v>
      </c>
      <c r="N2444" t="s">
        <v>8288</v>
      </c>
      <c r="O2444" t="s">
        <v>8288</v>
      </c>
      <c r="P2444" t="s">
        <v>8288</v>
      </c>
      <c r="Q2444" t="s">
        <v>8288</v>
      </c>
      <c r="R2444" t="s">
        <v>8288</v>
      </c>
      <c r="S2444" t="s">
        <v>8288</v>
      </c>
      <c r="T2444" t="s">
        <v>8288</v>
      </c>
      <c r="V2444" s="204" t="s">
        <v>8288</v>
      </c>
      <c r="W2444" t="s">
        <v>8288</v>
      </c>
      <c r="X2444" t="s">
        <v>8288</v>
      </c>
      <c r="Y2444" t="s">
        <v>8288</v>
      </c>
      <c r="Z2444" t="s">
        <v>8288</v>
      </c>
      <c r="AA2444" s="204" t="s">
        <v>8288</v>
      </c>
      <c r="AB2444" s="204"/>
      <c r="AC2444"/>
      <c r="AD2444"/>
      <c r="AE2444"/>
      <c r="AF2444"/>
      <c r="AG2444" t="str">
        <f>IFERROR(IF(COUNTIF(C2444:L2444,"Feed Ingredient")&gt;0,INDEX(ani_diet!T:T,MATCH(M2444,ani_diet!D:D,0)),""),"")</f>
        <v/>
      </c>
      <c r="AH2444" s="60" t="b">
        <f>IF(IFERROR(IF(MATCH("Feed Ingredient", AOM[[#This Row],[L1]:[L10]],0)&gt;0, TRUE, FALSE), FALSE)=TRUE,IFERROR(VLOOKUP(M2444, ani_diet!C:C, 1, FALSE), "No Match"),FALSE)</f>
        <v>0</v>
      </c>
      <c r="AL2444" t="str">
        <f>IFERROR(IF(COUNTIF(C2444:L2444,"Feed Ingredient")&gt;0,INDEX(ani_diet!T:T,MATCH(M2444,ani_diet!D:D,0)),""),"")</f>
        <v/>
      </c>
    </row>
    <row r="2445" spans="1:38">
      <c r="A2445" t="str">
        <f>_xlfn.TEXTJOIN("/",TRUE,AOM[[#This Row],[L1]:[L10]])</f>
        <v>Species/Animal/Terrestrial/Poultry or Game Bird/Chicken/Layer</v>
      </c>
      <c r="B2445" t="s">
        <v>25367</v>
      </c>
      <c r="C2445" t="s">
        <v>177</v>
      </c>
      <c r="D2445" t="s">
        <v>3379</v>
      </c>
      <c r="E2445" t="s">
        <v>25242</v>
      </c>
      <c r="F2445" t="s">
        <v>25350</v>
      </c>
      <c r="G2445" t="s">
        <v>5133</v>
      </c>
      <c r="H2445" t="s">
        <v>25368</v>
      </c>
      <c r="I2445" t="s">
        <v>8288</v>
      </c>
      <c r="J2445" t="s">
        <v>8288</v>
      </c>
      <c r="K2445" t="s">
        <v>8288</v>
      </c>
      <c r="M2445" t="str" cm="1">
        <f t="array" ref="M2445">LOOKUP(2,1/(C2445:L2445&lt;&gt;""),C2445:L2445)</f>
        <v>Layer</v>
      </c>
      <c r="N2445" t="s">
        <v>8288</v>
      </c>
      <c r="O2445" t="s">
        <v>25369</v>
      </c>
      <c r="P2445" t="s">
        <v>8288</v>
      </c>
      <c r="Q2445" t="s">
        <v>8288</v>
      </c>
      <c r="R2445" t="s">
        <v>8288</v>
      </c>
      <c r="S2445" t="s">
        <v>8288</v>
      </c>
      <c r="T2445" t="s">
        <v>8288</v>
      </c>
      <c r="V2445" s="204" t="s">
        <v>8288</v>
      </c>
      <c r="W2445" t="s">
        <v>8288</v>
      </c>
      <c r="X2445" t="s">
        <v>8288</v>
      </c>
      <c r="Y2445" t="s">
        <v>8288</v>
      </c>
      <c r="Z2445" t="s">
        <v>8288</v>
      </c>
      <c r="AA2445" s="204" t="s">
        <v>8288</v>
      </c>
      <c r="AB2445" s="204"/>
      <c r="AC2445"/>
      <c r="AD2445"/>
      <c r="AE2445"/>
      <c r="AF2445"/>
      <c r="AG2445" t="str">
        <f>IFERROR(IF(COUNTIF(C2445:L2445,"Feed Ingredient")&gt;0,INDEX(ani_diet!T:T,MATCH(M2445,ani_diet!D:D,0)),""),"")</f>
        <v/>
      </c>
      <c r="AH2445" s="60" t="b">
        <f>IF(IFERROR(IF(MATCH("Feed Ingredient", AOM[[#This Row],[L1]:[L10]],0)&gt;0, TRUE, FALSE), FALSE)=TRUE,IFERROR(VLOOKUP(M2445, ani_diet!C:C, 1, FALSE), "No Match"),FALSE)</f>
        <v>0</v>
      </c>
      <c r="AL2445" t="str">
        <f>IFERROR(IF(COUNTIF(C2445:L2445,"Feed Ingredient")&gt;0,INDEX(ani_diet!T:T,MATCH(M2445,ani_diet!D:D,0)),""),"")</f>
        <v/>
      </c>
    </row>
    <row r="2446" spans="1:38">
      <c r="A2446" t="str">
        <f>_xlfn.TEXTJOIN("/",TRUE,AOM[[#This Row],[L1]:[L10]])</f>
        <v>Species/Animal/Terrestrial/Poultry or Game Bird/Duck</v>
      </c>
      <c r="B2446" t="s">
        <v>25370</v>
      </c>
      <c r="C2446" t="s">
        <v>177</v>
      </c>
      <c r="D2446" t="s">
        <v>3379</v>
      </c>
      <c r="E2446" t="s">
        <v>25242</v>
      </c>
      <c r="F2446" t="s">
        <v>25350</v>
      </c>
      <c r="G2446" t="s">
        <v>5140</v>
      </c>
      <c r="H2446" t="s">
        <v>8288</v>
      </c>
      <c r="I2446" t="s">
        <v>8288</v>
      </c>
      <c r="J2446" t="s">
        <v>8288</v>
      </c>
      <c r="K2446" t="s">
        <v>8288</v>
      </c>
      <c r="M2446" t="str" cm="1">
        <f t="array" ref="M2446">LOOKUP(2,1/(C2446:L2446&lt;&gt;""),C2446:L2446)</f>
        <v>Duck</v>
      </c>
      <c r="N2446" t="s">
        <v>25371</v>
      </c>
      <c r="O2446" t="s">
        <v>8288</v>
      </c>
      <c r="P2446" t="s">
        <v>8288</v>
      </c>
      <c r="Q2446" t="s">
        <v>8288</v>
      </c>
      <c r="R2446" t="s">
        <v>25372</v>
      </c>
      <c r="S2446" t="s">
        <v>8288</v>
      </c>
      <c r="T2446" t="s">
        <v>8288</v>
      </c>
      <c r="U2446" t="s">
        <v>5142</v>
      </c>
      <c r="V2446" s="206" t="s">
        <v>25373</v>
      </c>
      <c r="W2446" t="s">
        <v>8288</v>
      </c>
      <c r="X2446" t="s">
        <v>8288</v>
      </c>
      <c r="Y2446" t="s">
        <v>2406</v>
      </c>
      <c r="Z2446" t="s">
        <v>8288</v>
      </c>
      <c r="AA2446" s="204" t="s">
        <v>328</v>
      </c>
      <c r="AB2446" s="204"/>
      <c r="AC2446"/>
      <c r="AD2446"/>
      <c r="AE2446"/>
      <c r="AF2446"/>
      <c r="AG2446" t="str">
        <f>IFERROR(IF(COUNTIF(C2446:L2446,"Feed Ingredient")&gt;0,INDEX(ani_diet!T:T,MATCH(M2446,ani_diet!D:D,0)),""),"")</f>
        <v/>
      </c>
      <c r="AH2446" s="60" t="b">
        <f>IF(IFERROR(IF(MATCH("Feed Ingredient", AOM[[#This Row],[L1]:[L10]],0)&gt;0, TRUE, FALSE), FALSE)=TRUE,IFERROR(VLOOKUP(M2446, ani_diet!C:C, 1, FALSE), "No Match"),FALSE)</f>
        <v>0</v>
      </c>
      <c r="AL2446" t="str">
        <f>IFERROR(IF(COUNTIF(C2446:L2446,"Feed Ingredient")&gt;0,INDEX(ani_diet!T:T,MATCH(M2446,ani_diet!D:D,0)),""),"")</f>
        <v/>
      </c>
    </row>
    <row r="2447" spans="1:38">
      <c r="A2447" t="str">
        <f>_xlfn.TEXTJOIN("/",TRUE,AOM[[#This Row],[L1]:[L10]])</f>
        <v>Species/Animal/Terrestrial/Poultry or Game Bird/Geese</v>
      </c>
      <c r="B2447" t="s">
        <v>25374</v>
      </c>
      <c r="C2447" t="s">
        <v>177</v>
      </c>
      <c r="D2447" t="s">
        <v>3379</v>
      </c>
      <c r="E2447" t="s">
        <v>25242</v>
      </c>
      <c r="F2447" t="s">
        <v>25350</v>
      </c>
      <c r="G2447" t="s">
        <v>5146</v>
      </c>
      <c r="H2447" t="s">
        <v>8288</v>
      </c>
      <c r="I2447" t="s">
        <v>8288</v>
      </c>
      <c r="J2447" t="s">
        <v>8288</v>
      </c>
      <c r="K2447" t="s">
        <v>8288</v>
      </c>
      <c r="M2447" t="str" cm="1">
        <f t="array" ref="M2447">LOOKUP(2,1/(C2447:L2447&lt;&gt;""),C2447:L2447)</f>
        <v>Geese</v>
      </c>
      <c r="N2447" t="s">
        <v>25375</v>
      </c>
      <c r="O2447" t="s">
        <v>8288</v>
      </c>
      <c r="P2447" t="s">
        <v>8288</v>
      </c>
      <c r="Q2447" t="s">
        <v>8288</v>
      </c>
      <c r="R2447" t="s">
        <v>25376</v>
      </c>
      <c r="S2447" t="s">
        <v>8288</v>
      </c>
      <c r="T2447" t="s">
        <v>8288</v>
      </c>
      <c r="U2447" t="s">
        <v>5148</v>
      </c>
      <c r="V2447" s="204" t="s">
        <v>25377</v>
      </c>
      <c r="W2447" t="s">
        <v>8288</v>
      </c>
      <c r="X2447" t="s">
        <v>8288</v>
      </c>
      <c r="Y2447" t="s">
        <v>2428</v>
      </c>
      <c r="Z2447" t="s">
        <v>8288</v>
      </c>
      <c r="AA2447" s="204" t="s">
        <v>328</v>
      </c>
      <c r="AB2447" s="204"/>
      <c r="AC2447"/>
      <c r="AD2447"/>
      <c r="AE2447"/>
      <c r="AF2447"/>
      <c r="AG2447" t="str">
        <f>IFERROR(IF(COUNTIF(C2447:L2447,"Feed Ingredient")&gt;0,INDEX(ani_diet!T:T,MATCH(M2447,ani_diet!D:D,0)),""),"")</f>
        <v/>
      </c>
      <c r="AH2447" s="60" t="b">
        <f>IF(IFERROR(IF(MATCH("Feed Ingredient", AOM[[#This Row],[L1]:[L10]],0)&gt;0, TRUE, FALSE), FALSE)=TRUE,IFERROR(VLOOKUP(M2447, ani_diet!C:C, 1, FALSE), "No Match"),FALSE)</f>
        <v>0</v>
      </c>
      <c r="AL2447" t="str">
        <f>IFERROR(IF(COUNTIF(C2447:L2447,"Feed Ingredient")&gt;0,INDEX(ani_diet!T:T,MATCH(M2447,ani_diet!D:D,0)),""),"")</f>
        <v/>
      </c>
    </row>
    <row r="2448" spans="1:38">
      <c r="A2448" t="str">
        <f>_xlfn.TEXTJOIN("/",TRUE,AOM[[#This Row],[L1]:[L10]])</f>
        <v>Species/Animal/Terrestrial/Poultry or Game Bird/Guineafowl</v>
      </c>
      <c r="B2448" t="s">
        <v>25378</v>
      </c>
      <c r="C2448" t="s">
        <v>177</v>
      </c>
      <c r="D2448" t="s">
        <v>3379</v>
      </c>
      <c r="E2448" t="s">
        <v>25242</v>
      </c>
      <c r="F2448" t="s">
        <v>25350</v>
      </c>
      <c r="G2448" t="s">
        <v>5153</v>
      </c>
      <c r="H2448" t="s">
        <v>8288</v>
      </c>
      <c r="I2448" t="s">
        <v>8288</v>
      </c>
      <c r="J2448" t="s">
        <v>8288</v>
      </c>
      <c r="K2448" t="s">
        <v>8288</v>
      </c>
      <c r="M2448" t="str" cm="1">
        <f t="array" ref="M2448">LOOKUP(2,1/(C2448:L2448&lt;&gt;""),C2448:L2448)</f>
        <v>Guineafowl</v>
      </c>
      <c r="N2448" t="s">
        <v>25379</v>
      </c>
      <c r="O2448" t="s">
        <v>25380</v>
      </c>
      <c r="P2448" t="s">
        <v>8288</v>
      </c>
      <c r="Q2448" t="s">
        <v>8288</v>
      </c>
      <c r="R2448" t="s">
        <v>25381</v>
      </c>
      <c r="S2448" t="s">
        <v>8288</v>
      </c>
      <c r="T2448" t="s">
        <v>8288</v>
      </c>
      <c r="U2448" t="s">
        <v>5155</v>
      </c>
      <c r="V2448" s="209" t="s">
        <v>25382</v>
      </c>
      <c r="W2448" t="s">
        <v>8288</v>
      </c>
      <c r="X2448" t="s">
        <v>8288</v>
      </c>
      <c r="Y2448" t="s">
        <v>5151</v>
      </c>
      <c r="Z2448" t="s">
        <v>8288</v>
      </c>
      <c r="AA2448" s="204" t="s">
        <v>328</v>
      </c>
      <c r="AB2448" s="204"/>
      <c r="AC2448"/>
      <c r="AD2448"/>
      <c r="AE2448"/>
      <c r="AF2448"/>
      <c r="AG2448" t="str">
        <f>IFERROR(IF(COUNTIF(C2448:L2448,"Feed Ingredient")&gt;0,INDEX(ani_diet!T:T,MATCH(M2448,ani_diet!D:D,0)),""),"")</f>
        <v/>
      </c>
      <c r="AH2448" s="60" t="b">
        <f>IF(IFERROR(IF(MATCH("Feed Ingredient", AOM[[#This Row],[L1]:[L10]],0)&gt;0, TRUE, FALSE), FALSE)=TRUE,IFERROR(VLOOKUP(M2448, ani_diet!C:C, 1, FALSE), "No Match"),FALSE)</f>
        <v>0</v>
      </c>
      <c r="AL2448" t="str">
        <f>IFERROR(IF(COUNTIF(C2448:L2448,"Feed Ingredient")&gt;0,INDEX(ani_diet!T:T,MATCH(M2448,ani_diet!D:D,0)),""),"")</f>
        <v/>
      </c>
    </row>
    <row r="2449" spans="1:38">
      <c r="A2449" t="str">
        <f>_xlfn.TEXTJOIN("/",TRUE,AOM[[#This Row],[L1]:[L10]])</f>
        <v>Species/Animal/Terrestrial/Poultry or Game Bird/Japanese Quail</v>
      </c>
      <c r="B2449" t="s">
        <v>25383</v>
      </c>
      <c r="C2449" t="s">
        <v>177</v>
      </c>
      <c r="D2449" t="s">
        <v>3379</v>
      </c>
      <c r="E2449" t="s">
        <v>25242</v>
      </c>
      <c r="F2449" t="s">
        <v>25350</v>
      </c>
      <c r="G2449" t="s">
        <v>5171</v>
      </c>
      <c r="H2449" t="s">
        <v>8288</v>
      </c>
      <c r="I2449" t="s">
        <v>8288</v>
      </c>
      <c r="J2449" t="s">
        <v>8288</v>
      </c>
      <c r="K2449" t="s">
        <v>8288</v>
      </c>
      <c r="M2449" t="str" cm="1">
        <f t="array" ref="M2449">LOOKUP(2,1/(C2449:L2449&lt;&gt;""),C2449:L2449)</f>
        <v>Japanese Quail</v>
      </c>
      <c r="O2449" t="s">
        <v>25384</v>
      </c>
      <c r="P2449" t="s">
        <v>8288</v>
      </c>
      <c r="Q2449" t="s">
        <v>8288</v>
      </c>
      <c r="R2449" t="s">
        <v>25385</v>
      </c>
      <c r="S2449" t="s">
        <v>8288</v>
      </c>
      <c r="T2449" t="s">
        <v>8288</v>
      </c>
      <c r="U2449" t="s">
        <v>25386</v>
      </c>
      <c r="V2449" s="209" t="s">
        <v>25387</v>
      </c>
      <c r="W2449" t="s">
        <v>8288</v>
      </c>
      <c r="X2449" t="s">
        <v>8288</v>
      </c>
      <c r="Y2449" t="s">
        <v>5170</v>
      </c>
      <c r="Z2449" t="s">
        <v>8288</v>
      </c>
      <c r="AA2449" s="204" t="s">
        <v>328</v>
      </c>
      <c r="AB2449" s="204" t="s">
        <v>4169</v>
      </c>
      <c r="AC2449"/>
      <c r="AD2449"/>
      <c r="AE2449"/>
      <c r="AF2449"/>
      <c r="AG2449" t="str">
        <f>IFERROR(IF(COUNTIF(C2449:L2449,"Feed Ingredient")&gt;0,INDEX(ani_diet!T:T,MATCH(M2449,ani_diet!D:D,0)),""),"")</f>
        <v/>
      </c>
      <c r="AH2449" s="60" t="b">
        <f>IF(IFERROR(IF(MATCH("Feed Ingredient", AOM[[#This Row],[L1]:[L10]],0)&gt;0, TRUE, FALSE), FALSE)=TRUE,IFERROR(VLOOKUP(M2449, ani_diet!C:C, 1, FALSE), "No Match"),FALSE)</f>
        <v>0</v>
      </c>
      <c r="AL2449" t="str">
        <f>IFERROR(IF(COUNTIF(C2449:L2449,"Feed Ingredient")&gt;0,INDEX(ani_diet!T:T,MATCH(M2449,ani_diet!D:D,0)),""),"")</f>
        <v/>
      </c>
    </row>
    <row r="2450" spans="1:38">
      <c r="A2450" t="str">
        <f>_xlfn.TEXTJOIN("/",TRUE,AOM[[#This Row],[L1]:[L10]])</f>
        <v>Species/Animal/Terrestrial/Poultry or Game Bird/Ostrich</v>
      </c>
      <c r="B2450" t="s">
        <v>25388</v>
      </c>
      <c r="C2450" t="s">
        <v>177</v>
      </c>
      <c r="D2450" t="s">
        <v>3379</v>
      </c>
      <c r="E2450" t="s">
        <v>25242</v>
      </c>
      <c r="F2450" t="s">
        <v>25350</v>
      </c>
      <c r="G2450" t="s">
        <v>5159</v>
      </c>
      <c r="H2450" t="s">
        <v>8288</v>
      </c>
      <c r="I2450" t="s">
        <v>8288</v>
      </c>
      <c r="J2450" t="s">
        <v>8288</v>
      </c>
      <c r="K2450" t="s">
        <v>8288</v>
      </c>
      <c r="M2450" t="str" cm="1">
        <f t="array" ref="M2450">LOOKUP(2,1/(C2450:L2450&lt;&gt;""),C2450:L2450)</f>
        <v>Ostrich</v>
      </c>
      <c r="N2450" t="s">
        <v>25389</v>
      </c>
      <c r="O2450" t="s">
        <v>25390</v>
      </c>
      <c r="P2450" t="s">
        <v>8288</v>
      </c>
      <c r="Q2450" t="s">
        <v>8288</v>
      </c>
      <c r="R2450" t="s">
        <v>25391</v>
      </c>
      <c r="S2450" t="s">
        <v>8288</v>
      </c>
      <c r="T2450" t="s">
        <v>8288</v>
      </c>
      <c r="U2450" t="s">
        <v>5161</v>
      </c>
      <c r="V2450" s="204" t="s">
        <v>25391</v>
      </c>
      <c r="W2450" t="s">
        <v>8288</v>
      </c>
      <c r="X2450" t="s">
        <v>8288</v>
      </c>
      <c r="Y2450" t="s">
        <v>25392</v>
      </c>
      <c r="Z2450" t="s">
        <v>8288</v>
      </c>
      <c r="AA2450" s="204" t="s">
        <v>328</v>
      </c>
      <c r="AB2450" s="204" t="s">
        <v>4169</v>
      </c>
      <c r="AC2450"/>
      <c r="AD2450"/>
      <c r="AE2450"/>
      <c r="AF2450"/>
      <c r="AG2450" t="str">
        <f>IFERROR(IF(COUNTIF(C2450:L2450,"Feed Ingredient")&gt;0,INDEX(ani_diet!T:T,MATCH(M2450,ani_diet!D:D,0)),""),"")</f>
        <v/>
      </c>
      <c r="AH2450" s="60" t="b">
        <f>IF(IFERROR(IF(MATCH("Feed Ingredient", AOM[[#This Row],[L1]:[L10]],0)&gt;0, TRUE, FALSE), FALSE)=TRUE,IFERROR(VLOOKUP(M2450, ani_diet!C:C, 1, FALSE), "No Match"),FALSE)</f>
        <v>0</v>
      </c>
      <c r="AL2450" t="str">
        <f>IFERROR(IF(COUNTIF(C2450:L2450,"Feed Ingredient")&gt;0,INDEX(ani_diet!T:T,MATCH(M2450,ani_diet!D:D,0)),""),"")</f>
        <v/>
      </c>
    </row>
    <row r="2451" spans="1:38">
      <c r="A2451" t="str">
        <f>_xlfn.TEXTJOIN("/",TRUE,AOM[[#This Row],[L1]:[L10]])</f>
        <v>Species/Animal/Terrestrial/Poultry or Game Bird/Turkey</v>
      </c>
      <c r="B2451" t="s">
        <v>25393</v>
      </c>
      <c r="C2451" t="s">
        <v>177</v>
      </c>
      <c r="D2451" t="s">
        <v>3379</v>
      </c>
      <c r="E2451" t="s">
        <v>25242</v>
      </c>
      <c r="F2451" t="s">
        <v>25350</v>
      </c>
      <c r="G2451" t="s">
        <v>5175</v>
      </c>
      <c r="H2451" t="s">
        <v>8288</v>
      </c>
      <c r="I2451" t="s">
        <v>8288</v>
      </c>
      <c r="J2451" t="s">
        <v>8288</v>
      </c>
      <c r="K2451" t="s">
        <v>8288</v>
      </c>
      <c r="M2451" t="str" cm="1">
        <f t="array" ref="M2451">LOOKUP(2,1/(C2451:L2451&lt;&gt;""),C2451:L2451)</f>
        <v>Turkey</v>
      </c>
      <c r="N2451" t="s">
        <v>25394</v>
      </c>
      <c r="O2451" t="s">
        <v>25395</v>
      </c>
      <c r="P2451" t="s">
        <v>8288</v>
      </c>
      <c r="Q2451" t="s">
        <v>8288</v>
      </c>
      <c r="R2451" t="s">
        <v>25396</v>
      </c>
      <c r="S2451" t="s">
        <v>8288</v>
      </c>
      <c r="T2451" t="s">
        <v>8288</v>
      </c>
      <c r="U2451" t="s">
        <v>5177</v>
      </c>
      <c r="V2451" s="209" t="s">
        <v>25397</v>
      </c>
      <c r="W2451" t="s">
        <v>8288</v>
      </c>
      <c r="X2451" t="s">
        <v>8288</v>
      </c>
      <c r="Y2451" t="s">
        <v>2423</v>
      </c>
      <c r="Z2451" t="s">
        <v>8288</v>
      </c>
      <c r="AA2451" s="204" t="s">
        <v>328</v>
      </c>
      <c r="AB2451" s="204"/>
      <c r="AC2451"/>
      <c r="AD2451"/>
      <c r="AE2451"/>
      <c r="AF2451"/>
      <c r="AG2451" t="str">
        <f>IFERROR(IF(COUNTIF(C2451:L2451,"Feed Ingredient")&gt;0,INDEX(ani_diet!T:T,MATCH(M2451,ani_diet!D:D,0)),""),"")</f>
        <v/>
      </c>
      <c r="AH2451" s="60" t="b">
        <f>IF(IFERROR(IF(MATCH("Feed Ingredient", AOM[[#This Row],[L1]:[L10]],0)&gt;0, TRUE, FALSE), FALSE)=TRUE,IFERROR(VLOOKUP(M2451, ani_diet!C:C, 1, FALSE), "No Match"),FALSE)</f>
        <v>0</v>
      </c>
      <c r="AL2451" t="str">
        <f>IFERROR(IF(COUNTIF(C2451:L2451,"Feed Ingredient")&gt;0,INDEX(ani_diet!T:T,MATCH(M2451,ani_diet!D:D,0)),""),"")</f>
        <v/>
      </c>
    </row>
    <row r="2452" spans="1:38">
      <c r="A2452" t="str">
        <f>_xlfn.TEXTJOIN("/",TRUE,AOM[[#This Row],[L1]:[L10]])</f>
        <v>Species/Plant</v>
      </c>
      <c r="B2452" t="s">
        <v>25398</v>
      </c>
      <c r="C2452" t="s">
        <v>177</v>
      </c>
      <c r="D2452" t="s">
        <v>254</v>
      </c>
      <c r="E2452" t="s">
        <v>8288</v>
      </c>
      <c r="F2452" t="s">
        <v>8288</v>
      </c>
      <c r="G2452" t="s">
        <v>8288</v>
      </c>
      <c r="H2452" t="s">
        <v>8288</v>
      </c>
      <c r="I2452" t="s">
        <v>8288</v>
      </c>
      <c r="J2452" t="s">
        <v>8288</v>
      </c>
      <c r="K2452" t="s">
        <v>8288</v>
      </c>
      <c r="M2452" t="str" cm="1">
        <f t="array" ref="M2452">LOOKUP(2,1/(C2452:L2452&lt;&gt;""),C2452:L2452)</f>
        <v>Plant</v>
      </c>
      <c r="N2452" t="s">
        <v>8288</v>
      </c>
      <c r="O2452" t="s">
        <v>8288</v>
      </c>
      <c r="P2452" t="s">
        <v>8288</v>
      </c>
      <c r="Q2452" t="s">
        <v>8288</v>
      </c>
      <c r="R2452" t="s">
        <v>8288</v>
      </c>
      <c r="S2452" t="s">
        <v>8288</v>
      </c>
      <c r="T2452" t="s">
        <v>8288</v>
      </c>
      <c r="V2452" s="204" t="s">
        <v>8288</v>
      </c>
      <c r="W2452" t="s">
        <v>8288</v>
      </c>
      <c r="X2452" t="s">
        <v>8288</v>
      </c>
      <c r="Y2452" t="s">
        <v>4274</v>
      </c>
      <c r="Z2452" t="s">
        <v>8288</v>
      </c>
      <c r="AA2452" s="204" t="s">
        <v>328</v>
      </c>
      <c r="AB2452" s="204"/>
      <c r="AC2452"/>
      <c r="AD2452"/>
      <c r="AE2452"/>
      <c r="AF2452"/>
      <c r="AG2452" t="str">
        <f>IFERROR(IF(COUNTIF(C2452:L2452,"Feed Ingredient")&gt;0,INDEX(ani_diet!T:T,MATCH(M2452,ani_diet!D:D,0)),""),"")</f>
        <v/>
      </c>
      <c r="AH2452" s="60" t="b">
        <f>IF(IFERROR(IF(MATCH("Feed Ingredient", AOM[[#This Row],[L1]:[L10]],0)&gt;0, TRUE, FALSE), FALSE)=TRUE,IFERROR(VLOOKUP(M2452, ani_diet!C:C, 1, FALSE), "No Match"),FALSE)</f>
        <v>0</v>
      </c>
      <c r="AL2452" t="str">
        <f>IFERROR(IF(COUNTIF(C2452:L2452,"Feed Ingredient")&gt;0,INDEX(ani_diet!T:T,MATCH(M2452,ani_diet!D:D,0)),""),"")</f>
        <v/>
      </c>
    </row>
    <row r="2453" spans="1:38">
      <c r="A2453" t="str">
        <f>_xlfn.TEXTJOIN("/",TRUE,AOM[[#This Row],[L1]:[L10]])</f>
        <v>Species/Plant/Pasture Fodder</v>
      </c>
      <c r="B2453" t="s">
        <v>25399</v>
      </c>
      <c r="C2453" t="s">
        <v>177</v>
      </c>
      <c r="D2453" t="s">
        <v>254</v>
      </c>
      <c r="E2453" t="s">
        <v>25400</v>
      </c>
      <c r="F2453" t="s">
        <v>8288</v>
      </c>
      <c r="G2453" t="s">
        <v>8288</v>
      </c>
      <c r="H2453" t="s">
        <v>8288</v>
      </c>
      <c r="I2453" t="s">
        <v>8288</v>
      </c>
      <c r="J2453" t="s">
        <v>8288</v>
      </c>
      <c r="K2453" t="s">
        <v>8288</v>
      </c>
      <c r="M2453" t="str" cm="1">
        <f t="array" ref="M2453">LOOKUP(2,1/(C2453:L2453&lt;&gt;""),C2453:L2453)</f>
        <v>Pasture Fodder</v>
      </c>
      <c r="N2453" t="s">
        <v>8288</v>
      </c>
      <c r="O2453" t="s">
        <v>25401</v>
      </c>
      <c r="P2453" t="s">
        <v>8288</v>
      </c>
      <c r="Q2453" t="s">
        <v>8288</v>
      </c>
      <c r="R2453" t="s">
        <v>25402</v>
      </c>
      <c r="S2453" t="s">
        <v>8288</v>
      </c>
      <c r="T2453" t="s">
        <v>8288</v>
      </c>
      <c r="V2453" s="204" t="s">
        <v>8288</v>
      </c>
      <c r="W2453" t="s">
        <v>8288</v>
      </c>
      <c r="X2453" t="s">
        <v>8288</v>
      </c>
      <c r="Y2453" t="s">
        <v>4392</v>
      </c>
      <c r="Z2453" t="s">
        <v>8288</v>
      </c>
      <c r="AA2453" s="204" t="s">
        <v>328</v>
      </c>
      <c r="AB2453" s="204"/>
      <c r="AC2453"/>
      <c r="AD2453"/>
      <c r="AE2453"/>
      <c r="AF2453"/>
      <c r="AG2453" t="str">
        <f>IFERROR(IF(COUNTIF(C2453:L2453,"Feed Ingredient")&gt;0,INDEX(ani_diet!T:T,MATCH(M2453,ani_diet!D:D,0)),""),"")</f>
        <v/>
      </c>
      <c r="AH2453" s="60" t="b">
        <f>IF(IFERROR(IF(MATCH("Feed Ingredient", AOM[[#This Row],[L1]:[L10]],0)&gt;0, TRUE, FALSE), FALSE)=TRUE,IFERROR(VLOOKUP(M2453, ani_diet!C:C, 1, FALSE), "No Match"),FALSE)</f>
        <v>0</v>
      </c>
      <c r="AL2453" t="str">
        <f>IFERROR(IF(COUNTIF(C2453:L2453,"Feed Ingredient")&gt;0,INDEX(ani_diet!T:T,MATCH(M2453,ani_diet!D:D,0)),""),"")</f>
        <v/>
      </c>
    </row>
    <row r="2454" spans="1:38">
      <c r="A2454" t="str">
        <f>_xlfn.TEXTJOIN("/",TRUE,AOM[[#This Row],[L1]:[L10]])</f>
        <v>Species/Plant/Pasture Fodder/Brassica</v>
      </c>
      <c r="B2454" t="s">
        <v>25403</v>
      </c>
      <c r="C2454" t="s">
        <v>177</v>
      </c>
      <c r="D2454" t="s">
        <v>254</v>
      </c>
      <c r="E2454" t="s">
        <v>25400</v>
      </c>
      <c r="F2454" t="s">
        <v>25404</v>
      </c>
      <c r="G2454" t="s">
        <v>8288</v>
      </c>
      <c r="H2454" t="s">
        <v>8288</v>
      </c>
      <c r="I2454" t="s">
        <v>8288</v>
      </c>
      <c r="J2454" t="s">
        <v>8288</v>
      </c>
      <c r="K2454" t="s">
        <v>8288</v>
      </c>
      <c r="M2454" t="str" cm="1">
        <f t="array" ref="M2454">LOOKUP(2,1/(C2454:L2454&lt;&gt;""),C2454:L2454)</f>
        <v>Brassica</v>
      </c>
      <c r="N2454" t="s">
        <v>25404</v>
      </c>
      <c r="O2454" t="s">
        <v>8288</v>
      </c>
      <c r="P2454" t="s">
        <v>8288</v>
      </c>
      <c r="Q2454" t="s">
        <v>8288</v>
      </c>
      <c r="R2454" t="s">
        <v>25405</v>
      </c>
      <c r="S2454" t="s">
        <v>8288</v>
      </c>
      <c r="T2454" t="s">
        <v>8288</v>
      </c>
      <c r="U2454" t="s">
        <v>25404</v>
      </c>
      <c r="V2454" s="209" t="s">
        <v>25406</v>
      </c>
      <c r="W2454" t="s">
        <v>8288</v>
      </c>
      <c r="X2454" t="s">
        <v>8288</v>
      </c>
      <c r="Y2454" t="s">
        <v>25159</v>
      </c>
      <c r="Z2454" t="s">
        <v>8288</v>
      </c>
      <c r="AA2454" s="204" t="s">
        <v>25407</v>
      </c>
      <c r="AB2454" s="206" t="s">
        <v>25408</v>
      </c>
      <c r="AC2454"/>
      <c r="AD2454"/>
      <c r="AE2454"/>
      <c r="AF2454"/>
      <c r="AG2454" t="str">
        <f>IFERROR(IF(COUNTIF(C2454:L2454,"Feed Ingredient")&gt;0,INDEX(ani_diet!T:T,MATCH(M2454,ani_diet!D:D,0)),""),"")</f>
        <v/>
      </c>
      <c r="AH2454" s="60" t="b">
        <f>IF(IFERROR(IF(MATCH("Feed Ingredient", AOM[[#This Row],[L1]:[L10]],0)&gt;0, TRUE, FALSE), FALSE)=TRUE,IFERROR(VLOOKUP(M2454, ani_diet!C:C, 1, FALSE), "No Match"),FALSE)</f>
        <v>0</v>
      </c>
      <c r="AL2454" t="str">
        <f>IFERROR(IF(COUNTIF(C2454:L2454,"Feed Ingredient")&gt;0,INDEX(ani_diet!T:T,MATCH(M2454,ani_diet!D:D,0)),""),"")</f>
        <v/>
      </c>
    </row>
    <row r="2455" spans="1:38">
      <c r="A2455" t="str">
        <f>_xlfn.TEXTJOIN("/",TRUE,AOM[[#This Row],[L1]:[L10]])</f>
        <v>Species/Plant/Pasture Fodder/Brassica/Fodder Radish</v>
      </c>
      <c r="B2455" t="s">
        <v>25409</v>
      </c>
      <c r="C2455" t="s">
        <v>177</v>
      </c>
      <c r="D2455" t="s">
        <v>254</v>
      </c>
      <c r="E2455" t="s">
        <v>25400</v>
      </c>
      <c r="F2455" t="s">
        <v>25404</v>
      </c>
      <c r="G2455" t="s">
        <v>4230</v>
      </c>
      <c r="H2455" t="s">
        <v>8288</v>
      </c>
      <c r="I2455" t="s">
        <v>8288</v>
      </c>
      <c r="J2455" t="s">
        <v>8288</v>
      </c>
      <c r="K2455" t="s">
        <v>8288</v>
      </c>
      <c r="M2455" t="str" cm="1">
        <f t="array" ref="M2455">LOOKUP(2,1/(C2455:L2455&lt;&gt;""),C2455:L2455)</f>
        <v>Fodder Radish</v>
      </c>
      <c r="O2455" t="s">
        <v>8288</v>
      </c>
      <c r="P2455" t="s">
        <v>8288</v>
      </c>
      <c r="Q2455" t="s">
        <v>8288</v>
      </c>
      <c r="R2455" t="s">
        <v>8288</v>
      </c>
      <c r="S2455" t="s">
        <v>8288</v>
      </c>
      <c r="T2455" t="s">
        <v>8288</v>
      </c>
      <c r="U2455" t="s">
        <v>4232</v>
      </c>
      <c r="V2455" s="204" t="s">
        <v>25410</v>
      </c>
      <c r="W2455" t="s">
        <v>8288</v>
      </c>
      <c r="X2455" t="s">
        <v>8288</v>
      </c>
      <c r="Y2455" t="s">
        <v>4229</v>
      </c>
      <c r="Z2455" t="s">
        <v>8288</v>
      </c>
      <c r="AA2455" s="204" t="s">
        <v>4235</v>
      </c>
      <c r="AB2455" s="204" t="s">
        <v>4169</v>
      </c>
      <c r="AC2455"/>
      <c r="AD2455"/>
      <c r="AE2455"/>
      <c r="AF2455"/>
      <c r="AG2455" t="str">
        <f>IFERROR(IF(COUNTIF(C2455:L2455,"Feed Ingredient")&gt;0,INDEX(ani_diet!T:T,MATCH(M2455,ani_diet!D:D,0)),""),"")</f>
        <v/>
      </c>
      <c r="AH2455" s="60" t="b">
        <f>IF(IFERROR(IF(MATCH("Feed Ingredient", AOM[[#This Row],[L1]:[L10]],0)&gt;0, TRUE, FALSE), FALSE)=TRUE,IFERROR(VLOOKUP(M2455, ani_diet!C:C, 1, FALSE), "No Match"),FALSE)</f>
        <v>0</v>
      </c>
      <c r="AL2455" t="str">
        <f>IFERROR(IF(COUNTIF(C2455:L2455,"Feed Ingredient")&gt;0,INDEX(ani_diet!T:T,MATCH(M2455,ani_diet!D:D,0)),""),"")</f>
        <v/>
      </c>
    </row>
    <row r="2456" spans="1:38">
      <c r="A2456" t="str">
        <f>_xlfn.TEXTJOIN("/",TRUE,AOM[[#This Row],[L1]:[L10]])</f>
        <v>Species/Plant/Pasture Fodder/Grass</v>
      </c>
      <c r="B2456" t="s">
        <v>25411</v>
      </c>
      <c r="C2456" t="s">
        <v>177</v>
      </c>
      <c r="D2456" t="s">
        <v>254</v>
      </c>
      <c r="E2456" t="s">
        <v>25400</v>
      </c>
      <c r="F2456" t="s">
        <v>12869</v>
      </c>
      <c r="G2456" t="s">
        <v>8288</v>
      </c>
      <c r="H2456" t="s">
        <v>8288</v>
      </c>
      <c r="I2456" t="s">
        <v>8288</v>
      </c>
      <c r="J2456" t="s">
        <v>8288</v>
      </c>
      <c r="K2456" t="s">
        <v>8288</v>
      </c>
      <c r="M2456" t="str" cm="1">
        <f t="array" ref="M2456">LOOKUP(2,1/(C2456:L2456&lt;&gt;""),C2456:L2456)</f>
        <v>Grass</v>
      </c>
      <c r="O2456" t="s">
        <v>8288</v>
      </c>
      <c r="P2456" t="s">
        <v>25412</v>
      </c>
      <c r="Q2456" t="s">
        <v>8288</v>
      </c>
      <c r="R2456" t="s">
        <v>25413</v>
      </c>
      <c r="S2456" t="s">
        <v>8288</v>
      </c>
      <c r="T2456" t="s">
        <v>8288</v>
      </c>
      <c r="V2456" s="204" t="s">
        <v>21370</v>
      </c>
      <c r="W2456" t="s">
        <v>8288</v>
      </c>
      <c r="X2456" t="s">
        <v>8288</v>
      </c>
      <c r="Y2456" t="s">
        <v>4392</v>
      </c>
      <c r="Z2456" t="s">
        <v>8288</v>
      </c>
      <c r="AA2456" s="204" t="s">
        <v>328</v>
      </c>
      <c r="AB2456" s="204"/>
      <c r="AC2456"/>
      <c r="AD2456"/>
      <c r="AE2456"/>
      <c r="AF2456"/>
      <c r="AG2456" t="str">
        <f>IFERROR(IF(COUNTIF(C2456:L2456,"Feed Ingredient")&gt;0,INDEX(ani_diet!T:T,MATCH(M2456,ani_diet!D:D,0)),""),"")</f>
        <v/>
      </c>
      <c r="AH2456" s="60" t="b">
        <f>IF(IFERROR(IF(MATCH("Feed Ingredient", AOM[[#This Row],[L1]:[L10]],0)&gt;0, TRUE, FALSE), FALSE)=TRUE,IFERROR(VLOOKUP(M2456, ani_diet!C:C, 1, FALSE), "No Match"),FALSE)</f>
        <v>0</v>
      </c>
      <c r="AL2456" t="str">
        <f>IFERROR(IF(COUNTIF(C2456:L2456,"Feed Ingredient")&gt;0,INDEX(ani_diet!T:T,MATCH(M2456,ani_diet!D:D,0)),""),"")</f>
        <v/>
      </c>
    </row>
    <row r="2457" spans="1:38">
      <c r="A2457" t="str">
        <f>_xlfn.TEXTJOIN("/",TRUE,AOM[[#This Row],[L1]:[L10]])</f>
        <v>Species/Plant/Pasture Fodder/Grass/Andropogon gayanus/Andropogon gayanus Dried</v>
      </c>
      <c r="B2457" t="s">
        <v>25414</v>
      </c>
      <c r="C2457" t="s">
        <v>177</v>
      </c>
      <c r="D2457" t="s">
        <v>254</v>
      </c>
      <c r="E2457" t="s">
        <v>25400</v>
      </c>
      <c r="F2457" t="s">
        <v>12869</v>
      </c>
      <c r="G2457" t="s">
        <v>4125</v>
      </c>
      <c r="H2457" t="s">
        <v>20834</v>
      </c>
      <c r="I2457" t="s">
        <v>8288</v>
      </c>
      <c r="J2457" t="s">
        <v>8288</v>
      </c>
      <c r="K2457" t="s">
        <v>8288</v>
      </c>
      <c r="M2457" t="str" cm="1">
        <f t="array" ref="M2457">LOOKUP(2,1/(C2457:L2457&lt;&gt;""),C2457:L2457)</f>
        <v>Andropogon gayanus Dried</v>
      </c>
      <c r="N2457" t="s">
        <v>25415</v>
      </c>
      <c r="O2457" t="s">
        <v>25416</v>
      </c>
      <c r="P2457" t="s">
        <v>8288</v>
      </c>
      <c r="Q2457" t="s">
        <v>8288</v>
      </c>
      <c r="R2457" t="s">
        <v>8288</v>
      </c>
      <c r="S2457" t="s">
        <v>8288</v>
      </c>
      <c r="T2457" t="s">
        <v>8288</v>
      </c>
      <c r="U2457" t="s">
        <v>4125</v>
      </c>
      <c r="V2457" s="204" t="s">
        <v>25417</v>
      </c>
      <c r="W2457" t="s">
        <v>8288</v>
      </c>
      <c r="X2457" t="s">
        <v>8288</v>
      </c>
      <c r="Y2457" t="s">
        <v>4124</v>
      </c>
      <c r="Z2457" t="s">
        <v>8288</v>
      </c>
      <c r="AA2457" s="204" t="s">
        <v>4128</v>
      </c>
      <c r="AB2457" s="206" t="s">
        <v>20837</v>
      </c>
      <c r="AC2457"/>
      <c r="AD2457"/>
      <c r="AE2457"/>
      <c r="AF2457"/>
      <c r="AG2457" t="str">
        <f>IFERROR(IF(COUNTIF(C2457:L2457,"Feed Ingredient")&gt;0,INDEX(ani_diet!T:T,MATCH(M2457,ani_diet!D:D,0)),""),"")</f>
        <v/>
      </c>
      <c r="AH2457" s="60" t="b">
        <f>IF(IFERROR(IF(MATCH("Feed Ingredient", AOM[[#This Row],[L1]:[L10]],0)&gt;0, TRUE, FALSE), FALSE)=TRUE,IFERROR(VLOOKUP(M2457, ani_diet!C:C, 1, FALSE), "No Match"),FALSE)</f>
        <v>0</v>
      </c>
      <c r="AL2457" t="str">
        <f>IFERROR(IF(COUNTIF(C2457:L2457,"Feed Ingredient")&gt;0,INDEX(ani_diet!T:T,MATCH(M2457,ani_diet!D:D,0)),""),"")</f>
        <v/>
      </c>
    </row>
    <row r="2458" spans="1:38">
      <c r="A2458" t="str">
        <f>_xlfn.TEXTJOIN("/",TRUE,AOM[[#This Row],[L1]:[L10]])</f>
        <v>Species/Plant/Pasture Fodder/Grass/Andropogon gayanus</v>
      </c>
      <c r="B2458" t="s">
        <v>25418</v>
      </c>
      <c r="C2458" t="s">
        <v>177</v>
      </c>
      <c r="D2458" t="s">
        <v>254</v>
      </c>
      <c r="E2458" t="s">
        <v>25400</v>
      </c>
      <c r="F2458" t="s">
        <v>12869</v>
      </c>
      <c r="G2458" t="s">
        <v>4125</v>
      </c>
      <c r="I2458" t="s">
        <v>8288</v>
      </c>
      <c r="J2458" t="s">
        <v>8288</v>
      </c>
      <c r="K2458" t="s">
        <v>8288</v>
      </c>
      <c r="M2458" t="str" cm="1">
        <f t="array" ref="M2458">LOOKUP(2,1/(C2458:L2458&lt;&gt;""),C2458:L2458)</f>
        <v>Andropogon gayanus</v>
      </c>
      <c r="N2458" t="s">
        <v>25419</v>
      </c>
      <c r="O2458" t="s">
        <v>25416</v>
      </c>
      <c r="P2458" t="s">
        <v>8288</v>
      </c>
      <c r="Q2458" t="s">
        <v>8288</v>
      </c>
      <c r="R2458" t="s">
        <v>8288</v>
      </c>
      <c r="S2458" t="s">
        <v>8288</v>
      </c>
      <c r="T2458" t="s">
        <v>8288</v>
      </c>
      <c r="U2458" t="s">
        <v>4125</v>
      </c>
      <c r="V2458" s="204" t="s">
        <v>25417</v>
      </c>
      <c r="W2458" t="s">
        <v>8288</v>
      </c>
      <c r="X2458" t="s">
        <v>8288</v>
      </c>
      <c r="Y2458" t="s">
        <v>4124</v>
      </c>
      <c r="Z2458" t="s">
        <v>8288</v>
      </c>
      <c r="AA2458" s="204" t="s">
        <v>4128</v>
      </c>
      <c r="AB2458" s="204" t="s">
        <v>20849</v>
      </c>
      <c r="AC2458"/>
      <c r="AD2458"/>
      <c r="AE2458"/>
      <c r="AF2458"/>
      <c r="AG2458" t="str">
        <f>IFERROR(IF(COUNTIF(C2458:L2458,"Feed Ingredient")&gt;0,INDEX(ani_diet!T:T,MATCH(M2458,ani_diet!D:D,0)),""),"")</f>
        <v/>
      </c>
      <c r="AH2458" s="60" t="b">
        <f>IF(IFERROR(IF(MATCH("Feed Ingredient", AOM[[#This Row],[L1]:[L10]],0)&gt;0, TRUE, FALSE), FALSE)=TRUE,IFERROR(VLOOKUP(M2458, ani_diet!C:C, 1, FALSE), "No Match"),FALSE)</f>
        <v>0</v>
      </c>
      <c r="AL2458" t="str">
        <f>IFERROR(IF(COUNTIF(C2458:L2458,"Feed Ingredient")&gt;0,INDEX(ani_diet!T:T,MATCH(M2458,ani_diet!D:D,0)),""),"")</f>
        <v/>
      </c>
    </row>
    <row r="2459" spans="1:38">
      <c r="A2459" t="str">
        <f>_xlfn.TEXTJOIN("/",TRUE,AOM[[#This Row],[L1]:[L10]])</f>
        <v>Species/Plant/Pasture Fodder/Grass/Brachiaria brizantha</v>
      </c>
      <c r="B2459" t="s">
        <v>25420</v>
      </c>
      <c r="C2459" t="s">
        <v>177</v>
      </c>
      <c r="D2459" t="s">
        <v>254</v>
      </c>
      <c r="E2459" t="s">
        <v>25400</v>
      </c>
      <c r="F2459" t="s">
        <v>12869</v>
      </c>
      <c r="G2459" t="s">
        <v>4135</v>
      </c>
      <c r="H2459" t="s">
        <v>8288</v>
      </c>
      <c r="I2459" t="s">
        <v>8288</v>
      </c>
      <c r="J2459" t="s">
        <v>8288</v>
      </c>
      <c r="K2459" t="s">
        <v>8288</v>
      </c>
      <c r="M2459" t="str" cm="1">
        <f t="array" ref="M2459">LOOKUP(2,1/(C2459:L2459&lt;&gt;""),C2459:L2459)</f>
        <v>Brachiaria brizantha</v>
      </c>
      <c r="N2459" t="s">
        <v>25421</v>
      </c>
      <c r="O2459" t="s">
        <v>25422</v>
      </c>
      <c r="P2459" t="s">
        <v>8288</v>
      </c>
      <c r="Q2459" t="s">
        <v>8288</v>
      </c>
      <c r="R2459" t="s">
        <v>8288</v>
      </c>
      <c r="S2459" t="s">
        <v>8288</v>
      </c>
      <c r="T2459" t="s">
        <v>8288</v>
      </c>
      <c r="U2459" t="s">
        <v>4135</v>
      </c>
      <c r="V2459" s="209" t="s">
        <v>25423</v>
      </c>
      <c r="W2459" t="s">
        <v>8288</v>
      </c>
      <c r="X2459" t="s">
        <v>8288</v>
      </c>
      <c r="Y2459" t="s">
        <v>4134</v>
      </c>
      <c r="Z2459" t="s">
        <v>8288</v>
      </c>
      <c r="AA2459" s="204" t="s">
        <v>4137</v>
      </c>
      <c r="AB2459" s="204" t="s">
        <v>20907</v>
      </c>
      <c r="AC2459"/>
      <c r="AD2459"/>
      <c r="AE2459"/>
      <c r="AF2459"/>
      <c r="AG2459" t="str">
        <f>IFERROR(IF(COUNTIF(C2459:L2459,"Feed Ingredient")&gt;0,INDEX(ani_diet!T:T,MATCH(M2459,ani_diet!D:D,0)),""),"")</f>
        <v/>
      </c>
      <c r="AH2459" s="60" t="b">
        <f>IF(IFERROR(IF(MATCH("Feed Ingredient", AOM[[#This Row],[L1]:[L10]],0)&gt;0, TRUE, FALSE), FALSE)=TRUE,IFERROR(VLOOKUP(M2459, ani_diet!C:C, 1, FALSE), "No Match"),FALSE)</f>
        <v>0</v>
      </c>
      <c r="AL2459" t="str">
        <f>IFERROR(IF(COUNTIF(C2459:L2459,"Feed Ingredient")&gt;0,INDEX(ani_diet!T:T,MATCH(M2459,ani_diet!D:D,0)),""),"")</f>
        <v/>
      </c>
    </row>
    <row r="2460" spans="1:38">
      <c r="A2460" t="str">
        <f>_xlfn.TEXTJOIN("/",TRUE,AOM[[#This Row],[L1]:[L10]])</f>
        <v>Species/Plant/Pasture Fodder/Grass/Brachiaria decumbens</v>
      </c>
      <c r="B2460" t="s">
        <v>25424</v>
      </c>
      <c r="C2460" t="s">
        <v>177</v>
      </c>
      <c r="D2460" t="s">
        <v>254</v>
      </c>
      <c r="E2460" t="s">
        <v>25400</v>
      </c>
      <c r="F2460" t="s">
        <v>12869</v>
      </c>
      <c r="G2460" t="s">
        <v>4139</v>
      </c>
      <c r="H2460" t="s">
        <v>8288</v>
      </c>
      <c r="I2460" t="s">
        <v>8288</v>
      </c>
      <c r="J2460" t="s">
        <v>8288</v>
      </c>
      <c r="K2460" t="s">
        <v>8288</v>
      </c>
      <c r="M2460" t="str" cm="1">
        <f t="array" ref="M2460">LOOKUP(2,1/(C2460:L2460&lt;&gt;""),C2460:L2460)</f>
        <v>Brachiaria decumbens</v>
      </c>
      <c r="N2460" t="s">
        <v>25425</v>
      </c>
      <c r="O2460" t="s">
        <v>25426</v>
      </c>
      <c r="P2460" t="s">
        <v>8288</v>
      </c>
      <c r="Q2460" t="s">
        <v>8288</v>
      </c>
      <c r="R2460" t="s">
        <v>8288</v>
      </c>
      <c r="S2460" t="s">
        <v>8288</v>
      </c>
      <c r="T2460" t="s">
        <v>8288</v>
      </c>
      <c r="U2460" t="s">
        <v>4139</v>
      </c>
      <c r="V2460" s="204" t="s">
        <v>25423</v>
      </c>
      <c r="W2460" t="s">
        <v>8288</v>
      </c>
      <c r="X2460" t="s">
        <v>8288</v>
      </c>
      <c r="Y2460" t="s">
        <v>4138</v>
      </c>
      <c r="Z2460" t="s">
        <v>8288</v>
      </c>
      <c r="AA2460" s="204" t="s">
        <v>4141</v>
      </c>
      <c r="AB2460" s="204" t="s">
        <v>20902</v>
      </c>
      <c r="AC2460"/>
      <c r="AD2460"/>
      <c r="AE2460"/>
      <c r="AF2460"/>
      <c r="AG2460" t="str">
        <f>IFERROR(IF(COUNTIF(C2460:L2460,"Feed Ingredient")&gt;0,INDEX(ani_diet!T:T,MATCH(M2460,ani_diet!D:D,0)),""),"")</f>
        <v/>
      </c>
      <c r="AH2460" s="60" t="b">
        <f>IF(IFERROR(IF(MATCH("Feed Ingredient", AOM[[#This Row],[L1]:[L10]],0)&gt;0, TRUE, FALSE), FALSE)=TRUE,IFERROR(VLOOKUP(M2460, ani_diet!C:C, 1, FALSE), "No Match"),FALSE)</f>
        <v>0</v>
      </c>
      <c r="AL2460" t="str">
        <f>IFERROR(IF(COUNTIF(C2460:L2460,"Feed Ingredient")&gt;0,INDEX(ani_diet!T:T,MATCH(M2460,ani_diet!D:D,0)),""),"")</f>
        <v/>
      </c>
    </row>
    <row r="2461" spans="1:38">
      <c r="A2461" t="str">
        <f>_xlfn.TEXTJOIN("/",TRUE,AOM[[#This Row],[L1]:[L10]])</f>
        <v>Species/Plant/Pasture Fodder/Grass/Brachiaria humidicola</v>
      </c>
      <c r="B2461" t="s">
        <v>25427</v>
      </c>
      <c r="C2461" t="s">
        <v>177</v>
      </c>
      <c r="D2461" t="s">
        <v>254</v>
      </c>
      <c r="E2461" t="s">
        <v>25400</v>
      </c>
      <c r="F2461" t="s">
        <v>12869</v>
      </c>
      <c r="G2461" t="s">
        <v>4143</v>
      </c>
      <c r="H2461" t="s">
        <v>8288</v>
      </c>
      <c r="I2461" t="s">
        <v>8288</v>
      </c>
      <c r="J2461" t="s">
        <v>8288</v>
      </c>
      <c r="K2461" t="s">
        <v>8288</v>
      </c>
      <c r="M2461" t="str" cm="1">
        <f t="array" ref="M2461">LOOKUP(2,1/(C2461:L2461&lt;&gt;""),C2461:L2461)</f>
        <v>Brachiaria humidicola</v>
      </c>
      <c r="N2461" t="s">
        <v>25428</v>
      </c>
      <c r="O2461" t="s">
        <v>25429</v>
      </c>
      <c r="P2461" t="s">
        <v>8288</v>
      </c>
      <c r="Q2461" t="s">
        <v>8288</v>
      </c>
      <c r="R2461" t="s">
        <v>8288</v>
      </c>
      <c r="S2461" t="s">
        <v>8288</v>
      </c>
      <c r="T2461" t="s">
        <v>8288</v>
      </c>
      <c r="U2461" t="s">
        <v>4143</v>
      </c>
      <c r="V2461" s="204" t="s">
        <v>25423</v>
      </c>
      <c r="W2461" t="s">
        <v>8288</v>
      </c>
      <c r="X2461" t="s">
        <v>8288</v>
      </c>
      <c r="Y2461" t="s">
        <v>4142</v>
      </c>
      <c r="Z2461" t="s">
        <v>8288</v>
      </c>
      <c r="AA2461" s="204" t="s">
        <v>4145</v>
      </c>
      <c r="AB2461" s="204" t="s">
        <v>25430</v>
      </c>
      <c r="AC2461"/>
      <c r="AD2461"/>
      <c r="AE2461"/>
      <c r="AF2461"/>
      <c r="AG2461" t="str">
        <f>IFERROR(IF(COUNTIF(C2461:L2461,"Feed Ingredient")&gt;0,INDEX(ani_diet!T:T,MATCH(M2461,ani_diet!D:D,0)),""),"")</f>
        <v/>
      </c>
      <c r="AH2461" s="60" t="b">
        <f>IF(IFERROR(IF(MATCH("Feed Ingredient", AOM[[#This Row],[L1]:[L10]],0)&gt;0, TRUE, FALSE), FALSE)=TRUE,IFERROR(VLOOKUP(M2461, ani_diet!C:C, 1, FALSE), "No Match"),FALSE)</f>
        <v>0</v>
      </c>
      <c r="AL2461" t="str">
        <f>IFERROR(IF(COUNTIF(C2461:L2461,"Feed Ingredient")&gt;0,INDEX(ani_diet!T:T,MATCH(M2461,ani_diet!D:D,0)),""),"")</f>
        <v/>
      </c>
    </row>
    <row r="2462" spans="1:38">
      <c r="A2462" t="str">
        <f>_xlfn.TEXTJOIN("/",TRUE,AOM[[#This Row],[L1]:[L10]])</f>
        <v>Species/Plant/Pasture Fodder/Grass/Brachiaria hybrid</v>
      </c>
      <c r="B2462" t="s">
        <v>25431</v>
      </c>
      <c r="C2462" t="s">
        <v>177</v>
      </c>
      <c r="D2462" t="s">
        <v>254</v>
      </c>
      <c r="E2462" t="s">
        <v>25400</v>
      </c>
      <c r="F2462" t="s">
        <v>12869</v>
      </c>
      <c r="G2462" t="s">
        <v>4147</v>
      </c>
      <c r="H2462" t="s">
        <v>8288</v>
      </c>
      <c r="I2462" t="s">
        <v>8288</v>
      </c>
      <c r="J2462" t="s">
        <v>8288</v>
      </c>
      <c r="K2462" t="s">
        <v>8288</v>
      </c>
      <c r="M2462" t="str" cm="1">
        <f t="array" ref="M2462">LOOKUP(2,1/(C2462:L2462&lt;&gt;""),C2462:L2462)</f>
        <v>Brachiaria hybrid</v>
      </c>
      <c r="N2462" t="s">
        <v>8288</v>
      </c>
      <c r="O2462" t="s">
        <v>8288</v>
      </c>
      <c r="P2462" t="s">
        <v>8288</v>
      </c>
      <c r="Q2462" t="s">
        <v>8288</v>
      </c>
      <c r="R2462" t="s">
        <v>8288</v>
      </c>
      <c r="S2462" t="s">
        <v>8288</v>
      </c>
      <c r="T2462" t="s">
        <v>8288</v>
      </c>
      <c r="U2462" t="s">
        <v>4147</v>
      </c>
      <c r="V2462" s="204" t="s">
        <v>25432</v>
      </c>
      <c r="W2462" t="s">
        <v>8288</v>
      </c>
      <c r="X2462" t="s">
        <v>8288</v>
      </c>
      <c r="Y2462" t="s">
        <v>4146</v>
      </c>
      <c r="Z2462" t="s">
        <v>8288</v>
      </c>
      <c r="AA2462" s="204" t="s">
        <v>4150</v>
      </c>
      <c r="AB2462" s="204" t="s">
        <v>4169</v>
      </c>
      <c r="AC2462"/>
      <c r="AD2462"/>
      <c r="AE2462"/>
      <c r="AF2462"/>
      <c r="AG2462" t="str">
        <f>IFERROR(IF(COUNTIF(C2462:L2462,"Feed Ingredient")&gt;0,INDEX(ani_diet!T:T,MATCH(M2462,ani_diet!D:D,0)),""),"")</f>
        <v/>
      </c>
      <c r="AH2462" s="60" t="b">
        <f>IF(IFERROR(IF(MATCH("Feed Ingredient", AOM[[#This Row],[L1]:[L10]],0)&gt;0, TRUE, FALSE), FALSE)=TRUE,IFERROR(VLOOKUP(M2462, ani_diet!C:C, 1, FALSE), "No Match"),FALSE)</f>
        <v>0</v>
      </c>
      <c r="AL2462" t="str">
        <f>IFERROR(IF(COUNTIF(C2462:L2462,"Feed Ingredient")&gt;0,INDEX(ani_diet!T:T,MATCH(M2462,ani_diet!D:D,0)),""),"")</f>
        <v/>
      </c>
    </row>
    <row r="2463" spans="1:38">
      <c r="A2463" t="str">
        <f>_xlfn.TEXTJOIN("/",TRUE,AOM[[#This Row],[L1]:[L10]])</f>
        <v>Species/Plant/Pasture Fodder/Grass/Cenchrus ciliaris</v>
      </c>
      <c r="B2463" t="s">
        <v>25433</v>
      </c>
      <c r="C2463" t="s">
        <v>177</v>
      </c>
      <c r="D2463" t="s">
        <v>254</v>
      </c>
      <c r="E2463" t="s">
        <v>25400</v>
      </c>
      <c r="F2463" t="s">
        <v>12869</v>
      </c>
      <c r="G2463" t="s">
        <v>4155</v>
      </c>
      <c r="H2463" t="s">
        <v>8288</v>
      </c>
      <c r="I2463" t="s">
        <v>8288</v>
      </c>
      <c r="J2463" t="s">
        <v>8288</v>
      </c>
      <c r="K2463" t="s">
        <v>8288</v>
      </c>
      <c r="M2463" t="str" cm="1">
        <f t="array" ref="M2463">LOOKUP(2,1/(C2463:L2463&lt;&gt;""),C2463:L2463)</f>
        <v>Cenchrus ciliaris</v>
      </c>
      <c r="N2463" t="s">
        <v>25434</v>
      </c>
      <c r="O2463" t="s">
        <v>25435</v>
      </c>
      <c r="P2463" t="s">
        <v>8288</v>
      </c>
      <c r="Q2463" t="s">
        <v>8288</v>
      </c>
      <c r="R2463" t="s">
        <v>8288</v>
      </c>
      <c r="S2463" t="s">
        <v>8288</v>
      </c>
      <c r="T2463" t="s">
        <v>8288</v>
      </c>
      <c r="U2463" t="s">
        <v>4155</v>
      </c>
      <c r="V2463" s="209" t="s">
        <v>20930</v>
      </c>
      <c r="W2463" t="s">
        <v>8288</v>
      </c>
      <c r="X2463" t="s">
        <v>8288</v>
      </c>
      <c r="Y2463" t="s">
        <v>4154</v>
      </c>
      <c r="Z2463" t="s">
        <v>8288</v>
      </c>
      <c r="AA2463" s="204" t="s">
        <v>4157</v>
      </c>
      <c r="AB2463" s="204" t="s">
        <v>20931</v>
      </c>
      <c r="AC2463"/>
      <c r="AD2463"/>
      <c r="AE2463"/>
      <c r="AF2463"/>
      <c r="AG2463" t="str">
        <f>IFERROR(IF(COUNTIF(C2463:L2463,"Feed Ingredient")&gt;0,INDEX(ani_diet!T:T,MATCH(M2463,ani_diet!D:D,0)),""),"")</f>
        <v/>
      </c>
      <c r="AH2463" s="60" t="b">
        <f>IF(IFERROR(IF(MATCH("Feed Ingredient", AOM[[#This Row],[L1]:[L10]],0)&gt;0, TRUE, FALSE), FALSE)=TRUE,IFERROR(VLOOKUP(M2463, ani_diet!C:C, 1, FALSE), "No Match"),FALSE)</f>
        <v>0</v>
      </c>
      <c r="AL2463" t="str">
        <f>IFERROR(IF(COUNTIF(C2463:L2463,"Feed Ingredient")&gt;0,INDEX(ani_diet!T:T,MATCH(M2463,ani_diet!D:D,0)),""),"")</f>
        <v/>
      </c>
    </row>
    <row r="2464" spans="1:38">
      <c r="A2464" t="str">
        <f>_xlfn.TEXTJOIN("/",TRUE,AOM[[#This Row],[L1]:[L10]])</f>
        <v>Species/Plant/Pasture Fodder/Grass/Chloris gayana</v>
      </c>
      <c r="B2464" t="s">
        <v>25436</v>
      </c>
      <c r="C2464" t="s">
        <v>177</v>
      </c>
      <c r="D2464" t="s">
        <v>254</v>
      </c>
      <c r="E2464" t="s">
        <v>25400</v>
      </c>
      <c r="F2464" t="s">
        <v>12869</v>
      </c>
      <c r="G2464" t="s">
        <v>4172</v>
      </c>
      <c r="H2464" t="s">
        <v>8288</v>
      </c>
      <c r="I2464" t="s">
        <v>8288</v>
      </c>
      <c r="J2464" t="s">
        <v>8288</v>
      </c>
      <c r="K2464" t="s">
        <v>8288</v>
      </c>
      <c r="M2464" t="str" cm="1">
        <f t="array" ref="M2464">LOOKUP(2,1/(C2464:L2464&lt;&gt;""),C2464:L2464)</f>
        <v>Chloris gayana</v>
      </c>
      <c r="N2464" t="s">
        <v>25437</v>
      </c>
      <c r="O2464" t="s">
        <v>20958</v>
      </c>
      <c r="P2464" t="s">
        <v>8288</v>
      </c>
      <c r="Q2464" t="s">
        <v>8288</v>
      </c>
      <c r="R2464" t="s">
        <v>8288</v>
      </c>
      <c r="S2464" t="s">
        <v>8288</v>
      </c>
      <c r="T2464" t="s">
        <v>8288</v>
      </c>
      <c r="U2464" t="s">
        <v>4172</v>
      </c>
      <c r="V2464" s="209" t="s">
        <v>20944</v>
      </c>
      <c r="W2464" t="s">
        <v>8288</v>
      </c>
      <c r="X2464" t="s">
        <v>8288</v>
      </c>
      <c r="Y2464" t="s">
        <v>4171</v>
      </c>
      <c r="Z2464" t="s">
        <v>8288</v>
      </c>
      <c r="AA2464" s="204" t="s">
        <v>4174</v>
      </c>
      <c r="AB2464" s="204" t="s">
        <v>20959</v>
      </c>
      <c r="AC2464"/>
      <c r="AD2464"/>
      <c r="AE2464"/>
      <c r="AF2464"/>
      <c r="AG2464" t="str">
        <f>IFERROR(IF(COUNTIF(C2464:L2464,"Feed Ingredient")&gt;0,INDEX(ani_diet!T:T,MATCH(M2464,ani_diet!D:D,0)),""),"")</f>
        <v/>
      </c>
      <c r="AH2464" s="60" t="b">
        <f>IF(IFERROR(IF(MATCH("Feed Ingredient", AOM[[#This Row],[L1]:[L10]],0)&gt;0, TRUE, FALSE), FALSE)=TRUE,IFERROR(VLOOKUP(M2464, ani_diet!C:C, 1, FALSE), "No Match"),FALSE)</f>
        <v>0</v>
      </c>
      <c r="AL2464" t="str">
        <f>IFERROR(IF(COUNTIF(C2464:L2464,"Feed Ingredient")&gt;0,INDEX(ani_diet!T:T,MATCH(M2464,ani_diet!D:D,0)),""),"")</f>
        <v/>
      </c>
    </row>
    <row r="2465" spans="1:38">
      <c r="A2465" t="str">
        <f>_xlfn.TEXTJOIN("/",TRUE,AOM[[#This Row],[L1]:[L10]])</f>
        <v>Species/Plant/Pasture Fodder/Grass/Cocksfoot</v>
      </c>
      <c r="B2465" t="s">
        <v>25438</v>
      </c>
      <c r="C2465" t="s">
        <v>177</v>
      </c>
      <c r="D2465" t="s">
        <v>254</v>
      </c>
      <c r="E2465" t="s">
        <v>25400</v>
      </c>
      <c r="F2465" t="s">
        <v>12869</v>
      </c>
      <c r="G2465" t="s">
        <v>4176</v>
      </c>
      <c r="H2465" t="s">
        <v>8288</v>
      </c>
      <c r="I2465" t="s">
        <v>8288</v>
      </c>
      <c r="J2465" t="s">
        <v>8288</v>
      </c>
      <c r="K2465" t="s">
        <v>8288</v>
      </c>
      <c r="M2465" t="str" cm="1">
        <f t="array" ref="M2465">LOOKUP(2,1/(C2465:L2465&lt;&gt;""),C2465:L2465)</f>
        <v>Cocksfoot</v>
      </c>
      <c r="N2465" t="s">
        <v>25439</v>
      </c>
      <c r="O2465" t="s">
        <v>25440</v>
      </c>
      <c r="P2465" t="s">
        <v>8288</v>
      </c>
      <c r="Q2465" t="s">
        <v>8288</v>
      </c>
      <c r="R2465" t="s">
        <v>25441</v>
      </c>
      <c r="S2465" t="s">
        <v>8288</v>
      </c>
      <c r="T2465" t="s">
        <v>8288</v>
      </c>
      <c r="U2465" t="s">
        <v>4178</v>
      </c>
      <c r="V2465" s="209" t="s">
        <v>25442</v>
      </c>
      <c r="W2465" t="s">
        <v>8288</v>
      </c>
      <c r="X2465" t="s">
        <v>8288</v>
      </c>
      <c r="Y2465" t="s">
        <v>4175</v>
      </c>
      <c r="Z2465" t="s">
        <v>8288</v>
      </c>
      <c r="AA2465" s="204" t="s">
        <v>4181</v>
      </c>
      <c r="AB2465" s="204" t="s">
        <v>25443</v>
      </c>
      <c r="AC2465"/>
      <c r="AD2465"/>
      <c r="AE2465"/>
      <c r="AF2465"/>
      <c r="AG2465" t="str">
        <f>IFERROR(IF(COUNTIF(C2465:L2465,"Feed Ingredient")&gt;0,INDEX(ani_diet!T:T,MATCH(M2465,ani_diet!D:D,0)),""),"")</f>
        <v/>
      </c>
      <c r="AH2465" s="60" t="b">
        <f>IF(IFERROR(IF(MATCH("Feed Ingredient", AOM[[#This Row],[L1]:[L10]],0)&gt;0, TRUE, FALSE), FALSE)=TRUE,IFERROR(VLOOKUP(M2465, ani_diet!C:C, 1, FALSE), "No Match"),FALSE)</f>
        <v>0</v>
      </c>
      <c r="AL2465" t="str">
        <f>IFERROR(IF(COUNTIF(C2465:L2465,"Feed Ingredient")&gt;0,INDEX(ani_diet!T:T,MATCH(M2465,ani_diet!D:D,0)),""),"")</f>
        <v/>
      </c>
    </row>
    <row r="2466" spans="1:38">
      <c r="A2466" t="str">
        <f>_xlfn.TEXTJOIN("/",TRUE,AOM[[#This Row],[L1]:[L10]])</f>
        <v>Species/Plant/Pasture Fodder/Grass/Congo Grass</v>
      </c>
      <c r="B2466" t="s">
        <v>25444</v>
      </c>
      <c r="C2466" t="s">
        <v>177</v>
      </c>
      <c r="D2466" t="s">
        <v>254</v>
      </c>
      <c r="E2466" t="s">
        <v>25400</v>
      </c>
      <c r="F2466" t="s">
        <v>12869</v>
      </c>
      <c r="G2466" t="s">
        <v>4184</v>
      </c>
      <c r="H2466" t="s">
        <v>8288</v>
      </c>
      <c r="I2466" t="s">
        <v>8288</v>
      </c>
      <c r="J2466" t="s">
        <v>8288</v>
      </c>
      <c r="K2466" t="s">
        <v>8288</v>
      </c>
      <c r="M2466" t="str" cm="1">
        <f t="array" ref="M2466">LOOKUP(2,1/(C2466:L2466&lt;&gt;""),C2466:L2466)</f>
        <v>Congo Grass</v>
      </c>
      <c r="N2466" t="s">
        <v>25445</v>
      </c>
      <c r="O2466" t="s">
        <v>25446</v>
      </c>
      <c r="P2466" t="s">
        <v>8288</v>
      </c>
      <c r="Q2466" t="s">
        <v>8288</v>
      </c>
      <c r="R2466" t="s">
        <v>8288</v>
      </c>
      <c r="S2466" t="s">
        <v>8288</v>
      </c>
      <c r="T2466" t="s">
        <v>8288</v>
      </c>
      <c r="U2466" t="s">
        <v>4186</v>
      </c>
      <c r="V2466" s="204" t="s">
        <v>25447</v>
      </c>
      <c r="W2466" t="s">
        <v>8288</v>
      </c>
      <c r="X2466" t="s">
        <v>8288</v>
      </c>
      <c r="Y2466" t="s">
        <v>4183</v>
      </c>
      <c r="Z2466" t="s">
        <v>8288</v>
      </c>
      <c r="AA2466" s="204" t="s">
        <v>4187</v>
      </c>
      <c r="AB2466" s="204" t="s">
        <v>20920</v>
      </c>
      <c r="AC2466"/>
      <c r="AD2466"/>
      <c r="AE2466"/>
      <c r="AF2466"/>
      <c r="AG2466" t="str">
        <f>IFERROR(IF(COUNTIF(C2466:L2466,"Feed Ingredient")&gt;0,INDEX(ani_diet!T:T,MATCH(M2466,ani_diet!D:D,0)),""),"")</f>
        <v/>
      </c>
      <c r="AH2466" s="60" t="b">
        <f>IF(IFERROR(IF(MATCH("Feed Ingredient", AOM[[#This Row],[L1]:[L10]],0)&gt;0, TRUE, FALSE), FALSE)=TRUE,IFERROR(VLOOKUP(M2466, ani_diet!C:C, 1, FALSE), "No Match"),FALSE)</f>
        <v>0</v>
      </c>
      <c r="AL2466" t="str">
        <f>IFERROR(IF(COUNTIF(C2466:L2466,"Feed Ingredient")&gt;0,INDEX(ani_diet!T:T,MATCH(M2466,ani_diet!D:D,0)),""),"")</f>
        <v/>
      </c>
    </row>
    <row r="2467" spans="1:38">
      <c r="A2467" t="str">
        <f>_xlfn.TEXTJOIN("/",TRUE,AOM[[#This Row],[L1]:[L10]])</f>
        <v>Species/Plant/Pasture Fodder/Grass/Desho Grass</v>
      </c>
      <c r="B2467" t="s">
        <v>25448</v>
      </c>
      <c r="C2467" t="s">
        <v>177</v>
      </c>
      <c r="D2467" t="s">
        <v>254</v>
      </c>
      <c r="E2467" t="s">
        <v>25400</v>
      </c>
      <c r="F2467" t="s">
        <v>12869</v>
      </c>
      <c r="G2467" t="s">
        <v>4204</v>
      </c>
      <c r="H2467" t="s">
        <v>8288</v>
      </c>
      <c r="I2467" t="s">
        <v>8288</v>
      </c>
      <c r="J2467" t="s">
        <v>8288</v>
      </c>
      <c r="K2467" t="s">
        <v>8288</v>
      </c>
      <c r="M2467" t="str" cm="1">
        <f t="array" ref="M2467">LOOKUP(2,1/(C2467:L2467&lt;&gt;""),C2467:L2467)</f>
        <v>Desho Grass</v>
      </c>
      <c r="N2467" t="s">
        <v>25449</v>
      </c>
      <c r="O2467" t="s">
        <v>25450</v>
      </c>
      <c r="P2467" t="s">
        <v>8288</v>
      </c>
      <c r="Q2467" t="s">
        <v>8288</v>
      </c>
      <c r="R2467" t="s">
        <v>8288</v>
      </c>
      <c r="S2467" t="s">
        <v>8288</v>
      </c>
      <c r="T2467" t="s">
        <v>8288</v>
      </c>
      <c r="U2467" t="s">
        <v>4206</v>
      </c>
      <c r="V2467" s="209" t="s">
        <v>21005</v>
      </c>
      <c r="W2467" t="s">
        <v>8288</v>
      </c>
      <c r="X2467" t="s">
        <v>8288</v>
      </c>
      <c r="Y2467" t="s">
        <v>4203</v>
      </c>
      <c r="Z2467" t="s">
        <v>8288</v>
      </c>
      <c r="AA2467" s="204" t="s">
        <v>4207</v>
      </c>
      <c r="AB2467" s="204" t="s">
        <v>21006</v>
      </c>
      <c r="AC2467"/>
      <c r="AD2467"/>
      <c r="AE2467"/>
      <c r="AF2467"/>
      <c r="AG2467" t="str">
        <f>IFERROR(IF(COUNTIF(C2467:L2467,"Feed Ingredient")&gt;0,INDEX(ani_diet!T:T,MATCH(M2467,ani_diet!D:D,0)),""),"")</f>
        <v/>
      </c>
      <c r="AH2467" s="60" t="b">
        <f>IF(IFERROR(IF(MATCH("Feed Ingredient", AOM[[#This Row],[L1]:[L10]],0)&gt;0, TRUE, FALSE), FALSE)=TRUE,IFERROR(VLOOKUP(M2467, ani_diet!C:C, 1, FALSE), "No Match"),FALSE)</f>
        <v>0</v>
      </c>
      <c r="AL2467" t="str">
        <f>IFERROR(IF(COUNTIF(C2467:L2467,"Feed Ingredient")&gt;0,INDEX(ani_diet!T:T,MATCH(M2467,ani_diet!D:D,0)),""),"")</f>
        <v/>
      </c>
    </row>
    <row r="2468" spans="1:38">
      <c r="A2468" t="str">
        <f>_xlfn.TEXTJOIN("/",TRUE,AOM[[#This Row],[L1]:[L10]])</f>
        <v>Species/Plant/Pasture Fodder/Grass/Enteropogon monostachyos</v>
      </c>
      <c r="B2468" t="s">
        <v>25451</v>
      </c>
      <c r="C2468" t="s">
        <v>177</v>
      </c>
      <c r="D2468" t="s">
        <v>254</v>
      </c>
      <c r="E2468" t="s">
        <v>25400</v>
      </c>
      <c r="F2468" t="s">
        <v>12869</v>
      </c>
      <c r="G2468" t="s">
        <v>4214</v>
      </c>
      <c r="H2468" t="s">
        <v>8288</v>
      </c>
      <c r="I2468" t="s">
        <v>8288</v>
      </c>
      <c r="J2468" t="s">
        <v>8288</v>
      </c>
      <c r="K2468" t="s">
        <v>8288</v>
      </c>
      <c r="M2468" t="str" cm="1">
        <f t="array" ref="M2468">LOOKUP(2,1/(C2468:L2468&lt;&gt;""),C2468:L2468)</f>
        <v>Enteropogon monostachyos</v>
      </c>
      <c r="N2468" t="s">
        <v>8288</v>
      </c>
      <c r="O2468" t="s">
        <v>8288</v>
      </c>
      <c r="P2468" t="s">
        <v>8288</v>
      </c>
      <c r="Q2468" t="s">
        <v>8288</v>
      </c>
      <c r="R2468" t="s">
        <v>8288</v>
      </c>
      <c r="S2468" t="s">
        <v>8288</v>
      </c>
      <c r="T2468" t="s">
        <v>8288</v>
      </c>
      <c r="U2468" t="s">
        <v>4214</v>
      </c>
      <c r="V2468" s="209" t="s">
        <v>328</v>
      </c>
      <c r="W2468" t="s">
        <v>8288</v>
      </c>
      <c r="X2468" t="s">
        <v>8288</v>
      </c>
      <c r="Y2468" t="s">
        <v>4213</v>
      </c>
      <c r="Z2468" t="s">
        <v>8288</v>
      </c>
      <c r="AA2468" s="204" t="s">
        <v>25452</v>
      </c>
      <c r="AB2468" s="204" t="s">
        <v>4169</v>
      </c>
      <c r="AC2468"/>
      <c r="AD2468"/>
      <c r="AE2468"/>
      <c r="AF2468"/>
      <c r="AG2468" t="str">
        <f>IFERROR(IF(COUNTIF(C2468:L2468,"Feed Ingredient")&gt;0,INDEX(ani_diet!T:T,MATCH(M2468,ani_diet!D:D,0)),""),"")</f>
        <v/>
      </c>
      <c r="AH2468" s="60" t="b">
        <f>IF(IFERROR(IF(MATCH("Feed Ingredient", AOM[[#This Row],[L1]:[L10]],0)&gt;0, TRUE, FALSE), FALSE)=TRUE,IFERROR(VLOOKUP(M2468, ani_diet!C:C, 1, FALSE), "No Match"),FALSE)</f>
        <v>0</v>
      </c>
      <c r="AL2468" t="str">
        <f>IFERROR(IF(COUNTIF(C2468:L2468,"Feed Ingredient")&gt;0,INDEX(ani_diet!T:T,MATCH(M2468,ani_diet!D:D,0)),""),"")</f>
        <v/>
      </c>
    </row>
    <row r="2469" spans="1:38">
      <c r="A2469" t="str">
        <f>_xlfn.TEXTJOIN("/",TRUE,AOM[[#This Row],[L1]:[L10]])</f>
        <v>Species/Plant/Pasture Fodder/Grass/Eragrostis superba</v>
      </c>
      <c r="B2469" t="s">
        <v>25453</v>
      </c>
      <c r="C2469" t="s">
        <v>177</v>
      </c>
      <c r="D2469" t="s">
        <v>254</v>
      </c>
      <c r="E2469" t="s">
        <v>25400</v>
      </c>
      <c r="F2469" t="s">
        <v>12869</v>
      </c>
      <c r="G2469" t="s">
        <v>4218</v>
      </c>
      <c r="H2469" t="s">
        <v>8288</v>
      </c>
      <c r="I2469" t="s">
        <v>8288</v>
      </c>
      <c r="J2469" t="s">
        <v>8288</v>
      </c>
      <c r="K2469" t="s">
        <v>8288</v>
      </c>
      <c r="M2469" t="str" cm="1">
        <f t="array" ref="M2469">LOOKUP(2,1/(C2469:L2469&lt;&gt;""),C2469:L2469)</f>
        <v>Eragrostis superba</v>
      </c>
      <c r="N2469" t="s">
        <v>25454</v>
      </c>
      <c r="O2469" t="s">
        <v>25455</v>
      </c>
      <c r="P2469" t="s">
        <v>8288</v>
      </c>
      <c r="Q2469" t="s">
        <v>8288</v>
      </c>
      <c r="R2469" t="s">
        <v>8288</v>
      </c>
      <c r="S2469" t="s">
        <v>8288</v>
      </c>
      <c r="T2469" t="s">
        <v>8288</v>
      </c>
      <c r="U2469" t="s">
        <v>4218</v>
      </c>
      <c r="V2469" s="209" t="s">
        <v>25456</v>
      </c>
      <c r="W2469" t="s">
        <v>8288</v>
      </c>
      <c r="X2469" t="s">
        <v>8288</v>
      </c>
      <c r="Y2469" t="s">
        <v>4217</v>
      </c>
      <c r="Z2469" t="s">
        <v>8288</v>
      </c>
      <c r="AA2469" s="204" t="s">
        <v>4220</v>
      </c>
      <c r="AB2469" s="204" t="s">
        <v>25457</v>
      </c>
      <c r="AC2469"/>
      <c r="AD2469"/>
      <c r="AE2469"/>
      <c r="AF2469"/>
      <c r="AG2469" t="str">
        <f>IFERROR(IF(COUNTIF(C2469:L2469,"Feed Ingredient")&gt;0,INDEX(ani_diet!T:T,MATCH(M2469,ani_diet!D:D,0)),""),"")</f>
        <v/>
      </c>
      <c r="AH2469" s="60" t="b">
        <f>IF(IFERROR(IF(MATCH("Feed Ingredient", AOM[[#This Row],[L1]:[L10]],0)&gt;0, TRUE, FALSE), FALSE)=TRUE,IFERROR(VLOOKUP(M2469, ani_diet!C:C, 1, FALSE), "No Match"),FALSE)</f>
        <v>0</v>
      </c>
      <c r="AL2469" t="str">
        <f>IFERROR(IF(COUNTIF(C2469:L2469,"Feed Ingredient")&gt;0,INDEX(ani_diet!T:T,MATCH(M2469,ani_diet!D:D,0)),""),"")</f>
        <v/>
      </c>
    </row>
    <row r="2470" spans="1:38">
      <c r="A2470" t="str">
        <f>_xlfn.TEXTJOIN("/",TRUE,AOM[[#This Row],[L1]:[L10]])</f>
        <v>Species/Plant/Pasture Fodder/Grass/Guinea Grass</v>
      </c>
      <c r="B2470" t="s">
        <v>25458</v>
      </c>
      <c r="C2470" t="s">
        <v>177</v>
      </c>
      <c r="D2470" t="s">
        <v>254</v>
      </c>
      <c r="E2470" t="s">
        <v>25400</v>
      </c>
      <c r="F2470" t="s">
        <v>12869</v>
      </c>
      <c r="G2470" t="s">
        <v>4241</v>
      </c>
      <c r="H2470" t="s">
        <v>8288</v>
      </c>
      <c r="I2470" t="s">
        <v>8288</v>
      </c>
      <c r="J2470" t="s">
        <v>8288</v>
      </c>
      <c r="K2470" t="s">
        <v>8288</v>
      </c>
      <c r="M2470" t="str" cm="1">
        <f t="array" ref="M2470">LOOKUP(2,1/(C2470:L2470&lt;&gt;""),C2470:L2470)</f>
        <v>Guinea Grass</v>
      </c>
      <c r="N2470" t="s">
        <v>25459</v>
      </c>
      <c r="O2470" t="s">
        <v>25460</v>
      </c>
      <c r="P2470" t="s">
        <v>8288</v>
      </c>
      <c r="Q2470" t="s">
        <v>8288</v>
      </c>
      <c r="R2470" t="s">
        <v>8288</v>
      </c>
      <c r="S2470" t="s">
        <v>8288</v>
      </c>
      <c r="T2470" t="s">
        <v>8288</v>
      </c>
      <c r="U2470" t="s">
        <v>4243</v>
      </c>
      <c r="V2470" s="209" t="s">
        <v>25461</v>
      </c>
      <c r="W2470" t="s">
        <v>8288</v>
      </c>
      <c r="X2470" t="s">
        <v>8288</v>
      </c>
      <c r="Y2470" t="s">
        <v>4240</v>
      </c>
      <c r="Z2470" t="s">
        <v>8288</v>
      </c>
      <c r="AA2470" s="204" t="s">
        <v>4245</v>
      </c>
      <c r="AB2470" s="204" t="s">
        <v>21226</v>
      </c>
      <c r="AC2470"/>
      <c r="AD2470"/>
      <c r="AE2470"/>
      <c r="AF2470"/>
      <c r="AG2470" t="str">
        <f>IFERROR(IF(COUNTIF(C2470:L2470,"Feed Ingredient")&gt;0,INDEX(ani_diet!T:T,MATCH(M2470,ani_diet!D:D,0)),""),"")</f>
        <v/>
      </c>
      <c r="AH2470" s="60" t="b">
        <f>IF(IFERROR(IF(MATCH("Feed Ingredient", AOM[[#This Row],[L1]:[L10]],0)&gt;0, TRUE, FALSE), FALSE)=TRUE,IFERROR(VLOOKUP(M2470, ani_diet!C:C, 1, FALSE), "No Match"),FALSE)</f>
        <v>0</v>
      </c>
      <c r="AL2470" t="str">
        <f>IFERROR(IF(COUNTIF(C2470:L2470,"Feed Ingredient")&gt;0,INDEX(ani_diet!T:T,MATCH(M2470,ani_diet!D:D,0)),""),"")</f>
        <v/>
      </c>
    </row>
    <row r="2471" spans="1:38">
      <c r="A2471" t="str">
        <f>_xlfn.TEXTJOIN("/",TRUE,AOM[[#This Row],[L1]:[L10]])</f>
        <v>Species/Plant/Pasture Fodder/Grass/Kikuyu Grass</v>
      </c>
      <c r="B2471" t="s">
        <v>25462</v>
      </c>
      <c r="C2471" t="s">
        <v>177</v>
      </c>
      <c r="D2471" t="s">
        <v>254</v>
      </c>
      <c r="E2471" t="s">
        <v>25400</v>
      </c>
      <c r="F2471" t="s">
        <v>12869</v>
      </c>
      <c r="G2471" t="s">
        <v>4257</v>
      </c>
      <c r="H2471" t="s">
        <v>8288</v>
      </c>
      <c r="I2471" t="s">
        <v>8288</v>
      </c>
      <c r="J2471" t="s">
        <v>8288</v>
      </c>
      <c r="K2471" t="s">
        <v>8288</v>
      </c>
      <c r="M2471" t="str" cm="1">
        <f t="array" ref="M2471">LOOKUP(2,1/(C2471:L2471&lt;&gt;""),C2471:L2471)</f>
        <v>Kikuyu Grass</v>
      </c>
      <c r="N2471" t="s">
        <v>25463</v>
      </c>
      <c r="O2471" t="s">
        <v>25464</v>
      </c>
      <c r="P2471" t="s">
        <v>8288</v>
      </c>
      <c r="Q2471" t="s">
        <v>8288</v>
      </c>
      <c r="R2471" t="s">
        <v>8288</v>
      </c>
      <c r="S2471" t="s">
        <v>8288</v>
      </c>
      <c r="T2471" t="s">
        <v>8288</v>
      </c>
      <c r="U2471" t="s">
        <v>4259</v>
      </c>
      <c r="V2471" s="209" t="s">
        <v>21291</v>
      </c>
      <c r="W2471" t="s">
        <v>8288</v>
      </c>
      <c r="X2471" t="s">
        <v>8288</v>
      </c>
      <c r="Y2471" t="s">
        <v>4256</v>
      </c>
      <c r="Z2471" t="s">
        <v>8288</v>
      </c>
      <c r="AA2471" s="204" t="s">
        <v>4260</v>
      </c>
      <c r="AB2471" s="204" t="s">
        <v>21308</v>
      </c>
      <c r="AC2471"/>
      <c r="AD2471"/>
      <c r="AE2471"/>
      <c r="AF2471"/>
      <c r="AG2471" t="str">
        <f>IFERROR(IF(COUNTIF(C2471:L2471,"Feed Ingredient")&gt;0,INDEX(ani_diet!T:T,MATCH(M2471,ani_diet!D:D,0)),""),"")</f>
        <v/>
      </c>
      <c r="AH2471" s="60" t="b">
        <f>IF(IFERROR(IF(MATCH("Feed Ingredient", AOM[[#This Row],[L1]:[L10]],0)&gt;0, TRUE, FALSE), FALSE)=TRUE,IFERROR(VLOOKUP(M2471, ani_diet!C:C, 1, FALSE), "No Match"),FALSE)</f>
        <v>0</v>
      </c>
      <c r="AL2471" t="str">
        <f>IFERROR(IF(COUNTIF(C2471:L2471,"Feed Ingredient")&gt;0,INDEX(ani_diet!T:T,MATCH(M2471,ani_diet!D:D,0)),""),"")</f>
        <v/>
      </c>
    </row>
    <row r="2472" spans="1:38">
      <c r="A2472" t="str">
        <f>_xlfn.TEXTJOIN("/",TRUE,AOM[[#This Row],[L1]:[L10]])</f>
        <v>Species/Plant/Pasture Fodder/Grass/Napier Grass</v>
      </c>
      <c r="B2472" t="s">
        <v>25465</v>
      </c>
      <c r="C2472" t="s">
        <v>177</v>
      </c>
      <c r="D2472" t="s">
        <v>254</v>
      </c>
      <c r="E2472" t="s">
        <v>25400</v>
      </c>
      <c r="F2472" t="s">
        <v>12869</v>
      </c>
      <c r="G2472" t="s">
        <v>4266</v>
      </c>
      <c r="H2472" t="s">
        <v>8288</v>
      </c>
      <c r="I2472" t="s">
        <v>8288</v>
      </c>
      <c r="J2472" t="s">
        <v>8288</v>
      </c>
      <c r="K2472" t="s">
        <v>8288</v>
      </c>
      <c r="M2472" t="str" cm="1">
        <f t="array" ref="M2472">LOOKUP(2,1/(C2472:L2472&lt;&gt;""),C2472:L2472)</f>
        <v>Napier Grass</v>
      </c>
      <c r="N2472" t="s">
        <v>25466</v>
      </c>
      <c r="O2472" t="s">
        <v>25467</v>
      </c>
      <c r="P2472" t="s">
        <v>25468</v>
      </c>
      <c r="Q2472" t="s">
        <v>8288</v>
      </c>
      <c r="R2472" t="s">
        <v>8288</v>
      </c>
      <c r="S2472" t="s">
        <v>8288</v>
      </c>
      <c r="T2472" t="s">
        <v>8288</v>
      </c>
      <c r="U2472" t="s">
        <v>4268</v>
      </c>
      <c r="V2472" s="209" t="s">
        <v>25423</v>
      </c>
      <c r="W2472" t="s">
        <v>8288</v>
      </c>
      <c r="X2472" t="s">
        <v>8288</v>
      </c>
      <c r="Y2472" t="s">
        <v>4265</v>
      </c>
      <c r="Z2472" t="s">
        <v>8288</v>
      </c>
      <c r="AA2472" s="204" t="s">
        <v>4269</v>
      </c>
      <c r="AB2472" s="204" t="s">
        <v>21333</v>
      </c>
      <c r="AC2472"/>
      <c r="AD2472"/>
      <c r="AE2472"/>
      <c r="AF2472"/>
      <c r="AG2472" t="str">
        <f>IFERROR(IF(COUNTIF(C2472:L2472,"Feed Ingredient")&gt;0,INDEX(ani_diet!T:T,MATCH(M2472,ani_diet!D:D,0)),""),"")</f>
        <v/>
      </c>
      <c r="AH2472" s="60" t="b">
        <f>IF(IFERROR(IF(MATCH("Feed Ingredient", AOM[[#This Row],[L1]:[L10]],0)&gt;0, TRUE, FALSE), FALSE)=TRUE,IFERROR(VLOOKUP(M2472, ani_diet!C:C, 1, FALSE), "No Match"),FALSE)</f>
        <v>0</v>
      </c>
      <c r="AL2472" t="str">
        <f>IFERROR(IF(COUNTIF(C2472:L2472,"Feed Ingredient")&gt;0,INDEX(ani_diet!T:T,MATCH(M2472,ani_diet!D:D,0)),""),"")</f>
        <v/>
      </c>
    </row>
    <row r="2473" spans="1:38">
      <c r="A2473" t="str">
        <f>_xlfn.TEXTJOIN("/",TRUE,AOM[[#This Row],[L1]:[L10]])</f>
        <v>Species/Plant/Pasture Fodder/Grass/Ryegrass</v>
      </c>
      <c r="B2473" t="s">
        <v>25469</v>
      </c>
      <c r="C2473" t="s">
        <v>177</v>
      </c>
      <c r="D2473" t="s">
        <v>254</v>
      </c>
      <c r="E2473" t="s">
        <v>25400</v>
      </c>
      <c r="F2473" t="s">
        <v>12869</v>
      </c>
      <c r="G2473" t="s">
        <v>21194</v>
      </c>
      <c r="H2473" t="s">
        <v>8288</v>
      </c>
      <c r="I2473" t="s">
        <v>8288</v>
      </c>
      <c r="J2473" t="s">
        <v>8288</v>
      </c>
      <c r="K2473" t="s">
        <v>8288</v>
      </c>
      <c r="M2473" t="str" cm="1">
        <f t="array" ref="M2473">LOOKUP(2,1/(C2473:L2473&lt;&gt;""),C2473:L2473)</f>
        <v>Ryegrass</v>
      </c>
      <c r="N2473" t="s">
        <v>25470</v>
      </c>
      <c r="O2473" t="s">
        <v>25471</v>
      </c>
      <c r="P2473" t="s">
        <v>8288</v>
      </c>
      <c r="Q2473" t="s">
        <v>8288</v>
      </c>
      <c r="R2473" t="s">
        <v>25472</v>
      </c>
      <c r="S2473" t="s">
        <v>8288</v>
      </c>
      <c r="T2473" t="s">
        <v>8288</v>
      </c>
      <c r="U2473" t="s">
        <v>21193</v>
      </c>
      <c r="V2473" s="209" t="s">
        <v>25473</v>
      </c>
      <c r="W2473" t="s">
        <v>8288</v>
      </c>
      <c r="X2473" t="s">
        <v>8288</v>
      </c>
      <c r="Y2473" t="s">
        <v>4305</v>
      </c>
      <c r="Z2473" t="s">
        <v>8288</v>
      </c>
      <c r="AA2473" s="204" t="s">
        <v>4312</v>
      </c>
      <c r="AB2473" s="204" t="s">
        <v>21196</v>
      </c>
      <c r="AC2473"/>
      <c r="AD2473"/>
      <c r="AE2473"/>
      <c r="AF2473"/>
      <c r="AG2473" t="str">
        <f>IFERROR(IF(COUNTIF(C2473:L2473,"Feed Ingredient")&gt;0,INDEX(ani_diet!T:T,MATCH(M2473,ani_diet!D:D,0)),""),"")</f>
        <v/>
      </c>
      <c r="AH2473" s="60" t="b">
        <f>IF(IFERROR(IF(MATCH("Feed Ingredient", AOM[[#This Row],[L1]:[L10]],0)&gt;0, TRUE, FALSE), FALSE)=TRUE,IFERROR(VLOOKUP(M2473, ani_diet!C:C, 1, FALSE), "No Match"),FALSE)</f>
        <v>0</v>
      </c>
      <c r="AI2473" t="s">
        <v>25474</v>
      </c>
      <c r="AL2473" t="str">
        <f>IFERROR(IF(COUNTIF(C2473:L2473,"Feed Ingredient")&gt;0,INDEX(ani_diet!T:T,MATCH(M2473,ani_diet!D:D,0)),""),"")</f>
        <v/>
      </c>
    </row>
    <row r="2474" spans="1:38">
      <c r="A2474" t="str">
        <f>_xlfn.TEXTJOIN("/",TRUE,AOM[[#This Row],[L1]:[L10]])</f>
        <v>Species/Plant/Pasture Fodder/Grass/Sickle Grass</v>
      </c>
      <c r="B2474" t="s">
        <v>25475</v>
      </c>
      <c r="C2474" t="s">
        <v>177</v>
      </c>
      <c r="D2474" t="s">
        <v>254</v>
      </c>
      <c r="E2474" t="s">
        <v>25400</v>
      </c>
      <c r="F2474" t="s">
        <v>12869</v>
      </c>
      <c r="G2474" t="s">
        <v>4314</v>
      </c>
      <c r="H2474" t="s">
        <v>8288</v>
      </c>
      <c r="I2474" t="s">
        <v>8288</v>
      </c>
      <c r="J2474" t="s">
        <v>8288</v>
      </c>
      <c r="K2474" t="s">
        <v>8288</v>
      </c>
      <c r="M2474" t="str" cm="1">
        <f t="array" ref="M2474">LOOKUP(2,1/(C2474:L2474&lt;&gt;""),C2474:L2474)</f>
        <v>Sickle Grass</v>
      </c>
      <c r="N2474" t="s">
        <v>25476</v>
      </c>
      <c r="O2474" t="s">
        <v>8288</v>
      </c>
      <c r="P2474" t="s">
        <v>8288</v>
      </c>
      <c r="Q2474" t="s">
        <v>8288</v>
      </c>
      <c r="R2474" t="s">
        <v>8288</v>
      </c>
      <c r="S2474" t="s">
        <v>8288</v>
      </c>
      <c r="T2474" t="s">
        <v>8288</v>
      </c>
      <c r="U2474" t="s">
        <v>4316</v>
      </c>
      <c r="V2474" s="209" t="s">
        <v>21373</v>
      </c>
      <c r="W2474" t="s">
        <v>8288</v>
      </c>
      <c r="X2474" t="s">
        <v>8288</v>
      </c>
      <c r="Y2474" t="s">
        <v>4313</v>
      </c>
      <c r="Z2474" t="s">
        <v>8288</v>
      </c>
      <c r="AA2474" s="204" t="s">
        <v>4317</v>
      </c>
      <c r="AB2474" s="204" t="s">
        <v>4169</v>
      </c>
      <c r="AC2474"/>
      <c r="AD2474"/>
      <c r="AE2474"/>
      <c r="AF2474"/>
      <c r="AG2474" t="str">
        <f>IFERROR(IF(COUNTIF(C2474:L2474,"Feed Ingredient")&gt;0,INDEX(ani_diet!T:T,MATCH(M2474,ani_diet!D:D,0)),""),"")</f>
        <v/>
      </c>
      <c r="AH2474" s="60" t="b">
        <f>IF(IFERROR(IF(MATCH("Feed Ingredient", AOM[[#This Row],[L1]:[L10]],0)&gt;0, TRUE, FALSE), FALSE)=TRUE,IFERROR(VLOOKUP(M2474, ani_diet!C:C, 1, FALSE), "No Match"),FALSE)</f>
        <v>0</v>
      </c>
      <c r="AL2474" t="str">
        <f>IFERROR(IF(COUNTIF(C2474:L2474,"Feed Ingredient")&gt;0,INDEX(ani_diet!T:T,MATCH(M2474,ani_diet!D:D,0)),""),"")</f>
        <v/>
      </c>
    </row>
    <row r="2475" spans="1:38">
      <c r="A2475" t="str">
        <f>_xlfn.TEXTJOIN("/",TRUE,AOM[[#This Row],[L1]:[L10]])</f>
        <v>Species/Plant/Pasture Fodder/Grass/Smutsfinger Grass</v>
      </c>
      <c r="B2475" t="s">
        <v>25477</v>
      </c>
      <c r="C2475" t="s">
        <v>177</v>
      </c>
      <c r="D2475" t="s">
        <v>254</v>
      </c>
      <c r="E2475" t="s">
        <v>25400</v>
      </c>
      <c r="F2475" t="s">
        <v>12869</v>
      </c>
      <c r="G2475" t="s">
        <v>4323</v>
      </c>
      <c r="H2475" t="s">
        <v>8288</v>
      </c>
      <c r="I2475" t="s">
        <v>8288</v>
      </c>
      <c r="J2475" t="s">
        <v>8288</v>
      </c>
      <c r="K2475" t="s">
        <v>8288</v>
      </c>
      <c r="M2475" t="str" cm="1">
        <f t="array" ref="M2475">LOOKUP(2,1/(C2475:L2475&lt;&gt;""),C2475:L2475)</f>
        <v>Smutsfinger Grass</v>
      </c>
      <c r="N2475" t="s">
        <v>25478</v>
      </c>
      <c r="O2475" t="s">
        <v>25479</v>
      </c>
      <c r="P2475" t="s">
        <v>8288</v>
      </c>
      <c r="Q2475" t="s">
        <v>8288</v>
      </c>
      <c r="R2475" t="s">
        <v>8288</v>
      </c>
      <c r="S2475" t="s">
        <v>8288</v>
      </c>
      <c r="T2475" t="s">
        <v>8288</v>
      </c>
      <c r="U2475" t="s">
        <v>4325</v>
      </c>
      <c r="V2475" s="209" t="s">
        <v>25480</v>
      </c>
      <c r="W2475" t="s">
        <v>8288</v>
      </c>
      <c r="X2475" t="s">
        <v>8288</v>
      </c>
      <c r="Y2475" t="s">
        <v>4322</v>
      </c>
      <c r="Z2475" t="s">
        <v>8288</v>
      </c>
      <c r="AA2475" s="204" t="s">
        <v>4326</v>
      </c>
      <c r="AB2475" s="204" t="s">
        <v>25481</v>
      </c>
      <c r="AC2475"/>
      <c r="AD2475"/>
      <c r="AE2475"/>
      <c r="AF2475"/>
      <c r="AG2475" t="str">
        <f>IFERROR(IF(COUNTIF(C2475:L2475,"Feed Ingredient")&gt;0,INDEX(ani_diet!T:T,MATCH(M2475,ani_diet!D:D,0)),""),"")</f>
        <v/>
      </c>
      <c r="AH2475" s="60" t="b">
        <f>IF(IFERROR(IF(MATCH("Feed Ingredient", AOM[[#This Row],[L1]:[L10]],0)&gt;0, TRUE, FALSE), FALSE)=TRUE,IFERROR(VLOOKUP(M2475, ani_diet!C:C, 1, FALSE), "No Match"),FALSE)</f>
        <v>0</v>
      </c>
      <c r="AL2475" t="str">
        <f>IFERROR(IF(COUNTIF(C2475:L2475,"Feed Ingredient")&gt;0,INDEX(ani_diet!T:T,MATCH(M2475,ani_diet!D:D,0)),""),"")</f>
        <v/>
      </c>
    </row>
    <row r="2476" spans="1:38">
      <c r="A2476" t="str">
        <f>_xlfn.TEXTJOIN("/",TRUE,AOM[[#This Row],[L1]:[L10]])</f>
        <v>Species/Plant/Pasture Fodder/Grass/Stipagrostis uniplumis</v>
      </c>
      <c r="B2476" t="s">
        <v>25482</v>
      </c>
      <c r="C2476" t="s">
        <v>177</v>
      </c>
      <c r="D2476" t="s">
        <v>254</v>
      </c>
      <c r="E2476" t="s">
        <v>25400</v>
      </c>
      <c r="F2476" t="s">
        <v>12869</v>
      </c>
      <c r="G2476" t="s">
        <v>4328</v>
      </c>
      <c r="H2476" t="s">
        <v>8288</v>
      </c>
      <c r="I2476" t="s">
        <v>8288</v>
      </c>
      <c r="J2476" t="s">
        <v>8288</v>
      </c>
      <c r="K2476" t="s">
        <v>8288</v>
      </c>
      <c r="M2476" t="str" cm="1">
        <f t="array" ref="M2476">LOOKUP(2,1/(C2476:L2476&lt;&gt;""),C2476:L2476)</f>
        <v>Stipagrostis uniplumis</v>
      </c>
      <c r="N2476" t="s">
        <v>8288</v>
      </c>
      <c r="O2476" t="s">
        <v>8288</v>
      </c>
      <c r="P2476" t="s">
        <v>8288</v>
      </c>
      <c r="Q2476" t="s">
        <v>8288</v>
      </c>
      <c r="R2476" t="s">
        <v>8288</v>
      </c>
      <c r="S2476" t="s">
        <v>8288</v>
      </c>
      <c r="T2476" t="s">
        <v>8288</v>
      </c>
      <c r="U2476" t="s">
        <v>4328</v>
      </c>
      <c r="V2476" s="204" t="s">
        <v>25483</v>
      </c>
      <c r="W2476" t="s">
        <v>8288</v>
      </c>
      <c r="X2476" t="s">
        <v>8288</v>
      </c>
      <c r="Y2476" t="s">
        <v>4327</v>
      </c>
      <c r="Z2476" t="s">
        <v>8288</v>
      </c>
      <c r="AA2476" s="204" t="s">
        <v>4330</v>
      </c>
      <c r="AB2476" s="204" t="s">
        <v>4169</v>
      </c>
      <c r="AC2476"/>
      <c r="AD2476"/>
      <c r="AE2476"/>
      <c r="AF2476"/>
      <c r="AG2476" t="str">
        <f>IFERROR(IF(COUNTIF(C2476:L2476,"Feed Ingredient")&gt;0,INDEX(ani_diet!T:T,MATCH(M2476,ani_diet!D:D,0)),""),"")</f>
        <v/>
      </c>
      <c r="AH2476" s="60" t="b">
        <f>IF(IFERROR(IF(MATCH("Feed Ingredient", AOM[[#This Row],[L1]:[L10]],0)&gt;0, TRUE, FALSE), FALSE)=TRUE,IFERROR(VLOOKUP(M2476, ani_diet!C:C, 1, FALSE), "No Match"),FALSE)</f>
        <v>0</v>
      </c>
      <c r="AL2476" t="str">
        <f>IFERROR(IF(COUNTIF(C2476:L2476,"Feed Ingredient")&gt;0,INDEX(ani_diet!T:T,MATCH(M2476,ani_diet!D:D,0)),""),"")</f>
        <v/>
      </c>
    </row>
    <row r="2477" spans="1:38">
      <c r="A2477" t="str">
        <f>_xlfn.TEXTJOIN("/",TRUE,AOM[[#This Row],[L1]:[L10]])</f>
        <v>Species/Plant/Pasture Fodder/Grass/Tall Fescue</v>
      </c>
      <c r="B2477" t="s">
        <v>25484</v>
      </c>
      <c r="C2477" t="s">
        <v>177</v>
      </c>
      <c r="D2477" t="s">
        <v>254</v>
      </c>
      <c r="E2477" t="s">
        <v>25400</v>
      </c>
      <c r="F2477" t="s">
        <v>12869</v>
      </c>
      <c r="G2477" t="s">
        <v>4360</v>
      </c>
      <c r="H2477" t="s">
        <v>8288</v>
      </c>
      <c r="I2477" t="s">
        <v>8288</v>
      </c>
      <c r="J2477" t="s">
        <v>8288</v>
      </c>
      <c r="K2477" t="s">
        <v>8288</v>
      </c>
      <c r="M2477" t="str" cm="1">
        <f t="array" ref="M2477">LOOKUP(2,1/(C2477:L2477&lt;&gt;""),C2477:L2477)</f>
        <v>Tall Fescue</v>
      </c>
      <c r="N2477" t="s">
        <v>25485</v>
      </c>
      <c r="O2477" t="s">
        <v>8288</v>
      </c>
      <c r="P2477" t="s">
        <v>8288</v>
      </c>
      <c r="Q2477" t="s">
        <v>8288</v>
      </c>
      <c r="R2477" t="s">
        <v>25486</v>
      </c>
      <c r="S2477" t="s">
        <v>8288</v>
      </c>
      <c r="T2477" t="s">
        <v>8288</v>
      </c>
      <c r="U2477" t="s">
        <v>4362</v>
      </c>
      <c r="V2477" s="209" t="s">
        <v>25487</v>
      </c>
      <c r="W2477" t="s">
        <v>8288</v>
      </c>
      <c r="X2477" t="s">
        <v>8288</v>
      </c>
      <c r="Y2477" t="s">
        <v>4359</v>
      </c>
      <c r="Z2477" t="s">
        <v>8288</v>
      </c>
      <c r="AA2477" s="204" t="s">
        <v>4363</v>
      </c>
      <c r="AB2477" s="204" t="s">
        <v>4169</v>
      </c>
      <c r="AC2477"/>
      <c r="AD2477"/>
      <c r="AE2477"/>
      <c r="AF2477"/>
      <c r="AG2477" t="str">
        <f>IFERROR(IF(COUNTIF(C2477:L2477,"Feed Ingredient")&gt;0,INDEX(ani_diet!T:T,MATCH(M2477,ani_diet!D:D,0)),""),"")</f>
        <v/>
      </c>
      <c r="AH2477" s="60" t="b">
        <f>IF(IFERROR(IF(MATCH("Feed Ingredient", AOM[[#This Row],[L1]:[L10]],0)&gt;0, TRUE, FALSE), FALSE)=TRUE,IFERROR(VLOOKUP(M2477, ani_diet!C:C, 1, FALSE), "No Match"),FALSE)</f>
        <v>0</v>
      </c>
      <c r="AL2477" t="str">
        <f>IFERROR(IF(COUNTIF(C2477:L2477,"Feed Ingredient")&gt;0,INDEX(ani_diet!T:T,MATCH(M2477,ani_diet!D:D,0)),""),"")</f>
        <v/>
      </c>
    </row>
    <row r="2478" spans="1:38">
      <c r="A2478" t="str">
        <f>_xlfn.TEXTJOIN("/",TRUE,AOM[[#This Row],[L1]:[L10]])</f>
        <v>Species/Plant/Pasture Fodder/Grass/Tassel Three-awn</v>
      </c>
      <c r="B2478" t="s">
        <v>25488</v>
      </c>
      <c r="C2478" t="s">
        <v>177</v>
      </c>
      <c r="D2478" t="s">
        <v>254</v>
      </c>
      <c r="E2478" t="s">
        <v>25400</v>
      </c>
      <c r="F2478" t="s">
        <v>12869</v>
      </c>
      <c r="G2478" t="s">
        <v>4365</v>
      </c>
      <c r="H2478" t="s">
        <v>8288</v>
      </c>
      <c r="I2478" t="s">
        <v>8288</v>
      </c>
      <c r="J2478" t="s">
        <v>8288</v>
      </c>
      <c r="K2478" t="s">
        <v>8288</v>
      </c>
      <c r="M2478" t="str" cm="1">
        <f t="array" ref="M2478">LOOKUP(2,1/(C2478:L2478&lt;&gt;""),C2478:L2478)</f>
        <v>Tassel Three-awn</v>
      </c>
      <c r="N2478" t="s">
        <v>8288</v>
      </c>
      <c r="O2478" t="s">
        <v>8288</v>
      </c>
      <c r="P2478" t="s">
        <v>8288</v>
      </c>
      <c r="Q2478" t="s">
        <v>8288</v>
      </c>
      <c r="R2478" t="s">
        <v>8288</v>
      </c>
      <c r="S2478" t="s">
        <v>8288</v>
      </c>
      <c r="T2478" t="s">
        <v>8288</v>
      </c>
      <c r="U2478" t="s">
        <v>4367</v>
      </c>
      <c r="V2478" s="204" t="s">
        <v>25489</v>
      </c>
      <c r="W2478" t="s">
        <v>8288</v>
      </c>
      <c r="X2478" t="s">
        <v>8288</v>
      </c>
      <c r="Y2478" t="s">
        <v>4364</v>
      </c>
      <c r="Z2478" t="s">
        <v>8288</v>
      </c>
      <c r="AA2478" s="204" t="s">
        <v>4369</v>
      </c>
      <c r="AB2478" s="204" t="s">
        <v>4169</v>
      </c>
      <c r="AC2478"/>
      <c r="AD2478"/>
      <c r="AE2478"/>
      <c r="AF2478"/>
      <c r="AG2478" t="str">
        <f>IFERROR(IF(COUNTIF(C2478:L2478,"Feed Ingredient")&gt;0,INDEX(ani_diet!T:T,MATCH(M2478,ani_diet!D:D,0)),""),"")</f>
        <v/>
      </c>
      <c r="AH2478" s="60" t="b">
        <f>IF(IFERROR(IF(MATCH("Feed Ingredient", AOM[[#This Row],[L1]:[L10]],0)&gt;0, TRUE, FALSE), FALSE)=TRUE,IFERROR(VLOOKUP(M2478, ani_diet!C:C, 1, FALSE), "No Match"),FALSE)</f>
        <v>0</v>
      </c>
      <c r="AL2478" t="str">
        <f>IFERROR(IF(COUNTIF(C2478:L2478,"Feed Ingredient")&gt;0,INDEX(ani_diet!T:T,MATCH(M2478,ani_diet!D:D,0)),""),"")</f>
        <v/>
      </c>
    </row>
    <row r="2479" spans="1:38">
      <c r="A2479" t="str">
        <f>_xlfn.TEXTJOIN("/",TRUE,AOM[[#This Row],[L1]:[L10]])</f>
        <v>Species/Plant/Pasture Fodder/Grass/Themeda triandra</v>
      </c>
      <c r="B2479" t="s">
        <v>25490</v>
      </c>
      <c r="C2479" t="s">
        <v>177</v>
      </c>
      <c r="D2479" t="s">
        <v>254</v>
      </c>
      <c r="E2479" t="s">
        <v>25400</v>
      </c>
      <c r="F2479" t="s">
        <v>12869</v>
      </c>
      <c r="G2479" t="s">
        <v>4375</v>
      </c>
      <c r="H2479" t="s">
        <v>8288</v>
      </c>
      <c r="I2479" t="s">
        <v>8288</v>
      </c>
      <c r="J2479" t="s">
        <v>8288</v>
      </c>
      <c r="K2479" t="s">
        <v>8288</v>
      </c>
      <c r="M2479" t="str" cm="1">
        <f t="array" ref="M2479">LOOKUP(2,1/(C2479:L2479&lt;&gt;""),C2479:L2479)</f>
        <v>Themeda triandra</v>
      </c>
      <c r="N2479" t="s">
        <v>25491</v>
      </c>
      <c r="O2479" t="s">
        <v>25492</v>
      </c>
      <c r="P2479" t="s">
        <v>8288</v>
      </c>
      <c r="Q2479" t="s">
        <v>8288</v>
      </c>
      <c r="R2479" t="s">
        <v>8288</v>
      </c>
      <c r="S2479" t="s">
        <v>8288</v>
      </c>
      <c r="T2479" t="s">
        <v>8288</v>
      </c>
      <c r="U2479" t="s">
        <v>4375</v>
      </c>
      <c r="V2479" s="204" t="s">
        <v>25493</v>
      </c>
      <c r="W2479" t="s">
        <v>8288</v>
      </c>
      <c r="X2479" t="s">
        <v>8288</v>
      </c>
      <c r="Y2479" t="s">
        <v>4374</v>
      </c>
      <c r="Z2479" t="s">
        <v>8288</v>
      </c>
      <c r="AA2479" s="204" t="s">
        <v>4377</v>
      </c>
      <c r="AB2479" s="204" t="s">
        <v>25494</v>
      </c>
      <c r="AC2479"/>
      <c r="AD2479"/>
      <c r="AE2479"/>
      <c r="AF2479"/>
      <c r="AG2479" t="str">
        <f>IFERROR(IF(COUNTIF(C2479:L2479,"Feed Ingredient")&gt;0,INDEX(ani_diet!T:T,MATCH(M2479,ani_diet!D:D,0)),""),"")</f>
        <v/>
      </c>
      <c r="AH2479" s="60" t="b">
        <f>IF(IFERROR(IF(MATCH("Feed Ingredient", AOM[[#This Row],[L1]:[L10]],0)&gt;0, TRUE, FALSE), FALSE)=TRUE,IFERROR(VLOOKUP(M2479, ani_diet!C:C, 1, FALSE), "No Match"),FALSE)</f>
        <v>0</v>
      </c>
      <c r="AL2479" t="str">
        <f>IFERROR(IF(COUNTIF(C2479:L2479,"Feed Ingredient")&gt;0,INDEX(ani_diet!T:T,MATCH(M2479,ani_diet!D:D,0)),""),"")</f>
        <v/>
      </c>
    </row>
    <row r="2480" spans="1:38">
      <c r="A2480" t="str">
        <f>_xlfn.TEXTJOIN("/",TRUE,AOM[[#This Row],[L1]:[L10]])</f>
        <v>Species/Plant/Pasture Fodder/Grass/Vetiver Grass</v>
      </c>
      <c r="B2480" t="s">
        <v>25495</v>
      </c>
      <c r="C2480" t="s">
        <v>177</v>
      </c>
      <c r="D2480" t="s">
        <v>254</v>
      </c>
      <c r="E2480" t="s">
        <v>25400</v>
      </c>
      <c r="F2480" t="s">
        <v>12869</v>
      </c>
      <c r="G2480" t="s">
        <v>4404</v>
      </c>
      <c r="H2480" t="s">
        <v>8288</v>
      </c>
      <c r="I2480" t="s">
        <v>8288</v>
      </c>
      <c r="J2480" t="s">
        <v>8288</v>
      </c>
      <c r="K2480" t="s">
        <v>8288</v>
      </c>
      <c r="M2480" t="str" cm="1">
        <f t="array" ref="M2480">LOOKUP(2,1/(C2480:L2480&lt;&gt;""),C2480:L2480)</f>
        <v>Vetiver Grass</v>
      </c>
      <c r="N2480" t="s">
        <v>25496</v>
      </c>
      <c r="O2480" t="s">
        <v>8288</v>
      </c>
      <c r="P2480" t="s">
        <v>8288</v>
      </c>
      <c r="Q2480" t="s">
        <v>8288</v>
      </c>
      <c r="R2480" t="s">
        <v>8288</v>
      </c>
      <c r="S2480" t="s">
        <v>8288</v>
      </c>
      <c r="T2480" t="s">
        <v>8288</v>
      </c>
      <c r="U2480" t="s">
        <v>4406</v>
      </c>
      <c r="V2480" s="209" t="s">
        <v>25497</v>
      </c>
      <c r="W2480" t="s">
        <v>8288</v>
      </c>
      <c r="X2480" t="s">
        <v>8288</v>
      </c>
      <c r="Y2480" t="s">
        <v>4403</v>
      </c>
      <c r="Z2480" t="s">
        <v>8288</v>
      </c>
      <c r="AA2480" s="204" t="s">
        <v>4407</v>
      </c>
      <c r="AB2480" s="204" t="s">
        <v>4169</v>
      </c>
      <c r="AC2480"/>
      <c r="AD2480"/>
      <c r="AE2480"/>
      <c r="AF2480"/>
      <c r="AG2480" t="str">
        <f>IFERROR(IF(COUNTIF(C2480:L2480,"Feed Ingredient")&gt;0,INDEX(ani_diet!T:T,MATCH(M2480,ani_diet!D:D,0)),""),"")</f>
        <v/>
      </c>
      <c r="AH2480" s="60" t="b">
        <f>IF(IFERROR(IF(MATCH("Feed Ingredient", AOM[[#This Row],[L1]:[L10]],0)&gt;0, TRUE, FALSE), FALSE)=TRUE,IFERROR(VLOOKUP(M2480, ani_diet!C:C, 1, FALSE), "No Match"),FALSE)</f>
        <v>0</v>
      </c>
      <c r="AL2480" t="str">
        <f>IFERROR(IF(COUNTIF(C2480:L2480,"Feed Ingredient")&gt;0,INDEX(ani_diet!T:T,MATCH(M2480,ani_diet!D:D,0)),""),"")</f>
        <v/>
      </c>
    </row>
    <row r="2481" spans="1:38">
      <c r="A2481" t="str">
        <f>_xlfn.TEXTJOIN("/",TRUE,AOM[[#This Row],[L1]:[L10]])</f>
        <v>Species/Plant/Pasture Fodder/Grass/Westerwold Ryegrass</v>
      </c>
      <c r="B2481" t="s">
        <v>25498</v>
      </c>
      <c r="C2481" t="s">
        <v>177</v>
      </c>
      <c r="D2481" t="s">
        <v>254</v>
      </c>
      <c r="E2481" t="s">
        <v>25400</v>
      </c>
      <c r="F2481" t="s">
        <v>12869</v>
      </c>
      <c r="G2481" t="s">
        <v>4409</v>
      </c>
      <c r="H2481" t="s">
        <v>8288</v>
      </c>
      <c r="I2481" t="s">
        <v>8288</v>
      </c>
      <c r="J2481" t="s">
        <v>8288</v>
      </c>
      <c r="K2481" t="s">
        <v>8288</v>
      </c>
      <c r="M2481" t="str" cm="1">
        <f t="array" ref="M2481">LOOKUP(2,1/(C2481:L2481&lt;&gt;""),C2481:L2481)</f>
        <v>Westerwold Ryegrass</v>
      </c>
      <c r="N2481" t="s">
        <v>25499</v>
      </c>
      <c r="O2481" t="s">
        <v>8288</v>
      </c>
      <c r="P2481" t="s">
        <v>8288</v>
      </c>
      <c r="Q2481" t="s">
        <v>8288</v>
      </c>
      <c r="R2481" t="s">
        <v>8288</v>
      </c>
      <c r="S2481" t="s">
        <v>8288</v>
      </c>
      <c r="T2481" t="s">
        <v>8288</v>
      </c>
      <c r="U2481" t="s">
        <v>4411</v>
      </c>
      <c r="V2481" s="209" t="s">
        <v>328</v>
      </c>
      <c r="W2481" t="s">
        <v>8288</v>
      </c>
      <c r="X2481" t="s">
        <v>8288</v>
      </c>
      <c r="Y2481" t="s">
        <v>4408</v>
      </c>
      <c r="Z2481" t="s">
        <v>8288</v>
      </c>
      <c r="AA2481" s="204" t="s">
        <v>4412</v>
      </c>
      <c r="AB2481" s="206" t="s">
        <v>25500</v>
      </c>
      <c r="AC2481"/>
      <c r="AD2481"/>
      <c r="AE2481"/>
      <c r="AF2481"/>
      <c r="AG2481" t="str">
        <f>IFERROR(IF(COUNTIF(C2481:L2481,"Feed Ingredient")&gt;0,INDEX(ani_diet!T:T,MATCH(M2481,ani_diet!D:D,0)),""),"")</f>
        <v/>
      </c>
      <c r="AH2481" s="60" t="b">
        <f>IF(IFERROR(IF(MATCH("Feed Ingredient", AOM[[#This Row],[L1]:[L10]],0)&gt;0, TRUE, FALSE), FALSE)=TRUE,IFERROR(VLOOKUP(M2481, ani_diet!C:C, 1, FALSE), "No Match"),FALSE)</f>
        <v>0</v>
      </c>
      <c r="AL2481" t="str">
        <f>IFERROR(IF(COUNTIF(C2481:L2481,"Feed Ingredient")&gt;0,INDEX(ani_diet!T:T,MATCH(M2481,ani_diet!D:D,0)),""),"")</f>
        <v/>
      </c>
    </row>
    <row r="2482" spans="1:38">
      <c r="A2482" t="str">
        <f>_xlfn.TEXTJOIN("/",TRUE,AOM[[#This Row],[L1]:[L10]])</f>
        <v>Species/Plant/Pasture Fodder/Legume</v>
      </c>
      <c r="B2482" t="s">
        <v>25501</v>
      </c>
      <c r="C2482" t="s">
        <v>177</v>
      </c>
      <c r="D2482" t="s">
        <v>254</v>
      </c>
      <c r="E2482" t="s">
        <v>25400</v>
      </c>
      <c r="F2482" t="s">
        <v>25502</v>
      </c>
      <c r="G2482" t="s">
        <v>8288</v>
      </c>
      <c r="H2482" t="s">
        <v>8288</v>
      </c>
      <c r="I2482" t="s">
        <v>8288</v>
      </c>
      <c r="J2482" t="s">
        <v>8288</v>
      </c>
      <c r="K2482" t="s">
        <v>8288</v>
      </c>
      <c r="M2482" t="str" cm="1">
        <f t="array" ref="M2482">LOOKUP(2,1/(C2482:L2482&lt;&gt;""),C2482:L2482)</f>
        <v>Legume</v>
      </c>
      <c r="O2482" t="s">
        <v>8288</v>
      </c>
      <c r="P2482" t="s">
        <v>8288</v>
      </c>
      <c r="Q2482" t="s">
        <v>8288</v>
      </c>
      <c r="R2482" t="s">
        <v>25503</v>
      </c>
      <c r="S2482" t="s">
        <v>8288</v>
      </c>
      <c r="T2482" t="s">
        <v>8288</v>
      </c>
      <c r="V2482" s="204" t="s">
        <v>19422</v>
      </c>
      <c r="W2482" t="s">
        <v>8288</v>
      </c>
      <c r="X2482" t="s">
        <v>8288</v>
      </c>
      <c r="Y2482" t="s">
        <v>4225</v>
      </c>
      <c r="Z2482" t="s">
        <v>8288</v>
      </c>
      <c r="AA2482" s="204" t="s">
        <v>328</v>
      </c>
      <c r="AB2482" s="204"/>
      <c r="AC2482"/>
      <c r="AD2482"/>
      <c r="AE2482"/>
      <c r="AF2482"/>
      <c r="AG2482" t="str">
        <f>IFERROR(IF(COUNTIF(C2482:L2482,"Feed Ingredient")&gt;0,INDEX(ani_diet!T:T,MATCH(M2482,ani_diet!D:D,0)),""),"")</f>
        <v/>
      </c>
      <c r="AH2482" s="60" t="b">
        <f>IF(IFERROR(IF(MATCH("Feed Ingredient", AOM[[#This Row],[L1]:[L10]],0)&gt;0, TRUE, FALSE), FALSE)=TRUE,IFERROR(VLOOKUP(M2482, ani_diet!C:C, 1, FALSE), "No Match"),FALSE)</f>
        <v>0</v>
      </c>
      <c r="AL2482" t="str">
        <f>IFERROR(IF(COUNTIF(C2482:L2482,"Feed Ingredient")&gt;0,INDEX(ani_diet!T:T,MATCH(M2482,ani_diet!D:D,0)),""),"")</f>
        <v/>
      </c>
    </row>
    <row r="2483" spans="1:38">
      <c r="A2483" t="str">
        <f>_xlfn.TEXTJOIN("/",TRUE,AOM[[#This Row],[L1]:[L10]])</f>
        <v>Species/Plant/Pasture Fodder/Legume/Aeschynomene afraspera</v>
      </c>
      <c r="B2483" t="s">
        <v>25504</v>
      </c>
      <c r="C2483" t="s">
        <v>177</v>
      </c>
      <c r="D2483" t="s">
        <v>254</v>
      </c>
      <c r="E2483" t="s">
        <v>25400</v>
      </c>
      <c r="F2483" t="s">
        <v>25502</v>
      </c>
      <c r="G2483" t="s">
        <v>4112</v>
      </c>
      <c r="H2483" t="s">
        <v>8288</v>
      </c>
      <c r="I2483" t="s">
        <v>8288</v>
      </c>
      <c r="J2483" t="s">
        <v>8288</v>
      </c>
      <c r="K2483" t="s">
        <v>8288</v>
      </c>
      <c r="M2483" t="str" cm="1">
        <f t="array" ref="M2483">LOOKUP(2,1/(C2483:L2483&lt;&gt;""),C2483:L2483)</f>
        <v>Aeschynomene afraspera</v>
      </c>
      <c r="N2483" t="s">
        <v>8288</v>
      </c>
      <c r="O2483" t="s">
        <v>8288</v>
      </c>
      <c r="P2483" t="s">
        <v>8288</v>
      </c>
      <c r="Q2483" t="s">
        <v>8288</v>
      </c>
      <c r="R2483" t="s">
        <v>8288</v>
      </c>
      <c r="S2483" t="s">
        <v>8288</v>
      </c>
      <c r="T2483" t="s">
        <v>8288</v>
      </c>
      <c r="U2483" t="s">
        <v>4112</v>
      </c>
      <c r="V2483" s="204" t="s">
        <v>25505</v>
      </c>
      <c r="W2483" t="s">
        <v>8288</v>
      </c>
      <c r="X2483" t="s">
        <v>8288</v>
      </c>
      <c r="Y2483" t="s">
        <v>4109</v>
      </c>
      <c r="Z2483" t="s">
        <v>8288</v>
      </c>
      <c r="AA2483" s="204" t="s">
        <v>4115</v>
      </c>
      <c r="AB2483" s="204" t="s">
        <v>4169</v>
      </c>
      <c r="AC2483"/>
      <c r="AD2483"/>
      <c r="AE2483"/>
      <c r="AF2483"/>
      <c r="AG2483" t="str">
        <f>IFERROR(IF(COUNTIF(C2483:L2483,"Feed Ingredient")&gt;0,INDEX(ani_diet!T:T,MATCH(M2483,ani_diet!D:D,0)),""),"")</f>
        <v/>
      </c>
      <c r="AH2483" s="60" t="b">
        <f>IF(IFERROR(IF(MATCH("Feed Ingredient", AOM[[#This Row],[L1]:[L10]],0)&gt;0, TRUE, FALSE), FALSE)=TRUE,IFERROR(VLOOKUP(M2483, ani_diet!C:C, 1, FALSE), "No Match"),FALSE)</f>
        <v>0</v>
      </c>
      <c r="AL2483" t="str">
        <f>IFERROR(IF(COUNTIF(C2483:L2483,"Feed Ingredient")&gt;0,INDEX(ani_diet!T:T,MATCH(M2483,ani_diet!D:D,0)),""),"")</f>
        <v/>
      </c>
    </row>
    <row r="2484" spans="1:38">
      <c r="A2484" t="str">
        <f>_xlfn.TEXTJOIN("/",TRUE,AOM[[#This Row],[L1]:[L10]])</f>
        <v>Species/Plant/Pasture Fodder/Legume/Alfalfa</v>
      </c>
      <c r="B2484" t="s">
        <v>25506</v>
      </c>
      <c r="C2484" t="s">
        <v>177</v>
      </c>
      <c r="D2484" t="s">
        <v>254</v>
      </c>
      <c r="E2484" t="s">
        <v>25400</v>
      </c>
      <c r="F2484" t="s">
        <v>25502</v>
      </c>
      <c r="G2484" t="s">
        <v>4117</v>
      </c>
      <c r="H2484" t="s">
        <v>8288</v>
      </c>
      <c r="I2484" t="s">
        <v>8288</v>
      </c>
      <c r="J2484" t="s">
        <v>8288</v>
      </c>
      <c r="K2484" t="s">
        <v>8288</v>
      </c>
      <c r="M2484" t="str" cm="1">
        <f t="array" ref="M2484">LOOKUP(2,1/(C2484:L2484&lt;&gt;""),C2484:L2484)</f>
        <v>Alfalfa</v>
      </c>
      <c r="N2484" t="s">
        <v>25507</v>
      </c>
      <c r="O2484" t="s">
        <v>25508</v>
      </c>
      <c r="P2484" t="s">
        <v>8288</v>
      </c>
      <c r="Q2484" t="s">
        <v>8288</v>
      </c>
      <c r="R2484" t="s">
        <v>25509</v>
      </c>
      <c r="S2484" t="s">
        <v>8288</v>
      </c>
      <c r="T2484" t="s">
        <v>8288</v>
      </c>
      <c r="U2484" t="s">
        <v>4119</v>
      </c>
      <c r="V2484" s="209" t="s">
        <v>22685</v>
      </c>
      <c r="W2484" t="s">
        <v>8288</v>
      </c>
      <c r="X2484" t="s">
        <v>8288</v>
      </c>
      <c r="Y2484" t="s">
        <v>4116</v>
      </c>
      <c r="Z2484" t="s">
        <v>8288</v>
      </c>
      <c r="AA2484" s="204" t="s">
        <v>4120</v>
      </c>
      <c r="AB2484" s="204" t="s">
        <v>22703</v>
      </c>
      <c r="AC2484"/>
      <c r="AD2484"/>
      <c r="AE2484"/>
      <c r="AF2484"/>
      <c r="AG2484" t="str">
        <f>IFERROR(IF(COUNTIF(C2484:L2484,"Feed Ingredient")&gt;0,INDEX(ani_diet!T:T,MATCH(M2484,ani_diet!D:D,0)),""),"")</f>
        <v/>
      </c>
      <c r="AH2484" s="60" t="b">
        <f>IF(IFERROR(IF(MATCH("Feed Ingredient", AOM[[#This Row],[L1]:[L10]],0)&gt;0, TRUE, FALSE), FALSE)=TRUE,IFERROR(VLOOKUP(M2484, ani_diet!C:C, 1, FALSE), "No Match"),FALSE)</f>
        <v>0</v>
      </c>
      <c r="AL2484" t="str">
        <f>IFERROR(IF(COUNTIF(C2484:L2484,"Feed Ingredient")&gt;0,INDEX(ani_diet!T:T,MATCH(M2484,ani_diet!D:D,0)),""),"")</f>
        <v/>
      </c>
    </row>
    <row r="2485" spans="1:38">
      <c r="A2485" t="str">
        <f>_xlfn.TEXTJOIN("/",TRUE,AOM[[#This Row],[L1]:[L10]])</f>
        <v>Species/Plant/Pasture Fodder/Legume/Blue Lupin</v>
      </c>
      <c r="B2485" t="s">
        <v>25510</v>
      </c>
      <c r="C2485" t="s">
        <v>177</v>
      </c>
      <c r="D2485" t="s">
        <v>254</v>
      </c>
      <c r="E2485" t="s">
        <v>25400</v>
      </c>
      <c r="F2485" t="s">
        <v>25502</v>
      </c>
      <c r="G2485" t="s">
        <v>4130</v>
      </c>
      <c r="H2485" t="s">
        <v>8288</v>
      </c>
      <c r="I2485" t="s">
        <v>8288</v>
      </c>
      <c r="J2485" t="s">
        <v>8288</v>
      </c>
      <c r="K2485" t="s">
        <v>8288</v>
      </c>
      <c r="M2485" t="str" cm="1">
        <f t="array" ref="M2485">LOOKUP(2,1/(C2485:L2485&lt;&gt;""),C2485:L2485)</f>
        <v>Blue Lupin</v>
      </c>
      <c r="N2485" t="s">
        <v>25511</v>
      </c>
      <c r="O2485" t="s">
        <v>25512</v>
      </c>
      <c r="P2485" t="s">
        <v>8288</v>
      </c>
      <c r="Q2485" t="s">
        <v>8288</v>
      </c>
      <c r="R2485" t="s">
        <v>8288</v>
      </c>
      <c r="S2485" t="s">
        <v>8288</v>
      </c>
      <c r="T2485" t="s">
        <v>8288</v>
      </c>
      <c r="U2485" t="s">
        <v>4132</v>
      </c>
      <c r="V2485" s="209" t="s">
        <v>25513</v>
      </c>
      <c r="W2485" t="s">
        <v>8288</v>
      </c>
      <c r="X2485" t="s">
        <v>8288</v>
      </c>
      <c r="Y2485" t="s">
        <v>4129</v>
      </c>
      <c r="Z2485" t="s">
        <v>8288</v>
      </c>
      <c r="AA2485" s="204" t="s">
        <v>4133</v>
      </c>
      <c r="AB2485" s="204" t="s">
        <v>25514</v>
      </c>
      <c r="AC2485"/>
      <c r="AD2485"/>
      <c r="AE2485"/>
      <c r="AF2485"/>
      <c r="AG2485" t="str">
        <f>IFERROR(IF(COUNTIF(C2485:L2485,"Feed Ingredient")&gt;0,INDEX(ani_diet!T:T,MATCH(M2485,ani_diet!D:D,0)),""),"")</f>
        <v/>
      </c>
      <c r="AH2485" s="60" t="b">
        <f>IF(IFERROR(IF(MATCH("Feed Ingredient", AOM[[#This Row],[L1]:[L10]],0)&gt;0, TRUE, FALSE), FALSE)=TRUE,IFERROR(VLOOKUP(M2485, ani_diet!C:C, 1, FALSE), "No Match"),FALSE)</f>
        <v>0</v>
      </c>
      <c r="AL2485" t="str">
        <f>IFERROR(IF(COUNTIF(C2485:L2485,"Feed Ingredient")&gt;0,INDEX(ani_diet!T:T,MATCH(M2485,ani_diet!D:D,0)),""),"")</f>
        <v/>
      </c>
    </row>
    <row r="2486" spans="1:38">
      <c r="A2486" t="str">
        <f>_xlfn.TEXTJOIN("/",TRUE,AOM[[#This Row],[L1]:[L10]])</f>
        <v>Species/Plant/Pasture Fodder/Legume/Centrosema brasilianum</v>
      </c>
      <c r="B2486" t="s">
        <v>25515</v>
      </c>
      <c r="C2486" t="s">
        <v>177</v>
      </c>
      <c r="D2486" t="s">
        <v>254</v>
      </c>
      <c r="E2486" t="s">
        <v>25400</v>
      </c>
      <c r="F2486" t="s">
        <v>25502</v>
      </c>
      <c r="G2486" t="s">
        <v>4159</v>
      </c>
      <c r="H2486" t="s">
        <v>8288</v>
      </c>
      <c r="I2486" t="s">
        <v>8288</v>
      </c>
      <c r="J2486" t="s">
        <v>8288</v>
      </c>
      <c r="K2486" t="s">
        <v>8288</v>
      </c>
      <c r="M2486" t="str" cm="1">
        <f t="array" ref="M2486">LOOKUP(2,1/(C2486:L2486&lt;&gt;""),C2486:L2486)</f>
        <v>Centrosema brasilianum</v>
      </c>
      <c r="N2486" t="s">
        <v>8288</v>
      </c>
      <c r="O2486" t="s">
        <v>8288</v>
      </c>
      <c r="P2486" t="s">
        <v>8288</v>
      </c>
      <c r="Q2486" t="s">
        <v>8288</v>
      </c>
      <c r="R2486" t="s">
        <v>8288</v>
      </c>
      <c r="S2486" t="s">
        <v>8288</v>
      </c>
      <c r="T2486" t="s">
        <v>8288</v>
      </c>
      <c r="U2486" t="s">
        <v>4159</v>
      </c>
      <c r="V2486" s="209" t="s">
        <v>25516</v>
      </c>
      <c r="W2486" t="s">
        <v>8288</v>
      </c>
      <c r="X2486" t="s">
        <v>8288</v>
      </c>
      <c r="Y2486" t="s">
        <v>4158</v>
      </c>
      <c r="Z2486" t="s">
        <v>8288</v>
      </c>
      <c r="AA2486" s="204" t="s">
        <v>4161</v>
      </c>
      <c r="AB2486" s="204" t="s">
        <v>4169</v>
      </c>
      <c r="AC2486"/>
      <c r="AD2486"/>
      <c r="AE2486"/>
      <c r="AF2486"/>
      <c r="AG2486" t="str">
        <f>IFERROR(IF(COUNTIF(C2486:L2486,"Feed Ingredient")&gt;0,INDEX(ani_diet!T:T,MATCH(M2486,ani_diet!D:D,0)),""),"")</f>
        <v/>
      </c>
      <c r="AH2486" s="60" t="b">
        <f>IF(IFERROR(IF(MATCH("Feed Ingredient", AOM[[#This Row],[L1]:[L10]],0)&gt;0, TRUE, FALSE), FALSE)=TRUE,IFERROR(VLOOKUP(M2486, ani_diet!C:C, 1, FALSE), "No Match"),FALSE)</f>
        <v>0</v>
      </c>
      <c r="AL2486" t="str">
        <f>IFERROR(IF(COUNTIF(C2486:L2486,"Feed Ingredient")&gt;0,INDEX(ani_diet!T:T,MATCH(M2486,ani_diet!D:D,0)),""),"")</f>
        <v/>
      </c>
    </row>
    <row r="2487" spans="1:38">
      <c r="A2487" t="str">
        <f>_xlfn.TEXTJOIN("/",TRUE,AOM[[#This Row],[L1]:[L10]])</f>
        <v>Species/Plant/Pasture Fodder/Legume/Centrosema pascuorum</v>
      </c>
      <c r="B2487" t="s">
        <v>25517</v>
      </c>
      <c r="C2487" t="s">
        <v>177</v>
      </c>
      <c r="D2487" t="s">
        <v>254</v>
      </c>
      <c r="E2487" t="s">
        <v>25400</v>
      </c>
      <c r="F2487" t="s">
        <v>25502</v>
      </c>
      <c r="G2487" t="s">
        <v>4163</v>
      </c>
      <c r="H2487" t="s">
        <v>8288</v>
      </c>
      <c r="I2487" t="s">
        <v>8288</v>
      </c>
      <c r="J2487" t="s">
        <v>8288</v>
      </c>
      <c r="K2487" t="s">
        <v>8288</v>
      </c>
      <c r="M2487" t="str" cm="1">
        <f t="array" ref="M2487">LOOKUP(2,1/(C2487:L2487&lt;&gt;""),C2487:L2487)</f>
        <v>Centrosema pascuorum</v>
      </c>
      <c r="N2487" t="s">
        <v>8288</v>
      </c>
      <c r="O2487" t="s">
        <v>8288</v>
      </c>
      <c r="P2487" t="s">
        <v>8288</v>
      </c>
      <c r="Q2487" t="s">
        <v>8288</v>
      </c>
      <c r="R2487" t="s">
        <v>8288</v>
      </c>
      <c r="S2487" t="s">
        <v>8288</v>
      </c>
      <c r="T2487" t="s">
        <v>8288</v>
      </c>
      <c r="U2487" t="s">
        <v>4163</v>
      </c>
      <c r="V2487" s="209" t="s">
        <v>25518</v>
      </c>
      <c r="W2487" t="s">
        <v>8288</v>
      </c>
      <c r="X2487" t="s">
        <v>8288</v>
      </c>
      <c r="Y2487" t="s">
        <v>4162</v>
      </c>
      <c r="Z2487" t="s">
        <v>8288</v>
      </c>
      <c r="AA2487" s="204" t="s">
        <v>4165</v>
      </c>
      <c r="AB2487" s="204" t="s">
        <v>4169</v>
      </c>
      <c r="AC2487"/>
      <c r="AD2487"/>
      <c r="AE2487"/>
      <c r="AF2487"/>
      <c r="AG2487" t="str">
        <f>IFERROR(IF(COUNTIF(C2487:L2487,"Feed Ingredient")&gt;0,INDEX(ani_diet!T:T,MATCH(M2487,ani_diet!D:D,0)),""),"")</f>
        <v/>
      </c>
      <c r="AH2487" s="60" t="b">
        <f>IF(IFERROR(IF(MATCH("Feed Ingredient", AOM[[#This Row],[L1]:[L10]],0)&gt;0, TRUE, FALSE), FALSE)=TRUE,IFERROR(VLOOKUP(M2487, ani_diet!C:C, 1, FALSE), "No Match"),FALSE)</f>
        <v>0</v>
      </c>
      <c r="AL2487" t="str">
        <f>IFERROR(IF(COUNTIF(C2487:L2487,"Feed Ingredient")&gt;0,INDEX(ani_diet!T:T,MATCH(M2487,ani_diet!D:D,0)),""),"")</f>
        <v/>
      </c>
    </row>
    <row r="2488" spans="1:38">
      <c r="A2488" t="str">
        <f>_xlfn.TEXTJOIN("/",TRUE,AOM[[#This Row],[L1]:[L10]])</f>
        <v>Species/Plant/Pasture Fodder/Legume/Chamaecrista rotundifolia</v>
      </c>
      <c r="B2488" t="s">
        <v>25519</v>
      </c>
      <c r="C2488" t="s">
        <v>177</v>
      </c>
      <c r="D2488" t="s">
        <v>254</v>
      </c>
      <c r="E2488" t="s">
        <v>25400</v>
      </c>
      <c r="F2488" t="s">
        <v>25502</v>
      </c>
      <c r="G2488" t="s">
        <v>4167</v>
      </c>
      <c r="H2488" t="s">
        <v>8288</v>
      </c>
      <c r="I2488" t="s">
        <v>8288</v>
      </c>
      <c r="J2488" t="s">
        <v>8288</v>
      </c>
      <c r="K2488" t="s">
        <v>8288</v>
      </c>
      <c r="M2488" t="str" cm="1">
        <f t="array" ref="M2488">LOOKUP(2,1/(C2488:L2488&lt;&gt;""),C2488:L2488)</f>
        <v>Chamaecrista rotundifolia</v>
      </c>
      <c r="N2488" t="s">
        <v>25520</v>
      </c>
      <c r="O2488" t="s">
        <v>8288</v>
      </c>
      <c r="P2488" t="s">
        <v>8288</v>
      </c>
      <c r="Q2488" t="s">
        <v>8288</v>
      </c>
      <c r="R2488" t="s">
        <v>8288</v>
      </c>
      <c r="S2488" t="s">
        <v>8288</v>
      </c>
      <c r="T2488" t="s">
        <v>8288</v>
      </c>
      <c r="U2488" t="s">
        <v>4167</v>
      </c>
      <c r="V2488" s="209" t="s">
        <v>25521</v>
      </c>
      <c r="W2488" t="s">
        <v>8288</v>
      </c>
      <c r="X2488" t="s">
        <v>8288</v>
      </c>
      <c r="Y2488" t="s">
        <v>4166</v>
      </c>
      <c r="Z2488" t="s">
        <v>8288</v>
      </c>
      <c r="AA2488" s="204" t="s">
        <v>4170</v>
      </c>
      <c r="AB2488" s="204" t="s">
        <v>25522</v>
      </c>
      <c r="AC2488"/>
      <c r="AD2488"/>
      <c r="AE2488"/>
      <c r="AF2488"/>
      <c r="AG2488" t="str">
        <f>IFERROR(IF(COUNTIF(C2488:L2488,"Feed Ingredient")&gt;0,INDEX(ani_diet!T:T,MATCH(M2488,ani_diet!D:D,0)),""),"")</f>
        <v/>
      </c>
      <c r="AH2488" s="60" t="b">
        <f>IF(IFERROR(IF(MATCH("Feed Ingredient", AOM[[#This Row],[L1]:[L10]],0)&gt;0, TRUE, FALSE), FALSE)=TRUE,IFERROR(VLOOKUP(M2488, ani_diet!C:C, 1, FALSE), "No Match"),FALSE)</f>
        <v>0</v>
      </c>
      <c r="AL2488" t="str">
        <f>IFERROR(IF(COUNTIF(C2488:L2488,"Feed Ingredient")&gt;0,INDEX(ani_diet!T:T,MATCH(M2488,ani_diet!D:D,0)),""),"")</f>
        <v/>
      </c>
    </row>
    <row r="2489" spans="1:38">
      <c r="A2489" t="str">
        <f>_xlfn.TEXTJOIN("/",TRUE,AOM[[#This Row],[L1]:[L10]])</f>
        <v>Species/Plant/Pasture Fodder/Legume/Crotalaria ochroleuca</v>
      </c>
      <c r="B2489" t="s">
        <v>25523</v>
      </c>
      <c r="C2489" t="s">
        <v>177</v>
      </c>
      <c r="D2489" t="s">
        <v>254</v>
      </c>
      <c r="E2489" t="s">
        <v>25400</v>
      </c>
      <c r="F2489" t="s">
        <v>25502</v>
      </c>
      <c r="G2489" t="s">
        <v>3795</v>
      </c>
      <c r="H2489" t="s">
        <v>8288</v>
      </c>
      <c r="I2489" t="s">
        <v>8288</v>
      </c>
      <c r="J2489" t="s">
        <v>8288</v>
      </c>
      <c r="K2489" t="s">
        <v>8288</v>
      </c>
      <c r="M2489" t="str" cm="1">
        <f t="array" ref="M2489">LOOKUP(2,1/(C2489:L2489&lt;&gt;""),C2489:L2489)</f>
        <v>Crotalaria ochroleuca</v>
      </c>
      <c r="N2489" t="s">
        <v>8288</v>
      </c>
      <c r="O2489" t="s">
        <v>8288</v>
      </c>
      <c r="P2489" t="s">
        <v>8288</v>
      </c>
      <c r="Q2489" t="s">
        <v>8288</v>
      </c>
      <c r="R2489" t="s">
        <v>8288</v>
      </c>
      <c r="S2489" t="s">
        <v>8288</v>
      </c>
      <c r="T2489" t="s">
        <v>8288</v>
      </c>
      <c r="U2489" t="s">
        <v>3795</v>
      </c>
      <c r="V2489" s="209" t="s">
        <v>22739</v>
      </c>
      <c r="W2489" t="s">
        <v>8288</v>
      </c>
      <c r="X2489" t="s">
        <v>8288</v>
      </c>
      <c r="Y2489" t="s">
        <v>4194</v>
      </c>
      <c r="Z2489" t="s">
        <v>8288</v>
      </c>
      <c r="AA2489" s="204" t="s">
        <v>3798</v>
      </c>
      <c r="AB2489" s="204" t="s">
        <v>4169</v>
      </c>
      <c r="AC2489"/>
      <c r="AD2489"/>
      <c r="AE2489"/>
      <c r="AF2489"/>
      <c r="AG2489" t="str">
        <f>IFERROR(IF(COUNTIF(C2489:L2489,"Feed Ingredient")&gt;0,INDEX(ani_diet!T:T,MATCH(M2489,ani_diet!D:D,0)),""),"")</f>
        <v/>
      </c>
      <c r="AH2489" s="60" t="b">
        <f>IF(IFERROR(IF(MATCH("Feed Ingredient", AOM[[#This Row],[L1]:[L10]],0)&gt;0, TRUE, FALSE), FALSE)=TRUE,IFERROR(VLOOKUP(M2489, ani_diet!C:C, 1, FALSE), "No Match"),FALSE)</f>
        <v>0</v>
      </c>
      <c r="AL2489" t="str">
        <f>IFERROR(IF(COUNTIF(C2489:L2489,"Feed Ingredient")&gt;0,INDEX(ani_diet!T:T,MATCH(M2489,ani_diet!D:D,0)),""),"")</f>
        <v/>
      </c>
    </row>
    <row r="2490" spans="1:38">
      <c r="A2490" t="str">
        <f>_xlfn.TEXTJOIN("/",TRUE,AOM[[#This Row],[L1]:[L10]])</f>
        <v>Species/Plant/Pasture Fodder/Legume/Egyptian Clover</v>
      </c>
      <c r="B2490" t="s">
        <v>25524</v>
      </c>
      <c r="C2490" t="s">
        <v>177</v>
      </c>
      <c r="D2490" t="s">
        <v>254</v>
      </c>
      <c r="E2490" t="s">
        <v>25400</v>
      </c>
      <c r="F2490" t="s">
        <v>25502</v>
      </c>
      <c r="G2490" t="s">
        <v>4209</v>
      </c>
      <c r="H2490" t="s">
        <v>8288</v>
      </c>
      <c r="I2490" t="s">
        <v>8288</v>
      </c>
      <c r="J2490" t="s">
        <v>8288</v>
      </c>
      <c r="K2490" t="s">
        <v>8288</v>
      </c>
      <c r="M2490" t="str" cm="1">
        <f t="array" ref="M2490">LOOKUP(2,1/(C2490:L2490&lt;&gt;""),C2490:L2490)</f>
        <v>Egyptian Clover</v>
      </c>
      <c r="N2490" t="s">
        <v>25525</v>
      </c>
      <c r="O2490" t="s">
        <v>25526</v>
      </c>
      <c r="P2490" t="s">
        <v>8288</v>
      </c>
      <c r="Q2490" t="s">
        <v>8288</v>
      </c>
      <c r="R2490" t="s">
        <v>8288</v>
      </c>
      <c r="S2490" t="s">
        <v>8288</v>
      </c>
      <c r="T2490" t="s">
        <v>8288</v>
      </c>
      <c r="U2490" t="s">
        <v>4211</v>
      </c>
      <c r="V2490" s="204" t="s">
        <v>22975</v>
      </c>
      <c r="W2490" t="s">
        <v>8288</v>
      </c>
      <c r="X2490" t="s">
        <v>8288</v>
      </c>
      <c r="Y2490" t="s">
        <v>2884</v>
      </c>
      <c r="Z2490" t="s">
        <v>8288</v>
      </c>
      <c r="AA2490" s="204" t="s">
        <v>4212</v>
      </c>
      <c r="AB2490" s="204" t="s">
        <v>25527</v>
      </c>
      <c r="AC2490"/>
      <c r="AD2490"/>
      <c r="AE2490"/>
      <c r="AF2490"/>
      <c r="AG2490" t="str">
        <f>IFERROR(IF(COUNTIF(C2490:L2490,"Feed Ingredient")&gt;0,INDEX(ani_diet!T:T,MATCH(M2490,ani_diet!D:D,0)),""),"")</f>
        <v/>
      </c>
      <c r="AH2490" s="60" t="b">
        <f>IF(IFERROR(IF(MATCH("Feed Ingredient", AOM[[#This Row],[L1]:[L10]],0)&gt;0, TRUE, FALSE), FALSE)=TRUE,IFERROR(VLOOKUP(M2490, ani_diet!C:C, 1, FALSE), "No Match"),FALSE)</f>
        <v>0</v>
      </c>
      <c r="AL2490" t="str">
        <f>IFERROR(IF(COUNTIF(C2490:L2490,"Feed Ingredient")&gt;0,INDEX(ani_diet!T:T,MATCH(M2490,ani_diet!D:D,0)),""),"")</f>
        <v/>
      </c>
    </row>
    <row r="2491" spans="1:38">
      <c r="A2491" t="str">
        <f>_xlfn.TEXTJOIN("/",TRUE,AOM[[#This Row],[L1]:[L10]])</f>
        <v>Species/Plant/Pasture Fodder/Legume/Hairy Vetch</v>
      </c>
      <c r="B2491" t="s">
        <v>25528</v>
      </c>
      <c r="C2491" t="s">
        <v>177</v>
      </c>
      <c r="D2491" t="s">
        <v>254</v>
      </c>
      <c r="E2491" t="s">
        <v>25400</v>
      </c>
      <c r="F2491" t="s">
        <v>25502</v>
      </c>
      <c r="G2491" t="s">
        <v>4247</v>
      </c>
      <c r="H2491" t="s">
        <v>8288</v>
      </c>
      <c r="I2491" t="s">
        <v>8288</v>
      </c>
      <c r="J2491" t="s">
        <v>8288</v>
      </c>
      <c r="K2491" t="s">
        <v>8288</v>
      </c>
      <c r="M2491" t="str" cm="1">
        <f t="array" ref="M2491">LOOKUP(2,1/(C2491:L2491&lt;&gt;""),C2491:L2491)</f>
        <v>Hairy Vetch</v>
      </c>
      <c r="N2491" t="s">
        <v>25529</v>
      </c>
      <c r="O2491" t="s">
        <v>25530</v>
      </c>
      <c r="P2491" t="s">
        <v>8288</v>
      </c>
      <c r="Q2491" t="s">
        <v>8288</v>
      </c>
      <c r="R2491" t="s">
        <v>8288</v>
      </c>
      <c r="S2491" t="s">
        <v>8288</v>
      </c>
      <c r="T2491" t="s">
        <v>8288</v>
      </c>
      <c r="U2491" t="s">
        <v>3911</v>
      </c>
      <c r="V2491" s="209" t="s">
        <v>25531</v>
      </c>
      <c r="W2491" t="s">
        <v>8288</v>
      </c>
      <c r="X2491" t="s">
        <v>8288</v>
      </c>
      <c r="Y2491" t="s">
        <v>4246</v>
      </c>
      <c r="Z2491" t="s">
        <v>8288</v>
      </c>
      <c r="AA2491" s="204" t="s">
        <v>4250</v>
      </c>
      <c r="AB2491" s="204" t="s">
        <v>25532</v>
      </c>
      <c r="AC2491"/>
      <c r="AD2491"/>
      <c r="AE2491"/>
      <c r="AF2491"/>
      <c r="AG2491" t="str">
        <f>IFERROR(IF(COUNTIF(C2491:L2491,"Feed Ingredient")&gt;0,INDEX(ani_diet!T:T,MATCH(M2491,ani_diet!D:D,0)),""),"")</f>
        <v/>
      </c>
      <c r="AH2491" s="60" t="b">
        <f>IF(IFERROR(IF(MATCH("Feed Ingredient", AOM[[#This Row],[L1]:[L10]],0)&gt;0, TRUE, FALSE), FALSE)=TRUE,IFERROR(VLOOKUP(M2491, ani_diet!C:C, 1, FALSE), "No Match"),FALSE)</f>
        <v>0</v>
      </c>
      <c r="AL2491" t="str">
        <f>IFERROR(IF(COUNTIF(C2491:L2491,"Feed Ingredient")&gt;0,INDEX(ani_diet!T:T,MATCH(M2491,ani_diet!D:D,0)),""),"")</f>
        <v/>
      </c>
    </row>
    <row r="2492" spans="1:38">
      <c r="A2492" t="str">
        <f>_xlfn.TEXTJOIN("/",TRUE,AOM[[#This Row],[L1]:[L10]])</f>
        <v>Species/Plant/Pasture Fodder/Legume/Jointvetche</v>
      </c>
      <c r="B2492" t="s">
        <v>25533</v>
      </c>
      <c r="C2492" t="s">
        <v>177</v>
      </c>
      <c r="D2492" t="s">
        <v>254</v>
      </c>
      <c r="E2492" t="s">
        <v>25400</v>
      </c>
      <c r="F2492" t="s">
        <v>25502</v>
      </c>
      <c r="G2492" t="s">
        <v>4252</v>
      </c>
      <c r="H2492" t="s">
        <v>8288</v>
      </c>
      <c r="I2492" t="s">
        <v>8288</v>
      </c>
      <c r="J2492" t="s">
        <v>8288</v>
      </c>
      <c r="K2492" t="s">
        <v>8288</v>
      </c>
      <c r="M2492" t="str" cm="1">
        <f t="array" ref="M2492">LOOKUP(2,1/(C2492:L2492&lt;&gt;""),C2492:L2492)</f>
        <v>Jointvetche</v>
      </c>
      <c r="N2492" t="s">
        <v>8288</v>
      </c>
      <c r="O2492" t="s">
        <v>8288</v>
      </c>
      <c r="P2492" t="s">
        <v>8288</v>
      </c>
      <c r="Q2492" t="s">
        <v>8288</v>
      </c>
      <c r="R2492" t="s">
        <v>8288</v>
      </c>
      <c r="S2492" t="s">
        <v>8288</v>
      </c>
      <c r="T2492" t="s">
        <v>8288</v>
      </c>
      <c r="U2492" t="s">
        <v>4254</v>
      </c>
      <c r="V2492" s="204" t="s">
        <v>22681</v>
      </c>
      <c r="W2492" t="s">
        <v>8288</v>
      </c>
      <c r="X2492" t="s">
        <v>8288</v>
      </c>
      <c r="Y2492" t="s">
        <v>4251</v>
      </c>
      <c r="Z2492" t="s">
        <v>8288</v>
      </c>
      <c r="AA2492" s="204" t="s">
        <v>4255</v>
      </c>
      <c r="AB2492" s="204" t="s">
        <v>4169</v>
      </c>
      <c r="AC2492"/>
      <c r="AD2492"/>
      <c r="AE2492"/>
      <c r="AF2492"/>
      <c r="AG2492" t="str">
        <f>IFERROR(IF(COUNTIF(C2492:L2492,"Feed Ingredient")&gt;0,INDEX(ani_diet!T:T,MATCH(M2492,ani_diet!D:D,0)),""),"")</f>
        <v/>
      </c>
      <c r="AH2492" s="60" t="b">
        <f>IF(IFERROR(IF(MATCH("Feed Ingredient", AOM[[#This Row],[L1]:[L10]],0)&gt;0, TRUE, FALSE), FALSE)=TRUE,IFERROR(VLOOKUP(M2492, ani_diet!C:C, 1, FALSE), "No Match"),FALSE)</f>
        <v>0</v>
      </c>
      <c r="AL2492" t="str">
        <f>IFERROR(IF(COUNTIF(C2492:L2492,"Feed Ingredient")&gt;0,INDEX(ani_diet!T:T,MATCH(M2492,ani_diet!D:D,0)),""),"")</f>
        <v/>
      </c>
    </row>
    <row r="2493" spans="1:38">
      <c r="A2493" t="str">
        <f>_xlfn.TEXTJOIN("/",TRUE,AOM[[#This Row],[L1]:[L10]])</f>
        <v>Species/Plant/Pasture Fodder/Legume/Pueraria phaseoloides</v>
      </c>
      <c r="B2493" t="s">
        <v>25534</v>
      </c>
      <c r="C2493" t="s">
        <v>177</v>
      </c>
      <c r="D2493" t="s">
        <v>254</v>
      </c>
      <c r="E2493" t="s">
        <v>25400</v>
      </c>
      <c r="F2493" t="s">
        <v>25502</v>
      </c>
      <c r="G2493" t="s">
        <v>4289</v>
      </c>
      <c r="H2493" t="s">
        <v>8288</v>
      </c>
      <c r="I2493" t="s">
        <v>8288</v>
      </c>
      <c r="J2493" t="s">
        <v>8288</v>
      </c>
      <c r="K2493" t="s">
        <v>8288</v>
      </c>
      <c r="M2493" t="str" cm="1">
        <f t="array" ref="M2493">LOOKUP(2,1/(C2493:L2493&lt;&gt;""),C2493:L2493)</f>
        <v>Pueraria phaseoloides</v>
      </c>
      <c r="N2493" t="s">
        <v>25535</v>
      </c>
      <c r="O2493" t="s">
        <v>25536</v>
      </c>
      <c r="P2493" t="s">
        <v>8288</v>
      </c>
      <c r="Q2493" t="s">
        <v>8288</v>
      </c>
      <c r="R2493" t="s">
        <v>8288</v>
      </c>
      <c r="S2493" t="s">
        <v>8288</v>
      </c>
      <c r="T2493" t="s">
        <v>8288</v>
      </c>
      <c r="U2493" t="s">
        <v>4289</v>
      </c>
      <c r="V2493" s="204" t="s">
        <v>22906</v>
      </c>
      <c r="W2493" t="s">
        <v>8288</v>
      </c>
      <c r="X2493" t="s">
        <v>8288</v>
      </c>
      <c r="Y2493" t="s">
        <v>4288</v>
      </c>
      <c r="Z2493" t="s">
        <v>8288</v>
      </c>
      <c r="AA2493" s="204" t="s">
        <v>4291</v>
      </c>
      <c r="AB2493" s="204" t="s">
        <v>22909</v>
      </c>
      <c r="AC2493"/>
      <c r="AD2493"/>
      <c r="AE2493"/>
      <c r="AF2493"/>
      <c r="AG2493" t="str">
        <f>IFERROR(IF(COUNTIF(C2493:L2493,"Feed Ingredient")&gt;0,INDEX(ani_diet!T:T,MATCH(M2493,ani_diet!D:D,0)),""),"")</f>
        <v/>
      </c>
      <c r="AH2493" s="60" t="b">
        <f>IF(IFERROR(IF(MATCH("Feed Ingredient", AOM[[#This Row],[L1]:[L10]],0)&gt;0, TRUE, FALSE), FALSE)=TRUE,IFERROR(VLOOKUP(M2493, ani_diet!C:C, 1, FALSE), "No Match"),FALSE)</f>
        <v>0</v>
      </c>
      <c r="AL2493" t="str">
        <f>IFERROR(IF(COUNTIF(C2493:L2493,"Feed Ingredient")&gt;0,INDEX(ani_diet!T:T,MATCH(M2493,ani_diet!D:D,0)),""),"")</f>
        <v/>
      </c>
    </row>
    <row r="2494" spans="1:38">
      <c r="A2494" t="str">
        <f>_xlfn.TEXTJOIN("/",TRUE,AOM[[#This Row],[L1]:[L10]])</f>
        <v>Species/Plant/Pasture Fodder/Legume/Spanish Tick Clover</v>
      </c>
      <c r="B2494" t="s">
        <v>25537</v>
      </c>
      <c r="C2494" t="s">
        <v>177</v>
      </c>
      <c r="D2494" t="s">
        <v>254</v>
      </c>
      <c r="E2494" t="s">
        <v>25400</v>
      </c>
      <c r="F2494" t="s">
        <v>25502</v>
      </c>
      <c r="G2494" t="s">
        <v>25538</v>
      </c>
      <c r="H2494" t="s">
        <v>8288</v>
      </c>
      <c r="I2494" t="s">
        <v>8288</v>
      </c>
      <c r="J2494" t="s">
        <v>8288</v>
      </c>
      <c r="K2494" t="s">
        <v>8288</v>
      </c>
      <c r="M2494" t="str" cm="1">
        <f t="array" ref="M2494">LOOKUP(2,1/(C2494:L2494&lt;&gt;""),C2494:L2494)</f>
        <v>Spanish Tick Clover</v>
      </c>
      <c r="N2494" t="s">
        <v>25539</v>
      </c>
      <c r="O2494" t="s">
        <v>25540</v>
      </c>
      <c r="P2494" t="s">
        <v>8288</v>
      </c>
      <c r="Q2494" t="s">
        <v>8288</v>
      </c>
      <c r="R2494" t="s">
        <v>8288</v>
      </c>
      <c r="S2494" t="s">
        <v>8288</v>
      </c>
      <c r="T2494" t="s">
        <v>8288</v>
      </c>
      <c r="U2494" t="s">
        <v>3812</v>
      </c>
      <c r="V2494" s="209" t="s">
        <v>21009</v>
      </c>
      <c r="W2494" t="s">
        <v>8288</v>
      </c>
      <c r="X2494" t="s">
        <v>8288</v>
      </c>
      <c r="Y2494" t="s">
        <v>4378</v>
      </c>
      <c r="Z2494" t="s">
        <v>8288</v>
      </c>
      <c r="AA2494" s="204" t="s">
        <v>4383</v>
      </c>
      <c r="AB2494" s="204" t="s">
        <v>21010</v>
      </c>
      <c r="AC2494"/>
      <c r="AD2494"/>
      <c r="AE2494"/>
      <c r="AF2494"/>
      <c r="AG2494" t="str">
        <f>IFERROR(IF(COUNTIF(C2494:L2494,"Feed Ingredient")&gt;0,INDEX(ani_diet!T:T,MATCH(M2494,ani_diet!D:D,0)),""),"")</f>
        <v/>
      </c>
      <c r="AH2494" s="60" t="b">
        <f>IF(IFERROR(IF(MATCH("Feed Ingredient", AOM[[#This Row],[L1]:[L10]],0)&gt;0, TRUE, FALSE), FALSE)=TRUE,IFERROR(VLOOKUP(M2494, ani_diet!C:C, 1, FALSE), "No Match"),FALSE)</f>
        <v>0</v>
      </c>
      <c r="AL2494" t="str">
        <f>IFERROR(IF(COUNTIF(C2494:L2494,"Feed Ingredient")&gt;0,INDEX(ani_diet!T:T,MATCH(M2494,ani_diet!D:D,0)),""),"")</f>
        <v/>
      </c>
    </row>
    <row r="2495" spans="1:38">
      <c r="A2495" t="str">
        <f>_xlfn.TEXTJOIN("/",TRUE,AOM[[#This Row],[L1]:[L10]])</f>
        <v>Species/Plant/Pasture Fodder/Legume/Stylosanthes guianensis</v>
      </c>
      <c r="B2495" t="s">
        <v>25541</v>
      </c>
      <c r="C2495" t="s">
        <v>177</v>
      </c>
      <c r="D2495" t="s">
        <v>254</v>
      </c>
      <c r="E2495" t="s">
        <v>25400</v>
      </c>
      <c r="F2495" t="s">
        <v>25502</v>
      </c>
      <c r="G2495" t="s">
        <v>4336</v>
      </c>
      <c r="H2495" t="s">
        <v>8288</v>
      </c>
      <c r="I2495" t="s">
        <v>8288</v>
      </c>
      <c r="J2495" t="s">
        <v>8288</v>
      </c>
      <c r="K2495" t="s">
        <v>8288</v>
      </c>
      <c r="M2495" t="str" cm="1">
        <f t="array" ref="M2495">LOOKUP(2,1/(C2495:L2495&lt;&gt;""),C2495:L2495)</f>
        <v>Stylosanthes guianensis</v>
      </c>
      <c r="N2495" t="s">
        <v>25542</v>
      </c>
      <c r="O2495" t="s">
        <v>25543</v>
      </c>
      <c r="P2495" t="s">
        <v>8288</v>
      </c>
      <c r="Q2495" t="s">
        <v>8288</v>
      </c>
      <c r="R2495" t="s">
        <v>8288</v>
      </c>
      <c r="S2495" t="s">
        <v>8288</v>
      </c>
      <c r="T2495" t="s">
        <v>8288</v>
      </c>
      <c r="U2495" t="s">
        <v>4336</v>
      </c>
      <c r="V2495" s="204" t="s">
        <v>22916</v>
      </c>
      <c r="W2495" t="s">
        <v>8288</v>
      </c>
      <c r="X2495" t="s">
        <v>8288</v>
      </c>
      <c r="Y2495" t="s">
        <v>4335</v>
      </c>
      <c r="Z2495" t="s">
        <v>8288</v>
      </c>
      <c r="AA2495" s="204" t="s">
        <v>4339</v>
      </c>
      <c r="AB2495" s="204" t="s">
        <v>22924</v>
      </c>
      <c r="AC2495"/>
      <c r="AD2495"/>
      <c r="AE2495"/>
      <c r="AF2495"/>
      <c r="AG2495" t="str">
        <f>IFERROR(IF(COUNTIF(C2495:L2495,"Feed Ingredient")&gt;0,INDEX(ani_diet!T:T,MATCH(M2495,ani_diet!D:D,0)),""),"")</f>
        <v/>
      </c>
      <c r="AH2495" s="60" t="b">
        <f>IF(IFERROR(IF(MATCH("Feed Ingredient", AOM[[#This Row],[L1]:[L10]],0)&gt;0, TRUE, FALSE), FALSE)=TRUE,IFERROR(VLOOKUP(M2495, ani_diet!C:C, 1, FALSE), "No Match"),FALSE)</f>
        <v>0</v>
      </c>
      <c r="AL2495" t="str">
        <f>IFERROR(IF(COUNTIF(C2495:L2495,"Feed Ingredient")&gt;0,INDEX(ani_diet!T:T,MATCH(M2495,ani_diet!D:D,0)),""),"")</f>
        <v/>
      </c>
    </row>
    <row r="2496" spans="1:38">
      <c r="A2496" t="str">
        <f>_xlfn.TEXTJOIN("/",TRUE,AOM[[#This Row],[L1]:[L10]])</f>
        <v>Species/Plant/Pasture Fodder/Legume/Stylosanthes hamata</v>
      </c>
      <c r="B2496" t="s">
        <v>25544</v>
      </c>
      <c r="C2496" t="s">
        <v>177</v>
      </c>
      <c r="D2496" t="s">
        <v>254</v>
      </c>
      <c r="E2496" t="s">
        <v>25400</v>
      </c>
      <c r="F2496" t="s">
        <v>25502</v>
      </c>
      <c r="G2496" t="s">
        <v>4341</v>
      </c>
      <c r="H2496" t="s">
        <v>8288</v>
      </c>
      <c r="I2496" t="s">
        <v>8288</v>
      </c>
      <c r="J2496" t="s">
        <v>8288</v>
      </c>
      <c r="K2496" t="s">
        <v>8288</v>
      </c>
      <c r="M2496" t="str" cm="1">
        <f t="array" ref="M2496">LOOKUP(2,1/(C2496:L2496&lt;&gt;""),C2496:L2496)</f>
        <v>Stylosanthes hamata</v>
      </c>
      <c r="N2496" t="s">
        <v>25545</v>
      </c>
      <c r="O2496" t="s">
        <v>25546</v>
      </c>
      <c r="P2496" t="s">
        <v>8288</v>
      </c>
      <c r="Q2496" t="s">
        <v>8288</v>
      </c>
      <c r="R2496" t="s">
        <v>8288</v>
      </c>
      <c r="S2496" t="s">
        <v>8288</v>
      </c>
      <c r="T2496" t="s">
        <v>8288</v>
      </c>
      <c r="U2496" t="s">
        <v>4341</v>
      </c>
      <c r="V2496" s="204" t="s">
        <v>22929</v>
      </c>
      <c r="W2496" t="s">
        <v>8288</v>
      </c>
      <c r="X2496" t="s">
        <v>8288</v>
      </c>
      <c r="Y2496" t="s">
        <v>4340</v>
      </c>
      <c r="Z2496" t="s">
        <v>8288</v>
      </c>
      <c r="AA2496" s="204" t="s">
        <v>4343</v>
      </c>
      <c r="AB2496" s="204" t="s">
        <v>22932</v>
      </c>
      <c r="AC2496"/>
      <c r="AD2496"/>
      <c r="AE2496"/>
      <c r="AF2496"/>
      <c r="AG2496" t="str">
        <f>IFERROR(IF(COUNTIF(C2496:L2496,"Feed Ingredient")&gt;0,INDEX(ani_diet!T:T,MATCH(M2496,ani_diet!D:D,0)),""),"")</f>
        <v/>
      </c>
      <c r="AH2496" s="60" t="b">
        <f>IF(IFERROR(IF(MATCH("Feed Ingredient", AOM[[#This Row],[L1]:[L10]],0)&gt;0, TRUE, FALSE), FALSE)=TRUE,IFERROR(VLOOKUP(M2496, ani_diet!C:C, 1, FALSE), "No Match"),FALSE)</f>
        <v>0</v>
      </c>
      <c r="AL2496" t="str">
        <f>IFERROR(IF(COUNTIF(C2496:L2496,"Feed Ingredient")&gt;0,INDEX(ani_diet!T:T,MATCH(M2496,ani_diet!D:D,0)),""),"")</f>
        <v/>
      </c>
    </row>
    <row r="2497" spans="1:38">
      <c r="A2497" t="str">
        <f>_xlfn.TEXTJOIN("/",TRUE,AOM[[#This Row],[L1]:[L10]])</f>
        <v>Species/Plant/Pasture Fodder/Legume/Subterranean Clover</v>
      </c>
      <c r="B2497" t="s">
        <v>25547</v>
      </c>
      <c r="C2497" t="s">
        <v>177</v>
      </c>
      <c r="D2497" t="s">
        <v>254</v>
      </c>
      <c r="E2497" t="s">
        <v>25400</v>
      </c>
      <c r="F2497" t="s">
        <v>25502</v>
      </c>
      <c r="G2497" t="s">
        <v>4349</v>
      </c>
      <c r="H2497" t="s">
        <v>8288</v>
      </c>
      <c r="I2497" t="s">
        <v>8288</v>
      </c>
      <c r="J2497" t="s">
        <v>8288</v>
      </c>
      <c r="K2497" t="s">
        <v>8288</v>
      </c>
      <c r="M2497" t="str" cm="1">
        <f t="array" ref="M2497">LOOKUP(2,1/(C2497:L2497&lt;&gt;""),C2497:L2497)</f>
        <v>Subterranean Clover</v>
      </c>
      <c r="N2497" t="s">
        <v>25548</v>
      </c>
      <c r="O2497" t="s">
        <v>25549</v>
      </c>
      <c r="P2497" t="s">
        <v>8288</v>
      </c>
      <c r="Q2497" t="s">
        <v>8288</v>
      </c>
      <c r="R2497" t="s">
        <v>8288</v>
      </c>
      <c r="S2497" t="s">
        <v>8288</v>
      </c>
      <c r="T2497" t="s">
        <v>8288</v>
      </c>
      <c r="U2497" t="s">
        <v>3907</v>
      </c>
      <c r="V2497" s="204" t="s">
        <v>25550</v>
      </c>
      <c r="W2497" t="s">
        <v>8288</v>
      </c>
      <c r="X2497" t="s">
        <v>8288</v>
      </c>
      <c r="Y2497" t="s">
        <v>4348</v>
      </c>
      <c r="Z2497" t="s">
        <v>8288</v>
      </c>
      <c r="AA2497" s="204" t="s">
        <v>3909</v>
      </c>
      <c r="AB2497" s="204" t="s">
        <v>25551</v>
      </c>
      <c r="AC2497"/>
      <c r="AD2497"/>
      <c r="AE2497"/>
      <c r="AF2497"/>
      <c r="AG2497" t="str">
        <f>IFERROR(IF(COUNTIF(C2497:L2497,"Feed Ingredient")&gt;0,INDEX(ani_diet!T:T,MATCH(M2497,ani_diet!D:D,0)),""),"")</f>
        <v/>
      </c>
      <c r="AH2497" s="60" t="b">
        <f>IF(IFERROR(IF(MATCH("Feed Ingredient", AOM[[#This Row],[L1]:[L10]],0)&gt;0, TRUE, FALSE), FALSE)=TRUE,IFERROR(VLOOKUP(M2497, ani_diet!C:C, 1, FALSE), "No Match"),FALSE)</f>
        <v>0</v>
      </c>
      <c r="AL2497" t="str">
        <f>IFERROR(IF(COUNTIF(C2497:L2497,"Feed Ingredient")&gt;0,INDEX(ani_diet!T:T,MATCH(M2497,ani_diet!D:D,0)),""),"")</f>
        <v/>
      </c>
    </row>
    <row r="2498" spans="1:38">
      <c r="A2498" t="str">
        <f>_xlfn.TEXTJOIN("/",TRUE,AOM[[#This Row],[L1]:[L10]])</f>
        <v>Species/Plant/Pasture Fodder/Legume/Sunn Hemp</v>
      </c>
      <c r="B2498" t="s">
        <v>25552</v>
      </c>
      <c r="C2498" t="s">
        <v>177</v>
      </c>
      <c r="D2498" t="s">
        <v>254</v>
      </c>
      <c r="E2498" t="s">
        <v>25400</v>
      </c>
      <c r="F2498" t="s">
        <v>25502</v>
      </c>
      <c r="G2498" t="s">
        <v>4357</v>
      </c>
      <c r="H2498" t="s">
        <v>8288</v>
      </c>
      <c r="I2498" t="s">
        <v>8288</v>
      </c>
      <c r="J2498" t="s">
        <v>8288</v>
      </c>
      <c r="K2498" t="s">
        <v>8288</v>
      </c>
      <c r="M2498" t="str" cm="1">
        <f t="array" ref="M2498">LOOKUP(2,1/(C2498:L2498&lt;&gt;""),C2498:L2498)</f>
        <v>Sunn Hemp</v>
      </c>
      <c r="N2498" t="s">
        <v>25553</v>
      </c>
      <c r="O2498" t="s">
        <v>25554</v>
      </c>
      <c r="P2498" t="s">
        <v>8288</v>
      </c>
      <c r="Q2498" t="s">
        <v>8288</v>
      </c>
      <c r="R2498" t="s">
        <v>8288</v>
      </c>
      <c r="S2498" t="s">
        <v>8288</v>
      </c>
      <c r="T2498" t="s">
        <v>8288</v>
      </c>
      <c r="U2498" t="s">
        <v>3791</v>
      </c>
      <c r="V2498" s="209" t="s">
        <v>25555</v>
      </c>
      <c r="W2498" t="s">
        <v>8288</v>
      </c>
      <c r="X2498" t="s">
        <v>8288</v>
      </c>
      <c r="Y2498" t="s">
        <v>4356</v>
      </c>
      <c r="Z2498" t="s">
        <v>8288</v>
      </c>
      <c r="AA2498" s="204" t="s">
        <v>3793</v>
      </c>
      <c r="AB2498" s="204" t="s">
        <v>25556</v>
      </c>
      <c r="AC2498"/>
      <c r="AD2498"/>
      <c r="AE2498"/>
      <c r="AF2498"/>
      <c r="AG2498" t="str">
        <f>IFERROR(IF(COUNTIF(C2498:L2498,"Feed Ingredient")&gt;0,INDEX(ani_diet!T:T,MATCH(M2498,ani_diet!D:D,0)),""),"")</f>
        <v/>
      </c>
      <c r="AH2498" s="60" t="b">
        <f>IF(IFERROR(IF(MATCH("Feed Ingredient", AOM[[#This Row],[L1]:[L10]],0)&gt;0, TRUE, FALSE), FALSE)=TRUE,IFERROR(VLOOKUP(M2498, ani_diet!C:C, 1, FALSE), "No Match"),FALSE)</f>
        <v>0</v>
      </c>
      <c r="AL2498" t="str">
        <f>IFERROR(IF(COUNTIF(C2498:L2498,"Feed Ingredient")&gt;0,INDEX(ani_diet!T:T,MATCH(M2498,ani_diet!D:D,0)),""),"")</f>
        <v/>
      </c>
    </row>
    <row r="2499" spans="1:38">
      <c r="A2499" t="str">
        <f>_xlfn.TEXTJOIN("/",TRUE,AOM[[#This Row],[L1]:[L10]])</f>
        <v>Species/Plant/Pasture Fodder/Legume/Trifolium quartinianum</v>
      </c>
      <c r="B2499" t="s">
        <v>25557</v>
      </c>
      <c r="C2499" t="s">
        <v>177</v>
      </c>
      <c r="D2499" t="s">
        <v>254</v>
      </c>
      <c r="E2499" t="s">
        <v>25400</v>
      </c>
      <c r="F2499" t="s">
        <v>25502</v>
      </c>
      <c r="G2499" t="s">
        <v>4385</v>
      </c>
      <c r="H2499" t="s">
        <v>8288</v>
      </c>
      <c r="I2499" t="s">
        <v>8288</v>
      </c>
      <c r="J2499" t="s">
        <v>8288</v>
      </c>
      <c r="K2499" t="s">
        <v>8288</v>
      </c>
      <c r="M2499" t="str" cm="1">
        <f t="array" ref="M2499">LOOKUP(2,1/(C2499:L2499&lt;&gt;""),C2499:L2499)</f>
        <v>Trifolium quartinianum</v>
      </c>
      <c r="N2499" t="s">
        <v>25558</v>
      </c>
      <c r="O2499" t="s">
        <v>8288</v>
      </c>
      <c r="P2499" t="s">
        <v>8288</v>
      </c>
      <c r="Q2499" t="s">
        <v>8288</v>
      </c>
      <c r="R2499" t="s">
        <v>8288</v>
      </c>
      <c r="S2499" t="s">
        <v>8288</v>
      </c>
      <c r="T2499" t="s">
        <v>8288</v>
      </c>
      <c r="U2499" t="s">
        <v>4385</v>
      </c>
      <c r="V2499" s="204" t="s">
        <v>25559</v>
      </c>
      <c r="W2499" t="s">
        <v>8288</v>
      </c>
      <c r="X2499" t="s">
        <v>8288</v>
      </c>
      <c r="Y2499" t="s">
        <v>4384</v>
      </c>
      <c r="Z2499" t="s">
        <v>8288</v>
      </c>
      <c r="AA2499" s="204" t="s">
        <v>4387</v>
      </c>
      <c r="AB2499" s="204" t="s">
        <v>4169</v>
      </c>
      <c r="AC2499"/>
      <c r="AD2499"/>
      <c r="AE2499"/>
      <c r="AF2499"/>
      <c r="AG2499" t="str">
        <f>IFERROR(IF(COUNTIF(C2499:L2499,"Feed Ingredient")&gt;0,INDEX(ani_diet!T:T,MATCH(M2499,ani_diet!D:D,0)),""),"")</f>
        <v/>
      </c>
      <c r="AH2499" s="60" t="b">
        <f>IF(IFERROR(IF(MATCH("Feed Ingredient", AOM[[#This Row],[L1]:[L10]],0)&gt;0, TRUE, FALSE), FALSE)=TRUE,IFERROR(VLOOKUP(M2499, ani_diet!C:C, 1, FALSE), "No Match"),FALSE)</f>
        <v>0</v>
      </c>
      <c r="AL2499" t="str">
        <f>IFERROR(IF(COUNTIF(C2499:L2499,"Feed Ingredient")&gt;0,INDEX(ani_diet!T:T,MATCH(M2499,ani_diet!D:D,0)),""),"")</f>
        <v/>
      </c>
    </row>
    <row r="2500" spans="1:38">
      <c r="A2500" t="str">
        <f>_xlfn.TEXTJOIN("/",TRUE,AOM[[#This Row],[L1]:[L10]])</f>
        <v>Species/Plant/Pasture Fodder/Legume/Trifolium steudneri</v>
      </c>
      <c r="B2500" t="s">
        <v>25560</v>
      </c>
      <c r="C2500" t="s">
        <v>177</v>
      </c>
      <c r="D2500" t="s">
        <v>254</v>
      </c>
      <c r="E2500" t="s">
        <v>25400</v>
      </c>
      <c r="F2500" t="s">
        <v>25502</v>
      </c>
      <c r="G2500" t="s">
        <v>4389</v>
      </c>
      <c r="H2500" t="s">
        <v>8288</v>
      </c>
      <c r="I2500" t="s">
        <v>8288</v>
      </c>
      <c r="J2500" t="s">
        <v>8288</v>
      </c>
      <c r="K2500" t="s">
        <v>8288</v>
      </c>
      <c r="M2500" t="str" cm="1">
        <f t="array" ref="M2500">LOOKUP(2,1/(C2500:L2500&lt;&gt;""),C2500:L2500)</f>
        <v>Trifolium steudneri</v>
      </c>
      <c r="N2500" t="s">
        <v>8288</v>
      </c>
      <c r="O2500" t="s">
        <v>8288</v>
      </c>
      <c r="P2500" t="s">
        <v>8288</v>
      </c>
      <c r="Q2500" t="s">
        <v>8288</v>
      </c>
      <c r="R2500" t="s">
        <v>8288</v>
      </c>
      <c r="S2500" t="s">
        <v>8288</v>
      </c>
      <c r="T2500" t="s">
        <v>8288</v>
      </c>
      <c r="U2500" t="s">
        <v>4389</v>
      </c>
      <c r="V2500" s="204" t="s">
        <v>25561</v>
      </c>
      <c r="W2500" t="s">
        <v>8288</v>
      </c>
      <c r="X2500" t="s">
        <v>8288</v>
      </c>
      <c r="Y2500" t="s">
        <v>4388</v>
      </c>
      <c r="Z2500" t="s">
        <v>8288</v>
      </c>
      <c r="AA2500" s="204" t="s">
        <v>4391</v>
      </c>
      <c r="AB2500" s="204" t="s">
        <v>4169</v>
      </c>
      <c r="AC2500"/>
      <c r="AD2500"/>
      <c r="AE2500"/>
      <c r="AF2500"/>
      <c r="AG2500" t="str">
        <f>IFERROR(IF(COUNTIF(C2500:L2500,"Feed Ingredient")&gt;0,INDEX(ani_diet!T:T,MATCH(M2500,ani_diet!D:D,0)),""),"")</f>
        <v/>
      </c>
      <c r="AH2500" s="60" t="b">
        <f>IF(IFERROR(IF(MATCH("Feed Ingredient", AOM[[#This Row],[L1]:[L10]],0)&gt;0, TRUE, FALSE), FALSE)=TRUE,IFERROR(VLOOKUP(M2500, ani_diet!C:C, 1, FALSE), "No Match"),FALSE)</f>
        <v>0</v>
      </c>
      <c r="AL2500" t="str">
        <f>IFERROR(IF(COUNTIF(C2500:L2500,"Feed Ingredient")&gt;0,INDEX(ani_diet!T:T,MATCH(M2500,ani_diet!D:D,0)),""),"")</f>
        <v/>
      </c>
    </row>
    <row r="2501" spans="1:38">
      <c r="A2501" t="str">
        <f>_xlfn.TEXTJOIN("/",TRUE,AOM[[#This Row],[L1]:[L10]])</f>
        <v>Species/Plant/Pasture Fodder/Natural Vegetation</v>
      </c>
      <c r="B2501" t="s">
        <v>25562</v>
      </c>
      <c r="C2501" t="s">
        <v>177</v>
      </c>
      <c r="D2501" t="s">
        <v>254</v>
      </c>
      <c r="E2501" t="s">
        <v>25400</v>
      </c>
      <c r="F2501" t="s">
        <v>25563</v>
      </c>
      <c r="G2501" t="s">
        <v>8288</v>
      </c>
      <c r="H2501" t="s">
        <v>8288</v>
      </c>
      <c r="I2501" t="s">
        <v>8288</v>
      </c>
      <c r="J2501" t="s">
        <v>8288</v>
      </c>
      <c r="K2501" t="s">
        <v>8288</v>
      </c>
      <c r="M2501" t="str" cm="1">
        <f t="array" ref="M2501">LOOKUP(2,1/(C2501:L2501&lt;&gt;""),C2501:L2501)</f>
        <v>Natural Vegetation</v>
      </c>
      <c r="N2501" t="s">
        <v>8288</v>
      </c>
      <c r="O2501" t="s">
        <v>8288</v>
      </c>
      <c r="P2501" t="s">
        <v>8288</v>
      </c>
      <c r="Q2501" t="s">
        <v>8288</v>
      </c>
      <c r="R2501" t="s">
        <v>8288</v>
      </c>
      <c r="S2501" t="s">
        <v>8288</v>
      </c>
      <c r="T2501" t="s">
        <v>8288</v>
      </c>
      <c r="V2501" s="204" t="s">
        <v>8288</v>
      </c>
      <c r="W2501" t="s">
        <v>8288</v>
      </c>
      <c r="X2501" t="s">
        <v>8288</v>
      </c>
      <c r="Y2501" t="s">
        <v>4221</v>
      </c>
      <c r="Z2501" t="s">
        <v>8288</v>
      </c>
      <c r="AA2501" s="204" t="s">
        <v>328</v>
      </c>
      <c r="AB2501" s="204" t="s">
        <v>8288</v>
      </c>
      <c r="AC2501"/>
      <c r="AD2501"/>
      <c r="AE2501"/>
      <c r="AF2501"/>
      <c r="AG2501" t="str">
        <f>IFERROR(IF(COUNTIF(C2501:L2501,"Feed Ingredient")&gt;0,INDEX(ani_diet!T:T,MATCH(M2501,ani_diet!D:D,0)),""),"")</f>
        <v/>
      </c>
      <c r="AH2501" s="60" t="b">
        <f>IF(IFERROR(IF(MATCH("Feed Ingredient", AOM[[#This Row],[L1]:[L10]],0)&gt;0, TRUE, FALSE), FALSE)=TRUE,IFERROR(VLOOKUP(M2501, ani_diet!C:C, 1, FALSE), "No Match"),FALSE)</f>
        <v>0</v>
      </c>
      <c r="AL2501" t="str">
        <f>IFERROR(IF(COUNTIF(C2501:L2501,"Feed Ingredient")&gt;0,INDEX(ani_diet!T:T,MATCH(M2501,ani_diet!D:D,0)),""),"")</f>
        <v/>
      </c>
    </row>
    <row r="2502" spans="1:38">
      <c r="A2502" t="str">
        <f>_xlfn.TEXTJOIN("/",TRUE,AOM[[#This Row],[L1]:[L10]])</f>
        <v>Species/Plant/Pasture Fodder/Other Fodder</v>
      </c>
      <c r="B2502" t="s">
        <v>25564</v>
      </c>
      <c r="C2502" t="s">
        <v>177</v>
      </c>
      <c r="D2502" t="s">
        <v>254</v>
      </c>
      <c r="E2502" t="s">
        <v>25400</v>
      </c>
      <c r="F2502" t="s">
        <v>4275</v>
      </c>
      <c r="G2502" t="s">
        <v>8288</v>
      </c>
      <c r="H2502" t="s">
        <v>8288</v>
      </c>
      <c r="I2502" t="s">
        <v>8288</v>
      </c>
      <c r="J2502" t="s">
        <v>8288</v>
      </c>
      <c r="K2502" t="s">
        <v>8288</v>
      </c>
      <c r="M2502" t="str" cm="1">
        <f t="array" ref="M2502">LOOKUP(2,1/(C2502:L2502&lt;&gt;""),C2502:L2502)</f>
        <v>Other Fodder</v>
      </c>
      <c r="N2502" t="s">
        <v>8288</v>
      </c>
      <c r="O2502" t="s">
        <v>8288</v>
      </c>
      <c r="P2502" t="s">
        <v>8288</v>
      </c>
      <c r="Q2502" t="s">
        <v>8288</v>
      </c>
      <c r="R2502" t="s">
        <v>8288</v>
      </c>
      <c r="S2502" t="s">
        <v>8288</v>
      </c>
      <c r="T2502" t="s">
        <v>8288</v>
      </c>
      <c r="V2502" s="204" t="s">
        <v>8288</v>
      </c>
      <c r="W2502" t="s">
        <v>8288</v>
      </c>
      <c r="X2502" t="s">
        <v>8288</v>
      </c>
      <c r="Y2502" t="s">
        <v>4274</v>
      </c>
      <c r="Z2502" t="s">
        <v>8288</v>
      </c>
      <c r="AA2502" s="204" t="s">
        <v>328</v>
      </c>
      <c r="AB2502" s="204" t="s">
        <v>8288</v>
      </c>
      <c r="AC2502"/>
      <c r="AD2502"/>
      <c r="AE2502"/>
      <c r="AF2502"/>
      <c r="AG2502" t="str">
        <f>IFERROR(IF(COUNTIF(C2502:L2502,"Feed Ingredient")&gt;0,INDEX(ani_diet!T:T,MATCH(M2502,ani_diet!D:D,0)),""),"")</f>
        <v/>
      </c>
      <c r="AH2502" s="60" t="b">
        <f>IF(IFERROR(IF(MATCH("Feed Ingredient", AOM[[#This Row],[L1]:[L10]],0)&gt;0, TRUE, FALSE), FALSE)=TRUE,IFERROR(VLOOKUP(M2502, ani_diet!C:C, 1, FALSE), "No Match"),FALSE)</f>
        <v>0</v>
      </c>
      <c r="AL2502" t="str">
        <f>IFERROR(IF(COUNTIF(C2502:L2502,"Feed Ingredient")&gt;0,INDEX(ani_diet!T:T,MATCH(M2502,ani_diet!D:D,0)),""),"")</f>
        <v/>
      </c>
    </row>
    <row r="2503" spans="1:38">
      <c r="A2503" t="str">
        <f>_xlfn.TEXTJOIN("/",TRUE,AOM[[#This Row],[L1]:[L10]])</f>
        <v>Species/Plant/Pasture Fodder/Tree</v>
      </c>
      <c r="B2503" t="s">
        <v>25565</v>
      </c>
      <c r="C2503" t="s">
        <v>177</v>
      </c>
      <c r="D2503" t="s">
        <v>254</v>
      </c>
      <c r="E2503" t="s">
        <v>25400</v>
      </c>
      <c r="F2503" t="s">
        <v>124</v>
      </c>
      <c r="G2503" t="s">
        <v>8288</v>
      </c>
      <c r="H2503" t="s">
        <v>8288</v>
      </c>
      <c r="I2503" t="s">
        <v>8288</v>
      </c>
      <c r="J2503" t="s">
        <v>8288</v>
      </c>
      <c r="K2503" t="s">
        <v>8288</v>
      </c>
      <c r="M2503" t="str" cm="1">
        <f t="array" ref="M2503">LOOKUP(2,1/(C2503:L2503&lt;&gt;""),C2503:L2503)</f>
        <v>Tree</v>
      </c>
      <c r="N2503" t="s">
        <v>8288</v>
      </c>
      <c r="O2503" t="s">
        <v>8288</v>
      </c>
      <c r="P2503" t="s">
        <v>8288</v>
      </c>
      <c r="Q2503" t="s">
        <v>8288</v>
      </c>
      <c r="R2503" t="s">
        <v>8288</v>
      </c>
      <c r="S2503" t="s">
        <v>8288</v>
      </c>
      <c r="T2503" t="s">
        <v>8288</v>
      </c>
      <c r="V2503" s="204" t="s">
        <v>8288</v>
      </c>
      <c r="W2503" t="s">
        <v>8288</v>
      </c>
      <c r="X2503" t="s">
        <v>8288</v>
      </c>
      <c r="Y2503" t="s">
        <v>4236</v>
      </c>
      <c r="Z2503" t="s">
        <v>8288</v>
      </c>
      <c r="AA2503" s="204" t="s">
        <v>328</v>
      </c>
      <c r="AB2503" s="204" t="s">
        <v>8288</v>
      </c>
      <c r="AC2503"/>
      <c r="AD2503"/>
      <c r="AE2503"/>
      <c r="AF2503"/>
      <c r="AG2503" t="str">
        <f>IFERROR(IF(COUNTIF(C2503:L2503,"Feed Ingredient")&gt;0,INDEX(ani_diet!T:T,MATCH(M2503,ani_diet!D:D,0)),""),"")</f>
        <v/>
      </c>
      <c r="AH2503" s="60" t="b">
        <f>IF(IFERROR(IF(MATCH("Feed Ingredient", AOM[[#This Row],[L1]:[L10]],0)&gt;0, TRUE, FALSE), FALSE)=TRUE,IFERROR(VLOOKUP(M2503, ani_diet!C:C, 1, FALSE), "No Match"),FALSE)</f>
        <v>0</v>
      </c>
      <c r="AL2503" t="str">
        <f>IFERROR(IF(COUNTIF(C2503:L2503,"Feed Ingredient")&gt;0,INDEX(ani_diet!T:T,MATCH(M2503,ani_diet!D:D,0)),""),"")</f>
        <v/>
      </c>
    </row>
    <row r="2504" spans="1:38">
      <c r="B2504" s="207"/>
      <c r="C2504" s="207"/>
      <c r="D2504" s="207"/>
      <c r="E2504" s="207"/>
      <c r="F2504" s="207"/>
      <c r="G2504" s="207"/>
      <c r="H2504" s="207"/>
      <c r="I2504" s="207"/>
      <c r="J2504" s="207"/>
      <c r="K2504" s="207"/>
      <c r="L2504" s="207"/>
      <c r="M2504" t="e" cm="1">
        <f t="array" ref="M2504">LOOKUP(2,1/(C2504:L2504&lt;&gt;""),C2504:L2504)</f>
        <v>#N/A</v>
      </c>
      <c r="N2504" s="207"/>
      <c r="O2504" s="207"/>
      <c r="P2504" s="207"/>
      <c r="Q2504" s="207"/>
      <c r="R2504" s="207"/>
      <c r="S2504" s="207"/>
      <c r="T2504" s="207"/>
      <c r="U2504" s="207"/>
      <c r="V2504" s="209"/>
      <c r="W2504" s="207"/>
      <c r="X2504" s="207"/>
      <c r="Y2504" s="207"/>
      <c r="Z2504" s="207"/>
      <c r="AA2504" s="209"/>
      <c r="AB2504" s="209"/>
      <c r="AC2504" s="210"/>
      <c r="AD2504" s="210"/>
      <c r="AE2504" s="210"/>
      <c r="AF2504" s="210"/>
      <c r="AG2504" t="str">
        <f>IFERROR(IF(COUNTIF(C2504:L2504,"Feed Ingredient")&gt;0,INDEX(ani_diet!T:T,MATCH(M2504,ani_diet!D:D,0)),""),"")</f>
        <v/>
      </c>
      <c r="AH2504" s="60" t="b">
        <f>IF(IFERROR(IF(MATCH("Feed Ingredient", AOM[[#This Row],[L1]:[L10]],0)&gt;0, TRUE, FALSE), FALSE)=TRUE,IFERROR(VLOOKUP(M2504, ani_diet!C:C, 1, FALSE), "No Match"),FALSE)</f>
        <v>0</v>
      </c>
      <c r="AL2504" t="str">
        <f>IFERROR(IF(COUNTIF(C2504:L2504,"Feed Ingredient")&gt;0,INDEX(ani_diet!T:T,MATCH(M2504,ani_diet!D:D,0)),""),"")</f>
        <v/>
      </c>
    </row>
  </sheetData>
  <sheetProtection formatCells="0" formatColumns="0" formatRows="0" insertColumns="0" insertRows="0" insertHyperlinks="0" deleteColumns="0" deleteRows="0" autoFilter="0" pivotTables="0"/>
  <phoneticPr fontId="15" type="noConversion"/>
  <conditionalFormatting sqref="B2:B2504">
    <cfRule type="expression" dxfId="51" priority="32" stopIfTrue="1">
      <formula>COUNTIF(B:B,B2)&gt;1</formula>
    </cfRule>
  </conditionalFormatting>
  <conditionalFormatting sqref="N1:N938 N940:N971 O972:O973 N974:N999 N1001:N1310 N1312:N1531 N1533:N1637 N1640:N1845 P1846 N1847:N1908 N1916:N1956 N1958:N1048576">
    <cfRule type="expression" dxfId="50" priority="33">
      <formula>IFERROR(FIND(",",N1)&gt;0,FALSE)</formula>
    </cfRule>
    <cfRule type="expression" dxfId="49" priority="34">
      <formula>AND(COUNTIF(N:N,N1)&gt;1,N1&lt;&gt;"")</formula>
    </cfRule>
  </conditionalFormatting>
  <hyperlinks>
    <hyperlink ref="AB723" r:id="rId1" xr:uid="{55B0087B-98C7-477E-A8D5-6F35CD829DA8}"/>
    <hyperlink ref="AB526" r:id="rId2" xr:uid="{19613F52-CD8D-4DA4-A379-938CC2D235B0}"/>
    <hyperlink ref="AB563" r:id="rId3" xr:uid="{A0FDFE40-E44A-4BBE-A5DD-571FD42FEE41}"/>
    <hyperlink ref="AB531" r:id="rId4" xr:uid="{FB52A0CB-78A2-4824-846E-38BCD5859D8E}"/>
    <hyperlink ref="AB678" r:id="rId5" xr:uid="{1402FB15-D080-492D-BF81-B4376D8685F0}"/>
    <hyperlink ref="AB485" r:id="rId6" xr:uid="{F1DA5CC7-1C95-42C5-BE36-A6DA3A1866AB}"/>
    <hyperlink ref="AB340" r:id="rId7" xr:uid="{C65CDCD1-D92D-4507-8904-036B62716ABA}"/>
    <hyperlink ref="AB883" r:id="rId8" xr:uid="{35408AA6-BAF3-450B-86AD-C5FB2EA318C1}"/>
    <hyperlink ref="AB525" r:id="rId9" xr:uid="{FDB67136-9CB1-4526-881E-29069B36DD8F}"/>
    <hyperlink ref="AB609" r:id="rId10" xr:uid="{85D88547-25DF-42C3-AAC6-03D7FDDB895C}"/>
    <hyperlink ref="AB530" r:id="rId11" xr:uid="{90F58513-E0A3-48DF-8F26-55D6D29DC6DA}"/>
    <hyperlink ref="AB672" r:id="rId12" xr:uid="{09F41875-498E-4F5E-B9A9-3BDC98600EDF}"/>
    <hyperlink ref="AB877" r:id="rId13" xr:uid="{89344884-2F88-41A5-A5A9-55BF1D8A2F61}"/>
    <hyperlink ref="AB789" r:id="rId14" xr:uid="{1B82225D-6D24-49D8-94DC-4810EF07CD95}"/>
    <hyperlink ref="AB679" r:id="rId15" xr:uid="{22DC3DAE-4303-44E0-BE2F-83E41AAEE287}"/>
    <hyperlink ref="R2409" r:id="rId16" xr:uid="{E158DDB6-F75F-4C24-8651-CBBFC55FFBD3}"/>
    <hyperlink ref="V241" r:id="rId17" xr:uid="{181C6468-7B49-4B05-9BD7-2358D8F026AF}"/>
    <hyperlink ref="V1331" r:id="rId18" xr:uid="{3B44649D-ACB2-4802-9777-D254A5F739C1}"/>
    <hyperlink ref="V1377" r:id="rId19" xr:uid="{DA153472-FA40-4643-86DD-1F81890C2371}"/>
    <hyperlink ref="V1786" r:id="rId20" xr:uid="{46E83406-7118-4FFE-94CE-73F567418684}"/>
    <hyperlink ref="AB420" r:id="rId21" xr:uid="{3C1D9C1F-4D04-406E-96C8-59DDFE133AF7}"/>
    <hyperlink ref="AB280" r:id="rId22" xr:uid="{D82C29E5-910C-4D69-9983-328EB3A491B0}"/>
    <hyperlink ref="AB285" r:id="rId23" xr:uid="{100252AC-E9FB-454F-86F1-89BE7D6CAD85}"/>
    <hyperlink ref="AB292" r:id="rId24" xr:uid="{904A587A-03B3-4F53-A112-49E9EC2079AC}"/>
    <hyperlink ref="AB520" r:id="rId25" xr:uid="{A9221AC3-FE48-435D-A55E-AB6A052D454E}"/>
    <hyperlink ref="AB533" r:id="rId26" xr:uid="{0E4AC85B-648F-45DC-A03C-B3CCDD43A565}"/>
    <hyperlink ref="AB538" r:id="rId27" xr:uid="{6A4B6A42-F81D-4C75-B910-56C99C34B179}"/>
    <hyperlink ref="AB553" r:id="rId28" xr:uid="{5662D085-E6BA-449C-8C2E-C5EF7CD5A910}"/>
    <hyperlink ref="AB576" r:id="rId29" xr:uid="{75290775-D6C1-4417-8CDA-F88BEF6772C6}"/>
    <hyperlink ref="AB594" r:id="rId30" xr:uid="{5DE93FCB-4BDF-47C5-8794-09DD0E7D0374}"/>
    <hyperlink ref="AB739" r:id="rId31" xr:uid="{0293EF6A-D22F-4956-8F55-B93486C8E0BC}"/>
    <hyperlink ref="AB737" r:id="rId32" xr:uid="{CF854C2A-D54C-4EFC-954A-5A7ABBE9C3B1}"/>
    <hyperlink ref="AB805" r:id="rId33" xr:uid="{185BEE07-B800-49FF-9789-F7945337E379}"/>
    <hyperlink ref="AB834" r:id="rId34" xr:uid="{F72659F9-1F65-43C3-AF61-67210B1EA570}"/>
    <hyperlink ref="AB848" r:id="rId35" xr:uid="{9BA1BADE-FEF3-4E00-A4DB-2EB7CB5C4B38}"/>
    <hyperlink ref="AB917" r:id="rId36" xr:uid="{61F5A7BA-BCA1-4A52-9972-89DAE7F7441B}"/>
    <hyperlink ref="AB952" r:id="rId37" xr:uid="{C5C94DAC-492A-4054-B03E-2224EF8FB357}"/>
    <hyperlink ref="AB956" r:id="rId38" xr:uid="{0FCA4678-11EF-4A5D-8F4E-2B17C73299AA}"/>
    <hyperlink ref="AB959" r:id="rId39" xr:uid="{69FC4A84-5C34-4B35-8AC7-5EC851C8F0F5}"/>
    <hyperlink ref="AB972" r:id="rId40" xr:uid="{CA3DE129-DAE3-4DE6-92A4-E6B1F6FC70F3}"/>
    <hyperlink ref="AB974" r:id="rId41" xr:uid="{81B0C2DA-BB66-454D-9BAD-538825B4A609}"/>
    <hyperlink ref="AB982" r:id="rId42" xr:uid="{6D89602A-4D91-4C39-9465-9C3CAE3E521B}"/>
    <hyperlink ref="AB989" r:id="rId43" xr:uid="{F131732C-3485-49D6-8065-336EC53440F9}"/>
    <hyperlink ref="AB990" r:id="rId44" xr:uid="{5C593CE1-C1FE-4898-9818-EB7A82421C0E}"/>
    <hyperlink ref="AB995" r:id="rId45" xr:uid="{C516F9E0-392F-44B0-A53F-C4C1D3B7AFED}"/>
    <hyperlink ref="AB996" r:id="rId46" xr:uid="{400B3C64-EC8C-4433-8190-E83DF0F31A95}"/>
    <hyperlink ref="AB1005" r:id="rId47" xr:uid="{DC4AF206-80C9-4E88-8C25-0DCF95D76085}"/>
    <hyperlink ref="AB1012" r:id="rId48" xr:uid="{E175E528-27FA-4D47-BEEB-8ADBE789B025}"/>
    <hyperlink ref="AB1024" r:id="rId49" xr:uid="{C8563C39-E280-4B81-A084-82E84B527D9B}"/>
    <hyperlink ref="AB1028" r:id="rId50" xr:uid="{BE4E8B96-4AAF-4D25-899B-988D1339A501}"/>
    <hyperlink ref="AB1031" r:id="rId51" xr:uid="{17B8924D-5D83-4AA0-8999-690EF6849F82}"/>
    <hyperlink ref="AB1032" r:id="rId52" xr:uid="{3A451C4B-4CB9-4766-A738-0E9F23A23E4D}"/>
    <hyperlink ref="AB1036" r:id="rId53" xr:uid="{FEB6F1C9-EC55-4E6D-8AD1-57712E64D074}"/>
    <hyperlink ref="AB1046" r:id="rId54" xr:uid="{004A8415-8D05-4412-AECF-E700ED78BF83}"/>
    <hyperlink ref="AB1069" r:id="rId55" xr:uid="{50808A5E-0175-46DE-85AC-3CA985D89CFB}"/>
    <hyperlink ref="AB1073" r:id="rId56" xr:uid="{4DE9D773-5F16-4BA9-B138-B5045A675AD9}"/>
    <hyperlink ref="AB1082" r:id="rId57" xr:uid="{BEB61172-D177-4C97-B424-01F43012F7EE}"/>
    <hyperlink ref="AB1086" r:id="rId58" xr:uid="{00F19B3D-3EEB-4E31-8AF9-F2C31C2C72A1}"/>
    <hyperlink ref="AB1108" r:id="rId59" xr:uid="{A0685526-C596-485B-A35E-C72B041DE44C}"/>
    <hyperlink ref="AB1119" r:id="rId60" xr:uid="{17155037-F1D6-4BDC-B02B-D359F336EC68}"/>
    <hyperlink ref="AB1133" r:id="rId61" xr:uid="{A6A8F570-B5B7-4EE3-A1CB-C01A9CE96153}"/>
    <hyperlink ref="AB1144" r:id="rId62" xr:uid="{C1933FAB-7010-4A3B-89DD-527C70EB8A8C}"/>
    <hyperlink ref="AB1149" r:id="rId63" xr:uid="{7E125DC9-39AE-4275-82F3-D5931E18B758}"/>
    <hyperlink ref="AB1167" r:id="rId64" xr:uid="{002C5C75-F273-4CAC-A676-31ABF0523D63}"/>
    <hyperlink ref="AB1172" r:id="rId65" xr:uid="{450B23A1-4C25-4CFE-92EC-6EB9F34A2A39}"/>
    <hyperlink ref="AB1191" r:id="rId66" xr:uid="{822DA398-DC15-486A-BA35-817367CE396F}"/>
    <hyperlink ref="AB1196" r:id="rId67" xr:uid="{5E043DEF-EFC2-4EF4-88F2-13B89F2B45A7}"/>
    <hyperlink ref="AB1207" r:id="rId68" xr:uid="{682C9902-6E0C-4CDA-A2BA-5D22192D89A1}"/>
    <hyperlink ref="AB1236" r:id="rId69" xr:uid="{BA7FC753-F73D-43A7-A5B2-3CF9F9CE01EE}"/>
    <hyperlink ref="AB1247" r:id="rId70" xr:uid="{868A089F-69DC-460C-B480-BB58A35DF070}"/>
    <hyperlink ref="AB1261" r:id="rId71" xr:uid="{A6749DE3-3F51-448B-8C87-723778D108FA}"/>
    <hyperlink ref="AB1276" r:id="rId72" xr:uid="{325B2C47-139D-4117-85BE-17774E24F40A}"/>
    <hyperlink ref="AB1304" r:id="rId73" xr:uid="{21155FB6-CE61-4B7E-AA80-5F9BB3B7544B}"/>
    <hyperlink ref="AB1369" r:id="rId74" xr:uid="{053E11A4-4E48-4421-9DA6-F7CB7D73C3E5}"/>
    <hyperlink ref="AB1392" r:id="rId75" xr:uid="{AFB246B0-91E5-4A27-B7FF-F283FD31A9D0}"/>
    <hyperlink ref="AB1427" r:id="rId76" xr:uid="{8B7AA68F-7B9E-49BB-A13B-43369735C3CA}"/>
    <hyperlink ref="AB1437" r:id="rId77" xr:uid="{3BC93B69-ABFD-4893-BF42-12816122A22C}"/>
    <hyperlink ref="AB1463" r:id="rId78" xr:uid="{924C4293-0D09-4248-85A9-36BD6CF55FEA}"/>
    <hyperlink ref="AB1467" r:id="rId79" xr:uid="{9E8B4500-FD99-4310-A2E3-B17D41AC4CFA}"/>
    <hyperlink ref="AB1501" r:id="rId80" xr:uid="{9E865BDA-2621-4959-A0FC-8C19F4535D03}"/>
    <hyperlink ref="AB1503" r:id="rId81" xr:uid="{651E15E1-6F3B-4B99-95C7-745449615BE4}"/>
    <hyperlink ref="AB1531" r:id="rId82" xr:uid="{15DDAD5C-C4E0-4E16-9DEE-22CFCB27CB17}"/>
    <hyperlink ref="AB1533" r:id="rId83" xr:uid="{CA1625B4-C5A5-4D8D-A2D6-D227C8874B9F}"/>
    <hyperlink ref="AB1537" r:id="rId84" xr:uid="{02815491-01E3-4B37-BFF9-FE3D35B56285}"/>
    <hyperlink ref="AB1556" r:id="rId85" xr:uid="{2AA8E037-89AF-4FFD-AF4E-0F9F17A006F4}"/>
    <hyperlink ref="AB1560" r:id="rId86" xr:uid="{B9F750D4-CE9A-4B50-ACC6-DAF7862E1C3D}"/>
    <hyperlink ref="AB1565" r:id="rId87" xr:uid="{D4D326A8-D2D1-4557-910B-E1D6F00AD819}"/>
    <hyperlink ref="AB1586" r:id="rId88" xr:uid="{FB9E18DC-49A6-433C-8E72-EFD8280A22B4}"/>
    <hyperlink ref="AB1574" r:id="rId89" xr:uid="{8AEF3DE3-2141-419A-829A-DB480F8A4B41}"/>
    <hyperlink ref="AB1599" r:id="rId90" xr:uid="{840C3335-F506-47AA-9E02-839121CCF27D}"/>
    <hyperlink ref="AB1596" r:id="rId91" xr:uid="{75C26C1A-4883-4C63-9540-7F99CCACE179}"/>
    <hyperlink ref="AB744" r:id="rId92" xr:uid="{AD3B77D1-7801-49D4-A70C-7CF96CAAA15D}"/>
    <hyperlink ref="P499" r:id="rId93" xr:uid="{4F732465-1CAD-47E2-8783-D33009F0B0E8}"/>
    <hyperlink ref="V322" r:id="rId94" xr:uid="{77089D60-232B-42A5-9D65-A1C78A401F45}"/>
    <hyperlink ref="V466" r:id="rId95" xr:uid="{4C4BBEB1-0498-4321-9D0F-61B0DEA37420}"/>
    <hyperlink ref="V278" r:id="rId96" xr:uid="{41FA8C12-D8B9-43B8-8E37-37B182BFF251}"/>
    <hyperlink ref="V276" r:id="rId97" xr:uid="{CEABED8E-6994-465D-B4BB-8BC06E70CB1D}"/>
    <hyperlink ref="V277" r:id="rId98" xr:uid="{5A6F17B9-6CBF-42D6-B309-495C3ADAC95C}"/>
    <hyperlink ref="V279" r:id="rId99" xr:uid="{AB563C6B-58B1-4393-B7CF-59957B15249E}"/>
    <hyperlink ref="V281" r:id="rId100" xr:uid="{E410C17C-D072-44E6-8C0E-B9EAFA3B14C4}"/>
    <hyperlink ref="V280" r:id="rId101" xr:uid="{BF00D772-EBF3-46CD-ADCF-7D2946F619F5}"/>
    <hyperlink ref="V295" r:id="rId102" xr:uid="{CC1F5407-7199-48EF-80EB-401C5951A24C}"/>
    <hyperlink ref="V296" r:id="rId103" xr:uid="{2512DD07-5C25-4C6C-9E3F-424B4030469B}"/>
    <hyperlink ref="V294" r:id="rId104" xr:uid="{339FCD4E-F1AA-44CA-9F72-59ED6DA6B44A}"/>
    <hyperlink ref="V299" r:id="rId105" xr:uid="{878DBE25-5B2E-4EA1-8E9E-3B4BAE26C3BD}"/>
    <hyperlink ref="V339" r:id="rId106" xr:uid="{511EB638-D422-4BEA-8DC9-5D392E80588F}"/>
    <hyperlink ref="V340" r:id="rId107" xr:uid="{C9BD080A-6D4A-455E-9E1B-903F0CCE177F}"/>
    <hyperlink ref="V341" r:id="rId108" xr:uid="{B76A55E6-1BFA-4512-87E3-EF47ABCE1838}"/>
    <hyperlink ref="V344" r:id="rId109" xr:uid="{74ACAA05-2E33-4EEF-BC7F-153B2DB83572}"/>
    <hyperlink ref="V457" r:id="rId110" xr:uid="{11F09A29-3074-4CE8-89FF-667052BEB896}"/>
    <hyperlink ref="V454" r:id="rId111" xr:uid="{31304DFD-3A61-4F39-BC58-8D97E709715B}"/>
    <hyperlink ref="V505" r:id="rId112" xr:uid="{31734772-D2DB-4802-AF3F-7F079B03F63C}"/>
    <hyperlink ref="V507" r:id="rId113" xr:uid="{D4A28BB0-C697-49F8-8E29-B327A2BDEE30}"/>
    <hyperlink ref="V508" r:id="rId114" xr:uid="{72965FC0-7001-4EAE-9A2C-FF5593ED3E42}"/>
    <hyperlink ref="V509" r:id="rId115" xr:uid="{15760EBA-91F7-4367-8B80-1CE8548E8B28}"/>
    <hyperlink ref="V510" r:id="rId116" xr:uid="{F1237D91-0A51-432D-871A-300A762F6ED4}"/>
    <hyperlink ref="V511" r:id="rId117" xr:uid="{16CF99A0-ECE3-4491-B162-61E037DF4FF6}"/>
    <hyperlink ref="V512" r:id="rId118" xr:uid="{D50484A1-0A36-4ABB-A53B-6D4E6BE064CE}"/>
    <hyperlink ref="V523" r:id="rId119" xr:uid="{ED4CEEAC-F186-413E-95EF-0A10E028EA11}"/>
    <hyperlink ref="V525" r:id="rId120" xr:uid="{901D3342-CA41-49CB-983A-53679002D3F9}"/>
    <hyperlink ref="V524" r:id="rId121" xr:uid="{DD078C0E-F795-4656-8ABF-109B608B10C8}"/>
    <hyperlink ref="V526" r:id="rId122" xr:uid="{D7E65383-4BDC-4DC8-A84E-4B1C0B44F99D}"/>
    <hyperlink ref="V529" r:id="rId123" xr:uid="{4B2981BF-C6E8-4955-B320-274E2070E205}"/>
    <hyperlink ref="V534" r:id="rId124" xr:uid="{3563428E-AC38-4938-925C-A7F328ECF72C}"/>
    <hyperlink ref="V533" r:id="rId125" xr:uid="{3E03AFF9-8E2A-4404-926C-98D265686C1D}"/>
    <hyperlink ref="V574" r:id="rId126" xr:uid="{C4D59D68-B939-4121-B122-C9BCA4BC9127}"/>
    <hyperlink ref="V537" r:id="rId127" xr:uid="{E486547B-99B6-4711-9EDD-C74A1D2B5F4E}"/>
    <hyperlink ref="V536" r:id="rId128" xr:uid="{6CD90B0F-8023-4C72-A984-612AB33A6C73}"/>
    <hyperlink ref="V538" r:id="rId129" xr:uid="{3326433B-22FB-46B7-8B05-E84B4A801336}"/>
    <hyperlink ref="V539" r:id="rId130" xr:uid="{B42B47DB-9692-4981-8269-C23AA1E6447F}"/>
    <hyperlink ref="V551" r:id="rId131" xr:uid="{5467BDD2-E7BD-4BE1-882B-53459D9C33A7}"/>
    <hyperlink ref="V553" r:id="rId132" xr:uid="{77B3E46C-D56B-4244-B65D-726A4BC3D8A3}"/>
    <hyperlink ref="V552" r:id="rId133" xr:uid="{E99EEEE6-5536-4D0A-81A0-D9F98D78D476}"/>
    <hyperlink ref="V570" r:id="rId134" xr:uid="{7B22C5F7-3D87-4236-AA34-23A892B7A65A}"/>
    <hyperlink ref="V576" r:id="rId135" xr:uid="{892B2C11-09CB-495D-AF49-1ECEC3B6AE8D}"/>
    <hyperlink ref="V613" r:id="rId136" xr:uid="{41462639-80C0-441D-BA2D-0D45589A891C}"/>
    <hyperlink ref="V623" r:id="rId137" xr:uid="{C775927E-B905-4766-9033-16311EBA133C}"/>
    <hyperlink ref="V620" r:id="rId138" xr:uid="{C43D0E8A-9E9A-43AD-8D55-2620979D4A1B}"/>
    <hyperlink ref="V619" r:id="rId139" xr:uid="{9ECC9EF8-D4F8-4209-A930-41A2A592B47C}"/>
    <hyperlink ref="V624" r:id="rId140" xr:uid="{D796A325-9677-43DE-B54C-BA24CA55DCC6}"/>
    <hyperlink ref="V621" r:id="rId141" xr:uid="{CD29AC6F-AE01-46D9-B59D-BD696878A94F}"/>
    <hyperlink ref="V631" r:id="rId142" xr:uid="{BF95BB7F-4993-4058-B65F-B7B2A64FD82E}"/>
    <hyperlink ref="V628" r:id="rId143" xr:uid="{88E98EDA-FB2D-4213-8966-B2ACD8AFDA68}"/>
    <hyperlink ref="V633" r:id="rId144" xr:uid="{0916D57D-EB5E-417F-9ACF-7941E65F77A1}"/>
    <hyperlink ref="V654" r:id="rId145" xr:uid="{B0CA3212-3AE0-435A-8BBC-3AF64DFA40D6}"/>
    <hyperlink ref="V655" r:id="rId146" xr:uid="{5BD1F657-1FA3-45D5-A13C-0E411F28CC2E}"/>
    <hyperlink ref="V656" r:id="rId147" xr:uid="{33377B0F-15B4-4BD5-BFE1-4579100A7E4A}"/>
    <hyperlink ref="V662" r:id="rId148" xr:uid="{9898F1A6-51AA-45A0-950B-1790267C4FD8}"/>
    <hyperlink ref="V657" r:id="rId149" xr:uid="{822AEB29-6636-463E-902A-2A3C433F3935}"/>
    <hyperlink ref="V660" r:id="rId150" xr:uid="{4E55D42E-8149-4D41-8E54-A68BF783294E}"/>
    <hyperlink ref="V661" r:id="rId151" xr:uid="{7EACF05B-DEEF-4DDF-B615-E1D8F9A99888}"/>
    <hyperlink ref="V658" r:id="rId152" xr:uid="{3971F82D-823F-42E7-B1AE-231A517AF26D}"/>
    <hyperlink ref="V663" r:id="rId153" xr:uid="{4CC6114D-2AE2-4F44-AA92-B75907E354C1}"/>
    <hyperlink ref="V671" r:id="rId154" xr:uid="{F5189C3F-DF9D-4896-AAC8-B86E124E707A}"/>
    <hyperlink ref="V670" r:id="rId155" xr:uid="{E34ECB2B-D0A3-4305-AAB0-36B416714D61}"/>
    <hyperlink ref="V673" r:id="rId156" xr:uid="{456D3C07-FA33-40CA-BEAF-F951421A59DE}"/>
    <hyperlink ref="V716" r:id="rId157" xr:uid="{6AEF2F74-4246-4694-9B06-A0EBE58ACEE2}"/>
    <hyperlink ref="V715" r:id="rId158" xr:uid="{5EDA2936-2A0A-473D-B24D-0E7022A3D205}"/>
    <hyperlink ref="V717" r:id="rId159" xr:uid="{4CB8C4DB-9E5F-4E17-A77B-21ABC5F5A2FC}"/>
    <hyperlink ref="V723" r:id="rId160" xr:uid="{019F1EF1-CE2C-4571-9122-40E8690E9EEB}"/>
    <hyperlink ref="V720" r:id="rId161" xr:uid="{81BBD986-E9E1-4C7A-B657-1E71E96846ED}"/>
    <hyperlink ref="V722" r:id="rId162" xr:uid="{5114C8F2-CA43-40D9-B08D-CDBC682ED83A}"/>
    <hyperlink ref="V724" r:id="rId163" xr:uid="{367D589F-660B-49B8-8016-0F3C1595C671}"/>
    <hyperlink ref="V725" r:id="rId164" xr:uid="{4FC72911-3298-4D2C-B9C3-A3EDA9DC6A49}"/>
    <hyperlink ref="V726" r:id="rId165" xr:uid="{65869916-D03E-4B49-B993-5C4141F589D6}"/>
    <hyperlink ref="V889" r:id="rId166" xr:uid="{5F233250-D2B9-467D-A3D6-FD53454EABE0}"/>
    <hyperlink ref="V744" r:id="rId167" xr:uid="{AD557434-3773-4BC5-87D8-0A607B47E4DA}"/>
    <hyperlink ref="V747" r:id="rId168" xr:uid="{A6A69AD8-A42D-4732-AE5D-FEA429285A2E}"/>
    <hyperlink ref="V749" r:id="rId169" xr:uid="{35484151-2BA2-4FE5-800D-D2E2E724B00F}"/>
    <hyperlink ref="V737" r:id="rId170" xr:uid="{09058745-A9AB-44CB-B7FB-114DAFA59AA1}"/>
    <hyperlink ref="V739" r:id="rId171" xr:uid="{6EB16A47-9D0B-430C-8A28-D16FD26E2EAC}"/>
    <hyperlink ref="V752" r:id="rId172" xr:uid="{F23A443C-7AE3-418F-AC11-23502E9568A7}"/>
    <hyperlink ref="V758" r:id="rId173" xr:uid="{2F5C2F05-3F35-4BDE-8142-5ED1FC91B7CD}"/>
    <hyperlink ref="V757" r:id="rId174" xr:uid="{B5A3AA9F-FE7D-4A41-8C61-307E5452B2FA}"/>
    <hyperlink ref="V756" r:id="rId175" xr:uid="{1DDF40A6-24FE-4B8C-97AF-AF02817FB1CC}"/>
    <hyperlink ref="V755" r:id="rId176" xr:uid="{E3CC43BF-EE53-457F-A2A5-4C7B0E60B8B1}"/>
    <hyperlink ref="V818" r:id="rId177" xr:uid="{A846D331-E6DF-4B48-8039-698BC2F9A9E7}"/>
    <hyperlink ref="V819" r:id="rId178" xr:uid="{5235194A-C3E2-4C88-A0FB-4D85607B1DC9}"/>
    <hyperlink ref="V820" r:id="rId179" xr:uid="{E3880814-D418-4AB1-9454-339D2CC8551C}"/>
    <hyperlink ref="V821" r:id="rId180" xr:uid="{0DB530C6-7061-4689-9FDA-268C91AFDDA4}"/>
    <hyperlink ref="V828" r:id="rId181" xr:uid="{0EC7D034-CC18-459C-A8C4-35BDF5A5BF0B}"/>
    <hyperlink ref="V849" r:id="rId182" xr:uid="{686B56B1-A79B-45FD-BAC2-33FB2707915A}"/>
    <hyperlink ref="V850" r:id="rId183" xr:uid="{16F319EF-72D2-495F-8AD9-B4BF47F642C6}"/>
    <hyperlink ref="V829" r:id="rId184" xr:uid="{7FD23564-EA25-49D6-B685-E9119A61BA9A}"/>
    <hyperlink ref="V833" r:id="rId185" xr:uid="{E7246966-785A-425C-B47E-6750A1FD08A5}"/>
    <hyperlink ref="V853" r:id="rId186" xr:uid="{8E14FAAC-B503-4FD9-BBA9-2082020A554C}"/>
    <hyperlink ref="V851" r:id="rId187" xr:uid="{A654C519-93DD-420B-B604-34426F376DE1}"/>
    <hyperlink ref="V852" r:id="rId188" xr:uid="{21D8222E-8E96-4109-BEB1-DEE759C612E8}"/>
    <hyperlink ref="V848" r:id="rId189" xr:uid="{B3FE7626-B81C-4C2C-90EB-0BA3F8D35908}"/>
    <hyperlink ref="V868" r:id="rId190" xr:uid="{7020B02D-2297-4011-93B6-91B81F4D6800}"/>
    <hyperlink ref="V869" r:id="rId191" xr:uid="{F67DCA9C-9D43-47AB-AEAE-403B11EA9D72}"/>
    <hyperlink ref="V870" r:id="rId192" xr:uid="{46DF4A5E-F9CA-4A26-A6DF-3166F9B29E8B}"/>
    <hyperlink ref="V883" r:id="rId193" xr:uid="{93C2B5D4-68F2-4DDD-A34D-2CC1C37C9118}"/>
    <hyperlink ref="V888" r:id="rId194" xr:uid="{8553C383-07F1-4D1F-8B9F-D028E16E2BA9}"/>
    <hyperlink ref="V884" r:id="rId195" xr:uid="{710FF09A-02A1-42DB-A85C-90126C4C89B8}"/>
    <hyperlink ref="V885" r:id="rId196" xr:uid="{72A6299C-2D58-43A8-96F4-ECBF5C0C7FF6}"/>
    <hyperlink ref="V891" r:id="rId197" xr:uid="{AE5A7301-51CF-4647-A3FE-77C224E6A85D}"/>
    <hyperlink ref="V893" r:id="rId198" xr:uid="{1759B118-FAB8-4903-A295-F69AA59AEBA8}"/>
    <hyperlink ref="V892" r:id="rId199" xr:uid="{F6A34D48-6814-4F8A-A434-F6189B39CF28}"/>
    <hyperlink ref="V898" r:id="rId200" xr:uid="{2C532F84-49CB-4ED1-950D-E84146F318F6}"/>
    <hyperlink ref="V897" r:id="rId201" xr:uid="{2981F1F2-5EF5-4F55-BD7C-5633A5450045}"/>
    <hyperlink ref="V901" r:id="rId202" xr:uid="{20919B05-2098-41B1-A4DC-DBCA30E32349}"/>
    <hyperlink ref="V903" r:id="rId203" xr:uid="{28818FA7-03FD-402B-8139-15AE84439057}"/>
    <hyperlink ref="V909" r:id="rId204" xr:uid="{C0BE7101-2D69-4733-A527-07EF6D140BE2}"/>
    <hyperlink ref="V913" r:id="rId205" xr:uid="{C9C2B153-B956-4810-BB53-273D48410DA4}"/>
    <hyperlink ref="V914" r:id="rId206" xr:uid="{8EBD5586-76E3-474D-824C-E63C24715D1D}"/>
    <hyperlink ref="V915" r:id="rId207" xr:uid="{75E88456-E72A-4483-9FDD-51D8119542CF}"/>
    <hyperlink ref="V916" r:id="rId208" xr:uid="{56AFFFD1-04DD-4196-84F4-47A15B36AC5A}"/>
    <hyperlink ref="V932" r:id="rId209" xr:uid="{C5842F64-BD9E-4A6A-AF1C-BD90990518FF}"/>
    <hyperlink ref="V933" r:id="rId210" xr:uid="{F05E10C0-342B-4446-9481-26D7B1D8CA5C}"/>
    <hyperlink ref="V934" r:id="rId211" xr:uid="{EF920037-F5BA-4873-95E3-62720E076465}"/>
    <hyperlink ref="V935" r:id="rId212" xr:uid="{C168CEBB-8D45-40AB-AF22-DC4577785099}"/>
    <hyperlink ref="V936" r:id="rId213" xr:uid="{96C6F509-282C-4223-A915-393B3E141113}"/>
    <hyperlink ref="V946" r:id="rId214" xr:uid="{286F5EFD-E891-4944-9163-B2D428319DA6}"/>
    <hyperlink ref="V948" r:id="rId215" xr:uid="{194DB545-6121-4E18-BF4D-0103C409A735}"/>
    <hyperlink ref="V949" r:id="rId216" xr:uid="{C031538E-A50C-4879-B47C-99249BB981D2}"/>
    <hyperlink ref="V950" r:id="rId217" xr:uid="{58787974-AB1B-40E6-A395-56EDC9870146}"/>
    <hyperlink ref="V952" r:id="rId218" xr:uid="{2E0A328F-535F-4D47-8F9A-490238070088}"/>
    <hyperlink ref="V947" r:id="rId219" xr:uid="{7AE33DCF-57F1-4F0E-A9DE-A4C1E8878BE3}"/>
    <hyperlink ref="V953" r:id="rId220" xr:uid="{EA18C247-2A0D-43D2-8DBB-E84D1C7AB530}"/>
    <hyperlink ref="V955" r:id="rId221" xr:uid="{E4E4A25B-D423-4318-B210-3EF47825A690}"/>
    <hyperlink ref="V956" r:id="rId222" xr:uid="{98A0E936-52FD-4E3C-8ECB-A4E7E17C5113}"/>
    <hyperlink ref="V958" r:id="rId223" xr:uid="{2E6EE0A7-CB17-4163-AFC0-A8F5F232B9C6}"/>
    <hyperlink ref="V957" r:id="rId224" xr:uid="{6690382B-D787-4083-A7D5-5A1621A3E599}"/>
    <hyperlink ref="V959" r:id="rId225" xr:uid="{9FACDC78-7F8D-4444-B5CF-820A231928AF}"/>
    <hyperlink ref="V960" r:id="rId226" xr:uid="{07E7FD91-0150-4999-87C5-63B09458B4C3}"/>
    <hyperlink ref="V1063" r:id="rId227" xr:uid="{6F372FA3-5CB7-40E7-B8D0-33CABCA7FED4}"/>
    <hyperlink ref="V1064" r:id="rId228" xr:uid="{3E7CFFBB-FC07-448D-A353-020E9FF2C096}"/>
    <hyperlink ref="V1067" r:id="rId229" xr:uid="{7C5899C7-34EA-416A-9EC4-A22170E6CA8A}"/>
    <hyperlink ref="V1066" r:id="rId230" xr:uid="{2928B79C-B1E8-44D6-B81D-8BB35E799C01}"/>
    <hyperlink ref="V1065" r:id="rId231" xr:uid="{A97BC6EC-8729-4F97-B597-AE89A29A2F98}"/>
    <hyperlink ref="V1069" r:id="rId232" xr:uid="{1D3BE24E-AE83-4EF9-A5BC-07EBBFC87BDD}"/>
    <hyperlink ref="V1068" r:id="rId233" xr:uid="{F54671F7-4CD1-499B-9666-863BC4EA8EE4}"/>
    <hyperlink ref="V1071" r:id="rId234" xr:uid="{1062731A-301F-40AB-9DBC-D9ACD8C03F4D}"/>
    <hyperlink ref="V1072" r:id="rId235" xr:uid="{36A852DF-63C9-4FAF-B834-A4CE3823B2FE}"/>
    <hyperlink ref="V1073" r:id="rId236" xr:uid="{E37CFCA1-9D3C-4A8D-AE25-346955FE9E3A}"/>
    <hyperlink ref="V1062" r:id="rId237" xr:uid="{D5AE018B-916D-41C8-8AB4-25FB35C3B72E}"/>
    <hyperlink ref="V1070" r:id="rId238" xr:uid="{649BF397-16EC-4E65-A448-3983C9E57D67}"/>
    <hyperlink ref="V1074" r:id="rId239" xr:uid="{7DC38022-1EE8-4A39-96A2-2F88304C6642}"/>
    <hyperlink ref="V1082" r:id="rId240" xr:uid="{ED791E23-8A1D-4BAC-AFFD-0BB2B3E0C5CC}"/>
    <hyperlink ref="V1081" r:id="rId241" xr:uid="{CAC62A65-8F10-48FF-A7E3-AA6AF08B8197}"/>
    <hyperlink ref="V1083" r:id="rId242" xr:uid="{6900A976-F673-4B63-95EF-46BD54C0D197}"/>
    <hyperlink ref="V1084" r:id="rId243" xr:uid="{432C2F73-6C46-457E-9CB4-857010986D62}"/>
    <hyperlink ref="V1085" r:id="rId244" xr:uid="{DE9361A4-EB0B-4C8B-927F-CEEC1E77DF5F}"/>
    <hyperlink ref="V1087" r:id="rId245" xr:uid="{9120D1E9-C4D3-4CBD-8D9C-8E72842F52CF}"/>
    <hyperlink ref="V1093" r:id="rId246" xr:uid="{DCB617FC-2858-47A0-A42F-F5C3CE649543}"/>
    <hyperlink ref="V1090" r:id="rId247" xr:uid="{C015C76E-4244-43AF-8F1C-04D9ABAA33D9}"/>
    <hyperlink ref="V1091" r:id="rId248" xr:uid="{B27A3CB8-DB88-4B78-B9A4-F824AB88DED6}"/>
    <hyperlink ref="V1098" r:id="rId249" xr:uid="{55BC4622-991D-4A99-9C61-78685E1C94B7}"/>
    <hyperlink ref="V1086" r:id="rId250" xr:uid="{64F14595-DC75-48DE-8E80-FBA251BAC791}"/>
    <hyperlink ref="V1088" r:id="rId251" xr:uid="{C1D7CFE4-5957-4815-8951-54437B2EA80D}"/>
    <hyperlink ref="V1097" r:id="rId252" xr:uid="{1277ECC6-5592-4A7A-889C-07D1D7900FFC}"/>
    <hyperlink ref="V1095" r:id="rId253" xr:uid="{77231F91-8F15-40B4-9424-CBFEDBFD5B1E}"/>
    <hyperlink ref="V1099" r:id="rId254" xr:uid="{85CECFF9-C085-4EC3-B010-F11A76B420B1}"/>
    <hyperlink ref="V1100" r:id="rId255" xr:uid="{AD52362A-F117-48DA-B508-22057A951D22}"/>
    <hyperlink ref="V1096" r:id="rId256" xr:uid="{342EBA6F-0979-49A2-A71D-919661452AD9}"/>
    <hyperlink ref="V1089" r:id="rId257" xr:uid="{41E8B27E-6B5F-4492-A05D-B3583A10F6DB}"/>
    <hyperlink ref="V1103" r:id="rId258" xr:uid="{FDDFDF99-6716-48F0-90AF-59FFBA423F87}"/>
    <hyperlink ref="V1109" r:id="rId259" xr:uid="{36DCF8D9-EF85-4173-BDF0-C29EEA99DFA2}"/>
    <hyperlink ref="V1104" r:id="rId260" xr:uid="{1913B1D1-A64C-4BFC-8467-4ECD7F3B3EB3}"/>
    <hyperlink ref="V1105" r:id="rId261" xr:uid="{F1F40734-5687-47DD-9993-FA300FCCA675}"/>
    <hyperlink ref="V1111" r:id="rId262" xr:uid="{B2B29773-1876-4D13-8395-B62A86B9EFBF}"/>
    <hyperlink ref="V1118" r:id="rId263" xr:uid="{0AB52D7A-BAB9-47F4-83AC-97FBB47AF589}"/>
    <hyperlink ref="V1119" r:id="rId264" xr:uid="{6A4C5163-7975-4BB8-98F2-4F0ED60DD4F3}"/>
    <hyperlink ref="V1122" r:id="rId265" xr:uid="{1AF6472B-933A-40F6-95F1-02F09877A688}"/>
    <hyperlink ref="V1121" r:id="rId266" xr:uid="{FF0930CF-526D-4FBB-A8E6-7DB126DE336F}"/>
    <hyperlink ref="V1135" r:id="rId267" xr:uid="{CA6ED1B5-3048-4FA6-8205-760D0D06ED55}"/>
    <hyperlink ref="V1137" r:id="rId268" xr:uid="{C8DB160B-E527-4C66-A539-985693241723}"/>
    <hyperlink ref="V1136" r:id="rId269" xr:uid="{3CDCB406-3C9A-4A3F-B214-AB464EE41741}"/>
    <hyperlink ref="V1147" r:id="rId270" xr:uid="{F911EB57-0E3B-4107-9066-996E5BD21174}"/>
    <hyperlink ref="V1148" r:id="rId271" xr:uid="{E35F89DF-CC94-4756-A13A-9FA3391F1904}"/>
    <hyperlink ref="V1158" r:id="rId272" xr:uid="{2E1ABC9C-E47B-472A-9313-E6FE077C0F2A}"/>
    <hyperlink ref="V1160" r:id="rId273" xr:uid="{1F3AD1EC-92E1-4141-955F-23031A0E1D78}"/>
    <hyperlink ref="V1161" r:id="rId274" xr:uid="{A29C4462-49E6-4218-9649-745DAF2967A8}"/>
    <hyperlink ref="V1162" r:id="rId275" xr:uid="{58E7AEB0-C468-4C2D-8637-E785AD7BBB5D}"/>
    <hyperlink ref="V1164" r:id="rId276" xr:uid="{578528A8-08C7-4610-94D8-6AF7A5FE50AB}"/>
    <hyperlink ref="V1165" r:id="rId277" xr:uid="{0F0BE09F-81BC-428C-BEF6-084BFD79D802}"/>
    <hyperlink ref="V1166" r:id="rId278" xr:uid="{4385086A-9B7E-4FA1-9E28-80E8B7A99A42}"/>
    <hyperlink ref="V1167" r:id="rId279" xr:uid="{B8C305E5-BC10-4E6F-9603-6E2DB34987CE}"/>
    <hyperlink ref="V1169" r:id="rId280" xr:uid="{4AB7CA6A-E93A-4C41-90A4-1EF2B7007CC7}"/>
    <hyperlink ref="V1189" r:id="rId281" xr:uid="{21739CE8-DF0A-4753-B658-D682CD20D089}"/>
    <hyperlink ref="V1186" r:id="rId282" xr:uid="{18A7BA7B-B70C-4D2E-80DD-93A21C9EEF55}"/>
    <hyperlink ref="V1188" r:id="rId283" xr:uid="{E7C65ED9-1E80-44AA-919A-EE14A9F41C7E}"/>
    <hyperlink ref="V1190" r:id="rId284" xr:uid="{A598086B-C10E-42FB-BFF0-8BCCE25EE05F}"/>
    <hyperlink ref="V1191" r:id="rId285" xr:uid="{C439E4D9-648F-46C4-8CBC-0711E4BAE95F}"/>
    <hyperlink ref="V1193" r:id="rId286" xr:uid="{74CE7DD6-5944-45B2-88DC-2C48BB5CFCDE}"/>
    <hyperlink ref="V1194" r:id="rId287" xr:uid="{6DCB0CF7-E8C5-4EFB-8F38-48BE25D54B3A}"/>
    <hyperlink ref="V1192" r:id="rId288" xr:uid="{985B1339-D923-43CF-91B9-74713B9F1A10}"/>
    <hyperlink ref="V1196" r:id="rId289" xr:uid="{B9B6F76F-2E04-4006-A396-9A27BAEB6C9A}"/>
    <hyperlink ref="V1199" r:id="rId290" xr:uid="{031B250C-21D3-4016-BB67-3339E5BA837F}"/>
    <hyperlink ref="V1200" r:id="rId291" xr:uid="{33BD73C8-FFAA-4032-8428-8DA7FED523CF}"/>
    <hyperlink ref="V1198" r:id="rId292" xr:uid="{96F23017-F241-4FEA-966A-F25A06473899}"/>
    <hyperlink ref="V1197" r:id="rId293" xr:uid="{DABD3709-42AD-4FC5-A897-146167392430}"/>
    <hyperlink ref="V1203" r:id="rId294" xr:uid="{A0E4E17B-0E31-44CE-A466-2B5E424C9045}"/>
    <hyperlink ref="V1202" r:id="rId295" xr:uid="{2E057C94-C61D-4D19-8010-AEF6AAD4926A}"/>
    <hyperlink ref="V1201" r:id="rId296" xr:uid="{71798DAD-45DC-40DA-919F-4FD7AB886896}"/>
    <hyperlink ref="V1207" r:id="rId297" xr:uid="{5CFF8F9A-2962-4228-83C0-839B88B96B27}"/>
    <hyperlink ref="V1205" r:id="rId298" xr:uid="{DBE2BE74-9D62-4512-8522-EDAD9BA627FD}"/>
    <hyperlink ref="V1208" r:id="rId299" xr:uid="{379C4E44-A79C-438F-9653-8E2E1D4C3DEE}"/>
    <hyperlink ref="V1209" r:id="rId300" xr:uid="{13F3667B-D55B-4AF2-8F2E-528A72A48F13}"/>
    <hyperlink ref="V1211" r:id="rId301" xr:uid="{9C754D70-40D9-47E7-9688-157CB02C7629}"/>
    <hyperlink ref="V1213" r:id="rId302" xr:uid="{44F2EBFC-1D54-4EA9-9C33-51314C7F9E0C}"/>
    <hyperlink ref="V1219" r:id="rId303" xr:uid="{D27D87F0-8BD5-4557-8CAA-3FC15BFBE30E}"/>
    <hyperlink ref="V1221" r:id="rId304" xr:uid="{71A7C6DA-C037-4B1C-8E39-9172AC60C440}"/>
    <hyperlink ref="V1222" r:id="rId305" xr:uid="{96E9426A-1A85-44FD-9B23-83335F83BC2F}"/>
    <hyperlink ref="V1228" r:id="rId306" xr:uid="{4188EC31-D34C-4A2F-BA34-2192F5C09A0D}"/>
    <hyperlink ref="V1229" r:id="rId307" xr:uid="{9DDAD41B-C3F1-4D80-B4D9-66F00FC121E3}"/>
    <hyperlink ref="V1230" r:id="rId308" xr:uid="{E1873A1C-973B-46AE-89FD-52E9BFAAB54B}"/>
    <hyperlink ref="V1234" r:id="rId309" xr:uid="{22E2458C-A0D6-43FE-959D-E5BC69323687}"/>
    <hyperlink ref="V1233" r:id="rId310" xr:uid="{593DEB06-8CD5-4F52-9621-9A253367D251}"/>
    <hyperlink ref="V1235" r:id="rId311" xr:uid="{2EE27E5A-FE12-4EF2-AA71-8A6CDA9BBCC4}"/>
    <hyperlink ref="V1236" r:id="rId312" xr:uid="{4BAFACC2-BA54-4DEC-AB83-EBB9C42251FD}"/>
    <hyperlink ref="V1247" r:id="rId313" xr:uid="{8AA10236-7F5E-4C7D-8F96-219C4E7D74AB}"/>
    <hyperlink ref="V1238" r:id="rId314" xr:uid="{8F2FCE78-C123-4447-9F09-98607E6C1674}"/>
    <hyperlink ref="V1252" r:id="rId315" xr:uid="{369E81AD-DFC3-47F5-AF79-8FA97074F96E}"/>
    <hyperlink ref="V1226" r:id="rId316" xr:uid="{4DF5487F-846C-4214-865C-AF68475A1005}"/>
    <hyperlink ref="V1245" r:id="rId317" xr:uid="{4B3CE285-92A7-4D58-AC55-C1A7F6388318}"/>
    <hyperlink ref="V1257" r:id="rId318" xr:uid="{7BC10875-77C0-4F8A-9CDC-273B3ABF270C}"/>
    <hyperlink ref="V1249" r:id="rId319" xr:uid="{7C2A2410-985B-41F4-B92F-5C92A3E2DEB9}"/>
    <hyperlink ref="V1250" r:id="rId320" xr:uid="{A677B9BD-A517-48E6-9619-604FD573625E}"/>
    <hyperlink ref="V1251" r:id="rId321" xr:uid="{B7509F9A-213C-4300-95C5-C8C5FB5DDB1F}"/>
    <hyperlink ref="V1231" r:id="rId322" xr:uid="{E1BA2014-DF96-413E-B8AD-546827EFD520}"/>
    <hyperlink ref="V1259" r:id="rId323" xr:uid="{048EE240-27E2-4B41-8DBE-4A5C02B059E4}"/>
    <hyperlink ref="V1258" r:id="rId324" xr:uid="{94A2D20F-DEFC-4174-A0C9-08862753FFC0}"/>
    <hyperlink ref="V1261" r:id="rId325" xr:uid="{5BE31D93-B978-43FA-96F9-BB340ED9D96C}"/>
    <hyperlink ref="V1263" r:id="rId326" xr:uid="{E7742509-056B-40B5-90F5-0C810A54A49E}"/>
    <hyperlink ref="V1271" r:id="rId327" xr:uid="{3EA60B6C-6FB8-4825-A868-BA3CAD7C80BE}"/>
    <hyperlink ref="V1267" r:id="rId328" xr:uid="{4F1DE410-BA5E-4A84-90DA-6742740D0524}"/>
    <hyperlink ref="V1268" r:id="rId329" xr:uid="{A95CF90F-842C-47B8-B4BF-2203B1184E9D}"/>
    <hyperlink ref="V1269" r:id="rId330" xr:uid="{9BF2C1E1-B66A-4712-B5E6-AD1BF1761367}"/>
    <hyperlink ref="V1265" r:id="rId331" xr:uid="{5F813AEC-E6FA-48C6-8FA7-CB48D27CEA67}"/>
    <hyperlink ref="V1266" r:id="rId332" xr:uid="{A0116D70-C993-451B-89AF-DA7A84479750}"/>
    <hyperlink ref="V1276" r:id="rId333" xr:uid="{A84E49A8-091A-4F86-A661-CE2B221C4077}"/>
    <hyperlink ref="V1275" r:id="rId334" xr:uid="{6F97F4C9-EF60-4995-AE03-285BD5661DB0}"/>
    <hyperlink ref="V1274" r:id="rId335" xr:uid="{00A5E081-2A15-444B-84A6-FBE1A8319076}"/>
    <hyperlink ref="V1273" r:id="rId336" xr:uid="{9327CDB0-2661-4F89-BD70-936A616D76C8}"/>
    <hyperlink ref="V499" r:id="rId337" xr:uid="{85187D39-B41E-4EB5-8773-5C007EE3F9FB}"/>
    <hyperlink ref="V1281" r:id="rId338" xr:uid="{1AF3632B-B0F5-4A88-BB02-4918F755B7F0}"/>
    <hyperlink ref="V1282" r:id="rId339" xr:uid="{56FEEA64-72DE-4C1B-BE9F-65E52112FEAD}"/>
    <hyperlink ref="V1270" r:id="rId340" xr:uid="{B292EE1E-E329-442B-93E1-171E049ABB86}"/>
    <hyperlink ref="V1279" r:id="rId341" xr:uid="{B5195A6B-C2CA-46A1-9595-3CDCBF8B6168}"/>
    <hyperlink ref="V1277" r:id="rId342" xr:uid="{21BA84E8-1AA9-44DE-9B4D-219FD6B5EB36}"/>
    <hyperlink ref="V1305" r:id="rId343" xr:uid="{AE6A30FB-86C8-47A1-B9D7-6CB3BAECD37A}"/>
    <hyperlink ref="V1313" r:id="rId344" xr:uid="{D62B7CEE-99A6-4A54-BB27-665869662645}"/>
    <hyperlink ref="V1312" r:id="rId345" xr:uid="{F63C793C-06CB-4697-B680-1E86CF38D4E6}"/>
    <hyperlink ref="V1291" r:id="rId346" xr:uid="{72BC39AD-A4CA-4504-916A-8004C5364AE5}"/>
    <hyperlink ref="V1290" r:id="rId347" xr:uid="{75A1F70B-57B3-484B-AD7F-F6D85536AB6E}"/>
    <hyperlink ref="V1292" r:id="rId348" xr:uid="{56C21F78-7329-4BC8-817C-B2C5B0FCCA0E}"/>
    <hyperlink ref="V1294" r:id="rId349" xr:uid="{95101CBC-BA92-49B1-A28F-D31C8ACF2CE2}"/>
    <hyperlink ref="V1289" r:id="rId350" xr:uid="{4C36F6C4-77E9-4842-AFAB-8C76A9767DEF}"/>
    <hyperlink ref="V1295" r:id="rId351" xr:uid="{E157849D-ECD7-41E2-BE54-3A67914084F2}"/>
    <hyperlink ref="V1296" r:id="rId352" xr:uid="{3370012C-302B-431E-A3BA-94C56536B43D}"/>
    <hyperlink ref="V1297" r:id="rId353" xr:uid="{FCAAF71C-6CF5-4790-AC2D-4293403DA06C}"/>
    <hyperlink ref="V1298" r:id="rId354" xr:uid="{772BAF4E-2897-40FC-A1A3-25D77325DBC6}"/>
    <hyperlink ref="V1307" r:id="rId355" xr:uid="{B501ADA9-E903-428F-A3C3-2916D85F9DF5}"/>
    <hyperlink ref="V1319" r:id="rId356" xr:uid="{35B41803-37DB-4B52-9EF5-3C403003DB49}"/>
    <hyperlink ref="V245" r:id="rId357" xr:uid="{9E6B563E-1007-46E7-8F31-4246BB590C74}"/>
    <hyperlink ref="V243" r:id="rId358" xr:uid="{85F1C8C5-4838-4A32-AAAB-BC0108FE70F7}"/>
    <hyperlink ref="V242" r:id="rId359" xr:uid="{5B34845B-1B01-4FF6-B9F0-B1B1A16B571B}"/>
    <hyperlink ref="V244" r:id="rId360" xr:uid="{82DBE685-8CC6-4295-8EC2-9702BD508983}"/>
    <hyperlink ref="V813" r:id="rId361" xr:uid="{50CC53B1-7872-496C-8EA5-EFFF78AD929F}"/>
    <hyperlink ref="V815" r:id="rId362" xr:uid="{D7365686-0515-4486-90DA-57D72D2E8888}"/>
    <hyperlink ref="V816" r:id="rId363" xr:uid="{E2B63AE5-901A-4FC2-9CA9-C65462027E47}"/>
    <hyperlink ref="V246" r:id="rId364" xr:uid="{09F8D306-41BC-40A2-9A48-646C02921D0A}"/>
    <hyperlink ref="V248" r:id="rId365" xr:uid="{7ADB9DA4-87FD-4BFD-A323-D0F2751A614E}"/>
    <hyperlink ref="V247" r:id="rId366" xr:uid="{26717DA8-AE79-4245-8CF9-3138AEB4345B}"/>
    <hyperlink ref="V917" r:id="rId367" xr:uid="{C46E4B0B-A1B2-4CE2-8066-F8D5C393659E}"/>
    <hyperlink ref="V905" r:id="rId368" xr:uid="{5823F9E3-CEA8-44C9-880F-14982236FC17}"/>
    <hyperlink ref="V906" r:id="rId369" xr:uid="{5D83018C-4A3D-4119-85A1-FAAA34397EC3}"/>
    <hyperlink ref="V904" r:id="rId370" xr:uid="{A519E2BB-4448-4BA7-9495-E0AD3008AD07}"/>
    <hyperlink ref="V907" r:id="rId371" xr:uid="{2CC6830A-745E-4679-B39B-31E965FB080F}"/>
    <hyperlink ref="V902" r:id="rId372" xr:uid="{3851D0A8-01AC-4DE5-B17C-7D9E9ECC2CF8}"/>
    <hyperlink ref="V922" r:id="rId373" xr:uid="{D0856AD0-7432-4B93-9D84-DCCE5D93CECA}"/>
    <hyperlink ref="V921" r:id="rId374" xr:uid="{CAE5A0CA-036B-4B3A-A35E-B26BD2E8A2AA}"/>
    <hyperlink ref="V923" r:id="rId375" xr:uid="{7063DE1D-1ABE-4416-B23C-351FCA3960F9}"/>
    <hyperlink ref="V925" r:id="rId376" xr:uid="{DD35538D-088E-4AC9-AC3D-1355195FB2A2}"/>
    <hyperlink ref="V924" r:id="rId377" xr:uid="{F27A6CB6-24D0-4B9D-9817-76638DF9B787}"/>
    <hyperlink ref="V927" r:id="rId378" xr:uid="{722AF8BA-6110-4CCA-BCAA-703F295DA2F5}"/>
    <hyperlink ref="V926" r:id="rId379" xr:uid="{F1FBF552-599D-4EDA-ACCB-43AFE4EC1EDF}"/>
    <hyperlink ref="V928" r:id="rId380" xr:uid="{FAD302EE-B10E-4F54-933D-741B898FE9A8}"/>
    <hyperlink ref="V976" r:id="rId381" xr:uid="{AF8B6F31-19F4-45AE-B1D9-1B8B87F17400}"/>
    <hyperlink ref="V990" r:id="rId382" xr:uid="{3F5EDDAF-D211-4163-BCB5-3525599BBE9F}"/>
    <hyperlink ref="V992" r:id="rId383" xr:uid="{B04336F6-03F9-4908-986B-6A61755BE2AD}"/>
    <hyperlink ref="V1003" r:id="rId384" xr:uid="{95492836-32F1-42E3-ACFF-6A9EB1DEFF57}"/>
    <hyperlink ref="V1001" r:id="rId385" xr:uid="{7C016296-9777-4365-AAC7-4D7FCEB1F003}"/>
    <hyperlink ref="V1004" r:id="rId386" xr:uid="{38C58D3D-C53E-4537-ADE9-4E12791112A9}"/>
    <hyperlink ref="V1005" r:id="rId387" xr:uid="{2CABD693-1E4D-42EF-A2F4-6CB4697239E6}"/>
    <hyperlink ref="V1053" r:id="rId388" xr:uid="{8B9C9ACD-7522-4C74-BE48-A9558A8959A9}"/>
    <hyperlink ref="V1055" r:id="rId389" xr:uid="{4EF2429C-9610-46DE-B806-43992FCE9D59}"/>
    <hyperlink ref="V1056" r:id="rId390" xr:uid="{9E24A42E-4844-4F77-AEB0-FEB123B6BED2}"/>
    <hyperlink ref="V1057" r:id="rId391" xr:uid="{FAE3A570-769C-41F1-80C5-8F5CD6C86416}"/>
    <hyperlink ref="V1352" r:id="rId392" xr:uid="{E9202F03-C4BB-44FB-BDFE-218BDC94E830}"/>
    <hyperlink ref="V1028" r:id="rId393" xr:uid="{E7143C45-9996-4134-99DD-3BA49B1CA5CF}"/>
    <hyperlink ref="V1025" r:id="rId394" xr:uid="{0E7B039B-0F94-47CE-B30A-81F953B0CD1D}"/>
    <hyperlink ref="V1047" r:id="rId395" xr:uid="{262C62EF-4373-4823-BC92-464F849C502A}"/>
    <hyperlink ref="V1046" r:id="rId396" xr:uid="{DC85BC74-4AB9-4EB6-A672-F218030C45C9}"/>
    <hyperlink ref="V1041" r:id="rId397" xr:uid="{0D860689-A7C6-4040-908D-02DE45696B96}"/>
    <hyperlink ref="V1042" r:id="rId398" xr:uid="{007768AE-5693-4F04-A8CA-14F2084B4F4F}"/>
    <hyperlink ref="V1045" r:id="rId399" xr:uid="{45418B4E-1530-43E0-803D-ACB2B8DBF1F9}"/>
    <hyperlink ref="V1043" r:id="rId400" xr:uid="{B358D1CA-95C0-4545-A6AD-99F3DC37F85D}"/>
    <hyperlink ref="V1038" r:id="rId401" xr:uid="{08DEE04B-0C3F-4F0C-AC1C-F53D073C6D88}"/>
    <hyperlink ref="V1037" r:id="rId402" xr:uid="{95DDBE61-EFDF-4C52-AFDE-2DAB09F84891}"/>
    <hyperlink ref="V1034" r:id="rId403" xr:uid="{C831AC0A-212A-40B7-8298-981003520F7A}"/>
    <hyperlink ref="V1033" r:id="rId404" xr:uid="{03BAAE50-6775-4207-AA8E-F75495DF0CC7}"/>
    <hyperlink ref="V1032" r:id="rId405" xr:uid="{F1B9D65B-46D5-4212-A22A-FD89222A82BD}"/>
    <hyperlink ref="V1030" r:id="rId406" xr:uid="{6F582018-1124-4BE1-A25A-16CB260AA15F}"/>
    <hyperlink ref="V1031" r:id="rId407" xr:uid="{6FE46D9D-A72D-4BB8-8BC8-E617036B8CF5}"/>
    <hyperlink ref="V1027" r:id="rId408" xr:uid="{EF48C427-7F7B-4C7A-98BD-376C5C9112D9}"/>
    <hyperlink ref="V1024" r:id="rId409" xr:uid="{BAEE5223-78F2-43F4-A176-9F3C473E772D}"/>
    <hyperlink ref="V1022" r:id="rId410" xr:uid="{FB2CC372-10F2-4126-8368-424244D5059A}"/>
    <hyperlink ref="V1015" r:id="rId411" xr:uid="{DA43B5CC-EF63-46E9-9686-0A0AB427A405}"/>
    <hyperlink ref="V1009" r:id="rId412" xr:uid="{D83F0939-B529-47F5-9579-827AA70DE0C5}"/>
    <hyperlink ref="V1012" r:id="rId413" xr:uid="{73702C1A-EA1F-4A48-B55C-52BBE1D17753}"/>
    <hyperlink ref="V1013" r:id="rId414" xr:uid="{9CBE2469-AF79-48F7-8197-2DC412D9AEF7}"/>
    <hyperlink ref="V1008" r:id="rId415" xr:uid="{F908FE36-085C-4252-997F-F42D2B5FFEDF}"/>
    <hyperlink ref="V1107" r:id="rId416" xr:uid="{DFD36DC2-EAC3-4D7E-B9A9-5FEE41AB8E80}"/>
    <hyperlink ref="V1108" r:id="rId417" xr:uid="{60273165-6414-49DB-A81C-45602817DDE4}"/>
    <hyperlink ref="V1283" r:id="rId418" xr:uid="{80153D84-9816-4134-9678-6F0D55F690C1}"/>
    <hyperlink ref="V1326" r:id="rId419" xr:uid="{F0DEDF22-B997-4137-BB44-E18BDC1F2CDF}"/>
    <hyperlink ref="V1329" r:id="rId420" xr:uid="{FBF0B54D-3FDE-4323-B205-4B4AAE9C16B4}"/>
    <hyperlink ref="V1342" r:id="rId421" xr:uid="{5C97EB85-9E8B-4150-81B8-866C4ADA0B25}"/>
    <hyperlink ref="V1341" r:id="rId422" xr:uid="{5062771F-EE05-4691-8D71-091CB6CFEE87}"/>
    <hyperlink ref="V1343" r:id="rId423" xr:uid="{DE109532-2F0F-4038-A428-A2029265BECC}"/>
    <hyperlink ref="V1344" r:id="rId424" xr:uid="{ADC384EC-B976-444B-9FCF-2F566219FB0F}"/>
    <hyperlink ref="V1363" r:id="rId425" xr:uid="{2BFEEAAC-31EF-4A86-9335-A106B60ABA9F}"/>
    <hyperlink ref="V1365" r:id="rId426" xr:uid="{E8088986-61A2-40E4-9640-E6A36968434D}"/>
    <hyperlink ref="V1366" r:id="rId427" xr:uid="{5B121EC7-1695-4B8D-88A8-35A494FEA473}"/>
    <hyperlink ref="V1554" r:id="rId428" xr:uid="{88E7C111-9CF8-4655-AA89-4B55DABE51AD}"/>
    <hyperlink ref="V1550" r:id="rId429" xr:uid="{17FADECA-AB4B-490F-80F9-9C503EFE57C8}"/>
    <hyperlink ref="V1543" r:id="rId430" xr:uid="{406BC0BA-B08C-4445-B310-CB3BFC4FE2B4}"/>
    <hyperlink ref="V1556" r:id="rId431" xr:uid="{D2724E4B-A94E-4789-80A2-95262524862F}"/>
    <hyperlink ref="V1375" r:id="rId432" xr:uid="{86145987-9115-4BCA-BF1E-DE19BE355729}"/>
    <hyperlink ref="V1369" r:id="rId433" xr:uid="{4BA4E7BD-3807-4011-AB2D-39737FA9368D}"/>
    <hyperlink ref="V1368" r:id="rId434" xr:uid="{849AFAEC-9327-481F-B674-637192F554E8}"/>
    <hyperlink ref="V1371" r:id="rId435" xr:uid="{3A519987-C9E4-4CFB-8DF9-59FC842EF7EE}"/>
    <hyperlink ref="V1593" r:id="rId436" xr:uid="{8249BEF6-52A3-4991-9C6A-BE21B2175B0F}"/>
    <hyperlink ref="V1594" r:id="rId437" xr:uid="{9F91E17A-3853-461A-B410-0A237AFAFD9A}"/>
    <hyperlink ref="V1502" r:id="rId438" xr:uid="{AA72D1A3-7253-436C-8314-860DCEDCFC35}"/>
    <hyperlink ref="V1503" r:id="rId439" xr:uid="{BBBAB31F-E6DC-4BDA-B8D7-E704E09DD897}"/>
    <hyperlink ref="V1500" r:id="rId440" xr:uid="{3DAF4378-F0D5-427E-9EEA-F9A9F67BD8A5}"/>
    <hyperlink ref="V1597" r:id="rId441" xr:uid="{400651F7-566E-4C71-B571-01089248DDA7}"/>
    <hyperlink ref="V1598" r:id="rId442" xr:uid="{ABA5D5BA-40C8-41D2-BE17-AE59E1652485}"/>
    <hyperlink ref="V1599" r:id="rId443" xr:uid="{F3422285-A897-4DD1-83FB-4AABB2C4EC5F}"/>
    <hyperlink ref="V1609" r:id="rId444" xr:uid="{3FAD703F-852E-4E30-BE75-4912E3AAB4AB}"/>
    <hyperlink ref="V240" r:id="rId445" xr:uid="{85852022-132F-4DC1-B0B5-A9092C7E64FB}"/>
    <hyperlink ref="V1501" r:id="rId446" xr:uid="{8BD94C54-70F6-4F90-BF4B-AB401C999E76}"/>
    <hyperlink ref="V1613" r:id="rId447" xr:uid="{5BBC76AB-D0E6-42D4-8061-5159CE787947}"/>
    <hyperlink ref="V1614" r:id="rId448" xr:uid="{6DBDC0E5-F0BD-4E86-A12D-D8D0FB0835C3}"/>
    <hyperlink ref="V1615" r:id="rId449" xr:uid="{583B31C2-D9CE-4CE7-AC22-E7CF5C3733AB}"/>
    <hyperlink ref="V1616" r:id="rId450" xr:uid="{1ED21347-CCFA-45BF-9B16-3EAD9C3C2685}"/>
    <hyperlink ref="V1504" r:id="rId451" xr:uid="{FF103669-CC00-4F6D-8DFB-CAD0F95A15BE}"/>
    <hyperlink ref="V1505" r:id="rId452" xr:uid="{DC71FA66-640E-4850-AC5A-0F1459DFAEC8}"/>
    <hyperlink ref="V1509" r:id="rId453" xr:uid="{15F1A84B-D3BB-4CA7-A1DD-180425D7DA56}"/>
    <hyperlink ref="V320" r:id="rId454" xr:uid="{747B087B-DD2C-43FA-85E5-4C2CB015D17C}"/>
    <hyperlink ref="V1792" r:id="rId455" xr:uid="{54198715-DA92-468A-88BF-977FC1E4D344}"/>
    <hyperlink ref="V1628" r:id="rId456" xr:uid="{61F68592-CF48-4C94-9E66-5130AABF9CD4}"/>
    <hyperlink ref="V1629" r:id="rId457" xr:uid="{D96C3303-529F-4320-8083-AF1A7E37000B}"/>
    <hyperlink ref="V1630" r:id="rId458" xr:uid="{489BBAE1-9D17-4C92-BB6C-18F380C46292}"/>
    <hyperlink ref="V2409" r:id="rId459" xr:uid="{37243705-64C7-49DE-A56F-E98E3B8DF9DB}"/>
    <hyperlink ref="V1633" r:id="rId460" xr:uid="{8B1AF71D-8509-4554-912D-F2CEE69628E2}"/>
    <hyperlink ref="V1514" r:id="rId461" xr:uid="{CD96A185-BB72-4AA1-A742-81247572D9FB}"/>
    <hyperlink ref="V1512" r:id="rId462" xr:uid="{0672031F-2418-4006-9E03-F975C3EE67C4}"/>
    <hyperlink ref="V1513" r:id="rId463" xr:uid="{5CB1A679-F785-4BF4-993B-11E168194A49}"/>
    <hyperlink ref="V1515" r:id="rId464" xr:uid="{1804663D-C5B6-4C16-88FF-60CDE771E262}"/>
    <hyperlink ref="V1516" r:id="rId465" xr:uid="{DB7D155A-C6F0-4709-A594-1BD548D079FC}"/>
    <hyperlink ref="V1531" r:id="rId466" xr:uid="{37160921-9036-48EC-ACA2-3A3E26269118}"/>
    <hyperlink ref="V1528" r:id="rId467" xr:uid="{6B1D8F6E-CA74-45ED-80A0-7402435FC037}"/>
    <hyperlink ref="V1529" r:id="rId468" xr:uid="{C0C9C2A2-4D6E-44F6-B474-A27C153B18B1}"/>
    <hyperlink ref="V1327" r:id="rId469" xr:uid="{864424C6-E1B8-42CC-9138-3FC243CF2791}"/>
    <hyperlink ref="V1328" r:id="rId470" xr:uid="{2DFCEDBB-91E5-49B7-8DB5-830EDD456880}"/>
    <hyperlink ref="V1635" r:id="rId471" xr:uid="{B521A596-5EB9-4A13-B36B-D9127E4E6B0E}"/>
    <hyperlink ref="V1637" r:id="rId472" xr:uid="{11CC86B0-A742-4609-8EFE-716F5EB80595}"/>
    <hyperlink ref="V1522" r:id="rId473" xr:uid="{BDF1C0AD-24B7-4BF5-95BF-3116A61F74B8}"/>
    <hyperlink ref="V1523" r:id="rId474" xr:uid="{A7BCE8C5-BCBF-4A45-B2BA-8BA96123CFDD}"/>
    <hyperlink ref="V1525" r:id="rId475" xr:uid="{FC654DF5-D504-445E-96D6-F05A06E5053E}"/>
    <hyperlink ref="V1530" r:id="rId476" xr:uid="{3A0A3C09-88FA-44A5-AA7C-26343D8BB9C5}"/>
    <hyperlink ref="V1644" r:id="rId477" xr:uid="{449BC358-C768-48DF-B7A2-D8D6DC571507}"/>
    <hyperlink ref="V1330" r:id="rId478" xr:uid="{F8F5018B-4382-413B-B735-36D2D00568A5}"/>
    <hyperlink ref="V1533" r:id="rId479" xr:uid="{D3A81525-E1DF-47FC-811B-7491950A7D87}"/>
    <hyperlink ref="V1535" r:id="rId480" xr:uid="{4543BA58-ED89-448F-898C-46BE4744AAD7}"/>
    <hyperlink ref="V1536" r:id="rId481" xr:uid="{093F7F0B-EEE1-4B07-9F52-18B82A848494}"/>
    <hyperlink ref="V1534" r:id="rId482" xr:uid="{30FA14F8-FDB0-46E3-BE47-0C41853EA57C}"/>
    <hyperlink ref="V1537" r:id="rId483" xr:uid="{9AA5487F-0022-44C7-AC4E-BC2AE31553E3}"/>
    <hyperlink ref="V1492" r:id="rId484" xr:uid="{E7BCE9B8-9C8E-40AE-BB1B-B9596240ACF7}"/>
    <hyperlink ref="V1639" r:id="rId485" xr:uid="{F94D060B-C209-465B-8094-89E6425146E6}"/>
    <hyperlink ref="V1538" r:id="rId486" xr:uid="{329E75C2-D4F4-4525-A19A-828740FB557D}"/>
    <hyperlink ref="V1539" r:id="rId487" xr:uid="{291ADC20-B396-4C9B-BDF3-10ED09E435F5}"/>
    <hyperlink ref="V1373" r:id="rId488" xr:uid="{2EFF0C73-EDFE-4784-92FA-31A8F6FA534D}"/>
    <hyperlink ref="V264" r:id="rId489" xr:uid="{3C54BD15-AC6E-4DBD-81FF-BD6666A9AC52}"/>
    <hyperlink ref="V1394" r:id="rId490" xr:uid="{75816548-10EB-4459-90F5-0D7FFCD8A0B6}"/>
    <hyperlink ref="V1393" r:id="rId491" xr:uid="{45BFF5C4-0924-4D73-8006-69042F313222}"/>
    <hyperlink ref="V265" r:id="rId492" xr:uid="{E90C5FD8-52C1-4EDF-AC19-24D93E7184F3}"/>
    <hyperlink ref="V1401" r:id="rId493" xr:uid="{93678570-C9FB-47DD-9E12-B9EC5432D141}"/>
    <hyperlink ref="V1400" r:id="rId494" xr:uid="{0663A0CD-B631-4EFD-AC1E-94F8AFC7E329}"/>
    <hyperlink ref="V1402" r:id="rId495" xr:uid="{2537053A-0381-4EE1-9F4E-276546B8C10C}"/>
    <hyperlink ref="V1403" r:id="rId496" xr:uid="{49E29BF4-745F-4491-8A40-B1AAB8620567}"/>
    <hyperlink ref="V1405" r:id="rId497" xr:uid="{259CCFE9-A57D-4D2C-A005-14CD9E4C45BD}"/>
    <hyperlink ref="V1406" r:id="rId498" xr:uid="{DB6B2664-F5D6-4706-9C3C-BBF884DBAF49}"/>
    <hyperlink ref="V1407" r:id="rId499" xr:uid="{C43B05BA-A08D-498B-B6D8-C628324C8839}"/>
    <hyperlink ref="V1408" r:id="rId500" xr:uid="{C5A2B810-0632-47D1-9001-E9A3C8BAC5E5}"/>
    <hyperlink ref="V1409" r:id="rId501" xr:uid="{4A819052-1B79-47C6-A614-0444228AB913}"/>
    <hyperlink ref="V1412" r:id="rId502" xr:uid="{1D52D25A-6D69-4F1F-8CE4-F43C305247BB}"/>
    <hyperlink ref="V1415" r:id="rId503" xr:uid="{5E635363-E27A-4CBB-B380-9A2705F19CD3}"/>
    <hyperlink ref="V1414" r:id="rId504" xr:uid="{BFF10106-5A59-4CA4-8DE0-EA019732F1E8}"/>
    <hyperlink ref="V1413" r:id="rId505" xr:uid="{93D20681-9C42-428A-8FB2-12267412E5FB}"/>
    <hyperlink ref="V1424" r:id="rId506" xr:uid="{BD8B0E40-090F-4504-92FD-5D653CA8051B}"/>
    <hyperlink ref="V1557" r:id="rId507" xr:uid="{0FE9D6E8-3350-47F1-9889-3433AB81A2D7}"/>
    <hyperlink ref="V1558" r:id="rId508" xr:uid="{EB83DFE3-942A-4C27-80BC-A7D536C8DB1A}"/>
    <hyperlink ref="V1427" r:id="rId509" xr:uid="{7AD0FE11-97B6-4BFF-946C-2BB654B84636}"/>
    <hyperlink ref="V1425" r:id="rId510" xr:uid="{0FC71A46-2284-45AE-B121-7790C17E1B99}"/>
    <hyperlink ref="V1385" r:id="rId511" xr:uid="{1C07CF72-110C-46F1-A3AE-44268C75E2FF}"/>
    <hyperlink ref="V1382" r:id="rId512" xr:uid="{85E205CB-50E8-4B2E-8741-8B4C980E5A5E}"/>
    <hyperlink ref="V1383" r:id="rId513" xr:uid="{8AAF503C-E3E4-4DEF-842A-A76530D907C2}"/>
    <hyperlink ref="V1380" r:id="rId514" xr:uid="{74BC4E4D-1409-462F-924D-B3B020D83845}"/>
    <hyperlink ref="V1384" r:id="rId515" xr:uid="{D8826926-7F18-474F-BA35-7954F95F94C1}"/>
    <hyperlink ref="V1381" r:id="rId516" xr:uid="{414C3CD6-4923-400B-BFE8-F31105799978}"/>
    <hyperlink ref="V1387" r:id="rId517" xr:uid="{671B6286-E10D-4CED-A768-02CD1A4260D1}"/>
    <hyperlink ref="V1389" r:id="rId518" xr:uid="{CE99E07C-8F2D-40F1-9E50-7ADA721B6676}"/>
    <hyperlink ref="V1390" r:id="rId519" xr:uid="{CA25A2EF-F118-4A3B-923D-33E860910CCC}"/>
    <hyperlink ref="V1386" r:id="rId520" xr:uid="{BA415624-13D6-487B-9EC7-023CE0D37BF6}"/>
    <hyperlink ref="V1392" r:id="rId521" xr:uid="{271C93A3-F2DC-4469-8738-A0CA2474EC1C}"/>
    <hyperlink ref="V1540" r:id="rId522" xr:uid="{5E91A06D-32C6-4F0A-B6AF-19B55BB43FF4}"/>
    <hyperlink ref="V1541" r:id="rId523" xr:uid="{549D767C-F708-4EFF-8626-B5B6B931DB31}"/>
    <hyperlink ref="V1429" r:id="rId524" xr:uid="{91CD2421-7145-44EB-89DE-C665899571A3}"/>
    <hyperlink ref="V1428" r:id="rId525" xr:uid="{3F9532A1-4305-43F1-8858-6F756F467DC3}"/>
    <hyperlink ref="V1431" r:id="rId526" xr:uid="{45AF545F-1263-4889-8879-2C13F2325088}"/>
    <hyperlink ref="V1430" r:id="rId527" xr:uid="{2F676C4F-CDDB-44F3-A0CA-C8B2AE7C1327}"/>
    <hyperlink ref="V1432" r:id="rId528" xr:uid="{68BD103C-9A3F-4063-B97E-C0768811B99B}"/>
    <hyperlink ref="V1570" r:id="rId529" xr:uid="{649DD628-CC1D-464C-BCC7-A7779171695B}"/>
    <hyperlink ref="V1433" r:id="rId530" xr:uid="{A5A0E554-8E0E-46F5-B451-5986A68261F0}"/>
    <hyperlink ref="V1755" r:id="rId531" xr:uid="{1D475CF5-1F5F-40A7-9BDF-CF6D6A48CE9A}"/>
    <hyperlink ref="V1756" r:id="rId532" xr:uid="{48E1E7D6-D257-4FCA-8ED8-257937C299FB}"/>
    <hyperlink ref="V1757" r:id="rId533" xr:uid="{763CC612-AC81-43F4-AE1F-E8CD953BC74E}"/>
    <hyperlink ref="V1441" r:id="rId534" xr:uid="{A8A448EF-8795-45C5-80EB-092EB41B0B95}"/>
    <hyperlink ref="V1442" r:id="rId535" xr:uid="{B6493B58-2384-4772-A310-DFFB3995C890}"/>
    <hyperlink ref="V1443" r:id="rId536" xr:uid="{FA01E20A-D77A-4BA1-995B-B726D730EE8E}"/>
    <hyperlink ref="V1455" r:id="rId537" xr:uid="{B5EC03F7-3EC1-4D32-A9E9-DFECDE5FA41D}"/>
    <hyperlink ref="V1453" r:id="rId538" xr:uid="{4FAE2570-2B3F-4C59-A14F-1DDC002444B5}"/>
    <hyperlink ref="V1444" r:id="rId539" xr:uid="{2C817CF1-3669-4548-B806-D5CE61A44CEB}"/>
    <hyperlink ref="V1448" r:id="rId540" xr:uid="{9AF0F89C-890A-4FD8-BF63-4511DBB09934}"/>
    <hyperlink ref="V1449" r:id="rId541" xr:uid="{A098DD5F-2C8D-4F09-A1FA-93A1CD5DCE50}"/>
    <hyperlink ref="V1446" r:id="rId542" xr:uid="{64E1BF21-014F-44E3-B509-EC2E7DB6B8DD}"/>
    <hyperlink ref="V1451" r:id="rId543" xr:uid="{C7EE3DC0-4055-448F-BECC-AC6DED9532F2}"/>
    <hyperlink ref="V1450" r:id="rId544" xr:uid="{A465289E-917A-4B55-9C6F-84757F2E6791}"/>
    <hyperlink ref="V1454" r:id="rId545" xr:uid="{841C4C73-9736-4F16-BAE3-405BE97BA840}"/>
    <hyperlink ref="V1457" r:id="rId546" xr:uid="{CD16C254-ADFC-4AEC-A834-CB37F2DED1EE}"/>
    <hyperlink ref="V1456" r:id="rId547" xr:uid="{A4E0378E-11E6-428A-872A-DF17BF407299}"/>
    <hyperlink ref="V1458" r:id="rId548" xr:uid="{68552927-B850-4413-B744-D45161909895}"/>
    <hyperlink ref="V1568" r:id="rId549" xr:uid="{89DC4BB0-BE65-43C4-A4F1-EED22D482660}"/>
    <hyperlink ref="V1569" r:id="rId550" xr:uid="{28E28ABA-B758-42F7-A567-74B0726DF463}"/>
    <hyperlink ref="V1571" r:id="rId551" xr:uid="{B0BEB309-C9D6-41A5-8DC1-30D22E0CD004}"/>
    <hyperlink ref="V1466" r:id="rId552" xr:uid="{5A994F8E-B2E0-4271-B9A2-8B970DD3C381}"/>
    <hyperlink ref="V1790" r:id="rId553" xr:uid="{DB6663B1-FC5D-4FF4-81AF-88736363B629}"/>
    <hyperlink ref="V1791" r:id="rId554" xr:uid="{5CA70E18-D456-4A41-A09E-0811D54CBDAD}"/>
    <hyperlink ref="V1586" r:id="rId555" xr:uid="{605E9E57-D47B-4293-9173-D58D37102B1C}"/>
    <hyperlink ref="V1036" r:id="rId556" xr:uid="{70FF2104-0824-42A8-9E27-C1AF16E70BB3}"/>
    <hyperlink ref="V1440" r:id="rId557" xr:uid="{99106A68-A892-4C69-84AD-C8588D05FC06}"/>
    <hyperlink ref="V1576" r:id="rId558" xr:uid="{23D85ECA-AB61-4D0D-833B-FBF6628ECA05}"/>
    <hyperlink ref="V1577" r:id="rId559" xr:uid="{95F21FDA-8FDC-4A6B-BFA3-4D9A7C60DD24}"/>
    <hyperlink ref="V1656" r:id="rId560" xr:uid="{978E6757-7A62-4A40-85FA-E645DB71AD88}"/>
    <hyperlink ref="V1657" r:id="rId561" xr:uid="{FE9DF9C3-F9AD-4E7C-94C2-0E54D9AA8EC0}"/>
    <hyperlink ref="V1479" r:id="rId562" xr:uid="{A08B77AC-B4E9-4CFB-B749-7E79D9596EBE}"/>
    <hyperlink ref="V1590" r:id="rId563" xr:uid="{F2C66B89-FFEA-47DF-94FB-75F21D1639E5}"/>
    <hyperlink ref="V1484" r:id="rId564" xr:uid="{79FE35AA-6FA8-4EE6-B1BA-898C76267970}"/>
    <hyperlink ref="V433" r:id="rId565" xr:uid="{764731E3-73D7-4D8C-A09E-8DD4CE16B0F5}"/>
    <hyperlink ref="AB2481" r:id="rId566" xr:uid="{22610002-396D-4B03-8F1A-4229ED6F28D1}"/>
    <hyperlink ref="AB457" r:id="rId567" xr:uid="{AD1B4018-50F6-42B3-89ED-7DC677871E53}"/>
    <hyperlink ref="AB454" r:id="rId568" xr:uid="{97B0C9A1-0038-4A67-A58F-4059C8FE1AA2}"/>
    <hyperlink ref="AB534" r:id="rId569" xr:uid="{E10BD730-6E14-4CA3-83E8-B5BADA438DDF}"/>
    <hyperlink ref="AB535" r:id="rId570" xr:uid="{F5322377-402E-481E-BEDD-9DE95280CD2E}"/>
    <hyperlink ref="AB544" r:id="rId571" xr:uid="{E1608349-A8D8-4904-A8E8-D8D29506D47F}"/>
    <hyperlink ref="AB543" r:id="rId572" xr:uid="{7C1EB784-50F6-4FA5-A257-7F7E3A58E794}"/>
    <hyperlink ref="AB541" r:id="rId573" xr:uid="{6BC36C85-3E88-49D3-A9E4-8B113A0AF616}"/>
    <hyperlink ref="AB546" r:id="rId574" xr:uid="{CEE742F6-DD37-4458-A324-F4960CFA08A9}"/>
    <hyperlink ref="AB547" r:id="rId575" xr:uid="{5FCE80F0-65A1-48D9-91B5-D04F926F8947}"/>
    <hyperlink ref="AB551" r:id="rId576" xr:uid="{14337CCC-E8D4-4FE6-A897-8CB0B3869D69}"/>
    <hyperlink ref="AB575" r:id="rId577" xr:uid="{22F0F447-9AF2-4E03-9838-52B8B8526C11}"/>
    <hyperlink ref="AB601" r:id="rId578" xr:uid="{5C5A83E5-98D3-4172-B0A6-F5E443ADEE13}"/>
    <hyperlink ref="AB607" r:id="rId579" xr:uid="{6AB66145-9B6E-4E95-9C74-3F97C996DEB7}"/>
    <hyperlink ref="AB606" r:id="rId580" xr:uid="{2A13E17F-D41A-45D7-95BD-DA94B3A94814}"/>
    <hyperlink ref="AB625" r:id="rId581" xr:uid="{36E6C2A2-9D09-4977-A3F4-677ADC4AA50B}"/>
    <hyperlink ref="AB633" r:id="rId582" xr:uid="{790E1324-A378-4C84-A731-7EF5BCF2C24E}"/>
    <hyperlink ref="AB639" r:id="rId583" xr:uid="{2DAD9AE4-6F00-4FAF-A531-7A20CF3EF4FE}"/>
    <hyperlink ref="AB641" r:id="rId584" xr:uid="{0B6CD7E6-EAF3-4A9C-A324-EE1DA57C6679}"/>
    <hyperlink ref="AB651" r:id="rId585" xr:uid="{8796AED1-FAEA-4340-9619-A3A2E38AFAF5}"/>
    <hyperlink ref="AB665" r:id="rId586" xr:uid="{011C70AC-793E-41D7-B777-B3EC578F59C4}"/>
    <hyperlink ref="AB673" r:id="rId587" xr:uid="{3F2E1B73-CB75-43AE-8660-CDE1759AFD6E}"/>
    <hyperlink ref="AB707" r:id="rId588" xr:uid="{EC8E6764-5ADD-418B-9C6D-3083A097A61B}"/>
    <hyperlink ref="AB2454" r:id="rId589" xr:uid="{54F06209-EAB5-47D9-BA79-B681CCEB61B2}"/>
    <hyperlink ref="AB1658" r:id="rId590" xr:uid="{858FFD71-1B19-4154-BC94-BD8BD6A52485}"/>
    <hyperlink ref="AB1609" r:id="rId591" xr:uid="{0DD6C6E0-5CF1-4E26-B3BA-5055DC23E538}"/>
    <hyperlink ref="AB1603" r:id="rId592" xr:uid="{3D5F7BEC-F5FF-4846-B3EC-4A3B50DA67A9}"/>
    <hyperlink ref="AB1457" r:id="rId593" xr:uid="{132F0A3E-E7A7-4BE5-9288-9FE9BC79F8C7}"/>
    <hyperlink ref="AB1351" r:id="rId594" xr:uid="{6F597DF4-5E95-4A62-8100-882E152BDE1A}"/>
    <hyperlink ref="AB499" r:id="rId595" xr:uid="{55EEBAA2-5D3A-4014-879A-F699F27D5D22}"/>
    <hyperlink ref="AB1257" r:id="rId596" xr:uid="{54506E12-D340-4D8B-B780-0D83928E535A}"/>
    <hyperlink ref="AB1169" r:id="rId597" xr:uid="{1C6BA7C7-B40D-4728-90BD-AD39933A23EE}"/>
    <hyperlink ref="AB320" r:id="rId598" xr:uid="{51BD6163-DB29-48EF-A375-618E05CC4D65}"/>
    <hyperlink ref="AB994" r:id="rId599" xr:uid="{2DCAFEB1-41D0-4513-ACC8-1BA67F133A5A}"/>
    <hyperlink ref="AB1043" r:id="rId600" xr:uid="{8E90465C-821A-4C02-A1A7-9304EAEEDB07}"/>
    <hyperlink ref="AB1352" r:id="rId601" xr:uid="{6D75AAB4-7E95-44D4-9C7E-D00DBF81B15C}"/>
    <hyperlink ref="AA240" r:id="rId602" display="https://worldfloraonline.org/taxon/wfo-4000005407" xr:uid="{79AAF58A-DDDF-4AE1-8618-325C7F24717D}"/>
    <hyperlink ref="AA1213" r:id="rId603" xr:uid="{8B5A7513-23DD-4A81-B551-2DAA112B2E58}"/>
    <hyperlink ref="AA810" r:id="rId604" xr:uid="{D0479F9A-8578-4F8B-9010-212F01E6CD1C}"/>
    <hyperlink ref="AA809" r:id="rId605" xr:uid="{F93496BA-9E9F-4D25-9C8E-A1A47950E5C2}"/>
    <hyperlink ref="AA811" r:id="rId606" xr:uid="{8575BACF-016C-41FA-BB38-82C0252824AE}"/>
    <hyperlink ref="AA956" r:id="rId607" xr:uid="{10C6C060-16AD-4279-B622-787545E27879}"/>
    <hyperlink ref="V1603" r:id="rId608" xr:uid="{77C1DE26-A8CA-4A3B-AF07-DCE31ED20FEA}"/>
    <hyperlink ref="V1605" r:id="rId609" xr:uid="{CAE13B86-5AB6-453A-AC3A-B2696A3BAFB9}"/>
    <hyperlink ref="AA821" r:id="rId610" xr:uid="{F6532629-5D3E-4FC4-8611-21D966D1DD0B}"/>
    <hyperlink ref="AA1097" r:id="rId611" xr:uid="{5518941D-A094-4497-B4AA-5C62264220D6}"/>
    <hyperlink ref="AA1098" r:id="rId612" xr:uid="{30D13021-4C55-47AC-86CF-75923757362E}"/>
    <hyperlink ref="AA1086" r:id="rId613" xr:uid="{5E67274E-6453-4983-9149-DFC90F126EA1}"/>
    <hyperlink ref="AA1541" r:id="rId614" display="wfo-0000213468" xr:uid="{86793136-47E7-487E-8871-C6B4FF64DD31}"/>
    <hyperlink ref="AA1301" r:id="rId615" xr:uid="{C3F46423-BD34-4094-9308-EAD22D273E49}"/>
    <hyperlink ref="AA1303" r:id="rId616" xr:uid="{17536B26-5594-4A51-9046-622ABAC4B436}"/>
    <hyperlink ref="AA1304" r:id="rId617" xr:uid="{B185F1E6-516D-4559-82E4-EC9FE858FEE9}"/>
    <hyperlink ref="AA1012" r:id="rId618" xr:uid="{E31BAC2C-967C-460B-880E-54D254F420AA}"/>
    <hyperlink ref="AA1137" r:id="rId619" xr:uid="{40B98D08-E613-4260-B0E0-25134C868B40}"/>
    <hyperlink ref="AA1136" r:id="rId620" xr:uid="{1B2FBFA2-4517-43B9-8FAE-2759D0E7B1F8}"/>
    <hyperlink ref="AB1189" r:id="rId621" xr:uid="{648282F3-5AD8-4993-8939-27DF2B2B3C0A}"/>
    <hyperlink ref="AA1529" r:id="rId622" xr:uid="{0B307173-008A-4989-AAF9-D5D5AA1F13EB}"/>
    <hyperlink ref="AA1531" r:id="rId623" xr:uid="{B230AE03-A2D2-4FDB-86A0-EEDB64C5C9F0}"/>
    <hyperlink ref="AA1528" r:id="rId624" xr:uid="{D3D8821D-16BA-44A0-A16B-586889F30D14}"/>
    <hyperlink ref="AA1252" r:id="rId625" xr:uid="{E5E08F22-D4D7-4E38-9F2D-07C45E159BB1}"/>
    <hyperlink ref="AA963" r:id="rId626" xr:uid="{E7F57695-9F37-43A2-8BC1-97A86FC3F05A}"/>
    <hyperlink ref="V2395" r:id="rId627" xr:uid="{F1BEED22-82D7-401C-8147-4B48DF7DE2A8}"/>
    <hyperlink ref="V1617" r:id="rId628" xr:uid="{257E1762-271D-4E45-884C-03A57DD03269}"/>
    <hyperlink ref="V1618" r:id="rId629" xr:uid="{A51CC731-6477-4517-9D95-332E8F36714E}"/>
    <hyperlink ref="V1619" r:id="rId630" xr:uid="{13B1EB43-DCFD-4DE7-B0DD-727B6B619517}"/>
    <hyperlink ref="V1620" r:id="rId631" xr:uid="{9CA6099F-D4BB-4570-B848-C634C6B034CF}"/>
    <hyperlink ref="V1396" r:id="rId632" xr:uid="{0EF82B55-50A9-45EF-A21B-B34F24BA7CA9}"/>
    <hyperlink ref="V1658" r:id="rId633" xr:uid="{597A559A-0A4B-47FE-923B-2EB25AE65B1A}"/>
    <hyperlink ref="V1487" r:id="rId634" xr:uid="{8F0EDE2A-9AF0-4E73-8CF6-F02E193618CE}"/>
    <hyperlink ref="V1485" r:id="rId635" xr:uid="{082A4409-43F4-4A4A-ACFD-AD42FB35CB16}"/>
    <hyperlink ref="V1035" r:id="rId636" xr:uid="{4B02B100-9122-4BA7-8D6B-A1435E5DC299}"/>
    <hyperlink ref="V1423" r:id="rId637" xr:uid="{0AFFB7AC-A9B3-41EF-94CE-173EE1CC688D}"/>
    <hyperlink ref="V1437" r:id="rId638" xr:uid="{9E3039E9-16B4-4E70-88E4-AF3C8D3F9565}"/>
    <hyperlink ref="V1438" r:id="rId639" xr:uid="{E4E727CF-FA83-467E-A6AE-05906F641A01}"/>
    <hyperlink ref="V1439" r:id="rId640" xr:uid="{4557B5F2-700A-49F2-84EE-88D65979130B}"/>
    <hyperlink ref="V1462" r:id="rId641" xr:uid="{EE605B89-3C5D-4F72-A625-67C345EE9F54}"/>
    <hyperlink ref="V1460" r:id="rId642" xr:uid="{02180182-24E6-430F-AF7C-017BB267A6D4}"/>
    <hyperlink ref="V1611" r:id="rId643" xr:uid="{A78A6774-8067-42B5-87CA-421E52162CB4}"/>
    <hyperlink ref="V1624" r:id="rId644" xr:uid="{FFD19FE9-D0AD-4DB8-B29C-D657993F4697}"/>
    <hyperlink ref="V1626" r:id="rId645" xr:uid="{3A3FE39D-69E5-4A29-9025-6A2633A20219}"/>
    <hyperlink ref="V1642" r:id="rId646" xr:uid="{DCBE9D62-92A8-42F5-99CC-5BA62E18CCE9}"/>
    <hyperlink ref="V1592" r:id="rId647" xr:uid="{C8C2C58F-7A3E-41DC-8E5B-C7D8AFFE531C}"/>
    <hyperlink ref="V1653" r:id="rId648" xr:uid="{BD259A12-4114-4097-BD9B-FE838BFED3DA}"/>
    <hyperlink ref="V1652" r:id="rId649" xr:uid="{C53F9C1D-9E3E-46A8-A27B-846809283C25}"/>
    <hyperlink ref="V1649" r:id="rId650" xr:uid="{5C8231D2-2574-481E-9978-94BC0C6AA889}"/>
    <hyperlink ref="V1783" r:id="rId651" xr:uid="{AA7FE1D3-52C8-45FD-AF9B-F4ED100B412E}"/>
    <hyperlink ref="V1787" r:id="rId652" xr:uid="{2F754F8F-DC9A-405F-963C-E9DCA5E79FB9}"/>
    <hyperlink ref="V571" r:id="rId653" xr:uid="{4933614F-F344-45D5-B778-1151E5F1FEFB}"/>
    <hyperlink ref="V555" r:id="rId654" xr:uid="{05E9C786-7F5B-442B-A04C-94D98360E3A5}"/>
    <hyperlink ref="V2446" r:id="rId655" xr:uid="{D011ED20-E1B3-4A9D-9C4F-2DA8116CBE36}"/>
    <hyperlink ref="V719" r:id="rId656" display="http://purl.obolibrary.org/obo/NCBITaxon_4120" xr:uid="{B2B10713-3838-4B26-892C-52ECC1CFFFF9}"/>
    <hyperlink ref="AB719" r:id="rId657" xr:uid="{69AB9506-768A-4B15-B2E6-A2F609D1D99C}"/>
    <hyperlink ref="V1206" r:id="rId658" xr:uid="{F35C5177-2615-4B72-9F17-AAE1C4F33215}"/>
    <hyperlink ref="V1646" r:id="rId659" display="http://purl.obolibrary.org/obo/NCBITaxon_29780" xr:uid="{2507BF92-FB0B-49CB-BA3A-7BA9E9094DF7}"/>
    <hyperlink ref="AB1595" r:id="rId660" xr:uid="{FAF4EBA7-5C37-4F9A-ABC4-6BE669C35409}"/>
    <hyperlink ref="AB328" r:id="rId661" xr:uid="{AAA4FE5F-DDE6-4ACE-9258-B519C842E706}"/>
    <hyperlink ref="V328" r:id="rId662" xr:uid="{76C524F2-6DE8-462B-A666-EE20305A50EF}"/>
    <hyperlink ref="V329" r:id="rId663" xr:uid="{7C0B114E-21EF-49B4-9D12-556F9B949D9E}"/>
    <hyperlink ref="V1508" r:id="rId664" xr:uid="{4D89F92B-DECE-4F15-842C-9C28EF931E8C}"/>
    <hyperlink ref="AB1504" r:id="rId665" xr:uid="{4723B6FD-6CDC-4A14-B8C2-D8A9324E544B}"/>
    <hyperlink ref="V1789" r:id="rId666" xr:uid="{3B08DFBD-5459-4DE6-BB9D-673E6D9F01EB}"/>
    <hyperlink ref="V1785" r:id="rId667" xr:uid="{7BAFB191-49C1-4367-B6C8-498D6656326B}"/>
    <hyperlink ref="AB821" r:id="rId668" xr:uid="{75565326-D562-4411-A3A0-A04096F72B61}"/>
    <hyperlink ref="V1491" r:id="rId669" xr:uid="{FB7F8F2D-9D84-4E0F-88DB-2DE55C071696}"/>
    <hyperlink ref="AB1322" r:id="rId670" xr:uid="{0E2153D6-6645-42E3-A0EF-9908C082C91E}"/>
    <hyperlink ref="AB626" r:id="rId671" xr:uid="{C527DF1D-A811-4C24-945B-057AF90E9261}"/>
    <hyperlink ref="V1606" r:id="rId672" xr:uid="{CB94273C-0004-4A7C-B8E6-3AA265809798}"/>
    <hyperlink ref="V900" r:id="rId673" xr:uid="{F862D158-2D35-4AB3-A7C5-002578186C3D}"/>
    <hyperlink ref="AB489" r:id="rId674" xr:uid="{97D31C90-68F6-4541-8D4E-73C7E1DCD3AD}"/>
    <hyperlink ref="V489" r:id="rId675" xr:uid="{5105B6A4-35CC-4455-9B00-506C74B48BF7}"/>
    <hyperlink ref="V1545" r:id="rId676" xr:uid="{61754ADB-9C0F-4F85-A23D-EDD06C859756}"/>
    <hyperlink ref="V1622" r:id="rId677" xr:uid="{95E3F4DF-4C25-4D85-8EE2-11617A794944}"/>
    <hyperlink ref="V1648" r:id="rId678" xr:uid="{EFE6557A-2742-4C0D-8167-13C86AC96018}"/>
    <hyperlink ref="V1483" r:id="rId679" xr:uid="{3D860B25-80EA-48BC-95BF-4E3B6E715561}"/>
    <hyperlink ref="V502" r:id="rId680" xr:uid="{C6653987-25E9-4612-A395-4CB3BB914596}"/>
    <hyperlink ref="V629" r:id="rId681" xr:uid="{A187CBA2-91F2-4542-A3EB-4FFA6EA9A455}"/>
    <hyperlink ref="V1520" r:id="rId682" xr:uid="{E9F8A7C0-A9F9-4B65-B8AB-6CF96D831DC9}"/>
    <hyperlink ref="V1050" r:id="rId683" xr:uid="{F2E48C3C-F546-483E-9F9A-D3139F0F6B5E}"/>
    <hyperlink ref="AB734" r:id="rId684" xr:uid="{07AD5E41-2CCE-482E-9D45-E234DEE601B6}"/>
    <hyperlink ref="V728" r:id="rId685" xr:uid="{4C033E06-CA48-463B-933D-669FDE532BCD}"/>
    <hyperlink ref="AB728" r:id="rId686" xr:uid="{5042066E-ADE4-438D-BD8E-C3B68BA9958A}"/>
    <hyperlink ref="AB1690" r:id="rId687" xr:uid="{14BB96B6-AF2D-45CB-80BD-00FCFECCC039}"/>
    <hyperlink ref="AB1225" r:id="rId688" xr:uid="{A46B4984-27B4-44EA-96BC-4B0FDE2369F3}"/>
    <hyperlink ref="V1225" r:id="rId689" xr:uid="{288DFE85-255B-4B2A-9DD7-3053D687B6F0}"/>
    <hyperlink ref="V1128" r:id="rId690" xr:uid="{1E53030C-8422-46A5-A2F0-9748A8BDC187}"/>
    <hyperlink ref="V970" r:id="rId691" xr:uid="{730B0CD4-D2AF-42BC-A9D9-1654330F0116}"/>
    <hyperlink ref="V910" r:id="rId692" xr:uid="{E73337E6-1A0E-4263-B6D7-C065882CC43A}"/>
    <hyperlink ref="V912" r:id="rId693" xr:uid="{8C5AD8B9-D048-471D-8877-6C78BD9F427B}"/>
    <hyperlink ref="V734" r:id="rId694" xr:uid="{6CD61AEF-290D-49D9-90B0-8E29D6DCF0EB}"/>
    <hyperlink ref="V736" r:id="rId695" xr:uid="{00BF72F6-E0C1-4F2D-BC20-0D7C74728226}"/>
    <hyperlink ref="AB736" r:id="rId696" xr:uid="{59E1C514-3F99-407D-A402-832DCC663071}"/>
    <hyperlink ref="AB572" r:id="rId697" xr:uid="{011F8C34-EF4F-4527-B58F-7DA49B460D0D}"/>
    <hyperlink ref="V572" r:id="rId698" xr:uid="{EE750192-0361-438A-9562-8751280F5F65}"/>
    <hyperlink ref="V575" r:id="rId699" xr:uid="{ED594574-1AD1-449D-B222-4C4653032D46}"/>
    <hyperlink ref="AB114" r:id="rId700" xr:uid="{2DCC0D28-6029-4F52-AC5B-4194FCC4102A}"/>
    <hyperlink ref="AB151" r:id="rId701" xr:uid="{7A9E7FEF-2EFD-453F-AE3B-E7804AEAD7FC}"/>
    <hyperlink ref="AB213" r:id="rId702" xr:uid="{527C60B6-A151-4448-B62E-CEBBDDBA0D25}"/>
    <hyperlink ref="AB215" r:id="rId703" xr:uid="{657917FF-3447-4602-AB29-314CCA92B940}"/>
    <hyperlink ref="AB216" r:id="rId704" xr:uid="{52D2709C-2828-4AEA-A42E-F27577A05249}"/>
    <hyperlink ref="AB217" r:id="rId705" xr:uid="{83D992D0-2E34-4EE2-8740-4B9011C3E26A}"/>
    <hyperlink ref="AB218" r:id="rId706" xr:uid="{098CE613-5FAF-40F2-840C-4ED8742E4014}"/>
    <hyperlink ref="AB219" r:id="rId707" xr:uid="{A41C3C17-0966-4FC3-9E00-FC3C25E73FB0}"/>
    <hyperlink ref="AB232" r:id="rId708" xr:uid="{833D4F3E-D349-4A37-9567-6EAA6311CDA4}"/>
    <hyperlink ref="AB229" r:id="rId709" xr:uid="{9F760058-5CCA-4B65-A898-B70D9BFC845D}"/>
    <hyperlink ref="AB262" r:id="rId710" xr:uid="{D70BF1BC-2D99-4298-B611-1BE05B058E12}"/>
    <hyperlink ref="AB264" r:id="rId711" xr:uid="{A2A457FD-9DFE-44CE-A7BC-D5FB36CADA58}"/>
    <hyperlink ref="AB263" r:id="rId712" xr:uid="{9DFF3D22-BB69-43C9-8D1C-1D92B9ED743A}"/>
    <hyperlink ref="AB283" r:id="rId713" xr:uid="{3A73E6E4-DD52-4400-BD9E-E27527810F7C}"/>
    <hyperlink ref="AB282" r:id="rId714" xr:uid="{CF77C258-7D3E-4FB1-84BB-D661F0A9362C}"/>
    <hyperlink ref="AB286" r:id="rId715" xr:uid="{13D32D02-37ED-488E-85DE-00973F977A02}"/>
    <hyperlink ref="AB301" r:id="rId716" xr:uid="{923F66A8-EB44-4BA6-8A86-93D2DB0331AD}"/>
    <hyperlink ref="AB302" r:id="rId717" xr:uid="{8B8030A7-E62C-4FF1-AC4E-3952D0588EB8}"/>
    <hyperlink ref="AB310" r:id="rId718" xr:uid="{57AB7CAC-F801-4CCF-8EC7-A7A30A972647}"/>
    <hyperlink ref="AB311" r:id="rId719" xr:uid="{3CED2ED3-BE42-4DC2-993F-8E5C28B1E820}"/>
    <hyperlink ref="AB309" r:id="rId720" xr:uid="{0E9ED30C-9AB5-406B-82C6-D99A160D835D}"/>
    <hyperlink ref="AB325" r:id="rId721" xr:uid="{4A55158B-DDD9-46B5-9981-0257FE493F91}"/>
    <hyperlink ref="AB326" r:id="rId722" xr:uid="{D27BEE16-15CB-475E-AA61-6BD62B511F6C}"/>
    <hyperlink ref="AB321" r:id="rId723" xr:uid="{20AC5752-6BDB-421F-B0E8-B60DC4F1761F}"/>
    <hyperlink ref="AB322" r:id="rId724" xr:uid="{06F6E0FF-74C0-4218-9FDB-46947FA292C5}"/>
    <hyperlink ref="AB329" r:id="rId725" xr:uid="{660BEFA7-AD68-430E-911C-95547335B927}"/>
    <hyperlink ref="AB344" r:id="rId726" xr:uid="{F3A2ED03-455A-4DA5-B7A5-6DEAC14AF524}"/>
    <hyperlink ref="AB362" r:id="rId727" xr:uid="{6220683D-2141-4B2D-B977-4DA670E23233}"/>
    <hyperlink ref="AB361" r:id="rId728" xr:uid="{6390D4C9-6D7D-4841-9EB8-E7E24B67ECDE}"/>
    <hyperlink ref="AB360" r:id="rId729" xr:uid="{5FD1CEAE-5EF5-4CC5-ADA9-8404E3610719}"/>
    <hyperlink ref="AB367" r:id="rId730" xr:uid="{36893481-5356-4555-ACE1-B04C42A660C2}"/>
    <hyperlink ref="AB370" r:id="rId731" xr:uid="{61F682B0-9ED7-42E3-9790-FB7131267DA0}"/>
    <hyperlink ref="AB371" r:id="rId732" xr:uid="{7C31B1E5-4629-492E-8BFF-548C2CEFF902}"/>
    <hyperlink ref="AB375" r:id="rId733" xr:uid="{915B61F9-E23A-4B20-AF4B-1D5A5793DEBC}"/>
    <hyperlink ref="AB386" r:id="rId734" xr:uid="{08DB27BF-C347-4F75-A395-BD1E15A9ED77}"/>
    <hyperlink ref="AB388" r:id="rId735" xr:uid="{6A705B01-650E-4F1E-9170-88950F6B7628}"/>
    <hyperlink ref="AB392" r:id="rId736" xr:uid="{4223B498-0F98-48B3-A58C-CB258FD4761C}"/>
    <hyperlink ref="AB396" r:id="rId737" xr:uid="{A99F0CA0-D6FE-4E44-B35C-2BC92D2F6619}"/>
    <hyperlink ref="AB385" r:id="rId738" xr:uid="{C15270D4-0A46-48B0-85F5-4F6DF8D2A3D8}"/>
    <hyperlink ref="AB400" r:id="rId739" xr:uid="{2781D6A0-384B-4CCC-9855-E5F6846A06F5}"/>
    <hyperlink ref="AB398" r:id="rId740" xr:uid="{5A22027F-7B93-4C20-B351-05F173CA02D7}"/>
    <hyperlink ref="AB406" r:id="rId741" xr:uid="{993B0A5F-B730-46FC-A171-E8AC38A3C2A4}"/>
    <hyperlink ref="AB402" r:id="rId742" xr:uid="{93933C01-EE2A-496A-8F05-6FD15D6ADEAE}"/>
    <hyperlink ref="AB410" r:id="rId743" xr:uid="{7705EE70-9F8B-44C0-BD81-663D4798B2E3}"/>
    <hyperlink ref="AB434" r:id="rId744" xr:uid="{89732BC6-AFB3-4A07-8AB7-87FA8411BE34}"/>
    <hyperlink ref="AB433" r:id="rId745" xr:uid="{D710B150-6DA8-4C9B-B50D-50AF01EA47AF}"/>
    <hyperlink ref="AB440" r:id="rId746" xr:uid="{76B2B158-FD87-4C66-A56C-106A641994A6}"/>
    <hyperlink ref="AB436" r:id="rId747" xr:uid="{466CE43A-76F9-4A9A-8A46-E707A2F4E42A}"/>
    <hyperlink ref="AB439" r:id="rId748" xr:uid="{27CB4398-7C87-49CE-9F05-444033C2CD3A}"/>
    <hyperlink ref="AB444" r:id="rId749" xr:uid="{4852BF7B-E5B9-475A-89BE-E7916B3DC62D}"/>
    <hyperlink ref="AB449" r:id="rId750" xr:uid="{A71DF183-4F79-40A6-9935-253038AEE95B}"/>
    <hyperlink ref="AB441" r:id="rId751" xr:uid="{7AA033BD-858F-46BB-B985-E16D36B7B5CF}"/>
    <hyperlink ref="AB466" r:id="rId752" xr:uid="{85AD458C-C4E7-41F7-81EC-EA08363F6A3F}"/>
    <hyperlink ref="AB468" r:id="rId753" xr:uid="{0AA082F1-D4A6-4E84-AD8E-E02A709B7EBF}"/>
    <hyperlink ref="AB477" r:id="rId754" xr:uid="{A57DD736-AF8B-4CDB-8BCA-56972CF2586C}"/>
    <hyperlink ref="AB480" r:id="rId755" xr:uid="{2C2A0F25-0BCB-4711-9514-49649FDD7021}"/>
    <hyperlink ref="AB481" r:id="rId756" xr:uid="{AF5AAB34-0837-42A6-9BDC-CD1D40AD68BE}"/>
    <hyperlink ref="AB482" r:id="rId757" xr:uid="{649B4C4E-3657-43CF-AB94-E459C071D190}"/>
    <hyperlink ref="AB484" r:id="rId758" xr:uid="{B5FAE7EE-9878-4762-9D8A-E43AE88D7757}"/>
    <hyperlink ref="AB486" r:id="rId759" xr:uid="{E7B73782-EB61-4603-B1BD-F758BEEDAA2B}"/>
    <hyperlink ref="AB501" r:id="rId760" xr:uid="{11AFCB94-E8FC-4D87-961A-D68347830119}"/>
    <hyperlink ref="AB502" r:id="rId761" xr:uid="{ABA3899E-3727-4562-9B09-6993C55951A5}"/>
    <hyperlink ref="AB505" r:id="rId762" xr:uid="{102F6322-4321-4DAD-AABE-001C9F23A14C}"/>
    <hyperlink ref="AB507" r:id="rId763" xr:uid="{9C5A1C99-39FB-41EF-AC54-8D5236A70053}"/>
    <hyperlink ref="AB511" r:id="rId764" xr:uid="{C281F664-B2A4-4650-9335-03BE6F369B0E}"/>
    <hyperlink ref="AB512" r:id="rId765" xr:uid="{A6CFA5B1-5FC0-48A4-A443-97379C59AC5A}"/>
    <hyperlink ref="AB508" r:id="rId766" xr:uid="{71B7597B-2669-43C5-98CC-4DD588853B45}"/>
    <hyperlink ref="AB510" r:id="rId767" xr:uid="{629C49E6-378D-4A20-A530-1DED21BEC1C4}"/>
    <hyperlink ref="AB523" r:id="rId768" xr:uid="{123C5CD8-69E2-44F4-B94F-FBFCD6A362FB}"/>
    <hyperlink ref="AB539" r:id="rId769" xr:uid="{D3BC8560-E358-4B81-8F26-84ACB4642B7E}"/>
    <hyperlink ref="AB536" r:id="rId770" xr:uid="{F0FF77BB-5AEB-4263-99F6-3CF01F29026A}"/>
    <hyperlink ref="AB537" r:id="rId771" xr:uid="{FC50588B-7011-4DB0-AECE-4F802E2A13DF}"/>
    <hyperlink ref="AB548" r:id="rId772" xr:uid="{BE003D80-7C7A-4110-8C61-28EAA19142CF}"/>
    <hyperlink ref="AB549" r:id="rId773" xr:uid="{2AA6C86E-51A8-4C48-ACBB-FCFE5CCEED81}"/>
    <hyperlink ref="AB550" r:id="rId774" xr:uid="{077795B6-C38B-44B8-B862-ADC1D3D107F3}"/>
    <hyperlink ref="AB552" r:id="rId775" xr:uid="{EB36880A-5517-495B-8D58-8EB35FD4077F}"/>
    <hyperlink ref="AB555" r:id="rId776" xr:uid="{CA6548FF-72B1-40F0-97A4-F9A87C00490B}"/>
    <hyperlink ref="AB557" r:id="rId777" xr:uid="{DB4047FF-A919-4916-9E5C-1A072AD54234}"/>
    <hyperlink ref="AB556" r:id="rId778" xr:uid="{CA764F90-1CDE-4D52-9DDD-5743E00B9771}"/>
    <hyperlink ref="AB561" r:id="rId779" xr:uid="{8E569219-B1BD-45AA-8196-F611881D34B3}"/>
    <hyperlink ref="AB564" r:id="rId780" xr:uid="{3C8EB6F8-8E41-4FF2-9571-35E820B06E4C}"/>
    <hyperlink ref="AB566" r:id="rId781" xr:uid="{6FBA8AA3-6728-4842-8B9A-B89B720A228C}"/>
    <hyperlink ref="AB567" r:id="rId782" xr:uid="{50D07BD7-2EE1-4FE4-8FA7-74B65E90E96C}"/>
    <hyperlink ref="AB569" r:id="rId783" xr:uid="{90CE440A-2F49-4F53-9533-04B55E83CE5E}"/>
    <hyperlink ref="AB570" r:id="rId784" xr:uid="{2F4E75B3-54B0-47BC-85FB-5608ED40F940}"/>
    <hyperlink ref="AB571" r:id="rId785" xr:uid="{0733E23E-09AE-4588-9EF2-A66B0515E169}"/>
    <hyperlink ref="AB574" r:id="rId786" xr:uid="{84496B0F-09B0-4648-B01B-82FEB487E3E9}"/>
    <hyperlink ref="AB577" r:id="rId787" xr:uid="{35AFB65A-7256-4B43-B227-05CC8704AC6B}"/>
    <hyperlink ref="AB579" r:id="rId788" xr:uid="{287936E0-C944-4F2B-9D88-56C5AA565016}"/>
    <hyperlink ref="AB580" r:id="rId789" xr:uid="{6A9349D7-8178-4723-9961-A38F6303B36B}"/>
    <hyperlink ref="AB581" r:id="rId790" xr:uid="{50AB9030-A7DC-4E49-971A-9CD98BD3AA75}"/>
    <hyperlink ref="AB582" r:id="rId791" xr:uid="{947B6861-E954-457C-AEB8-0E527D60452F}"/>
    <hyperlink ref="AB584" r:id="rId792" xr:uid="{2EE22031-E099-4CC4-B40A-35E0B419737A}"/>
    <hyperlink ref="AB585" r:id="rId793" xr:uid="{2203A680-85AD-41EE-934F-506C0381765F}"/>
    <hyperlink ref="AB586" r:id="rId794" xr:uid="{BD6249E6-AFA9-4FCE-922E-24BC0637C1CC}"/>
    <hyperlink ref="AB587" r:id="rId795" xr:uid="{C5295663-992B-4807-848D-B3A1AA6B65A2}"/>
    <hyperlink ref="AB588" r:id="rId796" xr:uid="{F8F4879D-50D6-4393-9EF6-4F4F86A3B9AC}"/>
    <hyperlink ref="AB589" r:id="rId797" xr:uid="{FCED5057-6392-4B43-A9CE-B4CEC5134182}"/>
    <hyperlink ref="AB590" r:id="rId798" xr:uid="{25CDCA57-C522-4A0B-9DB8-89C383FA144E}"/>
    <hyperlink ref="AB591" r:id="rId799" xr:uid="{7477736C-7B9C-4D5B-83F2-5D00C4B74AD5}"/>
    <hyperlink ref="AB592" r:id="rId800" xr:uid="{8428CCEE-5D2E-43E6-85A8-333C518BC21C}"/>
    <hyperlink ref="AB593" r:id="rId801" xr:uid="{58F84A3E-54F8-4C9D-A43D-47B75FFA33E5}"/>
    <hyperlink ref="AB597" r:id="rId802" xr:uid="{FA5504CC-F04F-45E1-AE83-06B1950885E3}"/>
    <hyperlink ref="AB596" r:id="rId803" xr:uid="{AE3DEFA7-9734-43E0-82B7-4A49F73AD486}"/>
    <hyperlink ref="AB602" r:id="rId804" xr:uid="{21041FD4-D04D-4243-8179-5B010D564596}"/>
    <hyperlink ref="AB603" r:id="rId805" xr:uid="{028E91E4-0BBB-4EA1-B412-AD2F34F9D84F}"/>
    <hyperlink ref="AB604" r:id="rId806" xr:uid="{84CC931F-FEAF-4F7C-94C0-CFF3FE6BC496}"/>
    <hyperlink ref="AB605" r:id="rId807" xr:uid="{D5E220D6-7CD3-4ED4-B856-DE7E8BAAE206}"/>
    <hyperlink ref="AB608" r:id="rId808" xr:uid="{5CC2FF9E-F46C-4830-A862-4C315BCB35E4}"/>
    <hyperlink ref="AB613" r:id="rId809" xr:uid="{97C55B6A-38A9-4190-A94C-72E71DD2A17B}"/>
    <hyperlink ref="AB614" r:id="rId810" xr:uid="{9E831EB1-0241-4F2A-9FD3-23EF0BC1518C}"/>
    <hyperlink ref="AB615" r:id="rId811" xr:uid="{8408F6F2-C18B-42BD-B48D-6A18512C0B6E}"/>
    <hyperlink ref="AB616" r:id="rId812" xr:uid="{B2B2D91F-1B09-4B21-8E7B-4BE4D03B811D}"/>
    <hyperlink ref="AB623" r:id="rId813" xr:uid="{B4258857-2F4D-4F66-8975-0983F8C7CB64}"/>
    <hyperlink ref="AB617" r:id="rId814" xr:uid="{330C8744-D484-4F84-9EA6-2F84C1EEEB26}"/>
    <hyperlink ref="AB629" r:id="rId815" xr:uid="{ED91449B-6D7D-45BF-99D4-9510435F107D}"/>
    <hyperlink ref="AB631" r:id="rId816" xr:uid="{296EFD13-2000-4CD4-B84C-1FBF521EDB55}"/>
    <hyperlink ref="AB628" r:id="rId817" xr:uid="{7C3D2731-0337-4C95-9EDD-7E9DD2A6950D}"/>
    <hyperlink ref="AB634" r:id="rId818" xr:uid="{DADD1A05-73CE-4F90-B4A0-6086743B90C7}"/>
    <hyperlink ref="AB635" r:id="rId819" xr:uid="{CAD315BB-A233-40C3-93EF-F1A6DEEA8AEB}"/>
    <hyperlink ref="AB640" r:id="rId820" xr:uid="{E800C146-3448-4F51-88D0-CFB55C6BE6B9}"/>
    <hyperlink ref="AB642" r:id="rId821" xr:uid="{7B200761-B429-4A0C-95A6-6C3AAD72A0ED}"/>
    <hyperlink ref="AB646" r:id="rId822" xr:uid="{5F181B1E-1E1F-4FD2-AE61-4FD33FB415D0}"/>
    <hyperlink ref="AB649" r:id="rId823" xr:uid="{30175350-DB78-4744-A968-E663974B3CFD}"/>
    <hyperlink ref="AB647" r:id="rId824" xr:uid="{B46693BB-F53B-441D-9B92-FB286D5C3FC7}"/>
    <hyperlink ref="AB652" r:id="rId825" xr:uid="{E806A389-1FBD-4044-9C63-543A3CD84524}"/>
    <hyperlink ref="AB653" r:id="rId826" xr:uid="{93F3B88A-D049-4FF5-8F31-9113DCB375EB}"/>
    <hyperlink ref="AB656" r:id="rId827" xr:uid="{12009A58-96D1-42B3-8CB5-96B26D264899}"/>
    <hyperlink ref="AB654" r:id="rId828" xr:uid="{AC3DEAC3-196A-4B2F-BF0D-C84339C7FB8B}"/>
    <hyperlink ref="AB655" r:id="rId829" xr:uid="{C59DB2F0-369C-4396-A885-3CC0B58D0E2F}"/>
    <hyperlink ref="AB662" r:id="rId830" xr:uid="{7D22AC9F-FDE9-44CC-8775-EAA969B91719}"/>
    <hyperlink ref="AB663" r:id="rId831" xr:uid="{D6B6A388-8331-41FB-89FE-48F553BF46BA}"/>
    <hyperlink ref="AB657" r:id="rId832" xr:uid="{4CB9450A-3C2B-469C-9ED8-6FBF6BEFA126}"/>
    <hyperlink ref="AB668" r:id="rId833" xr:uid="{C951B554-5C7B-47D8-B93A-88A015017D85}"/>
    <hyperlink ref="AB669" r:id="rId834" xr:uid="{354FA225-5979-41E7-94C3-F064D18DA0B2}"/>
    <hyperlink ref="AB667" r:id="rId835" xr:uid="{872EFD70-ECEA-463E-A912-800C349FD762}"/>
    <hyperlink ref="AB674" r:id="rId836" xr:uid="{9144F4A5-0A3F-4B5E-8EED-EC9B92FBBB92}"/>
    <hyperlink ref="AB686" r:id="rId837" xr:uid="{9692322B-F9DC-4247-8C0D-B28746B3EE70}"/>
    <hyperlink ref="AB683" r:id="rId838" xr:uid="{393740BB-37A7-4473-815B-3369DCEA9A40}"/>
    <hyperlink ref="AB684" r:id="rId839" xr:uid="{15F2D1FF-0FCA-49A7-8398-56B3D88EE441}"/>
    <hyperlink ref="AB685" r:id="rId840" xr:uid="{5D733168-FD26-41FC-AD35-98E3C72AA0DD}"/>
    <hyperlink ref="AB688" r:id="rId841" xr:uid="{36FF6037-322C-465F-ADD0-ADE249EA03E9}"/>
    <hyperlink ref="AB692" r:id="rId842" xr:uid="{1735F6CC-C95B-45C1-9CB3-BAF32BCB9635}"/>
    <hyperlink ref="AB694" r:id="rId843" xr:uid="{9420CF93-7FDE-43A9-8EC6-EC68253A1FFE}"/>
    <hyperlink ref="AB700" r:id="rId844" xr:uid="{9F11E211-A7D1-4A41-B109-DB3FE400DE67}"/>
    <hyperlink ref="AB702" r:id="rId845" xr:uid="{AC98F929-F2E4-4F5F-A909-448B4A1165EF}"/>
    <hyperlink ref="AB720" r:id="rId846" xr:uid="{E7980B9C-9561-4FD3-8D50-FD0DFB70AF25}"/>
    <hyperlink ref="AB724" r:id="rId847" xr:uid="{91E8DEB5-8EE2-4F7B-8108-E9087731D84D}"/>
    <hyperlink ref="AB726" r:id="rId848" xr:uid="{90E8A104-62BE-4025-B046-84E184E40117}"/>
    <hyperlink ref="AB732" r:id="rId849" xr:uid="{A3A3CC9E-A1E0-44D6-90B7-DB209930D0F4}"/>
    <hyperlink ref="AB745" r:id="rId850" xr:uid="{4CD5E5C8-BF38-4FCE-B8EF-F8E0D98FAD42}"/>
    <hyperlink ref="AB1297" r:id="rId851" xr:uid="{0EF358C9-4881-4762-B7D9-60578A158D5B}"/>
    <hyperlink ref="AB1298" r:id="rId852" xr:uid="{D145BA6C-725E-4EBC-8A2B-7021DA17415A}"/>
    <hyperlink ref="AB1294" r:id="rId853" xr:uid="{3BCEF6AF-B5EE-4BE2-9274-9CDECC213AA4}"/>
    <hyperlink ref="AB1275" r:id="rId854" xr:uid="{C95B911C-5E25-40ED-AF1C-371CF23BDFE4}"/>
    <hyperlink ref="AB1274" r:id="rId855" xr:uid="{77BC4957-443F-4E1D-9E9A-75047595B8D3}"/>
    <hyperlink ref="AB1221" r:id="rId856" xr:uid="{9173FA53-6562-497C-8039-B2BF276B566E}"/>
    <hyperlink ref="AB1217" r:id="rId857" xr:uid="{8708AA86-D282-4671-A7BB-2875C3CD18CC}"/>
    <hyperlink ref="AB1213" r:id="rId858" xr:uid="{BBE1C07A-DA65-42BC-BC08-0B0D56158F08}"/>
    <hyperlink ref="AB1201" r:id="rId859" xr:uid="{0F2CBD0B-F3BC-41CD-A0FE-6F6BF5CA1E9F}"/>
    <hyperlink ref="AB1202" r:id="rId860" xr:uid="{3EB36D81-797A-4129-8D54-5EBFC61BC35C}"/>
    <hyperlink ref="AB1182" r:id="rId861" xr:uid="{C5D00C6C-076A-4929-A00A-429FDAD04561}"/>
    <hyperlink ref="AB1181" r:id="rId862" xr:uid="{8A6A3AB8-821F-4C88-A73F-5D2DC009C89F}"/>
    <hyperlink ref="AB1183" r:id="rId863" xr:uid="{70580795-8F7D-45C7-801B-137D59BD0DA9}"/>
    <hyperlink ref="AB1180" r:id="rId864" xr:uid="{E39C31A3-2471-4315-8838-5A6068946CA3}"/>
    <hyperlink ref="AB1178" r:id="rId865" xr:uid="{90712C97-1029-43F8-AB96-7031F824CBBC}"/>
    <hyperlink ref="AB1173" r:id="rId866" xr:uid="{E68E38C9-9036-460C-990A-D76A5E600CBF}"/>
    <hyperlink ref="AB1165" r:id="rId867" xr:uid="{135574A2-5D6B-44A3-9BA8-1AE2B6238501}"/>
    <hyperlink ref="AB1164" r:id="rId868" xr:uid="{29F98482-247A-4031-B47F-809AA1BC60EE}"/>
    <hyperlink ref="AB1154" r:id="rId869" xr:uid="{9B65014B-C6AE-4AA7-9EFF-D41540F68F71}"/>
    <hyperlink ref="AB1153" r:id="rId870" xr:uid="{26D85561-2BD7-4C05-BD24-5B4BADC63B2D}"/>
    <hyperlink ref="AB1152" r:id="rId871" xr:uid="{FE073B22-5538-4722-9743-DCFC715FF28B}"/>
    <hyperlink ref="AB1132" r:id="rId872" xr:uid="{D530EF91-5B57-4A81-B248-632D4DD05BF4}"/>
    <hyperlink ref="AB1129" r:id="rId873" xr:uid="{C7644822-BBF9-4527-925E-053BCDFABA4D}"/>
    <hyperlink ref="AB1122" r:id="rId874" xr:uid="{DD9F8645-7622-4EC0-8237-58B0C5FC2DC2}"/>
    <hyperlink ref="AB1121" r:id="rId875" xr:uid="{952A69C6-B784-48B5-A7D3-E99942E49CFB}"/>
    <hyperlink ref="AB1118" r:id="rId876" xr:uid="{6955925D-9AF4-456E-8B42-238512ACDE83}"/>
    <hyperlink ref="AB1093" r:id="rId877" xr:uid="{83B8B4BA-7288-4C3E-92C1-B9B66886363C}"/>
    <hyperlink ref="AB1075" r:id="rId878" xr:uid="{7CF2E128-D358-4777-8FA9-58E0A8C14736}"/>
    <hyperlink ref="AB1076" r:id="rId879" xr:uid="{0D29B6E1-FF16-443A-8C8F-EC52D755767E}"/>
    <hyperlink ref="AB1077" r:id="rId880" xr:uid="{776AAF8C-CDD0-40AF-9FC2-3963BE6FE1A6}"/>
    <hyperlink ref="AB1079" r:id="rId881" xr:uid="{C669DC1C-A724-4724-ABCC-0C96B9E7EE18}"/>
    <hyperlink ref="AB1063" r:id="rId882" xr:uid="{01A73F0D-0F4F-4DA6-9964-8941D1D45C1B}"/>
    <hyperlink ref="AB1064" r:id="rId883" xr:uid="{001FB0E9-ED7B-46CF-96DB-4FFCBCFEC867}"/>
    <hyperlink ref="AB1066" r:id="rId884" xr:uid="{FDE47ACE-71A3-443D-8015-D6DAAD65EFFE}"/>
    <hyperlink ref="AB1067" r:id="rId885" xr:uid="{D360EDF3-2C87-45E6-89CA-572BAC3CEDC4}"/>
    <hyperlink ref="AB1068" r:id="rId886" xr:uid="{35183197-5973-4CD9-9802-0262858B4FE4}"/>
    <hyperlink ref="AB1042" r:id="rId887" xr:uid="{1555175F-B5CF-476A-9FB5-70428FEFA98E}"/>
    <hyperlink ref="AB1030" r:id="rId888" xr:uid="{10A5E2BA-BD27-49E0-9F95-C9BA10FE03AC}"/>
    <hyperlink ref="AB1009" r:id="rId889" xr:uid="{FFBE1A94-3664-40EC-9BD7-37A9DBB49E64}"/>
    <hyperlink ref="AB992" r:id="rId890" xr:uid="{C7C03DC4-0F3A-40D8-B8C5-C2DD07772D57}"/>
    <hyperlink ref="AB991" r:id="rId891" xr:uid="{AD98B45D-8F6E-48EC-A7AF-948858F452DA}"/>
    <hyperlink ref="AB984" r:id="rId892" xr:uid="{09EF58C2-1B31-460C-B8C4-30A1EF50356B}"/>
    <hyperlink ref="AB983" r:id="rId893" xr:uid="{1F2C5DE5-345E-46DE-A63E-2A14A8A6E051}"/>
    <hyperlink ref="AB979" r:id="rId894" xr:uid="{9D3526B9-E41E-47FA-836D-C0961F155ADB}"/>
    <hyperlink ref="AB978" r:id="rId895" xr:uid="{1EB2704B-282B-456C-A445-1D4B1DC3A0A0}"/>
    <hyperlink ref="AB975" r:id="rId896" xr:uid="{FEC0E1FD-5C19-4C9D-84E9-1C803E7FBC86}"/>
    <hyperlink ref="AB968" r:id="rId897" xr:uid="{DE47B66E-2921-401E-9548-9BD3293A70F1}"/>
    <hyperlink ref="AB944" r:id="rId898" xr:uid="{A0E07275-41F4-4479-A112-6715396CE55B}"/>
    <hyperlink ref="AB938" r:id="rId899" xr:uid="{31E9F06A-9FC7-4C5F-9CC2-3AD13A380097}"/>
    <hyperlink ref="AB940" r:id="rId900" xr:uid="{343A5BA9-F2D3-48F8-95AA-54BEA365320D}"/>
    <hyperlink ref="AB942" r:id="rId901" xr:uid="{F00487B6-F51E-4CF0-BF54-4CDFD930BEC2}"/>
    <hyperlink ref="AB934" r:id="rId902" xr:uid="{0E9C214B-A7DE-46CC-968F-190501AA082F}"/>
    <hyperlink ref="AB935" r:id="rId903" xr:uid="{F37DB7A7-E129-4FB3-948C-411D89433B2E}"/>
    <hyperlink ref="AB930" r:id="rId904" xr:uid="{5A7446C4-4DC5-4C0C-9834-1A83EEABCC63}"/>
    <hyperlink ref="AB920" r:id="rId905" xr:uid="{346BDBF7-6302-4866-A67A-04E427374E7A}"/>
    <hyperlink ref="AB919" r:id="rId906" xr:uid="{E2144491-1C90-44CC-8834-B9D78AD4E7A8}"/>
    <hyperlink ref="AB887" r:id="rId907" xr:uid="{CC80D004-7D98-48AC-B0F9-094A3C1E9842}"/>
    <hyperlink ref="J888" r:id="rId908" xr:uid="{BDEA6E7E-2540-42E2-907A-96E570638A68}"/>
    <hyperlink ref="AB888" r:id="rId909" xr:uid="{099A6BF6-D62E-4C18-977A-F7815120DE47}"/>
    <hyperlink ref="AB884" r:id="rId910" xr:uid="{9AA139C0-7A2F-49BF-ABBE-7899A328CF66}"/>
    <hyperlink ref="AB882" r:id="rId911" xr:uid="{CC078E89-1B3D-4957-BC7A-B4B80DF0A9A9}"/>
    <hyperlink ref="AB876" r:id="rId912" xr:uid="{3E879B6E-A6ED-4BF9-8E67-DAB7CC6F9AF9}"/>
    <hyperlink ref="AB874" r:id="rId913" xr:uid="{9B135743-1E66-4DC3-892C-EAA7814C490E}"/>
    <hyperlink ref="AB873" r:id="rId914" xr:uid="{0BBBE7B8-989C-4418-8B6A-467CA3A72003}"/>
    <hyperlink ref="AB871" r:id="rId915" xr:uid="{7C787C24-E7CF-4EA1-A2A6-DFE89B255B6F}"/>
    <hyperlink ref="AB870" r:id="rId916" xr:uid="{102D5687-6C91-46B0-8E2F-307ED135D2CE}"/>
    <hyperlink ref="AB869" r:id="rId917" xr:uid="{2657CF94-8DF1-48BF-AE72-23048E0AD4F3}"/>
    <hyperlink ref="AB868" r:id="rId918" xr:uid="{05A899C6-207C-450E-A2F4-870DD9B8BAA9}"/>
    <hyperlink ref="AB867" r:id="rId919" xr:uid="{053BE7D0-CE58-4D54-964F-6AA154349655}"/>
    <hyperlink ref="AB836" r:id="rId920" xr:uid="{D14E66BA-31AB-42E6-B525-D7E7AA9AD935}"/>
    <hyperlink ref="AB846" r:id="rId921" xr:uid="{0E8E1B48-0C97-4656-A1B4-E8B5D75C3554}"/>
    <hyperlink ref="AB837" r:id="rId922" xr:uid="{4FBF5E54-0D17-4CCE-A58F-51E753CBEB7B}"/>
    <hyperlink ref="AB838" r:id="rId923" xr:uid="{6CDCD7D9-4EF5-4EF9-8BB6-CBC30893E488}"/>
    <hyperlink ref="AB842" r:id="rId924" xr:uid="{8FF82A31-0BCF-4950-A074-DDBC823E985D}"/>
    <hyperlink ref="AB840" r:id="rId925" xr:uid="{1550C2CD-EC18-4754-8147-6600046F512C}"/>
    <hyperlink ref="AB833" r:id="rId926" xr:uid="{E8BB7FC2-661A-440A-A1D6-28FC14E67140}"/>
    <hyperlink ref="AB832" r:id="rId927" xr:uid="{493088EE-4976-4131-9B7A-8BB97BD6F40D}"/>
    <hyperlink ref="AB828" r:id="rId928" xr:uid="{E1A83A76-2D97-449F-8930-E34F35558BE2}"/>
    <hyperlink ref="AB825" r:id="rId929" xr:uid="{7BAB044D-1DC5-4BBB-8B0A-B671329AEB08}"/>
    <hyperlink ref="AB824" r:id="rId930" xr:uid="{822214D6-20FB-47FE-A279-C783E516A0F6}"/>
    <hyperlink ref="AB827" r:id="rId931" xr:uid="{1C779818-049E-4EC9-9FA4-AB16B3752323}"/>
    <hyperlink ref="AB819" r:id="rId932" xr:uid="{CF0C7F64-E2FF-4C6E-833B-5827348C36D2}"/>
    <hyperlink ref="AB810" r:id="rId933" xr:uid="{E7543602-3C0C-4A83-9BC7-FDF3EAF87A82}"/>
    <hyperlink ref="AB809" r:id="rId934" xr:uid="{61D3F1C0-5D49-4596-AC47-0DA5D1A68509}"/>
    <hyperlink ref="AB811" r:id="rId935" xr:uid="{84A10DB2-4AB1-4810-ADFB-300132B411A0}"/>
    <hyperlink ref="AB804" r:id="rId936" xr:uid="{8EEE0D63-F107-4485-AD17-34A00D76E80D}"/>
    <hyperlink ref="AB803" r:id="rId937" xr:uid="{4D805501-0C76-4FCF-B539-B418B0C9377D}"/>
    <hyperlink ref="AB802" r:id="rId938" xr:uid="{6975D42F-2623-4066-B03D-95A6139EECA6}"/>
    <hyperlink ref="AB799" r:id="rId939" xr:uid="{22364008-FE2E-4FE5-89C2-988812097662}"/>
    <hyperlink ref="AB801" r:id="rId940" xr:uid="{9C0AD852-B6A1-4F6E-9332-B70A417EDC6F}"/>
    <hyperlink ref="AB796" r:id="rId941" xr:uid="{A23C62EC-1D58-4136-8531-15AE8F55FE9C}"/>
    <hyperlink ref="AB794" r:id="rId942" xr:uid="{72749A3E-852A-4027-82E7-F582BC816803}"/>
    <hyperlink ref="AB791" r:id="rId943" xr:uid="{0C51B9D8-81A5-4691-805D-724FA2E47478}"/>
    <hyperlink ref="AB792" r:id="rId944" xr:uid="{F88A6EAB-184E-4170-963D-01D0E5ABB90B}"/>
    <hyperlink ref="AB793" r:id="rId945" xr:uid="{1C73046F-4C00-45F2-ABFB-1D312C9EE0C0}"/>
    <hyperlink ref="AB782" r:id="rId946" xr:uid="{5AE10D75-9ECD-4100-AE96-7178BE8D5C62}"/>
    <hyperlink ref="AB878" r:id="rId947" xr:uid="{43F89A43-7473-420C-BC0B-83000106E8E3}"/>
    <hyperlink ref="AB765" r:id="rId948" xr:uid="{E50FC035-BADC-48EC-9F94-CF75517F017E}"/>
    <hyperlink ref="AB767" r:id="rId949" xr:uid="{81062F2C-3C39-4036-A62A-C7E74E2B9020}"/>
    <hyperlink ref="AB769" r:id="rId950" xr:uid="{93163C9F-FED0-4F31-862F-808D19CE12CD}"/>
    <hyperlink ref="AB763" r:id="rId951" xr:uid="{B8E40EDE-68CE-4E39-A3EB-6530B5B8D8D1}"/>
    <hyperlink ref="AB756" r:id="rId952" xr:uid="{3922CD64-D27B-4447-8D74-B47894D14C5E}"/>
    <hyperlink ref="AB2457" r:id="rId953" xr:uid="{03300DE6-8388-4515-83F1-311A5514A4BF}"/>
    <hyperlink ref="AB1307" r:id="rId954" xr:uid="{D34121D1-CC82-41DB-B8DD-72157657DC35}"/>
    <hyperlink ref="AB1315" r:id="rId955" xr:uid="{470F91A0-A48B-46B4-9F8A-72CE286A0D37}"/>
    <hyperlink ref="AB1320" r:id="rId956" xr:uid="{B58CB583-077B-4C12-93E4-143919218BF1}"/>
    <hyperlink ref="AB1318" r:id="rId957" xr:uid="{58024989-53C1-4987-A7A0-22CD6332347E}"/>
    <hyperlink ref="AB1319" r:id="rId958" xr:uid="{FAAF723C-B5F3-4F07-94E3-A86D5B52857B}"/>
    <hyperlink ref="AB1353" r:id="rId959" xr:uid="{72524A39-594F-4ADA-83C4-DA3E4BB97C31}"/>
    <hyperlink ref="AB1550" r:id="rId960" xr:uid="{BBC663F8-34DE-47FD-898B-AB0CBE32E685}"/>
    <hyperlink ref="AB1554" r:id="rId961" xr:uid="{49557E6F-D439-4A52-9899-D352B034CFA4}"/>
    <hyperlink ref="AB1378" r:id="rId962" xr:uid="{0A3C5531-3176-4DC7-8AB1-51377C3BD355}"/>
    <hyperlink ref="AB1403" r:id="rId963" xr:uid="{24C8ECAE-5384-4F81-875E-2E5A2E1FDDC4}"/>
    <hyperlink ref="AB1405" r:id="rId964" xr:uid="{AB4E92F8-0920-4C0A-A3CF-3843B1B116E2}"/>
    <hyperlink ref="AB1408" r:id="rId965" xr:uid="{DBD6EEF7-AC81-47C0-9875-4003B67C8C6F}"/>
    <hyperlink ref="AB1421" r:id="rId966" xr:uid="{E1B30E77-CF6E-4743-B869-DC13C42D435C}"/>
    <hyperlink ref="AB1422" r:id="rId967" xr:uid="{3CAFC457-8779-47EF-8A9F-B1939CCB96AF}"/>
    <hyperlink ref="AB1446" r:id="rId968" xr:uid="{FE54F978-201C-4CF6-B77E-286FEED43E51}"/>
    <hyperlink ref="AB1453" r:id="rId969" xr:uid="{1E599EF0-22A1-44C8-BBE6-96F7348EC3F5}"/>
    <hyperlink ref="AB1451" r:id="rId970" xr:uid="{777A498A-0391-4B27-B3BA-95F7E053411E}"/>
    <hyperlink ref="AB1494" r:id="rId971" xr:uid="{CA884DBA-2C76-4C65-B296-592F3FAA1003}"/>
    <hyperlink ref="AB1495" r:id="rId972" xr:uid="{308CA67E-5DB4-415F-9F22-7B410111A9F4}"/>
    <hyperlink ref="AB1499" r:id="rId973" xr:uid="{F6F7B20B-8BEC-4250-804A-3675C61C8C61}"/>
    <hyperlink ref="AB1515" r:id="rId974" xr:uid="{AE9B58D9-4BDE-4EA8-B277-F4FBCF138D87}"/>
    <hyperlink ref="AB1521" r:id="rId975" xr:uid="{604C96EC-7261-4DAF-8B32-90D9283677F6}"/>
    <hyperlink ref="AB1536" r:id="rId976" xr:uid="{2FE8D82D-1C2D-4BBA-832C-3FF538E61D81}"/>
    <hyperlink ref="AB1567" r:id="rId977" xr:uid="{8EF74EB9-EEBF-406B-B748-B2B749CB4D1B}"/>
    <hyperlink ref="AB1570" r:id="rId978" xr:uid="{C7FB0872-2024-4DEA-A233-57CD9E4F8974}"/>
    <hyperlink ref="AB1589" r:id="rId979" xr:uid="{B6C9707C-B71A-49DE-9274-ADBB831A5E3C}"/>
    <hyperlink ref="AB1587" r:id="rId980" xr:uid="{07E54999-1AC2-4EDA-825F-B545B4FB1026}"/>
    <hyperlink ref="AB1620" r:id="rId981" xr:uid="{18A79DA6-2193-4EC3-8E8C-6002460FB117}"/>
    <hyperlink ref="AB1676" r:id="rId982" xr:uid="{74614453-B10E-4D61-826A-EDC2981770C5}"/>
    <hyperlink ref="AB1698" r:id="rId983" xr:uid="{AA1ED337-7EF2-444C-B5C7-BEBE634C6471}"/>
    <hyperlink ref="AB1331" r:id="rId984" xr:uid="{148A5D06-555B-46B8-BC97-E2CA78B2FEA1}"/>
    <hyperlink ref="AB300" r:id="rId985" xr:uid="{B8F12FAB-ED1B-4590-BD27-95C0620796C7}"/>
    <hyperlink ref="AB312" r:id="rId986" xr:uid="{232EB3F0-BCD7-433C-96AD-8D4F97F022BC}"/>
    <hyperlink ref="AB351" r:id="rId987" xr:uid="{2AB62CEA-A794-440C-9A18-82B686A81EAD}"/>
    <hyperlink ref="AB397" r:id="rId988" xr:uid="{5743999A-2D47-4D93-B3F5-F8E74A716039}"/>
    <hyperlink ref="AB415" r:id="rId989" xr:uid="{08D2A596-1340-4766-99FF-DEFCDB8FD5EC}"/>
    <hyperlink ref="AB509" r:id="rId990" xr:uid="{9039766F-B87C-47D8-99BB-A3A654A0EC33}"/>
    <hyperlink ref="AB682" r:id="rId991" xr:uid="{6BC9D22D-5179-4497-B5D8-548704DAA22D}"/>
    <hyperlink ref="AB761" r:id="rId992" xr:uid="{2284952D-127B-49A8-BFAC-4A57EE0AEE7C}"/>
    <hyperlink ref="AB760" r:id="rId993" xr:uid="{CE11E4E7-9765-422A-9EF0-EDDF2484E180}"/>
    <hyperlink ref="AB788" r:id="rId994" xr:uid="{5DF9F49A-F061-44BA-AE0B-9332515E7482}"/>
    <hyperlink ref="AB800" r:id="rId995" xr:uid="{01496AAD-82F6-4E95-B7FF-228688E46754}"/>
    <hyperlink ref="AB830" r:id="rId996" xr:uid="{C9D6F0B7-8F9E-4FC3-8125-333E6CDD1C0C}"/>
    <hyperlink ref="AB852" r:id="rId997" xr:uid="{627FCBB4-72A0-4F6C-90C4-E4BB7C99EFF8}"/>
    <hyperlink ref="AB929" r:id="rId998" xr:uid="{4B90D942-58C9-4DD2-9EAD-CB226ED44A2D}"/>
    <hyperlink ref="AB936" r:id="rId999" xr:uid="{E57D918E-14CC-461C-833B-EA71A166874E}"/>
    <hyperlink ref="AB950" r:id="rId1000" xr:uid="{C913DDFD-5798-414F-BFE0-86A00C90A667}"/>
    <hyperlink ref="AB949" r:id="rId1001" xr:uid="{AE2EA8F5-2C9D-4992-9050-FA06BA0F528E}"/>
    <hyperlink ref="AB953" r:id="rId1002" xr:uid="{72923B06-CA3A-4F2A-9977-816949374CF3}"/>
    <hyperlink ref="AB958" r:id="rId1003" xr:uid="{858A43A6-8D5D-49EB-8FAD-74A0705F4425}"/>
    <hyperlink ref="AB966" r:id="rId1004" xr:uid="{0A4DAF34-C7AA-4FD8-88EC-B3F29D63BC95}"/>
    <hyperlink ref="AB993" r:id="rId1005" xr:uid="{86821314-678C-47D2-B1EE-48331020C155}"/>
    <hyperlink ref="AB1025" r:id="rId1006" xr:uid="{D72576CE-8775-4362-A122-93DAE3309556}"/>
    <hyperlink ref="AB1027" r:id="rId1007" xr:uid="{BDE879C5-A3E5-429B-AE3C-BBCB53FDFD98}"/>
    <hyperlink ref="AB1037" r:id="rId1008" xr:uid="{4FDCB386-917F-48BC-BF25-F322A987D96C}"/>
    <hyperlink ref="AB1055" r:id="rId1009" xr:uid="{C9783612-4334-4139-B256-FAAD5B983004}"/>
    <hyperlink ref="AB1056" r:id="rId1010" xr:uid="{0054C894-BC55-46AE-ABCA-200D42F280BE}"/>
    <hyperlink ref="AB1071" r:id="rId1011" xr:uid="{FEF3BBD7-9213-4ADE-82CE-01FEBEB5FAB1}"/>
    <hyperlink ref="AB1072" r:id="rId1012" xr:uid="{C74B6823-21FA-4F47-B8E5-B0ACE3911E82}"/>
    <hyperlink ref="AB1105" r:id="rId1013" xr:uid="{C5E8B6F3-A843-4FEA-A728-6D7D5DEE67D4}"/>
    <hyperlink ref="AB1109" r:id="rId1014" xr:uid="{04C010A0-855F-4760-9EE7-0C1736F78DF7}"/>
    <hyperlink ref="V1127" r:id="rId1015" xr:uid="{8353F899-1C1A-41DE-8803-9E3B7375BC13}"/>
    <hyperlink ref="AB1130" r:id="rId1016" xr:uid="{81F873E8-5B0D-418B-A8F0-F0EC750BECEE}"/>
    <hyperlink ref="V1187" r:id="rId1017" xr:uid="{270B4C86-742D-4C0C-A21F-351D0A21435E}"/>
    <hyperlink ref="AB1204" r:id="rId1018" xr:uid="{1C812F25-D7FC-4595-A9A3-3B5F3B30A25C}"/>
    <hyperlink ref="AB954" r:id="rId1019" xr:uid="{69B27417-FD1A-4BC3-90F1-AC8EE3D34BE7}"/>
    <hyperlink ref="AB931" r:id="rId1020" xr:uid="{1DBC3E59-B487-4933-94A6-BD02DFEF7198}"/>
    <hyperlink ref="V1212" r:id="rId1021" xr:uid="{5D72D1E7-3E0A-4CC9-B1C8-7EA538C91EF6}"/>
    <hyperlink ref="AA1212" r:id="rId1022" xr:uid="{56214E6A-7D58-4451-9E63-7E88D05FB7DD}"/>
    <hyperlink ref="AB1212" r:id="rId1023" xr:uid="{6BAC1236-5F7B-4A37-811A-A6ADF21DBAF4}"/>
    <hyperlink ref="V1220" r:id="rId1024" xr:uid="{7C8AA0DC-30B5-423A-95F5-30F42849AB9C}"/>
    <hyperlink ref="AB1224" r:id="rId1025" xr:uid="{0F651436-081A-45EC-9DF1-774A2F4D6DC7}"/>
    <hyperlink ref="V1224" r:id="rId1026" xr:uid="{14E6046D-593F-417B-911C-B79178BDBC77}"/>
    <hyperlink ref="AB532" r:id="rId1027" xr:uid="{CC746EB9-82D7-4DAF-8C54-9C076211BE6E}"/>
    <hyperlink ref="V532" r:id="rId1028" xr:uid="{AEE2D0EA-CBE6-470C-9BCD-C244CE162D5B}"/>
    <hyperlink ref="AB1600" r:id="rId1029" xr:uid="{0FEE8CDA-5FE3-4C02-A239-41DE495FC4A0}"/>
    <hyperlink ref="V1600" r:id="rId1030" xr:uid="{FC934094-19A3-41EB-9FCA-4E965080F23E}"/>
    <hyperlink ref="AB1606" r:id="rId1031" xr:uid="{BB55CCF3-ECF4-4233-94E2-33F59655B7F0}"/>
    <hyperlink ref="AB1602" r:id="rId1032" xr:uid="{47D739B2-AB78-4E6F-A901-6D3A11624CD1}"/>
    <hyperlink ref="V1602" r:id="rId1033" xr:uid="{6195187F-9573-4952-AB90-15A892651A80}"/>
    <hyperlink ref="V1604" r:id="rId1034" xr:uid="{7B294E97-FB1C-40F8-AA48-7CAC0D8A1E73}"/>
    <hyperlink ref="V1610" r:id="rId1035" xr:uid="{7B5BB0CC-1EF8-40C6-97D4-232FFCB58EE7}"/>
    <hyperlink ref="AB483" r:id="rId1036" xr:uid="{26C33773-B610-4ACE-A3DB-E8EB79233D80}"/>
    <hyperlink ref="AB766" r:id="rId1037" xr:uid="{EA4FC77A-5DF0-42EE-881D-A13D3FB947DA}"/>
    <hyperlink ref="AB768" r:id="rId1038" xr:uid="{C223D9DC-6A50-4DBD-971E-6CD1B09FDB7F}"/>
    <hyperlink ref="V343" r:id="rId1039" xr:uid="{BB7D0F9F-234D-45D0-B544-2AF7771737B2}"/>
    <hyperlink ref="AB343" r:id="rId1040" xr:uid="{E18796FF-BC29-4D97-9F83-8A9E77755CD1}"/>
    <hyperlink ref="V1163" r:id="rId1041" xr:uid="{905E05C1-F6BD-4404-BFE4-156D8C08C3FD}"/>
    <hyperlink ref="V1168" r:id="rId1042" xr:uid="{CA446676-3C98-4002-83AD-385FA2533344}"/>
    <hyperlink ref="AB1168" r:id="rId1043" xr:uid="{E62FFB8B-CFE5-40DE-80C1-118B56F97739}"/>
    <hyperlink ref="AB1179" r:id="rId1044" xr:uid="{236612CC-04FA-4FD0-A40F-192E6F719FEC}"/>
    <hyperlink ref="V945" r:id="rId1045" xr:uid="{6645F4FD-8CC8-4912-AD09-57639EB4E6E9}"/>
    <hyperlink ref="V342" r:id="rId1046" xr:uid="{722E1DD6-916B-4EF4-B7B8-2374462F3A00}"/>
    <hyperlink ref="AB342" r:id="rId1047" xr:uid="{727219D5-D000-4A9E-B32A-A71142E40368}"/>
    <hyperlink ref="V1227" r:id="rId1048" xr:uid="{F87874C1-8AF8-4B28-9928-9B695068FA13}"/>
    <hyperlink ref="AB261" r:id="rId1049" xr:uid="{EB8DBA95-234E-4740-B3B7-74D8A6658CEA}"/>
    <hyperlink ref="AB967" r:id="rId1050" xr:uid="{8CE56E8F-71BE-4CB5-A267-C07E39EB5ED0}"/>
    <hyperlink ref="AB971" r:id="rId1051" xr:uid="{FCBB6704-E3F3-4B1E-BA66-60FEF8B7D719}"/>
    <hyperlink ref="V1232" r:id="rId1052" xr:uid="{CD31E6D6-FE18-4CBD-B7CB-59CD97334BC4}"/>
    <hyperlink ref="V611" r:id="rId1053" xr:uid="{BFA4FF2D-F0F1-43F4-AE51-07CFB9A69B7F}"/>
    <hyperlink ref="AB611" r:id="rId1054" xr:uid="{37102495-C4BE-4BFA-9936-027F4073F5F8}"/>
    <hyperlink ref="V612" r:id="rId1055" xr:uid="{8067E4FD-C748-4188-B2B3-ED29028814E0}"/>
    <hyperlink ref="AB612" r:id="rId1056" xr:uid="{4A10DB96-60D9-411F-B7C6-E275AF18D621}"/>
    <hyperlink ref="V610" r:id="rId1057" xr:uid="{C54B9B4C-8657-4EF7-85EB-5896D3B2D11E}"/>
    <hyperlink ref="AB610" r:id="rId1058" xr:uid="{82122622-0E06-4A15-8197-62DC2B18EF3B}"/>
    <hyperlink ref="AB687" r:id="rId1059" xr:uid="{608EA373-095A-4243-B371-FCE81A26F19B}"/>
    <hyperlink ref="AB696" r:id="rId1060" xr:uid="{ED4EC9F7-A618-4D7D-9D0C-89537BFEF6B8}"/>
    <hyperlink ref="AB690" r:id="rId1061" xr:uid="{127D8393-8B3E-4E4D-9456-10F8A40E7197}"/>
    <hyperlink ref="AB695" r:id="rId1062" xr:uid="{52BD0A33-73E7-4688-82DB-9610E6CB79A5}"/>
    <hyperlink ref="AB698" r:id="rId1063" xr:uid="{3C477565-5E25-4F0D-8AE7-4E80FF225F91}"/>
    <hyperlink ref="AB693" r:id="rId1064" xr:uid="{42710279-DD2C-4926-B5DB-B9D5A80E6C68}"/>
    <hyperlink ref="V1507" r:id="rId1065" xr:uid="{06C895F1-8EF3-4E62-AFE6-C4175AC26FC5}"/>
    <hyperlink ref="V1506" r:id="rId1066" xr:uid="{853B5EC0-A448-4ED3-AA78-C31ABD958339}"/>
    <hyperlink ref="V1244" r:id="rId1067" xr:uid="{1E33D5BC-556E-4A43-AD03-CE2FE094F89B}"/>
    <hyperlink ref="AB324" r:id="rId1068" xr:uid="{F55F17E7-108A-4058-A4C7-B1CA3BEC7FC3}"/>
    <hyperlink ref="AB327" r:id="rId1069" xr:uid="{850B6E71-7D50-416F-BA9D-56EFB7BAD312}"/>
    <hyperlink ref="V327" r:id="rId1070" xr:uid="{2DABF600-DC2B-4AD5-8539-642E4B67345E}"/>
    <hyperlink ref="V1623" r:id="rId1071" xr:uid="{903EFCCA-0AD3-45E8-A574-250DE87175D1}"/>
    <hyperlink ref="V1625" r:id="rId1072" xr:uid="{2399625E-2E48-497A-80C0-229E86A28FE0}"/>
    <hyperlink ref="AB783" r:id="rId1073" xr:uid="{6B9A5C4B-39C5-4B6C-A239-2CFFFE24A91D}"/>
    <hyperlink ref="V618" r:id="rId1074" xr:uid="{E5879DC1-96F0-48AE-9367-7A70B306D4F3}"/>
    <hyperlink ref="AB618" r:id="rId1075" xr:uid="{0047F3FD-F0CC-4282-9F53-707294BC995E}"/>
    <hyperlink ref="AB988" r:id="rId1076" xr:uid="{F05CD04F-193C-4FB0-8755-E3030096971D}"/>
    <hyperlink ref="V1248" r:id="rId1077" xr:uid="{31A347AC-109A-4014-B7B0-42902CDA09C6}"/>
    <hyperlink ref="AB542" r:id="rId1078" xr:uid="{953C21D3-7207-4C17-8B9E-3E7EF361D81E}"/>
    <hyperlink ref="AB545" r:id="rId1079" xr:uid="{89266BED-30B9-4A5C-932B-FD6BCAEC5E9B}"/>
    <hyperlink ref="V1255" r:id="rId1080" xr:uid="{EA97E1A7-86A5-40BA-8D78-3B7E75F96F9A}"/>
    <hyperlink ref="V1256" r:id="rId1081" xr:uid="{65347005-ADED-46CB-82DC-E540218A3E4E}"/>
    <hyperlink ref="V1254" r:id="rId1082" xr:uid="{08FC6EF7-DD16-421D-999F-81BF3CC11DD7}"/>
    <hyperlink ref="AB1254" r:id="rId1083" xr:uid="{685A248E-4EC2-4747-BA4A-AF287D4ED3B7}"/>
    <hyperlink ref="V1632" r:id="rId1084" xr:uid="{C39B5CB1-FAE6-4532-8EA0-3A89FE6EF83C}"/>
    <hyperlink ref="V1526" r:id="rId1085" xr:uid="{B49B06B2-4AC2-4815-9ADE-36BCD7B2B67E}"/>
    <hyperlink ref="V1002" r:id="rId1086" xr:uid="{B3FE5FEE-F545-4C53-8BFB-E09C10935DB3}"/>
    <hyperlink ref="V1262" r:id="rId1087" xr:uid="{642F8B54-4D1D-4DDE-B981-3C8C7DFEDC10}"/>
    <hyperlink ref="V1011" r:id="rId1088" xr:uid="{EBC09530-70C2-4D82-8681-11FABFA687D6}"/>
    <hyperlink ref="AB1011" r:id="rId1089" display="https://www.feedipedia.org/node/12747" xr:uid="{D7ADB76F-F632-4D93-B21D-E8C96AC492C9}"/>
    <hyperlink ref="V453" r:id="rId1090" xr:uid="{C8F9159A-4EEA-433C-B35C-014FD61DDD2B}"/>
    <hyperlink ref="AB453" r:id="rId1091" display="https://www.feedipedia.org/node/22526" xr:uid="{879E000D-E54E-45FC-A337-FB1628F937BE}"/>
    <hyperlink ref="V1636" r:id="rId1092" xr:uid="{87CBFB6C-19D8-4560-83CF-986FACEFFAF9}"/>
    <hyperlink ref="V1278" r:id="rId1093" xr:uid="{1E68F14B-AF7E-4F24-A522-F5A85145108A}"/>
    <hyperlink ref="V814" r:id="rId1094" display="http://purl.obolibrary.org/obo/NCBITaxon_100575" xr:uid="{7E279D56-1257-4095-B4D5-16F85BD6AD8A}"/>
    <hyperlink ref="V293" r:id="rId1095" display="http://purl.obolibrary.org/obo/NCBITaxon_7898" xr:uid="{092BF321-E6EF-4A56-AF74-0A6E51595051}"/>
    <hyperlink ref="AB1689" r:id="rId1096" display="https://www.feedipedia.org/node/614" xr:uid="{7586F69B-4CD8-4825-A7DB-8699DEFF2111}"/>
    <hyperlink ref="AA1300" r:id="rId1097" xr:uid="{5455E19E-F8A5-410B-AAB5-94D165C908E5}"/>
    <hyperlink ref="AA1302" r:id="rId1098" xr:uid="{BB820980-AF6A-4334-BD8A-56415895C74E}"/>
    <hyperlink ref="AB1299" r:id="rId1099" xr:uid="{CBF9C2BD-1894-46E0-ACBE-A94DD1BE3C92}"/>
    <hyperlink ref="AA1299" r:id="rId1100" xr:uid="{065420DE-7FF5-490D-B1F0-0138BE1BD32D}"/>
    <hyperlink ref="V554" r:id="rId1101" xr:uid="{48F89FA7-A9C3-4939-A438-FD24799AFB98}"/>
    <hyperlink ref="AB554" r:id="rId1102" xr:uid="{EB4B98F2-0282-417B-9E95-BBC0CF65E7CD}"/>
    <hyperlink ref="V1306" r:id="rId1103" xr:uid="{8723C2AA-B35F-480E-BC5A-D9BE6AF04E46}"/>
    <hyperlink ref="AB558" r:id="rId1104" xr:uid="{3265812A-4D88-41D2-88A3-587DE1FF3700}"/>
    <hyperlink ref="AB559" r:id="rId1105" xr:uid="{FDBFD533-0CD1-4C5B-BA56-F5A034C1F776}"/>
    <hyperlink ref="AB560" r:id="rId1106" xr:uid="{26E782B5-F33C-4337-B4A7-1B412F203393}"/>
    <hyperlink ref="AB562" r:id="rId1107" xr:uid="{F54260C8-E43F-4E1E-A112-801AFF9B2E03}"/>
    <hyperlink ref="V1044" r:id="rId1108" xr:uid="{1F52CFA5-A61C-4733-81D6-361AE5DF0F60}"/>
    <hyperlink ref="AB1044" r:id="rId1109" xr:uid="{2CCAAFDA-0E0C-4F6D-9769-D65BAEC8EFB8}"/>
    <hyperlink ref="AB1023" r:id="rId1110" xr:uid="{8B05F0B0-E2D8-4300-9D36-142CD912B4EA}"/>
    <hyperlink ref="V1023" r:id="rId1111" xr:uid="{D998B713-E718-42CE-AA9A-CB0036824090}"/>
    <hyperlink ref="V1311" r:id="rId1112" xr:uid="{828AD57D-72C7-4DCF-9F8E-EC66D14A2903}"/>
    <hyperlink ref="AB1311" r:id="rId1113" xr:uid="{46FEA7D9-E776-4442-BDDF-347F371264E3}"/>
    <hyperlink ref="AB1029" r:id="rId1114" xr:uid="{BE080E92-1D2D-4A28-B9CB-E37A711965E7}"/>
    <hyperlink ref="V1029" r:id="rId1115" xr:uid="{FE7C512C-DCD4-474E-A0D6-A1C08C76014C}"/>
    <hyperlink ref="V1519" r:id="rId1116" xr:uid="{552F9F60-394A-4383-AE65-2CF4A0979D3E}"/>
    <hyperlink ref="AB1321" r:id="rId1117" xr:uid="{3E376DBA-9A67-42E1-BF48-1C143DB7F1DC}"/>
    <hyperlink ref="V1643" r:id="rId1118" xr:uid="{9A157371-8BA3-4B64-B8A8-272C715C874C}"/>
    <hyperlink ref="AB359" r:id="rId1119" xr:uid="{B47447F7-F92A-4006-BF01-96E700B13AA3}"/>
    <hyperlink ref="AB399" r:id="rId1120" xr:uid="{E1A23DAA-EAEE-4BB9-953A-AE17AD30363E}"/>
    <hyperlink ref="V1364" r:id="rId1121" xr:uid="{72BFA9DB-3F1C-4D36-AB0B-5781F8C4032A}"/>
    <hyperlink ref="V1367" r:id="rId1122" xr:uid="{69A5F2B4-ABD4-48EA-AC9E-B672FE78D6C0}"/>
    <hyperlink ref="V1370" r:id="rId1123" xr:uid="{867E1278-7225-4A6F-B1B1-E662FCFAFD4A}"/>
    <hyperlink ref="V1372" r:id="rId1124" xr:uid="{C7284C41-C78E-46B0-BE09-5C3632B98A29}"/>
    <hyperlink ref="AB1080" r:id="rId1125" xr:uid="{43B5A7B1-77A4-4C4B-ABFD-7160B9EE9F21}"/>
    <hyperlink ref="AB405" r:id="rId1126" xr:uid="{835D5C7A-1941-4B33-9B02-8BF7D7FE61E4}"/>
    <hyperlink ref="V1374" r:id="rId1127" xr:uid="{7B770B7A-AD13-418B-BE67-8DD52F5DC4A4}"/>
    <hyperlink ref="AB643" r:id="rId1128" xr:uid="{F23C72B4-72E7-4852-8E58-2555D0C5EFA9}"/>
    <hyperlink ref="AB644" r:id="rId1129" xr:uid="{6EE9ADF0-E3F2-4537-9208-E0E934C55FC7}"/>
    <hyperlink ref="V1388" r:id="rId1130" xr:uid="{55952D59-A7D8-460F-94D0-17271F6B7E4E}"/>
    <hyperlink ref="V1395" r:id="rId1131" xr:uid="{75C57C20-3995-49FC-9A12-4EBDF05A3B0A}"/>
    <hyperlink ref="V1434" r:id="rId1132" xr:uid="{87FE109C-CBC9-462E-BDB3-4DBAAF6D1487}"/>
    <hyperlink ref="AB795" r:id="rId1133" xr:uid="{C0F6FE9C-455E-4B3D-A8BB-33B114F15582}"/>
    <hyperlink ref="V890" r:id="rId1134" xr:uid="{1737F28B-DB9B-4297-B9C2-9C12304FE9F7}"/>
    <hyperlink ref="V969" r:id="rId1135" xr:uid="{00262A54-B091-44B8-9094-A7325F23791A}"/>
    <hyperlink ref="AB706" r:id="rId1136" xr:uid="{8C133201-3A36-4960-86F0-D6956EB129FB}"/>
    <hyperlink ref="AB504" r:id="rId1137" xr:uid="{8258C477-AEA4-4F43-8BAD-61979B875ED1}"/>
    <hyperlink ref="AB503" r:id="rId1138" xr:uid="{EAF22062-39B5-4168-866C-3FED4FE655DF}"/>
    <hyperlink ref="V1621" r:id="rId1139" xr:uid="{D4050B5E-88BD-4B3A-B1F1-F81EEB5E01C3}"/>
    <hyperlink ref="AB645" r:id="rId1140" xr:uid="{8F6B5565-B904-4279-BD19-4C64770AB00E}"/>
    <hyperlink ref="V911" r:id="rId1141" xr:uid="{753AC8CE-CD2E-473E-A05B-2F5B6FC397A2}"/>
    <hyperlink ref="AB1608" r:id="rId1142" display="https://www.feedipedia.org/node/496" xr:uid="{2DEE8BF5-48F7-4FD9-8EDE-3DBA6F396A5E}"/>
    <hyperlink ref="AB689" r:id="rId1143" xr:uid="{041D44D0-B5F3-4D25-A57B-6C2AB2A5578E}"/>
    <hyperlink ref="AB691" r:id="rId1144" xr:uid="{AFF79EF0-FCB0-4AFB-A472-81FF1D6FD62D}"/>
    <hyperlink ref="AA812" r:id="rId1145" xr:uid="{4426C4C1-DC27-4D13-8A6D-9D1857E0DA96}"/>
    <hyperlink ref="AB812" r:id="rId1146" xr:uid="{45B4C191-F063-4D57-86B0-16B0AB0A868E}"/>
    <hyperlink ref="V1010" r:id="rId1147" xr:uid="{5CDBBF15-88BA-4569-B45F-66896341EC8F}"/>
    <hyperlink ref="AB1010" r:id="rId1148" display="https://www.feedipedia.org/node/12747" xr:uid="{3CFE8760-E9BA-4DB5-8DD7-B56ED39C0E3F}"/>
    <hyperlink ref="V1638" r:id="rId1149" xr:uid="{3C7BF01E-3089-4B49-ACB0-BBC7CF237717}"/>
    <hyperlink ref="V1645" r:id="rId1150" display="http://purl.obolibrary.org/obo/NCBITaxon_29780" xr:uid="{22EE8718-FB7E-4825-9DF2-2215BF2F651F}"/>
    <hyperlink ref="AB710" r:id="rId1151" xr:uid="{A844F322-297F-4ED0-A0C5-8A10831A8F46}"/>
    <hyperlink ref="AB472" r:id="rId1152" xr:uid="{A863231E-9FA7-4A31-87B2-65D9A1C7A13B}"/>
    <hyperlink ref="AB471" r:id="rId1153" xr:uid="{594845C7-95B0-4F35-94F2-3169B8EAA9CB}"/>
    <hyperlink ref="AB532:AB533" r:id="rId1154" display="https://www.feedipedia.org/node/529" xr:uid="{99C78C3D-6124-4AD9-8E69-8D4750844017}"/>
    <hyperlink ref="AB230" r:id="rId1155" xr:uid="{5FD308F5-8BB0-4793-ADA3-E563758C05FB}"/>
    <hyperlink ref="AB233" r:id="rId1156" xr:uid="{5ECB0BEE-2A42-4AFB-88DE-A60322000B90}"/>
    <hyperlink ref="AB221" r:id="rId1157" xr:uid="{0B5B7AE0-887B-43C5-9A2A-94405C755CF8}"/>
    <hyperlink ref="AB220" r:id="rId1158" xr:uid="{F4279987-2CA3-4CEA-B579-72B0D50B8A07}"/>
    <hyperlink ref="AB235" r:id="rId1159" xr:uid="{C2B57356-0A32-4A18-A91F-4F8B098ABCE8}"/>
    <hyperlink ref="AB260" r:id="rId1160" xr:uid="{B669D34E-554E-41C7-BAA1-A600DE41A3E2}"/>
    <hyperlink ref="AB287" r:id="rId1161" xr:uid="{308101A4-9B58-4A99-95C6-EC3F4D32B622}"/>
    <hyperlink ref="AB335" r:id="rId1162" xr:uid="{E95775F1-E78E-41A5-AC61-9AEF8E634D52}"/>
    <hyperlink ref="AB333" r:id="rId1163" xr:uid="{4CC98164-F322-4A65-ACB2-5114F92AD7B4}"/>
    <hyperlink ref="AB368" r:id="rId1164" xr:uid="{B077900A-132C-46D3-90EA-8D0DB23EC1FF}"/>
    <hyperlink ref="AB369" r:id="rId1165" xr:uid="{A70434EF-11EE-4C3C-AD9C-8485DDD33B01}"/>
    <hyperlink ref="AB409" r:id="rId1166" xr:uid="{C3C71227-0DF4-4A8E-9E15-B784D3721ED6}"/>
    <hyperlink ref="AB418" r:id="rId1167" xr:uid="{EDA9759C-537A-4004-900C-1453D889C3AD}"/>
    <hyperlink ref="AB419" r:id="rId1168" xr:uid="{6BE8398C-7E80-4392-8BBC-BEF8FAF7EF05}"/>
    <hyperlink ref="AB494" r:id="rId1169" xr:uid="{D63334F1-0D66-44E2-8978-1BD17360CE5A}"/>
    <hyperlink ref="AB619:AB621" r:id="rId1170" display="https://www.feedipedia.org/node/12022" xr:uid="{C3917F3F-32F4-4F31-955D-927B77E11839}"/>
    <hyperlink ref="AB624" r:id="rId1171" xr:uid="{3852AEAA-4930-44E8-8408-026F2B31A5C1}"/>
    <hyperlink ref="AB664" r:id="rId1172" xr:uid="{B5244C55-41F4-4031-8E9F-B7A72D3DE41C}"/>
    <hyperlink ref="AB677" r:id="rId1173" display="https://www.feedipedia.org/node/11838" xr:uid="{CD004FC6-2694-4686-9B3C-9A2EA505CCD5}"/>
    <hyperlink ref="AB770" r:id="rId1174" xr:uid="{5965F567-FA08-4EFE-9CF9-07DC6A0DDD9C}"/>
    <hyperlink ref="AB771:AB772" r:id="rId1175" display="https://www.feedipedia.org/node/11662" xr:uid="{3DFAD4D3-F80B-4086-8050-A2E388FB9B70}"/>
    <hyperlink ref="AB774:AB780" r:id="rId1176" display="https://www.feedipedia.org/node/11662" xr:uid="{55B51B99-618C-4EF0-AC37-9F558E9FA68B}"/>
    <hyperlink ref="AB784:AB785" r:id="rId1177" display="https://www.feedipedia.org/node/11662" xr:uid="{B2809898-130A-4C4B-BB81-1B2D27BC214B}"/>
    <hyperlink ref="AB786:AB787" r:id="rId1178" display="https://www.feedipedia.org/node/11662" xr:uid="{0A65D332-7D66-403E-8964-DA90664C4319}"/>
    <hyperlink ref="AB786" r:id="rId1179" xr:uid="{F6238C03-F20A-443A-A4AE-3BA5DA520F56}"/>
    <hyperlink ref="AB787" r:id="rId1180" xr:uid="{8764136B-7946-42FC-895B-66EFE87F7CCD}"/>
    <hyperlink ref="AB823" r:id="rId1181" xr:uid="{F88D7F0B-7830-4475-8A5C-181DF385D286}"/>
    <hyperlink ref="AB841" r:id="rId1182" xr:uid="{3E85AC12-6AD2-4DD2-94A0-54A67BAE3E60}"/>
    <hyperlink ref="AB853" r:id="rId1183" xr:uid="{D355B9D1-BD25-4008-89B4-4EBC87D9FB3E}"/>
    <hyperlink ref="AB864" r:id="rId1184" xr:uid="{153AC3B5-C85A-4757-866F-2CA6B3ECA3C7}"/>
    <hyperlink ref="AB886" r:id="rId1185" xr:uid="{186C1838-E07F-425F-9846-8E1AA092BD13}"/>
    <hyperlink ref="AB1045" r:id="rId1186" xr:uid="{905B8227-86FC-4B85-AA91-A1CBD57F725A}"/>
    <hyperlink ref="AB1049" r:id="rId1187" xr:uid="{23F29885-63CA-4D0C-B71C-72E3806E64E4}"/>
    <hyperlink ref="AB1050:AB1051" r:id="rId1188" display="https://www.feedipedia.org/node/11522" xr:uid="{70139A05-332E-4397-AA52-6E055512D425}"/>
    <hyperlink ref="AB1057" r:id="rId1189" xr:uid="{716BCCA0-8ECD-4580-8313-F8845CFE99B3}"/>
    <hyperlink ref="AB1101" r:id="rId1190" xr:uid="{32BB5EB6-B952-4793-AB24-A97ED3A5433A}"/>
    <hyperlink ref="AB1102:AB1103" r:id="rId1191" display="https://www.feedipedia.org/node/12881" xr:uid="{AC902FDE-1912-4A4F-BC99-C850F0439865}"/>
    <hyperlink ref="AB1170" r:id="rId1192" xr:uid="{CC490E61-562F-439D-8262-4C572D560A68}"/>
    <hyperlink ref="AB1175" r:id="rId1193" xr:uid="{7A34B3AE-A275-4008-8381-FD1A8CB19E94}"/>
    <hyperlink ref="AB1203" r:id="rId1194" xr:uid="{B61B469F-D608-40A0-97E6-FAE565985D1E}"/>
    <hyperlink ref="AB1218" r:id="rId1195" xr:uid="{FEA51A10-2F06-48E5-A235-DA497DA94706}"/>
    <hyperlink ref="AB1222" r:id="rId1196" xr:uid="{86EE7888-D530-4CCE-BD2D-E2C241546243}"/>
    <hyperlink ref="AB1226" r:id="rId1197" xr:uid="{947D2B8A-1905-4000-BE93-77B6DCE1D640}"/>
    <hyperlink ref="AB1272" r:id="rId1198" xr:uid="{28CD3C51-35D8-4506-A3B2-8C8E4D5C85ED}"/>
    <hyperlink ref="AB1296" r:id="rId1199" xr:uid="{DC3F1DD1-AF16-4010-9168-83C594650BD6}"/>
    <hyperlink ref="AB1362" r:id="rId1200" xr:uid="{8402591D-AC6D-4965-BC18-260BB401CEFE}"/>
    <hyperlink ref="AB1367" r:id="rId1201" xr:uid="{30BC4DAD-D2EF-46DF-B77C-69A5D81BD5A8}"/>
    <hyperlink ref="AB1385" r:id="rId1202" xr:uid="{6D2A5F04-FD79-4E15-9EFF-BBC40DE72472}"/>
    <hyperlink ref="AB1406" r:id="rId1203" xr:uid="{8D76040C-863C-44AF-AD2E-511FD3227D00}"/>
    <hyperlink ref="AB1409" r:id="rId1204" xr:uid="{FF7A4718-3890-4912-B6B2-EADE6CFD0D8D}"/>
    <hyperlink ref="AB1468" r:id="rId1205" xr:uid="{35585189-F483-4BE9-86E3-2CAFC56ABAE2}"/>
    <hyperlink ref="AB1509" r:id="rId1206" xr:uid="{65CB3918-BC48-4237-8322-4E3F2E8EEE35}"/>
    <hyperlink ref="AB1516" r:id="rId1207" xr:uid="{3E8D94A7-CB7F-4590-A9A2-5B8C231A31F4}"/>
    <hyperlink ref="AB1529" r:id="rId1208" xr:uid="{2FE0420D-AC4C-4928-BCCC-51B1F2184713}"/>
    <hyperlink ref="AB1530" r:id="rId1209" xr:uid="{33F3FD09-C1B6-4C7C-A8BD-E668542525B4}"/>
    <hyperlink ref="AB1528" r:id="rId1210" xr:uid="{6738FF8C-72B7-4AB5-912A-93F988A4011F}"/>
    <hyperlink ref="AB1523" r:id="rId1211" xr:uid="{3C4A4732-11EA-4782-9D5D-10939C72669D}"/>
    <hyperlink ref="AB1543" r:id="rId1212" xr:uid="{A906FEC9-B29C-477E-B801-111964997335}"/>
    <hyperlink ref="AB1564" r:id="rId1213" xr:uid="{DFC09156-27C4-47FA-8A3D-B1E240E42807}"/>
    <hyperlink ref="AB1562" r:id="rId1214" xr:uid="{A7904FA5-F14E-4952-9ED5-F8F1AC3AAC95}"/>
    <hyperlink ref="AB1585" r:id="rId1215" xr:uid="{FF623982-C23E-408F-AC79-D6BF6A3064C1}"/>
    <hyperlink ref="AB1610" r:id="rId1216" xr:uid="{6736985B-E249-4D9A-8A4D-343F8F3D5E0F}"/>
    <hyperlink ref="AB1607" r:id="rId1217" xr:uid="{4A643A3D-0021-4848-823F-F91C8D2517C1}"/>
    <hyperlink ref="AB1255:AB1256" r:id="rId1218" display="https://www.feedipedia.org/node/12100" xr:uid="{57B2B70A-EF45-4B2E-B15B-E47C73FD6263}"/>
  </hyperlinks>
  <pageMargins left="0.7" right="0.7" top="0.75" bottom="0.75" header="0.3" footer="0.3"/>
  <pageSetup orientation="portrait" r:id="rId1219"/>
  <legacyDrawing r:id="rId1220"/>
  <tableParts count="1">
    <tablePart r:id="rId1221"/>
  </tableParts>
  <extLst>
    <ext xmlns:x14="http://schemas.microsoft.com/office/spreadsheetml/2009/9/main" uri="{78C0D931-6437-407d-A8EE-F0AAD7539E65}">
      <x14:conditionalFormattings>
        <x14:conditionalFormatting xmlns:xm="http://schemas.microsoft.com/office/excel/2006/main">
          <x14:cfRule type="expression" priority="27" id="{37293DBD-266D-4188-887B-AED8942BE273}">
            <xm:f>(COUNTIF(C1:L1,"Feed Ingredient")&gt;0)*(IFERROR(MATCH(M1,ani_diet!$D:$D,0)&lt;1,TRUE))</xm:f>
            <x14:dxf>
              <fill>
                <patternFill>
                  <bgColor rgb="FFFFFF00"/>
                </patternFill>
              </fill>
            </x14:dxf>
          </x14:cfRule>
          <xm:sqref>M1:M1048573 N972:N973 U1391 U1456 U1484:U1486 U1527 O1846 U2038 U2043 U2305 U2309</xm:sqref>
        </x14:conditionalFormatting>
        <x14:conditionalFormatting xmlns:xm="http://schemas.microsoft.com/office/excel/2006/main">
          <x14:cfRule type="expression" priority="178" id="{37293DBD-266D-4188-887B-AED8942BE273}">
            <xm:f>(COUNTIF(C1048574:L1048575,"Feed Ingredient")&gt;0)*(IFERROR(MATCH(M1048574,ani_diet!$D:$D,0)&lt;1,TRUE))</xm:f>
            <x14:dxf>
              <fill>
                <patternFill>
                  <bgColor rgb="FFFFFF00"/>
                </patternFill>
              </fill>
            </x14:dxf>
          </x14:cfRule>
          <xm:sqref>M1048574:M1048576</xm:sqref>
        </x14:conditionalFormatting>
        <x14:conditionalFormatting xmlns:xm="http://schemas.microsoft.com/office/excel/2006/main">
          <x14:cfRule type="expression" priority="146" id="{37293DBD-266D-4188-887B-AED8942BE273}">
            <xm:f>(COUNTIF(Z1224:AH1224,"Feed Ingredient")&gt;0)*(IFERROR(MATCH(AI1224,ani_diet!$D:$D,0)&lt;1,TRUE))</xm:f>
            <x14:dxf>
              <fill>
                <patternFill>
                  <bgColor rgb="FFFFFF00"/>
                </patternFill>
              </fill>
            </x14:dxf>
          </x14:cfRule>
          <xm:sqref>AI1224:AI1225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2D96-53A8-461B-9442-402B4100D3BC}">
  <sheetPr codeName="Sheet26"/>
  <dimension ref="A1:M1548"/>
  <sheetViews>
    <sheetView topLeftCell="I34" workbookViewId="0">
      <selection activeCell="I34" sqref="B33:I34"/>
    </sheetView>
  </sheetViews>
  <sheetFormatPr defaultColWidth="8.85546875" defaultRowHeight="15"/>
  <cols>
    <col min="2" max="2" width="53.140625" bestFit="1" customWidth="1"/>
    <col min="3" max="3" width="23.140625" style="30" customWidth="1"/>
    <col min="4" max="4" width="14.42578125" style="30" bestFit="1" customWidth="1"/>
    <col min="6" max="6" width="39.42578125" bestFit="1" customWidth="1"/>
    <col min="7" max="8" width="14.85546875" customWidth="1"/>
    <col min="9" max="9" width="17" customWidth="1"/>
    <col min="10" max="10" width="14.140625" customWidth="1"/>
    <col min="12" max="12" width="39.42578125" bestFit="1" customWidth="1"/>
    <col min="13" max="13" width="14.85546875" customWidth="1"/>
  </cols>
  <sheetData>
    <row r="1" spans="1:13">
      <c r="A1" s="60" t="s">
        <v>17245</v>
      </c>
      <c r="B1" s="60" t="s">
        <v>1872</v>
      </c>
      <c r="C1" s="62" t="s">
        <v>25566</v>
      </c>
      <c r="D1" s="62" t="s">
        <v>25567</v>
      </c>
      <c r="F1" s="55" t="str">
        <f>ani_diet!H1</f>
        <v>D.Item.Proc_Major</v>
      </c>
      <c r="G1" s="55" t="s">
        <v>25568</v>
      </c>
      <c r="H1" s="30"/>
      <c r="I1" t="str">
        <f>ani_diet!I1</f>
        <v>D.Item.Proc_Minor</v>
      </c>
      <c r="J1" s="55" t="s">
        <v>25569</v>
      </c>
      <c r="L1" s="55" t="str">
        <f>ani_diet!J1</f>
        <v>D.Item.Comp</v>
      </c>
      <c r="M1" s="55" t="str">
        <f>CONCATENATE(L1,"_unique")</f>
        <v>D.Item.Comp_unique</v>
      </c>
    </row>
    <row r="2" spans="1:13" ht="15.95">
      <c r="A2" s="60">
        <v>3</v>
      </c>
      <c r="B2" s="60" t="s">
        <v>25570</v>
      </c>
      <c r="C2" s="63" t="s">
        <v>25571</v>
      </c>
      <c r="D2" s="62" t="s">
        <v>25572</v>
      </c>
      <c r="F2" t="str" cm="1">
        <f t="array" ref="F2:F96">_xlfn._xlws.SORT(_xlfn.UNIQUE(ani_diet!H2:H4355&amp;""))</f>
        <v/>
      </c>
      <c r="G2" s="31" t="str" cm="1">
        <f t="array" ref="G2:G38">_xlfn._xlws.SORT(_xlfn.UNIQUE(_xlfn.LET(
   _xlpm.data, F2:F400,
   _xlpm.splits, _xlfn.TEXTSPLIT(_xlfn.TEXTJOIN(";", TRUE, _xlpm.data), ";"),
   TRANSPOSE(_xlfn._xlws.FILTER(_xlpm.splits, _xlpm.splits &lt;&gt; ""))
)))</f>
        <v>Alkali Treated</v>
      </c>
      <c r="H2" s="31"/>
      <c r="I2" t="str" cm="1">
        <f t="array" ref="I2:I6">_xlfn._xlws.SORT(_xlfn.UNIQUE(ani_diet!I2:I3355&amp;""))</f>
        <v/>
      </c>
      <c r="J2" s="31" t="str" cm="1">
        <f t="array" ref="J2:J4">_xlfn._xlws.SORT(_xlfn.UNIQUE(_xlfn.LET(
   _xlpm.data, I2:I400,
   _xlpm.splits, _xlfn.TEXTSPLIT(_xlfn.TEXTJOIN(";", TRUE, _xlpm.data), ";"),
   TRANSPOSE(_xlfn._xlws.FILTER(_xlpm.splits, _xlpm.splits &lt;&gt; ""))
)))</f>
        <v>Chopped</v>
      </c>
      <c r="L2" t="str" cm="1">
        <f t="array" ref="L2:L113">_xlfn._xlws.SORT(_xlfn.UNIQUE(ani_diet!J2:J4355&amp;""))</f>
        <v/>
      </c>
      <c r="M2" s="31" t="str" cm="1">
        <f t="array" ref="M2:M111">_xlfn._xlws.SORT(_xlfn.UNIQUE(_xlfn.LET(
   _xlpm.data, L2:L400,
   _xlpm.splits, _xlfn.TEXTSPLIT(_xlfn.TEXTJOIN(";", TRUE, _xlpm.data), ";"),
   TRANSPOSE(_xlfn._xlws.FILTER(_xlpm.splits, _xlpm.splits &lt;&gt; ""))
)))</f>
        <v>Ash</v>
      </c>
    </row>
    <row r="3" spans="1:13">
      <c r="A3" s="60">
        <v>3</v>
      </c>
      <c r="B3" s="60" t="s">
        <v>25573</v>
      </c>
      <c r="C3" s="63" t="s">
        <v>25574</v>
      </c>
      <c r="D3" s="62" t="s">
        <v>2066</v>
      </c>
      <c r="F3" t="str">
        <v>Alkali Treated;Boiled;Decorticated;Dried;Ground</v>
      </c>
      <c r="G3" t="str">
        <v>Autoclaved</v>
      </c>
      <c r="I3" t="str">
        <v>Chopped</v>
      </c>
      <c r="J3" t="str">
        <v>Pelleted</v>
      </c>
      <c r="L3" t="str">
        <v>Ash</v>
      </c>
      <c r="M3" t="str">
        <v>Bagasse</v>
      </c>
    </row>
    <row r="4" spans="1:13">
      <c r="A4" s="60">
        <v>3</v>
      </c>
      <c r="B4" s="60" t="s">
        <v>25575</v>
      </c>
      <c r="C4" s="63" t="s">
        <v>25576</v>
      </c>
      <c r="D4" s="62" t="s">
        <v>2066</v>
      </c>
      <c r="F4" t="str">
        <v>Alkali Treated;Boiled;Dried Ground</v>
      </c>
      <c r="G4" t="str">
        <v>Blended</v>
      </c>
      <c r="I4" t="str">
        <v>Chopped;Sieved</v>
      </c>
      <c r="J4" t="str">
        <v>Sieved</v>
      </c>
      <c r="L4" t="str">
        <v>Bagasse</v>
      </c>
      <c r="M4" t="str">
        <v>Bean Cake</v>
      </c>
    </row>
    <row r="5" spans="1:13">
      <c r="A5" s="60">
        <v>3</v>
      </c>
      <c r="B5" s="60" t="s">
        <v>25577</v>
      </c>
      <c r="C5" s="63" t="s">
        <v>25577</v>
      </c>
      <c r="D5" s="62" t="s">
        <v>2066</v>
      </c>
      <c r="F5" t="str">
        <v>Alkali Treated;Boiled;Ground</v>
      </c>
      <c r="G5" t="str">
        <v>Boiled</v>
      </c>
      <c r="I5" t="str">
        <v>Pelleted</v>
      </c>
      <c r="L5" t="str">
        <v>Bean Cake</v>
      </c>
      <c r="M5" t="str">
        <v>Bean Shell</v>
      </c>
    </row>
    <row r="6" spans="1:13">
      <c r="A6" s="60" t="s">
        <v>25578</v>
      </c>
      <c r="B6" s="60" t="s">
        <v>25579</v>
      </c>
      <c r="C6" s="63" t="s">
        <v>25580</v>
      </c>
      <c r="D6" s="62" t="s">
        <v>25572</v>
      </c>
      <c r="F6" t="str">
        <v>Alkali Treated;Dried</v>
      </c>
      <c r="G6" t="str">
        <v>Cold pressed</v>
      </c>
      <c r="I6" t="str">
        <v>Sieved</v>
      </c>
      <c r="L6" t="str">
        <v>Bean Shell</v>
      </c>
      <c r="M6" t="str">
        <v>Binder</v>
      </c>
    </row>
    <row r="7" spans="1:13">
      <c r="A7" s="60">
        <v>3</v>
      </c>
      <c r="B7" s="60" t="s">
        <v>17483</v>
      </c>
      <c r="C7" s="63" t="s">
        <v>17483</v>
      </c>
      <c r="D7" s="62" t="s">
        <v>2066</v>
      </c>
      <c r="F7" t="str">
        <v>Alkali Treated;Dried;Fermented</v>
      </c>
      <c r="G7" t="str">
        <v>Cracked</v>
      </c>
      <c r="L7" t="str">
        <v>Binder</v>
      </c>
      <c r="M7" t="str">
        <v>Block</v>
      </c>
    </row>
    <row r="8" spans="1:13">
      <c r="A8" s="60">
        <v>3</v>
      </c>
      <c r="B8" s="60" t="s">
        <v>17487</v>
      </c>
      <c r="C8" s="63" t="s">
        <v>17487</v>
      </c>
      <c r="D8" s="62" t="s">
        <v>25581</v>
      </c>
      <c r="F8" t="str">
        <v>Alkali Treated;Dried;Fermented;Ground</v>
      </c>
      <c r="G8" t="str">
        <v>Crushed</v>
      </c>
      <c r="L8" t="str">
        <v>Block</v>
      </c>
      <c r="M8" t="str">
        <v>Bran</v>
      </c>
    </row>
    <row r="9" spans="1:13">
      <c r="A9" s="60">
        <v>3</v>
      </c>
      <c r="B9" s="60" t="s">
        <v>17484</v>
      </c>
      <c r="C9" s="63" t="s">
        <v>17484</v>
      </c>
      <c r="D9" s="62" t="s">
        <v>25581</v>
      </c>
      <c r="F9" t="str">
        <v>Alkali Treated;Dried;Ground</v>
      </c>
      <c r="G9" t="str">
        <v>De-oiled</v>
      </c>
      <c r="L9" t="str">
        <v>Bran</v>
      </c>
      <c r="M9" t="str">
        <v>Bran Remoulage</v>
      </c>
    </row>
    <row r="10" spans="1:13">
      <c r="A10" s="60">
        <v>3</v>
      </c>
      <c r="B10" s="60" t="s">
        <v>17484</v>
      </c>
      <c r="C10" s="63" t="s">
        <v>17484</v>
      </c>
      <c r="D10" s="62" t="s">
        <v>25581</v>
      </c>
      <c r="F10" t="str">
        <v>Alkali Treated;Ground</v>
      </c>
      <c r="G10" t="str">
        <v>Decorticated</v>
      </c>
      <c r="L10" t="str">
        <v>Bran Remoulage</v>
      </c>
      <c r="M10" t="str">
        <v>Brewers Grain</v>
      </c>
    </row>
    <row r="11" spans="1:13">
      <c r="A11" s="60">
        <v>3</v>
      </c>
      <c r="B11" s="60" t="s">
        <v>17474</v>
      </c>
      <c r="C11" s="63" t="s">
        <v>17474</v>
      </c>
      <c r="D11" s="62" t="s">
        <v>2066</v>
      </c>
      <c r="F11" t="str">
        <v>Autoclaved;Dried;Ground</v>
      </c>
      <c r="G11" t="str">
        <v>Deep Stacked</v>
      </c>
      <c r="L11" t="str">
        <v>Brewers Grain</v>
      </c>
      <c r="M11" t="str">
        <v>Bulb</v>
      </c>
    </row>
    <row r="12" spans="1:13">
      <c r="A12" s="60">
        <v>3</v>
      </c>
      <c r="B12" s="60" t="s">
        <v>25582</v>
      </c>
      <c r="C12" s="63" t="s">
        <v>17474</v>
      </c>
      <c r="D12" s="62" t="s">
        <v>2066</v>
      </c>
      <c r="F12" t="str">
        <v>Autoclaved;Ground</v>
      </c>
      <c r="G12" t="str">
        <v>Defatted</v>
      </c>
      <c r="L12" t="str">
        <v>Bulb</v>
      </c>
      <c r="M12" t="str">
        <v>By Product</v>
      </c>
    </row>
    <row r="13" spans="1:13">
      <c r="A13" s="60">
        <v>3</v>
      </c>
      <c r="B13" s="60" t="s">
        <v>25583</v>
      </c>
      <c r="C13" s="63" t="s">
        <v>25584</v>
      </c>
      <c r="D13" s="62" t="s">
        <v>2066</v>
      </c>
      <c r="F13" t="str">
        <v>Boiled;Crushed</v>
      </c>
      <c r="G13" t="str">
        <v>Dehulled</v>
      </c>
      <c r="L13" t="str">
        <v>By Product</v>
      </c>
      <c r="M13" t="str">
        <v>Byproduct</v>
      </c>
    </row>
    <row r="14" spans="1:13">
      <c r="A14" s="60">
        <v>3</v>
      </c>
      <c r="B14" s="60" t="s">
        <v>25585</v>
      </c>
      <c r="C14" s="63" t="s">
        <v>25584</v>
      </c>
      <c r="D14" s="62" t="s">
        <v>2066</v>
      </c>
      <c r="F14" t="str">
        <v>Boiled;Decorticated;Dried;Ground;Soaked</v>
      </c>
      <c r="G14" t="str">
        <v>Dried</v>
      </c>
      <c r="L14" t="str">
        <v>Byproduct</v>
      </c>
      <c r="M14" t="str">
        <v>Cake</v>
      </c>
    </row>
    <row r="15" spans="1:13">
      <c r="A15" s="60">
        <v>3</v>
      </c>
      <c r="B15" s="60" t="s">
        <v>25586</v>
      </c>
      <c r="C15" s="63" t="s">
        <v>25584</v>
      </c>
      <c r="D15" s="62" t="s">
        <v>2066</v>
      </c>
      <c r="F15" t="str">
        <v>Boiled;Dried</v>
      </c>
      <c r="G15" t="str">
        <v>Dried Ground</v>
      </c>
      <c r="L15" t="str">
        <v>Cake</v>
      </c>
      <c r="M15" t="str">
        <v>Cladode</v>
      </c>
    </row>
    <row r="16" spans="1:13">
      <c r="A16" s="60">
        <v>3</v>
      </c>
      <c r="B16" s="60" t="s">
        <v>25587</v>
      </c>
      <c r="C16" s="63" t="s">
        <v>17474</v>
      </c>
      <c r="D16" s="62" t="s">
        <v>2066</v>
      </c>
      <c r="F16" t="str">
        <v>Boiled;Dried;Ground</v>
      </c>
      <c r="G16" t="str">
        <v>Ensiled</v>
      </c>
      <c r="L16" t="str">
        <v>Cladode</v>
      </c>
      <c r="M16" t="str">
        <v>Cob</v>
      </c>
    </row>
    <row r="17" spans="1:13">
      <c r="A17" s="60">
        <v>3</v>
      </c>
      <c r="B17" s="60" t="s">
        <v>25588</v>
      </c>
      <c r="C17" s="63" t="s">
        <v>17474</v>
      </c>
      <c r="D17" s="62" t="s">
        <v>2066</v>
      </c>
      <c r="F17" t="str">
        <v>Boiled;Ground</v>
      </c>
      <c r="G17" t="str">
        <v>Enzyme Treated</v>
      </c>
      <c r="L17" t="str">
        <v>Cob</v>
      </c>
      <c r="M17" t="str">
        <v>Corm</v>
      </c>
    </row>
    <row r="18" spans="1:13">
      <c r="A18" s="60">
        <v>3</v>
      </c>
      <c r="B18" s="60" t="s">
        <v>25589</v>
      </c>
      <c r="C18" s="63" t="s">
        <v>25589</v>
      </c>
      <c r="D18" s="62" t="s">
        <v>25581</v>
      </c>
      <c r="F18" t="str">
        <v>Cold pressed</v>
      </c>
      <c r="G18" t="str">
        <v>Enzyme Treated Ground</v>
      </c>
      <c r="L18" t="str">
        <v>Corm</v>
      </c>
      <c r="M18" t="str">
        <v>Crude</v>
      </c>
    </row>
    <row r="19" spans="1:13">
      <c r="A19" s="60">
        <v>3</v>
      </c>
      <c r="B19" s="60" t="s">
        <v>25590</v>
      </c>
      <c r="C19" s="64" t="s">
        <v>25591</v>
      </c>
      <c r="D19" s="62" t="s">
        <v>25572</v>
      </c>
      <c r="F19" t="str">
        <v>Cracked</v>
      </c>
      <c r="G19" t="str">
        <v>Ethanol Treated</v>
      </c>
      <c r="L19" t="str">
        <v>Crude</v>
      </c>
      <c r="M19" t="str">
        <v>Discarded</v>
      </c>
    </row>
    <row r="20" spans="1:13">
      <c r="A20" s="60">
        <v>3</v>
      </c>
      <c r="B20" s="60" t="s">
        <v>25592</v>
      </c>
      <c r="C20" s="63" t="s">
        <v>25592</v>
      </c>
      <c r="D20" s="62"/>
      <c r="F20" t="str">
        <v>Crushed</v>
      </c>
      <c r="G20" t="str">
        <v>Extruded</v>
      </c>
      <c r="L20" t="str">
        <v>Discarded</v>
      </c>
      <c r="M20" t="str">
        <v>Discards</v>
      </c>
    </row>
    <row r="21" spans="1:13">
      <c r="A21" s="60" t="s">
        <v>25578</v>
      </c>
      <c r="B21" s="60" t="s">
        <v>6195</v>
      </c>
      <c r="C21" s="63" t="s">
        <v>6195</v>
      </c>
      <c r="D21" s="62" t="s">
        <v>25581</v>
      </c>
      <c r="F21" t="str">
        <v>Crushed;Dehulled;Dried;Extruded;Heated;Ground</v>
      </c>
      <c r="G21" t="str">
        <v>Fermented</v>
      </c>
      <c r="L21" t="str">
        <v>Discards</v>
      </c>
      <c r="M21" t="str">
        <v>Flakes</v>
      </c>
    </row>
    <row r="22" spans="1:13">
      <c r="A22" s="60">
        <v>3</v>
      </c>
      <c r="B22" s="60" t="s">
        <v>25593</v>
      </c>
      <c r="C22" s="63" t="s">
        <v>25594</v>
      </c>
      <c r="D22" s="62" t="s">
        <v>25581</v>
      </c>
      <c r="F22" t="str">
        <v>Crushed;Dehulled;Heated</v>
      </c>
      <c r="G22" t="str">
        <v>Grated</v>
      </c>
      <c r="L22" t="str">
        <v>Flakes</v>
      </c>
      <c r="M22" t="str">
        <v>Flakes Defatted</v>
      </c>
    </row>
    <row r="23" spans="1:13">
      <c r="A23" s="60">
        <v>3</v>
      </c>
      <c r="B23" s="60" t="s">
        <v>25595</v>
      </c>
      <c r="C23" s="63" t="s">
        <v>25596</v>
      </c>
      <c r="D23" s="62" t="s">
        <v>25581</v>
      </c>
      <c r="F23" t="str">
        <v>Crushed;Dried</v>
      </c>
      <c r="G23" t="str">
        <v>Ground</v>
      </c>
      <c r="L23" t="str">
        <v>Flakes Defatted</v>
      </c>
      <c r="M23" t="str">
        <v>Flower</v>
      </c>
    </row>
    <row r="24" spans="1:13">
      <c r="A24" s="60" t="s">
        <v>25578</v>
      </c>
      <c r="B24" s="60" t="s">
        <v>2317</v>
      </c>
      <c r="C24" s="64" t="s">
        <v>2317</v>
      </c>
      <c r="D24" s="62" t="s">
        <v>2066</v>
      </c>
      <c r="F24" t="str">
        <v>Crushed;Dried;Fermented</v>
      </c>
      <c r="G24" t="str">
        <v>Heated</v>
      </c>
      <c r="L24" t="str">
        <v>Flower</v>
      </c>
      <c r="M24" t="str">
        <v>Flower By Product</v>
      </c>
    </row>
    <row r="25" spans="1:13">
      <c r="A25" s="60">
        <v>3</v>
      </c>
      <c r="B25" s="60" t="s">
        <v>25597</v>
      </c>
      <c r="C25" s="63" t="s">
        <v>17473</v>
      </c>
      <c r="D25" s="62" t="s">
        <v>2066</v>
      </c>
      <c r="F25" t="str">
        <v>Crushed;Ensiled</v>
      </c>
      <c r="G25" t="str">
        <v>Isolate</v>
      </c>
      <c r="L25" t="str">
        <v>Flower By Product</v>
      </c>
      <c r="M25" t="str">
        <v>Fodder</v>
      </c>
    </row>
    <row r="26" spans="1:13">
      <c r="A26" s="60">
        <v>3</v>
      </c>
      <c r="B26" s="60" t="s">
        <v>17473</v>
      </c>
      <c r="C26" s="63" t="s">
        <v>17473</v>
      </c>
      <c r="D26" s="62" t="s">
        <v>2066</v>
      </c>
      <c r="F26" t="str">
        <v>Crushed;Urea Treated</v>
      </c>
      <c r="G26" t="str">
        <v>Lime Treated</v>
      </c>
      <c r="L26" t="str">
        <v>Fodder</v>
      </c>
      <c r="M26" t="str">
        <v>Forages</v>
      </c>
    </row>
    <row r="27" spans="1:13">
      <c r="A27" s="60">
        <v>3</v>
      </c>
      <c r="B27" s="60" t="s">
        <v>25598</v>
      </c>
      <c r="C27" s="64" t="s">
        <v>25599</v>
      </c>
      <c r="D27" s="62" t="s">
        <v>2066</v>
      </c>
      <c r="F27" t="str">
        <v>Crushed;Wilted</v>
      </c>
      <c r="G27" t="str">
        <v>Molasse Treated</v>
      </c>
      <c r="L27" t="str">
        <v>Forages</v>
      </c>
      <c r="M27" t="str">
        <v>Fruits</v>
      </c>
    </row>
    <row r="28" spans="1:13">
      <c r="A28" s="60">
        <v>3</v>
      </c>
      <c r="B28" s="60" t="s">
        <v>25600</v>
      </c>
      <c r="C28" s="64" t="s">
        <v>25600</v>
      </c>
      <c r="D28" s="62" t="s">
        <v>25581</v>
      </c>
      <c r="F28" t="str">
        <v>De-oiled;Ensiled</v>
      </c>
      <c r="G28" t="str">
        <v>Molasses Treated</v>
      </c>
      <c r="L28" t="str">
        <v>Fruits</v>
      </c>
      <c r="M28" t="str">
        <v>Full Fat</v>
      </c>
    </row>
    <row r="29" spans="1:13">
      <c r="A29" s="60">
        <v>3</v>
      </c>
      <c r="B29" s="60" t="s">
        <v>25601</v>
      </c>
      <c r="C29" s="64" t="s">
        <v>25601</v>
      </c>
      <c r="D29" s="62" t="s">
        <v>25581</v>
      </c>
      <c r="F29" t="str">
        <v>Decorticated</v>
      </c>
      <c r="G29" t="str">
        <v>Peeled</v>
      </c>
      <c r="L29" t="str">
        <v>Full Fat</v>
      </c>
      <c r="M29" t="str">
        <v>Full Fat Cake</v>
      </c>
    </row>
    <row r="30" spans="1:13">
      <c r="A30" s="60" t="s">
        <v>25578</v>
      </c>
      <c r="B30" s="60" t="s">
        <v>17477</v>
      </c>
      <c r="C30" s="63" t="s">
        <v>17477</v>
      </c>
      <c r="D30" s="62" t="s">
        <v>25581</v>
      </c>
      <c r="F30" t="str">
        <v>Decorticated;Dried</v>
      </c>
      <c r="G30" t="str">
        <v>Pressed</v>
      </c>
      <c r="L30" t="str">
        <v>Full Fat Cake</v>
      </c>
      <c r="M30" t="str">
        <v>Germ</v>
      </c>
    </row>
    <row r="31" spans="1:13">
      <c r="A31" s="60">
        <v>3</v>
      </c>
      <c r="B31" s="60" t="s">
        <v>25602</v>
      </c>
      <c r="C31" s="64" t="s">
        <v>25603</v>
      </c>
      <c r="D31" s="62" t="s">
        <v>25581</v>
      </c>
      <c r="F31" t="str">
        <v>Decorticated;Dried;Ground;Roasted</v>
      </c>
      <c r="G31" t="str">
        <v>Refermented</v>
      </c>
      <c r="L31" t="str">
        <v>Germ</v>
      </c>
      <c r="M31" t="str">
        <v>Gluten</v>
      </c>
    </row>
    <row r="32" spans="1:13">
      <c r="A32" s="60">
        <v>3</v>
      </c>
      <c r="B32" s="60" t="s">
        <v>25604</v>
      </c>
      <c r="C32" s="63" t="s">
        <v>25604</v>
      </c>
      <c r="D32" s="62" t="s">
        <v>25581</v>
      </c>
      <c r="F32" t="str">
        <v>Decorticated;Ground</v>
      </c>
      <c r="G32" t="str">
        <v>Remoulage</v>
      </c>
      <c r="L32" t="str">
        <v>Gluten</v>
      </c>
      <c r="M32" t="str">
        <v>Grain</v>
      </c>
    </row>
    <row r="33" spans="1:13">
      <c r="A33" s="60">
        <v>3</v>
      </c>
      <c r="B33" s="60" t="s">
        <v>25605</v>
      </c>
      <c r="C33" s="63" t="s">
        <v>6195</v>
      </c>
      <c r="D33" s="62" t="s">
        <v>25581</v>
      </c>
      <c r="F33" t="str">
        <v>Deep Stacked</v>
      </c>
      <c r="G33" t="str">
        <v>Roasted</v>
      </c>
      <c r="L33" t="str">
        <v>Grain</v>
      </c>
      <c r="M33" t="str">
        <v>Hash</v>
      </c>
    </row>
    <row r="34" spans="1:13">
      <c r="A34" s="60">
        <v>3</v>
      </c>
      <c r="B34" s="60" t="s">
        <v>25606</v>
      </c>
      <c r="C34" s="63" t="s">
        <v>25607</v>
      </c>
      <c r="D34" s="62" t="s">
        <v>25581</v>
      </c>
      <c r="F34" t="str">
        <v>Deep Stacked;Dried</v>
      </c>
      <c r="G34" t="str">
        <v>Singed</v>
      </c>
      <c r="L34" t="str">
        <v>Hash</v>
      </c>
      <c r="M34" t="str">
        <v>Haulm</v>
      </c>
    </row>
    <row r="35" spans="1:13">
      <c r="A35" s="60">
        <v>3</v>
      </c>
      <c r="B35" s="60" t="s">
        <v>23997</v>
      </c>
      <c r="C35" s="63" t="s">
        <v>23997</v>
      </c>
      <c r="D35" s="62" t="s">
        <v>25581</v>
      </c>
      <c r="F35" t="str">
        <v>Defatted;Dried;Ground</v>
      </c>
      <c r="G35" t="str">
        <v>Soaked</v>
      </c>
      <c r="L35" t="str">
        <v>Haulm</v>
      </c>
      <c r="M35" t="str">
        <v>Heads</v>
      </c>
    </row>
    <row r="36" spans="1:13">
      <c r="A36" s="60">
        <v>3</v>
      </c>
      <c r="B36" s="60" t="s">
        <v>25608</v>
      </c>
      <c r="C36" s="63" t="s">
        <v>25609</v>
      </c>
      <c r="D36" s="62" t="s">
        <v>25572</v>
      </c>
      <c r="F36" t="str">
        <v>Defatted;Fermented;Ground</v>
      </c>
      <c r="G36" t="str">
        <v>Sprouted</v>
      </c>
      <c r="L36" t="str">
        <v>Heads</v>
      </c>
      <c r="M36" t="str">
        <v>Hull</v>
      </c>
    </row>
    <row r="37" spans="1:13">
      <c r="A37" s="60">
        <v>3</v>
      </c>
      <c r="B37" s="60" t="s">
        <v>25610</v>
      </c>
      <c r="C37" s="63" t="s">
        <v>25611</v>
      </c>
      <c r="D37" s="62" t="s">
        <v>25572</v>
      </c>
      <c r="F37" t="str">
        <v>Defatted;Ground</v>
      </c>
      <c r="G37" t="str">
        <v>Urea Treated</v>
      </c>
      <c r="L37" t="str">
        <v>Hull</v>
      </c>
      <c r="M37" t="str">
        <v>Husk</v>
      </c>
    </row>
    <row r="38" spans="1:13">
      <c r="A38" s="60">
        <v>3</v>
      </c>
      <c r="B38" s="60" t="s">
        <v>25612</v>
      </c>
      <c r="C38" s="63" t="s">
        <v>25613</v>
      </c>
      <c r="D38" s="62" t="s">
        <v>25572</v>
      </c>
      <c r="F38" t="str">
        <v>Dehulled;Dried;Soaked</v>
      </c>
      <c r="G38" t="str">
        <v>Wilted</v>
      </c>
      <c r="L38" t="str">
        <v>Husk</v>
      </c>
      <c r="M38" t="str">
        <v>Hydrolysate</v>
      </c>
    </row>
    <row r="39" spans="1:13">
      <c r="A39" s="60">
        <v>3</v>
      </c>
      <c r="B39" s="60" t="s">
        <v>25614</v>
      </c>
      <c r="C39" s="63" t="s">
        <v>25615</v>
      </c>
      <c r="D39" s="62" t="s">
        <v>25572</v>
      </c>
      <c r="F39" t="str">
        <v>Dehulled;Ground</v>
      </c>
      <c r="L39" t="str">
        <v>Hydrolysate</v>
      </c>
      <c r="M39" t="str">
        <v>Juice</v>
      </c>
    </row>
    <row r="40" spans="1:13">
      <c r="A40" s="60">
        <v>3</v>
      </c>
      <c r="B40" s="60" t="s">
        <v>25616</v>
      </c>
      <c r="C40" s="63" t="s">
        <v>25617</v>
      </c>
      <c r="D40" s="62" t="s">
        <v>25572</v>
      </c>
      <c r="F40" t="str">
        <v>Dried</v>
      </c>
      <c r="L40" t="str">
        <v>Juice</v>
      </c>
      <c r="M40" t="str">
        <v>Kernel</v>
      </c>
    </row>
    <row r="41" spans="1:13">
      <c r="A41" s="60">
        <v>3</v>
      </c>
      <c r="B41" s="60" t="s">
        <v>25618</v>
      </c>
      <c r="C41" s="63" t="s">
        <v>25618</v>
      </c>
      <c r="D41" s="62" t="s">
        <v>25581</v>
      </c>
      <c r="F41" t="str">
        <v>Dried;Ensiled</v>
      </c>
      <c r="L41" t="str">
        <v>Kernel</v>
      </c>
      <c r="M41" t="str">
        <v>Kernel Cake</v>
      </c>
    </row>
    <row r="42" spans="1:13">
      <c r="A42" s="60">
        <v>3</v>
      </c>
      <c r="B42" s="60" t="s">
        <v>25619</v>
      </c>
      <c r="C42" s="63" t="s">
        <v>25619</v>
      </c>
      <c r="D42" s="62" t="s">
        <v>25572</v>
      </c>
      <c r="F42" t="str">
        <v>Dried;Ensiled;Ground</v>
      </c>
      <c r="L42" t="str">
        <v>Kernel Cake</v>
      </c>
      <c r="M42" t="str">
        <v>Larvae</v>
      </c>
    </row>
    <row r="43" spans="1:13">
      <c r="A43" s="60">
        <v>3</v>
      </c>
      <c r="B43" s="60" t="s">
        <v>25620</v>
      </c>
      <c r="C43" s="63" t="s">
        <v>25620</v>
      </c>
      <c r="D43" s="62" t="s">
        <v>2066</v>
      </c>
      <c r="F43" t="str">
        <v>Dried;Ensiled;Ground;Urea Treated</v>
      </c>
      <c r="L43" t="str">
        <v>Larvae</v>
      </c>
      <c r="M43" t="str">
        <v>Leaves</v>
      </c>
    </row>
    <row r="44" spans="1:13">
      <c r="A44" s="60">
        <v>3</v>
      </c>
      <c r="B44" s="60" t="s">
        <v>25621</v>
      </c>
      <c r="C44" s="63" t="s">
        <v>25620</v>
      </c>
      <c r="D44" s="62" t="s">
        <v>2066</v>
      </c>
      <c r="F44" t="str">
        <v>Dried;Ensiled;Molasse Treated;Urea Treated</v>
      </c>
      <c r="L44" t="str">
        <v>Leaves</v>
      </c>
      <c r="M44" t="str">
        <v>Leaves and Soft Twig</v>
      </c>
    </row>
    <row r="45" spans="1:13">
      <c r="A45" s="60">
        <v>3</v>
      </c>
      <c r="B45" s="60" t="s">
        <v>25622</v>
      </c>
      <c r="C45" s="63" t="s">
        <v>25620</v>
      </c>
      <c r="D45" s="62" t="s">
        <v>2066</v>
      </c>
      <c r="F45" t="str">
        <v>Dried;Ensiled;Urea Treated</v>
      </c>
      <c r="L45" t="str">
        <v>Leaves and Soft Twig</v>
      </c>
      <c r="M45" t="str">
        <v>Leaves and Twigs</v>
      </c>
    </row>
    <row r="46" spans="1:13">
      <c r="A46" s="60">
        <v>3</v>
      </c>
      <c r="B46" s="60" t="s">
        <v>25623</v>
      </c>
      <c r="C46" s="63" t="s">
        <v>25620</v>
      </c>
      <c r="D46" s="62" t="s">
        <v>2066</v>
      </c>
      <c r="F46" t="str">
        <v>Dried;Ensiled;Wilted</v>
      </c>
      <c r="L46" t="str">
        <v>Leaves and Twigs</v>
      </c>
      <c r="M46" t="str">
        <v>Leaves Extract</v>
      </c>
    </row>
    <row r="47" spans="1:13">
      <c r="A47" s="60">
        <v>3</v>
      </c>
      <c r="B47" s="60" t="s">
        <v>25624</v>
      </c>
      <c r="C47" s="63" t="s">
        <v>25620</v>
      </c>
      <c r="D47" s="62" t="s">
        <v>2066</v>
      </c>
      <c r="F47" t="str">
        <v>Dried;Enzyme Treated</v>
      </c>
      <c r="L47" t="str">
        <v>Leaves Extract</v>
      </c>
      <c r="M47" t="str">
        <v>Leftover</v>
      </c>
    </row>
    <row r="48" spans="1:13">
      <c r="A48" s="60">
        <v>3</v>
      </c>
      <c r="B48" s="60" t="s">
        <v>25625</v>
      </c>
      <c r="C48" s="64" t="s">
        <v>25625</v>
      </c>
      <c r="D48" s="62" t="s">
        <v>2066</v>
      </c>
      <c r="F48" t="str">
        <v>Dried;Ethanol Treated;Blended</v>
      </c>
      <c r="L48" t="str">
        <v>Leftover</v>
      </c>
      <c r="M48" t="str">
        <v>Lick</v>
      </c>
    </row>
    <row r="49" spans="1:13">
      <c r="A49" s="60" t="s">
        <v>25578</v>
      </c>
      <c r="B49" s="60" t="s">
        <v>17480</v>
      </c>
      <c r="C49" s="63" t="s">
        <v>17480</v>
      </c>
      <c r="D49" s="62" t="s">
        <v>2066</v>
      </c>
      <c r="F49" t="str">
        <v>Dried;Ethanol Treated;Ground</v>
      </c>
      <c r="L49" t="str">
        <v>Lick</v>
      </c>
      <c r="M49" t="str">
        <v>Manure</v>
      </c>
    </row>
    <row r="50" spans="1:13">
      <c r="A50" s="60" t="s">
        <v>25578</v>
      </c>
      <c r="B50" s="60" t="s">
        <v>25576</v>
      </c>
      <c r="C50" s="63" t="s">
        <v>25576</v>
      </c>
      <c r="D50" s="62" t="s">
        <v>2066</v>
      </c>
      <c r="F50" t="str">
        <v>Dried;Fermented</v>
      </c>
      <c r="L50" t="str">
        <v>Manure</v>
      </c>
      <c r="M50" t="str">
        <v>Market Waste</v>
      </c>
    </row>
    <row r="51" spans="1:13">
      <c r="A51" s="60">
        <v>3</v>
      </c>
      <c r="B51" s="60" t="s">
        <v>25626</v>
      </c>
      <c r="C51" s="63" t="s">
        <v>25576</v>
      </c>
      <c r="D51" s="62" t="s">
        <v>2066</v>
      </c>
      <c r="F51" t="str">
        <v>Dried;Fermented;Ground</v>
      </c>
      <c r="L51" t="str">
        <v>Market Waste</v>
      </c>
      <c r="M51" t="str">
        <v>Meal</v>
      </c>
    </row>
    <row r="52" spans="1:13">
      <c r="A52" s="60">
        <v>3</v>
      </c>
      <c r="B52" s="60" t="s">
        <v>25627</v>
      </c>
      <c r="C52" s="63" t="s">
        <v>25627</v>
      </c>
      <c r="D52" s="62" t="s">
        <v>2066</v>
      </c>
      <c r="F52" t="str">
        <v>Dried;Grated;Fermented;Peeled</v>
      </c>
      <c r="L52" t="str">
        <v>Meal</v>
      </c>
      <c r="M52" t="str">
        <v>Milling Waste</v>
      </c>
    </row>
    <row r="53" spans="1:13">
      <c r="A53" s="60">
        <v>3</v>
      </c>
      <c r="B53" s="60" t="s">
        <v>25628</v>
      </c>
      <c r="C53" s="63" t="s">
        <v>25627</v>
      </c>
      <c r="D53" s="62" t="s">
        <v>2066</v>
      </c>
      <c r="F53" t="str">
        <v>Dried;Ground</v>
      </c>
      <c r="L53" t="str">
        <v>Milling Waste</v>
      </c>
      <c r="M53" t="str">
        <v>Mix</v>
      </c>
    </row>
    <row r="54" spans="1:13">
      <c r="A54" s="60">
        <v>3</v>
      </c>
      <c r="B54" s="60" t="s">
        <v>25629</v>
      </c>
      <c r="C54" s="63" t="s">
        <v>17480</v>
      </c>
      <c r="D54" s="62" t="s">
        <v>2066</v>
      </c>
      <c r="F54" t="str">
        <v>Dried;Ground;Heated</v>
      </c>
      <c r="L54" t="str">
        <v>Mix</v>
      </c>
      <c r="M54" t="str">
        <v>Molasses</v>
      </c>
    </row>
    <row r="55" spans="1:13">
      <c r="A55" s="60">
        <v>3</v>
      </c>
      <c r="B55" s="60" t="s">
        <v>25630</v>
      </c>
      <c r="C55" s="63" t="s">
        <v>25630</v>
      </c>
      <c r="D55" s="62" t="s">
        <v>2066</v>
      </c>
      <c r="F55" t="str">
        <v>Dried;Ground;Roasted</v>
      </c>
      <c r="L55" t="str">
        <v>Molasses</v>
      </c>
      <c r="M55" t="str">
        <v>Nut</v>
      </c>
    </row>
    <row r="56" spans="1:13">
      <c r="A56" s="60">
        <v>3</v>
      </c>
      <c r="B56" s="60" t="s">
        <v>25631</v>
      </c>
      <c r="C56" s="63" t="s">
        <v>25632</v>
      </c>
      <c r="D56" s="62" t="s">
        <v>2066</v>
      </c>
      <c r="F56" t="str">
        <v>Dried;Ground;Soaked</v>
      </c>
      <c r="L56" t="str">
        <v>Nut</v>
      </c>
      <c r="M56" t="str">
        <v>Offal</v>
      </c>
    </row>
    <row r="57" spans="1:13">
      <c r="A57" s="60">
        <v>3</v>
      </c>
      <c r="B57" s="60" t="s">
        <v>25633</v>
      </c>
      <c r="C57" s="63" t="s">
        <v>25632</v>
      </c>
      <c r="D57" s="62" t="s">
        <v>2066</v>
      </c>
      <c r="F57" t="str">
        <v>Dried;Molasses Treated;Urea Treated</v>
      </c>
      <c r="L57" t="str">
        <v>Offal</v>
      </c>
      <c r="M57" t="str">
        <v>Oil</v>
      </c>
    </row>
    <row r="58" spans="1:13">
      <c r="A58" s="60">
        <v>3</v>
      </c>
      <c r="B58" s="60" t="s">
        <v>25634</v>
      </c>
      <c r="C58" s="63" t="s">
        <v>25635</v>
      </c>
      <c r="D58" s="62" t="s">
        <v>2066</v>
      </c>
      <c r="F58" t="str">
        <v>Dried;Refermented</v>
      </c>
      <c r="L58" t="str">
        <v>Oil</v>
      </c>
      <c r="M58" t="str">
        <v>Oil Crude</v>
      </c>
    </row>
    <row r="59" spans="1:13">
      <c r="A59" s="60">
        <v>3</v>
      </c>
      <c r="B59" s="60" t="s">
        <v>25636</v>
      </c>
      <c r="C59" s="63" t="s">
        <v>25637</v>
      </c>
      <c r="D59" s="62" t="s">
        <v>2066</v>
      </c>
      <c r="F59" t="str">
        <v>Dried;Soaked</v>
      </c>
      <c r="L59" t="str">
        <v>Oil Crude</v>
      </c>
      <c r="M59" t="str">
        <v>Palm Fronds</v>
      </c>
    </row>
    <row r="60" spans="1:13">
      <c r="A60" s="60">
        <v>3</v>
      </c>
      <c r="B60" s="60" t="s">
        <v>25638</v>
      </c>
      <c r="C60" s="63" t="s">
        <v>17480</v>
      </c>
      <c r="D60" s="62" t="s">
        <v>2066</v>
      </c>
      <c r="F60" t="str">
        <v>Dried;Urea Treated</v>
      </c>
      <c r="L60" t="str">
        <v>Palm Fronds</v>
      </c>
      <c r="M60" t="str">
        <v>Pasture</v>
      </c>
    </row>
    <row r="61" spans="1:13">
      <c r="A61" s="60">
        <v>3</v>
      </c>
      <c r="B61" s="60" t="s">
        <v>25639</v>
      </c>
      <c r="C61" s="63" t="s">
        <v>25640</v>
      </c>
      <c r="D61" s="62" t="s">
        <v>2066</v>
      </c>
      <c r="F61" t="str">
        <v>Dried;Wilted</v>
      </c>
      <c r="L61" t="str">
        <v>Pasture</v>
      </c>
      <c r="M61" t="str">
        <v>Peel</v>
      </c>
    </row>
    <row r="62" spans="1:13">
      <c r="A62" s="60">
        <v>3</v>
      </c>
      <c r="B62" s="60" t="s">
        <v>25641</v>
      </c>
      <c r="C62" s="63" t="s">
        <v>25642</v>
      </c>
      <c r="D62" s="62" t="s">
        <v>2066</v>
      </c>
      <c r="F62" t="str">
        <v>Ensiled</v>
      </c>
      <c r="L62" t="str">
        <v>Peel</v>
      </c>
      <c r="M62" t="str">
        <v>Peel Essential Oil</v>
      </c>
    </row>
    <row r="63" spans="1:13">
      <c r="A63" s="60">
        <v>3</v>
      </c>
      <c r="B63" s="60" t="s">
        <v>25643</v>
      </c>
      <c r="C63" s="63" t="s">
        <v>25627</v>
      </c>
      <c r="D63" s="62" t="s">
        <v>2066</v>
      </c>
      <c r="F63" t="str">
        <v>Ensiled;Dried;Urea Treated</v>
      </c>
      <c r="L63" t="str">
        <v>Peel Essential Oil</v>
      </c>
      <c r="M63" t="str">
        <v>Peels</v>
      </c>
    </row>
    <row r="64" spans="1:13">
      <c r="A64" s="60">
        <v>3</v>
      </c>
      <c r="B64" s="60" t="s">
        <v>25644</v>
      </c>
      <c r="C64" s="63" t="s">
        <v>25576</v>
      </c>
      <c r="D64" s="62" t="s">
        <v>2066</v>
      </c>
      <c r="F64" t="str">
        <v>Ensiled;Enzyme Treated</v>
      </c>
      <c r="L64" t="str">
        <v>Peels</v>
      </c>
      <c r="M64" t="str">
        <v>Pods</v>
      </c>
    </row>
    <row r="65" spans="1:13">
      <c r="A65" s="60">
        <v>3</v>
      </c>
      <c r="B65" s="60" t="s">
        <v>25645</v>
      </c>
      <c r="C65" s="63" t="s">
        <v>25646</v>
      </c>
      <c r="D65" s="62" t="s">
        <v>2066</v>
      </c>
      <c r="F65" t="str">
        <v>Ensiled;Fermented</v>
      </c>
      <c r="L65" t="str">
        <v>Pods</v>
      </c>
      <c r="M65" t="str">
        <v>Pods Husk</v>
      </c>
    </row>
    <row r="66" spans="1:13">
      <c r="A66" s="60">
        <v>3</v>
      </c>
      <c r="B66" s="60" t="s">
        <v>25647</v>
      </c>
      <c r="C66" s="63" t="s">
        <v>17480</v>
      </c>
      <c r="D66" s="62" t="s">
        <v>2066</v>
      </c>
      <c r="F66" t="str">
        <v>Ensiled;Fermented;Urea Treated</v>
      </c>
      <c r="L66" t="str">
        <v>Pods Husk</v>
      </c>
      <c r="M66" t="str">
        <v>Polish</v>
      </c>
    </row>
    <row r="67" spans="1:13">
      <c r="A67" s="60">
        <v>3</v>
      </c>
      <c r="B67" s="60" t="s">
        <v>25648</v>
      </c>
      <c r="C67" s="63" t="s">
        <v>25630</v>
      </c>
      <c r="D67" s="62" t="s">
        <v>2066</v>
      </c>
      <c r="F67" t="str">
        <v>Ensiled;Singed</v>
      </c>
      <c r="L67" t="str">
        <v>Polish</v>
      </c>
      <c r="M67" t="str">
        <v>Powder</v>
      </c>
    </row>
    <row r="68" spans="1:13">
      <c r="A68" s="60">
        <v>3</v>
      </c>
      <c r="B68" s="60" t="s">
        <v>25649</v>
      </c>
      <c r="C68" s="63" t="s">
        <v>25630</v>
      </c>
      <c r="D68" s="62" t="s">
        <v>2066</v>
      </c>
      <c r="F68" t="str">
        <v>Ensiled;Sprouted;Wilted</v>
      </c>
      <c r="L68" t="str">
        <v>Powder</v>
      </c>
      <c r="M68" t="str">
        <v>Processing Waste</v>
      </c>
    </row>
    <row r="69" spans="1:13">
      <c r="A69" s="60">
        <v>3</v>
      </c>
      <c r="B69" s="60" t="s">
        <v>25650</v>
      </c>
      <c r="C69" s="63" t="s">
        <v>25632</v>
      </c>
      <c r="D69" s="62" t="s">
        <v>2066</v>
      </c>
      <c r="F69" t="str">
        <v>Ensiled;Urea Treated</v>
      </c>
      <c r="L69" t="str">
        <v>Processing Waste</v>
      </c>
      <c r="M69" t="str">
        <v>Protein</v>
      </c>
    </row>
    <row r="70" spans="1:13">
      <c r="A70" s="60">
        <v>3</v>
      </c>
      <c r="B70" s="60" t="s">
        <v>25651</v>
      </c>
      <c r="C70" s="63" t="s">
        <v>25632</v>
      </c>
      <c r="D70" s="62" t="s">
        <v>2066</v>
      </c>
      <c r="F70" t="str">
        <v>Ensiled;Urea Treated;Wilted</v>
      </c>
      <c r="L70" t="str">
        <v>Protein</v>
      </c>
      <c r="M70" t="str">
        <v>Protein Isolate</v>
      </c>
    </row>
    <row r="71" spans="1:13">
      <c r="A71" s="60">
        <v>3</v>
      </c>
      <c r="B71" s="60" t="s">
        <v>25652</v>
      </c>
      <c r="C71" s="63" t="s">
        <v>25632</v>
      </c>
      <c r="D71" s="62" t="s">
        <v>2066</v>
      </c>
      <c r="F71" t="str">
        <v>Ensiled;Wilted</v>
      </c>
      <c r="L71" t="str">
        <v>Protein Isolate</v>
      </c>
      <c r="M71" t="str">
        <v>Pseudo-stem</v>
      </c>
    </row>
    <row r="72" spans="1:13">
      <c r="A72" s="60">
        <v>3</v>
      </c>
      <c r="B72" s="60" t="s">
        <v>25653</v>
      </c>
      <c r="C72" s="63" t="s">
        <v>25635</v>
      </c>
      <c r="D72" s="62" t="s">
        <v>2066</v>
      </c>
      <c r="F72" t="str">
        <v>Enzyme Treated</v>
      </c>
      <c r="L72" t="str">
        <v>Pseudo-stem</v>
      </c>
      <c r="M72" t="str">
        <v>Pulp</v>
      </c>
    </row>
    <row r="73" spans="1:13">
      <c r="A73" s="60">
        <v>3</v>
      </c>
      <c r="B73" s="60" t="s">
        <v>25654</v>
      </c>
      <c r="C73" s="63" t="s">
        <v>25635</v>
      </c>
      <c r="D73" s="62" t="s">
        <v>2066</v>
      </c>
      <c r="F73" t="str">
        <v>Enzyme Treated Ground</v>
      </c>
      <c r="L73" t="str">
        <v>Pulp</v>
      </c>
      <c r="M73" t="str">
        <v>Residue</v>
      </c>
    </row>
    <row r="74" spans="1:13">
      <c r="A74" s="60">
        <v>3</v>
      </c>
      <c r="B74" s="60" t="s">
        <v>25655</v>
      </c>
      <c r="C74" s="63" t="s">
        <v>25635</v>
      </c>
      <c r="D74" s="62" t="s">
        <v>2066</v>
      </c>
      <c r="F74" t="str">
        <v>Enzyme Treated;Ground</v>
      </c>
      <c r="L74" t="str">
        <v>Residue</v>
      </c>
      <c r="M74" t="str">
        <v>Residues</v>
      </c>
    </row>
    <row r="75" spans="1:13">
      <c r="A75" s="60" t="s">
        <v>25578</v>
      </c>
      <c r="B75" s="60" t="s">
        <v>17494</v>
      </c>
      <c r="C75" s="63" t="s">
        <v>17494</v>
      </c>
      <c r="D75" s="62" t="s">
        <v>25572</v>
      </c>
      <c r="F75" t="str">
        <v>Extruded</v>
      </c>
      <c r="L75" t="str">
        <v>Residues</v>
      </c>
      <c r="M75" t="str">
        <v>Rhizomes</v>
      </c>
    </row>
    <row r="76" spans="1:13">
      <c r="A76" s="60">
        <v>3</v>
      </c>
      <c r="B76" s="60" t="s">
        <v>25656</v>
      </c>
      <c r="C76" s="63" t="s">
        <v>25657</v>
      </c>
      <c r="D76" s="62" t="s">
        <v>25572</v>
      </c>
      <c r="F76" t="str">
        <v>Fermented</v>
      </c>
      <c r="L76" t="str">
        <v>Rhizomes</v>
      </c>
      <c r="M76" t="str">
        <v>Root</v>
      </c>
    </row>
    <row r="77" spans="1:13">
      <c r="A77" s="60">
        <v>3</v>
      </c>
      <c r="B77" s="60" t="s">
        <v>25658</v>
      </c>
      <c r="C77" s="63" t="s">
        <v>25659</v>
      </c>
      <c r="D77" s="62" t="s">
        <v>25572</v>
      </c>
      <c r="F77" t="str">
        <v>Fermented;Ground</v>
      </c>
      <c r="L77" t="str">
        <v>Root</v>
      </c>
      <c r="M77" t="str">
        <v>Root Bark</v>
      </c>
    </row>
    <row r="78" spans="1:13">
      <c r="A78" s="60">
        <v>3</v>
      </c>
      <c r="B78" s="60" t="s">
        <v>25660</v>
      </c>
      <c r="C78" s="63" t="s">
        <v>25661</v>
      </c>
      <c r="D78" s="62" t="s">
        <v>25572</v>
      </c>
      <c r="F78" t="str">
        <v>Grated;Pressed</v>
      </c>
      <c r="L78" t="str">
        <v>Root Bark</v>
      </c>
      <c r="M78" t="str">
        <v>Screening</v>
      </c>
    </row>
    <row r="79" spans="1:13">
      <c r="A79" s="60">
        <v>3</v>
      </c>
      <c r="B79" s="60" t="s">
        <v>25662</v>
      </c>
      <c r="C79" s="63" t="s">
        <v>25662</v>
      </c>
      <c r="D79" s="62" t="s">
        <v>25572</v>
      </c>
      <c r="F79" t="str">
        <v>Grated;Pressed;Urea Treated</v>
      </c>
      <c r="L79" t="str">
        <v>Screening</v>
      </c>
      <c r="M79" t="str">
        <v>Seed</v>
      </c>
    </row>
    <row r="80" spans="1:13">
      <c r="A80" s="60">
        <v>3</v>
      </c>
      <c r="B80" s="60" t="s">
        <v>25663</v>
      </c>
      <c r="C80" s="63" t="s">
        <v>25663</v>
      </c>
      <c r="D80" s="62" t="s">
        <v>25572</v>
      </c>
      <c r="F80" t="str">
        <v>Ground</v>
      </c>
      <c r="L80" t="str">
        <v>Seed</v>
      </c>
      <c r="M80" t="str">
        <v>Seed Cake</v>
      </c>
    </row>
    <row r="81" spans="1:13">
      <c r="A81" s="60">
        <v>3</v>
      </c>
      <c r="B81" s="60" t="s">
        <v>25664</v>
      </c>
      <c r="C81" s="63" t="s">
        <v>17496</v>
      </c>
      <c r="D81" s="62" t="s">
        <v>25572</v>
      </c>
      <c r="F81" t="str">
        <v>Ground;Remoulage</v>
      </c>
      <c r="L81" t="str">
        <v>Seed Cake</v>
      </c>
      <c r="M81" t="str">
        <v>Seed Hull</v>
      </c>
    </row>
    <row r="82" spans="1:13">
      <c r="A82" s="60">
        <v>3</v>
      </c>
      <c r="B82" s="60" t="s">
        <v>25665</v>
      </c>
      <c r="C82" s="63" t="s">
        <v>25665</v>
      </c>
      <c r="D82" s="62" t="s">
        <v>2066</v>
      </c>
      <c r="F82" t="str">
        <v>Ground;Roasted</v>
      </c>
      <c r="L82" t="str">
        <v>Seed Hull</v>
      </c>
      <c r="M82" t="str">
        <v>Seed Husk</v>
      </c>
    </row>
    <row r="83" spans="1:13">
      <c r="A83" s="60">
        <v>3</v>
      </c>
      <c r="B83" s="60" t="s">
        <v>25666</v>
      </c>
      <c r="C83" s="63" t="s">
        <v>25666</v>
      </c>
      <c r="D83" s="62" t="s">
        <v>25581</v>
      </c>
      <c r="F83" t="str">
        <v>Ground;Urea Treated</v>
      </c>
      <c r="L83" t="str">
        <v>Seed Husk</v>
      </c>
      <c r="M83" t="str">
        <v>Seed Kernel</v>
      </c>
    </row>
    <row r="84" spans="1:13">
      <c r="A84" s="60">
        <v>3</v>
      </c>
      <c r="B84" s="60" t="s">
        <v>17479</v>
      </c>
      <c r="C84" s="63" t="s">
        <v>17479</v>
      </c>
      <c r="D84" s="62" t="s">
        <v>25581</v>
      </c>
      <c r="F84" t="str">
        <v>Ground;Wilted</v>
      </c>
      <c r="L84" t="str">
        <v>Seed Kernel</v>
      </c>
      <c r="M84" t="str">
        <v>Seed Oil</v>
      </c>
    </row>
    <row r="85" spans="1:13">
      <c r="A85" s="60" t="s">
        <v>25578</v>
      </c>
      <c r="B85" s="60" t="s">
        <v>25667</v>
      </c>
      <c r="C85" s="63" t="s">
        <v>6052</v>
      </c>
      <c r="D85" s="62" t="s">
        <v>25581</v>
      </c>
      <c r="F85" t="str">
        <v>Heated</v>
      </c>
      <c r="L85" t="str">
        <v>Seed Oil</v>
      </c>
      <c r="M85" t="str">
        <v>Seeds</v>
      </c>
    </row>
    <row r="86" spans="1:13">
      <c r="A86" s="60">
        <v>3</v>
      </c>
      <c r="B86" s="60" t="s">
        <v>25667</v>
      </c>
      <c r="C86" s="63" t="s">
        <v>6052</v>
      </c>
      <c r="D86" s="62" t="s">
        <v>25581</v>
      </c>
      <c r="F86" t="str">
        <v>Isolate</v>
      </c>
      <c r="L86" t="str">
        <v>Seeds</v>
      </c>
      <c r="M86" t="str">
        <v>Shaft</v>
      </c>
    </row>
    <row r="87" spans="1:13">
      <c r="A87" s="60" t="s">
        <v>25578</v>
      </c>
      <c r="B87" s="60" t="s">
        <v>6052</v>
      </c>
      <c r="C87" s="63" t="s">
        <v>6052</v>
      </c>
      <c r="D87" s="62" t="s">
        <v>25581</v>
      </c>
      <c r="F87" t="str">
        <v>Isolate;Alkali Treated;Boiled;Decorticated;Ground</v>
      </c>
      <c r="L87" t="str">
        <v>Shaft</v>
      </c>
      <c r="M87" t="str">
        <v>Sheath</v>
      </c>
    </row>
    <row r="88" spans="1:13">
      <c r="A88" s="60">
        <v>3</v>
      </c>
      <c r="B88" s="60" t="s">
        <v>25668</v>
      </c>
      <c r="C88" s="63" t="s">
        <v>6052</v>
      </c>
      <c r="D88" s="62" t="s">
        <v>25581</v>
      </c>
      <c r="F88" t="str">
        <v>Isolate;Alkali Treated;Boiled;Ground</v>
      </c>
      <c r="L88" t="str">
        <v>Sheath</v>
      </c>
      <c r="M88" t="str">
        <v>Shell</v>
      </c>
    </row>
    <row r="89" spans="1:13">
      <c r="A89" s="60">
        <v>3</v>
      </c>
      <c r="B89" s="60" t="s">
        <v>25669</v>
      </c>
      <c r="C89" s="63" t="s">
        <v>25594</v>
      </c>
      <c r="D89" s="62" t="s">
        <v>25581</v>
      </c>
      <c r="F89" t="str">
        <v>Lime Treated;Urea Treated</v>
      </c>
      <c r="L89" t="str">
        <v>Shell</v>
      </c>
      <c r="M89" t="str">
        <v>Shells</v>
      </c>
    </row>
    <row r="90" spans="1:13">
      <c r="A90" s="60">
        <v>3</v>
      </c>
      <c r="B90" s="60" t="s">
        <v>25670</v>
      </c>
      <c r="C90" s="63" t="s">
        <v>25594</v>
      </c>
      <c r="D90" s="62" t="s">
        <v>25581</v>
      </c>
      <c r="F90" t="str">
        <v>Molasses Treated</v>
      </c>
      <c r="L90" t="str">
        <v>Shells</v>
      </c>
      <c r="M90" t="str">
        <v>Shorts</v>
      </c>
    </row>
    <row r="91" spans="1:13">
      <c r="A91" s="60">
        <v>3</v>
      </c>
      <c r="B91" s="60" t="s">
        <v>25671</v>
      </c>
      <c r="C91" s="63" t="s">
        <v>25594</v>
      </c>
      <c r="D91" s="62" t="s">
        <v>25581</v>
      </c>
      <c r="F91" t="str">
        <v>Molasses Treated;Urea Treated</v>
      </c>
      <c r="L91" t="str">
        <v>Shorts</v>
      </c>
      <c r="M91" t="str">
        <v>Sieviate</v>
      </c>
    </row>
    <row r="92" spans="1:13">
      <c r="A92" s="60">
        <v>3</v>
      </c>
      <c r="B92" s="60" t="s">
        <v>25672</v>
      </c>
      <c r="C92" s="63" t="s">
        <v>25673</v>
      </c>
      <c r="D92" s="62" t="s">
        <v>25581</v>
      </c>
      <c r="F92" t="str">
        <v>Refermented</v>
      </c>
      <c r="L92" t="str">
        <v>Sieviate</v>
      </c>
      <c r="M92" t="str">
        <v>Skin</v>
      </c>
    </row>
    <row r="93" spans="1:13">
      <c r="A93" s="60" t="s">
        <v>25578</v>
      </c>
      <c r="B93" s="60" t="s">
        <v>25674</v>
      </c>
      <c r="C93" s="63" t="s">
        <v>25594</v>
      </c>
      <c r="D93" s="62" t="s">
        <v>25581</v>
      </c>
      <c r="F93" t="str">
        <v>Roasted</v>
      </c>
      <c r="L93" t="str">
        <v>Skin;Seed</v>
      </c>
      <c r="M93" t="str">
        <v>Sludge</v>
      </c>
    </row>
    <row r="94" spans="1:13">
      <c r="A94" s="60">
        <v>3</v>
      </c>
      <c r="B94" s="60" t="s">
        <v>25675</v>
      </c>
      <c r="C94" s="63" t="s">
        <v>25594</v>
      </c>
      <c r="D94" s="62" t="s">
        <v>25581</v>
      </c>
      <c r="F94" t="str">
        <v>Urea Treated</v>
      </c>
      <c r="L94" t="str">
        <v>Sludge</v>
      </c>
      <c r="M94" t="str">
        <v>Slurry</v>
      </c>
    </row>
    <row r="95" spans="1:13">
      <c r="A95" s="60">
        <v>3</v>
      </c>
      <c r="B95" s="60" t="s">
        <v>17472</v>
      </c>
      <c r="C95" s="63" t="s">
        <v>17472</v>
      </c>
      <c r="D95" s="62" t="s">
        <v>2066</v>
      </c>
      <c r="F95" t="str">
        <v>Urea Treated;Dried</v>
      </c>
      <c r="L95" t="str">
        <v>Slurry</v>
      </c>
      <c r="M95" t="str">
        <v>Sprout</v>
      </c>
    </row>
    <row r="96" spans="1:13">
      <c r="A96" s="60">
        <v>3</v>
      </c>
      <c r="B96" s="60" t="s">
        <v>25676</v>
      </c>
      <c r="C96" s="63" t="s">
        <v>17472</v>
      </c>
      <c r="D96" s="62" t="s">
        <v>2066</v>
      </c>
      <c r="F96" t="str">
        <v>Wilted</v>
      </c>
      <c r="L96" t="str">
        <v>Sprout</v>
      </c>
      <c r="M96" t="str">
        <v>Stalk</v>
      </c>
    </row>
    <row r="97" spans="1:13">
      <c r="A97" s="60">
        <v>3</v>
      </c>
      <c r="B97" s="60" t="s">
        <v>25677</v>
      </c>
      <c r="C97" s="63" t="s">
        <v>17472</v>
      </c>
      <c r="D97" s="62" t="s">
        <v>2066</v>
      </c>
      <c r="L97" t="str">
        <v>Stalk</v>
      </c>
      <c r="M97" t="str">
        <v>Stalks</v>
      </c>
    </row>
    <row r="98" spans="1:13">
      <c r="A98" s="60">
        <v>3</v>
      </c>
      <c r="B98" s="60" t="s">
        <v>25678</v>
      </c>
      <c r="C98" s="64" t="s">
        <v>25678</v>
      </c>
      <c r="D98" s="62" t="s">
        <v>25581</v>
      </c>
      <c r="L98" t="str">
        <v>Stalks</v>
      </c>
      <c r="M98" t="str">
        <v>Starch</v>
      </c>
    </row>
    <row r="99" spans="1:13">
      <c r="A99" s="60">
        <v>3</v>
      </c>
      <c r="B99" s="60" t="s">
        <v>25679</v>
      </c>
      <c r="C99" s="64" t="s">
        <v>25678</v>
      </c>
      <c r="D99" s="62" t="s">
        <v>25581</v>
      </c>
      <c r="L99" t="str">
        <v>Starch</v>
      </c>
      <c r="M99" t="str">
        <v>Starch Residue</v>
      </c>
    </row>
    <row r="100" spans="1:13">
      <c r="A100" s="60">
        <v>3</v>
      </c>
      <c r="B100" s="60" t="s">
        <v>25680</v>
      </c>
      <c r="C100" s="63" t="s">
        <v>25681</v>
      </c>
      <c r="D100" s="62" t="s">
        <v>2066</v>
      </c>
      <c r="L100" t="str">
        <v>Starch Residue</v>
      </c>
      <c r="M100" t="str">
        <v>Stover</v>
      </c>
    </row>
    <row r="101" spans="1:13">
      <c r="A101" s="60">
        <v>3</v>
      </c>
      <c r="B101" s="60" t="s">
        <v>25682</v>
      </c>
      <c r="C101" s="63" t="s">
        <v>25681</v>
      </c>
      <c r="D101" s="62" t="s">
        <v>2066</v>
      </c>
      <c r="L101" t="str">
        <v>Stover</v>
      </c>
      <c r="M101" t="str">
        <v>Straw</v>
      </c>
    </row>
    <row r="102" spans="1:13">
      <c r="A102" s="60" t="s">
        <v>25578</v>
      </c>
      <c r="B102" s="60" t="s">
        <v>25683</v>
      </c>
      <c r="C102" s="63" t="s">
        <v>25684</v>
      </c>
      <c r="D102" s="62" t="s">
        <v>2066</v>
      </c>
      <c r="L102" t="str">
        <v>Straw</v>
      </c>
      <c r="M102" t="str">
        <v>Threshed Top</v>
      </c>
    </row>
    <row r="103" spans="1:13">
      <c r="A103" s="60">
        <v>3</v>
      </c>
      <c r="B103" s="60" t="s">
        <v>25685</v>
      </c>
      <c r="C103" s="63" t="s">
        <v>17472</v>
      </c>
      <c r="D103" s="62" t="s">
        <v>2066</v>
      </c>
      <c r="L103" t="str">
        <v>Threshed Top</v>
      </c>
      <c r="M103" t="str">
        <v>Tops</v>
      </c>
    </row>
    <row r="104" spans="1:13">
      <c r="A104" s="60">
        <v>3</v>
      </c>
      <c r="B104" s="60" t="s">
        <v>25686</v>
      </c>
      <c r="C104" s="63" t="s">
        <v>25686</v>
      </c>
      <c r="D104" s="62" t="s">
        <v>25572</v>
      </c>
      <c r="L104" t="str">
        <v>Tops</v>
      </c>
      <c r="M104" t="str">
        <v>Tuber</v>
      </c>
    </row>
    <row r="105" spans="1:13">
      <c r="A105" s="60">
        <v>3</v>
      </c>
      <c r="B105" s="60" t="s">
        <v>25687</v>
      </c>
      <c r="C105" s="63" t="s">
        <v>25686</v>
      </c>
      <c r="D105" s="62" t="s">
        <v>25572</v>
      </c>
      <c r="L105" t="str">
        <v>Tuber</v>
      </c>
      <c r="M105" t="str">
        <v>Vein</v>
      </c>
    </row>
    <row r="106" spans="1:13">
      <c r="A106" s="60" t="s">
        <v>25578</v>
      </c>
      <c r="B106" s="60" t="s">
        <v>25581</v>
      </c>
      <c r="C106" s="64" t="s">
        <v>25581</v>
      </c>
      <c r="D106" s="62" t="s">
        <v>25581</v>
      </c>
      <c r="L106" t="str">
        <v>Tuber;Vine</v>
      </c>
      <c r="M106" t="str">
        <v>Veins</v>
      </c>
    </row>
    <row r="107" spans="1:13">
      <c r="A107" s="60">
        <v>3</v>
      </c>
      <c r="B107" s="60" t="s">
        <v>25688</v>
      </c>
      <c r="C107" s="63" t="s">
        <v>25662</v>
      </c>
      <c r="D107" s="62" t="s">
        <v>25572</v>
      </c>
      <c r="L107" t="str">
        <v>Vein</v>
      </c>
      <c r="M107" t="str">
        <v>Vine</v>
      </c>
    </row>
    <row r="108" spans="1:13">
      <c r="A108" s="60">
        <v>3</v>
      </c>
      <c r="B108" s="60" t="s">
        <v>25689</v>
      </c>
      <c r="C108" s="63" t="s">
        <v>25690</v>
      </c>
      <c r="D108" s="62" t="s">
        <v>25572</v>
      </c>
      <c r="L108" t="str">
        <v>Veins</v>
      </c>
      <c r="M108" t="str">
        <v>Viscera</v>
      </c>
    </row>
    <row r="109" spans="1:13">
      <c r="A109" s="60" t="s">
        <v>25578</v>
      </c>
      <c r="B109" s="60" t="s">
        <v>25673</v>
      </c>
      <c r="C109" s="63" t="s">
        <v>25673</v>
      </c>
      <c r="D109" s="62" t="s">
        <v>25581</v>
      </c>
      <c r="L109" t="str">
        <v>Vine</v>
      </c>
      <c r="M109" t="str">
        <v>Waste</v>
      </c>
    </row>
    <row r="110" spans="1:13">
      <c r="A110" s="60">
        <v>3</v>
      </c>
      <c r="B110" s="60" t="s">
        <v>25691</v>
      </c>
      <c r="C110" s="63" t="s">
        <v>25673</v>
      </c>
      <c r="D110" s="62" t="s">
        <v>25581</v>
      </c>
      <c r="L110" t="str">
        <v>Viscera</v>
      </c>
      <c r="M110" t="str">
        <v>Weeds</v>
      </c>
    </row>
    <row r="111" spans="1:13">
      <c r="A111" s="60">
        <v>3</v>
      </c>
      <c r="B111" s="60" t="s">
        <v>25692</v>
      </c>
      <c r="C111" s="63" t="s">
        <v>25673</v>
      </c>
      <c r="D111" s="62" t="s">
        <v>25581</v>
      </c>
      <c r="L111" t="str">
        <v>Waste</v>
      </c>
      <c r="M111" t="str">
        <v>Whole</v>
      </c>
    </row>
    <row r="112" spans="1:13">
      <c r="A112" s="60">
        <v>3</v>
      </c>
      <c r="B112" s="60" t="s">
        <v>25693</v>
      </c>
      <c r="C112" s="63" t="s">
        <v>25673</v>
      </c>
      <c r="D112" s="62" t="s">
        <v>25581</v>
      </c>
      <c r="L112" t="str">
        <v>Weeds</v>
      </c>
    </row>
    <row r="113" spans="1:12">
      <c r="A113" s="60" t="s">
        <v>25578</v>
      </c>
      <c r="B113" s="60" t="s">
        <v>25694</v>
      </c>
      <c r="C113" s="63" t="s">
        <v>25594</v>
      </c>
      <c r="D113" s="62" t="s">
        <v>25581</v>
      </c>
      <c r="L113" t="str">
        <v>Whole</v>
      </c>
    </row>
    <row r="114" spans="1:12">
      <c r="A114" s="60">
        <v>3</v>
      </c>
      <c r="B114" s="60" t="s">
        <v>25695</v>
      </c>
      <c r="C114" s="63" t="s">
        <v>25594</v>
      </c>
      <c r="D114" s="62" t="s">
        <v>25581</v>
      </c>
    </row>
    <row r="115" spans="1:12">
      <c r="A115" s="60">
        <v>3</v>
      </c>
      <c r="B115" s="60" t="s">
        <v>25696</v>
      </c>
      <c r="C115" s="63" t="s">
        <v>25673</v>
      </c>
      <c r="D115" s="62" t="s">
        <v>25581</v>
      </c>
    </row>
    <row r="116" spans="1:12">
      <c r="A116" s="60" t="s">
        <v>25578</v>
      </c>
      <c r="B116" s="60" t="s">
        <v>24012</v>
      </c>
      <c r="C116" s="63" t="s">
        <v>25673</v>
      </c>
      <c r="D116" s="62" t="s">
        <v>25581</v>
      </c>
    </row>
    <row r="117" spans="1:12">
      <c r="A117" s="60">
        <v>3</v>
      </c>
      <c r="B117" s="60" t="s">
        <v>25697</v>
      </c>
      <c r="C117" s="63" t="s">
        <v>25697</v>
      </c>
      <c r="D117" s="62" t="s">
        <v>25581</v>
      </c>
    </row>
    <row r="118" spans="1:12">
      <c r="A118" s="60">
        <v>3</v>
      </c>
      <c r="B118" s="60" t="s">
        <v>2389</v>
      </c>
      <c r="C118" s="63" t="s">
        <v>2389</v>
      </c>
      <c r="D118" s="62" t="s">
        <v>25581</v>
      </c>
    </row>
    <row r="119" spans="1:12">
      <c r="A119" s="60">
        <v>3</v>
      </c>
      <c r="B119" s="60" t="s">
        <v>25698</v>
      </c>
      <c r="C119" s="63" t="s">
        <v>2389</v>
      </c>
      <c r="D119" s="62" t="s">
        <v>25581</v>
      </c>
    </row>
    <row r="120" spans="1:12">
      <c r="A120" s="60">
        <v>3</v>
      </c>
      <c r="B120" s="60" t="s">
        <v>25699</v>
      </c>
      <c r="C120" s="63" t="s">
        <v>2389</v>
      </c>
      <c r="D120" s="62" t="s">
        <v>25581</v>
      </c>
    </row>
    <row r="121" spans="1:12">
      <c r="A121" s="60">
        <v>3</v>
      </c>
      <c r="B121" s="60" t="s">
        <v>25700</v>
      </c>
      <c r="C121" s="64" t="s">
        <v>25701</v>
      </c>
      <c r="D121" s="62" t="s">
        <v>25572</v>
      </c>
    </row>
    <row r="122" spans="1:12">
      <c r="A122" s="60">
        <v>3</v>
      </c>
      <c r="B122" s="60" t="s">
        <v>25702</v>
      </c>
      <c r="C122" s="64"/>
      <c r="D122" s="62"/>
    </row>
    <row r="123" spans="1:12">
      <c r="A123" s="60">
        <v>3</v>
      </c>
      <c r="B123" s="60" t="s">
        <v>25703</v>
      </c>
      <c r="C123" s="63" t="s">
        <v>25703</v>
      </c>
      <c r="D123" s="62" t="s">
        <v>25572</v>
      </c>
    </row>
    <row r="124" spans="1:12">
      <c r="A124" s="60">
        <v>3</v>
      </c>
      <c r="B124" s="60" t="s">
        <v>25704</v>
      </c>
      <c r="C124" s="63" t="s">
        <v>25703</v>
      </c>
      <c r="D124" s="62" t="s">
        <v>25572</v>
      </c>
    </row>
    <row r="125" spans="1:12">
      <c r="A125" s="60">
        <v>3</v>
      </c>
      <c r="B125" s="60" t="s">
        <v>25705</v>
      </c>
      <c r="C125" s="63" t="s">
        <v>25630</v>
      </c>
      <c r="D125" s="62" t="s">
        <v>2066</v>
      </c>
    </row>
    <row r="126" spans="1:12">
      <c r="A126" s="60">
        <v>3</v>
      </c>
      <c r="B126" s="60" t="s">
        <v>25706</v>
      </c>
      <c r="C126" s="63" t="s">
        <v>25630</v>
      </c>
      <c r="D126" s="62" t="s">
        <v>2066</v>
      </c>
    </row>
    <row r="127" spans="1:12">
      <c r="A127" s="60">
        <v>3</v>
      </c>
      <c r="B127" s="60" t="s">
        <v>25707</v>
      </c>
      <c r="C127" s="63" t="s">
        <v>25630</v>
      </c>
      <c r="D127" s="62" t="s">
        <v>2066</v>
      </c>
    </row>
    <row r="128" spans="1:12">
      <c r="A128" s="60">
        <v>3</v>
      </c>
      <c r="B128" s="60" t="s">
        <v>25708</v>
      </c>
      <c r="C128" s="63" t="s">
        <v>25630</v>
      </c>
      <c r="D128" s="62" t="s">
        <v>2066</v>
      </c>
    </row>
    <row r="129" spans="1:4">
      <c r="A129" s="60">
        <v>3</v>
      </c>
      <c r="B129" s="60" t="s">
        <v>25709</v>
      </c>
      <c r="C129" s="64" t="s">
        <v>25701</v>
      </c>
      <c r="D129" s="62" t="s">
        <v>25572</v>
      </c>
    </row>
    <row r="130" spans="1:4">
      <c r="A130" s="60">
        <v>3</v>
      </c>
      <c r="B130" s="60" t="s">
        <v>25710</v>
      </c>
      <c r="C130" s="63" t="s">
        <v>5903</v>
      </c>
      <c r="D130" s="62" t="s">
        <v>25581</v>
      </c>
    </row>
    <row r="131" spans="1:4">
      <c r="A131" s="60">
        <v>3</v>
      </c>
      <c r="B131" s="60" t="s">
        <v>25711</v>
      </c>
      <c r="C131" s="64" t="s">
        <v>25711</v>
      </c>
      <c r="D131" s="62" t="s">
        <v>2066</v>
      </c>
    </row>
    <row r="132" spans="1:4">
      <c r="A132" s="60">
        <v>3</v>
      </c>
      <c r="B132" s="60" t="s">
        <v>25712</v>
      </c>
      <c r="C132" s="63" t="s">
        <v>25712</v>
      </c>
      <c r="D132" s="62" t="s">
        <v>2066</v>
      </c>
    </row>
    <row r="133" spans="1:4">
      <c r="A133" s="60">
        <v>3</v>
      </c>
      <c r="B133" s="60" t="s">
        <v>25713</v>
      </c>
      <c r="C133" s="63" t="s">
        <v>25713</v>
      </c>
      <c r="D133" s="62" t="s">
        <v>2066</v>
      </c>
    </row>
    <row r="134" spans="1:4">
      <c r="A134" s="60" t="s">
        <v>25578</v>
      </c>
      <c r="B134" s="60" t="s">
        <v>5903</v>
      </c>
      <c r="C134" s="63" t="s">
        <v>5903</v>
      </c>
      <c r="D134" s="62" t="s">
        <v>25581</v>
      </c>
    </row>
    <row r="135" spans="1:4">
      <c r="A135" s="60">
        <v>3</v>
      </c>
      <c r="B135" s="60" t="s">
        <v>17478</v>
      </c>
      <c r="C135" s="63" t="s">
        <v>17478</v>
      </c>
      <c r="D135" s="62" t="s">
        <v>25581</v>
      </c>
    </row>
    <row r="136" spans="1:4">
      <c r="A136" s="60">
        <v>3</v>
      </c>
      <c r="B136" s="60" t="s">
        <v>17489</v>
      </c>
      <c r="C136" s="63" t="s">
        <v>17489</v>
      </c>
      <c r="D136" s="62" t="s">
        <v>25581</v>
      </c>
    </row>
    <row r="137" spans="1:4">
      <c r="A137" s="60">
        <v>3</v>
      </c>
      <c r="B137" s="60" t="s">
        <v>25714</v>
      </c>
      <c r="C137" s="63" t="s">
        <v>25714</v>
      </c>
      <c r="D137" s="62" t="s">
        <v>25581</v>
      </c>
    </row>
    <row r="138" spans="1:4">
      <c r="A138" s="60">
        <v>3</v>
      </c>
      <c r="B138" s="60" t="s">
        <v>25715</v>
      </c>
      <c r="C138" s="63" t="s">
        <v>25637</v>
      </c>
      <c r="D138" s="62" t="s">
        <v>2066</v>
      </c>
    </row>
    <row r="139" spans="1:4">
      <c r="A139" s="60" t="s">
        <v>25578</v>
      </c>
      <c r="B139" s="60" t="s">
        <v>17470</v>
      </c>
      <c r="C139" s="63" t="s">
        <v>17470</v>
      </c>
      <c r="D139" s="62" t="s">
        <v>25572</v>
      </c>
    </row>
    <row r="140" spans="1:4">
      <c r="A140" s="60">
        <v>3</v>
      </c>
      <c r="B140" s="60" t="s">
        <v>25716</v>
      </c>
      <c r="C140" s="63" t="s">
        <v>25716</v>
      </c>
      <c r="D140" s="62" t="s">
        <v>25581</v>
      </c>
    </row>
    <row r="141" spans="1:4">
      <c r="A141" s="60">
        <v>3</v>
      </c>
      <c r="B141" s="60" t="s">
        <v>25717</v>
      </c>
      <c r="C141" s="64" t="s">
        <v>25718</v>
      </c>
      <c r="D141" s="62" t="s">
        <v>25572</v>
      </c>
    </row>
    <row r="142" spans="1:4">
      <c r="A142" s="60">
        <v>3</v>
      </c>
      <c r="B142" s="60" t="s">
        <v>6198</v>
      </c>
      <c r="C142" s="63" t="s">
        <v>6198</v>
      </c>
      <c r="D142" s="62" t="s">
        <v>25581</v>
      </c>
    </row>
    <row r="143" spans="1:4">
      <c r="A143" s="60">
        <v>3</v>
      </c>
      <c r="B143" s="60" t="s">
        <v>17488</v>
      </c>
      <c r="C143" s="63" t="s">
        <v>17488</v>
      </c>
      <c r="D143" s="62" t="s">
        <v>2066</v>
      </c>
    </row>
    <row r="144" spans="1:4">
      <c r="A144" s="60">
        <v>3</v>
      </c>
      <c r="B144" s="60" t="s">
        <v>25719</v>
      </c>
      <c r="C144" s="63" t="s">
        <v>17488</v>
      </c>
      <c r="D144" s="62" t="s">
        <v>2066</v>
      </c>
    </row>
    <row r="145" spans="1:4">
      <c r="A145" s="60">
        <v>3</v>
      </c>
      <c r="B145" s="60" t="s">
        <v>25720</v>
      </c>
      <c r="C145" s="63" t="s">
        <v>25721</v>
      </c>
      <c r="D145" s="62" t="s">
        <v>25572</v>
      </c>
    </row>
    <row r="146" spans="1:4">
      <c r="A146" s="60">
        <v>3</v>
      </c>
      <c r="B146" s="60" t="s">
        <v>25722</v>
      </c>
      <c r="C146" s="63" t="s">
        <v>25722</v>
      </c>
      <c r="D146" s="62" t="s">
        <v>25581</v>
      </c>
    </row>
    <row r="147" spans="1:4">
      <c r="A147" s="60">
        <v>3</v>
      </c>
      <c r="B147" s="60" t="s">
        <v>17486</v>
      </c>
      <c r="C147" s="63" t="s">
        <v>17486</v>
      </c>
      <c r="D147" s="62" t="s">
        <v>25572</v>
      </c>
    </row>
    <row r="148" spans="1:4">
      <c r="A148" s="60">
        <v>3</v>
      </c>
      <c r="B148" s="60" t="s">
        <v>25723</v>
      </c>
      <c r="C148" s="63" t="s">
        <v>17486</v>
      </c>
      <c r="D148" s="62" t="s">
        <v>25572</v>
      </c>
    </row>
    <row r="149" spans="1:4">
      <c r="A149" s="60">
        <v>3</v>
      </c>
      <c r="B149" s="60" t="s">
        <v>25724</v>
      </c>
      <c r="C149" s="63" t="s">
        <v>25725</v>
      </c>
      <c r="D149" s="62" t="s">
        <v>25572</v>
      </c>
    </row>
    <row r="150" spans="1:4">
      <c r="A150" s="60">
        <v>3</v>
      </c>
      <c r="B150" s="60" t="s">
        <v>25726</v>
      </c>
      <c r="C150" s="63" t="s">
        <v>25727</v>
      </c>
      <c r="D150" s="62" t="s">
        <v>25572</v>
      </c>
    </row>
    <row r="151" spans="1:4">
      <c r="A151" s="60">
        <v>3</v>
      </c>
      <c r="B151" s="60" t="s">
        <v>25728</v>
      </c>
      <c r="C151" s="63" t="s">
        <v>25727</v>
      </c>
      <c r="D151" s="62" t="s">
        <v>25572</v>
      </c>
    </row>
    <row r="152" spans="1:4">
      <c r="A152" s="60">
        <v>3</v>
      </c>
      <c r="B152" s="60" t="s">
        <v>25729</v>
      </c>
      <c r="C152" s="63" t="s">
        <v>25730</v>
      </c>
      <c r="D152" s="62" t="s">
        <v>25572</v>
      </c>
    </row>
    <row r="153" spans="1:4">
      <c r="A153" s="60">
        <v>3</v>
      </c>
      <c r="B153" s="60" t="s">
        <v>25731</v>
      </c>
      <c r="C153" s="64" t="s">
        <v>25732</v>
      </c>
      <c r="D153" s="62" t="s">
        <v>25572</v>
      </c>
    </row>
    <row r="154" spans="1:4">
      <c r="A154" s="60">
        <v>3</v>
      </c>
      <c r="B154" s="60" t="s">
        <v>25733</v>
      </c>
      <c r="C154" s="64" t="s">
        <v>25733</v>
      </c>
      <c r="D154" s="62" t="s">
        <v>25572</v>
      </c>
    </row>
    <row r="155" spans="1:4">
      <c r="A155" s="60">
        <v>3</v>
      </c>
      <c r="B155" s="60" t="s">
        <v>25734</v>
      </c>
      <c r="C155" s="63" t="s">
        <v>25734</v>
      </c>
      <c r="D155" s="62" t="s">
        <v>25581</v>
      </c>
    </row>
    <row r="156" spans="1:4">
      <c r="A156" s="60" t="s">
        <v>25578</v>
      </c>
      <c r="B156" s="60" t="s">
        <v>25735</v>
      </c>
      <c r="C156" s="63" t="s">
        <v>25637</v>
      </c>
      <c r="D156" s="62" t="s">
        <v>2066</v>
      </c>
    </row>
    <row r="157" spans="1:4">
      <c r="A157" s="60" t="s">
        <v>25578</v>
      </c>
      <c r="B157" s="60" t="s">
        <v>25736</v>
      </c>
      <c r="C157" s="63" t="s">
        <v>25637</v>
      </c>
      <c r="D157" s="62" t="s">
        <v>2066</v>
      </c>
    </row>
    <row r="158" spans="1:4">
      <c r="A158" s="60">
        <v>3</v>
      </c>
      <c r="B158" s="60" t="s">
        <v>25737</v>
      </c>
      <c r="C158" s="63" t="s">
        <v>25637</v>
      </c>
      <c r="D158" s="62" t="s">
        <v>2066</v>
      </c>
    </row>
    <row r="159" spans="1:4">
      <c r="A159" s="60">
        <v>3</v>
      </c>
      <c r="B159" s="60" t="s">
        <v>25738</v>
      </c>
      <c r="C159" s="63" t="s">
        <v>25637</v>
      </c>
      <c r="D159" s="62" t="s">
        <v>2066</v>
      </c>
    </row>
    <row r="160" spans="1:4">
      <c r="A160" s="60">
        <v>3</v>
      </c>
      <c r="B160" s="60" t="s">
        <v>25739</v>
      </c>
      <c r="C160" s="63" t="s">
        <v>25637</v>
      </c>
      <c r="D160" s="62" t="s">
        <v>2066</v>
      </c>
    </row>
    <row r="161" spans="1:4">
      <c r="A161" s="60">
        <v>3</v>
      </c>
      <c r="B161" s="60" t="s">
        <v>17471</v>
      </c>
      <c r="C161" s="63" t="s">
        <v>17471</v>
      </c>
      <c r="D161" s="62" t="s">
        <v>25572</v>
      </c>
    </row>
    <row r="162" spans="1:4">
      <c r="A162" s="60">
        <v>3</v>
      </c>
      <c r="B162" s="60" t="s">
        <v>25740</v>
      </c>
      <c r="C162" s="64" t="s">
        <v>25741</v>
      </c>
      <c r="D162" s="62" t="s">
        <v>25572</v>
      </c>
    </row>
    <row r="163" spans="1:4">
      <c r="A163" s="60" t="s">
        <v>25578</v>
      </c>
      <c r="B163" s="60" t="s">
        <v>25742</v>
      </c>
      <c r="C163" s="64" t="s">
        <v>25743</v>
      </c>
      <c r="D163" s="62" t="s">
        <v>25572</v>
      </c>
    </row>
    <row r="164" spans="1:4">
      <c r="A164" s="60" t="s">
        <v>25578</v>
      </c>
      <c r="B164" s="60" t="s">
        <v>25744</v>
      </c>
      <c r="C164" s="64" t="s">
        <v>6543</v>
      </c>
      <c r="D164" s="62" t="s">
        <v>25581</v>
      </c>
    </row>
    <row r="165" spans="1:4">
      <c r="A165" s="60" t="s">
        <v>25578</v>
      </c>
      <c r="B165" s="60" t="s">
        <v>17492</v>
      </c>
      <c r="C165" s="63" t="s">
        <v>17492</v>
      </c>
      <c r="D165" s="62" t="s">
        <v>25572</v>
      </c>
    </row>
    <row r="166" spans="1:4">
      <c r="A166" s="60">
        <v>3</v>
      </c>
      <c r="B166" s="60" t="s">
        <v>25745</v>
      </c>
      <c r="C166" s="63" t="s">
        <v>17492</v>
      </c>
      <c r="D166" s="62" t="s">
        <v>25572</v>
      </c>
    </row>
    <row r="167" spans="1:4">
      <c r="A167" s="60">
        <v>3</v>
      </c>
      <c r="B167" s="60" t="s">
        <v>25746</v>
      </c>
      <c r="C167" s="63" t="s">
        <v>17492</v>
      </c>
      <c r="D167" s="62" t="s">
        <v>25572</v>
      </c>
    </row>
    <row r="168" spans="1:4">
      <c r="A168" s="60">
        <v>3</v>
      </c>
      <c r="B168" s="60" t="s">
        <v>25747</v>
      </c>
      <c r="C168" s="63" t="s">
        <v>17492</v>
      </c>
      <c r="D168" s="62" t="s">
        <v>25572</v>
      </c>
    </row>
    <row r="169" spans="1:4">
      <c r="A169" s="60">
        <v>3</v>
      </c>
      <c r="B169" s="60" t="s">
        <v>25748</v>
      </c>
      <c r="C169" s="63" t="s">
        <v>17492</v>
      </c>
      <c r="D169" s="62" t="s">
        <v>25572</v>
      </c>
    </row>
    <row r="170" spans="1:4">
      <c r="A170" s="60">
        <v>3</v>
      </c>
      <c r="B170" s="60" t="s">
        <v>25749</v>
      </c>
      <c r="C170" s="64" t="s">
        <v>25700</v>
      </c>
      <c r="D170" s="62" t="s">
        <v>25572</v>
      </c>
    </row>
    <row r="171" spans="1:4">
      <c r="A171" s="60">
        <v>3</v>
      </c>
      <c r="B171" s="60" t="s">
        <v>25750</v>
      </c>
      <c r="C171" s="63" t="s">
        <v>25750</v>
      </c>
      <c r="D171" s="62" t="s">
        <v>2066</v>
      </c>
    </row>
    <row r="172" spans="1:4">
      <c r="A172" s="60">
        <v>3</v>
      </c>
      <c r="B172" s="60" t="s">
        <v>25751</v>
      </c>
      <c r="C172" s="64" t="s">
        <v>25700</v>
      </c>
      <c r="D172" s="62"/>
    </row>
    <row r="173" spans="1:4">
      <c r="A173" s="60" t="s">
        <v>25578</v>
      </c>
      <c r="B173" s="60" t="s">
        <v>17481</v>
      </c>
      <c r="C173" s="63" t="s">
        <v>17481</v>
      </c>
      <c r="D173" s="62" t="s">
        <v>2066</v>
      </c>
    </row>
    <row r="174" spans="1:4">
      <c r="A174" s="60">
        <v>3</v>
      </c>
      <c r="B174" s="60" t="s">
        <v>25752</v>
      </c>
      <c r="C174" s="63" t="s">
        <v>17481</v>
      </c>
      <c r="D174" s="62" t="s">
        <v>2066</v>
      </c>
    </row>
    <row r="175" spans="1:4">
      <c r="A175" s="60">
        <v>3</v>
      </c>
      <c r="B175" s="60" t="s">
        <v>25753</v>
      </c>
      <c r="C175" s="63" t="s">
        <v>17481</v>
      </c>
      <c r="D175" s="62" t="s">
        <v>2066</v>
      </c>
    </row>
    <row r="176" spans="1:4">
      <c r="A176" s="60">
        <v>3</v>
      </c>
      <c r="B176" s="60" t="s">
        <v>25754</v>
      </c>
      <c r="C176" s="63" t="s">
        <v>17481</v>
      </c>
      <c r="D176" s="62" t="s">
        <v>2066</v>
      </c>
    </row>
    <row r="177" spans="1:2">
      <c r="A177" s="279"/>
      <c r="B177" s="279"/>
    </row>
    <row r="178" spans="1:2">
      <c r="A178" s="279"/>
      <c r="B178" s="279"/>
    </row>
    <row r="179" spans="1:2">
      <c r="A179" s="279"/>
      <c r="B179" s="279"/>
    </row>
    <row r="180" spans="1:2">
      <c r="A180" s="279"/>
      <c r="B180" s="279"/>
    </row>
    <row r="181" spans="1:2">
      <c r="A181" s="279"/>
      <c r="B181" s="279"/>
    </row>
    <row r="182" spans="1:2">
      <c r="A182" s="279"/>
      <c r="B182" s="279"/>
    </row>
    <row r="183" spans="1:2">
      <c r="A183" s="279"/>
      <c r="B183" s="279"/>
    </row>
    <row r="184" spans="1:2">
      <c r="A184" s="279"/>
      <c r="B184" s="279"/>
    </row>
    <row r="185" spans="1:2">
      <c r="A185" s="279"/>
      <c r="B185" s="279"/>
    </row>
    <row r="186" spans="1:2">
      <c r="A186" s="279"/>
      <c r="B186" s="279"/>
    </row>
    <row r="187" spans="1:2">
      <c r="A187" s="279"/>
      <c r="B187" s="279"/>
    </row>
    <row r="188" spans="1:2">
      <c r="A188" s="279"/>
      <c r="B188" s="279"/>
    </row>
    <row r="189" spans="1:2">
      <c r="A189" s="279"/>
      <c r="B189" s="279"/>
    </row>
    <row r="190" spans="1:2">
      <c r="A190" s="279"/>
      <c r="B190" s="279"/>
    </row>
    <row r="191" spans="1:2">
      <c r="A191" s="279"/>
      <c r="B191" s="279"/>
    </row>
    <row r="192" spans="1:2">
      <c r="A192" s="279"/>
      <c r="B192" s="279"/>
    </row>
    <row r="193" spans="1:2">
      <c r="A193" s="279"/>
      <c r="B193" s="279"/>
    </row>
    <row r="194" spans="1:2">
      <c r="A194" s="279"/>
      <c r="B194" s="279"/>
    </row>
    <row r="195" spans="1:2">
      <c r="A195" s="279"/>
      <c r="B195" s="279"/>
    </row>
    <row r="196" spans="1:2">
      <c r="A196" s="279"/>
      <c r="B196" s="279"/>
    </row>
    <row r="197" spans="1:2">
      <c r="A197" s="279"/>
      <c r="B197" s="279"/>
    </row>
    <row r="198" spans="1:2">
      <c r="A198" s="279"/>
      <c r="B198" s="279"/>
    </row>
    <row r="199" spans="1:2">
      <c r="A199" s="279"/>
      <c r="B199" s="279"/>
    </row>
    <row r="200" spans="1:2">
      <c r="A200" s="279"/>
      <c r="B200" s="279"/>
    </row>
    <row r="201" spans="1:2">
      <c r="A201" s="279"/>
      <c r="B201" s="279"/>
    </row>
    <row r="202" spans="1:2">
      <c r="A202" s="279"/>
      <c r="B202" s="279"/>
    </row>
    <row r="203" spans="1:2">
      <c r="A203" s="279"/>
      <c r="B203" s="279"/>
    </row>
    <row r="204" spans="1:2">
      <c r="A204" s="279"/>
      <c r="B204" s="279"/>
    </row>
    <row r="205" spans="1:2">
      <c r="A205" s="279"/>
      <c r="B205" s="279"/>
    </row>
    <row r="206" spans="1:2">
      <c r="A206" s="279"/>
      <c r="B206" s="279"/>
    </row>
    <row r="207" spans="1:2">
      <c r="A207" s="279"/>
      <c r="B207" s="279"/>
    </row>
    <row r="208" spans="1:2">
      <c r="A208" s="279"/>
      <c r="B208" s="279"/>
    </row>
    <row r="209" spans="1:2">
      <c r="A209" s="279"/>
      <c r="B209" s="279"/>
    </row>
    <row r="210" spans="1:2">
      <c r="A210" s="279"/>
      <c r="B210" s="279"/>
    </row>
    <row r="211" spans="1:2">
      <c r="A211" s="279"/>
      <c r="B211" s="279"/>
    </row>
    <row r="212" spans="1:2">
      <c r="A212" s="279"/>
      <c r="B212" s="279"/>
    </row>
    <row r="213" spans="1:2">
      <c r="A213" s="279"/>
      <c r="B213" s="279"/>
    </row>
    <row r="214" spans="1:2">
      <c r="A214" s="279"/>
      <c r="B214" s="279"/>
    </row>
    <row r="215" spans="1:2">
      <c r="A215" s="279"/>
      <c r="B215" s="279"/>
    </row>
    <row r="216" spans="1:2">
      <c r="A216" s="279"/>
      <c r="B216" s="279"/>
    </row>
    <row r="217" spans="1:2">
      <c r="A217" s="279"/>
      <c r="B217" s="279"/>
    </row>
    <row r="218" spans="1:2">
      <c r="A218" s="279"/>
      <c r="B218" s="279"/>
    </row>
    <row r="219" spans="1:2">
      <c r="A219" s="279"/>
      <c r="B219" s="279"/>
    </row>
    <row r="220" spans="1:2">
      <c r="A220" s="279"/>
      <c r="B220" s="279"/>
    </row>
    <row r="221" spans="1:2">
      <c r="A221" s="279"/>
      <c r="B221" s="279"/>
    </row>
    <row r="222" spans="1:2">
      <c r="A222" s="279"/>
      <c r="B222" s="279"/>
    </row>
    <row r="223" spans="1:2">
      <c r="A223" s="279"/>
      <c r="B223" s="279"/>
    </row>
    <row r="224" spans="1:2">
      <c r="A224" s="279"/>
      <c r="B224" s="279"/>
    </row>
    <row r="225" spans="1:2">
      <c r="A225" s="279"/>
      <c r="B225" s="279"/>
    </row>
    <row r="226" spans="1:2">
      <c r="A226" s="279"/>
      <c r="B226" s="279"/>
    </row>
    <row r="227" spans="1:2">
      <c r="A227" s="279"/>
      <c r="B227" s="279"/>
    </row>
    <row r="228" spans="1:2">
      <c r="A228" s="279"/>
      <c r="B228" s="279"/>
    </row>
    <row r="229" spans="1:2">
      <c r="A229" s="279"/>
      <c r="B229" s="279"/>
    </row>
    <row r="230" spans="1:2">
      <c r="A230" s="279"/>
      <c r="B230" s="279"/>
    </row>
    <row r="231" spans="1:2">
      <c r="A231" s="279"/>
      <c r="B231" s="279"/>
    </row>
    <row r="232" spans="1:2">
      <c r="A232" s="279"/>
      <c r="B232" s="279"/>
    </row>
    <row r="233" spans="1:2">
      <c r="A233" s="279"/>
      <c r="B233" s="279"/>
    </row>
    <row r="234" spans="1:2">
      <c r="A234" s="279"/>
      <c r="B234" s="279"/>
    </row>
    <row r="235" spans="1:2">
      <c r="A235" s="279"/>
      <c r="B235" s="279"/>
    </row>
    <row r="236" spans="1:2">
      <c r="A236" s="279"/>
      <c r="B236" s="279"/>
    </row>
    <row r="237" spans="1:2">
      <c r="A237" s="279"/>
      <c r="B237" s="279"/>
    </row>
    <row r="238" spans="1:2">
      <c r="A238" s="279"/>
      <c r="B238" s="279"/>
    </row>
    <row r="239" spans="1:2">
      <c r="A239" s="279"/>
      <c r="B239" s="279"/>
    </row>
    <row r="240" spans="1:2">
      <c r="A240" s="279"/>
      <c r="B240" s="279"/>
    </row>
    <row r="241" spans="1:2">
      <c r="A241" s="279"/>
      <c r="B241" s="279"/>
    </row>
    <row r="242" spans="1:2">
      <c r="A242" s="279"/>
      <c r="B242" s="279"/>
    </row>
    <row r="243" spans="1:2">
      <c r="A243" s="279"/>
      <c r="B243" s="279"/>
    </row>
    <row r="244" spans="1:2">
      <c r="A244" s="279"/>
      <c r="B244" s="279"/>
    </row>
    <row r="245" spans="1:2">
      <c r="A245" s="279"/>
      <c r="B245" s="279"/>
    </row>
    <row r="246" spans="1:2">
      <c r="A246" s="279"/>
      <c r="B246" s="279"/>
    </row>
    <row r="247" spans="1:2">
      <c r="A247" s="279"/>
      <c r="B247" s="279"/>
    </row>
    <row r="248" spans="1:2">
      <c r="A248" s="279"/>
      <c r="B248" s="279"/>
    </row>
    <row r="249" spans="1:2">
      <c r="A249" s="279"/>
      <c r="B249" s="279"/>
    </row>
    <row r="250" spans="1:2">
      <c r="A250" s="279"/>
      <c r="B250" s="279"/>
    </row>
    <row r="251" spans="1:2">
      <c r="A251" s="279"/>
      <c r="B251" s="279"/>
    </row>
    <row r="252" spans="1:2">
      <c r="A252" s="279"/>
      <c r="B252" s="279"/>
    </row>
    <row r="253" spans="1:2">
      <c r="A253" s="279"/>
      <c r="B253" s="279"/>
    </row>
    <row r="254" spans="1:2">
      <c r="A254" s="279"/>
      <c r="B254" s="279"/>
    </row>
    <row r="255" spans="1:2">
      <c r="A255" s="279"/>
      <c r="B255" s="279"/>
    </row>
    <row r="256" spans="1:2">
      <c r="A256" s="279"/>
      <c r="B256" s="279"/>
    </row>
    <row r="257" spans="1:2">
      <c r="A257" s="279"/>
      <c r="B257" s="279"/>
    </row>
    <row r="258" spans="1:2">
      <c r="A258" s="279"/>
      <c r="B258" s="279"/>
    </row>
    <row r="259" spans="1:2">
      <c r="A259" s="279"/>
      <c r="B259" s="279"/>
    </row>
    <row r="260" spans="1:2">
      <c r="A260" s="279"/>
      <c r="B260" s="279"/>
    </row>
    <row r="261" spans="1:2">
      <c r="A261" s="279"/>
      <c r="B261" s="279"/>
    </row>
    <row r="262" spans="1:2">
      <c r="A262" s="279"/>
      <c r="B262" s="279"/>
    </row>
    <row r="263" spans="1:2">
      <c r="A263" s="279"/>
      <c r="B263" s="279"/>
    </row>
    <row r="264" spans="1:2">
      <c r="A264" s="279"/>
      <c r="B264" s="279"/>
    </row>
    <row r="265" spans="1:2">
      <c r="A265" s="279"/>
      <c r="B265" s="279"/>
    </row>
    <row r="266" spans="1:2">
      <c r="A266" s="279"/>
      <c r="B266" s="279"/>
    </row>
    <row r="267" spans="1:2">
      <c r="A267" s="279"/>
      <c r="B267" s="279"/>
    </row>
    <row r="268" spans="1:2">
      <c r="A268" s="279"/>
      <c r="B268" s="279"/>
    </row>
    <row r="269" spans="1:2">
      <c r="A269" s="279"/>
      <c r="B269" s="279"/>
    </row>
    <row r="270" spans="1:2">
      <c r="A270" s="279"/>
      <c r="B270" s="279"/>
    </row>
    <row r="271" spans="1:2">
      <c r="A271" s="279"/>
      <c r="B271" s="279"/>
    </row>
    <row r="272" spans="1:2">
      <c r="A272" s="279"/>
      <c r="B272" s="279"/>
    </row>
    <row r="273" spans="1:2">
      <c r="A273" s="279"/>
      <c r="B273" s="279"/>
    </row>
    <row r="274" spans="1:2">
      <c r="A274" s="279"/>
      <c r="B274" s="279"/>
    </row>
    <row r="275" spans="1:2">
      <c r="A275" s="279"/>
      <c r="B275" s="279"/>
    </row>
    <row r="276" spans="1:2">
      <c r="A276" s="279"/>
      <c r="B276" s="279"/>
    </row>
    <row r="277" spans="1:2">
      <c r="A277" s="279"/>
      <c r="B277" s="279"/>
    </row>
    <row r="278" spans="1:2">
      <c r="A278" s="279"/>
      <c r="B278" s="279"/>
    </row>
    <row r="279" spans="1:2">
      <c r="A279" s="279"/>
      <c r="B279" s="279"/>
    </row>
    <row r="280" spans="1:2">
      <c r="A280" s="279"/>
      <c r="B280" s="279"/>
    </row>
    <row r="281" spans="1:2">
      <c r="A281" s="279"/>
      <c r="B281" s="279"/>
    </row>
    <row r="282" spans="1:2">
      <c r="A282" s="279"/>
      <c r="B282" s="279"/>
    </row>
    <row r="283" spans="1:2">
      <c r="A283" s="279"/>
      <c r="B283" s="279"/>
    </row>
    <row r="284" spans="1:2">
      <c r="A284" s="279"/>
      <c r="B284" s="279"/>
    </row>
    <row r="285" spans="1:2">
      <c r="A285" s="279"/>
      <c r="B285" s="279"/>
    </row>
    <row r="286" spans="1:2">
      <c r="A286" s="279"/>
      <c r="B286" s="279"/>
    </row>
    <row r="287" spans="1:2">
      <c r="A287" s="279"/>
      <c r="B287" s="279"/>
    </row>
    <row r="288" spans="1:2">
      <c r="A288" s="279"/>
      <c r="B288" s="279"/>
    </row>
    <row r="289" spans="1:2">
      <c r="A289" s="279"/>
      <c r="B289" s="279"/>
    </row>
    <row r="290" spans="1:2">
      <c r="A290" s="279"/>
      <c r="B290" s="279"/>
    </row>
    <row r="291" spans="1:2">
      <c r="A291" s="279"/>
      <c r="B291" s="279"/>
    </row>
    <row r="292" spans="1:2">
      <c r="A292" s="279"/>
      <c r="B292" s="279"/>
    </row>
    <row r="293" spans="1:2">
      <c r="A293" s="279"/>
      <c r="B293" s="279"/>
    </row>
    <row r="294" spans="1:2">
      <c r="A294" s="279"/>
      <c r="B294" s="279"/>
    </row>
    <row r="295" spans="1:2">
      <c r="A295" s="279"/>
      <c r="B295" s="279"/>
    </row>
    <row r="296" spans="1:2">
      <c r="A296" s="279"/>
      <c r="B296" s="279"/>
    </row>
    <row r="297" spans="1:2">
      <c r="A297" s="279"/>
      <c r="B297" s="279"/>
    </row>
    <row r="298" spans="1:2">
      <c r="A298" s="279"/>
      <c r="B298" s="279"/>
    </row>
    <row r="299" spans="1:2">
      <c r="A299" s="279"/>
      <c r="B299" s="279"/>
    </row>
    <row r="300" spans="1:2">
      <c r="A300" s="279"/>
      <c r="B300" s="279"/>
    </row>
    <row r="301" spans="1:2">
      <c r="A301" s="279"/>
      <c r="B301" s="279"/>
    </row>
    <row r="302" spans="1:2">
      <c r="A302" s="279"/>
      <c r="B302" s="279"/>
    </row>
    <row r="303" spans="1:2">
      <c r="A303" s="279"/>
      <c r="B303" s="279"/>
    </row>
    <row r="304" spans="1:2">
      <c r="A304" s="279"/>
      <c r="B304" s="279"/>
    </row>
    <row r="305" spans="1:2">
      <c r="A305" s="279"/>
      <c r="B305" s="279"/>
    </row>
    <row r="306" spans="1:2">
      <c r="A306" s="279"/>
      <c r="B306" s="279"/>
    </row>
    <row r="307" spans="1:2">
      <c r="A307" s="279"/>
      <c r="B307" s="279"/>
    </row>
    <row r="308" spans="1:2">
      <c r="A308" s="279"/>
      <c r="B308" s="279"/>
    </row>
    <row r="309" spans="1:2">
      <c r="A309" s="279"/>
      <c r="B309" s="279"/>
    </row>
    <row r="310" spans="1:2">
      <c r="A310" s="279"/>
      <c r="B310" s="279"/>
    </row>
    <row r="311" spans="1:2">
      <c r="A311" s="279"/>
      <c r="B311" s="279"/>
    </row>
    <row r="312" spans="1:2">
      <c r="A312" s="279"/>
      <c r="B312" s="279"/>
    </row>
    <row r="313" spans="1:2">
      <c r="A313" s="279"/>
      <c r="B313" s="279"/>
    </row>
    <row r="314" spans="1:2">
      <c r="A314" s="279"/>
      <c r="B314" s="279"/>
    </row>
    <row r="315" spans="1:2">
      <c r="A315" s="279"/>
      <c r="B315" s="279"/>
    </row>
    <row r="316" spans="1:2">
      <c r="A316" s="279"/>
      <c r="B316" s="279"/>
    </row>
    <row r="317" spans="1:2">
      <c r="A317" s="279"/>
      <c r="B317" s="279"/>
    </row>
    <row r="318" spans="1:2">
      <c r="A318" s="279"/>
      <c r="B318" s="279"/>
    </row>
    <row r="319" spans="1:2">
      <c r="A319" s="279"/>
      <c r="B319" s="279"/>
    </row>
    <row r="320" spans="1:2">
      <c r="A320" s="279"/>
      <c r="B320" s="279"/>
    </row>
    <row r="321" spans="1:2">
      <c r="A321" s="279"/>
      <c r="B321" s="279"/>
    </row>
    <row r="322" spans="1:2">
      <c r="A322" s="279"/>
      <c r="B322" s="279"/>
    </row>
    <row r="323" spans="1:2">
      <c r="A323" s="279"/>
      <c r="B323" s="279"/>
    </row>
    <row r="324" spans="1:2">
      <c r="A324" s="279"/>
      <c r="B324" s="279"/>
    </row>
    <row r="325" spans="1:2">
      <c r="A325" s="279"/>
      <c r="B325" s="279"/>
    </row>
    <row r="326" spans="1:2">
      <c r="A326" s="279"/>
      <c r="B326" s="279"/>
    </row>
    <row r="327" spans="1:2">
      <c r="A327" s="279"/>
      <c r="B327" s="279"/>
    </row>
    <row r="328" spans="1:2">
      <c r="A328" s="279"/>
      <c r="B328" s="279"/>
    </row>
    <row r="329" spans="1:2">
      <c r="A329" s="279"/>
      <c r="B329" s="279"/>
    </row>
    <row r="330" spans="1:2">
      <c r="A330" s="279"/>
      <c r="B330" s="279"/>
    </row>
    <row r="331" spans="1:2">
      <c r="A331" s="279"/>
      <c r="B331" s="279"/>
    </row>
    <row r="332" spans="1:2">
      <c r="A332" s="279"/>
      <c r="B332" s="279"/>
    </row>
    <row r="333" spans="1:2">
      <c r="A333" s="279"/>
      <c r="B333" s="279"/>
    </row>
    <row r="334" spans="1:2">
      <c r="A334" s="279"/>
      <c r="B334" s="279"/>
    </row>
    <row r="335" spans="1:2">
      <c r="A335" s="279"/>
      <c r="B335" s="279"/>
    </row>
    <row r="336" spans="1:2">
      <c r="A336" s="279"/>
      <c r="B336" s="279"/>
    </row>
    <row r="337" spans="1:2">
      <c r="A337" s="279"/>
      <c r="B337" s="279"/>
    </row>
    <row r="338" spans="1:2">
      <c r="A338" s="279"/>
      <c r="B338" s="279"/>
    </row>
    <row r="339" spans="1:2">
      <c r="A339" s="279"/>
      <c r="B339" s="279"/>
    </row>
    <row r="340" spans="1:2">
      <c r="A340" s="279"/>
      <c r="B340" s="279"/>
    </row>
    <row r="341" spans="1:2">
      <c r="A341" s="279"/>
      <c r="B341" s="279"/>
    </row>
    <row r="342" spans="1:2">
      <c r="A342" s="279"/>
      <c r="B342" s="279"/>
    </row>
    <row r="343" spans="1:2">
      <c r="A343" s="279"/>
      <c r="B343" s="279"/>
    </row>
    <row r="344" spans="1:2">
      <c r="A344" s="279"/>
      <c r="B344" s="279"/>
    </row>
    <row r="345" spans="1:2">
      <c r="A345" s="279"/>
      <c r="B345" s="279"/>
    </row>
    <row r="346" spans="1:2">
      <c r="A346" s="279"/>
      <c r="B346" s="279"/>
    </row>
    <row r="347" spans="1:2">
      <c r="A347" s="279"/>
      <c r="B347" s="279"/>
    </row>
    <row r="348" spans="1:2">
      <c r="A348" s="279"/>
      <c r="B348" s="279"/>
    </row>
    <row r="349" spans="1:2">
      <c r="A349" s="279"/>
      <c r="B349" s="279"/>
    </row>
    <row r="350" spans="1:2">
      <c r="A350" s="279"/>
      <c r="B350" s="279"/>
    </row>
    <row r="351" spans="1:2">
      <c r="A351" s="279"/>
      <c r="B351" s="279"/>
    </row>
    <row r="352" spans="1:2">
      <c r="A352" s="279"/>
      <c r="B352" s="279"/>
    </row>
    <row r="353" spans="1:2">
      <c r="A353" s="279"/>
      <c r="B353" s="279"/>
    </row>
    <row r="354" spans="1:2">
      <c r="A354" s="279"/>
      <c r="B354" s="279"/>
    </row>
    <row r="355" spans="1:2">
      <c r="A355" s="279"/>
      <c r="B355" s="279"/>
    </row>
    <row r="356" spans="1:2">
      <c r="A356" s="279"/>
      <c r="B356" s="279"/>
    </row>
    <row r="357" spans="1:2">
      <c r="A357" s="279"/>
      <c r="B357" s="279"/>
    </row>
    <row r="358" spans="1:2">
      <c r="A358" s="279"/>
      <c r="B358" s="279"/>
    </row>
    <row r="359" spans="1:2">
      <c r="A359" s="279"/>
      <c r="B359" s="279"/>
    </row>
    <row r="360" spans="1:2">
      <c r="A360" s="279"/>
      <c r="B360" s="279"/>
    </row>
    <row r="361" spans="1:2">
      <c r="A361" s="279"/>
      <c r="B361" s="279"/>
    </row>
    <row r="362" spans="1:2">
      <c r="A362" s="279"/>
      <c r="B362" s="279"/>
    </row>
    <row r="363" spans="1:2">
      <c r="A363" s="279"/>
      <c r="B363" s="279"/>
    </row>
    <row r="364" spans="1:2">
      <c r="A364" s="279"/>
      <c r="B364" s="279"/>
    </row>
    <row r="365" spans="1:2">
      <c r="A365" s="279"/>
      <c r="B365" s="279"/>
    </row>
    <row r="366" spans="1:2">
      <c r="A366" s="279"/>
      <c r="B366" s="279"/>
    </row>
    <row r="367" spans="1:2">
      <c r="A367" s="279"/>
      <c r="B367" s="279"/>
    </row>
    <row r="368" spans="1:2">
      <c r="A368" s="279"/>
      <c r="B368" s="279"/>
    </row>
    <row r="369" spans="1:2">
      <c r="A369" s="279"/>
      <c r="B369" s="279"/>
    </row>
    <row r="370" spans="1:2">
      <c r="A370" s="279"/>
      <c r="B370" s="279"/>
    </row>
    <row r="371" spans="1:2">
      <c r="A371" s="279"/>
      <c r="B371" s="279"/>
    </row>
    <row r="372" spans="1:2">
      <c r="A372" s="279"/>
      <c r="B372" s="279"/>
    </row>
    <row r="373" spans="1:2">
      <c r="A373" s="279"/>
      <c r="B373" s="279"/>
    </row>
    <row r="374" spans="1:2">
      <c r="A374" s="279"/>
      <c r="B374" s="279"/>
    </row>
    <row r="375" spans="1:2">
      <c r="A375" s="279"/>
      <c r="B375" s="279"/>
    </row>
    <row r="376" spans="1:2">
      <c r="A376" s="279"/>
      <c r="B376" s="279"/>
    </row>
    <row r="377" spans="1:2">
      <c r="A377" s="279"/>
      <c r="B377" s="279"/>
    </row>
    <row r="378" spans="1:2">
      <c r="A378" s="279"/>
      <c r="B378" s="279"/>
    </row>
    <row r="379" spans="1:2">
      <c r="A379" s="279"/>
      <c r="B379" s="279"/>
    </row>
    <row r="380" spans="1:2">
      <c r="A380" s="279"/>
      <c r="B380" s="279"/>
    </row>
    <row r="381" spans="1:2">
      <c r="A381" s="279"/>
      <c r="B381" s="279"/>
    </row>
    <row r="382" spans="1:2">
      <c r="A382" s="279"/>
      <c r="B382" s="279"/>
    </row>
    <row r="383" spans="1:2">
      <c r="A383" s="279"/>
      <c r="B383" s="279"/>
    </row>
    <row r="384" spans="1:2">
      <c r="A384" s="279"/>
      <c r="B384" s="279"/>
    </row>
    <row r="385" spans="1:2">
      <c r="A385" s="279"/>
      <c r="B385" s="279"/>
    </row>
    <row r="386" spans="1:2">
      <c r="A386" s="279"/>
      <c r="B386" s="279"/>
    </row>
    <row r="387" spans="1:2">
      <c r="A387" s="279"/>
      <c r="B387" s="279"/>
    </row>
    <row r="388" spans="1:2">
      <c r="A388" s="279"/>
      <c r="B388" s="279"/>
    </row>
    <row r="389" spans="1:2">
      <c r="A389" s="279"/>
      <c r="B389" s="279"/>
    </row>
    <row r="390" spans="1:2">
      <c r="A390" s="279"/>
      <c r="B390" s="279"/>
    </row>
    <row r="391" spans="1:2">
      <c r="A391" s="279"/>
      <c r="B391" s="279"/>
    </row>
    <row r="392" spans="1:2">
      <c r="A392" s="279"/>
      <c r="B392" s="279"/>
    </row>
    <row r="393" spans="1:2">
      <c r="A393" s="279"/>
      <c r="B393" s="279"/>
    </row>
    <row r="394" spans="1:2">
      <c r="A394" s="279"/>
      <c r="B394" s="279"/>
    </row>
    <row r="395" spans="1:2">
      <c r="A395" s="279"/>
      <c r="B395" s="279"/>
    </row>
    <row r="396" spans="1:2">
      <c r="A396" s="279"/>
      <c r="B396" s="279"/>
    </row>
    <row r="397" spans="1:2">
      <c r="A397" s="279"/>
      <c r="B397" s="279"/>
    </row>
    <row r="398" spans="1:2">
      <c r="A398" s="279"/>
      <c r="B398" s="279"/>
    </row>
    <row r="399" spans="1:2">
      <c r="A399" s="279"/>
      <c r="B399" s="279"/>
    </row>
    <row r="400" spans="1:2">
      <c r="A400" s="279"/>
      <c r="B400" s="279"/>
    </row>
    <row r="401" spans="1:2">
      <c r="A401" s="279"/>
      <c r="B401" s="279"/>
    </row>
    <row r="402" spans="1:2">
      <c r="A402" s="279"/>
      <c r="B402" s="279"/>
    </row>
    <row r="403" spans="1:2">
      <c r="A403" s="279"/>
      <c r="B403" s="279"/>
    </row>
    <row r="404" spans="1:2">
      <c r="A404" s="279"/>
      <c r="B404" s="279"/>
    </row>
    <row r="405" spans="1:2">
      <c r="A405" s="279"/>
      <c r="B405" s="279"/>
    </row>
    <row r="406" spans="1:2">
      <c r="A406" s="279"/>
      <c r="B406" s="279"/>
    </row>
    <row r="407" spans="1:2">
      <c r="A407" s="279"/>
      <c r="B407" s="279"/>
    </row>
    <row r="408" spans="1:2">
      <c r="A408" s="279"/>
      <c r="B408" s="279"/>
    </row>
    <row r="409" spans="1:2">
      <c r="A409" s="279"/>
      <c r="B409" s="279"/>
    </row>
    <row r="410" spans="1:2">
      <c r="A410" s="279"/>
      <c r="B410" s="279"/>
    </row>
    <row r="411" spans="1:2">
      <c r="A411" s="279"/>
      <c r="B411" s="279"/>
    </row>
    <row r="412" spans="1:2">
      <c r="A412" s="279"/>
      <c r="B412" s="279"/>
    </row>
    <row r="413" spans="1:2">
      <c r="A413" s="279"/>
      <c r="B413" s="279"/>
    </row>
    <row r="414" spans="1:2">
      <c r="A414" s="279"/>
      <c r="B414" s="279"/>
    </row>
    <row r="415" spans="1:2">
      <c r="A415" s="279"/>
      <c r="B415" s="279"/>
    </row>
    <row r="416" spans="1:2">
      <c r="A416" s="279"/>
      <c r="B416" s="279"/>
    </row>
    <row r="417" spans="1:2">
      <c r="A417" s="279"/>
      <c r="B417" s="279"/>
    </row>
    <row r="418" spans="1:2">
      <c r="A418" s="279"/>
      <c r="B418" s="279"/>
    </row>
    <row r="419" spans="1:2">
      <c r="A419" s="279"/>
      <c r="B419" s="279"/>
    </row>
    <row r="420" spans="1:2">
      <c r="A420" s="279"/>
      <c r="B420" s="279"/>
    </row>
    <row r="421" spans="1:2">
      <c r="A421" s="279"/>
      <c r="B421" s="279"/>
    </row>
    <row r="422" spans="1:2">
      <c r="A422" s="279"/>
      <c r="B422" s="279"/>
    </row>
    <row r="423" spans="1:2">
      <c r="A423" s="279"/>
      <c r="B423" s="279"/>
    </row>
    <row r="424" spans="1:2">
      <c r="A424" s="279"/>
      <c r="B424" s="279"/>
    </row>
    <row r="425" spans="1:2">
      <c r="A425" s="279"/>
      <c r="B425" s="279"/>
    </row>
    <row r="426" spans="1:2">
      <c r="A426" s="279"/>
      <c r="B426" s="279"/>
    </row>
    <row r="427" spans="1:2">
      <c r="A427" s="279"/>
      <c r="B427" s="279"/>
    </row>
    <row r="428" spans="1:2">
      <c r="A428" s="279"/>
      <c r="B428" s="279"/>
    </row>
    <row r="429" spans="1:2">
      <c r="A429" s="279"/>
      <c r="B429" s="279"/>
    </row>
    <row r="430" spans="1:2">
      <c r="A430" s="279"/>
      <c r="B430" s="279"/>
    </row>
    <row r="431" spans="1:2">
      <c r="A431" s="279"/>
      <c r="B431" s="279"/>
    </row>
    <row r="432" spans="1:2">
      <c r="A432" s="279"/>
      <c r="B432" s="279"/>
    </row>
    <row r="433" spans="1:2">
      <c r="A433" s="279"/>
      <c r="B433" s="279"/>
    </row>
    <row r="434" spans="1:2">
      <c r="A434" s="279"/>
      <c r="B434" s="279"/>
    </row>
    <row r="435" spans="1:2">
      <c r="A435" s="279"/>
      <c r="B435" s="279"/>
    </row>
    <row r="436" spans="1:2">
      <c r="A436" s="279"/>
      <c r="B436" s="279"/>
    </row>
    <row r="437" spans="1:2">
      <c r="A437" s="279"/>
      <c r="B437" s="279"/>
    </row>
    <row r="438" spans="1:2">
      <c r="A438" s="279"/>
      <c r="B438" s="279"/>
    </row>
    <row r="439" spans="1:2">
      <c r="A439" s="279"/>
      <c r="B439" s="279"/>
    </row>
    <row r="440" spans="1:2">
      <c r="A440" s="279"/>
      <c r="B440" s="279"/>
    </row>
    <row r="441" spans="1:2">
      <c r="A441" s="279"/>
      <c r="B441" s="279"/>
    </row>
    <row r="442" spans="1:2">
      <c r="A442" s="279"/>
      <c r="B442" s="279"/>
    </row>
    <row r="443" spans="1:2">
      <c r="A443" s="279"/>
      <c r="B443" s="279"/>
    </row>
    <row r="444" spans="1:2">
      <c r="A444" s="279"/>
      <c r="B444" s="279"/>
    </row>
    <row r="445" spans="1:2">
      <c r="A445" s="279"/>
      <c r="B445" s="279"/>
    </row>
    <row r="446" spans="1:2">
      <c r="A446" s="279"/>
      <c r="B446" s="279"/>
    </row>
    <row r="447" spans="1:2">
      <c r="A447" s="279"/>
      <c r="B447" s="279"/>
    </row>
    <row r="448" spans="1:2">
      <c r="A448" s="279"/>
      <c r="B448" s="279"/>
    </row>
    <row r="449" spans="1:2">
      <c r="A449" s="279"/>
      <c r="B449" s="279"/>
    </row>
    <row r="450" spans="1:2">
      <c r="A450" s="279"/>
      <c r="B450" s="279"/>
    </row>
    <row r="451" spans="1:2">
      <c r="A451" s="279"/>
      <c r="B451" s="279"/>
    </row>
    <row r="452" spans="1:2">
      <c r="A452" s="279"/>
      <c r="B452" s="279"/>
    </row>
    <row r="453" spans="1:2">
      <c r="A453" s="279"/>
      <c r="B453" s="279"/>
    </row>
    <row r="454" spans="1:2">
      <c r="A454" s="279"/>
      <c r="B454" s="279"/>
    </row>
    <row r="455" spans="1:2">
      <c r="A455" s="279"/>
      <c r="B455" s="279"/>
    </row>
    <row r="456" spans="1:2">
      <c r="A456" s="279"/>
      <c r="B456" s="279"/>
    </row>
    <row r="457" spans="1:2">
      <c r="A457" s="279"/>
      <c r="B457" s="279"/>
    </row>
    <row r="458" spans="1:2">
      <c r="A458" s="279"/>
      <c r="B458" s="279"/>
    </row>
    <row r="459" spans="1:2">
      <c r="A459" s="279"/>
      <c r="B459" s="279"/>
    </row>
    <row r="460" spans="1:2">
      <c r="A460" s="279"/>
      <c r="B460" s="279"/>
    </row>
    <row r="461" spans="1:2">
      <c r="A461" s="279"/>
      <c r="B461" s="279"/>
    </row>
    <row r="462" spans="1:2">
      <c r="A462" s="279"/>
      <c r="B462" s="279"/>
    </row>
    <row r="463" spans="1:2">
      <c r="A463" s="279"/>
      <c r="B463" s="279"/>
    </row>
    <row r="464" spans="1:2">
      <c r="A464" s="279"/>
      <c r="B464" s="279"/>
    </row>
    <row r="465" spans="1:2">
      <c r="A465" s="279"/>
      <c r="B465" s="279"/>
    </row>
    <row r="466" spans="1:2">
      <c r="A466" s="279"/>
      <c r="B466" s="279"/>
    </row>
    <row r="467" spans="1:2">
      <c r="A467" s="279"/>
      <c r="B467" s="279"/>
    </row>
    <row r="468" spans="1:2">
      <c r="A468" s="279"/>
      <c r="B468" s="279"/>
    </row>
    <row r="469" spans="1:2">
      <c r="A469" s="279"/>
      <c r="B469" s="279"/>
    </row>
    <row r="470" spans="1:2">
      <c r="A470" s="279"/>
      <c r="B470" s="279"/>
    </row>
    <row r="471" spans="1:2">
      <c r="A471" s="279"/>
      <c r="B471" s="279"/>
    </row>
    <row r="472" spans="1:2">
      <c r="A472" s="279"/>
      <c r="B472" s="279"/>
    </row>
    <row r="473" spans="1:2">
      <c r="A473" s="279"/>
      <c r="B473" s="279"/>
    </row>
    <row r="474" spans="1:2">
      <c r="A474" s="279"/>
      <c r="B474" s="279"/>
    </row>
    <row r="475" spans="1:2">
      <c r="A475" s="279"/>
      <c r="B475" s="279"/>
    </row>
    <row r="476" spans="1:2">
      <c r="A476" s="279"/>
      <c r="B476" s="279"/>
    </row>
    <row r="477" spans="1:2">
      <c r="A477" s="279"/>
      <c r="B477" s="279"/>
    </row>
    <row r="478" spans="1:2">
      <c r="A478" s="279"/>
      <c r="B478" s="279"/>
    </row>
    <row r="479" spans="1:2">
      <c r="A479" s="279"/>
      <c r="B479" s="279"/>
    </row>
    <row r="480" spans="1:2">
      <c r="A480" s="279"/>
      <c r="B480" s="279"/>
    </row>
    <row r="481" spans="1:2">
      <c r="A481" s="279"/>
      <c r="B481" s="279"/>
    </row>
    <row r="482" spans="1:2">
      <c r="A482" s="279"/>
      <c r="B482" s="279"/>
    </row>
    <row r="483" spans="1:2">
      <c r="A483" s="279"/>
      <c r="B483" s="279"/>
    </row>
    <row r="484" spans="1:2">
      <c r="A484" s="279"/>
      <c r="B484" s="279"/>
    </row>
    <row r="485" spans="1:2">
      <c r="A485" s="279"/>
      <c r="B485" s="279"/>
    </row>
    <row r="486" spans="1:2">
      <c r="A486" s="279"/>
      <c r="B486" s="279"/>
    </row>
    <row r="487" spans="1:2">
      <c r="A487" s="279"/>
      <c r="B487" s="279"/>
    </row>
    <row r="488" spans="1:2">
      <c r="A488" s="279"/>
      <c r="B488" s="279"/>
    </row>
    <row r="489" spans="1:2">
      <c r="A489" s="279"/>
      <c r="B489" s="279"/>
    </row>
    <row r="490" spans="1:2">
      <c r="A490" s="279"/>
      <c r="B490" s="279"/>
    </row>
    <row r="491" spans="1:2">
      <c r="A491" s="279"/>
      <c r="B491" s="279"/>
    </row>
    <row r="492" spans="1:2">
      <c r="A492" s="279"/>
      <c r="B492" s="279"/>
    </row>
    <row r="493" spans="1:2">
      <c r="A493" s="279"/>
      <c r="B493" s="279"/>
    </row>
    <row r="494" spans="1:2">
      <c r="A494" s="279"/>
      <c r="B494" s="279"/>
    </row>
    <row r="495" spans="1:2">
      <c r="A495" s="279"/>
      <c r="B495" s="279"/>
    </row>
    <row r="496" spans="1:2">
      <c r="A496" s="279"/>
      <c r="B496" s="279"/>
    </row>
    <row r="497" spans="1:2">
      <c r="A497" s="279"/>
      <c r="B497" s="279"/>
    </row>
    <row r="498" spans="1:2">
      <c r="A498" s="279"/>
      <c r="B498" s="279"/>
    </row>
    <row r="499" spans="1:2">
      <c r="A499" s="279"/>
      <c r="B499" s="279"/>
    </row>
    <row r="500" spans="1:2">
      <c r="A500" s="279"/>
      <c r="B500" s="279"/>
    </row>
    <row r="501" spans="1:2">
      <c r="A501" s="279"/>
      <c r="B501" s="279"/>
    </row>
    <row r="502" spans="1:2">
      <c r="A502" s="279"/>
      <c r="B502" s="279"/>
    </row>
    <row r="503" spans="1:2">
      <c r="A503" s="279"/>
      <c r="B503" s="279"/>
    </row>
    <row r="504" spans="1:2">
      <c r="A504" s="279"/>
      <c r="B504" s="279"/>
    </row>
    <row r="505" spans="1:2">
      <c r="A505" s="279"/>
      <c r="B505" s="279"/>
    </row>
    <row r="506" spans="1:2">
      <c r="A506" s="279"/>
      <c r="B506" s="279"/>
    </row>
    <row r="507" spans="1:2">
      <c r="A507" s="279"/>
      <c r="B507" s="279"/>
    </row>
    <row r="508" spans="1:2">
      <c r="A508" s="279"/>
      <c r="B508" s="279"/>
    </row>
    <row r="509" spans="1:2">
      <c r="A509" s="279"/>
      <c r="B509" s="279"/>
    </row>
    <row r="510" spans="1:2">
      <c r="A510" s="279"/>
      <c r="B510" s="279"/>
    </row>
    <row r="511" spans="1:2">
      <c r="A511" s="279"/>
      <c r="B511" s="279"/>
    </row>
    <row r="512" spans="1:2">
      <c r="A512" s="279"/>
      <c r="B512" s="279"/>
    </row>
    <row r="513" spans="1:2">
      <c r="A513" s="279"/>
      <c r="B513" s="279"/>
    </row>
    <row r="514" spans="1:2">
      <c r="A514" s="279"/>
      <c r="B514" s="279"/>
    </row>
    <row r="515" spans="1:2">
      <c r="A515" s="279"/>
      <c r="B515" s="279"/>
    </row>
    <row r="516" spans="1:2">
      <c r="A516" s="279"/>
      <c r="B516" s="279"/>
    </row>
    <row r="517" spans="1:2">
      <c r="A517" s="279"/>
      <c r="B517" s="279"/>
    </row>
    <row r="518" spans="1:2">
      <c r="A518" s="279"/>
      <c r="B518" s="279"/>
    </row>
    <row r="519" spans="1:2">
      <c r="A519" s="279"/>
      <c r="B519" s="279"/>
    </row>
    <row r="520" spans="1:2">
      <c r="A520" s="279"/>
      <c r="B520" s="279"/>
    </row>
    <row r="521" spans="1:2">
      <c r="A521" s="279"/>
      <c r="B521" s="279"/>
    </row>
    <row r="522" spans="1:2">
      <c r="A522" s="279"/>
      <c r="B522" s="279"/>
    </row>
    <row r="523" spans="1:2">
      <c r="A523" s="279"/>
      <c r="B523" s="279"/>
    </row>
    <row r="524" spans="1:2">
      <c r="A524" s="279"/>
      <c r="B524" s="279"/>
    </row>
    <row r="525" spans="1:2">
      <c r="A525" s="279"/>
      <c r="B525" s="279"/>
    </row>
    <row r="526" spans="1:2">
      <c r="A526" s="279"/>
      <c r="B526" s="279"/>
    </row>
    <row r="527" spans="1:2">
      <c r="A527" s="279"/>
      <c r="B527" s="279"/>
    </row>
    <row r="528" spans="1:2">
      <c r="A528" s="279"/>
      <c r="B528" s="279"/>
    </row>
    <row r="529" spans="1:2">
      <c r="A529" s="279"/>
      <c r="B529" s="279"/>
    </row>
    <row r="530" spans="1:2">
      <c r="A530" s="279"/>
      <c r="B530" s="279"/>
    </row>
    <row r="531" spans="1:2">
      <c r="A531" s="279"/>
      <c r="B531" s="279"/>
    </row>
    <row r="532" spans="1:2">
      <c r="A532" s="279"/>
      <c r="B532" s="279"/>
    </row>
    <row r="533" spans="1:2">
      <c r="A533" s="279"/>
      <c r="B533" s="279"/>
    </row>
    <row r="534" spans="1:2">
      <c r="A534" s="279"/>
      <c r="B534" s="279"/>
    </row>
    <row r="535" spans="1:2">
      <c r="A535" s="279"/>
      <c r="B535" s="279"/>
    </row>
    <row r="536" spans="1:2">
      <c r="A536" s="279"/>
      <c r="B536" s="279"/>
    </row>
    <row r="537" spans="1:2">
      <c r="A537" s="279"/>
      <c r="B537" s="279"/>
    </row>
    <row r="538" spans="1:2">
      <c r="A538" s="279"/>
      <c r="B538" s="279"/>
    </row>
    <row r="539" spans="1:2">
      <c r="A539" s="279"/>
      <c r="B539" s="279"/>
    </row>
    <row r="540" spans="1:2">
      <c r="A540" s="279"/>
      <c r="B540" s="279"/>
    </row>
    <row r="541" spans="1:2">
      <c r="A541" s="279"/>
      <c r="B541" s="279"/>
    </row>
    <row r="542" spans="1:2">
      <c r="A542" s="279"/>
      <c r="B542" s="279"/>
    </row>
    <row r="543" spans="1:2">
      <c r="A543" s="279"/>
      <c r="B543" s="279"/>
    </row>
    <row r="544" spans="1:2">
      <c r="A544" s="279"/>
      <c r="B544" s="279"/>
    </row>
    <row r="545" spans="1:2">
      <c r="A545" s="279"/>
      <c r="B545" s="279"/>
    </row>
    <row r="546" spans="1:2">
      <c r="A546" s="279"/>
      <c r="B546" s="279"/>
    </row>
    <row r="547" spans="1:2">
      <c r="A547" s="279"/>
      <c r="B547" s="279"/>
    </row>
    <row r="548" spans="1:2">
      <c r="A548" s="279"/>
      <c r="B548" s="279"/>
    </row>
    <row r="549" spans="1:2">
      <c r="A549" s="279"/>
      <c r="B549" s="279"/>
    </row>
    <row r="550" spans="1:2">
      <c r="A550" s="279"/>
      <c r="B550" s="279"/>
    </row>
    <row r="551" spans="1:2">
      <c r="A551" s="279"/>
      <c r="B551" s="279"/>
    </row>
    <row r="552" spans="1:2">
      <c r="A552" s="279"/>
      <c r="B552" s="279"/>
    </row>
    <row r="553" spans="1:2">
      <c r="A553" s="279"/>
      <c r="B553" s="279"/>
    </row>
    <row r="554" spans="1:2">
      <c r="A554" s="279"/>
      <c r="B554" s="279"/>
    </row>
    <row r="555" spans="1:2">
      <c r="A555" s="279"/>
      <c r="B555" s="279"/>
    </row>
    <row r="556" spans="1:2">
      <c r="A556" s="279"/>
      <c r="B556" s="279"/>
    </row>
    <row r="557" spans="1:2">
      <c r="A557" s="279"/>
      <c r="B557" s="279"/>
    </row>
    <row r="558" spans="1:2">
      <c r="A558" s="279"/>
      <c r="B558" s="279"/>
    </row>
    <row r="559" spans="1:2">
      <c r="A559" s="279"/>
      <c r="B559" s="279"/>
    </row>
    <row r="560" spans="1:2">
      <c r="A560" s="279"/>
      <c r="B560" s="279"/>
    </row>
    <row r="561" spans="1:2">
      <c r="A561" s="279"/>
      <c r="B561" s="279"/>
    </row>
    <row r="562" spans="1:2">
      <c r="A562" s="279"/>
      <c r="B562" s="279"/>
    </row>
    <row r="563" spans="1:2">
      <c r="A563" s="279"/>
      <c r="B563" s="279"/>
    </row>
    <row r="564" spans="1:2">
      <c r="A564" s="279"/>
      <c r="B564" s="279"/>
    </row>
    <row r="565" spans="1:2">
      <c r="A565" s="279"/>
      <c r="B565" s="279"/>
    </row>
    <row r="566" spans="1:2">
      <c r="A566" s="279"/>
      <c r="B566" s="279"/>
    </row>
    <row r="567" spans="1:2">
      <c r="A567" s="279"/>
      <c r="B567" s="279"/>
    </row>
    <row r="568" spans="1:2">
      <c r="A568" s="279"/>
      <c r="B568" s="279"/>
    </row>
    <row r="569" spans="1:2">
      <c r="A569" s="279"/>
      <c r="B569" s="279"/>
    </row>
    <row r="570" spans="1:2">
      <c r="A570" s="279"/>
      <c r="B570" s="279"/>
    </row>
    <row r="571" spans="1:2">
      <c r="A571" s="279"/>
      <c r="B571" s="279"/>
    </row>
    <row r="572" spans="1:2">
      <c r="A572" s="279"/>
      <c r="B572" s="279"/>
    </row>
    <row r="573" spans="1:2">
      <c r="A573" s="279"/>
      <c r="B573" s="279"/>
    </row>
    <row r="574" spans="1:2">
      <c r="A574" s="279"/>
      <c r="B574" s="279"/>
    </row>
    <row r="575" spans="1:2">
      <c r="A575" s="279"/>
      <c r="B575" s="279"/>
    </row>
    <row r="576" spans="1:2">
      <c r="A576" s="279"/>
      <c r="B576" s="279"/>
    </row>
    <row r="577" spans="1:2">
      <c r="A577" s="279"/>
      <c r="B577" s="279"/>
    </row>
    <row r="578" spans="1:2">
      <c r="A578" s="279"/>
      <c r="B578" s="279"/>
    </row>
    <row r="579" spans="1:2">
      <c r="A579" s="279"/>
      <c r="B579" s="279"/>
    </row>
    <row r="580" spans="1:2">
      <c r="A580" s="279"/>
      <c r="B580" s="279"/>
    </row>
    <row r="581" spans="1:2">
      <c r="A581" s="279"/>
      <c r="B581" s="279"/>
    </row>
    <row r="582" spans="1:2">
      <c r="A582" s="279"/>
      <c r="B582" s="279"/>
    </row>
    <row r="583" spans="1:2">
      <c r="A583" s="279"/>
      <c r="B583" s="279"/>
    </row>
    <row r="584" spans="1:2">
      <c r="A584" s="279"/>
      <c r="B584" s="279"/>
    </row>
    <row r="585" spans="1:2">
      <c r="A585" s="279"/>
      <c r="B585" s="279"/>
    </row>
    <row r="586" spans="1:2">
      <c r="A586" s="279"/>
      <c r="B586" s="279"/>
    </row>
    <row r="587" spans="1:2">
      <c r="A587" s="279"/>
      <c r="B587" s="279"/>
    </row>
    <row r="588" spans="1:2">
      <c r="A588" s="279"/>
      <c r="B588" s="279"/>
    </row>
    <row r="589" spans="1:2">
      <c r="A589" s="279"/>
      <c r="B589" s="279"/>
    </row>
    <row r="590" spans="1:2">
      <c r="A590" s="279"/>
      <c r="B590" s="279"/>
    </row>
    <row r="591" spans="1:2">
      <c r="A591" s="279"/>
      <c r="B591" s="279"/>
    </row>
    <row r="592" spans="1:2">
      <c r="A592" s="279"/>
      <c r="B592" s="279"/>
    </row>
    <row r="593" spans="1:2">
      <c r="A593" s="279"/>
      <c r="B593" s="279"/>
    </row>
    <row r="594" spans="1:2">
      <c r="A594" s="279"/>
      <c r="B594" s="279"/>
    </row>
    <row r="595" spans="1:2">
      <c r="A595" s="279"/>
      <c r="B595" s="279"/>
    </row>
    <row r="596" spans="1:2">
      <c r="A596" s="279"/>
      <c r="B596" s="279"/>
    </row>
    <row r="597" spans="1:2">
      <c r="A597" s="279"/>
      <c r="B597" s="279"/>
    </row>
    <row r="598" spans="1:2">
      <c r="A598" s="279"/>
      <c r="B598" s="279"/>
    </row>
    <row r="599" spans="1:2">
      <c r="A599" s="279"/>
      <c r="B599" s="279"/>
    </row>
    <row r="600" spans="1:2">
      <c r="A600" s="279"/>
      <c r="B600" s="279"/>
    </row>
    <row r="601" spans="1:2">
      <c r="A601" s="279"/>
      <c r="B601" s="279"/>
    </row>
    <row r="602" spans="1:2">
      <c r="A602" s="279"/>
      <c r="B602" s="279"/>
    </row>
    <row r="603" spans="1:2">
      <c r="A603" s="279"/>
      <c r="B603" s="279"/>
    </row>
    <row r="604" spans="1:2">
      <c r="A604" s="279"/>
      <c r="B604" s="279"/>
    </row>
    <row r="605" spans="1:2">
      <c r="A605" s="279"/>
      <c r="B605" s="279"/>
    </row>
    <row r="606" spans="1:2">
      <c r="A606" s="279"/>
      <c r="B606" s="279"/>
    </row>
    <row r="607" spans="1:2">
      <c r="A607" s="279"/>
      <c r="B607" s="279"/>
    </row>
    <row r="608" spans="1:2">
      <c r="A608" s="279"/>
      <c r="B608" s="279"/>
    </row>
    <row r="609" spans="1:2">
      <c r="A609" s="279"/>
      <c r="B609" s="279"/>
    </row>
    <row r="610" spans="1:2">
      <c r="A610" s="279"/>
      <c r="B610" s="279"/>
    </row>
    <row r="611" spans="1:2">
      <c r="A611" s="279"/>
      <c r="B611" s="279"/>
    </row>
    <row r="612" spans="1:2">
      <c r="A612" s="279"/>
      <c r="B612" s="279"/>
    </row>
    <row r="613" spans="1:2">
      <c r="A613" s="279"/>
      <c r="B613" s="279"/>
    </row>
    <row r="614" spans="1:2">
      <c r="A614" s="279"/>
      <c r="B614" s="279"/>
    </row>
    <row r="615" spans="1:2">
      <c r="A615" s="279"/>
      <c r="B615" s="279"/>
    </row>
    <row r="616" spans="1:2">
      <c r="A616" s="279"/>
      <c r="B616" s="279"/>
    </row>
    <row r="617" spans="1:2">
      <c r="A617" s="279"/>
      <c r="B617" s="279"/>
    </row>
    <row r="618" spans="1:2">
      <c r="A618" s="279"/>
      <c r="B618" s="279"/>
    </row>
    <row r="619" spans="1:2">
      <c r="A619" s="279"/>
      <c r="B619" s="279"/>
    </row>
    <row r="620" spans="1:2">
      <c r="A620" s="279"/>
      <c r="B620" s="279"/>
    </row>
    <row r="621" spans="1:2">
      <c r="A621" s="279"/>
      <c r="B621" s="279"/>
    </row>
    <row r="622" spans="1:2">
      <c r="A622" s="279"/>
      <c r="B622" s="279"/>
    </row>
    <row r="623" spans="1:2">
      <c r="A623" s="279"/>
      <c r="B623" s="279"/>
    </row>
    <row r="624" spans="1:2">
      <c r="A624" s="279"/>
      <c r="B624" s="279"/>
    </row>
    <row r="625" spans="1:2">
      <c r="A625" s="279"/>
      <c r="B625" s="279"/>
    </row>
    <row r="626" spans="1:2">
      <c r="A626" s="279"/>
      <c r="B626" s="279"/>
    </row>
    <row r="627" spans="1:2">
      <c r="A627" s="279"/>
      <c r="B627" s="279"/>
    </row>
    <row r="628" spans="1:2">
      <c r="A628" s="279"/>
      <c r="B628" s="279"/>
    </row>
    <row r="629" spans="1:2">
      <c r="A629" s="279"/>
      <c r="B629" s="279"/>
    </row>
    <row r="630" spans="1:2">
      <c r="A630" s="279"/>
      <c r="B630" s="279"/>
    </row>
    <row r="631" spans="1:2">
      <c r="A631" s="279"/>
      <c r="B631" s="279"/>
    </row>
    <row r="632" spans="1:2">
      <c r="A632" s="279"/>
      <c r="B632" s="279"/>
    </row>
    <row r="633" spans="1:2">
      <c r="A633" s="279"/>
      <c r="B633" s="279"/>
    </row>
    <row r="634" spans="1:2">
      <c r="A634" s="279"/>
      <c r="B634" s="279"/>
    </row>
    <row r="635" spans="1:2">
      <c r="A635" s="279"/>
      <c r="B635" s="279"/>
    </row>
    <row r="636" spans="1:2">
      <c r="A636" s="279"/>
      <c r="B636" s="279"/>
    </row>
    <row r="637" spans="1:2">
      <c r="A637" s="279"/>
      <c r="B637" s="279"/>
    </row>
    <row r="638" spans="1:2">
      <c r="A638" s="279"/>
      <c r="B638" s="279"/>
    </row>
    <row r="639" spans="1:2">
      <c r="A639" s="279"/>
      <c r="B639" s="279"/>
    </row>
    <row r="640" spans="1:2">
      <c r="A640" s="279"/>
      <c r="B640" s="279"/>
    </row>
    <row r="641" spans="1:2">
      <c r="A641" s="279"/>
      <c r="B641" s="279"/>
    </row>
    <row r="642" spans="1:2">
      <c r="A642" s="279"/>
      <c r="B642" s="279"/>
    </row>
    <row r="643" spans="1:2">
      <c r="A643" s="279"/>
      <c r="B643" s="279"/>
    </row>
    <row r="644" spans="1:2">
      <c r="A644" s="279"/>
      <c r="B644" s="279"/>
    </row>
    <row r="645" spans="1:2">
      <c r="A645" s="279"/>
      <c r="B645" s="279"/>
    </row>
    <row r="646" spans="1:2">
      <c r="A646" s="279"/>
      <c r="B646" s="279"/>
    </row>
    <row r="647" spans="1:2">
      <c r="A647" s="279"/>
      <c r="B647" s="279"/>
    </row>
    <row r="648" spans="1:2">
      <c r="A648" s="279"/>
      <c r="B648" s="279"/>
    </row>
    <row r="649" spans="1:2">
      <c r="A649" s="279"/>
      <c r="B649" s="279"/>
    </row>
    <row r="650" spans="1:2">
      <c r="A650" s="279"/>
      <c r="B650" s="279"/>
    </row>
    <row r="651" spans="1:2">
      <c r="A651" s="279"/>
      <c r="B651" s="279"/>
    </row>
    <row r="652" spans="1:2">
      <c r="A652" s="279"/>
      <c r="B652" s="279"/>
    </row>
    <row r="653" spans="1:2">
      <c r="A653" s="279"/>
      <c r="B653" s="279"/>
    </row>
    <row r="654" spans="1:2">
      <c r="A654" s="279"/>
      <c r="B654" s="279"/>
    </row>
    <row r="655" spans="1:2">
      <c r="A655" s="279"/>
      <c r="B655" s="279"/>
    </row>
    <row r="656" spans="1:2">
      <c r="A656" s="279"/>
      <c r="B656" s="279"/>
    </row>
    <row r="657" spans="1:2">
      <c r="A657" s="279"/>
      <c r="B657" s="279"/>
    </row>
    <row r="658" spans="1:2">
      <c r="A658" s="279"/>
      <c r="B658" s="279"/>
    </row>
    <row r="659" spans="1:2">
      <c r="A659" s="279"/>
      <c r="B659" s="279"/>
    </row>
    <row r="660" spans="1:2">
      <c r="A660" s="279"/>
      <c r="B660" s="279"/>
    </row>
    <row r="661" spans="1:2">
      <c r="A661" s="279"/>
      <c r="B661" s="279"/>
    </row>
    <row r="662" spans="1:2">
      <c r="A662" s="279"/>
      <c r="B662" s="279"/>
    </row>
    <row r="663" spans="1:2">
      <c r="A663" s="279"/>
      <c r="B663" s="279"/>
    </row>
    <row r="664" spans="1:2">
      <c r="A664" s="279"/>
      <c r="B664" s="279"/>
    </row>
    <row r="665" spans="1:2">
      <c r="A665" s="279"/>
      <c r="B665" s="279"/>
    </row>
    <row r="666" spans="1:2">
      <c r="A666" s="279"/>
      <c r="B666" s="279"/>
    </row>
    <row r="667" spans="1:2">
      <c r="A667" s="279"/>
      <c r="B667" s="279"/>
    </row>
    <row r="668" spans="1:2">
      <c r="A668" s="279"/>
      <c r="B668" s="279"/>
    </row>
    <row r="669" spans="1:2">
      <c r="A669" s="279"/>
      <c r="B669" s="279"/>
    </row>
    <row r="670" spans="1:2">
      <c r="A670" s="279"/>
      <c r="B670" s="279"/>
    </row>
    <row r="671" spans="1:2">
      <c r="A671" s="279"/>
      <c r="B671" s="279"/>
    </row>
    <row r="672" spans="1:2">
      <c r="A672" s="279"/>
      <c r="B672" s="279"/>
    </row>
    <row r="673" spans="1:2">
      <c r="A673" s="279"/>
      <c r="B673" s="279"/>
    </row>
    <row r="674" spans="1:2">
      <c r="A674" s="279"/>
      <c r="B674" s="279"/>
    </row>
    <row r="675" spans="1:2">
      <c r="A675" s="279"/>
      <c r="B675" s="279"/>
    </row>
    <row r="676" spans="1:2">
      <c r="A676" s="279"/>
      <c r="B676" s="279"/>
    </row>
    <row r="677" spans="1:2">
      <c r="A677" s="279"/>
      <c r="B677" s="279"/>
    </row>
    <row r="678" spans="1:2">
      <c r="A678" s="279"/>
      <c r="B678" s="279"/>
    </row>
    <row r="679" spans="1:2">
      <c r="A679" s="279"/>
      <c r="B679" s="279"/>
    </row>
    <row r="680" spans="1:2">
      <c r="A680" s="279"/>
      <c r="B680" s="279"/>
    </row>
    <row r="681" spans="1:2">
      <c r="A681" s="279"/>
      <c r="B681" s="279"/>
    </row>
    <row r="682" spans="1:2">
      <c r="A682" s="279"/>
      <c r="B682" s="279"/>
    </row>
    <row r="683" spans="1:2">
      <c r="A683" s="279"/>
      <c r="B683" s="279"/>
    </row>
    <row r="684" spans="1:2">
      <c r="A684" s="279"/>
      <c r="B684" s="279"/>
    </row>
    <row r="685" spans="1:2">
      <c r="A685" s="279"/>
      <c r="B685" s="279"/>
    </row>
    <row r="686" spans="1:2">
      <c r="A686" s="279"/>
      <c r="B686" s="279"/>
    </row>
    <row r="687" spans="1:2">
      <c r="A687" s="279"/>
      <c r="B687" s="279"/>
    </row>
    <row r="688" spans="1:2">
      <c r="A688" s="279"/>
      <c r="B688" s="279"/>
    </row>
    <row r="689" spans="1:2">
      <c r="A689" s="279"/>
      <c r="B689" s="279"/>
    </row>
    <row r="690" spans="1:2">
      <c r="A690" s="279"/>
      <c r="B690" s="279"/>
    </row>
    <row r="691" spans="1:2">
      <c r="A691" s="279"/>
      <c r="B691" s="279"/>
    </row>
    <row r="692" spans="1:2">
      <c r="A692" s="279"/>
      <c r="B692" s="279"/>
    </row>
    <row r="693" spans="1:2">
      <c r="A693" s="279"/>
      <c r="B693" s="279"/>
    </row>
    <row r="694" spans="1:2">
      <c r="A694" s="279"/>
      <c r="B694" s="279"/>
    </row>
    <row r="695" spans="1:2">
      <c r="A695" s="279"/>
      <c r="B695" s="279"/>
    </row>
    <row r="696" spans="1:2">
      <c r="A696" s="279"/>
      <c r="B696" s="279"/>
    </row>
    <row r="697" spans="1:2">
      <c r="A697" s="279"/>
      <c r="B697" s="279"/>
    </row>
    <row r="698" spans="1:2">
      <c r="A698" s="279"/>
      <c r="B698" s="279"/>
    </row>
    <row r="699" spans="1:2">
      <c r="A699" s="279"/>
      <c r="B699" s="279"/>
    </row>
    <row r="700" spans="1:2">
      <c r="A700" s="279"/>
      <c r="B700" s="279"/>
    </row>
    <row r="701" spans="1:2">
      <c r="A701" s="279"/>
      <c r="B701" s="279"/>
    </row>
    <row r="702" spans="1:2">
      <c r="A702" s="279"/>
      <c r="B702" s="279"/>
    </row>
    <row r="703" spans="1:2">
      <c r="A703" s="279"/>
      <c r="B703" s="279"/>
    </row>
    <row r="704" spans="1:2">
      <c r="A704" s="279"/>
      <c r="B704" s="279"/>
    </row>
    <row r="705" spans="1:2">
      <c r="A705" s="279"/>
      <c r="B705" s="279"/>
    </row>
    <row r="706" spans="1:2">
      <c r="A706" s="279"/>
      <c r="B706" s="279"/>
    </row>
    <row r="707" spans="1:2">
      <c r="A707" s="279"/>
      <c r="B707" s="279"/>
    </row>
    <row r="708" spans="1:2">
      <c r="A708" s="279"/>
      <c r="B708" s="279"/>
    </row>
    <row r="709" spans="1:2">
      <c r="A709" s="279"/>
      <c r="B709" s="279"/>
    </row>
    <row r="710" spans="1:2">
      <c r="A710" s="279"/>
      <c r="B710" s="279"/>
    </row>
    <row r="711" spans="1:2">
      <c r="A711" s="279"/>
      <c r="B711" s="279"/>
    </row>
    <row r="712" spans="1:2">
      <c r="A712" s="279"/>
      <c r="B712" s="279"/>
    </row>
    <row r="713" spans="1:2">
      <c r="A713" s="279"/>
      <c r="B713" s="279"/>
    </row>
    <row r="714" spans="1:2">
      <c r="A714" s="279"/>
      <c r="B714" s="279"/>
    </row>
    <row r="715" spans="1:2">
      <c r="A715" s="279"/>
      <c r="B715" s="279"/>
    </row>
    <row r="716" spans="1:2">
      <c r="A716" s="279"/>
      <c r="B716" s="279"/>
    </row>
    <row r="717" spans="1:2">
      <c r="A717" s="279"/>
      <c r="B717" s="279"/>
    </row>
    <row r="718" spans="1:2">
      <c r="A718" s="279"/>
      <c r="B718" s="279"/>
    </row>
    <row r="719" spans="1:2">
      <c r="A719" s="279"/>
      <c r="B719" s="279"/>
    </row>
    <row r="720" spans="1:2">
      <c r="A720" s="279"/>
      <c r="B720" s="279"/>
    </row>
    <row r="721" spans="1:2">
      <c r="A721" s="279"/>
      <c r="B721" s="279"/>
    </row>
    <row r="722" spans="1:2">
      <c r="A722" s="279"/>
      <c r="B722" s="279"/>
    </row>
    <row r="723" spans="1:2">
      <c r="A723" s="279"/>
      <c r="B723" s="279"/>
    </row>
    <row r="724" spans="1:2">
      <c r="A724" s="279"/>
      <c r="B724" s="279"/>
    </row>
    <row r="725" spans="1:2">
      <c r="A725" s="279"/>
      <c r="B725" s="279"/>
    </row>
    <row r="726" spans="1:2">
      <c r="A726" s="279"/>
      <c r="B726" s="279"/>
    </row>
    <row r="727" spans="1:2">
      <c r="A727" s="279"/>
      <c r="B727" s="279"/>
    </row>
    <row r="728" spans="1:2">
      <c r="A728" s="279"/>
      <c r="B728" s="279"/>
    </row>
    <row r="729" spans="1:2">
      <c r="A729" s="279"/>
      <c r="B729" s="279"/>
    </row>
    <row r="730" spans="1:2">
      <c r="A730" s="279"/>
      <c r="B730" s="279"/>
    </row>
    <row r="731" spans="1:2">
      <c r="A731" s="279"/>
      <c r="B731" s="279"/>
    </row>
    <row r="732" spans="1:2">
      <c r="A732" s="279"/>
      <c r="B732" s="279"/>
    </row>
    <row r="733" spans="1:2">
      <c r="A733" s="279"/>
      <c r="B733" s="279"/>
    </row>
    <row r="734" spans="1:2">
      <c r="A734" s="279"/>
      <c r="B734" s="279"/>
    </row>
    <row r="735" spans="1:2">
      <c r="A735" s="279"/>
      <c r="B735" s="279"/>
    </row>
    <row r="736" spans="1:2">
      <c r="A736" s="279"/>
      <c r="B736" s="279"/>
    </row>
    <row r="737" spans="1:2">
      <c r="A737" s="279"/>
      <c r="B737" s="279"/>
    </row>
    <row r="738" spans="1:2">
      <c r="A738" s="279"/>
      <c r="B738" s="279"/>
    </row>
    <row r="739" spans="1:2">
      <c r="A739" s="279"/>
      <c r="B739" s="279"/>
    </row>
    <row r="740" spans="1:2">
      <c r="A740" s="279"/>
      <c r="B740" s="279"/>
    </row>
    <row r="741" spans="1:2">
      <c r="A741" s="279"/>
      <c r="B741" s="279"/>
    </row>
    <row r="742" spans="1:2">
      <c r="A742" s="279"/>
      <c r="B742" s="279"/>
    </row>
    <row r="743" spans="1:2">
      <c r="A743" s="279"/>
      <c r="B743" s="279"/>
    </row>
    <row r="744" spans="1:2">
      <c r="A744" s="279"/>
      <c r="B744" s="279"/>
    </row>
    <row r="745" spans="1:2">
      <c r="A745" s="279"/>
      <c r="B745" s="279"/>
    </row>
    <row r="746" spans="1:2">
      <c r="A746" s="279"/>
      <c r="B746" s="279"/>
    </row>
    <row r="747" spans="1:2">
      <c r="A747" s="279"/>
      <c r="B747" s="279"/>
    </row>
    <row r="748" spans="1:2">
      <c r="A748" s="279"/>
      <c r="B748" s="279"/>
    </row>
    <row r="749" spans="1:2">
      <c r="A749" s="279"/>
      <c r="B749" s="279"/>
    </row>
    <row r="750" spans="1:2">
      <c r="A750" s="279"/>
      <c r="B750" s="279"/>
    </row>
    <row r="751" spans="1:2">
      <c r="A751" s="279"/>
      <c r="B751" s="279"/>
    </row>
    <row r="752" spans="1:2">
      <c r="A752" s="279"/>
      <c r="B752" s="279"/>
    </row>
    <row r="753" spans="1:2">
      <c r="A753" s="279"/>
      <c r="B753" s="279"/>
    </row>
    <row r="754" spans="1:2">
      <c r="A754" s="279"/>
      <c r="B754" s="279"/>
    </row>
    <row r="755" spans="1:2">
      <c r="A755" s="279"/>
      <c r="B755" s="279"/>
    </row>
    <row r="756" spans="1:2">
      <c r="A756" s="279"/>
      <c r="B756" s="279"/>
    </row>
    <row r="757" spans="1:2">
      <c r="A757" s="279"/>
      <c r="B757" s="279"/>
    </row>
    <row r="758" spans="1:2">
      <c r="A758" s="279"/>
      <c r="B758" s="279"/>
    </row>
    <row r="759" spans="1:2">
      <c r="A759" s="279"/>
      <c r="B759" s="279"/>
    </row>
    <row r="760" spans="1:2">
      <c r="A760" s="279"/>
      <c r="B760" s="279"/>
    </row>
    <row r="761" spans="1:2">
      <c r="A761" s="279"/>
      <c r="B761" s="279"/>
    </row>
    <row r="762" spans="1:2">
      <c r="A762" s="279"/>
      <c r="B762" s="279"/>
    </row>
    <row r="763" spans="1:2">
      <c r="A763" s="279"/>
      <c r="B763" s="279"/>
    </row>
    <row r="764" spans="1:2">
      <c r="A764" s="279"/>
      <c r="B764" s="279"/>
    </row>
    <row r="765" spans="1:2">
      <c r="A765" s="279"/>
      <c r="B765" s="279"/>
    </row>
    <row r="766" spans="1:2">
      <c r="A766" s="279"/>
      <c r="B766" s="279"/>
    </row>
    <row r="767" spans="1:2">
      <c r="A767" s="279"/>
      <c r="B767" s="279"/>
    </row>
    <row r="768" spans="1:2">
      <c r="A768" s="279"/>
      <c r="B768" s="279"/>
    </row>
    <row r="769" spans="1:2">
      <c r="A769" s="279"/>
      <c r="B769" s="279"/>
    </row>
    <row r="770" spans="1:2">
      <c r="A770" s="279"/>
      <c r="B770" s="279"/>
    </row>
    <row r="771" spans="1:2">
      <c r="A771" s="279"/>
      <c r="B771" s="279"/>
    </row>
    <row r="772" spans="1:2">
      <c r="A772" s="279"/>
      <c r="B772" s="279"/>
    </row>
    <row r="773" spans="1:2">
      <c r="A773" s="279"/>
      <c r="B773" s="279"/>
    </row>
    <row r="774" spans="1:2">
      <c r="A774" s="279"/>
      <c r="B774" s="279"/>
    </row>
    <row r="775" spans="1:2">
      <c r="A775" s="279"/>
      <c r="B775" s="279"/>
    </row>
    <row r="776" spans="1:2">
      <c r="A776" s="279"/>
      <c r="B776" s="279"/>
    </row>
    <row r="777" spans="1:2">
      <c r="A777" s="279"/>
      <c r="B777" s="279"/>
    </row>
    <row r="778" spans="1:2">
      <c r="A778" s="279"/>
      <c r="B778" s="279"/>
    </row>
    <row r="779" spans="1:2">
      <c r="A779" s="279"/>
      <c r="B779" s="279"/>
    </row>
    <row r="780" spans="1:2">
      <c r="A780" s="279"/>
      <c r="B780" s="279"/>
    </row>
    <row r="781" spans="1:2">
      <c r="A781" s="279"/>
      <c r="B781" s="279"/>
    </row>
    <row r="782" spans="1:2">
      <c r="A782" s="279"/>
      <c r="B782" s="279"/>
    </row>
    <row r="783" spans="1:2">
      <c r="A783" s="279"/>
      <c r="B783" s="279"/>
    </row>
    <row r="784" spans="1:2">
      <c r="A784" s="279"/>
      <c r="B784" s="279"/>
    </row>
    <row r="785" spans="1:2">
      <c r="A785" s="279"/>
      <c r="B785" s="279"/>
    </row>
    <row r="786" spans="1:2">
      <c r="A786" s="279"/>
      <c r="B786" s="279"/>
    </row>
    <row r="787" spans="1:2">
      <c r="A787" s="279"/>
      <c r="B787" s="279"/>
    </row>
    <row r="788" spans="1:2">
      <c r="A788" s="279"/>
      <c r="B788" s="279"/>
    </row>
    <row r="789" spans="1:2">
      <c r="A789" s="279"/>
      <c r="B789" s="279"/>
    </row>
    <row r="790" spans="1:2">
      <c r="A790" s="279"/>
      <c r="B790" s="279"/>
    </row>
    <row r="791" spans="1:2">
      <c r="A791" s="279"/>
      <c r="B791" s="279"/>
    </row>
    <row r="792" spans="1:2">
      <c r="A792" s="279"/>
      <c r="B792" s="279"/>
    </row>
    <row r="793" spans="1:2">
      <c r="A793" s="279"/>
      <c r="B793" s="279"/>
    </row>
    <row r="794" spans="1:2">
      <c r="A794" s="279"/>
      <c r="B794" s="279"/>
    </row>
    <row r="795" spans="1:2">
      <c r="A795" s="279"/>
      <c r="B795" s="279"/>
    </row>
    <row r="796" spans="1:2">
      <c r="A796" s="279"/>
      <c r="B796" s="279"/>
    </row>
    <row r="797" spans="1:2">
      <c r="A797" s="279"/>
      <c r="B797" s="279"/>
    </row>
    <row r="798" spans="1:2">
      <c r="A798" s="279"/>
      <c r="B798" s="279"/>
    </row>
    <row r="799" spans="1:2">
      <c r="A799" s="279"/>
      <c r="B799" s="279"/>
    </row>
    <row r="800" spans="1:2">
      <c r="A800" s="279"/>
      <c r="B800" s="279"/>
    </row>
    <row r="801" spans="1:2">
      <c r="A801" s="279"/>
      <c r="B801" s="279"/>
    </row>
    <row r="802" spans="1:2">
      <c r="A802" s="279"/>
      <c r="B802" s="279"/>
    </row>
    <row r="803" spans="1:2">
      <c r="A803" s="279"/>
      <c r="B803" s="279"/>
    </row>
    <row r="804" spans="1:2">
      <c r="A804" s="279"/>
      <c r="B804" s="279"/>
    </row>
    <row r="805" spans="1:2">
      <c r="A805" s="279"/>
      <c r="B805" s="279"/>
    </row>
    <row r="806" spans="1:2">
      <c r="A806" s="279"/>
      <c r="B806" s="279"/>
    </row>
    <row r="807" spans="1:2">
      <c r="A807" s="279"/>
      <c r="B807" s="279"/>
    </row>
    <row r="808" spans="1:2">
      <c r="A808" s="279"/>
      <c r="B808" s="279"/>
    </row>
    <row r="809" spans="1:2">
      <c r="A809" s="279"/>
      <c r="B809" s="279"/>
    </row>
    <row r="810" spans="1:2">
      <c r="A810" s="279"/>
      <c r="B810" s="279"/>
    </row>
    <row r="811" spans="1:2">
      <c r="A811" s="279"/>
      <c r="B811" s="279"/>
    </row>
    <row r="812" spans="1:2">
      <c r="A812" s="279"/>
      <c r="B812" s="279"/>
    </row>
    <row r="813" spans="1:2">
      <c r="A813" s="279"/>
      <c r="B813" s="279"/>
    </row>
    <row r="814" spans="1:2">
      <c r="A814" s="279"/>
      <c r="B814" s="279"/>
    </row>
    <row r="815" spans="1:2">
      <c r="A815" s="279"/>
      <c r="B815" s="279"/>
    </row>
    <row r="816" spans="1:2">
      <c r="A816" s="279"/>
      <c r="B816" s="279"/>
    </row>
    <row r="817" spans="1:2">
      <c r="A817" s="279"/>
      <c r="B817" s="279"/>
    </row>
    <row r="818" spans="1:2">
      <c r="A818" s="279"/>
      <c r="B818" s="279"/>
    </row>
    <row r="819" spans="1:2">
      <c r="A819" s="279"/>
      <c r="B819" s="279"/>
    </row>
    <row r="820" spans="1:2">
      <c r="A820" s="279"/>
      <c r="B820" s="279"/>
    </row>
    <row r="821" spans="1:2">
      <c r="A821" s="279"/>
      <c r="B821" s="279"/>
    </row>
    <row r="822" spans="1:2">
      <c r="A822" s="279"/>
      <c r="B822" s="279"/>
    </row>
    <row r="823" spans="1:2">
      <c r="A823" s="279"/>
      <c r="B823" s="279"/>
    </row>
    <row r="824" spans="1:2">
      <c r="A824" s="279"/>
      <c r="B824" s="279"/>
    </row>
    <row r="825" spans="1:2">
      <c r="A825" s="279"/>
      <c r="B825" s="279"/>
    </row>
    <row r="826" spans="1:2">
      <c r="A826" s="279"/>
      <c r="B826" s="279"/>
    </row>
    <row r="827" spans="1:2">
      <c r="A827" s="279"/>
      <c r="B827" s="279"/>
    </row>
    <row r="828" spans="1:2">
      <c r="A828" s="279"/>
      <c r="B828" s="279"/>
    </row>
    <row r="829" spans="1:2">
      <c r="A829" s="279"/>
      <c r="B829" s="279"/>
    </row>
    <row r="830" spans="1:2">
      <c r="A830" s="279"/>
      <c r="B830" s="279"/>
    </row>
    <row r="831" spans="1:2">
      <c r="A831" s="279"/>
      <c r="B831" s="279"/>
    </row>
    <row r="832" spans="1:2">
      <c r="A832" s="279"/>
      <c r="B832" s="279"/>
    </row>
    <row r="833" spans="1:2">
      <c r="A833" s="279"/>
      <c r="B833" s="279"/>
    </row>
    <row r="834" spans="1:2">
      <c r="A834" s="279"/>
      <c r="B834" s="279"/>
    </row>
    <row r="835" spans="1:2">
      <c r="A835" s="279"/>
      <c r="B835" s="279"/>
    </row>
    <row r="836" spans="1:2">
      <c r="A836" s="279"/>
      <c r="B836" s="279"/>
    </row>
    <row r="837" spans="1:2">
      <c r="A837" s="279"/>
      <c r="B837" s="279"/>
    </row>
    <row r="838" spans="1:2">
      <c r="A838" s="279"/>
      <c r="B838" s="279"/>
    </row>
    <row r="839" spans="1:2">
      <c r="A839" s="279"/>
      <c r="B839" s="279"/>
    </row>
    <row r="840" spans="1:2">
      <c r="A840" s="279"/>
      <c r="B840" s="279"/>
    </row>
    <row r="841" spans="1:2">
      <c r="A841" s="279"/>
      <c r="B841" s="279"/>
    </row>
    <row r="842" spans="1:2">
      <c r="A842" s="279"/>
      <c r="B842" s="279"/>
    </row>
    <row r="843" spans="1:2">
      <c r="A843" s="279"/>
      <c r="B843" s="279"/>
    </row>
    <row r="844" spans="1:2">
      <c r="A844" s="279"/>
      <c r="B844" s="279"/>
    </row>
    <row r="845" spans="1:2">
      <c r="A845" s="279"/>
      <c r="B845" s="279"/>
    </row>
    <row r="846" spans="1:2">
      <c r="A846" s="279"/>
      <c r="B846" s="279"/>
    </row>
    <row r="847" spans="1:2">
      <c r="A847" s="279"/>
      <c r="B847" s="279"/>
    </row>
    <row r="848" spans="1:2">
      <c r="A848" s="279"/>
      <c r="B848" s="279"/>
    </row>
    <row r="849" spans="1:2">
      <c r="A849" s="279"/>
      <c r="B849" s="279"/>
    </row>
    <row r="850" spans="1:2">
      <c r="A850" s="279"/>
      <c r="B850" s="279"/>
    </row>
    <row r="851" spans="1:2">
      <c r="A851" s="279"/>
      <c r="B851" s="279"/>
    </row>
    <row r="852" spans="1:2">
      <c r="A852" s="279"/>
      <c r="B852" s="279"/>
    </row>
    <row r="853" spans="1:2">
      <c r="A853" s="279"/>
      <c r="B853" s="279"/>
    </row>
    <row r="854" spans="1:2">
      <c r="A854" s="279"/>
      <c r="B854" s="279"/>
    </row>
    <row r="855" spans="1:2">
      <c r="A855" s="279"/>
      <c r="B855" s="279"/>
    </row>
    <row r="856" spans="1:2">
      <c r="A856" s="279"/>
      <c r="B856" s="279"/>
    </row>
    <row r="857" spans="1:2">
      <c r="A857" s="279"/>
      <c r="B857" s="279"/>
    </row>
    <row r="858" spans="1:2">
      <c r="A858" s="279"/>
      <c r="B858" s="279"/>
    </row>
    <row r="859" spans="1:2">
      <c r="A859" s="279"/>
      <c r="B859" s="279"/>
    </row>
    <row r="860" spans="1:2">
      <c r="A860" s="279"/>
      <c r="B860" s="279"/>
    </row>
    <row r="861" spans="1:2">
      <c r="A861" s="279"/>
      <c r="B861" s="279"/>
    </row>
    <row r="862" spans="1:2">
      <c r="A862" s="279"/>
      <c r="B862" s="279"/>
    </row>
    <row r="863" spans="1:2">
      <c r="A863" s="279"/>
      <c r="B863" s="279"/>
    </row>
    <row r="864" spans="1:2">
      <c r="A864" s="279"/>
      <c r="B864" s="279"/>
    </row>
    <row r="865" spans="1:2">
      <c r="A865" s="279"/>
      <c r="B865" s="279"/>
    </row>
    <row r="866" spans="1:2">
      <c r="A866" s="279"/>
      <c r="B866" s="279"/>
    </row>
    <row r="867" spans="1:2">
      <c r="A867" s="279"/>
      <c r="B867" s="279"/>
    </row>
    <row r="868" spans="1:2">
      <c r="A868" s="279"/>
      <c r="B868" s="279"/>
    </row>
    <row r="869" spans="1:2">
      <c r="A869" s="279"/>
      <c r="B869" s="279"/>
    </row>
    <row r="870" spans="1:2">
      <c r="A870" s="279"/>
      <c r="B870" s="279"/>
    </row>
    <row r="871" spans="1:2">
      <c r="A871" s="279"/>
      <c r="B871" s="279"/>
    </row>
    <row r="872" spans="1:2">
      <c r="A872" s="279"/>
      <c r="B872" s="279"/>
    </row>
    <row r="873" spans="1:2">
      <c r="A873" s="279"/>
      <c r="B873" s="279"/>
    </row>
    <row r="874" spans="1:2">
      <c r="A874" s="279"/>
      <c r="B874" s="279"/>
    </row>
    <row r="875" spans="1:2">
      <c r="A875" s="279"/>
      <c r="B875" s="279"/>
    </row>
    <row r="876" spans="1:2">
      <c r="A876" s="279"/>
      <c r="B876" s="279"/>
    </row>
    <row r="877" spans="1:2">
      <c r="A877" s="279"/>
      <c r="B877" s="279"/>
    </row>
    <row r="878" spans="1:2">
      <c r="A878" s="279"/>
      <c r="B878" s="279"/>
    </row>
    <row r="879" spans="1:2">
      <c r="A879" s="279"/>
      <c r="B879" s="279"/>
    </row>
    <row r="880" spans="1:2">
      <c r="A880" s="279"/>
      <c r="B880" s="279"/>
    </row>
    <row r="881" spans="1:2">
      <c r="A881" s="279"/>
      <c r="B881" s="279"/>
    </row>
    <row r="882" spans="1:2">
      <c r="A882" s="279"/>
      <c r="B882" s="279"/>
    </row>
    <row r="883" spans="1:2">
      <c r="A883" s="279"/>
      <c r="B883" s="279"/>
    </row>
    <row r="884" spans="1:2">
      <c r="A884" s="279"/>
      <c r="B884" s="279"/>
    </row>
    <row r="885" spans="1:2">
      <c r="A885" s="279"/>
      <c r="B885" s="279"/>
    </row>
    <row r="886" spans="1:2">
      <c r="A886" s="279"/>
      <c r="B886" s="279"/>
    </row>
    <row r="887" spans="1:2">
      <c r="A887" s="279"/>
      <c r="B887" s="279"/>
    </row>
    <row r="888" spans="1:2">
      <c r="A888" s="279"/>
      <c r="B888" s="279"/>
    </row>
    <row r="889" spans="1:2">
      <c r="A889" s="279"/>
      <c r="B889" s="279"/>
    </row>
    <row r="890" spans="1:2">
      <c r="A890" s="279"/>
      <c r="B890" s="279"/>
    </row>
    <row r="891" spans="1:2">
      <c r="A891" s="279"/>
      <c r="B891" s="279"/>
    </row>
    <row r="892" spans="1:2">
      <c r="A892" s="279"/>
      <c r="B892" s="279"/>
    </row>
    <row r="893" spans="1:2">
      <c r="A893" s="279"/>
      <c r="B893" s="279"/>
    </row>
    <row r="894" spans="1:2">
      <c r="A894" s="279"/>
      <c r="B894" s="279"/>
    </row>
    <row r="895" spans="1:2">
      <c r="A895" s="279"/>
      <c r="B895" s="279"/>
    </row>
    <row r="896" spans="1:2">
      <c r="A896" s="279"/>
      <c r="B896" s="279"/>
    </row>
    <row r="897" spans="1:2">
      <c r="A897" s="279"/>
      <c r="B897" s="279"/>
    </row>
    <row r="898" spans="1:2">
      <c r="A898" s="279"/>
      <c r="B898" s="279"/>
    </row>
    <row r="899" spans="1:2">
      <c r="A899" s="279"/>
      <c r="B899" s="279"/>
    </row>
    <row r="900" spans="1:2">
      <c r="A900" s="279"/>
      <c r="B900" s="279"/>
    </row>
    <row r="901" spans="1:2">
      <c r="A901" s="279"/>
      <c r="B901" s="279"/>
    </row>
    <row r="902" spans="1:2">
      <c r="A902" s="279"/>
      <c r="B902" s="279"/>
    </row>
    <row r="903" spans="1:2">
      <c r="A903" s="279"/>
      <c r="B903" s="279"/>
    </row>
    <row r="904" spans="1:2">
      <c r="A904" s="279"/>
      <c r="B904" s="279"/>
    </row>
    <row r="905" spans="1:2">
      <c r="A905" s="279"/>
      <c r="B905" s="279"/>
    </row>
    <row r="906" spans="1:2">
      <c r="A906" s="279"/>
      <c r="B906" s="279"/>
    </row>
    <row r="907" spans="1:2">
      <c r="A907" s="279"/>
      <c r="B907" s="279"/>
    </row>
    <row r="908" spans="1:2">
      <c r="A908" s="279"/>
      <c r="B908" s="279"/>
    </row>
    <row r="909" spans="1:2">
      <c r="A909" s="279"/>
      <c r="B909" s="279"/>
    </row>
    <row r="910" spans="1:2">
      <c r="A910" s="279"/>
      <c r="B910" s="279"/>
    </row>
    <row r="911" spans="1:2">
      <c r="A911" s="279"/>
      <c r="B911" s="279"/>
    </row>
    <row r="912" spans="1:2">
      <c r="A912" s="279"/>
      <c r="B912" s="279"/>
    </row>
    <row r="913" spans="1:2">
      <c r="A913" s="279"/>
      <c r="B913" s="279"/>
    </row>
    <row r="914" spans="1:2">
      <c r="A914" s="279"/>
      <c r="B914" s="279"/>
    </row>
    <row r="915" spans="1:2">
      <c r="A915" s="279"/>
      <c r="B915" s="279"/>
    </row>
    <row r="916" spans="1:2">
      <c r="A916" s="279"/>
      <c r="B916" s="279"/>
    </row>
    <row r="917" spans="1:2">
      <c r="A917" s="279"/>
      <c r="B917" s="279"/>
    </row>
    <row r="918" spans="1:2">
      <c r="A918" s="279"/>
      <c r="B918" s="279"/>
    </row>
    <row r="919" spans="1:2">
      <c r="A919" s="279"/>
      <c r="B919" s="279"/>
    </row>
    <row r="920" spans="1:2">
      <c r="A920" s="279"/>
      <c r="B920" s="279"/>
    </row>
    <row r="921" spans="1:2">
      <c r="A921" s="279"/>
      <c r="B921" s="279"/>
    </row>
    <row r="922" spans="1:2">
      <c r="A922" s="279"/>
      <c r="B922" s="279"/>
    </row>
    <row r="923" spans="1:2">
      <c r="A923" s="279"/>
      <c r="B923" s="279"/>
    </row>
    <row r="924" spans="1:2">
      <c r="A924" s="279"/>
      <c r="B924" s="279"/>
    </row>
    <row r="925" spans="1:2">
      <c r="A925" s="279"/>
      <c r="B925" s="279"/>
    </row>
    <row r="926" spans="1:2">
      <c r="A926" s="279"/>
      <c r="B926" s="279"/>
    </row>
    <row r="927" spans="1:2">
      <c r="A927" s="279"/>
      <c r="B927" s="279"/>
    </row>
    <row r="928" spans="1:2">
      <c r="A928" s="279"/>
      <c r="B928" s="279"/>
    </row>
    <row r="929" spans="1:2">
      <c r="A929" s="279"/>
      <c r="B929" s="279"/>
    </row>
    <row r="930" spans="1:2">
      <c r="A930" s="279"/>
      <c r="B930" s="279"/>
    </row>
    <row r="931" spans="1:2">
      <c r="A931" s="279"/>
      <c r="B931" s="279"/>
    </row>
    <row r="932" spans="1:2">
      <c r="A932" s="279"/>
      <c r="B932" s="279"/>
    </row>
    <row r="933" spans="1:2">
      <c r="A933" s="279"/>
      <c r="B933" s="279"/>
    </row>
    <row r="934" spans="1:2">
      <c r="A934" s="279"/>
      <c r="B934" s="279"/>
    </row>
    <row r="935" spans="1:2">
      <c r="A935" s="279"/>
      <c r="B935" s="279"/>
    </row>
    <row r="936" spans="1:2">
      <c r="A936" s="279"/>
      <c r="B936" s="279"/>
    </row>
    <row r="937" spans="1:2">
      <c r="A937" s="279"/>
      <c r="B937" s="279"/>
    </row>
    <row r="938" spans="1:2">
      <c r="A938" s="279"/>
      <c r="B938" s="279"/>
    </row>
    <row r="939" spans="1:2">
      <c r="A939" s="279"/>
      <c r="B939" s="279"/>
    </row>
    <row r="940" spans="1:2">
      <c r="A940" s="279"/>
      <c r="B940" s="279"/>
    </row>
    <row r="941" spans="1:2">
      <c r="A941" s="279"/>
      <c r="B941" s="279"/>
    </row>
    <row r="942" spans="1:2">
      <c r="A942" s="279"/>
      <c r="B942" s="279"/>
    </row>
    <row r="943" spans="1:2">
      <c r="A943" s="279"/>
      <c r="B943" s="279"/>
    </row>
    <row r="944" spans="1:2">
      <c r="A944" s="279"/>
      <c r="B944" s="279"/>
    </row>
    <row r="945" spans="1:2">
      <c r="A945" s="279"/>
      <c r="B945" s="279"/>
    </row>
    <row r="946" spans="1:2">
      <c r="A946" s="279"/>
      <c r="B946" s="279"/>
    </row>
    <row r="947" spans="1:2">
      <c r="A947" s="279"/>
      <c r="B947" s="279"/>
    </row>
    <row r="948" spans="1:2">
      <c r="A948" s="279"/>
      <c r="B948" s="279"/>
    </row>
    <row r="949" spans="1:2">
      <c r="A949" s="279"/>
      <c r="B949" s="279"/>
    </row>
    <row r="950" spans="1:2">
      <c r="A950" s="279"/>
      <c r="B950" s="279"/>
    </row>
    <row r="951" spans="1:2">
      <c r="A951" s="279"/>
      <c r="B951" s="279"/>
    </row>
    <row r="952" spans="1:2">
      <c r="A952" s="279"/>
      <c r="B952" s="279"/>
    </row>
    <row r="953" spans="1:2">
      <c r="A953" s="279"/>
      <c r="B953" s="279"/>
    </row>
    <row r="954" spans="1:2">
      <c r="A954" s="279"/>
      <c r="B954" s="279"/>
    </row>
    <row r="955" spans="1:2">
      <c r="A955" s="279"/>
      <c r="B955" s="279"/>
    </row>
    <row r="956" spans="1:2">
      <c r="A956" s="279"/>
      <c r="B956" s="279"/>
    </row>
    <row r="957" spans="1:2">
      <c r="A957" s="279"/>
      <c r="B957" s="279"/>
    </row>
    <row r="958" spans="1:2">
      <c r="A958" s="279"/>
      <c r="B958" s="279"/>
    </row>
    <row r="959" spans="1:2">
      <c r="A959" s="279"/>
      <c r="B959" s="279"/>
    </row>
    <row r="960" spans="1:2">
      <c r="A960" s="279"/>
      <c r="B960" s="279"/>
    </row>
    <row r="961" spans="1:2">
      <c r="A961" s="279"/>
      <c r="B961" s="279"/>
    </row>
    <row r="962" spans="1:2">
      <c r="A962" s="279"/>
      <c r="B962" s="279"/>
    </row>
    <row r="963" spans="1:2">
      <c r="A963" s="279"/>
      <c r="B963" s="279"/>
    </row>
    <row r="964" spans="1:2">
      <c r="A964" s="279"/>
      <c r="B964" s="279"/>
    </row>
    <row r="965" spans="1:2">
      <c r="A965" s="279"/>
      <c r="B965" s="279"/>
    </row>
    <row r="966" spans="1:2">
      <c r="A966" s="279"/>
      <c r="B966" s="279"/>
    </row>
    <row r="967" spans="1:2">
      <c r="A967" s="279"/>
      <c r="B967" s="279"/>
    </row>
    <row r="968" spans="1:2">
      <c r="A968" s="279"/>
      <c r="B968" s="279"/>
    </row>
    <row r="969" spans="1:2">
      <c r="A969" s="279"/>
      <c r="B969" s="279"/>
    </row>
    <row r="970" spans="1:2">
      <c r="A970" s="279"/>
      <c r="B970" s="279"/>
    </row>
    <row r="971" spans="1:2">
      <c r="A971" s="279"/>
      <c r="B971" s="279"/>
    </row>
    <row r="972" spans="1:2">
      <c r="A972" s="279"/>
      <c r="B972" s="279"/>
    </row>
    <row r="973" spans="1:2">
      <c r="A973" s="279"/>
      <c r="B973" s="279"/>
    </row>
    <row r="974" spans="1:2">
      <c r="A974" s="279"/>
      <c r="B974" s="279"/>
    </row>
    <row r="975" spans="1:2">
      <c r="A975" s="279"/>
      <c r="B975" s="279"/>
    </row>
    <row r="976" spans="1:2">
      <c r="A976" s="279"/>
      <c r="B976" s="279"/>
    </row>
    <row r="977" spans="1:2">
      <c r="A977" s="279"/>
      <c r="B977" s="279"/>
    </row>
    <row r="978" spans="1:2">
      <c r="A978" s="279"/>
      <c r="B978" s="279"/>
    </row>
    <row r="979" spans="1:2">
      <c r="A979" s="279"/>
      <c r="B979" s="279"/>
    </row>
    <row r="980" spans="1:2">
      <c r="A980" s="279"/>
      <c r="B980" s="279"/>
    </row>
    <row r="981" spans="1:2">
      <c r="A981" s="279"/>
      <c r="B981" s="279"/>
    </row>
    <row r="982" spans="1:2">
      <c r="A982" s="279"/>
      <c r="B982" s="279"/>
    </row>
    <row r="983" spans="1:2">
      <c r="A983" s="279"/>
      <c r="B983" s="279"/>
    </row>
    <row r="984" spans="1:2">
      <c r="A984" s="279"/>
      <c r="B984" s="279"/>
    </row>
    <row r="985" spans="1:2">
      <c r="A985" s="279"/>
      <c r="B985" s="279"/>
    </row>
    <row r="986" spans="1:2">
      <c r="A986" s="279"/>
      <c r="B986" s="279"/>
    </row>
    <row r="987" spans="1:2">
      <c r="A987" s="279"/>
      <c r="B987" s="279"/>
    </row>
    <row r="988" spans="1:2">
      <c r="A988" s="279"/>
      <c r="B988" s="279"/>
    </row>
    <row r="989" spans="1:2">
      <c r="A989" s="279"/>
      <c r="B989" s="279"/>
    </row>
    <row r="990" spans="1:2">
      <c r="A990" s="279"/>
      <c r="B990" s="279"/>
    </row>
    <row r="991" spans="1:2">
      <c r="A991" s="279"/>
      <c r="B991" s="279"/>
    </row>
    <row r="992" spans="1:2">
      <c r="A992" s="279"/>
      <c r="B992" s="279"/>
    </row>
    <row r="993" spans="1:2">
      <c r="A993" s="279"/>
      <c r="B993" s="279"/>
    </row>
    <row r="994" spans="1:2">
      <c r="A994" s="279"/>
      <c r="B994" s="279"/>
    </row>
    <row r="995" spans="1:2">
      <c r="A995" s="279"/>
      <c r="B995" s="279"/>
    </row>
    <row r="996" spans="1:2">
      <c r="A996" s="279"/>
      <c r="B996" s="279"/>
    </row>
    <row r="997" spans="1:2">
      <c r="A997" s="279"/>
      <c r="B997" s="279"/>
    </row>
    <row r="998" spans="1:2">
      <c r="A998" s="279"/>
      <c r="B998" s="279"/>
    </row>
    <row r="999" spans="1:2">
      <c r="A999" s="279"/>
      <c r="B999" s="279"/>
    </row>
    <row r="1000" spans="1:2">
      <c r="A1000" s="279"/>
      <c r="B1000" s="279"/>
    </row>
    <row r="1001" spans="1:2">
      <c r="A1001" s="279"/>
      <c r="B1001" s="279"/>
    </row>
    <row r="1002" spans="1:2">
      <c r="A1002" s="279"/>
      <c r="B1002" s="279"/>
    </row>
    <row r="1003" spans="1:2">
      <c r="A1003" s="279"/>
      <c r="B1003" s="279"/>
    </row>
    <row r="1004" spans="1:2">
      <c r="A1004" s="279"/>
      <c r="B1004" s="279"/>
    </row>
    <row r="1005" spans="1:2">
      <c r="A1005" s="279"/>
      <c r="B1005" s="279"/>
    </row>
    <row r="1006" spans="1:2">
      <c r="A1006" s="279"/>
      <c r="B1006" s="279"/>
    </row>
    <row r="1007" spans="1:2">
      <c r="A1007" s="279"/>
      <c r="B1007" s="279"/>
    </row>
    <row r="1008" spans="1:2">
      <c r="A1008" s="279"/>
      <c r="B1008" s="279"/>
    </row>
    <row r="1009" spans="1:2">
      <c r="A1009" s="279"/>
      <c r="B1009" s="279"/>
    </row>
    <row r="1010" spans="1:2">
      <c r="A1010" s="279"/>
      <c r="B1010" s="279"/>
    </row>
    <row r="1011" spans="1:2">
      <c r="A1011" s="279"/>
      <c r="B1011" s="279"/>
    </row>
    <row r="1012" spans="1:2">
      <c r="A1012" s="279"/>
      <c r="B1012" s="279"/>
    </row>
    <row r="1013" spans="1:2">
      <c r="A1013" s="279"/>
      <c r="B1013" s="279"/>
    </row>
    <row r="1014" spans="1:2">
      <c r="A1014" s="279"/>
      <c r="B1014" s="279"/>
    </row>
    <row r="1015" spans="1:2">
      <c r="A1015" s="279"/>
      <c r="B1015" s="279"/>
    </row>
    <row r="1016" spans="1:2">
      <c r="A1016" s="279"/>
      <c r="B1016" s="279"/>
    </row>
    <row r="1017" spans="1:2">
      <c r="A1017" s="279"/>
      <c r="B1017" s="279"/>
    </row>
    <row r="1018" spans="1:2">
      <c r="A1018" s="279"/>
      <c r="B1018" s="279"/>
    </row>
    <row r="1019" spans="1:2">
      <c r="A1019" s="279"/>
      <c r="B1019" s="279"/>
    </row>
    <row r="1020" spans="1:2">
      <c r="A1020" s="279"/>
      <c r="B1020" s="279"/>
    </row>
    <row r="1021" spans="1:2">
      <c r="A1021" s="279"/>
      <c r="B1021" s="279"/>
    </row>
    <row r="1022" spans="1:2">
      <c r="A1022" s="279"/>
      <c r="B1022" s="279"/>
    </row>
    <row r="1023" spans="1:2">
      <c r="A1023" s="279"/>
      <c r="B1023" s="279"/>
    </row>
    <row r="1024" spans="1:2">
      <c r="A1024" s="279"/>
      <c r="B1024" s="279"/>
    </row>
    <row r="1025" spans="1:2">
      <c r="A1025" s="279"/>
      <c r="B1025" s="279"/>
    </row>
    <row r="1026" spans="1:2">
      <c r="A1026" s="279"/>
      <c r="B1026" s="279"/>
    </row>
    <row r="1027" spans="1:2">
      <c r="A1027" s="279"/>
      <c r="B1027" s="279"/>
    </row>
    <row r="1028" spans="1:2">
      <c r="A1028" s="279"/>
      <c r="B1028" s="279"/>
    </row>
    <row r="1029" spans="1:2">
      <c r="A1029" s="279"/>
      <c r="B1029" s="279"/>
    </row>
    <row r="1030" spans="1:2">
      <c r="A1030" s="279"/>
      <c r="B1030" s="279"/>
    </row>
    <row r="1031" spans="1:2">
      <c r="A1031" s="279"/>
      <c r="B1031" s="279"/>
    </row>
    <row r="1032" spans="1:2">
      <c r="A1032" s="279"/>
      <c r="B1032" s="279"/>
    </row>
    <row r="1033" spans="1:2">
      <c r="A1033" s="279"/>
      <c r="B1033" s="279"/>
    </row>
    <row r="1034" spans="1:2">
      <c r="A1034" s="279"/>
      <c r="B1034" s="279"/>
    </row>
    <row r="1035" spans="1:2">
      <c r="A1035" s="279"/>
      <c r="B1035" s="279"/>
    </row>
    <row r="1036" spans="1:2">
      <c r="A1036" s="279"/>
      <c r="B1036" s="279"/>
    </row>
    <row r="1037" spans="1:2">
      <c r="A1037" s="279"/>
      <c r="B1037" s="279"/>
    </row>
    <row r="1038" spans="1:2">
      <c r="A1038" s="279"/>
      <c r="B1038" s="279"/>
    </row>
    <row r="1039" spans="1:2">
      <c r="A1039" s="279"/>
      <c r="B1039" s="279"/>
    </row>
    <row r="1040" spans="1:2">
      <c r="A1040" s="279"/>
      <c r="B1040" s="279"/>
    </row>
    <row r="1041" spans="1:2">
      <c r="A1041" s="279"/>
      <c r="B1041" s="279"/>
    </row>
    <row r="1042" spans="1:2">
      <c r="A1042" s="279"/>
      <c r="B1042" s="279"/>
    </row>
    <row r="1043" spans="1:2">
      <c r="A1043" s="279"/>
      <c r="B1043" s="279"/>
    </row>
    <row r="1044" spans="1:2">
      <c r="A1044" s="279"/>
      <c r="B1044" s="279"/>
    </row>
    <row r="1045" spans="1:2">
      <c r="A1045" s="279"/>
      <c r="B1045" s="279"/>
    </row>
    <row r="1046" spans="1:2">
      <c r="A1046" s="279"/>
      <c r="B1046" s="279"/>
    </row>
    <row r="1047" spans="1:2">
      <c r="A1047" s="279"/>
      <c r="B1047" s="279"/>
    </row>
    <row r="1048" spans="1:2">
      <c r="A1048" s="279"/>
      <c r="B1048" s="279"/>
    </row>
    <row r="1049" spans="1:2">
      <c r="A1049" s="279"/>
      <c r="B1049" s="279"/>
    </row>
    <row r="1050" spans="1:2">
      <c r="A1050" s="279"/>
      <c r="B1050" s="279"/>
    </row>
    <row r="1051" spans="1:2">
      <c r="A1051" s="279"/>
      <c r="B1051" s="279"/>
    </row>
    <row r="1052" spans="1:2">
      <c r="A1052" s="279"/>
      <c r="B1052" s="279"/>
    </row>
    <row r="1053" spans="1:2">
      <c r="A1053" s="279"/>
      <c r="B1053" s="279"/>
    </row>
    <row r="1054" spans="1:2">
      <c r="A1054" s="279"/>
      <c r="B1054" s="279"/>
    </row>
    <row r="1055" spans="1:2">
      <c r="A1055" s="279"/>
      <c r="B1055" s="279"/>
    </row>
    <row r="1056" spans="1:2">
      <c r="A1056" s="279"/>
      <c r="B1056" s="279"/>
    </row>
    <row r="1057" spans="1:2">
      <c r="A1057" s="279"/>
      <c r="B1057" s="279"/>
    </row>
    <row r="1058" spans="1:2">
      <c r="A1058" s="279"/>
      <c r="B1058" s="279"/>
    </row>
    <row r="1059" spans="1:2">
      <c r="A1059" s="279"/>
      <c r="B1059" s="279"/>
    </row>
    <row r="1060" spans="1:2">
      <c r="A1060" s="279"/>
      <c r="B1060" s="279"/>
    </row>
    <row r="1061" spans="1:2">
      <c r="A1061" s="279"/>
      <c r="B1061" s="279"/>
    </row>
    <row r="1062" spans="1:2">
      <c r="A1062" s="279"/>
      <c r="B1062" s="279"/>
    </row>
    <row r="1063" spans="1:2">
      <c r="A1063" s="279"/>
      <c r="B1063" s="279"/>
    </row>
    <row r="1064" spans="1:2">
      <c r="A1064" s="279"/>
      <c r="B1064" s="279"/>
    </row>
    <row r="1065" spans="1:2">
      <c r="A1065" s="279"/>
      <c r="B1065" s="279"/>
    </row>
    <row r="1066" spans="1:2">
      <c r="A1066" s="279"/>
      <c r="B1066" s="279"/>
    </row>
    <row r="1067" spans="1:2">
      <c r="A1067" s="279"/>
      <c r="B1067" s="279"/>
    </row>
    <row r="1068" spans="1:2">
      <c r="A1068" s="279"/>
      <c r="B1068" s="279"/>
    </row>
    <row r="1069" spans="1:2">
      <c r="A1069" s="279"/>
      <c r="B1069" s="279"/>
    </row>
    <row r="1070" spans="1:2">
      <c r="A1070" s="279"/>
      <c r="B1070" s="279"/>
    </row>
    <row r="1071" spans="1:2">
      <c r="A1071" s="279"/>
      <c r="B1071" s="279"/>
    </row>
    <row r="1072" spans="1:2">
      <c r="A1072" s="279"/>
      <c r="B1072" s="279"/>
    </row>
    <row r="1073" spans="1:2">
      <c r="A1073" s="279"/>
      <c r="B1073" s="279"/>
    </row>
    <row r="1074" spans="1:2">
      <c r="A1074" s="279"/>
      <c r="B1074" s="279"/>
    </row>
    <row r="1075" spans="1:2">
      <c r="A1075" s="279"/>
      <c r="B1075" s="279"/>
    </row>
    <row r="1076" spans="1:2">
      <c r="A1076" s="279"/>
      <c r="B1076" s="279"/>
    </row>
    <row r="1077" spans="1:2">
      <c r="A1077" s="279"/>
      <c r="B1077" s="279"/>
    </row>
    <row r="1078" spans="1:2">
      <c r="A1078" s="279"/>
      <c r="B1078" s="279"/>
    </row>
    <row r="1079" spans="1:2">
      <c r="A1079" s="279"/>
      <c r="B1079" s="279"/>
    </row>
    <row r="1080" spans="1:2">
      <c r="A1080" s="279"/>
      <c r="B1080" s="279"/>
    </row>
    <row r="1081" spans="1:2">
      <c r="A1081" s="279"/>
      <c r="B1081" s="279"/>
    </row>
    <row r="1082" spans="1:2">
      <c r="A1082" s="279"/>
      <c r="B1082" s="279"/>
    </row>
    <row r="1083" spans="1:2">
      <c r="A1083" s="279"/>
      <c r="B1083" s="279"/>
    </row>
    <row r="1084" spans="1:2">
      <c r="A1084" s="279"/>
      <c r="B1084" s="279"/>
    </row>
    <row r="1085" spans="1:2">
      <c r="A1085" s="279"/>
      <c r="B1085" s="279"/>
    </row>
    <row r="1086" spans="1:2">
      <c r="A1086" s="279"/>
      <c r="B1086" s="279"/>
    </row>
    <row r="1087" spans="1:2">
      <c r="A1087" s="279"/>
      <c r="B1087" s="279"/>
    </row>
    <row r="1088" spans="1:2">
      <c r="A1088" s="279"/>
      <c r="B1088" s="279"/>
    </row>
    <row r="1089" spans="1:2">
      <c r="A1089" s="279"/>
      <c r="B1089" s="279"/>
    </row>
    <row r="1090" spans="1:2">
      <c r="A1090" s="279"/>
      <c r="B1090" s="279"/>
    </row>
    <row r="1091" spans="1:2">
      <c r="A1091" s="279"/>
      <c r="B1091" s="279"/>
    </row>
    <row r="1092" spans="1:2">
      <c r="A1092" s="279"/>
      <c r="B1092" s="279"/>
    </row>
    <row r="1093" spans="1:2">
      <c r="A1093" s="279"/>
      <c r="B1093" s="279"/>
    </row>
    <row r="1094" spans="1:2">
      <c r="A1094" s="279"/>
      <c r="B1094" s="279"/>
    </row>
    <row r="1095" spans="1:2">
      <c r="A1095" s="279"/>
      <c r="B1095" s="279"/>
    </row>
    <row r="1096" spans="1:2">
      <c r="A1096" s="279"/>
      <c r="B1096" s="279"/>
    </row>
    <row r="1097" spans="1:2">
      <c r="A1097" s="279"/>
      <c r="B1097" s="279"/>
    </row>
    <row r="1098" spans="1:2">
      <c r="A1098" s="279"/>
      <c r="B1098" s="279"/>
    </row>
    <row r="1099" spans="1:2">
      <c r="A1099" s="279"/>
      <c r="B1099" s="279"/>
    </row>
    <row r="1100" spans="1:2">
      <c r="A1100" s="279"/>
      <c r="B1100" s="279"/>
    </row>
    <row r="1101" spans="1:2">
      <c r="A1101" s="279"/>
      <c r="B1101" s="279"/>
    </row>
    <row r="1102" spans="1:2">
      <c r="A1102" s="279"/>
      <c r="B1102" s="279"/>
    </row>
    <row r="1103" spans="1:2">
      <c r="A1103" s="279"/>
      <c r="B1103" s="279"/>
    </row>
    <row r="1104" spans="1:2">
      <c r="A1104" s="279"/>
      <c r="B1104" s="279"/>
    </row>
    <row r="1105" spans="1:2">
      <c r="A1105" s="279"/>
      <c r="B1105" s="279"/>
    </row>
    <row r="1106" spans="1:2">
      <c r="A1106" s="279"/>
      <c r="B1106" s="279"/>
    </row>
    <row r="1107" spans="1:2">
      <c r="A1107" s="279"/>
      <c r="B1107" s="279"/>
    </row>
    <row r="1108" spans="1:2">
      <c r="A1108" s="279"/>
      <c r="B1108" s="279"/>
    </row>
    <row r="1109" spans="1:2">
      <c r="A1109" s="279"/>
      <c r="B1109" s="279"/>
    </row>
    <row r="1110" spans="1:2">
      <c r="A1110" s="279"/>
      <c r="B1110" s="279"/>
    </row>
    <row r="1111" spans="1:2">
      <c r="A1111" s="279"/>
      <c r="B1111" s="279"/>
    </row>
    <row r="1112" spans="1:2">
      <c r="A1112" s="279"/>
      <c r="B1112" s="279"/>
    </row>
    <row r="1113" spans="1:2">
      <c r="A1113" s="279"/>
      <c r="B1113" s="279"/>
    </row>
    <row r="1114" spans="1:2">
      <c r="A1114" s="279"/>
      <c r="B1114" s="279"/>
    </row>
    <row r="1115" spans="1:2">
      <c r="A1115" s="279"/>
      <c r="B1115" s="279"/>
    </row>
    <row r="1116" spans="1:2">
      <c r="A1116" s="279"/>
      <c r="B1116" s="279"/>
    </row>
    <row r="1117" spans="1:2">
      <c r="A1117" s="279"/>
      <c r="B1117" s="279"/>
    </row>
    <row r="1118" spans="1:2">
      <c r="A1118" s="279"/>
      <c r="B1118" s="279"/>
    </row>
    <row r="1119" spans="1:2">
      <c r="A1119" s="279"/>
      <c r="B1119" s="279"/>
    </row>
    <row r="1120" spans="1:2">
      <c r="A1120" s="279"/>
      <c r="B1120" s="279"/>
    </row>
    <row r="1121" spans="1:2">
      <c r="A1121" s="279"/>
      <c r="B1121" s="279"/>
    </row>
    <row r="1122" spans="1:2">
      <c r="A1122" s="279"/>
      <c r="B1122" s="279"/>
    </row>
    <row r="1123" spans="1:2">
      <c r="A1123" s="279"/>
      <c r="B1123" s="279"/>
    </row>
    <row r="1124" spans="1:2">
      <c r="A1124" s="279"/>
      <c r="B1124" s="279"/>
    </row>
    <row r="1125" spans="1:2">
      <c r="A1125" s="279"/>
      <c r="B1125" s="279"/>
    </row>
    <row r="1126" spans="1:2">
      <c r="A1126" s="279"/>
      <c r="B1126" s="279"/>
    </row>
    <row r="1127" spans="1:2">
      <c r="A1127" s="279"/>
      <c r="B1127" s="279"/>
    </row>
    <row r="1128" spans="1:2">
      <c r="A1128" s="279"/>
      <c r="B1128" s="279"/>
    </row>
    <row r="1129" spans="1:2">
      <c r="A1129" s="279"/>
      <c r="B1129" s="279"/>
    </row>
    <row r="1130" spans="1:2">
      <c r="A1130" s="279"/>
      <c r="B1130" s="279"/>
    </row>
    <row r="1131" spans="1:2">
      <c r="A1131" s="279"/>
      <c r="B1131" s="279"/>
    </row>
    <row r="1132" spans="1:2">
      <c r="A1132" s="279"/>
      <c r="B1132" s="279"/>
    </row>
    <row r="1133" spans="1:2">
      <c r="A1133" s="279"/>
      <c r="B1133" s="279"/>
    </row>
    <row r="1134" spans="1:2">
      <c r="A1134" s="279"/>
      <c r="B1134" s="279"/>
    </row>
    <row r="1135" spans="1:2">
      <c r="A1135" s="279"/>
      <c r="B1135" s="279"/>
    </row>
    <row r="1136" spans="1:2">
      <c r="A1136" s="279"/>
      <c r="B1136" s="279"/>
    </row>
    <row r="1137" spans="1:2">
      <c r="A1137" s="279"/>
      <c r="B1137" s="279"/>
    </row>
    <row r="1138" spans="1:2">
      <c r="A1138" s="279"/>
      <c r="B1138" s="279"/>
    </row>
    <row r="1139" spans="1:2">
      <c r="A1139" s="279"/>
      <c r="B1139" s="279"/>
    </row>
    <row r="1140" spans="1:2">
      <c r="A1140" s="279"/>
      <c r="B1140" s="279"/>
    </row>
    <row r="1141" spans="1:2">
      <c r="A1141" s="279"/>
      <c r="B1141" s="279"/>
    </row>
    <row r="1142" spans="1:2">
      <c r="A1142" s="279"/>
      <c r="B1142" s="279"/>
    </row>
    <row r="1143" spans="1:2">
      <c r="A1143" s="279"/>
      <c r="B1143" s="279"/>
    </row>
    <row r="1144" spans="1:2">
      <c r="A1144" s="279"/>
      <c r="B1144" s="279"/>
    </row>
    <row r="1145" spans="1:2">
      <c r="A1145" s="279"/>
      <c r="B1145" s="279"/>
    </row>
    <row r="1146" spans="1:2">
      <c r="A1146" s="279"/>
      <c r="B1146" s="279"/>
    </row>
    <row r="1147" spans="1:2">
      <c r="A1147" s="279"/>
      <c r="B1147" s="279"/>
    </row>
    <row r="1148" spans="1:2">
      <c r="A1148" s="279"/>
      <c r="B1148" s="279"/>
    </row>
    <row r="1149" spans="1:2">
      <c r="A1149" s="279"/>
      <c r="B1149" s="279"/>
    </row>
    <row r="1150" spans="1:2">
      <c r="A1150" s="279"/>
      <c r="B1150" s="279"/>
    </row>
    <row r="1151" spans="1:2">
      <c r="A1151" s="279"/>
      <c r="B1151" s="279"/>
    </row>
    <row r="1152" spans="1:2">
      <c r="A1152" s="279"/>
      <c r="B1152" s="279"/>
    </row>
    <row r="1153" spans="1:2">
      <c r="A1153" s="279"/>
      <c r="B1153" s="279"/>
    </row>
    <row r="1154" spans="1:2">
      <c r="A1154" s="279"/>
      <c r="B1154" s="279"/>
    </row>
    <row r="1155" spans="1:2">
      <c r="A1155" s="279"/>
      <c r="B1155" s="279"/>
    </row>
    <row r="1156" spans="1:2">
      <c r="A1156" s="279"/>
      <c r="B1156" s="279"/>
    </row>
    <row r="1157" spans="1:2">
      <c r="A1157" s="279"/>
      <c r="B1157" s="279"/>
    </row>
    <row r="1158" spans="1:2">
      <c r="A1158" s="279"/>
      <c r="B1158" s="279"/>
    </row>
    <row r="1159" spans="1:2">
      <c r="A1159" s="279"/>
      <c r="B1159" s="279"/>
    </row>
    <row r="1160" spans="1:2">
      <c r="A1160" s="279"/>
      <c r="B1160" s="279"/>
    </row>
    <row r="1161" spans="1:2">
      <c r="A1161" s="279"/>
      <c r="B1161" s="279"/>
    </row>
    <row r="1162" spans="1:2">
      <c r="A1162" s="279"/>
      <c r="B1162" s="279"/>
    </row>
    <row r="1163" spans="1:2">
      <c r="A1163" s="279"/>
      <c r="B1163" s="279"/>
    </row>
    <row r="1164" spans="1:2">
      <c r="A1164" s="279"/>
      <c r="B1164" s="279"/>
    </row>
    <row r="1165" spans="1:2">
      <c r="A1165" s="279"/>
      <c r="B1165" s="279"/>
    </row>
    <row r="1166" spans="1:2">
      <c r="A1166" s="279"/>
      <c r="B1166" s="279"/>
    </row>
    <row r="1167" spans="1:2">
      <c r="A1167" s="279"/>
      <c r="B1167" s="279"/>
    </row>
    <row r="1168" spans="1:2">
      <c r="A1168" s="279"/>
      <c r="B1168" s="279"/>
    </row>
    <row r="1169" spans="1:2">
      <c r="A1169" s="279"/>
      <c r="B1169" s="279"/>
    </row>
    <row r="1170" spans="1:2">
      <c r="A1170" s="279"/>
      <c r="B1170" s="279"/>
    </row>
    <row r="1171" spans="1:2">
      <c r="A1171" s="279"/>
      <c r="B1171" s="279"/>
    </row>
    <row r="1172" spans="1:2">
      <c r="A1172" s="279"/>
      <c r="B1172" s="279"/>
    </row>
    <row r="1173" spans="1:2">
      <c r="A1173" s="279"/>
      <c r="B1173" s="279"/>
    </row>
    <row r="1174" spans="1:2">
      <c r="A1174" s="279"/>
      <c r="B1174" s="279"/>
    </row>
    <row r="1175" spans="1:2">
      <c r="A1175" s="279"/>
      <c r="B1175" s="279"/>
    </row>
    <row r="1176" spans="1:2">
      <c r="A1176" s="279"/>
      <c r="B1176" s="279"/>
    </row>
    <row r="1177" spans="1:2">
      <c r="A1177" s="279"/>
      <c r="B1177" s="279"/>
    </row>
    <row r="1178" spans="1:2">
      <c r="A1178" s="279"/>
      <c r="B1178" s="279"/>
    </row>
    <row r="1179" spans="1:2">
      <c r="A1179" s="279"/>
      <c r="B1179" s="279"/>
    </row>
    <row r="1180" spans="1:2">
      <c r="A1180" s="279"/>
      <c r="B1180" s="279"/>
    </row>
    <row r="1181" spans="1:2">
      <c r="A1181" s="279"/>
      <c r="B1181" s="279"/>
    </row>
    <row r="1182" spans="1:2">
      <c r="A1182" s="279"/>
      <c r="B1182" s="279"/>
    </row>
    <row r="1183" spans="1:2">
      <c r="A1183" s="279"/>
      <c r="B1183" s="279"/>
    </row>
    <row r="1184" spans="1:2">
      <c r="A1184" s="279"/>
      <c r="B1184" s="279"/>
    </row>
    <row r="1185" spans="1:2">
      <c r="A1185" s="279"/>
      <c r="B1185" s="279"/>
    </row>
    <row r="1186" spans="1:2">
      <c r="A1186" s="279"/>
      <c r="B1186" s="279"/>
    </row>
    <row r="1187" spans="1:2">
      <c r="A1187" s="279"/>
      <c r="B1187" s="279"/>
    </row>
    <row r="1188" spans="1:2">
      <c r="A1188" s="279"/>
      <c r="B1188" s="279"/>
    </row>
    <row r="1189" spans="1:2">
      <c r="A1189" s="279"/>
      <c r="B1189" s="279"/>
    </row>
    <row r="1190" spans="1:2">
      <c r="A1190" s="279"/>
      <c r="B1190" s="279"/>
    </row>
    <row r="1191" spans="1:2">
      <c r="A1191" s="279"/>
      <c r="B1191" s="279"/>
    </row>
    <row r="1192" spans="1:2">
      <c r="A1192" s="279"/>
      <c r="B1192" s="279"/>
    </row>
    <row r="1193" spans="1:2">
      <c r="A1193" s="279"/>
      <c r="B1193" s="279"/>
    </row>
    <row r="1194" spans="1:2">
      <c r="A1194" s="279"/>
      <c r="B1194" s="279"/>
    </row>
    <row r="1195" spans="1:2">
      <c r="A1195" s="279"/>
      <c r="B1195" s="279"/>
    </row>
    <row r="1196" spans="1:2">
      <c r="A1196" s="279"/>
      <c r="B1196" s="279"/>
    </row>
    <row r="1197" spans="1:2">
      <c r="A1197" s="279"/>
      <c r="B1197" s="279"/>
    </row>
    <row r="1198" spans="1:2">
      <c r="A1198" s="279"/>
      <c r="B1198" s="279"/>
    </row>
    <row r="1199" spans="1:2">
      <c r="A1199" s="279"/>
      <c r="B1199" s="279"/>
    </row>
    <row r="1200" spans="1:2">
      <c r="A1200" s="279"/>
      <c r="B1200" s="279"/>
    </row>
    <row r="1201" spans="1:2">
      <c r="A1201" s="279"/>
      <c r="B1201" s="279"/>
    </row>
    <row r="1202" spans="1:2">
      <c r="A1202" s="279"/>
      <c r="B1202" s="279"/>
    </row>
    <row r="1203" spans="1:2">
      <c r="A1203" s="279"/>
      <c r="B1203" s="279"/>
    </row>
    <row r="1204" spans="1:2">
      <c r="A1204" s="279"/>
      <c r="B1204" s="279"/>
    </row>
    <row r="1205" spans="1:2">
      <c r="A1205" s="279"/>
      <c r="B1205" s="279"/>
    </row>
    <row r="1206" spans="1:2">
      <c r="A1206" s="279"/>
      <c r="B1206" s="279"/>
    </row>
    <row r="1207" spans="1:2">
      <c r="A1207" s="279"/>
      <c r="B1207" s="279"/>
    </row>
    <row r="1208" spans="1:2">
      <c r="A1208" s="279"/>
      <c r="B1208" s="279"/>
    </row>
    <row r="1209" spans="1:2">
      <c r="A1209" s="279"/>
      <c r="B1209" s="279"/>
    </row>
    <row r="1210" spans="1:2">
      <c r="A1210" s="279"/>
      <c r="B1210" s="279"/>
    </row>
    <row r="1211" spans="1:2">
      <c r="A1211" s="279"/>
      <c r="B1211" s="279"/>
    </row>
    <row r="1212" spans="1:2">
      <c r="A1212" s="279"/>
      <c r="B1212" s="279"/>
    </row>
    <row r="1213" spans="1:2">
      <c r="A1213" s="279"/>
      <c r="B1213" s="279"/>
    </row>
    <row r="1214" spans="1:2">
      <c r="A1214" s="279"/>
      <c r="B1214" s="279"/>
    </row>
    <row r="1215" spans="1:2">
      <c r="A1215" s="279"/>
      <c r="B1215" s="279"/>
    </row>
    <row r="1216" spans="1:2">
      <c r="A1216" s="279"/>
      <c r="B1216" s="279"/>
    </row>
    <row r="1217" spans="1:2">
      <c r="A1217" s="279"/>
      <c r="B1217" s="279"/>
    </row>
    <row r="1218" spans="1:2">
      <c r="A1218" s="279"/>
      <c r="B1218" s="279"/>
    </row>
    <row r="1219" spans="1:2">
      <c r="A1219" s="279"/>
      <c r="B1219" s="279"/>
    </row>
    <row r="1220" spans="1:2">
      <c r="A1220" s="279"/>
      <c r="B1220" s="279"/>
    </row>
    <row r="1221" spans="1:2">
      <c r="A1221" s="279"/>
      <c r="B1221" s="279"/>
    </row>
    <row r="1222" spans="1:2">
      <c r="A1222" s="279"/>
      <c r="B1222" s="279"/>
    </row>
    <row r="1223" spans="1:2">
      <c r="A1223" s="279"/>
      <c r="B1223" s="279"/>
    </row>
    <row r="1224" spans="1:2">
      <c r="A1224" s="279"/>
      <c r="B1224" s="279"/>
    </row>
    <row r="1225" spans="1:2">
      <c r="A1225" s="279"/>
      <c r="B1225" s="279"/>
    </row>
    <row r="1226" spans="1:2">
      <c r="A1226" s="279"/>
      <c r="B1226" s="279"/>
    </row>
    <row r="1227" spans="1:2">
      <c r="A1227" s="279"/>
      <c r="B1227" s="279"/>
    </row>
    <row r="1228" spans="1:2">
      <c r="A1228" s="279"/>
      <c r="B1228" s="279"/>
    </row>
    <row r="1229" spans="1:2">
      <c r="A1229" s="279"/>
      <c r="B1229" s="279"/>
    </row>
    <row r="1230" spans="1:2">
      <c r="A1230" s="279"/>
      <c r="B1230" s="279"/>
    </row>
    <row r="1231" spans="1:2">
      <c r="A1231" s="279"/>
      <c r="B1231" s="279"/>
    </row>
    <row r="1232" spans="1:2">
      <c r="A1232" s="279"/>
      <c r="B1232" s="279"/>
    </row>
    <row r="1233" spans="1:2">
      <c r="A1233" s="279"/>
      <c r="B1233" s="279"/>
    </row>
    <row r="1234" spans="1:2">
      <c r="A1234" s="279"/>
      <c r="B1234" s="279"/>
    </row>
    <row r="1235" spans="1:2">
      <c r="A1235" s="279"/>
      <c r="B1235" s="279"/>
    </row>
    <row r="1236" spans="1:2">
      <c r="A1236" s="279"/>
      <c r="B1236" s="279"/>
    </row>
    <row r="1237" spans="1:2">
      <c r="A1237" s="279"/>
      <c r="B1237" s="279"/>
    </row>
    <row r="1238" spans="1:2">
      <c r="A1238" s="279"/>
      <c r="B1238" s="279"/>
    </row>
    <row r="1239" spans="1:2">
      <c r="A1239" s="279"/>
      <c r="B1239" s="279"/>
    </row>
    <row r="1240" spans="1:2">
      <c r="A1240" s="279"/>
      <c r="B1240" s="279"/>
    </row>
    <row r="1241" spans="1:2">
      <c r="A1241" s="279"/>
      <c r="B1241" s="279"/>
    </row>
    <row r="1242" spans="1:2">
      <c r="A1242" s="279"/>
      <c r="B1242" s="279"/>
    </row>
    <row r="1243" spans="1:2">
      <c r="A1243" s="279"/>
      <c r="B1243" s="279"/>
    </row>
    <row r="1244" spans="1:2">
      <c r="A1244" s="279"/>
      <c r="B1244" s="279"/>
    </row>
    <row r="1245" spans="1:2">
      <c r="A1245" s="279"/>
      <c r="B1245" s="279"/>
    </row>
    <row r="1246" spans="1:2">
      <c r="A1246" s="279"/>
      <c r="B1246" s="279"/>
    </row>
    <row r="1247" spans="1:2">
      <c r="A1247" s="279"/>
      <c r="B1247" s="279"/>
    </row>
    <row r="1248" spans="1:2">
      <c r="A1248" s="279"/>
      <c r="B1248" s="279"/>
    </row>
    <row r="1249" spans="1:2">
      <c r="A1249" s="279"/>
      <c r="B1249" s="279"/>
    </row>
    <row r="1250" spans="1:2">
      <c r="A1250" s="279"/>
      <c r="B1250" s="279"/>
    </row>
    <row r="1251" spans="1:2">
      <c r="A1251" s="279"/>
      <c r="B1251" s="279"/>
    </row>
    <row r="1252" spans="1:2">
      <c r="A1252" s="279"/>
      <c r="B1252" s="279"/>
    </row>
    <row r="1253" spans="1:2">
      <c r="A1253" s="279"/>
      <c r="B1253" s="279"/>
    </row>
    <row r="1254" spans="1:2">
      <c r="A1254" s="279"/>
      <c r="B1254" s="279"/>
    </row>
    <row r="1255" spans="1:2">
      <c r="A1255" s="279"/>
      <c r="B1255" s="279"/>
    </row>
    <row r="1256" spans="1:2">
      <c r="A1256" s="279"/>
      <c r="B1256" s="279"/>
    </row>
    <row r="1257" spans="1:2">
      <c r="A1257" s="279"/>
      <c r="B1257" s="279"/>
    </row>
    <row r="1258" spans="1:2">
      <c r="A1258" s="279"/>
      <c r="B1258" s="279"/>
    </row>
    <row r="1259" spans="1:2">
      <c r="A1259" s="279"/>
      <c r="B1259" s="279"/>
    </row>
    <row r="1260" spans="1:2">
      <c r="A1260" s="279"/>
      <c r="B1260" s="279"/>
    </row>
    <row r="1261" spans="1:2">
      <c r="A1261" s="279"/>
      <c r="B1261" s="279"/>
    </row>
    <row r="1262" spans="1:2">
      <c r="A1262" s="279"/>
      <c r="B1262" s="279"/>
    </row>
    <row r="1263" spans="1:2">
      <c r="A1263" s="279"/>
      <c r="B1263" s="279"/>
    </row>
    <row r="1264" spans="1:2">
      <c r="A1264" s="279"/>
      <c r="B1264" s="279"/>
    </row>
    <row r="1265" spans="1:2">
      <c r="A1265" s="279"/>
      <c r="B1265" s="279"/>
    </row>
    <row r="1266" spans="1:2">
      <c r="A1266" s="279"/>
      <c r="B1266" s="279"/>
    </row>
    <row r="1267" spans="1:2">
      <c r="A1267" s="279"/>
      <c r="B1267" s="279"/>
    </row>
    <row r="1268" spans="1:2">
      <c r="A1268" s="279"/>
      <c r="B1268" s="279"/>
    </row>
    <row r="1269" spans="1:2">
      <c r="A1269" s="279"/>
      <c r="B1269" s="279"/>
    </row>
    <row r="1270" spans="1:2">
      <c r="A1270" s="279"/>
      <c r="B1270" s="279"/>
    </row>
    <row r="1271" spans="1:2">
      <c r="A1271" s="279"/>
      <c r="B1271" s="279"/>
    </row>
    <row r="1272" spans="1:2">
      <c r="A1272" s="279"/>
      <c r="B1272" s="279"/>
    </row>
    <row r="1273" spans="1:2">
      <c r="A1273" s="279"/>
      <c r="B1273" s="279"/>
    </row>
    <row r="1274" spans="1:2">
      <c r="A1274" s="279"/>
      <c r="B1274" s="279"/>
    </row>
    <row r="1275" spans="1:2">
      <c r="A1275" s="279"/>
      <c r="B1275" s="279"/>
    </row>
    <row r="1276" spans="1:2">
      <c r="A1276" s="279"/>
      <c r="B1276" s="279"/>
    </row>
    <row r="1277" spans="1:2">
      <c r="A1277" s="279"/>
      <c r="B1277" s="279"/>
    </row>
    <row r="1278" spans="1:2">
      <c r="A1278" s="279"/>
      <c r="B1278" s="279"/>
    </row>
    <row r="1279" spans="1:2">
      <c r="A1279" s="279"/>
      <c r="B1279" s="279"/>
    </row>
    <row r="1280" spans="1:2">
      <c r="A1280" s="279"/>
      <c r="B1280" s="279"/>
    </row>
    <row r="1281" spans="1:2">
      <c r="A1281" s="279"/>
      <c r="B1281" s="279"/>
    </row>
    <row r="1282" spans="1:2">
      <c r="A1282" s="279"/>
      <c r="B1282" s="279"/>
    </row>
    <row r="1283" spans="1:2">
      <c r="A1283" s="279"/>
      <c r="B1283" s="279"/>
    </row>
    <row r="1284" spans="1:2">
      <c r="A1284" s="279"/>
      <c r="B1284" s="279"/>
    </row>
    <row r="1285" spans="1:2">
      <c r="A1285" s="279"/>
      <c r="B1285" s="279"/>
    </row>
    <row r="1286" spans="1:2">
      <c r="A1286" s="279"/>
      <c r="B1286" s="279"/>
    </row>
    <row r="1287" spans="1:2">
      <c r="A1287" s="279"/>
      <c r="B1287" s="279"/>
    </row>
    <row r="1288" spans="1:2">
      <c r="A1288" s="279"/>
      <c r="B1288" s="279"/>
    </row>
    <row r="1289" spans="1:2">
      <c r="A1289" s="279"/>
      <c r="B1289" s="279"/>
    </row>
    <row r="1290" spans="1:2">
      <c r="A1290" s="279"/>
      <c r="B1290" s="279"/>
    </row>
    <row r="1291" spans="1:2">
      <c r="A1291" s="279"/>
      <c r="B1291" s="279"/>
    </row>
    <row r="1292" spans="1:2">
      <c r="A1292" s="279"/>
      <c r="B1292" s="279"/>
    </row>
    <row r="1293" spans="1:2">
      <c r="A1293" s="279"/>
      <c r="B1293" s="279"/>
    </row>
    <row r="1294" spans="1:2">
      <c r="A1294" s="279"/>
      <c r="B1294" s="279"/>
    </row>
    <row r="1295" spans="1:2">
      <c r="A1295" s="279"/>
      <c r="B1295" s="279"/>
    </row>
    <row r="1296" spans="1:2">
      <c r="A1296" s="279"/>
      <c r="B1296" s="279"/>
    </row>
    <row r="1297" spans="1:2">
      <c r="A1297" s="279"/>
      <c r="B1297" s="279"/>
    </row>
    <row r="1298" spans="1:2">
      <c r="A1298" s="279"/>
      <c r="B1298" s="279"/>
    </row>
    <row r="1299" spans="1:2">
      <c r="A1299" s="279"/>
      <c r="B1299" s="279"/>
    </row>
    <row r="1300" spans="1:2">
      <c r="A1300" s="279"/>
      <c r="B1300" s="279"/>
    </row>
    <row r="1301" spans="1:2">
      <c r="A1301" s="279"/>
      <c r="B1301" s="279"/>
    </row>
    <row r="1302" spans="1:2">
      <c r="A1302" s="279"/>
      <c r="B1302" s="279"/>
    </row>
    <row r="1303" spans="1:2">
      <c r="A1303" s="279"/>
      <c r="B1303" s="279"/>
    </row>
    <row r="1304" spans="1:2">
      <c r="A1304" s="279"/>
      <c r="B1304" s="279"/>
    </row>
    <row r="1305" spans="1:2">
      <c r="A1305" s="279"/>
      <c r="B1305" s="279"/>
    </row>
    <row r="1306" spans="1:2">
      <c r="A1306" s="279"/>
      <c r="B1306" s="279"/>
    </row>
    <row r="1307" spans="1:2">
      <c r="A1307" s="279"/>
      <c r="B1307" s="279"/>
    </row>
    <row r="1308" spans="1:2">
      <c r="A1308" s="279"/>
      <c r="B1308" s="279"/>
    </row>
    <row r="1309" spans="1:2">
      <c r="A1309" s="279"/>
      <c r="B1309" s="279"/>
    </row>
    <row r="1310" spans="1:2">
      <c r="A1310" s="279"/>
      <c r="B1310" s="279"/>
    </row>
    <row r="1311" spans="1:2">
      <c r="A1311" s="279"/>
      <c r="B1311" s="279"/>
    </row>
    <row r="1312" spans="1:2">
      <c r="A1312" s="279"/>
      <c r="B1312" s="279"/>
    </row>
    <row r="1313" spans="1:2">
      <c r="A1313" s="279"/>
      <c r="B1313" s="279"/>
    </row>
    <row r="1314" spans="1:2">
      <c r="A1314" s="279"/>
      <c r="B1314" s="279"/>
    </row>
    <row r="1315" spans="1:2">
      <c r="A1315" s="279"/>
      <c r="B1315" s="279"/>
    </row>
    <row r="1316" spans="1:2">
      <c r="A1316" s="279"/>
      <c r="B1316" s="279"/>
    </row>
    <row r="1317" spans="1:2">
      <c r="A1317" s="279"/>
      <c r="B1317" s="279"/>
    </row>
    <row r="1318" spans="1:2">
      <c r="A1318" s="279"/>
      <c r="B1318" s="279"/>
    </row>
    <row r="1319" spans="1:2">
      <c r="A1319" s="279"/>
      <c r="B1319" s="279"/>
    </row>
    <row r="1320" spans="1:2">
      <c r="A1320" s="279"/>
      <c r="B1320" s="279"/>
    </row>
    <row r="1321" spans="1:2">
      <c r="A1321" s="279"/>
      <c r="B1321" s="279"/>
    </row>
    <row r="1322" spans="1:2">
      <c r="A1322" s="279"/>
      <c r="B1322" s="279"/>
    </row>
    <row r="1323" spans="1:2">
      <c r="A1323" s="279"/>
      <c r="B1323" s="279"/>
    </row>
    <row r="1324" spans="1:2">
      <c r="A1324" s="279"/>
      <c r="B1324" s="279"/>
    </row>
    <row r="1325" spans="1:2">
      <c r="A1325" s="279"/>
      <c r="B1325" s="279"/>
    </row>
    <row r="1326" spans="1:2">
      <c r="A1326" s="279"/>
      <c r="B1326" s="279"/>
    </row>
    <row r="1327" spans="1:2">
      <c r="A1327" s="279"/>
      <c r="B1327" s="279"/>
    </row>
    <row r="1328" spans="1:2">
      <c r="A1328" s="279"/>
      <c r="B1328" s="279"/>
    </row>
    <row r="1329" spans="1:2">
      <c r="A1329" s="279"/>
      <c r="B1329" s="279"/>
    </row>
    <row r="1330" spans="1:2">
      <c r="A1330" s="279"/>
      <c r="B1330" s="279"/>
    </row>
    <row r="1331" spans="1:2">
      <c r="A1331" s="279"/>
      <c r="B1331" s="279"/>
    </row>
    <row r="1332" spans="1:2">
      <c r="A1332" s="279"/>
      <c r="B1332" s="279"/>
    </row>
    <row r="1333" spans="1:2">
      <c r="A1333" s="279"/>
      <c r="B1333" s="279"/>
    </row>
    <row r="1334" spans="1:2">
      <c r="A1334" s="279"/>
      <c r="B1334" s="279"/>
    </row>
    <row r="1335" spans="1:2">
      <c r="A1335" s="279"/>
      <c r="B1335" s="279"/>
    </row>
    <row r="1336" spans="1:2">
      <c r="A1336" s="279"/>
      <c r="B1336" s="279"/>
    </row>
    <row r="1337" spans="1:2">
      <c r="A1337" s="279"/>
      <c r="B1337" s="279"/>
    </row>
    <row r="1338" spans="1:2">
      <c r="A1338" s="279"/>
      <c r="B1338" s="279"/>
    </row>
    <row r="1339" spans="1:2">
      <c r="A1339" s="279"/>
      <c r="B1339" s="279"/>
    </row>
    <row r="1340" spans="1:2">
      <c r="A1340" s="279"/>
      <c r="B1340" s="279"/>
    </row>
    <row r="1341" spans="1:2">
      <c r="A1341" s="279"/>
      <c r="B1341" s="279"/>
    </row>
    <row r="1342" spans="1:2">
      <c r="A1342" s="279"/>
      <c r="B1342" s="279"/>
    </row>
    <row r="1343" spans="1:2">
      <c r="A1343" s="279"/>
      <c r="B1343" s="279"/>
    </row>
    <row r="1344" spans="1:2">
      <c r="A1344" s="279"/>
      <c r="B1344" s="279"/>
    </row>
    <row r="1345" spans="1:2">
      <c r="A1345" s="279"/>
      <c r="B1345" s="279"/>
    </row>
    <row r="1346" spans="1:2">
      <c r="A1346" s="279"/>
      <c r="B1346" s="279"/>
    </row>
    <row r="1347" spans="1:2">
      <c r="A1347" s="279"/>
      <c r="B1347" s="279"/>
    </row>
    <row r="1348" spans="1:2">
      <c r="A1348" s="279"/>
      <c r="B1348" s="279"/>
    </row>
    <row r="1349" spans="1:2">
      <c r="A1349" s="279"/>
      <c r="B1349" s="279"/>
    </row>
    <row r="1350" spans="1:2">
      <c r="A1350" s="279"/>
      <c r="B1350" s="279"/>
    </row>
    <row r="1351" spans="1:2">
      <c r="A1351" s="279"/>
      <c r="B1351" s="279"/>
    </row>
    <row r="1352" spans="1:2">
      <c r="A1352" s="279"/>
      <c r="B1352" s="279"/>
    </row>
    <row r="1353" spans="1:2">
      <c r="A1353" s="279"/>
      <c r="B1353" s="279"/>
    </row>
    <row r="1354" spans="1:2">
      <c r="A1354" s="279"/>
      <c r="B1354" s="279"/>
    </row>
    <row r="1355" spans="1:2">
      <c r="A1355" s="279"/>
      <c r="B1355" s="279"/>
    </row>
    <row r="1356" spans="1:2">
      <c r="A1356" s="279"/>
      <c r="B1356" s="279"/>
    </row>
    <row r="1357" spans="1:2">
      <c r="A1357" s="279"/>
      <c r="B1357" s="279"/>
    </row>
    <row r="1358" spans="1:2">
      <c r="A1358" s="279"/>
      <c r="B1358" s="279"/>
    </row>
    <row r="1359" spans="1:2">
      <c r="A1359" s="279"/>
      <c r="B1359" s="279"/>
    </row>
    <row r="1360" spans="1:2">
      <c r="A1360" s="279"/>
      <c r="B1360" s="279"/>
    </row>
    <row r="1361" spans="1:2">
      <c r="A1361" s="279"/>
      <c r="B1361" s="279"/>
    </row>
    <row r="1362" spans="1:2">
      <c r="A1362" s="279"/>
      <c r="B1362" s="279"/>
    </row>
    <row r="1363" spans="1:2">
      <c r="A1363" s="279"/>
      <c r="B1363" s="279"/>
    </row>
    <row r="1364" spans="1:2">
      <c r="A1364" s="279"/>
      <c r="B1364" s="279"/>
    </row>
    <row r="1365" spans="1:2">
      <c r="A1365" s="279"/>
      <c r="B1365" s="279"/>
    </row>
    <row r="1366" spans="1:2">
      <c r="A1366" s="279"/>
      <c r="B1366" s="279"/>
    </row>
    <row r="1367" spans="1:2">
      <c r="A1367" s="279"/>
      <c r="B1367" s="279"/>
    </row>
    <row r="1368" spans="1:2">
      <c r="A1368" s="279"/>
      <c r="B1368" s="279"/>
    </row>
    <row r="1369" spans="1:2">
      <c r="A1369" s="279"/>
      <c r="B1369" s="279"/>
    </row>
    <row r="1370" spans="1:2">
      <c r="A1370" s="279"/>
      <c r="B1370" s="279"/>
    </row>
    <row r="1371" spans="1:2">
      <c r="A1371" s="279"/>
      <c r="B1371" s="279"/>
    </row>
    <row r="1372" spans="1:2">
      <c r="A1372" s="279"/>
      <c r="B1372" s="279"/>
    </row>
    <row r="1373" spans="1:2">
      <c r="A1373" s="279"/>
      <c r="B1373" s="279"/>
    </row>
    <row r="1374" spans="1:2">
      <c r="A1374" s="279"/>
      <c r="B1374" s="279"/>
    </row>
    <row r="1375" spans="1:2">
      <c r="A1375" s="279"/>
      <c r="B1375" s="279"/>
    </row>
    <row r="1376" spans="1:2">
      <c r="A1376" s="279"/>
      <c r="B1376" s="279"/>
    </row>
    <row r="1377" spans="1:2">
      <c r="A1377" s="279"/>
      <c r="B1377" s="279"/>
    </row>
    <row r="1378" spans="1:2">
      <c r="A1378" s="279"/>
      <c r="B1378" s="279"/>
    </row>
    <row r="1379" spans="1:2">
      <c r="A1379" s="279"/>
      <c r="B1379" s="279"/>
    </row>
    <row r="1380" spans="1:2">
      <c r="A1380" s="279"/>
      <c r="B1380" s="279"/>
    </row>
    <row r="1381" spans="1:2">
      <c r="A1381" s="279"/>
      <c r="B1381" s="279"/>
    </row>
    <row r="1382" spans="1:2">
      <c r="A1382" s="279"/>
      <c r="B1382" s="279"/>
    </row>
    <row r="1383" spans="1:2">
      <c r="A1383" s="279"/>
      <c r="B1383" s="279"/>
    </row>
    <row r="1384" spans="1:2">
      <c r="A1384" s="279"/>
      <c r="B1384" s="279"/>
    </row>
    <row r="1385" spans="1:2">
      <c r="A1385" s="279"/>
      <c r="B1385" s="279"/>
    </row>
    <row r="1386" spans="1:2">
      <c r="A1386" s="279"/>
      <c r="B1386" s="279"/>
    </row>
    <row r="1387" spans="1:2">
      <c r="A1387" s="279"/>
      <c r="B1387" s="279"/>
    </row>
    <row r="1388" spans="1:2">
      <c r="A1388" s="279"/>
      <c r="B1388" s="279"/>
    </row>
    <row r="1389" spans="1:2">
      <c r="A1389" s="279"/>
      <c r="B1389" s="279"/>
    </row>
    <row r="1390" spans="1:2">
      <c r="A1390" s="279"/>
      <c r="B1390" s="279"/>
    </row>
    <row r="1391" spans="1:2">
      <c r="A1391" s="279"/>
      <c r="B1391" s="279"/>
    </row>
    <row r="1392" spans="1:2">
      <c r="A1392" s="279"/>
      <c r="B1392" s="279"/>
    </row>
    <row r="1393" spans="1:2">
      <c r="A1393" s="279"/>
      <c r="B1393" s="279"/>
    </row>
    <row r="1394" spans="1:2">
      <c r="A1394" s="279"/>
      <c r="B1394" s="279"/>
    </row>
    <row r="1395" spans="1:2">
      <c r="A1395" s="279"/>
      <c r="B1395" s="279"/>
    </row>
    <row r="1396" spans="1:2">
      <c r="A1396" s="279"/>
      <c r="B1396" s="279"/>
    </row>
    <row r="1397" spans="1:2">
      <c r="A1397" s="279"/>
      <c r="B1397" s="279"/>
    </row>
    <row r="1398" spans="1:2">
      <c r="A1398" s="279"/>
      <c r="B1398" s="279"/>
    </row>
    <row r="1399" spans="1:2">
      <c r="A1399" s="279"/>
      <c r="B1399" s="279"/>
    </row>
    <row r="1400" spans="1:2">
      <c r="A1400" s="279"/>
      <c r="B1400" s="279"/>
    </row>
    <row r="1401" spans="1:2">
      <c r="A1401" s="279"/>
      <c r="B1401" s="279"/>
    </row>
    <row r="1402" spans="1:2">
      <c r="A1402" s="279"/>
      <c r="B1402" s="279"/>
    </row>
    <row r="1403" spans="1:2">
      <c r="A1403" s="279"/>
      <c r="B1403" s="279"/>
    </row>
    <row r="1404" spans="1:2">
      <c r="A1404" s="279"/>
      <c r="B1404" s="279"/>
    </row>
    <row r="1405" spans="1:2">
      <c r="A1405" s="279"/>
      <c r="B1405" s="279"/>
    </row>
    <row r="1406" spans="1:2">
      <c r="A1406" s="279"/>
      <c r="B1406" s="279"/>
    </row>
    <row r="1407" spans="1:2">
      <c r="A1407" s="279"/>
      <c r="B1407" s="279"/>
    </row>
    <row r="1408" spans="1:2">
      <c r="A1408" s="279"/>
      <c r="B1408" s="279"/>
    </row>
    <row r="1409" spans="1:2">
      <c r="A1409" s="279"/>
      <c r="B1409" s="279"/>
    </row>
    <row r="1410" spans="1:2">
      <c r="A1410" s="279"/>
      <c r="B1410" s="279"/>
    </row>
    <row r="1411" spans="1:2">
      <c r="A1411" s="279"/>
      <c r="B1411" s="279"/>
    </row>
    <row r="1412" spans="1:2">
      <c r="A1412" s="279"/>
      <c r="B1412" s="279"/>
    </row>
    <row r="1413" spans="1:2">
      <c r="A1413" s="279"/>
      <c r="B1413" s="279"/>
    </row>
    <row r="1414" spans="1:2">
      <c r="A1414" s="279"/>
      <c r="B1414" s="279"/>
    </row>
    <row r="1415" spans="1:2">
      <c r="A1415" s="279"/>
      <c r="B1415" s="279"/>
    </row>
    <row r="1416" spans="1:2">
      <c r="A1416" s="279"/>
      <c r="B1416" s="279"/>
    </row>
    <row r="1417" spans="1:2">
      <c r="A1417" s="279"/>
      <c r="B1417" s="279"/>
    </row>
    <row r="1418" spans="1:2">
      <c r="A1418" s="279"/>
      <c r="B1418" s="279"/>
    </row>
    <row r="1419" spans="1:2">
      <c r="A1419" s="279"/>
      <c r="B1419" s="279"/>
    </row>
    <row r="1420" spans="1:2">
      <c r="A1420" s="279"/>
      <c r="B1420" s="279"/>
    </row>
    <row r="1421" spans="1:2">
      <c r="A1421" s="279"/>
      <c r="B1421" s="279"/>
    </row>
    <row r="1422" spans="1:2">
      <c r="A1422" s="279"/>
      <c r="B1422" s="279"/>
    </row>
    <row r="1423" spans="1:2">
      <c r="A1423" s="279"/>
      <c r="B1423" s="279"/>
    </row>
    <row r="1424" spans="1:2">
      <c r="A1424" s="279"/>
      <c r="B1424" s="279"/>
    </row>
    <row r="1425" spans="1:2">
      <c r="A1425" s="279"/>
      <c r="B1425" s="279"/>
    </row>
    <row r="1426" spans="1:2">
      <c r="A1426" s="279"/>
      <c r="B1426" s="279"/>
    </row>
    <row r="1427" spans="1:2">
      <c r="A1427" s="279"/>
      <c r="B1427" s="279"/>
    </row>
    <row r="1428" spans="1:2">
      <c r="A1428" s="279"/>
      <c r="B1428" s="279"/>
    </row>
    <row r="1429" spans="1:2">
      <c r="A1429" s="279"/>
      <c r="B1429" s="279"/>
    </row>
    <row r="1430" spans="1:2">
      <c r="A1430" s="279"/>
      <c r="B1430" s="279"/>
    </row>
    <row r="1431" spans="1:2">
      <c r="A1431" s="279"/>
      <c r="B1431" s="279"/>
    </row>
    <row r="1432" spans="1:2">
      <c r="A1432" s="279"/>
      <c r="B1432" s="279"/>
    </row>
    <row r="1433" spans="1:2">
      <c r="A1433" s="279"/>
      <c r="B1433" s="279"/>
    </row>
    <row r="1434" spans="1:2">
      <c r="A1434" s="279"/>
      <c r="B1434" s="279"/>
    </row>
    <row r="1435" spans="1:2">
      <c r="A1435" s="279"/>
      <c r="B1435" s="279"/>
    </row>
    <row r="1436" spans="1:2">
      <c r="A1436" s="279"/>
      <c r="B1436" s="279"/>
    </row>
    <row r="1437" spans="1:2">
      <c r="A1437" s="279"/>
      <c r="B1437" s="279"/>
    </row>
    <row r="1438" spans="1:2">
      <c r="A1438" s="279"/>
      <c r="B1438" s="279"/>
    </row>
    <row r="1439" spans="1:2">
      <c r="A1439" s="279"/>
      <c r="B1439" s="279"/>
    </row>
    <row r="1440" spans="1:2">
      <c r="A1440" s="279"/>
      <c r="B1440" s="279"/>
    </row>
    <row r="1441" spans="1:2">
      <c r="A1441" s="279"/>
      <c r="B1441" s="279"/>
    </row>
    <row r="1442" spans="1:2">
      <c r="A1442" s="279"/>
      <c r="B1442" s="279"/>
    </row>
    <row r="1443" spans="1:2">
      <c r="A1443" s="279"/>
      <c r="B1443" s="279"/>
    </row>
    <row r="1444" spans="1:2">
      <c r="A1444" s="279"/>
      <c r="B1444" s="279"/>
    </row>
    <row r="1445" spans="1:2">
      <c r="A1445" s="279"/>
      <c r="B1445" s="279"/>
    </row>
    <row r="1446" spans="1:2">
      <c r="A1446" s="279"/>
      <c r="B1446" s="279"/>
    </row>
    <row r="1447" spans="1:2">
      <c r="A1447" s="279"/>
      <c r="B1447" s="279"/>
    </row>
    <row r="1448" spans="1:2">
      <c r="A1448" s="279"/>
      <c r="B1448" s="279"/>
    </row>
    <row r="1449" spans="1:2">
      <c r="A1449" s="279"/>
      <c r="B1449" s="279"/>
    </row>
    <row r="1450" spans="1:2">
      <c r="A1450" s="279"/>
      <c r="B1450" s="279"/>
    </row>
    <row r="1451" spans="1:2">
      <c r="A1451" s="279"/>
      <c r="B1451" s="279"/>
    </row>
    <row r="1452" spans="1:2">
      <c r="A1452" s="279"/>
      <c r="B1452" s="279"/>
    </row>
    <row r="1453" spans="1:2">
      <c r="A1453" s="279"/>
      <c r="B1453" s="279"/>
    </row>
    <row r="1454" spans="1:2">
      <c r="A1454" s="279"/>
      <c r="B1454" s="279"/>
    </row>
    <row r="1455" spans="1:2">
      <c r="A1455" s="279"/>
      <c r="B1455" s="279"/>
    </row>
    <row r="1456" spans="1:2">
      <c r="A1456" s="279"/>
      <c r="B1456" s="279"/>
    </row>
    <row r="1457" spans="1:2">
      <c r="A1457" s="279"/>
      <c r="B1457" s="279"/>
    </row>
    <row r="1458" spans="1:2">
      <c r="A1458" s="279"/>
      <c r="B1458" s="279"/>
    </row>
    <row r="1459" spans="1:2">
      <c r="A1459" s="279"/>
      <c r="B1459" s="279"/>
    </row>
    <row r="1460" spans="1:2">
      <c r="A1460" s="279"/>
      <c r="B1460" s="279"/>
    </row>
    <row r="1461" spans="1:2">
      <c r="A1461" s="279"/>
      <c r="B1461" s="279"/>
    </row>
    <row r="1462" spans="1:2">
      <c r="A1462" s="279"/>
      <c r="B1462" s="279"/>
    </row>
    <row r="1463" spans="1:2">
      <c r="A1463" s="279"/>
      <c r="B1463" s="279"/>
    </row>
    <row r="1464" spans="1:2">
      <c r="A1464" s="279"/>
      <c r="B1464" s="279"/>
    </row>
    <row r="1465" spans="1:2">
      <c r="A1465" s="279"/>
      <c r="B1465" s="279"/>
    </row>
    <row r="1466" spans="1:2">
      <c r="A1466" s="279"/>
      <c r="B1466" s="279"/>
    </row>
    <row r="1467" spans="1:2">
      <c r="A1467" s="279"/>
      <c r="B1467" s="279"/>
    </row>
    <row r="1468" spans="1:2">
      <c r="A1468" s="279"/>
      <c r="B1468" s="279"/>
    </row>
    <row r="1469" spans="1:2">
      <c r="A1469" s="279"/>
      <c r="B1469" s="279"/>
    </row>
    <row r="1470" spans="1:2">
      <c r="A1470" s="279"/>
      <c r="B1470" s="279"/>
    </row>
    <row r="1471" spans="1:2">
      <c r="A1471" s="279"/>
      <c r="B1471" s="279"/>
    </row>
    <row r="1472" spans="1:2">
      <c r="A1472" s="279"/>
      <c r="B1472" s="279"/>
    </row>
    <row r="1473" spans="1:2">
      <c r="A1473" s="279"/>
      <c r="B1473" s="279"/>
    </row>
    <row r="1474" spans="1:2">
      <c r="A1474" s="279"/>
      <c r="B1474" s="279"/>
    </row>
    <row r="1475" spans="1:2">
      <c r="A1475" s="279"/>
      <c r="B1475" s="279"/>
    </row>
    <row r="1476" spans="1:2">
      <c r="A1476" s="279"/>
      <c r="B1476" s="279"/>
    </row>
    <row r="1477" spans="1:2">
      <c r="A1477" s="279"/>
      <c r="B1477" s="279"/>
    </row>
    <row r="1478" spans="1:2">
      <c r="A1478" s="279"/>
      <c r="B1478" s="279"/>
    </row>
    <row r="1479" spans="1:2">
      <c r="A1479" s="279"/>
      <c r="B1479" s="279"/>
    </row>
    <row r="1480" spans="1:2">
      <c r="A1480" s="279"/>
      <c r="B1480" s="279"/>
    </row>
    <row r="1481" spans="1:2">
      <c r="A1481" s="279"/>
      <c r="B1481" s="279"/>
    </row>
    <row r="1482" spans="1:2">
      <c r="A1482" s="279"/>
      <c r="B1482" s="279"/>
    </row>
    <row r="1483" spans="1:2">
      <c r="A1483" s="279"/>
      <c r="B1483" s="279"/>
    </row>
    <row r="1484" spans="1:2">
      <c r="A1484" s="279"/>
      <c r="B1484" s="279"/>
    </row>
    <row r="1485" spans="1:2">
      <c r="A1485" s="279"/>
      <c r="B1485" s="279"/>
    </row>
    <row r="1486" spans="1:2">
      <c r="A1486" s="279"/>
      <c r="B1486" s="279"/>
    </row>
    <row r="1487" spans="1:2">
      <c r="A1487" s="279"/>
      <c r="B1487" s="279"/>
    </row>
    <row r="1488" spans="1:2">
      <c r="A1488" s="279"/>
      <c r="B1488" s="279"/>
    </row>
    <row r="1489" spans="1:2">
      <c r="A1489" s="279"/>
      <c r="B1489" s="279"/>
    </row>
    <row r="1490" spans="1:2">
      <c r="A1490" s="279"/>
      <c r="B1490" s="279"/>
    </row>
    <row r="1491" spans="1:2">
      <c r="A1491" s="279"/>
      <c r="B1491" s="279"/>
    </row>
    <row r="1492" spans="1:2">
      <c r="A1492" s="279"/>
      <c r="B1492" s="279"/>
    </row>
    <row r="1493" spans="1:2">
      <c r="A1493" s="279"/>
      <c r="B1493" s="279"/>
    </row>
    <row r="1494" spans="1:2">
      <c r="A1494" s="279"/>
      <c r="B1494" s="279"/>
    </row>
    <row r="1495" spans="1:2">
      <c r="A1495" s="279"/>
      <c r="B1495" s="279"/>
    </row>
    <row r="1496" spans="1:2">
      <c r="A1496" s="279"/>
      <c r="B1496" s="279"/>
    </row>
    <row r="1497" spans="1:2">
      <c r="A1497" s="279"/>
      <c r="B1497" s="279"/>
    </row>
    <row r="1498" spans="1:2">
      <c r="A1498" s="279"/>
      <c r="B1498" s="279"/>
    </row>
    <row r="1499" spans="1:2">
      <c r="A1499" s="279"/>
      <c r="B1499" s="279"/>
    </row>
    <row r="1500" spans="1:2">
      <c r="A1500" s="279"/>
      <c r="B1500" s="279"/>
    </row>
    <row r="1501" spans="1:2">
      <c r="A1501" s="279"/>
      <c r="B1501" s="279"/>
    </row>
    <row r="1502" spans="1:2">
      <c r="A1502" s="279"/>
      <c r="B1502" s="279"/>
    </row>
    <row r="1503" spans="1:2">
      <c r="A1503" s="279"/>
      <c r="B1503" s="279"/>
    </row>
    <row r="1504" spans="1:2">
      <c r="A1504" s="279"/>
      <c r="B1504" s="279"/>
    </row>
    <row r="1505" spans="1:2">
      <c r="A1505" s="279"/>
      <c r="B1505" s="279"/>
    </row>
    <row r="1506" spans="1:2">
      <c r="A1506" s="279"/>
      <c r="B1506" s="279"/>
    </row>
    <row r="1507" spans="1:2">
      <c r="A1507" s="279"/>
      <c r="B1507" s="279"/>
    </row>
    <row r="1508" spans="1:2">
      <c r="A1508" s="279"/>
      <c r="B1508" s="279"/>
    </row>
    <row r="1509" spans="1:2">
      <c r="A1509" s="279"/>
      <c r="B1509" s="279"/>
    </row>
    <row r="1510" spans="1:2">
      <c r="A1510" s="279"/>
      <c r="B1510" s="279"/>
    </row>
    <row r="1511" spans="1:2">
      <c r="A1511" s="279"/>
      <c r="B1511" s="279"/>
    </row>
    <row r="1512" spans="1:2">
      <c r="A1512" s="279"/>
      <c r="B1512" s="279"/>
    </row>
    <row r="1513" spans="1:2">
      <c r="A1513" s="279"/>
      <c r="B1513" s="279"/>
    </row>
    <row r="1514" spans="1:2">
      <c r="A1514" s="279"/>
      <c r="B1514" s="279"/>
    </row>
    <row r="1515" spans="1:2">
      <c r="A1515" s="279"/>
      <c r="B1515" s="279"/>
    </row>
    <row r="1516" spans="1:2">
      <c r="A1516" s="279"/>
      <c r="B1516" s="279"/>
    </row>
    <row r="1517" spans="1:2">
      <c r="A1517" s="279"/>
      <c r="B1517" s="279"/>
    </row>
    <row r="1518" spans="1:2">
      <c r="A1518" s="279"/>
      <c r="B1518" s="279"/>
    </row>
    <row r="1519" spans="1:2">
      <c r="A1519" s="279"/>
      <c r="B1519" s="279"/>
    </row>
    <row r="1520" spans="1:2">
      <c r="A1520" s="279"/>
      <c r="B1520" s="279"/>
    </row>
    <row r="1521" spans="1:2">
      <c r="A1521" s="279"/>
      <c r="B1521" s="279"/>
    </row>
    <row r="1522" spans="1:2">
      <c r="A1522" s="279"/>
      <c r="B1522" s="279"/>
    </row>
    <row r="1523" spans="1:2">
      <c r="A1523" s="279"/>
      <c r="B1523" s="279"/>
    </row>
    <row r="1524" spans="1:2">
      <c r="A1524" s="279"/>
      <c r="B1524" s="279"/>
    </row>
    <row r="1525" spans="1:2">
      <c r="A1525" s="279"/>
      <c r="B1525" s="279"/>
    </row>
    <row r="1526" spans="1:2">
      <c r="A1526" s="279"/>
      <c r="B1526" s="279"/>
    </row>
    <row r="1527" spans="1:2">
      <c r="A1527" s="279"/>
      <c r="B1527" s="279"/>
    </row>
    <row r="1528" spans="1:2">
      <c r="A1528" s="279"/>
      <c r="B1528" s="279"/>
    </row>
    <row r="1529" spans="1:2">
      <c r="A1529" s="279"/>
      <c r="B1529" s="279"/>
    </row>
    <row r="1530" spans="1:2">
      <c r="A1530" s="279"/>
      <c r="B1530" s="279"/>
    </row>
    <row r="1531" spans="1:2">
      <c r="A1531" s="279"/>
      <c r="B1531" s="279"/>
    </row>
    <row r="1532" spans="1:2">
      <c r="A1532" s="279"/>
      <c r="B1532" s="279"/>
    </row>
    <row r="1533" spans="1:2">
      <c r="A1533" s="279"/>
      <c r="B1533" s="279"/>
    </row>
    <row r="1534" spans="1:2">
      <c r="A1534" s="279"/>
      <c r="B1534" s="279"/>
    </row>
    <row r="1535" spans="1:2">
      <c r="A1535" s="279"/>
      <c r="B1535" s="279"/>
    </row>
    <row r="1536" spans="1:2">
      <c r="A1536" s="279"/>
      <c r="B1536" s="279"/>
    </row>
    <row r="1537" spans="1:2">
      <c r="A1537" s="279"/>
      <c r="B1537" s="279"/>
    </row>
    <row r="1538" spans="1:2">
      <c r="A1538" s="279"/>
      <c r="B1538" s="279"/>
    </row>
    <row r="1539" spans="1:2">
      <c r="A1539" s="279"/>
      <c r="B1539" s="279"/>
    </row>
    <row r="1540" spans="1:2">
      <c r="A1540" s="279"/>
      <c r="B1540" s="279"/>
    </row>
    <row r="1541" spans="1:2">
      <c r="A1541" s="279"/>
      <c r="B1541" s="279"/>
    </row>
    <row r="1542" spans="1:2">
      <c r="A1542" s="279"/>
      <c r="B1542" s="279"/>
    </row>
    <row r="1543" spans="1:2">
      <c r="A1543" s="279"/>
      <c r="B1543" s="279"/>
    </row>
    <row r="1544" spans="1:2">
      <c r="A1544" s="279"/>
      <c r="B1544" s="279"/>
    </row>
    <row r="1545" spans="1:2">
      <c r="A1545" s="279"/>
      <c r="B1545" s="279"/>
    </row>
    <row r="1546" spans="1:2">
      <c r="A1546" s="279"/>
      <c r="B1546" s="279"/>
    </row>
    <row r="1547" spans="1:2">
      <c r="A1547" s="279"/>
      <c r="B1547" s="279"/>
    </row>
    <row r="1548" spans="1:2">
      <c r="A1548" s="279"/>
      <c r="B1548" s="279"/>
    </row>
  </sheetData>
  <autoFilter ref="A1:D176" xr:uid="{11E42D96-53A8-461B-9442-402B4100D3BC}"/>
  <mergeCells count="1372">
    <mergeCell ref="A177:B177"/>
    <mergeCell ref="A178:B178"/>
    <mergeCell ref="A179:B179"/>
    <mergeCell ref="A180:B180"/>
    <mergeCell ref="A181:B181"/>
    <mergeCell ref="A182:B182"/>
    <mergeCell ref="A195:B195"/>
    <mergeCell ref="A196:B196"/>
    <mergeCell ref="A197:B197"/>
    <mergeCell ref="A198:B198"/>
    <mergeCell ref="A199:B199"/>
    <mergeCell ref="A200:B200"/>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01:B201"/>
    <mergeCell ref="A202:B202"/>
    <mergeCell ref="A203:B203"/>
    <mergeCell ref="A204:B204"/>
    <mergeCell ref="A205:B205"/>
    <mergeCell ref="A206:B206"/>
    <mergeCell ref="A231:B231"/>
    <mergeCell ref="A232:B232"/>
    <mergeCell ref="A233:B233"/>
    <mergeCell ref="A234:B234"/>
    <mergeCell ref="A235:B235"/>
    <mergeCell ref="A236:B236"/>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37:B237"/>
    <mergeCell ref="A238:B238"/>
    <mergeCell ref="A239:B239"/>
    <mergeCell ref="A240:B240"/>
    <mergeCell ref="A241:B241"/>
    <mergeCell ref="A242:B242"/>
    <mergeCell ref="A267:B267"/>
    <mergeCell ref="A268:B268"/>
    <mergeCell ref="A269:B269"/>
    <mergeCell ref="A270:B270"/>
    <mergeCell ref="A271:B271"/>
    <mergeCell ref="A272:B272"/>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99:B299"/>
    <mergeCell ref="A300:B300"/>
    <mergeCell ref="A301:B301"/>
    <mergeCell ref="A302:B30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73:B273"/>
    <mergeCell ref="A274:B274"/>
    <mergeCell ref="A275:B275"/>
    <mergeCell ref="A276:B276"/>
    <mergeCell ref="A277:B277"/>
    <mergeCell ref="A278:B278"/>
    <mergeCell ref="A338:B338"/>
    <mergeCell ref="A327:B327"/>
    <mergeCell ref="A328:B328"/>
    <mergeCell ref="A329:B329"/>
    <mergeCell ref="A330:B330"/>
    <mergeCell ref="A331:B331"/>
    <mergeCell ref="A332:B332"/>
    <mergeCell ref="A322:B322"/>
    <mergeCell ref="A323:B323"/>
    <mergeCell ref="A324:B324"/>
    <mergeCell ref="A325:B325"/>
    <mergeCell ref="A326:B326"/>
    <mergeCell ref="A309:B309"/>
    <mergeCell ref="A310:B310"/>
    <mergeCell ref="A291:B291"/>
    <mergeCell ref="A292:B292"/>
    <mergeCell ref="A293:B293"/>
    <mergeCell ref="A294:B294"/>
    <mergeCell ref="A295:B295"/>
    <mergeCell ref="A296:B296"/>
    <mergeCell ref="A311:B311"/>
    <mergeCell ref="A312:B312"/>
    <mergeCell ref="A313:B313"/>
    <mergeCell ref="A314:B314"/>
    <mergeCell ref="A303:B303"/>
    <mergeCell ref="A304:B304"/>
    <mergeCell ref="A305:B305"/>
    <mergeCell ref="A306:B306"/>
    <mergeCell ref="A307:B307"/>
    <mergeCell ref="A308:B308"/>
    <mergeCell ref="A297:B297"/>
    <mergeCell ref="A298:B298"/>
    <mergeCell ref="A315:B315"/>
    <mergeCell ref="A316:B316"/>
    <mergeCell ref="A317:B317"/>
    <mergeCell ref="A318:B318"/>
    <mergeCell ref="A319:B319"/>
    <mergeCell ref="A320:B320"/>
    <mergeCell ref="A359:B359"/>
    <mergeCell ref="A360:B360"/>
    <mergeCell ref="A361:B361"/>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21:B321"/>
    <mergeCell ref="A339:B339"/>
    <mergeCell ref="A340:B340"/>
    <mergeCell ref="A341:B341"/>
    <mergeCell ref="A342:B342"/>
    <mergeCell ref="A343:B343"/>
    <mergeCell ref="A333:B333"/>
    <mergeCell ref="A334:B334"/>
    <mergeCell ref="A335:B335"/>
    <mergeCell ref="A336:B336"/>
    <mergeCell ref="A337:B337"/>
    <mergeCell ref="A374:B374"/>
    <mergeCell ref="A375:B375"/>
    <mergeCell ref="A356:B356"/>
    <mergeCell ref="A357:B357"/>
    <mergeCell ref="A358:B358"/>
    <mergeCell ref="A376:B376"/>
    <mergeCell ref="A377:B377"/>
    <mergeCell ref="A378:B378"/>
    <mergeCell ref="A379:B379"/>
    <mergeCell ref="A368:B368"/>
    <mergeCell ref="A369:B369"/>
    <mergeCell ref="A370:B370"/>
    <mergeCell ref="A371:B371"/>
    <mergeCell ref="A372:B372"/>
    <mergeCell ref="A373:B373"/>
    <mergeCell ref="A362:B362"/>
    <mergeCell ref="A363:B363"/>
    <mergeCell ref="A364:B364"/>
    <mergeCell ref="A365:B365"/>
    <mergeCell ref="A366:B366"/>
    <mergeCell ref="A367:B367"/>
    <mergeCell ref="A392:B392"/>
    <mergeCell ref="A393:B393"/>
    <mergeCell ref="A394:B394"/>
    <mergeCell ref="A395:B395"/>
    <mergeCell ref="A396:B396"/>
    <mergeCell ref="A397:B397"/>
    <mergeCell ref="A386:B386"/>
    <mergeCell ref="A387:B387"/>
    <mergeCell ref="A388:B388"/>
    <mergeCell ref="A389:B389"/>
    <mergeCell ref="A390:B390"/>
    <mergeCell ref="A391:B391"/>
    <mergeCell ref="A380:B380"/>
    <mergeCell ref="A381:B381"/>
    <mergeCell ref="A382:B382"/>
    <mergeCell ref="A383:B383"/>
    <mergeCell ref="A384:B384"/>
    <mergeCell ref="A385:B385"/>
    <mergeCell ref="A410:B410"/>
    <mergeCell ref="A411:B411"/>
    <mergeCell ref="A412:B412"/>
    <mergeCell ref="A413:B413"/>
    <mergeCell ref="A414:B414"/>
    <mergeCell ref="A415:B415"/>
    <mergeCell ref="A404:B404"/>
    <mergeCell ref="A405:B405"/>
    <mergeCell ref="A406:B406"/>
    <mergeCell ref="A407:B407"/>
    <mergeCell ref="A408:B408"/>
    <mergeCell ref="A409:B409"/>
    <mergeCell ref="A398:B398"/>
    <mergeCell ref="A399:B399"/>
    <mergeCell ref="A400:B400"/>
    <mergeCell ref="A401:B401"/>
    <mergeCell ref="A402:B402"/>
    <mergeCell ref="A403:B403"/>
    <mergeCell ref="A428:B428"/>
    <mergeCell ref="A429:B429"/>
    <mergeCell ref="A430:B430"/>
    <mergeCell ref="A431:B431"/>
    <mergeCell ref="A432:B432"/>
    <mergeCell ref="A433:B433"/>
    <mergeCell ref="A422:B422"/>
    <mergeCell ref="A423:B423"/>
    <mergeCell ref="A424:B424"/>
    <mergeCell ref="A425:B425"/>
    <mergeCell ref="A426:B426"/>
    <mergeCell ref="A427:B427"/>
    <mergeCell ref="A416:B416"/>
    <mergeCell ref="A417:B417"/>
    <mergeCell ref="A418:B418"/>
    <mergeCell ref="A419:B419"/>
    <mergeCell ref="A420:B420"/>
    <mergeCell ref="A421:B421"/>
    <mergeCell ref="A446:B446"/>
    <mergeCell ref="A447:B447"/>
    <mergeCell ref="A448:B448"/>
    <mergeCell ref="A449:B449"/>
    <mergeCell ref="A450:B450"/>
    <mergeCell ref="A451:B451"/>
    <mergeCell ref="A440:B440"/>
    <mergeCell ref="A441:B441"/>
    <mergeCell ref="A442:B442"/>
    <mergeCell ref="A443:B443"/>
    <mergeCell ref="A444:B444"/>
    <mergeCell ref="A445:B445"/>
    <mergeCell ref="A434:B434"/>
    <mergeCell ref="A435:B435"/>
    <mergeCell ref="A436:B436"/>
    <mergeCell ref="A437:B437"/>
    <mergeCell ref="A438:B438"/>
    <mergeCell ref="A439:B439"/>
    <mergeCell ref="A464:B464"/>
    <mergeCell ref="A465:B465"/>
    <mergeCell ref="A466:B466"/>
    <mergeCell ref="A467:B467"/>
    <mergeCell ref="A468:B468"/>
    <mergeCell ref="A469:B469"/>
    <mergeCell ref="A458:B458"/>
    <mergeCell ref="A459:B459"/>
    <mergeCell ref="A460:B460"/>
    <mergeCell ref="A461:B461"/>
    <mergeCell ref="A462:B462"/>
    <mergeCell ref="A463:B463"/>
    <mergeCell ref="A452:B452"/>
    <mergeCell ref="A453:B453"/>
    <mergeCell ref="A454:B454"/>
    <mergeCell ref="A455:B455"/>
    <mergeCell ref="A456:B456"/>
    <mergeCell ref="A457:B457"/>
    <mergeCell ref="A482:B482"/>
    <mergeCell ref="A483:B483"/>
    <mergeCell ref="A484:B484"/>
    <mergeCell ref="A485:B485"/>
    <mergeCell ref="A486:B486"/>
    <mergeCell ref="A487:B487"/>
    <mergeCell ref="A476:B476"/>
    <mergeCell ref="A477:B477"/>
    <mergeCell ref="A478:B478"/>
    <mergeCell ref="A479:B479"/>
    <mergeCell ref="A480:B480"/>
    <mergeCell ref="A481:B481"/>
    <mergeCell ref="A470:B470"/>
    <mergeCell ref="A471:B471"/>
    <mergeCell ref="A472:B472"/>
    <mergeCell ref="A473:B473"/>
    <mergeCell ref="A474:B474"/>
    <mergeCell ref="A475:B475"/>
    <mergeCell ref="A500:B500"/>
    <mergeCell ref="A501:B501"/>
    <mergeCell ref="A502:B502"/>
    <mergeCell ref="A503:B503"/>
    <mergeCell ref="A504:B504"/>
    <mergeCell ref="A505:B505"/>
    <mergeCell ref="A494:B494"/>
    <mergeCell ref="A495:B495"/>
    <mergeCell ref="A496:B496"/>
    <mergeCell ref="A497:B497"/>
    <mergeCell ref="A498:B498"/>
    <mergeCell ref="A499:B499"/>
    <mergeCell ref="A488:B488"/>
    <mergeCell ref="A489:B489"/>
    <mergeCell ref="A490:B490"/>
    <mergeCell ref="A491:B491"/>
    <mergeCell ref="A492:B492"/>
    <mergeCell ref="A493:B493"/>
    <mergeCell ref="A518:B518"/>
    <mergeCell ref="A519:B519"/>
    <mergeCell ref="A520:B520"/>
    <mergeCell ref="A521:B521"/>
    <mergeCell ref="A522:B522"/>
    <mergeCell ref="A523:B523"/>
    <mergeCell ref="A512:B512"/>
    <mergeCell ref="A513:B513"/>
    <mergeCell ref="A514:B514"/>
    <mergeCell ref="A515:B515"/>
    <mergeCell ref="A516:B516"/>
    <mergeCell ref="A517:B517"/>
    <mergeCell ref="A506:B506"/>
    <mergeCell ref="A507:B507"/>
    <mergeCell ref="A508:B508"/>
    <mergeCell ref="A509:B509"/>
    <mergeCell ref="A510:B510"/>
    <mergeCell ref="A511:B511"/>
    <mergeCell ref="A536:B536"/>
    <mergeCell ref="A537:B537"/>
    <mergeCell ref="A538:B538"/>
    <mergeCell ref="A539:B539"/>
    <mergeCell ref="A540:B540"/>
    <mergeCell ref="A541:B541"/>
    <mergeCell ref="A530:B530"/>
    <mergeCell ref="A531:B531"/>
    <mergeCell ref="A532:B532"/>
    <mergeCell ref="A533:B533"/>
    <mergeCell ref="A534:B534"/>
    <mergeCell ref="A535:B535"/>
    <mergeCell ref="A524:B524"/>
    <mergeCell ref="A525:B525"/>
    <mergeCell ref="A526:B526"/>
    <mergeCell ref="A527:B527"/>
    <mergeCell ref="A528:B528"/>
    <mergeCell ref="A529:B529"/>
    <mergeCell ref="A554:B554"/>
    <mergeCell ref="A555:B555"/>
    <mergeCell ref="A556:B556"/>
    <mergeCell ref="A557:B557"/>
    <mergeCell ref="A558:B558"/>
    <mergeCell ref="A559:B559"/>
    <mergeCell ref="A548:B548"/>
    <mergeCell ref="A549:B549"/>
    <mergeCell ref="A550:B550"/>
    <mergeCell ref="A551:B551"/>
    <mergeCell ref="A552:B552"/>
    <mergeCell ref="A553:B553"/>
    <mergeCell ref="A542:B542"/>
    <mergeCell ref="A543:B543"/>
    <mergeCell ref="A544:B544"/>
    <mergeCell ref="A545:B545"/>
    <mergeCell ref="A546:B546"/>
    <mergeCell ref="A547:B547"/>
    <mergeCell ref="A572:B572"/>
    <mergeCell ref="A573:B573"/>
    <mergeCell ref="A574:B574"/>
    <mergeCell ref="A575:B575"/>
    <mergeCell ref="A576:B576"/>
    <mergeCell ref="A577:B577"/>
    <mergeCell ref="A566:B566"/>
    <mergeCell ref="A567:B567"/>
    <mergeCell ref="A568:B568"/>
    <mergeCell ref="A569:B569"/>
    <mergeCell ref="A570:B570"/>
    <mergeCell ref="A571:B571"/>
    <mergeCell ref="A560:B560"/>
    <mergeCell ref="A561:B561"/>
    <mergeCell ref="A562:B562"/>
    <mergeCell ref="A563:B563"/>
    <mergeCell ref="A564:B564"/>
    <mergeCell ref="A565:B565"/>
    <mergeCell ref="A590:B590"/>
    <mergeCell ref="A591:B591"/>
    <mergeCell ref="A592:B592"/>
    <mergeCell ref="A593:B593"/>
    <mergeCell ref="A594:B594"/>
    <mergeCell ref="A595:B595"/>
    <mergeCell ref="A584:B584"/>
    <mergeCell ref="A585:B585"/>
    <mergeCell ref="A586:B586"/>
    <mergeCell ref="A587:B587"/>
    <mergeCell ref="A588:B588"/>
    <mergeCell ref="A589:B589"/>
    <mergeCell ref="A578:B578"/>
    <mergeCell ref="A579:B579"/>
    <mergeCell ref="A580:B580"/>
    <mergeCell ref="A581:B581"/>
    <mergeCell ref="A582:B582"/>
    <mergeCell ref="A583:B583"/>
    <mergeCell ref="A608:B608"/>
    <mergeCell ref="A609:B609"/>
    <mergeCell ref="A610:B610"/>
    <mergeCell ref="A611:B611"/>
    <mergeCell ref="A612:B612"/>
    <mergeCell ref="A613:B613"/>
    <mergeCell ref="A602:B602"/>
    <mergeCell ref="A603:B603"/>
    <mergeCell ref="A604:B604"/>
    <mergeCell ref="A605:B605"/>
    <mergeCell ref="A606:B606"/>
    <mergeCell ref="A607:B607"/>
    <mergeCell ref="A596:B596"/>
    <mergeCell ref="A597:B597"/>
    <mergeCell ref="A598:B598"/>
    <mergeCell ref="A599:B599"/>
    <mergeCell ref="A600:B600"/>
    <mergeCell ref="A601:B601"/>
    <mergeCell ref="A626:B626"/>
    <mergeCell ref="A627:B627"/>
    <mergeCell ref="A628:B628"/>
    <mergeCell ref="A629:B629"/>
    <mergeCell ref="A630:B630"/>
    <mergeCell ref="A631:B631"/>
    <mergeCell ref="A620:B620"/>
    <mergeCell ref="A621:B621"/>
    <mergeCell ref="A622:B622"/>
    <mergeCell ref="A623:B623"/>
    <mergeCell ref="A624:B624"/>
    <mergeCell ref="A625:B625"/>
    <mergeCell ref="A614:B614"/>
    <mergeCell ref="A615:B615"/>
    <mergeCell ref="A616:B616"/>
    <mergeCell ref="A617:B617"/>
    <mergeCell ref="A618:B618"/>
    <mergeCell ref="A619:B619"/>
    <mergeCell ref="A644:B644"/>
    <mergeCell ref="A645:B645"/>
    <mergeCell ref="A646:B646"/>
    <mergeCell ref="A647:B647"/>
    <mergeCell ref="A648:B648"/>
    <mergeCell ref="A649:B649"/>
    <mergeCell ref="A638:B638"/>
    <mergeCell ref="A639:B639"/>
    <mergeCell ref="A640:B640"/>
    <mergeCell ref="A641:B641"/>
    <mergeCell ref="A642:B642"/>
    <mergeCell ref="A643:B643"/>
    <mergeCell ref="A632:B632"/>
    <mergeCell ref="A633:B633"/>
    <mergeCell ref="A634:B634"/>
    <mergeCell ref="A635:B635"/>
    <mergeCell ref="A636:B636"/>
    <mergeCell ref="A637:B637"/>
    <mergeCell ref="A662:B662"/>
    <mergeCell ref="A663:B663"/>
    <mergeCell ref="A664:B664"/>
    <mergeCell ref="A665:B665"/>
    <mergeCell ref="A666:B666"/>
    <mergeCell ref="A667:B667"/>
    <mergeCell ref="A656:B656"/>
    <mergeCell ref="A657:B657"/>
    <mergeCell ref="A658:B658"/>
    <mergeCell ref="A659:B659"/>
    <mergeCell ref="A660:B660"/>
    <mergeCell ref="A661:B661"/>
    <mergeCell ref="A650:B650"/>
    <mergeCell ref="A651:B651"/>
    <mergeCell ref="A652:B652"/>
    <mergeCell ref="A653:B653"/>
    <mergeCell ref="A654:B654"/>
    <mergeCell ref="A655:B655"/>
    <mergeCell ref="A680:B680"/>
    <mergeCell ref="A681:B681"/>
    <mergeCell ref="A682:B682"/>
    <mergeCell ref="A683:B683"/>
    <mergeCell ref="A684:B684"/>
    <mergeCell ref="A685:B685"/>
    <mergeCell ref="A674:B674"/>
    <mergeCell ref="A675:B675"/>
    <mergeCell ref="A676:B676"/>
    <mergeCell ref="A677:B677"/>
    <mergeCell ref="A678:B678"/>
    <mergeCell ref="A679:B679"/>
    <mergeCell ref="A668:B668"/>
    <mergeCell ref="A669:B669"/>
    <mergeCell ref="A670:B670"/>
    <mergeCell ref="A671:B671"/>
    <mergeCell ref="A672:B672"/>
    <mergeCell ref="A673:B673"/>
    <mergeCell ref="A698:B698"/>
    <mergeCell ref="A699:B699"/>
    <mergeCell ref="A700:B700"/>
    <mergeCell ref="A701:B701"/>
    <mergeCell ref="A702:B702"/>
    <mergeCell ref="A703:B703"/>
    <mergeCell ref="A692:B692"/>
    <mergeCell ref="A693:B693"/>
    <mergeCell ref="A694:B694"/>
    <mergeCell ref="A695:B695"/>
    <mergeCell ref="A696:B696"/>
    <mergeCell ref="A697:B697"/>
    <mergeCell ref="A686:B686"/>
    <mergeCell ref="A687:B687"/>
    <mergeCell ref="A688:B688"/>
    <mergeCell ref="A689:B689"/>
    <mergeCell ref="A690:B690"/>
    <mergeCell ref="A691:B691"/>
    <mergeCell ref="A716:B716"/>
    <mergeCell ref="A717:B717"/>
    <mergeCell ref="A718:B718"/>
    <mergeCell ref="A719:B719"/>
    <mergeCell ref="A720:B720"/>
    <mergeCell ref="A721:B721"/>
    <mergeCell ref="A710:B710"/>
    <mergeCell ref="A711:B711"/>
    <mergeCell ref="A712:B712"/>
    <mergeCell ref="A713:B713"/>
    <mergeCell ref="A714:B714"/>
    <mergeCell ref="A715:B715"/>
    <mergeCell ref="A704:B704"/>
    <mergeCell ref="A705:B705"/>
    <mergeCell ref="A706:B706"/>
    <mergeCell ref="A707:B707"/>
    <mergeCell ref="A708:B708"/>
    <mergeCell ref="A709:B709"/>
    <mergeCell ref="A734:B734"/>
    <mergeCell ref="A735:B735"/>
    <mergeCell ref="A736:B736"/>
    <mergeCell ref="A737:B737"/>
    <mergeCell ref="A738:B738"/>
    <mergeCell ref="A739:B739"/>
    <mergeCell ref="A728:B728"/>
    <mergeCell ref="A729:B729"/>
    <mergeCell ref="A730:B730"/>
    <mergeCell ref="A731:B731"/>
    <mergeCell ref="A732:B732"/>
    <mergeCell ref="A733:B733"/>
    <mergeCell ref="A722:B722"/>
    <mergeCell ref="A723:B723"/>
    <mergeCell ref="A724:B724"/>
    <mergeCell ref="A725:B725"/>
    <mergeCell ref="A726:B726"/>
    <mergeCell ref="A727:B727"/>
    <mergeCell ref="A752:B752"/>
    <mergeCell ref="A753:B753"/>
    <mergeCell ref="A754:B754"/>
    <mergeCell ref="A755:B755"/>
    <mergeCell ref="A756:B756"/>
    <mergeCell ref="A757:B757"/>
    <mergeCell ref="A746:B746"/>
    <mergeCell ref="A747:B747"/>
    <mergeCell ref="A748:B748"/>
    <mergeCell ref="A749:B749"/>
    <mergeCell ref="A750:B750"/>
    <mergeCell ref="A751:B751"/>
    <mergeCell ref="A740:B740"/>
    <mergeCell ref="A741:B741"/>
    <mergeCell ref="A742:B742"/>
    <mergeCell ref="A743:B743"/>
    <mergeCell ref="A744:B744"/>
    <mergeCell ref="A745:B745"/>
    <mergeCell ref="A770:B770"/>
    <mergeCell ref="A771:B771"/>
    <mergeCell ref="A772:B772"/>
    <mergeCell ref="A773:B773"/>
    <mergeCell ref="A774:B774"/>
    <mergeCell ref="A775:B775"/>
    <mergeCell ref="A764:B764"/>
    <mergeCell ref="A765:B765"/>
    <mergeCell ref="A766:B766"/>
    <mergeCell ref="A767:B767"/>
    <mergeCell ref="A768:B768"/>
    <mergeCell ref="A769:B769"/>
    <mergeCell ref="A758:B758"/>
    <mergeCell ref="A759:B759"/>
    <mergeCell ref="A760:B760"/>
    <mergeCell ref="A761:B761"/>
    <mergeCell ref="A762:B762"/>
    <mergeCell ref="A763:B763"/>
    <mergeCell ref="A788:B788"/>
    <mergeCell ref="A789:B789"/>
    <mergeCell ref="A790:B790"/>
    <mergeCell ref="A791:B791"/>
    <mergeCell ref="A792:B792"/>
    <mergeCell ref="A793:B793"/>
    <mergeCell ref="A782:B782"/>
    <mergeCell ref="A783:B783"/>
    <mergeCell ref="A784:B784"/>
    <mergeCell ref="A785:B785"/>
    <mergeCell ref="A786:B786"/>
    <mergeCell ref="A787:B787"/>
    <mergeCell ref="A776:B776"/>
    <mergeCell ref="A777:B777"/>
    <mergeCell ref="A778:B778"/>
    <mergeCell ref="A779:B779"/>
    <mergeCell ref="A780:B780"/>
    <mergeCell ref="A781:B781"/>
    <mergeCell ref="A806:B806"/>
    <mergeCell ref="A807:B807"/>
    <mergeCell ref="A808:B808"/>
    <mergeCell ref="A809:B809"/>
    <mergeCell ref="A810:B810"/>
    <mergeCell ref="A811:B811"/>
    <mergeCell ref="A800:B800"/>
    <mergeCell ref="A801:B801"/>
    <mergeCell ref="A802:B802"/>
    <mergeCell ref="A803:B803"/>
    <mergeCell ref="A804:B804"/>
    <mergeCell ref="A805:B805"/>
    <mergeCell ref="A794:B794"/>
    <mergeCell ref="A795:B795"/>
    <mergeCell ref="A796:B796"/>
    <mergeCell ref="A797:B797"/>
    <mergeCell ref="A798:B798"/>
    <mergeCell ref="A799:B799"/>
    <mergeCell ref="A824:B824"/>
    <mergeCell ref="A825:B825"/>
    <mergeCell ref="A826:B826"/>
    <mergeCell ref="A827:B827"/>
    <mergeCell ref="A828:B828"/>
    <mergeCell ref="A829:B829"/>
    <mergeCell ref="A818:B818"/>
    <mergeCell ref="A819:B819"/>
    <mergeCell ref="A820:B820"/>
    <mergeCell ref="A821:B821"/>
    <mergeCell ref="A822:B822"/>
    <mergeCell ref="A823:B823"/>
    <mergeCell ref="A812:B812"/>
    <mergeCell ref="A813:B813"/>
    <mergeCell ref="A814:B814"/>
    <mergeCell ref="A815:B815"/>
    <mergeCell ref="A816:B816"/>
    <mergeCell ref="A817:B817"/>
    <mergeCell ref="A842:B842"/>
    <mergeCell ref="A843:B843"/>
    <mergeCell ref="A844:B844"/>
    <mergeCell ref="A845:B845"/>
    <mergeCell ref="A846:B846"/>
    <mergeCell ref="A847:B847"/>
    <mergeCell ref="A836:B836"/>
    <mergeCell ref="A837:B837"/>
    <mergeCell ref="A838:B838"/>
    <mergeCell ref="A839:B839"/>
    <mergeCell ref="A840:B840"/>
    <mergeCell ref="A841:B841"/>
    <mergeCell ref="A830:B830"/>
    <mergeCell ref="A831:B831"/>
    <mergeCell ref="A832:B832"/>
    <mergeCell ref="A833:B833"/>
    <mergeCell ref="A834:B834"/>
    <mergeCell ref="A835:B835"/>
    <mergeCell ref="A860:B860"/>
    <mergeCell ref="A861:B861"/>
    <mergeCell ref="A862:B862"/>
    <mergeCell ref="A863:B863"/>
    <mergeCell ref="A864:B864"/>
    <mergeCell ref="A865:B865"/>
    <mergeCell ref="A854:B854"/>
    <mergeCell ref="A855:B855"/>
    <mergeCell ref="A856:B856"/>
    <mergeCell ref="A857:B857"/>
    <mergeCell ref="A858:B858"/>
    <mergeCell ref="A859:B859"/>
    <mergeCell ref="A848:B848"/>
    <mergeCell ref="A849:B849"/>
    <mergeCell ref="A850:B850"/>
    <mergeCell ref="A851:B851"/>
    <mergeCell ref="A852:B852"/>
    <mergeCell ref="A853:B853"/>
    <mergeCell ref="A878:B878"/>
    <mergeCell ref="A879:B879"/>
    <mergeCell ref="A880:B880"/>
    <mergeCell ref="A881:B881"/>
    <mergeCell ref="A882:B882"/>
    <mergeCell ref="A883:B883"/>
    <mergeCell ref="A872:B872"/>
    <mergeCell ref="A873:B873"/>
    <mergeCell ref="A874:B874"/>
    <mergeCell ref="A875:B875"/>
    <mergeCell ref="A876:B876"/>
    <mergeCell ref="A877:B877"/>
    <mergeCell ref="A866:B866"/>
    <mergeCell ref="A867:B867"/>
    <mergeCell ref="A868:B868"/>
    <mergeCell ref="A869:B869"/>
    <mergeCell ref="A870:B870"/>
    <mergeCell ref="A871:B871"/>
    <mergeCell ref="A896:B896"/>
    <mergeCell ref="A897:B897"/>
    <mergeCell ref="A898:B898"/>
    <mergeCell ref="A899:B899"/>
    <mergeCell ref="A900:B900"/>
    <mergeCell ref="A901:B901"/>
    <mergeCell ref="A890:B890"/>
    <mergeCell ref="A891:B891"/>
    <mergeCell ref="A892:B892"/>
    <mergeCell ref="A893:B893"/>
    <mergeCell ref="A894:B894"/>
    <mergeCell ref="A895:B895"/>
    <mergeCell ref="A884:B884"/>
    <mergeCell ref="A885:B885"/>
    <mergeCell ref="A886:B886"/>
    <mergeCell ref="A887:B887"/>
    <mergeCell ref="A888:B888"/>
    <mergeCell ref="A889:B889"/>
    <mergeCell ref="A914:B914"/>
    <mergeCell ref="A915:B915"/>
    <mergeCell ref="A916:B916"/>
    <mergeCell ref="A917:B917"/>
    <mergeCell ref="A918:B918"/>
    <mergeCell ref="A919:B919"/>
    <mergeCell ref="A908:B908"/>
    <mergeCell ref="A909:B909"/>
    <mergeCell ref="A910:B910"/>
    <mergeCell ref="A911:B911"/>
    <mergeCell ref="A912:B912"/>
    <mergeCell ref="A913:B913"/>
    <mergeCell ref="A902:B902"/>
    <mergeCell ref="A903:B903"/>
    <mergeCell ref="A904:B904"/>
    <mergeCell ref="A905:B905"/>
    <mergeCell ref="A906:B906"/>
    <mergeCell ref="A907:B907"/>
    <mergeCell ref="A932:B932"/>
    <mergeCell ref="A933:B933"/>
    <mergeCell ref="A934:B934"/>
    <mergeCell ref="A935:B935"/>
    <mergeCell ref="A936:B936"/>
    <mergeCell ref="A937:B937"/>
    <mergeCell ref="A926:B926"/>
    <mergeCell ref="A927:B927"/>
    <mergeCell ref="A928:B928"/>
    <mergeCell ref="A929:B929"/>
    <mergeCell ref="A930:B930"/>
    <mergeCell ref="A931:B931"/>
    <mergeCell ref="A920:B920"/>
    <mergeCell ref="A921:B921"/>
    <mergeCell ref="A922:B922"/>
    <mergeCell ref="A923:B923"/>
    <mergeCell ref="A924:B924"/>
    <mergeCell ref="A925:B925"/>
    <mergeCell ref="A950:B950"/>
    <mergeCell ref="A951:B951"/>
    <mergeCell ref="A952:B952"/>
    <mergeCell ref="A953:B953"/>
    <mergeCell ref="A954:B954"/>
    <mergeCell ref="A955:B955"/>
    <mergeCell ref="A944:B944"/>
    <mergeCell ref="A945:B945"/>
    <mergeCell ref="A946:B946"/>
    <mergeCell ref="A947:B947"/>
    <mergeCell ref="A948:B948"/>
    <mergeCell ref="A949:B949"/>
    <mergeCell ref="A938:B938"/>
    <mergeCell ref="A939:B939"/>
    <mergeCell ref="A940:B940"/>
    <mergeCell ref="A941:B941"/>
    <mergeCell ref="A942:B942"/>
    <mergeCell ref="A943:B943"/>
    <mergeCell ref="A968:B968"/>
    <mergeCell ref="A969:B969"/>
    <mergeCell ref="A970:B970"/>
    <mergeCell ref="A971:B971"/>
    <mergeCell ref="A972:B972"/>
    <mergeCell ref="A973:B973"/>
    <mergeCell ref="A962:B962"/>
    <mergeCell ref="A963:B963"/>
    <mergeCell ref="A964:B964"/>
    <mergeCell ref="A965:B965"/>
    <mergeCell ref="A966:B966"/>
    <mergeCell ref="A967:B967"/>
    <mergeCell ref="A956:B956"/>
    <mergeCell ref="A957:B957"/>
    <mergeCell ref="A958:B958"/>
    <mergeCell ref="A959:B959"/>
    <mergeCell ref="A960:B960"/>
    <mergeCell ref="A961:B961"/>
    <mergeCell ref="A986:B986"/>
    <mergeCell ref="A987:B987"/>
    <mergeCell ref="A988:B988"/>
    <mergeCell ref="A989:B989"/>
    <mergeCell ref="A990:B990"/>
    <mergeCell ref="A991:B991"/>
    <mergeCell ref="A980:B980"/>
    <mergeCell ref="A981:B981"/>
    <mergeCell ref="A982:B982"/>
    <mergeCell ref="A983:B983"/>
    <mergeCell ref="A984:B984"/>
    <mergeCell ref="A985:B985"/>
    <mergeCell ref="A974:B974"/>
    <mergeCell ref="A975:B975"/>
    <mergeCell ref="A976:B976"/>
    <mergeCell ref="A977:B977"/>
    <mergeCell ref="A978:B978"/>
    <mergeCell ref="A979:B979"/>
    <mergeCell ref="A1004:B1004"/>
    <mergeCell ref="A1005:B1005"/>
    <mergeCell ref="A1006:B1006"/>
    <mergeCell ref="A1007:B1007"/>
    <mergeCell ref="A1008:B1008"/>
    <mergeCell ref="A1009:B1009"/>
    <mergeCell ref="A998:B998"/>
    <mergeCell ref="A999:B999"/>
    <mergeCell ref="A1000:B1000"/>
    <mergeCell ref="A1001:B1001"/>
    <mergeCell ref="A1002:B1002"/>
    <mergeCell ref="A1003:B1003"/>
    <mergeCell ref="A992:B992"/>
    <mergeCell ref="A993:B993"/>
    <mergeCell ref="A994:B994"/>
    <mergeCell ref="A995:B995"/>
    <mergeCell ref="A996:B996"/>
    <mergeCell ref="A997:B997"/>
    <mergeCell ref="A1022:B1022"/>
    <mergeCell ref="A1023:B1023"/>
    <mergeCell ref="A1024:B1024"/>
    <mergeCell ref="A1025:B1025"/>
    <mergeCell ref="A1026:B1026"/>
    <mergeCell ref="A1027:B1027"/>
    <mergeCell ref="A1016:B1016"/>
    <mergeCell ref="A1017:B1017"/>
    <mergeCell ref="A1018:B1018"/>
    <mergeCell ref="A1019:B1019"/>
    <mergeCell ref="A1020:B1020"/>
    <mergeCell ref="A1021:B1021"/>
    <mergeCell ref="A1010:B1010"/>
    <mergeCell ref="A1011:B1011"/>
    <mergeCell ref="A1012:B1012"/>
    <mergeCell ref="A1013:B1013"/>
    <mergeCell ref="A1014:B1014"/>
    <mergeCell ref="A1015:B1015"/>
    <mergeCell ref="A1040:B1040"/>
    <mergeCell ref="A1041:B1041"/>
    <mergeCell ref="A1042:B1042"/>
    <mergeCell ref="A1043:B1043"/>
    <mergeCell ref="A1044:B1044"/>
    <mergeCell ref="A1045:B1045"/>
    <mergeCell ref="A1034:B1034"/>
    <mergeCell ref="A1035:B1035"/>
    <mergeCell ref="A1036:B1036"/>
    <mergeCell ref="A1037:B1037"/>
    <mergeCell ref="A1038:B1038"/>
    <mergeCell ref="A1039:B1039"/>
    <mergeCell ref="A1028:B1028"/>
    <mergeCell ref="A1029:B1029"/>
    <mergeCell ref="A1030:B1030"/>
    <mergeCell ref="A1031:B1031"/>
    <mergeCell ref="A1032:B1032"/>
    <mergeCell ref="A1033:B1033"/>
    <mergeCell ref="A1058:B1058"/>
    <mergeCell ref="A1059:B1059"/>
    <mergeCell ref="A1060:B1060"/>
    <mergeCell ref="A1061:B1061"/>
    <mergeCell ref="A1062:B1062"/>
    <mergeCell ref="A1063:B1063"/>
    <mergeCell ref="A1052:B1052"/>
    <mergeCell ref="A1053:B1053"/>
    <mergeCell ref="A1054:B1054"/>
    <mergeCell ref="A1055:B1055"/>
    <mergeCell ref="A1056:B1056"/>
    <mergeCell ref="A1057:B1057"/>
    <mergeCell ref="A1046:B1046"/>
    <mergeCell ref="A1047:B1047"/>
    <mergeCell ref="A1048:B1048"/>
    <mergeCell ref="A1049:B1049"/>
    <mergeCell ref="A1050:B1050"/>
    <mergeCell ref="A1051:B1051"/>
    <mergeCell ref="A1076:B1076"/>
    <mergeCell ref="A1077:B1077"/>
    <mergeCell ref="A1078:B1078"/>
    <mergeCell ref="A1079:B1079"/>
    <mergeCell ref="A1080:B1080"/>
    <mergeCell ref="A1081:B1081"/>
    <mergeCell ref="A1070:B1070"/>
    <mergeCell ref="A1071:B1071"/>
    <mergeCell ref="A1072:B1072"/>
    <mergeCell ref="A1073:B1073"/>
    <mergeCell ref="A1074:B1074"/>
    <mergeCell ref="A1075:B1075"/>
    <mergeCell ref="A1064:B1064"/>
    <mergeCell ref="A1065:B1065"/>
    <mergeCell ref="A1066:B1066"/>
    <mergeCell ref="A1067:B1067"/>
    <mergeCell ref="A1068:B1068"/>
    <mergeCell ref="A1069:B1069"/>
    <mergeCell ref="A1094:B1094"/>
    <mergeCell ref="A1095:B1095"/>
    <mergeCell ref="A1096:B1096"/>
    <mergeCell ref="A1097:B1097"/>
    <mergeCell ref="A1098:B1098"/>
    <mergeCell ref="A1099:B1099"/>
    <mergeCell ref="A1088:B1088"/>
    <mergeCell ref="A1089:B1089"/>
    <mergeCell ref="A1090:B1090"/>
    <mergeCell ref="A1091:B1091"/>
    <mergeCell ref="A1092:B1092"/>
    <mergeCell ref="A1093:B1093"/>
    <mergeCell ref="A1082:B1082"/>
    <mergeCell ref="A1083:B1083"/>
    <mergeCell ref="A1084:B1084"/>
    <mergeCell ref="A1085:B1085"/>
    <mergeCell ref="A1086:B1086"/>
    <mergeCell ref="A1087:B1087"/>
    <mergeCell ref="A1112:B1112"/>
    <mergeCell ref="A1113:B1113"/>
    <mergeCell ref="A1114:B1114"/>
    <mergeCell ref="A1115:B1115"/>
    <mergeCell ref="A1116:B1116"/>
    <mergeCell ref="A1117:B1117"/>
    <mergeCell ref="A1106:B1106"/>
    <mergeCell ref="A1107:B1107"/>
    <mergeCell ref="A1108:B1108"/>
    <mergeCell ref="A1109:B1109"/>
    <mergeCell ref="A1110:B1110"/>
    <mergeCell ref="A1111:B1111"/>
    <mergeCell ref="A1100:B1100"/>
    <mergeCell ref="A1101:B1101"/>
    <mergeCell ref="A1102:B1102"/>
    <mergeCell ref="A1103:B1103"/>
    <mergeCell ref="A1104:B1104"/>
    <mergeCell ref="A1105:B1105"/>
    <mergeCell ref="A1130:B1130"/>
    <mergeCell ref="A1131:B1131"/>
    <mergeCell ref="A1132:B1132"/>
    <mergeCell ref="A1133:B1133"/>
    <mergeCell ref="A1134:B1134"/>
    <mergeCell ref="A1135:B1135"/>
    <mergeCell ref="A1124:B1124"/>
    <mergeCell ref="A1125:B1125"/>
    <mergeCell ref="A1126:B1126"/>
    <mergeCell ref="A1127:B1127"/>
    <mergeCell ref="A1128:B1128"/>
    <mergeCell ref="A1129:B1129"/>
    <mergeCell ref="A1118:B1118"/>
    <mergeCell ref="A1119:B1119"/>
    <mergeCell ref="A1120:B1120"/>
    <mergeCell ref="A1121:B1121"/>
    <mergeCell ref="A1122:B1122"/>
    <mergeCell ref="A1123:B1123"/>
    <mergeCell ref="A1148:B1148"/>
    <mergeCell ref="A1149:B1149"/>
    <mergeCell ref="A1150:B1150"/>
    <mergeCell ref="A1151:B1151"/>
    <mergeCell ref="A1152:B1152"/>
    <mergeCell ref="A1153:B1153"/>
    <mergeCell ref="A1142:B1142"/>
    <mergeCell ref="A1143:B1143"/>
    <mergeCell ref="A1144:B1144"/>
    <mergeCell ref="A1145:B1145"/>
    <mergeCell ref="A1146:B1146"/>
    <mergeCell ref="A1147:B1147"/>
    <mergeCell ref="A1136:B1136"/>
    <mergeCell ref="A1137:B1137"/>
    <mergeCell ref="A1138:B1138"/>
    <mergeCell ref="A1139:B1139"/>
    <mergeCell ref="A1140:B1140"/>
    <mergeCell ref="A1141:B1141"/>
    <mergeCell ref="A1166:B1166"/>
    <mergeCell ref="A1167:B1167"/>
    <mergeCell ref="A1168:B1168"/>
    <mergeCell ref="A1169:B1169"/>
    <mergeCell ref="A1170:B1170"/>
    <mergeCell ref="A1171:B1171"/>
    <mergeCell ref="A1160:B1160"/>
    <mergeCell ref="A1161:B1161"/>
    <mergeCell ref="A1162:B1162"/>
    <mergeCell ref="A1163:B1163"/>
    <mergeCell ref="A1164:B1164"/>
    <mergeCell ref="A1165:B1165"/>
    <mergeCell ref="A1154:B1154"/>
    <mergeCell ref="A1155:B1155"/>
    <mergeCell ref="A1156:B1156"/>
    <mergeCell ref="A1157:B1157"/>
    <mergeCell ref="A1158:B1158"/>
    <mergeCell ref="A1159:B1159"/>
    <mergeCell ref="A1184:B1184"/>
    <mergeCell ref="A1185:B1185"/>
    <mergeCell ref="A1186:B1186"/>
    <mergeCell ref="A1187:B1187"/>
    <mergeCell ref="A1188:B1188"/>
    <mergeCell ref="A1189:B1189"/>
    <mergeCell ref="A1178:B1178"/>
    <mergeCell ref="A1179:B1179"/>
    <mergeCell ref="A1180:B1180"/>
    <mergeCell ref="A1181:B1181"/>
    <mergeCell ref="A1182:B1182"/>
    <mergeCell ref="A1183:B1183"/>
    <mergeCell ref="A1172:B1172"/>
    <mergeCell ref="A1173:B1173"/>
    <mergeCell ref="A1174:B1174"/>
    <mergeCell ref="A1175:B1175"/>
    <mergeCell ref="A1176:B1176"/>
    <mergeCell ref="A1177:B1177"/>
    <mergeCell ref="A1202:B1202"/>
    <mergeCell ref="A1203:B1203"/>
    <mergeCell ref="A1204:B1204"/>
    <mergeCell ref="A1205:B1205"/>
    <mergeCell ref="A1206:B1206"/>
    <mergeCell ref="A1207:B1207"/>
    <mergeCell ref="A1196:B1196"/>
    <mergeCell ref="A1197:B1197"/>
    <mergeCell ref="A1198:B1198"/>
    <mergeCell ref="A1199:B1199"/>
    <mergeCell ref="A1200:B1200"/>
    <mergeCell ref="A1201:B1201"/>
    <mergeCell ref="A1190:B1190"/>
    <mergeCell ref="A1191:B1191"/>
    <mergeCell ref="A1192:B1192"/>
    <mergeCell ref="A1193:B1193"/>
    <mergeCell ref="A1194:B1194"/>
    <mergeCell ref="A1195:B1195"/>
    <mergeCell ref="A1220:B1220"/>
    <mergeCell ref="A1221:B1221"/>
    <mergeCell ref="A1222:B1222"/>
    <mergeCell ref="A1223:B1223"/>
    <mergeCell ref="A1224:B1224"/>
    <mergeCell ref="A1225:B1225"/>
    <mergeCell ref="A1214:B1214"/>
    <mergeCell ref="A1215:B1215"/>
    <mergeCell ref="A1216:B1216"/>
    <mergeCell ref="A1217:B1217"/>
    <mergeCell ref="A1218:B1218"/>
    <mergeCell ref="A1219:B1219"/>
    <mergeCell ref="A1208:B1208"/>
    <mergeCell ref="A1209:B1209"/>
    <mergeCell ref="A1210:B1210"/>
    <mergeCell ref="A1211:B1211"/>
    <mergeCell ref="A1212:B1212"/>
    <mergeCell ref="A1213:B1213"/>
    <mergeCell ref="A1238:B1238"/>
    <mergeCell ref="A1239:B1239"/>
    <mergeCell ref="A1240:B1240"/>
    <mergeCell ref="A1241:B1241"/>
    <mergeCell ref="A1242:B1242"/>
    <mergeCell ref="A1243:B1243"/>
    <mergeCell ref="A1232:B1232"/>
    <mergeCell ref="A1233:B1233"/>
    <mergeCell ref="A1234:B1234"/>
    <mergeCell ref="A1235:B1235"/>
    <mergeCell ref="A1236:B1236"/>
    <mergeCell ref="A1237:B1237"/>
    <mergeCell ref="A1226:B1226"/>
    <mergeCell ref="A1227:B1227"/>
    <mergeCell ref="A1228:B1228"/>
    <mergeCell ref="A1229:B1229"/>
    <mergeCell ref="A1230:B1230"/>
    <mergeCell ref="A1231:B1231"/>
    <mergeCell ref="A1256:B1256"/>
    <mergeCell ref="A1257:B1257"/>
    <mergeCell ref="A1258:B1258"/>
    <mergeCell ref="A1259:B1259"/>
    <mergeCell ref="A1260:B1260"/>
    <mergeCell ref="A1261:B1261"/>
    <mergeCell ref="A1250:B1250"/>
    <mergeCell ref="A1251:B1251"/>
    <mergeCell ref="A1252:B1252"/>
    <mergeCell ref="A1253:B1253"/>
    <mergeCell ref="A1254:B1254"/>
    <mergeCell ref="A1255:B1255"/>
    <mergeCell ref="A1244:B1244"/>
    <mergeCell ref="A1245:B1245"/>
    <mergeCell ref="A1246:B1246"/>
    <mergeCell ref="A1247:B1247"/>
    <mergeCell ref="A1248:B1248"/>
    <mergeCell ref="A1249:B1249"/>
    <mergeCell ref="A1274:B1274"/>
    <mergeCell ref="A1275:B1275"/>
    <mergeCell ref="A1276:B1276"/>
    <mergeCell ref="A1277:B1277"/>
    <mergeCell ref="A1278:B1278"/>
    <mergeCell ref="A1279:B1279"/>
    <mergeCell ref="A1268:B1268"/>
    <mergeCell ref="A1269:B1269"/>
    <mergeCell ref="A1270:B1270"/>
    <mergeCell ref="A1271:B1271"/>
    <mergeCell ref="A1272:B1272"/>
    <mergeCell ref="A1273:B1273"/>
    <mergeCell ref="A1262:B1262"/>
    <mergeCell ref="A1263:B1263"/>
    <mergeCell ref="A1264:B1264"/>
    <mergeCell ref="A1265:B1265"/>
    <mergeCell ref="A1266:B1266"/>
    <mergeCell ref="A1267:B1267"/>
    <mergeCell ref="A1292:B1292"/>
    <mergeCell ref="A1293:B1293"/>
    <mergeCell ref="A1294:B1294"/>
    <mergeCell ref="A1295:B1295"/>
    <mergeCell ref="A1296:B1296"/>
    <mergeCell ref="A1297:B1297"/>
    <mergeCell ref="A1286:B1286"/>
    <mergeCell ref="A1287:B1287"/>
    <mergeCell ref="A1288:B1288"/>
    <mergeCell ref="A1289:B1289"/>
    <mergeCell ref="A1290:B1290"/>
    <mergeCell ref="A1291:B1291"/>
    <mergeCell ref="A1280:B1280"/>
    <mergeCell ref="A1281:B1281"/>
    <mergeCell ref="A1282:B1282"/>
    <mergeCell ref="A1283:B1283"/>
    <mergeCell ref="A1284:B1284"/>
    <mergeCell ref="A1285:B1285"/>
    <mergeCell ref="A1310:B1310"/>
    <mergeCell ref="A1311:B1311"/>
    <mergeCell ref="A1312:B1312"/>
    <mergeCell ref="A1313:B1313"/>
    <mergeCell ref="A1314:B1314"/>
    <mergeCell ref="A1315:B1315"/>
    <mergeCell ref="A1304:B1304"/>
    <mergeCell ref="A1305:B1305"/>
    <mergeCell ref="A1306:B1306"/>
    <mergeCell ref="A1307:B1307"/>
    <mergeCell ref="A1308:B1308"/>
    <mergeCell ref="A1309:B1309"/>
    <mergeCell ref="A1298:B1298"/>
    <mergeCell ref="A1299:B1299"/>
    <mergeCell ref="A1300:B1300"/>
    <mergeCell ref="A1301:B1301"/>
    <mergeCell ref="A1302:B1302"/>
    <mergeCell ref="A1303:B1303"/>
    <mergeCell ref="A1328:B1328"/>
    <mergeCell ref="A1329:B1329"/>
    <mergeCell ref="A1330:B1330"/>
    <mergeCell ref="A1331:B1331"/>
    <mergeCell ref="A1332:B1332"/>
    <mergeCell ref="A1333:B1333"/>
    <mergeCell ref="A1322:B1322"/>
    <mergeCell ref="A1323:B1323"/>
    <mergeCell ref="A1324:B1324"/>
    <mergeCell ref="A1325:B1325"/>
    <mergeCell ref="A1326:B1326"/>
    <mergeCell ref="A1327:B1327"/>
    <mergeCell ref="A1316:B1316"/>
    <mergeCell ref="A1317:B1317"/>
    <mergeCell ref="A1318:B1318"/>
    <mergeCell ref="A1319:B1319"/>
    <mergeCell ref="A1320:B1320"/>
    <mergeCell ref="A1321:B1321"/>
    <mergeCell ref="A1346:B1346"/>
    <mergeCell ref="A1347:B1347"/>
    <mergeCell ref="A1348:B1348"/>
    <mergeCell ref="A1349:B1349"/>
    <mergeCell ref="A1350:B1350"/>
    <mergeCell ref="A1351:B1351"/>
    <mergeCell ref="A1340:B1340"/>
    <mergeCell ref="A1341:B1341"/>
    <mergeCell ref="A1342:B1342"/>
    <mergeCell ref="A1343:B1343"/>
    <mergeCell ref="A1344:B1344"/>
    <mergeCell ref="A1345:B1345"/>
    <mergeCell ref="A1334:B1334"/>
    <mergeCell ref="A1335:B1335"/>
    <mergeCell ref="A1336:B1336"/>
    <mergeCell ref="A1337:B1337"/>
    <mergeCell ref="A1338:B1338"/>
    <mergeCell ref="A1339:B1339"/>
    <mergeCell ref="A1364:B1364"/>
    <mergeCell ref="A1365:B1365"/>
    <mergeCell ref="A1366:B1366"/>
    <mergeCell ref="A1367:B1367"/>
    <mergeCell ref="A1368:B1368"/>
    <mergeCell ref="A1369:B1369"/>
    <mergeCell ref="A1358:B1358"/>
    <mergeCell ref="A1359:B1359"/>
    <mergeCell ref="A1360:B1360"/>
    <mergeCell ref="A1361:B1361"/>
    <mergeCell ref="A1362:B1362"/>
    <mergeCell ref="A1363:B1363"/>
    <mergeCell ref="A1352:B1352"/>
    <mergeCell ref="A1353:B1353"/>
    <mergeCell ref="A1354:B1354"/>
    <mergeCell ref="A1355:B1355"/>
    <mergeCell ref="A1356:B1356"/>
    <mergeCell ref="A1357:B1357"/>
    <mergeCell ref="A1382:B1382"/>
    <mergeCell ref="A1383:B1383"/>
    <mergeCell ref="A1384:B1384"/>
    <mergeCell ref="A1385:B1385"/>
    <mergeCell ref="A1386:B1386"/>
    <mergeCell ref="A1387:B1387"/>
    <mergeCell ref="A1376:B1376"/>
    <mergeCell ref="A1377:B1377"/>
    <mergeCell ref="A1378:B1378"/>
    <mergeCell ref="A1379:B1379"/>
    <mergeCell ref="A1380:B1380"/>
    <mergeCell ref="A1381:B1381"/>
    <mergeCell ref="A1370:B1370"/>
    <mergeCell ref="A1371:B1371"/>
    <mergeCell ref="A1372:B1372"/>
    <mergeCell ref="A1373:B1373"/>
    <mergeCell ref="A1374:B1374"/>
    <mergeCell ref="A1375:B1375"/>
    <mergeCell ref="A1400:B1400"/>
    <mergeCell ref="A1401:B1401"/>
    <mergeCell ref="A1402:B1402"/>
    <mergeCell ref="A1403:B1403"/>
    <mergeCell ref="A1404:B1404"/>
    <mergeCell ref="A1405:B1405"/>
    <mergeCell ref="A1394:B1394"/>
    <mergeCell ref="A1395:B1395"/>
    <mergeCell ref="A1396:B1396"/>
    <mergeCell ref="A1397:B1397"/>
    <mergeCell ref="A1398:B1398"/>
    <mergeCell ref="A1399:B1399"/>
    <mergeCell ref="A1388:B1388"/>
    <mergeCell ref="A1389:B1389"/>
    <mergeCell ref="A1390:B1390"/>
    <mergeCell ref="A1391:B1391"/>
    <mergeCell ref="A1392:B1392"/>
    <mergeCell ref="A1393:B1393"/>
    <mergeCell ref="A1418:B1418"/>
    <mergeCell ref="A1419:B1419"/>
    <mergeCell ref="A1420:B1420"/>
    <mergeCell ref="A1421:B1421"/>
    <mergeCell ref="A1422:B1422"/>
    <mergeCell ref="A1423:B1423"/>
    <mergeCell ref="A1412:B1412"/>
    <mergeCell ref="A1413:B1413"/>
    <mergeCell ref="A1414:B1414"/>
    <mergeCell ref="A1415:B1415"/>
    <mergeCell ref="A1416:B1416"/>
    <mergeCell ref="A1417:B1417"/>
    <mergeCell ref="A1406:B1406"/>
    <mergeCell ref="A1407:B1407"/>
    <mergeCell ref="A1408:B1408"/>
    <mergeCell ref="A1409:B1409"/>
    <mergeCell ref="A1410:B1410"/>
    <mergeCell ref="A1411:B1411"/>
    <mergeCell ref="A1436:B1436"/>
    <mergeCell ref="A1437:B1437"/>
    <mergeCell ref="A1438:B1438"/>
    <mergeCell ref="A1439:B1439"/>
    <mergeCell ref="A1440:B1440"/>
    <mergeCell ref="A1441:B1441"/>
    <mergeCell ref="A1430:B1430"/>
    <mergeCell ref="A1431:B1431"/>
    <mergeCell ref="A1432:B1432"/>
    <mergeCell ref="A1433:B1433"/>
    <mergeCell ref="A1434:B1434"/>
    <mergeCell ref="A1435:B1435"/>
    <mergeCell ref="A1424:B1424"/>
    <mergeCell ref="A1425:B1425"/>
    <mergeCell ref="A1426:B1426"/>
    <mergeCell ref="A1427:B1427"/>
    <mergeCell ref="A1428:B1428"/>
    <mergeCell ref="A1429:B1429"/>
    <mergeCell ref="A1454:B1454"/>
    <mergeCell ref="A1455:B1455"/>
    <mergeCell ref="A1456:B1456"/>
    <mergeCell ref="A1457:B1457"/>
    <mergeCell ref="A1458:B1458"/>
    <mergeCell ref="A1459:B1459"/>
    <mergeCell ref="A1448:B1448"/>
    <mergeCell ref="A1449:B1449"/>
    <mergeCell ref="A1450:B1450"/>
    <mergeCell ref="A1451:B1451"/>
    <mergeCell ref="A1452:B1452"/>
    <mergeCell ref="A1453:B1453"/>
    <mergeCell ref="A1442:B1442"/>
    <mergeCell ref="A1443:B1443"/>
    <mergeCell ref="A1444:B1444"/>
    <mergeCell ref="A1445:B1445"/>
    <mergeCell ref="A1446:B1446"/>
    <mergeCell ref="A1447:B1447"/>
    <mergeCell ref="A1472:B1472"/>
    <mergeCell ref="A1473:B1473"/>
    <mergeCell ref="A1474:B1474"/>
    <mergeCell ref="A1475:B1475"/>
    <mergeCell ref="A1476:B1476"/>
    <mergeCell ref="A1477:B1477"/>
    <mergeCell ref="A1466:B1466"/>
    <mergeCell ref="A1467:B1467"/>
    <mergeCell ref="A1468:B1468"/>
    <mergeCell ref="A1469:B1469"/>
    <mergeCell ref="A1470:B1470"/>
    <mergeCell ref="A1471:B1471"/>
    <mergeCell ref="A1460:B1460"/>
    <mergeCell ref="A1461:B1461"/>
    <mergeCell ref="A1462:B1462"/>
    <mergeCell ref="A1463:B1463"/>
    <mergeCell ref="A1464:B1464"/>
    <mergeCell ref="A1465:B1465"/>
    <mergeCell ref="A1490:B1490"/>
    <mergeCell ref="A1491:B1491"/>
    <mergeCell ref="A1492:B1492"/>
    <mergeCell ref="A1493:B1493"/>
    <mergeCell ref="A1494:B1494"/>
    <mergeCell ref="A1495:B1495"/>
    <mergeCell ref="A1484:B1484"/>
    <mergeCell ref="A1485:B1485"/>
    <mergeCell ref="A1486:B1486"/>
    <mergeCell ref="A1487:B1487"/>
    <mergeCell ref="A1488:B1488"/>
    <mergeCell ref="A1489:B1489"/>
    <mergeCell ref="A1478:B1478"/>
    <mergeCell ref="A1479:B1479"/>
    <mergeCell ref="A1480:B1480"/>
    <mergeCell ref="A1481:B1481"/>
    <mergeCell ref="A1482:B1482"/>
    <mergeCell ref="A1483:B1483"/>
    <mergeCell ref="A1508:B1508"/>
    <mergeCell ref="A1509:B1509"/>
    <mergeCell ref="A1510:B1510"/>
    <mergeCell ref="A1511:B1511"/>
    <mergeCell ref="A1512:B1512"/>
    <mergeCell ref="A1513:B1513"/>
    <mergeCell ref="A1502:B1502"/>
    <mergeCell ref="A1503:B1503"/>
    <mergeCell ref="A1504:B1504"/>
    <mergeCell ref="A1505:B1505"/>
    <mergeCell ref="A1506:B1506"/>
    <mergeCell ref="A1507:B1507"/>
    <mergeCell ref="A1496:B1496"/>
    <mergeCell ref="A1497:B1497"/>
    <mergeCell ref="A1498:B1498"/>
    <mergeCell ref="A1499:B1499"/>
    <mergeCell ref="A1500:B1500"/>
    <mergeCell ref="A1501:B1501"/>
    <mergeCell ref="A1526:B1526"/>
    <mergeCell ref="A1527:B1527"/>
    <mergeCell ref="A1528:B1528"/>
    <mergeCell ref="A1529:B1529"/>
    <mergeCell ref="A1530:B1530"/>
    <mergeCell ref="A1531:B1531"/>
    <mergeCell ref="A1520:B1520"/>
    <mergeCell ref="A1521:B1521"/>
    <mergeCell ref="A1522:B1522"/>
    <mergeCell ref="A1523:B1523"/>
    <mergeCell ref="A1524:B1524"/>
    <mergeCell ref="A1525:B1525"/>
    <mergeCell ref="A1514:B1514"/>
    <mergeCell ref="A1515:B1515"/>
    <mergeCell ref="A1516:B1516"/>
    <mergeCell ref="A1517:B1517"/>
    <mergeCell ref="A1518:B1518"/>
    <mergeCell ref="A1519:B1519"/>
    <mergeCell ref="A1544:B1544"/>
    <mergeCell ref="A1545:B1545"/>
    <mergeCell ref="A1546:B1546"/>
    <mergeCell ref="A1547:B1547"/>
    <mergeCell ref="A1548:B1548"/>
    <mergeCell ref="A1538:B1538"/>
    <mergeCell ref="A1539:B1539"/>
    <mergeCell ref="A1540:B1540"/>
    <mergeCell ref="A1541:B1541"/>
    <mergeCell ref="A1542:B1542"/>
    <mergeCell ref="A1543:B1543"/>
    <mergeCell ref="A1532:B1532"/>
    <mergeCell ref="A1533:B1533"/>
    <mergeCell ref="A1534:B1534"/>
    <mergeCell ref="A1535:B1535"/>
    <mergeCell ref="A1536:B1536"/>
    <mergeCell ref="A1537:B153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6DE-799D-4469-A795-4AD47D1A5DD5}">
  <sheetPr codeName="Sheet24"/>
  <dimension ref="A1:U1807"/>
  <sheetViews>
    <sheetView tabSelected="1" zoomScaleNormal="70" workbookViewId="0">
      <pane ySplit="1" topLeftCell="A1760" activePane="bottomLeft" state="frozen"/>
      <selection pane="bottomLeft" activeCell="A1769" sqref="A1769"/>
    </sheetView>
  </sheetViews>
  <sheetFormatPr defaultColWidth="9.140625" defaultRowHeight="15" customHeight="1"/>
  <cols>
    <col min="1" max="1" width="55.42578125" style="30" customWidth="1"/>
    <col min="2" max="2" width="27" style="55" customWidth="1"/>
    <col min="3" max="4" width="57.42578125" style="55" customWidth="1"/>
    <col min="5" max="5" width="44.42578125" style="55" customWidth="1"/>
    <col min="6" max="6" width="20.85546875" style="55" customWidth="1"/>
    <col min="7" max="7" width="28.42578125" style="55" customWidth="1"/>
    <col min="8" max="8" width="20" style="55" customWidth="1"/>
    <col min="9" max="9" width="20.140625" style="55" hidden="1" customWidth="1"/>
    <col min="10" max="10" width="16.7109375" style="55" bestFit="1" customWidth="1"/>
    <col min="11" max="11" width="15.42578125" style="32" hidden="1" customWidth="1"/>
    <col min="12" max="12" width="25.140625" style="32" hidden="1" customWidth="1"/>
    <col min="13" max="13" width="22.85546875" style="32" hidden="1" customWidth="1"/>
    <col min="14" max="14" width="7.42578125" hidden="1" customWidth="1"/>
    <col min="15" max="15" width="7.85546875" hidden="1" customWidth="1"/>
    <col min="16" max="17" width="15.42578125" hidden="1" customWidth="1"/>
    <col min="18" max="18" width="15.42578125" customWidth="1"/>
    <col min="19" max="19" width="30.42578125" customWidth="1"/>
    <col min="20" max="20" width="27" customWidth="1"/>
    <col min="21" max="21" width="15.42578125" customWidth="1"/>
  </cols>
  <sheetData>
    <row r="1" spans="1:21" s="2" customFormat="1">
      <c r="A1" s="251" t="s">
        <v>1858</v>
      </c>
      <c r="B1" s="252" t="s">
        <v>2303</v>
      </c>
      <c r="C1" s="253" t="s">
        <v>1903</v>
      </c>
      <c r="D1" s="253" t="s">
        <v>1904</v>
      </c>
      <c r="E1" s="253" t="s">
        <v>1905</v>
      </c>
      <c r="F1" s="252" t="s">
        <v>1906</v>
      </c>
      <c r="G1" s="252" t="s">
        <v>1907</v>
      </c>
      <c r="H1" s="252" t="s">
        <v>1908</v>
      </c>
      <c r="I1" s="252" t="s">
        <v>1909</v>
      </c>
      <c r="J1" s="252" t="s">
        <v>1910</v>
      </c>
      <c r="K1" s="32" t="s">
        <v>2317</v>
      </c>
      <c r="L1" s="32" t="s">
        <v>2319</v>
      </c>
      <c r="M1" s="32" t="s">
        <v>2320</v>
      </c>
      <c r="N1" t="s">
        <v>2321</v>
      </c>
      <c r="O1" t="s">
        <v>2322</v>
      </c>
      <c r="P1" t="s">
        <v>2323</v>
      </c>
      <c r="Q1" t="s">
        <v>2324</v>
      </c>
      <c r="R1" s="254" t="s">
        <v>1862</v>
      </c>
      <c r="S1" s="2" t="s">
        <v>2313</v>
      </c>
      <c r="T1" s="2" t="s">
        <v>2315</v>
      </c>
      <c r="U1" s="2" t="s">
        <v>2325</v>
      </c>
    </row>
    <row r="2" spans="1:21">
      <c r="A2" s="30" t="s">
        <v>25755</v>
      </c>
      <c r="C2" s="56" t="str">
        <f>_xlfn.TEXTJOIN(" ",TRUE,B2,IF(ISBLANK(J2),"",_xlfn.TEXTSPLIT(J2,";")))</f>
        <v/>
      </c>
      <c r="D2" s="56" t="str">
        <f>_xlfn.TEXTJOIN(" ",TRUE,B2,IF(ISBLANK(J2),"",_xlfn.TEXTSPLIT(J2,";")),IF(ISBLANK(H2),"",_xlfn.TEXTSPLIT(H2,";")))</f>
        <v/>
      </c>
      <c r="E2" s="56" t="str">
        <f>_xlfn.TEXTJOIN(" ",TRUE,B2,F2,IF(ISBLANK(J2),"",_xlfn.TEXTSPLIT(J2,";")),IF(ISBLANK(G2),"",_xlfn.TEXTSPLIT(G2,";")))</f>
        <v/>
      </c>
      <c r="R2" t="str" cm="1">
        <f t="array" ref="R2">IFERROR(INDEX(AOM[AOM], MATCH(1, (AOM[Edge_Value]=ani_diet!D2)*(AOM[Is_Ani_Diet_Ingredient]&lt;&gt;FALSE), 0)), "No Match in AOM")</f>
        <v>No Match in AOM</v>
      </c>
      <c r="S2" t="str" cm="1">
        <f t="array" ref="S2">IFERROR(IF(INDEX(AOM[Scientific Name], MATCH(1, (AOM[Edge_Value]=ani_diet!D2)*(AOM[Is_Ani_Diet_Ingredient]&lt;&gt;FALSE), 0))=0, "", INDEX(AOM[Scientific Name], MATCH(1, (AOM[Edge_Value]=ani_diet!D2)*(AOM[Is_Ani_Diet_Ingredient]&lt;&gt;FALSE), 0))), "No Match in AOM")</f>
        <v>No Match in AOM</v>
      </c>
      <c r="T2" t="str" cm="1">
        <f t="array" ref="T2">IF((S2&lt;&gt;"")*(S2&lt;&gt;"No Match in AOM"),IF(J2&lt;&gt;"",_xlfn.TEXTJOIN(";",TRUE,CONCATENATE(_xlfn.TEXTSPLIT(S2,";",TRUE,FALSE)," ",J2)),S2),"")</f>
        <v/>
      </c>
      <c r="U2" t="s">
        <v>25756</v>
      </c>
    </row>
    <row r="3" spans="1:21">
      <c r="A3" s="30" t="s">
        <v>25757</v>
      </c>
      <c r="C3" s="56" t="str">
        <f>_xlfn.TEXTJOIN(" ",TRUE,B3,IF(ISBLANK(J3),"",_xlfn.TEXTSPLIT(J3,";")))</f>
        <v/>
      </c>
      <c r="D3" s="56" t="str">
        <f>_xlfn.TEXTJOIN(" ",TRUE,B3,IF(ISBLANK(J3),"",_xlfn.TEXTSPLIT(J3,";")),IF(ISBLANK(H3),"",_xlfn.TEXTSPLIT(H3,";")))</f>
        <v/>
      </c>
      <c r="E3" s="56" t="str">
        <f>_xlfn.TEXTJOIN(" ",TRUE,B3,F3,IF(ISBLANK(J3),"",_xlfn.TEXTSPLIT(J3,";")),IF(ISBLANK(G3),"",_xlfn.TEXTSPLIT(G3,";")))</f>
        <v/>
      </c>
      <c r="R3" t="str" cm="1">
        <f t="array" ref="R3">IFERROR(INDEX(AOM[AOM], MATCH(1, (AOM[Edge_Value]=ani_diet!D3)*(AOM[Is_Ani_Diet_Ingredient]&lt;&gt;FALSE), 0)), "No Match in AOM")</f>
        <v>No Match in AOM</v>
      </c>
      <c r="S3" t="str" cm="1">
        <f t="array" ref="S3">IFERROR(IF(INDEX(AOM[Scientific Name], MATCH(1, (AOM[Edge_Value]=ani_diet!D3)*(AOM[Is_Ani_Diet_Ingredient]&lt;&gt;FALSE), 0))=0, "", INDEX(AOM[Scientific Name], MATCH(1, (AOM[Edge_Value]=ani_diet!D3)*(AOM[Is_Ani_Diet_Ingredient]&lt;&gt;FALSE), 0))), "No Match in AOM")</f>
        <v>No Match in AOM</v>
      </c>
      <c r="T3" t="str" cm="1">
        <f t="array" ref="T3">IF((S3&lt;&gt;"")*(S3&lt;&gt;"No Match in AOM"),IF(J3&lt;&gt;"",_xlfn.TEXTJOIN(";",TRUE,CONCATENATE(_xlfn.TEXTSPLIT(S3,";",TRUE,FALSE)," ",J3)),S3),"")</f>
        <v/>
      </c>
      <c r="U3" t="s">
        <v>25758</v>
      </c>
    </row>
    <row r="4" spans="1:21">
      <c r="A4" s="30" t="s">
        <v>25759</v>
      </c>
      <c r="B4" s="55" t="s">
        <v>9512</v>
      </c>
      <c r="C4" s="56" t="str">
        <f>_xlfn.TEXTJOIN(" ",TRUE,B4,IF(ISBLANK(J4),"",_xlfn.TEXTSPLIT(J4,";")))</f>
        <v>Acacia albida Leaves</v>
      </c>
      <c r="D4" s="56" t="str">
        <f>_xlfn.TEXTJOIN(" ",TRUE,B4,IF(ISBLANK(J4),"",_xlfn.TEXTSPLIT(J4,";")),IF(ISBLANK(H4),"",_xlfn.TEXTSPLIT(H4,";")))</f>
        <v>Acacia albida Leaves</v>
      </c>
      <c r="E4" s="56" t="str">
        <f>_xlfn.TEXTJOIN(" ",TRUE,B4,F4,IF(ISBLANK(J4),"",_xlfn.TEXTSPLIT(J4,";")),IF(ISBLANK(G4),"",_xlfn.TEXTSPLIT(G4,";")))</f>
        <v>Acacia albida Leaves</v>
      </c>
      <c r="J4" s="55" t="s">
        <v>6187</v>
      </c>
      <c r="R4" t="str" cm="1">
        <f t="array" ref="R4">IFERROR(INDEX(AOM[AOM], MATCH(1, (AOM[Edge_Value]=ani_diet!D4)*(AOM[Is_Ani_Diet_Ingredient]&lt;&gt;FALSE), 0)), "No Match in AOM")</f>
        <v>AOM_002207</v>
      </c>
      <c r="S4" t="str" cm="1">
        <f t="array" ref="S4">IFERROR(IF(INDEX(AOM[Scientific Name], MATCH(1, (AOM[Edge_Value]=ani_diet!D4)*(AOM[Is_Ani_Diet_Ingredient]&lt;&gt;FALSE), 0))=0, "", INDEX(AOM[Scientific Name], MATCH(1, (AOM[Edge_Value]=ani_diet!D4)*(AOM[Is_Ani_Diet_Ingredient]&lt;&gt;FALSE), 0))), "No Match in AOM")</f>
        <v>Acacia Albida</v>
      </c>
      <c r="T4" t="str" cm="1">
        <f t="array" ref="T4">IF((S4&lt;&gt;"")*(S4&lt;&gt;"No Match in AOM"),IF(J4&lt;&gt;"",_xlfn.TEXTJOIN(";",TRUE,CONCATENATE(_xlfn.TEXTSPLIT(S4,";",TRUE,FALSE)," ",J4)),S4),"")</f>
        <v>Acacia Albida Leaves</v>
      </c>
    </row>
    <row r="5" spans="1:21">
      <c r="A5" s="30" t="s">
        <v>25760</v>
      </c>
      <c r="B5" s="55" t="s">
        <v>25761</v>
      </c>
      <c r="C5" s="56" t="str">
        <f>_xlfn.TEXTJOIN(" ",TRUE,B5,IF(ISBLANK(J5),"",_xlfn.TEXTSPLIT(J5,";")))</f>
        <v>Acacia angusitissima Leaves</v>
      </c>
      <c r="D5" s="56" t="str">
        <f>_xlfn.TEXTJOIN(" ",TRUE,B5,IF(ISBLANK(J5),"",_xlfn.TEXTSPLIT(J5,";")),IF(ISBLANK(H5),"",_xlfn.TEXTSPLIT(H5,";")))</f>
        <v>Acacia angusitissima Leaves Dried Ensiled</v>
      </c>
      <c r="E5" s="56" t="str">
        <f>_xlfn.TEXTJOIN(" ",TRUE,B5,F5,IF(ISBLANK(J5),"",_xlfn.TEXTSPLIT(J5,";")),IF(ISBLANK(G5),"",_xlfn.TEXTSPLIT(G5,";")))</f>
        <v>Acacia angusitissima Leaves Dried Ensiled</v>
      </c>
      <c r="G5" s="55" t="str">
        <f>H5</f>
        <v>Dried;Ensiled</v>
      </c>
      <c r="H5" s="55" t="s">
        <v>25762</v>
      </c>
      <c r="J5" s="55" t="s">
        <v>6187</v>
      </c>
      <c r="R5" t="str" cm="1">
        <f t="array" ref="R5">IFERROR(INDEX(AOM[AOM], MATCH(1, (AOM[Edge_Value]=ani_diet!D5)*(AOM[Is_Ani_Diet_Ingredient]&lt;&gt;FALSE), 0)), "No Match in AOM")</f>
        <v>AOM_001592</v>
      </c>
      <c r="S5" t="str" cm="1">
        <f t="array" ref="S5">IFERROR(IF(INDEX(AOM[Scientific Name], MATCH(1, (AOM[Edge_Value]=ani_diet!D5)*(AOM[Is_Ani_Diet_Ingredient]&lt;&gt;FALSE), 0))=0, "", INDEX(AOM[Scientific Name], MATCH(1, (AOM[Edge_Value]=ani_diet!D5)*(AOM[Is_Ani_Diet_Ingredient]&lt;&gt;FALSE), 0))), "No Match in AOM")</f>
        <v>Acacia angustissima</v>
      </c>
      <c r="T5" t="str" cm="1">
        <f t="array" ref="T5">IF((S5&lt;&gt;"")*(S5&lt;&gt;"No Match in AOM"),IF(J5&lt;&gt;"",_xlfn.TEXTJOIN(";",TRUE,CONCATENATE(_xlfn.TEXTSPLIT(S5,";",TRUE,FALSE)," ",J5)),S5),"")</f>
        <v>Acacia angustissima Leaves</v>
      </c>
    </row>
    <row r="6" spans="1:21">
      <c r="A6" s="30" t="s">
        <v>25763</v>
      </c>
      <c r="B6" s="30" t="s">
        <v>9757</v>
      </c>
      <c r="C6" s="56" t="str">
        <f>_xlfn.TEXTJOIN(" ",TRUE,B6,IF(ISBLANK(J6),"",_xlfn.TEXTSPLIT(J6,";")))</f>
        <v>Acacia angustissima</v>
      </c>
      <c r="D6" s="56" t="str">
        <f>_xlfn.TEXTJOIN(" ",TRUE,B6,IF(ISBLANK(J6),"",_xlfn.TEXTSPLIT(J6,";")),IF(ISBLANK(H6),"",_xlfn.TEXTSPLIT(H6,";")))</f>
        <v>Acacia angustissima</v>
      </c>
      <c r="E6" s="56" t="str">
        <f>_xlfn.TEXTJOIN(" ",TRUE,B6,F6,IF(ISBLANK(J6),"",_xlfn.TEXTSPLIT(J6,";")),IF(ISBLANK(G6),"",_xlfn.TEXTSPLIT(G6,";")))</f>
        <v>Acacia angustissima 15132</v>
      </c>
      <c r="F6" s="55">
        <v>15132</v>
      </c>
      <c r="N6" t="s">
        <v>2553</v>
      </c>
      <c r="O6" t="s">
        <v>2524</v>
      </c>
      <c r="P6" t="s">
        <v>2553</v>
      </c>
      <c r="Q6" t="s">
        <v>2524</v>
      </c>
      <c r="R6" t="str" cm="1">
        <f t="array" ref="R6">IFERROR(INDEX(AOM[AOM], MATCH(1, (AOM[Edge_Value]=ani_diet!D6)*(AOM[Is_Ani_Diet_Ingredient]&lt;&gt;FALSE), 0)), "No Match in AOM")</f>
        <v>AOM_000703</v>
      </c>
      <c r="S6" t="str" cm="1">
        <f t="array" ref="S6">IFERROR(IF(INDEX(AOM[Scientific Name], MATCH(1, (AOM[Edge_Value]=ani_diet!D6)*(AOM[Is_Ani_Diet_Ingredient]&lt;&gt;FALSE), 0))=0, "", INDEX(AOM[Scientific Name], MATCH(1, (AOM[Edge_Value]=ani_diet!D6)*(AOM[Is_Ani_Diet_Ingredient]&lt;&gt;FALSE), 0))), "No Match in AOM")</f>
        <v>Acacia angustissima</v>
      </c>
      <c r="T6" t="str" cm="1">
        <f t="array" ref="T6">IF((S6&lt;&gt;"")*(S6&lt;&gt;"No Match in AOM"),IF(J6&lt;&gt;"",_xlfn.TEXTJOIN(";",TRUE,CONCATENATE(_xlfn.TEXTSPLIT(S6,";",TRUE,FALSE)," ",J6)),S6),"")</f>
        <v>Acacia angustissima</v>
      </c>
    </row>
    <row r="7" spans="1:21">
      <c r="A7" s="30" t="s">
        <v>9757</v>
      </c>
      <c r="B7" s="30" t="s">
        <v>9757</v>
      </c>
      <c r="C7" s="56" t="str">
        <f>_xlfn.TEXTJOIN(" ",TRUE,B7,IF(ISBLANK(J7),"",_xlfn.TEXTSPLIT(J7,";")))</f>
        <v>Acacia angustissima</v>
      </c>
      <c r="D7" s="56" t="str">
        <f>_xlfn.TEXTJOIN(" ",TRUE,B7,IF(ISBLANK(J7),"",_xlfn.TEXTSPLIT(J7,";")),IF(ISBLANK(H7),"",_xlfn.TEXTSPLIT(H7,";")))</f>
        <v>Acacia angustissima</v>
      </c>
      <c r="E7" s="56" t="str">
        <f>_xlfn.TEXTJOIN(" ",TRUE,B7,F7,IF(ISBLANK(J7),"",_xlfn.TEXTSPLIT(J7,";")),IF(ISBLANK(G7),"",_xlfn.TEXTSPLIT(G7,";")))</f>
        <v>Acacia angustissima</v>
      </c>
      <c r="N7" t="s">
        <v>2553</v>
      </c>
      <c r="O7" t="s">
        <v>2524</v>
      </c>
      <c r="P7" t="s">
        <v>2553</v>
      </c>
      <c r="Q7" t="s">
        <v>2524</v>
      </c>
      <c r="R7" t="str" cm="1">
        <f t="array" ref="R7">IFERROR(INDEX(AOM[AOM], MATCH(1, (AOM[Edge_Value]=ani_diet!D7)*(AOM[Is_Ani_Diet_Ingredient]&lt;&gt;FALSE), 0)), "No Match in AOM")</f>
        <v>AOM_000703</v>
      </c>
      <c r="S7" t="str" cm="1">
        <f t="array" ref="S7">IFERROR(IF(INDEX(AOM[Scientific Name], MATCH(1, (AOM[Edge_Value]=ani_diet!D7)*(AOM[Is_Ani_Diet_Ingredient]&lt;&gt;FALSE), 0))=0, "", INDEX(AOM[Scientific Name], MATCH(1, (AOM[Edge_Value]=ani_diet!D7)*(AOM[Is_Ani_Diet_Ingredient]&lt;&gt;FALSE), 0))), "No Match in AOM")</f>
        <v>Acacia angustissima</v>
      </c>
      <c r="T7" t="str" cm="1">
        <f t="array" ref="T7">IF((S7&lt;&gt;"")*(S7&lt;&gt;"No Match in AOM"),IF(J7&lt;&gt;"",_xlfn.TEXTJOIN(";",TRUE,CONCATENATE(_xlfn.TEXTSPLIT(S7,";",TRUE,FALSE)," ",J7)),S7),"")</f>
        <v>Acacia angustissima</v>
      </c>
    </row>
    <row r="8" spans="1:21">
      <c r="A8" s="30" t="s">
        <v>25764</v>
      </c>
      <c r="B8" s="55" t="s">
        <v>9757</v>
      </c>
      <c r="C8" s="56" t="str">
        <f>_xlfn.TEXTJOIN(" ",TRUE,B8,IF(ISBLANK(J8),"",_xlfn.TEXTSPLIT(J8,";")))</f>
        <v>Acacia angustissima</v>
      </c>
      <c r="D8" s="56" t="str">
        <f>_xlfn.TEXTJOIN(" ",TRUE,B8,IF(ISBLANK(J8),"",_xlfn.TEXTSPLIT(J8,";")),IF(ISBLANK(H8),"",_xlfn.TEXTSPLIT(H8,";")))</f>
        <v>Acacia angustissima Dried</v>
      </c>
      <c r="E8" s="56" t="str">
        <f>_xlfn.TEXTJOIN(" ",TRUE,B8,F8,IF(ISBLANK(J8),"",_xlfn.TEXTSPLIT(J8,";")),IF(ISBLANK(G8),"",_xlfn.TEXTSPLIT(G8,";")))</f>
        <v>Acacia angustissima Hay Dried(Air)</v>
      </c>
      <c r="G8" s="55" t="s">
        <v>25765</v>
      </c>
      <c r="H8" s="55" t="s">
        <v>17480</v>
      </c>
      <c r="R8" t="str" cm="1">
        <f t="array" ref="R8">IFERROR(INDEX(AOM[AOM], MATCH(1, (AOM[Edge_Value]=ani_diet!D8)*(AOM[Is_Ani_Diet_Ingredient]&lt;&gt;FALSE), 0)), "No Match in AOM")</f>
        <v>AOM_001590</v>
      </c>
      <c r="S8" t="str" cm="1">
        <f t="array" ref="S8">IFERROR(IF(INDEX(AOM[Scientific Name], MATCH(1, (AOM[Edge_Value]=ani_diet!D8)*(AOM[Is_Ani_Diet_Ingredient]&lt;&gt;FALSE), 0))=0, "", INDEX(AOM[Scientific Name], MATCH(1, (AOM[Edge_Value]=ani_diet!D8)*(AOM[Is_Ani_Diet_Ingredient]&lt;&gt;FALSE), 0))), "No Match in AOM")</f>
        <v>Acacia angustissima</v>
      </c>
      <c r="T8" t="str" cm="1">
        <f t="array" ref="T8">IF((S8&lt;&gt;"")*(S8&lt;&gt;"No Match in AOM"),IF(J8&lt;&gt;"",_xlfn.TEXTJOIN(";",TRUE,CONCATENATE(_xlfn.TEXTSPLIT(S8,";",TRUE,FALSE)," ",J8)),S8),"")</f>
        <v>Acacia angustissima</v>
      </c>
    </row>
    <row r="9" spans="1:21">
      <c r="A9" s="30" t="s">
        <v>21523</v>
      </c>
      <c r="B9" s="55" t="s">
        <v>9757</v>
      </c>
      <c r="C9" s="56" t="str">
        <f>_xlfn.TEXTJOIN(" ",TRUE,B9,IF(ISBLANK(J9),"",_xlfn.TEXTSPLIT(J9,";")))</f>
        <v>Acacia angustissima Leaves</v>
      </c>
      <c r="D9" s="56" t="str">
        <f>_xlfn.TEXTJOIN(" ",TRUE,B9,IF(ISBLANK(J9),"",_xlfn.TEXTSPLIT(J9,";")),IF(ISBLANK(H9),"",_xlfn.TEXTSPLIT(H9,";")))</f>
        <v>Acacia angustissima Leaves</v>
      </c>
      <c r="E9" s="56" t="str">
        <f>_xlfn.TEXTJOIN(" ",TRUE,B9,F9,IF(ISBLANK(J9),"",_xlfn.TEXTSPLIT(J9,";")),IF(ISBLANK(G9),"",_xlfn.TEXTSPLIT(G9,";")))</f>
        <v>Acacia angustissima Leaves</v>
      </c>
      <c r="J9" s="55" t="s">
        <v>6187</v>
      </c>
      <c r="R9" t="str" cm="1">
        <f t="array" ref="R9">IFERROR(INDEX(AOM[AOM], MATCH(1, (AOM[Edge_Value]=ani_diet!D9)*(AOM[Is_Ani_Diet_Ingredient]&lt;&gt;FALSE), 0)), "No Match in AOM")</f>
        <v>AOM_001591</v>
      </c>
      <c r="S9" t="str" cm="1">
        <f t="array" ref="S9">IFERROR(IF(INDEX(AOM[Scientific Name], MATCH(1, (AOM[Edge_Value]=ani_diet!D9)*(AOM[Is_Ani_Diet_Ingredient]&lt;&gt;FALSE), 0))=0, "", INDEX(AOM[Scientific Name], MATCH(1, (AOM[Edge_Value]=ani_diet!D9)*(AOM[Is_Ani_Diet_Ingredient]&lt;&gt;FALSE), 0))), "No Match in AOM")</f>
        <v>Acacia angustissima</v>
      </c>
      <c r="T9" t="str" cm="1">
        <f t="array" ref="T9">IF((S9&lt;&gt;"")*(S9&lt;&gt;"No Match in AOM"),IF(J9&lt;&gt;"",_xlfn.TEXTJOIN(";",TRUE,CONCATENATE(_xlfn.TEXTSPLIT(S9,";",TRUE,FALSE)," ",J9)),S9),"")</f>
        <v>Acacia angustissima Leaves</v>
      </c>
    </row>
    <row r="10" spans="1:21">
      <c r="A10" s="30" t="s">
        <v>21529</v>
      </c>
      <c r="B10" s="55" t="s">
        <v>9952</v>
      </c>
      <c r="C10" s="56" t="str">
        <f>_xlfn.TEXTJOIN(" ",TRUE,B10,IF(ISBLANK(J10),"",_xlfn.TEXTSPLIT(J10,";")))</f>
        <v>Acacia auriculiformis Leaves</v>
      </c>
      <c r="D10" s="56" t="str">
        <f>_xlfn.TEXTJOIN(" ",TRUE,B10,IF(ISBLANK(J10),"",_xlfn.TEXTSPLIT(J10,";")),IF(ISBLANK(H10),"",_xlfn.TEXTSPLIT(H10,";")))</f>
        <v>Acacia auriculiformis Leaves</v>
      </c>
      <c r="E10" s="56" t="str">
        <f>_xlfn.TEXTJOIN(" ",TRUE,B10,F10,IF(ISBLANK(J10),"",_xlfn.TEXTSPLIT(J10,";")),IF(ISBLANK(G10),"",_xlfn.TEXTSPLIT(G10,";")))</f>
        <v>Acacia auriculiformis Leaves</v>
      </c>
      <c r="J10" s="55" t="s">
        <v>6187</v>
      </c>
      <c r="R10" t="str" cm="1">
        <f t="array" ref="R10">IFERROR(INDEX(AOM[AOM], MATCH(1, (AOM[Edge_Value]=ani_diet!D10)*(AOM[Is_Ani_Diet_Ingredient]&lt;&gt;FALSE), 0)), "No Match in AOM")</f>
        <v>AOM_003703</v>
      </c>
      <c r="S10" t="str" cm="1">
        <f t="array" ref="S10">IFERROR(IF(INDEX(AOM[Scientific Name], MATCH(1, (AOM[Edge_Value]=ani_diet!D10)*(AOM[Is_Ani_Diet_Ingredient]&lt;&gt;FALSE), 0))=0, "", INDEX(AOM[Scientific Name], MATCH(1, (AOM[Edge_Value]=ani_diet!D10)*(AOM[Is_Ani_Diet_Ingredient]&lt;&gt;FALSE), 0))), "No Match in AOM")</f>
        <v>Acacia auriculiformis</v>
      </c>
      <c r="T10" t="str" cm="1">
        <f t="array" ref="T10">IF((S10&lt;&gt;"")*(S10&lt;&gt;"No Match in AOM"),IF(J10&lt;&gt;"",_xlfn.TEXTJOIN(";",TRUE,CONCATENATE(_xlfn.TEXTSPLIT(S10,";",TRUE,FALSE)," ",J10)),S10),"")</f>
        <v>Acacia auriculiformis Leaves</v>
      </c>
    </row>
    <row r="11" spans="1:21">
      <c r="A11" s="30" t="s">
        <v>25766</v>
      </c>
      <c r="B11" s="55" t="s">
        <v>9952</v>
      </c>
      <c r="C11" s="56" t="str">
        <f>_xlfn.TEXTJOIN(" ",TRUE,B11,IF(ISBLANK(J11),"",_xlfn.TEXTSPLIT(J11,";")))</f>
        <v>Acacia auriculiformis Leaves</v>
      </c>
      <c r="D11" s="56" t="str">
        <f>_xlfn.TEXTJOIN(" ",TRUE,B11,IF(ISBLANK(J11),"",_xlfn.TEXTSPLIT(J11,";")),IF(ISBLANK(H11),"",_xlfn.TEXTSPLIT(H11,";")))</f>
        <v>Acacia auriculiformis Leaves Dried Ground</v>
      </c>
      <c r="E11" s="56" t="str">
        <f>_xlfn.TEXTJOIN(" ",TRUE,B11,F11,IF(ISBLANK(J11),"",_xlfn.TEXTSPLIT(J11,";")),IF(ISBLANK(G11),"",_xlfn.TEXTSPLIT(G11,";")))</f>
        <v>Acacia auriculiformis Leaves Dried Ground</v>
      </c>
      <c r="G11" s="55" t="s">
        <v>25767</v>
      </c>
      <c r="H11" s="55" t="s">
        <v>25767</v>
      </c>
      <c r="J11" s="55" t="s">
        <v>6187</v>
      </c>
      <c r="R11" t="str" cm="1">
        <f t="array" ref="R11">IFERROR(INDEX(AOM[AOM], MATCH(1, (AOM[Edge_Value]=ani_diet!D11)*(AOM[Is_Ani_Diet_Ingredient]&lt;&gt;FALSE), 0)), "No Match in AOM")</f>
        <v>AOM_006016</v>
      </c>
      <c r="S11" t="str" cm="1">
        <f t="array" ref="S11">IFERROR(IF(INDEX(AOM[Scientific Name], MATCH(1, (AOM[Edge_Value]=ani_diet!D11)*(AOM[Is_Ani_Diet_Ingredient]&lt;&gt;FALSE), 0))=0, "", INDEX(AOM[Scientific Name], MATCH(1, (AOM[Edge_Value]=ani_diet!D11)*(AOM[Is_Ani_Diet_Ingredient]&lt;&gt;FALSE), 0))), "No Match in AOM")</f>
        <v>Acacia auriculiformis</v>
      </c>
      <c r="T11" t="str" cm="1">
        <f t="array" ref="T11">IF((S11&lt;&gt;"")*(S11&lt;&gt;"No Match in AOM"),IF(J11&lt;&gt;"",_xlfn.TEXTJOIN(";",TRUE,CONCATENATE(_xlfn.TEXTSPLIT(S11,";",TRUE,FALSE)," ",J11)),S11),"")</f>
        <v>Acacia auriculiformis Leaves</v>
      </c>
    </row>
    <row r="12" spans="1:21">
      <c r="A12" s="30" t="s">
        <v>9988</v>
      </c>
      <c r="B12" s="55" t="s">
        <v>9988</v>
      </c>
      <c r="C12" s="56" t="str">
        <f>_xlfn.TEXTJOIN(" ",TRUE,B12,IF(ISBLANK(J12),"",_xlfn.TEXTSPLIT(J12,";")))</f>
        <v>Acacia brevispica</v>
      </c>
      <c r="D12" s="56" t="str">
        <f>_xlfn.TEXTJOIN(" ",TRUE,B12,IF(ISBLANK(J12),"",_xlfn.TEXTSPLIT(J12,";")),IF(ISBLANK(H12),"",_xlfn.TEXTSPLIT(H12,";")))</f>
        <v>Acacia brevispica</v>
      </c>
      <c r="E12" s="56" t="str">
        <f>_xlfn.TEXTJOIN(" ",TRUE,B12,F12,IF(ISBLANK(J12),"",_xlfn.TEXTSPLIT(J12,";")),IF(ISBLANK(G12),"",_xlfn.TEXTSPLIT(G12,";")))</f>
        <v>Acacia brevispica</v>
      </c>
      <c r="R12" t="str" cm="1">
        <f t="array" ref="R12">IFERROR(INDEX(AOM[AOM], MATCH(1, (AOM[Edge_Value]=ani_diet!D12)*(AOM[Is_Ani_Diet_Ingredient]&lt;&gt;FALSE), 0)), "No Match in AOM")</f>
        <v>AOM_001755</v>
      </c>
      <c r="S12" t="str" cm="1">
        <f t="array" ref="S12">IFERROR(IF(INDEX(AOM[Scientific Name], MATCH(1, (AOM[Edge_Value]=ani_diet!D12)*(AOM[Is_Ani_Diet_Ingredient]&lt;&gt;FALSE), 0))=0, "", INDEX(AOM[Scientific Name], MATCH(1, (AOM[Edge_Value]=ani_diet!D12)*(AOM[Is_Ani_Diet_Ingredient]&lt;&gt;FALSE), 0))), "No Match in AOM")</f>
        <v>Acacia brevispica</v>
      </c>
      <c r="T12" t="str" cm="1">
        <f t="array" ref="T12">IF((S12&lt;&gt;"")*(S12&lt;&gt;"No Match in AOM"),IF(J12&lt;&gt;"",_xlfn.TEXTJOIN(";",TRUE,CONCATENATE(_xlfn.TEXTSPLIT(S12,";",TRUE,FALSE)," ",J12)),S12),"")</f>
        <v>Acacia brevispica</v>
      </c>
    </row>
    <row r="13" spans="1:21">
      <c r="A13" s="30" t="s">
        <v>21541</v>
      </c>
      <c r="B13" s="55" t="s">
        <v>9988</v>
      </c>
      <c r="C13" s="56" t="str">
        <f>_xlfn.TEXTJOIN(" ",TRUE,B13,IF(ISBLANK(J13),"",_xlfn.TEXTSPLIT(J13,";")))</f>
        <v>Acacia brevispica Leaves</v>
      </c>
      <c r="D13" s="56" t="str">
        <f>_xlfn.TEXTJOIN(" ",TRUE,B13,IF(ISBLANK(J13),"",_xlfn.TEXTSPLIT(J13,";")),IF(ISBLANK(H13),"",_xlfn.TEXTSPLIT(H13,";")))</f>
        <v>Acacia brevispica Leaves</v>
      </c>
      <c r="E13" s="56" t="str">
        <f>_xlfn.TEXTJOIN(" ",TRUE,B13,F13,IF(ISBLANK(J13),"",_xlfn.TEXTSPLIT(J13,";")),IF(ISBLANK(G13),"",_xlfn.TEXTSPLIT(G13,";")))</f>
        <v>Acacia brevispica Leaves</v>
      </c>
      <c r="J13" s="55" t="s">
        <v>6187</v>
      </c>
      <c r="R13" t="str" cm="1">
        <f t="array" ref="R13">IFERROR(INDEX(AOM[AOM], MATCH(1, (AOM[Edge_Value]=ani_diet!D13)*(AOM[Is_Ani_Diet_Ingredient]&lt;&gt;FALSE), 0)), "No Match in AOM")</f>
        <v>AOM_001756</v>
      </c>
      <c r="S13" t="str" cm="1">
        <f t="array" ref="S13">IFERROR(IF(INDEX(AOM[Scientific Name], MATCH(1, (AOM[Edge_Value]=ani_diet!D13)*(AOM[Is_Ani_Diet_Ingredient]&lt;&gt;FALSE), 0))=0, "", INDEX(AOM[Scientific Name], MATCH(1, (AOM[Edge_Value]=ani_diet!D13)*(AOM[Is_Ani_Diet_Ingredient]&lt;&gt;FALSE), 0))), "No Match in AOM")</f>
        <v>Acacia brevispica</v>
      </c>
      <c r="T13" t="str" cm="1">
        <f t="array" ref="T13">IF((S13&lt;&gt;"")*(S13&lt;&gt;"No Match in AOM"),IF(J13&lt;&gt;"",_xlfn.TEXTJOIN(";",TRUE,CONCATENATE(_xlfn.TEXTSPLIT(S13,";",TRUE,FALSE)," ",J13)),S13),"")</f>
        <v>Acacia brevispica Leaves</v>
      </c>
    </row>
    <row r="14" spans="1:21">
      <c r="A14" s="30" t="s">
        <v>25768</v>
      </c>
      <c r="B14" s="30" t="s">
        <v>9988</v>
      </c>
      <c r="C14" s="56" t="s">
        <v>21541</v>
      </c>
      <c r="D14" s="56" t="str">
        <f>_xlfn.TEXTJOIN(" ",TRUE,B14,IF(ISBLANK(J14),"",_xlfn.TEXTSPLIT(J14,";")),IF(ISBLANK(H14),"",_xlfn.TEXTSPLIT(H14,";")))</f>
        <v>Acacia brevispica Leaves Crushed Dried</v>
      </c>
      <c r="E14" s="56" t="str">
        <f>_xlfn.TEXTJOIN(" ",TRUE,B14,F14,IF(ISBLANK(J14),"",_xlfn.TEXTSPLIT(J14,";")),IF(ISBLANK(G14),"",_xlfn.TEXTSPLIT(G14,";")))</f>
        <v>Acacia brevispica Leaves Crushed Dried</v>
      </c>
      <c r="G14" s="55" t="s">
        <v>25769</v>
      </c>
      <c r="H14" s="55" t="s">
        <v>25769</v>
      </c>
      <c r="J14" s="55" t="s">
        <v>6187</v>
      </c>
      <c r="R14" t="str" cm="1">
        <f t="array" ref="R14">IFERROR(INDEX(AOM[AOM], MATCH(1, (AOM[Edge_Value]=ani_diet!D14)*(AOM[Is_Ani_Diet_Ingredient]&lt;&gt;FALSE), 0)), "No Match in AOM")</f>
        <v>AOM_006017</v>
      </c>
      <c r="S14" t="str" cm="1">
        <f t="array" ref="S14">IFERROR(IF(INDEX(AOM[Scientific Name], MATCH(1, (AOM[Edge_Value]=ani_diet!D14)*(AOM[Is_Ani_Diet_Ingredient]&lt;&gt;FALSE), 0))=0, "", INDEX(AOM[Scientific Name], MATCH(1, (AOM[Edge_Value]=ani_diet!D14)*(AOM[Is_Ani_Diet_Ingredient]&lt;&gt;FALSE), 0))), "No Match in AOM")</f>
        <v>Acacia brevispica</v>
      </c>
      <c r="T14" t="str" cm="1">
        <f t="array" ref="T14">IF((S14&lt;&gt;"")*(S14&lt;&gt;"No Match in AOM"),IF(J14&lt;&gt;"",_xlfn.TEXTJOIN(";",TRUE,CONCATENATE(_xlfn.TEXTSPLIT(S14,";",TRUE,FALSE)," ",J14)),S14),"")</f>
        <v>Acacia brevispica Leaves</v>
      </c>
    </row>
    <row r="15" spans="1:21">
      <c r="A15" s="30" t="s">
        <v>25770</v>
      </c>
      <c r="B15" s="30" t="s">
        <v>9988</v>
      </c>
      <c r="C15" s="56" t="str">
        <f>_xlfn.TEXTJOIN(" ",TRUE,B15,IF(ISBLANK(J15),"",_xlfn.TEXTSPLIT(J15,";")))</f>
        <v>Acacia brevispica Leaves</v>
      </c>
      <c r="D15" s="56" t="str">
        <f>_xlfn.TEXTJOIN(" ",TRUE,B15,IF(ISBLANK(J15),"",_xlfn.TEXTSPLIT(J15,";")),IF(ISBLANK(H15),"",_xlfn.TEXTSPLIT(H15,";")))</f>
        <v>Acacia brevispica Leaves Dried</v>
      </c>
      <c r="E15" s="56" t="str">
        <f>_xlfn.TEXTJOIN(" ",TRUE,B15,F15,IF(ISBLANK(J15),"",_xlfn.TEXTSPLIT(J15,";")),IF(ISBLANK(G15),"",_xlfn.TEXTSPLIT(G15,";")))</f>
        <v>Acacia brevispica Leaves Dried(Air)</v>
      </c>
      <c r="G15" s="55" t="s">
        <v>25644</v>
      </c>
      <c r="H15" s="55" t="s">
        <v>17480</v>
      </c>
      <c r="J15" s="55" t="s">
        <v>6187</v>
      </c>
      <c r="R15" t="str" cm="1">
        <f t="array" ref="R15">IFERROR(INDEX(AOM[AOM], MATCH(1, (AOM[Edge_Value]=ani_diet!D15)*(AOM[Is_Ani_Diet_Ingredient]&lt;&gt;FALSE), 0)), "No Match in AOM")</f>
        <v>AOM_001757</v>
      </c>
      <c r="S15" t="str" cm="1">
        <f t="array" ref="S15">IFERROR(IF(INDEX(AOM[Scientific Name], MATCH(1, (AOM[Edge_Value]=ani_diet!D15)*(AOM[Is_Ani_Diet_Ingredient]&lt;&gt;FALSE), 0))=0, "", INDEX(AOM[Scientific Name], MATCH(1, (AOM[Edge_Value]=ani_diet!D15)*(AOM[Is_Ani_Diet_Ingredient]&lt;&gt;FALSE), 0))), "No Match in AOM")</f>
        <v>Acacia brevispica</v>
      </c>
      <c r="T15" t="str" cm="1">
        <f t="array" ref="T15">IF((S15&lt;&gt;"")*(S15&lt;&gt;"No Match in AOM"),IF(J15&lt;&gt;"",_xlfn.TEXTJOIN(";",TRUE,CONCATENATE(_xlfn.TEXTSPLIT(S15,";",TRUE,FALSE)," ",J15)),S15),"")</f>
        <v>Acacia brevispica Leaves</v>
      </c>
    </row>
    <row r="16" spans="1:21">
      <c r="A16" s="30" t="s">
        <v>21549</v>
      </c>
      <c r="B16" s="30" t="s">
        <v>9988</v>
      </c>
      <c r="C16" s="56" t="str">
        <f>_xlfn.TEXTJOIN(" ",TRUE,B16,IF(ISBLANK(J16),"",_xlfn.TEXTSPLIT(J16,";")))</f>
        <v>Acacia brevispica Pods</v>
      </c>
      <c r="D16" s="56" t="str">
        <f>_xlfn.TEXTJOIN(" ",TRUE,B16,IF(ISBLANK(J16),"",_xlfn.TEXTSPLIT(J16,";")),IF(ISBLANK(H16),"",_xlfn.TEXTSPLIT(H16,";")))</f>
        <v>Acacia brevispica Pods</v>
      </c>
      <c r="E16" s="56" t="str">
        <f>_xlfn.TEXTJOIN(" ",TRUE,B16,F16,IF(ISBLANK(J16),"",_xlfn.TEXTSPLIT(J16,";")),IF(ISBLANK(G16),"",_xlfn.TEXTSPLIT(G16,";")))</f>
        <v>Acacia brevispica Pods</v>
      </c>
      <c r="J16" s="55" t="s">
        <v>3455</v>
      </c>
      <c r="R16" t="str" cm="1">
        <f t="array" ref="R16">IFERROR(INDEX(AOM[AOM], MATCH(1, (AOM[Edge_Value]=ani_diet!D16)*(AOM[Is_Ani_Diet_Ingredient]&lt;&gt;FALSE), 0)), "No Match in AOM")</f>
        <v>AOM_001758</v>
      </c>
      <c r="S16" t="str" cm="1">
        <f t="array" ref="S16">IFERROR(IF(INDEX(AOM[Scientific Name], MATCH(1, (AOM[Edge_Value]=ani_diet!D16)*(AOM[Is_Ani_Diet_Ingredient]&lt;&gt;FALSE), 0))=0, "", INDEX(AOM[Scientific Name], MATCH(1, (AOM[Edge_Value]=ani_diet!D16)*(AOM[Is_Ani_Diet_Ingredient]&lt;&gt;FALSE), 0))), "No Match in AOM")</f>
        <v>Acacia brevispica</v>
      </c>
      <c r="T16" t="str" cm="1">
        <f t="array" ref="T16">IF((S16&lt;&gt;"")*(S16&lt;&gt;"No Match in AOM"),IF(J16&lt;&gt;"",_xlfn.TEXTJOIN(";",TRUE,CONCATENATE(_xlfn.TEXTSPLIT(S16,";",TRUE,FALSE)," ",J16)),S16),"")</f>
        <v>Acacia brevispica Pods</v>
      </c>
    </row>
    <row r="17" spans="1:20">
      <c r="A17" s="30" t="s">
        <v>25771</v>
      </c>
      <c r="B17" s="55" t="s">
        <v>9988</v>
      </c>
      <c r="C17" s="56" t="str">
        <f>_xlfn.TEXTJOIN(" ",TRUE,B17,IF(ISBLANK(J17),"",_xlfn.TEXTSPLIT(J17,";")))</f>
        <v>Acacia brevispica Pods</v>
      </c>
      <c r="D17" s="56" t="str">
        <f>_xlfn.TEXTJOIN(" ",TRUE,B17,IF(ISBLANK(J17),"",_xlfn.TEXTSPLIT(J17,";")),IF(ISBLANK(H17),"",_xlfn.TEXTSPLIT(H17,";")))</f>
        <v>Acacia brevispica Pods Dried</v>
      </c>
      <c r="E17" s="56" t="str">
        <f>_xlfn.TEXTJOIN(" ",TRUE,B17,F17,IF(ISBLANK(J17),"",_xlfn.TEXTSPLIT(J17,";")),IF(ISBLANK(G17),"",_xlfn.TEXTSPLIT(G17,";")))</f>
        <v>Acacia brevispica Pods Dried (Sun - 2 days)</v>
      </c>
      <c r="G17" s="55" t="s">
        <v>25636</v>
      </c>
      <c r="H17" s="55" t="s">
        <v>17480</v>
      </c>
      <c r="J17" s="55" t="s">
        <v>3455</v>
      </c>
      <c r="R17" t="str" cm="1">
        <f t="array" ref="R17">IFERROR(INDEX(AOM[AOM], MATCH(1, (AOM[Edge_Value]=ani_diet!D17)*(AOM[Is_Ani_Diet_Ingredient]&lt;&gt;FALSE), 0)), "No Match in AOM")</f>
        <v>AOM_001759</v>
      </c>
      <c r="S17" t="str" cm="1">
        <f t="array" ref="S17">IFERROR(IF(INDEX(AOM[Scientific Name], MATCH(1, (AOM[Edge_Value]=ani_diet!D17)*(AOM[Is_Ani_Diet_Ingredient]&lt;&gt;FALSE), 0))=0, "", INDEX(AOM[Scientific Name], MATCH(1, (AOM[Edge_Value]=ani_diet!D17)*(AOM[Is_Ani_Diet_Ingredient]&lt;&gt;FALSE), 0))), "No Match in AOM")</f>
        <v>Acacia brevispica</v>
      </c>
      <c r="T17" t="str" cm="1">
        <f t="array" ref="T17">IF((S17&lt;&gt;"")*(S17&lt;&gt;"No Match in AOM"),IF(J17&lt;&gt;"",_xlfn.TEXTJOIN(";",TRUE,CONCATENATE(_xlfn.TEXTSPLIT(S17,";",TRUE,FALSE)," ",J17)),S17),"")</f>
        <v>Acacia brevispica Pods</v>
      </c>
    </row>
    <row r="18" spans="1:20">
      <c r="A18" s="30" t="s">
        <v>10073</v>
      </c>
      <c r="B18" s="30" t="s">
        <v>10073</v>
      </c>
      <c r="C18" s="56" t="str">
        <f>_xlfn.TEXTJOIN(" ",TRUE,B18,IF(ISBLANK(J18),"",_xlfn.TEXTSPLIT(J18,";")))</f>
        <v>Acacia cyanophylla</v>
      </c>
      <c r="D18" s="56" t="str">
        <f>_xlfn.TEXTJOIN(" ",TRUE,B18,IF(ISBLANK(J18),"",_xlfn.TEXTSPLIT(J18,";")),IF(ISBLANK(H18),"",_xlfn.TEXTSPLIT(H18,";")))</f>
        <v>Acacia cyanophylla</v>
      </c>
      <c r="E18" s="56" t="str">
        <f>_xlfn.TEXTJOIN(" ",TRUE,B18,F18,IF(ISBLANK(J18),"",_xlfn.TEXTSPLIT(J18,";")),IF(ISBLANK(G18),"",_xlfn.TEXTSPLIT(G18,";")))</f>
        <v>Acacia cyanophylla</v>
      </c>
      <c r="R18" t="str" cm="1">
        <f t="array" ref="R18">IFERROR(INDEX(AOM[AOM], MATCH(1, (AOM[Edge_Value]=ani_diet!D18)*(AOM[Is_Ani_Diet_Ingredient]&lt;&gt;FALSE), 0)), "No Match in AOM")</f>
        <v>AOM_001118</v>
      </c>
      <c r="S18" t="str" cm="1">
        <f t="array" ref="S18">IFERROR(IF(INDEX(AOM[Scientific Name], MATCH(1, (AOM[Edge_Value]=ani_diet!D18)*(AOM[Is_Ani_Diet_Ingredient]&lt;&gt;FALSE), 0))=0, "", INDEX(AOM[Scientific Name], MATCH(1, (AOM[Edge_Value]=ani_diet!D18)*(AOM[Is_Ani_Diet_Ingredient]&lt;&gt;FALSE), 0))), "No Match in AOM")</f>
        <v>Acacia cyanophylla</v>
      </c>
      <c r="T18" t="str" cm="1">
        <f t="array" ref="T18">IF((S18&lt;&gt;"")*(S18&lt;&gt;"No Match in AOM"),IF(J18&lt;&gt;"",_xlfn.TEXTJOIN(";",TRUE,CONCATENATE(_xlfn.TEXTSPLIT(S18,";",TRUE,FALSE)," ",J18)),S18),"")</f>
        <v>Acacia cyanophylla</v>
      </c>
    </row>
    <row r="19" spans="1:20">
      <c r="A19" s="30" t="s">
        <v>21555</v>
      </c>
      <c r="B19" s="30" t="s">
        <v>21555</v>
      </c>
      <c r="C19" s="56" t="str">
        <f>_xlfn.TEXTJOIN(" ",TRUE,B19,IF(ISBLANK(J19),"",_xlfn.TEXTSPLIT(J19,";")))</f>
        <v>Acacia dealbata</v>
      </c>
      <c r="D19" s="56" t="str">
        <f>_xlfn.TEXTJOIN(" ",TRUE,B19,IF(ISBLANK(J19),"",_xlfn.TEXTSPLIT(J19,";")),IF(ISBLANK(H19),"",_xlfn.TEXTSPLIT(H19,";")))</f>
        <v>Acacia dealbata</v>
      </c>
      <c r="E19" s="56" t="str">
        <f>_xlfn.TEXTJOIN(" ",TRUE,B19,F19,IF(ISBLANK(J19),"",_xlfn.TEXTSPLIT(J19,";")),IF(ISBLANK(G19),"",_xlfn.TEXTSPLIT(G19,";")))</f>
        <v>Acacia dealbata</v>
      </c>
      <c r="R19" t="str" cm="1">
        <f t="array" ref="R19">IFERROR(INDEX(AOM[AOM], MATCH(1, (AOM[Edge_Value]=ani_diet!D19)*(AOM[Is_Ani_Diet_Ingredient]&lt;&gt;FALSE), 0)), "No Match in AOM")</f>
        <v>AOM_002201</v>
      </c>
      <c r="S19" t="str" cm="1">
        <f t="array" ref="S19">IFERROR(IF(INDEX(AOM[Scientific Name], MATCH(1, (AOM[Edge_Value]=ani_diet!D19)*(AOM[Is_Ani_Diet_Ingredient]&lt;&gt;FALSE), 0))=0, "", INDEX(AOM[Scientific Name], MATCH(1, (AOM[Edge_Value]=ani_diet!D19)*(AOM[Is_Ani_Diet_Ingredient]&lt;&gt;FALSE), 0))), "No Match in AOM")</f>
        <v>Acacia dealbata</v>
      </c>
      <c r="T19" t="str" cm="1">
        <f t="array" ref="T19">IF((S19&lt;&gt;"")*(S19&lt;&gt;"No Match in AOM"),IF(J19&lt;&gt;"",_xlfn.TEXTJOIN(";",TRUE,CONCATENATE(_xlfn.TEXTSPLIT(S19,";",TRUE,FALSE)," ",J19)),S19),"")</f>
        <v>Acacia dealbata</v>
      </c>
    </row>
    <row r="20" spans="1:20">
      <c r="A20" s="30" t="s">
        <v>21556</v>
      </c>
      <c r="B20" s="30" t="s">
        <v>21555</v>
      </c>
      <c r="C20" s="56" t="str">
        <f>_xlfn.TEXTJOIN(" ",TRUE,B20,IF(ISBLANK(J20),"",_xlfn.TEXTSPLIT(J20,";")))</f>
        <v>Acacia dealbata Leaves</v>
      </c>
      <c r="D20" s="56" t="str">
        <f>_xlfn.TEXTJOIN(" ",TRUE,B20,IF(ISBLANK(J20),"",_xlfn.TEXTSPLIT(J20,";")),IF(ISBLANK(H20),"",_xlfn.TEXTSPLIT(H20,";")))</f>
        <v>Acacia dealbata Leaves</v>
      </c>
      <c r="E20" s="56" t="str">
        <f>_xlfn.TEXTJOIN(" ",TRUE,B20,F20,IF(ISBLANK(J20),"",_xlfn.TEXTSPLIT(J20,";")),IF(ISBLANK(G20),"",_xlfn.TEXTSPLIT(G20,";")))</f>
        <v>Acacia dealbata Leaves</v>
      </c>
      <c r="J20" s="55" t="s">
        <v>6187</v>
      </c>
      <c r="R20" t="str" cm="1">
        <f t="array" ref="R20">IFERROR(INDEX(AOM[AOM], MATCH(1, (AOM[Edge_Value]=ani_diet!D20)*(AOM[Is_Ani_Diet_Ingredient]&lt;&gt;FALSE), 0)), "No Match in AOM")</f>
        <v>AOM_002202</v>
      </c>
      <c r="S20" t="str" cm="1">
        <f t="array" ref="S20">IFERROR(IF(INDEX(AOM[Scientific Name], MATCH(1, (AOM[Edge_Value]=ani_diet!D20)*(AOM[Is_Ani_Diet_Ingredient]&lt;&gt;FALSE), 0))=0, "", INDEX(AOM[Scientific Name], MATCH(1, (AOM[Edge_Value]=ani_diet!D20)*(AOM[Is_Ani_Diet_Ingredient]&lt;&gt;FALSE), 0))), "No Match in AOM")</f>
        <v>Acacia dealbata</v>
      </c>
      <c r="T20" t="str" cm="1">
        <f t="array" ref="T20">IF((S20&lt;&gt;"")*(S20&lt;&gt;"No Match in AOM"),IF(J20&lt;&gt;"",_xlfn.TEXTJOIN(";",TRUE,CONCATENATE(_xlfn.TEXTSPLIT(S20,";",TRUE,FALSE)," ",J20)),S20),"")</f>
        <v>Acacia dealbata Leaves</v>
      </c>
    </row>
    <row r="21" spans="1:20">
      <c r="A21" s="30" t="s">
        <v>21562</v>
      </c>
      <c r="B21" s="55" t="s">
        <v>21562</v>
      </c>
      <c r="C21" s="56" t="str">
        <f>_xlfn.TEXTJOIN(" ",TRUE,B21,IF(ISBLANK(J21),"",_xlfn.TEXTSPLIT(J21,";")))</f>
        <v>Acacia etbaica</v>
      </c>
      <c r="D21" s="56" t="str">
        <f>_xlfn.TEXTJOIN(" ",TRUE,B21,IF(ISBLANK(J21),"",_xlfn.TEXTSPLIT(J21,";")),IF(ISBLANK(H21),"",_xlfn.TEXTSPLIT(H21,";")))</f>
        <v>Acacia etbaica</v>
      </c>
      <c r="E21" s="56" t="str">
        <f>_xlfn.TEXTJOIN(" ",TRUE,B21,F21,IF(ISBLANK(J21),"",_xlfn.TEXTSPLIT(J21,";")),IF(ISBLANK(G21),"",_xlfn.TEXTSPLIT(G21,";")))</f>
        <v>Acacia etbaica</v>
      </c>
      <c r="R21" t="str" cm="1">
        <f t="array" ref="R21">IFERROR(INDEX(AOM[AOM], MATCH(1, (AOM[Edge_Value]=ani_diet!D21)*(AOM[Is_Ani_Diet_Ingredient]&lt;&gt;FALSE), 0)), "No Match in AOM")</f>
        <v>AOM_001760</v>
      </c>
      <c r="S21" t="str" cm="1">
        <f t="array" ref="S21">IFERROR(IF(INDEX(AOM[Scientific Name], MATCH(1, (AOM[Edge_Value]=ani_diet!D21)*(AOM[Is_Ani_Diet_Ingredient]&lt;&gt;FALSE), 0))=0, "", INDEX(AOM[Scientific Name], MATCH(1, (AOM[Edge_Value]=ani_diet!D21)*(AOM[Is_Ani_Diet_Ingredient]&lt;&gt;FALSE), 0))), "No Match in AOM")</f>
        <v>Acacia etbaica</v>
      </c>
      <c r="T21" t="str" cm="1">
        <f t="array" ref="T21">IF((S21&lt;&gt;"")*(S21&lt;&gt;"No Match in AOM"),IF(J21&lt;&gt;"",_xlfn.TEXTJOIN(";",TRUE,CONCATENATE(_xlfn.TEXTSPLIT(S21,";",TRUE,FALSE)," ",J21)),S21),"")</f>
        <v>Acacia etbaica</v>
      </c>
    </row>
    <row r="22" spans="1:20">
      <c r="A22" s="30" t="s">
        <v>21563</v>
      </c>
      <c r="B22" s="55" t="s">
        <v>21562</v>
      </c>
      <c r="C22" s="56" t="str">
        <f>_xlfn.TEXTJOIN(" ",TRUE,B22,IF(ISBLANK(J22),"",_xlfn.TEXTSPLIT(J22,";")))</f>
        <v>Acacia etbaica Fruits</v>
      </c>
      <c r="D22" s="56" t="str">
        <f>_xlfn.TEXTJOIN(" ",TRUE,B22,IF(ISBLANK(J22),"",_xlfn.TEXTSPLIT(J22,";")),IF(ISBLANK(H22),"",_xlfn.TEXTSPLIT(H22,";")))</f>
        <v>Acacia etbaica Fruits</v>
      </c>
      <c r="E22" s="56" t="str">
        <f>_xlfn.TEXTJOIN(" ",TRUE,B22,F22,IF(ISBLANK(J22),"",_xlfn.TEXTSPLIT(J22,";")),IF(ISBLANK(G22),"",_xlfn.TEXTSPLIT(G22,";")))</f>
        <v>Acacia etbaica Fruits</v>
      </c>
      <c r="J22" s="55" t="s">
        <v>4419</v>
      </c>
      <c r="R22" t="str" cm="1">
        <f t="array" ref="R22">IFERROR(INDEX(AOM[AOM], MATCH(1, (AOM[Edge_Value]=ani_diet!D22)*(AOM[Is_Ani_Diet_Ingredient]&lt;&gt;FALSE), 0)), "No Match in AOM")</f>
        <v>AOM_001761</v>
      </c>
      <c r="S22" t="str" cm="1">
        <f t="array" ref="S22">IFERROR(IF(INDEX(AOM[Scientific Name], MATCH(1, (AOM[Edge_Value]=ani_diet!D22)*(AOM[Is_Ani_Diet_Ingredient]&lt;&gt;FALSE), 0))=0, "", INDEX(AOM[Scientific Name], MATCH(1, (AOM[Edge_Value]=ani_diet!D22)*(AOM[Is_Ani_Diet_Ingredient]&lt;&gt;FALSE), 0))), "No Match in AOM")</f>
        <v>Acacia etbaica</v>
      </c>
      <c r="T22" t="str" cm="1">
        <f t="array" ref="T22">IF((S22&lt;&gt;"")*(S22&lt;&gt;"No Match in AOM"),IF(J22&lt;&gt;"",_xlfn.TEXTJOIN(";",TRUE,CONCATENATE(_xlfn.TEXTSPLIT(S22,";",TRUE,FALSE)," ",J22)),S22),"")</f>
        <v>Acacia etbaica Fruits</v>
      </c>
    </row>
    <row r="23" spans="1:20">
      <c r="A23" s="30" t="s">
        <v>25772</v>
      </c>
      <c r="B23" s="55" t="s">
        <v>21562</v>
      </c>
      <c r="C23" s="56" t="str">
        <f>_xlfn.TEXTJOIN(" ",TRUE,B23,IF(ISBLANK(J23),"",_xlfn.TEXTSPLIT(J23,";")))</f>
        <v>Acacia etbaica Fruits</v>
      </c>
      <c r="D23" s="56" t="str">
        <f>_xlfn.TEXTJOIN(" ",TRUE,B23,IF(ISBLANK(J23),"",_xlfn.TEXTSPLIT(J23,";")),IF(ISBLANK(H23),"",_xlfn.TEXTSPLIT(H23,";")))</f>
        <v>Acacia etbaica Fruits Dried</v>
      </c>
      <c r="E23" s="56" t="str">
        <f>_xlfn.TEXTJOIN(" ",TRUE,B23,F23,IF(ISBLANK(J23),"",_xlfn.TEXTSPLIT(J23,";")),IF(ISBLANK(G23),"",_xlfn.TEXTSPLIT(G23,";")))</f>
        <v>Acacia etbaica Fruits Dried(Shade)</v>
      </c>
      <c r="G23" s="55" t="s">
        <v>25651</v>
      </c>
      <c r="H23" s="55" t="s">
        <v>17480</v>
      </c>
      <c r="J23" s="55" t="s">
        <v>4419</v>
      </c>
      <c r="R23" t="str" cm="1">
        <f t="array" ref="R23">IFERROR(INDEX(AOM[AOM], MATCH(1, (AOM[Edge_Value]=ani_diet!D23)*(AOM[Is_Ani_Diet_Ingredient]&lt;&gt;FALSE), 0)), "No Match in AOM")</f>
        <v>AOM_001762</v>
      </c>
      <c r="S23" t="str" cm="1">
        <f t="array" ref="S23">IFERROR(IF(INDEX(AOM[Scientific Name], MATCH(1, (AOM[Edge_Value]=ani_diet!D23)*(AOM[Is_Ani_Diet_Ingredient]&lt;&gt;FALSE), 0))=0, "", INDEX(AOM[Scientific Name], MATCH(1, (AOM[Edge_Value]=ani_diet!D23)*(AOM[Is_Ani_Diet_Ingredient]&lt;&gt;FALSE), 0))), "No Match in AOM")</f>
        <v>Acacia etbaica</v>
      </c>
      <c r="T23" t="str" cm="1">
        <f t="array" ref="T23">IF((S23&lt;&gt;"")*(S23&lt;&gt;"No Match in AOM"),IF(J23&lt;&gt;"",_xlfn.TEXTJOIN(";",TRUE,CONCATENATE(_xlfn.TEXTSPLIT(S23,";",TRUE,FALSE)," ",J23)),S23),"")</f>
        <v>Acacia etbaica Fruits</v>
      </c>
    </row>
    <row r="24" spans="1:20">
      <c r="A24" s="30" t="s">
        <v>9514</v>
      </c>
      <c r="B24" s="55" t="s">
        <v>9514</v>
      </c>
      <c r="C24" s="56" t="str">
        <f>_xlfn.TEXTJOIN(" ",TRUE,B24,IF(ISBLANK(J24),"",_xlfn.TEXTSPLIT(J24,";")))</f>
        <v>Acacia karroo</v>
      </c>
      <c r="D24" s="56" t="str">
        <f>_xlfn.TEXTJOIN(" ",TRUE,B24,IF(ISBLANK(J24),"",_xlfn.TEXTSPLIT(J24,";")),IF(ISBLANK(H24),"",_xlfn.TEXTSPLIT(H24,";")))</f>
        <v>Acacia karroo</v>
      </c>
      <c r="E24" s="56" t="str">
        <f>_xlfn.TEXTJOIN(" ",TRUE,B24,F24,IF(ISBLANK(J24),"",_xlfn.TEXTSPLIT(J24,";")),IF(ISBLANK(G24),"",_xlfn.TEXTSPLIT(G24,";")))</f>
        <v>Acacia karroo</v>
      </c>
      <c r="R24" t="str" cm="1">
        <f t="array" ref="R24">IFERROR(INDEX(AOM[AOM], MATCH(1, (AOM[Edge_Value]=ani_diet!D24)*(AOM[Is_Ani_Diet_Ingredient]&lt;&gt;FALSE), 0)), "No Match in AOM")</f>
        <v>AOM_001763</v>
      </c>
      <c r="S24" t="str" cm="1">
        <f t="array" ref="S24">IFERROR(IF(INDEX(AOM[Scientific Name], MATCH(1, (AOM[Edge_Value]=ani_diet!D24)*(AOM[Is_Ani_Diet_Ingredient]&lt;&gt;FALSE), 0))=0, "", INDEX(AOM[Scientific Name], MATCH(1, (AOM[Edge_Value]=ani_diet!D24)*(AOM[Is_Ani_Diet_Ingredient]&lt;&gt;FALSE), 0))), "No Match in AOM")</f>
        <v>Acacia karroo</v>
      </c>
      <c r="T24" t="str" cm="1">
        <f t="array" ref="T24">IF((S24&lt;&gt;"")*(S24&lt;&gt;"No Match in AOM"),IF(J24&lt;&gt;"",_xlfn.TEXTJOIN(";",TRUE,CONCATENATE(_xlfn.TEXTSPLIT(S24,";",TRUE,FALSE)," ",J24)),S24),"")</f>
        <v>Acacia karroo</v>
      </c>
    </row>
    <row r="25" spans="1:20">
      <c r="A25" s="30" t="s">
        <v>21570</v>
      </c>
      <c r="B25" s="55" t="s">
        <v>9514</v>
      </c>
      <c r="C25" s="56" t="str">
        <f>_xlfn.TEXTJOIN(" ",TRUE,B25,IF(ISBLANK(J25),"",_xlfn.TEXTSPLIT(J25,";")))</f>
        <v>Acacia karroo Leaves</v>
      </c>
      <c r="D25" s="56" t="str">
        <f>_xlfn.TEXTJOIN(" ",TRUE,B25,IF(ISBLANK(J25),"",_xlfn.TEXTSPLIT(J25,";")),IF(ISBLANK(H25),"",_xlfn.TEXTSPLIT(H25,";")))</f>
        <v>Acacia karroo Leaves</v>
      </c>
      <c r="E25" s="56" t="str">
        <f>_xlfn.TEXTJOIN(" ",TRUE,B25,F25,IF(ISBLANK(J25),"",_xlfn.TEXTSPLIT(J25,";")),IF(ISBLANK(G25),"",_xlfn.TEXTSPLIT(G25,";")))</f>
        <v>Acacia karroo Leaves</v>
      </c>
      <c r="J25" s="55" t="s">
        <v>6187</v>
      </c>
      <c r="R25" t="str" cm="1">
        <f t="array" ref="R25">IFERROR(INDEX(AOM[AOM], MATCH(1, (AOM[Edge_Value]=ani_diet!D25)*(AOM[Is_Ani_Diet_Ingredient]&lt;&gt;FALSE), 0)), "No Match in AOM")</f>
        <v>AOM_001764</v>
      </c>
      <c r="S25" t="str" cm="1">
        <f t="array" ref="S25">IFERROR(IF(INDEX(AOM[Scientific Name], MATCH(1, (AOM[Edge_Value]=ani_diet!D25)*(AOM[Is_Ani_Diet_Ingredient]&lt;&gt;FALSE), 0))=0, "", INDEX(AOM[Scientific Name], MATCH(1, (AOM[Edge_Value]=ani_diet!D25)*(AOM[Is_Ani_Diet_Ingredient]&lt;&gt;FALSE), 0))), "No Match in AOM")</f>
        <v>Acacia karroo</v>
      </c>
      <c r="T25" t="str" cm="1">
        <f t="array" ref="T25">IF((S25&lt;&gt;"")*(S25&lt;&gt;"No Match in AOM"),IF(J25&lt;&gt;"",_xlfn.TEXTJOIN(";",TRUE,CONCATENATE(_xlfn.TEXTSPLIT(S25,";",TRUE,FALSE)," ",J25)),S25),"")</f>
        <v>Acacia karroo Leaves</v>
      </c>
    </row>
    <row r="26" spans="1:20">
      <c r="A26" s="220" t="s">
        <v>25773</v>
      </c>
      <c r="B26" s="55" t="s">
        <v>9514</v>
      </c>
      <c r="C26" s="56" t="str">
        <f>_xlfn.TEXTJOIN(" ",TRUE,B26,IF(ISBLANK(J26),"",_xlfn.TEXTSPLIT(J26,";")))</f>
        <v>Acacia karroo Leaves</v>
      </c>
      <c r="D26" s="56" t="str">
        <f>_xlfn.TEXTJOIN(" ",TRUE,B26,IF(ISBLANK(J26),"",_xlfn.TEXTSPLIT(J26,";")),IF(ISBLANK(H26),"",_xlfn.TEXTSPLIT(H26,";")))</f>
        <v>Acacia karroo Leaves Dried</v>
      </c>
      <c r="E26" s="56" t="str">
        <f>_xlfn.TEXTJOIN(" ",TRUE,B26,F26,IF(ISBLANK(J26),"",_xlfn.TEXTSPLIT(J26,";")),IF(ISBLANK(G26),"",_xlfn.TEXTSPLIT(G26,";")))</f>
        <v>Acacia karroo Leaves Chopped Dried</v>
      </c>
      <c r="G26" s="55" t="s">
        <v>25774</v>
      </c>
      <c r="H26" s="55" t="s">
        <v>17480</v>
      </c>
      <c r="J26" s="55" t="s">
        <v>6187</v>
      </c>
      <c r="R26" t="str" cm="1">
        <f t="array" ref="R26">IFERROR(INDEX(AOM[AOM], MATCH(1, (AOM[Edge_Value]=ani_diet!D26)*(AOM[Is_Ani_Diet_Ingredient]&lt;&gt;FALSE), 0)), "No Match in AOM")</f>
        <v>AOM_006018</v>
      </c>
      <c r="S26" t="str" cm="1">
        <f t="array" ref="S26">IFERROR(IF(INDEX(AOM[Scientific Name], MATCH(1, (AOM[Edge_Value]=ani_diet!D26)*(AOM[Is_Ani_Diet_Ingredient]&lt;&gt;FALSE), 0))=0, "", INDEX(AOM[Scientific Name], MATCH(1, (AOM[Edge_Value]=ani_diet!D26)*(AOM[Is_Ani_Diet_Ingredient]&lt;&gt;FALSE), 0))), "No Match in AOM")</f>
        <v>Acacia karroo</v>
      </c>
      <c r="T26" t="str" cm="1">
        <f t="array" ref="T26">IF((S26&lt;&gt;"")*(S26&lt;&gt;"No Match in AOM"),IF(J26&lt;&gt;"",_xlfn.TEXTJOIN(";",TRUE,CONCATENATE(_xlfn.TEXTSPLIT(S26,";",TRUE,FALSE)," ",J26)),S26),"")</f>
        <v>Acacia karroo Leaves</v>
      </c>
    </row>
    <row r="27" spans="1:20">
      <c r="A27" s="30" t="s">
        <v>25775</v>
      </c>
      <c r="B27" s="55" t="s">
        <v>9514</v>
      </c>
      <c r="C27" s="56" t="str">
        <f>_xlfn.TEXTJOIN(" ",TRUE,B27,IF(ISBLANK(J27),"",_xlfn.TEXTSPLIT(J27,";")))</f>
        <v>Acacia karroo Leaves</v>
      </c>
      <c r="D27" s="56" t="str">
        <f>_xlfn.TEXTJOIN(" ",TRUE,B27,IF(ISBLANK(J27),"",_xlfn.TEXTSPLIT(J27,";")),IF(ISBLANK(H27),"",_xlfn.TEXTSPLIT(H27,";")))</f>
        <v>Acacia karroo Leaves Dried Ground</v>
      </c>
      <c r="E27" s="56" t="str">
        <f>_xlfn.TEXTJOIN(" ",TRUE,B27,F27,IF(ISBLANK(J27),"",_xlfn.TEXTSPLIT(J27,";")),IF(ISBLANK(G27),"",_xlfn.TEXTSPLIT(G27,";")))</f>
        <v>Acacia karroo Leaves Dried Ground</v>
      </c>
      <c r="G27" s="55" t="s">
        <v>25767</v>
      </c>
      <c r="H27" s="55" t="s">
        <v>25767</v>
      </c>
      <c r="J27" s="55" t="s">
        <v>6187</v>
      </c>
      <c r="R27" t="str" cm="1">
        <f t="array" ref="R27">IFERROR(INDEX(AOM[AOM], MATCH(1, (AOM[Edge_Value]=ani_diet!D27)*(AOM[Is_Ani_Diet_Ingredient]&lt;&gt;FALSE), 0)), "No Match in AOM")</f>
        <v>AOM_001765</v>
      </c>
      <c r="S27" t="str" cm="1">
        <f t="array" ref="S27">IFERROR(IF(INDEX(AOM[Scientific Name], MATCH(1, (AOM[Edge_Value]=ani_diet!D27)*(AOM[Is_Ani_Diet_Ingredient]&lt;&gt;FALSE), 0))=0, "", INDEX(AOM[Scientific Name], MATCH(1, (AOM[Edge_Value]=ani_diet!D27)*(AOM[Is_Ani_Diet_Ingredient]&lt;&gt;FALSE), 0))), "No Match in AOM")</f>
        <v>Acacia karroo</v>
      </c>
      <c r="T27" t="str" cm="1">
        <f t="array" ref="T27">IF((S27&lt;&gt;"")*(S27&lt;&gt;"No Match in AOM"),IF(J27&lt;&gt;"",_xlfn.TEXTJOIN(";",TRUE,CONCATENATE(_xlfn.TEXTSPLIT(S27,";",TRUE,FALSE)," ",J27)),S27),"")</f>
        <v>Acacia karroo Leaves</v>
      </c>
    </row>
    <row r="28" spans="1:20">
      <c r="A28" s="30" t="s">
        <v>21584</v>
      </c>
      <c r="B28" s="55" t="s">
        <v>9735</v>
      </c>
      <c r="C28" s="56" t="str">
        <f>_xlfn.TEXTJOIN(" ",TRUE,B28,IF(ISBLANK(J28),"",_xlfn.TEXTSPLIT(J28,";")))</f>
        <v>Acacia mearnsii</v>
      </c>
      <c r="D28" s="56" t="str">
        <f>_xlfn.TEXTJOIN(" ",TRUE,B28,IF(ISBLANK(J28),"",_xlfn.TEXTSPLIT(J28,";")),IF(ISBLANK(H28),"",_xlfn.TEXTSPLIT(H28,";")))</f>
        <v>Acacia mearnsii</v>
      </c>
      <c r="E28" s="56" t="str">
        <f>_xlfn.TEXTJOIN(" ",TRUE,B28,F28,IF(ISBLANK(J28),"",_xlfn.TEXTSPLIT(J28,";")),IF(ISBLANK(G28),"",_xlfn.TEXTSPLIT(G28,";")))</f>
        <v>Acacia mearnsii</v>
      </c>
      <c r="R28" t="str" cm="1">
        <f t="array" ref="R28">IFERROR(INDEX(AOM[AOM], MATCH(1, (AOM[Edge_Value]=ani_diet!D28)*(AOM[Is_Ani_Diet_Ingredient]&lt;&gt;FALSE), 0)), "No Match in AOM")</f>
        <v>AOM_003105</v>
      </c>
      <c r="S28" t="str" cm="1">
        <f t="array" ref="S28">IFERROR(IF(INDEX(AOM[Scientific Name], MATCH(1, (AOM[Edge_Value]=ani_diet!D28)*(AOM[Is_Ani_Diet_Ingredient]&lt;&gt;FALSE), 0))=0, "", INDEX(AOM[Scientific Name], MATCH(1, (AOM[Edge_Value]=ani_diet!D28)*(AOM[Is_Ani_Diet_Ingredient]&lt;&gt;FALSE), 0))), "No Match in AOM")</f>
        <v xml:space="preserve">Acacia mearnsii </v>
      </c>
      <c r="T28" t="str" cm="1">
        <f t="array" ref="T28">IF((S28&lt;&gt;"")*(S28&lt;&gt;"No Match in AOM"),IF(J28&lt;&gt;"",_xlfn.TEXTJOIN(";",TRUE,CONCATENATE(_xlfn.TEXTSPLIT(S28,";",TRUE,FALSE)," ",J28)),S28),"")</f>
        <v xml:space="preserve">Acacia mearnsii </v>
      </c>
    </row>
    <row r="29" spans="1:20">
      <c r="A29" s="30" t="s">
        <v>25776</v>
      </c>
      <c r="B29" s="55" t="s">
        <v>9735</v>
      </c>
      <c r="C29" s="56" t="str">
        <f>_xlfn.TEXTJOIN(" ",TRUE,B29,IF(ISBLANK(J29),"",_xlfn.TEXTSPLIT(J29,";")))</f>
        <v>Acacia mearnsii</v>
      </c>
      <c r="D29" s="56" t="str">
        <f>_xlfn.TEXTJOIN(" ",TRUE,B29,IF(ISBLANK(J29),"",_xlfn.TEXTSPLIT(J29,";")),IF(ISBLANK(H29),"",_xlfn.TEXTSPLIT(H29,";")))</f>
        <v>Acacia mearnsii Dried</v>
      </c>
      <c r="E29" s="56" t="str">
        <f>_xlfn.TEXTJOIN(" ",TRUE,B29,F29,IF(ISBLANK(J29),"",_xlfn.TEXTSPLIT(J29,";")),IF(ISBLANK(G29),"",_xlfn.TEXTSPLIT(G29,";")))</f>
        <v>Acacia mearnsii Dried</v>
      </c>
      <c r="G29" s="55" t="s">
        <v>17480</v>
      </c>
      <c r="H29" s="55" t="s">
        <v>17480</v>
      </c>
      <c r="R29" t="str" cm="1">
        <f t="array" ref="R29">IFERROR(INDEX(AOM[AOM], MATCH(1, (AOM[Edge_Value]=ani_diet!D29)*(AOM[Is_Ani_Diet_Ingredient]&lt;&gt;FALSE), 0)), "No Match in AOM")</f>
        <v>AOM_006356</v>
      </c>
      <c r="S29" t="str" cm="1">
        <f t="array" ref="S29">IFERROR(IF(INDEX(AOM[Scientific Name], MATCH(1, (AOM[Edge_Value]=ani_diet!D29)*(AOM[Is_Ani_Diet_Ingredient]&lt;&gt;FALSE), 0))=0, "", INDEX(AOM[Scientific Name], MATCH(1, (AOM[Edge_Value]=ani_diet!D29)*(AOM[Is_Ani_Diet_Ingredient]&lt;&gt;FALSE), 0))), "No Match in AOM")</f>
        <v xml:space="preserve">Acacia mearnsii </v>
      </c>
      <c r="T29" t="str" cm="1">
        <f t="array" ref="T29">IF((S29&lt;&gt;"")*(S29&lt;&gt;"No Match in AOM"),IF(J29&lt;&gt;"",_xlfn.TEXTJOIN(";",TRUE,CONCATENATE(_xlfn.TEXTSPLIT(S29,";",TRUE,FALSE)," ",J29)),S29),"")</f>
        <v xml:space="preserve">Acacia mearnsii </v>
      </c>
    </row>
    <row r="30" spans="1:20">
      <c r="A30" s="30" t="s">
        <v>25777</v>
      </c>
      <c r="B30" s="55" t="s">
        <v>9735</v>
      </c>
      <c r="C30" s="56" t="str">
        <f>_xlfn.TEXTJOIN(" ",TRUE,B30,IF(ISBLANK(J30),"",_xlfn.TEXTSPLIT(J30,";")))</f>
        <v>Acacia mearnsii</v>
      </c>
      <c r="D30" s="56" t="str">
        <f>_xlfn.TEXTJOIN(" ",TRUE,B30,IF(ISBLANK(J30),"",_xlfn.TEXTSPLIT(J30,";")),IF(ISBLANK(H30),"",_xlfn.TEXTSPLIT(H30,";")))</f>
        <v>Acacia mearnsii Dried Ground</v>
      </c>
      <c r="E30" s="56" t="str">
        <f>_xlfn.TEXTJOIN(" ",TRUE,B30,F30,IF(ISBLANK(J30),"",_xlfn.TEXTSPLIT(J30,";")),IF(ISBLANK(G30),"",_xlfn.TEXTSPLIT(G30,";")))</f>
        <v>Acacia mearnsii Dried Ground</v>
      </c>
      <c r="G30" s="55" t="s">
        <v>25767</v>
      </c>
      <c r="H30" s="55" t="s">
        <v>25767</v>
      </c>
      <c r="R30" t="str" cm="1">
        <f t="array" ref="R30">IFERROR(INDEX(AOM[AOM], MATCH(1, (AOM[Edge_Value]=ani_diet!D30)*(AOM[Is_Ani_Diet_Ingredient]&lt;&gt;FALSE), 0)), "No Match in AOM")</f>
        <v>AOM_006357</v>
      </c>
      <c r="S30" t="str" cm="1">
        <f t="array" ref="S30">IFERROR(IF(INDEX(AOM[Scientific Name], MATCH(1, (AOM[Edge_Value]=ani_diet!D30)*(AOM[Is_Ani_Diet_Ingredient]&lt;&gt;FALSE), 0))=0, "", INDEX(AOM[Scientific Name], MATCH(1, (AOM[Edge_Value]=ani_diet!D30)*(AOM[Is_Ani_Diet_Ingredient]&lt;&gt;FALSE), 0))), "No Match in AOM")</f>
        <v xml:space="preserve">Acacia mearnsii </v>
      </c>
      <c r="T30" t="str" cm="1">
        <f t="array" ref="T30">IF((S30&lt;&gt;"")*(S30&lt;&gt;"No Match in AOM"),IF(J30&lt;&gt;"",_xlfn.TEXTJOIN(";",TRUE,CONCATENATE(_xlfn.TEXTSPLIT(S30,";",TRUE,FALSE)," ",J30)),S30),"")</f>
        <v xml:space="preserve">Acacia mearnsii </v>
      </c>
    </row>
    <row r="31" spans="1:20">
      <c r="A31" s="30" t="s">
        <v>21592</v>
      </c>
      <c r="B31" s="55" t="s">
        <v>9735</v>
      </c>
      <c r="C31" s="56" t="str">
        <f>_xlfn.TEXTJOIN(" ",TRUE,B31,IF(ISBLANK(J31),"",_xlfn.TEXTSPLIT(J31,";")))</f>
        <v>Acacia mearnsii Leaves</v>
      </c>
      <c r="D31" s="56" t="str">
        <f>_xlfn.TEXTJOIN(" ",TRUE,B31,IF(ISBLANK(J31),"",_xlfn.TEXTSPLIT(J31,";")),IF(ISBLANK(H31),"",_xlfn.TEXTSPLIT(H31,";")))</f>
        <v>Acacia mearnsii Leaves</v>
      </c>
      <c r="E31" s="56" t="str">
        <f>_xlfn.TEXTJOIN(" ",TRUE,B31,F31,IF(ISBLANK(J31),"",_xlfn.TEXTSPLIT(J31,";")),IF(ISBLANK(G31),"",_xlfn.TEXTSPLIT(G31,";")))</f>
        <v>Acacia mearnsii Leaves</v>
      </c>
      <c r="J31" s="55" t="s">
        <v>6187</v>
      </c>
      <c r="R31" t="str" cm="1">
        <f t="array" ref="R31">IFERROR(INDEX(AOM[AOM], MATCH(1, (AOM[Edge_Value]=ani_diet!D31)*(AOM[Is_Ani_Diet_Ingredient]&lt;&gt;FALSE), 0)), "No Match in AOM")</f>
        <v>AOM_003106</v>
      </c>
      <c r="S31" t="str" cm="1">
        <f t="array" ref="S31">IFERROR(IF(INDEX(AOM[Scientific Name], MATCH(1, (AOM[Edge_Value]=ani_diet!D31)*(AOM[Is_Ani_Diet_Ingredient]&lt;&gt;FALSE), 0))=0, "", INDEX(AOM[Scientific Name], MATCH(1, (AOM[Edge_Value]=ani_diet!D31)*(AOM[Is_Ani_Diet_Ingredient]&lt;&gt;FALSE), 0))), "No Match in AOM")</f>
        <v xml:space="preserve">Acacia mearnsii </v>
      </c>
      <c r="T31" t="str" cm="1">
        <f t="array" ref="T31">IF((S31&lt;&gt;"")*(S31&lt;&gt;"No Match in AOM"),IF(J31&lt;&gt;"",_xlfn.TEXTJOIN(";",TRUE,CONCATENATE(_xlfn.TEXTSPLIT(S31,";",TRUE,FALSE)," ",J31)),S31),"")</f>
        <v>Acacia mearnsii  Leaves</v>
      </c>
    </row>
    <row r="32" spans="1:20">
      <c r="A32" s="30" t="s">
        <v>9600</v>
      </c>
      <c r="B32" s="55" t="s">
        <v>9600</v>
      </c>
      <c r="C32" s="56" t="str">
        <f>_xlfn.TEXTJOIN(" ",TRUE,B32,IF(ISBLANK(J32),"",_xlfn.TEXTSPLIT(J32,";")))</f>
        <v>Acacia nilotica</v>
      </c>
      <c r="D32" s="56" t="str">
        <f>_xlfn.TEXTJOIN(" ",TRUE,B32,IF(ISBLANK(J32),"",_xlfn.TEXTSPLIT(J32,";")),IF(ISBLANK(H32),"",_xlfn.TEXTSPLIT(H32,";")))</f>
        <v>Acacia nilotica</v>
      </c>
      <c r="E32" s="56" t="str">
        <f>_xlfn.TEXTJOIN(" ",TRUE,B32,F32,IF(ISBLANK(J32),"",_xlfn.TEXTSPLIT(J32,";")),IF(ISBLANK(G32),"",_xlfn.TEXTSPLIT(G32,";")))</f>
        <v>Acacia nilotica</v>
      </c>
      <c r="N32" t="s">
        <v>2553</v>
      </c>
      <c r="O32" t="s">
        <v>2524</v>
      </c>
      <c r="P32" t="s">
        <v>2553</v>
      </c>
      <c r="Q32" t="s">
        <v>2524</v>
      </c>
      <c r="R32" t="str" cm="1">
        <f t="array" ref="R32">IFERROR(INDEX(AOM[AOM], MATCH(1, (AOM[Edge_Value]=ani_diet!D32)*(AOM[Is_Ani_Diet_Ingredient]&lt;&gt;FALSE), 0)), "No Match in AOM")</f>
        <v>AOM_000704</v>
      </c>
      <c r="S32" t="str" cm="1">
        <f t="array" ref="S32">IFERROR(IF(INDEX(AOM[Scientific Name], MATCH(1, (AOM[Edge_Value]=ani_diet!D32)*(AOM[Is_Ani_Diet_Ingredient]&lt;&gt;FALSE), 0))=0, "", INDEX(AOM[Scientific Name], MATCH(1, (AOM[Edge_Value]=ani_diet!D32)*(AOM[Is_Ani_Diet_Ingredient]&lt;&gt;FALSE), 0))), "No Match in AOM")</f>
        <v>Vachellia nilotica</v>
      </c>
      <c r="T32" t="str" cm="1">
        <f t="array" ref="T32">IF((S32&lt;&gt;"")*(S32&lt;&gt;"No Match in AOM"),IF(J32&lt;&gt;"",_xlfn.TEXTJOIN(";",TRUE,CONCATENATE(_xlfn.TEXTSPLIT(S32,";",TRUE,FALSE)," ",J32)),S32),"")</f>
        <v>Vachellia nilotica</v>
      </c>
    </row>
    <row r="33" spans="1:20">
      <c r="A33" s="30" t="s">
        <v>21604</v>
      </c>
      <c r="B33" s="55" t="s">
        <v>9600</v>
      </c>
      <c r="C33" s="56" t="str">
        <f>_xlfn.TEXTJOIN(" ",TRUE,B33,IF(ISBLANK(J33),"",_xlfn.TEXTSPLIT(J33,";")))</f>
        <v>Acacia nilotica Leaves</v>
      </c>
      <c r="D33" s="56" t="str">
        <f>_xlfn.TEXTJOIN(" ",TRUE,B33,IF(ISBLANK(J33),"",_xlfn.TEXTSPLIT(J33,";")),IF(ISBLANK(H33),"",_xlfn.TEXTSPLIT(H33,";")))</f>
        <v>Acacia nilotica Leaves</v>
      </c>
      <c r="E33" s="56" t="str">
        <f>_xlfn.TEXTJOIN(" ",TRUE,B33,F33,IF(ISBLANK(J33),"",_xlfn.TEXTSPLIT(J33,";")),IF(ISBLANK(G33),"",_xlfn.TEXTSPLIT(G33,";")))</f>
        <v>Acacia nilotica Leaves</v>
      </c>
      <c r="J33" s="55" t="s">
        <v>6187</v>
      </c>
      <c r="R33" t="str" cm="1">
        <f t="array" ref="R33">IFERROR(INDEX(AOM[AOM], MATCH(1, (AOM[Edge_Value]=ani_diet!D33)*(AOM[Is_Ani_Diet_Ingredient]&lt;&gt;FALSE), 0)), "No Match in AOM")</f>
        <v>AOM_001593</v>
      </c>
      <c r="S33" t="str" cm="1">
        <f t="array" ref="S33">IFERROR(IF(INDEX(AOM[Scientific Name], MATCH(1, (AOM[Edge_Value]=ani_diet!D33)*(AOM[Is_Ani_Diet_Ingredient]&lt;&gt;FALSE), 0))=0, "", INDEX(AOM[Scientific Name], MATCH(1, (AOM[Edge_Value]=ani_diet!D33)*(AOM[Is_Ani_Diet_Ingredient]&lt;&gt;FALSE), 0))), "No Match in AOM")</f>
        <v>Vachellia nilotica</v>
      </c>
      <c r="T33" t="str" cm="1">
        <f t="array" ref="T33">IF((S33&lt;&gt;"")*(S33&lt;&gt;"No Match in AOM"),IF(J33&lt;&gt;"",_xlfn.TEXTJOIN(";",TRUE,CONCATENATE(_xlfn.TEXTSPLIT(S33,";",TRUE,FALSE)," ",J33)),S33),"")</f>
        <v>Vachellia nilotica Leaves</v>
      </c>
    </row>
    <row r="34" spans="1:20" ht="15.95">
      <c r="A34" s="256" t="s">
        <v>25778</v>
      </c>
      <c r="B34" s="55" t="s">
        <v>9600</v>
      </c>
      <c r="C34" s="56" t="str">
        <f>_xlfn.TEXTJOIN(" ",TRUE,B34,IF(ISBLANK(J34),"",_xlfn.TEXTSPLIT(J34,";")))</f>
        <v>Acacia nilotica Leaves</v>
      </c>
      <c r="D34" s="56" t="str">
        <f>_xlfn.TEXTJOIN(" ",TRUE,B34,IF(ISBLANK(J34),"",_xlfn.TEXTSPLIT(J34,";")),IF(ISBLANK(H34),"",_xlfn.TEXTSPLIT(H34,";")))</f>
        <v>Acacia nilotica Leaves Dried</v>
      </c>
      <c r="E34" s="56" t="str">
        <f>_xlfn.TEXTJOIN(" ",TRUE,B34,F34,IF(ISBLANK(J34),"",_xlfn.TEXTSPLIT(J34,";")),IF(ISBLANK(G34),"",_xlfn.TEXTSPLIT(G34,";")))</f>
        <v>Acacia nilotica Leaves Dried</v>
      </c>
      <c r="G34" s="55" t="s">
        <v>17480</v>
      </c>
      <c r="H34" s="55" t="s">
        <v>17480</v>
      </c>
      <c r="J34" s="55" t="s">
        <v>6187</v>
      </c>
      <c r="R34" t="str" cm="1">
        <f t="array" ref="R34">IFERROR(INDEX(AOM[AOM], MATCH(1, (AOM[Edge_Value]=ani_diet!D34)*(AOM[Is_Ani_Diet_Ingredient]&lt;&gt;FALSE), 0)), "No Match in AOM")</f>
        <v>AOM_001594</v>
      </c>
      <c r="S34" t="str" cm="1">
        <f t="array" ref="S34">IFERROR(IF(INDEX(AOM[Scientific Name], MATCH(1, (AOM[Edge_Value]=ani_diet!D34)*(AOM[Is_Ani_Diet_Ingredient]&lt;&gt;FALSE), 0))=0, "", INDEX(AOM[Scientific Name], MATCH(1, (AOM[Edge_Value]=ani_diet!D34)*(AOM[Is_Ani_Diet_Ingredient]&lt;&gt;FALSE), 0))), "No Match in AOM")</f>
        <v>Vachellia nilotica</v>
      </c>
      <c r="T34" t="str" cm="1">
        <f t="array" ref="T34">IF((S34&lt;&gt;"")*(S34&lt;&gt;"No Match in AOM"),IF(J34&lt;&gt;"",_xlfn.TEXTJOIN(";",TRUE,CONCATENATE(_xlfn.TEXTSPLIT(S34,";",TRUE,FALSE)," ",J34)),S34),"")</f>
        <v>Vachellia nilotica Leaves</v>
      </c>
    </row>
    <row r="35" spans="1:20">
      <c r="A35" s="30" t="s">
        <v>25779</v>
      </c>
      <c r="B35" s="55" t="s">
        <v>9600</v>
      </c>
      <c r="C35" s="56" t="str">
        <f>_xlfn.TEXTJOIN(" ",TRUE,B35,IF(ISBLANK(J35),"",_xlfn.TEXTSPLIT(J35,";")))</f>
        <v>Acacia nilotica Leaves</v>
      </c>
      <c r="D35" s="56" t="str">
        <f>_xlfn.TEXTJOIN(" ",TRUE,B35,IF(ISBLANK(J35),"",_xlfn.TEXTSPLIT(J35,";")),IF(ISBLANK(H35),"",_xlfn.TEXTSPLIT(H35,";")))</f>
        <v>Acacia nilotica Leaves Dried Ground</v>
      </c>
      <c r="E35" s="56" t="str">
        <f>_xlfn.TEXTJOIN(" ",TRUE,B35,F35,IF(ISBLANK(J35),"",_xlfn.TEXTSPLIT(J35,";")),IF(ISBLANK(G35),"",_xlfn.TEXTSPLIT(G35,";")))</f>
        <v>Acacia nilotica Leaves Dried(Shade) Meal Milled</v>
      </c>
      <c r="G35" s="55" t="s">
        <v>25780</v>
      </c>
      <c r="H35" s="55" t="s">
        <v>25767</v>
      </c>
      <c r="J35" s="55" t="s">
        <v>6187</v>
      </c>
      <c r="R35" t="str" cm="1">
        <f t="array" ref="R35">IFERROR(INDEX(AOM[AOM], MATCH(1, (AOM[Edge_Value]=ani_diet!D35)*(AOM[Is_Ani_Diet_Ingredient]&lt;&gt;FALSE), 0)), "No Match in AOM")</f>
        <v>AOM_001804</v>
      </c>
      <c r="S35" t="str" cm="1">
        <f t="array" ref="S35">IFERROR(IF(INDEX(AOM[Scientific Name], MATCH(1, (AOM[Edge_Value]=ani_diet!D35)*(AOM[Is_Ani_Diet_Ingredient]&lt;&gt;FALSE), 0))=0, "", INDEX(AOM[Scientific Name], MATCH(1, (AOM[Edge_Value]=ani_diet!D35)*(AOM[Is_Ani_Diet_Ingredient]&lt;&gt;FALSE), 0))), "No Match in AOM")</f>
        <v>Vachellia nilotica</v>
      </c>
      <c r="T35" t="str" cm="1">
        <f t="array" ref="T35">IF((S35&lt;&gt;"")*(S35&lt;&gt;"No Match in AOM"),IF(J35&lt;&gt;"",_xlfn.TEXTJOIN(";",TRUE,CONCATENATE(_xlfn.TEXTSPLIT(S35,";",TRUE,FALSE)," ",J35)),S35),"")</f>
        <v>Vachellia nilotica Leaves</v>
      </c>
    </row>
    <row r="36" spans="1:20">
      <c r="A36" s="30" t="s">
        <v>21613</v>
      </c>
      <c r="B36" s="55" t="s">
        <v>9600</v>
      </c>
      <c r="C36" s="56" t="str">
        <f>_xlfn.TEXTJOIN(" ",TRUE,B36,IF(ISBLANK(J36),"",_xlfn.TEXTSPLIT(J36,";")))</f>
        <v>Acacia nilotica Pods</v>
      </c>
      <c r="D36" s="56" t="str">
        <f>_xlfn.TEXTJOIN(" ",TRUE,B36,IF(ISBLANK(J36),"",_xlfn.TEXTSPLIT(J36,";")),IF(ISBLANK(H36),"",_xlfn.TEXTSPLIT(H36,";")))</f>
        <v>Acacia nilotica Pods</v>
      </c>
      <c r="E36" s="56" t="str">
        <f>_xlfn.TEXTJOIN(" ",TRUE,B36,F36,IF(ISBLANK(J36),"",_xlfn.TEXTSPLIT(J36,";")),IF(ISBLANK(G36),"",_xlfn.TEXTSPLIT(G36,";")))</f>
        <v>Acacia nilotica Pods</v>
      </c>
      <c r="J36" s="55" t="s">
        <v>3455</v>
      </c>
      <c r="R36" t="str" cm="1">
        <f t="array" ref="R36">IFERROR(INDEX(AOM[AOM], MATCH(1, (AOM[Edge_Value]=ani_diet!D36)*(AOM[Is_Ani_Diet_Ingredient]&lt;&gt;FALSE), 0)), "No Match in AOM")</f>
        <v>AOM_001595</v>
      </c>
      <c r="S36" t="str" cm="1">
        <f t="array" ref="S36">IFERROR(IF(INDEX(AOM[Scientific Name], MATCH(1, (AOM[Edge_Value]=ani_diet!D36)*(AOM[Is_Ani_Diet_Ingredient]&lt;&gt;FALSE), 0))=0, "", INDEX(AOM[Scientific Name], MATCH(1, (AOM[Edge_Value]=ani_diet!D36)*(AOM[Is_Ani_Diet_Ingredient]&lt;&gt;FALSE), 0))), "No Match in AOM")</f>
        <v>Vachellia nilotica</v>
      </c>
      <c r="T36" t="str" cm="1">
        <f t="array" ref="T36">IF((S36&lt;&gt;"")*(S36&lt;&gt;"No Match in AOM"),IF(J36&lt;&gt;"",_xlfn.TEXTJOIN(";",TRUE,CONCATENATE(_xlfn.TEXTSPLIT(S36,";",TRUE,FALSE)," ",J36)),S36),"")</f>
        <v>Vachellia nilotica Pods</v>
      </c>
    </row>
    <row r="37" spans="1:20">
      <c r="A37" s="30" t="s">
        <v>25781</v>
      </c>
      <c r="B37" s="55" t="s">
        <v>9600</v>
      </c>
      <c r="C37" s="56" t="str">
        <f>_xlfn.TEXTJOIN(" ",TRUE,B37,IF(ISBLANK(J37),"",_xlfn.TEXTSPLIT(J37,";")))</f>
        <v>Acacia nilotica Pods</v>
      </c>
      <c r="D37" s="56" t="str">
        <f>_xlfn.TEXTJOIN(" ",TRUE,B37,IF(ISBLANK(J37),"",_xlfn.TEXTSPLIT(J37,";")),IF(ISBLANK(H37),"",_xlfn.TEXTSPLIT(H37,";")))</f>
        <v>Acacia nilotica Pods Dried</v>
      </c>
      <c r="E37" s="56" t="str">
        <f>_xlfn.TEXTJOIN(" ",TRUE,B37,F37,IF(ISBLANK(J37),"",_xlfn.TEXTSPLIT(J37,";")),IF(ISBLANK(G37),"",_xlfn.TEXTSPLIT(G37,";")))</f>
        <v>Acacia nilotica Pods Dried (Sun - 2 days)</v>
      </c>
      <c r="G37" s="55" t="s">
        <v>25636</v>
      </c>
      <c r="H37" s="55" t="s">
        <v>17480</v>
      </c>
      <c r="J37" s="55" t="s">
        <v>3455</v>
      </c>
      <c r="R37" t="str" cm="1">
        <f t="array" ref="R37">IFERROR(INDEX(AOM[AOM], MATCH(1, (AOM[Edge_Value]=ani_diet!D37)*(AOM[Is_Ani_Diet_Ingredient]&lt;&gt;FALSE), 0)), "No Match in AOM")</f>
        <v>AOM_001596</v>
      </c>
      <c r="S37" t="str" cm="1">
        <f t="array" ref="S37">IFERROR(IF(INDEX(AOM[Scientific Name], MATCH(1, (AOM[Edge_Value]=ani_diet!D37)*(AOM[Is_Ani_Diet_Ingredient]&lt;&gt;FALSE), 0))=0, "", INDEX(AOM[Scientific Name], MATCH(1, (AOM[Edge_Value]=ani_diet!D37)*(AOM[Is_Ani_Diet_Ingredient]&lt;&gt;FALSE), 0))), "No Match in AOM")</f>
        <v>Vachellia nilotica</v>
      </c>
      <c r="T37" t="str" cm="1">
        <f t="array" ref="T37">IF((S37&lt;&gt;"")*(S37&lt;&gt;"No Match in AOM"),IF(J37&lt;&gt;"",_xlfn.TEXTJOIN(";",TRUE,CONCATENATE(_xlfn.TEXTSPLIT(S37,";",TRUE,FALSE)," ",J37)),S37),"")</f>
        <v>Vachellia nilotica Pods</v>
      </c>
    </row>
    <row r="38" spans="1:20">
      <c r="A38" s="30" t="s">
        <v>9635</v>
      </c>
      <c r="B38" s="55" t="s">
        <v>9635</v>
      </c>
      <c r="C38" s="56" t="str">
        <f>_xlfn.TEXTJOIN(" ",TRUE,B38,IF(ISBLANK(J38),"",_xlfn.TEXTSPLIT(J38,";")))</f>
        <v>Acacia polyacantha</v>
      </c>
      <c r="D38" s="56" t="str">
        <f>_xlfn.TEXTJOIN(" ",TRUE,B38,IF(ISBLANK(J38),"",_xlfn.TEXTSPLIT(J38,";")),IF(ISBLANK(H38),"",_xlfn.TEXTSPLIT(H38,";")))</f>
        <v>Acacia polyacantha</v>
      </c>
      <c r="E38" s="56" t="str">
        <f>_xlfn.TEXTJOIN(" ",TRUE,B38,F38,IF(ISBLANK(J38),"",_xlfn.TEXTSPLIT(J38,";")),IF(ISBLANK(G38),"",_xlfn.TEXTSPLIT(G38,";")))</f>
        <v>Acacia polyacantha</v>
      </c>
      <c r="R38" t="str" cm="1">
        <f t="array" ref="R38">IFERROR(INDEX(AOM[AOM], MATCH(1, (AOM[Edge_Value]=ani_diet!D38)*(AOM[Is_Ani_Diet_Ingredient]&lt;&gt;FALSE), 0)), "No Match in AOM")</f>
        <v>AOM_001766</v>
      </c>
      <c r="S38" t="str" cm="1">
        <f t="array" ref="S38">IFERROR(IF(INDEX(AOM[Scientific Name], MATCH(1, (AOM[Edge_Value]=ani_diet!D38)*(AOM[Is_Ani_Diet_Ingredient]&lt;&gt;FALSE), 0))=0, "", INDEX(AOM[Scientific Name], MATCH(1, (AOM[Edge_Value]=ani_diet!D38)*(AOM[Is_Ani_Diet_Ingredient]&lt;&gt;FALSE), 0))), "No Match in AOM")</f>
        <v>Acacia polyacantha</v>
      </c>
      <c r="T38" t="str" cm="1">
        <f t="array" ref="T38">IF((S38&lt;&gt;"")*(S38&lt;&gt;"No Match in AOM"),IF(J38&lt;&gt;"",_xlfn.TEXTJOIN(";",TRUE,CONCATENATE(_xlfn.TEXTSPLIT(S38,";",TRUE,FALSE)," ",J38)),S38),"")</f>
        <v>Acacia polyacantha</v>
      </c>
    </row>
    <row r="39" spans="1:20">
      <c r="A39" s="30" t="s">
        <v>21621</v>
      </c>
      <c r="B39" s="55" t="s">
        <v>9635</v>
      </c>
      <c r="C39" s="56" t="str">
        <f>_xlfn.TEXTJOIN(" ",TRUE,B39,IF(ISBLANK(J39),"",_xlfn.TEXTSPLIT(J39,";")))</f>
        <v>Acacia polyacantha Leaves</v>
      </c>
      <c r="D39" s="56" t="str">
        <f>_xlfn.TEXTJOIN(" ",TRUE,B39,IF(ISBLANK(J39),"",_xlfn.TEXTSPLIT(J39,";")),IF(ISBLANK(H39),"",_xlfn.TEXTSPLIT(H39,";")))</f>
        <v>Acacia polyacantha Leaves</v>
      </c>
      <c r="E39" s="56" t="str">
        <f>_xlfn.TEXTJOIN(" ",TRUE,B39,F39,IF(ISBLANK(J39),"",_xlfn.TEXTSPLIT(J39,";")),IF(ISBLANK(G39),"",_xlfn.TEXTSPLIT(G39,";")))</f>
        <v>Acacia polyacantha Leaves</v>
      </c>
      <c r="J39" s="55" t="s">
        <v>6187</v>
      </c>
      <c r="R39" t="str" cm="1">
        <f t="array" ref="R39">IFERROR(INDEX(AOM[AOM], MATCH(1, (AOM[Edge_Value]=ani_diet!D39)*(AOM[Is_Ani_Diet_Ingredient]&lt;&gt;FALSE), 0)), "No Match in AOM")</f>
        <v>AOM_001767</v>
      </c>
      <c r="S39" t="str" cm="1">
        <f t="array" ref="S39">IFERROR(IF(INDEX(AOM[Scientific Name], MATCH(1, (AOM[Edge_Value]=ani_diet!D39)*(AOM[Is_Ani_Diet_Ingredient]&lt;&gt;FALSE), 0))=0, "", INDEX(AOM[Scientific Name], MATCH(1, (AOM[Edge_Value]=ani_diet!D39)*(AOM[Is_Ani_Diet_Ingredient]&lt;&gt;FALSE), 0))), "No Match in AOM")</f>
        <v>Acacia polyacantha</v>
      </c>
      <c r="T39" t="str" cm="1">
        <f t="array" ref="T39">IF((S39&lt;&gt;"")*(S39&lt;&gt;"No Match in AOM"),IF(J39&lt;&gt;"",_xlfn.TEXTJOIN(";",TRUE,CONCATENATE(_xlfn.TEXTSPLIT(S39,";",TRUE,FALSE)," ",J39)),S39),"")</f>
        <v>Acacia polyacantha Leaves</v>
      </c>
    </row>
    <row r="40" spans="1:20">
      <c r="A40" s="30" t="s">
        <v>25782</v>
      </c>
      <c r="B40" s="55" t="s">
        <v>9635</v>
      </c>
      <c r="C40" s="56" t="str">
        <f>_xlfn.TEXTJOIN(" ",TRUE,B40,IF(ISBLANK(J40),"",_xlfn.TEXTSPLIT(J40,";")))</f>
        <v>Acacia polyacantha Leaves</v>
      </c>
      <c r="D40" s="56" t="str">
        <f>_xlfn.TEXTJOIN(" ",TRUE,B40,IF(ISBLANK(J40),"",_xlfn.TEXTSPLIT(J40,";")),IF(ISBLANK(H40),"",_xlfn.TEXTSPLIT(H40,";")))</f>
        <v>Acacia polyacantha Leaves Dried Ground</v>
      </c>
      <c r="E40" s="56" t="str">
        <f>_xlfn.TEXTJOIN(" ",TRUE,B40,F40,IF(ISBLANK(J40),"",_xlfn.TEXTSPLIT(J40,";")),IF(ISBLANK(G40),"",_xlfn.TEXTSPLIT(G40,";")))</f>
        <v>Acacia polyacantha Leaves Dried(Shade) Meal Milled</v>
      </c>
      <c r="G40" s="55" t="s">
        <v>25780</v>
      </c>
      <c r="H40" s="55" t="s">
        <v>25767</v>
      </c>
      <c r="J40" s="55" t="s">
        <v>6187</v>
      </c>
      <c r="R40" t="str" cm="1">
        <f t="array" ref="R40">IFERROR(INDEX(AOM[AOM], MATCH(1, (AOM[Edge_Value]=ani_diet!D40)*(AOM[Is_Ani_Diet_Ingredient]&lt;&gt;FALSE), 0)), "No Match in AOM")</f>
        <v>AOM_001768</v>
      </c>
      <c r="S40" t="str" cm="1">
        <f t="array" ref="S40">IFERROR(IF(INDEX(AOM[Scientific Name], MATCH(1, (AOM[Edge_Value]=ani_diet!D40)*(AOM[Is_Ani_Diet_Ingredient]&lt;&gt;FALSE), 0))=0, "", INDEX(AOM[Scientific Name], MATCH(1, (AOM[Edge_Value]=ani_diet!D40)*(AOM[Is_Ani_Diet_Ingredient]&lt;&gt;FALSE), 0))), "No Match in AOM")</f>
        <v>Acacia polyacantha</v>
      </c>
      <c r="T40" t="str" cm="1">
        <f t="array" ref="T40">IF((S40&lt;&gt;"")*(S40&lt;&gt;"No Match in AOM"),IF(J40&lt;&gt;"",_xlfn.TEXTJOIN(";",TRUE,CONCATENATE(_xlfn.TEXTSPLIT(S40,";",TRUE,FALSE)," ",J40)),S40),"")</f>
        <v>Acacia polyacantha Leaves</v>
      </c>
    </row>
    <row r="41" spans="1:20">
      <c r="A41" s="30" t="s">
        <v>3964</v>
      </c>
      <c r="B41" s="55" t="s">
        <v>3964</v>
      </c>
      <c r="C41" s="56" t="str">
        <f>_xlfn.TEXTJOIN(" ",TRUE,B41,IF(ISBLANK(J41),"",_xlfn.TEXTSPLIT(J41,";")))</f>
        <v>Acacia saligna</v>
      </c>
      <c r="D41" s="56" t="str">
        <f>_xlfn.TEXTJOIN(" ",TRUE,B41,IF(ISBLANK(J41),"",_xlfn.TEXTSPLIT(J41,";")),IF(ISBLANK(H41),"",_xlfn.TEXTSPLIT(H41,";")))</f>
        <v>Acacia saligna</v>
      </c>
      <c r="E41" s="56" t="str">
        <f>_xlfn.TEXTJOIN(" ",TRUE,B41,F41,IF(ISBLANK(J41),"",_xlfn.TEXTSPLIT(J41,";")),IF(ISBLANK(G41),"",_xlfn.TEXTSPLIT(G41,";")))</f>
        <v>Acacia saligna</v>
      </c>
      <c r="R41" t="str" cm="1">
        <f t="array" ref="R41">IFERROR(INDEX(AOM[AOM], MATCH(1, (AOM[Edge_Value]=ani_diet!D41)*(AOM[Is_Ani_Diet_Ingredient]&lt;&gt;FALSE), 0)), "No Match in AOM")</f>
        <v>AOM_001119</v>
      </c>
      <c r="S41" t="str" cm="1">
        <f t="array" ref="S41">IFERROR(IF(INDEX(AOM[Scientific Name], MATCH(1, (AOM[Edge_Value]=ani_diet!D41)*(AOM[Is_Ani_Diet_Ingredient]&lt;&gt;FALSE), 0))=0, "", INDEX(AOM[Scientific Name], MATCH(1, (AOM[Edge_Value]=ani_diet!D41)*(AOM[Is_Ani_Diet_Ingredient]&lt;&gt;FALSE), 0))), "No Match in AOM")</f>
        <v>Acacia saligna</v>
      </c>
      <c r="T41" t="str" cm="1">
        <f t="array" ref="T41">IF((S41&lt;&gt;"")*(S41&lt;&gt;"No Match in AOM"),IF(J41&lt;&gt;"",_xlfn.TEXTJOIN(";",TRUE,CONCATENATE(_xlfn.TEXTSPLIT(S41,";",TRUE,FALSE)," ",J41)),S41),"")</f>
        <v>Acacia saligna</v>
      </c>
    </row>
    <row r="42" spans="1:20">
      <c r="A42" s="30" t="s">
        <v>25783</v>
      </c>
      <c r="B42" s="55" t="s">
        <v>3964</v>
      </c>
      <c r="C42" s="56" t="str">
        <f>_xlfn.TEXTJOIN(" ",TRUE,B42,IF(ISBLANK(J42),"",_xlfn.TEXTSPLIT(J42,";")))</f>
        <v>Acacia saligna</v>
      </c>
      <c r="D42" s="56" t="str">
        <f>_xlfn.TEXTJOIN(" ",TRUE,B42,IF(ISBLANK(J42),"",_xlfn.TEXTSPLIT(J42,";")),IF(ISBLANK(H42),"",_xlfn.TEXTSPLIT(H42,";")))</f>
        <v>Acacia saligna Dried</v>
      </c>
      <c r="E42" s="56" t="str">
        <f>_xlfn.TEXTJOIN(" ",TRUE,B42,F42,IF(ISBLANK(J42),"",_xlfn.TEXTSPLIT(J42,";")),IF(ISBLANK(G42),"",_xlfn.TEXTSPLIT(G42,";")))</f>
        <v>Acacia saligna Dried</v>
      </c>
      <c r="G42" s="55" t="s">
        <v>17480</v>
      </c>
      <c r="H42" s="55" t="s">
        <v>17480</v>
      </c>
      <c r="I42" s="55" t="s">
        <v>6195</v>
      </c>
      <c r="R42" t="str" cm="1">
        <f t="array" ref="R42">IFERROR(INDEX(AOM[AOM], MATCH(1, (AOM[Edge_Value]=ani_diet!D42)*(AOM[Is_Ani_Diet_Ingredient]&lt;&gt;FALSE), 0)), "No Match in AOM")</f>
        <v>AOM_001857</v>
      </c>
      <c r="S42" t="str" cm="1">
        <f t="array" ref="S42">IFERROR(IF(INDEX(AOM[Scientific Name], MATCH(1, (AOM[Edge_Value]=ani_diet!D42)*(AOM[Is_Ani_Diet_Ingredient]&lt;&gt;FALSE), 0))=0, "", INDEX(AOM[Scientific Name], MATCH(1, (AOM[Edge_Value]=ani_diet!D42)*(AOM[Is_Ani_Diet_Ingredient]&lt;&gt;FALSE), 0))), "No Match in AOM")</f>
        <v>Acacia saligna</v>
      </c>
      <c r="T42" t="str" cm="1">
        <f t="array" ref="T42">IF((S42&lt;&gt;"")*(S42&lt;&gt;"No Match in AOM"),IF(J42&lt;&gt;"",_xlfn.TEXTJOIN(";",TRUE,CONCATENATE(_xlfn.TEXTSPLIT(S42,";",TRUE,FALSE)," ",J42)),S42),"")</f>
        <v>Acacia saligna</v>
      </c>
    </row>
    <row r="43" spans="1:20">
      <c r="A43" s="30" t="s">
        <v>25784</v>
      </c>
      <c r="B43" s="55" t="s">
        <v>3964</v>
      </c>
      <c r="C43" s="56" t="str">
        <f>_xlfn.TEXTJOIN(" ",TRUE,B43,IF(ISBLANK(J43),"",_xlfn.TEXTSPLIT(J43,";")))</f>
        <v>Acacia saligna</v>
      </c>
      <c r="D43" s="56" t="str">
        <f>_xlfn.TEXTJOIN(" ",TRUE,B43,IF(ISBLANK(J43),"",_xlfn.TEXTSPLIT(J43,";")),IF(ISBLANK(H43),"",_xlfn.TEXTSPLIT(H43,";")))</f>
        <v>Acacia saligna Dried</v>
      </c>
      <c r="E43" s="56" t="str">
        <f>_xlfn.TEXTJOIN(" ",TRUE,B43,F43,IF(ISBLANK(J43),"",_xlfn.TEXTSPLIT(J43,";")),IF(ISBLANK(G43),"",_xlfn.TEXTSPLIT(G43,";")))</f>
        <v>Acacia saligna Dried(Sun)</v>
      </c>
      <c r="G43" s="55" t="s">
        <v>25653</v>
      </c>
      <c r="H43" s="55" t="s">
        <v>17480</v>
      </c>
      <c r="R43" t="str" cm="1">
        <f t="array" ref="R43">IFERROR(INDEX(AOM[AOM], MATCH(1, (AOM[Edge_Value]=ani_diet!D43)*(AOM[Is_Ani_Diet_Ingredient]&lt;&gt;FALSE), 0)), "No Match in AOM")</f>
        <v>AOM_001857</v>
      </c>
      <c r="S43" t="str" cm="1">
        <f t="array" ref="S43">IFERROR(IF(INDEX(AOM[Scientific Name], MATCH(1, (AOM[Edge_Value]=ani_diet!D43)*(AOM[Is_Ani_Diet_Ingredient]&lt;&gt;FALSE), 0))=0, "", INDEX(AOM[Scientific Name], MATCH(1, (AOM[Edge_Value]=ani_diet!D43)*(AOM[Is_Ani_Diet_Ingredient]&lt;&gt;FALSE), 0))), "No Match in AOM")</f>
        <v>Acacia saligna</v>
      </c>
      <c r="T43" t="str" cm="1">
        <f t="array" ref="T43">IF((S43&lt;&gt;"")*(S43&lt;&gt;"No Match in AOM"),IF(J43&lt;&gt;"",_xlfn.TEXTJOIN(";",TRUE,CONCATENATE(_xlfn.TEXTSPLIT(S43,";",TRUE,FALSE)," ",J43)),S43),"")</f>
        <v>Acacia saligna</v>
      </c>
    </row>
    <row r="44" spans="1:20">
      <c r="A44" s="30" t="s">
        <v>25785</v>
      </c>
      <c r="B44" s="55" t="s">
        <v>3964</v>
      </c>
      <c r="C44" s="56" t="str">
        <f>_xlfn.TEXTJOIN(" ",TRUE,B44,IF(ISBLANK(J44),"",_xlfn.TEXTSPLIT(J44,";")))</f>
        <v>Acacia saligna Leaves and Soft Twig</v>
      </c>
      <c r="D44" s="56" t="str">
        <f>_xlfn.TEXTJOIN(" ",TRUE,B44,IF(ISBLANK(J44),"",_xlfn.TEXTSPLIT(J44,";")),IF(ISBLANK(H44),"",_xlfn.TEXTSPLIT(H44,";")))</f>
        <v>Acacia saligna Leaves and Soft Twig</v>
      </c>
      <c r="E44" s="56" t="str">
        <f>_xlfn.TEXTJOIN(" ",TRUE,B44,F44,IF(ISBLANK(J44),"",_xlfn.TEXTSPLIT(J44,";")),IF(ISBLANK(G44),"",_xlfn.TEXTSPLIT(G44,";")))</f>
        <v>Acacia saligna Leaves and Soft Twig</v>
      </c>
      <c r="J44" s="55" t="s">
        <v>25786</v>
      </c>
      <c r="R44" t="str" cm="1">
        <f t="array" ref="R44">IFERROR(INDEX(AOM[AOM], MATCH(1, (AOM[Edge_Value]=ani_diet!D44)*(AOM[Is_Ani_Diet_Ingredient]&lt;&gt;FALSE), 0)), "No Match in AOM")</f>
        <v>AOM_001120</v>
      </c>
      <c r="S44" t="str" cm="1">
        <f t="array" ref="S44">IFERROR(IF(INDEX(AOM[Scientific Name], MATCH(1, (AOM[Edge_Value]=ani_diet!D44)*(AOM[Is_Ani_Diet_Ingredient]&lt;&gt;FALSE), 0))=0, "", INDEX(AOM[Scientific Name], MATCH(1, (AOM[Edge_Value]=ani_diet!D44)*(AOM[Is_Ani_Diet_Ingredient]&lt;&gt;FALSE), 0))), "No Match in AOM")</f>
        <v>Acacia saligna</v>
      </c>
      <c r="T44" t="str" cm="1">
        <f t="array" ref="T44">IF((S44&lt;&gt;"")*(S44&lt;&gt;"No Match in AOM"),IF(J44&lt;&gt;"",_xlfn.TEXTJOIN(";",TRUE,CONCATENATE(_xlfn.TEXTSPLIT(S44,";",TRUE,FALSE)," ",J44)),S44),"")</f>
        <v>Acacia saligna Leaves and Soft Twig</v>
      </c>
    </row>
    <row r="45" spans="1:20">
      <c r="A45" s="30" t="s">
        <v>25787</v>
      </c>
      <c r="B45" s="55" t="s">
        <v>3964</v>
      </c>
      <c r="C45" s="56" t="str">
        <f>_xlfn.TEXTJOIN(" ",TRUE,B45,IF(ISBLANK(J45),"",_xlfn.TEXTSPLIT(J45,";")))</f>
        <v>Acacia saligna Leaves and Soft Twig</v>
      </c>
      <c r="D45" s="56" t="str">
        <f>_xlfn.TEXTJOIN(" ",TRUE,B45,IF(ISBLANK(J45),"",_xlfn.TEXTSPLIT(J45,";")),IF(ISBLANK(H45),"",_xlfn.TEXTSPLIT(H45,";")))</f>
        <v>Acacia saligna Leaves and Soft Twig Dried</v>
      </c>
      <c r="E45" s="56" t="str">
        <f>_xlfn.TEXTJOIN(" ",TRUE,B45,F45,IF(ISBLANK(J45),"",_xlfn.TEXTSPLIT(J45,";")),IF(ISBLANK(G45),"",_xlfn.TEXTSPLIT(G45,";")))</f>
        <v>Acacia saligna Leaves and Soft Twig Chopped Dried</v>
      </c>
      <c r="G45" s="55" t="s">
        <v>25774</v>
      </c>
      <c r="H45" s="55" t="s">
        <v>17480</v>
      </c>
      <c r="J45" s="55" t="s">
        <v>25786</v>
      </c>
      <c r="R45" t="str" cm="1">
        <f t="array" ref="R45">IFERROR(INDEX(AOM[AOM], MATCH(1, (AOM[Edge_Value]=ani_diet!D45)*(AOM[Is_Ani_Diet_Ingredient]&lt;&gt;FALSE), 0)), "No Match in AOM")</f>
        <v>AOM_006358</v>
      </c>
      <c r="S45" t="str" cm="1">
        <f t="array" ref="S45">IFERROR(IF(INDEX(AOM[Scientific Name], MATCH(1, (AOM[Edge_Value]=ani_diet!D45)*(AOM[Is_Ani_Diet_Ingredient]&lt;&gt;FALSE), 0))=0, "", INDEX(AOM[Scientific Name], MATCH(1, (AOM[Edge_Value]=ani_diet!D45)*(AOM[Is_Ani_Diet_Ingredient]&lt;&gt;FALSE), 0))), "No Match in AOM")</f>
        <v>Acacia saligna</v>
      </c>
      <c r="T45" t="str" cm="1">
        <f t="array" ref="T45">IF((S45&lt;&gt;"")*(S45&lt;&gt;"No Match in AOM"),IF(J45&lt;&gt;"",_xlfn.TEXTJOIN(";",TRUE,CONCATENATE(_xlfn.TEXTSPLIT(S45,";",TRUE,FALSE)," ",J45)),S45),"")</f>
        <v>Acacia saligna Leaves and Soft Twig</v>
      </c>
    </row>
    <row r="46" spans="1:20">
      <c r="A46" s="30" t="s">
        <v>3505</v>
      </c>
      <c r="B46" s="55" t="s">
        <v>3505</v>
      </c>
      <c r="C46" s="56" t="str">
        <f>_xlfn.TEXTJOIN(" ",TRUE,B46,IF(ISBLANK(J46),"",_xlfn.TEXTSPLIT(J46,";")))</f>
        <v>Acacia senegal</v>
      </c>
      <c r="D46" s="56" t="str">
        <f>_xlfn.TEXTJOIN(" ",TRUE,B46,IF(ISBLANK(J46),"",_xlfn.TEXTSPLIT(J46,";")),IF(ISBLANK(H46),"",_xlfn.TEXTSPLIT(H46,";")))</f>
        <v>Acacia senegal</v>
      </c>
      <c r="E46" s="56" t="str">
        <f>_xlfn.TEXTJOIN(" ",TRUE,B46,F46,IF(ISBLANK(J46),"",_xlfn.TEXTSPLIT(J46,";")),IF(ISBLANK(G46),"",_xlfn.TEXTSPLIT(G46,";")))</f>
        <v>Acacia senegal</v>
      </c>
      <c r="R46" t="str" cm="1">
        <f t="array" ref="R46">IFERROR(INDEX(AOM[AOM], MATCH(1, (AOM[Edge_Value]=ani_diet!D46)*(AOM[Is_Ani_Diet_Ingredient]&lt;&gt;FALSE), 0)), "No Match in AOM")</f>
        <v>AOM_001121</v>
      </c>
      <c r="S46" t="str" cm="1">
        <f t="array" ref="S46">IFERROR(IF(INDEX(AOM[Scientific Name], MATCH(1, (AOM[Edge_Value]=ani_diet!D46)*(AOM[Is_Ani_Diet_Ingredient]&lt;&gt;FALSE), 0))=0, "", INDEX(AOM[Scientific Name], MATCH(1, (AOM[Edge_Value]=ani_diet!D46)*(AOM[Is_Ani_Diet_Ingredient]&lt;&gt;FALSE), 0))), "No Match in AOM")</f>
        <v>Acacia senegal</v>
      </c>
      <c r="T46" t="str" cm="1">
        <f t="array" ref="T46">IF((S46&lt;&gt;"")*(S46&lt;&gt;"No Match in AOM"),IF(J46&lt;&gt;"",_xlfn.TEXTJOIN(";",TRUE,CONCATENATE(_xlfn.TEXTSPLIT(S46,";",TRUE,FALSE)," ",J46)),S46),"")</f>
        <v>Acacia senegal</v>
      </c>
    </row>
    <row r="47" spans="1:20">
      <c r="A47" s="30" t="s">
        <v>25788</v>
      </c>
      <c r="B47" s="55" t="s">
        <v>3505</v>
      </c>
      <c r="C47" s="56" t="str">
        <f>_xlfn.TEXTJOIN(" ",TRUE,B47,IF(ISBLANK(J47),"",_xlfn.TEXTSPLIT(J47,";")))</f>
        <v>Acacia senegal Leaves</v>
      </c>
      <c r="D47" s="56" t="str">
        <f>_xlfn.TEXTJOIN(" ",TRUE,B47,IF(ISBLANK(J47),"",_xlfn.TEXTSPLIT(J47,";")),IF(ISBLANK(H47),"",_xlfn.TEXTSPLIT(H47,";")))</f>
        <v>Acacia senegal Leaves</v>
      </c>
      <c r="E47" s="56" t="str">
        <f>_xlfn.TEXTJOIN(" ",TRUE,B47,F47,IF(ISBLANK(J47),"",_xlfn.TEXTSPLIT(J47,";")),IF(ISBLANK(G47),"",_xlfn.TEXTSPLIT(G47,";")))</f>
        <v>Acacia senegal Leaves</v>
      </c>
      <c r="J47" s="55" t="s">
        <v>6187</v>
      </c>
      <c r="R47" t="str" cm="1">
        <f t="array" ref="R47">IFERROR(INDEX(AOM[AOM], MATCH(1, (AOM[Edge_Value]=ani_diet!D47)*(AOM[Is_Ani_Diet_Ingredient]&lt;&gt;FALSE), 0)), "No Match in AOM")</f>
        <v>AOM_001123</v>
      </c>
      <c r="S47" t="str" cm="1">
        <f t="array" ref="S47">IFERROR(IF(INDEX(AOM[Scientific Name], MATCH(1, (AOM[Edge_Value]=ani_diet!D47)*(AOM[Is_Ani_Diet_Ingredient]&lt;&gt;FALSE), 0))=0, "", INDEX(AOM[Scientific Name], MATCH(1, (AOM[Edge_Value]=ani_diet!D47)*(AOM[Is_Ani_Diet_Ingredient]&lt;&gt;FALSE), 0))), "No Match in AOM")</f>
        <v>Acacia senegal</v>
      </c>
      <c r="T47" t="str" cm="1">
        <f t="array" ref="T47">IF((S47&lt;&gt;"")*(S47&lt;&gt;"No Match in AOM"),IF(J47&lt;&gt;"",_xlfn.TEXTJOIN(";",TRUE,CONCATENATE(_xlfn.TEXTSPLIT(S47,";",TRUE,FALSE)," ",J47)),S47),"")</f>
        <v>Acacia senegal Leaves</v>
      </c>
    </row>
    <row r="48" spans="1:20">
      <c r="A48" s="30" t="s">
        <v>25789</v>
      </c>
      <c r="B48" s="55" t="s">
        <v>3505</v>
      </c>
      <c r="C48" s="56" t="str">
        <f>_xlfn.TEXTJOIN(" ",TRUE,B48,IF(ISBLANK(J48),"",_xlfn.TEXTSPLIT(J48,";")))</f>
        <v>Acacia senegal Leaves</v>
      </c>
      <c r="D48" s="56" t="str">
        <f>_xlfn.TEXTJOIN(" ",TRUE,B48,IF(ISBLANK(J48),"",_xlfn.TEXTSPLIT(J48,";")),IF(ISBLANK(H48),"",_xlfn.TEXTSPLIT(H48,";")))</f>
        <v>Acacia senegal Leaves Dried</v>
      </c>
      <c r="E48" s="56" t="str">
        <f>_xlfn.TEXTJOIN(" ",TRUE,B48,F48,IF(ISBLANK(J48),"",_xlfn.TEXTSPLIT(J48,";")),IF(ISBLANK(G48),"",_xlfn.TEXTSPLIT(G48,";")))</f>
        <v>Acacia senegal Leaves Dried(Shade)</v>
      </c>
      <c r="G48" s="55" t="s">
        <v>25651</v>
      </c>
      <c r="H48" s="55" t="s">
        <v>17480</v>
      </c>
      <c r="J48" s="55" t="s">
        <v>6187</v>
      </c>
      <c r="R48" t="str" cm="1">
        <f t="array" ref="R48">IFERROR(INDEX(AOM[AOM], MATCH(1, (AOM[Edge_Value]=ani_diet!D48)*(AOM[Is_Ani_Diet_Ingredient]&lt;&gt;FALSE), 0)), "No Match in AOM")</f>
        <v>AOM_001597</v>
      </c>
      <c r="S48" t="str" cm="1">
        <f t="array" ref="S48">IFERROR(IF(INDEX(AOM[Scientific Name], MATCH(1, (AOM[Edge_Value]=ani_diet!D48)*(AOM[Is_Ani_Diet_Ingredient]&lt;&gt;FALSE), 0))=0, "", INDEX(AOM[Scientific Name], MATCH(1, (AOM[Edge_Value]=ani_diet!D48)*(AOM[Is_Ani_Diet_Ingredient]&lt;&gt;FALSE), 0))), "No Match in AOM")</f>
        <v>Acacia senegal</v>
      </c>
      <c r="T48" t="str" cm="1">
        <f t="array" ref="T48">IF((S48&lt;&gt;"")*(S48&lt;&gt;"No Match in AOM"),IF(J48&lt;&gt;"",_xlfn.TEXTJOIN(";",TRUE,CONCATENATE(_xlfn.TEXTSPLIT(S48,";",TRUE,FALSE)," ",J48)),S48),"")</f>
        <v>Acacia senegal Leaves</v>
      </c>
    </row>
    <row r="49" spans="1:20">
      <c r="A49" s="30" t="s">
        <v>25790</v>
      </c>
      <c r="B49" s="55" t="s">
        <v>3505</v>
      </c>
      <c r="C49" s="56" t="str">
        <f>_xlfn.TEXTJOIN(" ",TRUE,B49,IF(ISBLANK(J49),"",_xlfn.TEXTSPLIT(J49,";")))</f>
        <v>Acacia senegal Leaves</v>
      </c>
      <c r="D49" s="56" t="str">
        <f>_xlfn.TEXTJOIN(" ",TRUE,B49,IF(ISBLANK(J49),"",_xlfn.TEXTSPLIT(J49,";")),IF(ISBLANK(H49),"",_xlfn.TEXTSPLIT(H49,";")))</f>
        <v>Acacia senegal Leaves Wilted</v>
      </c>
      <c r="E49" s="56" t="str">
        <f>_xlfn.TEXTJOIN(" ",TRUE,B49,F49,IF(ISBLANK(J49),"",_xlfn.TEXTSPLIT(J49,";")),IF(ISBLANK(G49),"",_xlfn.TEXTSPLIT(G49,";")))</f>
        <v>Acacia senegal Leaves Wilted</v>
      </c>
      <c r="G49" s="55" t="s">
        <v>17481</v>
      </c>
      <c r="H49" s="55" t="s">
        <v>17481</v>
      </c>
      <c r="J49" s="55" t="s">
        <v>6187</v>
      </c>
      <c r="R49" t="str" cm="1">
        <f t="array" ref="R49">IFERROR(INDEX(AOM[AOM], MATCH(1, (AOM[Edge_Value]=ani_diet!D49)*(AOM[Is_Ani_Diet_Ingredient]&lt;&gt;FALSE), 0)), "No Match in AOM")</f>
        <v>AOM_006036</v>
      </c>
      <c r="S49" t="str" cm="1">
        <f t="array" ref="S49">IFERROR(IF(INDEX(AOM[Scientific Name], MATCH(1, (AOM[Edge_Value]=ani_diet!D49)*(AOM[Is_Ani_Diet_Ingredient]&lt;&gt;FALSE), 0))=0, "", INDEX(AOM[Scientific Name], MATCH(1, (AOM[Edge_Value]=ani_diet!D49)*(AOM[Is_Ani_Diet_Ingredient]&lt;&gt;FALSE), 0))), "No Match in AOM")</f>
        <v>Acacia senegal</v>
      </c>
      <c r="T49" t="str" cm="1">
        <f t="array" ref="T49">IF((S49&lt;&gt;"")*(S49&lt;&gt;"No Match in AOM"),IF(J49&lt;&gt;"",_xlfn.TEXTJOIN(";",TRUE,CONCATENATE(_xlfn.TEXTSPLIT(S49,";",TRUE,FALSE)," ",J49)),S49),"")</f>
        <v>Acacia senegal Leaves</v>
      </c>
    </row>
    <row r="50" spans="1:20">
      <c r="A50" s="30" t="s">
        <v>25791</v>
      </c>
      <c r="B50" s="55" t="s">
        <v>3505</v>
      </c>
      <c r="C50" s="56" t="str">
        <f>_xlfn.TEXTJOIN(" ",TRUE,B50,IF(ISBLANK(J50),"",_xlfn.TEXTSPLIT(J50,";")))</f>
        <v>Acacia senegal Pods</v>
      </c>
      <c r="D50" s="56" t="str">
        <f>_xlfn.TEXTJOIN(" ",TRUE,B50,IF(ISBLANK(J50),"",_xlfn.TEXTSPLIT(J50,";")),IF(ISBLANK(H50),"",_xlfn.TEXTSPLIT(H50,";")))</f>
        <v>Acacia senegal Pods</v>
      </c>
      <c r="E50" s="56" t="str">
        <f>_xlfn.TEXTJOIN(" ",TRUE,B50,F50,IF(ISBLANK(J50),"",_xlfn.TEXTSPLIT(J50,";")),IF(ISBLANK(G50),"",_xlfn.TEXTSPLIT(G50,";")))</f>
        <v>Acacia senegal Pods</v>
      </c>
      <c r="J50" s="55" t="s">
        <v>3455</v>
      </c>
      <c r="R50" t="str" cm="1">
        <f t="array" ref="R50">IFERROR(INDEX(AOM[AOM], MATCH(1, (AOM[Edge_Value]=ani_diet!D50)*(AOM[Is_Ani_Diet_Ingredient]&lt;&gt;FALSE), 0)), "No Match in AOM")</f>
        <v>AOM_001122</v>
      </c>
      <c r="S50" t="str" cm="1">
        <f t="array" ref="S50">IFERROR(IF(INDEX(AOM[Scientific Name], MATCH(1, (AOM[Edge_Value]=ani_diet!D50)*(AOM[Is_Ani_Diet_Ingredient]&lt;&gt;FALSE), 0))=0, "", INDEX(AOM[Scientific Name], MATCH(1, (AOM[Edge_Value]=ani_diet!D50)*(AOM[Is_Ani_Diet_Ingredient]&lt;&gt;FALSE), 0))), "No Match in AOM")</f>
        <v>Acacia senegal</v>
      </c>
      <c r="T50" t="str" cm="1">
        <f t="array" ref="T50">IF((S50&lt;&gt;"")*(S50&lt;&gt;"No Match in AOM"),IF(J50&lt;&gt;"",_xlfn.TEXTJOIN(";",TRUE,CONCATENATE(_xlfn.TEXTSPLIT(S50,";",TRUE,FALSE)," ",J50)),S50),"")</f>
        <v>Acacia senegal Pods</v>
      </c>
    </row>
    <row r="51" spans="1:20">
      <c r="A51" s="30" t="s">
        <v>25792</v>
      </c>
      <c r="B51" s="55" t="s">
        <v>3505</v>
      </c>
      <c r="C51" s="56" t="str">
        <f>_xlfn.TEXTJOIN(" ",TRUE,B51,IF(ISBLANK(J51),"",_xlfn.TEXTSPLIT(J51,";")))</f>
        <v>Acacia senegal Pods</v>
      </c>
      <c r="D51" s="56" t="str">
        <f>_xlfn.TEXTJOIN(" ",TRUE,B51,IF(ISBLANK(J51),"",_xlfn.TEXTSPLIT(J51,";")),IF(ISBLANK(H51),"",_xlfn.TEXTSPLIT(H51,";")))</f>
        <v>Acacia senegal Pods Dried</v>
      </c>
      <c r="E51" s="56" t="str">
        <f>_xlfn.TEXTJOIN(" ",TRUE,B51,F51,IF(ISBLANK(J51),"",_xlfn.TEXTSPLIT(J51,";")),IF(ISBLANK(G51),"",_xlfn.TEXTSPLIT(G51,";")))</f>
        <v>Acacia senegal Pods Dried(Sun)</v>
      </c>
      <c r="G51" s="55" t="s">
        <v>25653</v>
      </c>
      <c r="H51" s="55" t="s">
        <v>17480</v>
      </c>
      <c r="J51" s="55" t="s">
        <v>3455</v>
      </c>
      <c r="R51" t="str" cm="1">
        <f t="array" ref="R51">IFERROR(INDEX(AOM[AOM], MATCH(1, (AOM[Edge_Value]=ani_diet!D51)*(AOM[Is_Ani_Diet_Ingredient]&lt;&gt;FALSE), 0)), "No Match in AOM")</f>
        <v>AOM_001598</v>
      </c>
      <c r="S51" t="str" cm="1">
        <f t="array" ref="S51">IFERROR(IF(INDEX(AOM[Scientific Name], MATCH(1, (AOM[Edge_Value]=ani_diet!D51)*(AOM[Is_Ani_Diet_Ingredient]&lt;&gt;FALSE), 0))=0, "", INDEX(AOM[Scientific Name], MATCH(1, (AOM[Edge_Value]=ani_diet!D51)*(AOM[Is_Ani_Diet_Ingredient]&lt;&gt;FALSE), 0))), "No Match in AOM")</f>
        <v>Acacia senegal</v>
      </c>
      <c r="T51" t="str" cm="1">
        <f t="array" ref="T51">IF((S51&lt;&gt;"")*(S51&lt;&gt;"No Match in AOM"),IF(J51&lt;&gt;"",_xlfn.TEXTJOIN(";",TRUE,CONCATENATE(_xlfn.TEXTSPLIT(S51,";",TRUE,FALSE)," ",J51)),S51),"")</f>
        <v>Acacia senegal Pods</v>
      </c>
    </row>
    <row r="52" spans="1:20">
      <c r="A52" s="30" t="s">
        <v>21657</v>
      </c>
      <c r="B52" s="55" t="s">
        <v>9711</v>
      </c>
      <c r="C52" s="56" t="str">
        <f>_xlfn.TEXTJOIN(" ",TRUE,B52,IF(ISBLANK(J52),"",_xlfn.TEXTSPLIT(J52,";")))</f>
        <v>Acacia seyal</v>
      </c>
      <c r="D52" s="56" t="str">
        <f>_xlfn.TEXTJOIN(" ",TRUE,B52,IF(ISBLANK(J52),"",_xlfn.TEXTSPLIT(J52,";")),IF(ISBLANK(H52),"",_xlfn.TEXTSPLIT(H52,";")))</f>
        <v>Acacia seyal</v>
      </c>
      <c r="E52" s="56" t="str">
        <f>_xlfn.TEXTJOIN(" ",TRUE,B52,F52,IF(ISBLANK(J52),"",_xlfn.TEXTSPLIT(J52,";")),IF(ISBLANK(G52),"",_xlfn.TEXTSPLIT(G52,";")))</f>
        <v>Acacia seyal</v>
      </c>
      <c r="R52" t="str" cm="1">
        <f t="array" ref="R52">IFERROR(INDEX(AOM[AOM], MATCH(1, (AOM[Edge_Value]=ani_diet!D52)*(AOM[Is_Ani_Diet_Ingredient]&lt;&gt;FALSE), 0)), "No Match in AOM")</f>
        <v>AOM_003908</v>
      </c>
      <c r="S52" t="str" cm="1">
        <f t="array" ref="S52">IFERROR(IF(INDEX(AOM[Scientific Name], MATCH(1, (AOM[Edge_Value]=ani_diet!D52)*(AOM[Is_Ani_Diet_Ingredient]&lt;&gt;FALSE), 0))=0, "", INDEX(AOM[Scientific Name], MATCH(1, (AOM[Edge_Value]=ani_diet!D52)*(AOM[Is_Ani_Diet_Ingredient]&lt;&gt;FALSE), 0))), "No Match in AOM")</f>
        <v>Acacia Seyal</v>
      </c>
      <c r="T52" t="str" cm="1">
        <f t="array" ref="T52">IF((S52&lt;&gt;"")*(S52&lt;&gt;"No Match in AOM"),IF(J52&lt;&gt;"",_xlfn.TEXTJOIN(";",TRUE,CONCATENATE(_xlfn.TEXTSPLIT(S52,";",TRUE,FALSE)," ",J52)),S52),"")</f>
        <v>Acacia Seyal</v>
      </c>
    </row>
    <row r="53" spans="1:20">
      <c r="A53" s="30" t="s">
        <v>25793</v>
      </c>
      <c r="B53" s="55" t="s">
        <v>9711</v>
      </c>
      <c r="C53" s="56" t="str">
        <f>_xlfn.TEXTJOIN(" ",TRUE,B53,IF(ISBLANK(J53),"",_xlfn.TEXTSPLIT(J53,";")))</f>
        <v>Acacia seyal</v>
      </c>
      <c r="D53" s="56" t="str">
        <f>_xlfn.TEXTJOIN(" ",TRUE,B53,IF(ISBLANK(J53),"",_xlfn.TEXTSPLIT(J53,";")),IF(ISBLANK(H53),"",_xlfn.TEXTSPLIT(H53,";")))</f>
        <v>Acacia seyal Wilted</v>
      </c>
      <c r="E53" s="56" t="str">
        <f>_xlfn.TEXTJOIN(" ",TRUE,B53,F53,IF(ISBLANK(J53),"",_xlfn.TEXTSPLIT(J53,";")),IF(ISBLANK(G53),"",_xlfn.TEXTSPLIT(G53,";")))</f>
        <v>Acacia seyal Wilted</v>
      </c>
      <c r="G53" s="55" t="s">
        <v>17481</v>
      </c>
      <c r="H53" s="55" t="s">
        <v>17481</v>
      </c>
      <c r="R53" t="str" cm="1">
        <f t="array" ref="R53">IFERROR(INDEX(AOM[AOM], MATCH(1, (AOM[Edge_Value]=ani_diet!D53)*(AOM[Is_Ani_Diet_Ingredient]&lt;&gt;FALSE), 0)), "No Match in AOM")</f>
        <v>AOM_006037</v>
      </c>
      <c r="S53" t="str" cm="1">
        <f t="array" ref="S53">IFERROR(IF(INDEX(AOM[Scientific Name], MATCH(1, (AOM[Edge_Value]=ani_diet!D53)*(AOM[Is_Ani_Diet_Ingredient]&lt;&gt;FALSE), 0))=0, "", INDEX(AOM[Scientific Name], MATCH(1, (AOM[Edge_Value]=ani_diet!D53)*(AOM[Is_Ani_Diet_Ingredient]&lt;&gt;FALSE), 0))), "No Match in AOM")</f>
        <v>Acacia Seyal</v>
      </c>
      <c r="T53" t="str" cm="1">
        <f t="array" ref="T53">IF((S53&lt;&gt;"")*(S53&lt;&gt;"No Match in AOM"),IF(J53&lt;&gt;"",_xlfn.TEXTJOIN(";",TRUE,CONCATENATE(_xlfn.TEXTSPLIT(S53,";",TRUE,FALSE)," ",J53)),S53),"")</f>
        <v>Acacia Seyal</v>
      </c>
    </row>
    <row r="54" spans="1:20">
      <c r="A54" s="30" t="s">
        <v>9720</v>
      </c>
      <c r="B54" s="55" t="s">
        <v>9720</v>
      </c>
      <c r="C54" s="56" t="str">
        <f>_xlfn.TEXTJOIN(" ",TRUE,B54,IF(ISBLANK(J54),"",_xlfn.TEXTSPLIT(J54,";")))</f>
        <v>Acacia sieberiana</v>
      </c>
      <c r="D54" s="56" t="str">
        <f>_xlfn.TEXTJOIN(" ",TRUE,B54,IF(ISBLANK(J54),"",_xlfn.TEXTSPLIT(J54,";")),IF(ISBLANK(H54),"",_xlfn.TEXTSPLIT(H54,";")))</f>
        <v>Acacia sieberiana</v>
      </c>
      <c r="E54" s="56" t="str">
        <f>_xlfn.TEXTJOIN(" ",TRUE,B54,F54,IF(ISBLANK(J54),"",_xlfn.TEXTSPLIT(J54,";")),IF(ISBLANK(G54),"",_xlfn.TEXTSPLIT(G54,";")))</f>
        <v>Acacia sieberiana</v>
      </c>
      <c r="N54" t="s">
        <v>2553</v>
      </c>
      <c r="O54" t="s">
        <v>2524</v>
      </c>
      <c r="P54" t="s">
        <v>2553</v>
      </c>
      <c r="Q54" t="s">
        <v>2524</v>
      </c>
      <c r="R54" t="str" cm="1">
        <f t="array" ref="R54">IFERROR(INDEX(AOM[AOM], MATCH(1, (AOM[Edge_Value]=ani_diet!D54)*(AOM[Is_Ani_Diet_Ingredient]&lt;&gt;FALSE), 0)), "No Match in AOM")</f>
        <v>AOM_000705</v>
      </c>
      <c r="S54" t="str" cm="1">
        <f t="array" ref="S54">IFERROR(IF(INDEX(AOM[Scientific Name], MATCH(1, (AOM[Edge_Value]=ani_diet!D54)*(AOM[Is_Ani_Diet_Ingredient]&lt;&gt;FALSE), 0))=0, "", INDEX(AOM[Scientific Name], MATCH(1, (AOM[Edge_Value]=ani_diet!D54)*(AOM[Is_Ani_Diet_Ingredient]&lt;&gt;FALSE), 0))), "No Match in AOM")</f>
        <v>Vachellia sieberiana</v>
      </c>
      <c r="T54" t="str" cm="1">
        <f t="array" ref="T54">IF((S54&lt;&gt;"")*(S54&lt;&gt;"No Match in AOM"),IF(J54&lt;&gt;"",_xlfn.TEXTJOIN(";",TRUE,CONCATENATE(_xlfn.TEXTSPLIT(S54,";",TRUE,FALSE)," ",J54)),S54),"")</f>
        <v>Vachellia sieberiana</v>
      </c>
    </row>
    <row r="55" spans="1:20">
      <c r="A55" s="30" t="s">
        <v>25794</v>
      </c>
      <c r="B55" s="55" t="s">
        <v>25795</v>
      </c>
      <c r="C55" s="56" t="str">
        <f>_xlfn.TEXTJOIN(" ",TRUE,B55,IF(ISBLANK(J55),"",_xlfn.TEXTSPLIT(J55,";")))</f>
        <v>Acacia Sieberiana</v>
      </c>
      <c r="D55" s="56" t="str">
        <f>_xlfn.TEXTJOIN(" ",TRUE,B55,IF(ISBLANK(J55),"",_xlfn.TEXTSPLIT(J55,";")),IF(ISBLANK(H55),"",_xlfn.TEXTSPLIT(H55,";")))</f>
        <v>Acacia Sieberiana Dried Ensiled Ground</v>
      </c>
      <c r="E55" s="56" t="str">
        <f>_xlfn.TEXTJOIN(" ",TRUE,B55,F55,IF(ISBLANK(J55),"",_xlfn.TEXTSPLIT(J55,";")),IF(ISBLANK(G55),"",_xlfn.TEXTSPLIT(G55,";")))</f>
        <v>Acacia Sieberiana Dried(Sun) Ground Ensiled</v>
      </c>
      <c r="G55" s="55" t="s">
        <v>25796</v>
      </c>
      <c r="H55" s="55" t="s">
        <v>25797</v>
      </c>
      <c r="R55" t="str" cm="1">
        <f t="array" ref="R55">IFERROR(INDEX(AOM[AOM], MATCH(1, (AOM[Edge_Value]=ani_diet!D55)*(AOM[Is_Ani_Diet_Ingredient]&lt;&gt;FALSE), 0)), "No Match in AOM")</f>
        <v>AOM_001599</v>
      </c>
      <c r="S55" t="str" cm="1">
        <f t="array" ref="S55">IFERROR(IF(INDEX(AOM[Scientific Name], MATCH(1, (AOM[Edge_Value]=ani_diet!D55)*(AOM[Is_Ani_Diet_Ingredient]&lt;&gt;FALSE), 0))=0, "", INDEX(AOM[Scientific Name], MATCH(1, (AOM[Edge_Value]=ani_diet!D55)*(AOM[Is_Ani_Diet_Ingredient]&lt;&gt;FALSE), 0))), "No Match in AOM")</f>
        <v>Vachellia sieberiana</v>
      </c>
      <c r="T55" t="str" cm="1">
        <f t="array" ref="T55">IF((S55&lt;&gt;"")*(S55&lt;&gt;"No Match in AOM"),IF(J55&lt;&gt;"",_xlfn.TEXTJOIN(";",TRUE,CONCATENATE(_xlfn.TEXTSPLIT(S55,";",TRUE,FALSE)," ",J55)),S55),"")</f>
        <v>Vachellia sieberiana</v>
      </c>
    </row>
    <row r="56" spans="1:20">
      <c r="A56" s="30" t="s">
        <v>21674</v>
      </c>
      <c r="B56" s="55" t="s">
        <v>9720</v>
      </c>
      <c r="C56" s="56" t="str">
        <f>_xlfn.TEXTJOIN(" ",TRUE,B56,IF(ISBLANK(J56),"",_xlfn.TEXTSPLIT(J56,";")))</f>
        <v>Acacia sieberiana Pods</v>
      </c>
      <c r="D56" s="56" t="str">
        <f>_xlfn.TEXTJOIN(" ",TRUE,B56,IF(ISBLANK(J56),"",_xlfn.TEXTSPLIT(J56,";")),IF(ISBLANK(H56),"",_xlfn.TEXTSPLIT(H56,";")))</f>
        <v>Acacia sieberiana Pods</v>
      </c>
      <c r="E56" s="56" t="str">
        <f>_xlfn.TEXTJOIN(" ",TRUE,B56,F56,IF(ISBLANK(J56),"",_xlfn.TEXTSPLIT(J56,";")),IF(ISBLANK(G56),"",_xlfn.TEXTSPLIT(G56,";")))</f>
        <v>Acacia sieberiana Pods</v>
      </c>
      <c r="J56" s="55" t="s">
        <v>3455</v>
      </c>
      <c r="R56" t="str" cm="1">
        <f t="array" ref="R56">IFERROR(INDEX(AOM[AOM], MATCH(1, (AOM[Edge_Value]=ani_diet!D56)*(AOM[Is_Ani_Diet_Ingredient]&lt;&gt;FALSE), 0)), "No Match in AOM")</f>
        <v>AOM_002041</v>
      </c>
      <c r="S56" t="str" cm="1">
        <f t="array" ref="S56">IFERROR(IF(INDEX(AOM[Scientific Name], MATCH(1, (AOM[Edge_Value]=ani_diet!D56)*(AOM[Is_Ani_Diet_Ingredient]&lt;&gt;FALSE), 0))=0, "", INDEX(AOM[Scientific Name], MATCH(1, (AOM[Edge_Value]=ani_diet!D56)*(AOM[Is_Ani_Diet_Ingredient]&lt;&gt;FALSE), 0))), "No Match in AOM")</f>
        <v>Vachellia sieberiana</v>
      </c>
      <c r="T56" t="str" cm="1">
        <f t="array" ref="T56">IF((S56&lt;&gt;"")*(S56&lt;&gt;"No Match in AOM"),IF(J56&lt;&gt;"",_xlfn.TEXTJOIN(";",TRUE,CONCATENATE(_xlfn.TEXTSPLIT(S56,";",TRUE,FALSE)," ",J56)),S56),"")</f>
        <v>Vachellia sieberiana Pods</v>
      </c>
    </row>
    <row r="57" spans="1:20">
      <c r="A57" s="30" t="s">
        <v>25798</v>
      </c>
      <c r="B57" s="55" t="s">
        <v>9720</v>
      </c>
      <c r="C57" s="56" t="str">
        <f>_xlfn.TEXTJOIN(" ",TRUE,B57,IF(ISBLANK(J57),"",_xlfn.TEXTSPLIT(J57,";")))</f>
        <v>Acacia sieberiana Pods</v>
      </c>
      <c r="D57" s="56" t="str">
        <f>_xlfn.TEXTJOIN(" ",TRUE,B57,IF(ISBLANK(J57),"",_xlfn.TEXTSPLIT(J57,";")),IF(ISBLANK(H57),"",_xlfn.TEXTSPLIT(H57,";")))</f>
        <v>Acacia sieberiana Pods Dried</v>
      </c>
      <c r="E57" s="56" t="str">
        <f>_xlfn.TEXTJOIN(" ",TRUE,B57,F57,IF(ISBLANK(J57),"",_xlfn.TEXTSPLIT(J57,";")),IF(ISBLANK(G57),"",_xlfn.TEXTSPLIT(G57,";")))</f>
        <v>Acacia sieberiana Pods Dried</v>
      </c>
      <c r="G57" s="55" t="s">
        <v>17480</v>
      </c>
      <c r="H57" s="55" t="s">
        <v>17480</v>
      </c>
      <c r="J57" s="55" t="s">
        <v>3455</v>
      </c>
      <c r="R57" t="str" cm="1">
        <f t="array" ref="R57">IFERROR(INDEX(AOM[AOM], MATCH(1, (AOM[Edge_Value]=ani_diet!D57)*(AOM[Is_Ani_Diet_Ingredient]&lt;&gt;FALSE), 0)), "No Match in AOM")</f>
        <v>AOM_002042</v>
      </c>
      <c r="S57" t="str" cm="1">
        <f t="array" ref="S57">IFERROR(IF(INDEX(AOM[Scientific Name], MATCH(1, (AOM[Edge_Value]=ani_diet!D57)*(AOM[Is_Ani_Diet_Ingredient]&lt;&gt;FALSE), 0))=0, "", INDEX(AOM[Scientific Name], MATCH(1, (AOM[Edge_Value]=ani_diet!D57)*(AOM[Is_Ani_Diet_Ingredient]&lt;&gt;FALSE), 0))), "No Match in AOM")</f>
        <v>Vachellia sieberiana</v>
      </c>
      <c r="T57" t="str" cm="1">
        <f t="array" ref="T57">IF((S57&lt;&gt;"")*(S57&lt;&gt;"No Match in AOM"),IF(J57&lt;&gt;"",_xlfn.TEXTJOIN(";",TRUE,CONCATENATE(_xlfn.TEXTSPLIT(S57,";",TRUE,FALSE)," ",J57)),S57),"")</f>
        <v>Vachellia sieberiana Pods</v>
      </c>
    </row>
    <row r="58" spans="1:20">
      <c r="A58" s="30" t="s">
        <v>25799</v>
      </c>
      <c r="B58" s="55" t="s">
        <v>9720</v>
      </c>
      <c r="C58" s="56" t="str">
        <f>_xlfn.TEXTJOIN(" ",TRUE,B58,IF(ISBLANK(J58),"",_xlfn.TEXTSPLIT(J58,";")))</f>
        <v>Acacia sieberiana Pods</v>
      </c>
      <c r="D58" s="56" t="str">
        <f>_xlfn.TEXTJOIN(" ",TRUE,B58,IF(ISBLANK(J58),"",_xlfn.TEXTSPLIT(J58,";")),IF(ISBLANK(H58),"",_xlfn.TEXTSPLIT(H58,";")))</f>
        <v>Acacia sieberiana Pods Dried Ground</v>
      </c>
      <c r="E58" s="56" t="str">
        <f>_xlfn.TEXTJOIN(" ",TRUE,B58,F58,IF(ISBLANK(J58),"",_xlfn.TEXTSPLIT(J58,";")),IF(ISBLANK(G58),"",_xlfn.TEXTSPLIT(G58,";")))</f>
        <v>Acacia sieberiana Pods Dried Ground</v>
      </c>
      <c r="G58" s="55" t="s">
        <v>25767</v>
      </c>
      <c r="H58" s="55" t="s">
        <v>25767</v>
      </c>
      <c r="J58" s="55" t="s">
        <v>3455</v>
      </c>
      <c r="R58" t="str" cm="1">
        <f t="array" ref="R58">IFERROR(INDEX(AOM[AOM], MATCH(1, (AOM[Edge_Value]=ani_diet!D58)*(AOM[Is_Ani_Diet_Ingredient]&lt;&gt;FALSE), 0)), "No Match in AOM")</f>
        <v>AOM_002043</v>
      </c>
      <c r="S58" t="str" cm="1">
        <f t="array" ref="S58">IFERROR(IF(INDEX(AOM[Scientific Name], MATCH(1, (AOM[Edge_Value]=ani_diet!D58)*(AOM[Is_Ani_Diet_Ingredient]&lt;&gt;FALSE), 0))=0, "", INDEX(AOM[Scientific Name], MATCH(1, (AOM[Edge_Value]=ani_diet!D58)*(AOM[Is_Ani_Diet_Ingredient]&lt;&gt;FALSE), 0))), "No Match in AOM")</f>
        <v>Vachellia sieberiana</v>
      </c>
      <c r="T58" t="str" cm="1">
        <f t="array" ref="T58">IF((S58&lt;&gt;"")*(S58&lt;&gt;"No Match in AOM"),IF(J58&lt;&gt;"",_xlfn.TEXTJOIN(";",TRUE,CONCATENATE(_xlfn.TEXTSPLIT(S58,";",TRUE,FALSE)," ",J58)),S58),"")</f>
        <v>Vachellia sieberiana Pods</v>
      </c>
    </row>
    <row r="59" spans="1:20">
      <c r="A59" s="30" t="s">
        <v>9667</v>
      </c>
      <c r="B59" s="55" t="s">
        <v>9667</v>
      </c>
      <c r="C59" s="56" t="str">
        <f>_xlfn.TEXTJOIN(" ",TRUE,B59,IF(ISBLANK(J59),"",_xlfn.TEXTSPLIT(J59,";")))</f>
        <v>Acacia tortilis</v>
      </c>
      <c r="D59" s="56" t="str">
        <f>_xlfn.TEXTJOIN(" ",TRUE,B59,IF(ISBLANK(J59),"",_xlfn.TEXTSPLIT(J59,";")),IF(ISBLANK(H59),"",_xlfn.TEXTSPLIT(H59,";")))</f>
        <v>Acacia tortilis</v>
      </c>
      <c r="E59" s="56" t="str">
        <f>_xlfn.TEXTJOIN(" ",TRUE,B59,F59,IF(ISBLANK(J59),"",_xlfn.TEXTSPLIT(J59,";")),IF(ISBLANK(G59),"",_xlfn.TEXTSPLIT(G59,";")))</f>
        <v>Acacia tortilis</v>
      </c>
      <c r="N59" t="s">
        <v>2553</v>
      </c>
      <c r="O59" t="s">
        <v>2524</v>
      </c>
      <c r="P59" t="s">
        <v>2553</v>
      </c>
      <c r="Q59" t="s">
        <v>2524</v>
      </c>
      <c r="R59" t="str" cm="1">
        <f t="array" ref="R59">IFERROR(INDEX(AOM[AOM], MATCH(1, (AOM[Edge_Value]=ani_diet!D59)*(AOM[Is_Ani_Diet_Ingredient]&lt;&gt;FALSE), 0)), "No Match in AOM")</f>
        <v>AOM_000706</v>
      </c>
      <c r="S59" t="str" cm="1">
        <f t="array" ref="S59">IFERROR(IF(INDEX(AOM[Scientific Name], MATCH(1, (AOM[Edge_Value]=ani_diet!D59)*(AOM[Is_Ani_Diet_Ingredient]&lt;&gt;FALSE), 0))=0, "", INDEX(AOM[Scientific Name], MATCH(1, (AOM[Edge_Value]=ani_diet!D59)*(AOM[Is_Ani_Diet_Ingredient]&lt;&gt;FALSE), 0))), "No Match in AOM")</f>
        <v>Vachellia tortilis</v>
      </c>
      <c r="T59" t="str" cm="1">
        <f t="array" ref="T59">IF((S59&lt;&gt;"")*(S59&lt;&gt;"No Match in AOM"),IF(J59&lt;&gt;"",_xlfn.TEXTJOIN(";",TRUE,CONCATENATE(_xlfn.TEXTSPLIT(S59,";",TRUE,FALSE)," ",J59)),S59),"")</f>
        <v>Vachellia tortilis</v>
      </c>
    </row>
    <row r="60" spans="1:20">
      <c r="A60" s="30" t="s">
        <v>21689</v>
      </c>
      <c r="B60" s="55" t="s">
        <v>9667</v>
      </c>
      <c r="C60" s="56" t="str">
        <f>_xlfn.TEXTJOIN(" ",TRUE,B60,IF(ISBLANK(J60),"",_xlfn.TEXTSPLIT(J60,";")))</f>
        <v>Acacia tortilis Fruits</v>
      </c>
      <c r="D60" s="56" t="str">
        <f>_xlfn.TEXTJOIN(" ",TRUE,B60,IF(ISBLANK(J60),"",_xlfn.TEXTSPLIT(J60,";")),IF(ISBLANK(H60),"",_xlfn.TEXTSPLIT(H60,";")))</f>
        <v>Acacia tortilis Fruits</v>
      </c>
      <c r="E60" s="56" t="str">
        <f>_xlfn.TEXTJOIN(" ",TRUE,B60,F60,IF(ISBLANK(J60),"",_xlfn.TEXTSPLIT(J60,";")),IF(ISBLANK(G60),"",_xlfn.TEXTSPLIT(G60,";")))</f>
        <v>Acacia tortilis Fruits</v>
      </c>
      <c r="J60" s="55" t="s">
        <v>4419</v>
      </c>
      <c r="R60" t="str" cm="1">
        <f t="array" ref="R60">IFERROR(INDEX(AOM[AOM], MATCH(1, (AOM[Edge_Value]=ani_diet!D60)*(AOM[Is_Ani_Diet_Ingredient]&lt;&gt;FALSE), 0)), "No Match in AOM")</f>
        <v>AOM_001603</v>
      </c>
      <c r="S60" t="str" cm="1">
        <f t="array" ref="S60">IFERROR(IF(INDEX(AOM[Scientific Name], MATCH(1, (AOM[Edge_Value]=ani_diet!D60)*(AOM[Is_Ani_Diet_Ingredient]&lt;&gt;FALSE), 0))=0, "", INDEX(AOM[Scientific Name], MATCH(1, (AOM[Edge_Value]=ani_diet!D60)*(AOM[Is_Ani_Diet_Ingredient]&lt;&gt;FALSE), 0))), "No Match in AOM")</f>
        <v>Vachellia tortilis</v>
      </c>
      <c r="T60" t="str" cm="1">
        <f t="array" ref="T60">IF((S60&lt;&gt;"")*(S60&lt;&gt;"No Match in AOM"),IF(J60&lt;&gt;"",_xlfn.TEXTJOIN(";",TRUE,CONCATENATE(_xlfn.TEXTSPLIT(S60,";",TRUE,FALSE)," ",J60)),S60),"")</f>
        <v>Vachellia tortilis Fruits</v>
      </c>
    </row>
    <row r="61" spans="1:20">
      <c r="A61" s="30" t="s">
        <v>25800</v>
      </c>
      <c r="B61" s="55" t="s">
        <v>9667</v>
      </c>
      <c r="C61" s="56" t="str">
        <f>_xlfn.TEXTJOIN(" ",TRUE,B61,IF(ISBLANK(J61),"",_xlfn.TEXTSPLIT(J61,";")))</f>
        <v>Acacia tortilis Fruits</v>
      </c>
      <c r="D61" s="56" t="str">
        <f>_xlfn.TEXTJOIN(" ",TRUE,B61,IF(ISBLANK(J61),"",_xlfn.TEXTSPLIT(J61,";")),IF(ISBLANK(H61),"",_xlfn.TEXTSPLIT(H61,";")))</f>
        <v>Acacia tortilis Fruits Dried</v>
      </c>
      <c r="E61" s="56" t="str">
        <f>_xlfn.TEXTJOIN(" ",TRUE,B61,F61,IF(ISBLANK(J61),"",_xlfn.TEXTSPLIT(J61,";")),IF(ISBLANK(G61),"",_xlfn.TEXTSPLIT(G61,";")))</f>
        <v>Acacia tortilis Fruits Dried(Air)</v>
      </c>
      <c r="G61" s="55" t="s">
        <v>25644</v>
      </c>
      <c r="H61" s="55" t="s">
        <v>17480</v>
      </c>
      <c r="J61" s="55" t="s">
        <v>4419</v>
      </c>
      <c r="R61" t="str" cm="1">
        <f t="array" ref="R61">IFERROR(INDEX(AOM[AOM], MATCH(1, (AOM[Edge_Value]=ani_diet!D61)*(AOM[Is_Ani_Diet_Ingredient]&lt;&gt;FALSE), 0)), "No Match in AOM")</f>
        <v>AOM_001604</v>
      </c>
      <c r="S61" t="str" cm="1">
        <f t="array" ref="S61">IFERROR(IF(INDEX(AOM[Scientific Name], MATCH(1, (AOM[Edge_Value]=ani_diet!D61)*(AOM[Is_Ani_Diet_Ingredient]&lt;&gt;FALSE), 0))=0, "", INDEX(AOM[Scientific Name], MATCH(1, (AOM[Edge_Value]=ani_diet!D61)*(AOM[Is_Ani_Diet_Ingredient]&lt;&gt;FALSE), 0))), "No Match in AOM")</f>
        <v>Vachellia tortilis</v>
      </c>
      <c r="T61" t="str" cm="1">
        <f t="array" ref="T61">IF((S61&lt;&gt;"")*(S61&lt;&gt;"No Match in AOM"),IF(J61&lt;&gt;"",_xlfn.TEXTJOIN(";",TRUE,CONCATENATE(_xlfn.TEXTSPLIT(S61,";",TRUE,FALSE)," ",J61)),S61),"")</f>
        <v>Vachellia tortilis Fruits</v>
      </c>
    </row>
    <row r="62" spans="1:20">
      <c r="A62" s="30" t="s">
        <v>21693</v>
      </c>
      <c r="B62" s="55" t="s">
        <v>9667</v>
      </c>
      <c r="C62" s="56" t="str">
        <f>_xlfn.TEXTJOIN(" ",TRUE,B62,IF(ISBLANK(J62),"",_xlfn.TEXTSPLIT(J62,";")))</f>
        <v>Acacia tortilis Leaves</v>
      </c>
      <c r="D62" s="56" t="str">
        <f>_xlfn.TEXTJOIN(" ",TRUE,B62,IF(ISBLANK(J62),"",_xlfn.TEXTSPLIT(J62,";")),IF(ISBLANK(H62),"",_xlfn.TEXTSPLIT(H62,";")))</f>
        <v>Acacia tortilis Leaves</v>
      </c>
      <c r="E62" s="56" t="str">
        <f>_xlfn.TEXTJOIN(" ",TRUE,B62,F62,IF(ISBLANK(J62),"",_xlfn.TEXTSPLIT(J62,";")),IF(ISBLANK(G62),"",_xlfn.TEXTSPLIT(G62,";")))</f>
        <v>Acacia tortilis Leaves</v>
      </c>
      <c r="J62" s="55" t="s">
        <v>6187</v>
      </c>
      <c r="R62" t="str" cm="1">
        <f t="array" ref="R62">IFERROR(INDEX(AOM[AOM], MATCH(1, (AOM[Edge_Value]=ani_diet!D62)*(AOM[Is_Ani_Diet_Ingredient]&lt;&gt;FALSE), 0)), "No Match in AOM")</f>
        <v>AOM_001125</v>
      </c>
      <c r="S62" t="str" cm="1">
        <f t="array" ref="S62">IFERROR(IF(INDEX(AOM[Scientific Name], MATCH(1, (AOM[Edge_Value]=ani_diet!D62)*(AOM[Is_Ani_Diet_Ingredient]&lt;&gt;FALSE), 0))=0, "", INDEX(AOM[Scientific Name], MATCH(1, (AOM[Edge_Value]=ani_diet!D62)*(AOM[Is_Ani_Diet_Ingredient]&lt;&gt;FALSE), 0))), "No Match in AOM")</f>
        <v>Acacia tortilis</v>
      </c>
      <c r="T62" t="str" cm="1">
        <f t="array" ref="T62">IF((S62&lt;&gt;"")*(S62&lt;&gt;"No Match in AOM"),IF(J62&lt;&gt;"",_xlfn.TEXTJOIN(";",TRUE,CONCATENATE(_xlfn.TEXTSPLIT(S62,";",TRUE,FALSE)," ",J62)),S62),"")</f>
        <v>Acacia tortilis Leaves</v>
      </c>
    </row>
    <row r="63" spans="1:20">
      <c r="A63" s="30" t="s">
        <v>25801</v>
      </c>
      <c r="B63" s="55" t="s">
        <v>9667</v>
      </c>
      <c r="C63" s="56" t="str">
        <f>_xlfn.TEXTJOIN(" ",TRUE,B63,IF(ISBLANK(J63),"",_xlfn.TEXTSPLIT(J63,";")))</f>
        <v>Acacia tortilis Leaves</v>
      </c>
      <c r="D63" s="56" t="str">
        <f>_xlfn.TEXTJOIN(" ",TRUE,B63,IF(ISBLANK(J63),"",_xlfn.TEXTSPLIT(J63,";")),IF(ISBLANK(H63),"",_xlfn.TEXTSPLIT(H63,";")))</f>
        <v>Acacia tortilis Leaves Dried Ground</v>
      </c>
      <c r="E63" s="56" t="str">
        <f>_xlfn.TEXTJOIN(" ",TRUE,B63,F63,IF(ISBLANK(J63),"",_xlfn.TEXTSPLIT(J63,";")),IF(ISBLANK(G63),"",_xlfn.TEXTSPLIT(G63,";")))</f>
        <v>Acacia tortilis Leaves Dried Ground</v>
      </c>
      <c r="G63" s="55" t="s">
        <v>25767</v>
      </c>
      <c r="H63" s="55" t="s">
        <v>25767</v>
      </c>
      <c r="J63" s="55" t="s">
        <v>6187</v>
      </c>
      <c r="R63" t="str" cm="1">
        <f t="array" ref="R63">IFERROR(INDEX(AOM[AOM], MATCH(1, (AOM[Edge_Value]=ani_diet!D63)*(AOM[Is_Ani_Diet_Ingredient]&lt;&gt;FALSE), 0)), "No Match in AOM")</f>
        <v>AOM_002044</v>
      </c>
      <c r="S63" t="str" cm="1">
        <f t="array" ref="S63">IFERROR(IF(INDEX(AOM[Scientific Name], MATCH(1, (AOM[Edge_Value]=ani_diet!D63)*(AOM[Is_Ani_Diet_Ingredient]&lt;&gt;FALSE), 0))=0, "", INDEX(AOM[Scientific Name], MATCH(1, (AOM[Edge_Value]=ani_diet!D63)*(AOM[Is_Ani_Diet_Ingredient]&lt;&gt;FALSE), 0))), "No Match in AOM")</f>
        <v>Acacia tortilis</v>
      </c>
      <c r="T63" t="str" cm="1">
        <f t="array" ref="T63">IF((S63&lt;&gt;"")*(S63&lt;&gt;"No Match in AOM"),IF(J63&lt;&gt;"",_xlfn.TEXTJOIN(";",TRUE,CONCATENATE(_xlfn.TEXTSPLIT(S63,";",TRUE,FALSE)," ",J63)),S63),"")</f>
        <v>Acacia tortilis Leaves</v>
      </c>
    </row>
    <row r="64" spans="1:20">
      <c r="A64" s="30" t="s">
        <v>25802</v>
      </c>
      <c r="B64" s="55" t="s">
        <v>9667</v>
      </c>
      <c r="C64" s="56" t="str">
        <f>_xlfn.TEXTJOIN(" ",TRUE,B64,IF(ISBLANK(J64),"",_xlfn.TEXTSPLIT(J64,";")))</f>
        <v>Acacia tortilis Leaves</v>
      </c>
      <c r="D64" s="56" t="str">
        <f>_xlfn.TEXTJOIN(" ",TRUE,B64,IF(ISBLANK(J64),"",_xlfn.TEXTSPLIT(J64,";")),IF(ISBLANK(H64),"",_xlfn.TEXTSPLIT(H64,";")))</f>
        <v>Acacia tortilis Leaves Wilted</v>
      </c>
      <c r="E64" s="56" t="str">
        <f>_xlfn.TEXTJOIN(" ",TRUE,B64,F64,IF(ISBLANK(J64),"",_xlfn.TEXTSPLIT(J64,";")),IF(ISBLANK(G64),"",_xlfn.TEXTSPLIT(G64,";")))</f>
        <v>Acacia tortilis Leaves Wilted</v>
      </c>
      <c r="G64" s="55" t="s">
        <v>17481</v>
      </c>
      <c r="H64" s="55" t="s">
        <v>17481</v>
      </c>
      <c r="J64" s="55" t="s">
        <v>6187</v>
      </c>
      <c r="R64" t="str" cm="1">
        <f t="array" ref="R64">IFERROR(INDEX(AOM[AOM], MATCH(1, (AOM[Edge_Value]=ani_diet!D64)*(AOM[Is_Ani_Diet_Ingredient]&lt;&gt;FALSE), 0)), "No Match in AOM")</f>
        <v>AOM_006038</v>
      </c>
      <c r="S64" t="str" cm="1">
        <f t="array" ref="S64">IFERROR(IF(INDEX(AOM[Scientific Name], MATCH(1, (AOM[Edge_Value]=ani_diet!D64)*(AOM[Is_Ani_Diet_Ingredient]&lt;&gt;FALSE), 0))=0, "", INDEX(AOM[Scientific Name], MATCH(1, (AOM[Edge_Value]=ani_diet!D64)*(AOM[Is_Ani_Diet_Ingredient]&lt;&gt;FALSE), 0))), "No Match in AOM")</f>
        <v>Acacia tortilis</v>
      </c>
      <c r="T64" t="str" cm="1">
        <f t="array" ref="T64">IF((S64&lt;&gt;"")*(S64&lt;&gt;"No Match in AOM"),IF(J64&lt;&gt;"",_xlfn.TEXTJOIN(";",TRUE,CONCATENATE(_xlfn.TEXTSPLIT(S64,";",TRUE,FALSE)," ",J64)),S64),"")</f>
        <v>Acacia tortilis Leaves</v>
      </c>
    </row>
    <row r="65" spans="1:20">
      <c r="A65" s="30" t="s">
        <v>21701</v>
      </c>
      <c r="B65" s="55" t="s">
        <v>9667</v>
      </c>
      <c r="C65" s="56" t="str">
        <f>_xlfn.TEXTJOIN(" ",TRUE,B65,IF(ISBLANK(J65),"",_xlfn.TEXTSPLIT(J65,";")))</f>
        <v>Acacia tortilis Pods</v>
      </c>
      <c r="D65" s="56" t="str">
        <f>_xlfn.TEXTJOIN(" ",TRUE,B65,IF(ISBLANK(J65),"",_xlfn.TEXTSPLIT(J65,";")),IF(ISBLANK(H65),"",_xlfn.TEXTSPLIT(H65,";")))</f>
        <v>Acacia tortilis Pods</v>
      </c>
      <c r="E65" s="56" t="str">
        <f>_xlfn.TEXTJOIN(" ",TRUE,B65,F65,IF(ISBLANK(J65),"",_xlfn.TEXTSPLIT(J65,";")),IF(ISBLANK(G65),"",_xlfn.TEXTSPLIT(G65,";")))</f>
        <v>Acacia tortilis Pods</v>
      </c>
      <c r="J65" s="55" t="s">
        <v>3455</v>
      </c>
      <c r="R65" t="str" cm="1">
        <f t="array" ref="R65">IFERROR(INDEX(AOM[AOM], MATCH(1, (AOM[Edge_Value]=ani_diet!D65)*(AOM[Is_Ani_Diet_Ingredient]&lt;&gt;FALSE), 0)), "No Match in AOM")</f>
        <v>AOM_003961</v>
      </c>
      <c r="S65" t="str" cm="1">
        <f t="array" ref="S65">IFERROR(IF(INDEX(AOM[Scientific Name], MATCH(1, (AOM[Edge_Value]=ani_diet!D65)*(AOM[Is_Ani_Diet_Ingredient]&lt;&gt;FALSE), 0))=0, "", INDEX(AOM[Scientific Name], MATCH(1, (AOM[Edge_Value]=ani_diet!D65)*(AOM[Is_Ani_Diet_Ingredient]&lt;&gt;FALSE), 0))), "No Match in AOM")</f>
        <v>Vachellia tortilis</v>
      </c>
      <c r="T65" t="str" cm="1">
        <f t="array" ref="T65">IF((S65&lt;&gt;"")*(S65&lt;&gt;"No Match in AOM"),IF(J65&lt;&gt;"",_xlfn.TEXTJOIN(";",TRUE,CONCATENATE(_xlfn.TEXTSPLIT(S65,";",TRUE,FALSE)," ",J65)),S65),"")</f>
        <v>Vachellia tortilis Pods</v>
      </c>
    </row>
    <row r="66" spans="1:20">
      <c r="A66" s="30" t="s">
        <v>25803</v>
      </c>
      <c r="B66" s="55" t="s">
        <v>9667</v>
      </c>
      <c r="C66" s="56" t="str">
        <f>_xlfn.TEXTJOIN(" ",TRUE,B66,IF(ISBLANK(J66),"",_xlfn.TEXTSPLIT(J66,";")))</f>
        <v>Acacia tortilis Pods</v>
      </c>
      <c r="D66" s="56" t="str">
        <f>_xlfn.TEXTJOIN(" ",TRUE,B66,IF(ISBLANK(J66),"",_xlfn.TEXTSPLIT(J66,";")),IF(ISBLANK(H66),"",_xlfn.TEXTSPLIT(H66,";")))</f>
        <v>Acacia tortilis Pods Dried</v>
      </c>
      <c r="E66" s="56" t="str">
        <f>_xlfn.TEXTJOIN(" ",TRUE,B66,F66,IF(ISBLANK(J66),"",_xlfn.TEXTSPLIT(J66,";")),IF(ISBLANK(G66),"",_xlfn.TEXTSPLIT(G66,";")))</f>
        <v>Acacia tortilis Pods Dried (Sun - 2 days)</v>
      </c>
      <c r="G66" s="55" t="s">
        <v>25636</v>
      </c>
      <c r="H66" s="55" t="s">
        <v>17480</v>
      </c>
      <c r="J66" s="55" t="s">
        <v>3455</v>
      </c>
      <c r="R66" t="str" cm="1">
        <f t="array" ref="R66">IFERROR(INDEX(AOM[AOM], MATCH(1, (AOM[Edge_Value]=ani_diet!D66)*(AOM[Is_Ani_Diet_Ingredient]&lt;&gt;FALSE), 0)), "No Match in AOM")</f>
        <v>AOM_001602</v>
      </c>
      <c r="S66" t="str" cm="1">
        <f t="array" ref="S66">IFERROR(IF(INDEX(AOM[Scientific Name], MATCH(1, (AOM[Edge_Value]=ani_diet!D66)*(AOM[Is_Ani_Diet_Ingredient]&lt;&gt;FALSE), 0))=0, "", INDEX(AOM[Scientific Name], MATCH(1, (AOM[Edge_Value]=ani_diet!D66)*(AOM[Is_Ani_Diet_Ingredient]&lt;&gt;FALSE), 0))), "No Match in AOM")</f>
        <v>Vachellia tortilis</v>
      </c>
      <c r="T66" t="str" cm="1">
        <f t="array" ref="T66">IF((S66&lt;&gt;"")*(S66&lt;&gt;"No Match in AOM"),IF(J66&lt;&gt;"",_xlfn.TEXTJOIN(";",TRUE,CONCATENATE(_xlfn.TEXTSPLIT(S66,";",TRUE,FALSE)," ",J66)),S66),"")</f>
        <v>Vachellia tortilis Pods</v>
      </c>
    </row>
    <row r="67" spans="1:20">
      <c r="A67" s="30" t="s">
        <v>25804</v>
      </c>
      <c r="B67" s="55" t="s">
        <v>9667</v>
      </c>
      <c r="C67" s="56" t="str">
        <f>_xlfn.TEXTJOIN(" ",TRUE,B67,IF(ISBLANK(J67),"",_xlfn.TEXTSPLIT(J67,";")))</f>
        <v>Acacia tortilis Pods</v>
      </c>
      <c r="D67" s="56" t="str">
        <f>_xlfn.TEXTJOIN(" ",TRUE,B67,IF(ISBLANK(J67),"",_xlfn.TEXTSPLIT(J67,";")),IF(ISBLANK(H67),"",_xlfn.TEXTSPLIT(H67,";")))</f>
        <v>Acacia tortilis Pods Ground</v>
      </c>
      <c r="E67" s="56" t="str">
        <f>_xlfn.TEXTJOIN(" ",TRUE,B67,F67,IF(ISBLANK(J67),"",_xlfn.TEXTSPLIT(J67,";")),IF(ISBLANK(G67),"",_xlfn.TEXTSPLIT(G67,";")))</f>
        <v>Acacia tortilis Pods Ground</v>
      </c>
      <c r="G67" s="55" t="s">
        <v>6052</v>
      </c>
      <c r="H67" s="55" t="s">
        <v>6052</v>
      </c>
      <c r="J67" s="55" t="s">
        <v>3455</v>
      </c>
      <c r="R67" t="str" cm="1">
        <f t="array" ref="R67">IFERROR(INDEX(AOM[AOM], MATCH(1, (AOM[Edge_Value]=ani_diet!D67)*(AOM[Is_Ani_Diet_Ingredient]&lt;&gt;FALSE), 0)), "No Match in AOM")</f>
        <v>AOM_001601</v>
      </c>
      <c r="S67" t="str" cm="1">
        <f t="array" ref="S67">IFERROR(IF(INDEX(AOM[Scientific Name], MATCH(1, (AOM[Edge_Value]=ani_diet!D67)*(AOM[Is_Ani_Diet_Ingredient]&lt;&gt;FALSE), 0))=0, "", INDEX(AOM[Scientific Name], MATCH(1, (AOM[Edge_Value]=ani_diet!D67)*(AOM[Is_Ani_Diet_Ingredient]&lt;&gt;FALSE), 0))), "No Match in AOM")</f>
        <v>Vachellia tortilis</v>
      </c>
      <c r="T67" t="str" cm="1">
        <f t="array" ref="T67">IF((S67&lt;&gt;"")*(S67&lt;&gt;"No Match in AOM"),IF(J67&lt;&gt;"",_xlfn.TEXTJOIN(";",TRUE,CONCATENATE(_xlfn.TEXTSPLIT(S67,";",TRUE,FALSE)," ",J67)),S67),"")</f>
        <v>Vachellia tortilis Pods</v>
      </c>
    </row>
    <row r="68" spans="1:20">
      <c r="A68" s="30" t="s">
        <v>25805</v>
      </c>
      <c r="B68" s="55" t="s">
        <v>23021</v>
      </c>
      <c r="C68" s="56" t="str">
        <f>_xlfn.TEXTJOIN(" ",TRUE,B68,IF(ISBLANK(J68),"",_xlfn.TEXTSPLIT(J68,";")))</f>
        <v>Acalypha fimbriata</v>
      </c>
      <c r="D68" s="56" t="str">
        <f>_xlfn.TEXTJOIN(" ",TRUE,B68,IF(ISBLANK(J68),"",_xlfn.TEXTSPLIT(J68,";")),IF(ISBLANK(H68),"",_xlfn.TEXTSPLIT(H68,";")))</f>
        <v>Acalypha fimbriata</v>
      </c>
      <c r="E68" s="56" t="str">
        <f>_xlfn.TEXTJOIN(" ",TRUE,B68,F68,IF(ISBLANK(J68),"",_xlfn.TEXTSPLIT(J68,";")),IF(ISBLANK(G68),"",_xlfn.TEXTSPLIT(G68,";")))</f>
        <v>Acalypha fimbriata</v>
      </c>
      <c r="R68" t="str" cm="1">
        <f t="array" ref="R68">IFERROR(INDEX(AOM[AOM], MATCH(1, (AOM[Edge_Value]=ani_diet!D68)*(AOM[Is_Ani_Diet_Ingredient]&lt;&gt;FALSE), 0)), "No Match in AOM")</f>
        <v>AOM_003063</v>
      </c>
      <c r="S68" t="str" cm="1">
        <f t="array" ref="S68">IFERROR(IF(INDEX(AOM[Scientific Name], MATCH(1, (AOM[Edge_Value]=ani_diet!D68)*(AOM[Is_Ani_Diet_Ingredient]&lt;&gt;FALSE), 0))=0, "", INDEX(AOM[Scientific Name], MATCH(1, (AOM[Edge_Value]=ani_diet!D68)*(AOM[Is_Ani_Diet_Ingredient]&lt;&gt;FALSE), 0))), "No Match in AOM")</f>
        <v>Acalypha fimbriata</v>
      </c>
      <c r="T68" t="str" cm="1">
        <f t="array" ref="T68">IF((S68&lt;&gt;"")*(S68&lt;&gt;"No Match in AOM"),IF(J68&lt;&gt;"",_xlfn.TEXTJOIN(";",TRUE,CONCATENATE(_xlfn.TEXTSPLIT(S68,";",TRUE,FALSE)," ",J68)),S68),"")</f>
        <v>Acalypha fimbriata</v>
      </c>
    </row>
    <row r="69" spans="1:20">
      <c r="A69" s="30" t="s">
        <v>21711</v>
      </c>
      <c r="B69" s="55" t="s">
        <v>9795</v>
      </c>
      <c r="C69" s="56" t="str">
        <f>_xlfn.TEXTJOIN(" ",TRUE,B69,IF(ISBLANK(J69),"",_xlfn.TEXTSPLIT(J69,";")))</f>
        <v>Acioa barteri Leaves and Twigs</v>
      </c>
      <c r="D69" s="56" t="str">
        <f>_xlfn.TEXTJOIN(" ",TRUE,B69,IF(ISBLANK(J69),"",_xlfn.TEXTSPLIT(J69,";")),IF(ISBLANK(H69),"",_xlfn.TEXTSPLIT(H69,";")))</f>
        <v>Acioa barteri Leaves and Twigs</v>
      </c>
      <c r="E69" s="56" t="str">
        <f>_xlfn.TEXTJOIN(" ",TRUE,B69,F69,IF(ISBLANK(J69),"",_xlfn.TEXTSPLIT(J69,";")),IF(ISBLANK(G69),"",_xlfn.TEXTSPLIT(G69,";")))</f>
        <v>Acioa barteri Leaves and Twigs</v>
      </c>
      <c r="J69" s="55" t="s">
        <v>25806</v>
      </c>
      <c r="R69" t="str" cm="1">
        <f t="array" ref="R69">IFERROR(INDEX(AOM[AOM], MATCH(1, (AOM[Edge_Value]=ani_diet!D69)*(AOM[Is_Ani_Diet_Ingredient]&lt;&gt;FALSE), 0)), "No Match in AOM")</f>
        <v>AOM_003558</v>
      </c>
      <c r="S69" t="str" cm="1">
        <f t="array" ref="S69">IFERROR(IF(INDEX(AOM[Scientific Name], MATCH(1, (AOM[Edge_Value]=ani_diet!D69)*(AOM[Is_Ani_Diet_Ingredient]&lt;&gt;FALSE), 0))=0, "", INDEX(AOM[Scientific Name], MATCH(1, (AOM[Edge_Value]=ani_diet!D69)*(AOM[Is_Ani_Diet_Ingredient]&lt;&gt;FALSE), 0))), "No Match in AOM")</f>
        <v xml:space="preserve">Acioa barteri </v>
      </c>
      <c r="T69" t="str" cm="1">
        <f t="array" ref="T69">IF((S69&lt;&gt;"")*(S69&lt;&gt;"No Match in AOM"),IF(J69&lt;&gt;"",_xlfn.TEXTJOIN(";",TRUE,CONCATENATE(_xlfn.TEXTSPLIT(S69,";",TRUE,FALSE)," ",J69)),S69),"")</f>
        <v>Acioa barteri  Leaves and Twigs</v>
      </c>
    </row>
    <row r="70" spans="1:20">
      <c r="A70" s="30" t="s">
        <v>23414</v>
      </c>
      <c r="B70" s="55" t="s">
        <v>23414</v>
      </c>
      <c r="C70" s="56" t="str">
        <f>_xlfn.TEXTJOIN(" ",TRUE,B70,IF(ISBLANK(J70),"",_xlfn.TEXTSPLIT(J70,";")))</f>
        <v>ACTIPAL HP 1</v>
      </c>
      <c r="D70" s="56" t="str">
        <f>_xlfn.TEXTJOIN(" ",TRUE,B70,IF(ISBLANK(J70),"",_xlfn.TEXTSPLIT(J70,";")),IF(ISBLANK(H70),"",_xlfn.TEXTSPLIT(H70,";")))</f>
        <v>ACTIPAL HP 1</v>
      </c>
      <c r="E70" s="56" t="str">
        <f>_xlfn.TEXTJOIN(" ",TRUE,B70,F70,IF(ISBLANK(J70),"",_xlfn.TEXTSPLIT(J70,";")),IF(ISBLANK(G70),"",_xlfn.TEXTSPLIT(G70,";")))</f>
        <v>ACTIPAL HP 1</v>
      </c>
      <c r="R70" t="str" cm="1">
        <f t="array" ref="R70">IFERROR(INDEX(AOM[AOM], MATCH(1, (AOM[Edge_Value]=ani_diet!D70)*(AOM[Is_Ani_Diet_Ingredient]&lt;&gt;FALSE), 0)), "No Match in AOM")</f>
        <v>AOM_001500</v>
      </c>
      <c r="S70" t="str" cm="1">
        <f t="array" ref="S70">IFERROR(IF(INDEX(AOM[Scientific Name], MATCH(1, (AOM[Edge_Value]=ani_diet!D70)*(AOM[Is_Ani_Diet_Ingredient]&lt;&gt;FALSE), 0))=0, "", INDEX(AOM[Scientific Name], MATCH(1, (AOM[Edge_Value]=ani_diet!D70)*(AOM[Is_Ani_Diet_Ingredient]&lt;&gt;FALSE), 0))), "No Match in AOM")</f>
        <v/>
      </c>
      <c r="T70" t="str" cm="1">
        <f t="array" ref="T70">IF((S70&lt;&gt;"")*(S70&lt;&gt;"No Match in AOM"),IF(J70&lt;&gt;"",_xlfn.TEXTJOIN(";",TRUE,CONCATENATE(_xlfn.TEXTSPLIT(S70,";",TRUE,FALSE)," ",J70)),S70),"")</f>
        <v/>
      </c>
    </row>
    <row r="71" spans="1:20">
      <c r="A71" s="30" t="s">
        <v>9860</v>
      </c>
      <c r="B71" s="55" t="s">
        <v>9860</v>
      </c>
      <c r="C71" s="56" t="str">
        <f>_xlfn.TEXTJOIN(" ",TRUE,B71,IF(ISBLANK(J71),"",_xlfn.TEXTSPLIT(J71,";")))</f>
        <v>Adansonia digitata</v>
      </c>
      <c r="D71" s="56" t="str">
        <f>_xlfn.TEXTJOIN(" ",TRUE,B71,IF(ISBLANK(J71),"",_xlfn.TEXTSPLIT(J71,";")),IF(ISBLANK(H71),"",_xlfn.TEXTSPLIT(H71,";")))</f>
        <v>Adansonia digitata</v>
      </c>
      <c r="E71" s="56" t="str">
        <f>_xlfn.TEXTJOIN(" ",TRUE,B71,F71,IF(ISBLANK(J71),"",_xlfn.TEXTSPLIT(J71,";")),IF(ISBLANK(G71),"",_xlfn.TEXTSPLIT(G71,";")))</f>
        <v>Adansonia digitata</v>
      </c>
      <c r="R71" t="str" cm="1">
        <f t="array" ref="R71">IFERROR(INDEX(AOM[AOM], MATCH(1, (AOM[Edge_Value]=ani_diet!D71)*(AOM[Is_Ani_Diet_Ingredient]&lt;&gt;FALSE), 0)), "No Match in AOM")</f>
        <v>AOM_001567</v>
      </c>
      <c r="S71" t="str" cm="1">
        <f t="array" ref="S71">IFERROR(IF(INDEX(AOM[Scientific Name], MATCH(1, (AOM[Edge_Value]=ani_diet!D71)*(AOM[Is_Ani_Diet_Ingredient]&lt;&gt;FALSE), 0))=0, "", INDEX(AOM[Scientific Name], MATCH(1, (AOM[Edge_Value]=ani_diet!D71)*(AOM[Is_Ani_Diet_Ingredient]&lt;&gt;FALSE), 0))), "No Match in AOM")</f>
        <v>Adansonia digitata</v>
      </c>
      <c r="T71" t="str" cm="1">
        <f t="array" ref="T71">IF((S71&lt;&gt;"")*(S71&lt;&gt;"No Match in AOM"),IF(J71&lt;&gt;"",_xlfn.TEXTJOIN(";",TRUE,CONCATENATE(_xlfn.TEXTSPLIT(S71,";",TRUE,FALSE)," ",J71)),S71),"")</f>
        <v>Adansonia digitata</v>
      </c>
    </row>
    <row r="72" spans="1:20">
      <c r="A72" s="30" t="s">
        <v>21715</v>
      </c>
      <c r="B72" s="55" t="s">
        <v>9860</v>
      </c>
      <c r="C72" s="56" t="str">
        <f>_xlfn.TEXTJOIN(" ",TRUE,B72,IF(ISBLANK(J72),"",_xlfn.TEXTSPLIT(J72,";")))</f>
        <v>Adansonia digitata Seed</v>
      </c>
      <c r="D72" s="56" t="str">
        <f>_xlfn.TEXTJOIN(" ",TRUE,B72,IF(ISBLANK(J72),"",_xlfn.TEXTSPLIT(J72,";")),IF(ISBLANK(H72),"",_xlfn.TEXTSPLIT(H72,";")))</f>
        <v>Adansonia digitata Seed</v>
      </c>
      <c r="E72" s="56" t="str">
        <f>_xlfn.TEXTJOIN(" ",TRUE,B72,F72,IF(ISBLANK(J72),"",_xlfn.TEXTSPLIT(J72,";")),IF(ISBLANK(G72),"",_xlfn.TEXTSPLIT(G72,";")))</f>
        <v>Adansonia digitata Seed</v>
      </c>
      <c r="J72" s="55" t="s">
        <v>3446</v>
      </c>
      <c r="R72" t="str" cm="1">
        <f t="array" ref="R72">IFERROR(INDEX(AOM[AOM], MATCH(1, (AOM[Edge_Value]=ani_diet!D72)*(AOM[Is_Ani_Diet_Ingredient]&lt;&gt;FALSE), 0)), "No Match in AOM")</f>
        <v>AOM_001790</v>
      </c>
      <c r="S72" t="str" cm="1">
        <f t="array" ref="S72">IFERROR(IF(INDEX(AOM[Scientific Name], MATCH(1, (AOM[Edge_Value]=ani_diet!D72)*(AOM[Is_Ani_Diet_Ingredient]&lt;&gt;FALSE), 0))=0, "", INDEX(AOM[Scientific Name], MATCH(1, (AOM[Edge_Value]=ani_diet!D72)*(AOM[Is_Ani_Diet_Ingredient]&lt;&gt;FALSE), 0))), "No Match in AOM")</f>
        <v>Adansonia digitata</v>
      </c>
      <c r="T72" t="str" cm="1">
        <f t="array" ref="T72">IF((S72&lt;&gt;"")*(S72&lt;&gt;"No Match in AOM"),IF(J72&lt;&gt;"",_xlfn.TEXTJOIN(";",TRUE,CONCATENATE(_xlfn.TEXTSPLIT(S72,";",TRUE,FALSE)," ",J72)),S72),"")</f>
        <v>Adansonia digitata Seed</v>
      </c>
    </row>
    <row r="73" spans="1:20">
      <c r="A73" s="30" t="s">
        <v>25807</v>
      </c>
      <c r="B73" s="55" t="s">
        <v>9860</v>
      </c>
      <c r="C73" s="56" t="str">
        <f>_xlfn.TEXTJOIN(" ",TRUE,B73,IF(ISBLANK(J73),"",_xlfn.TEXTSPLIT(J73,";")))</f>
        <v>Adansonia digitata Seed Cake</v>
      </c>
      <c r="D73" s="56" t="str">
        <f>_xlfn.TEXTJOIN(" ",TRUE,B73,IF(ISBLANK(J73),"",_xlfn.TEXTSPLIT(J73,";")),IF(ISBLANK(H73),"",_xlfn.TEXTSPLIT(H73,";")))</f>
        <v>Adansonia digitata Seed Cake</v>
      </c>
      <c r="E73" s="56" t="str">
        <f>_xlfn.TEXTJOIN(" ",TRUE,B73,F73,IF(ISBLANK(J73),"",_xlfn.TEXTSPLIT(J73,";")),IF(ISBLANK(G73),"",_xlfn.TEXTSPLIT(G73,";")))</f>
        <v>Adansonia digitata Seed Cake</v>
      </c>
      <c r="J73" s="55" t="s">
        <v>25808</v>
      </c>
      <c r="L73" s="32" t="s">
        <v>324</v>
      </c>
      <c r="R73" t="str" cm="1">
        <f t="array" ref="R73">IFERROR(INDEX(AOM[AOM], MATCH(1, (AOM[Edge_Value]=ani_diet!D73)*(AOM[Is_Ani_Diet_Ingredient]&lt;&gt;FALSE), 0)), "No Match in AOM")</f>
        <v>AOM_001568</v>
      </c>
      <c r="S73" t="str" cm="1">
        <f t="array" ref="S73">IFERROR(IF(INDEX(AOM[Scientific Name], MATCH(1, (AOM[Edge_Value]=ani_diet!D73)*(AOM[Is_Ani_Diet_Ingredient]&lt;&gt;FALSE), 0))=0, "", INDEX(AOM[Scientific Name], MATCH(1, (AOM[Edge_Value]=ani_diet!D73)*(AOM[Is_Ani_Diet_Ingredient]&lt;&gt;FALSE), 0))), "No Match in AOM")</f>
        <v>Adansonia digitata</v>
      </c>
      <c r="T73" t="str" cm="1">
        <f t="array" ref="T73">IF((S73&lt;&gt;"")*(S73&lt;&gt;"No Match in AOM"),IF(J73&lt;&gt;"",_xlfn.TEXTJOIN(";",TRUE,CONCATENATE(_xlfn.TEXTSPLIT(S73,";",TRUE,FALSE)," ",J73)),S73),"")</f>
        <v>Adansonia digitata Seed Cake</v>
      </c>
    </row>
    <row r="74" spans="1:20">
      <c r="A74" s="30" t="s">
        <v>25809</v>
      </c>
      <c r="B74" s="55" t="s">
        <v>9860</v>
      </c>
      <c r="C74" s="56" t="str">
        <f>_xlfn.TEXTJOIN(" ",TRUE,B74,IF(ISBLANK(J74),"",_xlfn.TEXTSPLIT(J74,";")))</f>
        <v>Adansonia digitata Seed Cake</v>
      </c>
      <c r="D74" s="56" t="str">
        <f>_xlfn.TEXTJOIN(" ",TRUE,B74,IF(ISBLANK(J74),"",_xlfn.TEXTSPLIT(J74,";")),IF(ISBLANK(H74),"",_xlfn.TEXTSPLIT(H74,";")))</f>
        <v>Adansonia digitata Seed Cake Decorticated Ground</v>
      </c>
      <c r="E74" s="56" t="str">
        <f>_xlfn.TEXTJOIN(" ",TRUE,B74,F74,IF(ISBLANK(J74),"",_xlfn.TEXTSPLIT(J74,";")),IF(ISBLANK(G74),"",_xlfn.TEXTSPLIT(G74,";")))</f>
        <v>Adansonia digitata Seed Cake Decorticated Oilcake Ground</v>
      </c>
      <c r="G74" s="55" t="s">
        <v>25810</v>
      </c>
      <c r="H74" s="55" t="s">
        <v>25811</v>
      </c>
      <c r="J74" s="55" t="s">
        <v>25808</v>
      </c>
      <c r="R74" t="str" cm="1">
        <f t="array" ref="R74">IFERROR(INDEX(AOM[AOM], MATCH(1, (AOM[Edge_Value]=ani_diet!D74)*(AOM[Is_Ani_Diet_Ingredient]&lt;&gt;FALSE), 0)), "No Match in AOM")</f>
        <v>AOM_006196</v>
      </c>
      <c r="S74" t="str" cm="1">
        <f t="array" ref="S74">IFERROR(IF(INDEX(AOM[Scientific Name], MATCH(1, (AOM[Edge_Value]=ani_diet!D74)*(AOM[Is_Ani_Diet_Ingredient]&lt;&gt;FALSE), 0))=0, "", INDEX(AOM[Scientific Name], MATCH(1, (AOM[Edge_Value]=ani_diet!D74)*(AOM[Is_Ani_Diet_Ingredient]&lt;&gt;FALSE), 0))), "No Match in AOM")</f>
        <v>Adansonia digitata</v>
      </c>
      <c r="T74" t="str" cm="1">
        <f t="array" ref="T74">IF((S74&lt;&gt;"")*(S74&lt;&gt;"No Match in AOM"),IF(J74&lt;&gt;"",_xlfn.TEXTJOIN(";",TRUE,CONCATENATE(_xlfn.TEXTSPLIT(S74,";",TRUE,FALSE)," ",J74)),S74),"")</f>
        <v>Adansonia digitata Seed Cake</v>
      </c>
    </row>
    <row r="75" spans="1:20">
      <c r="A75" s="30" t="s">
        <v>25812</v>
      </c>
      <c r="B75" s="55" t="s">
        <v>9860</v>
      </c>
      <c r="C75" s="56" t="str">
        <f>_xlfn.TEXTJOIN(" ",TRUE,B75,IF(ISBLANK(J75),"",_xlfn.TEXTSPLIT(J75,";")))</f>
        <v>Adansonia digitata Seed Cake</v>
      </c>
      <c r="D75" s="56" t="str">
        <f>_xlfn.TEXTJOIN(" ",TRUE,B75,IF(ISBLANK(J75),"",_xlfn.TEXTSPLIT(J75,";")),IF(ISBLANK(H75),"",_xlfn.TEXTSPLIT(H75,";")))</f>
        <v>Adansonia digitata Seed Cake Dried Fermented Ground</v>
      </c>
      <c r="E75" s="56" t="str">
        <f>_xlfn.TEXTJOIN(" ",TRUE,B75,F75,IF(ISBLANK(J75),"",_xlfn.TEXTSPLIT(J75,";")),IF(ISBLANK(G75),"",_xlfn.TEXTSPLIT(G75,";")))</f>
        <v>Adansonia digitata Seed Cake Dried Fermented Ground</v>
      </c>
      <c r="G75" s="55" t="s">
        <v>25813</v>
      </c>
      <c r="H75" s="55" t="s">
        <v>25813</v>
      </c>
      <c r="J75" s="55" t="s">
        <v>25808</v>
      </c>
      <c r="R75" t="str" cm="1">
        <f t="array" ref="R75">IFERROR(INDEX(AOM[AOM], MATCH(1, (AOM[Edge_Value]=ani_diet!D75)*(AOM[Is_Ani_Diet_Ingredient]&lt;&gt;FALSE), 0)), "No Match in AOM")</f>
        <v>No Match in AOM</v>
      </c>
      <c r="S75" t="str" cm="1">
        <f t="array" ref="S75">IFERROR(IF(INDEX(AOM[Scientific Name], MATCH(1, (AOM[Edge_Value]=ani_diet!D75)*(AOM[Is_Ani_Diet_Ingredient]&lt;&gt;FALSE), 0))=0, "", INDEX(AOM[Scientific Name], MATCH(1, (AOM[Edge_Value]=ani_diet!D75)*(AOM[Is_Ani_Diet_Ingredient]&lt;&gt;FALSE), 0))), "No Match in AOM")</f>
        <v>No Match in AOM</v>
      </c>
      <c r="T75" t="str" cm="1">
        <f t="array" ref="T75">IF((S75&lt;&gt;"")*(S75&lt;&gt;"No Match in AOM"),IF(J75&lt;&gt;"",_xlfn.TEXTJOIN(";",TRUE,CONCATENATE(_xlfn.TEXTSPLIT(S75,";",TRUE,FALSE)," ",J75)),S75),"")</f>
        <v/>
      </c>
    </row>
    <row r="76" spans="1:20">
      <c r="A76" s="30" t="s">
        <v>25814</v>
      </c>
      <c r="B76" s="55" t="s">
        <v>9860</v>
      </c>
      <c r="C76" s="56" t="str">
        <f>_xlfn.TEXTJOIN(" ",TRUE,B76,IF(ISBLANK(J76),"",_xlfn.TEXTSPLIT(J76,";")))</f>
        <v>Adansonia digitata Seed Cake</v>
      </c>
      <c r="D76" s="56" t="str">
        <f>_xlfn.TEXTJOIN(" ",TRUE,B76,IF(ISBLANK(J76),"",_xlfn.TEXTSPLIT(J76,";")),IF(ISBLANK(H76),"",_xlfn.TEXTSPLIT(H76,";")))</f>
        <v>Adansonia digitata Seed Cake Ground</v>
      </c>
      <c r="E76" s="56" t="str">
        <f>_xlfn.TEXTJOIN(" ",TRUE,B76,F76,IF(ISBLANK(J76),"",_xlfn.TEXTSPLIT(J76,";")),IF(ISBLANK(G76),"",_xlfn.TEXTSPLIT(G76,";")))</f>
        <v>Adansonia digitata Seed Cake Oilcake Ground</v>
      </c>
      <c r="G76" s="55" t="s">
        <v>25815</v>
      </c>
      <c r="H76" s="55" t="s">
        <v>6052</v>
      </c>
      <c r="J76" s="55" t="s">
        <v>25808</v>
      </c>
      <c r="R76" t="str" cm="1">
        <f t="array" ref="R76">IFERROR(INDEX(AOM[AOM], MATCH(1, (AOM[Edge_Value]=ani_diet!D76)*(AOM[Is_Ani_Diet_Ingredient]&lt;&gt;FALSE), 0)), "No Match in AOM")</f>
        <v>AOM_003970</v>
      </c>
      <c r="S76" t="str" cm="1">
        <f t="array" ref="S76">IFERROR(IF(INDEX(AOM[Scientific Name], MATCH(1, (AOM[Edge_Value]=ani_diet!D76)*(AOM[Is_Ani_Diet_Ingredient]&lt;&gt;FALSE), 0))=0, "", INDEX(AOM[Scientific Name], MATCH(1, (AOM[Edge_Value]=ani_diet!D76)*(AOM[Is_Ani_Diet_Ingredient]&lt;&gt;FALSE), 0))), "No Match in AOM")</f>
        <v>Adansonia digitata</v>
      </c>
      <c r="T76" t="str" cm="1">
        <f t="array" ref="T76">IF((S76&lt;&gt;"")*(S76&lt;&gt;"No Match in AOM"),IF(J76&lt;&gt;"",_xlfn.TEXTJOIN(";",TRUE,CONCATENATE(_xlfn.TEXTSPLIT(S76,";",TRUE,FALSE)," ",J76)),S76),"")</f>
        <v>Adansonia digitata Seed Cake</v>
      </c>
    </row>
    <row r="77" spans="1:20">
      <c r="A77" s="30" t="s">
        <v>25816</v>
      </c>
      <c r="B77" s="55" t="s">
        <v>9860</v>
      </c>
      <c r="C77" s="56" t="str">
        <f>_xlfn.TEXTJOIN(" ",TRUE,B77,IF(ISBLANK(J77),"",_xlfn.TEXTSPLIT(J77,";")))</f>
        <v>Adansonia digitata Seed</v>
      </c>
      <c r="D77" s="56" t="str">
        <f>_xlfn.TEXTJOIN(" ",TRUE,B77,IF(ISBLANK(J77),"",_xlfn.TEXTSPLIT(J77,";")),IF(ISBLANK(H77),"",_xlfn.TEXTSPLIT(H77,";")))</f>
        <v>Adansonia digitata Seed Dried Fermented Ground</v>
      </c>
      <c r="E77" s="56" t="str">
        <f>_xlfn.TEXTJOIN(" ",TRUE,B77,F77,IF(ISBLANK(J77),"",_xlfn.TEXTSPLIT(J77,";")),IF(ISBLANK(G77),"",_xlfn.TEXTSPLIT(G77,";")))</f>
        <v>Adansonia digitata Seed Dried Fermented Ground</v>
      </c>
      <c r="G77" s="55" t="s">
        <v>25813</v>
      </c>
      <c r="H77" s="55" t="s">
        <v>25813</v>
      </c>
      <c r="J77" s="55" t="s">
        <v>3446</v>
      </c>
      <c r="R77" t="str" cm="1">
        <f t="array" ref="R77">IFERROR(INDEX(AOM[AOM], MATCH(1, (AOM[Edge_Value]=ani_diet!D77)*(AOM[Is_Ani_Diet_Ingredient]&lt;&gt;FALSE), 0)), "No Match in AOM")</f>
        <v>AOM_006019</v>
      </c>
      <c r="S77" t="str" cm="1">
        <f t="array" ref="S77">IFERROR(IF(INDEX(AOM[Scientific Name], MATCH(1, (AOM[Edge_Value]=ani_diet!D77)*(AOM[Is_Ani_Diet_Ingredient]&lt;&gt;FALSE), 0))=0, "", INDEX(AOM[Scientific Name], MATCH(1, (AOM[Edge_Value]=ani_diet!D77)*(AOM[Is_Ani_Diet_Ingredient]&lt;&gt;FALSE), 0))), "No Match in AOM")</f>
        <v>Adansonia digitata</v>
      </c>
      <c r="T77" t="str" cm="1">
        <f t="array" ref="T77">IF((S77&lt;&gt;"")*(S77&lt;&gt;"No Match in AOM"),IF(J77&lt;&gt;"",_xlfn.TEXTJOIN(";",TRUE,CONCATENATE(_xlfn.TEXTSPLIT(S77,";",TRUE,FALSE)," ",J77)),S77),"")</f>
        <v>Adansonia digitata Seed</v>
      </c>
    </row>
    <row r="78" spans="1:20">
      <c r="A78" s="30" t="s">
        <v>25817</v>
      </c>
      <c r="B78" s="55" t="s">
        <v>9860</v>
      </c>
      <c r="C78" s="56" t="str">
        <f>_xlfn.TEXTJOIN(" ",TRUE,B78,IF(ISBLANK(J78),"",_xlfn.TEXTSPLIT(J78,";")))</f>
        <v>Adansonia digitata Seed</v>
      </c>
      <c r="D78" s="56" t="str">
        <f>_xlfn.TEXTJOIN(" ",TRUE,B78,IF(ISBLANK(J78),"",_xlfn.TEXTSPLIT(J78,";")),IF(ISBLANK(H78),"",_xlfn.TEXTSPLIT(H78,";")))</f>
        <v>Adansonia digitata Seed Ground</v>
      </c>
      <c r="E78" s="56" t="str">
        <f>_xlfn.TEXTJOIN(" ",TRUE,B78,F78,IF(ISBLANK(J78),"",_xlfn.TEXTSPLIT(J78,";")),IF(ISBLANK(G78),"",_xlfn.TEXTSPLIT(G78,";")))</f>
        <v>Adansonia digitata Seed Ground</v>
      </c>
      <c r="G78" s="55" t="s">
        <v>6052</v>
      </c>
      <c r="H78" s="55" t="s">
        <v>6052</v>
      </c>
      <c r="J78" s="55" t="s">
        <v>3446</v>
      </c>
      <c r="R78" t="str" cm="1">
        <f t="array" ref="R78">IFERROR(INDEX(AOM[AOM], MATCH(1, (AOM[Edge_Value]=ani_diet!D78)*(AOM[Is_Ani_Diet_Ingredient]&lt;&gt;FALSE), 0)), "No Match in AOM")</f>
        <v>AOM_002346</v>
      </c>
      <c r="S78" t="str" cm="1">
        <f t="array" ref="S78">IFERROR(IF(INDEX(AOM[Scientific Name], MATCH(1, (AOM[Edge_Value]=ani_diet!D78)*(AOM[Is_Ani_Diet_Ingredient]&lt;&gt;FALSE), 0))=0, "", INDEX(AOM[Scientific Name], MATCH(1, (AOM[Edge_Value]=ani_diet!D78)*(AOM[Is_Ani_Diet_Ingredient]&lt;&gt;FALSE), 0))), "No Match in AOM")</f>
        <v>Adansonia digitata</v>
      </c>
      <c r="T78" t="str" cm="1">
        <f t="array" ref="T78">IF((S78&lt;&gt;"")*(S78&lt;&gt;"No Match in AOM"),IF(J78&lt;&gt;"",_xlfn.TEXTJOIN(";",TRUE,CONCATENATE(_xlfn.TEXTSPLIT(S78,";",TRUE,FALSE)," ",J78)),S78),"")</f>
        <v>Adansonia digitata Seed</v>
      </c>
    </row>
    <row r="79" spans="1:20">
      <c r="A79" s="30" t="s">
        <v>4254</v>
      </c>
      <c r="B79" s="55" t="s">
        <v>4254</v>
      </c>
      <c r="C79" s="56" t="str">
        <f>_xlfn.TEXTJOIN(" ",TRUE,B79,IF(ISBLANK(J79),"",_xlfn.TEXTSPLIT(J79,";")))</f>
        <v>Aeschynomene histrix</v>
      </c>
      <c r="D79" s="56" t="str">
        <f>_xlfn.TEXTJOIN(" ",TRUE,B79,IF(ISBLANK(J79),"",_xlfn.TEXTSPLIT(J79,";")),IF(ISBLANK(H79),"",_xlfn.TEXTSPLIT(H79,";")))</f>
        <v>Aeschynomene histrix</v>
      </c>
      <c r="E79" s="56" t="str">
        <f>_xlfn.TEXTJOIN(" ",TRUE,B79,F79,IF(ISBLANK(J79),"",_xlfn.TEXTSPLIT(J79,";")),IF(ISBLANK(G79),"",_xlfn.TEXTSPLIT(G79,";")))</f>
        <v>Aeschynomene histrix</v>
      </c>
      <c r="R79" t="str" cm="1">
        <f t="array" ref="R79">IFERROR(INDEX(AOM[AOM], MATCH(1, (AOM[Edge_Value]=ani_diet!D79)*(AOM[Is_Ani_Diet_Ingredient]&lt;&gt;FALSE), 0)), "No Match in AOM")</f>
        <v>AOM_001205</v>
      </c>
      <c r="S79" t="str" cm="1">
        <f t="array" ref="S79">IFERROR(IF(INDEX(AOM[Scientific Name], MATCH(1, (AOM[Edge_Value]=ani_diet!D79)*(AOM[Is_Ani_Diet_Ingredient]&lt;&gt;FALSE), 0))=0, "", INDEX(AOM[Scientific Name], MATCH(1, (AOM[Edge_Value]=ani_diet!D79)*(AOM[Is_Ani_Diet_Ingredient]&lt;&gt;FALSE), 0))), "No Match in AOM")</f>
        <v>Aeschynomene histrix</v>
      </c>
      <c r="T79" t="str" cm="1">
        <f t="array" ref="T79">IF((S79&lt;&gt;"")*(S79&lt;&gt;"No Match in AOM"),IF(J79&lt;&gt;"",_xlfn.TEXTJOIN(";",TRUE,CONCATENATE(_xlfn.TEXTSPLIT(S79,";",TRUE,FALSE)," ",J79)),S79),"")</f>
        <v>Aeschynomene histrix</v>
      </c>
    </row>
    <row r="80" spans="1:20">
      <c r="A80" s="30" t="s">
        <v>25818</v>
      </c>
      <c r="B80" s="55" t="s">
        <v>18463</v>
      </c>
      <c r="C80" s="56" t="str">
        <f>_xlfn.TEXTJOIN(" ",TRUE,B80,IF(ISBLANK(J80),"",_xlfn.TEXTSPLIT(J80,";")))</f>
        <v>African Palm Larvae</v>
      </c>
      <c r="D80" s="56" t="str">
        <f>_xlfn.TEXTJOIN(" ",TRUE,B80,IF(ISBLANK(J80),"",_xlfn.TEXTSPLIT(J80,";")),IF(ISBLANK(H80),"",_xlfn.TEXTSPLIT(H80,";")))</f>
        <v>African Palm Larvae</v>
      </c>
      <c r="E80" s="56" t="str">
        <f>_xlfn.TEXTJOIN(" ",TRUE,B80,F80,IF(ISBLANK(J80),"",_xlfn.TEXTSPLIT(J80,";")),IF(ISBLANK(G80),"",_xlfn.TEXTSPLIT(G80,";")))</f>
        <v>African Palm Larvae</v>
      </c>
      <c r="K80" s="32" t="s">
        <v>324</v>
      </c>
      <c r="L80" s="32" t="s">
        <v>324</v>
      </c>
      <c r="N80" t="s">
        <v>2563</v>
      </c>
      <c r="O80" t="s">
        <v>2534</v>
      </c>
      <c r="P80" t="s">
        <v>25819</v>
      </c>
      <c r="Q80" t="s">
        <v>25820</v>
      </c>
      <c r="R80" t="str" cm="1">
        <f t="array" ref="R80">IFERROR(INDEX(AOM[AOM], MATCH(1, (AOM[Edge_Value]=ani_diet!D80)*(AOM[Is_Ani_Diet_Ingredient]&lt;&gt;FALSE), 0)), "No Match in AOM")</f>
        <v>AOM_001805</v>
      </c>
      <c r="S80" t="str" cm="1">
        <f t="array" ref="S80">IFERROR(IF(INDEX(AOM[Scientific Name], MATCH(1, (AOM[Edge_Value]=ani_diet!D80)*(AOM[Is_Ani_Diet_Ingredient]&lt;&gt;FALSE), 0))=0, "", INDEX(AOM[Scientific Name], MATCH(1, (AOM[Edge_Value]=ani_diet!D80)*(AOM[Is_Ani_Diet_Ingredient]&lt;&gt;FALSE), 0))), "No Match in AOM")</f>
        <v>Rhynchophorus phoenicisis</v>
      </c>
      <c r="T80" t="str" cm="1">
        <f t="array" ref="T80">IF((S80&lt;&gt;"")*(S80&lt;&gt;"No Match in AOM"),IF(J80&lt;&gt;"",_xlfn.TEXTJOIN(";",TRUE,CONCATENATE(_xlfn.TEXTSPLIT(S80,";",TRUE,FALSE)," ",J80)),S80),"")</f>
        <v>Rhynchophorus phoenicisis</v>
      </c>
    </row>
    <row r="81" spans="1:20">
      <c r="A81" s="30" t="s">
        <v>25821</v>
      </c>
      <c r="B81" s="55" t="s">
        <v>18463</v>
      </c>
      <c r="C81" s="56" t="str">
        <f>_xlfn.TEXTJOIN(" ",TRUE,B81,IF(ISBLANK(J81),"",_xlfn.TEXTSPLIT(J81,";")))</f>
        <v>African Palm Larvae</v>
      </c>
      <c r="D81" s="56" t="str">
        <f>_xlfn.TEXTJOIN(" ",TRUE,B81,IF(ISBLANK(J81),"",_xlfn.TEXTSPLIT(J81,";")),IF(ISBLANK(H81),"",_xlfn.TEXTSPLIT(H81,";")))</f>
        <v>African Palm Larvae Dried Ground</v>
      </c>
      <c r="E81" s="56" t="str">
        <f>_xlfn.TEXTJOIN(" ",TRUE,B81,F81,IF(ISBLANK(J81),"",_xlfn.TEXTSPLIT(J81,";")),IF(ISBLANK(G81),"",_xlfn.TEXTSPLIT(G81,";")))</f>
        <v>African Palm Larvae Meal Dried(Oven) Ground</v>
      </c>
      <c r="G81" s="55" t="s">
        <v>25822</v>
      </c>
      <c r="H81" s="55" t="s">
        <v>25767</v>
      </c>
      <c r="R81" t="str" cm="1">
        <f t="array" ref="R81">IFERROR(INDEX(AOM[AOM], MATCH(1, (AOM[Edge_Value]=ani_diet!D81)*(AOM[Is_Ani_Diet_Ingredient]&lt;&gt;FALSE), 0)), "No Match in AOM")</f>
        <v>AOM_001605</v>
      </c>
      <c r="S81" t="str" cm="1">
        <f t="array" ref="S81">IFERROR(IF(INDEX(AOM[Scientific Name], MATCH(1, (AOM[Edge_Value]=ani_diet!D81)*(AOM[Is_Ani_Diet_Ingredient]&lt;&gt;FALSE), 0))=0, "", INDEX(AOM[Scientific Name], MATCH(1, (AOM[Edge_Value]=ani_diet!D81)*(AOM[Is_Ani_Diet_Ingredient]&lt;&gt;FALSE), 0))), "No Match in AOM")</f>
        <v>Rhynchophorus phoenicisis</v>
      </c>
      <c r="T81" t="str" cm="1">
        <f t="array" ref="T81">IF((S81&lt;&gt;"")*(S81&lt;&gt;"No Match in AOM"),IF(J81&lt;&gt;"",_xlfn.TEXTJOIN(";",TRUE,CONCATENATE(_xlfn.TEXTSPLIT(S81,";",TRUE,FALSE)," ",J81)),S81),"")</f>
        <v>Rhynchophorus phoenicisis</v>
      </c>
    </row>
    <row r="82" spans="1:20">
      <c r="A82" s="30" t="s">
        <v>25823</v>
      </c>
      <c r="B82" s="55" t="s">
        <v>18463</v>
      </c>
      <c r="C82" s="56" t="str">
        <f>_xlfn.TEXTJOIN(" ",TRUE,B82,IF(ISBLANK(J82),"",_xlfn.TEXTSPLIT(J82,";")))</f>
        <v>African Palm Larvae</v>
      </c>
      <c r="D82" s="56" t="str">
        <f>_xlfn.TEXTJOIN(" ",TRUE,B82,IF(ISBLANK(J82),"",_xlfn.TEXTSPLIT(J82,";")),IF(ISBLANK(H82),"",_xlfn.TEXTSPLIT(H82,";")))</f>
        <v>African Palm Larvae Ground</v>
      </c>
      <c r="E82" s="56" t="str">
        <f>_xlfn.TEXTJOIN(" ",TRUE,B82,F82,IF(ISBLANK(J82),"",_xlfn.TEXTSPLIT(J82,";")),IF(ISBLANK(G82),"",_xlfn.TEXTSPLIT(G82,";")))</f>
        <v>African Palm Larvae Meal</v>
      </c>
      <c r="G82" s="55" t="s">
        <v>25824</v>
      </c>
      <c r="H82" s="55" t="s">
        <v>6052</v>
      </c>
      <c r="K82" s="32" t="s">
        <v>324</v>
      </c>
      <c r="L82" s="32" t="s">
        <v>324</v>
      </c>
      <c r="R82" t="str" cm="1">
        <f t="array" ref="R82">IFERROR(INDEX(AOM[AOM], MATCH(1, (AOM[Edge_Value]=ani_diet!D82)*(AOM[Is_Ani_Diet_Ingredient]&lt;&gt;FALSE), 0)), "No Match in AOM")</f>
        <v>AOM_000550</v>
      </c>
      <c r="S82" t="str" cm="1">
        <f t="array" ref="S82">IFERROR(IF(INDEX(AOM[Scientific Name], MATCH(1, (AOM[Edge_Value]=ani_diet!D82)*(AOM[Is_Ani_Diet_Ingredient]&lt;&gt;FALSE), 0))=0, "", INDEX(AOM[Scientific Name], MATCH(1, (AOM[Edge_Value]=ani_diet!D82)*(AOM[Is_Ani_Diet_Ingredient]&lt;&gt;FALSE), 0))), "No Match in AOM")</f>
        <v>Rhynchophorus phoenicisis</v>
      </c>
      <c r="T82" t="str" cm="1">
        <f t="array" ref="T82">IF((S82&lt;&gt;"")*(S82&lt;&gt;"No Match in AOM"),IF(J82&lt;&gt;"",_xlfn.TEXTJOIN(";",TRUE,CONCATENATE(_xlfn.TEXTSPLIT(S82,";",TRUE,FALSE)," ",J82)),S82),"")</f>
        <v>Rhynchophorus phoenicisis</v>
      </c>
    </row>
    <row r="83" spans="1:20">
      <c r="A83" s="30" t="s">
        <v>25825</v>
      </c>
      <c r="B83" s="55" t="s">
        <v>4730</v>
      </c>
      <c r="C83" s="56" t="str">
        <f>_xlfn.TEXTJOIN(" ",TRUE,B83,IF(ISBLANK(J83),"",_xlfn.TEXTSPLIT(J83,";")))</f>
        <v>African Yam Bean</v>
      </c>
      <c r="D83" s="56" t="str">
        <f>_xlfn.TEXTJOIN(" ",TRUE,B83,IF(ISBLANK(J83),"",_xlfn.TEXTSPLIT(J83,";")),IF(ISBLANK(H83),"",_xlfn.TEXTSPLIT(H83,";")))</f>
        <v>African Yam Bean Dried Ground</v>
      </c>
      <c r="E83" s="56" t="str">
        <f>_xlfn.TEXTJOIN(" ",TRUE,B83,F83,IF(ISBLANK(J83),"",_xlfn.TEXTSPLIT(J83,";")),IF(ISBLANK(G83),"",_xlfn.TEXTSPLIT(G83,";")))</f>
        <v>African Yam Bean Dried Ground</v>
      </c>
      <c r="G83" s="55" t="s">
        <v>25767</v>
      </c>
      <c r="H83" s="55" t="s">
        <v>25767</v>
      </c>
      <c r="R83" t="str" cm="1">
        <f t="array" ref="R83">IFERROR(INDEX(AOM[AOM], MATCH(1, (AOM[Edge_Value]=ani_diet!D83)*(AOM[Is_Ani_Diet_Ingredient]&lt;&gt;FALSE), 0)), "No Match in AOM")</f>
        <v>AOM_006320</v>
      </c>
      <c r="S83" t="str" cm="1">
        <f t="array" ref="S83">IFERROR(IF(INDEX(AOM[Scientific Name], MATCH(1, (AOM[Edge_Value]=ani_diet!D83)*(AOM[Is_Ani_Diet_Ingredient]&lt;&gt;FALSE), 0))=0, "", INDEX(AOM[Scientific Name], MATCH(1, (AOM[Edge_Value]=ani_diet!D83)*(AOM[Is_Ani_Diet_Ingredient]&lt;&gt;FALSE), 0))), "No Match in AOM")</f>
        <v>Sphenostylis stenocarpa</v>
      </c>
      <c r="T83" t="str" cm="1">
        <f t="array" ref="T83">IF((S83&lt;&gt;"")*(S83&lt;&gt;"No Match in AOM"),IF(J83&lt;&gt;"",_xlfn.TEXTJOIN(";",TRUE,CONCATENATE(_xlfn.TEXTSPLIT(S83,";",TRUE,FALSE)," ",J83)),S83),"")</f>
        <v>Sphenostylis stenocarpa</v>
      </c>
    </row>
    <row r="84" spans="1:20">
      <c r="A84" s="30" t="s">
        <v>25826</v>
      </c>
      <c r="B84" s="55" t="s">
        <v>4730</v>
      </c>
      <c r="C84" s="56" t="str">
        <f>_xlfn.TEXTJOIN(" ",TRUE,B84,IF(ISBLANK(J84),"",_xlfn.TEXTSPLIT(J84,";")))</f>
        <v>African Yam Bean</v>
      </c>
      <c r="D84" s="56" t="str">
        <f>_xlfn.TEXTJOIN(" ",TRUE,B84,IF(ISBLANK(J84),"",_xlfn.TEXTSPLIT(J84,";")),IF(ISBLANK(H84),"",_xlfn.TEXTSPLIT(H84,";")))</f>
        <v>African Yam Bean Ground</v>
      </c>
      <c r="E84" s="56" t="str">
        <f>_xlfn.TEXTJOIN(" ",TRUE,B84,F84,IF(ISBLANK(J84),"",_xlfn.TEXTSPLIT(J84,";")),IF(ISBLANK(G84),"",_xlfn.TEXTSPLIT(G84,";")))</f>
        <v>African Yam Bean Ground</v>
      </c>
      <c r="G84" s="55" t="s">
        <v>6052</v>
      </c>
      <c r="H84" s="55" t="s">
        <v>6052</v>
      </c>
      <c r="R84" t="str" cm="1">
        <f t="array" ref="R84">IFERROR(INDEX(AOM[AOM], MATCH(1, (AOM[Edge_Value]=ani_diet!D84)*(AOM[Is_Ani_Diet_Ingredient]&lt;&gt;FALSE), 0)), "No Match in AOM")</f>
        <v>AOM_003918</v>
      </c>
      <c r="S84" t="str" cm="1">
        <f t="array" ref="S84">IFERROR(IF(INDEX(AOM[Scientific Name], MATCH(1, (AOM[Edge_Value]=ani_diet!D84)*(AOM[Is_Ani_Diet_Ingredient]&lt;&gt;FALSE), 0))=0, "", INDEX(AOM[Scientific Name], MATCH(1, (AOM[Edge_Value]=ani_diet!D84)*(AOM[Is_Ani_Diet_Ingredient]&lt;&gt;FALSE), 0))), "No Match in AOM")</f>
        <v>Sphenostylis stenocarpa</v>
      </c>
      <c r="T84" t="str" cm="1">
        <f t="array" ref="T84">IF((S84&lt;&gt;"")*(S84&lt;&gt;"No Match in AOM"),IF(J84&lt;&gt;"",_xlfn.TEXTJOIN(";",TRUE,CONCATENATE(_xlfn.TEXTSPLIT(S84,";",TRUE,FALSE)," ",J84)),S84),"")</f>
        <v>Sphenostylis stenocarpa</v>
      </c>
    </row>
    <row r="85" spans="1:20">
      <c r="A85" s="30" t="s">
        <v>9888</v>
      </c>
      <c r="B85" s="30" t="s">
        <v>9888</v>
      </c>
      <c r="C85" s="56" t="str">
        <f>_xlfn.TEXTJOIN(" ",TRUE,B85,IF(ISBLANK(J85),"",_xlfn.TEXTSPLIT(J85,";")))</f>
        <v>Afzelia africana</v>
      </c>
      <c r="D85" s="56" t="str">
        <f>_xlfn.TEXTJOIN(" ",TRUE,B85,IF(ISBLANK(J85),"",_xlfn.TEXTSPLIT(J85,";")),IF(ISBLANK(H85),"",_xlfn.TEXTSPLIT(H85,";")))</f>
        <v>Afzelia africana</v>
      </c>
      <c r="E85" s="56" t="str">
        <f>_xlfn.TEXTJOIN(" ",TRUE,B85,F85,IF(ISBLANK(J85),"",_xlfn.TEXTSPLIT(J85,";")),IF(ISBLANK(G85),"",_xlfn.TEXTSPLIT(G85,";")))</f>
        <v>Afzelia africana</v>
      </c>
      <c r="R85" t="str" cm="1">
        <f t="array" ref="R85">IFERROR(INDEX(AOM[AOM], MATCH(1, (AOM[Edge_Value]=ani_diet!D85)*(AOM[Is_Ani_Diet_Ingredient]&lt;&gt;FALSE), 0)), "No Match in AOM")</f>
        <v>AOM_001126</v>
      </c>
      <c r="S85" t="str" cm="1">
        <f t="array" ref="S85">IFERROR(IF(INDEX(AOM[Scientific Name], MATCH(1, (AOM[Edge_Value]=ani_diet!D85)*(AOM[Is_Ani_Diet_Ingredient]&lt;&gt;FALSE), 0))=0, "", INDEX(AOM[Scientific Name], MATCH(1, (AOM[Edge_Value]=ani_diet!D85)*(AOM[Is_Ani_Diet_Ingredient]&lt;&gt;FALSE), 0))), "No Match in AOM")</f>
        <v>Afzelia africana</v>
      </c>
      <c r="T85" t="str" cm="1">
        <f t="array" ref="T85">IF((S85&lt;&gt;"")*(S85&lt;&gt;"No Match in AOM"),IF(J85&lt;&gt;"",_xlfn.TEXTJOIN(";",TRUE,CONCATENATE(_xlfn.TEXTSPLIT(S85,";",TRUE,FALSE)," ",J85)),S85),"")</f>
        <v>Afzelia africana</v>
      </c>
    </row>
    <row r="86" spans="1:20">
      <c r="A86" s="30" t="s">
        <v>25827</v>
      </c>
      <c r="B86" s="55" t="s">
        <v>9888</v>
      </c>
      <c r="C86" s="56" t="str">
        <f>_xlfn.TEXTJOIN(" ",TRUE,B86,IF(ISBLANK(J86),"",_xlfn.TEXTSPLIT(J86,";")))</f>
        <v>Afzelia africana</v>
      </c>
      <c r="D86" s="56" t="str">
        <f>_xlfn.TEXTJOIN(" ",TRUE,B86,IF(ISBLANK(J86),"",_xlfn.TEXTSPLIT(J86,";")),IF(ISBLANK(H86),"",_xlfn.TEXTSPLIT(H86,";")))</f>
        <v>Afzelia africana Dried</v>
      </c>
      <c r="E86" s="56" t="str">
        <f>_xlfn.TEXTJOIN(" ",TRUE,B86,F86,IF(ISBLANK(J86),"",_xlfn.TEXTSPLIT(J86,";")),IF(ISBLANK(G86),"",_xlfn.TEXTSPLIT(G86,";")))</f>
        <v>Afzelia africana Dried</v>
      </c>
      <c r="G86" s="55" t="s">
        <v>17480</v>
      </c>
      <c r="H86" s="55" t="s">
        <v>17480</v>
      </c>
      <c r="R86" t="str" cm="1">
        <f t="array" ref="R86">IFERROR(INDEX(AOM[AOM], MATCH(1, (AOM[Edge_Value]=ani_diet!D86)*(AOM[Is_Ani_Diet_Ingredient]&lt;&gt;FALSE), 0)), "No Match in AOM")</f>
        <v>AOM_002046</v>
      </c>
      <c r="S86" t="str" cm="1">
        <f t="array" ref="S86">IFERROR(IF(INDEX(AOM[Scientific Name], MATCH(1, (AOM[Edge_Value]=ani_diet!D86)*(AOM[Is_Ani_Diet_Ingredient]&lt;&gt;FALSE), 0))=0, "", INDEX(AOM[Scientific Name], MATCH(1, (AOM[Edge_Value]=ani_diet!D86)*(AOM[Is_Ani_Diet_Ingredient]&lt;&gt;FALSE), 0))), "No Match in AOM")</f>
        <v>Afzelia africana</v>
      </c>
      <c r="T86" t="str" cm="1">
        <f t="array" ref="T86">IF((S86&lt;&gt;"")*(S86&lt;&gt;"No Match in AOM"),IF(J86&lt;&gt;"",_xlfn.TEXTJOIN(";",TRUE,CONCATENATE(_xlfn.TEXTSPLIT(S86,";",TRUE,FALSE)," ",J86)),S86),"")</f>
        <v>Afzelia africana</v>
      </c>
    </row>
    <row r="87" spans="1:20">
      <c r="A87" s="30" t="s">
        <v>25828</v>
      </c>
      <c r="B87" s="55" t="s">
        <v>9888</v>
      </c>
      <c r="C87" s="56" t="str">
        <f>_xlfn.TEXTJOIN(" ",TRUE,B87,IF(ISBLANK(J87),"",_xlfn.TEXTSPLIT(J87,";")))</f>
        <v>Afzelia africana Leaves</v>
      </c>
      <c r="D87" s="56" t="str">
        <f>_xlfn.TEXTJOIN(" ",TRUE,B87,IF(ISBLANK(J87),"",_xlfn.TEXTSPLIT(J87,";")),IF(ISBLANK(H87),"",_xlfn.TEXTSPLIT(H87,";")))</f>
        <v>Afzelia africana Leaves</v>
      </c>
      <c r="E87" s="56" t="str">
        <f>_xlfn.TEXTJOIN(" ",TRUE,B87,F87,IF(ISBLANK(J87),"",_xlfn.TEXTSPLIT(J87,";")),IF(ISBLANK(G87),"",_xlfn.TEXTSPLIT(G87,";")))</f>
        <v>Afzelia africana Leaves</v>
      </c>
      <c r="J87" s="55" t="s">
        <v>6187</v>
      </c>
      <c r="R87" t="str" cm="1">
        <f t="array" ref="R87">IFERROR(INDEX(AOM[AOM], MATCH(1, (AOM[Edge_Value]=ani_diet!D87)*(AOM[Is_Ani_Diet_Ingredient]&lt;&gt;FALSE), 0)), "No Match in AOM")</f>
        <v>AOM_001699</v>
      </c>
      <c r="S87" t="str" cm="1">
        <f t="array" ref="S87">IFERROR(IF(INDEX(AOM[Scientific Name], MATCH(1, (AOM[Edge_Value]=ani_diet!D87)*(AOM[Is_Ani_Diet_Ingredient]&lt;&gt;FALSE), 0))=0, "", INDEX(AOM[Scientific Name], MATCH(1, (AOM[Edge_Value]=ani_diet!D87)*(AOM[Is_Ani_Diet_Ingredient]&lt;&gt;FALSE), 0))), "No Match in AOM")</f>
        <v>Afzelia africana</v>
      </c>
      <c r="T87" t="str" cm="1">
        <f t="array" ref="T87">IF((S87&lt;&gt;"")*(S87&lt;&gt;"No Match in AOM"),IF(J87&lt;&gt;"",_xlfn.TEXTJOIN(";",TRUE,CONCATENATE(_xlfn.TEXTSPLIT(S87,";",TRUE,FALSE)," ",J87)),S87),"")</f>
        <v>Afzelia africana Leaves</v>
      </c>
    </row>
    <row r="88" spans="1:20">
      <c r="A88" s="30" t="s">
        <v>25829</v>
      </c>
      <c r="B88" s="30" t="s">
        <v>9888</v>
      </c>
      <c r="C88" s="56" t="str">
        <f>_xlfn.TEXTJOIN(" ",TRUE,B88,IF(ISBLANK(J88),"",_xlfn.TEXTSPLIT(J88,";")))</f>
        <v>Afzelia africana Leaves and Twigs</v>
      </c>
      <c r="D88" s="56" t="str">
        <f>_xlfn.TEXTJOIN(" ",TRUE,B88,IF(ISBLANK(J88),"",_xlfn.TEXTSPLIT(J88,";")),IF(ISBLANK(H88),"",_xlfn.TEXTSPLIT(H88,";")))</f>
        <v>Afzelia africana Leaves and Twigs</v>
      </c>
      <c r="E88" s="56" t="str">
        <f>_xlfn.TEXTJOIN(" ",TRUE,B88,F88,IF(ISBLANK(J88),"",_xlfn.TEXTSPLIT(J88,";")),IF(ISBLANK(G88),"",_xlfn.TEXTSPLIT(G88,";")))</f>
        <v>Afzelia africana Leaves and Twigs</v>
      </c>
      <c r="J88" s="55" t="s">
        <v>25806</v>
      </c>
      <c r="R88" t="str" cm="1">
        <f t="array" ref="R88">IFERROR(INDEX(AOM[AOM], MATCH(1, (AOM[Edge_Value]=ani_diet!D88)*(AOM[Is_Ani_Diet_Ingredient]&lt;&gt;FALSE), 0)), "No Match in AOM")</f>
        <v>AOM_006359</v>
      </c>
      <c r="S88" t="str" cm="1">
        <f t="array" ref="S88">IFERROR(IF(INDEX(AOM[Scientific Name], MATCH(1, (AOM[Edge_Value]=ani_diet!D88)*(AOM[Is_Ani_Diet_Ingredient]&lt;&gt;FALSE), 0))=0, "", INDEX(AOM[Scientific Name], MATCH(1, (AOM[Edge_Value]=ani_diet!D88)*(AOM[Is_Ani_Diet_Ingredient]&lt;&gt;FALSE), 0))), "No Match in AOM")</f>
        <v>Afzelia africana</v>
      </c>
      <c r="T88" t="str" cm="1">
        <f t="array" ref="T88">IF((S88&lt;&gt;"")*(S88&lt;&gt;"No Match in AOM"),IF(J88&lt;&gt;"",_xlfn.TEXTJOIN(";",TRUE,CONCATENATE(_xlfn.TEXTSPLIT(S88,";",TRUE,FALSE)," ",J88)),S88),"")</f>
        <v>Afzelia africana Leaves and Twigs</v>
      </c>
    </row>
    <row r="89" spans="1:20">
      <c r="A89" s="30" t="s">
        <v>25830</v>
      </c>
      <c r="B89" s="30" t="s">
        <v>9888</v>
      </c>
      <c r="C89" s="56" t="str">
        <f>_xlfn.TEXTJOIN(" ",TRUE,B89,IF(ISBLANK(J89),"",_xlfn.TEXTSPLIT(J89,";")))</f>
        <v>Afzelia africana Leaves</v>
      </c>
      <c r="D89" s="56" t="str">
        <f>_xlfn.TEXTJOIN(" ",TRUE,B89,IF(ISBLANK(J89),"",_xlfn.TEXTSPLIT(J89,";")),IF(ISBLANK(H89),"",_xlfn.TEXTSPLIT(H89,";")))</f>
        <v>Afzelia africana Leaves Wilted</v>
      </c>
      <c r="E89" s="56" t="str">
        <f>_xlfn.TEXTJOIN(" ",TRUE,B89,F89,IF(ISBLANK(J89),"",_xlfn.TEXTSPLIT(J89,";")),IF(ISBLANK(G89),"",_xlfn.TEXTSPLIT(G89,";")))</f>
        <v>Afzelia africana Leaves Wilted</v>
      </c>
      <c r="G89" s="55" t="s">
        <v>17481</v>
      </c>
      <c r="H89" s="55" t="s">
        <v>17481</v>
      </c>
      <c r="J89" s="55" t="s">
        <v>6187</v>
      </c>
      <c r="R89" t="str" cm="1">
        <f t="array" ref="R89">IFERROR(INDEX(AOM[AOM], MATCH(1, (AOM[Edge_Value]=ani_diet!D89)*(AOM[Is_Ani_Diet_Ingredient]&lt;&gt;FALSE), 0)), "No Match in AOM")</f>
        <v>AOM_001127</v>
      </c>
      <c r="S89" t="str" cm="1">
        <f t="array" ref="S89">IFERROR(IF(INDEX(AOM[Scientific Name], MATCH(1, (AOM[Edge_Value]=ani_diet!D89)*(AOM[Is_Ani_Diet_Ingredient]&lt;&gt;FALSE), 0))=0, "", INDEX(AOM[Scientific Name], MATCH(1, (AOM[Edge_Value]=ani_diet!D89)*(AOM[Is_Ani_Diet_Ingredient]&lt;&gt;FALSE), 0))), "No Match in AOM")</f>
        <v>Afzelia africana</v>
      </c>
      <c r="T89" t="str" cm="1">
        <f t="array" ref="T89">IF((S89&lt;&gt;"")*(S89&lt;&gt;"No Match in AOM"),IF(J89&lt;&gt;"",_xlfn.TEXTJOIN(";",TRUE,CONCATENATE(_xlfn.TEXTSPLIT(S89,";",TRUE,FALSE)," ",J89)),S89),"")</f>
        <v>Afzelia africana Leaves</v>
      </c>
    </row>
    <row r="90" spans="1:20">
      <c r="A90" s="30" t="s">
        <v>23596</v>
      </c>
      <c r="B90" s="55" t="s">
        <v>23596</v>
      </c>
      <c r="C90" s="56" t="str">
        <f>_xlfn.TEXTJOIN(" ",TRUE,B90,IF(ISBLANK(J90),"",_xlfn.TEXTSPLIT(J90,";")))</f>
        <v>Agrivate</v>
      </c>
      <c r="D90" s="56" t="str">
        <f>_xlfn.TEXTJOIN(" ",TRUE,B90,IF(ISBLANK(J90),"",_xlfn.TEXTSPLIT(J90,";")),IF(ISBLANK(H90),"",_xlfn.TEXTSPLIT(H90,";")))</f>
        <v>Agrivate</v>
      </c>
      <c r="E90" s="56" t="str">
        <f>_xlfn.TEXTJOIN(" ",TRUE,B90,F90,IF(ISBLANK(J90),"",_xlfn.TEXTSPLIT(J90,";")),IF(ISBLANK(G90),"",_xlfn.TEXTSPLIT(G90,";")))</f>
        <v>Agrivate</v>
      </c>
      <c r="R90" t="str" cm="1">
        <f t="array" ref="R90">IFERROR(INDEX(AOM[AOM], MATCH(1, (AOM[Edge_Value]=ani_diet!D90)*(AOM[Is_Ani_Diet_Ingredient]&lt;&gt;FALSE), 0)), "No Match in AOM")</f>
        <v>AOM_006331</v>
      </c>
      <c r="S90" t="str" cm="1">
        <f t="array" ref="S90">IFERROR(IF(INDEX(AOM[Scientific Name], MATCH(1, (AOM[Edge_Value]=ani_diet!D90)*(AOM[Is_Ani_Diet_Ingredient]&lt;&gt;FALSE), 0))=0, "", INDEX(AOM[Scientific Name], MATCH(1, (AOM[Edge_Value]=ani_diet!D90)*(AOM[Is_Ani_Diet_Ingredient]&lt;&gt;FALSE), 0))), "No Match in AOM")</f>
        <v/>
      </c>
      <c r="T90" t="str" cm="1">
        <f t="array" ref="T90">IF((S90&lt;&gt;"")*(S90&lt;&gt;"No Match in AOM"),IF(J90&lt;&gt;"",_xlfn.TEXTJOIN(";",TRUE,CONCATENATE(_xlfn.TEXTSPLIT(S90,";",TRUE,FALSE)," ",J90)),S90),"")</f>
        <v/>
      </c>
    </row>
    <row r="91" spans="1:20">
      <c r="A91" s="30" t="s">
        <v>9943</v>
      </c>
      <c r="B91" s="55" t="s">
        <v>9943</v>
      </c>
      <c r="C91" s="56" t="str">
        <f>_xlfn.TEXTJOIN(" ",TRUE,B91,IF(ISBLANK(J91),"",_xlfn.TEXTSPLIT(J91,";")))</f>
        <v>Albizia gummifera</v>
      </c>
      <c r="D91" s="56" t="str">
        <f>_xlfn.TEXTJOIN(" ",TRUE,B91,IF(ISBLANK(J91),"",_xlfn.TEXTSPLIT(J91,";")),IF(ISBLANK(H91),"",_xlfn.TEXTSPLIT(H91,";")))</f>
        <v>Albizia gummifera</v>
      </c>
      <c r="E91" s="56" t="str">
        <f>_xlfn.TEXTJOIN(" ",TRUE,B91,F91,IF(ISBLANK(J91),"",_xlfn.TEXTSPLIT(J91,";")),IF(ISBLANK(G91),"",_xlfn.TEXTSPLIT(G91,";")))</f>
        <v>Albizia gummifera</v>
      </c>
      <c r="R91" t="str" cm="1">
        <f t="array" ref="R91">IFERROR(INDEX(AOM[AOM], MATCH(1, (AOM[Edge_Value]=ani_diet!D91)*(AOM[Is_Ani_Diet_Ingredient]&lt;&gt;FALSE), 0)), "No Match in AOM")</f>
        <v>AOM_002061</v>
      </c>
      <c r="S91" t="str" cm="1">
        <f t="array" ref="S91">IFERROR(IF(INDEX(AOM[Scientific Name], MATCH(1, (AOM[Edge_Value]=ani_diet!D91)*(AOM[Is_Ani_Diet_Ingredient]&lt;&gt;FALSE), 0))=0, "", INDEX(AOM[Scientific Name], MATCH(1, (AOM[Edge_Value]=ani_diet!D91)*(AOM[Is_Ani_Diet_Ingredient]&lt;&gt;FALSE), 0))), "No Match in AOM")</f>
        <v>Albizia gummifera</v>
      </c>
      <c r="T91" t="str" cm="1">
        <f t="array" ref="T91">IF((S91&lt;&gt;"")*(S91&lt;&gt;"No Match in AOM"),IF(J91&lt;&gt;"",_xlfn.TEXTJOIN(";",TRUE,CONCATENATE(_xlfn.TEXTSPLIT(S91,";",TRUE,FALSE)," ",J91)),S91),"")</f>
        <v>Albizia gummifera</v>
      </c>
    </row>
    <row r="92" spans="1:20">
      <c r="A92" s="30" t="s">
        <v>25831</v>
      </c>
      <c r="B92" s="55" t="s">
        <v>9943</v>
      </c>
      <c r="C92" s="56" t="str">
        <f>_xlfn.TEXTJOIN(" ",TRUE,B92,IF(ISBLANK(J92),"",_xlfn.TEXTSPLIT(J92,";")))</f>
        <v>Albizia gummifera</v>
      </c>
      <c r="D92" s="56" t="str">
        <f>_xlfn.TEXTJOIN(" ",TRUE,B92,IF(ISBLANK(J92),"",_xlfn.TEXTSPLIT(J92,";")),IF(ISBLANK(H92),"",_xlfn.TEXTSPLIT(H92,";")))</f>
        <v>Albizia gummifera Dried</v>
      </c>
      <c r="E92" s="56" t="str">
        <f>_xlfn.TEXTJOIN(" ",TRUE,B92,F92,IF(ISBLANK(J92),"",_xlfn.TEXTSPLIT(J92,";")),IF(ISBLANK(G92),"",_xlfn.TEXTSPLIT(G92,";")))</f>
        <v>Albizia gummifera Dried</v>
      </c>
      <c r="G92" s="55" t="s">
        <v>17480</v>
      </c>
      <c r="H92" s="55" t="s">
        <v>17480</v>
      </c>
      <c r="R92" t="str" cm="1">
        <f t="array" ref="R92">IFERROR(INDEX(AOM[AOM], MATCH(1, (AOM[Edge_Value]=ani_diet!D92)*(AOM[Is_Ani_Diet_Ingredient]&lt;&gt;FALSE), 0)), "No Match in AOM")</f>
        <v>AOM_002062</v>
      </c>
      <c r="S92" t="str" cm="1">
        <f t="array" ref="S92">IFERROR(IF(INDEX(AOM[Scientific Name], MATCH(1, (AOM[Edge_Value]=ani_diet!D92)*(AOM[Is_Ani_Diet_Ingredient]&lt;&gt;FALSE), 0))=0, "", INDEX(AOM[Scientific Name], MATCH(1, (AOM[Edge_Value]=ani_diet!D92)*(AOM[Is_Ani_Diet_Ingredient]&lt;&gt;FALSE), 0))), "No Match in AOM")</f>
        <v>Albizia gummifera</v>
      </c>
      <c r="T92" t="str" cm="1">
        <f t="array" ref="T92">IF((S92&lt;&gt;"")*(S92&lt;&gt;"No Match in AOM"),IF(J92&lt;&gt;"",_xlfn.TEXTJOIN(";",TRUE,CONCATENATE(_xlfn.TEXTSPLIT(S92,";",TRUE,FALSE)," ",J92)),S92),"")</f>
        <v>Albizia gummifera</v>
      </c>
    </row>
    <row r="93" spans="1:20">
      <c r="A93" s="30" t="s">
        <v>9745</v>
      </c>
      <c r="B93" s="55" t="s">
        <v>9745</v>
      </c>
      <c r="C93" s="56" t="str">
        <f>_xlfn.TEXTJOIN(" ",TRUE,B93,IF(ISBLANK(J93),"",_xlfn.TEXTSPLIT(J93,";")))</f>
        <v>Albizia harveyi</v>
      </c>
      <c r="D93" s="56" t="str">
        <f>_xlfn.TEXTJOIN(" ",TRUE,B93,IF(ISBLANK(J93),"",_xlfn.TEXTSPLIT(J93,";")),IF(ISBLANK(H93),"",_xlfn.TEXTSPLIT(H93,";")))</f>
        <v>Albizia harveyi</v>
      </c>
      <c r="E93" s="56" t="str">
        <f>_xlfn.TEXTJOIN(" ",TRUE,B93,F93,IF(ISBLANK(J93),"",_xlfn.TEXTSPLIT(J93,";")),IF(ISBLANK(G93),"",_xlfn.TEXTSPLIT(G93,";")))</f>
        <v>Albizia harveyi</v>
      </c>
      <c r="R93" t="str" cm="1">
        <f t="array" ref="R93">IFERROR(INDEX(AOM[AOM], MATCH(1, (AOM[Edge_Value]=ani_diet!D93)*(AOM[Is_Ani_Diet_Ingredient]&lt;&gt;FALSE), 0)), "No Match in AOM")</f>
        <v>AOM_001793</v>
      </c>
      <c r="S93" t="str" cm="1">
        <f t="array" ref="S93">IFERROR(IF(INDEX(AOM[Scientific Name], MATCH(1, (AOM[Edge_Value]=ani_diet!D93)*(AOM[Is_Ani_Diet_Ingredient]&lt;&gt;FALSE), 0))=0, "", INDEX(AOM[Scientific Name], MATCH(1, (AOM[Edge_Value]=ani_diet!D93)*(AOM[Is_Ani_Diet_Ingredient]&lt;&gt;FALSE), 0))), "No Match in AOM")</f>
        <v>Albizia harveyi</v>
      </c>
      <c r="T93" t="str" cm="1">
        <f t="array" ref="T93">IF((S93&lt;&gt;"")*(S93&lt;&gt;"No Match in AOM"),IF(J93&lt;&gt;"",_xlfn.TEXTJOIN(";",TRUE,CONCATENATE(_xlfn.TEXTSPLIT(S93,";",TRUE,FALSE)," ",J93)),S93),"")</f>
        <v>Albizia harveyi</v>
      </c>
    </row>
    <row r="94" spans="1:20">
      <c r="A94" s="30" t="s">
        <v>25832</v>
      </c>
      <c r="B94" s="55" t="s">
        <v>9745</v>
      </c>
      <c r="C94" s="56" t="str">
        <f>_xlfn.TEXTJOIN(" ",TRUE,B94,IF(ISBLANK(J94),"",_xlfn.TEXTSPLIT(J94,";")))</f>
        <v>Albizia harveyi</v>
      </c>
      <c r="D94" s="56" t="str">
        <f>_xlfn.TEXTJOIN(" ",TRUE,B94,IF(ISBLANK(J94),"",_xlfn.TEXTSPLIT(J94,";")),IF(ISBLANK(H94),"",_xlfn.TEXTSPLIT(H94,";")))</f>
        <v>Albizia harveyi Dried</v>
      </c>
      <c r="E94" s="56" t="str">
        <f>_xlfn.TEXTJOIN(" ",TRUE,B94,F94,IF(ISBLANK(J94),"",_xlfn.TEXTSPLIT(J94,";")),IF(ISBLANK(G94),"",_xlfn.TEXTSPLIT(G94,";")))</f>
        <v>Albizia harveyi Dried(Air)</v>
      </c>
      <c r="G94" s="55" t="s">
        <v>25644</v>
      </c>
      <c r="H94" s="55" t="s">
        <v>17480</v>
      </c>
      <c r="R94" t="str" cm="1">
        <f t="array" ref="R94">IFERROR(INDEX(AOM[AOM], MATCH(1, (AOM[Edge_Value]=ani_diet!D94)*(AOM[Is_Ani_Diet_Ingredient]&lt;&gt;FALSE), 0)), "No Match in AOM")</f>
        <v>AOM_001794</v>
      </c>
      <c r="S94" t="str" cm="1">
        <f t="array" ref="S94">IFERROR(IF(INDEX(AOM[Scientific Name], MATCH(1, (AOM[Edge_Value]=ani_diet!D94)*(AOM[Is_Ani_Diet_Ingredient]&lt;&gt;FALSE), 0))=0, "", INDEX(AOM[Scientific Name], MATCH(1, (AOM[Edge_Value]=ani_diet!D94)*(AOM[Is_Ani_Diet_Ingredient]&lt;&gt;FALSE), 0))), "No Match in AOM")</f>
        <v>Albizia harveyi</v>
      </c>
      <c r="T94" t="str" cm="1">
        <f t="array" ref="T94">IF((S94&lt;&gt;"")*(S94&lt;&gt;"No Match in AOM"),IF(J94&lt;&gt;"",_xlfn.TEXTJOIN(";",TRUE,CONCATENATE(_xlfn.TEXTSPLIT(S94,";",TRUE,FALSE)," ",J94)),S94),"")</f>
        <v>Albizia harveyi</v>
      </c>
    </row>
    <row r="95" spans="1:20" ht="15.95">
      <c r="A95" s="256" t="s">
        <v>25833</v>
      </c>
      <c r="B95" s="55" t="s">
        <v>9946</v>
      </c>
      <c r="C95" s="56" t="str">
        <f>_xlfn.TEXTJOIN(" ",TRUE,B95,IF(ISBLANK(J95),"",_xlfn.TEXTSPLIT(J95,";")))</f>
        <v>Albizia lebbeck</v>
      </c>
      <c r="D95" s="56" t="str">
        <f>_xlfn.TEXTJOIN(" ",TRUE,B95,IF(ISBLANK(J95),"",_xlfn.TEXTSPLIT(J95,";")),IF(ISBLANK(H95),"",_xlfn.TEXTSPLIT(H95,";")))</f>
        <v>Albizia lebbeck</v>
      </c>
      <c r="E95" s="56" t="str">
        <f>_xlfn.TEXTJOIN(" ",TRUE,B95,F95,IF(ISBLANK(J95),"",_xlfn.TEXTSPLIT(J95,";")),IF(ISBLANK(G95),"",_xlfn.TEXTSPLIT(G95,";")))</f>
        <v>Albizia lebbeck</v>
      </c>
      <c r="R95" t="str" cm="1">
        <f t="array" ref="R95">IFERROR(INDEX(AOM[AOM], MATCH(1, (AOM[Edge_Value]=ani_diet!D95)*(AOM[Is_Ani_Diet_Ingredient]&lt;&gt;FALSE), 0)), "No Match in AOM")</f>
        <v>AOM_002063</v>
      </c>
      <c r="S95" t="str" cm="1">
        <f t="array" ref="S95">IFERROR(IF(INDEX(AOM[Scientific Name], MATCH(1, (AOM[Edge_Value]=ani_diet!D95)*(AOM[Is_Ani_Diet_Ingredient]&lt;&gt;FALSE), 0))=0, "", INDEX(AOM[Scientific Name], MATCH(1, (AOM[Edge_Value]=ani_diet!D95)*(AOM[Is_Ani_Diet_Ingredient]&lt;&gt;FALSE), 0))), "No Match in AOM")</f>
        <v>Albizia lebbeck</v>
      </c>
      <c r="T95" t="str" cm="1">
        <f t="array" ref="T95">IF((S95&lt;&gt;"")*(S95&lt;&gt;"No Match in AOM"),IF(J95&lt;&gt;"",_xlfn.TEXTJOIN(";",TRUE,CONCATENATE(_xlfn.TEXTSPLIT(S95,";",TRUE,FALSE)," ",J95)),S95),"")</f>
        <v>Albizia lebbeck</v>
      </c>
    </row>
    <row r="96" spans="1:20">
      <c r="A96" s="30" t="s">
        <v>21758</v>
      </c>
      <c r="B96" s="55" t="s">
        <v>9946</v>
      </c>
      <c r="C96" s="56" t="str">
        <f>_xlfn.TEXTJOIN(" ",TRUE,B96,IF(ISBLANK(J96),"",_xlfn.TEXTSPLIT(J96,";")))</f>
        <v>Albizia lebbeck Leaves</v>
      </c>
      <c r="D96" s="56" t="str">
        <f>_xlfn.TEXTJOIN(" ",TRUE,B96,IF(ISBLANK(J96),"",_xlfn.TEXTSPLIT(J96,";")),IF(ISBLANK(H96),"",_xlfn.TEXTSPLIT(H96,";")))</f>
        <v>Albizia lebbeck Leaves</v>
      </c>
      <c r="E96" s="56" t="str">
        <f>_xlfn.TEXTJOIN(" ",TRUE,B96,F96,IF(ISBLANK(J96),"",_xlfn.TEXTSPLIT(J96,";")),IF(ISBLANK(G96),"",_xlfn.TEXTSPLIT(G96,";")))</f>
        <v>Albizia lebbeck Leaves</v>
      </c>
      <c r="J96" s="55" t="s">
        <v>6187</v>
      </c>
      <c r="R96" t="str" cm="1">
        <f t="array" ref="R96">IFERROR(INDEX(AOM[AOM], MATCH(1, (AOM[Edge_Value]=ani_diet!D96)*(AOM[Is_Ani_Diet_Ingredient]&lt;&gt;FALSE), 0)), "No Match in AOM")</f>
        <v>AOM_002064</v>
      </c>
      <c r="S96" t="str" cm="1">
        <f t="array" ref="S96">IFERROR(IF(INDEX(AOM[Scientific Name], MATCH(1, (AOM[Edge_Value]=ani_diet!D96)*(AOM[Is_Ani_Diet_Ingredient]&lt;&gt;FALSE), 0))=0, "", INDEX(AOM[Scientific Name], MATCH(1, (AOM[Edge_Value]=ani_diet!D96)*(AOM[Is_Ani_Diet_Ingredient]&lt;&gt;FALSE), 0))), "No Match in AOM")</f>
        <v>Albizia lebbeck</v>
      </c>
      <c r="T96" t="str" cm="1">
        <f t="array" ref="T96">IF((S96&lt;&gt;"")*(S96&lt;&gt;"No Match in AOM"),IF(J96&lt;&gt;"",_xlfn.TEXTJOIN(";",TRUE,CONCATENATE(_xlfn.TEXTSPLIT(S96,";",TRUE,FALSE)," ",J96)),S96),"")</f>
        <v>Albizia lebbeck Leaves</v>
      </c>
    </row>
    <row r="97" spans="1:20">
      <c r="A97" s="30" t="s">
        <v>25834</v>
      </c>
      <c r="B97" s="55" t="s">
        <v>9946</v>
      </c>
      <c r="C97" s="56" t="str">
        <f>_xlfn.TEXTJOIN(" ",TRUE,B97,IF(ISBLANK(J97),"",_xlfn.TEXTSPLIT(J97,";")))</f>
        <v>Albizia lebbeck Leaves</v>
      </c>
      <c r="D97" s="56" t="str">
        <f>_xlfn.TEXTJOIN(" ",TRUE,B97,IF(ISBLANK(J97),"",_xlfn.TEXTSPLIT(J97,";")),IF(ISBLANK(H97),"",_xlfn.TEXTSPLIT(H97,";")))</f>
        <v>Albizia lebbeck Leaves Ground</v>
      </c>
      <c r="E97" s="56" t="str">
        <f>_xlfn.TEXTJOIN(" ",TRUE,B97,F97,IF(ISBLANK(J97),"",_xlfn.TEXTSPLIT(J97,";")),IF(ISBLANK(G97),"",_xlfn.TEXTSPLIT(G97,";")))</f>
        <v>Albizia lebbeck Leaves Ground</v>
      </c>
      <c r="G97" s="55" t="s">
        <v>6052</v>
      </c>
      <c r="H97" s="55" t="s">
        <v>6052</v>
      </c>
      <c r="J97" s="55" t="s">
        <v>6187</v>
      </c>
      <c r="R97" t="str" cm="1">
        <f t="array" ref="R97">IFERROR(INDEX(AOM[AOM], MATCH(1, (AOM[Edge_Value]=ani_diet!D97)*(AOM[Is_Ani_Diet_Ingredient]&lt;&gt;FALSE), 0)), "No Match in AOM")</f>
        <v>AOM_002065</v>
      </c>
      <c r="S97" t="str" cm="1">
        <f t="array" ref="S97">IFERROR(IF(INDEX(AOM[Scientific Name], MATCH(1, (AOM[Edge_Value]=ani_diet!D97)*(AOM[Is_Ani_Diet_Ingredient]&lt;&gt;FALSE), 0))=0, "", INDEX(AOM[Scientific Name], MATCH(1, (AOM[Edge_Value]=ani_diet!D97)*(AOM[Is_Ani_Diet_Ingredient]&lt;&gt;FALSE), 0))), "No Match in AOM")</f>
        <v>Albizia lebbeck</v>
      </c>
      <c r="T97" t="str" cm="1">
        <f t="array" ref="T97">IF((S97&lt;&gt;"")*(S97&lt;&gt;"No Match in AOM"),IF(J97&lt;&gt;"",_xlfn.TEXTJOIN(";",TRUE,CONCATENATE(_xlfn.TEXTSPLIT(S97,";",TRUE,FALSE)," ",J97)),S97),"")</f>
        <v>Albizia lebbeck Leaves</v>
      </c>
    </row>
    <row r="98" spans="1:20" ht="15.95">
      <c r="A98" s="256" t="s">
        <v>9955</v>
      </c>
      <c r="B98" s="260" t="s">
        <v>9955</v>
      </c>
      <c r="C98" s="56" t="str">
        <f>_xlfn.TEXTJOIN(" ",TRUE,B98,IF(ISBLANK(J98),"",_xlfn.TEXTSPLIT(J98,";")))</f>
        <v>Alchornea cordifolia</v>
      </c>
      <c r="D98" s="56" t="str">
        <f>_xlfn.TEXTJOIN(" ",TRUE,B98,IF(ISBLANK(J98),"",_xlfn.TEXTSPLIT(J98,";")),IF(ISBLANK(H98),"",_xlfn.TEXTSPLIT(H98,";")))</f>
        <v>Alchornea cordifolia</v>
      </c>
      <c r="E98" s="56" t="str">
        <f>_xlfn.TEXTJOIN(" ",TRUE,B98,F98,IF(ISBLANK(J98),"",_xlfn.TEXTSPLIT(J98,";")),IF(ISBLANK(G98),"",_xlfn.TEXTSPLIT(G98,";")))</f>
        <v>Alchornea cordifolia</v>
      </c>
      <c r="R98" t="str" cm="1">
        <f t="array" ref="R98">IFERROR(INDEX(AOM[AOM], MATCH(1, (AOM[Edge_Value]=ani_diet!D98)*(AOM[Is_Ani_Diet_Ingredient]&lt;&gt;FALSE), 0)), "No Match in AOM")</f>
        <v>AOM_006020</v>
      </c>
      <c r="S98" t="str" cm="1">
        <f t="array" ref="S98">IFERROR(IF(INDEX(AOM[Scientific Name], MATCH(1, (AOM[Edge_Value]=ani_diet!D98)*(AOM[Is_Ani_Diet_Ingredient]&lt;&gt;FALSE), 0))=0, "", INDEX(AOM[Scientific Name], MATCH(1, (AOM[Edge_Value]=ani_diet!D98)*(AOM[Is_Ani_Diet_Ingredient]&lt;&gt;FALSE), 0))), "No Match in AOM")</f>
        <v>Alchornea cordifolia</v>
      </c>
      <c r="T98" t="str" cm="1">
        <f t="array" ref="T98">IF((S98&lt;&gt;"")*(S98&lt;&gt;"No Match in AOM"),IF(J98&lt;&gt;"",_xlfn.TEXTJOIN(";",TRUE,CONCATENATE(_xlfn.TEXTSPLIT(S98,";",TRUE,FALSE)," ",J98)),S98),"")</f>
        <v>Alchornea cordifolia</v>
      </c>
    </row>
    <row r="99" spans="1:20">
      <c r="A99" s="30" t="s">
        <v>25835</v>
      </c>
      <c r="B99" s="55" t="s">
        <v>4117</v>
      </c>
      <c r="C99" s="56" t="str">
        <f>_xlfn.TEXTJOIN(" ",TRUE,B99,IF(ISBLANK(J99),"",_xlfn.TEXTSPLIT(J99,";")))</f>
        <v>Alfalfa</v>
      </c>
      <c r="D99" s="56" t="str">
        <f>_xlfn.TEXTJOIN(" ",TRUE,B99,IF(ISBLANK(J99),"",_xlfn.TEXTSPLIT(J99,";")),IF(ISBLANK(H99),"",_xlfn.TEXTSPLIT(H99,";")))</f>
        <v>Alfalfa</v>
      </c>
      <c r="E99" s="56" t="str">
        <f>_xlfn.TEXTJOIN(" ",TRUE,B99,F99,IF(ISBLANK(J99),"",_xlfn.TEXTSPLIT(J99,";")),IF(ISBLANK(G99),"",_xlfn.TEXTSPLIT(G99,";")))</f>
        <v>Alfalfa</v>
      </c>
      <c r="N99" t="s">
        <v>2548</v>
      </c>
      <c r="O99" t="s">
        <v>2519</v>
      </c>
      <c r="P99" t="s">
        <v>2548</v>
      </c>
      <c r="Q99" t="s">
        <v>2519</v>
      </c>
      <c r="R99" t="str" cm="1">
        <f t="array" ref="R99">IFERROR(INDEX(AOM[AOM], MATCH(1, (AOM[Edge_Value]=ani_diet!D99)*(AOM[Is_Ani_Diet_Ingredient]&lt;&gt;FALSE), 0)), "No Match in AOM")</f>
        <v>AOM_000719</v>
      </c>
      <c r="S99" t="str" cm="1">
        <f t="array" ref="S99">IFERROR(IF(INDEX(AOM[Scientific Name], MATCH(1, (AOM[Edge_Value]=ani_diet!D99)*(AOM[Is_Ani_Diet_Ingredient]&lt;&gt;FALSE), 0))=0, "", INDEX(AOM[Scientific Name], MATCH(1, (AOM[Edge_Value]=ani_diet!D99)*(AOM[Is_Ani_Diet_Ingredient]&lt;&gt;FALSE), 0))), "No Match in AOM")</f>
        <v>Medicago sativa</v>
      </c>
      <c r="T99" t="str" cm="1">
        <f t="array" ref="T99">IF((S99&lt;&gt;"")*(S99&lt;&gt;"No Match in AOM"),IF(J99&lt;&gt;"",_xlfn.TEXTJOIN(";",TRUE,CONCATENATE(_xlfn.TEXTSPLIT(S99,";",TRUE,FALSE)," ",J99)),S99),"")</f>
        <v>Medicago sativa</v>
      </c>
    </row>
    <row r="100" spans="1:20">
      <c r="A100" s="30" t="s">
        <v>25836</v>
      </c>
      <c r="B100" s="30" t="s">
        <v>4117</v>
      </c>
      <c r="C100" s="56" t="str">
        <f>_xlfn.TEXTJOIN(" ",TRUE,B100,IF(ISBLANK(J100),"",_xlfn.TEXTSPLIT(J100,";")))</f>
        <v>Alfalfa</v>
      </c>
      <c r="D100" s="56" t="str">
        <f>_xlfn.TEXTJOIN(" ",TRUE,B100,IF(ISBLANK(J100),"",_xlfn.TEXTSPLIT(J100,";")),IF(ISBLANK(H100),"",_xlfn.TEXTSPLIT(H100,";")))</f>
        <v>Alfalfa</v>
      </c>
      <c r="E100" s="56" t="str">
        <f>_xlfn.TEXTJOIN(" ",TRUE,B100,F100,IF(ISBLANK(J100),"",_xlfn.TEXTSPLIT(J100,";")),IF(ISBLANK(G100),"",_xlfn.TEXTSPLIT(G100,";")))</f>
        <v>Alfalfa Hunter River</v>
      </c>
      <c r="F100" s="55" t="s">
        <v>25837</v>
      </c>
      <c r="R100" t="str" cm="1">
        <f t="array" ref="R100">IFERROR(INDEX(AOM[AOM], MATCH(1, (AOM[Edge_Value]=ani_diet!D100)*(AOM[Is_Ani_Diet_Ingredient]&lt;&gt;FALSE), 0)), "No Match in AOM")</f>
        <v>AOM_000719</v>
      </c>
      <c r="S100" t="str" cm="1">
        <f t="array" ref="S100">IFERROR(IF(INDEX(AOM[Scientific Name], MATCH(1, (AOM[Edge_Value]=ani_diet!D100)*(AOM[Is_Ani_Diet_Ingredient]&lt;&gt;FALSE), 0))=0, "", INDEX(AOM[Scientific Name], MATCH(1, (AOM[Edge_Value]=ani_diet!D100)*(AOM[Is_Ani_Diet_Ingredient]&lt;&gt;FALSE), 0))), "No Match in AOM")</f>
        <v>Medicago sativa</v>
      </c>
      <c r="T100" t="str" cm="1">
        <f t="array" ref="T100">IF((S100&lt;&gt;"")*(S100&lt;&gt;"No Match in AOM"),IF(J100&lt;&gt;"",_xlfn.TEXTJOIN(";",TRUE,CONCATENATE(_xlfn.TEXTSPLIT(S100,";",TRUE,FALSE)," ",J100)),S100),"")</f>
        <v>Medicago sativa</v>
      </c>
    </row>
    <row r="101" spans="1:20">
      <c r="A101" s="30" t="s">
        <v>25838</v>
      </c>
      <c r="B101" s="55" t="s">
        <v>4117</v>
      </c>
      <c r="C101" s="56" t="str">
        <f>_xlfn.TEXTJOIN(" ",TRUE,B101,IF(ISBLANK(J101),"",_xlfn.TEXTSPLIT(J101,";")))</f>
        <v>Alfalfa</v>
      </c>
      <c r="D101" s="56" t="str">
        <f>_xlfn.TEXTJOIN(" ",TRUE,B101,IF(ISBLANK(J101),"",_xlfn.TEXTSPLIT(J101,";")),IF(ISBLANK(H101),"",_xlfn.TEXTSPLIT(H101,";")))</f>
        <v>Alfalfa Dried</v>
      </c>
      <c r="E101" s="56" t="str">
        <f>_xlfn.TEXTJOIN(" ",TRUE,B101,F101,IF(ISBLANK(J101),"",_xlfn.TEXTSPLIT(J101,";")),IF(ISBLANK(G101),"",_xlfn.TEXTSPLIT(G101,";")))</f>
        <v>Alfalfa Hay</v>
      </c>
      <c r="G101" s="55" t="s">
        <v>17482</v>
      </c>
      <c r="H101" s="55" t="s">
        <v>17480</v>
      </c>
      <c r="L101" s="32" t="s">
        <v>324</v>
      </c>
      <c r="N101" t="s">
        <v>2548</v>
      </c>
      <c r="O101" t="s">
        <v>2519</v>
      </c>
      <c r="P101" t="s">
        <v>2548</v>
      </c>
      <c r="Q101" t="s">
        <v>2519</v>
      </c>
      <c r="R101" t="str" cm="1">
        <f t="array" ref="R101">IFERROR(INDEX(AOM[AOM], MATCH(1, (AOM[Edge_Value]=ani_diet!D101)*(AOM[Is_Ani_Diet_Ingredient]&lt;&gt;FALSE), 0)), "No Match in AOM")</f>
        <v>AOM_001203</v>
      </c>
      <c r="S101" t="str" cm="1">
        <f t="array" ref="S101">IFERROR(IF(INDEX(AOM[Scientific Name], MATCH(1, (AOM[Edge_Value]=ani_diet!D101)*(AOM[Is_Ani_Diet_Ingredient]&lt;&gt;FALSE), 0))=0, "", INDEX(AOM[Scientific Name], MATCH(1, (AOM[Edge_Value]=ani_diet!D101)*(AOM[Is_Ani_Diet_Ingredient]&lt;&gt;FALSE), 0))), "No Match in AOM")</f>
        <v>Medicago sativa</v>
      </c>
      <c r="T101" t="str" cm="1">
        <f t="array" ref="T101">IF((S101&lt;&gt;"")*(S101&lt;&gt;"No Match in AOM"),IF(J101&lt;&gt;"",_xlfn.TEXTJOIN(";",TRUE,CONCATENATE(_xlfn.TEXTSPLIT(S101,";",TRUE,FALSE)," ",J101)),S101),"")</f>
        <v>Medicago sativa</v>
      </c>
    </row>
    <row r="102" spans="1:20" ht="63.95">
      <c r="A102" s="256" t="s">
        <v>25839</v>
      </c>
      <c r="B102" s="55" t="s">
        <v>4117</v>
      </c>
      <c r="C102" s="56" t="str">
        <f>_xlfn.TEXTJOIN(" ",TRUE,B102,IF(ISBLANK(J102),"",_xlfn.TEXTSPLIT(J102,";")))</f>
        <v>Alfalfa</v>
      </c>
      <c r="D102" s="56" t="str">
        <f>_xlfn.TEXTJOIN(" ",TRUE,B102,IF(ISBLANK(J102),"",_xlfn.TEXTSPLIT(J102,";")),IF(ISBLANK(H102),"",_xlfn.TEXTSPLIT(H102,";")))</f>
        <v>Alfalfa Dried</v>
      </c>
      <c r="E102" s="56" t="str">
        <f>_xlfn.TEXTJOIN(" ",TRUE,B102,F102,IF(ISBLANK(J102),"",_xlfn.TEXTSPLIT(J102,";")),IF(ISBLANK(G102),"",_xlfn.TEXTSPLIT(G102,";")))</f>
        <v>Alfalfa Hay Dried (Sun) Chopped</v>
      </c>
      <c r="G102" s="55" t="s">
        <v>25840</v>
      </c>
      <c r="H102" s="55" t="s">
        <v>17480</v>
      </c>
      <c r="I102" s="55" t="s">
        <v>6195</v>
      </c>
      <c r="R102" t="str" cm="1">
        <f t="array" ref="R102">IFERROR(INDEX(AOM[AOM], MATCH(1, (AOM[Edge_Value]=ani_diet!D102)*(AOM[Is_Ani_Diet_Ingredient]&lt;&gt;FALSE), 0)), "No Match in AOM")</f>
        <v>AOM_001203</v>
      </c>
      <c r="S102" t="str" cm="1">
        <f t="array" ref="S102">IFERROR(IF(INDEX(AOM[Scientific Name], MATCH(1, (AOM[Edge_Value]=ani_diet!D102)*(AOM[Is_Ani_Diet_Ingredient]&lt;&gt;FALSE), 0))=0, "", INDEX(AOM[Scientific Name], MATCH(1, (AOM[Edge_Value]=ani_diet!D102)*(AOM[Is_Ani_Diet_Ingredient]&lt;&gt;FALSE), 0))), "No Match in AOM")</f>
        <v>Medicago sativa</v>
      </c>
      <c r="T102" t="str" cm="1">
        <f t="array" ref="T102">IF((S102&lt;&gt;"")*(S102&lt;&gt;"No Match in AOM"),IF(J102&lt;&gt;"",_xlfn.TEXTJOIN(";",TRUE,CONCATENATE(_xlfn.TEXTSPLIT(S102,";",TRUE,FALSE)," ",J102)),S102),"")</f>
        <v>Medicago sativa</v>
      </c>
    </row>
    <row r="103" spans="1:20">
      <c r="A103" s="30" t="s">
        <v>25841</v>
      </c>
      <c r="B103" s="55" t="s">
        <v>4117</v>
      </c>
      <c r="C103" s="56" t="str">
        <f>_xlfn.TEXTJOIN(" ",TRUE,B103,IF(ISBLANK(J103),"",_xlfn.TEXTSPLIT(J103,";")))</f>
        <v>Alfalfa</v>
      </c>
      <c r="D103" s="56" t="str">
        <f>_xlfn.TEXTJOIN(" ",TRUE,B103,IF(ISBLANK(J103),"",_xlfn.TEXTSPLIT(J103,";")),IF(ISBLANK(H103),"",_xlfn.TEXTSPLIT(H103,";")))</f>
        <v>Alfalfa Dried</v>
      </c>
      <c r="E103" s="56" t="str">
        <f>_xlfn.TEXTJOIN(" ",TRUE,B103,F103,IF(ISBLANK(J103),"",_xlfn.TEXTSPLIT(J103,";")),IF(ISBLANK(G103),"",_xlfn.TEXTSPLIT(G103,";")))</f>
        <v>Alfalfa Hunter River Dried(Sun) Chopped</v>
      </c>
      <c r="F103" s="55" t="s">
        <v>25837</v>
      </c>
      <c r="G103" s="55" t="s">
        <v>25842</v>
      </c>
      <c r="H103" s="55" t="s">
        <v>17480</v>
      </c>
      <c r="I103" s="55" t="s">
        <v>6195</v>
      </c>
      <c r="R103" t="str" cm="1">
        <f t="array" ref="R103">IFERROR(INDEX(AOM[AOM], MATCH(1, (AOM[Edge_Value]=ani_diet!D103)*(AOM[Is_Ani_Diet_Ingredient]&lt;&gt;FALSE), 0)), "No Match in AOM")</f>
        <v>AOM_001203</v>
      </c>
      <c r="S103" t="str" cm="1">
        <f t="array" ref="S103">IFERROR(IF(INDEX(AOM[Scientific Name], MATCH(1, (AOM[Edge_Value]=ani_diet!D103)*(AOM[Is_Ani_Diet_Ingredient]&lt;&gt;FALSE), 0))=0, "", INDEX(AOM[Scientific Name], MATCH(1, (AOM[Edge_Value]=ani_diet!D103)*(AOM[Is_Ani_Diet_Ingredient]&lt;&gt;FALSE), 0))), "No Match in AOM")</f>
        <v>Medicago sativa</v>
      </c>
      <c r="T103" t="str" cm="1">
        <f t="array" ref="T103">IF((S103&lt;&gt;"")*(S103&lt;&gt;"No Match in AOM"),IF(J103&lt;&gt;"",_xlfn.TEXTJOIN(";",TRUE,CONCATENATE(_xlfn.TEXTSPLIT(S103,";",TRUE,FALSE)," ",J103)),S103),"")</f>
        <v>Medicago sativa</v>
      </c>
    </row>
    <row r="104" spans="1:20">
      <c r="A104" s="30" t="s">
        <v>25843</v>
      </c>
      <c r="B104" s="55" t="s">
        <v>4117</v>
      </c>
      <c r="C104" s="56" t="str">
        <f>_xlfn.TEXTJOIN(" ",TRUE,B104,IF(ISBLANK(J104),"",_xlfn.TEXTSPLIT(J104,";")))</f>
        <v>Alfalfa</v>
      </c>
      <c r="D104" s="56" t="str">
        <f>_xlfn.TEXTJOIN(" ",TRUE,B104,IF(ISBLANK(J104),"",_xlfn.TEXTSPLIT(J104,";")),IF(ISBLANK(H104),"",_xlfn.TEXTSPLIT(H104,";")))</f>
        <v>Alfalfa Dried</v>
      </c>
      <c r="E104" s="56" t="str">
        <f>_xlfn.TEXTJOIN(" ",TRUE,B104,F104,IF(ISBLANK(J104),"",_xlfn.TEXTSPLIT(J104,";")),IF(ISBLANK(G104),"",_xlfn.TEXTSPLIT(G104,";")))</f>
        <v>Alfalfa Hay Chopped</v>
      </c>
      <c r="G104" s="55" t="s">
        <v>25844</v>
      </c>
      <c r="H104" s="55" t="s">
        <v>17480</v>
      </c>
      <c r="I104" s="55" t="s">
        <v>6195</v>
      </c>
      <c r="R104" t="str" cm="1">
        <f t="array" ref="R104">IFERROR(INDEX(AOM[AOM], MATCH(1, (AOM[Edge_Value]=ani_diet!D104)*(AOM[Is_Ani_Diet_Ingredient]&lt;&gt;FALSE), 0)), "No Match in AOM")</f>
        <v>AOM_001203</v>
      </c>
      <c r="S104" t="str" cm="1">
        <f t="array" ref="S104">IFERROR(IF(INDEX(AOM[Scientific Name], MATCH(1, (AOM[Edge_Value]=ani_diet!D104)*(AOM[Is_Ani_Diet_Ingredient]&lt;&gt;FALSE), 0))=0, "", INDEX(AOM[Scientific Name], MATCH(1, (AOM[Edge_Value]=ani_diet!D104)*(AOM[Is_Ani_Diet_Ingredient]&lt;&gt;FALSE), 0))), "No Match in AOM")</f>
        <v>Medicago sativa</v>
      </c>
      <c r="T104" t="str" cm="1">
        <f t="array" ref="T104">IF((S104&lt;&gt;"")*(S104&lt;&gt;"No Match in AOM"),IF(J104&lt;&gt;"",_xlfn.TEXTJOIN(";",TRUE,CONCATENATE(_xlfn.TEXTSPLIT(S104,";",TRUE,FALSE)," ",J104)),S104),"")</f>
        <v>Medicago sativa</v>
      </c>
    </row>
    <row r="105" spans="1:20">
      <c r="A105" s="30" t="s">
        <v>25845</v>
      </c>
      <c r="B105" s="55" t="s">
        <v>4117</v>
      </c>
      <c r="C105" s="56" t="str">
        <f>_xlfn.TEXTJOIN(" ",TRUE,B105,IF(ISBLANK(J105),"",_xlfn.TEXTSPLIT(J105,";")))</f>
        <v>Alfalfa</v>
      </c>
      <c r="D105" s="56" t="str">
        <f>_xlfn.TEXTJOIN(" ",TRUE,B105,IF(ISBLANK(J105),"",_xlfn.TEXTSPLIT(J105,";")),IF(ISBLANK(H105),"",_xlfn.TEXTSPLIT(H105,";")))</f>
        <v>Alfalfa Dried Ground</v>
      </c>
      <c r="E105" s="56" t="str">
        <f>_xlfn.TEXTJOIN(" ",TRUE,B105,F105,IF(ISBLANK(J105),"",_xlfn.TEXTSPLIT(J105,";")),IF(ISBLANK(G105),"",_xlfn.TEXTSPLIT(G105,";")))</f>
        <v>Alfalfa Hay Ground</v>
      </c>
      <c r="G105" s="55" t="s">
        <v>25846</v>
      </c>
      <c r="H105" s="55" t="s">
        <v>25767</v>
      </c>
      <c r="R105" t="str" cm="1">
        <f t="array" ref="R105">IFERROR(INDEX(AOM[AOM], MATCH(1, (AOM[Edge_Value]=ani_diet!D105)*(AOM[Is_Ani_Diet_Ingredient]&lt;&gt;FALSE), 0)), "No Match in AOM")</f>
        <v>AOM_001774</v>
      </c>
      <c r="S105" t="str" cm="1">
        <f t="array" ref="S105">IFERROR(IF(INDEX(AOM[Scientific Name], MATCH(1, (AOM[Edge_Value]=ani_diet!D105)*(AOM[Is_Ani_Diet_Ingredient]&lt;&gt;FALSE), 0))=0, "", INDEX(AOM[Scientific Name], MATCH(1, (AOM[Edge_Value]=ani_diet!D105)*(AOM[Is_Ani_Diet_Ingredient]&lt;&gt;FALSE), 0))), "No Match in AOM")</f>
        <v>Medicago sativa</v>
      </c>
      <c r="T105" t="str" cm="1">
        <f t="array" ref="T105">IF((S105&lt;&gt;"")*(S105&lt;&gt;"No Match in AOM"),IF(J105&lt;&gt;"",_xlfn.TEXTJOIN(";",TRUE,CONCATENATE(_xlfn.TEXTSPLIT(S105,";",TRUE,FALSE)," ",J105)),S105),"")</f>
        <v>Medicago sativa</v>
      </c>
    </row>
    <row r="106" spans="1:20">
      <c r="A106" s="30" t="s">
        <v>25847</v>
      </c>
      <c r="B106" s="55" t="s">
        <v>4117</v>
      </c>
      <c r="C106" s="56" t="str">
        <f>_xlfn.TEXTJOIN(" ",TRUE,B106,IF(ISBLANK(J106),"",_xlfn.TEXTSPLIT(J106,";")))</f>
        <v>Alfalfa</v>
      </c>
      <c r="D106" s="56" t="str">
        <f>_xlfn.TEXTJOIN(" ",TRUE,B106,IF(ISBLANK(J106),"",_xlfn.TEXTSPLIT(J106,";")),IF(ISBLANK(H106),"",_xlfn.TEXTSPLIT(H106,";")))</f>
        <v>Alfalfa Ground</v>
      </c>
      <c r="E106" s="56" t="str">
        <f>_xlfn.TEXTJOIN(" ",TRUE,B106,F106,IF(ISBLANK(J106),"",_xlfn.TEXTSPLIT(J106,";")),IF(ISBLANK(G106),"",_xlfn.TEXTSPLIT(G106,";")))</f>
        <v>Alfalfa Meal</v>
      </c>
      <c r="G106" s="55" t="s">
        <v>25824</v>
      </c>
      <c r="H106" s="55" t="s">
        <v>6052</v>
      </c>
      <c r="L106" s="32" t="s">
        <v>324</v>
      </c>
      <c r="N106" t="s">
        <v>2548</v>
      </c>
      <c r="O106" t="s">
        <v>2519</v>
      </c>
      <c r="P106" t="s">
        <v>25848</v>
      </c>
      <c r="Q106" t="s">
        <v>25849</v>
      </c>
      <c r="R106" t="str" cm="1">
        <f t="array" ref="R106">IFERROR(INDEX(AOM[AOM], MATCH(1, (AOM[Edge_Value]=ani_diet!D106)*(AOM[Is_Ani_Diet_Ingredient]&lt;&gt;FALSE), 0)), "No Match in AOM")</f>
        <v>AOM_002134</v>
      </c>
      <c r="S106" t="str" cm="1">
        <f t="array" ref="S106">IFERROR(IF(INDEX(AOM[Scientific Name], MATCH(1, (AOM[Edge_Value]=ani_diet!D106)*(AOM[Is_Ani_Diet_Ingredient]&lt;&gt;FALSE), 0))=0, "", INDEX(AOM[Scientific Name], MATCH(1, (AOM[Edge_Value]=ani_diet!D106)*(AOM[Is_Ani_Diet_Ingredient]&lt;&gt;FALSE), 0))), "No Match in AOM")</f>
        <v>Medicago sativa</v>
      </c>
      <c r="T106" t="str" cm="1">
        <f t="array" ref="T106">IF((S106&lt;&gt;"")*(S106&lt;&gt;"No Match in AOM"),IF(J106&lt;&gt;"",_xlfn.TEXTJOIN(";",TRUE,CONCATENATE(_xlfn.TEXTSPLIT(S106,";",TRUE,FALSE)," ",J106)),S106),"")</f>
        <v>Medicago sativa</v>
      </c>
    </row>
    <row r="107" spans="1:20">
      <c r="A107" s="30" t="s">
        <v>22695</v>
      </c>
      <c r="B107" s="55" t="s">
        <v>4117</v>
      </c>
      <c r="C107" s="56" t="str">
        <f>_xlfn.TEXTJOIN(" ",TRUE,B107,IF(ISBLANK(J107),"",_xlfn.TEXTSPLIT(J107,";")))</f>
        <v>Alfalfa Pods</v>
      </c>
      <c r="D107" s="56" t="str">
        <f>_xlfn.TEXTJOIN(" ",TRUE,B107,IF(ISBLANK(J107),"",_xlfn.TEXTSPLIT(J107,";")),IF(ISBLANK(H107),"",_xlfn.TEXTSPLIT(H107,";")))</f>
        <v>Alfalfa Pods</v>
      </c>
      <c r="E107" s="56" t="str">
        <f>_xlfn.TEXTJOIN(" ",TRUE,B107,F107,IF(ISBLANK(J107),"",_xlfn.TEXTSPLIT(J107,";")),IF(ISBLANK(G107),"",_xlfn.TEXTSPLIT(G107,";")))</f>
        <v>Alfalfa Pods</v>
      </c>
      <c r="J107" s="55" t="s">
        <v>3455</v>
      </c>
      <c r="R107" t="str" cm="1">
        <f t="array" ref="R107">IFERROR(INDEX(AOM[AOM], MATCH(1, (AOM[Edge_Value]=ani_diet!D107)*(AOM[Is_Ani_Diet_Ingredient]&lt;&gt;FALSE), 0)), "No Match in AOM")</f>
        <v>AOM_002088</v>
      </c>
      <c r="S107" t="str" cm="1">
        <f t="array" ref="S107">IFERROR(IF(INDEX(AOM[Scientific Name], MATCH(1, (AOM[Edge_Value]=ani_diet!D107)*(AOM[Is_Ani_Diet_Ingredient]&lt;&gt;FALSE), 0))=0, "", INDEX(AOM[Scientific Name], MATCH(1, (AOM[Edge_Value]=ani_diet!D107)*(AOM[Is_Ani_Diet_Ingredient]&lt;&gt;FALSE), 0))), "No Match in AOM")</f>
        <v>Medicago sativa</v>
      </c>
      <c r="T107" t="str" cm="1">
        <f t="array" ref="T107">IF((S107&lt;&gt;"")*(S107&lt;&gt;"No Match in AOM"),IF(J107&lt;&gt;"",_xlfn.TEXTJOIN(";",TRUE,CONCATENATE(_xlfn.TEXTSPLIT(S107,";",TRUE,FALSE)," ",J107)),S107),"")</f>
        <v>Medicago sativa Pods</v>
      </c>
    </row>
    <row r="108" spans="1:20">
      <c r="A108" s="30" t="s">
        <v>25850</v>
      </c>
      <c r="B108" s="55" t="s">
        <v>4117</v>
      </c>
      <c r="C108" s="56" t="str">
        <f>_xlfn.TEXTJOIN(" ",TRUE,B108,IF(ISBLANK(J108),"",_xlfn.TEXTSPLIT(J108,";")))</f>
        <v>Alfalfa Pods</v>
      </c>
      <c r="D108" s="56" t="str">
        <f>_xlfn.TEXTJOIN(" ",TRUE,B108,IF(ISBLANK(J108),"",_xlfn.TEXTSPLIT(J108,";")),IF(ISBLANK(H108),"",_xlfn.TEXTSPLIT(H108,";")))</f>
        <v>Alfalfa Pods Dried</v>
      </c>
      <c r="E108" s="56" t="str">
        <f>_xlfn.TEXTJOIN(" ",TRUE,B108,F108,IF(ISBLANK(J108),"",_xlfn.TEXTSPLIT(J108,";")),IF(ISBLANK(G108),"",_xlfn.TEXTSPLIT(G108,";")))</f>
        <v>Alfalfa Pods Dried</v>
      </c>
      <c r="G108" s="55" t="s">
        <v>17480</v>
      </c>
      <c r="H108" s="55" t="s">
        <v>17480</v>
      </c>
      <c r="J108" s="55" t="s">
        <v>3455</v>
      </c>
      <c r="R108" t="str" cm="1">
        <f t="array" ref="R108">IFERROR(INDEX(AOM[AOM], MATCH(1, (AOM[Edge_Value]=ani_diet!D108)*(AOM[Is_Ani_Diet_Ingredient]&lt;&gt;FALSE), 0)), "No Match in AOM")</f>
        <v>AOM_002089</v>
      </c>
      <c r="S108" t="str" cm="1">
        <f t="array" ref="S108">IFERROR(IF(INDEX(AOM[Scientific Name], MATCH(1, (AOM[Edge_Value]=ani_diet!D108)*(AOM[Is_Ani_Diet_Ingredient]&lt;&gt;FALSE), 0))=0, "", INDEX(AOM[Scientific Name], MATCH(1, (AOM[Edge_Value]=ani_diet!D108)*(AOM[Is_Ani_Diet_Ingredient]&lt;&gt;FALSE), 0))), "No Match in AOM")</f>
        <v>Medicago sativa</v>
      </c>
      <c r="T108" t="str" cm="1">
        <f t="array" ref="T108">IF((S108&lt;&gt;"")*(S108&lt;&gt;"No Match in AOM"),IF(J108&lt;&gt;"",_xlfn.TEXTJOIN(";",TRUE,CONCATENATE(_xlfn.TEXTSPLIT(S108,";",TRUE,FALSE)," ",J108)),S108),"")</f>
        <v>Medicago sativa Pods</v>
      </c>
    </row>
    <row r="109" spans="1:20">
      <c r="A109" s="30" t="s">
        <v>23598</v>
      </c>
      <c r="B109" s="55" t="s">
        <v>23598</v>
      </c>
      <c r="C109" s="56" t="str">
        <f>_xlfn.TEXTJOIN(" ",TRUE,B109,IF(ISBLANK(J109),"",_xlfn.TEXTSPLIT(J109,";")))</f>
        <v>Alkali</v>
      </c>
      <c r="D109" s="56" t="str">
        <f>_xlfn.TEXTJOIN(" ",TRUE,B109,IF(ISBLANK(J109),"",_xlfn.TEXTSPLIT(J109,";")),IF(ISBLANK(H109),"",_xlfn.TEXTSPLIT(H109,";")))</f>
        <v>Alkali</v>
      </c>
      <c r="E109" s="56" t="str">
        <f>_xlfn.TEXTJOIN(" ",TRUE,B109,F109,IF(ISBLANK(J109),"",_xlfn.TEXTSPLIT(J109,";")),IF(ISBLANK(G109),"",_xlfn.TEXTSPLIT(G109,";")))</f>
        <v>Alkali</v>
      </c>
      <c r="R109" t="str" cm="1">
        <f t="array" ref="R109">IFERROR(INDEX(AOM[AOM], MATCH(1, (AOM[Edge_Value]=ani_diet!D109)*(AOM[Is_Ani_Diet_Ingredient]&lt;&gt;FALSE), 0)), "No Match in AOM")</f>
        <v>AOM_001872</v>
      </c>
      <c r="S109" t="str" cm="1">
        <f t="array" ref="S109">IFERROR(IF(INDEX(AOM[Scientific Name], MATCH(1, (AOM[Edge_Value]=ani_diet!D109)*(AOM[Is_Ani_Diet_Ingredient]&lt;&gt;FALSE), 0))=0, "", INDEX(AOM[Scientific Name], MATCH(1, (AOM[Edge_Value]=ani_diet!D109)*(AOM[Is_Ani_Diet_Ingredient]&lt;&gt;FALSE), 0))), "No Match in AOM")</f>
        <v/>
      </c>
      <c r="T109" t="str" cm="1">
        <f t="array" ref="T109">IF((S109&lt;&gt;"")*(S109&lt;&gt;"No Match in AOM"),IF(J109&lt;&gt;"",_xlfn.TEXTJOIN(";",TRUE,CONCATENATE(_xlfn.TEXTSPLIT(S109,";",TRUE,FALSE)," ",J109)),S109),"")</f>
        <v/>
      </c>
    </row>
    <row r="110" spans="1:20">
      <c r="A110" s="30" t="s">
        <v>20686</v>
      </c>
      <c r="B110" s="55" t="s">
        <v>20686</v>
      </c>
      <c r="C110" s="56" t="str">
        <f>_xlfn.TEXTJOIN(" ",TRUE,B110,IF(ISBLANK(J110),"",_xlfn.TEXTSPLIT(J110,";")))</f>
        <v>Alternanthera sessilis</v>
      </c>
      <c r="D110" s="56" t="str">
        <f>_xlfn.TEXTJOIN(" ",TRUE,B110,IF(ISBLANK(J110),"",_xlfn.TEXTSPLIT(J110,";")),IF(ISBLANK(H110),"",_xlfn.TEXTSPLIT(H110,";")))</f>
        <v>Alternanthera sessilis</v>
      </c>
      <c r="E110" s="56" t="str">
        <f>_xlfn.TEXTJOIN(" ",TRUE,B110,F110,IF(ISBLANK(J110),"",_xlfn.TEXTSPLIT(J110,";")),IF(ISBLANK(G110),"",_xlfn.TEXTSPLIT(G110,";")))</f>
        <v>Alternanthera sessilis</v>
      </c>
      <c r="R110" t="str" cm="1">
        <f t="array" ref="R110">IFERROR(INDEX(AOM[AOM], MATCH(1, (AOM[Edge_Value]=ani_diet!D110)*(AOM[Is_Ani_Diet_Ingredient]&lt;&gt;FALSE), 0)), "No Match in AOM")</f>
        <v>AOM_003066</v>
      </c>
      <c r="S110" t="str" cm="1">
        <f t="array" ref="S110">IFERROR(IF(INDEX(AOM[Scientific Name], MATCH(1, (AOM[Edge_Value]=ani_diet!D110)*(AOM[Is_Ani_Diet_Ingredient]&lt;&gt;FALSE), 0))=0, "", INDEX(AOM[Scientific Name], MATCH(1, (AOM[Edge_Value]=ani_diet!D110)*(AOM[Is_Ani_Diet_Ingredient]&lt;&gt;FALSE), 0))), "No Match in AOM")</f>
        <v>Alternanthera sessilis</v>
      </c>
      <c r="T110" t="str" cm="1">
        <f t="array" ref="T110">IF((S110&lt;&gt;"")*(S110&lt;&gt;"No Match in AOM"),IF(J110&lt;&gt;"",_xlfn.TEXTJOIN(";",TRUE,CONCATENATE(_xlfn.TEXTSPLIT(S110,";",TRUE,FALSE)," ",J110)),S110),"")</f>
        <v>Alternanthera sessilis</v>
      </c>
    </row>
    <row r="111" spans="1:20">
      <c r="A111" s="30" t="s">
        <v>23025</v>
      </c>
      <c r="B111" s="55" t="s">
        <v>23025</v>
      </c>
      <c r="C111" s="56" t="str">
        <f>_xlfn.TEXTJOIN(" ",TRUE,B111,IF(ISBLANK(J111),"",_xlfn.TEXTSPLIT(J111,";")))</f>
        <v>Amaranthus cruentus</v>
      </c>
      <c r="D111" s="56" t="str">
        <f>_xlfn.TEXTJOIN(" ",TRUE,B111,IF(ISBLANK(J111),"",_xlfn.TEXTSPLIT(J111,";")),IF(ISBLANK(H111),"",_xlfn.TEXTSPLIT(H111,";")))</f>
        <v>Amaranthus cruentus</v>
      </c>
      <c r="E111" s="56" t="str">
        <f>_xlfn.TEXTJOIN(" ",TRUE,B111,F111,IF(ISBLANK(J111),"",_xlfn.TEXTSPLIT(J111,";")),IF(ISBLANK(G111),"",_xlfn.TEXTSPLIT(G111,";")))</f>
        <v>Amaranthus cruentus</v>
      </c>
      <c r="R111" t="str" cm="1">
        <f t="array" ref="R111">IFERROR(INDEX(AOM[AOM], MATCH(1, (AOM[Edge_Value]=ani_diet!D111)*(AOM[Is_Ani_Diet_Ingredient]&lt;&gt;FALSE), 0)), "No Match in AOM")</f>
        <v>AOM_001533</v>
      </c>
      <c r="S111" t="str" cm="1">
        <f t="array" ref="S111">IFERROR(IF(INDEX(AOM[Scientific Name], MATCH(1, (AOM[Edge_Value]=ani_diet!D111)*(AOM[Is_Ani_Diet_Ingredient]&lt;&gt;FALSE), 0))=0, "", INDEX(AOM[Scientific Name], MATCH(1, (AOM[Edge_Value]=ani_diet!D111)*(AOM[Is_Ani_Diet_Ingredient]&lt;&gt;FALSE), 0))), "No Match in AOM")</f>
        <v>Amaranthus cruentus</v>
      </c>
      <c r="T111" t="str" cm="1">
        <f t="array" ref="T111">IF((S111&lt;&gt;"")*(S111&lt;&gt;"No Match in AOM"),IF(J111&lt;&gt;"",_xlfn.TEXTJOIN(";",TRUE,CONCATENATE(_xlfn.TEXTSPLIT(S111,";",TRUE,FALSE)," ",J111)),S111),"")</f>
        <v>Amaranthus cruentus</v>
      </c>
    </row>
    <row r="112" spans="1:20">
      <c r="A112" s="30" t="s">
        <v>25851</v>
      </c>
      <c r="B112" s="55" t="s">
        <v>23025</v>
      </c>
      <c r="C112" s="56" t="str">
        <f>_xlfn.TEXTJOIN(" ",TRUE,B112,IF(ISBLANK(J112),"",_xlfn.TEXTSPLIT(J112,";")))</f>
        <v>Amaranthus cruentus Leaves</v>
      </c>
      <c r="D112" s="56" t="str">
        <f>_xlfn.TEXTJOIN(" ",TRUE,B112,IF(ISBLANK(J112),"",_xlfn.TEXTSPLIT(J112,";")),IF(ISBLANK(H112),"",_xlfn.TEXTSPLIT(H112,";")))</f>
        <v>Amaranthus cruentus Leaves Ground</v>
      </c>
      <c r="E112" s="56" t="str">
        <f>_xlfn.TEXTJOIN(" ",TRUE,B112,F112,IF(ISBLANK(J112),"",_xlfn.TEXTSPLIT(J112,";")),IF(ISBLANK(G112),"",_xlfn.TEXTSPLIT(G112,";")))</f>
        <v>Amaranthus cruentus Leaves Ground</v>
      </c>
      <c r="G112" s="55" t="s">
        <v>6052</v>
      </c>
      <c r="H112" s="55" t="s">
        <v>6052</v>
      </c>
      <c r="J112" s="55" t="s">
        <v>6187</v>
      </c>
      <c r="L112" s="32" t="s">
        <v>324</v>
      </c>
      <c r="R112" t="str" cm="1">
        <f t="array" ref="R112">IFERROR(INDEX(AOM[AOM], MATCH(1, (AOM[Edge_Value]=ani_diet!D112)*(AOM[Is_Ani_Diet_Ingredient]&lt;&gt;FALSE), 0)), "No Match in AOM")</f>
        <v>AOM_001534</v>
      </c>
      <c r="S112" t="str" cm="1">
        <f t="array" ref="S112">IFERROR(IF(INDEX(AOM[Scientific Name], MATCH(1, (AOM[Edge_Value]=ani_diet!D112)*(AOM[Is_Ani_Diet_Ingredient]&lt;&gt;FALSE), 0))=0, "", INDEX(AOM[Scientific Name], MATCH(1, (AOM[Edge_Value]=ani_diet!D112)*(AOM[Is_Ani_Diet_Ingredient]&lt;&gt;FALSE), 0))), "No Match in AOM")</f>
        <v>Amaranthus cruentus</v>
      </c>
      <c r="T112" t="str" cm="1">
        <f t="array" ref="T112">IF((S112&lt;&gt;"")*(S112&lt;&gt;"No Match in AOM"),IF(J112&lt;&gt;"",_xlfn.TEXTJOIN(";",TRUE,CONCATENATE(_xlfn.TEXTSPLIT(S112,";",TRUE,FALSE)," ",J112)),S112),"")</f>
        <v>Amaranthus cruentus Leaves</v>
      </c>
    </row>
    <row r="113" spans="1:20">
      <c r="A113" s="30" t="s">
        <v>8227</v>
      </c>
      <c r="B113" s="55" t="s">
        <v>8227</v>
      </c>
      <c r="C113" s="56" t="str">
        <f>_xlfn.TEXTJOIN(" ",TRUE,B113,IF(ISBLANK(J113),"",_xlfn.TEXTSPLIT(J113,";")))</f>
        <v>Amino Acid</v>
      </c>
      <c r="D113" s="56" t="str">
        <f>_xlfn.TEXTJOIN(" ",TRUE,B113,IF(ISBLANK(J113),"",_xlfn.TEXTSPLIT(J113,";")),IF(ISBLANK(H113),"",_xlfn.TEXTSPLIT(H113,";")))</f>
        <v>Amino Acid</v>
      </c>
      <c r="E113" s="56" t="str">
        <f>_xlfn.TEXTJOIN(" ",TRUE,B113,F113,IF(ISBLANK(J113),"",_xlfn.TEXTSPLIT(J113,";")),IF(ISBLANK(G113),"",_xlfn.TEXTSPLIT(G113,";")))</f>
        <v>Amino Acid</v>
      </c>
      <c r="R113" t="str" cm="1">
        <f t="array" ref="R113">IFERROR(INDEX(AOM[AOM], MATCH(1, (AOM[Edge_Value]=ani_diet!D113)*(AOM[Is_Ani_Diet_Ingredient]&lt;&gt;FALSE), 0)), "No Match in AOM")</f>
        <v>AOM_000737</v>
      </c>
      <c r="S113" t="str" cm="1">
        <f t="array" ref="S113">IFERROR(IF(INDEX(AOM[Scientific Name], MATCH(1, (AOM[Edge_Value]=ani_diet!D113)*(AOM[Is_Ani_Diet_Ingredient]&lt;&gt;FALSE), 0))=0, "", INDEX(AOM[Scientific Name], MATCH(1, (AOM[Edge_Value]=ani_diet!D113)*(AOM[Is_Ani_Diet_Ingredient]&lt;&gt;FALSE), 0))), "No Match in AOM")</f>
        <v/>
      </c>
      <c r="T113" t="str" cm="1">
        <f t="array" ref="T113">IF((S113&lt;&gt;"")*(S113&lt;&gt;"No Match in AOM"),IF(J113&lt;&gt;"",_xlfn.TEXTJOIN(";",TRUE,CONCATENATE(_xlfn.TEXTSPLIT(S113,";",TRUE,FALSE)," ",J113)),S113),"")</f>
        <v/>
      </c>
    </row>
    <row r="114" spans="1:20">
      <c r="A114" s="30" t="s">
        <v>23600</v>
      </c>
      <c r="B114" s="55" t="s">
        <v>23600</v>
      </c>
      <c r="C114" s="56" t="str">
        <f>_xlfn.TEXTJOIN(" ",TRUE,B114,IF(ISBLANK(J114),"",_xlfn.TEXTSPLIT(J114,";")))</f>
        <v>Ammonium Chloride</v>
      </c>
      <c r="D114" s="56" t="str">
        <f>_xlfn.TEXTJOIN(" ",TRUE,B114,IF(ISBLANK(J114),"",_xlfn.TEXTSPLIT(J114,";")),IF(ISBLANK(H114),"",_xlfn.TEXTSPLIT(H114,";")))</f>
        <v>Ammonium Chloride</v>
      </c>
      <c r="E114" s="56" t="str">
        <f>_xlfn.TEXTJOIN(" ",TRUE,B114,F114,IF(ISBLANK(J114),"",_xlfn.TEXTSPLIT(J114,";")),IF(ISBLANK(G114),"",_xlfn.TEXTSPLIT(G114,";")))</f>
        <v>Ammonium Chloride</v>
      </c>
      <c r="M114" s="32" t="s">
        <v>324</v>
      </c>
      <c r="R114" t="str" cm="1">
        <f t="array" ref="R114">IFERROR(INDEX(AOM[AOM], MATCH(1, (AOM[Edge_Value]=ani_diet!D114)*(AOM[Is_Ani_Diet_Ingredient]&lt;&gt;FALSE), 0)), "No Match in AOM")</f>
        <v>AOM_001367</v>
      </c>
      <c r="S114" t="str" cm="1">
        <f t="array" ref="S114">IFERROR(IF(INDEX(AOM[Scientific Name], MATCH(1, (AOM[Edge_Value]=ani_diet!D114)*(AOM[Is_Ani_Diet_Ingredient]&lt;&gt;FALSE), 0))=0, "", INDEX(AOM[Scientific Name], MATCH(1, (AOM[Edge_Value]=ani_diet!D114)*(AOM[Is_Ani_Diet_Ingredient]&lt;&gt;FALSE), 0))), "No Match in AOM")</f>
        <v/>
      </c>
      <c r="T114" t="str" cm="1">
        <f t="array" ref="T114">IF((S114&lt;&gt;"")*(S114&lt;&gt;"No Match in AOM"),IF(J114&lt;&gt;"",_xlfn.TEXTJOIN(";",TRUE,CONCATENATE(_xlfn.TEXTSPLIT(S114,";",TRUE,FALSE)," ",J114)),S114),"")</f>
        <v/>
      </c>
    </row>
    <row r="115" spans="1:20">
      <c r="A115" s="30" t="s">
        <v>25852</v>
      </c>
      <c r="B115" s="55" t="s">
        <v>7812</v>
      </c>
      <c r="C115" s="56" t="str">
        <f>_xlfn.TEXTJOIN(" ",TRUE,B115,IF(ISBLANK(J115),"",_xlfn.TEXTSPLIT(J115,";")))</f>
        <v>Ammonium Sulphate</v>
      </c>
      <c r="D115" s="56" t="str">
        <f>_xlfn.TEXTJOIN(" ",TRUE,B115,IF(ISBLANK(J115),"",_xlfn.TEXTSPLIT(J115,";")),IF(ISBLANK(H115),"",_xlfn.TEXTSPLIT(H115,";")))</f>
        <v>Ammonium Sulphate</v>
      </c>
      <c r="E115" s="56" t="str">
        <f>_xlfn.TEXTJOIN(" ",TRUE,B115,F115,IF(ISBLANK(J115),"",_xlfn.TEXTSPLIT(J115,";")),IF(ISBLANK(G115),"",_xlfn.TEXTSPLIT(G115,";")))</f>
        <v>Ammonium Sulphate</v>
      </c>
      <c r="M115" s="32" t="s">
        <v>324</v>
      </c>
      <c r="R115" t="str" cm="1">
        <f t="array" ref="R115">IFERROR(INDEX(AOM[AOM], MATCH(1, (AOM[Edge_Value]=ani_diet!D115)*(AOM[Is_Ani_Diet_Ingredient]&lt;&gt;FALSE), 0)), "No Match in AOM")</f>
        <v>AOM_001368</v>
      </c>
      <c r="S115" t="str" cm="1">
        <f t="array" ref="S115">IFERROR(IF(INDEX(AOM[Scientific Name], MATCH(1, (AOM[Edge_Value]=ani_diet!D115)*(AOM[Is_Ani_Diet_Ingredient]&lt;&gt;FALSE), 0))=0, "", INDEX(AOM[Scientific Name], MATCH(1, (AOM[Edge_Value]=ani_diet!D115)*(AOM[Is_Ani_Diet_Ingredient]&lt;&gt;FALSE), 0))), "No Match in AOM")</f>
        <v/>
      </c>
      <c r="T115" t="str" cm="1">
        <f t="array" ref="T115">IF((S115&lt;&gt;"")*(S115&lt;&gt;"No Match in AOM"),IF(J115&lt;&gt;"",_xlfn.TEXTJOIN(";",TRUE,CONCATENATE(_xlfn.TEXTSPLIT(S115,";",TRUE,FALSE)," ",J115)),S115),"")</f>
        <v/>
      </c>
    </row>
    <row r="116" spans="1:20">
      <c r="A116" s="30" t="s">
        <v>4465</v>
      </c>
      <c r="B116" s="55" t="s">
        <v>4465</v>
      </c>
      <c r="C116" s="56" t="str">
        <f>_xlfn.TEXTJOIN(" ",TRUE,B116,IF(ISBLANK(J116),"",_xlfn.TEXTSPLIT(J116,";")))</f>
        <v>Anacardium occidentale</v>
      </c>
      <c r="D116" s="56" t="str">
        <f>_xlfn.TEXTJOIN(" ",TRUE,B116,IF(ISBLANK(J116),"",_xlfn.TEXTSPLIT(J116,";")),IF(ISBLANK(H116),"",_xlfn.TEXTSPLIT(H116,";")))</f>
        <v>Anacardium occidentale</v>
      </c>
      <c r="E116" s="56" t="str">
        <f>_xlfn.TEXTJOIN(" ",TRUE,B116,F116,IF(ISBLANK(J116),"",_xlfn.TEXTSPLIT(J116,";")),IF(ISBLANK(G116),"",_xlfn.TEXTSPLIT(G116,";")))</f>
        <v>Anacardium occidentale</v>
      </c>
      <c r="R116" t="str" cm="1">
        <f t="array" ref="R116">IFERROR(INDEX(AOM[AOM], MATCH(1, (AOM[Edge_Value]=ani_diet!D116)*(AOM[Is_Ani_Diet_Ingredient]&lt;&gt;FALSE), 0)), "No Match in AOM")</f>
        <v>AOM_003081</v>
      </c>
      <c r="S116" t="str" cm="1">
        <f t="array" ref="S116">IFERROR(IF(INDEX(AOM[Scientific Name], MATCH(1, (AOM[Edge_Value]=ani_diet!D116)*(AOM[Is_Ani_Diet_Ingredient]&lt;&gt;FALSE), 0))=0, "", INDEX(AOM[Scientific Name], MATCH(1, (AOM[Edge_Value]=ani_diet!D116)*(AOM[Is_Ani_Diet_Ingredient]&lt;&gt;FALSE), 0))), "No Match in AOM")</f>
        <v>Anacardium occidentale</v>
      </c>
      <c r="T116" t="str" cm="1">
        <f t="array" ref="T116">IF((S116&lt;&gt;"")*(S116&lt;&gt;"No Match in AOM"),IF(J116&lt;&gt;"",_xlfn.TEXTJOIN(";",TRUE,CONCATENATE(_xlfn.TEXTSPLIT(S116,";",TRUE,FALSE)," ",J116)),S116),"")</f>
        <v>Anacardium occidentale</v>
      </c>
    </row>
    <row r="117" spans="1:20">
      <c r="A117" s="30" t="s">
        <v>21769</v>
      </c>
      <c r="B117" s="55" t="s">
        <v>4465</v>
      </c>
      <c r="C117" s="56" t="str">
        <f>_xlfn.TEXTJOIN(" ",TRUE,B117,IF(ISBLANK(J117),"",_xlfn.TEXTSPLIT(J117,";")))</f>
        <v>Anacardium occidentale Leaves</v>
      </c>
      <c r="D117" s="56" t="str">
        <f>_xlfn.TEXTJOIN(" ",TRUE,B117,IF(ISBLANK(J117),"",_xlfn.TEXTSPLIT(J117,";")),IF(ISBLANK(H117),"",_xlfn.TEXTSPLIT(H117,";")))</f>
        <v>Anacardium occidentale Leaves</v>
      </c>
      <c r="E117" s="56" t="str">
        <f>_xlfn.TEXTJOIN(" ",TRUE,B117,F117,IF(ISBLANK(J117),"",_xlfn.TEXTSPLIT(J117,";")),IF(ISBLANK(G117),"",_xlfn.TEXTSPLIT(G117,";")))</f>
        <v>Anacardium occidentale Leaves</v>
      </c>
      <c r="J117" s="55" t="s">
        <v>6187</v>
      </c>
      <c r="R117" t="str" cm="1">
        <f t="array" ref="R117">IFERROR(INDEX(AOM[AOM], MATCH(1, (AOM[Edge_Value]=ani_diet!D117)*(AOM[Is_Ani_Diet_Ingredient]&lt;&gt;FALSE), 0)), "No Match in AOM")</f>
        <v>AOM_003082</v>
      </c>
      <c r="S117" t="str" cm="1">
        <f t="array" ref="S117">IFERROR(IF(INDEX(AOM[Scientific Name], MATCH(1, (AOM[Edge_Value]=ani_diet!D117)*(AOM[Is_Ani_Diet_Ingredient]&lt;&gt;FALSE), 0))=0, "", INDEX(AOM[Scientific Name], MATCH(1, (AOM[Edge_Value]=ani_diet!D117)*(AOM[Is_Ani_Diet_Ingredient]&lt;&gt;FALSE), 0))), "No Match in AOM")</f>
        <v>Anacardium occidentale</v>
      </c>
      <c r="T117" t="str" cm="1">
        <f t="array" ref="T117">IF((S117&lt;&gt;"")*(S117&lt;&gt;"No Match in AOM"),IF(J117&lt;&gt;"",_xlfn.TEXTJOIN(";",TRUE,CONCATENATE(_xlfn.TEXTSPLIT(S117,";",TRUE,FALSE)," ",J117)),S117),"")</f>
        <v>Anacardium occidentale Leaves</v>
      </c>
    </row>
    <row r="118" spans="1:20">
      <c r="A118" s="30" t="s">
        <v>25853</v>
      </c>
      <c r="B118" s="55" t="s">
        <v>4465</v>
      </c>
      <c r="C118" s="56" t="str">
        <f>_xlfn.TEXTJOIN(" ",TRUE,B118,IF(ISBLANK(J118),"",_xlfn.TEXTSPLIT(J118,";")))</f>
        <v>Anacardium occidentale Leaves and Twigs</v>
      </c>
      <c r="D118" s="56" t="str">
        <f>_xlfn.TEXTJOIN(" ",TRUE,B118,IF(ISBLANK(J118),"",_xlfn.TEXTSPLIT(J118,";")),IF(ISBLANK(H118),"",_xlfn.TEXTSPLIT(H118,";")))</f>
        <v>Anacardium occidentale Leaves and Twigs</v>
      </c>
      <c r="E118" s="56" t="str">
        <f>_xlfn.TEXTJOIN(" ",TRUE,B118,F118,IF(ISBLANK(J118),"",_xlfn.TEXTSPLIT(J118,";")),IF(ISBLANK(G118),"",_xlfn.TEXTSPLIT(G118,";")))</f>
        <v>Anacardium occidentale Leaves and Twigs</v>
      </c>
      <c r="J118" s="55" t="s">
        <v>25806</v>
      </c>
      <c r="R118" t="str" cm="1">
        <f t="array" ref="R118">IFERROR(INDEX(AOM[AOM], MATCH(1, (AOM[Edge_Value]=ani_diet!D118)*(AOM[Is_Ani_Diet_Ingredient]&lt;&gt;FALSE), 0)), "No Match in AOM")</f>
        <v>AOM_003582</v>
      </c>
      <c r="S118" t="str" cm="1">
        <f t="array" ref="S118">IFERROR(IF(INDEX(AOM[Scientific Name], MATCH(1, (AOM[Edge_Value]=ani_diet!D118)*(AOM[Is_Ani_Diet_Ingredient]&lt;&gt;FALSE), 0))=0, "", INDEX(AOM[Scientific Name], MATCH(1, (AOM[Edge_Value]=ani_diet!D118)*(AOM[Is_Ani_Diet_Ingredient]&lt;&gt;FALSE), 0))), "No Match in AOM")</f>
        <v>Anacardium occidentale</v>
      </c>
      <c r="T118" t="str" cm="1">
        <f t="array" ref="T118">IF((S118&lt;&gt;"")*(S118&lt;&gt;"No Match in AOM"),IF(J118&lt;&gt;"",_xlfn.TEXTJOIN(";",TRUE,CONCATENATE(_xlfn.TEXTSPLIT(S118,";",TRUE,FALSE)," ",J118)),S118),"")</f>
        <v>Anacardium occidentale Leaves and Twigs</v>
      </c>
    </row>
    <row r="119" spans="1:20">
      <c r="A119" s="30" t="s">
        <v>25854</v>
      </c>
      <c r="B119" s="55" t="s">
        <v>20818</v>
      </c>
      <c r="C119" s="56" t="str">
        <f>_xlfn.TEXTJOIN(" ",TRUE,B119,IF(ISBLANK(J119),"",_xlfn.TEXTSPLIT(J119,";")))</f>
        <v>Andropogon</v>
      </c>
      <c r="D119" s="56" t="str">
        <f>_xlfn.TEXTJOIN(" ",TRUE,B119,IF(ISBLANK(J119),"",_xlfn.TEXTSPLIT(J119,";")),IF(ISBLANK(H119),"",_xlfn.TEXTSPLIT(H119,";")))</f>
        <v>Andropogon</v>
      </c>
      <c r="E119" s="56" t="str">
        <f>_xlfn.TEXTJOIN(" ",TRUE,B119,F119,IF(ISBLANK(J119),"",_xlfn.TEXTSPLIT(J119,";")),IF(ISBLANK(G119),"",_xlfn.TEXTSPLIT(G119,";")))</f>
        <v>Andropogon</v>
      </c>
      <c r="R119" t="str" cm="1">
        <f t="array" ref="R119">IFERROR(INDEX(AOM[AOM], MATCH(1, (AOM[Edge_Value]=ani_diet!D119)*(AOM[Is_Ani_Diet_Ingredient]&lt;&gt;FALSE), 0)), "No Match in AOM")</f>
        <v>AOM_001379</v>
      </c>
      <c r="S119" t="str" cm="1">
        <f t="array" ref="S119">IFERROR(IF(INDEX(AOM[Scientific Name], MATCH(1, (AOM[Edge_Value]=ani_diet!D119)*(AOM[Is_Ani_Diet_Ingredient]&lt;&gt;FALSE), 0))=0, "", INDEX(AOM[Scientific Name], MATCH(1, (AOM[Edge_Value]=ani_diet!D119)*(AOM[Is_Ani_Diet_Ingredient]&lt;&gt;FALSE), 0))), "No Match in AOM")</f>
        <v xml:space="preserve">Andropogon </v>
      </c>
      <c r="T119" t="str" cm="1">
        <f t="array" ref="T119">IF((S119&lt;&gt;"")*(S119&lt;&gt;"No Match in AOM"),IF(J119&lt;&gt;"",_xlfn.TEXTJOIN(";",TRUE,CONCATENATE(_xlfn.TEXTSPLIT(S119,";",TRUE,FALSE)," ",J119)),S119),"")</f>
        <v xml:space="preserve">Andropogon </v>
      </c>
    </row>
    <row r="120" spans="1:20">
      <c r="A120" s="30" t="s">
        <v>20826</v>
      </c>
      <c r="B120" s="55" t="s">
        <v>20826</v>
      </c>
      <c r="C120" s="56" t="str">
        <f>_xlfn.TEXTJOIN(" ",TRUE,B120,IF(ISBLANK(J120),"",_xlfn.TEXTSPLIT(J120,";")))</f>
        <v>Andropogon abyssinica</v>
      </c>
      <c r="D120" s="56" t="str">
        <f>_xlfn.TEXTJOIN(" ",TRUE,B120,IF(ISBLANK(J120),"",_xlfn.TEXTSPLIT(J120,";")),IF(ISBLANK(H120),"",_xlfn.TEXTSPLIT(H120,";")))</f>
        <v>Andropogon abyssinica</v>
      </c>
      <c r="E120" s="56" t="str">
        <f>_xlfn.TEXTJOIN(" ",TRUE,B120,F120,IF(ISBLANK(J120),"",_xlfn.TEXTSPLIT(J120,";")),IF(ISBLANK(G120),"",_xlfn.TEXTSPLIT(G120,";")))</f>
        <v>Andropogon abyssinica</v>
      </c>
      <c r="R120" t="str" cm="1">
        <f t="array" ref="R120">IFERROR(INDEX(AOM[AOM], MATCH(1, (AOM[Edge_Value]=ani_diet!D120)*(AOM[Is_Ani_Diet_Ingredient]&lt;&gt;FALSE), 0)), "No Match in AOM")</f>
        <v>AOM_001382</v>
      </c>
      <c r="S120" t="str" cm="1">
        <f t="array" ref="S120">IFERROR(IF(INDEX(AOM[Scientific Name], MATCH(1, (AOM[Edge_Value]=ani_diet!D120)*(AOM[Is_Ani_Diet_Ingredient]&lt;&gt;FALSE), 0))=0, "", INDEX(AOM[Scientific Name], MATCH(1, (AOM[Edge_Value]=ani_diet!D120)*(AOM[Is_Ani_Diet_Ingredient]&lt;&gt;FALSE), 0))), "No Match in AOM")</f>
        <v>Andropogon abyssinica</v>
      </c>
      <c r="T120" t="str" cm="1">
        <f t="array" ref="T120">IF((S120&lt;&gt;"")*(S120&lt;&gt;"No Match in AOM"),IF(J120&lt;&gt;"",_xlfn.TEXTJOIN(";",TRUE,CONCATENATE(_xlfn.TEXTSPLIT(S120,";",TRUE,FALSE)," ",J120)),S120),"")</f>
        <v>Andropogon abyssinica</v>
      </c>
    </row>
    <row r="121" spans="1:20">
      <c r="A121" s="30" t="s">
        <v>20830</v>
      </c>
      <c r="B121" s="55" t="s">
        <v>20830</v>
      </c>
      <c r="C121" s="56" t="str">
        <f>_xlfn.TEXTJOIN(" ",TRUE,B121,IF(ISBLANK(J121),"",_xlfn.TEXTSPLIT(J121,";")))</f>
        <v>Andropogon appendiculatus</v>
      </c>
      <c r="D121" s="56" t="str">
        <f>_xlfn.TEXTJOIN(" ",TRUE,B121,IF(ISBLANK(J121),"",_xlfn.TEXTSPLIT(J121,";")),IF(ISBLANK(H121),"",_xlfn.TEXTSPLIT(H121,";")))</f>
        <v>Andropogon appendiculatus</v>
      </c>
      <c r="E121" s="56" t="str">
        <f>_xlfn.TEXTJOIN(" ",TRUE,B121,F121,IF(ISBLANK(J121),"",_xlfn.TEXTSPLIT(J121,";")),IF(ISBLANK(G121),"",_xlfn.TEXTSPLIT(G121,";")))</f>
        <v>Andropogon appendiculatus</v>
      </c>
      <c r="R121" t="str" cm="1">
        <f t="array" ref="R121">IFERROR(INDEX(AOM[AOM], MATCH(1, (AOM[Edge_Value]=ani_diet!D121)*(AOM[Is_Ani_Diet_Ingredient]&lt;&gt;FALSE), 0)), "No Match in AOM")</f>
        <v>AOM_002216</v>
      </c>
      <c r="S121" t="str" cm="1">
        <f t="array" ref="S121">IFERROR(IF(INDEX(AOM[Scientific Name], MATCH(1, (AOM[Edge_Value]=ani_diet!D121)*(AOM[Is_Ani_Diet_Ingredient]&lt;&gt;FALSE), 0))=0, "", INDEX(AOM[Scientific Name], MATCH(1, (AOM[Edge_Value]=ani_diet!D121)*(AOM[Is_Ani_Diet_Ingredient]&lt;&gt;FALSE), 0))), "No Match in AOM")</f>
        <v>Andropogon appendiculatus</v>
      </c>
      <c r="T121" t="str" cm="1">
        <f t="array" ref="T121">IF((S121&lt;&gt;"")*(S121&lt;&gt;"No Match in AOM"),IF(J121&lt;&gt;"",_xlfn.TEXTJOIN(";",TRUE,CONCATENATE(_xlfn.TEXTSPLIT(S121,";",TRUE,FALSE)," ",J121)),S121),"")</f>
        <v>Andropogon appendiculatus</v>
      </c>
    </row>
    <row r="122" spans="1:20">
      <c r="A122" s="30" t="s">
        <v>25855</v>
      </c>
      <c r="B122" s="55" t="s">
        <v>20818</v>
      </c>
      <c r="C122" s="56" t="str">
        <f>_xlfn.TEXTJOIN(" ",TRUE,B122,IF(ISBLANK(J122),"",_xlfn.TEXTSPLIT(J122,";")))</f>
        <v>Andropogon</v>
      </c>
      <c r="D122" s="56" t="str">
        <f>_xlfn.TEXTJOIN(" ",TRUE,B122,IF(ISBLANK(J122),"",_xlfn.TEXTSPLIT(J122,";")),IF(ISBLANK(H122),"",_xlfn.TEXTSPLIT(H122,";")))</f>
        <v>Andropogon Dried</v>
      </c>
      <c r="E122" s="56" t="str">
        <f>_xlfn.TEXTJOIN(" ",TRUE,B122,F122,IF(ISBLANK(J122),"",_xlfn.TEXTSPLIT(J122,";")),IF(ISBLANK(G122),"",_xlfn.TEXTSPLIT(G122,";")))</f>
        <v>Andropogon Chopped Dried</v>
      </c>
      <c r="G122" s="55" t="s">
        <v>25774</v>
      </c>
      <c r="H122" s="55" t="s">
        <v>17480</v>
      </c>
      <c r="R122" t="str" cm="1">
        <f t="array" ref="R122">IFERROR(INDEX(AOM[AOM], MATCH(1, (AOM[Edge_Value]=ani_diet!D122)*(AOM[Is_Ani_Diet_Ingredient]&lt;&gt;FALSE), 0)), "No Match in AOM")</f>
        <v>AOM_006039</v>
      </c>
      <c r="S122" t="str" cm="1">
        <f t="array" ref="S122">IFERROR(IF(INDEX(AOM[Scientific Name], MATCH(1, (AOM[Edge_Value]=ani_diet!D122)*(AOM[Is_Ani_Diet_Ingredient]&lt;&gt;FALSE), 0))=0, "", INDEX(AOM[Scientific Name], MATCH(1, (AOM[Edge_Value]=ani_diet!D122)*(AOM[Is_Ani_Diet_Ingredient]&lt;&gt;FALSE), 0))), "No Match in AOM")</f>
        <v xml:space="preserve">Andropogon </v>
      </c>
      <c r="T122" t="str" cm="1">
        <f t="array" ref="T122">IF((S122&lt;&gt;"")*(S122&lt;&gt;"No Match in AOM"),IF(J122&lt;&gt;"",_xlfn.TEXTJOIN(";",TRUE,CONCATENATE(_xlfn.TEXTSPLIT(S122,";",TRUE,FALSE)," ",J122)),S122),"")</f>
        <v xml:space="preserve">Andropogon </v>
      </c>
    </row>
    <row r="123" spans="1:20">
      <c r="A123" s="30" t="s">
        <v>25856</v>
      </c>
      <c r="B123" s="55" t="s">
        <v>4125</v>
      </c>
      <c r="C123" s="56" t="str">
        <f>_xlfn.TEXTJOIN(" ",TRUE,B123,IF(ISBLANK(J123),"",_xlfn.TEXTSPLIT(J123,";")))</f>
        <v>Andropogon gayanus</v>
      </c>
      <c r="D123" s="56" t="str">
        <f>_xlfn.TEXTJOIN(" ",TRUE,B123,IF(ISBLANK(J123),"",_xlfn.TEXTSPLIT(J123,";")),IF(ISBLANK(H123),"",_xlfn.TEXTSPLIT(H123,";")))</f>
        <v>Andropogon gayanus</v>
      </c>
      <c r="E123" s="56" t="str">
        <f>_xlfn.TEXTJOIN(" ",TRUE,B123,F123,IF(ISBLANK(J123),"",_xlfn.TEXTSPLIT(J123,";")),IF(ISBLANK(G123),"",_xlfn.TEXTSPLIT(G123,";")))</f>
        <v>Andropogon gayanus</v>
      </c>
      <c r="R123" t="str" cm="1">
        <f t="array" ref="R123">IFERROR(INDEX(AOM[AOM], MATCH(1, (AOM[Edge_Value]=ani_diet!D123)*(AOM[Is_Ani_Diet_Ingredient]&lt;&gt;FALSE), 0)), "No Match in AOM")</f>
        <v>AOM_001380</v>
      </c>
      <c r="S123" t="str" cm="1">
        <f t="array" ref="S123">IFERROR(IF(INDEX(AOM[Scientific Name], MATCH(1, (AOM[Edge_Value]=ani_diet!D123)*(AOM[Is_Ani_Diet_Ingredient]&lt;&gt;FALSE), 0))=0, "", INDEX(AOM[Scientific Name], MATCH(1, (AOM[Edge_Value]=ani_diet!D123)*(AOM[Is_Ani_Diet_Ingredient]&lt;&gt;FALSE), 0))), "No Match in AOM")</f>
        <v>Andropogon gayanus</v>
      </c>
      <c r="T123" t="str" cm="1">
        <f t="array" ref="T123">IF((S123&lt;&gt;"")*(S123&lt;&gt;"No Match in AOM"),IF(J123&lt;&gt;"",_xlfn.TEXTJOIN(";",TRUE,CONCATENATE(_xlfn.TEXTSPLIT(S123,";",TRUE,FALSE)," ",J123)),S123),"")</f>
        <v>Andropogon gayanus</v>
      </c>
    </row>
    <row r="124" spans="1:20">
      <c r="A124" s="30" t="s">
        <v>25857</v>
      </c>
      <c r="B124" s="55" t="s">
        <v>4125</v>
      </c>
      <c r="C124" s="56" t="str">
        <f>_xlfn.TEXTJOIN(" ",TRUE,B124,IF(ISBLANK(J124),"",_xlfn.TEXTSPLIT(J124,";")))</f>
        <v>Andropogon gayanus</v>
      </c>
      <c r="D124" s="56" t="str">
        <f>_xlfn.TEXTJOIN(" ",TRUE,B124,IF(ISBLANK(J124),"",_xlfn.TEXTSPLIT(J124,";")),IF(ISBLANK(H124),"",_xlfn.TEXTSPLIT(H124,";")))</f>
        <v>Andropogon gayanus</v>
      </c>
      <c r="E124" s="56" t="str">
        <f>_xlfn.TEXTJOIN(" ",TRUE,B124,F124,IF(ISBLANK(J124),"",_xlfn.TEXTSPLIT(J124,";")),IF(ISBLANK(G124),"",_xlfn.TEXTSPLIT(G124,";")))</f>
        <v>Andropogon gayanus Chopped</v>
      </c>
      <c r="G124" s="55" t="s">
        <v>6195</v>
      </c>
      <c r="I124" s="55" t="s">
        <v>6195</v>
      </c>
      <c r="R124" t="str" cm="1">
        <f t="array" ref="R124">IFERROR(INDEX(AOM[AOM], MATCH(1, (AOM[Edge_Value]=ani_diet!D124)*(AOM[Is_Ani_Diet_Ingredient]&lt;&gt;FALSE), 0)), "No Match in AOM")</f>
        <v>AOM_001380</v>
      </c>
      <c r="S124" t="str" cm="1">
        <f t="array" ref="S124">IFERROR(IF(INDEX(AOM[Scientific Name], MATCH(1, (AOM[Edge_Value]=ani_diet!D124)*(AOM[Is_Ani_Diet_Ingredient]&lt;&gt;FALSE), 0))=0, "", INDEX(AOM[Scientific Name], MATCH(1, (AOM[Edge_Value]=ani_diet!D124)*(AOM[Is_Ani_Diet_Ingredient]&lt;&gt;FALSE), 0))), "No Match in AOM")</f>
        <v>Andropogon gayanus</v>
      </c>
      <c r="T124" t="str" cm="1">
        <f t="array" ref="T124">IF((S124&lt;&gt;"")*(S124&lt;&gt;"No Match in AOM"),IF(J124&lt;&gt;"",_xlfn.TEXTJOIN(";",TRUE,CONCATENATE(_xlfn.TEXTSPLIT(S124,";",TRUE,FALSE)," ",J124)),S124),"")</f>
        <v>Andropogon gayanus</v>
      </c>
    </row>
    <row r="125" spans="1:20">
      <c r="A125" s="30" t="s">
        <v>25858</v>
      </c>
      <c r="B125" s="55" t="s">
        <v>4125</v>
      </c>
      <c r="C125" s="56" t="str">
        <f>_xlfn.TEXTJOIN(" ",TRUE,B125,IF(ISBLANK(J125),"",_xlfn.TEXTSPLIT(J125,";")))</f>
        <v>Andropogon gayanus</v>
      </c>
      <c r="D125" s="56" t="str">
        <f>_xlfn.TEXTJOIN(" ",TRUE,B125,IF(ISBLANK(J125),"",_xlfn.TEXTSPLIT(J125,";")),IF(ISBLANK(H125),"",_xlfn.TEXTSPLIT(H125,";")))</f>
        <v>Andropogon gayanus Dried</v>
      </c>
      <c r="E125" s="56" t="str">
        <f>_xlfn.TEXTJOIN(" ",TRUE,B125,F125,IF(ISBLANK(J125),"",_xlfn.TEXTSPLIT(J125,";")),IF(ISBLANK(G125),"",_xlfn.TEXTSPLIT(G125,";")))</f>
        <v>Andropogon gayanus Hay</v>
      </c>
      <c r="G125" s="55" t="s">
        <v>17482</v>
      </c>
      <c r="H125" s="55" t="s">
        <v>17480</v>
      </c>
      <c r="L125" s="32" t="s">
        <v>324</v>
      </c>
      <c r="R125" t="str" cm="1">
        <f t="array" ref="R125">IFERROR(INDEX(AOM[AOM], MATCH(1, (AOM[Edge_Value]=ani_diet!D125)*(AOM[Is_Ani_Diet_Ingredient]&lt;&gt;FALSE), 0)), "No Match in AOM")</f>
        <v>AOM_001581</v>
      </c>
      <c r="S125" t="str" cm="1">
        <f t="array" ref="S125">IFERROR(IF(INDEX(AOM[Scientific Name], MATCH(1, (AOM[Edge_Value]=ani_diet!D125)*(AOM[Is_Ani_Diet_Ingredient]&lt;&gt;FALSE), 0))=0, "", INDEX(AOM[Scientific Name], MATCH(1, (AOM[Edge_Value]=ani_diet!D125)*(AOM[Is_Ani_Diet_Ingredient]&lt;&gt;FALSE), 0))), "No Match in AOM")</f>
        <v>Andropogon gayanus</v>
      </c>
      <c r="T125" t="str" cm="1">
        <f t="array" ref="T125">IF((S125&lt;&gt;"")*(S125&lt;&gt;"No Match in AOM"),IF(J125&lt;&gt;"",_xlfn.TEXTJOIN(";",TRUE,CONCATENATE(_xlfn.TEXTSPLIT(S125,";",TRUE,FALSE)," ",J125)),S125),"")</f>
        <v>Andropogon gayanus</v>
      </c>
    </row>
    <row r="126" spans="1:20">
      <c r="A126" s="30" t="s">
        <v>25859</v>
      </c>
      <c r="B126" s="55" t="s">
        <v>4125</v>
      </c>
      <c r="C126" s="56" t="str">
        <f>_xlfn.TEXTJOIN(" ",TRUE,B126,IF(ISBLANK(J126),"",_xlfn.TEXTSPLIT(J126,";")))</f>
        <v>Andropogon gayanus</v>
      </c>
      <c r="D126" s="56" t="str">
        <f>_xlfn.TEXTJOIN(" ",TRUE,B126,IF(ISBLANK(J126),"",_xlfn.TEXTSPLIT(J126,";")),IF(ISBLANK(H126),"",_xlfn.TEXTSPLIT(H126,";")))</f>
        <v>Andropogon gayanus Dried</v>
      </c>
      <c r="E126" s="56" t="str">
        <f>_xlfn.TEXTJOIN(" ",TRUE,B126,F126,IF(ISBLANK(J126),"",_xlfn.TEXTSPLIT(J126,";")),IF(ISBLANK(G126),"",_xlfn.TEXTSPLIT(G126,";")))</f>
        <v>Andropogon gayanus Hay Chopped</v>
      </c>
      <c r="G126" s="55" t="s">
        <v>25844</v>
      </c>
      <c r="H126" s="55" t="s">
        <v>17480</v>
      </c>
      <c r="I126" s="55" t="s">
        <v>6195</v>
      </c>
      <c r="R126" t="str" cm="1">
        <f t="array" ref="R126">IFERROR(INDEX(AOM[AOM], MATCH(1, (AOM[Edge_Value]=ani_diet!D126)*(AOM[Is_Ani_Diet_Ingredient]&lt;&gt;FALSE), 0)), "No Match in AOM")</f>
        <v>AOM_001581</v>
      </c>
      <c r="S126" t="str" cm="1">
        <f t="array" ref="S126">IFERROR(IF(INDEX(AOM[Scientific Name], MATCH(1, (AOM[Edge_Value]=ani_diet!D126)*(AOM[Is_Ani_Diet_Ingredient]&lt;&gt;FALSE), 0))=0, "", INDEX(AOM[Scientific Name], MATCH(1, (AOM[Edge_Value]=ani_diet!D126)*(AOM[Is_Ani_Diet_Ingredient]&lt;&gt;FALSE), 0))), "No Match in AOM")</f>
        <v>Andropogon gayanus</v>
      </c>
      <c r="T126" t="str" cm="1">
        <f t="array" ref="T126">IF((S126&lt;&gt;"")*(S126&lt;&gt;"No Match in AOM"),IF(J126&lt;&gt;"",_xlfn.TEXTJOIN(";",TRUE,CONCATENATE(_xlfn.TEXTSPLIT(S126,";",TRUE,FALSE)," ",J126)),S126),"")</f>
        <v>Andropogon gayanus</v>
      </c>
    </row>
    <row r="127" spans="1:20">
      <c r="A127" s="30" t="s">
        <v>25860</v>
      </c>
      <c r="B127" s="55" t="s">
        <v>4125</v>
      </c>
      <c r="C127" s="56" t="str">
        <f>_xlfn.TEXTJOIN(" ",TRUE,B127,IF(ISBLANK(J127),"",_xlfn.TEXTSPLIT(J127,";")))</f>
        <v>Andropogon gayanus</v>
      </c>
      <c r="D127" s="56" t="str">
        <f>_xlfn.TEXTJOIN(" ",TRUE,B127,IF(ISBLANK(J127),"",_xlfn.TEXTSPLIT(J127,";")),IF(ISBLANK(H127),"",_xlfn.TEXTSPLIT(H127,";")))</f>
        <v>Andropogon gayanus Ensiled</v>
      </c>
      <c r="E127" s="56" t="str">
        <f>_xlfn.TEXTJOIN(" ",TRUE,B127,F127,IF(ISBLANK(J127),"",_xlfn.TEXTSPLIT(J127,";")),IF(ISBLANK(G127),"",_xlfn.TEXTSPLIT(G127,";")))</f>
        <v>Andropogon gayanus Chopped Ensiled</v>
      </c>
      <c r="G127" s="55" t="s">
        <v>25861</v>
      </c>
      <c r="H127" s="55" t="s">
        <v>17494</v>
      </c>
      <c r="I127" s="55" t="s">
        <v>6195</v>
      </c>
      <c r="R127" t="str" cm="1">
        <f t="array" ref="R127">IFERROR(INDEX(AOM[AOM], MATCH(1, (AOM[Edge_Value]=ani_diet!D127)*(AOM[Is_Ani_Diet_Ingredient]&lt;&gt;FALSE), 0)), "No Match in AOM")</f>
        <v>AOM_001381</v>
      </c>
      <c r="S127" t="str" cm="1">
        <f t="array" ref="S127">IFERROR(IF(INDEX(AOM[Scientific Name], MATCH(1, (AOM[Edge_Value]=ani_diet!D127)*(AOM[Is_Ani_Diet_Ingredient]&lt;&gt;FALSE), 0))=0, "", INDEX(AOM[Scientific Name], MATCH(1, (AOM[Edge_Value]=ani_diet!D127)*(AOM[Is_Ani_Diet_Ingredient]&lt;&gt;FALSE), 0))), "No Match in AOM")</f>
        <v>Andropogon gayanus</v>
      </c>
      <c r="T127" t="str" cm="1">
        <f t="array" ref="T127">IF((S127&lt;&gt;"")*(S127&lt;&gt;"No Match in AOM"),IF(J127&lt;&gt;"",_xlfn.TEXTJOIN(";",TRUE,CONCATENATE(_xlfn.TEXTSPLIT(S127,";",TRUE,FALSE)," ",J127)),S127),"")</f>
        <v>Andropogon gayanus</v>
      </c>
    </row>
    <row r="128" spans="1:20">
      <c r="A128" s="30" t="s">
        <v>25862</v>
      </c>
      <c r="B128" s="55" t="s">
        <v>4125</v>
      </c>
      <c r="C128" s="56" t="str">
        <f>_xlfn.TEXTJOIN(" ",TRUE,B128,IF(ISBLANK(J128),"",_xlfn.TEXTSPLIT(J128,";")))</f>
        <v>Andropogon gayanus</v>
      </c>
      <c r="D128" s="56" t="str">
        <f>_xlfn.TEXTJOIN(" ",TRUE,B128,IF(ISBLANK(J128),"",_xlfn.TEXTSPLIT(J128,";")),IF(ISBLANK(H128),"",_xlfn.TEXTSPLIT(H128,";")))</f>
        <v>Andropogon gayanus Ensiled Wilted</v>
      </c>
      <c r="E128" s="56" t="str">
        <f>_xlfn.TEXTJOIN(" ",TRUE,B128,F128,IF(ISBLANK(J128),"",_xlfn.TEXTSPLIT(J128,";")),IF(ISBLANK(G128),"",_xlfn.TEXTSPLIT(G128,";")))</f>
        <v>Andropogon gayanus Chopped Ensiled Wilted</v>
      </c>
      <c r="G128" s="55" t="s">
        <v>25863</v>
      </c>
      <c r="H128" s="55" t="s">
        <v>25864</v>
      </c>
      <c r="I128" s="55" t="s">
        <v>6195</v>
      </c>
      <c r="R128" t="str" cm="1">
        <f t="array" ref="R128">IFERROR(INDEX(AOM[AOM], MATCH(1, (AOM[Edge_Value]=ani_diet!D128)*(AOM[Is_Ani_Diet_Ingredient]&lt;&gt;FALSE), 0)), "No Match in AOM")</f>
        <v>AOM_006103</v>
      </c>
      <c r="S128" t="str" cm="1">
        <f t="array" ref="S128">IFERROR(IF(INDEX(AOM[Scientific Name], MATCH(1, (AOM[Edge_Value]=ani_diet!D128)*(AOM[Is_Ani_Diet_Ingredient]&lt;&gt;FALSE), 0))=0, "", INDEX(AOM[Scientific Name], MATCH(1, (AOM[Edge_Value]=ani_diet!D128)*(AOM[Is_Ani_Diet_Ingredient]&lt;&gt;FALSE), 0))), "No Match in AOM")</f>
        <v>Andropogon gayanus</v>
      </c>
      <c r="T128" t="str" cm="1">
        <f t="array" ref="T128">IF((S128&lt;&gt;"")*(S128&lt;&gt;"No Match in AOM"),IF(J128&lt;&gt;"",_xlfn.TEXTJOIN(";",TRUE,CONCATENATE(_xlfn.TEXTSPLIT(S128,";",TRUE,FALSE)," ",J128)),S128),"")</f>
        <v>Andropogon gayanus</v>
      </c>
    </row>
    <row r="129" spans="1:21">
      <c r="A129" s="30" t="s">
        <v>25865</v>
      </c>
      <c r="B129" s="55" t="s">
        <v>20851</v>
      </c>
      <c r="C129" s="56" t="str">
        <f>_xlfn.TEXTJOIN(" ",TRUE,B129,IF(ISBLANK(J129),"",_xlfn.TEXTSPLIT(J129,";")))</f>
        <v>Andropogon guianensis</v>
      </c>
      <c r="D129" s="56" t="str">
        <f>_xlfn.TEXTJOIN(" ",TRUE,B129,IF(ISBLANK(J129),"",_xlfn.TEXTSPLIT(J129,";")),IF(ISBLANK(H129),"",_xlfn.TEXTSPLIT(H129,";")))</f>
        <v>Andropogon guianensis</v>
      </c>
      <c r="E129" s="56" t="str">
        <f>_xlfn.TEXTJOIN(" ",TRUE,B129,F129,IF(ISBLANK(J129),"",_xlfn.TEXTSPLIT(J129,";")),IF(ISBLANK(G129),"",_xlfn.TEXTSPLIT(G129,";")))</f>
        <v>Andropogon guianensis</v>
      </c>
      <c r="R129" t="str" cm="1">
        <f t="array" ref="R129">IFERROR(INDEX(AOM[AOM], MATCH(1, (AOM[Edge_Value]=ani_diet!D129)*(AOM[Is_Ani_Diet_Ingredient]&lt;&gt;FALSE), 0)), "No Match in AOM")</f>
        <v>AOM_001383</v>
      </c>
      <c r="S129" t="str" cm="1">
        <f t="array" ref="S129">IFERROR(IF(INDEX(AOM[Scientific Name], MATCH(1, (AOM[Edge_Value]=ani_diet!D129)*(AOM[Is_Ani_Diet_Ingredient]&lt;&gt;FALSE), 0))=0, "", INDEX(AOM[Scientific Name], MATCH(1, (AOM[Edge_Value]=ani_diet!D129)*(AOM[Is_Ani_Diet_Ingredient]&lt;&gt;FALSE), 0))), "No Match in AOM")</f>
        <v>Andropogon guianensis</v>
      </c>
      <c r="T129" t="str" cm="1">
        <f t="array" ref="T129">IF((S129&lt;&gt;"")*(S129&lt;&gt;"No Match in AOM"),IF(J129&lt;&gt;"",_xlfn.TEXTJOIN(";",TRUE,CONCATENATE(_xlfn.TEXTSPLIT(S129,";",TRUE,FALSE)," ",J129)),S129),"")</f>
        <v>Andropogon guianensis</v>
      </c>
    </row>
    <row r="130" spans="1:21">
      <c r="A130" s="30" t="s">
        <v>20854</v>
      </c>
      <c r="B130" s="55" t="s">
        <v>20854</v>
      </c>
      <c r="C130" s="56" t="str">
        <f>_xlfn.TEXTJOIN(" ",TRUE,B130,IF(ISBLANK(J130),"",_xlfn.TEXTSPLIT(J130,";")))</f>
        <v>Andropogon tectorum</v>
      </c>
      <c r="D130" s="56" t="str">
        <f>_xlfn.TEXTJOIN(" ",TRUE,B130,IF(ISBLANK(J130),"",_xlfn.TEXTSPLIT(J130,";")),IF(ISBLANK(H130),"",_xlfn.TEXTSPLIT(H130,";")))</f>
        <v>Andropogon tectorum</v>
      </c>
      <c r="E130" s="56" t="str">
        <f>_xlfn.TEXTJOIN(" ",TRUE,B130,F130,IF(ISBLANK(J130),"",_xlfn.TEXTSPLIT(J130,";")),IF(ISBLANK(G130),"",_xlfn.TEXTSPLIT(G130,";")))</f>
        <v>Andropogon tectorum</v>
      </c>
      <c r="R130" t="str" cm="1">
        <f t="array" ref="R130">IFERROR(INDEX(AOM[AOM], MATCH(1, (AOM[Edge_Value]=ani_diet!D130)*(AOM[Is_Ani_Diet_Ingredient]&lt;&gt;FALSE), 0)), "No Match in AOM")</f>
        <v>AOM_006021</v>
      </c>
      <c r="S130" t="str" cm="1">
        <f t="array" ref="S130">IFERROR(IF(INDEX(AOM[Scientific Name], MATCH(1, (AOM[Edge_Value]=ani_diet!D130)*(AOM[Is_Ani_Diet_Ingredient]&lt;&gt;FALSE), 0))=0, "", INDEX(AOM[Scientific Name], MATCH(1, (AOM[Edge_Value]=ani_diet!D130)*(AOM[Is_Ani_Diet_Ingredient]&lt;&gt;FALSE), 0))), "No Match in AOM")</f>
        <v>Andropogon tectorum</v>
      </c>
      <c r="T130" t="str" cm="1">
        <f t="array" ref="T130">IF((S130&lt;&gt;"")*(S130&lt;&gt;"No Match in AOM"),IF(J130&lt;&gt;"",_xlfn.TEXTJOIN(";",TRUE,CONCATENATE(_xlfn.TEXTSPLIT(S130,";",TRUE,FALSE)," ",J130)),S130),"")</f>
        <v>Andropogon tectorum</v>
      </c>
    </row>
    <row r="131" spans="1:21">
      <c r="A131" s="30" t="s">
        <v>18649</v>
      </c>
      <c r="B131" s="55" t="s">
        <v>18649</v>
      </c>
      <c r="C131" s="56" t="str">
        <f>_xlfn.TEXTJOIN(" ",TRUE,B131,IF(ISBLANK(J131),"",_xlfn.TEXTSPLIT(J131,";")))</f>
        <v>Animal Manures</v>
      </c>
      <c r="D131" s="56" t="str">
        <f>_xlfn.TEXTJOIN(" ",TRUE,B131,IF(ISBLANK(J131),"",_xlfn.TEXTSPLIT(J131,";")),IF(ISBLANK(H131),"",_xlfn.TEXTSPLIT(H131,";")))</f>
        <v>Animal Manures</v>
      </c>
      <c r="E131" s="56" t="str">
        <f>_xlfn.TEXTJOIN(" ",TRUE,B131,F131,IF(ISBLANK(J131),"",_xlfn.TEXTSPLIT(J131,";")),IF(ISBLANK(G131),"",_xlfn.TEXTSPLIT(G131,";")))</f>
        <v>Animal Manures</v>
      </c>
      <c r="R131" t="str" cm="1">
        <f t="array" ref="R131">IFERROR(INDEX(AOM[AOM], MATCH(1, (AOM[Edge_Value]=ani_diet!D131)*(AOM[Is_Ani_Diet_Ingredient]&lt;&gt;FALSE), 0)), "No Match in AOM")</f>
        <v>AOM_000561</v>
      </c>
      <c r="S131" t="str" cm="1">
        <f t="array" ref="S131">IFERROR(IF(INDEX(AOM[Scientific Name], MATCH(1, (AOM[Edge_Value]=ani_diet!D131)*(AOM[Is_Ani_Diet_Ingredient]&lt;&gt;FALSE), 0))=0, "", INDEX(AOM[Scientific Name], MATCH(1, (AOM[Edge_Value]=ani_diet!D131)*(AOM[Is_Ani_Diet_Ingredient]&lt;&gt;FALSE), 0))), "No Match in AOM")</f>
        <v/>
      </c>
      <c r="T131" t="str" cm="1">
        <f t="array" ref="T131">IF((S131&lt;&gt;"")*(S131&lt;&gt;"No Match in AOM"),IF(J131&lt;&gt;"",_xlfn.TEXTJOIN(";",TRUE,CONCATENATE(_xlfn.TEXTSPLIT(S131,";",TRUE,FALSE)," ",J131)),S131),"")</f>
        <v/>
      </c>
    </row>
    <row r="132" spans="1:21">
      <c r="A132" s="30" t="s">
        <v>21775</v>
      </c>
      <c r="B132" s="55" t="s">
        <v>21775</v>
      </c>
      <c r="C132" s="56" t="str">
        <f>_xlfn.TEXTJOIN(" ",TRUE,B132,IF(ISBLANK(J132),"",_xlfn.TEXTSPLIT(J132,";")))</f>
        <v>Annona senegalensis</v>
      </c>
      <c r="D132" s="56" t="str">
        <f>_xlfn.TEXTJOIN(" ",TRUE,B132,IF(ISBLANK(J132),"",_xlfn.TEXTSPLIT(J132,";")),IF(ISBLANK(H132),"",_xlfn.TEXTSPLIT(H132,";")))</f>
        <v>Annona senegalensis</v>
      </c>
      <c r="E132" s="56" t="str">
        <f>_xlfn.TEXTJOIN(" ",TRUE,B132,F132,IF(ISBLANK(J132),"",_xlfn.TEXTSPLIT(J132,";")),IF(ISBLANK(G132),"",_xlfn.TEXTSPLIT(G132,";")))</f>
        <v>Annona senegalensis</v>
      </c>
      <c r="R132" t="str" cm="1">
        <f t="array" ref="R132">IFERROR(INDEX(AOM[AOM], MATCH(1, (AOM[Edge_Value]=ani_diet!D132)*(AOM[Is_Ani_Diet_Ingredient]&lt;&gt;FALSE), 0)), "No Match in AOM")</f>
        <v>AOM_001128</v>
      </c>
      <c r="S132" t="str" cm="1">
        <f t="array" ref="S132">IFERROR(IF(INDEX(AOM[Scientific Name], MATCH(1, (AOM[Edge_Value]=ani_diet!D132)*(AOM[Is_Ani_Diet_Ingredient]&lt;&gt;FALSE), 0))=0, "", INDEX(AOM[Scientific Name], MATCH(1, (AOM[Edge_Value]=ani_diet!D132)*(AOM[Is_Ani_Diet_Ingredient]&lt;&gt;FALSE), 0))), "No Match in AOM")</f>
        <v>Annona senegalensis</v>
      </c>
      <c r="T132" t="str" cm="1">
        <f t="array" ref="T132">IF((S132&lt;&gt;"")*(S132&lt;&gt;"No Match in AOM"),IF(J132&lt;&gt;"",_xlfn.TEXTJOIN(";",TRUE,CONCATENATE(_xlfn.TEXTSPLIT(S132,";",TRUE,FALSE)," ",J132)),S132),"")</f>
        <v>Annona senegalensis</v>
      </c>
    </row>
    <row r="133" spans="1:21">
      <c r="A133" s="30" t="s">
        <v>25866</v>
      </c>
      <c r="B133" s="55" t="s">
        <v>21775</v>
      </c>
      <c r="C133" s="56" t="str">
        <f>_xlfn.TEXTJOIN(" ",TRUE,B133,IF(ISBLANK(J133),"",_xlfn.TEXTSPLIT(J133,";")))</f>
        <v>Annona senegalensis Leaves</v>
      </c>
      <c r="D133" s="56" t="str">
        <f>_xlfn.TEXTJOIN(" ",TRUE,B133,IF(ISBLANK(J133),"",_xlfn.TEXTSPLIT(J133,";")),IF(ISBLANK(H133),"",_xlfn.TEXTSPLIT(H133,";")))</f>
        <v>Annona senegalensis Leaves</v>
      </c>
      <c r="E133" s="56" t="str">
        <f>_xlfn.TEXTJOIN(" ",TRUE,B133,F133,IF(ISBLANK(J133),"",_xlfn.TEXTSPLIT(J133,";")),IF(ISBLANK(G133),"",_xlfn.TEXTSPLIT(G133,";")))</f>
        <v>Annona senegalensis Leaves</v>
      </c>
      <c r="J133" s="55" t="s">
        <v>6187</v>
      </c>
      <c r="R133" t="str" cm="1">
        <f t="array" ref="R133">IFERROR(INDEX(AOM[AOM], MATCH(1, (AOM[Edge_Value]=ani_diet!D133)*(AOM[Is_Ani_Diet_Ingredient]&lt;&gt;FALSE), 0)), "No Match in AOM")</f>
        <v>AOM_001129</v>
      </c>
      <c r="S133" t="str" cm="1">
        <f t="array" ref="S133">IFERROR(IF(INDEX(AOM[Scientific Name], MATCH(1, (AOM[Edge_Value]=ani_diet!D133)*(AOM[Is_Ani_Diet_Ingredient]&lt;&gt;FALSE), 0))=0, "", INDEX(AOM[Scientific Name], MATCH(1, (AOM[Edge_Value]=ani_diet!D133)*(AOM[Is_Ani_Diet_Ingredient]&lt;&gt;FALSE), 0))), "No Match in AOM")</f>
        <v>Annona senegalensis</v>
      </c>
      <c r="T133" t="str" cm="1">
        <f t="array" ref="T133">IF((S133&lt;&gt;"")*(S133&lt;&gt;"No Match in AOM"),IF(J133&lt;&gt;"",_xlfn.TEXTJOIN(";",TRUE,CONCATENATE(_xlfn.TEXTSPLIT(S133,";",TRUE,FALSE)," ",J133)),S133),"")</f>
        <v>Annona senegalensis Leaves</v>
      </c>
    </row>
    <row r="134" spans="1:21">
      <c r="A134" s="30" t="s">
        <v>21784</v>
      </c>
      <c r="B134" s="55" t="s">
        <v>21775</v>
      </c>
      <c r="C134" s="56" t="str">
        <f>_xlfn.TEXTJOIN(" ",TRUE,B134,IF(ISBLANK(J134),"",_xlfn.TEXTSPLIT(J134,";")))</f>
        <v>Annona senegalensis Leaves and Twigs</v>
      </c>
      <c r="D134" s="56" t="str">
        <f>_xlfn.TEXTJOIN(" ",TRUE,B134,IF(ISBLANK(J134),"",_xlfn.TEXTSPLIT(J134,";")),IF(ISBLANK(H134),"",_xlfn.TEXTSPLIT(H134,";")))</f>
        <v>Annona senegalensis Leaves and Twigs Wilted</v>
      </c>
      <c r="E134" s="56" t="str">
        <f>_xlfn.TEXTJOIN(" ",TRUE,B134,F134,IF(ISBLANK(J134),"",_xlfn.TEXTSPLIT(J134,";")),IF(ISBLANK(G134),"",_xlfn.TEXTSPLIT(G134,";")))</f>
        <v>Annona senegalensis Leaves and Twigs Wilted</v>
      </c>
      <c r="G134" s="55" t="s">
        <v>17481</v>
      </c>
      <c r="H134" s="55" t="s">
        <v>17481</v>
      </c>
      <c r="J134" s="55" t="s">
        <v>25806</v>
      </c>
      <c r="R134" t="str" cm="1">
        <f t="array" ref="R134">IFERROR(INDEX(AOM[AOM], MATCH(1, (AOM[Edge_Value]=ani_diet!D134)*(AOM[Is_Ani_Diet_Ingredient]&lt;&gt;FALSE), 0)), "No Match in AOM")</f>
        <v>AOM_006360</v>
      </c>
      <c r="S134" t="str" cm="1">
        <f t="array" ref="S134">IFERROR(IF(INDEX(AOM[Scientific Name], MATCH(1, (AOM[Edge_Value]=ani_diet!D134)*(AOM[Is_Ani_Diet_Ingredient]&lt;&gt;FALSE), 0))=0, "", INDEX(AOM[Scientific Name], MATCH(1, (AOM[Edge_Value]=ani_diet!D134)*(AOM[Is_Ani_Diet_Ingredient]&lt;&gt;FALSE), 0))), "No Match in AOM")</f>
        <v>Annona senegalensis</v>
      </c>
      <c r="T134" t="str" cm="1">
        <f t="array" ref="T134">IF((S134&lt;&gt;"")*(S134&lt;&gt;"No Match in AOM"),IF(J134&lt;&gt;"",_xlfn.TEXTJOIN(";",TRUE,CONCATENATE(_xlfn.TEXTSPLIT(S134,";",TRUE,FALSE)," ",J134)),S134),"")</f>
        <v>Annona senegalensis Leaves and Twigs</v>
      </c>
    </row>
    <row r="135" spans="1:21">
      <c r="A135" s="30" t="s">
        <v>25867</v>
      </c>
      <c r="B135" s="55" t="s">
        <v>25867</v>
      </c>
      <c r="C135" s="56" t="str">
        <f>_xlfn.TEXTJOIN(" ",TRUE,B135,IF(ISBLANK(J135),"",_xlfn.TEXTSPLIT(J135,";")))</f>
        <v>Annual Ryegrass/oats</v>
      </c>
      <c r="D135" s="56" t="str">
        <f>_xlfn.TEXTJOIN(" ",TRUE,B135,IF(ISBLANK(J135),"",_xlfn.TEXTSPLIT(J135,";")),IF(ISBLANK(H135),"",_xlfn.TEXTSPLIT(H135,";")))</f>
        <v>Annual Ryegrass/oats</v>
      </c>
      <c r="E135" s="56" t="str">
        <f>_xlfn.TEXTJOIN(" ",TRUE,B135,F135,IF(ISBLANK(J135),"",_xlfn.TEXTSPLIT(J135,";")),IF(ISBLANK(G135),"",_xlfn.TEXTSPLIT(G135,";")))</f>
        <v>Annual Ryegrass/oats</v>
      </c>
      <c r="R135" t="str" cm="1">
        <f t="array" ref="R135">IFERROR(INDEX(AOM[AOM], MATCH(1, (AOM[Edge_Value]=ani_diet!D135)*(AOM[Is_Ani_Diet_Ingredient]&lt;&gt;FALSE), 0)), "No Match in AOM")</f>
        <v>No Match in AOM</v>
      </c>
      <c r="S135" t="str" cm="1">
        <f t="array" ref="S135">IFERROR(IF(INDEX(AOM[Scientific Name], MATCH(1, (AOM[Edge_Value]=ani_diet!D135)*(AOM[Is_Ani_Diet_Ingredient]&lt;&gt;FALSE), 0))=0, "", INDEX(AOM[Scientific Name], MATCH(1, (AOM[Edge_Value]=ani_diet!D135)*(AOM[Is_Ani_Diet_Ingredient]&lt;&gt;FALSE), 0))), "No Match in AOM")</f>
        <v>No Match in AOM</v>
      </c>
      <c r="T135" t="str" cm="1">
        <f t="array" ref="T135">IF((S135&lt;&gt;"")*(S135&lt;&gt;"No Match in AOM"),IF(J135&lt;&gt;"",_xlfn.TEXTJOIN(";",TRUE,CONCATENATE(_xlfn.TEXTSPLIT(S135,";",TRUE,FALSE)," ",J135)),S135),"")</f>
        <v/>
      </c>
      <c r="U135" t="s">
        <v>25868</v>
      </c>
    </row>
    <row r="136" spans="1:21">
      <c r="A136" s="30" t="s">
        <v>22705</v>
      </c>
      <c r="B136" s="55" t="s">
        <v>22705</v>
      </c>
      <c r="C136" s="56" t="str">
        <f>_xlfn.TEXTJOIN(" ",TRUE,B136,IF(ISBLANK(J136),"",_xlfn.TEXTSPLIT(J136,";")))</f>
        <v>Anthyllis tetraphylla</v>
      </c>
      <c r="D136" s="56" t="str">
        <f>_xlfn.TEXTJOIN(" ",TRUE,B136,IF(ISBLANK(J136),"",_xlfn.TEXTSPLIT(J136,";")),IF(ISBLANK(H136),"",_xlfn.TEXTSPLIT(H136,";")))</f>
        <v>Anthyllis tetraphylla</v>
      </c>
      <c r="E136" s="56" t="str">
        <f>_xlfn.TEXTJOIN(" ",TRUE,B136,F136,IF(ISBLANK(J136),"",_xlfn.TEXTSPLIT(J136,";")),IF(ISBLANK(G136),"",_xlfn.TEXTSPLIT(G136,";")))</f>
        <v>Anthyllis tetraphylla</v>
      </c>
      <c r="R136" t="str" cm="1">
        <f t="array" ref="R136">IFERROR(INDEX(AOM[AOM], MATCH(1, (AOM[Edge_Value]=ani_diet!D136)*(AOM[Is_Ani_Diet_Ingredient]&lt;&gt;FALSE), 0)), "No Match in AOM")</f>
        <v>AOM_001206</v>
      </c>
      <c r="S136" t="str" cm="1">
        <f t="array" ref="S136">IFERROR(IF(INDEX(AOM[Scientific Name], MATCH(1, (AOM[Edge_Value]=ani_diet!D136)*(AOM[Is_Ani_Diet_Ingredient]&lt;&gt;FALSE), 0))=0, "", INDEX(AOM[Scientific Name], MATCH(1, (AOM[Edge_Value]=ani_diet!D136)*(AOM[Is_Ani_Diet_Ingredient]&lt;&gt;FALSE), 0))), "No Match in AOM")</f>
        <v>Anthyllis tetraphylla</v>
      </c>
      <c r="T136" t="str" cm="1">
        <f t="array" ref="T136">IF((S136&lt;&gt;"")*(S136&lt;&gt;"No Match in AOM"),IF(J136&lt;&gt;"",_xlfn.TEXTJOIN(";",TRUE,CONCATENATE(_xlfn.TEXTSPLIT(S136,";",TRUE,FALSE)," ",J136)),S136),"")</f>
        <v>Anthyllis tetraphylla</v>
      </c>
    </row>
    <row r="137" spans="1:21">
      <c r="A137" s="30" t="s">
        <v>25869</v>
      </c>
      <c r="B137" s="55" t="s">
        <v>23517</v>
      </c>
      <c r="C137" s="56" t="str">
        <f>_xlfn.TEXTJOIN(" ",TRUE,B137,IF(ISBLANK(J137),"",_xlfn.TEXTSPLIT(J137,";")))</f>
        <v>Anti fungi</v>
      </c>
      <c r="D137" s="56" t="str">
        <f>_xlfn.TEXTJOIN(" ",TRUE,B137,IF(ISBLANK(J137),"",_xlfn.TEXTSPLIT(J137,";")),IF(ISBLANK(H137),"",_xlfn.TEXTSPLIT(H137,";")))</f>
        <v>Anti fungi</v>
      </c>
      <c r="E137" s="56" t="str">
        <f>_xlfn.TEXTJOIN(" ",TRUE,B137,F137,IF(ISBLANK(J137),"",_xlfn.TEXTSPLIT(J137,";")),IF(ISBLANK(G137),"",_xlfn.TEXTSPLIT(G137,";")))</f>
        <v>Anti fungi</v>
      </c>
      <c r="R137" t="str" cm="1">
        <f t="array" ref="R137">IFERROR(INDEX(AOM[AOM], MATCH(1, (AOM[Edge_Value]=ani_diet!D137)*(AOM[Is_Ani_Diet_Ingredient]&lt;&gt;FALSE), 0)), "No Match in AOM")</f>
        <v>AOM_006339</v>
      </c>
      <c r="S137" t="str" cm="1">
        <f t="array" ref="S137">IFERROR(IF(INDEX(AOM[Scientific Name], MATCH(1, (AOM[Edge_Value]=ani_diet!D137)*(AOM[Is_Ani_Diet_Ingredient]&lt;&gt;FALSE), 0))=0, "", INDEX(AOM[Scientific Name], MATCH(1, (AOM[Edge_Value]=ani_diet!D137)*(AOM[Is_Ani_Diet_Ingredient]&lt;&gt;FALSE), 0))), "No Match in AOM")</f>
        <v/>
      </c>
      <c r="T137" t="str" cm="1">
        <f t="array" ref="T137">IF((S137&lt;&gt;"")*(S137&lt;&gt;"No Match in AOM"),IF(J137&lt;&gt;"",_xlfn.TEXTJOIN(";",TRUE,CONCATENATE(_xlfn.TEXTSPLIT(S137,";",TRUE,FALSE)," ",J137)),S137),"")</f>
        <v/>
      </c>
    </row>
    <row r="138" spans="1:21">
      <c r="A138" s="30" t="s">
        <v>23519</v>
      </c>
      <c r="B138" s="55" t="s">
        <v>23519</v>
      </c>
      <c r="C138" s="56" t="str">
        <f>_xlfn.TEXTJOIN(" ",TRUE,B138,IF(ISBLANK(J138),"",_xlfn.TEXTSPLIT(J138,";")))</f>
        <v xml:space="preserve">Anti-coccidia </v>
      </c>
      <c r="D138" s="56" t="str">
        <f>_xlfn.TEXTJOIN(" ",TRUE,B138,IF(ISBLANK(J138),"",_xlfn.TEXTSPLIT(J138,";")),IF(ISBLANK(H138),"",_xlfn.TEXTSPLIT(H138,";")))</f>
        <v xml:space="preserve">Anti-coccidia </v>
      </c>
      <c r="E138" s="56" t="str">
        <f>_xlfn.TEXTJOIN(" ",TRUE,B138,F138,IF(ISBLANK(J138),"",_xlfn.TEXTSPLIT(J138,";")),IF(ISBLANK(G138),"",_xlfn.TEXTSPLIT(G138,";")))</f>
        <v xml:space="preserve">Anti-coccidia </v>
      </c>
      <c r="R138" t="str" cm="1">
        <f t="array" ref="R138">IFERROR(INDEX(AOM[AOM], MATCH(1, (AOM[Edge_Value]=ani_diet!D138)*(AOM[Is_Ani_Diet_Ingredient]&lt;&gt;FALSE), 0)), "No Match in AOM")</f>
        <v>AOM_004433</v>
      </c>
      <c r="S138" t="str" cm="1">
        <f t="array" ref="S138">IFERROR(IF(INDEX(AOM[Scientific Name], MATCH(1, (AOM[Edge_Value]=ani_diet!D138)*(AOM[Is_Ani_Diet_Ingredient]&lt;&gt;FALSE), 0))=0, "", INDEX(AOM[Scientific Name], MATCH(1, (AOM[Edge_Value]=ani_diet!D138)*(AOM[Is_Ani_Diet_Ingredient]&lt;&gt;FALSE), 0))), "No Match in AOM")</f>
        <v/>
      </c>
      <c r="T138" t="str" cm="1">
        <f t="array" ref="T138">IF((S138&lt;&gt;"")*(S138&lt;&gt;"No Match in AOM"),IF(J138&lt;&gt;"",_xlfn.TEXTJOIN(";",TRUE,CONCATENATE(_xlfn.TEXTSPLIT(S138,";",TRUE,FALSE)," ",J138)),S138),"")</f>
        <v/>
      </c>
    </row>
    <row r="139" spans="1:21">
      <c r="A139" s="30" t="s">
        <v>25870</v>
      </c>
      <c r="B139" s="55" t="s">
        <v>23521</v>
      </c>
      <c r="C139" s="56" t="str">
        <f>_xlfn.TEXTJOIN(" ",TRUE,B139,IF(ISBLANK(J139),"",_xlfn.TEXTSPLIT(J139,";")))</f>
        <v>Anti-mycotoxin</v>
      </c>
      <c r="D139" s="56" t="str">
        <f>_xlfn.TEXTJOIN(" ",TRUE,B139,IF(ISBLANK(J139),"",_xlfn.TEXTSPLIT(J139,";")),IF(ISBLANK(H139),"",_xlfn.TEXTSPLIT(H139,";")))</f>
        <v>Anti-mycotoxin</v>
      </c>
      <c r="E139" s="56" t="str">
        <f>_xlfn.TEXTJOIN(" ",TRUE,B139,F139,IF(ISBLANK(J139),"",_xlfn.TEXTSPLIT(J139,";")),IF(ISBLANK(G139),"",_xlfn.TEXTSPLIT(G139,";")))</f>
        <v>Anti-mycotoxin</v>
      </c>
      <c r="R139" t="str" cm="1">
        <f t="array" ref="R139">IFERROR(INDEX(AOM[AOM], MATCH(1, (AOM[Edge_Value]=ani_diet!D139)*(AOM[Is_Ani_Diet_Ingredient]&lt;&gt;FALSE), 0)), "No Match in AOM")</f>
        <v>AOM_001091</v>
      </c>
      <c r="S139" t="str" cm="1">
        <f t="array" ref="S139">IFERROR(IF(INDEX(AOM[Scientific Name], MATCH(1, (AOM[Edge_Value]=ani_diet!D139)*(AOM[Is_Ani_Diet_Ingredient]&lt;&gt;FALSE), 0))=0, "", INDEX(AOM[Scientific Name], MATCH(1, (AOM[Edge_Value]=ani_diet!D139)*(AOM[Is_Ani_Diet_Ingredient]&lt;&gt;FALSE), 0))), "No Match in AOM")</f>
        <v/>
      </c>
      <c r="T139" t="str" cm="1">
        <f t="array" ref="T139">IF((S139&lt;&gt;"")*(S139&lt;&gt;"No Match in AOM"),IF(J139&lt;&gt;"",_xlfn.TEXTJOIN(";",TRUE,CONCATENATE(_xlfn.TEXTSPLIT(S139,";",TRUE,FALSE)," ",J139)),S139),"")</f>
        <v/>
      </c>
    </row>
    <row r="140" spans="1:21">
      <c r="A140" s="30" t="s">
        <v>23272</v>
      </c>
      <c r="B140" s="55" t="s">
        <v>23272</v>
      </c>
      <c r="C140" s="56" t="str">
        <f>_xlfn.TEXTJOIN(" ",TRUE,B140,IF(ISBLANK(J140),"",_xlfn.TEXTSPLIT(J140,";")))</f>
        <v>Antitoxins</v>
      </c>
      <c r="D140" s="56" t="str">
        <f>_xlfn.TEXTJOIN(" ",TRUE,B140,IF(ISBLANK(J140),"",_xlfn.TEXTSPLIT(J140,";")),IF(ISBLANK(H140),"",_xlfn.TEXTSPLIT(H140,";")))</f>
        <v>Antitoxins</v>
      </c>
      <c r="E140" s="56" t="str">
        <f>_xlfn.TEXTJOIN(" ",TRUE,B140,F140,IF(ISBLANK(J140),"",_xlfn.TEXTSPLIT(J140,";")),IF(ISBLANK(G140),"",_xlfn.TEXTSPLIT(G140,";")))</f>
        <v>Antitoxins</v>
      </c>
      <c r="R140" t="str" cm="1">
        <f t="array" ref="R140">IFERROR(INDEX(AOM[AOM], MATCH(1, (AOM[Edge_Value]=ani_diet!D140)*(AOM[Is_Ani_Diet_Ingredient]&lt;&gt;FALSE), 0)), "No Match in AOM")</f>
        <v>AOM_000782</v>
      </c>
      <c r="S140" t="str" cm="1">
        <f t="array" ref="S140">IFERROR(IF(INDEX(AOM[Scientific Name], MATCH(1, (AOM[Edge_Value]=ani_diet!D140)*(AOM[Is_Ani_Diet_Ingredient]&lt;&gt;FALSE), 0))=0, "", INDEX(AOM[Scientific Name], MATCH(1, (AOM[Edge_Value]=ani_diet!D140)*(AOM[Is_Ani_Diet_Ingredient]&lt;&gt;FALSE), 0))), "No Match in AOM")</f>
        <v/>
      </c>
      <c r="T140" t="str" cm="1">
        <f t="array" ref="T140">IF((S140&lt;&gt;"")*(S140&lt;&gt;"No Match in AOM"),IF(J140&lt;&gt;"",_xlfn.TEXTJOIN(";",TRUE,CONCATENATE(_xlfn.TEXTSPLIT(S140,";",TRUE,FALSE)," ",J140)),S140),"")</f>
        <v/>
      </c>
    </row>
    <row r="141" spans="1:21">
      <c r="A141" s="30" t="s">
        <v>23416</v>
      </c>
      <c r="B141" s="55" t="s">
        <v>23416</v>
      </c>
      <c r="C141" s="56" t="str">
        <f>_xlfn.TEXTJOIN(" ",TRUE,B141,IF(ISBLANK(J141),"",_xlfn.TEXTSPLIT(J141,";")))</f>
        <v>AquaNutro Abalone Grower</v>
      </c>
      <c r="D141" s="56" t="str">
        <f>_xlfn.TEXTJOIN(" ",TRUE,B141,IF(ISBLANK(J141),"",_xlfn.TEXTSPLIT(J141,";")),IF(ISBLANK(H141),"",_xlfn.TEXTSPLIT(H141,";")))</f>
        <v>AquaNutro Abalone Grower</v>
      </c>
      <c r="E141" s="56" t="str">
        <f>_xlfn.TEXTJOIN(" ",TRUE,B141,F141,IF(ISBLANK(J141),"",_xlfn.TEXTSPLIT(J141,";")),IF(ISBLANK(G141),"",_xlfn.TEXTSPLIT(G141,";")))</f>
        <v>AquaNutro Abalone Grower</v>
      </c>
      <c r="R141" t="str" cm="1">
        <f t="array" ref="R141">IFERROR(INDEX(AOM[AOM], MATCH(1, (AOM[Edge_Value]=ani_diet!D141)*(AOM[Is_Ani_Diet_Ingredient]&lt;&gt;FALSE), 0)), "No Match in AOM")</f>
        <v>AOM_001501</v>
      </c>
      <c r="S141" t="str" cm="1">
        <f t="array" ref="S141">IFERROR(IF(INDEX(AOM[Scientific Name], MATCH(1, (AOM[Edge_Value]=ani_diet!D141)*(AOM[Is_Ani_Diet_Ingredient]&lt;&gt;FALSE), 0))=0, "", INDEX(AOM[Scientific Name], MATCH(1, (AOM[Edge_Value]=ani_diet!D141)*(AOM[Is_Ani_Diet_Ingredient]&lt;&gt;FALSE), 0))), "No Match in AOM")</f>
        <v/>
      </c>
      <c r="T141" t="str" cm="1">
        <f t="array" ref="T141">IF((S141&lt;&gt;"")*(S141&lt;&gt;"No Match in AOM"),IF(J141&lt;&gt;"",_xlfn.TEXTJOIN(";",TRUE,CONCATENATE(_xlfn.TEXTSPLIT(S141,";",TRUE,FALSE)," ",J141)),S141),"")</f>
        <v/>
      </c>
    </row>
    <row r="142" spans="1:21">
      <c r="A142" s="30" t="s">
        <v>25871</v>
      </c>
      <c r="B142" s="55" t="s">
        <v>19683</v>
      </c>
      <c r="C142" s="56" t="str">
        <f>_xlfn.TEXTJOIN(" ",TRUE,B142,IF(ISBLANK(J142),"",_xlfn.TEXTSPLIT(J142,";")))</f>
        <v>Argan Pulp</v>
      </c>
      <c r="D142" s="56" t="str">
        <f>_xlfn.TEXTJOIN(" ",TRUE,B142,IF(ISBLANK(J142),"",_xlfn.TEXTSPLIT(J142,";")),IF(ISBLANK(H142),"",_xlfn.TEXTSPLIT(H142,";")))</f>
        <v>Argan Pulp</v>
      </c>
      <c r="E142" s="56" t="str">
        <f>_xlfn.TEXTJOIN(" ",TRUE,B142,F142,IF(ISBLANK(J142),"",_xlfn.TEXTSPLIT(J142,";")),IF(ISBLANK(G142),"",_xlfn.TEXTSPLIT(G142,";")))</f>
        <v>Argan Pulp</v>
      </c>
      <c r="J142" s="55" t="s">
        <v>25872</v>
      </c>
      <c r="R142" t="str" cm="1">
        <f t="array" ref="R142">IFERROR(INDEX(AOM[AOM], MATCH(1, (AOM[Edge_Value]=ani_diet!D142)*(AOM[Is_Ani_Diet_Ingredient]&lt;&gt;FALSE), 0)), "No Match in AOM")</f>
        <v>AOM_003892</v>
      </c>
      <c r="S142" t="str" cm="1">
        <f t="array" ref="S142">IFERROR(IF(INDEX(AOM[Scientific Name], MATCH(1, (AOM[Edge_Value]=ani_diet!D142)*(AOM[Is_Ani_Diet_Ingredient]&lt;&gt;FALSE), 0))=0, "", INDEX(AOM[Scientific Name], MATCH(1, (AOM[Edge_Value]=ani_diet!D142)*(AOM[Is_Ani_Diet_Ingredient]&lt;&gt;FALSE), 0))), "No Match in AOM")</f>
        <v xml:space="preserve">Argania spinosa </v>
      </c>
      <c r="T142" t="str" cm="1">
        <f t="array" ref="T142">IF((S142&lt;&gt;"")*(S142&lt;&gt;"No Match in AOM"),IF(J142&lt;&gt;"",_xlfn.TEXTJOIN(";",TRUE,CONCATENATE(_xlfn.TEXTSPLIT(S142,";",TRUE,FALSE)," ",J142)),S142),"")</f>
        <v>Argania spinosa  Pulp</v>
      </c>
    </row>
    <row r="143" spans="1:21">
      <c r="A143" s="30" t="s">
        <v>25873</v>
      </c>
      <c r="B143" s="55" t="s">
        <v>19683</v>
      </c>
      <c r="C143" s="56" t="str">
        <f>_xlfn.TEXTJOIN(" ",TRUE,B143,IF(ISBLANK(J143),"",_xlfn.TEXTSPLIT(J143,";")))</f>
        <v>Argan Seed Cake</v>
      </c>
      <c r="D143" s="56" t="str">
        <f>_xlfn.TEXTJOIN(" ",TRUE,B143,IF(ISBLANK(J143),"",_xlfn.TEXTSPLIT(J143,";")),IF(ISBLANK(H143),"",_xlfn.TEXTSPLIT(H143,";")))</f>
        <v>Argan Seed Cake</v>
      </c>
      <c r="E143" s="56" t="str">
        <f>_xlfn.TEXTJOIN(" ",TRUE,B143,F143,IF(ISBLANK(J143),"",_xlfn.TEXTSPLIT(J143,";")),IF(ISBLANK(G143),"",_xlfn.TEXTSPLIT(G143,";")))</f>
        <v>Argan Seed Cake</v>
      </c>
      <c r="J143" s="55" t="s">
        <v>25808</v>
      </c>
      <c r="R143" t="str" cm="1">
        <f t="array" ref="R143">IFERROR(INDEX(AOM[AOM], MATCH(1, (AOM[Edge_Value]=ani_diet!D143)*(AOM[Is_Ani_Diet_Ingredient]&lt;&gt;FALSE), 0)), "No Match in AOM")</f>
        <v>AOM_003890</v>
      </c>
      <c r="S143" t="str" cm="1">
        <f t="array" ref="S143">IFERROR(IF(INDEX(AOM[Scientific Name], MATCH(1, (AOM[Edge_Value]=ani_diet!D143)*(AOM[Is_Ani_Diet_Ingredient]&lt;&gt;FALSE), 0))=0, "", INDEX(AOM[Scientific Name], MATCH(1, (AOM[Edge_Value]=ani_diet!D143)*(AOM[Is_Ani_Diet_Ingredient]&lt;&gt;FALSE), 0))), "No Match in AOM")</f>
        <v xml:space="preserve">Argania spinosa </v>
      </c>
      <c r="T143" t="str" cm="1">
        <f t="array" ref="T143">IF((S143&lt;&gt;"")*(S143&lt;&gt;"No Match in AOM"),IF(J143&lt;&gt;"",_xlfn.TEXTJOIN(";",TRUE,CONCATENATE(_xlfn.TEXTSPLIT(S143,";",TRUE,FALSE)," ",J143)),S143),"")</f>
        <v>Argania spinosa  Seed Cake</v>
      </c>
    </row>
    <row r="144" spans="1:21">
      <c r="A144" s="30" t="s">
        <v>25874</v>
      </c>
      <c r="B144" s="55" t="s">
        <v>20856</v>
      </c>
      <c r="C144" s="56" t="str">
        <f>_xlfn.TEXTJOIN(" ",TRUE,B144,IF(ISBLANK(J144),"",_xlfn.TEXTSPLIT(J144,";")))</f>
        <v>Aristida</v>
      </c>
      <c r="D144" s="56" t="str">
        <f>_xlfn.TEXTJOIN(" ",TRUE,B144,IF(ISBLANK(J144),"",_xlfn.TEXTSPLIT(J144,";")),IF(ISBLANK(H144),"",_xlfn.TEXTSPLIT(H144,";")))</f>
        <v>Aristida</v>
      </c>
      <c r="E144" s="56" t="str">
        <f>_xlfn.TEXTJOIN(" ",TRUE,B144,F144,IF(ISBLANK(J144),"",_xlfn.TEXTSPLIT(J144,";")),IF(ISBLANK(G144),"",_xlfn.TEXTSPLIT(G144,";")))</f>
        <v>Aristida</v>
      </c>
      <c r="R144" t="str" cm="1">
        <f t="array" ref="R144">IFERROR(INDEX(AOM[AOM], MATCH(1, (AOM[Edge_Value]=ani_diet!D145)*(AOM[Is_Ani_Diet_Ingredient]&lt;&gt;FALSE), 0)), "No Match in AOM")</f>
        <v>AOM_001457</v>
      </c>
      <c r="S144" t="str" cm="1">
        <f t="array" ref="S144">IFERROR(IF(INDEX(AOM[Scientific Name], MATCH(1, (AOM[Edge_Value]=ani_diet!D145)*(AOM[Is_Ani_Diet_Ingredient]&lt;&gt;FALSE), 0))=0, "", INDEX(AOM[Scientific Name], MATCH(1, (AOM[Edge_Value]=ani_diet!D145)*(AOM[Is_Ani_Diet_Ingredient]&lt;&gt;FALSE), 0))), "No Match in AOM")</f>
        <v>Aristida adscensionis</v>
      </c>
      <c r="T144" t="str" cm="1">
        <f t="array" ref="T144">IF((S144&lt;&gt;"")*(S144&lt;&gt;"No Match in AOM"),IF(J144&lt;&gt;"",_xlfn.TEXTJOIN(";",TRUE,CONCATENATE(_xlfn.TEXTSPLIT(S144,";",TRUE,FALSE)," ",J144)),S144),"")</f>
        <v>Aristida adscensionis</v>
      </c>
    </row>
    <row r="145" spans="1:20">
      <c r="A145" s="30" t="s">
        <v>20861</v>
      </c>
      <c r="B145" s="55" t="s">
        <v>20861</v>
      </c>
      <c r="C145" s="56" t="str">
        <f>_xlfn.TEXTJOIN(" ",TRUE,B145,IF(ISBLANK(J145),"",_xlfn.TEXTSPLIT(J145,";")))</f>
        <v>Aristida adscensionis</v>
      </c>
      <c r="D145" s="56" t="str">
        <f>_xlfn.TEXTJOIN(" ",TRUE,B145,IF(ISBLANK(J145),"",_xlfn.TEXTSPLIT(J145,";")),IF(ISBLANK(H145),"",_xlfn.TEXTSPLIT(H145,";")))</f>
        <v>Aristida adscensionis</v>
      </c>
      <c r="E145" s="56" t="str">
        <f>_xlfn.TEXTJOIN(" ",TRUE,B145,F145,IF(ISBLANK(J145),"",_xlfn.TEXTSPLIT(J145,";")),IF(ISBLANK(G145),"",_xlfn.TEXTSPLIT(G145,";")))</f>
        <v>Aristida adscensionis</v>
      </c>
      <c r="R145" t="str" cm="1">
        <f t="array" ref="R145">IFERROR(INDEX(AOM[AOM], MATCH(1, (AOM[Edge_Value]=ani_diet!D144)*(AOM[Is_Ani_Diet_Ingredient]&lt;&gt;FALSE), 0)), "No Match in AOM")</f>
        <v>AOM_001456</v>
      </c>
      <c r="S145" t="str" cm="1">
        <f t="array" ref="S145">IFERROR(IF(INDEX(AOM[Scientific Name], MATCH(1, (AOM[Edge_Value]=ani_diet!D144)*(AOM[Is_Ani_Diet_Ingredient]&lt;&gt;FALSE), 0))=0, "", INDEX(AOM[Scientific Name], MATCH(1, (AOM[Edge_Value]=ani_diet!D144)*(AOM[Is_Ani_Diet_Ingredient]&lt;&gt;FALSE), 0))), "No Match in AOM")</f>
        <v xml:space="preserve">Aristida </v>
      </c>
      <c r="T145" t="str" cm="1">
        <f t="array" ref="T145">IF((S145&lt;&gt;"")*(S145&lt;&gt;"No Match in AOM"),IF(J145&lt;&gt;"",_xlfn.TEXTJOIN(";",TRUE,CONCATENATE(_xlfn.TEXTSPLIT(S145,";",TRUE,FALSE)," ",J145)),S145),"")</f>
        <v xml:space="preserve">Aristida </v>
      </c>
    </row>
    <row r="146" spans="1:20">
      <c r="A146" s="30" t="s">
        <v>25875</v>
      </c>
      <c r="B146" s="55" t="s">
        <v>20189</v>
      </c>
      <c r="C146" s="56" t="str">
        <f>_xlfn.TEXTJOIN(" ",TRUE,B146,IF(ISBLANK(J146),"",_xlfn.TEXTSPLIT(J146,";")))</f>
        <v>Arugula Seed</v>
      </c>
      <c r="D146" s="56" t="str">
        <f>_xlfn.TEXTJOIN(" ",TRUE,B146,IF(ISBLANK(J146),"",_xlfn.TEXTSPLIT(J146,";")),IF(ISBLANK(H146),"",_xlfn.TEXTSPLIT(H146,";")))</f>
        <v>Arugula Seed Ground</v>
      </c>
      <c r="E146" s="56" t="str">
        <f>_xlfn.TEXTJOIN(" ",TRUE,B146,F146,IF(ISBLANK(J146),"",_xlfn.TEXTSPLIT(J146,";")),IF(ISBLANK(G146),"",_xlfn.TEXTSPLIT(G146,";")))</f>
        <v>Arugula Seed Meal</v>
      </c>
      <c r="G146" s="55" t="s">
        <v>25824</v>
      </c>
      <c r="H146" s="55" t="s">
        <v>6052</v>
      </c>
      <c r="J146" s="55" t="s">
        <v>3446</v>
      </c>
      <c r="L146" s="32" t="s">
        <v>324</v>
      </c>
      <c r="R146" t="str" cm="1">
        <f t="array" ref="R146">IFERROR(INDEX(AOM[AOM], MATCH(1, (AOM[Edge_Value]=ani_diet!D146)*(AOM[Is_Ani_Diet_Ingredient]&lt;&gt;FALSE), 0)), "No Match in AOM")</f>
        <v>AOM_001300</v>
      </c>
      <c r="S146" t="str" cm="1">
        <f t="array" ref="S146">IFERROR(IF(INDEX(AOM[Scientific Name], MATCH(1, (AOM[Edge_Value]=ani_diet!D146)*(AOM[Is_Ani_Diet_Ingredient]&lt;&gt;FALSE), 0))=0, "", INDEX(AOM[Scientific Name], MATCH(1, (AOM[Edge_Value]=ani_diet!D146)*(AOM[Is_Ani_Diet_Ingredient]&lt;&gt;FALSE), 0))), "No Match in AOM")</f>
        <v>Eruca sativa</v>
      </c>
      <c r="T146" t="str" cm="1">
        <f t="array" ref="T146">IF((S146&lt;&gt;"")*(S146&lt;&gt;"No Match in AOM"),IF(J146&lt;&gt;"",_xlfn.TEXTJOIN(";",TRUE,CONCATENATE(_xlfn.TEXTSPLIT(S146,";",TRUE,FALSE)," ",J146)),S146),"")</f>
        <v>Eruca sativa Seed</v>
      </c>
    </row>
    <row r="147" spans="1:20">
      <c r="A147" s="30" t="s">
        <v>25876</v>
      </c>
      <c r="B147" s="55" t="s">
        <v>23535</v>
      </c>
      <c r="C147" s="56" t="str">
        <f>_xlfn.TEXTJOIN(" ",TRUE,B147,IF(ISBLANK(J147),"",_xlfn.TEXTSPLIT(J147,";")))</f>
        <v>Asperozym (Fibrolytic Enzymes)</v>
      </c>
      <c r="D147" s="56" t="str">
        <f>_xlfn.TEXTJOIN(" ",TRUE,B147,IF(ISBLANK(J147),"",_xlfn.TEXTSPLIT(J147,";")),IF(ISBLANK(H147),"",_xlfn.TEXTSPLIT(H147,";")))</f>
        <v>Asperozym (Fibrolytic Enzymes)</v>
      </c>
      <c r="E147" s="56" t="str">
        <f>_xlfn.TEXTJOIN(" ",TRUE,B147,F147,IF(ISBLANK(J147),"",_xlfn.TEXTSPLIT(J147,";")),IF(ISBLANK(G147),"",_xlfn.TEXTSPLIT(G147,";")))</f>
        <v>Asperozym (Fibrolytic Enzymes)</v>
      </c>
      <c r="R147" t="str" cm="1">
        <f t="array" ref="R147">IFERROR(INDEX(AOM[AOM], MATCH(1, (AOM[Edge_Value]=ani_diet!D147)*(AOM[Is_Ani_Diet_Ingredient]&lt;&gt;FALSE), 0)), "No Match in AOM")</f>
        <v>AOM_000748</v>
      </c>
      <c r="S147" t="str" cm="1">
        <f t="array" ref="S147">IFERROR(IF(INDEX(AOM[Scientific Name], MATCH(1, (AOM[Edge_Value]=ani_diet!D147)*(AOM[Is_Ani_Diet_Ingredient]&lt;&gt;FALSE), 0))=0, "", INDEX(AOM[Scientific Name], MATCH(1, (AOM[Edge_Value]=ani_diet!D147)*(AOM[Is_Ani_Diet_Ingredient]&lt;&gt;FALSE), 0))), "No Match in AOM")</f>
        <v/>
      </c>
      <c r="T147" t="str" cm="1">
        <f t="array" ref="T147">IF((S147&lt;&gt;"")*(S147&lt;&gt;"No Match in AOM"),IF(J147&lt;&gt;"",_xlfn.TEXTJOIN(";",TRUE,CONCATENATE(_xlfn.TEXTSPLIT(S147,";",TRUE,FALSE)," ",J147)),S147),"")</f>
        <v/>
      </c>
    </row>
    <row r="148" spans="1:20">
      <c r="A148" s="30" t="s">
        <v>23034</v>
      </c>
      <c r="B148" s="55" t="s">
        <v>23034</v>
      </c>
      <c r="C148" s="56" t="str">
        <f>_xlfn.TEXTJOIN(" ",TRUE,B148,IF(ISBLANK(J148),"",_xlfn.TEXTSPLIT(J148,";")))</f>
        <v>Aspilia africana</v>
      </c>
      <c r="D148" s="56" t="str">
        <f>_xlfn.TEXTJOIN(" ",TRUE,B148,IF(ISBLANK(J148),"",_xlfn.TEXTSPLIT(J148,";")),IF(ISBLANK(H148),"",_xlfn.TEXTSPLIT(H148,";")))</f>
        <v>Aspilia africana</v>
      </c>
      <c r="E148" s="56" t="str">
        <f>_xlfn.TEXTJOIN(" ",TRUE,B148,F148,IF(ISBLANK(J148),"",_xlfn.TEXTSPLIT(J148,";")),IF(ISBLANK(G148),"",_xlfn.TEXTSPLIT(G148,";")))</f>
        <v>Aspilia africana</v>
      </c>
      <c r="R148" t="str" cm="1">
        <f t="array" ref="R148">IFERROR(INDEX(AOM[AOM], MATCH(1, (AOM[Edge_Value]=ani_diet!D148)*(AOM[Is_Ani_Diet_Ingredient]&lt;&gt;FALSE), 0)), "No Match in AOM")</f>
        <v>AOM_003064</v>
      </c>
      <c r="S148" t="str" cm="1">
        <f t="array" ref="S148">IFERROR(IF(INDEX(AOM[Scientific Name], MATCH(1, (AOM[Edge_Value]=ani_diet!D148)*(AOM[Is_Ani_Diet_Ingredient]&lt;&gt;FALSE), 0))=0, "", INDEX(AOM[Scientific Name], MATCH(1, (AOM[Edge_Value]=ani_diet!D148)*(AOM[Is_Ani_Diet_Ingredient]&lt;&gt;FALSE), 0))), "No Match in AOM")</f>
        <v>Aspilia africana</v>
      </c>
      <c r="T148" t="str" cm="1">
        <f t="array" ref="T148">IF((S148&lt;&gt;"")*(S148&lt;&gt;"No Match in AOM"),IF(J148&lt;&gt;"",_xlfn.TEXTJOIN(";",TRUE,CONCATENATE(_xlfn.TEXTSPLIT(S148,";",TRUE,FALSE)," ",J148)),S148),"")</f>
        <v>Aspilia africana</v>
      </c>
    </row>
    <row r="149" spans="1:20">
      <c r="A149" s="30" t="s">
        <v>23035</v>
      </c>
      <c r="B149" s="55" t="s">
        <v>23034</v>
      </c>
      <c r="C149" s="56" t="str">
        <f>_xlfn.TEXTJOIN(" ",TRUE,B149,IF(ISBLANK(J149),"",_xlfn.TEXTSPLIT(J149,";")))</f>
        <v>Aspilia africana Leaves and Twigs</v>
      </c>
      <c r="D149" s="56" t="str">
        <f>_xlfn.TEXTJOIN(" ",TRUE,B149,IF(ISBLANK(J149),"",_xlfn.TEXTSPLIT(J149,";")),IF(ISBLANK(H149),"",_xlfn.TEXTSPLIT(H149,";")))</f>
        <v>Aspilia africana Leaves and Twigs</v>
      </c>
      <c r="E149" s="56" t="str">
        <f>_xlfn.TEXTJOIN(" ",TRUE,B149,F149,IF(ISBLANK(J149),"",_xlfn.TEXTSPLIT(J149,";")),IF(ISBLANK(G149),"",_xlfn.TEXTSPLIT(G149,";")))</f>
        <v>Aspilia africana Leaves and Twigs</v>
      </c>
      <c r="J149" s="55" t="s">
        <v>25806</v>
      </c>
      <c r="R149" t="str" cm="1">
        <f t="array" ref="R149">IFERROR(INDEX(AOM[AOM], MATCH(1, (AOM[Edge_Value]=ani_diet!D149)*(AOM[Is_Ani_Diet_Ingredient]&lt;&gt;FALSE), 0)), "No Match in AOM")</f>
        <v>AOM_003545</v>
      </c>
      <c r="S149" t="str" cm="1">
        <f t="array" ref="S149">IFERROR(IF(INDEX(AOM[Scientific Name], MATCH(1, (AOM[Edge_Value]=ani_diet!D149)*(AOM[Is_Ani_Diet_Ingredient]&lt;&gt;FALSE), 0))=0, "", INDEX(AOM[Scientific Name], MATCH(1, (AOM[Edge_Value]=ani_diet!D149)*(AOM[Is_Ani_Diet_Ingredient]&lt;&gt;FALSE), 0))), "No Match in AOM")</f>
        <v>Aspilia africana</v>
      </c>
      <c r="T149" t="str" cm="1">
        <f t="array" ref="T149">IF((S149&lt;&gt;"")*(S149&lt;&gt;"No Match in AOM"),IF(J149&lt;&gt;"",_xlfn.TEXTJOIN(";",TRUE,CONCATENATE(_xlfn.TEXTSPLIT(S149,";",TRUE,FALSE)," ",J149)),S149),"")</f>
        <v>Aspilia africana Leaves and Twigs</v>
      </c>
    </row>
    <row r="150" spans="1:20">
      <c r="A150" s="30" t="s">
        <v>25877</v>
      </c>
      <c r="B150" s="55" t="s">
        <v>23551</v>
      </c>
      <c r="C150" s="56" t="str">
        <f>_xlfn.TEXTJOIN(" ",TRUE,B150,IF(ISBLANK(J150),"",_xlfn.TEXTSPLIT(J150,";")))</f>
        <v>Asteraceae</v>
      </c>
      <c r="D150" s="56" t="str">
        <f>_xlfn.TEXTJOIN(" ",TRUE,B150,IF(ISBLANK(J150),"",_xlfn.TEXTSPLIT(J150,";")),IF(ISBLANK(H150),"",_xlfn.TEXTSPLIT(H150,";")))</f>
        <v>Asteraceae</v>
      </c>
      <c r="E150" s="56" t="str">
        <f>_xlfn.TEXTJOIN(" ",TRUE,B150,F150,IF(ISBLANK(J150),"",_xlfn.TEXTSPLIT(J150,";")),IF(ISBLANK(G150),"",_xlfn.TEXTSPLIT(G150,";")))</f>
        <v>Asteraceae</v>
      </c>
      <c r="R150" t="str" cm="1">
        <f t="array" ref="R150">IFERROR(INDEX(AOM[AOM], MATCH(1, (AOM[Edge_Value]=ani_diet!D150)*(AOM[Is_Ani_Diet_Ingredient]&lt;&gt;FALSE), 0)), "No Match in AOM")</f>
        <v>AOM_001903</v>
      </c>
      <c r="S150" t="str" cm="1">
        <f t="array" ref="S150">IFERROR(IF(INDEX(AOM[Scientific Name], MATCH(1, (AOM[Edge_Value]=ani_diet!D150)*(AOM[Is_Ani_Diet_Ingredient]&lt;&gt;FALSE), 0))=0, "", INDEX(AOM[Scientific Name], MATCH(1, (AOM[Edge_Value]=ani_diet!D150)*(AOM[Is_Ani_Diet_Ingredient]&lt;&gt;FALSE), 0))), "No Match in AOM")</f>
        <v>Asteraceae</v>
      </c>
      <c r="T150" t="str" cm="1">
        <f t="array" ref="T150">IF((S150&lt;&gt;"")*(S150&lt;&gt;"No Match in AOM"),IF(J150&lt;&gt;"",_xlfn.TEXTJOIN(";",TRUE,CONCATENATE(_xlfn.TEXTSPLIT(S150,";",TRUE,FALSE)," ",J150)),S150),"")</f>
        <v>Asteraceae</v>
      </c>
    </row>
    <row r="151" spans="1:20">
      <c r="A151" s="30" t="s">
        <v>23042</v>
      </c>
      <c r="B151" s="55" t="s">
        <v>23042</v>
      </c>
      <c r="C151" s="56" t="str">
        <f>_xlfn.TEXTJOIN(" ",TRUE,B151,IF(ISBLANK(J151),"",_xlfn.TEXTSPLIT(J151,";")))</f>
        <v>Asteriscus maritimus</v>
      </c>
      <c r="D151" s="56" t="str">
        <f>_xlfn.TEXTJOIN(" ",TRUE,B151,IF(ISBLANK(J151),"",_xlfn.TEXTSPLIT(J151,";")),IF(ISBLANK(H151),"",_xlfn.TEXTSPLIT(H151,";")))</f>
        <v>Asteriscus maritimus</v>
      </c>
      <c r="E151" s="56" t="str">
        <f>_xlfn.TEXTJOIN(" ",TRUE,B151,F151,IF(ISBLANK(J151),"",_xlfn.TEXTSPLIT(J151,";")),IF(ISBLANK(G151),"",_xlfn.TEXTSPLIT(G151,";")))</f>
        <v>Asteriscus maritimus</v>
      </c>
      <c r="R151" t="str" cm="1">
        <f t="array" ref="R151">IFERROR(INDEX(AOM[AOM], MATCH(1, (AOM[Edge_Value]=ani_diet!D151)*(AOM[Is_Ani_Diet_Ingredient]&lt;&gt;FALSE), 0)), "No Match in AOM")</f>
        <v>AOM_001569</v>
      </c>
      <c r="S151" t="str" cm="1">
        <f t="array" ref="S151">IFERROR(IF(INDEX(AOM[Scientific Name], MATCH(1, (AOM[Edge_Value]=ani_diet!D151)*(AOM[Is_Ani_Diet_Ingredient]&lt;&gt;FALSE), 0))=0, "", INDEX(AOM[Scientific Name], MATCH(1, (AOM[Edge_Value]=ani_diet!D151)*(AOM[Is_Ani_Diet_Ingredient]&lt;&gt;FALSE), 0))), "No Match in AOM")</f>
        <v>Asteriscus maritimus</v>
      </c>
      <c r="T151" t="str" cm="1">
        <f t="array" ref="T151">IF((S151&lt;&gt;"")*(S151&lt;&gt;"No Match in AOM"),IF(J151&lt;&gt;"",_xlfn.TEXTJOIN(";",TRUE,CONCATENATE(_xlfn.TEXTSPLIT(S151,";",TRUE,FALSE)," ",J151)),S151),"")</f>
        <v>Asteriscus maritimus</v>
      </c>
    </row>
    <row r="152" spans="1:20">
      <c r="A152" s="30" t="s">
        <v>25878</v>
      </c>
      <c r="B152" s="55" t="s">
        <v>18735</v>
      </c>
      <c r="C152" s="56" t="str">
        <f>_xlfn.TEXTJOIN(" ",TRUE,B152,IF(ISBLANK(J152),"",_xlfn.TEXTSPLIT(J152,";")))</f>
        <v>Atella</v>
      </c>
      <c r="D152" s="56" t="str">
        <f>_xlfn.TEXTJOIN(" ",TRUE,B152,IF(ISBLANK(J152),"",_xlfn.TEXTSPLIT(J152,";")),IF(ISBLANK(H152),"",_xlfn.TEXTSPLIT(H152,";")))</f>
        <v>Atella</v>
      </c>
      <c r="E152" s="56" t="str">
        <f>_xlfn.TEXTJOIN(" ",TRUE,B152,F152,IF(ISBLANK(J152),"",_xlfn.TEXTSPLIT(J152,";")),IF(ISBLANK(G152),"",_xlfn.TEXTSPLIT(G152,";")))</f>
        <v>Atella</v>
      </c>
      <c r="K152" s="32" t="s">
        <v>324</v>
      </c>
      <c r="M152" s="32" t="s">
        <v>324</v>
      </c>
      <c r="N152" t="s">
        <v>2539</v>
      </c>
      <c r="O152" t="s">
        <v>2510</v>
      </c>
      <c r="P152" t="s">
        <v>25879</v>
      </c>
      <c r="Q152" t="s">
        <v>25880</v>
      </c>
      <c r="R152" t="str" cm="1">
        <f t="array" ref="R152">IFERROR(INDEX(AOM[AOM], MATCH(1, (AOM[Edge_Value]=ani_diet!D152)*(AOM[Is_Ani_Diet_Ingredient]&lt;&gt;FALSE), 0)), "No Match in AOM")</f>
        <v>AOM_001876</v>
      </c>
      <c r="S152" t="str" cm="1">
        <f t="array" ref="S152">IFERROR(IF(INDEX(AOM[Scientific Name], MATCH(1, (AOM[Edge_Value]=ani_diet!D152)*(AOM[Is_Ani_Diet_Ingredient]&lt;&gt;FALSE), 0))=0, "", INDEX(AOM[Scientific Name], MATCH(1, (AOM[Edge_Value]=ani_diet!D152)*(AOM[Is_Ani_Diet_Ingredient]&lt;&gt;FALSE), 0))), "No Match in AOM")</f>
        <v/>
      </c>
      <c r="T152" t="str" cm="1">
        <f t="array" ref="T152">IF((S152&lt;&gt;"")*(S152&lt;&gt;"No Match in AOM"),IF(J152&lt;&gt;"",_xlfn.TEXTJOIN(";",TRUE,CONCATENATE(_xlfn.TEXTSPLIT(S152,";",TRUE,FALSE)," ",J152)),S152),"")</f>
        <v/>
      </c>
    </row>
    <row r="153" spans="1:20">
      <c r="A153" s="30" t="s">
        <v>25881</v>
      </c>
      <c r="B153" s="55" t="s">
        <v>18735</v>
      </c>
      <c r="C153" s="56" t="str">
        <f>_xlfn.TEXTJOIN(" ",TRUE,B153,IF(ISBLANK(J153),"",_xlfn.TEXTSPLIT(J153,";")))</f>
        <v>Atella</v>
      </c>
      <c r="D153" s="56" t="str">
        <f>_xlfn.TEXTJOIN(" ",TRUE,B153,IF(ISBLANK(J153),"",_xlfn.TEXTSPLIT(J153,";")),IF(ISBLANK(H153),"",_xlfn.TEXTSPLIT(H153,";")))</f>
        <v>Atella Dried</v>
      </c>
      <c r="E153" s="56" t="str">
        <f>_xlfn.TEXTJOIN(" ",TRUE,B153,F153,IF(ISBLANK(J153),"",_xlfn.TEXTSPLIT(J153,";")),IF(ISBLANK(G153),"",_xlfn.TEXTSPLIT(G153,";")))</f>
        <v>Atella Dried</v>
      </c>
      <c r="G153" s="55" t="s">
        <v>17480</v>
      </c>
      <c r="H153" s="55" t="s">
        <v>17480</v>
      </c>
      <c r="R153" t="str" cm="1">
        <f t="array" ref="R153">IFERROR(INDEX(AOM[AOM], MATCH(1, (AOM[Edge_Value]=ani_diet!D153)*(AOM[Is_Ani_Diet_Ingredient]&lt;&gt;FALSE), 0)), "No Match in AOM")</f>
        <v>AOM_006023</v>
      </c>
      <c r="S153" t="str" cm="1">
        <f t="array" ref="S153">IFERROR(IF(INDEX(AOM[Scientific Name], MATCH(1, (AOM[Edge_Value]=ani_diet!D153)*(AOM[Is_Ani_Diet_Ingredient]&lt;&gt;FALSE), 0))=0, "", INDEX(AOM[Scientific Name], MATCH(1, (AOM[Edge_Value]=ani_diet!D153)*(AOM[Is_Ani_Diet_Ingredient]&lt;&gt;FALSE), 0))), "No Match in AOM")</f>
        <v/>
      </c>
      <c r="T153" t="str" cm="1">
        <f t="array" ref="T153">IF((S153&lt;&gt;"")*(S153&lt;&gt;"No Match in AOM"),IF(J153&lt;&gt;"",_xlfn.TEXTJOIN(";",TRUE,CONCATENATE(_xlfn.TEXTSPLIT(S153,";",TRUE,FALSE)," ",J153)),S153),"")</f>
        <v/>
      </c>
    </row>
    <row r="154" spans="1:20">
      <c r="A154" s="30" t="s">
        <v>25882</v>
      </c>
      <c r="B154" s="55" t="s">
        <v>18735</v>
      </c>
      <c r="C154" s="56" t="str">
        <f>_xlfn.TEXTJOIN(" ",TRUE,B154,IF(ISBLANK(J154),"",_xlfn.TEXTSPLIT(J154,";")))</f>
        <v>Atella</v>
      </c>
      <c r="D154" s="56" t="str">
        <f>_xlfn.TEXTJOIN(" ",TRUE,B154,IF(ISBLANK(J154),"",_xlfn.TEXTSPLIT(J154,";")),IF(ISBLANK(H154),"",_xlfn.TEXTSPLIT(H154,";")))</f>
        <v>Atella Fermented</v>
      </c>
      <c r="E154" s="56" t="str">
        <f>_xlfn.TEXTJOIN(" ",TRUE,B154,F154,IF(ISBLANK(J154),"",_xlfn.TEXTSPLIT(J154,";")),IF(ISBLANK(G154),"",_xlfn.TEXTSPLIT(G154,";")))</f>
        <v>Atella Fermented</v>
      </c>
      <c r="G154" s="55" t="s">
        <v>17496</v>
      </c>
      <c r="H154" s="55" t="s">
        <v>17496</v>
      </c>
      <c r="R154" t="str" cm="1">
        <f t="array" ref="R154">IFERROR(INDEX(AOM[AOM], MATCH(1, (AOM[Edge_Value]=ani_diet!D154)*(AOM[Is_Ani_Diet_Ingredient]&lt;&gt;FALSE), 0)), "No Match in AOM")</f>
        <v>AOM_001611</v>
      </c>
      <c r="S154" t="str" cm="1">
        <f t="array" ref="S154">IFERROR(IF(INDEX(AOM[Scientific Name], MATCH(1, (AOM[Edge_Value]=ani_diet!D154)*(AOM[Is_Ani_Diet_Ingredient]&lt;&gt;FALSE), 0))=0, "", INDEX(AOM[Scientific Name], MATCH(1, (AOM[Edge_Value]=ani_diet!D154)*(AOM[Is_Ani_Diet_Ingredient]&lt;&gt;FALSE), 0))), "No Match in AOM")</f>
        <v/>
      </c>
      <c r="T154" t="str" cm="1">
        <f t="array" ref="T154">IF((S154&lt;&gt;"")*(S154&lt;&gt;"No Match in AOM"),IF(J154&lt;&gt;"",_xlfn.TEXTJOIN(";",TRUE,CONCATENATE(_xlfn.TEXTSPLIT(S154,";",TRUE,FALSE)," ",J154)),S154),"")</f>
        <v/>
      </c>
    </row>
    <row r="155" spans="1:20">
      <c r="A155" s="30" t="s">
        <v>23047</v>
      </c>
      <c r="B155" s="55" t="s">
        <v>23047</v>
      </c>
      <c r="C155" s="56" t="str">
        <f>_xlfn.TEXTJOIN(" ",TRUE,B155,IF(ISBLANK(J155),"",_xlfn.TEXTSPLIT(J155,";")))</f>
        <v>Atractylis cancellata</v>
      </c>
      <c r="D155" s="56" t="str">
        <f>_xlfn.TEXTJOIN(" ",TRUE,B155,IF(ISBLANK(J155),"",_xlfn.TEXTSPLIT(J155,";")),IF(ISBLANK(H155),"",_xlfn.TEXTSPLIT(H155,";")))</f>
        <v>Atractylis cancellata</v>
      </c>
      <c r="E155" s="56" t="str">
        <f>_xlfn.TEXTJOIN(" ",TRUE,B155,F155,IF(ISBLANK(J155),"",_xlfn.TEXTSPLIT(J155,";")),IF(ISBLANK(G155),"",_xlfn.TEXTSPLIT(G155,";")))</f>
        <v>Atractylis cancellata</v>
      </c>
      <c r="R155" t="str" cm="1">
        <f t="array" ref="R155">IFERROR(INDEX(AOM[AOM], MATCH(1, (AOM[Edge_Value]=ani_diet!D155)*(AOM[Is_Ani_Diet_Ingredient]&lt;&gt;FALSE), 0)), "No Match in AOM")</f>
        <v>AOM_001570</v>
      </c>
      <c r="S155" t="str" cm="1">
        <f t="array" ref="S155">IFERROR(IF(INDEX(AOM[Scientific Name], MATCH(1, (AOM[Edge_Value]=ani_diet!D155)*(AOM[Is_Ani_Diet_Ingredient]&lt;&gt;FALSE), 0))=0, "", INDEX(AOM[Scientific Name], MATCH(1, (AOM[Edge_Value]=ani_diet!D155)*(AOM[Is_Ani_Diet_Ingredient]&lt;&gt;FALSE), 0))), "No Match in AOM")</f>
        <v>Atractylis cancellata</v>
      </c>
      <c r="T155" t="str" cm="1">
        <f t="array" ref="T155">IF((S155&lt;&gt;"")*(S155&lt;&gt;"No Match in AOM"),IF(J155&lt;&gt;"",_xlfn.TEXTJOIN(";",TRUE,CONCATENATE(_xlfn.TEXTSPLIT(S155,";",TRUE,FALSE)," ",J155)),S155),"")</f>
        <v>Atractylis cancellata</v>
      </c>
    </row>
    <row r="156" spans="1:20">
      <c r="A156" s="30" t="s">
        <v>21788</v>
      </c>
      <c r="B156" s="55" t="s">
        <v>21788</v>
      </c>
      <c r="C156" s="56" t="str">
        <f>_xlfn.TEXTJOIN(" ",TRUE,B156,IF(ISBLANK(J156),"",_xlfn.TEXTSPLIT(J156,";")))</f>
        <v>Atriplex halimus</v>
      </c>
      <c r="D156" s="56" t="str">
        <f>_xlfn.TEXTJOIN(" ",TRUE,B156,IF(ISBLANK(J156),"",_xlfn.TEXTSPLIT(J156,";")),IF(ISBLANK(H156),"",_xlfn.TEXTSPLIT(H156,";")))</f>
        <v>Atriplex halimus</v>
      </c>
      <c r="E156" s="56" t="str">
        <f>_xlfn.TEXTJOIN(" ",TRUE,B156,F156,IF(ISBLANK(J156),"",_xlfn.TEXTSPLIT(J156,";")),IF(ISBLANK(G156),"",_xlfn.TEXTSPLIT(G156,";")))</f>
        <v>Atriplex halimus</v>
      </c>
      <c r="R156" t="str" cm="1">
        <f t="array" ref="R156">IFERROR(INDEX(AOM[AOM], MATCH(1, (AOM[Edge_Value]=ani_diet!D156)*(AOM[Is_Ani_Diet_Ingredient]&lt;&gt;FALSE), 0)), "No Match in AOM")</f>
        <v>AOM_001535</v>
      </c>
      <c r="S156" t="str" cm="1">
        <f t="array" ref="S156">IFERROR(IF(INDEX(AOM[Scientific Name], MATCH(1, (AOM[Edge_Value]=ani_diet!D156)*(AOM[Is_Ani_Diet_Ingredient]&lt;&gt;FALSE), 0))=0, "", INDEX(AOM[Scientific Name], MATCH(1, (AOM[Edge_Value]=ani_diet!D156)*(AOM[Is_Ani_Diet_Ingredient]&lt;&gt;FALSE), 0))), "No Match in AOM")</f>
        <v>Atriplex halimus</v>
      </c>
      <c r="T156" t="str" cm="1">
        <f t="array" ref="T156">IF((S156&lt;&gt;"")*(S156&lt;&gt;"No Match in AOM"),IF(J156&lt;&gt;"",_xlfn.TEXTJOIN(";",TRUE,CONCATENATE(_xlfn.TEXTSPLIT(S156,";",TRUE,FALSE)," ",J156)),S156),"")</f>
        <v>Atriplex halimus</v>
      </c>
    </row>
    <row r="157" spans="1:20">
      <c r="A157" s="30" t="s">
        <v>25883</v>
      </c>
      <c r="B157" s="55" t="s">
        <v>21788</v>
      </c>
      <c r="C157" s="56" t="str">
        <f>_xlfn.TEXTJOIN(" ",TRUE,B157,IF(ISBLANK(J157),"",_xlfn.TEXTSPLIT(J157,";")))</f>
        <v>Atriplex halimus</v>
      </c>
      <c r="D157" s="56" t="str">
        <f>_xlfn.TEXTJOIN(" ",TRUE,B157,IF(ISBLANK(J157),"",_xlfn.TEXTSPLIT(J157,";")),IF(ISBLANK(H157),"",_xlfn.TEXTSPLIT(H157,";")))</f>
        <v>Atriplex halimus Ensiled</v>
      </c>
      <c r="E157" s="56" t="str">
        <f>_xlfn.TEXTJOIN(" ",TRUE,B157,F157,IF(ISBLANK(J157),"",_xlfn.TEXTSPLIT(J157,";")),IF(ISBLANK(G157),"",_xlfn.TEXTSPLIT(G157,";")))</f>
        <v>Atriplex halimus Chopped Ensiled</v>
      </c>
      <c r="F157" s="55" t="s">
        <v>6195</v>
      </c>
      <c r="G157" s="55" t="s">
        <v>17494</v>
      </c>
      <c r="H157" s="55" t="s">
        <v>17494</v>
      </c>
      <c r="R157" t="str" cm="1">
        <f t="array" ref="R157">IFERROR(INDEX(AOM[AOM], MATCH(1, (AOM[Edge_Value]=ani_diet!D157)*(AOM[Is_Ani_Diet_Ingredient]&lt;&gt;FALSE), 0)), "No Match in AOM")</f>
        <v>AOM_006024</v>
      </c>
      <c r="S157" t="str" cm="1">
        <f t="array" ref="S157">IFERROR(IF(INDEX(AOM[Scientific Name], MATCH(1, (AOM[Edge_Value]=ani_diet!D157)*(AOM[Is_Ani_Diet_Ingredient]&lt;&gt;FALSE), 0))=0, "", INDEX(AOM[Scientific Name], MATCH(1, (AOM[Edge_Value]=ani_diet!D157)*(AOM[Is_Ani_Diet_Ingredient]&lt;&gt;FALSE), 0))), "No Match in AOM")</f>
        <v>Atriplex halimus</v>
      </c>
      <c r="T157" t="str" cm="1">
        <f t="array" ref="T157">IF((S157&lt;&gt;"")*(S157&lt;&gt;"No Match in AOM"),IF(J157&lt;&gt;"",_xlfn.TEXTJOIN(";",TRUE,CONCATENATE(_xlfn.TEXTSPLIT(S157,";",TRUE,FALSE)," ",J157)),S157),"")</f>
        <v>Atriplex halimus</v>
      </c>
    </row>
    <row r="158" spans="1:20">
      <c r="A158" s="30" t="s">
        <v>21795</v>
      </c>
      <c r="B158" s="55" t="s">
        <v>21788</v>
      </c>
      <c r="C158" s="56" t="str">
        <f>_xlfn.TEXTJOIN(" ",TRUE,B158,IF(ISBLANK(J158),"",_xlfn.TEXTSPLIT(J158,";")))</f>
        <v>Atriplex halimus Leaves and Twigs</v>
      </c>
      <c r="D158" s="56" t="str">
        <f>_xlfn.TEXTJOIN(" ",TRUE,B158,IF(ISBLANK(J158),"",_xlfn.TEXTSPLIT(J158,";")),IF(ISBLANK(H158),"",_xlfn.TEXTSPLIT(H158,";")))</f>
        <v>Atriplex halimus Leaves and Twigs</v>
      </c>
      <c r="E158" s="56" t="str">
        <f>_xlfn.TEXTJOIN(" ",TRUE,B158,F158,IF(ISBLANK(J158),"",_xlfn.TEXTSPLIT(J158,";")),IF(ISBLANK(G158),"",_xlfn.TEXTSPLIT(G158,";")))</f>
        <v>Atriplex halimus Leaves and Twigs</v>
      </c>
      <c r="J158" s="55" t="s">
        <v>25806</v>
      </c>
      <c r="R158" t="str" cm="1">
        <f t="array" ref="R158">IFERROR(INDEX(AOM[AOM], MATCH(1, (AOM[Edge_Value]=ani_diet!D158)*(AOM[Is_Ani_Diet_Ingredient]&lt;&gt;FALSE), 0)), "No Match in AOM")</f>
        <v>AOM_002347</v>
      </c>
      <c r="S158" t="str" cm="1">
        <f t="array" ref="S158">IFERROR(IF(INDEX(AOM[Scientific Name], MATCH(1, (AOM[Edge_Value]=ani_diet!D158)*(AOM[Is_Ani_Diet_Ingredient]&lt;&gt;FALSE), 0))=0, "", INDEX(AOM[Scientific Name], MATCH(1, (AOM[Edge_Value]=ani_diet!D158)*(AOM[Is_Ani_Diet_Ingredient]&lt;&gt;FALSE), 0))), "No Match in AOM")</f>
        <v>Atriplex halimus</v>
      </c>
      <c r="T158" t="str" cm="1">
        <f t="array" ref="T158">IF((S158&lt;&gt;"")*(S158&lt;&gt;"No Match in AOM"),IF(J158&lt;&gt;"",_xlfn.TEXTJOIN(";",TRUE,CONCATENATE(_xlfn.TEXTSPLIT(S158,";",TRUE,FALSE)," ",J158)),S158),"")</f>
        <v>Atriplex halimus Leaves and Twigs</v>
      </c>
    </row>
    <row r="159" spans="1:20">
      <c r="A159" s="30" t="s">
        <v>9976</v>
      </c>
      <c r="B159" s="55" t="s">
        <v>9976</v>
      </c>
      <c r="C159" s="56" t="str">
        <f>_xlfn.TEXTJOIN(" ",TRUE,B159,IF(ISBLANK(J159),"",_xlfn.TEXTSPLIT(J159,";")))</f>
        <v>Atriplex nummularia</v>
      </c>
      <c r="D159" s="56" t="str">
        <f>_xlfn.TEXTJOIN(" ",TRUE,B159,IF(ISBLANK(J159),"",_xlfn.TEXTSPLIT(J159,";")),IF(ISBLANK(H159),"",_xlfn.TEXTSPLIT(H159,";")))</f>
        <v>Atriplex nummularia</v>
      </c>
      <c r="E159" s="56" t="str">
        <f>_xlfn.TEXTJOIN(" ",TRUE,B159,F159,IF(ISBLANK(J159),"",_xlfn.TEXTSPLIT(J159,";")),IF(ISBLANK(G159),"",_xlfn.TEXTSPLIT(G159,";")))</f>
        <v>Atriplex nummularia</v>
      </c>
      <c r="N159" t="s">
        <v>2553</v>
      </c>
      <c r="O159" t="s">
        <v>2524</v>
      </c>
      <c r="P159" t="s">
        <v>2553</v>
      </c>
      <c r="Q159" t="s">
        <v>2524</v>
      </c>
      <c r="R159" t="str" cm="1">
        <f t="array" ref="R159">IFERROR(INDEX(AOM[AOM], MATCH(1, (AOM[Edge_Value]=ani_diet!D159)*(AOM[Is_Ani_Diet_Ingredient]&lt;&gt;FALSE), 0)), "No Match in AOM")</f>
        <v>AOM_001901</v>
      </c>
      <c r="S159" t="str" cm="1">
        <f t="array" ref="S159">IFERROR(IF(INDEX(AOM[Scientific Name], MATCH(1, (AOM[Edge_Value]=ani_diet!D159)*(AOM[Is_Ani_Diet_Ingredient]&lt;&gt;FALSE), 0))=0, "", INDEX(AOM[Scientific Name], MATCH(1, (AOM[Edge_Value]=ani_diet!D159)*(AOM[Is_Ani_Diet_Ingredient]&lt;&gt;FALSE), 0))), "No Match in AOM")</f>
        <v>Atriplex nummularia</v>
      </c>
      <c r="T159" t="str" cm="1">
        <f t="array" ref="T159">IF((S159&lt;&gt;"")*(S159&lt;&gt;"No Match in AOM"),IF(J159&lt;&gt;"",_xlfn.TEXTJOIN(";",TRUE,CONCATENATE(_xlfn.TEXTSPLIT(S159,";",TRUE,FALSE)," ",J159)),S159),"")</f>
        <v>Atriplex nummularia</v>
      </c>
    </row>
    <row r="160" spans="1:20">
      <c r="A160" s="30" t="s">
        <v>25884</v>
      </c>
      <c r="B160" s="55" t="s">
        <v>9976</v>
      </c>
      <c r="C160" s="56" t="str">
        <f>_xlfn.TEXTJOIN(" ",TRUE,B160,IF(ISBLANK(J160),"",_xlfn.TEXTSPLIT(J160,";")))</f>
        <v>Atriplex nummularia</v>
      </c>
      <c r="D160" s="56" t="str">
        <f>_xlfn.TEXTJOIN(" ",TRUE,B160,IF(ISBLANK(J160),"",_xlfn.TEXTSPLIT(J160,";")),IF(ISBLANK(H160),"",_xlfn.TEXTSPLIT(H160,";")))</f>
        <v>Atriplex nummularia Dried</v>
      </c>
      <c r="E160" s="56" t="str">
        <f>_xlfn.TEXTJOIN(" ",TRUE,B160,F160,IF(ISBLANK(J160),"",_xlfn.TEXTSPLIT(J160,";")),IF(ISBLANK(G160),"",_xlfn.TEXTSPLIT(G160,";")))</f>
        <v>Atriplex nummularia Dried</v>
      </c>
      <c r="G160" s="55" t="s">
        <v>17480</v>
      </c>
      <c r="H160" s="55" t="s">
        <v>17480</v>
      </c>
      <c r="I160" s="55" t="s">
        <v>6195</v>
      </c>
      <c r="R160" t="str" cm="1">
        <f t="array" ref="R160">IFERROR(INDEX(AOM[AOM], MATCH(1, (AOM[Edge_Value]=ani_diet!D160)*(AOM[Is_Ani_Diet_Ingredient]&lt;&gt;FALSE), 0)), "No Match in AOM")</f>
        <v>AOM_001859</v>
      </c>
      <c r="S160" t="str" cm="1">
        <f t="array" ref="S160">IFERROR(IF(INDEX(AOM[Scientific Name], MATCH(1, (AOM[Edge_Value]=ani_diet!D160)*(AOM[Is_Ani_Diet_Ingredient]&lt;&gt;FALSE), 0))=0, "", INDEX(AOM[Scientific Name], MATCH(1, (AOM[Edge_Value]=ani_diet!D160)*(AOM[Is_Ani_Diet_Ingredient]&lt;&gt;FALSE), 0))), "No Match in AOM")</f>
        <v>Atriplex nummularia</v>
      </c>
      <c r="T160" t="str" cm="1">
        <f t="array" ref="T160">IF((S160&lt;&gt;"")*(S160&lt;&gt;"No Match in AOM"),IF(J160&lt;&gt;"",_xlfn.TEXTJOIN(";",TRUE,CONCATENATE(_xlfn.TEXTSPLIT(S160,";",TRUE,FALSE)," ",J160)),S160),"")</f>
        <v>Atriplex nummularia</v>
      </c>
    </row>
    <row r="161" spans="1:20">
      <c r="A161" s="30" t="s">
        <v>25885</v>
      </c>
      <c r="B161" s="55" t="s">
        <v>9976</v>
      </c>
      <c r="C161" s="56" t="str">
        <f>_xlfn.TEXTJOIN(" ",TRUE,B161,IF(ISBLANK(J161),"",_xlfn.TEXTSPLIT(J161,";")))</f>
        <v>Atriplex nummularia</v>
      </c>
      <c r="D161" s="56" t="str">
        <f>_xlfn.TEXTJOIN(" ",TRUE,B161,IF(ISBLANK(J161),"",_xlfn.TEXTSPLIT(J161,";")),IF(ISBLANK(H161),"",_xlfn.TEXTSPLIT(H161,";")))</f>
        <v>Atriplex nummularia Dried</v>
      </c>
      <c r="E161" s="56" t="str">
        <f>_xlfn.TEXTJOIN(" ",TRUE,B161,F161,IF(ISBLANK(J161),"",_xlfn.TEXTSPLIT(J161,";")),IF(ISBLANK(G161),"",_xlfn.TEXTSPLIT(G161,";")))</f>
        <v>Atriplex nummularia Dried(Sun)</v>
      </c>
      <c r="G161" s="55" t="s">
        <v>25653</v>
      </c>
      <c r="H161" s="55" t="s">
        <v>17480</v>
      </c>
      <c r="R161" t="str" cm="1">
        <f t="array" ref="R161">IFERROR(INDEX(AOM[AOM], MATCH(1, (AOM[Edge_Value]=ani_diet!D161)*(AOM[Is_Ani_Diet_Ingredient]&lt;&gt;FALSE), 0)), "No Match in AOM")</f>
        <v>AOM_001859</v>
      </c>
      <c r="S161" t="str" cm="1">
        <f t="array" ref="S161">IFERROR(IF(INDEX(AOM[Scientific Name], MATCH(1, (AOM[Edge_Value]=ani_diet!D161)*(AOM[Is_Ani_Diet_Ingredient]&lt;&gt;FALSE), 0))=0, "", INDEX(AOM[Scientific Name], MATCH(1, (AOM[Edge_Value]=ani_diet!D161)*(AOM[Is_Ani_Diet_Ingredient]&lt;&gt;FALSE), 0))), "No Match in AOM")</f>
        <v>Atriplex nummularia</v>
      </c>
      <c r="T161" t="str" cm="1">
        <f t="array" ref="T161">IF((S161&lt;&gt;"")*(S161&lt;&gt;"No Match in AOM"),IF(J161&lt;&gt;"",_xlfn.TEXTJOIN(";",TRUE,CONCATENATE(_xlfn.TEXTSPLIT(S161,";",TRUE,FALSE)," ",J161)),S161),"")</f>
        <v>Atriplex nummularia</v>
      </c>
    </row>
    <row r="162" spans="1:20">
      <c r="A162" s="30" t="s">
        <v>25886</v>
      </c>
      <c r="B162" s="55" t="s">
        <v>9976</v>
      </c>
      <c r="C162" s="56" t="str">
        <f>_xlfn.TEXTJOIN(" ",TRUE,B162,IF(ISBLANK(J162),"",_xlfn.TEXTSPLIT(J162,";")))</f>
        <v>Atriplex nummularia</v>
      </c>
      <c r="D162" s="56" t="str">
        <f>_xlfn.TEXTJOIN(" ",TRUE,B162,IF(ISBLANK(J162),"",_xlfn.TEXTSPLIT(J162,";")),IF(ISBLANK(H162),"",_xlfn.TEXTSPLIT(H162,";")))</f>
        <v>Atriplex nummularia Dried Ground</v>
      </c>
      <c r="E162" s="56" t="str">
        <f>_xlfn.TEXTJOIN(" ",TRUE,B162,F162,IF(ISBLANK(J162),"",_xlfn.TEXTSPLIT(J162,";")),IF(ISBLANK(G162),"",_xlfn.TEXTSPLIT(G162,";")))</f>
        <v>Atriplex nummularia Dried Ground</v>
      </c>
      <c r="G162" s="55" t="s">
        <v>25767</v>
      </c>
      <c r="H162" s="55" t="s">
        <v>25767</v>
      </c>
      <c r="R162" t="str" cm="1">
        <f t="array" ref="R162">IFERROR(INDEX(AOM[AOM], MATCH(1, (AOM[Edge_Value]=ani_diet!D162)*(AOM[Is_Ani_Diet_Ingredient]&lt;&gt;FALSE), 0)), "No Match in AOM")</f>
        <v>AOM_002047</v>
      </c>
      <c r="S162" t="str" cm="1">
        <f t="array" ref="S162">IFERROR(IF(INDEX(AOM[Scientific Name], MATCH(1, (AOM[Edge_Value]=ani_diet!D162)*(AOM[Is_Ani_Diet_Ingredient]&lt;&gt;FALSE), 0))=0, "", INDEX(AOM[Scientific Name], MATCH(1, (AOM[Edge_Value]=ani_diet!D162)*(AOM[Is_Ani_Diet_Ingredient]&lt;&gt;FALSE), 0))), "No Match in AOM")</f>
        <v>Atriplex nummularia</v>
      </c>
      <c r="T162" t="str" cm="1">
        <f t="array" ref="T162">IF((S162&lt;&gt;"")*(S162&lt;&gt;"No Match in AOM"),IF(J162&lt;&gt;"",_xlfn.TEXTJOIN(";",TRUE,CONCATENATE(_xlfn.TEXTSPLIT(S162,";",TRUE,FALSE)," ",J162)),S162),"")</f>
        <v>Atriplex nummularia</v>
      </c>
    </row>
    <row r="163" spans="1:20">
      <c r="A163" s="61" t="s">
        <v>25887</v>
      </c>
      <c r="B163" s="55" t="s">
        <v>9976</v>
      </c>
      <c r="C163" s="56" t="str">
        <f>_xlfn.TEXTJOIN(" ",TRUE,B163,IF(ISBLANK(J163),"",_xlfn.TEXTSPLIT(J163,";")))</f>
        <v>Atriplex nummularia Leaves</v>
      </c>
      <c r="D163" s="56" t="str">
        <f>_xlfn.TEXTJOIN(" ",TRUE,B163,IF(ISBLANK(J163),"",_xlfn.TEXTSPLIT(J163,";")),IF(ISBLANK(H163),"",_xlfn.TEXTSPLIT(H163,";")))</f>
        <v>Atriplex nummularia Leaves</v>
      </c>
      <c r="E163" s="56" t="str">
        <f>_xlfn.TEXTJOIN(" ",TRUE,B163,F163,IF(ISBLANK(J163),"",_xlfn.TEXTSPLIT(J163,";")),IF(ISBLANK(G163),"",_xlfn.TEXTSPLIT(G163,";")))</f>
        <v>Atriplex nummularia Leaves</v>
      </c>
      <c r="J163" s="55" t="s">
        <v>6187</v>
      </c>
      <c r="R163" t="str" cm="1">
        <f t="array" ref="R163">IFERROR(INDEX(AOM[AOM], MATCH(1, (AOM[Edge_Value]=ani_diet!D163)*(AOM[Is_Ani_Diet_Ingredient]&lt;&gt;FALSE), 0)), "No Match in AOM")</f>
        <v>AOM_001858</v>
      </c>
      <c r="S163" t="str" cm="1">
        <f t="array" ref="S163">IFERROR(IF(INDEX(AOM[Scientific Name], MATCH(1, (AOM[Edge_Value]=ani_diet!D163)*(AOM[Is_Ani_Diet_Ingredient]&lt;&gt;FALSE), 0))=0, "", INDEX(AOM[Scientific Name], MATCH(1, (AOM[Edge_Value]=ani_diet!D163)*(AOM[Is_Ani_Diet_Ingredient]&lt;&gt;FALSE), 0))), "No Match in AOM")</f>
        <v>Atriplex nummularia</v>
      </c>
      <c r="T163" t="str" cm="1">
        <f t="array" ref="T163">IF((S163&lt;&gt;"")*(S163&lt;&gt;"No Match in AOM"),IF(J163&lt;&gt;"",_xlfn.TEXTJOIN(";",TRUE,CONCATENATE(_xlfn.TEXTSPLIT(S163,";",TRUE,FALSE)," ",J163)),S163),"")</f>
        <v>Atriplex nummularia Leaves</v>
      </c>
    </row>
    <row r="164" spans="1:20">
      <c r="A164" s="30" t="s">
        <v>21810</v>
      </c>
      <c r="B164" s="55" t="s">
        <v>9976</v>
      </c>
      <c r="C164" s="56" t="str">
        <f>_xlfn.TEXTJOIN(" ",TRUE,B164,IF(ISBLANK(J164),"",_xlfn.TEXTSPLIT(J164,";")))</f>
        <v>Atriplex nummularia Leaves and Twigs</v>
      </c>
      <c r="D164" s="56" t="str">
        <f>_xlfn.TEXTJOIN(" ",TRUE,B164,IF(ISBLANK(J164),"",_xlfn.TEXTSPLIT(J164,";")),IF(ISBLANK(H164),"",_xlfn.TEXTSPLIT(H164,";")))</f>
        <v>Atriplex nummularia Leaves and Twigs</v>
      </c>
      <c r="E164" s="56" t="str">
        <f>_xlfn.TEXTJOIN(" ",TRUE,B164,F164,IF(ISBLANK(J164),"",_xlfn.TEXTSPLIT(J164,";")),IF(ISBLANK(G164),"",_xlfn.TEXTSPLIT(G164,";")))</f>
        <v>Atriplex nummularia Leaves and Twigs</v>
      </c>
      <c r="J164" s="55" t="s">
        <v>25806</v>
      </c>
      <c r="R164" t="str" cm="1">
        <f t="array" ref="R164">IFERROR(INDEX(AOM[AOM], MATCH(1, (AOM[Edge_Value]=ani_diet!D164)*(AOM[Is_Ani_Diet_Ingredient]&lt;&gt;FALSE), 0)), "No Match in AOM")</f>
        <v>AOM_002345</v>
      </c>
      <c r="S164" t="str" cm="1">
        <f t="array" ref="S164">IFERROR(IF(INDEX(AOM[Scientific Name], MATCH(1, (AOM[Edge_Value]=ani_diet!D164)*(AOM[Is_Ani_Diet_Ingredient]&lt;&gt;FALSE), 0))=0, "", INDEX(AOM[Scientific Name], MATCH(1, (AOM[Edge_Value]=ani_diet!D164)*(AOM[Is_Ani_Diet_Ingredient]&lt;&gt;FALSE), 0))), "No Match in AOM")</f>
        <v>Atriplex nummularia</v>
      </c>
      <c r="T164" t="str" cm="1">
        <f t="array" ref="T164">IF((S164&lt;&gt;"")*(S164&lt;&gt;"No Match in AOM"),IF(J164&lt;&gt;"",_xlfn.TEXTJOIN(";",TRUE,CONCATENATE(_xlfn.TEXTSPLIT(S164,";",TRUE,FALSE)," ",J164)),S164),"")</f>
        <v>Atriplex nummularia Leaves and Twigs</v>
      </c>
    </row>
    <row r="165" spans="1:20">
      <c r="A165" s="30" t="s">
        <v>25888</v>
      </c>
      <c r="B165" s="55" t="s">
        <v>4437</v>
      </c>
      <c r="C165" s="56" t="str">
        <f>_xlfn.TEXTJOIN(" ",TRUE,B165,IF(ISBLANK(J165),"",_xlfn.TEXTSPLIT(J165,";")))</f>
        <v>Avocado</v>
      </c>
      <c r="D165" s="56" t="str">
        <f>_xlfn.TEXTJOIN(" ",TRUE,B165,IF(ISBLANK(J165),"",_xlfn.TEXTSPLIT(J165,";")),IF(ISBLANK(H165),"",_xlfn.TEXTSPLIT(H165,";")))</f>
        <v>Avocado</v>
      </c>
      <c r="E165" s="56" t="str">
        <f>_xlfn.TEXTJOIN(" ",TRUE,B165,F165,IF(ISBLANK(J165),"",_xlfn.TEXTSPLIT(J165,";")),IF(ISBLANK(G165),"",_xlfn.TEXTSPLIT(G165,";")))</f>
        <v>Avocado Ripe</v>
      </c>
      <c r="F165" s="55" t="s">
        <v>25889</v>
      </c>
      <c r="K165" s="32" t="s">
        <v>324</v>
      </c>
      <c r="R165" t="str" cm="1">
        <f t="array" ref="R165">IFERROR(INDEX(AOM[AOM], MATCH(1, (AOM[Edge_Value]=ani_diet!D165)*(AOM[Is_Ani_Diet_Ingredient]&lt;&gt;FALSE), 0)), "No Match in AOM")</f>
        <v>AOM_001201</v>
      </c>
      <c r="S165" t="str" cm="1">
        <f t="array" ref="S165">IFERROR(IF(INDEX(AOM[Scientific Name], MATCH(1, (AOM[Edge_Value]=ani_diet!D165)*(AOM[Is_Ani_Diet_Ingredient]&lt;&gt;FALSE), 0))=0, "", INDEX(AOM[Scientific Name], MATCH(1, (AOM[Edge_Value]=ani_diet!D165)*(AOM[Is_Ani_Diet_Ingredient]&lt;&gt;FALSE), 0))), "No Match in AOM")</f>
        <v>Persea americana</v>
      </c>
      <c r="T165" t="str" cm="1">
        <f t="array" ref="T165">IF((S165&lt;&gt;"")*(S165&lt;&gt;"No Match in AOM"),IF(J165&lt;&gt;"",_xlfn.TEXTJOIN(";",TRUE,CONCATENATE(_xlfn.TEXTSPLIT(S165,";",TRUE,FALSE)," ",J165)),S165),"")</f>
        <v>Persea americana</v>
      </c>
    </row>
    <row r="166" spans="1:20">
      <c r="A166" s="30" t="s">
        <v>23538</v>
      </c>
      <c r="B166" s="55" t="s">
        <v>23538</v>
      </c>
      <c r="C166" s="56" t="str">
        <f>_xlfn.TEXTJOIN(" ",TRUE,B166,IF(ISBLANK(J166),"",_xlfn.TEXTSPLIT(J166,";")))</f>
        <v>Axtra Phy Broiler</v>
      </c>
      <c r="D166" s="56" t="str">
        <f>_xlfn.TEXTJOIN(" ",TRUE,B166,IF(ISBLANK(J166),"",_xlfn.TEXTSPLIT(J166,";")),IF(ISBLANK(H166),"",_xlfn.TEXTSPLIT(H166,";")))</f>
        <v>Axtra Phy Broiler</v>
      </c>
      <c r="E166" s="56" t="str">
        <f>_xlfn.TEXTJOIN(" ",TRUE,B166,F166,IF(ISBLANK(J166),"",_xlfn.TEXTSPLIT(J166,";")),IF(ISBLANK(G166),"",_xlfn.TEXTSPLIT(G166,";")))</f>
        <v>Axtra Phy Broiler</v>
      </c>
      <c r="R166" t="str" cm="1">
        <f t="array" ref="R166">IFERROR(INDEX(AOM[AOM], MATCH(1, (AOM[Edge_Value]=ani_diet!D166)*(AOM[Is_Ani_Diet_Ingredient]&lt;&gt;FALSE), 0)), "No Match in AOM")</f>
        <v>AOM_000749</v>
      </c>
      <c r="S166" t="str" cm="1">
        <f t="array" ref="S166">IFERROR(IF(INDEX(AOM[Scientific Name], MATCH(1, (AOM[Edge_Value]=ani_diet!D166)*(AOM[Is_Ani_Diet_Ingredient]&lt;&gt;FALSE), 0))=0, "", INDEX(AOM[Scientific Name], MATCH(1, (AOM[Edge_Value]=ani_diet!D166)*(AOM[Is_Ani_Diet_Ingredient]&lt;&gt;FALSE), 0))), "No Match in AOM")</f>
        <v/>
      </c>
      <c r="T166" t="str" cm="1">
        <f t="array" ref="T166">IF((S166&lt;&gt;"")*(S166&lt;&gt;"No Match in AOM"),IF(J166&lt;&gt;"",_xlfn.TEXTJOIN(";",TRUE,CONCATENATE(_xlfn.TEXTSPLIT(S166,";",TRUE,FALSE)," ",J166)),S166),"")</f>
        <v/>
      </c>
    </row>
    <row r="167" spans="1:20">
      <c r="A167" s="30" t="s">
        <v>23540</v>
      </c>
      <c r="B167" s="55" t="s">
        <v>23540</v>
      </c>
      <c r="C167" s="56" t="str">
        <f>_xlfn.TEXTJOIN(" ",TRUE,B167,IF(ISBLANK(J167),"",_xlfn.TEXTSPLIT(J167,";")))</f>
        <v>Axtra XAP</v>
      </c>
      <c r="D167" s="56" t="str">
        <f>_xlfn.TEXTJOIN(" ",TRUE,B167,IF(ISBLANK(J167),"",_xlfn.TEXTSPLIT(J167,";")),IF(ISBLANK(H167),"",_xlfn.TEXTSPLIT(H167,";")))</f>
        <v>Axtra XAP</v>
      </c>
      <c r="E167" s="56" t="str">
        <f>_xlfn.TEXTJOIN(" ",TRUE,B167,F167,IF(ISBLANK(J167),"",_xlfn.TEXTSPLIT(J167,";")),IF(ISBLANK(G167),"",_xlfn.TEXTSPLIT(G167,";")))</f>
        <v>Axtra XAP</v>
      </c>
      <c r="R167" t="str" cm="1">
        <f t="array" ref="R167">IFERROR(INDEX(AOM[AOM], MATCH(1, (AOM[Edge_Value]=ani_diet!D167)*(AOM[Is_Ani_Diet_Ingredient]&lt;&gt;FALSE), 0)), "No Match in AOM")</f>
        <v>AOM_003747</v>
      </c>
      <c r="S167" t="str" cm="1">
        <f t="array" ref="S167">IFERROR(IF(INDEX(AOM[Scientific Name], MATCH(1, (AOM[Edge_Value]=ani_diet!D167)*(AOM[Is_Ani_Diet_Ingredient]&lt;&gt;FALSE), 0))=0, "", INDEX(AOM[Scientific Name], MATCH(1, (AOM[Edge_Value]=ani_diet!D167)*(AOM[Is_Ani_Diet_Ingredient]&lt;&gt;FALSE), 0))), "No Match in AOM")</f>
        <v/>
      </c>
      <c r="T167" t="str" cm="1">
        <f t="array" ref="T167">IF((S167&lt;&gt;"")*(S167&lt;&gt;"No Match in AOM"),IF(J167&lt;&gt;"",_xlfn.TEXTJOIN(";",TRUE,CONCATENATE(_xlfn.TEXTSPLIT(S167,";",TRUE,FALSE)," ",J167)),S167),"")</f>
        <v/>
      </c>
    </row>
    <row r="168" spans="1:20">
      <c r="A168" s="30" t="s">
        <v>9979</v>
      </c>
      <c r="B168" s="55" t="s">
        <v>9979</v>
      </c>
      <c r="C168" s="56" t="str">
        <f>_xlfn.TEXTJOIN(" ",TRUE,B168,IF(ISBLANK(J168),"",_xlfn.TEXTSPLIT(J168,";")))</f>
        <v>Azadirachta indica</v>
      </c>
      <c r="D168" s="56" t="str">
        <f>_xlfn.TEXTJOIN(" ",TRUE,B168,IF(ISBLANK(J168),"",_xlfn.TEXTSPLIT(J168,";")),IF(ISBLANK(H168),"",_xlfn.TEXTSPLIT(H168,";")))</f>
        <v>Azadirachta indica</v>
      </c>
      <c r="E168" s="56" t="str">
        <f>_xlfn.TEXTJOIN(" ",TRUE,B168,F168,IF(ISBLANK(J168),"",_xlfn.TEXTSPLIT(J168,";")),IF(ISBLANK(G168),"",_xlfn.TEXTSPLIT(G168,";")))</f>
        <v>Azadirachta indica</v>
      </c>
      <c r="R168" t="str" cm="1">
        <f t="array" ref="R168">IFERROR(INDEX(AOM[AOM], MATCH(1, (AOM[Edge_Value]=ani_diet!D168)*(AOM[Is_Ani_Diet_Ingredient]&lt;&gt;FALSE), 0)), "No Match in AOM")</f>
        <v>AOM_001131</v>
      </c>
      <c r="S168" t="str" cm="1">
        <f t="array" ref="S168">IFERROR(IF(INDEX(AOM[Scientific Name], MATCH(1, (AOM[Edge_Value]=ani_diet!D168)*(AOM[Is_Ani_Diet_Ingredient]&lt;&gt;FALSE), 0))=0, "", INDEX(AOM[Scientific Name], MATCH(1, (AOM[Edge_Value]=ani_diet!D168)*(AOM[Is_Ani_Diet_Ingredient]&lt;&gt;FALSE), 0))), "No Match in AOM")</f>
        <v>Azadirachta indica</v>
      </c>
      <c r="T168" t="str" cm="1">
        <f t="array" ref="T168">IF((S168&lt;&gt;"")*(S168&lt;&gt;"No Match in AOM"),IF(J168&lt;&gt;"",_xlfn.TEXTJOIN(";",TRUE,CONCATENATE(_xlfn.TEXTSPLIT(S168,";",TRUE,FALSE)," ",J168)),S168),"")</f>
        <v>Azadirachta indica</v>
      </c>
    </row>
    <row r="169" spans="1:20">
      <c r="A169" s="30" t="s">
        <v>25890</v>
      </c>
      <c r="B169" s="55" t="s">
        <v>9979</v>
      </c>
      <c r="C169" s="56" t="str">
        <f>_xlfn.TEXTJOIN(" ",TRUE,B169,IF(ISBLANK(J169),"",_xlfn.TEXTSPLIT(J169,";")))</f>
        <v>Azadirachta indica Leaves</v>
      </c>
      <c r="D169" s="56" t="str">
        <f>_xlfn.TEXTJOIN(" ",TRUE,B169,IF(ISBLANK(J169),"",_xlfn.TEXTSPLIT(J169,";")),IF(ISBLANK(H169),"",_xlfn.TEXTSPLIT(H169,";")))</f>
        <v>Azadirachta indica Leaves</v>
      </c>
      <c r="E169" s="56" t="str">
        <f>_xlfn.TEXTJOIN(" ",TRUE,B169,F169,IF(ISBLANK(J169),"",_xlfn.TEXTSPLIT(J169,";")),IF(ISBLANK(G169),"",_xlfn.TEXTSPLIT(G169,";")))</f>
        <v>Azadirachta indica Leaves</v>
      </c>
      <c r="J169" s="55" t="s">
        <v>6187</v>
      </c>
      <c r="R169" t="str" cm="1">
        <f t="array" ref="R169">IFERROR(INDEX(AOM[AOM], MATCH(1, (AOM[Edge_Value]=ani_diet!D169)*(AOM[Is_Ani_Diet_Ingredient]&lt;&gt;FALSE), 0)), "No Match in AOM")</f>
        <v>AOM_001132</v>
      </c>
      <c r="S169" t="str" cm="1">
        <f t="array" ref="S169">IFERROR(IF(INDEX(AOM[Scientific Name], MATCH(1, (AOM[Edge_Value]=ani_diet!D169)*(AOM[Is_Ani_Diet_Ingredient]&lt;&gt;FALSE), 0))=0, "", INDEX(AOM[Scientific Name], MATCH(1, (AOM[Edge_Value]=ani_diet!D169)*(AOM[Is_Ani_Diet_Ingredient]&lt;&gt;FALSE), 0))), "No Match in AOM")</f>
        <v>Azadirachta indica</v>
      </c>
      <c r="T169" t="str" cm="1">
        <f t="array" ref="T169">IF((S169&lt;&gt;"")*(S169&lt;&gt;"No Match in AOM"),IF(J169&lt;&gt;"",_xlfn.TEXTJOIN(";",TRUE,CONCATENATE(_xlfn.TEXTSPLIT(S169,";",TRUE,FALSE)," ",J169)),S169),"")</f>
        <v>Azadirachta indica Leaves</v>
      </c>
    </row>
    <row r="170" spans="1:20">
      <c r="A170" s="30" t="s">
        <v>25891</v>
      </c>
      <c r="B170" s="55" t="s">
        <v>9979</v>
      </c>
      <c r="C170" s="56" t="str">
        <f>_xlfn.TEXTJOIN(" ",TRUE,B170,IF(ISBLANK(J170),"",_xlfn.TEXTSPLIT(J170,";")))</f>
        <v>Azadirachta indica Leaves</v>
      </c>
      <c r="D170" s="56" t="str">
        <f>_xlfn.TEXTJOIN(" ",TRUE,B170,IF(ISBLANK(J170),"",_xlfn.TEXTSPLIT(J170,";")),IF(ISBLANK(H170),"",_xlfn.TEXTSPLIT(H170,";")))</f>
        <v>Azadirachta indica Leaves Dried</v>
      </c>
      <c r="E170" s="56" t="str">
        <f>_xlfn.TEXTJOIN(" ",TRUE,B170,F170,IF(ISBLANK(J170),"",_xlfn.TEXTSPLIT(J170,";")),IF(ISBLANK(G170),"",_xlfn.TEXTSPLIT(G170,";")))</f>
        <v>Azadirachta indica Leaves Dried(Shade)</v>
      </c>
      <c r="G170" s="55" t="s">
        <v>25651</v>
      </c>
      <c r="H170" s="55" t="s">
        <v>17480</v>
      </c>
      <c r="J170" s="55" t="s">
        <v>6187</v>
      </c>
      <c r="R170" t="str" cm="1">
        <f t="array" ref="R170">IFERROR(INDEX(AOM[AOM], MATCH(1, (AOM[Edge_Value]=ani_diet!D170)*(AOM[Is_Ani_Diet_Ingredient]&lt;&gt;FALSE), 0)), "No Match in AOM")</f>
        <v>AOM_001612</v>
      </c>
      <c r="S170" t="str" cm="1">
        <f t="array" ref="S170">IFERROR(IF(INDEX(AOM[Scientific Name], MATCH(1, (AOM[Edge_Value]=ani_diet!D170)*(AOM[Is_Ani_Diet_Ingredient]&lt;&gt;FALSE), 0))=0, "", INDEX(AOM[Scientific Name], MATCH(1, (AOM[Edge_Value]=ani_diet!D170)*(AOM[Is_Ani_Diet_Ingredient]&lt;&gt;FALSE), 0))), "No Match in AOM")</f>
        <v>Azadirachta indica</v>
      </c>
      <c r="T170" t="str" cm="1">
        <f t="array" ref="T170">IF((S170&lt;&gt;"")*(S170&lt;&gt;"No Match in AOM"),IF(J170&lt;&gt;"",_xlfn.TEXTJOIN(";",TRUE,CONCATENATE(_xlfn.TEXTSPLIT(S170,";",TRUE,FALSE)," ",J170)),S170),"")</f>
        <v>Azadirachta indica Leaves</v>
      </c>
    </row>
    <row r="171" spans="1:20">
      <c r="A171" s="30" t="s">
        <v>25892</v>
      </c>
      <c r="B171" s="55" t="s">
        <v>9979</v>
      </c>
      <c r="C171" s="56" t="str">
        <f>_xlfn.TEXTJOIN(" ",TRUE,B171,IF(ISBLANK(J171),"",_xlfn.TEXTSPLIT(J171,";")))</f>
        <v>Azadirachta indica Leaves</v>
      </c>
      <c r="D171" s="56" t="str">
        <f>_xlfn.TEXTJOIN(" ",TRUE,B171,IF(ISBLANK(J171),"",_xlfn.TEXTSPLIT(J171,";")),IF(ISBLANK(H171),"",_xlfn.TEXTSPLIT(H171,";")))</f>
        <v>Azadirachta indica Leaves Wilted</v>
      </c>
      <c r="E171" s="56" t="str">
        <f>_xlfn.TEXTJOIN(" ",TRUE,B171,F171,IF(ISBLANK(J171),"",_xlfn.TEXTSPLIT(J171,";")),IF(ISBLANK(G171),"",_xlfn.TEXTSPLIT(G171,";")))</f>
        <v>Azadirachta indica Leaves Wilted</v>
      </c>
      <c r="G171" s="55" t="s">
        <v>17481</v>
      </c>
      <c r="H171" s="55" t="s">
        <v>17481</v>
      </c>
      <c r="J171" s="55" t="s">
        <v>6187</v>
      </c>
      <c r="R171" t="str" cm="1">
        <f t="array" ref="R171">IFERROR(INDEX(AOM[AOM], MATCH(1, (AOM[Edge_Value]=ani_diet!D171)*(AOM[Is_Ani_Diet_Ingredient]&lt;&gt;FALSE), 0)), "No Match in AOM")</f>
        <v>AOM_006025</v>
      </c>
      <c r="S171" t="str" cm="1">
        <f t="array" ref="S171">IFERROR(IF(INDEX(AOM[Scientific Name], MATCH(1, (AOM[Edge_Value]=ani_diet!D171)*(AOM[Is_Ani_Diet_Ingredient]&lt;&gt;FALSE), 0))=0, "", INDEX(AOM[Scientific Name], MATCH(1, (AOM[Edge_Value]=ani_diet!D171)*(AOM[Is_Ani_Diet_Ingredient]&lt;&gt;FALSE), 0))), "No Match in AOM")</f>
        <v>Azadirachta indica</v>
      </c>
      <c r="T171" t="str" cm="1">
        <f t="array" ref="T171">IF((S171&lt;&gt;"")*(S171&lt;&gt;"No Match in AOM"),IF(J171&lt;&gt;"",_xlfn.TEXTJOIN(";",TRUE,CONCATENATE(_xlfn.TEXTSPLIT(S171,";",TRUE,FALSE)," ",J171)),S171),"")</f>
        <v>Azadirachta indica Leaves</v>
      </c>
    </row>
    <row r="172" spans="1:20">
      <c r="A172" s="30" t="s">
        <v>25893</v>
      </c>
      <c r="B172" s="55" t="s">
        <v>18745</v>
      </c>
      <c r="C172" s="56" t="str">
        <f>_xlfn.TEXTJOIN(" ",TRUE,B172,IF(ISBLANK(J172),"",_xlfn.TEXTSPLIT(J172,";")))</f>
        <v>Baby Corn Stalk</v>
      </c>
      <c r="D172" s="56" t="str">
        <f>_xlfn.TEXTJOIN(" ",TRUE,B172,IF(ISBLANK(J172),"",_xlfn.TEXTSPLIT(J172,";")),IF(ISBLANK(H172),"",_xlfn.TEXTSPLIT(H172,";")))</f>
        <v>Baby Corn Stalk</v>
      </c>
      <c r="E172" s="56" t="str">
        <f>_xlfn.TEXTJOIN(" ",TRUE,B172,F172,IF(ISBLANK(J172),"",_xlfn.TEXTSPLIT(J172,";")),IF(ISBLANK(G172),"",_xlfn.TEXTSPLIT(G172,";")))</f>
        <v>Baby Corn Pacific 421 Stalk</v>
      </c>
      <c r="F172" s="55" t="s">
        <v>25894</v>
      </c>
      <c r="J172" s="55" t="s">
        <v>25895</v>
      </c>
      <c r="K172" s="32" t="s">
        <v>324</v>
      </c>
      <c r="R172" t="str" cm="1">
        <f t="array" ref="R172">IFERROR(INDEX(AOM[AOM], MATCH(1, (AOM[Edge_Value]=ani_diet!D172)*(AOM[Is_Ani_Diet_Ingredient]&lt;&gt;FALSE), 0)), "No Match in AOM")</f>
        <v>AOM_001675</v>
      </c>
      <c r="S172" t="str" cm="1">
        <f t="array" ref="S172">IFERROR(IF(INDEX(AOM[Scientific Name], MATCH(1, (AOM[Edge_Value]=ani_diet!D172)*(AOM[Is_Ani_Diet_Ingredient]&lt;&gt;FALSE), 0))=0, "", INDEX(AOM[Scientific Name], MATCH(1, (AOM[Edge_Value]=ani_diet!D172)*(AOM[Is_Ani_Diet_Ingredient]&lt;&gt;FALSE), 0))), "No Match in AOM")</f>
        <v>Zea mays (baby)</v>
      </c>
      <c r="T172" t="str" cm="1">
        <f t="array" ref="T172">IF((S172&lt;&gt;"")*(S172&lt;&gt;"No Match in AOM"),IF(J172&lt;&gt;"",_xlfn.TEXTJOIN(";",TRUE,CONCATENATE(_xlfn.TEXTSPLIT(S172,";",TRUE,FALSE)," ",J172)),S172),"")</f>
        <v>Zea mays (baby) Stalk</v>
      </c>
    </row>
    <row r="173" spans="1:20">
      <c r="A173" s="30" t="s">
        <v>25896</v>
      </c>
      <c r="B173" s="55" t="s">
        <v>18745</v>
      </c>
      <c r="C173" s="56" t="str">
        <f>_xlfn.TEXTJOIN(" ",TRUE,B173,IF(ISBLANK(J173),"",_xlfn.TEXTSPLIT(J173,";")))</f>
        <v>Baby Corn Stalk</v>
      </c>
      <c r="D173" s="56" t="str">
        <f>_xlfn.TEXTJOIN(" ",TRUE,B173,IF(ISBLANK(J173),"",_xlfn.TEXTSPLIT(J173,";")),IF(ISBLANK(H173),"",_xlfn.TEXTSPLIT(H173,";")))</f>
        <v>Baby Corn Stalk Dried Wilted</v>
      </c>
      <c r="E173" s="56" t="str">
        <f>_xlfn.TEXTJOIN(" ",TRUE,B173,F173,IF(ISBLANK(J173),"",_xlfn.TEXTSPLIT(J173,";")),IF(ISBLANK(G173),"",_xlfn.TEXTSPLIT(G173,";")))</f>
        <v>Baby Corn Pacific 422 Stalk Cut Wilted Dried(Sun) Chopped</v>
      </c>
      <c r="F173" s="55" t="s">
        <v>25897</v>
      </c>
      <c r="G173" s="55" t="s">
        <v>25898</v>
      </c>
      <c r="H173" s="55" t="s">
        <v>25899</v>
      </c>
      <c r="I173" s="55" t="s">
        <v>6195</v>
      </c>
      <c r="J173" s="55" t="s">
        <v>25895</v>
      </c>
      <c r="R173" t="str" cm="1">
        <f t="array" ref="R173">IFERROR(INDEX(AOM[AOM], MATCH(1, (AOM[Edge_Value]=ani_diet!D173)*(AOM[Is_Ani_Diet_Ingredient]&lt;&gt;FALSE), 0)), "No Match in AOM")</f>
        <v>AOM_001843</v>
      </c>
      <c r="S173" t="str" cm="1">
        <f t="array" ref="S173">IFERROR(IF(INDEX(AOM[Scientific Name], MATCH(1, (AOM[Edge_Value]=ani_diet!D173)*(AOM[Is_Ani_Diet_Ingredient]&lt;&gt;FALSE), 0))=0, "", INDEX(AOM[Scientific Name], MATCH(1, (AOM[Edge_Value]=ani_diet!D173)*(AOM[Is_Ani_Diet_Ingredient]&lt;&gt;FALSE), 0))), "No Match in AOM")</f>
        <v>Zea mays (baby)</v>
      </c>
      <c r="T173" t="str" cm="1">
        <f t="array" ref="T173">IF((S173&lt;&gt;"")*(S173&lt;&gt;"No Match in AOM"),IF(J173&lt;&gt;"",_xlfn.TEXTJOIN(";",TRUE,CONCATENATE(_xlfn.TEXTSPLIT(S173,";",TRUE,FALSE)," ",J173)),S173),"")</f>
        <v>Zea mays (baby) Stalk</v>
      </c>
    </row>
    <row r="174" spans="1:20">
      <c r="A174" s="30" t="s">
        <v>25900</v>
      </c>
      <c r="B174" s="55" t="s">
        <v>18745</v>
      </c>
      <c r="C174" s="56" t="str">
        <f>_xlfn.TEXTJOIN(" ",TRUE,B174,IF(ISBLANK(J174),"",_xlfn.TEXTSPLIT(J174,";")))</f>
        <v>Baby Corn Stalk</v>
      </c>
      <c r="D174" s="56" t="str">
        <f>_xlfn.TEXTJOIN(" ",TRUE,B174,IF(ISBLANK(J174),"",_xlfn.TEXTSPLIT(J174,";")),IF(ISBLANK(H174),"",_xlfn.TEXTSPLIT(H174,";")))</f>
        <v>Baby Corn Stalk Ensiled</v>
      </c>
      <c r="E174" s="56" t="str">
        <f>_xlfn.TEXTJOIN(" ",TRUE,B174,F174,IF(ISBLANK(J174),"",_xlfn.TEXTSPLIT(J174,";")),IF(ISBLANK(G174),"",_xlfn.TEXTSPLIT(G174,";")))</f>
        <v>Baby Corn Stalk Ensiled</v>
      </c>
      <c r="G174" s="55" t="s">
        <v>17494</v>
      </c>
      <c r="H174" s="55" t="s">
        <v>17494</v>
      </c>
      <c r="I174" s="55" t="s">
        <v>6195</v>
      </c>
      <c r="J174" s="55" t="s">
        <v>25895</v>
      </c>
      <c r="R174" t="str" cm="1">
        <f t="array" ref="R174">IFERROR(INDEX(AOM[AOM], MATCH(1, (AOM[Edge_Value]=ani_diet!D174)*(AOM[Is_Ani_Diet_Ingredient]&lt;&gt;FALSE), 0)), "No Match in AOM")</f>
        <v>AOM_006361</v>
      </c>
      <c r="S174" t="str" cm="1">
        <f t="array" ref="S174">IFERROR(IF(INDEX(AOM[Scientific Name], MATCH(1, (AOM[Edge_Value]=ani_diet!D174)*(AOM[Is_Ani_Diet_Ingredient]&lt;&gt;FALSE), 0))=0, "", INDEX(AOM[Scientific Name], MATCH(1, (AOM[Edge_Value]=ani_diet!D174)*(AOM[Is_Ani_Diet_Ingredient]&lt;&gt;FALSE), 0))), "No Match in AOM")</f>
        <v>Zea mays (baby)</v>
      </c>
      <c r="T174" t="str" cm="1">
        <f t="array" ref="T174">IF((S174&lt;&gt;"")*(S174&lt;&gt;"No Match in AOM"),IF(J174&lt;&gt;"",_xlfn.TEXTJOIN(";",TRUE,CONCATENATE(_xlfn.TEXTSPLIT(S174,";",TRUE,FALSE)," ",J174)),S174),"")</f>
        <v>Zea mays (baby) Stalk</v>
      </c>
    </row>
    <row r="175" spans="1:20">
      <c r="A175" s="30" t="s">
        <v>21827</v>
      </c>
      <c r="B175" s="55" t="s">
        <v>21827</v>
      </c>
      <c r="C175" s="56" t="str">
        <f>_xlfn.TEXTJOIN(" ",TRUE,B175,IF(ISBLANK(J175),"",_xlfn.TEXTSPLIT(J175,";")))</f>
        <v>Balanites aegyptiaca</v>
      </c>
      <c r="D175" s="56" t="str">
        <f>_xlfn.TEXTJOIN(" ",TRUE,B175,IF(ISBLANK(J175),"",_xlfn.TEXTSPLIT(J175,";")),IF(ISBLANK(H175),"",_xlfn.TEXTSPLIT(H175,";")))</f>
        <v>Balanites aegyptiaca</v>
      </c>
      <c r="E175" s="56" t="str">
        <f>_xlfn.TEXTJOIN(" ",TRUE,B175,F175,IF(ISBLANK(J175),"",_xlfn.TEXTSPLIT(J175,";")),IF(ISBLANK(G175),"",_xlfn.TEXTSPLIT(G175,";")))</f>
        <v>Balanites aegyptiaca</v>
      </c>
      <c r="R175" t="str" cm="1">
        <f t="array" ref="R175">IFERROR(INDEX(AOM[AOM], MATCH(1, (AOM[Edge_Value]=ani_diet!D175)*(AOM[Is_Ani_Diet_Ingredient]&lt;&gt;FALSE), 0)), "No Match in AOM")</f>
        <v>AOM_003075</v>
      </c>
      <c r="S175" t="str" cm="1">
        <f t="array" ref="S175">IFERROR(IF(INDEX(AOM[Scientific Name], MATCH(1, (AOM[Edge_Value]=ani_diet!D175)*(AOM[Is_Ani_Diet_Ingredient]&lt;&gt;FALSE), 0))=0, "", INDEX(AOM[Scientific Name], MATCH(1, (AOM[Edge_Value]=ani_diet!D175)*(AOM[Is_Ani_Diet_Ingredient]&lt;&gt;FALSE), 0))), "No Match in AOM")</f>
        <v>Balanites aegyptiaca</v>
      </c>
      <c r="T175" t="str" cm="1">
        <f t="array" ref="T175">IF((S175&lt;&gt;"")*(S175&lt;&gt;"No Match in AOM"),IF(J175&lt;&gt;"",_xlfn.TEXTJOIN(";",TRUE,CONCATENATE(_xlfn.TEXTSPLIT(S175,";",TRUE,FALSE)," ",J175)),S175),"")</f>
        <v>Balanites aegyptiaca</v>
      </c>
    </row>
    <row r="176" spans="1:20">
      <c r="A176" s="30" t="s">
        <v>25901</v>
      </c>
      <c r="B176" s="55" t="s">
        <v>21827</v>
      </c>
      <c r="C176" s="56" t="str">
        <f>_xlfn.TEXTJOIN(" ",TRUE,B176,IF(ISBLANK(J176),"",_xlfn.TEXTSPLIT(J176,";")))</f>
        <v>Balanites aegyptiaca</v>
      </c>
      <c r="D176" s="56" t="str">
        <f>_xlfn.TEXTJOIN(" ",TRUE,B176,IF(ISBLANK(J176),"",_xlfn.TEXTSPLIT(J176,";")),IF(ISBLANK(H176),"",_xlfn.TEXTSPLIT(H176,";")))</f>
        <v>Balanites aegyptiaca Dried</v>
      </c>
      <c r="E176" s="56" t="str">
        <f>_xlfn.TEXTJOIN(" ",TRUE,B176,F176,IF(ISBLANK(J176),"",_xlfn.TEXTSPLIT(J176,";")),IF(ISBLANK(G176),"",_xlfn.TEXTSPLIT(G176,";")))</f>
        <v>Balanites aegyptiaca Dried</v>
      </c>
      <c r="G176" s="55" t="s">
        <v>17480</v>
      </c>
      <c r="H176" s="55" t="s">
        <v>17480</v>
      </c>
      <c r="R176" t="str" cm="1">
        <f t="array" ref="R176">IFERROR(INDEX(AOM[AOM], MATCH(1, (AOM[Edge_Value]=ani_diet!D176)*(AOM[Is_Ani_Diet_Ingredient]&lt;&gt;FALSE), 0)), "No Match in AOM")</f>
        <v>AOM_006362</v>
      </c>
      <c r="S176" t="str" cm="1">
        <f t="array" ref="S176">IFERROR(IF(INDEX(AOM[Scientific Name], MATCH(1, (AOM[Edge_Value]=ani_diet!D176)*(AOM[Is_Ani_Diet_Ingredient]&lt;&gt;FALSE), 0))=0, "", INDEX(AOM[Scientific Name], MATCH(1, (AOM[Edge_Value]=ani_diet!D176)*(AOM[Is_Ani_Diet_Ingredient]&lt;&gt;FALSE), 0))), "No Match in AOM")</f>
        <v>Balanites aegyptiaca</v>
      </c>
      <c r="T176" t="str" cm="1">
        <f t="array" ref="T176">IF((S176&lt;&gt;"")*(S176&lt;&gt;"No Match in AOM"),IF(J176&lt;&gt;"",_xlfn.TEXTJOIN(";",TRUE,CONCATENATE(_xlfn.TEXTSPLIT(S176,";",TRUE,FALSE)," ",J176)),S176),"")</f>
        <v>Balanites aegyptiaca</v>
      </c>
    </row>
    <row r="177" spans="1:20">
      <c r="A177" s="30" t="s">
        <v>25902</v>
      </c>
      <c r="B177" s="55" t="s">
        <v>21827</v>
      </c>
      <c r="C177" s="56" t="str">
        <f>_xlfn.TEXTJOIN(" ",TRUE,B177,IF(ISBLANK(J177),"",_xlfn.TEXTSPLIT(J177,";")))</f>
        <v>Balanites aegyptiaca Leaves</v>
      </c>
      <c r="D177" s="56" t="str">
        <f>_xlfn.TEXTJOIN(" ",TRUE,B177,IF(ISBLANK(J177),"",_xlfn.TEXTSPLIT(J177,";")),IF(ISBLANK(H177),"",_xlfn.TEXTSPLIT(H177,";")))</f>
        <v>Balanites aegyptiaca Leaves</v>
      </c>
      <c r="E177" s="56" t="str">
        <f>_xlfn.TEXTJOIN(" ",TRUE,B177,F177,IF(ISBLANK(J177),"",_xlfn.TEXTSPLIT(J177,";")),IF(ISBLANK(G177),"",_xlfn.TEXTSPLIT(G177,";")))</f>
        <v>Balanites aegyptiaca Leaves</v>
      </c>
      <c r="J177" s="55" t="s">
        <v>6187</v>
      </c>
      <c r="R177" t="str" cm="1">
        <f t="array" ref="R177">IFERROR(INDEX(AOM[AOM], MATCH(1, (AOM[Edge_Value]=ani_diet!D177)*(AOM[Is_Ani_Diet_Ingredient]&lt;&gt;FALSE), 0)), "No Match in AOM")</f>
        <v>AOM_003275</v>
      </c>
      <c r="S177" t="str" cm="1">
        <f t="array" ref="S177">IFERROR(IF(INDEX(AOM[Scientific Name], MATCH(1, (AOM[Edge_Value]=ani_diet!D177)*(AOM[Is_Ani_Diet_Ingredient]&lt;&gt;FALSE), 0))=0, "", INDEX(AOM[Scientific Name], MATCH(1, (AOM[Edge_Value]=ani_diet!D177)*(AOM[Is_Ani_Diet_Ingredient]&lt;&gt;FALSE), 0))), "No Match in AOM")</f>
        <v>Balanites aegyptiaca</v>
      </c>
      <c r="T177" t="str" cm="1">
        <f t="array" ref="T177">IF((S177&lt;&gt;"")*(S177&lt;&gt;"No Match in AOM"),IF(J177&lt;&gt;"",_xlfn.TEXTJOIN(";",TRUE,CONCATENATE(_xlfn.TEXTSPLIT(S177,";",TRUE,FALSE)," ",J177)),S177),"")</f>
        <v>Balanites aegyptiaca Leaves</v>
      </c>
    </row>
    <row r="178" spans="1:20">
      <c r="A178" s="30" t="s">
        <v>25903</v>
      </c>
      <c r="B178" s="55" t="s">
        <v>21827</v>
      </c>
      <c r="C178" s="56" t="str">
        <f>_xlfn.TEXTJOIN(" ",TRUE,B178,IF(ISBLANK(J178),"",_xlfn.TEXTSPLIT(J178,";")))</f>
        <v>Balanites aegyptiaca Leaves</v>
      </c>
      <c r="D178" s="56" t="str">
        <f>_xlfn.TEXTJOIN(" ",TRUE,B178,IF(ISBLANK(J178),"",_xlfn.TEXTSPLIT(J178,";")),IF(ISBLANK(H178),"",_xlfn.TEXTSPLIT(H178,";")))</f>
        <v>Balanites aegyptiaca Leaves Ground</v>
      </c>
      <c r="E178" s="56" t="str">
        <f>_xlfn.TEXTJOIN(" ",TRUE,B178,F178,IF(ISBLANK(J178),"",_xlfn.TEXTSPLIT(J178,";")),IF(ISBLANK(G178),"",_xlfn.TEXTSPLIT(G178,";")))</f>
        <v>Balanites aegyptiaca Leaves Ground</v>
      </c>
      <c r="G178" s="55" t="s">
        <v>6052</v>
      </c>
      <c r="H178" s="55" t="s">
        <v>6052</v>
      </c>
      <c r="J178" s="55" t="s">
        <v>6187</v>
      </c>
      <c r="R178" t="str" cm="1">
        <f t="array" ref="R178">IFERROR(INDEX(AOM[AOM], MATCH(1, (AOM[Edge_Value]=ani_diet!D178)*(AOM[Is_Ani_Diet_Ingredient]&lt;&gt;FALSE), 0)), "No Match in AOM")</f>
        <v>AOM_006026</v>
      </c>
      <c r="S178" t="str" cm="1">
        <f t="array" ref="S178">IFERROR(IF(INDEX(AOM[Scientific Name], MATCH(1, (AOM[Edge_Value]=ani_diet!D178)*(AOM[Is_Ani_Diet_Ingredient]&lt;&gt;FALSE), 0))=0, "", INDEX(AOM[Scientific Name], MATCH(1, (AOM[Edge_Value]=ani_diet!D178)*(AOM[Is_Ani_Diet_Ingredient]&lt;&gt;FALSE), 0))), "No Match in AOM")</f>
        <v>Balanites aegyptiaca</v>
      </c>
      <c r="T178" t="str" cm="1">
        <f t="array" ref="T178">IF((S178&lt;&gt;"")*(S178&lt;&gt;"No Match in AOM"),IF(J178&lt;&gt;"",_xlfn.TEXTJOIN(";",TRUE,CONCATENATE(_xlfn.TEXTSPLIT(S178,";",TRUE,FALSE)," ",J178)),S178),"")</f>
        <v>Balanites aegyptiaca Leaves</v>
      </c>
    </row>
    <row r="179" spans="1:20">
      <c r="A179" s="30" t="s">
        <v>19425</v>
      </c>
      <c r="B179" s="55" t="s">
        <v>19425</v>
      </c>
      <c r="C179" s="56" t="str">
        <f>_xlfn.TEXTJOIN(" ",TRUE,B179,IF(ISBLANK(J179),"",_xlfn.TEXTSPLIT(J179,";")))</f>
        <v>Bambara Groundnut</v>
      </c>
      <c r="D179" s="56" t="str">
        <f>_xlfn.TEXTJOIN(" ",TRUE,B179,IF(ISBLANK(J179),"",_xlfn.TEXTSPLIT(J179,";")),IF(ISBLANK(H179),"",_xlfn.TEXTSPLIT(H179,";")))</f>
        <v>Bambara Groundnut</v>
      </c>
      <c r="E179" s="56" t="str">
        <f>_xlfn.TEXTJOIN(" ",TRUE,B179,F179,IF(ISBLANK(J179),"",_xlfn.TEXTSPLIT(J179,";")),IF(ISBLANK(G179),"",_xlfn.TEXTSPLIT(G179,";")))</f>
        <v>Bambara Groundnut</v>
      </c>
      <c r="R179" t="str" cm="1">
        <f t="array" ref="R179">IFERROR(INDEX(AOM[AOM], MATCH(1, (AOM[Edge_Value]=ani_diet!D179)*(AOM[Is_Ani_Diet_Ingredient]&lt;&gt;FALSE), 0)), "No Match in AOM")</f>
        <v>AOM_003207</v>
      </c>
      <c r="S179" t="str" cm="1">
        <f t="array" ref="S179">IFERROR(IF(INDEX(AOM[Scientific Name], MATCH(1, (AOM[Edge_Value]=ani_diet!D179)*(AOM[Is_Ani_Diet_Ingredient]&lt;&gt;FALSE), 0))=0, "", INDEX(AOM[Scientific Name], MATCH(1, (AOM[Edge_Value]=ani_diet!D179)*(AOM[Is_Ani_Diet_Ingredient]&lt;&gt;FALSE), 0))), "No Match in AOM")</f>
        <v>Vigna subterranea</v>
      </c>
      <c r="T179" t="str" cm="1">
        <f t="array" ref="T179">IF((S179&lt;&gt;"")*(S179&lt;&gt;"No Match in AOM"),IF(J179&lt;&gt;"",_xlfn.TEXTJOIN(";",TRUE,CONCATENATE(_xlfn.TEXTSPLIT(S179,";",TRUE,FALSE)," ",J179)),S179),"")</f>
        <v>Vigna subterranea</v>
      </c>
    </row>
    <row r="180" spans="1:20">
      <c r="A180" s="30" t="s">
        <v>25904</v>
      </c>
      <c r="B180" s="55" t="s">
        <v>19425</v>
      </c>
      <c r="C180" s="56" t="str">
        <f>_xlfn.TEXTJOIN(" ",TRUE,B180,IF(ISBLANK(J180),"",_xlfn.TEXTSPLIT(J180,";")))</f>
        <v>Bambara Groundnut Offal</v>
      </c>
      <c r="D180" s="56" t="str">
        <f>_xlfn.TEXTJOIN(" ",TRUE,B180,IF(ISBLANK(J180),"",_xlfn.TEXTSPLIT(J180,";")),IF(ISBLANK(H180),"",_xlfn.TEXTSPLIT(H180,";")))</f>
        <v>Bambara Groundnut Offal</v>
      </c>
      <c r="E180" s="56" t="str">
        <f>_xlfn.TEXTJOIN(" ",TRUE,B180,F180,IF(ISBLANK(J180),"",_xlfn.TEXTSPLIT(J180,";")),IF(ISBLANK(G180),"",_xlfn.TEXTSPLIT(G180,";")))</f>
        <v>Bambara Groundnut Offal</v>
      </c>
      <c r="J180" s="55" t="s">
        <v>25905</v>
      </c>
      <c r="R180" t="str" cm="1">
        <f t="array" ref="R180">IFERROR(INDEX(AOM[AOM], MATCH(1, (AOM[Edge_Value]=ani_diet!D180)*(AOM[Is_Ani_Diet_Ingredient]&lt;&gt;FALSE), 0)), "No Match in AOM")</f>
        <v>AOM_003208</v>
      </c>
      <c r="S180" t="str" cm="1">
        <f t="array" ref="S180">IFERROR(IF(INDEX(AOM[Scientific Name], MATCH(1, (AOM[Edge_Value]=ani_diet!D180)*(AOM[Is_Ani_Diet_Ingredient]&lt;&gt;FALSE), 0))=0, "", INDEX(AOM[Scientific Name], MATCH(1, (AOM[Edge_Value]=ani_diet!D180)*(AOM[Is_Ani_Diet_Ingredient]&lt;&gt;FALSE), 0))), "No Match in AOM")</f>
        <v>Vigna subterranea</v>
      </c>
      <c r="T180" t="str" cm="1">
        <f t="array" ref="T180">IF((S180&lt;&gt;"")*(S180&lt;&gt;"No Match in AOM"),IF(J180&lt;&gt;"",_xlfn.TEXTJOIN(";",TRUE,CONCATENATE(_xlfn.TEXTSPLIT(S180,";",TRUE,FALSE)," ",J180)),S180),"")</f>
        <v>Vigna subterranea Offal</v>
      </c>
    </row>
    <row r="181" spans="1:20" ht="15.95">
      <c r="A181" s="256" t="s">
        <v>25906</v>
      </c>
      <c r="B181" s="55" t="s">
        <v>19425</v>
      </c>
      <c r="C181" s="56" t="str">
        <f>_xlfn.TEXTJOIN(" ",TRUE,B181,IF(ISBLANK(J181),"",_xlfn.TEXTSPLIT(J181,";")))</f>
        <v>Bambara Groundnut Offal</v>
      </c>
      <c r="D181" s="56" t="str">
        <f>_xlfn.TEXTJOIN(" ",TRUE,B181,IF(ISBLANK(J181),"",_xlfn.TEXTSPLIT(J181,";")),IF(ISBLANK(H181),"",_xlfn.TEXTSPLIT(H181,";")))</f>
        <v>Bambara Groundnut Offal Ground</v>
      </c>
      <c r="E181" s="56" t="str">
        <f>_xlfn.TEXTJOIN(" ",TRUE,B181,F181,IF(ISBLANK(J181),"",_xlfn.TEXTSPLIT(J181,";")),IF(ISBLANK(G181),"",_xlfn.TEXTSPLIT(G181,";")))</f>
        <v>Bambara Groundnut Offal Ground</v>
      </c>
      <c r="G181" s="55" t="s">
        <v>6052</v>
      </c>
      <c r="H181" s="55" t="s">
        <v>6052</v>
      </c>
      <c r="J181" s="55" t="s">
        <v>25905</v>
      </c>
      <c r="R181" t="str" cm="1">
        <f t="array" ref="R181">IFERROR(INDEX(AOM[AOM], MATCH(1, (AOM[Edge_Value]=ani_diet!D181)*(AOM[Is_Ani_Diet_Ingredient]&lt;&gt;FALSE), 0)), "No Match in AOM")</f>
        <v>AOM_006027</v>
      </c>
      <c r="S181" t="str" cm="1">
        <f t="array" ref="S181">IFERROR(IF(INDEX(AOM[Scientific Name], MATCH(1, (AOM[Edge_Value]=ani_diet!D181)*(AOM[Is_Ani_Diet_Ingredient]&lt;&gt;FALSE), 0))=0, "", INDEX(AOM[Scientific Name], MATCH(1, (AOM[Edge_Value]=ani_diet!D181)*(AOM[Is_Ani_Diet_Ingredient]&lt;&gt;FALSE), 0))), "No Match in AOM")</f>
        <v>Vigna subterranea</v>
      </c>
      <c r="T181" t="str" cm="1">
        <f t="array" ref="T181">IF((S181&lt;&gt;"")*(S181&lt;&gt;"No Match in AOM"),IF(J181&lt;&gt;"",_xlfn.TEXTJOIN(";",TRUE,CONCATENATE(_xlfn.TEXTSPLIT(S181,";",TRUE,FALSE)," ",J181)),S181),"")</f>
        <v>Vigna subterranea Offal</v>
      </c>
    </row>
    <row r="182" spans="1:20">
      <c r="A182" s="30" t="s">
        <v>25907</v>
      </c>
      <c r="B182" s="55" t="s">
        <v>3985</v>
      </c>
      <c r="C182" s="56" t="str">
        <f>_xlfn.TEXTJOIN(" ",TRUE,B182,IF(ISBLANK(J182),"",_xlfn.TEXTSPLIT(J182,";")))</f>
        <v>Bamboo Leaves</v>
      </c>
      <c r="D182" s="56" t="str">
        <f>_xlfn.TEXTJOIN(" ",TRUE,B182,IF(ISBLANK(J182),"",_xlfn.TEXTSPLIT(J182,";")),IF(ISBLANK(H182),"",_xlfn.TEXTSPLIT(H182,";")))</f>
        <v>Bamboo Leaves</v>
      </c>
      <c r="E182" s="56" t="str">
        <f>_xlfn.TEXTJOIN(" ",TRUE,B182,F182,IF(ISBLANK(J182),"",_xlfn.TEXTSPLIT(J182,";")),IF(ISBLANK(G182),"",_xlfn.TEXTSPLIT(G182,";")))</f>
        <v>Bamboo Leaves</v>
      </c>
      <c r="J182" s="55" t="s">
        <v>6187</v>
      </c>
      <c r="R182" t="str" cm="1">
        <f t="array" ref="R182">IFERROR(INDEX(AOM[AOM], MATCH(1, (AOM[Edge_Value]=ani_diet!D182)*(AOM[Is_Ani_Diet_Ingredient]&lt;&gt;FALSE), 0)), "No Match in AOM")</f>
        <v>AOM_002169</v>
      </c>
      <c r="S182" t="str" cm="1">
        <f t="array" ref="S182">IFERROR(IF(INDEX(AOM[Scientific Name], MATCH(1, (AOM[Edge_Value]=ani_diet!D182)*(AOM[Is_Ani_Diet_Ingredient]&lt;&gt;FALSE), 0))=0, "", INDEX(AOM[Scientific Name], MATCH(1, (AOM[Edge_Value]=ani_diet!D182)*(AOM[Is_Ani_Diet_Ingredient]&lt;&gt;FALSE), 0))), "No Match in AOM")</f>
        <v>Bambusa vulgaris</v>
      </c>
      <c r="T182" t="str" cm="1">
        <f t="array" ref="T182">IF((S182&lt;&gt;"")*(S182&lt;&gt;"No Match in AOM"),IF(J182&lt;&gt;"",_xlfn.TEXTJOIN(";",TRUE,CONCATENATE(_xlfn.TEXTSPLIT(S182,";",TRUE,FALSE)," ",J182)),S182),"")</f>
        <v>Bambusa vulgaris Leaves</v>
      </c>
    </row>
    <row r="183" spans="1:20">
      <c r="A183" s="30" t="s">
        <v>25908</v>
      </c>
      <c r="B183" s="55" t="s">
        <v>3985</v>
      </c>
      <c r="C183" s="56" t="str">
        <f>_xlfn.TEXTJOIN(" ",TRUE,B183,IF(ISBLANK(J183),"",_xlfn.TEXTSPLIT(J183,";")))</f>
        <v>Bamboo Leaves</v>
      </c>
      <c r="D183" s="56" t="str">
        <f>_xlfn.TEXTJOIN(" ",TRUE,B183,IF(ISBLANK(J183),"",_xlfn.TEXTSPLIT(J183,";")),IF(ISBLANK(H183),"",_xlfn.TEXTSPLIT(H183,";")))</f>
        <v>Bamboo Leaves Dried</v>
      </c>
      <c r="E183" s="56" t="str">
        <f>_xlfn.TEXTJOIN(" ",TRUE,B183,F183,IF(ISBLANK(J183),"",_xlfn.TEXTSPLIT(J183,";")),IF(ISBLANK(G183),"",_xlfn.TEXTSPLIT(G183,";")))</f>
        <v>Bamboo Leaves Chopped Dried</v>
      </c>
      <c r="G183" s="55" t="s">
        <v>25774</v>
      </c>
      <c r="H183" s="55" t="s">
        <v>17480</v>
      </c>
      <c r="J183" s="55" t="s">
        <v>6187</v>
      </c>
      <c r="R183" t="str" cm="1">
        <f t="array" ref="R183">IFERROR(INDEX(AOM[AOM], MATCH(1, (AOM[Edge_Value]=ani_diet!D183)*(AOM[Is_Ani_Diet_Ingredient]&lt;&gt;FALSE), 0)), "No Match in AOM")</f>
        <v>AOM_006028</v>
      </c>
      <c r="S183" t="str" cm="1">
        <f t="array" ref="S183">IFERROR(IF(INDEX(AOM[Scientific Name], MATCH(1, (AOM[Edge_Value]=ani_diet!D183)*(AOM[Is_Ani_Diet_Ingredient]&lt;&gt;FALSE), 0))=0, "", INDEX(AOM[Scientific Name], MATCH(1, (AOM[Edge_Value]=ani_diet!D183)*(AOM[Is_Ani_Diet_Ingredient]&lt;&gt;FALSE), 0))), "No Match in AOM")</f>
        <v>Bambusa vulgaris</v>
      </c>
      <c r="T183" t="str" cm="1">
        <f t="array" ref="T183">IF((S183&lt;&gt;"")*(S183&lt;&gt;"No Match in AOM"),IF(J183&lt;&gt;"",_xlfn.TEXTJOIN(";",TRUE,CONCATENATE(_xlfn.TEXTSPLIT(S183,";",TRUE,FALSE)," ",J183)),S183),"")</f>
        <v>Bambusa vulgaris Leaves</v>
      </c>
    </row>
    <row r="184" spans="1:20">
      <c r="A184" s="30" t="s">
        <v>25909</v>
      </c>
      <c r="B184" s="55" t="s">
        <v>3985</v>
      </c>
      <c r="C184" s="56" t="str">
        <f>_xlfn.TEXTJOIN(" ",TRUE,B184,IF(ISBLANK(J184),"",_xlfn.TEXTSPLIT(J184,";")))</f>
        <v>Bamboo Leaves</v>
      </c>
      <c r="D184" s="56" t="str">
        <f>_xlfn.TEXTJOIN(" ",TRUE,B184,IF(ISBLANK(J184),"",_xlfn.TEXTSPLIT(J184,";")),IF(ISBLANK(H184),"",_xlfn.TEXTSPLIT(H184,";")))</f>
        <v>Bamboo Leaves Dried Ensiled Molasse Treated Urea Treated</v>
      </c>
      <c r="E184" s="56" t="str">
        <f>_xlfn.TEXTJOIN(" ",TRUE,B184,F184,IF(ISBLANK(J184),"",_xlfn.TEXTSPLIT(J184,";")),IF(ISBLANK(G184),"",_xlfn.TEXTSPLIT(G184,";")))</f>
        <v>Bamboo Leaves Chopped Dried Ensiled Molasse Treated Urea Treated</v>
      </c>
      <c r="G184" s="55" t="s">
        <v>25910</v>
      </c>
      <c r="H184" s="55" t="s">
        <v>25911</v>
      </c>
      <c r="J184" s="55" t="s">
        <v>6187</v>
      </c>
      <c r="R184" t="str" cm="1">
        <f t="array" ref="R184">IFERROR(INDEX(AOM[AOM], MATCH(1, (AOM[Edge_Value]=ani_diet!D184)*(AOM[Is_Ani_Diet_Ingredient]&lt;&gt;FALSE), 0)), "No Match in AOM")</f>
        <v>AOM_006213</v>
      </c>
      <c r="S184" t="str" cm="1">
        <f t="array" ref="S184">IFERROR(IF(INDEX(AOM[Scientific Name], MATCH(1, (AOM[Edge_Value]=ani_diet!D184)*(AOM[Is_Ani_Diet_Ingredient]&lt;&gt;FALSE), 0))=0, "", INDEX(AOM[Scientific Name], MATCH(1, (AOM[Edge_Value]=ani_diet!D184)*(AOM[Is_Ani_Diet_Ingredient]&lt;&gt;FALSE), 0))), "No Match in AOM")</f>
        <v>Bambusa vulgaris</v>
      </c>
      <c r="T184" t="str" cm="1">
        <f t="array" ref="T184">IF((S184&lt;&gt;"")*(S184&lt;&gt;"No Match in AOM"),IF(J184&lt;&gt;"",_xlfn.TEXTJOIN(";",TRUE,CONCATENATE(_xlfn.TEXTSPLIT(S184,";",TRUE,FALSE)," ",J184)),S184),"")</f>
        <v>Bambusa vulgaris Leaves</v>
      </c>
    </row>
    <row r="185" spans="1:20">
      <c r="A185" s="30" t="s">
        <v>25912</v>
      </c>
      <c r="B185" s="30" t="s">
        <v>3985</v>
      </c>
      <c r="C185" s="56" t="str">
        <f>_xlfn.TEXTJOIN(" ",TRUE,B185,IF(ISBLANK(J185),"",_xlfn.TEXTSPLIT(J185,";")))</f>
        <v>Bamboo Leaves</v>
      </c>
      <c r="D185" s="56" t="str">
        <f>_xlfn.TEXTJOIN(" ",TRUE,B185,IF(ISBLANK(J185),"",_xlfn.TEXTSPLIT(J185,";")),IF(ISBLANK(H185),"",_xlfn.TEXTSPLIT(H185,";")))</f>
        <v>Bamboo Leaves Wilted</v>
      </c>
      <c r="E185" s="56" t="str">
        <f>_xlfn.TEXTJOIN(" ",TRUE,B185,F185,IF(ISBLANK(J185),"",_xlfn.TEXTSPLIT(J185,";")),IF(ISBLANK(G185),"",_xlfn.TEXTSPLIT(G185,";")))</f>
        <v>Bamboo Leaves Wilted</v>
      </c>
      <c r="G185" s="55" t="s">
        <v>17481</v>
      </c>
      <c r="H185" s="55" t="s">
        <v>17481</v>
      </c>
      <c r="J185" s="55" t="s">
        <v>6187</v>
      </c>
      <c r="R185" t="str" cm="1">
        <f t="array" ref="R185">IFERROR(INDEX(AOM[AOM], MATCH(1, (AOM[Edge_Value]=ani_diet!D185)*(AOM[Is_Ani_Diet_Ingredient]&lt;&gt;FALSE), 0)), "No Match in AOM")</f>
        <v>AOM_006029</v>
      </c>
      <c r="S185" t="str" cm="1">
        <f t="array" ref="S185">IFERROR(IF(INDEX(AOM[Scientific Name], MATCH(1, (AOM[Edge_Value]=ani_diet!D185)*(AOM[Is_Ani_Diet_Ingredient]&lt;&gt;FALSE), 0))=0, "", INDEX(AOM[Scientific Name], MATCH(1, (AOM[Edge_Value]=ani_diet!D185)*(AOM[Is_Ani_Diet_Ingredient]&lt;&gt;FALSE), 0))), "No Match in AOM")</f>
        <v>Bambusa vulgaris</v>
      </c>
      <c r="T185" t="str" cm="1">
        <f t="array" ref="T185">IF((S185&lt;&gt;"")*(S185&lt;&gt;"No Match in AOM"),IF(J185&lt;&gt;"",_xlfn.TEXTJOIN(";",TRUE,CONCATENATE(_xlfn.TEXTSPLIT(S185,";",TRUE,FALSE)," ",J185)),S185),"")</f>
        <v>Bambusa vulgaris Leaves</v>
      </c>
    </row>
    <row r="186" spans="1:20">
      <c r="A186" s="30" t="s">
        <v>25913</v>
      </c>
      <c r="B186" s="55" t="s">
        <v>23067</v>
      </c>
      <c r="C186" s="56" t="str">
        <f>_xlfn.TEXTJOIN(" ",TRUE,B186,IF(ISBLANK(J186),"",_xlfn.TEXTSPLIT(J186,";")))</f>
        <v>Bambusa balcooa</v>
      </c>
      <c r="D186" s="56" t="str">
        <f>_xlfn.TEXTJOIN(" ",TRUE,B186,IF(ISBLANK(J186),"",_xlfn.TEXTSPLIT(J186,";")),IF(ISBLANK(H186),"",_xlfn.TEXTSPLIT(H186,";")))</f>
        <v>Bambusa balcooa</v>
      </c>
      <c r="E186" s="56" t="str">
        <f>_xlfn.TEXTJOIN(" ",TRUE,B186,F186,IF(ISBLANK(J186),"",_xlfn.TEXTSPLIT(J186,";")),IF(ISBLANK(G186),"",_xlfn.TEXTSPLIT(G186,";")))</f>
        <v>Bambusa balcooa</v>
      </c>
      <c r="R186" t="str" cm="1">
        <f t="array" ref="R186">IFERROR(INDEX(AOM[AOM], MATCH(1, (AOM[Edge_Value]=ani_diet!D186)*(AOM[Is_Ani_Diet_Ingredient]&lt;&gt;FALSE), 0)), "No Match in AOM")</f>
        <v>AOM_003893</v>
      </c>
      <c r="S186" t="str" cm="1">
        <f t="array" ref="S186">IFERROR(IF(INDEX(AOM[Scientific Name], MATCH(1, (AOM[Edge_Value]=ani_diet!D186)*(AOM[Is_Ani_Diet_Ingredient]&lt;&gt;FALSE), 0))=0, "", INDEX(AOM[Scientific Name], MATCH(1, (AOM[Edge_Value]=ani_diet!D186)*(AOM[Is_Ani_Diet_Ingredient]&lt;&gt;FALSE), 0))), "No Match in AOM")</f>
        <v>Bambusa balcooa</v>
      </c>
      <c r="T186" t="str" cm="1">
        <f t="array" ref="T186">IF((S186&lt;&gt;"")*(S186&lt;&gt;"No Match in AOM"),IF(J186&lt;&gt;"",_xlfn.TEXTJOIN(";",TRUE,CONCATENATE(_xlfn.TEXTSPLIT(S186,";",TRUE,FALSE)," ",J186)),S186),"")</f>
        <v>Bambusa balcooa</v>
      </c>
    </row>
    <row r="187" spans="1:20">
      <c r="A187" s="30" t="s">
        <v>25914</v>
      </c>
      <c r="B187" s="55" t="s">
        <v>23067</v>
      </c>
      <c r="C187" s="56" t="str">
        <f>_xlfn.TEXTJOIN(" ",TRUE,B187,IF(ISBLANK(J187),"",_xlfn.TEXTSPLIT(J187,";")))</f>
        <v>Bambusa balcooa</v>
      </c>
      <c r="D187" s="56" t="str">
        <f>_xlfn.TEXTJOIN(" ",TRUE,B187,IF(ISBLANK(J187),"",_xlfn.TEXTSPLIT(J187,";")),IF(ISBLANK(H187),"",_xlfn.TEXTSPLIT(H187,";")))</f>
        <v>Bambusa balcooa</v>
      </c>
      <c r="E187" s="56" t="str">
        <f>_xlfn.TEXTJOIN(" ",TRUE,B187,F187,IF(ISBLANK(J187),"",_xlfn.TEXTSPLIT(J187,";")),IF(ISBLANK(G187),"",_xlfn.TEXTSPLIT(G187,";")))</f>
        <v>Bambusa balcooa Chopped</v>
      </c>
      <c r="G187" s="55" t="s">
        <v>6195</v>
      </c>
      <c r="R187" t="str" cm="1">
        <f t="array" ref="R187">IFERROR(INDEX(AOM[AOM], MATCH(1, (AOM[Edge_Value]=ani_diet!D187)*(AOM[Is_Ani_Diet_Ingredient]&lt;&gt;FALSE), 0)), "No Match in AOM")</f>
        <v>AOM_003893</v>
      </c>
      <c r="S187" t="str" cm="1">
        <f t="array" ref="S187">IFERROR(IF(INDEX(AOM[Scientific Name], MATCH(1, (AOM[Edge_Value]=ani_diet!D187)*(AOM[Is_Ani_Diet_Ingredient]&lt;&gt;FALSE), 0))=0, "", INDEX(AOM[Scientific Name], MATCH(1, (AOM[Edge_Value]=ani_diet!D187)*(AOM[Is_Ani_Diet_Ingredient]&lt;&gt;FALSE), 0))), "No Match in AOM")</f>
        <v>Bambusa balcooa</v>
      </c>
      <c r="T187" t="str" cm="1">
        <f t="array" ref="T187">IF((S187&lt;&gt;"")*(S187&lt;&gt;"No Match in AOM"),IF(J187&lt;&gt;"",_xlfn.TEXTJOIN(";",TRUE,CONCATENATE(_xlfn.TEXTSPLIT(S187,";",TRUE,FALSE)," ",J187)),S187),"")</f>
        <v>Bambusa balcooa</v>
      </c>
    </row>
    <row r="188" spans="1:20">
      <c r="A188" s="30" t="s">
        <v>23068</v>
      </c>
      <c r="B188" s="55" t="s">
        <v>23067</v>
      </c>
      <c r="C188" s="56" t="str">
        <f>_xlfn.TEXTJOIN(" ",TRUE,B188,IF(ISBLANK(J188),"",_xlfn.TEXTSPLIT(J188,";")))</f>
        <v>Bambusa balcooa Leaves</v>
      </c>
      <c r="D188" s="56" t="str">
        <f>_xlfn.TEXTJOIN(" ",TRUE,B188,IF(ISBLANK(J188),"",_xlfn.TEXTSPLIT(J188,";")),IF(ISBLANK(H188),"",_xlfn.TEXTSPLIT(H188,";")))</f>
        <v>Bambusa balcooa Leaves</v>
      </c>
      <c r="E188" s="56" t="str">
        <f>_xlfn.TEXTJOIN(" ",TRUE,B188,F188,IF(ISBLANK(J188),"",_xlfn.TEXTSPLIT(J188,";")),IF(ISBLANK(G188),"",_xlfn.TEXTSPLIT(G188,";")))</f>
        <v>Bambusa balcooa Leaves</v>
      </c>
      <c r="J188" s="55" t="s">
        <v>6187</v>
      </c>
      <c r="R188" t="str" cm="1">
        <f t="array" ref="R188">IFERROR(INDEX(AOM[AOM], MATCH(1, (AOM[Edge_Value]=ani_diet!D188)*(AOM[Is_Ani_Diet_Ingredient]&lt;&gt;FALSE), 0)), "No Match in AOM")</f>
        <v>AOM_003914</v>
      </c>
      <c r="S188" t="str" cm="1">
        <f t="array" ref="S188">IFERROR(IF(INDEX(AOM[Scientific Name], MATCH(1, (AOM[Edge_Value]=ani_diet!D188)*(AOM[Is_Ani_Diet_Ingredient]&lt;&gt;FALSE), 0))=0, "", INDEX(AOM[Scientific Name], MATCH(1, (AOM[Edge_Value]=ani_diet!D188)*(AOM[Is_Ani_Diet_Ingredient]&lt;&gt;FALSE), 0))), "No Match in AOM")</f>
        <v>Bambusa balcooa</v>
      </c>
      <c r="T188" t="str" cm="1">
        <f t="array" ref="T188">IF((S188&lt;&gt;"")*(S188&lt;&gt;"No Match in AOM"),IF(J188&lt;&gt;"",_xlfn.TEXTJOIN(";",TRUE,CONCATENATE(_xlfn.TEXTSPLIT(S188,";",TRUE,FALSE)," ",J188)),S188),"")</f>
        <v>Bambusa balcooa Leaves</v>
      </c>
    </row>
    <row r="189" spans="1:20">
      <c r="A189" s="30" t="s">
        <v>25915</v>
      </c>
      <c r="B189" s="55" t="s">
        <v>23067</v>
      </c>
      <c r="C189" s="56" t="str">
        <f>_xlfn.TEXTJOIN(" ",TRUE,B189,IF(ISBLANK(J189),"",_xlfn.TEXTSPLIT(J189,";")))</f>
        <v>Bambusa balcooa Leaves</v>
      </c>
      <c r="D189" s="56" t="str">
        <f>_xlfn.TEXTJOIN(" ",TRUE,B189,IF(ISBLANK(J189),"",_xlfn.TEXTSPLIT(J189,";")),IF(ISBLANK(H189),"",_xlfn.TEXTSPLIT(H189,";")))</f>
        <v>Bambusa balcooa Leaves Dried</v>
      </c>
      <c r="E189" s="56" t="str">
        <f>_xlfn.TEXTJOIN(" ",TRUE,B189,F189,IF(ISBLANK(J189),"",_xlfn.TEXTSPLIT(J189,";")),IF(ISBLANK(G189),"",_xlfn.TEXTSPLIT(G189,";")))</f>
        <v>Bambusa balcooa Leaves Chopped Dried</v>
      </c>
      <c r="G189" s="55" t="s">
        <v>25774</v>
      </c>
      <c r="H189" s="55" t="s">
        <v>17480</v>
      </c>
      <c r="J189" s="55" t="s">
        <v>6187</v>
      </c>
      <c r="R189" t="str" cm="1">
        <f t="array" ref="R189">IFERROR(INDEX(AOM[AOM], MATCH(1, (AOM[Edge_Value]=ani_diet!D189)*(AOM[Is_Ani_Diet_Ingredient]&lt;&gt;FALSE), 0)), "No Match in AOM")</f>
        <v>AOM_006030</v>
      </c>
      <c r="S189" t="str" cm="1">
        <f t="array" ref="S189">IFERROR(IF(INDEX(AOM[Scientific Name], MATCH(1, (AOM[Edge_Value]=ani_diet!D189)*(AOM[Is_Ani_Diet_Ingredient]&lt;&gt;FALSE), 0))=0, "", INDEX(AOM[Scientific Name], MATCH(1, (AOM[Edge_Value]=ani_diet!D189)*(AOM[Is_Ani_Diet_Ingredient]&lt;&gt;FALSE), 0))), "No Match in AOM")</f>
        <v>Bambusa balcooa</v>
      </c>
      <c r="T189" t="str" cm="1">
        <f t="array" ref="T189">IF((S189&lt;&gt;"")*(S189&lt;&gt;"No Match in AOM"),IF(J189&lt;&gt;"",_xlfn.TEXTJOIN(";",TRUE,CONCATENATE(_xlfn.TEXTSPLIT(S189,";",TRUE,FALSE)," ",J189)),S189),"")</f>
        <v>Bambusa balcooa Leaves</v>
      </c>
    </row>
    <row r="190" spans="1:20">
      <c r="A190" s="30" t="s">
        <v>25916</v>
      </c>
      <c r="B190" s="55" t="s">
        <v>23076</v>
      </c>
      <c r="C190" s="56" t="str">
        <f>_xlfn.TEXTJOIN(" ",TRUE,B190,IF(ISBLANK(J190),"",_xlfn.TEXTSPLIT(J190,";")))</f>
        <v>Bambusa bambos</v>
      </c>
      <c r="D190" s="56" t="str">
        <f>_xlfn.TEXTJOIN(" ",TRUE,B190,IF(ISBLANK(J190),"",_xlfn.TEXTSPLIT(J190,";")),IF(ISBLANK(H190),"",_xlfn.TEXTSPLIT(H190,";")))</f>
        <v>Bambusa bambos</v>
      </c>
      <c r="E190" s="56" t="str">
        <f>_xlfn.TEXTJOIN(" ",TRUE,B190,F190,IF(ISBLANK(J190),"",_xlfn.TEXTSPLIT(J190,";")),IF(ISBLANK(G190),"",_xlfn.TEXTSPLIT(G190,";")))</f>
        <v>Bambusa bambos Chopped</v>
      </c>
      <c r="G190" s="55" t="s">
        <v>6195</v>
      </c>
      <c r="R190" t="str" cm="1">
        <f t="array" ref="R190">IFERROR(INDEX(AOM[AOM], MATCH(1, (AOM[Edge_Value]=ani_diet!D190)*(AOM[Is_Ani_Diet_Ingredient]&lt;&gt;FALSE), 0)), "No Match in AOM")</f>
        <v>AOM_006350</v>
      </c>
      <c r="S190" t="str" cm="1">
        <f t="array" ref="S190">IFERROR(IF(INDEX(AOM[Scientific Name], MATCH(1, (AOM[Edge_Value]=ani_diet!D190)*(AOM[Is_Ani_Diet_Ingredient]&lt;&gt;FALSE), 0))=0, "", INDEX(AOM[Scientific Name], MATCH(1, (AOM[Edge_Value]=ani_diet!D190)*(AOM[Is_Ani_Diet_Ingredient]&lt;&gt;FALSE), 0))), "No Match in AOM")</f>
        <v>Bambusa bambos</v>
      </c>
      <c r="T190" t="str" cm="1">
        <f t="array" ref="T190">IF((S190&lt;&gt;"")*(S190&lt;&gt;"No Match in AOM"),IF(J190&lt;&gt;"",_xlfn.TEXTJOIN(";",TRUE,CONCATENATE(_xlfn.TEXTSPLIT(S190,";",TRUE,FALSE)," ",J190)),S190),"")</f>
        <v>Bambusa bambos</v>
      </c>
    </row>
    <row r="191" spans="1:20">
      <c r="A191" s="30" t="s">
        <v>25917</v>
      </c>
      <c r="B191" s="55" t="s">
        <v>23078</v>
      </c>
      <c r="C191" s="56" t="str">
        <f>_xlfn.TEXTJOIN(" ",TRUE,B191,IF(ISBLANK(J191),"",_xlfn.TEXTSPLIT(J191,";")))</f>
        <v>Bambusa tulda</v>
      </c>
      <c r="D191" s="56" t="str">
        <f>_xlfn.TEXTJOIN(" ",TRUE,B191,IF(ISBLANK(J191),"",_xlfn.TEXTSPLIT(J191,";")),IF(ISBLANK(H191),"",_xlfn.TEXTSPLIT(H191,";")))</f>
        <v>Bambusa tulda</v>
      </c>
      <c r="E191" s="56" t="str">
        <f>_xlfn.TEXTJOIN(" ",TRUE,B191,F191,IF(ISBLANK(J191),"",_xlfn.TEXTSPLIT(J191,";")),IF(ISBLANK(G191),"",_xlfn.TEXTSPLIT(G191,";")))</f>
        <v>Bambusa tulda Chopped</v>
      </c>
      <c r="G191" s="55" t="s">
        <v>6195</v>
      </c>
      <c r="R191" t="str" cm="1">
        <f t="array" ref="R191">IFERROR(INDEX(AOM[AOM], MATCH(1, (AOM[Edge_Value]=ani_diet!D191)*(AOM[Is_Ani_Diet_Ingredient]&lt;&gt;FALSE), 0)), "No Match in AOM")</f>
        <v>AOM_006351</v>
      </c>
      <c r="S191" t="str" cm="1">
        <f t="array" ref="S191">IFERROR(IF(INDEX(AOM[Scientific Name], MATCH(1, (AOM[Edge_Value]=ani_diet!D191)*(AOM[Is_Ani_Diet_Ingredient]&lt;&gt;FALSE), 0))=0, "", INDEX(AOM[Scientific Name], MATCH(1, (AOM[Edge_Value]=ani_diet!D191)*(AOM[Is_Ani_Diet_Ingredient]&lt;&gt;FALSE), 0))), "No Match in AOM")</f>
        <v>Bambusa tulda</v>
      </c>
      <c r="T191" t="str" cm="1">
        <f t="array" ref="T191">IF((S191&lt;&gt;"")*(S191&lt;&gt;"No Match in AOM"),IF(J191&lt;&gt;"",_xlfn.TEXTJOIN(";",TRUE,CONCATENATE(_xlfn.TEXTSPLIT(S191,";",TRUE,FALSE)," ",J191)),S191),"")</f>
        <v>Bambusa tulda</v>
      </c>
    </row>
    <row r="192" spans="1:20">
      <c r="A192" s="30" t="s">
        <v>23055</v>
      </c>
      <c r="B192" s="55" t="s">
        <v>23055</v>
      </c>
      <c r="C192" s="56" t="str">
        <f>_xlfn.TEXTJOIN(" ",TRUE,B192,IF(ISBLANK(J192),"",_xlfn.TEXTSPLIT(J192,";")))</f>
        <v>Bambusa vulgaris</v>
      </c>
      <c r="D192" s="56" t="str">
        <f>_xlfn.TEXTJOIN(" ",TRUE,B192,IF(ISBLANK(J192),"",_xlfn.TEXTSPLIT(J192,";")),IF(ISBLANK(H192),"",_xlfn.TEXTSPLIT(H192,";")))</f>
        <v>Bambusa vulgaris</v>
      </c>
      <c r="E192" s="56" t="str">
        <f>_xlfn.TEXTJOIN(" ",TRUE,B192,F192,IF(ISBLANK(J192),"",_xlfn.TEXTSPLIT(J192,";")),IF(ISBLANK(G192),"",_xlfn.TEXTSPLIT(G192,";")))</f>
        <v>Bambusa vulgaris</v>
      </c>
      <c r="R192" t="str" cm="1">
        <f t="array" ref="R192">IFERROR(INDEX(AOM[AOM], MATCH(1, (AOM[Edge_Value]=ani_diet!D192)*(AOM[Is_Ani_Diet_Ingredient]&lt;&gt;FALSE), 0)), "No Match in AOM")</f>
        <v>AOM_006031</v>
      </c>
      <c r="S192" t="str" cm="1">
        <f t="array" ref="S192">IFERROR(IF(INDEX(AOM[Scientific Name], MATCH(1, (AOM[Edge_Value]=ani_diet!D192)*(AOM[Is_Ani_Diet_Ingredient]&lt;&gt;FALSE), 0))=0, "", INDEX(AOM[Scientific Name], MATCH(1, (AOM[Edge_Value]=ani_diet!D192)*(AOM[Is_Ani_Diet_Ingredient]&lt;&gt;FALSE), 0))), "No Match in AOM")</f>
        <v>Bambusa vulgaris</v>
      </c>
      <c r="T192" t="str" cm="1">
        <f t="array" ref="T192">IF((S192&lt;&gt;"")*(S192&lt;&gt;"No Match in AOM"),IF(J192&lt;&gt;"",_xlfn.TEXTJOIN(";",TRUE,CONCATENATE(_xlfn.TEXTSPLIT(S192,";",TRUE,FALSE)," ",J192)),S192),"")</f>
        <v>Bambusa vulgaris</v>
      </c>
    </row>
    <row r="193" spans="1:20">
      <c r="A193" s="30" t="s">
        <v>25918</v>
      </c>
      <c r="B193" s="55" t="s">
        <v>23055</v>
      </c>
      <c r="C193" s="56" t="str">
        <f>_xlfn.TEXTJOIN(" ",TRUE,B193,IF(ISBLANK(J193),"",_xlfn.TEXTSPLIT(J193,";")))</f>
        <v>Bambusa vulgaris</v>
      </c>
      <c r="D193" s="56" t="str">
        <f>_xlfn.TEXTJOIN(" ",TRUE,B193,IF(ISBLANK(J193),"",_xlfn.TEXTSPLIT(J193,";")),IF(ISBLANK(H193),"",_xlfn.TEXTSPLIT(H193,";")))</f>
        <v>Bambusa vulgaris</v>
      </c>
      <c r="E193" s="56" t="str">
        <f>_xlfn.TEXTJOIN(" ",TRUE,B193,F193,IF(ISBLANK(J193),"",_xlfn.TEXTSPLIT(J193,";")),IF(ISBLANK(G193),"",_xlfn.TEXTSPLIT(G193,";")))</f>
        <v>Bambusa vulgaris Chopped</v>
      </c>
      <c r="G193" s="55" t="s">
        <v>6195</v>
      </c>
      <c r="R193" t="str" cm="1">
        <f t="array" ref="R193">IFERROR(INDEX(AOM[AOM], MATCH(1, (AOM[Edge_Value]=ani_diet!D193)*(AOM[Is_Ani_Diet_Ingredient]&lt;&gt;FALSE), 0)), "No Match in AOM")</f>
        <v>AOM_006031</v>
      </c>
      <c r="S193" t="str" cm="1">
        <f t="array" ref="S193">IFERROR(IF(INDEX(AOM[Scientific Name], MATCH(1, (AOM[Edge_Value]=ani_diet!D193)*(AOM[Is_Ani_Diet_Ingredient]&lt;&gt;FALSE), 0))=0, "", INDEX(AOM[Scientific Name], MATCH(1, (AOM[Edge_Value]=ani_diet!D193)*(AOM[Is_Ani_Diet_Ingredient]&lt;&gt;FALSE), 0))), "No Match in AOM")</f>
        <v>Bambusa vulgaris</v>
      </c>
      <c r="T193" t="str" cm="1">
        <f t="array" ref="T193">IF((S193&lt;&gt;"")*(S193&lt;&gt;"No Match in AOM"),IF(J193&lt;&gt;"",_xlfn.TEXTJOIN(";",TRUE,CONCATENATE(_xlfn.TEXTSPLIT(S193,";",TRUE,FALSE)," ",J193)),S193),"")</f>
        <v>Bambusa vulgaris</v>
      </c>
    </row>
    <row r="194" spans="1:20">
      <c r="A194" s="30" t="s">
        <v>23080</v>
      </c>
      <c r="B194" s="55" t="s">
        <v>23055</v>
      </c>
      <c r="C194" s="56" t="str">
        <f>_xlfn.TEXTJOIN(" ",TRUE,B194,IF(ISBLANK(J194),"",_xlfn.TEXTSPLIT(J194,";")))</f>
        <v>Bambusa vulgaris Leaves</v>
      </c>
      <c r="D194" s="56" t="str">
        <f>_xlfn.TEXTJOIN(" ",TRUE,B194,IF(ISBLANK(J194),"",_xlfn.TEXTSPLIT(J194,";")),IF(ISBLANK(H194),"",_xlfn.TEXTSPLIT(H194,";")))</f>
        <v>Bambusa vulgaris Leaves</v>
      </c>
      <c r="E194" s="56" t="str">
        <f>_xlfn.TEXTJOIN(" ",TRUE,B194,F194,IF(ISBLANK(J194),"",_xlfn.TEXTSPLIT(J194,";")),IF(ISBLANK(G194),"",_xlfn.TEXTSPLIT(G194,";")))</f>
        <v>Bambusa vulgaris Leaves</v>
      </c>
      <c r="J194" s="55" t="s">
        <v>6187</v>
      </c>
      <c r="R194" t="str" cm="1">
        <f t="array" ref="R194">IFERROR(INDEX(AOM[AOM], MATCH(1, (AOM[Edge_Value]=ani_diet!D194)*(AOM[Is_Ani_Diet_Ingredient]&lt;&gt;FALSE), 0)), "No Match in AOM")</f>
        <v>AOM_003895</v>
      </c>
      <c r="S194" t="str" cm="1">
        <f t="array" ref="S194">IFERROR(IF(INDEX(AOM[Scientific Name], MATCH(1, (AOM[Edge_Value]=ani_diet!D194)*(AOM[Is_Ani_Diet_Ingredient]&lt;&gt;FALSE), 0))=0, "", INDEX(AOM[Scientific Name], MATCH(1, (AOM[Edge_Value]=ani_diet!D194)*(AOM[Is_Ani_Diet_Ingredient]&lt;&gt;FALSE), 0))), "No Match in AOM")</f>
        <v>Bambusa vulgaris</v>
      </c>
      <c r="T194" t="str" cm="1">
        <f t="array" ref="T194">IF((S194&lt;&gt;"")*(S194&lt;&gt;"No Match in AOM"),IF(J194&lt;&gt;"",_xlfn.TEXTJOIN(";",TRUE,CONCATENATE(_xlfn.TEXTSPLIT(S194,";",TRUE,FALSE)," ",J194)),S194),"")</f>
        <v>Bambusa vulgaris Leaves</v>
      </c>
    </row>
    <row r="195" spans="1:20">
      <c r="A195" s="30" t="s">
        <v>25919</v>
      </c>
      <c r="B195" s="55" t="s">
        <v>19240</v>
      </c>
      <c r="C195" s="56" t="str">
        <f>_xlfn.TEXTJOIN(" ",TRUE,B195,IF(ISBLANK(J195),"",_xlfn.TEXTSPLIT(J195,";")))</f>
        <v>Banana Leaves</v>
      </c>
      <c r="D195" s="56" t="str">
        <f>_xlfn.TEXTJOIN(" ",TRUE,B195,IF(ISBLANK(J195),"",_xlfn.TEXTSPLIT(J195,";")),IF(ISBLANK(H195),"",_xlfn.TEXTSPLIT(H195,";")))</f>
        <v>Banana Leaves</v>
      </c>
      <c r="E195" s="56" t="str">
        <f>_xlfn.TEXTJOIN(" ",TRUE,B195,F195,IF(ISBLANK(J195),"",_xlfn.TEXTSPLIT(J195,";")),IF(ISBLANK(G195),"",_xlfn.TEXTSPLIT(G195,";")))</f>
        <v>Banana Leaves</v>
      </c>
      <c r="J195" s="55" t="s">
        <v>6187</v>
      </c>
      <c r="N195" t="s">
        <v>2539</v>
      </c>
      <c r="O195" t="s">
        <v>2510</v>
      </c>
      <c r="P195" t="s">
        <v>2539</v>
      </c>
      <c r="Q195" t="s">
        <v>2510</v>
      </c>
      <c r="R195" t="str" cm="1">
        <f t="array" ref="R195">IFERROR(INDEX(AOM[AOM], MATCH(1, (AOM[Edge_Value]=ani_diet!D195)*(AOM[Is_Ani_Diet_Ingredient]&lt;&gt;FALSE), 0)), "No Match in AOM")</f>
        <v>AOM_000595</v>
      </c>
      <c r="S195" t="str" cm="1">
        <f t="array" ref="S195">IFERROR(IF(INDEX(AOM[Scientific Name], MATCH(1, (AOM[Edge_Value]=ani_diet!D195)*(AOM[Is_Ani_Diet_Ingredient]&lt;&gt;FALSE), 0))=0, "", INDEX(AOM[Scientific Name], MATCH(1, (AOM[Edge_Value]=ani_diet!D195)*(AOM[Is_Ani_Diet_Ingredient]&lt;&gt;FALSE), 0))), "No Match in AOM")</f>
        <v xml:space="preserve">Musa </v>
      </c>
      <c r="T195" t="str" cm="1">
        <f t="array" ref="T195">IF((S195&lt;&gt;"")*(S195&lt;&gt;"No Match in AOM"),IF(J195&lt;&gt;"",_xlfn.TEXTJOIN(";",TRUE,CONCATENATE(_xlfn.TEXTSPLIT(S195,";",TRUE,FALSE)," ",J195)),S195),"")</f>
        <v>Musa  Leaves</v>
      </c>
    </row>
    <row r="196" spans="1:20">
      <c r="A196" s="30" t="s">
        <v>25920</v>
      </c>
      <c r="B196" s="55" t="s">
        <v>19240</v>
      </c>
      <c r="C196" s="56" t="str">
        <f>_xlfn.TEXTJOIN(" ",TRUE,B196,IF(ISBLANK(J196),"",_xlfn.TEXTSPLIT(J196,";")))</f>
        <v>Banana Leaves</v>
      </c>
      <c r="D196" s="56" t="str">
        <f>_xlfn.TEXTJOIN(" ",TRUE,B196,IF(ISBLANK(J196),"",_xlfn.TEXTSPLIT(J196,";")),IF(ISBLANK(H196),"",_xlfn.TEXTSPLIT(H196,";")))</f>
        <v>Banana Leaves Dried</v>
      </c>
      <c r="E196" s="56" t="str">
        <f>_xlfn.TEXTJOIN(" ",TRUE,B196,F196,IF(ISBLANK(J196),"",_xlfn.TEXTSPLIT(J196,";")),IF(ISBLANK(G196),"",_xlfn.TEXTSPLIT(G196,";")))</f>
        <v>Banana Leaves Chopped Dried</v>
      </c>
      <c r="G196" s="55" t="s">
        <v>25774</v>
      </c>
      <c r="H196" s="55" t="s">
        <v>17480</v>
      </c>
      <c r="J196" s="55" t="s">
        <v>6187</v>
      </c>
      <c r="N196" t="s">
        <v>2548</v>
      </c>
      <c r="O196" t="s">
        <v>2519</v>
      </c>
      <c r="P196" t="s">
        <v>2548</v>
      </c>
      <c r="Q196" t="s">
        <v>2519</v>
      </c>
      <c r="R196" t="str" cm="1">
        <f t="array" ref="R196">IFERROR(INDEX(AOM[AOM], MATCH(1, (AOM[Edge_Value]=ani_diet!D196)*(AOM[Is_Ani_Diet_Ingredient]&lt;&gt;FALSE), 0)), "No Match in AOM")</f>
        <v>AOM_006032</v>
      </c>
      <c r="S196" t="str" cm="1">
        <f t="array" ref="S196">IFERROR(IF(INDEX(AOM[Scientific Name], MATCH(1, (AOM[Edge_Value]=ani_diet!D196)*(AOM[Is_Ani_Diet_Ingredient]&lt;&gt;FALSE), 0))=0, "", INDEX(AOM[Scientific Name], MATCH(1, (AOM[Edge_Value]=ani_diet!D196)*(AOM[Is_Ani_Diet_Ingredient]&lt;&gt;FALSE), 0))), "No Match in AOM")</f>
        <v xml:space="preserve">Musa </v>
      </c>
      <c r="T196" t="str" cm="1">
        <f t="array" ref="T196">IF((S196&lt;&gt;"")*(S196&lt;&gt;"No Match in AOM"),IF(J196&lt;&gt;"",_xlfn.TEXTJOIN(";",TRUE,CONCATENATE(_xlfn.TEXTSPLIT(S196,";",TRUE,FALSE)," ",J196)),S196),"")</f>
        <v>Musa  Leaves</v>
      </c>
    </row>
    <row r="197" spans="1:20">
      <c r="A197" s="30" t="s">
        <v>25921</v>
      </c>
      <c r="B197" s="55" t="s">
        <v>19240</v>
      </c>
      <c r="C197" s="56" t="str">
        <f>_xlfn.TEXTJOIN(" ",TRUE,B197,IF(ISBLANK(J197),"",_xlfn.TEXTSPLIT(J197,";")))</f>
        <v>Banana Peel</v>
      </c>
      <c r="D197" s="56" t="str">
        <f>_xlfn.TEXTJOIN(" ",TRUE,B197,IF(ISBLANK(J197),"",_xlfn.TEXTSPLIT(J197,";")),IF(ISBLANK(H197),"",_xlfn.TEXTSPLIT(H197,";")))</f>
        <v>Banana Peel</v>
      </c>
      <c r="E197" s="56" t="str">
        <f>_xlfn.TEXTJOIN(" ",TRUE,B197,F197,IF(ISBLANK(J197),"",_xlfn.TEXTSPLIT(J197,";")),IF(ISBLANK(G197),"",_xlfn.TEXTSPLIT(G197,";")))</f>
        <v>Banana Peel</v>
      </c>
      <c r="J197" s="55" t="s">
        <v>25922</v>
      </c>
      <c r="R197" t="str" cm="1">
        <f t="array" ref="R197">IFERROR(INDEX(AOM[AOM], MATCH(1, (AOM[Edge_Value]=ani_diet!D197)*(AOM[Is_Ani_Diet_Ingredient]&lt;&gt;FALSE), 0)), "No Match in AOM")</f>
        <v>AOM_001176</v>
      </c>
      <c r="S197" t="str" cm="1">
        <f t="array" ref="S197">IFERROR(IF(INDEX(AOM[Scientific Name], MATCH(1, (AOM[Edge_Value]=ani_diet!D197)*(AOM[Is_Ani_Diet_Ingredient]&lt;&gt;FALSE), 0))=0, "", INDEX(AOM[Scientific Name], MATCH(1, (AOM[Edge_Value]=ani_diet!D197)*(AOM[Is_Ani_Diet_Ingredient]&lt;&gt;FALSE), 0))), "No Match in AOM")</f>
        <v xml:space="preserve">Musa </v>
      </c>
      <c r="T197" t="str" cm="1">
        <f t="array" ref="T197">IF((S197&lt;&gt;"")*(S197&lt;&gt;"No Match in AOM"),IF(J197&lt;&gt;"",_xlfn.TEXTJOIN(";",TRUE,CONCATENATE(_xlfn.TEXTSPLIT(S197,";",TRUE,FALSE)," ",J197)),S197),"")</f>
        <v>Musa  Peel</v>
      </c>
    </row>
    <row r="198" spans="1:20">
      <c r="A198" s="30" t="s">
        <v>25923</v>
      </c>
      <c r="B198" s="55" t="s">
        <v>19240</v>
      </c>
      <c r="C198" s="56" t="str">
        <f>_xlfn.TEXTJOIN(" ",TRUE,B198,IF(ISBLANK(J198),"",_xlfn.TEXTSPLIT(J198,";")))</f>
        <v>Banana Pseudo-stem</v>
      </c>
      <c r="D198" s="56" t="str">
        <f>_xlfn.TEXTJOIN(" ",TRUE,B198,IF(ISBLANK(J198),"",_xlfn.TEXTSPLIT(J198,";")),IF(ISBLANK(H198),"",_xlfn.TEXTSPLIT(H198,";")))</f>
        <v>Banana Pseudo-stem</v>
      </c>
      <c r="E198" s="56" t="str">
        <f>_xlfn.TEXTJOIN(" ",TRUE,B198,F198,IF(ISBLANK(J198),"",_xlfn.TEXTSPLIT(J198,";")),IF(ISBLANK(G198),"",_xlfn.TEXTSPLIT(G198,";")))</f>
        <v>Banana Pseudo-stem</v>
      </c>
      <c r="J198" s="55" t="s">
        <v>25924</v>
      </c>
      <c r="R198" t="str" cm="1">
        <f t="array" ref="R198">IFERROR(INDEX(AOM[AOM], MATCH(1, (AOM[Edge_Value]=ani_diet!D198)*(AOM[Is_Ani_Diet_Ingredient]&lt;&gt;FALSE), 0)), "No Match in AOM")</f>
        <v>AOM_001177</v>
      </c>
      <c r="S198" t="str" cm="1">
        <f t="array" ref="S198">IFERROR(IF(INDEX(AOM[Scientific Name], MATCH(1, (AOM[Edge_Value]=ani_diet!D198)*(AOM[Is_Ani_Diet_Ingredient]&lt;&gt;FALSE), 0))=0, "", INDEX(AOM[Scientific Name], MATCH(1, (AOM[Edge_Value]=ani_diet!D198)*(AOM[Is_Ani_Diet_Ingredient]&lt;&gt;FALSE), 0))), "No Match in AOM")</f>
        <v xml:space="preserve">Musa </v>
      </c>
      <c r="T198" t="str" cm="1">
        <f t="array" ref="T198">IF((S198&lt;&gt;"")*(S198&lt;&gt;"No Match in AOM"),IF(J198&lt;&gt;"",_xlfn.TEXTJOIN(";",TRUE,CONCATENATE(_xlfn.TEXTSPLIT(S198,";",TRUE,FALSE)," ",J198)),S198),"")</f>
        <v>Musa  Pseudo-stem</v>
      </c>
    </row>
    <row r="199" spans="1:20">
      <c r="A199" s="30" t="s">
        <v>3640</v>
      </c>
      <c r="B199" s="55" t="s">
        <v>3640</v>
      </c>
      <c r="C199" s="56" t="str">
        <f>_xlfn.TEXTJOIN(" ",TRUE,B199,IF(ISBLANK(J199),"",_xlfn.TEXTSPLIT(J199,";")))</f>
        <v>Barley</v>
      </c>
      <c r="D199" s="56" t="str">
        <f>_xlfn.TEXTJOIN(" ",TRUE,B199,IF(ISBLANK(J199),"",_xlfn.TEXTSPLIT(J199,";")),IF(ISBLANK(H199),"",_xlfn.TEXTSPLIT(H199,";")))</f>
        <v>Barley</v>
      </c>
      <c r="E199" s="56" t="str">
        <f>_xlfn.TEXTJOIN(" ",TRUE,B199,F199,IF(ISBLANK(J199),"",_xlfn.TEXTSPLIT(J199,";")),IF(ISBLANK(G199),"",_xlfn.TEXTSPLIT(G199,";")))</f>
        <v>Barley</v>
      </c>
      <c r="K199" s="32" t="s">
        <v>324</v>
      </c>
      <c r="N199" t="s">
        <v>2539</v>
      </c>
      <c r="O199" t="s">
        <v>2510</v>
      </c>
      <c r="P199" t="s">
        <v>25925</v>
      </c>
      <c r="Q199" t="s">
        <v>25926</v>
      </c>
      <c r="R199" t="str" cm="1">
        <f t="array" ref="R199">IFERROR(INDEX(AOM[AOM], MATCH(1, (AOM[Edge_Value]=ani_diet!D199)*(AOM[Is_Ani_Diet_Ingredient]&lt;&gt;FALSE), 0)), "No Match in AOM")</f>
        <v>AOM_001202</v>
      </c>
      <c r="S199" t="str" cm="1">
        <f t="array" ref="S199">IFERROR(IF(INDEX(AOM[Scientific Name], MATCH(1, (AOM[Edge_Value]=ani_diet!D199)*(AOM[Is_Ani_Diet_Ingredient]&lt;&gt;FALSE), 0))=0, "", INDEX(AOM[Scientific Name], MATCH(1, (AOM[Edge_Value]=ani_diet!D199)*(AOM[Is_Ani_Diet_Ingredient]&lt;&gt;FALSE), 0))), "No Match in AOM")</f>
        <v>Hordeum vulgare</v>
      </c>
      <c r="T199" t="str" cm="1">
        <f t="array" ref="T199">IF((S199&lt;&gt;"")*(S199&lt;&gt;"No Match in AOM"),IF(J199&lt;&gt;"",_xlfn.TEXTJOIN(";",TRUE,CONCATENATE(_xlfn.TEXTSPLIT(S199,";",TRUE,FALSE)," ",J199)),S199),"")</f>
        <v>Hordeum vulgare</v>
      </c>
    </row>
    <row r="200" spans="1:20">
      <c r="A200" s="30" t="s">
        <v>18756</v>
      </c>
      <c r="B200" s="55" t="s">
        <v>3640</v>
      </c>
      <c r="C200" s="56" t="str">
        <f>_xlfn.TEXTJOIN(" ",TRUE,B200,IF(ISBLANK(J200),"",_xlfn.TEXTSPLIT(J200,";")))</f>
        <v>Barley Bran</v>
      </c>
      <c r="D200" s="56" t="str">
        <f>_xlfn.TEXTJOIN(" ",TRUE,B200,IF(ISBLANK(J200),"",_xlfn.TEXTSPLIT(J200,";")),IF(ISBLANK(H200),"",_xlfn.TEXTSPLIT(H200,";")))</f>
        <v>Barley Bran</v>
      </c>
      <c r="E200" s="56" t="str">
        <f>_xlfn.TEXTJOIN(" ",TRUE,B200,F200,IF(ISBLANK(J200),"",_xlfn.TEXTSPLIT(J200,";")),IF(ISBLANK(G200),"",_xlfn.TEXTSPLIT(G200,";")))</f>
        <v>Barley Bran</v>
      </c>
      <c r="J200" s="55" t="s">
        <v>25927</v>
      </c>
      <c r="K200" s="32" t="s">
        <v>324</v>
      </c>
      <c r="L200" s="32" t="s">
        <v>324</v>
      </c>
      <c r="R200" t="str" cm="1">
        <f t="array" ref="R200">IFERROR(INDEX(AOM[AOM], MATCH(1, (AOM[Edge_Value]=ani_diet!D200)*(AOM[Is_Ani_Diet_Ingredient]&lt;&gt;FALSE), 0)), "No Match in AOM")</f>
        <v>AOM_001806</v>
      </c>
      <c r="S200" t="str" cm="1">
        <f t="array" ref="S200">IFERROR(IF(INDEX(AOM[Scientific Name], MATCH(1, (AOM[Edge_Value]=ani_diet!D200)*(AOM[Is_Ani_Diet_Ingredient]&lt;&gt;FALSE), 0))=0, "", INDEX(AOM[Scientific Name], MATCH(1, (AOM[Edge_Value]=ani_diet!D200)*(AOM[Is_Ani_Diet_Ingredient]&lt;&gt;FALSE), 0))), "No Match in AOM")</f>
        <v>Hordeum vulgare</v>
      </c>
      <c r="T200" t="str" cm="1">
        <f t="array" ref="T200">IF((S200&lt;&gt;"")*(S200&lt;&gt;"No Match in AOM"),IF(J200&lt;&gt;"",_xlfn.TEXTJOIN(";",TRUE,CONCATENATE(_xlfn.TEXTSPLIT(S200,";",TRUE,FALSE)," ",J200)),S200),"")</f>
        <v>Hordeum vulgare Bran</v>
      </c>
    </row>
    <row r="201" spans="1:20">
      <c r="A201" s="30" t="s">
        <v>18764</v>
      </c>
      <c r="B201" s="55" t="s">
        <v>3640</v>
      </c>
      <c r="C201" s="56" t="str">
        <f>_xlfn.TEXTJOIN(" ",TRUE,B201,IF(ISBLANK(J201),"",_xlfn.TEXTSPLIT(J201,";")))</f>
        <v>Barley</v>
      </c>
      <c r="D201" s="56" t="str">
        <f>_xlfn.TEXTJOIN(" ",TRUE,B201,IF(ISBLANK(J201),"",_xlfn.TEXTSPLIT(J201,";")),IF(ISBLANK(H201),"",_xlfn.TEXTSPLIT(H201,";")))</f>
        <v>Barley Dried</v>
      </c>
      <c r="E201" s="56" t="str">
        <f>_xlfn.TEXTJOIN(" ",TRUE,B201,F201,IF(ISBLANK(J201),"",_xlfn.TEXTSPLIT(J201,";")),IF(ISBLANK(G201),"",_xlfn.TEXTSPLIT(G201,";")))</f>
        <v>Barley Hay</v>
      </c>
      <c r="G201" s="55" t="s">
        <v>17482</v>
      </c>
      <c r="H201" s="55" t="s">
        <v>17480</v>
      </c>
      <c r="K201" s="32" t="s">
        <v>324</v>
      </c>
      <c r="L201" s="32" t="s">
        <v>324</v>
      </c>
      <c r="R201" t="str" cm="1">
        <f t="array" ref="R201">IFERROR(INDEX(AOM[AOM], MATCH(1, (AOM[Edge_Value]=ani_diet!D201)*(AOM[Is_Ani_Diet_Ingredient]&lt;&gt;FALSE), 0)), "No Match in AOM")</f>
        <v>AOM_001178</v>
      </c>
      <c r="S201" t="str" cm="1">
        <f t="array" ref="S201">IFERROR(IF(INDEX(AOM[Scientific Name], MATCH(1, (AOM[Edge_Value]=ani_diet!D201)*(AOM[Is_Ani_Diet_Ingredient]&lt;&gt;FALSE), 0))=0, "", INDEX(AOM[Scientific Name], MATCH(1, (AOM[Edge_Value]=ani_diet!D201)*(AOM[Is_Ani_Diet_Ingredient]&lt;&gt;FALSE), 0))), "No Match in AOM")</f>
        <v>Hordeum vulgare</v>
      </c>
      <c r="T201" t="str" cm="1">
        <f t="array" ref="T201">IF((S201&lt;&gt;"")*(S201&lt;&gt;"No Match in AOM"),IF(J201&lt;&gt;"",_xlfn.TEXTJOIN(";",TRUE,CONCATENATE(_xlfn.TEXTSPLIT(S201,";",TRUE,FALSE)," ",J201)),S201),"")</f>
        <v>Hordeum vulgare</v>
      </c>
    </row>
    <row r="202" spans="1:20">
      <c r="A202" s="30" t="s">
        <v>25928</v>
      </c>
      <c r="B202" s="55" t="s">
        <v>3640</v>
      </c>
      <c r="C202" s="56" t="str">
        <f>_xlfn.TEXTJOIN(" ",TRUE,B202,IF(ISBLANK(J202),"",_xlfn.TEXTSPLIT(J202,";")))</f>
        <v>Barley</v>
      </c>
      <c r="D202" s="56" t="str">
        <f>_xlfn.TEXTJOIN(" ",TRUE,B202,IF(ISBLANK(J202),"",_xlfn.TEXTSPLIT(J202,";")),IF(ISBLANK(H202),"",_xlfn.TEXTSPLIT(H202,";")))</f>
        <v>Barley Dried Ground</v>
      </c>
      <c r="E202" s="56" t="str">
        <f>_xlfn.TEXTJOIN(" ",TRUE,B202,F202,IF(ISBLANK(J202),"",_xlfn.TEXTSPLIT(J202,";")),IF(ISBLANK(G202),"",_xlfn.TEXTSPLIT(G202,";")))</f>
        <v>Barley Dried Ground</v>
      </c>
      <c r="G202" s="55" t="s">
        <v>25767</v>
      </c>
      <c r="H202" s="55" t="s">
        <v>25767</v>
      </c>
      <c r="R202" t="str" cm="1">
        <f t="array" ref="R202">IFERROR(INDEX(AOM[AOM], MATCH(1, (AOM[Edge_Value]=ani_diet!D202)*(AOM[Is_Ani_Diet_Ingredient]&lt;&gt;FALSE), 0)), "No Match in AOM")</f>
        <v>AOM_002013</v>
      </c>
      <c r="S202" t="str" cm="1">
        <f t="array" ref="S202">IFERROR(IF(INDEX(AOM[Scientific Name], MATCH(1, (AOM[Edge_Value]=ani_diet!D202)*(AOM[Is_Ani_Diet_Ingredient]&lt;&gt;FALSE), 0))=0, "", INDEX(AOM[Scientific Name], MATCH(1, (AOM[Edge_Value]=ani_diet!D202)*(AOM[Is_Ani_Diet_Ingredient]&lt;&gt;FALSE), 0))), "No Match in AOM")</f>
        <v>Hordeum vulgare</v>
      </c>
      <c r="T202" t="str" cm="1">
        <f t="array" ref="T202">IF((S202&lt;&gt;"")*(S202&lt;&gt;"No Match in AOM"),IF(J202&lt;&gt;"",_xlfn.TEXTJOIN(";",TRUE,CONCATENATE(_xlfn.TEXTSPLIT(S202,";",TRUE,FALSE)," ",J202)),S202),"")</f>
        <v>Hordeum vulgare</v>
      </c>
    </row>
    <row r="203" spans="1:20">
      <c r="A203" s="30" t="s">
        <v>25929</v>
      </c>
      <c r="B203" s="55" t="s">
        <v>3640</v>
      </c>
      <c r="C203" s="56" t="str">
        <f>_xlfn.TEXTJOIN(" ",TRUE,B203,IF(ISBLANK(J203),"",_xlfn.TEXTSPLIT(J203,";")))</f>
        <v>Barley Grain</v>
      </c>
      <c r="D203" s="56" t="str">
        <f>_xlfn.TEXTJOIN(" ",TRUE,B203,IF(ISBLANK(J203),"",_xlfn.TEXTSPLIT(J203,";")),IF(ISBLANK(H203),"",_xlfn.TEXTSPLIT(H203,";")))</f>
        <v>Barley Grain</v>
      </c>
      <c r="E203" s="56" t="str">
        <f>_xlfn.TEXTJOIN(" ",TRUE,B203,F203,IF(ISBLANK(J203),"",_xlfn.TEXTSPLIT(J203,";")),IF(ISBLANK(G203),"",_xlfn.TEXTSPLIT(G203,";")))</f>
        <v>Barley Grain</v>
      </c>
      <c r="J203" s="55" t="s">
        <v>25930</v>
      </c>
      <c r="K203" s="32" t="s">
        <v>324</v>
      </c>
      <c r="N203" t="s">
        <v>2539</v>
      </c>
      <c r="O203" t="s">
        <v>2510</v>
      </c>
      <c r="P203" t="s">
        <v>25925</v>
      </c>
      <c r="Q203" t="s">
        <v>25931</v>
      </c>
      <c r="R203" t="str" cm="1">
        <f t="array" ref="R203">IFERROR(INDEX(AOM[AOM], MATCH(1, (AOM[Edge_Value]=ani_diet!D203)*(AOM[Is_Ani_Diet_Ingredient]&lt;&gt;FALSE), 0)), "No Match in AOM")</f>
        <v>AOM_006033</v>
      </c>
      <c r="S203" t="str" cm="1">
        <f t="array" ref="S203">IFERROR(IF(INDEX(AOM[Scientific Name], MATCH(1, (AOM[Edge_Value]=ani_diet!D203)*(AOM[Is_Ani_Diet_Ingredient]&lt;&gt;FALSE), 0))=0, "", INDEX(AOM[Scientific Name], MATCH(1, (AOM[Edge_Value]=ani_diet!D203)*(AOM[Is_Ani_Diet_Ingredient]&lt;&gt;FALSE), 0))), "No Match in AOM")</f>
        <v>Hordeum vulgare</v>
      </c>
      <c r="T203" t="str" cm="1">
        <f t="array" ref="T203">IF((S203&lt;&gt;"")*(S203&lt;&gt;"No Match in AOM"),IF(J203&lt;&gt;"",_xlfn.TEXTJOIN(";",TRUE,CONCATENATE(_xlfn.TEXTSPLIT(S203,";",TRUE,FALSE)," ",J203)),S203),"")</f>
        <v>Hordeum vulgare Grain</v>
      </c>
    </row>
    <row r="204" spans="1:20">
      <c r="A204" s="30" t="s">
        <v>25932</v>
      </c>
      <c r="B204" s="55" t="s">
        <v>3640</v>
      </c>
      <c r="C204" s="56" t="str">
        <f>_xlfn.TEXTJOIN(" ",TRUE,B204,IF(ISBLANK(J204),"",_xlfn.TEXTSPLIT(J204,";")))</f>
        <v>Barley Grain</v>
      </c>
      <c r="D204" s="56" t="str">
        <f>_xlfn.TEXTJOIN(" ",TRUE,B204,IF(ISBLANK(J204),"",_xlfn.TEXTSPLIT(J204,";")),IF(ISBLANK(H204),"",_xlfn.TEXTSPLIT(H204,";")))</f>
        <v>Barley Grain</v>
      </c>
      <c r="E204" s="56" t="str">
        <f>_xlfn.TEXTJOIN(" ",TRUE,B204,F204,IF(ISBLANK(J204),"",_xlfn.TEXTSPLIT(J204,";")),IF(ISBLANK(G204),"",_xlfn.TEXTSPLIT(G204,";")))</f>
        <v>Barley Sprouted Grain</v>
      </c>
      <c r="F204" s="55" t="s">
        <v>23946</v>
      </c>
      <c r="J204" s="55" t="s">
        <v>25930</v>
      </c>
      <c r="K204" s="32" t="s">
        <v>324</v>
      </c>
      <c r="N204" t="s">
        <v>2553</v>
      </c>
      <c r="O204" t="s">
        <v>2524</v>
      </c>
      <c r="P204" t="s">
        <v>25933</v>
      </c>
      <c r="Q204" t="s">
        <v>25931</v>
      </c>
      <c r="R204" t="str" cm="1">
        <f t="array" ref="R204">IFERROR(INDEX(AOM[AOM], MATCH(1, (AOM[Edge_Value]=ani_diet!D204)*(AOM[Is_Ani_Diet_Ingredient]&lt;&gt;FALSE), 0)), "No Match in AOM")</f>
        <v>AOM_006033</v>
      </c>
      <c r="S204" t="str" cm="1">
        <f t="array" ref="S204">IFERROR(IF(INDEX(AOM[Scientific Name], MATCH(1, (AOM[Edge_Value]=ani_diet!D204)*(AOM[Is_Ani_Diet_Ingredient]&lt;&gt;FALSE), 0))=0, "", INDEX(AOM[Scientific Name], MATCH(1, (AOM[Edge_Value]=ani_diet!D204)*(AOM[Is_Ani_Diet_Ingredient]&lt;&gt;FALSE), 0))), "No Match in AOM")</f>
        <v>Hordeum vulgare</v>
      </c>
      <c r="T204" t="str" cm="1">
        <f t="array" ref="T204">IF((S204&lt;&gt;"")*(S204&lt;&gt;"No Match in AOM"),IF(J204&lt;&gt;"",_xlfn.TEXTJOIN(";",TRUE,CONCATENATE(_xlfn.TEXTSPLIT(S204,";",TRUE,FALSE)," ",J204)),S204),"")</f>
        <v>Hordeum vulgare Grain</v>
      </c>
    </row>
    <row r="205" spans="1:20">
      <c r="A205" s="30" t="s">
        <v>25934</v>
      </c>
      <c r="B205" s="55" t="s">
        <v>3640</v>
      </c>
      <c r="C205" s="56" t="str">
        <f>_xlfn.TEXTJOIN(" ",TRUE,B205,IF(ISBLANK(J205),"",_xlfn.TEXTSPLIT(J205,";")))</f>
        <v>Barley Grain</v>
      </c>
      <c r="D205" s="56" t="str">
        <f>_xlfn.TEXTJOIN(" ",TRUE,B205,IF(ISBLANK(J205),"",_xlfn.TEXTSPLIT(J205,";")),IF(ISBLANK(H205),"",_xlfn.TEXTSPLIT(H205,";")))</f>
        <v>Barley Grain Crushed</v>
      </c>
      <c r="E205" s="56" t="str">
        <f>_xlfn.TEXTJOIN(" ",TRUE,B205,F205,IF(ISBLANK(J205),"",_xlfn.TEXTSPLIT(J205,";")),IF(ISBLANK(G205),"",_xlfn.TEXTSPLIT(G205,";")))</f>
        <v>Barley Grain Crushed</v>
      </c>
      <c r="G205" s="55" t="s">
        <v>17477</v>
      </c>
      <c r="H205" s="55" t="s">
        <v>17477</v>
      </c>
      <c r="J205" s="55" t="s">
        <v>25930</v>
      </c>
      <c r="K205" s="32" t="s">
        <v>324</v>
      </c>
      <c r="N205" t="s">
        <v>2548</v>
      </c>
      <c r="O205" t="s">
        <v>2519</v>
      </c>
      <c r="P205" t="s">
        <v>25935</v>
      </c>
      <c r="Q205" t="s">
        <v>25931</v>
      </c>
      <c r="R205" t="str" cm="1">
        <f t="array" ref="R205">IFERROR(INDEX(AOM[AOM], MATCH(1, (AOM[Edge_Value]=ani_diet!D205)*(AOM[Is_Ani_Diet_Ingredient]&lt;&gt;FALSE), 0)), "No Match in AOM")</f>
        <v>AOM_000647</v>
      </c>
      <c r="S205" t="str" cm="1">
        <f t="array" ref="S205">IFERROR(IF(INDEX(AOM[Scientific Name], MATCH(1, (AOM[Edge_Value]=ani_diet!D205)*(AOM[Is_Ani_Diet_Ingredient]&lt;&gt;FALSE), 0))=0, "", INDEX(AOM[Scientific Name], MATCH(1, (AOM[Edge_Value]=ani_diet!D205)*(AOM[Is_Ani_Diet_Ingredient]&lt;&gt;FALSE), 0))), "No Match in AOM")</f>
        <v>Hordeum vulgare</v>
      </c>
      <c r="T205" t="str" cm="1">
        <f t="array" ref="T205">IF((S205&lt;&gt;"")*(S205&lt;&gt;"No Match in AOM"),IF(J205&lt;&gt;"",_xlfn.TEXTJOIN(";",TRUE,CONCATENATE(_xlfn.TEXTSPLIT(S205,";",TRUE,FALSE)," ",J205)),S205),"")</f>
        <v>Hordeum vulgare Grain</v>
      </c>
    </row>
    <row r="206" spans="1:20">
      <c r="A206" s="30" t="s">
        <v>25936</v>
      </c>
      <c r="B206" s="55" t="s">
        <v>3640</v>
      </c>
      <c r="C206" s="56" t="str">
        <f>_xlfn.TEXTJOIN(" ",TRUE,B206,IF(ISBLANK(J206),"",_xlfn.TEXTSPLIT(J206,";")))</f>
        <v>Barley</v>
      </c>
      <c r="D206" s="56" t="str">
        <f>_xlfn.TEXTJOIN(" ",TRUE,B206,IF(ISBLANK(J206),"",_xlfn.TEXTSPLIT(J206,";")),IF(ISBLANK(H206),"",_xlfn.TEXTSPLIT(H206,";")))</f>
        <v>Barley Ground</v>
      </c>
      <c r="E206" s="56" t="str">
        <f>_xlfn.TEXTJOIN(" ",TRUE,B206,F206,IF(ISBLANK(J206),"",_xlfn.TEXTSPLIT(J206,";")),IF(ISBLANK(G206),"",_xlfn.TEXTSPLIT(G206,";")))</f>
        <v>Barley Ground</v>
      </c>
      <c r="G206" s="55" t="s">
        <v>6052</v>
      </c>
      <c r="H206" s="55" t="s">
        <v>6052</v>
      </c>
      <c r="R206" t="str" cm="1">
        <f t="array" ref="R206">IFERROR(INDEX(AOM[AOM], MATCH(1, (AOM[Edge_Value]=ani_diet!D206)*(AOM[Is_Ani_Diet_Ingredient]&lt;&gt;FALSE), 0)), "No Match in AOM")</f>
        <v>AOM_001613</v>
      </c>
      <c r="S206" t="str" cm="1">
        <f t="array" ref="S206">IFERROR(IF(INDEX(AOM[Scientific Name], MATCH(1, (AOM[Edge_Value]=ani_diet!D206)*(AOM[Is_Ani_Diet_Ingredient]&lt;&gt;FALSE), 0))=0, "", INDEX(AOM[Scientific Name], MATCH(1, (AOM[Edge_Value]=ani_diet!D206)*(AOM[Is_Ani_Diet_Ingredient]&lt;&gt;FALSE), 0))), "No Match in AOM")</f>
        <v>Hordeum vulgare</v>
      </c>
      <c r="T206" t="str" cm="1">
        <f t="array" ref="T206">IF((S206&lt;&gt;"")*(S206&lt;&gt;"No Match in AOM"),IF(J206&lt;&gt;"",_xlfn.TEXTJOIN(";",TRUE,CONCATENATE(_xlfn.TEXTSPLIT(S206,";",TRUE,FALSE)," ",J206)),S206),"")</f>
        <v>Hordeum vulgare</v>
      </c>
    </row>
    <row r="207" spans="1:20">
      <c r="A207" s="30" t="s">
        <v>25937</v>
      </c>
      <c r="B207" s="55" t="s">
        <v>3640</v>
      </c>
      <c r="C207" s="56" t="str">
        <f>_xlfn.TEXTJOIN(" ",TRUE,B207,IF(ISBLANK(J207),"",_xlfn.TEXTSPLIT(J207,";")))</f>
        <v>Barley Straw</v>
      </c>
      <c r="D207" s="56" t="str">
        <f>_xlfn.TEXTJOIN(" ",TRUE,B207,IF(ISBLANK(J207),"",_xlfn.TEXTSPLIT(J207,";")),IF(ISBLANK(H207),"",_xlfn.TEXTSPLIT(H207,";")))</f>
        <v>Barley Straw</v>
      </c>
      <c r="E207" s="56" t="str">
        <f>_xlfn.TEXTJOIN(" ",TRUE,B207,F207,IF(ISBLANK(J207),"",_xlfn.TEXTSPLIT(J207,";")),IF(ISBLANK(G207),"",_xlfn.TEXTSPLIT(G207,";")))</f>
        <v>Barley Straw</v>
      </c>
      <c r="J207" s="55" t="s">
        <v>6809</v>
      </c>
      <c r="K207" s="32" t="s">
        <v>324</v>
      </c>
      <c r="L207" s="32" t="s">
        <v>324</v>
      </c>
      <c r="R207" t="str" cm="1">
        <f t="array" ref="R207">IFERROR(INDEX(AOM[AOM], MATCH(1, (AOM[Edge_Value]=ani_diet!D207)*(AOM[Is_Ani_Diet_Ingredient]&lt;&gt;FALSE), 0)), "No Match in AOM")</f>
        <v>AOM_000584</v>
      </c>
      <c r="S207" t="str" cm="1">
        <f t="array" ref="S207">IFERROR(IF(INDEX(AOM[Scientific Name], MATCH(1, (AOM[Edge_Value]=ani_diet!D207)*(AOM[Is_Ani_Diet_Ingredient]&lt;&gt;FALSE), 0))=0, "", INDEX(AOM[Scientific Name], MATCH(1, (AOM[Edge_Value]=ani_diet!D207)*(AOM[Is_Ani_Diet_Ingredient]&lt;&gt;FALSE), 0))), "No Match in AOM")</f>
        <v>Hordeum vulgare</v>
      </c>
      <c r="T207" t="str" cm="1">
        <f t="array" ref="T207">IF((S207&lt;&gt;"")*(S207&lt;&gt;"No Match in AOM"),IF(J207&lt;&gt;"",_xlfn.TEXTJOIN(";",TRUE,CONCATENATE(_xlfn.TEXTSPLIT(S207,";",TRUE,FALSE)," ",J207)),S207),"")</f>
        <v>Hordeum vulgare Straw</v>
      </c>
    </row>
    <row r="208" spans="1:20">
      <c r="A208" s="30" t="s">
        <v>25938</v>
      </c>
      <c r="B208" s="55" t="s">
        <v>3640</v>
      </c>
      <c r="C208" s="56" t="str">
        <f>_xlfn.TEXTJOIN(" ",TRUE,B208,IF(ISBLANK(J208),"",_xlfn.TEXTSPLIT(J208,";")))</f>
        <v>Barley Straw</v>
      </c>
      <c r="D208" s="56" t="str">
        <f>_xlfn.TEXTJOIN(" ",TRUE,B208,IF(ISBLANK(J208),"",_xlfn.TEXTSPLIT(J208,";")),IF(ISBLANK(H208),"",_xlfn.TEXTSPLIT(H208,";")))</f>
        <v>Barley Straw</v>
      </c>
      <c r="E208" s="56" t="str">
        <f>_xlfn.TEXTJOIN(" ",TRUE,B208,F208,IF(ISBLANK(J208),"",_xlfn.TEXTSPLIT(J208,";")),IF(ISBLANK(G208),"",_xlfn.TEXTSPLIT(G208,";")))</f>
        <v>Barley Straw Chopped</v>
      </c>
      <c r="G208" s="55" t="s">
        <v>6195</v>
      </c>
      <c r="J208" s="55" t="s">
        <v>6809</v>
      </c>
      <c r="K208" s="32" t="s">
        <v>324</v>
      </c>
      <c r="L208" s="32" t="s">
        <v>324</v>
      </c>
      <c r="R208" t="str" cm="1">
        <f t="array" ref="R208">IFERROR(INDEX(AOM[AOM], MATCH(1, (AOM[Edge_Value]=ani_diet!D208)*(AOM[Is_Ani_Diet_Ingredient]&lt;&gt;FALSE), 0)), "No Match in AOM")</f>
        <v>AOM_000584</v>
      </c>
      <c r="S208" t="str" cm="1">
        <f t="array" ref="S208">IFERROR(IF(INDEX(AOM[Scientific Name], MATCH(1, (AOM[Edge_Value]=ani_diet!D208)*(AOM[Is_Ani_Diet_Ingredient]&lt;&gt;FALSE), 0))=0, "", INDEX(AOM[Scientific Name], MATCH(1, (AOM[Edge_Value]=ani_diet!D208)*(AOM[Is_Ani_Diet_Ingredient]&lt;&gt;FALSE), 0))), "No Match in AOM")</f>
        <v>Hordeum vulgare</v>
      </c>
      <c r="T208" t="str" cm="1">
        <f t="array" ref="T208">IF((S208&lt;&gt;"")*(S208&lt;&gt;"No Match in AOM"),IF(J208&lt;&gt;"",_xlfn.TEXTJOIN(";",TRUE,CONCATENATE(_xlfn.TEXTSPLIT(S208,";",TRUE,FALSE)," ",J208)),S208),"")</f>
        <v>Hordeum vulgare Straw</v>
      </c>
    </row>
    <row r="209" spans="1:20">
      <c r="A209" s="30" t="s">
        <v>25939</v>
      </c>
      <c r="B209" s="55" t="s">
        <v>3640</v>
      </c>
      <c r="C209" s="56" t="str">
        <f>_xlfn.TEXTJOIN(" ",TRUE,B209,IF(ISBLANK(J209),"",_xlfn.TEXTSPLIT(J209,";")))</f>
        <v>Barley Straw</v>
      </c>
      <c r="D209" s="56" t="str">
        <f>_xlfn.TEXTJOIN(" ",TRUE,B209,IF(ISBLANK(J209),"",_xlfn.TEXTSPLIT(J209,";")),IF(ISBLANK(H209),"",_xlfn.TEXTSPLIT(H209,";")))</f>
        <v>Barley Straw Dried</v>
      </c>
      <c r="E209" s="56" t="str">
        <f>_xlfn.TEXTJOIN(" ",TRUE,B209,F209,IF(ISBLANK(J209),"",_xlfn.TEXTSPLIT(J209,";")),IF(ISBLANK(G209),"",_xlfn.TEXTSPLIT(G209,";")))</f>
        <v>Barley Straw Dried</v>
      </c>
      <c r="G209" s="55" t="s">
        <v>17480</v>
      </c>
      <c r="H209" s="55" t="s">
        <v>17480</v>
      </c>
      <c r="J209" s="55" t="s">
        <v>6809</v>
      </c>
      <c r="K209" s="32" t="s">
        <v>324</v>
      </c>
      <c r="L209" s="32" t="s">
        <v>324</v>
      </c>
      <c r="R209" t="str" cm="1">
        <f t="array" ref="R209">IFERROR(INDEX(AOM[AOM], MATCH(1, (AOM[Edge_Value]=ani_diet!D209)*(AOM[Is_Ani_Diet_Ingredient]&lt;&gt;FALSE), 0)), "No Match in AOM")</f>
        <v>AOM_006040</v>
      </c>
      <c r="S209" t="str" cm="1">
        <f t="array" ref="S209">IFERROR(IF(INDEX(AOM[Scientific Name], MATCH(1, (AOM[Edge_Value]=ani_diet!D209)*(AOM[Is_Ani_Diet_Ingredient]&lt;&gt;FALSE), 0))=0, "", INDEX(AOM[Scientific Name], MATCH(1, (AOM[Edge_Value]=ani_diet!D209)*(AOM[Is_Ani_Diet_Ingredient]&lt;&gt;FALSE), 0))), "No Match in AOM")</f>
        <v>Hordeum vulgare</v>
      </c>
      <c r="T209" t="str" cm="1">
        <f t="array" ref="T209">IF((S209&lt;&gt;"")*(S209&lt;&gt;"No Match in AOM"),IF(J209&lt;&gt;"",_xlfn.TEXTJOIN(";",TRUE,CONCATENATE(_xlfn.TEXTSPLIT(S209,";",TRUE,FALSE)," ",J209)),S209),"")</f>
        <v>Hordeum vulgare Straw</v>
      </c>
    </row>
    <row r="210" spans="1:20">
      <c r="A210" s="30" t="s">
        <v>25940</v>
      </c>
      <c r="B210" s="55" t="s">
        <v>3640</v>
      </c>
      <c r="C210" s="56" t="str">
        <f>_xlfn.TEXTJOIN(" ",TRUE,B210,IF(ISBLANK(J210),"",_xlfn.TEXTSPLIT(J210,";")))</f>
        <v>Barley Straw</v>
      </c>
      <c r="D210" s="56" t="str">
        <f>_xlfn.TEXTJOIN(" ",TRUE,B210,IF(ISBLANK(J210),"",_xlfn.TEXTSPLIT(J210,";")),IF(ISBLANK(H210),"",_xlfn.TEXTSPLIT(H210,";")))</f>
        <v>Barley Straw Fermented</v>
      </c>
      <c r="E210" s="56" t="str">
        <f>_xlfn.TEXTJOIN(" ",TRUE,B210,F210,IF(ISBLANK(J210),"",_xlfn.TEXTSPLIT(J210,";")),IF(ISBLANK(G210),"",_xlfn.TEXTSPLIT(G210,";")))</f>
        <v>Barley Straw Chopped Fermented</v>
      </c>
      <c r="G210" s="55" t="s">
        <v>25941</v>
      </c>
      <c r="H210" s="55" t="s">
        <v>17496</v>
      </c>
      <c r="J210" s="55" t="s">
        <v>6809</v>
      </c>
      <c r="K210" s="32" t="s">
        <v>324</v>
      </c>
      <c r="L210" s="32" t="s">
        <v>324</v>
      </c>
      <c r="R210" t="str" cm="1">
        <f t="array" ref="R210">IFERROR(INDEX(AOM[AOM], MATCH(1, (AOM[Edge_Value]=ani_diet!D210)*(AOM[Is_Ani_Diet_Ingredient]&lt;&gt;FALSE), 0)), "No Match in AOM")</f>
        <v>AOM_006035</v>
      </c>
      <c r="S210" t="str" cm="1">
        <f t="array" ref="S210">IFERROR(IF(INDEX(AOM[Scientific Name], MATCH(1, (AOM[Edge_Value]=ani_diet!D210)*(AOM[Is_Ani_Diet_Ingredient]&lt;&gt;FALSE), 0))=0, "", INDEX(AOM[Scientific Name], MATCH(1, (AOM[Edge_Value]=ani_diet!D210)*(AOM[Is_Ani_Diet_Ingredient]&lt;&gt;FALSE), 0))), "No Match in AOM")</f>
        <v>Hordeum vulgare</v>
      </c>
      <c r="T210" t="str" cm="1">
        <f t="array" ref="T210">IF((S210&lt;&gt;"")*(S210&lt;&gt;"No Match in AOM"),IF(J210&lt;&gt;"",_xlfn.TEXTJOIN(";",TRUE,CONCATENATE(_xlfn.TEXTSPLIT(S210,";",TRUE,FALSE)," ",J210)),S210),"")</f>
        <v>Hordeum vulgare Straw</v>
      </c>
    </row>
    <row r="211" spans="1:20">
      <c r="A211" s="30" t="s">
        <v>25942</v>
      </c>
      <c r="B211" s="55" t="s">
        <v>25943</v>
      </c>
      <c r="C211" s="56" t="str">
        <f>_xlfn.TEXTJOIN(" ",TRUE,B211,IF(ISBLANK(J211),"",_xlfn.TEXTSPLIT(J211,";")))</f>
        <v>Beef Survival Meal</v>
      </c>
      <c r="D211" s="56" t="str">
        <f>_xlfn.TEXTJOIN(" ",TRUE,B211,IF(ISBLANK(J211),"",_xlfn.TEXTSPLIT(J211,";")),IF(ISBLANK(H211),"",_xlfn.TEXTSPLIT(H211,";")))</f>
        <v>Beef Survival Meal</v>
      </c>
      <c r="E211" s="56" t="str">
        <f>_xlfn.TEXTJOIN(" ",TRUE,B211,F211,IF(ISBLANK(J211),"",_xlfn.TEXTSPLIT(J211,";")),IF(ISBLANK(G211),"",_xlfn.TEXTSPLIT(G211,";")))</f>
        <v>Beef Survival Meal</v>
      </c>
      <c r="J211" s="55" t="s">
        <v>25824</v>
      </c>
      <c r="K211" s="32" t="s">
        <v>324</v>
      </c>
      <c r="N211" t="s">
        <v>2563</v>
      </c>
      <c r="O211" t="s">
        <v>2534</v>
      </c>
      <c r="P211" t="s">
        <v>25819</v>
      </c>
      <c r="Q211" t="s">
        <v>25820</v>
      </c>
      <c r="R211" t="str" cm="1">
        <f t="array" ref="R211">IFERROR(INDEX(AOM[AOM], MATCH(1, (AOM[Edge_Value]=ani_diet!D211)*(AOM[Is_Ani_Diet_Ingredient]&lt;&gt;FALSE), 0)), "No Match in AOM")</f>
        <v>AOM_000798</v>
      </c>
      <c r="S211" t="str" cm="1">
        <f t="array" ref="S211">IFERROR(IF(INDEX(AOM[Scientific Name], MATCH(1, (AOM[Edge_Value]=ani_diet!D211)*(AOM[Is_Ani_Diet_Ingredient]&lt;&gt;FALSE), 0))=0, "", INDEX(AOM[Scientific Name], MATCH(1, (AOM[Edge_Value]=ani_diet!D211)*(AOM[Is_Ani_Diet_Ingredient]&lt;&gt;FALSE), 0))), "No Match in AOM")</f>
        <v/>
      </c>
      <c r="T211" t="str" cm="1">
        <f t="array" ref="T211">IF((S211&lt;&gt;"")*(S211&lt;&gt;"No Match in AOM"),IF(J211&lt;&gt;"",_xlfn.TEXTJOIN(";",TRUE,CONCATENATE(_xlfn.TEXTSPLIT(S211,";",TRUE,FALSE)," ",J211)),S211),"")</f>
        <v/>
      </c>
    </row>
    <row r="212" spans="1:20">
      <c r="A212" s="30" t="s">
        <v>25944</v>
      </c>
      <c r="B212" s="55" t="s">
        <v>19952</v>
      </c>
      <c r="C212" s="56" t="str">
        <f>_xlfn.TEXTJOIN(" ",TRUE,B212,IF(ISBLANK(J212),"",_xlfn.TEXTSPLIT(J212,";")))</f>
        <v>Beet Fodder</v>
      </c>
      <c r="D212" s="56" t="str">
        <f>_xlfn.TEXTJOIN(" ",TRUE,B212,IF(ISBLANK(J212),"",_xlfn.TEXTSPLIT(J212,";")),IF(ISBLANK(H212),"",_xlfn.TEXTSPLIT(H212,";")))</f>
        <v>Beet Fodder Ensiled</v>
      </c>
      <c r="E212" s="56" t="str">
        <f>_xlfn.TEXTJOIN(" ",TRUE,B212,F212,IF(ISBLANK(J212),"",_xlfn.TEXTSPLIT(J212,";")),IF(ISBLANK(G212),"",_xlfn.TEXTSPLIT(G212,";")))</f>
        <v>Beet Fodder Ensiled</v>
      </c>
      <c r="G212" s="55" t="s">
        <v>17494</v>
      </c>
      <c r="H212" s="55" t="s">
        <v>17494</v>
      </c>
      <c r="J212" s="55" t="s">
        <v>25945</v>
      </c>
      <c r="L212" s="32" t="s">
        <v>324</v>
      </c>
      <c r="R212" t="str" cm="1">
        <f t="array" ref="R212">IFERROR(INDEX(AOM[AOM], MATCH(1, (AOM[Edge_Value]=ani_diet!D212)*(AOM[Is_Ani_Diet_Ingredient]&lt;&gt;FALSE), 0)), "No Match in AOM")</f>
        <v>AOM_006221</v>
      </c>
      <c r="S212" t="str" cm="1">
        <f t="array" ref="S212">IFERROR(IF(INDEX(AOM[Scientific Name], MATCH(1, (AOM[Edge_Value]=ani_diet!D212)*(AOM[Is_Ani_Diet_Ingredient]&lt;&gt;FALSE), 0))=0, "", INDEX(AOM[Scientific Name], MATCH(1, (AOM[Edge_Value]=ani_diet!D212)*(AOM[Is_Ani_Diet_Ingredient]&lt;&gt;FALSE), 0))), "No Match in AOM")</f>
        <v>Beta vulgaris</v>
      </c>
      <c r="T212" t="str" cm="1">
        <f t="array" ref="T212">IF((S212&lt;&gt;"")*(S212&lt;&gt;"No Match in AOM"),IF(J212&lt;&gt;"",_xlfn.TEXTJOIN(";",TRUE,CONCATENATE(_xlfn.TEXTSPLIT(S212,";",TRUE,FALSE)," ",J212)),S212),"")</f>
        <v>Beta vulgaris Fodder</v>
      </c>
    </row>
    <row r="213" spans="1:20">
      <c r="A213" s="30" t="s">
        <v>19961</v>
      </c>
      <c r="B213" s="55" t="s">
        <v>19961</v>
      </c>
      <c r="C213" s="56" t="str">
        <f>_xlfn.TEXTJOIN(" ",TRUE,B213,IF(ISBLANK(J213),"",_xlfn.TEXTSPLIT(J213,";")))</f>
        <v>Beet Pulp</v>
      </c>
      <c r="D213" s="56" t="str">
        <f>_xlfn.TEXTJOIN(" ",TRUE,B213,IF(ISBLANK(J213),"",_xlfn.TEXTSPLIT(J213,";")),IF(ISBLANK(H213),"",_xlfn.TEXTSPLIT(H213,";")))</f>
        <v>Beet Pulp</v>
      </c>
      <c r="E213" s="56" t="str">
        <f>_xlfn.TEXTJOIN(" ",TRUE,B213,F213,IF(ISBLANK(J213),"",_xlfn.TEXTSPLIT(J213,";")),IF(ISBLANK(G213),"",_xlfn.TEXTSPLIT(G213,";")))</f>
        <v>Beet Pulp</v>
      </c>
      <c r="R213" t="str" cm="1">
        <f t="array" ref="R213">IFERROR(INDEX(AOM[AOM], MATCH(1, (AOM[Edge_Value]=ani_diet!D213)*(AOM[Is_Ani_Diet_Ingredient]&lt;&gt;FALSE), 0)), "No Match in AOM")</f>
        <v>AOM_001836</v>
      </c>
      <c r="S213" t="str" cm="1">
        <f t="array" ref="S213">IFERROR(IF(INDEX(AOM[Scientific Name], MATCH(1, (AOM[Edge_Value]=ani_diet!D213)*(AOM[Is_Ani_Diet_Ingredient]&lt;&gt;FALSE), 0))=0, "", INDEX(AOM[Scientific Name], MATCH(1, (AOM[Edge_Value]=ani_diet!D213)*(AOM[Is_Ani_Diet_Ingredient]&lt;&gt;FALSE), 0))), "No Match in AOM")</f>
        <v>Beta vulgaris</v>
      </c>
      <c r="T213" t="str" cm="1">
        <f t="array" ref="T213">IF((S213&lt;&gt;"")*(S213&lt;&gt;"No Match in AOM"),IF(J213&lt;&gt;"",_xlfn.TEXTJOIN(";",TRUE,CONCATENATE(_xlfn.TEXTSPLIT(S213,";",TRUE,FALSE)," ",J213)),S213),"")</f>
        <v>Beta vulgaris</v>
      </c>
    </row>
    <row r="214" spans="1:20">
      <c r="A214" s="30" t="s">
        <v>25946</v>
      </c>
      <c r="B214" s="55" t="s">
        <v>19952</v>
      </c>
      <c r="C214" s="56" t="str">
        <f>_xlfn.TEXTJOIN(" ",TRUE,B214,IF(ISBLANK(J214),"",_xlfn.TEXTSPLIT(J214,";")))</f>
        <v>Beet Pulp</v>
      </c>
      <c r="D214" s="56" t="str">
        <f>_xlfn.TEXTJOIN(" ",TRUE,B214,IF(ISBLANK(J214),"",_xlfn.TEXTSPLIT(J214,";")),IF(ISBLANK(H214),"",_xlfn.TEXTSPLIT(H214,";")))</f>
        <v>Beet Pulp Dried</v>
      </c>
      <c r="E214" s="56" t="str">
        <f>_xlfn.TEXTJOIN(" ",TRUE,B214,F214,IF(ISBLANK(J214),"",_xlfn.TEXTSPLIT(J214,";")),IF(ISBLANK(G214),"",_xlfn.TEXTSPLIT(G214,";")))</f>
        <v>Beet Pulp Dried</v>
      </c>
      <c r="G214" s="55" t="s">
        <v>17480</v>
      </c>
      <c r="H214" s="55" t="s">
        <v>17480</v>
      </c>
      <c r="J214" s="55" t="s">
        <v>25872</v>
      </c>
      <c r="L214" s="32" t="s">
        <v>324</v>
      </c>
      <c r="R214" t="str" cm="1">
        <f t="array" ref="R214">IFERROR(INDEX(AOM[AOM], MATCH(1, (AOM[Edge_Value]=ani_diet!D214)*(AOM[Is_Ani_Diet_Ingredient]&lt;&gt;FALSE), 0)), "No Match in AOM")</f>
        <v>AOM_000633</v>
      </c>
      <c r="S214" t="str" cm="1">
        <f t="array" ref="S214">IFERROR(IF(INDEX(AOM[Scientific Name], MATCH(1, (AOM[Edge_Value]=ani_diet!D214)*(AOM[Is_Ani_Diet_Ingredient]&lt;&gt;FALSE), 0))=0, "", INDEX(AOM[Scientific Name], MATCH(1, (AOM[Edge_Value]=ani_diet!D214)*(AOM[Is_Ani_Diet_Ingredient]&lt;&gt;FALSE), 0))), "No Match in AOM")</f>
        <v>Beta vulgaris</v>
      </c>
      <c r="T214" t="str" cm="1">
        <f t="array" ref="T214">IF((S214&lt;&gt;"")*(S214&lt;&gt;"No Match in AOM"),IF(J214&lt;&gt;"",_xlfn.TEXTJOIN(";",TRUE,CONCATENATE(_xlfn.TEXTSPLIT(S214,";",TRUE,FALSE)," ",J214)),S214),"")</f>
        <v>Beta vulgaris Pulp</v>
      </c>
    </row>
    <row r="215" spans="1:20">
      <c r="A215" s="30" t="s">
        <v>25947</v>
      </c>
      <c r="B215" s="55" t="s">
        <v>5451</v>
      </c>
      <c r="C215" s="56" t="str">
        <f>_xlfn.TEXTJOIN(" ",TRUE,B215,IF(ISBLANK(J215),"",_xlfn.TEXTSPLIT(J215,";")))</f>
        <v>Beetroot Discards</v>
      </c>
      <c r="D215" s="56" t="str">
        <f>_xlfn.TEXTJOIN(" ",TRUE,B215,IF(ISBLANK(J215),"",_xlfn.TEXTSPLIT(J215,";")),IF(ISBLANK(H215),"",_xlfn.TEXTSPLIT(H215,";")))</f>
        <v>Beetroot Discards</v>
      </c>
      <c r="E215" s="56" t="str">
        <f>_xlfn.TEXTJOIN(" ",TRUE,B215,F215,IF(ISBLANK(J215),"",_xlfn.TEXTSPLIT(J215,";")),IF(ISBLANK(G215),"",_xlfn.TEXTSPLIT(G215,";")))</f>
        <v>Beetroot Discards</v>
      </c>
      <c r="J215" s="55" t="s">
        <v>25948</v>
      </c>
      <c r="R215" t="str" cm="1">
        <f t="array" ref="R215">IFERROR(INDEX(AOM[AOM], MATCH(1, (AOM[Edge_Value]=ani_diet!D215)*(AOM[Is_Ani_Diet_Ingredient]&lt;&gt;FALSE), 0)), "No Match in AOM")</f>
        <v>AOM_001439</v>
      </c>
      <c r="S215" t="str" cm="1">
        <f t="array" ref="S215">IFERROR(IF(INDEX(AOM[Scientific Name], MATCH(1, (AOM[Edge_Value]=ani_diet!D215)*(AOM[Is_Ani_Diet_Ingredient]&lt;&gt;FALSE), 0))=0, "", INDEX(AOM[Scientific Name], MATCH(1, (AOM[Edge_Value]=ani_diet!D215)*(AOM[Is_Ani_Diet_Ingredient]&lt;&gt;FALSE), 0))), "No Match in AOM")</f>
        <v>Beta vulgaris</v>
      </c>
      <c r="T215" t="str" cm="1">
        <f t="array" ref="T215">IF((S215&lt;&gt;"")*(S215&lt;&gt;"No Match in AOM"),IF(J215&lt;&gt;"",_xlfn.TEXTJOIN(";",TRUE,CONCATENATE(_xlfn.TEXTSPLIT(S215,";",TRUE,FALSE)," ",J215)),S215),"")</f>
        <v>Beta vulgaris Discards</v>
      </c>
    </row>
    <row r="216" spans="1:20">
      <c r="A216" s="30" t="s">
        <v>25949</v>
      </c>
      <c r="B216" s="55" t="s">
        <v>5451</v>
      </c>
      <c r="C216" s="56" t="str">
        <f>_xlfn.TEXTJOIN(" ",TRUE,B216,IF(ISBLANK(J216),"",_xlfn.TEXTSPLIT(J216,";")))</f>
        <v>Beetroot Discards</v>
      </c>
      <c r="D216" s="56" t="str">
        <f>_xlfn.TEXTJOIN(" ",TRUE,B216,IF(ISBLANK(J216),"",_xlfn.TEXTSPLIT(J216,";")),IF(ISBLANK(H216),"",_xlfn.TEXTSPLIT(H216,";")))</f>
        <v>Beetroot Discards Dried</v>
      </c>
      <c r="E216" s="56" t="str">
        <f>_xlfn.TEXTJOIN(" ",TRUE,B216,F216,IF(ISBLANK(J216),"",_xlfn.TEXTSPLIT(J216,";")),IF(ISBLANK(G216),"",_xlfn.TEXTSPLIT(G216,";")))</f>
        <v>Beetroot Discards Dried</v>
      </c>
      <c r="G216" s="55" t="s">
        <v>17480</v>
      </c>
      <c r="H216" s="55" t="s">
        <v>17480</v>
      </c>
      <c r="J216" s="55" t="s">
        <v>25948</v>
      </c>
      <c r="R216" t="str" cm="1">
        <f t="array" ref="R216">IFERROR(INDEX(AOM[AOM], MATCH(1, (AOM[Edge_Value]=ani_diet!D216)*(AOM[Is_Ani_Diet_Ingredient]&lt;&gt;FALSE), 0)), "No Match in AOM")</f>
        <v>AOM_001952</v>
      </c>
      <c r="S216" t="str" cm="1">
        <f t="array" ref="S216">IFERROR(IF(INDEX(AOM[Scientific Name], MATCH(1, (AOM[Edge_Value]=ani_diet!D216)*(AOM[Is_Ani_Diet_Ingredient]&lt;&gt;FALSE), 0))=0, "", INDEX(AOM[Scientific Name], MATCH(1, (AOM[Edge_Value]=ani_diet!D216)*(AOM[Is_Ani_Diet_Ingredient]&lt;&gt;FALSE), 0))), "No Match in AOM")</f>
        <v>Beta vulgaris</v>
      </c>
      <c r="T216" t="str" cm="1">
        <f t="array" ref="T216">IF((S216&lt;&gt;"")*(S216&lt;&gt;"No Match in AOM"),IF(J216&lt;&gt;"",_xlfn.TEXTJOIN(";",TRUE,CONCATENATE(_xlfn.TEXTSPLIT(S216,";",TRUE,FALSE)," ",J216)),S216),"")</f>
        <v>Beta vulgaris Discards</v>
      </c>
    </row>
    <row r="217" spans="1:20">
      <c r="A217" s="30" t="s">
        <v>25950</v>
      </c>
      <c r="B217" s="55" t="s">
        <v>23278</v>
      </c>
      <c r="C217" s="56" t="str">
        <f>_xlfn.TEXTJOIN(" ",TRUE,B217,IF(ISBLANK(J217),"",_xlfn.TEXTSPLIT(J217,";")))</f>
        <v xml:space="preserve">Bentonite </v>
      </c>
      <c r="D217" s="56" t="str">
        <f>_xlfn.TEXTJOIN(" ",TRUE,B217,IF(ISBLANK(J217),"",_xlfn.TEXTSPLIT(J217,";")),IF(ISBLANK(H217),"",_xlfn.TEXTSPLIT(H217,";")))</f>
        <v xml:space="preserve">Bentonite </v>
      </c>
      <c r="E217" s="56" t="str">
        <f>_xlfn.TEXTJOIN(" ",TRUE,B217,F217,IF(ISBLANK(J217),"",_xlfn.TEXTSPLIT(J217,";")),IF(ISBLANK(G217),"",_xlfn.TEXTSPLIT(G217,";")))</f>
        <v xml:space="preserve">Bentonite </v>
      </c>
      <c r="R217" t="str" cm="1">
        <f t="array" ref="R217">IFERROR(INDEX(AOM[AOM], MATCH(1, (AOM[Edge_Value]=ani_diet!D217)*(AOM[Is_Ani_Diet_Ingredient]&lt;&gt;FALSE), 0)), "No Match in AOM")</f>
        <v>AOM_001423</v>
      </c>
      <c r="S217" t="str" cm="1">
        <f t="array" ref="S217">IFERROR(IF(INDEX(AOM[Scientific Name], MATCH(1, (AOM[Edge_Value]=ani_diet!D217)*(AOM[Is_Ani_Diet_Ingredient]&lt;&gt;FALSE), 0))=0, "", INDEX(AOM[Scientific Name], MATCH(1, (AOM[Edge_Value]=ani_diet!D217)*(AOM[Is_Ani_Diet_Ingredient]&lt;&gt;FALSE), 0))), "No Match in AOM")</f>
        <v/>
      </c>
      <c r="T217" t="str" cm="1">
        <f t="array" ref="T217">IF((S217&lt;&gt;"")*(S217&lt;&gt;"No Match in AOM"),IF(J217&lt;&gt;"",_xlfn.TEXTJOIN(";",TRUE,CONCATENATE(_xlfn.TEXTSPLIT(S217,";",TRUE,FALSE)," ",J217)),S217),"")</f>
        <v/>
      </c>
    </row>
    <row r="218" spans="1:20">
      <c r="A218" s="30" t="s">
        <v>9985</v>
      </c>
      <c r="B218" s="55" t="s">
        <v>9985</v>
      </c>
      <c r="C218" s="56" t="str">
        <f>_xlfn.TEXTJOIN(" ",TRUE,B218,IF(ISBLANK(J218),"",_xlfn.TEXTSPLIT(J218,";")))</f>
        <v>Berchemia discolor</v>
      </c>
      <c r="D218" s="56" t="str">
        <f>_xlfn.TEXTJOIN(" ",TRUE,B218,IF(ISBLANK(J218),"",_xlfn.TEXTSPLIT(J218,";")),IF(ISBLANK(H218),"",_xlfn.TEXTSPLIT(H218,";")))</f>
        <v>Berchemia discolor</v>
      </c>
      <c r="E218" s="56" t="str">
        <f>_xlfn.TEXTJOIN(" ",TRUE,B218,F218,IF(ISBLANK(J218),"",_xlfn.TEXTSPLIT(J218,";")),IF(ISBLANK(G218),"",_xlfn.TEXTSPLIT(G218,";")))</f>
        <v>Berchemia discolor</v>
      </c>
      <c r="R218" t="str" cm="1">
        <f t="array" ref="R218">IFERROR(INDEX(AOM[AOM], MATCH(1, (AOM[Edge_Value]=ani_diet!D218)*(AOM[Is_Ani_Diet_Ingredient]&lt;&gt;FALSE), 0)), "No Match in AOM")</f>
        <v>AOM_001860</v>
      </c>
      <c r="S218" t="str" cm="1">
        <f t="array" ref="S218">IFERROR(IF(INDEX(AOM[Scientific Name], MATCH(1, (AOM[Edge_Value]=ani_diet!D218)*(AOM[Is_Ani_Diet_Ingredient]&lt;&gt;FALSE), 0))=0, "", INDEX(AOM[Scientific Name], MATCH(1, (AOM[Edge_Value]=ani_diet!D218)*(AOM[Is_Ani_Diet_Ingredient]&lt;&gt;FALSE), 0))), "No Match in AOM")</f>
        <v>Berchemia discolor</v>
      </c>
      <c r="T218" t="str" cm="1">
        <f t="array" ref="T218">IF((S218&lt;&gt;"")*(S218&lt;&gt;"No Match in AOM"),IF(J218&lt;&gt;"",_xlfn.TEXTJOIN(";",TRUE,CONCATENATE(_xlfn.TEXTSPLIT(S218,";",TRUE,FALSE)," ",J218)),S218),"")</f>
        <v>Berchemia discolor</v>
      </c>
    </row>
    <row r="219" spans="1:20">
      <c r="A219" s="30" t="s">
        <v>21841</v>
      </c>
      <c r="B219" s="55" t="s">
        <v>9985</v>
      </c>
      <c r="C219" s="56" t="str">
        <f>_xlfn.TEXTJOIN(" ",TRUE,B219,IF(ISBLANK(J219),"",_xlfn.TEXTSPLIT(J219,";")))</f>
        <v>Berchemia discolor Leaves</v>
      </c>
      <c r="D219" s="56" t="str">
        <f>_xlfn.TEXTJOIN(" ",TRUE,B219,IF(ISBLANK(J219),"",_xlfn.TEXTSPLIT(J219,";")),IF(ISBLANK(H219),"",_xlfn.TEXTSPLIT(H219,";")))</f>
        <v>Berchemia discolor Leaves</v>
      </c>
      <c r="E219" s="56" t="str">
        <f>_xlfn.TEXTJOIN(" ",TRUE,B219,F219,IF(ISBLANK(J219),"",_xlfn.TEXTSPLIT(J219,";")),IF(ISBLANK(G219),"",_xlfn.TEXTSPLIT(G219,";")))</f>
        <v>Berchemia discolor Leaves</v>
      </c>
      <c r="J219" s="55" t="s">
        <v>6187</v>
      </c>
      <c r="R219" t="str" cm="1">
        <f t="array" ref="R219">IFERROR(INDEX(AOM[AOM], MATCH(1, (AOM[Edge_Value]=ani_diet!D219)*(AOM[Is_Ani_Diet_Ingredient]&lt;&gt;FALSE), 0)), "No Match in AOM")</f>
        <v>AOM_001861</v>
      </c>
      <c r="S219" t="str" cm="1">
        <f t="array" ref="S219">IFERROR(IF(INDEX(AOM[Scientific Name], MATCH(1, (AOM[Edge_Value]=ani_diet!D219)*(AOM[Is_Ani_Diet_Ingredient]&lt;&gt;FALSE), 0))=0, "", INDEX(AOM[Scientific Name], MATCH(1, (AOM[Edge_Value]=ani_diet!D219)*(AOM[Is_Ani_Diet_Ingredient]&lt;&gt;FALSE), 0))), "No Match in AOM")</f>
        <v>Berchemia discolor</v>
      </c>
      <c r="T219" t="str" cm="1">
        <f t="array" ref="T219">IF((S219&lt;&gt;"")*(S219&lt;&gt;"No Match in AOM"),IF(J219&lt;&gt;"",_xlfn.TEXTJOIN(";",TRUE,CONCATENATE(_xlfn.TEXTSPLIT(S219,";",TRUE,FALSE)," ",J219)),S219),"")</f>
        <v>Berchemia discolor Leaves</v>
      </c>
    </row>
    <row r="220" spans="1:20">
      <c r="A220" s="30" t="s">
        <v>25951</v>
      </c>
      <c r="B220" s="55" t="s">
        <v>9985</v>
      </c>
      <c r="C220" s="56" t="str">
        <f>_xlfn.TEXTJOIN(" ",TRUE,B220,IF(ISBLANK(J220),"",_xlfn.TEXTSPLIT(J220,";")))</f>
        <v>Berchemia discolor Leaves</v>
      </c>
      <c r="D220" s="56" t="str">
        <f>_xlfn.TEXTJOIN(" ",TRUE,B220,IF(ISBLANK(J220),"",_xlfn.TEXTSPLIT(J220,";")),IF(ISBLANK(H220),"",_xlfn.TEXTSPLIT(H220,";")))</f>
        <v>Berchemia discolor Leaves Crushed Dried</v>
      </c>
      <c r="E220" s="56" t="str">
        <f>_xlfn.TEXTJOIN(" ",TRUE,B220,F220,IF(ISBLANK(J220),"",_xlfn.TEXTSPLIT(J220,";")),IF(ISBLANK(G220),"",_xlfn.TEXTSPLIT(G220,";")))</f>
        <v>Berchemia discolor Leaves Crushed Dried</v>
      </c>
      <c r="G220" s="55" t="s">
        <v>25769</v>
      </c>
      <c r="H220" s="55" t="s">
        <v>25769</v>
      </c>
      <c r="J220" s="55" t="s">
        <v>6187</v>
      </c>
      <c r="R220" t="str" cm="1">
        <f t="array" ref="R220">IFERROR(INDEX(AOM[AOM], MATCH(1, (AOM[Edge_Value]=ani_diet!D220)*(AOM[Is_Ani_Diet_Ingredient]&lt;&gt;FALSE), 0)), "No Match in AOM")</f>
        <v>AOM_006041</v>
      </c>
      <c r="S220" t="str" cm="1">
        <f t="array" ref="S220">IFERROR(IF(INDEX(AOM[Scientific Name], MATCH(1, (AOM[Edge_Value]=ani_diet!D220)*(AOM[Is_Ani_Diet_Ingredient]&lt;&gt;FALSE), 0))=0, "", INDEX(AOM[Scientific Name], MATCH(1, (AOM[Edge_Value]=ani_diet!D220)*(AOM[Is_Ani_Diet_Ingredient]&lt;&gt;FALSE), 0))), "No Match in AOM")</f>
        <v>Berchemia discolor</v>
      </c>
      <c r="T220" t="str" cm="1">
        <f t="array" ref="T220">IF((S220&lt;&gt;"")*(S220&lt;&gt;"No Match in AOM"),IF(J220&lt;&gt;"",_xlfn.TEXTJOIN(";",TRUE,CONCATENATE(_xlfn.TEXTSPLIT(S220,";",TRUE,FALSE)," ",J220)),S220),"")</f>
        <v>Berchemia discolor Leaves</v>
      </c>
    </row>
    <row r="221" spans="1:20">
      <c r="A221" s="30" t="s">
        <v>25952</v>
      </c>
      <c r="B221" s="55" t="s">
        <v>9985</v>
      </c>
      <c r="C221" s="56" t="str">
        <f>_xlfn.TEXTJOIN(" ",TRUE,B221,IF(ISBLANK(J221),"",_xlfn.TEXTSPLIT(J221,";")))</f>
        <v>Berchemia discolor Leaves</v>
      </c>
      <c r="D221" s="56" t="str">
        <f>_xlfn.TEXTJOIN(" ",TRUE,B221,IF(ISBLANK(J221),"",_xlfn.TEXTSPLIT(J221,";")),IF(ISBLANK(H221),"",_xlfn.TEXTSPLIT(H221,";")))</f>
        <v>Berchemia discolor Leaves Dried</v>
      </c>
      <c r="E221" s="56" t="str">
        <f>_xlfn.TEXTJOIN(" ",TRUE,B221,F221,IF(ISBLANK(J221),"",_xlfn.TEXTSPLIT(J221,";")),IF(ISBLANK(G221),"",_xlfn.TEXTSPLIT(G221,";")))</f>
        <v>Berchemia discolor Leaves Dried (Sun - 2 days)</v>
      </c>
      <c r="G221" s="55" t="s">
        <v>25636</v>
      </c>
      <c r="H221" s="55" t="s">
        <v>17480</v>
      </c>
      <c r="J221" s="55" t="s">
        <v>6187</v>
      </c>
      <c r="R221" t="str" cm="1">
        <f t="array" ref="R221">IFERROR(INDEX(AOM[AOM], MATCH(1, (AOM[Edge_Value]=ani_diet!D221)*(AOM[Is_Ani_Diet_Ingredient]&lt;&gt;FALSE), 0)), "No Match in AOM")</f>
        <v>AOM_001862</v>
      </c>
      <c r="S221" t="str" cm="1">
        <f t="array" ref="S221">IFERROR(IF(INDEX(AOM[Scientific Name], MATCH(1, (AOM[Edge_Value]=ani_diet!D221)*(AOM[Is_Ani_Diet_Ingredient]&lt;&gt;FALSE), 0))=0, "", INDEX(AOM[Scientific Name], MATCH(1, (AOM[Edge_Value]=ani_diet!D221)*(AOM[Is_Ani_Diet_Ingredient]&lt;&gt;FALSE), 0))), "No Match in AOM")</f>
        <v>Berchemia discolor</v>
      </c>
      <c r="T221" t="str" cm="1">
        <f t="array" ref="T221">IF((S221&lt;&gt;"")*(S221&lt;&gt;"No Match in AOM"),IF(J221&lt;&gt;"",_xlfn.TEXTJOIN(";",TRUE,CONCATENATE(_xlfn.TEXTSPLIT(S221,";",TRUE,FALSE)," ",J221)),S221),"")</f>
        <v>Berchemia discolor Leaves</v>
      </c>
    </row>
    <row r="222" spans="1:20">
      <c r="A222" s="30" t="s">
        <v>5453</v>
      </c>
      <c r="B222" s="55" t="s">
        <v>5453</v>
      </c>
      <c r="C222" s="56" t="str">
        <f>_xlfn.TEXTJOIN(" ",TRUE,B222,IF(ISBLANK(J222),"",_xlfn.TEXTSPLIT(J222,";")))</f>
        <v>Beta vulgaris</v>
      </c>
      <c r="D222" s="56" t="str">
        <f>_xlfn.TEXTJOIN(" ",TRUE,B222,IF(ISBLANK(J222),"",_xlfn.TEXTSPLIT(J222,";")),IF(ISBLANK(H222),"",_xlfn.TEXTSPLIT(H222,";")))</f>
        <v>Beta vulgaris</v>
      </c>
      <c r="E222" s="56" t="str">
        <f>_xlfn.TEXTJOIN(" ",TRUE,B222,F222,IF(ISBLANK(J222),"",_xlfn.TEXTSPLIT(J222,";")),IF(ISBLANK(G222),"",_xlfn.TEXTSPLIT(G222,";")))</f>
        <v>Beta vulgaris</v>
      </c>
      <c r="R222" t="str" cm="1">
        <f t="array" ref="R222">IFERROR(INDEX(AOM[AOM], MATCH(1, (AOM[Edge_Value]=ani_diet!D222)*(AOM[Is_Ani_Diet_Ingredient]&lt;&gt;FALSE), 0)), "No Match in AOM")</f>
        <v>AOM_002305</v>
      </c>
      <c r="S222" t="str" cm="1">
        <f t="array" ref="S222">IFERROR(IF(INDEX(AOM[Scientific Name], MATCH(1, (AOM[Edge_Value]=ani_diet!D222)*(AOM[Is_Ani_Diet_Ingredient]&lt;&gt;FALSE), 0))=0, "", INDEX(AOM[Scientific Name], MATCH(1, (AOM[Edge_Value]=ani_diet!D222)*(AOM[Is_Ani_Diet_Ingredient]&lt;&gt;FALSE), 0))), "No Match in AOM")</f>
        <v>Beta vulgaris</v>
      </c>
      <c r="T222" t="str" cm="1">
        <f t="array" ref="T222">IF((S222&lt;&gt;"")*(S222&lt;&gt;"No Match in AOM"),IF(J222&lt;&gt;"",_xlfn.TEXTJOIN(";",TRUE,CONCATENATE(_xlfn.TEXTSPLIT(S222,";",TRUE,FALSE)," ",J222)),S222),"")</f>
        <v>Beta vulgaris</v>
      </c>
    </row>
    <row r="223" spans="1:20">
      <c r="A223" s="30" t="s">
        <v>25953</v>
      </c>
      <c r="B223" s="55" t="s">
        <v>23274</v>
      </c>
      <c r="C223" s="56" t="str">
        <f>_xlfn.TEXTJOIN(" ",TRUE,B223,IF(ISBLANK(J223),"",_xlfn.TEXTSPLIT(J223,";")))</f>
        <v>Bicarbonate of Soda</v>
      </c>
      <c r="D223" s="56" t="str">
        <f>_xlfn.TEXTJOIN(" ",TRUE,B223,IF(ISBLANK(J223),"",_xlfn.TEXTSPLIT(J223,";")),IF(ISBLANK(H223),"",_xlfn.TEXTSPLIT(H223,";")))</f>
        <v>Bicarbonate of Soda</v>
      </c>
      <c r="E223" s="56" t="str">
        <f>_xlfn.TEXTJOIN(" ",TRUE,B223,F223,IF(ISBLANK(J223),"",_xlfn.TEXTSPLIT(J223,";")),IF(ISBLANK(G223),"",_xlfn.TEXTSPLIT(G223,";")))</f>
        <v>Bicarbonate of Soda</v>
      </c>
      <c r="R223" t="str" cm="1">
        <f t="array" ref="R223">IFERROR(INDEX(AOM[AOM], MATCH(1, (AOM[Edge_Value]=ani_diet!D223)*(AOM[Is_Ani_Diet_Ingredient]&lt;&gt;FALSE), 0)), "No Match in AOM")</f>
        <v>AOM_000753</v>
      </c>
      <c r="S223" t="str" cm="1">
        <f t="array" ref="S223">IFERROR(IF(INDEX(AOM[Scientific Name], MATCH(1, (AOM[Edge_Value]=ani_diet!D223)*(AOM[Is_Ani_Diet_Ingredient]&lt;&gt;FALSE), 0))=0, "", INDEX(AOM[Scientific Name], MATCH(1, (AOM[Edge_Value]=ani_diet!D223)*(AOM[Is_Ani_Diet_Ingredient]&lt;&gt;FALSE), 0))), "No Match in AOM")</f>
        <v/>
      </c>
      <c r="T223" t="str" cm="1">
        <f t="array" ref="T223">IF((S223&lt;&gt;"")*(S223&lt;&gt;"No Match in AOM"),IF(J223&lt;&gt;"",_xlfn.TEXTJOIN(";",TRUE,CONCATENATE(_xlfn.TEXTSPLIT(S223,";",TRUE,FALSE)," ",J223)),S223),"")</f>
        <v/>
      </c>
    </row>
    <row r="224" spans="1:20">
      <c r="A224" s="30" t="s">
        <v>23086</v>
      </c>
      <c r="B224" s="55" t="s">
        <v>23086</v>
      </c>
      <c r="C224" s="56" t="str">
        <f>_xlfn.TEXTJOIN(" ",TRUE,B224,IF(ISBLANK(J224),"",_xlfn.TEXTSPLIT(J224,";")))</f>
        <v>Bidens diffusa</v>
      </c>
      <c r="D224" s="56" t="str">
        <f>_xlfn.TEXTJOIN(" ",TRUE,B224,IF(ISBLANK(J224),"",_xlfn.TEXTSPLIT(J224,";")),IF(ISBLANK(H224),"",_xlfn.TEXTSPLIT(H224,";")))</f>
        <v>Bidens diffusa</v>
      </c>
      <c r="E224" s="56" t="str">
        <f>_xlfn.TEXTJOIN(" ",TRUE,B224,F224,IF(ISBLANK(J224),"",_xlfn.TEXTSPLIT(J224,";")),IF(ISBLANK(G224),"",_xlfn.TEXTSPLIT(G224,";")))</f>
        <v>Bidens diffusa</v>
      </c>
      <c r="R224" t="str" cm="1">
        <f t="array" ref="R224">IFERROR(INDEX(AOM[AOM], MATCH(1, (AOM[Edge_Value]=ani_diet!D224)*(AOM[Is_Ani_Diet_Ingredient]&lt;&gt;FALSE), 0)), "No Match in AOM")</f>
        <v>AOM_003062</v>
      </c>
      <c r="S224" t="str" cm="1">
        <f t="array" ref="S224">IFERROR(IF(INDEX(AOM[Scientific Name], MATCH(1, (AOM[Edge_Value]=ani_diet!D224)*(AOM[Is_Ani_Diet_Ingredient]&lt;&gt;FALSE), 0))=0, "", INDEX(AOM[Scientific Name], MATCH(1, (AOM[Edge_Value]=ani_diet!D224)*(AOM[Is_Ani_Diet_Ingredient]&lt;&gt;FALSE), 0))), "No Match in AOM")</f>
        <v>Bidens diffusa</v>
      </c>
      <c r="T224" t="str" cm="1">
        <f t="array" ref="T224">IF((S224&lt;&gt;"")*(S224&lt;&gt;"No Match in AOM"),IF(J224&lt;&gt;"",_xlfn.TEXTJOIN(";",TRUE,CONCATENATE(_xlfn.TEXTSPLIT(S224,";",TRUE,FALSE)," ",J224)),S224),"")</f>
        <v>Bidens diffusa</v>
      </c>
    </row>
    <row r="225" spans="1:20">
      <c r="A225" s="30" t="s">
        <v>8397</v>
      </c>
      <c r="B225" s="55" t="s">
        <v>8397</v>
      </c>
      <c r="C225" s="56" t="str">
        <f>_xlfn.TEXTJOIN(" ",TRUE,B225,IF(ISBLANK(J225),"",_xlfn.TEXTSPLIT(J225,";")))</f>
        <v>Binder</v>
      </c>
      <c r="D225" s="56" t="str">
        <f>_xlfn.TEXTJOIN(" ",TRUE,B225,IF(ISBLANK(J225),"",_xlfn.TEXTSPLIT(J225,";")),IF(ISBLANK(H225),"",_xlfn.TEXTSPLIT(H225,";")))</f>
        <v>Binder</v>
      </c>
      <c r="E225" s="56" t="str">
        <f>_xlfn.TEXTJOIN(" ",TRUE,B225,F225,IF(ISBLANK(J225),"",_xlfn.TEXTSPLIT(J225,";")),IF(ISBLANK(G225),"",_xlfn.TEXTSPLIT(G225,";")))</f>
        <v>Binder</v>
      </c>
      <c r="R225" t="str" cm="1">
        <f t="array" ref="R225">IFERROR(INDEX(AOM[AOM], MATCH(1, (AOM[Edge_Value]=ani_diet!D225)*(AOM[Is_Ani_Diet_Ingredient]&lt;&gt;FALSE), 0)), "No Match in AOM")</f>
        <v>AOM_000745</v>
      </c>
      <c r="S225" t="str" cm="1">
        <f t="array" ref="S225">IFERROR(IF(INDEX(AOM[Scientific Name], MATCH(1, (AOM[Edge_Value]=ani_diet!D225)*(AOM[Is_Ani_Diet_Ingredient]&lt;&gt;FALSE), 0))=0, "", INDEX(AOM[Scientific Name], MATCH(1, (AOM[Edge_Value]=ani_diet!D225)*(AOM[Is_Ani_Diet_Ingredient]&lt;&gt;FALSE), 0))), "No Match in AOM")</f>
        <v/>
      </c>
      <c r="T225" t="str" cm="1">
        <f t="array" ref="T225">IF((S225&lt;&gt;"")*(S225&lt;&gt;"No Match in AOM"),IF(J225&lt;&gt;"",_xlfn.TEXTJOIN(";",TRUE,CONCATENATE(_xlfn.TEXTSPLIT(S225,";",TRUE,FALSE)," ",J225)),S225),"")</f>
        <v/>
      </c>
    </row>
    <row r="226" spans="1:20">
      <c r="A226" s="30" t="s">
        <v>23360</v>
      </c>
      <c r="B226" s="55" t="s">
        <v>23360</v>
      </c>
      <c r="C226" s="56" t="str">
        <f>_xlfn.TEXTJOIN(" ",TRUE,B226,IF(ISBLANK(J226),"",_xlfn.TEXTSPLIT(J226,";")))</f>
        <v>Biscuit Waste</v>
      </c>
      <c r="D226" s="56" t="str">
        <f>_xlfn.TEXTJOIN(" ",TRUE,B226,IF(ISBLANK(J226),"",_xlfn.TEXTSPLIT(J226,";")),IF(ISBLANK(H226),"",_xlfn.TEXTSPLIT(H226,";")))</f>
        <v>Biscuit Waste</v>
      </c>
      <c r="E226" s="56" t="str">
        <f>_xlfn.TEXTJOIN(" ",TRUE,B226,F226,IF(ISBLANK(J226),"",_xlfn.TEXTSPLIT(J226,";")),IF(ISBLANK(G226),"",_xlfn.TEXTSPLIT(G226,";")))</f>
        <v>Biscuit Waste</v>
      </c>
      <c r="R226" t="str" cm="1">
        <f t="array" ref="R226">IFERROR(INDEX(AOM[AOM], MATCH(1, (AOM[Edge_Value]=ani_diet!D226)*(AOM[Is_Ani_Diet_Ingredient]&lt;&gt;FALSE), 0)), "No Match in AOM")</f>
        <v>AOM_001838</v>
      </c>
      <c r="S226" t="str" cm="1">
        <f t="array" ref="S226">IFERROR(IF(INDEX(AOM[Scientific Name], MATCH(1, (AOM[Edge_Value]=ani_diet!D226)*(AOM[Is_Ani_Diet_Ingredient]&lt;&gt;FALSE), 0))=0, "", INDEX(AOM[Scientific Name], MATCH(1, (AOM[Edge_Value]=ani_diet!D226)*(AOM[Is_Ani_Diet_Ingredient]&lt;&gt;FALSE), 0))), "No Match in AOM")</f>
        <v/>
      </c>
      <c r="T226" t="str" cm="1">
        <f t="array" ref="T226">IF((S226&lt;&gt;"")*(S226&lt;&gt;"No Match in AOM"),IF(J226&lt;&gt;"",_xlfn.TEXTJOIN(";",TRUE,CONCATENATE(_xlfn.TEXTSPLIT(S226,";",TRUE,FALSE)," ",J226)),S226),"")</f>
        <v/>
      </c>
    </row>
    <row r="227" spans="1:20">
      <c r="A227" s="30" t="s">
        <v>25954</v>
      </c>
      <c r="B227" s="55" t="s">
        <v>23360</v>
      </c>
      <c r="C227" s="56" t="str">
        <f>_xlfn.TEXTJOIN(" ",TRUE,B227,IF(ISBLANK(J227),"",_xlfn.TEXTSPLIT(J227,";")))</f>
        <v>Biscuit Waste</v>
      </c>
      <c r="D227" s="56" t="str">
        <f>_xlfn.TEXTJOIN(" ",TRUE,B227,IF(ISBLANK(J227),"",_xlfn.TEXTSPLIT(J227,";")),IF(ISBLANK(H227),"",_xlfn.TEXTSPLIT(H227,";")))</f>
        <v>Biscuit Waste Dried Ground</v>
      </c>
      <c r="E227" s="56" t="str">
        <f>_xlfn.TEXTJOIN(" ",TRUE,B227,F227,IF(ISBLANK(J227),"",_xlfn.TEXTSPLIT(J227,";")),IF(ISBLANK(G227),"",_xlfn.TEXTSPLIT(G227,";")))</f>
        <v>Biscuit Waste Meal Dried(Sun)</v>
      </c>
      <c r="G227" s="55" t="s">
        <v>25955</v>
      </c>
      <c r="H227" s="55" t="s">
        <v>25767</v>
      </c>
      <c r="R227" t="str" cm="1">
        <f t="array" ref="R227">IFERROR(INDEX(AOM[AOM], MATCH(1, (AOM[Edge_Value]=ani_diet!D227)*(AOM[Is_Ani_Diet_Ingredient]&lt;&gt;FALSE), 0)), "No Match in AOM")</f>
        <v>AOM_001830</v>
      </c>
      <c r="S227" t="str" cm="1">
        <f t="array" ref="S227">IFERROR(IF(INDEX(AOM[Scientific Name], MATCH(1, (AOM[Edge_Value]=ani_diet!D227)*(AOM[Is_Ani_Diet_Ingredient]&lt;&gt;FALSE), 0))=0, "", INDEX(AOM[Scientific Name], MATCH(1, (AOM[Edge_Value]=ani_diet!D227)*(AOM[Is_Ani_Diet_Ingredient]&lt;&gt;FALSE), 0))), "No Match in AOM")</f>
        <v/>
      </c>
      <c r="T227" t="str" cm="1">
        <f t="array" ref="T227">IF((S227&lt;&gt;"")*(S227&lt;&gt;"No Match in AOM"),IF(J227&lt;&gt;"",_xlfn.TEXTJOIN(";",TRUE,CONCATENATE(_xlfn.TEXTSPLIT(S227,";",TRUE,FALSE)," ",J227)),S227),"")</f>
        <v/>
      </c>
    </row>
    <row r="228" spans="1:20">
      <c r="A228" s="30" t="s">
        <v>25956</v>
      </c>
      <c r="B228" s="55" t="s">
        <v>23360</v>
      </c>
      <c r="C228" s="56" t="str">
        <f>_xlfn.TEXTJOIN(" ",TRUE,B228,IF(ISBLANK(J228),"",_xlfn.TEXTSPLIT(J228,";")))</f>
        <v>Biscuit Waste</v>
      </c>
      <c r="D228" s="56" t="str">
        <f>_xlfn.TEXTJOIN(" ",TRUE,B228,IF(ISBLANK(J228),"",_xlfn.TEXTSPLIT(J228,";")),IF(ISBLANK(H228),"",_xlfn.TEXTSPLIT(H228,";")))</f>
        <v>Biscuit Waste Ground</v>
      </c>
      <c r="E228" s="56" t="str">
        <f>_xlfn.TEXTJOIN(" ",TRUE,B228,F228,IF(ISBLANK(J228),"",_xlfn.TEXTSPLIT(J228,";")),IF(ISBLANK(G228),"",_xlfn.TEXTSPLIT(G228,";")))</f>
        <v>Biscuit Waste Meal</v>
      </c>
      <c r="G228" s="55" t="s">
        <v>25824</v>
      </c>
      <c r="H228" s="55" t="s">
        <v>6052</v>
      </c>
      <c r="L228" s="32" t="s">
        <v>324</v>
      </c>
      <c r="R228" t="str" cm="1">
        <f t="array" ref="R228">IFERROR(INDEX(AOM[AOM], MATCH(1, (AOM[Edge_Value]=ani_diet!D228)*(AOM[Is_Ani_Diet_Ingredient]&lt;&gt;FALSE), 0)), "No Match in AOM")</f>
        <v>AOM_001829</v>
      </c>
      <c r="S228" t="str" cm="1">
        <f t="array" ref="S228">IFERROR(IF(INDEX(AOM[Scientific Name], MATCH(1, (AOM[Edge_Value]=ani_diet!D228)*(AOM[Is_Ani_Diet_Ingredient]&lt;&gt;FALSE), 0))=0, "", INDEX(AOM[Scientific Name], MATCH(1, (AOM[Edge_Value]=ani_diet!D228)*(AOM[Is_Ani_Diet_Ingredient]&lt;&gt;FALSE), 0))), "No Match in AOM")</f>
        <v/>
      </c>
      <c r="T228" t="str" cm="1">
        <f t="array" ref="T228">IF((S228&lt;&gt;"")*(S228&lt;&gt;"No Match in AOM"),IF(J228&lt;&gt;"",_xlfn.TEXTJOIN(";",TRUE,CONCATENATE(_xlfn.TEXTSPLIT(S228,";",TRUE,FALSE)," ",J228)),S228),"")</f>
        <v/>
      </c>
    </row>
    <row r="229" spans="1:20">
      <c r="A229" s="30" t="s">
        <v>20656</v>
      </c>
      <c r="B229" s="55" t="s">
        <v>20646</v>
      </c>
      <c r="C229" s="56" t="str">
        <f>_xlfn.TEXTJOIN(" ",TRUE,B229,IF(ISBLANK(J229),"",_xlfn.TEXTSPLIT(J229,";")))</f>
        <v>Black Cumin</v>
      </c>
      <c r="D229" s="56" t="str">
        <f>_xlfn.TEXTJOIN(" ",TRUE,B229,IF(ISBLANK(J229),"",_xlfn.TEXTSPLIT(J229,";")),IF(ISBLANK(H229),"",_xlfn.TEXTSPLIT(H229,";")))</f>
        <v>Black Cumin Ground</v>
      </c>
      <c r="E229" s="56" t="str">
        <f>_xlfn.TEXTJOIN(" ",TRUE,B229,F229,IF(ISBLANK(J229),"",_xlfn.TEXTSPLIT(J229,";")),IF(ISBLANK(G229),"",_xlfn.TEXTSPLIT(G229,";")))</f>
        <v>Black Cumin Ground</v>
      </c>
      <c r="G229" s="55" t="s">
        <v>6052</v>
      </c>
      <c r="H229" s="55" t="s">
        <v>6052</v>
      </c>
      <c r="R229" t="str" cm="1">
        <f t="array" ref="R229">IFERROR(INDEX(AOM[AOM], MATCH(1, (AOM[Edge_Value]=ani_diet!D230)*(AOM[Is_Ani_Diet_Ingredient]&lt;&gt;FALSE), 0)), "No Match in AOM")</f>
        <v>AOM_001357</v>
      </c>
      <c r="S229" t="str" cm="1">
        <f t="array" ref="S229">IFERROR(IF(INDEX(AOM[Scientific Name], MATCH(1, (AOM[Edge_Value]=ani_diet!D230)*(AOM[Is_Ani_Diet_Ingredient]&lt;&gt;FALSE), 0))=0, "", INDEX(AOM[Scientific Name], MATCH(1, (AOM[Edge_Value]=ani_diet!D230)*(AOM[Is_Ani_Diet_Ingredient]&lt;&gt;FALSE), 0))), "No Match in AOM")</f>
        <v>Nigella sativa</v>
      </c>
      <c r="T229" t="str" cm="1">
        <f t="array" ref="T229">IF((S229&lt;&gt;"")*(S229&lt;&gt;"No Match in AOM"),IF(J229&lt;&gt;"",_xlfn.TEXTJOIN(";",TRUE,CONCATENATE(_xlfn.TEXTSPLIT(S229,";",TRUE,FALSE)," ",J229)),S229),"")</f>
        <v>Nigella sativa</v>
      </c>
    </row>
    <row r="230" spans="1:20">
      <c r="A230" s="30" t="s">
        <v>25957</v>
      </c>
      <c r="B230" s="55" t="s">
        <v>20646</v>
      </c>
      <c r="C230" s="56" t="str">
        <f>_xlfn.TEXTJOIN(" ",TRUE,B230,IF(ISBLANK(J230),"",_xlfn.TEXTSPLIT(J230,";")))</f>
        <v>Black Cumin Seed</v>
      </c>
      <c r="D230" s="56" t="str">
        <f>_xlfn.TEXTJOIN(" ",TRUE,B230,IF(ISBLANK(J230),"",_xlfn.TEXTSPLIT(J230,";")),IF(ISBLANK(H230),"",_xlfn.TEXTSPLIT(H230,";")))</f>
        <v>Black Cumin Seed</v>
      </c>
      <c r="E230" s="56" t="str">
        <f>_xlfn.TEXTJOIN(" ",TRUE,B230,F230,IF(ISBLANK(J230),"",_xlfn.TEXTSPLIT(J230,";")),IF(ISBLANK(G230),"",_xlfn.TEXTSPLIT(G230,";")))</f>
        <v>Black Cumin Seed</v>
      </c>
      <c r="J230" s="55" t="s">
        <v>3446</v>
      </c>
      <c r="K230" s="32" t="s">
        <v>324</v>
      </c>
      <c r="L230" s="32" t="s">
        <v>324</v>
      </c>
      <c r="R230" t="str" cm="1">
        <f t="array" ref="R230">IFERROR(INDEX(AOM[AOM], MATCH(1, (AOM[Edge_Value]=ani_diet!D231)*(AOM[Is_Ani_Diet_Ingredient]&lt;&gt;FALSE), 0)), "No Match in AOM")</f>
        <v>AOM_002215</v>
      </c>
      <c r="S230" t="str" cm="1">
        <f t="array" ref="S230">IFERROR(IF(INDEX(AOM[Scientific Name], MATCH(1, (AOM[Edge_Value]=ani_diet!D231)*(AOM[Is_Ani_Diet_Ingredient]&lt;&gt;FALSE), 0))=0, "", INDEX(AOM[Scientific Name], MATCH(1, (AOM[Edge_Value]=ani_diet!D231)*(AOM[Is_Ani_Diet_Ingredient]&lt;&gt;FALSE), 0))), "No Match in AOM")</f>
        <v>Nigella sativa</v>
      </c>
      <c r="T230" t="str" cm="1">
        <f t="array" ref="T230">IF((S230&lt;&gt;"")*(S230&lt;&gt;"No Match in AOM"),IF(J230&lt;&gt;"",_xlfn.TEXTJOIN(";",TRUE,CONCATENATE(_xlfn.TEXTSPLIT(S230,";",TRUE,FALSE)," ",J230)),S230),"")</f>
        <v>Nigella sativa Seed</v>
      </c>
    </row>
    <row r="231" spans="1:20">
      <c r="A231" s="30" t="s">
        <v>20648</v>
      </c>
      <c r="B231" s="55" t="s">
        <v>20646</v>
      </c>
      <c r="C231" s="56" t="str">
        <f>_xlfn.TEXTJOIN(" ",TRUE,B231,IF(ISBLANK(J231),"",_xlfn.TEXTSPLIT(J231,";")))</f>
        <v>Black Cumin Seed Cake</v>
      </c>
      <c r="D231" s="56" t="str">
        <f>_xlfn.TEXTJOIN(" ",TRUE,B231,IF(ISBLANK(J231),"",_xlfn.TEXTSPLIT(J231,";")),IF(ISBLANK(H231),"",_xlfn.TEXTSPLIT(H231,";")))</f>
        <v>Black Cumin Seed Cake</v>
      </c>
      <c r="E231" s="56" t="str">
        <f>_xlfn.TEXTJOIN(" ",TRUE,B231,F231,IF(ISBLANK(J231),"",_xlfn.TEXTSPLIT(J231,";")),IF(ISBLANK(G231),"",_xlfn.TEXTSPLIT(G231,";")))</f>
        <v>Black Cumin Seed Cake</v>
      </c>
      <c r="J231" s="55" t="s">
        <v>25808</v>
      </c>
      <c r="R231" t="str" cm="1">
        <f t="array" ref="R231">IFERROR(INDEX(AOM[AOM], MATCH(1, (AOM[Edge_Value]=ani_diet!D229)*(AOM[Is_Ani_Diet_Ingredient]&lt;&gt;FALSE), 0)), "No Match in AOM")</f>
        <v>AOM_001358</v>
      </c>
      <c r="S231" t="str" cm="1">
        <f t="array" ref="S231">IFERROR(IF(INDEX(AOM[Scientific Name], MATCH(1, (AOM[Edge_Value]=ani_diet!D229)*(AOM[Is_Ani_Diet_Ingredient]&lt;&gt;FALSE), 0))=0, "", INDEX(AOM[Scientific Name], MATCH(1, (AOM[Edge_Value]=ani_diet!D229)*(AOM[Is_Ani_Diet_Ingredient]&lt;&gt;FALSE), 0))), "No Match in AOM")</f>
        <v>Nigella sativa</v>
      </c>
      <c r="T231" t="str" cm="1">
        <f t="array" ref="T231">IF((S231&lt;&gt;"")*(S231&lt;&gt;"No Match in AOM"),IF(J231&lt;&gt;"",_xlfn.TEXTJOIN(";",TRUE,CONCATENATE(_xlfn.TEXTSPLIT(S231,";",TRUE,FALSE)," ",J231)),S231),"")</f>
        <v>Nigella sativa Seed Cake</v>
      </c>
    </row>
    <row r="232" spans="1:20">
      <c r="A232" s="30" t="s">
        <v>25958</v>
      </c>
      <c r="B232" s="55" t="s">
        <v>20646</v>
      </c>
      <c r="C232" s="56" t="str">
        <f>_xlfn.TEXTJOIN(" ",TRUE,B232,IF(ISBLANK(J232),"",_xlfn.TEXTSPLIT(J232,";")))</f>
        <v>Black Cumin Seed Cake</v>
      </c>
      <c r="D232" s="56" t="str">
        <f>_xlfn.TEXTJOIN(" ",TRUE,B232,IF(ISBLANK(J232),"",_xlfn.TEXTSPLIT(J232,";")),IF(ISBLANK(H232),"",_xlfn.TEXTSPLIT(H232,";")))</f>
        <v>Black Cumin Seed Cake Crushed Dried</v>
      </c>
      <c r="E232" s="56" t="str">
        <f>_xlfn.TEXTJOIN(" ",TRUE,B232,F232,IF(ISBLANK(J232),"",_xlfn.TEXTSPLIT(J232,";")),IF(ISBLANK(G232),"",_xlfn.TEXTSPLIT(G232,";")))</f>
        <v>Black Cumin Seed Cake Crushed Dried</v>
      </c>
      <c r="G232" s="55" t="s">
        <v>25769</v>
      </c>
      <c r="H232" s="55" t="s">
        <v>25769</v>
      </c>
      <c r="J232" s="55" t="s">
        <v>25808</v>
      </c>
      <c r="K232" s="32" t="s">
        <v>324</v>
      </c>
      <c r="L232" s="32" t="s">
        <v>324</v>
      </c>
      <c r="R232" t="str" cm="1">
        <f t="array" ref="R232">IFERROR(INDEX(AOM[AOM], MATCH(1, (AOM[Edge_Value]=ani_diet!D232)*(AOM[Is_Ani_Diet_Ingredient]&lt;&gt;FALSE), 0)), "No Match in AOM")</f>
        <v>AOM_006158</v>
      </c>
      <c r="S232" t="str" cm="1">
        <f t="array" ref="S232">IFERROR(IF(INDEX(AOM[Scientific Name], MATCH(1, (AOM[Edge_Value]=ani_diet!D232)*(AOM[Is_Ani_Diet_Ingredient]&lt;&gt;FALSE), 0))=0, "", INDEX(AOM[Scientific Name], MATCH(1, (AOM[Edge_Value]=ani_diet!D232)*(AOM[Is_Ani_Diet_Ingredient]&lt;&gt;FALSE), 0))), "No Match in AOM")</f>
        <v>Nigella sativa</v>
      </c>
      <c r="T232" t="str" cm="1">
        <f t="array" ref="T232">IF((S232&lt;&gt;"")*(S232&lt;&gt;"No Match in AOM"),IF(J232&lt;&gt;"",_xlfn.TEXTJOIN(";",TRUE,CONCATENATE(_xlfn.TEXTSPLIT(S232,";",TRUE,FALSE)," ",J232)),S232),"")</f>
        <v>Nigella sativa Seed Cake</v>
      </c>
    </row>
    <row r="233" spans="1:20">
      <c r="A233" s="30" t="s">
        <v>25959</v>
      </c>
      <c r="B233" s="55" t="s">
        <v>20646</v>
      </c>
      <c r="C233" s="56" t="str">
        <f>_xlfn.TEXTJOIN(" ",TRUE,B233,IF(ISBLANK(J233),"",_xlfn.TEXTSPLIT(J233,";")))</f>
        <v>Black Cumin Seed</v>
      </c>
      <c r="D233" s="56" t="str">
        <f>_xlfn.TEXTJOIN(" ",TRUE,B233,IF(ISBLANK(J233),"",_xlfn.TEXTSPLIT(J233,";")),IF(ISBLANK(H233),"",_xlfn.TEXTSPLIT(H233,";")))</f>
        <v>Black Cumin Seed Ground</v>
      </c>
      <c r="E233" s="56" t="str">
        <f>_xlfn.TEXTJOIN(" ",TRUE,B233,F233,IF(ISBLANK(J233),"",_xlfn.TEXTSPLIT(J233,";")),IF(ISBLANK(G233),"",_xlfn.TEXTSPLIT(G233,";")))</f>
        <v>Black Cumin Seed Meal</v>
      </c>
      <c r="G233" s="55" t="s">
        <v>25824</v>
      </c>
      <c r="H233" s="55" t="s">
        <v>6052</v>
      </c>
      <c r="J233" s="55" t="s">
        <v>3446</v>
      </c>
      <c r="K233" s="32" t="s">
        <v>324</v>
      </c>
      <c r="L233" s="32" t="s">
        <v>324</v>
      </c>
      <c r="R233" t="str" cm="1">
        <f t="array" ref="R233">IFERROR(INDEX(AOM[AOM], MATCH(1, (AOM[Edge_Value]=ani_diet!D233)*(AOM[Is_Ani_Diet_Ingredient]&lt;&gt;FALSE), 0)), "No Match in AOM")</f>
        <v>AOM_001909</v>
      </c>
      <c r="S233" t="str" cm="1">
        <f t="array" ref="S233">IFERROR(IF(INDEX(AOM[Scientific Name], MATCH(1, (AOM[Edge_Value]=ani_diet!D233)*(AOM[Is_Ani_Diet_Ingredient]&lt;&gt;FALSE), 0))=0, "", INDEX(AOM[Scientific Name], MATCH(1, (AOM[Edge_Value]=ani_diet!D233)*(AOM[Is_Ani_Diet_Ingredient]&lt;&gt;FALSE), 0))), "No Match in AOM")</f>
        <v>Nigella sativa</v>
      </c>
      <c r="T233" t="str" cm="1">
        <f t="array" ref="T233">IF((S233&lt;&gt;"")*(S233&lt;&gt;"No Match in AOM"),IF(J233&lt;&gt;"",_xlfn.TEXTJOIN(";",TRUE,CONCATENATE(_xlfn.TEXTSPLIT(S233,";",TRUE,FALSE)," ",J233)),S233),"")</f>
        <v>Nigella sativa Seed</v>
      </c>
    </row>
    <row r="234" spans="1:20">
      <c r="A234" s="30" t="s">
        <v>18473</v>
      </c>
      <c r="B234" s="55" t="s">
        <v>25960</v>
      </c>
      <c r="C234" s="56" t="str">
        <f>_xlfn.TEXTJOIN(" ",TRUE,B234,IF(ISBLANK(J234),"",_xlfn.TEXTSPLIT(J234,";")))</f>
        <v>Black Soldier Fly Larvae</v>
      </c>
      <c r="D234" s="56" t="str">
        <f>_xlfn.TEXTJOIN(" ",TRUE,B234,IF(ISBLANK(J234),"",_xlfn.TEXTSPLIT(J234,";")),IF(ISBLANK(H234),"",_xlfn.TEXTSPLIT(H234,";")))</f>
        <v>Black Soldier Fly Larvae</v>
      </c>
      <c r="E234" s="56" t="str">
        <f>_xlfn.TEXTJOIN(" ",TRUE,B234,F234,IF(ISBLANK(J234),"",_xlfn.TEXTSPLIT(J234,";")),IF(ISBLANK(G234),"",_xlfn.TEXTSPLIT(G234,";")))</f>
        <v>Black Soldier Fly Larvae</v>
      </c>
      <c r="J234" s="55" t="s">
        <v>25961</v>
      </c>
      <c r="K234" s="32" t="s">
        <v>324</v>
      </c>
      <c r="N234" t="s">
        <v>2563</v>
      </c>
      <c r="O234" t="s">
        <v>2534</v>
      </c>
      <c r="P234" t="s">
        <v>25819</v>
      </c>
      <c r="Q234" t="s">
        <v>25820</v>
      </c>
      <c r="R234" t="str" cm="1">
        <f t="array" ref="R234">IFERROR(INDEX(AOM[AOM], MATCH(1, (AOM[Edge_Value]=ani_diet!D234)*(AOM[Is_Ani_Diet_Ingredient]&lt;&gt;FALSE), 0)), "No Match in AOM")</f>
        <v>AOM_006043</v>
      </c>
      <c r="S234" t="str" cm="1">
        <f t="array" ref="S234">IFERROR(IF(INDEX(AOM[Scientific Name], MATCH(1, (AOM[Edge_Value]=ani_diet!D234)*(AOM[Is_Ani_Diet_Ingredient]&lt;&gt;FALSE), 0))=0, "", INDEX(AOM[Scientific Name], MATCH(1, (AOM[Edge_Value]=ani_diet!D234)*(AOM[Is_Ani_Diet_Ingredient]&lt;&gt;FALSE), 0))), "No Match in AOM")</f>
        <v>Hermetia illucens</v>
      </c>
      <c r="T234" t="str" cm="1">
        <f t="array" ref="T234">IF((S234&lt;&gt;"")*(S234&lt;&gt;"No Match in AOM"),IF(J234&lt;&gt;"",_xlfn.TEXTJOIN(";",TRUE,CONCATENATE(_xlfn.TEXTSPLIT(S234,";",TRUE,FALSE)," ",J234)),S234),"")</f>
        <v>Hermetia illucens Larvae</v>
      </c>
    </row>
    <row r="235" spans="1:20">
      <c r="A235" s="30" t="s">
        <v>25962</v>
      </c>
      <c r="B235" s="55" t="s">
        <v>25960</v>
      </c>
      <c r="C235" s="56" t="str">
        <f>_xlfn.TEXTJOIN(" ",TRUE,B235,IF(ISBLANK(J235),"",_xlfn.TEXTSPLIT(J235,";")))</f>
        <v>Black Soldier Fly Larvae</v>
      </c>
      <c r="D235" s="56" t="str">
        <f>_xlfn.TEXTJOIN(" ",TRUE,B235,IF(ISBLANK(J235),"",_xlfn.TEXTSPLIT(J235,";")),IF(ISBLANK(H235),"",_xlfn.TEXTSPLIT(H235,";")))</f>
        <v>Black Soldier Fly Larvae Dried Ground</v>
      </c>
      <c r="E235" s="56" t="str">
        <f>_xlfn.TEXTJOIN(" ",TRUE,B235,F235,IF(ISBLANK(J235),"",_xlfn.TEXTSPLIT(J235,";")),IF(ISBLANK(G235),"",_xlfn.TEXTSPLIT(G235,";")))</f>
        <v>Black Soldier Fly Larvae Dried Ground</v>
      </c>
      <c r="G235" s="55" t="s">
        <v>25767</v>
      </c>
      <c r="H235" s="55" t="s">
        <v>25767</v>
      </c>
      <c r="J235" s="55" t="s">
        <v>25961</v>
      </c>
      <c r="K235" s="32" t="s">
        <v>324</v>
      </c>
      <c r="N235" t="s">
        <v>25963</v>
      </c>
      <c r="O235" t="s">
        <v>25964</v>
      </c>
      <c r="P235" t="s">
        <v>25965</v>
      </c>
      <c r="Q235" t="s">
        <v>25966</v>
      </c>
      <c r="R235" t="str" cm="1">
        <f t="array" ref="R235">IFERROR(INDEX(AOM[AOM], MATCH(1, (AOM[Edge_Value]=ani_diet!D235)*(AOM[Is_Ani_Diet_Ingredient]&lt;&gt;FALSE), 0)), "No Match in AOM")</f>
        <v>AOM_000551</v>
      </c>
      <c r="S235" t="str" cm="1">
        <f t="array" ref="S235">IFERROR(IF(INDEX(AOM[Scientific Name], MATCH(1, (AOM[Edge_Value]=ani_diet!D235)*(AOM[Is_Ani_Diet_Ingredient]&lt;&gt;FALSE), 0))=0, "", INDEX(AOM[Scientific Name], MATCH(1, (AOM[Edge_Value]=ani_diet!D235)*(AOM[Is_Ani_Diet_Ingredient]&lt;&gt;FALSE), 0))), "No Match in AOM")</f>
        <v>Hermetia illucens</v>
      </c>
      <c r="T235" t="str" cm="1">
        <f t="array" ref="T235">IF((S235&lt;&gt;"")*(S235&lt;&gt;"No Match in AOM"),IF(J235&lt;&gt;"",_xlfn.TEXTJOIN(";",TRUE,CONCATENATE(_xlfn.TEXTSPLIT(S235,";",TRUE,FALSE)," ",J235)),S235),"")</f>
        <v>Hermetia illucens Larvae</v>
      </c>
    </row>
    <row r="236" spans="1:20">
      <c r="A236" s="30" t="s">
        <v>18312</v>
      </c>
      <c r="B236" s="55" t="s">
        <v>18312</v>
      </c>
      <c r="C236" s="56" t="str">
        <f>_xlfn.TEXTJOIN(" ",TRUE,B236,IF(ISBLANK(J236),"",_xlfn.TEXTSPLIT(J236,";")))</f>
        <v>Blood</v>
      </c>
      <c r="D236" s="56" t="str">
        <f>_xlfn.TEXTJOIN(" ",TRUE,B236,IF(ISBLANK(J236),"",_xlfn.TEXTSPLIT(J236,";")),IF(ISBLANK(H236),"",_xlfn.TEXTSPLIT(H236,";")))</f>
        <v>Blood</v>
      </c>
      <c r="E236" s="56" t="str">
        <f>_xlfn.TEXTJOIN(" ",TRUE,B236,F236,IF(ISBLANK(J236),"",_xlfn.TEXTSPLIT(J236,";")),IF(ISBLANK(G236),"",_xlfn.TEXTSPLIT(G236,";")))</f>
        <v>Blood</v>
      </c>
      <c r="R236" t="str" cm="1">
        <f t="array" ref="R236">IFERROR(INDEX(AOM[AOM], MATCH(1, (AOM[Edge_Value]=ani_diet!D236)*(AOM[Is_Ani_Diet_Ingredient]&lt;&gt;FALSE), 0)), "No Match in AOM")</f>
        <v>AOM_001616</v>
      </c>
      <c r="S236" t="str" cm="1">
        <f t="array" ref="S236">IFERROR(IF(INDEX(AOM[Scientific Name], MATCH(1, (AOM[Edge_Value]=ani_diet!D236)*(AOM[Is_Ani_Diet_Ingredient]&lt;&gt;FALSE), 0))=0, "", INDEX(AOM[Scientific Name], MATCH(1, (AOM[Edge_Value]=ani_diet!D236)*(AOM[Is_Ani_Diet_Ingredient]&lt;&gt;FALSE), 0))), "No Match in AOM")</f>
        <v/>
      </c>
      <c r="T236" t="str" cm="1">
        <f t="array" ref="T236">IF((S236&lt;&gt;"")*(S236&lt;&gt;"No Match in AOM"),IF(J236&lt;&gt;"",_xlfn.TEXTJOIN(";",TRUE,CONCATENATE(_xlfn.TEXTSPLIT(S236,";",TRUE,FALSE)," ",J236)),S236),"")</f>
        <v/>
      </c>
    </row>
    <row r="237" spans="1:20">
      <c r="A237" s="30" t="s">
        <v>25967</v>
      </c>
      <c r="B237" s="55" t="s">
        <v>18312</v>
      </c>
      <c r="C237" s="56" t="str">
        <f>_xlfn.TEXTJOIN(" ",TRUE,B237,IF(ISBLANK(J237),"",_xlfn.TEXTSPLIT(J237,";")))</f>
        <v>Blood</v>
      </c>
      <c r="D237" s="56" t="str">
        <f>_xlfn.TEXTJOIN(" ",TRUE,B237,IF(ISBLANK(J237),"",_xlfn.TEXTSPLIT(J237,";")),IF(ISBLANK(H237),"",_xlfn.TEXTSPLIT(H237,";")))</f>
        <v>Blood Dried Ground Heated</v>
      </c>
      <c r="E237" s="56" t="str">
        <f>_xlfn.TEXTJOIN(" ",TRUE,B237,F237,IF(ISBLANK(J237),"",_xlfn.TEXTSPLIT(J237,";")),IF(ISBLANK(G237),"",_xlfn.TEXTSPLIT(G237,";")))</f>
        <v>Blood Meal Cooked Dried (Sun) Ground</v>
      </c>
      <c r="G237" s="55" t="s">
        <v>25968</v>
      </c>
      <c r="H237" s="55" t="s">
        <v>25969</v>
      </c>
      <c r="R237" t="str" cm="1">
        <f t="array" ref="R237">IFERROR(INDEX(AOM[AOM], MATCH(1, (AOM[Edge_Value]=ani_diet!D237)*(AOM[Is_Ani_Diet_Ingredient]&lt;&gt;FALSE), 0)), "No Match in AOM")</f>
        <v>AOM_000537</v>
      </c>
      <c r="S237" t="str" cm="1">
        <f t="array" ref="S237">IFERROR(IF(INDEX(AOM[Scientific Name], MATCH(1, (AOM[Edge_Value]=ani_diet!D237)*(AOM[Is_Ani_Diet_Ingredient]&lt;&gt;FALSE), 0))=0, "", INDEX(AOM[Scientific Name], MATCH(1, (AOM[Edge_Value]=ani_diet!D237)*(AOM[Is_Ani_Diet_Ingredient]&lt;&gt;FALSE), 0))), "No Match in AOM")</f>
        <v/>
      </c>
      <c r="T237" t="str" cm="1">
        <f t="array" ref="T237">IF((S237&lt;&gt;"")*(S237&lt;&gt;"No Match in AOM"),IF(J237&lt;&gt;"",_xlfn.TEXTJOIN(";",TRUE,CONCATENATE(_xlfn.TEXTSPLIT(S237,";",TRUE,FALSE)," ",J237)),S237),"")</f>
        <v/>
      </c>
    </row>
    <row r="238" spans="1:20">
      <c r="A238" s="30" t="s">
        <v>25970</v>
      </c>
      <c r="B238" s="55" t="s">
        <v>18312</v>
      </c>
      <c r="C238" s="56" t="str">
        <f>_xlfn.TEXTJOIN(" ",TRUE,B238,IF(ISBLANK(J238),"",_xlfn.TEXTSPLIT(J238,";")))</f>
        <v>Blood</v>
      </c>
      <c r="D238" s="56" t="str">
        <f>_xlfn.TEXTJOIN(" ",TRUE,B238,IF(ISBLANK(J238),"",_xlfn.TEXTSPLIT(J238,";")),IF(ISBLANK(H238),"",_xlfn.TEXTSPLIT(H238,";")))</f>
        <v>Blood Ground</v>
      </c>
      <c r="E238" s="56" t="str">
        <f>_xlfn.TEXTJOIN(" ",TRUE,B238,F238,IF(ISBLANK(J238),"",_xlfn.TEXTSPLIT(J238,";")),IF(ISBLANK(G238),"",_xlfn.TEXTSPLIT(G238,";")))</f>
        <v>Blood Meal</v>
      </c>
      <c r="G238" s="55" t="s">
        <v>25824</v>
      </c>
      <c r="H238" s="55" t="s">
        <v>6052</v>
      </c>
      <c r="K238" s="32" t="s">
        <v>324</v>
      </c>
      <c r="L238" s="32" t="s">
        <v>324</v>
      </c>
      <c r="N238" t="s">
        <v>2563</v>
      </c>
      <c r="O238" t="s">
        <v>2534</v>
      </c>
      <c r="P238" t="s">
        <v>25819</v>
      </c>
      <c r="Q238" t="s">
        <v>25820</v>
      </c>
      <c r="R238" t="str" cm="1">
        <f t="array" ref="R238">IFERROR(INDEX(AOM[AOM], MATCH(1, (AOM[Edge_Value]=ani_diet!D238)*(AOM[Is_Ani_Diet_Ingredient]&lt;&gt;FALSE), 0)), "No Match in AOM")</f>
        <v>AOM_000536</v>
      </c>
      <c r="S238" t="str" cm="1">
        <f t="array" ref="S238">IFERROR(IF(INDEX(AOM[Scientific Name], MATCH(1, (AOM[Edge_Value]=ani_diet!D238)*(AOM[Is_Ani_Diet_Ingredient]&lt;&gt;FALSE), 0))=0, "", INDEX(AOM[Scientific Name], MATCH(1, (AOM[Edge_Value]=ani_diet!D238)*(AOM[Is_Ani_Diet_Ingredient]&lt;&gt;FALSE), 0))), "No Match in AOM")</f>
        <v/>
      </c>
      <c r="T238" t="str" cm="1">
        <f t="array" ref="T238">IF((S238&lt;&gt;"")*(S238&lt;&gt;"No Match in AOM"),IF(J238&lt;&gt;"",_xlfn.TEXTJOIN(";",TRUE,CONCATENATE(_xlfn.TEXTSPLIT(S238,";",TRUE,FALSE)," ",J238)),S238),"")</f>
        <v/>
      </c>
    </row>
    <row r="239" spans="1:20">
      <c r="A239" s="30" t="s">
        <v>25971</v>
      </c>
      <c r="B239" s="55" t="s">
        <v>4130</v>
      </c>
      <c r="C239" s="56" t="str">
        <f>_xlfn.TEXTJOIN(" ",TRUE,B239,IF(ISBLANK(J239),"",_xlfn.TEXTSPLIT(J239,";")))</f>
        <v>Blue Lupin</v>
      </c>
      <c r="D239" s="56" t="str">
        <f>_xlfn.TEXTJOIN(" ",TRUE,B239,IF(ISBLANK(J239),"",_xlfn.TEXTSPLIT(J239,";")),IF(ISBLANK(H239),"",_xlfn.TEXTSPLIT(H239,";")))</f>
        <v>Blue Lupin</v>
      </c>
      <c r="E239" s="56" t="str">
        <f>_xlfn.TEXTJOIN(" ",TRUE,B239,F239,IF(ISBLANK(J239),"",_xlfn.TEXTSPLIT(J239,";")),IF(ISBLANK(G239),"",_xlfn.TEXTSPLIT(G239,";")))</f>
        <v>Blue Lupin</v>
      </c>
      <c r="R239" t="str" cm="1">
        <f t="array" ref="R239">IFERROR(INDEX(AOM[AOM], MATCH(1, (AOM[Edge_Value]=ani_diet!D239)*(AOM[Is_Ani_Diet_Ingredient]&lt;&gt;FALSE), 0)), "No Match in AOM")</f>
        <v>AOM_001351</v>
      </c>
      <c r="S239" t="str" cm="1">
        <f t="array" ref="S239">IFERROR(IF(INDEX(AOM[Scientific Name], MATCH(1, (AOM[Edge_Value]=ani_diet!D239)*(AOM[Is_Ani_Diet_Ingredient]&lt;&gt;FALSE), 0))=0, "", INDEX(AOM[Scientific Name], MATCH(1, (AOM[Edge_Value]=ani_diet!D239)*(AOM[Is_Ani_Diet_Ingredient]&lt;&gt;FALSE), 0))), "No Match in AOM")</f>
        <v>Lupinus angustifolius</v>
      </c>
      <c r="T239" t="str" cm="1">
        <f t="array" ref="T239">IF((S239&lt;&gt;"")*(S239&lt;&gt;"No Match in AOM"),IF(J239&lt;&gt;"",_xlfn.TEXTJOIN(";",TRUE,CONCATENATE(_xlfn.TEXTSPLIT(S239,";",TRUE,FALSE)," ",J239)),S239),"")</f>
        <v>Lupinus angustifolius</v>
      </c>
    </row>
    <row r="240" spans="1:20">
      <c r="A240" s="30" t="s">
        <v>25972</v>
      </c>
      <c r="B240" s="55" t="s">
        <v>4130</v>
      </c>
      <c r="C240" s="56" t="str">
        <f>_xlfn.TEXTJOIN(" ",TRUE,B240,IF(ISBLANK(J240),"",_xlfn.TEXTSPLIT(J240,";")))</f>
        <v>Blue Lupin</v>
      </c>
      <c r="D240" s="56" t="str">
        <f>_xlfn.TEXTJOIN(" ",TRUE,B240,IF(ISBLANK(J240),"",_xlfn.TEXTSPLIT(J240,";")),IF(ISBLANK(H240),"",_xlfn.TEXTSPLIT(H240,";")))</f>
        <v>Blue Lupin Dried</v>
      </c>
      <c r="E240" s="56" t="str">
        <f>_xlfn.TEXTJOIN(" ",TRUE,B240,F240,IF(ISBLANK(J240),"",_xlfn.TEXTSPLIT(J240,";")),IF(ISBLANK(G240),"",_xlfn.TEXTSPLIT(G240,";")))</f>
        <v>Blue Lupin Dried</v>
      </c>
      <c r="G240" s="55" t="s">
        <v>17480</v>
      </c>
      <c r="H240" s="55" t="s">
        <v>17480</v>
      </c>
      <c r="R240" t="str" cm="1">
        <f t="array" ref="R240">IFERROR(INDEX(AOM[AOM], MATCH(1, (AOM[Edge_Value]=ani_diet!D240)*(AOM[Is_Ani_Diet_Ingredient]&lt;&gt;FALSE), 0)), "No Match in AOM")</f>
        <v>AOM_001117</v>
      </c>
      <c r="S240" t="str" cm="1">
        <f t="array" ref="S240">IFERROR(IF(INDEX(AOM[Scientific Name], MATCH(1, (AOM[Edge_Value]=ani_diet!D240)*(AOM[Is_Ani_Diet_Ingredient]&lt;&gt;FALSE), 0))=0, "", INDEX(AOM[Scientific Name], MATCH(1, (AOM[Edge_Value]=ani_diet!D240)*(AOM[Is_Ani_Diet_Ingredient]&lt;&gt;FALSE), 0))), "No Match in AOM")</f>
        <v>Lupinus angustifolius</v>
      </c>
      <c r="T240" t="str" cm="1">
        <f t="array" ref="T240">IF((S240&lt;&gt;"")*(S240&lt;&gt;"No Match in AOM"),IF(J240&lt;&gt;"",_xlfn.TEXTJOIN(";",TRUE,CONCATENATE(_xlfn.TEXTSPLIT(S240,";",TRUE,FALSE)," ",J240)),S240),"")</f>
        <v>Lupinus angustifolius</v>
      </c>
    </row>
    <row r="241" spans="1:21">
      <c r="A241" s="30" t="s">
        <v>25973</v>
      </c>
      <c r="B241" s="55" t="s">
        <v>4130</v>
      </c>
      <c r="C241" s="56" t="str">
        <f>_xlfn.TEXTJOIN(" ",TRUE,B241,IF(ISBLANK(J241),"",_xlfn.TEXTSPLIT(J241,";")))</f>
        <v>Blue Lupin Grain</v>
      </c>
      <c r="D241" s="56" t="str">
        <f>_xlfn.TEXTJOIN(" ",TRUE,B241,IF(ISBLANK(J241),"",_xlfn.TEXTSPLIT(J241,";")),IF(ISBLANK(H241),"",_xlfn.TEXTSPLIT(H241,";")))</f>
        <v>Blue Lupin Grain</v>
      </c>
      <c r="E241" s="56" t="str">
        <f>_xlfn.TEXTJOIN(" ",TRUE,B241,F241,IF(ISBLANK(J241),"",_xlfn.TEXTSPLIT(J241,";")),IF(ISBLANK(G241),"",_xlfn.TEXTSPLIT(G241,";")))</f>
        <v>Blue Lupin Grain</v>
      </c>
      <c r="J241" s="55" t="s">
        <v>25930</v>
      </c>
      <c r="R241" t="str" cm="1">
        <f t="array" ref="R241">IFERROR(INDEX(AOM[AOM], MATCH(1, (AOM[Edge_Value]=ani_diet!D243)*(AOM[Is_Ani_Diet_Ingredient]&lt;&gt;FALSE), 0)), "No Match in AOM")</f>
        <v>AOM_001906</v>
      </c>
      <c r="S241" t="str" cm="1">
        <f t="array" ref="S241">IFERROR(IF(INDEX(AOM[Scientific Name], MATCH(1, (AOM[Edge_Value]=ani_diet!D243)*(AOM[Is_Ani_Diet_Ingredient]&lt;&gt;FALSE), 0))=0, "", INDEX(AOM[Scientific Name], MATCH(1, (AOM[Edge_Value]=ani_diet!D243)*(AOM[Is_Ani_Diet_Ingredient]&lt;&gt;FALSE), 0))), "No Match in AOM")</f>
        <v>Lupinus angustifolius</v>
      </c>
      <c r="T241" t="str" cm="1">
        <f t="array" ref="T241">IF((S241&lt;&gt;"")*(S241&lt;&gt;"No Match in AOM"),IF(J241&lt;&gt;"",_xlfn.TEXTJOIN(";",TRUE,CONCATENATE(_xlfn.TEXTSPLIT(S241,";",TRUE,FALSE)," ",J241)),S241),"")</f>
        <v>Lupinus angustifolius Grain</v>
      </c>
      <c r="U241" t="s">
        <v>25974</v>
      </c>
    </row>
    <row r="242" spans="1:21">
      <c r="A242" s="30" t="s">
        <v>20424</v>
      </c>
      <c r="B242" s="55" t="s">
        <v>4130</v>
      </c>
      <c r="C242" s="56" t="str">
        <f>_xlfn.TEXTJOIN(" ",TRUE,B242,IF(ISBLANK(J242),"",_xlfn.TEXTSPLIT(J242,";")))</f>
        <v>Blue Lupin Grain</v>
      </c>
      <c r="D242" s="56" t="str">
        <f>_xlfn.TEXTJOIN(" ",TRUE,B242,IF(ISBLANK(J242),"",_xlfn.TEXTSPLIT(J242,";")),IF(ISBLANK(H242),"",_xlfn.TEXTSPLIT(H242,";")))</f>
        <v>Blue Lupin Grain Dried</v>
      </c>
      <c r="E242" s="56" t="str">
        <f>_xlfn.TEXTJOIN(" ",TRUE,B242,F242,IF(ISBLANK(J242),"",_xlfn.TEXTSPLIT(J242,";")),IF(ISBLANK(G242),"",_xlfn.TEXTSPLIT(G242,";")))</f>
        <v>Blue Lupin Grain Dried</v>
      </c>
      <c r="G242" s="55" t="s">
        <v>17480</v>
      </c>
      <c r="H242" s="55" t="s">
        <v>17480</v>
      </c>
      <c r="J242" s="55" t="s">
        <v>25930</v>
      </c>
      <c r="R242" t="str" cm="1">
        <f t="array" ref="R242">IFERROR(INDEX(AOM[AOM], MATCH(1, (AOM[Edge_Value]=ani_diet!D241)*(AOM[Is_Ani_Diet_Ingredient]&lt;&gt;FALSE), 0)), "No Match in AOM")</f>
        <v>AOM_001896</v>
      </c>
      <c r="S242" t="str" cm="1">
        <f t="array" ref="S242">IFERROR(IF(INDEX(AOM[Scientific Name], MATCH(1, (AOM[Edge_Value]=ani_diet!D241)*(AOM[Is_Ani_Diet_Ingredient]&lt;&gt;FALSE), 0))=0, "", INDEX(AOM[Scientific Name], MATCH(1, (AOM[Edge_Value]=ani_diet!D241)*(AOM[Is_Ani_Diet_Ingredient]&lt;&gt;FALSE), 0))), "No Match in AOM")</f>
        <v>Lupinus angustifolius</v>
      </c>
      <c r="T242" t="str" cm="1">
        <f t="array" ref="T242">IF((S242&lt;&gt;"")*(S242&lt;&gt;"No Match in AOM"),IF(J242&lt;&gt;"",_xlfn.TEXTJOIN(";",TRUE,CONCATENATE(_xlfn.TEXTSPLIT(S242,";",TRUE,FALSE)," ",J242)),S242),"")</f>
        <v>Lupinus angustifolius Grain</v>
      </c>
    </row>
    <row r="243" spans="1:21">
      <c r="A243" s="30" t="s">
        <v>25975</v>
      </c>
      <c r="B243" s="55" t="s">
        <v>4130</v>
      </c>
      <c r="C243" s="56" t="str">
        <f>_xlfn.TEXTJOIN(" ",TRUE,B243,IF(ISBLANK(J243),"",_xlfn.TEXTSPLIT(J243,";")))</f>
        <v>Blue Lupin Grain</v>
      </c>
      <c r="D243" s="56" t="str">
        <f>_xlfn.TEXTJOIN(" ",TRUE,B243,IF(ISBLANK(J243),"",_xlfn.TEXTSPLIT(J243,";")),IF(ISBLANK(H243),"",_xlfn.TEXTSPLIT(H243,";")))</f>
        <v>Blue Lupin Grain Roasted</v>
      </c>
      <c r="E243" s="56" t="str">
        <f>_xlfn.TEXTJOIN(" ",TRUE,B243,F243,IF(ISBLANK(J243),"",_xlfn.TEXTSPLIT(J243,";")),IF(ISBLANK(G243),"",_xlfn.TEXTSPLIT(G243,";")))</f>
        <v>Blue Lupin Grain Roasted</v>
      </c>
      <c r="G243" s="55" t="s">
        <v>17470</v>
      </c>
      <c r="H243" s="55" t="s">
        <v>17470</v>
      </c>
      <c r="J243" s="55" t="s">
        <v>25930</v>
      </c>
      <c r="R243" t="str" cm="1">
        <f t="array" ref="R243">IFERROR(INDEX(AOM[AOM], MATCH(1, (AOM[Edge_Value]=ani_diet!D242)*(AOM[Is_Ani_Diet_Ingredient]&lt;&gt;FALSE), 0)), "No Match in AOM")</f>
        <v>AOM_001907</v>
      </c>
      <c r="S243" t="str" cm="1">
        <f t="array" ref="S243">IFERROR(IF(INDEX(AOM[Scientific Name], MATCH(1, (AOM[Edge_Value]=ani_diet!D242)*(AOM[Is_Ani_Diet_Ingredient]&lt;&gt;FALSE), 0))=0, "", INDEX(AOM[Scientific Name], MATCH(1, (AOM[Edge_Value]=ani_diet!D242)*(AOM[Is_Ani_Diet_Ingredient]&lt;&gt;FALSE), 0))), "No Match in AOM")</f>
        <v>Lupinus angustifolius</v>
      </c>
      <c r="T243" t="str" cm="1">
        <f t="array" ref="T243">IF((S243&lt;&gt;"")*(S243&lt;&gt;"No Match in AOM"),IF(J243&lt;&gt;"",_xlfn.TEXTJOIN(";",TRUE,CONCATENATE(_xlfn.TEXTSPLIT(S243,";",TRUE,FALSE)," ",J243)),S243),"")</f>
        <v>Lupinus angustifolius Grain</v>
      </c>
    </row>
    <row r="244" spans="1:21">
      <c r="A244" s="30" t="s">
        <v>23524</v>
      </c>
      <c r="B244" s="55" t="s">
        <v>23524</v>
      </c>
      <c r="C244" s="56" t="str">
        <f>_xlfn.TEXTJOIN(" ",TRUE,B244,IF(ISBLANK(J244),"",_xlfn.TEXTSPLIT(J244,";")))</f>
        <v>Bole Soil</v>
      </c>
      <c r="D244" s="56" t="str">
        <f>_xlfn.TEXTJOIN(" ",TRUE,B244,IF(ISBLANK(J244),"",_xlfn.TEXTSPLIT(J244,";")),IF(ISBLANK(H244),"",_xlfn.TEXTSPLIT(H244,";")))</f>
        <v>Bole Soil</v>
      </c>
      <c r="E244" s="56" t="str">
        <f>_xlfn.TEXTJOIN(" ",TRUE,B244,F244,IF(ISBLANK(J244),"",_xlfn.TEXTSPLIT(J244,";")),IF(ISBLANK(G244),"",_xlfn.TEXTSPLIT(G244,";")))</f>
        <v>Bole Soil</v>
      </c>
      <c r="R244" t="str" cm="1">
        <f t="array" ref="R244">IFERROR(INDEX(AOM[AOM], MATCH(1, (AOM[Edge_Value]=ani_diet!D244)*(AOM[Is_Ani_Diet_Ingredient]&lt;&gt;FALSE), 0)), "No Match in AOM")</f>
        <v>AOM_003889</v>
      </c>
      <c r="S244" t="str" cm="1">
        <f t="array" ref="S244">IFERROR(IF(INDEX(AOM[Scientific Name], MATCH(1, (AOM[Edge_Value]=ani_diet!D244)*(AOM[Is_Ani_Diet_Ingredient]&lt;&gt;FALSE), 0))=0, "", INDEX(AOM[Scientific Name], MATCH(1, (AOM[Edge_Value]=ani_diet!D244)*(AOM[Is_Ani_Diet_Ingredient]&lt;&gt;FALSE), 0))), "No Match in AOM")</f>
        <v/>
      </c>
      <c r="T244" t="str" cm="1">
        <f t="array" ref="T244">IF((S244&lt;&gt;"")*(S244&lt;&gt;"No Match in AOM"),IF(J244&lt;&gt;"",_xlfn.TEXTJOIN(";",TRUE,CONCATENATE(_xlfn.TEXTSPLIT(S244,";",TRUE,FALSE)," ",J244)),S244),"")</f>
        <v/>
      </c>
    </row>
    <row r="245" spans="1:21">
      <c r="A245" s="30" t="s">
        <v>18560</v>
      </c>
      <c r="B245" s="55" t="s">
        <v>18560</v>
      </c>
      <c r="C245" s="56" t="str">
        <f>_xlfn.TEXTJOIN(" ",TRUE,B245,IF(ISBLANK(J245),"",_xlfn.TEXTSPLIT(J245,";")))</f>
        <v>Bone</v>
      </c>
      <c r="D245" s="56" t="str">
        <f>_xlfn.TEXTJOIN(" ",TRUE,B245,IF(ISBLANK(J245),"",_xlfn.TEXTSPLIT(J245,";")),IF(ISBLANK(H245),"",_xlfn.TEXTSPLIT(H245,";")))</f>
        <v>Bone</v>
      </c>
      <c r="E245" s="56" t="str">
        <f>_xlfn.TEXTJOIN(" ",TRUE,B245,F245,IF(ISBLANK(J245),"",_xlfn.TEXTSPLIT(J245,";")),IF(ISBLANK(G245),"",_xlfn.TEXTSPLIT(G245,";")))</f>
        <v>Bone</v>
      </c>
      <c r="R245" t="str" cm="1">
        <f t="array" ref="R245">IFERROR(INDEX(AOM[AOM], MATCH(1, (AOM[Edge_Value]=ani_diet!D245)*(AOM[Is_Ani_Diet_Ingredient]&lt;&gt;FALSE), 0)), "No Match in AOM")</f>
        <v>AOM_000540</v>
      </c>
      <c r="S245" t="str" cm="1">
        <f t="array" ref="S245">IFERROR(IF(INDEX(AOM[Scientific Name], MATCH(1, (AOM[Edge_Value]=ani_diet!D245)*(AOM[Is_Ani_Diet_Ingredient]&lt;&gt;FALSE), 0))=0, "", INDEX(AOM[Scientific Name], MATCH(1, (AOM[Edge_Value]=ani_diet!D245)*(AOM[Is_Ani_Diet_Ingredient]&lt;&gt;FALSE), 0))), "No Match in AOM")</f>
        <v/>
      </c>
      <c r="T245" t="str" cm="1">
        <f t="array" ref="T245">IF((S245&lt;&gt;"")*(S245&lt;&gt;"No Match in AOM"),IF(J245&lt;&gt;"",_xlfn.TEXTJOIN(";",TRUE,CONCATENATE(_xlfn.TEXTSPLIT(S245,";",TRUE,FALSE)," ",J245)),S245),"")</f>
        <v/>
      </c>
    </row>
    <row r="246" spans="1:21">
      <c r="A246" s="30" t="s">
        <v>18565</v>
      </c>
      <c r="B246" s="55" t="s">
        <v>18560</v>
      </c>
      <c r="C246" s="56" t="str">
        <f>_xlfn.TEXTJOIN(" ",TRUE,B246,IF(ISBLANK(J246),"",_xlfn.TEXTSPLIT(J246,";")))</f>
        <v>Bone Ash</v>
      </c>
      <c r="D246" s="56" t="str">
        <f>_xlfn.TEXTJOIN(" ",TRUE,B246,IF(ISBLANK(J246),"",_xlfn.TEXTSPLIT(J246,";")),IF(ISBLANK(H246),"",_xlfn.TEXTSPLIT(H246,";")))</f>
        <v>Bone Ash</v>
      </c>
      <c r="E246" s="56" t="str">
        <f>_xlfn.TEXTJOIN(" ",TRUE,B246,F246,IF(ISBLANK(J246),"",_xlfn.TEXTSPLIT(J246,";")),IF(ISBLANK(G246),"",_xlfn.TEXTSPLIT(G246,";")))</f>
        <v>Bone Ash</v>
      </c>
      <c r="J246" s="55" t="s">
        <v>3076</v>
      </c>
      <c r="L246" s="32" t="s">
        <v>324</v>
      </c>
      <c r="R246" t="str" cm="1">
        <f t="array" ref="R246">IFERROR(INDEX(AOM[AOM], MATCH(1, (AOM[Edge_Value]=ani_diet!D246)*(AOM[Is_Ani_Diet_Ingredient]&lt;&gt;FALSE), 0)), "No Match in AOM")</f>
        <v>AOM_000538</v>
      </c>
      <c r="S246" t="str" cm="1">
        <f t="array" ref="S246">IFERROR(IF(INDEX(AOM[Scientific Name], MATCH(1, (AOM[Edge_Value]=ani_diet!D246)*(AOM[Is_Ani_Diet_Ingredient]&lt;&gt;FALSE), 0))=0, "", INDEX(AOM[Scientific Name], MATCH(1, (AOM[Edge_Value]=ani_diet!D246)*(AOM[Is_Ani_Diet_Ingredient]&lt;&gt;FALSE), 0))), "No Match in AOM")</f>
        <v/>
      </c>
      <c r="T246" t="str" cm="1">
        <f t="array" ref="T246">IF((S246&lt;&gt;"")*(S246&lt;&gt;"No Match in AOM"),IF(J246&lt;&gt;"",_xlfn.TEXTJOIN(";",TRUE,CONCATENATE(_xlfn.TEXTSPLIT(S246,";",TRUE,FALSE)," ",J246)),S246),"")</f>
        <v/>
      </c>
    </row>
    <row r="247" spans="1:21">
      <c r="A247" s="30" t="s">
        <v>25976</v>
      </c>
      <c r="B247" s="55" t="s">
        <v>18560</v>
      </c>
      <c r="C247" s="56" t="str">
        <f>_xlfn.TEXTJOIN(" ",TRUE,B247,IF(ISBLANK(J247),"",_xlfn.TEXTSPLIT(J247,";")))</f>
        <v>Bone</v>
      </c>
      <c r="D247" s="56" t="str">
        <f>_xlfn.TEXTJOIN(" ",TRUE,B247,IF(ISBLANK(J247),"",_xlfn.TEXTSPLIT(J247,";")),IF(ISBLANK(H247),"",_xlfn.TEXTSPLIT(H247,";")))</f>
        <v>Bone Crushed</v>
      </c>
      <c r="E247" s="56" t="str">
        <f>_xlfn.TEXTJOIN(" ",TRUE,B247,F247,IF(ISBLANK(J247),"",_xlfn.TEXTSPLIT(J247,";")),IF(ISBLANK(G247),"",_xlfn.TEXTSPLIT(G247,";")))</f>
        <v>Bone Crushed</v>
      </c>
      <c r="G247" s="55" t="s">
        <v>17477</v>
      </c>
      <c r="H247" s="55" t="s">
        <v>17477</v>
      </c>
      <c r="R247" t="str" cm="1">
        <f t="array" ref="R247">IFERROR(INDEX(AOM[AOM], MATCH(1, (AOM[Edge_Value]=ani_diet!D247)*(AOM[Is_Ani_Diet_Ingredient]&lt;&gt;FALSE), 0)), "No Match in AOM")</f>
        <v>AOM_006363</v>
      </c>
      <c r="S247" t="str" cm="1">
        <f t="array" ref="S247">IFERROR(IF(INDEX(AOM[Scientific Name], MATCH(1, (AOM[Edge_Value]=ani_diet!D247)*(AOM[Is_Ani_Diet_Ingredient]&lt;&gt;FALSE), 0))=0, "", INDEX(AOM[Scientific Name], MATCH(1, (AOM[Edge_Value]=ani_diet!D247)*(AOM[Is_Ani_Diet_Ingredient]&lt;&gt;FALSE), 0))), "No Match in AOM")</f>
        <v/>
      </c>
      <c r="T247" t="str" cm="1">
        <f t="array" ref="T247">IF((S247&lt;&gt;"")*(S247&lt;&gt;"No Match in AOM"),IF(J247&lt;&gt;"",_xlfn.TEXTJOIN(";",TRUE,CONCATENATE(_xlfn.TEXTSPLIT(S247,";",TRUE,FALSE)," ",J247)),S247),"")</f>
        <v/>
      </c>
    </row>
    <row r="248" spans="1:21">
      <c r="A248" s="30" t="s">
        <v>25977</v>
      </c>
      <c r="B248" s="55" t="s">
        <v>18560</v>
      </c>
      <c r="C248" s="56" t="str">
        <f>_xlfn.TEXTJOIN(" ",TRUE,B248,IF(ISBLANK(J248),"",_xlfn.TEXTSPLIT(J248,";")))</f>
        <v>Bone</v>
      </c>
      <c r="D248" s="56" t="str">
        <f>_xlfn.TEXTJOIN(" ",TRUE,B248,IF(ISBLANK(J248),"",_xlfn.TEXTSPLIT(J248,";")),IF(ISBLANK(H248),"",_xlfn.TEXTSPLIT(H248,";")))</f>
        <v>Bone Ground</v>
      </c>
      <c r="E248" s="56" t="str">
        <f>_xlfn.TEXTJOIN(" ",TRUE,B248,F248,IF(ISBLANK(J248),"",_xlfn.TEXTSPLIT(J248,";")),IF(ISBLANK(G248),"",_xlfn.TEXTSPLIT(G248,";")))</f>
        <v>Bone Meal</v>
      </c>
      <c r="G248" s="55" t="s">
        <v>25824</v>
      </c>
      <c r="H248" s="55" t="s">
        <v>6052</v>
      </c>
      <c r="L248" s="32" t="s">
        <v>324</v>
      </c>
      <c r="N248" t="s">
        <v>2563</v>
      </c>
      <c r="O248" t="s">
        <v>2534</v>
      </c>
      <c r="P248" t="s">
        <v>2563</v>
      </c>
      <c r="Q248" t="s">
        <v>2534</v>
      </c>
      <c r="R248" t="str" cm="1">
        <f t="array" ref="R248">IFERROR(INDEX(AOM[AOM], MATCH(1, (AOM[Edge_Value]=ani_diet!D248)*(AOM[Is_Ani_Diet_Ingredient]&lt;&gt;FALSE), 0)), "No Match in AOM")</f>
        <v>AOM_000539</v>
      </c>
      <c r="S248" t="str" cm="1">
        <f t="array" ref="S248">IFERROR(IF(INDEX(AOM[Scientific Name], MATCH(1, (AOM[Edge_Value]=ani_diet!D248)*(AOM[Is_Ani_Diet_Ingredient]&lt;&gt;FALSE), 0))=0, "", INDEX(AOM[Scientific Name], MATCH(1, (AOM[Edge_Value]=ani_diet!D248)*(AOM[Is_Ani_Diet_Ingredient]&lt;&gt;FALSE), 0))), "No Match in AOM")</f>
        <v/>
      </c>
      <c r="T248" t="str" cm="1">
        <f t="array" ref="T248">IF((S248&lt;&gt;"")*(S248&lt;&gt;"No Match in AOM"),IF(J248&lt;&gt;"",_xlfn.TEXTJOIN(";",TRUE,CONCATENATE(_xlfn.TEXTSPLIT(S248,";",TRUE,FALSE)," ",J248)),S248),"")</f>
        <v/>
      </c>
    </row>
    <row r="249" spans="1:21">
      <c r="A249" s="30" t="s">
        <v>25978</v>
      </c>
      <c r="B249" s="55" t="s">
        <v>18560</v>
      </c>
      <c r="C249" s="56" t="str">
        <f>_xlfn.TEXTJOIN(" ",TRUE,B249,IF(ISBLANK(J249),"",_xlfn.TEXTSPLIT(J249,";")))</f>
        <v>Bone</v>
      </c>
      <c r="D249" s="56" t="str">
        <f>_xlfn.TEXTJOIN(" ",TRUE,B249,IF(ISBLANK(J249),"",_xlfn.TEXTSPLIT(J249,";")),IF(ISBLANK(H249),"",_xlfn.TEXTSPLIT(H249,";")))</f>
        <v>Bone Ground</v>
      </c>
      <c r="E249" s="56" t="str">
        <f>_xlfn.TEXTJOIN(" ",TRUE,B249,F249,IF(ISBLANK(J249),"",_xlfn.TEXTSPLIT(J249,";")),IF(ISBLANK(G249),"",_xlfn.TEXTSPLIT(G249,";")))</f>
        <v>Bone Ground</v>
      </c>
      <c r="G249" s="55" t="s">
        <v>6052</v>
      </c>
      <c r="H249" s="55" t="s">
        <v>6052</v>
      </c>
      <c r="R249" t="str" cm="1">
        <f t="array" ref="R249">IFERROR(INDEX(AOM[AOM], MATCH(1, (AOM[Edge_Value]=ani_diet!D249)*(AOM[Is_Ani_Diet_Ingredient]&lt;&gt;FALSE), 0)), "No Match in AOM")</f>
        <v>AOM_000539</v>
      </c>
      <c r="S249" t="str" cm="1">
        <f t="array" ref="S249">IFERROR(IF(INDEX(AOM[Scientific Name], MATCH(1, (AOM[Edge_Value]=ani_diet!D249)*(AOM[Is_Ani_Diet_Ingredient]&lt;&gt;FALSE), 0))=0, "", INDEX(AOM[Scientific Name], MATCH(1, (AOM[Edge_Value]=ani_diet!D249)*(AOM[Is_Ani_Diet_Ingredient]&lt;&gt;FALSE), 0))), "No Match in AOM")</f>
        <v/>
      </c>
      <c r="T249" t="str" cm="1">
        <f t="array" ref="T249">IF((S249&lt;&gt;"")*(S249&lt;&gt;"No Match in AOM"),IF(J249&lt;&gt;"",_xlfn.TEXTJOIN(";",TRUE,CONCATENATE(_xlfn.TEXTSPLIT(S249,";",TRUE,FALSE)," ",J249)),S249),"")</f>
        <v/>
      </c>
    </row>
    <row r="250" spans="1:21">
      <c r="A250" s="30" t="s">
        <v>25979</v>
      </c>
      <c r="B250" s="55" t="s">
        <v>20866</v>
      </c>
      <c r="C250" s="56" t="str">
        <f>_xlfn.TEXTJOIN(" ",TRUE,B250,IF(ISBLANK(J250),"",_xlfn.TEXTSPLIT(J250,";")))</f>
        <v>Bothriochloa</v>
      </c>
      <c r="D250" s="56" t="str">
        <f>_xlfn.TEXTJOIN(" ",TRUE,B250,IF(ISBLANK(J250),"",_xlfn.TEXTSPLIT(J250,";")),IF(ISBLANK(H250),"",_xlfn.TEXTSPLIT(H250,";")))</f>
        <v>Bothriochloa</v>
      </c>
      <c r="E250" s="56" t="str">
        <f>_xlfn.TEXTJOIN(" ",TRUE,B250,F250,IF(ISBLANK(J250),"",_xlfn.TEXTSPLIT(J250,";")),IF(ISBLANK(G250),"",_xlfn.TEXTSPLIT(G250,";")))</f>
        <v>Bothriochloa</v>
      </c>
      <c r="R250" t="str" cm="1">
        <f t="array" ref="R250">IFERROR(INDEX(AOM[AOM], MATCH(1, (AOM[Edge_Value]=ani_diet!D250)*(AOM[Is_Ani_Diet_Ingredient]&lt;&gt;FALSE), 0)), "No Match in AOM")</f>
        <v>AOM_001458</v>
      </c>
      <c r="S250" t="str" cm="1">
        <f t="array" ref="S250">IFERROR(IF(INDEX(AOM[Scientific Name], MATCH(1, (AOM[Edge_Value]=ani_diet!D250)*(AOM[Is_Ani_Diet_Ingredient]&lt;&gt;FALSE), 0))=0, "", INDEX(AOM[Scientific Name], MATCH(1, (AOM[Edge_Value]=ani_diet!D250)*(AOM[Is_Ani_Diet_Ingredient]&lt;&gt;FALSE), 0))), "No Match in AOM")</f>
        <v xml:space="preserve">Bothriochloa </v>
      </c>
      <c r="T250" t="str" cm="1">
        <f t="array" ref="T250">IF((S250&lt;&gt;"")*(S250&lt;&gt;"No Match in AOM"),IF(J250&lt;&gt;"",_xlfn.TEXTJOIN(";",TRUE,CONCATENATE(_xlfn.TEXTSPLIT(S250,";",TRUE,FALSE)," ",J250)),S250),"")</f>
        <v xml:space="preserve">Bothriochloa </v>
      </c>
    </row>
    <row r="251" spans="1:21">
      <c r="A251" s="30" t="s">
        <v>20867</v>
      </c>
      <c r="B251" s="55" t="s">
        <v>20866</v>
      </c>
      <c r="C251" s="56" t="str">
        <f>_xlfn.TEXTJOIN(" ",TRUE,B251,IF(ISBLANK(J251),"",_xlfn.TEXTSPLIT(J251,";")))</f>
        <v>Bothriochloa</v>
      </c>
      <c r="D251" s="56" t="str">
        <f>_xlfn.TEXTJOIN(" ",TRUE,B251,IF(ISBLANK(J251),"",_xlfn.TEXTSPLIT(J251,";")),IF(ISBLANK(H251),"",_xlfn.TEXTSPLIT(H251,";")))</f>
        <v>Bothriochloa Dried</v>
      </c>
      <c r="E251" s="56" t="str">
        <f>_xlfn.TEXTJOIN(" ",TRUE,B251,F251,IF(ISBLANK(J251),"",_xlfn.TEXTSPLIT(J251,";")),IF(ISBLANK(G251),"",_xlfn.TEXTSPLIT(G251,";")))</f>
        <v>Bothriochloa Dried</v>
      </c>
      <c r="G251" s="55" t="s">
        <v>17480</v>
      </c>
      <c r="H251" s="55" t="s">
        <v>17480</v>
      </c>
      <c r="R251" t="str" cm="1">
        <f t="array" ref="R251">IFERROR(INDEX(AOM[AOM], MATCH(1, (AOM[Edge_Value]=ani_diet!D251)*(AOM[Is_Ani_Diet_Ingredient]&lt;&gt;FALSE), 0)), "No Match in AOM")</f>
        <v>AOM_001459</v>
      </c>
      <c r="S251" t="str" cm="1">
        <f t="array" ref="S251">IFERROR(IF(INDEX(AOM[Scientific Name], MATCH(1, (AOM[Edge_Value]=ani_diet!D251)*(AOM[Is_Ani_Diet_Ingredient]&lt;&gt;FALSE), 0))=0, "", INDEX(AOM[Scientific Name], MATCH(1, (AOM[Edge_Value]=ani_diet!D251)*(AOM[Is_Ani_Diet_Ingredient]&lt;&gt;FALSE), 0))), "No Match in AOM")</f>
        <v xml:space="preserve">Bothriochloa </v>
      </c>
      <c r="T251" t="str" cm="1">
        <f t="array" ref="T251">IF((S251&lt;&gt;"")*(S251&lt;&gt;"No Match in AOM"),IF(J251&lt;&gt;"",_xlfn.TEXTJOIN(";",TRUE,CONCATENATE(_xlfn.TEXTSPLIT(S251,";",TRUE,FALSE)," ",J251)),S251),"")</f>
        <v xml:space="preserve">Bothriochloa </v>
      </c>
    </row>
    <row r="252" spans="1:21">
      <c r="A252" s="30" t="s">
        <v>20874</v>
      </c>
      <c r="B252" s="55" t="s">
        <v>20874</v>
      </c>
      <c r="C252" s="56" t="str">
        <f>_xlfn.TEXTJOIN(" ",TRUE,B252,IF(ISBLANK(J252),"",_xlfn.TEXTSPLIT(J252,";")))</f>
        <v>Bothriochloa insculpta</v>
      </c>
      <c r="D252" s="56" t="str">
        <f>_xlfn.TEXTJOIN(" ",TRUE,B252,IF(ISBLANK(J252),"",_xlfn.TEXTSPLIT(J252,";")),IF(ISBLANK(H252),"",_xlfn.TEXTSPLIT(H252,";")))</f>
        <v>Bothriochloa insculpta</v>
      </c>
      <c r="E252" s="56" t="str">
        <f>_xlfn.TEXTJOIN(" ",TRUE,B252,F252,IF(ISBLANK(J252),"",_xlfn.TEXTSPLIT(J252,";")),IF(ISBLANK(G252),"",_xlfn.TEXTSPLIT(G252,";")))</f>
        <v>Bothriochloa insculpta</v>
      </c>
      <c r="R252" t="str" cm="1">
        <f t="array" ref="R252">IFERROR(INDEX(AOM[AOM], MATCH(1, (AOM[Edge_Value]=ani_diet!D252)*(AOM[Is_Ani_Diet_Ingredient]&lt;&gt;FALSE), 0)), "No Match in AOM")</f>
        <v>AOM_001460</v>
      </c>
      <c r="S252" t="str" cm="1">
        <f t="array" ref="S252">IFERROR(IF(INDEX(AOM[Scientific Name], MATCH(1, (AOM[Edge_Value]=ani_diet!D252)*(AOM[Is_Ani_Diet_Ingredient]&lt;&gt;FALSE), 0))=0, "", INDEX(AOM[Scientific Name], MATCH(1, (AOM[Edge_Value]=ani_diet!D252)*(AOM[Is_Ani_Diet_Ingredient]&lt;&gt;FALSE), 0))), "No Match in AOM")</f>
        <v>Bothriochloa insculpta</v>
      </c>
      <c r="T252" t="str" cm="1">
        <f t="array" ref="T252">IF((S252&lt;&gt;"")*(S252&lt;&gt;"No Match in AOM"),IF(J252&lt;&gt;"",_xlfn.TEXTJOIN(";",TRUE,CONCATENATE(_xlfn.TEXTSPLIT(S252,";",TRUE,FALSE)," ",J252)),S252),"")</f>
        <v>Bothriochloa insculpta</v>
      </c>
    </row>
    <row r="253" spans="1:21">
      <c r="A253" s="30" t="s">
        <v>25980</v>
      </c>
      <c r="B253" s="55" t="s">
        <v>20882</v>
      </c>
      <c r="C253" s="56" t="str">
        <f>_xlfn.TEXTJOIN(" ",TRUE,B253,IF(ISBLANK(J253),"",_xlfn.TEXTSPLIT(J253,";")))</f>
        <v>Bracharia</v>
      </c>
      <c r="D253" s="56" t="str">
        <f>_xlfn.TEXTJOIN(" ",TRUE,B253,IF(ISBLANK(J253),"",_xlfn.TEXTSPLIT(J253,";")),IF(ISBLANK(H253),"",_xlfn.TEXTSPLIT(H253,";")))</f>
        <v>Bracharia</v>
      </c>
      <c r="E253" s="56" t="str">
        <f>_xlfn.TEXTJOIN(" ",TRUE,B253,F253,IF(ISBLANK(J253),"",_xlfn.TEXTSPLIT(J253,";")),IF(ISBLANK(G253),"",_xlfn.TEXTSPLIT(G253,";")))</f>
        <v>Bracharia Mulato II</v>
      </c>
      <c r="F253" s="55" t="s">
        <v>13034</v>
      </c>
      <c r="R253" t="str" cm="1">
        <f t="array" ref="R253">IFERROR(INDEX(AOM[AOM], MATCH(1, (AOM[Edge_Value]=ani_diet!D253)*(AOM[Is_Ani_Diet_Ingredient]&lt;&gt;FALSE), 0)), "No Match in AOM")</f>
        <v>AOM_001395</v>
      </c>
      <c r="S253" t="str" cm="1">
        <f t="array" ref="S253">IFERROR(IF(INDEX(AOM[Scientific Name], MATCH(1, (AOM[Edge_Value]=ani_diet!D253)*(AOM[Is_Ani_Diet_Ingredient]&lt;&gt;FALSE), 0))=0, "", INDEX(AOM[Scientific Name], MATCH(1, (AOM[Edge_Value]=ani_diet!D253)*(AOM[Is_Ani_Diet_Ingredient]&lt;&gt;FALSE), 0))), "No Match in AOM")</f>
        <v>Bracharia</v>
      </c>
      <c r="T253" t="str" cm="1">
        <f t="array" ref="T253">IF((S253&lt;&gt;"")*(S253&lt;&gt;"No Match in AOM"),IF(J253&lt;&gt;"",_xlfn.TEXTJOIN(";",TRUE,CONCATENATE(_xlfn.TEXTSPLIT(S253,";",TRUE,FALSE)," ",J253)),S253),"")</f>
        <v>Bracharia</v>
      </c>
    </row>
    <row r="254" spans="1:21">
      <c r="A254" s="30" t="s">
        <v>25981</v>
      </c>
      <c r="B254" s="55" t="s">
        <v>20882</v>
      </c>
      <c r="C254" s="56" t="str">
        <f>_xlfn.TEXTJOIN(" ",TRUE,B254,IF(ISBLANK(J254),"",_xlfn.TEXTSPLIT(J254,";")))</f>
        <v>Bracharia</v>
      </c>
      <c r="D254" s="56" t="str">
        <f>_xlfn.TEXTJOIN(" ",TRUE,B254,IF(ISBLANK(J254),"",_xlfn.TEXTSPLIT(J254,";")),IF(ISBLANK(H254),"",_xlfn.TEXTSPLIT(H254,";")))</f>
        <v>Bracharia</v>
      </c>
      <c r="E254" s="56" t="str">
        <f>_xlfn.TEXTJOIN(" ",TRUE,B254,F254,IF(ISBLANK(J254),"",_xlfn.TEXTSPLIT(J254,";")),IF(ISBLANK(G254),"",_xlfn.TEXTSPLIT(G254,";")))</f>
        <v>Bracharia Mulato II Chopped</v>
      </c>
      <c r="F254" s="55" t="s">
        <v>13034</v>
      </c>
      <c r="G254" s="55" t="s">
        <v>6195</v>
      </c>
      <c r="I254" s="55" t="s">
        <v>6195</v>
      </c>
      <c r="R254" t="str" cm="1">
        <f t="array" ref="R254">IFERROR(INDEX(AOM[AOM], MATCH(1, (AOM[Edge_Value]=ani_diet!D254)*(AOM[Is_Ani_Diet_Ingredient]&lt;&gt;FALSE), 0)), "No Match in AOM")</f>
        <v>AOM_001395</v>
      </c>
      <c r="S254" t="str" cm="1">
        <f t="array" ref="S254">IFERROR(IF(INDEX(AOM[Scientific Name], MATCH(1, (AOM[Edge_Value]=ani_diet!D254)*(AOM[Is_Ani_Diet_Ingredient]&lt;&gt;FALSE), 0))=0, "", INDEX(AOM[Scientific Name], MATCH(1, (AOM[Edge_Value]=ani_diet!D254)*(AOM[Is_Ani_Diet_Ingredient]&lt;&gt;FALSE), 0))), "No Match in AOM")</f>
        <v>Bracharia</v>
      </c>
      <c r="T254" t="str" cm="1">
        <f t="array" ref="T254">IF((S254&lt;&gt;"")*(S254&lt;&gt;"No Match in AOM"),IF(J254&lt;&gt;"",_xlfn.TEXTJOIN(";",TRUE,CONCATENATE(_xlfn.TEXTSPLIT(S254,";",TRUE,FALSE)," ",J254)),S254),"")</f>
        <v>Bracharia</v>
      </c>
    </row>
    <row r="255" spans="1:21">
      <c r="A255" s="30" t="s">
        <v>25982</v>
      </c>
      <c r="B255" s="55" t="s">
        <v>20882</v>
      </c>
      <c r="C255" s="56" t="str">
        <f>_xlfn.TEXTJOIN(" ",TRUE,B255,IF(ISBLANK(J255),"",_xlfn.TEXTSPLIT(J255,";")))</f>
        <v>Bracharia</v>
      </c>
      <c r="D255" s="56" t="str">
        <f>_xlfn.TEXTJOIN(" ",TRUE,B255,IF(ISBLANK(J255),"",_xlfn.TEXTSPLIT(J255,";")),IF(ISBLANK(H255),"",_xlfn.TEXTSPLIT(H255,";")))</f>
        <v>Bracharia</v>
      </c>
      <c r="E255" s="56" t="str">
        <f>_xlfn.TEXTJOIN(" ",TRUE,B255,F255,IF(ISBLANK(J255),"",_xlfn.TEXTSPLIT(J255,";")),IF(ISBLANK(G255),"",_xlfn.TEXTSPLIT(G255,";")))</f>
        <v>Bracharia</v>
      </c>
      <c r="R255" t="str" cm="1">
        <f t="array" ref="R255">IFERROR(INDEX(AOM[AOM], MATCH(1, (AOM[Edge_Value]=ani_diet!D255)*(AOM[Is_Ani_Diet_Ingredient]&lt;&gt;FALSE), 0)), "No Match in AOM")</f>
        <v>AOM_001395</v>
      </c>
      <c r="S255" t="str" cm="1">
        <f t="array" ref="S255">IFERROR(IF(INDEX(AOM[Scientific Name], MATCH(1, (AOM[Edge_Value]=ani_diet!D255)*(AOM[Is_Ani_Diet_Ingredient]&lt;&gt;FALSE), 0))=0, "", INDEX(AOM[Scientific Name], MATCH(1, (AOM[Edge_Value]=ani_diet!D255)*(AOM[Is_Ani_Diet_Ingredient]&lt;&gt;FALSE), 0))), "No Match in AOM")</f>
        <v>Bracharia</v>
      </c>
      <c r="T255" t="str" cm="1">
        <f t="array" ref="T255">IF((S255&lt;&gt;"")*(S255&lt;&gt;"No Match in AOM"),IF(J255&lt;&gt;"",_xlfn.TEXTJOIN(";",TRUE,CONCATENATE(_xlfn.TEXTSPLIT(S255,";",TRUE,FALSE)," ",J255)),S255),"")</f>
        <v>Bracharia</v>
      </c>
    </row>
    <row r="256" spans="1:21">
      <c r="A256" s="30" t="s">
        <v>25983</v>
      </c>
      <c r="B256" s="55" t="s">
        <v>25984</v>
      </c>
      <c r="C256" s="56" t="str">
        <f>_xlfn.TEXTJOIN(" ",TRUE,B256,IF(ISBLANK(J256),"",_xlfn.TEXTSPLIT(J256,";")))</f>
        <v>Bracharia &amp; Bothriocloa</v>
      </c>
      <c r="D256" s="56" t="str">
        <f>_xlfn.TEXTJOIN(" ",TRUE,B256,IF(ISBLANK(J256),"",_xlfn.TEXTSPLIT(J256,";")),IF(ISBLANK(H256),"",_xlfn.TEXTSPLIT(H256,";")))</f>
        <v>Bracharia &amp; Bothriocloa</v>
      </c>
      <c r="E256" s="56" t="str">
        <f>_xlfn.TEXTJOIN(" ",TRUE,B256,F256,IF(ISBLANK(J256),"",_xlfn.TEXTSPLIT(J256,";")),IF(ISBLANK(G256),"",_xlfn.TEXTSPLIT(G256,";")))</f>
        <v>Bracharia &amp; Bothriocloa Chopped</v>
      </c>
      <c r="G256" s="55" t="s">
        <v>6195</v>
      </c>
      <c r="I256" s="55" t="s">
        <v>6195</v>
      </c>
      <c r="R256" t="str" cm="1">
        <f t="array" ref="R256">IFERROR(INDEX(AOM[AOM], MATCH(1, (AOM[Edge_Value]=ani_diet!D256)*(AOM[Is_Ani_Diet_Ingredient]&lt;&gt;FALSE), 0)), "No Match in AOM")</f>
        <v>No Match in AOM</v>
      </c>
      <c r="S256" t="str" cm="1">
        <f t="array" ref="S256">IFERROR(IF(INDEX(AOM[Scientific Name], MATCH(1, (AOM[Edge_Value]=ani_diet!D256)*(AOM[Is_Ani_Diet_Ingredient]&lt;&gt;FALSE), 0))=0, "", INDEX(AOM[Scientific Name], MATCH(1, (AOM[Edge_Value]=ani_diet!D256)*(AOM[Is_Ani_Diet_Ingredient]&lt;&gt;FALSE), 0))), "No Match in AOM")</f>
        <v>No Match in AOM</v>
      </c>
      <c r="T256" t="str" cm="1">
        <f t="array" ref="T256">IF((S256&lt;&gt;"")*(S256&lt;&gt;"No Match in AOM"),IF(J256&lt;&gt;"",_xlfn.TEXTJOIN(";",TRUE,CONCATENATE(_xlfn.TEXTSPLIT(S256,";",TRUE,FALSE)," ",J256)),S256),"")</f>
        <v/>
      </c>
      <c r="U256" t="s">
        <v>21121</v>
      </c>
    </row>
    <row r="257" spans="1:21">
      <c r="A257" s="30" t="s">
        <v>25985</v>
      </c>
      <c r="B257" s="55" t="s">
        <v>25984</v>
      </c>
      <c r="C257" s="56" t="str">
        <f>_xlfn.TEXTJOIN(" ",TRUE,B257,IF(ISBLANK(J257),"",_xlfn.TEXTSPLIT(J257,";")))</f>
        <v>Bracharia &amp; Bothriocloa</v>
      </c>
      <c r="D257" s="56" t="str">
        <f>_xlfn.TEXTJOIN(" ",TRUE,B257,IF(ISBLANK(J257),"",_xlfn.TEXTSPLIT(J257,";")),IF(ISBLANK(H257),"",_xlfn.TEXTSPLIT(H257,";")))</f>
        <v>Bracharia &amp; Bothriocloa</v>
      </c>
      <c r="E257" s="56" t="str">
        <f>_xlfn.TEXTJOIN(" ",TRUE,B257,F257,IF(ISBLANK(J257),"",_xlfn.TEXTSPLIT(J257,";")),IF(ISBLANK(G257),"",_xlfn.TEXTSPLIT(G257,";")))</f>
        <v>Bracharia &amp; Bothriocloa</v>
      </c>
      <c r="L257" s="32" t="s">
        <v>324</v>
      </c>
      <c r="R257" t="str" cm="1">
        <f t="array" ref="R257">IFERROR(INDEX(AOM[AOM], MATCH(1, (AOM[Edge_Value]=ani_diet!D257)*(AOM[Is_Ani_Diet_Ingredient]&lt;&gt;FALSE), 0)), "No Match in AOM")</f>
        <v>No Match in AOM</v>
      </c>
      <c r="S257" t="str" cm="1">
        <f t="array" ref="S257">IFERROR(IF(INDEX(AOM[Scientific Name], MATCH(1, (AOM[Edge_Value]=ani_diet!D257)*(AOM[Is_Ani_Diet_Ingredient]&lt;&gt;FALSE), 0))=0, "", INDEX(AOM[Scientific Name], MATCH(1, (AOM[Edge_Value]=ani_diet!D257)*(AOM[Is_Ani_Diet_Ingredient]&lt;&gt;FALSE), 0))), "No Match in AOM")</f>
        <v>No Match in AOM</v>
      </c>
      <c r="T257" t="str" cm="1">
        <f t="array" ref="T257">IF((S257&lt;&gt;"")*(S257&lt;&gt;"No Match in AOM"),IF(J257&lt;&gt;"",_xlfn.TEXTJOIN(";",TRUE,CONCATENATE(_xlfn.TEXTSPLIT(S257,";",TRUE,FALSE)," ",J257)),S257),"")</f>
        <v/>
      </c>
      <c r="U257" t="s">
        <v>21121</v>
      </c>
    </row>
    <row r="258" spans="1:21">
      <c r="A258" s="30" t="s">
        <v>20894</v>
      </c>
      <c r="B258" s="55" t="s">
        <v>20894</v>
      </c>
      <c r="C258" s="56" t="str">
        <f>_xlfn.TEXTJOIN(" ",TRUE,B258,IF(ISBLANK(J258),"",_xlfn.TEXTSPLIT(J258,";")))</f>
        <v>Bracharia decumbens</v>
      </c>
      <c r="D258" s="56" t="str">
        <f>_xlfn.TEXTJOIN(" ",TRUE,B258,IF(ISBLANK(J258),"",_xlfn.TEXTSPLIT(J258,";")),IF(ISBLANK(H258),"",_xlfn.TEXTSPLIT(H258,";")))</f>
        <v>Bracharia decumbens</v>
      </c>
      <c r="E258" s="56" t="str">
        <f>_xlfn.TEXTJOIN(" ",TRUE,B258,F258,IF(ISBLANK(J258),"",_xlfn.TEXTSPLIT(J258,";")),IF(ISBLANK(G258),"",_xlfn.TEXTSPLIT(G258,";")))</f>
        <v>Bracharia decumbens</v>
      </c>
      <c r="R258" t="str" cm="1">
        <f t="array" ref="R258">IFERROR(INDEX(AOM[AOM], MATCH(1, (AOM[Edge_Value]=ani_diet!D258)*(AOM[Is_Ani_Diet_Ingredient]&lt;&gt;FALSE), 0)), "No Match in AOM")</f>
        <v>AOM_001397</v>
      </c>
      <c r="S258" t="str" cm="1">
        <f t="array" ref="S258">IFERROR(IF(INDEX(AOM[Scientific Name], MATCH(1, (AOM[Edge_Value]=ani_diet!D258)*(AOM[Is_Ani_Diet_Ingredient]&lt;&gt;FALSE), 0))=0, "", INDEX(AOM[Scientific Name], MATCH(1, (AOM[Edge_Value]=ani_diet!D258)*(AOM[Is_Ani_Diet_Ingredient]&lt;&gt;FALSE), 0))), "No Match in AOM")</f>
        <v>Bracharia decumbens</v>
      </c>
      <c r="T258" t="str" cm="1">
        <f t="array" ref="T258">IF((S258&lt;&gt;"")*(S258&lt;&gt;"No Match in AOM"),IF(J258&lt;&gt;"",_xlfn.TEXTJOIN(";",TRUE,CONCATENATE(_xlfn.TEXTSPLIT(S258,";",TRUE,FALSE)," ",J258)),S258),"")</f>
        <v>Bracharia decumbens</v>
      </c>
    </row>
    <row r="259" spans="1:21">
      <c r="A259" s="30" t="s">
        <v>25986</v>
      </c>
      <c r="B259" s="55" t="s">
        <v>20894</v>
      </c>
      <c r="C259" s="56" t="str">
        <f>_xlfn.TEXTJOIN(" ",TRUE,B259,IF(ISBLANK(J259),"",_xlfn.TEXTSPLIT(J259,";")))</f>
        <v>Bracharia decumbens</v>
      </c>
      <c r="D259" s="56" t="str">
        <f>_xlfn.TEXTJOIN(" ",TRUE,B259,IF(ISBLANK(J259),"",_xlfn.TEXTSPLIT(J259,";")),IF(ISBLANK(H259),"",_xlfn.TEXTSPLIT(H259,";")))</f>
        <v>Bracharia decumbens</v>
      </c>
      <c r="E259" s="56" t="str">
        <f>_xlfn.TEXTJOIN(" ",TRUE,B259,F259,IF(ISBLANK(J259),"",_xlfn.TEXTSPLIT(J259,";")),IF(ISBLANK(G259),"",_xlfn.TEXTSPLIT(G259,";")))</f>
        <v>Bracharia decumbens Chopped</v>
      </c>
      <c r="G259" s="55" t="s">
        <v>6195</v>
      </c>
      <c r="R259" t="str" cm="1">
        <f t="array" ref="R259">IFERROR(INDEX(AOM[AOM], MATCH(1, (AOM[Edge_Value]=ani_diet!D259)*(AOM[Is_Ani_Diet_Ingredient]&lt;&gt;FALSE), 0)), "No Match in AOM")</f>
        <v>AOM_001397</v>
      </c>
      <c r="S259" t="str" cm="1">
        <f t="array" ref="S259">IFERROR(IF(INDEX(AOM[Scientific Name], MATCH(1, (AOM[Edge_Value]=ani_diet!D259)*(AOM[Is_Ani_Diet_Ingredient]&lt;&gt;FALSE), 0))=0, "", INDEX(AOM[Scientific Name], MATCH(1, (AOM[Edge_Value]=ani_diet!D259)*(AOM[Is_Ani_Diet_Ingredient]&lt;&gt;FALSE), 0))), "No Match in AOM")</f>
        <v>Bracharia decumbens</v>
      </c>
      <c r="T259" t="str" cm="1">
        <f t="array" ref="T259">IF((S259&lt;&gt;"")*(S259&lt;&gt;"No Match in AOM"),IF(J259&lt;&gt;"",_xlfn.TEXTJOIN(";",TRUE,CONCATENATE(_xlfn.TEXTSPLIT(S259,";",TRUE,FALSE)," ",J259)),S259),"")</f>
        <v>Bracharia decumbens</v>
      </c>
    </row>
    <row r="260" spans="1:21">
      <c r="A260" s="30" t="s">
        <v>25987</v>
      </c>
      <c r="B260" s="55" t="s">
        <v>20894</v>
      </c>
      <c r="C260" s="56" t="str">
        <f>_xlfn.TEXTJOIN(" ",TRUE,B260,IF(ISBLANK(J260),"",_xlfn.TEXTSPLIT(J260,";")))</f>
        <v>Bracharia decumbens</v>
      </c>
      <c r="D260" s="56" t="str">
        <f>_xlfn.TEXTJOIN(" ",TRUE,B260,IF(ISBLANK(J260),"",_xlfn.TEXTSPLIT(J260,";")),IF(ISBLANK(H260),"",_xlfn.TEXTSPLIT(H260,";")))</f>
        <v>Bracharia decumbens Dried</v>
      </c>
      <c r="E260" s="56" t="str">
        <f>_xlfn.TEXTJOIN(" ",TRUE,B260,F260,IF(ISBLANK(J260),"",_xlfn.TEXTSPLIT(J260,";")),IF(ISBLANK(G260),"",_xlfn.TEXTSPLIT(G260,";")))</f>
        <v>Bracharia decumbens Dried</v>
      </c>
      <c r="G260" s="55" t="s">
        <v>17480</v>
      </c>
      <c r="H260" s="55" t="s">
        <v>17480</v>
      </c>
      <c r="I260" s="55" t="s">
        <v>6195</v>
      </c>
      <c r="R260" t="str" cm="1">
        <f t="array" ref="R260">IFERROR(INDEX(AOM[AOM], MATCH(1, (AOM[Edge_Value]=ani_diet!D260)*(AOM[Is_Ani_Diet_Ingredient]&lt;&gt;FALSE), 0)), "No Match in AOM")</f>
        <v>AOM_006044</v>
      </c>
      <c r="S260" t="str" cm="1">
        <f t="array" ref="S260">IFERROR(IF(INDEX(AOM[Scientific Name], MATCH(1, (AOM[Edge_Value]=ani_diet!D260)*(AOM[Is_Ani_Diet_Ingredient]&lt;&gt;FALSE), 0))=0, "", INDEX(AOM[Scientific Name], MATCH(1, (AOM[Edge_Value]=ani_diet!D260)*(AOM[Is_Ani_Diet_Ingredient]&lt;&gt;FALSE), 0))), "No Match in AOM")</f>
        <v>Bracharia decumbens</v>
      </c>
      <c r="T260" t="str" cm="1">
        <f t="array" ref="T260">IF((S260&lt;&gt;"")*(S260&lt;&gt;"No Match in AOM"),IF(J260&lt;&gt;"",_xlfn.TEXTJOIN(";",TRUE,CONCATENATE(_xlfn.TEXTSPLIT(S260,";",TRUE,FALSE)," ",J260)),S260),"")</f>
        <v>Bracharia decumbens</v>
      </c>
    </row>
    <row r="261" spans="1:21">
      <c r="A261" s="30" t="s">
        <v>25988</v>
      </c>
      <c r="B261" s="55" t="s">
        <v>20894</v>
      </c>
      <c r="C261" s="56" t="str">
        <f>_xlfn.TEXTJOIN(" ",TRUE,B261,IF(ISBLANK(J261),"",_xlfn.TEXTSPLIT(J261,";")))</f>
        <v>Bracharia decumbens</v>
      </c>
      <c r="D261" s="56" t="str">
        <f>_xlfn.TEXTJOIN(" ",TRUE,B261,IF(ISBLANK(J261),"",_xlfn.TEXTSPLIT(J261,";")),IF(ISBLANK(H261),"",_xlfn.TEXTSPLIT(H261,";")))</f>
        <v>Bracharia decumbens Ensiled</v>
      </c>
      <c r="E261" s="56" t="str">
        <f>_xlfn.TEXTJOIN(" ",TRUE,B261,F261,IF(ISBLANK(J261),"",_xlfn.TEXTSPLIT(J261,";")),IF(ISBLANK(G261),"",_xlfn.TEXTSPLIT(G261,";")))</f>
        <v>Bracharia decumbens Chopped Ensiled</v>
      </c>
      <c r="G261" s="55" t="s">
        <v>25861</v>
      </c>
      <c r="H261" s="55" t="s">
        <v>17494</v>
      </c>
      <c r="I261" s="55" t="s">
        <v>6195</v>
      </c>
      <c r="R261" t="str" cm="1">
        <f t="array" ref="R261">IFERROR(INDEX(AOM[AOM], MATCH(1, (AOM[Edge_Value]=ani_diet!D261)*(AOM[Is_Ani_Diet_Ingredient]&lt;&gt;FALSE), 0)), "No Match in AOM")</f>
        <v>AOM_001620</v>
      </c>
      <c r="S261" t="str" cm="1">
        <f t="array" ref="S261">IFERROR(IF(INDEX(AOM[Scientific Name], MATCH(1, (AOM[Edge_Value]=ani_diet!D261)*(AOM[Is_Ani_Diet_Ingredient]&lt;&gt;FALSE), 0))=0, "", INDEX(AOM[Scientific Name], MATCH(1, (AOM[Edge_Value]=ani_diet!D261)*(AOM[Is_Ani_Diet_Ingredient]&lt;&gt;FALSE), 0))), "No Match in AOM")</f>
        <v>Bracharia decumbens</v>
      </c>
      <c r="T261" t="str" cm="1">
        <f t="array" ref="T261">IF((S261&lt;&gt;"")*(S261&lt;&gt;"No Match in AOM"),IF(J261&lt;&gt;"",_xlfn.TEXTJOIN(";",TRUE,CONCATENATE(_xlfn.TEXTSPLIT(S261,";",TRUE,FALSE)," ",J261)),S261),"")</f>
        <v>Bracharia decumbens</v>
      </c>
    </row>
    <row r="262" spans="1:21">
      <c r="A262" s="30" t="s">
        <v>25989</v>
      </c>
      <c r="B262" s="55" t="s">
        <v>20882</v>
      </c>
      <c r="C262" s="56" t="str">
        <f>_xlfn.TEXTJOIN(" ",TRUE,B262,IF(ISBLANK(J262),"",_xlfn.TEXTSPLIT(J262,";")))</f>
        <v>Bracharia</v>
      </c>
      <c r="D262" s="56" t="str">
        <f>_xlfn.TEXTJOIN(" ",TRUE,B262,IF(ISBLANK(J262),"",_xlfn.TEXTSPLIT(J262,";")),IF(ISBLANK(H262),"",_xlfn.TEXTSPLIT(H262,";")))</f>
        <v>Bracharia Dried</v>
      </c>
      <c r="E262" s="56" t="str">
        <f>_xlfn.TEXTJOIN(" ",TRUE,B262,F262,IF(ISBLANK(J262),"",_xlfn.TEXTSPLIT(J262,";")),IF(ISBLANK(G262),"",_xlfn.TEXTSPLIT(G262,";")))</f>
        <v>Bracharia Dried</v>
      </c>
      <c r="G262" s="55" t="s">
        <v>17480</v>
      </c>
      <c r="H262" s="55" t="s">
        <v>17480</v>
      </c>
      <c r="R262" t="str" cm="1">
        <f t="array" ref="R262">IFERROR(INDEX(AOM[AOM], MATCH(1, (AOM[Edge_Value]=ani_diet!D262)*(AOM[Is_Ani_Diet_Ingredient]&lt;&gt;FALSE), 0)), "No Match in AOM")</f>
        <v>AOM_001396</v>
      </c>
      <c r="S262" t="str" cm="1">
        <f t="array" ref="S262">IFERROR(IF(INDEX(AOM[Scientific Name], MATCH(1, (AOM[Edge_Value]=ani_diet!D262)*(AOM[Is_Ani_Diet_Ingredient]&lt;&gt;FALSE), 0))=0, "", INDEX(AOM[Scientific Name], MATCH(1, (AOM[Edge_Value]=ani_diet!D262)*(AOM[Is_Ani_Diet_Ingredient]&lt;&gt;FALSE), 0))), "No Match in AOM")</f>
        <v>Brachiaria</v>
      </c>
      <c r="T262" t="str" cm="1">
        <f t="array" ref="T262">IF((S262&lt;&gt;"")*(S262&lt;&gt;"No Match in AOM"),IF(J262&lt;&gt;"",_xlfn.TEXTJOIN(";",TRUE,CONCATENATE(_xlfn.TEXTSPLIT(S262,";",TRUE,FALSE)," ",J262)),S262),"")</f>
        <v>Brachiaria</v>
      </c>
    </row>
    <row r="263" spans="1:21">
      <c r="A263" s="30" t="s">
        <v>25990</v>
      </c>
      <c r="B263" s="55" t="s">
        <v>20882</v>
      </c>
      <c r="C263" s="56" t="str">
        <f>_xlfn.TEXTJOIN(" ",TRUE,B263,IF(ISBLANK(J263),"",_xlfn.TEXTSPLIT(J263,";")))</f>
        <v>Bracharia</v>
      </c>
      <c r="D263" s="56" t="str">
        <f>_xlfn.TEXTJOIN(" ",TRUE,B263,IF(ISBLANK(J263),"",_xlfn.TEXTSPLIT(J263,";")),IF(ISBLANK(H263),"",_xlfn.TEXTSPLIT(H263,";")))</f>
        <v>Bracharia Dried Ground</v>
      </c>
      <c r="E263" s="56" t="str">
        <f>_xlfn.TEXTJOIN(" ",TRUE,B263,F263,IF(ISBLANK(J263),"",_xlfn.TEXTSPLIT(J263,";")),IF(ISBLANK(G263),"",_xlfn.TEXTSPLIT(G263,";")))</f>
        <v>Bracharia Dried Ground</v>
      </c>
      <c r="G263" s="55" t="s">
        <v>25767</v>
      </c>
      <c r="H263" s="55" t="s">
        <v>25767</v>
      </c>
      <c r="R263" t="str" cm="1">
        <f t="array" ref="R263">IFERROR(INDEX(AOM[AOM], MATCH(1, (AOM[Edge_Value]=ani_diet!D263)*(AOM[Is_Ani_Diet_Ingredient]&lt;&gt;FALSE), 0)), "No Match in AOM")</f>
        <v>AOM_006045</v>
      </c>
      <c r="S263" t="str" cm="1">
        <f t="array" ref="S263">IFERROR(IF(INDEX(AOM[Scientific Name], MATCH(1, (AOM[Edge_Value]=ani_diet!D263)*(AOM[Is_Ani_Diet_Ingredient]&lt;&gt;FALSE), 0))=0, "", INDEX(AOM[Scientific Name], MATCH(1, (AOM[Edge_Value]=ani_diet!D263)*(AOM[Is_Ani_Diet_Ingredient]&lt;&gt;FALSE), 0))), "No Match in AOM")</f>
        <v>Brachiaria</v>
      </c>
      <c r="T263" t="str" cm="1">
        <f t="array" ref="T263">IF((S263&lt;&gt;"")*(S263&lt;&gt;"No Match in AOM"),IF(J263&lt;&gt;"",_xlfn.TEXTJOIN(";",TRUE,CONCATENATE(_xlfn.TEXTSPLIT(S263,";",TRUE,FALSE)," ",J263)),S263),"")</f>
        <v>Brachiaria</v>
      </c>
    </row>
    <row r="264" spans="1:21">
      <c r="A264" s="30" t="s">
        <v>25991</v>
      </c>
      <c r="B264" s="55" t="s">
        <v>4135</v>
      </c>
      <c r="C264" s="56" t="str">
        <f>_xlfn.TEXTJOIN(" ",TRUE,B264,IF(ISBLANK(J264),"",_xlfn.TEXTSPLIT(J264,";")))</f>
        <v>Brachiaria brizantha</v>
      </c>
      <c r="D264" s="56" t="str">
        <f>_xlfn.TEXTJOIN(" ",TRUE,B264,IF(ISBLANK(J264),"",_xlfn.TEXTSPLIT(J264,";")),IF(ISBLANK(H264),"",_xlfn.TEXTSPLIT(H264,";")))</f>
        <v>Brachiaria brizantha</v>
      </c>
      <c r="E264" s="56" t="str">
        <f>_xlfn.TEXTJOIN(" ",TRUE,B264,F264,IF(ISBLANK(J264),"",_xlfn.TEXTSPLIT(J264,";")),IF(ISBLANK(G264),"",_xlfn.TEXTSPLIT(G264,";")))</f>
        <v>Brachiaria brizantha</v>
      </c>
      <c r="R264" t="str" cm="1">
        <f t="array" ref="R264">IFERROR(INDEX(AOM[AOM], MATCH(1, (AOM[Edge_Value]=ani_diet!D264)*(AOM[Is_Ani_Diet_Ingredient]&lt;&gt;FALSE), 0)), "No Match in AOM")</f>
        <v>AOM_001385</v>
      </c>
      <c r="S264" t="str" cm="1">
        <f t="array" ref="S264">IFERROR(IF(INDEX(AOM[Scientific Name], MATCH(1, (AOM[Edge_Value]=ani_diet!D264)*(AOM[Is_Ani_Diet_Ingredient]&lt;&gt;FALSE), 0))=0, "", INDEX(AOM[Scientific Name], MATCH(1, (AOM[Edge_Value]=ani_diet!D264)*(AOM[Is_Ani_Diet_Ingredient]&lt;&gt;FALSE), 0))), "No Match in AOM")</f>
        <v>Brachiaria brizantha</v>
      </c>
      <c r="T264" t="str" cm="1">
        <f t="array" ref="T264">IF((S264&lt;&gt;"")*(S264&lt;&gt;"No Match in AOM"),IF(J264&lt;&gt;"",_xlfn.TEXTJOIN(";",TRUE,CONCATENATE(_xlfn.TEXTSPLIT(S264,";",TRUE,FALSE)," ",J264)),S264),"")</f>
        <v>Brachiaria brizantha</v>
      </c>
    </row>
    <row r="265" spans="1:21">
      <c r="A265" s="30" t="s">
        <v>25992</v>
      </c>
      <c r="B265" s="55" t="s">
        <v>4135</v>
      </c>
      <c r="C265" s="56" t="str">
        <f>_xlfn.TEXTJOIN(" ",TRUE,B265,IF(ISBLANK(J265),"",_xlfn.TEXTSPLIT(J265,";")))</f>
        <v>Brachiaria brizantha</v>
      </c>
      <c r="D265" s="56" t="str">
        <f>_xlfn.TEXTJOIN(" ",TRUE,B265,IF(ISBLANK(J265),"",_xlfn.TEXTSPLIT(J265,";")),IF(ISBLANK(H265),"",_xlfn.TEXTSPLIT(H265,";")))</f>
        <v>Brachiaria brizantha</v>
      </c>
      <c r="E265" s="56" t="str">
        <f>_xlfn.TEXTJOIN(" ",TRUE,B265,F265,IF(ISBLANK(J265),"",_xlfn.TEXTSPLIT(J265,";")),IF(ISBLANK(G265),"",_xlfn.TEXTSPLIT(G265,";")))</f>
        <v>Brachiaria brizantha Chopped</v>
      </c>
      <c r="G265" s="55" t="s">
        <v>6195</v>
      </c>
      <c r="I265" s="55" t="s">
        <v>6195</v>
      </c>
      <c r="R265" t="str" cm="1">
        <f t="array" ref="R265">IFERROR(INDEX(AOM[AOM], MATCH(1, (AOM[Edge_Value]=ani_diet!D265)*(AOM[Is_Ani_Diet_Ingredient]&lt;&gt;FALSE), 0)), "No Match in AOM")</f>
        <v>AOM_001385</v>
      </c>
      <c r="S265" t="str" cm="1">
        <f t="array" ref="S265">IFERROR(IF(INDEX(AOM[Scientific Name], MATCH(1, (AOM[Edge_Value]=ani_diet!D265)*(AOM[Is_Ani_Diet_Ingredient]&lt;&gt;FALSE), 0))=0, "", INDEX(AOM[Scientific Name], MATCH(1, (AOM[Edge_Value]=ani_diet!D265)*(AOM[Is_Ani_Diet_Ingredient]&lt;&gt;FALSE), 0))), "No Match in AOM")</f>
        <v>Brachiaria brizantha</v>
      </c>
      <c r="T265" t="str" cm="1">
        <f t="array" ref="T265">IF((S265&lt;&gt;"")*(S265&lt;&gt;"No Match in AOM"),IF(J265&lt;&gt;"",_xlfn.TEXTJOIN(";",TRUE,CONCATENATE(_xlfn.TEXTSPLIT(S265,";",TRUE,FALSE)," ",J265)),S265),"")</f>
        <v>Brachiaria brizantha</v>
      </c>
    </row>
    <row r="266" spans="1:21">
      <c r="A266" s="30" t="s">
        <v>25993</v>
      </c>
      <c r="B266" s="55" t="s">
        <v>4135</v>
      </c>
      <c r="C266" s="56" t="str">
        <f>_xlfn.TEXTJOIN(" ",TRUE,B266,IF(ISBLANK(J266),"",_xlfn.TEXTSPLIT(J266,";")))</f>
        <v>Brachiaria brizantha</v>
      </c>
      <c r="D266" s="56" t="str">
        <f>_xlfn.TEXTJOIN(" ",TRUE,B266,IF(ISBLANK(J266),"",_xlfn.TEXTSPLIT(J266,";")),IF(ISBLANK(H266),"",_xlfn.TEXTSPLIT(H266,";")))</f>
        <v>Brachiaria brizantha Dried</v>
      </c>
      <c r="E266" s="56" t="str">
        <f>_xlfn.TEXTJOIN(" ",TRUE,B266,F266,IF(ISBLANK(J266),"",_xlfn.TEXTSPLIT(J266,";")),IF(ISBLANK(G266),"",_xlfn.TEXTSPLIT(G266,";")))</f>
        <v>Brachiaria brizantha Chopped Dried</v>
      </c>
      <c r="G266" s="55" t="s">
        <v>25774</v>
      </c>
      <c r="H266" s="55" t="s">
        <v>17480</v>
      </c>
      <c r="I266" s="55" t="s">
        <v>6195</v>
      </c>
      <c r="R266" t="str" cm="1">
        <f t="array" ref="R266">IFERROR(INDEX(AOM[AOM], MATCH(1, (AOM[Edge_Value]=ani_diet!D266)*(AOM[Is_Ani_Diet_Ingredient]&lt;&gt;FALSE), 0)), "No Match in AOM")</f>
        <v>AOM_006046</v>
      </c>
      <c r="S266" t="str" cm="1">
        <f t="array" ref="S266">IFERROR(IF(INDEX(AOM[Scientific Name], MATCH(1, (AOM[Edge_Value]=ani_diet!D266)*(AOM[Is_Ani_Diet_Ingredient]&lt;&gt;FALSE), 0))=0, "", INDEX(AOM[Scientific Name], MATCH(1, (AOM[Edge_Value]=ani_diet!D266)*(AOM[Is_Ani_Diet_Ingredient]&lt;&gt;FALSE), 0))), "No Match in AOM")</f>
        <v>Brachiaria brizantha</v>
      </c>
      <c r="T266" t="str" cm="1">
        <f t="array" ref="T266">IF((S266&lt;&gt;"")*(S266&lt;&gt;"No Match in AOM"),IF(J266&lt;&gt;"",_xlfn.TEXTJOIN(";",TRUE,CONCATENATE(_xlfn.TEXTSPLIT(S266,";",TRUE,FALSE)," ",J266)),S266),"")</f>
        <v>Brachiaria brizantha</v>
      </c>
    </row>
    <row r="267" spans="1:21">
      <c r="A267" s="30" t="s">
        <v>20912</v>
      </c>
      <c r="B267" s="55" t="s">
        <v>20912</v>
      </c>
      <c r="C267" s="56" t="str">
        <f>_xlfn.TEXTJOIN(" ",TRUE,B267,IF(ISBLANK(J267),"",_xlfn.TEXTSPLIT(J267,";")))</f>
        <v xml:space="preserve">Brachiaria hybrid </v>
      </c>
      <c r="D267" s="56" t="str">
        <f>_xlfn.TEXTJOIN(" ",TRUE,B267,IF(ISBLANK(J267),"",_xlfn.TEXTSPLIT(J267,";")),IF(ISBLANK(H267),"",_xlfn.TEXTSPLIT(H267,";")))</f>
        <v xml:space="preserve">Brachiaria hybrid </v>
      </c>
      <c r="E267" s="56" t="str">
        <f>_xlfn.TEXTJOIN(" ",TRUE,B267,F267,IF(ISBLANK(J267),"",_xlfn.TEXTSPLIT(J267,";")),IF(ISBLANK(G267),"",_xlfn.TEXTSPLIT(G267,";")))</f>
        <v xml:space="preserve">Brachiaria hybrid </v>
      </c>
      <c r="R267" t="str" cm="1">
        <f t="array" ref="R267">IFERROR(INDEX(AOM[AOM], MATCH(1, (AOM[Edge_Value]=ani_diet!D267)*(AOM[Is_Ani_Diet_Ingredient]&lt;&gt;FALSE), 0)), "No Match in AOM")</f>
        <v>AOM_003385</v>
      </c>
      <c r="S267" t="str" cm="1">
        <f t="array" ref="S267">IFERROR(IF(INDEX(AOM[Scientific Name], MATCH(1, (AOM[Edge_Value]=ani_diet!D267)*(AOM[Is_Ani_Diet_Ingredient]&lt;&gt;FALSE), 0))=0, "", INDEX(AOM[Scientific Name], MATCH(1, (AOM[Edge_Value]=ani_diet!D267)*(AOM[Is_Ani_Diet_Ingredient]&lt;&gt;FALSE), 0))), "No Match in AOM")</f>
        <v>Bracharia</v>
      </c>
      <c r="T267" t="str" cm="1">
        <f t="array" ref="T267">IF((S267&lt;&gt;"")*(S267&lt;&gt;"No Match in AOM"),IF(J267&lt;&gt;"",_xlfn.TEXTJOIN(";",TRUE,CONCATENATE(_xlfn.TEXTSPLIT(S267,";",TRUE,FALSE)," ",J267)),S267),"")</f>
        <v>Bracharia</v>
      </c>
    </row>
    <row r="268" spans="1:21">
      <c r="A268" s="30" t="s">
        <v>25994</v>
      </c>
      <c r="B268" s="55" t="s">
        <v>20912</v>
      </c>
      <c r="C268" s="56" t="str">
        <f>_xlfn.TEXTJOIN(" ",TRUE,B268,IF(ISBLANK(J268),"",_xlfn.TEXTSPLIT(J268,";")))</f>
        <v xml:space="preserve">Brachiaria hybrid </v>
      </c>
      <c r="D268" s="56" t="str">
        <f>_xlfn.TEXTJOIN(" ",TRUE,B268,IF(ISBLANK(J268),"",_xlfn.TEXTSPLIT(J268,";")),IF(ISBLANK(H268),"",_xlfn.TEXTSPLIT(H268,";")))</f>
        <v>Brachiaria hybrid  Dried</v>
      </c>
      <c r="E268" s="56" t="str">
        <f>_xlfn.TEXTJOIN(" ",TRUE,B268,F268,IF(ISBLANK(J268),"",_xlfn.TEXTSPLIT(J268,";")),IF(ISBLANK(G268),"",_xlfn.TEXTSPLIT(G268,";")))</f>
        <v>Brachiaria hybrid  Chopped Dried</v>
      </c>
      <c r="G268" s="55" t="s">
        <v>25774</v>
      </c>
      <c r="H268" s="55" t="s">
        <v>17480</v>
      </c>
      <c r="R268" t="str" cm="1">
        <f t="array" ref="R268">IFERROR(INDEX(AOM[AOM], MATCH(1, (AOM[Edge_Value]=ani_diet!D268)*(AOM[Is_Ani_Diet_Ingredient]&lt;&gt;FALSE), 0)), "No Match in AOM")</f>
        <v>No Match in AOM</v>
      </c>
      <c r="S268" t="str" cm="1">
        <f t="array" ref="S268">IFERROR(IF(INDEX(AOM[Scientific Name], MATCH(1, (AOM[Edge_Value]=ani_diet!D268)*(AOM[Is_Ani_Diet_Ingredient]&lt;&gt;FALSE), 0))=0, "", INDEX(AOM[Scientific Name], MATCH(1, (AOM[Edge_Value]=ani_diet!D268)*(AOM[Is_Ani_Diet_Ingredient]&lt;&gt;FALSE), 0))), "No Match in AOM")</f>
        <v>No Match in AOM</v>
      </c>
      <c r="T268" t="str" cm="1">
        <f t="array" ref="T268">IF((S268&lt;&gt;"")*(S268&lt;&gt;"No Match in AOM"),IF(J268&lt;&gt;"",_xlfn.TEXTJOIN(";",TRUE,CONCATENATE(_xlfn.TEXTSPLIT(S268,";",TRUE,FALSE)," ",J268)),S268),"")</f>
        <v/>
      </c>
    </row>
    <row r="269" spans="1:21">
      <c r="A269" s="30" t="s">
        <v>25995</v>
      </c>
      <c r="B269" s="55" t="s">
        <v>4186</v>
      </c>
      <c r="C269" s="56" t="str">
        <f>_xlfn.TEXTJOIN(" ",TRUE,B269,IF(ISBLANK(J269),"",_xlfn.TEXTSPLIT(J269,";")))</f>
        <v>Brachiaria ruziziensis</v>
      </c>
      <c r="D269" s="56" t="str">
        <f>_xlfn.TEXTJOIN(" ",TRUE,B269,IF(ISBLANK(J269),"",_xlfn.TEXTSPLIT(J269,";")),IF(ISBLANK(H269),"",_xlfn.TEXTSPLIT(H269,";")))</f>
        <v>Brachiaria ruziziensis</v>
      </c>
      <c r="E269" s="56" t="str">
        <f>_xlfn.TEXTJOIN(" ",TRUE,B269,F269,IF(ISBLANK(J269),"",_xlfn.TEXTSPLIT(J269,";")),IF(ISBLANK(G269),"",_xlfn.TEXTSPLIT(G269,";")))</f>
        <v>Brachiaria ruziziensis dry season</v>
      </c>
      <c r="F269" s="55" t="s">
        <v>25996</v>
      </c>
      <c r="R269" t="str" cm="1">
        <f t="array" ref="R269">IFERROR(INDEX(AOM[AOM], MATCH(1, (AOM[Edge_Value]=ani_diet!D269)*(AOM[Is_Ani_Diet_Ingredient]&lt;&gt;FALSE), 0)), "No Match in AOM")</f>
        <v>AOM_001398</v>
      </c>
      <c r="S269" t="str" cm="1">
        <f t="array" ref="S269">IFERROR(IF(INDEX(AOM[Scientific Name], MATCH(1, (AOM[Edge_Value]=ani_diet!D269)*(AOM[Is_Ani_Diet_Ingredient]&lt;&gt;FALSE), 0))=0, "", INDEX(AOM[Scientific Name], MATCH(1, (AOM[Edge_Value]=ani_diet!D269)*(AOM[Is_Ani_Diet_Ingredient]&lt;&gt;FALSE), 0))), "No Match in AOM")</f>
        <v>Brachiaria ruziziensis</v>
      </c>
      <c r="T269" t="str" cm="1">
        <f t="array" ref="T269">IF((S269&lt;&gt;"")*(S269&lt;&gt;"No Match in AOM"),IF(J269&lt;&gt;"",_xlfn.TEXTJOIN(";",TRUE,CONCATENATE(_xlfn.TEXTSPLIT(S269,";",TRUE,FALSE)," ",J269)),S269),"")</f>
        <v>Brachiaria ruziziensis</v>
      </c>
    </row>
    <row r="270" spans="1:21">
      <c r="A270" s="30" t="s">
        <v>25997</v>
      </c>
      <c r="B270" s="55" t="s">
        <v>4186</v>
      </c>
      <c r="C270" s="56" t="str">
        <f>_xlfn.TEXTJOIN(" ",TRUE,B270,IF(ISBLANK(J270),"",_xlfn.TEXTSPLIT(J270,";")))</f>
        <v>Brachiaria ruziziensis</v>
      </c>
      <c r="D270" s="56" t="str">
        <f>_xlfn.TEXTJOIN(" ",TRUE,B270,IF(ISBLANK(J270),"",_xlfn.TEXTSPLIT(J270,";")),IF(ISBLANK(H270),"",_xlfn.TEXTSPLIT(H270,";")))</f>
        <v>Brachiaria ruziziensis</v>
      </c>
      <c r="E270" s="56" t="str">
        <f>_xlfn.TEXTJOIN(" ",TRUE,B270,F270,IF(ISBLANK(J270),"",_xlfn.TEXTSPLIT(J270,";")),IF(ISBLANK(G270),"",_xlfn.TEXTSPLIT(G270,";")))</f>
        <v>Brachiaria ruziziensis rainy season</v>
      </c>
      <c r="F270" s="55" t="s">
        <v>25998</v>
      </c>
      <c r="R270" t="str" cm="1">
        <f t="array" ref="R270">IFERROR(INDEX(AOM[AOM], MATCH(1, (AOM[Edge_Value]=ani_diet!D270)*(AOM[Is_Ani_Diet_Ingredient]&lt;&gt;FALSE), 0)), "No Match in AOM")</f>
        <v>AOM_001398</v>
      </c>
      <c r="S270" t="str" cm="1">
        <f t="array" ref="S270">IFERROR(IF(INDEX(AOM[Scientific Name], MATCH(1, (AOM[Edge_Value]=ani_diet!D270)*(AOM[Is_Ani_Diet_Ingredient]&lt;&gt;FALSE), 0))=0, "", INDEX(AOM[Scientific Name], MATCH(1, (AOM[Edge_Value]=ani_diet!D270)*(AOM[Is_Ani_Diet_Ingredient]&lt;&gt;FALSE), 0))), "No Match in AOM")</f>
        <v>Brachiaria ruziziensis</v>
      </c>
      <c r="T270" t="str" cm="1">
        <f t="array" ref="T270">IF((S270&lt;&gt;"")*(S270&lt;&gt;"No Match in AOM"),IF(J270&lt;&gt;"",_xlfn.TEXTJOIN(";",TRUE,CONCATENATE(_xlfn.TEXTSPLIT(S270,";",TRUE,FALSE)," ",J270)),S270),"")</f>
        <v>Brachiaria ruziziensis</v>
      </c>
    </row>
    <row r="271" spans="1:21">
      <c r="A271" s="30" t="s">
        <v>25999</v>
      </c>
      <c r="B271" s="55" t="s">
        <v>4186</v>
      </c>
      <c r="C271" s="56" t="str">
        <f>_xlfn.TEXTJOIN(" ",TRUE,B271,IF(ISBLANK(J271),"",_xlfn.TEXTSPLIT(J271,";")))</f>
        <v>Brachiaria ruziziensis</v>
      </c>
      <c r="D271" s="56" t="str">
        <f>_xlfn.TEXTJOIN(" ",TRUE,B271,IF(ISBLANK(J271),"",_xlfn.TEXTSPLIT(J271,";")),IF(ISBLANK(H271),"",_xlfn.TEXTSPLIT(H271,";")))</f>
        <v>Brachiaria ruziziensis Dried</v>
      </c>
      <c r="E271" s="56" t="str">
        <f>_xlfn.TEXTJOIN(" ",TRUE,B271,F271,IF(ISBLANK(J271),"",_xlfn.TEXTSPLIT(J271,";")),IF(ISBLANK(G271),"",_xlfn.TEXTSPLIT(G271,";")))</f>
        <v>Brachiaria ruziziensis Dried</v>
      </c>
      <c r="G271" s="55" t="s">
        <v>17480</v>
      </c>
      <c r="H271" s="55" t="s">
        <v>17480</v>
      </c>
      <c r="R271" t="str" cm="1">
        <f t="array" ref="R271">IFERROR(INDEX(AOM[AOM], MATCH(1, (AOM[Edge_Value]=ani_diet!D271)*(AOM[Is_Ani_Diet_Ingredient]&lt;&gt;FALSE), 0)), "No Match in AOM")</f>
        <v>AOM_006047</v>
      </c>
      <c r="S271" t="str" cm="1">
        <f t="array" ref="S271">IFERROR(IF(INDEX(AOM[Scientific Name], MATCH(1, (AOM[Edge_Value]=ani_diet!D271)*(AOM[Is_Ani_Diet_Ingredient]&lt;&gt;FALSE), 0))=0, "", INDEX(AOM[Scientific Name], MATCH(1, (AOM[Edge_Value]=ani_diet!D271)*(AOM[Is_Ani_Diet_Ingredient]&lt;&gt;FALSE), 0))), "No Match in AOM")</f>
        <v>Brachiaria ruziziensis</v>
      </c>
      <c r="T271" t="str" cm="1">
        <f t="array" ref="T271">IF((S271&lt;&gt;"")*(S271&lt;&gt;"No Match in AOM"),IF(J271&lt;&gt;"",_xlfn.TEXTJOIN(";",TRUE,CONCATENATE(_xlfn.TEXTSPLIT(S271,";",TRUE,FALSE)," ",J271)),S271),"")</f>
        <v>Brachiaria ruziziensis</v>
      </c>
    </row>
    <row r="272" spans="1:21">
      <c r="A272" s="30" t="s">
        <v>20925</v>
      </c>
      <c r="B272" s="55" t="s">
        <v>20925</v>
      </c>
      <c r="C272" s="56" t="str">
        <f>_xlfn.TEXTJOIN(" ",TRUE,B272,IF(ISBLANK(J272),"",_xlfn.TEXTSPLIT(J272,";")))</f>
        <v>Brachiaria serrata</v>
      </c>
      <c r="D272" s="56" t="str">
        <f>_xlfn.TEXTJOIN(" ",TRUE,B272,IF(ISBLANK(J272),"",_xlfn.TEXTSPLIT(J272,";")),IF(ISBLANK(H272),"",_xlfn.TEXTSPLIT(H272,";")))</f>
        <v>Brachiaria serrata</v>
      </c>
      <c r="E272" s="56" t="str">
        <f>_xlfn.TEXTJOIN(" ",TRUE,B272,F272,IF(ISBLANK(J272),"",_xlfn.TEXTSPLIT(J272,";")),IF(ISBLANK(G272),"",_xlfn.TEXTSPLIT(G272,";")))</f>
        <v>Brachiaria serrata</v>
      </c>
      <c r="R272" t="str" cm="1">
        <f t="array" ref="R272">IFERROR(INDEX(AOM[AOM], MATCH(1, (AOM[Edge_Value]=ani_diet!D272)*(AOM[Is_Ani_Diet_Ingredient]&lt;&gt;FALSE), 0)), "No Match in AOM")</f>
        <v>AOM_001399</v>
      </c>
      <c r="S272" t="str" cm="1">
        <f t="array" ref="S272">IFERROR(IF(INDEX(AOM[Scientific Name], MATCH(1, (AOM[Edge_Value]=ani_diet!D272)*(AOM[Is_Ani_Diet_Ingredient]&lt;&gt;FALSE), 0))=0, "", INDEX(AOM[Scientific Name], MATCH(1, (AOM[Edge_Value]=ani_diet!D272)*(AOM[Is_Ani_Diet_Ingredient]&lt;&gt;FALSE), 0))), "No Match in AOM")</f>
        <v>Brachiaria serrata</v>
      </c>
      <c r="T272" t="str" cm="1">
        <f t="array" ref="T272">IF((S272&lt;&gt;"")*(S272&lt;&gt;"No Match in AOM"),IF(J272&lt;&gt;"",_xlfn.TEXTJOIN(";",TRUE,CONCATENATE(_xlfn.TEXTSPLIT(S272,";",TRUE,FALSE)," ",J272)),S272),"")</f>
        <v>Brachiaria serrata</v>
      </c>
    </row>
    <row r="273" spans="1:20">
      <c r="A273" s="30" t="s">
        <v>5468</v>
      </c>
      <c r="B273" s="55" t="s">
        <v>5468</v>
      </c>
      <c r="C273" s="56" t="str">
        <f>_xlfn.TEXTJOIN(" ",TRUE,B273,IF(ISBLANK(J273),"",_xlfn.TEXTSPLIT(J273,";")))</f>
        <v>Brassica oleracea</v>
      </c>
      <c r="D273" s="56" t="str">
        <f>_xlfn.TEXTJOIN(" ",TRUE,B273,IF(ISBLANK(J273),"",_xlfn.TEXTSPLIT(J273,";")),IF(ISBLANK(H273),"",_xlfn.TEXTSPLIT(H273,";")))</f>
        <v>Brassica oleracea</v>
      </c>
      <c r="E273" s="56" t="str">
        <f>_xlfn.TEXTJOIN(" ",TRUE,B273,F273,IF(ISBLANK(J273),"",_xlfn.TEXTSPLIT(J273,";")),IF(ISBLANK(G273),"",_xlfn.TEXTSPLIT(G273,";")))</f>
        <v>Brassica oleracea</v>
      </c>
      <c r="R273" t="str" cm="1">
        <f t="array" ref="R273">IFERROR(INDEX(AOM[AOM], MATCH(1, (AOM[Edge_Value]=ani_diet!D273)*(AOM[Is_Ani_Diet_Ingredient]&lt;&gt;FALSE), 0)), "No Match in AOM")</f>
        <v>AOM_001850</v>
      </c>
      <c r="S273" t="str" cm="1">
        <f t="array" ref="S273">IFERROR(IF(INDEX(AOM[Scientific Name], MATCH(1, (AOM[Edge_Value]=ani_diet!D273)*(AOM[Is_Ani_Diet_Ingredient]&lt;&gt;FALSE), 0))=0, "", INDEX(AOM[Scientific Name], MATCH(1, (AOM[Edge_Value]=ani_diet!D273)*(AOM[Is_Ani_Diet_Ingredient]&lt;&gt;FALSE), 0))), "No Match in AOM")</f>
        <v>Brassica oleracea</v>
      </c>
      <c r="T273" t="str" cm="1">
        <f t="array" ref="T273">IF((S273&lt;&gt;"")*(S273&lt;&gt;"No Match in AOM"),IF(J273&lt;&gt;"",_xlfn.TEXTJOIN(";",TRUE,CONCATENATE(_xlfn.TEXTSPLIT(S273,";",TRUE,FALSE)," ",J273)),S273),"")</f>
        <v>Brassica oleracea</v>
      </c>
    </row>
    <row r="274" spans="1:20">
      <c r="A274" s="30" t="s">
        <v>26000</v>
      </c>
      <c r="B274" s="55" t="s">
        <v>5468</v>
      </c>
      <c r="C274" s="56" t="str">
        <f>_xlfn.TEXTJOIN(" ",TRUE,B274,IF(ISBLANK(J274),"",_xlfn.TEXTSPLIT(J274,";")))</f>
        <v>Brassica oleracea</v>
      </c>
      <c r="D274" s="56" t="str">
        <f>_xlfn.TEXTJOIN(" ",TRUE,B274,IF(ISBLANK(J274),"",_xlfn.TEXTSPLIT(J274,";")),IF(ISBLANK(H274),"",_xlfn.TEXTSPLIT(H274,";")))</f>
        <v>Brassica oleracea</v>
      </c>
      <c r="E274" s="56" t="str">
        <f>_xlfn.TEXTJOIN(" ",TRUE,B274,F274,IF(ISBLANK(J274),"",_xlfn.TEXTSPLIT(J274,";")),IF(ISBLANK(G274),"",_xlfn.TEXTSPLIT(G274,";")))</f>
        <v>Brassica oleracea Chopped</v>
      </c>
      <c r="G274" s="55" t="s">
        <v>6195</v>
      </c>
      <c r="I274" s="55" t="s">
        <v>6195</v>
      </c>
      <c r="R274" t="str" cm="1">
        <f t="array" ref="R274">IFERROR(INDEX(AOM[AOM], MATCH(1, (AOM[Edge_Value]=ani_diet!D274)*(AOM[Is_Ani_Diet_Ingredient]&lt;&gt;FALSE), 0)), "No Match in AOM")</f>
        <v>AOM_001850</v>
      </c>
      <c r="S274" t="str" cm="1">
        <f t="array" ref="S274">IFERROR(IF(INDEX(AOM[Scientific Name], MATCH(1, (AOM[Edge_Value]=ani_diet!D274)*(AOM[Is_Ani_Diet_Ingredient]&lt;&gt;FALSE), 0))=0, "", INDEX(AOM[Scientific Name], MATCH(1, (AOM[Edge_Value]=ani_diet!D274)*(AOM[Is_Ani_Diet_Ingredient]&lt;&gt;FALSE), 0))), "No Match in AOM")</f>
        <v>Brassica oleracea</v>
      </c>
      <c r="T274" t="str" cm="1">
        <f t="array" ref="T274">IF((S274&lt;&gt;"")*(S274&lt;&gt;"No Match in AOM"),IF(J274&lt;&gt;"",_xlfn.TEXTJOIN(";",TRUE,CONCATENATE(_xlfn.TEXTSPLIT(S274,";",TRUE,FALSE)," ",J274)),S274),"")</f>
        <v>Brassica oleracea</v>
      </c>
    </row>
    <row r="275" spans="1:20">
      <c r="A275" s="30" t="s">
        <v>23368</v>
      </c>
      <c r="B275" s="55" t="s">
        <v>23368</v>
      </c>
      <c r="C275" s="56" t="str">
        <f>_xlfn.TEXTJOIN(" ",TRUE,B275,IF(ISBLANK(J275),"",_xlfn.TEXTSPLIT(J275,";")))</f>
        <v>Bread Waste</v>
      </c>
      <c r="D275" s="56" t="str">
        <f>_xlfn.TEXTJOIN(" ",TRUE,B275,IF(ISBLANK(J275),"",_xlfn.TEXTSPLIT(J275,";")),IF(ISBLANK(H275),"",_xlfn.TEXTSPLIT(H275,";")))</f>
        <v>Bread Waste</v>
      </c>
      <c r="E275" s="56" t="str">
        <f>_xlfn.TEXTJOIN(" ",TRUE,B275,F275,IF(ISBLANK(J275),"",_xlfn.TEXTSPLIT(J275,";")),IF(ISBLANK(G275),"",_xlfn.TEXTSPLIT(G275,";")))</f>
        <v>Bread Waste</v>
      </c>
      <c r="R275" t="str" cm="1">
        <f t="array" ref="R275">IFERROR(INDEX(AOM[AOM], MATCH(1, (AOM[Edge_Value]=ani_diet!D275)*(AOM[Is_Ani_Diet_Ingredient]&lt;&gt;FALSE), 0)), "No Match in AOM")</f>
        <v>AOM_003829</v>
      </c>
      <c r="S275" t="str" cm="1">
        <f t="array" ref="S275">IFERROR(IF(INDEX(AOM[Scientific Name], MATCH(1, (AOM[Edge_Value]=ani_diet!D275)*(AOM[Is_Ani_Diet_Ingredient]&lt;&gt;FALSE), 0))=0, "", INDEX(AOM[Scientific Name], MATCH(1, (AOM[Edge_Value]=ani_diet!D275)*(AOM[Is_Ani_Diet_Ingredient]&lt;&gt;FALSE), 0))), "No Match in AOM")</f>
        <v/>
      </c>
      <c r="T275" t="str" cm="1">
        <f t="array" ref="T275">IF((S275&lt;&gt;"")*(S275&lt;&gt;"No Match in AOM"),IF(J275&lt;&gt;"",_xlfn.TEXTJOIN(";",TRUE,CONCATENATE(_xlfn.TEXTSPLIT(S275,";",TRUE,FALSE)," ",J275)),S275),"")</f>
        <v/>
      </c>
    </row>
    <row r="276" spans="1:20">
      <c r="A276" s="30" t="s">
        <v>26001</v>
      </c>
      <c r="B276" s="55" t="s">
        <v>23368</v>
      </c>
      <c r="C276" s="56" t="str">
        <f>_xlfn.TEXTJOIN(" ",TRUE,B276,IF(ISBLANK(J276),"",_xlfn.TEXTSPLIT(J276,";")))</f>
        <v>Bread Waste</v>
      </c>
      <c r="D276" s="56" t="str">
        <f>_xlfn.TEXTJOIN(" ",TRUE,B276,IF(ISBLANK(J276),"",_xlfn.TEXTSPLIT(J276,";")),IF(ISBLANK(H276),"",_xlfn.TEXTSPLIT(H276,";")))</f>
        <v>Bread Waste Dried</v>
      </c>
      <c r="E276" s="56" t="str">
        <f>_xlfn.TEXTJOIN(" ",TRUE,B276,F276,IF(ISBLANK(J276),"",_xlfn.TEXTSPLIT(J276,";")),IF(ISBLANK(G276),"",_xlfn.TEXTSPLIT(G276,";")))</f>
        <v>Bread Waste Dried</v>
      </c>
      <c r="G276" s="55" t="s">
        <v>17480</v>
      </c>
      <c r="H276" s="55" t="s">
        <v>17480</v>
      </c>
      <c r="R276" t="str" cm="1">
        <f t="array" ref="R276">IFERROR(INDEX(AOM[AOM], MATCH(1, (AOM[Edge_Value]=ani_diet!D276)*(AOM[Is_Ani_Diet_Ingredient]&lt;&gt;FALSE), 0)), "No Match in AOM")</f>
        <v>AOM_006364</v>
      </c>
      <c r="S276" t="str" cm="1">
        <f t="array" ref="S276">IFERROR(IF(INDEX(AOM[Scientific Name], MATCH(1, (AOM[Edge_Value]=ani_diet!D276)*(AOM[Is_Ani_Diet_Ingredient]&lt;&gt;FALSE), 0))=0, "", INDEX(AOM[Scientific Name], MATCH(1, (AOM[Edge_Value]=ani_diet!D276)*(AOM[Is_Ani_Diet_Ingredient]&lt;&gt;FALSE), 0))), "No Match in AOM")</f>
        <v/>
      </c>
      <c r="T276" t="str" cm="1">
        <f t="array" ref="T276">IF((S276&lt;&gt;"")*(S276&lt;&gt;"No Match in AOM"),IF(J276&lt;&gt;"",_xlfn.TEXTJOIN(";",TRUE,CONCATENATE(_xlfn.TEXTSPLIT(S276,";",TRUE,FALSE)," ",J276)),S276),"")</f>
        <v/>
      </c>
    </row>
    <row r="277" spans="1:20">
      <c r="A277" s="30" t="s">
        <v>20365</v>
      </c>
      <c r="B277" s="55" t="s">
        <v>20365</v>
      </c>
      <c r="C277" s="56" t="str">
        <f>_xlfn.TEXTJOIN(" ",TRUE,B277,IF(ISBLANK(J277),"",_xlfn.TEXTSPLIT(J277,";")))</f>
        <v>Breadfruit</v>
      </c>
      <c r="D277" s="56" t="str">
        <f>_xlfn.TEXTJOIN(" ",TRUE,B277,IF(ISBLANK(J277),"",_xlfn.TEXTSPLIT(J277,";")),IF(ISBLANK(H277),"",_xlfn.TEXTSPLIT(H277,";")))</f>
        <v>Breadfruit</v>
      </c>
      <c r="E277" s="56" t="str">
        <f>_xlfn.TEXTJOIN(" ",TRUE,B277,F277,IF(ISBLANK(J277),"",_xlfn.TEXTSPLIT(J277,";")),IF(ISBLANK(G277),"",_xlfn.TEXTSPLIT(G277,";")))</f>
        <v>Breadfruit</v>
      </c>
      <c r="R277" t="str" cm="1">
        <f t="array" ref="R277">IFERROR(INDEX(AOM[AOM], MATCH(1, (AOM[Edge_Value]=ani_diet!D277)*(AOM[Is_Ani_Diet_Ingredient]&lt;&gt;FALSE), 0)), "No Match in AOM")</f>
        <v>AOM_001199</v>
      </c>
      <c r="S277" t="str" cm="1">
        <f t="array" ref="S277">IFERROR(IF(INDEX(AOM[Scientific Name], MATCH(1, (AOM[Edge_Value]=ani_diet!D277)*(AOM[Is_Ani_Diet_Ingredient]&lt;&gt;FALSE), 0))=0, "", INDEX(AOM[Scientific Name], MATCH(1, (AOM[Edge_Value]=ani_diet!D277)*(AOM[Is_Ani_Diet_Ingredient]&lt;&gt;FALSE), 0))), "No Match in AOM")</f>
        <v>Artocarpus incisus</v>
      </c>
      <c r="T277" t="str" cm="1">
        <f t="array" ref="T277">IF((S277&lt;&gt;"")*(S277&lt;&gt;"No Match in AOM"),IF(J277&lt;&gt;"",_xlfn.TEXTJOIN(";",TRUE,CONCATENATE(_xlfn.TEXTSPLIT(S277,";",TRUE,FALSE)," ",J277)),S277),"")</f>
        <v>Artocarpus incisus</v>
      </c>
    </row>
    <row r="278" spans="1:20">
      <c r="A278" s="30" t="s">
        <v>26002</v>
      </c>
      <c r="B278" s="55" t="s">
        <v>20365</v>
      </c>
      <c r="C278" s="56" t="str">
        <f>_xlfn.TEXTJOIN(" ",TRUE,B278,IF(ISBLANK(J278),"",_xlfn.TEXTSPLIT(J278,";")))</f>
        <v>Breadfruit</v>
      </c>
      <c r="D278" s="56" t="str">
        <f>_xlfn.TEXTJOIN(" ",TRUE,B278,IF(ISBLANK(J278),"",_xlfn.TEXTSPLIT(J278,";")),IF(ISBLANK(H278),"",_xlfn.TEXTSPLIT(H278,";")))</f>
        <v>Breadfruit Dried Ground</v>
      </c>
      <c r="E278" s="56" t="str">
        <f>_xlfn.TEXTJOIN(" ",TRUE,B278,F278,IF(ISBLANK(J278),"",_xlfn.TEXTSPLIT(J278,";")),IF(ISBLANK(G278),"",_xlfn.TEXTSPLIT(G278,";")))</f>
        <v>Breadfruit Dried Ground</v>
      </c>
      <c r="G278" s="55" t="s">
        <v>25767</v>
      </c>
      <c r="H278" s="55" t="s">
        <v>25767</v>
      </c>
      <c r="I278" s="55" t="s">
        <v>6195</v>
      </c>
      <c r="R278" t="str" cm="1">
        <f t="array" ref="R278">IFERROR(INDEX(AOM[AOM], MATCH(1, (AOM[Edge_Value]=ani_diet!D278)*(AOM[Is_Ani_Diet_Ingredient]&lt;&gt;FALSE), 0)), "No Match in AOM")</f>
        <v>AOM_002032</v>
      </c>
      <c r="S278" t="str" cm="1">
        <f t="array" ref="S278">IFERROR(IF(INDEX(AOM[Scientific Name], MATCH(1, (AOM[Edge_Value]=ani_diet!D278)*(AOM[Is_Ani_Diet_Ingredient]&lt;&gt;FALSE), 0))=0, "", INDEX(AOM[Scientific Name], MATCH(1, (AOM[Edge_Value]=ani_diet!D278)*(AOM[Is_Ani_Diet_Ingredient]&lt;&gt;FALSE), 0))), "No Match in AOM")</f>
        <v>Artocarpus incisus</v>
      </c>
      <c r="T278" t="str" cm="1">
        <f t="array" ref="T278">IF((S278&lt;&gt;"")*(S278&lt;&gt;"No Match in AOM"),IF(J278&lt;&gt;"",_xlfn.TEXTJOIN(";",TRUE,CONCATENATE(_xlfn.TEXTSPLIT(S278,";",TRUE,FALSE)," ",J278)),S278),"")</f>
        <v>Artocarpus incisus</v>
      </c>
    </row>
    <row r="279" spans="1:20">
      <c r="A279" s="30" t="s">
        <v>26003</v>
      </c>
      <c r="B279" s="55" t="s">
        <v>20365</v>
      </c>
      <c r="C279" s="56" t="str">
        <f>_xlfn.TEXTJOIN(" ",TRUE,B279,IF(ISBLANK(J279),"",_xlfn.TEXTSPLIT(J279,";")))</f>
        <v>Breadfruit</v>
      </c>
      <c r="D279" s="56" t="str">
        <f>_xlfn.TEXTJOIN(" ",TRUE,B279,IF(ISBLANK(J279),"",_xlfn.TEXTSPLIT(J279,";")),IF(ISBLANK(H279),"",_xlfn.TEXTSPLIT(H279,";")))</f>
        <v>Breadfruit Ground</v>
      </c>
      <c r="E279" s="56" t="str">
        <f>_xlfn.TEXTJOIN(" ",TRUE,B279,F279,IF(ISBLANK(J279),"",_xlfn.TEXTSPLIT(J279,";")),IF(ISBLANK(G279),"",_xlfn.TEXTSPLIT(G279,";")))</f>
        <v>Breadfruit Meal</v>
      </c>
      <c r="G279" s="55" t="s">
        <v>25824</v>
      </c>
      <c r="H279" s="55" t="s">
        <v>6052</v>
      </c>
      <c r="L279" s="32" t="s">
        <v>324</v>
      </c>
      <c r="R279" t="str" cm="1">
        <f t="array" ref="R279">IFERROR(INDEX(AOM[AOM], MATCH(1, (AOM[Edge_Value]=ani_diet!D279)*(AOM[Is_Ani_Diet_Ingredient]&lt;&gt;FALSE), 0)), "No Match in AOM")</f>
        <v>AOM_001200</v>
      </c>
      <c r="S279" t="str" cm="1">
        <f t="array" ref="S279">IFERROR(IF(INDEX(AOM[Scientific Name], MATCH(1, (AOM[Edge_Value]=ani_diet!D279)*(AOM[Is_Ani_Diet_Ingredient]&lt;&gt;FALSE), 0))=0, "", INDEX(AOM[Scientific Name], MATCH(1, (AOM[Edge_Value]=ani_diet!D279)*(AOM[Is_Ani_Diet_Ingredient]&lt;&gt;FALSE), 0))), "No Match in AOM")</f>
        <v>Artocarpus incisus</v>
      </c>
      <c r="T279" t="str" cm="1">
        <f t="array" ref="T279">IF((S279&lt;&gt;"")*(S279&lt;&gt;"No Match in AOM"),IF(J279&lt;&gt;"",_xlfn.TEXTJOIN(";",TRUE,CONCATENATE(_xlfn.TEXTSPLIT(S279,";",TRUE,FALSE)," ",J279)),S279),"")</f>
        <v>Artocarpus incisus</v>
      </c>
    </row>
    <row r="280" spans="1:20">
      <c r="A280" s="30" t="s">
        <v>18786</v>
      </c>
      <c r="B280" s="55" t="s">
        <v>18786</v>
      </c>
      <c r="C280" s="56" t="str">
        <f>_xlfn.TEXTJOIN(" ",TRUE,B280,IF(ISBLANK(J280),"",_xlfn.TEXTSPLIT(J280,";")))</f>
        <v>Brewers By-Product</v>
      </c>
      <c r="D280" s="56" t="str">
        <f>_xlfn.TEXTJOIN(" ",TRUE,B280,IF(ISBLANK(J280),"",_xlfn.TEXTSPLIT(J280,";")),IF(ISBLANK(H280),"",_xlfn.TEXTSPLIT(H280,";")))</f>
        <v>Brewers By-Product</v>
      </c>
      <c r="E280" s="56" t="str">
        <f>_xlfn.TEXTJOIN(" ",TRUE,B280,F280,IF(ISBLANK(J280),"",_xlfn.TEXTSPLIT(J280,";")),IF(ISBLANK(G280),"",_xlfn.TEXTSPLIT(G280,";")))</f>
        <v>Brewers By-Product</v>
      </c>
      <c r="K280" s="32" t="s">
        <v>324</v>
      </c>
      <c r="N280" t="s">
        <v>2548</v>
      </c>
      <c r="O280" t="s">
        <v>2519</v>
      </c>
      <c r="P280" t="s">
        <v>26004</v>
      </c>
      <c r="Q280" t="s">
        <v>26005</v>
      </c>
      <c r="R280" t="str" cm="1">
        <f t="array" ref="R280">IFERROR(INDEX(AOM[AOM], MATCH(1, (AOM[Edge_Value]=ani_diet!D280)*(AOM[Is_Ani_Diet_Ingredient]&lt;&gt;FALSE), 0)), "No Match in AOM")</f>
        <v>AOM_006160</v>
      </c>
      <c r="S280" t="str" cm="1">
        <f t="array" ref="S280">IFERROR(IF(INDEX(AOM[Scientific Name], MATCH(1, (AOM[Edge_Value]=ani_diet!D280)*(AOM[Is_Ani_Diet_Ingredient]&lt;&gt;FALSE), 0))=0, "", INDEX(AOM[Scientific Name], MATCH(1, (AOM[Edge_Value]=ani_diet!D280)*(AOM[Is_Ani_Diet_Ingredient]&lt;&gt;FALSE), 0))), "No Match in AOM")</f>
        <v/>
      </c>
      <c r="T280" t="str" cm="1">
        <f t="array" ref="T280">IF((S280&lt;&gt;"")*(S280&lt;&gt;"No Match in AOM"),IF(J280&lt;&gt;"",_xlfn.TEXTJOIN(";",TRUE,CONCATENATE(_xlfn.TEXTSPLIT(S280,";",TRUE,FALSE)," ",J280)),S280),"")</f>
        <v/>
      </c>
    </row>
    <row r="281" spans="1:20">
      <c r="A281" s="30" t="s">
        <v>26006</v>
      </c>
      <c r="B281" s="55" t="s">
        <v>18786</v>
      </c>
      <c r="C281" s="56" t="str">
        <f>_xlfn.TEXTJOIN(" ",TRUE,B281,IF(ISBLANK(J281),"",_xlfn.TEXTSPLIT(J281,";")))</f>
        <v>Brewers By-Product</v>
      </c>
      <c r="D281" s="56" t="str">
        <f>_xlfn.TEXTJOIN(" ",TRUE,B281,IF(ISBLANK(J281),"",_xlfn.TEXTSPLIT(J281,";")),IF(ISBLANK(H281),"",_xlfn.TEXTSPLIT(H281,";")))</f>
        <v>Brewers By-Product Dried Ground</v>
      </c>
      <c r="E281" s="56" t="str">
        <f>_xlfn.TEXTJOIN(" ",TRUE,B281,F281,IF(ISBLANK(J281),"",_xlfn.TEXTSPLIT(J281,";")),IF(ISBLANK(G281),"",_xlfn.TEXTSPLIT(G281,";")))</f>
        <v>Brewers By-Product Dried Ground</v>
      </c>
      <c r="G281" s="55" t="s">
        <v>25767</v>
      </c>
      <c r="H281" s="55" t="s">
        <v>25767</v>
      </c>
      <c r="K281" s="32" t="s">
        <v>324</v>
      </c>
      <c r="N281" t="s">
        <v>2553</v>
      </c>
      <c r="O281" t="s">
        <v>2524</v>
      </c>
      <c r="P281" t="s">
        <v>26007</v>
      </c>
      <c r="Q281" t="s">
        <v>26008</v>
      </c>
      <c r="R281" t="str" cm="1">
        <f t="array" ref="R281">IFERROR(INDEX(AOM[AOM], MATCH(1, (AOM[Edge_Value]=ani_diet!D281)*(AOM[Is_Ani_Diet_Ingredient]&lt;&gt;FALSE), 0)), "No Match in AOM")</f>
        <v>AOM_006161</v>
      </c>
      <c r="S281" t="str" cm="1">
        <f t="array" ref="S281">IFERROR(IF(INDEX(AOM[Scientific Name], MATCH(1, (AOM[Edge_Value]=ani_diet!D281)*(AOM[Is_Ani_Diet_Ingredient]&lt;&gt;FALSE), 0))=0, "", INDEX(AOM[Scientific Name], MATCH(1, (AOM[Edge_Value]=ani_diet!D281)*(AOM[Is_Ani_Diet_Ingredient]&lt;&gt;FALSE), 0))), "No Match in AOM")</f>
        <v/>
      </c>
      <c r="T281" t="str" cm="1">
        <f t="array" ref="T281">IF((S281&lt;&gt;"")*(S281&lt;&gt;"No Match in AOM"),IF(J281&lt;&gt;"",_xlfn.TEXTJOIN(";",TRUE,CONCATENATE(_xlfn.TEXTSPLIT(S281,";",TRUE,FALSE)," ",J281)),S281),"")</f>
        <v/>
      </c>
    </row>
    <row r="282" spans="1:20">
      <c r="A282" s="30" t="s">
        <v>26009</v>
      </c>
      <c r="B282" s="55" t="s">
        <v>18792</v>
      </c>
      <c r="C282" s="56" t="str">
        <f>_xlfn.TEXTJOIN(" ",TRUE,B282,IF(ISBLANK(J282),"",_xlfn.TEXTSPLIT(J282,";")))</f>
        <v>Brewers Grain</v>
      </c>
      <c r="D282" s="56" t="str">
        <f>_xlfn.TEXTJOIN(" ",TRUE,B282,IF(ISBLANK(J282),"",_xlfn.TEXTSPLIT(J282,";")),IF(ISBLANK(H282),"",_xlfn.TEXTSPLIT(H282,";")))</f>
        <v>Brewers Grain</v>
      </c>
      <c r="E282" s="56" t="str">
        <f>_xlfn.TEXTJOIN(" ",TRUE,B282,F282,IF(ISBLANK(J282),"",_xlfn.TEXTSPLIT(J282,";")),IF(ISBLANK(G282),"",_xlfn.TEXTSPLIT(G282,";")))</f>
        <v>Brewers Grain</v>
      </c>
      <c r="K282" s="32" t="s">
        <v>324</v>
      </c>
      <c r="N282" t="s">
        <v>2539</v>
      </c>
      <c r="O282" t="s">
        <v>2510</v>
      </c>
      <c r="P282" t="s">
        <v>25879</v>
      </c>
      <c r="Q282" t="s">
        <v>25880</v>
      </c>
      <c r="R282" t="str" cm="1">
        <f t="array" ref="R282">IFERROR(INDEX(AOM[AOM], MATCH(1, (AOM[Edge_Value]=ani_diet!D282)*(AOM[Is_Ani_Diet_Ingredient]&lt;&gt;FALSE), 0)), "No Match in AOM")</f>
        <v>AOM_000564</v>
      </c>
      <c r="S282" t="str" cm="1">
        <f t="array" ref="S282">IFERROR(IF(INDEX(AOM[Scientific Name], MATCH(1, (AOM[Edge_Value]=ani_diet!D282)*(AOM[Is_Ani_Diet_Ingredient]&lt;&gt;FALSE), 0))=0, "", INDEX(AOM[Scientific Name], MATCH(1, (AOM[Edge_Value]=ani_diet!D282)*(AOM[Is_Ani_Diet_Ingredient]&lt;&gt;FALSE), 0))), "No Match in AOM")</f>
        <v/>
      </c>
      <c r="T282" t="str" cm="1">
        <f t="array" ref="T282">IF((S282&lt;&gt;"")*(S282&lt;&gt;"No Match in AOM"),IF(J282&lt;&gt;"",_xlfn.TEXTJOIN(";",TRUE,CONCATENATE(_xlfn.TEXTSPLIT(S282,";",TRUE,FALSE)," ",J282)),S282),"")</f>
        <v/>
      </c>
    </row>
    <row r="283" spans="1:20">
      <c r="A283" s="30" t="s">
        <v>26010</v>
      </c>
      <c r="B283" s="55" t="s">
        <v>21849</v>
      </c>
      <c r="C283" s="56" t="str">
        <f>_xlfn.TEXTJOIN(" ",TRUE,B283,IF(ISBLANK(J283),"",_xlfn.TEXTSPLIT(J283,";")))</f>
        <v>Bridelia ferruginea Leaves</v>
      </c>
      <c r="D283" s="56" t="str">
        <f>_xlfn.TEXTJOIN(" ",TRUE,B283,IF(ISBLANK(J283),"",_xlfn.TEXTSPLIT(J283,";")),IF(ISBLANK(H283),"",_xlfn.TEXTSPLIT(H283,";")))</f>
        <v>Bridelia ferruginea Leaves</v>
      </c>
      <c r="E283" s="56" t="str">
        <f>_xlfn.TEXTJOIN(" ",TRUE,B283,F283,IF(ISBLANK(J283),"",_xlfn.TEXTSPLIT(J283,";")),IF(ISBLANK(G283),"",_xlfn.TEXTSPLIT(G283,";")))</f>
        <v>Bridelia ferruginea Leaves</v>
      </c>
      <c r="J283" s="55" t="s">
        <v>6187</v>
      </c>
      <c r="R283" t="str" cm="1">
        <f t="array" ref="R283">IFERROR(INDEX(AOM[AOM], MATCH(1, (AOM[Edge_Value]=ani_diet!D283)*(AOM[Is_Ani_Diet_Ingredient]&lt;&gt;FALSE), 0)), "No Match in AOM")</f>
        <v>AOM_003913</v>
      </c>
      <c r="S283" t="str" cm="1">
        <f t="array" ref="S283">IFERROR(IF(INDEX(AOM[Scientific Name], MATCH(1, (AOM[Edge_Value]=ani_diet!D283)*(AOM[Is_Ani_Diet_Ingredient]&lt;&gt;FALSE), 0))=0, "", INDEX(AOM[Scientific Name], MATCH(1, (AOM[Edge_Value]=ani_diet!D283)*(AOM[Is_Ani_Diet_Ingredient]&lt;&gt;FALSE), 0))), "No Match in AOM")</f>
        <v>Bridelia ferruginea</v>
      </c>
      <c r="T283" t="str" cm="1">
        <f t="array" ref="T283">IF((S283&lt;&gt;"")*(S283&lt;&gt;"No Match in AOM"),IF(J283&lt;&gt;"",_xlfn.TEXTJOIN(";",TRUE,CONCATENATE(_xlfn.TEXTSPLIT(S283,";",TRUE,FALSE)," ",J283)),S283),"")</f>
        <v>Bridelia ferruginea Leaves</v>
      </c>
    </row>
    <row r="284" spans="1:20">
      <c r="A284" s="30" t="s">
        <v>26011</v>
      </c>
      <c r="B284" s="55" t="s">
        <v>18345</v>
      </c>
      <c r="C284" s="56" t="str">
        <f>_xlfn.TEXTJOIN(" ",TRUE,B284,IF(ISBLANK(J284),"",_xlfn.TEXTSPLIT(J284,";")))</f>
        <v>Brown Fish</v>
      </c>
      <c r="D284" s="56" t="str">
        <f>_xlfn.TEXTJOIN(" ",TRUE,B284,IF(ISBLANK(J284),"",_xlfn.TEXTSPLIT(J284,";")),IF(ISBLANK(H284),"",_xlfn.TEXTSPLIT(H284,";")))</f>
        <v>Brown Fish Ground</v>
      </c>
      <c r="E284" s="56" t="str">
        <f>_xlfn.TEXTJOIN(" ",TRUE,B284,F284,IF(ISBLANK(J284),"",_xlfn.TEXTSPLIT(J284,";")),IF(ISBLANK(G284),"",_xlfn.TEXTSPLIT(G284,";")))</f>
        <v>Brown Fish Ground</v>
      </c>
      <c r="G284" s="55" t="s">
        <v>6052</v>
      </c>
      <c r="H284" s="55" t="s">
        <v>6052</v>
      </c>
      <c r="R284" t="str" cm="1">
        <f t="array" ref="R284">IFERROR(INDEX(AOM[AOM], MATCH(1, (AOM[Edge_Value]=ani_diet!D284)*(AOM[Is_Ani_Diet_Ingredient]&lt;&gt;FALSE), 0)), "No Match in AOM")</f>
        <v>AOM_002240</v>
      </c>
      <c r="S284" t="str" cm="1">
        <f t="array" ref="S284">IFERROR(IF(INDEX(AOM[Scientific Name], MATCH(1, (AOM[Edge_Value]=ani_diet!D284)*(AOM[Is_Ani_Diet_Ingredient]&lt;&gt;FALSE), 0))=0, "", INDEX(AOM[Scientific Name], MATCH(1, (AOM[Edge_Value]=ani_diet!D284)*(AOM[Is_Ani_Diet_Ingredient]&lt;&gt;FALSE), 0))), "No Match in AOM")</f>
        <v/>
      </c>
      <c r="T284" t="str" cm="1">
        <f t="array" ref="T284">IF((S284&lt;&gt;"")*(S284&lt;&gt;"No Match in AOM"),IF(J284&lt;&gt;"",_xlfn.TEXTJOIN(";",TRUE,CONCATENATE(_xlfn.TEXTSPLIT(S284,";",TRUE,FALSE)," ",J284)),S284),"")</f>
        <v/>
      </c>
    </row>
    <row r="285" spans="1:20">
      <c r="A285" s="30" t="s">
        <v>26012</v>
      </c>
      <c r="B285" s="55" t="s">
        <v>5466</v>
      </c>
      <c r="C285" s="56" t="str">
        <f>_xlfn.TEXTJOIN(" ",TRUE,B285,IF(ISBLANK(J285),"",_xlfn.TEXTSPLIT(J285,";")))</f>
        <v>Cabbage Discards</v>
      </c>
      <c r="D285" s="56" t="str">
        <f>_xlfn.TEXTJOIN(" ",TRUE,B285,IF(ISBLANK(J285),"",_xlfn.TEXTSPLIT(J285,";")),IF(ISBLANK(H285),"",_xlfn.TEXTSPLIT(H285,";")))</f>
        <v>Cabbage Discards</v>
      </c>
      <c r="E285" s="56" t="str">
        <f>_xlfn.TEXTJOIN(" ",TRUE,B285,F285,IF(ISBLANK(J285),"",_xlfn.TEXTSPLIT(J285,";")),IF(ISBLANK(G285),"",_xlfn.TEXTSPLIT(G285,";")))</f>
        <v>Cabbage Discards</v>
      </c>
      <c r="J285" s="55" t="s">
        <v>25948</v>
      </c>
      <c r="R285" t="str" cm="1">
        <f t="array" ref="R285">IFERROR(INDEX(AOM[AOM], MATCH(1, (AOM[Edge_Value]=ani_diet!D285)*(AOM[Is_Ani_Diet_Ingredient]&lt;&gt;FALSE), 0)), "No Match in AOM")</f>
        <v>AOM_001842</v>
      </c>
      <c r="S285" t="str" cm="1">
        <f t="array" ref="S285">IFERROR(IF(INDEX(AOM[Scientific Name], MATCH(1, (AOM[Edge_Value]=ani_diet!D285)*(AOM[Is_Ani_Diet_Ingredient]&lt;&gt;FALSE), 0))=0, "", INDEX(AOM[Scientific Name], MATCH(1, (AOM[Edge_Value]=ani_diet!D285)*(AOM[Is_Ani_Diet_Ingredient]&lt;&gt;FALSE), 0))), "No Match in AOM")</f>
        <v>Brassica oleracea</v>
      </c>
      <c r="T285" t="str" cm="1">
        <f t="array" ref="T285">IF((S285&lt;&gt;"")*(S285&lt;&gt;"No Match in AOM"),IF(J285&lt;&gt;"",_xlfn.TEXTJOIN(";",TRUE,CONCATENATE(_xlfn.TEXTSPLIT(S285,";",TRUE,FALSE)," ",J285)),S285),"")</f>
        <v>Brassica oleracea Discards</v>
      </c>
    </row>
    <row r="286" spans="1:20">
      <c r="A286" s="30" t="s">
        <v>26013</v>
      </c>
      <c r="B286" s="55" t="s">
        <v>5466</v>
      </c>
      <c r="C286" s="56" t="str">
        <f>_xlfn.TEXTJOIN(" ",TRUE,B286,IF(ISBLANK(J286),"",_xlfn.TEXTSPLIT(J286,";")))</f>
        <v>Cabbage Discards</v>
      </c>
      <c r="D286" s="56" t="str">
        <f>_xlfn.TEXTJOIN(" ",TRUE,B286,IF(ISBLANK(J286),"",_xlfn.TEXTSPLIT(J286,";")),IF(ISBLANK(H286),"",_xlfn.TEXTSPLIT(H286,";")))</f>
        <v>Cabbage Discards</v>
      </c>
      <c r="E286" s="56" t="str">
        <f>_xlfn.TEXTJOIN(" ",TRUE,B286,F286,IF(ISBLANK(J286),"",_xlfn.TEXTSPLIT(J286,";")),IF(ISBLANK(G286),"",_xlfn.TEXTSPLIT(G286,";")))</f>
        <v>Cabbage Discards Chopped</v>
      </c>
      <c r="G286" s="55" t="s">
        <v>6195</v>
      </c>
      <c r="J286" s="55" t="s">
        <v>25948</v>
      </c>
      <c r="R286" t="str" cm="1">
        <f t="array" ref="R286">IFERROR(INDEX(AOM[AOM], MATCH(1, (AOM[Edge_Value]=ani_diet!D286)*(AOM[Is_Ani_Diet_Ingredient]&lt;&gt;FALSE), 0)), "No Match in AOM")</f>
        <v>AOM_001842</v>
      </c>
      <c r="S286" t="str" cm="1">
        <f t="array" ref="S286">IFERROR(IF(INDEX(AOM[Scientific Name], MATCH(1, (AOM[Edge_Value]=ani_diet!D286)*(AOM[Is_Ani_Diet_Ingredient]&lt;&gt;FALSE), 0))=0, "", INDEX(AOM[Scientific Name], MATCH(1, (AOM[Edge_Value]=ani_diet!D286)*(AOM[Is_Ani_Diet_Ingredient]&lt;&gt;FALSE), 0))), "No Match in AOM")</f>
        <v>Brassica oleracea</v>
      </c>
      <c r="T286" t="str" cm="1">
        <f t="array" ref="T286">IF((S286&lt;&gt;"")*(S286&lt;&gt;"No Match in AOM"),IF(J286&lt;&gt;"",_xlfn.TEXTJOIN(";",TRUE,CONCATENATE(_xlfn.TEXTSPLIT(S286,";",TRUE,FALSE)," ",J286)),S286),"")</f>
        <v>Brassica oleracea Discards</v>
      </c>
    </row>
    <row r="287" spans="1:20">
      <c r="A287" s="30" t="s">
        <v>26014</v>
      </c>
      <c r="B287" s="55" t="s">
        <v>5466</v>
      </c>
      <c r="C287" s="56" t="str">
        <f>_xlfn.TEXTJOIN(" ",TRUE,B287,IF(ISBLANK(J287),"",_xlfn.TEXTSPLIT(J287,";")))</f>
        <v>Cabbage Discards</v>
      </c>
      <c r="D287" s="56" t="str">
        <f>_xlfn.TEXTJOIN(" ",TRUE,B287,IF(ISBLANK(J287),"",_xlfn.TEXTSPLIT(J287,";")),IF(ISBLANK(H287),"",_xlfn.TEXTSPLIT(H287,";")))</f>
        <v>Cabbage Discards Dried</v>
      </c>
      <c r="E287" s="56" t="str">
        <f>_xlfn.TEXTJOIN(" ",TRUE,B287,F287,IF(ISBLANK(J287),"",_xlfn.TEXTSPLIT(J287,";")),IF(ISBLANK(G287),"",_xlfn.TEXTSPLIT(G287,";")))</f>
        <v>Cabbage Discards Dried</v>
      </c>
      <c r="G287" s="55" t="s">
        <v>17480</v>
      </c>
      <c r="H287" s="55" t="s">
        <v>17480</v>
      </c>
      <c r="J287" s="55" t="s">
        <v>25948</v>
      </c>
      <c r="R287" t="str" cm="1">
        <f t="array" ref="R287">IFERROR(INDEX(AOM[AOM], MATCH(1, (AOM[Edge_Value]=ani_diet!D287)*(AOM[Is_Ani_Diet_Ingredient]&lt;&gt;FALSE), 0)), "No Match in AOM")</f>
        <v>AOM_001955</v>
      </c>
      <c r="S287" t="str" cm="1">
        <f t="array" ref="S287">IFERROR(IF(INDEX(AOM[Scientific Name], MATCH(1, (AOM[Edge_Value]=ani_diet!D287)*(AOM[Is_Ani_Diet_Ingredient]&lt;&gt;FALSE), 0))=0, "", INDEX(AOM[Scientific Name], MATCH(1, (AOM[Edge_Value]=ani_diet!D287)*(AOM[Is_Ani_Diet_Ingredient]&lt;&gt;FALSE), 0))), "No Match in AOM")</f>
        <v>Brassica oleracea</v>
      </c>
      <c r="T287" t="str" cm="1">
        <f t="array" ref="T287">IF((S287&lt;&gt;"")*(S287&lt;&gt;"No Match in AOM"),IF(J287&lt;&gt;"",_xlfn.TEXTJOIN(";",TRUE,CONCATENATE(_xlfn.TEXTSPLIT(S287,";",TRUE,FALSE)," ",J287)),S287),"")</f>
        <v>Brassica oleracea Discards</v>
      </c>
    </row>
    <row r="288" spans="1:20">
      <c r="A288" s="30" t="s">
        <v>8176</v>
      </c>
      <c r="B288" s="55" t="s">
        <v>7822</v>
      </c>
      <c r="C288" s="56" t="str">
        <f>_xlfn.TEXTJOIN(" ",TRUE,B288,IF(ISBLANK(J288),"",_xlfn.TEXTSPLIT(J288,";")))</f>
        <v>Calcium</v>
      </c>
      <c r="D288" s="56" t="str">
        <f>_xlfn.TEXTJOIN(" ",TRUE,B288,IF(ISBLANK(J288),"",_xlfn.TEXTSPLIT(J288,";")),IF(ISBLANK(H288),"",_xlfn.TEXTSPLIT(H288,";")))</f>
        <v>Calcium</v>
      </c>
      <c r="E288" s="56" t="str">
        <f>_xlfn.TEXTJOIN(" ",TRUE,B288,F288,IF(ISBLANK(J288),"",_xlfn.TEXTSPLIT(J288,";")),IF(ISBLANK(G288),"",_xlfn.TEXTSPLIT(G288,";")))</f>
        <v>Calcium</v>
      </c>
      <c r="R288" t="str" cm="1">
        <f t="array" ref="R288">IFERROR(INDEX(AOM[AOM], MATCH(1, (AOM[Edge_Value]=ani_diet!D288)*(AOM[Is_Ani_Diet_Ingredient]&lt;&gt;FALSE), 0)), "No Match in AOM")</f>
        <v>AOM_000754</v>
      </c>
      <c r="S288" t="str" cm="1">
        <f t="array" ref="S288">IFERROR(IF(INDEX(AOM[Scientific Name], MATCH(1, (AOM[Edge_Value]=ani_diet!D288)*(AOM[Is_Ani_Diet_Ingredient]&lt;&gt;FALSE), 0))=0, "", INDEX(AOM[Scientific Name], MATCH(1, (AOM[Edge_Value]=ani_diet!D288)*(AOM[Is_Ani_Diet_Ingredient]&lt;&gt;FALSE), 0))), "No Match in AOM")</f>
        <v/>
      </c>
      <c r="T288" t="str" cm="1">
        <f t="array" ref="T288">IF((S288&lt;&gt;"")*(S288&lt;&gt;"No Match in AOM"),IF(J288&lt;&gt;"",_xlfn.TEXTJOIN(";",TRUE,CONCATENATE(_xlfn.TEXTSPLIT(S288,";",TRUE,FALSE)," ",J288)),S288),"")</f>
        <v/>
      </c>
    </row>
    <row r="289" spans="1:20">
      <c r="A289" s="30" t="s">
        <v>23605</v>
      </c>
      <c r="B289" s="55" t="s">
        <v>23605</v>
      </c>
      <c r="C289" s="56" t="str">
        <f>_xlfn.TEXTJOIN(" ",TRUE,B289,IF(ISBLANK(J289),"",_xlfn.TEXTSPLIT(J289,";")))</f>
        <v>Calcium Bicarbonate</v>
      </c>
      <c r="D289" s="56" t="str">
        <f>_xlfn.TEXTJOIN(" ",TRUE,B289,IF(ISBLANK(J289),"",_xlfn.TEXTSPLIT(J289,";")),IF(ISBLANK(H289),"",_xlfn.TEXTSPLIT(H289,";")))</f>
        <v>Calcium Bicarbonate</v>
      </c>
      <c r="E289" s="56" t="str">
        <f>_xlfn.TEXTJOIN(" ",TRUE,B289,F289,IF(ISBLANK(J289),"",_xlfn.TEXTSPLIT(J289,";")),IF(ISBLANK(G289),"",_xlfn.TEXTSPLIT(G289,";")))</f>
        <v>Calcium Bicarbonate</v>
      </c>
      <c r="R289" t="str" cm="1">
        <f t="array" ref="R289">IFERROR(INDEX(AOM[AOM], MATCH(1, (AOM[Edge_Value]=ani_diet!D289)*(AOM[Is_Ani_Diet_Ingredient]&lt;&gt;FALSE), 0)), "No Match in AOM")</f>
        <v>AOM_001369</v>
      </c>
      <c r="S289" t="str" cm="1">
        <f t="array" ref="S289">IFERROR(IF(INDEX(AOM[Scientific Name], MATCH(1, (AOM[Edge_Value]=ani_diet!D289)*(AOM[Is_Ani_Diet_Ingredient]&lt;&gt;FALSE), 0))=0, "", INDEX(AOM[Scientific Name], MATCH(1, (AOM[Edge_Value]=ani_diet!D289)*(AOM[Is_Ani_Diet_Ingredient]&lt;&gt;FALSE), 0))), "No Match in AOM")</f>
        <v/>
      </c>
      <c r="T289" t="str" cm="1">
        <f t="array" ref="T289">IF((S289&lt;&gt;"")*(S289&lt;&gt;"No Match in AOM"),IF(J289&lt;&gt;"",_xlfn.TEXTJOIN(";",TRUE,CONCATENATE(_xlfn.TEXTSPLIT(S289,";",TRUE,FALSE)," ",J289)),S289),"")</f>
        <v/>
      </c>
    </row>
    <row r="290" spans="1:20">
      <c r="A290" s="30" t="s">
        <v>26015</v>
      </c>
      <c r="B290" s="55" t="s">
        <v>615</v>
      </c>
      <c r="C290" s="56" t="str">
        <f>_xlfn.TEXTJOIN(" ",TRUE,B290,IF(ISBLANK(J290),"",_xlfn.TEXTSPLIT(J290,";")))</f>
        <v>Calcium Carbonate</v>
      </c>
      <c r="D290" s="56" t="str">
        <f>_xlfn.TEXTJOIN(" ",TRUE,B290,IF(ISBLANK(J290),"",_xlfn.TEXTSPLIT(J290,";")),IF(ISBLANK(H290),"",_xlfn.TEXTSPLIT(H290,";")))</f>
        <v>Calcium Carbonate</v>
      </c>
      <c r="E290" s="56" t="str">
        <f>_xlfn.TEXTJOIN(" ",TRUE,B290,F290,IF(ISBLANK(J290),"",_xlfn.TEXTSPLIT(J290,";")),IF(ISBLANK(G290),"",_xlfn.TEXTSPLIT(G290,";")))</f>
        <v>Calcium Carbonate</v>
      </c>
      <c r="R290" t="str" cm="1">
        <f t="array" ref="R290">IFERROR(INDEX(AOM[AOM], MATCH(1, (AOM[Edge_Value]=ani_diet!D290)*(AOM[Is_Ani_Diet_Ingredient]&lt;&gt;FALSE), 0)), "No Match in AOM")</f>
        <v>AOM_001370</v>
      </c>
      <c r="S290" t="str" cm="1">
        <f t="array" ref="S290">IFERROR(IF(INDEX(AOM[Scientific Name], MATCH(1, (AOM[Edge_Value]=ani_diet!D290)*(AOM[Is_Ani_Diet_Ingredient]&lt;&gt;FALSE), 0))=0, "", INDEX(AOM[Scientific Name], MATCH(1, (AOM[Edge_Value]=ani_diet!D290)*(AOM[Is_Ani_Diet_Ingredient]&lt;&gt;FALSE), 0))), "No Match in AOM")</f>
        <v/>
      </c>
      <c r="T290" t="str" cm="1">
        <f t="array" ref="T290">IF((S290&lt;&gt;"")*(S290&lt;&gt;"No Match in AOM"),IF(J290&lt;&gt;"",_xlfn.TEXTJOIN(";",TRUE,CONCATENATE(_xlfn.TEXTSPLIT(S290,";",TRUE,FALSE)," ",J290)),S290),"")</f>
        <v/>
      </c>
    </row>
    <row r="291" spans="1:20">
      <c r="A291" s="30" t="s">
        <v>26016</v>
      </c>
      <c r="B291" s="55" t="s">
        <v>615</v>
      </c>
      <c r="C291" s="56" t="str">
        <f>_xlfn.TEXTJOIN(" ",TRUE,B291,IF(ISBLANK(J291),"",_xlfn.TEXTSPLIT(J291,";")))</f>
        <v>Calcium Carbonate</v>
      </c>
      <c r="D291" s="56" t="str">
        <f>_xlfn.TEXTJOIN(" ",TRUE,B291,IF(ISBLANK(J291),"",_xlfn.TEXTSPLIT(J291,";")),IF(ISBLANK(H291),"",_xlfn.TEXTSPLIT(H291,";")))</f>
        <v>Calcium Carbonate Ground</v>
      </c>
      <c r="E291" s="56" t="str">
        <f>_xlfn.TEXTJOIN(" ",TRUE,B291,F291,IF(ISBLANK(J291),"",_xlfn.TEXTSPLIT(J291,";")),IF(ISBLANK(G291),"",_xlfn.TEXTSPLIT(G291,";")))</f>
        <v>Calcium Carbonate Ground</v>
      </c>
      <c r="G291" s="55" t="s">
        <v>6052</v>
      </c>
      <c r="H291" s="55" t="s">
        <v>6052</v>
      </c>
      <c r="R291" t="str" cm="1">
        <f t="array" ref="R291">IFERROR(INDEX(AOM[AOM], MATCH(1, (AOM[Edge_Value]=ani_diet!D291)*(AOM[Is_Ani_Diet_Ingredient]&lt;&gt;FALSE), 0)), "No Match in AOM")</f>
        <v>AOM_006124</v>
      </c>
      <c r="S291" t="str" cm="1">
        <f t="array" ref="S291">IFERROR(IF(INDEX(AOM[Scientific Name], MATCH(1, (AOM[Edge_Value]=ani_diet!D291)*(AOM[Is_Ani_Diet_Ingredient]&lt;&gt;FALSE), 0))=0, "", INDEX(AOM[Scientific Name], MATCH(1, (AOM[Edge_Value]=ani_diet!D291)*(AOM[Is_Ani_Diet_Ingredient]&lt;&gt;FALSE), 0))), "No Match in AOM")</f>
        <v/>
      </c>
      <c r="T291" t="str" cm="1">
        <f t="array" ref="T291">IF((S291&lt;&gt;"")*(S291&lt;&gt;"No Match in AOM"),IF(J291&lt;&gt;"",_xlfn.TEXTJOIN(";",TRUE,CONCATENATE(_xlfn.TEXTSPLIT(S291,";",TRUE,FALSE)," ",J291)),S291),"")</f>
        <v/>
      </c>
    </row>
    <row r="292" spans="1:20">
      <c r="A292" s="30" t="s">
        <v>23610</v>
      </c>
      <c r="B292" s="55" t="s">
        <v>23610</v>
      </c>
      <c r="C292" s="56" t="str">
        <f>_xlfn.TEXTJOIN(" ",TRUE,B292,IF(ISBLANK(J292),"",_xlfn.TEXTSPLIT(J292,";")))</f>
        <v>Calcium Oxide</v>
      </c>
      <c r="D292" s="56" t="str">
        <f>_xlfn.TEXTJOIN(" ",TRUE,B292,IF(ISBLANK(J292),"",_xlfn.TEXTSPLIT(J292,";")),IF(ISBLANK(H292),"",_xlfn.TEXTSPLIT(H292,";")))</f>
        <v>Calcium Oxide</v>
      </c>
      <c r="E292" s="56" t="str">
        <f>_xlfn.TEXTJOIN(" ",TRUE,B292,F292,IF(ISBLANK(J292),"",_xlfn.TEXTSPLIT(J292,";")),IF(ISBLANK(G292),"",_xlfn.TEXTSPLIT(G292,";")))</f>
        <v>Calcium Oxide</v>
      </c>
      <c r="R292" t="str" cm="1">
        <f t="array" ref="R292">IFERROR(INDEX(AOM[AOM], MATCH(1, (AOM[Edge_Value]=ani_diet!D292)*(AOM[Is_Ani_Diet_Ingredient]&lt;&gt;FALSE), 0)), "No Match in AOM")</f>
        <v>AOM_001371</v>
      </c>
      <c r="S292" t="str" cm="1">
        <f t="array" ref="S292">IFERROR(IF(INDEX(AOM[Scientific Name], MATCH(1, (AOM[Edge_Value]=ani_diet!D292)*(AOM[Is_Ani_Diet_Ingredient]&lt;&gt;FALSE), 0))=0, "", INDEX(AOM[Scientific Name], MATCH(1, (AOM[Edge_Value]=ani_diet!D292)*(AOM[Is_Ani_Diet_Ingredient]&lt;&gt;FALSE), 0))), "No Match in AOM")</f>
        <v/>
      </c>
      <c r="T292" t="str" cm="1">
        <f t="array" ref="T292">IF((S292&lt;&gt;"")*(S292&lt;&gt;"No Match in AOM"),IF(J292&lt;&gt;"",_xlfn.TEXTJOIN(";",TRUE,CONCATENATE(_xlfn.TEXTSPLIT(S292,";",TRUE,FALSE)," ",J292)),S292),"")</f>
        <v/>
      </c>
    </row>
    <row r="293" spans="1:20">
      <c r="A293" s="30" t="s">
        <v>7840</v>
      </c>
      <c r="B293" s="55" t="s">
        <v>7840</v>
      </c>
      <c r="C293" s="56" t="str">
        <f>_xlfn.TEXTJOIN(" ",TRUE,B293,IF(ISBLANK(J293),"",_xlfn.TEXTSPLIT(J293,";")))</f>
        <v>Calcium Phosphate</v>
      </c>
      <c r="D293" s="56" t="str">
        <f>_xlfn.TEXTJOIN(" ",TRUE,B293,IF(ISBLANK(J293),"",_xlfn.TEXTSPLIT(J293,";")),IF(ISBLANK(H293),"",_xlfn.TEXTSPLIT(H293,";")))</f>
        <v>Calcium Phosphate</v>
      </c>
      <c r="E293" s="56" t="str">
        <f>_xlfn.TEXTJOIN(" ",TRUE,B293,F293,IF(ISBLANK(J293),"",_xlfn.TEXTSPLIT(J293,";")),IF(ISBLANK(G293),"",_xlfn.TEXTSPLIT(G293,";")))</f>
        <v>Calcium Phosphate</v>
      </c>
      <c r="R293" t="str" cm="1">
        <f t="array" ref="R293">IFERROR(INDEX(AOM[AOM], MATCH(1, (AOM[Edge_Value]=ani_diet!D293)*(AOM[Is_Ani_Diet_Ingredient]&lt;&gt;FALSE), 0)), "No Match in AOM")</f>
        <v>AOM_001372</v>
      </c>
      <c r="S293" t="str" cm="1">
        <f t="array" ref="S293">IFERROR(IF(INDEX(AOM[Scientific Name], MATCH(1, (AOM[Edge_Value]=ani_diet!D293)*(AOM[Is_Ani_Diet_Ingredient]&lt;&gt;FALSE), 0))=0, "", INDEX(AOM[Scientific Name], MATCH(1, (AOM[Edge_Value]=ani_diet!D293)*(AOM[Is_Ani_Diet_Ingredient]&lt;&gt;FALSE), 0))), "No Match in AOM")</f>
        <v/>
      </c>
      <c r="T293" t="str" cm="1">
        <f t="array" ref="T293">IF((S293&lt;&gt;"")*(S293&lt;&gt;"No Match in AOM"),IF(J293&lt;&gt;"",_xlfn.TEXTJOIN(";",TRUE,CONCATENATE(_xlfn.TEXTSPLIT(S293,";",TRUE,FALSE)," ",J293)),S293),"")</f>
        <v/>
      </c>
    </row>
    <row r="294" spans="1:20">
      <c r="A294" s="30" t="s">
        <v>26017</v>
      </c>
      <c r="B294" s="55" t="s">
        <v>9997</v>
      </c>
      <c r="C294" s="56" t="str">
        <f>_xlfn.TEXTJOIN(" ",TRUE,B294,IF(ISBLANK(J294),"",_xlfn.TEXTSPLIT(J294,";")))</f>
        <v>Calliandra calothyrsus</v>
      </c>
      <c r="D294" s="56" t="str">
        <f>_xlfn.TEXTJOIN(" ",TRUE,B294,IF(ISBLANK(J294),"",_xlfn.TEXTSPLIT(J294,";")),IF(ISBLANK(H294),"",_xlfn.TEXTSPLIT(H294,";")))</f>
        <v>Calliandra calothyrsus</v>
      </c>
      <c r="E294" s="56" t="str">
        <f>_xlfn.TEXTJOIN(" ",TRUE,B294,F294,IF(ISBLANK(J294),"",_xlfn.TEXTSPLIT(J294,";")),IF(ISBLANK(G294),"",_xlfn.TEXTSPLIT(G294,";")))</f>
        <v>Calliandra calothyrsus</v>
      </c>
      <c r="R294" t="str" cm="1">
        <f t="array" ref="R294">IFERROR(INDEX(AOM[AOM], MATCH(1, (AOM[Edge_Value]=ani_diet!D294)*(AOM[Is_Ani_Diet_Ingredient]&lt;&gt;FALSE), 0)), "No Match in AOM")</f>
        <v>AOM_001133</v>
      </c>
      <c r="S294" t="str" cm="1">
        <f t="array" ref="S294">IFERROR(IF(INDEX(AOM[Scientific Name], MATCH(1, (AOM[Edge_Value]=ani_diet!D294)*(AOM[Is_Ani_Diet_Ingredient]&lt;&gt;FALSE), 0))=0, "", INDEX(AOM[Scientific Name], MATCH(1, (AOM[Edge_Value]=ani_diet!D294)*(AOM[Is_Ani_Diet_Ingredient]&lt;&gt;FALSE), 0))), "No Match in AOM")</f>
        <v>Calliandra calothyrsus</v>
      </c>
      <c r="T294" t="str" cm="1">
        <f t="array" ref="T294">IF((S294&lt;&gt;"")*(S294&lt;&gt;"No Match in AOM"),IF(J294&lt;&gt;"",_xlfn.TEXTJOIN(";",TRUE,CONCATENATE(_xlfn.TEXTSPLIT(S294,";",TRUE,FALSE)," ",J294)),S294),"")</f>
        <v>Calliandra calothyrsus</v>
      </c>
    </row>
    <row r="295" spans="1:20">
      <c r="A295" s="30" t="s">
        <v>26018</v>
      </c>
      <c r="B295" s="55" t="s">
        <v>9997</v>
      </c>
      <c r="C295" s="56" t="str">
        <f>_xlfn.TEXTJOIN(" ",TRUE,B295,IF(ISBLANK(J295),"",_xlfn.TEXTSPLIT(J295,";")))</f>
        <v>Calliandra calothyrsus</v>
      </c>
      <c r="D295" s="56" t="str">
        <f>_xlfn.TEXTJOIN(" ",TRUE,B295,IF(ISBLANK(J295),"",_xlfn.TEXTSPLIT(J295,";")),IF(ISBLANK(H295),"",_xlfn.TEXTSPLIT(H295,";")))</f>
        <v>Calliandra calothyrsus</v>
      </c>
      <c r="E295" s="56" t="str">
        <f>_xlfn.TEXTJOIN(" ",TRUE,B295,F295,IF(ISBLANK(J295),"",_xlfn.TEXTSPLIT(J295,";")),IF(ISBLANK(G295),"",_xlfn.TEXTSPLIT(G295,";")))</f>
        <v>Calliandra calothyrsus dry season</v>
      </c>
      <c r="F295" s="55" t="s">
        <v>25996</v>
      </c>
      <c r="R295" t="str" cm="1">
        <f t="array" ref="R295">IFERROR(INDEX(AOM[AOM], MATCH(1, (AOM[Edge_Value]=ani_diet!D295)*(AOM[Is_Ani_Diet_Ingredient]&lt;&gt;FALSE), 0)), "No Match in AOM")</f>
        <v>AOM_001133</v>
      </c>
      <c r="S295" t="str" cm="1">
        <f t="array" ref="S295">IFERROR(IF(INDEX(AOM[Scientific Name], MATCH(1, (AOM[Edge_Value]=ani_diet!D295)*(AOM[Is_Ani_Diet_Ingredient]&lt;&gt;FALSE), 0))=0, "", INDEX(AOM[Scientific Name], MATCH(1, (AOM[Edge_Value]=ani_diet!D295)*(AOM[Is_Ani_Diet_Ingredient]&lt;&gt;FALSE), 0))), "No Match in AOM")</f>
        <v>Calliandra calothyrsus</v>
      </c>
      <c r="T295" t="str" cm="1">
        <f t="array" ref="T295">IF((S295&lt;&gt;"")*(S295&lt;&gt;"No Match in AOM"),IF(J295&lt;&gt;"",_xlfn.TEXTJOIN(";",TRUE,CONCATENATE(_xlfn.TEXTSPLIT(S295,";",TRUE,FALSE)," ",J295)),S295),"")</f>
        <v>Calliandra calothyrsus</v>
      </c>
    </row>
    <row r="296" spans="1:20">
      <c r="A296" s="30" t="s">
        <v>26019</v>
      </c>
      <c r="B296" s="55" t="s">
        <v>9997</v>
      </c>
      <c r="C296" s="56" t="str">
        <f>_xlfn.TEXTJOIN(" ",TRUE,B296,IF(ISBLANK(J296),"",_xlfn.TEXTSPLIT(J296,";")))</f>
        <v>Calliandra calothyrsus</v>
      </c>
      <c r="D296" s="56" t="str">
        <f>_xlfn.TEXTJOIN(" ",TRUE,B296,IF(ISBLANK(J296),"",_xlfn.TEXTSPLIT(J296,";")),IF(ISBLANK(H296),"",_xlfn.TEXTSPLIT(H296,";")))</f>
        <v>Calliandra calothyrsus</v>
      </c>
      <c r="E296" s="56" t="str">
        <f>_xlfn.TEXTJOIN(" ",TRUE,B296,F296,IF(ISBLANK(J296),"",_xlfn.TEXTSPLIT(J296,";")),IF(ISBLANK(G296),"",_xlfn.TEXTSPLIT(G296,";")))</f>
        <v>Calliandra calothyrsus rainy season</v>
      </c>
      <c r="F296" s="55" t="s">
        <v>25998</v>
      </c>
      <c r="R296" t="str" cm="1">
        <f t="array" ref="R296">IFERROR(INDEX(AOM[AOM], MATCH(1, (AOM[Edge_Value]=ani_diet!D296)*(AOM[Is_Ani_Diet_Ingredient]&lt;&gt;FALSE), 0)), "No Match in AOM")</f>
        <v>AOM_001133</v>
      </c>
      <c r="S296" t="str" cm="1">
        <f t="array" ref="S296">IFERROR(IF(INDEX(AOM[Scientific Name], MATCH(1, (AOM[Edge_Value]=ani_diet!D296)*(AOM[Is_Ani_Diet_Ingredient]&lt;&gt;FALSE), 0))=0, "", INDEX(AOM[Scientific Name], MATCH(1, (AOM[Edge_Value]=ani_diet!D296)*(AOM[Is_Ani_Diet_Ingredient]&lt;&gt;FALSE), 0))), "No Match in AOM")</f>
        <v>Calliandra calothyrsus</v>
      </c>
      <c r="T296" t="str" cm="1">
        <f t="array" ref="T296">IF((S296&lt;&gt;"")*(S296&lt;&gt;"No Match in AOM"),IF(J296&lt;&gt;"",_xlfn.TEXTJOIN(";",TRUE,CONCATENATE(_xlfn.TEXTSPLIT(S296,";",TRUE,FALSE)," ",J296)),S296),"")</f>
        <v>Calliandra calothyrsus</v>
      </c>
    </row>
    <row r="297" spans="1:20">
      <c r="A297" s="30" t="s">
        <v>26020</v>
      </c>
      <c r="B297" s="55" t="s">
        <v>9997</v>
      </c>
      <c r="C297" s="56" t="str">
        <f>_xlfn.TEXTJOIN(" ",TRUE,B297,IF(ISBLANK(J297),"",_xlfn.TEXTSPLIT(J297,";")))</f>
        <v>Calliandra calothyrsus Leaves</v>
      </c>
      <c r="D297" s="56" t="str">
        <f>_xlfn.TEXTJOIN(" ",TRUE,B297,IF(ISBLANK(J297),"",_xlfn.TEXTSPLIT(J297,";")),IF(ISBLANK(H297),"",_xlfn.TEXTSPLIT(H297,";")))</f>
        <v>Calliandra calothyrsus Leaves</v>
      </c>
      <c r="E297" s="56" t="str">
        <f>_xlfn.TEXTJOIN(" ",TRUE,B297,F297,IF(ISBLANK(J297),"",_xlfn.TEXTSPLIT(J297,";")),IF(ISBLANK(G297),"",_xlfn.TEXTSPLIT(G297,";")))</f>
        <v>Calliandra calothyrsus Leaves</v>
      </c>
      <c r="J297" s="55" t="s">
        <v>6187</v>
      </c>
      <c r="R297" t="str" cm="1">
        <f t="array" ref="R297">IFERROR(INDEX(AOM[AOM], MATCH(1, (AOM[Edge_Value]=ani_diet!D297)*(AOM[Is_Ani_Diet_Ingredient]&lt;&gt;FALSE), 0)), "No Match in AOM")</f>
        <v>AOM_001134</v>
      </c>
      <c r="S297" t="str" cm="1">
        <f t="array" ref="S297">IFERROR(IF(INDEX(AOM[Scientific Name], MATCH(1, (AOM[Edge_Value]=ani_diet!D297)*(AOM[Is_Ani_Diet_Ingredient]&lt;&gt;FALSE), 0))=0, "", INDEX(AOM[Scientific Name], MATCH(1, (AOM[Edge_Value]=ani_diet!D297)*(AOM[Is_Ani_Diet_Ingredient]&lt;&gt;FALSE), 0))), "No Match in AOM")</f>
        <v>Calliandra calothyrsus</v>
      </c>
      <c r="T297" t="str" cm="1">
        <f t="array" ref="T297">IF((S297&lt;&gt;"")*(S297&lt;&gt;"No Match in AOM"),IF(J297&lt;&gt;"",_xlfn.TEXTJOIN(";",TRUE,CONCATENATE(_xlfn.TEXTSPLIT(S297,";",TRUE,FALSE)," ",J297)),S297),"")</f>
        <v>Calliandra calothyrsus Leaves</v>
      </c>
    </row>
    <row r="298" spans="1:20">
      <c r="A298" s="30" t="s">
        <v>26021</v>
      </c>
      <c r="B298" s="55" t="s">
        <v>9997</v>
      </c>
      <c r="C298" s="56" t="str">
        <f>_xlfn.TEXTJOIN(" ",TRUE,B298,IF(ISBLANK(J298),"",_xlfn.TEXTSPLIT(J298,";")))</f>
        <v>Calliandra calothyrsus Leaves</v>
      </c>
      <c r="D298" s="56" t="str">
        <f>_xlfn.TEXTJOIN(" ",TRUE,B298,IF(ISBLANK(J298),"",_xlfn.TEXTSPLIT(J298,";")),IF(ISBLANK(H298),"",_xlfn.TEXTSPLIT(H298,";")))</f>
        <v>Calliandra calothyrsus Leaves Dried</v>
      </c>
      <c r="E298" s="56" t="str">
        <f>_xlfn.TEXTJOIN(" ",TRUE,B298,F298,IF(ISBLANK(J298),"",_xlfn.TEXTSPLIT(J298,";")),IF(ISBLANK(G298),"",_xlfn.TEXTSPLIT(G298,";")))</f>
        <v>Calliandra calothyrsus Leaves Dried</v>
      </c>
      <c r="G298" s="55" t="s">
        <v>17480</v>
      </c>
      <c r="H298" s="55" t="s">
        <v>17480</v>
      </c>
      <c r="J298" s="55" t="s">
        <v>6187</v>
      </c>
      <c r="R298" t="str" cm="1">
        <f t="array" ref="R298">IFERROR(INDEX(AOM[AOM], MATCH(1, (AOM[Edge_Value]=ani_diet!D298)*(AOM[Is_Ani_Diet_Ingredient]&lt;&gt;FALSE), 0)), "No Match in AOM")</f>
        <v>AOM_006048</v>
      </c>
      <c r="S298" t="str" cm="1">
        <f t="array" ref="S298">IFERROR(IF(INDEX(AOM[Scientific Name], MATCH(1, (AOM[Edge_Value]=ani_diet!D298)*(AOM[Is_Ani_Diet_Ingredient]&lt;&gt;FALSE), 0))=0, "", INDEX(AOM[Scientific Name], MATCH(1, (AOM[Edge_Value]=ani_diet!D298)*(AOM[Is_Ani_Diet_Ingredient]&lt;&gt;FALSE), 0))), "No Match in AOM")</f>
        <v>Calliandra calothyrsus</v>
      </c>
      <c r="T298" t="str" cm="1">
        <f t="array" ref="T298">IF((S298&lt;&gt;"")*(S298&lt;&gt;"No Match in AOM"),IF(J298&lt;&gt;"",_xlfn.TEXTJOIN(";",TRUE,CONCATENATE(_xlfn.TEXTSPLIT(S298,";",TRUE,FALSE)," ",J298)),S298),"")</f>
        <v>Calliandra calothyrsus Leaves</v>
      </c>
    </row>
    <row r="299" spans="1:20">
      <c r="A299" s="30" t="s">
        <v>26022</v>
      </c>
      <c r="B299" s="55" t="s">
        <v>26023</v>
      </c>
      <c r="C299" s="56" t="str">
        <f>_xlfn.TEXTJOIN(" ",TRUE,B299,IF(ISBLANK(J299),"",_xlfn.TEXTSPLIT(J299,";")))</f>
        <v>Calliandra Calothyrsus Leaves</v>
      </c>
      <c r="D299" s="56" t="str">
        <f>_xlfn.TEXTJOIN(" ",TRUE,B299,IF(ISBLANK(J299),"",_xlfn.TEXTSPLIT(J299,";")),IF(ISBLANK(H299),"",_xlfn.TEXTSPLIT(H299,";")))</f>
        <v>Calliandra Calothyrsus Leaves Dried Ensiled</v>
      </c>
      <c r="E299" s="56" t="str">
        <f>_xlfn.TEXTJOIN(" ",TRUE,B299,F299,IF(ISBLANK(J299),"",_xlfn.TEXTSPLIT(J299,";")),IF(ISBLANK(G299),"",_xlfn.TEXTSPLIT(G299,";")))</f>
        <v>Calliandra Calothyrsus Leaves Dried Ensiled</v>
      </c>
      <c r="G299" s="55" t="s">
        <v>25762</v>
      </c>
      <c r="H299" s="55" t="s">
        <v>25762</v>
      </c>
      <c r="J299" s="55" t="s">
        <v>6187</v>
      </c>
      <c r="R299" t="str" cm="1">
        <f t="array" ref="R299">IFERROR(INDEX(AOM[AOM], MATCH(1, (AOM[Edge_Value]=ani_diet!D299)*(AOM[Is_Ani_Diet_Ingredient]&lt;&gt;FALSE), 0)), "No Match in AOM")</f>
        <v>AOM_002048</v>
      </c>
      <c r="S299" t="str" cm="1">
        <f t="array" ref="S299">IFERROR(IF(INDEX(AOM[Scientific Name], MATCH(1, (AOM[Edge_Value]=ani_diet!D299)*(AOM[Is_Ani_Diet_Ingredient]&lt;&gt;FALSE), 0))=0, "", INDEX(AOM[Scientific Name], MATCH(1, (AOM[Edge_Value]=ani_diet!D299)*(AOM[Is_Ani_Diet_Ingredient]&lt;&gt;FALSE), 0))), "No Match in AOM")</f>
        <v>Calliandra calothyrsus</v>
      </c>
      <c r="T299" t="str" cm="1">
        <f t="array" ref="T299">IF((S299&lt;&gt;"")*(S299&lt;&gt;"No Match in AOM"),IF(J299&lt;&gt;"",_xlfn.TEXTJOIN(";",TRUE,CONCATENATE(_xlfn.TEXTSPLIT(S299,";",TRUE,FALSE)," ",J299)),S299),"")</f>
        <v>Calliandra calothyrsus Leaves</v>
      </c>
    </row>
    <row r="300" spans="1:20">
      <c r="A300" s="30" t="s">
        <v>26024</v>
      </c>
      <c r="B300" s="55" t="s">
        <v>9997</v>
      </c>
      <c r="C300" s="56" t="str">
        <f>_xlfn.TEXTJOIN(" ",TRUE,B300,IF(ISBLANK(J300),"",_xlfn.TEXTSPLIT(J300,";")))</f>
        <v>Calliandra calothyrsus Leaves</v>
      </c>
      <c r="D300" s="56" t="str">
        <f>_xlfn.TEXTJOIN(" ",TRUE,B300,IF(ISBLANK(J300),"",_xlfn.TEXTSPLIT(J300,";")),IF(ISBLANK(H300),"",_xlfn.TEXTSPLIT(H300,";")))</f>
        <v>Calliandra calothyrsus Leaves Dried Ground</v>
      </c>
      <c r="E300" s="56" t="str">
        <f>_xlfn.TEXTJOIN(" ",TRUE,B300,F300,IF(ISBLANK(J300),"",_xlfn.TEXTSPLIT(J300,";")),IF(ISBLANK(G300),"",_xlfn.TEXTSPLIT(G300,";")))</f>
        <v>Calliandra calothyrsus Leaves Dried(Air,Shade) Ground</v>
      </c>
      <c r="G300" s="55" t="s">
        <v>26025</v>
      </c>
      <c r="H300" s="55" t="s">
        <v>25767</v>
      </c>
      <c r="J300" s="55" t="s">
        <v>6187</v>
      </c>
      <c r="R300" t="str" cm="1">
        <f t="array" ref="R300">IFERROR(INDEX(AOM[AOM], MATCH(1, (AOM[Edge_Value]=ani_diet!D300)*(AOM[Is_Ani_Diet_Ingredient]&lt;&gt;FALSE), 0)), "No Match in AOM")</f>
        <v>AOM_001701</v>
      </c>
      <c r="S300" t="str" cm="1">
        <f t="array" ref="S300">IFERROR(IF(INDEX(AOM[Scientific Name], MATCH(1, (AOM[Edge_Value]=ani_diet!D300)*(AOM[Is_Ani_Diet_Ingredient]&lt;&gt;FALSE), 0))=0, "", INDEX(AOM[Scientific Name], MATCH(1, (AOM[Edge_Value]=ani_diet!D300)*(AOM[Is_Ani_Diet_Ingredient]&lt;&gt;FALSE), 0))), "No Match in AOM")</f>
        <v>Calliandra calothyrsus</v>
      </c>
      <c r="T300" t="str" cm="1">
        <f t="array" ref="T300">IF((S300&lt;&gt;"")*(S300&lt;&gt;"No Match in AOM"),IF(J300&lt;&gt;"",_xlfn.TEXTJOIN(";",TRUE,CONCATENATE(_xlfn.TEXTSPLIT(S300,";",TRUE,FALSE)," ",J300)),S300),"")</f>
        <v>Calliandra calothyrsus Leaves</v>
      </c>
    </row>
    <row r="301" spans="1:20">
      <c r="A301" s="30" t="s">
        <v>21870</v>
      </c>
      <c r="B301" s="55" t="s">
        <v>21870</v>
      </c>
      <c r="C301" s="56" t="str">
        <f>_xlfn.TEXTJOIN(" ",TRUE,B301,IF(ISBLANK(J301),"",_xlfn.TEXTSPLIT(J301,";")))</f>
        <v>Calycotome villosa</v>
      </c>
      <c r="D301" s="56" t="str">
        <f>_xlfn.TEXTJOIN(" ",TRUE,B301,IF(ISBLANK(J301),"",_xlfn.TEXTSPLIT(J301,";")),IF(ISBLANK(H301),"",_xlfn.TEXTSPLIT(H301,";")))</f>
        <v>Calycotome villosa</v>
      </c>
      <c r="E301" s="56" t="str">
        <f>_xlfn.TEXTJOIN(" ",TRUE,B301,F301,IF(ISBLANK(J301),"",_xlfn.TEXTSPLIT(J301,";")),IF(ISBLANK(G301),"",_xlfn.TEXTSPLIT(G301,";")))</f>
        <v>Calycotome villosa</v>
      </c>
      <c r="R301" t="str" cm="1">
        <f t="array" ref="R301">IFERROR(INDEX(AOM[AOM], MATCH(1, (AOM[Edge_Value]=ani_diet!D301)*(AOM[Is_Ani_Diet_Ingredient]&lt;&gt;FALSE), 0)), "No Match in AOM")</f>
        <v>AOM_001135</v>
      </c>
      <c r="S301" t="str" cm="1">
        <f t="array" ref="S301">IFERROR(IF(INDEX(AOM[Scientific Name], MATCH(1, (AOM[Edge_Value]=ani_diet!D301)*(AOM[Is_Ani_Diet_Ingredient]&lt;&gt;FALSE), 0))=0, "", INDEX(AOM[Scientific Name], MATCH(1, (AOM[Edge_Value]=ani_diet!D301)*(AOM[Is_Ani_Diet_Ingredient]&lt;&gt;FALSE), 0))), "No Match in AOM")</f>
        <v>Calycotome villosa</v>
      </c>
      <c r="T301" t="str" cm="1">
        <f t="array" ref="T301">IF((S301&lt;&gt;"")*(S301&lt;&gt;"No Match in AOM"),IF(J301&lt;&gt;"",_xlfn.TEXTJOIN(";",TRUE,CONCATENATE(_xlfn.TEXTSPLIT(S301,";",TRUE,FALSE)," ",J301)),S301),"")</f>
        <v>Calycotome villosa</v>
      </c>
    </row>
    <row r="302" spans="1:20">
      <c r="A302" s="30" t="s">
        <v>22709</v>
      </c>
      <c r="B302" s="55" t="s">
        <v>22709</v>
      </c>
      <c r="C302" s="56" t="str">
        <f>_xlfn.TEXTJOIN(" ",TRUE,B302,IF(ISBLANK(J302),"",_xlfn.TEXTSPLIT(J302,";")))</f>
        <v>Canavalia gladiata</v>
      </c>
      <c r="D302" s="56" t="str">
        <f>_xlfn.TEXTJOIN(" ",TRUE,B302,IF(ISBLANK(J302),"",_xlfn.TEXTSPLIT(J302,";")),IF(ISBLANK(H302),"",_xlfn.TEXTSPLIT(H302,";")))</f>
        <v>Canavalia gladiata</v>
      </c>
      <c r="E302" s="56" t="str">
        <f>_xlfn.TEXTJOIN(" ",TRUE,B302,F302,IF(ISBLANK(J302),"",_xlfn.TEXTSPLIT(J302,";")),IF(ISBLANK(G302),"",_xlfn.TEXTSPLIT(G302,";")))</f>
        <v>Canavalia gladiata</v>
      </c>
      <c r="R302" t="str" cm="1">
        <f t="array" ref="R302">IFERROR(INDEX(AOM[AOM], MATCH(1, (AOM[Edge_Value]=ani_diet!D302)*(AOM[Is_Ani_Diet_Ingredient]&lt;&gt;FALSE), 0)), "No Match in AOM")</f>
        <v>AOM_001207</v>
      </c>
      <c r="S302" t="str" cm="1">
        <f t="array" ref="S302">IFERROR(IF(INDEX(AOM[Scientific Name], MATCH(1, (AOM[Edge_Value]=ani_diet!D302)*(AOM[Is_Ani_Diet_Ingredient]&lt;&gt;FALSE), 0))=0, "", INDEX(AOM[Scientific Name], MATCH(1, (AOM[Edge_Value]=ani_diet!D302)*(AOM[Is_Ani_Diet_Ingredient]&lt;&gt;FALSE), 0))), "No Match in AOM")</f>
        <v>Canavalia gladiata</v>
      </c>
      <c r="T302" t="str" cm="1">
        <f t="array" ref="T302">IF((S302&lt;&gt;"")*(S302&lt;&gt;"No Match in AOM"),IF(J302&lt;&gt;"",_xlfn.TEXTJOIN(";",TRUE,CONCATENATE(_xlfn.TEXTSPLIT(S302,";",TRUE,FALSE)," ",J302)),S302),"")</f>
        <v>Canavalia gladiata</v>
      </c>
    </row>
    <row r="303" spans="1:20">
      <c r="A303" s="30" t="s">
        <v>26026</v>
      </c>
      <c r="B303" s="55" t="s">
        <v>4987</v>
      </c>
      <c r="C303" s="56" t="str">
        <f>_xlfn.TEXTJOIN(" ",TRUE,B303,IF(ISBLANK(J303),"",_xlfn.TEXTSPLIT(J303,";")))</f>
        <v>Canola</v>
      </c>
      <c r="D303" s="56" t="str">
        <f>_xlfn.TEXTJOIN(" ",TRUE,B303,IF(ISBLANK(J303),"",_xlfn.TEXTSPLIT(J303,";")),IF(ISBLANK(H303),"",_xlfn.TEXTSPLIT(H303,";")))</f>
        <v>Canola</v>
      </c>
      <c r="E303" s="56" t="str">
        <f>_xlfn.TEXTJOIN(" ",TRUE,B303,F303,IF(ISBLANK(J303),"",_xlfn.TEXTSPLIT(J303,";")),IF(ISBLANK(G303),"",_xlfn.TEXTSPLIT(G303,";")))</f>
        <v>Canola</v>
      </c>
      <c r="K303" s="32" t="s">
        <v>324</v>
      </c>
      <c r="R303" t="str" cm="1">
        <f t="array" ref="R303">IFERROR(INDEX(AOM[AOM], MATCH(1, (AOM[Edge_Value]=ani_diet!D303)*(AOM[Is_Ani_Diet_Ingredient]&lt;&gt;FALSE), 0)), "No Match in AOM")</f>
        <v>AOM_001309</v>
      </c>
      <c r="S303" t="str" cm="1">
        <f t="array" ref="S303">IFERROR(IF(INDEX(AOM[Scientific Name], MATCH(1, (AOM[Edge_Value]=ani_diet!D303)*(AOM[Is_Ani_Diet_Ingredient]&lt;&gt;FALSE), 0))=0, "", INDEX(AOM[Scientific Name], MATCH(1, (AOM[Edge_Value]=ani_diet!D303)*(AOM[Is_Ani_Diet_Ingredient]&lt;&gt;FALSE), 0))), "No Match in AOM")</f>
        <v>Brassica napus</v>
      </c>
      <c r="T303" t="str" cm="1">
        <f t="array" ref="T303">IF((S303&lt;&gt;"")*(S303&lt;&gt;"No Match in AOM"),IF(J303&lt;&gt;"",_xlfn.TEXTJOIN(";",TRUE,CONCATENATE(_xlfn.TEXTSPLIT(S303,";",TRUE,FALSE)," ",J303)),S303),"")</f>
        <v>Brassica napus</v>
      </c>
    </row>
    <row r="304" spans="1:20">
      <c r="A304" s="30" t="s">
        <v>26027</v>
      </c>
      <c r="B304" s="55" t="s">
        <v>4987</v>
      </c>
      <c r="C304" s="56" t="str">
        <f>_xlfn.TEXTJOIN(" ",TRUE,B304,IF(ISBLANK(J304),"",_xlfn.TEXTSPLIT(J304,";")))</f>
        <v>Canola Cake</v>
      </c>
      <c r="D304" s="56" t="str">
        <f>_xlfn.TEXTJOIN(" ",TRUE,B304,IF(ISBLANK(J304),"",_xlfn.TEXTSPLIT(J304,";")),IF(ISBLANK(H304),"",_xlfn.TEXTSPLIT(H304,";")))</f>
        <v>Canola Cake</v>
      </c>
      <c r="E304" s="56" t="str">
        <f>_xlfn.TEXTJOIN(" ",TRUE,B304,F304,IF(ISBLANK(J304),"",_xlfn.TEXTSPLIT(J304,";")),IF(ISBLANK(G304),"",_xlfn.TEXTSPLIT(G304,";")))</f>
        <v>Canola Cake</v>
      </c>
      <c r="J304" s="55" t="s">
        <v>26028</v>
      </c>
      <c r="K304" s="32" t="s">
        <v>324</v>
      </c>
      <c r="L304" s="32" t="s">
        <v>324</v>
      </c>
      <c r="N304" t="s">
        <v>2539</v>
      </c>
      <c r="O304" t="s">
        <v>2510</v>
      </c>
      <c r="P304" t="s">
        <v>25925</v>
      </c>
      <c r="Q304" t="s">
        <v>25926</v>
      </c>
      <c r="R304" t="str" cm="1">
        <f t="array" ref="R304">IFERROR(INDEX(AOM[AOM], MATCH(1, (AOM[Edge_Value]=ani_diet!D304)*(AOM[Is_Ani_Diet_Ingredient]&lt;&gt;FALSE), 0)), "No Match in AOM")</f>
        <v>AOM_000616</v>
      </c>
      <c r="S304" t="str" cm="1">
        <f t="array" ref="S304">IFERROR(IF(INDEX(AOM[Scientific Name], MATCH(1, (AOM[Edge_Value]=ani_diet!D304)*(AOM[Is_Ani_Diet_Ingredient]&lt;&gt;FALSE), 0))=0, "", INDEX(AOM[Scientific Name], MATCH(1, (AOM[Edge_Value]=ani_diet!D304)*(AOM[Is_Ani_Diet_Ingredient]&lt;&gt;FALSE), 0))), "No Match in AOM")</f>
        <v>Brassica napus</v>
      </c>
      <c r="T304" t="str" cm="1">
        <f t="array" ref="T304">IF((S304&lt;&gt;"")*(S304&lt;&gt;"No Match in AOM"),IF(J304&lt;&gt;"",_xlfn.TEXTJOIN(";",TRUE,CONCATENATE(_xlfn.TEXTSPLIT(S304,";",TRUE,FALSE)," ",J304)),S304),"")</f>
        <v>Brassica napus Cake</v>
      </c>
    </row>
    <row r="305" spans="1:20">
      <c r="A305" s="30" t="s">
        <v>19701</v>
      </c>
      <c r="B305" s="55" t="s">
        <v>4987</v>
      </c>
      <c r="C305" s="56" t="str">
        <f>_xlfn.TEXTJOIN(" ",TRUE,B305,IF(ISBLANK(J305),"",_xlfn.TEXTSPLIT(J305,";")))</f>
        <v>Canola</v>
      </c>
      <c r="D305" s="56" t="str">
        <f>_xlfn.TEXTJOIN(" ",TRUE,B305,IF(ISBLANK(J305),"",_xlfn.TEXTSPLIT(J305,";")),IF(ISBLANK(H305),"",_xlfn.TEXTSPLIT(H305,";")))</f>
        <v>Canola Ground</v>
      </c>
      <c r="E305" s="56" t="str">
        <f>_xlfn.TEXTJOIN(" ",TRUE,B305,F305,IF(ISBLANK(J305),"",_xlfn.TEXTSPLIT(J305,";")),IF(ISBLANK(G305),"",_xlfn.TEXTSPLIT(G305,";")))</f>
        <v>Canola Meal</v>
      </c>
      <c r="G305" s="55" t="s">
        <v>25824</v>
      </c>
      <c r="H305" s="55" t="s">
        <v>6052</v>
      </c>
      <c r="K305" s="32" t="s">
        <v>324</v>
      </c>
      <c r="L305" s="32" t="s">
        <v>324</v>
      </c>
      <c r="R305" t="str" cm="1">
        <f t="array" ref="R305">IFERROR(INDEX(AOM[AOM], MATCH(1, (AOM[Edge_Value]=ani_diet!D305)*(AOM[Is_Ani_Diet_Ingredient]&lt;&gt;FALSE), 0)), "No Match in AOM")</f>
        <v>AOM_001307</v>
      </c>
      <c r="S305" t="str" cm="1">
        <f t="array" ref="S305">IFERROR(IF(INDEX(AOM[Scientific Name], MATCH(1, (AOM[Edge_Value]=ani_diet!D305)*(AOM[Is_Ani_Diet_Ingredient]&lt;&gt;FALSE), 0))=0, "", INDEX(AOM[Scientific Name], MATCH(1, (AOM[Edge_Value]=ani_diet!D305)*(AOM[Is_Ani_Diet_Ingredient]&lt;&gt;FALSE), 0))), "No Match in AOM")</f>
        <v>Brassica napus</v>
      </c>
      <c r="T305" t="str" cm="1">
        <f t="array" ref="T305">IF((S305&lt;&gt;"")*(S305&lt;&gt;"No Match in AOM"),IF(J305&lt;&gt;"",_xlfn.TEXTJOIN(";",TRUE,CONCATENATE(_xlfn.TEXTSPLIT(S305,";",TRUE,FALSE)," ",J305)),S305),"")</f>
        <v>Brassica napus</v>
      </c>
    </row>
    <row r="306" spans="1:20">
      <c r="A306" s="30" t="s">
        <v>26029</v>
      </c>
      <c r="B306" s="55" t="s">
        <v>4987</v>
      </c>
      <c r="C306" s="56" t="str">
        <f>_xlfn.TEXTJOIN(" ",TRUE,B306,IF(ISBLANK(J306),"",_xlfn.TEXTSPLIT(J306,";")))</f>
        <v>Canola Oil</v>
      </c>
      <c r="D306" s="56" t="str">
        <f>_xlfn.TEXTJOIN(" ",TRUE,B306,IF(ISBLANK(J306),"",_xlfn.TEXTSPLIT(J306,";")),IF(ISBLANK(H306),"",_xlfn.TEXTSPLIT(H306,";")))</f>
        <v>Canola Oil</v>
      </c>
      <c r="E306" s="56" t="str">
        <f>_xlfn.TEXTJOIN(" ",TRUE,B306,F306,IF(ISBLANK(J306),"",_xlfn.TEXTSPLIT(J306,";")),IF(ISBLANK(G306),"",_xlfn.TEXTSPLIT(G306,";")))</f>
        <v>Canola Oil</v>
      </c>
      <c r="J306" s="55" t="s">
        <v>3475</v>
      </c>
      <c r="K306" s="32" t="s">
        <v>324</v>
      </c>
      <c r="L306" s="32" t="s">
        <v>324</v>
      </c>
      <c r="R306" t="str" cm="1">
        <f t="array" ref="R306">IFERROR(INDEX(AOM[AOM], MATCH(1, (AOM[Edge_Value]=ani_diet!D306)*(AOM[Is_Ani_Diet_Ingredient]&lt;&gt;FALSE), 0)), "No Match in AOM")</f>
        <v>AOM_001308</v>
      </c>
      <c r="S306" t="str" cm="1">
        <f t="array" ref="S306">IFERROR(IF(INDEX(AOM[Scientific Name], MATCH(1, (AOM[Edge_Value]=ani_diet!D306)*(AOM[Is_Ani_Diet_Ingredient]&lt;&gt;FALSE), 0))=0, "", INDEX(AOM[Scientific Name], MATCH(1, (AOM[Edge_Value]=ani_diet!D306)*(AOM[Is_Ani_Diet_Ingredient]&lt;&gt;FALSE), 0))), "No Match in AOM")</f>
        <v>Brassica napus</v>
      </c>
      <c r="T306" t="str" cm="1">
        <f t="array" ref="T306">IF((S306&lt;&gt;"")*(S306&lt;&gt;"No Match in AOM"),IF(J306&lt;&gt;"",_xlfn.TEXTJOIN(";",TRUE,CONCATENATE(_xlfn.TEXTSPLIT(S306,";",TRUE,FALSE)," ",J306)),S306),"")</f>
        <v>Brassica napus Oil</v>
      </c>
    </row>
    <row r="307" spans="1:20">
      <c r="A307" s="30" t="s">
        <v>26030</v>
      </c>
      <c r="B307" s="55" t="s">
        <v>23280</v>
      </c>
      <c r="C307" s="56" t="str">
        <f>_xlfn.TEXTJOIN(" ",TRUE,B307,IF(ISBLANK(J307),"",_xlfn.TEXTSPLIT(J307,";")))</f>
        <v>Carboxymethyl Cellulose</v>
      </c>
      <c r="D307" s="56" t="str">
        <f>_xlfn.TEXTJOIN(" ",TRUE,B307,IF(ISBLANK(J307),"",_xlfn.TEXTSPLIT(J307,";")),IF(ISBLANK(H307),"",_xlfn.TEXTSPLIT(H307,";")))</f>
        <v>Carboxymethyl Cellulose</v>
      </c>
      <c r="E307" s="56" t="str">
        <f>_xlfn.TEXTJOIN(" ",TRUE,B307,F307,IF(ISBLANK(J307),"",_xlfn.TEXTSPLIT(J307,";")),IF(ISBLANK(G307),"",_xlfn.TEXTSPLIT(G307,";")))</f>
        <v>Carboxymethyl Cellulose</v>
      </c>
      <c r="R307" t="str" cm="1">
        <f t="array" ref="R307">IFERROR(INDEX(AOM[AOM], MATCH(1, (AOM[Edge_Value]=ani_diet!D307)*(AOM[Is_Ani_Diet_Ingredient]&lt;&gt;FALSE), 0)), "No Match in AOM")</f>
        <v>AOM_000743</v>
      </c>
      <c r="S307" t="str" cm="1">
        <f t="array" ref="S307">IFERROR(IF(INDEX(AOM[Scientific Name], MATCH(1, (AOM[Edge_Value]=ani_diet!D307)*(AOM[Is_Ani_Diet_Ingredient]&lt;&gt;FALSE), 0))=0, "", INDEX(AOM[Scientific Name], MATCH(1, (AOM[Edge_Value]=ani_diet!D307)*(AOM[Is_Ani_Diet_Ingredient]&lt;&gt;FALSE), 0))), "No Match in AOM")</f>
        <v>sodium carboxymethyl cellulose</v>
      </c>
      <c r="T307" t="str" cm="1">
        <f t="array" ref="T307">IF((S307&lt;&gt;"")*(S307&lt;&gt;"No Match in AOM"),IF(J307&lt;&gt;"",_xlfn.TEXTJOIN(";",TRUE,CONCATENATE(_xlfn.TEXTSPLIT(S307,";",TRUE,FALSE)," ",J307)),S307),"")</f>
        <v>sodium carboxymethyl cellulose</v>
      </c>
    </row>
    <row r="308" spans="1:20">
      <c r="A308" s="30" t="s">
        <v>26031</v>
      </c>
      <c r="B308" s="55" t="s">
        <v>23280</v>
      </c>
      <c r="C308" s="56" t="str">
        <f>_xlfn.TEXTJOIN(" ",TRUE,B308,IF(ISBLANK(J308),"",_xlfn.TEXTSPLIT(J308,";")))</f>
        <v>Carboxymethyl Cellulose</v>
      </c>
      <c r="D308" s="56" t="str">
        <f>_xlfn.TEXTJOIN(" ",TRUE,B308,IF(ISBLANK(J308),"",_xlfn.TEXTSPLIT(J308,";")),IF(ISBLANK(H308),"",_xlfn.TEXTSPLIT(H308,";")))</f>
        <v>Carboxymethyl Cellulose Dried Ground Heated</v>
      </c>
      <c r="E308" s="56" t="str">
        <f>_xlfn.TEXTJOIN(" ",TRUE,B308,F308,IF(ISBLANK(J308),"",_xlfn.TEXTSPLIT(J308,";")),IF(ISBLANK(G308),"",_xlfn.TEXTSPLIT(G308,";")))</f>
        <v>Carboxymethyl Cellulose Dried Ground Heated</v>
      </c>
      <c r="G308" s="55" t="s">
        <v>25969</v>
      </c>
      <c r="H308" s="55" t="s">
        <v>25969</v>
      </c>
      <c r="R308" t="str" cm="1">
        <f t="array" ref="R308">IFERROR(INDEX(AOM[AOM], MATCH(1, (AOM[Edge_Value]=ani_diet!D308)*(AOM[Is_Ani_Diet_Ingredient]&lt;&gt;FALSE), 0)), "No Match in AOM")</f>
        <v>AOM_001994</v>
      </c>
      <c r="S308" t="str" cm="1">
        <f t="array" ref="S308">IFERROR(IF(INDEX(AOM[Scientific Name], MATCH(1, (AOM[Edge_Value]=ani_diet!D308)*(AOM[Is_Ani_Diet_Ingredient]&lt;&gt;FALSE), 0))=0, "", INDEX(AOM[Scientific Name], MATCH(1, (AOM[Edge_Value]=ani_diet!D308)*(AOM[Is_Ani_Diet_Ingredient]&lt;&gt;FALSE), 0))), "No Match in AOM")</f>
        <v/>
      </c>
      <c r="T308" t="str" cm="1">
        <f t="array" ref="T308">IF((S308&lt;&gt;"")*(S308&lt;&gt;"No Match in AOM"),IF(J308&lt;&gt;"",_xlfn.TEXTJOIN(";",TRUE,CONCATENATE(_xlfn.TEXTSPLIT(S308,";",TRUE,FALSE)," ",J308)),S308),"")</f>
        <v/>
      </c>
    </row>
    <row r="309" spans="1:20">
      <c r="A309" s="30" t="s">
        <v>21872</v>
      </c>
      <c r="B309" s="55" t="s">
        <v>21872</v>
      </c>
      <c r="C309" s="56" t="str">
        <f>_xlfn.TEXTJOIN(" ",TRUE,B309,IF(ISBLANK(J309),"",_xlfn.TEXTSPLIT(J309,";")))</f>
        <v>Carissa edulis</v>
      </c>
      <c r="D309" s="56" t="str">
        <f>_xlfn.TEXTJOIN(" ",TRUE,B309,IF(ISBLANK(J309),"",_xlfn.TEXTSPLIT(J309,";")),IF(ISBLANK(H309),"",_xlfn.TEXTSPLIT(H309,";")))</f>
        <v>Carissa edulis</v>
      </c>
      <c r="E309" s="56" t="str">
        <f>_xlfn.TEXTJOIN(" ",TRUE,B309,F309,IF(ISBLANK(J309),"",_xlfn.TEXTSPLIT(J309,";")),IF(ISBLANK(G309),"",_xlfn.TEXTSPLIT(G309,";")))</f>
        <v>Carissa edulis</v>
      </c>
      <c r="R309" t="str" cm="1">
        <f t="array" ref="R309">IFERROR(INDEX(AOM[AOM], MATCH(1, (AOM[Edge_Value]=ani_diet!D309)*(AOM[Is_Ani_Diet_Ingredient]&lt;&gt;FALSE), 0)), "No Match in AOM")</f>
        <v>AOM_001136</v>
      </c>
      <c r="S309" t="str" cm="1">
        <f t="array" ref="S309">IFERROR(IF(INDEX(AOM[Scientific Name], MATCH(1, (AOM[Edge_Value]=ani_diet!D309)*(AOM[Is_Ani_Diet_Ingredient]&lt;&gt;FALSE), 0))=0, "", INDEX(AOM[Scientific Name], MATCH(1, (AOM[Edge_Value]=ani_diet!D309)*(AOM[Is_Ani_Diet_Ingredient]&lt;&gt;FALSE), 0))), "No Match in AOM")</f>
        <v>Carissa edulis</v>
      </c>
      <c r="T309" t="str" cm="1">
        <f t="array" ref="T309">IF((S309&lt;&gt;"")*(S309&lt;&gt;"No Match in AOM"),IF(J309&lt;&gt;"",_xlfn.TEXTJOIN(";",TRUE,CONCATENATE(_xlfn.TEXTSPLIT(S309,";",TRUE,FALSE)," ",J309)),S309),"")</f>
        <v>Carissa edulis</v>
      </c>
    </row>
    <row r="310" spans="1:20">
      <c r="A310" s="30" t="s">
        <v>18690</v>
      </c>
      <c r="B310" s="55" t="s">
        <v>18689</v>
      </c>
      <c r="C310" s="56" t="str">
        <f>_xlfn.TEXTJOIN(" ",TRUE,B310,IF(ISBLANK(J310),"",_xlfn.TEXTSPLIT(J310,";")))</f>
        <v>Carob</v>
      </c>
      <c r="D310" s="56" t="str">
        <f>_xlfn.TEXTJOIN(" ",TRUE,B310,IF(ISBLANK(J310),"",_xlfn.TEXTSPLIT(J310,";")),IF(ISBLANK(H310),"",_xlfn.TEXTSPLIT(H310,";")))</f>
        <v>Carob Ground</v>
      </c>
      <c r="E310" s="56" t="str">
        <f>_xlfn.TEXTJOIN(" ",TRUE,B310,F310,IF(ISBLANK(J310),"",_xlfn.TEXTSPLIT(J310,";")),IF(ISBLANK(G310),"",_xlfn.TEXTSPLIT(G310,";")))</f>
        <v>Carob Ground</v>
      </c>
      <c r="G310" s="55" t="s">
        <v>6052</v>
      </c>
      <c r="H310" s="55" t="s">
        <v>6052</v>
      </c>
      <c r="R310" t="str" cm="1">
        <f t="array" ref="R310">IFERROR(INDEX(AOM[AOM], MATCH(1, (AOM[Edge_Value]=ani_diet!D310)*(AOM[Is_Ani_Diet_Ingredient]&lt;&gt;FALSE), 0)), "No Match in AOM")</f>
        <v>AOM_003894</v>
      </c>
      <c r="S310" t="str" cm="1">
        <f t="array" ref="S310">IFERROR(IF(INDEX(AOM[Scientific Name], MATCH(1, (AOM[Edge_Value]=ani_diet!D310)*(AOM[Is_Ani_Diet_Ingredient]&lt;&gt;FALSE), 0))=0, "", INDEX(AOM[Scientific Name], MATCH(1, (AOM[Edge_Value]=ani_diet!D310)*(AOM[Is_Ani_Diet_Ingredient]&lt;&gt;FALSE), 0))), "No Match in AOM")</f>
        <v>Ceratonia siliqua</v>
      </c>
      <c r="T310" t="str" cm="1">
        <f t="array" ref="T310">IF((S310&lt;&gt;"")*(S310&lt;&gt;"No Match in AOM"),IF(J310&lt;&gt;"",_xlfn.TEXTJOIN(";",TRUE,CONCATENATE(_xlfn.TEXTSPLIT(S310,";",TRUE,FALSE)," ",J310)),S310),"")</f>
        <v>Ceratonia siliqua</v>
      </c>
    </row>
    <row r="311" spans="1:20">
      <c r="A311" s="30" t="s">
        <v>26032</v>
      </c>
      <c r="B311" s="55" t="s">
        <v>5485</v>
      </c>
      <c r="C311" s="56" t="str">
        <f>_xlfn.TEXTJOIN(" ",TRUE,B311,IF(ISBLANK(J311),"",_xlfn.TEXTSPLIT(J311,";")))</f>
        <v>Carrot Waste</v>
      </c>
      <c r="D311" s="56" t="str">
        <f>_xlfn.TEXTJOIN(" ",TRUE,B311,IF(ISBLANK(J311),"",_xlfn.TEXTSPLIT(J311,";")),IF(ISBLANK(H311),"",_xlfn.TEXTSPLIT(H311,";")))</f>
        <v>Carrot Waste</v>
      </c>
      <c r="E311" s="56" t="str">
        <f>_xlfn.TEXTJOIN(" ",TRUE,B311,F311,IF(ISBLANK(J311),"",_xlfn.TEXTSPLIT(J311,";")),IF(ISBLANK(G311),"",_xlfn.TEXTSPLIT(G311,";")))</f>
        <v>Carrot Waste</v>
      </c>
      <c r="J311" s="55" t="s">
        <v>26033</v>
      </c>
      <c r="R311" t="str" cm="1">
        <f t="array" ref="R311">IFERROR(INDEX(AOM[AOM], MATCH(1, (AOM[Edge_Value]=ani_diet!D311)*(AOM[Is_Ani_Diet_Ingredient]&lt;&gt;FALSE), 0)), "No Match in AOM")</f>
        <v>AOM_002167</v>
      </c>
      <c r="S311" t="str" cm="1">
        <f t="array" ref="S311">IFERROR(IF(INDEX(AOM[Scientific Name], MATCH(1, (AOM[Edge_Value]=ani_diet!D311)*(AOM[Is_Ani_Diet_Ingredient]&lt;&gt;FALSE), 0))=0, "", INDEX(AOM[Scientific Name], MATCH(1, (AOM[Edge_Value]=ani_diet!D311)*(AOM[Is_Ani_Diet_Ingredient]&lt;&gt;FALSE), 0))), "No Match in AOM")</f>
        <v>Daucus carota</v>
      </c>
      <c r="T311" t="str" cm="1">
        <f t="array" ref="T311">IF((S311&lt;&gt;"")*(S311&lt;&gt;"No Match in AOM"),IF(J311&lt;&gt;"",_xlfn.TEXTJOIN(";",TRUE,CONCATENATE(_xlfn.TEXTSPLIT(S311,";",TRUE,FALSE)," ",J311)),S311),"")</f>
        <v>Daucus carota Waste</v>
      </c>
    </row>
    <row r="312" spans="1:20">
      <c r="A312" s="30" t="s">
        <v>26034</v>
      </c>
      <c r="B312" s="55" t="s">
        <v>5485</v>
      </c>
      <c r="C312" s="56" t="str">
        <f>_xlfn.TEXTJOIN(" ",TRUE,B312,IF(ISBLANK(J312),"",_xlfn.TEXTSPLIT(J312,";")))</f>
        <v>Carrot Waste</v>
      </c>
      <c r="D312" s="56" t="str">
        <f>_xlfn.TEXTJOIN(" ",TRUE,B312,IF(ISBLANK(J312),"",_xlfn.TEXTSPLIT(J312,";")),IF(ISBLANK(H312),"",_xlfn.TEXTSPLIT(H312,";")))</f>
        <v>Carrot Waste</v>
      </c>
      <c r="E312" s="56" t="str">
        <f>_xlfn.TEXTJOIN(" ",TRUE,B312,F312,IF(ISBLANK(J312),"",_xlfn.TEXTSPLIT(J312,";")),IF(ISBLANK(G312),"",_xlfn.TEXTSPLIT(G312,";")))</f>
        <v>Carrot Waste Chopped</v>
      </c>
      <c r="G312" s="55" t="s">
        <v>6195</v>
      </c>
      <c r="J312" s="55" t="s">
        <v>26033</v>
      </c>
      <c r="R312" t="str" cm="1">
        <f t="array" ref="R312">IFERROR(INDEX(AOM[AOM], MATCH(1, (AOM[Edge_Value]=ani_diet!D312)*(AOM[Is_Ani_Diet_Ingredient]&lt;&gt;FALSE), 0)), "No Match in AOM")</f>
        <v>AOM_002167</v>
      </c>
      <c r="S312" t="str" cm="1">
        <f t="array" ref="S312">IFERROR(IF(INDEX(AOM[Scientific Name], MATCH(1, (AOM[Edge_Value]=ani_diet!D312)*(AOM[Is_Ani_Diet_Ingredient]&lt;&gt;FALSE), 0))=0, "", INDEX(AOM[Scientific Name], MATCH(1, (AOM[Edge_Value]=ani_diet!D312)*(AOM[Is_Ani_Diet_Ingredient]&lt;&gt;FALSE), 0))), "No Match in AOM")</f>
        <v>Daucus carota</v>
      </c>
      <c r="T312" t="str" cm="1">
        <f t="array" ref="T312">IF((S312&lt;&gt;"")*(S312&lt;&gt;"No Match in AOM"),IF(J312&lt;&gt;"",_xlfn.TEXTJOIN(";",TRUE,CONCATENATE(_xlfn.TEXTSPLIT(S312,";",TRUE,FALSE)," ",J312)),S312),"")</f>
        <v>Daucus carota Waste</v>
      </c>
    </row>
    <row r="313" spans="1:20">
      <c r="A313" s="30" t="s">
        <v>23689</v>
      </c>
      <c r="B313" s="55" t="s">
        <v>23689</v>
      </c>
      <c r="C313" s="56" t="str">
        <f>_xlfn.TEXTJOIN(" ",TRUE,B313,IF(ISBLANK(J313),"",_xlfn.TEXTSPLIT(J313,";")))</f>
        <v>Casein</v>
      </c>
      <c r="D313" s="56" t="str">
        <f>_xlfn.TEXTJOIN(" ",TRUE,B313,IF(ISBLANK(J313),"",_xlfn.TEXTSPLIT(J313,";")),IF(ISBLANK(H313),"",_xlfn.TEXTSPLIT(H313,";")))</f>
        <v>Casein</v>
      </c>
      <c r="E313" s="56" t="str">
        <f>_xlfn.TEXTJOIN(" ",TRUE,B313,F313,IF(ISBLANK(J313),"",_xlfn.TEXTSPLIT(J313,";")),IF(ISBLANK(G313),"",_xlfn.TEXTSPLIT(G313,";")))</f>
        <v>Casein</v>
      </c>
      <c r="R313" t="str" cm="1">
        <f t="array" ref="R313">IFERROR(INDEX(AOM[AOM], MATCH(1, (AOM[Edge_Value]=ani_diet!D313)*(AOM[Is_Ani_Diet_Ingredient]&lt;&gt;FALSE), 0)), "No Match in AOM")</f>
        <v>AOM_001572</v>
      </c>
      <c r="S313" t="str" cm="1">
        <f t="array" ref="S313">IFERROR(IF(INDEX(AOM[Scientific Name], MATCH(1, (AOM[Edge_Value]=ani_diet!D313)*(AOM[Is_Ani_Diet_Ingredient]&lt;&gt;FALSE), 0))=0, "", INDEX(AOM[Scientific Name], MATCH(1, (AOM[Edge_Value]=ani_diet!D313)*(AOM[Is_Ani_Diet_Ingredient]&lt;&gt;FALSE), 0))), "No Match in AOM")</f>
        <v/>
      </c>
      <c r="T313" t="str" cm="1">
        <f t="array" ref="T313">IF((S313&lt;&gt;"")*(S313&lt;&gt;"No Match in AOM"),IF(J313&lt;&gt;"",_xlfn.TEXTJOIN(";",TRUE,CONCATENATE(_xlfn.TEXTSPLIT(S313,";",TRUE,FALSE)," ",J313)),S313),"")</f>
        <v/>
      </c>
    </row>
    <row r="314" spans="1:20">
      <c r="A314" s="30" t="s">
        <v>26035</v>
      </c>
      <c r="B314" s="55" t="s">
        <v>19706</v>
      </c>
      <c r="C314" s="56" t="str">
        <f>_xlfn.TEXTJOIN(" ",TRUE,B314,IF(ISBLANK(J314),"",_xlfn.TEXTSPLIT(J314,";")))</f>
        <v>Cashew Shell</v>
      </c>
      <c r="D314" s="56" t="str">
        <f>_xlfn.TEXTJOIN(" ",TRUE,B314,IF(ISBLANK(J314),"",_xlfn.TEXTSPLIT(J314,";")),IF(ISBLANK(H314),"",_xlfn.TEXTSPLIT(H314,";")))</f>
        <v>Cashew Shell</v>
      </c>
      <c r="E314" s="56" t="str">
        <f>_xlfn.TEXTJOIN(" ",TRUE,B314,F314,IF(ISBLANK(J314),"",_xlfn.TEXTSPLIT(J314,";")),IF(ISBLANK(G314),"",_xlfn.TEXTSPLIT(G314,";")))</f>
        <v>Cashew Shell</v>
      </c>
      <c r="J314" s="55" t="s">
        <v>18633</v>
      </c>
      <c r="R314" t="str" cm="1">
        <f t="array" ref="R314">IFERROR(INDEX(AOM[AOM], MATCH(1, (AOM[Edge_Value]=ani_diet!D314)*(AOM[Is_Ani_Diet_Ingredient]&lt;&gt;FALSE), 0)), "No Match in AOM")</f>
        <v>AOM_002225</v>
      </c>
      <c r="S314" t="str" cm="1">
        <f t="array" ref="S314">IFERROR(IF(INDEX(AOM[Scientific Name], MATCH(1, (AOM[Edge_Value]=ani_diet!D314)*(AOM[Is_Ani_Diet_Ingredient]&lt;&gt;FALSE), 0))=0, "", INDEX(AOM[Scientific Name], MATCH(1, (AOM[Edge_Value]=ani_diet!D314)*(AOM[Is_Ani_Diet_Ingredient]&lt;&gt;FALSE), 0))), "No Match in AOM")</f>
        <v>Anacardium occidentale</v>
      </c>
      <c r="T314" t="str" cm="1">
        <f t="array" ref="T314">IF((S314&lt;&gt;"")*(S314&lt;&gt;"No Match in AOM"),IF(J314&lt;&gt;"",_xlfn.TEXTJOIN(";",TRUE,CONCATENATE(_xlfn.TEXTSPLIT(S314,";",TRUE,FALSE)," ",J314)),S314),"")</f>
        <v>Anacardium occidentale Shell</v>
      </c>
    </row>
    <row r="315" spans="1:20">
      <c r="A315" s="30" t="s">
        <v>26036</v>
      </c>
      <c r="B315" s="55" t="s">
        <v>19706</v>
      </c>
      <c r="C315" s="56" t="str">
        <f>_xlfn.TEXTJOIN(" ",TRUE,B315,IF(ISBLANK(J315),"",_xlfn.TEXTSPLIT(J315,";")))</f>
        <v>Cashew Shell</v>
      </c>
      <c r="D315" s="56" t="str">
        <f>_xlfn.TEXTJOIN(" ",TRUE,B315,IF(ISBLANK(J315),"",_xlfn.TEXTSPLIT(J315,";")),IF(ISBLANK(H315),"",_xlfn.TEXTSPLIT(H315,";")))</f>
        <v>Cashew Shell Boiled Crushed</v>
      </c>
      <c r="E315" s="56" t="str">
        <f>_xlfn.TEXTJOIN(" ",TRUE,B315,F315,IF(ISBLANK(J315),"",_xlfn.TEXTSPLIT(J315,";")),IF(ISBLANK(G315),"",_xlfn.TEXTSPLIT(G315,";")))</f>
        <v>Cashew Shell Boiled Crushed</v>
      </c>
      <c r="G315" s="55" t="s">
        <v>26037</v>
      </c>
      <c r="H315" s="55" t="s">
        <v>26037</v>
      </c>
      <c r="J315" s="55" t="s">
        <v>18633</v>
      </c>
      <c r="R315" t="str" cm="1">
        <f t="array" ref="R315">IFERROR(INDEX(AOM[AOM], MATCH(1, (AOM[Edge_Value]=ani_diet!D315)*(AOM[Is_Ani_Diet_Ingredient]&lt;&gt;FALSE), 0)), "No Match in AOM")</f>
        <v>AOM_006052</v>
      </c>
      <c r="S315" t="str" cm="1">
        <f t="array" ref="S315">IFERROR(IF(INDEX(AOM[Scientific Name], MATCH(1, (AOM[Edge_Value]=ani_diet!D315)*(AOM[Is_Ani_Diet_Ingredient]&lt;&gt;FALSE), 0))=0, "", INDEX(AOM[Scientific Name], MATCH(1, (AOM[Edge_Value]=ani_diet!D315)*(AOM[Is_Ani_Diet_Ingredient]&lt;&gt;FALSE), 0))), "No Match in AOM")</f>
        <v>Anacardium occidentale</v>
      </c>
      <c r="T315" t="str" cm="1">
        <f t="array" ref="T315">IF((S315&lt;&gt;"")*(S315&lt;&gt;"No Match in AOM"),IF(J315&lt;&gt;"",_xlfn.TEXTJOIN(";",TRUE,CONCATENATE(_xlfn.TEXTSPLIT(S315,";",TRUE,FALSE)," ",J315)),S315),"")</f>
        <v>Anacardium occidentale Shell</v>
      </c>
    </row>
    <row r="316" spans="1:20">
      <c r="A316" s="30" t="s">
        <v>26038</v>
      </c>
      <c r="B316" s="55" t="s">
        <v>19706</v>
      </c>
      <c r="C316" s="56" t="str">
        <f>_xlfn.TEXTJOIN(" ",TRUE,B316,IF(ISBLANK(J316),"",_xlfn.TEXTSPLIT(J316,";")))</f>
        <v>Cashew Shell</v>
      </c>
      <c r="D316" s="56" t="str">
        <f>_xlfn.TEXTJOIN(" ",TRUE,B316,IF(ISBLANK(J316),"",_xlfn.TEXTSPLIT(J316,";")),IF(ISBLANK(H316),"",_xlfn.TEXTSPLIT(H316,";")))</f>
        <v>Cashew Shell Crushed Dried</v>
      </c>
      <c r="E316" s="56" t="str">
        <f>_xlfn.TEXTJOIN(" ",TRUE,B316,F316,IF(ISBLANK(J316),"",_xlfn.TEXTSPLIT(J316,";")),IF(ISBLANK(G316),"",_xlfn.TEXTSPLIT(G316,";")))</f>
        <v>Cashew Shell Crushed Dried</v>
      </c>
      <c r="G316" s="55" t="s">
        <v>25769</v>
      </c>
      <c r="H316" s="55" t="s">
        <v>25769</v>
      </c>
      <c r="J316" s="55" t="s">
        <v>18633</v>
      </c>
      <c r="R316" t="str" cm="1">
        <f t="array" ref="R316">IFERROR(INDEX(AOM[AOM], MATCH(1, (AOM[Edge_Value]=ani_diet!D316)*(AOM[Is_Ani_Diet_Ingredient]&lt;&gt;FALSE), 0)), "No Match in AOM")</f>
        <v>AOM_006049</v>
      </c>
      <c r="S316" t="str" cm="1">
        <f t="array" ref="S316">IFERROR(IF(INDEX(AOM[Scientific Name], MATCH(1, (AOM[Edge_Value]=ani_diet!D316)*(AOM[Is_Ani_Diet_Ingredient]&lt;&gt;FALSE), 0))=0, "", INDEX(AOM[Scientific Name], MATCH(1, (AOM[Edge_Value]=ani_diet!D316)*(AOM[Is_Ani_Diet_Ingredient]&lt;&gt;FALSE), 0))), "No Match in AOM")</f>
        <v>Anacardium occidentale</v>
      </c>
      <c r="T316" t="str" cm="1">
        <f t="array" ref="T316">IF((S316&lt;&gt;"")*(S316&lt;&gt;"No Match in AOM"),IF(J316&lt;&gt;"",_xlfn.TEXTJOIN(";",TRUE,CONCATENATE(_xlfn.TEXTSPLIT(S316,";",TRUE,FALSE)," ",J316)),S316),"")</f>
        <v>Anacardium occidentale Shell</v>
      </c>
    </row>
    <row r="317" spans="1:20">
      <c r="A317" s="30" t="s">
        <v>26039</v>
      </c>
      <c r="B317" s="55" t="s">
        <v>19706</v>
      </c>
      <c r="C317" s="56" t="str">
        <f>_xlfn.TEXTJOIN(" ",TRUE,B317,IF(ISBLANK(J317),"",_xlfn.TEXTSPLIT(J317,";")))</f>
        <v>Cashew Shell</v>
      </c>
      <c r="D317" s="56" t="str">
        <f>_xlfn.TEXTJOIN(" ",TRUE,B317,IF(ISBLANK(J317),"",_xlfn.TEXTSPLIT(J317,";")),IF(ISBLANK(H317),"",_xlfn.TEXTSPLIT(H317,";")))</f>
        <v>Cashew Shell Ground</v>
      </c>
      <c r="E317" s="56" t="str">
        <f>_xlfn.TEXTJOIN(" ",TRUE,B317,F317,IF(ISBLANK(J317),"",_xlfn.TEXTSPLIT(J317,";")),IF(ISBLANK(G317),"",_xlfn.TEXTSPLIT(G317,";")))</f>
        <v>Cashew Shell Ground</v>
      </c>
      <c r="G317" s="55" t="s">
        <v>6052</v>
      </c>
      <c r="H317" s="55" t="s">
        <v>6052</v>
      </c>
      <c r="J317" s="55" t="s">
        <v>18633</v>
      </c>
      <c r="R317" t="str" cm="1">
        <f t="array" ref="R317">IFERROR(INDEX(AOM[AOM], MATCH(1, (AOM[Edge_Value]=ani_diet!D317)*(AOM[Is_Ani_Diet_Ingredient]&lt;&gt;FALSE), 0)), "No Match in AOM")</f>
        <v>AOM_006050</v>
      </c>
      <c r="S317" t="str" cm="1">
        <f t="array" ref="S317">IFERROR(IF(INDEX(AOM[Scientific Name], MATCH(1, (AOM[Edge_Value]=ani_diet!D317)*(AOM[Is_Ani_Diet_Ingredient]&lt;&gt;FALSE), 0))=0, "", INDEX(AOM[Scientific Name], MATCH(1, (AOM[Edge_Value]=ani_diet!D317)*(AOM[Is_Ani_Diet_Ingredient]&lt;&gt;FALSE), 0))), "No Match in AOM")</f>
        <v>Anacardium occidentale</v>
      </c>
      <c r="T317" t="str" cm="1">
        <f t="array" ref="T317">IF((S317&lt;&gt;"")*(S317&lt;&gt;"No Match in AOM"),IF(J317&lt;&gt;"",_xlfn.TEXTJOIN(";",TRUE,CONCATENATE(_xlfn.TEXTSPLIT(S317,";",TRUE,FALSE)," ",J317)),S317),"")</f>
        <v>Anacardium occidentale Shell</v>
      </c>
    </row>
    <row r="318" spans="1:20">
      <c r="A318" s="30" t="s">
        <v>26040</v>
      </c>
      <c r="B318" s="55" t="s">
        <v>5350</v>
      </c>
      <c r="C318" s="56" t="str">
        <f>_xlfn.TEXTJOIN(" ",TRUE,B318,IF(ISBLANK(J318),"",_xlfn.TEXTSPLIT(J318,";")))</f>
        <v>Cassava Binder</v>
      </c>
      <c r="D318" s="56" t="str">
        <f>_xlfn.TEXTJOIN(" ",TRUE,B318,IF(ISBLANK(J318),"",_xlfn.TEXTSPLIT(J318,";")),IF(ISBLANK(H318),"",_xlfn.TEXTSPLIT(H318,";")))</f>
        <v>Cassava Binder</v>
      </c>
      <c r="E318" s="56" t="str">
        <f>_xlfn.TEXTJOIN(" ",TRUE,B318,F318,IF(ISBLANK(J318),"",_xlfn.TEXTSPLIT(J318,";")),IF(ISBLANK(G318),"",_xlfn.TEXTSPLIT(G318,";")))</f>
        <v>Cassava Binder</v>
      </c>
      <c r="J318" s="55" t="s">
        <v>8397</v>
      </c>
      <c r="R318" t="str" cm="1">
        <f t="array" ref="R318">IFERROR(INDEX(AOM[AOM], MATCH(1, (AOM[Edge_Value]=ani_diet!D318)*(AOM[Is_Ani_Diet_Ingredient]&lt;&gt;FALSE), 0)), "No Match in AOM")</f>
        <v>AOM_002091</v>
      </c>
      <c r="S318" t="str" cm="1">
        <f t="array" ref="S318">IFERROR(IF(INDEX(AOM[Scientific Name], MATCH(1, (AOM[Edge_Value]=ani_diet!D318)*(AOM[Is_Ani_Diet_Ingredient]&lt;&gt;FALSE), 0))=0, "", INDEX(AOM[Scientific Name], MATCH(1, (AOM[Edge_Value]=ani_diet!D318)*(AOM[Is_Ani_Diet_Ingredient]&lt;&gt;FALSE), 0))), "No Match in AOM")</f>
        <v>Manihot esculenta</v>
      </c>
      <c r="T318" t="str" cm="1">
        <f t="array" ref="T318">IF((S318&lt;&gt;"")*(S318&lt;&gt;"No Match in AOM"),IF(J318&lt;&gt;"",_xlfn.TEXTJOIN(";",TRUE,CONCATENATE(_xlfn.TEXTSPLIT(S318,";",TRUE,FALSE)," ",J318)),S318),"")</f>
        <v>Manihot esculenta Binder</v>
      </c>
    </row>
    <row r="319" spans="1:20">
      <c r="A319" s="30" t="s">
        <v>26041</v>
      </c>
      <c r="B319" s="55" t="s">
        <v>5350</v>
      </c>
      <c r="C319" s="56" t="str">
        <f>_xlfn.TEXTJOIN(" ",TRUE,B319,IF(ISBLANK(J319),"",_xlfn.TEXTSPLIT(J319,";")))</f>
        <v>Cassava Bran</v>
      </c>
      <c r="D319" s="56" t="str">
        <f>_xlfn.TEXTJOIN(" ",TRUE,B319,IF(ISBLANK(J319),"",_xlfn.TEXTSPLIT(J319,";")),IF(ISBLANK(H319),"",_xlfn.TEXTSPLIT(H319,";")))</f>
        <v>Cassava Bran</v>
      </c>
      <c r="E319" s="56" t="str">
        <f>_xlfn.TEXTJOIN(" ",TRUE,B319,F319,IF(ISBLANK(J319),"",_xlfn.TEXTSPLIT(J319,";")),IF(ISBLANK(G319),"",_xlfn.TEXTSPLIT(G319,";")))</f>
        <v>Cassava Bran</v>
      </c>
      <c r="J319" s="55" t="s">
        <v>25927</v>
      </c>
      <c r="K319" s="32" t="s">
        <v>324</v>
      </c>
      <c r="L319" s="32" t="s">
        <v>324</v>
      </c>
      <c r="N319" t="s">
        <v>2539</v>
      </c>
      <c r="O319" t="s">
        <v>2510</v>
      </c>
      <c r="P319" t="s">
        <v>25925</v>
      </c>
      <c r="Q319" t="s">
        <v>25926</v>
      </c>
      <c r="R319" t="str" cm="1">
        <f t="array" ref="R319">IFERROR(INDEX(AOM[AOM], MATCH(1, (AOM[Edge_Value]=ani_diet!D319)*(AOM[Is_Ani_Diet_Ingredient]&lt;&gt;FALSE), 0)), "No Match in AOM")</f>
        <v>AOM_000634</v>
      </c>
      <c r="S319" t="str" cm="1">
        <f t="array" ref="S319">IFERROR(IF(INDEX(AOM[Scientific Name], MATCH(1, (AOM[Edge_Value]=ani_diet!D319)*(AOM[Is_Ani_Diet_Ingredient]&lt;&gt;FALSE), 0))=0, "", INDEX(AOM[Scientific Name], MATCH(1, (AOM[Edge_Value]=ani_diet!D319)*(AOM[Is_Ani_Diet_Ingredient]&lt;&gt;FALSE), 0))), "No Match in AOM")</f>
        <v>Manihot esculenta</v>
      </c>
      <c r="T319" t="str" cm="1">
        <f t="array" ref="T319">IF((S319&lt;&gt;"")*(S319&lt;&gt;"No Match in AOM"),IF(J319&lt;&gt;"",_xlfn.TEXTJOIN(";",TRUE,CONCATENATE(_xlfn.TEXTSPLIT(S319,";",TRUE,FALSE)," ",J319)),S319),"")</f>
        <v>Manihot esculenta Bran</v>
      </c>
    </row>
    <row r="320" spans="1:20">
      <c r="A320" s="30" t="s">
        <v>26042</v>
      </c>
      <c r="B320" s="55" t="s">
        <v>5350</v>
      </c>
      <c r="C320" s="56" t="str">
        <f>_xlfn.TEXTJOIN(" ",TRUE,B320,IF(ISBLANK(J320),"",_xlfn.TEXTSPLIT(J320,";")))</f>
        <v>Cassava</v>
      </c>
      <c r="D320" s="56" t="str">
        <f>_xlfn.TEXTJOIN(" ",TRUE,B320,IF(ISBLANK(J320),"",_xlfn.TEXTSPLIT(J320,";")),IF(ISBLANK(H320),"",_xlfn.TEXTSPLIT(H320,";")))</f>
        <v>Cassava Ground</v>
      </c>
      <c r="E320" s="56" t="str">
        <f>_xlfn.TEXTJOIN(" ",TRUE,B320,F320,IF(ISBLANK(J320),"",_xlfn.TEXTSPLIT(J320,";")),IF(ISBLANK(G320),"",_xlfn.TEXTSPLIT(G320,";")))</f>
        <v>Cassava Flour</v>
      </c>
      <c r="F320" s="55" t="s">
        <v>6844</v>
      </c>
      <c r="H320" s="55" t="s">
        <v>6052</v>
      </c>
      <c r="L320" s="32" t="s">
        <v>324</v>
      </c>
      <c r="R320" t="str" cm="1">
        <f t="array" ref="R320">IFERROR(INDEX(AOM[AOM], MATCH(1, (AOM[Edge_Value]=ani_diet!D320)*(AOM[Is_Ani_Diet_Ingredient]&lt;&gt;FALSE), 0)), "No Match in AOM")</f>
        <v>AOM_001322</v>
      </c>
      <c r="S320" t="str" cm="1">
        <f t="array" ref="S320">IFERROR(IF(INDEX(AOM[Scientific Name], MATCH(1, (AOM[Edge_Value]=ani_diet!D320)*(AOM[Is_Ani_Diet_Ingredient]&lt;&gt;FALSE), 0))=0, "", INDEX(AOM[Scientific Name], MATCH(1, (AOM[Edge_Value]=ani_diet!D320)*(AOM[Is_Ani_Diet_Ingredient]&lt;&gt;FALSE), 0))), "No Match in AOM")</f>
        <v>Manihot esculenta</v>
      </c>
      <c r="T320" t="str" cm="1">
        <f t="array" ref="T320">IF((S320&lt;&gt;"")*(S320&lt;&gt;"No Match in AOM"),IF(J320&lt;&gt;"",_xlfn.TEXTJOIN(";",TRUE,CONCATENATE(_xlfn.TEXTSPLIT(S320,";",TRUE,FALSE)," ",J320)),S320),"")</f>
        <v>Manihot esculenta</v>
      </c>
    </row>
    <row r="321" spans="1:20">
      <c r="A321" s="30" t="s">
        <v>26043</v>
      </c>
      <c r="B321" s="55" t="s">
        <v>5350</v>
      </c>
      <c r="C321" s="56" t="str">
        <f>_xlfn.TEXTJOIN(" ",TRUE,B321,IF(ISBLANK(J321),"",_xlfn.TEXTSPLIT(J321,";")))</f>
        <v>Cassava</v>
      </c>
      <c r="D321" s="56" t="str">
        <f>_xlfn.TEXTJOIN(" ",TRUE,B321,IF(ISBLANK(J321),"",_xlfn.TEXTSPLIT(J321,";")),IF(ISBLANK(H321),"",_xlfn.TEXTSPLIT(H321,";")))</f>
        <v>Cassava Ground</v>
      </c>
      <c r="E321" s="56" t="str">
        <f>_xlfn.TEXTJOIN(" ",TRUE,B321,F321,IF(ISBLANK(J321),"",_xlfn.TEXTSPLIT(J321,";")),IF(ISBLANK(G321),"",_xlfn.TEXTSPLIT(G321,";")))</f>
        <v>Cassava Meal</v>
      </c>
      <c r="G321" s="55" t="s">
        <v>25824</v>
      </c>
      <c r="H321" s="55" t="s">
        <v>6052</v>
      </c>
      <c r="L321" s="32" t="s">
        <v>324</v>
      </c>
      <c r="R321" t="str" cm="1">
        <f t="array" ref="R321">IFERROR(INDEX(AOM[AOM], MATCH(1, (AOM[Edge_Value]=ani_diet!D321)*(AOM[Is_Ani_Diet_Ingredient]&lt;&gt;FALSE), 0)), "No Match in AOM")</f>
        <v>AOM_001322</v>
      </c>
      <c r="S321" t="str" cm="1">
        <f t="array" ref="S321">IFERROR(IF(INDEX(AOM[Scientific Name], MATCH(1, (AOM[Edge_Value]=ani_diet!D321)*(AOM[Is_Ani_Diet_Ingredient]&lt;&gt;FALSE), 0))=0, "", INDEX(AOM[Scientific Name], MATCH(1, (AOM[Edge_Value]=ani_diet!D321)*(AOM[Is_Ani_Diet_Ingredient]&lt;&gt;FALSE), 0))), "No Match in AOM")</f>
        <v>Manihot esculenta</v>
      </c>
      <c r="T321" t="str" cm="1">
        <f t="array" ref="T321">IF((S321&lt;&gt;"")*(S321&lt;&gt;"No Match in AOM"),IF(J321&lt;&gt;"",_xlfn.TEXTJOIN(";",TRUE,CONCATENATE(_xlfn.TEXTSPLIT(S321,";",TRUE,FALSE)," ",J321)),S321),"")</f>
        <v>Manihot esculenta</v>
      </c>
    </row>
    <row r="322" spans="1:20">
      <c r="A322" s="30" t="s">
        <v>26044</v>
      </c>
      <c r="B322" s="55" t="s">
        <v>5350</v>
      </c>
      <c r="C322" s="56" t="str">
        <f>_xlfn.TEXTJOIN(" ",TRUE,B322,IF(ISBLANK(J322),"",_xlfn.TEXTSPLIT(J322,";")))</f>
        <v>Cassava Leaves</v>
      </c>
      <c r="D322" s="56" t="str">
        <f>_xlfn.TEXTJOIN(" ",TRUE,B322,IF(ISBLANK(J322),"",_xlfn.TEXTSPLIT(J322,";")),IF(ISBLANK(H322),"",_xlfn.TEXTSPLIT(H322,";")))</f>
        <v>Cassava Leaves</v>
      </c>
      <c r="E322" s="56" t="str">
        <f>_xlfn.TEXTJOIN(" ",TRUE,B322,F322,IF(ISBLANK(J322),"",_xlfn.TEXTSPLIT(J322,";")),IF(ISBLANK(G322),"",_xlfn.TEXTSPLIT(G322,";")))</f>
        <v>Cassava Leaves</v>
      </c>
      <c r="J322" s="55" t="s">
        <v>6187</v>
      </c>
      <c r="N322" t="s">
        <v>2539</v>
      </c>
      <c r="O322" t="s">
        <v>2510</v>
      </c>
      <c r="P322" t="s">
        <v>2539</v>
      </c>
      <c r="Q322" t="s">
        <v>2510</v>
      </c>
      <c r="R322" t="str" cm="1">
        <f t="array" ref="R322">IFERROR(INDEX(AOM[AOM], MATCH(1, (AOM[Edge_Value]=ani_diet!D322)*(AOM[Is_Ani_Diet_Ingredient]&lt;&gt;FALSE), 0)), "No Match in AOM")</f>
        <v>AOM_000635</v>
      </c>
      <c r="S322" t="str" cm="1">
        <f t="array" ref="S322">IFERROR(IF(INDEX(AOM[Scientific Name], MATCH(1, (AOM[Edge_Value]=ani_diet!D322)*(AOM[Is_Ani_Diet_Ingredient]&lt;&gt;FALSE), 0))=0, "", INDEX(AOM[Scientific Name], MATCH(1, (AOM[Edge_Value]=ani_diet!D322)*(AOM[Is_Ani_Diet_Ingredient]&lt;&gt;FALSE), 0))), "No Match in AOM")</f>
        <v>Manihot esculenta</v>
      </c>
      <c r="T322" t="str" cm="1">
        <f t="array" ref="T322">IF((S322&lt;&gt;"")*(S322&lt;&gt;"No Match in AOM"),IF(J322&lt;&gt;"",_xlfn.TEXTJOIN(";",TRUE,CONCATENATE(_xlfn.TEXTSPLIT(S322,";",TRUE,FALSE)," ",J322)),S322),"")</f>
        <v>Manihot esculenta Leaves</v>
      </c>
    </row>
    <row r="323" spans="1:20">
      <c r="A323" s="30" t="s">
        <v>19994</v>
      </c>
      <c r="B323" s="55" t="s">
        <v>5350</v>
      </c>
      <c r="C323" s="56" t="str">
        <f>_xlfn.TEXTJOIN(" ",TRUE,B323,IF(ISBLANK(J323),"",_xlfn.TEXTSPLIT(J323,";")))</f>
        <v>Cassava Leaves and Twigs</v>
      </c>
      <c r="D323" s="56" t="str">
        <f>_xlfn.TEXTJOIN(" ",TRUE,B323,IF(ISBLANK(J323),"",_xlfn.TEXTSPLIT(J323,";")),IF(ISBLANK(H323),"",_xlfn.TEXTSPLIT(H323,";")))</f>
        <v>Cassava Leaves and Twigs</v>
      </c>
      <c r="E323" s="56" t="str">
        <f>_xlfn.TEXTJOIN(" ",TRUE,B323,F323,IF(ISBLANK(J323),"",_xlfn.TEXTSPLIT(J323,";")),IF(ISBLANK(G323),"",_xlfn.TEXTSPLIT(G323,";")))</f>
        <v>Cassava Leaves and Twigs</v>
      </c>
      <c r="J323" s="55" t="s">
        <v>25806</v>
      </c>
      <c r="R323" t="str" cm="1">
        <f t="array" ref="R323">IFERROR(INDEX(AOM[AOM], MATCH(1, (AOM[Edge_Value]=ani_diet!D323)*(AOM[Is_Ani_Diet_Ingredient]&lt;&gt;FALSE), 0)), "No Match in AOM")</f>
        <v>AOM_003972</v>
      </c>
      <c r="S323" t="str" cm="1">
        <f t="array" ref="S323">IFERROR(IF(INDEX(AOM[Scientific Name], MATCH(1, (AOM[Edge_Value]=ani_diet!D323)*(AOM[Is_Ani_Diet_Ingredient]&lt;&gt;FALSE), 0))=0, "", INDEX(AOM[Scientific Name], MATCH(1, (AOM[Edge_Value]=ani_diet!D323)*(AOM[Is_Ani_Diet_Ingredient]&lt;&gt;FALSE), 0))), "No Match in AOM")</f>
        <v>Manihot esculenta</v>
      </c>
      <c r="T323" t="str" cm="1">
        <f t="array" ref="T323">IF((S323&lt;&gt;"")*(S323&lt;&gt;"No Match in AOM"),IF(J323&lt;&gt;"",_xlfn.TEXTJOIN(";",TRUE,CONCATENATE(_xlfn.TEXTSPLIT(S323,";",TRUE,FALSE)," ",J323)),S323),"")</f>
        <v>Manihot esculenta Leaves and Twigs</v>
      </c>
    </row>
    <row r="324" spans="1:20">
      <c r="A324" s="30" t="s">
        <v>26045</v>
      </c>
      <c r="B324" s="55" t="s">
        <v>5350</v>
      </c>
      <c r="C324" s="56" t="str">
        <f>_xlfn.TEXTJOIN(" ",TRUE,B324,IF(ISBLANK(J324),"",_xlfn.TEXTSPLIT(J324,";")))</f>
        <v>Cassava Leaves and Twigs</v>
      </c>
      <c r="D324" s="56" t="str">
        <f>_xlfn.TEXTJOIN(" ",TRUE,B324,IF(ISBLANK(J324),"",_xlfn.TEXTSPLIT(J324,";")),IF(ISBLANK(H324),"",_xlfn.TEXTSPLIT(H324,";")))</f>
        <v>Cassava Leaves and Twigs Dried</v>
      </c>
      <c r="E324" s="56" t="str">
        <f>_xlfn.TEXTJOIN(" ",TRUE,B324,F324,IF(ISBLANK(J324),"",_xlfn.TEXTSPLIT(J324,";")),IF(ISBLANK(G324),"",_xlfn.TEXTSPLIT(G324,";")))</f>
        <v>Cassava Leaves and Twigs Chopped Dried</v>
      </c>
      <c r="G324" s="55" t="s">
        <v>25774</v>
      </c>
      <c r="H324" s="55" t="s">
        <v>17480</v>
      </c>
      <c r="J324" s="55" t="s">
        <v>25806</v>
      </c>
      <c r="R324" t="str" cm="1">
        <f t="array" ref="R324">IFERROR(INDEX(AOM[AOM], MATCH(1, (AOM[Edge_Value]=ani_diet!D324)*(AOM[Is_Ani_Diet_Ingredient]&lt;&gt;FALSE), 0)), "No Match in AOM")</f>
        <v>AOM_006053</v>
      </c>
      <c r="S324" t="str" cm="1">
        <f t="array" ref="S324">IFERROR(IF(INDEX(AOM[Scientific Name], MATCH(1, (AOM[Edge_Value]=ani_diet!D324)*(AOM[Is_Ani_Diet_Ingredient]&lt;&gt;FALSE), 0))=0, "", INDEX(AOM[Scientific Name], MATCH(1, (AOM[Edge_Value]=ani_diet!D324)*(AOM[Is_Ani_Diet_Ingredient]&lt;&gt;FALSE), 0))), "No Match in AOM")</f>
        <v>Manihot esculenta</v>
      </c>
      <c r="T324" t="str" cm="1">
        <f t="array" ref="T324">IF((S324&lt;&gt;"")*(S324&lt;&gt;"No Match in AOM"),IF(J324&lt;&gt;"",_xlfn.TEXTJOIN(";",TRUE,CONCATENATE(_xlfn.TEXTSPLIT(S324,";",TRUE,FALSE)," ",J324)),S324),"")</f>
        <v>Manihot esculenta Leaves and Twigs</v>
      </c>
    </row>
    <row r="325" spans="1:20">
      <c r="A325" s="30" t="s">
        <v>26046</v>
      </c>
      <c r="B325" s="55" t="s">
        <v>5350</v>
      </c>
      <c r="C325" s="56" t="str">
        <f>_xlfn.TEXTJOIN(" ",TRUE,B325,IF(ISBLANK(J325),"",_xlfn.TEXTSPLIT(J325,";")))</f>
        <v>Cassava Leaves</v>
      </c>
      <c r="D325" s="56" t="str">
        <f>_xlfn.TEXTJOIN(" ",TRUE,B325,IF(ISBLANK(J325),"",_xlfn.TEXTSPLIT(J325,";")),IF(ISBLANK(H325),"",_xlfn.TEXTSPLIT(H325,";")))</f>
        <v>Cassava Leaves Dried</v>
      </c>
      <c r="E325" s="56" t="str">
        <f>_xlfn.TEXTJOIN(" ",TRUE,B325,F325,IF(ISBLANK(J325),"",_xlfn.TEXTSPLIT(J325,";")),IF(ISBLANK(G325),"",_xlfn.TEXTSPLIT(G325,";")))</f>
        <v>Cassava Leaves Dried</v>
      </c>
      <c r="G325" s="55" t="s">
        <v>17480</v>
      </c>
      <c r="H325" s="55" t="s">
        <v>17480</v>
      </c>
      <c r="J325" s="55" t="s">
        <v>6187</v>
      </c>
      <c r="R325" t="str" cm="1">
        <f t="array" ref="R325">IFERROR(INDEX(AOM[AOM], MATCH(1, (AOM[Edge_Value]=ani_diet!D325)*(AOM[Is_Ani_Diet_Ingredient]&lt;&gt;FALSE), 0)), "No Match in AOM")</f>
        <v>AOM_001626</v>
      </c>
      <c r="S325" t="str" cm="1">
        <f t="array" ref="S325">IFERROR(IF(INDEX(AOM[Scientific Name], MATCH(1, (AOM[Edge_Value]=ani_diet!D325)*(AOM[Is_Ani_Diet_Ingredient]&lt;&gt;FALSE), 0))=0, "", INDEX(AOM[Scientific Name], MATCH(1, (AOM[Edge_Value]=ani_diet!D325)*(AOM[Is_Ani_Diet_Ingredient]&lt;&gt;FALSE), 0))), "No Match in AOM")</f>
        <v>Manihot esculenta</v>
      </c>
      <c r="T325" t="str" cm="1">
        <f t="array" ref="T325">IF((S325&lt;&gt;"")*(S325&lt;&gt;"No Match in AOM"),IF(J325&lt;&gt;"",_xlfn.TEXTJOIN(";",TRUE,CONCATENATE(_xlfn.TEXTSPLIT(S325,";",TRUE,FALSE)," ",J325)),S325),"")</f>
        <v>Manihot esculenta Leaves</v>
      </c>
    </row>
    <row r="326" spans="1:20">
      <c r="A326" s="30" t="s">
        <v>26047</v>
      </c>
      <c r="B326" s="55" t="s">
        <v>5350</v>
      </c>
      <c r="C326" s="56" t="str">
        <f>_xlfn.TEXTJOIN(" ",TRUE,B326,IF(ISBLANK(J326),"",_xlfn.TEXTSPLIT(J326,";")))</f>
        <v>Cassava Leaves</v>
      </c>
      <c r="D326" s="56" t="str">
        <f>_xlfn.TEXTJOIN(" ",TRUE,B326,IF(ISBLANK(J326),"",_xlfn.TEXTSPLIT(J326,";")),IF(ISBLANK(H326),"",_xlfn.TEXTSPLIT(H326,";")))</f>
        <v>Cassava Leaves Dried</v>
      </c>
      <c r="E326" s="56" t="str">
        <f>_xlfn.TEXTJOIN(" ",TRUE,B326,F326,IF(ISBLANK(J326),"",_xlfn.TEXTSPLIT(J326,";")),IF(ISBLANK(G326),"",_xlfn.TEXTSPLIT(G326,";")))</f>
        <v>Cassava Leaves Chopped Dried(Sun)</v>
      </c>
      <c r="G326" s="55" t="s">
        <v>26048</v>
      </c>
      <c r="H326" s="55" t="s">
        <v>17480</v>
      </c>
      <c r="I326" s="55" t="s">
        <v>6195</v>
      </c>
      <c r="J326" s="55" t="s">
        <v>6187</v>
      </c>
      <c r="R326" t="str" cm="1">
        <f t="array" ref="R326">IFERROR(INDEX(AOM[AOM], MATCH(1, (AOM[Edge_Value]=ani_diet!D326)*(AOM[Is_Ani_Diet_Ingredient]&lt;&gt;FALSE), 0)), "No Match in AOM")</f>
        <v>AOM_001626</v>
      </c>
      <c r="S326" t="str" cm="1">
        <f t="array" ref="S326">IFERROR(IF(INDEX(AOM[Scientific Name], MATCH(1, (AOM[Edge_Value]=ani_diet!D326)*(AOM[Is_Ani_Diet_Ingredient]&lt;&gt;FALSE), 0))=0, "", INDEX(AOM[Scientific Name], MATCH(1, (AOM[Edge_Value]=ani_diet!D326)*(AOM[Is_Ani_Diet_Ingredient]&lt;&gt;FALSE), 0))), "No Match in AOM")</f>
        <v>Manihot esculenta</v>
      </c>
      <c r="T326" t="str" cm="1">
        <f t="array" ref="T326">IF((S326&lt;&gt;"")*(S326&lt;&gt;"No Match in AOM"),IF(J326&lt;&gt;"",_xlfn.TEXTJOIN(";",TRUE,CONCATENATE(_xlfn.TEXTSPLIT(S326,";",TRUE,FALSE)," ",J326)),S326),"")</f>
        <v>Manihot esculenta Leaves</v>
      </c>
    </row>
    <row r="327" spans="1:20">
      <c r="A327" s="30" t="s">
        <v>26049</v>
      </c>
      <c r="B327" s="55" t="s">
        <v>5350</v>
      </c>
      <c r="C327" s="56" t="str">
        <f>_xlfn.TEXTJOIN(" ",TRUE,B327,IF(ISBLANK(J327),"",_xlfn.TEXTSPLIT(J327,";")))</f>
        <v>Cassava Leaves</v>
      </c>
      <c r="D327" s="56" t="str">
        <f>_xlfn.TEXTJOIN(" ",TRUE,B327,IF(ISBLANK(J327),"",_xlfn.TEXTSPLIT(J327,";")),IF(ISBLANK(H327),"",_xlfn.TEXTSPLIT(H327,";")))</f>
        <v>Cassava Leaves Dried Ground</v>
      </c>
      <c r="E327" s="56" t="str">
        <f>_xlfn.TEXTJOIN(" ",TRUE,B327,F327,IF(ISBLANK(J327),"",_xlfn.TEXTSPLIT(J327,";")),IF(ISBLANK(G327),"",_xlfn.TEXTSPLIT(G327,";")))</f>
        <v>Cassava Leaves Dried (Sun) Ground</v>
      </c>
      <c r="G327" s="55" t="s">
        <v>26050</v>
      </c>
      <c r="H327" s="55" t="s">
        <v>25767</v>
      </c>
      <c r="J327" s="55" t="s">
        <v>6187</v>
      </c>
      <c r="R327" t="str" cm="1">
        <f t="array" ref="R327">IFERROR(INDEX(AOM[AOM], MATCH(1, (AOM[Edge_Value]=ani_diet!D327)*(AOM[Is_Ani_Diet_Ingredient]&lt;&gt;FALSE), 0)), "No Match in AOM")</f>
        <v>AOM_001647</v>
      </c>
      <c r="S327" t="str" cm="1">
        <f t="array" ref="S327">IFERROR(IF(INDEX(AOM[Scientific Name], MATCH(1, (AOM[Edge_Value]=ani_diet!D327)*(AOM[Is_Ani_Diet_Ingredient]&lt;&gt;FALSE), 0))=0, "", INDEX(AOM[Scientific Name], MATCH(1, (AOM[Edge_Value]=ani_diet!D327)*(AOM[Is_Ani_Diet_Ingredient]&lt;&gt;FALSE), 0))), "No Match in AOM")</f>
        <v>Manihot esculenta</v>
      </c>
      <c r="T327" t="str" cm="1">
        <f t="array" ref="T327">IF((S327&lt;&gt;"")*(S327&lt;&gt;"No Match in AOM"),IF(J327&lt;&gt;"",_xlfn.TEXTJOIN(";",TRUE,CONCATENATE(_xlfn.TEXTSPLIT(S327,";",TRUE,FALSE)," ",J327)),S327),"")</f>
        <v>Manihot esculenta Leaves</v>
      </c>
    </row>
    <row r="328" spans="1:20">
      <c r="A328" s="30" t="s">
        <v>26051</v>
      </c>
      <c r="B328" s="55" t="s">
        <v>5350</v>
      </c>
      <c r="C328" s="56" t="str">
        <f>_xlfn.TEXTJOIN(" ",TRUE,B328,IF(ISBLANK(J328),"",_xlfn.TEXTSPLIT(J328,";")))</f>
        <v>Cassava Leaves</v>
      </c>
      <c r="D328" s="56" t="str">
        <f>_xlfn.TEXTJOIN(" ",TRUE,B328,IF(ISBLANK(J328),"",_xlfn.TEXTSPLIT(J328,";")),IF(ISBLANK(H328),"",_xlfn.TEXTSPLIT(H328,";")))</f>
        <v>Cassava Leaves Ground</v>
      </c>
      <c r="E328" s="56" t="str">
        <f>_xlfn.TEXTJOIN(" ",TRUE,B328,F328,IF(ISBLANK(J328),"",_xlfn.TEXTSPLIT(J328,";")),IF(ISBLANK(G328),"",_xlfn.TEXTSPLIT(G328,";")))</f>
        <v>Cassava Leaves Ground</v>
      </c>
      <c r="G328" s="55" t="s">
        <v>6052</v>
      </c>
      <c r="H328" s="55" t="s">
        <v>6052</v>
      </c>
      <c r="J328" s="55" t="s">
        <v>6187</v>
      </c>
      <c r="L328" s="32" t="s">
        <v>324</v>
      </c>
      <c r="R328" t="str" cm="1">
        <f t="array" ref="R328">IFERROR(INDEX(AOM[AOM], MATCH(1, (AOM[Edge_Value]=ani_diet!D328)*(AOM[Is_Ani_Diet_Ingredient]&lt;&gt;FALSE), 0)), "No Match in AOM")</f>
        <v>AOM_002026</v>
      </c>
      <c r="S328" t="str" cm="1">
        <f t="array" ref="S328">IFERROR(IF(INDEX(AOM[Scientific Name], MATCH(1, (AOM[Edge_Value]=ani_diet!D328)*(AOM[Is_Ani_Diet_Ingredient]&lt;&gt;FALSE), 0))=0, "", INDEX(AOM[Scientific Name], MATCH(1, (AOM[Edge_Value]=ani_diet!D328)*(AOM[Is_Ani_Diet_Ingredient]&lt;&gt;FALSE), 0))), "No Match in AOM")</f>
        <v>Manihot esculenta</v>
      </c>
      <c r="T328" t="str" cm="1">
        <f t="array" ref="T328">IF((S328&lt;&gt;"")*(S328&lt;&gt;"No Match in AOM"),IF(J328&lt;&gt;"",_xlfn.TEXTJOIN(";",TRUE,CONCATENATE(_xlfn.TEXTSPLIT(S328,";",TRUE,FALSE)," ",J328)),S328),"")</f>
        <v>Manihot esculenta Leaves</v>
      </c>
    </row>
    <row r="329" spans="1:20">
      <c r="A329" s="30" t="s">
        <v>26052</v>
      </c>
      <c r="B329" s="55" t="s">
        <v>5350</v>
      </c>
      <c r="C329" s="56" t="str">
        <f>_xlfn.TEXTJOIN(" ",TRUE,B329,IF(ISBLANK(J329),"",_xlfn.TEXTSPLIT(J329,";")))</f>
        <v>Cassava Peel</v>
      </c>
      <c r="D329" s="56" t="str">
        <f>_xlfn.TEXTJOIN(" ",TRUE,B329,IF(ISBLANK(J329),"",_xlfn.TEXTSPLIT(J329,";")),IF(ISBLANK(H329),"",_xlfn.TEXTSPLIT(H329,";")))</f>
        <v>Cassava Peel</v>
      </c>
      <c r="E329" s="56" t="str">
        <f>_xlfn.TEXTJOIN(" ",TRUE,B329,F329,IF(ISBLANK(J329),"",_xlfn.TEXTSPLIT(J329,";")),IF(ISBLANK(G329),"",_xlfn.TEXTSPLIT(G329,";")))</f>
        <v>Cassava Peel</v>
      </c>
      <c r="J329" s="55" t="s">
        <v>25922</v>
      </c>
      <c r="N329" t="s">
        <v>2539</v>
      </c>
      <c r="O329" t="s">
        <v>2510</v>
      </c>
      <c r="P329" t="s">
        <v>2539</v>
      </c>
      <c r="Q329" t="s">
        <v>2510</v>
      </c>
      <c r="R329" t="str" cm="1">
        <f t="array" ref="R329">IFERROR(INDEX(AOM[AOM], MATCH(1, (AOM[Edge_Value]=ani_diet!D329)*(AOM[Is_Ani_Diet_Ingredient]&lt;&gt;FALSE), 0)), "No Match in AOM")</f>
        <v>AOM_002112</v>
      </c>
      <c r="S329" t="str" cm="1">
        <f t="array" ref="S329">IFERROR(IF(INDEX(AOM[Scientific Name], MATCH(1, (AOM[Edge_Value]=ani_diet!D329)*(AOM[Is_Ani_Diet_Ingredient]&lt;&gt;FALSE), 0))=0, "", INDEX(AOM[Scientific Name], MATCH(1, (AOM[Edge_Value]=ani_diet!D329)*(AOM[Is_Ani_Diet_Ingredient]&lt;&gt;FALSE), 0))), "No Match in AOM")</f>
        <v>Manihot esculenta</v>
      </c>
      <c r="T329" t="str" cm="1">
        <f t="array" ref="T329">IF((S329&lt;&gt;"")*(S329&lt;&gt;"No Match in AOM"),IF(J329&lt;&gt;"",_xlfn.TEXTJOIN(";",TRUE,CONCATENATE(_xlfn.TEXTSPLIT(S329,";",TRUE,FALSE)," ",J329)),S329),"")</f>
        <v>Manihot esculenta Peel</v>
      </c>
    </row>
    <row r="330" spans="1:20">
      <c r="A330" s="30" t="s">
        <v>26053</v>
      </c>
      <c r="B330" s="55" t="s">
        <v>5350</v>
      </c>
      <c r="C330" s="56" t="str">
        <f>_xlfn.TEXTJOIN(" ",TRUE,B330,IF(ISBLANK(J330),"",_xlfn.TEXTSPLIT(J330,";")))</f>
        <v>Cassava Peel</v>
      </c>
      <c r="D330" s="56" t="str">
        <f>_xlfn.TEXTJOIN(" ",TRUE,B330,IF(ISBLANK(J330),"",_xlfn.TEXTSPLIT(J330,";")),IF(ISBLANK(H330),"",_xlfn.TEXTSPLIT(H330,";")))</f>
        <v>Cassava Peel Crushed</v>
      </c>
      <c r="E330" s="56" t="str">
        <f>_xlfn.TEXTJOIN(" ",TRUE,B330,F330,IF(ISBLANK(J330),"",_xlfn.TEXTSPLIT(J330,";")),IF(ISBLANK(G330),"",_xlfn.TEXTSPLIT(G330,";")))</f>
        <v>Cassava Peel Chopped Crushed</v>
      </c>
      <c r="G330" s="55" t="s">
        <v>26054</v>
      </c>
      <c r="H330" s="55" t="s">
        <v>17477</v>
      </c>
      <c r="J330" s="55" t="s">
        <v>25922</v>
      </c>
      <c r="L330" s="32" t="s">
        <v>324</v>
      </c>
      <c r="R330" t="str" cm="1">
        <f t="array" ref="R330">IFERROR(INDEX(AOM[AOM], MATCH(1, (AOM[Edge_Value]=ani_diet!D330)*(AOM[Is_Ani_Diet_Ingredient]&lt;&gt;FALSE), 0)), "No Match in AOM")</f>
        <v>AOM_006352</v>
      </c>
      <c r="S330" t="str" cm="1">
        <f t="array" ref="S330">IFERROR(IF(INDEX(AOM[Scientific Name], MATCH(1, (AOM[Edge_Value]=ani_diet!D330)*(AOM[Is_Ani_Diet_Ingredient]&lt;&gt;FALSE), 0))=0, "", INDEX(AOM[Scientific Name], MATCH(1, (AOM[Edge_Value]=ani_diet!D330)*(AOM[Is_Ani_Diet_Ingredient]&lt;&gt;FALSE), 0))), "No Match in AOM")</f>
        <v>Manihot esculenta</v>
      </c>
      <c r="T330" t="str" cm="1">
        <f t="array" ref="T330">IF((S330&lt;&gt;"")*(S330&lt;&gt;"No Match in AOM"),IF(J330&lt;&gt;"",_xlfn.TEXTJOIN(";",TRUE,CONCATENATE(_xlfn.TEXTSPLIT(S330,";",TRUE,FALSE)," ",J330)),S330),"")</f>
        <v>Manihot esculenta Peel</v>
      </c>
    </row>
    <row r="331" spans="1:20">
      <c r="A331" s="30" t="s">
        <v>26055</v>
      </c>
      <c r="B331" s="55" t="s">
        <v>5350</v>
      </c>
      <c r="C331" s="56" t="str">
        <f>_xlfn.TEXTJOIN(" ",TRUE,B331,IF(ISBLANK(J331),"",_xlfn.TEXTSPLIT(J331,";")))</f>
        <v>Cassava Peel</v>
      </c>
      <c r="D331" s="56" t="str">
        <f>_xlfn.TEXTJOIN(" ",TRUE,B331,IF(ISBLANK(J331),"",_xlfn.TEXTSPLIT(J331,";")),IF(ISBLANK(H331),"",_xlfn.TEXTSPLIT(H331,";")))</f>
        <v>Cassava Peel Crushed Dried</v>
      </c>
      <c r="E331" s="56" t="str">
        <f>_xlfn.TEXTJOIN(" ",TRUE,B331,F331,IF(ISBLANK(J331),"",_xlfn.TEXTSPLIT(J331,";")),IF(ISBLANK(G331),"",_xlfn.TEXTSPLIT(G331,";")))</f>
        <v>Cassava Peel Crushed Dried</v>
      </c>
      <c r="G331" s="55" t="s">
        <v>25769</v>
      </c>
      <c r="H331" s="55" t="s">
        <v>25769</v>
      </c>
      <c r="J331" s="55" t="s">
        <v>25922</v>
      </c>
      <c r="R331" t="str" cm="1">
        <f t="array" ref="R331">IFERROR(INDEX(AOM[AOM], MATCH(1, (AOM[Edge_Value]=ani_diet!D331)*(AOM[Is_Ani_Diet_Ingredient]&lt;&gt;FALSE), 0)), "No Match in AOM")</f>
        <v>AOM_006055</v>
      </c>
      <c r="S331" t="str" cm="1">
        <f t="array" ref="S331">IFERROR(IF(INDEX(AOM[Scientific Name], MATCH(1, (AOM[Edge_Value]=ani_diet!D331)*(AOM[Is_Ani_Diet_Ingredient]&lt;&gt;FALSE), 0))=0, "", INDEX(AOM[Scientific Name], MATCH(1, (AOM[Edge_Value]=ani_diet!D331)*(AOM[Is_Ani_Diet_Ingredient]&lt;&gt;FALSE), 0))), "No Match in AOM")</f>
        <v>Manihot esculenta</v>
      </c>
      <c r="T331" t="str" cm="1">
        <f t="array" ref="T331">IF((S331&lt;&gt;"")*(S331&lt;&gt;"No Match in AOM"),IF(J331&lt;&gt;"",_xlfn.TEXTJOIN(";",TRUE,CONCATENATE(_xlfn.TEXTSPLIT(S331,";",TRUE,FALSE)," ",J331)),S331),"")</f>
        <v>Manihot esculenta Peel</v>
      </c>
    </row>
    <row r="332" spans="1:20">
      <c r="A332" s="30" t="s">
        <v>26056</v>
      </c>
      <c r="B332" s="55" t="s">
        <v>5350</v>
      </c>
      <c r="C332" s="56" t="str">
        <f>_xlfn.TEXTJOIN(" ",TRUE,B332,IF(ISBLANK(J332),"",_xlfn.TEXTSPLIT(J332,";")))</f>
        <v>Cassava Peel</v>
      </c>
      <c r="D332" s="56" t="str">
        <f>_xlfn.TEXTJOIN(" ",TRUE,B332,IF(ISBLANK(J332),"",_xlfn.TEXTSPLIT(J332,";")),IF(ISBLANK(H332),"",_xlfn.TEXTSPLIT(H332,";")))</f>
        <v>Cassava Peel Crushed Urea Treated</v>
      </c>
      <c r="E332" s="56" t="str">
        <f>_xlfn.TEXTJOIN(" ",TRUE,B332,F332,IF(ISBLANK(J332),"",_xlfn.TEXTSPLIT(J332,";")),IF(ISBLANK(G332),"",_xlfn.TEXTSPLIT(G332,";")))</f>
        <v>Cassava Peel Chopped Crushed Urea Treated</v>
      </c>
      <c r="G332" s="55" t="s">
        <v>26057</v>
      </c>
      <c r="H332" s="55" t="s">
        <v>26058</v>
      </c>
      <c r="J332" s="55" t="s">
        <v>25922</v>
      </c>
      <c r="L332" s="32" t="s">
        <v>324</v>
      </c>
      <c r="R332" t="str" cm="1">
        <f t="array" ref="R332">IFERROR(INDEX(AOM[AOM], MATCH(1, (AOM[Edge_Value]=ani_diet!D332)*(AOM[Is_Ani_Diet_Ingredient]&lt;&gt;FALSE), 0)), "No Match in AOM")</f>
        <v>AOM_006353</v>
      </c>
      <c r="S332" t="str" cm="1">
        <f t="array" ref="S332">IFERROR(IF(INDEX(AOM[Scientific Name], MATCH(1, (AOM[Edge_Value]=ani_diet!D332)*(AOM[Is_Ani_Diet_Ingredient]&lt;&gt;FALSE), 0))=0, "", INDEX(AOM[Scientific Name], MATCH(1, (AOM[Edge_Value]=ani_diet!D332)*(AOM[Is_Ani_Diet_Ingredient]&lt;&gt;FALSE), 0))), "No Match in AOM")</f>
        <v>Manihot esculenta</v>
      </c>
      <c r="T332" t="str" cm="1">
        <f t="array" ref="T332">IF((S332&lt;&gt;"")*(S332&lt;&gt;"No Match in AOM"),IF(J332&lt;&gt;"",_xlfn.TEXTJOIN(";",TRUE,CONCATENATE(_xlfn.TEXTSPLIT(S332,";",TRUE,FALSE)," ",J332)),S332),"")</f>
        <v>Manihot esculenta Peel</v>
      </c>
    </row>
    <row r="333" spans="1:20">
      <c r="A333" s="30" t="s">
        <v>26059</v>
      </c>
      <c r="B333" s="55" t="s">
        <v>5350</v>
      </c>
      <c r="C333" s="56" t="str">
        <f>_xlfn.TEXTJOIN(" ",TRUE,B333,IF(ISBLANK(J333),"",_xlfn.TEXTSPLIT(J333,";")))</f>
        <v>Cassava Peel</v>
      </c>
      <c r="D333" s="56" t="str">
        <f>_xlfn.TEXTJOIN(" ",TRUE,B333,IF(ISBLANK(J333),"",_xlfn.TEXTSPLIT(J333,";")),IF(ISBLANK(H333),"",_xlfn.TEXTSPLIT(H333,";")))</f>
        <v>Cassava Peel Dried</v>
      </c>
      <c r="E333" s="56" t="str">
        <f>_xlfn.TEXTJOIN(" ",TRUE,B333,F333,IF(ISBLANK(J333),"",_xlfn.TEXTSPLIT(J333,";")),IF(ISBLANK(G333),"",_xlfn.TEXTSPLIT(G333,";")))</f>
        <v>Cassava Peel Dried</v>
      </c>
      <c r="G333" s="55" t="s">
        <v>17480</v>
      </c>
      <c r="H333" s="55" t="s">
        <v>17480</v>
      </c>
      <c r="J333" s="55" t="s">
        <v>25922</v>
      </c>
      <c r="R333" t="str" cm="1">
        <f t="array" ref="R333">IFERROR(INDEX(AOM[AOM], MATCH(1, (AOM[Edge_Value]=ani_diet!D333)*(AOM[Is_Ani_Diet_Ingredient]&lt;&gt;FALSE), 0)), "No Match in AOM")</f>
        <v>AOM_001627</v>
      </c>
      <c r="S333" t="str" cm="1">
        <f t="array" ref="S333">IFERROR(IF(INDEX(AOM[Scientific Name], MATCH(1, (AOM[Edge_Value]=ani_diet!D333)*(AOM[Is_Ani_Diet_Ingredient]&lt;&gt;FALSE), 0))=0, "", INDEX(AOM[Scientific Name], MATCH(1, (AOM[Edge_Value]=ani_diet!D333)*(AOM[Is_Ani_Diet_Ingredient]&lt;&gt;FALSE), 0))), "No Match in AOM")</f>
        <v>Manihot esculenta</v>
      </c>
      <c r="T333" t="str" cm="1">
        <f t="array" ref="T333">IF((S333&lt;&gt;"")*(S333&lt;&gt;"No Match in AOM"),IF(J333&lt;&gt;"",_xlfn.TEXTJOIN(";",TRUE,CONCATENATE(_xlfn.TEXTSPLIT(S333,";",TRUE,FALSE)," ",J333)),S333),"")</f>
        <v>Manihot esculenta Peel</v>
      </c>
    </row>
    <row r="334" spans="1:20">
      <c r="A334" s="30" t="s">
        <v>26060</v>
      </c>
      <c r="B334" s="55" t="s">
        <v>5350</v>
      </c>
      <c r="C334" s="56" t="str">
        <f>_xlfn.TEXTJOIN(" ",TRUE,B334,IF(ISBLANK(J334),"",_xlfn.TEXTSPLIT(J334,";")))</f>
        <v>Cassava Peel</v>
      </c>
      <c r="D334" s="56" t="str">
        <f>_xlfn.TEXTJOIN(" ",TRUE,B334,IF(ISBLANK(J334),"",_xlfn.TEXTSPLIT(J334,";")),IF(ISBLANK(H334),"",_xlfn.TEXTSPLIT(H334,";")))</f>
        <v>Cassava Peel Dried Ensiled Wilted</v>
      </c>
      <c r="E334" s="56" t="str">
        <f>_xlfn.TEXTJOIN(" ",TRUE,B334,F334,IF(ISBLANK(J334),"",_xlfn.TEXTSPLIT(J334,";")),IF(ISBLANK(G334),"",_xlfn.TEXTSPLIT(G334,";")))</f>
        <v>Cassava Peel Dried Ensiled Wilted</v>
      </c>
      <c r="G334" s="55" t="s">
        <v>26061</v>
      </c>
      <c r="H334" s="55" t="s">
        <v>26061</v>
      </c>
      <c r="J334" s="55" t="s">
        <v>25922</v>
      </c>
      <c r="R334" t="str" cm="1">
        <f t="array" ref="R334">IFERROR(INDEX(AOM[AOM], MATCH(1, (AOM[Edge_Value]=ani_diet!D334)*(AOM[Is_Ani_Diet_Ingredient]&lt;&gt;FALSE), 0)), "No Match in AOM")</f>
        <v>AOM_006058</v>
      </c>
      <c r="S334" t="str" cm="1">
        <f t="array" ref="S334">IFERROR(IF(INDEX(AOM[Scientific Name], MATCH(1, (AOM[Edge_Value]=ani_diet!D334)*(AOM[Is_Ani_Diet_Ingredient]&lt;&gt;FALSE), 0))=0, "", INDEX(AOM[Scientific Name], MATCH(1, (AOM[Edge_Value]=ani_diet!D334)*(AOM[Is_Ani_Diet_Ingredient]&lt;&gt;FALSE), 0))), "No Match in AOM")</f>
        <v>Manihot esculenta</v>
      </c>
      <c r="T334" t="str" cm="1">
        <f t="array" ref="T334">IF((S334&lt;&gt;"")*(S334&lt;&gt;"No Match in AOM"),IF(J334&lt;&gt;"",_xlfn.TEXTJOIN(";",TRUE,CONCATENATE(_xlfn.TEXTSPLIT(S334,";",TRUE,FALSE)," ",J334)),S334),"")</f>
        <v>Manihot esculenta Peel</v>
      </c>
    </row>
    <row r="335" spans="1:20">
      <c r="A335" s="30" t="s">
        <v>26062</v>
      </c>
      <c r="B335" s="55" t="s">
        <v>5350</v>
      </c>
      <c r="C335" s="56" t="str">
        <f>_xlfn.TEXTJOIN(" ",TRUE,B335,IF(ISBLANK(J335),"",_xlfn.TEXTSPLIT(J335,";")))</f>
        <v>Cassava Peel</v>
      </c>
      <c r="D335" s="56" t="str">
        <f>_xlfn.TEXTJOIN(" ",TRUE,B335,IF(ISBLANK(J335),"",_xlfn.TEXTSPLIT(J335,";")),IF(ISBLANK(H335),"",_xlfn.TEXTSPLIT(H335,";")))</f>
        <v>Cassava Peel Dried Ground</v>
      </c>
      <c r="E335" s="56" t="str">
        <f>_xlfn.TEXTJOIN(" ",TRUE,B335,F335,IF(ISBLANK(J335),"",_xlfn.TEXTSPLIT(J335,";")),IF(ISBLANK(G335),"",_xlfn.TEXTSPLIT(G335,";")))</f>
        <v>Cassava Peel Dried (Sun) Ground</v>
      </c>
      <c r="G335" s="55" t="s">
        <v>26050</v>
      </c>
      <c r="H335" s="55" t="s">
        <v>25767</v>
      </c>
      <c r="J335" s="55" t="s">
        <v>25922</v>
      </c>
      <c r="R335" t="str" cm="1">
        <f t="array" ref="R335">IFERROR(INDEX(AOM[AOM], MATCH(1, (AOM[Edge_Value]=ani_diet!D335)*(AOM[Is_Ani_Diet_Ingredient]&lt;&gt;FALSE), 0)), "No Match in AOM")</f>
        <v>AOM_001803</v>
      </c>
      <c r="S335" t="str" cm="1">
        <f t="array" ref="S335">IFERROR(IF(INDEX(AOM[Scientific Name], MATCH(1, (AOM[Edge_Value]=ani_diet!D335)*(AOM[Is_Ani_Diet_Ingredient]&lt;&gt;FALSE), 0))=0, "", INDEX(AOM[Scientific Name], MATCH(1, (AOM[Edge_Value]=ani_diet!D335)*(AOM[Is_Ani_Diet_Ingredient]&lt;&gt;FALSE), 0))), "No Match in AOM")</f>
        <v>Manihot esculenta</v>
      </c>
      <c r="T335" t="str" cm="1">
        <f t="array" ref="T335">IF((S335&lt;&gt;"")*(S335&lt;&gt;"No Match in AOM"),IF(J335&lt;&gt;"",_xlfn.TEXTJOIN(";",TRUE,CONCATENATE(_xlfn.TEXTSPLIT(S335,";",TRUE,FALSE)," ",J335)),S335),"")</f>
        <v>Manihot esculenta Peel</v>
      </c>
    </row>
    <row r="336" spans="1:20">
      <c r="A336" s="30" t="s">
        <v>26063</v>
      </c>
      <c r="B336" s="55" t="s">
        <v>5350</v>
      </c>
      <c r="C336" s="56" t="str">
        <f>_xlfn.TEXTJOIN(" ",TRUE,B336,IF(ISBLANK(J336),"",_xlfn.TEXTSPLIT(J336,";")))</f>
        <v>Cassava Peel</v>
      </c>
      <c r="D336" s="56" t="str">
        <f>_xlfn.TEXTJOIN(" ",TRUE,B336,IF(ISBLANK(J336),"",_xlfn.TEXTSPLIT(J336,";")),IF(ISBLANK(H336),"",_xlfn.TEXTSPLIT(H336,";")))</f>
        <v>Cassava Peel Dried Ground</v>
      </c>
      <c r="E336" s="56" t="str">
        <f>_xlfn.TEXTJOIN(" ",TRUE,B336,F336,IF(ISBLANK(J336),"",_xlfn.TEXTSPLIT(J336,";")),IF(ISBLANK(G336),"",_xlfn.TEXTSPLIT(G336,";")))</f>
        <v>Cassava Peel Dried Ground</v>
      </c>
      <c r="G336" s="55" t="s">
        <v>25767</v>
      </c>
      <c r="H336" s="55" t="s">
        <v>25767</v>
      </c>
      <c r="J336" s="55" t="s">
        <v>25922</v>
      </c>
      <c r="R336" t="str" cm="1">
        <f t="array" ref="R336">IFERROR(INDEX(AOM[AOM], MATCH(1, (AOM[Edge_Value]=ani_diet!D336)*(AOM[Is_Ani_Diet_Ingredient]&lt;&gt;FALSE), 0)), "No Match in AOM")</f>
        <v>AOM_001803</v>
      </c>
      <c r="S336" t="str" cm="1">
        <f t="array" ref="S336">IFERROR(IF(INDEX(AOM[Scientific Name], MATCH(1, (AOM[Edge_Value]=ani_diet!D336)*(AOM[Is_Ani_Diet_Ingredient]&lt;&gt;FALSE), 0))=0, "", INDEX(AOM[Scientific Name], MATCH(1, (AOM[Edge_Value]=ani_diet!D336)*(AOM[Is_Ani_Diet_Ingredient]&lt;&gt;FALSE), 0))), "No Match in AOM")</f>
        <v>Manihot esculenta</v>
      </c>
      <c r="T336" t="str" cm="1">
        <f t="array" ref="T336">IF((S336&lt;&gt;"")*(S336&lt;&gt;"No Match in AOM"),IF(J336&lt;&gt;"",_xlfn.TEXTJOIN(";",TRUE,CONCATENATE(_xlfn.TEXTSPLIT(S336,";",TRUE,FALSE)," ",J336)),S336),"")</f>
        <v>Manihot esculenta Peel</v>
      </c>
    </row>
    <row r="337" spans="1:20">
      <c r="A337" s="30" t="s">
        <v>26064</v>
      </c>
      <c r="B337" s="55" t="s">
        <v>5350</v>
      </c>
      <c r="C337" s="56" t="str">
        <f>_xlfn.TEXTJOIN(" ",TRUE,B337,IF(ISBLANK(J337),"",_xlfn.TEXTSPLIT(J337,";")))</f>
        <v>Cassava Peel</v>
      </c>
      <c r="D337" s="56" t="str">
        <f>_xlfn.TEXTJOIN(" ",TRUE,B337,IF(ISBLANK(J337),"",_xlfn.TEXTSPLIT(J337,";")),IF(ISBLANK(H337),"",_xlfn.TEXTSPLIT(H337,";")))</f>
        <v>Cassava Peel Dried Ground</v>
      </c>
      <c r="E337" s="56" t="str">
        <f>_xlfn.TEXTJOIN(" ",TRUE,B337,F337,IF(ISBLANK(J337),"",_xlfn.TEXTSPLIT(J337,";")),IF(ISBLANK(G337),"",_xlfn.TEXTSPLIT(G337,";")))</f>
        <v>Cassava Yellow Peel Dried Ground</v>
      </c>
      <c r="F337" s="55" t="s">
        <v>26065</v>
      </c>
      <c r="G337" s="55" t="s">
        <v>25767</v>
      </c>
      <c r="H337" s="55" t="s">
        <v>25767</v>
      </c>
      <c r="J337" s="55" t="s">
        <v>25922</v>
      </c>
      <c r="R337" t="str" cm="1">
        <f t="array" ref="R337">IFERROR(INDEX(AOM[AOM], MATCH(1, (AOM[Edge_Value]=ani_diet!D346)*(AOM[Is_Ani_Diet_Ingredient]&lt;&gt;FALSE), 0)), "No Match in AOM")</f>
        <v>AOM_002029</v>
      </c>
      <c r="S337" t="str" cm="1">
        <f t="array" ref="S337">IFERROR(IF(INDEX(AOM[Scientific Name], MATCH(1, (AOM[Edge_Value]=ani_diet!D346)*(AOM[Is_Ani_Diet_Ingredient]&lt;&gt;FALSE), 0))=0, "", INDEX(AOM[Scientific Name], MATCH(1, (AOM[Edge_Value]=ani_diet!D346)*(AOM[Is_Ani_Diet_Ingredient]&lt;&gt;FALSE), 0))), "No Match in AOM")</f>
        <v>Manihot esculenta</v>
      </c>
      <c r="T337" t="str" cm="1">
        <f t="array" ref="T337">IF((S337&lt;&gt;"")*(S337&lt;&gt;"No Match in AOM"),IF(J337&lt;&gt;"",_xlfn.TEXTJOIN(";",TRUE,CONCATENATE(_xlfn.TEXTSPLIT(S337,";",TRUE,FALSE)," ",J337)),S337),"")</f>
        <v>Manihot esculenta Peel</v>
      </c>
    </row>
    <row r="338" spans="1:20">
      <c r="A338" s="30" t="s">
        <v>26066</v>
      </c>
      <c r="B338" s="55" t="s">
        <v>5350</v>
      </c>
      <c r="C338" s="56" t="str">
        <f>_xlfn.TEXTJOIN(" ",TRUE,B338,IF(ISBLANK(J338),"",_xlfn.TEXTSPLIT(J338,";")))</f>
        <v>Cassava Peel</v>
      </c>
      <c r="D338" s="56" t="str">
        <f>_xlfn.TEXTJOIN(" ",TRUE,B338,IF(ISBLANK(J338),"",_xlfn.TEXTSPLIT(J338,";")),IF(ISBLANK(H338),"",_xlfn.TEXTSPLIT(H338,";")))</f>
        <v>Cassava Peel Dried Wilted</v>
      </c>
      <c r="E338" s="56" t="str">
        <f>_xlfn.TEXTJOIN(" ",TRUE,B338,F338,IF(ISBLANK(J338),"",_xlfn.TEXTSPLIT(J338,";")),IF(ISBLANK(G338),"",_xlfn.TEXTSPLIT(G338,";")))</f>
        <v>Cassava Peel Dried Wilted</v>
      </c>
      <c r="G338" s="55" t="s">
        <v>25899</v>
      </c>
      <c r="H338" s="55" t="s">
        <v>25899</v>
      </c>
      <c r="J338" s="55" t="s">
        <v>25922</v>
      </c>
      <c r="R338" t="str" cm="1">
        <f t="array" ref="R338">IFERROR(INDEX(AOM[AOM], MATCH(1, (AOM[Edge_Value]=ani_diet!D337)*(AOM[Is_Ani_Diet_Ingredient]&lt;&gt;FALSE), 0)), "No Match in AOM")</f>
        <v>AOM_001803</v>
      </c>
      <c r="S338" t="str" cm="1">
        <f t="array" ref="S338">IFERROR(IF(INDEX(AOM[Scientific Name], MATCH(1, (AOM[Edge_Value]=ani_diet!D337)*(AOM[Is_Ani_Diet_Ingredient]&lt;&gt;FALSE), 0))=0, "", INDEX(AOM[Scientific Name], MATCH(1, (AOM[Edge_Value]=ani_diet!D337)*(AOM[Is_Ani_Diet_Ingredient]&lt;&gt;FALSE), 0))), "No Match in AOM")</f>
        <v>Manihot esculenta</v>
      </c>
      <c r="T338" t="str" cm="1">
        <f t="array" ref="T338">IF((S338&lt;&gt;"")*(S338&lt;&gt;"No Match in AOM"),IF(J338&lt;&gt;"",_xlfn.TEXTJOIN(";",TRUE,CONCATENATE(_xlfn.TEXTSPLIT(S338,";",TRUE,FALSE)," ",J338)),S338),"")</f>
        <v>Manihot esculenta Peel</v>
      </c>
    </row>
    <row r="339" spans="1:20">
      <c r="A339" s="30" t="s">
        <v>26067</v>
      </c>
      <c r="B339" s="55" t="s">
        <v>5350</v>
      </c>
      <c r="C339" s="56" t="str">
        <f>_xlfn.TEXTJOIN(" ",TRUE,B339,IF(ISBLANK(J339),"",_xlfn.TEXTSPLIT(J339,";")))</f>
        <v>Cassava Peel</v>
      </c>
      <c r="D339" s="56" t="str">
        <f>_xlfn.TEXTJOIN(" ",TRUE,B339,IF(ISBLANK(J339),"",_xlfn.TEXTSPLIT(J339,";")),IF(ISBLANK(H339),"",_xlfn.TEXTSPLIT(H339,";")))</f>
        <v>Cassava Peel Ensiled</v>
      </c>
      <c r="E339" s="56" t="str">
        <f>_xlfn.TEXTJOIN(" ",TRUE,B339,F339,IF(ISBLANK(J339),"",_xlfn.TEXTSPLIT(J339,";")),IF(ISBLANK(G339),"",_xlfn.TEXTSPLIT(G339,";")))</f>
        <v>Cassava Peel Chopped Ensiled</v>
      </c>
      <c r="G339" s="55" t="s">
        <v>25861</v>
      </c>
      <c r="H339" s="55" t="s">
        <v>17494</v>
      </c>
      <c r="J339" s="55" t="s">
        <v>25922</v>
      </c>
      <c r="R339" t="str" cm="1">
        <f t="array" ref="R339">IFERROR(INDEX(AOM[AOM], MATCH(1, (AOM[Edge_Value]=ani_diet!D338)*(AOM[Is_Ani_Diet_Ingredient]&lt;&gt;FALSE), 0)), "No Match in AOM")</f>
        <v>AOM_006056</v>
      </c>
      <c r="S339" t="str" cm="1">
        <f t="array" ref="S339">IFERROR(IF(INDEX(AOM[Scientific Name], MATCH(1, (AOM[Edge_Value]=ani_diet!D338)*(AOM[Is_Ani_Diet_Ingredient]&lt;&gt;FALSE), 0))=0, "", INDEX(AOM[Scientific Name], MATCH(1, (AOM[Edge_Value]=ani_diet!D338)*(AOM[Is_Ani_Diet_Ingredient]&lt;&gt;FALSE), 0))), "No Match in AOM")</f>
        <v>Manihot esculenta</v>
      </c>
      <c r="T339" t="str" cm="1">
        <f t="array" ref="T339">IF((S339&lt;&gt;"")*(S339&lt;&gt;"No Match in AOM"),IF(J339&lt;&gt;"",_xlfn.TEXTJOIN(";",TRUE,CONCATENATE(_xlfn.TEXTSPLIT(S339,";",TRUE,FALSE)," ",J339)),S339),"")</f>
        <v>Manihot esculenta Peel</v>
      </c>
    </row>
    <row r="340" spans="1:20">
      <c r="A340" s="30" t="s">
        <v>26068</v>
      </c>
      <c r="B340" s="55" t="s">
        <v>5350</v>
      </c>
      <c r="C340" s="56" t="str">
        <f>_xlfn.TEXTJOIN(" ",TRUE,B340,IF(ISBLANK(J340),"",_xlfn.TEXTSPLIT(J340,";")))</f>
        <v>Cassava Peel</v>
      </c>
      <c r="D340" s="56" t="str">
        <f>_xlfn.TEXTJOIN(" ",TRUE,B340,IF(ISBLANK(J340),"",_xlfn.TEXTSPLIT(J340,";")),IF(ISBLANK(H340),"",_xlfn.TEXTSPLIT(H340,";")))</f>
        <v>Cassava Peel Enzyme Treated Ground</v>
      </c>
      <c r="E340" s="56" t="str">
        <f>_xlfn.TEXTJOIN(" ",TRUE,B340,F340,IF(ISBLANK(J340),"",_xlfn.TEXTSPLIT(J340,";")),IF(ISBLANK(G340),"",_xlfn.TEXTSPLIT(G340,";")))</f>
        <v>Cassava Peel Enzyme Treated Ground</v>
      </c>
      <c r="G340" s="55" t="s">
        <v>26069</v>
      </c>
      <c r="H340" s="55" t="s">
        <v>26069</v>
      </c>
      <c r="I340" s="55" t="s">
        <v>6195</v>
      </c>
      <c r="J340" s="55" t="s">
        <v>25922</v>
      </c>
      <c r="R340" t="str" cm="1">
        <f t="array" ref="R340">IFERROR(INDEX(AOM[AOM], MATCH(1, (AOM[Edge_Value]=ani_diet!D339)*(AOM[Is_Ani_Diet_Ingredient]&lt;&gt;FALSE), 0)), "No Match in AOM")</f>
        <v>AOM_006054</v>
      </c>
      <c r="S340" t="str" cm="1">
        <f t="array" ref="S340">IFERROR(IF(INDEX(AOM[Scientific Name], MATCH(1, (AOM[Edge_Value]=ani_diet!D339)*(AOM[Is_Ani_Diet_Ingredient]&lt;&gt;FALSE), 0))=0, "", INDEX(AOM[Scientific Name], MATCH(1, (AOM[Edge_Value]=ani_diet!D339)*(AOM[Is_Ani_Diet_Ingredient]&lt;&gt;FALSE), 0))), "No Match in AOM")</f>
        <v>Manihot esculenta</v>
      </c>
      <c r="T340" t="str" cm="1">
        <f t="array" ref="T340">IF((S340&lt;&gt;"")*(S340&lt;&gt;"No Match in AOM"),IF(J340&lt;&gt;"",_xlfn.TEXTJOIN(";",TRUE,CONCATENATE(_xlfn.TEXTSPLIT(S340,";",TRUE,FALSE)," ",J340)),S340),"")</f>
        <v>Manihot esculenta Peel</v>
      </c>
    </row>
    <row r="341" spans="1:20">
      <c r="A341" s="30" t="s">
        <v>26070</v>
      </c>
      <c r="B341" s="55" t="s">
        <v>5350</v>
      </c>
      <c r="C341" s="56" t="str">
        <f>_xlfn.TEXTJOIN(" ",TRUE,B341,IF(ISBLANK(J341),"",_xlfn.TEXTSPLIT(J341,";")))</f>
        <v>Cassava Peel</v>
      </c>
      <c r="D341" s="56" t="str">
        <f>_xlfn.TEXTJOIN(" ",TRUE,B341,IF(ISBLANK(J341),"",_xlfn.TEXTSPLIT(J341,";")),IF(ISBLANK(H341),"",_xlfn.TEXTSPLIT(H341,";")))</f>
        <v>Cassava Peel Grated Pressed</v>
      </c>
      <c r="E341" s="56" t="str">
        <f>_xlfn.TEXTJOIN(" ",TRUE,B341,F341,IF(ISBLANK(J341),"",_xlfn.TEXTSPLIT(J341,";")),IF(ISBLANK(G341),"",_xlfn.TEXTSPLIT(G341,";")))</f>
        <v>Cassava Peel Grated Pressed</v>
      </c>
      <c r="G341" s="55" t="s">
        <v>26071</v>
      </c>
      <c r="H341" s="55" t="s">
        <v>26071</v>
      </c>
      <c r="I341" s="55" t="s">
        <v>6195</v>
      </c>
      <c r="J341" s="55" t="s">
        <v>25922</v>
      </c>
      <c r="R341" t="str" cm="1">
        <f t="array" ref="R341">IFERROR(INDEX(AOM[AOM], MATCH(1, (AOM[Edge_Value]=ani_diet!D340)*(AOM[Is_Ani_Diet_Ingredient]&lt;&gt;FALSE), 0)), "No Match in AOM")</f>
        <v>AOM_006215</v>
      </c>
      <c r="S341" t="str" cm="1">
        <f t="array" ref="S341">IFERROR(IF(INDEX(AOM[Scientific Name], MATCH(1, (AOM[Edge_Value]=ani_diet!D340)*(AOM[Is_Ani_Diet_Ingredient]&lt;&gt;FALSE), 0))=0, "", INDEX(AOM[Scientific Name], MATCH(1, (AOM[Edge_Value]=ani_diet!D340)*(AOM[Is_Ani_Diet_Ingredient]&lt;&gt;FALSE), 0))), "No Match in AOM")</f>
        <v>Manihot esculenta</v>
      </c>
      <c r="T341" t="str" cm="1">
        <f t="array" ref="T341">IF((S341&lt;&gt;"")*(S341&lt;&gt;"No Match in AOM"),IF(J341&lt;&gt;"",_xlfn.TEXTJOIN(";",TRUE,CONCATENATE(_xlfn.TEXTSPLIT(S341,";",TRUE,FALSE)," ",J341)),S341),"")</f>
        <v>Manihot esculenta Peel</v>
      </c>
    </row>
    <row r="342" spans="1:20">
      <c r="A342" s="30" t="s">
        <v>26072</v>
      </c>
      <c r="B342" s="55" t="s">
        <v>5350</v>
      </c>
      <c r="C342" s="56" t="str">
        <f>_xlfn.TEXTJOIN(" ",TRUE,B342,IF(ISBLANK(J342),"",_xlfn.TEXTSPLIT(J342,";")))</f>
        <v>Cassava Peel</v>
      </c>
      <c r="D342" s="56" t="str">
        <f>_xlfn.TEXTJOIN(" ",TRUE,B342,IF(ISBLANK(J342),"",_xlfn.TEXTSPLIT(J342,";")),IF(ISBLANK(H342),"",_xlfn.TEXTSPLIT(H342,";")))</f>
        <v>Cassava Peel Grated Pressed Urea Treated</v>
      </c>
      <c r="E342" s="56" t="str">
        <f>_xlfn.TEXTJOIN(" ",TRUE,B342,F342,IF(ISBLANK(J342),"",_xlfn.TEXTSPLIT(J342,";")),IF(ISBLANK(G342),"",_xlfn.TEXTSPLIT(G342,";")))</f>
        <v>Cassava Peel Grated Pressed Urea Treated</v>
      </c>
      <c r="G342" s="55" t="s">
        <v>26073</v>
      </c>
      <c r="H342" s="55" t="s">
        <v>26073</v>
      </c>
      <c r="I342" s="55" t="s">
        <v>6195</v>
      </c>
      <c r="J342" s="55" t="s">
        <v>25922</v>
      </c>
      <c r="R342" t="str" cm="1">
        <f t="array" ref="R342">IFERROR(INDEX(AOM[AOM], MATCH(1, (AOM[Edge_Value]=ani_diet!D341)*(AOM[Is_Ani_Diet_Ingredient]&lt;&gt;FALSE), 0)), "No Match in AOM")</f>
        <v>AOM_006057</v>
      </c>
      <c r="S342" t="str" cm="1">
        <f t="array" ref="S342">IFERROR(IF(INDEX(AOM[Scientific Name], MATCH(1, (AOM[Edge_Value]=ani_diet!D341)*(AOM[Is_Ani_Diet_Ingredient]&lt;&gt;FALSE), 0))=0, "", INDEX(AOM[Scientific Name], MATCH(1, (AOM[Edge_Value]=ani_diet!D341)*(AOM[Is_Ani_Diet_Ingredient]&lt;&gt;FALSE), 0))), "No Match in AOM")</f>
        <v>Manihot esculenta</v>
      </c>
      <c r="T342" t="str" cm="1">
        <f t="array" ref="T342">IF((S342&lt;&gt;"")*(S342&lt;&gt;"No Match in AOM"),IF(J342&lt;&gt;"",_xlfn.TEXTJOIN(";",TRUE,CONCATENATE(_xlfn.TEXTSPLIT(S342,";",TRUE,FALSE)," ",J342)),S342),"")</f>
        <v>Manihot esculenta Peel</v>
      </c>
    </row>
    <row r="343" spans="1:20">
      <c r="A343" s="30" t="s">
        <v>26074</v>
      </c>
      <c r="B343" s="55" t="s">
        <v>5350</v>
      </c>
      <c r="C343" s="56" t="str">
        <f>_xlfn.TEXTJOIN(" ",TRUE,B343,IF(ISBLANK(J343),"",_xlfn.TEXTSPLIT(J343,";")))</f>
        <v>Cassava Peel</v>
      </c>
      <c r="D343" s="56" t="str">
        <f>_xlfn.TEXTJOIN(" ",TRUE,B343,IF(ISBLANK(J343),"",_xlfn.TEXTSPLIT(J343,";")),IF(ISBLANK(H343),"",_xlfn.TEXTSPLIT(H343,";")))</f>
        <v>Cassava Peel Ground</v>
      </c>
      <c r="E343" s="56" t="str">
        <f>_xlfn.TEXTJOIN(" ",TRUE,B343,F343,IF(ISBLANK(J343),"",_xlfn.TEXTSPLIT(J343,";")),IF(ISBLANK(G343),"",_xlfn.TEXTSPLIT(G343,";")))</f>
        <v>Cassava Peel Ground</v>
      </c>
      <c r="G343" s="55" t="s">
        <v>6052</v>
      </c>
      <c r="H343" s="55" t="s">
        <v>6052</v>
      </c>
      <c r="J343" s="55" t="s">
        <v>25922</v>
      </c>
      <c r="L343" s="32" t="s">
        <v>324</v>
      </c>
      <c r="R343" t="str" cm="1">
        <f t="array" ref="R343">IFERROR(INDEX(AOM[AOM], MATCH(1, (AOM[Edge_Value]=ani_diet!#REF!)*(AOM[Is_Ani_Diet_Ingredient]&lt;&gt;FALSE), 0)), "No Match in AOM")</f>
        <v>No Match in AOM</v>
      </c>
      <c r="S343" t="str" cm="1">
        <f t="array" ref="S343">IFERROR(IF(INDEX(AOM[Scientific Name], MATCH(1, (AOM[Edge_Value]=ani_diet!#REF!)*(AOM[Is_Ani_Diet_Ingredient]&lt;&gt;FALSE), 0))=0, "", INDEX(AOM[Scientific Name], MATCH(1, (AOM[Edge_Value]=ani_diet!#REF!)*(AOM[Is_Ani_Diet_Ingredient]&lt;&gt;FALSE), 0))), "No Match in AOM")</f>
        <v>No Match in AOM</v>
      </c>
      <c r="T343" t="str" cm="1">
        <f t="array" ref="T343">IF((S343&lt;&gt;"")*(S343&lt;&gt;"No Match in AOM"),IF(J343&lt;&gt;"",_xlfn.TEXTJOIN(";",TRUE,CONCATENATE(_xlfn.TEXTSPLIT(S343,";",TRUE,FALSE)," ",J343)),S343),"")</f>
        <v/>
      </c>
    </row>
    <row r="344" spans="1:20">
      <c r="A344" s="30" t="s">
        <v>26075</v>
      </c>
      <c r="B344" s="55" t="s">
        <v>5350</v>
      </c>
      <c r="C344" s="56" t="str">
        <f>_xlfn.TEXTJOIN(" ",TRUE,B344,IF(ISBLANK(J344),"",_xlfn.TEXTSPLIT(J344,";")))</f>
        <v>Cassava Peel</v>
      </c>
      <c r="D344" s="56" t="str">
        <f>_xlfn.TEXTJOIN(" ",TRUE,B344,IF(ISBLANK(J344),"",_xlfn.TEXTSPLIT(J344,";")),IF(ISBLANK(H344),"",_xlfn.TEXTSPLIT(H344,";")))</f>
        <v>Cassava Peel Urea Treated</v>
      </c>
      <c r="E344" s="56" t="str">
        <f>_xlfn.TEXTJOIN(" ",TRUE,B344,F344,IF(ISBLANK(J344),"",_xlfn.TEXTSPLIT(J344,";")),IF(ISBLANK(G344),"",_xlfn.TEXTSPLIT(G344,";")))</f>
        <v>Cassava Peel Urea Treated</v>
      </c>
      <c r="G344" s="55" t="s">
        <v>17492</v>
      </c>
      <c r="H344" s="55" t="s">
        <v>17492</v>
      </c>
      <c r="J344" s="55" t="s">
        <v>25922</v>
      </c>
      <c r="R344" t="str" cm="1">
        <f t="array" ref="R344">IFERROR(INDEX(AOM[AOM], MATCH(1, (AOM[Edge_Value]=ani_diet!D343)*(AOM[Is_Ani_Diet_Ingredient]&lt;&gt;FALSE), 0)), "No Match in AOM")</f>
        <v>AOM_002027</v>
      </c>
      <c r="S344" t="str" cm="1">
        <f t="array" ref="S344">IFERROR(IF(INDEX(AOM[Scientific Name], MATCH(1, (AOM[Edge_Value]=ani_diet!D343)*(AOM[Is_Ani_Diet_Ingredient]&lt;&gt;FALSE), 0))=0, "", INDEX(AOM[Scientific Name], MATCH(1, (AOM[Edge_Value]=ani_diet!D343)*(AOM[Is_Ani_Diet_Ingredient]&lt;&gt;FALSE), 0))), "No Match in AOM")</f>
        <v>Manihot esculenta</v>
      </c>
      <c r="T344" t="str" cm="1">
        <f t="array" ref="T344">IF((S344&lt;&gt;"")*(S344&lt;&gt;"No Match in AOM"),IF(J344&lt;&gt;"",_xlfn.TEXTJOIN(";",TRUE,CONCATENATE(_xlfn.TEXTSPLIT(S344,";",TRUE,FALSE)," ",J344)),S344),"")</f>
        <v>Manihot esculenta Peel</v>
      </c>
    </row>
    <row r="345" spans="1:20">
      <c r="A345" s="30" t="s">
        <v>20032</v>
      </c>
      <c r="B345" s="55" t="s">
        <v>5350</v>
      </c>
      <c r="C345" s="56" t="str">
        <f>_xlfn.TEXTJOIN(" ",TRUE,B345,IF(ISBLANK(J345),"",_xlfn.TEXTSPLIT(J345,";")))</f>
        <v>Cassava Shaft</v>
      </c>
      <c r="D345" s="56" t="str">
        <f>_xlfn.TEXTJOIN(" ",TRUE,B345,IF(ISBLANK(J345),"",_xlfn.TEXTSPLIT(J345,";")),IF(ISBLANK(H345),"",_xlfn.TEXTSPLIT(H345,";")))</f>
        <v>Cassava Shaft</v>
      </c>
      <c r="E345" s="56" t="str">
        <f>_xlfn.TEXTJOIN(" ",TRUE,B345,F345,IF(ISBLANK(J345),"",_xlfn.TEXTSPLIT(J345,";")),IF(ISBLANK(G345),"",_xlfn.TEXTSPLIT(G345,";")))</f>
        <v>Cassava Shaft</v>
      </c>
      <c r="J345" s="55" t="s">
        <v>26076</v>
      </c>
      <c r="R345" t="str" cm="1">
        <f t="array" ref="R345">IFERROR(INDEX(AOM[AOM], MATCH(1, (AOM[Edge_Value]=ani_diet!D348)*(AOM[Is_Ani_Diet_Ingredient]&lt;&gt;FALSE), 0)), "No Match in AOM")</f>
        <v>AOM_006162</v>
      </c>
      <c r="S345" t="str" cm="1">
        <f t="array" ref="S345">IFERROR(IF(INDEX(AOM[Scientific Name], MATCH(1, (AOM[Edge_Value]=ani_diet!D348)*(AOM[Is_Ani_Diet_Ingredient]&lt;&gt;FALSE), 0))=0, "", INDEX(AOM[Scientific Name], MATCH(1, (AOM[Edge_Value]=ani_diet!D348)*(AOM[Is_Ani_Diet_Ingredient]&lt;&gt;FALSE), 0))), "No Match in AOM")</f>
        <v>Manihot esculenta</v>
      </c>
      <c r="T345" t="str" cm="1">
        <f t="array" ref="T345">IF((S345&lt;&gt;"")*(S345&lt;&gt;"No Match in AOM"),IF(J345&lt;&gt;"",_xlfn.TEXTJOIN(";",TRUE,CONCATENATE(_xlfn.TEXTSPLIT(S345,";",TRUE,FALSE)," ",J345)),S345),"")</f>
        <v>Manihot esculenta Shaft</v>
      </c>
    </row>
    <row r="346" spans="1:20">
      <c r="A346" s="30" t="s">
        <v>26077</v>
      </c>
      <c r="B346" s="55" t="s">
        <v>5350</v>
      </c>
      <c r="C346" s="56" t="str">
        <f>_xlfn.TEXTJOIN(" ",TRUE,B346,IF(ISBLANK(J346),"",_xlfn.TEXTSPLIT(J346,";")))</f>
        <v>Cassava Shaft</v>
      </c>
      <c r="D346" s="56" t="str">
        <f>_xlfn.TEXTJOIN(" ",TRUE,B346,IF(ISBLANK(J346),"",_xlfn.TEXTSPLIT(J346,";")),IF(ISBLANK(H346),"",_xlfn.TEXTSPLIT(H346,";")))</f>
        <v>Cassava Shaft Ground</v>
      </c>
      <c r="E346" s="56" t="str">
        <f>_xlfn.TEXTJOIN(" ",TRUE,B346,F346,IF(ISBLANK(J346),"",_xlfn.TEXTSPLIT(J346,";")),IF(ISBLANK(G346),"",_xlfn.TEXTSPLIT(G346,";")))</f>
        <v>Cassava Shaft Ground</v>
      </c>
      <c r="G346" s="55" t="s">
        <v>6052</v>
      </c>
      <c r="H346" s="55" t="s">
        <v>6052</v>
      </c>
      <c r="J346" s="55" t="s">
        <v>26076</v>
      </c>
      <c r="R346" t="str" cm="1">
        <f t="array" ref="R346">IFERROR(INDEX(AOM[AOM], MATCH(1, (AOM[Edge_Value]=ani_diet!D349)*(AOM[Is_Ani_Diet_Ingredient]&lt;&gt;FALSE), 0)), "No Match in AOM")</f>
        <v>AOM_006404</v>
      </c>
      <c r="S346" t="str" cm="1">
        <f t="array" ref="S346">IFERROR(IF(INDEX(AOM[Scientific Name], MATCH(1, (AOM[Edge_Value]=ani_diet!D349)*(AOM[Is_Ani_Diet_Ingredient]&lt;&gt;FALSE), 0))=0, "", INDEX(AOM[Scientific Name], MATCH(1, (AOM[Edge_Value]=ani_diet!D349)*(AOM[Is_Ani_Diet_Ingredient]&lt;&gt;FALSE), 0))), "No Match in AOM")</f>
        <v>Manihot esculenta</v>
      </c>
      <c r="T346" t="str" cm="1">
        <f t="array" ref="T346">IF((S346&lt;&gt;"")*(S346&lt;&gt;"No Match in AOM"),IF(J346&lt;&gt;"",_xlfn.TEXTJOIN(";",TRUE,CONCATENATE(_xlfn.TEXTSPLIT(S346,";",TRUE,FALSE)," ",J346)),S346),"")</f>
        <v>Manihot esculenta Shaft</v>
      </c>
    </row>
    <row r="347" spans="1:20">
      <c r="A347" s="30" t="s">
        <v>26078</v>
      </c>
      <c r="B347" s="55" t="s">
        <v>5350</v>
      </c>
      <c r="C347" s="56" t="str">
        <f>_xlfn.TEXTJOIN(" ",TRUE,B347,IF(ISBLANK(J347),"",_xlfn.TEXTSPLIT(J347,";")))</f>
        <v>Cassava Sieviate</v>
      </c>
      <c r="D347" s="56" t="str">
        <f>_xlfn.TEXTJOIN(" ",TRUE,B347,IF(ISBLANK(J347),"",_xlfn.TEXTSPLIT(J347,";")),IF(ISBLANK(H347),"",_xlfn.TEXTSPLIT(H347,";")))</f>
        <v>Cassava Sieviate</v>
      </c>
      <c r="E347" s="56" t="str">
        <f>_xlfn.TEXTJOIN(" ",TRUE,B347,F347,IF(ISBLANK(J347),"",_xlfn.TEXTSPLIT(J347,";")),IF(ISBLANK(G347),"",_xlfn.TEXTSPLIT(G347,";")))</f>
        <v>Cassava Sieviate</v>
      </c>
      <c r="J347" s="55" t="s">
        <v>26079</v>
      </c>
      <c r="R347" t="str" cm="1">
        <f t="array" ref="R347">IFERROR(INDEX(AOM[AOM], MATCH(1, (AOM[Edge_Value]=ani_diet!D350)*(AOM[Is_Ani_Diet_Ingredient]&lt;&gt;FALSE), 0)), "No Match in AOM")</f>
        <v>AOM_000678</v>
      </c>
      <c r="S347" t="str" cm="1">
        <f t="array" ref="S347">IFERROR(IF(INDEX(AOM[Scientific Name], MATCH(1, (AOM[Edge_Value]=ani_diet!D350)*(AOM[Is_Ani_Diet_Ingredient]&lt;&gt;FALSE), 0))=0, "", INDEX(AOM[Scientific Name], MATCH(1, (AOM[Edge_Value]=ani_diet!D350)*(AOM[Is_Ani_Diet_Ingredient]&lt;&gt;FALSE), 0))), "No Match in AOM")</f>
        <v>Manihot esculenta</v>
      </c>
      <c r="T347" t="str" cm="1">
        <f t="array" ref="T347">IF((S347&lt;&gt;"")*(S347&lt;&gt;"No Match in AOM"),IF(J347&lt;&gt;"",_xlfn.TEXTJOIN(";",TRUE,CONCATENATE(_xlfn.TEXTSPLIT(S347,";",TRUE,FALSE)," ",J347)),S347),"")</f>
        <v>Manihot esculenta Sieviate</v>
      </c>
    </row>
    <row r="348" spans="1:20">
      <c r="A348" s="30" t="s">
        <v>26080</v>
      </c>
      <c r="B348" s="55" t="s">
        <v>5350</v>
      </c>
      <c r="C348" s="56" t="str">
        <f>_xlfn.TEXTJOIN(" ",TRUE,B348,IF(ISBLANK(J348),"",_xlfn.TEXTSPLIT(J348,";")))</f>
        <v>Cassava Sieviate</v>
      </c>
      <c r="D348" s="56" t="str">
        <f>_xlfn.TEXTJOIN(" ",TRUE,B348,IF(ISBLANK(J348),"",_xlfn.TEXTSPLIT(J348,";")),IF(ISBLANK(H348),"",_xlfn.TEXTSPLIT(H348,";")))</f>
        <v>Cassava Sieviate Dried Fermented Ground</v>
      </c>
      <c r="E348" s="56" t="str">
        <f>_xlfn.TEXTJOIN(" ",TRUE,B348,F348,IF(ISBLANK(J348),"",_xlfn.TEXTSPLIT(J348,";")),IF(ISBLANK(G348),"",_xlfn.TEXTSPLIT(G348,";")))</f>
        <v>Cassava Sieviate Dried Fermented Ground</v>
      </c>
      <c r="G348" s="55" t="s">
        <v>25813</v>
      </c>
      <c r="H348" s="55" t="s">
        <v>25813</v>
      </c>
      <c r="J348" s="55" t="s">
        <v>26079</v>
      </c>
      <c r="R348" t="str" cm="1">
        <f t="array" ref="R348">IFERROR(INDEX(AOM[AOM], MATCH(1, (AOM[Edge_Value]=ani_diet!D347)*(AOM[Is_Ani_Diet_Ingredient]&lt;&gt;FALSE), 0)), "No Match in AOM")</f>
        <v>AOM_003911</v>
      </c>
      <c r="S348" t="str" cm="1">
        <f t="array" ref="S348">IFERROR(IF(INDEX(AOM[Scientific Name], MATCH(1, (AOM[Edge_Value]=ani_diet!D347)*(AOM[Is_Ani_Diet_Ingredient]&lt;&gt;FALSE), 0))=0, "", INDEX(AOM[Scientific Name], MATCH(1, (AOM[Edge_Value]=ani_diet!D347)*(AOM[Is_Ani_Diet_Ingredient]&lt;&gt;FALSE), 0))), "No Match in AOM")</f>
        <v>Manihot esculenta</v>
      </c>
      <c r="T348" t="str" cm="1">
        <f t="array" ref="T348">IF((S348&lt;&gt;"")*(S348&lt;&gt;"No Match in AOM"),IF(J348&lt;&gt;"",_xlfn.TEXTJOIN(";",TRUE,CONCATENATE(_xlfn.TEXTSPLIT(S348,";",TRUE,FALSE)," ",J348)),S348),"")</f>
        <v>Manihot esculenta Sieviate</v>
      </c>
    </row>
    <row r="349" spans="1:20">
      <c r="A349" s="30" t="s">
        <v>26081</v>
      </c>
      <c r="B349" s="55" t="s">
        <v>5350</v>
      </c>
      <c r="C349" s="56" t="str">
        <f>_xlfn.TEXTJOIN(" ",TRUE,B349,IF(ISBLANK(J349),"",_xlfn.TEXTSPLIT(J349,";")))</f>
        <v>Cassava Sieviate</v>
      </c>
      <c r="D349" s="56" t="str">
        <f>_xlfn.TEXTJOIN(" ",TRUE,B349,IF(ISBLANK(J349),"",_xlfn.TEXTSPLIT(J349,";")),IF(ISBLANK(H349),"",_xlfn.TEXTSPLIT(H349,";")))</f>
        <v>Cassava Sieviate Dried Ground</v>
      </c>
      <c r="E349" s="56" t="str">
        <f>_xlfn.TEXTJOIN(" ",TRUE,B349,F349,IF(ISBLANK(J349),"",_xlfn.TEXTSPLIT(J349,";")),IF(ISBLANK(G349),"",_xlfn.TEXTSPLIT(G349,";")))</f>
        <v>Cassava Sieviate Dried Ground</v>
      </c>
      <c r="G349" s="55" t="s">
        <v>25767</v>
      </c>
      <c r="H349" s="55" t="s">
        <v>25767</v>
      </c>
      <c r="J349" s="55" t="s">
        <v>26079</v>
      </c>
      <c r="R349" t="str" cm="1">
        <f t="array" ref="R349">IFERROR(INDEX(AOM[AOM], MATCH(1, (AOM[Edge_Value]=ani_diet!D351)*(AOM[Is_Ani_Diet_Ingredient]&lt;&gt;FALSE), 0)), "No Match in AOM")</f>
        <v>AOM_000678</v>
      </c>
      <c r="S349" t="str" cm="1">
        <f t="array" ref="S349">IFERROR(IF(INDEX(AOM[Scientific Name], MATCH(1, (AOM[Edge_Value]=ani_diet!D351)*(AOM[Is_Ani_Diet_Ingredient]&lt;&gt;FALSE), 0))=0, "", INDEX(AOM[Scientific Name], MATCH(1, (AOM[Edge_Value]=ani_diet!D351)*(AOM[Is_Ani_Diet_Ingredient]&lt;&gt;FALSE), 0))), "No Match in AOM")</f>
        <v>Manihot esculenta</v>
      </c>
      <c r="T349" t="str" cm="1">
        <f t="array" ref="T349">IF((S349&lt;&gt;"")*(S349&lt;&gt;"No Match in AOM"),IF(J349&lt;&gt;"",_xlfn.TEXTJOIN(";",TRUE,CONCATENATE(_xlfn.TEXTSPLIT(S349,";",TRUE,FALSE)," ",J349)),S349),"")</f>
        <v>Manihot esculenta Sieviate</v>
      </c>
    </row>
    <row r="350" spans="1:20">
      <c r="A350" s="30" t="s">
        <v>26082</v>
      </c>
      <c r="B350" s="55" t="s">
        <v>5350</v>
      </c>
      <c r="C350" s="56" t="str">
        <f>_xlfn.TEXTJOIN(" ",TRUE,B350,IF(ISBLANK(J350),"",_xlfn.TEXTSPLIT(J350,";")))</f>
        <v>Cassava Starch</v>
      </c>
      <c r="D350" s="56" t="str">
        <f>_xlfn.TEXTJOIN(" ",TRUE,B350,IF(ISBLANK(J350),"",_xlfn.TEXTSPLIT(J350,";")),IF(ISBLANK(H350),"",_xlfn.TEXTSPLIT(H350,";")))</f>
        <v>Cassava Starch</v>
      </c>
      <c r="E350" s="56" t="str">
        <f>_xlfn.TEXTJOIN(" ",TRUE,B350,F350,IF(ISBLANK(J350),"",_xlfn.TEXTSPLIT(J350,";")),IF(ISBLANK(G350),"",_xlfn.TEXTSPLIT(G350,";")))</f>
        <v>Cassava Starch</v>
      </c>
      <c r="J350" s="55" t="s">
        <v>23380</v>
      </c>
      <c r="K350" s="32" t="s">
        <v>324</v>
      </c>
      <c r="L350" s="32" t="s">
        <v>324</v>
      </c>
      <c r="N350" t="s">
        <v>2539</v>
      </c>
      <c r="O350" t="s">
        <v>2510</v>
      </c>
      <c r="P350" t="s">
        <v>25925</v>
      </c>
      <c r="Q350" t="s">
        <v>25926</v>
      </c>
      <c r="R350" t="str" cm="1">
        <f t="array" ref="R350">IFERROR(INDEX(AOM[AOM], MATCH(1, (AOM[Edge_Value]=ani_diet!D352)*(AOM[Is_Ani_Diet_Ingredient]&lt;&gt;FALSE), 0)), "No Match in AOM")</f>
        <v>AOM_003978</v>
      </c>
      <c r="S350" t="str" cm="1">
        <f t="array" ref="S350">IFERROR(IF(INDEX(AOM[Scientific Name], MATCH(1, (AOM[Edge_Value]=ani_diet!D352)*(AOM[Is_Ani_Diet_Ingredient]&lt;&gt;FALSE), 0))=0, "", INDEX(AOM[Scientific Name], MATCH(1, (AOM[Edge_Value]=ani_diet!D352)*(AOM[Is_Ani_Diet_Ingredient]&lt;&gt;FALSE), 0))), "No Match in AOM")</f>
        <v>Manihot esculenta</v>
      </c>
      <c r="T350" t="str" cm="1">
        <f t="array" ref="T350">IF((S350&lt;&gt;"")*(S350&lt;&gt;"No Match in AOM"),IF(J350&lt;&gt;"",_xlfn.TEXTJOIN(";",TRUE,CONCATENATE(_xlfn.TEXTSPLIT(S350,";",TRUE,FALSE)," ",J350)),S350),"")</f>
        <v>Manihot esculenta Starch</v>
      </c>
    </row>
    <row r="351" spans="1:20">
      <c r="A351" s="30" t="s">
        <v>26083</v>
      </c>
      <c r="B351" s="55" t="s">
        <v>5350</v>
      </c>
      <c r="C351" s="56" t="str">
        <f>_xlfn.TEXTJOIN(" ",TRUE,B351,IF(ISBLANK(J351),"",_xlfn.TEXTSPLIT(J351,";")))</f>
        <v>Cassava Starch</v>
      </c>
      <c r="D351" s="56" t="str">
        <f>_xlfn.TEXTJOIN(" ",TRUE,B351,IF(ISBLANK(J351),"",_xlfn.TEXTSPLIT(J351,";")),IF(ISBLANK(H351),"",_xlfn.TEXTSPLIT(H351,";")))</f>
        <v>Cassava Starch</v>
      </c>
      <c r="E351" s="56" t="str">
        <f>_xlfn.TEXTJOIN(" ",TRUE,B351,F351,IF(ISBLANK(J351),"",_xlfn.TEXTSPLIT(J351,";")),IF(ISBLANK(G351),"",_xlfn.TEXTSPLIT(G351,";")))</f>
        <v>Cassava Starch Chopped</v>
      </c>
      <c r="G351" s="55" t="s">
        <v>6195</v>
      </c>
      <c r="I351" s="55" t="s">
        <v>6195</v>
      </c>
      <c r="J351" s="55" t="s">
        <v>23380</v>
      </c>
      <c r="R351" t="str" cm="1">
        <f t="array" ref="R351">IFERROR(INDEX(AOM[AOM], MATCH(1, (AOM[Edge_Value]=ani_diet!D353)*(AOM[Is_Ani_Diet_Ingredient]&lt;&gt;FALSE), 0)), "No Match in AOM")</f>
        <v>AOM_006163</v>
      </c>
      <c r="S351" t="str" cm="1">
        <f t="array" ref="S351">IFERROR(IF(INDEX(AOM[Scientific Name], MATCH(1, (AOM[Edge_Value]=ani_diet!D353)*(AOM[Is_Ani_Diet_Ingredient]&lt;&gt;FALSE), 0))=0, "", INDEX(AOM[Scientific Name], MATCH(1, (AOM[Edge_Value]=ani_diet!D353)*(AOM[Is_Ani_Diet_Ingredient]&lt;&gt;FALSE), 0))), "No Match in AOM")</f>
        <v>Manihot esculenta</v>
      </c>
      <c r="T351" t="str" cm="1">
        <f t="array" ref="T351">IF((S351&lt;&gt;"")*(S351&lt;&gt;"No Match in AOM"),IF(J351&lt;&gt;"",_xlfn.TEXTJOIN(";",TRUE,CONCATENATE(_xlfn.TEXTSPLIT(S351,";",TRUE,FALSE)," ",J351)),S351),"")</f>
        <v>Manihot esculenta Starch</v>
      </c>
    </row>
    <row r="352" spans="1:20">
      <c r="A352" s="30" t="s">
        <v>20047</v>
      </c>
      <c r="B352" s="55" t="s">
        <v>5350</v>
      </c>
      <c r="C352" s="56" t="str">
        <f>_xlfn.TEXTJOIN(" ",TRUE,B352,IF(ISBLANK(J352),"",_xlfn.TEXTSPLIT(J352,";")))</f>
        <v>Cassava Starch Residue</v>
      </c>
      <c r="D352" s="56" t="str">
        <f>_xlfn.TEXTJOIN(" ",TRUE,B352,IF(ISBLANK(J352),"",_xlfn.TEXTSPLIT(J352,";")),IF(ISBLANK(H352),"",_xlfn.TEXTSPLIT(H352,";")))</f>
        <v>Cassava Starch Residue</v>
      </c>
      <c r="E352" s="56" t="str">
        <f>_xlfn.TEXTJOIN(" ",TRUE,B352,F352,IF(ISBLANK(J352),"",_xlfn.TEXTSPLIT(J352,";")),IF(ISBLANK(G352),"",_xlfn.TEXTSPLIT(G352,";")))</f>
        <v>Cassava Starch Residue</v>
      </c>
      <c r="J352" s="55" t="s">
        <v>26084</v>
      </c>
      <c r="R352" t="str" cm="1">
        <f t="array" ref="R352">IFERROR(INDEX(AOM[AOM], MATCH(1, (AOM[Edge_Value]=ani_diet!D354)*(AOM[Is_Ani_Diet_Ingredient]&lt;&gt;FALSE), 0)), "No Match in AOM")</f>
        <v>AOM_000679</v>
      </c>
      <c r="S352" t="str" cm="1">
        <f t="array" ref="S352">IFERROR(IF(INDEX(AOM[Scientific Name], MATCH(1, (AOM[Edge_Value]=ani_diet!D354)*(AOM[Is_Ani_Diet_Ingredient]&lt;&gt;FALSE), 0))=0, "", INDEX(AOM[Scientific Name], MATCH(1, (AOM[Edge_Value]=ani_diet!D354)*(AOM[Is_Ani_Diet_Ingredient]&lt;&gt;FALSE), 0))), "No Match in AOM")</f>
        <v>Manihot esculenta</v>
      </c>
      <c r="T352" t="str" cm="1">
        <f t="array" ref="T352">IF((S352&lt;&gt;"")*(S352&lt;&gt;"No Match in AOM"),IF(J352&lt;&gt;"",_xlfn.TEXTJOIN(";",TRUE,CONCATENATE(_xlfn.TEXTSPLIT(S352,";",TRUE,FALSE)," ",J352)),S352),"")</f>
        <v>Manihot esculenta Starch Residue</v>
      </c>
    </row>
    <row r="353" spans="1:20">
      <c r="A353" s="30" t="s">
        <v>26085</v>
      </c>
      <c r="B353" s="55" t="s">
        <v>5350</v>
      </c>
      <c r="C353" s="56" t="str">
        <f>_xlfn.TEXTJOIN(" ",TRUE,B353,IF(ISBLANK(J353),"",_xlfn.TEXTSPLIT(J353,";")))</f>
        <v>Cassava Starch Residue</v>
      </c>
      <c r="D353" s="56" t="str">
        <f>_xlfn.TEXTJOIN(" ",TRUE,B353,IF(ISBLANK(J353),"",_xlfn.TEXTSPLIT(J353,";")),IF(ISBLANK(H353),"",_xlfn.TEXTSPLIT(H353,";")))</f>
        <v>Cassava Starch Residue Dried Fermented Ground</v>
      </c>
      <c r="E353" s="56" t="str">
        <f>_xlfn.TEXTJOIN(" ",TRUE,B353,F353,IF(ISBLANK(J353),"",_xlfn.TEXTSPLIT(J353,";")),IF(ISBLANK(G353),"",_xlfn.TEXTSPLIT(G353,";")))</f>
        <v>Cassava Starch Residue Dried Fermented Ground</v>
      </c>
      <c r="G353" s="55" t="s">
        <v>25813</v>
      </c>
      <c r="H353" s="55" t="s">
        <v>25813</v>
      </c>
      <c r="J353" s="55" t="s">
        <v>26084</v>
      </c>
      <c r="R353" t="str" cm="1">
        <f t="array" ref="R353">IFERROR(INDEX(AOM[AOM], MATCH(1, (AOM[Edge_Value]=ani_diet!D355)*(AOM[Is_Ani_Diet_Ingredient]&lt;&gt;FALSE), 0)), "No Match in AOM")</f>
        <v>AOM_002035</v>
      </c>
      <c r="S353" t="str" cm="1">
        <f t="array" ref="S353">IFERROR(IF(INDEX(AOM[Scientific Name], MATCH(1, (AOM[Edge_Value]=ani_diet!D355)*(AOM[Is_Ani_Diet_Ingredient]&lt;&gt;FALSE), 0))=0, "", INDEX(AOM[Scientific Name], MATCH(1, (AOM[Edge_Value]=ani_diet!D355)*(AOM[Is_Ani_Diet_Ingredient]&lt;&gt;FALSE), 0))), "No Match in AOM")</f>
        <v>Manihot esculenta</v>
      </c>
      <c r="T353" t="str" cm="1">
        <f t="array" ref="T353">IF((S353&lt;&gt;"")*(S353&lt;&gt;"No Match in AOM"),IF(J353&lt;&gt;"",_xlfn.TEXTJOIN(";",TRUE,CONCATENATE(_xlfn.TEXTSPLIT(S353,";",TRUE,FALSE)," ",J353)),S353),"")</f>
        <v>Manihot esculenta Starch Residue</v>
      </c>
    </row>
    <row r="354" spans="1:20">
      <c r="A354" s="30" t="s">
        <v>26086</v>
      </c>
      <c r="B354" s="55" t="s">
        <v>5350</v>
      </c>
      <c r="C354" s="56" t="str">
        <f>_xlfn.TEXTJOIN(" ",TRUE,B354,IF(ISBLANK(J354),"",_xlfn.TEXTSPLIT(J354,";")))</f>
        <v>Cassava Tuber</v>
      </c>
      <c r="D354" s="56" t="str">
        <f>_xlfn.TEXTJOIN(" ",TRUE,B354,IF(ISBLANK(J354),"",_xlfn.TEXTSPLIT(J354,";")),IF(ISBLANK(H354),"",_xlfn.TEXTSPLIT(H354,";")))</f>
        <v>Cassava Tuber</v>
      </c>
      <c r="E354" s="56" t="str">
        <f>_xlfn.TEXTJOIN(" ",TRUE,B354,F354,IF(ISBLANK(J354),"",_xlfn.TEXTSPLIT(J354,";")),IF(ISBLANK(G354),"",_xlfn.TEXTSPLIT(G354,";")))</f>
        <v>Cassava Tuber</v>
      </c>
      <c r="J354" s="55" t="s">
        <v>26087</v>
      </c>
      <c r="K354" s="32" t="s">
        <v>324</v>
      </c>
      <c r="N354" t="s">
        <v>2539</v>
      </c>
      <c r="O354" t="s">
        <v>2510</v>
      </c>
      <c r="P354" t="s">
        <v>25925</v>
      </c>
      <c r="Q354" t="s">
        <v>25926</v>
      </c>
      <c r="R354" t="str" cm="1">
        <f t="array" ref="R354">IFERROR(INDEX(AOM[AOM], MATCH(1, (AOM[Edge_Value]=ani_diet!D356)*(AOM[Is_Ani_Diet_Ingredient]&lt;&gt;FALSE), 0)), "No Match in AOM")</f>
        <v>AOM_002034</v>
      </c>
      <c r="S354" t="str" cm="1">
        <f t="array" ref="S354">IFERROR(IF(INDEX(AOM[Scientific Name], MATCH(1, (AOM[Edge_Value]=ani_diet!D356)*(AOM[Is_Ani_Diet_Ingredient]&lt;&gt;FALSE), 0))=0, "", INDEX(AOM[Scientific Name], MATCH(1, (AOM[Edge_Value]=ani_diet!D356)*(AOM[Is_Ani_Diet_Ingredient]&lt;&gt;FALSE), 0))), "No Match in AOM")</f>
        <v>Manihot esculenta</v>
      </c>
      <c r="T354" t="str" cm="1">
        <f t="array" ref="T354">IF((S354&lt;&gt;"")*(S354&lt;&gt;"No Match in AOM"),IF(J354&lt;&gt;"",_xlfn.TEXTJOIN(";",TRUE,CONCATENATE(_xlfn.TEXTSPLIT(S354,";",TRUE,FALSE)," ",J354)),S354),"")</f>
        <v>Manihot esculenta Tuber</v>
      </c>
    </row>
    <row r="355" spans="1:20">
      <c r="A355" s="30" t="s">
        <v>26088</v>
      </c>
      <c r="B355" s="55" t="s">
        <v>5350</v>
      </c>
      <c r="C355" s="56" t="str">
        <f>_xlfn.TEXTJOIN(" ",TRUE,B355,IF(ISBLANK(J355),"",_xlfn.TEXTSPLIT(J355,";")))</f>
        <v>Cassava Tuber</v>
      </c>
      <c r="D355" s="56" t="str">
        <f>_xlfn.TEXTJOIN(" ",TRUE,B355,IF(ISBLANK(J355),"",_xlfn.TEXTSPLIT(J355,";")),IF(ISBLANK(H355),"",_xlfn.TEXTSPLIT(H355,";")))</f>
        <v>Cassava Tuber Boiled Dried Ground</v>
      </c>
      <c r="E355" s="56" t="str">
        <f>_xlfn.TEXTJOIN(" ",TRUE,B355,F355,IF(ISBLANK(J355),"",_xlfn.TEXTSPLIT(J355,";")),IF(ISBLANK(G355),"",_xlfn.TEXTSPLIT(G355,";")))</f>
        <v>Cassava Tuber Boiled Dried Ground</v>
      </c>
      <c r="G355" s="55" t="s">
        <v>26089</v>
      </c>
      <c r="H355" s="55" t="s">
        <v>26089</v>
      </c>
      <c r="I355" s="55" t="s">
        <v>6195</v>
      </c>
      <c r="J355" s="55" t="s">
        <v>26087</v>
      </c>
      <c r="R355" t="str" cm="1">
        <f t="array" ref="R355">IFERROR(INDEX(AOM[AOM], MATCH(1, (AOM[Edge_Value]=ani_diet!D357)*(AOM[Is_Ani_Diet_Ingredient]&lt;&gt;FALSE), 0)), "No Match in AOM")</f>
        <v>AOM_006059</v>
      </c>
      <c r="S355" t="str" cm="1">
        <f t="array" ref="S355">IFERROR(IF(INDEX(AOM[Scientific Name], MATCH(1, (AOM[Edge_Value]=ani_diet!D357)*(AOM[Is_Ani_Diet_Ingredient]&lt;&gt;FALSE), 0))=0, "", INDEX(AOM[Scientific Name], MATCH(1, (AOM[Edge_Value]=ani_diet!D357)*(AOM[Is_Ani_Diet_Ingredient]&lt;&gt;FALSE), 0))), "No Match in AOM")</f>
        <v>Manihot esculenta</v>
      </c>
      <c r="T355" t="str" cm="1">
        <f t="array" ref="T355">IF((S355&lt;&gt;"")*(S355&lt;&gt;"No Match in AOM"),IF(J355&lt;&gt;"",_xlfn.TEXTJOIN(";",TRUE,CONCATENATE(_xlfn.TEXTSPLIT(S355,";",TRUE,FALSE)," ",J355)),S355),"")</f>
        <v>Manihot esculenta Tuber</v>
      </c>
    </row>
    <row r="356" spans="1:20">
      <c r="A356" s="30" t="s">
        <v>26090</v>
      </c>
      <c r="B356" s="55" t="s">
        <v>5350</v>
      </c>
      <c r="C356" s="56" t="str">
        <f>_xlfn.TEXTJOIN(" ",TRUE,B356,IF(ISBLANK(J356),"",_xlfn.TEXTSPLIT(J356,";")))</f>
        <v>Cassava Tuber</v>
      </c>
      <c r="D356" s="56" t="str">
        <f>_xlfn.TEXTJOIN(" ",TRUE,B356,IF(ISBLANK(J356),"",_xlfn.TEXTSPLIT(J356,";")),IF(ISBLANK(H356),"",_xlfn.TEXTSPLIT(H356,";")))</f>
        <v>Cassava Tuber Dried Grated Fermented Peeled</v>
      </c>
      <c r="E356" s="56" t="str">
        <f>_xlfn.TEXTJOIN(" ",TRUE,B356,F356,IF(ISBLANK(J356),"",_xlfn.TEXTSPLIT(J356,";")),IF(ISBLANK(G356),"",_xlfn.TEXTSPLIT(G356,";")))</f>
        <v>Cassava Tuber Dried Grated Fermented Peeled</v>
      </c>
      <c r="G356" s="55" t="s">
        <v>26091</v>
      </c>
      <c r="H356" s="55" t="s">
        <v>26091</v>
      </c>
      <c r="J356" s="55" t="s">
        <v>26087</v>
      </c>
      <c r="R356" t="str" cm="1">
        <f t="array" ref="R356">IFERROR(INDEX(AOM[AOM], MATCH(1, (AOM[Edge_Value]=ani_diet!D358)*(AOM[Is_Ani_Diet_Ingredient]&lt;&gt;FALSE), 0)), "No Match in AOM")</f>
        <v>AOM_006060</v>
      </c>
      <c r="S356" t="str" cm="1">
        <f t="array" ref="S356">IFERROR(IF(INDEX(AOM[Scientific Name], MATCH(1, (AOM[Edge_Value]=ani_diet!D358)*(AOM[Is_Ani_Diet_Ingredient]&lt;&gt;FALSE), 0))=0, "", INDEX(AOM[Scientific Name], MATCH(1, (AOM[Edge_Value]=ani_diet!D358)*(AOM[Is_Ani_Diet_Ingredient]&lt;&gt;FALSE), 0))), "No Match in AOM")</f>
        <v>Manihot esculenta</v>
      </c>
      <c r="T356" t="str" cm="1">
        <f t="array" ref="T356">IF((S356&lt;&gt;"")*(S356&lt;&gt;"No Match in AOM"),IF(J356&lt;&gt;"",_xlfn.TEXTJOIN(";",TRUE,CONCATENATE(_xlfn.TEXTSPLIT(S356,";",TRUE,FALSE)," ",J356)),S356),"")</f>
        <v>Manihot esculenta Tuber</v>
      </c>
    </row>
    <row r="357" spans="1:20">
      <c r="A357" s="30" t="s">
        <v>26092</v>
      </c>
      <c r="B357" s="55" t="s">
        <v>5350</v>
      </c>
      <c r="C357" s="56" t="str">
        <f>_xlfn.TEXTJOIN(" ",TRUE,B357,IF(ISBLANK(J357),"",_xlfn.TEXTSPLIT(J357,";")))</f>
        <v>Cassava Tuber</v>
      </c>
      <c r="D357" s="56" t="str">
        <f>_xlfn.TEXTJOIN(" ",TRUE,B357,IF(ISBLANK(J357),"",_xlfn.TEXTSPLIT(J357,";")),IF(ISBLANK(H357),"",_xlfn.TEXTSPLIT(H357,";")))</f>
        <v>Cassava Tuber Dried Ground</v>
      </c>
      <c r="E357" s="56" t="str">
        <f>_xlfn.TEXTJOIN(" ",TRUE,B357,F357,IF(ISBLANK(J357),"",_xlfn.TEXTSPLIT(J357,";")),IF(ISBLANK(G357),"",_xlfn.TEXTSPLIT(G357,";")))</f>
        <v>Cassava Tuber Dried Ground</v>
      </c>
      <c r="G357" s="55" t="s">
        <v>25767</v>
      </c>
      <c r="H357" s="55" t="s">
        <v>25767</v>
      </c>
      <c r="J357" s="55" t="s">
        <v>26087</v>
      </c>
      <c r="L357" s="32" t="s">
        <v>324</v>
      </c>
      <c r="R357" t="str" cm="1">
        <f t="array" ref="R357">IFERROR(INDEX(AOM[AOM], MATCH(1, (AOM[Edge_Value]=ani_diet!D344)*(AOM[Is_Ani_Diet_Ingredient]&lt;&gt;FALSE), 0)), "No Match in AOM")</f>
        <v>AOM_006216</v>
      </c>
      <c r="S357" t="str" cm="1">
        <f t="array" ref="S357">IFERROR(IF(INDEX(AOM[Scientific Name], MATCH(1, (AOM[Edge_Value]=ani_diet!D344)*(AOM[Is_Ani_Diet_Ingredient]&lt;&gt;FALSE), 0))=0, "", INDEX(AOM[Scientific Name], MATCH(1, (AOM[Edge_Value]=ani_diet!D344)*(AOM[Is_Ani_Diet_Ingredient]&lt;&gt;FALSE), 0))), "No Match in AOM")</f>
        <v>Manihot esculenta</v>
      </c>
      <c r="T357" t="str" cm="1">
        <f t="array" ref="T357">IF((S357&lt;&gt;"")*(S357&lt;&gt;"No Match in AOM"),IF(J357&lt;&gt;"",_xlfn.TEXTJOIN(";",TRUE,CONCATENATE(_xlfn.TEXTSPLIT(S357,";",TRUE,FALSE)," ",J357)),S357),"")</f>
        <v>Manihot esculenta Tuber</v>
      </c>
    </row>
    <row r="358" spans="1:20">
      <c r="A358" s="30" t="s">
        <v>26093</v>
      </c>
      <c r="B358" s="55" t="s">
        <v>5350</v>
      </c>
      <c r="C358" s="56" t="str">
        <f>_xlfn.TEXTJOIN(" ",TRUE,B358,IF(ISBLANK(J358),"",_xlfn.TEXTSPLIT(J358,";")))</f>
        <v>Cassava Tuber</v>
      </c>
      <c r="D358" s="56" t="str">
        <f>_xlfn.TEXTJOIN(" ",TRUE,B358,IF(ISBLANK(J358),"",_xlfn.TEXTSPLIT(J358,";")),IF(ISBLANK(H358),"",_xlfn.TEXTSPLIT(H358,";")))</f>
        <v>Cassava Tuber Ground</v>
      </c>
      <c r="E358" s="56" t="str">
        <f>_xlfn.TEXTJOIN(" ",TRUE,B358,F358,IF(ISBLANK(J358),"",_xlfn.TEXTSPLIT(J358,";")),IF(ISBLANK(G358),"",_xlfn.TEXTSPLIT(G358,";")))</f>
        <v>Cassava Tuber Ground</v>
      </c>
      <c r="G358" s="55" t="s">
        <v>6052</v>
      </c>
      <c r="H358" s="55" t="s">
        <v>6052</v>
      </c>
      <c r="J358" s="55" t="s">
        <v>26087</v>
      </c>
      <c r="L358" s="32" t="s">
        <v>324</v>
      </c>
      <c r="R358" t="str" cm="1">
        <f t="array" ref="R358">IFERROR(INDEX(AOM[AOM], MATCH(1, (AOM[Edge_Value]=ani_diet!D345)*(AOM[Is_Ani_Diet_Ingredient]&lt;&gt;FALSE), 0)), "No Match in AOM")</f>
        <v>AOM_000638</v>
      </c>
      <c r="S358" t="str" cm="1">
        <f t="array" ref="S358">IFERROR(IF(INDEX(AOM[Scientific Name], MATCH(1, (AOM[Edge_Value]=ani_diet!D345)*(AOM[Is_Ani_Diet_Ingredient]&lt;&gt;FALSE), 0))=0, "", INDEX(AOM[Scientific Name], MATCH(1, (AOM[Edge_Value]=ani_diet!D345)*(AOM[Is_Ani_Diet_Ingredient]&lt;&gt;FALSE), 0))), "No Match in AOM")</f>
        <v>Manihot esculenta</v>
      </c>
      <c r="T358" t="str" cm="1">
        <f t="array" ref="T358">IF((S358&lt;&gt;"")*(S358&lt;&gt;"No Match in AOM"),IF(J358&lt;&gt;"",_xlfn.TEXTJOIN(";",TRUE,CONCATENATE(_xlfn.TEXTSPLIT(S358,";",TRUE,FALSE)," ",J358)),S358),"")</f>
        <v>Manihot esculenta Tuber</v>
      </c>
    </row>
    <row r="359" spans="1:20">
      <c r="A359" s="30" t="s">
        <v>20056</v>
      </c>
      <c r="B359" s="55" t="s">
        <v>20056</v>
      </c>
      <c r="C359" s="56" t="str">
        <f>_xlfn.TEXTJOIN(" ",TRUE,B359,IF(ISBLANK(J359),"",_xlfn.TEXTSPLIT(J359,";")))</f>
        <v>Cassava Vinasse</v>
      </c>
      <c r="D359" s="56" t="str">
        <f>_xlfn.TEXTJOIN(" ",TRUE,B359,IF(ISBLANK(J359),"",_xlfn.TEXTSPLIT(J359,";")),IF(ISBLANK(H359),"",_xlfn.TEXTSPLIT(H359,";")))</f>
        <v>Cassava Vinasse</v>
      </c>
      <c r="E359" s="56" t="str">
        <f>_xlfn.TEXTJOIN(" ",TRUE,B359,F359,IF(ISBLANK(J359),"",_xlfn.TEXTSPLIT(J359,";")),IF(ISBLANK(G359),"",_xlfn.TEXTSPLIT(G359,";")))</f>
        <v>Cassava Vinasse</v>
      </c>
      <c r="R359" t="str" cm="1">
        <f t="array" ref="R359">IFERROR(INDEX(AOM[AOM], MATCH(1, (AOM[Edge_Value]=ani_diet!D359)*(AOM[Is_Ani_Diet_Ingredient]&lt;&gt;FALSE), 0)), "No Match in AOM")</f>
        <v>AOM_003917</v>
      </c>
      <c r="S359" t="str" cm="1">
        <f t="array" ref="S359">IFERROR(IF(INDEX(AOM[Scientific Name], MATCH(1, (AOM[Edge_Value]=ani_diet!D359)*(AOM[Is_Ani_Diet_Ingredient]&lt;&gt;FALSE), 0))=0, "", INDEX(AOM[Scientific Name], MATCH(1, (AOM[Edge_Value]=ani_diet!D359)*(AOM[Is_Ani_Diet_Ingredient]&lt;&gt;FALSE), 0))), "No Match in AOM")</f>
        <v>Manihot esculenta</v>
      </c>
      <c r="T359" t="str" cm="1">
        <f t="array" ref="T359">IF((S359&lt;&gt;"")*(S359&lt;&gt;"No Match in AOM"),IF(J359&lt;&gt;"",_xlfn.TEXTJOIN(";",TRUE,CONCATENATE(_xlfn.TEXTSPLIT(S359,";",TRUE,FALSE)," ",J359)),S359),"")</f>
        <v>Manihot esculenta</v>
      </c>
    </row>
    <row r="360" spans="1:20">
      <c r="A360" s="30" t="s">
        <v>26094</v>
      </c>
      <c r="B360" s="55" t="s">
        <v>5350</v>
      </c>
      <c r="C360" s="56" t="str">
        <f>_xlfn.TEXTJOIN(" ",TRUE,B360,IF(ISBLANK(J360),"",_xlfn.TEXTSPLIT(J360,";")))</f>
        <v>Cassava Waste</v>
      </c>
      <c r="D360" s="56" t="str">
        <f>_xlfn.TEXTJOIN(" ",TRUE,B360,IF(ISBLANK(J360),"",_xlfn.TEXTSPLIT(J360,";")),IF(ISBLANK(H360),"",_xlfn.TEXTSPLIT(H360,";")))</f>
        <v>Cassava Waste</v>
      </c>
      <c r="E360" s="56" t="str">
        <f>_xlfn.TEXTJOIN(" ",TRUE,B360,F360,IF(ISBLANK(J360),"",_xlfn.TEXTSPLIT(J360,";")),IF(ISBLANK(G360),"",_xlfn.TEXTSPLIT(G360,";")))</f>
        <v>Cassava Waste</v>
      </c>
      <c r="J360" s="55" t="s">
        <v>26033</v>
      </c>
      <c r="R360" t="str" cm="1">
        <f t="array" ref="R360">IFERROR(INDEX(AOM[AOM], MATCH(1, (AOM[Edge_Value]=ani_diet!D360)*(AOM[Is_Ani_Diet_Ingredient]&lt;&gt;FALSE), 0)), "No Match in AOM")</f>
        <v>AOM_001251</v>
      </c>
      <c r="S360" t="str" cm="1">
        <f t="array" ref="S360">IFERROR(IF(INDEX(AOM[Scientific Name], MATCH(1, (AOM[Edge_Value]=ani_diet!D360)*(AOM[Is_Ani_Diet_Ingredient]&lt;&gt;FALSE), 0))=0, "", INDEX(AOM[Scientific Name], MATCH(1, (AOM[Edge_Value]=ani_diet!D360)*(AOM[Is_Ani_Diet_Ingredient]&lt;&gt;FALSE), 0))), "No Match in AOM")</f>
        <v>Manihot esculenta</v>
      </c>
      <c r="T360" t="str" cm="1">
        <f t="array" ref="T360">IF((S360&lt;&gt;"")*(S360&lt;&gt;"No Match in AOM"),IF(J360&lt;&gt;"",_xlfn.TEXTJOIN(";",TRUE,CONCATENATE(_xlfn.TEXTSPLIT(S360,";",TRUE,FALSE)," ",J360)),S360),"")</f>
        <v>Manihot esculenta Waste</v>
      </c>
    </row>
    <row r="361" spans="1:20">
      <c r="A361" s="30" t="s">
        <v>26095</v>
      </c>
      <c r="B361" s="55" t="s">
        <v>5350</v>
      </c>
      <c r="C361" s="56" t="str">
        <f>_xlfn.TEXTJOIN(" ",TRUE,B361,IF(ISBLANK(J361),"",_xlfn.TEXTSPLIT(J361,";")))</f>
        <v>Cassava Waste</v>
      </c>
      <c r="D361" s="56" t="str">
        <f>_xlfn.TEXTJOIN(" ",TRUE,B361,IF(ISBLANK(J361),"",_xlfn.TEXTSPLIT(J361,";")),IF(ISBLANK(H361),"",_xlfn.TEXTSPLIT(H361,";")))</f>
        <v>Cassava Waste Dried Fermented</v>
      </c>
      <c r="E361" s="56" t="str">
        <f>_xlfn.TEXTJOIN(" ",TRUE,B361,F361,IF(ISBLANK(J361),"",_xlfn.TEXTSPLIT(J361,";")),IF(ISBLANK(G361),"",_xlfn.TEXTSPLIT(G361,";")))</f>
        <v>Cassava Waste Dried Fermented</v>
      </c>
      <c r="G361" s="55" t="s">
        <v>26096</v>
      </c>
      <c r="H361" s="55" t="s">
        <v>26096</v>
      </c>
      <c r="J361" s="55" t="s">
        <v>26033</v>
      </c>
      <c r="R361" t="str" cm="1">
        <f t="array" ref="R361">IFERROR(INDEX(AOM[AOM], MATCH(1, (AOM[Edge_Value]=ani_diet!D361)*(AOM[Is_Ani_Diet_Ingredient]&lt;&gt;FALSE), 0)), "No Match in AOM")</f>
        <v>AOM_006402</v>
      </c>
      <c r="S361" t="str" cm="1">
        <f t="array" ref="S361">IFERROR(IF(INDEX(AOM[Scientific Name], MATCH(1, (AOM[Edge_Value]=ani_diet!D361)*(AOM[Is_Ani_Diet_Ingredient]&lt;&gt;FALSE), 0))=0, "", INDEX(AOM[Scientific Name], MATCH(1, (AOM[Edge_Value]=ani_diet!D361)*(AOM[Is_Ani_Diet_Ingredient]&lt;&gt;FALSE), 0))), "No Match in AOM")</f>
        <v>Manihot esculenta</v>
      </c>
      <c r="T361" t="str" cm="1">
        <f t="array" ref="T361">IF((S361&lt;&gt;"")*(S361&lt;&gt;"No Match in AOM"),IF(J361&lt;&gt;"",_xlfn.TEXTJOIN(";",TRUE,CONCATENATE(_xlfn.TEXTSPLIT(S361,";",TRUE,FALSE)," ",J361)),S361),"")</f>
        <v>Manihot esculenta Waste</v>
      </c>
    </row>
    <row r="362" spans="1:20">
      <c r="A362" s="30" t="s">
        <v>3527</v>
      </c>
      <c r="B362" s="55" t="s">
        <v>3527</v>
      </c>
      <c r="C362" s="56" t="str">
        <f>_xlfn.TEXTJOIN(" ",TRUE,B362,IF(ISBLANK(J362),"",_xlfn.TEXTSPLIT(J362,";")))</f>
        <v>Catha edulis</v>
      </c>
      <c r="D362" s="56" t="str">
        <f>_xlfn.TEXTJOIN(" ",TRUE,B362,IF(ISBLANK(J362),"",_xlfn.TEXTSPLIT(J362,";")),IF(ISBLANK(H362),"",_xlfn.TEXTSPLIT(H362,";")))</f>
        <v>Catha edulis</v>
      </c>
      <c r="E362" s="56" t="str">
        <f>_xlfn.TEXTJOIN(" ",TRUE,B362,F362,IF(ISBLANK(J362),"",_xlfn.TEXTSPLIT(J362,";")),IF(ISBLANK(G362),"",_xlfn.TEXTSPLIT(G362,";")))</f>
        <v>Catha edulis</v>
      </c>
      <c r="R362" t="str" cm="1">
        <f t="array" ref="R362">IFERROR(INDEX(AOM[AOM], MATCH(1, (AOM[Edge_Value]=ani_diet!D362)*(AOM[Is_Ani_Diet_Ingredient]&lt;&gt;FALSE), 0)), "No Match in AOM")</f>
        <v>AOM_001573</v>
      </c>
      <c r="S362" t="str" cm="1">
        <f t="array" ref="S362">IFERROR(IF(INDEX(AOM[Scientific Name], MATCH(1, (AOM[Edge_Value]=ani_diet!D362)*(AOM[Is_Ani_Diet_Ingredient]&lt;&gt;FALSE), 0))=0, "", INDEX(AOM[Scientific Name], MATCH(1, (AOM[Edge_Value]=ani_diet!D362)*(AOM[Is_Ani_Diet_Ingredient]&lt;&gt;FALSE), 0))), "No Match in AOM")</f>
        <v>Catha edulis</v>
      </c>
      <c r="T362" t="str" cm="1">
        <f t="array" ref="T362">IF((S362&lt;&gt;"")*(S362&lt;&gt;"No Match in AOM"),IF(J362&lt;&gt;"",_xlfn.TEXTJOIN(";",TRUE,CONCATENATE(_xlfn.TEXTSPLIT(S362,";",TRUE,FALSE)," ",J362)),S362),"")</f>
        <v>Catha edulis</v>
      </c>
    </row>
    <row r="363" spans="1:20">
      <c r="A363" s="30" t="s">
        <v>26097</v>
      </c>
      <c r="B363" s="55" t="s">
        <v>3527</v>
      </c>
      <c r="C363" s="56" t="str">
        <f>_xlfn.TEXTJOIN(" ",TRUE,B363,IF(ISBLANK(J363),"",_xlfn.TEXTSPLIT(J363,";")))</f>
        <v>Catha edulis Residue</v>
      </c>
      <c r="D363" s="56" t="str">
        <f>_xlfn.TEXTJOIN(" ",TRUE,B363,IF(ISBLANK(J363),"",_xlfn.TEXTSPLIT(J363,";")),IF(ISBLANK(H363),"",_xlfn.TEXTSPLIT(H363,";")))</f>
        <v>Catha edulis Residue</v>
      </c>
      <c r="E363" s="56" t="str">
        <f>_xlfn.TEXTJOIN(" ",TRUE,B363,F363,IF(ISBLANK(J363),"",_xlfn.TEXTSPLIT(J363,";")),IF(ISBLANK(G363),"",_xlfn.TEXTSPLIT(G363,";")))</f>
        <v>Catha edulis Residue</v>
      </c>
      <c r="J363" s="55" t="s">
        <v>26098</v>
      </c>
      <c r="R363" t="str" cm="1">
        <f t="array" ref="R363">IFERROR(INDEX(AOM[AOM], MATCH(1, (AOM[Edge_Value]=ani_diet!D363)*(AOM[Is_Ani_Diet_Ingredient]&lt;&gt;FALSE), 0)), "No Match in AOM")</f>
        <v>AOM_001574</v>
      </c>
      <c r="S363" t="str" cm="1">
        <f t="array" ref="S363">IFERROR(IF(INDEX(AOM[Scientific Name], MATCH(1, (AOM[Edge_Value]=ani_diet!D363)*(AOM[Is_Ani_Diet_Ingredient]&lt;&gt;FALSE), 0))=0, "", INDEX(AOM[Scientific Name], MATCH(1, (AOM[Edge_Value]=ani_diet!D363)*(AOM[Is_Ani_Diet_Ingredient]&lt;&gt;FALSE), 0))), "No Match in AOM")</f>
        <v>Catha edulis</v>
      </c>
      <c r="T363" t="str" cm="1">
        <f t="array" ref="T363">IF((S363&lt;&gt;"")*(S363&lt;&gt;"No Match in AOM"),IF(J363&lt;&gt;"",_xlfn.TEXTJOIN(";",TRUE,CONCATENATE(_xlfn.TEXTSPLIT(S363,";",TRUE,FALSE)," ",J363)),S363),"")</f>
        <v>Catha edulis Residue</v>
      </c>
    </row>
    <row r="364" spans="1:20">
      <c r="A364" s="30" t="s">
        <v>26099</v>
      </c>
      <c r="B364" s="55" t="s">
        <v>3527</v>
      </c>
      <c r="C364" s="56" t="str">
        <f>_xlfn.TEXTJOIN(" ",TRUE,B364,IF(ISBLANK(J364),"",_xlfn.TEXTSPLIT(J364,";")))</f>
        <v>Catha edulis Residue</v>
      </c>
      <c r="D364" s="56" t="str">
        <f>_xlfn.TEXTJOIN(" ",TRUE,B364,IF(ISBLANK(J364),"",_xlfn.TEXTSPLIT(J364,";")),IF(ISBLANK(H364),"",_xlfn.TEXTSPLIT(H364,";")))</f>
        <v>Catha edulis Residue Dried</v>
      </c>
      <c r="E364" s="56" t="str">
        <f>_xlfn.TEXTJOIN(" ",TRUE,B364,F364,IF(ISBLANK(J364),"",_xlfn.TEXTSPLIT(J364,";")),IF(ISBLANK(G364),"",_xlfn.TEXTSPLIT(G364,";")))</f>
        <v>Catha edulis Residue Dried(Sun)</v>
      </c>
      <c r="G364" s="55" t="s">
        <v>25653</v>
      </c>
      <c r="H364" s="55" t="s">
        <v>17480</v>
      </c>
      <c r="J364" s="55" t="s">
        <v>26098</v>
      </c>
      <c r="R364" t="str" cm="1">
        <f t="array" ref="R364">IFERROR(INDEX(AOM[AOM], MATCH(1, (AOM[Edge_Value]=ani_diet!D364)*(AOM[Is_Ani_Diet_Ingredient]&lt;&gt;FALSE), 0)), "No Match in AOM")</f>
        <v>AOM_001628</v>
      </c>
      <c r="S364" t="str" cm="1">
        <f t="array" ref="S364">IFERROR(IF(INDEX(AOM[Scientific Name], MATCH(1, (AOM[Edge_Value]=ani_diet!D364)*(AOM[Is_Ani_Diet_Ingredient]&lt;&gt;FALSE), 0))=0, "", INDEX(AOM[Scientific Name], MATCH(1, (AOM[Edge_Value]=ani_diet!D364)*(AOM[Is_Ani_Diet_Ingredient]&lt;&gt;FALSE), 0))), "No Match in AOM")</f>
        <v>Catha edulis</v>
      </c>
      <c r="T364" t="str" cm="1">
        <f t="array" ref="T364">IF((S364&lt;&gt;"")*(S364&lt;&gt;"No Match in AOM"),IF(J364&lt;&gt;"",_xlfn.TEXTJOIN(";",TRUE,CONCATENATE(_xlfn.TEXTSPLIT(S364,";",TRUE,FALSE)," ",J364)),S364),"")</f>
        <v>Catha edulis Residue</v>
      </c>
    </row>
    <row r="365" spans="1:20">
      <c r="A365" s="30" t="s">
        <v>26100</v>
      </c>
      <c r="B365" s="55" t="s">
        <v>3527</v>
      </c>
      <c r="C365" s="56" t="str">
        <f>_xlfn.TEXTJOIN(" ",TRUE,B365,IF(ISBLANK(J365),"",_xlfn.TEXTSPLIT(J365,";")))</f>
        <v>Catha edulis Residue</v>
      </c>
      <c r="D365" s="56" t="str">
        <f>_xlfn.TEXTJOIN(" ",TRUE,B365,IF(ISBLANK(J365),"",_xlfn.TEXTSPLIT(J365,";")),IF(ISBLANK(H365),"",_xlfn.TEXTSPLIT(H365,";")))</f>
        <v>Catha edulis Residue Ensiled</v>
      </c>
      <c r="E365" s="56" t="str">
        <f>_xlfn.TEXTJOIN(" ",TRUE,B365,F365,IF(ISBLANK(J365),"",_xlfn.TEXTSPLIT(J365,";")),IF(ISBLANK(G365),"",_xlfn.TEXTSPLIT(G365,";")))</f>
        <v>Catha edulis Residue Ensiled Chopped</v>
      </c>
      <c r="G365" s="55" t="s">
        <v>26101</v>
      </c>
      <c r="H365" s="55" t="s">
        <v>17494</v>
      </c>
      <c r="I365" s="55" t="s">
        <v>6195</v>
      </c>
      <c r="J365" s="55" t="s">
        <v>26098</v>
      </c>
      <c r="R365" t="str" cm="1">
        <f t="array" ref="R365">IFERROR(INDEX(AOM[AOM], MATCH(1, (AOM[Edge_Value]=ani_diet!D365)*(AOM[Is_Ani_Diet_Ingredient]&lt;&gt;FALSE), 0)), "No Match in AOM")</f>
        <v>AOM_001741</v>
      </c>
      <c r="S365" t="str" cm="1">
        <f t="array" ref="S365">IFERROR(IF(INDEX(AOM[Scientific Name], MATCH(1, (AOM[Edge_Value]=ani_diet!D365)*(AOM[Is_Ani_Diet_Ingredient]&lt;&gt;FALSE), 0))=0, "", INDEX(AOM[Scientific Name], MATCH(1, (AOM[Edge_Value]=ani_diet!D365)*(AOM[Is_Ani_Diet_Ingredient]&lt;&gt;FALSE), 0))), "No Match in AOM")</f>
        <v>Catha edulis</v>
      </c>
      <c r="T365" t="str" cm="1">
        <f t="array" ref="T365">IF((S365&lt;&gt;"")*(S365&lt;&gt;"No Match in AOM"),IF(J365&lt;&gt;"",_xlfn.TEXTJOIN(";",TRUE,CONCATENATE(_xlfn.TEXTSPLIT(S365,";",TRUE,FALSE)," ",J365)),S365),"")</f>
        <v>Catha edulis Residue</v>
      </c>
    </row>
    <row r="366" spans="1:20">
      <c r="A366" s="30" t="s">
        <v>8106</v>
      </c>
      <c r="B366" s="55" t="s">
        <v>3389</v>
      </c>
      <c r="C366" s="56" t="str">
        <f>_xlfn.TEXTJOIN(" ",TRUE,B366,IF(ISBLANK(J366),"",_xlfn.TEXTSPLIT(J366,";")))</f>
        <v>Cattle Manure</v>
      </c>
      <c r="D366" s="56" t="str">
        <f>_xlfn.TEXTJOIN(" ",TRUE,B366,IF(ISBLANK(J366),"",_xlfn.TEXTSPLIT(J366,";")),IF(ISBLANK(H366),"",_xlfn.TEXTSPLIT(H366,";")))</f>
        <v>Cattle Manure</v>
      </c>
      <c r="E366" s="56" t="str">
        <f>_xlfn.TEXTJOIN(" ",TRUE,B366,F366,IF(ISBLANK(J366),"",_xlfn.TEXTSPLIT(J366,";")),IF(ISBLANK(G366),"",_xlfn.TEXTSPLIT(G366,";")))</f>
        <v>Cattle Manure</v>
      </c>
      <c r="J366" s="55" t="s">
        <v>3060</v>
      </c>
      <c r="R366" t="str" cm="1">
        <f t="array" ref="R366">IFERROR(INDEX(AOM[AOM], MATCH(1, (AOM[Edge_Value]=ani_diet!D366)*(AOM[Is_Ani_Diet_Ingredient]&lt;&gt;FALSE), 0)), "No Match in AOM")</f>
        <v>AOM_001095</v>
      </c>
      <c r="S366" t="str" cm="1">
        <f t="array" ref="S366">IFERROR(IF(INDEX(AOM[Scientific Name], MATCH(1, (AOM[Edge_Value]=ani_diet!D366)*(AOM[Is_Ani_Diet_Ingredient]&lt;&gt;FALSE), 0))=0, "", INDEX(AOM[Scientific Name], MATCH(1, (AOM[Edge_Value]=ani_diet!D366)*(AOM[Is_Ani_Diet_Ingredient]&lt;&gt;FALSE), 0))), "No Match in AOM")</f>
        <v/>
      </c>
      <c r="T366" t="str" cm="1">
        <f t="array" ref="T366">IF((S366&lt;&gt;"")*(S366&lt;&gt;"No Match in AOM"),IF(J366&lt;&gt;"",_xlfn.TEXTJOIN(";",TRUE,CONCATENATE(_xlfn.TEXTSPLIT(S366,";",TRUE,FALSE)," ",J366)),S366),"")</f>
        <v/>
      </c>
    </row>
    <row r="367" spans="1:20">
      <c r="A367" s="30" t="s">
        <v>26102</v>
      </c>
      <c r="B367" s="55" t="s">
        <v>23288</v>
      </c>
      <c r="C367" s="56" t="str">
        <f>_xlfn.TEXTJOIN(" ",TRUE,B367,IF(ISBLANK(J367),"",_xlfn.TEXTSPLIT(J367,";")))</f>
        <v>Cellulose</v>
      </c>
      <c r="D367" s="56" t="str">
        <f>_xlfn.TEXTJOIN(" ",TRUE,B367,IF(ISBLANK(J367),"",_xlfn.TEXTSPLIT(J367,";")),IF(ISBLANK(H367),"",_xlfn.TEXTSPLIT(H367,";")))</f>
        <v>Cellulose</v>
      </c>
      <c r="E367" s="56" t="str">
        <f>_xlfn.TEXTJOIN(" ",TRUE,B367,F367,IF(ISBLANK(J367),"",_xlfn.TEXTSPLIT(J367,";")),IF(ISBLANK(G367),"",_xlfn.TEXTSPLIT(G367,";")))</f>
        <v>Cellulose</v>
      </c>
      <c r="R367" t="str" cm="1">
        <f t="array" ref="R367">IFERROR(INDEX(AOM[AOM], MATCH(1, (AOM[Edge_Value]=ani_diet!D367)*(AOM[Is_Ani_Diet_Ingredient]&lt;&gt;FALSE), 0)), "No Match in AOM")</f>
        <v>AOM_001373</v>
      </c>
      <c r="S367" t="str" cm="1">
        <f t="array" ref="S367">IFERROR(IF(INDEX(AOM[Scientific Name], MATCH(1, (AOM[Edge_Value]=ani_diet!D367)*(AOM[Is_Ani_Diet_Ingredient]&lt;&gt;FALSE), 0))=0, "", INDEX(AOM[Scientific Name], MATCH(1, (AOM[Edge_Value]=ani_diet!D367)*(AOM[Is_Ani_Diet_Ingredient]&lt;&gt;FALSE), 0))), "No Match in AOM")</f>
        <v/>
      </c>
      <c r="T367" t="str" cm="1">
        <f t="array" ref="T367">IF((S367&lt;&gt;"")*(S367&lt;&gt;"No Match in AOM"),IF(J367&lt;&gt;"",_xlfn.TEXTJOIN(";",TRUE,CONCATENATE(_xlfn.TEXTSPLIT(S367,";",TRUE,FALSE)," ",J367)),S367),"")</f>
        <v/>
      </c>
    </row>
    <row r="368" spans="1:20">
      <c r="A368" s="30" t="s">
        <v>26103</v>
      </c>
      <c r="B368" s="55" t="s">
        <v>23288</v>
      </c>
      <c r="C368" s="56" t="str">
        <f>_xlfn.TEXTJOIN(" ",TRUE,B368,IF(ISBLANK(J368),"",_xlfn.TEXTSPLIT(J368,";")))</f>
        <v>Cellulose</v>
      </c>
      <c r="D368" s="56" t="str">
        <f>_xlfn.TEXTJOIN(" ",TRUE,B368,IF(ISBLANK(J368),"",_xlfn.TEXTSPLIT(J368,";")),IF(ISBLANK(H368),"",_xlfn.TEXTSPLIT(H368,";")))</f>
        <v>Cellulose Dried Ground Heated</v>
      </c>
      <c r="E368" s="56" t="str">
        <f>_xlfn.TEXTJOIN(" ",TRUE,B368,F368,IF(ISBLANK(J368),"",_xlfn.TEXTSPLIT(J368,";")),IF(ISBLANK(G368),"",_xlfn.TEXTSPLIT(G368,";")))</f>
        <v>Cellulose Dried Ground Heated</v>
      </c>
      <c r="G368" s="55" t="s">
        <v>25969</v>
      </c>
      <c r="H368" s="55" t="s">
        <v>25969</v>
      </c>
      <c r="R368" t="str" cm="1">
        <f t="array" ref="R368">IFERROR(INDEX(AOM[AOM], MATCH(1, (AOM[Edge_Value]=ani_diet!D368)*(AOM[Is_Ani_Diet_Ingredient]&lt;&gt;FALSE), 0)), "No Match in AOM")</f>
        <v>AOM_002071</v>
      </c>
      <c r="S368" t="str" cm="1">
        <f t="array" ref="S368">IFERROR(IF(INDEX(AOM[Scientific Name], MATCH(1, (AOM[Edge_Value]=ani_diet!D368)*(AOM[Is_Ani_Diet_Ingredient]&lt;&gt;FALSE), 0))=0, "", INDEX(AOM[Scientific Name], MATCH(1, (AOM[Edge_Value]=ani_diet!D368)*(AOM[Is_Ani_Diet_Ingredient]&lt;&gt;FALSE), 0))), "No Match in AOM")</f>
        <v/>
      </c>
      <c r="T368" t="str" cm="1">
        <f t="array" ref="T368">IF((S368&lt;&gt;"")*(S368&lt;&gt;"No Match in AOM"),IF(J368&lt;&gt;"",_xlfn.TEXTJOIN(";",TRUE,CONCATENATE(_xlfn.TEXTSPLIT(S368,";",TRUE,FALSE)," ",J368)),S368),"")</f>
        <v/>
      </c>
    </row>
    <row r="369" spans="1:20">
      <c r="A369" s="30" t="s">
        <v>26104</v>
      </c>
      <c r="B369" s="55" t="s">
        <v>23288</v>
      </c>
      <c r="C369" s="56" t="str">
        <f>_xlfn.TEXTJOIN(" ",TRUE,B369,IF(ISBLANK(J369),"",_xlfn.TEXTSPLIT(J369,";")))</f>
        <v>Cellulose</v>
      </c>
      <c r="D369" s="56" t="str">
        <f>_xlfn.TEXTJOIN(" ",TRUE,B369,IF(ISBLANK(J369),"",_xlfn.TEXTSPLIT(J369,";")),IF(ISBLANK(H369),"",_xlfn.TEXTSPLIT(H369,";")))</f>
        <v>Cellulose Ground</v>
      </c>
      <c r="E369" s="56" t="str">
        <f>_xlfn.TEXTJOIN(" ",TRUE,B369,F369,IF(ISBLANK(J369),"",_xlfn.TEXTSPLIT(J369,";")),IF(ISBLANK(G369),"",_xlfn.TEXTSPLIT(G369,";")))</f>
        <v>Cellulose Ground</v>
      </c>
      <c r="G369" s="55" t="s">
        <v>6052</v>
      </c>
      <c r="H369" s="55" t="s">
        <v>6052</v>
      </c>
      <c r="R369" t="str" cm="1">
        <f t="array" ref="R369">IFERROR(INDEX(AOM[AOM], MATCH(1, (AOM[Edge_Value]=ani_diet!D369)*(AOM[Is_Ani_Diet_Ingredient]&lt;&gt;FALSE), 0)), "No Match in AOM")</f>
        <v>AOM_002070</v>
      </c>
      <c r="S369" t="str" cm="1">
        <f t="array" ref="S369">IFERROR(IF(INDEX(AOM[Scientific Name], MATCH(1, (AOM[Edge_Value]=ani_diet!D369)*(AOM[Is_Ani_Diet_Ingredient]&lt;&gt;FALSE), 0))=0, "", INDEX(AOM[Scientific Name], MATCH(1, (AOM[Edge_Value]=ani_diet!D369)*(AOM[Is_Ani_Diet_Ingredient]&lt;&gt;FALSE), 0))), "No Match in AOM")</f>
        <v/>
      </c>
      <c r="T369" t="str" cm="1">
        <f t="array" ref="T369">IF((S369&lt;&gt;"")*(S369&lt;&gt;"No Match in AOM"),IF(J369&lt;&gt;"",_xlfn.TEXTJOIN(";",TRUE,CONCATENATE(_xlfn.TEXTSPLIT(S369,";",TRUE,FALSE)," ",J369)),S369),"")</f>
        <v/>
      </c>
    </row>
    <row r="370" spans="1:20">
      <c r="A370" s="30" t="s">
        <v>23297</v>
      </c>
      <c r="B370" s="55" t="s">
        <v>23297</v>
      </c>
      <c r="C370" s="56" t="str">
        <f>_xlfn.TEXTJOIN(" ",TRUE,B370,IF(ISBLANK(J370),"",_xlfn.TEXTSPLIT(J370,";")))</f>
        <v>Cement</v>
      </c>
      <c r="D370" s="56" t="str">
        <f>_xlfn.TEXTJOIN(" ",TRUE,B370,IF(ISBLANK(J370),"",_xlfn.TEXTSPLIT(J370,";")),IF(ISBLANK(H370),"",_xlfn.TEXTSPLIT(H370,";")))</f>
        <v>Cement</v>
      </c>
      <c r="E370" s="56" t="str">
        <f>_xlfn.TEXTJOIN(" ",TRUE,B370,F370,IF(ISBLANK(J370),"",_xlfn.TEXTSPLIT(J370,";")),IF(ISBLANK(G370),"",_xlfn.TEXTSPLIT(G370,";")))</f>
        <v>Cement</v>
      </c>
      <c r="R370" t="str" cm="1">
        <f t="array" ref="R370">IFERROR(INDEX(AOM[AOM], MATCH(1, (AOM[Edge_Value]=ani_diet!D370)*(AOM[Is_Ani_Diet_Ingredient]&lt;&gt;FALSE), 0)), "No Match in AOM")</f>
        <v>AOM_000744</v>
      </c>
      <c r="S370" t="str" cm="1">
        <f t="array" ref="S370">IFERROR(IF(INDEX(AOM[Scientific Name], MATCH(1, (AOM[Edge_Value]=ani_diet!D370)*(AOM[Is_Ani_Diet_Ingredient]&lt;&gt;FALSE), 0))=0, "", INDEX(AOM[Scientific Name], MATCH(1, (AOM[Edge_Value]=ani_diet!D370)*(AOM[Is_Ani_Diet_Ingredient]&lt;&gt;FALSE), 0))), "No Match in AOM")</f>
        <v/>
      </c>
      <c r="T370" t="str" cm="1">
        <f t="array" ref="T370">IF((S370&lt;&gt;"")*(S370&lt;&gt;"No Match in AOM"),IF(J370&lt;&gt;"",_xlfn.TEXTJOIN(";",TRUE,CONCATENATE(_xlfn.TEXTSPLIT(S370,";",TRUE,FALSE)," ",J370)),S370),"")</f>
        <v/>
      </c>
    </row>
    <row r="371" spans="1:20">
      <c r="A371" s="30" t="s">
        <v>26105</v>
      </c>
      <c r="B371" s="55" t="s">
        <v>4155</v>
      </c>
      <c r="C371" s="56" t="str">
        <f>_xlfn.TEXTJOIN(" ",TRUE,B371,IF(ISBLANK(J371),"",_xlfn.TEXTSPLIT(J371,";")))</f>
        <v>Cenchrus ciliaris</v>
      </c>
      <c r="D371" s="56" t="str">
        <f>_xlfn.TEXTJOIN(" ",TRUE,B371,IF(ISBLANK(J371),"",_xlfn.TEXTSPLIT(J371,";")),IF(ISBLANK(H371),"",_xlfn.TEXTSPLIT(H371,";")))</f>
        <v>Cenchrus ciliaris</v>
      </c>
      <c r="E371" s="56" t="str">
        <f>_xlfn.TEXTJOIN(" ",TRUE,B371,F371,IF(ISBLANK(J371),"",_xlfn.TEXTSPLIT(J371,";")),IF(ISBLANK(G371),"",_xlfn.TEXTSPLIT(G371,";")))</f>
        <v>Cenchrus ciliaris</v>
      </c>
      <c r="R371" t="str" cm="1">
        <f t="array" ref="R371">IFERROR(INDEX(AOM[AOM], MATCH(1, (AOM[Edge_Value]=ani_diet!D371)*(AOM[Is_Ani_Diet_Ingredient]&lt;&gt;FALSE), 0)), "No Match in AOM")</f>
        <v>AOM_000686</v>
      </c>
      <c r="S371" t="str" cm="1">
        <f t="array" ref="S371">IFERROR(IF(INDEX(AOM[Scientific Name], MATCH(1, (AOM[Edge_Value]=ani_diet!D371)*(AOM[Is_Ani_Diet_Ingredient]&lt;&gt;FALSE), 0))=0, "", INDEX(AOM[Scientific Name], MATCH(1, (AOM[Edge_Value]=ani_diet!D371)*(AOM[Is_Ani_Diet_Ingredient]&lt;&gt;FALSE), 0))), "No Match in AOM")</f>
        <v>Cenchrus ciliaris</v>
      </c>
      <c r="T371" t="str" cm="1">
        <f t="array" ref="T371">IF((S371&lt;&gt;"")*(S371&lt;&gt;"No Match in AOM"),IF(J371&lt;&gt;"",_xlfn.TEXTJOIN(";",TRUE,CONCATENATE(_xlfn.TEXTSPLIT(S371,";",TRUE,FALSE)," ",J371)),S371),"")</f>
        <v>Cenchrus ciliaris</v>
      </c>
    </row>
    <row r="372" spans="1:20">
      <c r="A372" s="30" t="s">
        <v>26106</v>
      </c>
      <c r="B372" s="55" t="s">
        <v>4155</v>
      </c>
      <c r="C372" s="56" t="str">
        <f>_xlfn.TEXTJOIN(" ",TRUE,B372,IF(ISBLANK(J372),"",_xlfn.TEXTSPLIT(J372,";")))</f>
        <v>Cenchrus ciliaris</v>
      </c>
      <c r="D372" s="56" t="str">
        <f>_xlfn.TEXTJOIN(" ",TRUE,B372,IF(ISBLANK(J372),"",_xlfn.TEXTSPLIT(J372,";")),IF(ISBLANK(H372),"",_xlfn.TEXTSPLIT(H372,";")))</f>
        <v>Cenchrus ciliaris</v>
      </c>
      <c r="E372" s="56" t="str">
        <f>_xlfn.TEXTJOIN(" ",TRUE,B372,F372,IF(ISBLANK(J372),"",_xlfn.TEXTSPLIT(J372,";")),IF(ISBLANK(G372),"",_xlfn.TEXTSPLIT(G372,";")))</f>
        <v>Cenchrus ciliaris Chopped</v>
      </c>
      <c r="G372" s="55" t="s">
        <v>6195</v>
      </c>
      <c r="R372" t="str" cm="1">
        <f t="array" ref="R372">IFERROR(INDEX(AOM[AOM], MATCH(1, (AOM[Edge_Value]=ani_diet!D372)*(AOM[Is_Ani_Diet_Ingredient]&lt;&gt;FALSE), 0)), "No Match in AOM")</f>
        <v>AOM_000686</v>
      </c>
      <c r="S372" t="str" cm="1">
        <f t="array" ref="S372">IFERROR(IF(INDEX(AOM[Scientific Name], MATCH(1, (AOM[Edge_Value]=ani_diet!D372)*(AOM[Is_Ani_Diet_Ingredient]&lt;&gt;FALSE), 0))=0, "", INDEX(AOM[Scientific Name], MATCH(1, (AOM[Edge_Value]=ani_diet!D372)*(AOM[Is_Ani_Diet_Ingredient]&lt;&gt;FALSE), 0))), "No Match in AOM")</f>
        <v>Cenchrus ciliaris</v>
      </c>
      <c r="T372" t="str" cm="1">
        <f t="array" ref="T372">IF((S372&lt;&gt;"")*(S372&lt;&gt;"No Match in AOM"),IF(J372&lt;&gt;"",_xlfn.TEXTJOIN(";",TRUE,CONCATENATE(_xlfn.TEXTSPLIT(S372,";",TRUE,FALSE)," ",J372)),S372),"")</f>
        <v>Cenchrus ciliaris</v>
      </c>
    </row>
    <row r="373" spans="1:20">
      <c r="A373" s="30" t="s">
        <v>26107</v>
      </c>
      <c r="B373" s="55" t="s">
        <v>4155</v>
      </c>
      <c r="C373" s="56" t="str">
        <f>_xlfn.TEXTJOIN(" ",TRUE,B373,IF(ISBLANK(J373),"",_xlfn.TEXTSPLIT(J373,";")))</f>
        <v>Cenchrus ciliaris</v>
      </c>
      <c r="D373" s="56" t="str">
        <f>_xlfn.TEXTJOIN(" ",TRUE,B373,IF(ISBLANK(J373),"",_xlfn.TEXTSPLIT(J373,";")),IF(ISBLANK(H373),"",_xlfn.TEXTSPLIT(H373,";")))</f>
        <v>Cenchrus ciliaris Dried</v>
      </c>
      <c r="E373" s="56" t="str">
        <f>_xlfn.TEXTJOIN(" ",TRUE,B373,F373,IF(ISBLANK(J373),"",_xlfn.TEXTSPLIT(J373,";")),IF(ISBLANK(G373),"",_xlfn.TEXTSPLIT(G373,";")))</f>
        <v>Cenchrus ciliaris Hay</v>
      </c>
      <c r="G373" s="55" t="s">
        <v>17482</v>
      </c>
      <c r="H373" s="55" t="s">
        <v>17480</v>
      </c>
      <c r="L373" s="32" t="s">
        <v>324</v>
      </c>
      <c r="R373" t="str" cm="1">
        <f t="array" ref="R373">IFERROR(INDEX(AOM[AOM], MATCH(1, (AOM[Edge_Value]=ani_diet!D373)*(AOM[Is_Ani_Diet_Ingredient]&lt;&gt;FALSE), 0)), "No Match in AOM")</f>
        <v>AOM_001400</v>
      </c>
      <c r="S373" t="str" cm="1">
        <f t="array" ref="S373">IFERROR(IF(INDEX(AOM[Scientific Name], MATCH(1, (AOM[Edge_Value]=ani_diet!D373)*(AOM[Is_Ani_Diet_Ingredient]&lt;&gt;FALSE), 0))=0, "", INDEX(AOM[Scientific Name], MATCH(1, (AOM[Edge_Value]=ani_diet!D373)*(AOM[Is_Ani_Diet_Ingredient]&lt;&gt;FALSE), 0))), "No Match in AOM")</f>
        <v>Cenchrus ciliaris</v>
      </c>
      <c r="T373" t="str" cm="1">
        <f t="array" ref="T373">IF((S373&lt;&gt;"")*(S373&lt;&gt;"No Match in AOM"),IF(J373&lt;&gt;"",_xlfn.TEXTJOIN(";",TRUE,CONCATENATE(_xlfn.TEXTSPLIT(S373,";",TRUE,FALSE)," ",J373)),S373),"")</f>
        <v>Cenchrus ciliaris</v>
      </c>
    </row>
    <row r="374" spans="1:20">
      <c r="A374" s="30" t="s">
        <v>26108</v>
      </c>
      <c r="B374" s="55" t="s">
        <v>4155</v>
      </c>
      <c r="C374" s="56" t="str">
        <f>_xlfn.TEXTJOIN(" ",TRUE,B374,IF(ISBLANK(J374),"",_xlfn.TEXTSPLIT(J374,";")))</f>
        <v>Cenchrus ciliaris</v>
      </c>
      <c r="D374" s="56" t="str">
        <f>_xlfn.TEXTJOIN(" ",TRUE,B374,IF(ISBLANK(J374),"",_xlfn.TEXTSPLIT(J374,";")),IF(ISBLANK(H374),"",_xlfn.TEXTSPLIT(H374,";")))</f>
        <v>Cenchrus ciliaris Dried</v>
      </c>
      <c r="E374" s="56" t="str">
        <f>_xlfn.TEXTJOIN(" ",TRUE,B374,F374,IF(ISBLANK(J374),"",_xlfn.TEXTSPLIT(J374,";")),IF(ISBLANK(G374),"",_xlfn.TEXTSPLIT(G374,";")))</f>
        <v>Cenchrus ciliaris Chopped Dried</v>
      </c>
      <c r="G374" s="55" t="s">
        <v>25774</v>
      </c>
      <c r="H374" s="55" t="s">
        <v>17480</v>
      </c>
      <c r="L374" s="32" t="s">
        <v>324</v>
      </c>
      <c r="R374" t="str" cm="1">
        <f t="array" ref="R374">IFERROR(INDEX(AOM[AOM], MATCH(1, (AOM[Edge_Value]=ani_diet!D374)*(AOM[Is_Ani_Diet_Ingredient]&lt;&gt;FALSE), 0)), "No Match in AOM")</f>
        <v>AOM_001400</v>
      </c>
      <c r="S374" t="str" cm="1">
        <f t="array" ref="S374">IFERROR(IF(INDEX(AOM[Scientific Name], MATCH(1, (AOM[Edge_Value]=ani_diet!D374)*(AOM[Is_Ani_Diet_Ingredient]&lt;&gt;FALSE), 0))=0, "", INDEX(AOM[Scientific Name], MATCH(1, (AOM[Edge_Value]=ani_diet!D374)*(AOM[Is_Ani_Diet_Ingredient]&lt;&gt;FALSE), 0))), "No Match in AOM")</f>
        <v>Cenchrus ciliaris</v>
      </c>
      <c r="T374" t="str" cm="1">
        <f t="array" ref="T374">IF((S374&lt;&gt;"")*(S374&lt;&gt;"No Match in AOM"),IF(J374&lt;&gt;"",_xlfn.TEXTJOIN(";",TRUE,CONCATENATE(_xlfn.TEXTSPLIT(S374,";",TRUE,FALSE)," ",J374)),S374),"")</f>
        <v>Cenchrus ciliaris</v>
      </c>
    </row>
    <row r="375" spans="1:20">
      <c r="A375" s="30" t="s">
        <v>22715</v>
      </c>
      <c r="B375" s="55" t="s">
        <v>22715</v>
      </c>
      <c r="C375" s="56" t="str">
        <f>_xlfn.TEXTJOIN(" ",TRUE,B375,IF(ISBLANK(J375),"",_xlfn.TEXTSPLIT(J375,";")))</f>
        <v>Centrosema molle</v>
      </c>
      <c r="D375" s="56" t="str">
        <f>_xlfn.TEXTJOIN(" ",TRUE,B375,IF(ISBLANK(J375),"",_xlfn.TEXTSPLIT(J375,";")),IF(ISBLANK(H375),"",_xlfn.TEXTSPLIT(H375,";")))</f>
        <v>Centrosema molle</v>
      </c>
      <c r="E375" s="56" t="str">
        <f>_xlfn.TEXTJOIN(" ",TRUE,B375,F375,IF(ISBLANK(J375),"",_xlfn.TEXTSPLIT(J375,";")),IF(ISBLANK(G375),"",_xlfn.TEXTSPLIT(G375,";")))</f>
        <v>Centrosema molle</v>
      </c>
      <c r="R375" t="str" cm="1">
        <f t="array" ref="R375">IFERROR(INDEX(AOM[AOM], MATCH(1, (AOM[Edge_Value]=ani_diet!D375)*(AOM[Is_Ani_Diet_Ingredient]&lt;&gt;FALSE), 0)), "No Match in AOM")</f>
        <v>AOM_001527</v>
      </c>
      <c r="S375" t="str" cm="1">
        <f t="array" ref="S375">IFERROR(IF(INDEX(AOM[Scientific Name], MATCH(1, (AOM[Edge_Value]=ani_diet!D375)*(AOM[Is_Ani_Diet_Ingredient]&lt;&gt;FALSE), 0))=0, "", INDEX(AOM[Scientific Name], MATCH(1, (AOM[Edge_Value]=ani_diet!D375)*(AOM[Is_Ani_Diet_Ingredient]&lt;&gt;FALSE), 0))), "No Match in AOM")</f>
        <v>Centrosema molle</v>
      </c>
      <c r="T375" t="str" cm="1">
        <f t="array" ref="T375">IF((S375&lt;&gt;"")*(S375&lt;&gt;"No Match in AOM"),IF(J375&lt;&gt;"",_xlfn.TEXTJOIN(";",TRUE,CONCATENATE(_xlfn.TEXTSPLIT(S375,";",TRUE,FALSE)," ",J375)),S375),"")</f>
        <v>Centrosema molle</v>
      </c>
    </row>
    <row r="376" spans="1:20">
      <c r="A376" s="30" t="s">
        <v>26109</v>
      </c>
      <c r="B376" s="55" t="s">
        <v>22715</v>
      </c>
      <c r="C376" s="56" t="str">
        <f>_xlfn.TEXTJOIN(" ",TRUE,B376,IF(ISBLANK(J376),"",_xlfn.TEXTSPLIT(J376,";")))</f>
        <v>Centrosema molle Leaves</v>
      </c>
      <c r="D376" s="56" t="str">
        <f>_xlfn.TEXTJOIN(" ",TRUE,B376,IF(ISBLANK(J376),"",_xlfn.TEXTSPLIT(J376,";")),IF(ISBLANK(H376),"",_xlfn.TEXTSPLIT(H376,";")))</f>
        <v>Centrosema molle Leaves</v>
      </c>
      <c r="E376" s="56" t="str">
        <f>_xlfn.TEXTJOIN(" ",TRUE,B376,F376,IF(ISBLANK(J376),"",_xlfn.TEXTSPLIT(J376,";")),IF(ISBLANK(G376),"",_xlfn.TEXTSPLIT(G376,";")))</f>
        <v>Centrosema molle Leaves</v>
      </c>
      <c r="J376" s="55" t="s">
        <v>6187</v>
      </c>
      <c r="R376" t="str" cm="1">
        <f t="array" ref="R376">IFERROR(INDEX(AOM[AOM], MATCH(1, (AOM[Edge_Value]=ani_diet!D376)*(AOM[Is_Ani_Diet_Ingredient]&lt;&gt;FALSE), 0)), "No Match in AOM")</f>
        <v>AOM_001528</v>
      </c>
      <c r="S376" t="str" cm="1">
        <f t="array" ref="S376">IFERROR(IF(INDEX(AOM[Scientific Name], MATCH(1, (AOM[Edge_Value]=ani_diet!D376)*(AOM[Is_Ani_Diet_Ingredient]&lt;&gt;FALSE), 0))=0, "", INDEX(AOM[Scientific Name], MATCH(1, (AOM[Edge_Value]=ani_diet!D376)*(AOM[Is_Ani_Diet_Ingredient]&lt;&gt;FALSE), 0))), "No Match in AOM")</f>
        <v>Centrosema molle</v>
      </c>
      <c r="T376" t="str" cm="1">
        <f t="array" ref="T376">IF((S376&lt;&gt;"")*(S376&lt;&gt;"No Match in AOM"),IF(J376&lt;&gt;"",_xlfn.TEXTJOIN(";",TRUE,CONCATENATE(_xlfn.TEXTSPLIT(S376,";",TRUE,FALSE)," ",J376)),S376),"")</f>
        <v>Centrosema molle Leaves</v>
      </c>
    </row>
    <row r="377" spans="1:20">
      <c r="A377" s="30" t="s">
        <v>26110</v>
      </c>
      <c r="B377" s="55" t="s">
        <v>3774</v>
      </c>
      <c r="C377" s="56" t="str">
        <f>_xlfn.TEXTJOIN(" ",TRUE,B377,IF(ISBLANK(J377),"",_xlfn.TEXTSPLIT(J377,";")))</f>
        <v>Centrosema pubescens</v>
      </c>
      <c r="D377" s="56" t="str">
        <f>_xlfn.TEXTJOIN(" ",TRUE,B377,IF(ISBLANK(J377),"",_xlfn.TEXTSPLIT(J377,";")),IF(ISBLANK(H377),"",_xlfn.TEXTSPLIT(H377,";")))</f>
        <v>Centrosema pubescens</v>
      </c>
      <c r="E377" s="56" t="str">
        <f>_xlfn.TEXTJOIN(" ",TRUE,B377,F377,IF(ISBLANK(J377),"",_xlfn.TEXTSPLIT(J377,";")),IF(ISBLANK(G377),"",_xlfn.TEXTSPLIT(G377,";")))</f>
        <v>Centrosema pubescens</v>
      </c>
      <c r="R377" t="str" cm="1">
        <f t="array" ref="R377">IFERROR(INDEX(AOM[AOM], MATCH(1, (AOM[Edge_Value]=ani_diet!D377)*(AOM[Is_Ani_Diet_Ingredient]&lt;&gt;FALSE), 0)), "No Match in AOM")</f>
        <v>AOM_001208</v>
      </c>
      <c r="S377" t="str" cm="1">
        <f t="array" ref="S377">IFERROR(IF(INDEX(AOM[Scientific Name], MATCH(1, (AOM[Edge_Value]=ani_diet!D377)*(AOM[Is_Ani_Diet_Ingredient]&lt;&gt;FALSE), 0))=0, "", INDEX(AOM[Scientific Name], MATCH(1, (AOM[Edge_Value]=ani_diet!D377)*(AOM[Is_Ani_Diet_Ingredient]&lt;&gt;FALSE), 0))), "No Match in AOM")</f>
        <v>Centrosema pubescens</v>
      </c>
      <c r="T377" t="str" cm="1">
        <f t="array" ref="T377">IF((S377&lt;&gt;"")*(S377&lt;&gt;"No Match in AOM"),IF(J377&lt;&gt;"",_xlfn.TEXTJOIN(";",TRUE,CONCATENATE(_xlfn.TEXTSPLIT(S377,";",TRUE,FALSE)," ",J377)),S377),"")</f>
        <v>Centrosema pubescens</v>
      </c>
    </row>
    <row r="378" spans="1:20">
      <c r="A378" s="30" t="s">
        <v>26111</v>
      </c>
      <c r="B378" s="55" t="s">
        <v>3774</v>
      </c>
      <c r="C378" s="56" t="str">
        <f>_xlfn.TEXTJOIN(" ",TRUE,B378,IF(ISBLANK(J378),"",_xlfn.TEXTSPLIT(J378,";")))</f>
        <v>Centrosema pubescens</v>
      </c>
      <c r="D378" s="56" t="str">
        <f>_xlfn.TEXTJOIN(" ",TRUE,B378,IF(ISBLANK(J378),"",_xlfn.TEXTSPLIT(J378,";")),IF(ISBLANK(H378),"",_xlfn.TEXTSPLIT(H378,";")))</f>
        <v>Centrosema pubescens</v>
      </c>
      <c r="E378" s="56" t="str">
        <f>_xlfn.TEXTJOIN(" ",TRUE,B378,F378,IF(ISBLANK(J378),"",_xlfn.TEXTSPLIT(J378,";")),IF(ISBLANK(G378),"",_xlfn.TEXTSPLIT(G378,";")))</f>
        <v>Centrosema pubescens Chopped</v>
      </c>
      <c r="G378" s="55" t="s">
        <v>6195</v>
      </c>
      <c r="I378" s="55" t="s">
        <v>6195</v>
      </c>
      <c r="R378" t="str" cm="1">
        <f t="array" ref="R378">IFERROR(INDEX(AOM[AOM], MATCH(1, (AOM[Edge_Value]=ani_diet!D378)*(AOM[Is_Ani_Diet_Ingredient]&lt;&gt;FALSE), 0)), "No Match in AOM")</f>
        <v>AOM_001208</v>
      </c>
      <c r="S378" t="str" cm="1">
        <f t="array" ref="S378">IFERROR(IF(INDEX(AOM[Scientific Name], MATCH(1, (AOM[Edge_Value]=ani_diet!D378)*(AOM[Is_Ani_Diet_Ingredient]&lt;&gt;FALSE), 0))=0, "", INDEX(AOM[Scientific Name], MATCH(1, (AOM[Edge_Value]=ani_diet!D378)*(AOM[Is_Ani_Diet_Ingredient]&lt;&gt;FALSE), 0))), "No Match in AOM")</f>
        <v>Centrosema pubescens</v>
      </c>
      <c r="T378" t="str" cm="1">
        <f t="array" ref="T378">IF((S378&lt;&gt;"")*(S378&lt;&gt;"No Match in AOM"),IF(J378&lt;&gt;"",_xlfn.TEXTJOIN(";",TRUE,CONCATENATE(_xlfn.TEXTSPLIT(S378,";",TRUE,FALSE)," ",J378)),S378),"")</f>
        <v>Centrosema pubescens</v>
      </c>
    </row>
    <row r="379" spans="1:20">
      <c r="A379" s="30" t="s">
        <v>26112</v>
      </c>
      <c r="B379" s="55" t="s">
        <v>3774</v>
      </c>
      <c r="C379" s="56" t="str">
        <f>_xlfn.TEXTJOIN(" ",TRUE,B379,IF(ISBLANK(J379),"",_xlfn.TEXTSPLIT(J379,";")))</f>
        <v>Centrosema pubescens</v>
      </c>
      <c r="D379" s="56" t="str">
        <f>_xlfn.TEXTJOIN(" ",TRUE,B379,IF(ISBLANK(J379),"",_xlfn.TEXTSPLIT(J379,";")),IF(ISBLANK(H379),"",_xlfn.TEXTSPLIT(H379,";")))</f>
        <v>Centrosema pubescens Dried</v>
      </c>
      <c r="E379" s="56" t="str">
        <f>_xlfn.TEXTJOIN(" ",TRUE,B379,F379,IF(ISBLANK(J379),"",_xlfn.TEXTSPLIT(J379,";")),IF(ISBLANK(G379),"",_xlfn.TEXTSPLIT(G379,";")))</f>
        <v>Centrosema pubescens Dried</v>
      </c>
      <c r="G379" s="55" t="s">
        <v>17480</v>
      </c>
      <c r="H379" s="55" t="s">
        <v>17480</v>
      </c>
      <c r="R379" t="str" cm="1">
        <f t="array" ref="R379">IFERROR(INDEX(AOM[AOM], MATCH(1, (AOM[Edge_Value]=ani_diet!D379)*(AOM[Is_Ani_Diet_Ingredient]&lt;&gt;FALSE), 0)), "No Match in AOM")</f>
        <v>AOM_006062</v>
      </c>
      <c r="S379" t="str" cm="1">
        <f t="array" ref="S379">IFERROR(IF(INDEX(AOM[Scientific Name], MATCH(1, (AOM[Edge_Value]=ani_diet!D379)*(AOM[Is_Ani_Diet_Ingredient]&lt;&gt;FALSE), 0))=0, "", INDEX(AOM[Scientific Name], MATCH(1, (AOM[Edge_Value]=ani_diet!D379)*(AOM[Is_Ani_Diet_Ingredient]&lt;&gt;FALSE), 0))), "No Match in AOM")</f>
        <v>Centrosema pubescens</v>
      </c>
      <c r="T379" t="str" cm="1">
        <f t="array" ref="T379">IF((S379&lt;&gt;"")*(S379&lt;&gt;"No Match in AOM"),IF(J379&lt;&gt;"",_xlfn.TEXTJOIN(";",TRUE,CONCATENATE(_xlfn.TEXTSPLIT(S379,";",TRUE,FALSE)," ",J379)),S379),"")</f>
        <v>Centrosema pubescens</v>
      </c>
    </row>
    <row r="380" spans="1:20">
      <c r="A380" s="30" t="s">
        <v>26113</v>
      </c>
      <c r="B380" s="55" t="s">
        <v>3774</v>
      </c>
      <c r="C380" s="56" t="str">
        <f>_xlfn.TEXTJOIN(" ",TRUE,B380,IF(ISBLANK(J380),"",_xlfn.TEXTSPLIT(J380,";")))</f>
        <v>Centrosema pubescens</v>
      </c>
      <c r="D380" s="56" t="str">
        <f>_xlfn.TEXTJOIN(" ",TRUE,B380,IF(ISBLANK(J380),"",_xlfn.TEXTSPLIT(J380,";")),IF(ISBLANK(H380),"",_xlfn.TEXTSPLIT(H380,";")))</f>
        <v>Centrosema pubescens Dried Ground</v>
      </c>
      <c r="E380" s="56" t="str">
        <f>_xlfn.TEXTJOIN(" ",TRUE,B380,F380,IF(ISBLANK(J380),"",_xlfn.TEXTSPLIT(J380,";")),IF(ISBLANK(G380),"",_xlfn.TEXTSPLIT(G380,";")))</f>
        <v>Centrosema pubescens Dried Ground</v>
      </c>
      <c r="G380" s="55" t="s">
        <v>25767</v>
      </c>
      <c r="H380" s="55" t="s">
        <v>25767</v>
      </c>
      <c r="R380" t="str" cm="1">
        <f t="array" ref="R380">IFERROR(INDEX(AOM[AOM], MATCH(1, (AOM[Edge_Value]=ani_diet!D380)*(AOM[Is_Ani_Diet_Ingredient]&lt;&gt;FALSE), 0)), "No Match in AOM")</f>
        <v>AOM_002066</v>
      </c>
      <c r="S380" t="str" cm="1">
        <f t="array" ref="S380">IFERROR(IF(INDEX(AOM[Scientific Name], MATCH(1, (AOM[Edge_Value]=ani_diet!D380)*(AOM[Is_Ani_Diet_Ingredient]&lt;&gt;FALSE), 0))=0, "", INDEX(AOM[Scientific Name], MATCH(1, (AOM[Edge_Value]=ani_diet!D380)*(AOM[Is_Ani_Diet_Ingredient]&lt;&gt;FALSE), 0))), "No Match in AOM")</f>
        <v>Centrosema pubescens</v>
      </c>
      <c r="T380" t="str" cm="1">
        <f t="array" ref="T380">IF((S380&lt;&gt;"")*(S380&lt;&gt;"No Match in AOM"),IF(J380&lt;&gt;"",_xlfn.TEXTJOIN(";",TRUE,CONCATENATE(_xlfn.TEXTSPLIT(S380,";",TRUE,FALSE)," ",J380)),S380),"")</f>
        <v>Centrosema pubescens</v>
      </c>
    </row>
    <row r="381" spans="1:20">
      <c r="A381" s="30" t="s">
        <v>26114</v>
      </c>
      <c r="B381" s="55" t="s">
        <v>3774</v>
      </c>
      <c r="C381" s="56" t="str">
        <f>_xlfn.TEXTJOIN(" ",TRUE,B381,IF(ISBLANK(J381),"",_xlfn.TEXTSPLIT(J381,";")))</f>
        <v>Centrosema pubescens</v>
      </c>
      <c r="D381" s="56" t="str">
        <f>_xlfn.TEXTJOIN(" ",TRUE,B381,IF(ISBLANK(J381),"",_xlfn.TEXTSPLIT(J381,";")),IF(ISBLANK(H381),"",_xlfn.TEXTSPLIT(H381,";")))</f>
        <v>Centrosema pubescens Ensiled</v>
      </c>
      <c r="E381" s="56" t="str">
        <f>_xlfn.TEXTJOIN(" ",TRUE,B381,F381,IF(ISBLANK(J381),"",_xlfn.TEXTSPLIT(J381,";")),IF(ISBLANK(G381),"",_xlfn.TEXTSPLIT(G381,";")))</f>
        <v>Centrosema pubescens Chopped Ensiled</v>
      </c>
      <c r="G381" s="55" t="s">
        <v>25861</v>
      </c>
      <c r="H381" s="55" t="s">
        <v>17494</v>
      </c>
      <c r="I381" s="55" t="s">
        <v>6195</v>
      </c>
      <c r="R381" t="str" cm="1">
        <f t="array" ref="R381">IFERROR(INDEX(AOM[AOM], MATCH(1, (AOM[Edge_Value]=ani_diet!D381)*(AOM[Is_Ani_Diet_Ingredient]&lt;&gt;FALSE), 0)), "No Match in AOM")</f>
        <v>AOM_001727</v>
      </c>
      <c r="S381" t="str" cm="1">
        <f t="array" ref="S381">IFERROR(IF(INDEX(AOM[Scientific Name], MATCH(1, (AOM[Edge_Value]=ani_diet!D381)*(AOM[Is_Ani_Diet_Ingredient]&lt;&gt;FALSE), 0))=0, "", INDEX(AOM[Scientific Name], MATCH(1, (AOM[Edge_Value]=ani_diet!D381)*(AOM[Is_Ani_Diet_Ingredient]&lt;&gt;FALSE), 0))), "No Match in AOM")</f>
        <v>Centrosema pubescens</v>
      </c>
      <c r="T381" t="str" cm="1">
        <f t="array" ref="T381">IF((S381&lt;&gt;"")*(S381&lt;&gt;"No Match in AOM"),IF(J381&lt;&gt;"",_xlfn.TEXTJOIN(";",TRUE,CONCATENATE(_xlfn.TEXTSPLIT(S381,";",TRUE,FALSE)," ",J381)),S381),"")</f>
        <v>Centrosema pubescens</v>
      </c>
    </row>
    <row r="382" spans="1:20">
      <c r="A382" s="30" t="s">
        <v>22729</v>
      </c>
      <c r="B382" s="55" t="s">
        <v>3774</v>
      </c>
      <c r="C382" s="56" t="str">
        <f>_xlfn.TEXTJOIN(" ",TRUE,B382,IF(ISBLANK(J382),"",_xlfn.TEXTSPLIT(J382,";")))</f>
        <v>Centrosema pubescens Leaves</v>
      </c>
      <c r="D382" s="56" t="str">
        <f>_xlfn.TEXTJOIN(" ",TRUE,B382,IF(ISBLANK(J382),"",_xlfn.TEXTSPLIT(J382,";")),IF(ISBLANK(H382),"",_xlfn.TEXTSPLIT(H382,";")))</f>
        <v>Centrosema pubescens Leaves</v>
      </c>
      <c r="E382" s="56" t="str">
        <f>_xlfn.TEXTJOIN(" ",TRUE,B382,F382,IF(ISBLANK(J382),"",_xlfn.TEXTSPLIT(J382,";")),IF(ISBLANK(G382),"",_xlfn.TEXTSPLIT(G382,";")))</f>
        <v>Centrosema pubescens Leaves</v>
      </c>
      <c r="J382" s="55" t="s">
        <v>6187</v>
      </c>
      <c r="R382" t="str" cm="1">
        <f t="array" ref="R382">IFERROR(INDEX(AOM[AOM], MATCH(1, (AOM[Edge_Value]=ani_diet!D382)*(AOM[Is_Ani_Diet_Ingredient]&lt;&gt;FALSE), 0)), "No Match in AOM")</f>
        <v>AOM_003549</v>
      </c>
      <c r="S382" t="str" cm="1">
        <f t="array" ref="S382">IFERROR(IF(INDEX(AOM[Scientific Name], MATCH(1, (AOM[Edge_Value]=ani_diet!D382)*(AOM[Is_Ani_Diet_Ingredient]&lt;&gt;FALSE), 0))=0, "", INDEX(AOM[Scientific Name], MATCH(1, (AOM[Edge_Value]=ani_diet!D382)*(AOM[Is_Ani_Diet_Ingredient]&lt;&gt;FALSE), 0))), "No Match in AOM")</f>
        <v>Centrosema pubescens</v>
      </c>
      <c r="T382" t="str" cm="1">
        <f t="array" ref="T382">IF((S382&lt;&gt;"")*(S382&lt;&gt;"No Match in AOM"),IF(J382&lt;&gt;"",_xlfn.TEXTJOIN(";",TRUE,CONCATENATE(_xlfn.TEXTSPLIT(S382,";",TRUE,FALSE)," ",J382)),S382),"")</f>
        <v>Centrosema pubescens Leaves</v>
      </c>
    </row>
    <row r="383" spans="1:20">
      <c r="A383" s="30" t="s">
        <v>26115</v>
      </c>
      <c r="B383" s="55" t="s">
        <v>3774</v>
      </c>
      <c r="C383" s="56" t="str">
        <f>_xlfn.TEXTJOIN(" ",TRUE,B383,IF(ISBLANK(J383),"",_xlfn.TEXTSPLIT(J383,";")))</f>
        <v>Centrosema pubescens Leaves</v>
      </c>
      <c r="D383" s="56" t="str">
        <f>_xlfn.TEXTJOIN(" ",TRUE,B383,IF(ISBLANK(J383),"",_xlfn.TEXTSPLIT(J383,";")),IF(ISBLANK(H383),"",_xlfn.TEXTSPLIT(H383,";")))</f>
        <v>Centrosema pubescens Leaves Dried Ground</v>
      </c>
      <c r="E383" s="56" t="str">
        <f>_xlfn.TEXTJOIN(" ",TRUE,B383,F383,IF(ISBLANK(J383),"",_xlfn.TEXTSPLIT(J383,";")),IF(ISBLANK(G383),"",_xlfn.TEXTSPLIT(G383,";")))</f>
        <v>Centrosema pubescens Leaves Dried Ground</v>
      </c>
      <c r="G383" s="55" t="s">
        <v>25767</v>
      </c>
      <c r="H383" s="55" t="s">
        <v>25767</v>
      </c>
      <c r="J383" s="55" t="s">
        <v>6187</v>
      </c>
      <c r="R383" t="str" cm="1">
        <f t="array" ref="R383">IFERROR(INDEX(AOM[AOM], MATCH(1, (AOM[Edge_Value]=ani_diet!D383)*(AOM[Is_Ani_Diet_Ingredient]&lt;&gt;FALSE), 0)), "No Match in AOM")</f>
        <v>AOM_006061</v>
      </c>
      <c r="S383" t="str" cm="1">
        <f t="array" ref="S383">IFERROR(IF(INDEX(AOM[Scientific Name], MATCH(1, (AOM[Edge_Value]=ani_diet!D383)*(AOM[Is_Ani_Diet_Ingredient]&lt;&gt;FALSE), 0))=0, "", INDEX(AOM[Scientific Name], MATCH(1, (AOM[Edge_Value]=ani_diet!D383)*(AOM[Is_Ani_Diet_Ingredient]&lt;&gt;FALSE), 0))), "No Match in AOM")</f>
        <v>Centrosema pubescens</v>
      </c>
      <c r="T383" t="str" cm="1">
        <f t="array" ref="T383">IF((S383&lt;&gt;"")*(S383&lt;&gt;"No Match in AOM"),IF(J383&lt;&gt;"",_xlfn.TEXTJOIN(";",TRUE,CONCATENATE(_xlfn.TEXTSPLIT(S383,";",TRUE,FALSE)," ",J383)),S383),"")</f>
        <v>Centrosema pubescens Leaves</v>
      </c>
    </row>
    <row r="384" spans="1:20">
      <c r="A384" s="30" t="s">
        <v>26116</v>
      </c>
      <c r="B384" s="55" t="s">
        <v>18691</v>
      </c>
      <c r="C384" s="56" t="str">
        <f>_xlfn.TEXTJOIN(" ",TRUE,B384,IF(ISBLANK(J384),"",_xlfn.TEXTSPLIT(J384,";")))</f>
        <v>Ceratonia siliqua</v>
      </c>
      <c r="D384" s="56" t="str">
        <f>_xlfn.TEXTJOIN(" ",TRUE,B384,IF(ISBLANK(J384),"",_xlfn.TEXTSPLIT(J384,";")),IF(ISBLANK(H384),"",_xlfn.TEXTSPLIT(H384,";")))</f>
        <v>Ceratonia siliqua Ground</v>
      </c>
      <c r="E384" s="56" t="str">
        <f>_xlfn.TEXTJOIN(" ",TRUE,B384,F384,IF(ISBLANK(J384),"",_xlfn.TEXTSPLIT(J384,";")),IF(ISBLANK(G384),"",_xlfn.TEXTSPLIT(G384,";")))</f>
        <v>Ceratonia siliqua Ground</v>
      </c>
      <c r="G384" s="55" t="s">
        <v>6052</v>
      </c>
      <c r="H384" s="55" t="s">
        <v>6052</v>
      </c>
      <c r="I384" s="55" t="s">
        <v>6195</v>
      </c>
      <c r="R384" t="str" cm="1">
        <f t="array" ref="R384">IFERROR(INDEX(AOM[AOM], MATCH(1, (AOM[Edge_Value]=ani_diet!D384)*(AOM[Is_Ani_Diet_Ingredient]&lt;&gt;FALSE), 0)), "No Match in AOM")</f>
        <v>AOM_006063</v>
      </c>
      <c r="S384" t="str" cm="1">
        <f t="array" ref="S384">IFERROR(IF(INDEX(AOM[Scientific Name], MATCH(1, (AOM[Edge_Value]=ani_diet!D384)*(AOM[Is_Ani_Diet_Ingredient]&lt;&gt;FALSE), 0))=0, "", INDEX(AOM[Scientific Name], MATCH(1, (AOM[Edge_Value]=ani_diet!D384)*(AOM[Is_Ani_Diet_Ingredient]&lt;&gt;FALSE), 0))), "No Match in AOM")</f>
        <v>Ceratonia siliqua</v>
      </c>
      <c r="T384" t="str" cm="1">
        <f t="array" ref="T384">IF((S384&lt;&gt;"")*(S384&lt;&gt;"No Match in AOM"),IF(J384&lt;&gt;"",_xlfn.TEXTJOIN(";",TRUE,CONCATENATE(_xlfn.TEXTSPLIT(S384,";",TRUE,FALSE)," ",J384)),S384),"")</f>
        <v>Ceratonia siliqua</v>
      </c>
    </row>
    <row r="385" spans="1:20">
      <c r="A385" s="30" t="s">
        <v>26117</v>
      </c>
      <c r="B385" s="55" t="s">
        <v>18800</v>
      </c>
      <c r="C385" s="56" t="str">
        <f>_xlfn.TEXTJOIN(" ",TRUE,B385,IF(ISBLANK(J385),"",_xlfn.TEXTSPLIT(J385,";")))</f>
        <v>Cereal Spent Grain</v>
      </c>
      <c r="D385" s="56" t="str">
        <f>_xlfn.TEXTJOIN(" ",TRUE,B385,IF(ISBLANK(J385),"",_xlfn.TEXTSPLIT(J385,";")),IF(ISBLANK(H385),"",_xlfn.TEXTSPLIT(H385,";")))</f>
        <v>Cereal Spent Grain</v>
      </c>
      <c r="E385" s="56" t="str">
        <f>_xlfn.TEXTJOIN(" ",TRUE,B385,F385,IF(ISBLANK(J385),"",_xlfn.TEXTSPLIT(J385,";")),IF(ISBLANK(G385),"",_xlfn.TEXTSPLIT(G385,";")))</f>
        <v>Cereal Spent Grain</v>
      </c>
      <c r="R385" t="str" cm="1">
        <f t="array" ref="R385">IFERROR(INDEX(AOM[AOM], MATCH(1, (AOM[Edge_Value]=ani_diet!D385)*(AOM[Is_Ani_Diet_Ingredient]&lt;&gt;FALSE), 0)), "No Match in AOM")</f>
        <v>AOM_003565</v>
      </c>
      <c r="S385" t="str" cm="1">
        <f t="array" ref="S385">IFERROR(IF(INDEX(AOM[Scientific Name], MATCH(1, (AOM[Edge_Value]=ani_diet!D385)*(AOM[Is_Ani_Diet_Ingredient]&lt;&gt;FALSE), 0))=0, "", INDEX(AOM[Scientific Name], MATCH(1, (AOM[Edge_Value]=ani_diet!D385)*(AOM[Is_Ani_Diet_Ingredient]&lt;&gt;FALSE), 0))), "No Match in AOM")</f>
        <v/>
      </c>
      <c r="T385" t="str" cm="1">
        <f t="array" ref="T385">IF((S385&lt;&gt;"")*(S385&lt;&gt;"No Match in AOM"),IF(J385&lt;&gt;"",_xlfn.TEXTJOIN(";",TRUE,CONCATENATE(_xlfn.TEXTSPLIT(S385,";",TRUE,FALSE)," ",J385)),S385),"")</f>
        <v/>
      </c>
    </row>
    <row r="386" spans="1:20">
      <c r="A386" s="30" t="s">
        <v>26118</v>
      </c>
      <c r="B386" s="55" t="s">
        <v>18800</v>
      </c>
      <c r="C386" s="56" t="str">
        <f>_xlfn.TEXTJOIN(" ",TRUE,B386,IF(ISBLANK(J386),"",_xlfn.TEXTSPLIT(J386,";")))</f>
        <v>Cereal Spent Grain</v>
      </c>
      <c r="D386" s="56" t="str">
        <f>_xlfn.TEXTJOIN(" ",TRUE,B386,IF(ISBLANK(J386),"",_xlfn.TEXTSPLIT(J386,";")),IF(ISBLANK(H386),"",_xlfn.TEXTSPLIT(H386,";")))</f>
        <v>Cereal Spent Grain Ground</v>
      </c>
      <c r="E386" s="56" t="str">
        <f>_xlfn.TEXTJOIN(" ",TRUE,B386,F386,IF(ISBLANK(J386),"",_xlfn.TEXTSPLIT(J386,";")),IF(ISBLANK(G386),"",_xlfn.TEXTSPLIT(G386,";")))</f>
        <v>Cereal Spent Grain Ground</v>
      </c>
      <c r="G386" s="55" t="s">
        <v>6052</v>
      </c>
      <c r="H386" s="55" t="s">
        <v>6052</v>
      </c>
      <c r="R386" t="str" cm="1">
        <f t="array" ref="R386">IFERROR(INDEX(AOM[AOM], MATCH(1, (AOM[Edge_Value]=ani_diet!D386)*(AOM[Is_Ani_Diet_Ingredient]&lt;&gt;FALSE), 0)), "No Match in AOM")</f>
        <v>AOM_006064</v>
      </c>
      <c r="S386" t="str" cm="1">
        <f t="array" ref="S386">IFERROR(IF(INDEX(AOM[Scientific Name], MATCH(1, (AOM[Edge_Value]=ani_diet!D386)*(AOM[Is_Ani_Diet_Ingredient]&lt;&gt;FALSE), 0))=0, "", INDEX(AOM[Scientific Name], MATCH(1, (AOM[Edge_Value]=ani_diet!D386)*(AOM[Is_Ani_Diet_Ingredient]&lt;&gt;FALSE), 0))), "No Match in AOM")</f>
        <v/>
      </c>
      <c r="T386" t="str" cm="1">
        <f t="array" ref="T386">IF((S386&lt;&gt;"")*(S386&lt;&gt;"No Match in AOM"),IF(J386&lt;&gt;"",_xlfn.TEXTJOIN(";",TRUE,CONCATENATE(_xlfn.TEXTSPLIT(S386,";",TRUE,FALSE)," ",J386)),S386),"")</f>
        <v/>
      </c>
    </row>
    <row r="387" spans="1:20">
      <c r="A387" s="30" t="s">
        <v>6079</v>
      </c>
      <c r="B387" s="55" t="s">
        <v>6079</v>
      </c>
      <c r="C387" s="56" t="str">
        <f>_xlfn.TEXTJOIN(" ",TRUE,B387,IF(ISBLANK(J387),"",_xlfn.TEXTSPLIT(J387,";")))</f>
        <v>Chalk</v>
      </c>
      <c r="D387" s="56" t="str">
        <f>_xlfn.TEXTJOIN(" ",TRUE,B387,IF(ISBLANK(J387),"",_xlfn.TEXTSPLIT(J387,";")),IF(ISBLANK(H387),"",_xlfn.TEXTSPLIT(H387,";")))</f>
        <v>Chalk</v>
      </c>
      <c r="E387" s="56" t="str">
        <f>_xlfn.TEXTJOIN(" ",TRUE,B387,F387,IF(ISBLANK(J387),"",_xlfn.TEXTSPLIT(J387,";")),IF(ISBLANK(G387),"",_xlfn.TEXTSPLIT(G387,";")))</f>
        <v>Chalk</v>
      </c>
      <c r="R387" t="str" cm="1">
        <f t="array" ref="R387">IFERROR(INDEX(AOM[AOM], MATCH(1, (AOM[Edge_Value]=ani_diet!D387)*(AOM[Is_Ani_Diet_Ingredient]&lt;&gt;FALSE), 0)), "No Match in AOM")</f>
        <v>AOM_000755</v>
      </c>
      <c r="S387" t="str" cm="1">
        <f t="array" ref="S387">IFERROR(IF(INDEX(AOM[Scientific Name], MATCH(1, (AOM[Edge_Value]=ani_diet!D387)*(AOM[Is_Ani_Diet_Ingredient]&lt;&gt;FALSE), 0))=0, "", INDEX(AOM[Scientific Name], MATCH(1, (AOM[Edge_Value]=ani_diet!D387)*(AOM[Is_Ani_Diet_Ingredient]&lt;&gt;FALSE), 0))), "No Match in AOM")</f>
        <v/>
      </c>
      <c r="T387" t="str" cm="1">
        <f t="array" ref="T387">IF((S387&lt;&gt;"")*(S387&lt;&gt;"No Match in AOM"),IF(J387&lt;&gt;"",_xlfn.TEXTJOIN(";",TRUE,CONCATENATE(_xlfn.TEXTSPLIT(S387,";",TRUE,FALSE)," ",J387)),S387),"")</f>
        <v/>
      </c>
    </row>
    <row r="388" spans="1:20">
      <c r="A388" s="30" t="s">
        <v>26119</v>
      </c>
      <c r="B388" s="55" t="s">
        <v>9779</v>
      </c>
      <c r="C388" s="56" t="str">
        <f>_xlfn.TEXTJOIN(" ",TRUE,B388,IF(ISBLANK(J388),"",_xlfn.TEXTSPLIT(J388,";")))</f>
        <v>Chamaecytisus palmensis</v>
      </c>
      <c r="D388" s="56" t="str">
        <f>_xlfn.TEXTJOIN(" ",TRUE,B388,IF(ISBLANK(J388),"",_xlfn.TEXTSPLIT(J388,";")),IF(ISBLANK(H388),"",_xlfn.TEXTSPLIT(H388,";")))</f>
        <v>Chamaecytisus palmensis</v>
      </c>
      <c r="E388" s="56" t="str">
        <f>_xlfn.TEXTJOIN(" ",TRUE,B388,F388,IF(ISBLANK(J388),"",_xlfn.TEXTSPLIT(J388,";")),IF(ISBLANK(G388),"",_xlfn.TEXTSPLIT(G388,";")))</f>
        <v>Chamaecytisus palmensis</v>
      </c>
      <c r="R388" t="str" cm="1">
        <f t="array" ref="R388">IFERROR(INDEX(AOM[AOM], MATCH(1, (AOM[Edge_Value]=ani_diet!D388)*(AOM[Is_Ani_Diet_Ingredient]&lt;&gt;FALSE), 0)), "No Match in AOM")</f>
        <v>AOM_001137</v>
      </c>
      <c r="S388" t="str" cm="1">
        <f t="array" ref="S388">IFERROR(IF(INDEX(AOM[Scientific Name], MATCH(1, (AOM[Edge_Value]=ani_diet!D388)*(AOM[Is_Ani_Diet_Ingredient]&lt;&gt;FALSE), 0))=0, "", INDEX(AOM[Scientific Name], MATCH(1, (AOM[Edge_Value]=ani_diet!D388)*(AOM[Is_Ani_Diet_Ingredient]&lt;&gt;FALSE), 0))), "No Match in AOM")</f>
        <v>Chamaecytisus palmensis</v>
      </c>
      <c r="T388" t="str" cm="1">
        <f t="array" ref="T388">IF((S388&lt;&gt;"")*(S388&lt;&gt;"No Match in AOM"),IF(J388&lt;&gt;"",_xlfn.TEXTJOIN(";",TRUE,CONCATENATE(_xlfn.TEXTSPLIT(S388,";",TRUE,FALSE)," ",J388)),S388),"")</f>
        <v>Chamaecytisus palmensis</v>
      </c>
    </row>
    <row r="389" spans="1:20">
      <c r="A389" s="30" t="s">
        <v>26120</v>
      </c>
      <c r="B389" s="55" t="s">
        <v>9779</v>
      </c>
      <c r="C389" s="56" t="str">
        <f>_xlfn.TEXTJOIN(" ",TRUE,B389,IF(ISBLANK(J389),"",_xlfn.TEXTSPLIT(J389,";")))</f>
        <v>Chamaecytisus palmensis</v>
      </c>
      <c r="D389" s="56" t="str">
        <f>_xlfn.TEXTJOIN(" ",TRUE,B389,IF(ISBLANK(J389),"",_xlfn.TEXTSPLIT(J389,";")),IF(ISBLANK(H389),"",_xlfn.TEXTSPLIT(H389,";")))</f>
        <v>Chamaecytisus palmensis Dried</v>
      </c>
      <c r="E389" s="56" t="str">
        <f>_xlfn.TEXTJOIN(" ",TRUE,B389,F389,IF(ISBLANK(J389),"",_xlfn.TEXTSPLIT(J389,";")),IF(ISBLANK(G389),"",_xlfn.TEXTSPLIT(G389,";")))</f>
        <v>Chamaecytisus palmensis Dried(Air)</v>
      </c>
      <c r="G389" s="55" t="s">
        <v>25644</v>
      </c>
      <c r="H389" s="55" t="s">
        <v>17480</v>
      </c>
      <c r="R389" t="str" cm="1">
        <f t="array" ref="R389">IFERROR(INDEX(AOM[AOM], MATCH(1, (AOM[Edge_Value]=ani_diet!D389)*(AOM[Is_Ani_Diet_Ingredient]&lt;&gt;FALSE), 0)), "No Match in AOM")</f>
        <v>AOM_001703</v>
      </c>
      <c r="S389" t="str" cm="1">
        <f t="array" ref="S389">IFERROR(IF(INDEX(AOM[Scientific Name], MATCH(1, (AOM[Edge_Value]=ani_diet!D389)*(AOM[Is_Ani_Diet_Ingredient]&lt;&gt;FALSE), 0))=0, "", INDEX(AOM[Scientific Name], MATCH(1, (AOM[Edge_Value]=ani_diet!D389)*(AOM[Is_Ani_Diet_Ingredient]&lt;&gt;FALSE), 0))), "No Match in AOM")</f>
        <v>Chamaecytisus palmensis</v>
      </c>
      <c r="T389" t="str" cm="1">
        <f t="array" ref="T389">IF((S389&lt;&gt;"")*(S389&lt;&gt;"No Match in AOM"),IF(J389&lt;&gt;"",_xlfn.TEXTJOIN(";",TRUE,CONCATENATE(_xlfn.TEXTSPLIT(S389,";",TRUE,FALSE)," ",J389)),S389),"")</f>
        <v>Chamaecytisus palmensis</v>
      </c>
    </row>
    <row r="390" spans="1:20">
      <c r="A390" s="30" t="s">
        <v>21883</v>
      </c>
      <c r="B390" s="55" t="s">
        <v>9779</v>
      </c>
      <c r="C390" s="56" t="str">
        <f>_xlfn.TEXTJOIN(" ",TRUE,B390,IF(ISBLANK(J390),"",_xlfn.TEXTSPLIT(J390,";")))</f>
        <v>Chamaecytisus palmensis Leaves</v>
      </c>
      <c r="D390" s="56" t="str">
        <f>_xlfn.TEXTJOIN(" ",TRUE,B390,IF(ISBLANK(J390),"",_xlfn.TEXTSPLIT(J390,";")),IF(ISBLANK(H390),"",_xlfn.TEXTSPLIT(H390,";")))</f>
        <v>Chamaecytisus palmensis Leaves</v>
      </c>
      <c r="E390" s="56" t="str">
        <f>_xlfn.TEXTJOIN(" ",TRUE,B390,F390,IF(ISBLANK(J390),"",_xlfn.TEXTSPLIT(J390,";")),IF(ISBLANK(G390),"",_xlfn.TEXTSPLIT(G390,";")))</f>
        <v>Chamaecytisus palmensis Leaves</v>
      </c>
      <c r="J390" s="55" t="s">
        <v>6187</v>
      </c>
      <c r="R390" t="str" cm="1">
        <f t="array" ref="R390">IFERROR(INDEX(AOM[AOM], MATCH(1, (AOM[Edge_Value]=ani_diet!D390)*(AOM[Is_Ani_Diet_Ingredient]&lt;&gt;FALSE), 0)), "No Match in AOM")</f>
        <v>AOM_001630</v>
      </c>
      <c r="S390" t="str" cm="1">
        <f t="array" ref="S390">IFERROR(IF(INDEX(AOM[Scientific Name], MATCH(1, (AOM[Edge_Value]=ani_diet!D390)*(AOM[Is_Ani_Diet_Ingredient]&lt;&gt;FALSE), 0))=0, "", INDEX(AOM[Scientific Name], MATCH(1, (AOM[Edge_Value]=ani_diet!D390)*(AOM[Is_Ani_Diet_Ingredient]&lt;&gt;FALSE), 0))), "No Match in AOM")</f>
        <v>Chamaecytisus palmensis</v>
      </c>
      <c r="T390" t="str" cm="1">
        <f t="array" ref="T390">IF((S390&lt;&gt;"")*(S390&lt;&gt;"No Match in AOM"),IF(J390&lt;&gt;"",_xlfn.TEXTJOIN(";",TRUE,CONCATENATE(_xlfn.TEXTSPLIT(S390,";",TRUE,FALSE)," ",J390)),S390),"")</f>
        <v>Chamaecytisus palmensis Leaves</v>
      </c>
    </row>
    <row r="391" spans="1:20">
      <c r="A391" s="30" t="s">
        <v>26121</v>
      </c>
      <c r="B391" s="55" t="s">
        <v>9779</v>
      </c>
      <c r="C391" s="56" t="str">
        <f>_xlfn.TEXTJOIN(" ",TRUE,B391,IF(ISBLANK(J391),"",_xlfn.TEXTSPLIT(J391,";")))</f>
        <v>Chamaecytisus palmensis Leaves</v>
      </c>
      <c r="D391" s="56" t="str">
        <f>_xlfn.TEXTJOIN(" ",TRUE,B391,IF(ISBLANK(J391),"",_xlfn.TEXTSPLIT(J391,";")),IF(ISBLANK(H391),"",_xlfn.TEXTSPLIT(H391,";")))</f>
        <v>Chamaecytisus palmensis Leaves Dried</v>
      </c>
      <c r="E391" s="56" t="str">
        <f>_xlfn.TEXTJOIN(" ",TRUE,B391,F391,IF(ISBLANK(J391),"",_xlfn.TEXTSPLIT(J391,";")),IF(ISBLANK(G391),"",_xlfn.TEXTSPLIT(G391,";")))</f>
        <v>Chamaecytisus palmensis Leaves Dried(Air)</v>
      </c>
      <c r="G391" s="55" t="s">
        <v>25644</v>
      </c>
      <c r="H391" s="55" t="s">
        <v>17480</v>
      </c>
      <c r="J391" s="55" t="s">
        <v>6187</v>
      </c>
      <c r="R391" t="str" cm="1">
        <f t="array" ref="R391">IFERROR(INDEX(AOM[AOM], MATCH(1, (AOM[Edge_Value]=ani_diet!D391)*(AOM[Is_Ani_Diet_Ingredient]&lt;&gt;FALSE), 0)), "No Match in AOM")</f>
        <v>AOM_001631</v>
      </c>
      <c r="S391" t="str" cm="1">
        <f t="array" ref="S391">IFERROR(IF(INDEX(AOM[Scientific Name], MATCH(1, (AOM[Edge_Value]=ani_diet!D391)*(AOM[Is_Ani_Diet_Ingredient]&lt;&gt;FALSE), 0))=0, "", INDEX(AOM[Scientific Name], MATCH(1, (AOM[Edge_Value]=ani_diet!D391)*(AOM[Is_Ani_Diet_Ingredient]&lt;&gt;FALSE), 0))), "No Match in AOM")</f>
        <v>Chamaecytisus palmensis</v>
      </c>
      <c r="T391" t="str" cm="1">
        <f t="array" ref="T391">IF((S391&lt;&gt;"")*(S391&lt;&gt;"No Match in AOM"),IF(J391&lt;&gt;"",_xlfn.TEXTJOIN(";",TRUE,CONCATENATE(_xlfn.TEXTSPLIT(S391,";",TRUE,FALSE)," ",J391)),S391),"")</f>
        <v>Chamaecytisus palmensis Leaves</v>
      </c>
    </row>
    <row r="392" spans="1:20">
      <c r="A392" s="30" t="s">
        <v>23556</v>
      </c>
      <c r="B392" s="55" t="s">
        <v>3457</v>
      </c>
      <c r="C392" s="56" t="str">
        <f>_xlfn.TEXTJOIN(" ",TRUE,B392,IF(ISBLANK(J392),"",_xlfn.TEXTSPLIT(J392,";")))</f>
        <v>Chamomile Flower</v>
      </c>
      <c r="D392" s="56" t="str">
        <f>_xlfn.TEXTJOIN(" ",TRUE,B392,IF(ISBLANK(J392),"",_xlfn.TEXTSPLIT(J392,";")),IF(ISBLANK(H392),"",_xlfn.TEXTSPLIT(H392,";")))</f>
        <v>Chamomile Flower</v>
      </c>
      <c r="E392" s="56" t="str">
        <f>_xlfn.TEXTJOIN(" ",TRUE,B392,F392,IF(ISBLANK(J392),"",_xlfn.TEXTSPLIT(J392,";")),IF(ISBLANK(G392),"",_xlfn.TEXTSPLIT(G392,";")))</f>
        <v>Chamomile Flower</v>
      </c>
      <c r="J392" s="55" t="s">
        <v>3459</v>
      </c>
      <c r="R392" t="str" cm="1">
        <f t="array" ref="R392">IFERROR(INDEX(AOM[AOM], MATCH(1, (AOM[Edge_Value]=ani_diet!D392)*(AOM[Is_Ani_Diet_Ingredient]&lt;&gt;FALSE), 0)), "No Match in AOM")</f>
        <v>AOM_000752</v>
      </c>
      <c r="S392" t="str" cm="1">
        <f t="array" ref="S392">IFERROR(IF(INDEX(AOM[Scientific Name], MATCH(1, (AOM[Edge_Value]=ani_diet!D392)*(AOM[Is_Ani_Diet_Ingredient]&lt;&gt;FALSE), 0))=0, "", INDEX(AOM[Scientific Name], MATCH(1, (AOM[Edge_Value]=ani_diet!D392)*(AOM[Is_Ani_Diet_Ingredient]&lt;&gt;FALSE), 0))), "No Match in AOM")</f>
        <v>Chamaemelum nobile</v>
      </c>
      <c r="T392" t="str" cm="1">
        <f t="array" ref="T392">IF((S392&lt;&gt;"")*(S392&lt;&gt;"No Match in AOM"),IF(J392&lt;&gt;"",_xlfn.TEXTJOIN(";",TRUE,CONCATENATE(_xlfn.TEXTSPLIT(S392,";",TRUE,FALSE)," ",J392)),S392),"")</f>
        <v>Chamaemelum nobile Flower</v>
      </c>
    </row>
    <row r="393" spans="1:20">
      <c r="A393" s="30" t="s">
        <v>26122</v>
      </c>
      <c r="B393" s="55" t="s">
        <v>3457</v>
      </c>
      <c r="C393" s="56" t="str">
        <f>_xlfn.TEXTJOIN(" ",TRUE,B393,IF(ISBLANK(J393),"",_xlfn.TEXTSPLIT(J393,";")))</f>
        <v>Chamomile Flower By Product</v>
      </c>
      <c r="D393" s="56" t="str">
        <f>_xlfn.TEXTJOIN(" ",TRUE,B393,IF(ISBLANK(J393),"",_xlfn.TEXTSPLIT(J393,";")),IF(ISBLANK(H393),"",_xlfn.TEXTSPLIT(H393,";")))</f>
        <v>Chamomile Flower By Product</v>
      </c>
      <c r="E393" s="56" t="str">
        <f>_xlfn.TEXTJOIN(" ",TRUE,B393,F393,IF(ISBLANK(J393),"",_xlfn.TEXTSPLIT(J393,";")),IF(ISBLANK(G393),"",_xlfn.TEXTSPLIT(G393,";")))</f>
        <v>Chamomile Flower By Product</v>
      </c>
      <c r="J393" s="55" t="s">
        <v>26123</v>
      </c>
      <c r="R393" t="str" cm="1">
        <f t="array" ref="R393">IFERROR(INDEX(AOM[AOM], MATCH(1, (AOM[Edge_Value]=ani_diet!D393)*(AOM[Is_Ani_Diet_Ingredient]&lt;&gt;FALSE), 0)), "No Match in AOM")</f>
        <v>AOM_006323</v>
      </c>
      <c r="S393" t="str" cm="1">
        <f t="array" ref="S393">IFERROR(IF(INDEX(AOM[Scientific Name], MATCH(1, (AOM[Edge_Value]=ani_diet!D393)*(AOM[Is_Ani_Diet_Ingredient]&lt;&gt;FALSE), 0))=0, "", INDEX(AOM[Scientific Name], MATCH(1, (AOM[Edge_Value]=ani_diet!D393)*(AOM[Is_Ani_Diet_Ingredient]&lt;&gt;FALSE), 0))), "No Match in AOM")</f>
        <v>Chamaemelum nobile</v>
      </c>
      <c r="T393" t="str" cm="1">
        <f t="array" ref="T393">IF((S393&lt;&gt;"")*(S393&lt;&gt;"No Match in AOM"),IF(J393&lt;&gt;"",_xlfn.TEXTJOIN(";",TRUE,CONCATENATE(_xlfn.TEXTSPLIT(S393,";",TRUE,FALSE)," ",J393)),S393),"")</f>
        <v>Chamaemelum nobile Flower By Product</v>
      </c>
    </row>
    <row r="394" spans="1:20">
      <c r="A394" s="30" t="s">
        <v>18806</v>
      </c>
      <c r="B394" s="55" t="s">
        <v>18805</v>
      </c>
      <c r="C394" s="56" t="str">
        <f>_xlfn.TEXTJOIN(" ",TRUE,B394,IF(ISBLANK(J394),"",_xlfn.TEXTSPLIT(J394,";")))</f>
        <v>Cheka Residue</v>
      </c>
      <c r="D394" s="56" t="str">
        <f>_xlfn.TEXTJOIN(" ",TRUE,B394,IF(ISBLANK(J394),"",_xlfn.TEXTSPLIT(J394,";")),IF(ISBLANK(H394),"",_xlfn.TEXTSPLIT(H394,";")))</f>
        <v>Cheka Residue</v>
      </c>
      <c r="E394" s="56" t="str">
        <f>_xlfn.TEXTJOIN(" ",TRUE,B394,F394,IF(ISBLANK(J394),"",_xlfn.TEXTSPLIT(J394,";")),IF(ISBLANK(G394),"",_xlfn.TEXTSPLIT(G394,";")))</f>
        <v>Cheka Residue</v>
      </c>
      <c r="J394" s="55" t="s">
        <v>26098</v>
      </c>
      <c r="R394" t="str" cm="1">
        <f t="array" ref="R394">IFERROR(INDEX(AOM[AOM], MATCH(1, (AOM[Edge_Value]=ani_diet!D394)*(AOM[Is_Ani_Diet_Ingredient]&lt;&gt;FALSE), 0)), "No Match in AOM")</f>
        <v>AOM_003567</v>
      </c>
      <c r="S394" t="str" cm="1">
        <f t="array" ref="S394">IFERROR(IF(INDEX(AOM[Scientific Name], MATCH(1, (AOM[Edge_Value]=ani_diet!D394)*(AOM[Is_Ani_Diet_Ingredient]&lt;&gt;FALSE), 0))=0, "", INDEX(AOM[Scientific Name], MATCH(1, (AOM[Edge_Value]=ani_diet!D394)*(AOM[Is_Ani_Diet_Ingredient]&lt;&gt;FALSE), 0))), "No Match in AOM")</f>
        <v/>
      </c>
      <c r="T394" t="str" cm="1">
        <f t="array" ref="T394">IF((S394&lt;&gt;"")*(S394&lt;&gt;"No Match in AOM"),IF(J394&lt;&gt;"",_xlfn.TEXTJOIN(";",TRUE,CONCATENATE(_xlfn.TEXTSPLIT(S394,";",TRUE,FALSE)," ",J394)),S394),"")</f>
        <v/>
      </c>
    </row>
    <row r="395" spans="1:20">
      <c r="A395" s="30" t="s">
        <v>26124</v>
      </c>
      <c r="B395" s="55" t="s">
        <v>23300</v>
      </c>
      <c r="C395" s="56" t="str">
        <f>_xlfn.TEXTJOIN(" ",TRUE,B395,IF(ISBLANK(J395),"",_xlfn.TEXTSPLIT(J395,";")))</f>
        <v>ChemBind</v>
      </c>
      <c r="D395" s="56" t="str">
        <f>_xlfn.TEXTJOIN(" ",TRUE,B395,IF(ISBLANK(J395),"",_xlfn.TEXTSPLIT(J395,";")),IF(ISBLANK(H395),"",_xlfn.TEXTSPLIT(H395,";")))</f>
        <v>ChemBind</v>
      </c>
      <c r="E395" s="56" t="str">
        <f>_xlfn.TEXTJOIN(" ",TRUE,B395,F395,IF(ISBLANK(J395),"",_xlfn.TEXTSPLIT(J395,";")),IF(ISBLANK(G395),"",_xlfn.TEXTSPLIT(G395,";")))</f>
        <v>ChemBind</v>
      </c>
      <c r="R395" t="str" cm="1">
        <f t="array" ref="R395">IFERROR(INDEX(AOM[AOM], MATCH(1, (AOM[Edge_Value]=ani_diet!D395)*(AOM[Is_Ani_Diet_Ingredient]&lt;&gt;FALSE), 0)), "No Match in AOM")</f>
        <v>AOM_001826</v>
      </c>
      <c r="S395" t="str" cm="1">
        <f t="array" ref="S395">IFERROR(IF(INDEX(AOM[Scientific Name], MATCH(1, (AOM[Edge_Value]=ani_diet!D395)*(AOM[Is_Ani_Diet_Ingredient]&lt;&gt;FALSE), 0))=0, "", INDEX(AOM[Scientific Name], MATCH(1, (AOM[Edge_Value]=ani_diet!D395)*(AOM[Is_Ani_Diet_Ingredient]&lt;&gt;FALSE), 0))), "No Match in AOM")</f>
        <v/>
      </c>
      <c r="T395" t="str" cm="1">
        <f t="array" ref="T395">IF((S395&lt;&gt;"")*(S395&lt;&gt;"No Match in AOM"),IF(J395&lt;&gt;"",_xlfn.TEXTJOIN(";",TRUE,CONCATENATE(_xlfn.TEXTSPLIT(S395,";",TRUE,FALSE)," ",J395)),S395),"")</f>
        <v/>
      </c>
    </row>
    <row r="396" spans="1:20">
      <c r="A396" s="30" t="s">
        <v>26125</v>
      </c>
      <c r="B396" s="55" t="s">
        <v>23420</v>
      </c>
      <c r="C396" s="56" t="str">
        <f>_xlfn.TEXTJOIN(" ",TRUE,B396,IF(ISBLANK(J396),"",_xlfn.TEXTSPLIT(J396,";")))</f>
        <v>Chick Mash</v>
      </c>
      <c r="D396" s="56" t="str">
        <f>_xlfn.TEXTJOIN(" ",TRUE,B396,IF(ISBLANK(J396),"",_xlfn.TEXTSPLIT(J396,";")),IF(ISBLANK(H396),"",_xlfn.TEXTSPLIT(H396,";")))</f>
        <v>Chick Mash</v>
      </c>
      <c r="E396" s="56" t="str">
        <f>_xlfn.TEXTJOIN(" ",TRUE,B396,F396,IF(ISBLANK(J396),"",_xlfn.TEXTSPLIT(J396,";")),IF(ISBLANK(G396),"",_xlfn.TEXTSPLIT(G396,";")))</f>
        <v>Chick Mash</v>
      </c>
      <c r="K396" s="32" t="s">
        <v>324</v>
      </c>
      <c r="L396" s="32" t="s">
        <v>324</v>
      </c>
      <c r="R396" t="str" cm="1">
        <f t="array" ref="R396">IFERROR(INDEX(AOM[AOM], MATCH(1, (AOM[Edge_Value]=ani_diet!D396)*(AOM[Is_Ani_Diet_Ingredient]&lt;&gt;FALSE), 0)), "No Match in AOM")</f>
        <v>AOM_002110</v>
      </c>
      <c r="S396" t="str" cm="1">
        <f t="array" ref="S396">IFERROR(IF(INDEX(AOM[Scientific Name], MATCH(1, (AOM[Edge_Value]=ani_diet!D396)*(AOM[Is_Ani_Diet_Ingredient]&lt;&gt;FALSE), 0))=0, "", INDEX(AOM[Scientific Name], MATCH(1, (AOM[Edge_Value]=ani_diet!D396)*(AOM[Is_Ani_Diet_Ingredient]&lt;&gt;FALSE), 0))), "No Match in AOM")</f>
        <v/>
      </c>
      <c r="T396" t="str" cm="1">
        <f t="array" ref="T396">IF((S396&lt;&gt;"")*(S396&lt;&gt;"No Match in AOM"),IF(J396&lt;&gt;"",_xlfn.TEXTJOIN(";",TRUE,CONCATENATE(_xlfn.TEXTSPLIT(S396,";",TRUE,FALSE)," ",J396)),S396),"")</f>
        <v/>
      </c>
    </row>
    <row r="397" spans="1:20">
      <c r="A397" s="30" t="s">
        <v>26126</v>
      </c>
      <c r="B397" s="55" t="s">
        <v>5133</v>
      </c>
      <c r="C397" s="56" t="str">
        <f>_xlfn.TEXTJOIN(" ",TRUE,B397,IF(ISBLANK(J397),"",_xlfn.TEXTSPLIT(J397,";")))</f>
        <v>Chicken</v>
      </c>
      <c r="D397" s="56" t="str">
        <f>_xlfn.TEXTJOIN(" ",TRUE,B397,IF(ISBLANK(J397),"",_xlfn.TEXTSPLIT(J397,";")),IF(ISBLANK(H397),"",_xlfn.TEXTSPLIT(H397,";")))</f>
        <v>Chicken Ground</v>
      </c>
      <c r="E397" s="56" t="str">
        <f>_xlfn.TEXTJOIN(" ",TRUE,B397,F397,IF(ISBLANK(J397),"",_xlfn.TEXTSPLIT(J397,";")),IF(ISBLANK(G397),"",_xlfn.TEXTSPLIT(G397,";")))</f>
        <v>Chicken Ground</v>
      </c>
      <c r="G397" s="55" t="s">
        <v>6052</v>
      </c>
      <c r="H397" s="55" t="s">
        <v>6052</v>
      </c>
      <c r="R397" t="str" cm="1">
        <f t="array" ref="R397">IFERROR(INDEX(AOM[AOM], MATCH(1, (AOM[Edge_Value]=ani_diet!D397)*(AOM[Is_Ani_Diet_Ingredient]&lt;&gt;FALSE), 0)), "No Match in AOM")</f>
        <v>AOM_001096</v>
      </c>
      <c r="S397" t="str" cm="1">
        <f t="array" ref="S397">IFERROR(IF(INDEX(AOM[Scientific Name], MATCH(1, (AOM[Edge_Value]=ani_diet!D397)*(AOM[Is_Ani_Diet_Ingredient]&lt;&gt;FALSE), 0))=0, "", INDEX(AOM[Scientific Name], MATCH(1, (AOM[Edge_Value]=ani_diet!D397)*(AOM[Is_Ani_Diet_Ingredient]&lt;&gt;FALSE), 0))), "No Match in AOM")</f>
        <v/>
      </c>
      <c r="T397" t="str" cm="1">
        <f t="array" ref="T397">IF((S397&lt;&gt;"")*(S397&lt;&gt;"No Match in AOM"),IF(J397&lt;&gt;"",_xlfn.TEXTJOIN(";",TRUE,CONCATENATE(_xlfn.TEXTSPLIT(S397,";",TRUE,FALSE)," ",J397)),S397),"")</f>
        <v/>
      </c>
    </row>
    <row r="398" spans="1:20">
      <c r="A398" s="30" t="s">
        <v>26127</v>
      </c>
      <c r="B398" s="55" t="s">
        <v>5133</v>
      </c>
      <c r="C398" s="56" t="str">
        <f>_xlfn.TEXTJOIN(" ",TRUE,B398,IF(ISBLANK(J398),"",_xlfn.TEXTSPLIT(J398,";")))</f>
        <v>Chicken</v>
      </c>
      <c r="D398" s="56" t="str">
        <f>_xlfn.TEXTJOIN(" ",TRUE,B398,IF(ISBLANK(J398),"",_xlfn.TEXTSPLIT(J398,";")),IF(ISBLANK(H398),"",_xlfn.TEXTSPLIT(H398,";")))</f>
        <v>Chicken Ground</v>
      </c>
      <c r="E398" s="56" t="str">
        <f>_xlfn.TEXTJOIN(" ",TRUE,B398,F398,IF(ISBLANK(J398),"",_xlfn.TEXTSPLIT(J398,";")),IF(ISBLANK(G398),"",_xlfn.TEXTSPLIT(G398,";")))</f>
        <v>Chicken Ground Pelleted</v>
      </c>
      <c r="G398" s="55" t="s">
        <v>26128</v>
      </c>
      <c r="H398" s="55" t="s">
        <v>6052</v>
      </c>
      <c r="I398" s="55" t="s">
        <v>5903</v>
      </c>
      <c r="R398" t="str" cm="1">
        <f t="array" ref="R398">IFERROR(INDEX(AOM[AOM], MATCH(1, (AOM[Edge_Value]=ani_diet!D398)*(AOM[Is_Ani_Diet_Ingredient]&lt;&gt;FALSE), 0)), "No Match in AOM")</f>
        <v>AOM_001096</v>
      </c>
      <c r="S398" t="str" cm="1">
        <f t="array" ref="S398">IFERROR(IF(INDEX(AOM[Scientific Name], MATCH(1, (AOM[Edge_Value]=ani_diet!D398)*(AOM[Is_Ani_Diet_Ingredient]&lt;&gt;FALSE), 0))=0, "", INDEX(AOM[Scientific Name], MATCH(1, (AOM[Edge_Value]=ani_diet!D398)*(AOM[Is_Ani_Diet_Ingredient]&lt;&gt;FALSE), 0))), "No Match in AOM")</f>
        <v/>
      </c>
      <c r="T398" t="str" cm="1">
        <f t="array" ref="T398">IF((S398&lt;&gt;"")*(S398&lt;&gt;"No Match in AOM"),IF(J398&lt;&gt;"",_xlfn.TEXTJOIN(";",TRUE,CONCATENATE(_xlfn.TEXTSPLIT(S398,";",TRUE,FALSE)," ",J398)),S398),"")</f>
        <v/>
      </c>
    </row>
    <row r="399" spans="1:20">
      <c r="A399" s="30" t="s">
        <v>8112</v>
      </c>
      <c r="B399" s="55" t="s">
        <v>8112</v>
      </c>
      <c r="C399" s="56" t="str">
        <f>_xlfn.TEXTJOIN(" ",TRUE,B399,IF(ISBLANK(J399),"",_xlfn.TEXTSPLIT(J399,";")))</f>
        <v>Chicken Manure</v>
      </c>
      <c r="D399" s="56" t="str">
        <f>_xlfn.TEXTJOIN(" ",TRUE,B399,IF(ISBLANK(J399),"",_xlfn.TEXTSPLIT(J399,";")),IF(ISBLANK(H399),"",_xlfn.TEXTSPLIT(H399,";")))</f>
        <v>Chicken Manure</v>
      </c>
      <c r="E399" s="56" t="str">
        <f>_xlfn.TEXTJOIN(" ",TRUE,B399,F399,IF(ISBLANK(J399),"",_xlfn.TEXTSPLIT(J399,";")),IF(ISBLANK(G399),"",_xlfn.TEXTSPLIT(G399,";")))</f>
        <v>Chicken Manure</v>
      </c>
      <c r="K399" t="s">
        <v>18659</v>
      </c>
      <c r="L399" t="s">
        <v>8288</v>
      </c>
      <c r="M399" t="s">
        <v>8288</v>
      </c>
      <c r="R399" t="str" cm="1">
        <f t="array" ref="R399">IFERROR(INDEX(AOM[AOM], MATCH(1, (AOM[Edge_Value]=ani_diet!D399)*(AOM[Is_Ani_Diet_Ingredient]&lt;&gt;FALSE), 0)), "No Match in AOM")</f>
        <v>AOM_006008</v>
      </c>
      <c r="S399" t="str" cm="1">
        <f t="array" ref="S399">IFERROR(IF(INDEX(AOM[Scientific Name], MATCH(1, (AOM[Edge_Value]=ani_diet!D399)*(AOM[Is_Ani_Diet_Ingredient]&lt;&gt;FALSE), 0))=0, "", INDEX(AOM[Scientific Name], MATCH(1, (AOM[Edge_Value]=ani_diet!D399)*(AOM[Is_Ani_Diet_Ingredient]&lt;&gt;FALSE), 0))), "No Match in AOM")</f>
        <v/>
      </c>
      <c r="T399" t="str" cm="1">
        <f t="array" ref="T399">IF((S399&lt;&gt;"")*(S399&lt;&gt;"No Match in AOM"),IF(J399&lt;&gt;"",_xlfn.TEXTJOIN(";",TRUE,CONCATENATE(_xlfn.TEXTSPLIT(S399,";",TRUE,FALSE)," ",J399)),S399),"")</f>
        <v/>
      </c>
    </row>
    <row r="400" spans="1:20">
      <c r="A400" s="30" t="s">
        <v>26129</v>
      </c>
      <c r="B400" s="55" t="s">
        <v>8112</v>
      </c>
      <c r="C400" s="56" t="str">
        <f>_xlfn.TEXTJOIN(" ",TRUE,B400,IF(ISBLANK(J400),"",_xlfn.TEXTSPLIT(J400,";")))</f>
        <v>Chicken Manure</v>
      </c>
      <c r="D400" s="56" t="str">
        <f>_xlfn.TEXTJOIN(" ",TRUE,B400,IF(ISBLANK(J400),"",_xlfn.TEXTSPLIT(J400,";")),IF(ISBLANK(H400),"",_xlfn.TEXTSPLIT(H400,";")))</f>
        <v>Chicken Manure Dried</v>
      </c>
      <c r="E400" s="56" t="str">
        <f>_xlfn.TEXTJOIN(" ",TRUE,B400,F400,IF(ISBLANK(J400),"",_xlfn.TEXTSPLIT(J400,";")),IF(ISBLANK(G400),"",_xlfn.TEXTSPLIT(G400,";")))</f>
        <v>Chicken Manure Dried</v>
      </c>
      <c r="G400" s="55" t="s">
        <v>17480</v>
      </c>
      <c r="H400" s="55" t="s">
        <v>17480</v>
      </c>
      <c r="L400" s="32" t="s">
        <v>324</v>
      </c>
      <c r="R400" t="str" cm="1">
        <f t="array" ref="R400">IFERROR(INDEX(AOM[AOM], MATCH(1, (AOM[Edge_Value]=ani_diet!D400)*(AOM[Is_Ani_Diet_Ingredient]&lt;&gt;FALSE), 0)), "No Match in AOM")</f>
        <v>AOM_001094</v>
      </c>
      <c r="S400" t="str" cm="1">
        <f t="array" ref="S400">IFERROR(IF(INDEX(AOM[Scientific Name], MATCH(1, (AOM[Edge_Value]=ani_diet!D400)*(AOM[Is_Ani_Diet_Ingredient]&lt;&gt;FALSE), 0))=0, "", INDEX(AOM[Scientific Name], MATCH(1, (AOM[Edge_Value]=ani_diet!D400)*(AOM[Is_Ani_Diet_Ingredient]&lt;&gt;FALSE), 0))), "No Match in AOM")</f>
        <v/>
      </c>
      <c r="T400" t="str" cm="1">
        <f t="array" ref="T400">IF((S400&lt;&gt;"")*(S400&lt;&gt;"No Match in AOM"),IF(J400&lt;&gt;"",_xlfn.TEXTJOIN(";",TRUE,CONCATENATE(_xlfn.TEXTSPLIT(S400,";",TRUE,FALSE)," ",J400)),S400),"")</f>
        <v/>
      </c>
    </row>
    <row r="401" spans="1:21">
      <c r="A401" s="30" t="s">
        <v>26130</v>
      </c>
      <c r="B401" s="55" t="s">
        <v>8112</v>
      </c>
      <c r="C401" s="56" t="str">
        <f>_xlfn.TEXTJOIN(" ",TRUE,B401,IF(ISBLANK(J401),"",_xlfn.TEXTSPLIT(J401,";")))</f>
        <v>Chicken Manure</v>
      </c>
      <c r="D401" s="56" t="str">
        <f>_xlfn.TEXTJOIN(" ",TRUE,B401,IF(ISBLANK(J401),"",_xlfn.TEXTSPLIT(J401,";")),IF(ISBLANK(H401),"",_xlfn.TEXTSPLIT(H401,";")))</f>
        <v>Chicken Manure Dried Ground</v>
      </c>
      <c r="E401" s="56" t="str">
        <f>_xlfn.TEXTJOIN(" ",TRUE,B401,F401,IF(ISBLANK(J401),"",_xlfn.TEXTSPLIT(J401,";")),IF(ISBLANK(G401),"",_xlfn.TEXTSPLIT(G401,";")))</f>
        <v>Chicken Manure Dried Ground</v>
      </c>
      <c r="G401" s="55" t="s">
        <v>25767</v>
      </c>
      <c r="H401" s="55" t="s">
        <v>25767</v>
      </c>
      <c r="R401" t="str" cm="1">
        <f t="array" ref="R401">IFERROR(INDEX(AOM[AOM], MATCH(1, (AOM[Edge_Value]=ani_diet!D401)*(AOM[Is_Ani_Diet_Ingredient]&lt;&gt;FALSE), 0)), "No Match in AOM")</f>
        <v>AOM_001940</v>
      </c>
      <c r="S401" t="str" cm="1">
        <f t="array" ref="S401">IFERROR(IF(INDEX(AOM[Scientific Name], MATCH(1, (AOM[Edge_Value]=ani_diet!D401)*(AOM[Is_Ani_Diet_Ingredient]&lt;&gt;FALSE), 0))=0, "", INDEX(AOM[Scientific Name], MATCH(1, (AOM[Edge_Value]=ani_diet!D401)*(AOM[Is_Ani_Diet_Ingredient]&lt;&gt;FALSE), 0))), "No Match in AOM")</f>
        <v/>
      </c>
      <c r="T401" t="str" cm="1">
        <f t="array" ref="T401">IF((S401&lt;&gt;"")*(S401&lt;&gt;"No Match in AOM"),IF(J401&lt;&gt;"",_xlfn.TEXTJOIN(";",TRUE,CONCATENATE(_xlfn.TEXTSPLIT(S401,";",TRUE,FALSE)," ",J401)),S401),"")</f>
        <v/>
      </c>
    </row>
    <row r="402" spans="1:21">
      <c r="A402" s="30" t="s">
        <v>26131</v>
      </c>
      <c r="B402" s="55" t="s">
        <v>18546</v>
      </c>
      <c r="C402" s="56" t="str">
        <f>_xlfn.TEXTJOIN(" ",TRUE,B402,IF(ISBLANK(J402),"",_xlfn.TEXTSPLIT(J402,";")))</f>
        <v>Chicken Offal</v>
      </c>
      <c r="D402" s="56" t="str">
        <f>_xlfn.TEXTJOIN(" ",TRUE,B402,IF(ISBLANK(J402),"",_xlfn.TEXTSPLIT(J402,";")),IF(ISBLANK(H402),"",_xlfn.TEXTSPLIT(H402,";")))</f>
        <v>Chicken Offal Dried Ground</v>
      </c>
      <c r="E402" s="56" t="str">
        <f>_xlfn.TEXTJOIN(" ",TRUE,B402,F402,IF(ISBLANK(J402),"",_xlfn.TEXTSPLIT(J402,";")),IF(ISBLANK(G402),"",_xlfn.TEXTSPLIT(G402,";")))</f>
        <v>Chicken Offal Dried Ground</v>
      </c>
      <c r="G402" s="55" t="s">
        <v>25767</v>
      </c>
      <c r="H402" s="55" t="s">
        <v>25767</v>
      </c>
      <c r="R402" t="str" cm="1">
        <f t="array" ref="R402">IFERROR(INDEX(AOM[AOM], MATCH(1, (AOM[Edge_Value]=ani_diet!D402)*(AOM[Is_Ani_Diet_Ingredient]&lt;&gt;FALSE), 0)), "No Match in AOM")</f>
        <v>AOM_001938</v>
      </c>
      <c r="S402" t="str" cm="1">
        <f t="array" ref="S402">IFERROR(IF(INDEX(AOM[Scientific Name], MATCH(1, (AOM[Edge_Value]=ani_diet!D402)*(AOM[Is_Ani_Diet_Ingredient]&lt;&gt;FALSE), 0))=0, "", INDEX(AOM[Scientific Name], MATCH(1, (AOM[Edge_Value]=ani_diet!D402)*(AOM[Is_Ani_Diet_Ingredient]&lt;&gt;FALSE), 0))), "No Match in AOM")</f>
        <v/>
      </c>
      <c r="T402" t="str" cm="1">
        <f t="array" ref="T402">IF((S402&lt;&gt;"")*(S402&lt;&gt;"No Match in AOM"),IF(J402&lt;&gt;"",_xlfn.TEXTJOIN(";",TRUE,CONCATENATE(_xlfn.TEXTSPLIT(S402,";",TRUE,FALSE)," ",J402)),S402),"")</f>
        <v/>
      </c>
    </row>
    <row r="403" spans="1:21">
      <c r="A403" s="30" t="s">
        <v>19437</v>
      </c>
      <c r="B403" s="55" t="s">
        <v>4759</v>
      </c>
      <c r="C403" s="56" t="str">
        <f>_xlfn.TEXTJOIN(" ",TRUE,B403,IF(ISBLANK(J403),"",_xlfn.TEXTSPLIT(J403,";")))</f>
        <v>Chickpea Haulm</v>
      </c>
      <c r="D403" s="56" t="str">
        <f>_xlfn.TEXTJOIN(" ",TRUE,B403,IF(ISBLANK(J403),"",_xlfn.TEXTSPLIT(J403,";")),IF(ISBLANK(H403),"",_xlfn.TEXTSPLIT(H403,";")))</f>
        <v>Chickpea Haulm</v>
      </c>
      <c r="E403" s="56" t="str">
        <f>_xlfn.TEXTJOIN(" ",TRUE,B403,F403,IF(ISBLANK(J403),"",_xlfn.TEXTSPLIT(J403,";")),IF(ISBLANK(G403),"",_xlfn.TEXTSPLIT(G403,";")))</f>
        <v>Chickpea Haulm</v>
      </c>
      <c r="J403" s="55" t="s">
        <v>6839</v>
      </c>
      <c r="L403" s="32" t="s">
        <v>324</v>
      </c>
      <c r="R403" t="str" cm="1">
        <f t="array" ref="R403">IFERROR(INDEX(AOM[AOM], MATCH(1, (AOM[Edge_Value]=ani_diet!D403)*(AOM[Is_Ani_Diet_Ingredient]&lt;&gt;FALSE), 0)), "No Match in AOM")</f>
        <v>AOM_001181</v>
      </c>
      <c r="S403" t="str" cm="1">
        <f t="array" ref="S403">IFERROR(IF(INDEX(AOM[Scientific Name], MATCH(1, (AOM[Edge_Value]=ani_diet!D403)*(AOM[Is_Ani_Diet_Ingredient]&lt;&gt;FALSE), 0))=0, "", INDEX(AOM[Scientific Name], MATCH(1, (AOM[Edge_Value]=ani_diet!D403)*(AOM[Is_Ani_Diet_Ingredient]&lt;&gt;FALSE), 0))), "No Match in AOM")</f>
        <v>Cicer arietinum</v>
      </c>
      <c r="T403" t="str" cm="1">
        <f t="array" ref="T403">IF((S403&lt;&gt;"")*(S403&lt;&gt;"No Match in AOM"),IF(J403&lt;&gt;"",_xlfn.TEXTJOIN(";",TRUE,CONCATENATE(_xlfn.TEXTSPLIT(S403,";",TRUE,FALSE)," ",J403)),S403),"")</f>
        <v>Cicer arietinum Haulm</v>
      </c>
    </row>
    <row r="404" spans="1:21">
      <c r="A404" s="30" t="s">
        <v>23591</v>
      </c>
      <c r="B404" s="55" t="s">
        <v>23591</v>
      </c>
      <c r="C404" s="56" t="str">
        <f>_xlfn.TEXTJOIN(" ",TRUE,B404,IF(ISBLANK(J404),"",_xlfn.TEXTSPLIT(J404,";")))</f>
        <v>Chlorella vulgaris</v>
      </c>
      <c r="D404" s="56" t="str">
        <f>_xlfn.TEXTJOIN(" ",TRUE,B404,IF(ISBLANK(J404),"",_xlfn.TEXTSPLIT(J404,";")),IF(ISBLANK(H404),"",_xlfn.TEXTSPLIT(H404,";")))</f>
        <v>Chlorella vulgaris</v>
      </c>
      <c r="E404" s="56" t="str">
        <f>_xlfn.TEXTJOIN(" ",TRUE,B404,F404,IF(ISBLANK(J404),"",_xlfn.TEXTSPLIT(J404,";")),IF(ISBLANK(G404),"",_xlfn.TEXTSPLIT(G404,";")))</f>
        <v>Chlorella vulgaris</v>
      </c>
      <c r="R404" t="str" cm="1">
        <f t="array" ref="R404">IFERROR(INDEX(AOM[AOM], MATCH(1, (AOM[Edge_Value]=ani_diet!D404)*(AOM[Is_Ani_Diet_Ingredient]&lt;&gt;FALSE), 0)), "No Match in AOM")</f>
        <v>AOM_002200</v>
      </c>
      <c r="S404" t="str" cm="1">
        <f t="array" ref="S404">IFERROR(IF(INDEX(AOM[Scientific Name], MATCH(1, (AOM[Edge_Value]=ani_diet!D404)*(AOM[Is_Ani_Diet_Ingredient]&lt;&gt;FALSE), 0))=0, "", INDEX(AOM[Scientific Name], MATCH(1, (AOM[Edge_Value]=ani_diet!D404)*(AOM[Is_Ani_Diet_Ingredient]&lt;&gt;FALSE), 0))), "No Match in AOM")</f>
        <v>Chlorella vulgaris</v>
      </c>
      <c r="T404" t="str" cm="1">
        <f t="array" ref="T404">IF((S404&lt;&gt;"")*(S404&lt;&gt;"No Match in AOM"),IF(J404&lt;&gt;"",_xlfn.TEXTJOIN(";",TRUE,CONCATENATE(_xlfn.TEXTSPLIT(S404,";",TRUE,FALSE)," ",J404)),S404),"")</f>
        <v>Chlorella vulgaris</v>
      </c>
    </row>
    <row r="405" spans="1:21">
      <c r="A405" s="30" t="s">
        <v>26132</v>
      </c>
      <c r="B405" s="55" t="s">
        <v>20938</v>
      </c>
      <c r="C405" s="56" t="str">
        <f>_xlfn.TEXTJOIN(" ",TRUE,B405,IF(ISBLANK(J405),"",_xlfn.TEXTSPLIT(J405,";")))</f>
        <v>Chloris</v>
      </c>
      <c r="D405" s="56" t="str">
        <f>_xlfn.TEXTJOIN(" ",TRUE,B405,IF(ISBLANK(J405),"",_xlfn.TEXTSPLIT(J405,";")),IF(ISBLANK(H405),"",_xlfn.TEXTSPLIT(H405,";")))</f>
        <v>Chloris</v>
      </c>
      <c r="E405" s="56" t="str">
        <f>_xlfn.TEXTJOIN(" ",TRUE,B405,F405,IF(ISBLANK(J405),"",_xlfn.TEXTSPLIT(J405,";")),IF(ISBLANK(G405),"",_xlfn.TEXTSPLIT(G405,";")))</f>
        <v>Chloris</v>
      </c>
      <c r="R405" t="str" cm="1">
        <f t="array" ref="R405">IFERROR(INDEX(AOM[AOM], MATCH(1, (AOM[Edge_Value]=ani_diet!D411)*(AOM[Is_Ani_Diet_Ingredient]&lt;&gt;FALSE), 0)), "No Match in AOM")</f>
        <v>AOM_001634</v>
      </c>
      <c r="S405" t="str" cm="1">
        <f t="array" ref="S405">IFERROR(IF(INDEX(AOM[Scientific Name], MATCH(1, (AOM[Edge_Value]=ani_diet!D411)*(AOM[Is_Ani_Diet_Ingredient]&lt;&gt;FALSE), 0))=0, "", INDEX(AOM[Scientific Name], MATCH(1, (AOM[Edge_Value]=ani_diet!D411)*(AOM[Is_Ani_Diet_Ingredient]&lt;&gt;FALSE), 0))), "No Match in AOM")</f>
        <v>Chloris gayana</v>
      </c>
      <c r="T405" t="str" cm="1">
        <f t="array" ref="T405">IF((S405&lt;&gt;"")*(S405&lt;&gt;"No Match in AOM"),IF(J405&lt;&gt;"",_xlfn.TEXTJOIN(";",TRUE,CONCATENATE(_xlfn.TEXTSPLIT(S405,";",TRUE,FALSE)," ",J405)),S405),"")</f>
        <v>Chloris gayana</v>
      </c>
    </row>
    <row r="406" spans="1:21">
      <c r="A406" s="30" t="s">
        <v>26133</v>
      </c>
      <c r="B406" s="55" t="s">
        <v>4172</v>
      </c>
      <c r="C406" s="56" t="str">
        <f>_xlfn.TEXTJOIN(" ",TRUE,B406,IF(ISBLANK(J406),"",_xlfn.TEXTSPLIT(J406,";")))</f>
        <v>Chloris gayana</v>
      </c>
      <c r="D406" s="56" t="str">
        <f>_xlfn.TEXTJOIN(" ",TRUE,B406,IF(ISBLANK(J406),"",_xlfn.TEXTSPLIT(J406,";")),IF(ISBLANK(H406),"",_xlfn.TEXTSPLIT(H406,";")))</f>
        <v>Chloris gayana</v>
      </c>
      <c r="E406" s="56" t="str">
        <f>_xlfn.TEXTJOIN(" ",TRUE,B406,F406,IF(ISBLANK(J406),"",_xlfn.TEXTSPLIT(J406,";")),IF(ISBLANK(G406),"",_xlfn.TEXTSPLIT(G406,";")))</f>
        <v>Chloris gayana</v>
      </c>
      <c r="R406" t="str" cm="1">
        <f t="array" ref="R406">IFERROR(INDEX(AOM[AOM], MATCH(1, (AOM[Edge_Value]=ani_diet!D405)*(AOM[Is_Ani_Diet_Ingredient]&lt;&gt;FALSE), 0)), "No Match in AOM")</f>
        <v>AOM_001401</v>
      </c>
      <c r="S406" t="str" cm="1">
        <f t="array" ref="S406">IFERROR(IF(INDEX(AOM[Scientific Name], MATCH(1, (AOM[Edge_Value]=ani_diet!D405)*(AOM[Is_Ani_Diet_Ingredient]&lt;&gt;FALSE), 0))=0, "", INDEX(AOM[Scientific Name], MATCH(1, (AOM[Edge_Value]=ani_diet!D405)*(AOM[Is_Ani_Diet_Ingredient]&lt;&gt;FALSE), 0))), "No Match in AOM")</f>
        <v>Chloris</v>
      </c>
      <c r="T406" t="str" cm="1">
        <f t="array" ref="T406">IF((S406&lt;&gt;"")*(S406&lt;&gt;"No Match in AOM"),IF(J406&lt;&gt;"",_xlfn.TEXTJOIN(";",TRUE,CONCATENATE(_xlfn.TEXTSPLIT(S406,";",TRUE,FALSE)," ",J406)),S406),"")</f>
        <v>Chloris</v>
      </c>
    </row>
    <row r="407" spans="1:21">
      <c r="A407" s="30" t="s">
        <v>26134</v>
      </c>
      <c r="B407" s="55" t="s">
        <v>4172</v>
      </c>
      <c r="C407" s="56" t="str">
        <f>_xlfn.TEXTJOIN(" ",TRUE,B407,IF(ISBLANK(J407),"",_xlfn.TEXTSPLIT(J407,";")))</f>
        <v>Chloris gayana</v>
      </c>
      <c r="D407" s="56" t="str">
        <f>_xlfn.TEXTJOIN(" ",TRUE,B407,IF(ISBLANK(J407),"",_xlfn.TEXTSPLIT(J407,";")),IF(ISBLANK(H407),"",_xlfn.TEXTSPLIT(H407,";")))</f>
        <v>Chloris gayana Crushed Dried</v>
      </c>
      <c r="E407" s="56" t="str">
        <f>_xlfn.TEXTJOIN(" ",TRUE,B407,F407,IF(ISBLANK(J407),"",_xlfn.TEXTSPLIT(J407,";")),IF(ISBLANK(G407),"",_xlfn.TEXTSPLIT(G407,";")))</f>
        <v>Chloris gayana Crushed Dried</v>
      </c>
      <c r="G407" s="55" t="s">
        <v>25769</v>
      </c>
      <c r="H407" s="55" t="s">
        <v>25769</v>
      </c>
      <c r="I407" s="55" t="s">
        <v>6195</v>
      </c>
      <c r="R407" t="str" cm="1">
        <f t="array" ref="R407">IFERROR(INDEX(AOM[AOM], MATCH(1, (AOM[Edge_Value]=ani_diet!D406)*(AOM[Is_Ani_Diet_Ingredient]&lt;&gt;FALSE), 0)), "No Match in AOM")</f>
        <v>AOM_001402</v>
      </c>
      <c r="S407" t="str" cm="1">
        <f t="array" ref="S407">IFERROR(IF(INDEX(AOM[Scientific Name], MATCH(1, (AOM[Edge_Value]=ani_diet!D406)*(AOM[Is_Ani_Diet_Ingredient]&lt;&gt;FALSE), 0))=0, "", INDEX(AOM[Scientific Name], MATCH(1, (AOM[Edge_Value]=ani_diet!D406)*(AOM[Is_Ani_Diet_Ingredient]&lt;&gt;FALSE), 0))), "No Match in AOM")</f>
        <v>Chloris gayana</v>
      </c>
      <c r="T407" t="str" cm="1">
        <f t="array" ref="T407">IF((S407&lt;&gt;"")*(S407&lt;&gt;"No Match in AOM"),IF(J407&lt;&gt;"",_xlfn.TEXTJOIN(";",TRUE,CONCATENATE(_xlfn.TEXTSPLIT(S407,";",TRUE,FALSE)," ",J407)),S407),"")</f>
        <v>Chloris gayana</v>
      </c>
    </row>
    <row r="408" spans="1:21">
      <c r="A408" s="30" t="s">
        <v>26135</v>
      </c>
      <c r="B408" s="55" t="s">
        <v>4172</v>
      </c>
      <c r="C408" s="56" t="str">
        <f>_xlfn.TEXTJOIN(" ",TRUE,B408,IF(ISBLANK(J408),"",_xlfn.TEXTSPLIT(J408,";")))</f>
        <v>Chloris gayana</v>
      </c>
      <c r="D408" s="56" t="str">
        <f>_xlfn.TEXTJOIN(" ",TRUE,B408,IF(ISBLANK(J408),"",_xlfn.TEXTSPLIT(J408,";")),IF(ISBLANK(H408),"",_xlfn.TEXTSPLIT(H408,";")))</f>
        <v>Chloris gayana Dried</v>
      </c>
      <c r="E408" s="56" t="str">
        <f>_xlfn.TEXTJOIN(" ",TRUE,B408,F408,IF(ISBLANK(J408),"",_xlfn.TEXTSPLIT(J408,";")),IF(ISBLANK(G408),"",_xlfn.TEXTSPLIT(G408,";")))</f>
        <v>Chloris gayana Hay</v>
      </c>
      <c r="G408" s="55" t="s">
        <v>17482</v>
      </c>
      <c r="H408" s="55" t="s">
        <v>17480</v>
      </c>
      <c r="L408" s="32" t="s">
        <v>324</v>
      </c>
      <c r="R408" t="str" cm="1">
        <f t="array" ref="R408">IFERROR(INDEX(AOM[AOM], MATCH(1, (AOM[Edge_Value]=ani_diet!D407)*(AOM[Is_Ani_Diet_Ingredient]&lt;&gt;FALSE), 0)), "No Match in AOM")</f>
        <v>AOM_006065</v>
      </c>
      <c r="S408" t="str" cm="1">
        <f t="array" ref="S408">IFERROR(IF(INDEX(AOM[Scientific Name], MATCH(1, (AOM[Edge_Value]=ani_diet!D407)*(AOM[Is_Ani_Diet_Ingredient]&lt;&gt;FALSE), 0))=0, "", INDEX(AOM[Scientific Name], MATCH(1, (AOM[Edge_Value]=ani_diet!D407)*(AOM[Is_Ani_Diet_Ingredient]&lt;&gt;FALSE), 0))), "No Match in AOM")</f>
        <v>Chloris gayana</v>
      </c>
      <c r="T408" t="str" cm="1">
        <f t="array" ref="T408">IF((S408&lt;&gt;"")*(S408&lt;&gt;"No Match in AOM"),IF(J408&lt;&gt;"",_xlfn.TEXTJOIN(";",TRUE,CONCATENATE(_xlfn.TEXTSPLIT(S408,";",TRUE,FALSE)," ",J408)),S408),"")</f>
        <v>Chloris gayana</v>
      </c>
    </row>
    <row r="409" spans="1:21">
      <c r="A409" s="30" t="s">
        <v>26136</v>
      </c>
      <c r="B409" s="55" t="s">
        <v>4172</v>
      </c>
      <c r="C409" s="56" t="str">
        <f>_xlfn.TEXTJOIN(" ",TRUE,B409,IF(ISBLANK(J409),"",_xlfn.TEXTSPLIT(J409,";")))</f>
        <v>Chloris gayana</v>
      </c>
      <c r="D409" s="56" t="str">
        <f>_xlfn.TEXTJOIN(" ",TRUE,B409,IF(ISBLANK(J409),"",_xlfn.TEXTSPLIT(J409,";")),IF(ISBLANK(H409),"",_xlfn.TEXTSPLIT(H409,";")))</f>
        <v>Chloris gayana Dried</v>
      </c>
      <c r="E409" s="56" t="str">
        <f>_xlfn.TEXTJOIN(" ",TRUE,B409,F409,IF(ISBLANK(J409),"",_xlfn.TEXTSPLIT(J409,";")),IF(ISBLANK(G409),"",_xlfn.TEXTSPLIT(G409,";")))</f>
        <v>Chloris gayana Hay Chopped</v>
      </c>
      <c r="G409" s="55" t="s">
        <v>25844</v>
      </c>
      <c r="H409" s="55" t="s">
        <v>17480</v>
      </c>
      <c r="I409" s="55" t="s">
        <v>6195</v>
      </c>
      <c r="R409" t="str" cm="1">
        <f t="array" ref="R409">IFERROR(INDEX(AOM[AOM], MATCH(1, (AOM[Edge_Value]=ani_diet!D408)*(AOM[Is_Ani_Diet_Ingredient]&lt;&gt;FALSE), 0)), "No Match in AOM")</f>
        <v>AOM_001633</v>
      </c>
      <c r="S409" t="str" cm="1">
        <f t="array" ref="S409">IFERROR(IF(INDEX(AOM[Scientific Name], MATCH(1, (AOM[Edge_Value]=ani_diet!D408)*(AOM[Is_Ani_Diet_Ingredient]&lt;&gt;FALSE), 0))=0, "", INDEX(AOM[Scientific Name], MATCH(1, (AOM[Edge_Value]=ani_diet!D408)*(AOM[Is_Ani_Diet_Ingredient]&lt;&gt;FALSE), 0))), "No Match in AOM")</f>
        <v>Chloris gayana</v>
      </c>
      <c r="T409" t="str" cm="1">
        <f t="array" ref="T409">IF((S409&lt;&gt;"")*(S409&lt;&gt;"No Match in AOM"),IF(J409&lt;&gt;"",_xlfn.TEXTJOIN(";",TRUE,CONCATENATE(_xlfn.TEXTSPLIT(S409,";",TRUE,FALSE)," ",J409)),S409),"")</f>
        <v>Chloris gayana</v>
      </c>
    </row>
    <row r="410" spans="1:21">
      <c r="A410" s="30" t="s">
        <v>26137</v>
      </c>
      <c r="B410" s="55" t="s">
        <v>4172</v>
      </c>
      <c r="C410" s="56" t="str">
        <f>_xlfn.TEXTJOIN(" ",TRUE,B410,IF(ISBLANK(J410),"",_xlfn.TEXTSPLIT(J410,";")))</f>
        <v>Chloris gayana</v>
      </c>
      <c r="D410" s="56" t="str">
        <f>_xlfn.TEXTJOIN(" ",TRUE,B410,IF(ISBLANK(J410),"",_xlfn.TEXTSPLIT(J410,";")),IF(ISBLANK(H410),"",_xlfn.TEXTSPLIT(H410,";")))</f>
        <v>Chloris gayana Dried Ground</v>
      </c>
      <c r="E410" s="56" t="str">
        <f>_xlfn.TEXTJOIN(" ",TRUE,B410,F410,IF(ISBLANK(J410),"",_xlfn.TEXTSPLIT(J410,";")),IF(ISBLANK(G410),"",_xlfn.TEXTSPLIT(G410,";")))</f>
        <v>Chloris gayana Hay Ground</v>
      </c>
      <c r="G410" s="55" t="s">
        <v>25846</v>
      </c>
      <c r="H410" s="55" t="s">
        <v>25767</v>
      </c>
      <c r="R410" t="str" cm="1">
        <f t="array" ref="R410">IFERROR(INDEX(AOM[AOM], MATCH(1, (AOM[Edge_Value]=ani_diet!D409)*(AOM[Is_Ani_Diet_Ingredient]&lt;&gt;FALSE), 0)), "No Match in AOM")</f>
        <v>AOM_001633</v>
      </c>
      <c r="S410" t="str" cm="1">
        <f t="array" ref="S410">IFERROR(IF(INDEX(AOM[Scientific Name], MATCH(1, (AOM[Edge_Value]=ani_diet!D409)*(AOM[Is_Ani_Diet_Ingredient]&lt;&gt;FALSE), 0))=0, "", INDEX(AOM[Scientific Name], MATCH(1, (AOM[Edge_Value]=ani_diet!D409)*(AOM[Is_Ani_Diet_Ingredient]&lt;&gt;FALSE), 0))), "No Match in AOM")</f>
        <v>Chloris gayana</v>
      </c>
      <c r="T410" t="str" cm="1">
        <f t="array" ref="T410">IF((S410&lt;&gt;"")*(S410&lt;&gt;"No Match in AOM"),IF(J410&lt;&gt;"",_xlfn.TEXTJOIN(";",TRUE,CONCATENATE(_xlfn.TEXTSPLIT(S410,";",TRUE,FALSE)," ",J410)),S410),"")</f>
        <v>Chloris gayana</v>
      </c>
    </row>
    <row r="411" spans="1:21">
      <c r="A411" s="30" t="s">
        <v>26138</v>
      </c>
      <c r="B411" s="55" t="s">
        <v>4172</v>
      </c>
      <c r="C411" s="56" t="str">
        <f>_xlfn.TEXTJOIN(" ",TRUE,B411,IF(ISBLANK(J411),"",_xlfn.TEXTSPLIT(J411,";")))</f>
        <v>Chloris gayana</v>
      </c>
      <c r="D411" s="56" t="str">
        <f>_xlfn.TEXTJOIN(" ",TRUE,B411,IF(ISBLANK(J411),"",_xlfn.TEXTSPLIT(J411,";")),IF(ISBLANK(H411),"",_xlfn.TEXTSPLIT(H411,";")))</f>
        <v>Chloris gayana Dried Wilted</v>
      </c>
      <c r="E411" s="56" t="str">
        <f>_xlfn.TEXTJOIN(" ",TRUE,B411,F411,IF(ISBLANK(J411),"",_xlfn.TEXTSPLIT(J411,";")),IF(ISBLANK(G411),"",_xlfn.TEXTSPLIT(G411,";")))</f>
        <v>Chloris gayana Hay Cut(Chopper) Wilted(Sun) Dried(barn)</v>
      </c>
      <c r="G411" s="55" t="s">
        <v>26139</v>
      </c>
      <c r="H411" s="55" t="s">
        <v>25899</v>
      </c>
      <c r="I411" s="55" t="s">
        <v>6195</v>
      </c>
      <c r="R411" t="str" cm="1">
        <f t="array" ref="R411">IFERROR(INDEX(AOM[AOM], MATCH(1, (AOM[Edge_Value]=ani_diet!D410)*(AOM[Is_Ani_Diet_Ingredient]&lt;&gt;FALSE), 0)), "No Match in AOM")</f>
        <v>AOM_001635</v>
      </c>
      <c r="S411" t="str" cm="1">
        <f t="array" ref="S411">IFERROR(IF(INDEX(AOM[Scientific Name], MATCH(1, (AOM[Edge_Value]=ani_diet!D410)*(AOM[Is_Ani_Diet_Ingredient]&lt;&gt;FALSE), 0))=0, "", INDEX(AOM[Scientific Name], MATCH(1, (AOM[Edge_Value]=ani_diet!D410)*(AOM[Is_Ani_Diet_Ingredient]&lt;&gt;FALSE), 0))), "No Match in AOM")</f>
        <v>Chloris gayana</v>
      </c>
      <c r="T411" t="str" cm="1">
        <f t="array" ref="T411">IF((S411&lt;&gt;"")*(S411&lt;&gt;"No Match in AOM"),IF(J411&lt;&gt;"",_xlfn.TEXTJOIN(";",TRUE,CONCATENATE(_xlfn.TEXTSPLIT(S411,";",TRUE,FALSE)," ",J411)),S411),"")</f>
        <v>Chloris gayana</v>
      </c>
    </row>
    <row r="412" spans="1:21">
      <c r="A412" s="30" t="s">
        <v>26140</v>
      </c>
      <c r="B412" s="55" t="s">
        <v>23703</v>
      </c>
      <c r="C412" s="56" t="str">
        <f>_xlfn.TEXTJOIN(" ",TRUE,B412,IF(ISBLANK(J412),"",_xlfn.TEXTSPLIT(J412,";")))</f>
        <v>Choline Cloride</v>
      </c>
      <c r="D412" s="56" t="str">
        <f>_xlfn.TEXTJOIN(" ",TRUE,B412,IF(ISBLANK(J412),"",_xlfn.TEXTSPLIT(J412,";")),IF(ISBLANK(H412),"",_xlfn.TEXTSPLIT(H412,";")))</f>
        <v>Choline Cloride</v>
      </c>
      <c r="E412" s="56" t="str">
        <f>_xlfn.TEXTJOIN(" ",TRUE,B412,F412,IF(ISBLANK(J412),"",_xlfn.TEXTSPLIT(J412,";")),IF(ISBLANK(G412),"",_xlfn.TEXTSPLIT(G412,";")))</f>
        <v>Choline Cloride</v>
      </c>
      <c r="R412" t="str" cm="1">
        <f t="array" ref="R412">IFERROR(INDEX(AOM[AOM], MATCH(1, (AOM[Edge_Value]=ani_diet!D412)*(AOM[Is_Ani_Diet_Ingredient]&lt;&gt;FALSE), 0)), "No Match in AOM")</f>
        <v>AOM_000787</v>
      </c>
      <c r="S412" t="str" cm="1">
        <f t="array" ref="S412">IFERROR(IF(INDEX(AOM[Scientific Name], MATCH(1, (AOM[Edge_Value]=ani_diet!D412)*(AOM[Is_Ani_Diet_Ingredient]&lt;&gt;FALSE), 0))=0, "", INDEX(AOM[Scientific Name], MATCH(1, (AOM[Edge_Value]=ani_diet!D412)*(AOM[Is_Ani_Diet_Ingredient]&lt;&gt;FALSE), 0))), "No Match in AOM")</f>
        <v/>
      </c>
      <c r="T412" t="str" cm="1">
        <f t="array" ref="T412">IF((S412&lt;&gt;"")*(S412&lt;&gt;"No Match in AOM"),IF(J412&lt;&gt;"",_xlfn.TEXTJOIN(";",TRUE,CONCATENATE(_xlfn.TEXTSPLIT(S412,";",TRUE,FALSE)," ",J412)),S412),"")</f>
        <v/>
      </c>
    </row>
    <row r="413" spans="1:21">
      <c r="A413" s="30" t="s">
        <v>26141</v>
      </c>
      <c r="B413" s="55" t="s">
        <v>23703</v>
      </c>
      <c r="C413" s="56" t="str">
        <f>_xlfn.TEXTJOIN(" ",TRUE,B413,IF(ISBLANK(J413),"",_xlfn.TEXTSPLIT(J413,";")))</f>
        <v>Choline Cloride</v>
      </c>
      <c r="D413" s="56" t="str">
        <f>_xlfn.TEXTJOIN(" ",TRUE,B413,IF(ISBLANK(J413),"",_xlfn.TEXTSPLIT(J413,";")),IF(ISBLANK(H413),"",_xlfn.TEXTSPLIT(H413,";")))</f>
        <v>Choline Cloride Ground</v>
      </c>
      <c r="E413" s="56" t="str">
        <f>_xlfn.TEXTJOIN(" ",TRUE,B413,F413,IF(ISBLANK(J413),"",_xlfn.TEXTSPLIT(J413,";")),IF(ISBLANK(G413),"",_xlfn.TEXTSPLIT(G413,";")))</f>
        <v>Choline Cloride Ground</v>
      </c>
      <c r="G413" s="55" t="s">
        <v>6052</v>
      </c>
      <c r="H413" s="55" t="s">
        <v>6052</v>
      </c>
      <c r="L413" s="32" t="s">
        <v>324</v>
      </c>
      <c r="R413" t="str" cm="1">
        <f t="array" ref="R413">IFERROR(INDEX(AOM[AOM], MATCH(1, (AOM[Edge_Value]=ani_diet!D413)*(AOM[Is_Ani_Diet_Ingredient]&lt;&gt;FALSE), 0)), "No Match in AOM")</f>
        <v>AOM_001375</v>
      </c>
      <c r="S413" t="str" cm="1">
        <f t="array" ref="S413">IFERROR(IF(INDEX(AOM[Scientific Name], MATCH(1, (AOM[Edge_Value]=ani_diet!D413)*(AOM[Is_Ani_Diet_Ingredient]&lt;&gt;FALSE), 0))=0, "", INDEX(AOM[Scientific Name], MATCH(1, (AOM[Edge_Value]=ani_diet!D413)*(AOM[Is_Ani_Diet_Ingredient]&lt;&gt;FALSE), 0))), "No Match in AOM")</f>
        <v/>
      </c>
      <c r="T413" t="str" cm="1">
        <f t="array" ref="T413">IF((S413&lt;&gt;"")*(S413&lt;&gt;"No Match in AOM"),IF(J413&lt;&gt;"",_xlfn.TEXTJOIN(";",TRUE,CONCATENATE(_xlfn.TEXTSPLIT(S413,";",TRUE,FALSE)," ",J413)),S413),"")</f>
        <v/>
      </c>
    </row>
    <row r="414" spans="1:21">
      <c r="A414" s="30" t="s">
        <v>26142</v>
      </c>
      <c r="B414" s="55" t="s">
        <v>23315</v>
      </c>
      <c r="C414" s="56" t="str">
        <f>_xlfn.TEXTJOIN(" ",TRUE,B414,IF(ISBLANK(J414),"",_xlfn.TEXTSPLIT(J414,";")))</f>
        <v>Chromium Oxide</v>
      </c>
      <c r="D414" s="56" t="str">
        <f>_xlfn.TEXTJOIN(" ",TRUE,B414,IF(ISBLANK(J414),"",_xlfn.TEXTSPLIT(J414,";")),IF(ISBLANK(H414),"",_xlfn.TEXTSPLIT(H414,";")))</f>
        <v>Chromium Oxide</v>
      </c>
      <c r="E414" s="56" t="str">
        <f>_xlfn.TEXTJOIN(" ",TRUE,B414,F414,IF(ISBLANK(J414),"",_xlfn.TEXTSPLIT(J414,";")),IF(ISBLANK(G414),"",_xlfn.TEXTSPLIT(G414,";")))</f>
        <v>Chromium Oxide</v>
      </c>
      <c r="R414" t="str" cm="1">
        <f t="array" ref="R414">IFERROR(INDEX(AOM[AOM], MATCH(1, (AOM[Edge_Value]=ani_diet!D414)*(AOM[Is_Ani_Diet_Ingredient]&lt;&gt;FALSE), 0)), "No Match in AOM")</f>
        <v>AOM_000746</v>
      </c>
      <c r="S414" t="str" cm="1">
        <f t="array" ref="S414">IFERROR(IF(INDEX(AOM[Scientific Name], MATCH(1, (AOM[Edge_Value]=ani_diet!D414)*(AOM[Is_Ani_Diet_Ingredient]&lt;&gt;FALSE), 0))=0, "", INDEX(AOM[Scientific Name], MATCH(1, (AOM[Edge_Value]=ani_diet!D414)*(AOM[Is_Ani_Diet_Ingredient]&lt;&gt;FALSE), 0))), "No Match in AOM")</f>
        <v/>
      </c>
      <c r="T414" t="str" cm="1">
        <f t="array" ref="T414">IF((S414&lt;&gt;"")*(S414&lt;&gt;"No Match in AOM"),IF(J414&lt;&gt;"",_xlfn.TEXTJOIN(";",TRUE,CONCATENATE(_xlfn.TEXTSPLIT(S414,";",TRUE,FALSE)," ",J414)),S414),"")</f>
        <v/>
      </c>
      <c r="U414" t="s">
        <v>23314</v>
      </c>
    </row>
    <row r="415" spans="1:21">
      <c r="A415" s="30" t="s">
        <v>26143</v>
      </c>
      <c r="B415" s="55" t="s">
        <v>23315</v>
      </c>
      <c r="C415" s="56" t="str">
        <f>_xlfn.TEXTJOIN(" ",TRUE,B415,IF(ISBLANK(J415),"",_xlfn.TEXTSPLIT(J415,";")))</f>
        <v>Chromium Oxide</v>
      </c>
      <c r="D415" s="56" t="str">
        <f>_xlfn.TEXTJOIN(" ",TRUE,B415,IF(ISBLANK(J415),"",_xlfn.TEXTSPLIT(J415,";")),IF(ISBLANK(H415),"",_xlfn.TEXTSPLIT(H415,";")))</f>
        <v>Chromium Oxide Ground</v>
      </c>
      <c r="E415" s="56" t="str">
        <f>_xlfn.TEXTJOIN(" ",TRUE,B415,F415,IF(ISBLANK(J415),"",_xlfn.TEXTSPLIT(J415,";")),IF(ISBLANK(G415),"",_xlfn.TEXTSPLIT(G415,";")))</f>
        <v>Chromium Oxide Ground</v>
      </c>
      <c r="G415" s="55" t="s">
        <v>6052</v>
      </c>
      <c r="H415" s="55" t="s">
        <v>6052</v>
      </c>
      <c r="R415" t="str" cm="1">
        <f t="array" ref="R415">IFERROR(INDEX(AOM[AOM], MATCH(1, (AOM[Edge_Value]=ani_diet!D415)*(AOM[Is_Ani_Diet_Ingredient]&lt;&gt;FALSE), 0)), "No Match in AOM")</f>
        <v>AOM_002072</v>
      </c>
      <c r="S415" t="str" cm="1">
        <f t="array" ref="S415">IFERROR(IF(INDEX(AOM[Scientific Name], MATCH(1, (AOM[Edge_Value]=ani_diet!D415)*(AOM[Is_Ani_Diet_Ingredient]&lt;&gt;FALSE), 0))=0, "", INDEX(AOM[Scientific Name], MATCH(1, (AOM[Edge_Value]=ani_diet!D415)*(AOM[Is_Ani_Diet_Ingredient]&lt;&gt;FALSE), 0))), "No Match in AOM")</f>
        <v/>
      </c>
      <c r="T415" t="str" cm="1">
        <f t="array" ref="T415">IF((S415&lt;&gt;"")*(S415&lt;&gt;"No Match in AOM"),IF(J415&lt;&gt;"",_xlfn.TEXTJOIN(";",TRUE,CONCATENATE(_xlfn.TEXTSPLIT(S415,";",TRUE,FALSE)," ",J415)),S415),"")</f>
        <v/>
      </c>
    </row>
    <row r="416" spans="1:21">
      <c r="A416" s="30" t="s">
        <v>10031</v>
      </c>
      <c r="B416" s="55" t="s">
        <v>10031</v>
      </c>
      <c r="C416" s="56" t="str">
        <f>_xlfn.TEXTJOIN(" ",TRUE,B416,IF(ISBLANK(J416),"",_xlfn.TEXTSPLIT(J416,";")))</f>
        <v>Chromolaena odorata</v>
      </c>
      <c r="D416" s="56" t="str">
        <f>_xlfn.TEXTJOIN(" ",TRUE,B416,IF(ISBLANK(J416),"",_xlfn.TEXTSPLIT(J416,";")),IF(ISBLANK(H416),"",_xlfn.TEXTSPLIT(H416,";")))</f>
        <v>Chromolaena odorata</v>
      </c>
      <c r="E416" s="56" t="str">
        <f>_xlfn.TEXTJOIN(" ",TRUE,B416,F416,IF(ISBLANK(J416),"",_xlfn.TEXTSPLIT(J416,";")),IF(ISBLANK(G416),"",_xlfn.TEXTSPLIT(G416,";")))</f>
        <v>Chromolaena odorata</v>
      </c>
      <c r="R416" t="str" cm="1">
        <f t="array" ref="R416">IFERROR(INDEX(AOM[AOM], MATCH(1, (AOM[Edge_Value]=ani_diet!D416)*(AOM[Is_Ani_Diet_Ingredient]&lt;&gt;FALSE), 0)), "No Match in AOM")</f>
        <v>AOM_001536</v>
      </c>
      <c r="S416" t="str" cm="1">
        <f t="array" ref="S416">IFERROR(IF(INDEX(AOM[Scientific Name], MATCH(1, (AOM[Edge_Value]=ani_diet!D416)*(AOM[Is_Ani_Diet_Ingredient]&lt;&gt;FALSE), 0))=0, "", INDEX(AOM[Scientific Name], MATCH(1, (AOM[Edge_Value]=ani_diet!D416)*(AOM[Is_Ani_Diet_Ingredient]&lt;&gt;FALSE), 0))), "No Match in AOM")</f>
        <v>Chromolaena odorata</v>
      </c>
      <c r="T416" t="str" cm="1">
        <f t="array" ref="T416">IF((S416&lt;&gt;"")*(S416&lt;&gt;"No Match in AOM"),IF(J416&lt;&gt;"",_xlfn.TEXTJOIN(";",TRUE,CONCATENATE(_xlfn.TEXTSPLIT(S416,";",TRUE,FALSE)," ",J416)),S416),"")</f>
        <v>Chromolaena odorata</v>
      </c>
    </row>
    <row r="417" spans="1:20">
      <c r="A417" s="30" t="s">
        <v>8232</v>
      </c>
      <c r="B417" s="55" t="s">
        <v>10031</v>
      </c>
      <c r="C417" s="56" t="str">
        <f>_xlfn.TEXTJOIN(" ",TRUE,B417,IF(ISBLANK(J417),"",_xlfn.TEXTSPLIT(J417,";")))</f>
        <v>Chromolaena odorata Leaves</v>
      </c>
      <c r="D417" s="56" t="str">
        <f>_xlfn.TEXTJOIN(" ",TRUE,B417,IF(ISBLANK(J417),"",_xlfn.TEXTSPLIT(J417,";")),IF(ISBLANK(H417),"",_xlfn.TEXTSPLIT(H417,";")))</f>
        <v>Chromolaena odorata Leaves</v>
      </c>
      <c r="E417" s="56" t="str">
        <f>_xlfn.TEXTJOIN(" ",TRUE,B417,F417,IF(ISBLANK(J417),"",_xlfn.TEXTSPLIT(J417,";")),IF(ISBLANK(G417),"",_xlfn.TEXTSPLIT(G417,";")))</f>
        <v>Chromolaena odorata Leaves</v>
      </c>
      <c r="J417" s="55" t="s">
        <v>6187</v>
      </c>
      <c r="R417" t="str" cm="1">
        <f t="array" ref="R417">IFERROR(INDEX(AOM[AOM], MATCH(1, (AOM[Edge_Value]=ani_diet!D417)*(AOM[Is_Ani_Diet_Ingredient]&lt;&gt;FALSE), 0)), "No Match in AOM")</f>
        <v>AOM_001636</v>
      </c>
      <c r="S417" t="str" cm="1">
        <f t="array" ref="S417">IFERROR(IF(INDEX(AOM[Scientific Name], MATCH(1, (AOM[Edge_Value]=ani_diet!D417)*(AOM[Is_Ani_Diet_Ingredient]&lt;&gt;FALSE), 0))=0, "", INDEX(AOM[Scientific Name], MATCH(1, (AOM[Edge_Value]=ani_diet!D417)*(AOM[Is_Ani_Diet_Ingredient]&lt;&gt;FALSE), 0))), "No Match in AOM")</f>
        <v>Chromolaena odorata</v>
      </c>
      <c r="T417" t="str" cm="1">
        <f t="array" ref="T417">IF((S417&lt;&gt;"")*(S417&lt;&gt;"No Match in AOM"),IF(J417&lt;&gt;"",_xlfn.TEXTJOIN(";",TRUE,CONCATENATE(_xlfn.TEXTSPLIT(S417,";",TRUE,FALSE)," ",J417)),S417),"")</f>
        <v>Chromolaena odorata Leaves</v>
      </c>
    </row>
    <row r="418" spans="1:20">
      <c r="A418" s="30" t="s">
        <v>26144</v>
      </c>
      <c r="B418" s="55" t="s">
        <v>10031</v>
      </c>
      <c r="C418" s="56" t="str">
        <f>_xlfn.TEXTJOIN(" ",TRUE,B418,IF(ISBLANK(J418),"",_xlfn.TEXTSPLIT(J418,";")))</f>
        <v>Chromolaena odorata Leaves</v>
      </c>
      <c r="D418" s="56" t="str">
        <f>_xlfn.TEXTJOIN(" ",TRUE,B418,IF(ISBLANK(J418),"",_xlfn.TEXTSPLIT(J418,";")),IF(ISBLANK(H418),"",_xlfn.TEXTSPLIT(H418,";")))</f>
        <v>Chromolaena odorata Leaves Dried Ground</v>
      </c>
      <c r="E418" s="56" t="str">
        <f>_xlfn.TEXTJOIN(" ",TRUE,B418,F418,IF(ISBLANK(J418),"",_xlfn.TEXTSPLIT(J418,";")),IF(ISBLANK(G418),"",_xlfn.TEXTSPLIT(G418,";")))</f>
        <v>Chromolaena odorata Leaves Powder Dried(Air) Ground</v>
      </c>
      <c r="G418" s="55" t="s">
        <v>26145</v>
      </c>
      <c r="H418" s="55" t="s">
        <v>25767</v>
      </c>
      <c r="J418" s="55" t="s">
        <v>6187</v>
      </c>
      <c r="R418" t="str" cm="1">
        <f t="array" ref="R418">IFERROR(INDEX(AOM[AOM], MATCH(1, (AOM[Edge_Value]=ani_diet!D418)*(AOM[Is_Ani_Diet_Ingredient]&lt;&gt;FALSE), 0)), "No Match in AOM")</f>
        <v>AOM_001637</v>
      </c>
      <c r="S418" t="str" cm="1">
        <f t="array" ref="S418">IFERROR(IF(INDEX(AOM[Scientific Name], MATCH(1, (AOM[Edge_Value]=ani_diet!D418)*(AOM[Is_Ani_Diet_Ingredient]&lt;&gt;FALSE), 0))=0, "", INDEX(AOM[Scientific Name], MATCH(1, (AOM[Edge_Value]=ani_diet!D418)*(AOM[Is_Ani_Diet_Ingredient]&lt;&gt;FALSE), 0))), "No Match in AOM")</f>
        <v>Chromolaena odorata</v>
      </c>
      <c r="T418" t="str" cm="1">
        <f t="array" ref="T418">IF((S418&lt;&gt;"")*(S418&lt;&gt;"No Match in AOM"),IF(J418&lt;&gt;"",_xlfn.TEXTJOIN(";",TRUE,CONCATENATE(_xlfn.TEXTSPLIT(S418,";",TRUE,FALSE)," ",J418)),S418),"")</f>
        <v>Chromolaena odorata Leaves</v>
      </c>
    </row>
    <row r="419" spans="1:20">
      <c r="A419" s="30" t="s">
        <v>26146</v>
      </c>
      <c r="B419" s="55" t="s">
        <v>10031</v>
      </c>
      <c r="C419" s="56" t="str">
        <f>_xlfn.TEXTJOIN(" ",TRUE,B419,IF(ISBLANK(J419),"",_xlfn.TEXTSPLIT(J419,";")))</f>
        <v>Chromolaena odorata Leaves</v>
      </c>
      <c r="D419" s="56" t="str">
        <f>_xlfn.TEXTJOIN(" ",TRUE,B419,IF(ISBLANK(J419),"",_xlfn.TEXTSPLIT(J419,";")),IF(ISBLANK(H419),"",_xlfn.TEXTSPLIT(H419,";")))</f>
        <v>Chromolaena odorata Leaves Ground</v>
      </c>
      <c r="E419" s="56" t="str">
        <f>_xlfn.TEXTJOIN(" ",TRUE,B419,F419,IF(ISBLANK(J419),"",_xlfn.TEXTSPLIT(J419,";")),IF(ISBLANK(G419),"",_xlfn.TEXTSPLIT(G419,";")))</f>
        <v>Chromolaena odorata Leaves Ground</v>
      </c>
      <c r="G419" s="55" t="s">
        <v>6052</v>
      </c>
      <c r="H419" s="55" t="s">
        <v>6052</v>
      </c>
      <c r="J419" s="55" t="s">
        <v>6187</v>
      </c>
      <c r="L419" s="32" t="s">
        <v>324</v>
      </c>
      <c r="M419" s="32" t="s">
        <v>324</v>
      </c>
      <c r="R419" t="str" cm="1">
        <f t="array" ref="R419">IFERROR(INDEX(AOM[AOM], MATCH(1, (AOM[Edge_Value]=ani_diet!D419)*(AOM[Is_Ani_Diet_Ingredient]&lt;&gt;FALSE), 0)), "No Match in AOM")</f>
        <v>AOM_001863</v>
      </c>
      <c r="S419" t="str" cm="1">
        <f t="array" ref="S419">IFERROR(IF(INDEX(AOM[Scientific Name], MATCH(1, (AOM[Edge_Value]=ani_diet!D419)*(AOM[Is_Ani_Diet_Ingredient]&lt;&gt;FALSE), 0))=0, "", INDEX(AOM[Scientific Name], MATCH(1, (AOM[Edge_Value]=ani_diet!D419)*(AOM[Is_Ani_Diet_Ingredient]&lt;&gt;FALSE), 0))), "No Match in AOM")</f>
        <v>Chromolaena odorata</v>
      </c>
      <c r="T419" t="str" cm="1">
        <f t="array" ref="T419">IF((S419&lt;&gt;"")*(S419&lt;&gt;"No Match in AOM"),IF(J419&lt;&gt;"",_xlfn.TEXTJOIN(";",TRUE,CONCATENATE(_xlfn.TEXTSPLIT(S419,";",TRUE,FALSE)," ",J419)),S419),"")</f>
        <v>Chromolaena odorata Leaves</v>
      </c>
    </row>
    <row r="420" spans="1:20">
      <c r="A420" s="30" t="s">
        <v>21889</v>
      </c>
      <c r="B420" s="55" t="s">
        <v>21889</v>
      </c>
      <c r="C420" s="56" t="str">
        <f>_xlfn.TEXTJOIN(" ",TRUE,B420,IF(ISBLANK(J420),"",_xlfn.TEXTSPLIT(J420,";")))</f>
        <v>Citrus aurantifolia</v>
      </c>
      <c r="D420" s="56" t="str">
        <f>_xlfn.TEXTJOIN(" ",TRUE,B420,IF(ISBLANK(J420),"",_xlfn.TEXTSPLIT(J420,";")),IF(ISBLANK(H420),"",_xlfn.TEXTSPLIT(H420,";")))</f>
        <v>Citrus aurantifolia</v>
      </c>
      <c r="E420" s="56" t="str">
        <f>_xlfn.TEXTJOIN(" ",TRUE,B420,F420,IF(ISBLANK(J420),"",_xlfn.TEXTSPLIT(J420,";")),IF(ISBLANK(G420),"",_xlfn.TEXTSPLIT(G420,";")))</f>
        <v>Citrus aurantifolia</v>
      </c>
      <c r="R420" t="str" cm="1">
        <f t="array" ref="R420">IFERROR(INDEX(AOM[AOM], MATCH(1, (AOM[Edge_Value]=ani_diet!D420)*(AOM[Is_Ani_Diet_Ingredient]&lt;&gt;FALSE), 0)), "No Match in AOM")</f>
        <v>AOM_006406</v>
      </c>
      <c r="S420" t="str" cm="1">
        <f t="array" ref="S420">IFERROR(IF(INDEX(AOM[Scientific Name], MATCH(1, (AOM[Edge_Value]=ani_diet!D420)*(AOM[Is_Ani_Diet_Ingredient]&lt;&gt;FALSE), 0))=0, "", INDEX(AOM[Scientific Name], MATCH(1, (AOM[Edge_Value]=ani_diet!D420)*(AOM[Is_Ani_Diet_Ingredient]&lt;&gt;FALSE), 0))), "No Match in AOM")</f>
        <v>Citrus aurantifolia</v>
      </c>
      <c r="T420" t="str" cm="1">
        <f t="array" ref="T420">IF((S420&lt;&gt;"")*(S420&lt;&gt;"No Match in AOM"),IF(J420&lt;&gt;"",_xlfn.TEXTJOIN(";",TRUE,CONCATENATE(_xlfn.TEXTSPLIT(S420,";",TRUE,FALSE)," ",J420)),S420),"")</f>
        <v>Citrus aurantifolia</v>
      </c>
    </row>
    <row r="421" spans="1:20">
      <c r="A421" s="30" t="s">
        <v>26147</v>
      </c>
      <c r="B421" s="55" t="s">
        <v>21889</v>
      </c>
      <c r="C421" s="56" t="str">
        <f>_xlfn.TEXTJOIN(" ",TRUE,B421,IF(ISBLANK(J421),"",_xlfn.TEXTSPLIT(J421,";")))</f>
        <v>Citrus aurantifolia</v>
      </c>
      <c r="D421" s="56" t="str">
        <f>_xlfn.TEXTJOIN(" ",TRUE,B421,IF(ISBLANK(J421),"",_xlfn.TEXTSPLIT(J421,";")),IF(ISBLANK(H421),"",_xlfn.TEXTSPLIT(H421,";")))</f>
        <v>Citrus aurantifolia Dried Ground</v>
      </c>
      <c r="E421" s="56" t="str">
        <f>_xlfn.TEXTJOIN(" ",TRUE,B421,F421,IF(ISBLANK(J421),"",_xlfn.TEXTSPLIT(J421,";")),IF(ISBLANK(G421),"",_xlfn.TEXTSPLIT(G421,";")))</f>
        <v>Citrus aurantifolia Dried Ground</v>
      </c>
      <c r="G421" s="55" t="s">
        <v>25767</v>
      </c>
      <c r="H421" s="55" t="s">
        <v>25767</v>
      </c>
      <c r="R421" t="str" cm="1">
        <f t="array" ref="R421">IFERROR(INDEX(AOM[AOM], MATCH(1, (AOM[Edge_Value]=ani_diet!D421)*(AOM[Is_Ani_Diet_Ingredient]&lt;&gt;FALSE), 0)), "No Match in AOM")</f>
        <v>AOM_006066</v>
      </c>
      <c r="S421" t="str" cm="1">
        <f t="array" ref="S421">IFERROR(IF(INDEX(AOM[Scientific Name], MATCH(1, (AOM[Edge_Value]=ani_diet!D421)*(AOM[Is_Ani_Diet_Ingredient]&lt;&gt;FALSE), 0))=0, "", INDEX(AOM[Scientific Name], MATCH(1, (AOM[Edge_Value]=ani_diet!D421)*(AOM[Is_Ani_Diet_Ingredient]&lt;&gt;FALSE), 0))), "No Match in AOM")</f>
        <v>Citrus aurantifolia</v>
      </c>
      <c r="T421" t="str" cm="1">
        <f t="array" ref="T421">IF((S421&lt;&gt;"")*(S421&lt;&gt;"No Match in AOM"),IF(J421&lt;&gt;"",_xlfn.TEXTJOIN(";",TRUE,CONCATENATE(_xlfn.TEXTSPLIT(S421,";",TRUE,FALSE)," ",J421)),S421),"")</f>
        <v>Citrus aurantifolia</v>
      </c>
    </row>
    <row r="422" spans="1:20">
      <c r="A422" s="30" t="s">
        <v>21894</v>
      </c>
      <c r="B422" s="55" t="s">
        <v>21889</v>
      </c>
      <c r="C422" s="56" t="str">
        <f>_xlfn.TEXTJOIN(" ",TRUE,B422,IF(ISBLANK(J422),"",_xlfn.TEXTSPLIT(J422,";")))</f>
        <v>Citrus aurantifolia Leaves</v>
      </c>
      <c r="D422" s="56" t="str">
        <f>_xlfn.TEXTJOIN(" ",TRUE,B422,IF(ISBLANK(J422),"",_xlfn.TEXTSPLIT(J422,";")),IF(ISBLANK(H422),"",_xlfn.TEXTSPLIT(H422,";")))</f>
        <v>Citrus aurantifolia Leaves</v>
      </c>
      <c r="E422" s="56" t="str">
        <f>_xlfn.TEXTJOIN(" ",TRUE,B422,F422,IF(ISBLANK(J422),"",_xlfn.TEXTSPLIT(J422,";")),IF(ISBLANK(G422),"",_xlfn.TEXTSPLIT(G422,";")))</f>
        <v>Citrus aurantifolia Leaves</v>
      </c>
      <c r="J422" s="55" t="s">
        <v>6187</v>
      </c>
      <c r="K422" t="s">
        <v>21893</v>
      </c>
      <c r="L422" t="s">
        <v>21889</v>
      </c>
      <c r="M422" t="s">
        <v>21894</v>
      </c>
      <c r="R422" t="str" cm="1">
        <f t="array" ref="R422">IFERROR(INDEX(AOM[AOM], MATCH(1, (AOM[Edge_Value]=ani_diet!D422)*(AOM[Is_Ani_Diet_Ingredient]&lt;&gt;FALSE), 0)), "No Match in AOM")</f>
        <v>AOM_003900</v>
      </c>
      <c r="S422" t="str" cm="1">
        <f t="array" ref="S422">IFERROR(IF(INDEX(AOM[Scientific Name], MATCH(1, (AOM[Edge_Value]=ani_diet!D422)*(AOM[Is_Ani_Diet_Ingredient]&lt;&gt;FALSE), 0))=0, "", INDEX(AOM[Scientific Name], MATCH(1, (AOM[Edge_Value]=ani_diet!D422)*(AOM[Is_Ani_Diet_Ingredient]&lt;&gt;FALSE), 0))), "No Match in AOM")</f>
        <v>Citrus aurantifolia</v>
      </c>
      <c r="T422" t="str" cm="1">
        <f t="array" ref="T422">IF((S422&lt;&gt;"")*(S422&lt;&gt;"No Match in AOM"),IF(J422&lt;&gt;"",_xlfn.TEXTJOIN(";",TRUE,CONCATENATE(_xlfn.TEXTSPLIT(S422,";",TRUE,FALSE)," ",J422)),S422),"")</f>
        <v>Citrus aurantifolia Leaves</v>
      </c>
    </row>
    <row r="423" spans="1:20">
      <c r="A423" s="30" t="s">
        <v>19261</v>
      </c>
      <c r="B423" s="55" t="s">
        <v>19260</v>
      </c>
      <c r="C423" s="56" t="str">
        <f>_xlfn.TEXTJOIN(" ",TRUE,B423,IF(ISBLANK(J423),"",_xlfn.TEXTSPLIT(J423,";")))</f>
        <v>Citrus Pulp</v>
      </c>
      <c r="D423" s="56" t="str">
        <f>_xlfn.TEXTJOIN(" ",TRUE,B423,IF(ISBLANK(J423),"",_xlfn.TEXTSPLIT(J423,";")),IF(ISBLANK(H423),"",_xlfn.TEXTSPLIT(H423,";")))</f>
        <v>Citrus Pulp</v>
      </c>
      <c r="E423" s="56" t="str">
        <f>_xlfn.TEXTJOIN(" ",TRUE,B423,F423,IF(ISBLANK(J423),"",_xlfn.TEXTSPLIT(J423,";")),IF(ISBLANK(G423),"",_xlfn.TEXTSPLIT(G423,";")))</f>
        <v>Citrus Pulp</v>
      </c>
      <c r="J423" s="55" t="s">
        <v>25872</v>
      </c>
      <c r="R423" t="str" cm="1">
        <f t="array" ref="R423">IFERROR(INDEX(AOM[AOM], MATCH(1, (AOM[Edge_Value]=ani_diet!D423)*(AOM[Is_Ani_Diet_Ingredient]&lt;&gt;FALSE), 0)), "No Match in AOM")</f>
        <v>AOM_003885</v>
      </c>
      <c r="S423" t="str" cm="1">
        <f t="array" ref="S423">IFERROR(IF(INDEX(AOM[Scientific Name], MATCH(1, (AOM[Edge_Value]=ani_diet!D423)*(AOM[Is_Ani_Diet_Ingredient]&lt;&gt;FALSE), 0))=0, "", INDEX(AOM[Scientific Name], MATCH(1, (AOM[Edge_Value]=ani_diet!D423)*(AOM[Is_Ani_Diet_Ingredient]&lt;&gt;FALSE), 0))), "No Match in AOM")</f>
        <v xml:space="preserve">Citrus </v>
      </c>
      <c r="T423" t="str" cm="1">
        <f t="array" ref="T423">IF((S423&lt;&gt;"")*(S423&lt;&gt;"No Match in AOM"),IF(J423&lt;&gt;"",_xlfn.TEXTJOIN(";",TRUE,CONCATENATE(_xlfn.TEXTSPLIT(S423,";",TRUE,FALSE)," ",J423)),S423),"")</f>
        <v>Citrus  Pulp</v>
      </c>
    </row>
    <row r="424" spans="1:20">
      <c r="A424" s="30" t="s">
        <v>26148</v>
      </c>
      <c r="B424" s="55" t="s">
        <v>19260</v>
      </c>
      <c r="C424" s="56" t="str">
        <f>_xlfn.TEXTJOIN(" ",TRUE,B424,IF(ISBLANK(J424),"",_xlfn.TEXTSPLIT(J424,";")))</f>
        <v>Citrus Pulp</v>
      </c>
      <c r="D424" s="56" t="str">
        <f>_xlfn.TEXTJOIN(" ",TRUE,B424,IF(ISBLANK(J424),"",_xlfn.TEXTSPLIT(J424,";")),IF(ISBLANK(H424),"",_xlfn.TEXTSPLIT(H424,";")))</f>
        <v>Citrus Pulp Alkali Treated Dried Fermented</v>
      </c>
      <c r="E424" s="56" t="str">
        <f>_xlfn.TEXTJOIN(" ",TRUE,B424,F424,IF(ISBLANK(J424),"",_xlfn.TEXTSPLIT(J424,";")),IF(ISBLANK(G424),"",_xlfn.TEXTSPLIT(G424,";")))</f>
        <v>Citrus Pulp Alkali Treated Dried Fermented</v>
      </c>
      <c r="G424" s="55" t="s">
        <v>26149</v>
      </c>
      <c r="H424" s="55" t="s">
        <v>26149</v>
      </c>
      <c r="J424" s="55" t="s">
        <v>25872</v>
      </c>
      <c r="R424" t="str" cm="1">
        <f t="array" ref="R424">IFERROR(INDEX(AOM[AOM], MATCH(1, (AOM[Edge_Value]=ani_diet!D424)*(AOM[Is_Ani_Diet_Ingredient]&lt;&gt;FALSE), 0)), "No Match in AOM")</f>
        <v>AOM_006217</v>
      </c>
      <c r="S424" t="str" cm="1">
        <f t="array" ref="S424">IFERROR(IF(INDEX(AOM[Scientific Name], MATCH(1, (AOM[Edge_Value]=ani_diet!D424)*(AOM[Is_Ani_Diet_Ingredient]&lt;&gt;FALSE), 0))=0, "", INDEX(AOM[Scientific Name], MATCH(1, (AOM[Edge_Value]=ani_diet!D424)*(AOM[Is_Ani_Diet_Ingredient]&lt;&gt;FALSE), 0))), "No Match in AOM")</f>
        <v xml:space="preserve">Citrus </v>
      </c>
      <c r="T424" t="str" cm="1">
        <f t="array" ref="T424">IF((S424&lt;&gt;"")*(S424&lt;&gt;"No Match in AOM"),IF(J424&lt;&gt;"",_xlfn.TEXTJOIN(";",TRUE,CONCATENATE(_xlfn.TEXTSPLIT(S424,";",TRUE,FALSE)," ",J424)),S424),"")</f>
        <v>Citrus  Pulp</v>
      </c>
    </row>
    <row r="425" spans="1:20">
      <c r="A425" s="30" t="s">
        <v>26150</v>
      </c>
      <c r="B425" s="55" t="s">
        <v>19260</v>
      </c>
      <c r="C425" s="56" t="str">
        <f>_xlfn.TEXTJOIN(" ",TRUE,B425,IF(ISBLANK(J425),"",_xlfn.TEXTSPLIT(J425,";")))</f>
        <v>Citrus Pulp</v>
      </c>
      <c r="D425" s="56" t="str">
        <f>_xlfn.TEXTJOIN(" ",TRUE,B425,IF(ISBLANK(J425),"",_xlfn.TEXTSPLIT(J425,";")),IF(ISBLANK(H425),"",_xlfn.TEXTSPLIT(H425,";")))</f>
        <v>Citrus Pulp Ensiled</v>
      </c>
      <c r="E425" s="56" t="str">
        <f>_xlfn.TEXTJOIN(" ",TRUE,B425,F425,IF(ISBLANK(J425),"",_xlfn.TEXTSPLIT(J425,";")),IF(ISBLANK(G425),"",_xlfn.TEXTSPLIT(G425,";")))</f>
        <v>Citrus Pulp Ensiled</v>
      </c>
      <c r="G425" s="55" t="s">
        <v>17494</v>
      </c>
      <c r="H425" s="55" t="s">
        <v>17494</v>
      </c>
      <c r="J425" s="55" t="s">
        <v>25872</v>
      </c>
      <c r="R425" t="str" cm="1">
        <f t="array" ref="R425">IFERROR(INDEX(AOM[AOM], MATCH(1, (AOM[Edge_Value]=ani_diet!D425)*(AOM[Is_Ani_Diet_Ingredient]&lt;&gt;FALSE), 0)), "No Match in AOM")</f>
        <v>AOM_006178</v>
      </c>
      <c r="S425" t="str" cm="1">
        <f t="array" ref="S425">IFERROR(IF(INDEX(AOM[Scientific Name], MATCH(1, (AOM[Edge_Value]=ani_diet!D425)*(AOM[Is_Ani_Diet_Ingredient]&lt;&gt;FALSE), 0))=0, "", INDEX(AOM[Scientific Name], MATCH(1, (AOM[Edge_Value]=ani_diet!D425)*(AOM[Is_Ani_Diet_Ingredient]&lt;&gt;FALSE), 0))), "No Match in AOM")</f>
        <v xml:space="preserve">Citrus </v>
      </c>
      <c r="T425" t="str" cm="1">
        <f t="array" ref="T425">IF((S425&lt;&gt;"")*(S425&lt;&gt;"No Match in AOM"),IF(J425&lt;&gt;"",_xlfn.TEXTJOIN(";",TRUE,CONCATENATE(_xlfn.TEXTSPLIT(S425,";",TRUE,FALSE)," ",J425)),S425),"")</f>
        <v>Citrus  Pulp</v>
      </c>
    </row>
    <row r="426" spans="1:20">
      <c r="A426" s="30" t="s">
        <v>26151</v>
      </c>
      <c r="B426" s="55" t="s">
        <v>26152</v>
      </c>
      <c r="C426" s="56" t="str">
        <f>_xlfn.TEXTJOIN(" ",TRUE,B426,IF(ISBLANK(J426),"",_xlfn.TEXTSPLIT(J426,";")))</f>
        <v>Clove Basil Leaves Extract</v>
      </c>
      <c r="D426" s="56" t="str">
        <f>_xlfn.TEXTJOIN(" ",TRUE,B426,IF(ISBLANK(J426),"",_xlfn.TEXTSPLIT(J426,";")),IF(ISBLANK(H426),"",_xlfn.TEXTSPLIT(H426,";")))</f>
        <v>Clove Basil Leaves Extract</v>
      </c>
      <c r="E426" s="56" t="str">
        <f>_xlfn.TEXTJOIN(" ",TRUE,B426,F426,IF(ISBLANK(J426),"",_xlfn.TEXTSPLIT(J426,";")),IF(ISBLANK(G426),"",_xlfn.TEXTSPLIT(G426,";")))</f>
        <v>Clove Basil Leaves Extract Extract</v>
      </c>
      <c r="G426" s="55" t="s">
        <v>26153</v>
      </c>
      <c r="J426" s="55" t="s">
        <v>26154</v>
      </c>
      <c r="M426" s="32" t="s">
        <v>324</v>
      </c>
      <c r="R426" t="str" cm="1">
        <f t="array" ref="R426">IFERROR(INDEX(AOM[AOM], MATCH(1, (AOM[Edge_Value]=ani_diet!D426)*(AOM[Is_Ani_Diet_Ingredient]&lt;&gt;FALSE), 0)), "No Match in AOM")</f>
        <v>AOM_003997</v>
      </c>
      <c r="S426" t="str" cm="1">
        <f t="array" ref="S426">IFERROR(IF(INDEX(AOM[Scientific Name], MATCH(1, (AOM[Edge_Value]=ani_diet!D426)*(AOM[Is_Ani_Diet_Ingredient]&lt;&gt;FALSE), 0))=0, "", INDEX(AOM[Scientific Name], MATCH(1, (AOM[Edge_Value]=ani_diet!D426)*(AOM[Is_Ani_Diet_Ingredient]&lt;&gt;FALSE), 0))), "No Match in AOM")</f>
        <v>Ocimum gratissimum</v>
      </c>
      <c r="T426" t="str" cm="1">
        <f t="array" ref="T426">IF((S426&lt;&gt;"")*(S426&lt;&gt;"No Match in AOM"),IF(J426&lt;&gt;"",_xlfn.TEXTJOIN(";",TRUE,CONCATENATE(_xlfn.TEXTSPLIT(S426,";",TRUE,FALSE)," ",J426)),S426),"")</f>
        <v>Ocimum gratissimum Leaves Extract</v>
      </c>
    </row>
    <row r="427" spans="1:20">
      <c r="A427" s="30" t="s">
        <v>26155</v>
      </c>
      <c r="B427" s="55" t="s">
        <v>26152</v>
      </c>
      <c r="C427" s="56" t="str">
        <f>_xlfn.TEXTJOIN(" ",TRUE,B427,IF(ISBLANK(J427),"",_xlfn.TEXTSPLIT(J427,";")))</f>
        <v>Clove Basil Leaves Extract</v>
      </c>
      <c r="D427" s="56" t="str">
        <f>_xlfn.TEXTJOIN(" ",TRUE,B427,IF(ISBLANK(J427),"",_xlfn.TEXTSPLIT(J427,";")),IF(ISBLANK(H427),"",_xlfn.TEXTSPLIT(H427,";")))</f>
        <v>Clove Basil Leaves Extract Dried Ethanol Treated Ground</v>
      </c>
      <c r="E427" s="56" t="str">
        <f>_xlfn.TEXTJOIN(" ",TRUE,B427,F427,IF(ISBLANK(J427),"",_xlfn.TEXTSPLIT(J427,";")),IF(ISBLANK(G427),"",_xlfn.TEXTSPLIT(G427,";")))</f>
        <v>Clove Basil Leaves Extract Dried Ethanol Treated Ground</v>
      </c>
      <c r="G427" s="55" t="s">
        <v>26156</v>
      </c>
      <c r="H427" s="55" t="s">
        <v>26156</v>
      </c>
      <c r="J427" s="55" t="s">
        <v>26154</v>
      </c>
      <c r="R427" t="str" cm="1">
        <f t="array" ref="R427">IFERROR(INDEX(AOM[AOM], MATCH(1, (AOM[Edge_Value]=ani_diet!D427)*(AOM[Is_Ani_Diet_Ingredient]&lt;&gt;FALSE), 0)), "No Match in AOM")</f>
        <v>AOM_002001</v>
      </c>
      <c r="S427" t="str" cm="1">
        <f t="array" ref="S427">IFERROR(IF(INDEX(AOM[Scientific Name], MATCH(1, (AOM[Edge_Value]=ani_diet!D427)*(AOM[Is_Ani_Diet_Ingredient]&lt;&gt;FALSE), 0))=0, "", INDEX(AOM[Scientific Name], MATCH(1, (AOM[Edge_Value]=ani_diet!D427)*(AOM[Is_Ani_Diet_Ingredient]&lt;&gt;FALSE), 0))), "No Match in AOM")</f>
        <v>Ocimum gratissimum</v>
      </c>
      <c r="T427" t="str" cm="1">
        <f t="array" ref="T427">IF((S427&lt;&gt;"")*(S427&lt;&gt;"No Match in AOM"),IF(J427&lt;&gt;"",_xlfn.TEXTJOIN(";",TRUE,CONCATENATE(_xlfn.TEXTSPLIT(S427,";",TRUE,FALSE)," ",J427)),S427),"")</f>
        <v>Ocimum gratissimum Leaves Extract</v>
      </c>
    </row>
    <row r="428" spans="1:20">
      <c r="A428" s="30" t="s">
        <v>18349</v>
      </c>
      <c r="B428" s="55" t="s">
        <v>18349</v>
      </c>
      <c r="C428" s="56" t="str">
        <f>_xlfn.TEXTJOIN(" ",TRUE,B428,IF(ISBLANK(J428),"",_xlfn.TEXTSPLIT(J428,";")))</f>
        <v>Clupeid Fish</v>
      </c>
      <c r="D428" s="56" t="str">
        <f>_xlfn.TEXTJOIN(" ",TRUE,B428,IF(ISBLANK(J428),"",_xlfn.TEXTSPLIT(J428,";")),IF(ISBLANK(H428),"",_xlfn.TEXTSPLIT(H428,";")))</f>
        <v>Clupeid Fish</v>
      </c>
      <c r="E428" s="56" t="str">
        <f>_xlfn.TEXTJOIN(" ",TRUE,B428,F428,IF(ISBLANK(J428),"",_xlfn.TEXTSPLIT(J428,";")),IF(ISBLANK(G428),"",_xlfn.TEXTSPLIT(G428,";")))</f>
        <v>Clupeid Fish</v>
      </c>
      <c r="R428" t="str" cm="1">
        <f t="array" ref="R428">IFERROR(INDEX(AOM[AOM], MATCH(1, (AOM[Edge_Value]=ani_diet!D428)*(AOM[Is_Ani_Diet_Ingredient]&lt;&gt;FALSE), 0)), "No Match in AOM")</f>
        <v>AOM_001877</v>
      </c>
      <c r="S428" t="str" cm="1">
        <f t="array" ref="S428">IFERROR(IF(INDEX(AOM[Scientific Name], MATCH(1, (AOM[Edge_Value]=ani_diet!D428)*(AOM[Is_Ani_Diet_Ingredient]&lt;&gt;FALSE), 0))=0, "", INDEX(AOM[Scientific Name], MATCH(1, (AOM[Edge_Value]=ani_diet!D428)*(AOM[Is_Ani_Diet_Ingredient]&lt;&gt;FALSE), 0))), "No Match in AOM")</f>
        <v/>
      </c>
      <c r="T428" t="str" cm="1">
        <f t="array" ref="T428">IF((S428&lt;&gt;"")*(S428&lt;&gt;"No Match in AOM"),IF(J428&lt;&gt;"",_xlfn.TEXTJOIN(";",TRUE,CONCATENATE(_xlfn.TEXTSPLIT(S428,";",TRUE,FALSE)," ",J428)),S428),"")</f>
        <v/>
      </c>
    </row>
    <row r="429" spans="1:20">
      <c r="A429" s="30" t="s">
        <v>26157</v>
      </c>
      <c r="B429" s="55" t="s">
        <v>18349</v>
      </c>
      <c r="C429" s="56" t="str">
        <f>_xlfn.TEXTJOIN(" ",TRUE,B429,IF(ISBLANK(J429),"",_xlfn.TEXTSPLIT(J429,";")))</f>
        <v>Clupeid Fish</v>
      </c>
      <c r="D429" s="56" t="str">
        <f>_xlfn.TEXTJOIN(" ",TRUE,B429,IF(ISBLANK(J429),"",_xlfn.TEXTSPLIT(J429,";")),IF(ISBLANK(H429),"",_xlfn.TEXTSPLIT(H429,";")))</f>
        <v>Clupeid Fish Ground</v>
      </c>
      <c r="E429" s="56" t="str">
        <f>_xlfn.TEXTJOIN(" ",TRUE,B429,F429,IF(ISBLANK(J429),"",_xlfn.TEXTSPLIT(J429,";")),IF(ISBLANK(G429),"",_xlfn.TEXTSPLIT(G429,";")))</f>
        <v>Clupeid Fish Meal</v>
      </c>
      <c r="G429" s="55" t="s">
        <v>25824</v>
      </c>
      <c r="H429" s="55" t="s">
        <v>6052</v>
      </c>
      <c r="L429" s="32" t="s">
        <v>324</v>
      </c>
      <c r="R429" t="str" cm="1">
        <f t="array" ref="R429">IFERROR(INDEX(AOM[AOM], MATCH(1, (AOM[Edge_Value]=ani_diet!D429)*(AOM[Is_Ani_Diet_Ingredient]&lt;&gt;FALSE), 0)), "No Match in AOM")</f>
        <v>AOM_001878</v>
      </c>
      <c r="S429" t="str" cm="1">
        <f t="array" ref="S429">IFERROR(IF(INDEX(AOM[Scientific Name], MATCH(1, (AOM[Edge_Value]=ani_diet!D429)*(AOM[Is_Ani_Diet_Ingredient]&lt;&gt;FALSE), 0))=0, "", INDEX(AOM[Scientific Name], MATCH(1, (AOM[Edge_Value]=ani_diet!D429)*(AOM[Is_Ani_Diet_Ingredient]&lt;&gt;FALSE), 0))), "No Match in AOM")</f>
        <v/>
      </c>
      <c r="T429" t="str" cm="1">
        <f t="array" ref="T429">IF((S429&lt;&gt;"")*(S429&lt;&gt;"No Match in AOM"),IF(J429&lt;&gt;"",_xlfn.TEXTJOIN(";",TRUE,CONCATENATE(_xlfn.TEXTSPLIT(S429,";",TRUE,FALSE)," ",J429)),S429),"")</f>
        <v/>
      </c>
    </row>
    <row r="430" spans="1:20">
      <c r="A430" s="30" t="s">
        <v>8179</v>
      </c>
      <c r="B430" s="55" t="s">
        <v>8179</v>
      </c>
      <c r="C430" s="56" t="str">
        <f>_xlfn.TEXTJOIN(" ",TRUE,B430,IF(ISBLANK(J430),"",_xlfn.TEXTSPLIT(J430,";")))</f>
        <v>Cobalt</v>
      </c>
      <c r="D430" s="56" t="str">
        <f>_xlfn.TEXTJOIN(" ",TRUE,B430,IF(ISBLANK(J430),"",_xlfn.TEXTSPLIT(J430,";")),IF(ISBLANK(H430),"",_xlfn.TEXTSPLIT(H430,";")))</f>
        <v>Cobalt</v>
      </c>
      <c r="E430" s="56" t="str">
        <f>_xlfn.TEXTJOIN(" ",TRUE,B430,F430,IF(ISBLANK(J430),"",_xlfn.TEXTSPLIT(J430,";")),IF(ISBLANK(G430),"",_xlfn.TEXTSPLIT(G430,";")))</f>
        <v>Cobalt</v>
      </c>
      <c r="R430" t="str" cm="1">
        <f t="array" ref="R430">IFERROR(INDEX(AOM[AOM], MATCH(1, (AOM[Edge_Value]=ani_diet!D430)*(AOM[Is_Ani_Diet_Ingredient]&lt;&gt;FALSE), 0)), "No Match in AOM")</f>
        <v>AOM_001066</v>
      </c>
      <c r="S430" t="str" cm="1">
        <f t="array" ref="S430">IFERROR(IF(INDEX(AOM[Scientific Name], MATCH(1, (AOM[Edge_Value]=ani_diet!D430)*(AOM[Is_Ani_Diet_Ingredient]&lt;&gt;FALSE), 0))=0, "", INDEX(AOM[Scientific Name], MATCH(1, (AOM[Edge_Value]=ani_diet!D430)*(AOM[Is_Ani_Diet_Ingredient]&lt;&gt;FALSE), 0))), "No Match in AOM")</f>
        <v/>
      </c>
      <c r="T430" t="str" cm="1">
        <f t="array" ref="T430">IF((S430&lt;&gt;"")*(S430&lt;&gt;"No Match in AOM"),IF(J430&lt;&gt;"",_xlfn.TEXTJOIN(";",TRUE,CONCATENATE(_xlfn.TEXTSPLIT(S430,";",TRUE,FALSE)," ",J430)),S430),"")</f>
        <v/>
      </c>
    </row>
    <row r="431" spans="1:20">
      <c r="A431" s="30" t="s">
        <v>23110</v>
      </c>
      <c r="B431" s="55" t="s">
        <v>23109</v>
      </c>
      <c r="C431" s="56" t="str">
        <f>_xlfn.TEXTJOIN(" ",TRUE,B431,IF(ISBLANK(J431),"",_xlfn.TEXTSPLIT(J431,";")))</f>
        <v>Cochlospermum planchonii Rhizomes</v>
      </c>
      <c r="D431" s="56" t="str">
        <f>_xlfn.TEXTJOIN(" ",TRUE,B431,IF(ISBLANK(J431),"",_xlfn.TEXTSPLIT(J431,";")),IF(ISBLANK(H431),"",_xlfn.TEXTSPLIT(H431,";")))</f>
        <v>Cochlospermum planchonii Rhizomes</v>
      </c>
      <c r="E431" s="56" t="str">
        <f>_xlfn.TEXTJOIN(" ",TRUE,B431,F431,IF(ISBLANK(J431),"",_xlfn.TEXTSPLIT(J431,";")),IF(ISBLANK(G431),"",_xlfn.TEXTSPLIT(G431,";")))</f>
        <v>Cochlospermum planchonii Rhizomes</v>
      </c>
      <c r="J431" s="55" t="s">
        <v>26158</v>
      </c>
      <c r="R431" t="str" cm="1">
        <f t="array" ref="R431">IFERROR(INDEX(AOM[AOM], MATCH(1, (AOM[Edge_Value]=ani_diet!D431)*(AOM[Is_Ani_Diet_Ingredient]&lt;&gt;FALSE), 0)), "No Match in AOM")</f>
        <v>AOM_003879</v>
      </c>
      <c r="S431" t="str" cm="1">
        <f t="array" ref="S431">IFERROR(IF(INDEX(AOM[Scientific Name], MATCH(1, (AOM[Edge_Value]=ani_diet!D431)*(AOM[Is_Ani_Diet_Ingredient]&lt;&gt;FALSE), 0))=0, "", INDEX(AOM[Scientific Name], MATCH(1, (AOM[Edge_Value]=ani_diet!D431)*(AOM[Is_Ani_Diet_Ingredient]&lt;&gt;FALSE), 0))), "No Match in AOM")</f>
        <v>Cochlospermum planchoni</v>
      </c>
      <c r="T431" t="str" cm="1">
        <f t="array" ref="T431">IF((S431&lt;&gt;"")*(S431&lt;&gt;"No Match in AOM"),IF(J431&lt;&gt;"",_xlfn.TEXTJOIN(";",TRUE,CONCATENATE(_xlfn.TEXTSPLIT(S431,";",TRUE,FALSE)," ",J431)),S431),"")</f>
        <v>Cochlospermum planchoni Rhizomes</v>
      </c>
    </row>
    <row r="432" spans="1:20">
      <c r="A432" s="30" t="s">
        <v>26159</v>
      </c>
      <c r="B432" s="55" t="s">
        <v>23109</v>
      </c>
      <c r="C432" s="56" t="str">
        <f>_xlfn.TEXTJOIN(" ",TRUE,B432,IF(ISBLANK(J432),"",_xlfn.TEXTSPLIT(J432,";")))</f>
        <v>Cochlospermum planchonii Rhizomes</v>
      </c>
      <c r="D432" s="56" t="str">
        <f>_xlfn.TEXTJOIN(" ",TRUE,B432,IF(ISBLANK(J432),"",_xlfn.TEXTSPLIT(J432,";")),IF(ISBLANK(H432),"",_xlfn.TEXTSPLIT(H432,";")))</f>
        <v>Cochlospermum planchonii Rhizomes Dried Ground</v>
      </c>
      <c r="E432" s="56" t="str">
        <f>_xlfn.TEXTJOIN(" ",TRUE,B432,F432,IF(ISBLANK(J432),"",_xlfn.TEXTSPLIT(J432,";")),IF(ISBLANK(G432),"",_xlfn.TEXTSPLIT(G432,";")))</f>
        <v>Cochlospermum planchonii Rhizomes Dried Ground</v>
      </c>
      <c r="G432" s="55" t="s">
        <v>25767</v>
      </c>
      <c r="H432" s="55" t="s">
        <v>25767</v>
      </c>
      <c r="J432" s="55" t="s">
        <v>26158</v>
      </c>
      <c r="R432" t="str" cm="1">
        <f t="array" ref="R432">IFERROR(INDEX(AOM[AOM], MATCH(1, (AOM[Edge_Value]=ani_diet!D432)*(AOM[Is_Ani_Diet_Ingredient]&lt;&gt;FALSE), 0)), "No Match in AOM")</f>
        <v>AOM_006198</v>
      </c>
      <c r="S432" t="str" cm="1">
        <f t="array" ref="S432">IFERROR(IF(INDEX(AOM[Scientific Name], MATCH(1, (AOM[Edge_Value]=ani_diet!D432)*(AOM[Is_Ani_Diet_Ingredient]&lt;&gt;FALSE), 0))=0, "", INDEX(AOM[Scientific Name], MATCH(1, (AOM[Edge_Value]=ani_diet!D432)*(AOM[Is_Ani_Diet_Ingredient]&lt;&gt;FALSE), 0))), "No Match in AOM")</f>
        <v>Cochlospermum planchoni</v>
      </c>
      <c r="T432" t="str" cm="1">
        <f t="array" ref="T432">IF((S432&lt;&gt;"")*(S432&lt;&gt;"No Match in AOM"),IF(J432&lt;&gt;"",_xlfn.TEXTJOIN(";",TRUE,CONCATENATE(_xlfn.TEXTSPLIT(S432,";",TRUE,FALSE)," ",J432)),S432),"")</f>
        <v>Cochlospermum planchoni Rhizomes</v>
      </c>
    </row>
    <row r="433" spans="1:20">
      <c r="A433" s="30" t="s">
        <v>20216</v>
      </c>
      <c r="B433" s="55" t="s">
        <v>20216</v>
      </c>
      <c r="C433" s="56" t="str">
        <f>_xlfn.TEXTJOIN(" ",TRUE,B433,IF(ISBLANK(J433),"",_xlfn.TEXTSPLIT(J433,";")))</f>
        <v>Cocoa Bean</v>
      </c>
      <c r="D433" s="56" t="str">
        <f>_xlfn.TEXTJOIN(" ",TRUE,B433,IF(ISBLANK(J433),"",_xlfn.TEXTSPLIT(J433,";")),IF(ISBLANK(H433),"",_xlfn.TEXTSPLIT(H433,";")))</f>
        <v>Cocoa Bean</v>
      </c>
      <c r="E433" s="56" t="str">
        <f>_xlfn.TEXTJOIN(" ",TRUE,B433,F433,IF(ISBLANK(J433),"",_xlfn.TEXTSPLIT(J433,";")),IF(ISBLANK(G433),"",_xlfn.TEXTSPLIT(G433,";")))</f>
        <v>Cocoa Bean</v>
      </c>
      <c r="R433" t="str" cm="1">
        <f t="array" ref="R433">IFERROR(INDEX(AOM[AOM], MATCH(1, (AOM[Edge_Value]=ani_diet!D433)*(AOM[Is_Ani_Diet_Ingredient]&lt;&gt;FALSE), 0)), "No Match in AOM")</f>
        <v>AOM_002107</v>
      </c>
      <c r="S433" t="str" cm="1">
        <f t="array" ref="S433">IFERROR(IF(INDEX(AOM[Scientific Name], MATCH(1, (AOM[Edge_Value]=ani_diet!D433)*(AOM[Is_Ani_Diet_Ingredient]&lt;&gt;FALSE), 0))=0, "", INDEX(AOM[Scientific Name], MATCH(1, (AOM[Edge_Value]=ani_diet!D433)*(AOM[Is_Ani_Diet_Ingredient]&lt;&gt;FALSE), 0))), "No Match in AOM")</f>
        <v>Theobroma cacao</v>
      </c>
      <c r="T433" t="str" cm="1">
        <f t="array" ref="T433">IF((S433&lt;&gt;"")*(S433&lt;&gt;"No Match in AOM"),IF(J433&lt;&gt;"",_xlfn.TEXTJOIN(";",TRUE,CONCATENATE(_xlfn.TEXTSPLIT(S433,";",TRUE,FALSE)," ",J433)),S433),"")</f>
        <v>Theobroma cacao</v>
      </c>
    </row>
    <row r="434" spans="1:20">
      <c r="A434" s="30" t="s">
        <v>20221</v>
      </c>
      <c r="B434" s="55" t="s">
        <v>3463</v>
      </c>
      <c r="C434" s="56" t="str">
        <f>_xlfn.TEXTJOIN(" ",TRUE,B434,IF(ISBLANK(J434),"",_xlfn.TEXTSPLIT(J434,";")))</f>
        <v>Cocoa Bean Cake</v>
      </c>
      <c r="D434" s="56" t="str">
        <f>_xlfn.TEXTJOIN(" ",TRUE,B434,IF(ISBLANK(J434),"",_xlfn.TEXTSPLIT(J434,";")),IF(ISBLANK(H434),"",_xlfn.TEXTSPLIT(H434,";")))</f>
        <v>Cocoa Bean Cake</v>
      </c>
      <c r="E434" s="56" t="str">
        <f>_xlfn.TEXTJOIN(" ",TRUE,B434,F434,IF(ISBLANK(J434),"",_xlfn.TEXTSPLIT(J434,";")),IF(ISBLANK(G434),"",_xlfn.TEXTSPLIT(G434,";")))</f>
        <v>Cocoa Bean Cake</v>
      </c>
      <c r="J434" s="55" t="s">
        <v>26160</v>
      </c>
      <c r="L434" s="32" t="s">
        <v>324</v>
      </c>
      <c r="R434" t="str" cm="1">
        <f t="array" ref="R434">IFERROR(INDEX(AOM[AOM], MATCH(1, (AOM[Edge_Value]=ani_diet!D434)*(AOM[Is_Ani_Diet_Ingredient]&lt;&gt;FALSE), 0)), "No Match in AOM")</f>
        <v>AOM_002106</v>
      </c>
      <c r="S434" t="str" cm="1">
        <f t="array" ref="S434">IFERROR(IF(INDEX(AOM[Scientific Name], MATCH(1, (AOM[Edge_Value]=ani_diet!D434)*(AOM[Is_Ani_Diet_Ingredient]&lt;&gt;FALSE), 0))=0, "", INDEX(AOM[Scientific Name], MATCH(1, (AOM[Edge_Value]=ani_diet!D434)*(AOM[Is_Ani_Diet_Ingredient]&lt;&gt;FALSE), 0))), "No Match in AOM")</f>
        <v>Theobroma cacao</v>
      </c>
      <c r="T434" t="str" cm="1">
        <f t="array" ref="T434">IF((S434&lt;&gt;"")*(S434&lt;&gt;"No Match in AOM"),IF(J434&lt;&gt;"",_xlfn.TEXTJOIN(";",TRUE,CONCATENATE(_xlfn.TEXTSPLIT(S434,";",TRUE,FALSE)," ",J434)),S434),"")</f>
        <v>Theobroma cacao Bean Cake</v>
      </c>
    </row>
    <row r="435" spans="1:20">
      <c r="A435" s="30" t="s">
        <v>26161</v>
      </c>
      <c r="B435" s="55" t="s">
        <v>3463</v>
      </c>
      <c r="C435" s="56" t="str">
        <f>_xlfn.TEXTJOIN(" ",TRUE,B435,IF(ISBLANK(J435),"",_xlfn.TEXTSPLIT(J435,";")))</f>
        <v>Cocoa Bean Shell</v>
      </c>
      <c r="D435" s="56" t="str">
        <f>_xlfn.TEXTJOIN(" ",TRUE,B435,IF(ISBLANK(J435),"",_xlfn.TEXTSPLIT(J435,";")),IF(ISBLANK(H435),"",_xlfn.TEXTSPLIT(H435,";")))</f>
        <v>Cocoa Bean Shell</v>
      </c>
      <c r="E435" s="56" t="str">
        <f>_xlfn.TEXTJOIN(" ",TRUE,B435,F435,IF(ISBLANK(J435),"",_xlfn.TEXTSPLIT(J435,";")),IF(ISBLANK(G435),"",_xlfn.TEXTSPLIT(G435,";")))</f>
        <v>Cocoa Bean Shell</v>
      </c>
      <c r="J435" s="55" t="s">
        <v>26162</v>
      </c>
      <c r="N435" t="s">
        <v>2539</v>
      </c>
      <c r="O435" t="s">
        <v>2510</v>
      </c>
      <c r="P435" t="s">
        <v>2539</v>
      </c>
      <c r="Q435" t="s">
        <v>2510</v>
      </c>
      <c r="R435" t="str" cm="1">
        <f t="array" ref="R435">IFERROR(INDEX(AOM[AOM], MATCH(1, (AOM[Edge_Value]=ani_diet!D435)*(AOM[Is_Ani_Diet_Ingredient]&lt;&gt;FALSE), 0)), "No Match in AOM")</f>
        <v>AOM_000617</v>
      </c>
      <c r="S435" t="str" cm="1">
        <f t="array" ref="S435">IFERROR(IF(INDEX(AOM[Scientific Name], MATCH(1, (AOM[Edge_Value]=ani_diet!D435)*(AOM[Is_Ani_Diet_Ingredient]&lt;&gt;FALSE), 0))=0, "", INDEX(AOM[Scientific Name], MATCH(1, (AOM[Edge_Value]=ani_diet!D435)*(AOM[Is_Ani_Diet_Ingredient]&lt;&gt;FALSE), 0))), "No Match in AOM")</f>
        <v>Theobroma cacao</v>
      </c>
      <c r="T435" t="str" cm="1">
        <f t="array" ref="T435">IF((S435&lt;&gt;"")*(S435&lt;&gt;"No Match in AOM"),IF(J435&lt;&gt;"",_xlfn.TEXTJOIN(";",TRUE,CONCATENATE(_xlfn.TEXTSPLIT(S435,";",TRUE,FALSE)," ",J435)),S435),"")</f>
        <v>Theobroma cacao Bean Shell</v>
      </c>
    </row>
    <row r="436" spans="1:20">
      <c r="A436" s="30" t="s">
        <v>26163</v>
      </c>
      <c r="B436" s="55" t="s">
        <v>3463</v>
      </c>
      <c r="C436" s="56" t="str">
        <f>_xlfn.TEXTJOIN(" ",TRUE,B436,IF(ISBLANK(J436),"",_xlfn.TEXTSPLIT(J436,";")))</f>
        <v>Cocoa Bean Shell</v>
      </c>
      <c r="D436" s="56" t="str">
        <f>_xlfn.TEXTJOIN(" ",TRUE,B436,IF(ISBLANK(J436),"",_xlfn.TEXTSPLIT(J436,";")),IF(ISBLANK(H436),"",_xlfn.TEXTSPLIT(H436,";")))</f>
        <v>Cocoa Bean Shell Dried Ground</v>
      </c>
      <c r="E436" s="56" t="str">
        <f>_xlfn.TEXTJOIN(" ",TRUE,B436,F436,IF(ISBLANK(J436),"",_xlfn.TEXTSPLIT(J436,";")),IF(ISBLANK(G436),"",_xlfn.TEXTSPLIT(G436,";")))</f>
        <v>Cocoa Bean Shell Dried Ground</v>
      </c>
      <c r="G436" s="55" t="s">
        <v>25767</v>
      </c>
      <c r="H436" s="55" t="s">
        <v>25767</v>
      </c>
      <c r="J436" s="55" t="s">
        <v>26162</v>
      </c>
      <c r="R436" t="str" cm="1">
        <f t="array" ref="R436">IFERROR(INDEX(AOM[AOM], MATCH(1, (AOM[Edge_Value]=ani_diet!D436)*(AOM[Is_Ani_Diet_Ingredient]&lt;&gt;FALSE), 0)), "No Match in AOM")</f>
        <v>AOM_002011</v>
      </c>
      <c r="S436" t="str" cm="1">
        <f t="array" ref="S436">IFERROR(IF(INDEX(AOM[Scientific Name], MATCH(1, (AOM[Edge_Value]=ani_diet!D436)*(AOM[Is_Ani_Diet_Ingredient]&lt;&gt;FALSE), 0))=0, "", INDEX(AOM[Scientific Name], MATCH(1, (AOM[Edge_Value]=ani_diet!D436)*(AOM[Is_Ani_Diet_Ingredient]&lt;&gt;FALSE), 0))), "No Match in AOM")</f>
        <v>Theobroma cacao</v>
      </c>
      <c r="T436" t="str" cm="1">
        <f t="array" ref="T436">IF((S436&lt;&gt;"")*(S436&lt;&gt;"No Match in AOM"),IF(J436&lt;&gt;"",_xlfn.TEXTJOIN(";",TRUE,CONCATENATE(_xlfn.TEXTSPLIT(S436,";",TRUE,FALSE)," ",J436)),S436),"")</f>
        <v>Theobroma cacao Bean Shell</v>
      </c>
    </row>
    <row r="437" spans="1:20">
      <c r="A437" s="30" t="s">
        <v>26164</v>
      </c>
      <c r="B437" s="55" t="s">
        <v>3463</v>
      </c>
      <c r="C437" s="56" t="str">
        <f>_xlfn.TEXTJOIN(" ",TRUE,B437,IF(ISBLANK(J437),"",_xlfn.TEXTSPLIT(J437,";")))</f>
        <v>Cocoa Pods Husk</v>
      </c>
      <c r="D437" s="56" t="str">
        <f>_xlfn.TEXTJOIN(" ",TRUE,B437,IF(ISBLANK(J437),"",_xlfn.TEXTSPLIT(J437,";")),IF(ISBLANK(H437),"",_xlfn.TEXTSPLIT(H437,";")))</f>
        <v>Cocoa Pods Husk</v>
      </c>
      <c r="E437" s="56" t="str">
        <f>_xlfn.TEXTJOIN(" ",TRUE,B437,F437,IF(ISBLANK(J437),"",_xlfn.TEXTSPLIT(J437,";")),IF(ISBLANK(G437),"",_xlfn.TEXTSPLIT(G437,";")))</f>
        <v>Cocoa Pods Husk</v>
      </c>
      <c r="J437" s="55" t="s">
        <v>26165</v>
      </c>
      <c r="R437" t="str" cm="1">
        <f t="array" ref="R437">IFERROR(INDEX(AOM[AOM], MATCH(1, (AOM[Edge_Value]=ani_diet!D437)*(AOM[Is_Ani_Diet_Ingredient]&lt;&gt;FALSE), 0)), "No Match in AOM")</f>
        <v>AOM_001183</v>
      </c>
      <c r="S437" t="str" cm="1">
        <f t="array" ref="S437">IFERROR(IF(INDEX(AOM[Scientific Name], MATCH(1, (AOM[Edge_Value]=ani_diet!D437)*(AOM[Is_Ani_Diet_Ingredient]&lt;&gt;FALSE), 0))=0, "", INDEX(AOM[Scientific Name], MATCH(1, (AOM[Edge_Value]=ani_diet!D437)*(AOM[Is_Ani_Diet_Ingredient]&lt;&gt;FALSE), 0))), "No Match in AOM")</f>
        <v>Theobroma cacao</v>
      </c>
      <c r="T437" t="str" cm="1">
        <f t="array" ref="T437">IF((S437&lt;&gt;"")*(S437&lt;&gt;"No Match in AOM"),IF(J437&lt;&gt;"",_xlfn.TEXTJOIN(";",TRUE,CONCATENATE(_xlfn.TEXTSPLIT(S437,";",TRUE,FALSE)," ",J437)),S437),"")</f>
        <v>Theobroma cacao Pods Husk</v>
      </c>
    </row>
    <row r="438" spans="1:20">
      <c r="A438" s="30" t="s">
        <v>26166</v>
      </c>
      <c r="B438" s="55" t="s">
        <v>3463</v>
      </c>
      <c r="C438" s="56" t="str">
        <f>_xlfn.TEXTJOIN(" ",TRUE,B438,IF(ISBLANK(J438),"",_xlfn.TEXTSPLIT(J438,";")))</f>
        <v>Cocoa Pods Husk</v>
      </c>
      <c r="D438" s="56" t="str">
        <f>_xlfn.TEXTJOIN(" ",TRUE,B438,IF(ISBLANK(J438),"",_xlfn.TEXTSPLIT(J438,";")),IF(ISBLANK(H438),"",_xlfn.TEXTSPLIT(H438,";")))</f>
        <v>Cocoa Pods Husk Boiled Dried Ground</v>
      </c>
      <c r="E438" s="56" t="str">
        <f>_xlfn.TEXTJOIN(" ",TRUE,B438,F438,IF(ISBLANK(J438),"",_xlfn.TEXTSPLIT(J438,";")),IF(ISBLANK(G438),"",_xlfn.TEXTSPLIT(G438,";")))</f>
        <v>Cocoa Pods Husk Boiled Dried Ground</v>
      </c>
      <c r="G438" s="55" t="s">
        <v>26089</v>
      </c>
      <c r="H438" s="55" t="s">
        <v>26089</v>
      </c>
      <c r="I438" s="55" t="s">
        <v>26167</v>
      </c>
      <c r="J438" s="55" t="s">
        <v>26165</v>
      </c>
      <c r="R438" t="str" cm="1">
        <f t="array" ref="R438">IFERROR(INDEX(AOM[AOM], MATCH(1, (AOM[Edge_Value]=ani_diet!D438)*(AOM[Is_Ani_Diet_Ingredient]&lt;&gt;FALSE), 0)), "No Match in AOM")</f>
        <v>AOM_002012</v>
      </c>
      <c r="S438" t="str" cm="1">
        <f t="array" ref="S438">IFERROR(IF(INDEX(AOM[Scientific Name], MATCH(1, (AOM[Edge_Value]=ani_diet!D438)*(AOM[Is_Ani_Diet_Ingredient]&lt;&gt;FALSE), 0))=0, "", INDEX(AOM[Scientific Name], MATCH(1, (AOM[Edge_Value]=ani_diet!D438)*(AOM[Is_Ani_Diet_Ingredient]&lt;&gt;FALSE), 0))), "No Match in AOM")</f>
        <v>Theobroma cacao</v>
      </c>
      <c r="T438" t="str" cm="1">
        <f t="array" ref="T438">IF((S438&lt;&gt;"")*(S438&lt;&gt;"No Match in AOM"),IF(J438&lt;&gt;"",_xlfn.TEXTJOIN(";",TRUE,CONCATENATE(_xlfn.TEXTSPLIT(S438,";",TRUE,FALSE)," ",J438)),S438),"")</f>
        <v>Theobroma cacao Pods Husk</v>
      </c>
    </row>
    <row r="439" spans="1:20">
      <c r="A439" s="30" t="s">
        <v>26168</v>
      </c>
      <c r="B439" s="55" t="s">
        <v>3463</v>
      </c>
      <c r="C439" s="56" t="str">
        <f>_xlfn.TEXTJOIN(" ",TRUE,B439,IF(ISBLANK(J439),"",_xlfn.TEXTSPLIT(J439,";")))</f>
        <v>Cocoa Pods Husk</v>
      </c>
      <c r="D439" s="56" t="str">
        <f>_xlfn.TEXTJOIN(" ",TRUE,B439,IF(ISBLANK(J439),"",_xlfn.TEXTSPLIT(J439,";")),IF(ISBLANK(H439),"",_xlfn.TEXTSPLIT(H439,";")))</f>
        <v>Cocoa Pods Husk Ensiled Dried Urea Treated</v>
      </c>
      <c r="E439" s="56" t="str">
        <f>_xlfn.TEXTJOIN(" ",TRUE,B439,F439,IF(ISBLANK(J439),"",_xlfn.TEXTSPLIT(J439,";")),IF(ISBLANK(G439),"",_xlfn.TEXTSPLIT(G439,";")))</f>
        <v>Cocoa Pods Husk Ensiled Dried Urea Treated</v>
      </c>
      <c r="G439" s="55" t="s">
        <v>26169</v>
      </c>
      <c r="H439" s="55" t="s">
        <v>26169</v>
      </c>
      <c r="J439" s="55" t="s">
        <v>26165</v>
      </c>
      <c r="R439" t="str" cm="1">
        <f t="array" ref="R439">IFERROR(INDEX(AOM[AOM], MATCH(1, (AOM[Edge_Value]=ani_diet!D439)*(AOM[Is_Ani_Diet_Ingredient]&lt;&gt;FALSE), 0)), "No Match in AOM")</f>
        <v>AOM_006067</v>
      </c>
      <c r="S439" t="str" cm="1">
        <f t="array" ref="S439">IFERROR(IF(INDEX(AOM[Scientific Name], MATCH(1, (AOM[Edge_Value]=ani_diet!D439)*(AOM[Is_Ani_Diet_Ingredient]&lt;&gt;FALSE), 0))=0, "", INDEX(AOM[Scientific Name], MATCH(1, (AOM[Edge_Value]=ani_diet!D439)*(AOM[Is_Ani_Diet_Ingredient]&lt;&gt;FALSE), 0))), "No Match in AOM")</f>
        <v>Theobroma cacao</v>
      </c>
      <c r="T439" t="str" cm="1">
        <f t="array" ref="T439">IF((S439&lt;&gt;"")*(S439&lt;&gt;"No Match in AOM"),IF(J439&lt;&gt;"",_xlfn.TEXTJOIN(";",TRUE,CONCATENATE(_xlfn.TEXTSPLIT(S439,";",TRUE,FALSE)," ",J439)),S439),"")</f>
        <v>Theobroma cacao Pods Husk</v>
      </c>
    </row>
    <row r="440" spans="1:20">
      <c r="A440" s="30" t="s">
        <v>26170</v>
      </c>
      <c r="B440" s="55" t="s">
        <v>3463</v>
      </c>
      <c r="C440" s="56" t="str">
        <f>_xlfn.TEXTJOIN(" ",TRUE,B440,IF(ISBLANK(J440),"",_xlfn.TEXTSPLIT(J440,";")))</f>
        <v>Cocoa Pods Husk</v>
      </c>
      <c r="D440" s="56" t="str">
        <f>_xlfn.TEXTJOIN(" ",TRUE,B440,IF(ISBLANK(J440),"",_xlfn.TEXTSPLIT(J440,";")),IF(ISBLANK(H440),"",_xlfn.TEXTSPLIT(H440,";")))</f>
        <v>Cocoa Pods Husk Ground</v>
      </c>
      <c r="E440" s="56" t="str">
        <f>_xlfn.TEXTJOIN(" ",TRUE,B440,F440,IF(ISBLANK(J440),"",_xlfn.TEXTSPLIT(J440,";")),IF(ISBLANK(G440),"",_xlfn.TEXTSPLIT(G440,";")))</f>
        <v>Cocoa Pods Husk Meal</v>
      </c>
      <c r="G440" s="55" t="s">
        <v>25824</v>
      </c>
      <c r="H440" s="55" t="s">
        <v>6052</v>
      </c>
      <c r="J440" s="55" t="s">
        <v>26165</v>
      </c>
      <c r="L440" s="32" t="s">
        <v>324</v>
      </c>
      <c r="R440" t="str" cm="1">
        <f t="array" ref="R440">IFERROR(INDEX(AOM[AOM], MATCH(1, (AOM[Edge_Value]=ani_diet!D440)*(AOM[Is_Ani_Diet_Ingredient]&lt;&gt;FALSE), 0)), "No Match in AOM")</f>
        <v>AOM_001184</v>
      </c>
      <c r="S440" t="str" cm="1">
        <f t="array" ref="S440">IFERROR(IF(INDEX(AOM[Scientific Name], MATCH(1, (AOM[Edge_Value]=ani_diet!D440)*(AOM[Is_Ani_Diet_Ingredient]&lt;&gt;FALSE), 0))=0, "", INDEX(AOM[Scientific Name], MATCH(1, (AOM[Edge_Value]=ani_diet!D440)*(AOM[Is_Ani_Diet_Ingredient]&lt;&gt;FALSE), 0))), "No Match in AOM")</f>
        <v>Theobroma cacao</v>
      </c>
      <c r="T440" t="str" cm="1">
        <f t="array" ref="T440">IF((S440&lt;&gt;"")*(S440&lt;&gt;"No Match in AOM"),IF(J440&lt;&gt;"",_xlfn.TEXTJOIN(";",TRUE,CONCATENATE(_xlfn.TEXTSPLIT(S440,";",TRUE,FALSE)," ",J440)),S440),"")</f>
        <v>Theobroma cacao Pods Husk</v>
      </c>
    </row>
    <row r="441" spans="1:20">
      <c r="A441" s="30" t="s">
        <v>26171</v>
      </c>
      <c r="B441" s="55" t="s">
        <v>4480</v>
      </c>
      <c r="C441" s="56" t="str">
        <f>_xlfn.TEXTJOIN(" ",TRUE,B441,IF(ISBLANK(J441),"",_xlfn.TEXTSPLIT(J441,";")))</f>
        <v>Coconut Cake</v>
      </c>
      <c r="D441" s="56" t="str">
        <f>_xlfn.TEXTJOIN(" ",TRUE,B441,IF(ISBLANK(J441),"",_xlfn.TEXTSPLIT(J441,";")),IF(ISBLANK(H441),"",_xlfn.TEXTSPLIT(H441,";")))</f>
        <v>Coconut Cake</v>
      </c>
      <c r="E441" s="56" t="str">
        <f>_xlfn.TEXTJOIN(" ",TRUE,B441,F441,IF(ISBLANK(J441),"",_xlfn.TEXTSPLIT(J441,";")),IF(ISBLANK(G441),"",_xlfn.TEXTSPLIT(G441,";")))</f>
        <v>Coconut Cake</v>
      </c>
      <c r="J441" s="55" t="s">
        <v>26028</v>
      </c>
      <c r="K441" s="32" t="s">
        <v>324</v>
      </c>
      <c r="L441" s="32" t="s">
        <v>324</v>
      </c>
      <c r="N441" t="s">
        <v>2539</v>
      </c>
      <c r="O441" t="s">
        <v>2510</v>
      </c>
      <c r="P441" t="s">
        <v>25925</v>
      </c>
      <c r="Q441" t="s">
        <v>25926</v>
      </c>
      <c r="R441" t="str" cm="1">
        <f t="array" ref="R441">IFERROR(INDEX(AOM[AOM], MATCH(1, (AOM[Edge_Value]=ani_diet!D441)*(AOM[Is_Ani_Diet_Ingredient]&lt;&gt;FALSE), 0)), "No Match in AOM")</f>
        <v>AOM_002102</v>
      </c>
      <c r="S441" t="str" cm="1">
        <f t="array" ref="S441">IFERROR(IF(INDEX(AOM[Scientific Name], MATCH(1, (AOM[Edge_Value]=ani_diet!D441)*(AOM[Is_Ani_Diet_Ingredient]&lt;&gt;FALSE), 0))=0, "", INDEX(AOM[Scientific Name], MATCH(1, (AOM[Edge_Value]=ani_diet!D441)*(AOM[Is_Ani_Diet_Ingredient]&lt;&gt;FALSE), 0))), "No Match in AOM")</f>
        <v>Cocos nucifera</v>
      </c>
      <c r="T441" t="str" cm="1">
        <f t="array" ref="T441">IF((S441&lt;&gt;"")*(S441&lt;&gt;"No Match in AOM"),IF(J441&lt;&gt;"",_xlfn.TEXTJOIN(";",TRUE,CONCATENATE(_xlfn.TEXTSPLIT(S441,";",TRUE,FALSE)," ",J441)),S441),"")</f>
        <v>Cocos nucifera Cake</v>
      </c>
    </row>
    <row r="442" spans="1:20">
      <c r="A442" s="30" t="s">
        <v>26172</v>
      </c>
      <c r="B442" s="55" t="s">
        <v>4480</v>
      </c>
      <c r="C442" s="56" t="str">
        <f>_xlfn.TEXTJOIN(" ",TRUE,B442,IF(ISBLANK(J442),"",_xlfn.TEXTSPLIT(J442,";")))</f>
        <v>Coconut Cake</v>
      </c>
      <c r="D442" s="56" t="str">
        <f>_xlfn.TEXTJOIN(" ",TRUE,B442,IF(ISBLANK(J442),"",_xlfn.TEXTSPLIT(J442,";")),IF(ISBLANK(H442),"",_xlfn.TEXTSPLIT(H442,";")))</f>
        <v>Coconut Cake Ground</v>
      </c>
      <c r="E442" s="56" t="str">
        <f>_xlfn.TEXTJOIN(" ",TRUE,B442,F442,IF(ISBLANK(J442),"",_xlfn.TEXTSPLIT(J442,";")),IF(ISBLANK(G442),"",_xlfn.TEXTSPLIT(G442,";")))</f>
        <v>Coconut Cake Ground</v>
      </c>
      <c r="G442" s="55" t="s">
        <v>6052</v>
      </c>
      <c r="H442" s="55" t="s">
        <v>6052</v>
      </c>
      <c r="J442" s="55" t="s">
        <v>26028</v>
      </c>
      <c r="R442" t="str" cm="1">
        <f t="array" ref="R442">IFERROR(INDEX(AOM[AOM], MATCH(1, (AOM[Edge_Value]=ani_diet!D442)*(AOM[Is_Ani_Diet_Ingredient]&lt;&gt;FALSE), 0)), "No Match in AOM")</f>
        <v>AOM_002103</v>
      </c>
      <c r="S442" t="str" cm="1">
        <f t="array" ref="S442">IFERROR(IF(INDEX(AOM[Scientific Name], MATCH(1, (AOM[Edge_Value]=ani_diet!D442)*(AOM[Is_Ani_Diet_Ingredient]&lt;&gt;FALSE), 0))=0, "", INDEX(AOM[Scientific Name], MATCH(1, (AOM[Edge_Value]=ani_diet!D442)*(AOM[Is_Ani_Diet_Ingredient]&lt;&gt;FALSE), 0))), "No Match in AOM")</f>
        <v>Cocos nucifera</v>
      </c>
      <c r="T442" t="str" cm="1">
        <f t="array" ref="T442">IF((S442&lt;&gt;"")*(S442&lt;&gt;"No Match in AOM"),IF(J442&lt;&gt;"",_xlfn.TEXTJOIN(";",TRUE,CONCATENATE(_xlfn.TEXTSPLIT(S442,";",TRUE,FALSE)," ",J442)),S442),"")</f>
        <v>Cocos nucifera Cake</v>
      </c>
    </row>
    <row r="443" spans="1:20">
      <c r="A443" s="30" t="s">
        <v>26173</v>
      </c>
      <c r="B443" s="55" t="s">
        <v>4480</v>
      </c>
      <c r="C443" s="56" t="str">
        <f>_xlfn.TEXTJOIN(" ",TRUE,B443,IF(ISBLANK(J443),"",_xlfn.TEXTSPLIT(J443,";")))</f>
        <v>Coconut Cake</v>
      </c>
      <c r="D443" s="56" t="str">
        <f>_xlfn.TEXTJOIN(" ",TRUE,B443,IF(ISBLANK(J443),"",_xlfn.TEXTSPLIT(J443,";")),IF(ISBLANK(H443),"",_xlfn.TEXTSPLIT(H443,";")))</f>
        <v>Coconut Cake Ground</v>
      </c>
      <c r="E443" s="56" t="str">
        <f>_xlfn.TEXTJOIN(" ",TRUE,B443,F443,IF(ISBLANK(J443),"",_xlfn.TEXTSPLIT(J443,";")),IF(ISBLANK(G443),"",_xlfn.TEXTSPLIT(G443,";")))</f>
        <v>Coconut Cake Meal</v>
      </c>
      <c r="G443" s="55" t="s">
        <v>25824</v>
      </c>
      <c r="H443" s="55" t="s">
        <v>6052</v>
      </c>
      <c r="J443" s="55" t="s">
        <v>26028</v>
      </c>
      <c r="K443" s="32" t="s">
        <v>324</v>
      </c>
      <c r="L443" s="32" t="s">
        <v>324</v>
      </c>
      <c r="N443" t="s">
        <v>2539</v>
      </c>
      <c r="O443" t="s">
        <v>2510</v>
      </c>
      <c r="P443" t="s">
        <v>25925</v>
      </c>
      <c r="Q443" t="s">
        <v>25926</v>
      </c>
      <c r="R443" t="str" cm="1">
        <f t="array" ref="R443">IFERROR(INDEX(AOM[AOM], MATCH(1, (AOM[Edge_Value]=ani_diet!D443)*(AOM[Is_Ani_Diet_Ingredient]&lt;&gt;FALSE), 0)), "No Match in AOM")</f>
        <v>AOM_002103</v>
      </c>
      <c r="S443" t="str" cm="1">
        <f t="array" ref="S443">IFERROR(IF(INDEX(AOM[Scientific Name], MATCH(1, (AOM[Edge_Value]=ani_diet!D443)*(AOM[Is_Ani_Diet_Ingredient]&lt;&gt;FALSE), 0))=0, "", INDEX(AOM[Scientific Name], MATCH(1, (AOM[Edge_Value]=ani_diet!D443)*(AOM[Is_Ani_Diet_Ingredient]&lt;&gt;FALSE), 0))), "No Match in AOM")</f>
        <v>Cocos nucifera</v>
      </c>
      <c r="T443" t="str" cm="1">
        <f t="array" ref="T443">IF((S443&lt;&gt;"")*(S443&lt;&gt;"No Match in AOM"),IF(J443&lt;&gt;"",_xlfn.TEXTJOIN(";",TRUE,CONCATENATE(_xlfn.TEXTSPLIT(S443,";",TRUE,FALSE)," ",J443)),S443),"")</f>
        <v>Cocos nucifera Cake</v>
      </c>
    </row>
    <row r="444" spans="1:20">
      <c r="A444" s="30" t="s">
        <v>19726</v>
      </c>
      <c r="B444" s="55" t="s">
        <v>4480</v>
      </c>
      <c r="C444" s="56" t="str">
        <f>_xlfn.TEXTJOIN(" ",TRUE,B444,IF(ISBLANK(J444),"",_xlfn.TEXTSPLIT(J444,";")))</f>
        <v>Coconut</v>
      </c>
      <c r="D444" s="56" t="str">
        <f>_xlfn.TEXTJOIN(" ",TRUE,B444,IF(ISBLANK(J444),"",_xlfn.TEXTSPLIT(J444,";")),IF(ISBLANK(H444),"",_xlfn.TEXTSPLIT(H444,";")))</f>
        <v>Coconut Ground</v>
      </c>
      <c r="E444" s="56" t="str">
        <f>_xlfn.TEXTJOIN(" ",TRUE,B444,F444,IF(ISBLANK(J444),"",_xlfn.TEXTSPLIT(J444,";")),IF(ISBLANK(G444),"",_xlfn.TEXTSPLIT(G444,";")))</f>
        <v>Coconut Ground</v>
      </c>
      <c r="G444" s="55" t="s">
        <v>6052</v>
      </c>
      <c r="H444" s="55" t="s">
        <v>6052</v>
      </c>
      <c r="R444" t="str" cm="1">
        <f t="array" ref="R444">IFERROR(INDEX(AOM[AOM], MATCH(1, (AOM[Edge_Value]=ani_diet!D444)*(AOM[Is_Ani_Diet_Ingredient]&lt;&gt;FALSE), 0)), "No Match in AOM")</f>
        <v>AOM_001306</v>
      </c>
      <c r="S444" t="str" cm="1">
        <f t="array" ref="S444">IFERROR(IF(INDEX(AOM[Scientific Name], MATCH(1, (AOM[Edge_Value]=ani_diet!D444)*(AOM[Is_Ani_Diet_Ingredient]&lt;&gt;FALSE), 0))=0, "", INDEX(AOM[Scientific Name], MATCH(1, (AOM[Edge_Value]=ani_diet!D444)*(AOM[Is_Ani_Diet_Ingredient]&lt;&gt;FALSE), 0))), "No Match in AOM")</f>
        <v>Cocos nucifera</v>
      </c>
      <c r="T444" t="str" cm="1">
        <f t="array" ref="T444">IF((S444&lt;&gt;"")*(S444&lt;&gt;"No Match in AOM"),IF(J444&lt;&gt;"",_xlfn.TEXTJOIN(";",TRUE,CONCATENATE(_xlfn.TEXTSPLIT(S444,";",TRUE,FALSE)," ",J444)),S444),"")</f>
        <v>Cocos nucifera</v>
      </c>
    </row>
    <row r="445" spans="1:20">
      <c r="A445" s="30" t="s">
        <v>26174</v>
      </c>
      <c r="B445" s="55" t="s">
        <v>4480</v>
      </c>
      <c r="C445" s="56" t="str">
        <f>_xlfn.TEXTJOIN(" ",TRUE,B445,IF(ISBLANK(J445),"",_xlfn.TEXTSPLIT(J445,";")))</f>
        <v>Coconut Oil</v>
      </c>
      <c r="D445" s="56" t="str">
        <f>_xlfn.TEXTJOIN(" ",TRUE,B445,IF(ISBLANK(J445),"",_xlfn.TEXTSPLIT(J445,";")),IF(ISBLANK(H445),"",_xlfn.TEXTSPLIT(H445,";")))</f>
        <v>Coconut Oil</v>
      </c>
      <c r="E445" s="56" t="str">
        <f>_xlfn.TEXTJOIN(" ",TRUE,B445,F445,IF(ISBLANK(J445),"",_xlfn.TEXTSPLIT(J445,";")),IF(ISBLANK(G445),"",_xlfn.TEXTSPLIT(G445,";")))</f>
        <v>Coconut Oil</v>
      </c>
      <c r="J445" s="55" t="s">
        <v>3475</v>
      </c>
      <c r="L445" s="32" t="s">
        <v>324</v>
      </c>
      <c r="R445" t="str" cm="1">
        <f t="array" ref="R445">IFERROR(INDEX(AOM[AOM], MATCH(1, (AOM[Edge_Value]=ani_diet!D445)*(AOM[Is_Ani_Diet_Ingredient]&lt;&gt;FALSE), 0)), "No Match in AOM")</f>
        <v>AOM_003700</v>
      </c>
      <c r="S445" t="str" cm="1">
        <f t="array" ref="S445">IFERROR(IF(INDEX(AOM[Scientific Name], MATCH(1, (AOM[Edge_Value]=ani_diet!D445)*(AOM[Is_Ani_Diet_Ingredient]&lt;&gt;FALSE), 0))=0, "", INDEX(AOM[Scientific Name], MATCH(1, (AOM[Edge_Value]=ani_diet!D445)*(AOM[Is_Ani_Diet_Ingredient]&lt;&gt;FALSE), 0))), "No Match in AOM")</f>
        <v>Cocos nucifera</v>
      </c>
      <c r="T445" t="str" cm="1">
        <f t="array" ref="T445">IF((S445&lt;&gt;"")*(S445&lt;&gt;"No Match in AOM"),IF(J445&lt;&gt;"",_xlfn.TEXTJOIN(";",TRUE,CONCATENATE(_xlfn.TEXTSPLIT(S445,";",TRUE,FALSE)," ",J445)),S445),"")</f>
        <v>Cocos nucifera Oil</v>
      </c>
    </row>
    <row r="446" spans="1:20">
      <c r="A446" s="30" t="s">
        <v>18354</v>
      </c>
      <c r="B446" s="55" t="s">
        <v>18354</v>
      </c>
      <c r="C446" s="56" t="str">
        <f>_xlfn.TEXTJOIN(" ",TRUE,B446,IF(ISBLANK(J446),"",_xlfn.TEXTSPLIT(J446,";")))</f>
        <v>Cod</v>
      </c>
      <c r="D446" s="56" t="str">
        <f>_xlfn.TEXTJOIN(" ",TRUE,B446,IF(ISBLANK(J446),"",_xlfn.TEXTSPLIT(J446,";")),IF(ISBLANK(H446),"",_xlfn.TEXTSPLIT(H446,";")))</f>
        <v>Cod</v>
      </c>
      <c r="E446" s="56" t="str">
        <f>_xlfn.TEXTJOIN(" ",TRUE,B446,F446,IF(ISBLANK(J446),"",_xlfn.TEXTSPLIT(J446,";")),IF(ISBLANK(G446),"",_xlfn.TEXTSPLIT(G446,";")))</f>
        <v>Cod</v>
      </c>
      <c r="R446" t="str" cm="1">
        <f t="array" ref="R446">IFERROR(INDEX(AOM[AOM], MATCH(1, (AOM[Edge_Value]=ani_diet!D446)*(AOM[Is_Ani_Diet_Ingredient]&lt;&gt;FALSE), 0)), "No Match in AOM")</f>
        <v>AOM_001879</v>
      </c>
      <c r="S446" t="str" cm="1">
        <f t="array" ref="S446">IFERROR(IF(INDEX(AOM[Scientific Name], MATCH(1, (AOM[Edge_Value]=ani_diet!D446)*(AOM[Is_Ani_Diet_Ingredient]&lt;&gt;FALSE), 0))=0, "", INDEX(AOM[Scientific Name], MATCH(1, (AOM[Edge_Value]=ani_diet!D446)*(AOM[Is_Ani_Diet_Ingredient]&lt;&gt;FALSE), 0))), "No Match in AOM")</f>
        <v/>
      </c>
      <c r="T446" t="str" cm="1">
        <f t="array" ref="T446">IF((S446&lt;&gt;"")*(S446&lt;&gt;"No Match in AOM"),IF(J446&lt;&gt;"",_xlfn.TEXTJOIN(";",TRUE,CONCATENATE(_xlfn.TEXTSPLIT(S446,";",TRUE,FALSE)," ",J446)),S446),"")</f>
        <v/>
      </c>
    </row>
    <row r="447" spans="1:20">
      <c r="A447" s="30" t="s">
        <v>26175</v>
      </c>
      <c r="B447" s="55" t="s">
        <v>26176</v>
      </c>
      <c r="C447" s="56" t="str">
        <f>_xlfn.TEXTJOIN(" ",TRUE,B447,IF(ISBLANK(J447),"",_xlfn.TEXTSPLIT(J447,";")))</f>
        <v>Cod Liver Oil</v>
      </c>
      <c r="D447" s="56" t="str">
        <f>_xlfn.TEXTJOIN(" ",TRUE,B447,IF(ISBLANK(J447),"",_xlfn.TEXTSPLIT(J447,";")),IF(ISBLANK(H447),"",_xlfn.TEXTSPLIT(H447,";")))</f>
        <v>Cod Liver Oil</v>
      </c>
      <c r="E447" s="56" t="str">
        <f>_xlfn.TEXTJOIN(" ",TRUE,B447,F447,IF(ISBLANK(J447),"",_xlfn.TEXTSPLIT(J447,";")),IF(ISBLANK(G447),"",_xlfn.TEXTSPLIT(G447,";")))</f>
        <v>Cod Liver Oil</v>
      </c>
      <c r="J447" s="55" t="s">
        <v>3475</v>
      </c>
      <c r="K447" s="32" t="s">
        <v>324</v>
      </c>
      <c r="R447" t="str" cm="1">
        <f t="array" ref="R447">IFERROR(INDEX(AOM[AOM], MATCH(1, (AOM[Edge_Value]=ani_diet!D447)*(AOM[Is_Ani_Diet_Ingredient]&lt;&gt;FALSE), 0)), "No Match in AOM")</f>
        <v>AOM_001880</v>
      </c>
      <c r="S447" t="str" cm="1">
        <f t="array" ref="S447">IFERROR(IF(INDEX(AOM[Scientific Name], MATCH(1, (AOM[Edge_Value]=ani_diet!D447)*(AOM[Is_Ani_Diet_Ingredient]&lt;&gt;FALSE), 0))=0, "", INDEX(AOM[Scientific Name], MATCH(1, (AOM[Edge_Value]=ani_diet!D447)*(AOM[Is_Ani_Diet_Ingredient]&lt;&gt;FALSE), 0))), "No Match in AOM")</f>
        <v/>
      </c>
      <c r="T447" t="str" cm="1">
        <f t="array" ref="T447">IF((S447&lt;&gt;"")*(S447&lt;&gt;"No Match in AOM"),IF(J447&lt;&gt;"",_xlfn.TEXTJOIN(";",TRUE,CONCATENATE(_xlfn.TEXTSPLIT(S447,";",TRUE,FALSE)," ",J447)),S447),"")</f>
        <v/>
      </c>
    </row>
    <row r="448" spans="1:20">
      <c r="A448" s="30" t="s">
        <v>26177</v>
      </c>
      <c r="B448" s="55" t="s">
        <v>3481</v>
      </c>
      <c r="C448" s="56" t="str">
        <f>_xlfn.TEXTJOIN(" ",TRUE,B448,IF(ISBLANK(J448),"",_xlfn.TEXTSPLIT(J448,";")))</f>
        <v>Coffee</v>
      </c>
      <c r="D448" s="56" t="str">
        <f>_xlfn.TEXTJOIN(" ",TRUE,B448,IF(ISBLANK(J448),"",_xlfn.TEXTSPLIT(J448,";")),IF(ISBLANK(H448),"",_xlfn.TEXTSPLIT(H448,";")))</f>
        <v>Coffee Ground Roasted</v>
      </c>
      <c r="E448" s="56" t="str">
        <f>_xlfn.TEXTJOIN(" ",TRUE,B448,F448,IF(ISBLANK(J448),"",_xlfn.TEXTSPLIT(J448,";")),IF(ISBLANK(G448),"",_xlfn.TEXTSPLIT(G448,";")))</f>
        <v>Coffee Roasted Powder</v>
      </c>
      <c r="G448" s="55" t="s">
        <v>26178</v>
      </c>
      <c r="H448" s="55" t="s">
        <v>26179</v>
      </c>
      <c r="L448" s="32" t="s">
        <v>324</v>
      </c>
      <c r="N448" t="s">
        <v>2539</v>
      </c>
      <c r="O448" t="s">
        <v>2510</v>
      </c>
      <c r="P448" t="s">
        <v>2539</v>
      </c>
      <c r="Q448" t="s">
        <v>2510</v>
      </c>
      <c r="R448" t="str" cm="1">
        <f t="array" ref="R448">IFERROR(INDEX(AOM[AOM], MATCH(1, (AOM[Edge_Value]=ani_diet!D448)*(AOM[Is_Ani_Diet_Ingredient]&lt;&gt;FALSE), 0)), "No Match in AOM")</f>
        <v>AOM_001323</v>
      </c>
      <c r="S448" t="str" cm="1">
        <f t="array" ref="S448">IFERROR(IF(INDEX(AOM[Scientific Name], MATCH(1, (AOM[Edge_Value]=ani_diet!D448)*(AOM[Is_Ani_Diet_Ingredient]&lt;&gt;FALSE), 0))=0, "", INDEX(AOM[Scientific Name], MATCH(1, (AOM[Edge_Value]=ani_diet!D448)*(AOM[Is_Ani_Diet_Ingredient]&lt;&gt;FALSE), 0))), "No Match in AOM")</f>
        <v>Coffea</v>
      </c>
      <c r="T448" t="str" cm="1">
        <f t="array" ref="T448">IF((S448&lt;&gt;"")*(S448&lt;&gt;"No Match in AOM"),IF(J448&lt;&gt;"",_xlfn.TEXTJOIN(";",TRUE,CONCATENATE(_xlfn.TEXTSPLIT(S448,";",TRUE,FALSE)," ",J448)),S448),"")</f>
        <v>Coffea</v>
      </c>
    </row>
    <row r="449" spans="1:20">
      <c r="A449" s="30" t="s">
        <v>18715</v>
      </c>
      <c r="B449" s="55" t="s">
        <v>3481</v>
      </c>
      <c r="C449" s="56" t="str">
        <f>_xlfn.TEXTJOIN(" ",TRUE,B449,IF(ISBLANK(J449),"",_xlfn.TEXTSPLIT(J449,";")))</f>
        <v>Coffee Leaves</v>
      </c>
      <c r="D449" s="56" t="str">
        <f>_xlfn.TEXTJOIN(" ",TRUE,B449,IF(ISBLANK(J449),"",_xlfn.TEXTSPLIT(J449,";")),IF(ISBLANK(H449),"",_xlfn.TEXTSPLIT(H449,";")))</f>
        <v>Coffee Leaves</v>
      </c>
      <c r="E449" s="56" t="str">
        <f>_xlfn.TEXTJOIN(" ",TRUE,B449,F449,IF(ISBLANK(J449),"",_xlfn.TEXTSPLIT(J449,";")),IF(ISBLANK(G449),"",_xlfn.TEXTSPLIT(G449,";")))</f>
        <v>Coffee Leaves</v>
      </c>
      <c r="J449" s="55" t="s">
        <v>6187</v>
      </c>
      <c r="R449" t="str" cm="1">
        <f t="array" ref="R449">IFERROR(INDEX(AOM[AOM], MATCH(1, (AOM[Edge_Value]=ani_diet!D449)*(AOM[Is_Ani_Diet_Ingredient]&lt;&gt;FALSE), 0)), "No Match in AOM")</f>
        <v>AOM_001186</v>
      </c>
      <c r="S449" t="str" cm="1">
        <f t="array" ref="S449">IFERROR(IF(INDEX(AOM[Scientific Name], MATCH(1, (AOM[Edge_Value]=ani_diet!D449)*(AOM[Is_Ani_Diet_Ingredient]&lt;&gt;FALSE), 0))=0, "", INDEX(AOM[Scientific Name], MATCH(1, (AOM[Edge_Value]=ani_diet!D449)*(AOM[Is_Ani_Diet_Ingredient]&lt;&gt;FALSE), 0))), "No Match in AOM")</f>
        <v>Coffea</v>
      </c>
      <c r="T449" t="str" cm="1">
        <f t="array" ref="T449">IF((S449&lt;&gt;"")*(S449&lt;&gt;"No Match in AOM"),IF(J449&lt;&gt;"",_xlfn.TEXTJOIN(";",TRUE,CONCATENATE(_xlfn.TEXTSPLIT(S449,";",TRUE,FALSE)," ",J449)),S449),"")</f>
        <v>Coffea Leaves</v>
      </c>
    </row>
    <row r="450" spans="1:20">
      <c r="A450" s="30" t="s">
        <v>26180</v>
      </c>
      <c r="B450" s="55" t="s">
        <v>3481</v>
      </c>
      <c r="C450" s="56" t="str">
        <f>_xlfn.TEXTJOIN(" ",TRUE,B450,IF(ISBLANK(J450),"",_xlfn.TEXTSPLIT(J450,";")))</f>
        <v>Coffee Leaves</v>
      </c>
      <c r="D450" s="56" t="str">
        <f>_xlfn.TEXTJOIN(" ",TRUE,B450,IF(ISBLANK(J450),"",_xlfn.TEXTSPLIT(J450,";")),IF(ISBLANK(H450),"",_xlfn.TEXTSPLIT(H450,";")))</f>
        <v>Coffee Leaves Dried</v>
      </c>
      <c r="E450" s="56" t="str">
        <f>_xlfn.TEXTJOIN(" ",TRUE,B450,F450,IF(ISBLANK(J450),"",_xlfn.TEXTSPLIT(J450,";")),IF(ISBLANK(G450),"",_xlfn.TEXTSPLIT(G450,";")))</f>
        <v>Coffee Leaves Chopped Dried</v>
      </c>
      <c r="G450" s="55" t="s">
        <v>25774</v>
      </c>
      <c r="H450" s="55" t="s">
        <v>17480</v>
      </c>
      <c r="J450" s="55" t="s">
        <v>6187</v>
      </c>
      <c r="R450" t="str" cm="1">
        <f t="array" ref="R450">IFERROR(INDEX(AOM[AOM], MATCH(1, (AOM[Edge_Value]=ani_diet!D450)*(AOM[Is_Ani_Diet_Ingredient]&lt;&gt;FALSE), 0)), "No Match in AOM")</f>
        <v>AOM_006068</v>
      </c>
      <c r="S450" t="str" cm="1">
        <f t="array" ref="S450">IFERROR(IF(INDEX(AOM[Scientific Name], MATCH(1, (AOM[Edge_Value]=ani_diet!D450)*(AOM[Is_Ani_Diet_Ingredient]&lt;&gt;FALSE), 0))=0, "", INDEX(AOM[Scientific Name], MATCH(1, (AOM[Edge_Value]=ani_diet!D450)*(AOM[Is_Ani_Diet_Ingredient]&lt;&gt;FALSE), 0))), "No Match in AOM")</f>
        <v>Coffea</v>
      </c>
      <c r="T450" t="str" cm="1">
        <f t="array" ref="T450">IF((S450&lt;&gt;"")*(S450&lt;&gt;"No Match in AOM"),IF(J450&lt;&gt;"",_xlfn.TEXTJOIN(";",TRUE,CONCATENATE(_xlfn.TEXTSPLIT(S450,";",TRUE,FALSE)," ",J450)),S450),"")</f>
        <v>Coffea Leaves</v>
      </c>
    </row>
    <row r="451" spans="1:20">
      <c r="A451" s="30" t="s">
        <v>8237</v>
      </c>
      <c r="B451" s="55" t="s">
        <v>3481</v>
      </c>
      <c r="C451" s="56" t="str">
        <f>_xlfn.TEXTJOIN(" ",TRUE,B451,IF(ISBLANK(J451),"",_xlfn.TEXTSPLIT(J451,";")))</f>
        <v>Coffee Pulp</v>
      </c>
      <c r="D451" s="56" t="str">
        <f>_xlfn.TEXTJOIN(" ",TRUE,B451,IF(ISBLANK(J451),"",_xlfn.TEXTSPLIT(J451,";")),IF(ISBLANK(H451),"",_xlfn.TEXTSPLIT(H451,";")))</f>
        <v>Coffee Pulp</v>
      </c>
      <c r="E451" s="56" t="str">
        <f>_xlfn.TEXTJOIN(" ",TRUE,B451,F451,IF(ISBLANK(J451),"",_xlfn.TEXTSPLIT(J451,";")),IF(ISBLANK(G451),"",_xlfn.TEXTSPLIT(G451,";")))</f>
        <v>Coffee Pulp</v>
      </c>
      <c r="J451" s="55" t="s">
        <v>25872</v>
      </c>
      <c r="R451" t="str" cm="1">
        <f t="array" ref="R451">IFERROR(INDEX(AOM[AOM], MATCH(1, (AOM[Edge_Value]=ani_diet!D451)*(AOM[Is_Ani_Diet_Ingredient]&lt;&gt;FALSE), 0)), "No Match in AOM")</f>
        <v>AOM_003546</v>
      </c>
      <c r="S451" t="str" cm="1">
        <f t="array" ref="S451">IFERROR(IF(INDEX(AOM[Scientific Name], MATCH(1, (AOM[Edge_Value]=ani_diet!D451)*(AOM[Is_Ani_Diet_Ingredient]&lt;&gt;FALSE), 0))=0, "", INDEX(AOM[Scientific Name], MATCH(1, (AOM[Edge_Value]=ani_diet!D451)*(AOM[Is_Ani_Diet_Ingredient]&lt;&gt;FALSE), 0))), "No Match in AOM")</f>
        <v>Coffea</v>
      </c>
      <c r="T451" t="str" cm="1">
        <f t="array" ref="T451">IF((S451&lt;&gt;"")*(S451&lt;&gt;"No Match in AOM"),IF(J451&lt;&gt;"",_xlfn.TEXTJOIN(";",TRUE,CONCATENATE(_xlfn.TEXTSPLIT(S451,";",TRUE,FALSE)," ",J451)),S451),"")</f>
        <v>Coffea Pulp</v>
      </c>
    </row>
    <row r="452" spans="1:20">
      <c r="A452" s="30" t="s">
        <v>18520</v>
      </c>
      <c r="B452" s="55" t="s">
        <v>18520</v>
      </c>
      <c r="C452" s="56" t="str">
        <f>_xlfn.TEXTJOIN(" ",TRUE,B452,IF(ISBLANK(J452),"",_xlfn.TEXTSPLIT(J452,";")))</f>
        <v>Colostrum</v>
      </c>
      <c r="D452" s="56" t="str">
        <f>_xlfn.TEXTJOIN(" ",TRUE,B452,IF(ISBLANK(J452),"",_xlfn.TEXTSPLIT(J452,";")),IF(ISBLANK(H452),"",_xlfn.TEXTSPLIT(H452,";")))</f>
        <v>Colostrum</v>
      </c>
      <c r="E452" s="56" t="str">
        <f>_xlfn.TEXTJOIN(" ",TRUE,B452,F452,IF(ISBLANK(J452),"",_xlfn.TEXTSPLIT(J452,";")),IF(ISBLANK(G452),"",_xlfn.TEXTSPLIT(G452,";")))</f>
        <v>Colostrum</v>
      </c>
      <c r="R452" t="str" cm="1">
        <f t="array" ref="R452">IFERROR(INDEX(AOM[AOM], MATCH(1, (AOM[Edge_Value]=ani_diet!D452)*(AOM[Is_Ani_Diet_Ingredient]&lt;&gt;FALSE), 0)), "No Match in AOM")</f>
        <v>AOM_003980</v>
      </c>
      <c r="S452" t="str" cm="1">
        <f t="array" ref="S452">IFERROR(IF(INDEX(AOM[Scientific Name], MATCH(1, (AOM[Edge_Value]=ani_diet!D452)*(AOM[Is_Ani_Diet_Ingredient]&lt;&gt;FALSE), 0))=0, "", INDEX(AOM[Scientific Name], MATCH(1, (AOM[Edge_Value]=ani_diet!D452)*(AOM[Is_Ani_Diet_Ingredient]&lt;&gt;FALSE), 0))), "No Match in AOM")</f>
        <v/>
      </c>
      <c r="T452" t="str" cm="1">
        <f t="array" ref="T452">IF((S452&lt;&gt;"")*(S452&lt;&gt;"No Match in AOM"),IF(J452&lt;&gt;"",_xlfn.TEXTJOIN(";",TRUE,CONCATENATE(_xlfn.TEXTSPLIT(S452,";",TRUE,FALSE)," ",J452)),S452),"")</f>
        <v/>
      </c>
    </row>
    <row r="453" spans="1:20">
      <c r="A453" s="30" t="s">
        <v>20961</v>
      </c>
      <c r="B453" s="55" t="s">
        <v>20961</v>
      </c>
      <c r="C453" s="56" t="str">
        <f>_xlfn.TEXTJOIN(" ",TRUE,B453,IF(ISBLANK(J453),"",_xlfn.TEXTSPLIT(J453,";")))</f>
        <v>Combretum aculeatum</v>
      </c>
      <c r="D453" s="56" t="str">
        <f>_xlfn.TEXTJOIN(" ",TRUE,B453,IF(ISBLANK(J453),"",_xlfn.TEXTSPLIT(J453,";")),IF(ISBLANK(H453),"",_xlfn.TEXTSPLIT(H453,";")))</f>
        <v>Combretum aculeatum</v>
      </c>
      <c r="E453" s="56" t="str">
        <f>_xlfn.TEXTJOIN(" ",TRUE,B453,F453,IF(ISBLANK(J453),"",_xlfn.TEXTSPLIT(J453,";")),IF(ISBLANK(G453),"",_xlfn.TEXTSPLIT(G453,";")))</f>
        <v>Combretum aculeatum</v>
      </c>
      <c r="R453" t="str" cm="1">
        <f t="array" ref="R453">IFERROR(INDEX(AOM[AOM], MATCH(1, (AOM[Edge_Value]=ani_diet!D453)*(AOM[Is_Ani_Diet_Ingredient]&lt;&gt;FALSE), 0)), "No Match in AOM")</f>
        <v>AOM_002038</v>
      </c>
      <c r="S453" t="str" cm="1">
        <f t="array" ref="S453">IFERROR(IF(INDEX(AOM[Scientific Name], MATCH(1, (AOM[Edge_Value]=ani_diet!D453)*(AOM[Is_Ani_Diet_Ingredient]&lt;&gt;FALSE), 0))=0, "", INDEX(AOM[Scientific Name], MATCH(1, (AOM[Edge_Value]=ani_diet!D453)*(AOM[Is_Ani_Diet_Ingredient]&lt;&gt;FALSE), 0))), "No Match in AOM")</f>
        <v>Combretum aculeatum</v>
      </c>
      <c r="T453" t="str" cm="1">
        <f t="array" ref="T453">IF((S453&lt;&gt;"")*(S453&lt;&gt;"No Match in AOM"),IF(J453&lt;&gt;"",_xlfn.TEXTJOIN(";",TRUE,CONCATENATE(_xlfn.TEXTSPLIT(S453,";",TRUE,FALSE)," ",J453)),S453),"")</f>
        <v>Combretum aculeatum</v>
      </c>
    </row>
    <row r="454" spans="1:20">
      <c r="A454" s="30" t="s">
        <v>10037</v>
      </c>
      <c r="B454" s="55" t="s">
        <v>10037</v>
      </c>
      <c r="C454" s="56" t="str">
        <f>_xlfn.TEXTJOIN(" ",TRUE,B454,IF(ISBLANK(J454),"",_xlfn.TEXTSPLIT(J454,";")))</f>
        <v>Combretum apiculatum</v>
      </c>
      <c r="D454" s="56" t="str">
        <f>_xlfn.TEXTJOIN(" ",TRUE,B454,IF(ISBLANK(J454),"",_xlfn.TEXTSPLIT(J454,";")),IF(ISBLANK(H454),"",_xlfn.TEXTSPLIT(H454,";")))</f>
        <v>Combretum apiculatum</v>
      </c>
      <c r="E454" s="56" t="str">
        <f>_xlfn.TEXTJOIN(" ",TRUE,B454,F454,IF(ISBLANK(J454),"",_xlfn.TEXTSPLIT(J454,";")),IF(ISBLANK(G454),"",_xlfn.TEXTSPLIT(G454,";")))</f>
        <v>Combretum apiculatum</v>
      </c>
      <c r="R454" t="str" cm="1">
        <f t="array" ref="R454">IFERROR(INDEX(AOM[AOM], MATCH(1, (AOM[Edge_Value]=ani_diet!D454)*(AOM[Is_Ani_Diet_Ingredient]&lt;&gt;FALSE), 0)), "No Match in AOM")</f>
        <v>AOM_001138</v>
      </c>
      <c r="S454" t="str" cm="1">
        <f t="array" ref="S454">IFERROR(IF(INDEX(AOM[Scientific Name], MATCH(1, (AOM[Edge_Value]=ani_diet!D454)*(AOM[Is_Ani_Diet_Ingredient]&lt;&gt;FALSE), 0))=0, "", INDEX(AOM[Scientific Name], MATCH(1, (AOM[Edge_Value]=ani_diet!D454)*(AOM[Is_Ani_Diet_Ingredient]&lt;&gt;FALSE), 0))), "No Match in AOM")</f>
        <v>Combretum apiculatum</v>
      </c>
      <c r="T454" t="str" cm="1">
        <f t="array" ref="T454">IF((S454&lt;&gt;"")*(S454&lt;&gt;"No Match in AOM"),IF(J454&lt;&gt;"",_xlfn.TEXTJOIN(";",TRUE,CONCATENATE(_xlfn.TEXTSPLIT(S454,";",TRUE,FALSE)," ",J454)),S454),"")</f>
        <v>Combretum apiculatum</v>
      </c>
    </row>
    <row r="455" spans="1:20">
      <c r="A455" s="30" t="s">
        <v>23117</v>
      </c>
      <c r="B455" s="55" t="s">
        <v>23117</v>
      </c>
      <c r="C455" s="56" t="str">
        <f>_xlfn.TEXTJOIN(" ",TRUE,B455,IF(ISBLANK(J455),"",_xlfn.TEXTSPLIT(J455,";")))</f>
        <v>Commelina benghalensis</v>
      </c>
      <c r="D455" s="56" t="str">
        <f>_xlfn.TEXTJOIN(" ",TRUE,B455,IF(ISBLANK(J455),"",_xlfn.TEXTSPLIT(J455,";")),IF(ISBLANK(H455),"",_xlfn.TEXTSPLIT(H455,";")))</f>
        <v>Commelina benghalensis</v>
      </c>
      <c r="E455" s="56" t="str">
        <f>_xlfn.TEXTJOIN(" ",TRUE,B455,F455,IF(ISBLANK(J455),"",_xlfn.TEXTSPLIT(J455,";")),IF(ISBLANK(G455),"",_xlfn.TEXTSPLIT(G455,";")))</f>
        <v>Commelina benghalensis</v>
      </c>
      <c r="R455" t="str" cm="1">
        <f t="array" ref="R455">IFERROR(INDEX(AOM[AOM], MATCH(1, (AOM[Edge_Value]=ani_diet!D455)*(AOM[Is_Ani_Diet_Ingredient]&lt;&gt;FALSE), 0)), "No Match in AOM")</f>
        <v>AOM_001537</v>
      </c>
      <c r="S455" t="str" cm="1">
        <f t="array" ref="S455">IFERROR(IF(INDEX(AOM[Scientific Name], MATCH(1, (AOM[Edge_Value]=ani_diet!D455)*(AOM[Is_Ani_Diet_Ingredient]&lt;&gt;FALSE), 0))=0, "", INDEX(AOM[Scientific Name], MATCH(1, (AOM[Edge_Value]=ani_diet!D455)*(AOM[Is_Ani_Diet_Ingredient]&lt;&gt;FALSE), 0))), "No Match in AOM")</f>
        <v>Commelina benghalensis</v>
      </c>
      <c r="T455" t="str" cm="1">
        <f t="array" ref="T455">IF((S455&lt;&gt;"")*(S455&lt;&gt;"No Match in AOM"),IF(J455&lt;&gt;"",_xlfn.TEXTJOIN(";",TRUE,CONCATENATE(_xlfn.TEXTSPLIT(S455,";",TRUE,FALSE)," ",J455)),S455),"")</f>
        <v>Commelina benghalensis</v>
      </c>
    </row>
    <row r="456" spans="1:20">
      <c r="A456" s="30" t="s">
        <v>26181</v>
      </c>
      <c r="B456" s="55" t="s">
        <v>23117</v>
      </c>
      <c r="C456" s="56" t="str">
        <f>_xlfn.TEXTJOIN(" ",TRUE,B456,IF(ISBLANK(J456),"",_xlfn.TEXTSPLIT(J456,";")))</f>
        <v>Commelina benghalensis</v>
      </c>
      <c r="D456" s="56" t="str">
        <f>_xlfn.TEXTJOIN(" ",TRUE,B456,IF(ISBLANK(J456),"",_xlfn.TEXTSPLIT(J456,";")),IF(ISBLANK(H456),"",_xlfn.TEXTSPLIT(H456,";")))</f>
        <v>Commelina benghalensis Dried</v>
      </c>
      <c r="E456" s="56" t="str">
        <f>_xlfn.TEXTJOIN(" ",TRUE,B456,F456,IF(ISBLANK(J456),"",_xlfn.TEXTSPLIT(J456,";")),IF(ISBLANK(G456),"",_xlfn.TEXTSPLIT(G456,";")))</f>
        <v>Commelina benghalensis Dried</v>
      </c>
      <c r="G456" s="55" t="s">
        <v>17480</v>
      </c>
      <c r="H456" s="55" t="s">
        <v>17480</v>
      </c>
      <c r="R456" t="str" cm="1">
        <f t="array" ref="R456">IFERROR(INDEX(AOM[AOM], MATCH(1, (AOM[Edge_Value]=ani_diet!D456)*(AOM[Is_Ani_Diet_Ingredient]&lt;&gt;FALSE), 0)), "No Match in AOM")</f>
        <v>AOM_006069</v>
      </c>
      <c r="S456" t="str" cm="1">
        <f t="array" ref="S456">IFERROR(IF(INDEX(AOM[Scientific Name], MATCH(1, (AOM[Edge_Value]=ani_diet!D456)*(AOM[Is_Ani_Diet_Ingredient]&lt;&gt;FALSE), 0))=0, "", INDEX(AOM[Scientific Name], MATCH(1, (AOM[Edge_Value]=ani_diet!D456)*(AOM[Is_Ani_Diet_Ingredient]&lt;&gt;FALSE), 0))), "No Match in AOM")</f>
        <v>Commelina benghalensis</v>
      </c>
      <c r="T456" t="str" cm="1">
        <f t="array" ref="T456">IF((S456&lt;&gt;"")*(S456&lt;&gt;"No Match in AOM"),IF(J456&lt;&gt;"",_xlfn.TEXTJOIN(";",TRUE,CONCATENATE(_xlfn.TEXTSPLIT(S456,";",TRUE,FALSE)," ",J456)),S456),"")</f>
        <v>Commelina benghalensis</v>
      </c>
    </row>
    <row r="457" spans="1:20">
      <c r="A457" s="30" t="s">
        <v>23124</v>
      </c>
      <c r="B457" s="55" t="s">
        <v>23124</v>
      </c>
      <c r="C457" s="56" t="str">
        <f>_xlfn.TEXTJOIN(" ",TRUE,B457,IF(ISBLANK(J457),"",_xlfn.TEXTSPLIT(J457,";")))</f>
        <v>Commelina imberbis</v>
      </c>
      <c r="D457" s="56" t="str">
        <f>_xlfn.TEXTJOIN(" ",TRUE,B457,IF(ISBLANK(J457),"",_xlfn.TEXTSPLIT(J457,";")),IF(ISBLANK(H457),"",_xlfn.TEXTSPLIT(H457,";")))</f>
        <v>Commelina imberbis</v>
      </c>
      <c r="E457" s="56" t="str">
        <f>_xlfn.TEXTJOIN(" ",TRUE,B457,F457,IF(ISBLANK(J457),"",_xlfn.TEXTSPLIT(J457,";")),IF(ISBLANK(G457),"",_xlfn.TEXTSPLIT(G457,";")))</f>
        <v>Commelina imberbis</v>
      </c>
      <c r="R457" t="str" cm="1">
        <f t="array" ref="R457">IFERROR(INDEX(AOM[AOM], MATCH(1, (AOM[Edge_Value]=ani_diet!D457)*(AOM[Is_Ani_Diet_Ingredient]&lt;&gt;FALSE), 0)), "No Match in AOM")</f>
        <v>AOM_003077</v>
      </c>
      <c r="S457" t="str" cm="1">
        <f t="array" ref="S457">IFERROR(IF(INDEX(AOM[Scientific Name], MATCH(1, (AOM[Edge_Value]=ani_diet!D457)*(AOM[Is_Ani_Diet_Ingredient]&lt;&gt;FALSE), 0))=0, "", INDEX(AOM[Scientific Name], MATCH(1, (AOM[Edge_Value]=ani_diet!D457)*(AOM[Is_Ani_Diet_Ingredient]&lt;&gt;FALSE), 0))), "No Match in AOM")</f>
        <v>Commelina imberbis</v>
      </c>
      <c r="T457" t="str" cm="1">
        <f t="array" ref="T457">IF((S457&lt;&gt;"")*(S457&lt;&gt;"No Match in AOM"),IF(J457&lt;&gt;"",_xlfn.TEXTJOIN(";",TRUE,CONCATENATE(_xlfn.TEXTSPLIT(S457,";",TRUE,FALSE)," ",J457)),S457),"")</f>
        <v>Commelina imberbis</v>
      </c>
    </row>
    <row r="458" spans="1:20">
      <c r="A458" s="30" t="s">
        <v>26182</v>
      </c>
      <c r="B458" s="55" t="s">
        <v>23124</v>
      </c>
      <c r="C458" s="56" t="str">
        <f>_xlfn.TEXTJOIN(" ",TRUE,B458,IF(ISBLANK(J458),"",_xlfn.TEXTSPLIT(J458,";")))</f>
        <v>Commelina imberbis</v>
      </c>
      <c r="D458" s="56" t="str">
        <f>_xlfn.TEXTJOIN(" ",TRUE,B458,IF(ISBLANK(J458),"",_xlfn.TEXTSPLIT(J458,";")),IF(ISBLANK(H458),"",_xlfn.TEXTSPLIT(H458,";")))</f>
        <v>Commelina imberbis Dried</v>
      </c>
      <c r="E458" s="56" t="str">
        <f>_xlfn.TEXTJOIN(" ",TRUE,B458,F458,IF(ISBLANK(J458),"",_xlfn.TEXTSPLIT(J458,";")),IF(ISBLANK(G458),"",_xlfn.TEXTSPLIT(G458,";")))</f>
        <v>Commelina imberbis Dried</v>
      </c>
      <c r="G458" s="55" t="s">
        <v>17480</v>
      </c>
      <c r="H458" s="55" t="s">
        <v>17480</v>
      </c>
      <c r="R458" t="str" cm="1">
        <f t="array" ref="R458">IFERROR(INDEX(AOM[AOM], MATCH(1, (AOM[Edge_Value]=ani_diet!D458)*(AOM[Is_Ani_Diet_Ingredient]&lt;&gt;FALSE), 0)), "No Match in AOM")</f>
        <v>AOM_006070</v>
      </c>
      <c r="S458" t="str" cm="1">
        <f t="array" ref="S458">IFERROR(IF(INDEX(AOM[Scientific Name], MATCH(1, (AOM[Edge_Value]=ani_diet!D458)*(AOM[Is_Ani_Diet_Ingredient]&lt;&gt;FALSE), 0))=0, "", INDEX(AOM[Scientific Name], MATCH(1, (AOM[Edge_Value]=ani_diet!D458)*(AOM[Is_Ani_Diet_Ingredient]&lt;&gt;FALSE), 0))), "No Match in AOM")</f>
        <v>Commelina imberbis</v>
      </c>
      <c r="T458" t="str" cm="1">
        <f t="array" ref="T458">IF((S458&lt;&gt;"")*(S458&lt;&gt;"No Match in AOM"),IF(J458&lt;&gt;"",_xlfn.TEXTJOIN(";",TRUE,CONCATENATE(_xlfn.TEXTSPLIT(S458,";",TRUE,FALSE)," ",J458)),S458),"")</f>
        <v>Commelina imberbis</v>
      </c>
    </row>
    <row r="459" spans="1:20">
      <c r="A459" s="30" t="s">
        <v>26183</v>
      </c>
      <c r="B459" s="55" t="s">
        <v>23422</v>
      </c>
      <c r="C459" s="56" t="str">
        <f>_xlfn.TEXTJOIN(" ",TRUE,B459,IF(ISBLANK(J459),"",_xlfn.TEXTSPLIT(J459,";")))</f>
        <v>Commercial Feed</v>
      </c>
      <c r="D459" s="56" t="str">
        <f>_xlfn.TEXTJOIN(" ",TRUE,B459,IF(ISBLANK(J459),"",_xlfn.TEXTSPLIT(J459,";")),IF(ISBLANK(H459),"",_xlfn.TEXTSPLIT(H459,";")))</f>
        <v>Commercial Feed</v>
      </c>
      <c r="E459" s="56" t="str">
        <f>_xlfn.TEXTJOIN(" ",TRUE,B459,F459,IF(ISBLANK(J459),"",_xlfn.TEXTSPLIT(J459,";")),IF(ISBLANK(G459),"",_xlfn.TEXTSPLIT(G459,";")))</f>
        <v>Commercial Feed</v>
      </c>
      <c r="K459" s="32" t="s">
        <v>324</v>
      </c>
      <c r="L459" s="32" t="s">
        <v>324</v>
      </c>
      <c r="N459" t="s">
        <v>2563</v>
      </c>
      <c r="O459" t="s">
        <v>2534</v>
      </c>
      <c r="P459" t="s">
        <v>25819</v>
      </c>
      <c r="Q459" t="s">
        <v>25820</v>
      </c>
      <c r="R459" t="str" cm="1">
        <f t="array" ref="R459">IFERROR(INDEX(AOM[AOM], MATCH(1, (AOM[Edge_Value]=ani_diet!D459)*(AOM[Is_Ani_Diet_Ingredient]&lt;&gt;FALSE), 0)), "No Match in AOM")</f>
        <v>AOM_000799</v>
      </c>
      <c r="S459" t="str" cm="1">
        <f t="array" ref="S459">IFERROR(IF(INDEX(AOM[Scientific Name], MATCH(1, (AOM[Edge_Value]=ani_diet!D459)*(AOM[Is_Ani_Diet_Ingredient]&lt;&gt;FALSE), 0))=0, "", INDEX(AOM[Scientific Name], MATCH(1, (AOM[Edge_Value]=ani_diet!D459)*(AOM[Is_Ani_Diet_Ingredient]&lt;&gt;FALSE), 0))), "No Match in AOM")</f>
        <v/>
      </c>
      <c r="T459" t="str" cm="1">
        <f t="array" ref="T459">IF((S459&lt;&gt;"")*(S459&lt;&gt;"No Match in AOM"),IF(J459&lt;&gt;"",_xlfn.TEXTJOIN(";",TRUE,CONCATENATE(_xlfn.TEXTSPLIT(S459,";",TRUE,FALSE)," ",J459)),S459),"")</f>
        <v/>
      </c>
    </row>
    <row r="460" spans="1:20">
      <c r="A460" s="30" t="s">
        <v>23530</v>
      </c>
      <c r="B460" s="55" t="s">
        <v>23530</v>
      </c>
      <c r="C460" s="56" t="str">
        <f>_xlfn.TEXTJOIN(" ",TRUE,B460,IF(ISBLANK(J460),"",_xlfn.TEXTSPLIT(J460,";")))</f>
        <v>Commercial Protein Supplement</v>
      </c>
      <c r="D460" s="56" t="str">
        <f>_xlfn.TEXTJOIN(" ",TRUE,B460,IF(ISBLANK(J460),"",_xlfn.TEXTSPLIT(J460,";")),IF(ISBLANK(H460),"",_xlfn.TEXTSPLIT(H460,";")))</f>
        <v>Commercial Protein Supplement</v>
      </c>
      <c r="E460" s="56" t="str">
        <f>_xlfn.TEXTJOIN(" ",TRUE,B460,F460,IF(ISBLANK(J460),"",_xlfn.TEXTSPLIT(J460,";")),IF(ISBLANK(G460),"",_xlfn.TEXTSPLIT(G460,";")))</f>
        <v>Commercial Protein Supplement</v>
      </c>
      <c r="R460" t="str" cm="1">
        <f t="array" ref="R460">IFERROR(INDEX(AOM[AOM], MATCH(1, (AOM[Edge_Value]=ani_diet!D460)*(AOM[Is_Ani_Diet_Ingredient]&lt;&gt;FALSE), 0)), "No Match in AOM")</f>
        <v>AOM_003577</v>
      </c>
      <c r="S460" t="str" cm="1">
        <f t="array" ref="S460">IFERROR(IF(INDEX(AOM[Scientific Name], MATCH(1, (AOM[Edge_Value]=ani_diet!D460)*(AOM[Is_Ani_Diet_Ingredient]&lt;&gt;FALSE), 0))=0, "", INDEX(AOM[Scientific Name], MATCH(1, (AOM[Edge_Value]=ani_diet!D460)*(AOM[Is_Ani_Diet_Ingredient]&lt;&gt;FALSE), 0))), "No Match in AOM")</f>
        <v/>
      </c>
      <c r="T460" t="str" cm="1">
        <f t="array" ref="T460">IF((S460&lt;&gt;"")*(S460&lt;&gt;"No Match in AOM"),IF(J460&lt;&gt;"",_xlfn.TEXTJOIN(";",TRUE,CONCATENATE(_xlfn.TEXTSPLIT(S460,";",TRUE,FALSE)," ",J460)),S460),"")</f>
        <v/>
      </c>
    </row>
    <row r="461" spans="1:20">
      <c r="A461" s="30" t="s">
        <v>26184</v>
      </c>
      <c r="B461" s="55" t="s">
        <v>4766</v>
      </c>
      <c r="C461" s="56" t="str">
        <f>_xlfn.TEXTJOIN(" ",TRUE,B461,IF(ISBLANK(J461),"",_xlfn.TEXTSPLIT(J461,";")))</f>
        <v>Common Bean</v>
      </c>
      <c r="D461" s="56" t="str">
        <f>_xlfn.TEXTJOIN(" ",TRUE,B461,IF(ISBLANK(J461),"",_xlfn.TEXTSPLIT(J461,";")),IF(ISBLANK(H461),"",_xlfn.TEXTSPLIT(H461,";")))</f>
        <v>Common Bean Crushed</v>
      </c>
      <c r="E461" s="56" t="str">
        <f>_xlfn.TEXTJOIN(" ",TRUE,B461,F461,IF(ISBLANK(J461),"",_xlfn.TEXTSPLIT(J461,";")),IF(ISBLANK(G461),"",_xlfn.TEXTSPLIT(G461,";")))</f>
        <v>Common Bean Mashed</v>
      </c>
      <c r="G461" s="55" t="s">
        <v>26185</v>
      </c>
      <c r="H461" s="55" t="s">
        <v>17477</v>
      </c>
      <c r="K461" s="32" t="s">
        <v>324</v>
      </c>
      <c r="L461" s="32" t="s">
        <v>324</v>
      </c>
      <c r="R461" t="str" cm="1">
        <f t="array" ref="R461">IFERROR(INDEX(AOM[AOM], MATCH(1, (AOM[Edge_Value]=ani_diet!D461)*(AOM[Is_Ani_Diet_Ingredient]&lt;&gt;FALSE), 0)), "No Match in AOM")</f>
        <v>AOM_001320</v>
      </c>
      <c r="S461" t="str" cm="1">
        <f t="array" ref="S461">IFERROR(IF(INDEX(AOM[Scientific Name], MATCH(1, (AOM[Edge_Value]=ani_diet!D461)*(AOM[Is_Ani_Diet_Ingredient]&lt;&gt;FALSE), 0))=0, "", INDEX(AOM[Scientific Name], MATCH(1, (AOM[Edge_Value]=ani_diet!D461)*(AOM[Is_Ani_Diet_Ingredient]&lt;&gt;FALSE), 0))), "No Match in AOM")</f>
        <v>Phaseolus vulgaris</v>
      </c>
      <c r="T461" t="str" cm="1">
        <f t="array" ref="T461">IF((S461&lt;&gt;"")*(S461&lt;&gt;"No Match in AOM"),IF(J461&lt;&gt;"",_xlfn.TEXTJOIN(";",TRUE,CONCATENATE(_xlfn.TEXTSPLIT(S461,";",TRUE,FALSE)," ",J461)),S461),"")</f>
        <v>Phaseolus vulgaris</v>
      </c>
    </row>
    <row r="462" spans="1:20">
      <c r="A462" s="30" t="s">
        <v>26186</v>
      </c>
      <c r="B462" s="55" t="s">
        <v>4766</v>
      </c>
      <c r="C462" s="56" t="str">
        <f>_xlfn.TEXTJOIN(" ",TRUE,B462,IF(ISBLANK(J462),"",_xlfn.TEXTSPLIT(J462,";")))</f>
        <v>Common Bean Haulm</v>
      </c>
      <c r="D462" s="56" t="str">
        <f>_xlfn.TEXTJOIN(" ",TRUE,B462,IF(ISBLANK(J462),"",_xlfn.TEXTSPLIT(J462,";")),IF(ISBLANK(H462),"",_xlfn.TEXTSPLIT(H462,";")))</f>
        <v>Common Bean Haulm</v>
      </c>
      <c r="E462" s="56" t="str">
        <f>_xlfn.TEXTJOIN(" ",TRUE,B462,F462,IF(ISBLANK(J462),"",_xlfn.TEXTSPLIT(J462,";")),IF(ISBLANK(G462),"",_xlfn.TEXTSPLIT(G462,";")))</f>
        <v>Common Bean Var Amy and Tanya Haulm</v>
      </c>
      <c r="F462" s="55" t="s">
        <v>26187</v>
      </c>
      <c r="J462" s="55" t="s">
        <v>6839</v>
      </c>
      <c r="R462" t="str" cm="1">
        <f t="array" ref="R462">IFERROR(INDEX(AOM[AOM], MATCH(1, (AOM[Edge_Value]=ani_diet!D462)*(AOM[Is_Ani_Diet_Ingredient]&lt;&gt;FALSE), 0)), "No Match in AOM")</f>
        <v>AOM_001258</v>
      </c>
      <c r="S462" t="str" cm="1">
        <f t="array" ref="S462">IFERROR(IF(INDEX(AOM[Scientific Name], MATCH(1, (AOM[Edge_Value]=ani_diet!D462)*(AOM[Is_Ani_Diet_Ingredient]&lt;&gt;FALSE), 0))=0, "", INDEX(AOM[Scientific Name], MATCH(1, (AOM[Edge_Value]=ani_diet!D462)*(AOM[Is_Ani_Diet_Ingredient]&lt;&gt;FALSE), 0))), "No Match in AOM")</f>
        <v>Phaseolus vulgaris</v>
      </c>
      <c r="T462" t="str" cm="1">
        <f t="array" ref="T462">IF((S462&lt;&gt;"")*(S462&lt;&gt;"No Match in AOM"),IF(J462&lt;&gt;"",_xlfn.TEXTJOIN(";",TRUE,CONCATENATE(_xlfn.TEXTSPLIT(S462,";",TRUE,FALSE)," ",J462)),S462),"")</f>
        <v>Phaseolus vulgaris Haulm</v>
      </c>
    </row>
    <row r="463" spans="1:20">
      <c r="A463" s="30" t="s">
        <v>26188</v>
      </c>
      <c r="B463" s="55" t="s">
        <v>4766</v>
      </c>
      <c r="C463" s="56" t="str">
        <f>_xlfn.TEXTJOIN(" ",TRUE,B463,IF(ISBLANK(J463),"",_xlfn.TEXTSPLIT(J463,";")))</f>
        <v>Common Bean Haulm</v>
      </c>
      <c r="D463" s="56" t="str">
        <f>_xlfn.TEXTJOIN(" ",TRUE,B463,IF(ISBLANK(J463),"",_xlfn.TEXTSPLIT(J463,";")),IF(ISBLANK(H463),"",_xlfn.TEXTSPLIT(H463,";")))</f>
        <v>Common Bean Haulm Dried</v>
      </c>
      <c r="E463" s="56" t="str">
        <f>_xlfn.TEXTJOIN(" ",TRUE,B463,F463,IF(ISBLANK(J463),"",_xlfn.TEXTSPLIT(J463,";")),IF(ISBLANK(G463),"",_xlfn.TEXTSPLIT(G463,";")))</f>
        <v>Common Bean Haulm Dried</v>
      </c>
      <c r="G463" s="55" t="s">
        <v>17480</v>
      </c>
      <c r="H463" s="55" t="s">
        <v>17480</v>
      </c>
      <c r="I463" s="55" t="s">
        <v>6195</v>
      </c>
      <c r="J463" s="55" t="s">
        <v>6839</v>
      </c>
      <c r="R463" t="str" cm="1">
        <f t="array" ref="R463">IFERROR(INDEX(AOM[AOM], MATCH(1, (AOM[Edge_Value]=ani_diet!D463)*(AOM[Is_Ani_Diet_Ingredient]&lt;&gt;FALSE), 0)), "No Match in AOM")</f>
        <v>AOM_001948</v>
      </c>
      <c r="S463" t="str" cm="1">
        <f t="array" ref="S463">IFERROR(IF(INDEX(AOM[Scientific Name], MATCH(1, (AOM[Edge_Value]=ani_diet!D463)*(AOM[Is_Ani_Diet_Ingredient]&lt;&gt;FALSE), 0))=0, "", INDEX(AOM[Scientific Name], MATCH(1, (AOM[Edge_Value]=ani_diet!D463)*(AOM[Is_Ani_Diet_Ingredient]&lt;&gt;FALSE), 0))), "No Match in AOM")</f>
        <v>Phaseolus vulgaris</v>
      </c>
      <c r="T463" t="str" cm="1">
        <f t="array" ref="T463">IF((S463&lt;&gt;"")*(S463&lt;&gt;"No Match in AOM"),IF(J463&lt;&gt;"",_xlfn.TEXTJOIN(";",TRUE,CONCATENATE(_xlfn.TEXTSPLIT(S463,";",TRUE,FALSE)," ",J463)),S463),"")</f>
        <v>Phaseolus vulgaris Haulm</v>
      </c>
    </row>
    <row r="464" spans="1:20">
      <c r="A464" s="30" t="s">
        <v>26189</v>
      </c>
      <c r="B464" s="55" t="s">
        <v>4766</v>
      </c>
      <c r="C464" s="56" t="str">
        <f>_xlfn.TEXTJOIN(" ",TRUE,B464,IF(ISBLANK(J464),"",_xlfn.TEXTSPLIT(J464,";")))</f>
        <v>Common Bean Straw</v>
      </c>
      <c r="D464" s="56" t="str">
        <f>_xlfn.TEXTJOIN(" ",TRUE,B464,IF(ISBLANK(J464),"",_xlfn.TEXTSPLIT(J464,";")),IF(ISBLANK(H464),"",_xlfn.TEXTSPLIT(H464,";")))</f>
        <v>Common Bean Straw</v>
      </c>
      <c r="E464" s="56" t="str">
        <f>_xlfn.TEXTJOIN(" ",TRUE,B464,F464,IF(ISBLANK(J464),"",_xlfn.TEXTSPLIT(J464,";")),IF(ISBLANK(G464),"",_xlfn.TEXTSPLIT(G464,";")))</f>
        <v>Common Bean Straw</v>
      </c>
      <c r="J464" s="55" t="s">
        <v>6809</v>
      </c>
      <c r="K464" s="32" t="s">
        <v>324</v>
      </c>
      <c r="L464" s="32" t="s">
        <v>324</v>
      </c>
      <c r="R464" t="str" cm="1">
        <f t="array" ref="R464">IFERROR(INDEX(AOM[AOM], MATCH(1, (AOM[Edge_Value]=ani_diet!D464)*(AOM[Is_Ani_Diet_Ingredient]&lt;&gt;FALSE), 0)), "No Match in AOM")</f>
        <v>AOM_001179</v>
      </c>
      <c r="S464" t="str" cm="1">
        <f t="array" ref="S464">IFERROR(IF(INDEX(AOM[Scientific Name], MATCH(1, (AOM[Edge_Value]=ani_diet!D464)*(AOM[Is_Ani_Diet_Ingredient]&lt;&gt;FALSE), 0))=0, "", INDEX(AOM[Scientific Name], MATCH(1, (AOM[Edge_Value]=ani_diet!D464)*(AOM[Is_Ani_Diet_Ingredient]&lt;&gt;FALSE), 0))), "No Match in AOM")</f>
        <v>Phaseolus vulgaris</v>
      </c>
      <c r="T464" t="str" cm="1">
        <f t="array" ref="T464">IF((S464&lt;&gt;"")*(S464&lt;&gt;"No Match in AOM"),IF(J464&lt;&gt;"",_xlfn.TEXTJOIN(";",TRUE,CONCATENATE(_xlfn.TEXTSPLIT(S464,";",TRUE,FALSE)," ",J464)),S464),"")</f>
        <v>Phaseolus vulgaris Straw</v>
      </c>
    </row>
    <row r="465" spans="1:20">
      <c r="A465" s="30" t="s">
        <v>26190</v>
      </c>
      <c r="B465" s="55" t="s">
        <v>4766</v>
      </c>
      <c r="C465" s="56" t="str">
        <f>_xlfn.TEXTJOIN(" ",TRUE,B465,IF(ISBLANK(J465),"",_xlfn.TEXTSPLIT(J465,";")))</f>
        <v>Common Bean Tops</v>
      </c>
      <c r="D465" s="56" t="str">
        <f>_xlfn.TEXTJOIN(" ",TRUE,B465,IF(ISBLANK(J465),"",_xlfn.TEXTSPLIT(J465,";")),IF(ISBLANK(H465),"",_xlfn.TEXTSPLIT(H465,";")))</f>
        <v>Common Bean Tops</v>
      </c>
      <c r="E465" s="56" t="str">
        <f>_xlfn.TEXTJOIN(" ",TRUE,B465,F465,IF(ISBLANK(J465),"",_xlfn.TEXTSPLIT(J465,";")),IF(ISBLANK(G465),"",_xlfn.TEXTSPLIT(G465,";")))</f>
        <v>Common Bean Tops</v>
      </c>
      <c r="J465" s="55" t="s">
        <v>6879</v>
      </c>
      <c r="K465" s="32" t="s">
        <v>324</v>
      </c>
      <c r="R465" t="str" cm="1">
        <f t="array" ref="R465">IFERROR(INDEX(AOM[AOM], MATCH(1, (AOM[Edge_Value]=ani_diet!D465)*(AOM[Is_Ani_Diet_Ingredient]&lt;&gt;FALSE), 0)), "No Match in AOM")</f>
        <v>AOM_001180</v>
      </c>
      <c r="S465" t="str" cm="1">
        <f t="array" ref="S465">IFERROR(IF(INDEX(AOM[Scientific Name], MATCH(1, (AOM[Edge_Value]=ani_diet!D465)*(AOM[Is_Ani_Diet_Ingredient]&lt;&gt;FALSE), 0))=0, "", INDEX(AOM[Scientific Name], MATCH(1, (AOM[Edge_Value]=ani_diet!D465)*(AOM[Is_Ani_Diet_Ingredient]&lt;&gt;FALSE), 0))), "No Match in AOM")</f>
        <v>Phaseolus vulgaris</v>
      </c>
      <c r="T465" t="str" cm="1">
        <f t="array" ref="T465">IF((S465&lt;&gt;"")*(S465&lt;&gt;"No Match in AOM"),IF(J465&lt;&gt;"",_xlfn.TEXTJOIN(";",TRUE,CONCATENATE(_xlfn.TEXTSPLIT(S465,";",TRUE,FALSE)," ",J465)),S465),"")</f>
        <v>Phaseolus vulgaris Tops</v>
      </c>
    </row>
    <row r="466" spans="1:20">
      <c r="A466" s="30" t="s">
        <v>26191</v>
      </c>
      <c r="B466" s="55" t="s">
        <v>23425</v>
      </c>
      <c r="C466" s="56" t="str">
        <f>_xlfn.TEXTJOIN(" ",TRUE,B466,IF(ISBLANK(J466),"",_xlfn.TEXTSPLIT(J466,";")))</f>
        <v>Concentrate</v>
      </c>
      <c r="D466" s="56" t="str">
        <f>_xlfn.TEXTJOIN(" ",TRUE,B466,IF(ISBLANK(J466),"",_xlfn.TEXTSPLIT(J466,";")),IF(ISBLANK(H466),"",_xlfn.TEXTSPLIT(H466,";")))</f>
        <v>Concentrate</v>
      </c>
      <c r="E466" s="56" t="str">
        <f>_xlfn.TEXTJOIN(" ",TRUE,B466,F466,IF(ISBLANK(J466),"",_xlfn.TEXTSPLIT(J466,";")),IF(ISBLANK(G466),"",_xlfn.TEXTSPLIT(G466,";")))</f>
        <v>Concentrate</v>
      </c>
      <c r="K466" s="32" t="s">
        <v>324</v>
      </c>
      <c r="N466" t="s">
        <v>2563</v>
      </c>
      <c r="O466" t="s">
        <v>2534</v>
      </c>
      <c r="P466" t="s">
        <v>25819</v>
      </c>
      <c r="Q466" t="s">
        <v>25820</v>
      </c>
      <c r="R466" t="str" cm="1">
        <f t="array" ref="R466">IFERROR(INDEX(AOM[AOM], MATCH(1, (AOM[Edge_Value]=ani_diet!D466)*(AOM[Is_Ani_Diet_Ingredient]&lt;&gt;FALSE), 0)), "No Match in AOM")</f>
        <v>AOM_000800</v>
      </c>
      <c r="S466" t="str" cm="1">
        <f t="array" ref="S466">IFERROR(IF(INDEX(AOM[Scientific Name], MATCH(1, (AOM[Edge_Value]=ani_diet!D466)*(AOM[Is_Ani_Diet_Ingredient]&lt;&gt;FALSE), 0))=0, "", INDEX(AOM[Scientific Name], MATCH(1, (AOM[Edge_Value]=ani_diet!D466)*(AOM[Is_Ani_Diet_Ingredient]&lt;&gt;FALSE), 0))), "No Match in AOM")</f>
        <v/>
      </c>
      <c r="T466" t="str" cm="1">
        <f t="array" ref="T466">IF((S466&lt;&gt;"")*(S466&lt;&gt;"No Match in AOM"),IF(J466&lt;&gt;"",_xlfn.TEXTJOIN(";",TRUE,CONCATENATE(_xlfn.TEXTSPLIT(S466,";",TRUE,FALSE)," ",J466)),S466),"")</f>
        <v/>
      </c>
    </row>
    <row r="467" spans="1:20">
      <c r="A467" s="30" t="s">
        <v>8181</v>
      </c>
      <c r="B467" s="55" t="s">
        <v>8181</v>
      </c>
      <c r="C467" s="56" t="str">
        <f>_xlfn.TEXTJOIN(" ",TRUE,B467,IF(ISBLANK(J467),"",_xlfn.TEXTSPLIT(J467,";")))</f>
        <v>Copper</v>
      </c>
      <c r="D467" s="56" t="str">
        <f>_xlfn.TEXTJOIN(" ",TRUE,B467,IF(ISBLANK(J467),"",_xlfn.TEXTSPLIT(J467,";")),IF(ISBLANK(H467),"",_xlfn.TEXTSPLIT(H467,";")))</f>
        <v>Copper</v>
      </c>
      <c r="E467" s="56" t="str">
        <f>_xlfn.TEXTJOIN(" ",TRUE,B467,F467,IF(ISBLANK(J467),"",_xlfn.TEXTSPLIT(J467,";")),IF(ISBLANK(G467),"",_xlfn.TEXTSPLIT(G467,";")))</f>
        <v>Copper</v>
      </c>
      <c r="R467" t="str" cm="1">
        <f t="array" ref="R467">IFERROR(INDEX(AOM[AOM], MATCH(1, (AOM[Edge_Value]=ani_diet!D467)*(AOM[Is_Ani_Diet_Ingredient]&lt;&gt;FALSE), 0)), "No Match in AOM")</f>
        <v>AOM_000756</v>
      </c>
      <c r="S467" t="str" cm="1">
        <f t="array" ref="S467">IFERROR(IF(INDEX(AOM[Scientific Name], MATCH(1, (AOM[Edge_Value]=ani_diet!D467)*(AOM[Is_Ani_Diet_Ingredient]&lt;&gt;FALSE), 0))=0, "", INDEX(AOM[Scientific Name], MATCH(1, (AOM[Edge_Value]=ani_diet!D467)*(AOM[Is_Ani_Diet_Ingredient]&lt;&gt;FALSE), 0))), "No Match in AOM")</f>
        <v/>
      </c>
      <c r="T467" t="str" cm="1">
        <f t="array" ref="T467">IF((S467&lt;&gt;"")*(S467&lt;&gt;"No Match in AOM"),IF(J467&lt;&gt;"",_xlfn.TEXTJOIN(";",TRUE,CONCATENATE(_xlfn.TEXTSPLIT(S467,";",TRUE,FALSE)," ",J467)),S467),"")</f>
        <v/>
      </c>
    </row>
    <row r="468" spans="1:20">
      <c r="A468" s="30" t="s">
        <v>26192</v>
      </c>
      <c r="B468" s="55" t="s">
        <v>4003</v>
      </c>
      <c r="C468" s="56" t="str">
        <f>_xlfn.TEXTJOIN(" ",TRUE,B468,IF(ISBLANK(J468),"",_xlfn.TEXTSPLIT(J468,";")))</f>
        <v>Cotton Seed</v>
      </c>
      <c r="D468" s="56" t="str">
        <f>_xlfn.TEXTJOIN(" ",TRUE,B468,IF(ISBLANK(J468),"",_xlfn.TEXTSPLIT(J468,";")),IF(ISBLANK(H468),"",_xlfn.TEXTSPLIT(H468,";")))</f>
        <v>Cotton Seed</v>
      </c>
      <c r="E468" s="56" t="str">
        <f>_xlfn.TEXTJOIN(" ",TRUE,B468,F468,IF(ISBLANK(J468),"",_xlfn.TEXTSPLIT(J468,";")),IF(ISBLANK(G468),"",_xlfn.TEXTSPLIT(G468,";")))</f>
        <v>Cotton Undercorticated Seed</v>
      </c>
      <c r="F468" s="55" t="s">
        <v>26193</v>
      </c>
      <c r="J468" s="55" t="s">
        <v>3446</v>
      </c>
      <c r="R468" t="str" cm="1">
        <f t="array" ref="R468">IFERROR(INDEX(AOM[AOM], MATCH(1, (AOM[Edge_Value]=ani_diet!D468)*(AOM[Is_Ani_Diet_Ingredient]&lt;&gt;FALSE), 0)), "No Match in AOM")</f>
        <v>AOM_003973</v>
      </c>
      <c r="S468" t="str" cm="1">
        <f t="array" ref="S468">IFERROR(IF(INDEX(AOM[Scientific Name], MATCH(1, (AOM[Edge_Value]=ani_diet!D468)*(AOM[Is_Ani_Diet_Ingredient]&lt;&gt;FALSE), 0))=0, "", INDEX(AOM[Scientific Name], MATCH(1, (AOM[Edge_Value]=ani_diet!D468)*(AOM[Is_Ani_Diet_Ingredient]&lt;&gt;FALSE), 0))), "No Match in AOM")</f>
        <v>Gossypium</v>
      </c>
      <c r="T468" t="str" cm="1">
        <f t="array" ref="T468">IF((S468&lt;&gt;"")*(S468&lt;&gt;"No Match in AOM"),IF(J468&lt;&gt;"",_xlfn.TEXTJOIN(";",TRUE,CONCATENATE(_xlfn.TEXTSPLIT(S468,";",TRUE,FALSE)," ",J468)),S468),"")</f>
        <v>Gossypium Seed</v>
      </c>
    </row>
    <row r="469" spans="1:20">
      <c r="A469" s="30" t="s">
        <v>26194</v>
      </c>
      <c r="B469" s="55" t="s">
        <v>4003</v>
      </c>
      <c r="C469" s="56" t="str">
        <f>_xlfn.TEXTJOIN(" ",TRUE,B469,IF(ISBLANK(J469),"",_xlfn.TEXTSPLIT(J469,";")))</f>
        <v>Cotton Seed</v>
      </c>
      <c r="D469" s="56" t="str">
        <f>_xlfn.TEXTJOIN(" ",TRUE,B469,IF(ISBLANK(J469),"",_xlfn.TEXTSPLIT(J469,";")),IF(ISBLANK(H469),"",_xlfn.TEXTSPLIT(H469,";")))</f>
        <v>Cotton Seed</v>
      </c>
      <c r="E469" s="56" t="str">
        <f>_xlfn.TEXTJOIN(" ",TRUE,B469,F469,IF(ISBLANK(J469),"",_xlfn.TEXTSPLIT(J469,";")),IF(ISBLANK(G469),"",_xlfn.TEXTSPLIT(G469,";")))</f>
        <v>Cotton Seed</v>
      </c>
      <c r="J469" s="55" t="s">
        <v>3446</v>
      </c>
      <c r="K469" s="32" t="s">
        <v>324</v>
      </c>
      <c r="R469" t="str" cm="1">
        <f t="array" ref="R469">IFERROR(INDEX(AOM[AOM], MATCH(1, (AOM[Edge_Value]=ani_diet!D469)*(AOM[Is_Ani_Diet_Ingredient]&lt;&gt;FALSE), 0)), "No Match in AOM")</f>
        <v>AOM_003973</v>
      </c>
      <c r="S469" t="str" cm="1">
        <f t="array" ref="S469">IFERROR(IF(INDEX(AOM[Scientific Name], MATCH(1, (AOM[Edge_Value]=ani_diet!D469)*(AOM[Is_Ani_Diet_Ingredient]&lt;&gt;FALSE), 0))=0, "", INDEX(AOM[Scientific Name], MATCH(1, (AOM[Edge_Value]=ani_diet!D469)*(AOM[Is_Ani_Diet_Ingredient]&lt;&gt;FALSE), 0))), "No Match in AOM")</f>
        <v>Gossypium</v>
      </c>
      <c r="T469" t="str" cm="1">
        <f t="array" ref="T469">IF((S469&lt;&gt;"")*(S469&lt;&gt;"No Match in AOM"),IF(J469&lt;&gt;"",_xlfn.TEXTJOIN(";",TRUE,CONCATENATE(_xlfn.TEXTSPLIT(S469,";",TRUE,FALSE)," ",J469)),S469),"")</f>
        <v>Gossypium Seed</v>
      </c>
    </row>
    <row r="470" spans="1:20">
      <c r="A470" s="30" t="s">
        <v>26195</v>
      </c>
      <c r="B470" s="55" t="s">
        <v>4003</v>
      </c>
      <c r="C470" s="56" t="str">
        <f>_xlfn.TEXTJOIN(" ",TRUE,B470,IF(ISBLANK(J470),"",_xlfn.TEXTSPLIT(J470,";")))</f>
        <v>Cotton Seed Cake</v>
      </c>
      <c r="D470" s="56" t="str">
        <f>_xlfn.TEXTJOIN(" ",TRUE,B470,IF(ISBLANK(J470),"",_xlfn.TEXTSPLIT(J470,";")),IF(ISBLANK(H470),"",_xlfn.TEXTSPLIT(H470,";")))</f>
        <v>Cotton Seed Cake</v>
      </c>
      <c r="E470" s="56" t="str">
        <f>_xlfn.TEXTJOIN(" ",TRUE,B470,F470,IF(ISBLANK(J470),"",_xlfn.TEXTSPLIT(J470,";")),IF(ISBLANK(G470),"",_xlfn.TEXTSPLIT(G470,";")))</f>
        <v>Cotton Seed Cake</v>
      </c>
      <c r="J470" s="55" t="s">
        <v>25808</v>
      </c>
      <c r="K470" s="32" t="s">
        <v>324</v>
      </c>
      <c r="L470" s="32" t="s">
        <v>324</v>
      </c>
      <c r="N470" t="s">
        <v>2539</v>
      </c>
      <c r="O470" t="s">
        <v>2510</v>
      </c>
      <c r="P470" t="s">
        <v>25925</v>
      </c>
      <c r="Q470" t="s">
        <v>25926</v>
      </c>
      <c r="R470" t="str" cm="1">
        <f t="array" ref="R470">IFERROR(INDEX(AOM[AOM], MATCH(1, (AOM[Edge_Value]=ani_diet!D470)*(AOM[Is_Ani_Diet_Ingredient]&lt;&gt;FALSE), 0)), "No Match in AOM")</f>
        <v>AOM_000620</v>
      </c>
      <c r="S470" t="str" cm="1">
        <f t="array" ref="S470">IFERROR(IF(INDEX(AOM[Scientific Name], MATCH(1, (AOM[Edge_Value]=ani_diet!D470)*(AOM[Is_Ani_Diet_Ingredient]&lt;&gt;FALSE), 0))=0, "", INDEX(AOM[Scientific Name], MATCH(1, (AOM[Edge_Value]=ani_diet!D470)*(AOM[Is_Ani_Diet_Ingredient]&lt;&gt;FALSE), 0))), "No Match in AOM")</f>
        <v>Gossypium</v>
      </c>
      <c r="T470" t="str" cm="1">
        <f t="array" ref="T470">IF((S470&lt;&gt;"")*(S470&lt;&gt;"No Match in AOM"),IF(J470&lt;&gt;"",_xlfn.TEXTJOIN(";",TRUE,CONCATENATE(_xlfn.TEXTSPLIT(S470,";",TRUE,FALSE)," ",J470)),S470),"")</f>
        <v>Gossypium Seed Cake</v>
      </c>
    </row>
    <row r="471" spans="1:20">
      <c r="A471" s="30" t="s">
        <v>26196</v>
      </c>
      <c r="B471" s="55" t="s">
        <v>4003</v>
      </c>
      <c r="C471" s="56" t="str">
        <f>_xlfn.TEXTJOIN(" ",TRUE,B471,IF(ISBLANK(J471),"",_xlfn.TEXTSPLIT(J471,";")))</f>
        <v>Cotton Seed Cake</v>
      </c>
      <c r="D471" s="56" t="str">
        <f>_xlfn.TEXTJOIN(" ",TRUE,B471,IF(ISBLANK(J471),"",_xlfn.TEXTSPLIT(J471,";")),IF(ISBLANK(H471),"",_xlfn.TEXTSPLIT(H471,";")))</f>
        <v>Cotton Seed Cake Decorticated</v>
      </c>
      <c r="E471" s="56" t="str">
        <f>_xlfn.TEXTJOIN(" ",TRUE,B471,F471,IF(ISBLANK(J471),"",_xlfn.TEXTSPLIT(J471,";")),IF(ISBLANK(G471),"",_xlfn.TEXTSPLIT(G471,";")))</f>
        <v>Cotton Seed Cake Decorticated</v>
      </c>
      <c r="G471" s="55" t="s">
        <v>23997</v>
      </c>
      <c r="H471" s="55" t="s">
        <v>23997</v>
      </c>
      <c r="J471" s="55" t="s">
        <v>25808</v>
      </c>
      <c r="R471" t="str" cm="1">
        <f t="array" ref="R471">IFERROR(INDEX(AOM[AOM], MATCH(1, (AOM[Edge_Value]=ani_diet!D471)*(AOM[Is_Ani_Diet_Ingredient]&lt;&gt;FALSE), 0)), "No Match in AOM")</f>
        <v>AOM_006073</v>
      </c>
      <c r="S471" t="str" cm="1">
        <f t="array" ref="S471">IFERROR(IF(INDEX(AOM[Scientific Name], MATCH(1, (AOM[Edge_Value]=ani_diet!D471)*(AOM[Is_Ani_Diet_Ingredient]&lt;&gt;FALSE), 0))=0, "", INDEX(AOM[Scientific Name], MATCH(1, (AOM[Edge_Value]=ani_diet!D471)*(AOM[Is_Ani_Diet_Ingredient]&lt;&gt;FALSE), 0))), "No Match in AOM")</f>
        <v>Gossypium</v>
      </c>
      <c r="T471" t="str" cm="1">
        <f t="array" ref="T471">IF((S471&lt;&gt;"")*(S471&lt;&gt;"No Match in AOM"),IF(J471&lt;&gt;"",_xlfn.TEXTJOIN(";",TRUE,CONCATENATE(_xlfn.TEXTSPLIT(S471,";",TRUE,FALSE)," ",J471)),S471),"")</f>
        <v>Gossypium Seed Cake</v>
      </c>
    </row>
    <row r="472" spans="1:20">
      <c r="A472" s="30" t="s">
        <v>26197</v>
      </c>
      <c r="B472" s="55" t="s">
        <v>4003</v>
      </c>
      <c r="C472" s="56" t="str">
        <f>_xlfn.TEXTJOIN(" ",TRUE,B472,IF(ISBLANK(J472),"",_xlfn.TEXTSPLIT(J472,";")))</f>
        <v>Cotton Seed Cake</v>
      </c>
      <c r="D472" s="56" t="str">
        <f>_xlfn.TEXTJOIN(" ",TRUE,B472,IF(ISBLANK(J472),"",_xlfn.TEXTSPLIT(J472,";")),IF(ISBLANK(H472),"",_xlfn.TEXTSPLIT(H472,";")))</f>
        <v>Cotton Seed Cake Dried</v>
      </c>
      <c r="E472" s="56" t="str">
        <f>_xlfn.TEXTJOIN(" ",TRUE,B472,F472,IF(ISBLANK(J472),"",_xlfn.TEXTSPLIT(J472,";")),IF(ISBLANK(G472),"",_xlfn.TEXTSPLIT(G472,";")))</f>
        <v>Cotton Seed Cake Dried(Sun)</v>
      </c>
      <c r="G472" s="55" t="s">
        <v>25653</v>
      </c>
      <c r="H472" s="55" t="s">
        <v>17480</v>
      </c>
      <c r="J472" s="55" t="s">
        <v>25808</v>
      </c>
      <c r="R472" t="str" cm="1">
        <f t="array" ref="R472">IFERROR(INDEX(AOM[AOM], MATCH(1, (AOM[Edge_Value]=ani_diet!D472)*(AOM[Is_Ani_Diet_Ingredient]&lt;&gt;FALSE), 0)), "No Match in AOM")</f>
        <v>AOM_001641</v>
      </c>
      <c r="S472" t="str" cm="1">
        <f t="array" ref="S472">IFERROR(IF(INDEX(AOM[Scientific Name], MATCH(1, (AOM[Edge_Value]=ani_diet!D472)*(AOM[Is_Ani_Diet_Ingredient]&lt;&gt;FALSE), 0))=0, "", INDEX(AOM[Scientific Name], MATCH(1, (AOM[Edge_Value]=ani_diet!D472)*(AOM[Is_Ani_Diet_Ingredient]&lt;&gt;FALSE), 0))), "No Match in AOM")</f>
        <v>Gossypium</v>
      </c>
      <c r="T472" t="str" cm="1">
        <f t="array" ref="T472">IF((S472&lt;&gt;"")*(S472&lt;&gt;"No Match in AOM"),IF(J472&lt;&gt;"",_xlfn.TEXTJOIN(";",TRUE,CONCATENATE(_xlfn.TEXTSPLIT(S472,";",TRUE,FALSE)," ",J472)),S472),"")</f>
        <v>Gossypium Seed Cake</v>
      </c>
    </row>
    <row r="473" spans="1:20">
      <c r="A473" s="30" t="s">
        <v>26198</v>
      </c>
      <c r="B473" s="55" t="s">
        <v>4003</v>
      </c>
      <c r="C473" s="56" t="str">
        <f>_xlfn.TEXTJOIN(" ",TRUE,B473,IF(ISBLANK(J473),"",_xlfn.TEXTSPLIT(J473,";")))</f>
        <v>Cotton Seed Cake</v>
      </c>
      <c r="D473" s="56" t="str">
        <f>_xlfn.TEXTJOIN(" ",TRUE,B473,IF(ISBLANK(J473),"",_xlfn.TEXTSPLIT(J473,";")),IF(ISBLANK(H473),"",_xlfn.TEXTSPLIT(H473,";")))</f>
        <v>Cotton Seed Cake Dried Ground</v>
      </c>
      <c r="E473" s="56" t="str">
        <f>_xlfn.TEXTJOIN(" ",TRUE,B473,F473,IF(ISBLANK(J473),"",_xlfn.TEXTSPLIT(J473,";")),IF(ISBLANK(G473),"",_xlfn.TEXTSPLIT(G473,";")))</f>
        <v>Cotton Seed Cake Dried Ground</v>
      </c>
      <c r="G473" s="55" t="s">
        <v>25767</v>
      </c>
      <c r="H473" s="55" t="s">
        <v>25767</v>
      </c>
      <c r="J473" s="55" t="s">
        <v>25808</v>
      </c>
      <c r="R473" t="str" cm="1">
        <f t="array" ref="R473">IFERROR(INDEX(AOM[AOM], MATCH(1, (AOM[Edge_Value]=ani_diet!D473)*(AOM[Is_Ani_Diet_Ingredient]&lt;&gt;FALSE), 0)), "No Match in AOM")</f>
        <v>AOM_001253</v>
      </c>
      <c r="S473" t="str" cm="1">
        <f t="array" ref="S473">IFERROR(IF(INDEX(AOM[Scientific Name], MATCH(1, (AOM[Edge_Value]=ani_diet!D473)*(AOM[Is_Ani_Diet_Ingredient]&lt;&gt;FALSE), 0))=0, "", INDEX(AOM[Scientific Name], MATCH(1, (AOM[Edge_Value]=ani_diet!D473)*(AOM[Is_Ani_Diet_Ingredient]&lt;&gt;FALSE), 0))), "No Match in AOM")</f>
        <v>Gossypium</v>
      </c>
      <c r="T473" t="str" cm="1">
        <f t="array" ref="T473">IF((S473&lt;&gt;"")*(S473&lt;&gt;"No Match in AOM"),IF(J473&lt;&gt;"",_xlfn.TEXTJOIN(";",TRUE,CONCATENATE(_xlfn.TEXTSPLIT(S473,";",TRUE,FALSE)," ",J473)),S473),"")</f>
        <v>Gossypium Seed Cake</v>
      </c>
    </row>
    <row r="474" spans="1:20">
      <c r="A474" s="30" t="s">
        <v>26199</v>
      </c>
      <c r="B474" s="55" t="s">
        <v>4003</v>
      </c>
      <c r="C474" s="56" t="str">
        <f>_xlfn.TEXTJOIN(" ",TRUE,B474,IF(ISBLANK(J474),"",_xlfn.TEXTSPLIT(J474,";")))</f>
        <v>Cotton Seed Cake</v>
      </c>
      <c r="D474" s="56" t="str">
        <f>_xlfn.TEXTJOIN(" ",TRUE,B474,IF(ISBLANK(J474),"",_xlfn.TEXTSPLIT(J474,";")),IF(ISBLANK(H474),"",_xlfn.TEXTSPLIT(H474,";")))</f>
        <v>Cotton Seed Cake Ground</v>
      </c>
      <c r="E474" s="56" t="str">
        <f>_xlfn.TEXTJOIN(" ",TRUE,B474,F474,IF(ISBLANK(J474),"",_xlfn.TEXTSPLIT(J474,";")),IF(ISBLANK(G474),"",_xlfn.TEXTSPLIT(G474,";")))</f>
        <v>Cotton Seed Cake Ground</v>
      </c>
      <c r="G474" s="55" t="s">
        <v>6052</v>
      </c>
      <c r="H474" s="55" t="s">
        <v>6052</v>
      </c>
      <c r="J474" s="55" t="s">
        <v>25808</v>
      </c>
      <c r="R474" t="str" cm="1">
        <f t="array" ref="R474">IFERROR(INDEX(AOM[AOM], MATCH(1, (AOM[Edge_Value]=ani_diet!D474)*(AOM[Is_Ani_Diet_Ingredient]&lt;&gt;FALSE), 0)), "No Match in AOM")</f>
        <v>AOM_001644</v>
      </c>
      <c r="S474" t="str" cm="1">
        <f t="array" ref="S474">IFERROR(IF(INDEX(AOM[Scientific Name], MATCH(1, (AOM[Edge_Value]=ani_diet!D474)*(AOM[Is_Ani_Diet_Ingredient]&lt;&gt;FALSE), 0))=0, "", INDEX(AOM[Scientific Name], MATCH(1, (AOM[Edge_Value]=ani_diet!D474)*(AOM[Is_Ani_Diet_Ingredient]&lt;&gt;FALSE), 0))), "No Match in AOM")</f>
        <v>Gossypium</v>
      </c>
      <c r="T474" t="str" cm="1">
        <f t="array" ref="T474">IF((S474&lt;&gt;"")*(S474&lt;&gt;"No Match in AOM"),IF(J474&lt;&gt;"",_xlfn.TEXTJOIN(";",TRUE,CONCATENATE(_xlfn.TEXTSPLIT(S474,";",TRUE,FALSE)," ",J474)),S474),"")</f>
        <v>Gossypium Seed Cake</v>
      </c>
    </row>
    <row r="475" spans="1:20">
      <c r="A475" s="30" t="s">
        <v>26200</v>
      </c>
      <c r="B475" s="55" t="s">
        <v>4003</v>
      </c>
      <c r="C475" s="56" t="str">
        <f>_xlfn.TEXTJOIN(" ",TRUE,B475,IF(ISBLANK(J475),"",_xlfn.TEXTSPLIT(J475,";")))</f>
        <v>Cotton Seed</v>
      </c>
      <c r="D475" s="56" t="str">
        <f>_xlfn.TEXTJOIN(" ",TRUE,B475,IF(ISBLANK(J475),"",_xlfn.TEXTSPLIT(J475,";")),IF(ISBLANK(H475),"",_xlfn.TEXTSPLIT(H475,";")))</f>
        <v>Cotton Seed Decorticated Dried</v>
      </c>
      <c r="E475" s="56" t="str">
        <f>_xlfn.TEXTJOIN(" ",TRUE,B475,F475,IF(ISBLANK(J475),"",_xlfn.TEXTSPLIT(J475,";")),IF(ISBLANK(G475),"",_xlfn.TEXTSPLIT(G475,";")))</f>
        <v>Cotton Seed Dried Decorticated</v>
      </c>
      <c r="G475" s="55" t="s">
        <v>26201</v>
      </c>
      <c r="H475" s="55" t="s">
        <v>26202</v>
      </c>
      <c r="J475" s="55" t="s">
        <v>3446</v>
      </c>
      <c r="R475" t="str" cm="1">
        <f t="array" ref="R475">IFERROR(INDEX(AOM[AOM], MATCH(1, (AOM[Edge_Value]=ani_diet!D475)*(AOM[Is_Ani_Diet_Ingredient]&lt;&gt;FALSE), 0)), "No Match in AOM")</f>
        <v>AOM_006166</v>
      </c>
      <c r="S475" t="str" cm="1">
        <f t="array" ref="S475">IFERROR(IF(INDEX(AOM[Scientific Name], MATCH(1, (AOM[Edge_Value]=ani_diet!D475)*(AOM[Is_Ani_Diet_Ingredient]&lt;&gt;FALSE), 0))=0, "", INDEX(AOM[Scientific Name], MATCH(1, (AOM[Edge_Value]=ani_diet!D475)*(AOM[Is_Ani_Diet_Ingredient]&lt;&gt;FALSE), 0))), "No Match in AOM")</f>
        <v>Gossypium</v>
      </c>
      <c r="T475" t="str" cm="1">
        <f t="array" ref="T475">IF((S475&lt;&gt;"")*(S475&lt;&gt;"No Match in AOM"),IF(J475&lt;&gt;"",_xlfn.TEXTJOIN(";",TRUE,CONCATENATE(_xlfn.TEXTSPLIT(S475,";",TRUE,FALSE)," ",J475)),S475),"")</f>
        <v>Gossypium Seed</v>
      </c>
    </row>
    <row r="476" spans="1:20">
      <c r="A476" s="30" t="s">
        <v>26203</v>
      </c>
      <c r="B476" s="55" t="s">
        <v>4003</v>
      </c>
      <c r="C476" s="56" t="str">
        <f>_xlfn.TEXTJOIN(" ",TRUE,B476,IF(ISBLANK(J476),"",_xlfn.TEXTSPLIT(J476,";")))</f>
        <v>Cotton Seed</v>
      </c>
      <c r="D476" s="56" t="str">
        <f>_xlfn.TEXTJOIN(" ",TRUE,B476,IF(ISBLANK(J476),"",_xlfn.TEXTSPLIT(J476,";")),IF(ISBLANK(H476),"",_xlfn.TEXTSPLIT(H476,";")))</f>
        <v>Cotton Seed Decorticated Ground</v>
      </c>
      <c r="E476" s="56" t="str">
        <f>_xlfn.TEXTJOIN(" ",TRUE,B476,F476,IF(ISBLANK(J476),"",_xlfn.TEXTSPLIT(J476,";")),IF(ISBLANK(G476),"",_xlfn.TEXTSPLIT(G476,";")))</f>
        <v>Cotton Seed Meal Decorticated</v>
      </c>
      <c r="G476" s="55" t="s">
        <v>26204</v>
      </c>
      <c r="H476" s="55" t="s">
        <v>25811</v>
      </c>
      <c r="J476" s="55" t="s">
        <v>3446</v>
      </c>
      <c r="R476" t="str" cm="1">
        <f t="array" ref="R476">IFERROR(INDEX(AOM[AOM], MATCH(1, (AOM[Edge_Value]=ani_diet!D476)*(AOM[Is_Ani_Diet_Ingredient]&lt;&gt;FALSE), 0)), "No Match in AOM")</f>
        <v>AOM_001642</v>
      </c>
      <c r="S476" t="str" cm="1">
        <f t="array" ref="S476">IFERROR(IF(INDEX(AOM[Scientific Name], MATCH(1, (AOM[Edge_Value]=ani_diet!D476)*(AOM[Is_Ani_Diet_Ingredient]&lt;&gt;FALSE), 0))=0, "", INDEX(AOM[Scientific Name], MATCH(1, (AOM[Edge_Value]=ani_diet!D476)*(AOM[Is_Ani_Diet_Ingredient]&lt;&gt;FALSE), 0))), "No Match in AOM")</f>
        <v>Gossypium</v>
      </c>
      <c r="T476" t="str" cm="1">
        <f t="array" ref="T476">IF((S476&lt;&gt;"")*(S476&lt;&gt;"No Match in AOM"),IF(J476&lt;&gt;"",_xlfn.TEXTJOIN(";",TRUE,CONCATENATE(_xlfn.TEXTSPLIT(S476,";",TRUE,FALSE)," ",J476)),S476),"")</f>
        <v>Gossypium Seed</v>
      </c>
    </row>
    <row r="477" spans="1:20">
      <c r="A477" s="30" t="s">
        <v>26205</v>
      </c>
      <c r="B477" s="55" t="s">
        <v>4003</v>
      </c>
      <c r="C477" s="56" t="str">
        <f>_xlfn.TEXTJOIN(" ",TRUE,B477,IF(ISBLANK(J477),"",_xlfn.TEXTSPLIT(J477,";")))</f>
        <v>Cotton Seed</v>
      </c>
      <c r="D477" s="56" t="str">
        <f>_xlfn.TEXTJOIN(" ",TRUE,B477,IF(ISBLANK(J477),"",_xlfn.TEXTSPLIT(J477,";")),IF(ISBLANK(H477),"",_xlfn.TEXTSPLIT(H477,";")))</f>
        <v>Cotton Seed Ground</v>
      </c>
      <c r="E477" s="56" t="str">
        <f>_xlfn.TEXTJOIN(" ",TRUE,B477,F477,IF(ISBLANK(J477),"",_xlfn.TEXTSPLIT(J477,";")),IF(ISBLANK(G477),"",_xlfn.TEXTSPLIT(G477,";")))</f>
        <v>Cotton Seed Meal</v>
      </c>
      <c r="G477" s="55" t="s">
        <v>25824</v>
      </c>
      <c r="H477" s="55" t="s">
        <v>6052</v>
      </c>
      <c r="J477" s="55" t="s">
        <v>3446</v>
      </c>
      <c r="K477" s="32" t="s">
        <v>324</v>
      </c>
      <c r="L477" s="32" t="s">
        <v>324</v>
      </c>
      <c r="N477" t="s">
        <v>2539</v>
      </c>
      <c r="O477" t="s">
        <v>2510</v>
      </c>
      <c r="P477" t="s">
        <v>25925</v>
      </c>
      <c r="Q477" t="s">
        <v>25926</v>
      </c>
      <c r="R477" t="str" cm="1">
        <f t="array" ref="R477">IFERROR(INDEX(AOM[AOM], MATCH(1, (AOM[Edge_Value]=ani_diet!D477)*(AOM[Is_Ani_Diet_Ingredient]&lt;&gt;FALSE), 0)), "No Match in AOM")</f>
        <v>AOM_001643</v>
      </c>
      <c r="S477" t="str" cm="1">
        <f t="array" ref="S477">IFERROR(IF(INDEX(AOM[Scientific Name], MATCH(1, (AOM[Edge_Value]=ani_diet!D477)*(AOM[Is_Ani_Diet_Ingredient]&lt;&gt;FALSE), 0))=0, "", INDEX(AOM[Scientific Name], MATCH(1, (AOM[Edge_Value]=ani_diet!D477)*(AOM[Is_Ani_Diet_Ingredient]&lt;&gt;FALSE), 0))), "No Match in AOM")</f>
        <v>Gossypium</v>
      </c>
      <c r="T477" t="str" cm="1">
        <f t="array" ref="T477">IF((S477&lt;&gt;"")*(S477&lt;&gt;"No Match in AOM"),IF(J477&lt;&gt;"",_xlfn.TEXTJOIN(";",TRUE,CONCATENATE(_xlfn.TEXTSPLIT(S477,";",TRUE,FALSE)," ",J477)),S477),"")</f>
        <v>Gossypium Seed</v>
      </c>
    </row>
    <row r="478" spans="1:20">
      <c r="A478" s="30" t="s">
        <v>26206</v>
      </c>
      <c r="B478" s="55" t="s">
        <v>4003</v>
      </c>
      <c r="C478" s="56" t="str">
        <f>_xlfn.TEXTJOIN(" ",TRUE,B478,IF(ISBLANK(J478),"",_xlfn.TEXTSPLIT(J478,";")))</f>
        <v>Cotton Seed Hull</v>
      </c>
      <c r="D478" s="56" t="str">
        <f>_xlfn.TEXTJOIN(" ",TRUE,B478,IF(ISBLANK(J478),"",_xlfn.TEXTSPLIT(J478,";")),IF(ISBLANK(H478),"",_xlfn.TEXTSPLIT(H478,";")))</f>
        <v>Cotton Seed Hull</v>
      </c>
      <c r="E478" s="56" t="str">
        <f>_xlfn.TEXTJOIN(" ",TRUE,B478,F478,IF(ISBLANK(J478),"",_xlfn.TEXTSPLIT(J478,";")),IF(ISBLANK(G478),"",_xlfn.TEXTSPLIT(G478,";")))</f>
        <v>Cotton Seed Hull</v>
      </c>
      <c r="J478" s="55" t="s">
        <v>26207</v>
      </c>
      <c r="K478" s="32" t="s">
        <v>324</v>
      </c>
      <c r="R478" t="str" cm="1">
        <f t="array" ref="R478">IFERROR(INDEX(AOM[AOM], MATCH(1, (AOM[Edge_Value]=ani_diet!D478)*(AOM[Is_Ani_Diet_Ingredient]&lt;&gt;FALSE), 0)), "No Match in AOM")</f>
        <v>AOM_001187</v>
      </c>
      <c r="S478" t="str" cm="1">
        <f t="array" ref="S478">IFERROR(IF(INDEX(AOM[Scientific Name], MATCH(1, (AOM[Edge_Value]=ani_diet!D478)*(AOM[Is_Ani_Diet_Ingredient]&lt;&gt;FALSE), 0))=0, "", INDEX(AOM[Scientific Name], MATCH(1, (AOM[Edge_Value]=ani_diet!D478)*(AOM[Is_Ani_Diet_Ingredient]&lt;&gt;FALSE), 0))), "No Match in AOM")</f>
        <v>Gossypium</v>
      </c>
      <c r="T478" t="str" cm="1">
        <f t="array" ref="T478">IF((S478&lt;&gt;"")*(S478&lt;&gt;"No Match in AOM"),IF(J478&lt;&gt;"",_xlfn.TEXTJOIN(";",TRUE,CONCATENATE(_xlfn.TEXTSPLIT(S478,";",TRUE,FALSE)," ",J478)),S478),"")</f>
        <v>Gossypium Seed Hull</v>
      </c>
    </row>
    <row r="479" spans="1:20">
      <c r="A479" s="30" t="s">
        <v>26208</v>
      </c>
      <c r="B479" s="55" t="s">
        <v>4774</v>
      </c>
      <c r="C479" s="56" t="str">
        <f>_xlfn.TEXTJOIN(" ",TRUE,B479,IF(ISBLANK(J479),"",_xlfn.TEXTSPLIT(J479,";")))</f>
        <v>Cowpea</v>
      </c>
      <c r="D479" s="56" t="str">
        <f>_xlfn.TEXTJOIN(" ",TRUE,B479,IF(ISBLANK(J479),"",_xlfn.TEXTSPLIT(J479,";")),IF(ISBLANK(H479),"",_xlfn.TEXTSPLIT(H479,";")))</f>
        <v>Cowpea</v>
      </c>
      <c r="E479" s="56" t="str">
        <f>_xlfn.TEXTJOIN(" ",TRUE,B479,F479,IF(ISBLANK(J479),"",_xlfn.TEXTSPLIT(J479,";")),IF(ISBLANK(G479),"",_xlfn.TEXTSPLIT(G479,";")))</f>
        <v>Cowpea</v>
      </c>
      <c r="K479" s="32" t="s">
        <v>324</v>
      </c>
      <c r="R479" t="str" cm="1">
        <f t="array" ref="R479">IFERROR(INDEX(AOM[AOM], MATCH(1, (AOM[Edge_Value]=ani_diet!D479)*(AOM[Is_Ani_Diet_Ingredient]&lt;&gt;FALSE), 0)), "No Match in AOM")</f>
        <v>No Match in AOM</v>
      </c>
      <c r="S479" t="str" cm="1">
        <f t="array" ref="S479">IFERROR(IF(INDEX(AOM[Scientific Name], MATCH(1, (AOM[Edge_Value]=ani_diet!D479)*(AOM[Is_Ani_Diet_Ingredient]&lt;&gt;FALSE), 0))=0, "", INDEX(AOM[Scientific Name], MATCH(1, (AOM[Edge_Value]=ani_diet!D479)*(AOM[Is_Ani_Diet_Ingredient]&lt;&gt;FALSE), 0))), "No Match in AOM")</f>
        <v>No Match in AOM</v>
      </c>
      <c r="T479" t="str" cm="1">
        <f t="array" ref="T479">IF((S479&lt;&gt;"")*(S479&lt;&gt;"No Match in AOM"),IF(J479&lt;&gt;"",_xlfn.TEXTJOIN(";",TRUE,CONCATENATE(_xlfn.TEXTSPLIT(S479,";",TRUE,FALSE)," ",J479)),S479),"")</f>
        <v/>
      </c>
    </row>
    <row r="480" spans="1:20">
      <c r="A480" s="30" t="s">
        <v>26209</v>
      </c>
      <c r="B480" s="55" t="s">
        <v>4774</v>
      </c>
      <c r="C480" s="56" t="str">
        <f>_xlfn.TEXTJOIN(" ",TRUE,B480,IF(ISBLANK(J480),"",_xlfn.TEXTSPLIT(J480,";")))</f>
        <v>Cowpea</v>
      </c>
      <c r="D480" s="56" t="str">
        <f>_xlfn.TEXTJOIN(" ",TRUE,B480,IF(ISBLANK(J480),"",_xlfn.TEXTSPLIT(J480,";")),IF(ISBLANK(H480),"",_xlfn.TEXTSPLIT(H480,";")))</f>
        <v>Cowpea Dried</v>
      </c>
      <c r="E480" s="56" t="str">
        <f>_xlfn.TEXTJOIN(" ",TRUE,B480,F480,IF(ISBLANK(J480),"",_xlfn.TEXTSPLIT(J480,";")),IF(ISBLANK(G480),"",_xlfn.TEXTSPLIT(G480,";")))</f>
        <v>Cowpea Hay Dried (Air) Chopped</v>
      </c>
      <c r="G480" s="55" t="s">
        <v>26210</v>
      </c>
      <c r="H480" s="55" t="s">
        <v>17480</v>
      </c>
      <c r="I480" s="55" t="s">
        <v>6195</v>
      </c>
      <c r="R480" t="str" cm="1">
        <f t="array" ref="R480">IFERROR(INDEX(AOM[AOM], MATCH(1, (AOM[Edge_Value]=ani_diet!D480)*(AOM[Is_Ani_Diet_Ingredient]&lt;&gt;FALSE), 0)), "No Match in AOM")</f>
        <v>AOM_001646</v>
      </c>
      <c r="S480" t="str" cm="1">
        <f t="array" ref="S480">IFERROR(IF(INDEX(AOM[Scientific Name], MATCH(1, (AOM[Edge_Value]=ani_diet!D480)*(AOM[Is_Ani_Diet_Ingredient]&lt;&gt;FALSE), 0))=0, "", INDEX(AOM[Scientific Name], MATCH(1, (AOM[Edge_Value]=ani_diet!D480)*(AOM[Is_Ani_Diet_Ingredient]&lt;&gt;FALSE), 0))), "No Match in AOM")</f>
        <v>Vigna unguiculata</v>
      </c>
      <c r="T480" t="str" cm="1">
        <f t="array" ref="T480">IF((S480&lt;&gt;"")*(S480&lt;&gt;"No Match in AOM"),IF(J480&lt;&gt;"",_xlfn.TEXTJOIN(";",TRUE,CONCATENATE(_xlfn.TEXTSPLIT(S480,";",TRUE,FALSE)," ",J480)),S480),"")</f>
        <v>Vigna unguiculata</v>
      </c>
    </row>
    <row r="481" spans="1:20">
      <c r="A481" s="30" t="s">
        <v>26211</v>
      </c>
      <c r="B481" s="55" t="s">
        <v>4774</v>
      </c>
      <c r="C481" s="56" t="str">
        <f>_xlfn.TEXTJOIN(" ",TRUE,B481,IF(ISBLANK(J481),"",_xlfn.TEXTSPLIT(J481,";")))</f>
        <v>Cowpea Haulm</v>
      </c>
      <c r="D481" s="56" t="str">
        <f>_xlfn.TEXTJOIN(" ",TRUE,B481,IF(ISBLANK(J481),"",_xlfn.TEXTSPLIT(J481,";")),IF(ISBLANK(H481),"",_xlfn.TEXTSPLIT(H481,";")))</f>
        <v>Cowpea Haulm</v>
      </c>
      <c r="E481" s="56" t="str">
        <f>_xlfn.TEXTJOIN(" ",TRUE,B481,F481,IF(ISBLANK(J481),"",_xlfn.TEXTSPLIT(J481,";")),IF(ISBLANK(G481),"",_xlfn.TEXTSPLIT(G481,";")))</f>
        <v>Cowpea Haulm</v>
      </c>
      <c r="J481" s="55" t="s">
        <v>6839</v>
      </c>
      <c r="N481" t="s">
        <v>2539</v>
      </c>
      <c r="O481" t="s">
        <v>2510</v>
      </c>
      <c r="P481" t="s">
        <v>2539</v>
      </c>
      <c r="Q481" t="s">
        <v>2510</v>
      </c>
      <c r="R481" t="str" cm="1">
        <f t="array" ref="R481">IFERROR(INDEX(AOM[AOM], MATCH(1, (AOM[Edge_Value]=ani_diet!D481)*(AOM[Is_Ani_Diet_Ingredient]&lt;&gt;FALSE), 0)), "No Match in AOM")</f>
        <v>AOM_000601</v>
      </c>
      <c r="S481" t="str" cm="1">
        <f t="array" ref="S481">IFERROR(IF(INDEX(AOM[Scientific Name], MATCH(1, (AOM[Edge_Value]=ani_diet!D481)*(AOM[Is_Ani_Diet_Ingredient]&lt;&gt;FALSE), 0))=0, "", INDEX(AOM[Scientific Name], MATCH(1, (AOM[Edge_Value]=ani_diet!D481)*(AOM[Is_Ani_Diet_Ingredient]&lt;&gt;FALSE), 0))), "No Match in AOM")</f>
        <v>Vigna unguiculata</v>
      </c>
      <c r="T481" t="str" cm="1">
        <f t="array" ref="T481">IF((S481&lt;&gt;"")*(S481&lt;&gt;"No Match in AOM"),IF(J481&lt;&gt;"",_xlfn.TEXTJOIN(";",TRUE,CONCATENATE(_xlfn.TEXTSPLIT(S481,";",TRUE,FALSE)," ",J481)),S481),"")</f>
        <v>Vigna unguiculata Haulm</v>
      </c>
    </row>
    <row r="482" spans="1:20">
      <c r="A482" s="30" t="s">
        <v>26212</v>
      </c>
      <c r="B482" s="55" t="s">
        <v>4774</v>
      </c>
      <c r="C482" s="56" t="str">
        <f>_xlfn.TEXTJOIN(" ",TRUE,B482,IF(ISBLANK(J482),"",_xlfn.TEXTSPLIT(J482,";")))</f>
        <v>Cowpea Haulm</v>
      </c>
      <c r="D482" s="56" t="str">
        <f>_xlfn.TEXTJOIN(" ",TRUE,B482,IF(ISBLANK(J482),"",_xlfn.TEXTSPLIT(J482,";")),IF(ISBLANK(H482),"",_xlfn.TEXTSPLIT(H482,";")))</f>
        <v>Cowpea Haulm Crushed</v>
      </c>
      <c r="E482" s="56" t="str">
        <f>_xlfn.TEXTJOIN(" ",TRUE,B482,F482,IF(ISBLANK(J482),"",_xlfn.TEXTSPLIT(J482,";")),IF(ISBLANK(G482),"",_xlfn.TEXTSPLIT(G482,";")))</f>
        <v>Cowpea Haulm Crushed</v>
      </c>
      <c r="G482" s="55" t="s">
        <v>17477</v>
      </c>
      <c r="H482" s="55" t="s">
        <v>17477</v>
      </c>
      <c r="J482" s="55" t="s">
        <v>6839</v>
      </c>
      <c r="R482" t="str" cm="1">
        <f t="array" ref="R482">IFERROR(INDEX(AOM[AOM], MATCH(1, (AOM[Edge_Value]=ani_diet!D482)*(AOM[Is_Ani_Diet_Ingredient]&lt;&gt;FALSE), 0)), "No Match in AOM")</f>
        <v>AOM_006078</v>
      </c>
      <c r="S482" t="str" cm="1">
        <f t="array" ref="S482">IFERROR(IF(INDEX(AOM[Scientific Name], MATCH(1, (AOM[Edge_Value]=ani_diet!D482)*(AOM[Is_Ani_Diet_Ingredient]&lt;&gt;FALSE), 0))=0, "", INDEX(AOM[Scientific Name], MATCH(1, (AOM[Edge_Value]=ani_diet!D482)*(AOM[Is_Ani_Diet_Ingredient]&lt;&gt;FALSE), 0))), "No Match in AOM")</f>
        <v>Vigna unguiculata</v>
      </c>
      <c r="T482" t="str" cm="1">
        <f t="array" ref="T482">IF((S482&lt;&gt;"")*(S482&lt;&gt;"No Match in AOM"),IF(J482&lt;&gt;"",_xlfn.TEXTJOIN(";",TRUE,CONCATENATE(_xlfn.TEXTSPLIT(S482,";",TRUE,FALSE)," ",J482)),S482),"")</f>
        <v>Vigna unguiculata Haulm</v>
      </c>
    </row>
    <row r="483" spans="1:20">
      <c r="A483" s="30" t="s">
        <v>26213</v>
      </c>
      <c r="B483" s="55" t="s">
        <v>4774</v>
      </c>
      <c r="C483" s="56" t="s">
        <v>19462</v>
      </c>
      <c r="D483" s="56" t="str">
        <f>_xlfn.TEXTJOIN(" ",TRUE,B483,IF(ISBLANK(J483),"",_xlfn.TEXTSPLIT(J483,";")),IF(ISBLANK(H483),"",_xlfn.TEXTSPLIT(H483,";")))</f>
        <v>Cowpea Haulm Dried</v>
      </c>
      <c r="E483" s="56" t="str">
        <f>_xlfn.TEXTJOIN(" ",TRUE,B483,F483,IF(ISBLANK(J483),"",_xlfn.TEXTSPLIT(J483,";")),IF(ISBLANK(G483),"",_xlfn.TEXTSPLIT(G483,";")))</f>
        <v>Cowpea Haulm Dried</v>
      </c>
      <c r="G483" s="55" t="s">
        <v>17480</v>
      </c>
      <c r="H483" s="55" t="s">
        <v>17480</v>
      </c>
      <c r="J483" s="55" t="s">
        <v>6839</v>
      </c>
      <c r="N483" t="s">
        <v>2539</v>
      </c>
      <c r="O483" t="s">
        <v>2510</v>
      </c>
      <c r="P483" t="s">
        <v>2539</v>
      </c>
      <c r="Q483" t="s">
        <v>2510</v>
      </c>
      <c r="R483" t="str" cm="1">
        <f t="array" ref="R483">IFERROR(INDEX(AOM[AOM], MATCH(1, (AOM[Edge_Value]=ani_diet!D483)*(AOM[Is_Ani_Diet_Ingredient]&lt;&gt;FALSE), 0)), "No Match in AOM")</f>
        <v>AOM_001754</v>
      </c>
      <c r="S483" t="str" cm="1">
        <f t="array" ref="S483">IFERROR(IF(INDEX(AOM[Scientific Name], MATCH(1, (AOM[Edge_Value]=ani_diet!D483)*(AOM[Is_Ani_Diet_Ingredient]&lt;&gt;FALSE), 0))=0, "", INDEX(AOM[Scientific Name], MATCH(1, (AOM[Edge_Value]=ani_diet!D483)*(AOM[Is_Ani_Diet_Ingredient]&lt;&gt;FALSE), 0))), "No Match in AOM")</f>
        <v>Vigna unguiculata</v>
      </c>
      <c r="T483" t="str" cm="1">
        <f t="array" ref="T483">IF((S483&lt;&gt;"")*(S483&lt;&gt;"No Match in AOM"),IF(J483&lt;&gt;"",_xlfn.TEXTJOIN(";",TRUE,CONCATENATE(_xlfn.TEXTSPLIT(S483,";",TRUE,FALSE)," ",J483)),S483),"")</f>
        <v>Vigna unguiculata Haulm</v>
      </c>
    </row>
    <row r="484" spans="1:20">
      <c r="A484" s="30" t="s">
        <v>26214</v>
      </c>
      <c r="B484" s="55" t="s">
        <v>4774</v>
      </c>
      <c r="C484" s="56" t="s">
        <v>19462</v>
      </c>
      <c r="D484" s="56" t="str">
        <f>_xlfn.TEXTJOIN(" ",TRUE,B484,IF(ISBLANK(J484),"",_xlfn.TEXTSPLIT(J484,";")),IF(ISBLANK(H484),"",_xlfn.TEXTSPLIT(H484,";")))</f>
        <v>Cowpea Haulm Dried</v>
      </c>
      <c r="E484" s="56" t="str">
        <f>_xlfn.TEXTJOIN(" ",TRUE,B484,F484,IF(ISBLANK(J484),"",_xlfn.TEXTSPLIT(J484,";")),IF(ISBLANK(G484),"",_xlfn.TEXTSPLIT(G484,";")))</f>
        <v>Cowpea Haulm Chopped Dried</v>
      </c>
      <c r="G484" s="55" t="s">
        <v>25774</v>
      </c>
      <c r="H484" s="55" t="s">
        <v>17480</v>
      </c>
      <c r="J484" s="55" t="s">
        <v>6839</v>
      </c>
      <c r="N484" t="s">
        <v>2548</v>
      </c>
      <c r="O484" t="s">
        <v>2519</v>
      </c>
      <c r="P484" t="s">
        <v>2548</v>
      </c>
      <c r="Q484" t="s">
        <v>2519</v>
      </c>
      <c r="R484" t="str" cm="1">
        <f t="array" ref="R484">IFERROR(INDEX(AOM[AOM], MATCH(1, (AOM[Edge_Value]=ani_diet!D484)*(AOM[Is_Ani_Diet_Ingredient]&lt;&gt;FALSE), 0)), "No Match in AOM")</f>
        <v>AOM_001754</v>
      </c>
      <c r="S484" t="str" cm="1">
        <f t="array" ref="S484">IFERROR(IF(INDEX(AOM[Scientific Name], MATCH(1, (AOM[Edge_Value]=ani_diet!D484)*(AOM[Is_Ani_Diet_Ingredient]&lt;&gt;FALSE), 0))=0, "", INDEX(AOM[Scientific Name], MATCH(1, (AOM[Edge_Value]=ani_diet!D484)*(AOM[Is_Ani_Diet_Ingredient]&lt;&gt;FALSE), 0))), "No Match in AOM")</f>
        <v>Vigna unguiculata</v>
      </c>
      <c r="T484" t="str" cm="1">
        <f t="array" ref="T484">IF((S484&lt;&gt;"")*(S484&lt;&gt;"No Match in AOM"),IF(J484&lt;&gt;"",_xlfn.TEXTJOIN(";",TRUE,CONCATENATE(_xlfn.TEXTSPLIT(S484,";",TRUE,FALSE)," ",J484)),S484),"")</f>
        <v>Vigna unguiculata Haulm</v>
      </c>
    </row>
    <row r="485" spans="1:20">
      <c r="A485" s="30" t="s">
        <v>26215</v>
      </c>
      <c r="B485" s="55" t="s">
        <v>4774</v>
      </c>
      <c r="C485" s="56" t="str">
        <f>_xlfn.TEXTJOIN(" ",TRUE,B485,IF(ISBLANK(J485),"",_xlfn.TEXTSPLIT(J485,";")))</f>
        <v>Cowpea Haulm</v>
      </c>
      <c r="D485" s="56" t="str">
        <f>_xlfn.TEXTJOIN(" ",TRUE,B485,IF(ISBLANK(J485),"",_xlfn.TEXTSPLIT(J485,";")),IF(ISBLANK(H485),"",_xlfn.TEXTSPLIT(H485,";")))</f>
        <v>Cowpea Haulm Dried</v>
      </c>
      <c r="E485" s="56" t="str">
        <f>_xlfn.TEXTJOIN(" ",TRUE,B485,F485,IF(ISBLANK(J485),"",_xlfn.TEXTSPLIT(J485,";")),IF(ISBLANK(G485),"",_xlfn.TEXTSPLIT(G485,";")))</f>
        <v>Cowpea Dual-purpose Haulm Dried Chopped</v>
      </c>
      <c r="F485" s="55" t="s">
        <v>26216</v>
      </c>
      <c r="G485" s="55" t="s">
        <v>26217</v>
      </c>
      <c r="H485" s="55" t="s">
        <v>17480</v>
      </c>
      <c r="I485" s="55" t="s">
        <v>6195</v>
      </c>
      <c r="J485" s="55" t="s">
        <v>6839</v>
      </c>
      <c r="R485" t="str" cm="1">
        <f t="array" ref="R485">IFERROR(INDEX(AOM[AOM], MATCH(1, (AOM[Edge_Value]=ani_diet!D485)*(AOM[Is_Ani_Diet_Ingredient]&lt;&gt;FALSE), 0)), "No Match in AOM")</f>
        <v>AOM_001754</v>
      </c>
      <c r="S485" t="str" cm="1">
        <f t="array" ref="S485">IFERROR(IF(INDEX(AOM[Scientific Name], MATCH(1, (AOM[Edge_Value]=ani_diet!D485)*(AOM[Is_Ani_Diet_Ingredient]&lt;&gt;FALSE), 0))=0, "", INDEX(AOM[Scientific Name], MATCH(1, (AOM[Edge_Value]=ani_diet!D485)*(AOM[Is_Ani_Diet_Ingredient]&lt;&gt;FALSE), 0))), "No Match in AOM")</f>
        <v>Vigna unguiculata</v>
      </c>
      <c r="T485" t="str" cm="1">
        <f t="array" ref="T485">IF((S485&lt;&gt;"")*(S485&lt;&gt;"No Match in AOM"),IF(J485&lt;&gt;"",_xlfn.TEXTJOIN(";",TRUE,CONCATENATE(_xlfn.TEXTSPLIT(S485,";",TRUE,FALSE)," ",J485)),S485),"")</f>
        <v>Vigna unguiculata Haulm</v>
      </c>
    </row>
    <row r="486" spans="1:20">
      <c r="A486" s="30" t="s">
        <v>26218</v>
      </c>
      <c r="B486" s="55" t="s">
        <v>4774</v>
      </c>
      <c r="C486" s="56" t="str">
        <f>_xlfn.TEXTJOIN(" ",TRUE,B486,IF(ISBLANK(J486),"",_xlfn.TEXTSPLIT(J486,";")))</f>
        <v>Cowpea Haulm</v>
      </c>
      <c r="D486" s="56" t="str">
        <f>_xlfn.TEXTJOIN(" ",TRUE,B486,IF(ISBLANK(J486),"",_xlfn.TEXTSPLIT(J486,";")),IF(ISBLANK(H486),"",_xlfn.TEXTSPLIT(H486,";")))</f>
        <v>Cowpea Haulm Dried Ground</v>
      </c>
      <c r="E486" s="56" t="str">
        <f>_xlfn.TEXTJOIN(" ",TRUE,B486,F486,IF(ISBLANK(J486),"",_xlfn.TEXTSPLIT(J486,";")),IF(ISBLANK(G486),"",_xlfn.TEXTSPLIT(G486,";")))</f>
        <v>Cowpea Haulm Dried Ground</v>
      </c>
      <c r="G486" s="55" t="s">
        <v>25767</v>
      </c>
      <c r="H486" s="55" t="s">
        <v>25767</v>
      </c>
      <c r="J486" s="55" t="s">
        <v>6839</v>
      </c>
      <c r="R486" t="str" cm="1">
        <f t="array" ref="R486">IFERROR(INDEX(AOM[AOM], MATCH(1, (AOM[Edge_Value]=ani_diet!D486)*(AOM[Is_Ani_Diet_Ingredient]&lt;&gt;FALSE), 0)), "No Match in AOM")</f>
        <v>AOM_002018</v>
      </c>
      <c r="S486" t="str" cm="1">
        <f t="array" ref="S486">IFERROR(IF(INDEX(AOM[Scientific Name], MATCH(1, (AOM[Edge_Value]=ani_diet!D486)*(AOM[Is_Ani_Diet_Ingredient]&lt;&gt;FALSE), 0))=0, "", INDEX(AOM[Scientific Name], MATCH(1, (AOM[Edge_Value]=ani_diet!D486)*(AOM[Is_Ani_Diet_Ingredient]&lt;&gt;FALSE), 0))), "No Match in AOM")</f>
        <v>Vigna unguiculata</v>
      </c>
      <c r="T486" t="str" cm="1">
        <f t="array" ref="T486">IF((S486&lt;&gt;"")*(S486&lt;&gt;"No Match in AOM"),IF(J486&lt;&gt;"",_xlfn.TEXTJOIN(";",TRUE,CONCATENATE(_xlfn.TEXTSPLIT(S486,";",TRUE,FALSE)," ",J486)),S486),"")</f>
        <v>Vigna unguiculata Haulm</v>
      </c>
    </row>
    <row r="487" spans="1:20">
      <c r="A487" s="30" t="s">
        <v>19473</v>
      </c>
      <c r="B487" s="55" t="s">
        <v>4774</v>
      </c>
      <c r="C487" s="56" t="str">
        <f>_xlfn.TEXTJOIN(" ",TRUE,B487,IF(ISBLANK(J487),"",_xlfn.TEXTSPLIT(J487,";")))</f>
        <v>Cowpea Husk</v>
      </c>
      <c r="D487" s="56" t="str">
        <f>_xlfn.TEXTJOIN(" ",TRUE,B487,IF(ISBLANK(J487),"",_xlfn.TEXTSPLIT(J487,";")),IF(ISBLANK(H487),"",_xlfn.TEXTSPLIT(H487,";")))</f>
        <v>Cowpea Husk</v>
      </c>
      <c r="E487" s="56" t="str">
        <f>_xlfn.TEXTJOIN(" ",TRUE,B487,F487,IF(ISBLANK(J487),"",_xlfn.TEXTSPLIT(J487,";")),IF(ISBLANK(G487),"",_xlfn.TEXTSPLIT(G487,";")))</f>
        <v>Cowpea Husk</v>
      </c>
      <c r="J487" s="55" t="s">
        <v>26219</v>
      </c>
      <c r="N487" t="s">
        <v>2539</v>
      </c>
      <c r="O487" t="s">
        <v>2510</v>
      </c>
      <c r="P487" t="s">
        <v>2539</v>
      </c>
      <c r="Q487" t="s">
        <v>2510</v>
      </c>
      <c r="R487" t="str" cm="1">
        <f t="array" ref="R487">IFERROR(INDEX(AOM[AOM], MATCH(1, (AOM[Edge_Value]=ani_diet!D487)*(AOM[Is_Ani_Diet_Ingredient]&lt;&gt;FALSE), 0)), "No Match in AOM")</f>
        <v>AOM_000602</v>
      </c>
      <c r="S487" t="str" cm="1">
        <f t="array" ref="S487">IFERROR(IF(INDEX(AOM[Scientific Name], MATCH(1, (AOM[Edge_Value]=ani_diet!D487)*(AOM[Is_Ani_Diet_Ingredient]&lt;&gt;FALSE), 0))=0, "", INDEX(AOM[Scientific Name], MATCH(1, (AOM[Edge_Value]=ani_diet!D487)*(AOM[Is_Ani_Diet_Ingredient]&lt;&gt;FALSE), 0))), "No Match in AOM")</f>
        <v>Vigna unguiculata</v>
      </c>
      <c r="T487" t="str" cm="1">
        <f t="array" ref="T487">IF((S487&lt;&gt;"")*(S487&lt;&gt;"No Match in AOM"),IF(J487&lt;&gt;"",_xlfn.TEXTJOIN(";",TRUE,CONCATENATE(_xlfn.TEXTSPLIT(S487,";",TRUE,FALSE)," ",J487)),S487),"")</f>
        <v>Vigna unguiculata Husk</v>
      </c>
    </row>
    <row r="488" spans="1:20">
      <c r="A488" s="30" t="s">
        <v>26220</v>
      </c>
      <c r="B488" s="55" t="s">
        <v>4774</v>
      </c>
      <c r="C488" s="56" t="str">
        <f>_xlfn.TEXTJOIN(" ",TRUE,B488,IF(ISBLANK(J488),"",_xlfn.TEXTSPLIT(J488,";")))</f>
        <v>Cowpea Husk</v>
      </c>
      <c r="D488" s="56" t="str">
        <f>_xlfn.TEXTJOIN(" ",TRUE,B488,IF(ISBLANK(J488),"",_xlfn.TEXTSPLIT(J488,";")),IF(ISBLANK(H488),"",_xlfn.TEXTSPLIT(H488,";")))</f>
        <v>Cowpea Husk Crushed</v>
      </c>
      <c r="E488" s="56" t="str">
        <f>_xlfn.TEXTJOIN(" ",TRUE,B488,F488,IF(ISBLANK(J488),"",_xlfn.TEXTSPLIT(J488,";")),IF(ISBLANK(G488),"",_xlfn.TEXTSPLIT(G488,";")))</f>
        <v>Cowpea Husk Crushed</v>
      </c>
      <c r="G488" s="55" t="s">
        <v>17477</v>
      </c>
      <c r="H488" s="55" t="s">
        <v>17477</v>
      </c>
      <c r="J488" s="55" t="s">
        <v>26219</v>
      </c>
      <c r="N488" t="s">
        <v>2548</v>
      </c>
      <c r="O488" t="s">
        <v>2519</v>
      </c>
      <c r="P488" t="s">
        <v>2548</v>
      </c>
      <c r="Q488" t="s">
        <v>2519</v>
      </c>
      <c r="R488" t="str" cm="1">
        <f t="array" ref="R488">IFERROR(INDEX(AOM[AOM], MATCH(1, (AOM[Edge_Value]=ani_diet!D488)*(AOM[Is_Ani_Diet_Ingredient]&lt;&gt;FALSE), 0)), "No Match in AOM")</f>
        <v>AOM_006079</v>
      </c>
      <c r="S488" t="str" cm="1">
        <f t="array" ref="S488">IFERROR(IF(INDEX(AOM[Scientific Name], MATCH(1, (AOM[Edge_Value]=ani_diet!D488)*(AOM[Is_Ani_Diet_Ingredient]&lt;&gt;FALSE), 0))=0, "", INDEX(AOM[Scientific Name], MATCH(1, (AOM[Edge_Value]=ani_diet!D488)*(AOM[Is_Ani_Diet_Ingredient]&lt;&gt;FALSE), 0))), "No Match in AOM")</f>
        <v>Vigna unguiculata</v>
      </c>
      <c r="T488" t="str" cm="1">
        <f t="array" ref="T488">IF((S488&lt;&gt;"")*(S488&lt;&gt;"No Match in AOM"),IF(J488&lt;&gt;"",_xlfn.TEXTJOIN(";",TRUE,CONCATENATE(_xlfn.TEXTSPLIT(S488,";",TRUE,FALSE)," ",J488)),S488),"")</f>
        <v>Vigna unguiculata Husk</v>
      </c>
    </row>
    <row r="489" spans="1:20">
      <c r="A489" s="30" t="s">
        <v>26221</v>
      </c>
      <c r="B489" s="55" t="s">
        <v>4774</v>
      </c>
      <c r="C489" s="56" t="str">
        <f>_xlfn.TEXTJOIN(" ",TRUE,B489,IF(ISBLANK(J489),"",_xlfn.TEXTSPLIT(J489,";")))</f>
        <v>Cowpea Husk</v>
      </c>
      <c r="D489" s="56" t="str">
        <f>_xlfn.TEXTJOIN(" ",TRUE,B489,IF(ISBLANK(J489),"",_xlfn.TEXTSPLIT(J489,";")),IF(ISBLANK(H489),"",_xlfn.TEXTSPLIT(H489,";")))</f>
        <v>Cowpea Husk Ground</v>
      </c>
      <c r="E489" s="56" t="str">
        <f>_xlfn.TEXTJOIN(" ",TRUE,B489,F489,IF(ISBLANK(J489),"",_xlfn.TEXTSPLIT(J489,";")),IF(ISBLANK(G489),"",_xlfn.TEXTSPLIT(G489,";")))</f>
        <v>Cowpea Husk Ground</v>
      </c>
      <c r="G489" s="55" t="s">
        <v>6052</v>
      </c>
      <c r="H489" s="55" t="s">
        <v>6052</v>
      </c>
      <c r="J489" s="55" t="s">
        <v>26219</v>
      </c>
      <c r="R489" t="str" cm="1">
        <f t="array" ref="R489">IFERROR(INDEX(AOM[AOM], MATCH(1, (AOM[Edge_Value]=ani_diet!D489)*(AOM[Is_Ani_Diet_Ingredient]&lt;&gt;FALSE), 0)), "No Match in AOM")</f>
        <v>AOM_002019</v>
      </c>
      <c r="S489" t="str" cm="1">
        <f t="array" ref="S489">IFERROR(IF(INDEX(AOM[Scientific Name], MATCH(1, (AOM[Edge_Value]=ani_diet!D489)*(AOM[Is_Ani_Diet_Ingredient]&lt;&gt;FALSE), 0))=0, "", INDEX(AOM[Scientific Name], MATCH(1, (AOM[Edge_Value]=ani_diet!D489)*(AOM[Is_Ani_Diet_Ingredient]&lt;&gt;FALSE), 0))), "No Match in AOM")</f>
        <v>Vigna unguiculata</v>
      </c>
      <c r="T489" t="str" cm="1">
        <f t="array" ref="T489">IF((S489&lt;&gt;"")*(S489&lt;&gt;"No Match in AOM"),IF(J489&lt;&gt;"",_xlfn.TEXTJOIN(";",TRUE,CONCATENATE(_xlfn.TEXTSPLIT(S489,";",TRUE,FALSE)," ",J489)),S489),"")</f>
        <v>Vigna unguiculata Husk</v>
      </c>
    </row>
    <row r="490" spans="1:20">
      <c r="A490" s="30" t="s">
        <v>26222</v>
      </c>
      <c r="B490" s="55" t="s">
        <v>4774</v>
      </c>
      <c r="C490" s="56" t="str">
        <f>_xlfn.TEXTJOIN(" ",TRUE,B490,IF(ISBLANK(J490),"",_xlfn.TEXTSPLIT(J490,";")))</f>
        <v>Cowpea Leaves</v>
      </c>
      <c r="D490" s="56" t="str">
        <f>_xlfn.TEXTJOIN(" ",TRUE,B490,IF(ISBLANK(J490),"",_xlfn.TEXTSPLIT(J490,";")),IF(ISBLANK(H490),"",_xlfn.TEXTSPLIT(H490,";")))</f>
        <v>Cowpea Leaves</v>
      </c>
      <c r="E490" s="56" t="str">
        <f>_xlfn.TEXTJOIN(" ",TRUE,B490,F490,IF(ISBLANK(J490),"",_xlfn.TEXTSPLIT(J490,";")),IF(ISBLANK(G490),"",_xlfn.TEXTSPLIT(G490,";")))</f>
        <v>Cowpea Leaves</v>
      </c>
      <c r="J490" s="55" t="s">
        <v>6187</v>
      </c>
      <c r="R490" t="str" cm="1">
        <f t="array" ref="R490">IFERROR(INDEX(AOM[AOM], MATCH(1, (AOM[Edge_Value]=ani_diet!D490)*(AOM[Is_Ani_Diet_Ingredient]&lt;&gt;FALSE), 0)), "No Match in AOM")</f>
        <v>AOM_001263</v>
      </c>
      <c r="S490" t="str" cm="1">
        <f t="array" ref="S490">IFERROR(IF(INDEX(AOM[Scientific Name], MATCH(1, (AOM[Edge_Value]=ani_diet!D490)*(AOM[Is_Ani_Diet_Ingredient]&lt;&gt;FALSE), 0))=0, "", INDEX(AOM[Scientific Name], MATCH(1, (AOM[Edge_Value]=ani_diet!D490)*(AOM[Is_Ani_Diet_Ingredient]&lt;&gt;FALSE), 0))), "No Match in AOM")</f>
        <v>Vigna unguiculata</v>
      </c>
      <c r="T490" t="str" cm="1">
        <f t="array" ref="T490">IF((S490&lt;&gt;"")*(S490&lt;&gt;"No Match in AOM"),IF(J490&lt;&gt;"",_xlfn.TEXTJOIN(";",TRUE,CONCATENATE(_xlfn.TEXTSPLIT(S490,";",TRUE,FALSE)," ",J490)),S490),"")</f>
        <v>Vigna unguiculata Leaves</v>
      </c>
    </row>
    <row r="491" spans="1:20">
      <c r="A491" s="30" t="s">
        <v>26223</v>
      </c>
      <c r="B491" s="55" t="s">
        <v>4774</v>
      </c>
      <c r="C491" s="56" t="str">
        <f>_xlfn.TEXTJOIN(" ",TRUE,B491,IF(ISBLANK(J491),"",_xlfn.TEXTSPLIT(J491,";")))</f>
        <v>Cowpea Leaves</v>
      </c>
      <c r="D491" s="56" t="str">
        <f>_xlfn.TEXTJOIN(" ",TRUE,B491,IF(ISBLANK(J491),"",_xlfn.TEXTSPLIT(J491,";")),IF(ISBLANK(H491),"",_xlfn.TEXTSPLIT(H491,";")))</f>
        <v>Cowpea Leaves</v>
      </c>
      <c r="E491" s="56" t="str">
        <f>_xlfn.TEXTJOIN(" ",TRUE,B491,F491,IF(ISBLANK(J491),"",_xlfn.TEXTSPLIT(J491,";")),IF(ISBLANK(G491),"",_xlfn.TEXTSPLIT(G491,";")))</f>
        <v>Cowpea Leaves Chopped</v>
      </c>
      <c r="G491" s="55" t="s">
        <v>6195</v>
      </c>
      <c r="I491" s="55" t="s">
        <v>6195</v>
      </c>
      <c r="J491" s="55" t="s">
        <v>6187</v>
      </c>
      <c r="R491" t="str" cm="1">
        <f t="array" ref="R491">IFERROR(INDEX(AOM[AOM], MATCH(1, (AOM[Edge_Value]=ani_diet!D491)*(AOM[Is_Ani_Diet_Ingredient]&lt;&gt;FALSE), 0)), "No Match in AOM")</f>
        <v>AOM_001263</v>
      </c>
      <c r="S491" t="str" cm="1">
        <f t="array" ref="S491">IFERROR(IF(INDEX(AOM[Scientific Name], MATCH(1, (AOM[Edge_Value]=ani_diet!D491)*(AOM[Is_Ani_Diet_Ingredient]&lt;&gt;FALSE), 0))=0, "", INDEX(AOM[Scientific Name], MATCH(1, (AOM[Edge_Value]=ani_diet!D491)*(AOM[Is_Ani_Diet_Ingredient]&lt;&gt;FALSE), 0))), "No Match in AOM")</f>
        <v>Vigna unguiculata</v>
      </c>
      <c r="T491" t="str" cm="1">
        <f t="array" ref="T491">IF((S491&lt;&gt;"")*(S491&lt;&gt;"No Match in AOM"),IF(J491&lt;&gt;"",_xlfn.TEXTJOIN(";",TRUE,CONCATENATE(_xlfn.TEXTSPLIT(S491,";",TRUE,FALSE)," ",J491)),S491),"")</f>
        <v>Vigna unguiculata Leaves</v>
      </c>
    </row>
    <row r="492" spans="1:20">
      <c r="A492" s="30" t="s">
        <v>26224</v>
      </c>
      <c r="B492" s="55" t="s">
        <v>4774</v>
      </c>
      <c r="C492" s="56" t="str">
        <f>_xlfn.TEXTJOIN(" ",TRUE,B492,IF(ISBLANK(J492),"",_xlfn.TEXTSPLIT(J492,";")))</f>
        <v>Cowpea Residue</v>
      </c>
      <c r="D492" s="56" t="str">
        <f>_xlfn.TEXTJOIN(" ",TRUE,B492,IF(ISBLANK(J492),"",_xlfn.TEXTSPLIT(J492,";")),IF(ISBLANK(H492),"",_xlfn.TEXTSPLIT(H492,";")))</f>
        <v>Cowpea Residue</v>
      </c>
      <c r="E492" s="56" t="str">
        <f>_xlfn.TEXTJOIN(" ",TRUE,B492,F492,IF(ISBLANK(J492),"",_xlfn.TEXTSPLIT(J492,";")),IF(ISBLANK(G492),"",_xlfn.TEXTSPLIT(G492,";")))</f>
        <v>Cowpea Residue</v>
      </c>
      <c r="J492" s="55" t="s">
        <v>26098</v>
      </c>
      <c r="R492" t="str" cm="1">
        <f t="array" ref="R492">IFERROR(INDEX(AOM[AOM], MATCH(1, (AOM[Edge_Value]=ani_diet!D492)*(AOM[Is_Ani_Diet_Ingredient]&lt;&gt;FALSE), 0)), "No Match in AOM")</f>
        <v>AOM_003927</v>
      </c>
      <c r="S492" t="str" cm="1">
        <f t="array" ref="S492">IFERROR(IF(INDEX(AOM[Scientific Name], MATCH(1, (AOM[Edge_Value]=ani_diet!D492)*(AOM[Is_Ani_Diet_Ingredient]&lt;&gt;FALSE), 0))=0, "", INDEX(AOM[Scientific Name], MATCH(1, (AOM[Edge_Value]=ani_diet!D492)*(AOM[Is_Ani_Diet_Ingredient]&lt;&gt;FALSE), 0))), "No Match in AOM")</f>
        <v>Vigna unguiculata</v>
      </c>
      <c r="T492" t="str" cm="1">
        <f t="array" ref="T492">IF((S492&lt;&gt;"")*(S492&lt;&gt;"No Match in AOM"),IF(J492&lt;&gt;"",_xlfn.TEXTJOIN(";",TRUE,CONCATENATE(_xlfn.TEXTSPLIT(S492,";",TRUE,FALSE)," ",J492)),S492),"")</f>
        <v>Vigna unguiculata Residue</v>
      </c>
    </row>
    <row r="493" spans="1:20">
      <c r="A493" s="30" t="s">
        <v>26225</v>
      </c>
      <c r="B493" s="55" t="s">
        <v>4774</v>
      </c>
      <c r="C493" s="56" t="str">
        <f>_xlfn.TEXTJOIN(" ",TRUE,B493,IF(ISBLANK(J493),"",_xlfn.TEXTSPLIT(J493,";")))</f>
        <v>Cowpea Vine</v>
      </c>
      <c r="D493" s="56" t="str">
        <f>_xlfn.TEXTJOIN(" ",TRUE,B493,IF(ISBLANK(J493),"",_xlfn.TEXTSPLIT(J493,";")),IF(ISBLANK(H493),"",_xlfn.TEXTSPLIT(H493,";")))</f>
        <v>Cowpea Vine</v>
      </c>
      <c r="E493" s="56" t="str">
        <f>_xlfn.TEXTJOIN(" ",TRUE,B493,F493,IF(ISBLANK(J493),"",_xlfn.TEXTSPLIT(J493,";")),IF(ISBLANK(G493),"",_xlfn.TEXTSPLIT(G493,";")))</f>
        <v>Cowpea Vine</v>
      </c>
      <c r="J493" s="55" t="s">
        <v>26226</v>
      </c>
      <c r="R493" t="str" cm="1">
        <f t="array" ref="R493">IFERROR(INDEX(AOM[AOM], MATCH(1, (AOM[Edge_Value]=ani_diet!D493)*(AOM[Is_Ani_Diet_Ingredient]&lt;&gt;FALSE), 0)), "No Match in AOM")</f>
        <v>AOM_001189</v>
      </c>
      <c r="S493" t="str" cm="1">
        <f t="array" ref="S493">IFERROR(IF(INDEX(AOM[Scientific Name], MATCH(1, (AOM[Edge_Value]=ani_diet!D493)*(AOM[Is_Ani_Diet_Ingredient]&lt;&gt;FALSE), 0))=0, "", INDEX(AOM[Scientific Name], MATCH(1, (AOM[Edge_Value]=ani_diet!D493)*(AOM[Is_Ani_Diet_Ingredient]&lt;&gt;FALSE), 0))), "No Match in AOM")</f>
        <v>Vigna unguiculata</v>
      </c>
      <c r="T493" t="str" cm="1">
        <f t="array" ref="T493">IF((S493&lt;&gt;"")*(S493&lt;&gt;"No Match in AOM"),IF(J493&lt;&gt;"",_xlfn.TEXTJOIN(";",TRUE,CONCATENATE(_xlfn.TEXTSPLIT(S493,";",TRUE,FALSE)," ",J493)),S493),"")</f>
        <v>Vigna unguiculata Vine</v>
      </c>
    </row>
    <row r="494" spans="1:20">
      <c r="A494" s="30" t="s">
        <v>26227</v>
      </c>
      <c r="B494" s="55" t="s">
        <v>4774</v>
      </c>
      <c r="C494" s="56" t="str">
        <f>_xlfn.TEXTJOIN(" ",TRUE,B494,IF(ISBLANK(J494),"",_xlfn.TEXTSPLIT(J494,";")))</f>
        <v>Cowpea Vine</v>
      </c>
      <c r="D494" s="56" t="str">
        <f>_xlfn.TEXTJOIN(" ",TRUE,B494,IF(ISBLANK(J494),"",_xlfn.TEXTSPLIT(J494,";")),IF(ISBLANK(H494),"",_xlfn.TEXTSPLIT(H494,";")))</f>
        <v>Cowpea Vine</v>
      </c>
      <c r="E494" s="56" t="str">
        <f>_xlfn.TEXTJOIN(" ",TRUE,B494,F494,IF(ISBLANK(J494),"",_xlfn.TEXTSPLIT(J494,";")),IF(ISBLANK(G494),"",_xlfn.TEXTSPLIT(G494,";")))</f>
        <v>Cowpea Vine Chopped</v>
      </c>
      <c r="G494" s="55" t="s">
        <v>6195</v>
      </c>
      <c r="I494" s="55" t="s">
        <v>6195</v>
      </c>
      <c r="J494" s="55" t="s">
        <v>26226</v>
      </c>
      <c r="R494" t="str" cm="1">
        <f t="array" ref="R494">IFERROR(INDEX(AOM[AOM], MATCH(1, (AOM[Edge_Value]=ani_diet!D494)*(AOM[Is_Ani_Diet_Ingredient]&lt;&gt;FALSE), 0)), "No Match in AOM")</f>
        <v>AOM_001189</v>
      </c>
      <c r="S494" t="str" cm="1">
        <f t="array" ref="S494">IFERROR(IF(INDEX(AOM[Scientific Name], MATCH(1, (AOM[Edge_Value]=ani_diet!D494)*(AOM[Is_Ani_Diet_Ingredient]&lt;&gt;FALSE), 0))=0, "", INDEX(AOM[Scientific Name], MATCH(1, (AOM[Edge_Value]=ani_diet!D494)*(AOM[Is_Ani_Diet_Ingredient]&lt;&gt;FALSE), 0))), "No Match in AOM")</f>
        <v>Vigna unguiculata</v>
      </c>
      <c r="T494" t="str" cm="1">
        <f t="array" ref="T494">IF((S494&lt;&gt;"")*(S494&lt;&gt;"No Match in AOM"),IF(J494&lt;&gt;"",_xlfn.TEXTJOIN(";",TRUE,CONCATENATE(_xlfn.TEXTSPLIT(S494,";",TRUE,FALSE)," ",J494)),S494),"")</f>
        <v>Vigna unguiculata Vine</v>
      </c>
    </row>
    <row r="495" spans="1:20">
      <c r="A495" s="30" t="s">
        <v>26228</v>
      </c>
      <c r="B495" s="55" t="s">
        <v>18687</v>
      </c>
      <c r="C495" s="56" t="str">
        <f>_xlfn.TEXTJOIN(" ",TRUE,B495,IF(ISBLANK(J495),"",_xlfn.TEXTSPLIT(J495,";")))</f>
        <v>Crop Byproduct</v>
      </c>
      <c r="D495" s="56" t="str">
        <f>_xlfn.TEXTJOIN(" ",TRUE,B495,IF(ISBLANK(J495),"",_xlfn.TEXTSPLIT(J495,";")),IF(ISBLANK(H495),"",_xlfn.TEXTSPLIT(H495,";")))</f>
        <v>Crop Byproduct</v>
      </c>
      <c r="E495" s="56" t="str">
        <f>_xlfn.TEXTJOIN(" ",TRUE,B495,F495,IF(ISBLANK(J495),"",_xlfn.TEXTSPLIT(J495,";")),IF(ISBLANK(G495),"",_xlfn.TEXTSPLIT(G495,";")))</f>
        <v>Crop Byproduct</v>
      </c>
      <c r="R495" t="str" cm="1">
        <f t="array" ref="R495">IFERROR(INDEX(AOM[AOM], MATCH(1, (AOM[Edge_Value]=ani_diet!D495)*(AOM[Is_Ani_Diet_Ingredient]&lt;&gt;FALSE), 0)), "No Match in AOM")</f>
        <v>AOM_001916</v>
      </c>
      <c r="S495" t="str" cm="1">
        <f t="array" ref="S495">IFERROR(IF(INDEX(AOM[Scientific Name], MATCH(1, (AOM[Edge_Value]=ani_diet!D495)*(AOM[Is_Ani_Diet_Ingredient]&lt;&gt;FALSE), 0))=0, "", INDEX(AOM[Scientific Name], MATCH(1, (AOM[Edge_Value]=ani_diet!D495)*(AOM[Is_Ani_Diet_Ingredient]&lt;&gt;FALSE), 0))), "No Match in AOM")</f>
        <v/>
      </c>
      <c r="T495" t="str" cm="1">
        <f t="array" ref="T495">IF((S495&lt;&gt;"")*(S495&lt;&gt;"No Match in AOM"),IF(J495&lt;&gt;"",_xlfn.TEXTJOIN(";",TRUE,CONCATENATE(_xlfn.TEXTSPLIT(S495,";",TRUE,FALSE)," ",J495)),S495),"")</f>
        <v/>
      </c>
    </row>
    <row r="496" spans="1:20">
      <c r="A496" s="30" t="s">
        <v>23131</v>
      </c>
      <c r="B496" s="55" t="s">
        <v>23131</v>
      </c>
      <c r="C496" s="56" t="str">
        <f>_xlfn.TEXTJOIN(" ",TRUE,B496,IF(ISBLANK(J496),"",_xlfn.TEXTSPLIT(J496,";")))</f>
        <v>Crossopterix febrifuga</v>
      </c>
      <c r="D496" s="56" t="str">
        <f>_xlfn.TEXTJOIN(" ",TRUE,B496,IF(ISBLANK(J496),"",_xlfn.TEXTSPLIT(J496,";")),IF(ISBLANK(H496),"",_xlfn.TEXTSPLIT(H496,";")))</f>
        <v>Crossopterix febrifuga</v>
      </c>
      <c r="E496" s="56" t="str">
        <f>_xlfn.TEXTJOIN(" ",TRUE,B496,F496,IF(ISBLANK(J496),"",_xlfn.TEXTSPLIT(J496,";")),IF(ISBLANK(G496),"",_xlfn.TEXTSPLIT(G496,";")))</f>
        <v>Crossopterix febrifuga</v>
      </c>
      <c r="R496" t="str" cm="1">
        <f t="array" ref="R496">IFERROR(INDEX(AOM[AOM], MATCH(1, (AOM[Edge_Value]=ani_diet!D496)*(AOM[Is_Ani_Diet_Ingredient]&lt;&gt;FALSE), 0)), "No Match in AOM")</f>
        <v>AOM_001538</v>
      </c>
      <c r="S496" t="str" cm="1">
        <f t="array" ref="S496">IFERROR(IF(INDEX(AOM[Scientific Name], MATCH(1, (AOM[Edge_Value]=ani_diet!D496)*(AOM[Is_Ani_Diet_Ingredient]&lt;&gt;FALSE), 0))=0, "", INDEX(AOM[Scientific Name], MATCH(1, (AOM[Edge_Value]=ani_diet!D496)*(AOM[Is_Ani_Diet_Ingredient]&lt;&gt;FALSE), 0))), "No Match in AOM")</f>
        <v>Crossopterix febrifuga</v>
      </c>
      <c r="T496" t="str" cm="1">
        <f t="array" ref="T496">IF((S496&lt;&gt;"")*(S496&lt;&gt;"No Match in AOM"),IF(J496&lt;&gt;"",_xlfn.TEXTJOIN(";",TRUE,CONCATENATE(_xlfn.TEXTSPLIT(S496,";",TRUE,FALSE)," ",J496)),S496),"")</f>
        <v>Crossopterix febrifuga</v>
      </c>
    </row>
    <row r="497" spans="1:20">
      <c r="A497" s="30" t="s">
        <v>3795</v>
      </c>
      <c r="B497" s="55" t="s">
        <v>3795</v>
      </c>
      <c r="C497" s="56" t="str">
        <f>_xlfn.TEXTJOIN(" ",TRUE,B497,IF(ISBLANK(J497),"",_xlfn.TEXTSPLIT(J497,";")))</f>
        <v>Crotalaria ochroleuca</v>
      </c>
      <c r="D497" s="56" t="str">
        <f>_xlfn.TEXTJOIN(" ",TRUE,B497,IF(ISBLANK(J497),"",_xlfn.TEXTSPLIT(J497,";")),IF(ISBLANK(H497),"",_xlfn.TEXTSPLIT(H497,";")))</f>
        <v>Crotalaria ochroleuca</v>
      </c>
      <c r="E497" s="56" t="str">
        <f>_xlfn.TEXTJOIN(" ",TRUE,B497,F497,IF(ISBLANK(J497),"",_xlfn.TEXTSPLIT(J497,";")),IF(ISBLANK(G497),"",_xlfn.TEXTSPLIT(G497,";")))</f>
        <v>Crotalaria ochroleuca</v>
      </c>
      <c r="R497" t="str" cm="1">
        <f t="array" ref="R497">IFERROR(INDEX(AOM[AOM], MATCH(1, (AOM[Edge_Value]=ani_diet!D497)*(AOM[Is_Ani_Diet_Ingredient]&lt;&gt;FALSE), 0)), "No Match in AOM")</f>
        <v>AOM_001575</v>
      </c>
      <c r="S497" t="str" cm="1">
        <f t="array" ref="S497">IFERROR(IF(INDEX(AOM[Scientific Name], MATCH(1, (AOM[Edge_Value]=ani_diet!D497)*(AOM[Is_Ani_Diet_Ingredient]&lt;&gt;FALSE), 0))=0, "", INDEX(AOM[Scientific Name], MATCH(1, (AOM[Edge_Value]=ani_diet!D497)*(AOM[Is_Ani_Diet_Ingredient]&lt;&gt;FALSE), 0))), "No Match in AOM")</f>
        <v>Crotalaria ochroleuca</v>
      </c>
      <c r="T497" t="str" cm="1">
        <f t="array" ref="T497">IF((S497&lt;&gt;"")*(S497&lt;&gt;"No Match in AOM"),IF(J497&lt;&gt;"",_xlfn.TEXTJOIN(";",TRUE,CONCATENATE(_xlfn.TEXTSPLIT(S497,";",TRUE,FALSE)," ",J497)),S497),"")</f>
        <v>Crotalaria ochroleuca</v>
      </c>
    </row>
    <row r="498" spans="1:20">
      <c r="A498" s="30" t="s">
        <v>26229</v>
      </c>
      <c r="B498" s="55" t="s">
        <v>3795</v>
      </c>
      <c r="C498" s="56" t="str">
        <f>_xlfn.TEXTJOIN(" ",TRUE,B498,IF(ISBLANK(J498),"",_xlfn.TEXTSPLIT(J498,";")))</f>
        <v>Crotalaria ochroleuca</v>
      </c>
      <c r="D498" s="56" t="str">
        <f>_xlfn.TEXTJOIN(" ",TRUE,B498,IF(ISBLANK(J498),"",_xlfn.TEXTSPLIT(J498,";")),IF(ISBLANK(H498),"",_xlfn.TEXTSPLIT(H498,";")))</f>
        <v>Crotalaria ochroleuca Dried</v>
      </c>
      <c r="E498" s="56" t="str">
        <f>_xlfn.TEXTJOIN(" ",TRUE,B498,F498,IF(ISBLANK(J498),"",_xlfn.TEXTSPLIT(J498,";")),IF(ISBLANK(G498),"",_xlfn.TEXTSPLIT(G498,";")))</f>
        <v>Crotalaria ochroleuca Marajea Hay</v>
      </c>
      <c r="F498" s="55" t="s">
        <v>26230</v>
      </c>
      <c r="G498" s="55" t="s">
        <v>17482</v>
      </c>
      <c r="H498" s="55" t="s">
        <v>17480</v>
      </c>
      <c r="L498" s="32" t="s">
        <v>324</v>
      </c>
      <c r="R498" t="str" cm="1">
        <f t="array" ref="R498">IFERROR(INDEX(AOM[AOM], MATCH(1, (AOM[Edge_Value]=ani_diet!D498)*(AOM[Is_Ani_Diet_Ingredient]&lt;&gt;FALSE), 0)), "No Match in AOM")</f>
        <v>AOM_001728</v>
      </c>
      <c r="S498" t="str" cm="1">
        <f t="array" ref="S498">IFERROR(IF(INDEX(AOM[Scientific Name], MATCH(1, (AOM[Edge_Value]=ani_diet!D498)*(AOM[Is_Ani_Diet_Ingredient]&lt;&gt;FALSE), 0))=0, "", INDEX(AOM[Scientific Name], MATCH(1, (AOM[Edge_Value]=ani_diet!D498)*(AOM[Is_Ani_Diet_Ingredient]&lt;&gt;FALSE), 0))), "No Match in AOM")</f>
        <v>Crotalaria ochroleuca</v>
      </c>
      <c r="T498" t="str" cm="1">
        <f t="array" ref="T498">IF((S498&lt;&gt;"")*(S498&lt;&gt;"No Match in AOM"),IF(J498&lt;&gt;"",_xlfn.TEXTJOIN(";",TRUE,CONCATENATE(_xlfn.TEXTSPLIT(S498,";",TRUE,FALSE)," ",J498)),S498),"")</f>
        <v>Crotalaria ochroleuca</v>
      </c>
    </row>
    <row r="499" spans="1:20">
      <c r="A499" s="30" t="s">
        <v>26231</v>
      </c>
      <c r="B499" s="55" t="s">
        <v>20965</v>
      </c>
      <c r="C499" s="56" t="str">
        <f>_xlfn.TEXTJOIN(" ",TRUE,B499,IF(ISBLANK(J499),"",_xlfn.TEXTSPLIT(J499,";")))</f>
        <v>Cynadon dactylon</v>
      </c>
      <c r="D499" s="56" t="str">
        <f>_xlfn.TEXTJOIN(" ",TRUE,B499,IF(ISBLANK(J499),"",_xlfn.TEXTSPLIT(J499,";")),IF(ISBLANK(H499),"",_xlfn.TEXTSPLIT(H499,";")))</f>
        <v>Cynadon dactylon</v>
      </c>
      <c r="E499" s="56" t="str">
        <f>_xlfn.TEXTJOIN(" ",TRUE,B499,F499,IF(ISBLANK(J499),"",_xlfn.TEXTSPLIT(J499,";")),IF(ISBLANK(G499),"",_xlfn.TEXTSPLIT(G499,";")))</f>
        <v>Cynadon dactylon</v>
      </c>
      <c r="R499" t="str" cm="1">
        <f t="array" ref="R499">IFERROR(INDEX(AOM[AOM], MATCH(1, (AOM[Edge_Value]=ani_diet!D499)*(AOM[Is_Ani_Diet_Ingredient]&lt;&gt;FALSE), 0)), "No Match in AOM")</f>
        <v>AOM_001462</v>
      </c>
      <c r="S499" t="str" cm="1">
        <f t="array" ref="S499">IFERROR(IF(INDEX(AOM[Scientific Name], MATCH(1, (AOM[Edge_Value]=ani_diet!D499)*(AOM[Is_Ani_Diet_Ingredient]&lt;&gt;FALSE), 0))=0, "", INDEX(AOM[Scientific Name], MATCH(1, (AOM[Edge_Value]=ani_diet!D499)*(AOM[Is_Ani_Diet_Ingredient]&lt;&gt;FALSE), 0))), "No Match in AOM")</f>
        <v>Cynadon dactylon</v>
      </c>
      <c r="T499" t="str" cm="1">
        <f t="array" ref="T499">IF((S499&lt;&gt;"")*(S499&lt;&gt;"No Match in AOM"),IF(J499&lt;&gt;"",_xlfn.TEXTJOIN(";",TRUE,CONCATENATE(_xlfn.TEXTSPLIT(S499,";",TRUE,FALSE)," ",J499)),S499),"")</f>
        <v>Cynadon dactylon</v>
      </c>
    </row>
    <row r="500" spans="1:20">
      <c r="A500" s="30" t="s">
        <v>26232</v>
      </c>
      <c r="B500" s="55" t="s">
        <v>20965</v>
      </c>
      <c r="C500" s="56" t="str">
        <f>_xlfn.TEXTJOIN(" ",TRUE,B500,IF(ISBLANK(J500),"",_xlfn.TEXTSPLIT(J500,";")))</f>
        <v>Cynadon dactylon</v>
      </c>
      <c r="D500" s="56" t="str">
        <f>_xlfn.TEXTJOIN(" ",TRUE,B500,IF(ISBLANK(J500),"",_xlfn.TEXTSPLIT(J500,";")),IF(ISBLANK(H500),"",_xlfn.TEXTSPLIT(H500,";")))</f>
        <v>Cynadon dactylon</v>
      </c>
      <c r="E500" s="56" t="str">
        <f>_xlfn.TEXTJOIN(" ",TRUE,B500,F500,IF(ISBLANK(J500),"",_xlfn.TEXTSPLIT(J500,";")),IF(ISBLANK(G500),"",_xlfn.TEXTSPLIT(G500,";")))</f>
        <v>Cynadon dactylon Chopped</v>
      </c>
      <c r="G500" s="55" t="s">
        <v>6195</v>
      </c>
      <c r="R500" t="str" cm="1">
        <f t="array" ref="R500">IFERROR(INDEX(AOM[AOM], MATCH(1, (AOM[Edge_Value]=ani_diet!D500)*(AOM[Is_Ani_Diet_Ingredient]&lt;&gt;FALSE), 0)), "No Match in AOM")</f>
        <v>AOM_001462</v>
      </c>
      <c r="S500" t="str" cm="1">
        <f t="array" ref="S500">IFERROR(IF(INDEX(AOM[Scientific Name], MATCH(1, (AOM[Edge_Value]=ani_diet!D500)*(AOM[Is_Ani_Diet_Ingredient]&lt;&gt;FALSE), 0))=0, "", INDEX(AOM[Scientific Name], MATCH(1, (AOM[Edge_Value]=ani_diet!D500)*(AOM[Is_Ani_Diet_Ingredient]&lt;&gt;FALSE), 0))), "No Match in AOM")</f>
        <v>Cynadon dactylon</v>
      </c>
      <c r="T500" t="str" cm="1">
        <f t="array" ref="T500">IF((S500&lt;&gt;"")*(S500&lt;&gt;"No Match in AOM"),IF(J500&lt;&gt;"",_xlfn.TEXTJOIN(";",TRUE,CONCATENATE(_xlfn.TEXTSPLIT(S500,";",TRUE,FALSE)," ",J500)),S500),"")</f>
        <v>Cynadon dactylon</v>
      </c>
    </row>
    <row r="501" spans="1:20">
      <c r="A501" s="30" t="s">
        <v>26233</v>
      </c>
      <c r="B501" s="55" t="s">
        <v>20965</v>
      </c>
      <c r="C501" s="56" t="str">
        <f>_xlfn.TEXTJOIN(" ",TRUE,B501,IF(ISBLANK(J501),"",_xlfn.TEXTSPLIT(J501,";")))</f>
        <v>Cynadon dactylon</v>
      </c>
      <c r="D501" s="56" t="str">
        <f>_xlfn.TEXTJOIN(" ",TRUE,B501,IF(ISBLANK(J501),"",_xlfn.TEXTSPLIT(J501,";")),IF(ISBLANK(H501),"",_xlfn.TEXTSPLIT(H501,";")))</f>
        <v>Cynadon dactylon Dried</v>
      </c>
      <c r="E501" s="56" t="str">
        <f>_xlfn.TEXTJOIN(" ",TRUE,B501,F501,IF(ISBLANK(J501),"",_xlfn.TEXTSPLIT(J501,";")),IF(ISBLANK(G501),"",_xlfn.TEXTSPLIT(G501,";")))</f>
        <v>Cynadon dactylon Hay</v>
      </c>
      <c r="G501" s="55" t="s">
        <v>17482</v>
      </c>
      <c r="H501" s="55" t="s">
        <v>17480</v>
      </c>
      <c r="L501" s="32" t="s">
        <v>324</v>
      </c>
      <c r="R501" t="str" cm="1">
        <f t="array" ref="R501">IFERROR(INDEX(AOM[AOM], MATCH(1, (AOM[Edge_Value]=ani_diet!D501)*(AOM[Is_Ani_Diet_Ingredient]&lt;&gt;FALSE), 0)), "No Match in AOM")</f>
        <v>AOM_001649</v>
      </c>
      <c r="S501" t="str" cm="1">
        <f t="array" ref="S501">IFERROR(IF(INDEX(AOM[Scientific Name], MATCH(1, (AOM[Edge_Value]=ani_diet!D501)*(AOM[Is_Ani_Diet_Ingredient]&lt;&gt;FALSE), 0))=0, "", INDEX(AOM[Scientific Name], MATCH(1, (AOM[Edge_Value]=ani_diet!D501)*(AOM[Is_Ani_Diet_Ingredient]&lt;&gt;FALSE), 0))), "No Match in AOM")</f>
        <v>Cynadon dactylon</v>
      </c>
      <c r="T501" t="str" cm="1">
        <f t="array" ref="T501">IF((S501&lt;&gt;"")*(S501&lt;&gt;"No Match in AOM"),IF(J501&lt;&gt;"",_xlfn.TEXTJOIN(";",TRUE,CONCATENATE(_xlfn.TEXTSPLIT(S501,";",TRUE,FALSE)," ",J501)),S501),"")</f>
        <v>Cynadon dactylon</v>
      </c>
    </row>
    <row r="502" spans="1:20">
      <c r="A502" s="30" t="s">
        <v>26234</v>
      </c>
      <c r="B502" s="55" t="s">
        <v>20965</v>
      </c>
      <c r="C502" s="56" t="str">
        <f>_xlfn.TEXTJOIN(" ",TRUE,B502,IF(ISBLANK(J502),"",_xlfn.TEXTSPLIT(J502,";")))</f>
        <v>Cynadon dactylon</v>
      </c>
      <c r="D502" s="56" t="str">
        <f>_xlfn.TEXTJOIN(" ",TRUE,B502,IF(ISBLANK(J502),"",_xlfn.TEXTSPLIT(J502,";")),IF(ISBLANK(H502),"",_xlfn.TEXTSPLIT(H502,";")))</f>
        <v>Cynadon dactylon Dried</v>
      </c>
      <c r="E502" s="56" t="str">
        <f>_xlfn.TEXTJOIN(" ",TRUE,B502,F502,IF(ISBLANK(J502),"",_xlfn.TEXTSPLIT(J502,";")),IF(ISBLANK(G502),"",_xlfn.TEXTSPLIT(G502,";")))</f>
        <v>Cynadon dactylon Chopped Dried</v>
      </c>
      <c r="G502" s="55" t="s">
        <v>25774</v>
      </c>
      <c r="H502" s="55" t="s">
        <v>17480</v>
      </c>
      <c r="L502" s="32" t="s">
        <v>324</v>
      </c>
      <c r="R502" t="str" cm="1">
        <f t="array" ref="R502">IFERROR(INDEX(AOM[AOM], MATCH(1, (AOM[Edge_Value]=ani_diet!D502)*(AOM[Is_Ani_Diet_Ingredient]&lt;&gt;FALSE), 0)), "No Match in AOM")</f>
        <v>AOM_001649</v>
      </c>
      <c r="S502" t="str" cm="1">
        <f t="array" ref="S502">IFERROR(IF(INDEX(AOM[Scientific Name], MATCH(1, (AOM[Edge_Value]=ani_diet!D502)*(AOM[Is_Ani_Diet_Ingredient]&lt;&gt;FALSE), 0))=0, "", INDEX(AOM[Scientific Name], MATCH(1, (AOM[Edge_Value]=ani_diet!D502)*(AOM[Is_Ani_Diet_Ingredient]&lt;&gt;FALSE), 0))), "No Match in AOM")</f>
        <v>Cynadon dactylon</v>
      </c>
      <c r="T502" t="str" cm="1">
        <f t="array" ref="T502">IF((S502&lt;&gt;"")*(S502&lt;&gt;"No Match in AOM"),IF(J502&lt;&gt;"",_xlfn.TEXTJOIN(";",TRUE,CONCATENATE(_xlfn.TEXTSPLIT(S502,";",TRUE,FALSE)," ",J502)),S502),"")</f>
        <v>Cynadon dactylon</v>
      </c>
    </row>
    <row r="503" spans="1:20">
      <c r="A503" s="30" t="s">
        <v>20975</v>
      </c>
      <c r="B503" s="55" t="s">
        <v>20975</v>
      </c>
      <c r="C503" s="56" t="str">
        <f>_xlfn.TEXTJOIN(" ",TRUE,B503,IF(ISBLANK(J503),"",_xlfn.TEXTSPLIT(J503,";")))</f>
        <v>Cynadon plectostachyus</v>
      </c>
      <c r="D503" s="56" t="str">
        <f>_xlfn.TEXTJOIN(" ",TRUE,B503,IF(ISBLANK(J503),"",_xlfn.TEXTSPLIT(J503,";")),IF(ISBLANK(H503),"",_xlfn.TEXTSPLIT(H503,";")))</f>
        <v>Cynadon plectostachyus</v>
      </c>
      <c r="E503" s="56" t="str">
        <f>_xlfn.TEXTJOIN(" ",TRUE,B503,F503,IF(ISBLANK(J503),"",_xlfn.TEXTSPLIT(J503,";")),IF(ISBLANK(G503),"",_xlfn.TEXTSPLIT(G503,";")))</f>
        <v>Cynadon plectostachyus</v>
      </c>
      <c r="R503" t="str" cm="1">
        <f t="array" ref="R503">IFERROR(INDEX(AOM[AOM], MATCH(1, (AOM[Edge_Value]=ani_diet!D503)*(AOM[Is_Ani_Diet_Ingredient]&lt;&gt;FALSE), 0)), "No Match in AOM")</f>
        <v>AOM_001464</v>
      </c>
      <c r="S503" t="str" cm="1">
        <f t="array" ref="S503">IFERROR(IF(INDEX(AOM[Scientific Name], MATCH(1, (AOM[Edge_Value]=ani_diet!D503)*(AOM[Is_Ani_Diet_Ingredient]&lt;&gt;FALSE), 0))=0, "", INDEX(AOM[Scientific Name], MATCH(1, (AOM[Edge_Value]=ani_diet!D503)*(AOM[Is_Ani_Diet_Ingredient]&lt;&gt;FALSE), 0))), "No Match in AOM")</f>
        <v>Cynadon plectostachyus</v>
      </c>
      <c r="T503" t="str" cm="1">
        <f t="array" ref="T503">IF((S503&lt;&gt;"")*(S503&lt;&gt;"No Match in AOM"),IF(J503&lt;&gt;"",_xlfn.TEXTJOIN(";",TRUE,CONCATENATE(_xlfn.TEXTSPLIT(S503,";",TRUE,FALSE)," ",J503)),S503),"")</f>
        <v>Cynadon plectostachyus</v>
      </c>
    </row>
    <row r="504" spans="1:20">
      <c r="A504" s="30" t="s">
        <v>26235</v>
      </c>
      <c r="B504" s="55" t="s">
        <v>20979</v>
      </c>
      <c r="C504" s="56" t="str">
        <f>_xlfn.TEXTJOIN(" ",TRUE,B504,IF(ISBLANK(J504),"",_xlfn.TEXTSPLIT(J504,";")))</f>
        <v>Cynodon</v>
      </c>
      <c r="D504" s="56" t="str">
        <f>_xlfn.TEXTJOIN(" ",TRUE,B504,IF(ISBLANK(J504),"",_xlfn.TEXTSPLIT(J504,";")),IF(ISBLANK(H504),"",_xlfn.TEXTSPLIT(H504,";")))</f>
        <v>Cynodon</v>
      </c>
      <c r="E504" s="56" t="str">
        <f>_xlfn.TEXTJOIN(" ",TRUE,B504,F504,IF(ISBLANK(J504),"",_xlfn.TEXTSPLIT(J504,";")),IF(ISBLANK(G504),"",_xlfn.TEXTSPLIT(G504,";")))</f>
        <v>Cynodon</v>
      </c>
      <c r="R504" t="str" cm="1">
        <f t="array" ref="R504">IFERROR(INDEX(AOM[AOM], MATCH(1, (AOM[Edge_Value]=ani_diet!D504)*(AOM[Is_Ani_Diet_Ingredient]&lt;&gt;FALSE), 0)), "No Match in AOM")</f>
        <v>AOM_001461</v>
      </c>
      <c r="S504" t="str" cm="1">
        <f t="array" ref="S504">IFERROR(IF(INDEX(AOM[Scientific Name], MATCH(1, (AOM[Edge_Value]=ani_diet!D504)*(AOM[Is_Ani_Diet_Ingredient]&lt;&gt;FALSE), 0))=0, "", INDEX(AOM[Scientific Name], MATCH(1, (AOM[Edge_Value]=ani_diet!D504)*(AOM[Is_Ani_Diet_Ingredient]&lt;&gt;FALSE), 0))), "No Match in AOM")</f>
        <v>Cynodon</v>
      </c>
      <c r="T504" t="str" cm="1">
        <f t="array" ref="T504">IF((S504&lt;&gt;"")*(S504&lt;&gt;"No Match in AOM"),IF(J504&lt;&gt;"",_xlfn.TEXTJOIN(";",TRUE,CONCATENATE(_xlfn.TEXTSPLIT(S504,";",TRUE,FALSE)," ",J504)),S504),"")</f>
        <v>Cynodon</v>
      </c>
    </row>
    <row r="505" spans="1:20">
      <c r="A505" s="30" t="s">
        <v>26236</v>
      </c>
      <c r="B505" s="55" t="s">
        <v>20979</v>
      </c>
      <c r="C505" s="56" t="str">
        <f>_xlfn.TEXTJOIN(" ",TRUE,B505,IF(ISBLANK(J505),"",_xlfn.TEXTSPLIT(J505,";")))</f>
        <v>Cynodon</v>
      </c>
      <c r="D505" s="56" t="str">
        <f>_xlfn.TEXTJOIN(" ",TRUE,B505,IF(ISBLANK(J505),"",_xlfn.TEXTSPLIT(J505,";")),IF(ISBLANK(H505),"",_xlfn.TEXTSPLIT(H505,";")))</f>
        <v>Cynodon Dried</v>
      </c>
      <c r="E505" s="56" t="str">
        <f>_xlfn.TEXTJOIN(" ",TRUE,B505,F505,IF(ISBLANK(J505),"",_xlfn.TEXTSPLIT(J505,";")),IF(ISBLANK(G505),"",_xlfn.TEXTSPLIT(G505,";")))</f>
        <v>Cynodon Chopped Dried</v>
      </c>
      <c r="G505" s="55" t="s">
        <v>25774</v>
      </c>
      <c r="H505" s="55" t="s">
        <v>17480</v>
      </c>
      <c r="R505" t="str" cm="1">
        <f t="array" ref="R505">IFERROR(INDEX(AOM[AOM], MATCH(1, (AOM[Edge_Value]=ani_diet!D505)*(AOM[Is_Ani_Diet_Ingredient]&lt;&gt;FALSE), 0)), "No Match in AOM")</f>
        <v>AOM_006075</v>
      </c>
      <c r="S505" t="str" cm="1">
        <f t="array" ref="S505">IFERROR(IF(INDEX(AOM[Scientific Name], MATCH(1, (AOM[Edge_Value]=ani_diet!D505)*(AOM[Is_Ani_Diet_Ingredient]&lt;&gt;FALSE), 0))=0, "", INDEX(AOM[Scientific Name], MATCH(1, (AOM[Edge_Value]=ani_diet!D505)*(AOM[Is_Ani_Diet_Ingredient]&lt;&gt;FALSE), 0))), "No Match in AOM")</f>
        <v>Cynodon</v>
      </c>
      <c r="T505" t="str" cm="1">
        <f t="array" ref="T505">IF((S505&lt;&gt;"")*(S505&lt;&gt;"No Match in AOM"),IF(J505&lt;&gt;"",_xlfn.TEXTJOIN(";",TRUE,CONCATENATE(_xlfn.TEXTSPLIT(S505,";",TRUE,FALSE)," ",J505)),S505),"")</f>
        <v>Cynodon</v>
      </c>
    </row>
    <row r="506" spans="1:20">
      <c r="A506" s="30" t="s">
        <v>26236</v>
      </c>
      <c r="B506" s="55" t="s">
        <v>20979</v>
      </c>
      <c r="C506" s="56" t="str">
        <f>_xlfn.TEXTJOIN(" ",TRUE,B506,IF(ISBLANK(J506),"",_xlfn.TEXTSPLIT(J506,";")))</f>
        <v>Cynodon</v>
      </c>
      <c r="D506" s="56" t="str">
        <f>_xlfn.TEXTJOIN(" ",TRUE,B506,IF(ISBLANK(J506),"",_xlfn.TEXTSPLIT(J506,";")),IF(ISBLANK(H506),"",_xlfn.TEXTSPLIT(H506,";")))</f>
        <v>Cynodon Dried</v>
      </c>
      <c r="E506" s="56" t="str">
        <f>_xlfn.TEXTJOIN(" ",TRUE,B506,F506,IF(ISBLANK(J506),"",_xlfn.TEXTSPLIT(J506,";")),IF(ISBLANK(G506),"",_xlfn.TEXTSPLIT(G506,";")))</f>
        <v>Cynodon Dried</v>
      </c>
      <c r="G506" s="55" t="s">
        <v>17480</v>
      </c>
      <c r="H506" s="55" t="s">
        <v>17480</v>
      </c>
      <c r="R506" t="str" cm="1">
        <f t="array" ref="R506">IFERROR(INDEX(AOM[AOM], MATCH(1, (AOM[Edge_Value]=ani_diet!D506)*(AOM[Is_Ani_Diet_Ingredient]&lt;&gt;FALSE), 0)), "No Match in AOM")</f>
        <v>AOM_006075</v>
      </c>
      <c r="S506" t="str" cm="1">
        <f t="array" ref="S506">IFERROR(IF(INDEX(AOM[Scientific Name], MATCH(1, (AOM[Edge_Value]=ani_diet!D506)*(AOM[Is_Ani_Diet_Ingredient]&lt;&gt;FALSE), 0))=0, "", INDEX(AOM[Scientific Name], MATCH(1, (AOM[Edge_Value]=ani_diet!D506)*(AOM[Is_Ani_Diet_Ingredient]&lt;&gt;FALSE), 0))), "No Match in AOM")</f>
        <v>Cynodon</v>
      </c>
      <c r="T506" t="str" cm="1">
        <f t="array" ref="T506">IF((S506&lt;&gt;"")*(S506&lt;&gt;"No Match in AOM"),IF(J506&lt;&gt;"",_xlfn.TEXTJOIN(";",TRUE,CONCATENATE(_xlfn.TEXTSPLIT(S506,";",TRUE,FALSE)," ",J506)),S506),"")</f>
        <v>Cynodon</v>
      </c>
    </row>
    <row r="507" spans="1:20">
      <c r="A507" s="30" t="s">
        <v>20986</v>
      </c>
      <c r="B507" s="55" t="s">
        <v>20986</v>
      </c>
      <c r="C507" s="56" t="str">
        <f>_xlfn.TEXTJOIN(" ",TRUE,B507,IF(ISBLANK(J507),"",_xlfn.TEXTSPLIT(J507,";")))</f>
        <v>Cynodon nlemfuensis</v>
      </c>
      <c r="D507" s="56" t="str">
        <f>_xlfn.TEXTJOIN(" ",TRUE,B507,IF(ISBLANK(J507),"",_xlfn.TEXTSPLIT(J507,";")),IF(ISBLANK(H507),"",_xlfn.TEXTSPLIT(H507,";")))</f>
        <v>Cynodon nlemfuensis</v>
      </c>
      <c r="E507" s="56" t="str">
        <f>_xlfn.TEXTJOIN(" ",TRUE,B507,F507,IF(ISBLANK(J507),"",_xlfn.TEXTSPLIT(J507,";")),IF(ISBLANK(G507),"",_xlfn.TEXTSPLIT(G507,";")))</f>
        <v>Cynodon nlemfuensis</v>
      </c>
      <c r="R507" t="str" cm="1">
        <f t="array" ref="R507">IFERROR(INDEX(AOM[AOM], MATCH(1, (AOM[Edge_Value]=ani_diet!D507)*(AOM[Is_Ani_Diet_Ingredient]&lt;&gt;FALSE), 0)), "No Match in AOM")</f>
        <v>AOM_001465</v>
      </c>
      <c r="S507" t="str" cm="1">
        <f t="array" ref="S507">IFERROR(IF(INDEX(AOM[Scientific Name], MATCH(1, (AOM[Edge_Value]=ani_diet!D507)*(AOM[Is_Ani_Diet_Ingredient]&lt;&gt;FALSE), 0))=0, "", INDEX(AOM[Scientific Name], MATCH(1, (AOM[Edge_Value]=ani_diet!D507)*(AOM[Is_Ani_Diet_Ingredient]&lt;&gt;FALSE), 0))), "No Match in AOM")</f>
        <v>Cynodon nlemfuensis</v>
      </c>
      <c r="T507" t="str" cm="1">
        <f t="array" ref="T507">IF((S507&lt;&gt;"")*(S507&lt;&gt;"No Match in AOM"),IF(J507&lt;&gt;"",_xlfn.TEXTJOIN(";",TRUE,CONCATENATE(_xlfn.TEXTSPLIT(S507,";",TRUE,FALSE)," ",J507)),S507),"")</f>
        <v>Cynodon nlemfuensis</v>
      </c>
    </row>
    <row r="508" spans="1:20">
      <c r="A508" s="30" t="s">
        <v>26237</v>
      </c>
      <c r="B508" s="55" t="s">
        <v>20986</v>
      </c>
      <c r="C508" s="56" t="str">
        <f>_xlfn.TEXTJOIN(" ",TRUE,B508,IF(ISBLANK(J508),"",_xlfn.TEXTSPLIT(J508,";")))</f>
        <v>Cynodon nlemfuensis</v>
      </c>
      <c r="D508" s="56" t="str">
        <f>_xlfn.TEXTJOIN(" ",TRUE,B508,IF(ISBLANK(J508),"",_xlfn.TEXTSPLIT(J508,";")),IF(ISBLANK(H508),"",_xlfn.TEXTSPLIT(H508,";")))</f>
        <v>Cynodon nlemfuensis Dried</v>
      </c>
      <c r="E508" s="56" t="str">
        <f>_xlfn.TEXTJOIN(" ",TRUE,B508,F508,IF(ISBLANK(J508),"",_xlfn.TEXTSPLIT(J508,";")),IF(ISBLANK(G508),"",_xlfn.TEXTSPLIT(G508,";")))</f>
        <v>Cynodon nlemfuensis Dried</v>
      </c>
      <c r="G508" s="55" t="s">
        <v>17480</v>
      </c>
      <c r="H508" s="55" t="s">
        <v>17480</v>
      </c>
      <c r="R508" t="str" cm="1">
        <f t="array" ref="R508">IFERROR(INDEX(AOM[AOM], MATCH(1, (AOM[Edge_Value]=ani_diet!D508)*(AOM[Is_Ani_Diet_Ingredient]&lt;&gt;FALSE), 0)), "No Match in AOM")</f>
        <v>AOM_006074</v>
      </c>
      <c r="S508" t="str" cm="1">
        <f t="array" ref="S508">IFERROR(IF(INDEX(AOM[Scientific Name], MATCH(1, (AOM[Edge_Value]=ani_diet!D508)*(AOM[Is_Ani_Diet_Ingredient]&lt;&gt;FALSE), 0))=0, "", INDEX(AOM[Scientific Name], MATCH(1, (AOM[Edge_Value]=ani_diet!D508)*(AOM[Is_Ani_Diet_Ingredient]&lt;&gt;FALSE), 0))), "No Match in AOM")</f>
        <v>Cynodon nlemfuensis</v>
      </c>
      <c r="T508" t="str" cm="1">
        <f t="array" ref="T508">IF((S508&lt;&gt;"")*(S508&lt;&gt;"No Match in AOM"),IF(J508&lt;&gt;"",_xlfn.TEXTJOIN(";",TRUE,CONCATENATE(_xlfn.TEXTSPLIT(S508,";",TRUE,FALSE)," ",J508)),S508),"")</f>
        <v>Cynodon nlemfuensis</v>
      </c>
    </row>
    <row r="509" spans="1:20">
      <c r="A509" s="30" t="s">
        <v>23133</v>
      </c>
      <c r="B509" s="55" t="s">
        <v>23133</v>
      </c>
      <c r="C509" s="56" t="str">
        <f>_xlfn.TEXTJOIN(" ",TRUE,B509,IF(ISBLANK(J509),"",_xlfn.TEXTSPLIT(J509,";")))</f>
        <v>Cyperaceae</v>
      </c>
      <c r="D509" s="56" t="str">
        <f>_xlfn.TEXTJOIN(" ",TRUE,B509,IF(ISBLANK(J509),"",_xlfn.TEXTSPLIT(J509,";")),IF(ISBLANK(H509),"",_xlfn.TEXTSPLIT(H509,";")))</f>
        <v>Cyperaceae</v>
      </c>
      <c r="E509" s="56" t="str">
        <f>_xlfn.TEXTJOIN(" ",TRUE,B509,F509,IF(ISBLANK(J509),"",_xlfn.TEXTSPLIT(J509,";")),IF(ISBLANK(G509),"",_xlfn.TEXTSPLIT(G509,";")))</f>
        <v>Cyperaceae</v>
      </c>
      <c r="R509" t="str" cm="1">
        <f t="array" ref="R509">IFERROR(INDEX(AOM[AOM], MATCH(1, (AOM[Edge_Value]=ani_diet!D509)*(AOM[Is_Ani_Diet_Ingredient]&lt;&gt;FALSE), 0)), "No Match in AOM")</f>
        <v>AOM_001539</v>
      </c>
      <c r="S509" t="str" cm="1">
        <f t="array" ref="S509">IFERROR(IF(INDEX(AOM[Scientific Name], MATCH(1, (AOM[Edge_Value]=ani_diet!D509)*(AOM[Is_Ani_Diet_Ingredient]&lt;&gt;FALSE), 0))=0, "", INDEX(AOM[Scientific Name], MATCH(1, (AOM[Edge_Value]=ani_diet!D509)*(AOM[Is_Ani_Diet_Ingredient]&lt;&gt;FALSE), 0))), "No Match in AOM")</f>
        <v>Cyperaceae</v>
      </c>
      <c r="T509" t="str" cm="1">
        <f t="array" ref="T509">IF((S509&lt;&gt;"")*(S509&lt;&gt;"No Match in AOM"),IF(J509&lt;&gt;"",_xlfn.TEXTJOIN(";",TRUE,CONCATENATE(_xlfn.TEXTSPLIT(S509,";",TRUE,FALSE)," ",J509)),S509),"")</f>
        <v>Cyperaceae</v>
      </c>
    </row>
    <row r="510" spans="1:20">
      <c r="A510" s="30" t="s">
        <v>23137</v>
      </c>
      <c r="B510" s="55" t="s">
        <v>23137</v>
      </c>
      <c r="C510" s="56" t="str">
        <f>_xlfn.TEXTJOIN(" ",TRUE,B510,IF(ISBLANK(J510),"",_xlfn.TEXTSPLIT(J510,";")))</f>
        <v>Cyperus elegantulus</v>
      </c>
      <c r="D510" s="56" t="str">
        <f>_xlfn.TEXTJOIN(" ",TRUE,B510,IF(ISBLANK(J510),"",_xlfn.TEXTSPLIT(J510,";")),IF(ISBLANK(H510),"",_xlfn.TEXTSPLIT(H510,";")))</f>
        <v>Cyperus elegantulus</v>
      </c>
      <c r="E510" s="56" t="str">
        <f>_xlfn.TEXTJOIN(" ",TRUE,B510,F510,IF(ISBLANK(J510),"",_xlfn.TEXTSPLIT(J510,";")),IF(ISBLANK(G510),"",_xlfn.TEXTSPLIT(G510,";")))</f>
        <v>Cyperus elegantulus</v>
      </c>
      <c r="R510" t="str" cm="1">
        <f t="array" ref="R510">IFERROR(INDEX(AOM[AOM], MATCH(1, (AOM[Edge_Value]=ani_diet!D510)*(AOM[Is_Ani_Diet_Ingredient]&lt;&gt;FALSE), 0)), "No Match in AOM")</f>
        <v>AOM_001540</v>
      </c>
      <c r="S510" t="str" cm="1">
        <f t="array" ref="S510">IFERROR(IF(INDEX(AOM[Scientific Name], MATCH(1, (AOM[Edge_Value]=ani_diet!D510)*(AOM[Is_Ani_Diet_Ingredient]&lt;&gt;FALSE), 0))=0, "", INDEX(AOM[Scientific Name], MATCH(1, (AOM[Edge_Value]=ani_diet!D510)*(AOM[Is_Ani_Diet_Ingredient]&lt;&gt;FALSE), 0))), "No Match in AOM")</f>
        <v>Cyperus elegantulus</v>
      </c>
      <c r="T510" t="str" cm="1">
        <f t="array" ref="T510">IF((S510&lt;&gt;"")*(S510&lt;&gt;"No Match in AOM"),IF(J510&lt;&gt;"",_xlfn.TEXTJOIN(";",TRUE,CONCATENATE(_xlfn.TEXTSPLIT(S510,";",TRUE,FALSE)," ",J510)),S510),"")</f>
        <v>Cyperus elegantulus</v>
      </c>
    </row>
    <row r="511" spans="1:20">
      <c r="A511" s="30" t="s">
        <v>23142</v>
      </c>
      <c r="B511" s="55" t="s">
        <v>23142</v>
      </c>
      <c r="C511" s="56" t="str">
        <f>_xlfn.TEXTJOIN(" ",TRUE,B511,IF(ISBLANK(J511),"",_xlfn.TEXTSPLIT(J511,";")))</f>
        <v>Cyperus rotundus</v>
      </c>
      <c r="D511" s="56" t="str">
        <f>_xlfn.TEXTJOIN(" ",TRUE,B511,IF(ISBLANK(J511),"",_xlfn.TEXTSPLIT(J511,";")),IF(ISBLANK(H511),"",_xlfn.TEXTSPLIT(H511,";")))</f>
        <v>Cyperus rotundus</v>
      </c>
      <c r="E511" s="56" t="str">
        <f>_xlfn.TEXTJOIN(" ",TRUE,B511,F511,IF(ISBLANK(J511),"",_xlfn.TEXTSPLIT(J511,";")),IF(ISBLANK(G511),"",_xlfn.TEXTSPLIT(G511,";")))</f>
        <v>Cyperus rotundus</v>
      </c>
      <c r="R511" t="str" cm="1">
        <f t="array" ref="R511">IFERROR(INDEX(AOM[AOM], MATCH(1, (AOM[Edge_Value]=ani_diet!D511)*(AOM[Is_Ani_Diet_Ingredient]&lt;&gt;FALSE), 0)), "No Match in AOM")</f>
        <v>AOM_001541</v>
      </c>
      <c r="S511" t="str" cm="1">
        <f t="array" ref="S511">IFERROR(IF(INDEX(AOM[Scientific Name], MATCH(1, (AOM[Edge_Value]=ani_diet!D511)*(AOM[Is_Ani_Diet_Ingredient]&lt;&gt;FALSE), 0))=0, "", INDEX(AOM[Scientific Name], MATCH(1, (AOM[Edge_Value]=ani_diet!D511)*(AOM[Is_Ani_Diet_Ingredient]&lt;&gt;FALSE), 0))), "No Match in AOM")</f>
        <v>Cyperus rotundus</v>
      </c>
      <c r="T511" t="str" cm="1">
        <f t="array" ref="T511">IF((S511&lt;&gt;"")*(S511&lt;&gt;"No Match in AOM"),IF(J511&lt;&gt;"",_xlfn.TEXTJOIN(";",TRUE,CONCATENATE(_xlfn.TEXTSPLIT(S511,";",TRUE,FALSE)," ",J511)),S511),"")</f>
        <v>Cyperus rotundus</v>
      </c>
    </row>
    <row r="512" spans="1:20">
      <c r="A512" s="185" t="s">
        <v>26238</v>
      </c>
      <c r="B512" s="188" t="s">
        <v>20995</v>
      </c>
      <c r="C512" s="56" t="str">
        <f>_xlfn.TEXTJOIN(" ",TRUE,B512,IF(ISBLANK(J512),"",_xlfn.TEXTSPLIT(J512,";")))</f>
        <v>Dactyloctenium aegyptium</v>
      </c>
      <c r="D512" s="56" t="str">
        <f>_xlfn.TEXTJOIN(" ",TRUE,B512,IF(ISBLANK(J512),"",_xlfn.TEXTSPLIT(J512,";")),IF(ISBLANK(H512),"",_xlfn.TEXTSPLIT(H512,";")))</f>
        <v>Dactyloctenium aegyptium</v>
      </c>
      <c r="E512" s="56" t="str">
        <f>_xlfn.TEXTJOIN(" ",TRUE,B512,F512,IF(ISBLANK(J512),"",_xlfn.TEXTSPLIT(J512,";")),IF(ISBLANK(G512),"",_xlfn.TEXTSPLIT(G512,";")))</f>
        <v>Dactyloctenium aegyptium</v>
      </c>
      <c r="R512" t="str" cm="1">
        <f t="array" ref="R512">IFERROR(INDEX(AOM[AOM], MATCH(1, (AOM[Edge_Value]=ani_diet!D512)*(AOM[Is_Ani_Diet_Ingredient]&lt;&gt;FALSE), 0)), "No Match in AOM")</f>
        <v>AOM_003103</v>
      </c>
      <c r="S512" t="str" cm="1">
        <f t="array" ref="S512">IFERROR(IF(INDEX(AOM[Scientific Name], MATCH(1, (AOM[Edge_Value]=ani_diet!D512)*(AOM[Is_Ani_Diet_Ingredient]&lt;&gt;FALSE), 0))=0, "", INDEX(AOM[Scientific Name], MATCH(1, (AOM[Edge_Value]=ani_diet!D512)*(AOM[Is_Ani_Diet_Ingredient]&lt;&gt;FALSE), 0))), "No Match in AOM")</f>
        <v>Dactyloctenium aegyptium</v>
      </c>
      <c r="T512" t="str" cm="1">
        <f t="array" ref="T512">IF((S512&lt;&gt;"")*(S512&lt;&gt;"No Match in AOM"),IF(J512&lt;&gt;"",_xlfn.TEXTJOIN(";",TRUE,CONCATENATE(_xlfn.TEXTSPLIT(S512,";",TRUE,FALSE)," ",J512)),S512),"")</f>
        <v>Dactyloctenium aegyptium</v>
      </c>
    </row>
    <row r="513" spans="1:20">
      <c r="A513" s="30" t="s">
        <v>26239</v>
      </c>
      <c r="B513" s="55" t="s">
        <v>23435</v>
      </c>
      <c r="C513" s="56" t="str">
        <f>_xlfn.TEXTJOIN(" ",TRUE,B513,IF(ISBLANK(J513),"",_xlfn.TEXTSPLIT(J513,";")))</f>
        <v>Dairy Meal</v>
      </c>
      <c r="D513" s="56" t="str">
        <f>_xlfn.TEXTJOIN(" ",TRUE,B513,IF(ISBLANK(J513),"",_xlfn.TEXTSPLIT(J513,";")),IF(ISBLANK(H513),"",_xlfn.TEXTSPLIT(H513,";")))</f>
        <v>Dairy Meal</v>
      </c>
      <c r="E513" s="56" t="str">
        <f>_xlfn.TEXTJOIN(" ",TRUE,B513,F513,IF(ISBLANK(J513),"",_xlfn.TEXTSPLIT(J513,";")),IF(ISBLANK(G513),"",_xlfn.TEXTSPLIT(G513,";")))</f>
        <v>Dairy Meal</v>
      </c>
      <c r="K513" s="32" t="s">
        <v>324</v>
      </c>
      <c r="L513" s="32" t="s">
        <v>324</v>
      </c>
      <c r="R513" t="str" cm="1">
        <f t="array" ref="R513">IFERROR(INDEX(AOM[AOM], MATCH(1, (AOM[Edge_Value]=ani_diet!D513)*(AOM[Is_Ani_Diet_Ingredient]&lt;&gt;FALSE), 0)), "No Match in AOM")</f>
        <v>AOM_000801</v>
      </c>
      <c r="S513" t="str" cm="1">
        <f t="array" ref="S513">IFERROR(IF(INDEX(AOM[Scientific Name], MATCH(1, (AOM[Edge_Value]=ani_diet!D513)*(AOM[Is_Ani_Diet_Ingredient]&lt;&gt;FALSE), 0))=0, "", INDEX(AOM[Scientific Name], MATCH(1, (AOM[Edge_Value]=ani_diet!D513)*(AOM[Is_Ani_Diet_Ingredient]&lt;&gt;FALSE), 0))), "No Match in AOM")</f>
        <v/>
      </c>
      <c r="T513" t="str" cm="1">
        <f t="array" ref="T513">IF((S513&lt;&gt;"")*(S513&lt;&gt;"No Match in AOM"),IF(J513&lt;&gt;"",_xlfn.TEXTJOIN(";",TRUE,CONCATENATE(_xlfn.TEXTSPLIT(S513,";",TRUE,FALSE)," ",J513)),S513),"")</f>
        <v/>
      </c>
    </row>
    <row r="514" spans="1:20">
      <c r="A514" s="30" t="s">
        <v>21903</v>
      </c>
      <c r="B514" s="55" t="s">
        <v>21903</v>
      </c>
      <c r="C514" s="56" t="str">
        <f>_xlfn.TEXTJOIN(" ",TRUE,B514,IF(ISBLANK(J514),"",_xlfn.TEXTSPLIT(J514,";")))</f>
        <v>Daniellia oliveri</v>
      </c>
      <c r="D514" s="56" t="str">
        <f>_xlfn.TEXTJOIN(" ",TRUE,B514,IF(ISBLANK(J514),"",_xlfn.TEXTSPLIT(J514,";")),IF(ISBLANK(H514),"",_xlfn.TEXTSPLIT(H514,";")))</f>
        <v>Daniellia oliveri</v>
      </c>
      <c r="E514" s="56" t="str">
        <f>_xlfn.TEXTJOIN(" ",TRUE,B514,F514,IF(ISBLANK(J514),"",_xlfn.TEXTSPLIT(J514,";")),IF(ISBLANK(G514),"",_xlfn.TEXTSPLIT(G514,";")))</f>
        <v>Daniellia oliveri</v>
      </c>
      <c r="R514" t="str" cm="1">
        <f t="array" ref="R514">IFERROR(INDEX(AOM[AOM], MATCH(1, (AOM[Edge_Value]=ani_diet!D514)*(AOM[Is_Ani_Diet_Ingredient]&lt;&gt;FALSE), 0)), "No Match in AOM")</f>
        <v>AOM_001139</v>
      </c>
      <c r="S514" t="str" cm="1">
        <f t="array" ref="S514">IFERROR(IF(INDEX(AOM[Scientific Name], MATCH(1, (AOM[Edge_Value]=ani_diet!D514)*(AOM[Is_Ani_Diet_Ingredient]&lt;&gt;FALSE), 0))=0, "", INDEX(AOM[Scientific Name], MATCH(1, (AOM[Edge_Value]=ani_diet!D514)*(AOM[Is_Ani_Diet_Ingredient]&lt;&gt;FALSE), 0))), "No Match in AOM")</f>
        <v>Daniellia oliveri</v>
      </c>
      <c r="T514" t="str" cm="1">
        <f t="array" ref="T514">IF((S514&lt;&gt;"")*(S514&lt;&gt;"No Match in AOM"),IF(J514&lt;&gt;"",_xlfn.TEXTJOIN(";",TRUE,CONCATENATE(_xlfn.TEXTSPLIT(S514,";",TRUE,FALSE)," ",J514)),S514),"")</f>
        <v>Daniellia oliveri</v>
      </c>
    </row>
    <row r="515" spans="1:20">
      <c r="A515" s="30" t="s">
        <v>26240</v>
      </c>
      <c r="B515" s="55" t="s">
        <v>21903</v>
      </c>
      <c r="C515" s="56" t="str">
        <f>_xlfn.TEXTJOIN(" ",TRUE,B515,IF(ISBLANK(J515),"",_xlfn.TEXTSPLIT(J515,";")))</f>
        <v>Daniellia oliveri Leaves</v>
      </c>
      <c r="D515" s="56" t="str">
        <f>_xlfn.TEXTJOIN(" ",TRUE,B515,IF(ISBLANK(J515),"",_xlfn.TEXTSPLIT(J515,";")),IF(ISBLANK(H515),"",_xlfn.TEXTSPLIT(H515,";")))</f>
        <v>Daniellia oliveri Leaves</v>
      </c>
      <c r="E515" s="56" t="str">
        <f>_xlfn.TEXTJOIN(" ",TRUE,B515,F515,IF(ISBLANK(J515),"",_xlfn.TEXTSPLIT(J515,";")),IF(ISBLANK(G515),"",_xlfn.TEXTSPLIT(G515,";")))</f>
        <v>Daniellia oliveri Leaves</v>
      </c>
      <c r="J515" s="55" t="s">
        <v>6187</v>
      </c>
      <c r="R515" t="str" cm="1">
        <f t="array" ref="R515">IFERROR(INDEX(AOM[AOM], MATCH(1, (AOM[Edge_Value]=ani_diet!D515)*(AOM[Is_Ani_Diet_Ingredient]&lt;&gt;FALSE), 0)), "No Match in AOM")</f>
        <v>AOM_001140</v>
      </c>
      <c r="S515" t="str" cm="1">
        <f t="array" ref="S515">IFERROR(IF(INDEX(AOM[Scientific Name], MATCH(1, (AOM[Edge_Value]=ani_diet!D515)*(AOM[Is_Ani_Diet_Ingredient]&lt;&gt;FALSE), 0))=0, "", INDEX(AOM[Scientific Name], MATCH(1, (AOM[Edge_Value]=ani_diet!D515)*(AOM[Is_Ani_Diet_Ingredient]&lt;&gt;FALSE), 0))), "No Match in AOM")</f>
        <v>Daniellia oliveri</v>
      </c>
      <c r="T515" t="str" cm="1">
        <f t="array" ref="T515">IF((S515&lt;&gt;"")*(S515&lt;&gt;"No Match in AOM"),IF(J515&lt;&gt;"",_xlfn.TEXTJOIN(";",TRUE,CONCATENATE(_xlfn.TEXTSPLIT(S515,";",TRUE,FALSE)," ",J515)),S515),"")</f>
        <v>Daniellia oliveri Leaves</v>
      </c>
    </row>
    <row r="516" spans="1:20">
      <c r="A516" s="30" t="s">
        <v>26241</v>
      </c>
      <c r="B516" s="55" t="s">
        <v>21903</v>
      </c>
      <c r="C516" s="56" t="str">
        <f>_xlfn.TEXTJOIN(" ",TRUE,B516,IF(ISBLANK(J516),"",_xlfn.TEXTSPLIT(J516,";")))</f>
        <v>Daniellia oliveri Leaves</v>
      </c>
      <c r="D516" s="56" t="str">
        <f>_xlfn.TEXTJOIN(" ",TRUE,B516,IF(ISBLANK(J516),"",_xlfn.TEXTSPLIT(J516,";")),IF(ISBLANK(H516),"",_xlfn.TEXTSPLIT(H516,";")))</f>
        <v>Daniellia oliveri Leaves Decorticated Dried Ground Roasted</v>
      </c>
      <c r="E516" s="56" t="str">
        <f>_xlfn.TEXTJOIN(" ",TRUE,B516,F516,IF(ISBLANK(J516),"",_xlfn.TEXTSPLIT(J516,";")),IF(ISBLANK(G516),"",_xlfn.TEXTSPLIT(G516,";")))</f>
        <v>Daniellia oliveri Leaves Decorticated Dried Ground Roasted</v>
      </c>
      <c r="G516" s="55" t="s">
        <v>26242</v>
      </c>
      <c r="H516" s="55" t="s">
        <v>26242</v>
      </c>
      <c r="J516" s="55" t="s">
        <v>6187</v>
      </c>
      <c r="R516" t="str" cm="1">
        <f t="array" ref="R516">IFERROR(INDEX(AOM[AOM], MATCH(1, (AOM[Edge_Value]=ani_diet!D516)*(AOM[Is_Ani_Diet_Ingredient]&lt;&gt;FALSE), 0)), "No Match in AOM")</f>
        <v>No Match in AOM</v>
      </c>
      <c r="S516" t="str" cm="1">
        <f t="array" ref="S516">IFERROR(IF(INDEX(AOM[Scientific Name], MATCH(1, (AOM[Edge_Value]=ani_diet!D516)*(AOM[Is_Ani_Diet_Ingredient]&lt;&gt;FALSE), 0))=0, "", INDEX(AOM[Scientific Name], MATCH(1, (AOM[Edge_Value]=ani_diet!D516)*(AOM[Is_Ani_Diet_Ingredient]&lt;&gt;FALSE), 0))), "No Match in AOM")</f>
        <v>No Match in AOM</v>
      </c>
      <c r="T516" t="str" cm="1">
        <f t="array" ref="T516">IF((S516&lt;&gt;"")*(S516&lt;&gt;"No Match in AOM"),IF(J516&lt;&gt;"",_xlfn.TEXTJOIN(";",TRUE,CONCATENATE(_xlfn.TEXTSPLIT(S516,";",TRUE,FALSE)," ",J516)),S516),"")</f>
        <v/>
      </c>
    </row>
    <row r="517" spans="1:20">
      <c r="A517" s="30" t="s">
        <v>26243</v>
      </c>
      <c r="B517" s="55" t="s">
        <v>21903</v>
      </c>
      <c r="C517" s="56" t="str">
        <f>_xlfn.TEXTJOIN(" ",TRUE,B517,IF(ISBLANK(J517),"",_xlfn.TEXTSPLIT(J517,";")))</f>
        <v>Daniellia oliveri Leaves</v>
      </c>
      <c r="D517" s="56" t="str">
        <f>_xlfn.TEXTJOIN(" ",TRUE,B517,IF(ISBLANK(J517),"",_xlfn.TEXTSPLIT(J517,";")),IF(ISBLANK(H517),"",_xlfn.TEXTSPLIT(H517,";")))</f>
        <v>Daniellia oliveri Leaves Dried Ground</v>
      </c>
      <c r="E517" s="56" t="str">
        <f>_xlfn.TEXTJOIN(" ",TRUE,B517,F517,IF(ISBLANK(J517),"",_xlfn.TEXTSPLIT(J517,";")),IF(ISBLANK(G517),"",_xlfn.TEXTSPLIT(G517,";")))</f>
        <v>Daniellia oliveri Leaves Dried Ground</v>
      </c>
      <c r="G517" s="55" t="s">
        <v>25767</v>
      </c>
      <c r="H517" s="55" t="s">
        <v>25767</v>
      </c>
      <c r="J517" s="55" t="s">
        <v>6187</v>
      </c>
      <c r="R517" t="str" cm="1">
        <f t="array" ref="R517">IFERROR(INDEX(AOM[AOM], MATCH(1, (AOM[Edge_Value]=ani_diet!D517)*(AOM[Is_Ani_Diet_Ingredient]&lt;&gt;FALSE), 0)), "No Match in AOM")</f>
        <v>AOM_006077</v>
      </c>
      <c r="S517" t="str" cm="1">
        <f t="array" ref="S517">IFERROR(IF(INDEX(AOM[Scientific Name], MATCH(1, (AOM[Edge_Value]=ani_diet!D517)*(AOM[Is_Ani_Diet_Ingredient]&lt;&gt;FALSE), 0))=0, "", INDEX(AOM[Scientific Name], MATCH(1, (AOM[Edge_Value]=ani_diet!D517)*(AOM[Is_Ani_Diet_Ingredient]&lt;&gt;FALSE), 0))), "No Match in AOM")</f>
        <v>Daniellia oliveri</v>
      </c>
      <c r="T517" t="str" cm="1">
        <f t="array" ref="T517">IF((S517&lt;&gt;"")*(S517&lt;&gt;"No Match in AOM"),IF(J517&lt;&gt;"",_xlfn.TEXTJOIN(";",TRUE,CONCATENATE(_xlfn.TEXTSPLIT(S517,";",TRUE,FALSE)," ",J517)),S517),"")</f>
        <v>Daniellia oliveri Leaves</v>
      </c>
    </row>
    <row r="518" spans="1:20">
      <c r="A518" s="30" t="s">
        <v>26244</v>
      </c>
      <c r="B518" s="55" t="s">
        <v>21903</v>
      </c>
      <c r="C518" s="56" t="str">
        <f>_xlfn.TEXTJOIN(" ",TRUE,B518,IF(ISBLANK(J518),"",_xlfn.TEXTSPLIT(J518,";")))</f>
        <v>Daniellia oliveri Leaves</v>
      </c>
      <c r="D518" s="56" t="str">
        <f>_xlfn.TEXTJOIN(" ",TRUE,B518,IF(ISBLANK(J518),"",_xlfn.TEXTSPLIT(J518,";")),IF(ISBLANK(H518),"",_xlfn.TEXTSPLIT(H518,";")))</f>
        <v>Daniellia oliveri Leaves Wilted</v>
      </c>
      <c r="E518" s="56" t="str">
        <f>_xlfn.TEXTJOIN(" ",TRUE,B518,F518,IF(ISBLANK(J518),"",_xlfn.TEXTSPLIT(J518,";")),IF(ISBLANK(G518),"",_xlfn.TEXTSPLIT(G518,";")))</f>
        <v>Daniellia oliveri Leaves Wilted</v>
      </c>
      <c r="G518" s="55" t="s">
        <v>17481</v>
      </c>
      <c r="H518" s="55" t="s">
        <v>17481</v>
      </c>
      <c r="J518" s="55" t="s">
        <v>6187</v>
      </c>
      <c r="R518" t="str" cm="1">
        <f t="array" ref="R518">IFERROR(INDEX(AOM[AOM], MATCH(1, (AOM[Edge_Value]=ani_diet!D518)*(AOM[Is_Ani_Diet_Ingredient]&lt;&gt;FALSE), 0)), "No Match in AOM")</f>
        <v>AOM_001704</v>
      </c>
      <c r="S518" t="str" cm="1">
        <f t="array" ref="S518">IFERROR(IF(INDEX(AOM[Scientific Name], MATCH(1, (AOM[Edge_Value]=ani_diet!D518)*(AOM[Is_Ani_Diet_Ingredient]&lt;&gt;FALSE), 0))=0, "", INDEX(AOM[Scientific Name], MATCH(1, (AOM[Edge_Value]=ani_diet!D518)*(AOM[Is_Ani_Diet_Ingredient]&lt;&gt;FALSE), 0))), "No Match in AOM")</f>
        <v>Daniellia oliveri</v>
      </c>
      <c r="T518" t="str" cm="1">
        <f t="array" ref="T518">IF((S518&lt;&gt;"")*(S518&lt;&gt;"No Match in AOM"),IF(J518&lt;&gt;"",_xlfn.TEXTJOIN(";",TRUE,CONCATENATE(_xlfn.TEXTSPLIT(S518,";",TRUE,FALSE)," ",J518)),S518),"")</f>
        <v>Daniellia oliveri Leaves</v>
      </c>
    </row>
    <row r="519" spans="1:20">
      <c r="A519" s="30" t="s">
        <v>26245</v>
      </c>
      <c r="B519" s="55" t="s">
        <v>18358</v>
      </c>
      <c r="C519" s="56" t="str">
        <f>_xlfn.TEXTJOIN(" ",TRUE,B519,IF(ISBLANK(J519),"",_xlfn.TEXTSPLIT(J519,";")))</f>
        <v>Danish Fish</v>
      </c>
      <c r="D519" s="56" t="str">
        <f>_xlfn.TEXTJOIN(" ",TRUE,B519,IF(ISBLANK(J519),"",_xlfn.TEXTSPLIT(J519,";")),IF(ISBLANK(H519),"",_xlfn.TEXTSPLIT(H519,";")))</f>
        <v>Danish Fish Ground</v>
      </c>
      <c r="E519" s="56" t="str">
        <f>_xlfn.TEXTJOIN(" ",TRUE,B519,F519,IF(ISBLANK(J519),"",_xlfn.TEXTSPLIT(J519,";")),IF(ISBLANK(G519),"",_xlfn.TEXTSPLIT(G519,";")))</f>
        <v>Danish Fish Ground</v>
      </c>
      <c r="G519" s="55" t="s">
        <v>6052</v>
      </c>
      <c r="H519" s="55" t="s">
        <v>6052</v>
      </c>
      <c r="R519" t="str" cm="1">
        <f t="array" ref="R519">IFERROR(INDEX(AOM[AOM], MATCH(1, (AOM[Edge_Value]=ani_diet!D519)*(AOM[Is_Ani_Diet_Ingredient]&lt;&gt;FALSE), 0)), "No Match in AOM")</f>
        <v>AOM_002005</v>
      </c>
      <c r="S519" t="str" cm="1">
        <f t="array" ref="S519">IFERROR(IF(INDEX(AOM[Scientific Name], MATCH(1, (AOM[Edge_Value]=ani_diet!D519)*(AOM[Is_Ani_Diet_Ingredient]&lt;&gt;FALSE), 0))=0, "", INDEX(AOM[Scientific Name], MATCH(1, (AOM[Edge_Value]=ani_diet!D519)*(AOM[Is_Ani_Diet_Ingredient]&lt;&gt;FALSE), 0))), "No Match in AOM")</f>
        <v/>
      </c>
      <c r="T519" t="str" cm="1">
        <f t="array" ref="T519">IF((S519&lt;&gt;"")*(S519&lt;&gt;"No Match in AOM"),IF(J519&lt;&gt;"",_xlfn.TEXTJOIN(";",TRUE,CONCATENATE(_xlfn.TEXTSPLIT(S519,";",TRUE,FALSE)," ",J519)),S519),"")</f>
        <v/>
      </c>
    </row>
    <row r="520" spans="1:20">
      <c r="A520" s="30" t="s">
        <v>26246</v>
      </c>
      <c r="B520" s="55" t="s">
        <v>16</v>
      </c>
      <c r="C520" s="56" t="str">
        <f>_xlfn.TEXTJOIN(" ",TRUE,B520,IF(ISBLANK(J520),"",_xlfn.TEXTSPLIT(J520,";")))</f>
        <v>Date</v>
      </c>
      <c r="D520" s="56" t="str">
        <f>_xlfn.TEXTJOIN(" ",TRUE,B520,IF(ISBLANK(J520),"",_xlfn.TEXTSPLIT(J520,";")),IF(ISBLANK(H520),"",_xlfn.TEXTSPLIT(H520,";")))</f>
        <v>Date</v>
      </c>
      <c r="E520" s="56" t="str">
        <f>_xlfn.TEXTJOIN(" ",TRUE,B520,F520,IF(ISBLANK(J520),"",_xlfn.TEXTSPLIT(J520,";")),IF(ISBLANK(G520),"",_xlfn.TEXTSPLIT(G520,";")))</f>
        <v>Date Discarded</v>
      </c>
      <c r="F520" s="55" t="s">
        <v>26247</v>
      </c>
      <c r="R520" t="str" cm="1">
        <f t="array" ref="R520">IFERROR(INDEX(AOM[AOM], MATCH(1, (AOM[Edge_Value]=ani_diet!D520)*(AOM[Is_Ani_Diet_Ingredient]&lt;&gt;FALSE), 0)), "No Match in AOM")</f>
        <v>AOM_001311</v>
      </c>
      <c r="S520" t="str" cm="1">
        <f t="array" ref="S520">IFERROR(IF(INDEX(AOM[Scientific Name], MATCH(1, (AOM[Edge_Value]=ani_diet!D520)*(AOM[Is_Ani_Diet_Ingredient]&lt;&gt;FALSE), 0))=0, "", INDEX(AOM[Scientific Name], MATCH(1, (AOM[Edge_Value]=ani_diet!D520)*(AOM[Is_Ani_Diet_Ingredient]&lt;&gt;FALSE), 0))), "No Match in AOM")</f>
        <v>Phoenix dactylifera</v>
      </c>
      <c r="T520" t="str" cm="1">
        <f t="array" ref="T520">IF((S520&lt;&gt;"")*(S520&lt;&gt;"No Match in AOM"),IF(J520&lt;&gt;"",_xlfn.TEXTJOIN(";",TRUE,CONCATENATE(_xlfn.TEXTSPLIT(S520,";",TRUE,FALSE)," ",J520)),S520),"")</f>
        <v>Phoenix dactylifera</v>
      </c>
    </row>
    <row r="521" spans="1:20">
      <c r="A521" s="30" t="s">
        <v>26248</v>
      </c>
      <c r="B521" s="55" t="s">
        <v>16</v>
      </c>
      <c r="C521" s="56" t="str">
        <f>_xlfn.TEXTJOIN(" ",TRUE,B521,IF(ISBLANK(J521),"",_xlfn.TEXTSPLIT(J521,";")))</f>
        <v>Date</v>
      </c>
      <c r="D521" s="56" t="str">
        <f>_xlfn.TEXTJOIN(" ",TRUE,B521,IF(ISBLANK(J521),"",_xlfn.TEXTSPLIT(J521,";")),IF(ISBLANK(H521),"",_xlfn.TEXTSPLIT(H521,";")))</f>
        <v>Date</v>
      </c>
      <c r="E521" s="56" t="str">
        <f>_xlfn.TEXTJOIN(" ",TRUE,B521,F521,IF(ISBLANK(J521),"",_xlfn.TEXTSPLIT(J521,";")),IF(ISBLANK(G521),"",_xlfn.TEXTSPLIT(G521,";")))</f>
        <v>Date</v>
      </c>
      <c r="R521" t="str" cm="1">
        <f t="array" ref="R521">IFERROR(INDEX(AOM[AOM], MATCH(1, (AOM[Edge_Value]=ani_diet!D521)*(AOM[Is_Ani_Diet_Ingredient]&lt;&gt;FALSE), 0)), "No Match in AOM")</f>
        <v>AOM_001311</v>
      </c>
      <c r="S521" t="str" cm="1">
        <f t="array" ref="S521">IFERROR(IF(INDEX(AOM[Scientific Name], MATCH(1, (AOM[Edge_Value]=ani_diet!D521)*(AOM[Is_Ani_Diet_Ingredient]&lt;&gt;FALSE), 0))=0, "", INDEX(AOM[Scientific Name], MATCH(1, (AOM[Edge_Value]=ani_diet!D521)*(AOM[Is_Ani_Diet_Ingredient]&lt;&gt;FALSE), 0))), "No Match in AOM")</f>
        <v>Phoenix dactylifera</v>
      </c>
      <c r="T521" t="str" cm="1">
        <f t="array" ref="T521">IF((S521&lt;&gt;"")*(S521&lt;&gt;"No Match in AOM"),IF(J521&lt;&gt;"",_xlfn.TEXTJOIN(";",TRUE,CONCATENATE(_xlfn.TEXTSPLIT(S521,";",TRUE,FALSE)," ",J521)),S521),"")</f>
        <v>Phoenix dactylifera</v>
      </c>
    </row>
    <row r="522" spans="1:20">
      <c r="A522" s="30" t="s">
        <v>26249</v>
      </c>
      <c r="B522" s="55" t="s">
        <v>19275</v>
      </c>
      <c r="C522" s="56" t="str">
        <f>_xlfn.TEXTJOIN(" ",TRUE,B522,IF(ISBLANK(J522),"",_xlfn.TEXTSPLIT(J522,";")))</f>
        <v>Date Cull</v>
      </c>
      <c r="D522" s="56" t="str">
        <f>_xlfn.TEXTJOIN(" ",TRUE,B522,IF(ISBLANK(J522),"",_xlfn.TEXTSPLIT(J522,";")),IF(ISBLANK(H522),"",_xlfn.TEXTSPLIT(H522,";")))</f>
        <v>Date Cull</v>
      </c>
      <c r="E522" s="56" t="str">
        <f>_xlfn.TEXTJOIN(" ",TRUE,B522,F522,IF(ISBLANK(J522),"",_xlfn.TEXTSPLIT(J522,";")),IF(ISBLANK(G522),"",_xlfn.TEXTSPLIT(G522,";")))</f>
        <v>Date Cull</v>
      </c>
      <c r="R522" t="str" cm="1">
        <f t="array" ref="R522">IFERROR(INDEX(AOM[AOM], MATCH(1, (AOM[Edge_Value]=ani_diet!D522)*(AOM[Is_Ani_Diet_Ingredient]&lt;&gt;FALSE), 0)), "No Match in AOM")</f>
        <v>AOM_001815</v>
      </c>
      <c r="S522" t="str" cm="1">
        <f t="array" ref="S522">IFERROR(IF(INDEX(AOM[Scientific Name], MATCH(1, (AOM[Edge_Value]=ani_diet!D522)*(AOM[Is_Ani_Diet_Ingredient]&lt;&gt;FALSE), 0))=0, "", INDEX(AOM[Scientific Name], MATCH(1, (AOM[Edge_Value]=ani_diet!D522)*(AOM[Is_Ani_Diet_Ingredient]&lt;&gt;FALSE), 0))), "No Match in AOM")</f>
        <v>Phoenix dactylifera</v>
      </c>
      <c r="T522" t="str" cm="1">
        <f t="array" ref="T522">IF((S522&lt;&gt;"")*(S522&lt;&gt;"No Match in AOM"),IF(J522&lt;&gt;"",_xlfn.TEXTJOIN(";",TRUE,CONCATENATE(_xlfn.TEXTSPLIT(S522,";",TRUE,FALSE)," ",J522)),S522),"")</f>
        <v>Phoenix dactylifera</v>
      </c>
    </row>
    <row r="523" spans="1:20">
      <c r="A523" s="30" t="s">
        <v>26250</v>
      </c>
      <c r="B523" s="55" t="s">
        <v>19275</v>
      </c>
      <c r="C523" s="56" t="str">
        <f>_xlfn.TEXTJOIN(" ",TRUE,B523,IF(ISBLANK(J523),"",_xlfn.TEXTSPLIT(J523,";")))</f>
        <v>Date Cull</v>
      </c>
      <c r="D523" s="56" t="str">
        <f>_xlfn.TEXTJOIN(" ",TRUE,B523,IF(ISBLANK(J523),"",_xlfn.TEXTSPLIT(J523,";")),IF(ISBLANK(H523),"",_xlfn.TEXTSPLIT(H523,";")))</f>
        <v>Date Cull Dried Ground</v>
      </c>
      <c r="E523" s="56" t="str">
        <f>_xlfn.TEXTJOIN(" ",TRUE,B523,F523,IF(ISBLANK(J523),"",_xlfn.TEXTSPLIT(J523,";")),IF(ISBLANK(G523),"",_xlfn.TEXTSPLIT(G523,";")))</f>
        <v>Date Cull Ground Dried</v>
      </c>
      <c r="G523" s="55" t="s">
        <v>26251</v>
      </c>
      <c r="H523" s="55" t="s">
        <v>25767</v>
      </c>
      <c r="R523" t="str" cm="1">
        <f t="array" ref="R523">IFERROR(INDEX(AOM[AOM], MATCH(1, (AOM[Edge_Value]=ani_diet!D523)*(AOM[Is_Ani_Diet_Ingredient]&lt;&gt;FALSE), 0)), "No Match in AOM")</f>
        <v>AOM_001816</v>
      </c>
      <c r="S523" t="str" cm="1">
        <f t="array" ref="S523">IFERROR(IF(INDEX(AOM[Scientific Name], MATCH(1, (AOM[Edge_Value]=ani_diet!D523)*(AOM[Is_Ani_Diet_Ingredient]&lt;&gt;FALSE), 0))=0, "", INDEX(AOM[Scientific Name], MATCH(1, (AOM[Edge_Value]=ani_diet!D523)*(AOM[Is_Ani_Diet_Ingredient]&lt;&gt;FALSE), 0))), "No Match in AOM")</f>
        <v>Phoenix dactylifera</v>
      </c>
      <c r="T523" t="str" cm="1">
        <f t="array" ref="T523">IF((S523&lt;&gt;"")*(S523&lt;&gt;"No Match in AOM"),IF(J523&lt;&gt;"",_xlfn.TEXTJOIN(";",TRUE,CONCATENATE(_xlfn.TEXTSPLIT(S523,";",TRUE,FALSE)," ",J523)),S523),"")</f>
        <v>Phoenix dactylifera</v>
      </c>
    </row>
    <row r="524" spans="1:20">
      <c r="A524" s="30" t="s">
        <v>26252</v>
      </c>
      <c r="B524" s="55" t="s">
        <v>16</v>
      </c>
      <c r="C524" s="56" t="str">
        <f>_xlfn.TEXTJOIN(" ",TRUE,B524,IF(ISBLANK(J524),"",_xlfn.TEXTSPLIT(J524,";")))</f>
        <v>Date Discarded</v>
      </c>
      <c r="D524" s="56" t="str">
        <f>_xlfn.TEXTJOIN(" ",TRUE,B524,IF(ISBLANK(J524),"",_xlfn.TEXTSPLIT(J524,";")),IF(ISBLANK(H524),"",_xlfn.TEXTSPLIT(H524,";")))</f>
        <v>Date Discarded Ground</v>
      </c>
      <c r="E524" s="56" t="str">
        <f>_xlfn.TEXTJOIN(" ",TRUE,B524,F524,IF(ISBLANK(J524),"",_xlfn.TEXTSPLIT(J524,";")),IF(ISBLANK(G524),"",_xlfn.TEXTSPLIT(G524,";")))</f>
        <v>Date Discarded Ground</v>
      </c>
      <c r="G524" s="55" t="s">
        <v>6052</v>
      </c>
      <c r="H524" s="55" t="s">
        <v>6052</v>
      </c>
      <c r="J524" s="55" t="s">
        <v>26247</v>
      </c>
      <c r="R524" t="str" cm="1">
        <f t="array" ref="R524">IFERROR(INDEX(AOM[AOM], MATCH(1, (AOM[Edge_Value]=ani_diet!D524)*(AOM[Is_Ani_Diet_Ingredient]&lt;&gt;FALSE), 0)), "No Match in AOM")</f>
        <v>AOM_003815</v>
      </c>
      <c r="S524" t="str" cm="1">
        <f t="array" ref="S524">IFERROR(IF(INDEX(AOM[Scientific Name], MATCH(1, (AOM[Edge_Value]=ani_diet!D524)*(AOM[Is_Ani_Diet_Ingredient]&lt;&gt;FALSE), 0))=0, "", INDEX(AOM[Scientific Name], MATCH(1, (AOM[Edge_Value]=ani_diet!D524)*(AOM[Is_Ani_Diet_Ingredient]&lt;&gt;FALSE), 0))), "No Match in AOM")</f>
        <v>Phoenix dactylifera</v>
      </c>
      <c r="T524" t="str" cm="1">
        <f t="array" ref="T524">IF((S524&lt;&gt;"")*(S524&lt;&gt;"No Match in AOM"),IF(J524&lt;&gt;"",_xlfn.TEXTJOIN(";",TRUE,CONCATENATE(_xlfn.TEXTSPLIT(S524,";",TRUE,FALSE)," ",J524)),S524),"")</f>
        <v>Phoenix dactylifera Discarded</v>
      </c>
    </row>
    <row r="525" spans="1:20">
      <c r="A525" s="30" t="s">
        <v>26253</v>
      </c>
      <c r="B525" s="55" t="s">
        <v>16</v>
      </c>
      <c r="C525" s="56" t="str">
        <f>_xlfn.TEXTJOIN(" ",TRUE,B525,IF(ISBLANK(J525),"",_xlfn.TEXTSPLIT(J525,";")))</f>
        <v>Date Discards</v>
      </c>
      <c r="D525" s="56" t="str">
        <f>_xlfn.TEXTJOIN(" ",TRUE,B525,IF(ISBLANK(J525),"",_xlfn.TEXTSPLIT(J525,";")),IF(ISBLANK(H525),"",_xlfn.TEXTSPLIT(H525,";")))</f>
        <v>Date Discards</v>
      </c>
      <c r="E525" s="56" t="str">
        <f>_xlfn.TEXTJOIN(" ",TRUE,B525,F525,IF(ISBLANK(J525),"",_xlfn.TEXTSPLIT(J525,";")),IF(ISBLANK(G525),"",_xlfn.TEXTSPLIT(G525,";")))</f>
        <v>Date Discards</v>
      </c>
      <c r="J525" s="55" t="s">
        <v>25948</v>
      </c>
      <c r="R525" t="str" cm="1">
        <f t="array" ref="R525">IFERROR(INDEX(AOM[AOM], MATCH(1, (AOM[Edge_Value]=ani_diet!D525)*(AOM[Is_Ani_Diet_Ingredient]&lt;&gt;FALSE), 0)), "No Match in AOM")</f>
        <v>AOM_006086</v>
      </c>
      <c r="S525" t="str" cm="1">
        <f t="array" ref="S525">IFERROR(IF(INDEX(AOM[Scientific Name], MATCH(1, (AOM[Edge_Value]=ani_diet!D525)*(AOM[Is_Ani_Diet_Ingredient]&lt;&gt;FALSE), 0))=0, "", INDEX(AOM[Scientific Name], MATCH(1, (AOM[Edge_Value]=ani_diet!D525)*(AOM[Is_Ani_Diet_Ingredient]&lt;&gt;FALSE), 0))), "No Match in AOM")</f>
        <v>Phoenix dactylifera</v>
      </c>
      <c r="T525" t="str" cm="1">
        <f t="array" ref="T525">IF((S525&lt;&gt;"")*(S525&lt;&gt;"No Match in AOM"),IF(J525&lt;&gt;"",_xlfn.TEXTJOIN(";",TRUE,CONCATENATE(_xlfn.TEXTSPLIT(S525,";",TRUE,FALSE)," ",J525)),S525),"")</f>
        <v>Phoenix dactylifera Discards</v>
      </c>
    </row>
    <row r="526" spans="1:20">
      <c r="A526" s="30" t="s">
        <v>26254</v>
      </c>
      <c r="B526" s="55" t="s">
        <v>16</v>
      </c>
      <c r="C526" s="56" t="str">
        <f>_xlfn.TEXTJOIN(" ",TRUE,B526,IF(ISBLANK(J526),"",_xlfn.TEXTSPLIT(J526,";")))</f>
        <v>Date</v>
      </c>
      <c r="D526" s="56" t="str">
        <f>_xlfn.TEXTJOIN(" ",TRUE,B526,IF(ISBLANK(J526),"",_xlfn.TEXTSPLIT(J526,";")),IF(ISBLANK(H526),"",_xlfn.TEXTSPLIT(H526,";")))</f>
        <v>Date Ground</v>
      </c>
      <c r="E526" s="56" t="str">
        <f>_xlfn.TEXTJOIN(" ",TRUE,B526,F526,IF(ISBLANK(J526),"",_xlfn.TEXTSPLIT(J526,";")),IF(ISBLANK(G526),"",_xlfn.TEXTSPLIT(G526,";")))</f>
        <v>Date Ground</v>
      </c>
      <c r="G526" s="55" t="s">
        <v>6052</v>
      </c>
      <c r="H526" s="55" t="s">
        <v>6052</v>
      </c>
      <c r="R526" t="str" cm="1">
        <f t="array" ref="R526">IFERROR(INDEX(AOM[AOM], MATCH(1, (AOM[Edge_Value]=ani_diet!D526)*(AOM[Is_Ani_Diet_Ingredient]&lt;&gt;FALSE), 0)), "No Match in AOM")</f>
        <v>AOM_002353</v>
      </c>
      <c r="S526" t="str" cm="1">
        <f t="array" ref="S526">IFERROR(IF(INDEX(AOM[Scientific Name], MATCH(1, (AOM[Edge_Value]=ani_diet!D526)*(AOM[Is_Ani_Diet_Ingredient]&lt;&gt;FALSE), 0))=0, "", INDEX(AOM[Scientific Name], MATCH(1, (AOM[Edge_Value]=ani_diet!D526)*(AOM[Is_Ani_Diet_Ingredient]&lt;&gt;FALSE), 0))), "No Match in AOM")</f>
        <v>Phoenix dactylifera</v>
      </c>
      <c r="T526" t="str" cm="1">
        <f t="array" ref="T526">IF((S526&lt;&gt;"")*(S526&lt;&gt;"No Match in AOM"),IF(J526&lt;&gt;"",_xlfn.TEXTJOIN(";",TRUE,CONCATENATE(_xlfn.TEXTSPLIT(S526,";",TRUE,FALSE)," ",J526)),S526),"")</f>
        <v>Phoenix dactylifera</v>
      </c>
    </row>
    <row r="527" spans="1:20">
      <c r="A527" s="30" t="s">
        <v>26255</v>
      </c>
      <c r="B527" s="55" t="s">
        <v>16</v>
      </c>
      <c r="C527" s="56" t="str">
        <f>_xlfn.TEXTJOIN(" ",TRUE,B527,IF(ISBLANK(J527),"",_xlfn.TEXTSPLIT(J527,";")))</f>
        <v>Date Leaves</v>
      </c>
      <c r="D527" s="56" t="str">
        <f>_xlfn.TEXTJOIN(" ",TRUE,B527,IF(ISBLANK(J527),"",_xlfn.TEXTSPLIT(J527,";")),IF(ISBLANK(H527),"",_xlfn.TEXTSPLIT(H527,";")))</f>
        <v>Date Leaves</v>
      </c>
      <c r="E527" s="56" t="str">
        <f>_xlfn.TEXTJOIN(" ",TRUE,B527,F527,IF(ISBLANK(J527),"",_xlfn.TEXTSPLIT(J527,";")),IF(ISBLANK(G527),"",_xlfn.TEXTSPLIT(G527,";")))</f>
        <v>Date Leaves</v>
      </c>
      <c r="J527" s="55" t="s">
        <v>6187</v>
      </c>
      <c r="R527" t="str" cm="1">
        <f t="array" ref="R527">IFERROR(INDEX(AOM[AOM], MATCH(1, (AOM[Edge_Value]=ani_diet!D527)*(AOM[Is_Ani_Diet_Ingredient]&lt;&gt;FALSE), 0)), "No Match in AOM")</f>
        <v>AOM_002348</v>
      </c>
      <c r="S527" t="str" cm="1">
        <f t="array" ref="S527">IFERROR(IF(INDEX(AOM[Scientific Name], MATCH(1, (AOM[Edge_Value]=ani_diet!D527)*(AOM[Is_Ani_Diet_Ingredient]&lt;&gt;FALSE), 0))=0, "", INDEX(AOM[Scientific Name], MATCH(1, (AOM[Edge_Value]=ani_diet!D527)*(AOM[Is_Ani_Diet_Ingredient]&lt;&gt;FALSE), 0))), "No Match in AOM")</f>
        <v>Phoenix dactylifera</v>
      </c>
      <c r="T527" t="str" cm="1">
        <f t="array" ref="T527">IF((S527&lt;&gt;"")*(S527&lt;&gt;"No Match in AOM"),IF(J527&lt;&gt;"",_xlfn.TEXTJOIN(";",TRUE,CONCATENATE(_xlfn.TEXTSPLIT(S527,";",TRUE,FALSE)," ",J527)),S527),"")</f>
        <v>Phoenix dactylifera Leaves</v>
      </c>
    </row>
    <row r="528" spans="1:20">
      <c r="A528" s="30" t="s">
        <v>26256</v>
      </c>
      <c r="B528" s="55" t="s">
        <v>16</v>
      </c>
      <c r="C528" s="56" t="str">
        <f>_xlfn.TEXTJOIN(" ",TRUE,B528,IF(ISBLANK(J528),"",_xlfn.TEXTSPLIT(J528,";")))</f>
        <v>Date Leaves</v>
      </c>
      <c r="D528" s="56" t="str">
        <f>_xlfn.TEXTJOIN(" ",TRUE,B528,IF(ISBLANK(J528),"",_xlfn.TEXTSPLIT(J528,";")),IF(ISBLANK(H528),"",_xlfn.TEXTSPLIT(H528,";")))</f>
        <v>Date Leaves Dried</v>
      </c>
      <c r="E528" s="56" t="str">
        <f>_xlfn.TEXTJOIN(" ",TRUE,B528,F528,IF(ISBLANK(J528),"",_xlfn.TEXTSPLIT(J528,";")),IF(ISBLANK(G528),"",_xlfn.TEXTSPLIT(G528,";")))</f>
        <v>Date Leaves Chopped Dried</v>
      </c>
      <c r="G528" s="55" t="s">
        <v>25774</v>
      </c>
      <c r="H528" s="55" t="s">
        <v>17480</v>
      </c>
      <c r="J528" s="55" t="s">
        <v>6187</v>
      </c>
      <c r="R528" t="str" cm="1">
        <f t="array" ref="R528">IFERROR(INDEX(AOM[AOM], MATCH(1, (AOM[Edge_Value]=ani_diet!D528)*(AOM[Is_Ani_Diet_Ingredient]&lt;&gt;FALSE), 0)), "No Match in AOM")</f>
        <v>AOM_006281</v>
      </c>
      <c r="S528" t="str" cm="1">
        <f t="array" ref="S528">IFERROR(IF(INDEX(AOM[Scientific Name], MATCH(1, (AOM[Edge_Value]=ani_diet!D528)*(AOM[Is_Ani_Diet_Ingredient]&lt;&gt;FALSE), 0))=0, "", INDEX(AOM[Scientific Name], MATCH(1, (AOM[Edge_Value]=ani_diet!D528)*(AOM[Is_Ani_Diet_Ingredient]&lt;&gt;FALSE), 0))), "No Match in AOM")</f>
        <v>Phoenix dactylifera</v>
      </c>
      <c r="T528" t="str" cm="1">
        <f t="array" ref="T528">IF((S528&lt;&gt;"")*(S528&lt;&gt;"No Match in AOM"),IF(J528&lt;&gt;"",_xlfn.TEXTJOIN(";",TRUE,CONCATENATE(_xlfn.TEXTSPLIT(S528,";",TRUE,FALSE)," ",J528)),S528),"")</f>
        <v>Phoenix dactylifera Leaves</v>
      </c>
    </row>
    <row r="529" spans="1:20">
      <c r="A529" s="30" t="s">
        <v>26257</v>
      </c>
      <c r="B529" s="55" t="s">
        <v>16</v>
      </c>
      <c r="C529" s="56" t="str">
        <f>_xlfn.TEXTJOIN(" ",TRUE,B529,IF(ISBLANK(J529),"",_xlfn.TEXTSPLIT(J529,";")))</f>
        <v>Date Leaves</v>
      </c>
      <c r="D529" s="56" t="str">
        <f>_xlfn.TEXTJOIN(" ",TRUE,B529,IF(ISBLANK(J529),"",_xlfn.TEXTSPLIT(J529,";")),IF(ISBLANK(H529),"",_xlfn.TEXTSPLIT(H529,";")))</f>
        <v>Date Leaves Dried Enzyme Treated</v>
      </c>
      <c r="E529" s="56" t="str">
        <f>_xlfn.TEXTJOIN(" ",TRUE,B529,F529,IF(ISBLANK(J529),"",_xlfn.TEXTSPLIT(J529,";")),IF(ISBLANK(G529),"",_xlfn.TEXTSPLIT(G529,";")))</f>
        <v>Date Leaves Chopped Dried Enzyme Treated</v>
      </c>
      <c r="G529" s="55" t="s">
        <v>26258</v>
      </c>
      <c r="H529" s="55" t="s">
        <v>26259</v>
      </c>
      <c r="J529" s="55" t="s">
        <v>6187</v>
      </c>
      <c r="R529" t="str" cm="1">
        <f t="array" ref="R529">IFERROR(INDEX(AOM[AOM], MATCH(1, (AOM[Edge_Value]=ani_diet!D529)*(AOM[Is_Ani_Diet_Ingredient]&lt;&gt;FALSE), 0)), "No Match in AOM")</f>
        <v>AOM_006284</v>
      </c>
      <c r="S529" t="str" cm="1">
        <f t="array" ref="S529">IFERROR(IF(INDEX(AOM[Scientific Name], MATCH(1, (AOM[Edge_Value]=ani_diet!D529)*(AOM[Is_Ani_Diet_Ingredient]&lt;&gt;FALSE), 0))=0, "", INDEX(AOM[Scientific Name], MATCH(1, (AOM[Edge_Value]=ani_diet!D529)*(AOM[Is_Ani_Diet_Ingredient]&lt;&gt;FALSE), 0))), "No Match in AOM")</f>
        <v>Phoenix dactylifera</v>
      </c>
      <c r="T529" t="str" cm="1">
        <f t="array" ref="T529">IF((S529&lt;&gt;"")*(S529&lt;&gt;"No Match in AOM"),IF(J529&lt;&gt;"",_xlfn.TEXTJOIN(";",TRUE,CONCATENATE(_xlfn.TEXTSPLIT(S529,";",TRUE,FALSE)," ",J529)),S529),"")</f>
        <v>Phoenix dactylifera Leaves</v>
      </c>
    </row>
    <row r="530" spans="1:20">
      <c r="A530" s="30" t="s">
        <v>26260</v>
      </c>
      <c r="B530" s="55" t="s">
        <v>16</v>
      </c>
      <c r="C530" s="56" t="str">
        <f>_xlfn.TEXTJOIN(" ",TRUE,B530,IF(ISBLANK(J530),"",_xlfn.TEXTSPLIT(J530,";")))</f>
        <v>Date Leaves</v>
      </c>
      <c r="D530" s="56" t="str">
        <f>_xlfn.TEXTJOIN(" ",TRUE,B530,IF(ISBLANK(J530),"",_xlfn.TEXTSPLIT(J530,";")),IF(ISBLANK(H530),"",_xlfn.TEXTSPLIT(H530,";")))</f>
        <v>Date Leaves Ensiled Sprouted Wilted</v>
      </c>
      <c r="E530" s="56" t="str">
        <f>_xlfn.TEXTJOIN(" ",TRUE,B530,F530,IF(ISBLANK(J530),"",_xlfn.TEXTSPLIT(J530,";")),IF(ISBLANK(G530),"",_xlfn.TEXTSPLIT(G530,";")))</f>
        <v>Date Leaves Chopped Ensiled Sprouted Wilted</v>
      </c>
      <c r="G530" s="55" t="s">
        <v>26261</v>
      </c>
      <c r="H530" s="55" t="s">
        <v>26262</v>
      </c>
      <c r="J530" s="55" t="s">
        <v>6187</v>
      </c>
      <c r="R530" t="str" cm="1">
        <f t="array" ref="R530">IFERROR(INDEX(AOM[AOM], MATCH(1, (AOM[Edge_Value]=ani_diet!D530)*(AOM[Is_Ani_Diet_Ingredient]&lt;&gt;FALSE), 0)), "No Match in AOM")</f>
        <v>AOM_006285</v>
      </c>
      <c r="S530" t="str" cm="1">
        <f t="array" ref="S530">IFERROR(IF(INDEX(AOM[Scientific Name], MATCH(1, (AOM[Edge_Value]=ani_diet!D530)*(AOM[Is_Ani_Diet_Ingredient]&lt;&gt;FALSE), 0))=0, "", INDEX(AOM[Scientific Name], MATCH(1, (AOM[Edge_Value]=ani_diet!D530)*(AOM[Is_Ani_Diet_Ingredient]&lt;&gt;FALSE), 0))), "No Match in AOM")</f>
        <v>Phoenix dactylifera</v>
      </c>
      <c r="T530" t="str" cm="1">
        <f t="array" ref="T530">IF((S530&lt;&gt;"")*(S530&lt;&gt;"No Match in AOM"),IF(J530&lt;&gt;"",_xlfn.TEXTJOIN(";",TRUE,CONCATENATE(_xlfn.TEXTSPLIT(S530,";",TRUE,FALSE)," ",J530)),S530),"")</f>
        <v>Phoenix dactylifera Leaves</v>
      </c>
    </row>
    <row r="531" spans="1:20">
      <c r="A531" s="30" t="s">
        <v>26263</v>
      </c>
      <c r="B531" s="55" t="s">
        <v>16</v>
      </c>
      <c r="C531" s="56" t="str">
        <f>_xlfn.TEXTJOIN(" ",TRUE,B531,IF(ISBLANK(J531),"",_xlfn.TEXTSPLIT(J531,";")))</f>
        <v>Date Leaves</v>
      </c>
      <c r="D531" s="56" t="str">
        <f>_xlfn.TEXTJOIN(" ",TRUE,B531,IF(ISBLANK(J531),"",_xlfn.TEXTSPLIT(J531,";")),IF(ISBLANK(H531),"",_xlfn.TEXTSPLIT(H531,";")))</f>
        <v>Date Leaves Ensiled Wilted</v>
      </c>
      <c r="E531" s="56" t="str">
        <f>_xlfn.TEXTJOIN(" ",TRUE,B531,F531,IF(ISBLANK(J531),"",_xlfn.TEXTSPLIT(J531,";")),IF(ISBLANK(G531),"",_xlfn.TEXTSPLIT(G531,";")))</f>
        <v>Date Leaves Chopped Ensiled Wilted</v>
      </c>
      <c r="G531" s="55" t="s">
        <v>25863</v>
      </c>
      <c r="H531" s="55" t="s">
        <v>25864</v>
      </c>
      <c r="J531" s="55" t="s">
        <v>6187</v>
      </c>
      <c r="R531" t="str" cm="1">
        <f t="array" ref="R531">IFERROR(INDEX(AOM[AOM], MATCH(1, (AOM[Edge_Value]=ani_diet!D531)*(AOM[Is_Ani_Diet_Ingredient]&lt;&gt;FALSE), 0)), "No Match in AOM")</f>
        <v>AOM_006283</v>
      </c>
      <c r="S531" t="str" cm="1">
        <f t="array" ref="S531">IFERROR(IF(INDEX(AOM[Scientific Name], MATCH(1, (AOM[Edge_Value]=ani_diet!D531)*(AOM[Is_Ani_Diet_Ingredient]&lt;&gt;FALSE), 0))=0, "", INDEX(AOM[Scientific Name], MATCH(1, (AOM[Edge_Value]=ani_diet!D531)*(AOM[Is_Ani_Diet_Ingredient]&lt;&gt;FALSE), 0))), "No Match in AOM")</f>
        <v>Phoenix dactylifera</v>
      </c>
      <c r="T531" t="str" cm="1">
        <f t="array" ref="T531">IF((S531&lt;&gt;"")*(S531&lt;&gt;"No Match in AOM"),IF(J531&lt;&gt;"",_xlfn.TEXTJOIN(";",TRUE,CONCATENATE(_xlfn.TEXTSPLIT(S531,";",TRUE,FALSE)," ",J531)),S531),"")</f>
        <v>Phoenix dactylifera Leaves</v>
      </c>
    </row>
    <row r="532" spans="1:20">
      <c r="A532" s="30" t="s">
        <v>26264</v>
      </c>
      <c r="B532" s="55" t="s">
        <v>16</v>
      </c>
      <c r="C532" s="56" t="str">
        <f>_xlfn.TEXTJOIN(" ",TRUE,B532,IF(ISBLANK(J532),"",_xlfn.TEXTSPLIT(J532,";")))</f>
        <v>Date Leaves</v>
      </c>
      <c r="D532" s="56" t="str">
        <f>_xlfn.TEXTJOIN(" ",TRUE,B532,IF(ISBLANK(J532),"",_xlfn.TEXTSPLIT(J532,";")),IF(ISBLANK(H532),"",_xlfn.TEXTSPLIT(H532,";")))</f>
        <v>Date Leaves Wilted</v>
      </c>
      <c r="E532" s="56" t="str">
        <f>_xlfn.TEXTJOIN(" ",TRUE,B532,F532,IF(ISBLANK(J532),"",_xlfn.TEXTSPLIT(J532,";")),IF(ISBLANK(G532),"",_xlfn.TEXTSPLIT(G532,";")))</f>
        <v>Date Leaves Chopped Wilted</v>
      </c>
      <c r="G532" s="55" t="s">
        <v>26265</v>
      </c>
      <c r="H532" s="55" t="s">
        <v>17481</v>
      </c>
      <c r="J532" s="55" t="s">
        <v>6187</v>
      </c>
      <c r="R532" t="str" cm="1">
        <f t="array" ref="R532">IFERROR(INDEX(AOM[AOM], MATCH(1, (AOM[Edge_Value]=ani_diet!D532)*(AOM[Is_Ani_Diet_Ingredient]&lt;&gt;FALSE), 0)), "No Match in AOM")</f>
        <v>AOM_006282</v>
      </c>
      <c r="S532" t="str" cm="1">
        <f t="array" ref="S532">IFERROR(IF(INDEX(AOM[Scientific Name], MATCH(1, (AOM[Edge_Value]=ani_diet!D532)*(AOM[Is_Ani_Diet_Ingredient]&lt;&gt;FALSE), 0))=0, "", INDEX(AOM[Scientific Name], MATCH(1, (AOM[Edge_Value]=ani_diet!D532)*(AOM[Is_Ani_Diet_Ingredient]&lt;&gt;FALSE), 0))), "No Match in AOM")</f>
        <v>Phoenix dactylifera</v>
      </c>
      <c r="T532" t="str" cm="1">
        <f t="array" ref="T532">IF((S532&lt;&gt;"")*(S532&lt;&gt;"No Match in AOM"),IF(J532&lt;&gt;"",_xlfn.TEXTJOIN(";",TRUE,CONCATENATE(_xlfn.TEXTSPLIT(S532,";",TRUE,FALSE)," ",J532)),S532),"")</f>
        <v>Phoenix dactylifera Leaves</v>
      </c>
    </row>
    <row r="533" spans="1:20">
      <c r="A533" s="30" t="s">
        <v>26266</v>
      </c>
      <c r="B533" s="55" t="s">
        <v>16</v>
      </c>
      <c r="C533" s="56" t="str">
        <f>_xlfn.TEXTJOIN(" ",TRUE,B533,IF(ISBLANK(J533),"",_xlfn.TEXTSPLIT(J533,";")))</f>
        <v>Date Palm Fronds</v>
      </c>
      <c r="D533" s="56" t="str">
        <f>_xlfn.TEXTJOIN(" ",TRUE,B533,IF(ISBLANK(J533),"",_xlfn.TEXTSPLIT(J533,";")),IF(ISBLANK(H533),"",_xlfn.TEXTSPLIT(H533,";")))</f>
        <v>Date Palm Fronds Ground</v>
      </c>
      <c r="E533" s="56" t="str">
        <f>_xlfn.TEXTJOIN(" ",TRUE,B533,F533,IF(ISBLANK(J533),"",_xlfn.TEXTSPLIT(J533,";")),IF(ISBLANK(G533),"",_xlfn.TEXTSPLIT(G533,";")))</f>
        <v>Date Palm Fronds Ground</v>
      </c>
      <c r="G533" s="55" t="s">
        <v>6052</v>
      </c>
      <c r="H533" s="55" t="s">
        <v>6052</v>
      </c>
      <c r="J533" s="55" t="s">
        <v>26267</v>
      </c>
      <c r="R533" t="str" cm="1">
        <f t="array" ref="R533">IFERROR(INDEX(AOM[AOM], MATCH(1, (AOM[Edge_Value]=ani_diet!D533)*(AOM[Is_Ani_Diet_Ingredient]&lt;&gt;FALSE), 0)), "No Match in AOM")</f>
        <v>AOM_006080</v>
      </c>
      <c r="S533" t="str" cm="1">
        <f t="array" ref="S533">IFERROR(IF(INDEX(AOM[Scientific Name], MATCH(1, (AOM[Edge_Value]=ani_diet!D533)*(AOM[Is_Ani_Diet_Ingredient]&lt;&gt;FALSE), 0))=0, "", INDEX(AOM[Scientific Name], MATCH(1, (AOM[Edge_Value]=ani_diet!D533)*(AOM[Is_Ani_Diet_Ingredient]&lt;&gt;FALSE), 0))), "No Match in AOM")</f>
        <v>Phoenix dactylifera</v>
      </c>
      <c r="T533" t="str" cm="1">
        <f t="array" ref="T533">IF((S533&lt;&gt;"")*(S533&lt;&gt;"No Match in AOM"),IF(J533&lt;&gt;"",_xlfn.TEXTJOIN(";",TRUE,CONCATENATE(_xlfn.TEXTSPLIT(S533,";",TRUE,FALSE)," ",J533)),S533),"")</f>
        <v>Phoenix dactylifera Palm Fronds</v>
      </c>
    </row>
    <row r="534" spans="1:20">
      <c r="A534" s="30" t="s">
        <v>26268</v>
      </c>
      <c r="B534" s="55" t="s">
        <v>16</v>
      </c>
      <c r="C534" s="56" t="str">
        <f>_xlfn.TEXTJOIN(" ",TRUE,B534,IF(ISBLANK(J534),"",_xlfn.TEXTSPLIT(J534,";")))</f>
        <v>Date Seed</v>
      </c>
      <c r="D534" s="56" t="str">
        <f>_xlfn.TEXTJOIN(" ",TRUE,B534,IF(ISBLANK(J534),"",_xlfn.TEXTSPLIT(J534,";")),IF(ISBLANK(H534),"",_xlfn.TEXTSPLIT(H534,";")))</f>
        <v>Date Seed Ground</v>
      </c>
      <c r="E534" s="56" t="str">
        <f>_xlfn.TEXTJOIN(" ",TRUE,B534,F534,IF(ISBLANK(J534),"",_xlfn.TEXTSPLIT(J534,";")),IF(ISBLANK(G534),"",_xlfn.TEXTSPLIT(G534,";")))</f>
        <v>Date Seed Ground</v>
      </c>
      <c r="G534" s="55" t="s">
        <v>6052</v>
      </c>
      <c r="H534" s="55" t="s">
        <v>6052</v>
      </c>
      <c r="J534" s="55" t="s">
        <v>3446</v>
      </c>
      <c r="L534" s="32" t="s">
        <v>324</v>
      </c>
      <c r="N534" t="s">
        <v>2539</v>
      </c>
      <c r="O534" t="s">
        <v>2510</v>
      </c>
      <c r="P534" t="s">
        <v>26269</v>
      </c>
      <c r="Q534" t="s">
        <v>26270</v>
      </c>
      <c r="R534" t="str" cm="1">
        <f t="array" ref="R534">IFERROR(INDEX(AOM[AOM], MATCH(1, (AOM[Edge_Value]=ani_diet!D534)*(AOM[Is_Ani_Diet_Ingredient]&lt;&gt;FALSE), 0)), "No Match in AOM")</f>
        <v>AOM_000596</v>
      </c>
      <c r="S534" t="str" cm="1">
        <f t="array" ref="S534">IFERROR(IF(INDEX(AOM[Scientific Name], MATCH(1, (AOM[Edge_Value]=ani_diet!D534)*(AOM[Is_Ani_Diet_Ingredient]&lt;&gt;FALSE), 0))=0, "", INDEX(AOM[Scientific Name], MATCH(1, (AOM[Edge_Value]=ani_diet!D534)*(AOM[Is_Ani_Diet_Ingredient]&lt;&gt;FALSE), 0))), "No Match in AOM")</f>
        <v>Phoenix dactylifera</v>
      </c>
      <c r="T534" t="str" cm="1">
        <f t="array" ref="T534">IF((S534&lt;&gt;"")*(S534&lt;&gt;"No Match in AOM"),IF(J534&lt;&gt;"",_xlfn.TEXTJOIN(";",TRUE,CONCATENATE(_xlfn.TEXTSPLIT(S534,";",TRUE,FALSE)," ",J534)),S534),"")</f>
        <v>Phoenix dactylifera Seed</v>
      </c>
    </row>
    <row r="535" spans="1:20">
      <c r="A535" s="30" t="s">
        <v>26271</v>
      </c>
      <c r="B535" s="55" t="s">
        <v>21914</v>
      </c>
      <c r="C535" s="56" t="str">
        <f>_xlfn.TEXTJOIN(" ",TRUE,B535,IF(ISBLANK(J535),"",_xlfn.TEXTSPLIT(J535,";")))</f>
        <v>Delonix elata</v>
      </c>
      <c r="D535" s="56" t="str">
        <f>_xlfn.TEXTJOIN(" ",TRUE,B535,IF(ISBLANK(J535),"",_xlfn.TEXTSPLIT(J535,";")),IF(ISBLANK(H535),"",_xlfn.TEXTSPLIT(H535,";")))</f>
        <v>Delonix elata Dried</v>
      </c>
      <c r="E535" s="56" t="str">
        <f>_xlfn.TEXTJOIN(" ",TRUE,B535,F535,IF(ISBLANK(J535),"",_xlfn.TEXTSPLIT(J535,";")),IF(ISBLANK(G535),"",_xlfn.TEXTSPLIT(G535,";")))</f>
        <v>Delonix elata Dried</v>
      </c>
      <c r="G535" s="55" t="s">
        <v>17480</v>
      </c>
      <c r="H535" s="55" t="s">
        <v>17480</v>
      </c>
      <c r="R535" t="str" cm="1">
        <f t="array" ref="R535">IFERROR(INDEX(AOM[AOM], MATCH(1, (AOM[Edge_Value]=ani_diet!D535)*(AOM[Is_Ani_Diet_Ingredient]&lt;&gt;FALSE), 0)), "No Match in AOM")</f>
        <v>AOM_002067</v>
      </c>
      <c r="S535" t="str" cm="1">
        <f t="array" ref="S535">IFERROR(IF(INDEX(AOM[Scientific Name], MATCH(1, (AOM[Edge_Value]=ani_diet!D535)*(AOM[Is_Ani_Diet_Ingredient]&lt;&gt;FALSE), 0))=0, "", INDEX(AOM[Scientific Name], MATCH(1, (AOM[Edge_Value]=ani_diet!D535)*(AOM[Is_Ani_Diet_Ingredient]&lt;&gt;FALSE), 0))), "No Match in AOM")</f>
        <v>Delonix elata</v>
      </c>
      <c r="T535" t="str" cm="1">
        <f t="array" ref="T535">IF((S535&lt;&gt;"")*(S535&lt;&gt;"No Match in AOM"),IF(J535&lt;&gt;"",_xlfn.TEXTJOIN(";",TRUE,CONCATENATE(_xlfn.TEXTSPLIT(S535,";",TRUE,FALSE)," ",J535)),S535),"")</f>
        <v>Delonix elata</v>
      </c>
    </row>
    <row r="536" spans="1:20">
      <c r="A536" s="30" t="s">
        <v>26272</v>
      </c>
      <c r="B536" s="55" t="s">
        <v>21920</v>
      </c>
      <c r="C536" s="56" t="str">
        <f>_xlfn.TEXTJOIN(" ",TRUE,B536,IF(ISBLANK(J536),"",_xlfn.TEXTSPLIT(J536,";")))</f>
        <v>Delonix regia Seed</v>
      </c>
      <c r="D536" s="56" t="str">
        <f>_xlfn.TEXTJOIN(" ",TRUE,B536,IF(ISBLANK(J536),"",_xlfn.TEXTSPLIT(J536,";")),IF(ISBLANK(H536),"",_xlfn.TEXTSPLIT(H536,";")))</f>
        <v>Delonix regia Seed</v>
      </c>
      <c r="E536" s="56" t="str">
        <f>_xlfn.TEXTJOIN(" ",TRUE,B536,F536,IF(ISBLANK(J536),"",_xlfn.TEXTSPLIT(J536,";")),IF(ISBLANK(G536),"",_xlfn.TEXTSPLIT(G536,";")))</f>
        <v>Delonix regia Seed</v>
      </c>
      <c r="J536" s="55" t="s">
        <v>3446</v>
      </c>
      <c r="R536" t="str" cm="1">
        <f t="array" ref="R536">IFERROR(INDEX(AOM[AOM], MATCH(1, (AOM[Edge_Value]=ani_diet!D536)*(AOM[Is_Ani_Diet_Ingredient]&lt;&gt;FALSE), 0)), "No Match in AOM")</f>
        <v>AOM_003919</v>
      </c>
      <c r="S536" t="str" cm="1">
        <f t="array" ref="S536">IFERROR(IF(INDEX(AOM[Scientific Name], MATCH(1, (AOM[Edge_Value]=ani_diet!D536)*(AOM[Is_Ani_Diet_Ingredient]&lt;&gt;FALSE), 0))=0, "", INDEX(AOM[Scientific Name], MATCH(1, (AOM[Edge_Value]=ani_diet!D536)*(AOM[Is_Ani_Diet_Ingredient]&lt;&gt;FALSE), 0))), "No Match in AOM")</f>
        <v>Delonix regia</v>
      </c>
      <c r="T536" t="str" cm="1">
        <f t="array" ref="T536">IF((S536&lt;&gt;"")*(S536&lt;&gt;"No Match in AOM"),IF(J536&lt;&gt;"",_xlfn.TEXTJOIN(";",TRUE,CONCATENATE(_xlfn.TEXTSPLIT(S536,";",TRUE,FALSE)," ",J536)),S536),"")</f>
        <v>Delonix regia Seed</v>
      </c>
    </row>
    <row r="537" spans="1:20">
      <c r="A537" s="30" t="s">
        <v>26273</v>
      </c>
      <c r="B537" s="55" t="s">
        <v>21920</v>
      </c>
      <c r="C537" s="56" t="str">
        <f>_xlfn.TEXTJOIN(" ",TRUE,B537,IF(ISBLANK(J537),"",_xlfn.TEXTSPLIT(J537,";")))</f>
        <v>Delonix regia Seed</v>
      </c>
      <c r="D537" s="56" t="str">
        <f>_xlfn.TEXTJOIN(" ",TRUE,B537,IF(ISBLANK(J537),"",_xlfn.TEXTSPLIT(J537,";")),IF(ISBLANK(H537),"",_xlfn.TEXTSPLIT(H537,";")))</f>
        <v>Delonix regia Seed Alkali Treated Dried Fermented Ground</v>
      </c>
      <c r="E537" s="56" t="str">
        <f>_xlfn.TEXTJOIN(" ",TRUE,B537,F537,IF(ISBLANK(J537),"",_xlfn.TEXTSPLIT(J537,";")),IF(ISBLANK(G537),"",_xlfn.TEXTSPLIT(G537,";")))</f>
        <v>Delonix regia Seed Alkali Treated Dried Fermented Ground</v>
      </c>
      <c r="G537" s="55" t="s">
        <v>26274</v>
      </c>
      <c r="H537" s="55" t="s">
        <v>26274</v>
      </c>
      <c r="J537" s="55" t="s">
        <v>3446</v>
      </c>
      <c r="R537" t="str" cm="1">
        <f t="array" ref="R537">IFERROR(INDEX(AOM[AOM], MATCH(1, (AOM[Edge_Value]=ani_diet!D537)*(AOM[Is_Ani_Diet_Ingredient]&lt;&gt;FALSE), 0)), "No Match in AOM")</f>
        <v>AOM_006219</v>
      </c>
      <c r="S537" t="str" cm="1">
        <f t="array" ref="S537">IFERROR(IF(INDEX(AOM[Scientific Name], MATCH(1, (AOM[Edge_Value]=ani_diet!D537)*(AOM[Is_Ani_Diet_Ingredient]&lt;&gt;FALSE), 0))=0, "", INDEX(AOM[Scientific Name], MATCH(1, (AOM[Edge_Value]=ani_diet!D537)*(AOM[Is_Ani_Diet_Ingredient]&lt;&gt;FALSE), 0))), "No Match in AOM")</f>
        <v>Delonix regia</v>
      </c>
      <c r="T537" t="str" cm="1">
        <f t="array" ref="T537">IF((S537&lt;&gt;"")*(S537&lt;&gt;"No Match in AOM"),IF(J537&lt;&gt;"",_xlfn.TEXTJOIN(";",TRUE,CONCATENATE(_xlfn.TEXTSPLIT(S537,";",TRUE,FALSE)," ",J537)),S537),"")</f>
        <v>Delonix regia Seed</v>
      </c>
    </row>
    <row r="538" spans="1:20">
      <c r="A538" s="30" t="s">
        <v>26275</v>
      </c>
      <c r="B538" s="55" t="s">
        <v>21920</v>
      </c>
      <c r="C538" s="56" t="str">
        <f>_xlfn.TEXTJOIN(" ",TRUE,B538,IF(ISBLANK(J538),"",_xlfn.TEXTSPLIT(J538,";")))</f>
        <v>Delonix regia Seed</v>
      </c>
      <c r="D538" s="56" t="str">
        <f>_xlfn.TEXTJOIN(" ",TRUE,B538,IF(ISBLANK(J538),"",_xlfn.TEXTSPLIT(J538,";")),IF(ISBLANK(H538),"",_xlfn.TEXTSPLIT(H538,";")))</f>
        <v>Delonix regia Seed Dried Ground Roasted</v>
      </c>
      <c r="E538" s="56" t="str">
        <f>_xlfn.TEXTJOIN(" ",TRUE,B538,F538,IF(ISBLANK(J538),"",_xlfn.TEXTSPLIT(J538,";")),IF(ISBLANK(G538),"",_xlfn.TEXTSPLIT(G538,";")))</f>
        <v>Delonix regia Seed Dried Ground Roasted</v>
      </c>
      <c r="G538" s="55" t="s">
        <v>26276</v>
      </c>
      <c r="H538" s="55" t="s">
        <v>26276</v>
      </c>
      <c r="J538" s="55" t="s">
        <v>3446</v>
      </c>
      <c r="R538" t="str" cm="1">
        <f t="array" ref="R538">IFERROR(INDEX(AOM[AOM], MATCH(1, (AOM[Edge_Value]=ani_diet!D538)*(AOM[Is_Ani_Diet_Ingredient]&lt;&gt;FALSE), 0)), "No Match in AOM")</f>
        <v>AOM_006083</v>
      </c>
      <c r="S538" t="str" cm="1">
        <f t="array" ref="S538">IFERROR(IF(INDEX(AOM[Scientific Name], MATCH(1, (AOM[Edge_Value]=ani_diet!D538)*(AOM[Is_Ani_Diet_Ingredient]&lt;&gt;FALSE), 0))=0, "", INDEX(AOM[Scientific Name], MATCH(1, (AOM[Edge_Value]=ani_diet!D538)*(AOM[Is_Ani_Diet_Ingredient]&lt;&gt;FALSE), 0))), "No Match in AOM")</f>
        <v>Delonix regia</v>
      </c>
      <c r="T538" t="str" cm="1">
        <f t="array" ref="T538">IF((S538&lt;&gt;"")*(S538&lt;&gt;"No Match in AOM"),IF(J538&lt;&gt;"",_xlfn.TEXTJOIN(";",TRUE,CONCATENATE(_xlfn.TEXTSPLIT(S538,";",TRUE,FALSE)," ",J538)),S538),"")</f>
        <v>Delonix regia Seed</v>
      </c>
    </row>
    <row r="539" spans="1:20">
      <c r="A539" s="30" t="s">
        <v>26277</v>
      </c>
      <c r="B539" s="55" t="s">
        <v>21920</v>
      </c>
      <c r="C539" s="56" t="str">
        <f>_xlfn.TEXTJOIN(" ",TRUE,B539,IF(ISBLANK(J539),"",_xlfn.TEXTSPLIT(J539,";")))</f>
        <v>Delonix regia Seed</v>
      </c>
      <c r="D539" s="56" t="str">
        <f>_xlfn.TEXTJOIN(" ",TRUE,B539,IF(ISBLANK(J539),"",_xlfn.TEXTSPLIT(J539,";")),IF(ISBLANK(H539),"",_xlfn.TEXTSPLIT(H539,";")))</f>
        <v>Delonix regia Seed Ground</v>
      </c>
      <c r="E539" s="56" t="str">
        <f>_xlfn.TEXTJOIN(" ",TRUE,B539,F539,IF(ISBLANK(J539),"",_xlfn.TEXTSPLIT(J539,";")),IF(ISBLANK(G539),"",_xlfn.TEXTSPLIT(G539,";")))</f>
        <v>Delonix regia Seed Ground</v>
      </c>
      <c r="G539" s="55" t="s">
        <v>6052</v>
      </c>
      <c r="H539" s="55" t="s">
        <v>6052</v>
      </c>
      <c r="J539" s="55" t="s">
        <v>3446</v>
      </c>
      <c r="R539" t="str" cm="1">
        <f t="array" ref="R539">IFERROR(INDEX(AOM[AOM], MATCH(1, (AOM[Edge_Value]=ani_diet!D539)*(AOM[Is_Ani_Diet_Ingredient]&lt;&gt;FALSE), 0)), "No Match in AOM")</f>
        <v>AOM_006081</v>
      </c>
      <c r="S539" t="str" cm="1">
        <f t="array" ref="S539">IFERROR(IF(INDEX(AOM[Scientific Name], MATCH(1, (AOM[Edge_Value]=ani_diet!D539)*(AOM[Is_Ani_Diet_Ingredient]&lt;&gt;FALSE), 0))=0, "", INDEX(AOM[Scientific Name], MATCH(1, (AOM[Edge_Value]=ani_diet!D539)*(AOM[Is_Ani_Diet_Ingredient]&lt;&gt;FALSE), 0))), "No Match in AOM")</f>
        <v>Delonix regia</v>
      </c>
      <c r="T539" t="str" cm="1">
        <f t="array" ref="T539">IF((S539&lt;&gt;"")*(S539&lt;&gt;"No Match in AOM"),IF(J539&lt;&gt;"",_xlfn.TEXTJOIN(";",TRUE,CONCATENATE(_xlfn.TEXTSPLIT(S539,";",TRUE,FALSE)," ",J539)),S539),"")</f>
        <v>Delonix regia Seed</v>
      </c>
    </row>
    <row r="540" spans="1:20">
      <c r="A540" s="30" t="s">
        <v>26278</v>
      </c>
      <c r="B540" s="55" t="s">
        <v>21920</v>
      </c>
      <c r="C540" s="56" t="str">
        <f>_xlfn.TEXTJOIN(" ",TRUE,B540,IF(ISBLANK(J540),"",_xlfn.TEXTSPLIT(J540,";")))</f>
        <v>Delonix regia Seed</v>
      </c>
      <c r="D540" s="56" t="str">
        <f>_xlfn.TEXTJOIN(" ",TRUE,B540,IF(ISBLANK(J540),"",_xlfn.TEXTSPLIT(J540,";")),IF(ISBLANK(H540),"",_xlfn.TEXTSPLIT(H540,";")))</f>
        <v>Delonix regia Seed Ground Roasted</v>
      </c>
      <c r="E540" s="56" t="str">
        <f>_xlfn.TEXTJOIN(" ",TRUE,B540,F540,IF(ISBLANK(J540),"",_xlfn.TEXTSPLIT(J540,";")),IF(ISBLANK(G540),"",_xlfn.TEXTSPLIT(G540,";")))</f>
        <v>Delonix regia Seed Ground Roasted</v>
      </c>
      <c r="G540" s="55" t="s">
        <v>26179</v>
      </c>
      <c r="H540" s="55" t="s">
        <v>26179</v>
      </c>
      <c r="J540" s="55" t="s">
        <v>3446</v>
      </c>
      <c r="R540" t="str" cm="1">
        <f t="array" ref="R540">IFERROR(INDEX(AOM[AOM], MATCH(1, (AOM[Edge_Value]=ani_diet!D540)*(AOM[Is_Ani_Diet_Ingredient]&lt;&gt;FALSE), 0)), "No Match in AOM")</f>
        <v>AOM_006082</v>
      </c>
      <c r="S540" t="str" cm="1">
        <f t="array" ref="S540">IFERROR(IF(INDEX(AOM[Scientific Name], MATCH(1, (AOM[Edge_Value]=ani_diet!D540)*(AOM[Is_Ani_Diet_Ingredient]&lt;&gt;FALSE), 0))=0, "", INDEX(AOM[Scientific Name], MATCH(1, (AOM[Edge_Value]=ani_diet!D540)*(AOM[Is_Ani_Diet_Ingredient]&lt;&gt;FALSE), 0))), "No Match in AOM")</f>
        <v>Delonix regia</v>
      </c>
      <c r="T540" t="str" cm="1">
        <f t="array" ref="T540">IF((S540&lt;&gt;"")*(S540&lt;&gt;"No Match in AOM"),IF(J540&lt;&gt;"",_xlfn.TEXTJOIN(";",TRUE,CONCATENATE(_xlfn.TEXTSPLIT(S540,";",TRUE,FALSE)," ",J540)),S540),"")</f>
        <v>Delonix regia Seed</v>
      </c>
    </row>
    <row r="541" spans="1:20">
      <c r="A541" s="30" t="s">
        <v>26279</v>
      </c>
      <c r="B541" s="55" t="s">
        <v>23147</v>
      </c>
      <c r="C541" s="56" t="str">
        <f>_xlfn.TEXTJOIN(" ",TRUE,B541,IF(ISBLANK(J541),"",_xlfn.TEXTSPLIT(J541,";")))</f>
        <v>Dendrocalamus asper</v>
      </c>
      <c r="D541" s="56" t="str">
        <f>_xlfn.TEXTJOIN(" ",TRUE,B541,IF(ISBLANK(J541),"",_xlfn.TEXTSPLIT(J541,";")),IF(ISBLANK(H541),"",_xlfn.TEXTSPLIT(H541,";")))</f>
        <v>Dendrocalamus asper</v>
      </c>
      <c r="E541" s="56" t="str">
        <f>_xlfn.TEXTJOIN(" ",TRUE,B541,F541,IF(ISBLANK(J541),"",_xlfn.TEXTSPLIT(J541,";")),IF(ISBLANK(G541),"",_xlfn.TEXTSPLIT(G541,";")))</f>
        <v>Dendrocalamus asper Chopped</v>
      </c>
      <c r="G541" s="55" t="s">
        <v>6195</v>
      </c>
      <c r="R541" t="str" cm="1">
        <f t="array" ref="R541">IFERROR(INDEX(AOM[AOM], MATCH(1, (AOM[Edge_Value]=ani_diet!D541)*(AOM[Is_Ani_Diet_Ingredient]&lt;&gt;FALSE), 0)), "No Match in AOM")</f>
        <v>AOM_006354</v>
      </c>
      <c r="S541" t="str" cm="1">
        <f t="array" ref="S541">IFERROR(IF(INDEX(AOM[Scientific Name], MATCH(1, (AOM[Edge_Value]=ani_diet!D541)*(AOM[Is_Ani_Diet_Ingredient]&lt;&gt;FALSE), 0))=0, "", INDEX(AOM[Scientific Name], MATCH(1, (AOM[Edge_Value]=ani_diet!D541)*(AOM[Is_Ani_Diet_Ingredient]&lt;&gt;FALSE), 0))), "No Match in AOM")</f>
        <v>Dendrocalamus asper</v>
      </c>
      <c r="T541" t="str" cm="1">
        <f t="array" ref="T541">IF((S541&lt;&gt;"")*(S541&lt;&gt;"No Match in AOM"),IF(J541&lt;&gt;"",_xlfn.TEXTJOIN(";",TRUE,CONCATENATE(_xlfn.TEXTSPLIT(S541,";",TRUE,FALSE)," ",J541)),S541),"")</f>
        <v>Dendrocalamus asper</v>
      </c>
    </row>
    <row r="542" spans="1:20">
      <c r="A542" s="30" t="s">
        <v>26280</v>
      </c>
      <c r="B542" s="55" t="s">
        <v>23151</v>
      </c>
      <c r="C542" s="56" t="str">
        <f>_xlfn.TEXTJOIN(" ",TRUE,B542,IF(ISBLANK(J542),"",_xlfn.TEXTSPLIT(J542,";")))</f>
        <v>Dendrocalamus giganteus</v>
      </c>
      <c r="D542" s="56" t="str">
        <f>_xlfn.TEXTJOIN(" ",TRUE,B542,IF(ISBLANK(J542),"",_xlfn.TEXTSPLIT(J542,";")),IF(ISBLANK(H542),"",_xlfn.TEXTSPLIT(H542,";")))</f>
        <v>Dendrocalamus giganteus</v>
      </c>
      <c r="E542" s="56" t="str">
        <f>_xlfn.TEXTJOIN(" ",TRUE,B542,F542,IF(ISBLANK(J542),"",_xlfn.TEXTSPLIT(J542,";")),IF(ISBLANK(G542),"",_xlfn.TEXTSPLIT(G542,";")))</f>
        <v>Dendrocalamus giganteus Chopped</v>
      </c>
      <c r="G542" s="55" t="s">
        <v>6195</v>
      </c>
      <c r="R542" t="str" cm="1">
        <f t="array" ref="R542">IFERROR(INDEX(AOM[AOM], MATCH(1, (AOM[Edge_Value]=ani_diet!D542)*(AOM[Is_Ani_Diet_Ingredient]&lt;&gt;FALSE), 0)), "No Match in AOM")</f>
        <v>AOM_006084</v>
      </c>
      <c r="S542" t="str" cm="1">
        <f t="array" ref="S542">IFERROR(IF(INDEX(AOM[Scientific Name], MATCH(1, (AOM[Edge_Value]=ani_diet!D542)*(AOM[Is_Ani_Diet_Ingredient]&lt;&gt;FALSE), 0))=0, "", INDEX(AOM[Scientific Name], MATCH(1, (AOM[Edge_Value]=ani_diet!D542)*(AOM[Is_Ani_Diet_Ingredient]&lt;&gt;FALSE), 0))), "No Match in AOM")</f>
        <v xml:space="preserve">Dendrocalamus giganteus </v>
      </c>
      <c r="T542" t="str" cm="1">
        <f t="array" ref="T542">IF((S542&lt;&gt;"")*(S542&lt;&gt;"No Match in AOM"),IF(J542&lt;&gt;"",_xlfn.TEXTJOIN(";",TRUE,CONCATENATE(_xlfn.TEXTSPLIT(S542,";",TRUE,FALSE)," ",J542)),S542),"")</f>
        <v xml:space="preserve">Dendrocalamus giganteus </v>
      </c>
    </row>
    <row r="543" spans="1:20">
      <c r="A543" s="30" t="s">
        <v>26281</v>
      </c>
      <c r="B543" s="55" t="s">
        <v>23151</v>
      </c>
      <c r="C543" s="56" t="str">
        <f>_xlfn.TEXTJOIN(" ",TRUE,B543,IF(ISBLANK(J543),"",_xlfn.TEXTSPLIT(J543,";")))</f>
        <v>Dendrocalamus giganteus Leaves</v>
      </c>
      <c r="D543" s="56" t="str">
        <f>_xlfn.TEXTJOIN(" ",TRUE,B543,IF(ISBLANK(J543),"",_xlfn.TEXTSPLIT(J543,";")),IF(ISBLANK(H543),"",_xlfn.TEXTSPLIT(H543,";")))</f>
        <v>Dendrocalamus giganteus Leaves</v>
      </c>
      <c r="E543" s="56" t="str">
        <f>_xlfn.TEXTJOIN(" ",TRUE,B543,F543,IF(ISBLANK(J543),"",_xlfn.TEXTSPLIT(J543,";")),IF(ISBLANK(G543),"",_xlfn.TEXTSPLIT(G543,";")))</f>
        <v>Dendrocalamus giganteus Leaves</v>
      </c>
      <c r="J543" s="55" t="s">
        <v>6187</v>
      </c>
      <c r="R543" t="str" cm="1">
        <f t="array" ref="R543">IFERROR(INDEX(AOM[AOM], MATCH(1, (AOM[Edge_Value]=ani_diet!D543)*(AOM[Is_Ani_Diet_Ingredient]&lt;&gt;FALSE), 0)), "No Match in AOM")</f>
        <v>AOM_003896</v>
      </c>
      <c r="S543" t="str" cm="1">
        <f t="array" ref="S543">IFERROR(IF(INDEX(AOM[Scientific Name], MATCH(1, (AOM[Edge_Value]=ani_diet!D543)*(AOM[Is_Ani_Diet_Ingredient]&lt;&gt;FALSE), 0))=0, "", INDEX(AOM[Scientific Name], MATCH(1, (AOM[Edge_Value]=ani_diet!D543)*(AOM[Is_Ani_Diet_Ingredient]&lt;&gt;FALSE), 0))), "No Match in AOM")</f>
        <v xml:space="preserve">Dendrocalamus giganteus </v>
      </c>
      <c r="T543" t="str" cm="1">
        <f t="array" ref="T543">IF((S543&lt;&gt;"")*(S543&lt;&gt;"No Match in AOM"),IF(J543&lt;&gt;"",_xlfn.TEXTJOIN(";",TRUE,CONCATENATE(_xlfn.TEXTSPLIT(S543,";",TRUE,FALSE)," ",J543)),S543),"")</f>
        <v>Dendrocalamus giganteus  Leaves</v>
      </c>
    </row>
    <row r="544" spans="1:20">
      <c r="A544" s="30" t="s">
        <v>26282</v>
      </c>
      <c r="B544" s="55" t="s">
        <v>23156</v>
      </c>
      <c r="C544" s="56" t="str">
        <f>_xlfn.TEXTJOIN(" ",TRUE,B544,IF(ISBLANK(J544),"",_xlfn.TEXTSPLIT(J544,";")))</f>
        <v>Dendrocalamus strictus</v>
      </c>
      <c r="D544" s="56" t="str">
        <f>_xlfn.TEXTJOIN(" ",TRUE,B544,IF(ISBLANK(J544),"",_xlfn.TEXTSPLIT(J544,";")),IF(ISBLANK(H544),"",_xlfn.TEXTSPLIT(H544,";")))</f>
        <v>Dendrocalamus strictus</v>
      </c>
      <c r="E544" s="56" t="str">
        <f>_xlfn.TEXTJOIN(" ",TRUE,B544,F544,IF(ISBLANK(J544),"",_xlfn.TEXTSPLIT(J544,";")),IF(ISBLANK(G544),"",_xlfn.TEXTSPLIT(G544,";")))</f>
        <v>Dendrocalamus strictus Chopped</v>
      </c>
      <c r="G544" s="55" t="s">
        <v>6195</v>
      </c>
      <c r="R544" t="str" cm="1">
        <f t="array" ref="R544">IFERROR(INDEX(AOM[AOM], MATCH(1, (AOM[Edge_Value]=ani_diet!D544)*(AOM[Is_Ani_Diet_Ingredient]&lt;&gt;FALSE), 0)), "No Match in AOM")</f>
        <v>AOM_006355</v>
      </c>
      <c r="S544" t="str" cm="1">
        <f t="array" ref="S544">IFERROR(IF(INDEX(AOM[Scientific Name], MATCH(1, (AOM[Edge_Value]=ani_diet!D544)*(AOM[Is_Ani_Diet_Ingredient]&lt;&gt;FALSE), 0))=0, "", INDEX(AOM[Scientific Name], MATCH(1, (AOM[Edge_Value]=ani_diet!D544)*(AOM[Is_Ani_Diet_Ingredient]&lt;&gt;FALSE), 0))), "No Match in AOM")</f>
        <v>Dendrocalamus strictus</v>
      </c>
      <c r="T544" t="str" cm="1">
        <f t="array" ref="T544">IF((S544&lt;&gt;"")*(S544&lt;&gt;"No Match in AOM"),IF(J544&lt;&gt;"",_xlfn.TEXTJOIN(";",TRUE,CONCATENATE(_xlfn.TEXTSPLIT(S544,";",TRUE,FALSE)," ",J544)),S544),"")</f>
        <v>Dendrocalamus strictus</v>
      </c>
    </row>
    <row r="545" spans="1:20">
      <c r="A545" s="30" t="s">
        <v>22742</v>
      </c>
      <c r="B545" s="55" t="s">
        <v>22742</v>
      </c>
      <c r="C545" s="56" t="str">
        <f>_xlfn.TEXTJOIN(" ",TRUE,B545,IF(ISBLANK(J545),"",_xlfn.TEXTSPLIT(J545,";")))</f>
        <v>Desmodium</v>
      </c>
      <c r="D545" s="56" t="str">
        <f>_xlfn.TEXTJOIN(" ",TRUE,B545,IF(ISBLANK(J545),"",_xlfn.TEXTSPLIT(J545,";")),IF(ISBLANK(H545),"",_xlfn.TEXTSPLIT(H545,";")))</f>
        <v>Desmodium</v>
      </c>
      <c r="E545" s="56" t="str">
        <f>_xlfn.TEXTJOIN(" ",TRUE,B545,F545,IF(ISBLANK(J545),"",_xlfn.TEXTSPLIT(J545,";")),IF(ISBLANK(G545),"",_xlfn.TEXTSPLIT(G545,";")))</f>
        <v>Desmodium</v>
      </c>
      <c r="R545" t="str" cm="1">
        <f t="array" ref="R545">IFERROR(INDEX(AOM[AOM], MATCH(1, (AOM[Edge_Value]=ani_diet!D545)*(AOM[Is_Ani_Diet_Ingredient]&lt;&gt;FALSE), 0)), "No Match in AOM")</f>
        <v>AOM_001209</v>
      </c>
      <c r="S545" t="str" cm="1">
        <f t="array" ref="S545">IFERROR(IF(INDEX(AOM[Scientific Name], MATCH(1, (AOM[Edge_Value]=ani_diet!D545)*(AOM[Is_Ani_Diet_Ingredient]&lt;&gt;FALSE), 0))=0, "", INDEX(AOM[Scientific Name], MATCH(1, (AOM[Edge_Value]=ani_diet!D545)*(AOM[Is_Ani_Diet_Ingredient]&lt;&gt;FALSE), 0))), "No Match in AOM")</f>
        <v xml:space="preserve">Desmodium </v>
      </c>
      <c r="T545" t="str" cm="1">
        <f t="array" ref="T545">IF((S545&lt;&gt;"")*(S545&lt;&gt;"No Match in AOM"),IF(J545&lt;&gt;"",_xlfn.TEXTJOIN(";",TRUE,CONCATENATE(_xlfn.TEXTSPLIT(S545,";",TRUE,FALSE)," ",J545)),S545),"")</f>
        <v xml:space="preserve">Desmodium </v>
      </c>
    </row>
    <row r="546" spans="1:20">
      <c r="A546" s="30" t="s">
        <v>22750</v>
      </c>
      <c r="B546" s="55" t="s">
        <v>22750</v>
      </c>
      <c r="C546" s="56" t="str">
        <f>_xlfn.TEXTJOIN(" ",TRUE,B546,IF(ISBLANK(J546),"",_xlfn.TEXTSPLIT(J546,";")))</f>
        <v>Desmodium distortum</v>
      </c>
      <c r="D546" s="56" t="str">
        <f>_xlfn.TEXTJOIN(" ",TRUE,B546,IF(ISBLANK(J546),"",_xlfn.TEXTSPLIT(J546,";")),IF(ISBLANK(H546),"",_xlfn.TEXTSPLIT(H546,";")))</f>
        <v>Desmodium distortum</v>
      </c>
      <c r="E546" s="56" t="str">
        <f>_xlfn.TEXTJOIN(" ",TRUE,B546,F546,IF(ISBLANK(J546),"",_xlfn.TEXTSPLIT(J546,";")),IF(ISBLANK(G546),"",_xlfn.TEXTSPLIT(G546,";")))</f>
        <v>Desmodium distortum</v>
      </c>
      <c r="N546" t="s">
        <v>2548</v>
      </c>
      <c r="O546" t="s">
        <v>2519</v>
      </c>
      <c r="P546" t="s">
        <v>2548</v>
      </c>
      <c r="Q546" t="s">
        <v>2519</v>
      </c>
      <c r="R546" t="str" cm="1">
        <f t="array" ref="R546">IFERROR(INDEX(AOM[AOM], MATCH(1, (AOM[Edge_Value]=ani_diet!D546)*(AOM[Is_Ani_Diet_Ingredient]&lt;&gt;FALSE), 0)), "No Match in AOM")</f>
        <v>AOM_001211</v>
      </c>
      <c r="S546" t="str" cm="1">
        <f t="array" ref="S546">IFERROR(IF(INDEX(AOM[Scientific Name], MATCH(1, (AOM[Edge_Value]=ani_diet!D546)*(AOM[Is_Ani_Diet_Ingredient]&lt;&gt;FALSE), 0))=0, "", INDEX(AOM[Scientific Name], MATCH(1, (AOM[Edge_Value]=ani_diet!D546)*(AOM[Is_Ani_Diet_Ingredient]&lt;&gt;FALSE), 0))), "No Match in AOM")</f>
        <v>Desmodium distortum</v>
      </c>
      <c r="T546" t="str" cm="1">
        <f t="array" ref="T546">IF((S546&lt;&gt;"")*(S546&lt;&gt;"No Match in AOM"),IF(J546&lt;&gt;"",_xlfn.TEXTJOIN(";",TRUE,CONCATENATE(_xlfn.TEXTSPLIT(S546,";",TRUE,FALSE)," ",J546)),S546),"")</f>
        <v>Desmodium distortum</v>
      </c>
    </row>
    <row r="547" spans="1:20">
      <c r="A547" s="30" t="s">
        <v>26283</v>
      </c>
      <c r="B547" s="55" t="s">
        <v>22750</v>
      </c>
      <c r="C547" s="56" t="str">
        <f>_xlfn.TEXTJOIN(" ",TRUE,B547,IF(ISBLANK(J547),"",_xlfn.TEXTSPLIT(J547,";")))</f>
        <v>Desmodium distortum</v>
      </c>
      <c r="D547" s="56" t="str">
        <f>_xlfn.TEXTJOIN(" ",TRUE,B547,IF(ISBLANK(J547),"",_xlfn.TEXTSPLIT(J547,";")),IF(ISBLANK(H547),"",_xlfn.TEXTSPLIT(H547,";")))</f>
        <v>Desmodium distortum</v>
      </c>
      <c r="E547" s="56" t="str">
        <f>_xlfn.TEXTJOIN(" ",TRUE,B547,F547,IF(ISBLANK(J547),"",_xlfn.TEXTSPLIT(J547,";")),IF(ISBLANK(G547),"",_xlfn.TEXTSPLIT(G547,";")))</f>
        <v>Desmodium distortum Chopped</v>
      </c>
      <c r="G547" s="55" t="s">
        <v>6195</v>
      </c>
      <c r="I547" s="55" t="s">
        <v>6195</v>
      </c>
      <c r="R547" t="str" cm="1">
        <f t="array" ref="R547">IFERROR(INDEX(AOM[AOM], MATCH(1, (AOM[Edge_Value]=ani_diet!D547)*(AOM[Is_Ani_Diet_Ingredient]&lt;&gt;FALSE), 0)), "No Match in AOM")</f>
        <v>AOM_001211</v>
      </c>
      <c r="S547" t="str" cm="1">
        <f t="array" ref="S547">IFERROR(IF(INDEX(AOM[Scientific Name], MATCH(1, (AOM[Edge_Value]=ani_diet!D547)*(AOM[Is_Ani_Diet_Ingredient]&lt;&gt;FALSE), 0))=0, "", INDEX(AOM[Scientific Name], MATCH(1, (AOM[Edge_Value]=ani_diet!D547)*(AOM[Is_Ani_Diet_Ingredient]&lt;&gt;FALSE), 0))), "No Match in AOM")</f>
        <v>Desmodium distortum</v>
      </c>
      <c r="T547" t="str" cm="1">
        <f t="array" ref="T547">IF((S547&lt;&gt;"")*(S547&lt;&gt;"No Match in AOM"),IF(J547&lt;&gt;"",_xlfn.TEXTJOIN(";",TRUE,CONCATENATE(_xlfn.TEXTSPLIT(S547,";",TRUE,FALSE)," ",J547)),S547),"")</f>
        <v>Desmodium distortum</v>
      </c>
    </row>
    <row r="548" spans="1:20">
      <c r="A548" s="30" t="s">
        <v>22744</v>
      </c>
      <c r="B548" s="55" t="s">
        <v>22742</v>
      </c>
      <c r="C548" s="56" t="str">
        <f>_xlfn.TEXTJOIN(" ",TRUE,B548,IF(ISBLANK(J548),"",_xlfn.TEXTSPLIT(J548,";")))</f>
        <v>Desmodium</v>
      </c>
      <c r="D548" s="56" t="str">
        <f>_xlfn.TEXTJOIN(" ",TRUE,B548,IF(ISBLANK(J548),"",_xlfn.TEXTSPLIT(J548,";")),IF(ISBLANK(H548),"",_xlfn.TEXTSPLIT(H548,";")))</f>
        <v>Desmodium Dried</v>
      </c>
      <c r="E548" s="56" t="str">
        <f>_xlfn.TEXTJOIN(" ",TRUE,B548,F548,IF(ISBLANK(J548),"",_xlfn.TEXTSPLIT(J548,";")),IF(ISBLANK(G548),"",_xlfn.TEXTSPLIT(G548,";")))</f>
        <v>Desmodium Hay</v>
      </c>
      <c r="G548" s="55" t="s">
        <v>17482</v>
      </c>
      <c r="H548" s="55" t="s">
        <v>17480</v>
      </c>
      <c r="L548" s="32" t="s">
        <v>324</v>
      </c>
      <c r="R548" t="str" cm="1">
        <f t="array" ref="R548">IFERROR(INDEX(AOM[AOM], MATCH(1, (AOM[Edge_Value]=ani_diet!D548)*(AOM[Is_Ani_Diet_Ingredient]&lt;&gt;FALSE), 0)), "No Match in AOM")</f>
        <v>AOM_001210</v>
      </c>
      <c r="S548" t="str" cm="1">
        <f t="array" ref="S548">IFERROR(IF(INDEX(AOM[Scientific Name], MATCH(1, (AOM[Edge_Value]=ani_diet!D548)*(AOM[Is_Ani_Diet_Ingredient]&lt;&gt;FALSE), 0))=0, "", INDEX(AOM[Scientific Name], MATCH(1, (AOM[Edge_Value]=ani_diet!D548)*(AOM[Is_Ani_Diet_Ingredient]&lt;&gt;FALSE), 0))), "No Match in AOM")</f>
        <v xml:space="preserve">Desmodium </v>
      </c>
      <c r="T548" t="str" cm="1">
        <f t="array" ref="T548">IF((S548&lt;&gt;"")*(S548&lt;&gt;"No Match in AOM"),IF(J548&lt;&gt;"",_xlfn.TEXTJOIN(";",TRUE,CONCATENATE(_xlfn.TEXTSPLIT(S548,";",TRUE,FALSE)," ",J548)),S548),"")</f>
        <v xml:space="preserve">Desmodium </v>
      </c>
    </row>
    <row r="549" spans="1:20">
      <c r="A549" s="30" t="s">
        <v>26284</v>
      </c>
      <c r="B549" s="55" t="s">
        <v>22742</v>
      </c>
      <c r="C549" s="56" t="str">
        <f>_xlfn.TEXTJOIN(" ",TRUE,B549,IF(ISBLANK(J549),"",_xlfn.TEXTSPLIT(J549,";")))</f>
        <v>Desmodium</v>
      </c>
      <c r="D549" s="56" t="str">
        <f>_xlfn.TEXTJOIN(" ",TRUE,B549,IF(ISBLANK(J549),"",_xlfn.TEXTSPLIT(J549,";")),IF(ISBLANK(H549),"",_xlfn.TEXTSPLIT(H549,";")))</f>
        <v>Desmodium Dried</v>
      </c>
      <c r="E549" s="56" t="str">
        <f>_xlfn.TEXTJOIN(" ",TRUE,B549,F549,IF(ISBLANK(J549),"",_xlfn.TEXTSPLIT(J549,";")),IF(ISBLANK(G549),"",_xlfn.TEXTSPLIT(G549,";")))</f>
        <v>Desmodium Hay Chopped</v>
      </c>
      <c r="G549" s="55" t="s">
        <v>25844</v>
      </c>
      <c r="H549" s="55" t="s">
        <v>17480</v>
      </c>
      <c r="I549" s="55" t="s">
        <v>6195</v>
      </c>
      <c r="R549" t="str" cm="1">
        <f t="array" ref="R549">IFERROR(INDEX(AOM[AOM], MATCH(1, (AOM[Edge_Value]=ani_diet!D549)*(AOM[Is_Ani_Diet_Ingredient]&lt;&gt;FALSE), 0)), "No Match in AOM")</f>
        <v>AOM_001210</v>
      </c>
      <c r="S549" t="str" cm="1">
        <f t="array" ref="S549">IFERROR(IF(INDEX(AOM[Scientific Name], MATCH(1, (AOM[Edge_Value]=ani_diet!D549)*(AOM[Is_Ani_Diet_Ingredient]&lt;&gt;FALSE), 0))=0, "", INDEX(AOM[Scientific Name], MATCH(1, (AOM[Edge_Value]=ani_diet!D549)*(AOM[Is_Ani_Diet_Ingredient]&lt;&gt;FALSE), 0))), "No Match in AOM")</f>
        <v xml:space="preserve">Desmodium </v>
      </c>
      <c r="T549" t="str" cm="1">
        <f t="array" ref="T549">IF((S549&lt;&gt;"")*(S549&lt;&gt;"No Match in AOM"),IF(J549&lt;&gt;"",_xlfn.TEXTJOIN(";",TRUE,CONCATENATE(_xlfn.TEXTSPLIT(S549,";",TRUE,FALSE)," ",J549)),S549),"")</f>
        <v xml:space="preserve">Desmodium </v>
      </c>
    </row>
    <row r="550" spans="1:20">
      <c r="A550" s="30" t="s">
        <v>3808</v>
      </c>
      <c r="B550" s="55" t="s">
        <v>3808</v>
      </c>
      <c r="C550" s="56" t="str">
        <f>_xlfn.TEXTJOIN(" ",TRUE,B550,IF(ISBLANK(J550),"",_xlfn.TEXTSPLIT(J550,";")))</f>
        <v>Desmodium intortum</v>
      </c>
      <c r="D550" s="56" t="str">
        <f>_xlfn.TEXTJOIN(" ",TRUE,B550,IF(ISBLANK(J550),"",_xlfn.TEXTSPLIT(J550,";")),IF(ISBLANK(H550),"",_xlfn.TEXTSPLIT(H550,";")))</f>
        <v>Desmodium intortum</v>
      </c>
      <c r="E550" s="56" t="str">
        <f>_xlfn.TEXTJOIN(" ",TRUE,B550,F550,IF(ISBLANK(J550),"",_xlfn.TEXTSPLIT(J550,";")),IF(ISBLANK(G550),"",_xlfn.TEXTSPLIT(G550,";")))</f>
        <v>Desmodium intortum</v>
      </c>
      <c r="R550" t="str" cm="1">
        <f t="array" ref="R550">IFERROR(INDEX(AOM[AOM], MATCH(1, (AOM[Edge_Value]=ani_diet!D550)*(AOM[Is_Ani_Diet_Ingredient]&lt;&gt;FALSE), 0)), "No Match in AOM")</f>
        <v>AOM_001212</v>
      </c>
      <c r="S550" t="str" cm="1">
        <f t="array" ref="S550">IFERROR(IF(INDEX(AOM[Scientific Name], MATCH(1, (AOM[Edge_Value]=ani_diet!D550)*(AOM[Is_Ani_Diet_Ingredient]&lt;&gt;FALSE), 0))=0, "", INDEX(AOM[Scientific Name], MATCH(1, (AOM[Edge_Value]=ani_diet!D550)*(AOM[Is_Ani_Diet_Ingredient]&lt;&gt;FALSE), 0))), "No Match in AOM")</f>
        <v>Desmodium intortum</v>
      </c>
      <c r="T550" t="str" cm="1">
        <f t="array" ref="T550">IF((S550&lt;&gt;"")*(S550&lt;&gt;"No Match in AOM"),IF(J550&lt;&gt;"",_xlfn.TEXTJOIN(";",TRUE,CONCATENATE(_xlfn.TEXTSPLIT(S550,";",TRUE,FALSE)," ",J550)),S550),"")</f>
        <v>Desmodium intortum</v>
      </c>
    </row>
    <row r="551" spans="1:20">
      <c r="A551" s="30" t="s">
        <v>26285</v>
      </c>
      <c r="B551" s="55" t="s">
        <v>3808</v>
      </c>
      <c r="C551" s="56" t="str">
        <f>_xlfn.TEXTJOIN(" ",TRUE,B551,IF(ISBLANK(J551),"",_xlfn.TEXTSPLIT(J551,";")))</f>
        <v>Desmodium intortum</v>
      </c>
      <c r="D551" s="56" t="str">
        <f>_xlfn.TEXTJOIN(" ",TRUE,B551,IF(ISBLANK(J551),"",_xlfn.TEXTSPLIT(J551,";")),IF(ISBLANK(H551),"",_xlfn.TEXTSPLIT(H551,";")))</f>
        <v>Desmodium intortum Dried</v>
      </c>
      <c r="E551" s="56" t="str">
        <f>_xlfn.TEXTJOIN(" ",TRUE,B551,F551,IF(ISBLANK(J551),"",_xlfn.TEXTSPLIT(J551,";")),IF(ISBLANK(G551),"",_xlfn.TEXTSPLIT(G551,";")))</f>
        <v>Desmodium intortum Hay</v>
      </c>
      <c r="G551" s="55" t="s">
        <v>17482</v>
      </c>
      <c r="H551" s="55" t="s">
        <v>17480</v>
      </c>
      <c r="L551" s="32" t="s">
        <v>324</v>
      </c>
      <c r="R551" t="str" cm="1">
        <f t="array" ref="R551">IFERROR(INDEX(AOM[AOM], MATCH(1, (AOM[Edge_Value]=ani_diet!D551)*(AOM[Is_Ani_Diet_Ingredient]&lt;&gt;FALSE), 0)), "No Match in AOM")</f>
        <v>AOM_001729</v>
      </c>
      <c r="S551" t="str" cm="1">
        <f t="array" ref="S551">IFERROR(IF(INDEX(AOM[Scientific Name], MATCH(1, (AOM[Edge_Value]=ani_diet!D551)*(AOM[Is_Ani_Diet_Ingredient]&lt;&gt;FALSE), 0))=0, "", INDEX(AOM[Scientific Name], MATCH(1, (AOM[Edge_Value]=ani_diet!D551)*(AOM[Is_Ani_Diet_Ingredient]&lt;&gt;FALSE), 0))), "No Match in AOM")</f>
        <v>Desmodium intortum</v>
      </c>
      <c r="T551" t="str" cm="1">
        <f t="array" ref="T551">IF((S551&lt;&gt;"")*(S551&lt;&gt;"No Match in AOM"),IF(J551&lt;&gt;"",_xlfn.TEXTJOIN(";",TRUE,CONCATENATE(_xlfn.TEXTSPLIT(S551,";",TRUE,FALSE)," ",J551)),S551),"")</f>
        <v>Desmodium intortum</v>
      </c>
    </row>
    <row r="552" spans="1:20">
      <c r="A552" s="30" t="s">
        <v>26286</v>
      </c>
      <c r="B552" s="55" t="s">
        <v>3808</v>
      </c>
      <c r="C552" s="56" t="str">
        <f>_xlfn.TEXTJOIN(" ",TRUE,B552,IF(ISBLANK(J552),"",_xlfn.TEXTSPLIT(J552,";")))</f>
        <v>Desmodium intortum</v>
      </c>
      <c r="D552" s="56" t="str">
        <f>_xlfn.TEXTJOIN(" ",TRUE,B552,IF(ISBLANK(J552),"",_xlfn.TEXTSPLIT(J552,";")),IF(ISBLANK(H552),"",_xlfn.TEXTSPLIT(H552,";")))</f>
        <v>Desmodium intortum Dried</v>
      </c>
      <c r="E552" s="56" t="str">
        <f>_xlfn.TEXTJOIN(" ",TRUE,B552,F552,IF(ISBLANK(J552),"",_xlfn.TEXTSPLIT(J552,";")),IF(ISBLANK(G552),"",_xlfn.TEXTSPLIT(G552,";")))</f>
        <v>Desmodium intortum Hay Chopped</v>
      </c>
      <c r="G552" s="55" t="s">
        <v>25844</v>
      </c>
      <c r="H552" s="55" t="s">
        <v>17480</v>
      </c>
      <c r="I552" s="55" t="s">
        <v>6195</v>
      </c>
      <c r="R552" t="str" cm="1">
        <f t="array" ref="R552">IFERROR(INDEX(AOM[AOM], MATCH(1, (AOM[Edge_Value]=ani_diet!D552)*(AOM[Is_Ani_Diet_Ingredient]&lt;&gt;FALSE), 0)), "No Match in AOM")</f>
        <v>AOM_001729</v>
      </c>
      <c r="S552" t="str" cm="1">
        <f t="array" ref="S552">IFERROR(IF(INDEX(AOM[Scientific Name], MATCH(1, (AOM[Edge_Value]=ani_diet!D552)*(AOM[Is_Ani_Diet_Ingredient]&lt;&gt;FALSE), 0))=0, "", INDEX(AOM[Scientific Name], MATCH(1, (AOM[Edge_Value]=ani_diet!D552)*(AOM[Is_Ani_Diet_Ingredient]&lt;&gt;FALSE), 0))), "No Match in AOM")</f>
        <v>Desmodium intortum</v>
      </c>
      <c r="T552" t="str" cm="1">
        <f t="array" ref="T552">IF((S552&lt;&gt;"")*(S552&lt;&gt;"No Match in AOM"),IF(J552&lt;&gt;"",_xlfn.TEXTJOIN(";",TRUE,CONCATENATE(_xlfn.TEXTSPLIT(S552,";",TRUE,FALSE)," ",J552)),S552),"")</f>
        <v>Desmodium intortum</v>
      </c>
    </row>
    <row r="553" spans="1:20">
      <c r="A553" s="30" t="s">
        <v>26287</v>
      </c>
      <c r="B553" s="55" t="s">
        <v>22762</v>
      </c>
      <c r="C553" s="56" t="str">
        <f>_xlfn.TEXTJOIN(" ",TRUE,B553,IF(ISBLANK(J553),"",_xlfn.TEXTSPLIT(J553,";")))</f>
        <v>Desmodium tortuosom</v>
      </c>
      <c r="D553" s="56" t="str">
        <f>_xlfn.TEXTJOIN(" ",TRUE,B553,IF(ISBLANK(J553),"",_xlfn.TEXTSPLIT(J553,";")),IF(ISBLANK(H553),"",_xlfn.TEXTSPLIT(H553,";")))</f>
        <v>Desmodium tortuosom</v>
      </c>
      <c r="E553" s="56" t="str">
        <f>_xlfn.TEXTJOIN(" ",TRUE,B553,F553,IF(ISBLANK(J553),"",_xlfn.TEXTSPLIT(J553,";")),IF(ISBLANK(G553),"",_xlfn.TEXTSPLIT(G553,";")))</f>
        <v>Desmodium tortuosom</v>
      </c>
      <c r="R553" t="str" cm="1">
        <f t="array" ref="R553">IFERROR(INDEX(AOM[AOM], MATCH(1, (AOM[Edge_Value]=ani_diet!D553)*(AOM[Is_Ani_Diet_Ingredient]&lt;&gt;FALSE), 0)), "No Match in AOM")</f>
        <v>AOM_003962</v>
      </c>
      <c r="S553" t="str" cm="1">
        <f t="array" ref="S553">IFERROR(IF(INDEX(AOM[Scientific Name], MATCH(1, (AOM[Edge_Value]=ani_diet!D553)*(AOM[Is_Ani_Diet_Ingredient]&lt;&gt;FALSE), 0))=0, "", INDEX(AOM[Scientific Name], MATCH(1, (AOM[Edge_Value]=ani_diet!D553)*(AOM[Is_Ani_Diet_Ingredient]&lt;&gt;FALSE), 0))), "No Match in AOM")</f>
        <v>Desmodium tortousom</v>
      </c>
      <c r="T553" t="str" cm="1">
        <f t="array" ref="T553">IF((S553&lt;&gt;"")*(S553&lt;&gt;"No Match in AOM"),IF(J553&lt;&gt;"",_xlfn.TEXTJOIN(";",TRUE,CONCATENATE(_xlfn.TEXTSPLIT(S553,";",TRUE,FALSE)," ",J553)),S553),"")</f>
        <v>Desmodium tortousom</v>
      </c>
    </row>
    <row r="554" spans="1:20">
      <c r="A554" s="30" t="s">
        <v>26288</v>
      </c>
      <c r="B554" s="55" t="s">
        <v>22762</v>
      </c>
      <c r="C554" s="56" t="str">
        <f>_xlfn.TEXTJOIN(" ",TRUE,B554,IF(ISBLANK(J554),"",_xlfn.TEXTSPLIT(J554,";")))</f>
        <v>Desmodium tortuosom</v>
      </c>
      <c r="D554" s="56" t="str">
        <f>_xlfn.TEXTJOIN(" ",TRUE,B554,IF(ISBLANK(J554),"",_xlfn.TEXTSPLIT(J554,";")),IF(ISBLANK(H554),"",_xlfn.TEXTSPLIT(H554,";")))</f>
        <v>Desmodium tortuosom Dried</v>
      </c>
      <c r="E554" s="56" t="str">
        <f>_xlfn.TEXTJOIN(" ",TRUE,B554,F554,IF(ISBLANK(J554),"",_xlfn.TEXTSPLIT(J554,";")),IF(ISBLANK(G554),"",_xlfn.TEXTSPLIT(G554,";")))</f>
        <v>Desmodium tortuosom Dried</v>
      </c>
      <c r="G554" s="55" t="s">
        <v>17480</v>
      </c>
      <c r="H554" s="55" t="s">
        <v>17480</v>
      </c>
      <c r="R554" t="str" cm="1">
        <f t="array" ref="R554">IFERROR(INDEX(AOM[AOM], MATCH(1, (AOM[Edge_Value]=ani_diet!D554)*(AOM[Is_Ani_Diet_Ingredient]&lt;&gt;FALSE), 0)), "No Match in AOM")</f>
        <v>AOM_006085</v>
      </c>
      <c r="S554" t="str" cm="1">
        <f t="array" ref="S554">IFERROR(IF(INDEX(AOM[Scientific Name], MATCH(1, (AOM[Edge_Value]=ani_diet!D554)*(AOM[Is_Ani_Diet_Ingredient]&lt;&gt;FALSE), 0))=0, "", INDEX(AOM[Scientific Name], MATCH(1, (AOM[Edge_Value]=ani_diet!D554)*(AOM[Is_Ani_Diet_Ingredient]&lt;&gt;FALSE), 0))), "No Match in AOM")</f>
        <v>Desmodium tortousom</v>
      </c>
      <c r="T554" t="str" cm="1">
        <f t="array" ref="T554">IF((S554&lt;&gt;"")*(S554&lt;&gt;"No Match in AOM"),IF(J554&lt;&gt;"",_xlfn.TEXTJOIN(";",TRUE,CONCATENATE(_xlfn.TEXTSPLIT(S554,";",TRUE,FALSE)," ",J554)),S554),"")</f>
        <v>Desmodium tortousom</v>
      </c>
    </row>
    <row r="555" spans="1:20">
      <c r="A555" s="30" t="s">
        <v>3812</v>
      </c>
      <c r="B555" s="55" t="s">
        <v>3812</v>
      </c>
      <c r="C555" s="56" t="str">
        <f>_xlfn.TEXTJOIN(" ",TRUE,B555,IF(ISBLANK(J555),"",_xlfn.TEXTSPLIT(J555,";")))</f>
        <v>Desmodium uncinatum</v>
      </c>
      <c r="D555" s="56" t="str">
        <f>_xlfn.TEXTJOIN(" ",TRUE,B555,IF(ISBLANK(J555),"",_xlfn.TEXTSPLIT(J555,";")),IF(ISBLANK(H555),"",_xlfn.TEXTSPLIT(H555,";")))</f>
        <v>Desmodium uncinatum</v>
      </c>
      <c r="E555" s="56" t="str">
        <f>_xlfn.TEXTJOIN(" ",TRUE,B555,F555,IF(ISBLANK(J555),"",_xlfn.TEXTSPLIT(J555,";")),IF(ISBLANK(G555),"",_xlfn.TEXTSPLIT(G555,";")))</f>
        <v>Desmodium uncinatum</v>
      </c>
      <c r="R555" t="str" cm="1">
        <f t="array" ref="R555">IFERROR(INDEX(AOM[AOM], MATCH(1, (AOM[Edge_Value]=ani_diet!D555)*(AOM[Is_Ani_Diet_Ingredient]&lt;&gt;FALSE), 0)), "No Match in AOM")</f>
        <v>AOM_002229</v>
      </c>
      <c r="S555" t="str" cm="1">
        <f t="array" ref="S555">IFERROR(IF(INDEX(AOM[Scientific Name], MATCH(1, (AOM[Edge_Value]=ani_diet!D555)*(AOM[Is_Ani_Diet_Ingredient]&lt;&gt;FALSE), 0))=0, "", INDEX(AOM[Scientific Name], MATCH(1, (AOM[Edge_Value]=ani_diet!D555)*(AOM[Is_Ani_Diet_Ingredient]&lt;&gt;FALSE), 0))), "No Match in AOM")</f>
        <v>Desmodium uncinatum</v>
      </c>
      <c r="T555" t="str" cm="1">
        <f t="array" ref="T555">IF((S555&lt;&gt;"")*(S555&lt;&gt;"No Match in AOM"),IF(J555&lt;&gt;"",_xlfn.TEXTJOIN(";",TRUE,CONCATENATE(_xlfn.TEXTSPLIT(S555,";",TRUE,FALSE)," ",J555)),S555),"")</f>
        <v>Desmodium uncinatum</v>
      </c>
    </row>
    <row r="556" spans="1:20">
      <c r="A556" s="30" t="s">
        <v>23709</v>
      </c>
      <c r="B556" s="55" t="s">
        <v>23709</v>
      </c>
      <c r="C556" s="56" t="str">
        <f>_xlfn.TEXTJOIN(" ",TRUE,B556,IF(ISBLANK(J556),"",_xlfn.TEXTSPLIT(J556,";")))</f>
        <v>Dexapanthenol</v>
      </c>
      <c r="D556" s="56" t="str">
        <f>_xlfn.TEXTJOIN(" ",TRUE,B556,IF(ISBLANK(J556),"",_xlfn.TEXTSPLIT(J556,";")),IF(ISBLANK(H556),"",_xlfn.TEXTSPLIT(H556,";")))</f>
        <v>Dexapanthenol</v>
      </c>
      <c r="E556" s="56" t="str">
        <f>_xlfn.TEXTJOIN(" ",TRUE,B556,F556,IF(ISBLANK(J556),"",_xlfn.TEXTSPLIT(J556,";")),IF(ISBLANK(G556),"",_xlfn.TEXTSPLIT(G556,";")))</f>
        <v>Dexapanthenol</v>
      </c>
      <c r="R556" t="str" cm="1">
        <f t="array" ref="R556">IFERROR(INDEX(AOM[AOM], MATCH(1, (AOM[Edge_Value]=ani_diet!D556)*(AOM[Is_Ani_Diet_Ingredient]&lt;&gt;FALSE), 0)), "No Match in AOM")</f>
        <v>AOM_001376</v>
      </c>
      <c r="S556" t="str" cm="1">
        <f t="array" ref="S556">IFERROR(IF(INDEX(AOM[Scientific Name], MATCH(1, (AOM[Edge_Value]=ani_diet!D556)*(AOM[Is_Ani_Diet_Ingredient]&lt;&gt;FALSE), 0))=0, "", INDEX(AOM[Scientific Name], MATCH(1, (AOM[Edge_Value]=ani_diet!D556)*(AOM[Is_Ani_Diet_Ingredient]&lt;&gt;FALSE), 0))), "No Match in AOM")</f>
        <v/>
      </c>
      <c r="T556" t="str" cm="1">
        <f t="array" ref="T556">IF((S556&lt;&gt;"")*(S556&lt;&gt;"No Match in AOM"),IF(J556&lt;&gt;"",_xlfn.TEXTJOIN(";",TRUE,CONCATENATE(_xlfn.TEXTSPLIT(S556,";",TRUE,FALSE)," ",J556)),S556),"")</f>
        <v/>
      </c>
    </row>
    <row r="557" spans="1:20">
      <c r="A557" s="30" t="s">
        <v>23526</v>
      </c>
      <c r="B557" s="55" t="s">
        <v>23526</v>
      </c>
      <c r="C557" s="56" t="str">
        <f>_xlfn.TEXTJOIN(" ",TRUE,B557,IF(ISBLANK(J557),"",_xlfn.TEXTSPLIT(J557,";")))</f>
        <v>Dextrin</v>
      </c>
      <c r="D557" s="56" t="str">
        <f>_xlfn.TEXTJOIN(" ",TRUE,B557,IF(ISBLANK(J557),"",_xlfn.TEXTSPLIT(J557,";")),IF(ISBLANK(H557),"",_xlfn.TEXTSPLIT(H557,";")))</f>
        <v>Dextrin</v>
      </c>
      <c r="E557" s="56" t="str">
        <f>_xlfn.TEXTJOIN(" ",TRUE,B557,F557,IF(ISBLANK(J557),"",_xlfn.TEXTSPLIT(J557,";")),IF(ISBLANK(G557),"",_xlfn.TEXTSPLIT(G557,";")))</f>
        <v>Dextrin</v>
      </c>
      <c r="R557" t="str" cm="1">
        <f t="array" ref="R557">IFERROR(INDEX(AOM[AOM], MATCH(1, (AOM[Edge_Value]=ani_diet!D557)*(AOM[Is_Ani_Diet_Ingredient]&lt;&gt;FALSE), 0)), "No Match in AOM")</f>
        <v>AOM_001578</v>
      </c>
      <c r="S557" t="str" cm="1">
        <f t="array" ref="S557">IFERROR(IF(INDEX(AOM[Scientific Name], MATCH(1, (AOM[Edge_Value]=ani_diet!D557)*(AOM[Is_Ani_Diet_Ingredient]&lt;&gt;FALSE), 0))=0, "", INDEX(AOM[Scientific Name], MATCH(1, (AOM[Edge_Value]=ani_diet!D557)*(AOM[Is_Ani_Diet_Ingredient]&lt;&gt;FALSE), 0))), "No Match in AOM")</f>
        <v/>
      </c>
      <c r="T557" t="str" cm="1">
        <f t="array" ref="T557">IF((S557&lt;&gt;"")*(S557&lt;&gt;"No Match in AOM"),IF(J557&lt;&gt;"",_xlfn.TEXTJOIN(";",TRUE,CONCATENATE(_xlfn.TEXTSPLIT(S557,";",TRUE,FALSE)," ",J557)),S557),"")</f>
        <v/>
      </c>
    </row>
    <row r="558" spans="1:20">
      <c r="A558" s="30" t="s">
        <v>26289</v>
      </c>
      <c r="B558" s="55" t="s">
        <v>23622</v>
      </c>
      <c r="C558" s="56" t="str">
        <f>_xlfn.TEXTJOIN(" ",TRUE,B558,IF(ISBLANK(J558),"",_xlfn.TEXTSPLIT(J558,";")))</f>
        <v>Dicalcium Phosphate</v>
      </c>
      <c r="D558" s="56" t="str">
        <f>_xlfn.TEXTJOIN(" ",TRUE,B558,IF(ISBLANK(J558),"",_xlfn.TEXTSPLIT(J558,";")),IF(ISBLANK(H558),"",_xlfn.TEXTSPLIT(H558,";")))</f>
        <v>Dicalcium Phosphate</v>
      </c>
      <c r="E558" s="56" t="str">
        <f>_xlfn.TEXTJOIN(" ",TRUE,B558,F558,IF(ISBLANK(J558),"",_xlfn.TEXTSPLIT(J558,";")),IF(ISBLANK(G558),"",_xlfn.TEXTSPLIT(G558,";")))</f>
        <v>Dicalcium Phosphate</v>
      </c>
      <c r="R558" t="str" cm="1">
        <f t="array" ref="R558">IFERROR(INDEX(AOM[AOM], MATCH(1, (AOM[Edge_Value]=ani_diet!D558)*(AOM[Is_Ani_Diet_Ingredient]&lt;&gt;FALSE), 0)), "No Match in AOM")</f>
        <v>AOM_000757</v>
      </c>
      <c r="S558" t="str" cm="1">
        <f t="array" ref="S558">IFERROR(IF(INDEX(AOM[Scientific Name], MATCH(1, (AOM[Edge_Value]=ani_diet!D558)*(AOM[Is_Ani_Diet_Ingredient]&lt;&gt;FALSE), 0))=0, "", INDEX(AOM[Scientific Name], MATCH(1, (AOM[Edge_Value]=ani_diet!D558)*(AOM[Is_Ani_Diet_Ingredient]&lt;&gt;FALSE), 0))), "No Match in AOM")</f>
        <v/>
      </c>
      <c r="T558" t="str" cm="1">
        <f t="array" ref="T558">IF((S558&lt;&gt;"")*(S558&lt;&gt;"No Match in AOM"),IF(J558&lt;&gt;"",_xlfn.TEXTJOIN(";",TRUE,CONCATENATE(_xlfn.TEXTSPLIT(S558,";",TRUE,FALSE)," ",J558)),S558),"")</f>
        <v/>
      </c>
    </row>
    <row r="559" spans="1:20">
      <c r="A559" s="30" t="s">
        <v>26290</v>
      </c>
      <c r="B559" s="55" t="s">
        <v>23622</v>
      </c>
      <c r="C559" s="56" t="str">
        <f>_xlfn.TEXTJOIN(" ",TRUE,B559,IF(ISBLANK(J559),"",_xlfn.TEXTSPLIT(J559,";")))</f>
        <v>Dicalcium Phosphate</v>
      </c>
      <c r="D559" s="56" t="str">
        <f>_xlfn.TEXTJOIN(" ",TRUE,B559,IF(ISBLANK(J559),"",_xlfn.TEXTSPLIT(J559,";")),IF(ISBLANK(H559),"",_xlfn.TEXTSPLIT(H559,";")))</f>
        <v>Dicalcium Phosphate Dried Ground</v>
      </c>
      <c r="E559" s="56" t="str">
        <f>_xlfn.TEXTJOIN(" ",TRUE,B559,F559,IF(ISBLANK(J559),"",_xlfn.TEXTSPLIT(J559,";")),IF(ISBLANK(G559),"",_xlfn.TEXTSPLIT(G559,";")))</f>
        <v>Dicalcium Phosphate Dried Ground</v>
      </c>
      <c r="G559" s="55" t="s">
        <v>25767</v>
      </c>
      <c r="H559" s="55" t="s">
        <v>25767</v>
      </c>
      <c r="R559" t="str" cm="1">
        <f t="array" ref="R559">IFERROR(INDEX(AOM[AOM], MATCH(1, (AOM[Edge_Value]=ani_diet!D559)*(AOM[Is_Ani_Diet_Ingredient]&lt;&gt;FALSE), 0)), "No Match in AOM")</f>
        <v>AOM_001746</v>
      </c>
      <c r="S559" t="str" cm="1">
        <f t="array" ref="S559">IFERROR(IF(INDEX(AOM[Scientific Name], MATCH(1, (AOM[Edge_Value]=ani_diet!D559)*(AOM[Is_Ani_Diet_Ingredient]&lt;&gt;FALSE), 0))=0, "", INDEX(AOM[Scientific Name], MATCH(1, (AOM[Edge_Value]=ani_diet!D559)*(AOM[Is_Ani_Diet_Ingredient]&lt;&gt;FALSE), 0))), "No Match in AOM")</f>
        <v/>
      </c>
      <c r="T559" t="str" cm="1">
        <f t="array" ref="T559">IF((S559&lt;&gt;"")*(S559&lt;&gt;"No Match in AOM"),IF(J559&lt;&gt;"",_xlfn.TEXTJOIN(";",TRUE,CONCATENATE(_xlfn.TEXTSPLIT(S559,";",TRUE,FALSE)," ",J559)),S559),"")</f>
        <v/>
      </c>
    </row>
    <row r="560" spans="1:20">
      <c r="A560" s="30" t="s">
        <v>26291</v>
      </c>
      <c r="B560" s="55" t="s">
        <v>23622</v>
      </c>
      <c r="C560" s="56" t="str">
        <f>_xlfn.TEXTJOIN(" ",TRUE,B560,IF(ISBLANK(J560),"",_xlfn.TEXTSPLIT(J560,";")))</f>
        <v>Dicalcium Phosphate</v>
      </c>
      <c r="D560" s="56" t="str">
        <f>_xlfn.TEXTJOIN(" ",TRUE,B560,IF(ISBLANK(J560),"",_xlfn.TEXTSPLIT(J560,";")),IF(ISBLANK(H560),"",_xlfn.TEXTSPLIT(H560,";")))</f>
        <v>Dicalcium Phosphate Ground</v>
      </c>
      <c r="E560" s="56" t="str">
        <f>_xlfn.TEXTJOIN(" ",TRUE,B560,F560,IF(ISBLANK(J560),"",_xlfn.TEXTSPLIT(J560,";")),IF(ISBLANK(G560),"",_xlfn.TEXTSPLIT(G560,";")))</f>
        <v>Dicalcium Phosphate Ground</v>
      </c>
      <c r="G560" s="55" t="s">
        <v>6052</v>
      </c>
      <c r="H560" s="55" t="s">
        <v>6052</v>
      </c>
      <c r="R560" t="str" cm="1">
        <f t="array" ref="R560">IFERROR(INDEX(AOM[AOM], MATCH(1, (AOM[Edge_Value]=ani_diet!D560)*(AOM[Is_Ani_Diet_Ingredient]&lt;&gt;FALSE), 0)), "No Match in AOM")</f>
        <v>AOM_002074</v>
      </c>
      <c r="S560" t="str" cm="1">
        <f t="array" ref="S560">IFERROR(IF(INDEX(AOM[Scientific Name], MATCH(1, (AOM[Edge_Value]=ani_diet!D560)*(AOM[Is_Ani_Diet_Ingredient]&lt;&gt;FALSE), 0))=0, "", INDEX(AOM[Scientific Name], MATCH(1, (AOM[Edge_Value]=ani_diet!D560)*(AOM[Is_Ani_Diet_Ingredient]&lt;&gt;FALSE), 0))), "No Match in AOM")</f>
        <v/>
      </c>
      <c r="T560" t="str" cm="1">
        <f t="array" ref="T560">IF((S560&lt;&gt;"")*(S560&lt;&gt;"No Match in AOM"),IF(J560&lt;&gt;"",_xlfn.TEXTJOIN(";",TRUE,CONCATENATE(_xlfn.TEXTSPLIT(S560,";",TRUE,FALSE)," ",J560)),S560),"")</f>
        <v/>
      </c>
    </row>
    <row r="561" spans="1:20">
      <c r="A561" s="30" t="s">
        <v>21939</v>
      </c>
      <c r="B561" s="55" t="s">
        <v>21939</v>
      </c>
      <c r="C561" s="56" t="str">
        <f>_xlfn.TEXTJOIN(" ",TRUE,B561,IF(ISBLANK(J561),"",_xlfn.TEXTSPLIT(J561,";")))</f>
        <v>Dichrostachys cinerea</v>
      </c>
      <c r="D561" s="56" t="str">
        <f>_xlfn.TEXTJOIN(" ",TRUE,B561,IF(ISBLANK(J561),"",_xlfn.TEXTSPLIT(J561,";")),IF(ISBLANK(H561),"",_xlfn.TEXTSPLIT(H561,";")))</f>
        <v>Dichrostachys cinerea</v>
      </c>
      <c r="E561" s="56" t="str">
        <f>_xlfn.TEXTJOIN(" ",TRUE,B561,F561,IF(ISBLANK(J561),"",_xlfn.TEXTSPLIT(J561,";")),IF(ISBLANK(G561),"",_xlfn.TEXTSPLIT(G561,";")))</f>
        <v>Dichrostachys cinerea</v>
      </c>
      <c r="R561" t="str" cm="1">
        <f t="array" ref="R561">IFERROR(INDEX(AOM[AOM], MATCH(1, (AOM[Edge_Value]=ani_diet!D561)*(AOM[Is_Ani_Diet_Ingredient]&lt;&gt;FALSE), 0)), "No Match in AOM")</f>
        <v>AOM_001141</v>
      </c>
      <c r="S561" t="str" cm="1">
        <f t="array" ref="S561">IFERROR(IF(INDEX(AOM[Scientific Name], MATCH(1, (AOM[Edge_Value]=ani_diet!D561)*(AOM[Is_Ani_Diet_Ingredient]&lt;&gt;FALSE), 0))=0, "", INDEX(AOM[Scientific Name], MATCH(1, (AOM[Edge_Value]=ani_diet!D561)*(AOM[Is_Ani_Diet_Ingredient]&lt;&gt;FALSE), 0))), "No Match in AOM")</f>
        <v>Dichrostachys cinerea</v>
      </c>
      <c r="T561" t="str" cm="1">
        <f t="array" ref="T561">IF((S561&lt;&gt;"")*(S561&lt;&gt;"No Match in AOM"),IF(J561&lt;&gt;"",_xlfn.TEXTJOIN(";",TRUE,CONCATENATE(_xlfn.TEXTSPLIT(S561,";",TRUE,FALSE)," ",J561)),S561),"")</f>
        <v>Dichrostachys cinerea</v>
      </c>
    </row>
    <row r="562" spans="1:20">
      <c r="A562" s="30" t="s">
        <v>26292</v>
      </c>
      <c r="B562" s="55" t="s">
        <v>21939</v>
      </c>
      <c r="C562" s="56" t="str">
        <f>_xlfn.TEXTJOIN(" ",TRUE,B562,IF(ISBLANK(J562),"",_xlfn.TEXTSPLIT(J562,";")))</f>
        <v>Dichrostachys cinerea</v>
      </c>
      <c r="D562" s="56" t="str">
        <f>_xlfn.TEXTJOIN(" ",TRUE,B562,IF(ISBLANK(J562),"",_xlfn.TEXTSPLIT(J562,";")),IF(ISBLANK(H562),"",_xlfn.TEXTSPLIT(H562,";")))</f>
        <v>Dichrostachys cinerea Dried Ground</v>
      </c>
      <c r="E562" s="56" t="str">
        <f>_xlfn.TEXTJOIN(" ",TRUE,B562,F562,IF(ISBLANK(J562),"",_xlfn.TEXTSPLIT(J562,";")),IF(ISBLANK(G562),"",_xlfn.TEXTSPLIT(G562,";")))</f>
        <v>Dichrostachys cinerea Dried Ground</v>
      </c>
      <c r="G562" s="55" t="s">
        <v>25767</v>
      </c>
      <c r="H562" s="55" t="s">
        <v>25767</v>
      </c>
      <c r="R562" t="str" cm="1">
        <f t="array" ref="R562">IFERROR(INDEX(AOM[AOM], MATCH(1, (AOM[Edge_Value]=ani_diet!D562)*(AOM[Is_Ani_Diet_Ingredient]&lt;&gt;FALSE), 0)), "No Match in AOM")</f>
        <v>AOM_006366</v>
      </c>
      <c r="S562" t="str" cm="1">
        <f t="array" ref="S562">IFERROR(IF(INDEX(AOM[Scientific Name], MATCH(1, (AOM[Edge_Value]=ani_diet!D562)*(AOM[Is_Ani_Diet_Ingredient]&lt;&gt;FALSE), 0))=0, "", INDEX(AOM[Scientific Name], MATCH(1, (AOM[Edge_Value]=ani_diet!D562)*(AOM[Is_Ani_Diet_Ingredient]&lt;&gt;FALSE), 0))), "No Match in AOM")</f>
        <v>Dichrostachys cinerea</v>
      </c>
      <c r="T562" t="str" cm="1">
        <f t="array" ref="T562">IF((S562&lt;&gt;"")*(S562&lt;&gt;"No Match in AOM"),IF(J562&lt;&gt;"",_xlfn.TEXTJOIN(";",TRUE,CONCATENATE(_xlfn.TEXTSPLIT(S562,";",TRUE,FALSE)," ",J562)),S562),"")</f>
        <v>Dichrostachys cinerea</v>
      </c>
    </row>
    <row r="563" spans="1:20">
      <c r="A563" s="30" t="s">
        <v>21945</v>
      </c>
      <c r="B563" s="55" t="s">
        <v>21939</v>
      </c>
      <c r="C563" s="56" t="str">
        <f>_xlfn.TEXTJOIN(" ",TRUE,B563,IF(ISBLANK(J563),"",_xlfn.TEXTSPLIT(J563,";")))</f>
        <v>Dichrostachys cinerea Fruits</v>
      </c>
      <c r="D563" s="56" t="str">
        <f>_xlfn.TEXTJOIN(" ",TRUE,B563,IF(ISBLANK(J563),"",_xlfn.TEXTSPLIT(J563,";")),IF(ISBLANK(H563),"",_xlfn.TEXTSPLIT(H563,";")))</f>
        <v>Dichrostachys cinerea Fruits</v>
      </c>
      <c r="E563" s="56" t="str">
        <f>_xlfn.TEXTJOIN(" ",TRUE,B563,F563,IF(ISBLANK(J563),"",_xlfn.TEXTSPLIT(J563,";")),IF(ISBLANK(G563),"",_xlfn.TEXTSPLIT(G563,";")))</f>
        <v>Dichrostachys cinerea Fruits</v>
      </c>
      <c r="J563" s="55" t="s">
        <v>4419</v>
      </c>
      <c r="R563" t="str" cm="1">
        <f t="array" ref="R563">IFERROR(INDEX(AOM[AOM], MATCH(1, (AOM[Edge_Value]=ani_diet!D563)*(AOM[Is_Ani_Diet_Ingredient]&lt;&gt;FALSE), 0)), "No Match in AOM")</f>
        <v>AOM_001654</v>
      </c>
      <c r="S563" t="str" cm="1">
        <f t="array" ref="S563">IFERROR(IF(INDEX(AOM[Scientific Name], MATCH(1, (AOM[Edge_Value]=ani_diet!D563)*(AOM[Is_Ani_Diet_Ingredient]&lt;&gt;FALSE), 0))=0, "", INDEX(AOM[Scientific Name], MATCH(1, (AOM[Edge_Value]=ani_diet!D563)*(AOM[Is_Ani_Diet_Ingredient]&lt;&gt;FALSE), 0))), "No Match in AOM")</f>
        <v>Dichrostachys cinerea</v>
      </c>
      <c r="T563" t="str" cm="1">
        <f t="array" ref="T563">IF((S563&lt;&gt;"")*(S563&lt;&gt;"No Match in AOM"),IF(J563&lt;&gt;"",_xlfn.TEXTJOIN(";",TRUE,CONCATENATE(_xlfn.TEXTSPLIT(S563,";",TRUE,FALSE)," ",J563)),S563),"")</f>
        <v>Dichrostachys cinerea Fruits</v>
      </c>
    </row>
    <row r="564" spans="1:20">
      <c r="A564" s="30" t="s">
        <v>26293</v>
      </c>
      <c r="B564" s="55" t="s">
        <v>21939</v>
      </c>
      <c r="C564" s="56" t="str">
        <f>_xlfn.TEXTJOIN(" ",TRUE,B564,IF(ISBLANK(J564),"",_xlfn.TEXTSPLIT(J564,";")))</f>
        <v>Dichrostachys cinerea Fruits</v>
      </c>
      <c r="D564" s="56" t="str">
        <f>_xlfn.TEXTJOIN(" ",TRUE,B564,IF(ISBLANK(J564),"",_xlfn.TEXTSPLIT(J564,";")),IF(ISBLANK(H564),"",_xlfn.TEXTSPLIT(H564,";")))</f>
        <v>Dichrostachys cinerea Fruits Dried</v>
      </c>
      <c r="E564" s="56" t="str">
        <f>_xlfn.TEXTJOIN(" ",TRUE,B564,F564,IF(ISBLANK(J564),"",_xlfn.TEXTSPLIT(J564,";")),IF(ISBLANK(G564),"",_xlfn.TEXTSPLIT(G564,";")))</f>
        <v>Dichrostachys cinerea Fruits Dried(Shade)</v>
      </c>
      <c r="G564" s="55" t="s">
        <v>25651</v>
      </c>
      <c r="H564" s="55" t="s">
        <v>17480</v>
      </c>
      <c r="J564" s="55" t="s">
        <v>4419</v>
      </c>
      <c r="R564" t="str" cm="1">
        <f t="array" ref="R564">IFERROR(INDEX(AOM[AOM], MATCH(1, (AOM[Edge_Value]=ani_diet!D564)*(AOM[Is_Ani_Diet_Ingredient]&lt;&gt;FALSE), 0)), "No Match in AOM")</f>
        <v>AOM_001655</v>
      </c>
      <c r="S564" t="str" cm="1">
        <f t="array" ref="S564">IFERROR(IF(INDEX(AOM[Scientific Name], MATCH(1, (AOM[Edge_Value]=ani_diet!D564)*(AOM[Is_Ani_Diet_Ingredient]&lt;&gt;FALSE), 0))=0, "", INDEX(AOM[Scientific Name], MATCH(1, (AOM[Edge_Value]=ani_diet!D564)*(AOM[Is_Ani_Diet_Ingredient]&lt;&gt;FALSE), 0))), "No Match in AOM")</f>
        <v>Dichrostachys cinerea</v>
      </c>
      <c r="T564" t="str" cm="1">
        <f t="array" ref="T564">IF((S564&lt;&gt;"")*(S564&lt;&gt;"No Match in AOM"),IF(J564&lt;&gt;"",_xlfn.TEXTJOIN(";",TRUE,CONCATENATE(_xlfn.TEXTSPLIT(S564,";",TRUE,FALSE)," ",J564)),S564),"")</f>
        <v>Dichrostachys cinerea Fruits</v>
      </c>
    </row>
    <row r="565" spans="1:20">
      <c r="A565" s="30" t="s">
        <v>26294</v>
      </c>
      <c r="B565" s="55" t="s">
        <v>21017</v>
      </c>
      <c r="C565" s="56" t="str">
        <f>_xlfn.TEXTJOIN(" ",TRUE,B565,IF(ISBLANK(J565),"",_xlfn.TEXTSPLIT(J565,";")))</f>
        <v xml:space="preserve">Digitaria </v>
      </c>
      <c r="D565" s="56" t="str">
        <f>_xlfn.TEXTJOIN(" ",TRUE,B565,IF(ISBLANK(J565),"",_xlfn.TEXTSPLIT(J565,";")),IF(ISBLANK(H565),"",_xlfn.TEXTSPLIT(H565,";")))</f>
        <v xml:space="preserve">Digitaria </v>
      </c>
      <c r="E565" s="56" t="str">
        <f>_xlfn.TEXTJOIN(" ",TRUE,B565,F565,IF(ISBLANK(J565),"",_xlfn.TEXTSPLIT(J565,";")),IF(ISBLANK(G565),"",_xlfn.TEXTSPLIT(G565,";")))</f>
        <v xml:space="preserve">Digitaria </v>
      </c>
      <c r="R565" t="str" cm="1">
        <f t="array" ref="R565">IFERROR(INDEX(AOM[AOM], MATCH(1, (AOM[Edge_Value]=ani_diet!D565)*(AOM[Is_Ani_Diet_Ingredient]&lt;&gt;FALSE), 0)), "No Match in AOM")</f>
        <v>AOM_003916</v>
      </c>
      <c r="S565" t="str" cm="1">
        <f t="array" ref="S565">IFERROR(IF(INDEX(AOM[Scientific Name], MATCH(1, (AOM[Edge_Value]=ani_diet!D565)*(AOM[Is_Ani_Diet_Ingredient]&lt;&gt;FALSE), 0))=0, "", INDEX(AOM[Scientific Name], MATCH(1, (AOM[Edge_Value]=ani_diet!D565)*(AOM[Is_Ani_Diet_Ingredient]&lt;&gt;FALSE), 0))), "No Match in AOM")</f>
        <v xml:space="preserve">Digitaria </v>
      </c>
      <c r="T565" t="str" cm="1">
        <f t="array" ref="T565">IF((S565&lt;&gt;"")*(S565&lt;&gt;"No Match in AOM"),IF(J565&lt;&gt;"",_xlfn.TEXTJOIN(";",TRUE,CONCATENATE(_xlfn.TEXTSPLIT(S565,";",TRUE,FALSE)," ",J565)),S565),"")</f>
        <v xml:space="preserve">Digitaria </v>
      </c>
    </row>
    <row r="566" spans="1:20">
      <c r="A566" s="30" t="s">
        <v>21023</v>
      </c>
      <c r="B566" s="55" t="s">
        <v>21023</v>
      </c>
      <c r="C566" s="56" t="str">
        <f>_xlfn.TEXTJOIN(" ",TRUE,B566,IF(ISBLANK(J566),"",_xlfn.TEXTSPLIT(J566,";")))</f>
        <v>Digitaria abyssinica</v>
      </c>
      <c r="D566" s="56" t="str">
        <f>_xlfn.TEXTJOIN(" ",TRUE,B566,IF(ISBLANK(J566),"",_xlfn.TEXTSPLIT(J566,";")),IF(ISBLANK(H566),"",_xlfn.TEXTSPLIT(H566,";")))</f>
        <v>Digitaria abyssinica</v>
      </c>
      <c r="E566" s="56" t="str">
        <f>_xlfn.TEXTJOIN(" ",TRUE,B566,F566,IF(ISBLANK(J566),"",_xlfn.TEXTSPLIT(J566,";")),IF(ISBLANK(G566),"",_xlfn.TEXTSPLIT(G566,";")))</f>
        <v>Digitaria abyssinica</v>
      </c>
      <c r="R566" t="str" cm="1">
        <f t="array" ref="R566">IFERROR(INDEX(AOM[AOM], MATCH(1, (AOM[Edge_Value]=ani_diet!D566)*(AOM[Is_Ani_Diet_Ingredient]&lt;&gt;FALSE), 0)), "No Match in AOM")</f>
        <v>AOM_001388</v>
      </c>
      <c r="S566" t="str" cm="1">
        <f t="array" ref="S566">IFERROR(IF(INDEX(AOM[Scientific Name], MATCH(1, (AOM[Edge_Value]=ani_diet!D566)*(AOM[Is_Ani_Diet_Ingredient]&lt;&gt;FALSE), 0))=0, "", INDEX(AOM[Scientific Name], MATCH(1, (AOM[Edge_Value]=ani_diet!D566)*(AOM[Is_Ani_Diet_Ingredient]&lt;&gt;FALSE), 0))), "No Match in AOM")</f>
        <v>Digitaria abyssinica</v>
      </c>
      <c r="T566" t="str" cm="1">
        <f t="array" ref="T566">IF((S566&lt;&gt;"")*(S566&lt;&gt;"No Match in AOM"),IF(J566&lt;&gt;"",_xlfn.TEXTJOIN(";",TRUE,CONCATENATE(_xlfn.TEXTSPLIT(S566,";",TRUE,FALSE)," ",J566)),S566),"")</f>
        <v>Digitaria abyssinica</v>
      </c>
    </row>
    <row r="567" spans="1:20">
      <c r="A567" s="30" t="s">
        <v>21029</v>
      </c>
      <c r="B567" s="55" t="s">
        <v>21029</v>
      </c>
      <c r="C567" s="56" t="str">
        <f>_xlfn.TEXTJOIN(" ",TRUE,B567,IF(ISBLANK(J567),"",_xlfn.TEXTSPLIT(J567,";")))</f>
        <v>Digitaria decumbens</v>
      </c>
      <c r="D567" s="56" t="str">
        <f>_xlfn.TEXTJOIN(" ",TRUE,B567,IF(ISBLANK(J567),"",_xlfn.TEXTSPLIT(J567,";")),IF(ISBLANK(H567),"",_xlfn.TEXTSPLIT(H567,";")))</f>
        <v>Digitaria decumbens</v>
      </c>
      <c r="E567" s="56" t="str">
        <f>_xlfn.TEXTJOIN(" ",TRUE,B567,F567,IF(ISBLANK(J567),"",_xlfn.TEXTSPLIT(J567,";")),IF(ISBLANK(G567),"",_xlfn.TEXTSPLIT(G567,";")))</f>
        <v>Digitaria decumbens</v>
      </c>
      <c r="R567" t="str" cm="1">
        <f t="array" ref="R567">IFERROR(INDEX(AOM[AOM], MATCH(1, (AOM[Edge_Value]=ani_diet!D567)*(AOM[Is_Ani_Diet_Ingredient]&lt;&gt;FALSE), 0)), "No Match in AOM")</f>
        <v>AOM_001389</v>
      </c>
      <c r="S567" t="str" cm="1">
        <f t="array" ref="S567">IFERROR(IF(INDEX(AOM[Scientific Name], MATCH(1, (AOM[Edge_Value]=ani_diet!D567)*(AOM[Is_Ani_Diet_Ingredient]&lt;&gt;FALSE), 0))=0, "", INDEX(AOM[Scientific Name], MATCH(1, (AOM[Edge_Value]=ani_diet!D567)*(AOM[Is_Ani_Diet_Ingredient]&lt;&gt;FALSE), 0))), "No Match in AOM")</f>
        <v>Digitaria decumbens</v>
      </c>
      <c r="T567" t="str" cm="1">
        <f t="array" ref="T567">IF((S567&lt;&gt;"")*(S567&lt;&gt;"No Match in AOM"),IF(J567&lt;&gt;"",_xlfn.TEXTJOIN(";",TRUE,CONCATENATE(_xlfn.TEXTSPLIT(S567,";",TRUE,FALSE)," ",J567)),S567),"")</f>
        <v>Digitaria decumbens</v>
      </c>
    </row>
    <row r="568" spans="1:20">
      <c r="A568" s="30" t="s">
        <v>21015</v>
      </c>
      <c r="B568" s="55" t="s">
        <v>21013</v>
      </c>
      <c r="C568" s="56" t="str">
        <f>_xlfn.TEXTJOIN(" ",TRUE,B568,IF(ISBLANK(J568),"",_xlfn.TEXTSPLIT(J568,";")))</f>
        <v>Digitaria</v>
      </c>
      <c r="D568" s="56" t="str">
        <f>_xlfn.TEXTJOIN(" ",TRUE,B568,IF(ISBLANK(J568),"",_xlfn.TEXTSPLIT(J568,";")),IF(ISBLANK(H568),"",_xlfn.TEXTSPLIT(H568,";")))</f>
        <v>Digitaria Dried</v>
      </c>
      <c r="E568" s="56" t="str">
        <f>_xlfn.TEXTJOIN(" ",TRUE,B568,F568,IF(ISBLANK(J568),"",_xlfn.TEXTSPLIT(J568,";")),IF(ISBLANK(G568),"",_xlfn.TEXTSPLIT(G568,";")))</f>
        <v>Digitaria Hay</v>
      </c>
      <c r="G568" s="55" t="s">
        <v>17482</v>
      </c>
      <c r="H568" s="55" t="s">
        <v>17480</v>
      </c>
      <c r="L568" s="32" t="s">
        <v>324</v>
      </c>
      <c r="N568" t="s">
        <v>2548</v>
      </c>
      <c r="O568" t="s">
        <v>2519</v>
      </c>
      <c r="P568" t="s">
        <v>2548</v>
      </c>
      <c r="Q568" t="s">
        <v>2519</v>
      </c>
      <c r="R568" t="str" cm="1">
        <f t="array" ref="R568">IFERROR(INDEX(AOM[AOM], MATCH(1, (AOM[Edge_Value]=ani_diet!D568)*(AOM[Is_Ani_Diet_Ingredient]&lt;&gt;FALSE), 0)), "No Match in AOM")</f>
        <v>AOM_000688</v>
      </c>
      <c r="S568" t="str" cm="1">
        <f t="array" ref="S568">IFERROR(IF(INDEX(AOM[Scientific Name], MATCH(1, (AOM[Edge_Value]=ani_diet!D568)*(AOM[Is_Ani_Diet_Ingredient]&lt;&gt;FALSE), 0))=0, "", INDEX(AOM[Scientific Name], MATCH(1, (AOM[Edge_Value]=ani_diet!D568)*(AOM[Is_Ani_Diet_Ingredient]&lt;&gt;FALSE), 0))), "No Match in AOM")</f>
        <v xml:space="preserve">Digitaria </v>
      </c>
      <c r="T568" t="str" cm="1">
        <f t="array" ref="T568">IF((S568&lt;&gt;"")*(S568&lt;&gt;"No Match in AOM"),IF(J568&lt;&gt;"",_xlfn.TEXTJOIN(";",TRUE,CONCATENATE(_xlfn.TEXTSPLIT(S568,";",TRUE,FALSE)," ",J568)),S568),"")</f>
        <v xml:space="preserve">Digitaria </v>
      </c>
    </row>
    <row r="569" spans="1:20">
      <c r="A569" s="30" t="s">
        <v>26295</v>
      </c>
      <c r="B569" s="55" t="s">
        <v>21013</v>
      </c>
      <c r="C569" s="56" t="str">
        <f>_xlfn.TEXTJOIN(" ",TRUE,B569,IF(ISBLANK(J569),"",_xlfn.TEXTSPLIT(J569,";")))</f>
        <v>Digitaria</v>
      </c>
      <c r="D569" s="56" t="str">
        <f>_xlfn.TEXTJOIN(" ",TRUE,B569,IF(ISBLANK(J569),"",_xlfn.TEXTSPLIT(J569,";")),IF(ISBLANK(H569),"",_xlfn.TEXTSPLIT(H569,";")))</f>
        <v>Digitaria Dried</v>
      </c>
      <c r="E569" s="56" t="str">
        <f>_xlfn.TEXTJOIN(" ",TRUE,B569,F569,IF(ISBLANK(J569),"",_xlfn.TEXTSPLIT(J569,";")),IF(ISBLANK(G569),"",_xlfn.TEXTSPLIT(G569,";")))</f>
        <v>Digitaria Chopped Dried</v>
      </c>
      <c r="G569" s="55" t="s">
        <v>25774</v>
      </c>
      <c r="H569" s="55" t="s">
        <v>17480</v>
      </c>
      <c r="L569" s="32" t="s">
        <v>324</v>
      </c>
      <c r="N569" t="s">
        <v>2553</v>
      </c>
      <c r="O569" t="s">
        <v>2524</v>
      </c>
      <c r="P569" t="s">
        <v>2553</v>
      </c>
      <c r="Q569" t="s">
        <v>2524</v>
      </c>
      <c r="R569" t="str" cm="1">
        <f t="array" ref="R569">IFERROR(INDEX(AOM[AOM], MATCH(1, (AOM[Edge_Value]=ani_diet!D569)*(AOM[Is_Ani_Diet_Ingredient]&lt;&gt;FALSE), 0)), "No Match in AOM")</f>
        <v>AOM_000688</v>
      </c>
      <c r="S569" t="str" cm="1">
        <f t="array" ref="S569">IFERROR(IF(INDEX(AOM[Scientific Name], MATCH(1, (AOM[Edge_Value]=ani_diet!D569)*(AOM[Is_Ani_Diet_Ingredient]&lt;&gt;FALSE), 0))=0, "", INDEX(AOM[Scientific Name], MATCH(1, (AOM[Edge_Value]=ani_diet!D569)*(AOM[Is_Ani_Diet_Ingredient]&lt;&gt;FALSE), 0))), "No Match in AOM")</f>
        <v xml:space="preserve">Digitaria </v>
      </c>
      <c r="T569" t="str" cm="1">
        <f t="array" ref="T569">IF((S569&lt;&gt;"")*(S569&lt;&gt;"No Match in AOM"),IF(J569&lt;&gt;"",_xlfn.TEXTJOIN(";",TRUE,CONCATENATE(_xlfn.TEXTSPLIT(S569,";",TRUE,FALSE)," ",J569)),S569),"")</f>
        <v xml:space="preserve">Digitaria </v>
      </c>
    </row>
    <row r="570" spans="1:20">
      <c r="A570" s="30" t="s">
        <v>21033</v>
      </c>
      <c r="B570" s="55" t="s">
        <v>21033</v>
      </c>
      <c r="C570" s="56" t="str">
        <f>_xlfn.TEXTJOIN(" ",TRUE,B570,IF(ISBLANK(J570),"",_xlfn.TEXTSPLIT(J570,";")))</f>
        <v>Digitaria nodosa</v>
      </c>
      <c r="D570" s="56" t="str">
        <f>_xlfn.TEXTJOIN(" ",TRUE,B570,IF(ISBLANK(J570),"",_xlfn.TEXTSPLIT(J570,";")),IF(ISBLANK(H570),"",_xlfn.TEXTSPLIT(H570,";")))</f>
        <v>Digitaria nodosa</v>
      </c>
      <c r="E570" s="56" t="str">
        <f>_xlfn.TEXTJOIN(" ",TRUE,B570,F570,IF(ISBLANK(J570),"",_xlfn.TEXTSPLIT(J570,";")),IF(ISBLANK(G570),"",_xlfn.TEXTSPLIT(G570,";")))</f>
        <v>Digitaria nodosa</v>
      </c>
      <c r="R570" t="str" cm="1">
        <f t="array" ref="R570">IFERROR(INDEX(AOM[AOM], MATCH(1, (AOM[Edge_Value]=ani_diet!D570)*(AOM[Is_Ani_Diet_Ingredient]&lt;&gt;FALSE), 0)), "No Match in AOM")</f>
        <v>AOM_001390</v>
      </c>
      <c r="S570" t="str" cm="1">
        <f t="array" ref="S570">IFERROR(IF(INDEX(AOM[Scientific Name], MATCH(1, (AOM[Edge_Value]=ani_diet!D570)*(AOM[Is_Ani_Diet_Ingredient]&lt;&gt;FALSE), 0))=0, "", INDEX(AOM[Scientific Name], MATCH(1, (AOM[Edge_Value]=ani_diet!D570)*(AOM[Is_Ani_Diet_Ingredient]&lt;&gt;FALSE), 0))), "No Match in AOM")</f>
        <v>Digitaria nodosa</v>
      </c>
      <c r="T570" t="str" cm="1">
        <f t="array" ref="T570">IF((S570&lt;&gt;"")*(S570&lt;&gt;"No Match in AOM"),IF(J570&lt;&gt;"",_xlfn.TEXTJOIN(";",TRUE,CONCATENATE(_xlfn.TEXTSPLIT(S570,";",TRUE,FALSE)," ",J570)),S570),"")</f>
        <v>Digitaria nodosa</v>
      </c>
    </row>
    <row r="571" spans="1:20">
      <c r="A571" s="30" t="s">
        <v>26296</v>
      </c>
      <c r="B571" s="55" t="s">
        <v>21036</v>
      </c>
      <c r="C571" s="56" t="str">
        <f>_xlfn.TEXTJOIN(" ",TRUE,B571,IF(ISBLANK(J571),"",_xlfn.TEXTSPLIT(J571,";")))</f>
        <v>Digitaria smutsii</v>
      </c>
      <c r="D571" s="56" t="str">
        <f>_xlfn.TEXTJOIN(" ",TRUE,B571,IF(ISBLANK(J571),"",_xlfn.TEXTSPLIT(J571,";")),IF(ISBLANK(H571),"",_xlfn.TEXTSPLIT(H571,";")))</f>
        <v>Digitaria smutsii</v>
      </c>
      <c r="E571" s="56" t="str">
        <f>_xlfn.TEXTJOIN(" ",TRUE,B571,F571,IF(ISBLANK(J571),"",_xlfn.TEXTSPLIT(J571,";")),IF(ISBLANK(G571),"",_xlfn.TEXTSPLIT(G571,";")))</f>
        <v>Digitaria smutsii</v>
      </c>
      <c r="R571" t="str" cm="1">
        <f t="array" ref="R571">IFERROR(INDEX(AOM[AOM], MATCH(1, (AOM[Edge_Value]=ani_diet!D571)*(AOM[Is_Ani_Diet_Ingredient]&lt;&gt;FALSE), 0)), "No Match in AOM")</f>
        <v>AOM_001391</v>
      </c>
      <c r="S571" t="str" cm="1">
        <f t="array" ref="S571">IFERROR(IF(INDEX(AOM[Scientific Name], MATCH(1, (AOM[Edge_Value]=ani_diet!D571)*(AOM[Is_Ani_Diet_Ingredient]&lt;&gt;FALSE), 0))=0, "", INDEX(AOM[Scientific Name], MATCH(1, (AOM[Edge_Value]=ani_diet!D571)*(AOM[Is_Ani_Diet_Ingredient]&lt;&gt;FALSE), 0))), "No Match in AOM")</f>
        <v>Digitaria smutsii</v>
      </c>
      <c r="T571" t="str" cm="1">
        <f t="array" ref="T571">IF((S571&lt;&gt;"")*(S571&lt;&gt;"No Match in AOM"),IF(J571&lt;&gt;"",_xlfn.TEXTJOIN(";",TRUE,CONCATENATE(_xlfn.TEXTSPLIT(S571,";",TRUE,FALSE)," ",J571)),S571),"")</f>
        <v>Digitaria smutsii</v>
      </c>
    </row>
    <row r="572" spans="1:20">
      <c r="A572" s="30" t="s">
        <v>26297</v>
      </c>
      <c r="B572" s="55" t="s">
        <v>21036</v>
      </c>
      <c r="C572" s="56" t="str">
        <f>_xlfn.TEXTJOIN(" ",TRUE,B572,IF(ISBLANK(J572),"",_xlfn.TEXTSPLIT(J572,";")))</f>
        <v>Digitaria smutsii</v>
      </c>
      <c r="D572" s="56" t="str">
        <f>_xlfn.TEXTJOIN(" ",TRUE,B572,IF(ISBLANK(J572),"",_xlfn.TEXTSPLIT(J572,";")),IF(ISBLANK(H572),"",_xlfn.TEXTSPLIT(H572,";")))</f>
        <v>Digitaria smutsii Dried</v>
      </c>
      <c r="E572" s="56" t="str">
        <f>_xlfn.TEXTJOIN(" ",TRUE,B572,F572,IF(ISBLANK(J572),"",_xlfn.TEXTSPLIT(J572,";")),IF(ISBLANK(G572),"",_xlfn.TEXTSPLIT(G572,";")))</f>
        <v>Digitaria smutsii Dried</v>
      </c>
      <c r="G572" s="55" t="s">
        <v>17480</v>
      </c>
      <c r="H572" s="55" t="s">
        <v>17480</v>
      </c>
      <c r="R572" t="str" cm="1">
        <f t="array" ref="R572">IFERROR(INDEX(AOM[AOM], MATCH(1, (AOM[Edge_Value]=ani_diet!D572)*(AOM[Is_Ani_Diet_Ingredient]&lt;&gt;FALSE), 0)), "No Match in AOM")</f>
        <v>AOM_006092</v>
      </c>
      <c r="S572" t="str" cm="1">
        <f t="array" ref="S572">IFERROR(IF(INDEX(AOM[Scientific Name], MATCH(1, (AOM[Edge_Value]=ani_diet!D572)*(AOM[Is_Ani_Diet_Ingredient]&lt;&gt;FALSE), 0))=0, "", INDEX(AOM[Scientific Name], MATCH(1, (AOM[Edge_Value]=ani_diet!D572)*(AOM[Is_Ani_Diet_Ingredient]&lt;&gt;FALSE), 0))), "No Match in AOM")</f>
        <v>Digitaria smutsii</v>
      </c>
      <c r="T572" t="str" cm="1">
        <f t="array" ref="T572">IF((S572&lt;&gt;"")*(S572&lt;&gt;"No Match in AOM"),IF(J572&lt;&gt;"",_xlfn.TEXTJOIN(";",TRUE,CONCATENATE(_xlfn.TEXTSPLIT(S572,";",TRUE,FALSE)," ",J572)),S572),"")</f>
        <v>Digitaria smutsii</v>
      </c>
    </row>
    <row r="573" spans="1:20">
      <c r="A573" s="30" t="s">
        <v>21042</v>
      </c>
      <c r="B573" s="55" t="s">
        <v>21042</v>
      </c>
      <c r="C573" s="56" t="str">
        <f>_xlfn.TEXTJOIN(" ",TRUE,B573,IF(ISBLANK(J573),"",_xlfn.TEXTSPLIT(J573,";")))</f>
        <v>Digitaria ternota</v>
      </c>
      <c r="D573" s="56" t="str">
        <f>_xlfn.TEXTJOIN(" ",TRUE,B573,IF(ISBLANK(J573),"",_xlfn.TEXTSPLIT(J573,";")),IF(ISBLANK(H573),"",_xlfn.TEXTSPLIT(H573,";")))</f>
        <v>Digitaria ternota</v>
      </c>
      <c r="E573" s="56" t="str">
        <f>_xlfn.TEXTJOIN(" ",TRUE,B573,F573,IF(ISBLANK(J573),"",_xlfn.TEXTSPLIT(J573,";")),IF(ISBLANK(G573),"",_xlfn.TEXTSPLIT(G573,";")))</f>
        <v>Digitaria ternota</v>
      </c>
      <c r="R573" t="str" cm="1">
        <f t="array" ref="R573">IFERROR(INDEX(AOM[AOM], MATCH(1, (AOM[Edge_Value]=ani_diet!D573)*(AOM[Is_Ani_Diet_Ingredient]&lt;&gt;FALSE), 0)), "No Match in AOM")</f>
        <v>AOM_001392</v>
      </c>
      <c r="S573" t="str" cm="1">
        <f t="array" ref="S573">IFERROR(IF(INDEX(AOM[Scientific Name], MATCH(1, (AOM[Edge_Value]=ani_diet!D573)*(AOM[Is_Ani_Diet_Ingredient]&lt;&gt;FALSE), 0))=0, "", INDEX(AOM[Scientific Name], MATCH(1, (AOM[Edge_Value]=ani_diet!D573)*(AOM[Is_Ani_Diet_Ingredient]&lt;&gt;FALSE), 0))), "No Match in AOM")</f>
        <v>Digitaria ternata</v>
      </c>
      <c r="T573" t="str" cm="1">
        <f t="array" ref="T573">IF((S573&lt;&gt;"")*(S573&lt;&gt;"No Match in AOM"),IF(J573&lt;&gt;"",_xlfn.TEXTJOIN(";",TRUE,CONCATENATE(_xlfn.TEXTSPLIT(S573,";",TRUE,FALSE)," ",J573)),S573),"")</f>
        <v>Digitaria ternata</v>
      </c>
    </row>
    <row r="574" spans="1:20">
      <c r="A574" s="30" t="s">
        <v>21046</v>
      </c>
      <c r="B574" s="55" t="s">
        <v>21046</v>
      </c>
      <c r="C574" s="56" t="str">
        <f>_xlfn.TEXTJOIN(" ",TRUE,B574,IF(ISBLANK(J574),"",_xlfn.TEXTSPLIT(J574,";")))</f>
        <v>Diheteropogon amplectens</v>
      </c>
      <c r="D574" s="56" t="str">
        <f>_xlfn.TEXTJOIN(" ",TRUE,B574,IF(ISBLANK(J574),"",_xlfn.TEXTSPLIT(J574,";")),IF(ISBLANK(H574),"",_xlfn.TEXTSPLIT(H574,";")))</f>
        <v>Diheteropogon amplectens</v>
      </c>
      <c r="E574" s="56" t="str">
        <f>_xlfn.TEXTJOIN(" ",TRUE,B574,F574,IF(ISBLANK(J574),"",_xlfn.TEXTSPLIT(J574,";")),IF(ISBLANK(G574),"",_xlfn.TEXTSPLIT(G574,";")))</f>
        <v>Diheteropogon amplectens</v>
      </c>
      <c r="R574" t="str" cm="1">
        <f t="array" ref="R574">IFERROR(INDEX(AOM[AOM], MATCH(1, (AOM[Edge_Value]=ani_diet!D574)*(AOM[Is_Ani_Diet_Ingredient]&lt;&gt;FALSE), 0)), "No Match in AOM")</f>
        <v>AOM_001466</v>
      </c>
      <c r="S574" t="str" cm="1">
        <f t="array" ref="S574">IFERROR(IF(INDEX(AOM[Scientific Name], MATCH(1, (AOM[Edge_Value]=ani_diet!D574)*(AOM[Is_Ani_Diet_Ingredient]&lt;&gt;FALSE), 0))=0, "", INDEX(AOM[Scientific Name], MATCH(1, (AOM[Edge_Value]=ani_diet!D574)*(AOM[Is_Ani_Diet_Ingredient]&lt;&gt;FALSE), 0))), "No Match in AOM")</f>
        <v>Diheteropogon amplectens</v>
      </c>
      <c r="T574" t="str" cm="1">
        <f t="array" ref="T574">IF((S574&lt;&gt;"")*(S574&lt;&gt;"No Match in AOM"),IF(J574&lt;&gt;"",_xlfn.TEXTJOIN(";",TRUE,CONCATENATE(_xlfn.TEXTSPLIT(S574,";",TRUE,FALSE)," ",J574)),S574),"")</f>
        <v>Diheteropogon amplectens</v>
      </c>
    </row>
    <row r="575" spans="1:20">
      <c r="A575" s="30" t="s">
        <v>26298</v>
      </c>
      <c r="B575" s="55" t="s">
        <v>26299</v>
      </c>
      <c r="C575" s="56" t="str">
        <f>_xlfn.TEXTJOIN(" ",TRUE,B575,IF(ISBLANK(J575),"",_xlfn.TEXTSPLIT(J575,";")))</f>
        <v>Distillers Grain</v>
      </c>
      <c r="D575" s="56" t="str">
        <f>_xlfn.TEXTJOIN(" ",TRUE,B575,IF(ISBLANK(J575),"",_xlfn.TEXTSPLIT(J575,";")),IF(ISBLANK(H575),"",_xlfn.TEXTSPLIT(H575,";")))</f>
        <v>Distillers Grain Dried</v>
      </c>
      <c r="E575" s="56" t="str">
        <f>_xlfn.TEXTJOIN(" ",TRUE,B575,F575,IF(ISBLANK(J575),"",_xlfn.TEXTSPLIT(J575,";")),IF(ISBLANK(G575),"",_xlfn.TEXTSPLIT(G575,";")))</f>
        <v>Distillers Grain Dried</v>
      </c>
      <c r="G575" s="55" t="s">
        <v>17480</v>
      </c>
      <c r="H575" s="55" t="s">
        <v>17480</v>
      </c>
      <c r="J575" s="55" t="s">
        <v>25930</v>
      </c>
      <c r="R575" t="str" cm="1">
        <f t="array" ref="R575">IFERROR(INDEX(AOM[AOM], MATCH(1, (AOM[Edge_Value]=ani_diet!D575)*(AOM[Is_Ani_Diet_Ingredient]&lt;&gt;FALSE), 0)), "No Match in AOM")</f>
        <v>AOM_006220</v>
      </c>
      <c r="S575" t="str" cm="1">
        <f t="array" ref="S575">IFERROR(IF(INDEX(AOM[Scientific Name], MATCH(1, (AOM[Edge_Value]=ani_diet!D575)*(AOM[Is_Ani_Diet_Ingredient]&lt;&gt;FALSE), 0))=0, "", INDEX(AOM[Scientific Name], MATCH(1, (AOM[Edge_Value]=ani_diet!D575)*(AOM[Is_Ani_Diet_Ingredient]&lt;&gt;FALSE), 0))), "No Match in AOM")</f>
        <v/>
      </c>
      <c r="T575" t="str" cm="1">
        <f t="array" ref="T575">IF((S575&lt;&gt;"")*(S575&lt;&gt;"No Match in AOM"),IF(J575&lt;&gt;"",_xlfn.TEXTJOIN(";",TRUE,CONCATENATE(_xlfn.TEXTSPLIT(S575,";",TRUE,FALSE)," ",J575)),S575),"")</f>
        <v/>
      </c>
    </row>
    <row r="576" spans="1:20">
      <c r="A576" s="30" t="s">
        <v>21050</v>
      </c>
      <c r="B576" s="55" t="s">
        <v>21050</v>
      </c>
      <c r="C576" s="56" t="str">
        <f>_xlfn.TEXTJOIN(" ",TRUE,B576,IF(ISBLANK(J576),"",_xlfn.TEXTSPLIT(J576,";")))</f>
        <v>Eclipta alba</v>
      </c>
      <c r="D576" s="56" t="str">
        <f>_xlfn.TEXTJOIN(" ",TRUE,B576,IF(ISBLANK(J576),"",_xlfn.TEXTSPLIT(J576,";")),IF(ISBLANK(H576),"",_xlfn.TEXTSPLIT(H576,";")))</f>
        <v>Eclipta alba</v>
      </c>
      <c r="E576" s="56" t="str">
        <f>_xlfn.TEXTJOIN(" ",TRUE,B576,F576,IF(ISBLANK(J576),"",_xlfn.TEXTSPLIT(J576,";")),IF(ISBLANK(G576),"",_xlfn.TEXTSPLIT(G576,";")))</f>
        <v>Eclipta alba</v>
      </c>
      <c r="R576" t="str" cm="1">
        <f t="array" ref="R576">IFERROR(INDEX(AOM[AOM], MATCH(1, (AOM[Edge_Value]=ani_diet!D576)*(AOM[Is_Ani_Diet_Ingredient]&lt;&gt;FALSE), 0)), "No Match in AOM")</f>
        <v>AOM_002238</v>
      </c>
      <c r="S576" t="str" cm="1">
        <f t="array" ref="S576">IFERROR(IF(INDEX(AOM[Scientific Name], MATCH(1, (AOM[Edge_Value]=ani_diet!D576)*(AOM[Is_Ani_Diet_Ingredient]&lt;&gt;FALSE), 0))=0, "", INDEX(AOM[Scientific Name], MATCH(1, (AOM[Edge_Value]=ani_diet!D576)*(AOM[Is_Ani_Diet_Ingredient]&lt;&gt;FALSE), 0))), "No Match in AOM")</f>
        <v>Eclipta alba</v>
      </c>
      <c r="T576" t="str" cm="1">
        <f t="array" ref="T576">IF((S576&lt;&gt;"")*(S576&lt;&gt;"No Match in AOM"),IF(J576&lt;&gt;"",_xlfn.TEXTJOIN(";",TRUE,CONCATENATE(_xlfn.TEXTSPLIT(S576,";",TRUE,FALSE)," ",J576)),S576),"")</f>
        <v>Eclipta alba</v>
      </c>
    </row>
    <row r="577" spans="1:20">
      <c r="A577" s="30" t="s">
        <v>26300</v>
      </c>
      <c r="B577" s="55" t="s">
        <v>21050</v>
      </c>
      <c r="C577" s="56" t="str">
        <f>_xlfn.TEXTJOIN(" ",TRUE,B577,IF(ISBLANK(J577),"",_xlfn.TEXTSPLIT(J577,";")))</f>
        <v>Eclipta alba Leaves</v>
      </c>
      <c r="D577" s="56" t="str">
        <f>_xlfn.TEXTJOIN(" ",TRUE,B577,IF(ISBLANK(J577),"",_xlfn.TEXTSPLIT(J577,";")),IF(ISBLANK(H577),"",_xlfn.TEXTSPLIT(H577,";")))</f>
        <v>Eclipta alba Leaves Dried</v>
      </c>
      <c r="E577" s="56" t="str">
        <f>_xlfn.TEXTJOIN(" ",TRUE,B577,F577,IF(ISBLANK(J577),"",_xlfn.TEXTSPLIT(J577,";")),IF(ISBLANK(G577),"",_xlfn.TEXTSPLIT(G577,";")))</f>
        <v>Eclipta alba Leaves Dried</v>
      </c>
      <c r="G577" s="55" t="s">
        <v>17480</v>
      </c>
      <c r="H577" s="55" t="s">
        <v>17480</v>
      </c>
      <c r="J577" s="55" t="s">
        <v>6187</v>
      </c>
      <c r="R577" t="str" cm="1">
        <f t="array" ref="R577">IFERROR(INDEX(AOM[AOM], MATCH(1, (AOM[Edge_Value]=ani_diet!D577)*(AOM[Is_Ani_Diet_Ingredient]&lt;&gt;FALSE), 0)), "No Match in AOM")</f>
        <v>AOM_006088</v>
      </c>
      <c r="S577" t="str" cm="1">
        <f t="array" ref="S577">IFERROR(IF(INDEX(AOM[Scientific Name], MATCH(1, (AOM[Edge_Value]=ani_diet!D577)*(AOM[Is_Ani_Diet_Ingredient]&lt;&gt;FALSE), 0))=0, "", INDEX(AOM[Scientific Name], MATCH(1, (AOM[Edge_Value]=ani_diet!D577)*(AOM[Is_Ani_Diet_Ingredient]&lt;&gt;FALSE), 0))), "No Match in AOM")</f>
        <v>Eclipta alba</v>
      </c>
      <c r="T577" t="str" cm="1">
        <f t="array" ref="T577">IF((S577&lt;&gt;"")*(S577&lt;&gt;"No Match in AOM"),IF(J577&lt;&gt;"",_xlfn.TEXTJOIN(";",TRUE,CONCATENATE(_xlfn.TEXTSPLIT(S577,";",TRUE,FALSE)," ",J577)),S577),"")</f>
        <v>Eclipta alba Leaves</v>
      </c>
    </row>
    <row r="578" spans="1:20">
      <c r="A578" s="30" t="s">
        <v>26301</v>
      </c>
      <c r="B578" s="55" t="s">
        <v>3918</v>
      </c>
      <c r="C578" s="56" t="str">
        <f>_xlfn.TEXTJOIN(" ",TRUE,B578,IF(ISBLANK(J578),"",_xlfn.TEXTSPLIT(J578,";")))</f>
        <v>Egg</v>
      </c>
      <c r="D578" s="56" t="str">
        <f>_xlfn.TEXTJOIN(" ",TRUE,B578,IF(ISBLANK(J578),"",_xlfn.TEXTSPLIT(J578,";")),IF(ISBLANK(H578),"",_xlfn.TEXTSPLIT(H578,";")))</f>
        <v>Egg</v>
      </c>
      <c r="E578" s="56" t="str">
        <f>_xlfn.TEXTJOIN(" ",TRUE,B578,F578,IF(ISBLANK(J578),"",_xlfn.TEXTSPLIT(J578,";")),IF(ISBLANK(G578),"",_xlfn.TEXTSPLIT(G578,";")))</f>
        <v>Egg</v>
      </c>
      <c r="R578" t="str" cm="1">
        <f t="array" ref="R578">IFERROR(INDEX(AOM[AOM], MATCH(1, (AOM[Edge_Value]=ani_diet!D578)*(AOM[Is_Ani_Diet_Ingredient]&lt;&gt;FALSE), 0)), "No Match in AOM")</f>
        <v>AOM_002078</v>
      </c>
      <c r="S578" t="str" cm="1">
        <f t="array" ref="S578">IFERROR(IF(INDEX(AOM[Scientific Name], MATCH(1, (AOM[Edge_Value]=ani_diet!D578)*(AOM[Is_Ani_Diet_Ingredient]&lt;&gt;FALSE), 0))=0, "", INDEX(AOM[Scientific Name], MATCH(1, (AOM[Edge_Value]=ani_diet!D578)*(AOM[Is_Ani_Diet_Ingredient]&lt;&gt;FALSE), 0))), "No Match in AOM")</f>
        <v/>
      </c>
      <c r="T578" t="str" cm="1">
        <f t="array" ref="T578">IF((S578&lt;&gt;"")*(S578&lt;&gt;"No Match in AOM"),IF(J578&lt;&gt;"",_xlfn.TEXTJOIN(";",TRUE,CONCATENATE(_xlfn.TEXTSPLIT(S578,";",TRUE,FALSE)," ",J578)),S578),"")</f>
        <v/>
      </c>
    </row>
    <row r="579" spans="1:20">
      <c r="A579" s="30" t="s">
        <v>26302</v>
      </c>
      <c r="B579" s="55" t="s">
        <v>3918</v>
      </c>
      <c r="C579" s="56" t="str">
        <f>_xlfn.TEXTJOIN(" ",TRUE,B579,IF(ISBLANK(J579),"",_xlfn.TEXTSPLIT(J579,";")))</f>
        <v>Egg</v>
      </c>
      <c r="D579" s="56" t="str">
        <f>_xlfn.TEXTJOIN(" ",TRUE,B579,IF(ISBLANK(J579),"",_xlfn.TEXTSPLIT(J579,";")),IF(ISBLANK(H579),"",_xlfn.TEXTSPLIT(H579,";")))</f>
        <v>Egg Boiled Dried Ground</v>
      </c>
      <c r="E579" s="56" t="str">
        <f>_xlfn.TEXTJOIN(" ",TRUE,B579,F579,IF(ISBLANK(J579),"",_xlfn.TEXTSPLIT(J579,";")),IF(ISBLANK(G579),"",_xlfn.TEXTSPLIT(G579,";")))</f>
        <v>Egg Boiled Dried Ground</v>
      </c>
      <c r="G579" s="55" t="s">
        <v>26089</v>
      </c>
      <c r="H579" s="55" t="s">
        <v>26089</v>
      </c>
      <c r="R579" t="str" cm="1">
        <f t="array" ref="R579">IFERROR(INDEX(AOM[AOM], MATCH(1, (AOM[Edge_Value]=ani_diet!D579)*(AOM[Is_Ani_Diet_Ingredient]&lt;&gt;FALSE), 0)), "No Match in AOM")</f>
        <v>AOM_002079</v>
      </c>
      <c r="S579" t="str" cm="1">
        <f t="array" ref="S579">IFERROR(IF(INDEX(AOM[Scientific Name], MATCH(1, (AOM[Edge_Value]=ani_diet!D579)*(AOM[Is_Ani_Diet_Ingredient]&lt;&gt;FALSE), 0))=0, "", INDEX(AOM[Scientific Name], MATCH(1, (AOM[Edge_Value]=ani_diet!D579)*(AOM[Is_Ani_Diet_Ingredient]&lt;&gt;FALSE), 0))), "No Match in AOM")</f>
        <v/>
      </c>
      <c r="T579" t="str" cm="1">
        <f t="array" ref="T579">IF((S579&lt;&gt;"")*(S579&lt;&gt;"No Match in AOM"),IF(J579&lt;&gt;"",_xlfn.TEXTJOIN(";",TRUE,CONCATENATE(_xlfn.TEXTSPLIT(S579,";",TRUE,FALSE)," ",J579)),S579),"")</f>
        <v/>
      </c>
    </row>
    <row r="580" spans="1:20">
      <c r="A580" s="30" t="s">
        <v>23437</v>
      </c>
      <c r="B580" s="55" t="s">
        <v>23437</v>
      </c>
      <c r="C580" s="56" t="str">
        <f>_xlfn.TEXTJOIN(" ",TRUE,B580,IF(ISBLANK(J580),"",_xlfn.TEXTSPLIT(J580,";")))</f>
        <v>Elancoban</v>
      </c>
      <c r="D580" s="56" t="str">
        <f>_xlfn.TEXTJOIN(" ",TRUE,B580,IF(ISBLANK(J580),"",_xlfn.TEXTSPLIT(J580,";")),IF(ISBLANK(H580),"",_xlfn.TEXTSPLIT(H580,";")))</f>
        <v>Elancoban</v>
      </c>
      <c r="E580" s="56" t="str">
        <f>_xlfn.TEXTJOIN(" ",TRUE,B580,F580,IF(ISBLANK(J580),"",_xlfn.TEXTSPLIT(J580,";")),IF(ISBLANK(G580),"",_xlfn.TEXTSPLIT(G580,";")))</f>
        <v>Elancoban</v>
      </c>
      <c r="R580" t="str" cm="1">
        <f t="array" ref="R580">IFERROR(INDEX(AOM[AOM], MATCH(1, (AOM[Edge_Value]=ani_diet!D580)*(AOM[Is_Ani_Diet_Ingredient]&lt;&gt;FALSE), 0)), "No Match in AOM")</f>
        <v>AOM_001579</v>
      </c>
      <c r="S580" t="str" cm="1">
        <f t="array" ref="S580">IFERROR(IF(INDEX(AOM[Scientific Name], MATCH(1, (AOM[Edge_Value]=ani_diet!D580)*(AOM[Is_Ani_Diet_Ingredient]&lt;&gt;FALSE), 0))=0, "", INDEX(AOM[Scientific Name], MATCH(1, (AOM[Edge_Value]=ani_diet!D580)*(AOM[Is_Ani_Diet_Ingredient]&lt;&gt;FALSE), 0))), "No Match in AOM")</f>
        <v/>
      </c>
      <c r="T580" t="str" cm="1">
        <f t="array" ref="T580">IF((S580&lt;&gt;"")*(S580&lt;&gt;"No Match in AOM"),IF(J580&lt;&gt;"",_xlfn.TEXTJOIN(";",TRUE,CONCATENATE(_xlfn.TEXTSPLIT(S580,";",TRUE,FALSE)," ",J580)),S580),"")</f>
        <v/>
      </c>
    </row>
    <row r="581" spans="1:20">
      <c r="A581" s="30" t="s">
        <v>21056</v>
      </c>
      <c r="B581" s="55" t="s">
        <v>21056</v>
      </c>
      <c r="C581" s="56" t="str">
        <f>_xlfn.TEXTJOIN(" ",TRUE,B581,IF(ISBLANK(J581),"",_xlfn.TEXTSPLIT(J581,";")))</f>
        <v>Eleusine floccifolia</v>
      </c>
      <c r="D581" s="56" t="str">
        <f>_xlfn.TEXTJOIN(" ",TRUE,B581,IF(ISBLANK(J581),"",_xlfn.TEXTSPLIT(J581,";")),IF(ISBLANK(H581),"",_xlfn.TEXTSPLIT(H581,";")))</f>
        <v>Eleusine floccifolia</v>
      </c>
      <c r="E581" s="56" t="str">
        <f>_xlfn.TEXTJOIN(" ",TRUE,B581,F581,IF(ISBLANK(J581),"",_xlfn.TEXTSPLIT(J581,";")),IF(ISBLANK(G581),"",_xlfn.TEXTSPLIT(G581,";")))</f>
        <v>Eleusine floccifolia</v>
      </c>
      <c r="R581" t="str" cm="1">
        <f t="array" ref="R581">IFERROR(INDEX(AOM[AOM], MATCH(1, (AOM[Edge_Value]=ani_diet!D581)*(AOM[Is_Ani_Diet_Ingredient]&lt;&gt;FALSE), 0)), "No Match in AOM")</f>
        <v>AOM_001467</v>
      </c>
      <c r="S581" t="str" cm="1">
        <f t="array" ref="S581">IFERROR(IF(INDEX(AOM[Scientific Name], MATCH(1, (AOM[Edge_Value]=ani_diet!D581)*(AOM[Is_Ani_Diet_Ingredient]&lt;&gt;FALSE), 0))=0, "", INDEX(AOM[Scientific Name], MATCH(1, (AOM[Edge_Value]=ani_diet!D581)*(AOM[Is_Ani_Diet_Ingredient]&lt;&gt;FALSE), 0))), "No Match in AOM")</f>
        <v>Eleusine floccifolia</v>
      </c>
      <c r="T581" t="str" cm="1">
        <f t="array" ref="T581">IF((S581&lt;&gt;"")*(S581&lt;&gt;"No Match in AOM"),IF(J581&lt;&gt;"",_xlfn.TEXTJOIN(";",TRUE,CONCATENATE(_xlfn.TEXTSPLIT(S581,";",TRUE,FALSE)," ",J581)),S581),"")</f>
        <v>Eleusine floccifolia</v>
      </c>
    </row>
    <row r="582" spans="1:20">
      <c r="A582" s="30" t="s">
        <v>21061</v>
      </c>
      <c r="B582" s="55" t="s">
        <v>21061</v>
      </c>
      <c r="C582" s="56" t="str">
        <f>_xlfn.TEXTJOIN(" ",TRUE,B582,IF(ISBLANK(J582),"",_xlfn.TEXTSPLIT(J582,";")))</f>
        <v>Elionurus muticus</v>
      </c>
      <c r="D582" s="56" t="str">
        <f>_xlfn.TEXTJOIN(" ",TRUE,B582,IF(ISBLANK(J582),"",_xlfn.TEXTSPLIT(J582,";")),IF(ISBLANK(H582),"",_xlfn.TEXTSPLIT(H582,";")))</f>
        <v>Elionurus muticus</v>
      </c>
      <c r="E582" s="56" t="str">
        <f>_xlfn.TEXTJOIN(" ",TRUE,B582,F582,IF(ISBLANK(J582),"",_xlfn.TEXTSPLIT(J582,";")),IF(ISBLANK(G582),"",_xlfn.TEXTSPLIT(G582,";")))</f>
        <v>Elionurus muticus</v>
      </c>
      <c r="R582" t="str" cm="1">
        <f t="array" ref="R582">IFERROR(INDEX(AOM[AOM], MATCH(1, (AOM[Edge_Value]=ani_diet!D582)*(AOM[Is_Ani_Diet_Ingredient]&lt;&gt;FALSE), 0)), "No Match in AOM")</f>
        <v>AOM_001785</v>
      </c>
      <c r="S582" t="str" cm="1">
        <f t="array" ref="S582">IFERROR(IF(INDEX(AOM[Scientific Name], MATCH(1, (AOM[Edge_Value]=ani_diet!D582)*(AOM[Is_Ani_Diet_Ingredient]&lt;&gt;FALSE), 0))=0, "", INDEX(AOM[Scientific Name], MATCH(1, (AOM[Edge_Value]=ani_diet!D582)*(AOM[Is_Ani_Diet_Ingredient]&lt;&gt;FALSE), 0))), "No Match in AOM")</f>
        <v>Elionurus muticus</v>
      </c>
      <c r="T582" t="str" cm="1">
        <f t="array" ref="T582">IF((S582&lt;&gt;"")*(S582&lt;&gt;"No Match in AOM"),IF(J582&lt;&gt;"",_xlfn.TEXTJOIN(";",TRUE,CONCATENATE(_xlfn.TEXTSPLIT(S582,";",TRUE,FALSE)," ",J582)),S582),"")</f>
        <v>Elionurus muticus</v>
      </c>
    </row>
    <row r="583" spans="1:20">
      <c r="A583" s="30" t="s">
        <v>5364</v>
      </c>
      <c r="B583" s="55" t="s">
        <v>5364</v>
      </c>
      <c r="C583" s="56" t="str">
        <f>_xlfn.TEXTJOIN(" ",TRUE,B583,IF(ISBLANK(J583),"",_xlfn.TEXTSPLIT(J583,";")))</f>
        <v>Enset</v>
      </c>
      <c r="D583" s="56" t="str">
        <f>_xlfn.TEXTJOIN(" ",TRUE,B583,IF(ISBLANK(J583),"",_xlfn.TEXTSPLIT(J583,";")),IF(ISBLANK(H583),"",_xlfn.TEXTSPLIT(H583,";")))</f>
        <v>Enset</v>
      </c>
      <c r="E583" s="56" t="str">
        <f>_xlfn.TEXTJOIN(" ",TRUE,B583,F583,IF(ISBLANK(J583),"",_xlfn.TEXTSPLIT(J583,";")),IF(ISBLANK(G583),"",_xlfn.TEXTSPLIT(G583,";")))</f>
        <v>Enset</v>
      </c>
      <c r="R583" t="str" cm="1">
        <f t="array" ref="R583">IFERROR(INDEX(AOM[AOM], MATCH(1, (AOM[Edge_Value]=ani_diet!D583)*(AOM[Is_Ani_Diet_Ingredient]&lt;&gt;FALSE), 0)), "No Match in AOM")</f>
        <v>AOM_001282</v>
      </c>
      <c r="S583" t="str" cm="1">
        <f t="array" ref="S583">IFERROR(IF(INDEX(AOM[Scientific Name], MATCH(1, (AOM[Edge_Value]=ani_diet!D583)*(AOM[Is_Ani_Diet_Ingredient]&lt;&gt;FALSE), 0))=0, "", INDEX(AOM[Scientific Name], MATCH(1, (AOM[Edge_Value]=ani_diet!D583)*(AOM[Is_Ani_Diet_Ingredient]&lt;&gt;FALSE), 0))), "No Match in AOM")</f>
        <v>Ensete ventricosum</v>
      </c>
      <c r="T583" t="str" cm="1">
        <f t="array" ref="T583">IF((S583&lt;&gt;"")*(S583&lt;&gt;"No Match in AOM"),IF(J583&lt;&gt;"",_xlfn.TEXTJOIN(";",TRUE,CONCATENATE(_xlfn.TEXTSPLIT(S583,";",TRUE,FALSE)," ",J583)),S583),"")</f>
        <v>Ensete ventricosum</v>
      </c>
    </row>
    <row r="584" spans="1:20">
      <c r="A584" s="30" t="s">
        <v>26303</v>
      </c>
      <c r="B584" s="55" t="s">
        <v>5366</v>
      </c>
      <c r="C584" s="56" t="str">
        <f>_xlfn.TEXTJOIN(" ",TRUE,B584,IF(ISBLANK(J584),"",_xlfn.TEXTSPLIT(J584,";")))</f>
        <v>Ensete ventricosum Corm</v>
      </c>
      <c r="D584" s="56" t="str">
        <f>_xlfn.TEXTJOIN(" ",TRUE,B584,IF(ISBLANK(J584),"",_xlfn.TEXTSPLIT(J584,";")),IF(ISBLANK(H584),"",_xlfn.TEXTSPLIT(H584,";")))</f>
        <v>Ensete ventricosum Corm</v>
      </c>
      <c r="E584" s="56" t="str">
        <f>_xlfn.TEXTJOIN(" ",TRUE,B584,F584,IF(ISBLANK(J584),"",_xlfn.TEXTSPLIT(J584,";")),IF(ISBLANK(G584),"",_xlfn.TEXTSPLIT(G584,";")))</f>
        <v>Ensete ventricosum Corm</v>
      </c>
      <c r="J584" s="55" t="s">
        <v>6822</v>
      </c>
      <c r="R584" t="str" cm="1">
        <f t="array" ref="R584">IFERROR(INDEX(AOM[AOM], MATCH(1, (AOM[Edge_Value]=ani_diet!D584)*(AOM[Is_Ani_Diet_Ingredient]&lt;&gt;FALSE), 0)), "No Match in AOM")</f>
        <v>AOM_001818</v>
      </c>
      <c r="S584" t="str" cm="1">
        <f t="array" ref="S584">IFERROR(IF(INDEX(AOM[Scientific Name], MATCH(1, (AOM[Edge_Value]=ani_diet!D584)*(AOM[Is_Ani_Diet_Ingredient]&lt;&gt;FALSE), 0))=0, "", INDEX(AOM[Scientific Name], MATCH(1, (AOM[Edge_Value]=ani_diet!D584)*(AOM[Is_Ani_Diet_Ingredient]&lt;&gt;FALSE), 0))), "No Match in AOM")</f>
        <v>Ensete ventricosum</v>
      </c>
      <c r="T584" t="str" cm="1">
        <f t="array" ref="T584">IF((S584&lt;&gt;"")*(S584&lt;&gt;"No Match in AOM"),IF(J584&lt;&gt;"",_xlfn.TEXTJOIN(";",TRUE,CONCATENATE(_xlfn.TEXTSPLIT(S584,";",TRUE,FALSE)," ",J584)),S584),"")</f>
        <v>Ensete ventricosum Corm</v>
      </c>
    </row>
    <row r="585" spans="1:20">
      <c r="A585" s="30" t="s">
        <v>26304</v>
      </c>
      <c r="B585" s="55" t="s">
        <v>5366</v>
      </c>
      <c r="C585" s="56" t="str">
        <f>_xlfn.TEXTJOIN(" ",TRUE,B585,IF(ISBLANK(J585),"",_xlfn.TEXTSPLIT(J585,";")))</f>
        <v>Ensete ventricosum Leaves</v>
      </c>
      <c r="D585" s="56" t="str">
        <f>_xlfn.TEXTJOIN(" ",TRUE,B585,IF(ISBLANK(J585),"",_xlfn.TEXTSPLIT(J585,";")),IF(ISBLANK(H585),"",_xlfn.TEXTSPLIT(H585,";")))</f>
        <v>Ensete ventricosum Leaves</v>
      </c>
      <c r="E585" s="56" t="str">
        <f>_xlfn.TEXTJOIN(" ",TRUE,B585,F585,IF(ISBLANK(J585),"",_xlfn.TEXTSPLIT(J585,";")),IF(ISBLANK(G585),"",_xlfn.TEXTSPLIT(G585,";")))</f>
        <v>Ensete ventricosum Leaves</v>
      </c>
      <c r="J585" s="55" t="s">
        <v>6187</v>
      </c>
      <c r="R585" t="str" cm="1">
        <f t="array" ref="R585">IFERROR(INDEX(AOM[AOM], MATCH(1, (AOM[Edge_Value]=ani_diet!D585)*(AOM[Is_Ani_Diet_Ingredient]&lt;&gt;FALSE), 0)), "No Match in AOM")</f>
        <v>AOM_001819</v>
      </c>
      <c r="S585" t="str" cm="1">
        <f t="array" ref="S585">IFERROR(IF(INDEX(AOM[Scientific Name], MATCH(1, (AOM[Edge_Value]=ani_diet!D585)*(AOM[Is_Ani_Diet_Ingredient]&lt;&gt;FALSE), 0))=0, "", INDEX(AOM[Scientific Name], MATCH(1, (AOM[Edge_Value]=ani_diet!D585)*(AOM[Is_Ani_Diet_Ingredient]&lt;&gt;FALSE), 0))), "No Match in AOM")</f>
        <v>Ensete ventricosum</v>
      </c>
      <c r="T585" t="str" cm="1">
        <f t="array" ref="T585">IF((S585&lt;&gt;"")*(S585&lt;&gt;"No Match in AOM"),IF(J585&lt;&gt;"",_xlfn.TEXTJOIN(";",TRUE,CONCATENATE(_xlfn.TEXTSPLIT(S585,";",TRUE,FALSE)," ",J585)),S585),"")</f>
        <v>Ensete ventricosum Leaves</v>
      </c>
    </row>
    <row r="586" spans="1:20">
      <c r="A586" s="30" t="s">
        <v>26305</v>
      </c>
      <c r="B586" s="55" t="s">
        <v>5366</v>
      </c>
      <c r="C586" s="56" t="str">
        <f>_xlfn.TEXTJOIN(" ",TRUE,B586,IF(ISBLANK(J586),"",_xlfn.TEXTSPLIT(J586,";")))</f>
        <v>Ensete ventricosum Leaves</v>
      </c>
      <c r="D586" s="56" t="str">
        <f>_xlfn.TEXTJOIN(" ",TRUE,B586,IF(ISBLANK(J586),"",_xlfn.TEXTSPLIT(J586,";")),IF(ISBLANK(H586),"",_xlfn.TEXTSPLIT(H586,";")))</f>
        <v>Ensete ventricosum Leaves</v>
      </c>
      <c r="E586" s="56" t="str">
        <f>_xlfn.TEXTJOIN(" ",TRUE,B586,F586,IF(ISBLANK(J586),"",_xlfn.TEXTSPLIT(J586,";")),IF(ISBLANK(G586),"",_xlfn.TEXTSPLIT(G586,";")))</f>
        <v>Ensete ventricosum Leaves Chopped</v>
      </c>
      <c r="G586" s="55" t="s">
        <v>6195</v>
      </c>
      <c r="I586" s="55" t="s">
        <v>6195</v>
      </c>
      <c r="J586" s="55" t="s">
        <v>6187</v>
      </c>
      <c r="R586" t="str" cm="1">
        <f t="array" ref="R586">IFERROR(INDEX(AOM[AOM], MATCH(1, (AOM[Edge_Value]=ani_diet!D586)*(AOM[Is_Ani_Diet_Ingredient]&lt;&gt;FALSE), 0)), "No Match in AOM")</f>
        <v>AOM_001819</v>
      </c>
      <c r="S586" t="str" cm="1">
        <f t="array" ref="S586">IFERROR(IF(INDEX(AOM[Scientific Name], MATCH(1, (AOM[Edge_Value]=ani_diet!D586)*(AOM[Is_Ani_Diet_Ingredient]&lt;&gt;FALSE), 0))=0, "", INDEX(AOM[Scientific Name], MATCH(1, (AOM[Edge_Value]=ani_diet!D586)*(AOM[Is_Ani_Diet_Ingredient]&lt;&gt;FALSE), 0))), "No Match in AOM")</f>
        <v>Ensete ventricosum</v>
      </c>
      <c r="T586" t="str" cm="1">
        <f t="array" ref="T586">IF((S586&lt;&gt;"")*(S586&lt;&gt;"No Match in AOM"),IF(J586&lt;&gt;"",_xlfn.TEXTJOIN(";",TRUE,CONCATENATE(_xlfn.TEXTSPLIT(S586,";",TRUE,FALSE)," ",J586)),S586),"")</f>
        <v>Ensete ventricosum Leaves</v>
      </c>
    </row>
    <row r="587" spans="1:20">
      <c r="A587" s="30" t="s">
        <v>21953</v>
      </c>
      <c r="B587" s="55" t="s">
        <v>21953</v>
      </c>
      <c r="C587" s="56" t="str">
        <f>_xlfn.TEXTJOIN(" ",TRUE,B587,IF(ISBLANK(J587),"",_xlfn.TEXTSPLIT(J587,";")))</f>
        <v>Enterolobium cyclocarpum</v>
      </c>
      <c r="D587" s="56" t="str">
        <f>_xlfn.TEXTJOIN(" ",TRUE,B587,IF(ISBLANK(J587),"",_xlfn.TEXTSPLIT(J587,";")),IF(ISBLANK(H587),"",_xlfn.TEXTSPLIT(H587,";")))</f>
        <v>Enterolobium cyclocarpum</v>
      </c>
      <c r="E587" s="56" t="str">
        <f>_xlfn.TEXTJOIN(" ",TRUE,B587,F587,IF(ISBLANK(J587),"",_xlfn.TEXTSPLIT(J587,";")),IF(ISBLANK(G587),"",_xlfn.TEXTSPLIT(G587,";")))</f>
        <v>Enterolobium cyclocarpum</v>
      </c>
      <c r="K587" t="s">
        <v>21957</v>
      </c>
      <c r="L587" t="s">
        <v>21953</v>
      </c>
      <c r="M587" t="s">
        <v>21958</v>
      </c>
      <c r="R587" t="str" cm="1">
        <f t="array" ref="R587">IFERROR(INDEX(AOM[AOM], MATCH(1, (AOM[Edge_Value]=ani_diet!D587)*(AOM[Is_Ani_Diet_Ingredient]&lt;&gt;FALSE), 0)), "No Match in AOM")</f>
        <v>AOM_006407</v>
      </c>
      <c r="S587" t="str" cm="1">
        <f t="array" ref="S587">IFERROR(IF(INDEX(AOM[Scientific Name], MATCH(1, (AOM[Edge_Value]=ani_diet!D587)*(AOM[Is_Ani_Diet_Ingredient]&lt;&gt;FALSE), 0))=0, "", INDEX(AOM[Scientific Name], MATCH(1, (AOM[Edge_Value]=ani_diet!D587)*(AOM[Is_Ani_Diet_Ingredient]&lt;&gt;FALSE), 0))), "No Match in AOM")</f>
        <v>Enterolobium cyclocarpum</v>
      </c>
      <c r="T587" t="str" cm="1">
        <f t="array" ref="T587">IF((S587&lt;&gt;"")*(S587&lt;&gt;"No Match in AOM"),IF(J587&lt;&gt;"",_xlfn.TEXTJOIN(";",TRUE,CONCATENATE(_xlfn.TEXTSPLIT(S587,";",TRUE,FALSE)," ",J587)),S587),"")</f>
        <v>Enterolobium cyclocarpum</v>
      </c>
    </row>
    <row r="588" spans="1:20">
      <c r="A588" s="30" t="s">
        <v>26306</v>
      </c>
      <c r="B588" s="55" t="s">
        <v>21953</v>
      </c>
      <c r="C588" s="56" t="str">
        <f>_xlfn.TEXTJOIN(" ",TRUE,B588,IF(ISBLANK(J588),"",_xlfn.TEXTSPLIT(J588,";")))</f>
        <v>Enterolobium cyclocarpum</v>
      </c>
      <c r="D588" s="56" t="str">
        <f>_xlfn.TEXTJOIN(" ",TRUE,B588,IF(ISBLANK(J588),"",_xlfn.TEXTSPLIT(J588,";")),IF(ISBLANK(H588),"",_xlfn.TEXTSPLIT(H588,";")))</f>
        <v>Enterolobium cyclocarpum Crushed Wilted</v>
      </c>
      <c r="E588" s="56" t="str">
        <f>_xlfn.TEXTJOIN(" ",TRUE,B588,F588,IF(ISBLANK(J588),"",_xlfn.TEXTSPLIT(J588,";")),IF(ISBLANK(G588),"",_xlfn.TEXTSPLIT(G588,";")))</f>
        <v>Enterolobium cyclocarpum Crushed Wilted</v>
      </c>
      <c r="G588" s="55" t="s">
        <v>26307</v>
      </c>
      <c r="H588" s="55" t="s">
        <v>26307</v>
      </c>
      <c r="K588" t="s">
        <v>21528</v>
      </c>
      <c r="L588" t="s">
        <v>21953</v>
      </c>
      <c r="M588" t="s">
        <v>21958</v>
      </c>
      <c r="R588" t="str" cm="1">
        <f t="array" ref="R588">IFERROR(INDEX(AOM[AOM], MATCH(1, (AOM[Edge_Value]=ani_diet!D588)*(AOM[Is_Ani_Diet_Ingredient]&lt;&gt;FALSE), 0)), "No Match in AOM")</f>
        <v>AOM_006090</v>
      </c>
      <c r="S588" t="str" cm="1">
        <f t="array" ref="S588">IFERROR(IF(INDEX(AOM[Scientific Name], MATCH(1, (AOM[Edge_Value]=ani_diet!D588)*(AOM[Is_Ani_Diet_Ingredient]&lt;&gt;FALSE), 0))=0, "", INDEX(AOM[Scientific Name], MATCH(1, (AOM[Edge_Value]=ani_diet!D588)*(AOM[Is_Ani_Diet_Ingredient]&lt;&gt;FALSE), 0))), "No Match in AOM")</f>
        <v>Enterolobium cyclocarpum</v>
      </c>
      <c r="T588" t="str" cm="1">
        <f t="array" ref="T588">IF((S588&lt;&gt;"")*(S588&lt;&gt;"No Match in AOM"),IF(J588&lt;&gt;"",_xlfn.TEXTJOIN(";",TRUE,CONCATENATE(_xlfn.TEXTSPLIT(S588,";",TRUE,FALSE)," ",J588)),S588),"")</f>
        <v>Enterolobium cyclocarpum</v>
      </c>
    </row>
    <row r="589" spans="1:20">
      <c r="A589" s="30" t="s">
        <v>21958</v>
      </c>
      <c r="B589" s="55" t="s">
        <v>21953</v>
      </c>
      <c r="C589" s="56" t="str">
        <f>_xlfn.TEXTJOIN(" ",TRUE,B589,IF(ISBLANK(J589),"",_xlfn.TEXTSPLIT(J589,";")))</f>
        <v>Enterolobium cyclocarpum Leaves</v>
      </c>
      <c r="D589" s="56" t="str">
        <f>_xlfn.TEXTJOIN(" ",TRUE,B589,IF(ISBLANK(J589),"",_xlfn.TEXTSPLIT(J589,";")),IF(ISBLANK(H589),"",_xlfn.TEXTSPLIT(H589,";")))</f>
        <v>Enterolobium cyclocarpum Leaves</v>
      </c>
      <c r="E589" s="56" t="str">
        <f>_xlfn.TEXTJOIN(" ",TRUE,B589,F589,IF(ISBLANK(J589),"",_xlfn.TEXTSPLIT(J589,";")),IF(ISBLANK(G589),"",_xlfn.TEXTSPLIT(G589,";")))</f>
        <v>Enterolobium cyclocarpum Leaves</v>
      </c>
      <c r="J589" s="55" t="s">
        <v>6187</v>
      </c>
      <c r="R589" t="str" cm="1">
        <f t="array" ref="R589">IFERROR(INDEX(AOM[AOM], MATCH(1, (AOM[Edge_Value]=ani_diet!D589)*(AOM[Is_Ani_Diet_Ingredient]&lt;&gt;FALSE), 0)), "No Match in AOM")</f>
        <v>AOM_006015</v>
      </c>
      <c r="S589" t="str" cm="1">
        <f t="array" ref="S589">IFERROR(IF(INDEX(AOM[Scientific Name], MATCH(1, (AOM[Edge_Value]=ani_diet!D589)*(AOM[Is_Ani_Diet_Ingredient]&lt;&gt;FALSE), 0))=0, "", INDEX(AOM[Scientific Name], MATCH(1, (AOM[Edge_Value]=ani_diet!D589)*(AOM[Is_Ani_Diet_Ingredient]&lt;&gt;FALSE), 0))), "No Match in AOM")</f>
        <v>Enterolobium cyclocarpum</v>
      </c>
      <c r="T589" t="str" cm="1">
        <f t="array" ref="T589">IF((S589&lt;&gt;"")*(S589&lt;&gt;"No Match in AOM"),IF(J589&lt;&gt;"",_xlfn.TEXTJOIN(";",TRUE,CONCATENATE(_xlfn.TEXTSPLIT(S589,";",TRUE,FALSE)," ",J589)),S589),"")</f>
        <v>Enterolobium cyclocarpum Leaves</v>
      </c>
    </row>
    <row r="590" spans="1:20">
      <c r="A590" s="30" t="s">
        <v>26308</v>
      </c>
      <c r="B590" s="55" t="s">
        <v>23532</v>
      </c>
      <c r="C590" s="56" t="str">
        <f>_xlfn.TEXTJOIN(" ",TRUE,B590,IF(ISBLANK(J590),"",_xlfn.TEXTSPLIT(J590,";")))</f>
        <v>Enzyme</v>
      </c>
      <c r="D590" s="56" t="str">
        <f>_xlfn.TEXTJOIN(" ",TRUE,B590,IF(ISBLANK(J590),"",_xlfn.TEXTSPLIT(J590,";")),IF(ISBLANK(H590),"",_xlfn.TEXTSPLIT(H590,";")))</f>
        <v>Enzyme</v>
      </c>
      <c r="E590" s="56" t="str">
        <f>_xlfn.TEXTJOIN(" ",TRUE,B590,F590,IF(ISBLANK(J590),"",_xlfn.TEXTSPLIT(J590,";")),IF(ISBLANK(G590),"",_xlfn.TEXTSPLIT(G590,";")))</f>
        <v>Enzyme</v>
      </c>
      <c r="R590" t="str" cm="1">
        <f t="array" ref="R590">IFERROR(INDEX(AOM[AOM], MATCH(1, (AOM[Edge_Value]=ani_diet!D590)*(AOM[Is_Ani_Diet_Ingredient]&lt;&gt;FALSE), 0)), "No Match in AOM")</f>
        <v>AOM_000751</v>
      </c>
      <c r="S590" t="str" cm="1">
        <f t="array" ref="S590">IFERROR(IF(INDEX(AOM[Scientific Name], MATCH(1, (AOM[Edge_Value]=ani_diet!D590)*(AOM[Is_Ani_Diet_Ingredient]&lt;&gt;FALSE), 0))=0, "", INDEX(AOM[Scientific Name], MATCH(1, (AOM[Edge_Value]=ani_diet!D590)*(AOM[Is_Ani_Diet_Ingredient]&lt;&gt;FALSE), 0))), "No Match in AOM")</f>
        <v/>
      </c>
      <c r="T590" t="str" cm="1">
        <f t="array" ref="T590">IF((S590&lt;&gt;"")*(S590&lt;&gt;"No Match in AOM"),IF(J590&lt;&gt;"",_xlfn.TEXTJOIN(";",TRUE,CONCATENATE(_xlfn.TEXTSPLIT(S590,";",TRUE,FALSE)," ",J590)),S590),"")</f>
        <v/>
      </c>
    </row>
    <row r="591" spans="1:20">
      <c r="A591" s="30" t="s">
        <v>26309</v>
      </c>
      <c r="B591" s="55" t="s">
        <v>23532</v>
      </c>
      <c r="C591" s="56" t="str">
        <f>_xlfn.TEXTJOIN(" ",TRUE,B591,IF(ISBLANK(J591),"",_xlfn.TEXTSPLIT(J591,";")))</f>
        <v>Enzyme</v>
      </c>
      <c r="D591" s="56" t="str">
        <f>_xlfn.TEXTJOIN(" ",TRUE,B591,IF(ISBLANK(J591),"",_xlfn.TEXTSPLIT(J591,";")),IF(ISBLANK(H591),"",_xlfn.TEXTSPLIT(H591,";")))</f>
        <v>Enzyme</v>
      </c>
      <c r="E591" s="56" t="str">
        <f>_xlfn.TEXTJOIN(" ",TRUE,B591,F591,IF(ISBLANK(J591),"",_xlfn.TEXTSPLIT(J591,";")),IF(ISBLANK(G591),"",_xlfn.TEXTSPLIT(G591,";")))</f>
        <v>Enzyme Milled</v>
      </c>
      <c r="G591" s="55" t="s">
        <v>25673</v>
      </c>
      <c r="R591" t="str" cm="1">
        <f t="array" ref="R591">IFERROR(INDEX(AOM[AOM], MATCH(1, (AOM[Edge_Value]=ani_diet!D591)*(AOM[Is_Ani_Diet_Ingredient]&lt;&gt;FALSE), 0)), "No Match in AOM")</f>
        <v>AOM_000751</v>
      </c>
      <c r="S591" t="str" cm="1">
        <f t="array" ref="S591">IFERROR(IF(INDEX(AOM[Scientific Name], MATCH(1, (AOM[Edge_Value]=ani_diet!D591)*(AOM[Is_Ani_Diet_Ingredient]&lt;&gt;FALSE), 0))=0, "", INDEX(AOM[Scientific Name], MATCH(1, (AOM[Edge_Value]=ani_diet!D591)*(AOM[Is_Ani_Diet_Ingredient]&lt;&gt;FALSE), 0))), "No Match in AOM")</f>
        <v/>
      </c>
      <c r="T591" t="str" cm="1">
        <f t="array" ref="T591">IF((S591&lt;&gt;"")*(S591&lt;&gt;"No Match in AOM"),IF(J591&lt;&gt;"",_xlfn.TEXTJOIN(";",TRUE,CONCATENATE(_xlfn.TEXTSPLIT(S591,";",TRUE,FALSE)," ",J591)),S591),"")</f>
        <v/>
      </c>
    </row>
    <row r="592" spans="1:20">
      <c r="A592" s="30" t="s">
        <v>21068</v>
      </c>
      <c r="B592" s="55" t="s">
        <v>21068</v>
      </c>
      <c r="C592" s="56" t="str">
        <f>_xlfn.TEXTJOIN(" ",TRUE,B592,IF(ISBLANK(J592),"",_xlfn.TEXTSPLIT(J592,";")))</f>
        <v>Eragotris tremula</v>
      </c>
      <c r="D592" s="56" t="str">
        <f>_xlfn.TEXTJOIN(" ",TRUE,B592,IF(ISBLANK(J592),"",_xlfn.TEXTSPLIT(J592,";")),IF(ISBLANK(H592),"",_xlfn.TEXTSPLIT(H592,";")))</f>
        <v>Eragotris tremula</v>
      </c>
      <c r="E592" s="56" t="str">
        <f>_xlfn.TEXTJOIN(" ",TRUE,B592,F592,IF(ISBLANK(J592),"",_xlfn.TEXTSPLIT(J592,";")),IF(ISBLANK(G592),"",_xlfn.TEXTSPLIT(G592,";")))</f>
        <v>Eragotris tremula</v>
      </c>
      <c r="R592" t="str" cm="1">
        <f t="array" ref="R592">IFERROR(INDEX(AOM[AOM], MATCH(1, (AOM[Edge_Value]=ani_diet!D592)*(AOM[Is_Ani_Diet_Ingredient]&lt;&gt;FALSE), 0)), "No Match in AOM")</f>
        <v>AOM_001786</v>
      </c>
      <c r="S592" t="str" cm="1">
        <f t="array" ref="S592">IFERROR(IF(INDEX(AOM[Scientific Name], MATCH(1, (AOM[Edge_Value]=ani_diet!D592)*(AOM[Is_Ani_Diet_Ingredient]&lt;&gt;FALSE), 0))=0, "", INDEX(AOM[Scientific Name], MATCH(1, (AOM[Edge_Value]=ani_diet!D592)*(AOM[Is_Ani_Diet_Ingredient]&lt;&gt;FALSE), 0))), "No Match in AOM")</f>
        <v>Eragostris tremula</v>
      </c>
      <c r="T592" t="str" cm="1">
        <f t="array" ref="T592">IF((S592&lt;&gt;"")*(S592&lt;&gt;"No Match in AOM"),IF(J592&lt;&gt;"",_xlfn.TEXTJOIN(";",TRUE,CONCATENATE(_xlfn.TEXTSPLIT(S592,";",TRUE,FALSE)," ",J592)),S592),"")</f>
        <v>Eragostris tremula</v>
      </c>
    </row>
    <row r="593" spans="1:20">
      <c r="A593" s="30" t="s">
        <v>26310</v>
      </c>
      <c r="B593" s="55" t="s">
        <v>21068</v>
      </c>
      <c r="C593" s="56" t="str">
        <f>_xlfn.TEXTJOIN(" ",TRUE,B593,IF(ISBLANK(J593),"",_xlfn.TEXTSPLIT(J593,";")))</f>
        <v>Eragotris tremula</v>
      </c>
      <c r="D593" s="56" t="str">
        <f>_xlfn.TEXTJOIN(" ",TRUE,B593,IF(ISBLANK(J593),"",_xlfn.TEXTSPLIT(J593,";")),IF(ISBLANK(H593),"",_xlfn.TEXTSPLIT(H593,";")))</f>
        <v>Eragotris tremula Dried</v>
      </c>
      <c r="E593" s="56" t="str">
        <f>_xlfn.TEXTJOIN(" ",TRUE,B593,F593,IF(ISBLANK(J593),"",_xlfn.TEXTSPLIT(J593,";")),IF(ISBLANK(G593),"",_xlfn.TEXTSPLIT(G593,";")))</f>
        <v>Eragotris tremula Chopped Dried</v>
      </c>
      <c r="G593" s="55" t="s">
        <v>25774</v>
      </c>
      <c r="H593" s="55" t="s">
        <v>17480</v>
      </c>
      <c r="R593" t="str" cm="1">
        <f t="array" ref="R593">IFERROR(INDEX(AOM[AOM], MATCH(1, (AOM[Edge_Value]=ani_diet!D593)*(AOM[Is_Ani_Diet_Ingredient]&lt;&gt;FALSE), 0)), "No Match in AOM")</f>
        <v>AOM_006091</v>
      </c>
      <c r="S593" t="str" cm="1">
        <f t="array" ref="S593">IFERROR(IF(INDEX(AOM[Scientific Name], MATCH(1, (AOM[Edge_Value]=ani_diet!D593)*(AOM[Is_Ani_Diet_Ingredient]&lt;&gt;FALSE), 0))=0, "", INDEX(AOM[Scientific Name], MATCH(1, (AOM[Edge_Value]=ani_diet!D593)*(AOM[Is_Ani_Diet_Ingredient]&lt;&gt;FALSE), 0))), "No Match in AOM")</f>
        <v>Eragostris tremula</v>
      </c>
      <c r="T593" t="str" cm="1">
        <f t="array" ref="T593">IF((S593&lt;&gt;"")*(S593&lt;&gt;"No Match in AOM"),IF(J593&lt;&gt;"",_xlfn.TEXTJOIN(";",TRUE,CONCATENATE(_xlfn.TEXTSPLIT(S593,";",TRUE,FALSE)," ",J593)),S593),"")</f>
        <v>Eragostris tremula</v>
      </c>
    </row>
    <row r="594" spans="1:20">
      <c r="A594" s="30" t="s">
        <v>21076</v>
      </c>
      <c r="B594" s="55" t="s">
        <v>21076</v>
      </c>
      <c r="C594" s="56" t="str">
        <f>_xlfn.TEXTJOIN(" ",TRUE,B594,IF(ISBLANK(J594),"",_xlfn.TEXTSPLIT(J594,";")))</f>
        <v>Eragrostis capensis</v>
      </c>
      <c r="D594" s="56" t="str">
        <f>_xlfn.TEXTJOIN(" ",TRUE,B594,IF(ISBLANK(J594),"",_xlfn.TEXTSPLIT(J594,";")),IF(ISBLANK(H594),"",_xlfn.TEXTSPLIT(H594,";")))</f>
        <v>Eragrostis capensis</v>
      </c>
      <c r="E594" s="56" t="str">
        <f>_xlfn.TEXTJOIN(" ",TRUE,B594,F594,IF(ISBLANK(J594),"",_xlfn.TEXTSPLIT(J594,";")),IF(ISBLANK(G594),"",_xlfn.TEXTSPLIT(G594,";")))</f>
        <v>Eragrostis capensis</v>
      </c>
      <c r="R594" t="str" cm="1">
        <f t="array" ref="R594">IFERROR(INDEX(AOM[AOM], MATCH(1, (AOM[Edge_Value]=ani_diet!D594)*(AOM[Is_Ani_Diet_Ingredient]&lt;&gt;FALSE), 0)), "No Match in AOM")</f>
        <v>AOM_001468</v>
      </c>
      <c r="S594" t="str" cm="1">
        <f t="array" ref="S594">IFERROR(IF(INDEX(AOM[Scientific Name], MATCH(1, (AOM[Edge_Value]=ani_diet!D594)*(AOM[Is_Ani_Diet_Ingredient]&lt;&gt;FALSE), 0))=0, "", INDEX(AOM[Scientific Name], MATCH(1, (AOM[Edge_Value]=ani_diet!D594)*(AOM[Is_Ani_Diet_Ingredient]&lt;&gt;FALSE), 0))), "No Match in AOM")</f>
        <v>Eragrostis capensis</v>
      </c>
      <c r="T594" t="str" cm="1">
        <f t="array" ref="T594">IF((S594&lt;&gt;"")*(S594&lt;&gt;"No Match in AOM"),IF(J594&lt;&gt;"",_xlfn.TEXTJOIN(";",TRUE,CONCATENATE(_xlfn.TEXTSPLIT(S594,";",TRUE,FALSE)," ",J594)),S594),"")</f>
        <v>Eragrostis capensis</v>
      </c>
    </row>
    <row r="595" spans="1:20">
      <c r="A595" s="30" t="s">
        <v>26311</v>
      </c>
      <c r="B595" s="55" t="s">
        <v>21080</v>
      </c>
      <c r="C595" s="56" t="str">
        <f>_xlfn.TEXTJOIN(" ",TRUE,B595,IF(ISBLANK(J595),"",_xlfn.TEXTSPLIT(J595,";")))</f>
        <v>Eragrostis curvula</v>
      </c>
      <c r="D595" s="56" t="str">
        <f>_xlfn.TEXTJOIN(" ",TRUE,B595,IF(ISBLANK(J595),"",_xlfn.TEXTSPLIT(J595,";")),IF(ISBLANK(H595),"",_xlfn.TEXTSPLIT(H595,";")))</f>
        <v>Eragrostis curvula</v>
      </c>
      <c r="E595" s="56" t="str">
        <f>_xlfn.TEXTJOIN(" ",TRUE,B595,F595,IF(ISBLANK(J595),"",_xlfn.TEXTSPLIT(J595,";")),IF(ISBLANK(G595),"",_xlfn.TEXTSPLIT(G595,";")))</f>
        <v>Eragrostis curvula</v>
      </c>
      <c r="R595" t="str" cm="1">
        <f t="array" ref="R595">IFERROR(INDEX(AOM[AOM], MATCH(1, (AOM[Edge_Value]=ani_diet!D595)*(AOM[Is_Ani_Diet_Ingredient]&lt;&gt;FALSE), 0)), "No Match in AOM")</f>
        <v>AOM_001393</v>
      </c>
      <c r="S595" t="str" cm="1">
        <f t="array" ref="S595">IFERROR(IF(INDEX(AOM[Scientific Name], MATCH(1, (AOM[Edge_Value]=ani_diet!D595)*(AOM[Is_Ani_Diet_Ingredient]&lt;&gt;FALSE), 0))=0, "", INDEX(AOM[Scientific Name], MATCH(1, (AOM[Edge_Value]=ani_diet!D595)*(AOM[Is_Ani_Diet_Ingredient]&lt;&gt;FALSE), 0))), "No Match in AOM")</f>
        <v>Eragrostis curvula</v>
      </c>
      <c r="T595" t="str" cm="1">
        <f t="array" ref="T595">IF((S595&lt;&gt;"")*(S595&lt;&gt;"No Match in AOM"),IF(J595&lt;&gt;"",_xlfn.TEXTJOIN(";",TRUE,CONCATENATE(_xlfn.TEXTSPLIT(S595,";",TRUE,FALSE)," ",J595)),S595),"")</f>
        <v>Eragrostis curvula</v>
      </c>
    </row>
    <row r="596" spans="1:20">
      <c r="A596" s="30" t="s">
        <v>26312</v>
      </c>
      <c r="B596" s="55" t="s">
        <v>21080</v>
      </c>
      <c r="C596" s="56" t="str">
        <f>_xlfn.TEXTJOIN(" ",TRUE,B596,IF(ISBLANK(J596),"",_xlfn.TEXTSPLIT(J596,";")))</f>
        <v>Eragrostis curvula</v>
      </c>
      <c r="D596" s="56" t="str">
        <f>_xlfn.TEXTJOIN(" ",TRUE,B596,IF(ISBLANK(J596),"",_xlfn.TEXTSPLIT(J596,";")),IF(ISBLANK(H596),"",_xlfn.TEXTSPLIT(H596,";")))</f>
        <v>Eragrostis curvula Dried</v>
      </c>
      <c r="E596" s="56" t="str">
        <f>_xlfn.TEXTJOIN(" ",TRUE,B596,F596,IF(ISBLANK(J596),"",_xlfn.TEXTSPLIT(J596,";")),IF(ISBLANK(G596),"",_xlfn.TEXTSPLIT(G596,";")))</f>
        <v>Eragrostis curvula Hay</v>
      </c>
      <c r="G596" s="55" t="s">
        <v>17482</v>
      </c>
      <c r="H596" s="55" t="s">
        <v>17480</v>
      </c>
      <c r="L596" s="32" t="s">
        <v>324</v>
      </c>
      <c r="R596" t="str" cm="1">
        <f t="array" ref="R596">IFERROR(INDEX(AOM[AOM], MATCH(1, (AOM[Edge_Value]=ani_diet!D596)*(AOM[Is_Ani_Diet_Ingredient]&lt;&gt;FALSE), 0)), "No Match in AOM")</f>
        <v>AOM_001787</v>
      </c>
      <c r="S596" t="str" cm="1">
        <f t="array" ref="S596">IFERROR(IF(INDEX(AOM[Scientific Name], MATCH(1, (AOM[Edge_Value]=ani_diet!D596)*(AOM[Is_Ani_Diet_Ingredient]&lt;&gt;FALSE), 0))=0, "", INDEX(AOM[Scientific Name], MATCH(1, (AOM[Edge_Value]=ani_diet!D596)*(AOM[Is_Ani_Diet_Ingredient]&lt;&gt;FALSE), 0))), "No Match in AOM")</f>
        <v>Eragrostis curvula</v>
      </c>
      <c r="T596" t="str" cm="1">
        <f t="array" ref="T596">IF((S596&lt;&gt;"")*(S596&lt;&gt;"No Match in AOM"),IF(J596&lt;&gt;"",_xlfn.TEXTJOIN(";",TRUE,CONCATENATE(_xlfn.TEXTSPLIT(S596,";",TRUE,FALSE)," ",J596)),S596),"")</f>
        <v>Eragrostis curvula</v>
      </c>
    </row>
    <row r="597" spans="1:20">
      <c r="A597" s="30" t="s">
        <v>26313</v>
      </c>
      <c r="B597" s="55" t="s">
        <v>21080</v>
      </c>
      <c r="C597" s="56" t="str">
        <f>_xlfn.TEXTJOIN(" ",TRUE,B597,IF(ISBLANK(J597),"",_xlfn.TEXTSPLIT(J597,";")))</f>
        <v>Eragrostis curvula</v>
      </c>
      <c r="D597" s="56" t="str">
        <f>_xlfn.TEXTJOIN(" ",TRUE,B597,IF(ISBLANK(J597),"",_xlfn.TEXTSPLIT(J597,";")),IF(ISBLANK(H597),"",_xlfn.TEXTSPLIT(H597,";")))</f>
        <v>Eragrostis curvula Dried</v>
      </c>
      <c r="E597" s="56" t="str">
        <f>_xlfn.TEXTJOIN(" ",TRUE,B597,F597,IF(ISBLANK(J597),"",_xlfn.TEXTSPLIT(J597,";")),IF(ISBLANK(G597),"",_xlfn.TEXTSPLIT(G597,";")))</f>
        <v>Eragrostis curvula Hay Chopped(Hammer Mill)</v>
      </c>
      <c r="G597" s="55" t="s">
        <v>26314</v>
      </c>
      <c r="H597" s="55" t="s">
        <v>17480</v>
      </c>
      <c r="I597" s="55" t="s">
        <v>6195</v>
      </c>
      <c r="R597" t="str" cm="1">
        <f t="array" ref="R597">IFERROR(INDEX(AOM[AOM], MATCH(1, (AOM[Edge_Value]=ani_diet!D597)*(AOM[Is_Ani_Diet_Ingredient]&lt;&gt;FALSE), 0)), "No Match in AOM")</f>
        <v>AOM_001787</v>
      </c>
      <c r="S597" t="str" cm="1">
        <f t="array" ref="S597">IFERROR(IF(INDEX(AOM[Scientific Name], MATCH(1, (AOM[Edge_Value]=ani_diet!D597)*(AOM[Is_Ani_Diet_Ingredient]&lt;&gt;FALSE), 0))=0, "", INDEX(AOM[Scientific Name], MATCH(1, (AOM[Edge_Value]=ani_diet!D597)*(AOM[Is_Ani_Diet_Ingredient]&lt;&gt;FALSE), 0))), "No Match in AOM")</f>
        <v>Eragrostis curvula</v>
      </c>
      <c r="T597" t="str" cm="1">
        <f t="array" ref="T597">IF((S597&lt;&gt;"")*(S597&lt;&gt;"No Match in AOM"),IF(J597&lt;&gt;"",_xlfn.TEXTJOIN(";",TRUE,CONCATENATE(_xlfn.TEXTSPLIT(S597,";",TRUE,FALSE)," ",J597)),S597),"")</f>
        <v>Eragrostis curvula</v>
      </c>
    </row>
    <row r="598" spans="1:20">
      <c r="A598" s="30" t="s">
        <v>26315</v>
      </c>
      <c r="B598" s="55" t="s">
        <v>21080</v>
      </c>
      <c r="C598" s="56" t="str">
        <f>_xlfn.TEXTJOIN(" ",TRUE,B598,IF(ISBLANK(J598),"",_xlfn.TEXTSPLIT(J598,";")))</f>
        <v>Eragrostis curvula</v>
      </c>
      <c r="D598" s="56" t="str">
        <f>_xlfn.TEXTJOIN(" ",TRUE,B598,IF(ISBLANK(J598),"",_xlfn.TEXTSPLIT(J598,";")),IF(ISBLANK(H598),"",_xlfn.TEXTSPLIT(H598,";")))</f>
        <v>Eragrostis curvula Dried Ground</v>
      </c>
      <c r="E598" s="56" t="str">
        <f>_xlfn.TEXTJOIN(" ",TRUE,B598,F598,IF(ISBLANK(J598),"",_xlfn.TEXTSPLIT(J598,";")),IF(ISBLANK(G598),"",_xlfn.TEXTSPLIT(G598,";")))</f>
        <v>Eragrostis curvula Chopped Dried Ground</v>
      </c>
      <c r="G598" s="55" t="s">
        <v>26316</v>
      </c>
      <c r="H598" s="55" t="s">
        <v>25767</v>
      </c>
      <c r="L598" s="32" t="s">
        <v>324</v>
      </c>
      <c r="R598" t="str" cm="1">
        <f t="array" ref="R598">IFERROR(INDEX(AOM[AOM], MATCH(1, (AOM[Edge_Value]=ani_diet!D598)*(AOM[Is_Ani_Diet_Ingredient]&lt;&gt;FALSE), 0)), "No Match in AOM")</f>
        <v>AOM_006368</v>
      </c>
      <c r="S598" t="str" cm="1">
        <f t="array" ref="S598">IFERROR(IF(INDEX(AOM[Scientific Name], MATCH(1, (AOM[Edge_Value]=ani_diet!D598)*(AOM[Is_Ani_Diet_Ingredient]&lt;&gt;FALSE), 0))=0, "", INDEX(AOM[Scientific Name], MATCH(1, (AOM[Edge_Value]=ani_diet!D598)*(AOM[Is_Ani_Diet_Ingredient]&lt;&gt;FALSE), 0))), "No Match in AOM")</f>
        <v>Eragrostis curvula</v>
      </c>
      <c r="T598" t="str" cm="1">
        <f t="array" ref="T598">IF((S598&lt;&gt;"")*(S598&lt;&gt;"No Match in AOM"),IF(J598&lt;&gt;"",_xlfn.TEXTJOIN(";",TRUE,CONCATENATE(_xlfn.TEXTSPLIT(S598,";",TRUE,FALSE)," ",J598)),S598),"")</f>
        <v>Eragrostis curvula</v>
      </c>
    </row>
    <row r="599" spans="1:20">
      <c r="A599" s="30" t="s">
        <v>26317</v>
      </c>
      <c r="B599" s="55" t="s">
        <v>21080</v>
      </c>
      <c r="C599" s="56" t="str">
        <f>_xlfn.TEXTJOIN(" ",TRUE,B599,IF(ISBLANK(J599),"",_xlfn.TEXTSPLIT(J599,";")))</f>
        <v>Eragrostis curvula</v>
      </c>
      <c r="D599" s="56" t="str">
        <f>_xlfn.TEXTJOIN(" ",TRUE,B599,IF(ISBLANK(J599),"",_xlfn.TEXTSPLIT(J599,";")),IF(ISBLANK(H599),"",_xlfn.TEXTSPLIT(H599,";")))</f>
        <v>Eragrostis curvula Ground</v>
      </c>
      <c r="E599" s="56" t="str">
        <f>_xlfn.TEXTJOIN(" ",TRUE,B599,F599,IF(ISBLANK(J599),"",_xlfn.TEXTSPLIT(J599,";")),IF(ISBLANK(G599),"",_xlfn.TEXTSPLIT(G599,";")))</f>
        <v>Eragrostis curvula Ground</v>
      </c>
      <c r="G599" s="55" t="s">
        <v>6052</v>
      </c>
      <c r="H599" s="55" t="s">
        <v>6052</v>
      </c>
      <c r="L599" s="32" t="s">
        <v>324</v>
      </c>
      <c r="R599" t="str" cm="1">
        <f t="array" ref="R599">IFERROR(INDEX(AOM[AOM], MATCH(1, (AOM[Edge_Value]=ani_diet!D599)*(AOM[Is_Ani_Diet_Ingredient]&lt;&gt;FALSE), 0)), "No Match in AOM")</f>
        <v>AOM_006093</v>
      </c>
      <c r="S599" t="str" cm="1">
        <f t="array" ref="S599">IFERROR(IF(INDEX(AOM[Scientific Name], MATCH(1, (AOM[Edge_Value]=ani_diet!D599)*(AOM[Is_Ani_Diet_Ingredient]&lt;&gt;FALSE), 0))=0, "", INDEX(AOM[Scientific Name], MATCH(1, (AOM[Edge_Value]=ani_diet!D599)*(AOM[Is_Ani_Diet_Ingredient]&lt;&gt;FALSE), 0))), "No Match in AOM")</f>
        <v>Eragrostis curvula</v>
      </c>
      <c r="T599" t="str" cm="1">
        <f t="array" ref="T599">IF((S599&lt;&gt;"")*(S599&lt;&gt;"No Match in AOM"),IF(J599&lt;&gt;"",_xlfn.TEXTJOIN(";",TRUE,CONCATENATE(_xlfn.TEXTSPLIT(S599,";",TRUE,FALSE)," ",J599)),S599),"")</f>
        <v>Eragrostis curvula</v>
      </c>
    </row>
    <row r="600" spans="1:20">
      <c r="A600" s="30" t="s">
        <v>21097</v>
      </c>
      <c r="B600" s="55" t="s">
        <v>21097</v>
      </c>
      <c r="C600" s="56" t="str">
        <f>_xlfn.TEXTJOIN(" ",TRUE,B600,IF(ISBLANK(J600),"",_xlfn.TEXTSPLIT(J600,";")))</f>
        <v>Eragrostis papposa</v>
      </c>
      <c r="D600" s="56" t="str">
        <f>_xlfn.TEXTJOIN(" ",TRUE,B600,IF(ISBLANK(J600),"",_xlfn.TEXTSPLIT(J600,";")),IF(ISBLANK(H600),"",_xlfn.TEXTSPLIT(H600,";")))</f>
        <v>Eragrostis papposa</v>
      </c>
      <c r="E600" s="56" t="str">
        <f>_xlfn.TEXTJOIN(" ",TRUE,B600,F600,IF(ISBLANK(J600),"",_xlfn.TEXTSPLIT(J600,";")),IF(ISBLANK(G600),"",_xlfn.TEXTSPLIT(G600,";")))</f>
        <v>Eragrostis papposa</v>
      </c>
      <c r="R600" t="str" cm="1">
        <f t="array" ref="R600">IFERROR(INDEX(AOM[AOM], MATCH(1, (AOM[Edge_Value]=ani_diet!D600)*(AOM[Is_Ani_Diet_Ingredient]&lt;&gt;FALSE), 0)), "No Match in AOM")</f>
        <v>AOM_001469</v>
      </c>
      <c r="S600" t="str" cm="1">
        <f t="array" ref="S600">IFERROR(IF(INDEX(AOM[Scientific Name], MATCH(1, (AOM[Edge_Value]=ani_diet!D600)*(AOM[Is_Ani_Diet_Ingredient]&lt;&gt;FALSE), 0))=0, "", INDEX(AOM[Scientific Name], MATCH(1, (AOM[Edge_Value]=ani_diet!D600)*(AOM[Is_Ani_Diet_Ingredient]&lt;&gt;FALSE), 0))), "No Match in AOM")</f>
        <v>Eragrostis papposa</v>
      </c>
      <c r="T600" t="str" cm="1">
        <f t="array" ref="T600">IF((S600&lt;&gt;"")*(S600&lt;&gt;"No Match in AOM"),IF(J600&lt;&gt;"",_xlfn.TEXTJOIN(";",TRUE,CONCATENATE(_xlfn.TEXTSPLIT(S600,";",TRUE,FALSE)," ",J600)),S600),"")</f>
        <v>Eragrostis papposa</v>
      </c>
    </row>
    <row r="601" spans="1:20">
      <c r="A601" s="30" t="s">
        <v>21103</v>
      </c>
      <c r="B601" s="55" t="s">
        <v>21103</v>
      </c>
      <c r="C601" s="56" t="str">
        <f>_xlfn.TEXTJOIN(" ",TRUE,B601,IF(ISBLANK(J601),"",_xlfn.TEXTSPLIT(J601,";")))</f>
        <v>Eragrostis racemosa</v>
      </c>
      <c r="D601" s="56" t="str">
        <f>_xlfn.TEXTJOIN(" ",TRUE,B601,IF(ISBLANK(J601),"",_xlfn.TEXTSPLIT(J601,";")),IF(ISBLANK(H601),"",_xlfn.TEXTSPLIT(H601,";")))</f>
        <v>Eragrostis racemosa</v>
      </c>
      <c r="E601" s="56" t="str">
        <f>_xlfn.TEXTJOIN(" ",TRUE,B601,F601,IF(ISBLANK(J601),"",_xlfn.TEXTSPLIT(J601,";")),IF(ISBLANK(G601),"",_xlfn.TEXTSPLIT(G601,";")))</f>
        <v>Eragrostis racemosa</v>
      </c>
      <c r="R601" t="str" cm="1">
        <f t="array" ref="R601">IFERROR(INDEX(AOM[AOM], MATCH(1, (AOM[Edge_Value]=ani_diet!D601)*(AOM[Is_Ani_Diet_Ingredient]&lt;&gt;FALSE), 0)), "No Match in AOM")</f>
        <v>AOM_006094</v>
      </c>
      <c r="S601" t="str" cm="1">
        <f t="array" ref="S601">IFERROR(IF(INDEX(AOM[Scientific Name], MATCH(1, (AOM[Edge_Value]=ani_diet!D601)*(AOM[Is_Ani_Diet_Ingredient]&lt;&gt;FALSE), 0))=0, "", INDEX(AOM[Scientific Name], MATCH(1, (AOM[Edge_Value]=ani_diet!D601)*(AOM[Is_Ani_Diet_Ingredient]&lt;&gt;FALSE), 0))), "No Match in AOM")</f>
        <v>Eragrostis racemosa</v>
      </c>
      <c r="T601" t="str" cm="1">
        <f t="array" ref="T601">IF((S601&lt;&gt;"")*(S601&lt;&gt;"No Match in AOM"),IF(J601&lt;&gt;"",_xlfn.TEXTJOIN(";",TRUE,CONCATENATE(_xlfn.TEXTSPLIT(S601,";",TRUE,FALSE)," ",J601)),S601),"")</f>
        <v>Eragrostis racemosa</v>
      </c>
    </row>
    <row r="602" spans="1:20">
      <c r="A602" s="30" t="s">
        <v>21105</v>
      </c>
      <c r="B602" s="55" t="s">
        <v>21105</v>
      </c>
      <c r="C602" s="56" t="str">
        <f>_xlfn.TEXTJOIN(" ",TRUE,B602,IF(ISBLANK(J602),"",_xlfn.TEXTSPLIT(J602,";")))</f>
        <v>Eragrostis rigidior</v>
      </c>
      <c r="D602" s="56" t="str">
        <f>_xlfn.TEXTJOIN(" ",TRUE,B602,IF(ISBLANK(J602),"",_xlfn.TEXTSPLIT(J602,";")),IF(ISBLANK(H602),"",_xlfn.TEXTSPLIT(H602,";")))</f>
        <v>Eragrostis rigidior</v>
      </c>
      <c r="E602" s="56" t="str">
        <f>_xlfn.TEXTJOIN(" ",TRUE,B602,F602,IF(ISBLANK(J602),"",_xlfn.TEXTSPLIT(J602,";")),IF(ISBLANK(G602),"",_xlfn.TEXTSPLIT(G602,";")))</f>
        <v>Eragrostis rigidior</v>
      </c>
      <c r="R602" t="str" cm="1">
        <f t="array" ref="R602">IFERROR(INDEX(AOM[AOM], MATCH(1, (AOM[Edge_Value]=ani_diet!D602)*(AOM[Is_Ani_Diet_Ingredient]&lt;&gt;FALSE), 0)), "No Match in AOM")</f>
        <v>AOM_001470</v>
      </c>
      <c r="S602" t="str" cm="1">
        <f t="array" ref="S602">IFERROR(IF(INDEX(AOM[Scientific Name], MATCH(1, (AOM[Edge_Value]=ani_diet!D602)*(AOM[Is_Ani_Diet_Ingredient]&lt;&gt;FALSE), 0))=0, "", INDEX(AOM[Scientific Name], MATCH(1, (AOM[Edge_Value]=ani_diet!D602)*(AOM[Is_Ani_Diet_Ingredient]&lt;&gt;FALSE), 0))), "No Match in AOM")</f>
        <v>Eragrostis rigidior</v>
      </c>
      <c r="T602" t="str" cm="1">
        <f t="array" ref="T602">IF((S602&lt;&gt;"")*(S602&lt;&gt;"No Match in AOM"),IF(J602&lt;&gt;"",_xlfn.TEXTJOIN(";",TRUE,CONCATENATE(_xlfn.TEXTSPLIT(S602,";",TRUE,FALSE)," ",J602)),S602),"")</f>
        <v>Eragrostis rigidior</v>
      </c>
    </row>
    <row r="603" spans="1:20">
      <c r="A603" s="30" t="s">
        <v>10084</v>
      </c>
      <c r="B603" s="55" t="s">
        <v>10084</v>
      </c>
      <c r="C603" s="56" t="str">
        <f>_xlfn.TEXTJOIN(" ",TRUE,B603,IF(ISBLANK(J603),"",_xlfn.TEXTSPLIT(J603,";")))</f>
        <v>Erythrina abyssinica</v>
      </c>
      <c r="D603" s="56" t="str">
        <f>_xlfn.TEXTJOIN(" ",TRUE,B603,IF(ISBLANK(J603),"",_xlfn.TEXTSPLIT(J603,";")),IF(ISBLANK(H603),"",_xlfn.TEXTSPLIT(H603,";")))</f>
        <v>Erythrina abyssinica</v>
      </c>
      <c r="E603" s="56" t="str">
        <f>_xlfn.TEXTJOIN(" ",TRUE,B603,F603,IF(ISBLANK(J603),"",_xlfn.TEXTSPLIT(J603,";")),IF(ISBLANK(G603),"",_xlfn.TEXTSPLIT(G603,";")))</f>
        <v>Erythrina abyssinica</v>
      </c>
      <c r="R603" t="str" cm="1">
        <f t="array" ref="R603">IFERROR(INDEX(AOM[AOM], MATCH(1, (AOM[Edge_Value]=ani_diet!D603)*(AOM[Is_Ani_Diet_Ingredient]&lt;&gt;FALSE), 0)), "No Match in AOM")</f>
        <v>AOM_001795</v>
      </c>
      <c r="S603" t="str" cm="1">
        <f t="array" ref="S603">IFERROR(IF(INDEX(AOM[Scientific Name], MATCH(1, (AOM[Edge_Value]=ani_diet!D603)*(AOM[Is_Ani_Diet_Ingredient]&lt;&gt;FALSE), 0))=0, "", INDEX(AOM[Scientific Name], MATCH(1, (AOM[Edge_Value]=ani_diet!D603)*(AOM[Is_Ani_Diet_Ingredient]&lt;&gt;FALSE), 0))), "No Match in AOM")</f>
        <v>Erythrina abyssinica</v>
      </c>
      <c r="T603" t="str" cm="1">
        <f t="array" ref="T603">IF((S603&lt;&gt;"")*(S603&lt;&gt;"No Match in AOM"),IF(J603&lt;&gt;"",_xlfn.TEXTJOIN(";",TRUE,CONCATENATE(_xlfn.TEXTSPLIT(S603,";",TRUE,FALSE)," ",J603)),S603),"")</f>
        <v>Erythrina abyssinica</v>
      </c>
    </row>
    <row r="604" spans="1:20">
      <c r="A604" s="30" t="s">
        <v>26318</v>
      </c>
      <c r="B604" s="55" t="s">
        <v>10084</v>
      </c>
      <c r="C604" s="56" t="str">
        <f>_xlfn.TEXTJOIN(" ",TRUE,B604,IF(ISBLANK(J604),"",_xlfn.TEXTSPLIT(J604,";")))</f>
        <v>Erythrina abyssinica</v>
      </c>
      <c r="D604" s="56" t="str">
        <f>_xlfn.TEXTJOIN(" ",TRUE,B604,IF(ISBLANK(J604),"",_xlfn.TEXTSPLIT(J604,";")),IF(ISBLANK(H604),"",_xlfn.TEXTSPLIT(H604,";")))</f>
        <v>Erythrina abyssinica Wilted</v>
      </c>
      <c r="E604" s="56" t="str">
        <f>_xlfn.TEXTJOIN(" ",TRUE,B604,F604,IF(ISBLANK(J604),"",_xlfn.TEXTSPLIT(J604,";")),IF(ISBLANK(G604),"",_xlfn.TEXTSPLIT(G604,";")))</f>
        <v>Erythrina abyssinica Chopped Wilted</v>
      </c>
      <c r="G604" s="55" t="s">
        <v>26265</v>
      </c>
      <c r="H604" s="55" t="s">
        <v>17481</v>
      </c>
      <c r="I604" s="55" t="s">
        <v>6195</v>
      </c>
      <c r="R604" t="str" cm="1">
        <f t="array" ref="R604">IFERROR(INDEX(AOM[AOM], MATCH(1, (AOM[Edge_Value]=ani_diet!D604)*(AOM[Is_Ani_Diet_Ingredient]&lt;&gt;FALSE), 0)), "No Match in AOM")</f>
        <v>AOM_001796</v>
      </c>
      <c r="S604" t="str" cm="1">
        <f t="array" ref="S604">IFERROR(IF(INDEX(AOM[Scientific Name], MATCH(1, (AOM[Edge_Value]=ani_diet!D604)*(AOM[Is_Ani_Diet_Ingredient]&lt;&gt;FALSE), 0))=0, "", INDEX(AOM[Scientific Name], MATCH(1, (AOM[Edge_Value]=ani_diet!D604)*(AOM[Is_Ani_Diet_Ingredient]&lt;&gt;FALSE), 0))), "No Match in AOM")</f>
        <v>Erythrina abyssinica</v>
      </c>
      <c r="T604" t="str" cm="1">
        <f t="array" ref="T604">IF((S604&lt;&gt;"")*(S604&lt;&gt;"No Match in AOM"),IF(J604&lt;&gt;"",_xlfn.TEXTJOIN(";",TRUE,CONCATENATE(_xlfn.TEXTSPLIT(S604,";",TRUE,FALSE)," ",J604)),S604),"")</f>
        <v>Erythrina abyssinica</v>
      </c>
    </row>
    <row r="605" spans="1:20">
      <c r="A605" s="30" t="s">
        <v>21967</v>
      </c>
      <c r="B605" s="55" t="s">
        <v>21967</v>
      </c>
      <c r="C605" s="56" t="str">
        <f>_xlfn.TEXTJOIN(" ",TRUE,B605,IF(ISBLANK(J605),"",_xlfn.TEXTSPLIT(J605,";")))</f>
        <v>Erythrina brucei</v>
      </c>
      <c r="D605" s="56" t="str">
        <f>_xlfn.TEXTJOIN(" ",TRUE,B605,IF(ISBLANK(J605),"",_xlfn.TEXTSPLIT(J605,";")),IF(ISBLANK(H605),"",_xlfn.TEXTSPLIT(H605,";")))</f>
        <v>Erythrina brucei</v>
      </c>
      <c r="E605" s="56" t="str">
        <f>_xlfn.TEXTJOIN(" ",TRUE,B605,F605,IF(ISBLANK(J605),"",_xlfn.TEXTSPLIT(J605,";")),IF(ISBLANK(G605),"",_xlfn.TEXTSPLIT(G605,";")))</f>
        <v>Erythrina brucei</v>
      </c>
      <c r="R605" t="str" cm="1">
        <f t="array" ref="R605">IFERROR(INDEX(AOM[AOM], MATCH(1, (AOM[Edge_Value]=ani_diet!D605)*(AOM[Is_Ani_Diet_Ingredient]&lt;&gt;FALSE), 0)), "No Match in AOM")</f>
        <v>AOM_001142</v>
      </c>
      <c r="S605" t="str" cm="1">
        <f t="array" ref="S605">IFERROR(IF(INDEX(AOM[Scientific Name], MATCH(1, (AOM[Edge_Value]=ani_diet!D605)*(AOM[Is_Ani_Diet_Ingredient]&lt;&gt;FALSE), 0))=0, "", INDEX(AOM[Scientific Name], MATCH(1, (AOM[Edge_Value]=ani_diet!D605)*(AOM[Is_Ani_Diet_Ingredient]&lt;&gt;FALSE), 0))), "No Match in AOM")</f>
        <v>Erythrina brucei</v>
      </c>
      <c r="T605" t="str" cm="1">
        <f t="array" ref="T605">IF((S605&lt;&gt;"")*(S605&lt;&gt;"No Match in AOM"),IF(J605&lt;&gt;"",_xlfn.TEXTJOIN(";",TRUE,CONCATENATE(_xlfn.TEXTSPLIT(S605,";",TRUE,FALSE)," ",J605)),S605),"")</f>
        <v>Erythrina brucei</v>
      </c>
    </row>
    <row r="606" spans="1:20">
      <c r="A606" s="30" t="s">
        <v>21968</v>
      </c>
      <c r="B606" s="55" t="s">
        <v>21967</v>
      </c>
      <c r="C606" s="56" t="str">
        <f>_xlfn.TEXTJOIN(" ",TRUE,B606,IF(ISBLANK(J606),"",_xlfn.TEXTSPLIT(J606,";")))</f>
        <v>Erythrina brucei Leaves</v>
      </c>
      <c r="D606" s="56" t="str">
        <f>_xlfn.TEXTJOIN(" ",TRUE,B606,IF(ISBLANK(J606),"",_xlfn.TEXTSPLIT(J606,";")),IF(ISBLANK(H606),"",_xlfn.TEXTSPLIT(H606,";")))</f>
        <v>Erythrina brucei Leaves</v>
      </c>
      <c r="E606" s="56" t="str">
        <f>_xlfn.TEXTJOIN(" ",TRUE,B606,F606,IF(ISBLANK(J606),"",_xlfn.TEXTSPLIT(J606,";")),IF(ISBLANK(G606),"",_xlfn.TEXTSPLIT(G606,";")))</f>
        <v>Erythrina brucei Leaves</v>
      </c>
      <c r="J606" s="55" t="s">
        <v>6187</v>
      </c>
      <c r="R606" t="str" cm="1">
        <f t="array" ref="R606">IFERROR(INDEX(AOM[AOM], MATCH(1, (AOM[Edge_Value]=ani_diet!D606)*(AOM[Is_Ani_Diet_Ingredient]&lt;&gt;FALSE), 0)), "No Match in AOM")</f>
        <v>AOM_001143</v>
      </c>
      <c r="S606" t="str" cm="1">
        <f t="array" ref="S606">IFERROR(IF(INDEX(AOM[Scientific Name], MATCH(1, (AOM[Edge_Value]=ani_diet!D606)*(AOM[Is_Ani_Diet_Ingredient]&lt;&gt;FALSE), 0))=0, "", INDEX(AOM[Scientific Name], MATCH(1, (AOM[Edge_Value]=ani_diet!D606)*(AOM[Is_Ani_Diet_Ingredient]&lt;&gt;FALSE), 0))), "No Match in AOM")</f>
        <v>Erythrina brucei</v>
      </c>
      <c r="T606" t="str" cm="1">
        <f t="array" ref="T606">IF((S606&lt;&gt;"")*(S606&lt;&gt;"No Match in AOM"),IF(J606&lt;&gt;"",_xlfn.TEXTJOIN(";",TRUE,CONCATENATE(_xlfn.TEXTSPLIT(S606,";",TRUE,FALSE)," ",J606)),S606),"")</f>
        <v>Erythrina brucei Leaves</v>
      </c>
    </row>
    <row r="607" spans="1:20">
      <c r="A607" s="30" t="s">
        <v>26319</v>
      </c>
      <c r="B607" s="55" t="s">
        <v>21967</v>
      </c>
      <c r="C607" s="56" t="str">
        <f>_xlfn.TEXTJOIN(" ",TRUE,B607,IF(ISBLANK(J607),"",_xlfn.TEXTSPLIT(J607,";")))</f>
        <v>Erythrina brucei Leaves</v>
      </c>
      <c r="D607" s="56" t="str">
        <f>_xlfn.TEXTJOIN(" ",TRUE,B607,IF(ISBLANK(J607),"",_xlfn.TEXTSPLIT(J607,";")),IF(ISBLANK(H607),"",_xlfn.TEXTSPLIT(H607,";")))</f>
        <v>Erythrina brucei Leaves Dried</v>
      </c>
      <c r="E607" s="56" t="str">
        <f>_xlfn.TEXTJOIN(" ",TRUE,B607,F607,IF(ISBLANK(J607),"",_xlfn.TEXTSPLIT(J607,";")),IF(ISBLANK(G607),"",_xlfn.TEXTSPLIT(G607,";")))</f>
        <v>Erythrina brucei Leaves Dried(Shade)</v>
      </c>
      <c r="G607" s="55" t="s">
        <v>25651</v>
      </c>
      <c r="H607" s="55" t="s">
        <v>17480</v>
      </c>
      <c r="J607" s="55" t="s">
        <v>6187</v>
      </c>
      <c r="R607" t="str" cm="1">
        <f t="array" ref="R607">IFERROR(INDEX(AOM[AOM], MATCH(1, (AOM[Edge_Value]=ani_diet!D607)*(AOM[Is_Ani_Diet_Ingredient]&lt;&gt;FALSE), 0)), "No Match in AOM")</f>
        <v>AOM_001705</v>
      </c>
      <c r="S607" t="str" cm="1">
        <f t="array" ref="S607">IFERROR(IF(INDEX(AOM[Scientific Name], MATCH(1, (AOM[Edge_Value]=ani_diet!D607)*(AOM[Is_Ani_Diet_Ingredient]&lt;&gt;FALSE), 0))=0, "", INDEX(AOM[Scientific Name], MATCH(1, (AOM[Edge_Value]=ani_diet!D607)*(AOM[Is_Ani_Diet_Ingredient]&lt;&gt;FALSE), 0))), "No Match in AOM")</f>
        <v>Erythrina brucei</v>
      </c>
      <c r="T607" t="str" cm="1">
        <f t="array" ref="T607">IF((S607&lt;&gt;"")*(S607&lt;&gt;"No Match in AOM"),IF(J607&lt;&gt;"",_xlfn.TEXTJOIN(";",TRUE,CONCATENATE(_xlfn.TEXTSPLIT(S607,";",TRUE,FALSE)," ",J607)),S607),"")</f>
        <v>Erythrina brucei Leaves</v>
      </c>
    </row>
    <row r="608" spans="1:20">
      <c r="A608" s="30" t="s">
        <v>10091</v>
      </c>
      <c r="B608" s="55" t="s">
        <v>10091</v>
      </c>
      <c r="C608" s="56" t="str">
        <f>_xlfn.TEXTJOIN(" ",TRUE,B608,IF(ISBLANK(J608),"",_xlfn.TEXTSPLIT(J608,";")))</f>
        <v>Eucalyptus alba</v>
      </c>
      <c r="D608" s="56" t="str">
        <f>_xlfn.TEXTJOIN(" ",TRUE,B608,IF(ISBLANK(J608),"",_xlfn.TEXTSPLIT(J608,";")),IF(ISBLANK(H608),"",_xlfn.TEXTSPLIT(H608,";")))</f>
        <v>Eucalyptus alba</v>
      </c>
      <c r="E608" s="56" t="str">
        <f>_xlfn.TEXTJOIN(" ",TRUE,B608,F608,IF(ISBLANK(J608),"",_xlfn.TEXTSPLIT(J608,";")),IF(ISBLANK(G608),"",_xlfn.TEXTSPLIT(G608,";")))</f>
        <v>Eucalyptus alba</v>
      </c>
      <c r="R608" t="str" cm="1">
        <f t="array" ref="R608">IFERROR(INDEX(AOM[AOM], MATCH(1, (AOM[Edge_Value]=ani_diet!D608)*(AOM[Is_Ani_Diet_Ingredient]&lt;&gt;FALSE), 0)), "No Match in AOM")</f>
        <v>AOM_002069</v>
      </c>
      <c r="S608" t="str" cm="1">
        <f t="array" ref="S608">IFERROR(IF(INDEX(AOM[Scientific Name], MATCH(1, (AOM[Edge_Value]=ani_diet!D608)*(AOM[Is_Ani_Diet_Ingredient]&lt;&gt;FALSE), 0))=0, "", INDEX(AOM[Scientific Name], MATCH(1, (AOM[Edge_Value]=ani_diet!D608)*(AOM[Is_Ani_Diet_Ingredient]&lt;&gt;FALSE), 0))), "No Match in AOM")</f>
        <v>Eucalyptus alba</v>
      </c>
      <c r="T608" t="str" cm="1">
        <f t="array" ref="T608">IF((S608&lt;&gt;"")*(S608&lt;&gt;"No Match in AOM"),IF(J608&lt;&gt;"",_xlfn.TEXTJOIN(";",TRUE,CONCATENATE(_xlfn.TEXTSPLIT(S608,";",TRUE,FALSE)," ",J608)),S608),"")</f>
        <v>Eucalyptus alba</v>
      </c>
    </row>
    <row r="609" spans="1:20">
      <c r="A609" s="30" t="s">
        <v>21976</v>
      </c>
      <c r="B609" s="55" t="s">
        <v>21976</v>
      </c>
      <c r="C609" s="56" t="str">
        <f>_xlfn.TEXTJOIN(" ",TRUE,B609,IF(ISBLANK(J609),"",_xlfn.TEXTSPLIT(J609,";")))</f>
        <v>Euclea crispa</v>
      </c>
      <c r="D609" s="56" t="str">
        <f>_xlfn.TEXTJOIN(" ",TRUE,B609,IF(ISBLANK(J609),"",_xlfn.TEXTSPLIT(J609,";")),IF(ISBLANK(H609),"",_xlfn.TEXTSPLIT(H609,";")))</f>
        <v>Euclea crispa</v>
      </c>
      <c r="E609" s="56" t="str">
        <f>_xlfn.TEXTJOIN(" ",TRUE,B609,F609,IF(ISBLANK(J609),"",_xlfn.TEXTSPLIT(J609,";")),IF(ISBLANK(G609),"",_xlfn.TEXTSPLIT(G609,";")))</f>
        <v>Euclea crispa</v>
      </c>
      <c r="R609" t="str" cm="1">
        <f t="array" ref="R609">IFERROR(INDEX(AOM[AOM], MATCH(1, (AOM[Edge_Value]=ani_diet!D609)*(AOM[Is_Ani_Diet_Ingredient]&lt;&gt;FALSE), 0)), "No Match in AOM")</f>
        <v>AOM_002224</v>
      </c>
      <c r="S609" t="str" cm="1">
        <f t="array" ref="S609">IFERROR(IF(INDEX(AOM[Scientific Name], MATCH(1, (AOM[Edge_Value]=ani_diet!D609)*(AOM[Is_Ani_Diet_Ingredient]&lt;&gt;FALSE), 0))=0, "", INDEX(AOM[Scientific Name], MATCH(1, (AOM[Edge_Value]=ani_diet!D609)*(AOM[Is_Ani_Diet_Ingredient]&lt;&gt;FALSE), 0))), "No Match in AOM")</f>
        <v>Euclea crispa</v>
      </c>
      <c r="T609" t="str" cm="1">
        <f t="array" ref="T609">IF((S609&lt;&gt;"")*(S609&lt;&gt;"No Match in AOM"),IF(J609&lt;&gt;"",_xlfn.TEXTJOIN(";",TRUE,CONCATENATE(_xlfn.TEXTSPLIT(S609,";",TRUE,FALSE)," ",J609)),S609),"")</f>
        <v>Euclea crispa</v>
      </c>
    </row>
    <row r="610" spans="1:20">
      <c r="A610" s="30" t="s">
        <v>9807</v>
      </c>
      <c r="B610" s="55" t="s">
        <v>9807</v>
      </c>
      <c r="C610" s="56" t="str">
        <f>_xlfn.TEXTJOIN(" ",TRUE,B610,IF(ISBLANK(J610),"",_xlfn.TEXTSPLIT(J610,";")))</f>
        <v>Euclea schimperi</v>
      </c>
      <c r="D610" s="56" t="str">
        <f>_xlfn.TEXTJOIN(" ",TRUE,B610,IF(ISBLANK(J610),"",_xlfn.TEXTSPLIT(J610,";")),IF(ISBLANK(H610),"",_xlfn.TEXTSPLIT(H610,";")))</f>
        <v>Euclea schimperi</v>
      </c>
      <c r="E610" s="56" t="str">
        <f>_xlfn.TEXTJOIN(" ",TRUE,B610,F610,IF(ISBLANK(J610),"",_xlfn.TEXTSPLIT(J610,";")),IF(ISBLANK(G610),"",_xlfn.TEXTSPLIT(G610,";")))</f>
        <v>Euclea schimperi</v>
      </c>
      <c r="R610" t="str" cm="1">
        <f t="array" ref="R610">IFERROR(INDEX(AOM[AOM], MATCH(1, (AOM[Edge_Value]=ani_diet!D610)*(AOM[Is_Ani_Diet_Ingredient]&lt;&gt;FALSE), 0)), "No Match in AOM")</f>
        <v>AOM_001144</v>
      </c>
      <c r="S610" t="str" cm="1">
        <f t="array" ref="S610">IFERROR(IF(INDEX(AOM[Scientific Name], MATCH(1, (AOM[Edge_Value]=ani_diet!D610)*(AOM[Is_Ani_Diet_Ingredient]&lt;&gt;FALSE), 0))=0, "", INDEX(AOM[Scientific Name], MATCH(1, (AOM[Edge_Value]=ani_diet!D610)*(AOM[Is_Ani_Diet_Ingredient]&lt;&gt;FALSE), 0))), "No Match in AOM")</f>
        <v>Euclea schimperi</v>
      </c>
      <c r="T610" t="str" cm="1">
        <f t="array" ref="T610">IF((S610&lt;&gt;"")*(S610&lt;&gt;"No Match in AOM"),IF(J610&lt;&gt;"",_xlfn.TEXTJOIN(";",TRUE,CONCATENATE(_xlfn.TEXTSPLIT(S610,";",TRUE,FALSE)," ",J610)),S610),"")</f>
        <v>Euclea schimperi</v>
      </c>
    </row>
    <row r="611" spans="1:20">
      <c r="A611" s="30" t="s">
        <v>23160</v>
      </c>
      <c r="B611" s="55" t="s">
        <v>23160</v>
      </c>
      <c r="C611" s="56" t="str">
        <f>_xlfn.TEXTJOIN(" ",TRUE,B611,IF(ISBLANK(J611),"",_xlfn.TEXTSPLIT(J611,";")))</f>
        <v>Euphorbia heterophylla</v>
      </c>
      <c r="D611" s="56" t="str">
        <f>_xlfn.TEXTJOIN(" ",TRUE,B611,IF(ISBLANK(J611),"",_xlfn.TEXTSPLIT(J611,";")),IF(ISBLANK(H611),"",_xlfn.TEXTSPLIT(H611,";")))</f>
        <v>Euphorbia heterophylla</v>
      </c>
      <c r="E611" s="56" t="str">
        <f>_xlfn.TEXTJOIN(" ",TRUE,B611,F611,IF(ISBLANK(J611),"",_xlfn.TEXTSPLIT(J611,";")),IF(ISBLANK(G611),"",_xlfn.TEXTSPLIT(G611,";")))</f>
        <v>Euphorbia heterophylla</v>
      </c>
      <c r="N611" t="s">
        <v>2548</v>
      </c>
      <c r="O611" t="s">
        <v>2519</v>
      </c>
      <c r="P611" t="s">
        <v>2548</v>
      </c>
      <c r="Q611" t="s">
        <v>2519</v>
      </c>
      <c r="R611" t="str" cm="1">
        <f t="array" ref="R611">IFERROR(INDEX(AOM[AOM], MATCH(1, (AOM[Edge_Value]=ani_diet!D611)*(AOM[Is_Ani_Diet_Ingredient]&lt;&gt;FALSE), 0)), "No Match in AOM")</f>
        <v>AOM_001542</v>
      </c>
      <c r="S611" t="str" cm="1">
        <f t="array" ref="S611">IFERROR(IF(INDEX(AOM[Scientific Name], MATCH(1, (AOM[Edge_Value]=ani_diet!D611)*(AOM[Is_Ani_Diet_Ingredient]&lt;&gt;FALSE), 0))=0, "", INDEX(AOM[Scientific Name], MATCH(1, (AOM[Edge_Value]=ani_diet!D611)*(AOM[Is_Ani_Diet_Ingredient]&lt;&gt;FALSE), 0))), "No Match in AOM")</f>
        <v>Euphorbia heterophylla</v>
      </c>
      <c r="T611" t="str" cm="1">
        <f t="array" ref="T611">IF((S611&lt;&gt;"")*(S611&lt;&gt;"No Match in AOM"),IF(J611&lt;&gt;"",_xlfn.TEXTJOIN(";",TRUE,CONCATENATE(_xlfn.TEXTSPLIT(S611,";",TRUE,FALSE)," ",J611)),S611),"")</f>
        <v>Euphorbia heterophylla</v>
      </c>
    </row>
    <row r="612" spans="1:20">
      <c r="A612" s="30" t="s">
        <v>26320</v>
      </c>
      <c r="B612" s="55" t="s">
        <v>23160</v>
      </c>
      <c r="C612" s="56" t="str">
        <f>_xlfn.TEXTJOIN(" ",TRUE,B612,IF(ISBLANK(J612),"",_xlfn.TEXTSPLIT(J612,";")))</f>
        <v>Euphorbia heterophylla</v>
      </c>
      <c r="D612" s="56" t="str">
        <f>_xlfn.TEXTJOIN(" ",TRUE,B612,IF(ISBLANK(J612),"",_xlfn.TEXTSPLIT(J612,";")),IF(ISBLANK(H612),"",_xlfn.TEXTSPLIT(H612,";")))</f>
        <v>Euphorbia heterophylla Dried</v>
      </c>
      <c r="E612" s="56" t="str">
        <f>_xlfn.TEXTJOIN(" ",TRUE,B612,F612,IF(ISBLANK(J612),"",_xlfn.TEXTSPLIT(J612,";")),IF(ISBLANK(G612),"",_xlfn.TEXTSPLIT(G612,";")))</f>
        <v>Euphorbia heterophylla Dried</v>
      </c>
      <c r="G612" s="55" t="s">
        <v>17480</v>
      </c>
      <c r="H612" s="55" t="s">
        <v>17480</v>
      </c>
      <c r="N612" t="s">
        <v>2553</v>
      </c>
      <c r="O612" t="s">
        <v>2524</v>
      </c>
      <c r="P612" t="s">
        <v>2553</v>
      </c>
      <c r="Q612" t="s">
        <v>2524</v>
      </c>
      <c r="R612" t="str" cm="1">
        <f t="array" ref="R612">IFERROR(INDEX(AOM[AOM], MATCH(1, (AOM[Edge_Value]=ani_diet!D612)*(AOM[Is_Ani_Diet_Ingredient]&lt;&gt;FALSE), 0)), "No Match in AOM")</f>
        <v>AOM_006096</v>
      </c>
      <c r="S612" t="str" cm="1">
        <f t="array" ref="S612">IFERROR(IF(INDEX(AOM[Scientific Name], MATCH(1, (AOM[Edge_Value]=ani_diet!D612)*(AOM[Is_Ani_Diet_Ingredient]&lt;&gt;FALSE), 0))=0, "", INDEX(AOM[Scientific Name], MATCH(1, (AOM[Edge_Value]=ani_diet!D612)*(AOM[Is_Ani_Diet_Ingredient]&lt;&gt;FALSE), 0))), "No Match in AOM")</f>
        <v>Euphorbia heterophylla</v>
      </c>
      <c r="T612" t="str" cm="1">
        <f t="array" ref="T612">IF((S612&lt;&gt;"")*(S612&lt;&gt;"No Match in AOM"),IF(J612&lt;&gt;"",_xlfn.TEXTJOIN(";",TRUE,CONCATENATE(_xlfn.TEXTSPLIT(S612,";",TRUE,FALSE)," ",J612)),S612),"")</f>
        <v>Euphorbia heterophylla</v>
      </c>
    </row>
    <row r="613" spans="1:20">
      <c r="A613" s="30" t="s">
        <v>23167</v>
      </c>
      <c r="B613" s="55" t="s">
        <v>23167</v>
      </c>
      <c r="C613" s="56" t="str">
        <f>_xlfn.TEXTJOIN(" ",TRUE,B613,IF(ISBLANK(J613),"",_xlfn.TEXTSPLIT(J613,";")))</f>
        <v>Euphorbia hirta</v>
      </c>
      <c r="D613" s="56" t="str">
        <f>_xlfn.TEXTJOIN(" ",TRUE,B613,IF(ISBLANK(J613),"",_xlfn.TEXTSPLIT(J613,";")),IF(ISBLANK(H613),"",_xlfn.TEXTSPLIT(H613,";")))</f>
        <v>Euphorbia hirta</v>
      </c>
      <c r="E613" s="56" t="str">
        <f>_xlfn.TEXTJOIN(" ",TRUE,B613,F613,IF(ISBLANK(J613),"",_xlfn.TEXTSPLIT(J613,";")),IF(ISBLANK(G613),"",_xlfn.TEXTSPLIT(G613,";")))</f>
        <v>Euphorbia hirta</v>
      </c>
      <c r="N613" t="s">
        <v>2539</v>
      </c>
      <c r="O613" t="s">
        <v>2510</v>
      </c>
      <c r="P613" t="s">
        <v>2539</v>
      </c>
      <c r="Q613" t="s">
        <v>2510</v>
      </c>
      <c r="R613" t="str" cm="1">
        <f t="array" ref="R613">IFERROR(INDEX(AOM[AOM], MATCH(1, (AOM[Edge_Value]=ani_diet!D613)*(AOM[Is_Ani_Diet_Ingredient]&lt;&gt;FALSE), 0)), "No Match in AOM")</f>
        <v>AOM_006370</v>
      </c>
      <c r="S613" t="str" cm="1">
        <f t="array" ref="S613">IFERROR(IF(INDEX(AOM[Scientific Name], MATCH(1, (AOM[Edge_Value]=ani_diet!D613)*(AOM[Is_Ani_Diet_Ingredient]&lt;&gt;FALSE), 0))=0, "", INDEX(AOM[Scientific Name], MATCH(1, (AOM[Edge_Value]=ani_diet!D613)*(AOM[Is_Ani_Diet_Ingredient]&lt;&gt;FALSE), 0))), "No Match in AOM")</f>
        <v>Euphorbia hirta</v>
      </c>
      <c r="T613" t="str" cm="1">
        <f t="array" ref="T613">IF((S613&lt;&gt;"")*(S613&lt;&gt;"No Match in AOM"),IF(J613&lt;&gt;"",_xlfn.TEXTJOIN(";",TRUE,CONCATENATE(_xlfn.TEXTSPLIT(S613,";",TRUE,FALSE)," ",J613)),S613),"")</f>
        <v>Euphorbia hirta</v>
      </c>
    </row>
    <row r="614" spans="1:20">
      <c r="A614" s="30" t="s">
        <v>26321</v>
      </c>
      <c r="B614" s="55" t="s">
        <v>22678</v>
      </c>
      <c r="C614" s="56" t="str">
        <f>_xlfn.TEXTJOIN(" ",TRUE,B614,IF(ISBLANK(J614),"",_xlfn.TEXTSPLIT(J614,";")))</f>
        <v>Fabaceae</v>
      </c>
      <c r="D614" s="56" t="str">
        <f>_xlfn.TEXTJOIN(" ",TRUE,B614,IF(ISBLANK(J614),"",_xlfn.TEXTSPLIT(J614,";")),IF(ISBLANK(H614),"",_xlfn.TEXTSPLIT(H614,";")))</f>
        <v>Fabaceae</v>
      </c>
      <c r="E614" s="56" t="str">
        <f>_xlfn.TEXTJOIN(" ",TRUE,B614,F614,IF(ISBLANK(J614),"",_xlfn.TEXTSPLIT(J614,";")),IF(ISBLANK(G614),"",_xlfn.TEXTSPLIT(G614,";")))</f>
        <v>Fabaceae</v>
      </c>
      <c r="R614" t="str" cm="1">
        <f t="array" ref="R614">IFERROR(INDEX(AOM[AOM], MATCH(1, (AOM[Edge_Value]=ani_diet!D614)*(AOM[Is_Ani_Diet_Ingredient]&lt;&gt;FALSE), 0)), "No Match in AOM")</f>
        <v>AOM_001543</v>
      </c>
      <c r="S614" t="str" cm="1">
        <f t="array" ref="S614">IFERROR(IF(INDEX(AOM[Scientific Name], MATCH(1, (AOM[Edge_Value]=ani_diet!D614)*(AOM[Is_Ani_Diet_Ingredient]&lt;&gt;FALSE), 0))=0, "", INDEX(AOM[Scientific Name], MATCH(1, (AOM[Edge_Value]=ani_diet!D614)*(AOM[Is_Ani_Diet_Ingredient]&lt;&gt;FALSE), 0))), "No Match in AOM")</f>
        <v>Fabaceae</v>
      </c>
      <c r="T614" t="str" cm="1">
        <f t="array" ref="T614">IF((S614&lt;&gt;"")*(S614&lt;&gt;"No Match in AOM"),IF(J614&lt;&gt;"",_xlfn.TEXTJOIN(";",TRUE,CONCATENATE(_xlfn.TEXTSPLIT(S614,";",TRUE,FALSE)," ",J614)),S614),"")</f>
        <v>Fabaceae</v>
      </c>
    </row>
    <row r="615" spans="1:20">
      <c r="A615" s="30" t="s">
        <v>26322</v>
      </c>
      <c r="B615" s="55" t="s">
        <v>4020</v>
      </c>
      <c r="C615" s="56" t="str">
        <f>_xlfn.TEXTJOIN(" ",TRUE,B615,IF(ISBLANK(J615),"",_xlfn.TEXTSPLIT(J615,";")))</f>
        <v>Faidherbia albida</v>
      </c>
      <c r="D615" s="56" t="str">
        <f>_xlfn.TEXTJOIN(" ",TRUE,B615,IF(ISBLANK(J615),"",_xlfn.TEXTSPLIT(J615,";")),IF(ISBLANK(H615),"",_xlfn.TEXTSPLIT(H615,";")))</f>
        <v>Faidherbia albida</v>
      </c>
      <c r="E615" s="56" t="str">
        <f>_xlfn.TEXTJOIN(" ",TRUE,B615,F615,IF(ISBLANK(J615),"",_xlfn.TEXTSPLIT(J615,";")),IF(ISBLANK(G615),"",_xlfn.TEXTSPLIT(G615,";")))</f>
        <v>Faidherbia albida</v>
      </c>
      <c r="R615" t="str" cm="1">
        <f t="array" ref="R615">IFERROR(INDEX(AOM[AOM], MATCH(1, (AOM[Edge_Value]=ani_diet!D615)*(AOM[Is_Ani_Diet_Ingredient]&lt;&gt;FALSE), 0)), "No Match in AOM")</f>
        <v>AOM_001145</v>
      </c>
      <c r="S615" t="str" cm="1">
        <f t="array" ref="S615">IFERROR(IF(INDEX(AOM[Scientific Name], MATCH(1, (AOM[Edge_Value]=ani_diet!D615)*(AOM[Is_Ani_Diet_Ingredient]&lt;&gt;FALSE), 0))=0, "", INDEX(AOM[Scientific Name], MATCH(1, (AOM[Edge_Value]=ani_diet!D615)*(AOM[Is_Ani_Diet_Ingredient]&lt;&gt;FALSE), 0))), "No Match in AOM")</f>
        <v>Faidherbia albida</v>
      </c>
      <c r="T615" t="str" cm="1">
        <f t="array" ref="T615">IF((S615&lt;&gt;"")*(S615&lt;&gt;"No Match in AOM"),IF(J615&lt;&gt;"",_xlfn.TEXTJOIN(";",TRUE,CONCATENATE(_xlfn.TEXTSPLIT(S615,";",TRUE,FALSE)," ",J615)),S615),"")</f>
        <v>Faidherbia albida</v>
      </c>
    </row>
    <row r="616" spans="1:20">
      <c r="A616" s="30" t="s">
        <v>26323</v>
      </c>
      <c r="B616" s="55" t="s">
        <v>4020</v>
      </c>
      <c r="C616" s="56" t="str">
        <f>_xlfn.TEXTJOIN(" ",TRUE,B616,IF(ISBLANK(J616),"",_xlfn.TEXTSPLIT(J616,";")))</f>
        <v>Faidherbia albida</v>
      </c>
      <c r="D616" s="56" t="str">
        <f>_xlfn.TEXTJOIN(" ",TRUE,B616,IF(ISBLANK(J616),"",_xlfn.TEXTSPLIT(J616,";")),IF(ISBLANK(H616),"",_xlfn.TEXTSPLIT(H616,";")))</f>
        <v>Faidherbia albida Dried</v>
      </c>
      <c r="E616" s="56" t="str">
        <f>_xlfn.TEXTJOIN(" ",TRUE,B616,F616,IF(ISBLANK(J616),"",_xlfn.TEXTSPLIT(J616,";")),IF(ISBLANK(G616),"",_xlfn.TEXTSPLIT(G616,";")))</f>
        <v>Faidherbia albida Dried</v>
      </c>
      <c r="G616" s="55" t="s">
        <v>17480</v>
      </c>
      <c r="H616" s="55" t="s">
        <v>17480</v>
      </c>
      <c r="R616" t="str" cm="1">
        <f t="array" ref="R616">IFERROR(INDEX(AOM[AOM], MATCH(1, (AOM[Edge_Value]=ani_diet!D616)*(AOM[Is_Ani_Diet_Ingredient]&lt;&gt;FALSE), 0)), "No Match in AOM")</f>
        <v>AOM_006371</v>
      </c>
      <c r="S616" t="str" cm="1">
        <f t="array" ref="S616">IFERROR(IF(INDEX(AOM[Scientific Name], MATCH(1, (AOM[Edge_Value]=ani_diet!D616)*(AOM[Is_Ani_Diet_Ingredient]&lt;&gt;FALSE), 0))=0, "", INDEX(AOM[Scientific Name], MATCH(1, (AOM[Edge_Value]=ani_diet!D616)*(AOM[Is_Ani_Diet_Ingredient]&lt;&gt;FALSE), 0))), "No Match in AOM")</f>
        <v>Faidherbia albida</v>
      </c>
      <c r="T616" t="str" cm="1">
        <f t="array" ref="T616">IF((S616&lt;&gt;"")*(S616&lt;&gt;"No Match in AOM"),IF(J616&lt;&gt;"",_xlfn.TEXTJOIN(";",TRUE,CONCATENATE(_xlfn.TEXTSPLIT(S616,";",TRUE,FALSE)," ",J616)),S616),"")</f>
        <v>Faidherbia albida</v>
      </c>
    </row>
    <row r="617" spans="1:20">
      <c r="A617" s="30" t="s">
        <v>21987</v>
      </c>
      <c r="B617" s="55" t="s">
        <v>4020</v>
      </c>
      <c r="C617" s="56" t="str">
        <f>_xlfn.TEXTJOIN(" ",TRUE,B617,IF(ISBLANK(J617),"",_xlfn.TEXTSPLIT(J617,";")))</f>
        <v>Faidherbia albida Pods</v>
      </c>
      <c r="D617" s="56" t="str">
        <f>_xlfn.TEXTJOIN(" ",TRUE,B617,IF(ISBLANK(J617),"",_xlfn.TEXTSPLIT(J617,";")),IF(ISBLANK(H617),"",_xlfn.TEXTSPLIT(H617,";")))</f>
        <v>Faidherbia albida Pods</v>
      </c>
      <c r="E617" s="56" t="str">
        <f>_xlfn.TEXTJOIN(" ",TRUE,B617,F617,IF(ISBLANK(J617),"",_xlfn.TEXTSPLIT(J617,";")),IF(ISBLANK(G617),"",_xlfn.TEXTSPLIT(G617,";")))</f>
        <v>Faidherbia albida Pods</v>
      </c>
      <c r="J617" s="55" t="s">
        <v>3455</v>
      </c>
      <c r="R617" t="str" cm="1">
        <f t="array" ref="R617">IFERROR(INDEX(AOM[AOM], MATCH(1, (AOM[Edge_Value]=ani_diet!D617)*(AOM[Is_Ani_Diet_Ingredient]&lt;&gt;FALSE), 0)), "No Match in AOM")</f>
        <v>AOM_002049</v>
      </c>
      <c r="S617" t="str" cm="1">
        <f t="array" ref="S617">IFERROR(IF(INDEX(AOM[Scientific Name], MATCH(1, (AOM[Edge_Value]=ani_diet!D617)*(AOM[Is_Ani_Diet_Ingredient]&lt;&gt;FALSE), 0))=0, "", INDEX(AOM[Scientific Name], MATCH(1, (AOM[Edge_Value]=ani_diet!D617)*(AOM[Is_Ani_Diet_Ingredient]&lt;&gt;FALSE), 0))), "No Match in AOM")</f>
        <v>Faidherbia albida</v>
      </c>
      <c r="T617" t="str" cm="1">
        <f t="array" ref="T617">IF((S617&lt;&gt;"")*(S617&lt;&gt;"No Match in AOM"),IF(J617&lt;&gt;"",_xlfn.TEXTJOIN(";",TRUE,CONCATENATE(_xlfn.TEXTSPLIT(S617,";",TRUE,FALSE)," ",J617)),S617),"")</f>
        <v>Faidherbia albida Pods</v>
      </c>
    </row>
    <row r="618" spans="1:20">
      <c r="A618" s="30" t="s">
        <v>26324</v>
      </c>
      <c r="B618" s="55" t="s">
        <v>4020</v>
      </c>
      <c r="C618" s="56" t="str">
        <f>_xlfn.TEXTJOIN(" ",TRUE,B618,IF(ISBLANK(J618),"",_xlfn.TEXTSPLIT(J618,";")))</f>
        <v>Faidherbia albida Pods</v>
      </c>
      <c r="D618" s="56" t="str">
        <f>_xlfn.TEXTJOIN(" ",TRUE,B618,IF(ISBLANK(J618),"",_xlfn.TEXTSPLIT(J618,";")),IF(ISBLANK(H618),"",_xlfn.TEXTSPLIT(H618,";")))</f>
        <v>Faidherbia albida Pods Dried Ground Soaked</v>
      </c>
      <c r="E618" s="56" t="str">
        <f>_xlfn.TEXTJOIN(" ",TRUE,B618,F618,IF(ISBLANK(J618),"",_xlfn.TEXTSPLIT(J618,";")),IF(ISBLANK(G618),"",_xlfn.TEXTSPLIT(G618,";")))</f>
        <v>Faidherbia albida Pods Dried Ground Soaked</v>
      </c>
      <c r="G618" s="55" t="s">
        <v>26325</v>
      </c>
      <c r="H618" s="55" t="s">
        <v>26325</v>
      </c>
      <c r="J618" s="55" t="s">
        <v>3455</v>
      </c>
      <c r="R618" t="str" cm="1">
        <f t="array" ref="R618">IFERROR(INDEX(AOM[AOM], MATCH(1, (AOM[Edge_Value]=ani_diet!D618)*(AOM[Is_Ani_Diet_Ingredient]&lt;&gt;FALSE), 0)), "No Match in AOM")</f>
        <v>AOM_002051</v>
      </c>
      <c r="S618" t="str" cm="1">
        <f t="array" ref="S618">IFERROR(IF(INDEX(AOM[Scientific Name], MATCH(1, (AOM[Edge_Value]=ani_diet!D618)*(AOM[Is_Ani_Diet_Ingredient]&lt;&gt;FALSE), 0))=0, "", INDEX(AOM[Scientific Name], MATCH(1, (AOM[Edge_Value]=ani_diet!D618)*(AOM[Is_Ani_Diet_Ingredient]&lt;&gt;FALSE), 0))), "No Match in AOM")</f>
        <v>Faidherbia albida</v>
      </c>
      <c r="T618" t="str" cm="1">
        <f t="array" ref="T618">IF((S618&lt;&gt;"")*(S618&lt;&gt;"No Match in AOM"),IF(J618&lt;&gt;"",_xlfn.TEXTJOIN(";",TRUE,CONCATENATE(_xlfn.TEXTSPLIT(S618,";",TRUE,FALSE)," ",J618)),S618),"")</f>
        <v>Faidherbia albida Pods</v>
      </c>
    </row>
    <row r="619" spans="1:20">
      <c r="A619" s="30" t="s">
        <v>26326</v>
      </c>
      <c r="B619" s="55" t="s">
        <v>4020</v>
      </c>
      <c r="C619" s="56" t="str">
        <f>_xlfn.TEXTJOIN(" ",TRUE,B619,IF(ISBLANK(J619),"",_xlfn.TEXTSPLIT(J619,";")))</f>
        <v>Faidherbia albida Pods</v>
      </c>
      <c r="D619" s="56" t="str">
        <f>_xlfn.TEXTJOIN(" ",TRUE,B619,IF(ISBLANK(J619),"",_xlfn.TEXTSPLIT(J619,";")),IF(ISBLANK(H619),"",_xlfn.TEXTSPLIT(H619,";")))</f>
        <v>Faidherbia albida Pods Ground</v>
      </c>
      <c r="E619" s="56" t="str">
        <f>_xlfn.TEXTJOIN(" ",TRUE,B619,F619,IF(ISBLANK(J619),"",_xlfn.TEXTSPLIT(J619,";")),IF(ISBLANK(G619),"",_xlfn.TEXTSPLIT(G619,";")))</f>
        <v>Faidherbia albida Pods Ground</v>
      </c>
      <c r="G619" s="55" t="s">
        <v>6052</v>
      </c>
      <c r="H619" s="55" t="s">
        <v>6052</v>
      </c>
      <c r="J619" s="55" t="s">
        <v>3455</v>
      </c>
      <c r="R619" t="str" cm="1">
        <f t="array" ref="R619">IFERROR(INDEX(AOM[AOM], MATCH(1, (AOM[Edge_Value]=ani_diet!D619)*(AOM[Is_Ani_Diet_Ingredient]&lt;&gt;FALSE), 0)), "No Match in AOM")</f>
        <v>AOM_002050</v>
      </c>
      <c r="S619" t="str" cm="1">
        <f t="array" ref="S619">IFERROR(IF(INDEX(AOM[Scientific Name], MATCH(1, (AOM[Edge_Value]=ani_diet!D619)*(AOM[Is_Ani_Diet_Ingredient]&lt;&gt;FALSE), 0))=0, "", INDEX(AOM[Scientific Name], MATCH(1, (AOM[Edge_Value]=ani_diet!D619)*(AOM[Is_Ani_Diet_Ingredient]&lt;&gt;FALSE), 0))), "No Match in AOM")</f>
        <v>Faidherbia albida</v>
      </c>
      <c r="T619" t="str" cm="1">
        <f t="array" ref="T619">IF((S619&lt;&gt;"")*(S619&lt;&gt;"No Match in AOM"),IF(J619&lt;&gt;"",_xlfn.TEXTJOIN(";",TRUE,CONCATENATE(_xlfn.TEXTSPLIT(S619,";",TRUE,FALSE)," ",J619)),S619),"")</f>
        <v>Faidherbia albida Pods</v>
      </c>
    </row>
    <row r="620" spans="1:20">
      <c r="A620" s="30" t="s">
        <v>26327</v>
      </c>
      <c r="B620" s="55" t="s">
        <v>4786</v>
      </c>
      <c r="C620" s="56" t="str">
        <f>_xlfn.TEXTJOIN(" ",TRUE,B620,IF(ISBLANK(J620),"",_xlfn.TEXTSPLIT(J620,";")))</f>
        <v>Fava Bean</v>
      </c>
      <c r="D620" s="56" t="str">
        <f>_xlfn.TEXTJOIN(" ",TRUE,B620,IF(ISBLANK(J620),"",_xlfn.TEXTSPLIT(J620,";")),IF(ISBLANK(H620),"",_xlfn.TEXTSPLIT(H620,";")))</f>
        <v>Fava Bean</v>
      </c>
      <c r="E620" s="56" t="str">
        <f>_xlfn.TEXTJOIN(" ",TRUE,B620,F620,IF(ISBLANK(J620),"",_xlfn.TEXTSPLIT(J620,";")),IF(ISBLANK(G620),"",_xlfn.TEXTSPLIT(G620,";")))</f>
        <v>Fava Bean</v>
      </c>
      <c r="R620" t="str" cm="1">
        <f t="array" ref="R620">IFERROR(INDEX(AOM[AOM], MATCH(1, (AOM[Edge_Value]=ani_diet!D620)*(AOM[Is_Ani_Diet_Ingredient]&lt;&gt;FALSE), 0)), "No Match in AOM")</f>
        <v>AOM_002228</v>
      </c>
      <c r="S620" t="str" cm="1">
        <f t="array" ref="S620">IFERROR(IF(INDEX(AOM[Scientific Name], MATCH(1, (AOM[Edge_Value]=ani_diet!D620)*(AOM[Is_Ani_Diet_Ingredient]&lt;&gt;FALSE), 0))=0, "", INDEX(AOM[Scientific Name], MATCH(1, (AOM[Edge_Value]=ani_diet!D620)*(AOM[Is_Ani_Diet_Ingredient]&lt;&gt;FALSE), 0))), "No Match in AOM")</f>
        <v>Vicia faba</v>
      </c>
      <c r="T620" t="str" cm="1">
        <f t="array" ref="T620">IF((S620&lt;&gt;"")*(S620&lt;&gt;"No Match in AOM"),IF(J620&lt;&gt;"",_xlfn.TEXTJOIN(";",TRUE,CONCATENATE(_xlfn.TEXTSPLIT(S620,";",TRUE,FALSE)," ",J620)),S620),"")</f>
        <v>Vicia faba</v>
      </c>
    </row>
    <row r="621" spans="1:20">
      <c r="A621" s="30" t="s">
        <v>26328</v>
      </c>
      <c r="B621" s="55" t="s">
        <v>4786</v>
      </c>
      <c r="C621" s="56" t="str">
        <f>_xlfn.TEXTJOIN(" ",TRUE,B621,IF(ISBLANK(J621),"",_xlfn.TEXTSPLIT(J621,";")))</f>
        <v>Fava Bean Haulm</v>
      </c>
      <c r="D621" s="56" t="str">
        <f>_xlfn.TEXTJOIN(" ",TRUE,B621,IF(ISBLANK(J621),"",_xlfn.TEXTSPLIT(J621,";")),IF(ISBLANK(H621),"",_xlfn.TEXTSPLIT(H621,";")))</f>
        <v>Fava Bean Haulm</v>
      </c>
      <c r="E621" s="56" t="str">
        <f>_xlfn.TEXTJOIN(" ",TRUE,B621,F621,IF(ISBLANK(J621),"",_xlfn.TEXTSPLIT(J621,";")),IF(ISBLANK(G621),"",_xlfn.TEXTSPLIT(G621,";")))</f>
        <v>Fava Bean Haulm</v>
      </c>
      <c r="J621" s="55" t="s">
        <v>6839</v>
      </c>
      <c r="R621" t="str" cm="1">
        <f t="array" ref="R621">IFERROR(INDEX(AOM[AOM], MATCH(1, (AOM[Edge_Value]=ani_diet!D621)*(AOM[Is_Ani_Diet_Ingredient]&lt;&gt;FALSE), 0)), "No Match in AOM")</f>
        <v>AOM_000603</v>
      </c>
      <c r="S621" t="str" cm="1">
        <f t="array" ref="S621">IFERROR(IF(INDEX(AOM[Scientific Name], MATCH(1, (AOM[Edge_Value]=ani_diet!D621)*(AOM[Is_Ani_Diet_Ingredient]&lt;&gt;FALSE), 0))=0, "", INDEX(AOM[Scientific Name], MATCH(1, (AOM[Edge_Value]=ani_diet!D621)*(AOM[Is_Ani_Diet_Ingredient]&lt;&gt;FALSE), 0))), "No Match in AOM")</f>
        <v>Vicia faba</v>
      </c>
      <c r="T621" t="str" cm="1">
        <f t="array" ref="T621">IF((S621&lt;&gt;"")*(S621&lt;&gt;"No Match in AOM"),IF(J621&lt;&gt;"",_xlfn.TEXTJOIN(";",TRUE,CONCATENATE(_xlfn.TEXTSPLIT(S621,";",TRUE,FALSE)," ",J621)),S621),"")</f>
        <v>Vicia faba Haulm</v>
      </c>
    </row>
    <row r="622" spans="1:20">
      <c r="A622" s="30" t="s">
        <v>26329</v>
      </c>
      <c r="B622" s="55" t="s">
        <v>4786</v>
      </c>
      <c r="C622" s="56" t="str">
        <f>_xlfn.TEXTJOIN(" ",TRUE,B622,IF(ISBLANK(J622),"",_xlfn.TEXTSPLIT(J622,";")))</f>
        <v>Fava Bean Haulm</v>
      </c>
      <c r="D622" s="56" t="str">
        <f>_xlfn.TEXTJOIN(" ",TRUE,B622,IF(ISBLANK(J622),"",_xlfn.TEXTSPLIT(J622,";")),IF(ISBLANK(H622),"",_xlfn.TEXTSPLIT(H622,";")))</f>
        <v>Fava Bean Haulm</v>
      </c>
      <c r="E622" s="56" t="str">
        <f>_xlfn.TEXTJOIN(" ",TRUE,B622,F622,IF(ISBLANK(J622),"",_xlfn.TEXTSPLIT(J622,";")),IF(ISBLANK(G622),"",_xlfn.TEXTSPLIT(G622,";")))</f>
        <v>Fava Bean Haulm Chopped</v>
      </c>
      <c r="G622" s="55" t="s">
        <v>6195</v>
      </c>
      <c r="I622" s="55" t="s">
        <v>6195</v>
      </c>
      <c r="J622" s="55" t="s">
        <v>6839</v>
      </c>
      <c r="R622" t="str" cm="1">
        <f t="array" ref="R622">IFERROR(INDEX(AOM[AOM], MATCH(1, (AOM[Edge_Value]=ani_diet!D622)*(AOM[Is_Ani_Diet_Ingredient]&lt;&gt;FALSE), 0)), "No Match in AOM")</f>
        <v>AOM_000603</v>
      </c>
      <c r="S622" t="str" cm="1">
        <f t="array" ref="S622">IFERROR(IF(INDEX(AOM[Scientific Name], MATCH(1, (AOM[Edge_Value]=ani_diet!D622)*(AOM[Is_Ani_Diet_Ingredient]&lt;&gt;FALSE), 0))=0, "", INDEX(AOM[Scientific Name], MATCH(1, (AOM[Edge_Value]=ani_diet!D622)*(AOM[Is_Ani_Diet_Ingredient]&lt;&gt;FALSE), 0))), "No Match in AOM")</f>
        <v>Vicia faba</v>
      </c>
      <c r="T622" t="str" cm="1">
        <f t="array" ref="T622">IF((S622&lt;&gt;"")*(S622&lt;&gt;"No Match in AOM"),IF(J622&lt;&gt;"",_xlfn.TEXTJOIN(";",TRUE,CONCATENATE(_xlfn.TEXTSPLIT(S622,";",TRUE,FALSE)," ",J622)),S622),"")</f>
        <v>Vicia faba Haulm</v>
      </c>
    </row>
    <row r="623" spans="1:20">
      <c r="A623" s="30" t="s">
        <v>26330</v>
      </c>
      <c r="B623" s="55" t="s">
        <v>18592</v>
      </c>
      <c r="C623" s="56" t="str">
        <f>_xlfn.TEXTJOIN(" ",TRUE,B623,IF(ISBLANK(J623),"",_xlfn.TEXTSPLIT(J623,";")))</f>
        <v>Feather</v>
      </c>
      <c r="D623" s="56" t="str">
        <f>_xlfn.TEXTJOIN(" ",TRUE,B623,IF(ISBLANK(J623),"",_xlfn.TEXTSPLIT(J623,";")),IF(ISBLANK(H623),"",_xlfn.TEXTSPLIT(H623,";")))</f>
        <v>Feather Boiled Dried Ground</v>
      </c>
      <c r="E623" s="56" t="str">
        <f>_xlfn.TEXTJOIN(" ",TRUE,B623,F623,IF(ISBLANK(J623),"",_xlfn.TEXTSPLIT(J623,";")),IF(ISBLANK(G623),"",_xlfn.TEXTSPLIT(G623,";")))</f>
        <v>Feather Boiled Dried Ground</v>
      </c>
      <c r="G623" s="55" t="s">
        <v>26089</v>
      </c>
      <c r="H623" s="55" t="s">
        <v>26089</v>
      </c>
      <c r="R623" t="str" cm="1">
        <f t="array" ref="R623">IFERROR(INDEX(AOM[AOM], MATCH(1, (AOM[Edge_Value]=ani_diet!D623)*(AOM[Is_Ani_Diet_Ingredient]&lt;&gt;FALSE), 0)), "No Match in AOM")</f>
        <v>AOM_002009</v>
      </c>
      <c r="S623" t="str" cm="1">
        <f t="array" ref="S623">IFERROR(IF(INDEX(AOM[Scientific Name], MATCH(1, (AOM[Edge_Value]=ani_diet!D623)*(AOM[Is_Ani_Diet_Ingredient]&lt;&gt;FALSE), 0))=0, "", INDEX(AOM[Scientific Name], MATCH(1, (AOM[Edge_Value]=ani_diet!D623)*(AOM[Is_Ani_Diet_Ingredient]&lt;&gt;FALSE), 0))), "No Match in AOM")</f>
        <v/>
      </c>
      <c r="T623" t="str" cm="1">
        <f t="array" ref="T623">IF((S623&lt;&gt;"")*(S623&lt;&gt;"No Match in AOM"),IF(J623&lt;&gt;"",_xlfn.TEXTJOIN(";",TRUE,CONCATENATE(_xlfn.TEXTSPLIT(S623,";",TRUE,FALSE)," ",J623)),S623),"")</f>
        <v/>
      </c>
    </row>
    <row r="624" spans="1:20">
      <c r="A624" s="30" t="s">
        <v>26331</v>
      </c>
      <c r="B624" s="55" t="s">
        <v>18592</v>
      </c>
      <c r="C624" s="56" t="str">
        <f>_xlfn.TEXTJOIN(" ",TRUE,B624,IF(ISBLANK(J624),"",_xlfn.TEXTSPLIT(J624,";")))</f>
        <v>Feather</v>
      </c>
      <c r="D624" s="56" t="str">
        <f>_xlfn.TEXTJOIN(" ",TRUE,B624,IF(ISBLANK(J624),"",_xlfn.TEXTSPLIT(J624,";")),IF(ISBLANK(H624),"",_xlfn.TEXTSPLIT(H624,";")))</f>
        <v>Feather Ground</v>
      </c>
      <c r="E624" s="56" t="str">
        <f>_xlfn.TEXTJOIN(" ",TRUE,B624,F624,IF(ISBLANK(J624),"",_xlfn.TEXTSPLIT(J624,";")),IF(ISBLANK(G624),"",_xlfn.TEXTSPLIT(G624,";")))</f>
        <v>Feather Hydrolysed Ground</v>
      </c>
      <c r="F624" s="55" t="s">
        <v>26332</v>
      </c>
      <c r="G624" s="55" t="s">
        <v>6052</v>
      </c>
      <c r="H624" s="55" t="s">
        <v>6052</v>
      </c>
      <c r="L624" s="32" t="s">
        <v>324</v>
      </c>
      <c r="R624" t="str" cm="1">
        <f t="array" ref="R624">IFERROR(INDEX(AOM[AOM], MATCH(1, (AOM[Edge_Value]=ani_diet!D624)*(AOM[Is_Ani_Diet_Ingredient]&lt;&gt;FALSE), 0)), "No Match in AOM")</f>
        <v>AOM_001099</v>
      </c>
      <c r="S624" t="str" cm="1">
        <f t="array" ref="S624">IFERROR(IF(INDEX(AOM[Scientific Name], MATCH(1, (AOM[Edge_Value]=ani_diet!D624)*(AOM[Is_Ani_Diet_Ingredient]&lt;&gt;FALSE), 0))=0, "", INDEX(AOM[Scientific Name], MATCH(1, (AOM[Edge_Value]=ani_diet!D624)*(AOM[Is_Ani_Diet_Ingredient]&lt;&gt;FALSE), 0))), "No Match in AOM")</f>
        <v/>
      </c>
      <c r="T624" t="str" cm="1">
        <f t="array" ref="T624">IF((S624&lt;&gt;"")*(S624&lt;&gt;"No Match in AOM"),IF(J624&lt;&gt;"",_xlfn.TEXTJOIN(";",TRUE,CONCATENATE(_xlfn.TEXTSPLIT(S624,";",TRUE,FALSE)," ",J624)),S624),"")</f>
        <v/>
      </c>
    </row>
    <row r="625" spans="1:20">
      <c r="A625" s="30" t="s">
        <v>21109</v>
      </c>
      <c r="B625" s="55" t="s">
        <v>21109</v>
      </c>
      <c r="C625" s="56" t="str">
        <f>_xlfn.TEXTJOIN(" ",TRUE,B625,IF(ISBLANK(J625),"",_xlfn.TEXTSPLIT(J625,";")))</f>
        <v>Festuca ovina</v>
      </c>
      <c r="D625" s="56" t="str">
        <f>_xlfn.TEXTJOIN(" ",TRUE,B625,IF(ISBLANK(J625),"",_xlfn.TEXTSPLIT(J625,";")),IF(ISBLANK(H625),"",_xlfn.TEXTSPLIT(H625,";")))</f>
        <v>Festuca ovina</v>
      </c>
      <c r="E625" s="56" t="str">
        <f>_xlfn.TEXTJOIN(" ",TRUE,B625,F625,IF(ISBLANK(J625),"",_xlfn.TEXTSPLIT(J625,";")),IF(ISBLANK(G625),"",_xlfn.TEXTSPLIT(G625,";")))</f>
        <v>Festuca ovina</v>
      </c>
      <c r="M625" s="32" t="s">
        <v>324</v>
      </c>
      <c r="R625" t="str" cm="1">
        <f t="array" ref="R625">IFERROR(INDEX(AOM[AOM], MATCH(1, (AOM[Edge_Value]=ani_diet!D625)*(AOM[Is_Ani_Diet_Ingredient]&lt;&gt;FALSE), 0)), "No Match in AOM")</f>
        <v>AOM_006097</v>
      </c>
      <c r="S625" t="str" cm="1">
        <f t="array" ref="S625">IFERROR(IF(INDEX(AOM[Scientific Name], MATCH(1, (AOM[Edge_Value]=ani_diet!D625)*(AOM[Is_Ani_Diet_Ingredient]&lt;&gt;FALSE), 0))=0, "", INDEX(AOM[Scientific Name], MATCH(1, (AOM[Edge_Value]=ani_diet!D625)*(AOM[Is_Ani_Diet_Ingredient]&lt;&gt;FALSE), 0))), "No Match in AOM")</f>
        <v>Festuca ovina</v>
      </c>
      <c r="T625" t="str" cm="1">
        <f t="array" ref="T625">IF((S625&lt;&gt;"")*(S625&lt;&gt;"No Match in AOM"),IF(J625&lt;&gt;"",_xlfn.TEXTJOIN(";",TRUE,CONCATENATE(_xlfn.TEXTSPLIT(S625,";",TRUE,FALSE)," ",J625)),S625),"")</f>
        <v>Festuca ovina</v>
      </c>
    </row>
    <row r="626" spans="1:20">
      <c r="A626" s="30" t="s">
        <v>26333</v>
      </c>
      <c r="B626" s="55" t="s">
        <v>21998</v>
      </c>
      <c r="C626" s="56" t="str">
        <f>_xlfn.TEXTJOIN(" ",TRUE,B626,IF(ISBLANK(J626),"",_xlfn.TEXTSPLIT(J626,";")))</f>
        <v>Ficus</v>
      </c>
      <c r="D626" s="56" t="str">
        <f>_xlfn.TEXTJOIN(" ",TRUE,B626,IF(ISBLANK(J626),"",_xlfn.TEXTSPLIT(J626,";")),IF(ISBLANK(H626),"",_xlfn.TEXTSPLIT(H626,";")))</f>
        <v>Ficus</v>
      </c>
      <c r="E626" s="56" t="str">
        <f>_xlfn.TEXTJOIN(" ",TRUE,B626,F626,IF(ISBLANK(J626),"",_xlfn.TEXTSPLIT(J626,";")),IF(ISBLANK(G626),"",_xlfn.TEXTSPLIT(G626,";")))</f>
        <v>Ficus</v>
      </c>
      <c r="R626" t="str" cm="1">
        <f t="array" ref="R626">IFERROR(INDEX(AOM[AOM], MATCH(1, (AOM[Edge_Value]=ani_diet!D632)*(AOM[Is_Ani_Diet_Ingredient]&lt;&gt;FALSE), 0)), "No Match in AOM")</f>
        <v>AOM_002054</v>
      </c>
      <c r="S626" t="str" cm="1">
        <f t="array" ref="S626">IFERROR(IF(INDEX(AOM[Scientific Name], MATCH(1, (AOM[Edge_Value]=ani_diet!D632)*(AOM[Is_Ani_Diet_Ingredient]&lt;&gt;FALSE), 0))=0, "", INDEX(AOM[Scientific Name], MATCH(1, (AOM[Edge_Value]=ani_diet!D632)*(AOM[Is_Ani_Diet_Ingredient]&lt;&gt;FALSE), 0))), "No Match in AOM")</f>
        <v>Ficus polita</v>
      </c>
      <c r="T626" t="str" cm="1">
        <f t="array" ref="T626">IF((S626&lt;&gt;"")*(S626&lt;&gt;"No Match in AOM"),IF(J626&lt;&gt;"",_xlfn.TEXTJOIN(";",TRUE,CONCATENATE(_xlfn.TEXTSPLIT(S626,";",TRUE,FALSE)," ",J626)),S626),"")</f>
        <v>Ficus polita</v>
      </c>
    </row>
    <row r="627" spans="1:20">
      <c r="A627" s="30" t="s">
        <v>22001</v>
      </c>
      <c r="B627" s="55" t="s">
        <v>22001</v>
      </c>
      <c r="C627" s="56" t="str">
        <f>_xlfn.TEXTJOIN(" ",TRUE,B627,IF(ISBLANK(J627),"",_xlfn.TEXTSPLIT(J627,";")))</f>
        <v>Ficus exasperata</v>
      </c>
      <c r="D627" s="56" t="str">
        <f>_xlfn.TEXTJOIN(" ",TRUE,B627,IF(ISBLANK(J627),"",_xlfn.TEXTSPLIT(J627,";")),IF(ISBLANK(H627),"",_xlfn.TEXTSPLIT(H627,";")))</f>
        <v>Ficus exasperata</v>
      </c>
      <c r="E627" s="56" t="str">
        <f>_xlfn.TEXTJOIN(" ",TRUE,B627,F627,IF(ISBLANK(J627),"",_xlfn.TEXTSPLIT(J627,";")),IF(ISBLANK(G627),"",_xlfn.TEXTSPLIT(G627,";")))</f>
        <v>Ficus exasperata</v>
      </c>
      <c r="R627" t="str" cm="1">
        <f t="array" ref="R627">IFERROR(INDEX(AOM[AOM], MATCH(1, (AOM[Edge_Value]=ani_diet!D626)*(AOM[Is_Ani_Diet_Ingredient]&lt;&gt;FALSE), 0)), "No Match in AOM")</f>
        <v>AOM_001588</v>
      </c>
      <c r="S627" t="str" cm="1">
        <f t="array" ref="S627">IFERROR(IF(INDEX(AOM[Scientific Name], MATCH(1, (AOM[Edge_Value]=ani_diet!D626)*(AOM[Is_Ani_Diet_Ingredient]&lt;&gt;FALSE), 0))=0, "", INDEX(AOM[Scientific Name], MATCH(1, (AOM[Edge_Value]=ani_diet!D626)*(AOM[Is_Ani_Diet_Ingredient]&lt;&gt;FALSE), 0))), "No Match in AOM")</f>
        <v>Ficus</v>
      </c>
      <c r="T627" t="str" cm="1">
        <f t="array" ref="T627">IF((S627&lt;&gt;"")*(S627&lt;&gt;"No Match in AOM"),IF(J627&lt;&gt;"",_xlfn.TEXTJOIN(";",TRUE,CONCATENATE(_xlfn.TEXTSPLIT(S627,";",TRUE,FALSE)," ",J627)),S627),"")</f>
        <v>Ficus</v>
      </c>
    </row>
    <row r="628" spans="1:20">
      <c r="A628" s="30" t="s">
        <v>26334</v>
      </c>
      <c r="B628" s="55" t="s">
        <v>22001</v>
      </c>
      <c r="C628" s="56" t="str">
        <f>_xlfn.TEXTJOIN(" ",TRUE,B628,IF(ISBLANK(J628),"",_xlfn.TEXTSPLIT(J628,";")))</f>
        <v>Ficus exasperata</v>
      </c>
      <c r="D628" s="56" t="str">
        <f>_xlfn.TEXTJOIN(" ",TRUE,B628,IF(ISBLANK(J628),"",_xlfn.TEXTSPLIT(J628,";")),IF(ISBLANK(H628),"",_xlfn.TEXTSPLIT(H628,";")))</f>
        <v>Ficus exasperata Dried Ground</v>
      </c>
      <c r="E628" s="56" t="str">
        <f>_xlfn.TEXTJOIN(" ",TRUE,B628,F628,IF(ISBLANK(J628),"",_xlfn.TEXTSPLIT(J628,";")),IF(ISBLANK(G628),"",_xlfn.TEXTSPLIT(G628,";")))</f>
        <v>Ficus exasperata Dried Ground</v>
      </c>
      <c r="G628" s="55" t="s">
        <v>25767</v>
      </c>
      <c r="H628" s="55" t="s">
        <v>25767</v>
      </c>
      <c r="R628" t="str" cm="1">
        <f t="array" ref="R628">IFERROR(INDEX(AOM[AOM], MATCH(1, (AOM[Edge_Value]=ani_diet!D627)*(AOM[Is_Ani_Diet_Ingredient]&lt;&gt;FALSE), 0)), "No Match in AOM")</f>
        <v>AOM_003898</v>
      </c>
      <c r="S628" t="str" cm="1">
        <f t="array" ref="S628">IFERROR(IF(INDEX(AOM[Scientific Name], MATCH(1, (AOM[Edge_Value]=ani_diet!D627)*(AOM[Is_Ani_Diet_Ingredient]&lt;&gt;FALSE), 0))=0, "", INDEX(AOM[Scientific Name], MATCH(1, (AOM[Edge_Value]=ani_diet!D627)*(AOM[Is_Ani_Diet_Ingredient]&lt;&gt;FALSE), 0))), "No Match in AOM")</f>
        <v>Ficus exasperata</v>
      </c>
      <c r="T628" t="str" cm="1">
        <f t="array" ref="T628">IF((S628&lt;&gt;"")*(S628&lt;&gt;"No Match in AOM"),IF(J628&lt;&gt;"",_xlfn.TEXTJOIN(";",TRUE,CONCATENATE(_xlfn.TEXTSPLIT(S628,";",TRUE,FALSE)," ",J628)),S628),"")</f>
        <v>Ficus exasperata</v>
      </c>
    </row>
    <row r="629" spans="1:20">
      <c r="A629" s="30" t="s">
        <v>26335</v>
      </c>
      <c r="B629" s="55" t="s">
        <v>22009</v>
      </c>
      <c r="C629" s="56" t="str">
        <f>_xlfn.TEXTJOIN(" ",TRUE,B629,IF(ISBLANK(J629),"",_xlfn.TEXTSPLIT(J629,";")))</f>
        <v>Ficus gnaphalocarpa Leaves and Twigs</v>
      </c>
      <c r="D629" s="56" t="str">
        <f>_xlfn.TEXTJOIN(" ",TRUE,B629,IF(ISBLANK(J629),"",_xlfn.TEXTSPLIT(J629,";")),IF(ISBLANK(H629),"",_xlfn.TEXTSPLIT(H629,";")))</f>
        <v>Ficus gnaphalocarpa Leaves and Twigs</v>
      </c>
      <c r="E629" s="56" t="str">
        <f>_xlfn.TEXTJOIN(" ",TRUE,B629,F629,IF(ISBLANK(J629),"",_xlfn.TEXTSPLIT(J629,";")),IF(ISBLANK(G629),"",_xlfn.TEXTSPLIT(G629,";")))</f>
        <v>Ficus gnaphalocarpa Leaves and Twigs</v>
      </c>
      <c r="J629" s="55" t="s">
        <v>25806</v>
      </c>
      <c r="R629" t="str" cm="1">
        <f t="array" ref="R629">IFERROR(INDEX(AOM[AOM], MATCH(1, (AOM[Edge_Value]=ani_diet!D628)*(AOM[Is_Ani_Diet_Ingredient]&lt;&gt;FALSE), 0)), "No Match in AOM")</f>
        <v>AOM_006098</v>
      </c>
      <c r="S629" t="str" cm="1">
        <f t="array" ref="S629">IFERROR(IF(INDEX(AOM[Scientific Name], MATCH(1, (AOM[Edge_Value]=ani_diet!D628)*(AOM[Is_Ani_Diet_Ingredient]&lt;&gt;FALSE), 0))=0, "", INDEX(AOM[Scientific Name], MATCH(1, (AOM[Edge_Value]=ani_diet!D628)*(AOM[Is_Ani_Diet_Ingredient]&lt;&gt;FALSE), 0))), "No Match in AOM")</f>
        <v>Ficus exasperata</v>
      </c>
      <c r="T629" t="str" cm="1">
        <f t="array" ref="T629">IF((S629&lt;&gt;"")*(S629&lt;&gt;"No Match in AOM"),IF(J629&lt;&gt;"",_xlfn.TEXTJOIN(";",TRUE,CONCATENATE(_xlfn.TEXTSPLIT(S629,";",TRUE,FALSE)," ",J629)),S629),"")</f>
        <v>Ficus exasperata Leaves and Twigs</v>
      </c>
    </row>
    <row r="630" spans="1:20">
      <c r="A630" s="30" t="s">
        <v>10108</v>
      </c>
      <c r="B630" s="55" t="s">
        <v>10108</v>
      </c>
      <c r="C630" s="56" t="str">
        <f>_xlfn.TEXTJOIN(" ",TRUE,B630,IF(ISBLANK(J630),"",_xlfn.TEXTSPLIT(J630,";")))</f>
        <v>Ficus natalensis</v>
      </c>
      <c r="D630" s="56" t="str">
        <f>_xlfn.TEXTJOIN(" ",TRUE,B630,IF(ISBLANK(J630),"",_xlfn.TEXTSPLIT(J630,";")),IF(ISBLANK(H630),"",_xlfn.TEXTSPLIT(H630,";")))</f>
        <v>Ficus natalensis</v>
      </c>
      <c r="E630" s="56" t="str">
        <f>_xlfn.TEXTJOIN(" ",TRUE,B630,F630,IF(ISBLANK(J630),"",_xlfn.TEXTSPLIT(J630,";")),IF(ISBLANK(G630),"",_xlfn.TEXTSPLIT(G630,";")))</f>
        <v>Ficus natalensis</v>
      </c>
      <c r="R630" t="str" cm="1">
        <f t="array" ref="R630">IFERROR(INDEX(AOM[AOM], MATCH(1, (AOM[Edge_Value]=ani_diet!D629)*(AOM[Is_Ani_Diet_Ingredient]&lt;&gt;FALSE), 0)), "No Match in AOM")</f>
        <v>AOM_006373</v>
      </c>
      <c r="S630" t="str" cm="1">
        <f t="array" ref="S630">IFERROR(IF(INDEX(AOM[Scientific Name], MATCH(1, (AOM[Edge_Value]=ani_diet!D629)*(AOM[Is_Ani_Diet_Ingredient]&lt;&gt;FALSE), 0))=0, "", INDEX(AOM[Scientific Name], MATCH(1, (AOM[Edge_Value]=ani_diet!D629)*(AOM[Is_Ani_Diet_Ingredient]&lt;&gt;FALSE), 0))), "No Match in AOM")</f>
        <v>Ficus exasperata</v>
      </c>
      <c r="T630" t="str" cm="1">
        <f t="array" ref="T630">IF((S630&lt;&gt;"")*(S630&lt;&gt;"No Match in AOM"),IF(J630&lt;&gt;"",_xlfn.TEXTJOIN(";",TRUE,CONCATENATE(_xlfn.TEXTSPLIT(S630,";",TRUE,FALSE)," ",J630)),S630),"")</f>
        <v>Ficus exasperata</v>
      </c>
    </row>
    <row r="631" spans="1:20">
      <c r="A631" s="30" t="s">
        <v>26336</v>
      </c>
      <c r="B631" s="55" t="s">
        <v>10108</v>
      </c>
      <c r="C631" s="56" t="str">
        <f>_xlfn.TEXTJOIN(" ",TRUE,B631,IF(ISBLANK(J631),"",_xlfn.TEXTSPLIT(J631,";")))</f>
        <v>Ficus natalensis Leaves</v>
      </c>
      <c r="D631" s="56" t="str">
        <f>_xlfn.TEXTJOIN(" ",TRUE,B631,IF(ISBLANK(J631),"",_xlfn.TEXTSPLIT(J631,";")),IF(ISBLANK(H631),"",_xlfn.TEXTSPLIT(H631,";")))</f>
        <v>Ficus natalensis Leaves</v>
      </c>
      <c r="E631" s="56" t="str">
        <f>_xlfn.TEXTJOIN(" ",TRUE,B631,F631,IF(ISBLANK(J631),"",_xlfn.TEXTSPLIT(J631,";")),IF(ISBLANK(G631),"",_xlfn.TEXTSPLIT(G631,";")))</f>
        <v>Ficus natalensis Leaves</v>
      </c>
      <c r="J631" s="55" t="s">
        <v>6187</v>
      </c>
      <c r="R631" t="str" cm="1">
        <f t="array" ref="R631">IFERROR(INDEX(AOM[AOM], MATCH(1, (AOM[Edge_Value]=ani_diet!D630)*(AOM[Is_Ani_Diet_Ingredient]&lt;&gt;FALSE), 0)), "No Match in AOM")</f>
        <v>AOM_002052</v>
      </c>
      <c r="S631" t="str" cm="1">
        <f t="array" ref="S631">IFERROR(IF(INDEX(AOM[Scientific Name], MATCH(1, (AOM[Edge_Value]=ani_diet!D630)*(AOM[Is_Ani_Diet_Ingredient]&lt;&gt;FALSE), 0))=0, "", INDEX(AOM[Scientific Name], MATCH(1, (AOM[Edge_Value]=ani_diet!D630)*(AOM[Is_Ani_Diet_Ingredient]&lt;&gt;FALSE), 0))), "No Match in AOM")</f>
        <v>Ficus natalensis</v>
      </c>
      <c r="T631" t="str" cm="1">
        <f t="array" ref="T631">IF((S631&lt;&gt;"")*(S631&lt;&gt;"No Match in AOM"),IF(J631&lt;&gt;"",_xlfn.TEXTJOIN(";",TRUE,CONCATENATE(_xlfn.TEXTSPLIT(S631,";",TRUE,FALSE)," ",J631)),S631),"")</f>
        <v>Ficus natalensis Leaves</v>
      </c>
    </row>
    <row r="632" spans="1:20">
      <c r="A632" s="30" t="s">
        <v>10116</v>
      </c>
      <c r="B632" s="55" t="s">
        <v>10116</v>
      </c>
      <c r="C632" s="56" t="str">
        <f>_xlfn.TEXTJOIN(" ",TRUE,B632,IF(ISBLANK(J632),"",_xlfn.TEXTSPLIT(J632,";")))</f>
        <v>Ficus polita</v>
      </c>
      <c r="D632" s="56" t="str">
        <f>_xlfn.TEXTJOIN(" ",TRUE,B632,IF(ISBLANK(J632),"",_xlfn.TEXTSPLIT(J632,";")),IF(ISBLANK(H632),"",_xlfn.TEXTSPLIT(H632,";")))</f>
        <v>Ficus polita</v>
      </c>
      <c r="E632" s="56" t="str">
        <f>_xlfn.TEXTJOIN(" ",TRUE,B632,F632,IF(ISBLANK(J632),"",_xlfn.TEXTSPLIT(J632,";")),IF(ISBLANK(G632),"",_xlfn.TEXTSPLIT(G632,";")))</f>
        <v>Ficus polita</v>
      </c>
      <c r="R632" t="str" cm="1">
        <f t="array" ref="R632">IFERROR(INDEX(AOM[AOM], MATCH(1, (AOM[Edge_Value]=ani_diet!D631)*(AOM[Is_Ani_Diet_Ingredient]&lt;&gt;FALSE), 0)), "No Match in AOM")</f>
        <v>AOM_002053</v>
      </c>
      <c r="S632" t="str" cm="1">
        <f t="array" ref="S632">IFERROR(IF(INDEX(AOM[Scientific Name], MATCH(1, (AOM[Edge_Value]=ani_diet!D631)*(AOM[Is_Ani_Diet_Ingredient]&lt;&gt;FALSE), 0))=0, "", INDEX(AOM[Scientific Name], MATCH(1, (AOM[Edge_Value]=ani_diet!D631)*(AOM[Is_Ani_Diet_Ingredient]&lt;&gt;FALSE), 0))), "No Match in AOM")</f>
        <v>Ficus natalensis</v>
      </c>
      <c r="T632" t="str" cm="1">
        <f t="array" ref="T632">IF((S632&lt;&gt;"")*(S632&lt;&gt;"No Match in AOM"),IF(J632&lt;&gt;"",_xlfn.TEXTJOIN(";",TRUE,CONCATENATE(_xlfn.TEXTSPLIT(S632,";",TRUE,FALSE)," ",J632)),S632),"")</f>
        <v>Ficus natalensis</v>
      </c>
    </row>
    <row r="633" spans="1:20">
      <c r="A633" s="30" t="s">
        <v>10119</v>
      </c>
      <c r="B633" s="55" t="s">
        <v>10119</v>
      </c>
      <c r="C633" s="56" t="str">
        <f>_xlfn.TEXTJOIN(" ",TRUE,B633,IF(ISBLANK(J633),"",_xlfn.TEXTSPLIT(J633,";")))</f>
        <v>Ficus sur</v>
      </c>
      <c r="D633" s="56" t="str">
        <f>_xlfn.TEXTJOIN(" ",TRUE,B633,IF(ISBLANK(J633),"",_xlfn.TEXTSPLIT(J633,";")),IF(ISBLANK(H633),"",_xlfn.TEXTSPLIT(H633,";")))</f>
        <v>Ficus sur</v>
      </c>
      <c r="E633" s="56" t="str">
        <f>_xlfn.TEXTJOIN(" ",TRUE,B633,F633,IF(ISBLANK(J633),"",_xlfn.TEXTSPLIT(J633,";")),IF(ISBLANK(G633),"",_xlfn.TEXTSPLIT(G633,";")))</f>
        <v>Ficus sur</v>
      </c>
      <c r="R633" t="str" cm="1">
        <f t="array" ref="R633">IFERROR(INDEX(AOM[AOM], MATCH(1, (AOM[Edge_Value]=ani_diet!D633)*(AOM[Is_Ani_Diet_Ingredient]&lt;&gt;FALSE), 0)), "No Match in AOM")</f>
        <v>AOM_001847</v>
      </c>
      <c r="S633" t="str" cm="1">
        <f t="array" ref="S633">IFERROR(IF(INDEX(AOM[Scientific Name], MATCH(1, (AOM[Edge_Value]=ani_diet!D633)*(AOM[Is_Ani_Diet_Ingredient]&lt;&gt;FALSE), 0))=0, "", INDEX(AOM[Scientific Name], MATCH(1, (AOM[Edge_Value]=ani_diet!D633)*(AOM[Is_Ani_Diet_Ingredient]&lt;&gt;FALSE), 0))), "No Match in AOM")</f>
        <v>Ficus sur</v>
      </c>
      <c r="T633" t="str" cm="1">
        <f t="array" ref="T633">IF((S633&lt;&gt;"")*(S633&lt;&gt;"No Match in AOM"),IF(J633&lt;&gt;"",_xlfn.TEXTJOIN(";",TRUE,CONCATENATE(_xlfn.TEXTSPLIT(S633,";",TRUE,FALSE)," ",J633)),S633),"")</f>
        <v>Ficus sur</v>
      </c>
    </row>
    <row r="634" spans="1:20">
      <c r="A634" s="30" t="s">
        <v>20385</v>
      </c>
      <c r="B634" s="55" t="s">
        <v>10119</v>
      </c>
      <c r="C634" s="56" t="str">
        <f>_xlfn.TEXTJOIN(" ",TRUE,B634,IF(ISBLANK(J634),"",_xlfn.TEXTSPLIT(J634,";")))</f>
        <v>Ficus sur Fruits</v>
      </c>
      <c r="D634" s="56" t="str">
        <f>_xlfn.TEXTJOIN(" ",TRUE,B634,IF(ISBLANK(J634),"",_xlfn.TEXTSPLIT(J634,";")),IF(ISBLANK(H634),"",_xlfn.TEXTSPLIT(H634,";")))</f>
        <v>Ficus sur Fruits</v>
      </c>
      <c r="E634" s="56" t="str">
        <f>_xlfn.TEXTJOIN(" ",TRUE,B634,F634,IF(ISBLANK(J634),"",_xlfn.TEXTSPLIT(J634,";")),IF(ISBLANK(G634),"",_xlfn.TEXTSPLIT(G634,";")))</f>
        <v>Ficus sur Fruits</v>
      </c>
      <c r="J634" s="55" t="s">
        <v>4419</v>
      </c>
      <c r="R634" t="str" cm="1">
        <f t="array" ref="R634">IFERROR(INDEX(AOM[AOM], MATCH(1, (AOM[Edge_Value]=ani_diet!D634)*(AOM[Is_Ani_Diet_Ingredient]&lt;&gt;FALSE), 0)), "No Match in AOM")</f>
        <v>AOM_001848</v>
      </c>
      <c r="S634" t="str" cm="1">
        <f t="array" ref="S634">IFERROR(IF(INDEX(AOM[Scientific Name], MATCH(1, (AOM[Edge_Value]=ani_diet!D634)*(AOM[Is_Ani_Diet_Ingredient]&lt;&gt;FALSE), 0))=0, "", INDEX(AOM[Scientific Name], MATCH(1, (AOM[Edge_Value]=ani_diet!D634)*(AOM[Is_Ani_Diet_Ingredient]&lt;&gt;FALSE), 0))), "No Match in AOM")</f>
        <v>Ficus sur</v>
      </c>
      <c r="T634" t="str" cm="1">
        <f t="array" ref="T634">IF((S634&lt;&gt;"")*(S634&lt;&gt;"No Match in AOM"),IF(J634&lt;&gt;"",_xlfn.TEXTJOIN(";",TRUE,CONCATENATE(_xlfn.TEXTSPLIT(S634,";",TRUE,FALSE)," ",J634)),S634),"")</f>
        <v>Ficus sur Fruits</v>
      </c>
    </row>
    <row r="635" spans="1:20">
      <c r="A635" s="30" t="s">
        <v>26337</v>
      </c>
      <c r="B635" s="55" t="s">
        <v>10119</v>
      </c>
      <c r="C635" s="56" t="str">
        <f>_xlfn.TEXTJOIN(" ",TRUE,B635,IF(ISBLANK(J635),"",_xlfn.TEXTSPLIT(J635,";")))</f>
        <v>Ficus sur Fruits</v>
      </c>
      <c r="D635" s="56" t="str">
        <f>_xlfn.TEXTJOIN(" ",TRUE,B635,IF(ISBLANK(J635),"",_xlfn.TEXTSPLIT(J635,";")),IF(ISBLANK(H635),"",_xlfn.TEXTSPLIT(H635,";")))</f>
        <v>Ficus sur Fruits Crushed Dried</v>
      </c>
      <c r="E635" s="56" t="str">
        <f>_xlfn.TEXTJOIN(" ",TRUE,B635,F635,IF(ISBLANK(J635),"",_xlfn.TEXTSPLIT(J635,";")),IF(ISBLANK(G635),"",_xlfn.TEXTSPLIT(G635,";")))</f>
        <v>Ficus sur Fruits Crushed Dried</v>
      </c>
      <c r="G635" s="55" t="s">
        <v>25769</v>
      </c>
      <c r="H635" s="55" t="s">
        <v>25769</v>
      </c>
      <c r="J635" s="55" t="s">
        <v>4419</v>
      </c>
      <c r="R635" t="str" cm="1">
        <f t="array" ref="R635">IFERROR(INDEX(AOM[AOM], MATCH(1, (AOM[Edge_Value]=ani_diet!D635)*(AOM[Is_Ani_Diet_Ingredient]&lt;&gt;FALSE), 0)), "No Match in AOM")</f>
        <v>AOM_006099</v>
      </c>
      <c r="S635" t="str" cm="1">
        <f t="array" ref="S635">IFERROR(IF(INDEX(AOM[Scientific Name], MATCH(1, (AOM[Edge_Value]=ani_diet!D635)*(AOM[Is_Ani_Diet_Ingredient]&lt;&gt;FALSE), 0))=0, "", INDEX(AOM[Scientific Name], MATCH(1, (AOM[Edge_Value]=ani_diet!D635)*(AOM[Is_Ani_Diet_Ingredient]&lt;&gt;FALSE), 0))), "No Match in AOM")</f>
        <v>Ficus sur</v>
      </c>
      <c r="T635" t="str" cm="1">
        <f t="array" ref="T635">IF((S635&lt;&gt;"")*(S635&lt;&gt;"No Match in AOM"),IF(J635&lt;&gt;"",_xlfn.TEXTJOIN(";",TRUE,CONCATENATE(_xlfn.TEXTSPLIT(S635,";",TRUE,FALSE)," ",J635)),S635),"")</f>
        <v>Ficus sur Fruits</v>
      </c>
    </row>
    <row r="636" spans="1:20">
      <c r="A636" s="30" t="s">
        <v>26338</v>
      </c>
      <c r="B636" s="55" t="s">
        <v>10119</v>
      </c>
      <c r="C636" s="56" t="str">
        <f>_xlfn.TEXTJOIN(" ",TRUE,B636,IF(ISBLANK(J636),"",_xlfn.TEXTSPLIT(J636,";")))</f>
        <v>Ficus sur Fruits</v>
      </c>
      <c r="D636" s="56" t="str">
        <f>_xlfn.TEXTJOIN(" ",TRUE,B636,IF(ISBLANK(J636),"",_xlfn.TEXTSPLIT(J636,";")),IF(ISBLANK(H636),"",_xlfn.TEXTSPLIT(H636,";")))</f>
        <v>Ficus sur Fruits Dried Ground</v>
      </c>
      <c r="E636" s="56" t="str">
        <f>_xlfn.TEXTJOIN(" ",TRUE,B636,F636,IF(ISBLANK(J636),"",_xlfn.TEXTSPLIT(J636,";")),IF(ISBLANK(G636),"",_xlfn.TEXTSPLIT(G636,";")))</f>
        <v>Ficus sur Fruits Dried(Sun) Ground</v>
      </c>
      <c r="G636" s="55" t="s">
        <v>26339</v>
      </c>
      <c r="H636" s="55" t="s">
        <v>25767</v>
      </c>
      <c r="J636" s="55" t="s">
        <v>4419</v>
      </c>
      <c r="R636" t="str" cm="1">
        <f t="array" ref="R636">IFERROR(INDEX(AOM[AOM], MATCH(1, (AOM[Edge_Value]=ani_diet!D636)*(AOM[Is_Ani_Diet_Ingredient]&lt;&gt;FALSE), 0)), "No Match in AOM")</f>
        <v>AOM_001849</v>
      </c>
      <c r="S636" t="str" cm="1">
        <f t="array" ref="S636">IFERROR(IF(INDEX(AOM[Scientific Name], MATCH(1, (AOM[Edge_Value]=ani_diet!D636)*(AOM[Is_Ani_Diet_Ingredient]&lt;&gt;FALSE), 0))=0, "", INDEX(AOM[Scientific Name], MATCH(1, (AOM[Edge_Value]=ani_diet!D636)*(AOM[Is_Ani_Diet_Ingredient]&lt;&gt;FALSE), 0))), "No Match in AOM")</f>
        <v>Ficus sur</v>
      </c>
      <c r="T636" t="str" cm="1">
        <f t="array" ref="T636">IF((S636&lt;&gt;"")*(S636&lt;&gt;"No Match in AOM"),IF(J636&lt;&gt;"",_xlfn.TEXTJOIN(";",TRUE,CONCATENATE(_xlfn.TEXTSPLIT(S636,";",TRUE,FALSE)," ",J636)),S636),"")</f>
        <v>Ficus sur Fruits</v>
      </c>
    </row>
    <row r="637" spans="1:20">
      <c r="A637" s="30" t="s">
        <v>9810</v>
      </c>
      <c r="B637" s="55" t="s">
        <v>9810</v>
      </c>
      <c r="C637" s="56" t="str">
        <f>_xlfn.TEXTJOIN(" ",TRUE,B637,IF(ISBLANK(J637),"",_xlfn.TEXTSPLIT(J637,";")))</f>
        <v>Ficus thonningii</v>
      </c>
      <c r="D637" s="56" t="str">
        <f>_xlfn.TEXTJOIN(" ",TRUE,B637,IF(ISBLANK(J637),"",_xlfn.TEXTSPLIT(J637,";")),IF(ISBLANK(H637),"",_xlfn.TEXTSPLIT(H637,";")))</f>
        <v>Ficus thonningii</v>
      </c>
      <c r="E637" s="56" t="str">
        <f>_xlfn.TEXTJOIN(" ",TRUE,B637,F637,IF(ISBLANK(J637),"",_xlfn.TEXTSPLIT(J637,";")),IF(ISBLANK(G637),"",_xlfn.TEXTSPLIT(G637,";")))</f>
        <v>Ficus thonningii</v>
      </c>
      <c r="R637" t="str" cm="1">
        <f t="array" ref="R637">IFERROR(INDEX(AOM[AOM], MATCH(1, (AOM[Edge_Value]=ani_diet!D637)*(AOM[Is_Ani_Diet_Ingredient]&lt;&gt;FALSE), 0)), "No Match in AOM")</f>
        <v>AOM_001147</v>
      </c>
      <c r="S637" t="str" cm="1">
        <f t="array" ref="S637">IFERROR(IF(INDEX(AOM[Scientific Name], MATCH(1, (AOM[Edge_Value]=ani_diet!D637)*(AOM[Is_Ani_Diet_Ingredient]&lt;&gt;FALSE), 0))=0, "", INDEX(AOM[Scientific Name], MATCH(1, (AOM[Edge_Value]=ani_diet!D637)*(AOM[Is_Ani_Diet_Ingredient]&lt;&gt;FALSE), 0))), "No Match in AOM")</f>
        <v>Ficus thonningii</v>
      </c>
      <c r="T637" t="str" cm="1">
        <f t="array" ref="T637">IF((S637&lt;&gt;"")*(S637&lt;&gt;"No Match in AOM"),IF(J637&lt;&gt;"",_xlfn.TEXTJOIN(";",TRUE,CONCATENATE(_xlfn.TEXTSPLIT(S637,";",TRUE,FALSE)," ",J637)),S637),"")</f>
        <v>Ficus thonningii</v>
      </c>
    </row>
    <row r="638" spans="1:20">
      <c r="A638" s="30" t="s">
        <v>26340</v>
      </c>
      <c r="B638" s="55" t="s">
        <v>9810</v>
      </c>
      <c r="C638" s="56" t="str">
        <f>_xlfn.TEXTJOIN(" ",TRUE,B638,IF(ISBLANK(J638),"",_xlfn.TEXTSPLIT(J638,";")))</f>
        <v>Ficus thonningii Leaves</v>
      </c>
      <c r="D638" s="56" t="str">
        <f>_xlfn.TEXTJOIN(" ",TRUE,B638,IF(ISBLANK(J638),"",_xlfn.TEXTSPLIT(J638,";")),IF(ISBLANK(H638),"",_xlfn.TEXTSPLIT(H638,";")))</f>
        <v>Ficus thonningii Leaves</v>
      </c>
      <c r="E638" s="56" t="str">
        <f>_xlfn.TEXTJOIN(" ",TRUE,B638,F638,IF(ISBLANK(J638),"",_xlfn.TEXTSPLIT(J638,";")),IF(ISBLANK(G638),"",_xlfn.TEXTSPLIT(G638,";")))</f>
        <v>Ficus thonningii Leaves</v>
      </c>
      <c r="J638" s="55" t="s">
        <v>6187</v>
      </c>
      <c r="N638" t="s">
        <v>2548</v>
      </c>
      <c r="O638" t="s">
        <v>2519</v>
      </c>
      <c r="P638" t="s">
        <v>2548</v>
      </c>
      <c r="Q638" t="s">
        <v>2519</v>
      </c>
      <c r="R638" t="str" cm="1">
        <f t="array" ref="R638">IFERROR(INDEX(AOM[AOM], MATCH(1, (AOM[Edge_Value]=ani_diet!D638)*(AOM[Is_Ani_Diet_Ingredient]&lt;&gt;FALSE), 0)), "No Match in AOM")</f>
        <v>AOM_001148</v>
      </c>
      <c r="S638" t="str" cm="1">
        <f t="array" ref="S638">IFERROR(IF(INDEX(AOM[Scientific Name], MATCH(1, (AOM[Edge_Value]=ani_diet!D638)*(AOM[Is_Ani_Diet_Ingredient]&lt;&gt;FALSE), 0))=0, "", INDEX(AOM[Scientific Name], MATCH(1, (AOM[Edge_Value]=ani_diet!D638)*(AOM[Is_Ani_Diet_Ingredient]&lt;&gt;FALSE), 0))), "No Match in AOM")</f>
        <v>Ficus thonningii</v>
      </c>
      <c r="T638" t="str" cm="1">
        <f t="array" ref="T638">IF((S638&lt;&gt;"")*(S638&lt;&gt;"No Match in AOM"),IF(J638&lt;&gt;"",_xlfn.TEXTJOIN(";",TRUE,CONCATENATE(_xlfn.TEXTSPLIT(S638,";",TRUE,FALSE)," ",J638)),S638),"")</f>
        <v>Ficus thonningii Leaves</v>
      </c>
    </row>
    <row r="639" spans="1:20">
      <c r="A639" s="30" t="s">
        <v>26341</v>
      </c>
      <c r="B639" s="55" t="s">
        <v>9810</v>
      </c>
      <c r="C639" s="56" t="str">
        <f>_xlfn.TEXTJOIN(" ",TRUE,B639,IF(ISBLANK(J639),"",_xlfn.TEXTSPLIT(J639,";")))</f>
        <v>Ficus thonningii Leaves</v>
      </c>
      <c r="D639" s="56" t="str">
        <f>_xlfn.TEXTJOIN(" ",TRUE,B639,IF(ISBLANK(J639),"",_xlfn.TEXTSPLIT(J639,";")),IF(ISBLANK(H639),"",_xlfn.TEXTSPLIT(H639,";")))</f>
        <v>Ficus thonningii Leaves Dried</v>
      </c>
      <c r="E639" s="56" t="str">
        <f>_xlfn.TEXTJOIN(" ",TRUE,B639,F639,IF(ISBLANK(J639),"",_xlfn.TEXTSPLIT(J639,";")),IF(ISBLANK(G639),"",_xlfn.TEXTSPLIT(G639,";")))</f>
        <v>Ficus thonningii Leaves Dried(Shade)</v>
      </c>
      <c r="G639" s="55" t="s">
        <v>25651</v>
      </c>
      <c r="H639" s="55" t="s">
        <v>17480</v>
      </c>
      <c r="J639" s="55" t="s">
        <v>6187</v>
      </c>
      <c r="R639" t="str" cm="1">
        <f t="array" ref="R639">IFERROR(INDEX(AOM[AOM], MATCH(1, (AOM[Edge_Value]=ani_diet!D639)*(AOM[Is_Ani_Diet_Ingredient]&lt;&gt;FALSE), 0)), "No Match in AOM")</f>
        <v>AOM_000708</v>
      </c>
      <c r="S639" t="str" cm="1">
        <f t="array" ref="S639">IFERROR(IF(INDEX(AOM[Scientific Name], MATCH(1, (AOM[Edge_Value]=ani_diet!D639)*(AOM[Is_Ani_Diet_Ingredient]&lt;&gt;FALSE), 0))=0, "", INDEX(AOM[Scientific Name], MATCH(1, (AOM[Edge_Value]=ani_diet!D639)*(AOM[Is_Ani_Diet_Ingredient]&lt;&gt;FALSE), 0))), "No Match in AOM")</f>
        <v>Ficus thonningii</v>
      </c>
      <c r="T639" t="str" cm="1">
        <f t="array" ref="T639">IF((S639&lt;&gt;"")*(S639&lt;&gt;"No Match in AOM"),IF(J639&lt;&gt;"",_xlfn.TEXTJOIN(";",TRUE,CONCATENATE(_xlfn.TEXTSPLIT(S639,";",TRUE,FALSE)," ",J639)),S639),"")</f>
        <v>Ficus thonningii Leaves</v>
      </c>
    </row>
    <row r="640" spans="1:20">
      <c r="A640" s="30" t="s">
        <v>26342</v>
      </c>
      <c r="B640" s="55" t="s">
        <v>9810</v>
      </c>
      <c r="C640" s="56" t="str">
        <f>_xlfn.TEXTJOIN(" ",TRUE,B640,IF(ISBLANK(J640),"",_xlfn.TEXTSPLIT(J640,";")))</f>
        <v>Ficus thonningii Leaves</v>
      </c>
      <c r="D640" s="56" t="str">
        <f>_xlfn.TEXTJOIN(" ",TRUE,B640,IF(ISBLANK(J640),"",_xlfn.TEXTSPLIT(J640,";")),IF(ISBLANK(H640),"",_xlfn.TEXTSPLIT(H640,";")))</f>
        <v>Ficus thonningii Leaves Ground</v>
      </c>
      <c r="E640" s="56" t="str">
        <f>_xlfn.TEXTJOIN(" ",TRUE,B640,F640,IF(ISBLANK(J640),"",_xlfn.TEXTSPLIT(J640,";")),IF(ISBLANK(G640),"",_xlfn.TEXTSPLIT(G640,";")))</f>
        <v>Ficus thonningii Leaves Meal</v>
      </c>
      <c r="G640" s="55" t="s">
        <v>25824</v>
      </c>
      <c r="H640" s="55" t="s">
        <v>6052</v>
      </c>
      <c r="J640" s="55" t="s">
        <v>6187</v>
      </c>
      <c r="L640" s="32" t="s">
        <v>324</v>
      </c>
      <c r="R640" t="str" cm="1">
        <f t="array" ref="R640">IFERROR(INDEX(AOM[AOM], MATCH(1, (AOM[Edge_Value]=ani_diet!D640)*(AOM[Is_Ani_Diet_Ingredient]&lt;&gt;FALSE), 0)), "No Match in AOM")</f>
        <v>AOM_001657</v>
      </c>
      <c r="S640" t="str" cm="1">
        <f t="array" ref="S640">IFERROR(IF(INDEX(AOM[Scientific Name], MATCH(1, (AOM[Edge_Value]=ani_diet!D640)*(AOM[Is_Ani_Diet_Ingredient]&lt;&gt;FALSE), 0))=0, "", INDEX(AOM[Scientific Name], MATCH(1, (AOM[Edge_Value]=ani_diet!D640)*(AOM[Is_Ani_Diet_Ingredient]&lt;&gt;FALSE), 0))), "No Match in AOM")</f>
        <v>Ficus thonningii</v>
      </c>
      <c r="T640" t="str" cm="1">
        <f t="array" ref="T640">IF((S640&lt;&gt;"")*(S640&lt;&gt;"No Match in AOM"),IF(J640&lt;&gt;"",_xlfn.TEXTJOIN(";",TRUE,CONCATENATE(_xlfn.TEXTSPLIT(S640,";",TRUE,FALSE)," ",J640)),S640),"")</f>
        <v>Ficus thonningii Leaves</v>
      </c>
    </row>
    <row r="641" spans="1:20">
      <c r="B641" s="55" t="s">
        <v>3665</v>
      </c>
      <c r="C641" s="56" t="str">
        <f>_xlfn.TEXTJOIN(" ",TRUE,B641,IF(ISBLANK(J641),"",_xlfn.TEXTSPLIT(J641,";")))</f>
        <v>Finger Millet Straw</v>
      </c>
      <c r="D641" s="56" t="str">
        <f>_xlfn.TEXTJOIN(" ",TRUE,B641,IF(ISBLANK(J641),"",_xlfn.TEXTSPLIT(J641,";")),IF(ISBLANK(H641),"",_xlfn.TEXTSPLIT(H641,";")))</f>
        <v>Finger Millet Straw</v>
      </c>
      <c r="E641" s="56" t="str">
        <f>_xlfn.TEXTJOIN(" ",TRUE,B641,F641,IF(ISBLANK(J641),"",_xlfn.TEXTSPLIT(J641,";")),IF(ISBLANK(G641),"",_xlfn.TEXTSPLIT(G641,";")))</f>
        <v>Finger Millet Straw Chopped</v>
      </c>
      <c r="G641" s="55" t="s">
        <v>6195</v>
      </c>
      <c r="J641" s="55" t="s">
        <v>6809</v>
      </c>
      <c r="L641" s="32" t="s">
        <v>324</v>
      </c>
      <c r="R641" t="str" cm="1">
        <f t="array" ref="R641">IFERROR(INDEX(AOM[AOM], MATCH(1, (AOM[Edge_Value]=ani_diet!D641)*(AOM[Is_Ani_Diet_Ingredient]&lt;&gt;FALSE), 0)), "No Match in AOM")</f>
        <v>AOM_004005</v>
      </c>
      <c r="S641" t="str" cm="1">
        <f t="array" ref="S641">IFERROR(IF(INDEX(AOM[Scientific Name], MATCH(1, (AOM[Edge_Value]=ani_diet!D641)*(AOM[Is_Ani_Diet_Ingredient]&lt;&gt;FALSE), 0))=0, "", INDEX(AOM[Scientific Name], MATCH(1, (AOM[Edge_Value]=ani_diet!D641)*(AOM[Is_Ani_Diet_Ingredient]&lt;&gt;FALSE), 0))), "No Match in AOM")</f>
        <v/>
      </c>
      <c r="T641" t="str" cm="1">
        <f t="array" ref="T641">IF((S641&lt;&gt;"")*(S641&lt;&gt;"No Match in AOM"),IF(J641&lt;&gt;"",_xlfn.TEXTJOIN(";",TRUE,CONCATENATE(_xlfn.TEXTSPLIT(S641,";",TRUE,FALSE)," ",J641)),S641),"")</f>
        <v/>
      </c>
    </row>
    <row r="642" spans="1:20">
      <c r="B642" s="55" t="s">
        <v>3665</v>
      </c>
      <c r="C642" s="56" t="str">
        <f>_xlfn.TEXTJOIN(" ",TRUE,B642,IF(ISBLANK(J642),"",_xlfn.TEXTSPLIT(J642,";")))</f>
        <v>Finger Millet Straw</v>
      </c>
      <c r="D642" s="56" t="str">
        <f>_xlfn.TEXTJOIN(" ",TRUE,B642,IF(ISBLANK(J642),"",_xlfn.TEXTSPLIT(J642,";")),IF(ISBLANK(H642),"",_xlfn.TEXTSPLIT(H642,";")))</f>
        <v>Finger Millet Straw Ensiled Urea Treated</v>
      </c>
      <c r="E642" s="56" t="str">
        <f>_xlfn.TEXTJOIN(" ",TRUE,B642,F642,IF(ISBLANK(J642),"",_xlfn.TEXTSPLIT(J642,";")),IF(ISBLANK(G642),"",_xlfn.TEXTSPLIT(G642,";")))</f>
        <v>Finger Millet Straw Ensiled Urea Treated</v>
      </c>
      <c r="G642" s="55" t="s">
        <v>26343</v>
      </c>
      <c r="H642" s="55" t="s">
        <v>26343</v>
      </c>
      <c r="J642" s="55" t="s">
        <v>6809</v>
      </c>
      <c r="L642" s="32" t="s">
        <v>324</v>
      </c>
      <c r="R642" t="str" cm="1">
        <f t="array" ref="R642">IFERROR(INDEX(AOM[AOM], MATCH(1, (AOM[Edge_Value]=ani_diet!D642)*(AOM[Is_Ani_Diet_Ingredient]&lt;&gt;FALSE), 0)), "No Match in AOM")</f>
        <v>AOM_006374</v>
      </c>
      <c r="S642" t="str" cm="1">
        <f t="array" ref="S642">IFERROR(IF(INDEX(AOM[Scientific Name], MATCH(1, (AOM[Edge_Value]=ani_diet!D642)*(AOM[Is_Ani_Diet_Ingredient]&lt;&gt;FALSE), 0))=0, "", INDEX(AOM[Scientific Name], MATCH(1, (AOM[Edge_Value]=ani_diet!D642)*(AOM[Is_Ani_Diet_Ingredient]&lt;&gt;FALSE), 0))), "No Match in AOM")</f>
        <v/>
      </c>
      <c r="T642" t="str" cm="1">
        <f t="array" ref="T642">IF((S642&lt;&gt;"")*(S642&lt;&gt;"No Match in AOM"),IF(J642&lt;&gt;"",_xlfn.TEXTJOIN(";",TRUE,CONCATENATE(_xlfn.TEXTSPLIT(S642,";",TRUE,FALSE)," ",J642)),S642),"")</f>
        <v/>
      </c>
    </row>
    <row r="643" spans="1:20">
      <c r="A643" s="30" t="s">
        <v>26344</v>
      </c>
      <c r="B643" s="55" t="s">
        <v>23439</v>
      </c>
      <c r="C643" s="56" t="str">
        <f>_xlfn.TEXTJOIN(" ",TRUE,B643,IF(ISBLANK(J643),"",_xlfn.TEXTSPLIT(J643,";")))</f>
        <v>Finisher Diet</v>
      </c>
      <c r="D643" s="56" t="str">
        <f>_xlfn.TEXTJOIN(" ",TRUE,B643,IF(ISBLANK(J643),"",_xlfn.TEXTSPLIT(J643,";")),IF(ISBLANK(H643),"",_xlfn.TEXTSPLIT(H643,";")))</f>
        <v>Finisher Diet</v>
      </c>
      <c r="E643" s="56" t="str">
        <f>_xlfn.TEXTJOIN(" ",TRUE,B643,F643,IF(ISBLANK(J643),"",_xlfn.TEXTSPLIT(J643,";")),IF(ISBLANK(G643),"",_xlfn.TEXTSPLIT(G643,";")))</f>
        <v>Finisher Diet</v>
      </c>
      <c r="K643" s="32" t="s">
        <v>324</v>
      </c>
      <c r="R643" t="str" cm="1">
        <f t="array" ref="R643">IFERROR(INDEX(AOM[AOM], MATCH(1, (AOM[Edge_Value]=ani_diet!D643)*(AOM[Is_Ani_Diet_Ingredient]&lt;&gt;FALSE), 0)), "No Match in AOM")</f>
        <v>AOM_001494</v>
      </c>
      <c r="S643" t="str" cm="1">
        <f t="array" ref="S643">IFERROR(IF(INDEX(AOM[Scientific Name], MATCH(1, (AOM[Edge_Value]=ani_diet!D643)*(AOM[Is_Ani_Diet_Ingredient]&lt;&gt;FALSE), 0))=0, "", INDEX(AOM[Scientific Name], MATCH(1, (AOM[Edge_Value]=ani_diet!D643)*(AOM[Is_Ani_Diet_Ingredient]&lt;&gt;FALSE), 0))), "No Match in AOM")</f>
        <v/>
      </c>
      <c r="T643" t="str" cm="1">
        <f t="array" ref="T643">IF((S643&lt;&gt;"")*(S643&lt;&gt;"No Match in AOM"),IF(J643&lt;&gt;"",_xlfn.TEXTJOIN(";",TRUE,CONCATENATE(_xlfn.TEXTSPLIT(S643,";",TRUE,FALSE)," ",J643)),S643),"")</f>
        <v/>
      </c>
    </row>
    <row r="644" spans="1:20">
      <c r="A644" s="30" t="s">
        <v>5207</v>
      </c>
      <c r="B644" s="55" t="s">
        <v>5207</v>
      </c>
      <c r="C644" s="56" t="str">
        <f>_xlfn.TEXTJOIN(" ",TRUE,B644,IF(ISBLANK(J644),"",_xlfn.TEXTSPLIT(J644,";")))</f>
        <v>Fish</v>
      </c>
      <c r="D644" s="56" t="str">
        <f>_xlfn.TEXTJOIN(" ",TRUE,B644,IF(ISBLANK(J644),"",_xlfn.TEXTSPLIT(J644,";")),IF(ISBLANK(H644),"",_xlfn.TEXTSPLIT(H644,";")))</f>
        <v>Fish</v>
      </c>
      <c r="E644" s="56" t="str">
        <f>_xlfn.TEXTJOIN(" ",TRUE,B644,F644,IF(ISBLANK(J644),"",_xlfn.TEXTSPLIT(J644,";")),IF(ISBLANK(G644),"",_xlfn.TEXTSPLIT(G644,";")))</f>
        <v>Fish</v>
      </c>
      <c r="R644" t="str" cm="1">
        <f t="array" ref="R644">IFERROR(INDEX(AOM[AOM], MATCH(1, (AOM[Edge_Value]=ani_diet!D644)*(AOM[Is_Ani_Diet_Ingredient]&lt;&gt;FALSE), 0)), "No Match in AOM")</f>
        <v>AOM_000549</v>
      </c>
      <c r="S644" t="str" cm="1">
        <f t="array" ref="S644">IFERROR(IF(INDEX(AOM[Scientific Name], MATCH(1, (AOM[Edge_Value]=ani_diet!D644)*(AOM[Is_Ani_Diet_Ingredient]&lt;&gt;FALSE), 0))=0, "", INDEX(AOM[Scientific Name], MATCH(1, (AOM[Edge_Value]=ani_diet!D644)*(AOM[Is_Ani_Diet_Ingredient]&lt;&gt;FALSE), 0))), "No Match in AOM")</f>
        <v/>
      </c>
      <c r="T644" t="str" cm="1">
        <f t="array" ref="T644">IF((S644&lt;&gt;"")*(S644&lt;&gt;"No Match in AOM"),IF(J644&lt;&gt;"",_xlfn.TEXTJOIN(";",TRUE,CONCATENATE(_xlfn.TEXTSPLIT(S644,";",TRUE,FALSE)," ",J644)),S644),"")</f>
        <v/>
      </c>
    </row>
    <row r="645" spans="1:20">
      <c r="A645" s="30" t="s">
        <v>26345</v>
      </c>
      <c r="B645" s="55" t="s">
        <v>5207</v>
      </c>
      <c r="C645" s="56" t="str">
        <f>_xlfn.TEXTJOIN(" ",TRUE,B645,IF(ISBLANK(J645),"",_xlfn.TEXTSPLIT(J645,";")))</f>
        <v>Fish</v>
      </c>
      <c r="D645" s="56" t="str">
        <f>_xlfn.TEXTJOIN(" ",TRUE,B645,IF(ISBLANK(J645),"",_xlfn.TEXTSPLIT(J645,";")),IF(ISBLANK(H645),"",_xlfn.TEXTSPLIT(H645,";")))</f>
        <v>Fish Boiled Dried Ground</v>
      </c>
      <c r="E645" s="56" t="str">
        <f>_xlfn.TEXTJOIN(" ",TRUE,B645,F645,IF(ISBLANK(J645),"",_xlfn.TEXTSPLIT(J645,";")),IF(ISBLANK(G645),"",_xlfn.TEXTSPLIT(G645,";")))</f>
        <v>Fish Boiled Broken Dried Ground</v>
      </c>
      <c r="G645" s="55" t="s">
        <v>26346</v>
      </c>
      <c r="H645" s="55" t="s">
        <v>26089</v>
      </c>
      <c r="R645" t="str" cm="1">
        <f t="array" ref="R645">IFERROR(INDEX(AOM[AOM], MATCH(1, (AOM[Edge_Value]=ani_diet!D645)*(AOM[Is_Ani_Diet_Ingredient]&lt;&gt;FALSE), 0)), "No Match in AOM")</f>
        <v>AOM_001925</v>
      </c>
      <c r="S645" t="str" cm="1">
        <f t="array" ref="S645">IFERROR(IF(INDEX(AOM[Scientific Name], MATCH(1, (AOM[Edge_Value]=ani_diet!D645)*(AOM[Is_Ani_Diet_Ingredient]&lt;&gt;FALSE), 0))=0, "", INDEX(AOM[Scientific Name], MATCH(1, (AOM[Edge_Value]=ani_diet!D645)*(AOM[Is_Ani_Diet_Ingredient]&lt;&gt;FALSE), 0))), "No Match in AOM")</f>
        <v/>
      </c>
      <c r="T645" t="str" cm="1">
        <f t="array" ref="T645">IF((S645&lt;&gt;"")*(S645&lt;&gt;"No Match in AOM"),IF(J645&lt;&gt;"",_xlfn.TEXTJOIN(";",TRUE,CONCATENATE(_xlfn.TEXTSPLIT(S645,";",TRUE,FALSE)," ",J645)),S645),"")</f>
        <v/>
      </c>
    </row>
    <row r="646" spans="1:20">
      <c r="A646" s="30" t="s">
        <v>26347</v>
      </c>
      <c r="B646" s="55" t="s">
        <v>5207</v>
      </c>
      <c r="C646" s="56" t="str">
        <f>_xlfn.TEXTJOIN(" ",TRUE,B646,IF(ISBLANK(J646),"",_xlfn.TEXTSPLIT(J646,";")))</f>
        <v>Fish</v>
      </c>
      <c r="D646" s="56" t="str">
        <f>_xlfn.TEXTJOIN(" ",TRUE,B646,IF(ISBLANK(J646),"",_xlfn.TEXTSPLIT(J646,";")),IF(ISBLANK(H646),"",_xlfn.TEXTSPLIT(H646,";")))</f>
        <v>Fish Boiled Ground</v>
      </c>
      <c r="E646" s="56" t="str">
        <f>_xlfn.TEXTJOIN(" ",TRUE,B646,F646,IF(ISBLANK(J646),"",_xlfn.TEXTSPLIT(J646,";")),IF(ISBLANK(G646),"",_xlfn.TEXTSPLIT(G646,";")))</f>
        <v>Fish Meal Boiled</v>
      </c>
      <c r="G646" s="55" t="s">
        <v>26348</v>
      </c>
      <c r="H646" s="55" t="s">
        <v>26349</v>
      </c>
      <c r="L646" s="32" t="s">
        <v>324</v>
      </c>
      <c r="R646" t="str" cm="1">
        <f t="array" ref="R646">IFERROR(INDEX(AOM[AOM], MATCH(1, (AOM[Edge_Value]=ani_diet!D646)*(AOM[Is_Ani_Diet_Ingredient]&lt;&gt;FALSE), 0)), "No Match in AOM")</f>
        <v>AOM_001098</v>
      </c>
      <c r="S646" t="str" cm="1">
        <f t="array" ref="S646">IFERROR(IF(INDEX(AOM[Scientific Name], MATCH(1, (AOM[Edge_Value]=ani_diet!D646)*(AOM[Is_Ani_Diet_Ingredient]&lt;&gt;FALSE), 0))=0, "", INDEX(AOM[Scientific Name], MATCH(1, (AOM[Edge_Value]=ani_diet!D646)*(AOM[Is_Ani_Diet_Ingredient]&lt;&gt;FALSE), 0))), "No Match in AOM")</f>
        <v/>
      </c>
      <c r="T646" t="str" cm="1">
        <f t="array" ref="T646">IF((S646&lt;&gt;"")*(S646&lt;&gt;"No Match in AOM"),IF(J646&lt;&gt;"",_xlfn.TEXTJOIN(";",TRUE,CONCATENATE(_xlfn.TEXTSPLIT(S646,";",TRUE,FALSE)," ",J646)),S646),"")</f>
        <v/>
      </c>
    </row>
    <row r="647" spans="1:20">
      <c r="A647" s="30" t="s">
        <v>26350</v>
      </c>
      <c r="B647" s="55" t="s">
        <v>5207</v>
      </c>
      <c r="C647" s="56" t="str">
        <f>_xlfn.TEXTJOIN(" ",TRUE,B647,IF(ISBLANK(J647),"",_xlfn.TEXTSPLIT(J647,";")))</f>
        <v>Fish</v>
      </c>
      <c r="D647" s="56" t="str">
        <f>_xlfn.TEXTJOIN(" ",TRUE,B647,IF(ISBLANK(J647),"",_xlfn.TEXTSPLIT(J647,";")),IF(ISBLANK(H647),"",_xlfn.TEXTSPLIT(H647,";")))</f>
        <v>Fish Dried</v>
      </c>
      <c r="E647" s="56" t="str">
        <f>_xlfn.TEXTJOIN(" ",TRUE,B647,F647,IF(ISBLANK(J647),"",_xlfn.TEXTSPLIT(J647,";")),IF(ISBLANK(G647),"",_xlfn.TEXTSPLIT(G647,";")))</f>
        <v>Fish Dried (Sun)</v>
      </c>
      <c r="G647" s="55" t="s">
        <v>25637</v>
      </c>
      <c r="H647" s="55" t="s">
        <v>17480</v>
      </c>
      <c r="K647" s="32" t="s">
        <v>324</v>
      </c>
      <c r="L647" s="32" t="s">
        <v>324</v>
      </c>
      <c r="N647" t="s">
        <v>2539</v>
      </c>
      <c r="O647" t="s">
        <v>2510</v>
      </c>
      <c r="P647" t="s">
        <v>25925</v>
      </c>
      <c r="Q647" t="s">
        <v>25926</v>
      </c>
      <c r="R647" t="str" cm="1">
        <f t="array" ref="R647">IFERROR(INDEX(AOM[AOM], MATCH(1, (AOM[Edge_Value]=ani_diet!D647)*(AOM[Is_Ani_Diet_Ingredient]&lt;&gt;FALSE), 0)), "No Match in AOM")</f>
        <v>AOM_001103</v>
      </c>
      <c r="S647" t="str" cm="1">
        <f t="array" ref="S647">IFERROR(IF(INDEX(AOM[Scientific Name], MATCH(1, (AOM[Edge_Value]=ani_diet!D647)*(AOM[Is_Ani_Diet_Ingredient]&lt;&gt;FALSE), 0))=0, "", INDEX(AOM[Scientific Name], MATCH(1, (AOM[Edge_Value]=ani_diet!D647)*(AOM[Is_Ani_Diet_Ingredient]&lt;&gt;FALSE), 0))), "No Match in AOM")</f>
        <v/>
      </c>
      <c r="T647" t="str" cm="1">
        <f t="array" ref="T647">IF((S647&lt;&gt;"")*(S647&lt;&gt;"No Match in AOM"),IF(J647&lt;&gt;"",_xlfn.TEXTJOIN(";",TRUE,CONCATENATE(_xlfn.TEXTSPLIT(S647,";",TRUE,FALSE)," ",J647)),S647),"")</f>
        <v/>
      </c>
    </row>
    <row r="648" spans="1:20">
      <c r="A648" s="30" t="s">
        <v>26351</v>
      </c>
      <c r="B648" s="55" t="s">
        <v>5207</v>
      </c>
      <c r="C648" s="56" t="str">
        <f>_xlfn.TEXTJOIN(" ",TRUE,B648,IF(ISBLANK(J648),"",_xlfn.TEXTSPLIT(J648,";")))</f>
        <v>Fish</v>
      </c>
      <c r="D648" s="56" t="str">
        <f>_xlfn.TEXTJOIN(" ",TRUE,B648,IF(ISBLANK(J648),"",_xlfn.TEXTSPLIT(J648,";")),IF(ISBLANK(H648),"",_xlfn.TEXTSPLIT(H648,";")))</f>
        <v>Fish Dried Ground</v>
      </c>
      <c r="E648" s="56" t="str">
        <f>_xlfn.TEXTJOIN(" ",TRUE,B648,F648,IF(ISBLANK(J648),"",_xlfn.TEXTSPLIT(J648,";")),IF(ISBLANK(G648),"",_xlfn.TEXTSPLIT(G648,";")))</f>
        <v>Fish Meal Dried(Sun)</v>
      </c>
      <c r="G648" s="55" t="s">
        <v>25955</v>
      </c>
      <c r="H648" s="55" t="s">
        <v>25767</v>
      </c>
      <c r="K648" s="32" t="s">
        <v>324</v>
      </c>
      <c r="L648" s="32" t="s">
        <v>324</v>
      </c>
      <c r="R648" t="str" cm="1">
        <f t="array" ref="R648">IFERROR(INDEX(AOM[AOM], MATCH(1, (AOM[Edge_Value]=ani_diet!D648)*(AOM[Is_Ani_Diet_Ingredient]&lt;&gt;FALSE), 0)), "No Match in AOM")</f>
        <v>AOM_001101</v>
      </c>
      <c r="S648" t="str" cm="1">
        <f t="array" ref="S648">IFERROR(IF(INDEX(AOM[Scientific Name], MATCH(1, (AOM[Edge_Value]=ani_diet!D648)*(AOM[Is_Ani_Diet_Ingredient]&lt;&gt;FALSE), 0))=0, "", INDEX(AOM[Scientific Name], MATCH(1, (AOM[Edge_Value]=ani_diet!D648)*(AOM[Is_Ani_Diet_Ingredient]&lt;&gt;FALSE), 0))), "No Match in AOM")</f>
        <v/>
      </c>
      <c r="T648" t="str" cm="1">
        <f t="array" ref="T648">IF((S648&lt;&gt;"")*(S648&lt;&gt;"No Match in AOM"),IF(J648&lt;&gt;"",_xlfn.TEXTJOIN(";",TRUE,CONCATENATE(_xlfn.TEXTSPLIT(S648,";",TRUE,FALSE)," ",J648)),S648),"")</f>
        <v/>
      </c>
    </row>
    <row r="649" spans="1:20">
      <c r="A649" s="30" t="s">
        <v>26352</v>
      </c>
      <c r="B649" s="55" t="s">
        <v>5207</v>
      </c>
      <c r="C649" s="56" t="str">
        <f>_xlfn.TEXTJOIN(" ",TRUE,B649,IF(ISBLANK(J649),"",_xlfn.TEXTSPLIT(J649,";")))</f>
        <v>Fish</v>
      </c>
      <c r="D649" s="56" t="str">
        <f>_xlfn.TEXTJOIN(" ",TRUE,B649,IF(ISBLANK(J649),"",_xlfn.TEXTSPLIT(J649,";")),IF(ISBLANK(H649),"",_xlfn.TEXTSPLIT(H649,";")))</f>
        <v>Fish Dried Ground Heated</v>
      </c>
      <c r="E649" s="56" t="str">
        <f>_xlfn.TEXTJOIN(" ",TRUE,B649,F649,IF(ISBLANK(J649),"",_xlfn.TEXTSPLIT(J649,";")),IF(ISBLANK(G649),"",_xlfn.TEXTSPLIT(G649,";")))</f>
        <v>Fish Meal Cooked Dried (Sun) Ground</v>
      </c>
      <c r="G649" s="55" t="s">
        <v>25968</v>
      </c>
      <c r="H649" s="55" t="s">
        <v>25969</v>
      </c>
      <c r="R649" t="str" cm="1">
        <f t="array" ref="R649">IFERROR(INDEX(AOM[AOM], MATCH(1, (AOM[Edge_Value]=ani_diet!D649)*(AOM[Is_Ani_Diet_Ingredient]&lt;&gt;FALSE), 0)), "No Match in AOM")</f>
        <v>AOM_001658</v>
      </c>
      <c r="S649" t="str" cm="1">
        <f t="array" ref="S649">IFERROR(IF(INDEX(AOM[Scientific Name], MATCH(1, (AOM[Edge_Value]=ani_diet!D649)*(AOM[Is_Ani_Diet_Ingredient]&lt;&gt;FALSE), 0))=0, "", INDEX(AOM[Scientific Name], MATCH(1, (AOM[Edge_Value]=ani_diet!D649)*(AOM[Is_Ani_Diet_Ingredient]&lt;&gt;FALSE), 0))), "No Match in AOM")</f>
        <v/>
      </c>
      <c r="T649" t="str" cm="1">
        <f t="array" ref="T649">IF((S649&lt;&gt;"")*(S649&lt;&gt;"No Match in AOM"),IF(J649&lt;&gt;"",_xlfn.TEXTJOIN(";",TRUE,CONCATENATE(_xlfn.TEXTSPLIT(S649,";",TRUE,FALSE)," ",J649)),S649),"")</f>
        <v/>
      </c>
    </row>
    <row r="650" spans="1:20">
      <c r="A650" s="30" t="s">
        <v>18377</v>
      </c>
      <c r="B650" s="55" t="s">
        <v>5207</v>
      </c>
      <c r="C650" s="56" t="str">
        <f>_xlfn.TEXTJOIN(" ",TRUE,B650,IF(ISBLANK(J650),"",_xlfn.TEXTSPLIT(J650,";")))</f>
        <v>Fish</v>
      </c>
      <c r="D650" s="56" t="str">
        <f>_xlfn.TEXTJOIN(" ",TRUE,B650,IF(ISBLANK(J650),"",_xlfn.TEXTSPLIT(J650,";")),IF(ISBLANK(H650),"",_xlfn.TEXTSPLIT(H650,";")))</f>
        <v>Fish Ensiled</v>
      </c>
      <c r="E650" s="56" t="str">
        <f>_xlfn.TEXTJOIN(" ",TRUE,B650,F650,IF(ISBLANK(J650),"",_xlfn.TEXTSPLIT(J650,";")),IF(ISBLANK(G650),"",_xlfn.TEXTSPLIT(G650,";")))</f>
        <v>Fish Ensiled</v>
      </c>
      <c r="G650" s="55" t="s">
        <v>17494</v>
      </c>
      <c r="H650" s="55" t="s">
        <v>17494</v>
      </c>
      <c r="R650" t="str" cm="1">
        <f t="array" ref="R650">IFERROR(INDEX(AOM[AOM], MATCH(1, (AOM[Edge_Value]=ani_diet!D650)*(AOM[Is_Ani_Diet_Ingredient]&lt;&gt;FALSE), 0)), "No Match in AOM")</f>
        <v>AOM_002006</v>
      </c>
      <c r="S650" t="str" cm="1">
        <f t="array" ref="S650">IFERROR(IF(INDEX(AOM[Scientific Name], MATCH(1, (AOM[Edge_Value]=ani_diet!D650)*(AOM[Is_Ani_Diet_Ingredient]&lt;&gt;FALSE), 0))=0, "", INDEX(AOM[Scientific Name], MATCH(1, (AOM[Edge_Value]=ani_diet!D650)*(AOM[Is_Ani_Diet_Ingredient]&lt;&gt;FALSE), 0))), "No Match in AOM")</f>
        <v/>
      </c>
      <c r="T650" t="str" cm="1">
        <f t="array" ref="T650">IF((S650&lt;&gt;"")*(S650&lt;&gt;"No Match in AOM"),IF(J650&lt;&gt;"",_xlfn.TEXTJOIN(";",TRUE,CONCATENATE(_xlfn.TEXTSPLIT(S650,";",TRUE,FALSE)," ",J650)),S650),"")</f>
        <v/>
      </c>
    </row>
    <row r="651" spans="1:20">
      <c r="A651" s="30" t="s">
        <v>26353</v>
      </c>
      <c r="B651" s="55" t="s">
        <v>5207</v>
      </c>
      <c r="C651" s="56" t="str">
        <f>_xlfn.TEXTJOIN(" ",TRUE,B651,IF(ISBLANK(J651),"",_xlfn.TEXTSPLIT(J651,";")))</f>
        <v>Fish</v>
      </c>
      <c r="D651" s="56" t="str">
        <f>_xlfn.TEXTJOIN(" ",TRUE,B651,IF(ISBLANK(J651),"",_xlfn.TEXTSPLIT(J651,";")),IF(ISBLANK(H651),"",_xlfn.TEXTSPLIT(H651,";")))</f>
        <v>Fish Ground</v>
      </c>
      <c r="E651" s="56" t="str">
        <f>_xlfn.TEXTJOIN(" ",TRUE,B651,F651,IF(ISBLANK(J651),"",_xlfn.TEXTSPLIT(J651,";")),IF(ISBLANK(G651),"",_xlfn.TEXTSPLIT(G651,";")))</f>
        <v>Fish Meal</v>
      </c>
      <c r="G651" s="55" t="s">
        <v>25824</v>
      </c>
      <c r="H651" s="55" t="s">
        <v>6052</v>
      </c>
      <c r="K651" s="32" t="s">
        <v>324</v>
      </c>
      <c r="L651" s="32" t="s">
        <v>324</v>
      </c>
      <c r="N651" t="s">
        <v>2563</v>
      </c>
      <c r="O651" t="s">
        <v>2534</v>
      </c>
      <c r="P651" t="s">
        <v>25819</v>
      </c>
      <c r="Q651" t="s">
        <v>25820</v>
      </c>
      <c r="R651" t="str" cm="1">
        <f t="array" ref="R651">IFERROR(INDEX(AOM[AOM], MATCH(1, (AOM[Edge_Value]=ani_diet!D651)*(AOM[Is_Ani_Diet_Ingredient]&lt;&gt;FALSE), 0)), "No Match in AOM")</f>
        <v>AOM_000543</v>
      </c>
      <c r="S651" t="str" cm="1">
        <f t="array" ref="S651">IFERROR(IF(INDEX(AOM[Scientific Name], MATCH(1, (AOM[Edge_Value]=ani_diet!D651)*(AOM[Is_Ani_Diet_Ingredient]&lt;&gt;FALSE), 0))=0, "", INDEX(AOM[Scientific Name], MATCH(1, (AOM[Edge_Value]=ani_diet!D651)*(AOM[Is_Ani_Diet_Ingredient]&lt;&gt;FALSE), 0))), "No Match in AOM")</f>
        <v/>
      </c>
      <c r="T651" t="str" cm="1">
        <f t="array" ref="T651">IF((S651&lt;&gt;"")*(S651&lt;&gt;"No Match in AOM"),IF(J651&lt;&gt;"",_xlfn.TEXTJOIN(";",TRUE,CONCATENATE(_xlfn.TEXTSPLIT(S651,";",TRUE,FALSE)," ",J651)),S651),"")</f>
        <v/>
      </c>
    </row>
    <row r="652" spans="1:20">
      <c r="A652" s="30" t="s">
        <v>26354</v>
      </c>
      <c r="B652" s="55" t="s">
        <v>5207</v>
      </c>
      <c r="C652" s="56" t="str">
        <f>_xlfn.TEXTJOIN(" ",TRUE,B652,IF(ISBLANK(J652),"",_xlfn.TEXTSPLIT(J652,";")))</f>
        <v>Fish</v>
      </c>
      <c r="D652" s="56" t="str">
        <f>_xlfn.TEXTJOIN(" ",TRUE,B652,IF(ISBLANK(J652),"",_xlfn.TEXTSPLIT(J652,";")),IF(ISBLANK(H652),"",_xlfn.TEXTSPLIT(H652,";")))</f>
        <v>Fish Ground</v>
      </c>
      <c r="E652" s="56" t="str">
        <f>_xlfn.TEXTJOIN(" ",TRUE,B652,F652,IF(ISBLANK(J652),"",_xlfn.TEXTSPLIT(J652,";")),IF(ISBLANK(G652),"",_xlfn.TEXTSPLIT(G652,";")))</f>
        <v>Fish Meal Ground Sieved</v>
      </c>
      <c r="G652" s="55" t="s">
        <v>26355</v>
      </c>
      <c r="H652" s="55" t="s">
        <v>6052</v>
      </c>
      <c r="I652" s="55" t="s">
        <v>17488</v>
      </c>
      <c r="R652" t="str" cm="1">
        <f t="array" ref="R652">IFERROR(INDEX(AOM[AOM], MATCH(1, (AOM[Edge_Value]=ani_diet!D652)*(AOM[Is_Ani_Diet_Ingredient]&lt;&gt;FALSE), 0)), "No Match in AOM")</f>
        <v>AOM_000543</v>
      </c>
      <c r="S652" t="str" cm="1">
        <f t="array" ref="S652">IFERROR(IF(INDEX(AOM[Scientific Name], MATCH(1, (AOM[Edge_Value]=ani_diet!D652)*(AOM[Is_Ani_Diet_Ingredient]&lt;&gt;FALSE), 0))=0, "", INDEX(AOM[Scientific Name], MATCH(1, (AOM[Edge_Value]=ani_diet!D652)*(AOM[Is_Ani_Diet_Ingredient]&lt;&gt;FALSE), 0))), "No Match in AOM")</f>
        <v/>
      </c>
      <c r="T652" t="str" cm="1">
        <f t="array" ref="T652">IF((S652&lt;&gt;"")*(S652&lt;&gt;"No Match in AOM"),IF(J652&lt;&gt;"",_xlfn.TEXTJOIN(";",TRUE,CONCATENATE(_xlfn.TEXTSPLIT(S652,";",TRUE,FALSE)," ",J652)),S652),"")</f>
        <v/>
      </c>
    </row>
    <row r="653" spans="1:20">
      <c r="A653" s="30" t="s">
        <v>26356</v>
      </c>
      <c r="B653" s="55" t="s">
        <v>5207</v>
      </c>
      <c r="C653" s="56" t="str">
        <f>_xlfn.TEXTJOIN(" ",TRUE,B653,IF(ISBLANK(J653),"",_xlfn.TEXTSPLIT(J653,";")))</f>
        <v>Fish</v>
      </c>
      <c r="D653" s="56" t="str">
        <f>_xlfn.TEXTJOIN(" ",TRUE,B653,IF(ISBLANK(J653),"",_xlfn.TEXTSPLIT(J653,";")),IF(ISBLANK(H653),"",_xlfn.TEXTSPLIT(H653,";")))</f>
        <v>Fish Ground</v>
      </c>
      <c r="E653" s="56" t="str">
        <f>_xlfn.TEXTJOIN(" ",TRUE,B653,F653,IF(ISBLANK(J653),"",_xlfn.TEXTSPLIT(J653,";")),IF(ISBLANK(G653),"",_xlfn.TEXTSPLIT(G653,";")))</f>
        <v>Fish Meal Pelleted</v>
      </c>
      <c r="G653" s="55" t="s">
        <v>26357</v>
      </c>
      <c r="H653" s="55" t="s">
        <v>6052</v>
      </c>
      <c r="I653" s="55" t="s">
        <v>5903</v>
      </c>
      <c r="R653" t="str" cm="1">
        <f t="array" ref="R653">IFERROR(INDEX(AOM[AOM], MATCH(1, (AOM[Edge_Value]=ani_diet!D653)*(AOM[Is_Ani_Diet_Ingredient]&lt;&gt;FALSE), 0)), "No Match in AOM")</f>
        <v>AOM_000543</v>
      </c>
      <c r="S653" t="str" cm="1">
        <f t="array" ref="S653">IFERROR(IF(INDEX(AOM[Scientific Name], MATCH(1, (AOM[Edge_Value]=ani_diet!D653)*(AOM[Is_Ani_Diet_Ingredient]&lt;&gt;FALSE), 0))=0, "", INDEX(AOM[Scientific Name], MATCH(1, (AOM[Edge_Value]=ani_diet!D653)*(AOM[Is_Ani_Diet_Ingredient]&lt;&gt;FALSE), 0))), "No Match in AOM")</f>
        <v/>
      </c>
      <c r="T653" t="str" cm="1">
        <f t="array" ref="T653">IF((S653&lt;&gt;"")*(S653&lt;&gt;"No Match in AOM"),IF(J653&lt;&gt;"",_xlfn.TEXTJOIN(";",TRUE,CONCATENATE(_xlfn.TEXTSPLIT(S653,";",TRUE,FALSE)," ",J653)),S653),"")</f>
        <v/>
      </c>
    </row>
    <row r="654" spans="1:20">
      <c r="A654" s="30" t="s">
        <v>26358</v>
      </c>
      <c r="B654" s="55" t="s">
        <v>5207</v>
      </c>
      <c r="C654" s="56" t="str">
        <f>_xlfn.TEXTJOIN(" ",TRUE,B654,IF(ISBLANK(J654),"",_xlfn.TEXTSPLIT(J654,";")))</f>
        <v>Fish</v>
      </c>
      <c r="D654" s="56" t="str">
        <f>_xlfn.TEXTJOIN(" ",TRUE,B654,IF(ISBLANK(J654),"",_xlfn.TEXTSPLIT(J654,";")),IF(ISBLANK(H654),"",_xlfn.TEXTSPLIT(H654,";")))</f>
        <v>Fish Ground Roasted</v>
      </c>
      <c r="E654" s="56" t="str">
        <f>_xlfn.TEXTJOIN(" ",TRUE,B654,F654,IF(ISBLANK(J654),"",_xlfn.TEXTSPLIT(J654,";")),IF(ISBLANK(G654),"",_xlfn.TEXTSPLIT(G654,";")))</f>
        <v>Fish Meal Roasted</v>
      </c>
      <c r="G654" s="55" t="s">
        <v>26359</v>
      </c>
      <c r="H654" s="55" t="s">
        <v>26179</v>
      </c>
      <c r="K654" s="32" t="s">
        <v>324</v>
      </c>
      <c r="L654" s="32" t="s">
        <v>324</v>
      </c>
      <c r="N654" t="s">
        <v>2539</v>
      </c>
      <c r="O654" t="s">
        <v>2510</v>
      </c>
      <c r="P654" t="s">
        <v>2539</v>
      </c>
      <c r="Q654" t="s">
        <v>2510</v>
      </c>
      <c r="R654" t="str" cm="1">
        <f t="array" ref="R654">IFERROR(INDEX(AOM[AOM], MATCH(1, (AOM[Edge_Value]=ani_diet!D654)*(AOM[Is_Ani_Diet_Ingredient]&lt;&gt;FALSE), 0)), "No Match in AOM")</f>
        <v>AOM_001100</v>
      </c>
      <c r="S654" t="str" cm="1">
        <f t="array" ref="S654">IFERROR(IF(INDEX(AOM[Scientific Name], MATCH(1, (AOM[Edge_Value]=ani_diet!D654)*(AOM[Is_Ani_Diet_Ingredient]&lt;&gt;FALSE), 0))=0, "", INDEX(AOM[Scientific Name], MATCH(1, (AOM[Edge_Value]=ani_diet!D654)*(AOM[Is_Ani_Diet_Ingredient]&lt;&gt;FALSE), 0))), "No Match in AOM")</f>
        <v/>
      </c>
      <c r="T654" t="str" cm="1">
        <f t="array" ref="T654">IF((S654&lt;&gt;"")*(S654&lt;&gt;"No Match in AOM"),IF(J654&lt;&gt;"",_xlfn.TEXTJOIN(";",TRUE,CONCATENATE(_xlfn.TEXTSPLIT(S654,";",TRUE,FALSE)," ",J654)),S654),"")</f>
        <v/>
      </c>
    </row>
    <row r="655" spans="1:20">
      <c r="A655" s="30" t="s">
        <v>26360</v>
      </c>
      <c r="B655" s="55" t="s">
        <v>23441</v>
      </c>
      <c r="C655" s="56" t="str">
        <f>_xlfn.TEXTJOIN(" ",TRUE,B655,IF(ISBLANK(J655),"",_xlfn.TEXTSPLIT(J655,";")))</f>
        <v>Fish Mix</v>
      </c>
      <c r="D655" s="56" t="str">
        <f>_xlfn.TEXTJOIN(" ",TRUE,B655,IF(ISBLANK(J655),"",_xlfn.TEXTSPLIT(J655,";")),IF(ISBLANK(H655),"",_xlfn.TEXTSPLIT(H655,";")))</f>
        <v>Fish Mix</v>
      </c>
      <c r="E655" s="56" t="str">
        <f>_xlfn.TEXTJOIN(" ",TRUE,B655,F655,IF(ISBLANK(J655),"",_xlfn.TEXTSPLIT(J655,";")),IF(ISBLANK(G655),"",_xlfn.TEXTSPLIT(G655,";")))</f>
        <v>Fish Mix</v>
      </c>
      <c r="K655" s="32" t="s">
        <v>324</v>
      </c>
      <c r="N655" t="s">
        <v>2563</v>
      </c>
      <c r="O655" t="s">
        <v>2534</v>
      </c>
      <c r="P655" t="s">
        <v>25819</v>
      </c>
      <c r="Q655" t="s">
        <v>25820</v>
      </c>
      <c r="R655" t="str" cm="1">
        <f t="array" ref="R655">IFERROR(INDEX(AOM[AOM], MATCH(1, (AOM[Edge_Value]=ani_diet!D655)*(AOM[Is_Ani_Diet_Ingredient]&lt;&gt;FALSE), 0)), "No Match in AOM")</f>
        <v>AOM_002097</v>
      </c>
      <c r="S655" t="str" cm="1">
        <f t="array" ref="S655">IFERROR(IF(INDEX(AOM[Scientific Name], MATCH(1, (AOM[Edge_Value]=ani_diet!D655)*(AOM[Is_Ani_Diet_Ingredient]&lt;&gt;FALSE), 0))=0, "", INDEX(AOM[Scientific Name], MATCH(1, (AOM[Edge_Value]=ani_diet!D655)*(AOM[Is_Ani_Diet_Ingredient]&lt;&gt;FALSE), 0))), "No Match in AOM")</f>
        <v/>
      </c>
      <c r="T655" t="str" cm="1">
        <f t="array" ref="T655">IF((S655&lt;&gt;"")*(S655&lt;&gt;"No Match in AOM"),IF(J655&lt;&gt;"",_xlfn.TEXTJOIN(";",TRUE,CONCATENATE(_xlfn.TEXTSPLIT(S655,";",TRUE,FALSE)," ",J655)),S655),"")</f>
        <v/>
      </c>
    </row>
    <row r="656" spans="1:20">
      <c r="A656" s="30" t="s">
        <v>26361</v>
      </c>
      <c r="B656" s="55" t="s">
        <v>5207</v>
      </c>
      <c r="C656" s="56" t="str">
        <f>_xlfn.TEXTJOIN(" ",TRUE,B656,IF(ISBLANK(J656),"",_xlfn.TEXTSPLIT(J656,";")))</f>
        <v>Fish Offal</v>
      </c>
      <c r="D656" s="56" t="str">
        <f>_xlfn.TEXTJOIN(" ",TRUE,B656,IF(ISBLANK(J656),"",_xlfn.TEXTSPLIT(J656,";")),IF(ISBLANK(H656),"",_xlfn.TEXTSPLIT(H656,";")))</f>
        <v>Fish Offal</v>
      </c>
      <c r="E656" s="56" t="str">
        <f>_xlfn.TEXTJOIN(" ",TRUE,B656,F656,IF(ISBLANK(J656),"",_xlfn.TEXTSPLIT(J656,";")),IF(ISBLANK(G656),"",_xlfn.TEXTSPLIT(G656,";")))</f>
        <v>Fish Offal</v>
      </c>
      <c r="J656" s="55" t="s">
        <v>25905</v>
      </c>
      <c r="R656" t="str" cm="1">
        <f t="array" ref="R656">IFERROR(INDEX(AOM[AOM], MATCH(1, (AOM[Edge_Value]=ani_diet!D656)*(AOM[Is_Ani_Diet_Ingredient]&lt;&gt;FALSE), 0)), "No Match in AOM")</f>
        <v>AOM_002192</v>
      </c>
      <c r="S656" t="str" cm="1">
        <f t="array" ref="S656">IFERROR(IF(INDEX(AOM[Scientific Name], MATCH(1, (AOM[Edge_Value]=ani_diet!D656)*(AOM[Is_Ani_Diet_Ingredient]&lt;&gt;FALSE), 0))=0, "", INDEX(AOM[Scientific Name], MATCH(1, (AOM[Edge_Value]=ani_diet!D656)*(AOM[Is_Ani_Diet_Ingredient]&lt;&gt;FALSE), 0))), "No Match in AOM")</f>
        <v/>
      </c>
      <c r="T656" t="str" cm="1">
        <f t="array" ref="T656">IF((S656&lt;&gt;"")*(S656&lt;&gt;"No Match in AOM"),IF(J656&lt;&gt;"",_xlfn.TEXTJOIN(";",TRUE,CONCATENATE(_xlfn.TEXTSPLIT(S656,";",TRUE,FALSE)," ",J656)),S656),"")</f>
        <v/>
      </c>
    </row>
    <row r="657" spans="1:20">
      <c r="A657" s="30" t="s">
        <v>26362</v>
      </c>
      <c r="B657" s="55" t="s">
        <v>5207</v>
      </c>
      <c r="C657" s="56" t="str">
        <f>_xlfn.TEXTJOIN(" ",TRUE,B657,IF(ISBLANK(J657),"",_xlfn.TEXTSPLIT(J657,";")))</f>
        <v>Fish Offal</v>
      </c>
      <c r="D657" s="56" t="str">
        <f>_xlfn.TEXTJOIN(" ",TRUE,B657,IF(ISBLANK(J657),"",_xlfn.TEXTSPLIT(J657,";")),IF(ISBLANK(H657),"",_xlfn.TEXTSPLIT(H657,";")))</f>
        <v>Fish Offal Ground</v>
      </c>
      <c r="E657" s="56" t="str">
        <f>_xlfn.TEXTJOIN(" ",TRUE,B657,F657,IF(ISBLANK(J657),"",_xlfn.TEXTSPLIT(J657,";")),IF(ISBLANK(G657),"",_xlfn.TEXTSPLIT(G657,";")))</f>
        <v>Fish Offal Ground</v>
      </c>
      <c r="G657" s="55" t="s">
        <v>6052</v>
      </c>
      <c r="H657" s="55" t="s">
        <v>6052</v>
      </c>
      <c r="J657" s="55" t="s">
        <v>25905</v>
      </c>
      <c r="R657" t="str" cm="1">
        <f t="array" ref="R657">IFERROR(INDEX(AOM[AOM], MATCH(1, (AOM[Edge_Value]=ani_diet!D657)*(AOM[Is_Ani_Diet_Ingredient]&lt;&gt;FALSE), 0)), "No Match in AOM")</f>
        <v>AOM_006100</v>
      </c>
      <c r="S657" t="str" cm="1">
        <f t="array" ref="S657">IFERROR(IF(INDEX(AOM[Scientific Name], MATCH(1, (AOM[Edge_Value]=ani_diet!D657)*(AOM[Is_Ani_Diet_Ingredient]&lt;&gt;FALSE), 0))=0, "", INDEX(AOM[Scientific Name], MATCH(1, (AOM[Edge_Value]=ani_diet!D657)*(AOM[Is_Ani_Diet_Ingredient]&lt;&gt;FALSE), 0))), "No Match in AOM")</f>
        <v/>
      </c>
      <c r="T657" t="str" cm="1">
        <f t="array" ref="T657">IF((S657&lt;&gt;"")*(S657&lt;&gt;"No Match in AOM"),IF(J657&lt;&gt;"",_xlfn.TEXTJOIN(";",TRUE,CONCATENATE(_xlfn.TEXTSPLIT(S657,";",TRUE,FALSE)," ",J657)),S657),"")</f>
        <v/>
      </c>
    </row>
    <row r="658" spans="1:20">
      <c r="A658" s="30" t="s">
        <v>26363</v>
      </c>
      <c r="B658" s="55" t="s">
        <v>5207</v>
      </c>
      <c r="C658" s="56" t="str">
        <f>_xlfn.TEXTJOIN(" ",TRUE,B658,IF(ISBLANK(J658),"",_xlfn.TEXTSPLIT(J658,";")))</f>
        <v>Fish Oil</v>
      </c>
      <c r="D658" s="56" t="str">
        <f>_xlfn.TEXTJOIN(" ",TRUE,B658,IF(ISBLANK(J658),"",_xlfn.TEXTSPLIT(J658,";")),IF(ISBLANK(H658),"",_xlfn.TEXTSPLIT(H658,";")))</f>
        <v>Fish Oil</v>
      </c>
      <c r="E658" s="56" t="str">
        <f>_xlfn.TEXTJOIN(" ",TRUE,B658,F658,IF(ISBLANK(J658),"",_xlfn.TEXTSPLIT(J658,";")),IF(ISBLANK(G658),"",_xlfn.TEXTSPLIT(G658,";")))</f>
        <v>Fish Oil</v>
      </c>
      <c r="J658" s="55" t="s">
        <v>3475</v>
      </c>
      <c r="K658" s="32" t="s">
        <v>324</v>
      </c>
      <c r="N658" t="s">
        <v>2563</v>
      </c>
      <c r="O658" t="s">
        <v>2534</v>
      </c>
      <c r="P658" t="s">
        <v>25819</v>
      </c>
      <c r="Q658" t="s">
        <v>25820</v>
      </c>
      <c r="R658" t="str" cm="1">
        <f t="array" ref="R658">IFERROR(INDEX(AOM[AOM], MATCH(1, (AOM[Edge_Value]=ani_diet!D658)*(AOM[Is_Ani_Diet_Ingredient]&lt;&gt;FALSE), 0)), "No Match in AOM")</f>
        <v>AOM_000544</v>
      </c>
      <c r="S658" t="str" cm="1">
        <f t="array" ref="S658">IFERROR(IF(INDEX(AOM[Scientific Name], MATCH(1, (AOM[Edge_Value]=ani_diet!D658)*(AOM[Is_Ani_Diet_Ingredient]&lt;&gt;FALSE), 0))=0, "", INDEX(AOM[Scientific Name], MATCH(1, (AOM[Edge_Value]=ani_diet!D658)*(AOM[Is_Ani_Diet_Ingredient]&lt;&gt;FALSE), 0))), "No Match in AOM")</f>
        <v/>
      </c>
      <c r="T658" t="str" cm="1">
        <f t="array" ref="T658">IF((S658&lt;&gt;"")*(S658&lt;&gt;"No Match in AOM"),IF(J658&lt;&gt;"",_xlfn.TEXTJOIN(";",TRUE,CONCATENATE(_xlfn.TEXTSPLIT(S658,";",TRUE,FALSE)," ",J658)),S658),"")</f>
        <v/>
      </c>
    </row>
    <row r="659" spans="1:20">
      <c r="A659" s="30" t="s">
        <v>26364</v>
      </c>
      <c r="B659" s="55" t="s">
        <v>5207</v>
      </c>
      <c r="C659" s="56" t="str">
        <f>_xlfn.TEXTJOIN(" ",TRUE,B659,IF(ISBLANK(J659),"",_xlfn.TEXTSPLIT(J659,";")))</f>
        <v>Fish Oil</v>
      </c>
      <c r="D659" s="56" t="str">
        <f>_xlfn.TEXTJOIN(" ",TRUE,B659,IF(ISBLANK(J659),"",_xlfn.TEXTSPLIT(J659,";")),IF(ISBLANK(H659),"",_xlfn.TEXTSPLIT(H659,";")))</f>
        <v>Fish Oil</v>
      </c>
      <c r="E659" s="56" t="str">
        <f>_xlfn.TEXTJOIN(" ",TRUE,B659,F659,IF(ISBLANK(J659),"",_xlfn.TEXTSPLIT(J659,";")),IF(ISBLANK(G659),"",_xlfn.TEXTSPLIT(G659,";")))</f>
        <v>Fish Oil Pelleted</v>
      </c>
      <c r="G659" s="55" t="s">
        <v>5903</v>
      </c>
      <c r="I659" s="55" t="s">
        <v>5903</v>
      </c>
      <c r="J659" s="55" t="s">
        <v>3475</v>
      </c>
      <c r="R659" t="str" cm="1">
        <f t="array" ref="R659">IFERROR(INDEX(AOM[AOM], MATCH(1, (AOM[Edge_Value]=ani_diet!D659)*(AOM[Is_Ani_Diet_Ingredient]&lt;&gt;FALSE), 0)), "No Match in AOM")</f>
        <v>AOM_000544</v>
      </c>
      <c r="S659" t="str" cm="1">
        <f t="array" ref="S659">IFERROR(IF(INDEX(AOM[Scientific Name], MATCH(1, (AOM[Edge_Value]=ani_diet!D659)*(AOM[Is_Ani_Diet_Ingredient]&lt;&gt;FALSE), 0))=0, "", INDEX(AOM[Scientific Name], MATCH(1, (AOM[Edge_Value]=ani_diet!D659)*(AOM[Is_Ani_Diet_Ingredient]&lt;&gt;FALSE), 0))), "No Match in AOM")</f>
        <v/>
      </c>
      <c r="T659" t="str" cm="1">
        <f t="array" ref="T659">IF((S659&lt;&gt;"")*(S659&lt;&gt;"No Match in AOM"),IF(J659&lt;&gt;"",_xlfn.TEXTJOIN(";",TRUE,CONCATENATE(_xlfn.TEXTSPLIT(S659,";",TRUE,FALSE)," ",J659)),S659),"")</f>
        <v/>
      </c>
    </row>
    <row r="660" spans="1:20">
      <c r="A660" s="30" t="s">
        <v>26365</v>
      </c>
      <c r="B660" s="55" t="s">
        <v>5207</v>
      </c>
      <c r="C660" s="56" t="str">
        <f>_xlfn.TEXTJOIN(" ",TRUE,B660,IF(ISBLANK(J660),"",_xlfn.TEXTSPLIT(J660,";")))</f>
        <v>Fish Oil</v>
      </c>
      <c r="D660" s="56" t="str">
        <f>_xlfn.TEXTJOIN(" ",TRUE,B660,IF(ISBLANK(J660),"",_xlfn.TEXTSPLIT(J660,";")),IF(ISBLANK(H660),"",_xlfn.TEXTSPLIT(H660,";")))</f>
        <v>Fish Oil Dried Ground Heated</v>
      </c>
      <c r="E660" s="56" t="str">
        <f>_xlfn.TEXTJOIN(" ",TRUE,B660,F660,IF(ISBLANK(J660),"",_xlfn.TEXTSPLIT(J660,";")),IF(ISBLANK(G660),"",_xlfn.TEXTSPLIT(G660,";")))</f>
        <v>Fish Oil Dried Ground Heated</v>
      </c>
      <c r="G660" s="55" t="s">
        <v>25969</v>
      </c>
      <c r="H660" s="55" t="s">
        <v>25969</v>
      </c>
      <c r="J660" s="55" t="s">
        <v>3475</v>
      </c>
      <c r="R660" t="str" cm="1">
        <f t="array" ref="R660">IFERROR(INDEX(AOM[AOM], MATCH(1, (AOM[Edge_Value]=ani_diet!D660)*(AOM[Is_Ani_Diet_Ingredient]&lt;&gt;FALSE), 0)), "No Match in AOM")</f>
        <v>AOM_002008</v>
      </c>
      <c r="S660" t="str" cm="1">
        <f t="array" ref="S660">IFERROR(IF(INDEX(AOM[Scientific Name], MATCH(1, (AOM[Edge_Value]=ani_diet!D660)*(AOM[Is_Ani_Diet_Ingredient]&lt;&gt;FALSE), 0))=0, "", INDEX(AOM[Scientific Name], MATCH(1, (AOM[Edge_Value]=ani_diet!D660)*(AOM[Is_Ani_Diet_Ingredient]&lt;&gt;FALSE), 0))), "No Match in AOM")</f>
        <v/>
      </c>
      <c r="T660" t="str" cm="1">
        <f t="array" ref="T660">IF((S660&lt;&gt;"")*(S660&lt;&gt;"No Match in AOM"),IF(J660&lt;&gt;"",_xlfn.TEXTJOIN(";",TRUE,CONCATENATE(_xlfn.TEXTSPLIT(S660,";",TRUE,FALSE)," ",J660)),S660),"")</f>
        <v/>
      </c>
    </row>
    <row r="661" spans="1:20">
      <c r="A661" s="30" t="s">
        <v>26366</v>
      </c>
      <c r="B661" s="55" t="s">
        <v>5207</v>
      </c>
      <c r="C661" s="56" t="str">
        <f>_xlfn.TEXTJOIN(" ",TRUE,B661,IF(ISBLANK(J661),"",_xlfn.TEXTSPLIT(J661,";")))</f>
        <v>Fish Oil</v>
      </c>
      <c r="D661" s="56" t="str">
        <f>_xlfn.TEXTJOIN(" ",TRUE,B661,IF(ISBLANK(J661),"",_xlfn.TEXTSPLIT(J661,";")),IF(ISBLANK(H661),"",_xlfn.TEXTSPLIT(H661,";")))</f>
        <v>Fish Oil Heated</v>
      </c>
      <c r="E661" s="56" t="str">
        <f>_xlfn.TEXTJOIN(" ",TRUE,B661,F661,IF(ISBLANK(J661),"",_xlfn.TEXTSPLIT(J661,";")),IF(ISBLANK(G661),"",_xlfn.TEXTSPLIT(G661,";")))</f>
        <v>Fish Oil Heated</v>
      </c>
      <c r="G661" s="55" t="s">
        <v>17472</v>
      </c>
      <c r="H661" s="55" t="s">
        <v>17472</v>
      </c>
      <c r="J661" s="55" t="s">
        <v>3475</v>
      </c>
      <c r="R661" t="str" cm="1">
        <f t="array" ref="R661">IFERROR(INDEX(AOM[AOM], MATCH(1, (AOM[Edge_Value]=ani_diet!D661)*(AOM[Is_Ani_Diet_Ingredient]&lt;&gt;FALSE), 0)), "No Match in AOM")</f>
        <v>AOM_002007</v>
      </c>
      <c r="S661" t="str" cm="1">
        <f t="array" ref="S661">IFERROR(IF(INDEX(AOM[Scientific Name], MATCH(1, (AOM[Edge_Value]=ani_diet!D661)*(AOM[Is_Ani_Diet_Ingredient]&lt;&gt;FALSE), 0))=0, "", INDEX(AOM[Scientific Name], MATCH(1, (AOM[Edge_Value]=ani_diet!D661)*(AOM[Is_Ani_Diet_Ingredient]&lt;&gt;FALSE), 0))), "No Match in AOM")</f>
        <v/>
      </c>
      <c r="T661" t="str" cm="1">
        <f t="array" ref="T661">IF((S661&lt;&gt;"")*(S661&lt;&gt;"No Match in AOM"),IF(J661&lt;&gt;"",_xlfn.TEXTJOIN(";",TRUE,CONCATENATE(_xlfn.TEXTSPLIT(S661,";",TRUE,FALSE)," ",J661)),S661),"")</f>
        <v/>
      </c>
    </row>
    <row r="662" spans="1:20">
      <c r="A662" s="30" t="s">
        <v>26367</v>
      </c>
      <c r="B662" s="55" t="s">
        <v>5207</v>
      </c>
      <c r="C662" s="56" t="str">
        <f>_xlfn.TEXTJOIN(" ",TRUE,B662,IF(ISBLANK(J662),"",_xlfn.TEXTSPLIT(J662,";")))</f>
        <v>Fish Processing Waste</v>
      </c>
      <c r="D662" s="56" t="str">
        <f>_xlfn.TEXTJOIN(" ",TRUE,B662,IF(ISBLANK(J662),"",_xlfn.TEXTSPLIT(J662,";")),IF(ISBLANK(H662),"",_xlfn.TEXTSPLIT(H662,";")))</f>
        <v>Fish Processing Waste</v>
      </c>
      <c r="E662" s="56" t="str">
        <f>_xlfn.TEXTJOIN(" ",TRUE,B662,F662,IF(ISBLANK(J662),"",_xlfn.TEXTSPLIT(J662,";")),IF(ISBLANK(G662),"",_xlfn.TEXTSPLIT(G662,";")))</f>
        <v>Fish Processing Waste</v>
      </c>
      <c r="J662" s="55" t="s">
        <v>26368</v>
      </c>
      <c r="K662" s="32" t="s">
        <v>324</v>
      </c>
      <c r="N662" t="s">
        <v>2563</v>
      </c>
      <c r="O662" t="s">
        <v>2534</v>
      </c>
      <c r="P662" t="s">
        <v>25819</v>
      </c>
      <c r="Q662" t="s">
        <v>25820</v>
      </c>
      <c r="R662" t="str" cm="1">
        <f t="array" ref="R662">IFERROR(INDEX(AOM[AOM], MATCH(1, (AOM[Edge_Value]=ani_diet!D662)*(AOM[Is_Ani_Diet_Ingredient]&lt;&gt;FALSE), 0)), "No Match in AOM")</f>
        <v>AOM_000545</v>
      </c>
      <c r="S662" t="str" cm="1">
        <f t="array" ref="S662">IFERROR(IF(INDEX(AOM[Scientific Name], MATCH(1, (AOM[Edge_Value]=ani_diet!D662)*(AOM[Is_Ani_Diet_Ingredient]&lt;&gt;FALSE), 0))=0, "", INDEX(AOM[Scientific Name], MATCH(1, (AOM[Edge_Value]=ani_diet!D662)*(AOM[Is_Ani_Diet_Ingredient]&lt;&gt;FALSE), 0))), "No Match in AOM")</f>
        <v/>
      </c>
      <c r="T662" t="str" cm="1">
        <f t="array" ref="T662">IF((S662&lt;&gt;"")*(S662&lt;&gt;"No Match in AOM"),IF(J662&lt;&gt;"",_xlfn.TEXTJOIN(";",TRUE,CONCATENATE(_xlfn.TEXTSPLIT(S662,";",TRUE,FALSE)," ",J662)),S662),"")</f>
        <v/>
      </c>
    </row>
    <row r="663" spans="1:20">
      <c r="A663" s="30" t="s">
        <v>26369</v>
      </c>
      <c r="B663" s="55" t="s">
        <v>5207</v>
      </c>
      <c r="C663" s="56" t="str">
        <f>_xlfn.TEXTJOIN(" ",TRUE,B663,IF(ISBLANK(J663),"",_xlfn.TEXTSPLIT(J663,";")))</f>
        <v>Fish Processing Waste</v>
      </c>
      <c r="D663" s="56" t="str">
        <f>_xlfn.TEXTJOIN(" ",TRUE,B663,IF(ISBLANK(J663),"",_xlfn.TEXTSPLIT(J663,";")),IF(ISBLANK(H663),"",_xlfn.TEXTSPLIT(H663,";")))</f>
        <v>Fish Processing Waste Dried</v>
      </c>
      <c r="E663" s="56" t="str">
        <f>_xlfn.TEXTJOIN(" ",TRUE,B663,F663,IF(ISBLANK(J663),"",_xlfn.TEXTSPLIT(J663,";")),IF(ISBLANK(G663),"",_xlfn.TEXTSPLIT(G663,";")))</f>
        <v>Fish Processing Waste Dried</v>
      </c>
      <c r="G663" s="55" t="s">
        <v>17480</v>
      </c>
      <c r="H663" s="55" t="s">
        <v>17480</v>
      </c>
      <c r="J663" s="55" t="s">
        <v>26368</v>
      </c>
      <c r="L663" s="32" t="s">
        <v>324</v>
      </c>
      <c r="R663" t="str" cm="1">
        <f t="array" ref="R663">IFERROR(INDEX(AOM[AOM], MATCH(1, (AOM[Edge_Value]=ani_diet!D663)*(AOM[Is_Ani_Diet_Ingredient]&lt;&gt;FALSE), 0)), "No Match in AOM")</f>
        <v>AOM_001104</v>
      </c>
      <c r="S663" t="str" cm="1">
        <f t="array" ref="S663">IFERROR(IF(INDEX(AOM[Scientific Name], MATCH(1, (AOM[Edge_Value]=ani_diet!D663)*(AOM[Is_Ani_Diet_Ingredient]&lt;&gt;FALSE), 0))=0, "", INDEX(AOM[Scientific Name], MATCH(1, (AOM[Edge_Value]=ani_diet!D663)*(AOM[Is_Ani_Diet_Ingredient]&lt;&gt;FALSE), 0))), "No Match in AOM")</f>
        <v/>
      </c>
      <c r="T663" t="str" cm="1">
        <f t="array" ref="T663">IF((S663&lt;&gt;"")*(S663&lt;&gt;"No Match in AOM"),IF(J663&lt;&gt;"",_xlfn.TEXTJOIN(";",TRUE,CONCATENATE(_xlfn.TEXTSPLIT(S663,";",TRUE,FALSE)," ",J663)),S663),"")</f>
        <v/>
      </c>
    </row>
    <row r="664" spans="1:20">
      <c r="A664" s="30" t="s">
        <v>26370</v>
      </c>
      <c r="B664" s="55" t="s">
        <v>5207</v>
      </c>
      <c r="C664" s="56" t="str">
        <f>_xlfn.TEXTJOIN(" ",TRUE,B664,IF(ISBLANK(J664),"",_xlfn.TEXTSPLIT(J664,";")))</f>
        <v>Fish Processing Waste</v>
      </c>
      <c r="D664" s="56" t="str">
        <f>_xlfn.TEXTJOIN(" ",TRUE,B664,IF(ISBLANK(J664),"",_xlfn.TEXTSPLIT(J664,";")),IF(ISBLANK(H664),"",_xlfn.TEXTSPLIT(H664,";")))</f>
        <v>Fish Processing Waste Ground</v>
      </c>
      <c r="E664" s="56" t="str">
        <f>_xlfn.TEXTJOIN(" ",TRUE,B664,F664,IF(ISBLANK(J664),"",_xlfn.TEXTSPLIT(J664,";")),IF(ISBLANK(G664),"",_xlfn.TEXTSPLIT(G664,";")))</f>
        <v>Fish Processing Waste Ground</v>
      </c>
      <c r="G664" s="55" t="s">
        <v>6052</v>
      </c>
      <c r="H664" s="55" t="s">
        <v>6052</v>
      </c>
      <c r="J664" s="55" t="s">
        <v>26368</v>
      </c>
      <c r="K664" s="32" t="s">
        <v>324</v>
      </c>
      <c r="N664" t="s">
        <v>25963</v>
      </c>
      <c r="O664" t="s">
        <v>25964</v>
      </c>
      <c r="P664" t="s">
        <v>25965</v>
      </c>
      <c r="Q664" t="s">
        <v>25966</v>
      </c>
      <c r="R664" t="str" cm="1">
        <f t="array" ref="R664">IFERROR(INDEX(AOM[AOM], MATCH(1, (AOM[Edge_Value]=ani_diet!D664)*(AOM[Is_Ani_Diet_Ingredient]&lt;&gt;FALSE), 0)), "No Match in AOM")</f>
        <v>AOM_006167</v>
      </c>
      <c r="S664" t="str" cm="1">
        <f t="array" ref="S664">IFERROR(IF(INDEX(AOM[Scientific Name], MATCH(1, (AOM[Edge_Value]=ani_diet!D664)*(AOM[Is_Ani_Diet_Ingredient]&lt;&gt;FALSE), 0))=0, "", INDEX(AOM[Scientific Name], MATCH(1, (AOM[Edge_Value]=ani_diet!D664)*(AOM[Is_Ani_Diet_Ingredient]&lt;&gt;FALSE), 0))), "No Match in AOM")</f>
        <v/>
      </c>
      <c r="T664" t="str" cm="1">
        <f t="array" ref="T664">IF((S664&lt;&gt;"")*(S664&lt;&gt;"No Match in AOM"),IF(J664&lt;&gt;"",_xlfn.TEXTJOIN(";",TRUE,CONCATENATE(_xlfn.TEXTSPLIT(S664,";",TRUE,FALSE)," ",J664)),S664),"")</f>
        <v/>
      </c>
    </row>
    <row r="665" spans="1:20">
      <c r="A665" s="30" t="s">
        <v>19766</v>
      </c>
      <c r="B665" s="55" t="s">
        <v>19766</v>
      </c>
      <c r="C665" s="56" t="str">
        <f>_xlfn.TEXTJOIN(" ",TRUE,B665,IF(ISBLANK(J665),"",_xlfn.TEXTSPLIT(J665,";")))</f>
        <v>Flaxseed</v>
      </c>
      <c r="D665" s="56" t="str">
        <f>_xlfn.TEXTJOIN(" ",TRUE,B665,IF(ISBLANK(J665),"",_xlfn.TEXTSPLIT(J665,";")),IF(ISBLANK(H665),"",_xlfn.TEXTSPLIT(H665,";")))</f>
        <v>Flaxseed</v>
      </c>
      <c r="E665" s="56" t="str">
        <f>_xlfn.TEXTJOIN(" ",TRUE,B665,F665,IF(ISBLANK(J665),"",_xlfn.TEXTSPLIT(J665,";")),IF(ISBLANK(G665),"",_xlfn.TEXTSPLIT(G665,";")))</f>
        <v>Flaxseed</v>
      </c>
      <c r="R665" t="str" cm="1">
        <f t="array" ref="R665">IFERROR(INDEX(AOM[AOM], MATCH(1, (AOM[Edge_Value]=ani_diet!D665)*(AOM[Is_Ani_Diet_Ingredient]&lt;&gt;FALSE), 0)), "No Match in AOM")</f>
        <v>AOM_004255</v>
      </c>
      <c r="S665" t="str" cm="1">
        <f t="array" ref="S665">IFERROR(IF(INDEX(AOM[Scientific Name], MATCH(1, (AOM[Edge_Value]=ani_diet!D665)*(AOM[Is_Ani_Diet_Ingredient]&lt;&gt;FALSE), 0))=0, "", INDEX(AOM[Scientific Name], MATCH(1, (AOM[Edge_Value]=ani_diet!D665)*(AOM[Is_Ani_Diet_Ingredient]&lt;&gt;FALSE), 0))), "No Match in AOM")</f>
        <v>Linum usitatissimum</v>
      </c>
      <c r="T665" t="str" cm="1">
        <f t="array" ref="T665">IF((S665&lt;&gt;"")*(S665&lt;&gt;"No Match in AOM"),IF(J665&lt;&gt;"",_xlfn.TEXTJOIN(";",TRUE,CONCATENATE(_xlfn.TEXTSPLIT(S665,";",TRUE,FALSE)," ",J665)),S665),"")</f>
        <v>Linum usitatissimum</v>
      </c>
    </row>
    <row r="666" spans="1:20">
      <c r="A666" s="30" t="s">
        <v>19767</v>
      </c>
      <c r="B666" s="55" t="s">
        <v>19766</v>
      </c>
      <c r="C666" s="56" t="str">
        <f>_xlfn.TEXTJOIN(" ",TRUE,B666,IF(ISBLANK(J666),"",_xlfn.TEXTSPLIT(J666,";")))</f>
        <v>Flaxseed Oil</v>
      </c>
      <c r="D666" s="56" t="str">
        <f>_xlfn.TEXTJOIN(" ",TRUE,B666,IF(ISBLANK(J666),"",_xlfn.TEXTSPLIT(J666,";")),IF(ISBLANK(H666),"",_xlfn.TEXTSPLIT(H666,";")))</f>
        <v>Flaxseed Oil</v>
      </c>
      <c r="E666" s="56" t="str">
        <f>_xlfn.TEXTJOIN(" ",TRUE,B666,F666,IF(ISBLANK(J666),"",_xlfn.TEXTSPLIT(J666,";")),IF(ISBLANK(G666),"",_xlfn.TEXTSPLIT(G666,";")))</f>
        <v>Flaxseed Oil</v>
      </c>
      <c r="J666" s="55" t="s">
        <v>3475</v>
      </c>
      <c r="R666" t="str" cm="1">
        <f t="array" ref="R666">IFERROR(INDEX(AOM[AOM], MATCH(1, (AOM[Edge_Value]=ani_diet!D666)*(AOM[Is_Ani_Diet_Ingredient]&lt;&gt;FALSE), 0)), "No Match in AOM")</f>
        <v>AOM_001255</v>
      </c>
      <c r="S666" t="str" cm="1">
        <f t="array" ref="S666">IFERROR(IF(INDEX(AOM[Scientific Name], MATCH(1, (AOM[Edge_Value]=ani_diet!D666)*(AOM[Is_Ani_Diet_Ingredient]&lt;&gt;FALSE), 0))=0, "", INDEX(AOM[Scientific Name], MATCH(1, (AOM[Edge_Value]=ani_diet!D666)*(AOM[Is_Ani_Diet_Ingredient]&lt;&gt;FALSE), 0))), "No Match in AOM")</f>
        <v>Linum usitatissimum</v>
      </c>
      <c r="T666" t="str" cm="1">
        <f t="array" ref="T666">IF((S666&lt;&gt;"")*(S666&lt;&gt;"No Match in AOM"),IF(J666&lt;&gt;"",_xlfn.TEXTJOIN(";",TRUE,CONCATENATE(_xlfn.TEXTSPLIT(S666,";",TRUE,FALSE)," ",J666)),S666),"")</f>
        <v>Linum usitatissimum Oil</v>
      </c>
    </row>
    <row r="667" spans="1:20">
      <c r="A667" s="30" t="s">
        <v>26371</v>
      </c>
      <c r="B667" s="55" t="s">
        <v>19766</v>
      </c>
      <c r="C667" s="56" t="str">
        <f>_xlfn.TEXTJOIN(" ",TRUE,B667,IF(ISBLANK(J667),"",_xlfn.TEXTSPLIT(J667,";")))</f>
        <v>Flaxseed Oil</v>
      </c>
      <c r="D667" s="56" t="str">
        <f>_xlfn.TEXTJOIN(" ",TRUE,B667,IF(ISBLANK(J667),"",_xlfn.TEXTSPLIT(J667,";")),IF(ISBLANK(H667),"",_xlfn.TEXTSPLIT(H667,";")))</f>
        <v>Flaxseed Oil Cold pressed</v>
      </c>
      <c r="E667" s="56" t="str">
        <f>_xlfn.TEXTJOIN(" ",TRUE,B667,F667,IF(ISBLANK(J667),"",_xlfn.TEXTSPLIT(J667,";")),IF(ISBLANK(G667),"",_xlfn.TEXTSPLIT(G667,";")))</f>
        <v>Flaxseed Oil Cold pressed</v>
      </c>
      <c r="G667" s="55" t="s">
        <v>26372</v>
      </c>
      <c r="H667" s="55" t="s">
        <v>26372</v>
      </c>
      <c r="J667" s="55" t="s">
        <v>3475</v>
      </c>
      <c r="R667" t="str" cm="1">
        <f t="array" ref="R667">IFERROR(INDEX(AOM[AOM], MATCH(1, (AOM[Edge_Value]=ani_diet!D667)*(AOM[Is_Ani_Diet_Ingredient]&lt;&gt;FALSE), 0)), "No Match in AOM")</f>
        <v>AOM_006325</v>
      </c>
      <c r="S667" t="str" cm="1">
        <f t="array" ref="S667">IFERROR(IF(INDEX(AOM[Scientific Name], MATCH(1, (AOM[Edge_Value]=ani_diet!D667)*(AOM[Is_Ani_Diet_Ingredient]&lt;&gt;FALSE), 0))=0, "", INDEX(AOM[Scientific Name], MATCH(1, (AOM[Edge_Value]=ani_diet!D667)*(AOM[Is_Ani_Diet_Ingredient]&lt;&gt;FALSE), 0))), "No Match in AOM")</f>
        <v>Linum usitatissimum</v>
      </c>
      <c r="T667" t="str" cm="1">
        <f t="array" ref="T667">IF((S667&lt;&gt;"")*(S667&lt;&gt;"No Match in AOM"),IF(J667&lt;&gt;"",_xlfn.TEXTJOIN(";",TRUE,CONCATENATE(_xlfn.TEXTSPLIT(S667,";",TRUE,FALSE)," ",J667)),S667),"")</f>
        <v>Linum usitatissimum Oil</v>
      </c>
    </row>
    <row r="668" spans="1:20">
      <c r="A668" s="30" t="s">
        <v>20694</v>
      </c>
      <c r="B668" s="55" t="s">
        <v>5560</v>
      </c>
      <c r="C668" s="56" t="str">
        <f>_xlfn.TEXTJOIN(" ",TRUE,B668,IF(ISBLANK(J668),"",_xlfn.TEXTSPLIT(J668,";")))</f>
        <v>Fluted Pumpkin Leaves</v>
      </c>
      <c r="D668" s="56" t="str">
        <f>_xlfn.TEXTJOIN(" ",TRUE,B668,IF(ISBLANK(J668),"",_xlfn.TEXTSPLIT(J668,";")),IF(ISBLANK(H668),"",_xlfn.TEXTSPLIT(H668,";")))</f>
        <v>Fluted Pumpkin Leaves</v>
      </c>
      <c r="E668" s="56" t="str">
        <f>_xlfn.TEXTJOIN(" ",TRUE,B668,F668,IF(ISBLANK(J668),"",_xlfn.TEXTSPLIT(J668,";")),IF(ISBLANK(G668),"",_xlfn.TEXTSPLIT(G668,";")))</f>
        <v>Fluted Pumpkin Leaves</v>
      </c>
      <c r="J668" s="55" t="s">
        <v>6187</v>
      </c>
      <c r="R668" t="str" cm="1">
        <f t="array" ref="R668">IFERROR(INDEX(AOM[AOM], MATCH(1, (AOM[Edge_Value]=ani_diet!D668)*(AOM[Is_Ani_Diet_Ingredient]&lt;&gt;FALSE), 0)), "No Match in AOM")</f>
        <v>AOM_001256</v>
      </c>
      <c r="S668" t="str" cm="1">
        <f t="array" ref="S668">IFERROR(IF(INDEX(AOM[Scientific Name], MATCH(1, (AOM[Edge_Value]=ani_diet!D668)*(AOM[Is_Ani_Diet_Ingredient]&lt;&gt;FALSE), 0))=0, "", INDEX(AOM[Scientific Name], MATCH(1, (AOM[Edge_Value]=ani_diet!D668)*(AOM[Is_Ani_Diet_Ingredient]&lt;&gt;FALSE), 0))), "No Match in AOM")</f>
        <v>Telfairia occidentalis</v>
      </c>
      <c r="T668" t="str" cm="1">
        <f t="array" ref="T668">IF((S668&lt;&gt;"")*(S668&lt;&gt;"No Match in AOM"),IF(J668&lt;&gt;"",_xlfn.TEXTJOIN(";",TRUE,CONCATENATE(_xlfn.TEXTSPLIT(S668,";",TRUE,FALSE)," ",J668)),S668),"")</f>
        <v>Telfairia occidentalis Leaves</v>
      </c>
    </row>
    <row r="669" spans="1:20">
      <c r="A669" s="30" t="s">
        <v>26373</v>
      </c>
      <c r="B669" s="55" t="s">
        <v>5560</v>
      </c>
      <c r="C669" s="56" t="str">
        <f>_xlfn.TEXTJOIN(" ",TRUE,B669,IF(ISBLANK(J669),"",_xlfn.TEXTSPLIT(J669,";")))</f>
        <v>Fluted Pumpkin Leaves</v>
      </c>
      <c r="D669" s="56" t="str">
        <f>_xlfn.TEXTJOIN(" ",TRUE,B669,IF(ISBLANK(J669),"",_xlfn.TEXTSPLIT(J669,";")),IF(ISBLANK(H669),"",_xlfn.TEXTSPLIT(H669,";")))</f>
        <v>Fluted Pumpkin Leaves Dried Ground</v>
      </c>
      <c r="E669" s="56" t="str">
        <f>_xlfn.TEXTJOIN(" ",TRUE,B669,F669,IF(ISBLANK(J669),"",_xlfn.TEXTSPLIT(J669,";")),IF(ISBLANK(G669),"",_xlfn.TEXTSPLIT(G669,";")))</f>
        <v>Fluted Pumpkin Leaves Dried Ground</v>
      </c>
      <c r="G669" s="55" t="s">
        <v>25767</v>
      </c>
      <c r="H669" s="55" t="s">
        <v>25767</v>
      </c>
      <c r="J669" s="55" t="s">
        <v>6187</v>
      </c>
      <c r="R669" t="str" cm="1">
        <f t="array" ref="R669">IFERROR(INDEX(AOM[AOM], MATCH(1, (AOM[Edge_Value]=ani_diet!D669)*(AOM[Is_Ani_Diet_Ingredient]&lt;&gt;FALSE), 0)), "No Match in AOM")</f>
        <v>AOM_002036</v>
      </c>
      <c r="S669" t="str" cm="1">
        <f t="array" ref="S669">IFERROR(IF(INDEX(AOM[Scientific Name], MATCH(1, (AOM[Edge_Value]=ani_diet!D669)*(AOM[Is_Ani_Diet_Ingredient]&lt;&gt;FALSE), 0))=0, "", INDEX(AOM[Scientific Name], MATCH(1, (AOM[Edge_Value]=ani_diet!D669)*(AOM[Is_Ani_Diet_Ingredient]&lt;&gt;FALSE), 0))), "No Match in AOM")</f>
        <v>Telfairia occidentalis</v>
      </c>
      <c r="T669" t="str" cm="1">
        <f t="array" ref="T669">IF((S669&lt;&gt;"")*(S669&lt;&gt;"No Match in AOM"),IF(J669&lt;&gt;"",_xlfn.TEXTJOIN(";",TRUE,CONCATENATE(_xlfn.TEXTSPLIT(S669,";",TRUE,FALSE)," ",J669)),S669),"")</f>
        <v>Telfairia occidentalis Leaves</v>
      </c>
    </row>
    <row r="670" spans="1:20">
      <c r="A670" s="30" t="s">
        <v>26374</v>
      </c>
      <c r="B670" s="55" t="s">
        <v>5560</v>
      </c>
      <c r="C670" s="56" t="str">
        <f>_xlfn.TEXTJOIN(" ",TRUE,B670,IF(ISBLANK(J670),"",_xlfn.TEXTSPLIT(J670,";")))</f>
        <v>Fluted Pumpkin Leaves Extract</v>
      </c>
      <c r="D670" s="56" t="str">
        <f>_xlfn.TEXTJOIN(" ",TRUE,B670,IF(ISBLANK(J670),"",_xlfn.TEXTSPLIT(J670,";")),IF(ISBLANK(H670),"",_xlfn.TEXTSPLIT(H670,";")))</f>
        <v>Fluted Pumpkin Leaves Extract</v>
      </c>
      <c r="E670" s="56" t="str">
        <f>_xlfn.TEXTJOIN(" ",TRUE,B670,F670,IF(ISBLANK(J670),"",_xlfn.TEXTSPLIT(J670,";")),IF(ISBLANK(G670),"",_xlfn.TEXTSPLIT(G670,";")))</f>
        <v>Fluted Pumpkin Leaves Extract</v>
      </c>
      <c r="J670" s="55" t="s">
        <v>26154</v>
      </c>
      <c r="R670" t="str" cm="1">
        <f t="array" ref="R670">IFERROR(INDEX(AOM[AOM], MATCH(1, (AOM[Edge_Value]=ani_diet!D670)*(AOM[Is_Ani_Diet_Ingredient]&lt;&gt;FALSE), 0)), "No Match in AOM")</f>
        <v>AOM_001270</v>
      </c>
      <c r="S670" t="str" cm="1">
        <f t="array" ref="S670">IFERROR(IF(INDEX(AOM[Scientific Name], MATCH(1, (AOM[Edge_Value]=ani_diet!D670)*(AOM[Is_Ani_Diet_Ingredient]&lt;&gt;FALSE), 0))=0, "", INDEX(AOM[Scientific Name], MATCH(1, (AOM[Edge_Value]=ani_diet!D670)*(AOM[Is_Ani_Diet_Ingredient]&lt;&gt;FALSE), 0))), "No Match in AOM")</f>
        <v>Telfairia occidentalis</v>
      </c>
      <c r="T670" t="str" cm="1">
        <f t="array" ref="T670">IF((S670&lt;&gt;"")*(S670&lt;&gt;"No Match in AOM"),IF(J670&lt;&gt;"",_xlfn.TEXTJOIN(";",TRUE,CONCATENATE(_xlfn.TEXTSPLIT(S670,";",TRUE,FALSE)," ",J670)),S670),"")</f>
        <v>Telfairia occidentalis Leaves Extract</v>
      </c>
    </row>
    <row r="671" spans="1:20">
      <c r="A671" s="61" t="s">
        <v>26375</v>
      </c>
      <c r="B671" s="55" t="s">
        <v>5560</v>
      </c>
      <c r="C671" s="56" t="str">
        <f>_xlfn.TEXTJOIN(" ",TRUE,B671,IF(ISBLANK(J671),"",_xlfn.TEXTSPLIT(J671,";")))</f>
        <v>Fluted Pumpkin Leaves Extract</v>
      </c>
      <c r="D671" s="56" t="str">
        <f>_xlfn.TEXTJOIN(" ",TRUE,B671,IF(ISBLANK(J671),"",_xlfn.TEXTSPLIT(J671,";")),IF(ISBLANK(H671),"",_xlfn.TEXTSPLIT(H671,";")))</f>
        <v>Fluted Pumpkin Leaves Extract</v>
      </c>
      <c r="E671" s="56" t="str">
        <f>_xlfn.TEXTJOIN(" ",TRUE,B671,F671,IF(ISBLANK(J671),"",_xlfn.TEXTSPLIT(J671,";")),IF(ISBLANK(G671),"",_xlfn.TEXTSPLIT(G671,";")))</f>
        <v>Fluted Pumpkin Leaves Extract Chopped Filtered</v>
      </c>
      <c r="G671" s="55" t="s">
        <v>26376</v>
      </c>
      <c r="I671" s="55" t="s">
        <v>6195</v>
      </c>
      <c r="J671" s="55" t="s">
        <v>26154</v>
      </c>
      <c r="R671" t="str" cm="1">
        <f t="array" ref="R671">IFERROR(INDEX(AOM[AOM], MATCH(1, (AOM[Edge_Value]=ani_diet!D671)*(AOM[Is_Ani_Diet_Ingredient]&lt;&gt;FALSE), 0)), "No Match in AOM")</f>
        <v>AOM_001270</v>
      </c>
      <c r="S671" t="str" cm="1">
        <f t="array" ref="S671">IFERROR(IF(INDEX(AOM[Scientific Name], MATCH(1, (AOM[Edge_Value]=ani_diet!D671)*(AOM[Is_Ani_Diet_Ingredient]&lt;&gt;FALSE), 0))=0, "", INDEX(AOM[Scientific Name], MATCH(1, (AOM[Edge_Value]=ani_diet!D671)*(AOM[Is_Ani_Diet_Ingredient]&lt;&gt;FALSE), 0))), "No Match in AOM")</f>
        <v>Telfairia occidentalis</v>
      </c>
      <c r="T671" t="str" cm="1">
        <f t="array" ref="T671">IF((S671&lt;&gt;"")*(S671&lt;&gt;"No Match in AOM"),IF(J671&lt;&gt;"",_xlfn.TEXTJOIN(";",TRUE,CONCATENATE(_xlfn.TEXTSPLIT(S671,";",TRUE,FALSE)," ",J671)),S671),"")</f>
        <v>Telfairia occidentalis Leaves Extract</v>
      </c>
    </row>
    <row r="672" spans="1:20">
      <c r="A672" s="30" t="s">
        <v>26377</v>
      </c>
      <c r="B672" s="55" t="s">
        <v>5560</v>
      </c>
      <c r="C672" s="56" t="str">
        <f>_xlfn.TEXTJOIN(" ",TRUE,B672,IF(ISBLANK(J672),"",_xlfn.TEXTSPLIT(J672,";")))</f>
        <v>Fluted Pumpkin Leaves</v>
      </c>
      <c r="D672" s="56" t="str">
        <f>_xlfn.TEXTJOIN(" ",TRUE,B672,IF(ISBLANK(J672),"",_xlfn.TEXTSPLIT(J672,";")),IF(ISBLANK(H672),"",_xlfn.TEXTSPLIT(H672,";")))</f>
        <v>Fluted Pumpkin Leaves Ground</v>
      </c>
      <c r="E672" s="56" t="str">
        <f>_xlfn.TEXTJOIN(" ",TRUE,B672,F672,IF(ISBLANK(J672),"",_xlfn.TEXTSPLIT(J672,";")),IF(ISBLANK(G672),"",_xlfn.TEXTSPLIT(G672,";")))</f>
        <v>Fluted Pumpkin Leaves Ground</v>
      </c>
      <c r="G672" s="55" t="s">
        <v>6052</v>
      </c>
      <c r="H672" s="55" t="s">
        <v>6052</v>
      </c>
      <c r="J672" s="55" t="s">
        <v>6187</v>
      </c>
      <c r="R672" t="str" cm="1">
        <f t="array" ref="R672">IFERROR(INDEX(AOM[AOM], MATCH(1, (AOM[Edge_Value]=ani_diet!D672)*(AOM[Is_Ani_Diet_Ingredient]&lt;&gt;FALSE), 0)), "No Match in AOM")</f>
        <v>AOM_001257</v>
      </c>
      <c r="S672" t="str" cm="1">
        <f t="array" ref="S672">IFERROR(IF(INDEX(AOM[Scientific Name], MATCH(1, (AOM[Edge_Value]=ani_diet!D672)*(AOM[Is_Ani_Diet_Ingredient]&lt;&gt;FALSE), 0))=0, "", INDEX(AOM[Scientific Name], MATCH(1, (AOM[Edge_Value]=ani_diet!D672)*(AOM[Is_Ani_Diet_Ingredient]&lt;&gt;FALSE), 0))), "No Match in AOM")</f>
        <v>Telfairia occidentalis</v>
      </c>
      <c r="T672" t="str" cm="1">
        <f t="array" ref="T672">IF((S672&lt;&gt;"")*(S672&lt;&gt;"No Match in AOM"),IF(J672&lt;&gt;"",_xlfn.TEXTJOIN(";",TRUE,CONCATENATE(_xlfn.TEXTSPLIT(S672,";",TRUE,FALSE)," ",J672)),S672),"")</f>
        <v>Telfairia occidentalis Leaves</v>
      </c>
    </row>
    <row r="673" spans="1:20">
      <c r="A673" s="30" t="s">
        <v>23323</v>
      </c>
      <c r="B673" s="55" t="s">
        <v>23323</v>
      </c>
      <c r="C673" s="56" t="str">
        <f>_xlfn.TEXTJOIN(" ",TRUE,B673,IF(ISBLANK(J673),"",_xlfn.TEXTSPLIT(J673,";")))</f>
        <v>Food Waste</v>
      </c>
      <c r="D673" s="56" t="str">
        <f>_xlfn.TEXTJOIN(" ",TRUE,B673,IF(ISBLANK(J673),"",_xlfn.TEXTSPLIT(J673,";")),IF(ISBLANK(H673),"",_xlfn.TEXTSPLIT(H673,";")))</f>
        <v>Food Waste</v>
      </c>
      <c r="E673" s="56" t="str">
        <f>_xlfn.TEXTJOIN(" ",TRUE,B673,F673,IF(ISBLANK(J673),"",_xlfn.TEXTSPLIT(J673,";")),IF(ISBLANK(G673),"",_xlfn.TEXTSPLIT(G673,";")))</f>
        <v>Food Waste</v>
      </c>
      <c r="R673" t="str" cm="1">
        <f t="array" ref="R673">IFERROR(INDEX(AOM[AOM], MATCH(1, (AOM[Edge_Value]=ani_diet!D673)*(AOM[Is_Ani_Diet_Ingredient]&lt;&gt;FALSE), 0)), "No Match in AOM")</f>
        <v>AOM_003172</v>
      </c>
      <c r="S673" t="str" cm="1">
        <f t="array" ref="S673">IFERROR(IF(INDEX(AOM[Scientific Name], MATCH(1, (AOM[Edge_Value]=ani_diet!D673)*(AOM[Is_Ani_Diet_Ingredient]&lt;&gt;FALSE), 0))=0, "", INDEX(AOM[Scientific Name], MATCH(1, (AOM[Edge_Value]=ani_diet!D673)*(AOM[Is_Ani_Diet_Ingredient]&lt;&gt;FALSE), 0))), "No Match in AOM")</f>
        <v/>
      </c>
      <c r="T673" t="str" cm="1">
        <f t="array" ref="T673">IF((S673&lt;&gt;"")*(S673&lt;&gt;"No Match in AOM"),IF(J673&lt;&gt;"",_xlfn.TEXTJOIN(";",TRUE,CONCATENATE(_xlfn.TEXTSPLIT(S673,";",TRUE,FALSE)," ",J673)),S673),"")</f>
        <v/>
      </c>
    </row>
    <row r="674" spans="1:20">
      <c r="A674" s="30" t="s">
        <v>26378</v>
      </c>
      <c r="B674" s="55" t="s">
        <v>23323</v>
      </c>
      <c r="C674" s="56" t="str">
        <f>_xlfn.TEXTJOIN(" ",TRUE,B674,IF(ISBLANK(J674),"",_xlfn.TEXTSPLIT(J674,";")))</f>
        <v>Food Waste</v>
      </c>
      <c r="D674" s="56" t="str">
        <f>_xlfn.TEXTJOIN(" ",TRUE,B674,IF(ISBLANK(J674),"",_xlfn.TEXTSPLIT(J674,";")),IF(ISBLANK(H674),"",_xlfn.TEXTSPLIT(H674,";")))</f>
        <v>Food Waste Dried</v>
      </c>
      <c r="E674" s="56" t="str">
        <f>_xlfn.TEXTJOIN(" ",TRUE,B674,F674,IF(ISBLANK(J674),"",_xlfn.TEXTSPLIT(J674,";")),IF(ISBLANK(G674),"",_xlfn.TEXTSPLIT(G674,";")))</f>
        <v>Food Waste Dried</v>
      </c>
      <c r="G674" s="55" t="s">
        <v>17480</v>
      </c>
      <c r="H674" s="55" t="s">
        <v>17480</v>
      </c>
      <c r="R674" t="str" cm="1">
        <f t="array" ref="R674">IFERROR(INDEX(AOM[AOM], MATCH(1, (AOM[Edge_Value]=ani_diet!D674)*(AOM[Is_Ani_Diet_Ingredient]&lt;&gt;FALSE), 0)), "No Match in AOM")</f>
        <v>AOM_006101</v>
      </c>
      <c r="S674" t="str" cm="1">
        <f t="array" ref="S674">IFERROR(IF(INDEX(AOM[Scientific Name], MATCH(1, (AOM[Edge_Value]=ani_diet!D674)*(AOM[Is_Ani_Diet_Ingredient]&lt;&gt;FALSE), 0))=0, "", INDEX(AOM[Scientific Name], MATCH(1, (AOM[Edge_Value]=ani_diet!D674)*(AOM[Is_Ani_Diet_Ingredient]&lt;&gt;FALSE), 0))), "No Match in AOM")</f>
        <v/>
      </c>
      <c r="T674" t="str" cm="1">
        <f t="array" ref="T674">IF((S674&lt;&gt;"")*(S674&lt;&gt;"No Match in AOM"),IF(J674&lt;&gt;"",_xlfn.TEXTJOIN(";",TRUE,CONCATENATE(_xlfn.TEXTSPLIT(S674,";",TRUE,FALSE)," ",J674)),S674),"")</f>
        <v/>
      </c>
    </row>
    <row r="675" spans="1:20">
      <c r="A675" s="30" t="s">
        <v>26379</v>
      </c>
      <c r="B675" s="55" t="s">
        <v>23170</v>
      </c>
      <c r="C675" s="56" t="str">
        <f>_xlfn.TEXTJOIN(" ",TRUE,B675,IF(ISBLANK(J675),"",_xlfn.TEXTSPLIT(J675,";")))</f>
        <v>Forb</v>
      </c>
      <c r="D675" s="56" t="str">
        <f>_xlfn.TEXTJOIN(" ",TRUE,B675,IF(ISBLANK(J675),"",_xlfn.TEXTSPLIT(J675,";")),IF(ISBLANK(H675),"",_xlfn.TEXTSPLIT(H675,";")))</f>
        <v>Forb</v>
      </c>
      <c r="E675" s="56" t="str">
        <f>_xlfn.TEXTJOIN(" ",TRUE,B675,F675,IF(ISBLANK(J675),"",_xlfn.TEXTSPLIT(J675,";")),IF(ISBLANK(G675),"",_xlfn.TEXTSPLIT(G675,";")))</f>
        <v>Forb</v>
      </c>
      <c r="R675" t="str" cm="1">
        <f t="array" ref="R675">IFERROR(INDEX(AOM[AOM], MATCH(1, (AOM[Edge_Value]=ani_diet!D675)*(AOM[Is_Ani_Diet_Ingredient]&lt;&gt;FALSE), 0)), "No Match in AOM")</f>
        <v>AOM_001864</v>
      </c>
      <c r="S675" t="str" cm="1">
        <f t="array" ref="S675">IFERROR(IF(INDEX(AOM[Scientific Name], MATCH(1, (AOM[Edge_Value]=ani_diet!D675)*(AOM[Is_Ani_Diet_Ingredient]&lt;&gt;FALSE), 0))=0, "", INDEX(AOM[Scientific Name], MATCH(1, (AOM[Edge_Value]=ani_diet!D675)*(AOM[Is_Ani_Diet_Ingredient]&lt;&gt;FALSE), 0))), "No Match in AOM")</f>
        <v/>
      </c>
      <c r="T675" t="str" cm="1">
        <f t="array" ref="T675">IF((S675&lt;&gt;"")*(S675&lt;&gt;"No Match in AOM"),IF(J675&lt;&gt;"",_xlfn.TEXTJOIN(";",TRUE,CONCATENATE(_xlfn.TEXTSPLIT(S675,";",TRUE,FALSE)," ",J675)),S675),"")</f>
        <v/>
      </c>
    </row>
    <row r="676" spans="1:20">
      <c r="A676" s="30" t="s">
        <v>21111</v>
      </c>
      <c r="B676" s="55" t="s">
        <v>21111</v>
      </c>
      <c r="C676" s="56" t="str">
        <f>_xlfn.TEXTJOIN(" ",TRUE,B676,IF(ISBLANK(J676),"",_xlfn.TEXTSPLIT(J676,";")))</f>
        <v>Forest Pasture</v>
      </c>
      <c r="D676" s="56" t="str">
        <f>_xlfn.TEXTJOIN(" ",TRUE,B676,IF(ISBLANK(J676),"",_xlfn.TEXTSPLIT(J676,";")),IF(ISBLANK(H676),"",_xlfn.TEXTSPLIT(H676,";")))</f>
        <v>Forest Pasture</v>
      </c>
      <c r="E676" s="56" t="str">
        <f>_xlfn.TEXTJOIN(" ",TRUE,B676,F676,IF(ISBLANK(J676),"",_xlfn.TEXTSPLIT(J676,";")),IF(ISBLANK(G676),"",_xlfn.TEXTSPLIT(G676,";")))</f>
        <v>Forest Pasture</v>
      </c>
      <c r="R676" t="str" cm="1">
        <f t="array" ref="R676">IFERROR(INDEX(AOM[AOM], MATCH(1, (AOM[Edge_Value]=ani_diet!D676)*(AOM[Is_Ani_Diet_Ingredient]&lt;&gt;FALSE), 0)), "No Match in AOM")</f>
        <v>AOM_003907</v>
      </c>
      <c r="S676" t="str" cm="1">
        <f t="array" ref="S676">IFERROR(IF(INDEX(AOM[Scientific Name], MATCH(1, (AOM[Edge_Value]=ani_diet!D676)*(AOM[Is_Ani_Diet_Ingredient]&lt;&gt;FALSE), 0))=0, "", INDEX(AOM[Scientific Name], MATCH(1, (AOM[Edge_Value]=ani_diet!D676)*(AOM[Is_Ani_Diet_Ingredient]&lt;&gt;FALSE), 0))), "No Match in AOM")</f>
        <v/>
      </c>
      <c r="T676" t="str" cm="1">
        <f t="array" ref="T676">IF((S676&lt;&gt;"")*(S676&lt;&gt;"No Match in AOM"),IF(J676&lt;&gt;"",_xlfn.TEXTJOIN(";",TRUE,CONCATENATE(_xlfn.TEXTSPLIT(S676,";",TRUE,FALSE)," ",J676)),S676),"")</f>
        <v/>
      </c>
    </row>
    <row r="677" spans="1:20">
      <c r="A677" s="30" t="s">
        <v>26380</v>
      </c>
      <c r="B677" s="55" t="s">
        <v>26381</v>
      </c>
      <c r="C677" s="56" t="str">
        <f>_xlfn.TEXTJOIN(" ",TRUE,B677,IF(ISBLANK(J677),"",_xlfn.TEXTSPLIT(J677,";")))</f>
        <v>Fossil Shell</v>
      </c>
      <c r="D677" s="56" t="str">
        <f>_xlfn.TEXTJOIN(" ",TRUE,B677,IF(ISBLANK(J677),"",_xlfn.TEXTSPLIT(J677,";")),IF(ISBLANK(H677),"",_xlfn.TEXTSPLIT(H677,";")))</f>
        <v>Fossil Shell Ground</v>
      </c>
      <c r="E677" s="56" t="str">
        <f>_xlfn.TEXTJOIN(" ",TRUE,B677,F677,IF(ISBLANK(J677),"",_xlfn.TEXTSPLIT(J677,";")),IF(ISBLANK(G677),"",_xlfn.TEXTSPLIT(G677,";")))</f>
        <v>Fossil Shell Ground</v>
      </c>
      <c r="G677" s="55" t="s">
        <v>6052</v>
      </c>
      <c r="H677" s="55" t="s">
        <v>6052</v>
      </c>
      <c r="J677" s="55" t="s">
        <v>18633</v>
      </c>
      <c r="R677" t="str" cm="1">
        <f t="array" ref="R677">IFERROR(INDEX(AOM[AOM], MATCH(1, (AOM[Edge_Value]=ani_diet!D677)*(AOM[Is_Ani_Diet_Ingredient]&lt;&gt;FALSE), 0)), "No Match in AOM")</f>
        <v>AOM_002191</v>
      </c>
      <c r="S677" t="str" cm="1">
        <f t="array" ref="S677">IFERROR(IF(INDEX(AOM[Scientific Name], MATCH(1, (AOM[Edge_Value]=ani_diet!D677)*(AOM[Is_Ani_Diet_Ingredient]&lt;&gt;FALSE), 0))=0, "", INDEX(AOM[Scientific Name], MATCH(1, (AOM[Edge_Value]=ani_diet!D677)*(AOM[Is_Ani_Diet_Ingredient]&lt;&gt;FALSE), 0))), "No Match in AOM")</f>
        <v/>
      </c>
      <c r="T677" t="str" cm="1">
        <f t="array" ref="T677">IF((S677&lt;&gt;"")*(S677&lt;&gt;"No Match in AOM"),IF(J677&lt;&gt;"",_xlfn.TEXTJOIN(";",TRUE,CONCATENATE(_xlfn.TEXTSPLIT(S677,";",TRUE,FALSE)," ",J677)),S677),"")</f>
        <v/>
      </c>
    </row>
    <row r="678" spans="1:20">
      <c r="A678" s="30" t="s">
        <v>23334</v>
      </c>
      <c r="B678" s="55" t="s">
        <v>23334</v>
      </c>
      <c r="C678" s="56" t="str">
        <f>_xlfn.TEXTJOIN(" ",TRUE,B678,IF(ISBLANK(J678),"",_xlfn.TEXTSPLIT(J678,";")))</f>
        <v>Free Gossypol</v>
      </c>
      <c r="D678" s="56" t="str">
        <f>_xlfn.TEXTJOIN(" ",TRUE,B678,IF(ISBLANK(J678),"",_xlfn.TEXTSPLIT(J678,";")),IF(ISBLANK(H678),"",_xlfn.TEXTSPLIT(H678,";")))</f>
        <v>Free Gossypol</v>
      </c>
      <c r="E678" s="56" t="str">
        <f>_xlfn.TEXTJOIN(" ",TRUE,B678,F678,IF(ISBLANK(J678),"",_xlfn.TEXTSPLIT(J678,";")),IF(ISBLANK(G678),"",_xlfn.TEXTSPLIT(G678,";")))</f>
        <v>Free Gossypol</v>
      </c>
      <c r="R678" t="str" cm="1">
        <f t="array" ref="R678">IFERROR(INDEX(AOM[AOM], MATCH(1, (AOM[Edge_Value]=ani_diet!D678)*(AOM[Is_Ani_Diet_Ingredient]&lt;&gt;FALSE), 0)), "No Match in AOM")</f>
        <v>AOM_001865</v>
      </c>
      <c r="S678" t="str" cm="1">
        <f t="array" ref="S678">IFERROR(IF(INDEX(AOM[Scientific Name], MATCH(1, (AOM[Edge_Value]=ani_diet!D678)*(AOM[Is_Ani_Diet_Ingredient]&lt;&gt;FALSE), 0))=0, "", INDEX(AOM[Scientific Name], MATCH(1, (AOM[Edge_Value]=ani_diet!D678)*(AOM[Is_Ani_Diet_Ingredient]&lt;&gt;FALSE), 0))), "No Match in AOM")</f>
        <v/>
      </c>
      <c r="T678" t="str" cm="1">
        <f t="array" ref="T678">IF((S678&lt;&gt;"")*(S678&lt;&gt;"No Match in AOM"),IF(J678&lt;&gt;"",_xlfn.TEXTJOIN(";",TRUE,CONCATENATE(_xlfn.TEXTSPLIT(S678,";",TRUE,FALSE)," ",J678)),S678),"")</f>
        <v/>
      </c>
    </row>
    <row r="679" spans="1:20">
      <c r="A679" s="30" t="s">
        <v>23267</v>
      </c>
      <c r="B679" s="55" t="s">
        <v>23267</v>
      </c>
      <c r="C679" s="56" t="str">
        <f>_xlfn.TEXTJOIN(" ",TRUE,B679,IF(ISBLANK(J679),"",_xlfn.TEXTSPLIT(J679,";")))</f>
        <v>Fumaric Acid</v>
      </c>
      <c r="D679" s="56" t="str">
        <f>_xlfn.TEXTJOIN(" ",TRUE,B679,IF(ISBLANK(J679),"",_xlfn.TEXTSPLIT(J679,";")),IF(ISBLANK(H679),"",_xlfn.TEXTSPLIT(H679,";")))</f>
        <v>Fumaric Acid</v>
      </c>
      <c r="E679" s="56" t="str">
        <f>_xlfn.TEXTJOIN(" ",TRUE,B679,F679,IF(ISBLANK(J679),"",_xlfn.TEXTSPLIT(J679,";")),IF(ISBLANK(G679),"",_xlfn.TEXTSPLIT(G679,";")))</f>
        <v>Fumaric Acid</v>
      </c>
      <c r="R679" t="str" cm="1">
        <f t="array" ref="R679">IFERROR(INDEX(AOM[AOM], MATCH(1, (AOM[Edge_Value]=ani_diet!D679)*(AOM[Is_Ani_Diet_Ingredient]&lt;&gt;FALSE), 0)), "No Match in AOM")</f>
        <v>AOM_000808</v>
      </c>
      <c r="S679" t="str" cm="1">
        <f t="array" ref="S679">IFERROR(IF(INDEX(AOM[Scientific Name], MATCH(1, (AOM[Edge_Value]=ani_diet!D679)*(AOM[Is_Ani_Diet_Ingredient]&lt;&gt;FALSE), 0))=0, "", INDEX(AOM[Scientific Name], MATCH(1, (AOM[Edge_Value]=ani_diet!D679)*(AOM[Is_Ani_Diet_Ingredient]&lt;&gt;FALSE), 0))), "No Match in AOM")</f>
        <v/>
      </c>
      <c r="T679" t="str" cm="1">
        <f t="array" ref="T679">IF((S679&lt;&gt;"")*(S679&lt;&gt;"No Match in AOM"),IF(J679&lt;&gt;"",_xlfn.TEXTJOIN(";",TRUE,CONCATENATE(_xlfn.TEXTSPLIT(S679,";",TRUE,FALSE)," ",J679)),S679),"")</f>
        <v/>
      </c>
    </row>
    <row r="680" spans="1:20">
      <c r="A680" s="30" t="s">
        <v>26382</v>
      </c>
      <c r="B680" s="55" t="s">
        <v>22030</v>
      </c>
      <c r="C680" s="56" t="str">
        <f>_xlfn.TEXTJOIN(" ",TRUE,B680,IF(ISBLANK(J680),"",_xlfn.TEXTSPLIT(J680,";")))</f>
        <v>Garcinia kola Seeds</v>
      </c>
      <c r="D680" s="56" t="str">
        <f>_xlfn.TEXTJOIN(" ",TRUE,B680,IF(ISBLANK(J680),"",_xlfn.TEXTSPLIT(J680,";")),IF(ISBLANK(H680),"",_xlfn.TEXTSPLIT(H680,";")))</f>
        <v>Garcinia kola Seeds Dried Ground</v>
      </c>
      <c r="E680" s="56" t="str">
        <f>_xlfn.TEXTJOIN(" ",TRUE,B680,F680,IF(ISBLANK(J680),"",_xlfn.TEXTSPLIT(J680,";")),IF(ISBLANK(G680),"",_xlfn.TEXTSPLIT(G680,";")))</f>
        <v>Garcinia kola Seeds Chopped Dried Ground</v>
      </c>
      <c r="G680" s="55" t="s">
        <v>26316</v>
      </c>
      <c r="H680" s="55" t="s">
        <v>25767</v>
      </c>
      <c r="I680" s="55" t="s">
        <v>6195</v>
      </c>
      <c r="J680" s="55" t="s">
        <v>3496</v>
      </c>
      <c r="R680" t="str" cm="1">
        <f t="array" ref="R680">IFERROR(INDEX(AOM[AOM], MATCH(1, (AOM[Edge_Value]=ani_diet!D680)*(AOM[Is_Ani_Diet_Ingredient]&lt;&gt;FALSE), 0)), "No Match in AOM")</f>
        <v>AOM_006104</v>
      </c>
      <c r="S680" t="str" cm="1">
        <f t="array" ref="S680">IFERROR(IF(INDEX(AOM[Scientific Name], MATCH(1, (AOM[Edge_Value]=ani_diet!D680)*(AOM[Is_Ani_Diet_Ingredient]&lt;&gt;FALSE), 0))=0, "", INDEX(AOM[Scientific Name], MATCH(1, (AOM[Edge_Value]=ani_diet!D680)*(AOM[Is_Ani_Diet_Ingredient]&lt;&gt;FALSE), 0))), "No Match in AOM")</f>
        <v>Garcinia kola</v>
      </c>
      <c r="T680" t="str" cm="1">
        <f t="array" ref="T680">IF((S680&lt;&gt;"")*(S680&lt;&gt;"No Match in AOM"),IF(J680&lt;&gt;"",_xlfn.TEXTJOIN(";",TRUE,CONCATENATE(_xlfn.TEXTSPLIT(S680,";",TRUE,FALSE)," ",J680)),S680),"")</f>
        <v>Garcinia kola Seeds</v>
      </c>
    </row>
    <row r="681" spans="1:20">
      <c r="A681" s="30" t="s">
        <v>20706</v>
      </c>
      <c r="B681" s="55" t="s">
        <v>5566</v>
      </c>
      <c r="C681" s="56" t="str">
        <f>_xlfn.TEXTJOIN(" ",TRUE,B681,IF(ISBLANK(J681),"",_xlfn.TEXTSPLIT(J681,";")))</f>
        <v>Garlic Oil</v>
      </c>
      <c r="D681" s="56" t="str">
        <f>_xlfn.TEXTJOIN(" ",TRUE,B681,IF(ISBLANK(J681),"",_xlfn.TEXTSPLIT(J681,";")),IF(ISBLANK(H681),"",_xlfn.TEXTSPLIT(H681,";")))</f>
        <v>Garlic Oil</v>
      </c>
      <c r="E681" s="56" t="str">
        <f>_xlfn.TEXTJOIN(" ",TRUE,B681,F681,IF(ISBLANK(J681),"",_xlfn.TEXTSPLIT(J681,";")),IF(ISBLANK(G681),"",_xlfn.TEXTSPLIT(G681,";")))</f>
        <v>Garlic Oil</v>
      </c>
      <c r="J681" s="55" t="s">
        <v>3475</v>
      </c>
      <c r="R681" t="str" cm="1">
        <f t="array" ref="R681">IFERROR(INDEX(AOM[AOM], MATCH(1, (AOM[Edge_Value]=ani_diet!D681)*(AOM[Is_Ani_Diet_Ingredient]&lt;&gt;FALSE), 0)), "No Match in AOM")</f>
        <v>AOM_006200</v>
      </c>
      <c r="S681" t="str" cm="1">
        <f t="array" ref="S681">IFERROR(IF(INDEX(AOM[Scientific Name], MATCH(1, (AOM[Edge_Value]=ani_diet!D681)*(AOM[Is_Ani_Diet_Ingredient]&lt;&gt;FALSE), 0))=0, "", INDEX(AOM[Scientific Name], MATCH(1, (AOM[Edge_Value]=ani_diet!D681)*(AOM[Is_Ani_Diet_Ingredient]&lt;&gt;FALSE), 0))), "No Match in AOM")</f>
        <v>Allium sativum</v>
      </c>
      <c r="T681" t="str" cm="1">
        <f t="array" ref="T681">IF((S681&lt;&gt;"")*(S681&lt;&gt;"No Match in AOM"),IF(J681&lt;&gt;"",_xlfn.TEXTJOIN(";",TRUE,CONCATENATE(_xlfn.TEXTSPLIT(S681,";",TRUE,FALSE)," ",J681)),S681),"")</f>
        <v>Allium sativum Oil</v>
      </c>
    </row>
    <row r="682" spans="1:20">
      <c r="A682" s="30" t="s">
        <v>23302</v>
      </c>
      <c r="B682" s="55" t="s">
        <v>23302</v>
      </c>
      <c r="C682" s="56" t="str">
        <f>_xlfn.TEXTJOIN(" ",TRUE,B682,IF(ISBLANK(J682),"",_xlfn.TEXTSPLIT(J682,";")))</f>
        <v>Gelatin</v>
      </c>
      <c r="D682" s="56" t="str">
        <f>_xlfn.TEXTJOIN(" ",TRUE,B682,IF(ISBLANK(J682),"",_xlfn.TEXTSPLIT(J682,";")),IF(ISBLANK(H682),"",_xlfn.TEXTSPLIT(H682,";")))</f>
        <v>Gelatin</v>
      </c>
      <c r="E682" s="56" t="str">
        <f>_xlfn.TEXTJOIN(" ",TRUE,B682,F682,IF(ISBLANK(J682),"",_xlfn.TEXTSPLIT(J682,";")),IF(ISBLANK(G682),"",_xlfn.TEXTSPLIT(G682,";")))</f>
        <v>Gelatin</v>
      </c>
      <c r="R682" t="str" cm="1">
        <f t="array" ref="R682">IFERROR(INDEX(AOM[AOM], MATCH(1, (AOM[Edge_Value]=ani_diet!D682)*(AOM[Is_Ani_Diet_Ingredient]&lt;&gt;FALSE), 0)), "No Match in AOM")</f>
        <v>AOM_001374</v>
      </c>
      <c r="S682" t="str" cm="1">
        <f t="array" ref="S682">IFERROR(IF(INDEX(AOM[Scientific Name], MATCH(1, (AOM[Edge_Value]=ani_diet!D682)*(AOM[Is_Ani_Diet_Ingredient]&lt;&gt;FALSE), 0))=0, "", INDEX(AOM[Scientific Name], MATCH(1, (AOM[Edge_Value]=ani_diet!D682)*(AOM[Is_Ani_Diet_Ingredient]&lt;&gt;FALSE), 0))), "No Match in AOM")</f>
        <v/>
      </c>
      <c r="T682" t="str" cm="1">
        <f t="array" ref="T682">IF((S682&lt;&gt;"")*(S682&lt;&gt;"No Match in AOM"),IF(J682&lt;&gt;"",_xlfn.TEXTJOIN(";",TRUE,CONCATENATE(_xlfn.TEXTSPLIT(S682,";",TRUE,FALSE)," ",J682)),S682),"")</f>
        <v/>
      </c>
    </row>
    <row r="683" spans="1:20">
      <c r="A683" s="30" t="s">
        <v>18533</v>
      </c>
      <c r="B683" s="55" t="s">
        <v>18533</v>
      </c>
      <c r="C683" s="56" t="str">
        <f>_xlfn.TEXTJOIN(" ",TRUE,B683,IF(ISBLANK(J683),"",_xlfn.TEXTSPLIT(J683,";")))</f>
        <v>Giant Snail</v>
      </c>
      <c r="D683" s="56" t="str">
        <f>_xlfn.TEXTJOIN(" ",TRUE,B683,IF(ISBLANK(J683),"",_xlfn.TEXTSPLIT(J683,";")),IF(ISBLANK(H683),"",_xlfn.TEXTSPLIT(H683,";")))</f>
        <v>Giant Snail</v>
      </c>
      <c r="E683" s="56" t="str">
        <f>_xlfn.TEXTJOIN(" ",TRUE,B683,F683,IF(ISBLANK(J683),"",_xlfn.TEXTSPLIT(J683,";")),IF(ISBLANK(G683),"",_xlfn.TEXTSPLIT(G683,";")))</f>
        <v>Giant Snail</v>
      </c>
      <c r="R683" t="str" cm="1">
        <f t="array" ref="R683">IFERROR(INDEX(AOM[AOM], MATCH(1, (AOM[Edge_Value]=ani_diet!D683)*(AOM[Is_Ani_Diet_Ingredient]&lt;&gt;FALSE), 0)), "No Match in AOM")</f>
        <v>AOM_001936</v>
      </c>
      <c r="S683" t="str" cm="1">
        <f t="array" ref="S683">IFERROR(IF(INDEX(AOM[Scientific Name], MATCH(1, (AOM[Edge_Value]=ani_diet!D683)*(AOM[Is_Ani_Diet_Ingredient]&lt;&gt;FALSE), 0))=0, "", INDEX(AOM[Scientific Name], MATCH(1, (AOM[Edge_Value]=ani_diet!D683)*(AOM[Is_Ani_Diet_Ingredient]&lt;&gt;FALSE), 0))), "No Match in AOM")</f>
        <v>Theba pisana</v>
      </c>
      <c r="T683" t="str" cm="1">
        <f t="array" ref="T683">IF((S683&lt;&gt;"")*(S683&lt;&gt;"No Match in AOM"),IF(J683&lt;&gt;"",_xlfn.TEXTJOIN(";",TRUE,CONCATENATE(_xlfn.TEXTSPLIT(S683,";",TRUE,FALSE)," ",J683)),S683),"")</f>
        <v>Theba pisana</v>
      </c>
    </row>
    <row r="684" spans="1:20">
      <c r="A684" s="30" t="s">
        <v>26383</v>
      </c>
      <c r="B684" s="55" t="s">
        <v>18533</v>
      </c>
      <c r="C684" s="56" t="str">
        <f>_xlfn.TEXTJOIN(" ",TRUE,B684,IF(ISBLANK(J684),"",_xlfn.TEXTSPLIT(J684,";")))</f>
        <v>Giant Snail</v>
      </c>
      <c r="D684" s="56" t="str">
        <f>_xlfn.TEXTJOIN(" ",TRUE,B684,IF(ISBLANK(J684),"",_xlfn.TEXTSPLIT(J684,";")),IF(ISBLANK(H684),"",_xlfn.TEXTSPLIT(H684,";")))</f>
        <v>Giant Snail Boiled Dried Ground</v>
      </c>
      <c r="E684" s="56" t="str">
        <f>_xlfn.TEXTJOIN(" ",TRUE,B684,F684,IF(ISBLANK(J684),"",_xlfn.TEXTSPLIT(J684,";")),IF(ISBLANK(G684),"",_xlfn.TEXTSPLIT(G684,";")))</f>
        <v>Giant Snail Boiled Dried Ground</v>
      </c>
      <c r="G684" s="55" t="s">
        <v>26089</v>
      </c>
      <c r="H684" s="55" t="s">
        <v>26089</v>
      </c>
      <c r="R684" t="str" cm="1">
        <f t="array" ref="R684">IFERROR(INDEX(AOM[AOM], MATCH(1, (AOM[Edge_Value]=ani_diet!D684)*(AOM[Is_Ani_Diet_Ingredient]&lt;&gt;FALSE), 0)), "No Match in AOM")</f>
        <v>AOM_001937</v>
      </c>
      <c r="S684" t="str" cm="1">
        <f t="array" ref="S684">IFERROR(IF(INDEX(AOM[Scientific Name], MATCH(1, (AOM[Edge_Value]=ani_diet!D684)*(AOM[Is_Ani_Diet_Ingredient]&lt;&gt;FALSE), 0))=0, "", INDEX(AOM[Scientific Name], MATCH(1, (AOM[Edge_Value]=ani_diet!D684)*(AOM[Is_Ani_Diet_Ingredient]&lt;&gt;FALSE), 0))), "No Match in AOM")</f>
        <v>Theba pisana</v>
      </c>
      <c r="T684" t="str" cm="1">
        <f t="array" ref="T684">IF((S684&lt;&gt;"")*(S684&lt;&gt;"No Match in AOM"),IF(J684&lt;&gt;"",_xlfn.TEXTJOIN(";",TRUE,CONCATENATE(_xlfn.TEXTSPLIT(S684,";",TRUE,FALSE)," ",J684)),S684),"")</f>
        <v>Theba pisana</v>
      </c>
    </row>
    <row r="685" spans="1:20">
      <c r="A685" s="30" t="s">
        <v>26384</v>
      </c>
      <c r="B685" s="55" t="s">
        <v>18533</v>
      </c>
      <c r="C685" s="56" t="str">
        <f>_xlfn.TEXTJOIN(" ",TRUE,B685,IF(ISBLANK(J685),"",_xlfn.TEXTSPLIT(J685,";")))</f>
        <v>Giant Snail</v>
      </c>
      <c r="D685" s="56" t="str">
        <f>_xlfn.TEXTJOIN(" ",TRUE,B685,IF(ISBLANK(J685),"",_xlfn.TEXTSPLIT(J685,";")),IF(ISBLANK(H685),"",_xlfn.TEXTSPLIT(H685,";")))</f>
        <v>Giant Snail Ground</v>
      </c>
      <c r="E685" s="56" t="str">
        <f>_xlfn.TEXTJOIN(" ",TRUE,B685,F685,IF(ISBLANK(J685),"",_xlfn.TEXTSPLIT(J685,";")),IF(ISBLANK(G685),"",_xlfn.TEXTSPLIT(G685,";")))</f>
        <v>Giant Snail Ground</v>
      </c>
      <c r="G685" s="55" t="s">
        <v>6052</v>
      </c>
      <c r="H685" s="55" t="s">
        <v>6052</v>
      </c>
      <c r="L685" s="32" t="s">
        <v>324</v>
      </c>
      <c r="R685" t="str" cm="1">
        <f t="array" ref="R685">IFERROR(INDEX(AOM[AOM], MATCH(1, (AOM[Edge_Value]=ani_diet!D685)*(AOM[Is_Ani_Diet_Ingredient]&lt;&gt;FALSE), 0)), "No Match in AOM")</f>
        <v>AOM_001113</v>
      </c>
      <c r="S685" t="str" cm="1">
        <f t="array" ref="S685">IFERROR(IF(INDEX(AOM[Scientific Name], MATCH(1, (AOM[Edge_Value]=ani_diet!D685)*(AOM[Is_Ani_Diet_Ingredient]&lt;&gt;FALSE), 0))=0, "", INDEX(AOM[Scientific Name], MATCH(1, (AOM[Edge_Value]=ani_diet!D685)*(AOM[Is_Ani_Diet_Ingredient]&lt;&gt;FALSE), 0))), "No Match in AOM")</f>
        <v>Theba pisana</v>
      </c>
      <c r="T685" t="str" cm="1">
        <f t="array" ref="T685">IF((S685&lt;&gt;"")*(S685&lt;&gt;"No Match in AOM"),IF(J685&lt;&gt;"",_xlfn.TEXTJOIN(";",TRUE,CONCATENATE(_xlfn.TEXTSPLIT(S685,";",TRUE,FALSE)," ",J685)),S685),"")</f>
        <v>Theba pisana</v>
      </c>
    </row>
    <row r="686" spans="1:20">
      <c r="A686" s="30" t="s">
        <v>26385</v>
      </c>
      <c r="B686" s="55" t="s">
        <v>23173</v>
      </c>
      <c r="C686" s="56" t="str">
        <f>_xlfn.TEXTJOIN(" ",TRUE,B686,IF(ISBLANK(J686),"",_xlfn.TEXTSPLIT(J686,";")))</f>
        <v>Gigantochloa pseudoarundinacea</v>
      </c>
      <c r="D686" s="56" t="str">
        <f>_xlfn.TEXTJOIN(" ",TRUE,B686,IF(ISBLANK(J686),"",_xlfn.TEXTSPLIT(J686,";")),IF(ISBLANK(H686),"",_xlfn.TEXTSPLIT(H686,";")))</f>
        <v>Gigantochloa pseudoarundinacea</v>
      </c>
      <c r="E686" s="56" t="str">
        <f>_xlfn.TEXTJOIN(" ",TRUE,B686,F686,IF(ISBLANK(J686),"",_xlfn.TEXTSPLIT(J686,";")),IF(ISBLANK(G686),"",_xlfn.TEXTSPLIT(G686,";")))</f>
        <v>Gigantochloa pseudoarundinacea Chopped</v>
      </c>
      <c r="G686" s="55" t="s">
        <v>6195</v>
      </c>
      <c r="R686" t="str" cm="1">
        <f t="array" ref="R686">IFERROR(INDEX(AOM[AOM], MATCH(1, (AOM[Edge_Value]=ani_diet!D686)*(AOM[Is_Ani_Diet_Ingredient]&lt;&gt;FALSE), 0)), "No Match in AOM")</f>
        <v>AOM_006375</v>
      </c>
      <c r="S686" t="str" cm="1">
        <f t="array" ref="S686">IFERROR(IF(INDEX(AOM[Scientific Name], MATCH(1, (AOM[Edge_Value]=ani_diet!D686)*(AOM[Is_Ani_Diet_Ingredient]&lt;&gt;FALSE), 0))=0, "", INDEX(AOM[Scientific Name], MATCH(1, (AOM[Edge_Value]=ani_diet!D686)*(AOM[Is_Ani_Diet_Ingredient]&lt;&gt;FALSE), 0))), "No Match in AOM")</f>
        <v>Gigantochloa pseudoarundinacea</v>
      </c>
      <c r="T686" t="str" cm="1">
        <f t="array" ref="T686">IF((S686&lt;&gt;"")*(S686&lt;&gt;"No Match in AOM"),IF(J686&lt;&gt;"",_xlfn.TEXTJOIN(";",TRUE,CONCATENATE(_xlfn.TEXTSPLIT(S686,";",TRUE,FALSE)," ",J686)),S686),"")</f>
        <v>Gigantochloa pseudoarundinacea</v>
      </c>
    </row>
    <row r="687" spans="1:20">
      <c r="A687" s="30" t="s">
        <v>7629</v>
      </c>
      <c r="B687" s="55" t="s">
        <v>22034</v>
      </c>
      <c r="C687" s="56" t="str">
        <f>_xlfn.TEXTJOIN(" ",TRUE,B687,IF(ISBLANK(J687),"",_xlfn.TEXTSPLIT(J687,";")))</f>
        <v>Gliciridia sepium</v>
      </c>
      <c r="D687" s="56" t="str">
        <f>_xlfn.TEXTJOIN(" ",TRUE,B687,IF(ISBLANK(J687),"",_xlfn.TEXTSPLIT(J687,";")),IF(ISBLANK(H687),"",_xlfn.TEXTSPLIT(H687,";")))</f>
        <v>Gliciridia sepium</v>
      </c>
      <c r="E687" s="56" t="str">
        <f>_xlfn.TEXTJOIN(" ",TRUE,B687,F687,IF(ISBLANK(J687),"",_xlfn.TEXTSPLIT(J687,";")),IF(ISBLANK(G687),"",_xlfn.TEXTSPLIT(G687,";")))</f>
        <v>Gliciridia sepium</v>
      </c>
      <c r="R687" t="str" cm="1">
        <f t="array" ref="R687">IFERROR(INDEX(AOM[AOM], MATCH(1, (AOM[Edge_Value]=ani_diet!D687)*(AOM[Is_Ani_Diet_Ingredient]&lt;&gt;FALSE), 0)), "No Match in AOM")</f>
        <v>AOM_001797</v>
      </c>
      <c r="S687" t="str" cm="1">
        <f t="array" ref="S687">IFERROR(IF(INDEX(AOM[Scientific Name], MATCH(1, (AOM[Edge_Value]=ani_diet!D687)*(AOM[Is_Ani_Diet_Ingredient]&lt;&gt;FALSE), 0))=0, "", INDEX(AOM[Scientific Name], MATCH(1, (AOM[Edge_Value]=ani_diet!D687)*(AOM[Is_Ani_Diet_Ingredient]&lt;&gt;FALSE), 0))), "No Match in AOM")</f>
        <v>Gliciridia sepium</v>
      </c>
      <c r="T687" t="str" cm="1">
        <f t="array" ref="T687">IF((S687&lt;&gt;"")*(S687&lt;&gt;"No Match in AOM"),IF(J687&lt;&gt;"",_xlfn.TEXTJOIN(";",TRUE,CONCATENATE(_xlfn.TEXTSPLIT(S687,";",TRUE,FALSE)," ",J687)),S687),"")</f>
        <v>Gliciridia sepium</v>
      </c>
    </row>
    <row r="688" spans="1:20">
      <c r="A688" s="30" t="s">
        <v>26386</v>
      </c>
      <c r="B688" s="55" t="s">
        <v>22034</v>
      </c>
      <c r="C688" s="56" t="str">
        <f>_xlfn.TEXTJOIN(" ",TRUE,B688,IF(ISBLANK(J688),"",_xlfn.TEXTSPLIT(J688,";")))</f>
        <v>Gliciridia sepium</v>
      </c>
      <c r="D688" s="56" t="str">
        <f>_xlfn.TEXTJOIN(" ",TRUE,B688,IF(ISBLANK(J688),"",_xlfn.TEXTSPLIT(J688,";")),IF(ISBLANK(H688),"",_xlfn.TEXTSPLIT(H688,";")))</f>
        <v>Gliciridia sepium Ground</v>
      </c>
      <c r="E688" s="56" t="str">
        <f>_xlfn.TEXTJOIN(" ",TRUE,B688,F688,IF(ISBLANK(J688),"",_xlfn.TEXTSPLIT(J688,";")),IF(ISBLANK(G688),"",_xlfn.TEXTSPLIT(G688,";")))</f>
        <v>Gliciridia sepium Ground</v>
      </c>
      <c r="G688" s="55" t="s">
        <v>6052</v>
      </c>
      <c r="H688" s="55" t="s">
        <v>6052</v>
      </c>
      <c r="R688" t="str" cm="1">
        <f t="array" ref="R688">IFERROR(INDEX(AOM[AOM], MATCH(1, (AOM[Edge_Value]=ani_diet!D688)*(AOM[Is_Ani_Diet_Ingredient]&lt;&gt;FALSE), 0)), "No Match in AOM")</f>
        <v>AOM_001799</v>
      </c>
      <c r="S688" t="str" cm="1">
        <f t="array" ref="S688">IFERROR(IF(INDEX(AOM[Scientific Name], MATCH(1, (AOM[Edge_Value]=ani_diet!D688)*(AOM[Is_Ani_Diet_Ingredient]&lt;&gt;FALSE), 0))=0, "", INDEX(AOM[Scientific Name], MATCH(1, (AOM[Edge_Value]=ani_diet!D688)*(AOM[Is_Ani_Diet_Ingredient]&lt;&gt;FALSE), 0))), "No Match in AOM")</f>
        <v>Gliciridia sepium</v>
      </c>
      <c r="T688" t="str" cm="1">
        <f t="array" ref="T688">IF((S688&lt;&gt;"")*(S688&lt;&gt;"No Match in AOM"),IF(J688&lt;&gt;"",_xlfn.TEXTJOIN(";",TRUE,CONCATENATE(_xlfn.TEXTSPLIT(S688,";",TRUE,FALSE)," ",J688)),S688),"")</f>
        <v>Gliciridia sepium</v>
      </c>
    </row>
    <row r="689" spans="1:20">
      <c r="A689" s="30" t="s">
        <v>26387</v>
      </c>
      <c r="B689" s="55" t="s">
        <v>22034</v>
      </c>
      <c r="C689" s="56" t="str">
        <f>_xlfn.TEXTJOIN(" ",TRUE,B689,IF(ISBLANK(J689),"",_xlfn.TEXTSPLIT(J689,";")))</f>
        <v>Gliciridia sepium Leaves</v>
      </c>
      <c r="D689" s="56" t="str">
        <f>_xlfn.TEXTJOIN(" ",TRUE,B689,IF(ISBLANK(J689),"",_xlfn.TEXTSPLIT(J689,";")),IF(ISBLANK(H689),"",_xlfn.TEXTSPLIT(H689,";")))</f>
        <v>Gliciridia sepium Leaves</v>
      </c>
      <c r="E689" s="56" t="str">
        <f>_xlfn.TEXTJOIN(" ",TRUE,B689,F689,IF(ISBLANK(J689),"",_xlfn.TEXTSPLIT(J689,";")),IF(ISBLANK(G689),"",_xlfn.TEXTSPLIT(G689,";")))</f>
        <v>Gliciridia sepium Leaves</v>
      </c>
      <c r="J689" s="55" t="s">
        <v>6187</v>
      </c>
      <c r="R689" t="str" cm="1">
        <f t="array" ref="R689">IFERROR(INDEX(AOM[AOM], MATCH(1, (AOM[Edge_Value]=ani_diet!D689)*(AOM[Is_Ani_Diet_Ingredient]&lt;&gt;FALSE), 0)), "No Match in AOM")</f>
        <v>AOM_001800</v>
      </c>
      <c r="S689" t="str" cm="1">
        <f t="array" ref="S689">IFERROR(IF(INDEX(AOM[Scientific Name], MATCH(1, (AOM[Edge_Value]=ani_diet!D689)*(AOM[Is_Ani_Diet_Ingredient]&lt;&gt;FALSE), 0))=0, "", INDEX(AOM[Scientific Name], MATCH(1, (AOM[Edge_Value]=ani_diet!D689)*(AOM[Is_Ani_Diet_Ingredient]&lt;&gt;FALSE), 0))), "No Match in AOM")</f>
        <v>Gliciridia sepium</v>
      </c>
      <c r="T689" t="str" cm="1">
        <f t="array" ref="T689">IF((S689&lt;&gt;"")*(S689&lt;&gt;"No Match in AOM"),IF(J689&lt;&gt;"",_xlfn.TEXTJOIN(";",TRUE,CONCATENATE(_xlfn.TEXTSPLIT(S689,";",TRUE,FALSE)," ",J689)),S689),"")</f>
        <v>Gliciridia sepium Leaves</v>
      </c>
    </row>
    <row r="690" spans="1:20">
      <c r="A690" s="30" t="s">
        <v>26388</v>
      </c>
      <c r="B690" s="55" t="s">
        <v>22034</v>
      </c>
      <c r="C690" s="56" t="str">
        <f>_xlfn.TEXTJOIN(" ",TRUE,B690,IF(ISBLANK(J690),"",_xlfn.TEXTSPLIT(J690,";")))</f>
        <v>Gliciridia sepium Leaves</v>
      </c>
      <c r="D690" s="56" t="str">
        <f>_xlfn.TEXTJOIN(" ",TRUE,B690,IF(ISBLANK(J690),"",_xlfn.TEXTSPLIT(J690,";")),IF(ISBLANK(H690),"",_xlfn.TEXTSPLIT(H690,";")))</f>
        <v>Gliciridia sepium Leaves Dried</v>
      </c>
      <c r="E690" s="56" t="str">
        <f>_xlfn.TEXTJOIN(" ",TRUE,B690,F690,IF(ISBLANK(J690),"",_xlfn.TEXTSPLIT(J690,";")),IF(ISBLANK(G690),"",_xlfn.TEXTSPLIT(G690,";")))</f>
        <v>Gliciridia sepium Leaves Wilted(1 day in the field) Dried (shade)</v>
      </c>
      <c r="G690" s="55" t="s">
        <v>26389</v>
      </c>
      <c r="H690" s="55" t="s">
        <v>17480</v>
      </c>
      <c r="J690" s="55" t="s">
        <v>6187</v>
      </c>
      <c r="R690" t="str" cm="1">
        <f t="array" ref="R690">IFERROR(INDEX(AOM[AOM], MATCH(1, (AOM[Edge_Value]=ani_diet!D690)*(AOM[Is_Ani_Diet_Ingredient]&lt;&gt;FALSE), 0)), "No Match in AOM")</f>
        <v>AOM_001801</v>
      </c>
      <c r="S690" t="str" cm="1">
        <f t="array" ref="S690">IFERROR(IF(INDEX(AOM[Scientific Name], MATCH(1, (AOM[Edge_Value]=ani_diet!D690)*(AOM[Is_Ani_Diet_Ingredient]&lt;&gt;FALSE), 0))=0, "", INDEX(AOM[Scientific Name], MATCH(1, (AOM[Edge_Value]=ani_diet!D690)*(AOM[Is_Ani_Diet_Ingredient]&lt;&gt;FALSE), 0))), "No Match in AOM")</f>
        <v>Gliciridia sepium</v>
      </c>
      <c r="T690" t="str" cm="1">
        <f t="array" ref="T690">IF((S690&lt;&gt;"")*(S690&lt;&gt;"No Match in AOM"),IF(J690&lt;&gt;"",_xlfn.TEXTJOIN(";",TRUE,CONCATENATE(_xlfn.TEXTSPLIT(S690,";",TRUE,FALSE)," ",J690)),S690),"")</f>
        <v>Gliciridia sepium Leaves</v>
      </c>
    </row>
    <row r="691" spans="1:20">
      <c r="A691" s="30" t="s">
        <v>26390</v>
      </c>
      <c r="B691" s="55" t="s">
        <v>22034</v>
      </c>
      <c r="C691" s="56" t="str">
        <f>_xlfn.TEXTJOIN(" ",TRUE,B691,IF(ISBLANK(J691),"",_xlfn.TEXTSPLIT(J691,";")))</f>
        <v>Gliciridia sepium Leaves</v>
      </c>
      <c r="D691" s="56" t="str">
        <f>_xlfn.TEXTJOIN(" ",TRUE,B691,IF(ISBLANK(J691),"",_xlfn.TEXTSPLIT(J691,";")),IF(ISBLANK(H691),"",_xlfn.TEXTSPLIT(H691,";")))</f>
        <v>Gliciridia sepium Leaves Dried Ground</v>
      </c>
      <c r="E691" s="56" t="str">
        <f>_xlfn.TEXTJOIN(" ",TRUE,B691,F691,IF(ISBLANK(J691),"",_xlfn.TEXTSPLIT(J691,";")),IF(ISBLANK(G691),"",_xlfn.TEXTSPLIT(G691,";")))</f>
        <v>Gliciridia sepium Leaves Dried Ground</v>
      </c>
      <c r="G691" s="55" t="s">
        <v>25767</v>
      </c>
      <c r="H691" s="55" t="s">
        <v>25767</v>
      </c>
      <c r="J691" s="55" t="s">
        <v>6187</v>
      </c>
      <c r="R691" t="str" cm="1">
        <f t="array" ref="R691">IFERROR(INDEX(AOM[AOM], MATCH(1, (AOM[Edge_Value]=ani_diet!D691)*(AOM[Is_Ani_Diet_Ingredient]&lt;&gt;FALSE), 0)), "No Match in AOM")</f>
        <v>AOM_001986</v>
      </c>
      <c r="S691" t="str" cm="1">
        <f t="array" ref="S691">IFERROR(IF(INDEX(AOM[Scientific Name], MATCH(1, (AOM[Edge_Value]=ani_diet!D691)*(AOM[Is_Ani_Diet_Ingredient]&lt;&gt;FALSE), 0))=0, "", INDEX(AOM[Scientific Name], MATCH(1, (AOM[Edge_Value]=ani_diet!D691)*(AOM[Is_Ani_Diet_Ingredient]&lt;&gt;FALSE), 0))), "No Match in AOM")</f>
        <v>Gliciridia sepium</v>
      </c>
      <c r="T691" t="str" cm="1">
        <f t="array" ref="T691">IF((S691&lt;&gt;"")*(S691&lt;&gt;"No Match in AOM"),IF(J691&lt;&gt;"",_xlfn.TEXTJOIN(";",TRUE,CONCATENATE(_xlfn.TEXTSPLIT(S691,";",TRUE,FALSE)," ",J691)),S691),"")</f>
        <v>Gliciridia sepium Leaves</v>
      </c>
    </row>
    <row r="692" spans="1:20">
      <c r="A692" s="30" t="s">
        <v>26391</v>
      </c>
      <c r="B692" s="55" t="s">
        <v>22034</v>
      </c>
      <c r="C692" s="56" t="str">
        <f>_xlfn.TEXTJOIN(" ",TRUE,B692,IF(ISBLANK(J692),"",_xlfn.TEXTSPLIT(J692,";")))</f>
        <v>Gliciridia sepium Leaves</v>
      </c>
      <c r="D692" s="56" t="str">
        <f>_xlfn.TEXTJOIN(" ",TRUE,B692,IF(ISBLANK(J692),"",_xlfn.TEXTSPLIT(J692,";")),IF(ISBLANK(H692),"",_xlfn.TEXTSPLIT(H692,";")))</f>
        <v>Gliciridia sepium Leaves Ground</v>
      </c>
      <c r="E692" s="56" t="str">
        <f>_xlfn.TEXTJOIN(" ",TRUE,B692,F692,IF(ISBLANK(J692),"",_xlfn.TEXTSPLIT(J692,";")),IF(ISBLANK(G692),"",_xlfn.TEXTSPLIT(G692,";")))</f>
        <v>Gliciridia sepium Leaves Ground</v>
      </c>
      <c r="G692" s="55" t="s">
        <v>6052</v>
      </c>
      <c r="H692" s="55" t="s">
        <v>6052</v>
      </c>
      <c r="J692" s="55" t="s">
        <v>6187</v>
      </c>
      <c r="R692" t="str" cm="1">
        <f t="array" ref="R692">IFERROR(INDEX(AOM[AOM], MATCH(1, (AOM[Edge_Value]=ani_diet!D692)*(AOM[Is_Ani_Diet_Ingredient]&lt;&gt;FALSE), 0)), "No Match in AOM")</f>
        <v>AOM_001988</v>
      </c>
      <c r="S692" t="str" cm="1">
        <f t="array" ref="S692">IFERROR(IF(INDEX(AOM[Scientific Name], MATCH(1, (AOM[Edge_Value]=ani_diet!D692)*(AOM[Is_Ani_Diet_Ingredient]&lt;&gt;FALSE), 0))=0, "", INDEX(AOM[Scientific Name], MATCH(1, (AOM[Edge_Value]=ani_diet!D692)*(AOM[Is_Ani_Diet_Ingredient]&lt;&gt;FALSE), 0))), "No Match in AOM")</f>
        <v>Gliciridia sepium</v>
      </c>
      <c r="T692" t="str" cm="1">
        <f t="array" ref="T692">IF((S692&lt;&gt;"")*(S692&lt;&gt;"No Match in AOM"),IF(J692&lt;&gt;"",_xlfn.TEXTJOIN(";",TRUE,CONCATENATE(_xlfn.TEXTSPLIT(S692,";",TRUE,FALSE)," ",J692)),S692),"")</f>
        <v>Gliciridia sepium Leaves</v>
      </c>
    </row>
    <row r="693" spans="1:20">
      <c r="A693" s="30" t="s">
        <v>26392</v>
      </c>
      <c r="B693" s="55" t="s">
        <v>22034</v>
      </c>
      <c r="C693" s="56" t="str">
        <f>_xlfn.TEXTJOIN(" ",TRUE,B693,IF(ISBLANK(J693),"",_xlfn.TEXTSPLIT(J693,";")))</f>
        <v>Gliciridia sepium Leaves</v>
      </c>
      <c r="D693" s="56" t="str">
        <f>_xlfn.TEXTJOIN(" ",TRUE,B693,IF(ISBLANK(J693),"",_xlfn.TEXTSPLIT(J693,";")),IF(ISBLANK(H693),"",_xlfn.TEXTSPLIT(H693,";")))</f>
        <v>Gliciridia sepium Leaves Wilted</v>
      </c>
      <c r="E693" s="56" t="str">
        <f>_xlfn.TEXTJOIN(" ",TRUE,B693,F693,IF(ISBLANK(J693),"",_xlfn.TEXTSPLIT(J693,";")),IF(ISBLANK(G693),"",_xlfn.TEXTSPLIT(G693,";")))</f>
        <v>Gliciridia sepium Leaves Wilted</v>
      </c>
      <c r="G693" s="55" t="s">
        <v>17481</v>
      </c>
      <c r="H693" s="55" t="s">
        <v>17481</v>
      </c>
      <c r="J693" s="55" t="s">
        <v>6187</v>
      </c>
      <c r="R693" t="str" cm="1">
        <f t="array" ref="R693">IFERROR(INDEX(AOM[AOM], MATCH(1, (AOM[Edge_Value]=ani_diet!D693)*(AOM[Is_Ani_Diet_Ingredient]&lt;&gt;FALSE), 0)), "No Match in AOM")</f>
        <v>AOM_006376</v>
      </c>
      <c r="S693" t="str" cm="1">
        <f t="array" ref="S693">IFERROR(IF(INDEX(AOM[Scientific Name], MATCH(1, (AOM[Edge_Value]=ani_diet!D693)*(AOM[Is_Ani_Diet_Ingredient]&lt;&gt;FALSE), 0))=0, "", INDEX(AOM[Scientific Name], MATCH(1, (AOM[Edge_Value]=ani_diet!D693)*(AOM[Is_Ani_Diet_Ingredient]&lt;&gt;FALSE), 0))), "No Match in AOM")</f>
        <v>Gliciridia sepium</v>
      </c>
      <c r="T693" t="str" cm="1">
        <f t="array" ref="T693">IF((S693&lt;&gt;"")*(S693&lt;&gt;"No Match in AOM"),IF(J693&lt;&gt;"",_xlfn.TEXTJOIN(";",TRUE,CONCATENATE(_xlfn.TEXTSPLIT(S693,";",TRUE,FALSE)," ",J693)),S693),"")</f>
        <v>Gliciridia sepium Leaves</v>
      </c>
    </row>
    <row r="694" spans="1:20">
      <c r="A694" s="30" t="s">
        <v>26393</v>
      </c>
      <c r="B694" s="55" t="s">
        <v>22034</v>
      </c>
      <c r="C694" s="56" t="str">
        <f>_xlfn.TEXTJOIN(" ",TRUE,B694,IF(ISBLANK(J694),"",_xlfn.TEXTSPLIT(J694,";")))</f>
        <v>Gliciridia sepium</v>
      </c>
      <c r="D694" s="56" t="str">
        <f>_xlfn.TEXTJOIN(" ",TRUE,B694,IF(ISBLANK(J694),"",_xlfn.TEXTSPLIT(J694,";")),IF(ISBLANK(H694),"",_xlfn.TEXTSPLIT(H694,";")))</f>
        <v>Gliciridia sepium Wilted</v>
      </c>
      <c r="E694" s="56" t="str">
        <f>_xlfn.TEXTJOIN(" ",TRUE,B694,F694,IF(ISBLANK(J694),"",_xlfn.TEXTSPLIT(J694,";")),IF(ISBLANK(G694),"",_xlfn.TEXTSPLIT(G694,";")))</f>
        <v>Gliciridia sepium Wilted</v>
      </c>
      <c r="G694" s="55" t="s">
        <v>17481</v>
      </c>
      <c r="H694" s="55" t="s">
        <v>17481</v>
      </c>
      <c r="R694" t="str" cm="1">
        <f t="array" ref="R694">IFERROR(INDEX(AOM[AOM], MATCH(1, (AOM[Edge_Value]=ani_diet!D694)*(AOM[Is_Ani_Diet_Ingredient]&lt;&gt;FALSE), 0)), "No Match in AOM")</f>
        <v>AOM_001798</v>
      </c>
      <c r="S694" t="str" cm="1">
        <f t="array" ref="S694">IFERROR(IF(INDEX(AOM[Scientific Name], MATCH(1, (AOM[Edge_Value]=ani_diet!D694)*(AOM[Is_Ani_Diet_Ingredient]&lt;&gt;FALSE), 0))=0, "", INDEX(AOM[Scientific Name], MATCH(1, (AOM[Edge_Value]=ani_diet!D694)*(AOM[Is_Ani_Diet_Ingredient]&lt;&gt;FALSE), 0))), "No Match in AOM")</f>
        <v>Gliciridia sepium</v>
      </c>
      <c r="T694" t="str" cm="1">
        <f t="array" ref="T694">IF((S694&lt;&gt;"")*(S694&lt;&gt;"No Match in AOM"),IF(J694&lt;&gt;"",_xlfn.TEXTJOIN(";",TRUE,CONCATENATE(_xlfn.TEXTSPLIT(S694,";",TRUE,FALSE)," ",J694)),S694),"")</f>
        <v>Gliciridia sepium</v>
      </c>
    </row>
    <row r="695" spans="1:20">
      <c r="A695" s="30" t="s">
        <v>26394</v>
      </c>
      <c r="B695" s="55" t="s">
        <v>7629</v>
      </c>
      <c r="C695" s="56" t="str">
        <f>_xlfn.TEXTJOIN(" ",TRUE,B695,IF(ISBLANK(J695),"",_xlfn.TEXTSPLIT(J695,";")))</f>
        <v>Gliricidia sepium Leaves and Soft Twig</v>
      </c>
      <c r="D695" s="56" t="str">
        <f>_xlfn.TEXTJOIN(" ",TRUE,B695,IF(ISBLANK(J695),"",_xlfn.TEXTSPLIT(J695,";")),IF(ISBLANK(H695),"",_xlfn.TEXTSPLIT(H695,";")))</f>
        <v>Gliricidia sepium Leaves and Soft Twig</v>
      </c>
      <c r="E695" s="56" t="str">
        <f>_xlfn.TEXTJOIN(" ",TRUE,B695,F695,IF(ISBLANK(J695),"",_xlfn.TEXTSPLIT(J695,";")),IF(ISBLANK(G695),"",_xlfn.TEXTSPLIT(G695,";")))</f>
        <v>Gliricidia sepium Leaves and Soft Twig Chopped</v>
      </c>
      <c r="G695" s="55" t="s">
        <v>6195</v>
      </c>
      <c r="J695" s="55" t="s">
        <v>25786</v>
      </c>
      <c r="R695" t="str" cm="1">
        <f t="array" ref="R695">IFERROR(INDEX(AOM[AOM], MATCH(1, (AOM[Edge_Value]=ani_diet!D695)*(AOM[Is_Ani_Diet_Ingredient]&lt;&gt;FALSE), 0)), "No Match in AOM")</f>
        <v>AOM_001150</v>
      </c>
      <c r="S695" t="str" cm="1">
        <f t="array" ref="S695">IFERROR(IF(INDEX(AOM[Scientific Name], MATCH(1, (AOM[Edge_Value]=ani_diet!D695)*(AOM[Is_Ani_Diet_Ingredient]&lt;&gt;FALSE), 0))=0, "", INDEX(AOM[Scientific Name], MATCH(1, (AOM[Edge_Value]=ani_diet!D695)*(AOM[Is_Ani_Diet_Ingredient]&lt;&gt;FALSE), 0))), "No Match in AOM")</f>
        <v>Gliricidia sepium</v>
      </c>
      <c r="T695" t="str" cm="1">
        <f t="array" ref="T695">IF((S695&lt;&gt;"")*(S695&lt;&gt;"No Match in AOM"),IF(J695&lt;&gt;"",_xlfn.TEXTJOIN(";",TRUE,CONCATENATE(_xlfn.TEXTSPLIT(S695,";",TRUE,FALSE)," ",J695)),S695),"")</f>
        <v>Gliricidia sepium Leaves and Soft Twig</v>
      </c>
    </row>
    <row r="696" spans="1:20">
      <c r="A696" s="30" t="s">
        <v>26395</v>
      </c>
      <c r="B696" s="55" t="s">
        <v>7629</v>
      </c>
      <c r="C696" s="56" t="str">
        <f>_xlfn.TEXTJOIN(" ",TRUE,B696,IF(ISBLANK(J696),"",_xlfn.TEXTSPLIT(J696,";")))</f>
        <v>Gliricidia sepium Leaves and Soft Twig</v>
      </c>
      <c r="D696" s="56" t="str">
        <f>_xlfn.TEXTJOIN(" ",TRUE,B696,IF(ISBLANK(J696),"",_xlfn.TEXTSPLIT(J696,";")),IF(ISBLANK(H696),"",_xlfn.TEXTSPLIT(H696,";")))</f>
        <v>Gliricidia sepium Leaves and Soft Twig</v>
      </c>
      <c r="E696" s="56" t="str">
        <f>_xlfn.TEXTJOIN(" ",TRUE,B696,F696,IF(ISBLANK(J696),"",_xlfn.TEXTSPLIT(J696,";")),IF(ISBLANK(G696),"",_xlfn.TEXTSPLIT(G696,";")))</f>
        <v>Gliricidia sepium Leaves and Soft Twig</v>
      </c>
      <c r="J696" s="55" t="s">
        <v>25786</v>
      </c>
      <c r="R696" t="str" cm="1">
        <f t="array" ref="R696">IFERROR(INDEX(AOM[AOM], MATCH(1, (AOM[Edge_Value]=ani_diet!D696)*(AOM[Is_Ani_Diet_Ingredient]&lt;&gt;FALSE), 0)), "No Match in AOM")</f>
        <v>AOM_001150</v>
      </c>
      <c r="S696" t="str" cm="1">
        <f t="array" ref="S696">IFERROR(IF(INDEX(AOM[Scientific Name], MATCH(1, (AOM[Edge_Value]=ani_diet!D696)*(AOM[Is_Ani_Diet_Ingredient]&lt;&gt;FALSE), 0))=0, "", INDEX(AOM[Scientific Name], MATCH(1, (AOM[Edge_Value]=ani_diet!D696)*(AOM[Is_Ani_Diet_Ingredient]&lt;&gt;FALSE), 0))), "No Match in AOM")</f>
        <v>Gliricidia sepium</v>
      </c>
      <c r="T696" t="str" cm="1">
        <f t="array" ref="T696">IF((S696&lt;&gt;"")*(S696&lt;&gt;"No Match in AOM"),IF(J696&lt;&gt;"",_xlfn.TEXTJOIN(";",TRUE,CONCATENATE(_xlfn.TEXTSPLIT(S696,";",TRUE,FALSE)," ",J696)),S696),"")</f>
        <v>Gliricidia sepium Leaves and Soft Twig</v>
      </c>
    </row>
    <row r="697" spans="1:20">
      <c r="A697" s="30" t="s">
        <v>26396</v>
      </c>
      <c r="B697" s="55" t="s">
        <v>23336</v>
      </c>
      <c r="C697" s="56" t="str">
        <f>_xlfn.TEXTJOIN(" ",TRUE,B697,IF(ISBLANK(J697),"",_xlfn.TEXTSPLIT(J697,";")))</f>
        <v>Glycerol</v>
      </c>
      <c r="D697" s="56" t="str">
        <f>_xlfn.TEXTJOIN(" ",TRUE,B697,IF(ISBLANK(J697),"",_xlfn.TEXTSPLIT(J697,";")),IF(ISBLANK(H697),"",_xlfn.TEXTSPLIT(H697,";")))</f>
        <v>Glycerol</v>
      </c>
      <c r="E697" s="56" t="str">
        <f>_xlfn.TEXTJOIN(" ",TRUE,B697,F697,IF(ISBLANK(J697),"",_xlfn.TEXTSPLIT(J697,";")),IF(ISBLANK(G697),"",_xlfn.TEXTSPLIT(G697,";")))</f>
        <v>Glycerol</v>
      </c>
      <c r="R697" t="str" cm="1">
        <f t="array" ref="R697">IFERROR(INDEX(AOM[AOM], MATCH(1, (AOM[Edge_Value]=ani_diet!D697)*(AOM[Is_Ani_Diet_Ingredient]&lt;&gt;FALSE), 0)), "No Match in AOM")</f>
        <v>AOM_001866</v>
      </c>
      <c r="S697" t="str" cm="1">
        <f t="array" ref="S697">IFERROR(IF(INDEX(AOM[Scientific Name], MATCH(1, (AOM[Edge_Value]=ani_diet!D697)*(AOM[Is_Ani_Diet_Ingredient]&lt;&gt;FALSE), 0))=0, "", INDEX(AOM[Scientific Name], MATCH(1, (AOM[Edge_Value]=ani_diet!D697)*(AOM[Is_Ani_Diet_Ingredient]&lt;&gt;FALSE), 0))), "No Match in AOM")</f>
        <v/>
      </c>
      <c r="T697" t="str" cm="1">
        <f t="array" ref="T697">IF((S697&lt;&gt;"")*(S697&lt;&gt;"No Match in AOM"),IF(J697&lt;&gt;"",_xlfn.TEXTJOIN(";",TRUE,CONCATENATE(_xlfn.TEXTSPLIT(S697,";",TRUE,FALSE)," ",J697)),S697),"")</f>
        <v/>
      </c>
    </row>
    <row r="698" spans="1:20">
      <c r="A698" s="30" t="s">
        <v>10139</v>
      </c>
      <c r="B698" s="55" t="s">
        <v>10139</v>
      </c>
      <c r="C698" s="56" t="str">
        <f>_xlfn.TEXTJOIN(" ",TRUE,B698,IF(ISBLANK(J698),"",_xlfn.TEXTSPLIT(J698,";")))</f>
        <v>Gmelina arborea</v>
      </c>
      <c r="D698" s="56" t="str">
        <f>_xlfn.TEXTJOIN(" ",TRUE,B698,IF(ISBLANK(J698),"",_xlfn.TEXTSPLIT(J698,";")),IF(ISBLANK(H698),"",_xlfn.TEXTSPLIT(H698,";")))</f>
        <v>Gmelina arborea</v>
      </c>
      <c r="E698" s="56" t="str">
        <f>_xlfn.TEXTJOIN(" ",TRUE,B698,F698,IF(ISBLANK(J698),"",_xlfn.TEXTSPLIT(J698,";")),IF(ISBLANK(G698),"",_xlfn.TEXTSPLIT(G698,";")))</f>
        <v>Gmelina arborea</v>
      </c>
      <c r="R698" t="str" cm="1">
        <f t="array" ref="R698">IFERROR(INDEX(AOM[AOM], MATCH(1, (AOM[Edge_Value]=ani_diet!D698)*(AOM[Is_Ani_Diet_Ingredient]&lt;&gt;FALSE), 0)), "No Match in AOM")</f>
        <v>AOM_001151</v>
      </c>
      <c r="S698" t="str" cm="1">
        <f t="array" ref="S698">IFERROR(IF(INDEX(AOM[Scientific Name], MATCH(1, (AOM[Edge_Value]=ani_diet!D698)*(AOM[Is_Ani_Diet_Ingredient]&lt;&gt;FALSE), 0))=0, "", INDEX(AOM[Scientific Name], MATCH(1, (AOM[Edge_Value]=ani_diet!D698)*(AOM[Is_Ani_Diet_Ingredient]&lt;&gt;FALSE), 0))), "No Match in AOM")</f>
        <v>Gmelina arborea</v>
      </c>
      <c r="T698" t="str" cm="1">
        <f t="array" ref="T698">IF((S698&lt;&gt;"")*(S698&lt;&gt;"No Match in AOM"),IF(J698&lt;&gt;"",_xlfn.TEXTJOIN(";",TRUE,CONCATENATE(_xlfn.TEXTSPLIT(S698,";",TRUE,FALSE)," ",J698)),S698),"")</f>
        <v>Gmelina arborea</v>
      </c>
    </row>
    <row r="699" spans="1:20">
      <c r="A699" s="30" t="s">
        <v>26397</v>
      </c>
      <c r="B699" s="55" t="s">
        <v>10139</v>
      </c>
      <c r="C699" s="56" t="str">
        <f>_xlfn.TEXTJOIN(" ",TRUE,B699,IF(ISBLANK(J699),"",_xlfn.TEXTSPLIT(J699,";")))</f>
        <v>Gmelina arborea</v>
      </c>
      <c r="D699" s="56" t="str">
        <f>_xlfn.TEXTJOIN(" ",TRUE,B699,IF(ISBLANK(J699),"",_xlfn.TEXTSPLIT(J699,";")),IF(ISBLANK(H699),"",_xlfn.TEXTSPLIT(H699,";")))</f>
        <v>Gmelina arborea Dried</v>
      </c>
      <c r="E699" s="56" t="str">
        <f>_xlfn.TEXTJOIN(" ",TRUE,B699,F699,IF(ISBLANK(J699),"",_xlfn.TEXTSPLIT(J699,";")),IF(ISBLANK(G699),"",_xlfn.TEXTSPLIT(G699,";")))</f>
        <v>Gmelina arborea Dried</v>
      </c>
      <c r="G699" s="55" t="s">
        <v>17480</v>
      </c>
      <c r="H699" s="55" t="s">
        <v>17480</v>
      </c>
      <c r="R699" t="str" cm="1">
        <f t="array" ref="R699">IFERROR(INDEX(AOM[AOM], MATCH(1, (AOM[Edge_Value]=ani_diet!D699)*(AOM[Is_Ani_Diet_Ingredient]&lt;&gt;FALSE), 0)), "No Match in AOM")</f>
        <v>AOM_006107</v>
      </c>
      <c r="S699" t="str" cm="1">
        <f t="array" ref="S699">IFERROR(IF(INDEX(AOM[Scientific Name], MATCH(1, (AOM[Edge_Value]=ani_diet!D699)*(AOM[Is_Ani_Diet_Ingredient]&lt;&gt;FALSE), 0))=0, "", INDEX(AOM[Scientific Name], MATCH(1, (AOM[Edge_Value]=ani_diet!D699)*(AOM[Is_Ani_Diet_Ingredient]&lt;&gt;FALSE), 0))), "No Match in AOM")</f>
        <v>Gmelina arborea</v>
      </c>
      <c r="T699" t="str" cm="1">
        <f t="array" ref="T699">IF((S699&lt;&gt;"")*(S699&lt;&gt;"No Match in AOM"),IF(J699&lt;&gt;"",_xlfn.TEXTJOIN(";",TRUE,CONCATENATE(_xlfn.TEXTSPLIT(S699,";",TRUE,FALSE)," ",J699)),S699),"")</f>
        <v>Gmelina arborea</v>
      </c>
    </row>
    <row r="700" spans="1:20">
      <c r="A700" s="30" t="s">
        <v>26398</v>
      </c>
      <c r="B700" s="55" t="s">
        <v>10139</v>
      </c>
      <c r="C700" s="56" t="str">
        <f>_xlfn.TEXTJOIN(" ",TRUE,B700,IF(ISBLANK(J700),"",_xlfn.TEXTSPLIT(J700,";")))</f>
        <v>Gmelina arborea Leaves</v>
      </c>
      <c r="D700" s="56" t="str">
        <f>_xlfn.TEXTJOIN(" ",TRUE,B700,IF(ISBLANK(J700),"",_xlfn.TEXTSPLIT(J700,";")),IF(ISBLANK(H700),"",_xlfn.TEXTSPLIT(H700,";")))</f>
        <v>Gmelina arborea Leaves</v>
      </c>
      <c r="E700" s="56" t="str">
        <f>_xlfn.TEXTJOIN(" ",TRUE,B700,F700,IF(ISBLANK(J700),"",_xlfn.TEXTSPLIT(J700,";")),IF(ISBLANK(G700),"",_xlfn.TEXTSPLIT(G700,";")))</f>
        <v>Gmelina arborea Leaves</v>
      </c>
      <c r="J700" s="55" t="s">
        <v>6187</v>
      </c>
      <c r="R700" t="str" cm="1">
        <f t="array" ref="R700">IFERROR(INDEX(AOM[AOM], MATCH(1, (AOM[Edge_Value]=ani_diet!D700)*(AOM[Is_Ani_Diet_Ingredient]&lt;&gt;FALSE), 0)), "No Match in AOM")</f>
        <v>AOM_003083</v>
      </c>
      <c r="S700" t="str" cm="1">
        <f t="array" ref="S700">IFERROR(IF(INDEX(AOM[Scientific Name], MATCH(1, (AOM[Edge_Value]=ani_diet!D700)*(AOM[Is_Ani_Diet_Ingredient]&lt;&gt;FALSE), 0))=0, "", INDEX(AOM[Scientific Name], MATCH(1, (AOM[Edge_Value]=ani_diet!D700)*(AOM[Is_Ani_Diet_Ingredient]&lt;&gt;FALSE), 0))), "No Match in AOM")</f>
        <v>Gmelina arborea</v>
      </c>
      <c r="T700" t="str" cm="1">
        <f t="array" ref="T700">IF((S700&lt;&gt;"")*(S700&lt;&gt;"No Match in AOM"),IF(J700&lt;&gt;"",_xlfn.TEXTJOIN(";",TRUE,CONCATENATE(_xlfn.TEXTSPLIT(S700,";",TRUE,FALSE)," ",J700)),S700),"")</f>
        <v>Gmelina arborea Leaves</v>
      </c>
    </row>
    <row r="701" spans="1:20">
      <c r="A701" s="30" t="s">
        <v>26399</v>
      </c>
      <c r="B701" s="55" t="s">
        <v>10139</v>
      </c>
      <c r="C701" s="56" t="str">
        <f>_xlfn.TEXTJOIN(" ",TRUE,B701,IF(ISBLANK(J701),"",_xlfn.TEXTSPLIT(J701,";")))</f>
        <v>Gmelina arborea Leaves</v>
      </c>
      <c r="D701" s="56" t="str">
        <f>_xlfn.TEXTJOIN(" ",TRUE,B701,IF(ISBLANK(J701),"",_xlfn.TEXTSPLIT(J701,";")),IF(ISBLANK(H701),"",_xlfn.TEXTSPLIT(H701,";")))</f>
        <v>Gmelina arborea Leaves Dried Ground</v>
      </c>
      <c r="E701" s="56" t="str">
        <f>_xlfn.TEXTJOIN(" ",TRUE,B701,F701,IF(ISBLANK(J701),"",_xlfn.TEXTSPLIT(J701,";")),IF(ISBLANK(G701),"",_xlfn.TEXTSPLIT(G701,";")))</f>
        <v>Gmelina arborea Leaves Dried Ground</v>
      </c>
      <c r="G701" s="55" t="s">
        <v>25767</v>
      </c>
      <c r="H701" s="55" t="s">
        <v>25767</v>
      </c>
      <c r="J701" s="55" t="s">
        <v>6187</v>
      </c>
      <c r="L701" s="32" t="s">
        <v>324</v>
      </c>
      <c r="N701" t="s">
        <v>2558</v>
      </c>
      <c r="O701" t="s">
        <v>2529</v>
      </c>
      <c r="P701" t="s">
        <v>26400</v>
      </c>
      <c r="Q701" t="s">
        <v>26401</v>
      </c>
      <c r="R701" t="str" cm="1">
        <f t="array" ref="R701">IFERROR(INDEX(AOM[AOM], MATCH(1, (AOM[Edge_Value]=ani_diet!D701)*(AOM[Is_Ani_Diet_Ingredient]&lt;&gt;FALSE), 0)), "No Match in AOM")</f>
        <v>AOM_006105</v>
      </c>
      <c r="S701" t="str" cm="1">
        <f t="array" ref="S701">IFERROR(IF(INDEX(AOM[Scientific Name], MATCH(1, (AOM[Edge_Value]=ani_diet!D701)*(AOM[Is_Ani_Diet_Ingredient]&lt;&gt;FALSE), 0))=0, "", INDEX(AOM[Scientific Name], MATCH(1, (AOM[Edge_Value]=ani_diet!D701)*(AOM[Is_Ani_Diet_Ingredient]&lt;&gt;FALSE), 0))), "No Match in AOM")</f>
        <v>Gmelina arborea</v>
      </c>
      <c r="T701" t="str" cm="1">
        <f t="array" ref="T701">IF((S701&lt;&gt;"")*(S701&lt;&gt;"No Match in AOM"),IF(J701&lt;&gt;"",_xlfn.TEXTJOIN(";",TRUE,CONCATENATE(_xlfn.TEXTSPLIT(S701,";",TRUE,FALSE)," ",J701)),S701),"")</f>
        <v>Gmelina arborea Leaves</v>
      </c>
    </row>
    <row r="702" spans="1:20">
      <c r="A702" s="30" t="s">
        <v>26402</v>
      </c>
      <c r="B702" s="55" t="s">
        <v>10139</v>
      </c>
      <c r="C702" s="56" t="str">
        <f>_xlfn.TEXTJOIN(" ",TRUE,B702,IF(ISBLANK(J702),"",_xlfn.TEXTSPLIT(J702,";")))</f>
        <v>Gmelina arborea Leaves</v>
      </c>
      <c r="D702" s="56" t="str">
        <f>_xlfn.TEXTJOIN(" ",TRUE,B702,IF(ISBLANK(J702),"",_xlfn.TEXTSPLIT(J702,";")),IF(ISBLANK(H702),"",_xlfn.TEXTSPLIT(H702,";")))</f>
        <v>Gmelina arborea Leaves Ground</v>
      </c>
      <c r="E702" s="56" t="str">
        <f>_xlfn.TEXTJOIN(" ",TRUE,B702,F702,IF(ISBLANK(J702),"",_xlfn.TEXTSPLIT(J702,";")),IF(ISBLANK(G702),"",_xlfn.TEXTSPLIT(G702,";")))</f>
        <v>Gmelina arborea Leaves Meal</v>
      </c>
      <c r="G702" s="55" t="s">
        <v>25824</v>
      </c>
      <c r="H702" s="55" t="s">
        <v>6052</v>
      </c>
      <c r="J702" s="55" t="s">
        <v>6187</v>
      </c>
      <c r="L702" s="32" t="s">
        <v>324</v>
      </c>
      <c r="N702" t="s">
        <v>2553</v>
      </c>
      <c r="O702" t="s">
        <v>2524</v>
      </c>
      <c r="P702" t="s">
        <v>26403</v>
      </c>
      <c r="Q702" t="s">
        <v>26404</v>
      </c>
      <c r="R702" t="str" cm="1">
        <f t="array" ref="R702">IFERROR(INDEX(AOM[AOM], MATCH(1, (AOM[Edge_Value]=ani_diet!D702)*(AOM[Is_Ani_Diet_Ingredient]&lt;&gt;FALSE), 0)), "No Match in AOM")</f>
        <v>AOM_000709</v>
      </c>
      <c r="S702" t="str" cm="1">
        <f t="array" ref="S702">IFERROR(IF(INDEX(AOM[Scientific Name], MATCH(1, (AOM[Edge_Value]=ani_diet!D702)*(AOM[Is_Ani_Diet_Ingredient]&lt;&gt;FALSE), 0))=0, "", INDEX(AOM[Scientific Name], MATCH(1, (AOM[Edge_Value]=ani_diet!D702)*(AOM[Is_Ani_Diet_Ingredient]&lt;&gt;FALSE), 0))), "No Match in AOM")</f>
        <v>Gmelina arborea</v>
      </c>
      <c r="T702" t="str" cm="1">
        <f t="array" ref="T702">IF((S702&lt;&gt;"")*(S702&lt;&gt;"No Match in AOM"),IF(J702&lt;&gt;"",_xlfn.TEXTJOIN(";",TRUE,CONCATENATE(_xlfn.TEXTSPLIT(S702,";",TRUE,FALSE)," ",J702)),S702),"")</f>
        <v>Gmelina arborea Leaves</v>
      </c>
    </row>
    <row r="703" spans="1:20">
      <c r="A703" s="30" t="s">
        <v>26405</v>
      </c>
      <c r="B703" s="55" t="s">
        <v>10139</v>
      </c>
      <c r="C703" s="56" t="str">
        <f>_xlfn.TEXTJOIN(" ",TRUE,B703,IF(ISBLANK(J703),"",_xlfn.TEXTSPLIT(J703,";")))</f>
        <v>Gmelina arborea Leaves</v>
      </c>
      <c r="D703" s="56" t="str">
        <f>_xlfn.TEXTJOIN(" ",TRUE,B703,IF(ISBLANK(J703),"",_xlfn.TEXTSPLIT(J703,";")),IF(ISBLANK(H703),"",_xlfn.TEXTSPLIT(H703,";")))</f>
        <v>Gmelina arborea Leaves Wilted</v>
      </c>
      <c r="E703" s="56" t="str">
        <f>_xlfn.TEXTJOIN(" ",TRUE,B703,F703,IF(ISBLANK(J703),"",_xlfn.TEXTSPLIT(J703,";")),IF(ISBLANK(G703),"",_xlfn.TEXTSPLIT(G703,";")))</f>
        <v>Gmelina arborea Leaves Wilted</v>
      </c>
      <c r="G703" s="55" t="s">
        <v>17481</v>
      </c>
      <c r="H703" s="55" t="s">
        <v>17481</v>
      </c>
      <c r="J703" s="55" t="s">
        <v>6187</v>
      </c>
      <c r="R703" t="str" cm="1">
        <f t="array" ref="R703">IFERROR(INDEX(AOM[AOM], MATCH(1, (AOM[Edge_Value]=ani_diet!D703)*(AOM[Is_Ani_Diet_Ingredient]&lt;&gt;FALSE), 0)), "No Match in AOM")</f>
        <v>AOM_006106</v>
      </c>
      <c r="S703" t="str" cm="1">
        <f t="array" ref="S703">IFERROR(IF(INDEX(AOM[Scientific Name], MATCH(1, (AOM[Edge_Value]=ani_diet!D703)*(AOM[Is_Ani_Diet_Ingredient]&lt;&gt;FALSE), 0))=0, "", INDEX(AOM[Scientific Name], MATCH(1, (AOM[Edge_Value]=ani_diet!D703)*(AOM[Is_Ani_Diet_Ingredient]&lt;&gt;FALSE), 0))), "No Match in AOM")</f>
        <v>Gmelina arborea</v>
      </c>
      <c r="T703" t="str" cm="1">
        <f t="array" ref="T703">IF((S703&lt;&gt;"")*(S703&lt;&gt;"No Match in AOM"),IF(J703&lt;&gt;"",_xlfn.TEXTJOIN(";",TRUE,CONCATENATE(_xlfn.TEXTSPLIT(S703,";",TRUE,FALSE)," ",J703)),S703),"")</f>
        <v>Gmelina arborea Leaves</v>
      </c>
    </row>
    <row r="704" spans="1:20">
      <c r="A704" s="30" t="s">
        <v>19312</v>
      </c>
      <c r="B704" s="55" t="s">
        <v>4522</v>
      </c>
      <c r="C704" s="56" t="str">
        <f>_xlfn.TEXTJOIN(" ",TRUE,B704,IF(ISBLANK(J704),"",_xlfn.TEXTSPLIT(J704,";")))</f>
        <v>Grape Seeds</v>
      </c>
      <c r="D704" s="56" t="str">
        <f>_xlfn.TEXTJOIN(" ",TRUE,B704,IF(ISBLANK(J704),"",_xlfn.TEXTSPLIT(J704,";")),IF(ISBLANK(H704),"",_xlfn.TEXTSPLIT(H704,";")))</f>
        <v>Grape Seeds</v>
      </c>
      <c r="E704" s="56" t="str">
        <f>_xlfn.TEXTJOIN(" ",TRUE,B704,F704,IF(ISBLANK(J704),"",_xlfn.TEXTSPLIT(J704,";")),IF(ISBLANK(G704),"",_xlfn.TEXTSPLIT(G704,";")))</f>
        <v>Grape Seeds</v>
      </c>
      <c r="J704" s="55" t="s">
        <v>3496</v>
      </c>
      <c r="R704" t="str" cm="1">
        <f t="array" ref="R704">IFERROR(INDEX(AOM[AOM], MATCH(1, (AOM[Edge_Value]=ani_diet!D704)*(AOM[Is_Ani_Diet_Ingredient]&lt;&gt;FALSE), 0)), "No Match in AOM")</f>
        <v>AOM_003596</v>
      </c>
      <c r="S704" t="str" cm="1">
        <f t="array" ref="S704">IFERROR(IF(INDEX(AOM[Scientific Name], MATCH(1, (AOM[Edge_Value]=ani_diet!D704)*(AOM[Is_Ani_Diet_Ingredient]&lt;&gt;FALSE), 0))=0, "", INDEX(AOM[Scientific Name], MATCH(1, (AOM[Edge_Value]=ani_diet!D704)*(AOM[Is_Ani_Diet_Ingredient]&lt;&gt;FALSE), 0))), "No Match in AOM")</f>
        <v>Vitis vinifera</v>
      </c>
      <c r="T704" t="str" cm="1">
        <f t="array" ref="T704">IF((S704&lt;&gt;"")*(S704&lt;&gt;"No Match in AOM"),IF(J704&lt;&gt;"",_xlfn.TEXTJOIN(";",TRUE,CONCATENATE(_xlfn.TEXTSPLIT(S704,";",TRUE,FALSE)," ",J704)),S704),"")</f>
        <v>Vitis vinifera Seeds</v>
      </c>
    </row>
    <row r="705" spans="1:20">
      <c r="A705" s="30" t="s">
        <v>21122</v>
      </c>
      <c r="B705" s="55" t="s">
        <v>12869</v>
      </c>
      <c r="C705" s="56" t="str">
        <f>_xlfn.TEXTJOIN(" ",TRUE,B705,IF(ISBLANK(J705),"",_xlfn.TEXTSPLIT(J705,";")))</f>
        <v>Grass</v>
      </c>
      <c r="D705" s="56" t="str">
        <f>_xlfn.TEXTJOIN(" ",TRUE,B705,IF(ISBLANK(J705),"",_xlfn.TEXTSPLIT(J705,";")),IF(ISBLANK(H705),"",_xlfn.TEXTSPLIT(H705,";")))</f>
        <v>Grass Dried</v>
      </c>
      <c r="E705" s="56" t="str">
        <f>_xlfn.TEXTJOIN(" ",TRUE,B705,F705,IF(ISBLANK(J705),"",_xlfn.TEXTSPLIT(J705,";")),IF(ISBLANK(G705),"",_xlfn.TEXTSPLIT(G705,";")))</f>
        <v>Grass Dried</v>
      </c>
      <c r="G705" s="55" t="s">
        <v>17480</v>
      </c>
      <c r="H705" s="55" t="s">
        <v>17480</v>
      </c>
      <c r="L705" s="32" t="s">
        <v>324</v>
      </c>
      <c r="N705" t="s">
        <v>2548</v>
      </c>
      <c r="O705" t="s">
        <v>2519</v>
      </c>
      <c r="P705" t="s">
        <v>2548</v>
      </c>
      <c r="Q705" t="s">
        <v>2519</v>
      </c>
      <c r="R705" t="str" cm="1">
        <f t="array" ref="R705">IFERROR(INDEX(AOM[AOM], MATCH(1, (AOM[Edge_Value]=ani_diet!D705)*(AOM[Is_Ani_Diet_Ingredient]&lt;&gt;FALSE), 0)), "No Match in AOM")</f>
        <v>AOM_001809</v>
      </c>
      <c r="S705" t="str" cm="1">
        <f t="array" ref="S705">IFERROR(IF(INDEX(AOM[Scientific Name], MATCH(1, (AOM[Edge_Value]=ani_diet!D705)*(AOM[Is_Ani_Diet_Ingredient]&lt;&gt;FALSE), 0))=0, "", INDEX(AOM[Scientific Name], MATCH(1, (AOM[Edge_Value]=ani_diet!D705)*(AOM[Is_Ani_Diet_Ingredient]&lt;&gt;FALSE), 0))), "No Match in AOM")</f>
        <v/>
      </c>
      <c r="T705" t="str" cm="1">
        <f t="array" ref="T705">IF((S705&lt;&gt;"")*(S705&lt;&gt;"No Match in AOM"),IF(J705&lt;&gt;"",_xlfn.TEXTJOIN(";",TRUE,CONCATENATE(_xlfn.TEXTSPLIT(S705,";",TRUE,FALSE)," ",J705)),S705),"")</f>
        <v/>
      </c>
    </row>
    <row r="706" spans="1:20">
      <c r="A706" s="30" t="s">
        <v>26406</v>
      </c>
      <c r="B706" s="55" t="s">
        <v>12869</v>
      </c>
      <c r="C706" s="56" t="str">
        <f>_xlfn.TEXTJOIN(" ",TRUE,B706,IF(ISBLANK(J706),"",_xlfn.TEXTSPLIT(J706,";")))</f>
        <v>Grass</v>
      </c>
      <c r="D706" s="56" t="str">
        <f>_xlfn.TEXTJOIN(" ",TRUE,B706,IF(ISBLANK(J706),"",_xlfn.TEXTSPLIT(J706,";")),IF(ISBLANK(H706),"",_xlfn.TEXTSPLIT(H706,";")))</f>
        <v>Grass Dried</v>
      </c>
      <c r="E706" s="56" t="str">
        <f>_xlfn.TEXTJOIN(" ",TRUE,B706,F706,IF(ISBLANK(J706),"",_xlfn.TEXTSPLIT(J706,";")),IF(ISBLANK(G706),"",_xlfn.TEXTSPLIT(G706,";")))</f>
        <v>Grass Dried Chopped</v>
      </c>
      <c r="G706" s="55" t="s">
        <v>26217</v>
      </c>
      <c r="H706" s="55" t="s">
        <v>17480</v>
      </c>
      <c r="I706" s="55" t="s">
        <v>6195</v>
      </c>
      <c r="R706" t="str" cm="1">
        <f t="array" ref="R706">IFERROR(INDEX(AOM[AOM], MATCH(1, (AOM[Edge_Value]=ani_diet!D706)*(AOM[Is_Ani_Diet_Ingredient]&lt;&gt;FALSE), 0)), "No Match in AOM")</f>
        <v>AOM_001809</v>
      </c>
      <c r="S706" t="str" cm="1">
        <f t="array" ref="S706">IFERROR(IF(INDEX(AOM[Scientific Name], MATCH(1, (AOM[Edge_Value]=ani_diet!D706)*(AOM[Is_Ani_Diet_Ingredient]&lt;&gt;FALSE), 0))=0, "", INDEX(AOM[Scientific Name], MATCH(1, (AOM[Edge_Value]=ani_diet!D706)*(AOM[Is_Ani_Diet_Ingredient]&lt;&gt;FALSE), 0))), "No Match in AOM")</f>
        <v/>
      </c>
      <c r="T706" t="str" cm="1">
        <f t="array" ref="T706">IF((S706&lt;&gt;"")*(S706&lt;&gt;"No Match in AOM"),IF(J706&lt;&gt;"",_xlfn.TEXTJOIN(";",TRUE,CONCATENATE(_xlfn.TEXTSPLIT(S706,";",TRUE,FALSE)," ",J706)),S706),"")</f>
        <v/>
      </c>
    </row>
    <row r="707" spans="1:20">
      <c r="A707" s="30" t="s">
        <v>26407</v>
      </c>
      <c r="B707" s="55" t="s">
        <v>12869</v>
      </c>
      <c r="C707" s="56" t="str">
        <f>_xlfn.TEXTJOIN(" ",TRUE,B707,IF(ISBLANK(J707),"",_xlfn.TEXTSPLIT(J707,";")))</f>
        <v>Grass</v>
      </c>
      <c r="D707" s="56" t="str">
        <f>_xlfn.TEXTJOIN(" ",TRUE,B707,IF(ISBLANK(J707),"",_xlfn.TEXTSPLIT(J707,";")),IF(ISBLANK(H707),"",_xlfn.TEXTSPLIT(H707,";")))</f>
        <v>Grass Dried</v>
      </c>
      <c r="E707" s="56" t="str">
        <f>_xlfn.TEXTJOIN(" ",TRUE,B707,F707,IF(ISBLANK(J707),"",_xlfn.TEXTSPLIT(J707,";")),IF(ISBLANK(G707),"",_xlfn.TEXTSPLIT(G707,";")))</f>
        <v>Grass Local Dried</v>
      </c>
      <c r="F707" s="55" t="s">
        <v>6526</v>
      </c>
      <c r="G707" s="55" t="s">
        <v>17480</v>
      </c>
      <c r="H707" s="55" t="s">
        <v>17480</v>
      </c>
      <c r="R707" t="str" cm="1">
        <f t="array" ref="R707">IFERROR(INDEX(AOM[AOM], MATCH(1, (AOM[Edge_Value]=ani_diet!D707)*(AOM[Is_Ani_Diet_Ingredient]&lt;&gt;FALSE), 0)), "No Match in AOM")</f>
        <v>AOM_001809</v>
      </c>
      <c r="S707" t="str" cm="1">
        <f t="array" ref="S707">IFERROR(IF(INDEX(AOM[Scientific Name], MATCH(1, (AOM[Edge_Value]=ani_diet!D707)*(AOM[Is_Ani_Diet_Ingredient]&lt;&gt;FALSE), 0))=0, "", INDEX(AOM[Scientific Name], MATCH(1, (AOM[Edge_Value]=ani_diet!D707)*(AOM[Is_Ani_Diet_Ingredient]&lt;&gt;FALSE), 0))), "No Match in AOM")</f>
        <v/>
      </c>
      <c r="T707" t="str" cm="1">
        <f t="array" ref="T707">IF((S707&lt;&gt;"")*(S707&lt;&gt;"No Match in AOM"),IF(J707&lt;&gt;"",_xlfn.TEXTJOIN(";",TRUE,CONCATENATE(_xlfn.TEXTSPLIT(S707,";",TRUE,FALSE)," ",J707)),S707),"")</f>
        <v/>
      </c>
    </row>
    <row r="708" spans="1:20">
      <c r="A708" s="30" t="s">
        <v>26408</v>
      </c>
      <c r="B708" s="55" t="s">
        <v>12869</v>
      </c>
      <c r="C708" s="56" t="str">
        <f>_xlfn.TEXTJOIN(" ",TRUE,B708,IF(ISBLANK(J708),"",_xlfn.TEXTSPLIT(J708,";")))</f>
        <v>Grass</v>
      </c>
      <c r="D708" s="56" t="str">
        <f>_xlfn.TEXTJOIN(" ",TRUE,B708,IF(ISBLANK(J708),"",_xlfn.TEXTSPLIT(J708,";")),IF(ISBLANK(H708),"",_xlfn.TEXTSPLIT(H708,";")))</f>
        <v>Grass Dried Ensiled</v>
      </c>
      <c r="E708" s="56" t="str">
        <f>_xlfn.TEXTJOIN(" ",TRUE,B708,F708,IF(ISBLANK(J708),"",_xlfn.TEXTSPLIT(J708,";")),IF(ISBLANK(G708),"",_xlfn.TEXTSPLIT(G708,";")))</f>
        <v>Grass Dried Ensiled</v>
      </c>
      <c r="G708" s="55" t="s">
        <v>25762</v>
      </c>
      <c r="H708" s="55" t="s">
        <v>25762</v>
      </c>
      <c r="R708" t="str" cm="1">
        <f t="array" ref="R708">IFERROR(INDEX(AOM[AOM], MATCH(1, (AOM[Edge_Value]=ani_diet!D708)*(AOM[Is_Ani_Diet_Ingredient]&lt;&gt;FALSE), 0)), "No Match in AOM")</f>
        <v>AOM_001965</v>
      </c>
      <c r="S708" t="str" cm="1">
        <f t="array" ref="S708">IFERROR(IF(INDEX(AOM[Scientific Name], MATCH(1, (AOM[Edge_Value]=ani_diet!D708)*(AOM[Is_Ani_Diet_Ingredient]&lt;&gt;FALSE), 0))=0, "", INDEX(AOM[Scientific Name], MATCH(1, (AOM[Edge_Value]=ani_diet!D708)*(AOM[Is_Ani_Diet_Ingredient]&lt;&gt;FALSE), 0))), "No Match in AOM")</f>
        <v/>
      </c>
      <c r="T708" t="str" cm="1">
        <f t="array" ref="T708">IF((S708&lt;&gt;"")*(S708&lt;&gt;"No Match in AOM"),IF(J708&lt;&gt;"",_xlfn.TEXTJOIN(";",TRUE,CONCATENATE(_xlfn.TEXTSPLIT(S708,";",TRUE,FALSE)," ",J708)),S708),"")</f>
        <v/>
      </c>
    </row>
    <row r="709" spans="1:20">
      <c r="A709" s="30" t="s">
        <v>21118</v>
      </c>
      <c r="B709" s="55" t="s">
        <v>12869</v>
      </c>
      <c r="C709" s="56" t="str">
        <f>_xlfn.TEXTJOIN(" ",TRUE,B709,IF(ISBLANK(J709),"",_xlfn.TEXTSPLIT(J709,";")))</f>
        <v>Grass</v>
      </c>
      <c r="D709" s="56" t="str">
        <f>_xlfn.TEXTJOIN(" ",TRUE,B709,IF(ISBLANK(J709),"",_xlfn.TEXTSPLIT(J709,";")),IF(ISBLANK(H709),"",_xlfn.TEXTSPLIT(H709,";")))</f>
        <v>Grass Dried Ground</v>
      </c>
      <c r="E709" s="56" t="str">
        <f>_xlfn.TEXTJOIN(" ",TRUE,B709,F709,IF(ISBLANK(J709),"",_xlfn.TEXTSPLIT(J709,";")),IF(ISBLANK(G709),"",_xlfn.TEXTSPLIT(G709,";")))</f>
        <v>Grass Dried Ground</v>
      </c>
      <c r="G709" s="55" t="s">
        <v>25767</v>
      </c>
      <c r="H709" s="55" t="s">
        <v>25767</v>
      </c>
      <c r="R709" t="str" cm="1">
        <f t="array" ref="R709">IFERROR(INDEX(AOM[AOM], MATCH(1, (AOM[Edge_Value]=ani_diet!D709)*(AOM[Is_Ani_Diet_Ingredient]&lt;&gt;FALSE), 0)), "No Match in AOM")</f>
        <v>AOM_000692</v>
      </c>
      <c r="S709" t="str" cm="1">
        <f t="array" ref="S709">IFERROR(IF(INDEX(AOM[Scientific Name], MATCH(1, (AOM[Edge_Value]=ani_diet!D709)*(AOM[Is_Ani_Diet_Ingredient]&lt;&gt;FALSE), 0))=0, "", INDEX(AOM[Scientific Name], MATCH(1, (AOM[Edge_Value]=ani_diet!D709)*(AOM[Is_Ani_Diet_Ingredient]&lt;&gt;FALSE), 0))), "No Match in AOM")</f>
        <v/>
      </c>
      <c r="T709" t="str" cm="1">
        <f t="array" ref="T709">IF((S709&lt;&gt;"")*(S709&lt;&gt;"No Match in AOM"),IF(J709&lt;&gt;"",_xlfn.TEXTJOIN(";",TRUE,CONCATENATE(_xlfn.TEXTSPLIT(S709,";",TRUE,FALSE)," ",J709)),S709),"")</f>
        <v/>
      </c>
    </row>
    <row r="710" spans="1:20">
      <c r="A710" s="30" t="s">
        <v>19493</v>
      </c>
      <c r="B710" s="55" t="s">
        <v>19493</v>
      </c>
      <c r="C710" s="56" t="str">
        <f>_xlfn.TEXTJOIN(" ",TRUE,B710,IF(ISBLANK(J710),"",_xlfn.TEXTSPLIT(J710,";")))</f>
        <v>Grass Pea</v>
      </c>
      <c r="D710" s="56" t="str">
        <f>_xlfn.TEXTJOIN(" ",TRUE,B710,IF(ISBLANK(J710),"",_xlfn.TEXTSPLIT(J710,";")),IF(ISBLANK(H710),"",_xlfn.TEXTSPLIT(H710,";")))</f>
        <v>Grass Pea</v>
      </c>
      <c r="E710" s="56" t="str">
        <f>_xlfn.TEXTJOIN(" ",TRUE,B710,F710,IF(ISBLANK(J710),"",_xlfn.TEXTSPLIT(J710,";")),IF(ISBLANK(G710),"",_xlfn.TEXTSPLIT(G710,";")))</f>
        <v>Grass Pea</v>
      </c>
      <c r="R710" t="str" cm="1">
        <f t="array" ref="R710">IFERROR(INDEX(AOM[AOM], MATCH(1, (AOM[Edge_Value]=ani_diet!D710)*(AOM[Is_Ani_Diet_Ingredient]&lt;&gt;FALSE), 0)), "No Match in AOM")</f>
        <v>AOM_003209</v>
      </c>
      <c r="S710" t="str" cm="1">
        <f t="array" ref="S710">IFERROR(IF(INDEX(AOM[Scientific Name], MATCH(1, (AOM[Edge_Value]=ani_diet!D710)*(AOM[Is_Ani_Diet_Ingredient]&lt;&gt;FALSE), 0))=0, "", INDEX(AOM[Scientific Name], MATCH(1, (AOM[Edge_Value]=ani_diet!D710)*(AOM[Is_Ani_Diet_Ingredient]&lt;&gt;FALSE), 0))), "No Match in AOM")</f>
        <v>Lathyrus sativus</v>
      </c>
      <c r="T710" t="str" cm="1">
        <f t="array" ref="T710">IF((S710&lt;&gt;"")*(S710&lt;&gt;"No Match in AOM"),IF(J710&lt;&gt;"",_xlfn.TEXTJOIN(";",TRUE,CONCATENATE(_xlfn.TEXTSPLIT(S710,";",TRUE,FALSE)," ",J710)),S710),"")</f>
        <v>Lathyrus sativus</v>
      </c>
    </row>
    <row r="711" spans="1:20">
      <c r="A711" s="30" t="s">
        <v>19494</v>
      </c>
      <c r="B711" s="55" t="s">
        <v>19493</v>
      </c>
      <c r="C711" s="56" t="str">
        <f>_xlfn.TEXTJOIN(" ",TRUE,B711,IF(ISBLANK(J711),"",_xlfn.TEXTSPLIT(J711,";")))</f>
        <v>Grass Pea Haulm</v>
      </c>
      <c r="D711" s="56" t="str">
        <f>_xlfn.TEXTJOIN(" ",TRUE,B711,IF(ISBLANK(J711),"",_xlfn.TEXTSPLIT(J711,";")),IF(ISBLANK(H711),"",_xlfn.TEXTSPLIT(H711,";")))</f>
        <v>Grass Pea Haulm</v>
      </c>
      <c r="E711" s="56" t="str">
        <f>_xlfn.TEXTJOIN(" ",TRUE,B711,F711,IF(ISBLANK(J711),"",_xlfn.TEXTSPLIT(J711,";")),IF(ISBLANK(G711),"",_xlfn.TEXTSPLIT(G711,";")))</f>
        <v>Grass Pea Haulm</v>
      </c>
      <c r="J711" s="55" t="s">
        <v>6839</v>
      </c>
      <c r="R711" t="str" cm="1">
        <f t="array" ref="R711">IFERROR(INDEX(AOM[AOM], MATCH(1, (AOM[Edge_Value]=ani_diet!D711)*(AOM[Is_Ani_Diet_Ingredient]&lt;&gt;FALSE), 0)), "No Match in AOM")</f>
        <v>AOM_003210</v>
      </c>
      <c r="S711" t="str" cm="1">
        <f t="array" ref="S711">IFERROR(IF(INDEX(AOM[Scientific Name], MATCH(1, (AOM[Edge_Value]=ani_diet!D711)*(AOM[Is_Ani_Diet_Ingredient]&lt;&gt;FALSE), 0))=0, "", INDEX(AOM[Scientific Name], MATCH(1, (AOM[Edge_Value]=ani_diet!D711)*(AOM[Is_Ani_Diet_Ingredient]&lt;&gt;FALSE), 0))), "No Match in AOM")</f>
        <v>Lathyrus sativus</v>
      </c>
      <c r="T711" t="str" cm="1">
        <f t="array" ref="T711">IF((S711&lt;&gt;"")*(S711&lt;&gt;"No Match in AOM"),IF(J711&lt;&gt;"",_xlfn.TEXTJOIN(";",TRUE,CONCATENATE(_xlfn.TEXTSPLIT(S711,";",TRUE,FALSE)," ",J711)),S711),"")</f>
        <v>Lathyrus sativus Haulm</v>
      </c>
    </row>
    <row r="712" spans="1:20">
      <c r="A712" s="30" t="s">
        <v>18481</v>
      </c>
      <c r="B712" s="55" t="s">
        <v>18481</v>
      </c>
      <c r="C712" s="56" t="str">
        <f>_xlfn.TEXTJOIN(" ",TRUE,B712,IF(ISBLANK(J712),"",_xlfn.TEXTSPLIT(J712,";")))</f>
        <v>Grasshopper</v>
      </c>
      <c r="D712" s="56" t="str">
        <f>_xlfn.TEXTJOIN(" ",TRUE,B712,IF(ISBLANK(J712),"",_xlfn.TEXTSPLIT(J712,";")),IF(ISBLANK(H712),"",_xlfn.TEXTSPLIT(H712,";")))</f>
        <v>Grasshopper</v>
      </c>
      <c r="E712" s="56" t="str">
        <f>_xlfn.TEXTJOIN(" ",TRUE,B712,F712,IF(ISBLANK(J712),"",_xlfn.TEXTSPLIT(J712,";")),IF(ISBLANK(G712),"",_xlfn.TEXTSPLIT(G712,";")))</f>
        <v>Grasshopper</v>
      </c>
      <c r="R712" t="str" cm="1">
        <f t="array" ref="R712">IFERROR(INDEX(AOM[AOM], MATCH(1, (AOM[Edge_Value]=ani_diet!D712)*(AOM[Is_Ani_Diet_Ingredient]&lt;&gt;FALSE), 0)), "No Match in AOM")</f>
        <v>AOM_002247</v>
      </c>
      <c r="S712" t="str" cm="1">
        <f t="array" ref="S712">IFERROR(IF(INDEX(AOM[Scientific Name], MATCH(1, (AOM[Edge_Value]=ani_diet!D712)*(AOM[Is_Ani_Diet_Ingredient]&lt;&gt;FALSE), 0))=0, "", INDEX(AOM[Scientific Name], MATCH(1, (AOM[Edge_Value]=ani_diet!D712)*(AOM[Is_Ani_Diet_Ingredient]&lt;&gt;FALSE), 0))), "No Match in AOM")</f>
        <v/>
      </c>
      <c r="T712" t="str" cm="1">
        <f t="array" ref="T712">IF((S712&lt;&gt;"")*(S712&lt;&gt;"No Match in AOM"),IF(J712&lt;&gt;"",_xlfn.TEXTJOIN(";",TRUE,CONCATENATE(_xlfn.TEXTSPLIT(S712,";",TRUE,FALSE)," ",J712)),S712),"")</f>
        <v/>
      </c>
    </row>
    <row r="713" spans="1:20">
      <c r="A713" s="30" t="s">
        <v>26409</v>
      </c>
      <c r="B713" s="55" t="s">
        <v>18481</v>
      </c>
      <c r="C713" s="56" t="str">
        <f>_xlfn.TEXTJOIN(" ",TRUE,B713,IF(ISBLANK(J713),"",_xlfn.TEXTSPLIT(J713,";")))</f>
        <v>Grasshopper</v>
      </c>
      <c r="D713" s="56" t="str">
        <f>_xlfn.TEXTJOIN(" ",TRUE,B713,IF(ISBLANK(J713),"",_xlfn.TEXTSPLIT(J713,";")),IF(ISBLANK(H713),"",_xlfn.TEXTSPLIT(H713,";")))</f>
        <v>Grasshopper Ground</v>
      </c>
      <c r="E713" s="56" t="str">
        <f>_xlfn.TEXTJOIN(" ",TRUE,B713,F713,IF(ISBLANK(J713),"",_xlfn.TEXTSPLIT(J713,";")),IF(ISBLANK(G713),"",_xlfn.TEXTSPLIT(G713,";")))</f>
        <v>Grasshopper Meal</v>
      </c>
      <c r="G713" s="55" t="s">
        <v>25824</v>
      </c>
      <c r="H713" s="55" t="s">
        <v>6052</v>
      </c>
      <c r="K713" s="32" t="s">
        <v>324</v>
      </c>
      <c r="N713" t="s">
        <v>2563</v>
      </c>
      <c r="O713" t="s">
        <v>2534</v>
      </c>
      <c r="P713" t="s">
        <v>25819</v>
      </c>
      <c r="Q713" t="s">
        <v>25820</v>
      </c>
      <c r="R713" t="str" cm="1">
        <f t="array" ref="R713">IFERROR(INDEX(AOM[AOM], MATCH(1, (AOM[Edge_Value]=ani_diet!D713)*(AOM[Is_Ani_Diet_Ingredient]&lt;&gt;FALSE), 0)), "No Match in AOM")</f>
        <v>AOM_000552</v>
      </c>
      <c r="S713" t="str" cm="1">
        <f t="array" ref="S713">IFERROR(IF(INDEX(AOM[Scientific Name], MATCH(1, (AOM[Edge_Value]=ani_diet!D713)*(AOM[Is_Ani_Diet_Ingredient]&lt;&gt;FALSE), 0))=0, "", INDEX(AOM[Scientific Name], MATCH(1, (AOM[Edge_Value]=ani_diet!D713)*(AOM[Is_Ani_Diet_Ingredient]&lt;&gt;FALSE), 0))), "No Match in AOM")</f>
        <v/>
      </c>
      <c r="T713" t="str" cm="1">
        <f t="array" ref="T713">IF((S713&lt;&gt;"")*(S713&lt;&gt;"No Match in AOM"),IF(J713&lt;&gt;"",_xlfn.TEXTJOIN(";",TRUE,CONCATENATE(_xlfn.TEXTSPLIT(S713,";",TRUE,FALSE)," ",J713)),S713),"")</f>
        <v/>
      </c>
    </row>
    <row r="714" spans="1:20">
      <c r="A714" s="30" t="s">
        <v>1808</v>
      </c>
      <c r="B714" s="55" t="s">
        <v>1808</v>
      </c>
      <c r="C714" s="56" t="str">
        <f>_xlfn.TEXTJOIN(" ",TRUE,B714,IF(ISBLANK(J714),"",_xlfn.TEXTSPLIT(J714,";")))</f>
        <v>Grazing</v>
      </c>
      <c r="D714" s="56" t="str">
        <f>_xlfn.TEXTJOIN(" ",TRUE,B714,IF(ISBLANK(J714),"",_xlfn.TEXTSPLIT(J714,";")),IF(ISBLANK(H714),"",_xlfn.TEXTSPLIT(H714,";")))</f>
        <v>Grazing</v>
      </c>
      <c r="E714" s="56" t="str">
        <f>_xlfn.TEXTJOIN(" ",TRUE,B714,F714,IF(ISBLANK(J714),"",_xlfn.TEXTSPLIT(J714,";")),IF(ISBLANK(G714),"",_xlfn.TEXTSPLIT(G714,";")))</f>
        <v>Grazing</v>
      </c>
      <c r="R714" t="str" cm="1">
        <f t="array" ref="R714">IFERROR(INDEX(AOM[AOM], MATCH(1, (AOM[Edge_Value]=ani_diet!D714)*(AOM[Is_Ani_Diet_Ingredient]&lt;&gt;FALSE), 0)), "No Match in AOM")</f>
        <v>AOM_003100</v>
      </c>
      <c r="S714" t="str" cm="1">
        <f t="array" ref="S714">IFERROR(IF(INDEX(AOM[Scientific Name], MATCH(1, (AOM[Edge_Value]=ani_diet!D714)*(AOM[Is_Ani_Diet_Ingredient]&lt;&gt;FALSE), 0))=0, "", INDEX(AOM[Scientific Name], MATCH(1, (AOM[Edge_Value]=ani_diet!D714)*(AOM[Is_Ani_Diet_Ingredient]&lt;&gt;FALSE), 0))), "No Match in AOM")</f>
        <v/>
      </c>
      <c r="T714" t="str" cm="1">
        <f t="array" ref="T714">IF((S714&lt;&gt;"")*(S714&lt;&gt;"No Match in AOM"),IF(J714&lt;&gt;"",_xlfn.TEXTJOIN(";",TRUE,CONCATENATE(_xlfn.TEXTSPLIT(S714,";",TRUE,FALSE)," ",J714)),S714),"")</f>
        <v/>
      </c>
    </row>
    <row r="715" spans="1:20">
      <c r="A715" s="30" t="s">
        <v>19503</v>
      </c>
      <c r="B715" s="55" t="s">
        <v>26410</v>
      </c>
      <c r="C715" s="56" t="str">
        <f>_xlfn.TEXTJOIN(" ",TRUE,B715,IF(ISBLANK(J715),"",_xlfn.TEXTSPLIT(J715,";")))</f>
        <v>Green Bean Vine</v>
      </c>
      <c r="D715" s="56" t="str">
        <f>_xlfn.TEXTJOIN(" ",TRUE,B715,IF(ISBLANK(J715),"",_xlfn.TEXTSPLIT(J715,";")),IF(ISBLANK(H715),"",_xlfn.TEXTSPLIT(H715,";")))</f>
        <v>Green Bean Vine</v>
      </c>
      <c r="E715" s="56" t="str">
        <f>_xlfn.TEXTJOIN(" ",TRUE,B715,F715,IF(ISBLANK(J715),"",_xlfn.TEXTSPLIT(J715,";")),IF(ISBLANK(G715),"",_xlfn.TEXTSPLIT(G715,";")))</f>
        <v>Green Bean Vine</v>
      </c>
      <c r="J715" s="55" t="s">
        <v>26226</v>
      </c>
      <c r="R715" t="str" cm="1">
        <f t="array" ref="R715">IFERROR(INDEX(AOM[AOM], MATCH(1, (AOM[Edge_Value]=ani_diet!D715)*(AOM[Is_Ani_Diet_Ingredient]&lt;&gt;FALSE), 0)), "No Match in AOM")</f>
        <v>AOM_003960</v>
      </c>
      <c r="S715" t="str" cm="1">
        <f t="array" ref="S715">IFERROR(IF(INDEX(AOM[Scientific Name], MATCH(1, (AOM[Edge_Value]=ani_diet!D715)*(AOM[Is_Ani_Diet_Ingredient]&lt;&gt;FALSE), 0))=0, "", INDEX(AOM[Scientific Name], MATCH(1, (AOM[Edge_Value]=ani_diet!D715)*(AOM[Is_Ani_Diet_Ingredient]&lt;&gt;FALSE), 0))), "No Match in AOM")</f>
        <v>Phaseolus vulgaris</v>
      </c>
      <c r="T715" t="str" cm="1">
        <f t="array" ref="T715">IF((S715&lt;&gt;"")*(S715&lt;&gt;"No Match in AOM"),IF(J715&lt;&gt;"",_xlfn.TEXTJOIN(";",TRUE,CONCATENATE(_xlfn.TEXTSPLIT(S715,";",TRUE,FALSE)," ",J715)),S715),"")</f>
        <v>Phaseolus vulgaris Vine</v>
      </c>
    </row>
    <row r="716" spans="1:20">
      <c r="A716" s="30" t="s">
        <v>26411</v>
      </c>
      <c r="B716" s="55" t="s">
        <v>26410</v>
      </c>
      <c r="C716" s="56" t="str">
        <f>_xlfn.TEXTJOIN(" ",TRUE,B716,IF(ISBLANK(J716),"",_xlfn.TEXTSPLIT(J716,";")))</f>
        <v>Green Bean Vine</v>
      </c>
      <c r="D716" s="56" t="str">
        <f>_xlfn.TEXTJOIN(" ",TRUE,B716,IF(ISBLANK(J716),"",_xlfn.TEXTSPLIT(J716,";")),IF(ISBLANK(H716),"",_xlfn.TEXTSPLIT(H716,";")))</f>
        <v>Green Bean Vine Dried</v>
      </c>
      <c r="E716" s="56" t="str">
        <f>_xlfn.TEXTJOIN(" ",TRUE,B716,F716,IF(ISBLANK(J716),"",_xlfn.TEXTSPLIT(J716,";")),IF(ISBLANK(G716),"",_xlfn.TEXTSPLIT(G716,";")))</f>
        <v>Green Bean Vine Dried</v>
      </c>
      <c r="G716" s="55" t="s">
        <v>17480</v>
      </c>
      <c r="H716" s="55" t="s">
        <v>17480</v>
      </c>
      <c r="J716" s="55" t="s">
        <v>26226</v>
      </c>
      <c r="R716" t="str" cm="1">
        <f t="array" ref="R716">IFERROR(INDEX(AOM[AOM], MATCH(1, (AOM[Edge_Value]=ani_diet!D716)*(AOM[Is_Ani_Diet_Ingredient]&lt;&gt;FALSE), 0)), "No Match in AOM")</f>
        <v>AOM_006108</v>
      </c>
      <c r="S716" t="str" cm="1">
        <f t="array" ref="S716">IFERROR(IF(INDEX(AOM[Scientific Name], MATCH(1, (AOM[Edge_Value]=ani_diet!D716)*(AOM[Is_Ani_Diet_Ingredient]&lt;&gt;FALSE), 0))=0, "", INDEX(AOM[Scientific Name], MATCH(1, (AOM[Edge_Value]=ani_diet!D716)*(AOM[Is_Ani_Diet_Ingredient]&lt;&gt;FALSE), 0))), "No Match in AOM")</f>
        <v>Phaseolus vulgaris</v>
      </c>
      <c r="T716" t="str" cm="1">
        <f t="array" ref="T716">IF((S716&lt;&gt;"")*(S716&lt;&gt;"No Match in AOM"),IF(J716&lt;&gt;"",_xlfn.TEXTJOIN(";",TRUE,CONCATENATE(_xlfn.TEXTSPLIT(S716,";",TRUE,FALSE)," ",J716)),S716),"")</f>
        <v>Phaseolus vulgaris Vine</v>
      </c>
    </row>
    <row r="717" spans="1:20">
      <c r="A717" s="30" t="s">
        <v>26412</v>
      </c>
      <c r="B717" s="55" t="s">
        <v>22078</v>
      </c>
      <c r="C717" s="56" t="str">
        <f>_xlfn.TEXTJOIN(" ",TRUE,B717,IF(ISBLANK(J717),"",_xlfn.TEXTSPLIT(J717,";")))</f>
        <v>Grewia similis</v>
      </c>
      <c r="D717" s="56" t="str">
        <f>_xlfn.TEXTJOIN(" ",TRUE,B717,IF(ISBLANK(J717),"",_xlfn.TEXTSPLIT(J717,";")),IF(ISBLANK(H717),"",_xlfn.TEXTSPLIT(H717,";")))</f>
        <v>Grewia similis Dried</v>
      </c>
      <c r="E717" s="56" t="str">
        <f>_xlfn.TEXTJOIN(" ",TRUE,B717,F717,IF(ISBLANK(J717),"",_xlfn.TEXTSPLIT(J717,";")),IF(ISBLANK(G717),"",_xlfn.TEXTSPLIT(G717,";")))</f>
        <v>Grewia similis Dried</v>
      </c>
      <c r="G717" s="55" t="s">
        <v>17480</v>
      </c>
      <c r="H717" s="55" t="s">
        <v>17480</v>
      </c>
      <c r="R717" t="str" cm="1">
        <f t="array" ref="R717">IFERROR(INDEX(AOM[AOM], MATCH(1, (AOM[Edge_Value]=ani_diet!D717)*(AOM[Is_Ani_Diet_Ingredient]&lt;&gt;FALSE), 0)), "No Match in AOM")</f>
        <v>AOM_001968</v>
      </c>
      <c r="S717" t="str" cm="1">
        <f t="array" ref="S717">IFERROR(IF(INDEX(AOM[Scientific Name], MATCH(1, (AOM[Edge_Value]=ani_diet!D717)*(AOM[Is_Ani_Diet_Ingredient]&lt;&gt;FALSE), 0))=0, "", INDEX(AOM[Scientific Name], MATCH(1, (AOM[Edge_Value]=ani_diet!D717)*(AOM[Is_Ani_Diet_Ingredient]&lt;&gt;FALSE), 0))), "No Match in AOM")</f>
        <v>Grewia similis</v>
      </c>
      <c r="T717" t="str" cm="1">
        <f t="array" ref="T717">IF((S717&lt;&gt;"")*(S717&lt;&gt;"No Match in AOM"),IF(J717&lt;&gt;"",_xlfn.TEXTJOIN(";",TRUE,CONCATENATE(_xlfn.TEXTSPLIT(S717,";",TRUE,FALSE)," ",J717)),S717),"")</f>
        <v>Grewia similis</v>
      </c>
    </row>
    <row r="718" spans="1:20">
      <c r="A718" s="30" t="s">
        <v>22083</v>
      </c>
      <c r="B718" s="55" t="s">
        <v>22083</v>
      </c>
      <c r="C718" s="56" t="str">
        <f>_xlfn.TEXTJOIN(" ",TRUE,B718,IF(ISBLANK(J718),"",_xlfn.TEXTSPLIT(J718,";")))</f>
        <v>Grewia spp.</v>
      </c>
      <c r="D718" s="56" t="str">
        <f>_xlfn.TEXTJOIN(" ",TRUE,B718,IF(ISBLANK(J718),"",_xlfn.TEXTSPLIT(J718,";")),IF(ISBLANK(H718),"",_xlfn.TEXTSPLIT(H718,";")))</f>
        <v>Grewia spp.</v>
      </c>
      <c r="E718" s="56" t="str">
        <f>_xlfn.TEXTJOIN(" ",TRUE,B718,F718,IF(ISBLANK(J718),"",_xlfn.TEXTSPLIT(J718,";")),IF(ISBLANK(G718),"",_xlfn.TEXTSPLIT(G718,";")))</f>
        <v>Grewia spp.</v>
      </c>
      <c r="R718" t="str" cm="1">
        <f t="array" ref="R718">IFERROR(INDEX(AOM[AOM], MATCH(1, (AOM[Edge_Value]=ani_diet!D718)*(AOM[Is_Ani_Diet_Ingredient]&lt;&gt;FALSE), 0)), "No Match in AOM")</f>
        <v>AOM_001967</v>
      </c>
      <c r="S718" t="str" cm="1">
        <f t="array" ref="S718">IFERROR(IF(INDEX(AOM[Scientific Name], MATCH(1, (AOM[Edge_Value]=ani_diet!D718)*(AOM[Is_Ani_Diet_Ingredient]&lt;&gt;FALSE), 0))=0, "", INDEX(AOM[Scientific Name], MATCH(1, (AOM[Edge_Value]=ani_diet!D718)*(AOM[Is_Ani_Diet_Ingredient]&lt;&gt;FALSE), 0))), "No Match in AOM")</f>
        <v>Grewia</v>
      </c>
      <c r="T718" t="str" cm="1">
        <f t="array" ref="T718">IF((S718&lt;&gt;"")*(S718&lt;&gt;"No Match in AOM"),IF(J718&lt;&gt;"",_xlfn.TEXTJOIN(";",TRUE,CONCATENATE(_xlfn.TEXTSPLIT(S718,";",TRUE,FALSE)," ",J718)),S718),"")</f>
        <v>Grewia</v>
      </c>
    </row>
    <row r="719" spans="1:20">
      <c r="A719" s="30" t="s">
        <v>26413</v>
      </c>
      <c r="B719" s="55" t="s">
        <v>22083</v>
      </c>
      <c r="C719" s="56" t="str">
        <f>_xlfn.TEXTJOIN(" ",TRUE,B719,IF(ISBLANK(J719),"",_xlfn.TEXTSPLIT(J719,";")))</f>
        <v>Grewia spp.</v>
      </c>
      <c r="D719" s="56" t="str">
        <f>_xlfn.TEXTJOIN(" ",TRUE,B719,IF(ISBLANK(J719),"",_xlfn.TEXTSPLIT(J719,";")),IF(ISBLANK(H719),"",_xlfn.TEXTSPLIT(H719,";")))</f>
        <v>Grewia spp. Dried</v>
      </c>
      <c r="E719" s="56" t="str">
        <f>_xlfn.TEXTJOIN(" ",TRUE,B719,F719,IF(ISBLANK(J719),"",_xlfn.TEXTSPLIT(J719,";")),IF(ISBLANK(G719),"",_xlfn.TEXTSPLIT(G719,";")))</f>
        <v>Grewia spp. Dried</v>
      </c>
      <c r="G719" s="55" t="s">
        <v>17480</v>
      </c>
      <c r="H719" s="55" t="s">
        <v>17480</v>
      </c>
      <c r="R719" t="str" cm="1">
        <f t="array" ref="R719">IFERROR(INDEX(AOM[AOM], MATCH(1, (AOM[Edge_Value]=ani_diet!D719)*(AOM[Is_Ani_Diet_Ingredient]&lt;&gt;FALSE), 0)), "No Match in AOM")</f>
        <v>AOM_006109</v>
      </c>
      <c r="S719" t="str" cm="1">
        <f t="array" ref="S719">IFERROR(IF(INDEX(AOM[Scientific Name], MATCH(1, (AOM[Edge_Value]=ani_diet!D719)*(AOM[Is_Ani_Diet_Ingredient]&lt;&gt;FALSE), 0))=0, "", INDEX(AOM[Scientific Name], MATCH(1, (AOM[Edge_Value]=ani_diet!D719)*(AOM[Is_Ani_Diet_Ingredient]&lt;&gt;FALSE), 0))), "No Match in AOM")</f>
        <v>Grewia</v>
      </c>
      <c r="T719" t="str" cm="1">
        <f t="array" ref="T719">IF((S719&lt;&gt;"")*(S719&lt;&gt;"No Match in AOM"),IF(J719&lt;&gt;"",_xlfn.TEXTJOIN(";",TRUE,CONCATENATE(_xlfn.TEXTSPLIT(S719,";",TRUE,FALSE)," ",J719)),S719),"")</f>
        <v>Grewia</v>
      </c>
    </row>
    <row r="720" spans="1:20">
      <c r="A720" s="30" t="s">
        <v>4798</v>
      </c>
      <c r="B720" s="55" t="s">
        <v>4798</v>
      </c>
      <c r="C720" s="56" t="str">
        <f>_xlfn.TEXTJOIN(" ",TRUE,B720,IF(ISBLANK(J720),"",_xlfn.TEXTSPLIT(J720,";")))</f>
        <v>Groundnut</v>
      </c>
      <c r="D720" s="56" t="str">
        <f>_xlfn.TEXTJOIN(" ",TRUE,B720,IF(ISBLANK(J720),"",_xlfn.TEXTSPLIT(J720,";")),IF(ISBLANK(H720),"",_xlfn.TEXTSPLIT(H720,";")))</f>
        <v>Groundnut</v>
      </c>
      <c r="E720" s="56" t="str">
        <f>_xlfn.TEXTJOIN(" ",TRUE,B720,F720,IF(ISBLANK(J720),"",_xlfn.TEXTSPLIT(J720,";")),IF(ISBLANK(G720),"",_xlfn.TEXTSPLIT(G720,";")))</f>
        <v>Groundnut</v>
      </c>
      <c r="R720" t="str" cm="1">
        <f t="array" ref="R720">IFERROR(INDEX(AOM[AOM], MATCH(1, (AOM[Edge_Value]=ani_diet!D720)*(AOM[Is_Ani_Diet_Ingredient]&lt;&gt;FALSE), 0)), "No Match in AOM")</f>
        <v>AOM_003072</v>
      </c>
      <c r="S720" t="str" cm="1">
        <f t="array" ref="S720">IFERROR(IF(INDEX(AOM[Scientific Name], MATCH(1, (AOM[Edge_Value]=ani_diet!D720)*(AOM[Is_Ani_Diet_Ingredient]&lt;&gt;FALSE), 0))=0, "", INDEX(AOM[Scientific Name], MATCH(1, (AOM[Edge_Value]=ani_diet!D720)*(AOM[Is_Ani_Diet_Ingredient]&lt;&gt;FALSE), 0))), "No Match in AOM")</f>
        <v>Arachis hypogaea</v>
      </c>
      <c r="T720" t="str" cm="1">
        <f t="array" ref="T720">IF((S720&lt;&gt;"")*(S720&lt;&gt;"No Match in AOM"),IF(J720&lt;&gt;"",_xlfn.TEXTJOIN(";",TRUE,CONCATENATE(_xlfn.TEXTSPLIT(S720,";",TRUE,FALSE)," ",J720)),S720),"")</f>
        <v>Arachis hypogaea</v>
      </c>
    </row>
    <row r="721" spans="1:20">
      <c r="A721" s="30" t="s">
        <v>26414</v>
      </c>
      <c r="B721" s="55" t="s">
        <v>4798</v>
      </c>
      <c r="C721" s="56" t="str">
        <f>_xlfn.TEXTJOIN(" ",TRUE,B721,IF(ISBLANK(J721),"",_xlfn.TEXTSPLIT(J721,";")))</f>
        <v>Groundnut Cake</v>
      </c>
      <c r="D721" s="56" t="str">
        <f>_xlfn.TEXTJOIN(" ",TRUE,B721,IF(ISBLANK(J721),"",_xlfn.TEXTSPLIT(J721,";")),IF(ISBLANK(H721),"",_xlfn.TEXTSPLIT(H721,";")))</f>
        <v>Groundnut Cake</v>
      </c>
      <c r="E721" s="56" t="str">
        <f>_xlfn.TEXTJOIN(" ",TRUE,B721,F721,IF(ISBLANK(J721),"",_xlfn.TEXTSPLIT(J721,";")),IF(ISBLANK(G721),"",_xlfn.TEXTSPLIT(G721,";")))</f>
        <v>Groundnut Cake</v>
      </c>
      <c r="J721" s="55" t="s">
        <v>26028</v>
      </c>
      <c r="K721" s="32" t="s">
        <v>324</v>
      </c>
      <c r="L721" s="32" t="s">
        <v>324</v>
      </c>
      <c r="R721" t="str" cm="1">
        <f t="array" ref="R721">IFERROR(INDEX(AOM[AOM], MATCH(1, (AOM[Edge_Value]=ani_diet!D721)*(AOM[Is_Ani_Diet_Ingredient]&lt;&gt;FALSE), 0)), "No Match in AOM")</f>
        <v>AOM_001254</v>
      </c>
      <c r="S721" t="str" cm="1">
        <f t="array" ref="S721">IFERROR(IF(INDEX(AOM[Scientific Name], MATCH(1, (AOM[Edge_Value]=ani_diet!D721)*(AOM[Is_Ani_Diet_Ingredient]&lt;&gt;FALSE), 0))=0, "", INDEX(AOM[Scientific Name], MATCH(1, (AOM[Edge_Value]=ani_diet!D721)*(AOM[Is_Ani_Diet_Ingredient]&lt;&gt;FALSE), 0))), "No Match in AOM")</f>
        <v>Arachis hypogaea</v>
      </c>
      <c r="T721" t="str" cm="1">
        <f t="array" ref="T721">IF((S721&lt;&gt;"")*(S721&lt;&gt;"No Match in AOM"),IF(J721&lt;&gt;"",_xlfn.TEXTJOIN(";",TRUE,CONCATENATE(_xlfn.TEXTSPLIT(S721,";",TRUE,FALSE)," ",J721)),S721),"")</f>
        <v>Arachis hypogaea Cake</v>
      </c>
    </row>
    <row r="722" spans="1:20">
      <c r="A722" s="30" t="s">
        <v>26415</v>
      </c>
      <c r="B722" s="55" t="s">
        <v>4798</v>
      </c>
      <c r="C722" s="56" t="str">
        <f>_xlfn.TEXTJOIN(" ",TRUE,B722,IF(ISBLANK(J722),"",_xlfn.TEXTSPLIT(J722,";")))</f>
        <v>Groundnut Cake</v>
      </c>
      <c r="D722" s="56" t="str">
        <f>_xlfn.TEXTJOIN(" ",TRUE,B722,IF(ISBLANK(J722),"",_xlfn.TEXTSPLIT(J722,";")),IF(ISBLANK(H722),"",_xlfn.TEXTSPLIT(H722,";")))</f>
        <v>Groundnut Cake Ground</v>
      </c>
      <c r="E722" s="56" t="str">
        <f>_xlfn.TEXTJOIN(" ",TRUE,B722,F722,IF(ISBLANK(J722),"",_xlfn.TEXTSPLIT(J722,";")),IF(ISBLANK(G722),"",_xlfn.TEXTSPLIT(G722,";")))</f>
        <v>Groundnut Cake Cake Ground</v>
      </c>
      <c r="G722" s="55" t="s">
        <v>26416</v>
      </c>
      <c r="H722" s="55" t="s">
        <v>6052</v>
      </c>
      <c r="J722" s="55" t="s">
        <v>26028</v>
      </c>
      <c r="R722" t="str" cm="1">
        <f t="array" ref="R722">IFERROR(INDEX(AOM[AOM], MATCH(1, (AOM[Edge_Value]=ani_diet!D722)*(AOM[Is_Ani_Diet_Ingredient]&lt;&gt;FALSE), 0)), "No Match in AOM")</f>
        <v>AOM_001660</v>
      </c>
      <c r="S722" t="str" cm="1">
        <f t="array" ref="S722">IFERROR(IF(INDEX(AOM[Scientific Name], MATCH(1, (AOM[Edge_Value]=ani_diet!D722)*(AOM[Is_Ani_Diet_Ingredient]&lt;&gt;FALSE), 0))=0, "", INDEX(AOM[Scientific Name], MATCH(1, (AOM[Edge_Value]=ani_diet!D722)*(AOM[Is_Ani_Diet_Ingredient]&lt;&gt;FALSE), 0))), "No Match in AOM")</f>
        <v>Arachis hypogaea</v>
      </c>
      <c r="T722" t="str" cm="1">
        <f t="array" ref="T722">IF((S722&lt;&gt;"")*(S722&lt;&gt;"No Match in AOM"),IF(J722&lt;&gt;"",_xlfn.TEXTJOIN(";",TRUE,CONCATENATE(_xlfn.TEXTSPLIT(S722,";",TRUE,FALSE)," ",J722)),S722),"")</f>
        <v>Arachis hypogaea Cake</v>
      </c>
    </row>
    <row r="723" spans="1:20">
      <c r="A723" s="30" t="s">
        <v>26417</v>
      </c>
      <c r="B723" s="55" t="s">
        <v>4798</v>
      </c>
      <c r="C723" s="56" t="str">
        <f>_xlfn.TEXTJOIN(" ",TRUE,B723,IF(ISBLANK(J723),"",_xlfn.TEXTSPLIT(J723,";")))</f>
        <v>Groundnut</v>
      </c>
      <c r="D723" s="56" t="str">
        <f>_xlfn.TEXTJOIN(" ",TRUE,B723,IF(ISBLANK(J723),"",_xlfn.TEXTSPLIT(J723,";")),IF(ISBLANK(H723),"",_xlfn.TEXTSPLIT(H723,";")))</f>
        <v>Groundnut Ground</v>
      </c>
      <c r="E723" s="56" t="str">
        <f>_xlfn.TEXTJOIN(" ",TRUE,B723,F723,IF(ISBLANK(J723),"",_xlfn.TEXTSPLIT(J723,";")),IF(ISBLANK(G723),"",_xlfn.TEXTSPLIT(G723,";")))</f>
        <v>Groundnut Meal</v>
      </c>
      <c r="G723" s="55" t="s">
        <v>25824</v>
      </c>
      <c r="H723" s="55" t="s">
        <v>6052</v>
      </c>
      <c r="K723" s="32" t="s">
        <v>324</v>
      </c>
      <c r="L723" s="32" t="s">
        <v>324</v>
      </c>
      <c r="N723" t="s">
        <v>2539</v>
      </c>
      <c r="O723" t="s">
        <v>2510</v>
      </c>
      <c r="P723" t="s">
        <v>25925</v>
      </c>
      <c r="Q723" t="s">
        <v>25926</v>
      </c>
      <c r="R723" t="str" cm="1">
        <f t="array" ref="R723">IFERROR(INDEX(AOM[AOM], MATCH(1, (AOM[Edge_Value]=ani_diet!D723)*(AOM[Is_Ani_Diet_Ingredient]&lt;&gt;FALSE), 0)), "No Match in AOM")</f>
        <v>AOM_000607</v>
      </c>
      <c r="S723" t="str" cm="1">
        <f t="array" ref="S723">IFERROR(IF(INDEX(AOM[Scientific Name], MATCH(1, (AOM[Edge_Value]=ani_diet!D723)*(AOM[Is_Ani_Diet_Ingredient]&lt;&gt;FALSE), 0))=0, "", INDEX(AOM[Scientific Name], MATCH(1, (AOM[Edge_Value]=ani_diet!D723)*(AOM[Is_Ani_Diet_Ingredient]&lt;&gt;FALSE), 0))), "No Match in AOM")</f>
        <v>Arachis hypogaea</v>
      </c>
      <c r="T723" t="str" cm="1">
        <f t="array" ref="T723">IF((S723&lt;&gt;"")*(S723&lt;&gt;"No Match in AOM"),IF(J723&lt;&gt;"",_xlfn.TEXTJOIN(";",TRUE,CONCATENATE(_xlfn.TEXTSPLIT(S723,";",TRUE,FALSE)," ",J723)),S723),"")</f>
        <v>Arachis hypogaea</v>
      </c>
    </row>
    <row r="724" spans="1:20">
      <c r="A724" s="30" t="s">
        <v>26418</v>
      </c>
      <c r="B724" s="55" t="s">
        <v>4798</v>
      </c>
      <c r="C724" s="56" t="str">
        <f>_xlfn.TEXTJOIN(" ",TRUE,B724,IF(ISBLANK(J724),"",_xlfn.TEXTSPLIT(J724,";")))</f>
        <v>Groundnut Haulm</v>
      </c>
      <c r="D724" s="56" t="str">
        <f>_xlfn.TEXTJOIN(" ",TRUE,B724,IF(ISBLANK(J724),"",_xlfn.TEXTSPLIT(J724,";")),IF(ISBLANK(H724),"",_xlfn.TEXTSPLIT(H724,";")))</f>
        <v>Groundnut Haulm</v>
      </c>
      <c r="E724" s="56" t="str">
        <f>_xlfn.TEXTJOIN(" ",TRUE,B724,F724,IF(ISBLANK(J724),"",_xlfn.TEXTSPLIT(J724,";")),IF(ISBLANK(G724),"",_xlfn.TEXTSPLIT(G724,";")))</f>
        <v>Groundnut Haulm</v>
      </c>
      <c r="J724" s="55" t="s">
        <v>6839</v>
      </c>
      <c r="K724" s="32" t="s">
        <v>324</v>
      </c>
      <c r="N724" t="s">
        <v>2539</v>
      </c>
      <c r="O724" t="s">
        <v>2510</v>
      </c>
      <c r="P724" t="s">
        <v>2539</v>
      </c>
      <c r="Q724" t="s">
        <v>2510</v>
      </c>
      <c r="R724" t="str" cm="1">
        <f t="array" ref="R724">IFERROR(INDEX(AOM[AOM], MATCH(1, (AOM[Edge_Value]=ani_diet!D724)*(AOM[Is_Ani_Diet_Ingredient]&lt;&gt;FALSE), 0)), "No Match in AOM")</f>
        <v>AOM_000604</v>
      </c>
      <c r="S724" t="str" cm="1">
        <f t="array" ref="S724">IFERROR(IF(INDEX(AOM[Scientific Name], MATCH(1, (AOM[Edge_Value]=ani_diet!D724)*(AOM[Is_Ani_Diet_Ingredient]&lt;&gt;FALSE), 0))=0, "", INDEX(AOM[Scientific Name], MATCH(1, (AOM[Edge_Value]=ani_diet!D724)*(AOM[Is_Ani_Diet_Ingredient]&lt;&gt;FALSE), 0))), "No Match in AOM")</f>
        <v>Arachis hypogaea</v>
      </c>
      <c r="T724" t="str" cm="1">
        <f t="array" ref="T724">IF((S724&lt;&gt;"")*(S724&lt;&gt;"No Match in AOM"),IF(J724&lt;&gt;"",_xlfn.TEXTJOIN(";",TRUE,CONCATENATE(_xlfn.TEXTSPLIT(S724,";",TRUE,FALSE)," ",J724)),S724),"")</f>
        <v>Arachis hypogaea Haulm</v>
      </c>
    </row>
    <row r="725" spans="1:20">
      <c r="A725" s="30" t="s">
        <v>26419</v>
      </c>
      <c r="B725" s="55" t="s">
        <v>4798</v>
      </c>
      <c r="C725" s="56" t="str">
        <f>_xlfn.TEXTJOIN(" ",TRUE,B725,IF(ISBLANK(J725),"",_xlfn.TEXTSPLIT(J725,";")))</f>
        <v>Groundnut Haulm</v>
      </c>
      <c r="D725" s="56" t="str">
        <f>_xlfn.TEXTJOIN(" ",TRUE,B725,IF(ISBLANK(J725),"",_xlfn.TEXTSPLIT(J725,";")),IF(ISBLANK(H725),"",_xlfn.TEXTSPLIT(H725,";")))</f>
        <v>Groundnut Haulm Crushed</v>
      </c>
      <c r="E725" s="56" t="str">
        <f>_xlfn.TEXTJOIN(" ",TRUE,B725,F725,IF(ISBLANK(J725),"",_xlfn.TEXTSPLIT(J725,";")),IF(ISBLANK(G725),"",_xlfn.TEXTSPLIT(G725,";")))</f>
        <v>Groundnut Haulm Crushed</v>
      </c>
      <c r="G725" s="55" t="s">
        <v>17477</v>
      </c>
      <c r="H725" s="55" t="s">
        <v>17477</v>
      </c>
      <c r="J725" s="55" t="s">
        <v>6839</v>
      </c>
      <c r="K725" s="32" t="s">
        <v>324</v>
      </c>
      <c r="N725" t="s">
        <v>2548</v>
      </c>
      <c r="O725" t="s">
        <v>2519</v>
      </c>
      <c r="P725" t="s">
        <v>2548</v>
      </c>
      <c r="Q725" t="s">
        <v>2519</v>
      </c>
      <c r="R725" t="str" cm="1">
        <f t="array" ref="R725">IFERROR(INDEX(AOM[AOM], MATCH(1, (AOM[Edge_Value]=ani_diet!D725)*(AOM[Is_Ani_Diet_Ingredient]&lt;&gt;FALSE), 0)), "No Match in AOM")</f>
        <v>AOM_006110</v>
      </c>
      <c r="S725" t="str" cm="1">
        <f t="array" ref="S725">IFERROR(IF(INDEX(AOM[Scientific Name], MATCH(1, (AOM[Edge_Value]=ani_diet!D725)*(AOM[Is_Ani_Diet_Ingredient]&lt;&gt;FALSE), 0))=0, "", INDEX(AOM[Scientific Name], MATCH(1, (AOM[Edge_Value]=ani_diet!D725)*(AOM[Is_Ani_Diet_Ingredient]&lt;&gt;FALSE), 0))), "No Match in AOM")</f>
        <v>Arachis hypogaea</v>
      </c>
      <c r="T725" t="str" cm="1">
        <f t="array" ref="T725">IF((S725&lt;&gt;"")*(S725&lt;&gt;"No Match in AOM"),IF(J725&lt;&gt;"",_xlfn.TEXTJOIN(";",TRUE,CONCATENATE(_xlfn.TEXTSPLIT(S725,";",TRUE,FALSE)," ",J725)),S725),"")</f>
        <v>Arachis hypogaea Haulm</v>
      </c>
    </row>
    <row r="726" spans="1:20">
      <c r="A726" s="30" t="s">
        <v>26420</v>
      </c>
      <c r="B726" s="55" t="s">
        <v>4798</v>
      </c>
      <c r="C726" s="56" t="str">
        <f>_xlfn.TEXTJOIN(" ",TRUE,B726,IF(ISBLANK(J726),"",_xlfn.TEXTSPLIT(J726,";")))</f>
        <v>Groundnut Haulm</v>
      </c>
      <c r="D726" s="56" t="str">
        <f>_xlfn.TEXTJOIN(" ",TRUE,B726,IF(ISBLANK(J726),"",_xlfn.TEXTSPLIT(J726,";")),IF(ISBLANK(H726),"",_xlfn.TEXTSPLIT(H726,";")))</f>
        <v>Groundnut Haulm Dried</v>
      </c>
      <c r="E726" s="56" t="str">
        <f>_xlfn.TEXTJOIN(" ",TRUE,B726,F726,IF(ISBLANK(J726),"",_xlfn.TEXTSPLIT(J726,";")),IF(ISBLANK(G726),"",_xlfn.TEXTSPLIT(G726,";")))</f>
        <v>Groundnut Haulm Dried</v>
      </c>
      <c r="G726" s="55" t="s">
        <v>17480</v>
      </c>
      <c r="H726" s="55" t="s">
        <v>17480</v>
      </c>
      <c r="J726" s="55" t="s">
        <v>6839</v>
      </c>
      <c r="K726" s="32" t="s">
        <v>324</v>
      </c>
      <c r="N726" t="s">
        <v>2553</v>
      </c>
      <c r="O726" t="s">
        <v>2524</v>
      </c>
      <c r="P726" t="s">
        <v>2553</v>
      </c>
      <c r="Q726" t="s">
        <v>2524</v>
      </c>
      <c r="R726" t="str" cm="1">
        <f t="array" ref="R726">IFERROR(INDEX(AOM[AOM], MATCH(1, (AOM[Edge_Value]=ani_diet!D726)*(AOM[Is_Ani_Diet_Ingredient]&lt;&gt;FALSE), 0)), "No Match in AOM")</f>
        <v>AOM_006111</v>
      </c>
      <c r="S726" t="str" cm="1">
        <f t="array" ref="S726">IFERROR(IF(INDEX(AOM[Scientific Name], MATCH(1, (AOM[Edge_Value]=ani_diet!D726)*(AOM[Is_Ani_Diet_Ingredient]&lt;&gt;FALSE), 0))=0, "", INDEX(AOM[Scientific Name], MATCH(1, (AOM[Edge_Value]=ani_diet!D726)*(AOM[Is_Ani_Diet_Ingredient]&lt;&gt;FALSE), 0))), "No Match in AOM")</f>
        <v>Arachis hypogaea</v>
      </c>
      <c r="T726" t="str" cm="1">
        <f t="array" ref="T726">IF((S726&lt;&gt;"")*(S726&lt;&gt;"No Match in AOM"),IF(J726&lt;&gt;"",_xlfn.TEXTJOIN(";",TRUE,CONCATENATE(_xlfn.TEXTSPLIT(S726,";",TRUE,FALSE)," ",J726)),S726),"")</f>
        <v>Arachis hypogaea Haulm</v>
      </c>
    </row>
    <row r="727" spans="1:20">
      <c r="A727" s="30" t="s">
        <v>26421</v>
      </c>
      <c r="B727" s="55" t="s">
        <v>4798</v>
      </c>
      <c r="C727" s="56" t="str">
        <f>_xlfn.TEXTJOIN(" ",TRUE,B727,IF(ISBLANK(J727),"",_xlfn.TEXTSPLIT(J727,";")))</f>
        <v>Groundnut Haulm</v>
      </c>
      <c r="D727" s="56" t="str">
        <f>_xlfn.TEXTJOIN(" ",TRUE,B727,IF(ISBLANK(J727),"",_xlfn.TEXTSPLIT(J727,";")),IF(ISBLANK(H727),"",_xlfn.TEXTSPLIT(H727,";")))</f>
        <v>Groundnut Haulm Ensiled</v>
      </c>
      <c r="E727" s="56" t="str">
        <f>_xlfn.TEXTJOIN(" ",TRUE,B727,F727,IF(ISBLANK(J727),"",_xlfn.TEXTSPLIT(J727,";")),IF(ISBLANK(G727),"",_xlfn.TEXTSPLIT(G727,";")))</f>
        <v>Groundnut Haulm Ensiled</v>
      </c>
      <c r="G727" s="55" t="s">
        <v>17494</v>
      </c>
      <c r="H727" s="55" t="s">
        <v>17494</v>
      </c>
      <c r="J727" s="55" t="s">
        <v>6839</v>
      </c>
      <c r="K727" s="32" t="s">
        <v>324</v>
      </c>
      <c r="N727" t="s">
        <v>2558</v>
      </c>
      <c r="O727" t="s">
        <v>2529</v>
      </c>
      <c r="P727" t="s">
        <v>2558</v>
      </c>
      <c r="Q727" t="s">
        <v>2529</v>
      </c>
      <c r="R727" t="str" cm="1">
        <f t="array" ref="R727">IFERROR(INDEX(AOM[AOM], MATCH(1, (AOM[Edge_Value]=ani_diet!D727)*(AOM[Is_Ani_Diet_Ingredient]&lt;&gt;FALSE), 0)), "No Match in AOM")</f>
        <v>AOM_006112</v>
      </c>
      <c r="S727" t="str" cm="1">
        <f t="array" ref="S727">IFERROR(IF(INDEX(AOM[Scientific Name], MATCH(1, (AOM[Edge_Value]=ani_diet!D727)*(AOM[Is_Ani_Diet_Ingredient]&lt;&gt;FALSE), 0))=0, "", INDEX(AOM[Scientific Name], MATCH(1, (AOM[Edge_Value]=ani_diet!D727)*(AOM[Is_Ani_Diet_Ingredient]&lt;&gt;FALSE), 0))), "No Match in AOM")</f>
        <v>Arachis hypogaea</v>
      </c>
      <c r="T727" t="str" cm="1">
        <f t="array" ref="T727">IF((S727&lt;&gt;"")*(S727&lt;&gt;"No Match in AOM"),IF(J727&lt;&gt;"",_xlfn.TEXTJOIN(";",TRUE,CONCATENATE(_xlfn.TEXTSPLIT(S727,";",TRUE,FALSE)," ",J727)),S727),"")</f>
        <v>Arachis hypogaea Haulm</v>
      </c>
    </row>
    <row r="728" spans="1:20">
      <c r="A728" s="30" t="s">
        <v>26422</v>
      </c>
      <c r="B728" s="55" t="s">
        <v>4798</v>
      </c>
      <c r="C728" s="56" t="str">
        <f>_xlfn.TEXTJOIN(" ",TRUE,B728,IF(ISBLANK(J728),"",_xlfn.TEXTSPLIT(J728,";")))</f>
        <v>Groundnut Hull</v>
      </c>
      <c r="D728" s="56" t="str">
        <f>_xlfn.TEXTJOIN(" ",TRUE,B728,IF(ISBLANK(J728),"",_xlfn.TEXTSPLIT(J728,";")),IF(ISBLANK(H728),"",_xlfn.TEXTSPLIT(H728,";")))</f>
        <v>Groundnut Hull</v>
      </c>
      <c r="E728" s="56" t="str">
        <f>_xlfn.TEXTJOIN(" ",TRUE,B728,F728,IF(ISBLANK(J728),"",_xlfn.TEXTSPLIT(J728,";")),IF(ISBLANK(G728),"",_xlfn.TEXTSPLIT(G728,";")))</f>
        <v>Groundnut Hull</v>
      </c>
      <c r="J728" s="55" t="s">
        <v>26423</v>
      </c>
      <c r="K728" s="32" t="s">
        <v>324</v>
      </c>
      <c r="N728" t="s">
        <v>2539</v>
      </c>
      <c r="O728" t="s">
        <v>2510</v>
      </c>
      <c r="P728" t="s">
        <v>2539</v>
      </c>
      <c r="Q728" t="s">
        <v>2510</v>
      </c>
      <c r="R728" t="str" cm="1">
        <f t="array" ref="R728">IFERROR(INDEX(AOM[AOM], MATCH(1, (AOM[Edge_Value]=ani_diet!D728)*(AOM[Is_Ani_Diet_Ingredient]&lt;&gt;FALSE), 0)), "No Match in AOM")</f>
        <v>AOM_000605</v>
      </c>
      <c r="S728" t="str" cm="1">
        <f t="array" ref="S728">IFERROR(IF(INDEX(AOM[Scientific Name], MATCH(1, (AOM[Edge_Value]=ani_diet!D728)*(AOM[Is_Ani_Diet_Ingredient]&lt;&gt;FALSE), 0))=0, "", INDEX(AOM[Scientific Name], MATCH(1, (AOM[Edge_Value]=ani_diet!D728)*(AOM[Is_Ani_Diet_Ingredient]&lt;&gt;FALSE), 0))), "No Match in AOM")</f>
        <v>Arachis hypogaea</v>
      </c>
      <c r="T728" t="str" cm="1">
        <f t="array" ref="T728">IF((S728&lt;&gt;"")*(S728&lt;&gt;"No Match in AOM"),IF(J728&lt;&gt;"",_xlfn.TEXTJOIN(";",TRUE,CONCATENATE(_xlfn.TEXTSPLIT(S728,";",TRUE,FALSE)," ",J728)),S728),"")</f>
        <v>Arachis hypogaea Hull</v>
      </c>
    </row>
    <row r="729" spans="1:20">
      <c r="A729" s="30" t="s">
        <v>26424</v>
      </c>
      <c r="B729" s="55" t="s">
        <v>4798</v>
      </c>
      <c r="C729" s="56" t="str">
        <f>_xlfn.TEXTJOIN(" ",TRUE,B729,IF(ISBLANK(J729),"",_xlfn.TEXTSPLIT(J729,";")))</f>
        <v>Groundnut Hull</v>
      </c>
      <c r="D729" s="56" t="str">
        <f>_xlfn.TEXTJOIN(" ",TRUE,B729,IF(ISBLANK(J729),"",_xlfn.TEXTSPLIT(J729,";")),IF(ISBLANK(H729),"",_xlfn.TEXTSPLIT(H729,";")))</f>
        <v>Groundnut Hull Crushed Dried</v>
      </c>
      <c r="E729" s="56" t="str">
        <f>_xlfn.TEXTJOIN(" ",TRUE,B729,F729,IF(ISBLANK(J729),"",_xlfn.TEXTSPLIT(J729,";")),IF(ISBLANK(G729),"",_xlfn.TEXTSPLIT(G729,";")))</f>
        <v>Groundnut Hull Crushed Dried</v>
      </c>
      <c r="G729" s="55" t="s">
        <v>25769</v>
      </c>
      <c r="H729" s="55" t="s">
        <v>25769</v>
      </c>
      <c r="J729" s="55" t="s">
        <v>26423</v>
      </c>
      <c r="K729" s="32" t="s">
        <v>324</v>
      </c>
      <c r="N729" t="s">
        <v>2563</v>
      </c>
      <c r="O729" t="s">
        <v>2534</v>
      </c>
      <c r="P729" t="s">
        <v>2563</v>
      </c>
      <c r="Q729" t="s">
        <v>2534</v>
      </c>
      <c r="R729" t="str" cm="1">
        <f t="array" ref="R729">IFERROR(INDEX(AOM[AOM], MATCH(1, (AOM[Edge_Value]=ani_diet!D729)*(AOM[Is_Ani_Diet_Ingredient]&lt;&gt;FALSE), 0)), "No Match in AOM")</f>
        <v>AOM_006113</v>
      </c>
      <c r="S729" t="str" cm="1">
        <f t="array" ref="S729">IFERROR(IF(INDEX(AOM[Scientific Name], MATCH(1, (AOM[Edge_Value]=ani_diet!D729)*(AOM[Is_Ani_Diet_Ingredient]&lt;&gt;FALSE), 0))=0, "", INDEX(AOM[Scientific Name], MATCH(1, (AOM[Edge_Value]=ani_diet!D729)*(AOM[Is_Ani_Diet_Ingredient]&lt;&gt;FALSE), 0))), "No Match in AOM")</f>
        <v>Arachis hypogaea</v>
      </c>
      <c r="T729" t="str" cm="1">
        <f t="array" ref="T729">IF((S729&lt;&gt;"")*(S729&lt;&gt;"No Match in AOM"),IF(J729&lt;&gt;"",_xlfn.TEXTJOIN(";",TRUE,CONCATENATE(_xlfn.TEXTSPLIT(S729,";",TRUE,FALSE)," ",J729)),S729),"")</f>
        <v>Arachis hypogaea Hull</v>
      </c>
    </row>
    <row r="730" spans="1:20">
      <c r="A730" s="30" t="s">
        <v>26425</v>
      </c>
      <c r="B730" s="55" t="s">
        <v>4798</v>
      </c>
      <c r="C730" s="56" t="str">
        <f>_xlfn.TEXTJOIN(" ",TRUE,B730,IF(ISBLANK(J730),"",_xlfn.TEXTSPLIT(J730,";")))</f>
        <v>Groundnut Husk</v>
      </c>
      <c r="D730" s="56" t="str">
        <f>_xlfn.TEXTJOIN(" ",TRUE,B730,IF(ISBLANK(J730),"",_xlfn.TEXTSPLIT(J730,";")),IF(ISBLANK(H730),"",_xlfn.TEXTSPLIT(H730,";")))</f>
        <v>Groundnut Husk Ground</v>
      </c>
      <c r="E730" s="56" t="str">
        <f>_xlfn.TEXTJOIN(" ",TRUE,B730,F730,IF(ISBLANK(J730),"",_xlfn.TEXTSPLIT(J730,";")),IF(ISBLANK(G730),"",_xlfn.TEXTSPLIT(G730,";")))</f>
        <v>Groundnut Husk Powder</v>
      </c>
      <c r="G730" s="55" t="s">
        <v>26426</v>
      </c>
      <c r="H730" s="55" t="s">
        <v>6052</v>
      </c>
      <c r="J730" s="55" t="s">
        <v>26219</v>
      </c>
      <c r="K730" s="32" t="s">
        <v>324</v>
      </c>
      <c r="L730" s="32" t="s">
        <v>324</v>
      </c>
      <c r="N730" t="s">
        <v>2539</v>
      </c>
      <c r="O730" t="s">
        <v>2510</v>
      </c>
      <c r="P730" t="s">
        <v>26269</v>
      </c>
      <c r="Q730" t="s">
        <v>26270</v>
      </c>
      <c r="R730" t="str" cm="1">
        <f t="array" ref="R730">IFERROR(INDEX(AOM[AOM], MATCH(1, (AOM[Edge_Value]=ani_diet!D730)*(AOM[Is_Ani_Diet_Ingredient]&lt;&gt;FALSE), 0)), "No Match in AOM")</f>
        <v>AOM_000606</v>
      </c>
      <c r="S730" t="str" cm="1">
        <f t="array" ref="S730">IFERROR(IF(INDEX(AOM[Scientific Name], MATCH(1, (AOM[Edge_Value]=ani_diet!D730)*(AOM[Is_Ani_Diet_Ingredient]&lt;&gt;FALSE), 0))=0, "", INDEX(AOM[Scientific Name], MATCH(1, (AOM[Edge_Value]=ani_diet!D730)*(AOM[Is_Ani_Diet_Ingredient]&lt;&gt;FALSE), 0))), "No Match in AOM")</f>
        <v>Arachis hypogaea</v>
      </c>
      <c r="T730" t="str" cm="1">
        <f t="array" ref="T730">IF((S730&lt;&gt;"")*(S730&lt;&gt;"No Match in AOM"),IF(J730&lt;&gt;"",_xlfn.TEXTJOIN(";",TRUE,CONCATENATE(_xlfn.TEXTSPLIT(S730,";",TRUE,FALSE)," ",J730)),S730),"")</f>
        <v>Arachis hypogaea Husk</v>
      </c>
    </row>
    <row r="731" spans="1:20">
      <c r="A731" s="30" t="s">
        <v>26427</v>
      </c>
      <c r="B731" s="55" t="s">
        <v>4798</v>
      </c>
      <c r="C731" s="56" t="str">
        <f>_xlfn.TEXTJOIN(" ",TRUE,B731,IF(ISBLANK(J731),"",_xlfn.TEXTSPLIT(J731,";")))</f>
        <v>Groundnut Oil</v>
      </c>
      <c r="D731" s="56" t="str">
        <f>_xlfn.TEXTJOIN(" ",TRUE,B731,IF(ISBLANK(J731),"",_xlfn.TEXTSPLIT(J731,";")),IF(ISBLANK(H731),"",_xlfn.TEXTSPLIT(H731,";")))</f>
        <v>Groundnut Oil</v>
      </c>
      <c r="E731" s="56" t="str">
        <f>_xlfn.TEXTJOIN(" ",TRUE,B731,F731,IF(ISBLANK(J731),"",_xlfn.TEXTSPLIT(J731,";")),IF(ISBLANK(G731),"",_xlfn.TEXTSPLIT(G731,";")))</f>
        <v>Groundnut Oil</v>
      </c>
      <c r="J731" s="55" t="s">
        <v>3475</v>
      </c>
      <c r="K731" s="32" t="s">
        <v>324</v>
      </c>
      <c r="N731" t="s">
        <v>2539</v>
      </c>
      <c r="O731" t="s">
        <v>2510</v>
      </c>
      <c r="P731" t="s">
        <v>25925</v>
      </c>
      <c r="Q731" t="s">
        <v>25926</v>
      </c>
      <c r="R731" t="str" cm="1">
        <f t="array" ref="R731">IFERROR(INDEX(AOM[AOM], MATCH(1, (AOM[Edge_Value]=ani_diet!D731)*(AOM[Is_Ani_Diet_Ingredient]&lt;&gt;FALSE), 0)), "No Match in AOM")</f>
        <v>AOM_001193</v>
      </c>
      <c r="S731" t="str" cm="1">
        <f t="array" ref="S731">IFERROR(IF(INDEX(AOM[Scientific Name], MATCH(1, (AOM[Edge_Value]=ani_diet!D731)*(AOM[Is_Ani_Diet_Ingredient]&lt;&gt;FALSE), 0))=0, "", INDEX(AOM[Scientific Name], MATCH(1, (AOM[Edge_Value]=ani_diet!D731)*(AOM[Is_Ani_Diet_Ingredient]&lt;&gt;FALSE), 0))), "No Match in AOM")</f>
        <v>Arachis hypogaea</v>
      </c>
      <c r="T731" t="str" cm="1">
        <f t="array" ref="T731">IF((S731&lt;&gt;"")*(S731&lt;&gt;"No Match in AOM"),IF(J731&lt;&gt;"",_xlfn.TEXTJOIN(";",TRUE,CONCATENATE(_xlfn.TEXTSPLIT(S731,";",TRUE,FALSE)," ",J731)),S731),"")</f>
        <v>Arachis hypogaea Oil</v>
      </c>
    </row>
    <row r="732" spans="1:20">
      <c r="A732" s="30" t="s">
        <v>26428</v>
      </c>
      <c r="B732" s="55" t="s">
        <v>4798</v>
      </c>
      <c r="C732" s="56" t="str">
        <f>_xlfn.TEXTJOIN(" ",TRUE,B732,IF(ISBLANK(J732),"",_xlfn.TEXTSPLIT(J732,";")))</f>
        <v>Groundnut Residue</v>
      </c>
      <c r="D732" s="56" t="str">
        <f>_xlfn.TEXTJOIN(" ",TRUE,B732,IF(ISBLANK(J732),"",_xlfn.TEXTSPLIT(J732,";")),IF(ISBLANK(H732),"",_xlfn.TEXTSPLIT(H732,";")))</f>
        <v>Groundnut Residue</v>
      </c>
      <c r="E732" s="56" t="str">
        <f>_xlfn.TEXTJOIN(" ",TRUE,B732,F732,IF(ISBLANK(J732),"",_xlfn.TEXTSPLIT(J732,";")),IF(ISBLANK(G732),"",_xlfn.TEXTSPLIT(G732,";")))</f>
        <v>Groundnut Residue</v>
      </c>
      <c r="J732" s="55" t="s">
        <v>26098</v>
      </c>
      <c r="K732" s="32" t="s">
        <v>324</v>
      </c>
      <c r="L732" s="32" t="s">
        <v>324</v>
      </c>
      <c r="R732" t="str" cm="1">
        <f t="array" ref="R732">IFERROR(INDEX(AOM[AOM], MATCH(1, (AOM[Edge_Value]=ani_diet!D732)*(AOM[Is_Ani_Diet_Ingredient]&lt;&gt;FALSE), 0)), "No Match in AOM")</f>
        <v>AOM_006169</v>
      </c>
      <c r="S732" t="str" cm="1">
        <f t="array" ref="S732">IFERROR(IF(INDEX(AOM[Scientific Name], MATCH(1, (AOM[Edge_Value]=ani_diet!D732)*(AOM[Is_Ani_Diet_Ingredient]&lt;&gt;FALSE), 0))=0, "", INDEX(AOM[Scientific Name], MATCH(1, (AOM[Edge_Value]=ani_diet!D732)*(AOM[Is_Ani_Diet_Ingredient]&lt;&gt;FALSE), 0))), "No Match in AOM")</f>
        <v>Arachis hypogaea</v>
      </c>
      <c r="T732" t="str" cm="1">
        <f t="array" ref="T732">IF((S732&lt;&gt;"")*(S732&lt;&gt;"No Match in AOM"),IF(J732&lt;&gt;"",_xlfn.TEXTJOIN(";",TRUE,CONCATENATE(_xlfn.TEXTSPLIT(S732,";",TRUE,FALSE)," ",J732)),S732),"")</f>
        <v>Arachis hypogaea Residue</v>
      </c>
    </row>
    <row r="733" spans="1:20">
      <c r="A733" s="30" t="s">
        <v>19550</v>
      </c>
      <c r="B733" s="55" t="s">
        <v>4798</v>
      </c>
      <c r="C733" s="56" t="str">
        <f>_xlfn.TEXTJOIN(" ",TRUE,B733,IF(ISBLANK(J733),"",_xlfn.TEXTSPLIT(J733,";")))</f>
        <v>Groundnut Shell</v>
      </c>
      <c r="D733" s="56" t="str">
        <f>_xlfn.TEXTJOIN(" ",TRUE,B733,IF(ISBLANK(J733),"",_xlfn.TEXTSPLIT(J733,";")),IF(ISBLANK(H733),"",_xlfn.TEXTSPLIT(H733,";")))</f>
        <v>Groundnut Shell</v>
      </c>
      <c r="E733" s="56" t="str">
        <f>_xlfn.TEXTJOIN(" ",TRUE,B733,F733,IF(ISBLANK(J733),"",_xlfn.TEXTSPLIT(J733,";")),IF(ISBLANK(G733),"",_xlfn.TEXTSPLIT(G733,";")))</f>
        <v>Groundnut Shell</v>
      </c>
      <c r="J733" s="55" t="s">
        <v>18633</v>
      </c>
      <c r="R733" t="str" cm="1">
        <f t="array" ref="R733">IFERROR(INDEX(AOM[AOM], MATCH(1, (AOM[Edge_Value]=ani_diet!D733)*(AOM[Is_Ani_Diet_Ingredient]&lt;&gt;FALSE), 0)), "No Match in AOM")</f>
        <v>AOM_002249</v>
      </c>
      <c r="S733" t="str" cm="1">
        <f t="array" ref="S733">IFERROR(IF(INDEX(AOM[Scientific Name], MATCH(1, (AOM[Edge_Value]=ani_diet!D733)*(AOM[Is_Ani_Diet_Ingredient]&lt;&gt;FALSE), 0))=0, "", INDEX(AOM[Scientific Name], MATCH(1, (AOM[Edge_Value]=ani_diet!D733)*(AOM[Is_Ani_Diet_Ingredient]&lt;&gt;FALSE), 0))), "No Match in AOM")</f>
        <v>Arachis hypogaea</v>
      </c>
      <c r="T733" t="str" cm="1">
        <f t="array" ref="T733">IF((S733&lt;&gt;"")*(S733&lt;&gt;"No Match in AOM"),IF(J733&lt;&gt;"",_xlfn.TEXTJOIN(";",TRUE,CONCATENATE(_xlfn.TEXTSPLIT(S733,";",TRUE,FALSE)," ",J733)),S733),"")</f>
        <v>Arachis hypogaea Shell</v>
      </c>
    </row>
    <row r="734" spans="1:20">
      <c r="A734" s="30" t="s">
        <v>26429</v>
      </c>
      <c r="B734" s="55" t="s">
        <v>4798</v>
      </c>
      <c r="C734" s="56" t="str">
        <f>_xlfn.TEXTJOIN(" ",TRUE,B734,IF(ISBLANK(J734),"",_xlfn.TEXTSPLIT(J734,";")))</f>
        <v>Groundnut Straw</v>
      </c>
      <c r="D734" s="56" t="str">
        <f>_xlfn.TEXTJOIN(" ",TRUE,B734,IF(ISBLANK(J734),"",_xlfn.TEXTSPLIT(J734,";")),IF(ISBLANK(H734),"",_xlfn.TEXTSPLIT(H734,";")))</f>
        <v>Groundnut Straw</v>
      </c>
      <c r="E734" s="56" t="str">
        <f>_xlfn.TEXTJOIN(" ",TRUE,B734,F734,IF(ISBLANK(J734),"",_xlfn.TEXTSPLIT(J734,";")),IF(ISBLANK(G734),"",_xlfn.TEXTSPLIT(G734,";")))</f>
        <v>Groundnut Straw</v>
      </c>
      <c r="J734" s="55" t="s">
        <v>6809</v>
      </c>
      <c r="K734" s="32" t="s">
        <v>324</v>
      </c>
      <c r="L734" s="32" t="s">
        <v>324</v>
      </c>
      <c r="R734" t="str" cm="1">
        <f t="array" ref="R734">IFERROR(INDEX(AOM[AOM], MATCH(1, (AOM[Edge_Value]=ani_diet!D734)*(AOM[Is_Ani_Diet_Ingredient]&lt;&gt;FALSE), 0)), "No Match in AOM")</f>
        <v>AOM_001890</v>
      </c>
      <c r="S734" t="str" cm="1">
        <f t="array" ref="S734">IFERROR(IF(INDEX(AOM[Scientific Name], MATCH(1, (AOM[Edge_Value]=ani_diet!D734)*(AOM[Is_Ani_Diet_Ingredient]&lt;&gt;FALSE), 0))=0, "", INDEX(AOM[Scientific Name], MATCH(1, (AOM[Edge_Value]=ani_diet!D734)*(AOM[Is_Ani_Diet_Ingredient]&lt;&gt;FALSE), 0))), "No Match in AOM")</f>
        <v>Arachis hypogaea</v>
      </c>
      <c r="T734" t="str" cm="1">
        <f t="array" ref="T734">IF((S734&lt;&gt;"")*(S734&lt;&gt;"No Match in AOM"),IF(J734&lt;&gt;"",_xlfn.TEXTJOIN(";",TRUE,CONCATENATE(_xlfn.TEXTSPLIT(S734,";",TRUE,FALSE)," ",J734)),S734),"")</f>
        <v>Arachis hypogaea Straw</v>
      </c>
    </row>
    <row r="735" spans="1:20">
      <c r="A735" s="30" t="s">
        <v>19556</v>
      </c>
      <c r="B735" s="55" t="s">
        <v>4798</v>
      </c>
      <c r="C735" s="56" t="str">
        <f>_xlfn.TEXTJOIN(" ",TRUE,B735,IF(ISBLANK(J735),"",_xlfn.TEXTSPLIT(J735,";")))</f>
        <v>Groundnut Veins</v>
      </c>
      <c r="D735" s="56" t="str">
        <f>_xlfn.TEXTJOIN(" ",TRUE,B735,IF(ISBLANK(J735),"",_xlfn.TEXTSPLIT(J735,";")),IF(ISBLANK(H735),"",_xlfn.TEXTSPLIT(H735,";")))</f>
        <v>Groundnut Veins</v>
      </c>
      <c r="E735" s="56" t="str">
        <f>_xlfn.TEXTJOIN(" ",TRUE,B735,F735,IF(ISBLANK(J735),"",_xlfn.TEXTSPLIT(J735,";")),IF(ISBLANK(G735),"",_xlfn.TEXTSPLIT(G735,";")))</f>
        <v>Groundnut Veins</v>
      </c>
      <c r="J735" s="55" t="s">
        <v>26430</v>
      </c>
      <c r="R735" t="str" cm="1">
        <f t="array" ref="R735">IFERROR(INDEX(AOM[AOM], MATCH(1, (AOM[Edge_Value]=ani_diet!D735)*(AOM[Is_Ani_Diet_Ingredient]&lt;&gt;FALSE), 0)), "No Match in AOM")</f>
        <v>AOM_003858</v>
      </c>
      <c r="S735" t="str" cm="1">
        <f t="array" ref="S735">IFERROR(IF(INDEX(AOM[Scientific Name], MATCH(1, (AOM[Edge_Value]=ani_diet!D735)*(AOM[Is_Ani_Diet_Ingredient]&lt;&gt;FALSE), 0))=0, "", INDEX(AOM[Scientific Name], MATCH(1, (AOM[Edge_Value]=ani_diet!D735)*(AOM[Is_Ani_Diet_Ingredient]&lt;&gt;FALSE), 0))), "No Match in AOM")</f>
        <v>Arachis hypogaea</v>
      </c>
      <c r="T735" t="str" cm="1">
        <f t="array" ref="T735">IF((S735&lt;&gt;"")*(S735&lt;&gt;"No Match in AOM"),IF(J735&lt;&gt;"",_xlfn.TEXTJOIN(";",TRUE,CONCATENATE(_xlfn.TEXTSPLIT(S735,";",TRUE,FALSE)," ",J735)),S735),"")</f>
        <v>Arachis hypogaea Veins</v>
      </c>
    </row>
    <row r="736" spans="1:20">
      <c r="A736" s="30" t="s">
        <v>26431</v>
      </c>
      <c r="B736" s="55" t="s">
        <v>4798</v>
      </c>
      <c r="C736" s="56" t="str">
        <f>_xlfn.TEXTJOIN(" ",TRUE,B736,IF(ISBLANK(J736),"",_xlfn.TEXTSPLIT(J736,";")))</f>
        <v>Groundnut Veins</v>
      </c>
      <c r="D736" s="56" t="str">
        <f>_xlfn.TEXTJOIN(" ",TRUE,B736,IF(ISBLANK(J736),"",_xlfn.TEXTSPLIT(J736,";")),IF(ISBLANK(H736),"",_xlfn.TEXTSPLIT(H736,";")))</f>
        <v>Groundnut Veins Dried</v>
      </c>
      <c r="E736" s="56" t="str">
        <f>_xlfn.TEXTJOIN(" ",TRUE,B736,F736,IF(ISBLANK(J736),"",_xlfn.TEXTSPLIT(J736,";")),IF(ISBLANK(G736),"",_xlfn.TEXTSPLIT(G736,";")))</f>
        <v>Groundnut Veins Dried</v>
      </c>
      <c r="G736" s="55" t="s">
        <v>17480</v>
      </c>
      <c r="H736" s="55" t="s">
        <v>17480</v>
      </c>
      <c r="J736" s="55" t="s">
        <v>26430</v>
      </c>
      <c r="R736" t="str" cm="1">
        <f t="array" ref="R736">IFERROR(INDEX(AOM[AOM], MATCH(1, (AOM[Edge_Value]=ani_diet!D736)*(AOM[Is_Ani_Diet_Ingredient]&lt;&gt;FALSE), 0)), "No Match in AOM")</f>
        <v>AOM_006278</v>
      </c>
      <c r="S736" t="str" cm="1">
        <f t="array" ref="S736">IFERROR(IF(INDEX(AOM[Scientific Name], MATCH(1, (AOM[Edge_Value]=ani_diet!D736)*(AOM[Is_Ani_Diet_Ingredient]&lt;&gt;FALSE), 0))=0, "", INDEX(AOM[Scientific Name], MATCH(1, (AOM[Edge_Value]=ani_diet!D736)*(AOM[Is_Ani_Diet_Ingredient]&lt;&gt;FALSE), 0))), "No Match in AOM")</f>
        <v>Arachis hypogaea</v>
      </c>
      <c r="T736" t="str" cm="1">
        <f t="array" ref="T736">IF((S736&lt;&gt;"")*(S736&lt;&gt;"No Match in AOM"),IF(J736&lt;&gt;"",_xlfn.TEXTJOIN(";",TRUE,CONCATENATE(_xlfn.TEXTSPLIT(S736,";",TRUE,FALSE)," ",J736)),S736),"")</f>
        <v>Arachis hypogaea Veins</v>
      </c>
    </row>
    <row r="737" spans="1:20">
      <c r="A737" s="30" t="s">
        <v>23427</v>
      </c>
      <c r="B737" s="55" t="s">
        <v>23427</v>
      </c>
      <c r="C737" s="56" t="str">
        <f>_xlfn.TEXTJOIN(" ",TRUE,B737,IF(ISBLANK(J737),"",_xlfn.TEXTSPLIT(J737,";")))</f>
        <v>Growers Concentrate</v>
      </c>
      <c r="D737" s="56" t="str">
        <f>_xlfn.TEXTJOIN(" ",TRUE,B737,IF(ISBLANK(J737),"",_xlfn.TEXTSPLIT(J737,";")),IF(ISBLANK(H737),"",_xlfn.TEXTSPLIT(H737,";")))</f>
        <v>Growers Concentrate</v>
      </c>
      <c r="E737" s="56" t="str">
        <f>_xlfn.TEXTJOIN(" ",TRUE,B737,F737,IF(ISBLANK(J737),"",_xlfn.TEXTSPLIT(J737,";")),IF(ISBLANK(G737),"",_xlfn.TEXTSPLIT(G737,";")))</f>
        <v>Growers Concentrate</v>
      </c>
      <c r="K737" s="32" t="s">
        <v>324</v>
      </c>
      <c r="R737" t="str" cm="1">
        <f t="array" ref="R737">IFERROR(INDEX(AOM[AOM], MATCH(1, (AOM[Edge_Value]=ani_diet!D737)*(AOM[Is_Ani_Diet_Ingredient]&lt;&gt;FALSE), 0)), "No Match in AOM")</f>
        <v>AOM_001493</v>
      </c>
      <c r="S737" t="str" cm="1">
        <f t="array" ref="S737">IFERROR(IF(INDEX(AOM[Scientific Name], MATCH(1, (AOM[Edge_Value]=ani_diet!D737)*(AOM[Is_Ani_Diet_Ingredient]&lt;&gt;FALSE), 0))=0, "", INDEX(AOM[Scientific Name], MATCH(1, (AOM[Edge_Value]=ani_diet!D737)*(AOM[Is_Ani_Diet_Ingredient]&lt;&gt;FALSE), 0))), "No Match in AOM")</f>
        <v/>
      </c>
      <c r="T737" t="str" cm="1">
        <f t="array" ref="T737">IF((S737&lt;&gt;"")*(S737&lt;&gt;"No Match in AOM"),IF(J737&lt;&gt;"",_xlfn.TEXTJOIN(";",TRUE,CONCATENATE(_xlfn.TEXTSPLIT(S737,";",TRUE,FALSE)," ",J737)),S737),"")</f>
        <v/>
      </c>
    </row>
    <row r="738" spans="1:20">
      <c r="A738" s="30" t="s">
        <v>26432</v>
      </c>
      <c r="B738" s="55" t="s">
        <v>23443</v>
      </c>
      <c r="C738" s="56" t="str">
        <f>_xlfn.TEXTJOIN(" ",TRUE,B738,IF(ISBLANK(J738),"",_xlfn.TEXTSPLIT(J738,";")))</f>
        <v>Growers Diet</v>
      </c>
      <c r="D738" s="56" t="str">
        <f>_xlfn.TEXTJOIN(" ",TRUE,B738,IF(ISBLANK(J738),"",_xlfn.TEXTSPLIT(J738,";")),IF(ISBLANK(H738),"",_xlfn.TEXTSPLIT(H738,";")))</f>
        <v>Growers Diet</v>
      </c>
      <c r="E738" s="56" t="str">
        <f>_xlfn.TEXTJOIN(" ",TRUE,B738,F738,IF(ISBLANK(J738),"",_xlfn.TEXTSPLIT(J738,";")),IF(ISBLANK(G738),"",_xlfn.TEXTSPLIT(G738,";")))</f>
        <v>Growers Diet</v>
      </c>
      <c r="K738" s="32" t="s">
        <v>324</v>
      </c>
      <c r="R738" t="str" cm="1">
        <f t="array" ref="R738">IFERROR(INDEX(AOM[AOM], MATCH(1, (AOM[Edge_Value]=ani_diet!D738)*(AOM[Is_Ani_Diet_Ingredient]&lt;&gt;FALSE), 0)), "No Match in AOM")</f>
        <v>AOM_001495</v>
      </c>
      <c r="S738" t="str" cm="1">
        <f t="array" ref="S738">IFERROR(IF(INDEX(AOM[Scientific Name], MATCH(1, (AOM[Edge_Value]=ani_diet!D738)*(AOM[Is_Ani_Diet_Ingredient]&lt;&gt;FALSE), 0))=0, "", INDEX(AOM[Scientific Name], MATCH(1, (AOM[Edge_Value]=ani_diet!D738)*(AOM[Is_Ani_Diet_Ingredient]&lt;&gt;FALSE), 0))), "No Match in AOM")</f>
        <v/>
      </c>
      <c r="T738" t="str" cm="1">
        <f t="array" ref="T738">IF((S738&lt;&gt;"")*(S738&lt;&gt;"No Match in AOM"),IF(J738&lt;&gt;"",_xlfn.TEXTJOIN(";",TRUE,CONCATENATE(_xlfn.TEXTSPLIT(S738,";",TRUE,FALSE)," ",J738)),S738),"")</f>
        <v/>
      </c>
    </row>
    <row r="739" spans="1:20">
      <c r="A739" s="30" t="s">
        <v>26433</v>
      </c>
      <c r="B739" s="55" t="s">
        <v>23443</v>
      </c>
      <c r="C739" s="56" t="str">
        <f>_xlfn.TEXTJOIN(" ",TRUE,B739,IF(ISBLANK(J739),"",_xlfn.TEXTSPLIT(J739,";")))</f>
        <v>Growers Diet</v>
      </c>
      <c r="D739" s="56" t="str">
        <f>_xlfn.TEXTJOIN(" ",TRUE,B739,IF(ISBLANK(J739),"",_xlfn.TEXTSPLIT(J739,";")),IF(ISBLANK(H739),"",_xlfn.TEXTSPLIT(H739,";")))</f>
        <v>Growers Diet</v>
      </c>
      <c r="E739" s="56" t="str">
        <f>_xlfn.TEXTJOIN(" ",TRUE,B739,F739,IF(ISBLANK(J739),"",_xlfn.TEXTSPLIT(J739,";")),IF(ISBLANK(G739),"",_xlfn.TEXTSPLIT(G739,";")))</f>
        <v>Growers Diet Pelleted</v>
      </c>
      <c r="G739" s="55" t="s">
        <v>5903</v>
      </c>
      <c r="I739" s="55" t="s">
        <v>5903</v>
      </c>
      <c r="K739" s="32" t="s">
        <v>324</v>
      </c>
      <c r="R739" t="str" cm="1">
        <f t="array" ref="R739">IFERROR(INDEX(AOM[AOM], MATCH(1, (AOM[Edge_Value]=ani_diet!D739)*(AOM[Is_Ani_Diet_Ingredient]&lt;&gt;FALSE), 0)), "No Match in AOM")</f>
        <v>AOM_001495</v>
      </c>
      <c r="S739" t="str" cm="1">
        <f t="array" ref="S739">IFERROR(IF(INDEX(AOM[Scientific Name], MATCH(1, (AOM[Edge_Value]=ani_diet!D739)*(AOM[Is_Ani_Diet_Ingredient]&lt;&gt;FALSE), 0))=0, "", INDEX(AOM[Scientific Name], MATCH(1, (AOM[Edge_Value]=ani_diet!D739)*(AOM[Is_Ani_Diet_Ingredient]&lt;&gt;FALSE), 0))), "No Match in AOM")</f>
        <v/>
      </c>
      <c r="T739" t="str" cm="1">
        <f t="array" ref="T739">IF((S739&lt;&gt;"")*(S739&lt;&gt;"No Match in AOM"),IF(J739&lt;&gt;"",_xlfn.TEXTJOIN(";",TRUE,CONCATENATE(_xlfn.TEXTSPLIT(S739,";",TRUE,FALSE)," ",J739)),S739),"")</f>
        <v/>
      </c>
    </row>
    <row r="740" spans="1:20">
      <c r="A740" s="30" t="s">
        <v>23445</v>
      </c>
      <c r="B740" s="55" t="s">
        <v>23445</v>
      </c>
      <c r="C740" s="56" t="str">
        <f>_xlfn.TEXTJOIN(" ",TRUE,B740,IF(ISBLANK(J740),"",_xlfn.TEXTSPLIT(J740,";")))</f>
        <v>Growers Premix</v>
      </c>
      <c r="D740" s="56" t="str">
        <f>_xlfn.TEXTJOIN(" ",TRUE,B740,IF(ISBLANK(J740),"",_xlfn.TEXTSPLIT(J740,";")),IF(ISBLANK(H740),"",_xlfn.TEXTSPLIT(H740,";")))</f>
        <v>Growers Premix</v>
      </c>
      <c r="E740" s="56" t="str">
        <f>_xlfn.TEXTJOIN(" ",TRUE,B740,F740,IF(ISBLANK(J740),"",_xlfn.TEXTSPLIT(J740,";")),IF(ISBLANK(G740),"",_xlfn.TEXTSPLIT(G740,";")))</f>
        <v>Growers Premix</v>
      </c>
      <c r="R740" t="str" cm="1">
        <f t="array" ref="R740">IFERROR(INDEX(AOM[AOM], MATCH(1, (AOM[Edge_Value]=ani_diet!D740)*(AOM[Is_Ani_Diet_Ingredient]&lt;&gt;FALSE), 0)), "No Match in AOM")</f>
        <v>AOM_003495</v>
      </c>
      <c r="S740" t="str" cm="1">
        <f t="array" ref="S740">IFERROR(IF(INDEX(AOM[Scientific Name], MATCH(1, (AOM[Edge_Value]=ani_diet!D740)*(AOM[Is_Ani_Diet_Ingredient]&lt;&gt;FALSE), 0))=0, "", INDEX(AOM[Scientific Name], MATCH(1, (AOM[Edge_Value]=ani_diet!D740)*(AOM[Is_Ani_Diet_Ingredient]&lt;&gt;FALSE), 0))), "No Match in AOM")</f>
        <v/>
      </c>
      <c r="T740" t="str" cm="1">
        <f t="array" ref="T740">IF((S740&lt;&gt;"")*(S740&lt;&gt;"No Match in AOM"),IF(J740&lt;&gt;"",_xlfn.TEXTJOIN(";",TRUE,CONCATENATE(_xlfn.TEXTSPLIT(S740,";",TRUE,FALSE)," ",J740)),S740),"")</f>
        <v/>
      </c>
    </row>
    <row r="741" spans="1:20">
      <c r="A741" s="30" t="s">
        <v>26434</v>
      </c>
      <c r="B741" s="55" t="s">
        <v>3494</v>
      </c>
      <c r="C741" s="56" t="str">
        <f>_xlfn.TEXTJOIN(" ",TRUE,B741,IF(ISBLANK(J741),"",_xlfn.TEXTSPLIT(J741,";")))</f>
        <v>Guar Gum</v>
      </c>
      <c r="D741" s="56" t="str">
        <f>_xlfn.TEXTJOIN(" ",TRUE,B741,IF(ISBLANK(J741),"",_xlfn.TEXTSPLIT(J741,";")),IF(ISBLANK(H741),"",_xlfn.TEXTSPLIT(H741,";")))</f>
        <v>Guar Gum Ground</v>
      </c>
      <c r="E741" s="56" t="str">
        <f>_xlfn.TEXTJOIN(" ",TRUE,B741,F741,IF(ISBLANK(J741),"",_xlfn.TEXTSPLIT(J741,";")),IF(ISBLANK(G741),"",_xlfn.TEXTSPLIT(G741,";")))</f>
        <v>Guar Gum Meal</v>
      </c>
      <c r="G741" s="55" t="s">
        <v>25824</v>
      </c>
      <c r="H741" s="55" t="s">
        <v>6052</v>
      </c>
      <c r="K741" s="32" t="s">
        <v>324</v>
      </c>
      <c r="L741" s="32" t="s">
        <v>324</v>
      </c>
      <c r="R741" t="str" cm="1">
        <f t="array" ref="R741">IFERROR(INDEX(AOM[AOM], MATCH(1, (AOM[Edge_Value]=ani_diet!D741)*(AOM[Is_Ani_Diet_Ingredient]&lt;&gt;FALSE), 0)), "No Match in AOM")</f>
        <v>AOM_001366</v>
      </c>
      <c r="S741" t="str" cm="1">
        <f t="array" ref="S741">IFERROR(IF(INDEX(AOM[Scientific Name], MATCH(1, (AOM[Edge_Value]=ani_diet!D741)*(AOM[Is_Ani_Diet_Ingredient]&lt;&gt;FALSE), 0))=0, "", INDEX(AOM[Scientific Name], MATCH(1, (AOM[Edge_Value]=ani_diet!D741)*(AOM[Is_Ani_Diet_Ingredient]&lt;&gt;FALSE), 0))), "No Match in AOM")</f>
        <v>Cyamopsis tetragonoloba</v>
      </c>
      <c r="T741" t="str" cm="1">
        <f t="array" ref="T741">IF((S741&lt;&gt;"")*(S741&lt;&gt;"No Match in AOM"),IF(J741&lt;&gt;"",_xlfn.TEXTJOIN(";",TRUE,CONCATENATE(_xlfn.TEXTSPLIT(S741,";",TRUE,FALSE)," ",J741)),S741),"")</f>
        <v>Cyamopsis tetragonoloba</v>
      </c>
    </row>
    <row r="742" spans="1:20">
      <c r="A742" s="30" t="s">
        <v>26435</v>
      </c>
      <c r="B742" s="55" t="s">
        <v>19568</v>
      </c>
      <c r="C742" s="56" t="str">
        <f>_xlfn.TEXTJOIN(" ",TRUE,B742,IF(ISBLANK(J742),"",_xlfn.TEXTSPLIT(J742,";")))</f>
        <v>Haricot Bean Vine</v>
      </c>
      <c r="D742" s="56" t="str">
        <f>_xlfn.TEXTJOIN(" ",TRUE,B742,IF(ISBLANK(J742),"",_xlfn.TEXTSPLIT(J742,";")),IF(ISBLANK(H742),"",_xlfn.TEXTSPLIT(H742,";")))</f>
        <v>Haricot Bean Vine</v>
      </c>
      <c r="E742" s="56" t="str">
        <f>_xlfn.TEXTJOIN(" ",TRUE,B742,F742,IF(ISBLANK(J742),"",_xlfn.TEXTSPLIT(J742,";")),IF(ISBLANK(G742),"",_xlfn.TEXTSPLIT(G742,";")))</f>
        <v>Haricot Bean Vine</v>
      </c>
      <c r="J742" s="55" t="s">
        <v>26226</v>
      </c>
      <c r="R742" t="str" cm="1">
        <f t="array" ref="R742">IFERROR(INDEX(AOM[AOM], MATCH(1, (AOM[Edge_Value]=ani_diet!D742)*(AOM[Is_Ani_Diet_Ingredient]&lt;&gt;FALSE), 0)), "No Match in AOM")</f>
        <v>AOM_004000</v>
      </c>
      <c r="S742" t="str" cm="1">
        <f t="array" ref="S742">IFERROR(IF(INDEX(AOM[Scientific Name], MATCH(1, (AOM[Edge_Value]=ani_diet!D742)*(AOM[Is_Ani_Diet_Ingredient]&lt;&gt;FALSE), 0))=0, "", INDEX(AOM[Scientific Name], MATCH(1, (AOM[Edge_Value]=ani_diet!D742)*(AOM[Is_Ani_Diet_Ingredient]&lt;&gt;FALSE), 0))), "No Match in AOM")</f>
        <v>Phaseolus vulgaris</v>
      </c>
      <c r="T742" t="str" cm="1">
        <f t="array" ref="T742">IF((S742&lt;&gt;"")*(S742&lt;&gt;"No Match in AOM"),IF(J742&lt;&gt;"",_xlfn.TEXTJOIN(";",TRUE,CONCATENATE(_xlfn.TEXTSPLIT(S742,";",TRUE,FALSE)," ",J742)),S742),"")</f>
        <v>Phaseolus vulgaris Vine</v>
      </c>
    </row>
    <row r="743" spans="1:20">
      <c r="B743" s="55" t="s">
        <v>19568</v>
      </c>
      <c r="C743" s="56" t="str">
        <f>_xlfn.TEXTJOIN(" ",TRUE,B743,IF(ISBLANK(J743),"",_xlfn.TEXTSPLIT(J743,";")))</f>
        <v>Haricot Bean Vine</v>
      </c>
      <c r="D743" s="56" t="str">
        <f>_xlfn.TEXTJOIN(" ",TRUE,B743,IF(ISBLANK(J743),"",_xlfn.TEXTSPLIT(J743,";")),IF(ISBLANK(H743),"",_xlfn.TEXTSPLIT(H743,";")))</f>
        <v>Haricot Bean Vine</v>
      </c>
      <c r="E743" s="56" t="str">
        <f>_xlfn.TEXTJOIN(" ",TRUE,B743,F743,IF(ISBLANK(J743),"",_xlfn.TEXTSPLIT(J743,";")),IF(ISBLANK(G743),"",_xlfn.TEXTSPLIT(G743,";")))</f>
        <v>Haricot Bean Vine Chopped</v>
      </c>
      <c r="G743" s="55" t="s">
        <v>6195</v>
      </c>
      <c r="J743" s="55" t="s">
        <v>26226</v>
      </c>
      <c r="R743" t="str" cm="1">
        <f t="array" ref="R743">IFERROR(INDEX(AOM[AOM], MATCH(1, (AOM[Edge_Value]=ani_diet!D743)*(AOM[Is_Ani_Diet_Ingredient]&lt;&gt;FALSE), 0)), "No Match in AOM")</f>
        <v>AOM_004000</v>
      </c>
      <c r="S743" t="str" cm="1">
        <f t="array" ref="S743">IFERROR(IF(INDEX(AOM[Scientific Name], MATCH(1, (AOM[Edge_Value]=ani_diet!D743)*(AOM[Is_Ani_Diet_Ingredient]&lt;&gt;FALSE), 0))=0, "", INDEX(AOM[Scientific Name], MATCH(1, (AOM[Edge_Value]=ani_diet!D743)*(AOM[Is_Ani_Diet_Ingredient]&lt;&gt;FALSE), 0))), "No Match in AOM")</f>
        <v>Phaseolus vulgaris</v>
      </c>
      <c r="T743" t="str" cm="1">
        <f t="array" ref="T743">IF((S743&lt;&gt;"")*(S743&lt;&gt;"No Match in AOM"),IF(J743&lt;&gt;"",_xlfn.TEXTJOIN(";",TRUE,CONCATENATE(_xlfn.TEXTSPLIT(S743,";",TRUE,FALSE)," ",J743)),S743),"")</f>
        <v>Phaseolus vulgaris Vine</v>
      </c>
    </row>
    <row r="744" spans="1:20">
      <c r="A744" s="30" t="s">
        <v>26436</v>
      </c>
      <c r="B744" s="55" t="s">
        <v>22092</v>
      </c>
      <c r="C744" s="56" t="str">
        <f>_xlfn.TEXTJOIN(" ",TRUE,B744,IF(ISBLANK(J744),"",_xlfn.TEXTSPLIT(J744,";")))</f>
        <v>Harissonia abyssinica Leaves</v>
      </c>
      <c r="D744" s="56" t="str">
        <f>_xlfn.TEXTJOIN(" ",TRUE,B744,IF(ISBLANK(J744),"",_xlfn.TEXTSPLIT(J744,";")),IF(ISBLANK(H744),"",_xlfn.TEXTSPLIT(H744,";")))</f>
        <v>Harissonia abyssinica Leaves</v>
      </c>
      <c r="E744" s="56" t="str">
        <f>_xlfn.TEXTJOIN(" ",TRUE,B744,F744,IF(ISBLANK(J744),"",_xlfn.TEXTSPLIT(J744,";")),IF(ISBLANK(G744),"",_xlfn.TEXTSPLIT(G744,";")))</f>
        <v>Harissonia abyssinica Leaves</v>
      </c>
      <c r="J744" s="55" t="s">
        <v>6187</v>
      </c>
      <c r="R744" t="str" cm="1">
        <f t="array" ref="R744">IFERROR(INDEX(AOM[AOM], MATCH(1, (AOM[Edge_Value]=ani_diet!D744)*(AOM[Is_Ani_Diet_Ingredient]&lt;&gt;FALSE), 0)), "No Match in AOM")</f>
        <v>AOM_002090</v>
      </c>
      <c r="S744" t="str" cm="1">
        <f t="array" ref="S744">IFERROR(IF(INDEX(AOM[Scientific Name], MATCH(1, (AOM[Edge_Value]=ani_diet!D744)*(AOM[Is_Ani_Diet_Ingredient]&lt;&gt;FALSE), 0))=0, "", INDEX(AOM[Scientific Name], MATCH(1, (AOM[Edge_Value]=ani_diet!D744)*(AOM[Is_Ani_Diet_Ingredient]&lt;&gt;FALSE), 0))), "No Match in AOM")</f>
        <v>Harissonia abyssinica</v>
      </c>
      <c r="T744" t="str" cm="1">
        <f t="array" ref="T744">IF((S744&lt;&gt;"")*(S744&lt;&gt;"No Match in AOM"),IF(J744&lt;&gt;"",_xlfn.TEXTJOIN(";",TRUE,CONCATENATE(_xlfn.TEXTSPLIT(S744,";",TRUE,FALSE)," ",J744)),S744),"")</f>
        <v>Harissonia abyssinica Leaves</v>
      </c>
    </row>
    <row r="745" spans="1:20">
      <c r="A745" s="30" t="s">
        <v>21128</v>
      </c>
      <c r="B745" s="55" t="s">
        <v>21128</v>
      </c>
      <c r="C745" s="56" t="str">
        <f>_xlfn.TEXTJOIN(" ",TRUE,B745,IF(ISBLANK(J745),"",_xlfn.TEXTSPLIT(J745,";")))</f>
        <v>Harpachne schimperi</v>
      </c>
      <c r="D745" s="56" t="str">
        <f>_xlfn.TEXTJOIN(" ",TRUE,B745,IF(ISBLANK(J745),"",_xlfn.TEXTSPLIT(J745,";")),IF(ISBLANK(H745),"",_xlfn.TEXTSPLIT(H745,";")))</f>
        <v>Harpachne schimperi</v>
      </c>
      <c r="E745" s="56" t="str">
        <f>_xlfn.TEXTJOIN(" ",TRUE,B745,F745,IF(ISBLANK(J745),"",_xlfn.TEXTSPLIT(J745,";")),IF(ISBLANK(G745),"",_xlfn.TEXTSPLIT(G745,";")))</f>
        <v>Harpachne schimperi</v>
      </c>
      <c r="R745" t="str" cm="1">
        <f t="array" ref="R745">IFERROR(INDEX(AOM[AOM], MATCH(1, (AOM[Edge_Value]=ani_diet!D745)*(AOM[Is_Ani_Diet_Ingredient]&lt;&gt;FALSE), 0)), "No Match in AOM")</f>
        <v>AOM_001471</v>
      </c>
      <c r="S745" t="str" cm="1">
        <f t="array" ref="S745">IFERROR(IF(INDEX(AOM[Scientific Name], MATCH(1, (AOM[Edge_Value]=ani_diet!D745)*(AOM[Is_Ani_Diet_Ingredient]&lt;&gt;FALSE), 0))=0, "", INDEX(AOM[Scientific Name], MATCH(1, (AOM[Edge_Value]=ani_diet!D745)*(AOM[Is_Ani_Diet_Ingredient]&lt;&gt;FALSE), 0))), "No Match in AOM")</f>
        <v>Harpachne schimperi</v>
      </c>
      <c r="T745" t="str" cm="1">
        <f t="array" ref="T745">IF((S745&lt;&gt;"")*(S745&lt;&gt;"No Match in AOM"),IF(J745&lt;&gt;"",_xlfn.TEXTJOIN(";",TRUE,CONCATENATE(_xlfn.TEXTSPLIT(S745,";",TRUE,FALSE)," ",J745)),S745),"")</f>
        <v>Harpachne schimperi</v>
      </c>
    </row>
    <row r="746" spans="1:20">
      <c r="A746" s="30" t="s">
        <v>22095</v>
      </c>
      <c r="B746" s="55" t="s">
        <v>22095</v>
      </c>
      <c r="C746" s="56" t="str">
        <f>_xlfn.TEXTJOIN(" ",TRUE,B746,IF(ISBLANK(J746),"",_xlfn.TEXTSPLIT(J746,";")))</f>
        <v>Hermosa sidoides</v>
      </c>
      <c r="D746" s="56" t="str">
        <f>_xlfn.TEXTJOIN(" ",TRUE,B746,IF(ISBLANK(J746),"",_xlfn.TEXTSPLIT(J746,";")),IF(ISBLANK(H746),"",_xlfn.TEXTSPLIT(H746,";")))</f>
        <v>Hermosa sidoides</v>
      </c>
      <c r="E746" s="56" t="str">
        <f>_xlfn.TEXTJOIN(" ",TRUE,B746,F746,IF(ISBLANK(J746),"",_xlfn.TEXTSPLIT(J746,";")),IF(ISBLANK(G746),"",_xlfn.TEXTSPLIT(G746,";")))</f>
        <v>Hermosa sidoides</v>
      </c>
      <c r="R746" t="str" cm="1">
        <f t="array" ref="R746">IFERROR(INDEX(AOM[AOM], MATCH(1, (AOM[Edge_Value]=ani_diet!D746)*(AOM[Is_Ani_Diet_Ingredient]&lt;&gt;FALSE), 0)), "No Match in AOM")</f>
        <v>AOM_003921</v>
      </c>
      <c r="S746" t="str" cm="1">
        <f t="array" ref="S746">IFERROR(IF(INDEX(AOM[Scientific Name], MATCH(1, (AOM[Edge_Value]=ani_diet!D746)*(AOM[Is_Ani_Diet_Ingredient]&lt;&gt;FALSE), 0))=0, "", INDEX(AOM[Scientific Name], MATCH(1, (AOM[Edge_Value]=ani_diet!D746)*(AOM[Is_Ani_Diet_Ingredient]&lt;&gt;FALSE), 0))), "No Match in AOM")</f>
        <v>Hermosa sidoides</v>
      </c>
      <c r="T746" t="str" cm="1">
        <f t="array" ref="T746">IF((S746&lt;&gt;"")*(S746&lt;&gt;"No Match in AOM"),IF(J746&lt;&gt;"",_xlfn.TEXTJOIN(";",TRUE,CONCATENATE(_xlfn.TEXTSPLIT(S746,";",TRUE,FALSE)," ",J746)),S746),"")</f>
        <v>Hermosa sidoides</v>
      </c>
    </row>
    <row r="747" spans="1:20">
      <c r="A747" s="30" t="s">
        <v>26437</v>
      </c>
      <c r="B747" s="55" t="s">
        <v>22095</v>
      </c>
      <c r="C747" s="56" t="str">
        <f>_xlfn.TEXTJOIN(" ",TRUE,B747,IF(ISBLANK(J747),"",_xlfn.TEXTSPLIT(J747,";")))</f>
        <v>Hermosa sidoides</v>
      </c>
      <c r="D747" s="56" t="str">
        <f>_xlfn.TEXTJOIN(" ",TRUE,B747,IF(ISBLANK(J747),"",_xlfn.TEXTSPLIT(J747,";")),IF(ISBLANK(H747),"",_xlfn.TEXTSPLIT(H747,";")))</f>
        <v>Hermosa sidoides Dried</v>
      </c>
      <c r="E747" s="56" t="str">
        <f>_xlfn.TEXTJOIN(" ",TRUE,B747,F747,IF(ISBLANK(J747),"",_xlfn.TEXTSPLIT(J747,";")),IF(ISBLANK(G747),"",_xlfn.TEXTSPLIT(G747,";")))</f>
        <v>Hermosa sidoides Dried</v>
      </c>
      <c r="G747" s="55" t="s">
        <v>17480</v>
      </c>
      <c r="H747" s="55" t="s">
        <v>17480</v>
      </c>
      <c r="R747" t="str" cm="1">
        <f t="array" ref="R747">IFERROR(INDEX(AOM[AOM], MATCH(1, (AOM[Edge_Value]=ani_diet!D747)*(AOM[Is_Ani_Diet_Ingredient]&lt;&gt;FALSE), 0)), "No Match in AOM")</f>
        <v>AOM_006116</v>
      </c>
      <c r="S747" t="str" cm="1">
        <f t="array" ref="S747">IFERROR(IF(INDEX(AOM[Scientific Name], MATCH(1, (AOM[Edge_Value]=ani_diet!D747)*(AOM[Is_Ani_Diet_Ingredient]&lt;&gt;FALSE), 0))=0, "", INDEX(AOM[Scientific Name], MATCH(1, (AOM[Edge_Value]=ani_diet!D747)*(AOM[Is_Ani_Diet_Ingredient]&lt;&gt;FALSE), 0))), "No Match in AOM")</f>
        <v>Hermosa sidoides</v>
      </c>
      <c r="T747" t="str" cm="1">
        <f t="array" ref="T747">IF((S747&lt;&gt;"")*(S747&lt;&gt;"No Match in AOM"),IF(J747&lt;&gt;"",_xlfn.TEXTJOIN(";",TRUE,CONCATENATE(_xlfn.TEXTSPLIT(S747,";",TRUE,FALSE)," ",J747)),S747),"")</f>
        <v>Hermosa sidoides</v>
      </c>
    </row>
    <row r="748" spans="1:20">
      <c r="A748" s="30" t="s">
        <v>18398</v>
      </c>
      <c r="B748" s="55" t="s">
        <v>18398</v>
      </c>
      <c r="C748" s="56" t="str">
        <f>_xlfn.TEXTJOIN(" ",TRUE,B748,IF(ISBLANK(J748),"",_xlfn.TEXTSPLIT(J748,";")))</f>
        <v>Herring</v>
      </c>
      <c r="D748" s="56" t="str">
        <f>_xlfn.TEXTJOIN(" ",TRUE,B748,IF(ISBLANK(J748),"",_xlfn.TEXTSPLIT(J748,";")),IF(ISBLANK(H748),"",_xlfn.TEXTSPLIT(H748,";")))</f>
        <v>Herring</v>
      </c>
      <c r="E748" s="56" t="str">
        <f>_xlfn.TEXTJOIN(" ",TRUE,B748,F748,IF(ISBLANK(J748),"",_xlfn.TEXTSPLIT(J748,";")),IF(ISBLANK(G748),"",_xlfn.TEXTSPLIT(G748,";")))</f>
        <v>Herring</v>
      </c>
      <c r="R748" t="str" cm="1">
        <f t="array" ref="R748">IFERROR(INDEX(AOM[AOM], MATCH(1, (AOM[Edge_Value]=ani_diet!D748)*(AOM[Is_Ani_Diet_Ingredient]&lt;&gt;FALSE), 0)), "No Match in AOM")</f>
        <v>AOM_001882</v>
      </c>
      <c r="S748" t="str" cm="1">
        <f t="array" ref="S748">IFERROR(IF(INDEX(AOM[Scientific Name], MATCH(1, (AOM[Edge_Value]=ani_diet!D748)*(AOM[Is_Ani_Diet_Ingredient]&lt;&gt;FALSE), 0))=0, "", INDEX(AOM[Scientific Name], MATCH(1, (AOM[Edge_Value]=ani_diet!D748)*(AOM[Is_Ani_Diet_Ingredient]&lt;&gt;FALSE), 0))), "No Match in AOM")</f>
        <v/>
      </c>
      <c r="T748" t="str" cm="1">
        <f t="array" ref="T748">IF((S748&lt;&gt;"")*(S748&lt;&gt;"No Match in AOM"),IF(J748&lt;&gt;"",_xlfn.TEXTJOIN(";",TRUE,CONCATENATE(_xlfn.TEXTSPLIT(S748,";",TRUE,FALSE)," ",J748)),S748),"")</f>
        <v/>
      </c>
    </row>
    <row r="749" spans="1:20">
      <c r="A749" s="30" t="s">
        <v>26438</v>
      </c>
      <c r="B749" s="55" t="s">
        <v>18398</v>
      </c>
      <c r="C749" s="56" t="str">
        <f>_xlfn.TEXTJOIN(" ",TRUE,B749,IF(ISBLANK(J749),"",_xlfn.TEXTSPLIT(J749,";")))</f>
        <v>Herring</v>
      </c>
      <c r="D749" s="56" t="str">
        <f>_xlfn.TEXTJOIN(" ",TRUE,B749,IF(ISBLANK(J749),"",_xlfn.TEXTSPLIT(J749,";")),IF(ISBLANK(H749),"",_xlfn.TEXTSPLIT(H749,";")))</f>
        <v>Herring Ground</v>
      </c>
      <c r="E749" s="56" t="str">
        <f>_xlfn.TEXTJOIN(" ",TRUE,B749,F749,IF(ISBLANK(J749),"",_xlfn.TEXTSPLIT(J749,";")),IF(ISBLANK(G749),"",_xlfn.TEXTSPLIT(G749,";")))</f>
        <v>Herring Meal</v>
      </c>
      <c r="G749" s="55" t="s">
        <v>25824</v>
      </c>
      <c r="H749" s="55" t="s">
        <v>6052</v>
      </c>
      <c r="K749" s="32" t="s">
        <v>324</v>
      </c>
      <c r="L749" s="32" t="s">
        <v>324</v>
      </c>
      <c r="R749" t="str" cm="1">
        <f t="array" ref="R749">IFERROR(INDEX(AOM[AOM], MATCH(1, (AOM[Edge_Value]=ani_diet!D749)*(AOM[Is_Ani_Diet_Ingredient]&lt;&gt;FALSE), 0)), "No Match in AOM")</f>
        <v>AOM_001881</v>
      </c>
      <c r="S749" t="str" cm="1">
        <f t="array" ref="S749">IFERROR(IF(INDEX(AOM[Scientific Name], MATCH(1, (AOM[Edge_Value]=ani_diet!D749)*(AOM[Is_Ani_Diet_Ingredient]&lt;&gt;FALSE), 0))=0, "", INDEX(AOM[Scientific Name], MATCH(1, (AOM[Edge_Value]=ani_diet!D749)*(AOM[Is_Ani_Diet_Ingredient]&lt;&gt;FALSE), 0))), "No Match in AOM")</f>
        <v/>
      </c>
      <c r="T749" t="str" cm="1">
        <f t="array" ref="T749">IF((S749&lt;&gt;"")*(S749&lt;&gt;"No Match in AOM"),IF(J749&lt;&gt;"",_xlfn.TEXTJOIN(";",TRUE,CONCATENATE(_xlfn.TEXTSPLIT(S749,";",TRUE,FALSE)," ",J749)),S749),"")</f>
        <v/>
      </c>
    </row>
    <row r="750" spans="1:20">
      <c r="A750" s="30" t="s">
        <v>21131</v>
      </c>
      <c r="B750" s="55" t="s">
        <v>21131</v>
      </c>
      <c r="C750" s="56" t="str">
        <f>_xlfn.TEXTJOIN(" ",TRUE,B750,IF(ISBLANK(J750),"",_xlfn.TEXTSPLIT(J750,";")))</f>
        <v>Heteropogon contortus</v>
      </c>
      <c r="D750" s="56" t="str">
        <f>_xlfn.TEXTJOIN(" ",TRUE,B750,IF(ISBLANK(J750),"",_xlfn.TEXTSPLIT(J750,";")),IF(ISBLANK(H750),"",_xlfn.TEXTSPLIT(H750,";")))</f>
        <v>Heteropogon contortus</v>
      </c>
      <c r="E750" s="56" t="str">
        <f>_xlfn.TEXTJOIN(" ",TRUE,B750,F750,IF(ISBLANK(J750),"",_xlfn.TEXTSPLIT(J750,";")),IF(ISBLANK(G750),"",_xlfn.TEXTSPLIT(G750,";")))</f>
        <v>Heteropogon contortus</v>
      </c>
      <c r="R750" t="str" cm="1">
        <f t="array" ref="R750">IFERROR(INDEX(AOM[AOM], MATCH(1, (AOM[Edge_Value]=ani_diet!D750)*(AOM[Is_Ani_Diet_Ingredient]&lt;&gt;FALSE), 0)), "No Match in AOM")</f>
        <v>AOM_001472</v>
      </c>
      <c r="S750" t="str" cm="1">
        <f t="array" ref="S750">IFERROR(IF(INDEX(AOM[Scientific Name], MATCH(1, (AOM[Edge_Value]=ani_diet!D750)*(AOM[Is_Ani_Diet_Ingredient]&lt;&gt;FALSE), 0))=0, "", INDEX(AOM[Scientific Name], MATCH(1, (AOM[Edge_Value]=ani_diet!D750)*(AOM[Is_Ani_Diet_Ingredient]&lt;&gt;FALSE), 0))), "No Match in AOM")</f>
        <v>Heteropogon contortus</v>
      </c>
      <c r="T750" t="str" cm="1">
        <f t="array" ref="T750">IF((S750&lt;&gt;"")*(S750&lt;&gt;"No Match in AOM"),IF(J750&lt;&gt;"",_xlfn.TEXTJOIN(";",TRUE,CONCATENATE(_xlfn.TEXTSPLIT(S750,";",TRUE,FALSE)," ",J750)),S750),"")</f>
        <v>Heteropogon contortus</v>
      </c>
    </row>
    <row r="751" spans="1:20">
      <c r="A751" s="30" t="s">
        <v>26439</v>
      </c>
      <c r="B751" s="55" t="s">
        <v>21131</v>
      </c>
      <c r="C751" s="56" t="str">
        <f>_xlfn.TEXTJOIN(" ",TRUE,B751,IF(ISBLANK(J751),"",_xlfn.TEXTSPLIT(J751,";")))</f>
        <v>Heteropogon contortus</v>
      </c>
      <c r="D751" s="56" t="str">
        <f>_xlfn.TEXTJOIN(" ",TRUE,B751,IF(ISBLANK(J751),"",_xlfn.TEXTSPLIT(J751,";")),IF(ISBLANK(H751),"",_xlfn.TEXTSPLIT(H751,";")))</f>
        <v>Heteropogon contortus Ground</v>
      </c>
      <c r="E751" s="56" t="str">
        <f>_xlfn.TEXTJOIN(" ",TRUE,B751,F751,IF(ISBLANK(J751),"",_xlfn.TEXTSPLIT(J751,";")),IF(ISBLANK(G751),"",_xlfn.TEXTSPLIT(G751,";")))</f>
        <v>Heteropogon contortus Ground</v>
      </c>
      <c r="G751" s="55" t="s">
        <v>6052</v>
      </c>
      <c r="H751" s="55" t="s">
        <v>6052</v>
      </c>
      <c r="R751" t="str" cm="1">
        <f t="array" ref="R751">IFERROR(INDEX(AOM[AOM], MATCH(1, (AOM[Edge_Value]=ani_diet!D751)*(AOM[Is_Ani_Diet_Ingredient]&lt;&gt;FALSE), 0)), "No Match in AOM")</f>
        <v>AOM_006117</v>
      </c>
      <c r="S751" t="str" cm="1">
        <f t="array" ref="S751">IFERROR(IF(INDEX(AOM[Scientific Name], MATCH(1, (AOM[Edge_Value]=ani_diet!D751)*(AOM[Is_Ani_Diet_Ingredient]&lt;&gt;FALSE), 0))=0, "", INDEX(AOM[Scientific Name], MATCH(1, (AOM[Edge_Value]=ani_diet!D751)*(AOM[Is_Ani_Diet_Ingredient]&lt;&gt;FALSE), 0))), "No Match in AOM")</f>
        <v>Heteropogon contortus</v>
      </c>
      <c r="T751" t="str" cm="1">
        <f t="array" ref="T751">IF((S751&lt;&gt;"")*(S751&lt;&gt;"No Match in AOM"),IF(J751&lt;&gt;"",_xlfn.TEXTJOIN(";",TRUE,CONCATENATE(_xlfn.TEXTSPLIT(S751,";",TRUE,FALSE)," ",J751)),S751),"")</f>
        <v>Heteropogon contortus</v>
      </c>
    </row>
    <row r="752" spans="1:20">
      <c r="A752" s="30" t="s">
        <v>22102</v>
      </c>
      <c r="B752" s="55" t="s">
        <v>3552</v>
      </c>
      <c r="C752" s="56" t="str">
        <f>_xlfn.TEXTJOIN(" ",TRUE,B752,IF(ISBLANK(J752),"",_xlfn.TEXTSPLIT(J752,";")))</f>
        <v>Hevea brasiliensis Seed</v>
      </c>
      <c r="D752" s="56" t="str">
        <f>_xlfn.TEXTJOIN(" ",TRUE,B752,IF(ISBLANK(J752),"",_xlfn.TEXTSPLIT(J752,";")),IF(ISBLANK(H752),"",_xlfn.TEXTSPLIT(H752,";")))</f>
        <v>Hevea brasiliensis Seed</v>
      </c>
      <c r="E752" s="56" t="str">
        <f>_xlfn.TEXTJOIN(" ",TRUE,B752,F752,IF(ISBLANK(J752),"",_xlfn.TEXTSPLIT(J752,";")),IF(ISBLANK(G752),"",_xlfn.TEXTSPLIT(G752,";")))</f>
        <v>Hevea brasiliensis Seed</v>
      </c>
      <c r="J752" s="55" t="s">
        <v>3446</v>
      </c>
      <c r="R752" t="str" cm="1">
        <f t="array" ref="R752">IFERROR(INDEX(AOM[AOM], MATCH(1, (AOM[Edge_Value]=ani_diet!D752)*(AOM[Is_Ani_Diet_Ingredient]&lt;&gt;FALSE), 0)), "No Match in AOM")</f>
        <v>AOM_006118</v>
      </c>
      <c r="S752" t="str" cm="1">
        <f t="array" ref="S752">IFERROR(IF(INDEX(AOM[Scientific Name], MATCH(1, (AOM[Edge_Value]=ani_diet!D752)*(AOM[Is_Ani_Diet_Ingredient]&lt;&gt;FALSE), 0))=0, "", INDEX(AOM[Scientific Name], MATCH(1, (AOM[Edge_Value]=ani_diet!D752)*(AOM[Is_Ani_Diet_Ingredient]&lt;&gt;FALSE), 0))), "No Match in AOM")</f>
        <v>Hevea brasiliensis</v>
      </c>
      <c r="T752" t="str" cm="1">
        <f t="array" ref="T752">IF((S752&lt;&gt;"")*(S752&lt;&gt;"No Match in AOM"),IF(J752&lt;&gt;"",_xlfn.TEXTJOIN(";",TRUE,CONCATENATE(_xlfn.TEXTSPLIT(S752,";",TRUE,FALSE)," ",J752)),S752),"")</f>
        <v>Hevea brasiliensis Seed</v>
      </c>
    </row>
    <row r="753" spans="1:20">
      <c r="A753" s="30" t="s">
        <v>26440</v>
      </c>
      <c r="B753" s="55" t="s">
        <v>3552</v>
      </c>
      <c r="C753" s="56" t="str">
        <f>_xlfn.TEXTJOIN(" ",TRUE,B753,IF(ISBLANK(J753),"",_xlfn.TEXTSPLIT(J753,";")))</f>
        <v>Hevea brasiliensis Seed Cake</v>
      </c>
      <c r="D753" s="56" t="str">
        <f>_xlfn.TEXTJOIN(" ",TRUE,B753,IF(ISBLANK(J753),"",_xlfn.TEXTSPLIT(J753,";")),IF(ISBLANK(H753),"",_xlfn.TEXTSPLIT(H753,";")))</f>
        <v>Hevea brasiliensis Seed Cake Boiled Dried Ground</v>
      </c>
      <c r="E753" s="56" t="str">
        <f>_xlfn.TEXTJOIN(" ",TRUE,B753,F753,IF(ISBLANK(J753),"",_xlfn.TEXTSPLIT(J753,";")),IF(ISBLANK(G753),"",_xlfn.TEXTSPLIT(G753,";")))</f>
        <v>Hevea brasiliensis Seed Cake Boiled Dried Ground</v>
      </c>
      <c r="G753" s="55" t="s">
        <v>26089</v>
      </c>
      <c r="H753" s="55" t="s">
        <v>26089</v>
      </c>
      <c r="J753" s="55" t="s">
        <v>25808</v>
      </c>
      <c r="R753" t="str" cm="1">
        <f t="array" ref="R753">IFERROR(INDEX(AOM[AOM], MATCH(1, (AOM[Edge_Value]=ani_diet!D753)*(AOM[Is_Ani_Diet_Ingredient]&lt;&gt;FALSE), 0)), "No Match in AOM")</f>
        <v>AOM_003920</v>
      </c>
      <c r="S753" t="str" cm="1">
        <f t="array" ref="S753">IFERROR(IF(INDEX(AOM[Scientific Name], MATCH(1, (AOM[Edge_Value]=ani_diet!D753)*(AOM[Is_Ani_Diet_Ingredient]&lt;&gt;FALSE), 0))=0, "", INDEX(AOM[Scientific Name], MATCH(1, (AOM[Edge_Value]=ani_diet!D753)*(AOM[Is_Ani_Diet_Ingredient]&lt;&gt;FALSE), 0))), "No Match in AOM")</f>
        <v>Hevea brasiliensis</v>
      </c>
      <c r="T753" t="str" cm="1">
        <f t="array" ref="T753">IF((S753&lt;&gt;"")*(S753&lt;&gt;"No Match in AOM"),IF(J753&lt;&gt;"",_xlfn.TEXTJOIN(";",TRUE,CONCATENATE(_xlfn.TEXTSPLIT(S753,";",TRUE,FALSE)," ",J753)),S753),"")</f>
        <v>Hevea brasiliensis Seed Cake</v>
      </c>
    </row>
    <row r="754" spans="1:20">
      <c r="A754" s="30" t="s">
        <v>26441</v>
      </c>
      <c r="B754" s="55" t="s">
        <v>3510</v>
      </c>
      <c r="C754" s="56" t="str">
        <f>_xlfn.TEXTJOIN(" ",TRUE,B754,IF(ISBLANK(J754),"",_xlfn.TEXTSPLIT(J754,";")))</f>
        <v>Hibiscus Seed</v>
      </c>
      <c r="D754" s="56" t="str">
        <f>_xlfn.TEXTJOIN(" ",TRUE,B754,IF(ISBLANK(J754),"",_xlfn.TEXTSPLIT(J754,";")),IF(ISBLANK(H754),"",_xlfn.TEXTSPLIT(H754,";")))</f>
        <v>Hibiscus Seed</v>
      </c>
      <c r="E754" s="56" t="str">
        <f>_xlfn.TEXTJOIN(" ",TRUE,B754,F754,IF(ISBLANK(J754),"",_xlfn.TEXTSPLIT(J754,";")),IF(ISBLANK(G754),"",_xlfn.TEXTSPLIT(G754,";")))</f>
        <v>Hibiscus Seed</v>
      </c>
      <c r="J754" s="55" t="s">
        <v>3446</v>
      </c>
      <c r="N754" t="s">
        <v>2539</v>
      </c>
      <c r="O754" t="s">
        <v>2510</v>
      </c>
      <c r="P754" t="s">
        <v>2539</v>
      </c>
      <c r="Q754" t="s">
        <v>2510</v>
      </c>
      <c r="R754" t="str" cm="1">
        <f t="array" ref="R754">IFERROR(INDEX(AOM[AOM], MATCH(1, (AOM[Edge_Value]=ani_diet!D754)*(AOM[Is_Ani_Diet_Ingredient]&lt;&gt;FALSE), 0)), "No Match in AOM")</f>
        <v>AOM_001893</v>
      </c>
      <c r="S754" t="str" cm="1">
        <f t="array" ref="S754">IFERROR(IF(INDEX(AOM[Scientific Name], MATCH(1, (AOM[Edge_Value]=ani_diet!D754)*(AOM[Is_Ani_Diet_Ingredient]&lt;&gt;FALSE), 0))=0, "", INDEX(AOM[Scientific Name], MATCH(1, (AOM[Edge_Value]=ani_diet!D754)*(AOM[Is_Ani_Diet_Ingredient]&lt;&gt;FALSE), 0))), "No Match in AOM")</f>
        <v xml:space="preserve">Hibiscus </v>
      </c>
      <c r="T754" t="str" cm="1">
        <f t="array" ref="T754">IF((S754&lt;&gt;"")*(S754&lt;&gt;"No Match in AOM"),IF(J754&lt;&gt;"",_xlfn.TEXTJOIN(";",TRUE,CONCATENATE(_xlfn.TEXTSPLIT(S754,";",TRUE,FALSE)," ",J754)),S754),"")</f>
        <v>Hibiscus  Seed</v>
      </c>
    </row>
    <row r="755" spans="1:20">
      <c r="A755" s="30" t="s">
        <v>26442</v>
      </c>
      <c r="B755" s="55" t="s">
        <v>3510</v>
      </c>
      <c r="C755" s="56" t="str">
        <f>_xlfn.TEXTJOIN(" ",TRUE,B755,IF(ISBLANK(J755),"",_xlfn.TEXTSPLIT(J755,";")))</f>
        <v>Hibiscus Seed</v>
      </c>
      <c r="D755" s="56" t="str">
        <f>_xlfn.TEXTJOIN(" ",TRUE,B755,IF(ISBLANK(J755),"",_xlfn.TEXTSPLIT(J755,";")),IF(ISBLANK(H755),"",_xlfn.TEXTSPLIT(H755,";")))</f>
        <v>Hibiscus Seed Ground</v>
      </c>
      <c r="E755" s="56" t="str">
        <f>_xlfn.TEXTJOIN(" ",TRUE,B755,F755,IF(ISBLANK(J755),"",_xlfn.TEXTSPLIT(J755,";")),IF(ISBLANK(G755),"",_xlfn.TEXTSPLIT(G755,";")))</f>
        <v>Hibiscus Seed Ground</v>
      </c>
      <c r="G755" s="55" t="s">
        <v>6052</v>
      </c>
      <c r="H755" s="55" t="s">
        <v>6052</v>
      </c>
      <c r="J755" s="55" t="s">
        <v>3446</v>
      </c>
      <c r="N755" t="s">
        <v>2548</v>
      </c>
      <c r="O755" t="s">
        <v>2519</v>
      </c>
      <c r="P755" t="s">
        <v>2548</v>
      </c>
      <c r="Q755" t="s">
        <v>2519</v>
      </c>
      <c r="R755" t="str" cm="1">
        <f t="array" ref="R755">IFERROR(INDEX(AOM[AOM], MATCH(1, (AOM[Edge_Value]=ani_diet!D755)*(AOM[Is_Ani_Diet_Ingredient]&lt;&gt;FALSE), 0)), "No Match in AOM")</f>
        <v>AOM_006173</v>
      </c>
      <c r="S755" t="str" cm="1">
        <f t="array" ref="S755">IFERROR(IF(INDEX(AOM[Scientific Name], MATCH(1, (AOM[Edge_Value]=ani_diet!D755)*(AOM[Is_Ani_Diet_Ingredient]&lt;&gt;FALSE), 0))=0, "", INDEX(AOM[Scientific Name], MATCH(1, (AOM[Edge_Value]=ani_diet!D755)*(AOM[Is_Ani_Diet_Ingredient]&lt;&gt;FALSE), 0))), "No Match in AOM")</f>
        <v xml:space="preserve">Hibiscus </v>
      </c>
      <c r="T755" t="str" cm="1">
        <f t="array" ref="T755">IF((S755&lt;&gt;"")*(S755&lt;&gt;"No Match in AOM"),IF(J755&lt;&gt;"",_xlfn.TEXTJOIN(";",TRUE,CONCATENATE(_xlfn.TEXTSPLIT(S755,";",TRUE,FALSE)," ",J755)),S755),"")</f>
        <v>Hibiscus  Seed</v>
      </c>
    </row>
    <row r="756" spans="1:20">
      <c r="A756" s="30" t="s">
        <v>26443</v>
      </c>
      <c r="B756" s="55" t="s">
        <v>18818</v>
      </c>
      <c r="C756" s="56" t="str">
        <f>_xlfn.TEXTJOIN(" ",TRUE,B756,IF(ISBLANK(J756),"",_xlfn.TEXTSPLIT(J756,";")))</f>
        <v>Hominy</v>
      </c>
      <c r="D756" s="56" t="str">
        <f>_xlfn.TEXTJOIN(" ",TRUE,B756,IF(ISBLANK(J756),"",_xlfn.TEXTSPLIT(J756,";")),IF(ISBLANK(H756),"",_xlfn.TEXTSPLIT(H756,";")))</f>
        <v>Hominy</v>
      </c>
      <c r="E756" s="56" t="str">
        <f>_xlfn.TEXTJOIN(" ",TRUE,B756,F756,IF(ISBLANK(J756),"",_xlfn.TEXTSPLIT(J756,";")),IF(ISBLANK(G756),"",_xlfn.TEXTSPLIT(G756,";")))</f>
        <v>Hominy</v>
      </c>
      <c r="K756" s="32" t="s">
        <v>324</v>
      </c>
      <c r="L756" s="32" t="s">
        <v>324</v>
      </c>
      <c r="M756" s="32" t="s">
        <v>324</v>
      </c>
      <c r="N756" t="s">
        <v>2539</v>
      </c>
      <c r="O756" t="s">
        <v>2510</v>
      </c>
      <c r="P756" t="s">
        <v>26444</v>
      </c>
      <c r="Q756" t="s">
        <v>26445</v>
      </c>
      <c r="R756" t="str" cm="1">
        <f t="array" ref="R756">IFERROR(INDEX(AOM[AOM], MATCH(1, (AOM[Edge_Value]=ani_diet!D756)*(AOM[Is_Ani_Diet_Ingredient]&lt;&gt;FALSE), 0)), "No Match in AOM")</f>
        <v>AOM_001434</v>
      </c>
      <c r="S756" t="str" cm="1">
        <f t="array" ref="S756">IFERROR(IF(INDEX(AOM[Scientific Name], MATCH(1, (AOM[Edge_Value]=ani_diet!D756)*(AOM[Is_Ani_Diet_Ingredient]&lt;&gt;FALSE), 0))=0, "", INDEX(AOM[Scientific Name], MATCH(1, (AOM[Edge_Value]=ani_diet!D756)*(AOM[Is_Ani_Diet_Ingredient]&lt;&gt;FALSE), 0))), "No Match in AOM")</f>
        <v>Zea mays</v>
      </c>
      <c r="T756" t="str" cm="1">
        <f t="array" ref="T756">IF((S756&lt;&gt;"")*(S756&lt;&gt;"No Match in AOM"),IF(J756&lt;&gt;"",_xlfn.TEXTJOIN(";",TRUE,CONCATENATE(_xlfn.TEXTSPLIT(S756,";",TRUE,FALSE)," ",J756)),S756),"")</f>
        <v>Zea mays</v>
      </c>
    </row>
    <row r="757" spans="1:20">
      <c r="A757" s="30" t="s">
        <v>26446</v>
      </c>
      <c r="B757" s="55" t="s">
        <v>18818</v>
      </c>
      <c r="C757" s="56" t="str">
        <f>_xlfn.TEXTJOIN(" ",TRUE,B757,IF(ISBLANK(J757),"",_xlfn.TEXTSPLIT(J757,";")))</f>
        <v>Hominy</v>
      </c>
      <c r="D757" s="56" t="str">
        <f>_xlfn.TEXTJOIN(" ",TRUE,B757,IF(ISBLANK(J757),"",_xlfn.TEXTSPLIT(J757,";")),IF(ISBLANK(H757),"",_xlfn.TEXTSPLIT(H757,";")))</f>
        <v>Hominy</v>
      </c>
      <c r="E757" s="56" t="str">
        <f>_xlfn.TEXTJOIN(" ",TRUE,B757,F757,IF(ISBLANK(J757),"",_xlfn.TEXTSPLIT(J757,";")),IF(ISBLANK(G757),"",_xlfn.TEXTSPLIT(G757,";")))</f>
        <v>Hominy Chopped</v>
      </c>
      <c r="G757" s="55" t="s">
        <v>6195</v>
      </c>
      <c r="K757" s="32" t="s">
        <v>324</v>
      </c>
      <c r="L757" s="32" t="s">
        <v>324</v>
      </c>
      <c r="M757" s="32" t="s">
        <v>324</v>
      </c>
      <c r="N757" t="s">
        <v>2548</v>
      </c>
      <c r="O757" t="s">
        <v>2519</v>
      </c>
      <c r="P757" t="s">
        <v>26447</v>
      </c>
      <c r="Q757" t="s">
        <v>26448</v>
      </c>
      <c r="R757" t="str" cm="1">
        <f t="array" ref="R757">IFERROR(INDEX(AOM[AOM], MATCH(1, (AOM[Edge_Value]=ani_diet!D757)*(AOM[Is_Ani_Diet_Ingredient]&lt;&gt;FALSE), 0)), "No Match in AOM")</f>
        <v>AOM_001434</v>
      </c>
      <c r="S757" t="str" cm="1">
        <f t="array" ref="S757">IFERROR(IF(INDEX(AOM[Scientific Name], MATCH(1, (AOM[Edge_Value]=ani_diet!D757)*(AOM[Is_Ani_Diet_Ingredient]&lt;&gt;FALSE), 0))=0, "", INDEX(AOM[Scientific Name], MATCH(1, (AOM[Edge_Value]=ani_diet!D757)*(AOM[Is_Ani_Diet_Ingredient]&lt;&gt;FALSE), 0))), "No Match in AOM")</f>
        <v>Zea mays</v>
      </c>
      <c r="T757" t="str" cm="1">
        <f t="array" ref="T757">IF((S757&lt;&gt;"")*(S757&lt;&gt;"No Match in AOM"),IF(J757&lt;&gt;"",_xlfn.TEXTJOIN(";",TRUE,CONCATENATE(_xlfn.TEXTSPLIT(S757,";",TRUE,FALSE)," ",J757)),S757),"")</f>
        <v>Zea mays</v>
      </c>
    </row>
    <row r="758" spans="1:20">
      <c r="A758" s="30" t="s">
        <v>26449</v>
      </c>
      <c r="B758" s="55" t="s">
        <v>18818</v>
      </c>
      <c r="C758" s="56" t="str">
        <f>_xlfn.TEXTJOIN(" ",TRUE,B758,IF(ISBLANK(J758),"",_xlfn.TEXTSPLIT(J758,";")))</f>
        <v>Hominy</v>
      </c>
      <c r="D758" s="56" t="str">
        <f>_xlfn.TEXTJOIN(" ",TRUE,B758,IF(ISBLANK(J758),"",_xlfn.TEXTSPLIT(J758,";")),IF(ISBLANK(H758),"",_xlfn.TEXTSPLIT(H758,";")))</f>
        <v>Hominy Ground</v>
      </c>
      <c r="E758" s="56" t="str">
        <f>_xlfn.TEXTJOIN(" ",TRUE,B758,F758,IF(ISBLANK(J758),"",_xlfn.TEXTSPLIT(J758,";")),IF(ISBLANK(G758),"",_xlfn.TEXTSPLIT(G758,";")))</f>
        <v>Hominy Coarse Ground</v>
      </c>
      <c r="G758" s="55" t="s">
        <v>26450</v>
      </c>
      <c r="H758" s="55" t="s">
        <v>6052</v>
      </c>
      <c r="K758" s="32" t="s">
        <v>324</v>
      </c>
      <c r="L758" s="32" t="s">
        <v>324</v>
      </c>
      <c r="M758" s="32" t="s">
        <v>324</v>
      </c>
      <c r="R758" t="str" cm="1">
        <f t="array" ref="R758">IFERROR(INDEX(AOM[AOM], MATCH(1, (AOM[Edge_Value]=ani_diet!D758)*(AOM[Is_Ani_Diet_Ingredient]&lt;&gt;FALSE), 0)), "No Match in AOM")</f>
        <v>AOM_000567</v>
      </c>
      <c r="S758" t="str" cm="1">
        <f t="array" ref="S758">IFERROR(IF(INDEX(AOM[Scientific Name], MATCH(1, (AOM[Edge_Value]=ani_diet!D758)*(AOM[Is_Ani_Diet_Ingredient]&lt;&gt;FALSE), 0))=0, "", INDEX(AOM[Scientific Name], MATCH(1, (AOM[Edge_Value]=ani_diet!D758)*(AOM[Is_Ani_Diet_Ingredient]&lt;&gt;FALSE), 0))), "No Match in AOM")</f>
        <v>Zea mays</v>
      </c>
      <c r="T758" t="str" cm="1">
        <f t="array" ref="T758">IF((S758&lt;&gt;"")*(S758&lt;&gt;"No Match in AOM"),IF(J758&lt;&gt;"",_xlfn.TEXTJOIN(";",TRUE,CONCATENATE(_xlfn.TEXTSPLIT(S758,";",TRUE,FALSE)," ",J758)),S758),"")</f>
        <v>Zea mays</v>
      </c>
    </row>
    <row r="759" spans="1:20">
      <c r="A759" s="30" t="s">
        <v>22109</v>
      </c>
      <c r="B759" s="55" t="s">
        <v>22109</v>
      </c>
      <c r="C759" s="56" t="str">
        <f>_xlfn.TEXTJOIN(" ",TRUE,B759,IF(ISBLANK(J759),"",_xlfn.TEXTSPLIT(J759,";")))</f>
        <v>Hoodia gordonii</v>
      </c>
      <c r="D759" s="56" t="str">
        <f>_xlfn.TEXTJOIN(" ",TRUE,B759,IF(ISBLANK(J759),"",_xlfn.TEXTSPLIT(J759,";")),IF(ISBLANK(H759),"",_xlfn.TEXTSPLIT(H759,";")))</f>
        <v>Hoodia gordonii</v>
      </c>
      <c r="E759" s="56" t="str">
        <f>_xlfn.TEXTJOIN(" ",TRUE,B759,F759,IF(ISBLANK(J759),"",_xlfn.TEXTSPLIT(J759,";")),IF(ISBLANK(G759),"",_xlfn.TEXTSPLIT(G759,";")))</f>
        <v>Hoodia gordonii</v>
      </c>
      <c r="R759" t="str" cm="1">
        <f t="array" ref="R759">IFERROR(INDEX(AOM[AOM], MATCH(1, (AOM[Edge_Value]=ani_diet!D759)*(AOM[Is_Ani_Diet_Ingredient]&lt;&gt;FALSE), 0)), "No Match in AOM")</f>
        <v>AOM_001153</v>
      </c>
      <c r="S759" t="str" cm="1">
        <f t="array" ref="S759">IFERROR(IF(INDEX(AOM[Scientific Name], MATCH(1, (AOM[Edge_Value]=ani_diet!D759)*(AOM[Is_Ani_Diet_Ingredient]&lt;&gt;FALSE), 0))=0, "", INDEX(AOM[Scientific Name], MATCH(1, (AOM[Edge_Value]=ani_diet!D759)*(AOM[Is_Ani_Diet_Ingredient]&lt;&gt;FALSE), 0))), "No Match in AOM")</f>
        <v>Hoodia gordonii</v>
      </c>
      <c r="T759" t="str" cm="1">
        <f t="array" ref="T759">IF((S759&lt;&gt;"")*(S759&lt;&gt;"No Match in AOM"),IF(J759&lt;&gt;"",_xlfn.TEXTJOIN(";",TRUE,CONCATENATE(_xlfn.TEXTSPLIT(S759,";",TRUE,FALSE)," ",J759)),S759),"")</f>
        <v>Hoodia gordonii</v>
      </c>
    </row>
    <row r="760" spans="1:20">
      <c r="A760" s="30" t="s">
        <v>3518</v>
      </c>
      <c r="B760" s="55" t="s">
        <v>3518</v>
      </c>
      <c r="C760" s="56" t="str">
        <f>_xlfn.TEXTJOIN(" ",TRUE,B760,IF(ISBLANK(J760),"",_xlfn.TEXTSPLIT(J760,";")))</f>
        <v>Hops</v>
      </c>
      <c r="D760" s="56" t="str">
        <f>_xlfn.TEXTJOIN(" ",TRUE,B760,IF(ISBLANK(J760),"",_xlfn.TEXTSPLIT(J760,";")),IF(ISBLANK(H760),"",_xlfn.TEXTSPLIT(H760,";")))</f>
        <v>Hops</v>
      </c>
      <c r="E760" s="56" t="str">
        <f>_xlfn.TEXTJOIN(" ",TRUE,B760,F760,IF(ISBLANK(J760),"",_xlfn.TEXTSPLIT(J760,";")),IF(ISBLANK(G760),"",_xlfn.TEXTSPLIT(G760,";")))</f>
        <v>Hops</v>
      </c>
      <c r="R760" t="str" cm="1">
        <f t="array" ref="R760">IFERROR(INDEX(AOM[AOM], MATCH(1, (AOM[Edge_Value]=ani_diet!D760)*(AOM[Is_Ani_Diet_Ingredient]&lt;&gt;FALSE), 0)), "No Match in AOM")</f>
        <v>AOM_000632</v>
      </c>
      <c r="S760" t="str" cm="1">
        <f t="array" ref="S760">IFERROR(IF(INDEX(AOM[Scientific Name], MATCH(1, (AOM[Edge_Value]=ani_diet!D760)*(AOM[Is_Ani_Diet_Ingredient]&lt;&gt;FALSE), 0))=0, "", INDEX(AOM[Scientific Name], MATCH(1, (AOM[Edge_Value]=ani_diet!D760)*(AOM[Is_Ani_Diet_Ingredient]&lt;&gt;FALSE), 0))), "No Match in AOM")</f>
        <v>Humulus lupulus</v>
      </c>
      <c r="T760" t="str" cm="1">
        <f t="array" ref="T760">IF((S760&lt;&gt;"")*(S760&lt;&gt;"No Match in AOM"),IF(J760&lt;&gt;"",_xlfn.TEXTJOIN(";",TRUE,CONCATENATE(_xlfn.TEXTSPLIT(S760,";",TRUE,FALSE)," ",J760)),S760),"")</f>
        <v>Humulus lupulus</v>
      </c>
    </row>
    <row r="761" spans="1:20">
      <c r="A761" s="30" t="s">
        <v>21141</v>
      </c>
      <c r="B761" s="55" t="s">
        <v>3642</v>
      </c>
      <c r="C761" s="56" t="str">
        <f>_xlfn.TEXTJOIN(" ",TRUE,B761,IF(ISBLANK(J761),"",_xlfn.TEXTSPLIT(J761,";")))</f>
        <v>Hordeum vulgare</v>
      </c>
      <c r="D761" s="56" t="str">
        <f>_xlfn.TEXTJOIN(" ",TRUE,B761,IF(ISBLANK(J761),"",_xlfn.TEXTSPLIT(J761,";")),IF(ISBLANK(H761),"",_xlfn.TEXTSPLIT(H761,";")))</f>
        <v>Hordeum vulgare Dried</v>
      </c>
      <c r="E761" s="56" t="str">
        <f>_xlfn.TEXTJOIN(" ",TRUE,B761,F761,IF(ISBLANK(J761),"",_xlfn.TEXTSPLIT(J761,";")),IF(ISBLANK(G761),"",_xlfn.TEXTSPLIT(G761,";")))</f>
        <v>Hordeum vulgare Dried</v>
      </c>
      <c r="G761" s="55" t="s">
        <v>17480</v>
      </c>
      <c r="H761" s="55" t="s">
        <v>17480</v>
      </c>
      <c r="R761" t="str" cm="1">
        <f t="array" ref="R761">IFERROR(INDEX(AOM[AOM], MATCH(1, (AOM[Edge_Value]=ani_diet!D761)*(AOM[Is_Ani_Diet_Ingredient]&lt;&gt;FALSE), 0)), "No Match in AOM")</f>
        <v>AOM_001386</v>
      </c>
      <c r="S761" t="str" cm="1">
        <f t="array" ref="S761">IFERROR(IF(INDEX(AOM[Scientific Name], MATCH(1, (AOM[Edge_Value]=ani_diet!D761)*(AOM[Is_Ani_Diet_Ingredient]&lt;&gt;FALSE), 0))=0, "", INDEX(AOM[Scientific Name], MATCH(1, (AOM[Edge_Value]=ani_diet!D761)*(AOM[Is_Ani_Diet_Ingredient]&lt;&gt;FALSE), 0))), "No Match in AOM")</f>
        <v>Hordeum vulgare</v>
      </c>
      <c r="T761" t="str" cm="1">
        <f t="array" ref="T761">IF((S761&lt;&gt;"")*(S761&lt;&gt;"No Match in AOM"),IF(J761&lt;&gt;"",_xlfn.TEXTJOIN(";",TRUE,CONCATENATE(_xlfn.TEXTSPLIT(S761,";",TRUE,FALSE)," ",J761)),S761),"")</f>
        <v>Hordeum vulgare</v>
      </c>
    </row>
    <row r="762" spans="1:20">
      <c r="A762" s="30" t="s">
        <v>26451</v>
      </c>
      <c r="B762" s="55" t="s">
        <v>18488</v>
      </c>
      <c r="C762" s="56" t="str">
        <f>_xlfn.TEXTJOIN(" ",TRUE,B762,IF(ISBLANK(J762),"",_xlfn.TEXTSPLIT(J762,";")))</f>
        <v>Housefly Maggot</v>
      </c>
      <c r="D762" s="56" t="str">
        <f>_xlfn.TEXTJOIN(" ",TRUE,B762,IF(ISBLANK(J762),"",_xlfn.TEXTSPLIT(J762,";")),IF(ISBLANK(H762),"",_xlfn.TEXTSPLIT(H762,";")))</f>
        <v>Housefly Maggot Dried Ground</v>
      </c>
      <c r="E762" s="56" t="str">
        <f>_xlfn.TEXTJOIN(" ",TRUE,B762,F762,IF(ISBLANK(J762),"",_xlfn.TEXTSPLIT(J762,";")),IF(ISBLANK(G762),"",_xlfn.TEXTSPLIT(G762,";")))</f>
        <v>Housefly Maggot Dried Ground</v>
      </c>
      <c r="G762" s="55" t="s">
        <v>25767</v>
      </c>
      <c r="H762" s="55" t="s">
        <v>25767</v>
      </c>
      <c r="R762" t="str" cm="1">
        <f t="array" ref="R762">IFERROR(INDEX(AOM[AOM], MATCH(1, (AOM[Edge_Value]=ani_diet!D762)*(AOM[Is_Ani_Diet_Ingredient]&lt;&gt;FALSE), 0)), "No Match in AOM")</f>
        <v>AOM_001932</v>
      </c>
      <c r="S762" t="str" cm="1">
        <f t="array" ref="S762">IFERROR(IF(INDEX(AOM[Scientific Name], MATCH(1, (AOM[Edge_Value]=ani_diet!D762)*(AOM[Is_Ani_Diet_Ingredient]&lt;&gt;FALSE), 0))=0, "", INDEX(AOM[Scientific Name], MATCH(1, (AOM[Edge_Value]=ani_diet!D762)*(AOM[Is_Ani_Diet_Ingredient]&lt;&gt;FALSE), 0))), "No Match in AOM")</f>
        <v>Musca domestica</v>
      </c>
      <c r="T762" t="str" cm="1">
        <f t="array" ref="T762">IF((S762&lt;&gt;"")*(S762&lt;&gt;"No Match in AOM"),IF(J762&lt;&gt;"",_xlfn.TEXTJOIN(";",TRUE,CONCATENATE(_xlfn.TEXTSPLIT(S762,";",TRUE,FALSE)," ",J762)),S762),"")</f>
        <v>Musca domestica</v>
      </c>
    </row>
    <row r="763" spans="1:20">
      <c r="A763" s="30" t="s">
        <v>26452</v>
      </c>
      <c r="B763" s="55" t="s">
        <v>21146</v>
      </c>
      <c r="C763" s="56" t="str">
        <f>_xlfn.TEXTJOIN(" ",TRUE,B763,IF(ISBLANK(J763),"",_xlfn.TEXTSPLIT(J763,";")))</f>
        <v>Hyparrhenia</v>
      </c>
      <c r="D763" s="56" t="str">
        <f>_xlfn.TEXTJOIN(" ",TRUE,B763,IF(ISBLANK(J763),"",_xlfn.TEXTSPLIT(J763,";")),IF(ISBLANK(H763),"",_xlfn.TEXTSPLIT(H763,";")))</f>
        <v>Hyparrhenia</v>
      </c>
      <c r="E763" s="56" t="str">
        <f>_xlfn.TEXTJOIN(" ",TRUE,B763,F763,IF(ISBLANK(J763),"",_xlfn.TEXTSPLIT(J763,";")),IF(ISBLANK(G763),"",_xlfn.TEXTSPLIT(G763,";")))</f>
        <v>Hyparrhenia</v>
      </c>
      <c r="R763" t="str" cm="1">
        <f t="array" ref="R763">IFERROR(INDEX(AOM[AOM], MATCH(1, (AOM[Edge_Value]=ani_diet!D763)*(AOM[Is_Ani_Diet_Ingredient]&lt;&gt;FALSE), 0)), "No Match in AOM")</f>
        <v>AOM_006369</v>
      </c>
      <c r="S763" t="str" cm="1">
        <f t="array" ref="S763">IFERROR(IF(INDEX(AOM[Scientific Name], MATCH(1, (AOM[Edge_Value]=ani_diet!D763)*(AOM[Is_Ani_Diet_Ingredient]&lt;&gt;FALSE), 0))=0, "", INDEX(AOM[Scientific Name], MATCH(1, (AOM[Edge_Value]=ani_diet!D763)*(AOM[Is_Ani_Diet_Ingredient]&lt;&gt;FALSE), 0))), "No Match in AOM")</f>
        <v xml:space="preserve">Hyparrhenia </v>
      </c>
      <c r="T763" t="str" cm="1">
        <f t="array" ref="T763">IF((S763&lt;&gt;"")*(S763&lt;&gt;"No Match in AOM"),IF(J763&lt;&gt;"",_xlfn.TEXTJOIN(";",TRUE,CONCATENATE(_xlfn.TEXTSPLIT(S763,";",TRUE,FALSE)," ",J763)),S763),"")</f>
        <v xml:space="preserve">Hyparrhenia </v>
      </c>
    </row>
    <row r="764" spans="1:20">
      <c r="A764" s="30" t="s">
        <v>26453</v>
      </c>
      <c r="B764" s="55" t="s">
        <v>21146</v>
      </c>
      <c r="C764" s="56" t="str">
        <f>_xlfn.TEXTJOIN(" ",TRUE,B764,IF(ISBLANK(J764),"",_xlfn.TEXTSPLIT(J764,";")))</f>
        <v>Hyparrhenia</v>
      </c>
      <c r="D764" s="56" t="str">
        <f>_xlfn.TEXTJOIN(" ",TRUE,B764,IF(ISBLANK(J764),"",_xlfn.TEXTSPLIT(J764,";")),IF(ISBLANK(H764),"",_xlfn.TEXTSPLIT(H764,";")))</f>
        <v>Hyparrhenia Dried</v>
      </c>
      <c r="E764" s="56" t="str">
        <f>_xlfn.TEXTJOIN(" ",TRUE,B764,F764,IF(ISBLANK(J764),"",_xlfn.TEXTSPLIT(J764,";")),IF(ISBLANK(G764),"",_xlfn.TEXTSPLIT(G764,";")))</f>
        <v>Hyparrhenia Chopped Dried</v>
      </c>
      <c r="G764" s="55" t="s">
        <v>25774</v>
      </c>
      <c r="H764" s="55" t="s">
        <v>17480</v>
      </c>
      <c r="R764" t="str" cm="1">
        <f t="array" ref="R764">IFERROR(INDEX(AOM[AOM], MATCH(1, (AOM[Edge_Value]=ani_diet!D764)*(AOM[Is_Ani_Diet_Ingredient]&lt;&gt;FALSE), 0)), "No Match in AOM")</f>
        <v>AOM_001404</v>
      </c>
      <c r="S764" t="str" cm="1">
        <f t="array" ref="S764">IFERROR(IF(INDEX(AOM[Scientific Name], MATCH(1, (AOM[Edge_Value]=ani_diet!D764)*(AOM[Is_Ani_Diet_Ingredient]&lt;&gt;FALSE), 0))=0, "", INDEX(AOM[Scientific Name], MATCH(1, (AOM[Edge_Value]=ani_diet!D764)*(AOM[Is_Ani_Diet_Ingredient]&lt;&gt;FALSE), 0))), "No Match in AOM")</f>
        <v xml:space="preserve">Hyparrhenia </v>
      </c>
      <c r="T764" t="str" cm="1">
        <f t="array" ref="T764">IF((S764&lt;&gt;"")*(S764&lt;&gt;"No Match in AOM"),IF(J764&lt;&gt;"",_xlfn.TEXTJOIN(";",TRUE,CONCATENATE(_xlfn.TEXTSPLIT(S764,";",TRUE,FALSE)," ",J764)),S764),"")</f>
        <v xml:space="preserve">Hyparrhenia </v>
      </c>
    </row>
    <row r="765" spans="1:20">
      <c r="A765" s="30" t="s">
        <v>26454</v>
      </c>
      <c r="B765" s="55" t="s">
        <v>12926</v>
      </c>
      <c r="C765" s="56" t="str">
        <f>_xlfn.TEXTJOIN(" ",TRUE,B765,IF(ISBLANK(J765),"",_xlfn.TEXTSPLIT(J765,";")))</f>
        <v>Hyparrhenia filipendula</v>
      </c>
      <c r="D765" s="56" t="str">
        <f>_xlfn.TEXTJOIN(" ",TRUE,B765,IF(ISBLANK(J765),"",_xlfn.TEXTSPLIT(J765,";")),IF(ISBLANK(H765),"",_xlfn.TEXTSPLIT(H765,";")))</f>
        <v>Hyparrhenia filipendula</v>
      </c>
      <c r="E765" s="56" t="str">
        <f>_xlfn.TEXTJOIN(" ",TRUE,B765,F765,IF(ISBLANK(J765),"",_xlfn.TEXTSPLIT(J765,";")),IF(ISBLANK(G765),"",_xlfn.TEXTSPLIT(G765,";")))</f>
        <v>Hyparrhenia filipendula</v>
      </c>
      <c r="R765" t="str" cm="1">
        <f t="array" ref="R765">IFERROR(INDEX(AOM[AOM], MATCH(1, (AOM[Edge_Value]=ani_diet!D765)*(AOM[Is_Ani_Diet_Ingredient]&lt;&gt;FALSE), 0)), "No Match in AOM")</f>
        <v>AOM_001473</v>
      </c>
      <c r="S765" t="str" cm="1">
        <f t="array" ref="S765">IFERROR(IF(INDEX(AOM[Scientific Name], MATCH(1, (AOM[Edge_Value]=ani_diet!D765)*(AOM[Is_Ani_Diet_Ingredient]&lt;&gt;FALSE), 0))=0, "", INDEX(AOM[Scientific Name], MATCH(1, (AOM[Edge_Value]=ani_diet!D765)*(AOM[Is_Ani_Diet_Ingredient]&lt;&gt;FALSE), 0))), "No Match in AOM")</f>
        <v>Hyparrhenia filipendula</v>
      </c>
      <c r="T765" t="str" cm="1">
        <f t="array" ref="T765">IF((S765&lt;&gt;"")*(S765&lt;&gt;"No Match in AOM"),IF(J765&lt;&gt;"",_xlfn.TEXTJOIN(";",TRUE,CONCATENATE(_xlfn.TEXTSPLIT(S765,";",TRUE,FALSE)," ",J765)),S765),"")</f>
        <v>Hyparrhenia filipendula</v>
      </c>
    </row>
    <row r="766" spans="1:20">
      <c r="A766" s="30" t="s">
        <v>21161</v>
      </c>
      <c r="B766" s="55" t="s">
        <v>21161</v>
      </c>
      <c r="C766" s="56" t="str">
        <f>_xlfn.TEXTJOIN(" ",TRUE,B766,IF(ISBLANK(J766),"",_xlfn.TEXTSPLIT(J766,";")))</f>
        <v>Hyparrhenia hirta</v>
      </c>
      <c r="D766" s="56" t="str">
        <f>_xlfn.TEXTJOIN(" ",TRUE,B766,IF(ISBLANK(J766),"",_xlfn.TEXTSPLIT(J766,";")),IF(ISBLANK(H766),"",_xlfn.TEXTSPLIT(H766,";")))</f>
        <v>Hyparrhenia hirta</v>
      </c>
      <c r="E766" s="56" t="str">
        <f>_xlfn.TEXTJOIN(" ",TRUE,B766,F766,IF(ISBLANK(J766),"",_xlfn.TEXTSPLIT(J766,";")),IF(ISBLANK(G766),"",_xlfn.TEXTSPLIT(G766,";")))</f>
        <v>Hyparrhenia hirta</v>
      </c>
      <c r="R766" t="str" cm="1">
        <f t="array" ref="R766">IFERROR(INDEX(AOM[AOM], MATCH(1, (AOM[Edge_Value]=ani_diet!D766)*(AOM[Is_Ani_Diet_Ingredient]&lt;&gt;FALSE), 0)), "No Match in AOM")</f>
        <v>AOM_006119</v>
      </c>
      <c r="S766" t="str" cm="1">
        <f t="array" ref="S766">IFERROR(IF(INDEX(AOM[Scientific Name], MATCH(1, (AOM[Edge_Value]=ani_diet!D766)*(AOM[Is_Ani_Diet_Ingredient]&lt;&gt;FALSE), 0))=0, "", INDEX(AOM[Scientific Name], MATCH(1, (AOM[Edge_Value]=ani_diet!D766)*(AOM[Is_Ani_Diet_Ingredient]&lt;&gt;FALSE), 0))), "No Match in AOM")</f>
        <v>Hyparrhenia hirta</v>
      </c>
      <c r="T766" t="str" cm="1">
        <f t="array" ref="T766">IF((S766&lt;&gt;"")*(S766&lt;&gt;"No Match in AOM"),IF(J766&lt;&gt;"",_xlfn.TEXTJOIN(";",TRUE,CONCATENATE(_xlfn.TEXTSPLIT(S766,";",TRUE,FALSE)," ",J766)),S766),"")</f>
        <v>Hyparrhenia hirta</v>
      </c>
    </row>
    <row r="767" spans="1:20">
      <c r="A767" s="30" t="s">
        <v>26455</v>
      </c>
      <c r="B767" s="55" t="s">
        <v>21163</v>
      </c>
      <c r="C767" s="56" t="str">
        <f>_xlfn.TEXTJOIN(" ",TRUE,B767,IF(ISBLANK(J767),"",_xlfn.TEXTSPLIT(J767,";")))</f>
        <v>Hyparrhenia rufa</v>
      </c>
      <c r="D767" s="56" t="str">
        <f>_xlfn.TEXTJOIN(" ",TRUE,B767,IF(ISBLANK(J767),"",_xlfn.TEXTSPLIT(J767,";")),IF(ISBLANK(H767),"",_xlfn.TEXTSPLIT(H767,";")))</f>
        <v>Hyparrhenia rufa</v>
      </c>
      <c r="E767" s="56" t="str">
        <f>_xlfn.TEXTJOIN(" ",TRUE,B767,F767,IF(ISBLANK(J767),"",_xlfn.TEXTSPLIT(J767,";")),IF(ISBLANK(G767),"",_xlfn.TEXTSPLIT(G767,";")))</f>
        <v>Hyparrhenia rufa</v>
      </c>
      <c r="R767" t="str" cm="1">
        <f t="array" ref="R767">IFERROR(INDEX(AOM[AOM], MATCH(1, (AOM[Edge_Value]=ani_diet!D767)*(AOM[Is_Ani_Diet_Ingredient]&lt;&gt;FALSE), 0)), "No Match in AOM")</f>
        <v>AOM_001405</v>
      </c>
      <c r="S767" t="str" cm="1">
        <f t="array" ref="S767">IFERROR(IF(INDEX(AOM[Scientific Name], MATCH(1, (AOM[Edge_Value]=ani_diet!D767)*(AOM[Is_Ani_Diet_Ingredient]&lt;&gt;FALSE), 0))=0, "", INDEX(AOM[Scientific Name], MATCH(1, (AOM[Edge_Value]=ani_diet!D767)*(AOM[Is_Ani_Diet_Ingredient]&lt;&gt;FALSE), 0))), "No Match in AOM")</f>
        <v>Hyparrhenia rufa</v>
      </c>
      <c r="T767" t="str" cm="1">
        <f t="array" ref="T767">IF((S767&lt;&gt;"")*(S767&lt;&gt;"No Match in AOM"),IF(J767&lt;&gt;"",_xlfn.TEXTJOIN(";",TRUE,CONCATENATE(_xlfn.TEXTSPLIT(S767,";",TRUE,FALSE)," ",J767)),S767),"")</f>
        <v>Hyparrhenia rufa</v>
      </c>
    </row>
    <row r="768" spans="1:20">
      <c r="A768" s="30" t="s">
        <v>21165</v>
      </c>
      <c r="B768" s="55" t="s">
        <v>21163</v>
      </c>
      <c r="C768" s="56" t="str">
        <f>_xlfn.TEXTJOIN(" ",TRUE,B768,IF(ISBLANK(J768),"",_xlfn.TEXTSPLIT(J768,";")))</f>
        <v>Hyparrhenia rufa</v>
      </c>
      <c r="D768" s="56" t="str">
        <f>_xlfn.TEXTJOIN(" ",TRUE,B768,IF(ISBLANK(J768),"",_xlfn.TEXTSPLIT(J768,";")),IF(ISBLANK(H768),"",_xlfn.TEXTSPLIT(H768,";")))</f>
        <v>Hyparrhenia rufa Dried</v>
      </c>
      <c r="E768" s="56" t="str">
        <f>_xlfn.TEXTJOIN(" ",TRUE,B768,F768,IF(ISBLANK(J768),"",_xlfn.TEXTSPLIT(J768,";")),IF(ISBLANK(G768),"",_xlfn.TEXTSPLIT(G768,";")))</f>
        <v>Hyparrhenia rufa Hay</v>
      </c>
      <c r="G768" s="55" t="s">
        <v>17482</v>
      </c>
      <c r="H768" s="55" t="s">
        <v>17480</v>
      </c>
      <c r="L768" s="32" t="s">
        <v>324</v>
      </c>
      <c r="R768" t="str" cm="1">
        <f t="array" ref="R768">IFERROR(INDEX(AOM[AOM], MATCH(1, (AOM[Edge_Value]=ani_diet!D768)*(AOM[Is_Ani_Diet_Ingredient]&lt;&gt;FALSE), 0)), "No Match in AOM")</f>
        <v>AOM_001663</v>
      </c>
      <c r="S768" t="str" cm="1">
        <f t="array" ref="S768">IFERROR(IF(INDEX(AOM[Scientific Name], MATCH(1, (AOM[Edge_Value]=ani_diet!D768)*(AOM[Is_Ani_Diet_Ingredient]&lt;&gt;FALSE), 0))=0, "", INDEX(AOM[Scientific Name], MATCH(1, (AOM[Edge_Value]=ani_diet!D768)*(AOM[Is_Ani_Diet_Ingredient]&lt;&gt;FALSE), 0))), "No Match in AOM")</f>
        <v>Hyparrhenia rufa</v>
      </c>
      <c r="T768" t="str" cm="1">
        <f t="array" ref="T768">IF((S768&lt;&gt;"")*(S768&lt;&gt;"No Match in AOM"),IF(J768&lt;&gt;"",_xlfn.TEXTJOIN(";",TRUE,CONCATENATE(_xlfn.TEXTSPLIT(S768,";",TRUE,FALSE)," ",J768)),S768),"")</f>
        <v>Hyparrhenia rufa</v>
      </c>
    </row>
    <row r="769" spans="1:20">
      <c r="A769" s="30" t="s">
        <v>26456</v>
      </c>
      <c r="B769" s="55" t="s">
        <v>21163</v>
      </c>
      <c r="C769" s="56" t="str">
        <f>_xlfn.TEXTJOIN(" ",TRUE,B769,IF(ISBLANK(J769),"",_xlfn.TEXTSPLIT(J769,";")))</f>
        <v>Hyparrhenia rufa</v>
      </c>
      <c r="D769" s="56" t="str">
        <f>_xlfn.TEXTJOIN(" ",TRUE,B769,IF(ISBLANK(J769),"",_xlfn.TEXTSPLIT(J769,";")),IF(ISBLANK(H769),"",_xlfn.TEXTSPLIT(H769,";")))</f>
        <v>Hyparrhenia rufa Dried</v>
      </c>
      <c r="E769" s="56" t="str">
        <f>_xlfn.TEXTJOIN(" ",TRUE,B769,F769,IF(ISBLANK(J769),"",_xlfn.TEXTSPLIT(J769,";")),IF(ISBLANK(G769),"",_xlfn.TEXTSPLIT(G769,";")))</f>
        <v>Hyparrhenia rufa Hay Chopped</v>
      </c>
      <c r="G769" s="55" t="s">
        <v>25844</v>
      </c>
      <c r="H769" s="55" t="s">
        <v>17480</v>
      </c>
      <c r="I769" s="55" t="s">
        <v>6195</v>
      </c>
      <c r="R769" t="str" cm="1">
        <f t="array" ref="R769">IFERROR(INDEX(AOM[AOM], MATCH(1, (AOM[Edge_Value]=ani_diet!D769)*(AOM[Is_Ani_Diet_Ingredient]&lt;&gt;FALSE), 0)), "No Match in AOM")</f>
        <v>AOM_001663</v>
      </c>
      <c r="S769" t="str" cm="1">
        <f t="array" ref="S769">IFERROR(IF(INDEX(AOM[Scientific Name], MATCH(1, (AOM[Edge_Value]=ani_diet!D769)*(AOM[Is_Ani_Diet_Ingredient]&lt;&gt;FALSE), 0))=0, "", INDEX(AOM[Scientific Name], MATCH(1, (AOM[Edge_Value]=ani_diet!D769)*(AOM[Is_Ani_Diet_Ingredient]&lt;&gt;FALSE), 0))), "No Match in AOM")</f>
        <v>Hyparrhenia rufa</v>
      </c>
      <c r="T769" t="str" cm="1">
        <f t="array" ref="T769">IF((S769&lt;&gt;"")*(S769&lt;&gt;"No Match in AOM"),IF(J769&lt;&gt;"",_xlfn.TEXTJOIN(";",TRUE,CONCATENATE(_xlfn.TEXTSPLIT(S769,";",TRUE,FALSE)," ",J769)),S769),"")</f>
        <v>Hyparrhenia rufa</v>
      </c>
    </row>
    <row r="770" spans="1:20">
      <c r="A770" s="30" t="s">
        <v>21174</v>
      </c>
      <c r="B770" s="55" t="s">
        <v>21174</v>
      </c>
      <c r="C770" s="56" t="str">
        <f>_xlfn.TEXTJOIN(" ",TRUE,B770,IF(ISBLANK(J770),"",_xlfn.TEXTSPLIT(J770,";")))</f>
        <v>Hyperthelia dissoluta</v>
      </c>
      <c r="D770" s="56" t="str">
        <f>_xlfn.TEXTJOIN(" ",TRUE,B770,IF(ISBLANK(J770),"",_xlfn.TEXTSPLIT(J770,";")),IF(ISBLANK(H770),"",_xlfn.TEXTSPLIT(H770,";")))</f>
        <v>Hyperthelia dissoluta</v>
      </c>
      <c r="E770" s="56" t="str">
        <f>_xlfn.TEXTJOIN(" ",TRUE,B770,F770,IF(ISBLANK(J770),"",_xlfn.TEXTSPLIT(J770,";")),IF(ISBLANK(G770),"",_xlfn.TEXTSPLIT(G770,";")))</f>
        <v>Hyperthelia dissoluta</v>
      </c>
      <c r="R770" t="str" cm="1">
        <f t="array" ref="R770">IFERROR(INDEX(AOM[AOM], MATCH(1, (AOM[Edge_Value]=ani_diet!D770)*(AOM[Is_Ani_Diet_Ingredient]&lt;&gt;FALSE), 0)), "No Match in AOM")</f>
        <v>AOM_001474</v>
      </c>
      <c r="S770" t="str" cm="1">
        <f t="array" ref="S770">IFERROR(IF(INDEX(AOM[Scientific Name], MATCH(1, (AOM[Edge_Value]=ani_diet!D770)*(AOM[Is_Ani_Diet_Ingredient]&lt;&gt;FALSE), 0))=0, "", INDEX(AOM[Scientific Name], MATCH(1, (AOM[Edge_Value]=ani_diet!D770)*(AOM[Is_Ani_Diet_Ingredient]&lt;&gt;FALSE), 0))), "No Match in AOM")</f>
        <v>Hyperthelia dissoluta</v>
      </c>
      <c r="T770" t="str" cm="1">
        <f t="array" ref="T770">IF((S770&lt;&gt;"")*(S770&lt;&gt;"No Match in AOM"),IF(J770&lt;&gt;"",_xlfn.TEXTJOIN(";",TRUE,CONCATENATE(_xlfn.TEXTSPLIT(S770,";",TRUE,FALSE)," ",J770)),S770),"")</f>
        <v>Hyperthelia dissoluta</v>
      </c>
    </row>
    <row r="771" spans="1:20">
      <c r="A771" s="30" t="s">
        <v>26457</v>
      </c>
      <c r="B771" s="55" t="s">
        <v>23429</v>
      </c>
      <c r="C771" s="56" t="str">
        <f>_xlfn.TEXTJOIN(" ",TRUE,B771,IF(ISBLANK(J771),"",_xlfn.TEXTSPLIT(J771,";")))</f>
        <v>Imported Concentrate</v>
      </c>
      <c r="D771" s="56" t="str">
        <f>_xlfn.TEXTJOIN(" ",TRUE,B771,IF(ISBLANK(J771),"",_xlfn.TEXTSPLIT(J771,";")),IF(ISBLANK(H771),"",_xlfn.TEXTSPLIT(H771,";")))</f>
        <v>Imported Concentrate</v>
      </c>
      <c r="E771" s="56" t="str">
        <f>_xlfn.TEXTJOIN(" ",TRUE,B771,F771,IF(ISBLANK(J771),"",_xlfn.TEXTSPLIT(J771,";")),IF(ISBLANK(G771),"",_xlfn.TEXTSPLIT(G771,";")))</f>
        <v>Imported Concentrate</v>
      </c>
      <c r="K771" s="32" t="s">
        <v>324</v>
      </c>
      <c r="N771" t="s">
        <v>2563</v>
      </c>
      <c r="O771" t="s">
        <v>2534</v>
      </c>
      <c r="P771" t="s">
        <v>25819</v>
      </c>
      <c r="Q771" t="s">
        <v>25820</v>
      </c>
      <c r="R771" t="str" cm="1">
        <f t="array" ref="R771">IFERROR(INDEX(AOM[AOM], MATCH(1, (AOM[Edge_Value]=ani_diet!D771)*(AOM[Is_Ani_Diet_Ingredient]&lt;&gt;FALSE), 0)), "No Match in AOM")</f>
        <v>AOM_000805</v>
      </c>
      <c r="S771" t="str" cm="1">
        <f t="array" ref="S771">IFERROR(IF(INDEX(AOM[Scientific Name], MATCH(1, (AOM[Edge_Value]=ani_diet!D771)*(AOM[Is_Ani_Diet_Ingredient]&lt;&gt;FALSE), 0))=0, "", INDEX(AOM[Scientific Name], MATCH(1, (AOM[Edge_Value]=ani_diet!D771)*(AOM[Is_Ani_Diet_Ingredient]&lt;&gt;FALSE), 0))), "No Match in AOM")</f>
        <v/>
      </c>
      <c r="T771" t="str" cm="1">
        <f t="array" ref="T771">IF((S771&lt;&gt;"")*(S771&lt;&gt;"No Match in AOM"),IF(J771&lt;&gt;"",_xlfn.TEXTJOIN(";",TRUE,CONCATENATE(_xlfn.TEXTSPLIT(S771,";",TRUE,FALSE)," ",J771)),S771),"")</f>
        <v/>
      </c>
    </row>
    <row r="772" spans="1:20">
      <c r="A772" s="30" t="s">
        <v>22769</v>
      </c>
      <c r="B772" s="55" t="s">
        <v>22769</v>
      </c>
      <c r="C772" s="56" t="str">
        <f>_xlfn.TEXTJOIN(" ",TRUE,B772,IF(ISBLANK(J772),"",_xlfn.TEXTSPLIT(J772,";")))</f>
        <v>Indigofera atriceps</v>
      </c>
      <c r="D772" s="56" t="str">
        <f>_xlfn.TEXTJOIN(" ",TRUE,B772,IF(ISBLANK(J772),"",_xlfn.TEXTSPLIT(J772,";")),IF(ISBLANK(H772),"",_xlfn.TEXTSPLIT(H772,";")))</f>
        <v>Indigofera atriceps</v>
      </c>
      <c r="E772" s="56" t="str">
        <f>_xlfn.TEXTJOIN(" ",TRUE,B772,F772,IF(ISBLANK(J772),"",_xlfn.TEXTSPLIT(J772,";")),IF(ISBLANK(G772),"",_xlfn.TEXTSPLIT(G772,";")))</f>
        <v>Indigofera atriceps</v>
      </c>
      <c r="R772" t="str" cm="1">
        <f t="array" ref="R772">IFERROR(INDEX(AOM[AOM], MATCH(1, (AOM[Edge_Value]=ani_diet!D772)*(AOM[Is_Ani_Diet_Ingredient]&lt;&gt;FALSE), 0)), "No Match in AOM")</f>
        <v>AOM_003216</v>
      </c>
      <c r="S772" t="str" cm="1">
        <f t="array" ref="S772">IFERROR(IF(INDEX(AOM[Scientific Name], MATCH(1, (AOM[Edge_Value]=ani_diet!D772)*(AOM[Is_Ani_Diet_Ingredient]&lt;&gt;FALSE), 0))=0, "", INDEX(AOM[Scientific Name], MATCH(1, (AOM[Edge_Value]=ani_diet!D772)*(AOM[Is_Ani_Diet_Ingredient]&lt;&gt;FALSE), 0))), "No Match in AOM")</f>
        <v>Indigofera atriceps</v>
      </c>
      <c r="T772" t="str" cm="1">
        <f t="array" ref="T772">IF((S772&lt;&gt;"")*(S772&lt;&gt;"No Match in AOM"),IF(J772&lt;&gt;"",_xlfn.TEXTJOIN(";",TRUE,CONCATENATE(_xlfn.TEXTSPLIT(S772,";",TRUE,FALSE)," ",J772)),S772),"")</f>
        <v>Indigofera atriceps</v>
      </c>
    </row>
    <row r="773" spans="1:20">
      <c r="A773" s="30" t="s">
        <v>26458</v>
      </c>
      <c r="B773" s="55" t="s">
        <v>22769</v>
      </c>
      <c r="C773" s="56" t="str">
        <f>_xlfn.TEXTJOIN(" ",TRUE,B773,IF(ISBLANK(J773),"",_xlfn.TEXTSPLIT(J773,";")))</f>
        <v>Indigofera atriceps</v>
      </c>
      <c r="D773" s="56" t="str">
        <f>_xlfn.TEXTJOIN(" ",TRUE,B773,IF(ISBLANK(J773),"",_xlfn.TEXTSPLIT(J773,";")),IF(ISBLANK(H773),"",_xlfn.TEXTSPLIT(H773,";")))</f>
        <v>Indigofera atriceps Dried</v>
      </c>
      <c r="E773" s="56" t="str">
        <f>_xlfn.TEXTJOIN(" ",TRUE,B773,F773,IF(ISBLANK(J773),"",_xlfn.TEXTSPLIT(J773,";")),IF(ISBLANK(G773),"",_xlfn.TEXTSPLIT(G773,";")))</f>
        <v>Indigofera atriceps Chopped Dried</v>
      </c>
      <c r="G773" s="55" t="s">
        <v>25774</v>
      </c>
      <c r="H773" s="55" t="s">
        <v>17480</v>
      </c>
      <c r="R773" t="str" cm="1">
        <f t="array" ref="R773">IFERROR(INDEX(AOM[AOM], MATCH(1, (AOM[Edge_Value]=ani_diet!D773)*(AOM[Is_Ani_Diet_Ingredient]&lt;&gt;FALSE), 0)), "No Match in AOM")</f>
        <v>AOM_006120</v>
      </c>
      <c r="S773" t="str" cm="1">
        <f t="array" ref="S773">IFERROR(IF(INDEX(AOM[Scientific Name], MATCH(1, (AOM[Edge_Value]=ani_diet!D773)*(AOM[Is_Ani_Diet_Ingredient]&lt;&gt;FALSE), 0))=0, "", INDEX(AOM[Scientific Name], MATCH(1, (AOM[Edge_Value]=ani_diet!D773)*(AOM[Is_Ani_Diet_Ingredient]&lt;&gt;FALSE), 0))), "No Match in AOM")</f>
        <v>Indigofera atriceps</v>
      </c>
      <c r="T773" t="str" cm="1">
        <f t="array" ref="T773">IF((S773&lt;&gt;"")*(S773&lt;&gt;"No Match in AOM"),IF(J773&lt;&gt;"",_xlfn.TEXTJOIN(";",TRUE,CONCATENATE(_xlfn.TEXTSPLIT(S773,";",TRUE,FALSE)," ",J773)),S773),"")</f>
        <v>Indigofera atriceps</v>
      </c>
    </row>
    <row r="774" spans="1:20">
      <c r="A774" s="30" t="s">
        <v>22775</v>
      </c>
      <c r="B774" s="55" t="s">
        <v>22775</v>
      </c>
      <c r="C774" s="56" t="str">
        <f>_xlfn.TEXTJOIN(" ",TRUE,B774,IF(ISBLANK(J774),"",_xlfn.TEXTSPLIT(J774,";")))</f>
        <v>Indigofera indica</v>
      </c>
      <c r="D774" s="56" t="str">
        <f>_xlfn.TEXTJOIN(" ",TRUE,B774,IF(ISBLANK(J774),"",_xlfn.TEXTSPLIT(J774,";")),IF(ISBLANK(H774),"",_xlfn.TEXTSPLIT(H774,";")))</f>
        <v>Indigofera indica</v>
      </c>
      <c r="E774" s="56" t="str">
        <f>_xlfn.TEXTJOIN(" ",TRUE,B774,F774,IF(ISBLANK(J774),"",_xlfn.TEXTSPLIT(J774,";")),IF(ISBLANK(G774),"",_xlfn.TEXTSPLIT(G774,";")))</f>
        <v>Indigofera indica</v>
      </c>
      <c r="R774" t="str" cm="1">
        <f t="array" ref="R774">IFERROR(INDEX(AOM[AOM], MATCH(1, (AOM[Edge_Value]=ani_diet!D774)*(AOM[Is_Ani_Diet_Ingredient]&lt;&gt;FALSE), 0)), "No Match in AOM")</f>
        <v>AOM_001216</v>
      </c>
      <c r="S774" t="str" cm="1">
        <f t="array" ref="S774">IFERROR(IF(INDEX(AOM[Scientific Name], MATCH(1, (AOM[Edge_Value]=ani_diet!D774)*(AOM[Is_Ani_Diet_Ingredient]&lt;&gt;FALSE), 0))=0, "", INDEX(AOM[Scientific Name], MATCH(1, (AOM[Edge_Value]=ani_diet!D774)*(AOM[Is_Ani_Diet_Ingredient]&lt;&gt;FALSE), 0))), "No Match in AOM")</f>
        <v>Indigofera indica</v>
      </c>
      <c r="T774" t="str" cm="1">
        <f t="array" ref="T774">IF((S774&lt;&gt;"")*(S774&lt;&gt;"No Match in AOM"),IF(J774&lt;&gt;"",_xlfn.TEXTJOIN(";",TRUE,CONCATENATE(_xlfn.TEXTSPLIT(S774,";",TRUE,FALSE)," ",J774)),S774),"")</f>
        <v>Indigofera indica</v>
      </c>
    </row>
    <row r="775" spans="1:20">
      <c r="A775" s="30" t="s">
        <v>26459</v>
      </c>
      <c r="B775" s="55" t="s">
        <v>23630</v>
      </c>
      <c r="C775" s="56" t="str">
        <f>_xlfn.TEXTJOIN(" ",TRUE,B775,IF(ISBLANK(J775),"",_xlfn.TEXTSPLIT(J775,";")))</f>
        <v>Iodated Salt</v>
      </c>
      <c r="D775" s="56" t="str">
        <f>_xlfn.TEXTJOIN(" ",TRUE,B775,IF(ISBLANK(J775),"",_xlfn.TEXTSPLIT(J775,";")),IF(ISBLANK(H775),"",_xlfn.TEXTSPLIT(H775,";")))</f>
        <v>Iodated Salt</v>
      </c>
      <c r="E775" s="56" t="str">
        <f>_xlfn.TEXTJOIN(" ",TRUE,B775,F775,IF(ISBLANK(J775),"",_xlfn.TEXTSPLIT(J775,";")),IF(ISBLANK(G775),"",_xlfn.TEXTSPLIT(G775,";")))</f>
        <v>Iodated Salt</v>
      </c>
      <c r="R775" t="str" cm="1">
        <f t="array" ref="R775">IFERROR(INDEX(AOM[AOM], MATCH(1, (AOM[Edge_Value]=ani_diet!D775)*(AOM[Is_Ani_Diet_Ingredient]&lt;&gt;FALSE), 0)), "No Match in AOM")</f>
        <v>AOM_000758</v>
      </c>
      <c r="S775" t="str" cm="1">
        <f t="array" ref="S775">IFERROR(IF(INDEX(AOM[Scientific Name], MATCH(1, (AOM[Edge_Value]=ani_diet!D775)*(AOM[Is_Ani_Diet_Ingredient]&lt;&gt;FALSE), 0))=0, "", INDEX(AOM[Scientific Name], MATCH(1, (AOM[Edge_Value]=ani_diet!D775)*(AOM[Is_Ani_Diet_Ingredient]&lt;&gt;FALSE), 0))), "No Match in AOM")</f>
        <v/>
      </c>
      <c r="T775" t="str" cm="1">
        <f t="array" ref="T775">IF((S775&lt;&gt;"")*(S775&lt;&gt;"No Match in AOM"),IF(J775&lt;&gt;"",_xlfn.TEXTJOIN(";",TRUE,CONCATENATE(_xlfn.TEXTSPLIT(S775,";",TRUE,FALSE)," ",J775)),S775),"")</f>
        <v/>
      </c>
    </row>
    <row r="776" spans="1:20">
      <c r="A776" s="30" t="s">
        <v>18158</v>
      </c>
      <c r="B776" s="55" t="s">
        <v>18158</v>
      </c>
      <c r="C776" s="56" t="str">
        <f>_xlfn.TEXTJOIN(" ",TRUE,B776,IF(ISBLANK(J776),"",_xlfn.TEXTSPLIT(J776,";")))</f>
        <v>Iodine</v>
      </c>
      <c r="D776" s="56" t="str">
        <f>_xlfn.TEXTJOIN(" ",TRUE,B776,IF(ISBLANK(J776),"",_xlfn.TEXTSPLIT(J776,";")),IF(ISBLANK(H776),"",_xlfn.TEXTSPLIT(H776,";")))</f>
        <v>Iodine</v>
      </c>
      <c r="E776" s="56" t="str">
        <f>_xlfn.TEXTJOIN(" ",TRUE,B776,F776,IF(ISBLANK(J776),"",_xlfn.TEXTSPLIT(J776,";")),IF(ISBLANK(G776),"",_xlfn.TEXTSPLIT(G776,";")))</f>
        <v>Iodine</v>
      </c>
      <c r="R776" t="str" cm="1">
        <f t="array" ref="R776">IFERROR(INDEX(AOM[AOM], MATCH(1, (AOM[Edge_Value]=ani_diet!D776)*(AOM[Is_Ani_Diet_Ingredient]&lt;&gt;FALSE), 0)), "No Match in AOM")</f>
        <v>AOM_000759</v>
      </c>
      <c r="S776" t="str" cm="1">
        <f t="array" ref="S776">IFERROR(IF(INDEX(AOM[Scientific Name], MATCH(1, (AOM[Edge_Value]=ani_diet!D776)*(AOM[Is_Ani_Diet_Ingredient]&lt;&gt;FALSE), 0))=0, "", INDEX(AOM[Scientific Name], MATCH(1, (AOM[Edge_Value]=ani_diet!D776)*(AOM[Is_Ani_Diet_Ingredient]&lt;&gt;FALSE), 0))), "No Match in AOM")</f>
        <v/>
      </c>
      <c r="T776" t="str" cm="1">
        <f t="array" ref="T776">IF((S776&lt;&gt;"")*(S776&lt;&gt;"No Match in AOM"),IF(J776&lt;&gt;"",_xlfn.TEXTJOIN(";",TRUE,CONCATENATE(_xlfn.TEXTSPLIT(S776,";",TRUE,FALSE)," ",J776)),S776),"")</f>
        <v/>
      </c>
    </row>
    <row r="777" spans="1:20">
      <c r="A777" s="30" t="s">
        <v>23175</v>
      </c>
      <c r="B777" s="55" t="s">
        <v>23175</v>
      </c>
      <c r="C777" s="56" t="str">
        <f>_xlfn.TEXTJOIN(" ",TRUE,B777,IF(ISBLANK(J777),"",_xlfn.TEXTSPLIT(J777,";")))</f>
        <v>Ipomoea triloba</v>
      </c>
      <c r="D777" s="56" t="str">
        <f>_xlfn.TEXTJOIN(" ",TRUE,B777,IF(ISBLANK(J777),"",_xlfn.TEXTSPLIT(J777,";")),IF(ISBLANK(H777),"",_xlfn.TEXTSPLIT(H777,";")))</f>
        <v>Ipomoea triloba</v>
      </c>
      <c r="E777" s="56" t="str">
        <f>_xlfn.TEXTJOIN(" ",TRUE,B777,F777,IF(ISBLANK(J777),"",_xlfn.TEXTSPLIT(J777,";")),IF(ISBLANK(G777),"",_xlfn.TEXTSPLIT(G777,";")))</f>
        <v>Ipomoea triloba</v>
      </c>
      <c r="R777" t="str" cm="1">
        <f t="array" ref="R777">IFERROR(INDEX(AOM[AOM], MATCH(1, (AOM[Edge_Value]=ani_diet!D777)*(AOM[Is_Ani_Diet_Ingredient]&lt;&gt;FALSE), 0)), "No Match in AOM")</f>
        <v>AOM_003061</v>
      </c>
      <c r="S777" t="str" cm="1">
        <f t="array" ref="S777">IFERROR(IF(INDEX(AOM[Scientific Name], MATCH(1, (AOM[Edge_Value]=ani_diet!D777)*(AOM[Is_Ani_Diet_Ingredient]&lt;&gt;FALSE), 0))=0, "", INDEX(AOM[Scientific Name], MATCH(1, (AOM[Edge_Value]=ani_diet!D777)*(AOM[Is_Ani_Diet_Ingredient]&lt;&gt;FALSE), 0))), "No Match in AOM")</f>
        <v>Ipomoea triloba</v>
      </c>
      <c r="T777" t="str" cm="1">
        <f t="array" ref="T777">IF((S777&lt;&gt;"")*(S777&lt;&gt;"No Match in AOM"),IF(J777&lt;&gt;"",_xlfn.TEXTJOIN(";",TRUE,CONCATENATE(_xlfn.TEXTSPLIT(S777,";",TRUE,FALSE)," ",J777)),S777),"")</f>
        <v>Ipomoea triloba</v>
      </c>
    </row>
    <row r="778" spans="1:20">
      <c r="A778" s="30" t="s">
        <v>19321</v>
      </c>
      <c r="B778" s="55" t="s">
        <v>19321</v>
      </c>
      <c r="C778" s="56" t="str">
        <f>_xlfn.TEXTJOIN(" ",TRUE,B778,IF(ISBLANK(J778),"",_xlfn.TEXTSPLIT(J778,";")))</f>
        <v>Jackfruit</v>
      </c>
      <c r="D778" s="56" t="str">
        <f>_xlfn.TEXTJOIN(" ",TRUE,B778,IF(ISBLANK(J778),"",_xlfn.TEXTSPLIT(J778,";")),IF(ISBLANK(H778),"",_xlfn.TEXTSPLIT(H778,";")))</f>
        <v>Jackfruit</v>
      </c>
      <c r="E778" s="56" t="str">
        <f>_xlfn.TEXTJOIN(" ",TRUE,B778,F778,IF(ISBLANK(J778),"",_xlfn.TEXTSPLIT(J778,";")),IF(ISBLANK(G778),"",_xlfn.TEXTSPLIT(G778,";")))</f>
        <v>Jackfruit</v>
      </c>
      <c r="N778" t="s">
        <v>2539</v>
      </c>
      <c r="O778" t="s">
        <v>2510</v>
      </c>
      <c r="P778" t="s">
        <v>2539</v>
      </c>
      <c r="Q778" t="s">
        <v>2510</v>
      </c>
      <c r="R778" t="str" cm="1">
        <f t="array" ref="R778">IFERROR(INDEX(AOM[AOM], MATCH(1, (AOM[Edge_Value]=ani_diet!D778)*(AOM[Is_Ani_Diet_Ingredient]&lt;&gt;FALSE), 0)), "No Match in AOM")</f>
        <v>AOM_000663</v>
      </c>
      <c r="S778" t="str" cm="1">
        <f t="array" ref="S778">IFERROR(IF(INDEX(AOM[Scientific Name], MATCH(1, (AOM[Edge_Value]=ani_diet!D778)*(AOM[Is_Ani_Diet_Ingredient]&lt;&gt;FALSE), 0))=0, "", INDEX(AOM[Scientific Name], MATCH(1, (AOM[Edge_Value]=ani_diet!D778)*(AOM[Is_Ani_Diet_Ingredient]&lt;&gt;FALSE), 0))), "No Match in AOM")</f>
        <v>Artocarpus heterophylla</v>
      </c>
      <c r="T778" t="str" cm="1">
        <f t="array" ref="T778">IF((S778&lt;&gt;"")*(S778&lt;&gt;"No Match in AOM"),IF(J778&lt;&gt;"",_xlfn.TEXTJOIN(";",TRUE,CONCATENATE(_xlfn.TEXTSPLIT(S778,";",TRUE,FALSE)," ",J778)),S778),"")</f>
        <v>Artocarpus heterophylla</v>
      </c>
    </row>
    <row r="779" spans="1:20">
      <c r="A779" s="30" t="s">
        <v>26460</v>
      </c>
      <c r="B779" s="55" t="s">
        <v>19321</v>
      </c>
      <c r="C779" s="56" t="str">
        <f>_xlfn.TEXTJOIN(" ",TRUE,B779,IF(ISBLANK(J779),"",_xlfn.TEXTSPLIT(J779,";")))</f>
        <v>Jackfruit Seed</v>
      </c>
      <c r="D779" s="56" t="str">
        <f>_xlfn.TEXTJOIN(" ",TRUE,B779,IF(ISBLANK(J779),"",_xlfn.TEXTSPLIT(J779,";")),IF(ISBLANK(H779),"",_xlfn.TEXTSPLIT(H779,";")))</f>
        <v>Jackfruit Seed Dried Fermented Ground</v>
      </c>
      <c r="E779" s="56" t="str">
        <f>_xlfn.TEXTJOIN(" ",TRUE,B779,F779,IF(ISBLANK(J779),"",_xlfn.TEXTSPLIT(J779,";")),IF(ISBLANK(G779),"",_xlfn.TEXTSPLIT(G779,";")))</f>
        <v>Jackfruit Seed Dried Fermented Ground</v>
      </c>
      <c r="G779" s="55" t="s">
        <v>25813</v>
      </c>
      <c r="H779" s="55" t="s">
        <v>25813</v>
      </c>
      <c r="J779" s="55" t="s">
        <v>3446</v>
      </c>
      <c r="N779" t="s">
        <v>2553</v>
      </c>
      <c r="O779" t="s">
        <v>2524</v>
      </c>
      <c r="P779" t="s">
        <v>2553</v>
      </c>
      <c r="Q779" t="s">
        <v>2524</v>
      </c>
      <c r="R779" t="str" cm="1">
        <f t="array" ref="R779">IFERROR(INDEX(AOM[AOM], MATCH(1, (AOM[Edge_Value]=ani_diet!D779)*(AOM[Is_Ani_Diet_Ingredient]&lt;&gt;FALSE), 0)), "No Match in AOM")</f>
        <v>AOM_006172</v>
      </c>
      <c r="S779" t="str" cm="1">
        <f t="array" ref="S779">IFERROR(IF(INDEX(AOM[Scientific Name], MATCH(1, (AOM[Edge_Value]=ani_diet!D779)*(AOM[Is_Ani_Diet_Ingredient]&lt;&gt;FALSE), 0))=0, "", INDEX(AOM[Scientific Name], MATCH(1, (AOM[Edge_Value]=ani_diet!D779)*(AOM[Is_Ani_Diet_Ingredient]&lt;&gt;FALSE), 0))), "No Match in AOM")</f>
        <v>Artocarpus heterophyllus</v>
      </c>
      <c r="T779" t="str" cm="1">
        <f t="array" ref="T779">IF((S779&lt;&gt;"")*(S779&lt;&gt;"No Match in AOM"),IF(J779&lt;&gt;"",_xlfn.TEXTJOIN(";",TRUE,CONCATENATE(_xlfn.TEXTSPLIT(S779,";",TRUE,FALSE)," ",J779)),S779),"")</f>
        <v>Artocarpus heterophyllus Seed</v>
      </c>
    </row>
    <row r="780" spans="1:20">
      <c r="A780" s="30" t="s">
        <v>26461</v>
      </c>
      <c r="B780" s="55" t="s">
        <v>19321</v>
      </c>
      <c r="C780" s="56" t="str">
        <f>_xlfn.TEXTJOIN(" ",TRUE,B780,IF(ISBLANK(J780),"",_xlfn.TEXTSPLIT(J780,";")))</f>
        <v>Jackfruit Seed</v>
      </c>
      <c r="D780" s="56" t="str">
        <f>_xlfn.TEXTJOIN(" ",TRUE,B780,IF(ISBLANK(J780),"",_xlfn.TEXTSPLIT(J780,";")),IF(ISBLANK(H780),"",_xlfn.TEXTSPLIT(H780,";")))</f>
        <v>Jackfruit Seed Dried Ground</v>
      </c>
      <c r="E780" s="56" t="str">
        <f>_xlfn.TEXTJOIN(" ",TRUE,B780,F780,IF(ISBLANK(J780),"",_xlfn.TEXTSPLIT(J780,";")),IF(ISBLANK(G780),"",_xlfn.TEXTSPLIT(G780,";")))</f>
        <v>Jackfruit Seed Dried Ground</v>
      </c>
      <c r="G780" s="55" t="s">
        <v>25767</v>
      </c>
      <c r="H780" s="55" t="s">
        <v>25767</v>
      </c>
      <c r="J780" s="55" t="s">
        <v>3446</v>
      </c>
      <c r="N780" t="s">
        <v>2548</v>
      </c>
      <c r="O780" t="s">
        <v>2519</v>
      </c>
      <c r="P780" t="s">
        <v>2548</v>
      </c>
      <c r="Q780" t="s">
        <v>2519</v>
      </c>
      <c r="R780" t="str" cm="1">
        <f t="array" ref="R780">IFERROR(INDEX(AOM[AOM], MATCH(1, (AOM[Edge_Value]=ani_diet!D780)*(AOM[Is_Ani_Diet_Ingredient]&lt;&gt;FALSE), 0)), "No Match in AOM")</f>
        <v>AOM_006171</v>
      </c>
      <c r="S780" t="str" cm="1">
        <f t="array" ref="S780">IFERROR(IF(INDEX(AOM[Scientific Name], MATCH(1, (AOM[Edge_Value]=ani_diet!D780)*(AOM[Is_Ani_Diet_Ingredient]&lt;&gt;FALSE), 0))=0, "", INDEX(AOM[Scientific Name], MATCH(1, (AOM[Edge_Value]=ani_diet!D780)*(AOM[Is_Ani_Diet_Ingredient]&lt;&gt;FALSE), 0))), "No Match in AOM")</f>
        <v>Artocarpus heterophyllus</v>
      </c>
      <c r="T780" t="str" cm="1">
        <f t="array" ref="T780">IF((S780&lt;&gt;"")*(S780&lt;&gt;"No Match in AOM"),IF(J780&lt;&gt;"",_xlfn.TEXTJOIN(";",TRUE,CONCATENATE(_xlfn.TEXTSPLIT(S780,";",TRUE,FALSE)," ",J780)),S780),"")</f>
        <v>Artocarpus heterophyllus Seed</v>
      </c>
    </row>
    <row r="781" spans="1:20">
      <c r="A781" s="30" t="s">
        <v>26462</v>
      </c>
      <c r="B781" s="55" t="s">
        <v>21181</v>
      </c>
      <c r="C781" s="56" t="str">
        <f>_xlfn.TEXTJOIN(" ",TRUE,B781,IF(ISBLANK(J781),"",_xlfn.TEXTSPLIT(J781,";")))</f>
        <v>Jardinea congoensis</v>
      </c>
      <c r="D781" s="56" t="str">
        <f>_xlfn.TEXTJOIN(" ",TRUE,B781,IF(ISBLANK(J781),"",_xlfn.TEXTSPLIT(J781,";")),IF(ISBLANK(H781),"",_xlfn.TEXTSPLIT(H781,";")))</f>
        <v>Jardinea congoensis</v>
      </c>
      <c r="E781" s="56" t="str">
        <f>_xlfn.TEXTJOIN(" ",TRUE,B781,F781,IF(ISBLANK(J781),"",_xlfn.TEXTSPLIT(J781,";")),IF(ISBLANK(G781),"",_xlfn.TEXTSPLIT(G781,";")))</f>
        <v>Jardinea congoensis</v>
      </c>
      <c r="R781" t="str" cm="1">
        <f t="array" ref="R781">IFERROR(INDEX(AOM[AOM], MATCH(1, (AOM[Edge_Value]=ani_diet!D781)*(AOM[Is_Ani_Diet_Ingredient]&lt;&gt;FALSE), 0)), "No Match in AOM")</f>
        <v>AOM_001788</v>
      </c>
      <c r="S781" t="str" cm="1">
        <f t="array" ref="S781">IFERROR(IF(INDEX(AOM[Scientific Name], MATCH(1, (AOM[Edge_Value]=ani_diet!D781)*(AOM[Is_Ani_Diet_Ingredient]&lt;&gt;FALSE), 0))=0, "", INDEX(AOM[Scientific Name], MATCH(1, (AOM[Edge_Value]=ani_diet!D781)*(AOM[Is_Ani_Diet_Ingredient]&lt;&gt;FALSE), 0))), "No Match in AOM")</f>
        <v>Jardinea congoensis</v>
      </c>
      <c r="T781" t="str" cm="1">
        <f t="array" ref="T781">IF((S781&lt;&gt;"")*(S781&lt;&gt;"No Match in AOM"),IF(J781&lt;&gt;"",_xlfn.TEXTJOIN(";",TRUE,CONCATENATE(_xlfn.TEXTSPLIT(S781,";",TRUE,FALSE)," ",J781)),S781),"")</f>
        <v>Jardinea congoensis</v>
      </c>
    </row>
    <row r="782" spans="1:20">
      <c r="A782" s="30" t="s">
        <v>26463</v>
      </c>
      <c r="B782" s="55" t="s">
        <v>5021</v>
      </c>
      <c r="C782" s="56" t="str">
        <f>_xlfn.TEXTJOIN(" ",TRUE,B782,IF(ISBLANK(J782),"",_xlfn.TEXTSPLIT(J782,";")))</f>
        <v>Jatropha curcas Cake</v>
      </c>
      <c r="D782" s="56" t="str">
        <f>_xlfn.TEXTJOIN(" ",TRUE,B782,IF(ISBLANK(J782),"",_xlfn.TEXTSPLIT(J782,";")),IF(ISBLANK(H782),"",_xlfn.TEXTSPLIT(H782,";")))</f>
        <v>Jatropha curcas Cake Defatted Dried Ground</v>
      </c>
      <c r="E782" s="56" t="str">
        <f>_xlfn.TEXTJOIN(" ",TRUE,B782,F782,IF(ISBLANK(J782),"",_xlfn.TEXTSPLIT(J782,";")),IF(ISBLANK(G782),"",_xlfn.TEXTSPLIT(G782,";")))</f>
        <v>Jatropha curcas Cake Defatted Dried Ground</v>
      </c>
      <c r="G782" s="55" t="s">
        <v>26464</v>
      </c>
      <c r="H782" s="55" t="s">
        <v>26464</v>
      </c>
      <c r="J782" s="55" t="s">
        <v>26028</v>
      </c>
      <c r="R782" t="str" cm="1">
        <f t="array" ref="R782">IFERROR(INDEX(AOM[AOM], MATCH(1, (AOM[Edge_Value]=ani_diet!D782)*(AOM[Is_Ani_Diet_Ingredient]&lt;&gt;FALSE), 0)), "No Match in AOM")</f>
        <v>AOM_001970</v>
      </c>
      <c r="S782" t="str" cm="1">
        <f t="array" ref="S782">IFERROR(IF(INDEX(AOM[Scientific Name], MATCH(1, (AOM[Edge_Value]=ani_diet!D782)*(AOM[Is_Ani_Diet_Ingredient]&lt;&gt;FALSE), 0))=0, "", INDEX(AOM[Scientific Name], MATCH(1, (AOM[Edge_Value]=ani_diet!D782)*(AOM[Is_Ani_Diet_Ingredient]&lt;&gt;FALSE), 0))), "No Match in AOM")</f>
        <v>Jatropha curcas</v>
      </c>
      <c r="T782" t="str" cm="1">
        <f t="array" ref="T782">IF((S782&lt;&gt;"")*(S782&lt;&gt;"No Match in AOM"),IF(J782&lt;&gt;"",_xlfn.TEXTJOIN(";",TRUE,CONCATENATE(_xlfn.TEXTSPLIT(S782,";",TRUE,FALSE)," ",J782)),S782),"")</f>
        <v>Jatropha curcas Cake</v>
      </c>
    </row>
    <row r="783" spans="1:20">
      <c r="A783" s="30" t="s">
        <v>26465</v>
      </c>
      <c r="B783" s="55" t="s">
        <v>5021</v>
      </c>
      <c r="C783" s="56" t="str">
        <f>_xlfn.TEXTJOIN(" ",TRUE,B783,IF(ISBLANK(J783),"",_xlfn.TEXTSPLIT(J783,";")))</f>
        <v>Jatropha curcas Cake</v>
      </c>
      <c r="D783" s="56" t="str">
        <f>_xlfn.TEXTJOIN(" ",TRUE,B783,IF(ISBLANK(J783),"",_xlfn.TEXTSPLIT(J783,";")),IF(ISBLANK(H783),"",_xlfn.TEXTSPLIT(H783,";")))</f>
        <v>Jatropha curcas Cake Defatted Ground</v>
      </c>
      <c r="E783" s="56" t="str">
        <f>_xlfn.TEXTJOIN(" ",TRUE,B783,F783,IF(ISBLANK(J783),"",_xlfn.TEXTSPLIT(J783,";")),IF(ISBLANK(G783),"",_xlfn.TEXTSPLIT(G783,";")))</f>
        <v>Jatropha curcas Cake Defatted Ground</v>
      </c>
      <c r="G783" s="55" t="s">
        <v>26466</v>
      </c>
      <c r="H783" s="55" t="s">
        <v>26466</v>
      </c>
      <c r="J783" s="55" t="s">
        <v>26028</v>
      </c>
      <c r="L783" s="32" t="s">
        <v>324</v>
      </c>
      <c r="R783" t="str" cm="1">
        <f t="array" ref="R783">IFERROR(INDEX(AOM[AOM], MATCH(1, (AOM[Edge_Value]=ani_diet!D783)*(AOM[Is_Ani_Diet_Ingredient]&lt;&gt;FALSE), 0)), "No Match in AOM")</f>
        <v>AOM_002133</v>
      </c>
      <c r="S783" t="str" cm="1">
        <f t="array" ref="S783">IFERROR(IF(INDEX(AOM[Scientific Name], MATCH(1, (AOM[Edge_Value]=ani_diet!D783)*(AOM[Is_Ani_Diet_Ingredient]&lt;&gt;FALSE), 0))=0, "", INDEX(AOM[Scientific Name], MATCH(1, (AOM[Edge_Value]=ani_diet!D783)*(AOM[Is_Ani_Diet_Ingredient]&lt;&gt;FALSE), 0))), "No Match in AOM")</f>
        <v>Jatropha curcas</v>
      </c>
      <c r="T783" t="str" cm="1">
        <f t="array" ref="T783">IF((S783&lt;&gt;"")*(S783&lt;&gt;"No Match in AOM"),IF(J783&lt;&gt;"",_xlfn.TEXTJOIN(";",TRUE,CONCATENATE(_xlfn.TEXTSPLIT(S783,";",TRUE,FALSE)," ",J783)),S783),"")</f>
        <v>Jatropha curcas Cake</v>
      </c>
    </row>
    <row r="784" spans="1:20">
      <c r="A784" s="61" t="s">
        <v>26467</v>
      </c>
      <c r="B784" s="55" t="s">
        <v>5021</v>
      </c>
      <c r="C784" s="56" t="str">
        <f>_xlfn.TEXTJOIN(" ",TRUE,B784,IF(ISBLANK(J784),"",_xlfn.TEXTSPLIT(J784,";")))</f>
        <v>Jatropha curcas Cake</v>
      </c>
      <c r="D784" s="56" t="str">
        <f>_xlfn.TEXTJOIN(" ",TRUE,B784,IF(ISBLANK(J784),"",_xlfn.TEXTSPLIT(J784,";")),IF(ISBLANK(H784),"",_xlfn.TEXTSPLIT(H784,";")))</f>
        <v>Jatropha curcas Cake Dried Ground</v>
      </c>
      <c r="E784" s="56" t="str">
        <f>_xlfn.TEXTJOIN(" ",TRUE,B784,F784,IF(ISBLANK(J784),"",_xlfn.TEXTSPLIT(J784,";")),IF(ISBLANK(G784),"",_xlfn.TEXTSPLIT(G784,";")))</f>
        <v>Jatropha curcas Cake Dried Ground</v>
      </c>
      <c r="G784" s="55" t="s">
        <v>25767</v>
      </c>
      <c r="H784" s="55" t="s">
        <v>25767</v>
      </c>
      <c r="J784" s="55" t="s">
        <v>26028</v>
      </c>
      <c r="R784" t="str" cm="1">
        <f t="array" ref="R784">IFERROR(INDEX(AOM[AOM], MATCH(1, (AOM[Edge_Value]=ani_diet!D784)*(AOM[Is_Ani_Diet_Ingredient]&lt;&gt;FALSE), 0)), "No Match in AOM")</f>
        <v>AOM_002055</v>
      </c>
      <c r="S784" t="str" cm="1">
        <f t="array" ref="S784">IFERROR(IF(INDEX(AOM[Scientific Name], MATCH(1, (AOM[Edge_Value]=ani_diet!D784)*(AOM[Is_Ani_Diet_Ingredient]&lt;&gt;FALSE), 0))=0, "", INDEX(AOM[Scientific Name], MATCH(1, (AOM[Edge_Value]=ani_diet!D784)*(AOM[Is_Ani_Diet_Ingredient]&lt;&gt;FALSE), 0))), "No Match in AOM")</f>
        <v>Jatropha curcas</v>
      </c>
      <c r="T784" t="str" cm="1">
        <f t="array" ref="T784">IF((S784&lt;&gt;"")*(S784&lt;&gt;"No Match in AOM"),IF(J784&lt;&gt;"",_xlfn.TEXTJOIN(";",TRUE,CONCATENATE(_xlfn.TEXTSPLIT(S784,";",TRUE,FALSE)," ",J784)),S784),"")</f>
        <v>Jatropha curcas Cake</v>
      </c>
    </row>
    <row r="785" spans="1:20">
      <c r="A785" s="30" t="s">
        <v>26468</v>
      </c>
      <c r="B785" s="55" t="s">
        <v>5021</v>
      </c>
      <c r="C785" s="56" t="str">
        <f>_xlfn.TEXTJOIN(" ",TRUE,B785,IF(ISBLANK(J785),"",_xlfn.TEXTSPLIT(J785,";")))</f>
        <v>Jatropha curcas Cake</v>
      </c>
      <c r="D785" s="56" t="str">
        <f>_xlfn.TEXTJOIN(" ",TRUE,B785,IF(ISBLANK(J785),"",_xlfn.TEXTSPLIT(J785,";")),IF(ISBLANK(H785),"",_xlfn.TEXTSPLIT(H785,";")))</f>
        <v>Jatropha curcas Cake Ground</v>
      </c>
      <c r="E785" s="56" t="str">
        <f>_xlfn.TEXTJOIN(" ",TRUE,B785,F785,IF(ISBLANK(J785),"",_xlfn.TEXTSPLIT(J785,";")),IF(ISBLANK(G785),"",_xlfn.TEXTSPLIT(G785,";")))</f>
        <v>Jatropha curcas Cake Ground</v>
      </c>
      <c r="G785" s="55" t="s">
        <v>6052</v>
      </c>
      <c r="H785" s="55" t="s">
        <v>6052</v>
      </c>
      <c r="J785" s="55" t="s">
        <v>26028</v>
      </c>
      <c r="R785" t="str" cm="1">
        <f t="array" ref="R785">IFERROR(INDEX(AOM[AOM], MATCH(1, (AOM[Edge_Value]=ani_diet!D785)*(AOM[Is_Ani_Diet_Ingredient]&lt;&gt;FALSE), 0)), "No Match in AOM")</f>
        <v>AOM_002130</v>
      </c>
      <c r="S785" t="str" cm="1">
        <f t="array" ref="S785">IFERROR(IF(INDEX(AOM[Scientific Name], MATCH(1, (AOM[Edge_Value]=ani_diet!D785)*(AOM[Is_Ani_Diet_Ingredient]&lt;&gt;FALSE), 0))=0, "", INDEX(AOM[Scientific Name], MATCH(1, (AOM[Edge_Value]=ani_diet!D785)*(AOM[Is_Ani_Diet_Ingredient]&lt;&gt;FALSE), 0))), "No Match in AOM")</f>
        <v>Jatropha curcas</v>
      </c>
      <c r="T785" t="str" cm="1">
        <f t="array" ref="T785">IF((S785&lt;&gt;"")*(S785&lt;&gt;"No Match in AOM"),IF(J785&lt;&gt;"",_xlfn.TEXTJOIN(";",TRUE,CONCATENATE(_xlfn.TEXTSPLIT(S785,";",TRUE,FALSE)," ",J785)),S785),"")</f>
        <v>Jatropha curcas Cake</v>
      </c>
    </row>
    <row r="786" spans="1:20">
      <c r="A786" s="30" t="s">
        <v>22129</v>
      </c>
      <c r="B786" s="55" t="s">
        <v>5021</v>
      </c>
      <c r="C786" s="56" t="str">
        <f>_xlfn.TEXTJOIN(" ",TRUE,B786,IF(ISBLANK(J786),"",_xlfn.TEXTSPLIT(J786,";")))</f>
        <v>Jatropha curcas Kernel</v>
      </c>
      <c r="D786" s="56" t="str">
        <f>_xlfn.TEXTJOIN(" ",TRUE,B786,IF(ISBLANK(J786),"",_xlfn.TEXTSPLIT(J786,";")),IF(ISBLANK(H786),"",_xlfn.TEXTSPLIT(H786,";")))</f>
        <v>Jatropha curcas Kernel</v>
      </c>
      <c r="E786" s="56" t="str">
        <f>_xlfn.TEXTJOIN(" ",TRUE,B786,F786,IF(ISBLANK(J786),"",_xlfn.TEXTSPLIT(J786,";")),IF(ISBLANK(G786),"",_xlfn.TEXTSPLIT(G786,";")))</f>
        <v>Jatropha curcas Kernel</v>
      </c>
      <c r="J786" s="55" t="s">
        <v>26469</v>
      </c>
      <c r="R786" t="str" cm="1">
        <f t="array" ref="R786">IFERROR(INDEX(AOM[AOM], MATCH(1, (AOM[Edge_Value]=ani_diet!D786)*(AOM[Is_Ani_Diet_Ingredient]&lt;&gt;FALSE), 0)), "No Match in AOM")</f>
        <v>AOM_001154</v>
      </c>
      <c r="S786" t="str" cm="1">
        <f t="array" ref="S786">IFERROR(IF(INDEX(AOM[Scientific Name], MATCH(1, (AOM[Edge_Value]=ani_diet!D786)*(AOM[Is_Ani_Diet_Ingredient]&lt;&gt;FALSE), 0))=0, "", INDEX(AOM[Scientific Name], MATCH(1, (AOM[Edge_Value]=ani_diet!D786)*(AOM[Is_Ani_Diet_Ingredient]&lt;&gt;FALSE), 0))), "No Match in AOM")</f>
        <v>Jatropha curcas</v>
      </c>
      <c r="T786" t="str" cm="1">
        <f t="array" ref="T786">IF((S786&lt;&gt;"")*(S786&lt;&gt;"No Match in AOM"),IF(J786&lt;&gt;"",_xlfn.TEXTJOIN(";",TRUE,CONCATENATE(_xlfn.TEXTSPLIT(S786,";",TRUE,FALSE)," ",J786)),S786),"")</f>
        <v>Jatropha curcas Kernel</v>
      </c>
    </row>
    <row r="787" spans="1:20">
      <c r="A787" s="30" t="s">
        <v>26470</v>
      </c>
      <c r="B787" s="55" t="s">
        <v>5021</v>
      </c>
      <c r="C787" s="56" t="str">
        <f>_xlfn.TEXTJOIN(" ",TRUE,B787,IF(ISBLANK(J787),"",_xlfn.TEXTSPLIT(J787,";")))</f>
        <v>Jatropha curcas Kernel</v>
      </c>
      <c r="D787" s="56" t="str">
        <f>_xlfn.TEXTJOIN(" ",TRUE,B787,IF(ISBLANK(J787),"",_xlfn.TEXTSPLIT(J787,";")),IF(ISBLANK(H787),"",_xlfn.TEXTSPLIT(H787,";")))</f>
        <v>Jatropha curcas Kernel Ground</v>
      </c>
      <c r="E787" s="56" t="str">
        <f>_xlfn.TEXTJOIN(" ",TRUE,B787,F787,IF(ISBLANK(J787),"",_xlfn.TEXTSPLIT(J787,";")),IF(ISBLANK(G787),"",_xlfn.TEXTSPLIT(G787,";")))</f>
        <v>Jatropha curcas Kernel Ground</v>
      </c>
      <c r="G787" s="55" t="s">
        <v>6052</v>
      </c>
      <c r="H787" s="55" t="s">
        <v>6052</v>
      </c>
      <c r="J787" s="55" t="s">
        <v>26469</v>
      </c>
      <c r="L787" s="32" t="s">
        <v>324</v>
      </c>
      <c r="N787" t="s">
        <v>2539</v>
      </c>
      <c r="O787" t="s">
        <v>2510</v>
      </c>
      <c r="P787" t="s">
        <v>2539</v>
      </c>
      <c r="Q787" t="s">
        <v>2510</v>
      </c>
      <c r="R787" t="str" cm="1">
        <f t="array" ref="R787">IFERROR(INDEX(AOM[AOM], MATCH(1, (AOM[Edge_Value]=ani_diet!D787)*(AOM[Is_Ani_Diet_Ingredient]&lt;&gt;FALSE), 0)), "No Match in AOM")</f>
        <v>AOM_001155</v>
      </c>
      <c r="S787" t="str" cm="1">
        <f t="array" ref="S787">IFERROR(IF(INDEX(AOM[Scientific Name], MATCH(1, (AOM[Edge_Value]=ani_diet!D787)*(AOM[Is_Ani_Diet_Ingredient]&lt;&gt;FALSE), 0))=0, "", INDEX(AOM[Scientific Name], MATCH(1, (AOM[Edge_Value]=ani_diet!D787)*(AOM[Is_Ani_Diet_Ingredient]&lt;&gt;FALSE), 0))), "No Match in AOM")</f>
        <v>Jatropha curcas</v>
      </c>
      <c r="T787" t="str" cm="1">
        <f t="array" ref="T787">IF((S787&lt;&gt;"")*(S787&lt;&gt;"No Match in AOM"),IF(J787&lt;&gt;"",_xlfn.TEXTJOIN(";",TRUE,CONCATENATE(_xlfn.TEXTSPLIT(S787,";",TRUE,FALSE)," ",J787)),S787),"")</f>
        <v>Jatropha curcas Kernel</v>
      </c>
    </row>
    <row r="788" spans="1:20">
      <c r="A788" s="30" t="s">
        <v>22138</v>
      </c>
      <c r="B788" s="55" t="s">
        <v>5021</v>
      </c>
      <c r="C788" s="56" t="str">
        <f>_xlfn.TEXTJOIN(" ",TRUE,B788,IF(ISBLANK(J788),"",_xlfn.TEXTSPLIT(J788,";")))</f>
        <v>Jatropha curcas Leaves</v>
      </c>
      <c r="D788" s="56" t="str">
        <f>_xlfn.TEXTJOIN(" ",TRUE,B788,IF(ISBLANK(J788),"",_xlfn.TEXTSPLIT(J788,";")),IF(ISBLANK(H788),"",_xlfn.TEXTSPLIT(H788,";")))</f>
        <v>Jatropha curcas Leaves</v>
      </c>
      <c r="E788" s="56" t="str">
        <f>_xlfn.TEXTJOIN(" ",TRUE,B788,F788,IF(ISBLANK(J788),"",_xlfn.TEXTSPLIT(J788,";")),IF(ISBLANK(G788),"",_xlfn.TEXTSPLIT(G788,";")))</f>
        <v>Jatropha curcas Leaves</v>
      </c>
      <c r="J788" s="55" t="s">
        <v>6187</v>
      </c>
      <c r="R788" t="str" cm="1">
        <f t="array" ref="R788">IFERROR(INDEX(AOM[AOM], MATCH(1, (AOM[Edge_Value]=ani_diet!D788)*(AOM[Is_Ani_Diet_Ingredient]&lt;&gt;FALSE), 0)), "No Match in AOM")</f>
        <v>AOM_003954</v>
      </c>
      <c r="S788" t="str" cm="1">
        <f t="array" ref="S788">IFERROR(IF(INDEX(AOM[Scientific Name], MATCH(1, (AOM[Edge_Value]=ani_diet!D788)*(AOM[Is_Ani_Diet_Ingredient]&lt;&gt;FALSE), 0))=0, "", INDEX(AOM[Scientific Name], MATCH(1, (AOM[Edge_Value]=ani_diet!D788)*(AOM[Is_Ani_Diet_Ingredient]&lt;&gt;FALSE), 0))), "No Match in AOM")</f>
        <v>Jatropha curcas</v>
      </c>
      <c r="T788" t="str" cm="1">
        <f t="array" ref="T788">IF((S788&lt;&gt;"")*(S788&lt;&gt;"No Match in AOM"),IF(J788&lt;&gt;"",_xlfn.TEXTJOIN(";",TRUE,CONCATENATE(_xlfn.TEXTSPLIT(S788,";",TRUE,FALSE)," ",J788)),S788),"")</f>
        <v>Jatropha curcas Leaves</v>
      </c>
    </row>
    <row r="789" spans="1:20">
      <c r="A789" s="30" t="s">
        <v>26471</v>
      </c>
      <c r="B789" s="55" t="s">
        <v>5021</v>
      </c>
      <c r="C789" s="56" t="str">
        <f>_xlfn.TEXTJOIN(" ",TRUE,B789,IF(ISBLANK(J789),"",_xlfn.TEXTSPLIT(J789,";")))</f>
        <v>Jatropha curcas Leaves</v>
      </c>
      <c r="D789" s="56" t="str">
        <f>_xlfn.TEXTJOIN(" ",TRUE,B789,IF(ISBLANK(J789),"",_xlfn.TEXTSPLIT(J789,";")),IF(ISBLANK(H789),"",_xlfn.TEXTSPLIT(H789,";")))</f>
        <v>Jatropha curcas Leaves Dried Ground</v>
      </c>
      <c r="E789" s="56" t="str">
        <f>_xlfn.TEXTJOIN(" ",TRUE,B789,F789,IF(ISBLANK(J789),"",_xlfn.TEXTSPLIT(J789,";")),IF(ISBLANK(G789),"",_xlfn.TEXTSPLIT(G789,";")))</f>
        <v>Jatropha curcas Leaves Dried Ground</v>
      </c>
      <c r="G789" s="55" t="s">
        <v>25767</v>
      </c>
      <c r="H789" s="55" t="s">
        <v>25767</v>
      </c>
      <c r="J789" s="55" t="s">
        <v>6187</v>
      </c>
      <c r="R789" t="str" cm="1">
        <f t="array" ref="R789">IFERROR(INDEX(AOM[AOM], MATCH(1, (AOM[Edge_Value]=ani_diet!D789)*(AOM[Is_Ani_Diet_Ingredient]&lt;&gt;FALSE), 0)), "No Match in AOM")</f>
        <v>AOM_006121</v>
      </c>
      <c r="S789" t="str" cm="1">
        <f t="array" ref="S789">IFERROR(IF(INDEX(AOM[Scientific Name], MATCH(1, (AOM[Edge_Value]=ani_diet!D789)*(AOM[Is_Ani_Diet_Ingredient]&lt;&gt;FALSE), 0))=0, "", INDEX(AOM[Scientific Name], MATCH(1, (AOM[Edge_Value]=ani_diet!D789)*(AOM[Is_Ani_Diet_Ingredient]&lt;&gt;FALSE), 0))), "No Match in AOM")</f>
        <v>Jatropha curcas</v>
      </c>
      <c r="T789" t="str" cm="1">
        <f t="array" ref="T789">IF((S789&lt;&gt;"")*(S789&lt;&gt;"No Match in AOM"),IF(J789&lt;&gt;"",_xlfn.TEXTJOIN(";",TRUE,CONCATENATE(_xlfn.TEXTSPLIT(S789,";",TRUE,FALSE)," ",J789)),S789),"")</f>
        <v>Jatropha curcas Leaves</v>
      </c>
    </row>
    <row r="790" spans="1:20">
      <c r="A790" s="30" t="s">
        <v>26472</v>
      </c>
      <c r="B790" s="55" t="s">
        <v>5021</v>
      </c>
      <c r="C790" s="56" t="str">
        <f>_xlfn.TEXTJOIN(" ",TRUE,B790,IF(ISBLANK(J790),"",_xlfn.TEXTSPLIT(J790,";")))</f>
        <v>Jatropha curcas Seed</v>
      </c>
      <c r="D790" s="56" t="str">
        <f>_xlfn.TEXTJOIN(" ",TRUE,B790,IF(ISBLANK(J790),"",_xlfn.TEXTSPLIT(J790,";")),IF(ISBLANK(H790),"",_xlfn.TEXTSPLIT(H790,";")))</f>
        <v>Jatropha curcas Seed</v>
      </c>
      <c r="E790" s="56" t="str">
        <f>_xlfn.TEXTJOIN(" ",TRUE,B790,F790,IF(ISBLANK(J790),"",_xlfn.TEXTSPLIT(J790,";")),IF(ISBLANK(G790),"",_xlfn.TEXTSPLIT(G790,";")))</f>
        <v>Jatropha curcas Seed</v>
      </c>
      <c r="J790" s="55" t="s">
        <v>3446</v>
      </c>
      <c r="R790" t="str" cm="1">
        <f t="array" ref="R790">IFERROR(INDEX(AOM[AOM], MATCH(1, (AOM[Edge_Value]=ani_diet!D790)*(AOM[Is_Ani_Diet_Ingredient]&lt;&gt;FALSE), 0)), "No Match in AOM")</f>
        <v>AOM_001156</v>
      </c>
      <c r="S790" t="str" cm="1">
        <f t="array" ref="S790">IFERROR(IF(INDEX(AOM[Scientific Name], MATCH(1, (AOM[Edge_Value]=ani_diet!D790)*(AOM[Is_Ani_Diet_Ingredient]&lt;&gt;FALSE), 0))=0, "", INDEX(AOM[Scientific Name], MATCH(1, (AOM[Edge_Value]=ani_diet!D790)*(AOM[Is_Ani_Diet_Ingredient]&lt;&gt;FALSE), 0))), "No Match in AOM")</f>
        <v>Jatropha curcas</v>
      </c>
      <c r="T790" t="str" cm="1">
        <f t="array" ref="T790">IF((S790&lt;&gt;"")*(S790&lt;&gt;"No Match in AOM"),IF(J790&lt;&gt;"",_xlfn.TEXTJOIN(";",TRUE,CONCATENATE(_xlfn.TEXTSPLIT(S790,";",TRUE,FALSE)," ",J790)),S790),"")</f>
        <v>Jatropha curcas Seed</v>
      </c>
    </row>
    <row r="791" spans="1:20">
      <c r="A791" s="30" t="s">
        <v>26473</v>
      </c>
      <c r="B791" s="55" t="s">
        <v>5021</v>
      </c>
      <c r="C791" s="56" t="str">
        <f>_xlfn.TEXTJOIN(" ",TRUE,B791,IF(ISBLANK(J791),"",_xlfn.TEXTSPLIT(J791,";")))</f>
        <v>Jatropha curcas Seed</v>
      </c>
      <c r="D791" s="56" t="str">
        <f>_xlfn.TEXTJOIN(" ",TRUE,B791,IF(ISBLANK(J791),"",_xlfn.TEXTSPLIT(J791,";")),IF(ISBLANK(H791),"",_xlfn.TEXTSPLIT(H791,";")))</f>
        <v>Jatropha curcas Seed Defatted Fermented Ground</v>
      </c>
      <c r="E791" s="56" t="str">
        <f>_xlfn.TEXTJOIN(" ",TRUE,B791,F791,IF(ISBLANK(J791),"",_xlfn.TEXTSPLIT(J791,";")),IF(ISBLANK(G791),"",_xlfn.TEXTSPLIT(G791,";")))</f>
        <v>Jatropha curcas Seed Defatted Fermented Ground</v>
      </c>
      <c r="G791" s="55" t="s">
        <v>26474</v>
      </c>
      <c r="H791" s="55" t="s">
        <v>26474</v>
      </c>
      <c r="J791" s="55" t="s">
        <v>3446</v>
      </c>
      <c r="R791" t="str" cm="1">
        <f t="array" ref="R791">IFERROR(INDEX(AOM[AOM], MATCH(1, (AOM[Edge_Value]=ani_diet!D791)*(AOM[Is_Ani_Diet_Ingredient]&lt;&gt;FALSE), 0)), "No Match in AOM")</f>
        <v>AOM_001971</v>
      </c>
      <c r="S791" t="str" cm="1">
        <f t="array" ref="S791">IFERROR(IF(INDEX(AOM[Scientific Name], MATCH(1, (AOM[Edge_Value]=ani_diet!D791)*(AOM[Is_Ani_Diet_Ingredient]&lt;&gt;FALSE), 0))=0, "", INDEX(AOM[Scientific Name], MATCH(1, (AOM[Edge_Value]=ani_diet!D791)*(AOM[Is_Ani_Diet_Ingredient]&lt;&gt;FALSE), 0))), "No Match in AOM")</f>
        <v>Jatropha curcas</v>
      </c>
      <c r="T791" t="str" cm="1">
        <f t="array" ref="T791">IF((S791&lt;&gt;"")*(S791&lt;&gt;"No Match in AOM"),IF(J791&lt;&gt;"",_xlfn.TEXTJOIN(";",TRUE,CONCATENATE(_xlfn.TEXTSPLIT(S791,";",TRUE,FALSE)," ",J791)),S791),"")</f>
        <v>Jatropha curcas Seed</v>
      </c>
    </row>
    <row r="792" spans="1:20">
      <c r="A792" s="30" t="s">
        <v>26475</v>
      </c>
      <c r="B792" s="55" t="s">
        <v>5021</v>
      </c>
      <c r="C792" s="56" t="str">
        <f>_xlfn.TEXTJOIN(" ",TRUE,B792,IF(ISBLANK(J792),"",_xlfn.TEXTSPLIT(J792,";")))</f>
        <v>Jatropha curcas Seed</v>
      </c>
      <c r="D792" s="56" t="str">
        <f>_xlfn.TEXTJOIN(" ",TRUE,B792,IF(ISBLANK(J792),"",_xlfn.TEXTSPLIT(J792,";")),IF(ISBLANK(H792),"",_xlfn.TEXTSPLIT(H792,";")))</f>
        <v>Jatropha curcas Seed Ground</v>
      </c>
      <c r="E792" s="56" t="str">
        <f>_xlfn.TEXTJOIN(" ",TRUE,B792,F792,IF(ISBLANK(J792),"",_xlfn.TEXTSPLIT(J792,";")),IF(ISBLANK(G792),"",_xlfn.TEXTSPLIT(G792,";")))</f>
        <v>Jatropha curcas Seed Ground</v>
      </c>
      <c r="G792" s="55" t="s">
        <v>6052</v>
      </c>
      <c r="H792" s="55" t="s">
        <v>6052</v>
      </c>
      <c r="J792" s="55" t="s">
        <v>3446</v>
      </c>
      <c r="R792" t="str" cm="1">
        <f t="array" ref="R792">IFERROR(INDEX(AOM[AOM], MATCH(1, (AOM[Edge_Value]=ani_diet!D792)*(AOM[Is_Ani_Diet_Ingredient]&lt;&gt;FALSE), 0)), "No Match in AOM")</f>
        <v>AOM_001157</v>
      </c>
      <c r="S792" t="str" cm="1">
        <f t="array" ref="S792">IFERROR(IF(INDEX(AOM[Scientific Name], MATCH(1, (AOM[Edge_Value]=ani_diet!D792)*(AOM[Is_Ani_Diet_Ingredient]&lt;&gt;FALSE), 0))=0, "", INDEX(AOM[Scientific Name], MATCH(1, (AOM[Edge_Value]=ani_diet!D792)*(AOM[Is_Ani_Diet_Ingredient]&lt;&gt;FALSE), 0))), "No Match in AOM")</f>
        <v>Jatropha curcas</v>
      </c>
      <c r="T792" t="str" cm="1">
        <f t="array" ref="T792">IF((S792&lt;&gt;"")*(S792&lt;&gt;"No Match in AOM"),IF(J792&lt;&gt;"",_xlfn.TEXTJOIN(";",TRUE,CONCATENATE(_xlfn.TEXTSPLIT(S792,";",TRUE,FALSE)," ",J792)),S792),"")</f>
        <v>Jatropha curcas Seed</v>
      </c>
    </row>
    <row r="793" spans="1:20">
      <c r="A793" s="30" t="s">
        <v>26476</v>
      </c>
      <c r="B793" s="55" t="s">
        <v>5026</v>
      </c>
      <c r="C793" s="56" t="str">
        <f>_xlfn.TEXTJOIN(" ",TRUE,B793,IF(ISBLANK(J793),"",_xlfn.TEXTSPLIT(J793,";")))</f>
        <v>Jojoba</v>
      </c>
      <c r="D793" s="56" t="str">
        <f>_xlfn.TEXTJOIN(" ",TRUE,B793,IF(ISBLANK(J793),"",_xlfn.TEXTSPLIT(J793,";")),IF(ISBLANK(H793),"",_xlfn.TEXTSPLIT(H793,";")))</f>
        <v>Jojoba Enzyme Treated Ground</v>
      </c>
      <c r="E793" s="56" t="str">
        <f>_xlfn.TEXTJOIN(" ",TRUE,B793,F793,IF(ISBLANK(J793),"",_xlfn.TEXTSPLIT(J793,";")),IF(ISBLANK(G793),"",_xlfn.TEXTSPLIT(G793,";")))</f>
        <v>Jojoba Enzyme Treated Ground</v>
      </c>
      <c r="G793" s="55" t="s">
        <v>26069</v>
      </c>
      <c r="H793" s="55" t="s">
        <v>26069</v>
      </c>
      <c r="R793" t="str" cm="1">
        <f t="array" ref="R793">IFERROR(INDEX(AOM[AOM], MATCH(1, (AOM[Edge_Value]=ani_diet!D793)*(AOM[Is_Ani_Diet_Ingredient]&lt;&gt;FALSE), 0)), "No Match in AOM")</f>
        <v>AOM_006380</v>
      </c>
      <c r="S793" t="str" cm="1">
        <f t="array" ref="S793">IFERROR(IF(INDEX(AOM[Scientific Name], MATCH(1, (AOM[Edge_Value]=ani_diet!D793)*(AOM[Is_Ani_Diet_Ingredient]&lt;&gt;FALSE), 0))=0, "", INDEX(AOM[Scientific Name], MATCH(1, (AOM[Edge_Value]=ani_diet!D793)*(AOM[Is_Ani_Diet_Ingredient]&lt;&gt;FALSE), 0))), "No Match in AOM")</f>
        <v>Simmondsia chinensis</v>
      </c>
      <c r="T793" t="str" cm="1">
        <f t="array" ref="T793">IF((S793&lt;&gt;"")*(S793&lt;&gt;"No Match in AOM"),IF(J793&lt;&gt;"",_xlfn.TEXTJOIN(";",TRUE,CONCATENATE(_xlfn.TEXTSPLIT(S793,";",TRUE,FALSE)," ",J793)),S793),"")</f>
        <v>Simmondsia chinensis</v>
      </c>
    </row>
    <row r="794" spans="1:20">
      <c r="A794" s="30" t="s">
        <v>26477</v>
      </c>
      <c r="B794" s="55" t="s">
        <v>5026</v>
      </c>
      <c r="C794" s="56" t="str">
        <f>_xlfn.TEXTJOIN(" ",TRUE,B794,IF(ISBLANK(J794),"",_xlfn.TEXTSPLIT(J794,";")))</f>
        <v>Jojoba</v>
      </c>
      <c r="D794" s="56" t="str">
        <f>_xlfn.TEXTJOIN(" ",TRUE,B794,IF(ISBLANK(J794),"",_xlfn.TEXTSPLIT(J794,";")),IF(ISBLANK(H794),"",_xlfn.TEXTSPLIT(H794,";")))</f>
        <v>Jojoba Ground</v>
      </c>
      <c r="E794" s="56" t="str">
        <f>_xlfn.TEXTJOIN(" ",TRUE,B794,F794,IF(ISBLANK(J794),"",_xlfn.TEXTSPLIT(J794,";")),IF(ISBLANK(G794),"",_xlfn.TEXTSPLIT(G794,";")))</f>
        <v>Jojoba Ground</v>
      </c>
      <c r="G794" s="55" t="s">
        <v>6052</v>
      </c>
      <c r="H794" s="55" t="s">
        <v>6052</v>
      </c>
      <c r="R794" t="str" cm="1">
        <f t="array" ref="R794">IFERROR(INDEX(AOM[AOM], MATCH(1, (AOM[Edge_Value]=ani_diet!D794)*(AOM[Is_Ani_Diet_Ingredient]&lt;&gt;FALSE), 0)), "No Match in AOM")</f>
        <v>AOM_003897</v>
      </c>
      <c r="S794" t="str" cm="1">
        <f t="array" ref="S794">IFERROR(IF(INDEX(AOM[Scientific Name], MATCH(1, (AOM[Edge_Value]=ani_diet!D794)*(AOM[Is_Ani_Diet_Ingredient]&lt;&gt;FALSE), 0))=0, "", INDEX(AOM[Scientific Name], MATCH(1, (AOM[Edge_Value]=ani_diet!D794)*(AOM[Is_Ani_Diet_Ingredient]&lt;&gt;FALSE), 0))), "No Match in AOM")</f>
        <v>Simmondsia chinensis</v>
      </c>
      <c r="T794" t="str" cm="1">
        <f t="array" ref="T794">IF((S794&lt;&gt;"")*(S794&lt;&gt;"No Match in AOM"),IF(J794&lt;&gt;"",_xlfn.TEXTJOIN(";",TRUE,CONCATENATE(_xlfn.TEXTSPLIT(S794,";",TRUE,FALSE)," ",J794)),S794),"")</f>
        <v>Simmondsia chinensis</v>
      </c>
    </row>
    <row r="795" spans="1:20">
      <c r="A795" s="30" t="s">
        <v>26478</v>
      </c>
      <c r="B795" s="55" t="s">
        <v>21185</v>
      </c>
      <c r="C795" s="56" t="str">
        <f>_xlfn.TEXTJOIN(" ",TRUE,B795,IF(ISBLANK(J795),"",_xlfn.TEXTSPLIT(J795,";")))</f>
        <v>Juncaceae</v>
      </c>
      <c r="D795" s="56" t="str">
        <f>_xlfn.TEXTJOIN(" ",TRUE,B795,IF(ISBLANK(J795),"",_xlfn.TEXTSPLIT(J795,";")),IF(ISBLANK(H795),"",_xlfn.TEXTSPLIT(H795,";")))</f>
        <v>Juncaceae</v>
      </c>
      <c r="E795" s="56" t="str">
        <f>_xlfn.TEXTJOIN(" ",TRUE,B795,F795,IF(ISBLANK(J795),"",_xlfn.TEXTSPLIT(J795,";")),IF(ISBLANK(G795),"",_xlfn.TEXTSPLIT(G795,";")))</f>
        <v>Juncaceae</v>
      </c>
      <c r="R795" t="str" cm="1">
        <f t="array" ref="R795">IFERROR(INDEX(AOM[AOM], MATCH(1, (AOM[Edge_Value]=ani_diet!D795)*(AOM[Is_Ani_Diet_Ingredient]&lt;&gt;FALSE), 0)), "No Match in AOM")</f>
        <v>AOM_001853</v>
      </c>
      <c r="S795" t="str" cm="1">
        <f t="array" ref="S795">IFERROR(IF(INDEX(AOM[Scientific Name], MATCH(1, (AOM[Edge_Value]=ani_diet!D795)*(AOM[Is_Ani_Diet_Ingredient]&lt;&gt;FALSE), 0))=0, "", INDEX(AOM[Scientific Name], MATCH(1, (AOM[Edge_Value]=ani_diet!D795)*(AOM[Is_Ani_Diet_Ingredient]&lt;&gt;FALSE), 0))), "No Match in AOM")</f>
        <v>Juncaceae</v>
      </c>
      <c r="T795" t="str" cm="1">
        <f t="array" ref="T795">IF((S795&lt;&gt;"")*(S795&lt;&gt;"No Match in AOM"),IF(J795&lt;&gt;"",_xlfn.TEXTJOIN(";",TRUE,CONCATENATE(_xlfn.TEXTSPLIT(S795,";",TRUE,FALSE)," ",J795)),S795),"")</f>
        <v>Juncaceae</v>
      </c>
    </row>
    <row r="796" spans="1:20">
      <c r="A796" s="30" t="s">
        <v>26479</v>
      </c>
      <c r="B796" s="55" t="s">
        <v>23634</v>
      </c>
      <c r="C796" s="56" t="str">
        <f>_xlfn.TEXTJOIN(" ",TRUE,B796,IF(ISBLANK(J796),"",_xlfn.TEXTSPLIT(J796,";")))</f>
        <v>Kanwa-Potassium Salt</v>
      </c>
      <c r="D796" s="56" t="str">
        <f>_xlfn.TEXTJOIN(" ",TRUE,B796,IF(ISBLANK(J796),"",_xlfn.TEXTSPLIT(J796,";")),IF(ISBLANK(H796),"",_xlfn.TEXTSPLIT(H796,";")))</f>
        <v>Kanwa-Potassium Salt</v>
      </c>
      <c r="E796" s="56" t="str">
        <f>_xlfn.TEXTJOIN(" ",TRUE,B796,F796,IF(ISBLANK(J796),"",_xlfn.TEXTSPLIT(J796,";")),IF(ISBLANK(G796),"",_xlfn.TEXTSPLIT(G796,";")))</f>
        <v>Kanwa-Potassium Salt</v>
      </c>
      <c r="R796" t="str" cm="1">
        <f t="array" ref="R796">IFERROR(INDEX(AOM[AOM], MATCH(1, (AOM[Edge_Value]=ani_diet!D796)*(AOM[Is_Ani_Diet_Ingredient]&lt;&gt;FALSE), 0)), "No Match in AOM")</f>
        <v>AOM_001506</v>
      </c>
      <c r="S796" t="str" cm="1">
        <f t="array" ref="S796">IFERROR(IF(INDEX(AOM[Scientific Name], MATCH(1, (AOM[Edge_Value]=ani_diet!D796)*(AOM[Is_Ani_Diet_Ingredient]&lt;&gt;FALSE), 0))=0, "", INDEX(AOM[Scientific Name], MATCH(1, (AOM[Edge_Value]=ani_diet!D796)*(AOM[Is_Ani_Diet_Ingredient]&lt;&gt;FALSE), 0))), "No Match in AOM")</f>
        <v/>
      </c>
      <c r="T796" t="str" cm="1">
        <f t="array" ref="T796">IF((S796&lt;&gt;"")*(S796&lt;&gt;"No Match in AOM"),IF(J796&lt;&gt;"",_xlfn.TEXTJOIN(";",TRUE,CONCATENATE(_xlfn.TEXTSPLIT(S796,";",TRUE,FALSE)," ",J796)),S796),"")</f>
        <v/>
      </c>
    </row>
    <row r="797" spans="1:20">
      <c r="A797" s="30" t="s">
        <v>18728</v>
      </c>
      <c r="B797" s="55" t="s">
        <v>3526</v>
      </c>
      <c r="C797" s="56" t="str">
        <f>_xlfn.TEXTJOIN(" ",TRUE,B797,IF(ISBLANK(J797),"",_xlfn.TEXTSPLIT(J797,";")))</f>
        <v>Khat Leftover</v>
      </c>
      <c r="D797" s="56" t="str">
        <f>_xlfn.TEXTJOIN(" ",TRUE,B797,IF(ISBLANK(J797),"",_xlfn.TEXTSPLIT(J797,";")),IF(ISBLANK(H797),"",_xlfn.TEXTSPLIT(H797,";")))</f>
        <v>Khat Leftover</v>
      </c>
      <c r="E797" s="56" t="str">
        <f>_xlfn.TEXTJOIN(" ",TRUE,B797,F797,IF(ISBLANK(J797),"",_xlfn.TEXTSPLIT(J797,";")),IF(ISBLANK(G797),"",_xlfn.TEXTSPLIT(G797,";")))</f>
        <v>Khat Leftover</v>
      </c>
      <c r="J797" s="55" t="s">
        <v>26480</v>
      </c>
      <c r="R797" t="str" cm="1">
        <f t="array" ref="R797">IFERROR(INDEX(AOM[AOM], MATCH(1, (AOM[Edge_Value]=ani_diet!D797)*(AOM[Is_Ani_Diet_Ingredient]&lt;&gt;FALSE), 0)), "No Match in AOM")</f>
        <v>AOM_003646</v>
      </c>
      <c r="S797" t="str" cm="1">
        <f t="array" ref="S797">IFERROR(IF(INDEX(AOM[Scientific Name], MATCH(1, (AOM[Edge_Value]=ani_diet!D797)*(AOM[Is_Ani_Diet_Ingredient]&lt;&gt;FALSE), 0))=0, "", INDEX(AOM[Scientific Name], MATCH(1, (AOM[Edge_Value]=ani_diet!D797)*(AOM[Is_Ani_Diet_Ingredient]&lt;&gt;FALSE), 0))), "No Match in AOM")</f>
        <v>Catha edulis</v>
      </c>
      <c r="T797" t="str" cm="1">
        <f t="array" ref="T797">IF((S797&lt;&gt;"")*(S797&lt;&gt;"No Match in AOM"),IF(J797&lt;&gt;"",_xlfn.TEXTJOIN(";",TRUE,CONCATENATE(_xlfn.TEXTSPLIT(S797,";",TRUE,FALSE)," ",J797)),S797),"")</f>
        <v>Catha edulis Leftover</v>
      </c>
    </row>
    <row r="798" spans="1:20">
      <c r="A798" s="30" t="s">
        <v>26481</v>
      </c>
      <c r="B798" s="55" t="s">
        <v>3526</v>
      </c>
      <c r="C798" s="56" t="str">
        <f>_xlfn.TEXTJOIN(" ",TRUE,B798,IF(ISBLANK(J798),"",_xlfn.TEXTSPLIT(J798,";")))</f>
        <v>Khat Leftover</v>
      </c>
      <c r="D798" s="56" t="str">
        <f>_xlfn.TEXTJOIN(" ",TRUE,B798,IF(ISBLANK(J798),"",_xlfn.TEXTSPLIT(J798,";")),IF(ISBLANK(H798),"",_xlfn.TEXTSPLIT(H798,";")))</f>
        <v>Khat Leftover Crushed Dried</v>
      </c>
      <c r="E798" s="56" t="str">
        <f>_xlfn.TEXTJOIN(" ",TRUE,B798,F798,IF(ISBLANK(J798),"",_xlfn.TEXTSPLIT(J798,";")),IF(ISBLANK(G798),"",_xlfn.TEXTSPLIT(G798,";")))</f>
        <v>Khat Leftover Crushed Dried</v>
      </c>
      <c r="G798" s="55" t="s">
        <v>25769</v>
      </c>
      <c r="H798" s="55" t="s">
        <v>25769</v>
      </c>
      <c r="J798" s="55" t="s">
        <v>26480</v>
      </c>
      <c r="R798" t="str" cm="1">
        <f t="array" ref="R798">IFERROR(INDEX(AOM[AOM], MATCH(1, (AOM[Edge_Value]=ani_diet!D798)*(AOM[Is_Ani_Diet_Ingredient]&lt;&gt;FALSE), 0)), "No Match in AOM")</f>
        <v>AOM_006201</v>
      </c>
      <c r="S798" t="str" cm="1">
        <f t="array" ref="S798">IFERROR(IF(INDEX(AOM[Scientific Name], MATCH(1, (AOM[Edge_Value]=ani_diet!D798)*(AOM[Is_Ani_Diet_Ingredient]&lt;&gt;FALSE), 0))=0, "", INDEX(AOM[Scientific Name], MATCH(1, (AOM[Edge_Value]=ani_diet!D798)*(AOM[Is_Ani_Diet_Ingredient]&lt;&gt;FALSE), 0))), "No Match in AOM")</f>
        <v>Catha edulis</v>
      </c>
      <c r="T798" t="str" cm="1">
        <f t="array" ref="T798">IF((S798&lt;&gt;"")*(S798&lt;&gt;"No Match in AOM"),IF(J798&lt;&gt;"",_xlfn.TEXTJOIN(";",TRUE,CONCATENATE(_xlfn.TEXTSPLIT(S798,";",TRUE,FALSE)," ",J798)),S798),"")</f>
        <v>Catha edulis Leftover</v>
      </c>
    </row>
    <row r="799" spans="1:20">
      <c r="A799" s="30" t="s">
        <v>10157</v>
      </c>
      <c r="B799" s="55" t="s">
        <v>10157</v>
      </c>
      <c r="C799" s="56" t="str">
        <f>_xlfn.TEXTJOIN(" ",TRUE,B799,IF(ISBLANK(J799),"",_xlfn.TEXTSPLIT(J799,";")))</f>
        <v>Khaya senegalensis</v>
      </c>
      <c r="D799" s="56" t="str">
        <f>_xlfn.TEXTJOIN(" ",TRUE,B799,IF(ISBLANK(J799),"",_xlfn.TEXTSPLIT(J799,";")),IF(ISBLANK(H799),"",_xlfn.TEXTSPLIT(H799,";")))</f>
        <v>Khaya senegalensis</v>
      </c>
      <c r="E799" s="56" t="str">
        <f>_xlfn.TEXTJOIN(" ",TRUE,B799,F799,IF(ISBLANK(J799),"",_xlfn.TEXTSPLIT(J799,";")),IF(ISBLANK(G799),"",_xlfn.TEXTSPLIT(G799,";")))</f>
        <v>Khaya senegalensis</v>
      </c>
      <c r="R799" t="str" cm="1">
        <f t="array" ref="R799">IFERROR(INDEX(AOM[AOM], MATCH(1, (AOM[Edge_Value]=ani_diet!D799)*(AOM[Is_Ani_Diet_Ingredient]&lt;&gt;FALSE), 0)), "No Match in AOM")</f>
        <v>AOM_001810</v>
      </c>
      <c r="S799" t="str" cm="1">
        <f t="array" ref="S799">IFERROR(IF(INDEX(AOM[Scientific Name], MATCH(1, (AOM[Edge_Value]=ani_diet!D799)*(AOM[Is_Ani_Diet_Ingredient]&lt;&gt;FALSE), 0))=0, "", INDEX(AOM[Scientific Name], MATCH(1, (AOM[Edge_Value]=ani_diet!D799)*(AOM[Is_Ani_Diet_Ingredient]&lt;&gt;FALSE), 0))), "No Match in AOM")</f>
        <v>Khaya senegalensis</v>
      </c>
      <c r="T799" t="str" cm="1">
        <f t="array" ref="T799">IF((S799&lt;&gt;"")*(S799&lt;&gt;"No Match in AOM"),IF(J799&lt;&gt;"",_xlfn.TEXTJOIN(";",TRUE,CONCATENATE(_xlfn.TEXTSPLIT(S799,";",TRUE,FALSE)," ",J799)),S799),"")</f>
        <v>Khaya senegalensis</v>
      </c>
    </row>
    <row r="800" spans="1:20">
      <c r="A800" s="30" t="s">
        <v>22152</v>
      </c>
      <c r="B800" s="55" t="s">
        <v>10157</v>
      </c>
      <c r="C800" s="56" t="str">
        <f>_xlfn.TEXTJOIN(" ",TRUE,B800,IF(ISBLANK(J800),"",_xlfn.TEXTSPLIT(J800,";")))</f>
        <v>Khaya senegalensis</v>
      </c>
      <c r="D800" s="56" t="str">
        <f>_xlfn.TEXTJOIN(" ",TRUE,B800,IF(ISBLANK(J800),"",_xlfn.TEXTSPLIT(J800,";")),IF(ISBLANK(H800),"",_xlfn.TEXTSPLIT(H800,";")))</f>
        <v>Khaya senegalensis Dried</v>
      </c>
      <c r="E800" s="56" t="str">
        <f>_xlfn.TEXTJOIN(" ",TRUE,B800,F800,IF(ISBLANK(J800),"",_xlfn.TEXTSPLIT(J800,";")),IF(ISBLANK(G800),"",_xlfn.TEXTSPLIT(G800,";")))</f>
        <v>Khaya senegalensis Dried</v>
      </c>
      <c r="G800" s="55" t="s">
        <v>17480</v>
      </c>
      <c r="H800" s="55" t="s">
        <v>17480</v>
      </c>
      <c r="R800" t="str" cm="1">
        <f t="array" ref="R800">IFERROR(INDEX(AOM[AOM], MATCH(1, (AOM[Edge_Value]=ani_diet!D800)*(AOM[Is_Ani_Diet_Ingredient]&lt;&gt;FALSE), 0)), "No Match in AOM")</f>
        <v>AOM_001158</v>
      </c>
      <c r="S800" t="str" cm="1">
        <f t="array" ref="S800">IFERROR(IF(INDEX(AOM[Scientific Name], MATCH(1, (AOM[Edge_Value]=ani_diet!D800)*(AOM[Is_Ani_Diet_Ingredient]&lt;&gt;FALSE), 0))=0, "", INDEX(AOM[Scientific Name], MATCH(1, (AOM[Edge_Value]=ani_diet!D800)*(AOM[Is_Ani_Diet_Ingredient]&lt;&gt;FALSE), 0))), "No Match in AOM")</f>
        <v>Khaya senegalensis</v>
      </c>
      <c r="T800" t="str" cm="1">
        <f t="array" ref="T800">IF((S800&lt;&gt;"")*(S800&lt;&gt;"No Match in AOM"),IF(J800&lt;&gt;"",_xlfn.TEXTJOIN(";",TRUE,CONCATENATE(_xlfn.TEXTSPLIT(S800,";",TRUE,FALSE)," ",J800)),S800),"")</f>
        <v>Khaya senegalensis</v>
      </c>
    </row>
    <row r="801" spans="1:20">
      <c r="A801" s="30" t="s">
        <v>26482</v>
      </c>
      <c r="B801" s="55" t="s">
        <v>10157</v>
      </c>
      <c r="C801" s="56" t="str">
        <f>_xlfn.TEXTJOIN(" ",TRUE,B801,IF(ISBLANK(J801),"",_xlfn.TEXTSPLIT(J801,";")))</f>
        <v>Khaya senegalensis Leaves</v>
      </c>
      <c r="D801" s="56" t="str">
        <f>_xlfn.TEXTJOIN(" ",TRUE,B801,IF(ISBLANK(J801),"",_xlfn.TEXTSPLIT(J801,";")),IF(ISBLANK(H801),"",_xlfn.TEXTSPLIT(H801,";")))</f>
        <v>Khaya senegalensis Leaves</v>
      </c>
      <c r="E801" s="56" t="str">
        <f>_xlfn.TEXTJOIN(" ",TRUE,B801,F801,IF(ISBLANK(J801),"",_xlfn.TEXTSPLIT(J801,";")),IF(ISBLANK(G801),"",_xlfn.TEXTSPLIT(G801,";")))</f>
        <v>Khaya senegalensis Leaves</v>
      </c>
      <c r="J801" s="55" t="s">
        <v>6187</v>
      </c>
      <c r="R801" t="str" cm="1">
        <f t="array" ref="R801">IFERROR(INDEX(AOM[AOM], MATCH(1, (AOM[Edge_Value]=ani_diet!D801)*(AOM[Is_Ani_Diet_Ingredient]&lt;&gt;FALSE), 0)), "No Match in AOM")</f>
        <v>AOM_002100</v>
      </c>
      <c r="S801" t="str" cm="1">
        <f t="array" ref="S801">IFERROR(IF(INDEX(AOM[Scientific Name], MATCH(1, (AOM[Edge_Value]=ani_diet!D801)*(AOM[Is_Ani_Diet_Ingredient]&lt;&gt;FALSE), 0))=0, "", INDEX(AOM[Scientific Name], MATCH(1, (AOM[Edge_Value]=ani_diet!D801)*(AOM[Is_Ani_Diet_Ingredient]&lt;&gt;FALSE), 0))), "No Match in AOM")</f>
        <v>Khaya senegalensis</v>
      </c>
      <c r="T801" t="str" cm="1">
        <f t="array" ref="T801">IF((S801&lt;&gt;"")*(S801&lt;&gt;"No Match in AOM"),IF(J801&lt;&gt;"",_xlfn.TEXTJOIN(";",TRUE,CONCATENATE(_xlfn.TEXTSPLIT(S801,";",TRUE,FALSE)," ",J801)),S801),"")</f>
        <v>Khaya senegalensis Leaves</v>
      </c>
    </row>
    <row r="802" spans="1:20">
      <c r="A802" s="30" t="s">
        <v>26483</v>
      </c>
      <c r="B802" s="55" t="s">
        <v>10157</v>
      </c>
      <c r="C802" s="56" t="str">
        <f>_xlfn.TEXTJOIN(" ",TRUE,B802,IF(ISBLANK(J802),"",_xlfn.TEXTSPLIT(J802,";")))</f>
        <v>Khaya senegalensis Leaves</v>
      </c>
      <c r="D802" s="56" t="str">
        <f>_xlfn.TEXTJOIN(" ",TRUE,B802,IF(ISBLANK(J802),"",_xlfn.TEXTSPLIT(J802,";")),IF(ISBLANK(H802),"",_xlfn.TEXTSPLIT(H802,";")))</f>
        <v>Khaya senegalensis Leaves Dried</v>
      </c>
      <c r="E802" s="56" t="str">
        <f>_xlfn.TEXTJOIN(" ",TRUE,B802,F802,IF(ISBLANK(J802),"",_xlfn.TEXTSPLIT(J802,";")),IF(ISBLANK(G802),"",_xlfn.TEXTSPLIT(G802,";")))</f>
        <v>Khaya senegalensis Leaves Dried (Sun)/Dried (Air)</v>
      </c>
      <c r="G802" s="55" t="s">
        <v>26484</v>
      </c>
      <c r="H802" s="55" t="s">
        <v>17480</v>
      </c>
      <c r="J802" s="55" t="s">
        <v>6187</v>
      </c>
      <c r="R802" t="str" cm="1">
        <f t="array" ref="R802">IFERROR(INDEX(AOM[AOM], MATCH(1, (AOM[Edge_Value]=ani_diet!D802)*(AOM[Is_Ani_Diet_Ingredient]&lt;&gt;FALSE), 0)), "No Match in AOM")</f>
        <v>AOM_006007</v>
      </c>
      <c r="S802" t="str" cm="1">
        <f t="array" ref="S802">IFERROR(IF(INDEX(AOM[Scientific Name], MATCH(1, (AOM[Edge_Value]=ani_diet!D802)*(AOM[Is_Ani_Diet_Ingredient]&lt;&gt;FALSE), 0))=0, "", INDEX(AOM[Scientific Name], MATCH(1, (AOM[Edge_Value]=ani_diet!D802)*(AOM[Is_Ani_Diet_Ingredient]&lt;&gt;FALSE), 0))), "No Match in AOM")</f>
        <v>Khaya senegalensis</v>
      </c>
      <c r="T802" t="str" cm="1">
        <f t="array" ref="T802">IF((S802&lt;&gt;"")*(S802&lt;&gt;"No Match in AOM"),IF(J802&lt;&gt;"",_xlfn.TEXTJOIN(";",TRUE,CONCATENATE(_xlfn.TEXTSPLIT(S802,";",TRUE,FALSE)," ",J802)),S802),"")</f>
        <v>Khaya senegalensis Leaves</v>
      </c>
    </row>
    <row r="803" spans="1:20">
      <c r="A803" s="30" t="s">
        <v>21189</v>
      </c>
      <c r="B803" s="55" t="s">
        <v>21189</v>
      </c>
      <c r="C803" s="56" t="str">
        <f>_xlfn.TEXTJOIN(" ",TRUE,B803,IF(ISBLANK(J803),"",_xlfn.TEXTSPLIT(J803,";")))</f>
        <v>Kochia scoparia</v>
      </c>
      <c r="D803" s="56" t="str">
        <f>_xlfn.TEXTJOIN(" ",TRUE,B803,IF(ISBLANK(J803),"",_xlfn.TEXTSPLIT(J803,";")),IF(ISBLANK(H803),"",_xlfn.TEXTSPLIT(H803,";")))</f>
        <v>Kochia scoparia</v>
      </c>
      <c r="E803" s="56" t="str">
        <f>_xlfn.TEXTJOIN(" ",TRUE,B803,F803,IF(ISBLANK(J803),"",_xlfn.TEXTSPLIT(J803,";")),IF(ISBLANK(G803),"",_xlfn.TEXTSPLIT(G803,";")))</f>
        <v>Kochia scoparia</v>
      </c>
      <c r="R803" t="str" cm="1">
        <f t="array" ref="R803">IFERROR(INDEX(AOM[AOM], MATCH(1, (AOM[Edge_Value]=ani_diet!D803)*(AOM[Is_Ani_Diet_Ingredient]&lt;&gt;FALSE), 0)), "No Match in AOM")</f>
        <v>AOM_002234</v>
      </c>
      <c r="S803" t="str" cm="1">
        <f t="array" ref="S803">IFERROR(IF(INDEX(AOM[Scientific Name], MATCH(1, (AOM[Edge_Value]=ani_diet!D803)*(AOM[Is_Ani_Diet_Ingredient]&lt;&gt;FALSE), 0))=0, "", INDEX(AOM[Scientific Name], MATCH(1, (AOM[Edge_Value]=ani_diet!D803)*(AOM[Is_Ani_Diet_Ingredient]&lt;&gt;FALSE), 0))), "No Match in AOM")</f>
        <v>Kochia scoparia</v>
      </c>
      <c r="T803" t="str" cm="1">
        <f t="array" ref="T803">IF((S803&lt;&gt;"")*(S803&lt;&gt;"No Match in AOM"),IF(J803&lt;&gt;"",_xlfn.TEXTJOIN(";",TRUE,CONCATENATE(_xlfn.TEXTSPLIT(S803,";",TRUE,FALSE)," ",J803)),S803),"")</f>
        <v>Kochia scoparia</v>
      </c>
    </row>
    <row r="804" spans="1:20">
      <c r="A804" s="30" t="s">
        <v>23495</v>
      </c>
      <c r="B804" s="55" t="s">
        <v>23495</v>
      </c>
      <c r="C804" s="56" t="str">
        <f>_xlfn.TEXTJOIN(" ",TRUE,B804,IF(ISBLANK(J804),"",_xlfn.TEXTSPLIT(J804,";")))</f>
        <v>L-Tryptophan</v>
      </c>
      <c r="D804" s="56" t="str">
        <f>_xlfn.TEXTJOIN(" ",TRUE,B804,IF(ISBLANK(J804),"",_xlfn.TEXTSPLIT(J804,";")),IF(ISBLANK(H804),"",_xlfn.TEXTSPLIT(H804,";")))</f>
        <v>L-Tryptophan</v>
      </c>
      <c r="E804" s="56" t="str">
        <f>_xlfn.TEXTJOIN(" ",TRUE,B804,F804,IF(ISBLANK(J804),"",_xlfn.TEXTSPLIT(J804,";")),IF(ISBLANK(G804),"",_xlfn.TEXTSPLIT(G804,";")))</f>
        <v>L-Tryptophan</v>
      </c>
      <c r="R804" t="str" cm="1">
        <f t="array" ref="R804">IFERROR(INDEX(AOM[AOM], MATCH(1, (AOM[Edge_Value]=ani_diet!D804)*(AOM[Is_Ani_Diet_Ingredient]&lt;&gt;FALSE), 0)), "No Match in AOM")</f>
        <v>AOM_003878</v>
      </c>
      <c r="S804" t="str" cm="1">
        <f t="array" ref="S804">IFERROR(IF(INDEX(AOM[Scientific Name], MATCH(1, (AOM[Edge_Value]=ani_diet!D804)*(AOM[Is_Ani_Diet_Ingredient]&lt;&gt;FALSE), 0))=0, "", INDEX(AOM[Scientific Name], MATCH(1, (AOM[Edge_Value]=ani_diet!D804)*(AOM[Is_Ani_Diet_Ingredient]&lt;&gt;FALSE), 0))), "No Match in AOM")</f>
        <v/>
      </c>
      <c r="T804" t="str" cm="1">
        <f t="array" ref="T804">IF((S804&lt;&gt;"")*(S804&lt;&gt;"No Match in AOM"),IF(J804&lt;&gt;"",_xlfn.TEXTJOIN(";",TRUE,CONCATENATE(_xlfn.TEXTSPLIT(S804,";",TRUE,FALSE)," ",J804)),S804),"")</f>
        <v/>
      </c>
    </row>
    <row r="805" spans="1:20">
      <c r="A805" s="30" t="s">
        <v>26485</v>
      </c>
      <c r="B805" s="55" t="s">
        <v>4823</v>
      </c>
      <c r="C805" s="56" t="str">
        <f>_xlfn.TEXTJOIN(" ",TRUE,B805,IF(ISBLANK(J805),"",_xlfn.TEXTSPLIT(J805,";")))</f>
        <v>Lablab purpureus</v>
      </c>
      <c r="D805" s="56" t="str">
        <f>_xlfn.TEXTJOIN(" ",TRUE,B805,IF(ISBLANK(J805),"",_xlfn.TEXTSPLIT(J805,";")),IF(ISBLANK(H805),"",_xlfn.TEXTSPLIT(H805,";")))</f>
        <v>Lablab purpureus</v>
      </c>
      <c r="E805" s="56" t="str">
        <f>_xlfn.TEXTJOIN(" ",TRUE,B805,F805,IF(ISBLANK(J805),"",_xlfn.TEXTSPLIT(J805,";")),IF(ISBLANK(G805),"",_xlfn.TEXTSPLIT(G805,";")))</f>
        <v>Lablab purpureus Chopped</v>
      </c>
      <c r="G805" s="55" t="s">
        <v>6195</v>
      </c>
      <c r="I805" s="55" t="s">
        <v>6195</v>
      </c>
      <c r="R805" t="str" cm="1">
        <f t="array" ref="R805">IFERROR(INDEX(AOM[AOM], MATCH(1, (AOM[Edge_Value]=ani_diet!D805)*(AOM[Is_Ani_Diet_Ingredient]&lt;&gt;FALSE), 0)), "No Match in AOM")</f>
        <v>AOM_002204</v>
      </c>
      <c r="S805" t="str" cm="1">
        <f t="array" ref="S805">IFERROR(IF(INDEX(AOM[Scientific Name], MATCH(1, (AOM[Edge_Value]=ani_diet!D805)*(AOM[Is_Ani_Diet_Ingredient]&lt;&gt;FALSE), 0))=0, "", INDEX(AOM[Scientific Name], MATCH(1, (AOM[Edge_Value]=ani_diet!D805)*(AOM[Is_Ani_Diet_Ingredient]&lt;&gt;FALSE), 0))), "No Match in AOM")</f>
        <v xml:space="preserve">Dolichos lablab </v>
      </c>
      <c r="T805" t="str" cm="1">
        <f t="array" ref="T805">IF((S805&lt;&gt;"")*(S805&lt;&gt;"No Match in AOM"),IF(J805&lt;&gt;"",_xlfn.TEXTJOIN(";",TRUE,CONCATENATE(_xlfn.TEXTSPLIT(S805,";",TRUE,FALSE)," ",J805)),S805),"")</f>
        <v xml:space="preserve">Dolichos lablab </v>
      </c>
    </row>
    <row r="806" spans="1:20">
      <c r="A806" s="30" t="s">
        <v>26486</v>
      </c>
      <c r="B806" s="55" t="s">
        <v>4823</v>
      </c>
      <c r="C806" s="56" t="str">
        <f>_xlfn.TEXTJOIN(" ",TRUE,B806,IF(ISBLANK(J806),"",_xlfn.TEXTSPLIT(J806,";")))</f>
        <v>Lablab purpureus</v>
      </c>
      <c r="D806" s="56" t="str">
        <f>_xlfn.TEXTJOIN(" ",TRUE,B806,IF(ISBLANK(J806),"",_xlfn.TEXTSPLIT(J806,";")),IF(ISBLANK(H806),"",_xlfn.TEXTSPLIT(H806,";")))</f>
        <v>Lablab purpureus</v>
      </c>
      <c r="E806" s="56" t="str">
        <f>_xlfn.TEXTJOIN(" ",TRUE,B806,F806,IF(ISBLANK(J806),"",_xlfn.TEXTSPLIT(J806,";")),IF(ISBLANK(G806),"",_xlfn.TEXTSPLIT(G806,";")))</f>
        <v>Lablab purpureus</v>
      </c>
      <c r="R806" t="str" cm="1">
        <f t="array" ref="R806">IFERROR(INDEX(AOM[AOM], MATCH(1, (AOM[Edge_Value]=ani_diet!D806)*(AOM[Is_Ani_Diet_Ingredient]&lt;&gt;FALSE), 0)), "No Match in AOM")</f>
        <v>AOM_002204</v>
      </c>
      <c r="S806" t="str" cm="1">
        <f t="array" ref="S806">IFERROR(IF(INDEX(AOM[Scientific Name], MATCH(1, (AOM[Edge_Value]=ani_diet!D806)*(AOM[Is_Ani_Diet_Ingredient]&lt;&gt;FALSE), 0))=0, "", INDEX(AOM[Scientific Name], MATCH(1, (AOM[Edge_Value]=ani_diet!D806)*(AOM[Is_Ani_Diet_Ingredient]&lt;&gt;FALSE), 0))), "No Match in AOM")</f>
        <v xml:space="preserve">Dolichos lablab </v>
      </c>
      <c r="T806" t="str" cm="1">
        <f t="array" ref="T806">IF((S806&lt;&gt;"")*(S806&lt;&gt;"No Match in AOM"),IF(J806&lt;&gt;"",_xlfn.TEXTJOIN(";",TRUE,CONCATENATE(_xlfn.TEXTSPLIT(S806,";",TRUE,FALSE)," ",J806)),S806),"")</f>
        <v xml:space="preserve">Dolichos lablab </v>
      </c>
    </row>
    <row r="807" spans="1:20">
      <c r="A807" s="30" t="s">
        <v>26487</v>
      </c>
      <c r="B807" s="55" t="s">
        <v>4823</v>
      </c>
      <c r="C807" s="56" t="str">
        <f>_xlfn.TEXTJOIN(" ",TRUE,B807,IF(ISBLANK(J807),"",_xlfn.TEXTSPLIT(J807,";")))</f>
        <v>Lablab purpureus</v>
      </c>
      <c r="D807" s="56" t="str">
        <f>_xlfn.TEXTJOIN(" ",TRUE,B807,IF(ISBLANK(J807),"",_xlfn.TEXTSPLIT(J807,";")),IF(ISBLANK(H807),"",_xlfn.TEXTSPLIT(H807,";")))</f>
        <v>Lablab purpureus Crushed Dried</v>
      </c>
      <c r="E807" s="56" t="str">
        <f>_xlfn.TEXTJOIN(" ",TRUE,B807,F807,IF(ISBLANK(J807),"",_xlfn.TEXTSPLIT(J807,";")),IF(ISBLANK(G807),"",_xlfn.TEXTSPLIT(G807,";")))</f>
        <v>Lablab purpureus Hay Crushed</v>
      </c>
      <c r="G807" s="55" t="s">
        <v>26488</v>
      </c>
      <c r="H807" s="55" t="s">
        <v>25769</v>
      </c>
      <c r="R807" t="str" cm="1">
        <f t="array" ref="R807">IFERROR(INDEX(AOM[AOM], MATCH(1, (AOM[Edge_Value]=ani_diet!D807)*(AOM[Is_Ani_Diet_Ingredient]&lt;&gt;FALSE), 0)), "No Match in AOM")</f>
        <v>AOM_001666</v>
      </c>
      <c r="S807" t="str" cm="1">
        <f t="array" ref="S807">IFERROR(IF(INDEX(AOM[Scientific Name], MATCH(1, (AOM[Edge_Value]=ani_diet!D807)*(AOM[Is_Ani_Diet_Ingredient]&lt;&gt;FALSE), 0))=0, "", INDEX(AOM[Scientific Name], MATCH(1, (AOM[Edge_Value]=ani_diet!D807)*(AOM[Is_Ani_Diet_Ingredient]&lt;&gt;FALSE), 0))), "No Match in AOM")</f>
        <v>Lablab purpureus</v>
      </c>
      <c r="T807" t="str" cm="1">
        <f t="array" ref="T807">IF((S807&lt;&gt;"")*(S807&lt;&gt;"No Match in AOM"),IF(J807&lt;&gt;"",_xlfn.TEXTJOIN(";",TRUE,CONCATENATE(_xlfn.TEXTSPLIT(S807,";",TRUE,FALSE)," ",J807)),S807),"")</f>
        <v>Lablab purpureus</v>
      </c>
    </row>
    <row r="808" spans="1:20">
      <c r="A808" s="30" t="s">
        <v>26489</v>
      </c>
      <c r="B808" s="55" t="s">
        <v>4823</v>
      </c>
      <c r="C808" s="56" t="str">
        <f>_xlfn.TEXTJOIN(" ",TRUE,B808,IF(ISBLANK(J808),"",_xlfn.TEXTSPLIT(J808,";")))</f>
        <v>Lablab purpureus</v>
      </c>
      <c r="D808" s="56" t="str">
        <f>_xlfn.TEXTJOIN(" ",TRUE,B808,IF(ISBLANK(J808),"",_xlfn.TEXTSPLIT(J808,";")),IF(ISBLANK(H808),"",_xlfn.TEXTSPLIT(H808,";")))</f>
        <v>Lablab purpureus Dried</v>
      </c>
      <c r="E808" s="56" t="str">
        <f>_xlfn.TEXTJOIN(" ",TRUE,B808,F808,IF(ISBLANK(J808),"",_xlfn.TEXTSPLIT(J808,";")),IF(ISBLANK(G808),"",_xlfn.TEXTSPLIT(G808,";")))</f>
        <v>Lablab purpureus Cut(hand shears) Dried(Sun-24-48h) Dried(shade) Dried(Air) Chopped</v>
      </c>
      <c r="G808" s="55" t="s">
        <v>26490</v>
      </c>
      <c r="H808" s="55" t="s">
        <v>17480</v>
      </c>
      <c r="I808" s="55" t="s">
        <v>6195</v>
      </c>
      <c r="R808" t="str" cm="1">
        <f t="array" ref="R808">IFERROR(INDEX(AOM[AOM], MATCH(1, (AOM[Edge_Value]=ani_diet!D808)*(AOM[Is_Ani_Diet_Ingredient]&lt;&gt;FALSE), 0)), "No Match in AOM")</f>
        <v>AOM_001732</v>
      </c>
      <c r="S808" t="str" cm="1">
        <f t="array" ref="S808">IFERROR(IF(INDEX(AOM[Scientific Name], MATCH(1, (AOM[Edge_Value]=ani_diet!D808)*(AOM[Is_Ani_Diet_Ingredient]&lt;&gt;FALSE), 0))=0, "", INDEX(AOM[Scientific Name], MATCH(1, (AOM[Edge_Value]=ani_diet!D808)*(AOM[Is_Ani_Diet_Ingredient]&lt;&gt;FALSE), 0))), "No Match in AOM")</f>
        <v>Lablab purpureus</v>
      </c>
      <c r="T808" t="str" cm="1">
        <f t="array" ref="T808">IF((S808&lt;&gt;"")*(S808&lt;&gt;"No Match in AOM"),IF(J808&lt;&gt;"",_xlfn.TEXTJOIN(";",TRUE,CONCATENATE(_xlfn.TEXTSPLIT(S808,";",TRUE,FALSE)," ",J808)),S808),"")</f>
        <v>Lablab purpureus</v>
      </c>
    </row>
    <row r="809" spans="1:20">
      <c r="A809" s="30" t="s">
        <v>26491</v>
      </c>
      <c r="B809" s="55" t="s">
        <v>4823</v>
      </c>
      <c r="C809" s="56" t="str">
        <f>_xlfn.TEXTJOIN(" ",TRUE,B809,IF(ISBLANK(J809),"",_xlfn.TEXTSPLIT(J809,";")))</f>
        <v>Lablab purpureus</v>
      </c>
      <c r="D809" s="56" t="str">
        <f>_xlfn.TEXTJOIN(" ",TRUE,B809,IF(ISBLANK(J809),"",_xlfn.TEXTSPLIT(J809,";")),IF(ISBLANK(H809),"",_xlfn.TEXTSPLIT(H809,";")))</f>
        <v>Lablab purpureus Dried</v>
      </c>
      <c r="E809" s="56" t="str">
        <f>_xlfn.TEXTJOIN(" ",TRUE,B809,F809,IF(ISBLANK(J809),"",_xlfn.TEXTSPLIT(J809,";")),IF(ISBLANK(G809),"",_xlfn.TEXTSPLIT(G809,";")))</f>
        <v>Lablab purpureus Hay</v>
      </c>
      <c r="G809" s="55" t="s">
        <v>17482</v>
      </c>
      <c r="H809" s="55" t="s">
        <v>17480</v>
      </c>
      <c r="L809" s="32" t="s">
        <v>324</v>
      </c>
      <c r="R809" t="str" cm="1">
        <f t="array" ref="R809">IFERROR(INDEX(AOM[AOM], MATCH(1, (AOM[Edge_Value]=ani_diet!D809)*(AOM[Is_Ani_Diet_Ingredient]&lt;&gt;FALSE), 0)), "No Match in AOM")</f>
        <v>AOM_001732</v>
      </c>
      <c r="S809" t="str" cm="1">
        <f t="array" ref="S809">IFERROR(IF(INDEX(AOM[Scientific Name], MATCH(1, (AOM[Edge_Value]=ani_diet!D809)*(AOM[Is_Ani_Diet_Ingredient]&lt;&gt;FALSE), 0))=0, "", INDEX(AOM[Scientific Name], MATCH(1, (AOM[Edge_Value]=ani_diet!D809)*(AOM[Is_Ani_Diet_Ingredient]&lt;&gt;FALSE), 0))), "No Match in AOM")</f>
        <v>Lablab purpureus</v>
      </c>
      <c r="T809" t="str" cm="1">
        <f t="array" ref="T809">IF((S809&lt;&gt;"")*(S809&lt;&gt;"No Match in AOM"),IF(J809&lt;&gt;"",_xlfn.TEXTJOIN(";",TRUE,CONCATENATE(_xlfn.TEXTSPLIT(S809,";",TRUE,FALSE)," ",J809)),S809),"")</f>
        <v>Lablab purpureus</v>
      </c>
    </row>
    <row r="810" spans="1:20">
      <c r="A810" s="30" t="s">
        <v>26492</v>
      </c>
      <c r="B810" s="55" t="s">
        <v>4823</v>
      </c>
      <c r="C810" s="56" t="str">
        <f>_xlfn.TEXTJOIN(" ",TRUE,B810,IF(ISBLANK(J810),"",_xlfn.TEXTSPLIT(J810,";")))</f>
        <v>Lablab purpureus</v>
      </c>
      <c r="D810" s="56" t="str">
        <f>_xlfn.TEXTJOIN(" ",TRUE,B810,IF(ISBLANK(J810),"",_xlfn.TEXTSPLIT(J810,";")),IF(ISBLANK(H810),"",_xlfn.TEXTSPLIT(H810,";")))</f>
        <v>Lablab purpureus Dried</v>
      </c>
      <c r="E810" s="56" t="str">
        <f>_xlfn.TEXTJOIN(" ",TRUE,B810,F810,IF(ISBLANK(J810),"",_xlfn.TEXTSPLIT(J810,";")),IF(ISBLANK(G810),"",_xlfn.TEXTSPLIT(G810,";")))</f>
        <v>Lablab purpureus Hay Chopped</v>
      </c>
      <c r="G810" s="55" t="s">
        <v>25844</v>
      </c>
      <c r="H810" s="55" t="s">
        <v>17480</v>
      </c>
      <c r="I810" s="55" t="s">
        <v>6195</v>
      </c>
      <c r="R810" t="str" cm="1">
        <f t="array" ref="R810">IFERROR(INDEX(AOM[AOM], MATCH(1, (AOM[Edge_Value]=ani_diet!D810)*(AOM[Is_Ani_Diet_Ingredient]&lt;&gt;FALSE), 0)), "No Match in AOM")</f>
        <v>AOM_001732</v>
      </c>
      <c r="S810" t="str" cm="1">
        <f t="array" ref="S810">IFERROR(IF(INDEX(AOM[Scientific Name], MATCH(1, (AOM[Edge_Value]=ani_diet!D810)*(AOM[Is_Ani_Diet_Ingredient]&lt;&gt;FALSE), 0))=0, "", INDEX(AOM[Scientific Name], MATCH(1, (AOM[Edge_Value]=ani_diet!D810)*(AOM[Is_Ani_Diet_Ingredient]&lt;&gt;FALSE), 0))), "No Match in AOM")</f>
        <v>Lablab purpureus</v>
      </c>
      <c r="T810" t="str" cm="1">
        <f t="array" ref="T810">IF((S810&lt;&gt;"")*(S810&lt;&gt;"No Match in AOM"),IF(J810&lt;&gt;"",_xlfn.TEXTJOIN(";",TRUE,CONCATENATE(_xlfn.TEXTSPLIT(S810,";",TRUE,FALSE)," ",J810)),S810),"")</f>
        <v>Lablab purpureus</v>
      </c>
    </row>
    <row r="811" spans="1:20">
      <c r="A811" s="30" t="s">
        <v>26493</v>
      </c>
      <c r="B811" s="55" t="s">
        <v>4823</v>
      </c>
      <c r="C811" s="56" t="str">
        <f>_xlfn.TEXTJOIN(" ",TRUE,B811,IF(ISBLANK(J811),"",_xlfn.TEXTSPLIT(J811,";")))</f>
        <v>Lablab purpureus</v>
      </c>
      <c r="D811" s="56" t="str">
        <f>_xlfn.TEXTJOIN(" ",TRUE,B811,IF(ISBLANK(J811),"",_xlfn.TEXTSPLIT(J811,";")),IF(ISBLANK(H811),"",_xlfn.TEXTSPLIT(H811,";")))</f>
        <v>Lablab purpureus Dried Ground</v>
      </c>
      <c r="E811" s="56" t="str">
        <f>_xlfn.TEXTJOIN(" ",TRUE,B811,F811,IF(ISBLANK(J811),"",_xlfn.TEXTSPLIT(J811,";")),IF(ISBLANK(G811),"",_xlfn.TEXTSPLIT(G811,";")))</f>
        <v>Lablab purpureus Dried Ground</v>
      </c>
      <c r="G811" s="55" t="s">
        <v>25767</v>
      </c>
      <c r="H811" s="55" t="s">
        <v>25767</v>
      </c>
      <c r="R811" t="str" cm="1">
        <f t="array" ref="R811">IFERROR(INDEX(AOM[AOM], MATCH(1, (AOM[Edge_Value]=ani_diet!D811)*(AOM[Is_Ani_Diet_Ingredient]&lt;&gt;FALSE), 0)), "No Match in AOM")</f>
        <v>AOM_006174</v>
      </c>
      <c r="S811" t="str" cm="1">
        <f t="array" ref="S811">IFERROR(IF(INDEX(AOM[Scientific Name], MATCH(1, (AOM[Edge_Value]=ani_diet!D811)*(AOM[Is_Ani_Diet_Ingredient]&lt;&gt;FALSE), 0))=0, "", INDEX(AOM[Scientific Name], MATCH(1, (AOM[Edge_Value]=ani_diet!D811)*(AOM[Is_Ani_Diet_Ingredient]&lt;&gt;FALSE), 0))), "No Match in AOM")</f>
        <v>Lablab purpureus</v>
      </c>
      <c r="T811" t="str" cm="1">
        <f t="array" ref="T811">IF((S811&lt;&gt;"")*(S811&lt;&gt;"No Match in AOM"),IF(J811&lt;&gt;"",_xlfn.TEXTJOIN(";",TRUE,CONCATENATE(_xlfn.TEXTSPLIT(S811,";",TRUE,FALSE)," ",J811)),S811),"")</f>
        <v>Lablab purpureus</v>
      </c>
    </row>
    <row r="812" spans="1:20">
      <c r="A812" s="30" t="s">
        <v>26494</v>
      </c>
      <c r="B812" s="55" t="s">
        <v>4823</v>
      </c>
      <c r="C812" s="56" t="str">
        <f>_xlfn.TEXTJOIN(" ",TRUE,B812,IF(ISBLANK(J812),"",_xlfn.TEXTSPLIT(J812,";")))</f>
        <v>Lablab purpureus</v>
      </c>
      <c r="D812" s="56" t="str">
        <f>_xlfn.TEXTJOIN(" ",TRUE,B812,IF(ISBLANK(J812),"",_xlfn.TEXTSPLIT(J812,";")),IF(ISBLANK(H812),"",_xlfn.TEXTSPLIT(H812,";")))</f>
        <v>Lablab purpureus Dried Wilted</v>
      </c>
      <c r="E812" s="56" t="str">
        <f>_xlfn.TEXTJOIN(" ",TRUE,B812,F812,IF(ISBLANK(J812),"",_xlfn.TEXTSPLIT(J812,";")),IF(ISBLANK(G812),"",_xlfn.TEXTSPLIT(G812,";")))</f>
        <v>Lablab purpureus Chopped Dried(Sun) Wilted</v>
      </c>
      <c r="G812" s="55" t="s">
        <v>26495</v>
      </c>
      <c r="H812" s="55" t="s">
        <v>25899</v>
      </c>
      <c r="I812" s="55" t="s">
        <v>6195</v>
      </c>
      <c r="R812" t="str" cm="1">
        <f t="array" ref="R812">IFERROR(INDEX(AOM[AOM], MATCH(1, (AOM[Edge_Value]=ani_diet!D812)*(AOM[Is_Ani_Diet_Ingredient]&lt;&gt;FALSE), 0)), "No Match in AOM")</f>
        <v>AOM_001665</v>
      </c>
      <c r="S812" t="str" cm="1">
        <f t="array" ref="S812">IFERROR(IF(INDEX(AOM[Scientific Name], MATCH(1, (AOM[Edge_Value]=ani_diet!D812)*(AOM[Is_Ani_Diet_Ingredient]&lt;&gt;FALSE), 0))=0, "", INDEX(AOM[Scientific Name], MATCH(1, (AOM[Edge_Value]=ani_diet!D812)*(AOM[Is_Ani_Diet_Ingredient]&lt;&gt;FALSE), 0))), "No Match in AOM")</f>
        <v>Lablab purpureus</v>
      </c>
      <c r="T812" t="str" cm="1">
        <f t="array" ref="T812">IF((S812&lt;&gt;"")*(S812&lt;&gt;"No Match in AOM"),IF(J812&lt;&gt;"",_xlfn.TEXTJOIN(";",TRUE,CONCATENATE(_xlfn.TEXTSPLIT(S812,";",TRUE,FALSE)," ",J812)),S812),"")</f>
        <v>Lablab purpureus</v>
      </c>
    </row>
    <row r="813" spans="1:20">
      <c r="A813" s="30" t="s">
        <v>26496</v>
      </c>
      <c r="B813" s="55" t="s">
        <v>4823</v>
      </c>
      <c r="C813" s="56" t="str">
        <f>_xlfn.TEXTJOIN(" ",TRUE,B813,IF(ISBLANK(J813),"",_xlfn.TEXTSPLIT(J813,";")))</f>
        <v>Lablab purpureus</v>
      </c>
      <c r="D813" s="56" t="str">
        <f>_xlfn.TEXTJOIN(" ",TRUE,B813,IF(ISBLANK(J813),"",_xlfn.TEXTSPLIT(J813,";")),IF(ISBLANK(H813),"",_xlfn.TEXTSPLIT(H813,";")))</f>
        <v>Lablab purpureus Ensiled</v>
      </c>
      <c r="E813" s="56" t="str">
        <f>_xlfn.TEXTJOIN(" ",TRUE,B813,F813,IF(ISBLANK(J813),"",_xlfn.TEXTSPLIT(J813,";")),IF(ISBLANK(G813),"",_xlfn.TEXTSPLIT(G813,";")))</f>
        <v>Lablab purpureus Chopped Ensiled</v>
      </c>
      <c r="G813" s="55" t="s">
        <v>25861</v>
      </c>
      <c r="H813" s="55" t="s">
        <v>17494</v>
      </c>
      <c r="I813" s="55" t="s">
        <v>6195</v>
      </c>
      <c r="R813" t="str" cm="1">
        <f t="array" ref="R813">IFERROR(INDEX(AOM[AOM], MATCH(1, (AOM[Edge_Value]=ani_diet!D813)*(AOM[Is_Ani_Diet_Ingredient]&lt;&gt;FALSE), 0)), "No Match in AOM")</f>
        <v>AOM_006087</v>
      </c>
      <c r="S813" t="str" cm="1">
        <f t="array" ref="S813">IFERROR(IF(INDEX(AOM[Scientific Name], MATCH(1, (AOM[Edge_Value]=ani_diet!D813)*(AOM[Is_Ani_Diet_Ingredient]&lt;&gt;FALSE), 0))=0, "", INDEX(AOM[Scientific Name], MATCH(1, (AOM[Edge_Value]=ani_diet!D813)*(AOM[Is_Ani_Diet_Ingredient]&lt;&gt;FALSE), 0))), "No Match in AOM")</f>
        <v>Lablab purpureus</v>
      </c>
      <c r="T813" t="str" cm="1">
        <f t="array" ref="T813">IF((S813&lt;&gt;"")*(S813&lt;&gt;"No Match in AOM"),IF(J813&lt;&gt;"",_xlfn.TEXTJOIN(";",TRUE,CONCATENATE(_xlfn.TEXTSPLIT(S813,";",TRUE,FALSE)," ",J813)),S813),"")</f>
        <v>Lablab purpureus</v>
      </c>
    </row>
    <row r="814" spans="1:20">
      <c r="A814" s="30" t="s">
        <v>26497</v>
      </c>
      <c r="B814" s="55" t="s">
        <v>4823</v>
      </c>
      <c r="C814" s="56" t="str">
        <f>_xlfn.TEXTJOIN(" ",TRUE,B814,IF(ISBLANK(J814),"",_xlfn.TEXTSPLIT(J814,";")))</f>
        <v>Lablab purpureus Haulm</v>
      </c>
      <c r="D814" s="56" t="str">
        <f>_xlfn.TEXTJOIN(" ",TRUE,B814,IF(ISBLANK(J814),"",_xlfn.TEXTSPLIT(J814,";")),IF(ISBLANK(H814),"",_xlfn.TEXTSPLIT(H814,";")))</f>
        <v>Lablab purpureus Haulm Dried</v>
      </c>
      <c r="E814" s="56" t="str">
        <f>_xlfn.TEXTJOIN(" ",TRUE,B814,F814,IF(ISBLANK(J814),"",_xlfn.TEXTSPLIT(J814,";")),IF(ISBLANK(G814),"",_xlfn.TEXTSPLIT(G814,";")))</f>
        <v>Lablab purpureus Haulm Chopped Dried</v>
      </c>
      <c r="G814" s="55" t="s">
        <v>25774</v>
      </c>
      <c r="H814" s="55" t="s">
        <v>17480</v>
      </c>
      <c r="I814" s="55" t="s">
        <v>6195</v>
      </c>
      <c r="J814" s="55" t="s">
        <v>6839</v>
      </c>
      <c r="R814" t="str" cm="1">
        <f t="array" ref="R814">IFERROR(INDEX(AOM[AOM], MATCH(1, (AOM[Edge_Value]=ani_diet!D814)*(AOM[Is_Ani_Diet_Ingredient]&lt;&gt;FALSE), 0)), "No Match in AOM")</f>
        <v>AOM_006223</v>
      </c>
      <c r="S814" t="str" cm="1">
        <f t="array" ref="S814">IFERROR(IF(INDEX(AOM[Scientific Name], MATCH(1, (AOM[Edge_Value]=ani_diet!D814)*(AOM[Is_Ani_Diet_Ingredient]&lt;&gt;FALSE), 0))=0, "", INDEX(AOM[Scientific Name], MATCH(1, (AOM[Edge_Value]=ani_diet!D814)*(AOM[Is_Ani_Diet_Ingredient]&lt;&gt;FALSE), 0))), "No Match in AOM")</f>
        <v>Lablab purpureus</v>
      </c>
      <c r="T814" t="str" cm="1">
        <f t="array" ref="T814">IF((S814&lt;&gt;"")*(S814&lt;&gt;"No Match in AOM"),IF(J814&lt;&gt;"",_xlfn.TEXTJOIN(";",TRUE,CONCATENATE(_xlfn.TEXTSPLIT(S814,";",TRUE,FALSE)," ",J814)),S814),"")</f>
        <v>Lablab purpureus Haulm</v>
      </c>
    </row>
    <row r="815" spans="1:20">
      <c r="A815" s="30" t="s">
        <v>26498</v>
      </c>
      <c r="B815" s="55" t="s">
        <v>4823</v>
      </c>
      <c r="C815" s="56" t="str">
        <f>_xlfn.TEXTJOIN(" ",TRUE,B815,IF(ISBLANK(J815),"",_xlfn.TEXTSPLIT(J815,";")))</f>
        <v>Lablab purpureus Leaves</v>
      </c>
      <c r="D815" s="56" t="str">
        <f>_xlfn.TEXTJOIN(" ",TRUE,B815,IF(ISBLANK(J815),"",_xlfn.TEXTSPLIT(J815,";")),IF(ISBLANK(H815),"",_xlfn.TEXTSPLIT(H815,";")))</f>
        <v>Lablab purpureus Leaves</v>
      </c>
      <c r="E815" s="56" t="str">
        <f>_xlfn.TEXTJOIN(" ",TRUE,B815,F815,IF(ISBLANK(J815),"",_xlfn.TEXTSPLIT(J815,";")),IF(ISBLANK(G815),"",_xlfn.TEXTSPLIT(G815,";")))</f>
        <v>Lablab purpureus Leaves</v>
      </c>
      <c r="J815" s="55" t="s">
        <v>6187</v>
      </c>
      <c r="R815" t="str" cm="1">
        <f t="array" ref="R815">IFERROR(INDEX(AOM[AOM], MATCH(1, (AOM[Edge_Value]=ani_diet!D815)*(AOM[Is_Ani_Diet_Ingredient]&lt;&gt;FALSE), 0)), "No Match in AOM")</f>
        <v>AOM_001215</v>
      </c>
      <c r="S815" t="str" cm="1">
        <f t="array" ref="S815">IFERROR(IF(INDEX(AOM[Scientific Name], MATCH(1, (AOM[Edge_Value]=ani_diet!D815)*(AOM[Is_Ani_Diet_Ingredient]&lt;&gt;FALSE), 0))=0, "", INDEX(AOM[Scientific Name], MATCH(1, (AOM[Edge_Value]=ani_diet!D815)*(AOM[Is_Ani_Diet_Ingredient]&lt;&gt;FALSE), 0))), "No Match in AOM")</f>
        <v xml:space="preserve">Dolichos lablab </v>
      </c>
      <c r="T815" t="str" cm="1">
        <f t="array" ref="T815">IF((S815&lt;&gt;"")*(S815&lt;&gt;"No Match in AOM"),IF(J815&lt;&gt;"",_xlfn.TEXTJOIN(";",TRUE,CONCATENATE(_xlfn.TEXTSPLIT(S815,";",TRUE,FALSE)," ",J815)),S815),"")</f>
        <v>Dolichos lablab  Leaves</v>
      </c>
    </row>
    <row r="816" spans="1:20">
      <c r="A816" s="30" t="s">
        <v>26499</v>
      </c>
      <c r="B816" s="55" t="s">
        <v>4823</v>
      </c>
      <c r="C816" s="56" t="str">
        <f>_xlfn.TEXTJOIN(" ",TRUE,B816,IF(ISBLANK(J816),"",_xlfn.TEXTSPLIT(J816,";")))</f>
        <v>Lablab purpureus Leaves</v>
      </c>
      <c r="D816" s="56" t="str">
        <f>_xlfn.TEXTJOIN(" ",TRUE,B816,IF(ISBLANK(J816),"",_xlfn.TEXTSPLIT(J816,";")),IF(ISBLANK(H816),"",_xlfn.TEXTSPLIT(H816,";")))</f>
        <v>Lablab purpureus Leaves Dried</v>
      </c>
      <c r="E816" s="56" t="str">
        <f>_xlfn.TEXTJOIN(" ",TRUE,B816,F816,IF(ISBLANK(J816),"",_xlfn.TEXTSPLIT(J816,";")),IF(ISBLANK(G816),"",_xlfn.TEXTSPLIT(G816,";")))</f>
        <v>Lablab purpureus Leaves Dried(Air)</v>
      </c>
      <c r="G816" s="55" t="s">
        <v>25644</v>
      </c>
      <c r="H816" s="55" t="s">
        <v>17480</v>
      </c>
      <c r="J816" s="55" t="s">
        <v>6187</v>
      </c>
      <c r="R816" t="str" cm="1">
        <f t="array" ref="R816">IFERROR(INDEX(AOM[AOM], MATCH(1, (AOM[Edge_Value]=ani_diet!D816)*(AOM[Is_Ani_Diet_Ingredient]&lt;&gt;FALSE), 0)), "No Match in AOM")</f>
        <v>AOM_001731</v>
      </c>
      <c r="S816" t="str" cm="1">
        <f t="array" ref="S816">IFERROR(IF(INDEX(AOM[Scientific Name], MATCH(1, (AOM[Edge_Value]=ani_diet!D816)*(AOM[Is_Ani_Diet_Ingredient]&lt;&gt;FALSE), 0))=0, "", INDEX(AOM[Scientific Name], MATCH(1, (AOM[Edge_Value]=ani_diet!D816)*(AOM[Is_Ani_Diet_Ingredient]&lt;&gt;FALSE), 0))), "No Match in AOM")</f>
        <v xml:space="preserve">Dolichos lablab </v>
      </c>
      <c r="T816" t="str" cm="1">
        <f t="array" ref="T816">IF((S816&lt;&gt;"")*(S816&lt;&gt;"No Match in AOM"),IF(J816&lt;&gt;"",_xlfn.TEXTJOIN(";",TRUE,CONCATENATE(_xlfn.TEXTSPLIT(S816,";",TRUE,FALSE)," ",J816)),S816),"")</f>
        <v>Dolichos lablab  Leaves</v>
      </c>
    </row>
    <row r="817" spans="1:20">
      <c r="A817" s="30" t="s">
        <v>26500</v>
      </c>
      <c r="B817" s="55" t="s">
        <v>4823</v>
      </c>
      <c r="C817" s="56" t="str">
        <f>_xlfn.TEXTJOIN(" ",TRUE,B817,IF(ISBLANK(J817),"",_xlfn.TEXTSPLIT(J817,";")))</f>
        <v>Lablab purpureus Stover</v>
      </c>
      <c r="D817" s="56" t="str">
        <f>_xlfn.TEXTJOIN(" ",TRUE,B817,IF(ISBLANK(J817),"",_xlfn.TEXTSPLIT(J817,";")),IF(ISBLANK(H817),"",_xlfn.TEXTSPLIT(H817,";")))</f>
        <v>Lablab purpureus Stover</v>
      </c>
      <c r="E817" s="56" t="str">
        <f>_xlfn.TEXTJOIN(" ",TRUE,B817,F817,IF(ISBLANK(J817),"",_xlfn.TEXTSPLIT(J817,";")),IF(ISBLANK(G817),"",_xlfn.TEXTSPLIT(G817,";")))</f>
        <v>Lablab purpureus Stover</v>
      </c>
      <c r="J817" s="55" t="s">
        <v>6807</v>
      </c>
      <c r="L817" s="32" t="s">
        <v>324</v>
      </c>
      <c r="R817" t="str" cm="1">
        <f t="array" ref="R817">IFERROR(INDEX(AOM[AOM], MATCH(1, (AOM[Edge_Value]=ani_diet!D817)*(AOM[Is_Ani_Diet_Ingredient]&lt;&gt;FALSE), 0)), "No Match in AOM")</f>
        <v>AOM_001219</v>
      </c>
      <c r="S817" t="str" cm="1">
        <f t="array" ref="S817">IFERROR(IF(INDEX(AOM[Scientific Name], MATCH(1, (AOM[Edge_Value]=ani_diet!D817)*(AOM[Is_Ani_Diet_Ingredient]&lt;&gt;FALSE), 0))=0, "", INDEX(AOM[Scientific Name], MATCH(1, (AOM[Edge_Value]=ani_diet!D817)*(AOM[Is_Ani_Diet_Ingredient]&lt;&gt;FALSE), 0))), "No Match in AOM")</f>
        <v>Lablab purpureus</v>
      </c>
      <c r="T817" t="str" cm="1">
        <f t="array" ref="T817">IF((S817&lt;&gt;"")*(S817&lt;&gt;"No Match in AOM"),IF(J817&lt;&gt;"",_xlfn.TEXTJOIN(";",TRUE,CONCATENATE(_xlfn.TEXTSPLIT(S817,";",TRUE,FALSE)," ",J817)),S817),"")</f>
        <v>Lablab purpureus Stover</v>
      </c>
    </row>
    <row r="818" spans="1:20">
      <c r="A818" s="30" t="s">
        <v>23410</v>
      </c>
      <c r="B818" s="55" t="s">
        <v>23410</v>
      </c>
      <c r="C818" s="56" t="str">
        <f>_xlfn.TEXTJOIN(" ",TRUE,B818,IF(ISBLANK(J818),"",_xlfn.TEXTSPLIT(J818,";")))</f>
        <v>Lactobacillus plantarum</v>
      </c>
      <c r="D818" s="56" t="str">
        <f>_xlfn.TEXTJOIN(" ",TRUE,B818,IF(ISBLANK(J818),"",_xlfn.TEXTSPLIT(J818,";")),IF(ISBLANK(H818),"",_xlfn.TEXTSPLIT(H818,";")))</f>
        <v>Lactobacillus plantarum</v>
      </c>
      <c r="E818" s="56" t="str">
        <f>_xlfn.TEXTJOIN(" ",TRUE,B818,F818,IF(ISBLANK(J818),"",_xlfn.TEXTSPLIT(J818,";")),IF(ISBLANK(G818),"",_xlfn.TEXTSPLIT(G818,";")))</f>
        <v>Lactobacillus plantarum</v>
      </c>
      <c r="R818" t="str" cm="1">
        <f t="array" ref="R818">IFERROR(INDEX(AOM[AOM], MATCH(1, (AOM[Edge_Value]=ani_diet!D818)*(AOM[Is_Ani_Diet_Ingredient]&lt;&gt;FALSE), 0)), "No Match in AOM")</f>
        <v>AOM_001508</v>
      </c>
      <c r="S818" t="str" cm="1">
        <f t="array" ref="S818">IFERROR(IF(INDEX(AOM[Scientific Name], MATCH(1, (AOM[Edge_Value]=ani_diet!D818)*(AOM[Is_Ani_Diet_Ingredient]&lt;&gt;FALSE), 0))=0, "", INDEX(AOM[Scientific Name], MATCH(1, (AOM[Edge_Value]=ani_diet!D818)*(AOM[Is_Ani_Diet_Ingredient]&lt;&gt;FALSE), 0))), "No Match in AOM")</f>
        <v>Lactobacillus plantarium</v>
      </c>
      <c r="T818" t="str" cm="1">
        <f t="array" ref="T818">IF((S818&lt;&gt;"")*(S818&lt;&gt;"No Match in AOM"),IF(J818&lt;&gt;"",_xlfn.TEXTJOIN(";",TRUE,CONCATENATE(_xlfn.TEXTSPLIT(S818,";",TRUE,FALSE)," ",J818)),S818),"")</f>
        <v>Lactobacillus plantarium</v>
      </c>
    </row>
    <row r="819" spans="1:20">
      <c r="A819" s="30" t="s">
        <v>18637</v>
      </c>
      <c r="B819" s="55" t="s">
        <v>18637</v>
      </c>
      <c r="C819" s="56" t="str">
        <f>_xlfn.TEXTJOIN(" ",TRUE,B819,IF(ISBLANK(J819),"",_xlfn.TEXTSPLIT(J819,";")))</f>
        <v>Lake Shells</v>
      </c>
      <c r="D819" s="56" t="str">
        <f>_xlfn.TEXTJOIN(" ",TRUE,B819,IF(ISBLANK(J819),"",_xlfn.TEXTSPLIT(J819,";")),IF(ISBLANK(H819),"",_xlfn.TEXTSPLIT(H819,";")))</f>
        <v>Lake Shells</v>
      </c>
      <c r="E819" s="56" t="str">
        <f>_xlfn.TEXTJOIN(" ",TRUE,B819,F819,IF(ISBLANK(J819),"",_xlfn.TEXTSPLIT(J819,";")),IF(ISBLANK(G819),"",_xlfn.TEXTSPLIT(G819,";")))</f>
        <v>Lake Shells</v>
      </c>
      <c r="R819" t="str" cm="1">
        <f t="array" ref="R819">IFERROR(INDEX(AOM[AOM], MATCH(1, (AOM[Edge_Value]=ani_diet!D819)*(AOM[Is_Ani_Diet_Ingredient]&lt;&gt;FALSE), 0)), "No Match in AOM")</f>
        <v>AOM_001105</v>
      </c>
      <c r="S819" t="str" cm="1">
        <f t="array" ref="S819">IFERROR(IF(INDEX(AOM[Scientific Name], MATCH(1, (AOM[Edge_Value]=ani_diet!D819)*(AOM[Is_Ani_Diet_Ingredient]&lt;&gt;FALSE), 0))=0, "", INDEX(AOM[Scientific Name], MATCH(1, (AOM[Edge_Value]=ani_diet!D819)*(AOM[Is_Ani_Diet_Ingredient]&lt;&gt;FALSE), 0))), "No Match in AOM")</f>
        <v/>
      </c>
      <c r="T819" t="str" cm="1">
        <f t="array" ref="T819">IF((S819&lt;&gt;"")*(S819&lt;&gt;"No Match in AOM"),IF(J819&lt;&gt;"",_xlfn.TEXTJOIN(";",TRUE,CONCATENATE(_xlfn.TEXTSPLIT(S819,";",TRUE,FALSE)," ",J819)),S819),"")</f>
        <v/>
      </c>
    </row>
    <row r="820" spans="1:20">
      <c r="A820" s="30" t="s">
        <v>26501</v>
      </c>
      <c r="B820" s="55" t="s">
        <v>23447</v>
      </c>
      <c r="C820" s="56" t="str">
        <f>_xlfn.TEXTJOIN(" ",TRUE,B820,IF(ISBLANK(J820),"",_xlfn.TEXTSPLIT(J820,";")))</f>
        <v>Lamb and Ewe Pellet</v>
      </c>
      <c r="D820" s="56" t="str">
        <f>_xlfn.TEXTJOIN(" ",TRUE,B820,IF(ISBLANK(J820),"",_xlfn.TEXTSPLIT(J820,";")),IF(ISBLANK(H820),"",_xlfn.TEXTSPLIT(H820,";")))</f>
        <v>Lamb and Ewe Pellet</v>
      </c>
      <c r="E820" s="56" t="str">
        <f>_xlfn.TEXTJOIN(" ",TRUE,B820,F820,IF(ISBLANK(J820),"",_xlfn.TEXTSPLIT(J820,";")),IF(ISBLANK(G820),"",_xlfn.TEXTSPLIT(G820,";")))</f>
        <v>Lamb and Ewe Pellet</v>
      </c>
      <c r="R820" t="str" cm="1">
        <f t="array" ref="R820">IFERROR(INDEX(AOM[AOM], MATCH(1, (AOM[Edge_Value]=ani_diet!D820)*(AOM[Is_Ani_Diet_Ingredient]&lt;&gt;FALSE), 0)), "No Match in AOM")</f>
        <v>AOM_003995</v>
      </c>
      <c r="S820" t="str" cm="1">
        <f t="array" ref="S820">IFERROR(IF(INDEX(AOM[Scientific Name], MATCH(1, (AOM[Edge_Value]=ani_diet!D820)*(AOM[Is_Ani_Diet_Ingredient]&lt;&gt;FALSE), 0))=0, "", INDEX(AOM[Scientific Name], MATCH(1, (AOM[Edge_Value]=ani_diet!D820)*(AOM[Is_Ani_Diet_Ingredient]&lt;&gt;FALSE), 0))), "No Match in AOM")</f>
        <v/>
      </c>
      <c r="T820" t="str" cm="1">
        <f t="array" ref="T820">IF((S820&lt;&gt;"")*(S820&lt;&gt;"No Match in AOM"),IF(J820&lt;&gt;"",_xlfn.TEXTJOIN(";",TRUE,CONCATENATE(_xlfn.TEXTSPLIT(S820,";",TRUE,FALSE)," ",J820)),S820),"")</f>
        <v/>
      </c>
    </row>
    <row r="821" spans="1:20">
      <c r="A821" s="30" t="s">
        <v>23179</v>
      </c>
      <c r="B821" s="55" t="s">
        <v>7633</v>
      </c>
      <c r="C821" s="56" t="str">
        <f>_xlfn.TEXTJOIN(" ",TRUE,B821,IF(ISBLANK(J821),"",_xlfn.TEXTSPLIT(J821,";")))</f>
        <v>Lantana camara Leaves</v>
      </c>
      <c r="D821" s="56" t="str">
        <f>_xlfn.TEXTJOIN(" ",TRUE,B821,IF(ISBLANK(J821),"",_xlfn.TEXTSPLIT(J821,";")),IF(ISBLANK(H821),"",_xlfn.TEXTSPLIT(H821,";")))</f>
        <v>Lantana camara Leaves</v>
      </c>
      <c r="E821" s="56" t="str">
        <f>_xlfn.TEXTJOIN(" ",TRUE,B821,F821,IF(ISBLANK(J821),"",_xlfn.TEXTSPLIT(J821,";")),IF(ISBLANK(G821),"",_xlfn.TEXTSPLIT(G821,";")))</f>
        <v>Lantana camara Leaves</v>
      </c>
      <c r="J821" s="55" t="s">
        <v>6187</v>
      </c>
      <c r="R821" t="str" cm="1">
        <f t="array" ref="R821">IFERROR(INDEX(AOM[AOM], MATCH(1, (AOM[Edge_Value]=ani_diet!D821)*(AOM[Is_Ani_Diet_Ingredient]&lt;&gt;FALSE), 0)), "No Match in AOM")</f>
        <v>AOM_002190</v>
      </c>
      <c r="S821" t="str" cm="1">
        <f t="array" ref="S821">IFERROR(IF(INDEX(AOM[Scientific Name], MATCH(1, (AOM[Edge_Value]=ani_diet!D821)*(AOM[Is_Ani_Diet_Ingredient]&lt;&gt;FALSE), 0))=0, "", INDEX(AOM[Scientific Name], MATCH(1, (AOM[Edge_Value]=ani_diet!D821)*(AOM[Is_Ani_Diet_Ingredient]&lt;&gt;FALSE), 0))), "No Match in AOM")</f>
        <v>Lantana camara</v>
      </c>
      <c r="T821" t="str" cm="1">
        <f t="array" ref="T821">IF((S821&lt;&gt;"")*(S821&lt;&gt;"No Match in AOM"),IF(J821&lt;&gt;"",_xlfn.TEXTJOIN(";",TRUE,CONCATENATE(_xlfn.TEXTSPLIT(S821,";",TRUE,FALSE)," ",J821)),S821),"")</f>
        <v>Lantana camara Leaves</v>
      </c>
    </row>
    <row r="822" spans="1:20">
      <c r="A822" s="30" t="s">
        <v>26502</v>
      </c>
      <c r="B822" s="55" t="s">
        <v>7633</v>
      </c>
      <c r="C822" s="56" t="str">
        <f>_xlfn.TEXTJOIN(" ",TRUE,B822,IF(ISBLANK(J822),"",_xlfn.TEXTSPLIT(J822,";")))</f>
        <v>Lantana camara Leaves</v>
      </c>
      <c r="D822" s="56" t="str">
        <f>_xlfn.TEXTJOIN(" ",TRUE,B822,IF(ISBLANK(J822),"",_xlfn.TEXTSPLIT(J822,";")),IF(ISBLANK(H822),"",_xlfn.TEXTSPLIT(H822,";")))</f>
        <v>Lantana camara Leaves Dried Ground</v>
      </c>
      <c r="E822" s="56" t="str">
        <f>_xlfn.TEXTJOIN(" ",TRUE,B822,F822,IF(ISBLANK(J822),"",_xlfn.TEXTSPLIT(J822,";")),IF(ISBLANK(G822),"",_xlfn.TEXTSPLIT(G822,";")))</f>
        <v>Lantana camara Leaves Dried Ground</v>
      </c>
      <c r="G822" s="55" t="s">
        <v>25767</v>
      </c>
      <c r="H822" s="55" t="s">
        <v>25767</v>
      </c>
      <c r="J822" s="55" t="s">
        <v>6187</v>
      </c>
      <c r="R822" t="str" cm="1">
        <f t="array" ref="R822">IFERROR(INDEX(AOM[AOM], MATCH(1, (AOM[Edge_Value]=ani_diet!D822)*(AOM[Is_Ani_Diet_Ingredient]&lt;&gt;FALSE), 0)), "No Match in AOM")</f>
        <v>AOM_006122</v>
      </c>
      <c r="S822" t="str" cm="1">
        <f t="array" ref="S822">IFERROR(IF(INDEX(AOM[Scientific Name], MATCH(1, (AOM[Edge_Value]=ani_diet!D822)*(AOM[Is_Ani_Diet_Ingredient]&lt;&gt;FALSE), 0))=0, "", INDEX(AOM[Scientific Name], MATCH(1, (AOM[Edge_Value]=ani_diet!D822)*(AOM[Is_Ani_Diet_Ingredient]&lt;&gt;FALSE), 0))), "No Match in AOM")</f>
        <v>Lantana camara</v>
      </c>
      <c r="T822" t="str" cm="1">
        <f t="array" ref="T822">IF((S822&lt;&gt;"")*(S822&lt;&gt;"No Match in AOM"),IF(J822&lt;&gt;"",_xlfn.TEXTJOIN(";",TRUE,CONCATENATE(_xlfn.TEXTSPLIT(S822,";",TRUE,FALSE)," ",J822)),S822),"")</f>
        <v>Lantana camara Leaves</v>
      </c>
    </row>
    <row r="823" spans="1:20">
      <c r="A823" s="30" t="s">
        <v>18589</v>
      </c>
      <c r="B823" s="55" t="s">
        <v>18589</v>
      </c>
      <c r="C823" s="56" t="str">
        <f>_xlfn.TEXTJOIN(" ",TRUE,B823,IF(ISBLANK(J823),"",_xlfn.TEXTSPLIT(J823,";")))</f>
        <v>Lard</v>
      </c>
      <c r="D823" s="56" t="str">
        <f>_xlfn.TEXTJOIN(" ",TRUE,B823,IF(ISBLANK(J823),"",_xlfn.TEXTSPLIT(J823,";")),IF(ISBLANK(H823),"",_xlfn.TEXTSPLIT(H823,";")))</f>
        <v>Lard</v>
      </c>
      <c r="E823" s="56" t="str">
        <f>_xlfn.TEXTJOIN(" ",TRUE,B823,F823,IF(ISBLANK(J823),"",_xlfn.TEXTSPLIT(J823,";")),IF(ISBLANK(G823),"",_xlfn.TEXTSPLIT(G823,";")))</f>
        <v>Lard</v>
      </c>
      <c r="R823" t="str" cm="1">
        <f t="array" ref="R823">IFERROR(INDEX(AOM[AOM], MATCH(1, (AOM[Edge_Value]=ani_diet!D823)*(AOM[Is_Ani_Diet_Ingredient]&lt;&gt;FALSE), 0)), "No Match in AOM")</f>
        <v>AOM_002080</v>
      </c>
      <c r="S823" t="str" cm="1">
        <f t="array" ref="S823">IFERROR(IF(INDEX(AOM[Scientific Name], MATCH(1, (AOM[Edge_Value]=ani_diet!D823)*(AOM[Is_Ani_Diet_Ingredient]&lt;&gt;FALSE), 0))=0, "", INDEX(AOM[Scientific Name], MATCH(1, (AOM[Edge_Value]=ani_diet!D823)*(AOM[Is_Ani_Diet_Ingredient]&lt;&gt;FALSE), 0))), "No Match in AOM")</f>
        <v/>
      </c>
      <c r="T823" t="str" cm="1">
        <f t="array" ref="T823">IF((S823&lt;&gt;"")*(S823&lt;&gt;"No Match in AOM"),IF(J823&lt;&gt;"",_xlfn.TEXTJOIN(";",TRUE,CONCATENATE(_xlfn.TEXTSPLIT(S823,";",TRUE,FALSE)," ",J823)),S823),"")</f>
        <v/>
      </c>
    </row>
    <row r="824" spans="1:20">
      <c r="A824" s="30" t="s">
        <v>26503</v>
      </c>
      <c r="B824" s="55" t="s">
        <v>23431</v>
      </c>
      <c r="C824" s="56" t="str">
        <f>_xlfn.TEXTJOIN(" ",TRUE,B824,IF(ISBLANK(J824),"",_xlfn.TEXTSPLIT(J824,";")))</f>
        <v>Layer Concentrate</v>
      </c>
      <c r="D824" s="56" t="str">
        <f>_xlfn.TEXTJOIN(" ",TRUE,B824,IF(ISBLANK(J824),"",_xlfn.TEXTSPLIT(J824,";")),IF(ISBLANK(H824),"",_xlfn.TEXTSPLIT(H824,";")))</f>
        <v>Layer Concentrate</v>
      </c>
      <c r="E824" s="56" t="str">
        <f>_xlfn.TEXTJOIN(" ",TRUE,B824,F824,IF(ISBLANK(J824),"",_xlfn.TEXTSPLIT(J824,";")),IF(ISBLANK(G824),"",_xlfn.TEXTSPLIT(G824,";")))</f>
        <v>Layer Concentrate</v>
      </c>
      <c r="K824" s="32" t="s">
        <v>324</v>
      </c>
      <c r="N824" t="s">
        <v>2563</v>
      </c>
      <c r="O824" t="s">
        <v>2534</v>
      </c>
      <c r="P824" t="s">
        <v>25819</v>
      </c>
      <c r="Q824" t="s">
        <v>25820</v>
      </c>
      <c r="R824" t="str" cm="1">
        <f t="array" ref="R824">IFERROR(INDEX(AOM[AOM], MATCH(1, (AOM[Edge_Value]=ani_diet!D824)*(AOM[Is_Ani_Diet_Ingredient]&lt;&gt;FALSE), 0)), "No Match in AOM")</f>
        <v>AOM_000803</v>
      </c>
      <c r="S824" t="str" cm="1">
        <f t="array" ref="S824">IFERROR(IF(INDEX(AOM[Scientific Name], MATCH(1, (AOM[Edge_Value]=ani_diet!D824)*(AOM[Is_Ani_Diet_Ingredient]&lt;&gt;FALSE), 0))=0, "", INDEX(AOM[Scientific Name], MATCH(1, (AOM[Edge_Value]=ani_diet!D824)*(AOM[Is_Ani_Diet_Ingredient]&lt;&gt;FALSE), 0))), "No Match in AOM")</f>
        <v/>
      </c>
      <c r="T824" t="str" cm="1">
        <f t="array" ref="T824">IF((S824&lt;&gt;"")*(S824&lt;&gt;"No Match in AOM"),IF(J824&lt;&gt;"",_xlfn.TEXTJOIN(";",TRUE,CONCATENATE(_xlfn.TEXTSPLIT(S824,";",TRUE,FALSE)," ",J824)),S824),"")</f>
        <v/>
      </c>
    </row>
    <row r="825" spans="1:20">
      <c r="A825" s="30" t="s">
        <v>26504</v>
      </c>
      <c r="B825" s="55" t="s">
        <v>23449</v>
      </c>
      <c r="C825" s="56" t="str">
        <f>_xlfn.TEXTJOIN(" ",TRUE,B825,IF(ISBLANK(J825),"",_xlfn.TEXTSPLIT(J825,";")))</f>
        <v>Layer's Meal</v>
      </c>
      <c r="D825" s="56" t="str">
        <f>_xlfn.TEXTJOIN(" ",TRUE,B825,IF(ISBLANK(J825),"",_xlfn.TEXTSPLIT(J825,";")),IF(ISBLANK(H825),"",_xlfn.TEXTSPLIT(H825,";")))</f>
        <v>Layer's Meal</v>
      </c>
      <c r="E825" s="56" t="str">
        <f>_xlfn.TEXTJOIN(" ",TRUE,B825,F825,IF(ISBLANK(J825),"",_xlfn.TEXTSPLIT(J825,";")),IF(ISBLANK(G825),"",_xlfn.TEXTSPLIT(G825,";")))</f>
        <v>Layer's Meal</v>
      </c>
      <c r="K825" s="32" t="s">
        <v>324</v>
      </c>
      <c r="L825" s="32" t="s">
        <v>324</v>
      </c>
      <c r="R825" t="str" cm="1">
        <f t="array" ref="R825">IFERROR(INDEX(AOM[AOM], MATCH(1, (AOM[Edge_Value]=ani_diet!D825)*(AOM[Is_Ani_Diet_Ingredient]&lt;&gt;FALSE), 0)), "No Match in AOM")</f>
        <v>AOM_002109</v>
      </c>
      <c r="S825" t="str" cm="1">
        <f t="array" ref="S825">IFERROR(IF(INDEX(AOM[Scientific Name], MATCH(1, (AOM[Edge_Value]=ani_diet!D825)*(AOM[Is_Ani_Diet_Ingredient]&lt;&gt;FALSE), 0))=0, "", INDEX(AOM[Scientific Name], MATCH(1, (AOM[Edge_Value]=ani_diet!D825)*(AOM[Is_Ani_Diet_Ingredient]&lt;&gt;FALSE), 0))), "No Match in AOM")</f>
        <v/>
      </c>
      <c r="T825" t="str" cm="1">
        <f t="array" ref="T825">IF((S825&lt;&gt;"")*(S825&lt;&gt;"No Match in AOM"),IF(J825&lt;&gt;"",_xlfn.TEXTJOIN(";",TRUE,CONCATENATE(_xlfn.TEXTSPLIT(S825,";",TRUE,FALSE)," ",J825)),S825),"")</f>
        <v/>
      </c>
    </row>
    <row r="826" spans="1:20">
      <c r="A826" s="30" t="s">
        <v>23339</v>
      </c>
      <c r="B826" s="55" t="s">
        <v>23339</v>
      </c>
      <c r="C826" s="56" t="str">
        <f>_xlfn.TEXTJOIN(" ",TRUE,B826,IF(ISBLANK(J826),"",_xlfn.TEXTSPLIT(J826,";")))</f>
        <v>Lecithin</v>
      </c>
      <c r="D826" s="56" t="str">
        <f>_xlfn.TEXTJOIN(" ",TRUE,B826,IF(ISBLANK(J826),"",_xlfn.TEXTSPLIT(J826,";")),IF(ISBLANK(H826),"",_xlfn.TEXTSPLIT(H826,";")))</f>
        <v>Lecithin</v>
      </c>
      <c r="E826" s="56" t="str">
        <f>_xlfn.TEXTJOIN(" ",TRUE,B826,F826,IF(ISBLANK(J826),"",_xlfn.TEXTSPLIT(J826,";")),IF(ISBLANK(G826),"",_xlfn.TEXTSPLIT(G826,";")))</f>
        <v>Lecithin</v>
      </c>
      <c r="R826" t="str" cm="1">
        <f t="array" ref="R826">IFERROR(INDEX(AOM[AOM], MATCH(1, (AOM[Edge_Value]=ani_diet!D826)*(AOM[Is_Ani_Diet_Ingredient]&lt;&gt;FALSE), 0)), "No Match in AOM")</f>
        <v>AOM_000780</v>
      </c>
      <c r="S826" t="str" cm="1">
        <f t="array" ref="S826">IFERROR(IF(INDEX(AOM[Scientific Name], MATCH(1, (AOM[Edge_Value]=ani_diet!D826)*(AOM[Is_Ani_Diet_Ingredient]&lt;&gt;FALSE), 0))=0, "", INDEX(AOM[Scientific Name], MATCH(1, (AOM[Edge_Value]=ani_diet!D826)*(AOM[Is_Ani_Diet_Ingredient]&lt;&gt;FALSE), 0))), "No Match in AOM")</f>
        <v/>
      </c>
      <c r="T826" t="str" cm="1">
        <f t="array" ref="T826">IF((S826&lt;&gt;"")*(S826&lt;&gt;"No Match in AOM"),IF(J826&lt;&gt;"",_xlfn.TEXTJOIN(";",TRUE,CONCATENATE(_xlfn.TEXTSPLIT(S826,";",TRUE,FALSE)," ",J826)),S826),"")</f>
        <v/>
      </c>
    </row>
    <row r="827" spans="1:20">
      <c r="A827" s="30" t="s">
        <v>22677</v>
      </c>
      <c r="B827" s="55" t="s">
        <v>25502</v>
      </c>
      <c r="C827" s="56" t="str">
        <f>_xlfn.TEXTJOIN(" ",TRUE,B827,IF(ISBLANK(J827),"",_xlfn.TEXTSPLIT(J827,";")))</f>
        <v>Legume Forages</v>
      </c>
      <c r="D827" s="56" t="str">
        <f>_xlfn.TEXTJOIN(" ",TRUE,B827,IF(ISBLANK(J827),"",_xlfn.TEXTSPLIT(J827,";")),IF(ISBLANK(H827),"",_xlfn.TEXTSPLIT(H827,";")))</f>
        <v>Legume Forages</v>
      </c>
      <c r="E827" s="56" t="str">
        <f>_xlfn.TEXTJOIN(" ",TRUE,B827,F827,IF(ISBLANK(J827),"",_xlfn.TEXTSPLIT(J827,";")),IF(ISBLANK(G827),"",_xlfn.TEXTSPLIT(G827,";")))</f>
        <v>Legume Forages</v>
      </c>
      <c r="J827" s="55" t="s">
        <v>26505</v>
      </c>
      <c r="R827" t="str" cm="1">
        <f t="array" ref="R827">IFERROR(INDEX(AOM[AOM], MATCH(1, (AOM[Edge_Value]=ani_diet!D827)*(AOM[Is_Ani_Diet_Ingredient]&lt;&gt;FALSE), 0)), "No Match in AOM")</f>
        <v>AOM_000726</v>
      </c>
      <c r="S827" t="str" cm="1">
        <f t="array" ref="S827">IFERROR(IF(INDEX(AOM[Scientific Name], MATCH(1, (AOM[Edge_Value]=ani_diet!D827)*(AOM[Is_Ani_Diet_Ingredient]&lt;&gt;FALSE), 0))=0, "", INDEX(AOM[Scientific Name], MATCH(1, (AOM[Edge_Value]=ani_diet!D827)*(AOM[Is_Ani_Diet_Ingredient]&lt;&gt;FALSE), 0))), "No Match in AOM")</f>
        <v>Fabaceae</v>
      </c>
      <c r="T827" t="str" cm="1">
        <f t="array" ref="T827">IF((S827&lt;&gt;"")*(S827&lt;&gt;"No Match in AOM"),IF(J827&lt;&gt;"",_xlfn.TEXTJOIN(";",TRUE,CONCATENATE(_xlfn.TEXTSPLIT(S827,";",TRUE,FALSE)," ",J827)),S827),"")</f>
        <v>Fabaceae Forages</v>
      </c>
    </row>
    <row r="828" spans="1:20">
      <c r="A828" s="30" t="s">
        <v>26506</v>
      </c>
      <c r="B828" s="55" t="s">
        <v>26507</v>
      </c>
      <c r="C828" s="56" t="str">
        <f>_xlfn.TEXTJOIN(" ",TRUE,B828,IF(ISBLANK(J828),"",_xlfn.TEXTSPLIT(J828,";")))</f>
        <v>Legume Mixtures Weeds</v>
      </c>
      <c r="D828" s="56" t="str">
        <f>_xlfn.TEXTJOIN(" ",TRUE,B828,IF(ISBLANK(J828),"",_xlfn.TEXTSPLIT(J828,";")),IF(ISBLANK(H828),"",_xlfn.TEXTSPLIT(H828,";")))</f>
        <v>Legume Mixtures Weeds</v>
      </c>
      <c r="E828" s="56" t="str">
        <f>_xlfn.TEXTJOIN(" ",TRUE,B828,F828,IF(ISBLANK(J828),"",_xlfn.TEXTSPLIT(J828,";")),IF(ISBLANK(G828),"",_xlfn.TEXTSPLIT(G828,";")))</f>
        <v>Legume Mixtures Weeds</v>
      </c>
      <c r="J828" s="55" t="s">
        <v>26508</v>
      </c>
      <c r="R828" t="str" cm="1">
        <f t="array" ref="R828">IFERROR(INDEX(AOM[AOM], MATCH(1, (AOM[Edge_Value]=ani_diet!D828)*(AOM[Is_Ani_Diet_Ingredient]&lt;&gt;FALSE), 0)), "No Match in AOM")</f>
        <v>AOM_003910</v>
      </c>
      <c r="S828" t="str" cm="1">
        <f t="array" ref="S828">IFERROR(IF(INDEX(AOM[Scientific Name], MATCH(1, (AOM[Edge_Value]=ani_diet!D828)*(AOM[Is_Ani_Diet_Ingredient]&lt;&gt;FALSE), 0))=0, "", INDEX(AOM[Scientific Name], MATCH(1, (AOM[Edge_Value]=ani_diet!D828)*(AOM[Is_Ani_Diet_Ingredient]&lt;&gt;FALSE), 0))), "No Match in AOM")</f>
        <v>Lespedeza thunbergii</v>
      </c>
      <c r="T828" t="str" cm="1">
        <f t="array" ref="T828">IF((S828&lt;&gt;"")*(S828&lt;&gt;"No Match in AOM"),IF(J828&lt;&gt;"",_xlfn.TEXTJOIN(";",TRUE,CONCATENATE(_xlfn.TEXTSPLIT(S828,";",TRUE,FALSE)," ",J828)),S828),"")</f>
        <v>Lespedeza thunbergii Weeds</v>
      </c>
    </row>
    <row r="829" spans="1:20">
      <c r="A829" s="30" t="s">
        <v>26509</v>
      </c>
      <c r="B829" s="55" t="s">
        <v>25502</v>
      </c>
      <c r="C829" s="56" t="str">
        <f>_xlfn.TEXTJOIN(" ",TRUE,B829,IF(ISBLANK(J829),"",_xlfn.TEXTSPLIT(J829,";")))</f>
        <v>Legume Residue</v>
      </c>
      <c r="D829" s="56" t="str">
        <f>_xlfn.TEXTJOIN(" ",TRUE,B829,IF(ISBLANK(J829),"",_xlfn.TEXTSPLIT(J829,";")),IF(ISBLANK(H829),"",_xlfn.TEXTSPLIT(H829,";")))</f>
        <v>Legume Residue</v>
      </c>
      <c r="E829" s="56" t="str">
        <f>_xlfn.TEXTJOIN(" ",TRUE,B829,F829,IF(ISBLANK(J829),"",_xlfn.TEXTSPLIT(J829,";")),IF(ISBLANK(G829),"",_xlfn.TEXTSPLIT(G829,";")))</f>
        <v>Legume Residue</v>
      </c>
      <c r="J829" s="55" t="s">
        <v>26098</v>
      </c>
      <c r="R829" t="str" cm="1">
        <f t="array" ref="R829">IFERROR(INDEX(AOM[AOM], MATCH(1, (AOM[Edge_Value]=ani_diet!D829)*(AOM[Is_Ani_Diet_Ingredient]&lt;&gt;FALSE), 0)), "No Match in AOM")</f>
        <v>AOM_001817</v>
      </c>
      <c r="S829" t="str" cm="1">
        <f t="array" ref="S829">IFERROR(IF(INDEX(AOM[Scientific Name], MATCH(1, (AOM[Edge_Value]=ani_diet!D829)*(AOM[Is_Ani_Diet_Ingredient]&lt;&gt;FALSE), 0))=0, "", INDEX(AOM[Scientific Name], MATCH(1, (AOM[Edge_Value]=ani_diet!D829)*(AOM[Is_Ani_Diet_Ingredient]&lt;&gt;FALSE), 0))), "No Match in AOM")</f>
        <v/>
      </c>
      <c r="T829" t="str" cm="1">
        <f t="array" ref="T829">IF((S829&lt;&gt;"")*(S829&lt;&gt;"No Match in AOM"),IF(J829&lt;&gt;"",_xlfn.TEXTJOIN(";",TRUE,CONCATENATE(_xlfn.TEXTSPLIT(S829,";",TRUE,FALSE)," ",J829)),S829),"")</f>
        <v/>
      </c>
    </row>
    <row r="830" spans="1:20">
      <c r="A830" s="30" t="s">
        <v>26510</v>
      </c>
      <c r="B830" s="55" t="s">
        <v>20742</v>
      </c>
      <c r="C830" s="56" t="str">
        <f>_xlfn.TEXTJOIN(" ",TRUE,B830,IF(ISBLANK(J830),"",_xlfn.TEXTSPLIT(J830,";")))</f>
        <v>Lemna</v>
      </c>
      <c r="D830" s="56" t="str">
        <f>_xlfn.TEXTJOIN(" ",TRUE,B830,IF(ISBLANK(J830),"",_xlfn.TEXTSPLIT(J830,";")),IF(ISBLANK(H830),"",_xlfn.TEXTSPLIT(H830,";")))</f>
        <v>Lemna</v>
      </c>
      <c r="E830" s="56" t="str">
        <f>_xlfn.TEXTJOIN(" ",TRUE,B830,F830,IF(ISBLANK(J830),"",_xlfn.TEXTSPLIT(J830,";")),IF(ISBLANK(G830),"",_xlfn.TEXTSPLIT(G830,";")))</f>
        <v>Lemna</v>
      </c>
      <c r="R830" t="str" cm="1">
        <f t="array" ref="R830">IFERROR(INDEX(AOM[AOM], MATCH(1, (AOM[Edge_Value]=ani_diet!D830)*(AOM[Is_Ani_Diet_Ingredient]&lt;&gt;FALSE), 0)), "No Match in AOM")</f>
        <v>AOM_001556</v>
      </c>
      <c r="S830" t="str" cm="1">
        <f t="array" ref="S830">IFERROR(IF(INDEX(AOM[Scientific Name], MATCH(1, (AOM[Edge_Value]=ani_diet!D830)*(AOM[Is_Ani_Diet_Ingredient]&lt;&gt;FALSE), 0))=0, "", INDEX(AOM[Scientific Name], MATCH(1, (AOM[Edge_Value]=ani_diet!D830)*(AOM[Is_Ani_Diet_Ingredient]&lt;&gt;FALSE), 0))), "No Match in AOM")</f>
        <v>Lemna</v>
      </c>
      <c r="T830" t="str" cm="1">
        <f t="array" ref="T830">IF((S830&lt;&gt;"")*(S830&lt;&gt;"No Match in AOM"),IF(J830&lt;&gt;"",_xlfn.TEXTJOIN(";",TRUE,CONCATENATE(_xlfn.TEXTSPLIT(S830,";",TRUE,FALSE)," ",J830)),S830),"")</f>
        <v>Lemna</v>
      </c>
    </row>
    <row r="831" spans="1:20">
      <c r="A831" s="30" t="s">
        <v>26511</v>
      </c>
      <c r="B831" s="55" t="s">
        <v>20742</v>
      </c>
      <c r="C831" s="56" t="str">
        <f>_xlfn.TEXTJOIN(" ",TRUE,B831,IF(ISBLANK(J831),"",_xlfn.TEXTSPLIT(J831,";")))</f>
        <v>Lemna</v>
      </c>
      <c r="D831" s="56" t="str">
        <f>_xlfn.TEXTJOIN(" ",TRUE,B831,IF(ISBLANK(J831),"",_xlfn.TEXTSPLIT(J831,";")),IF(ISBLANK(H831),"",_xlfn.TEXTSPLIT(H831,";")))</f>
        <v>Lemna Dried</v>
      </c>
      <c r="E831" s="56" t="str">
        <f>_xlfn.TEXTJOIN(" ",TRUE,B831,F831,IF(ISBLANK(J831),"",_xlfn.TEXTSPLIT(J831,";")),IF(ISBLANK(G831),"",_xlfn.TEXTSPLIT(G831,";")))</f>
        <v>Lemna Dried</v>
      </c>
      <c r="G831" s="55" t="s">
        <v>17480</v>
      </c>
      <c r="H831" s="55" t="s">
        <v>17480</v>
      </c>
      <c r="R831" t="str" cm="1">
        <f t="array" ref="R831">IFERROR(INDEX(AOM[AOM], MATCH(1, (AOM[Edge_Value]=ani_diet!D831)*(AOM[Is_Ani_Diet_Ingredient]&lt;&gt;FALSE), 0)), "No Match in AOM")</f>
        <v>AOM_002037</v>
      </c>
      <c r="S831" t="str" cm="1">
        <f t="array" ref="S831">IFERROR(IF(INDEX(AOM[Scientific Name], MATCH(1, (AOM[Edge_Value]=ani_diet!D831)*(AOM[Is_Ani_Diet_Ingredient]&lt;&gt;FALSE), 0))=0, "", INDEX(AOM[Scientific Name], MATCH(1, (AOM[Edge_Value]=ani_diet!D831)*(AOM[Is_Ani_Diet_Ingredient]&lt;&gt;FALSE), 0))), "No Match in AOM")</f>
        <v>Lemna</v>
      </c>
      <c r="T831" t="str" cm="1">
        <f t="array" ref="T831">IF((S831&lt;&gt;"")*(S831&lt;&gt;"No Match in AOM"),IF(J831&lt;&gt;"",_xlfn.TEXTJOIN(";",TRUE,CONCATENATE(_xlfn.TEXTSPLIT(S831,";",TRUE,FALSE)," ",J831)),S831),"")</f>
        <v>Lemna</v>
      </c>
    </row>
    <row r="832" spans="1:20">
      <c r="A832" s="30" t="s">
        <v>20750</v>
      </c>
      <c r="B832" s="55" t="s">
        <v>20750</v>
      </c>
      <c r="C832" s="56" t="str">
        <f>_xlfn.TEXTJOIN(" ",TRUE,B832,IF(ISBLANK(J832),"",_xlfn.TEXTSPLIT(J832,";")))</f>
        <v>Lemna minor</v>
      </c>
      <c r="D832" s="56" t="str">
        <f>_xlfn.TEXTJOIN(" ",TRUE,B832,IF(ISBLANK(J832),"",_xlfn.TEXTSPLIT(J832,";")),IF(ISBLANK(H832),"",_xlfn.TEXTSPLIT(H832,";")))</f>
        <v>Lemna minor</v>
      </c>
      <c r="E832" s="56" t="str">
        <f>_xlfn.TEXTJOIN(" ",TRUE,B832,F832,IF(ISBLANK(J832),"",_xlfn.TEXTSPLIT(J832,";")),IF(ISBLANK(G832),"",_xlfn.TEXTSPLIT(G832,";")))</f>
        <v>Lemna minor</v>
      </c>
      <c r="R832" t="str" cm="1">
        <f t="array" ref="R832">IFERROR(INDEX(AOM[AOM], MATCH(1, (AOM[Edge_Value]=ani_diet!D832)*(AOM[Is_Ani_Diet_Ingredient]&lt;&gt;FALSE), 0)), "No Match in AOM")</f>
        <v>AOM_001557</v>
      </c>
      <c r="S832" t="str" cm="1">
        <f t="array" ref="S832">IFERROR(IF(INDEX(AOM[Scientific Name], MATCH(1, (AOM[Edge_Value]=ani_diet!D832)*(AOM[Is_Ani_Diet_Ingredient]&lt;&gt;FALSE), 0))=0, "", INDEX(AOM[Scientific Name], MATCH(1, (AOM[Edge_Value]=ani_diet!D832)*(AOM[Is_Ani_Diet_Ingredient]&lt;&gt;FALSE), 0))), "No Match in AOM")</f>
        <v>Lemna minor</v>
      </c>
      <c r="T832" t="str" cm="1">
        <f t="array" ref="T832">IF((S832&lt;&gt;"")*(S832&lt;&gt;"No Match in AOM"),IF(J832&lt;&gt;"",_xlfn.TEXTJOIN(";",TRUE,CONCATENATE(_xlfn.TEXTSPLIT(S832,";",TRUE,FALSE)," ",J832)),S832),"")</f>
        <v>Lemna minor</v>
      </c>
    </row>
    <row r="833" spans="1:20">
      <c r="A833" s="30" t="s">
        <v>26512</v>
      </c>
      <c r="B833" s="55" t="s">
        <v>20750</v>
      </c>
      <c r="C833" s="56" t="str">
        <f>_xlfn.TEXTJOIN(" ",TRUE,B833,IF(ISBLANK(J833),"",_xlfn.TEXTSPLIT(J833,";")))</f>
        <v>Lemna minor</v>
      </c>
      <c r="D833" s="56" t="str">
        <f>_xlfn.TEXTJOIN(" ",TRUE,B833,IF(ISBLANK(J833),"",_xlfn.TEXTSPLIT(J833,";")),IF(ISBLANK(H833),"",_xlfn.TEXTSPLIT(H833,";")))</f>
        <v>Lemna minor</v>
      </c>
      <c r="E833" s="56" t="str">
        <f>_xlfn.TEXTJOIN(" ",TRUE,B833,F833,IF(ISBLANK(J833),"",_xlfn.TEXTSPLIT(J833,";")),IF(ISBLANK(G833),"",_xlfn.TEXTSPLIT(G833,";")))</f>
        <v>Lemna minor Chopped</v>
      </c>
      <c r="G833" s="55" t="s">
        <v>6195</v>
      </c>
      <c r="I833" s="55" t="s">
        <v>6195</v>
      </c>
      <c r="R833" t="str" cm="1">
        <f t="array" ref="R833">IFERROR(INDEX(AOM[AOM], MATCH(1, (AOM[Edge_Value]=ani_diet!D833)*(AOM[Is_Ani_Diet_Ingredient]&lt;&gt;FALSE), 0)), "No Match in AOM")</f>
        <v>AOM_001557</v>
      </c>
      <c r="S833" t="str" cm="1">
        <f t="array" ref="S833">IFERROR(IF(INDEX(AOM[Scientific Name], MATCH(1, (AOM[Edge_Value]=ani_diet!D833)*(AOM[Is_Ani_Diet_Ingredient]&lt;&gt;FALSE), 0))=0, "", INDEX(AOM[Scientific Name], MATCH(1, (AOM[Edge_Value]=ani_diet!D833)*(AOM[Is_Ani_Diet_Ingredient]&lt;&gt;FALSE), 0))), "No Match in AOM")</f>
        <v>Lemna minor</v>
      </c>
      <c r="T833" t="str" cm="1">
        <f t="array" ref="T833">IF((S833&lt;&gt;"")*(S833&lt;&gt;"No Match in AOM"),IF(J833&lt;&gt;"",_xlfn.TEXTJOIN(";",TRUE,CONCATENATE(_xlfn.TEXTSPLIT(S833,";",TRUE,FALSE)," ",J833)),S833),"")</f>
        <v>Lemna minor</v>
      </c>
    </row>
    <row r="834" spans="1:20">
      <c r="A834" s="30" t="s">
        <v>26513</v>
      </c>
      <c r="B834" s="55" t="s">
        <v>4567</v>
      </c>
      <c r="C834" s="56" t="str">
        <f>_xlfn.TEXTJOIN(" ",TRUE,B834,IF(ISBLANK(J834),"",_xlfn.TEXTSPLIT(J834,";")))</f>
        <v>Lemon Peel Essential Oil</v>
      </c>
      <c r="D834" s="56" t="str">
        <f>_xlfn.TEXTJOIN(" ",TRUE,B834,IF(ISBLANK(J834),"",_xlfn.TEXTSPLIT(J834,";")),IF(ISBLANK(H834),"",_xlfn.TEXTSPLIT(H834,";")))</f>
        <v>Lemon Peel Essential Oil</v>
      </c>
      <c r="E834" s="56" t="str">
        <f>_xlfn.TEXTJOIN(" ",TRUE,B834,F834,IF(ISBLANK(J834),"",_xlfn.TEXTSPLIT(J834,";")),IF(ISBLANK(G834),"",_xlfn.TEXTSPLIT(G834,";")))</f>
        <v>Lemon Peel Essential Oil</v>
      </c>
      <c r="J834" s="55" t="s">
        <v>26514</v>
      </c>
      <c r="M834" s="32" t="s">
        <v>324</v>
      </c>
      <c r="R834" t="str" cm="1">
        <f t="array" ref="R834">IFERROR(INDEX(AOM[AOM], MATCH(1, (AOM[Edge_Value]=ani_diet!D834)*(AOM[Is_Ani_Diet_Ingredient]&lt;&gt;FALSE), 0)), "No Match in AOM")</f>
        <v>AOM_001259</v>
      </c>
      <c r="S834" t="str" cm="1">
        <f t="array" ref="S834">IFERROR(IF(INDEX(AOM[Scientific Name], MATCH(1, (AOM[Edge_Value]=ani_diet!D834)*(AOM[Is_Ani_Diet_Ingredient]&lt;&gt;FALSE), 0))=0, "", INDEX(AOM[Scientific Name], MATCH(1, (AOM[Edge_Value]=ani_diet!D834)*(AOM[Is_Ani_Diet_Ingredient]&lt;&gt;FALSE), 0))), "No Match in AOM")</f>
        <v>Citrus limon</v>
      </c>
      <c r="T834" t="str" cm="1">
        <f t="array" ref="T834">IF((S834&lt;&gt;"")*(S834&lt;&gt;"No Match in AOM"),IF(J834&lt;&gt;"",_xlfn.TEXTJOIN(";",TRUE,CONCATENATE(_xlfn.TEXTSPLIT(S834,";",TRUE,FALSE)," ",J834)),S834),"")</f>
        <v>Citrus limon Peel Essential Oil</v>
      </c>
    </row>
    <row r="835" spans="1:20">
      <c r="A835" s="30" t="s">
        <v>19571</v>
      </c>
      <c r="B835" s="55" t="s">
        <v>4826</v>
      </c>
      <c r="C835" s="56" t="str">
        <f>_xlfn.TEXTJOIN(" ",TRUE,B835,IF(ISBLANK(J835),"",_xlfn.TEXTSPLIT(J835,";")))</f>
        <v>Lentil Screening</v>
      </c>
      <c r="D835" s="56" t="str">
        <f>_xlfn.TEXTJOIN(" ",TRUE,B835,IF(ISBLANK(J835),"",_xlfn.TEXTSPLIT(J835,";")),IF(ISBLANK(H835),"",_xlfn.TEXTSPLIT(H835,";")))</f>
        <v>Lentil Screening</v>
      </c>
      <c r="E835" s="56" t="str">
        <f>_xlfn.TEXTJOIN(" ",TRUE,B835,F835,IF(ISBLANK(J835),"",_xlfn.TEXTSPLIT(J835,";")),IF(ISBLANK(G835),"",_xlfn.TEXTSPLIT(G835,";")))</f>
        <v>Lentil Screening</v>
      </c>
      <c r="J835" s="55" t="s">
        <v>26515</v>
      </c>
      <c r="R835" t="str" cm="1">
        <f t="array" ref="R835">IFERROR(INDEX(AOM[AOM], MATCH(1, (AOM[Edge_Value]=ani_diet!D835)*(AOM[Is_Ani_Diet_Ingredient]&lt;&gt;FALSE), 0)), "No Match in AOM")</f>
        <v>AOM_004111</v>
      </c>
      <c r="S835" t="str" cm="1">
        <f t="array" ref="S835">IFERROR(IF(INDEX(AOM[Scientific Name], MATCH(1, (AOM[Edge_Value]=ani_diet!D835)*(AOM[Is_Ani_Diet_Ingredient]&lt;&gt;FALSE), 0))=0, "", INDEX(AOM[Scientific Name], MATCH(1, (AOM[Edge_Value]=ani_diet!D835)*(AOM[Is_Ani_Diet_Ingredient]&lt;&gt;FALSE), 0))), "No Match in AOM")</f>
        <v>Lens culinaris</v>
      </c>
      <c r="T835" t="str" cm="1">
        <f t="array" ref="T835">IF((S835&lt;&gt;"")*(S835&lt;&gt;"No Match in AOM"),IF(J835&lt;&gt;"",_xlfn.TEXTJOIN(";",TRUE,CONCATENATE(_xlfn.TEXTSPLIT(S835,";",TRUE,FALSE)," ",J835)),S835),"")</f>
        <v>Lens culinaris Screening</v>
      </c>
    </row>
    <row r="836" spans="1:20">
      <c r="A836" s="30" t="s">
        <v>26516</v>
      </c>
      <c r="B836" s="55" t="s">
        <v>22164</v>
      </c>
      <c r="C836" s="56" t="str">
        <f>_xlfn.TEXTJOIN(" ",TRUE,B836,IF(ISBLANK(J836),"",_xlfn.TEXTSPLIT(J836,";")))</f>
        <v>Leucaena Leaves</v>
      </c>
      <c r="D836" s="56" t="str">
        <f>_xlfn.TEXTJOIN(" ",TRUE,B836,IF(ISBLANK(J836),"",_xlfn.TEXTSPLIT(J836,";")),IF(ISBLANK(H836),"",_xlfn.TEXTSPLIT(H836,";")))</f>
        <v>Leucaena Leaves Dried</v>
      </c>
      <c r="E836" s="56" t="str">
        <f>_xlfn.TEXTJOIN(" ",TRUE,B836,F836,IF(ISBLANK(J836),"",_xlfn.TEXTSPLIT(J836,";")),IF(ISBLANK(G836),"",_xlfn.TEXTSPLIT(G836,";")))</f>
        <v>Leucaena Leaves Hay Dried(Sun)</v>
      </c>
      <c r="G836" s="55" t="s">
        <v>26517</v>
      </c>
      <c r="H836" s="55" t="s">
        <v>17480</v>
      </c>
      <c r="J836" s="55" t="s">
        <v>6187</v>
      </c>
      <c r="R836" t="str" cm="1">
        <f t="array" ref="R836">IFERROR(INDEX(AOM[AOM], MATCH(1, (AOM[Edge_Value]=ani_diet!D836)*(AOM[Is_Ani_Diet_Ingredient]&lt;&gt;FALSE), 0)), "No Match in AOM")</f>
        <v>AOM_001919</v>
      </c>
      <c r="S836" t="str" cm="1">
        <f t="array" ref="S836">IFERROR(IF(INDEX(AOM[Scientific Name], MATCH(1, (AOM[Edge_Value]=ani_diet!D836)*(AOM[Is_Ani_Diet_Ingredient]&lt;&gt;FALSE), 0))=0, "", INDEX(AOM[Scientific Name], MATCH(1, (AOM[Edge_Value]=ani_diet!D836)*(AOM[Is_Ani_Diet_Ingredient]&lt;&gt;FALSE), 0))), "No Match in AOM")</f>
        <v>Leucaena</v>
      </c>
      <c r="T836" t="str" cm="1">
        <f t="array" ref="T836">IF((S836&lt;&gt;"")*(S836&lt;&gt;"No Match in AOM"),IF(J836&lt;&gt;"",_xlfn.TEXTJOIN(";",TRUE,CONCATENATE(_xlfn.TEXTSPLIT(S836,";",TRUE,FALSE)," ",J836)),S836),"")</f>
        <v>Leucaena Leaves</v>
      </c>
    </row>
    <row r="837" spans="1:20">
      <c r="A837" s="30" t="s">
        <v>26518</v>
      </c>
      <c r="B837" s="55" t="s">
        <v>22164</v>
      </c>
      <c r="C837" s="56" t="str">
        <f>_xlfn.TEXTJOIN(" ",TRUE,B837,IF(ISBLANK(J837),"",_xlfn.TEXTSPLIT(J837,";")))</f>
        <v>Leucaena Leaves</v>
      </c>
      <c r="D837" s="56" t="str">
        <f>_xlfn.TEXTJOIN(" ",TRUE,B837,IF(ISBLANK(J837),"",_xlfn.TEXTSPLIT(J837,";")),IF(ISBLANK(H837),"",_xlfn.TEXTSPLIT(H837,";")))</f>
        <v>Leucaena Leaves Dried</v>
      </c>
      <c r="E837" s="56" t="str">
        <f>_xlfn.TEXTJOIN(" ",TRUE,B837,F837,IF(ISBLANK(J837),"",_xlfn.TEXTSPLIT(J837,";")),IF(ISBLANK(G837),"",_xlfn.TEXTSPLIT(G837,";")))</f>
        <v>Leucaena Leaves Chopped Dried</v>
      </c>
      <c r="G837" s="55" t="s">
        <v>25774</v>
      </c>
      <c r="H837" s="55" t="s">
        <v>17480</v>
      </c>
      <c r="J837" s="55" t="s">
        <v>6187</v>
      </c>
      <c r="R837" t="str" cm="1">
        <f t="array" ref="R837">IFERROR(INDEX(AOM[AOM], MATCH(1, (AOM[Edge_Value]=ani_diet!D837)*(AOM[Is_Ani_Diet_Ingredient]&lt;&gt;FALSE), 0)), "No Match in AOM")</f>
        <v>AOM_001919</v>
      </c>
      <c r="S837" t="str" cm="1">
        <f t="array" ref="S837">IFERROR(IF(INDEX(AOM[Scientific Name], MATCH(1, (AOM[Edge_Value]=ani_diet!D837)*(AOM[Is_Ani_Diet_Ingredient]&lt;&gt;FALSE), 0))=0, "", INDEX(AOM[Scientific Name], MATCH(1, (AOM[Edge_Value]=ani_diet!D837)*(AOM[Is_Ani_Diet_Ingredient]&lt;&gt;FALSE), 0))), "No Match in AOM")</f>
        <v>Leucaena</v>
      </c>
      <c r="T837" t="str" cm="1">
        <f t="array" ref="T837">IF((S837&lt;&gt;"")*(S837&lt;&gt;"No Match in AOM"),IF(J837&lt;&gt;"",_xlfn.TEXTJOIN(";",TRUE,CONCATENATE(_xlfn.TEXTSPLIT(S837,";",TRUE,FALSE)," ",J837)),S837),"")</f>
        <v>Leucaena Leaves</v>
      </c>
    </row>
    <row r="838" spans="1:20">
      <c r="A838" s="30" t="s">
        <v>26519</v>
      </c>
      <c r="B838" s="55" t="s">
        <v>4064</v>
      </c>
      <c r="C838" s="56" t="str">
        <f>_xlfn.TEXTJOIN(" ",TRUE,B838,IF(ISBLANK(J838),"",_xlfn.TEXTSPLIT(J838,";")))</f>
        <v>Leucaena leucocephala</v>
      </c>
      <c r="D838" s="56" t="str">
        <f>_xlfn.TEXTJOIN(" ",TRUE,B838,IF(ISBLANK(J838),"",_xlfn.TEXTSPLIT(J838,";")),IF(ISBLANK(H838),"",_xlfn.TEXTSPLIT(H838,";")))</f>
        <v>Leucaena leucocephala</v>
      </c>
      <c r="E838" s="56" t="str">
        <f>_xlfn.TEXTJOIN(" ",TRUE,B838,F838,IF(ISBLANK(J838),"",_xlfn.TEXTSPLIT(J838,";")),IF(ISBLANK(G838),"",_xlfn.TEXTSPLIT(G838,";")))</f>
        <v>Leucaena leucocephala Rainy Season</v>
      </c>
      <c r="F838" s="55" t="s">
        <v>26520</v>
      </c>
      <c r="R838" t="str" cm="1">
        <f t="array" ref="R838">IFERROR(INDEX(AOM[AOM], MATCH(1, (AOM[Edge_Value]=ani_diet!D838)*(AOM[Is_Ani_Diet_Ingredient]&lt;&gt;FALSE), 0)), "No Match in AOM")</f>
        <v>AOM_000710</v>
      </c>
      <c r="S838" t="str" cm="1">
        <f t="array" ref="S838">IFERROR(IF(INDEX(AOM[Scientific Name], MATCH(1, (AOM[Edge_Value]=ani_diet!D838)*(AOM[Is_Ani_Diet_Ingredient]&lt;&gt;FALSE), 0))=0, "", INDEX(AOM[Scientific Name], MATCH(1, (AOM[Edge_Value]=ani_diet!D838)*(AOM[Is_Ani_Diet_Ingredient]&lt;&gt;FALSE), 0))), "No Match in AOM")</f>
        <v>Leucaena leucocephala</v>
      </c>
      <c r="T838" t="str" cm="1">
        <f t="array" ref="T838">IF((S838&lt;&gt;"")*(S838&lt;&gt;"No Match in AOM"),IF(J838&lt;&gt;"",_xlfn.TEXTJOIN(";",TRUE,CONCATENATE(_xlfn.TEXTSPLIT(S838,";",TRUE,FALSE)," ",J838)),S838),"")</f>
        <v>Leucaena leucocephala</v>
      </c>
    </row>
    <row r="839" spans="1:20">
      <c r="A839" s="30" t="s">
        <v>26521</v>
      </c>
      <c r="B839" s="55" t="s">
        <v>4064</v>
      </c>
      <c r="C839" s="56" t="str">
        <f>_xlfn.TEXTJOIN(" ",TRUE,B839,IF(ISBLANK(J839),"",_xlfn.TEXTSPLIT(J839,";")))</f>
        <v>Leucaena leucocephala</v>
      </c>
      <c r="D839" s="56" t="str">
        <f>_xlfn.TEXTJOIN(" ",TRUE,B839,IF(ISBLANK(J839),"",_xlfn.TEXTSPLIT(J839,";")),IF(ISBLANK(H839),"",_xlfn.TEXTSPLIT(H839,";")))</f>
        <v>Leucaena leucocephala</v>
      </c>
      <c r="E839" s="56" t="str">
        <f>_xlfn.TEXTJOIN(" ",TRUE,B839,F839,IF(ISBLANK(J839),"",_xlfn.TEXTSPLIT(J839,";")),IF(ISBLANK(G839),"",_xlfn.TEXTSPLIT(G839,";")))</f>
        <v>Leucaena leucocephala Cunningham</v>
      </c>
      <c r="F839" s="55" t="s">
        <v>14455</v>
      </c>
      <c r="R839" t="str" cm="1">
        <f t="array" ref="R839">IFERROR(INDEX(AOM[AOM], MATCH(1, (AOM[Edge_Value]=ani_diet!D839)*(AOM[Is_Ani_Diet_Ingredient]&lt;&gt;FALSE), 0)), "No Match in AOM")</f>
        <v>AOM_000710</v>
      </c>
      <c r="S839" t="str" cm="1">
        <f t="array" ref="S839">IFERROR(IF(INDEX(AOM[Scientific Name], MATCH(1, (AOM[Edge_Value]=ani_diet!D839)*(AOM[Is_Ani_Diet_Ingredient]&lt;&gt;FALSE), 0))=0, "", INDEX(AOM[Scientific Name], MATCH(1, (AOM[Edge_Value]=ani_diet!D839)*(AOM[Is_Ani_Diet_Ingredient]&lt;&gt;FALSE), 0))), "No Match in AOM")</f>
        <v>Leucaena leucocephala</v>
      </c>
      <c r="T839" t="str" cm="1">
        <f t="array" ref="T839">IF((S839&lt;&gt;"")*(S839&lt;&gt;"No Match in AOM"),IF(J839&lt;&gt;"",_xlfn.TEXTJOIN(";",TRUE,CONCATENATE(_xlfn.TEXTSPLIT(S839,";",TRUE,FALSE)," ",J839)),S839),"")</f>
        <v>Leucaena leucocephala</v>
      </c>
    </row>
    <row r="840" spans="1:20">
      <c r="A840" s="30" t="s">
        <v>26522</v>
      </c>
      <c r="B840" s="55" t="s">
        <v>4064</v>
      </c>
      <c r="C840" s="56" t="str">
        <f>_xlfn.TEXTJOIN(" ",TRUE,B840,IF(ISBLANK(J840),"",_xlfn.TEXTSPLIT(J840,";")))</f>
        <v>Leucaena leucocephala</v>
      </c>
      <c r="D840" s="56" t="str">
        <f>_xlfn.TEXTJOIN(" ",TRUE,B840,IF(ISBLANK(J840),"",_xlfn.TEXTSPLIT(J840,";")),IF(ISBLANK(H840),"",_xlfn.TEXTSPLIT(H840,";")))</f>
        <v>Leucaena leucocephala</v>
      </c>
      <c r="E840" s="56" t="str">
        <f>_xlfn.TEXTJOIN(" ",TRUE,B840,F840,IF(ISBLANK(J840),"",_xlfn.TEXTSPLIT(J840,";")),IF(ISBLANK(G840),"",_xlfn.TEXTSPLIT(G840,";")))</f>
        <v>Leucaena leucocephala Dry Season</v>
      </c>
      <c r="F840" s="55" t="s">
        <v>26523</v>
      </c>
      <c r="R840" t="str" cm="1">
        <f t="array" ref="R840">IFERROR(INDEX(AOM[AOM], MATCH(1, (AOM[Edge_Value]=ani_diet!D840)*(AOM[Is_Ani_Diet_Ingredient]&lt;&gt;FALSE), 0)), "No Match in AOM")</f>
        <v>AOM_000710</v>
      </c>
      <c r="S840" t="str" cm="1">
        <f t="array" ref="S840">IFERROR(IF(INDEX(AOM[Scientific Name], MATCH(1, (AOM[Edge_Value]=ani_diet!D840)*(AOM[Is_Ani_Diet_Ingredient]&lt;&gt;FALSE), 0))=0, "", INDEX(AOM[Scientific Name], MATCH(1, (AOM[Edge_Value]=ani_diet!D840)*(AOM[Is_Ani_Diet_Ingredient]&lt;&gt;FALSE), 0))), "No Match in AOM")</f>
        <v>Leucaena leucocephala</v>
      </c>
      <c r="T840" t="str" cm="1">
        <f t="array" ref="T840">IF((S840&lt;&gt;"")*(S840&lt;&gt;"No Match in AOM"),IF(J840&lt;&gt;"",_xlfn.TEXTJOIN(";",TRUE,CONCATENATE(_xlfn.TEXTSPLIT(S840,";",TRUE,FALSE)," ",J840)),S840),"")</f>
        <v>Leucaena leucocephala</v>
      </c>
    </row>
    <row r="841" spans="1:20">
      <c r="A841" s="30" t="s">
        <v>26524</v>
      </c>
      <c r="B841" s="55" t="s">
        <v>4064</v>
      </c>
      <c r="C841" s="56" t="str">
        <f>_xlfn.TEXTJOIN(" ",TRUE,B841,IF(ISBLANK(J841),"",_xlfn.TEXTSPLIT(J841,";")))</f>
        <v>Leucaena leucocephala</v>
      </c>
      <c r="D841" s="56" t="str">
        <f>_xlfn.TEXTJOIN(" ",TRUE,B841,IF(ISBLANK(J841),"",_xlfn.TEXTSPLIT(J841,";")),IF(ISBLANK(H841),"",_xlfn.TEXTSPLIT(H841,";")))</f>
        <v>Leucaena leucocephala</v>
      </c>
      <c r="E841" s="56" t="str">
        <f>_xlfn.TEXTJOIN(" ",TRUE,B841,F841,IF(ISBLANK(J841),"",_xlfn.TEXTSPLIT(J841,";")),IF(ISBLANK(G841),"",_xlfn.TEXTSPLIT(G841,";")))</f>
        <v>Leucaena leucocephala</v>
      </c>
      <c r="R841" t="str" cm="1">
        <f t="array" ref="R841">IFERROR(INDEX(AOM[AOM], MATCH(1, (AOM[Edge_Value]=ani_diet!D841)*(AOM[Is_Ani_Diet_Ingredient]&lt;&gt;FALSE), 0)), "No Match in AOM")</f>
        <v>AOM_000710</v>
      </c>
      <c r="S841" t="str" cm="1">
        <f t="array" ref="S841">IFERROR(IF(INDEX(AOM[Scientific Name], MATCH(1, (AOM[Edge_Value]=ani_diet!D841)*(AOM[Is_Ani_Diet_Ingredient]&lt;&gt;FALSE), 0))=0, "", INDEX(AOM[Scientific Name], MATCH(1, (AOM[Edge_Value]=ani_diet!D841)*(AOM[Is_Ani_Diet_Ingredient]&lt;&gt;FALSE), 0))), "No Match in AOM")</f>
        <v>Leucaena leucocephala</v>
      </c>
      <c r="T841" t="str" cm="1">
        <f t="array" ref="T841">IF((S841&lt;&gt;"")*(S841&lt;&gt;"No Match in AOM"),IF(J841&lt;&gt;"",_xlfn.TEXTJOIN(";",TRUE,CONCATENATE(_xlfn.TEXTSPLIT(S841,";",TRUE,FALSE)," ",J841)),S841),"")</f>
        <v>Leucaena leucocephala</v>
      </c>
    </row>
    <row r="842" spans="1:20">
      <c r="A842" s="30" t="s">
        <v>26525</v>
      </c>
      <c r="B842" s="55" t="s">
        <v>4064</v>
      </c>
      <c r="C842" s="56" t="str">
        <f>_xlfn.TEXTJOIN(" ",TRUE,B842,IF(ISBLANK(J842),"",_xlfn.TEXTSPLIT(J842,";")))</f>
        <v>Leucaena leucocephala</v>
      </c>
      <c r="D842" s="56" t="str">
        <f>_xlfn.TEXTJOIN(" ",TRUE,B842,IF(ISBLANK(J842),"",_xlfn.TEXTSPLIT(J842,";")),IF(ISBLANK(H842),"",_xlfn.TEXTSPLIT(H842,";")))</f>
        <v>Leucaena leucocephala Dried</v>
      </c>
      <c r="E842" s="56" t="str">
        <f>_xlfn.TEXTJOIN(" ",TRUE,B842,F842,IF(ISBLANK(J842),"",_xlfn.TEXTSPLIT(J842,";")),IF(ISBLANK(G842),"",_xlfn.TEXTSPLIT(G842,";")))</f>
        <v>Leucaena leucocephala Dried(Air)</v>
      </c>
      <c r="G842" s="55" t="s">
        <v>25644</v>
      </c>
      <c r="H842" s="55" t="s">
        <v>17480</v>
      </c>
      <c r="R842" t="str" cm="1">
        <f t="array" ref="R842">IFERROR(INDEX(AOM[AOM], MATCH(1, (AOM[Edge_Value]=ani_diet!D842)*(AOM[Is_Ani_Diet_Ingredient]&lt;&gt;FALSE), 0)), "No Match in AOM")</f>
        <v>AOM_001667</v>
      </c>
      <c r="S842" t="str" cm="1">
        <f t="array" ref="S842">IFERROR(IF(INDEX(AOM[Scientific Name], MATCH(1, (AOM[Edge_Value]=ani_diet!D842)*(AOM[Is_Ani_Diet_Ingredient]&lt;&gt;FALSE), 0))=0, "", INDEX(AOM[Scientific Name], MATCH(1, (AOM[Edge_Value]=ani_diet!D842)*(AOM[Is_Ani_Diet_Ingredient]&lt;&gt;FALSE), 0))), "No Match in AOM")</f>
        <v>Leucaena leucocephala</v>
      </c>
      <c r="T842" t="str" cm="1">
        <f t="array" ref="T842">IF((S842&lt;&gt;"")*(S842&lt;&gt;"No Match in AOM"),IF(J842&lt;&gt;"",_xlfn.TEXTJOIN(";",TRUE,CONCATENATE(_xlfn.TEXTSPLIT(S842,";",TRUE,FALSE)," ",J842)),S842),"")</f>
        <v>Leucaena leucocephala</v>
      </c>
    </row>
    <row r="843" spans="1:20">
      <c r="A843" s="30" t="s">
        <v>26526</v>
      </c>
      <c r="B843" s="55" t="s">
        <v>4064</v>
      </c>
      <c r="C843" s="56" t="str">
        <f>_xlfn.TEXTJOIN(" ",TRUE,B843,IF(ISBLANK(J843),"",_xlfn.TEXTSPLIT(J843,";")))</f>
        <v>Leucaena leucocephala</v>
      </c>
      <c r="D843" s="56" t="str">
        <f>_xlfn.TEXTJOIN(" ",TRUE,B843,IF(ISBLANK(J843),"",_xlfn.TEXTSPLIT(J843,";")),IF(ISBLANK(H843),"",_xlfn.TEXTSPLIT(H843,";")))</f>
        <v>Leucaena leucocephala Dried</v>
      </c>
      <c r="E843" s="56" t="str">
        <f>_xlfn.TEXTJOIN(" ",TRUE,B843,F843,IF(ISBLANK(J843),"",_xlfn.TEXTSPLIT(J843,";")),IF(ISBLANK(G843),"",_xlfn.TEXTSPLIT(G843,";")))</f>
        <v>Leucaena leucocephala Chopped Dried(Sun)</v>
      </c>
      <c r="G843" s="55" t="s">
        <v>26048</v>
      </c>
      <c r="H843" s="55" t="s">
        <v>17480</v>
      </c>
      <c r="I843" s="55" t="s">
        <v>6195</v>
      </c>
      <c r="R843" t="str" cm="1">
        <f t="array" ref="R843">IFERROR(INDEX(AOM[AOM], MATCH(1, (AOM[Edge_Value]=ani_diet!D843)*(AOM[Is_Ani_Diet_Ingredient]&lt;&gt;FALSE), 0)), "No Match in AOM")</f>
        <v>AOM_001667</v>
      </c>
      <c r="S843" t="str" cm="1">
        <f t="array" ref="S843">IFERROR(IF(INDEX(AOM[Scientific Name], MATCH(1, (AOM[Edge_Value]=ani_diet!D843)*(AOM[Is_Ani_Diet_Ingredient]&lt;&gt;FALSE), 0))=0, "", INDEX(AOM[Scientific Name], MATCH(1, (AOM[Edge_Value]=ani_diet!D843)*(AOM[Is_Ani_Diet_Ingredient]&lt;&gt;FALSE), 0))), "No Match in AOM")</f>
        <v>Leucaena leucocephala</v>
      </c>
      <c r="T843" t="str" cm="1">
        <f t="array" ref="T843">IF((S843&lt;&gt;"")*(S843&lt;&gt;"No Match in AOM"),IF(J843&lt;&gt;"",_xlfn.TEXTJOIN(";",TRUE,CONCATENATE(_xlfn.TEXTSPLIT(S843,";",TRUE,FALSE)," ",J843)),S843),"")</f>
        <v>Leucaena leucocephala</v>
      </c>
    </row>
    <row r="844" spans="1:20">
      <c r="A844" s="30" t="s">
        <v>26527</v>
      </c>
      <c r="B844" s="55" t="s">
        <v>4064</v>
      </c>
      <c r="C844" s="56" t="str">
        <f>_xlfn.TEXTJOIN(" ",TRUE,B844,IF(ISBLANK(J844),"",_xlfn.TEXTSPLIT(J844,";")))</f>
        <v>Leucaena leucocephala</v>
      </c>
      <c r="D844" s="56" t="str">
        <f>_xlfn.TEXTJOIN(" ",TRUE,B844,IF(ISBLANK(J844),"",_xlfn.TEXTSPLIT(J844,";")),IF(ISBLANK(H844),"",_xlfn.TEXTSPLIT(H844,";")))</f>
        <v>Leucaena leucocephala Dried Ground</v>
      </c>
      <c r="E844" s="56" t="str">
        <f>_xlfn.TEXTJOIN(" ",TRUE,B844,F844,IF(ISBLANK(J844),"",_xlfn.TEXTSPLIT(J844,";")),IF(ISBLANK(G844),"",_xlfn.TEXTSPLIT(G844,";")))</f>
        <v>Leucaena leucocephala Meal Dried(Sun)</v>
      </c>
      <c r="G844" s="55" t="s">
        <v>25955</v>
      </c>
      <c r="H844" s="55" t="s">
        <v>25767</v>
      </c>
      <c r="R844" t="str" cm="1">
        <f t="array" ref="R844">IFERROR(INDEX(AOM[AOM], MATCH(1, (AOM[Edge_Value]=ani_diet!D844)*(AOM[Is_Ani_Diet_Ingredient]&lt;&gt;FALSE), 0)), "No Match in AOM")</f>
        <v>AOM_001669</v>
      </c>
      <c r="S844" t="str" cm="1">
        <f t="array" ref="S844">IFERROR(IF(INDEX(AOM[Scientific Name], MATCH(1, (AOM[Edge_Value]=ani_diet!D844)*(AOM[Is_Ani_Diet_Ingredient]&lt;&gt;FALSE), 0))=0, "", INDEX(AOM[Scientific Name], MATCH(1, (AOM[Edge_Value]=ani_diet!D844)*(AOM[Is_Ani_Diet_Ingredient]&lt;&gt;FALSE), 0))), "No Match in AOM")</f>
        <v>Leucaena leucocephala</v>
      </c>
      <c r="T844" t="str" cm="1">
        <f t="array" ref="T844">IF((S844&lt;&gt;"")*(S844&lt;&gt;"No Match in AOM"),IF(J844&lt;&gt;"",_xlfn.TEXTJOIN(";",TRUE,CONCATENATE(_xlfn.TEXTSPLIT(S844,";",TRUE,FALSE)," ",J844)),S844),"")</f>
        <v>Leucaena leucocephala</v>
      </c>
    </row>
    <row r="845" spans="1:20">
      <c r="A845" s="30" t="s">
        <v>26528</v>
      </c>
      <c r="B845" s="55" t="s">
        <v>4064</v>
      </c>
      <c r="C845" s="56" t="str">
        <f>_xlfn.TEXTJOIN(" ",TRUE,B845,IF(ISBLANK(J845),"",_xlfn.TEXTSPLIT(J845,";")))</f>
        <v>Leucaena leucocephala</v>
      </c>
      <c r="D845" s="56" t="str">
        <f>_xlfn.TEXTJOIN(" ",TRUE,B845,IF(ISBLANK(J845),"",_xlfn.TEXTSPLIT(J845,";")),IF(ISBLANK(H845),"",_xlfn.TEXTSPLIT(H845,";")))</f>
        <v>Leucaena leucocephala Dried Ground</v>
      </c>
      <c r="E845" s="56" t="str">
        <f>_xlfn.TEXTJOIN(" ",TRUE,B845,F845,IF(ISBLANK(J845),"",_xlfn.TEXTSPLIT(J845,";")),IF(ISBLANK(G845),"",_xlfn.TEXTSPLIT(G845,";")))</f>
        <v>Leucaena leucocephala Dried(Air) Ground(hammer)</v>
      </c>
      <c r="G845" s="55" t="s">
        <v>26529</v>
      </c>
      <c r="H845" s="55" t="s">
        <v>25767</v>
      </c>
      <c r="R845" t="str" cm="1">
        <f t="array" ref="R845">IFERROR(INDEX(AOM[AOM], MATCH(1, (AOM[Edge_Value]=ani_diet!D845)*(AOM[Is_Ani_Diet_Ingredient]&lt;&gt;FALSE), 0)), "No Match in AOM")</f>
        <v>AOM_001669</v>
      </c>
      <c r="S845" t="str" cm="1">
        <f t="array" ref="S845">IFERROR(IF(INDEX(AOM[Scientific Name], MATCH(1, (AOM[Edge_Value]=ani_diet!D845)*(AOM[Is_Ani_Diet_Ingredient]&lt;&gt;FALSE), 0))=0, "", INDEX(AOM[Scientific Name], MATCH(1, (AOM[Edge_Value]=ani_diet!D845)*(AOM[Is_Ani_Diet_Ingredient]&lt;&gt;FALSE), 0))), "No Match in AOM")</f>
        <v>Leucaena leucocephala</v>
      </c>
      <c r="T845" t="str" cm="1">
        <f t="array" ref="T845">IF((S845&lt;&gt;"")*(S845&lt;&gt;"No Match in AOM"),IF(J845&lt;&gt;"",_xlfn.TEXTJOIN(";",TRUE,CONCATENATE(_xlfn.TEXTSPLIT(S845,";",TRUE,FALSE)," ",J845)),S845),"")</f>
        <v>Leucaena leucocephala</v>
      </c>
    </row>
    <row r="846" spans="1:20">
      <c r="A846" s="30" t="s">
        <v>26530</v>
      </c>
      <c r="B846" s="55" t="s">
        <v>4064</v>
      </c>
      <c r="C846" s="56" t="str">
        <f>_xlfn.TEXTJOIN(" ",TRUE,B846,IF(ISBLANK(J846),"",_xlfn.TEXTSPLIT(J846,";")))</f>
        <v>Leucaena leucocephala Leaves</v>
      </c>
      <c r="D846" s="56" t="str">
        <f>_xlfn.TEXTJOIN(" ",TRUE,B846,IF(ISBLANK(J846),"",_xlfn.TEXTSPLIT(J846,";")),IF(ISBLANK(H846),"",_xlfn.TEXTSPLIT(H846,";")))</f>
        <v>Leucaena leucocephala Leaves</v>
      </c>
      <c r="E846" s="56" t="str">
        <f>_xlfn.TEXTJOIN(" ",TRUE,B846,F846,IF(ISBLANK(J846),"",_xlfn.TEXTSPLIT(J846,";")),IF(ISBLANK(G846),"",_xlfn.TEXTSPLIT(G846,";")))</f>
        <v>Leucaena leucocephala Leaves</v>
      </c>
      <c r="J846" s="55" t="s">
        <v>6187</v>
      </c>
      <c r="R846" t="str" cm="1">
        <f t="array" ref="R846">IFERROR(INDEX(AOM[AOM], MATCH(1, (AOM[Edge_Value]=ani_diet!D846)*(AOM[Is_Ani_Diet_Ingredient]&lt;&gt;FALSE), 0)), "No Match in AOM")</f>
        <v>AOM_001672</v>
      </c>
      <c r="S846" t="str" cm="1">
        <f t="array" ref="S846">IFERROR(IF(INDEX(AOM[Scientific Name], MATCH(1, (AOM[Edge_Value]=ani_diet!D846)*(AOM[Is_Ani_Diet_Ingredient]&lt;&gt;FALSE), 0))=0, "", INDEX(AOM[Scientific Name], MATCH(1, (AOM[Edge_Value]=ani_diet!D846)*(AOM[Is_Ani_Diet_Ingredient]&lt;&gt;FALSE), 0))), "No Match in AOM")</f>
        <v>Leucaena leucocephala</v>
      </c>
      <c r="T846" t="str" cm="1">
        <f t="array" ref="T846">IF((S846&lt;&gt;"")*(S846&lt;&gt;"No Match in AOM"),IF(J846&lt;&gt;"",_xlfn.TEXTJOIN(";",TRUE,CONCATENATE(_xlfn.TEXTSPLIT(S846,";",TRUE,FALSE)," ",J846)),S846),"")</f>
        <v>Leucaena leucocephala Leaves</v>
      </c>
    </row>
    <row r="847" spans="1:20">
      <c r="A847" s="30" t="s">
        <v>26531</v>
      </c>
      <c r="B847" s="55" t="s">
        <v>4064</v>
      </c>
      <c r="C847" s="56" t="str">
        <f>_xlfn.TEXTJOIN(" ",TRUE,B847,IF(ISBLANK(J847),"",_xlfn.TEXTSPLIT(J847,";")))</f>
        <v>Leucaena leucocephala Leaves</v>
      </c>
      <c r="D847" s="56" t="str">
        <f>_xlfn.TEXTJOIN(" ",TRUE,B847,IF(ISBLANK(J847),"",_xlfn.TEXTSPLIT(J847,";")),IF(ISBLANK(H847),"",_xlfn.TEXTSPLIT(H847,";")))</f>
        <v>Leucaena leucocephala Leaves</v>
      </c>
      <c r="E847" s="56" t="str">
        <f>_xlfn.TEXTJOIN(" ",TRUE,B847,F847,IF(ISBLANK(J847),"",_xlfn.TEXTSPLIT(J847,";")),IF(ISBLANK(G847),"",_xlfn.TEXTSPLIT(G847,";")))</f>
        <v>Leucaena leucocephala Cunningham Leaves</v>
      </c>
      <c r="F847" s="55" t="s">
        <v>14455</v>
      </c>
      <c r="J847" s="55" t="s">
        <v>6187</v>
      </c>
      <c r="R847" t="str" cm="1">
        <f t="array" ref="R847">IFERROR(INDEX(AOM[AOM], MATCH(1, (AOM[Edge_Value]=ani_diet!D847)*(AOM[Is_Ani_Diet_Ingredient]&lt;&gt;FALSE), 0)), "No Match in AOM")</f>
        <v>AOM_001672</v>
      </c>
      <c r="S847" t="str" cm="1">
        <f t="array" ref="S847">IFERROR(IF(INDEX(AOM[Scientific Name], MATCH(1, (AOM[Edge_Value]=ani_diet!D847)*(AOM[Is_Ani_Diet_Ingredient]&lt;&gt;FALSE), 0))=0, "", INDEX(AOM[Scientific Name], MATCH(1, (AOM[Edge_Value]=ani_diet!D847)*(AOM[Is_Ani_Diet_Ingredient]&lt;&gt;FALSE), 0))), "No Match in AOM")</f>
        <v>Leucaena leucocephala</v>
      </c>
      <c r="T847" t="str" cm="1">
        <f t="array" ref="T847">IF((S847&lt;&gt;"")*(S847&lt;&gt;"No Match in AOM"),IF(J847&lt;&gt;"",_xlfn.TEXTJOIN(";",TRUE,CONCATENATE(_xlfn.TEXTSPLIT(S847,";",TRUE,FALSE)," ",J847)),S847),"")</f>
        <v>Leucaena leucocephala Leaves</v>
      </c>
    </row>
    <row r="848" spans="1:20">
      <c r="A848" s="30" t="s">
        <v>26532</v>
      </c>
      <c r="B848" s="55" t="s">
        <v>4064</v>
      </c>
      <c r="C848" s="56" t="str">
        <f>_xlfn.TEXTJOIN(" ",TRUE,B848,IF(ISBLANK(J848),"",_xlfn.TEXTSPLIT(J848,";")))</f>
        <v>Leucaena leucocephala Leaves</v>
      </c>
      <c r="D848" s="56" t="str">
        <f>_xlfn.TEXTJOIN(" ",TRUE,B848,IF(ISBLANK(J848),"",_xlfn.TEXTSPLIT(J848,";")),IF(ISBLANK(H848),"",_xlfn.TEXTSPLIT(H848,";")))</f>
        <v>Leucaena leucocephala Leaves</v>
      </c>
      <c r="E848" s="56" t="str">
        <f>_xlfn.TEXTJOIN(" ",TRUE,B848,F848,IF(ISBLANK(J848),"",_xlfn.TEXTSPLIT(J848,";")),IF(ISBLANK(G848),"",_xlfn.TEXTSPLIT(G848,";")))</f>
        <v>Leucaena leucocephala Cunningham Leaves Chopped</v>
      </c>
      <c r="F848" s="55" t="s">
        <v>14455</v>
      </c>
      <c r="G848" s="55" t="s">
        <v>6195</v>
      </c>
      <c r="I848" s="55" t="s">
        <v>6195</v>
      </c>
      <c r="J848" s="55" t="s">
        <v>6187</v>
      </c>
      <c r="R848" t="str" cm="1">
        <f t="array" ref="R848">IFERROR(INDEX(AOM[AOM], MATCH(1, (AOM[Edge_Value]=ani_diet!D848)*(AOM[Is_Ani_Diet_Ingredient]&lt;&gt;FALSE), 0)), "No Match in AOM")</f>
        <v>AOM_001672</v>
      </c>
      <c r="S848" t="str" cm="1">
        <f t="array" ref="S848">IFERROR(IF(INDEX(AOM[Scientific Name], MATCH(1, (AOM[Edge_Value]=ani_diet!D848)*(AOM[Is_Ani_Diet_Ingredient]&lt;&gt;FALSE), 0))=0, "", INDEX(AOM[Scientific Name], MATCH(1, (AOM[Edge_Value]=ani_diet!D848)*(AOM[Is_Ani_Diet_Ingredient]&lt;&gt;FALSE), 0))), "No Match in AOM")</f>
        <v>Leucaena leucocephala</v>
      </c>
      <c r="T848" t="str" cm="1">
        <f t="array" ref="T848">IF((S848&lt;&gt;"")*(S848&lt;&gt;"No Match in AOM"),IF(J848&lt;&gt;"",_xlfn.TEXTJOIN(";",TRUE,CONCATENATE(_xlfn.TEXTSPLIT(S848,";",TRUE,FALSE)," ",J848)),S848),"")</f>
        <v>Leucaena leucocephala Leaves</v>
      </c>
    </row>
    <row r="849" spans="1:20">
      <c r="A849" s="30" t="s">
        <v>26533</v>
      </c>
      <c r="B849" s="55" t="s">
        <v>4064</v>
      </c>
      <c r="C849" s="56" t="str">
        <f>_xlfn.TEXTJOIN(" ",TRUE,B849,IF(ISBLANK(J849),"",_xlfn.TEXTSPLIT(J849,";")))</f>
        <v>Leucaena leucocephala Leaves</v>
      </c>
      <c r="D849" s="56" t="str">
        <f>_xlfn.TEXTJOIN(" ",TRUE,B849,IF(ISBLANK(J849),"",_xlfn.TEXTSPLIT(J849,";")),IF(ISBLANK(H849),"",_xlfn.TEXTSPLIT(H849,";")))</f>
        <v>Leucaena leucocephala Leaves Dried</v>
      </c>
      <c r="E849" s="56" t="str">
        <f>_xlfn.TEXTJOIN(" ",TRUE,B849,F849,IF(ISBLANK(J849),"",_xlfn.TEXTSPLIT(J849,";")),IF(ISBLANK(G849),"",_xlfn.TEXTSPLIT(G849,";")))</f>
        <v>Leucaena leucocephala Leaves Dried</v>
      </c>
      <c r="G849" s="55" t="s">
        <v>17480</v>
      </c>
      <c r="H849" s="55" t="s">
        <v>17480</v>
      </c>
      <c r="J849" s="55" t="s">
        <v>6187</v>
      </c>
      <c r="R849" t="str" cm="1">
        <f t="array" ref="R849">IFERROR(INDEX(AOM[AOM], MATCH(1, (AOM[Edge_Value]=ani_diet!D849)*(AOM[Is_Ani_Diet_Ingredient]&lt;&gt;FALSE), 0)), "No Match in AOM")</f>
        <v>AOM_001710</v>
      </c>
      <c r="S849" t="str" cm="1">
        <f t="array" ref="S849">IFERROR(IF(INDEX(AOM[Scientific Name], MATCH(1, (AOM[Edge_Value]=ani_diet!D849)*(AOM[Is_Ani_Diet_Ingredient]&lt;&gt;FALSE), 0))=0, "", INDEX(AOM[Scientific Name], MATCH(1, (AOM[Edge_Value]=ani_diet!D849)*(AOM[Is_Ani_Diet_Ingredient]&lt;&gt;FALSE), 0))), "No Match in AOM")</f>
        <v>Leucaena leucocephala</v>
      </c>
      <c r="T849" t="str" cm="1">
        <f t="array" ref="T849">IF((S849&lt;&gt;"")*(S849&lt;&gt;"No Match in AOM"),IF(J849&lt;&gt;"",_xlfn.TEXTJOIN(";",TRUE,CONCATENATE(_xlfn.TEXTSPLIT(S849,";",TRUE,FALSE)," ",J849)),S849),"")</f>
        <v>Leucaena leucocephala Leaves</v>
      </c>
    </row>
    <row r="850" spans="1:20">
      <c r="A850" s="30" t="s">
        <v>26534</v>
      </c>
      <c r="B850" s="55" t="s">
        <v>4064</v>
      </c>
      <c r="C850" s="56" t="str">
        <f>_xlfn.TEXTJOIN(" ",TRUE,B850,IF(ISBLANK(J850),"",_xlfn.TEXTSPLIT(J850,";")))</f>
        <v>Leucaena leucocephala Leaves</v>
      </c>
      <c r="D850" s="56" t="str">
        <f>_xlfn.TEXTJOIN(" ",TRUE,B850,IF(ISBLANK(J850),"",_xlfn.TEXTSPLIT(J850,";")),IF(ISBLANK(H850),"",_xlfn.TEXTSPLIT(H850,";")))</f>
        <v>Leucaena leucocephala Leaves Dried Ensiled</v>
      </c>
      <c r="E850" s="56" t="str">
        <f>_xlfn.TEXTJOIN(" ",TRUE,B850,F850,IF(ISBLANK(J850),"",_xlfn.TEXTSPLIT(J850,";")),IF(ISBLANK(G850),"",_xlfn.TEXTSPLIT(G850,";")))</f>
        <v>Leucaena leucocephala Leaves Dried(Shade 1 wk) Ensiled</v>
      </c>
      <c r="G850" s="55" t="s">
        <v>26535</v>
      </c>
      <c r="H850" s="55" t="s">
        <v>25762</v>
      </c>
      <c r="J850" s="55" t="s">
        <v>6187</v>
      </c>
      <c r="R850" t="str" cm="1">
        <f t="array" ref="R850">IFERROR(INDEX(AOM[AOM], MATCH(1, (AOM[Edge_Value]=ani_diet!D850)*(AOM[Is_Ani_Diet_Ingredient]&lt;&gt;FALSE), 0)), "No Match in AOM")</f>
        <v>AOM_001671</v>
      </c>
      <c r="S850" t="str" cm="1">
        <f t="array" ref="S850">IFERROR(IF(INDEX(AOM[Scientific Name], MATCH(1, (AOM[Edge_Value]=ani_diet!D850)*(AOM[Is_Ani_Diet_Ingredient]&lt;&gt;FALSE), 0))=0, "", INDEX(AOM[Scientific Name], MATCH(1, (AOM[Edge_Value]=ani_diet!D850)*(AOM[Is_Ani_Diet_Ingredient]&lt;&gt;FALSE), 0))), "No Match in AOM")</f>
        <v>Leucaena leucocephala</v>
      </c>
      <c r="T850" t="str" cm="1">
        <f t="array" ref="T850">IF((S850&lt;&gt;"")*(S850&lt;&gt;"No Match in AOM"),IF(J850&lt;&gt;"",_xlfn.TEXTJOIN(";",TRUE,CONCATENATE(_xlfn.TEXTSPLIT(S850,";",TRUE,FALSE)," ",J850)),S850),"")</f>
        <v>Leucaena leucocephala Leaves</v>
      </c>
    </row>
    <row r="851" spans="1:20">
      <c r="A851" s="30" t="s">
        <v>26536</v>
      </c>
      <c r="B851" s="55" t="s">
        <v>4064</v>
      </c>
      <c r="C851" s="56" t="str">
        <f>_xlfn.TEXTJOIN(" ",TRUE,B851,IF(ISBLANK(J851),"",_xlfn.TEXTSPLIT(J851,";")))</f>
        <v>Leucaena leucocephala Leaves</v>
      </c>
      <c r="D851" s="56" t="str">
        <f>_xlfn.TEXTJOIN(" ",TRUE,B851,IF(ISBLANK(J851),"",_xlfn.TEXTSPLIT(J851,";")),IF(ISBLANK(H851),"",_xlfn.TEXTSPLIT(H851,";")))</f>
        <v>Leucaena leucocephala Leaves Dried Ground</v>
      </c>
      <c r="E851" s="56" t="str">
        <f>_xlfn.TEXTJOIN(" ",TRUE,B851,F851,IF(ISBLANK(J851),"",_xlfn.TEXTSPLIT(J851,";")),IF(ISBLANK(G851),"",_xlfn.TEXTSPLIT(G851,";")))</f>
        <v>Leucaena leucocephala Leaves Dried Ground</v>
      </c>
      <c r="G851" s="55" t="s">
        <v>25767</v>
      </c>
      <c r="H851" s="55" t="s">
        <v>25767</v>
      </c>
      <c r="J851" s="55" t="s">
        <v>6187</v>
      </c>
      <c r="R851" t="str" cm="1">
        <f t="array" ref="R851">IFERROR(INDEX(AOM[AOM], MATCH(1, (AOM[Edge_Value]=ani_diet!D851)*(AOM[Is_Ani_Diet_Ingredient]&lt;&gt;FALSE), 0)), "No Match in AOM")</f>
        <v>AOM_001974</v>
      </c>
      <c r="S851" t="str" cm="1">
        <f t="array" ref="S851">IFERROR(IF(INDEX(AOM[Scientific Name], MATCH(1, (AOM[Edge_Value]=ani_diet!D851)*(AOM[Is_Ani_Diet_Ingredient]&lt;&gt;FALSE), 0))=0, "", INDEX(AOM[Scientific Name], MATCH(1, (AOM[Edge_Value]=ani_diet!D851)*(AOM[Is_Ani_Diet_Ingredient]&lt;&gt;FALSE), 0))), "No Match in AOM")</f>
        <v>Leucaena leucocephala</v>
      </c>
      <c r="T851" t="str" cm="1">
        <f t="array" ref="T851">IF((S851&lt;&gt;"")*(S851&lt;&gt;"No Match in AOM"),IF(J851&lt;&gt;"",_xlfn.TEXTJOIN(";",TRUE,CONCATENATE(_xlfn.TEXTSPLIT(S851,";",TRUE,FALSE)," ",J851)),S851),"")</f>
        <v>Leucaena leucocephala Leaves</v>
      </c>
    </row>
    <row r="852" spans="1:20">
      <c r="A852" s="30" t="s">
        <v>26537</v>
      </c>
      <c r="B852" s="55" t="s">
        <v>4064</v>
      </c>
      <c r="C852" s="56" t="str">
        <f>_xlfn.TEXTJOIN(" ",TRUE,B852,IF(ISBLANK(J852),"",_xlfn.TEXTSPLIT(J852,";")))</f>
        <v>Leucaena leucocephala Leaves</v>
      </c>
      <c r="D852" s="56" t="str">
        <f>_xlfn.TEXTJOIN(" ",TRUE,B852,IF(ISBLANK(J852),"",_xlfn.TEXTSPLIT(J852,";")),IF(ISBLANK(H852),"",_xlfn.TEXTSPLIT(H852,";")))</f>
        <v>Leucaena leucocephala Leaves Ground</v>
      </c>
      <c r="E852" s="56" t="str">
        <f>_xlfn.TEXTJOIN(" ",TRUE,B852,F852,IF(ISBLANK(J852),"",_xlfn.TEXTSPLIT(J852,";")),IF(ISBLANK(G852),"",_xlfn.TEXTSPLIT(G852,";")))</f>
        <v>Leucaena leucocephala Leaves Ground</v>
      </c>
      <c r="G852" s="55" t="s">
        <v>6052</v>
      </c>
      <c r="H852" s="55" t="s">
        <v>6052</v>
      </c>
      <c r="J852" s="55" t="s">
        <v>6187</v>
      </c>
      <c r="R852" t="str" cm="1">
        <f t="array" ref="R852">IFERROR(INDEX(AOM[AOM], MATCH(1, (AOM[Edge_Value]=ani_diet!D852)*(AOM[Is_Ani_Diet_Ingredient]&lt;&gt;FALSE), 0)), "No Match in AOM")</f>
        <v>AOM_001973</v>
      </c>
      <c r="S852" t="str" cm="1">
        <f t="array" ref="S852">IFERROR(IF(INDEX(AOM[Scientific Name], MATCH(1, (AOM[Edge_Value]=ani_diet!D852)*(AOM[Is_Ani_Diet_Ingredient]&lt;&gt;FALSE), 0))=0, "", INDEX(AOM[Scientific Name], MATCH(1, (AOM[Edge_Value]=ani_diet!D852)*(AOM[Is_Ani_Diet_Ingredient]&lt;&gt;FALSE), 0))), "No Match in AOM")</f>
        <v>Leucaena leucocephala</v>
      </c>
      <c r="T852" t="str" cm="1">
        <f t="array" ref="T852">IF((S852&lt;&gt;"")*(S852&lt;&gt;"No Match in AOM"),IF(J852&lt;&gt;"",_xlfn.TEXTJOIN(";",TRUE,CONCATENATE(_xlfn.TEXTSPLIT(S852,";",TRUE,FALSE)," ",J852)),S852),"")</f>
        <v>Leucaena leucocephala Leaves</v>
      </c>
    </row>
    <row r="853" spans="1:20">
      <c r="A853" s="30" t="s">
        <v>26538</v>
      </c>
      <c r="B853" s="55" t="s">
        <v>4064</v>
      </c>
      <c r="C853" s="56" t="str">
        <f>_xlfn.TEXTJOIN(" ",TRUE,B853,IF(ISBLANK(J853),"",_xlfn.TEXTSPLIT(J853,";")))</f>
        <v>Leucaena leucocephala Leaves</v>
      </c>
      <c r="D853" s="56" t="str">
        <f>_xlfn.TEXTJOIN(" ",TRUE,B853,IF(ISBLANK(J853),"",_xlfn.TEXTSPLIT(J853,";")),IF(ISBLANK(H853),"",_xlfn.TEXTSPLIT(H853,";")))</f>
        <v>Leucaena leucocephala Leaves Wilted</v>
      </c>
      <c r="E853" s="56" t="str">
        <f>_xlfn.TEXTJOIN(" ",TRUE,B853,F853,IF(ISBLANK(J853),"",_xlfn.TEXTSPLIT(J853,";")),IF(ISBLANK(G853),"",_xlfn.TEXTSPLIT(G853,";")))</f>
        <v>Leucaena leucocephala Leaves Wilted</v>
      </c>
      <c r="G853" s="55" t="s">
        <v>17481</v>
      </c>
      <c r="H853" s="55" t="s">
        <v>17481</v>
      </c>
      <c r="J853" s="55" t="s">
        <v>6187</v>
      </c>
      <c r="R853" t="str" cm="1">
        <f t="array" ref="R853">IFERROR(INDEX(AOM[AOM], MATCH(1, (AOM[Edge_Value]=ani_diet!D853)*(AOM[Is_Ani_Diet_Ingredient]&lt;&gt;FALSE), 0)), "No Match in AOM")</f>
        <v>AOM_006381</v>
      </c>
      <c r="S853" t="str" cm="1">
        <f t="array" ref="S853">IFERROR(IF(INDEX(AOM[Scientific Name], MATCH(1, (AOM[Edge_Value]=ani_diet!D853)*(AOM[Is_Ani_Diet_Ingredient]&lt;&gt;FALSE), 0))=0, "", INDEX(AOM[Scientific Name], MATCH(1, (AOM[Edge_Value]=ani_diet!D853)*(AOM[Is_Ani_Diet_Ingredient]&lt;&gt;FALSE), 0))), "No Match in AOM")</f>
        <v>Leucaena leucocephala</v>
      </c>
      <c r="T853" t="str" cm="1">
        <f t="array" ref="T853">IF((S853&lt;&gt;"")*(S853&lt;&gt;"No Match in AOM"),IF(J853&lt;&gt;"",_xlfn.TEXTJOIN(";",TRUE,CONCATENATE(_xlfn.TEXTSPLIT(S853,";",TRUE,FALSE)," ",J853)),S853),"")</f>
        <v>Leucaena leucocephala Leaves</v>
      </c>
    </row>
    <row r="854" spans="1:20">
      <c r="A854" s="30" t="s">
        <v>26539</v>
      </c>
      <c r="B854" s="55" t="s">
        <v>4064</v>
      </c>
      <c r="C854" s="56" t="str">
        <f>_xlfn.TEXTJOIN(" ",TRUE,B854,IF(ISBLANK(J854),"",_xlfn.TEXTSPLIT(J854,";")))</f>
        <v>Leucaena leucocephala</v>
      </c>
      <c r="D854" s="56" t="str">
        <f>_xlfn.TEXTJOIN(" ",TRUE,B854,IF(ISBLANK(J854),"",_xlfn.TEXTSPLIT(J854,";")),IF(ISBLANK(H854),"",_xlfn.TEXTSPLIT(H854,";")))</f>
        <v>Leucaena leucocephala Wilted</v>
      </c>
      <c r="E854" s="56" t="str">
        <f>_xlfn.TEXTJOIN(" ",TRUE,B854,F854,IF(ISBLANK(J854),"",_xlfn.TEXTSPLIT(J854,";")),IF(ISBLANK(G854),"",_xlfn.TEXTSPLIT(G854,";")))</f>
        <v>Leucaena leucocephala Wilted</v>
      </c>
      <c r="G854" s="55" t="s">
        <v>17481</v>
      </c>
      <c r="H854" s="55" t="s">
        <v>17481</v>
      </c>
      <c r="R854" t="str" cm="1">
        <f t="array" ref="R854">IFERROR(INDEX(AOM[AOM], MATCH(1, (AOM[Edge_Value]=ani_diet!D854)*(AOM[Is_Ani_Diet_Ingredient]&lt;&gt;FALSE), 0)), "No Match in AOM")</f>
        <v>AOM_001668</v>
      </c>
      <c r="S854" t="str" cm="1">
        <f t="array" ref="S854">IFERROR(IF(INDEX(AOM[Scientific Name], MATCH(1, (AOM[Edge_Value]=ani_diet!D854)*(AOM[Is_Ani_Diet_Ingredient]&lt;&gt;FALSE), 0))=0, "", INDEX(AOM[Scientific Name], MATCH(1, (AOM[Edge_Value]=ani_diet!D854)*(AOM[Is_Ani_Diet_Ingredient]&lt;&gt;FALSE), 0))), "No Match in AOM")</f>
        <v>Leucaena leucocephala</v>
      </c>
      <c r="T854" t="str" cm="1">
        <f t="array" ref="T854">IF((S854&lt;&gt;"")*(S854&lt;&gt;"No Match in AOM"),IF(J854&lt;&gt;"",_xlfn.TEXTJOIN(";",TRUE,CONCATENATE(_xlfn.TEXTSPLIT(S854,";",TRUE,FALSE)," ",J854)),S854),"")</f>
        <v>Leucaena leucocephala</v>
      </c>
    </row>
    <row r="855" spans="1:20">
      <c r="A855" s="30" t="s">
        <v>26540</v>
      </c>
      <c r="B855" s="55" t="s">
        <v>4064</v>
      </c>
      <c r="C855" s="56" t="str">
        <f>_xlfn.TEXTJOIN(" ",TRUE,B855,IF(ISBLANK(J855),"",_xlfn.TEXTSPLIT(J855,";")))</f>
        <v>Leucaena leucocephala</v>
      </c>
      <c r="D855" s="56" t="str">
        <f>_xlfn.TEXTJOIN(" ",TRUE,B855,IF(ISBLANK(J855),"",_xlfn.TEXTSPLIT(J855,";")),IF(ISBLANK(H855),"",_xlfn.TEXTSPLIT(H855,";")))</f>
        <v>Leucaena leucocephala Wilted</v>
      </c>
      <c r="E855" s="56" t="str">
        <f>_xlfn.TEXTJOIN(" ",TRUE,B855,F855,IF(ISBLANK(J855),"",_xlfn.TEXTSPLIT(J855,";")),IF(ISBLANK(G855),"",_xlfn.TEXTSPLIT(G855,";")))</f>
        <v>Leucaena leucocephala Chopped Wilted</v>
      </c>
      <c r="G855" s="55" t="s">
        <v>26265</v>
      </c>
      <c r="H855" s="55" t="s">
        <v>17481</v>
      </c>
      <c r="R855" t="str" cm="1">
        <f t="array" ref="R855">IFERROR(INDEX(AOM[AOM], MATCH(1, (AOM[Edge_Value]=ani_diet!D855)*(AOM[Is_Ani_Diet_Ingredient]&lt;&gt;FALSE), 0)), "No Match in AOM")</f>
        <v>AOM_001668</v>
      </c>
      <c r="S855" t="str" cm="1">
        <f t="array" ref="S855">IFERROR(IF(INDEX(AOM[Scientific Name], MATCH(1, (AOM[Edge_Value]=ani_diet!D855)*(AOM[Is_Ani_Diet_Ingredient]&lt;&gt;FALSE), 0))=0, "", INDEX(AOM[Scientific Name], MATCH(1, (AOM[Edge_Value]=ani_diet!D855)*(AOM[Is_Ani_Diet_Ingredient]&lt;&gt;FALSE), 0))), "No Match in AOM")</f>
        <v>Leucaena leucocephala</v>
      </c>
      <c r="T855" t="str" cm="1">
        <f t="array" ref="T855">IF((S855&lt;&gt;"")*(S855&lt;&gt;"No Match in AOM"),IF(J855&lt;&gt;"",_xlfn.TEXTJOIN(";",TRUE,CONCATENATE(_xlfn.TEXTSPLIT(S855,";",TRUE,FALSE)," ",J855)),S855),"")</f>
        <v>Leucaena leucocephala</v>
      </c>
    </row>
    <row r="856" spans="1:20">
      <c r="A856" s="30" t="s">
        <v>26541</v>
      </c>
      <c r="B856" s="55" t="s">
        <v>9523</v>
      </c>
      <c r="C856" s="56" t="str">
        <f>_xlfn.TEXTJOIN(" ",TRUE,B856,IF(ISBLANK(J856),"",_xlfn.TEXTSPLIT(J856,";")))</f>
        <v>Leucaena pallida</v>
      </c>
      <c r="D856" s="56" t="str">
        <f>_xlfn.TEXTJOIN(" ",TRUE,B856,IF(ISBLANK(J856),"",_xlfn.TEXTSPLIT(J856,";")),IF(ISBLANK(H856),"",_xlfn.TEXTSPLIT(H856,";")))</f>
        <v>Leucaena pallida</v>
      </c>
      <c r="E856" s="56" t="str">
        <f>_xlfn.TEXTJOIN(" ",TRUE,B856,F856,IF(ISBLANK(J856),"",_xlfn.TEXTSPLIT(J856,";")),IF(ISBLANK(G856),"",_xlfn.TEXTSPLIT(G856,";")))</f>
        <v>Leucaena pallida</v>
      </c>
      <c r="R856" t="str" cm="1">
        <f t="array" ref="R856">IFERROR(INDEX(AOM[AOM], MATCH(1, (AOM[Edge_Value]=ani_diet!D856)*(AOM[Is_Ani_Diet_Ingredient]&lt;&gt;FALSE), 0)), "No Match in AOM")</f>
        <v>AOM_001771</v>
      </c>
      <c r="S856" t="str" cm="1">
        <f t="array" ref="S856">IFERROR(IF(INDEX(AOM[Scientific Name], MATCH(1, (AOM[Edge_Value]=ani_diet!D856)*(AOM[Is_Ani_Diet_Ingredient]&lt;&gt;FALSE), 0))=0, "", INDEX(AOM[Scientific Name], MATCH(1, (AOM[Edge_Value]=ani_diet!D856)*(AOM[Is_Ani_Diet_Ingredient]&lt;&gt;FALSE), 0))), "No Match in AOM")</f>
        <v>Leucaena pallida</v>
      </c>
      <c r="T856" t="str" cm="1">
        <f t="array" ref="T856">IF((S856&lt;&gt;"")*(S856&lt;&gt;"No Match in AOM"),IF(J856&lt;&gt;"",_xlfn.TEXTJOIN(";",TRUE,CONCATENATE(_xlfn.TEXTSPLIT(S856,";",TRUE,FALSE)," ",J856)),S856),"")</f>
        <v>Leucaena pallida</v>
      </c>
    </row>
    <row r="857" spans="1:20">
      <c r="A857" s="30" t="s">
        <v>26542</v>
      </c>
      <c r="B857" s="55" t="s">
        <v>9523</v>
      </c>
      <c r="C857" s="56" t="str">
        <f>_xlfn.TEXTJOIN(" ",TRUE,B857,IF(ISBLANK(J857),"",_xlfn.TEXTSPLIT(J857,";")))</f>
        <v>Leucaena pallida</v>
      </c>
      <c r="D857" s="56" t="str">
        <f>_xlfn.TEXTJOIN(" ",TRUE,B857,IF(ISBLANK(J857),"",_xlfn.TEXTSPLIT(J857,";")),IF(ISBLANK(H857),"",_xlfn.TEXTSPLIT(H857,";")))</f>
        <v>Leucaena pallida Dried</v>
      </c>
      <c r="E857" s="56" t="str">
        <f>_xlfn.TEXTJOIN(" ",TRUE,B857,F857,IF(ISBLANK(J857),"",_xlfn.TEXTSPLIT(J857,";")),IF(ISBLANK(G857),"",_xlfn.TEXTSPLIT(G857,";")))</f>
        <v>Leucaena pallida 14203 Dried</v>
      </c>
      <c r="F857" s="55">
        <v>14203</v>
      </c>
      <c r="G857" s="55" t="s">
        <v>17480</v>
      </c>
      <c r="H857" s="55" t="s">
        <v>17480</v>
      </c>
      <c r="R857" t="str" cm="1">
        <f t="array" ref="R857">IFERROR(INDEX(AOM[AOM], MATCH(1, (AOM[Edge_Value]=ani_diet!D857)*(AOM[Is_Ani_Diet_Ingredient]&lt;&gt;FALSE), 0)), "No Match in AOM")</f>
        <v>AOM_001775</v>
      </c>
      <c r="S857" t="str" cm="1">
        <f t="array" ref="S857">IFERROR(IF(INDEX(AOM[Scientific Name], MATCH(1, (AOM[Edge_Value]=ani_diet!D857)*(AOM[Is_Ani_Diet_Ingredient]&lt;&gt;FALSE), 0))=0, "", INDEX(AOM[Scientific Name], MATCH(1, (AOM[Edge_Value]=ani_diet!D857)*(AOM[Is_Ani_Diet_Ingredient]&lt;&gt;FALSE), 0))), "No Match in AOM")</f>
        <v>Leucaena pallida</v>
      </c>
      <c r="T857" t="str" cm="1">
        <f t="array" ref="T857">IF((S857&lt;&gt;"")*(S857&lt;&gt;"No Match in AOM"),IF(J857&lt;&gt;"",_xlfn.TEXTJOIN(";",TRUE,CONCATENATE(_xlfn.TEXTSPLIT(S857,";",TRUE,FALSE)," ",J857)),S857),"")</f>
        <v>Leucaena pallida</v>
      </c>
    </row>
    <row r="858" spans="1:20">
      <c r="A858" s="30" t="s">
        <v>26543</v>
      </c>
      <c r="B858" s="55" t="s">
        <v>9523</v>
      </c>
      <c r="C858" s="56" t="str">
        <f>_xlfn.TEXTJOIN(" ",TRUE,B858,IF(ISBLANK(J858),"",_xlfn.TEXTSPLIT(J858,";")))</f>
        <v>Leucaena pallida</v>
      </c>
      <c r="D858" s="56" t="str">
        <f>_xlfn.TEXTJOIN(" ",TRUE,B858,IF(ISBLANK(J858),"",_xlfn.TEXTSPLIT(J858,";")),IF(ISBLANK(H858),"",_xlfn.TEXTSPLIT(H858,";")))</f>
        <v>Leucaena pallida Dried</v>
      </c>
      <c r="E858" s="56" t="str">
        <f>_xlfn.TEXTJOIN(" ",TRUE,B858,F858,IF(ISBLANK(J858),"",_xlfn.TEXTSPLIT(J858,";")),IF(ISBLANK(G858),"",_xlfn.TEXTSPLIT(G858,";")))</f>
        <v>Leucaena pallida Dried</v>
      </c>
      <c r="G858" s="55" t="s">
        <v>17480</v>
      </c>
      <c r="H858" s="55" t="s">
        <v>17480</v>
      </c>
      <c r="R858" t="str" cm="1">
        <f t="array" ref="R858">IFERROR(INDEX(AOM[AOM], MATCH(1, (AOM[Edge_Value]=ani_diet!D858)*(AOM[Is_Ani_Diet_Ingredient]&lt;&gt;FALSE), 0)), "No Match in AOM")</f>
        <v>AOM_001775</v>
      </c>
      <c r="S858" t="str" cm="1">
        <f t="array" ref="S858">IFERROR(IF(INDEX(AOM[Scientific Name], MATCH(1, (AOM[Edge_Value]=ani_diet!D858)*(AOM[Is_Ani_Diet_Ingredient]&lt;&gt;FALSE), 0))=0, "", INDEX(AOM[Scientific Name], MATCH(1, (AOM[Edge_Value]=ani_diet!D858)*(AOM[Is_Ani_Diet_Ingredient]&lt;&gt;FALSE), 0))), "No Match in AOM")</f>
        <v>Leucaena pallida</v>
      </c>
      <c r="T858" t="str" cm="1">
        <f t="array" ref="T858">IF((S858&lt;&gt;"")*(S858&lt;&gt;"No Match in AOM"),IF(J858&lt;&gt;"",_xlfn.TEXTJOIN(";",TRUE,CONCATENATE(_xlfn.TEXTSPLIT(S858,";",TRUE,FALSE)," ",J858)),S858),"")</f>
        <v>Leucaena pallida</v>
      </c>
    </row>
    <row r="859" spans="1:20">
      <c r="A859" s="30" t="s">
        <v>22208</v>
      </c>
      <c r="B859" s="55" t="s">
        <v>9523</v>
      </c>
      <c r="C859" s="56" t="str">
        <f>_xlfn.TEXTJOIN(" ",TRUE,B859,IF(ISBLANK(J859),"",_xlfn.TEXTSPLIT(J859,";")))</f>
        <v>Leucaena pallida Leaves</v>
      </c>
      <c r="D859" s="56" t="str">
        <f>_xlfn.TEXTJOIN(" ",TRUE,B859,IF(ISBLANK(J859),"",_xlfn.TEXTSPLIT(J859,";")),IF(ISBLANK(H859),"",_xlfn.TEXTSPLIT(H859,";")))</f>
        <v>Leucaena pallida Leaves</v>
      </c>
      <c r="E859" s="56" t="str">
        <f>_xlfn.TEXTJOIN(" ",TRUE,B859,F859,IF(ISBLANK(J859),"",_xlfn.TEXTSPLIT(J859,";")),IF(ISBLANK(G859),"",_xlfn.TEXTSPLIT(G859,";")))</f>
        <v>Leucaena pallida Leaves</v>
      </c>
      <c r="J859" s="55" t="s">
        <v>6187</v>
      </c>
      <c r="R859" t="str" cm="1">
        <f t="array" ref="R859">IFERROR(INDEX(AOM[AOM], MATCH(1, (AOM[Edge_Value]=ani_diet!D859)*(AOM[Is_Ani_Diet_Ingredient]&lt;&gt;FALSE), 0)), "No Match in AOM")</f>
        <v>AOM_001769</v>
      </c>
      <c r="S859" t="str" cm="1">
        <f t="array" ref="S859">IFERROR(IF(INDEX(AOM[Scientific Name], MATCH(1, (AOM[Edge_Value]=ani_diet!D859)*(AOM[Is_Ani_Diet_Ingredient]&lt;&gt;FALSE), 0))=0, "", INDEX(AOM[Scientific Name], MATCH(1, (AOM[Edge_Value]=ani_diet!D859)*(AOM[Is_Ani_Diet_Ingredient]&lt;&gt;FALSE), 0))), "No Match in AOM")</f>
        <v>Leucaena pallida</v>
      </c>
      <c r="T859" t="str" cm="1">
        <f t="array" ref="T859">IF((S859&lt;&gt;"")*(S859&lt;&gt;"No Match in AOM"),IF(J859&lt;&gt;"",_xlfn.TEXTJOIN(";",TRUE,CONCATENATE(_xlfn.TEXTSPLIT(S859,";",TRUE,FALSE)," ",J859)),S859),"")</f>
        <v>Leucaena pallida Leaves</v>
      </c>
    </row>
    <row r="860" spans="1:20">
      <c r="A860" s="30" t="s">
        <v>26544</v>
      </c>
      <c r="B860" s="55" t="s">
        <v>9523</v>
      </c>
      <c r="C860" s="56" t="str">
        <f>_xlfn.TEXTJOIN(" ",TRUE,B860,IF(ISBLANK(J860),"",_xlfn.TEXTSPLIT(J860,";")))</f>
        <v>Leucaena pallida Leaves</v>
      </c>
      <c r="D860" s="56" t="str">
        <f>_xlfn.TEXTJOIN(" ",TRUE,B860,IF(ISBLANK(J860),"",_xlfn.TEXTSPLIT(J860,";")),IF(ISBLANK(H860),"",_xlfn.TEXTSPLIT(H860,";")))</f>
        <v>Leucaena pallida Leaves Dried</v>
      </c>
      <c r="E860" s="56" t="str">
        <f>_xlfn.TEXTJOIN(" ",TRUE,B860,F860,IF(ISBLANK(J860),"",_xlfn.TEXTSPLIT(J860,";")),IF(ISBLANK(G860),"",_xlfn.TEXTSPLIT(G860,";")))</f>
        <v>Leucaena pallida Leaves Dried(Air)</v>
      </c>
      <c r="G860" s="55" t="s">
        <v>25644</v>
      </c>
      <c r="H860" s="55" t="s">
        <v>17480</v>
      </c>
      <c r="J860" s="55" t="s">
        <v>6187</v>
      </c>
      <c r="R860" t="str" cm="1">
        <f t="array" ref="R860">IFERROR(INDEX(AOM[AOM], MATCH(1, (AOM[Edge_Value]=ani_diet!D860)*(AOM[Is_Ani_Diet_Ingredient]&lt;&gt;FALSE), 0)), "No Match in AOM")</f>
        <v>AOM_001770</v>
      </c>
      <c r="S860" t="str" cm="1">
        <f t="array" ref="S860">IFERROR(IF(INDEX(AOM[Scientific Name], MATCH(1, (AOM[Edge_Value]=ani_diet!D860)*(AOM[Is_Ani_Diet_Ingredient]&lt;&gt;FALSE), 0))=0, "", INDEX(AOM[Scientific Name], MATCH(1, (AOM[Edge_Value]=ani_diet!D860)*(AOM[Is_Ani_Diet_Ingredient]&lt;&gt;FALSE), 0))), "No Match in AOM")</f>
        <v>Leucaena pallida</v>
      </c>
      <c r="T860" t="str" cm="1">
        <f t="array" ref="T860">IF((S860&lt;&gt;"")*(S860&lt;&gt;"No Match in AOM"),IF(J860&lt;&gt;"",_xlfn.TEXTJOIN(";",TRUE,CONCATENATE(_xlfn.TEXTSPLIT(S860,";",TRUE,FALSE)," ",J860)),S860),"")</f>
        <v>Leucaena pallida Leaves</v>
      </c>
    </row>
    <row r="861" spans="1:20">
      <c r="A861" s="30" t="s">
        <v>23305</v>
      </c>
      <c r="B861" s="55" t="s">
        <v>23305</v>
      </c>
      <c r="C861" s="56" t="str">
        <f>_xlfn.TEXTJOIN(" ",TRUE,B861,IF(ISBLANK(J861),"",_xlfn.TEXTSPLIT(J861,";")))</f>
        <v>Lignobond</v>
      </c>
      <c r="D861" s="56" t="str">
        <f>_xlfn.TEXTJOIN(" ",TRUE,B861,IF(ISBLANK(J861),"",_xlfn.TEXTSPLIT(J861,";")),IF(ISBLANK(H861),"",_xlfn.TEXTSPLIT(H861,";")))</f>
        <v>Lignobond</v>
      </c>
      <c r="E861" s="56" t="str">
        <f>_xlfn.TEXTJOIN(" ",TRUE,B861,F861,IF(ISBLANK(J861),"",_xlfn.TEXTSPLIT(J861,";")),IF(ISBLANK(G861),"",_xlfn.TEXTSPLIT(G861,";")))</f>
        <v>Lignobond</v>
      </c>
      <c r="K861" s="32" t="s">
        <v>324</v>
      </c>
      <c r="R861" t="str" cm="1">
        <f t="array" ref="R861">IFERROR(INDEX(AOM[AOM], MATCH(1, (AOM[Edge_Value]=ani_diet!D861)*(AOM[Is_Ani_Diet_Ingredient]&lt;&gt;FALSE), 0)), "No Match in AOM")</f>
        <v>AOM_001486</v>
      </c>
      <c r="S861" t="str" cm="1">
        <f t="array" ref="S861">IFERROR(IF(INDEX(AOM[Scientific Name], MATCH(1, (AOM[Edge_Value]=ani_diet!D861)*(AOM[Is_Ani_Diet_Ingredient]&lt;&gt;FALSE), 0))=0, "", INDEX(AOM[Scientific Name], MATCH(1, (AOM[Edge_Value]=ani_diet!D861)*(AOM[Is_Ani_Diet_Ingredient]&lt;&gt;FALSE), 0))), "No Match in AOM")</f>
        <v/>
      </c>
      <c r="T861" t="str" cm="1">
        <f t="array" ref="T861">IF((S861&lt;&gt;"")*(S861&lt;&gt;"No Match in AOM"),IF(J861&lt;&gt;"",_xlfn.TEXTJOIN(";",TRUE,CONCATENATE(_xlfn.TEXTSPLIT(S861,";",TRUE,FALSE)," ",J861)),S861),"")</f>
        <v/>
      </c>
    </row>
    <row r="862" spans="1:20">
      <c r="A862" s="30" t="s">
        <v>19577</v>
      </c>
      <c r="B862" s="55" t="s">
        <v>19576</v>
      </c>
      <c r="C862" s="56" t="str">
        <f>_xlfn.TEXTJOIN(" ",TRUE,B862,IF(ISBLANK(J862),"",_xlfn.TEXTSPLIT(J862,";")))</f>
        <v>Lima Bean Vein</v>
      </c>
      <c r="D862" s="56" t="str">
        <f>_xlfn.TEXTJOIN(" ",TRUE,B862,IF(ISBLANK(J862),"",_xlfn.TEXTSPLIT(J862,";")),IF(ISBLANK(H862),"",_xlfn.TEXTSPLIT(H862,";")))</f>
        <v>Lima Bean Vein</v>
      </c>
      <c r="E862" s="56" t="str">
        <f>_xlfn.TEXTJOIN(" ",TRUE,B862,F862,IF(ISBLANK(J862),"",_xlfn.TEXTSPLIT(J862,";")),IF(ISBLANK(G862),"",_xlfn.TEXTSPLIT(G862,";")))</f>
        <v>Lima Bean Vein</v>
      </c>
      <c r="J862" s="55" t="s">
        <v>26545</v>
      </c>
      <c r="R862" t="str" cm="1">
        <f t="array" ref="R862">IFERROR(INDEX(AOM[AOM], MATCH(1, (AOM[Edge_Value]=ani_diet!D862)*(AOM[Is_Ani_Diet_Ingredient]&lt;&gt;FALSE), 0)), "No Match in AOM")</f>
        <v>AOM_003929</v>
      </c>
      <c r="S862" t="str" cm="1">
        <f t="array" ref="S862">IFERROR(IF(INDEX(AOM[Scientific Name], MATCH(1, (AOM[Edge_Value]=ani_diet!D862)*(AOM[Is_Ani_Diet_Ingredient]&lt;&gt;FALSE), 0))=0, "", INDEX(AOM[Scientific Name], MATCH(1, (AOM[Edge_Value]=ani_diet!D862)*(AOM[Is_Ani_Diet_Ingredient]&lt;&gt;FALSE), 0))), "No Match in AOM")</f>
        <v>Phaseolus lunatus</v>
      </c>
      <c r="T862" t="str" cm="1">
        <f t="array" ref="T862">IF((S862&lt;&gt;"")*(S862&lt;&gt;"No Match in AOM"),IF(J862&lt;&gt;"",_xlfn.TEXTJOIN(";",TRUE,CONCATENATE(_xlfn.TEXTSPLIT(S862,";",TRUE,FALSE)," ",J862)),S862),"")</f>
        <v>Phaseolus lunatus Vein</v>
      </c>
    </row>
    <row r="863" spans="1:20">
      <c r="A863" s="30" t="s">
        <v>26546</v>
      </c>
      <c r="B863" s="55" t="s">
        <v>19576</v>
      </c>
      <c r="C863" s="56" t="str">
        <f>_xlfn.TEXTJOIN(" ",TRUE,B863,IF(ISBLANK(J863),"",_xlfn.TEXTSPLIT(J863,";")))</f>
        <v>Lima Bean Vein</v>
      </c>
      <c r="D863" s="56" t="str">
        <f>_xlfn.TEXTJOIN(" ",TRUE,B863,IF(ISBLANK(J863),"",_xlfn.TEXTSPLIT(J863,";")),IF(ISBLANK(H863),"",_xlfn.TEXTSPLIT(H863,";")))</f>
        <v>Lima Bean Vein Dried</v>
      </c>
      <c r="E863" s="56" t="str">
        <f>_xlfn.TEXTJOIN(" ",TRUE,B863,F863,IF(ISBLANK(J863),"",_xlfn.TEXTSPLIT(J863,";")),IF(ISBLANK(G863),"",_xlfn.TEXTSPLIT(G863,";")))</f>
        <v>Lima Bean Vein Dried</v>
      </c>
      <c r="G863" s="55" t="s">
        <v>17480</v>
      </c>
      <c r="H863" s="55" t="s">
        <v>17480</v>
      </c>
      <c r="J863" s="55" t="s">
        <v>26545</v>
      </c>
      <c r="R863" t="str" cm="1">
        <f t="array" ref="R863">IFERROR(INDEX(AOM[AOM], MATCH(1, (AOM[Edge_Value]=ani_diet!D863)*(AOM[Is_Ani_Diet_Ingredient]&lt;&gt;FALSE), 0)), "No Match in AOM")</f>
        <v>AOM_006224</v>
      </c>
      <c r="S863" t="str" cm="1">
        <f t="array" ref="S863">IFERROR(IF(INDEX(AOM[Scientific Name], MATCH(1, (AOM[Edge_Value]=ani_diet!D863)*(AOM[Is_Ani_Diet_Ingredient]&lt;&gt;FALSE), 0))=0, "", INDEX(AOM[Scientific Name], MATCH(1, (AOM[Edge_Value]=ani_diet!D863)*(AOM[Is_Ani_Diet_Ingredient]&lt;&gt;FALSE), 0))), "No Match in AOM")</f>
        <v>Phaseolus lunatus</v>
      </c>
      <c r="T863" t="str" cm="1">
        <f t="array" ref="T863">IF((S863&lt;&gt;"")*(S863&lt;&gt;"No Match in AOM"),IF(J863&lt;&gt;"",_xlfn.TEXTJOIN(";",TRUE,CONCATENATE(_xlfn.TEXTSPLIT(S863,";",TRUE,FALSE)," ",J863)),S863),"")</f>
        <v>Phaseolus lunatus Vein</v>
      </c>
    </row>
    <row r="864" spans="1:20">
      <c r="A864" s="30" t="s">
        <v>26547</v>
      </c>
      <c r="B864" s="55" t="s">
        <v>23637</v>
      </c>
      <c r="C864" s="56" t="str">
        <f>_xlfn.TEXTJOIN(" ",TRUE,B864,IF(ISBLANK(J864),"",_xlfn.TEXTSPLIT(J864,";")))</f>
        <v>Lime</v>
      </c>
      <c r="D864" s="56" t="str">
        <f>_xlfn.TEXTJOIN(" ",TRUE,B864,IF(ISBLANK(J864),"",_xlfn.TEXTSPLIT(J864,";")),IF(ISBLANK(H864),"",_xlfn.TEXTSPLIT(H864,";")))</f>
        <v>Lime</v>
      </c>
      <c r="E864" s="56" t="str">
        <f>_xlfn.TEXTJOIN(" ",TRUE,B864,F864,IF(ISBLANK(J864),"",_xlfn.TEXTSPLIT(J864,";")),IF(ISBLANK(G864),"",_xlfn.TEXTSPLIT(G864,";")))</f>
        <v>Lime</v>
      </c>
      <c r="R864" t="str" cm="1">
        <f t="array" ref="R864">IFERROR(INDEX(AOM[AOM], MATCH(1, (AOM[Edge_Value]=ani_diet!D864)*(AOM[Is_Ani_Diet_Ingredient]&lt;&gt;FALSE), 0)), "No Match in AOM")</f>
        <v>AOM_000760</v>
      </c>
      <c r="S864" t="str" cm="1">
        <f t="array" ref="S864">IFERROR(IF(INDEX(AOM[Scientific Name], MATCH(1, (AOM[Edge_Value]=ani_diet!D864)*(AOM[Is_Ani_Diet_Ingredient]&lt;&gt;FALSE), 0))=0, "", INDEX(AOM[Scientific Name], MATCH(1, (AOM[Edge_Value]=ani_diet!D864)*(AOM[Is_Ani_Diet_Ingredient]&lt;&gt;FALSE), 0))), "No Match in AOM")</f>
        <v/>
      </c>
      <c r="T864" t="str" cm="1">
        <f t="array" ref="T864">IF((S864&lt;&gt;"")*(S864&lt;&gt;"No Match in AOM"),IF(J864&lt;&gt;"",_xlfn.TEXTJOIN(";",TRUE,CONCATENATE(_xlfn.TEXTSPLIT(S864,";",TRUE,FALSE)," ",J864)),S864),"")</f>
        <v/>
      </c>
    </row>
    <row r="865" spans="1:21">
      <c r="A865" s="30" t="s">
        <v>23638</v>
      </c>
      <c r="B865" s="55" t="s">
        <v>23637</v>
      </c>
      <c r="C865" s="56" t="str">
        <f>_xlfn.TEXTJOIN(" ",TRUE,B865,IF(ISBLANK(J865),"",_xlfn.TEXTSPLIT(J865,";")))</f>
        <v>Lime</v>
      </c>
      <c r="D865" s="56" t="str">
        <f>_xlfn.TEXTJOIN(" ",TRUE,B865,IF(ISBLANK(J865),"",_xlfn.TEXTSPLIT(J865,";")),IF(ISBLANK(H865),"",_xlfn.TEXTSPLIT(H865,";")))</f>
        <v>Lime</v>
      </c>
      <c r="E865" s="56" t="str">
        <f>_xlfn.TEXTJOIN(" ",TRUE,B865,F865,IF(ISBLANK(J865),"",_xlfn.TEXTSPLIT(J865,";")),IF(ISBLANK(G865),"",_xlfn.TEXTSPLIT(G865,";")))</f>
        <v>Lime Slaked</v>
      </c>
      <c r="F865" s="55" t="s">
        <v>26548</v>
      </c>
      <c r="R865" t="str" cm="1">
        <f t="array" ref="R865">IFERROR(INDEX(AOM[AOM], MATCH(1, (AOM[Edge_Value]=ani_diet!D865)*(AOM[Is_Ani_Diet_Ingredient]&lt;&gt;FALSE), 0)), "No Match in AOM")</f>
        <v>AOM_000760</v>
      </c>
      <c r="S865" t="str" cm="1">
        <f t="array" ref="S865">IFERROR(IF(INDEX(AOM[Scientific Name], MATCH(1, (AOM[Edge_Value]=ani_diet!D865)*(AOM[Is_Ani_Diet_Ingredient]&lt;&gt;FALSE), 0))=0, "", INDEX(AOM[Scientific Name], MATCH(1, (AOM[Edge_Value]=ani_diet!D865)*(AOM[Is_Ani_Diet_Ingredient]&lt;&gt;FALSE), 0))), "No Match in AOM")</f>
        <v/>
      </c>
      <c r="T865" t="str" cm="1">
        <f t="array" ref="T865">IF((S865&lt;&gt;"")*(S865&lt;&gt;"No Match in AOM"),IF(J865&lt;&gt;"",_xlfn.TEXTJOIN(";",TRUE,CONCATENATE(_xlfn.TEXTSPLIT(S865,";",TRUE,FALSE)," ",J865)),S865),"")</f>
        <v/>
      </c>
    </row>
    <row r="866" spans="1:21">
      <c r="A866" s="30" t="s">
        <v>26549</v>
      </c>
      <c r="B866" s="55" t="s">
        <v>5033</v>
      </c>
      <c r="C866" s="56" t="str">
        <f>_xlfn.TEXTJOIN(" ",TRUE,B866,IF(ISBLANK(J866),"",_xlfn.TEXTSPLIT(J866,";")))</f>
        <v>Linseed</v>
      </c>
      <c r="D866" s="56" t="str">
        <f>_xlfn.TEXTJOIN(" ",TRUE,B866,IF(ISBLANK(J866),"",_xlfn.TEXTSPLIT(J866,";")),IF(ISBLANK(H866),"",_xlfn.TEXTSPLIT(H866,";")))</f>
        <v>Linseed</v>
      </c>
      <c r="E866" s="56" t="str">
        <f>_xlfn.TEXTJOIN(" ",TRUE,B866,F866,IF(ISBLANK(J866),"",_xlfn.TEXTSPLIT(J866,";")),IF(ISBLANK(G866),"",_xlfn.TEXTSPLIT(G866,";")))</f>
        <v>Linseed</v>
      </c>
      <c r="R866" t="str" cm="1">
        <f t="array" ref="R866">IFERROR(INDEX(AOM[AOM], MATCH(1, (AOM[Edge_Value]=ani_diet!D866)*(AOM[Is_Ani_Diet_Ingredient]&lt;&gt;FALSE), 0)), "No Match in AOM")</f>
        <v>AOM_001185</v>
      </c>
      <c r="S866" t="str" cm="1">
        <f t="array" ref="S866">IFERROR(IF(INDEX(AOM[Scientific Name], MATCH(1, (AOM[Edge_Value]=ani_diet!D866)*(AOM[Is_Ani_Diet_Ingredient]&lt;&gt;FALSE), 0))=0, "", INDEX(AOM[Scientific Name], MATCH(1, (AOM[Edge_Value]=ani_diet!D866)*(AOM[Is_Ani_Diet_Ingredient]&lt;&gt;FALSE), 0))), "No Match in AOM")</f>
        <v>Cocos nucifera</v>
      </c>
      <c r="T866" t="str" cm="1">
        <f t="array" ref="T866">IF((S866&lt;&gt;"")*(S866&lt;&gt;"No Match in AOM"),IF(J866&lt;&gt;"",_xlfn.TEXTJOIN(";",TRUE,CONCATENATE(_xlfn.TEXTSPLIT(S866,";",TRUE,FALSE)," ",J866)),S866),"")</f>
        <v>Cocos nucifera</v>
      </c>
    </row>
    <row r="867" spans="1:21">
      <c r="A867" s="30" t="s">
        <v>19794</v>
      </c>
      <c r="B867" s="55" t="s">
        <v>5033</v>
      </c>
      <c r="C867" s="56" t="str">
        <f>_xlfn.TEXTJOIN(" ",TRUE,B867,IF(ISBLANK(J867),"",_xlfn.TEXTSPLIT(J867,";")))</f>
        <v>Linseed Cake</v>
      </c>
      <c r="D867" s="56" t="str">
        <f>_xlfn.TEXTJOIN(" ",TRUE,B867,IF(ISBLANK(J867),"",_xlfn.TEXTSPLIT(J867,";")),IF(ISBLANK(H867),"",_xlfn.TEXTSPLIT(H867,";")))</f>
        <v>Linseed Cake</v>
      </c>
      <c r="E867" s="56" t="str">
        <f>_xlfn.TEXTJOIN(" ",TRUE,B867,F867,IF(ISBLANK(J867),"",_xlfn.TEXTSPLIT(J867,";")),IF(ISBLANK(G867),"",_xlfn.TEXTSPLIT(G867,";")))</f>
        <v>Linseed Cake</v>
      </c>
      <c r="J867" s="55" t="s">
        <v>26028</v>
      </c>
      <c r="K867" s="32" t="s">
        <v>324</v>
      </c>
      <c r="L867" s="32" t="s">
        <v>324</v>
      </c>
      <c r="R867" t="str" cm="1">
        <f t="array" ref="R867">IFERROR(INDEX(AOM[AOM], MATCH(1, (AOM[Edge_Value]=ani_diet!D867)*(AOM[Is_Ani_Diet_Ingredient]&lt;&gt;FALSE), 0)), "No Match in AOM")</f>
        <v>AOM_002136</v>
      </c>
      <c r="S867" t="str" cm="1">
        <f t="array" ref="S867">IFERROR(IF(INDEX(AOM[Scientific Name], MATCH(1, (AOM[Edge_Value]=ani_diet!D867)*(AOM[Is_Ani_Diet_Ingredient]&lt;&gt;FALSE), 0))=0, "", INDEX(AOM[Scientific Name], MATCH(1, (AOM[Edge_Value]=ani_diet!D867)*(AOM[Is_Ani_Diet_Ingredient]&lt;&gt;FALSE), 0))), "No Match in AOM")</f>
        <v>Linum usitatissimum</v>
      </c>
      <c r="T867" t="str" cm="1">
        <f t="array" ref="T867">IF((S867&lt;&gt;"")*(S867&lt;&gt;"No Match in AOM"),IF(J867&lt;&gt;"",_xlfn.TEXTJOIN(";",TRUE,CONCATENATE(_xlfn.TEXTSPLIT(S867,";",TRUE,FALSE)," ",J867)),S867),"")</f>
        <v>Linum usitatissimum Cake</v>
      </c>
    </row>
    <row r="868" spans="1:21">
      <c r="A868" s="30" t="s">
        <v>26550</v>
      </c>
      <c r="B868" s="55" t="s">
        <v>5033</v>
      </c>
      <c r="C868" s="56" t="str">
        <f>_xlfn.TEXTJOIN(" ",TRUE,B868,IF(ISBLANK(J868),"",_xlfn.TEXTSPLIT(J868,";")))</f>
        <v>Linseed Cake</v>
      </c>
      <c r="D868" s="56" t="str">
        <f>_xlfn.TEXTJOIN(" ",TRUE,B868,IF(ISBLANK(J868),"",_xlfn.TEXTSPLIT(J868,";")),IF(ISBLANK(H868),"",_xlfn.TEXTSPLIT(H868,";")))</f>
        <v>Linseed Cake Ground</v>
      </c>
      <c r="E868" s="56" t="str">
        <f>_xlfn.TEXTJOIN(" ",TRUE,B868,F868,IF(ISBLANK(J868),"",_xlfn.TEXTSPLIT(J868,";")),IF(ISBLANK(G868),"",_xlfn.TEXTSPLIT(G868,";")))</f>
        <v>Linseed Cake Ground</v>
      </c>
      <c r="G868" s="55" t="s">
        <v>6052</v>
      </c>
      <c r="H868" s="55" t="s">
        <v>6052</v>
      </c>
      <c r="J868" s="55" t="s">
        <v>26028</v>
      </c>
      <c r="K868" s="32" t="s">
        <v>324</v>
      </c>
      <c r="L868" s="32" t="s">
        <v>324</v>
      </c>
      <c r="R868" t="str" cm="1">
        <f t="array" ref="R868">IFERROR(INDEX(AOM[AOM], MATCH(1, (AOM[Edge_Value]=ani_diet!D868)*(AOM[Is_Ani_Diet_Ingredient]&lt;&gt;FALSE), 0)), "No Match in AOM")</f>
        <v>AOM_001301</v>
      </c>
      <c r="S868" t="str" cm="1">
        <f t="array" ref="S868">IFERROR(IF(INDEX(AOM[Scientific Name], MATCH(1, (AOM[Edge_Value]=ani_diet!D868)*(AOM[Is_Ani_Diet_Ingredient]&lt;&gt;FALSE), 0))=0, "", INDEX(AOM[Scientific Name], MATCH(1, (AOM[Edge_Value]=ani_diet!D868)*(AOM[Is_Ani_Diet_Ingredient]&lt;&gt;FALSE), 0))), "No Match in AOM")</f>
        <v>Linum usitatissimum</v>
      </c>
      <c r="T868" t="str" cm="1">
        <f t="array" ref="T868">IF((S868&lt;&gt;"")*(S868&lt;&gt;"No Match in AOM"),IF(J868&lt;&gt;"",_xlfn.TEXTJOIN(";",TRUE,CONCATENATE(_xlfn.TEXTSPLIT(S868,";",TRUE,FALSE)," ",J868)),S868),"")</f>
        <v>Linum usitatissimum Cake</v>
      </c>
    </row>
    <row r="869" spans="1:21">
      <c r="A869" s="30" t="s">
        <v>26551</v>
      </c>
      <c r="B869" s="55" t="s">
        <v>5033</v>
      </c>
      <c r="C869" s="56" t="str">
        <f>_xlfn.TEXTJOIN(" ",TRUE,B869,IF(ISBLANK(J869),"",_xlfn.TEXTSPLIT(J869,";")))</f>
        <v>Linseed</v>
      </c>
      <c r="D869" s="56" t="str">
        <f>_xlfn.TEXTJOIN(" ",TRUE,B869,IF(ISBLANK(J869),"",_xlfn.TEXTSPLIT(J869,";")),IF(ISBLANK(H869),"",_xlfn.TEXTSPLIT(H869,";")))</f>
        <v>Linseed Ground</v>
      </c>
      <c r="E869" s="56" t="str">
        <f>_xlfn.TEXTJOIN(" ",TRUE,B869,F869,IF(ISBLANK(J869),"",_xlfn.TEXTSPLIT(J869,";")),IF(ISBLANK(G869),"",_xlfn.TEXTSPLIT(G869,";")))</f>
        <v>Linseed Ground</v>
      </c>
      <c r="G869" s="55" t="s">
        <v>6052</v>
      </c>
      <c r="H869" s="55" t="s">
        <v>6052</v>
      </c>
      <c r="K869" s="32" t="s">
        <v>324</v>
      </c>
      <c r="L869" s="32" t="s">
        <v>324</v>
      </c>
      <c r="R869" t="str" cm="1">
        <f t="array" ref="R869">IFERROR(INDEX(AOM[AOM], MATCH(1, (AOM[Edge_Value]=ani_diet!D869)*(AOM[Is_Ani_Diet_Ingredient]&lt;&gt;FALSE), 0)), "No Match in AOM")</f>
        <v>AOM_006408</v>
      </c>
      <c r="S869" t="str" cm="1">
        <f t="array" ref="S869">IFERROR(IF(INDEX(AOM[Scientific Name], MATCH(1, (AOM[Edge_Value]=ani_diet!D869)*(AOM[Is_Ani_Diet_Ingredient]&lt;&gt;FALSE), 0))=0, "", INDEX(AOM[Scientific Name], MATCH(1, (AOM[Edge_Value]=ani_diet!D869)*(AOM[Is_Ani_Diet_Ingredient]&lt;&gt;FALSE), 0))), "No Match in AOM")</f>
        <v>Linum usitatissimum</v>
      </c>
      <c r="T869" t="str" cm="1">
        <f t="array" ref="T869">IF((S869&lt;&gt;"")*(S869&lt;&gt;"No Match in AOM"),IF(J869&lt;&gt;"",_xlfn.TEXTJOIN(";",TRUE,CONCATENATE(_xlfn.TEXTSPLIT(S869,";",TRUE,FALSE)," ",J869)),S869),"")</f>
        <v>Linum usitatissimum</v>
      </c>
    </row>
    <row r="870" spans="1:21">
      <c r="A870" s="30" t="s">
        <v>9529</v>
      </c>
      <c r="B870" s="55" t="s">
        <v>9529</v>
      </c>
      <c r="C870" s="56" t="str">
        <f>_xlfn.TEXTJOIN(" ",TRUE,B870,IF(ISBLANK(J870),"",_xlfn.TEXTSPLIT(J870,";")))</f>
        <v>Lippia javanica</v>
      </c>
      <c r="D870" s="56" t="str">
        <f>_xlfn.TEXTJOIN(" ",TRUE,B870,IF(ISBLANK(J870),"",_xlfn.TEXTSPLIT(J870,";")),IF(ISBLANK(H870),"",_xlfn.TEXTSPLIT(H870,";")))</f>
        <v>Lippia javanica</v>
      </c>
      <c r="E870" s="56" t="str">
        <f>_xlfn.TEXTJOIN(" ",TRUE,B870,F870,IF(ISBLANK(J870),"",_xlfn.TEXTSPLIT(J870,";")),IF(ISBLANK(G870),"",_xlfn.TEXTSPLIT(G870,";")))</f>
        <v>Lippia javanica</v>
      </c>
      <c r="R870" t="str" cm="1">
        <f t="array" ref="R870">IFERROR(INDEX(AOM[AOM], MATCH(1, (AOM[Edge_Value]=ani_diet!D870)*(AOM[Is_Ani_Diet_Ingredient]&lt;&gt;FALSE), 0)), "No Match in AOM")</f>
        <v>AOM_001780</v>
      </c>
      <c r="S870" t="str" cm="1">
        <f t="array" ref="S870">IFERROR(IF(INDEX(AOM[Scientific Name], MATCH(1, (AOM[Edge_Value]=ani_diet!D870)*(AOM[Is_Ani_Diet_Ingredient]&lt;&gt;FALSE), 0))=0, "", INDEX(AOM[Scientific Name], MATCH(1, (AOM[Edge_Value]=ani_diet!D870)*(AOM[Is_Ani_Diet_Ingredient]&lt;&gt;FALSE), 0))), "No Match in AOM")</f>
        <v>Lippia javanica</v>
      </c>
      <c r="T870" t="str" cm="1">
        <f t="array" ref="T870">IF((S870&lt;&gt;"")*(S870&lt;&gt;"No Match in AOM"),IF(J870&lt;&gt;"",_xlfn.TEXTJOIN(";",TRUE,CONCATENATE(_xlfn.TEXTSPLIT(S870,";",TRUE,FALSE)," ",J870)),S870),"")</f>
        <v>Lippia javanica</v>
      </c>
    </row>
    <row r="871" spans="1:21">
      <c r="A871" s="30" t="s">
        <v>20664</v>
      </c>
      <c r="B871" s="55" t="s">
        <v>9529</v>
      </c>
      <c r="C871" s="56" t="str">
        <f>_xlfn.TEXTJOIN(" ",TRUE,B871,IF(ISBLANK(J871),"",_xlfn.TEXTSPLIT(J871,";")))</f>
        <v>Lippia javanica Leaves</v>
      </c>
      <c r="D871" s="56" t="str">
        <f>_xlfn.TEXTJOIN(" ",TRUE,B871,IF(ISBLANK(J871),"",_xlfn.TEXTSPLIT(J871,";")),IF(ISBLANK(H871),"",_xlfn.TEXTSPLIT(H871,";")))</f>
        <v>Lippia javanica Leaves</v>
      </c>
      <c r="E871" s="56" t="str">
        <f>_xlfn.TEXTJOIN(" ",TRUE,B871,F871,IF(ISBLANK(J871),"",_xlfn.TEXTSPLIT(J871,";")),IF(ISBLANK(G871),"",_xlfn.TEXTSPLIT(G871,";")))</f>
        <v>Lippia javanica Leaves</v>
      </c>
      <c r="J871" s="55" t="s">
        <v>6187</v>
      </c>
      <c r="R871" t="str" cm="1">
        <f t="array" ref="R871">IFERROR(INDEX(AOM[AOM], MATCH(1, (AOM[Edge_Value]=ani_diet!D871)*(AOM[Is_Ani_Diet_Ingredient]&lt;&gt;FALSE), 0)), "No Match in AOM")</f>
        <v>AOM_001781</v>
      </c>
      <c r="S871" t="str" cm="1">
        <f t="array" ref="S871">IFERROR(IF(INDEX(AOM[Scientific Name], MATCH(1, (AOM[Edge_Value]=ani_diet!D871)*(AOM[Is_Ani_Diet_Ingredient]&lt;&gt;FALSE), 0))=0, "", INDEX(AOM[Scientific Name], MATCH(1, (AOM[Edge_Value]=ani_diet!D871)*(AOM[Is_Ani_Diet_Ingredient]&lt;&gt;FALSE), 0))), "No Match in AOM")</f>
        <v>Lippia javanica</v>
      </c>
      <c r="T871" t="str" cm="1">
        <f t="array" ref="T871">IF((S871&lt;&gt;"")*(S871&lt;&gt;"No Match in AOM"),IF(J871&lt;&gt;"",_xlfn.TEXTJOIN(";",TRUE,CONCATENATE(_xlfn.TEXTSPLIT(S871,";",TRUE,FALSE)," ",J871)),S871),"")</f>
        <v>Lippia javanica Leaves</v>
      </c>
    </row>
    <row r="872" spans="1:21">
      <c r="A872" s="30" t="s">
        <v>26552</v>
      </c>
      <c r="B872" s="55" t="s">
        <v>9529</v>
      </c>
      <c r="C872" s="56" t="str">
        <f>_xlfn.TEXTJOIN(" ",TRUE,B872,IF(ISBLANK(J872),"",_xlfn.TEXTSPLIT(J872,";")))</f>
        <v>Lippia javanica Leaves</v>
      </c>
      <c r="D872" s="56" t="str">
        <f>_xlfn.TEXTJOIN(" ",TRUE,B872,IF(ISBLANK(J872),"",_xlfn.TEXTSPLIT(J872,";")),IF(ISBLANK(H872),"",_xlfn.TEXTSPLIT(H872,";")))</f>
        <v>Lippia javanica Leaves Dried Ground</v>
      </c>
      <c r="E872" s="56" t="str">
        <f>_xlfn.TEXTJOIN(" ",TRUE,B872,F872,IF(ISBLANK(J872),"",_xlfn.TEXTSPLIT(J872,";")),IF(ISBLANK(G872),"",_xlfn.TEXTSPLIT(G872,";")))</f>
        <v>Lippia javanica Leaves Meal Dried(Air) Ground</v>
      </c>
      <c r="G872" s="55" t="s">
        <v>26553</v>
      </c>
      <c r="H872" s="55" t="s">
        <v>25767</v>
      </c>
      <c r="J872" s="55" t="s">
        <v>6187</v>
      </c>
      <c r="R872" t="str" cm="1">
        <f t="array" ref="R872">IFERROR(INDEX(AOM[AOM], MATCH(1, (AOM[Edge_Value]=ani_diet!D872)*(AOM[Is_Ani_Diet_Ingredient]&lt;&gt;FALSE), 0)), "No Match in AOM")</f>
        <v>AOM_001782</v>
      </c>
      <c r="S872" t="str" cm="1">
        <f t="array" ref="S872">IFERROR(IF(INDEX(AOM[Scientific Name], MATCH(1, (AOM[Edge_Value]=ani_diet!D872)*(AOM[Is_Ani_Diet_Ingredient]&lt;&gt;FALSE), 0))=0, "", INDEX(AOM[Scientific Name], MATCH(1, (AOM[Edge_Value]=ani_diet!D872)*(AOM[Is_Ani_Diet_Ingredient]&lt;&gt;FALSE), 0))), "No Match in AOM")</f>
        <v>Lippia javanica</v>
      </c>
      <c r="T872" t="str" cm="1">
        <f t="array" ref="T872">IF((S872&lt;&gt;"")*(S872&lt;&gt;"No Match in AOM"),IF(J872&lt;&gt;"",_xlfn.TEXTJOIN(";",TRUE,CONCATENATE(_xlfn.TEXTSPLIT(S872,";",TRUE,FALSE)," ",J872)),S872),"")</f>
        <v>Lippia javanica Leaves</v>
      </c>
    </row>
    <row r="873" spans="1:21">
      <c r="A873" s="30" t="s">
        <v>26554</v>
      </c>
      <c r="B873" s="55" t="s">
        <v>21193</v>
      </c>
      <c r="C873" s="56" t="str">
        <f>_xlfn.TEXTJOIN(" ",TRUE,B873,IF(ISBLANK(J873),"",_xlfn.TEXTSPLIT(J873,";")))</f>
        <v>Lolium</v>
      </c>
      <c r="D873" s="56" t="str">
        <f>_xlfn.TEXTJOIN(" ",TRUE,B873,IF(ISBLANK(J873),"",_xlfn.TEXTSPLIT(J873,";")),IF(ISBLANK(H873),"",_xlfn.TEXTSPLIT(H873,";")))</f>
        <v>Lolium</v>
      </c>
      <c r="E873" s="56" t="str">
        <f>_xlfn.TEXTJOIN(" ",TRUE,B873,F873,IF(ISBLANK(J873),"",_xlfn.TEXTSPLIT(J873,";")),IF(ISBLANK(G873),"",_xlfn.TEXTSPLIT(G873,";")))</f>
        <v>Lolium</v>
      </c>
      <c r="R873" t="str" cm="1">
        <f t="array" ref="R873">IFERROR(INDEX(AOM[AOM], MATCH(1, (AOM[Edge_Value]=ani_diet!D873)*(AOM[Is_Ani_Diet_Ingredient]&lt;&gt;FALSE), 0)), "No Match in AOM")</f>
        <v>AOM_001475</v>
      </c>
      <c r="S873" t="str" cm="1">
        <f t="array" ref="S873">IFERROR(IF(INDEX(AOM[Scientific Name], MATCH(1, (AOM[Edge_Value]=ani_diet!D873)*(AOM[Is_Ani_Diet_Ingredient]&lt;&gt;FALSE), 0))=0, "", INDEX(AOM[Scientific Name], MATCH(1, (AOM[Edge_Value]=ani_diet!D873)*(AOM[Is_Ani_Diet_Ingredient]&lt;&gt;FALSE), 0))), "No Match in AOM")</f>
        <v>Ryegrass</v>
      </c>
      <c r="T873" t="str" cm="1">
        <f t="array" ref="T873">IF((S873&lt;&gt;"")*(S873&lt;&gt;"No Match in AOM"),IF(J873&lt;&gt;"",_xlfn.TEXTJOIN(";",TRUE,CONCATENATE(_xlfn.TEXTSPLIT(S873,";",TRUE,FALSE)," ",J873)),S873),"")</f>
        <v>Ryegrass</v>
      </c>
    </row>
    <row r="874" spans="1:21">
      <c r="A874" s="30" t="s">
        <v>26555</v>
      </c>
      <c r="B874" s="55" t="s">
        <v>21201</v>
      </c>
      <c r="C874" s="56" t="str">
        <f>_xlfn.TEXTJOIN(" ",TRUE,B874,IF(ISBLANK(J874),"",_xlfn.TEXTSPLIT(J874,";")))</f>
        <v>Lolium multiflorum</v>
      </c>
      <c r="D874" s="56" t="str">
        <f>_xlfn.TEXTJOIN(" ",TRUE,B874,IF(ISBLANK(J874),"",_xlfn.TEXTSPLIT(J874,";")),IF(ISBLANK(H874),"",_xlfn.TEXTSPLIT(H874,";")))</f>
        <v>Lolium multiflorum</v>
      </c>
      <c r="E874" s="56" t="str">
        <f>_xlfn.TEXTJOIN(" ",TRUE,B874,F874,IF(ISBLANK(J874),"",_xlfn.TEXTSPLIT(J874,";")),IF(ISBLANK(G874),"",_xlfn.TEXTSPLIT(G874,";")))</f>
        <v>Lolium multiflorum</v>
      </c>
      <c r="R874" t="str" cm="1">
        <f t="array" ref="R874">IFERROR(INDEX(AOM[AOM], MATCH(1, (AOM[Edge_Value]=ani_diet!D874)*(AOM[Is_Ani_Diet_Ingredient]&lt;&gt;FALSE), 0)), "No Match in AOM")</f>
        <v>AOM_001476</v>
      </c>
      <c r="S874" t="str" cm="1">
        <f t="array" ref="S874">IFERROR(IF(INDEX(AOM[Scientific Name], MATCH(1, (AOM[Edge_Value]=ani_diet!D874)*(AOM[Is_Ani_Diet_Ingredient]&lt;&gt;FALSE), 0))=0, "", INDEX(AOM[Scientific Name], MATCH(1, (AOM[Edge_Value]=ani_diet!D874)*(AOM[Is_Ani_Diet_Ingredient]&lt;&gt;FALSE), 0))), "No Match in AOM")</f>
        <v>Lolium multiflorum</v>
      </c>
      <c r="T874" t="str" cm="1">
        <f t="array" ref="T874">IF((S874&lt;&gt;"")*(S874&lt;&gt;"No Match in AOM"),IF(J874&lt;&gt;"",_xlfn.TEXTJOIN(";",TRUE,CONCATENATE(_xlfn.TEXTSPLIT(S874,";",TRUE,FALSE)," ",J874)),S874),"")</f>
        <v>Lolium multiflorum</v>
      </c>
    </row>
    <row r="875" spans="1:21">
      <c r="A875" s="30" t="s">
        <v>26556</v>
      </c>
      <c r="B875" s="55" t="s">
        <v>26557</v>
      </c>
      <c r="C875" s="56" t="str">
        <f>_xlfn.TEXTJOIN(" ",TRUE,B875,IF(ISBLANK(J875),"",_xlfn.TEXTSPLIT(J875,";")))</f>
        <v>Lolium perenne &amp; Clover</v>
      </c>
      <c r="D875" s="56" t="str">
        <f>_xlfn.TEXTJOIN(" ",TRUE,B875,IF(ISBLANK(J875),"",_xlfn.TEXTSPLIT(J875,";")),IF(ISBLANK(H875),"",_xlfn.TEXTSPLIT(H875,";")))</f>
        <v>Lolium perenne &amp; Clover</v>
      </c>
      <c r="E875" s="56" t="str">
        <f>_xlfn.TEXTJOIN(" ",TRUE,B875,F875,IF(ISBLANK(J875),"",_xlfn.TEXTSPLIT(J875,";")),IF(ISBLANK(G875),"",_xlfn.TEXTSPLIT(G875,";")))</f>
        <v>Lolium perenne &amp; Clover</v>
      </c>
      <c r="R875" t="str" cm="1">
        <f t="array" ref="R875">IFERROR(INDEX(AOM[AOM], MATCH(1, (AOM[Edge_Value]=ani_diet!D875)*(AOM[Is_Ani_Diet_Ingredient]&lt;&gt;FALSE), 0)), "No Match in AOM")</f>
        <v>No Match in AOM</v>
      </c>
      <c r="S875" t="str" cm="1">
        <f t="array" ref="S875">IFERROR(IF(INDEX(AOM[Scientific Name], MATCH(1, (AOM[Edge_Value]=ani_diet!D875)*(AOM[Is_Ani_Diet_Ingredient]&lt;&gt;FALSE), 0))=0, "", INDEX(AOM[Scientific Name], MATCH(1, (AOM[Edge_Value]=ani_diet!D875)*(AOM[Is_Ani_Diet_Ingredient]&lt;&gt;FALSE), 0))), "No Match in AOM")</f>
        <v>No Match in AOM</v>
      </c>
      <c r="T875" t="str" cm="1">
        <f t="array" ref="T875">IF((S875&lt;&gt;"")*(S875&lt;&gt;"No Match in AOM"),IF(J875&lt;&gt;"",_xlfn.TEXTJOIN(";",TRUE,CONCATENATE(_xlfn.TEXTSPLIT(S875,";",TRUE,FALSE)," ",J875)),S875),"")</f>
        <v/>
      </c>
      <c r="U875" t="s">
        <v>26558</v>
      </c>
    </row>
    <row r="876" spans="1:21">
      <c r="A876" s="30" t="s">
        <v>26559</v>
      </c>
      <c r="B876" s="55" t="s">
        <v>22823</v>
      </c>
      <c r="C876" s="56" t="str">
        <f>_xlfn.TEXTJOIN(" ",TRUE,B876,IF(ISBLANK(J876),"",_xlfn.TEXTSPLIT(J876,";")))</f>
        <v>Lotus corniculatus</v>
      </c>
      <c r="D876" s="56" t="str">
        <f>_xlfn.TEXTJOIN(" ",TRUE,B876,IF(ISBLANK(J876),"",_xlfn.TEXTSPLIT(J876,";")),IF(ISBLANK(H876),"",_xlfn.TEXTSPLIT(H876,";")))</f>
        <v>Lotus corniculatus</v>
      </c>
      <c r="E876" s="56" t="str">
        <f>_xlfn.TEXTJOIN(" ",TRUE,B876,F876,IF(ISBLANK(J876),"",_xlfn.TEXTSPLIT(J876,";")),IF(ISBLANK(G876),"",_xlfn.TEXTSPLIT(G876,";")))</f>
        <v>Lotus corniculatus</v>
      </c>
      <c r="R876" t="str" cm="1">
        <f t="array" ref="R876">IFERROR(INDEX(AOM[AOM], MATCH(1, (AOM[Edge_Value]=ani_diet!D876)*(AOM[Is_Ani_Diet_Ingredient]&lt;&gt;FALSE), 0)), "No Match in AOM")</f>
        <v>AOM_001526</v>
      </c>
      <c r="S876" t="str" cm="1">
        <f t="array" ref="S876">IFERROR(IF(INDEX(AOM[Scientific Name], MATCH(1, (AOM[Edge_Value]=ani_diet!D876)*(AOM[Is_Ani_Diet_Ingredient]&lt;&gt;FALSE), 0))=0, "", INDEX(AOM[Scientific Name], MATCH(1, (AOM[Edge_Value]=ani_diet!D876)*(AOM[Is_Ani_Diet_Ingredient]&lt;&gt;FALSE), 0))), "No Match in AOM")</f>
        <v>Lotus corniculatus</v>
      </c>
      <c r="T876" t="str" cm="1">
        <f t="array" ref="T876">IF((S876&lt;&gt;"")*(S876&lt;&gt;"No Match in AOM"),IF(J876&lt;&gt;"",_xlfn.TEXTJOIN(";",TRUE,CONCATENATE(_xlfn.TEXTSPLIT(S876,";",TRUE,FALSE)," ",J876)),S876),"")</f>
        <v>Lotus corniculatus</v>
      </c>
    </row>
    <row r="877" spans="1:21">
      <c r="A877" s="30" t="s">
        <v>26560</v>
      </c>
      <c r="B877" s="55" t="s">
        <v>21205</v>
      </c>
      <c r="C877" s="56" t="str">
        <f>_xlfn.TEXTJOIN(" ",TRUE,B877,IF(ISBLANK(J877),"",_xlfn.TEXTSPLIT(J877,";")))</f>
        <v>Loudetia simplex</v>
      </c>
      <c r="D877" s="56" t="str">
        <f>_xlfn.TEXTJOIN(" ",TRUE,B877,IF(ISBLANK(J877),"",_xlfn.TEXTSPLIT(J877,";")),IF(ISBLANK(H877),"",_xlfn.TEXTSPLIT(H877,";")))</f>
        <v>Loudetia simplex</v>
      </c>
      <c r="E877" s="56" t="str">
        <f>_xlfn.TEXTJOIN(" ",TRUE,B877,F877,IF(ISBLANK(J877),"",_xlfn.TEXTSPLIT(J877,";")),IF(ISBLANK(G877),"",_xlfn.TEXTSPLIT(G877,";")))</f>
        <v>Loudetia simplex</v>
      </c>
      <c r="R877" t="str" cm="1">
        <f t="array" ref="R877">IFERROR(INDEX(AOM[AOM], MATCH(1, (AOM[Edge_Value]=ani_diet!D877)*(AOM[Is_Ani_Diet_Ingredient]&lt;&gt;FALSE), 0)), "No Match in AOM")</f>
        <v>AOM_001477</v>
      </c>
      <c r="S877" t="str" cm="1">
        <f t="array" ref="S877">IFERROR(IF(INDEX(AOM[Scientific Name], MATCH(1, (AOM[Edge_Value]=ani_diet!D877)*(AOM[Is_Ani_Diet_Ingredient]&lt;&gt;FALSE), 0))=0, "", INDEX(AOM[Scientific Name], MATCH(1, (AOM[Edge_Value]=ani_diet!D877)*(AOM[Is_Ani_Diet_Ingredient]&lt;&gt;FALSE), 0))), "No Match in AOM")</f>
        <v>Loudetia simplex</v>
      </c>
      <c r="T877" t="str" cm="1">
        <f t="array" ref="T877">IF((S877&lt;&gt;"")*(S877&lt;&gt;"No Match in AOM"),IF(J877&lt;&gt;"",_xlfn.TEXTJOIN(";",TRUE,CONCATENATE(_xlfn.TEXTSPLIT(S877,";",TRUE,FALSE)," ",J877)),S877),"")</f>
        <v>Loudetia simplex</v>
      </c>
    </row>
    <row r="878" spans="1:21">
      <c r="A878" s="30" t="s">
        <v>21210</v>
      </c>
      <c r="B878" s="55" t="s">
        <v>21210</v>
      </c>
      <c r="C878" s="56" t="str">
        <f>_xlfn.TEXTJOIN(" ",TRUE,B878,IF(ISBLANK(J878),"",_xlfn.TEXTSPLIT(J878,";")))</f>
        <v>Loudetia togoensis</v>
      </c>
      <c r="D878" s="56" t="str">
        <f>_xlfn.TEXTJOIN(" ",TRUE,B878,IF(ISBLANK(J878),"",_xlfn.TEXTSPLIT(J878,";")),IF(ISBLANK(H878),"",_xlfn.TEXTSPLIT(H878,";")))</f>
        <v>Loudetia togoensis</v>
      </c>
      <c r="E878" s="56" t="str">
        <f>_xlfn.TEXTJOIN(" ",TRUE,B878,F878,IF(ISBLANK(J878),"",_xlfn.TEXTSPLIT(J878,";")),IF(ISBLANK(G878),"",_xlfn.TEXTSPLIT(G878,";")))</f>
        <v>Loudetia togoensis</v>
      </c>
      <c r="R878" t="str" cm="1">
        <f t="array" ref="R878">IFERROR(INDEX(AOM[AOM], MATCH(1, (AOM[Edge_Value]=ani_diet!D878)*(AOM[Is_Ani_Diet_Ingredient]&lt;&gt;FALSE), 0)), "No Match in AOM")</f>
        <v>AOM_001478</v>
      </c>
      <c r="S878" t="str" cm="1">
        <f t="array" ref="S878">IFERROR(IF(INDEX(AOM[Scientific Name], MATCH(1, (AOM[Edge_Value]=ani_diet!D878)*(AOM[Is_Ani_Diet_Ingredient]&lt;&gt;FALSE), 0))=0, "", INDEX(AOM[Scientific Name], MATCH(1, (AOM[Edge_Value]=ani_diet!D878)*(AOM[Is_Ani_Diet_Ingredient]&lt;&gt;FALSE), 0))), "No Match in AOM")</f>
        <v>Loudetia togoensis</v>
      </c>
      <c r="T878" t="str" cm="1">
        <f t="array" ref="T878">IF((S878&lt;&gt;"")*(S878&lt;&gt;"No Match in AOM"),IF(J878&lt;&gt;"",_xlfn.TEXTJOIN(";",TRUE,CONCATENATE(_xlfn.TEXTSPLIT(S878,";",TRUE,FALSE)," ",J878)),S878),"")</f>
        <v>Loudetia togoensis</v>
      </c>
    </row>
    <row r="879" spans="1:21">
      <c r="A879" s="30" t="s">
        <v>26561</v>
      </c>
      <c r="B879" s="55" t="s">
        <v>26562</v>
      </c>
      <c r="C879" s="56" t="str">
        <f>_xlfn.TEXTJOIN(" ",TRUE,B879,IF(ISBLANK(J879),"",_xlfn.TEXTSPLIT(J879,";")))</f>
        <v>Lupinus Pasture</v>
      </c>
      <c r="D879" s="56" t="str">
        <f>_xlfn.TEXTJOIN(" ",TRUE,B879,IF(ISBLANK(J879),"",_xlfn.TEXTSPLIT(J879,";")),IF(ISBLANK(H879),"",_xlfn.TEXTSPLIT(H879,";")))</f>
        <v>Lupinus Pasture</v>
      </c>
      <c r="E879" s="56" t="str">
        <f>_xlfn.TEXTJOIN(" ",TRUE,B879,F879,IF(ISBLANK(J879),"",_xlfn.TEXTSPLIT(J879,";")),IF(ISBLANK(G879),"",_xlfn.TEXTSPLIT(G879,";")))</f>
        <v>Lupinus Pasture</v>
      </c>
      <c r="J879" s="55" t="s">
        <v>21273</v>
      </c>
      <c r="R879" t="str" cm="1">
        <f t="array" ref="R879">IFERROR(INDEX(AOM[AOM], MATCH(1, (AOM[Edge_Value]=ani_diet!D879)*(AOM[Is_Ani_Diet_Ingredient]&lt;&gt;FALSE), 0)), "No Match in AOM")</f>
        <v>No Match in AOM</v>
      </c>
      <c r="S879" t="str" cm="1">
        <f t="array" ref="S879">IFERROR(IF(INDEX(AOM[Scientific Name], MATCH(1, (AOM[Edge_Value]=ani_diet!D879)*(AOM[Is_Ani_Diet_Ingredient]&lt;&gt;FALSE), 0))=0, "", INDEX(AOM[Scientific Name], MATCH(1, (AOM[Edge_Value]=ani_diet!D879)*(AOM[Is_Ani_Diet_Ingredient]&lt;&gt;FALSE), 0))), "No Match in AOM")</f>
        <v>No Match in AOM</v>
      </c>
      <c r="T879" t="str" cm="1">
        <f t="array" ref="T879">IF((S879&lt;&gt;"")*(S879&lt;&gt;"No Match in AOM"),IF(J879&lt;&gt;"",_xlfn.TEXTJOIN(";",TRUE,CONCATENATE(_xlfn.TEXTSPLIT(S879,";",TRUE,FALSE)," ",J879)),S879),"")</f>
        <v/>
      </c>
    </row>
    <row r="880" spans="1:21">
      <c r="A880" s="30" t="s">
        <v>26563</v>
      </c>
      <c r="B880" s="55" t="s">
        <v>23497</v>
      </c>
      <c r="C880" s="56" t="str">
        <f>_xlfn.TEXTJOIN(" ",TRUE,B880,IF(ISBLANK(J880),"",_xlfn.TEXTSPLIT(J880,";")))</f>
        <v>Lysine</v>
      </c>
      <c r="D880" s="56" t="str">
        <f>_xlfn.TEXTJOIN(" ",TRUE,B880,IF(ISBLANK(J880),"",_xlfn.TEXTSPLIT(J880,";")),IF(ISBLANK(H880),"",_xlfn.TEXTSPLIT(H880,";")))</f>
        <v>Lysine</v>
      </c>
      <c r="E880" s="56" t="str">
        <f>_xlfn.TEXTJOIN(" ",TRUE,B880,F880,IF(ISBLANK(J880),"",_xlfn.TEXTSPLIT(J880,";")),IF(ISBLANK(G880),"",_xlfn.TEXTSPLIT(G880,";")))</f>
        <v>Lysine</v>
      </c>
      <c r="R880" t="str" cm="1">
        <f t="array" ref="R880">IFERROR(INDEX(AOM[AOM], MATCH(1, (AOM[Edge_Value]=ani_diet!D880)*(AOM[Is_Ani_Diet_Ingredient]&lt;&gt;FALSE), 0)), "No Match in AOM")</f>
        <v>AOM_000739</v>
      </c>
      <c r="S880" t="str" cm="1">
        <f t="array" ref="S880">IFERROR(IF(INDEX(AOM[Scientific Name], MATCH(1, (AOM[Edge_Value]=ani_diet!D880)*(AOM[Is_Ani_Diet_Ingredient]&lt;&gt;FALSE), 0))=0, "", INDEX(AOM[Scientific Name], MATCH(1, (AOM[Edge_Value]=ani_diet!D880)*(AOM[Is_Ani_Diet_Ingredient]&lt;&gt;FALSE), 0))), "No Match in AOM")</f>
        <v/>
      </c>
      <c r="T880" t="str" cm="1">
        <f t="array" ref="T880">IF((S880&lt;&gt;"")*(S880&lt;&gt;"No Match in AOM"),IF(J880&lt;&gt;"",_xlfn.TEXTJOIN(";",TRUE,CONCATENATE(_xlfn.TEXTSPLIT(S880,";",TRUE,FALSE)," ",J880)),S880),"")</f>
        <v/>
      </c>
    </row>
    <row r="881" spans="1:20">
      <c r="A881" s="30" t="s">
        <v>26564</v>
      </c>
      <c r="B881" s="55" t="s">
        <v>23497</v>
      </c>
      <c r="C881" s="56" t="str">
        <f>_xlfn.TEXTJOIN(" ",TRUE,B881,IF(ISBLANK(J881),"",_xlfn.TEXTSPLIT(J881,";")))</f>
        <v>Lysine</v>
      </c>
      <c r="D881" s="56" t="str">
        <f>_xlfn.TEXTJOIN(" ",TRUE,B881,IF(ISBLANK(J881),"",_xlfn.TEXTSPLIT(J881,";")),IF(ISBLANK(H881),"",_xlfn.TEXTSPLIT(H881,";")))</f>
        <v>Lysine</v>
      </c>
      <c r="E881" s="56" t="str">
        <f>_xlfn.TEXTJOIN(" ",TRUE,B881,F881,IF(ISBLANK(J881),"",_xlfn.TEXTSPLIT(J881,";")),IF(ISBLANK(G881),"",_xlfn.TEXTSPLIT(G881,";")))</f>
        <v>Lysine Synthetic</v>
      </c>
      <c r="G881" s="55" t="s">
        <v>26565</v>
      </c>
      <c r="N881" t="s">
        <v>2539</v>
      </c>
      <c r="O881" t="s">
        <v>2510</v>
      </c>
      <c r="P881" t="s">
        <v>2539</v>
      </c>
      <c r="Q881" t="s">
        <v>2510</v>
      </c>
      <c r="R881" t="str" cm="1">
        <f t="array" ref="R881">IFERROR(INDEX(AOM[AOM], MATCH(1, (AOM[Edge_Value]=ani_diet!D881)*(AOM[Is_Ani_Diet_Ingredient]&lt;&gt;FALSE), 0)), "No Match in AOM")</f>
        <v>AOM_000739</v>
      </c>
      <c r="S881" t="str" cm="1">
        <f t="array" ref="S881">IFERROR(IF(INDEX(AOM[Scientific Name], MATCH(1, (AOM[Edge_Value]=ani_diet!D881)*(AOM[Is_Ani_Diet_Ingredient]&lt;&gt;FALSE), 0))=0, "", INDEX(AOM[Scientific Name], MATCH(1, (AOM[Edge_Value]=ani_diet!D881)*(AOM[Is_Ani_Diet_Ingredient]&lt;&gt;FALSE), 0))), "No Match in AOM")</f>
        <v/>
      </c>
      <c r="T881" t="str" cm="1">
        <f t="array" ref="T881">IF((S881&lt;&gt;"")*(S881&lt;&gt;"No Match in AOM"),IF(J881&lt;&gt;"",_xlfn.TEXTJOIN(";",TRUE,CONCATENATE(_xlfn.TEXTSPLIT(S881,";",TRUE,FALSE)," ",J881)),S881),"")</f>
        <v/>
      </c>
    </row>
    <row r="882" spans="1:20">
      <c r="A882" s="30" t="s">
        <v>26566</v>
      </c>
      <c r="B882" s="55" t="s">
        <v>23501</v>
      </c>
      <c r="C882" s="56" t="str">
        <f>_xlfn.TEXTJOIN(" ",TRUE,B882,IF(ISBLANK(J882),"",_xlfn.TEXTSPLIT(J882,";")))</f>
        <v>Lysine - HCl</v>
      </c>
      <c r="D882" s="56" t="str">
        <f>_xlfn.TEXTJOIN(" ",TRUE,B882,IF(ISBLANK(J882),"",_xlfn.TEXTSPLIT(J882,";")),IF(ISBLANK(H882),"",_xlfn.TEXTSPLIT(H882,";")))</f>
        <v>Lysine - HCl</v>
      </c>
      <c r="E882" s="56" t="str">
        <f>_xlfn.TEXTJOIN(" ",TRUE,B882,F882,IF(ISBLANK(J882),"",_xlfn.TEXTSPLIT(J882,";")),IF(ISBLANK(G882),"",_xlfn.TEXTSPLIT(G882,";")))</f>
        <v>Lysine - HCl</v>
      </c>
      <c r="R882" t="str" cm="1">
        <f t="array" ref="R882">IFERROR(INDEX(AOM[AOM], MATCH(1, (AOM[Edge_Value]=ani_diet!D882)*(AOM[Is_Ani_Diet_Ingredient]&lt;&gt;FALSE), 0)), "No Match in AOM")</f>
        <v>AOM_000740</v>
      </c>
      <c r="S882" t="str" cm="1">
        <f t="array" ref="S882">IFERROR(IF(INDEX(AOM[Scientific Name], MATCH(1, (AOM[Edge_Value]=ani_diet!D882)*(AOM[Is_Ani_Diet_Ingredient]&lt;&gt;FALSE), 0))=0, "", INDEX(AOM[Scientific Name], MATCH(1, (AOM[Edge_Value]=ani_diet!D882)*(AOM[Is_Ani_Diet_Ingredient]&lt;&gt;FALSE), 0))), "No Match in AOM")</f>
        <v/>
      </c>
      <c r="T882" t="str" cm="1">
        <f t="array" ref="T882">IF((S882&lt;&gt;"")*(S882&lt;&gt;"No Match in AOM"),IF(J882&lt;&gt;"",_xlfn.TEXTJOIN(";",TRUE,CONCATENATE(_xlfn.TEXTSPLIT(S882,";",TRUE,FALSE)," ",J882)),S882),"")</f>
        <v/>
      </c>
    </row>
    <row r="883" spans="1:20">
      <c r="A883" s="30" t="s">
        <v>26567</v>
      </c>
      <c r="B883" s="55" t="s">
        <v>4948</v>
      </c>
      <c r="C883" s="56" t="str">
        <f>_xlfn.TEXTJOIN(" ",TRUE,B883,IF(ISBLANK(J883),"",_xlfn.TEXTSPLIT(J883,";")))</f>
        <v>Macadamia Cake</v>
      </c>
      <c r="D883" s="56" t="str">
        <f>_xlfn.TEXTJOIN(" ",TRUE,B883,IF(ISBLANK(J883),"",_xlfn.TEXTSPLIT(J883,";")),IF(ISBLANK(H883),"",_xlfn.TEXTSPLIT(H883,";")))</f>
        <v>Macadamia Cake</v>
      </c>
      <c r="E883" s="56" t="str">
        <f>_xlfn.TEXTJOIN(" ",TRUE,B883,F883,IF(ISBLANK(J883),"",_xlfn.TEXTSPLIT(J883,";")),IF(ISBLANK(G883),"",_xlfn.TEXTSPLIT(G883,";")))</f>
        <v>Macadamia Cake</v>
      </c>
      <c r="J883" s="55" t="s">
        <v>26028</v>
      </c>
      <c r="K883" s="32" t="s">
        <v>324</v>
      </c>
      <c r="L883" s="32" t="s">
        <v>324</v>
      </c>
      <c r="R883" t="str" cm="1">
        <f t="array" ref="R883">IFERROR(INDEX(AOM[AOM], MATCH(1, (AOM[Edge_Value]=ani_diet!D883)*(AOM[Is_Ani_Diet_Ingredient]&lt;&gt;FALSE), 0)), "No Match in AOM")</f>
        <v>AOM_001303</v>
      </c>
      <c r="S883" t="str" cm="1">
        <f t="array" ref="S883">IFERROR(IF(INDEX(AOM[Scientific Name], MATCH(1, (AOM[Edge_Value]=ani_diet!D883)*(AOM[Is_Ani_Diet_Ingredient]&lt;&gt;FALSE), 0))=0, "", INDEX(AOM[Scientific Name], MATCH(1, (AOM[Edge_Value]=ani_diet!D883)*(AOM[Is_Ani_Diet_Ingredient]&lt;&gt;FALSE), 0))), "No Match in AOM")</f>
        <v>Macadamia integrifolia</v>
      </c>
      <c r="T883" t="str" cm="1">
        <f t="array" ref="T883">IF((S883&lt;&gt;"")*(S883&lt;&gt;"No Match in AOM"),IF(J883&lt;&gt;"",_xlfn.TEXTJOIN(";",TRUE,CONCATENATE(_xlfn.TEXTSPLIT(S883,";",TRUE,FALSE)," ",J883)),S883),"")</f>
        <v>Macadamia integrifolia Cake</v>
      </c>
    </row>
    <row r="884" spans="1:20">
      <c r="A884" s="30" t="s">
        <v>26568</v>
      </c>
      <c r="B884" s="55" t="s">
        <v>22829</v>
      </c>
      <c r="C884" s="56" t="str">
        <f>_xlfn.TEXTJOIN(" ",TRUE,B884,IF(ISBLANK(J884),"",_xlfn.TEXTSPLIT(J884,";")))</f>
        <v>Macroptilium atropurpureum</v>
      </c>
      <c r="D884" s="56" t="str">
        <f>_xlfn.TEXTJOIN(" ",TRUE,B884,IF(ISBLANK(J884),"",_xlfn.TEXTSPLIT(J884,";")),IF(ISBLANK(H884),"",_xlfn.TEXTSPLIT(H884,";")))</f>
        <v>Macroptilium atropurpureum</v>
      </c>
      <c r="E884" s="56" t="str">
        <f>_xlfn.TEXTJOIN(" ",TRUE,B884,F884,IF(ISBLANK(J884),"",_xlfn.TEXTSPLIT(J884,";")),IF(ISBLANK(G884),"",_xlfn.TEXTSPLIT(G884,";")))</f>
        <v>Macroptilium atropurpureum</v>
      </c>
      <c r="N884" t="s">
        <v>2548</v>
      </c>
      <c r="O884" t="s">
        <v>2519</v>
      </c>
      <c r="P884" t="s">
        <v>2548</v>
      </c>
      <c r="Q884" t="s">
        <v>2519</v>
      </c>
      <c r="R884" t="str" cm="1">
        <f t="array" ref="R884">IFERROR(INDEX(AOM[AOM], MATCH(1, (AOM[Edge_Value]=ani_diet!D884)*(AOM[Is_Ani_Diet_Ingredient]&lt;&gt;FALSE), 0)), "No Match in AOM")</f>
        <v>AOM_001221</v>
      </c>
      <c r="S884" t="str" cm="1">
        <f t="array" ref="S884">IFERROR(IF(INDEX(AOM[Scientific Name], MATCH(1, (AOM[Edge_Value]=ani_diet!D884)*(AOM[Is_Ani_Diet_Ingredient]&lt;&gt;FALSE), 0))=0, "", INDEX(AOM[Scientific Name], MATCH(1, (AOM[Edge_Value]=ani_diet!D884)*(AOM[Is_Ani_Diet_Ingredient]&lt;&gt;FALSE), 0))), "No Match in AOM")</f>
        <v>Macroptilium atropurpureum</v>
      </c>
      <c r="T884" t="str" cm="1">
        <f t="array" ref="T884">IF((S884&lt;&gt;"")*(S884&lt;&gt;"No Match in AOM"),IF(J884&lt;&gt;"",_xlfn.TEXTJOIN(";",TRUE,CONCATENATE(_xlfn.TEXTSPLIT(S884,";",TRUE,FALSE)," ",J884)),S884),"")</f>
        <v>Macroptilium atropurpureum</v>
      </c>
    </row>
    <row r="885" spans="1:20">
      <c r="A885" s="30" t="s">
        <v>26569</v>
      </c>
      <c r="B885" s="55" t="s">
        <v>22829</v>
      </c>
      <c r="C885" s="56" t="str">
        <f>_xlfn.TEXTJOIN(" ",TRUE,B885,IF(ISBLANK(J885),"",_xlfn.TEXTSPLIT(J885,";")))</f>
        <v>Macroptilium atropurpureum</v>
      </c>
      <c r="D885" s="56" t="str">
        <f>_xlfn.TEXTJOIN(" ",TRUE,B885,IF(ISBLANK(J885),"",_xlfn.TEXTSPLIT(J885,";")),IF(ISBLANK(H885),"",_xlfn.TEXTSPLIT(H885,";")))</f>
        <v>Macroptilium atropurpureum Dried</v>
      </c>
      <c r="E885" s="56" t="str">
        <f>_xlfn.TEXTJOIN(" ",TRUE,B885,F885,IF(ISBLANK(J885),"",_xlfn.TEXTSPLIT(J885,";")),IF(ISBLANK(G885),"",_xlfn.TEXTSPLIT(G885,";")))</f>
        <v>Macroptilium atropurpureum Dried</v>
      </c>
      <c r="G885" s="55" t="s">
        <v>17480</v>
      </c>
      <c r="H885" s="55" t="s">
        <v>17480</v>
      </c>
      <c r="R885" t="str" cm="1">
        <f t="array" ref="R885">IFERROR(INDEX(AOM[AOM], MATCH(1, (AOM[Edge_Value]=ani_diet!D885)*(AOM[Is_Ani_Diet_Ingredient]&lt;&gt;FALSE), 0)), "No Match in AOM")</f>
        <v>AOM_001991</v>
      </c>
      <c r="S885" t="str" cm="1">
        <f t="array" ref="S885">IFERROR(IF(INDEX(AOM[Scientific Name], MATCH(1, (AOM[Edge_Value]=ani_diet!D885)*(AOM[Is_Ani_Diet_Ingredient]&lt;&gt;FALSE), 0))=0, "", INDEX(AOM[Scientific Name], MATCH(1, (AOM[Edge_Value]=ani_diet!D885)*(AOM[Is_Ani_Diet_Ingredient]&lt;&gt;FALSE), 0))), "No Match in AOM")</f>
        <v>Macroptilium atropurpureum</v>
      </c>
      <c r="T885" t="str" cm="1">
        <f t="array" ref="T885">IF((S885&lt;&gt;"")*(S885&lt;&gt;"No Match in AOM"),IF(J885&lt;&gt;"",_xlfn.TEXTJOIN(";",TRUE,CONCATENATE(_xlfn.TEXTSPLIT(S885,";",TRUE,FALSE)," ",J885)),S885),"")</f>
        <v>Macroptilium atropurpureum</v>
      </c>
    </row>
    <row r="886" spans="1:20">
      <c r="A886" s="30" t="s">
        <v>26570</v>
      </c>
      <c r="B886" s="55" t="s">
        <v>22829</v>
      </c>
      <c r="C886" s="56" t="str">
        <f>_xlfn.TEXTJOIN(" ",TRUE,B886,IF(ISBLANK(J886),"",_xlfn.TEXTSPLIT(J886,";")))</f>
        <v>Macroptilium atropurpureum</v>
      </c>
      <c r="D886" s="56" t="str">
        <f>_xlfn.TEXTJOIN(" ",TRUE,B886,IF(ISBLANK(J886),"",_xlfn.TEXTSPLIT(J886,";")),IF(ISBLANK(H886),"",_xlfn.TEXTSPLIT(H886,";")))</f>
        <v>Macroptilium atropurpureum Dried Ground</v>
      </c>
      <c r="E886" s="56" t="str">
        <f>_xlfn.TEXTJOIN(" ",TRUE,B886,F886,IF(ISBLANK(J886),"",_xlfn.TEXTSPLIT(J886,";")),IF(ISBLANK(G886),"",_xlfn.TEXTSPLIT(G886,";")))</f>
        <v>Macroptilium atropurpureum Dried(Air) Ground(hammer)</v>
      </c>
      <c r="G886" s="55" t="s">
        <v>26529</v>
      </c>
      <c r="H886" s="55" t="s">
        <v>25767</v>
      </c>
      <c r="R886" t="str" cm="1">
        <f t="array" ref="R886">IFERROR(INDEX(AOM[AOM], MATCH(1, (AOM[Edge_Value]=ani_diet!D886)*(AOM[Is_Ani_Diet_Ingredient]&lt;&gt;FALSE), 0)), "No Match in AOM")</f>
        <v>AOM_001734</v>
      </c>
      <c r="S886" t="str" cm="1">
        <f t="array" ref="S886">IFERROR(IF(INDEX(AOM[Scientific Name], MATCH(1, (AOM[Edge_Value]=ani_diet!D886)*(AOM[Is_Ani_Diet_Ingredient]&lt;&gt;FALSE), 0))=0, "", INDEX(AOM[Scientific Name], MATCH(1, (AOM[Edge_Value]=ani_diet!D886)*(AOM[Is_Ani_Diet_Ingredient]&lt;&gt;FALSE), 0))), "No Match in AOM")</f>
        <v>Macroptilium atropurpureum</v>
      </c>
      <c r="T886" t="str" cm="1">
        <f t="array" ref="T886">IF((S886&lt;&gt;"")*(S886&lt;&gt;"No Match in AOM"),IF(J886&lt;&gt;"",_xlfn.TEXTJOIN(";",TRUE,CONCATENATE(_xlfn.TEXTSPLIT(S886,";",TRUE,FALSE)," ",J886)),S886),"")</f>
        <v>Macroptilium atropurpureum</v>
      </c>
    </row>
    <row r="887" spans="1:20">
      <c r="A887" s="30" t="s">
        <v>26571</v>
      </c>
      <c r="B887" s="55" t="s">
        <v>22829</v>
      </c>
      <c r="C887" s="56" t="str">
        <f>_xlfn.TEXTJOIN(" ",TRUE,B887,IF(ISBLANK(J887),"",_xlfn.TEXTSPLIT(J887,";")))</f>
        <v>Macroptilium atropurpureum Leaves</v>
      </c>
      <c r="D887" s="56" t="str">
        <f>_xlfn.TEXTJOIN(" ",TRUE,B887,IF(ISBLANK(J887),"",_xlfn.TEXTSPLIT(J887,";")),IF(ISBLANK(H887),"",_xlfn.TEXTSPLIT(H887,";")))</f>
        <v>Macroptilium atropurpureum Leaves Dried Ensiled</v>
      </c>
      <c r="E887" s="56" t="str">
        <f>_xlfn.TEXTJOIN(" ",TRUE,B887,F887,IF(ISBLANK(J887),"",_xlfn.TEXTSPLIT(J887,";")),IF(ISBLANK(G887),"",_xlfn.TEXTSPLIT(G887,";")))</f>
        <v>Macroptilium atropurpureum Leaves Dried Ensiled</v>
      </c>
      <c r="G887" s="55" t="s">
        <v>25762</v>
      </c>
      <c r="H887" s="55" t="s">
        <v>25762</v>
      </c>
      <c r="J887" s="55" t="s">
        <v>6187</v>
      </c>
      <c r="R887" t="str" cm="1">
        <f t="array" ref="R887">IFERROR(INDEX(AOM[AOM], MATCH(1, (AOM[Edge_Value]=ani_diet!D887)*(AOM[Is_Ani_Diet_Ingredient]&lt;&gt;FALSE), 0)), "No Match in AOM")</f>
        <v>AOM_001990</v>
      </c>
      <c r="S887" t="str" cm="1">
        <f t="array" ref="S887">IFERROR(IF(INDEX(AOM[Scientific Name], MATCH(1, (AOM[Edge_Value]=ani_diet!D887)*(AOM[Is_Ani_Diet_Ingredient]&lt;&gt;FALSE), 0))=0, "", INDEX(AOM[Scientific Name], MATCH(1, (AOM[Edge_Value]=ani_diet!D887)*(AOM[Is_Ani_Diet_Ingredient]&lt;&gt;FALSE), 0))), "No Match in AOM")</f>
        <v>Macroptilium atropurpureum</v>
      </c>
      <c r="T887" t="str" cm="1">
        <f t="array" ref="T887">IF((S887&lt;&gt;"")*(S887&lt;&gt;"No Match in AOM"),IF(J887&lt;&gt;"",_xlfn.TEXTJOIN(";",TRUE,CONCATENATE(_xlfn.TEXTSPLIT(S887,";",TRUE,FALSE)," ",J887)),S887),"")</f>
        <v>Macroptilium atropurpureum Leaves</v>
      </c>
    </row>
    <row r="888" spans="1:20">
      <c r="A888" s="30" t="s">
        <v>22847</v>
      </c>
      <c r="B888" s="55" t="s">
        <v>22847</v>
      </c>
      <c r="C888" s="56" t="str">
        <f>_xlfn.TEXTJOIN(" ",TRUE,B888,IF(ISBLANK(J888),"",_xlfn.TEXTSPLIT(J888,";")))</f>
        <v>Macrotyloma axillare</v>
      </c>
      <c r="D888" s="56" t="str">
        <f>_xlfn.TEXTJOIN(" ",TRUE,B888,IF(ISBLANK(J888),"",_xlfn.TEXTSPLIT(J888,";")),IF(ISBLANK(H888),"",_xlfn.TEXTSPLIT(H888,";")))</f>
        <v>Macrotyloma axillare</v>
      </c>
      <c r="E888" s="56" t="str">
        <f>_xlfn.TEXTJOIN(" ",TRUE,B888,F888,IF(ISBLANK(J888),"",_xlfn.TEXTSPLIT(J888,";")),IF(ISBLANK(G888),"",_xlfn.TEXTSPLIT(G888,";")))</f>
        <v>Macrotyloma axillare</v>
      </c>
      <c r="R888" t="str" cm="1">
        <f t="array" ref="R888">IFERROR(INDEX(AOM[AOM], MATCH(1, (AOM[Edge_Value]=ani_diet!D888)*(AOM[Is_Ani_Diet_Ingredient]&lt;&gt;FALSE), 0)), "No Match in AOM")</f>
        <v>AOM_001222</v>
      </c>
      <c r="S888" t="str" cm="1">
        <f t="array" ref="S888">IFERROR(IF(INDEX(AOM[Scientific Name], MATCH(1, (AOM[Edge_Value]=ani_diet!D888)*(AOM[Is_Ani_Diet_Ingredient]&lt;&gt;FALSE), 0))=0, "", INDEX(AOM[Scientific Name], MATCH(1, (AOM[Edge_Value]=ani_diet!D888)*(AOM[Is_Ani_Diet_Ingredient]&lt;&gt;FALSE), 0))), "No Match in AOM")</f>
        <v>Macrotyloma axillare</v>
      </c>
      <c r="T888" t="str" cm="1">
        <f t="array" ref="T888">IF((S888&lt;&gt;"")*(S888&lt;&gt;"No Match in AOM"),IF(J888&lt;&gt;"",_xlfn.TEXTJOIN(";",TRUE,CONCATENATE(_xlfn.TEXTSPLIT(S888,";",TRUE,FALSE)," ",J888)),S888),"")</f>
        <v>Macrotyloma axillare</v>
      </c>
    </row>
    <row r="889" spans="1:20">
      <c r="A889" s="30" t="s">
        <v>26572</v>
      </c>
      <c r="B889" s="55" t="s">
        <v>22847</v>
      </c>
      <c r="C889" s="56" t="str">
        <f>_xlfn.TEXTJOIN(" ",TRUE,B889,IF(ISBLANK(J889),"",_xlfn.TEXTSPLIT(J889,";")))</f>
        <v>Macrotyloma axillare</v>
      </c>
      <c r="D889" s="56" t="str">
        <f>_xlfn.TEXTJOIN(" ",TRUE,B889,IF(ISBLANK(J889),"",_xlfn.TEXTSPLIT(J889,";")),IF(ISBLANK(H889),"",_xlfn.TEXTSPLIT(H889,";")))</f>
        <v>Macrotyloma axillare Dried</v>
      </c>
      <c r="E889" s="56" t="str">
        <f>_xlfn.TEXTJOIN(" ",TRUE,B889,F889,IF(ISBLANK(J889),"",_xlfn.TEXTSPLIT(J889,";")),IF(ISBLANK(G889),"",_xlfn.TEXTSPLIT(G889,";")))</f>
        <v>Macrotyloma axillare Hay</v>
      </c>
      <c r="G889" s="55" t="s">
        <v>17482</v>
      </c>
      <c r="H889" s="55" t="s">
        <v>17480</v>
      </c>
      <c r="L889" s="32" t="s">
        <v>324</v>
      </c>
      <c r="R889" t="str" cm="1">
        <f t="array" ref="R889">IFERROR(INDEX(AOM[AOM], MATCH(1, (AOM[Edge_Value]=ani_diet!D889)*(AOM[Is_Ani_Diet_Ingredient]&lt;&gt;FALSE), 0)), "No Match in AOM")</f>
        <v>AOM_001735</v>
      </c>
      <c r="S889" t="str" cm="1">
        <f t="array" ref="S889">IFERROR(IF(INDEX(AOM[Scientific Name], MATCH(1, (AOM[Edge_Value]=ani_diet!D889)*(AOM[Is_Ani_Diet_Ingredient]&lt;&gt;FALSE), 0))=0, "", INDEX(AOM[Scientific Name], MATCH(1, (AOM[Edge_Value]=ani_diet!D889)*(AOM[Is_Ani_Diet_Ingredient]&lt;&gt;FALSE), 0))), "No Match in AOM")</f>
        <v>Macrotyloma axillare</v>
      </c>
      <c r="T889" t="str" cm="1">
        <f t="array" ref="T889">IF((S889&lt;&gt;"")*(S889&lt;&gt;"No Match in AOM"),IF(J889&lt;&gt;"",_xlfn.TEXTJOIN(";",TRUE,CONCATENATE(_xlfn.TEXTSPLIT(S889,";",TRUE,FALSE)," ",J889)),S889),"")</f>
        <v>Macrotyloma axillare</v>
      </c>
    </row>
    <row r="890" spans="1:20">
      <c r="A890" s="30" t="s">
        <v>26573</v>
      </c>
      <c r="B890" s="55" t="s">
        <v>22847</v>
      </c>
      <c r="C890" s="56" t="str">
        <f>_xlfn.TEXTJOIN(" ",TRUE,B890,IF(ISBLANK(J890),"",_xlfn.TEXTSPLIT(J890,";")))</f>
        <v>Macrotyloma axillare</v>
      </c>
      <c r="D890" s="56" t="str">
        <f>_xlfn.TEXTJOIN(" ",TRUE,B890,IF(ISBLANK(J890),"",_xlfn.TEXTSPLIT(J890,";")),IF(ISBLANK(H890),"",_xlfn.TEXTSPLIT(H890,";")))</f>
        <v>Macrotyloma axillare Dried</v>
      </c>
      <c r="E890" s="56" t="str">
        <f>_xlfn.TEXTJOIN(" ",TRUE,B890,F890,IF(ISBLANK(J890),"",_xlfn.TEXTSPLIT(J890,";")),IF(ISBLANK(G890),"",_xlfn.TEXTSPLIT(G890,";")))</f>
        <v>Macrotyloma axillare Hay Chopped</v>
      </c>
      <c r="G890" s="55" t="s">
        <v>25844</v>
      </c>
      <c r="H890" s="55" t="s">
        <v>17480</v>
      </c>
      <c r="I890" s="55" t="s">
        <v>6195</v>
      </c>
      <c r="R890" t="str" cm="1">
        <f t="array" ref="R890">IFERROR(INDEX(AOM[AOM], MATCH(1, (AOM[Edge_Value]=ani_diet!D890)*(AOM[Is_Ani_Diet_Ingredient]&lt;&gt;FALSE), 0)), "No Match in AOM")</f>
        <v>AOM_001735</v>
      </c>
      <c r="S890" t="str" cm="1">
        <f t="array" ref="S890">IFERROR(IF(INDEX(AOM[Scientific Name], MATCH(1, (AOM[Edge_Value]=ani_diet!D890)*(AOM[Is_Ani_Diet_Ingredient]&lt;&gt;FALSE), 0))=0, "", INDEX(AOM[Scientific Name], MATCH(1, (AOM[Edge_Value]=ani_diet!D890)*(AOM[Is_Ani_Diet_Ingredient]&lt;&gt;FALSE), 0))), "No Match in AOM")</f>
        <v>Macrotyloma axillare</v>
      </c>
      <c r="T890" t="str" cm="1">
        <f t="array" ref="T890">IF((S890&lt;&gt;"")*(S890&lt;&gt;"No Match in AOM"),IF(J890&lt;&gt;"",_xlfn.TEXTJOIN(";",TRUE,CONCATENATE(_xlfn.TEXTSPLIT(S890,";",TRUE,FALSE)," ",J890)),S890),"")</f>
        <v>Macrotyloma axillare</v>
      </c>
    </row>
    <row r="891" spans="1:20">
      <c r="A891" s="30" t="s">
        <v>26574</v>
      </c>
      <c r="B891" s="55" t="s">
        <v>8192</v>
      </c>
      <c r="C891" s="56" t="str">
        <f>_xlfn.TEXTJOIN(" ",TRUE,B891,IF(ISBLANK(J891),"",_xlfn.TEXTSPLIT(J891,";")))</f>
        <v>Magnesium Oxide</v>
      </c>
      <c r="D891" s="56" t="str">
        <f>_xlfn.TEXTJOIN(" ",TRUE,B891,IF(ISBLANK(J891),"",_xlfn.TEXTSPLIT(J891,";")),IF(ISBLANK(H891),"",_xlfn.TEXTSPLIT(H891,";")))</f>
        <v>Magnesium Oxide</v>
      </c>
      <c r="E891" s="56" t="str">
        <f>_xlfn.TEXTJOIN(" ",TRUE,B891,F891,IF(ISBLANK(J891),"",_xlfn.TEXTSPLIT(J891,";")),IF(ISBLANK(G891),"",_xlfn.TEXTSPLIT(G891,";")))</f>
        <v>Magnesium Oxide</v>
      </c>
      <c r="R891" t="str" cm="1">
        <f t="array" ref="R891">IFERROR(INDEX(AOM[AOM], MATCH(1, (AOM[Edge_Value]=ani_diet!D891)*(AOM[Is_Ani_Diet_Ingredient]&lt;&gt;FALSE), 0)), "No Match in AOM")</f>
        <v>AOM_001378</v>
      </c>
      <c r="S891" t="str" cm="1">
        <f t="array" ref="S891">IFERROR(IF(INDEX(AOM[Scientific Name], MATCH(1, (AOM[Edge_Value]=ani_diet!D891)*(AOM[Is_Ani_Diet_Ingredient]&lt;&gt;FALSE), 0))=0, "", INDEX(AOM[Scientific Name], MATCH(1, (AOM[Edge_Value]=ani_diet!D891)*(AOM[Is_Ani_Diet_Ingredient]&lt;&gt;FALSE), 0))), "No Match in AOM")</f>
        <v/>
      </c>
      <c r="T891" t="str" cm="1">
        <f t="array" ref="T891">IF((S891&lt;&gt;"")*(S891&lt;&gt;"No Match in AOM"),IF(J891&lt;&gt;"",_xlfn.TEXTJOIN(";",TRUE,CONCATENATE(_xlfn.TEXTSPLIT(S891,";",TRUE,FALSE)," ",J891)),S891),"")</f>
        <v/>
      </c>
    </row>
    <row r="892" spans="1:20">
      <c r="A892" s="30" t="s">
        <v>23647</v>
      </c>
      <c r="B892" s="55" t="s">
        <v>23647</v>
      </c>
      <c r="C892" s="56" t="str">
        <f>_xlfn.TEXTJOIN(" ",TRUE,B892,IF(ISBLANK(J892),"",_xlfn.TEXTSPLIT(J892,";")))</f>
        <v>Magnesium Sulfate</v>
      </c>
      <c r="D892" s="56" t="str">
        <f>_xlfn.TEXTJOIN(" ",TRUE,B892,IF(ISBLANK(J892),"",_xlfn.TEXTSPLIT(J892,";")),IF(ISBLANK(H892),"",_xlfn.TEXTSPLIT(H892,";")))</f>
        <v>Magnesium Sulfate</v>
      </c>
      <c r="E892" s="56" t="str">
        <f>_xlfn.TEXTJOIN(" ",TRUE,B892,F892,IF(ISBLANK(J892),"",_xlfn.TEXTSPLIT(J892,";")),IF(ISBLANK(G892),"",_xlfn.TEXTSPLIT(G892,";")))</f>
        <v>Magnesium Sulfate</v>
      </c>
      <c r="R892" t="str" cm="1">
        <f t="array" ref="R892">IFERROR(INDEX(AOM[AOM], MATCH(1, (AOM[Edge_Value]=ani_diet!D892)*(AOM[Is_Ani_Diet_Ingredient]&lt;&gt;FALSE), 0)), "No Match in AOM")</f>
        <v>AOM_006125</v>
      </c>
      <c r="S892" t="str" cm="1">
        <f t="array" ref="S892">IFERROR(IF(INDEX(AOM[Scientific Name], MATCH(1, (AOM[Edge_Value]=ani_diet!D892)*(AOM[Is_Ani_Diet_Ingredient]&lt;&gt;FALSE), 0))=0, "", INDEX(AOM[Scientific Name], MATCH(1, (AOM[Edge_Value]=ani_diet!D892)*(AOM[Is_Ani_Diet_Ingredient]&lt;&gt;FALSE), 0))), "No Match in AOM")</f>
        <v/>
      </c>
      <c r="T892" t="str" cm="1">
        <f t="array" ref="T892">IF((S892&lt;&gt;"")*(S892&lt;&gt;"No Match in AOM"),IF(J892&lt;&gt;"",_xlfn.TEXTJOIN(";",TRUE,CONCATENATE(_xlfn.TEXTSPLIT(S892,";",TRUE,FALSE)," ",J892)),S892),"")</f>
        <v/>
      </c>
    </row>
    <row r="893" spans="1:20">
      <c r="A893" s="30" t="s">
        <v>26575</v>
      </c>
      <c r="B893" s="55" t="s">
        <v>3680</v>
      </c>
      <c r="C893" s="56" t="str">
        <f>_xlfn.TEXTJOIN(" ",TRUE,B893,IF(ISBLANK(J893),"",_xlfn.TEXTSPLIT(J893,";")))</f>
        <v>Maize</v>
      </c>
      <c r="D893" s="56" t="str">
        <f>_xlfn.TEXTJOIN(" ",TRUE,B893,IF(ISBLANK(J893),"",_xlfn.TEXTSPLIT(J893,";")),IF(ISBLANK(H893),"",_xlfn.TEXTSPLIT(H893,";")))</f>
        <v>Maize</v>
      </c>
      <c r="E893" s="56" t="str">
        <f>_xlfn.TEXTJOIN(" ",TRUE,B893,F893,IF(ISBLANK(J893),"",_xlfn.TEXTSPLIT(J893,";")),IF(ISBLANK(G893),"",_xlfn.TEXTSPLIT(G893,";")))</f>
        <v>Maize Yellow Broken</v>
      </c>
      <c r="F893" s="55" t="s">
        <v>26065</v>
      </c>
      <c r="G893" s="55" t="s">
        <v>25589</v>
      </c>
      <c r="K893" s="32" t="s">
        <v>324</v>
      </c>
      <c r="N893" t="s">
        <v>2539</v>
      </c>
      <c r="O893" t="s">
        <v>2510</v>
      </c>
      <c r="P893" t="s">
        <v>25925</v>
      </c>
      <c r="Q893" t="s">
        <v>25926</v>
      </c>
      <c r="R893" t="str" cm="1">
        <f t="array" ref="R893">IFERROR(INDEX(AOM[AOM], MATCH(1, (AOM[Edge_Value]=ani_diet!D893)*(AOM[Is_Ani_Diet_Ingredient]&lt;&gt;FALSE), 0)), "No Match in AOM")</f>
        <v>AOM_000648</v>
      </c>
      <c r="S893" t="str" cm="1">
        <f t="array" ref="S893">IFERROR(IF(INDEX(AOM[Scientific Name], MATCH(1, (AOM[Edge_Value]=ani_diet!D893)*(AOM[Is_Ani_Diet_Ingredient]&lt;&gt;FALSE), 0))=0, "", INDEX(AOM[Scientific Name], MATCH(1, (AOM[Edge_Value]=ani_diet!D893)*(AOM[Is_Ani_Diet_Ingredient]&lt;&gt;FALSE), 0))), "No Match in AOM")</f>
        <v>Zea mays</v>
      </c>
      <c r="T893" t="str" cm="1">
        <f t="array" ref="T893">IF((S893&lt;&gt;"")*(S893&lt;&gt;"No Match in AOM"),IF(J893&lt;&gt;"",_xlfn.TEXTJOIN(";",TRUE,CONCATENATE(_xlfn.TEXTSPLIT(S893,";",TRUE,FALSE)," ",J893)),S893),"")</f>
        <v>Zea mays</v>
      </c>
    </row>
    <row r="894" spans="1:20">
      <c r="A894" s="30" t="s">
        <v>26576</v>
      </c>
      <c r="B894" s="55" t="s">
        <v>3680</v>
      </c>
      <c r="C894" s="56" t="str">
        <f>_xlfn.TEXTJOIN(" ",TRUE,B894,IF(ISBLANK(J894),"",_xlfn.TEXTSPLIT(J894,";")))</f>
        <v>Maize</v>
      </c>
      <c r="D894" s="56" t="str">
        <f>_xlfn.TEXTJOIN(" ",TRUE,B894,IF(ISBLANK(J894),"",_xlfn.TEXTSPLIT(J894,";")),IF(ISBLANK(H894),"",_xlfn.TEXTSPLIT(H894,";")))</f>
        <v>Maize</v>
      </c>
      <c r="E894" s="56" t="str">
        <f>_xlfn.TEXTJOIN(" ",TRUE,B894,F894,IF(ISBLANK(J894),"",_xlfn.TEXTSPLIT(J894,";")),IF(ISBLANK(G894),"",_xlfn.TEXTSPLIT(G894,";")))</f>
        <v>Maize</v>
      </c>
      <c r="K894" s="32" t="s">
        <v>324</v>
      </c>
      <c r="N894" t="s">
        <v>2539</v>
      </c>
      <c r="O894" t="s">
        <v>2510</v>
      </c>
      <c r="P894" t="s">
        <v>25925</v>
      </c>
      <c r="Q894" t="s">
        <v>25926</v>
      </c>
      <c r="R894" t="str" cm="1">
        <f t="array" ref="R894">IFERROR(INDEX(AOM[AOM], MATCH(1, (AOM[Edge_Value]=ani_diet!D894)*(AOM[Is_Ani_Diet_Ingredient]&lt;&gt;FALSE), 0)), "No Match in AOM")</f>
        <v>AOM_000648</v>
      </c>
      <c r="S894" t="str" cm="1">
        <f t="array" ref="S894">IFERROR(IF(INDEX(AOM[Scientific Name], MATCH(1, (AOM[Edge_Value]=ani_diet!D894)*(AOM[Is_Ani_Diet_Ingredient]&lt;&gt;FALSE), 0))=0, "", INDEX(AOM[Scientific Name], MATCH(1, (AOM[Edge_Value]=ani_diet!D894)*(AOM[Is_Ani_Diet_Ingredient]&lt;&gt;FALSE), 0))), "No Match in AOM")</f>
        <v>Zea mays</v>
      </c>
      <c r="T894" t="str" cm="1">
        <f t="array" ref="T894">IF((S894&lt;&gt;"")*(S894&lt;&gt;"No Match in AOM"),IF(J894&lt;&gt;"",_xlfn.TEXTJOIN(";",TRUE,CONCATENATE(_xlfn.TEXTSPLIT(S894,";",TRUE,FALSE)," ",J894)),S894),"")</f>
        <v>Zea mays</v>
      </c>
    </row>
    <row r="895" spans="1:20">
      <c r="A895" s="30" t="s">
        <v>26577</v>
      </c>
      <c r="B895" s="55" t="s">
        <v>3680</v>
      </c>
      <c r="C895" s="56" t="str">
        <f>_xlfn.TEXTJOIN(" ",TRUE,B895,IF(ISBLANK(J895),"",_xlfn.TEXTSPLIT(J895,";")))</f>
        <v>Maize</v>
      </c>
      <c r="D895" s="56" t="str">
        <f>_xlfn.TEXTJOIN(" ",TRUE,B895,IF(ISBLANK(J895),"",_xlfn.TEXTSPLIT(J895,";")),IF(ISBLANK(H895),"",_xlfn.TEXTSPLIT(H895,";")))</f>
        <v>Maize</v>
      </c>
      <c r="E895" s="56" t="str">
        <f>_xlfn.TEXTJOIN(" ",TRUE,B895,F895,IF(ISBLANK(J895),"",_xlfn.TEXTSPLIT(J895,";")),IF(ISBLANK(G895),"",_xlfn.TEXTSPLIT(G895,";")))</f>
        <v>Maize Mixture</v>
      </c>
      <c r="G895" s="55" t="s">
        <v>23674</v>
      </c>
      <c r="R895" t="str" cm="1">
        <f t="array" ref="R895">IFERROR(INDEX(AOM[AOM], MATCH(1, (AOM[Edge_Value]=ani_diet!D895)*(AOM[Is_Ani_Diet_Ingredient]&lt;&gt;FALSE), 0)), "No Match in AOM")</f>
        <v>AOM_000648</v>
      </c>
      <c r="S895" t="str" cm="1">
        <f t="array" ref="S895">IFERROR(IF(INDEX(AOM[Scientific Name], MATCH(1, (AOM[Edge_Value]=ani_diet!D895)*(AOM[Is_Ani_Diet_Ingredient]&lt;&gt;FALSE), 0))=0, "", INDEX(AOM[Scientific Name], MATCH(1, (AOM[Edge_Value]=ani_diet!D895)*(AOM[Is_Ani_Diet_Ingredient]&lt;&gt;FALSE), 0))), "No Match in AOM")</f>
        <v>Zea mays</v>
      </c>
      <c r="T895" t="str" cm="1">
        <f t="array" ref="T895">IF((S895&lt;&gt;"")*(S895&lt;&gt;"No Match in AOM"),IF(J895&lt;&gt;"",_xlfn.TEXTJOIN(";",TRUE,CONCATENATE(_xlfn.TEXTSPLIT(S895,";",TRUE,FALSE)," ",J895)),S895),"")</f>
        <v>Zea mays</v>
      </c>
    </row>
    <row r="896" spans="1:20">
      <c r="A896" s="30" t="s">
        <v>26578</v>
      </c>
      <c r="B896" s="55" t="s">
        <v>3680</v>
      </c>
      <c r="C896" s="56" t="str">
        <f>_xlfn.TEXTJOIN(" ",TRUE,B896,IF(ISBLANK(J896),"",_xlfn.TEXTSPLIT(J896,";")))</f>
        <v>Maize</v>
      </c>
      <c r="D896" s="56" t="str">
        <f>_xlfn.TEXTJOIN(" ",TRUE,B896,IF(ISBLANK(J896),"",_xlfn.TEXTSPLIT(J896,";")),IF(ISBLANK(H896),"",_xlfn.TEXTSPLIT(H896,";")))</f>
        <v>Maize</v>
      </c>
      <c r="E896" s="56" t="str">
        <f>_xlfn.TEXTJOIN(" ",TRUE,B896,F896,IF(ISBLANK(J896),"",_xlfn.TEXTSPLIT(J896,";")),IF(ISBLANK(G896),"",_xlfn.TEXTSPLIT(G896,";")))</f>
        <v>Maize Steep Liqour</v>
      </c>
      <c r="F896" s="55" t="s">
        <v>26579</v>
      </c>
      <c r="R896" t="str" cm="1">
        <f t="array" ref="R896">IFERROR(INDEX(AOM[AOM], MATCH(1, (AOM[Edge_Value]=ani_diet!D896)*(AOM[Is_Ani_Diet_Ingredient]&lt;&gt;FALSE), 0)), "No Match in AOM")</f>
        <v>AOM_000648</v>
      </c>
      <c r="S896" t="str" cm="1">
        <f t="array" ref="S896">IFERROR(IF(INDEX(AOM[Scientific Name], MATCH(1, (AOM[Edge_Value]=ani_diet!D896)*(AOM[Is_Ani_Diet_Ingredient]&lt;&gt;FALSE), 0))=0, "", INDEX(AOM[Scientific Name], MATCH(1, (AOM[Edge_Value]=ani_diet!D896)*(AOM[Is_Ani_Diet_Ingredient]&lt;&gt;FALSE), 0))), "No Match in AOM")</f>
        <v>Zea mays</v>
      </c>
      <c r="T896" t="str" cm="1">
        <f t="array" ref="T896">IF((S896&lt;&gt;"")*(S896&lt;&gt;"No Match in AOM"),IF(J896&lt;&gt;"",_xlfn.TEXTJOIN(";",TRUE,CONCATENATE(_xlfn.TEXTSPLIT(S896,";",TRUE,FALSE)," ",J896)),S896),"")</f>
        <v>Zea mays</v>
      </c>
    </row>
    <row r="897" spans="1:21">
      <c r="A897" s="30" t="s">
        <v>26580</v>
      </c>
      <c r="B897" s="55" t="s">
        <v>3680</v>
      </c>
      <c r="C897" s="56" t="str">
        <f>_xlfn.TEXTJOIN(" ",TRUE,B897,IF(ISBLANK(J897),"",_xlfn.TEXTSPLIT(J897,";")))</f>
        <v>Maize</v>
      </c>
      <c r="D897" s="56" t="str">
        <f>_xlfn.TEXTJOIN(" ",TRUE,B897,IF(ISBLANK(J897),"",_xlfn.TEXTSPLIT(J897,";")),IF(ISBLANK(H897),"",_xlfn.TEXTSPLIT(H897,";")))</f>
        <v>Maize</v>
      </c>
      <c r="E897" s="56" t="str">
        <f>_xlfn.TEXTJOIN(" ",TRUE,B897,F897,IF(ISBLANK(J897),"",_xlfn.TEXTSPLIT(J897,";")),IF(ISBLANK(G897),"",_xlfn.TEXTSPLIT(G897,";")))</f>
        <v>Maize White Local</v>
      </c>
      <c r="F897" s="55" t="s">
        <v>26581</v>
      </c>
      <c r="K897" s="32" t="s">
        <v>324</v>
      </c>
      <c r="R897" t="str" cm="1">
        <f t="array" ref="R897">IFERROR(INDEX(AOM[AOM], MATCH(1, (AOM[Edge_Value]=ani_diet!D897)*(AOM[Is_Ani_Diet_Ingredient]&lt;&gt;FALSE), 0)), "No Match in AOM")</f>
        <v>AOM_000648</v>
      </c>
      <c r="S897" t="str" cm="1">
        <f t="array" ref="S897">IFERROR(IF(INDEX(AOM[Scientific Name], MATCH(1, (AOM[Edge_Value]=ani_diet!D897)*(AOM[Is_Ani_Diet_Ingredient]&lt;&gt;FALSE), 0))=0, "", INDEX(AOM[Scientific Name], MATCH(1, (AOM[Edge_Value]=ani_diet!D897)*(AOM[Is_Ani_Diet_Ingredient]&lt;&gt;FALSE), 0))), "No Match in AOM")</f>
        <v>Zea mays</v>
      </c>
      <c r="T897" t="str" cm="1">
        <f t="array" ref="T897">IF((S897&lt;&gt;"")*(S897&lt;&gt;"No Match in AOM"),IF(J897&lt;&gt;"",_xlfn.TEXTJOIN(";",TRUE,CONCATENATE(_xlfn.TEXTSPLIT(S897,";",TRUE,FALSE)," ",J897)),S897),"")</f>
        <v>Zea mays</v>
      </c>
    </row>
    <row r="898" spans="1:21">
      <c r="A898" s="30" t="s">
        <v>26582</v>
      </c>
      <c r="B898" s="55" t="s">
        <v>3680</v>
      </c>
      <c r="C898" s="56" t="str">
        <f>_xlfn.TEXTJOIN(" ",TRUE,B898,IF(ISBLANK(J898),"",_xlfn.TEXTSPLIT(J898,";")))</f>
        <v>Maize</v>
      </c>
      <c r="D898" s="56" t="str">
        <f>_xlfn.TEXTJOIN(" ",TRUE,B898,IF(ISBLANK(J898),"",_xlfn.TEXTSPLIT(J898,";")),IF(ISBLANK(H898),"",_xlfn.TEXTSPLIT(H898,";")))</f>
        <v>Maize</v>
      </c>
      <c r="E898" s="56" t="str">
        <f>_xlfn.TEXTJOIN(" ",TRUE,B898,F898,IF(ISBLANK(J898),"",_xlfn.TEXTSPLIT(J898,";")),IF(ISBLANK(G898),"",_xlfn.TEXTSPLIT(G898,";")))</f>
        <v>Maize Snap Corn</v>
      </c>
      <c r="F898" s="55" t="s">
        <v>26582</v>
      </c>
      <c r="R898" t="str" cm="1">
        <f t="array" ref="R898">IFERROR(INDEX(AOM[AOM], MATCH(1, (AOM[Edge_Value]=ani_diet!D898)*(AOM[Is_Ani_Diet_Ingredient]&lt;&gt;FALSE), 0)), "No Match in AOM")</f>
        <v>AOM_000648</v>
      </c>
      <c r="S898" t="str" cm="1">
        <f t="array" ref="S898">IFERROR(IF(INDEX(AOM[Scientific Name], MATCH(1, (AOM[Edge_Value]=ani_diet!D898)*(AOM[Is_Ani_Diet_Ingredient]&lt;&gt;FALSE), 0))=0, "", INDEX(AOM[Scientific Name], MATCH(1, (AOM[Edge_Value]=ani_diet!D898)*(AOM[Is_Ani_Diet_Ingredient]&lt;&gt;FALSE), 0))), "No Match in AOM")</f>
        <v>Zea mays</v>
      </c>
      <c r="T898" t="str" cm="1">
        <f t="array" ref="T898">IF((S898&lt;&gt;"")*(S898&lt;&gt;"No Match in AOM"),IF(J898&lt;&gt;"",_xlfn.TEXTJOIN(";",TRUE,CONCATENATE(_xlfn.TEXTSPLIT(S898,";",TRUE,FALSE)," ",J898)),S898),"")</f>
        <v>Zea mays</v>
      </c>
    </row>
    <row r="899" spans="1:21">
      <c r="A899" s="30" t="s">
        <v>26583</v>
      </c>
      <c r="B899" s="55" t="s">
        <v>3680</v>
      </c>
      <c r="C899" s="56" t="str">
        <f>_xlfn.TEXTJOIN(" ",TRUE,B899,IF(ISBLANK(J899),"",_xlfn.TEXTSPLIT(J899,";")))</f>
        <v>Maize</v>
      </c>
      <c r="D899" s="56" t="str">
        <f>_xlfn.TEXTJOIN(" ",TRUE,B899,IF(ISBLANK(J899),"",_xlfn.TEXTSPLIT(J899,";")),IF(ISBLANK(H899),"",_xlfn.TEXTSPLIT(H899,";")))</f>
        <v>Maize</v>
      </c>
      <c r="E899" s="56" t="str">
        <f>_xlfn.TEXTJOIN(" ",TRUE,B899,F899,IF(ISBLANK(J899),"",_xlfn.TEXTSPLIT(J899,";")),IF(ISBLANK(G899),"",_xlfn.TEXTSPLIT(G899,";")))</f>
        <v>Maize Yellow</v>
      </c>
      <c r="F899" s="55" t="s">
        <v>26065</v>
      </c>
      <c r="K899" s="32" t="s">
        <v>324</v>
      </c>
      <c r="R899" t="str" cm="1">
        <f t="array" ref="R899">IFERROR(INDEX(AOM[AOM], MATCH(1, (AOM[Edge_Value]=ani_diet!D899)*(AOM[Is_Ani_Diet_Ingredient]&lt;&gt;FALSE), 0)), "No Match in AOM")</f>
        <v>AOM_000648</v>
      </c>
      <c r="S899" t="str" cm="1">
        <f t="array" ref="S899">IFERROR(IF(INDEX(AOM[Scientific Name], MATCH(1, (AOM[Edge_Value]=ani_diet!D899)*(AOM[Is_Ani_Diet_Ingredient]&lt;&gt;FALSE), 0))=0, "", INDEX(AOM[Scientific Name], MATCH(1, (AOM[Edge_Value]=ani_diet!D899)*(AOM[Is_Ani_Diet_Ingredient]&lt;&gt;FALSE), 0))), "No Match in AOM")</f>
        <v>Zea mays</v>
      </c>
      <c r="T899" t="str" cm="1">
        <f t="array" ref="T899">IF((S899&lt;&gt;"")*(S899&lt;&gt;"No Match in AOM"),IF(J899&lt;&gt;"",_xlfn.TEXTJOIN(";",TRUE,CONCATENATE(_xlfn.TEXTSPLIT(S899,";",TRUE,FALSE)," ",J899)),S899),"")</f>
        <v>Zea mays</v>
      </c>
    </row>
    <row r="900" spans="1:21">
      <c r="A900" s="30" t="s">
        <v>26584</v>
      </c>
      <c r="B900" s="55" t="s">
        <v>26585</v>
      </c>
      <c r="C900" s="56" t="str">
        <f>_xlfn.TEXTJOIN(" ",TRUE,B900,IF(ISBLANK(J900),"",_xlfn.TEXTSPLIT(J900,";")))</f>
        <v>Maize &amp; Dolichos lablab</v>
      </c>
      <c r="D900" s="56" t="str">
        <f>_xlfn.TEXTJOIN(" ",TRUE,B900,IF(ISBLANK(J900),"",_xlfn.TEXTSPLIT(J900,";")),IF(ISBLANK(H900),"",_xlfn.TEXTSPLIT(H900,";")))</f>
        <v>Maize &amp; Dolichos lablab Dried</v>
      </c>
      <c r="E900" s="56" t="str">
        <f>_xlfn.TEXTJOIN(" ",TRUE,B900,F900,IF(ISBLANK(J900),"",_xlfn.TEXTSPLIT(J900,";")),IF(ISBLANK(G900),"",_xlfn.TEXTSPLIT(G900,";")))</f>
        <v>Maize &amp; Dolichos lablab Dried Chopped</v>
      </c>
      <c r="G900" s="55" t="s">
        <v>26217</v>
      </c>
      <c r="H900" s="55" t="s">
        <v>17480</v>
      </c>
      <c r="I900" s="55" t="s">
        <v>6195</v>
      </c>
      <c r="R900" t="str" cm="1">
        <f t="array" ref="R900">IFERROR(INDEX(AOM[AOM], MATCH(1, (AOM[Edge_Value]=ani_diet!D900)*(AOM[Is_Ani_Diet_Ingredient]&lt;&gt;FALSE), 0)), "No Match in AOM")</f>
        <v>No Match in AOM</v>
      </c>
      <c r="S900" t="str" cm="1">
        <f t="array" ref="S900">IFERROR(IF(INDEX(AOM[Scientific Name], MATCH(1, (AOM[Edge_Value]=ani_diet!D900)*(AOM[Is_Ani_Diet_Ingredient]&lt;&gt;FALSE), 0))=0, "", INDEX(AOM[Scientific Name], MATCH(1, (AOM[Edge_Value]=ani_diet!D900)*(AOM[Is_Ani_Diet_Ingredient]&lt;&gt;FALSE), 0))), "No Match in AOM")</f>
        <v>No Match in AOM</v>
      </c>
      <c r="T900" t="str" cm="1">
        <f t="array" ref="T900">IF((S900&lt;&gt;"")*(S900&lt;&gt;"No Match in AOM"),IF(J900&lt;&gt;"",_xlfn.TEXTJOIN(";",TRUE,CONCATENATE(_xlfn.TEXTSPLIT(S900,";",TRUE,FALSE)," ",J900)),S900),"")</f>
        <v/>
      </c>
      <c r="U900" t="s">
        <v>26586</v>
      </c>
    </row>
    <row r="901" spans="1:21">
      <c r="A901" s="30" t="s">
        <v>26587</v>
      </c>
      <c r="B901" s="55" t="s">
        <v>26588</v>
      </c>
      <c r="C901" s="56" t="str">
        <f>_xlfn.TEXTJOIN(" ",TRUE,B901,IF(ISBLANK(J901),"",_xlfn.TEXTSPLIT(J901,";")))</f>
        <v>Maize &amp; Wheat Bran</v>
      </c>
      <c r="D901" s="56" t="str">
        <f>_xlfn.TEXTJOIN(" ",TRUE,B901,IF(ISBLANK(J901),"",_xlfn.TEXTSPLIT(J901,";")),IF(ISBLANK(H901),"",_xlfn.TEXTSPLIT(H901,";")))</f>
        <v>Maize &amp; Wheat Bran</v>
      </c>
      <c r="E901" s="56" t="str">
        <f>_xlfn.TEXTJOIN(" ",TRUE,B901,F901,IF(ISBLANK(J901),"",_xlfn.TEXTSPLIT(J901,";")),IF(ISBLANK(G901),"",_xlfn.TEXTSPLIT(G901,";")))</f>
        <v>Maize &amp; Wheat Bran</v>
      </c>
      <c r="J901" s="55" t="s">
        <v>25927</v>
      </c>
      <c r="K901" s="32" t="s">
        <v>324</v>
      </c>
      <c r="L901" s="32" t="s">
        <v>324</v>
      </c>
      <c r="R901" t="str" cm="1">
        <f t="array" ref="R901">IFERROR(INDEX(AOM[AOM], MATCH(1, (AOM[Edge_Value]=ani_diet!D901)*(AOM[Is_Ani_Diet_Ingredient]&lt;&gt;FALSE), 0)), "No Match in AOM")</f>
        <v>No Match in AOM</v>
      </c>
      <c r="S901" t="str" cm="1">
        <f t="array" ref="S901">IFERROR(IF(INDEX(AOM[Scientific Name], MATCH(1, (AOM[Edge_Value]=ani_diet!D901)*(AOM[Is_Ani_Diet_Ingredient]&lt;&gt;FALSE), 0))=0, "", INDEX(AOM[Scientific Name], MATCH(1, (AOM[Edge_Value]=ani_diet!D901)*(AOM[Is_Ani_Diet_Ingredient]&lt;&gt;FALSE), 0))), "No Match in AOM")</f>
        <v>No Match in AOM</v>
      </c>
      <c r="T901" t="str" cm="1">
        <f t="array" ref="T901">IF((S901&lt;&gt;"")*(S901&lt;&gt;"No Match in AOM"),IF(J901&lt;&gt;"",_xlfn.TEXTJOIN(";",TRUE,CONCATENATE(_xlfn.TEXTSPLIT(S901,";",TRUE,FALSE)," ",J901)),S901),"")</f>
        <v/>
      </c>
      <c r="U901" t="s">
        <v>26589</v>
      </c>
    </row>
    <row r="902" spans="1:21">
      <c r="A902" s="30" t="s">
        <v>26590</v>
      </c>
      <c r="B902" s="55" t="s">
        <v>3680</v>
      </c>
      <c r="C902" s="56" t="str">
        <f>_xlfn.TEXTJOIN(" ",TRUE,B902,IF(ISBLANK(J902),"",_xlfn.TEXTSPLIT(J902,";")))</f>
        <v>Maize Bran</v>
      </c>
      <c r="D902" s="56" t="str">
        <f>_xlfn.TEXTJOIN(" ",TRUE,B902,IF(ISBLANK(J902),"",_xlfn.TEXTSPLIT(J902,";")),IF(ISBLANK(H902),"",_xlfn.TEXTSPLIT(H902,";")))</f>
        <v>Maize Bran</v>
      </c>
      <c r="E902" s="56" t="str">
        <f>_xlfn.TEXTJOIN(" ",TRUE,B902,F902,IF(ISBLANK(J902),"",_xlfn.TEXTSPLIT(J902,";")),IF(ISBLANK(G902),"",_xlfn.TEXTSPLIT(G902,";")))</f>
        <v>Maize Bran</v>
      </c>
      <c r="J902" s="55" t="s">
        <v>25927</v>
      </c>
      <c r="K902" s="32" t="s">
        <v>324</v>
      </c>
      <c r="L902" s="32" t="s">
        <v>324</v>
      </c>
      <c r="N902" t="s">
        <v>2539</v>
      </c>
      <c r="O902" t="s">
        <v>2510</v>
      </c>
      <c r="P902" t="s">
        <v>25925</v>
      </c>
      <c r="Q902" t="s">
        <v>25926</v>
      </c>
      <c r="R902" t="str" cm="1">
        <f t="array" ref="R902">IFERROR(INDEX(AOM[AOM], MATCH(1, (AOM[Edge_Value]=ani_diet!D902)*(AOM[Is_Ani_Diet_Ingredient]&lt;&gt;FALSE), 0)), "No Match in AOM")</f>
        <v>AOM_001614</v>
      </c>
      <c r="S902" t="str" cm="1">
        <f t="array" ref="S902">IFERROR(IF(INDEX(AOM[Scientific Name], MATCH(1, (AOM[Edge_Value]=ani_diet!D902)*(AOM[Is_Ani_Diet_Ingredient]&lt;&gt;FALSE), 0))=0, "", INDEX(AOM[Scientific Name], MATCH(1, (AOM[Edge_Value]=ani_diet!D902)*(AOM[Is_Ani_Diet_Ingredient]&lt;&gt;FALSE), 0))), "No Match in AOM")</f>
        <v>Zea mays</v>
      </c>
      <c r="T902" t="str" cm="1">
        <f t="array" ref="T902">IF((S902&lt;&gt;"")*(S902&lt;&gt;"No Match in AOM"),IF(J902&lt;&gt;"",_xlfn.TEXTJOIN(";",TRUE,CONCATENATE(_xlfn.TEXTSPLIT(S902,";",TRUE,FALSE)," ",J902)),S902),"")</f>
        <v>Zea mays Bran</v>
      </c>
    </row>
    <row r="903" spans="1:21">
      <c r="A903" s="30" t="s">
        <v>26591</v>
      </c>
      <c r="B903" s="55" t="s">
        <v>3680</v>
      </c>
      <c r="C903" s="56" t="str">
        <f>_xlfn.TEXTJOIN(" ",TRUE,B903,IF(ISBLANK(J903),"",_xlfn.TEXTSPLIT(J903,";")))</f>
        <v>Maize Bran</v>
      </c>
      <c r="D903" s="56" t="str">
        <f>_xlfn.TEXTJOIN(" ",TRUE,B903,IF(ISBLANK(J903),"",_xlfn.TEXTSPLIT(J903,";")),IF(ISBLANK(H903),"",_xlfn.TEXTSPLIT(H903,";")))</f>
        <v>Maize Bran</v>
      </c>
      <c r="E903" s="56" t="str">
        <f>_xlfn.TEXTJOIN(" ",TRUE,B903,F903,IF(ISBLANK(J903),"",_xlfn.TEXTSPLIT(J903,";")),IF(ISBLANK(G903),"",_xlfn.TEXTSPLIT(G903,";")))</f>
        <v>Maize Bran Chopped</v>
      </c>
      <c r="G903" s="55" t="s">
        <v>6195</v>
      </c>
      <c r="J903" s="55" t="s">
        <v>25927</v>
      </c>
      <c r="R903" t="str" cm="1">
        <f t="array" ref="R903">IFERROR(INDEX(AOM[AOM], MATCH(1, (AOM[Edge_Value]=ani_diet!D903)*(AOM[Is_Ani_Diet_Ingredient]&lt;&gt;FALSE), 0)), "No Match in AOM")</f>
        <v>AOM_001614</v>
      </c>
      <c r="S903" t="str" cm="1">
        <f t="array" ref="S903">IFERROR(IF(INDEX(AOM[Scientific Name], MATCH(1, (AOM[Edge_Value]=ani_diet!D903)*(AOM[Is_Ani_Diet_Ingredient]&lt;&gt;FALSE), 0))=0, "", INDEX(AOM[Scientific Name], MATCH(1, (AOM[Edge_Value]=ani_diet!D903)*(AOM[Is_Ani_Diet_Ingredient]&lt;&gt;FALSE), 0))), "No Match in AOM")</f>
        <v>Zea mays</v>
      </c>
      <c r="T903" t="str" cm="1">
        <f t="array" ref="T903">IF((S903&lt;&gt;"")*(S903&lt;&gt;"No Match in AOM"),IF(J903&lt;&gt;"",_xlfn.TEXTJOIN(";",TRUE,CONCATENATE(_xlfn.TEXTSPLIT(S903,";",TRUE,FALSE)," ",J903)),S903),"")</f>
        <v>Zea mays Bran</v>
      </c>
    </row>
    <row r="904" spans="1:21">
      <c r="A904" s="30" t="s">
        <v>26592</v>
      </c>
      <c r="B904" s="55" t="s">
        <v>3680</v>
      </c>
      <c r="C904" s="56" t="str">
        <f>_xlfn.TEXTJOIN(" ",TRUE,B904,IF(ISBLANK(J904),"",_xlfn.TEXTSPLIT(J904,";")))</f>
        <v>Maize Bran</v>
      </c>
      <c r="D904" s="56" t="str">
        <f>_xlfn.TEXTJOIN(" ",TRUE,B904,IF(ISBLANK(J904),"",_xlfn.TEXTSPLIT(J904,";")),IF(ISBLANK(H904),"",_xlfn.TEXTSPLIT(H904,";")))</f>
        <v>Maize Bran Alkali Treated Ground</v>
      </c>
      <c r="E904" s="56" t="str">
        <f>_xlfn.TEXTJOIN(" ",TRUE,B904,F904,IF(ISBLANK(J904),"",_xlfn.TEXTSPLIT(J904,";")),IF(ISBLANK(G904),"",_xlfn.TEXTSPLIT(G904,";")))</f>
        <v>Maize Bran Alkali Treated Ground</v>
      </c>
      <c r="G904" s="55" t="s">
        <v>26593</v>
      </c>
      <c r="H904" s="55" t="s">
        <v>26593</v>
      </c>
      <c r="J904" s="55" t="s">
        <v>25927</v>
      </c>
      <c r="K904" s="32" t="s">
        <v>324</v>
      </c>
      <c r="L904" s="32" t="s">
        <v>324</v>
      </c>
      <c r="N904" t="s">
        <v>2548</v>
      </c>
      <c r="O904" t="s">
        <v>2519</v>
      </c>
      <c r="P904" t="s">
        <v>25935</v>
      </c>
      <c r="Q904" t="s">
        <v>26594</v>
      </c>
      <c r="R904" t="str" cm="1">
        <f t="array" ref="R904">IFERROR(INDEX(AOM[AOM], MATCH(1, (AOM[Edge_Value]=ani_diet!D904)*(AOM[Is_Ani_Diet_Ingredient]&lt;&gt;FALSE), 0)), "No Match in AOM")</f>
        <v>AOM_006226</v>
      </c>
      <c r="S904" t="str" cm="1">
        <f t="array" ref="S904">IFERROR(IF(INDEX(AOM[Scientific Name], MATCH(1, (AOM[Edge_Value]=ani_diet!D904)*(AOM[Is_Ani_Diet_Ingredient]&lt;&gt;FALSE), 0))=0, "", INDEX(AOM[Scientific Name], MATCH(1, (AOM[Edge_Value]=ani_diet!D904)*(AOM[Is_Ani_Diet_Ingredient]&lt;&gt;FALSE), 0))), "No Match in AOM")</f>
        <v>Zea mays</v>
      </c>
      <c r="T904" t="str" cm="1">
        <f t="array" ref="T904">IF((S904&lt;&gt;"")*(S904&lt;&gt;"No Match in AOM"),IF(J904&lt;&gt;"",_xlfn.TEXTJOIN(";",TRUE,CONCATENATE(_xlfn.TEXTSPLIT(S904,";",TRUE,FALSE)," ",J904)),S904),"")</f>
        <v>Zea mays Bran</v>
      </c>
    </row>
    <row r="905" spans="1:21">
      <c r="A905" s="30" t="s">
        <v>26595</v>
      </c>
      <c r="B905" s="55" t="s">
        <v>3680</v>
      </c>
      <c r="C905" s="56" t="str">
        <f>_xlfn.TEXTJOIN(" ",TRUE,B905,IF(ISBLANK(J905),"",_xlfn.TEXTSPLIT(J905,";")))</f>
        <v>Maize Bran</v>
      </c>
      <c r="D905" s="56" t="str">
        <f>_xlfn.TEXTJOIN(" ",TRUE,B905,IF(ISBLANK(J905),"",_xlfn.TEXTSPLIT(J905,";")),IF(ISBLANK(H905),"",_xlfn.TEXTSPLIT(H905,";")))</f>
        <v>Maize Bran Dried</v>
      </c>
      <c r="E905" s="56" t="str">
        <f>_xlfn.TEXTJOIN(" ",TRUE,B905,F905,IF(ISBLANK(J905),"",_xlfn.TEXTSPLIT(J905,";")),IF(ISBLANK(G905),"",_xlfn.TEXTSPLIT(G905,";")))</f>
        <v>Maize Bran Dried</v>
      </c>
      <c r="G905" s="55" t="s">
        <v>17480</v>
      </c>
      <c r="H905" s="55" t="s">
        <v>17480</v>
      </c>
      <c r="J905" s="55" t="s">
        <v>25927</v>
      </c>
      <c r="R905" t="str" cm="1">
        <f t="array" ref="R905">IFERROR(INDEX(AOM[AOM], MATCH(1, (AOM[Edge_Value]=ani_diet!D905)*(AOM[Is_Ani_Diet_Ingredient]&lt;&gt;FALSE), 0)), "No Match in AOM")</f>
        <v>AOM_006126</v>
      </c>
      <c r="S905" t="str" cm="1">
        <f t="array" ref="S905">IFERROR(IF(INDEX(AOM[Scientific Name], MATCH(1, (AOM[Edge_Value]=ani_diet!D905)*(AOM[Is_Ani_Diet_Ingredient]&lt;&gt;FALSE), 0))=0, "", INDEX(AOM[Scientific Name], MATCH(1, (AOM[Edge_Value]=ani_diet!D905)*(AOM[Is_Ani_Diet_Ingredient]&lt;&gt;FALSE), 0))), "No Match in AOM")</f>
        <v>Zea mays</v>
      </c>
      <c r="T905" t="str" cm="1">
        <f t="array" ref="T905">IF((S905&lt;&gt;"")*(S905&lt;&gt;"No Match in AOM"),IF(J905&lt;&gt;"",_xlfn.TEXTJOIN(";",TRUE,CONCATENATE(_xlfn.TEXTSPLIT(S905,";",TRUE,FALSE)," ",J905)),S905),"")</f>
        <v>Zea mays Bran</v>
      </c>
    </row>
    <row r="906" spans="1:21">
      <c r="A906" s="30" t="s">
        <v>26596</v>
      </c>
      <c r="B906" s="55" t="s">
        <v>3680</v>
      </c>
      <c r="C906" s="56" t="str">
        <f>_xlfn.TEXTJOIN(" ",TRUE,B906,IF(ISBLANK(J906),"",_xlfn.TEXTSPLIT(J906,";")))</f>
        <v>Maize Bran</v>
      </c>
      <c r="D906" s="56" t="str">
        <f>_xlfn.TEXTJOIN(" ",TRUE,B906,IF(ISBLANK(J906),"",_xlfn.TEXTSPLIT(J906,";")),IF(ISBLANK(H906),"",_xlfn.TEXTSPLIT(H906,";")))</f>
        <v>Maize Bran Dried Ground</v>
      </c>
      <c r="E906" s="56" t="str">
        <f>_xlfn.TEXTJOIN(" ",TRUE,B906,F906,IF(ISBLANK(J906),"",_xlfn.TEXTSPLIT(J906,";")),IF(ISBLANK(G906),"",_xlfn.TEXTSPLIT(G906,";")))</f>
        <v>Maize Bran Dried Ground</v>
      </c>
      <c r="G906" s="55" t="s">
        <v>25767</v>
      </c>
      <c r="H906" s="55" t="s">
        <v>25767</v>
      </c>
      <c r="J906" s="55" t="s">
        <v>25927</v>
      </c>
      <c r="R906" t="str" cm="1">
        <f t="array" ref="R906">IFERROR(INDEX(AOM[AOM], MATCH(1, (AOM[Edge_Value]=ani_diet!D906)*(AOM[Is_Ani_Diet_Ingredient]&lt;&gt;FALSE), 0)), "No Match in AOM")</f>
        <v>AOM_002016</v>
      </c>
      <c r="S906" t="str" cm="1">
        <f t="array" ref="S906">IFERROR(IF(INDEX(AOM[Scientific Name], MATCH(1, (AOM[Edge_Value]=ani_diet!D906)*(AOM[Is_Ani_Diet_Ingredient]&lt;&gt;FALSE), 0))=0, "", INDEX(AOM[Scientific Name], MATCH(1, (AOM[Edge_Value]=ani_diet!D906)*(AOM[Is_Ani_Diet_Ingredient]&lt;&gt;FALSE), 0))), "No Match in AOM")</f>
        <v>Zea mays</v>
      </c>
      <c r="T906" t="str" cm="1">
        <f t="array" ref="T906">IF((S906&lt;&gt;"")*(S906&lt;&gt;"No Match in AOM"),IF(J906&lt;&gt;"",_xlfn.TEXTJOIN(";",TRUE,CONCATENATE(_xlfn.TEXTSPLIT(S906,";",TRUE,FALSE)," ",J906)),S906),"")</f>
        <v>Zea mays Bran</v>
      </c>
    </row>
    <row r="907" spans="1:21">
      <c r="A907" s="30" t="s">
        <v>26597</v>
      </c>
      <c r="B907" s="55" t="s">
        <v>3680</v>
      </c>
      <c r="C907" s="56" t="str">
        <f>_xlfn.TEXTJOIN(" ",TRUE,B907,IF(ISBLANK(J907),"",_xlfn.TEXTSPLIT(J907,";")))</f>
        <v>Maize Bran</v>
      </c>
      <c r="D907" s="56" t="str">
        <f>_xlfn.TEXTJOIN(" ",TRUE,B907,IF(ISBLANK(J907),"",_xlfn.TEXTSPLIT(J907,";")),IF(ISBLANK(H907),"",_xlfn.TEXTSPLIT(H907,";")))</f>
        <v>Maize Bran Ground</v>
      </c>
      <c r="E907" s="56" t="str">
        <f>_xlfn.TEXTJOIN(" ",TRUE,B907,F907,IF(ISBLANK(J907),"",_xlfn.TEXTSPLIT(J907,";")),IF(ISBLANK(G907),"",_xlfn.TEXTSPLIT(G907,";")))</f>
        <v>Maize Bran Milled(dough form)</v>
      </c>
      <c r="G907" s="55" t="s">
        <v>26598</v>
      </c>
      <c r="H907" s="55" t="s">
        <v>6052</v>
      </c>
      <c r="J907" s="55" t="s">
        <v>25927</v>
      </c>
      <c r="R907" t="str" cm="1">
        <f t="array" ref="R907">IFERROR(INDEX(AOM[AOM], MATCH(1, (AOM[Edge_Value]=ani_diet!D907)*(AOM[Is_Ani_Diet_Ingredient]&lt;&gt;FALSE), 0)), "No Match in AOM")</f>
        <v>AOM_001844</v>
      </c>
      <c r="S907" t="str" cm="1">
        <f t="array" ref="S907">IFERROR(IF(INDEX(AOM[Scientific Name], MATCH(1, (AOM[Edge_Value]=ani_diet!D907)*(AOM[Is_Ani_Diet_Ingredient]&lt;&gt;FALSE), 0))=0, "", INDEX(AOM[Scientific Name], MATCH(1, (AOM[Edge_Value]=ani_diet!D907)*(AOM[Is_Ani_Diet_Ingredient]&lt;&gt;FALSE), 0))), "No Match in AOM")</f>
        <v>Zea mays</v>
      </c>
      <c r="T907" t="str" cm="1">
        <f t="array" ref="T907">IF((S907&lt;&gt;"")*(S907&lt;&gt;"No Match in AOM"),IF(J907&lt;&gt;"",_xlfn.TEXTJOIN(";",TRUE,CONCATENATE(_xlfn.TEXTSPLIT(S907,";",TRUE,FALSE)," ",J907)),S907),"")</f>
        <v>Zea mays Bran</v>
      </c>
    </row>
    <row r="908" spans="1:21">
      <c r="A908" s="30" t="s">
        <v>26599</v>
      </c>
      <c r="B908" s="55" t="s">
        <v>3680</v>
      </c>
      <c r="C908" s="56" t="str">
        <f>_xlfn.TEXTJOIN(" ",TRUE,B908,IF(ISBLANK(J908),"",_xlfn.TEXTSPLIT(J908,";")))</f>
        <v>Maize Bran</v>
      </c>
      <c r="D908" s="56" t="str">
        <f>_xlfn.TEXTJOIN(" ",TRUE,B908,IF(ISBLANK(J908),"",_xlfn.TEXTSPLIT(J908,";")),IF(ISBLANK(H908),"",_xlfn.TEXTSPLIT(H908,";")))</f>
        <v>Maize Bran Ground</v>
      </c>
      <c r="E908" s="56" t="str">
        <f>_xlfn.TEXTJOIN(" ",TRUE,B908,F908,IF(ISBLANK(J908),"",_xlfn.TEXTSPLIT(J908,";")),IF(ISBLANK(G908),"",_xlfn.TEXTSPLIT(G908,";")))</f>
        <v>Maize Decorticated Bran Ground</v>
      </c>
      <c r="F908" s="55" t="s">
        <v>23997</v>
      </c>
      <c r="G908" s="55" t="s">
        <v>6052</v>
      </c>
      <c r="H908" s="55" t="s">
        <v>6052</v>
      </c>
      <c r="J908" s="55" t="s">
        <v>25927</v>
      </c>
      <c r="R908" t="str" cm="1">
        <f t="array" ref="R908">IFERROR(INDEX(AOM[AOM], MATCH(1, (AOM[Edge_Value]=ani_diet!D908)*(AOM[Is_Ani_Diet_Ingredient]&lt;&gt;FALSE), 0)), "No Match in AOM")</f>
        <v>AOM_001844</v>
      </c>
      <c r="S908" t="str" cm="1">
        <f t="array" ref="S908">IFERROR(IF(INDEX(AOM[Scientific Name], MATCH(1, (AOM[Edge_Value]=ani_diet!D908)*(AOM[Is_Ani_Diet_Ingredient]&lt;&gt;FALSE), 0))=0, "", INDEX(AOM[Scientific Name], MATCH(1, (AOM[Edge_Value]=ani_diet!D908)*(AOM[Is_Ani_Diet_Ingredient]&lt;&gt;FALSE), 0))), "No Match in AOM")</f>
        <v>Zea mays</v>
      </c>
      <c r="T908" t="str" cm="1">
        <f t="array" ref="T908">IF((S908&lt;&gt;"")*(S908&lt;&gt;"No Match in AOM"),IF(J908&lt;&gt;"",_xlfn.TEXTJOIN(";",TRUE,CONCATENATE(_xlfn.TEXTSPLIT(S908,";",TRUE,FALSE)," ",J908)),S908),"")</f>
        <v>Zea mays Bran</v>
      </c>
    </row>
    <row r="909" spans="1:21">
      <c r="A909" s="30" t="s">
        <v>26600</v>
      </c>
      <c r="B909" s="55" t="s">
        <v>3680</v>
      </c>
      <c r="C909" s="56" t="str">
        <f>_xlfn.TEXTJOIN(" ",TRUE,B909,IF(ISBLANK(J909),"",_xlfn.TEXTSPLIT(J909,";")))</f>
        <v>Maize Cob</v>
      </c>
      <c r="D909" s="56" t="str">
        <f>_xlfn.TEXTJOIN(" ",TRUE,B909,IF(ISBLANK(J909),"",_xlfn.TEXTSPLIT(J909,";")),IF(ISBLANK(H909),"",_xlfn.TEXTSPLIT(H909,";")))</f>
        <v>Maize Cob</v>
      </c>
      <c r="E909" s="56" t="str">
        <f>_xlfn.TEXTJOIN(" ",TRUE,B909,F909,IF(ISBLANK(J909),"",_xlfn.TEXTSPLIT(J909,";")),IF(ISBLANK(G909),"",_xlfn.TEXTSPLIT(G909,";")))</f>
        <v>Maize Cob</v>
      </c>
      <c r="J909" s="55" t="s">
        <v>26601</v>
      </c>
      <c r="N909" t="s">
        <v>2539</v>
      </c>
      <c r="O909" t="s">
        <v>2510</v>
      </c>
      <c r="P909" t="s">
        <v>2539</v>
      </c>
      <c r="Q909" t="s">
        <v>2510</v>
      </c>
      <c r="R909" t="str" cm="1">
        <f t="array" ref="R909">IFERROR(INDEX(AOM[AOM], MATCH(1, (AOM[Edge_Value]=ani_diet!D909)*(AOM[Is_Ani_Diet_Ingredient]&lt;&gt;FALSE), 0)), "No Match in AOM")</f>
        <v>AOM_000569</v>
      </c>
      <c r="S909" t="str" cm="1">
        <f t="array" ref="S909">IFERROR(IF(INDEX(AOM[Scientific Name], MATCH(1, (AOM[Edge_Value]=ani_diet!D909)*(AOM[Is_Ani_Diet_Ingredient]&lt;&gt;FALSE), 0))=0, "", INDEX(AOM[Scientific Name], MATCH(1, (AOM[Edge_Value]=ani_diet!D909)*(AOM[Is_Ani_Diet_Ingredient]&lt;&gt;FALSE), 0))), "No Match in AOM")</f>
        <v>Zea mays</v>
      </c>
      <c r="T909" t="str" cm="1">
        <f t="array" ref="T909">IF((S909&lt;&gt;"")*(S909&lt;&gt;"No Match in AOM"),IF(J909&lt;&gt;"",_xlfn.TEXTJOIN(";",TRUE,CONCATENATE(_xlfn.TEXTSPLIT(S909,";",TRUE,FALSE)," ",J909)),S909),"")</f>
        <v>Zea mays Cob</v>
      </c>
    </row>
    <row r="910" spans="1:21">
      <c r="A910" s="30" t="s">
        <v>26602</v>
      </c>
      <c r="B910" s="55" t="s">
        <v>3680</v>
      </c>
      <c r="C910" s="56" t="str">
        <f>_xlfn.TEXTJOIN(" ",TRUE,B910,IF(ISBLANK(J910),"",_xlfn.TEXTSPLIT(J910,";")))</f>
        <v>Maize Cob</v>
      </c>
      <c r="D910" s="56" t="str">
        <f>_xlfn.TEXTJOIN(" ",TRUE,B910,IF(ISBLANK(J910),"",_xlfn.TEXTSPLIT(J910,";")),IF(ISBLANK(H910),"",_xlfn.TEXTSPLIT(H910,";")))</f>
        <v>Maize Cob Ensiled</v>
      </c>
      <c r="E910" s="56" t="str">
        <f>_xlfn.TEXTJOIN(" ",TRUE,B910,F910,IF(ISBLANK(J910),"",_xlfn.TEXTSPLIT(J910,";")),IF(ISBLANK(G910),"",_xlfn.TEXTSPLIT(G910,";")))</f>
        <v>Maize Cob Ensiled</v>
      </c>
      <c r="G910" s="55" t="s">
        <v>17494</v>
      </c>
      <c r="H910" s="55" t="s">
        <v>17494</v>
      </c>
      <c r="J910" s="55" t="s">
        <v>26601</v>
      </c>
      <c r="R910" t="str" cm="1">
        <f t="array" ref="R910">IFERROR(INDEX(AOM[AOM], MATCH(1, (AOM[Edge_Value]=ani_diet!D910)*(AOM[Is_Ani_Diet_Ingredient]&lt;&gt;FALSE), 0)), "No Match in AOM")</f>
        <v>AOM_001943</v>
      </c>
      <c r="S910" t="str" cm="1">
        <f t="array" ref="S910">IFERROR(IF(INDEX(AOM[Scientific Name], MATCH(1, (AOM[Edge_Value]=ani_diet!D910)*(AOM[Is_Ani_Diet_Ingredient]&lt;&gt;FALSE), 0))=0, "", INDEX(AOM[Scientific Name], MATCH(1, (AOM[Edge_Value]=ani_diet!D910)*(AOM[Is_Ani_Diet_Ingredient]&lt;&gt;FALSE), 0))), "No Match in AOM")</f>
        <v>Zea mays</v>
      </c>
      <c r="T910" t="str" cm="1">
        <f t="array" ref="T910">IF((S910&lt;&gt;"")*(S910&lt;&gt;"No Match in AOM"),IF(J910&lt;&gt;"",_xlfn.TEXTJOIN(";",TRUE,CONCATENATE(_xlfn.TEXTSPLIT(S910,";",TRUE,FALSE)," ",J910)),S910),"")</f>
        <v>Zea mays Cob</v>
      </c>
    </row>
    <row r="911" spans="1:21">
      <c r="A911" s="30" t="s">
        <v>26603</v>
      </c>
      <c r="B911" s="55" t="s">
        <v>3680</v>
      </c>
      <c r="C911" s="56" t="str">
        <f>_xlfn.TEXTJOIN(" ",TRUE,B911,IF(ISBLANK(J911),"",_xlfn.TEXTSPLIT(J911,";")))</f>
        <v>Maize Cob</v>
      </c>
      <c r="D911" s="56" t="str">
        <f>_xlfn.TEXTJOIN(" ",TRUE,B911,IF(ISBLANK(J911),"",_xlfn.TEXTSPLIT(J911,";")),IF(ISBLANK(H911),"",_xlfn.TEXTSPLIT(H911,";")))</f>
        <v>Maize Cob Ensiled Urea Treated</v>
      </c>
      <c r="E911" s="56" t="str">
        <f>_xlfn.TEXTJOIN(" ",TRUE,B911,F911,IF(ISBLANK(J911),"",_xlfn.TEXTSPLIT(J911,";")),IF(ISBLANK(G911),"",_xlfn.TEXTSPLIT(G911,";")))</f>
        <v>Maize Cob Ensiled Urea Treated</v>
      </c>
      <c r="G911" s="55" t="s">
        <v>26343</v>
      </c>
      <c r="H911" s="55" t="s">
        <v>26343</v>
      </c>
      <c r="I911" s="55" t="s">
        <v>6195</v>
      </c>
      <c r="J911" s="55" t="s">
        <v>26601</v>
      </c>
      <c r="R911" t="str" cm="1">
        <f t="array" ref="R911">IFERROR(INDEX(AOM[AOM], MATCH(1, (AOM[Edge_Value]=ani_diet!D911)*(AOM[Is_Ani_Diet_Ingredient]&lt;&gt;FALSE), 0)), "No Match in AOM")</f>
        <v>AOM_002083</v>
      </c>
      <c r="S911" t="str" cm="1">
        <f t="array" ref="S911">IFERROR(IF(INDEX(AOM[Scientific Name], MATCH(1, (AOM[Edge_Value]=ani_diet!D911)*(AOM[Is_Ani_Diet_Ingredient]&lt;&gt;FALSE), 0))=0, "", INDEX(AOM[Scientific Name], MATCH(1, (AOM[Edge_Value]=ani_diet!D911)*(AOM[Is_Ani_Diet_Ingredient]&lt;&gt;FALSE), 0))), "No Match in AOM")</f>
        <v>Zea mays</v>
      </c>
      <c r="T911" t="str" cm="1">
        <f t="array" ref="T911">IF((S911&lt;&gt;"")*(S911&lt;&gt;"No Match in AOM"),IF(J911&lt;&gt;"",_xlfn.TEXTJOIN(";",TRUE,CONCATENATE(_xlfn.TEXTSPLIT(S911,";",TRUE,FALSE)," ",J911)),S911),"")</f>
        <v>Zea mays Cob</v>
      </c>
    </row>
    <row r="912" spans="1:21">
      <c r="A912" s="30" t="s">
        <v>26604</v>
      </c>
      <c r="B912" s="55" t="s">
        <v>3680</v>
      </c>
      <c r="C912" s="56" t="str">
        <f>_xlfn.TEXTJOIN(" ",TRUE,B912,IF(ISBLANK(J912),"",_xlfn.TEXTSPLIT(J912,";")))</f>
        <v>Maize Cob</v>
      </c>
      <c r="D912" s="56" t="str">
        <f>_xlfn.TEXTJOIN(" ",TRUE,B912,IF(ISBLANK(J912),"",_xlfn.TEXTSPLIT(J912,";")),IF(ISBLANK(H912),"",_xlfn.TEXTSPLIT(H912,";")))</f>
        <v>Maize Cob Enzyme Treated Ground</v>
      </c>
      <c r="E912" s="56" t="str">
        <f>_xlfn.TEXTJOIN(" ",TRUE,B912,F912,IF(ISBLANK(J912),"",_xlfn.TEXTSPLIT(J912,";")),IF(ISBLANK(G912),"",_xlfn.TEXTSPLIT(G912,";")))</f>
        <v>Maize Cob Enzyme Treated Ground</v>
      </c>
      <c r="G912" s="55" t="s">
        <v>26605</v>
      </c>
      <c r="H912" s="55" t="s">
        <v>26605</v>
      </c>
      <c r="J912" s="55" t="s">
        <v>26601</v>
      </c>
      <c r="N912" t="s">
        <v>2553</v>
      </c>
      <c r="O912" t="s">
        <v>2524</v>
      </c>
      <c r="P912" t="s">
        <v>2553</v>
      </c>
      <c r="Q912" t="s">
        <v>2524</v>
      </c>
      <c r="R912" t="str" cm="1">
        <f t="array" ref="R912">IFERROR(INDEX(AOM[AOM], MATCH(1, (AOM[Edge_Value]=ani_diet!D912)*(AOM[Is_Ani_Diet_Ingredient]&lt;&gt;FALSE), 0)), "No Match in AOM")</f>
        <v>AOM_006218</v>
      </c>
      <c r="S912" t="str" cm="1">
        <f t="array" ref="S912">IFERROR(IF(INDEX(AOM[Scientific Name], MATCH(1, (AOM[Edge_Value]=ani_diet!D912)*(AOM[Is_Ani_Diet_Ingredient]&lt;&gt;FALSE), 0))=0, "", INDEX(AOM[Scientific Name], MATCH(1, (AOM[Edge_Value]=ani_diet!D912)*(AOM[Is_Ani_Diet_Ingredient]&lt;&gt;FALSE), 0))), "No Match in AOM")</f>
        <v>Zea mays</v>
      </c>
      <c r="T912" t="str" cm="1">
        <f t="array" ref="T912">IF((S912&lt;&gt;"")*(S912&lt;&gt;"No Match in AOM"),IF(J912&lt;&gt;"",_xlfn.TEXTJOIN(";",TRUE,CONCATENATE(_xlfn.TEXTSPLIT(S912,";",TRUE,FALSE)," ",J912)),S912),"")</f>
        <v>Zea mays Cob</v>
      </c>
    </row>
    <row r="913" spans="1:20">
      <c r="A913" s="30" t="s">
        <v>26606</v>
      </c>
      <c r="B913" s="55" t="s">
        <v>3680</v>
      </c>
      <c r="C913" s="56" t="str">
        <f>_xlfn.TEXTJOIN(" ",TRUE,B913,IF(ISBLANK(J913),"",_xlfn.TEXTSPLIT(J913,";")))</f>
        <v>Maize Cob</v>
      </c>
      <c r="D913" s="56" t="str">
        <f>_xlfn.TEXTJOIN(" ",TRUE,B913,IF(ISBLANK(J913),"",_xlfn.TEXTSPLIT(J913,";")),IF(ISBLANK(H913),"",_xlfn.TEXTSPLIT(H913,";")))</f>
        <v>Maize Cob Ground</v>
      </c>
      <c r="E913" s="56" t="str">
        <f>_xlfn.TEXTJOIN(" ",TRUE,B913,F913,IF(ISBLANK(J913),"",_xlfn.TEXTSPLIT(J913,";")),IF(ISBLANK(G913),"",_xlfn.TEXTSPLIT(G913,";")))</f>
        <v>Maize Cob Ground</v>
      </c>
      <c r="G913" s="55" t="s">
        <v>6052</v>
      </c>
      <c r="H913" s="55" t="s">
        <v>6052</v>
      </c>
      <c r="J913" s="55" t="s">
        <v>26601</v>
      </c>
      <c r="N913" t="s">
        <v>2548</v>
      </c>
      <c r="O913" t="s">
        <v>2519</v>
      </c>
      <c r="P913" t="s">
        <v>2548</v>
      </c>
      <c r="Q913" t="s">
        <v>2519</v>
      </c>
      <c r="R913" t="str" cm="1">
        <f t="array" ref="R913">IFERROR(INDEX(AOM[AOM], MATCH(1, (AOM[Edge_Value]=ani_diet!D913)*(AOM[Is_Ani_Diet_Ingredient]&lt;&gt;FALSE), 0)), "No Match in AOM")</f>
        <v>AOM_006071</v>
      </c>
      <c r="S913" t="str" cm="1">
        <f t="array" ref="S913">IFERROR(IF(INDEX(AOM[Scientific Name], MATCH(1, (AOM[Edge_Value]=ani_diet!D913)*(AOM[Is_Ani_Diet_Ingredient]&lt;&gt;FALSE), 0))=0, "", INDEX(AOM[Scientific Name], MATCH(1, (AOM[Edge_Value]=ani_diet!D913)*(AOM[Is_Ani_Diet_Ingredient]&lt;&gt;FALSE), 0))), "No Match in AOM")</f>
        <v>Zea mays</v>
      </c>
      <c r="T913" t="str" cm="1">
        <f t="array" ref="T913">IF((S913&lt;&gt;"")*(S913&lt;&gt;"No Match in AOM"),IF(J913&lt;&gt;"",_xlfn.TEXTJOIN(";",TRUE,CONCATENATE(_xlfn.TEXTSPLIT(S913,";",TRUE,FALSE)," ",J913)),S913),"")</f>
        <v>Zea mays Cob</v>
      </c>
    </row>
    <row r="914" spans="1:20">
      <c r="A914" s="30" t="s">
        <v>26607</v>
      </c>
      <c r="B914" s="55" t="s">
        <v>3680</v>
      </c>
      <c r="C914" s="56" t="str">
        <f>_xlfn.TEXTJOIN(" ",TRUE,B914,IF(ISBLANK(J914),"",_xlfn.TEXTSPLIT(J914,";")))</f>
        <v>Maize</v>
      </c>
      <c r="D914" s="56" t="str">
        <f>_xlfn.TEXTJOIN(" ",TRUE,B914,IF(ISBLANK(J914),"",_xlfn.TEXTSPLIT(J914,";")),IF(ISBLANK(H914),"",_xlfn.TEXTSPLIT(H914,";")))</f>
        <v>Maize Cracked</v>
      </c>
      <c r="E914" s="56" t="str">
        <f>_xlfn.TEXTJOIN(" ",TRUE,B914,F914,IF(ISBLANK(J914),"",_xlfn.TEXTSPLIT(J914,";")),IF(ISBLANK(G914),"",_xlfn.TEXTSPLIT(G914,";")))</f>
        <v>Maize Yellow Cracked</v>
      </c>
      <c r="F914" s="55" t="s">
        <v>26065</v>
      </c>
      <c r="G914" s="55" t="s">
        <v>25600</v>
      </c>
      <c r="H914" s="55" t="s">
        <v>25600</v>
      </c>
      <c r="R914" t="str" cm="1">
        <f t="array" ref="R914">IFERROR(INDEX(AOM[AOM], MATCH(1, (AOM[Edge_Value]=ani_diet!D914)*(AOM[Is_Ani_Diet_Ingredient]&lt;&gt;FALSE), 0)), "No Match in AOM")</f>
        <v>AOM_002108</v>
      </c>
      <c r="S914" t="str" cm="1">
        <f t="array" ref="S914">IFERROR(IF(INDEX(AOM[Scientific Name], MATCH(1, (AOM[Edge_Value]=ani_diet!D914)*(AOM[Is_Ani_Diet_Ingredient]&lt;&gt;FALSE), 0))=0, "", INDEX(AOM[Scientific Name], MATCH(1, (AOM[Edge_Value]=ani_diet!D914)*(AOM[Is_Ani_Diet_Ingredient]&lt;&gt;FALSE), 0))), "No Match in AOM")</f>
        <v>Zea mays</v>
      </c>
      <c r="T914" t="str" cm="1">
        <f t="array" ref="T914">IF((S914&lt;&gt;"")*(S914&lt;&gt;"No Match in AOM"),IF(J914&lt;&gt;"",_xlfn.TEXTJOIN(";",TRUE,CONCATENATE(_xlfn.TEXTSPLIT(S914,";",TRUE,FALSE)," ",J914)),S914),"")</f>
        <v>Zea mays</v>
      </c>
    </row>
    <row r="915" spans="1:20">
      <c r="A915" s="30" t="s">
        <v>26608</v>
      </c>
      <c r="B915" s="55" t="s">
        <v>3680</v>
      </c>
      <c r="C915" s="56" t="str">
        <f>_xlfn.TEXTJOIN(" ",TRUE,B915,IF(ISBLANK(J915),"",_xlfn.TEXTSPLIT(J915,";")))</f>
        <v>Maize</v>
      </c>
      <c r="D915" s="56" t="str">
        <f>_xlfn.TEXTJOIN(" ",TRUE,B915,IF(ISBLANK(J915),"",_xlfn.TEXTSPLIT(J915,";")),IF(ISBLANK(H915),"",_xlfn.TEXTSPLIT(H915,";")))</f>
        <v>Maize Cracked</v>
      </c>
      <c r="E915" s="56" t="str">
        <f>_xlfn.TEXTJOIN(" ",TRUE,B915,F915,IF(ISBLANK(J915),"",_xlfn.TEXTSPLIT(J915,";")),IF(ISBLANK(G915),"",_xlfn.TEXTSPLIT(G915,";")))</f>
        <v>Maize White Local Cracked</v>
      </c>
      <c r="F915" s="55" t="s">
        <v>26581</v>
      </c>
      <c r="G915" s="55" t="s">
        <v>25600</v>
      </c>
      <c r="H915" s="55" t="s">
        <v>25600</v>
      </c>
      <c r="R915" t="str" cm="1">
        <f t="array" ref="R915">IFERROR(INDEX(AOM[AOM], MATCH(1, (AOM[Edge_Value]=ani_diet!D915)*(AOM[Is_Ani_Diet_Ingredient]&lt;&gt;FALSE), 0)), "No Match in AOM")</f>
        <v>AOM_002108</v>
      </c>
      <c r="S915" t="str" cm="1">
        <f t="array" ref="S915">IFERROR(IF(INDEX(AOM[Scientific Name], MATCH(1, (AOM[Edge_Value]=ani_diet!D915)*(AOM[Is_Ani_Diet_Ingredient]&lt;&gt;FALSE), 0))=0, "", INDEX(AOM[Scientific Name], MATCH(1, (AOM[Edge_Value]=ani_diet!D915)*(AOM[Is_Ani_Diet_Ingredient]&lt;&gt;FALSE), 0))), "No Match in AOM")</f>
        <v>Zea mays</v>
      </c>
      <c r="T915" t="str" cm="1">
        <f t="array" ref="T915">IF((S915&lt;&gt;"")*(S915&lt;&gt;"No Match in AOM"),IF(J915&lt;&gt;"",_xlfn.TEXTJOIN(";",TRUE,CONCATENATE(_xlfn.TEXTSPLIT(S915,";",TRUE,FALSE)," ",J915)),S915),"")</f>
        <v>Zea mays</v>
      </c>
    </row>
    <row r="916" spans="1:20">
      <c r="A916" s="30" t="s">
        <v>26609</v>
      </c>
      <c r="B916" s="55" t="s">
        <v>3680</v>
      </c>
      <c r="C916" s="56" t="str">
        <f>_xlfn.TEXTJOIN(" ",TRUE,B916,IF(ISBLANK(J916),"",_xlfn.TEXTSPLIT(J916,";")))</f>
        <v>Maize</v>
      </c>
      <c r="D916" s="56" t="str">
        <f>_xlfn.TEXTJOIN(" ",TRUE,B916,IF(ISBLANK(J916),"",_xlfn.TEXTSPLIT(J916,";")),IF(ISBLANK(H916),"",_xlfn.TEXTSPLIT(H916,";")))</f>
        <v>Maize Cracked</v>
      </c>
      <c r="E916" s="56" t="str">
        <f>_xlfn.TEXTJOIN(" ",TRUE,B916,F916,IF(ISBLANK(J916),"",_xlfn.TEXTSPLIT(J916,";")),IF(ISBLANK(G916),"",_xlfn.TEXTSPLIT(G916,";")))</f>
        <v>Maize Cracked</v>
      </c>
      <c r="G916" s="55" t="s">
        <v>25600</v>
      </c>
      <c r="H916" s="55" t="s">
        <v>25600</v>
      </c>
      <c r="R916" t="str" cm="1">
        <f t="array" ref="R916">IFERROR(INDEX(AOM[AOM], MATCH(1, (AOM[Edge_Value]=ani_diet!D916)*(AOM[Is_Ani_Diet_Ingredient]&lt;&gt;FALSE), 0)), "No Match in AOM")</f>
        <v>AOM_002108</v>
      </c>
      <c r="S916" t="str" cm="1">
        <f t="array" ref="S916">IFERROR(IF(INDEX(AOM[Scientific Name], MATCH(1, (AOM[Edge_Value]=ani_diet!D916)*(AOM[Is_Ani_Diet_Ingredient]&lt;&gt;FALSE), 0))=0, "", INDEX(AOM[Scientific Name], MATCH(1, (AOM[Edge_Value]=ani_diet!D916)*(AOM[Is_Ani_Diet_Ingredient]&lt;&gt;FALSE), 0))), "No Match in AOM")</f>
        <v>Zea mays</v>
      </c>
      <c r="T916" t="str" cm="1">
        <f t="array" ref="T916">IF((S916&lt;&gt;"")*(S916&lt;&gt;"No Match in AOM"),IF(J916&lt;&gt;"",_xlfn.TEXTJOIN(";",TRUE,CONCATENATE(_xlfn.TEXTSPLIT(S916,";",TRUE,FALSE)," ",J916)),S916),"")</f>
        <v>Zea mays</v>
      </c>
    </row>
    <row r="917" spans="1:20">
      <c r="A917" s="30" t="s">
        <v>26610</v>
      </c>
      <c r="B917" s="55" t="s">
        <v>3680</v>
      </c>
      <c r="C917" s="56" t="str">
        <f>_xlfn.TEXTJOIN(" ",TRUE,B917,IF(ISBLANK(J917),"",_xlfn.TEXTSPLIT(J917,";")))</f>
        <v>Maize</v>
      </c>
      <c r="D917" s="56" t="str">
        <f>_xlfn.TEXTJOIN(" ",TRUE,B917,IF(ISBLANK(J917),"",_xlfn.TEXTSPLIT(J917,";")),IF(ISBLANK(H917),"",_xlfn.TEXTSPLIT(H917,";")))</f>
        <v>Maize Crushed</v>
      </c>
      <c r="E917" s="56" t="str">
        <f>_xlfn.TEXTJOIN(" ",TRUE,B917,F917,IF(ISBLANK(J917),"",_xlfn.TEXTSPLIT(J917,";")),IF(ISBLANK(G917),"",_xlfn.TEXTSPLIT(G917,";")))</f>
        <v>Maize Crushed</v>
      </c>
      <c r="G917" s="55" t="s">
        <v>17477</v>
      </c>
      <c r="H917" s="55" t="s">
        <v>17477</v>
      </c>
      <c r="K917" t="str" cm="1">
        <f t="array" ref="K917">IFERROR(IF(NOT(ISBLANK(#REF!)),_xlfn._xlws.FILTER(AOM[AOM],(AOM[Edge_Value]=#REF!)*(AOM[L5]="Feed Ingredient")),""),"No Match in AOM")</f>
        <v>No Match in AOM</v>
      </c>
      <c r="L917"/>
      <c r="M917"/>
      <c r="R917" t="str" cm="1">
        <f t="array" ref="R917">IFERROR(INDEX(AOM[AOM], MATCH(1, (AOM[Edge_Value]=ani_diet!D917)*(AOM[Is_Ani_Diet_Ingredient]&lt;&gt;FALSE), 0)), "No Match in AOM")</f>
        <v>AOM_002119</v>
      </c>
      <c r="S917" t="str" cm="1">
        <f t="array" ref="S917">IFERROR(IF(INDEX(AOM[Scientific Name], MATCH(1, (AOM[Edge_Value]=ani_diet!D917)*(AOM[Is_Ani_Diet_Ingredient]&lt;&gt;FALSE), 0))=0, "", INDEX(AOM[Scientific Name], MATCH(1, (AOM[Edge_Value]=ani_diet!D917)*(AOM[Is_Ani_Diet_Ingredient]&lt;&gt;FALSE), 0))), "No Match in AOM")</f>
        <v/>
      </c>
      <c r="T917" t="str" cm="1">
        <f t="array" ref="T917">IF((S917&lt;&gt;"")*(S917&lt;&gt;"No Match in AOM"),IF(J917&lt;&gt;"",_xlfn.TEXTJOIN(";",TRUE,CONCATENATE(_xlfn.TEXTSPLIT(S917,";",TRUE,FALSE)," ",J917)),S917),"")</f>
        <v/>
      </c>
    </row>
    <row r="918" spans="1:20">
      <c r="A918" s="30" t="s">
        <v>26611</v>
      </c>
      <c r="B918" s="55" t="s">
        <v>3680</v>
      </c>
      <c r="C918" s="56" t="str">
        <f>_xlfn.TEXTJOIN(" ",TRUE,B918,IF(ISBLANK(J918),"",_xlfn.TEXTSPLIT(J918,";")))</f>
        <v>Maize</v>
      </c>
      <c r="D918" s="56" t="str">
        <f>_xlfn.TEXTJOIN(" ",TRUE,B918,IF(ISBLANK(J918),"",_xlfn.TEXTSPLIT(J918,";")),IF(ISBLANK(H918),"",_xlfn.TEXTSPLIT(H918,";")))</f>
        <v>Maize Crushed</v>
      </c>
      <c r="E918" s="56" t="str">
        <f>_xlfn.TEXTJOIN(" ",TRUE,B918,F918,IF(ISBLANK(J918),"",_xlfn.TEXTSPLIT(J918,";")),IF(ISBLANK(G918),"",_xlfn.TEXTSPLIT(G918,";")))</f>
        <v>Maize Yellow Crushed</v>
      </c>
      <c r="F918" s="55" t="s">
        <v>26065</v>
      </c>
      <c r="G918" s="55" t="s">
        <v>17477</v>
      </c>
      <c r="H918" s="55" t="s">
        <v>17477</v>
      </c>
      <c r="R918" t="str" cm="1">
        <f t="array" ref="R918">IFERROR(INDEX(AOM[AOM], MATCH(1, (AOM[Edge_Value]=ani_diet!D918)*(AOM[Is_Ani_Diet_Ingredient]&lt;&gt;FALSE), 0)), "No Match in AOM")</f>
        <v>AOM_002119</v>
      </c>
      <c r="S918" t="str" cm="1">
        <f t="array" ref="S918">IFERROR(IF(INDEX(AOM[Scientific Name], MATCH(1, (AOM[Edge_Value]=ani_diet!D918)*(AOM[Is_Ani_Diet_Ingredient]&lt;&gt;FALSE), 0))=0, "", INDEX(AOM[Scientific Name], MATCH(1, (AOM[Edge_Value]=ani_diet!D918)*(AOM[Is_Ani_Diet_Ingredient]&lt;&gt;FALSE), 0))), "No Match in AOM")</f>
        <v/>
      </c>
      <c r="T918" t="str" cm="1">
        <f t="array" ref="T918">IF((S918&lt;&gt;"")*(S918&lt;&gt;"No Match in AOM"),IF(J918&lt;&gt;"",_xlfn.TEXTJOIN(";",TRUE,CONCATENATE(_xlfn.TEXTSPLIT(S918,";",TRUE,FALSE)," ",J918)),S918),"")</f>
        <v/>
      </c>
    </row>
    <row r="919" spans="1:20">
      <c r="A919" s="30" t="s">
        <v>26612</v>
      </c>
      <c r="B919" s="55" t="s">
        <v>3680</v>
      </c>
      <c r="C919" s="56" t="str">
        <f>_xlfn.TEXTJOIN(" ",TRUE,B919,IF(ISBLANK(J919),"",_xlfn.TEXTSPLIT(J919,";")))</f>
        <v>Maize</v>
      </c>
      <c r="D919" s="56" t="str">
        <f>_xlfn.TEXTJOIN(" ",TRUE,B919,IF(ISBLANK(J919),"",_xlfn.TEXTSPLIT(J919,";")),IF(ISBLANK(H919),"",_xlfn.TEXTSPLIT(H919,";")))</f>
        <v>Maize Dried Ground</v>
      </c>
      <c r="E919" s="56" t="str">
        <f>_xlfn.TEXTJOIN(" ",TRUE,B919,F919,IF(ISBLANK(J919),"",_xlfn.TEXTSPLIT(J919,";")),IF(ISBLANK(G919),"",_xlfn.TEXTSPLIT(G919,";")))</f>
        <v>Maize Dried Ground</v>
      </c>
      <c r="G919" s="55" t="s">
        <v>25767</v>
      </c>
      <c r="H919" s="55" t="s">
        <v>25767</v>
      </c>
      <c r="R919" t="str" cm="1">
        <f t="array" ref="R919">IFERROR(INDEX(AOM[AOM], MATCH(1, (AOM[Edge_Value]=ani_diet!D919)*(AOM[Is_Ani_Diet_Ingredient]&lt;&gt;FALSE), 0)), "No Match in AOM")</f>
        <v>AOM_001656</v>
      </c>
      <c r="S919" t="str" cm="1">
        <f t="array" ref="S919">IFERROR(IF(INDEX(AOM[Scientific Name], MATCH(1, (AOM[Edge_Value]=ani_diet!D919)*(AOM[Is_Ani_Diet_Ingredient]&lt;&gt;FALSE), 0))=0, "", INDEX(AOM[Scientific Name], MATCH(1, (AOM[Edge_Value]=ani_diet!D919)*(AOM[Is_Ani_Diet_Ingredient]&lt;&gt;FALSE), 0))), "No Match in AOM")</f>
        <v>Zea mays</v>
      </c>
      <c r="T919" t="str" cm="1">
        <f t="array" ref="T919">IF((S919&lt;&gt;"")*(S919&lt;&gt;"No Match in AOM"),IF(J919&lt;&gt;"",_xlfn.TEXTJOIN(";",TRUE,CONCATENATE(_xlfn.TEXTSPLIT(S919,";",TRUE,FALSE)," ",J919)),S919),"")</f>
        <v>Zea mays</v>
      </c>
    </row>
    <row r="920" spans="1:20">
      <c r="A920" s="30" t="s">
        <v>26613</v>
      </c>
      <c r="B920" s="55" t="s">
        <v>3680</v>
      </c>
      <c r="C920" s="56" t="str">
        <f>_xlfn.TEXTJOIN(" ",TRUE,B920,IF(ISBLANK(J920),"",_xlfn.TEXTSPLIT(J920,";")))</f>
        <v>Maize</v>
      </c>
      <c r="D920" s="56" t="str">
        <f>_xlfn.TEXTJOIN(" ",TRUE,B920,IF(ISBLANK(J920),"",_xlfn.TEXTSPLIT(J920,";")),IF(ISBLANK(H920),"",_xlfn.TEXTSPLIT(H920,";")))</f>
        <v>Maize Dried Ground Heated</v>
      </c>
      <c r="E920" s="56" t="str">
        <f>_xlfn.TEXTJOIN(" ",TRUE,B920,F920,IF(ISBLANK(J920),"",_xlfn.TEXTSPLIT(J920,";")),IF(ISBLANK(G920),"",_xlfn.TEXTSPLIT(G920,";")))</f>
        <v>Maize Dried Ground Heated</v>
      </c>
      <c r="G920" s="55" t="s">
        <v>25969</v>
      </c>
      <c r="H920" s="55" t="s">
        <v>25969</v>
      </c>
      <c r="R920" t="str" cm="1">
        <f t="array" ref="R920">IFERROR(INDEX(AOM[AOM], MATCH(1, (AOM[Edge_Value]=ani_diet!D920)*(AOM[Is_Ani_Diet_Ingredient]&lt;&gt;FALSE), 0)), "No Match in AOM")</f>
        <v>AOM_002031</v>
      </c>
      <c r="S920" t="str" cm="1">
        <f t="array" ref="S920">IFERROR(IF(INDEX(AOM[Scientific Name], MATCH(1, (AOM[Edge_Value]=ani_diet!D920)*(AOM[Is_Ani_Diet_Ingredient]&lt;&gt;FALSE), 0))=0, "", INDEX(AOM[Scientific Name], MATCH(1, (AOM[Edge_Value]=ani_diet!D920)*(AOM[Is_Ani_Diet_Ingredient]&lt;&gt;FALSE), 0))), "No Match in AOM")</f>
        <v>Zea mays</v>
      </c>
      <c r="T920" t="str" cm="1">
        <f t="array" ref="T920">IF((S920&lt;&gt;"")*(S920&lt;&gt;"No Match in AOM"),IF(J920&lt;&gt;"",_xlfn.TEXTJOIN(";",TRUE,CONCATENATE(_xlfn.TEXTSPLIT(S920,";",TRUE,FALSE)," ",J920)),S920),"")</f>
        <v>Zea mays</v>
      </c>
    </row>
    <row r="921" spans="1:20">
      <c r="A921" s="30" t="s">
        <v>26614</v>
      </c>
      <c r="B921" s="55" t="s">
        <v>3680</v>
      </c>
      <c r="C921" s="56" t="str">
        <f>_xlfn.TEXTJOIN(" ",TRUE,B921,IF(ISBLANK(J921),"",_xlfn.TEXTSPLIT(J921,";")))</f>
        <v>Maize</v>
      </c>
      <c r="D921" s="56" t="str">
        <f>_xlfn.TEXTJOIN(" ",TRUE,B921,IF(ISBLANK(J921),"",_xlfn.TEXTSPLIT(J921,";")),IF(ISBLANK(H921),"",_xlfn.TEXTSPLIT(H921,";")))</f>
        <v>Maize Ensiled</v>
      </c>
      <c r="E921" s="56" t="str">
        <f>_xlfn.TEXTJOIN(" ",TRUE,B921,F921,IF(ISBLANK(J921),"",_xlfn.TEXTSPLIT(J921,";")),IF(ISBLANK(G921),"",_xlfn.TEXTSPLIT(G921,";")))</f>
        <v>Maize Silage</v>
      </c>
      <c r="G921" s="55" t="s">
        <v>17495</v>
      </c>
      <c r="H921" s="55" t="s">
        <v>17494</v>
      </c>
      <c r="K921" s="32" t="s">
        <v>324</v>
      </c>
      <c r="L921" s="32" t="s">
        <v>324</v>
      </c>
      <c r="M921" s="32" t="s">
        <v>324</v>
      </c>
      <c r="R921" t="str" cm="1">
        <f t="array" ref="R921">IFERROR(INDEX(AOM[AOM], MATCH(1, (AOM[Edge_Value]=ani_diet!D921)*(AOM[Is_Ani_Diet_Ingredient]&lt;&gt;FALSE), 0)), "No Match in AOM")</f>
        <v>AOM_001326</v>
      </c>
      <c r="S921" t="str" cm="1">
        <f t="array" ref="S921">IFERROR(IF(INDEX(AOM[Scientific Name], MATCH(1, (AOM[Edge_Value]=ani_diet!D921)*(AOM[Is_Ani_Diet_Ingredient]&lt;&gt;FALSE), 0))=0, "", INDEX(AOM[Scientific Name], MATCH(1, (AOM[Edge_Value]=ani_diet!D921)*(AOM[Is_Ani_Diet_Ingredient]&lt;&gt;FALSE), 0))), "No Match in AOM")</f>
        <v>Zea mays</v>
      </c>
      <c r="T921" t="str" cm="1">
        <f t="array" ref="T921">IF((S921&lt;&gt;"")*(S921&lt;&gt;"No Match in AOM"),IF(J921&lt;&gt;"",_xlfn.TEXTJOIN(";",TRUE,CONCATENATE(_xlfn.TEXTSPLIT(S921,";",TRUE,FALSE)," ",J921)),S921),"")</f>
        <v>Zea mays</v>
      </c>
    </row>
    <row r="922" spans="1:20">
      <c r="A922" s="30" t="s">
        <v>26615</v>
      </c>
      <c r="B922" s="55" t="s">
        <v>3680</v>
      </c>
      <c r="C922" s="56" t="str">
        <f>_xlfn.TEXTJOIN(" ",TRUE,B922,IF(ISBLANK(J922),"",_xlfn.TEXTSPLIT(J922,";")))</f>
        <v>Maize</v>
      </c>
      <c r="D922" s="56" t="str">
        <f>_xlfn.TEXTJOIN(" ",TRUE,B922,IF(ISBLANK(J922),"",_xlfn.TEXTSPLIT(J922,";")),IF(ISBLANK(H922),"",_xlfn.TEXTSPLIT(H922,";")))</f>
        <v>Maize Ensiled</v>
      </c>
      <c r="E922" s="56" t="str">
        <f>_xlfn.TEXTJOIN(" ",TRUE,B922,F922,IF(ISBLANK(J922),"",_xlfn.TEXTSPLIT(J922,";")),IF(ISBLANK(G922),"",_xlfn.TEXTSPLIT(G922,";")))</f>
        <v>Maize Chopped Ensiled</v>
      </c>
      <c r="G922" s="55" t="s">
        <v>25861</v>
      </c>
      <c r="H922" s="55" t="s">
        <v>17494</v>
      </c>
      <c r="K922" s="32" t="s">
        <v>324</v>
      </c>
      <c r="L922" s="32" t="s">
        <v>324</v>
      </c>
      <c r="M922" s="32" t="s">
        <v>324</v>
      </c>
      <c r="R922" t="str" cm="1">
        <f t="array" ref="R922">IFERROR(INDEX(AOM[AOM], MATCH(1, (AOM[Edge_Value]=ani_diet!D922)*(AOM[Is_Ani_Diet_Ingredient]&lt;&gt;FALSE), 0)), "No Match in AOM")</f>
        <v>AOM_001326</v>
      </c>
      <c r="S922" t="str" cm="1">
        <f t="array" ref="S922">IFERROR(IF(INDEX(AOM[Scientific Name], MATCH(1, (AOM[Edge_Value]=ani_diet!D922)*(AOM[Is_Ani_Diet_Ingredient]&lt;&gt;FALSE), 0))=0, "", INDEX(AOM[Scientific Name], MATCH(1, (AOM[Edge_Value]=ani_diet!D922)*(AOM[Is_Ani_Diet_Ingredient]&lt;&gt;FALSE), 0))), "No Match in AOM")</f>
        <v>Zea mays</v>
      </c>
      <c r="T922" t="str" cm="1">
        <f t="array" ref="T922">IF((S922&lt;&gt;"")*(S922&lt;&gt;"No Match in AOM"),IF(J922&lt;&gt;"",_xlfn.TEXTJOIN(";",TRUE,CONCATENATE(_xlfn.TEXTSPLIT(S922,";",TRUE,FALSE)," ",J922)),S922),"")</f>
        <v>Zea mays</v>
      </c>
    </row>
    <row r="923" spans="1:20">
      <c r="A923" s="30" t="s">
        <v>26616</v>
      </c>
      <c r="B923" s="55" t="s">
        <v>3680</v>
      </c>
      <c r="C923" s="56" t="str">
        <f>_xlfn.TEXTJOIN(" ",TRUE,B923,IF(ISBLANK(J923),"",_xlfn.TEXTSPLIT(J923,";")))</f>
        <v>Maize</v>
      </c>
      <c r="D923" s="56" t="str">
        <f>_xlfn.TEXTJOIN(" ",TRUE,B923,IF(ISBLANK(J923),"",_xlfn.TEXTSPLIT(J923,";")),IF(ISBLANK(H923),"",_xlfn.TEXTSPLIT(H923,";")))</f>
        <v>Maize Ensiled</v>
      </c>
      <c r="E923" s="56" t="str">
        <f>_xlfn.TEXTJOIN(" ",TRUE,B923,F923,IF(ISBLANK(J923),"",_xlfn.TEXTSPLIT(J923,";")),IF(ISBLANK(G923),"",_xlfn.TEXTSPLIT(G923,";")))</f>
        <v>Maize Ensiled</v>
      </c>
      <c r="G923" s="55" t="s">
        <v>17494</v>
      </c>
      <c r="H923" s="55" t="s">
        <v>17494</v>
      </c>
      <c r="R923" t="str" cm="1">
        <f t="array" ref="R923">IFERROR(INDEX(AOM[AOM], MATCH(1, (AOM[Edge_Value]=ani_diet!D923)*(AOM[Is_Ani_Diet_Ingredient]&lt;&gt;FALSE), 0)), "No Match in AOM")</f>
        <v>AOM_001326</v>
      </c>
      <c r="S923" t="str" cm="1">
        <f t="array" ref="S923">IFERROR(IF(INDEX(AOM[Scientific Name], MATCH(1, (AOM[Edge_Value]=ani_diet!D923)*(AOM[Is_Ani_Diet_Ingredient]&lt;&gt;FALSE), 0))=0, "", INDEX(AOM[Scientific Name], MATCH(1, (AOM[Edge_Value]=ani_diet!D923)*(AOM[Is_Ani_Diet_Ingredient]&lt;&gt;FALSE), 0))), "No Match in AOM")</f>
        <v>Zea mays</v>
      </c>
      <c r="T923" t="str" cm="1">
        <f t="array" ref="T923">IF((S923&lt;&gt;"")*(S923&lt;&gt;"No Match in AOM"),IF(J923&lt;&gt;"",_xlfn.TEXTJOIN(";",TRUE,CONCATENATE(_xlfn.TEXTSPLIT(S923,";",TRUE,FALSE)," ",J923)),S923),"")</f>
        <v>Zea mays</v>
      </c>
    </row>
    <row r="924" spans="1:20">
      <c r="A924" s="30" t="s">
        <v>26617</v>
      </c>
      <c r="B924" s="55" t="s">
        <v>3680</v>
      </c>
      <c r="C924" s="56" t="str">
        <f>_xlfn.TEXTJOIN(" ",TRUE,B924,IF(ISBLANK(J924),"",_xlfn.TEXTSPLIT(J924,";")))</f>
        <v>Maize</v>
      </c>
      <c r="D924" s="56" t="str">
        <f>_xlfn.TEXTJOIN(" ",TRUE,B924,IF(ISBLANK(J924),"",_xlfn.TEXTSPLIT(J924,";")),IF(ISBLANK(H924),"",_xlfn.TEXTSPLIT(H924,";")))</f>
        <v>Maize Extruded</v>
      </c>
      <c r="E924" s="56" t="str">
        <f>_xlfn.TEXTJOIN(" ",TRUE,B924,F924,IF(ISBLANK(J924),"",_xlfn.TEXTSPLIT(J924,";")),IF(ISBLANK(G924),"",_xlfn.TEXTSPLIT(G924,";")))</f>
        <v>Maize Extruded</v>
      </c>
      <c r="G924" s="55" t="s">
        <v>25663</v>
      </c>
      <c r="H924" s="55" t="s">
        <v>25663</v>
      </c>
      <c r="K924" s="32" t="s">
        <v>324</v>
      </c>
      <c r="L924" s="32" t="s">
        <v>324</v>
      </c>
      <c r="M924" s="32" t="s">
        <v>324</v>
      </c>
      <c r="N924" t="s">
        <v>2539</v>
      </c>
      <c r="O924" t="s">
        <v>2510</v>
      </c>
      <c r="P924" t="s">
        <v>25879</v>
      </c>
      <c r="Q924" t="s">
        <v>25880</v>
      </c>
      <c r="R924" t="str" cm="1">
        <f t="array" ref="R924">IFERROR(INDEX(AOM[AOM], MATCH(1, (AOM[Edge_Value]=ani_diet!D924)*(AOM[Is_Ani_Diet_Ingredient]&lt;&gt;FALSE), 0)), "No Match in AOM")</f>
        <v>AOM_000570</v>
      </c>
      <c r="S924" t="str" cm="1">
        <f t="array" ref="S924">IFERROR(IF(INDEX(AOM[Scientific Name], MATCH(1, (AOM[Edge_Value]=ani_diet!D924)*(AOM[Is_Ani_Diet_Ingredient]&lt;&gt;FALSE), 0))=0, "", INDEX(AOM[Scientific Name], MATCH(1, (AOM[Edge_Value]=ani_diet!D924)*(AOM[Is_Ani_Diet_Ingredient]&lt;&gt;FALSE), 0))), "No Match in AOM")</f>
        <v>Zea mays</v>
      </c>
      <c r="T924" t="str" cm="1">
        <f t="array" ref="T924">IF((S924&lt;&gt;"")*(S924&lt;&gt;"No Match in AOM"),IF(J924&lt;&gt;"",_xlfn.TEXTJOIN(";",TRUE,CONCATENATE(_xlfn.TEXTSPLIT(S924,";",TRUE,FALSE)," ",J924)),S924),"")</f>
        <v>Zea mays</v>
      </c>
    </row>
    <row r="925" spans="1:20">
      <c r="A925" s="30" t="s">
        <v>18859</v>
      </c>
      <c r="B925" s="55" t="s">
        <v>3680</v>
      </c>
      <c r="C925" s="56" t="str">
        <f>_xlfn.TEXTJOIN(" ",TRUE,B925,IF(ISBLANK(J925),"",_xlfn.TEXTSPLIT(J925,";")))</f>
        <v>Maize Germ</v>
      </c>
      <c r="D925" s="56" t="str">
        <f>_xlfn.TEXTJOIN(" ",TRUE,B925,IF(ISBLANK(J925),"",_xlfn.TEXTSPLIT(J925,";")),IF(ISBLANK(H925),"",_xlfn.TEXTSPLIT(H925,";")))</f>
        <v>Maize Germ</v>
      </c>
      <c r="E925" s="56" t="str">
        <f>_xlfn.TEXTJOIN(" ",TRUE,B925,F925,IF(ISBLANK(J925),"",_xlfn.TEXTSPLIT(J925,";")),IF(ISBLANK(G925),"",_xlfn.TEXTSPLIT(G925,";")))</f>
        <v>Maize Germ</v>
      </c>
      <c r="J925" s="55" t="s">
        <v>26618</v>
      </c>
      <c r="K925" s="32" t="s">
        <v>324</v>
      </c>
      <c r="R925" t="str" cm="1">
        <f t="array" ref="R925">IFERROR(INDEX(AOM[AOM], MATCH(1, (AOM[Edge_Value]=ani_diet!D925)*(AOM[Is_Ani_Diet_Ingredient]&lt;&gt;FALSE), 0)), "No Match in AOM")</f>
        <v>AOM_001294</v>
      </c>
      <c r="S925" t="str" cm="1">
        <f t="array" ref="S925">IFERROR(IF(INDEX(AOM[Scientific Name], MATCH(1, (AOM[Edge_Value]=ani_diet!D925)*(AOM[Is_Ani_Diet_Ingredient]&lt;&gt;FALSE), 0))=0, "", INDEX(AOM[Scientific Name], MATCH(1, (AOM[Edge_Value]=ani_diet!D925)*(AOM[Is_Ani_Diet_Ingredient]&lt;&gt;FALSE), 0))), "No Match in AOM")</f>
        <v>Zea mays</v>
      </c>
      <c r="T925" t="str" cm="1">
        <f t="array" ref="T925">IF((S925&lt;&gt;"")*(S925&lt;&gt;"No Match in AOM"),IF(J925&lt;&gt;"",_xlfn.TEXTJOIN(";",TRUE,CONCATENATE(_xlfn.TEXTSPLIT(S925,";",TRUE,FALSE)," ",J925)),S925),"")</f>
        <v>Zea mays Germ</v>
      </c>
    </row>
    <row r="926" spans="1:20">
      <c r="A926" s="30" t="s">
        <v>26619</v>
      </c>
      <c r="B926" s="55" t="s">
        <v>3680</v>
      </c>
      <c r="C926" s="56" t="str">
        <f>_xlfn.TEXTJOIN(" ",TRUE,B926,IF(ISBLANK(J926),"",_xlfn.TEXTSPLIT(J926,";")))</f>
        <v>Maize Germ</v>
      </c>
      <c r="D926" s="56" t="str">
        <f>_xlfn.TEXTJOIN(" ",TRUE,B926,IF(ISBLANK(J926),"",_xlfn.TEXTSPLIT(J926,";")),IF(ISBLANK(H926),"",_xlfn.TEXTSPLIT(H926,";")))</f>
        <v>Maize Germ Ground</v>
      </c>
      <c r="E926" s="56" t="str">
        <f>_xlfn.TEXTJOIN(" ",TRUE,B926,F926,IF(ISBLANK(J926),"",_xlfn.TEXTSPLIT(J926,";")),IF(ISBLANK(G926),"",_xlfn.TEXTSPLIT(G926,";")))</f>
        <v>Maize Germ Meal</v>
      </c>
      <c r="G926" s="55" t="s">
        <v>25824</v>
      </c>
      <c r="H926" s="55" t="s">
        <v>6052</v>
      </c>
      <c r="J926" s="55" t="s">
        <v>26618</v>
      </c>
      <c r="K926" s="32" t="s">
        <v>324</v>
      </c>
      <c r="L926" s="32" t="s">
        <v>324</v>
      </c>
      <c r="R926" t="str" cm="1">
        <f t="array" ref="R926">IFERROR(INDEX(AOM[AOM], MATCH(1, (AOM[Edge_Value]=ani_diet!D926)*(AOM[Is_Ani_Diet_Ingredient]&lt;&gt;FALSE), 0)), "No Match in AOM")</f>
        <v>AOM_001295</v>
      </c>
      <c r="S926" t="str" cm="1">
        <f t="array" ref="S926">IFERROR(IF(INDEX(AOM[Scientific Name], MATCH(1, (AOM[Edge_Value]=ani_diet!D926)*(AOM[Is_Ani_Diet_Ingredient]&lt;&gt;FALSE), 0))=0, "", INDEX(AOM[Scientific Name], MATCH(1, (AOM[Edge_Value]=ani_diet!D926)*(AOM[Is_Ani_Diet_Ingredient]&lt;&gt;FALSE), 0))), "No Match in AOM")</f>
        <v>Zea mays</v>
      </c>
      <c r="T926" t="str" cm="1">
        <f t="array" ref="T926">IF((S926&lt;&gt;"")*(S926&lt;&gt;"No Match in AOM"),IF(J926&lt;&gt;"",_xlfn.TEXTJOIN(";",TRUE,CONCATENATE(_xlfn.TEXTSPLIT(S926,";",TRUE,FALSE)," ",J926)),S926),"")</f>
        <v>Zea mays Germ</v>
      </c>
    </row>
    <row r="927" spans="1:20">
      <c r="A927" s="30" t="s">
        <v>26620</v>
      </c>
      <c r="B927" s="55" t="s">
        <v>3680</v>
      </c>
      <c r="C927" s="56" t="str">
        <f>_xlfn.TEXTJOIN(" ",TRUE,B927,IF(ISBLANK(J927),"",_xlfn.TEXTSPLIT(J927,";")))</f>
        <v>Maize Gluten</v>
      </c>
      <c r="D927" s="56" t="str">
        <f>_xlfn.TEXTJOIN(" ",TRUE,B927,IF(ISBLANK(J927),"",_xlfn.TEXTSPLIT(J927,";")),IF(ISBLANK(H927),"",_xlfn.TEXTSPLIT(H927,";")))</f>
        <v>Maize Gluten</v>
      </c>
      <c r="E927" s="56" t="str">
        <f>_xlfn.TEXTJOIN(" ",TRUE,B927,F927,IF(ISBLANK(J927),"",_xlfn.TEXTSPLIT(J927,";")),IF(ISBLANK(G927),"",_xlfn.TEXTSPLIT(G927,";")))</f>
        <v>Maize 60 Gluten</v>
      </c>
      <c r="F927" s="55">
        <v>60</v>
      </c>
      <c r="J927" s="55" t="s">
        <v>26621</v>
      </c>
      <c r="L927" s="32" t="s">
        <v>324</v>
      </c>
      <c r="R927" t="str" cm="1">
        <f t="array" ref="R927">IFERROR(INDEX(AOM[AOM], MATCH(1, (AOM[Edge_Value]=ani_diet!D927)*(AOM[Is_Ani_Diet_Ingredient]&lt;&gt;FALSE), 0)), "No Match in AOM")</f>
        <v>AOM_001292</v>
      </c>
      <c r="S927" t="str" cm="1">
        <f t="array" ref="S927">IFERROR(IF(INDEX(AOM[Scientific Name], MATCH(1, (AOM[Edge_Value]=ani_diet!D927)*(AOM[Is_Ani_Diet_Ingredient]&lt;&gt;FALSE), 0))=0, "", INDEX(AOM[Scientific Name], MATCH(1, (AOM[Edge_Value]=ani_diet!D927)*(AOM[Is_Ani_Diet_Ingredient]&lt;&gt;FALSE), 0))), "No Match in AOM")</f>
        <v>Zea mays</v>
      </c>
      <c r="T927" t="str" cm="1">
        <f t="array" ref="T927">IF((S927&lt;&gt;"")*(S927&lt;&gt;"No Match in AOM"),IF(J927&lt;&gt;"",_xlfn.TEXTJOIN(";",TRUE,CONCATENATE(_xlfn.TEXTSPLIT(S927,";",TRUE,FALSE)," ",J927)),S927),"")</f>
        <v>Zea mays Gluten</v>
      </c>
    </row>
    <row r="928" spans="1:20">
      <c r="A928" s="30" t="s">
        <v>26622</v>
      </c>
      <c r="B928" s="55" t="s">
        <v>3680</v>
      </c>
      <c r="C928" s="56" t="str">
        <f>_xlfn.TEXTJOIN(" ",TRUE,B928,IF(ISBLANK(J928),"",_xlfn.TEXTSPLIT(J928,";")))</f>
        <v>Maize Gluten</v>
      </c>
      <c r="D928" s="56" t="str">
        <f>_xlfn.TEXTJOIN(" ",TRUE,B928,IF(ISBLANK(J928),"",_xlfn.TEXTSPLIT(J928,";")),IF(ISBLANK(H928),"",_xlfn.TEXTSPLIT(H928,";")))</f>
        <v>Maize Gluten</v>
      </c>
      <c r="E928" s="56" t="str">
        <f>_xlfn.TEXTJOIN(" ",TRUE,B928,F928,IF(ISBLANK(J928),"",_xlfn.TEXTSPLIT(J928,";")),IF(ISBLANK(G928),"",_xlfn.TEXTSPLIT(G928,";")))</f>
        <v>Maize Gluten</v>
      </c>
      <c r="J928" s="55" t="s">
        <v>26621</v>
      </c>
      <c r="R928" t="str" cm="1">
        <f t="array" ref="R928">IFERROR(INDEX(AOM[AOM], MATCH(1, (AOM[Edge_Value]=ani_diet!D928)*(AOM[Is_Ani_Diet_Ingredient]&lt;&gt;FALSE), 0)), "No Match in AOM")</f>
        <v>AOM_001292</v>
      </c>
      <c r="S928" t="str" cm="1">
        <f t="array" ref="S928">IFERROR(IF(INDEX(AOM[Scientific Name], MATCH(1, (AOM[Edge_Value]=ani_diet!D928)*(AOM[Is_Ani_Diet_Ingredient]&lt;&gt;FALSE), 0))=0, "", INDEX(AOM[Scientific Name], MATCH(1, (AOM[Edge_Value]=ani_diet!D928)*(AOM[Is_Ani_Diet_Ingredient]&lt;&gt;FALSE), 0))), "No Match in AOM")</f>
        <v>Zea mays</v>
      </c>
      <c r="T928" t="str" cm="1">
        <f t="array" ref="T928">IF((S928&lt;&gt;"")*(S928&lt;&gt;"No Match in AOM"),IF(J928&lt;&gt;"",_xlfn.TEXTJOIN(";",TRUE,CONCATENATE(_xlfn.TEXTSPLIT(S928,";",TRUE,FALSE)," ",J928)),S928),"")</f>
        <v>Zea mays Gluten</v>
      </c>
    </row>
    <row r="929" spans="1:20">
      <c r="A929" s="30" t="s">
        <v>26623</v>
      </c>
      <c r="B929" s="55" t="s">
        <v>3680</v>
      </c>
      <c r="C929" s="56" t="str">
        <f>_xlfn.TEXTJOIN(" ",TRUE,B929,IF(ISBLANK(J929),"",_xlfn.TEXTSPLIT(J929,";")))</f>
        <v>Maize Gluten</v>
      </c>
      <c r="D929" s="56" t="str">
        <f>_xlfn.TEXTJOIN(" ",TRUE,B929,IF(ISBLANK(J929),"",_xlfn.TEXTSPLIT(J929,";")),IF(ISBLANK(H929),"",_xlfn.TEXTSPLIT(H929,";")))</f>
        <v>Maize Gluten Ground</v>
      </c>
      <c r="E929" s="56" t="str">
        <f>_xlfn.TEXTJOIN(" ",TRUE,B929,F929,IF(ISBLANK(J929),"",_xlfn.TEXTSPLIT(J929,";")),IF(ISBLANK(G929),"",_xlfn.TEXTSPLIT(G929,";")))</f>
        <v>Maize Gluten Meal</v>
      </c>
      <c r="G929" s="55" t="s">
        <v>25824</v>
      </c>
      <c r="H929" s="55" t="s">
        <v>6052</v>
      </c>
      <c r="J929" s="55" t="s">
        <v>26621</v>
      </c>
      <c r="K929" s="32" t="s">
        <v>324</v>
      </c>
      <c r="L929" s="32" t="s">
        <v>324</v>
      </c>
      <c r="R929" t="str" cm="1">
        <f t="array" ref="R929">IFERROR(INDEX(AOM[AOM], MATCH(1, (AOM[Edge_Value]=ani_diet!D929)*(AOM[Is_Ani_Diet_Ingredient]&lt;&gt;FALSE), 0)), "No Match in AOM")</f>
        <v>AOM_001293</v>
      </c>
      <c r="S929" t="str" cm="1">
        <f t="array" ref="S929">IFERROR(IF(INDEX(AOM[Scientific Name], MATCH(1, (AOM[Edge_Value]=ani_diet!D929)*(AOM[Is_Ani_Diet_Ingredient]&lt;&gt;FALSE), 0))=0, "", INDEX(AOM[Scientific Name], MATCH(1, (AOM[Edge_Value]=ani_diet!D929)*(AOM[Is_Ani_Diet_Ingredient]&lt;&gt;FALSE), 0))), "No Match in AOM")</f>
        <v>Zea mays</v>
      </c>
      <c r="T929" t="str" cm="1">
        <f t="array" ref="T929">IF((S929&lt;&gt;"")*(S929&lt;&gt;"No Match in AOM"),IF(J929&lt;&gt;"",_xlfn.TEXTJOIN(";",TRUE,CONCATENATE(_xlfn.TEXTSPLIT(S929,";",TRUE,FALSE)," ",J929)),S929),"")</f>
        <v>Zea mays Gluten</v>
      </c>
    </row>
    <row r="930" spans="1:20">
      <c r="A930" s="30" t="s">
        <v>26624</v>
      </c>
      <c r="B930" s="55" t="s">
        <v>3680</v>
      </c>
      <c r="C930" s="56" t="str">
        <f>_xlfn.TEXTJOIN(" ",TRUE,B930,IF(ISBLANK(J930),"",_xlfn.TEXTSPLIT(J930,";")))</f>
        <v>Maize Grain</v>
      </c>
      <c r="D930" s="56" t="str">
        <f>_xlfn.TEXTJOIN(" ",TRUE,B930,IF(ISBLANK(J930),"",_xlfn.TEXTSPLIT(J930,";")),IF(ISBLANK(H930),"",_xlfn.TEXTSPLIT(H930,";")))</f>
        <v>Maize Grain</v>
      </c>
      <c r="E930" s="56" t="str">
        <f>_xlfn.TEXTJOIN(" ",TRUE,B930,F930,IF(ISBLANK(J930),"",_xlfn.TEXTSPLIT(J930,";")),IF(ISBLANK(G930),"",_xlfn.TEXTSPLIT(G930,";")))</f>
        <v>Maize Grain</v>
      </c>
      <c r="J930" s="55" t="s">
        <v>25930</v>
      </c>
      <c r="K930" s="32" t="s">
        <v>324</v>
      </c>
      <c r="R930" t="str" cm="1">
        <f t="array" ref="R930">IFERROR(INDEX(AOM[AOM], MATCH(1, (AOM[Edge_Value]=ani_diet!D930)*(AOM[Is_Ani_Diet_Ingredient]&lt;&gt;FALSE), 0)), "No Match in AOM")</f>
        <v>AOM_000649</v>
      </c>
      <c r="S930" t="str" cm="1">
        <f t="array" ref="S930">IFERROR(IF(INDEX(AOM[Scientific Name], MATCH(1, (AOM[Edge_Value]=ani_diet!D930)*(AOM[Is_Ani_Diet_Ingredient]&lt;&gt;FALSE), 0))=0, "", INDEX(AOM[Scientific Name], MATCH(1, (AOM[Edge_Value]=ani_diet!D930)*(AOM[Is_Ani_Diet_Ingredient]&lt;&gt;FALSE), 0))), "No Match in AOM")</f>
        <v>Zea mays</v>
      </c>
      <c r="T930" t="str" cm="1">
        <f t="array" ref="T930">IF((S930&lt;&gt;"")*(S930&lt;&gt;"No Match in AOM"),IF(J930&lt;&gt;"",_xlfn.TEXTJOIN(";",TRUE,CONCATENATE(_xlfn.TEXTSPLIT(S930,";",TRUE,FALSE)," ",J930)),S930),"")</f>
        <v>Zea mays Grain</v>
      </c>
    </row>
    <row r="931" spans="1:20">
      <c r="A931" s="30" t="s">
        <v>26625</v>
      </c>
      <c r="B931" s="55" t="s">
        <v>3680</v>
      </c>
      <c r="C931" s="56" t="str">
        <f>_xlfn.TEXTJOIN(" ",TRUE,B931,IF(ISBLANK(J931),"",_xlfn.TEXTSPLIT(J931,";")))</f>
        <v>Maize Grain</v>
      </c>
      <c r="D931" s="56" t="str">
        <f>_xlfn.TEXTJOIN(" ",TRUE,B931,IF(ISBLANK(J931),"",_xlfn.TEXTSPLIT(J931,";")),IF(ISBLANK(H931),"",_xlfn.TEXTSPLIT(H931,";")))</f>
        <v>Maize Grain</v>
      </c>
      <c r="E931" s="56" t="str">
        <f>_xlfn.TEXTJOIN(" ",TRUE,B931,F931,IF(ISBLANK(J931),"",_xlfn.TEXTSPLIT(J931,";")),IF(ISBLANK(G931),"",_xlfn.TEXTSPLIT(G931,";")))</f>
        <v>Maize Yellow Grain</v>
      </c>
      <c r="F931" s="55" t="s">
        <v>26065</v>
      </c>
      <c r="J931" s="55" t="s">
        <v>25930</v>
      </c>
      <c r="K931" s="32" t="s">
        <v>324</v>
      </c>
      <c r="N931" t="s">
        <v>2539</v>
      </c>
      <c r="O931" t="s">
        <v>2510</v>
      </c>
      <c r="P931" t="s">
        <v>25925</v>
      </c>
      <c r="Q931" t="s">
        <v>25926</v>
      </c>
      <c r="R931" t="str" cm="1">
        <f t="array" ref="R931">IFERROR(INDEX(AOM[AOM], MATCH(1, (AOM[Edge_Value]=ani_diet!D931)*(AOM[Is_Ani_Diet_Ingredient]&lt;&gt;FALSE), 0)), "No Match in AOM")</f>
        <v>AOM_000649</v>
      </c>
      <c r="S931" t="str" cm="1">
        <f t="array" ref="S931">IFERROR(IF(INDEX(AOM[Scientific Name], MATCH(1, (AOM[Edge_Value]=ani_diet!D931)*(AOM[Is_Ani_Diet_Ingredient]&lt;&gt;FALSE), 0))=0, "", INDEX(AOM[Scientific Name], MATCH(1, (AOM[Edge_Value]=ani_diet!D931)*(AOM[Is_Ani_Diet_Ingredient]&lt;&gt;FALSE), 0))), "No Match in AOM")</f>
        <v>Zea mays</v>
      </c>
      <c r="T931" t="str" cm="1">
        <f t="array" ref="T931">IF((S931&lt;&gt;"")*(S931&lt;&gt;"No Match in AOM"),IF(J931&lt;&gt;"",_xlfn.TEXTJOIN(";",TRUE,CONCATENATE(_xlfn.TEXTSPLIT(S931,";",TRUE,FALSE)," ",J931)),S931),"")</f>
        <v>Zea mays Grain</v>
      </c>
    </row>
    <row r="932" spans="1:20">
      <c r="A932" s="30" t="s">
        <v>26626</v>
      </c>
      <c r="B932" s="55" t="s">
        <v>3680</v>
      </c>
      <c r="C932" s="56" t="str">
        <f>_xlfn.TEXTJOIN(" ",TRUE,B932,IF(ISBLANK(J932),"",_xlfn.TEXTSPLIT(J932,";")))</f>
        <v>Maize Grain</v>
      </c>
      <c r="D932" s="56" t="str">
        <f>_xlfn.TEXTJOIN(" ",TRUE,B932,IF(ISBLANK(J932),"",_xlfn.TEXTSPLIT(J932,";")),IF(ISBLANK(H932),"",_xlfn.TEXTSPLIT(H932,";")))</f>
        <v>Maize Grain Crushed</v>
      </c>
      <c r="E932" s="56" t="str">
        <f>_xlfn.TEXTJOIN(" ",TRUE,B932,F932,IF(ISBLANK(J932),"",_xlfn.TEXTSPLIT(J932,";")),IF(ISBLANK(G932),"",_xlfn.TEXTSPLIT(G932,";")))</f>
        <v>Maize Grain Crushed</v>
      </c>
      <c r="G932" s="55" t="s">
        <v>17477</v>
      </c>
      <c r="H932" s="55" t="s">
        <v>17477</v>
      </c>
      <c r="J932" s="55" t="s">
        <v>25930</v>
      </c>
      <c r="K932" s="32" t="s">
        <v>324</v>
      </c>
      <c r="R932" t="str" cm="1">
        <f t="array" ref="R932">IFERROR(INDEX(AOM[AOM], MATCH(1, (AOM[Edge_Value]=ani_diet!D932)*(AOM[Is_Ani_Diet_Ingredient]&lt;&gt;FALSE), 0)), "No Match in AOM")</f>
        <v>AOM_006164</v>
      </c>
      <c r="S932" t="str" cm="1">
        <f t="array" ref="S932">IFERROR(IF(INDEX(AOM[Scientific Name], MATCH(1, (AOM[Edge_Value]=ani_diet!D932)*(AOM[Is_Ani_Diet_Ingredient]&lt;&gt;FALSE), 0))=0, "", INDEX(AOM[Scientific Name], MATCH(1, (AOM[Edge_Value]=ani_diet!D932)*(AOM[Is_Ani_Diet_Ingredient]&lt;&gt;FALSE), 0))), "No Match in AOM")</f>
        <v>Zea mays</v>
      </c>
      <c r="T932" t="str" cm="1">
        <f t="array" ref="T932">IF((S932&lt;&gt;"")*(S932&lt;&gt;"No Match in AOM"),IF(J932&lt;&gt;"",_xlfn.TEXTJOIN(";",TRUE,CONCATENATE(_xlfn.TEXTSPLIT(S932,";",TRUE,FALSE)," ",J932)),S932),"")</f>
        <v>Zea mays Grain</v>
      </c>
    </row>
    <row r="933" spans="1:20">
      <c r="A933" s="30" t="s">
        <v>26627</v>
      </c>
      <c r="B933" s="55" t="s">
        <v>3680</v>
      </c>
      <c r="C933" s="56" t="str">
        <f>_xlfn.TEXTJOIN(" ",TRUE,B933,IF(ISBLANK(J933),"",_xlfn.TEXTSPLIT(J933,";")))</f>
        <v>Maize Grain</v>
      </c>
      <c r="D933" s="56" t="str">
        <f>_xlfn.TEXTJOIN(" ",TRUE,B933,IF(ISBLANK(J933),"",_xlfn.TEXTSPLIT(J933,";")),IF(ISBLANK(H933),"",_xlfn.TEXTSPLIT(H933,";")))</f>
        <v>Maize Grain Ground</v>
      </c>
      <c r="E933" s="56" t="str">
        <f>_xlfn.TEXTJOIN(" ",TRUE,B933,F933,IF(ISBLANK(J933),"",_xlfn.TEXTSPLIT(J933,";")),IF(ISBLANK(G933),"",_xlfn.TEXTSPLIT(G933,";")))</f>
        <v>Maize Grain Ground</v>
      </c>
      <c r="G933" s="55" t="s">
        <v>6052</v>
      </c>
      <c r="H933" s="55" t="s">
        <v>6052</v>
      </c>
      <c r="J933" s="55" t="s">
        <v>25930</v>
      </c>
      <c r="R933" t="str" cm="1">
        <f t="array" ref="R933">IFERROR(INDEX(AOM[AOM], MATCH(1, (AOM[Edge_Value]=ani_diet!D933)*(AOM[Is_Ani_Diet_Ingredient]&lt;&gt;FALSE), 0)), "No Match in AOM")</f>
        <v>AOM_001679</v>
      </c>
      <c r="S933" t="str" cm="1">
        <f t="array" ref="S933">IFERROR(IF(INDEX(AOM[Scientific Name], MATCH(1, (AOM[Edge_Value]=ani_diet!D933)*(AOM[Is_Ani_Diet_Ingredient]&lt;&gt;FALSE), 0))=0, "", INDEX(AOM[Scientific Name], MATCH(1, (AOM[Edge_Value]=ani_diet!D933)*(AOM[Is_Ani_Diet_Ingredient]&lt;&gt;FALSE), 0))), "No Match in AOM")</f>
        <v>Zea mays</v>
      </c>
      <c r="T933" t="str" cm="1">
        <f t="array" ref="T933">IF((S933&lt;&gt;"")*(S933&lt;&gt;"No Match in AOM"),IF(J933&lt;&gt;"",_xlfn.TEXTJOIN(";",TRUE,CONCATENATE(_xlfn.TEXTSPLIT(S933,";",TRUE,FALSE)," ",J933)),S933),"")</f>
        <v>Zea mays Grain</v>
      </c>
    </row>
    <row r="934" spans="1:20">
      <c r="A934" s="30" t="s">
        <v>26628</v>
      </c>
      <c r="B934" s="55" t="s">
        <v>3680</v>
      </c>
      <c r="C934" s="56" t="str">
        <f>_xlfn.TEXTJOIN(" ",TRUE,B934,IF(ISBLANK(J934),"",_xlfn.TEXTSPLIT(J934,";")))</f>
        <v>Maize Grain</v>
      </c>
      <c r="D934" s="56" t="str">
        <f>_xlfn.TEXTJOIN(" ",TRUE,B934,IF(ISBLANK(J934),"",_xlfn.TEXTSPLIT(J934,";")),IF(ISBLANK(H934),"",_xlfn.TEXTSPLIT(H934,";")))</f>
        <v>Maize Grain Ground</v>
      </c>
      <c r="E934" s="56" t="str">
        <f>_xlfn.TEXTJOIN(" ",TRUE,B934,F934,IF(ISBLANK(J934),"",_xlfn.TEXTSPLIT(J934,";")),IF(ISBLANK(G934),"",_xlfn.TEXTSPLIT(G934,";")))</f>
        <v>Maize Grain Ground(Hammer)</v>
      </c>
      <c r="G934" s="55" t="s">
        <v>26629</v>
      </c>
      <c r="H934" s="55" t="s">
        <v>6052</v>
      </c>
      <c r="J934" s="55" t="s">
        <v>25930</v>
      </c>
      <c r="R934" t="str" cm="1">
        <f t="array" ref="R934">IFERROR(INDEX(AOM[AOM], MATCH(1, (AOM[Edge_Value]=ani_diet!D934)*(AOM[Is_Ani_Diet_Ingredient]&lt;&gt;FALSE), 0)), "No Match in AOM")</f>
        <v>AOM_001679</v>
      </c>
      <c r="S934" t="str" cm="1">
        <f t="array" ref="S934">IFERROR(IF(INDEX(AOM[Scientific Name], MATCH(1, (AOM[Edge_Value]=ani_diet!D934)*(AOM[Is_Ani_Diet_Ingredient]&lt;&gt;FALSE), 0))=0, "", INDEX(AOM[Scientific Name], MATCH(1, (AOM[Edge_Value]=ani_diet!D934)*(AOM[Is_Ani_Diet_Ingredient]&lt;&gt;FALSE), 0))), "No Match in AOM")</f>
        <v>Zea mays</v>
      </c>
      <c r="T934" t="str" cm="1">
        <f t="array" ref="T934">IF((S934&lt;&gt;"")*(S934&lt;&gt;"No Match in AOM"),IF(J934&lt;&gt;"",_xlfn.TEXTJOIN(";",TRUE,CONCATENATE(_xlfn.TEXTSPLIT(S934,";",TRUE,FALSE)," ",J934)),S934),"")</f>
        <v>Zea mays Grain</v>
      </c>
    </row>
    <row r="935" spans="1:20">
      <c r="A935" s="30" t="s">
        <v>26630</v>
      </c>
      <c r="B935" s="55" t="s">
        <v>3680</v>
      </c>
      <c r="C935" s="56" t="str">
        <f>_xlfn.TEXTJOIN(" ",TRUE,B935,IF(ISBLANK(J935),"",_xlfn.TEXTSPLIT(J935,";")))</f>
        <v>Maize</v>
      </c>
      <c r="D935" s="56" t="str">
        <f>_xlfn.TEXTJOIN(" ",TRUE,B935,IF(ISBLANK(J935),"",_xlfn.TEXTSPLIT(J935,";")),IF(ISBLANK(H935),"",_xlfn.TEXTSPLIT(H935,";")))</f>
        <v>Maize Ground</v>
      </c>
      <c r="E935" s="56" t="str">
        <f>_xlfn.TEXTJOIN(" ",TRUE,B935,F935,IF(ISBLANK(J935),"",_xlfn.TEXTSPLIT(J935,";")),IF(ISBLANK(G935),"",_xlfn.TEXTSPLIT(G935,";")))</f>
        <v>Maize Flour</v>
      </c>
      <c r="G935" s="55" t="s">
        <v>6844</v>
      </c>
      <c r="H935" s="55" t="s">
        <v>6052</v>
      </c>
      <c r="K935" s="32" t="s">
        <v>324</v>
      </c>
      <c r="L935" s="32" t="s">
        <v>324</v>
      </c>
      <c r="R935" t="str" cm="1">
        <f t="array" ref="R935">IFERROR(INDEX(AOM[AOM], MATCH(1, (AOM[Edge_Value]=ani_diet!D935)*(AOM[Is_Ani_Diet_Ingredient]&lt;&gt;FALSE), 0)), "No Match in AOM")</f>
        <v>AOM_001674</v>
      </c>
      <c r="S935" t="str" cm="1">
        <f t="array" ref="S935">IFERROR(IF(INDEX(AOM[Scientific Name], MATCH(1, (AOM[Edge_Value]=ani_diet!D935)*(AOM[Is_Ani_Diet_Ingredient]&lt;&gt;FALSE), 0))=0, "", INDEX(AOM[Scientific Name], MATCH(1, (AOM[Edge_Value]=ani_diet!D935)*(AOM[Is_Ani_Diet_Ingredient]&lt;&gt;FALSE), 0))), "No Match in AOM")</f>
        <v>Zea mays</v>
      </c>
      <c r="T935" t="str" cm="1">
        <f t="array" ref="T935">IF((S935&lt;&gt;"")*(S935&lt;&gt;"No Match in AOM"),IF(J935&lt;&gt;"",_xlfn.TEXTJOIN(";",TRUE,CONCATENATE(_xlfn.TEXTSPLIT(S935,";",TRUE,FALSE)," ",J935)),S935),"")</f>
        <v>Zea mays</v>
      </c>
    </row>
    <row r="936" spans="1:20">
      <c r="A936" s="30" t="s">
        <v>26631</v>
      </c>
      <c r="B936" s="55" t="s">
        <v>3680</v>
      </c>
      <c r="C936" s="56" t="str">
        <f>_xlfn.TEXTJOIN(" ",TRUE,B936,IF(ISBLANK(J936),"",_xlfn.TEXTSPLIT(J936,";")))</f>
        <v>Maize</v>
      </c>
      <c r="D936" s="56" t="str">
        <f>_xlfn.TEXTJOIN(" ",TRUE,B936,IF(ISBLANK(J936),"",_xlfn.TEXTSPLIT(J936,";")),IF(ISBLANK(H936),"",_xlfn.TEXTSPLIT(H936,";")))</f>
        <v>Maize Ground</v>
      </c>
      <c r="E936" s="56" t="str">
        <f>_xlfn.TEXTJOIN(" ",TRUE,B936,F936,IF(ISBLANK(J936),"",_xlfn.TEXTSPLIT(J936,";")),IF(ISBLANK(G936),"",_xlfn.TEXTSPLIT(G936,";")))</f>
        <v>Maize Meal</v>
      </c>
      <c r="G936" s="55" t="s">
        <v>25824</v>
      </c>
      <c r="H936" s="55" t="s">
        <v>6052</v>
      </c>
      <c r="K936" s="32" t="s">
        <v>324</v>
      </c>
      <c r="L936" s="32" t="s">
        <v>324</v>
      </c>
      <c r="N936" t="s">
        <v>2539</v>
      </c>
      <c r="O936" t="s">
        <v>2510</v>
      </c>
      <c r="P936" t="s">
        <v>25925</v>
      </c>
      <c r="Q936" t="s">
        <v>25926</v>
      </c>
      <c r="R936" t="str" cm="1">
        <f t="array" ref="R936">IFERROR(INDEX(AOM[AOM], MATCH(1, (AOM[Edge_Value]=ani_diet!D936)*(AOM[Is_Ani_Diet_Ingredient]&lt;&gt;FALSE), 0)), "No Match in AOM")</f>
        <v>AOM_001674</v>
      </c>
      <c r="S936" t="str" cm="1">
        <f t="array" ref="S936">IFERROR(IF(INDEX(AOM[Scientific Name], MATCH(1, (AOM[Edge_Value]=ani_diet!D936)*(AOM[Is_Ani_Diet_Ingredient]&lt;&gt;FALSE), 0))=0, "", INDEX(AOM[Scientific Name], MATCH(1, (AOM[Edge_Value]=ani_diet!D936)*(AOM[Is_Ani_Diet_Ingredient]&lt;&gt;FALSE), 0))), "No Match in AOM")</f>
        <v>Zea mays</v>
      </c>
      <c r="T936" t="str" cm="1">
        <f t="array" ref="T936">IF((S936&lt;&gt;"")*(S936&lt;&gt;"No Match in AOM"),IF(J936&lt;&gt;"",_xlfn.TEXTJOIN(";",TRUE,CONCATENATE(_xlfn.TEXTSPLIT(S936,";",TRUE,FALSE)," ",J936)),S936),"")</f>
        <v>Zea mays</v>
      </c>
    </row>
    <row r="937" spans="1:20">
      <c r="A937" s="30" t="s">
        <v>26632</v>
      </c>
      <c r="B937" s="55" t="s">
        <v>3680</v>
      </c>
      <c r="C937" s="56" t="str">
        <f>_xlfn.TEXTJOIN(" ",TRUE,B937,IF(ISBLANK(J937),"",_xlfn.TEXTSPLIT(J937,";")))</f>
        <v>Maize</v>
      </c>
      <c r="D937" s="56" t="str">
        <f>_xlfn.TEXTJOIN(" ",TRUE,B937,IF(ISBLANK(J937),"",_xlfn.TEXTSPLIT(J937,";")),IF(ISBLANK(H937),"",_xlfn.TEXTSPLIT(H937,";")))</f>
        <v>Maize Ground</v>
      </c>
      <c r="E937" s="56" t="str">
        <f>_xlfn.TEXTJOIN(" ",TRUE,B937,F937,IF(ISBLANK(J937),"",_xlfn.TEXTSPLIT(J937,";")),IF(ISBLANK(G937),"",_xlfn.TEXTSPLIT(G937,";")))</f>
        <v>Maize White Grade 2 Ground</v>
      </c>
      <c r="F937" s="55" t="s">
        <v>26633</v>
      </c>
      <c r="G937" s="55" t="s">
        <v>6052</v>
      </c>
      <c r="H937" s="55" t="s">
        <v>6052</v>
      </c>
      <c r="R937" t="str" cm="1">
        <f t="array" ref="R937">IFERROR(INDEX(AOM[AOM], MATCH(1, (AOM[Edge_Value]=ani_diet!D937)*(AOM[Is_Ani_Diet_Ingredient]&lt;&gt;FALSE), 0)), "No Match in AOM")</f>
        <v>AOM_001674</v>
      </c>
      <c r="S937" t="str" cm="1">
        <f t="array" ref="S937">IFERROR(IF(INDEX(AOM[Scientific Name], MATCH(1, (AOM[Edge_Value]=ani_diet!D937)*(AOM[Is_Ani_Diet_Ingredient]&lt;&gt;FALSE), 0))=0, "", INDEX(AOM[Scientific Name], MATCH(1, (AOM[Edge_Value]=ani_diet!D937)*(AOM[Is_Ani_Diet_Ingredient]&lt;&gt;FALSE), 0))), "No Match in AOM")</f>
        <v>Zea mays</v>
      </c>
      <c r="T937" t="str" cm="1">
        <f t="array" ref="T937">IF((S937&lt;&gt;"")*(S937&lt;&gt;"No Match in AOM"),IF(J937&lt;&gt;"",_xlfn.TEXTJOIN(";",TRUE,CONCATENATE(_xlfn.TEXTSPLIT(S937,";",TRUE,FALSE)," ",J937)),S937),"")</f>
        <v>Zea mays</v>
      </c>
    </row>
    <row r="938" spans="1:20">
      <c r="A938" s="30" t="s">
        <v>26634</v>
      </c>
      <c r="B938" s="55" t="s">
        <v>3680</v>
      </c>
      <c r="C938" s="56" t="str">
        <f>_xlfn.TEXTJOIN(" ",TRUE,B938,IF(ISBLANK(J938),"",_xlfn.TEXTSPLIT(J938,";")))</f>
        <v>Maize</v>
      </c>
      <c r="D938" s="56" t="str">
        <f>_xlfn.TEXTJOIN(" ",TRUE,B938,IF(ISBLANK(J938),"",_xlfn.TEXTSPLIT(J938,";")),IF(ISBLANK(H938),"",_xlfn.TEXTSPLIT(H938,";")))</f>
        <v>Maize Ground</v>
      </c>
      <c r="E938" s="56" t="str">
        <f>_xlfn.TEXTJOIN(" ",TRUE,B938,F938,IF(ISBLANK(J938),"",_xlfn.TEXTSPLIT(J938,";")),IF(ISBLANK(G938),"",_xlfn.TEXTSPLIT(G938,";")))</f>
        <v>Maize White Grade 2 Meal</v>
      </c>
      <c r="F938" s="55" t="s">
        <v>26633</v>
      </c>
      <c r="G938" s="55" t="s">
        <v>25824</v>
      </c>
      <c r="H938" s="55" t="s">
        <v>6052</v>
      </c>
      <c r="K938" s="32" t="s">
        <v>324</v>
      </c>
      <c r="L938" s="32" t="s">
        <v>324</v>
      </c>
      <c r="N938" t="s">
        <v>2539</v>
      </c>
      <c r="O938" t="s">
        <v>2510</v>
      </c>
      <c r="P938" t="s">
        <v>25925</v>
      </c>
      <c r="Q938" t="s">
        <v>25926</v>
      </c>
      <c r="R938" t="str" cm="1">
        <f t="array" ref="R938">IFERROR(INDEX(AOM[AOM], MATCH(1, (AOM[Edge_Value]=ani_diet!D938)*(AOM[Is_Ani_Diet_Ingredient]&lt;&gt;FALSE), 0)), "No Match in AOM")</f>
        <v>AOM_001674</v>
      </c>
      <c r="S938" t="str" cm="1">
        <f t="array" ref="S938">IFERROR(IF(INDEX(AOM[Scientific Name], MATCH(1, (AOM[Edge_Value]=ani_diet!D938)*(AOM[Is_Ani_Diet_Ingredient]&lt;&gt;FALSE), 0))=0, "", INDEX(AOM[Scientific Name], MATCH(1, (AOM[Edge_Value]=ani_diet!D938)*(AOM[Is_Ani_Diet_Ingredient]&lt;&gt;FALSE), 0))), "No Match in AOM")</f>
        <v>Zea mays</v>
      </c>
      <c r="T938" t="str" cm="1">
        <f t="array" ref="T938">IF((S938&lt;&gt;"")*(S938&lt;&gt;"No Match in AOM"),IF(J938&lt;&gt;"",_xlfn.TEXTJOIN(";",TRUE,CONCATENATE(_xlfn.TEXTSPLIT(S938,";",TRUE,FALSE)," ",J938)),S938),"")</f>
        <v>Zea mays</v>
      </c>
    </row>
    <row r="939" spans="1:20">
      <c r="A939" s="30" t="s">
        <v>26635</v>
      </c>
      <c r="B939" s="55" t="s">
        <v>3680</v>
      </c>
      <c r="C939" s="56" t="str">
        <f>_xlfn.TEXTJOIN(" ",TRUE,B939,IF(ISBLANK(J939),"",_xlfn.TEXTSPLIT(J939,";")))</f>
        <v>Maize</v>
      </c>
      <c r="D939" s="56" t="str">
        <f>_xlfn.TEXTJOIN(" ",TRUE,B939,IF(ISBLANK(J939),"",_xlfn.TEXTSPLIT(J939,";")),IF(ISBLANK(H939),"",_xlfn.TEXTSPLIT(H939,";")))</f>
        <v>Maize Ground</v>
      </c>
      <c r="E939" s="56" t="str">
        <f>_xlfn.TEXTJOIN(" ",TRUE,B939,F939,IF(ISBLANK(J939),"",_xlfn.TEXTSPLIT(J939,";")),IF(ISBLANK(G939),"",_xlfn.TEXTSPLIT(G939,";")))</f>
        <v>Maize Meal Pelleted</v>
      </c>
      <c r="G939" s="55" t="s">
        <v>26357</v>
      </c>
      <c r="H939" s="55" t="s">
        <v>6052</v>
      </c>
      <c r="I939" s="55" t="s">
        <v>5903</v>
      </c>
      <c r="R939" t="str" cm="1">
        <f t="array" ref="R939">IFERROR(INDEX(AOM[AOM], MATCH(1, (AOM[Edge_Value]=ani_diet!D939)*(AOM[Is_Ani_Diet_Ingredient]&lt;&gt;FALSE), 0)), "No Match in AOM")</f>
        <v>AOM_001674</v>
      </c>
      <c r="S939" t="str" cm="1">
        <f t="array" ref="S939">IFERROR(IF(INDEX(AOM[Scientific Name], MATCH(1, (AOM[Edge_Value]=ani_diet!D939)*(AOM[Is_Ani_Diet_Ingredient]&lt;&gt;FALSE), 0))=0, "", INDEX(AOM[Scientific Name], MATCH(1, (AOM[Edge_Value]=ani_diet!D939)*(AOM[Is_Ani_Diet_Ingredient]&lt;&gt;FALSE), 0))), "No Match in AOM")</f>
        <v>Zea mays</v>
      </c>
      <c r="T939" t="str" cm="1">
        <f t="array" ref="T939">IF((S939&lt;&gt;"")*(S939&lt;&gt;"No Match in AOM"),IF(J939&lt;&gt;"",_xlfn.TEXTJOIN(";",TRUE,CONCATENATE(_xlfn.TEXTSPLIT(S939,";",TRUE,FALSE)," ",J939)),S939),"")</f>
        <v>Zea mays</v>
      </c>
    </row>
    <row r="940" spans="1:20">
      <c r="A940" s="30" t="s">
        <v>26636</v>
      </c>
      <c r="B940" s="55" t="s">
        <v>3680</v>
      </c>
      <c r="C940" s="56" t="str">
        <f>_xlfn.TEXTJOIN(" ",TRUE,B940,IF(ISBLANK(J940),"",_xlfn.TEXTSPLIT(J940,";")))</f>
        <v>Maize</v>
      </c>
      <c r="D940" s="56" t="str">
        <f>_xlfn.TEXTJOIN(" ",TRUE,B940,IF(ISBLANK(J940),"",_xlfn.TEXTSPLIT(J940,";")),IF(ISBLANK(H940),"",_xlfn.TEXTSPLIT(H940,";")))</f>
        <v>Maize Ground</v>
      </c>
      <c r="E940" s="56" t="str">
        <f>_xlfn.TEXTJOIN(" ",TRUE,B940,F940,IF(ISBLANK(J940),"",_xlfn.TEXTSPLIT(J940,";")),IF(ISBLANK(G940),"",_xlfn.TEXTSPLIT(G940,";")))</f>
        <v>Maize Yellow Ground Sieved</v>
      </c>
      <c r="F940" s="55" t="s">
        <v>26065</v>
      </c>
      <c r="G940" s="55" t="s">
        <v>26637</v>
      </c>
      <c r="H940" s="55" t="s">
        <v>6052</v>
      </c>
      <c r="I940" s="55" t="s">
        <v>17488</v>
      </c>
      <c r="R940" t="str" cm="1">
        <f t="array" ref="R940">IFERROR(INDEX(AOM[AOM], MATCH(1, (AOM[Edge_Value]=ani_diet!D940)*(AOM[Is_Ani_Diet_Ingredient]&lt;&gt;FALSE), 0)), "No Match in AOM")</f>
        <v>AOM_001674</v>
      </c>
      <c r="S940" t="str" cm="1">
        <f t="array" ref="S940">IFERROR(IF(INDEX(AOM[Scientific Name], MATCH(1, (AOM[Edge_Value]=ani_diet!D940)*(AOM[Is_Ani_Diet_Ingredient]&lt;&gt;FALSE), 0))=0, "", INDEX(AOM[Scientific Name], MATCH(1, (AOM[Edge_Value]=ani_diet!D940)*(AOM[Is_Ani_Diet_Ingredient]&lt;&gt;FALSE), 0))), "No Match in AOM")</f>
        <v>Zea mays</v>
      </c>
      <c r="T940" t="str" cm="1">
        <f t="array" ref="T940">IF((S940&lt;&gt;"")*(S940&lt;&gt;"No Match in AOM"),IF(J940&lt;&gt;"",_xlfn.TEXTJOIN(";",TRUE,CONCATENATE(_xlfn.TEXTSPLIT(S940,";",TRUE,FALSE)," ",J940)),S940),"")</f>
        <v>Zea mays</v>
      </c>
    </row>
    <row r="941" spans="1:20">
      <c r="A941" s="30" t="s">
        <v>26638</v>
      </c>
      <c r="B941" s="55" t="s">
        <v>3680</v>
      </c>
      <c r="C941" s="56" t="str">
        <f>_xlfn.TEXTJOIN(" ",TRUE,B941,IF(ISBLANK(J941),"",_xlfn.TEXTSPLIT(J941,";")))</f>
        <v>Maize</v>
      </c>
      <c r="D941" s="56" t="str">
        <f>_xlfn.TEXTJOIN(" ",TRUE,B941,IF(ISBLANK(J941),"",_xlfn.TEXTSPLIT(J941,";")),IF(ISBLANK(H941),"",_xlfn.TEXTSPLIT(H941,";")))</f>
        <v>Maize Ground</v>
      </c>
      <c r="E941" s="56" t="str">
        <f>_xlfn.TEXTJOIN(" ",TRUE,B941,F941,IF(ISBLANK(J941),"",_xlfn.TEXTSPLIT(J941,";")),IF(ISBLANK(G941),"",_xlfn.TEXTSPLIT(G941,";")))</f>
        <v>Maize Yellow Ground</v>
      </c>
      <c r="F941" s="55" t="s">
        <v>26065</v>
      </c>
      <c r="G941" s="55" t="s">
        <v>6052</v>
      </c>
      <c r="H941" s="55" t="s">
        <v>6052</v>
      </c>
      <c r="K941" t="s">
        <v>20243</v>
      </c>
      <c r="L941" t="s">
        <v>3682</v>
      </c>
      <c r="R941" t="str" cm="1">
        <f t="array" ref="R941">IFERROR(INDEX(AOM[AOM], MATCH(1, (AOM[Edge_Value]=ani_diet!D941)*(AOM[Is_Ani_Diet_Ingredient]&lt;&gt;FALSE), 0)), "No Match in AOM")</f>
        <v>AOM_001674</v>
      </c>
      <c r="S941" t="str" cm="1">
        <f t="array" ref="S941">IFERROR(IF(INDEX(AOM[Scientific Name], MATCH(1, (AOM[Edge_Value]=ani_diet!D941)*(AOM[Is_Ani_Diet_Ingredient]&lt;&gt;FALSE), 0))=0, "", INDEX(AOM[Scientific Name], MATCH(1, (AOM[Edge_Value]=ani_diet!D941)*(AOM[Is_Ani_Diet_Ingredient]&lt;&gt;FALSE), 0))), "No Match in AOM")</f>
        <v>Zea mays</v>
      </c>
      <c r="T941" t="str" cm="1">
        <f t="array" ref="T941">IF((S941&lt;&gt;"")*(S941&lt;&gt;"No Match in AOM"),IF(J941&lt;&gt;"",_xlfn.TEXTJOIN(";",TRUE,CONCATENATE(_xlfn.TEXTSPLIT(S941,";",TRUE,FALSE)," ",J941)),S941),"")</f>
        <v>Zea mays</v>
      </c>
    </row>
    <row r="942" spans="1:20">
      <c r="A942" s="30" t="s">
        <v>26639</v>
      </c>
      <c r="B942" s="55" t="s">
        <v>3680</v>
      </c>
      <c r="C942" s="56" t="str">
        <f>_xlfn.TEXTJOIN(" ",TRUE,B942,IF(ISBLANK(J942),"",_xlfn.TEXTSPLIT(J942,";")))</f>
        <v>Maize</v>
      </c>
      <c r="D942" s="56" t="str">
        <f>_xlfn.TEXTJOIN(" ",TRUE,B942,IF(ISBLANK(J942),"",_xlfn.TEXTSPLIT(J942,";")),IF(ISBLANK(H942),"",_xlfn.TEXTSPLIT(H942,";")))</f>
        <v>Maize Ground</v>
      </c>
      <c r="E942" s="56" t="str">
        <f>_xlfn.TEXTJOIN(" ",TRUE,B942,F942,IF(ISBLANK(J942),"",_xlfn.TEXTSPLIT(J942,";")),IF(ISBLANK(G942),"",_xlfn.TEXTSPLIT(G942,";")))</f>
        <v>Maize Yellow Fine Ground</v>
      </c>
      <c r="F942" s="55" t="s">
        <v>26065</v>
      </c>
      <c r="G942" s="55" t="s">
        <v>26640</v>
      </c>
      <c r="H942" s="55" t="s">
        <v>6052</v>
      </c>
      <c r="K942" s="32" t="s">
        <v>324</v>
      </c>
      <c r="L942" s="32" t="s">
        <v>324</v>
      </c>
      <c r="N942" t="s">
        <v>2539</v>
      </c>
      <c r="O942" t="s">
        <v>2510</v>
      </c>
      <c r="P942" t="s">
        <v>25925</v>
      </c>
      <c r="Q942" t="s">
        <v>25926</v>
      </c>
      <c r="R942" t="str" cm="1">
        <f t="array" ref="R942">IFERROR(INDEX(AOM[AOM], MATCH(1, (AOM[Edge_Value]=ani_diet!D942)*(AOM[Is_Ani_Diet_Ingredient]&lt;&gt;FALSE), 0)), "No Match in AOM")</f>
        <v>AOM_001674</v>
      </c>
      <c r="S942" t="str" cm="1">
        <f t="array" ref="S942">IFERROR(IF(INDEX(AOM[Scientific Name], MATCH(1, (AOM[Edge_Value]=ani_diet!D942)*(AOM[Is_Ani_Diet_Ingredient]&lt;&gt;FALSE), 0))=0, "", INDEX(AOM[Scientific Name], MATCH(1, (AOM[Edge_Value]=ani_diet!D942)*(AOM[Is_Ani_Diet_Ingredient]&lt;&gt;FALSE), 0))), "No Match in AOM")</f>
        <v>Zea mays</v>
      </c>
      <c r="T942" t="str" cm="1">
        <f t="array" ref="T942">IF((S942&lt;&gt;"")*(S942&lt;&gt;"No Match in AOM"),IF(J942&lt;&gt;"",_xlfn.TEXTJOIN(";",TRUE,CONCATENATE(_xlfn.TEXTSPLIT(S942,";",TRUE,FALSE)," ",J942)),S942),"")</f>
        <v>Zea mays</v>
      </c>
    </row>
    <row r="943" spans="1:20">
      <c r="A943" s="30" t="s">
        <v>26641</v>
      </c>
      <c r="B943" s="55" t="s">
        <v>3680</v>
      </c>
      <c r="C943" s="56" t="str">
        <f>_xlfn.TEXTJOIN(" ",TRUE,B943,IF(ISBLANK(J943),"",_xlfn.TEXTSPLIT(J943,";")))</f>
        <v>Maize</v>
      </c>
      <c r="D943" s="56" t="str">
        <f>_xlfn.TEXTJOIN(" ",TRUE,B943,IF(ISBLANK(J943),"",_xlfn.TEXTSPLIT(J943,";")),IF(ISBLANK(H943),"",_xlfn.TEXTSPLIT(H943,";")))</f>
        <v>Maize Ground</v>
      </c>
      <c r="E943" s="56" t="str">
        <f>_xlfn.TEXTJOIN(" ",TRUE,B943,F943,IF(ISBLANK(J943),"",_xlfn.TEXTSPLIT(J943,";")),IF(ISBLANK(G943),"",_xlfn.TEXTSPLIT(G943,";")))</f>
        <v>Maize Yellow Coarse Ground</v>
      </c>
      <c r="F943" s="55" t="s">
        <v>26065</v>
      </c>
      <c r="G943" s="55" t="s">
        <v>26450</v>
      </c>
      <c r="H943" s="55" t="s">
        <v>6052</v>
      </c>
      <c r="K943" s="32" t="s">
        <v>324</v>
      </c>
      <c r="L943" s="32" t="s">
        <v>324</v>
      </c>
      <c r="N943" t="s">
        <v>2539</v>
      </c>
      <c r="O943" t="s">
        <v>2510</v>
      </c>
      <c r="P943" t="s">
        <v>25925</v>
      </c>
      <c r="Q943" t="s">
        <v>25926</v>
      </c>
      <c r="R943" t="str" cm="1">
        <f t="array" ref="R943">IFERROR(INDEX(AOM[AOM], MATCH(1, (AOM[Edge_Value]=ani_diet!D943)*(AOM[Is_Ani_Diet_Ingredient]&lt;&gt;FALSE), 0)), "No Match in AOM")</f>
        <v>AOM_001674</v>
      </c>
      <c r="S943" t="str" cm="1">
        <f t="array" ref="S943">IFERROR(IF(INDEX(AOM[Scientific Name], MATCH(1, (AOM[Edge_Value]=ani_diet!D943)*(AOM[Is_Ani_Diet_Ingredient]&lt;&gt;FALSE), 0))=0, "", INDEX(AOM[Scientific Name], MATCH(1, (AOM[Edge_Value]=ani_diet!D943)*(AOM[Is_Ani_Diet_Ingredient]&lt;&gt;FALSE), 0))), "No Match in AOM")</f>
        <v>Zea mays</v>
      </c>
      <c r="T943" t="str" cm="1">
        <f t="array" ref="T943">IF((S943&lt;&gt;"")*(S943&lt;&gt;"No Match in AOM"),IF(J943&lt;&gt;"",_xlfn.TEXTJOIN(";",TRUE,CONCATENATE(_xlfn.TEXTSPLIT(S943,";",TRUE,FALSE)," ",J943)),S943),"")</f>
        <v>Zea mays</v>
      </c>
    </row>
    <row r="944" spans="1:20">
      <c r="A944" s="30" t="s">
        <v>26642</v>
      </c>
      <c r="B944" s="55" t="s">
        <v>3680</v>
      </c>
      <c r="C944" s="56" t="str">
        <f>_xlfn.TEXTJOIN(" ",TRUE,B944,IF(ISBLANK(J944),"",_xlfn.TEXTSPLIT(J944,";")))</f>
        <v>Maize Husk</v>
      </c>
      <c r="D944" s="56" t="str">
        <f>_xlfn.TEXTJOIN(" ",TRUE,B944,IF(ISBLANK(J944),"",_xlfn.TEXTSPLIT(J944,";")),IF(ISBLANK(H944),"",_xlfn.TEXTSPLIT(H944,";")))</f>
        <v>Maize Husk</v>
      </c>
      <c r="E944" s="56" t="str">
        <f>_xlfn.TEXTJOIN(" ",TRUE,B944,F944,IF(ISBLANK(J944),"",_xlfn.TEXTSPLIT(J944,";")),IF(ISBLANK(G944),"",_xlfn.TEXTSPLIT(G944,";")))</f>
        <v>Maize Husk</v>
      </c>
      <c r="J944" s="55" t="s">
        <v>26219</v>
      </c>
      <c r="K944" s="32" t="s">
        <v>324</v>
      </c>
      <c r="L944" s="32" t="s">
        <v>324</v>
      </c>
      <c r="R944" t="str" cm="1">
        <f t="array" ref="R944">IFERROR(INDEX(AOM[AOM], MATCH(1, (AOM[Edge_Value]=ani_diet!D944)*(AOM[Is_Ani_Diet_Ingredient]&lt;&gt;FALSE), 0)), "No Match in AOM")</f>
        <v>AOM_001299</v>
      </c>
      <c r="S944" t="str" cm="1">
        <f t="array" ref="S944">IFERROR(IF(INDEX(AOM[Scientific Name], MATCH(1, (AOM[Edge_Value]=ani_diet!D944)*(AOM[Is_Ani_Diet_Ingredient]&lt;&gt;FALSE), 0))=0, "", INDEX(AOM[Scientific Name], MATCH(1, (AOM[Edge_Value]=ani_diet!D944)*(AOM[Is_Ani_Diet_Ingredient]&lt;&gt;FALSE), 0))), "No Match in AOM")</f>
        <v>Zea mays</v>
      </c>
      <c r="T944" t="str" cm="1">
        <f t="array" ref="T944">IF((S944&lt;&gt;"")*(S944&lt;&gt;"No Match in AOM"),IF(J944&lt;&gt;"",_xlfn.TEXTJOIN(";",TRUE,CONCATENATE(_xlfn.TEXTSPLIT(S944,";",TRUE,FALSE)," ",J944)),S944),"")</f>
        <v>Zea mays Husk</v>
      </c>
    </row>
    <row r="945" spans="1:20">
      <c r="A945" s="30" t="s">
        <v>26643</v>
      </c>
      <c r="B945" s="55" t="s">
        <v>3680</v>
      </c>
      <c r="C945" s="56" t="str">
        <f>_xlfn.TEXTJOIN(" ",TRUE,B945,IF(ISBLANK(J945),"",_xlfn.TEXTSPLIT(J945,";")))</f>
        <v>Maize Husk</v>
      </c>
      <c r="D945" s="56" t="str">
        <f>_xlfn.TEXTJOIN(" ",TRUE,B945,IF(ISBLANK(J945),"",_xlfn.TEXTSPLIT(J945,";")),IF(ISBLANK(H945),"",_xlfn.TEXTSPLIT(H945,";")))</f>
        <v>Maize Husk Dried Ground</v>
      </c>
      <c r="E945" s="56" t="str">
        <f>_xlfn.TEXTJOIN(" ",TRUE,B945,F945,IF(ISBLANK(J945),"",_xlfn.TEXTSPLIT(J945,";")),IF(ISBLANK(G945),"",_xlfn.TEXTSPLIT(G945,";")))</f>
        <v>Maize Husk Dried Ground</v>
      </c>
      <c r="G945" s="55" t="s">
        <v>25767</v>
      </c>
      <c r="H945" s="55" t="s">
        <v>25767</v>
      </c>
      <c r="J945" s="55" t="s">
        <v>26219</v>
      </c>
      <c r="R945" t="str" cm="1">
        <f t="array" ref="R945">IFERROR(INDEX(AOM[AOM], MATCH(1, (AOM[Edge_Value]=ani_diet!D945)*(AOM[Is_Ani_Diet_Ingredient]&lt;&gt;FALSE), 0)), "No Match in AOM")</f>
        <v>AOM_001942</v>
      </c>
      <c r="S945" t="str" cm="1">
        <f t="array" ref="S945">IFERROR(IF(INDEX(AOM[Scientific Name], MATCH(1, (AOM[Edge_Value]=ani_diet!D945)*(AOM[Is_Ani_Diet_Ingredient]&lt;&gt;FALSE), 0))=0, "", INDEX(AOM[Scientific Name], MATCH(1, (AOM[Edge_Value]=ani_diet!D945)*(AOM[Is_Ani_Diet_Ingredient]&lt;&gt;FALSE), 0))), "No Match in AOM")</f>
        <v>Zea mays</v>
      </c>
      <c r="T945" t="str" cm="1">
        <f t="array" ref="T945">IF((S945&lt;&gt;"")*(S945&lt;&gt;"No Match in AOM"),IF(J945&lt;&gt;"",_xlfn.TEXTJOIN(";",TRUE,CONCATENATE(_xlfn.TEXTSPLIT(S945,";",TRUE,FALSE)," ",J945)),S945),"")</f>
        <v>Zea mays Husk</v>
      </c>
    </row>
    <row r="946" spans="1:20">
      <c r="A946" s="30" t="s">
        <v>26644</v>
      </c>
      <c r="B946" s="55" t="s">
        <v>3680</v>
      </c>
      <c r="C946" s="56" t="str">
        <f>_xlfn.TEXTJOIN(" ",TRUE,B946,IF(ISBLANK(J946),"",_xlfn.TEXTSPLIT(J946,";")))</f>
        <v>Maize Leaves</v>
      </c>
      <c r="D946" s="56" t="str">
        <f>_xlfn.TEXTJOIN(" ",TRUE,B946,IF(ISBLANK(J946),"",_xlfn.TEXTSPLIT(J946,";")),IF(ISBLANK(H946),"",_xlfn.TEXTSPLIT(H946,";")))</f>
        <v>Maize Leaves</v>
      </c>
      <c r="E946" s="56" t="str">
        <f>_xlfn.TEXTJOIN(" ",TRUE,B946,F946,IF(ISBLANK(J946),"",_xlfn.TEXTSPLIT(J946,";")),IF(ISBLANK(G946),"",_xlfn.TEXTSPLIT(G946,";")))</f>
        <v>Maize Leaves</v>
      </c>
      <c r="J946" s="55" t="s">
        <v>6187</v>
      </c>
      <c r="R946" t="str" cm="1">
        <f t="array" ref="R946">IFERROR(INDEX(AOM[AOM], MATCH(1, (AOM[Edge_Value]=ani_diet!D946)*(AOM[Is_Ani_Diet_Ingredient]&lt;&gt;FALSE), 0)), "No Match in AOM")</f>
        <v>AOM_001298</v>
      </c>
      <c r="S946" t="str" cm="1">
        <f t="array" ref="S946">IFERROR(IF(INDEX(AOM[Scientific Name], MATCH(1, (AOM[Edge_Value]=ani_diet!D946)*(AOM[Is_Ani_Diet_Ingredient]&lt;&gt;FALSE), 0))=0, "", INDEX(AOM[Scientific Name], MATCH(1, (AOM[Edge_Value]=ani_diet!D946)*(AOM[Is_Ani_Diet_Ingredient]&lt;&gt;FALSE), 0))), "No Match in AOM")</f>
        <v>Zea mays</v>
      </c>
      <c r="T946" t="str" cm="1">
        <f t="array" ref="T946">IF((S946&lt;&gt;"")*(S946&lt;&gt;"No Match in AOM"),IF(J946&lt;&gt;"",_xlfn.TEXTJOIN(";",TRUE,CONCATENATE(_xlfn.TEXTSPLIT(S946,";",TRUE,FALSE)," ",J946)),S946),"")</f>
        <v>Zea mays Leaves</v>
      </c>
    </row>
    <row r="947" spans="1:20">
      <c r="A947" s="30" t="s">
        <v>26645</v>
      </c>
      <c r="B947" s="55" t="s">
        <v>3680</v>
      </c>
      <c r="C947" s="56" t="str">
        <f>_xlfn.TEXTJOIN(" ",TRUE,B947,IF(ISBLANK(J947),"",_xlfn.TEXTSPLIT(J947,";")))</f>
        <v>Maize Leaves</v>
      </c>
      <c r="D947" s="56" t="str">
        <f>_xlfn.TEXTJOIN(" ",TRUE,B947,IF(ISBLANK(J947),"",_xlfn.TEXTSPLIT(J947,";")),IF(ISBLANK(H947),"",_xlfn.TEXTSPLIT(H947,";")))</f>
        <v>Maize Leaves Dried</v>
      </c>
      <c r="E947" s="56" t="str">
        <f>_xlfn.TEXTJOIN(" ",TRUE,B947,F947,IF(ISBLANK(J947),"",_xlfn.TEXTSPLIT(J947,";")),IF(ISBLANK(G947),"",_xlfn.TEXTSPLIT(G947,";")))</f>
        <v>Maize Leaves Dried</v>
      </c>
      <c r="G947" s="55" t="s">
        <v>17480</v>
      </c>
      <c r="H947" s="55" t="s">
        <v>17480</v>
      </c>
      <c r="J947" s="55" t="s">
        <v>6187</v>
      </c>
      <c r="R947" t="str" cm="1">
        <f t="array" ref="R947">IFERROR(INDEX(AOM[AOM], MATCH(1, (AOM[Edge_Value]=ani_diet!D947)*(AOM[Is_Ani_Diet_Ingredient]&lt;&gt;FALSE), 0)), "No Match in AOM")</f>
        <v>AOM_001944</v>
      </c>
      <c r="S947" t="str" cm="1">
        <f t="array" ref="S947">IFERROR(IF(INDEX(AOM[Scientific Name], MATCH(1, (AOM[Edge_Value]=ani_diet!D947)*(AOM[Is_Ani_Diet_Ingredient]&lt;&gt;FALSE), 0))=0, "", INDEX(AOM[Scientific Name], MATCH(1, (AOM[Edge_Value]=ani_diet!D947)*(AOM[Is_Ani_Diet_Ingredient]&lt;&gt;FALSE), 0))), "No Match in AOM")</f>
        <v>Zea mays</v>
      </c>
      <c r="T947" t="str" cm="1">
        <f t="array" ref="T947">IF((S947&lt;&gt;"")*(S947&lt;&gt;"No Match in AOM"),IF(J947&lt;&gt;"",_xlfn.TEXTJOIN(";",TRUE,CONCATENATE(_xlfn.TEXTSPLIT(S947,";",TRUE,FALSE)," ",J947)),S947),"")</f>
        <v>Zea mays Leaves</v>
      </c>
    </row>
    <row r="948" spans="1:20">
      <c r="A948" s="30" t="s">
        <v>26646</v>
      </c>
      <c r="B948" s="55" t="s">
        <v>3680</v>
      </c>
      <c r="C948" s="56" t="str">
        <f>_xlfn.TEXTJOIN(" ",TRUE,B948,IF(ISBLANK(J948),"",_xlfn.TEXTSPLIT(J948,";")))</f>
        <v>Maize Offal</v>
      </c>
      <c r="D948" s="56" t="str">
        <f>_xlfn.TEXTJOIN(" ",TRUE,B948,IF(ISBLANK(J948),"",_xlfn.TEXTSPLIT(J948,";")),IF(ISBLANK(H948),"",_xlfn.TEXTSPLIT(H948,";")))</f>
        <v>Maize Offal</v>
      </c>
      <c r="E948" s="56" t="str">
        <f>_xlfn.TEXTJOIN(" ",TRUE,B948,F948,IF(ISBLANK(J948),"",_xlfn.TEXTSPLIT(J948,";")),IF(ISBLANK(G948),"",_xlfn.TEXTSPLIT(G948,";")))</f>
        <v>Maize Offal</v>
      </c>
      <c r="J948" s="55" t="s">
        <v>25905</v>
      </c>
      <c r="K948" s="32" t="s">
        <v>324</v>
      </c>
      <c r="L948" s="32" t="s">
        <v>324</v>
      </c>
      <c r="N948" t="s">
        <v>2539</v>
      </c>
      <c r="O948" t="s">
        <v>2510</v>
      </c>
      <c r="P948" t="s">
        <v>25925</v>
      </c>
      <c r="Q948" t="s">
        <v>25926</v>
      </c>
      <c r="R948" t="str" cm="1">
        <f t="array" ref="R948">IFERROR(INDEX(AOM[AOM], MATCH(1, (AOM[Edge_Value]=ani_diet!D948)*(AOM[Is_Ani_Diet_Ingredient]&lt;&gt;FALSE), 0)), "No Match in AOM")</f>
        <v>AOM_000571</v>
      </c>
      <c r="S948" t="str" cm="1">
        <f t="array" ref="S948">IFERROR(IF(INDEX(AOM[Scientific Name], MATCH(1, (AOM[Edge_Value]=ani_diet!D948)*(AOM[Is_Ani_Diet_Ingredient]&lt;&gt;FALSE), 0))=0, "", INDEX(AOM[Scientific Name], MATCH(1, (AOM[Edge_Value]=ani_diet!D948)*(AOM[Is_Ani_Diet_Ingredient]&lt;&gt;FALSE), 0))), "No Match in AOM")</f>
        <v>Zea mays</v>
      </c>
      <c r="T948" t="str" cm="1">
        <f t="array" ref="T948">IF((S948&lt;&gt;"")*(S948&lt;&gt;"No Match in AOM"),IF(J948&lt;&gt;"",_xlfn.TEXTJOIN(";",TRUE,CONCATENATE(_xlfn.TEXTSPLIT(S948,";",TRUE,FALSE)," ",J948)),S948),"")</f>
        <v>Zea mays Offal</v>
      </c>
    </row>
    <row r="949" spans="1:20">
      <c r="A949" s="30" t="s">
        <v>26647</v>
      </c>
      <c r="B949" s="55" t="s">
        <v>3680</v>
      </c>
      <c r="C949" s="56" t="str">
        <f>_xlfn.TEXTJOIN(" ",TRUE,B949,IF(ISBLANK(J949),"",_xlfn.TEXTSPLIT(J949,";")))</f>
        <v>Maize Offal</v>
      </c>
      <c r="D949" s="56" t="str">
        <f>_xlfn.TEXTJOIN(" ",TRUE,B949,IF(ISBLANK(J949),"",_xlfn.TEXTSPLIT(J949,";")),IF(ISBLANK(H949),"",_xlfn.TEXTSPLIT(H949,";")))</f>
        <v>Maize Offal Dried</v>
      </c>
      <c r="E949" s="56" t="str">
        <f>_xlfn.TEXTJOIN(" ",TRUE,B949,F949,IF(ISBLANK(J949),"",_xlfn.TEXTSPLIT(J949,";")),IF(ISBLANK(G949),"",_xlfn.TEXTSPLIT(G949,";")))</f>
        <v>Maize Offal Dried</v>
      </c>
      <c r="G949" s="55" t="s">
        <v>17480</v>
      </c>
      <c r="H949" s="55" t="s">
        <v>17480</v>
      </c>
      <c r="J949" s="55" t="s">
        <v>25905</v>
      </c>
      <c r="K949" s="32" t="s">
        <v>324</v>
      </c>
      <c r="L949" s="32" t="s">
        <v>324</v>
      </c>
      <c r="N949" t="s">
        <v>2548</v>
      </c>
      <c r="O949" t="s">
        <v>2519</v>
      </c>
      <c r="P949" t="s">
        <v>25935</v>
      </c>
      <c r="Q949" t="s">
        <v>26594</v>
      </c>
      <c r="R949" t="str" cm="1">
        <f t="array" ref="R949">IFERROR(INDEX(AOM[AOM], MATCH(1, (AOM[Edge_Value]=ani_diet!D949)*(AOM[Is_Ani_Diet_Ingredient]&lt;&gt;FALSE), 0)), "No Match in AOM")</f>
        <v>AOM_006127</v>
      </c>
      <c r="S949" t="str" cm="1">
        <f t="array" ref="S949">IFERROR(IF(INDEX(AOM[Scientific Name], MATCH(1, (AOM[Edge_Value]=ani_diet!D949)*(AOM[Is_Ani_Diet_Ingredient]&lt;&gt;FALSE), 0))=0, "", INDEX(AOM[Scientific Name], MATCH(1, (AOM[Edge_Value]=ani_diet!D949)*(AOM[Is_Ani_Diet_Ingredient]&lt;&gt;FALSE), 0))), "No Match in AOM")</f>
        <v>Zea mays</v>
      </c>
      <c r="T949" t="str" cm="1">
        <f t="array" ref="T949">IF((S949&lt;&gt;"")*(S949&lt;&gt;"No Match in AOM"),IF(J949&lt;&gt;"",_xlfn.TEXTJOIN(";",TRUE,CONCATENATE(_xlfn.TEXTSPLIT(S949,";",TRUE,FALSE)," ",J949)),S949),"")</f>
        <v>Zea mays Offal</v>
      </c>
    </row>
    <row r="950" spans="1:20">
      <c r="A950" s="30" t="s">
        <v>26648</v>
      </c>
      <c r="B950" s="55" t="s">
        <v>3680</v>
      </c>
      <c r="C950" s="56" t="str">
        <f>_xlfn.TEXTJOIN(" ",TRUE,B950,IF(ISBLANK(J950),"",_xlfn.TEXTSPLIT(J950,";")))</f>
        <v>Maize Offal</v>
      </c>
      <c r="D950" s="56" t="str">
        <f>_xlfn.TEXTJOIN(" ",TRUE,B950,IF(ISBLANK(J950),"",_xlfn.TEXTSPLIT(J950,";")),IF(ISBLANK(H950),"",_xlfn.TEXTSPLIT(H950,";")))</f>
        <v>Maize Offal Dried Ground</v>
      </c>
      <c r="E950" s="56" t="str">
        <f>_xlfn.TEXTJOIN(" ",TRUE,B950,F950,IF(ISBLANK(J950),"",_xlfn.TEXTSPLIT(J950,";")),IF(ISBLANK(G950),"",_xlfn.TEXTSPLIT(G950,";")))</f>
        <v>Maize Offal Dried Ground</v>
      </c>
      <c r="G950" s="55" t="s">
        <v>25767</v>
      </c>
      <c r="H950" s="55" t="s">
        <v>25767</v>
      </c>
      <c r="J950" s="55" t="s">
        <v>25905</v>
      </c>
      <c r="K950" s="32" t="s">
        <v>324</v>
      </c>
      <c r="L950" s="32" t="s">
        <v>324</v>
      </c>
      <c r="N950" t="s">
        <v>2558</v>
      </c>
      <c r="O950" t="s">
        <v>2529</v>
      </c>
      <c r="P950" t="s">
        <v>26649</v>
      </c>
      <c r="Q950" t="s">
        <v>26650</v>
      </c>
      <c r="R950" t="str" cm="1">
        <f t="array" ref="R950">IFERROR(INDEX(AOM[AOM], MATCH(1, (AOM[Edge_Value]=ani_diet!D950)*(AOM[Is_Ani_Diet_Ingredient]&lt;&gt;FALSE), 0)), "No Match in AOM")</f>
        <v>AOM_006129</v>
      </c>
      <c r="S950" t="str" cm="1">
        <f t="array" ref="S950">IFERROR(IF(INDEX(AOM[Scientific Name], MATCH(1, (AOM[Edge_Value]=ani_diet!D950)*(AOM[Is_Ani_Diet_Ingredient]&lt;&gt;FALSE), 0))=0, "", INDEX(AOM[Scientific Name], MATCH(1, (AOM[Edge_Value]=ani_diet!D950)*(AOM[Is_Ani_Diet_Ingredient]&lt;&gt;FALSE), 0))), "No Match in AOM")</f>
        <v>Zea mays</v>
      </c>
      <c r="T950" t="str" cm="1">
        <f t="array" ref="T950">IF((S950&lt;&gt;"")*(S950&lt;&gt;"No Match in AOM"),IF(J950&lt;&gt;"",_xlfn.TEXTJOIN(";",TRUE,CONCATENATE(_xlfn.TEXTSPLIT(S950,";",TRUE,FALSE)," ",J950)),S950),"")</f>
        <v>Zea mays Offal</v>
      </c>
    </row>
    <row r="951" spans="1:20">
      <c r="A951" s="30" t="s">
        <v>26651</v>
      </c>
      <c r="B951" s="55" t="s">
        <v>3680</v>
      </c>
      <c r="C951" s="56" t="str">
        <f>_xlfn.TEXTJOIN(" ",TRUE,B951,IF(ISBLANK(J951),"",_xlfn.TEXTSPLIT(J951,";")))</f>
        <v>Maize Offal</v>
      </c>
      <c r="D951" s="56" t="str">
        <f>_xlfn.TEXTJOIN(" ",TRUE,B951,IF(ISBLANK(J951),"",_xlfn.TEXTSPLIT(J951,";")),IF(ISBLANK(H951),"",_xlfn.TEXTSPLIT(H951,";")))</f>
        <v>Maize Offal Ground</v>
      </c>
      <c r="E951" s="56" t="str">
        <f>_xlfn.TEXTJOIN(" ",TRUE,B951,F951,IF(ISBLANK(J951),"",_xlfn.TEXTSPLIT(J951,";")),IF(ISBLANK(G951),"",_xlfn.TEXTSPLIT(G951,";")))</f>
        <v>Maize Offal Ground</v>
      </c>
      <c r="G951" s="55" t="s">
        <v>6052</v>
      </c>
      <c r="H951" s="55" t="s">
        <v>6052</v>
      </c>
      <c r="J951" s="55" t="s">
        <v>25905</v>
      </c>
      <c r="K951" s="32" t="s">
        <v>324</v>
      </c>
      <c r="L951" s="32" t="s">
        <v>324</v>
      </c>
      <c r="N951" t="s">
        <v>2553</v>
      </c>
      <c r="O951" t="s">
        <v>2524</v>
      </c>
      <c r="P951" t="s">
        <v>25933</v>
      </c>
      <c r="Q951" t="s">
        <v>26652</v>
      </c>
      <c r="R951" t="str" cm="1">
        <f t="array" ref="R951">IFERROR(INDEX(AOM[AOM], MATCH(1, (AOM[Edge_Value]=ani_diet!D951)*(AOM[Is_Ani_Diet_Ingredient]&lt;&gt;FALSE), 0)), "No Match in AOM")</f>
        <v>AOM_006128</v>
      </c>
      <c r="S951" t="str" cm="1">
        <f t="array" ref="S951">IFERROR(IF(INDEX(AOM[Scientific Name], MATCH(1, (AOM[Edge_Value]=ani_diet!D951)*(AOM[Is_Ani_Diet_Ingredient]&lt;&gt;FALSE), 0))=0, "", INDEX(AOM[Scientific Name], MATCH(1, (AOM[Edge_Value]=ani_diet!D951)*(AOM[Is_Ani_Diet_Ingredient]&lt;&gt;FALSE), 0))), "No Match in AOM")</f>
        <v>Zea mays</v>
      </c>
      <c r="T951" t="str" cm="1">
        <f t="array" ref="T951">IF((S951&lt;&gt;"")*(S951&lt;&gt;"No Match in AOM"),IF(J951&lt;&gt;"",_xlfn.TEXTJOIN(";",TRUE,CONCATENATE(_xlfn.TEXTSPLIT(S951,";",TRUE,FALSE)," ",J951)),S951),"")</f>
        <v>Zea mays Offal</v>
      </c>
    </row>
    <row r="952" spans="1:20">
      <c r="A952" s="30" t="s">
        <v>26653</v>
      </c>
      <c r="B952" s="55" t="s">
        <v>3680</v>
      </c>
      <c r="C952" s="56" t="str">
        <f>_xlfn.TEXTJOIN(" ",TRUE,B952,IF(ISBLANK(J952),"",_xlfn.TEXTSPLIT(J952,";")))</f>
        <v>Maize Oil</v>
      </c>
      <c r="D952" s="56" t="str">
        <f>_xlfn.TEXTJOIN(" ",TRUE,B952,IF(ISBLANK(J952),"",_xlfn.TEXTSPLIT(J952,";")),IF(ISBLANK(H952),"",_xlfn.TEXTSPLIT(H952,";")))</f>
        <v>Maize Oil</v>
      </c>
      <c r="E952" s="56" t="str">
        <f>_xlfn.TEXTJOIN(" ",TRUE,B952,F952,IF(ISBLANK(J952),"",_xlfn.TEXTSPLIT(J952,";")),IF(ISBLANK(G952),"",_xlfn.TEXTSPLIT(G952,";")))</f>
        <v>Maize Oil</v>
      </c>
      <c r="J952" s="55" t="s">
        <v>3475</v>
      </c>
      <c r="K952" s="32" t="s">
        <v>324</v>
      </c>
      <c r="L952" s="32" t="s">
        <v>324</v>
      </c>
      <c r="N952" t="s">
        <v>2539</v>
      </c>
      <c r="O952" t="s">
        <v>2510</v>
      </c>
      <c r="P952" t="s">
        <v>25925</v>
      </c>
      <c r="Q952" t="s">
        <v>25926</v>
      </c>
      <c r="R952" t="str" cm="1">
        <f t="array" ref="R952">IFERROR(INDEX(AOM[AOM], MATCH(1, (AOM[Edge_Value]=ani_diet!D952)*(AOM[Is_Ani_Diet_Ingredient]&lt;&gt;FALSE), 0)), "No Match in AOM")</f>
        <v>AOM_000651</v>
      </c>
      <c r="S952" t="str" cm="1">
        <f t="array" ref="S952">IFERROR(IF(INDEX(AOM[Scientific Name], MATCH(1, (AOM[Edge_Value]=ani_diet!D952)*(AOM[Is_Ani_Diet_Ingredient]&lt;&gt;FALSE), 0))=0, "", INDEX(AOM[Scientific Name], MATCH(1, (AOM[Edge_Value]=ani_diet!D952)*(AOM[Is_Ani_Diet_Ingredient]&lt;&gt;FALSE), 0))), "No Match in AOM")</f>
        <v>Zea mays</v>
      </c>
      <c r="T952" t="str" cm="1">
        <f t="array" ref="T952">IF((S952&lt;&gt;"")*(S952&lt;&gt;"No Match in AOM"),IF(J952&lt;&gt;"",_xlfn.TEXTJOIN(";",TRUE,CONCATENATE(_xlfn.TEXTSPLIT(S952,";",TRUE,FALSE)," ",J952)),S952),"")</f>
        <v>Zea mays Oil</v>
      </c>
    </row>
    <row r="953" spans="1:20">
      <c r="A953" s="30" t="s">
        <v>26654</v>
      </c>
      <c r="B953" s="55" t="s">
        <v>3680</v>
      </c>
      <c r="C953" s="56" t="str">
        <f>_xlfn.TEXTJOIN(" ",TRUE,B953,IF(ISBLANK(J953),"",_xlfn.TEXTSPLIT(J953,";")))</f>
        <v>Maize Oil</v>
      </c>
      <c r="D953" s="56" t="str">
        <f>_xlfn.TEXTJOIN(" ",TRUE,B953,IF(ISBLANK(J953),"",_xlfn.TEXTSPLIT(J953,";")),IF(ISBLANK(H953),"",_xlfn.TEXTSPLIT(H953,";")))</f>
        <v>Maize Oil</v>
      </c>
      <c r="E953" s="56" t="str">
        <f>_xlfn.TEXTJOIN(" ",TRUE,B953,F953,IF(ISBLANK(J953),"",_xlfn.TEXTSPLIT(J953,";")),IF(ISBLANK(G953),"",_xlfn.TEXTSPLIT(G953,";")))</f>
        <v>Maize Oil Pelleted</v>
      </c>
      <c r="G953" s="55" t="s">
        <v>5903</v>
      </c>
      <c r="I953" s="55" t="s">
        <v>5903</v>
      </c>
      <c r="J953" s="55" t="s">
        <v>3475</v>
      </c>
      <c r="R953" t="str" cm="1">
        <f t="array" ref="R953">IFERROR(INDEX(AOM[AOM], MATCH(1, (AOM[Edge_Value]=ani_diet!D953)*(AOM[Is_Ani_Diet_Ingredient]&lt;&gt;FALSE), 0)), "No Match in AOM")</f>
        <v>AOM_000651</v>
      </c>
      <c r="S953" t="str" cm="1">
        <f t="array" ref="S953">IFERROR(IF(INDEX(AOM[Scientific Name], MATCH(1, (AOM[Edge_Value]=ani_diet!D953)*(AOM[Is_Ani_Diet_Ingredient]&lt;&gt;FALSE), 0))=0, "", INDEX(AOM[Scientific Name], MATCH(1, (AOM[Edge_Value]=ani_diet!D953)*(AOM[Is_Ani_Diet_Ingredient]&lt;&gt;FALSE), 0))), "No Match in AOM")</f>
        <v>Zea mays</v>
      </c>
      <c r="T953" t="str" cm="1">
        <f t="array" ref="T953">IF((S953&lt;&gt;"")*(S953&lt;&gt;"No Match in AOM"),IF(J953&lt;&gt;"",_xlfn.TEXTJOIN(";",TRUE,CONCATENATE(_xlfn.TEXTSPLIT(S953,";",TRUE,FALSE)," ",J953)),S953),"")</f>
        <v>Zea mays Oil</v>
      </c>
    </row>
    <row r="954" spans="1:20">
      <c r="A954" s="30" t="s">
        <v>26655</v>
      </c>
      <c r="B954" s="55" t="s">
        <v>3680</v>
      </c>
      <c r="C954" s="56" t="str">
        <f>_xlfn.TEXTJOIN(" ",TRUE,B954,IF(ISBLANK(J954),"",_xlfn.TEXTSPLIT(J954,";")))</f>
        <v>Maize Sheath</v>
      </c>
      <c r="D954" s="56" t="str">
        <f>_xlfn.TEXTJOIN(" ",TRUE,B954,IF(ISBLANK(J954),"",_xlfn.TEXTSPLIT(J954,";")),IF(ISBLANK(H954),"",_xlfn.TEXTSPLIT(H954,";")))</f>
        <v>Maize Sheath</v>
      </c>
      <c r="E954" s="56" t="str">
        <f>_xlfn.TEXTJOIN(" ",TRUE,B954,F954,IF(ISBLANK(J954),"",_xlfn.TEXTSPLIT(J954,";")),IF(ISBLANK(G954),"",_xlfn.TEXTSPLIT(G954,";")))</f>
        <v>Maize Sheath</v>
      </c>
      <c r="J954" s="55" t="s">
        <v>26656</v>
      </c>
      <c r="R954" t="str" cm="1">
        <f t="array" ref="R954">IFERROR(INDEX(AOM[AOM], MATCH(1, (AOM[Edge_Value]=ani_diet!D954)*(AOM[Is_Ani_Diet_Ingredient]&lt;&gt;FALSE), 0)), "No Match in AOM")</f>
        <v>AOM_001297</v>
      </c>
      <c r="S954" t="str" cm="1">
        <f t="array" ref="S954">IFERROR(IF(INDEX(AOM[Scientific Name], MATCH(1, (AOM[Edge_Value]=ani_diet!D954)*(AOM[Is_Ani_Diet_Ingredient]&lt;&gt;FALSE), 0))=0, "", INDEX(AOM[Scientific Name], MATCH(1, (AOM[Edge_Value]=ani_diet!D954)*(AOM[Is_Ani_Diet_Ingredient]&lt;&gt;FALSE), 0))), "No Match in AOM")</f>
        <v>Zea mays</v>
      </c>
      <c r="T954" t="str" cm="1">
        <f t="array" ref="T954">IF((S954&lt;&gt;"")*(S954&lt;&gt;"No Match in AOM"),IF(J954&lt;&gt;"",_xlfn.TEXTJOIN(";",TRUE,CONCATENATE(_xlfn.TEXTSPLIT(S954,";",TRUE,FALSE)," ",J954)),S954),"")</f>
        <v>Zea mays Sheath</v>
      </c>
    </row>
    <row r="955" spans="1:20">
      <c r="A955" s="30" t="s">
        <v>26657</v>
      </c>
      <c r="B955" s="55" t="s">
        <v>3680</v>
      </c>
      <c r="C955" s="56" t="str">
        <f>_xlfn.TEXTJOIN(" ",TRUE,B955,IF(ISBLANK(J955),"",_xlfn.TEXTSPLIT(J955,";")))</f>
        <v>Maize Sheath</v>
      </c>
      <c r="D955" s="56" t="str">
        <f>_xlfn.TEXTJOIN(" ",TRUE,B955,IF(ISBLANK(J955),"",_xlfn.TEXTSPLIT(J955,";")),IF(ISBLANK(H955),"",_xlfn.TEXTSPLIT(H955,";")))</f>
        <v>Maize Sheath Ground</v>
      </c>
      <c r="E955" s="56" t="str">
        <f>_xlfn.TEXTJOIN(" ",TRUE,B955,F955,IF(ISBLANK(J955),"",_xlfn.TEXTSPLIT(J955,";")),IF(ISBLANK(G955),"",_xlfn.TEXTSPLIT(G955,";")))</f>
        <v>Maize Sheath Ground</v>
      </c>
      <c r="G955" s="55" t="s">
        <v>6052</v>
      </c>
      <c r="H955" s="55" t="s">
        <v>6052</v>
      </c>
      <c r="J955" s="55" t="s">
        <v>26656</v>
      </c>
      <c r="R955" t="str" cm="1">
        <f t="array" ref="R955">IFERROR(INDEX(AOM[AOM], MATCH(1, (AOM[Edge_Value]=ani_diet!D955)*(AOM[Is_Ani_Diet_Ingredient]&lt;&gt;FALSE), 0)), "No Match in AOM")</f>
        <v>AOM_001615</v>
      </c>
      <c r="S955" t="str" cm="1">
        <f t="array" ref="S955">IFERROR(IF(INDEX(AOM[Scientific Name], MATCH(1, (AOM[Edge_Value]=ani_diet!D955)*(AOM[Is_Ani_Diet_Ingredient]&lt;&gt;FALSE), 0))=0, "", INDEX(AOM[Scientific Name], MATCH(1, (AOM[Edge_Value]=ani_diet!D955)*(AOM[Is_Ani_Diet_Ingredient]&lt;&gt;FALSE), 0))), "No Match in AOM")</f>
        <v>Zea mays</v>
      </c>
      <c r="T955" t="str" cm="1">
        <f t="array" ref="T955">IF((S955&lt;&gt;"")*(S955&lt;&gt;"No Match in AOM"),IF(J955&lt;&gt;"",_xlfn.TEXTJOIN(";",TRUE,CONCATENATE(_xlfn.TEXTSPLIT(S955,";",TRUE,FALSE)," ",J955)),S955),"")</f>
        <v>Zea mays Sheath</v>
      </c>
    </row>
    <row r="956" spans="1:20">
      <c r="A956" s="30" t="s">
        <v>26658</v>
      </c>
      <c r="B956" s="55" t="s">
        <v>3680</v>
      </c>
      <c r="C956" s="56" t="str">
        <f>_xlfn.TEXTJOIN(" ",TRUE,B956,IF(ISBLANK(J956),"",_xlfn.TEXTSPLIT(J956,";")))</f>
        <v>Maize Starch</v>
      </c>
      <c r="D956" s="56" t="str">
        <f>_xlfn.TEXTJOIN(" ",TRUE,B956,IF(ISBLANK(J956),"",_xlfn.TEXTSPLIT(J956,";")),IF(ISBLANK(H956),"",_xlfn.TEXTSPLIT(H956,";")))</f>
        <v>Maize Starch</v>
      </c>
      <c r="E956" s="56" t="str">
        <f>_xlfn.TEXTJOIN(" ",TRUE,B956,F956,IF(ISBLANK(J956),"",_xlfn.TEXTSPLIT(J956,";")),IF(ISBLANK(G956),"",_xlfn.TEXTSPLIT(G956,";")))</f>
        <v>Maize Starch</v>
      </c>
      <c r="J956" s="55" t="s">
        <v>23380</v>
      </c>
      <c r="R956" t="str" cm="1">
        <f t="array" ref="R956">IFERROR(INDEX(AOM[AOM], MATCH(1, (AOM[Edge_Value]=ani_diet!D956)*(AOM[Is_Ani_Diet_Ingredient]&lt;&gt;FALSE), 0)), "No Match in AOM")</f>
        <v>AOM_001289</v>
      </c>
      <c r="S956" t="str" cm="1">
        <f t="array" ref="S956">IFERROR(IF(INDEX(AOM[Scientific Name], MATCH(1, (AOM[Edge_Value]=ani_diet!D956)*(AOM[Is_Ani_Diet_Ingredient]&lt;&gt;FALSE), 0))=0, "", INDEX(AOM[Scientific Name], MATCH(1, (AOM[Edge_Value]=ani_diet!D956)*(AOM[Is_Ani_Diet_Ingredient]&lt;&gt;FALSE), 0))), "No Match in AOM")</f>
        <v>Zea mays</v>
      </c>
      <c r="T956" t="str" cm="1">
        <f t="array" ref="T956">IF((S956&lt;&gt;"")*(S956&lt;&gt;"No Match in AOM"),IF(J956&lt;&gt;"",_xlfn.TEXTJOIN(";",TRUE,CONCATENATE(_xlfn.TEXTSPLIT(S956,";",TRUE,FALSE)," ",J956)),S956),"")</f>
        <v>Zea mays Starch</v>
      </c>
    </row>
    <row r="957" spans="1:20">
      <c r="A957" s="30" t="s">
        <v>26659</v>
      </c>
      <c r="B957" s="55" t="s">
        <v>3680</v>
      </c>
      <c r="C957" s="56" t="str">
        <f>_xlfn.TEXTJOIN(" ",TRUE,B957,IF(ISBLANK(J957),"",_xlfn.TEXTSPLIT(J957,";")))</f>
        <v>Maize Stover</v>
      </c>
      <c r="D957" s="56" t="str">
        <f>_xlfn.TEXTJOIN(" ",TRUE,B957,IF(ISBLANK(J957),"",_xlfn.TEXTSPLIT(J957,";")),IF(ISBLANK(H957),"",_xlfn.TEXTSPLIT(H957,";")))</f>
        <v>Maize Stover</v>
      </c>
      <c r="E957" s="56" t="str">
        <f>_xlfn.TEXTJOIN(" ",TRUE,B957,F957,IF(ISBLANK(J957),"",_xlfn.TEXTSPLIT(J957,";")),IF(ISBLANK(G957),"",_xlfn.TEXTSPLIT(G957,";")))</f>
        <v>Maize Stover</v>
      </c>
      <c r="J957" s="55" t="s">
        <v>6807</v>
      </c>
      <c r="K957" t="s">
        <v>26660</v>
      </c>
      <c r="L957"/>
      <c r="M957" t="s">
        <v>18961</v>
      </c>
      <c r="R957" t="str" cm="1">
        <f t="array" ref="R957">IFERROR(INDEX(AOM[AOM], MATCH(1, (AOM[Edge_Value]=ani_diet!D957)*(AOM[Is_Ani_Diet_Ingredient]&lt;&gt;FALSE), 0)), "No Match in AOM")</f>
        <v>AOM_006001</v>
      </c>
      <c r="S957" t="str" cm="1">
        <f t="array" ref="S957">IFERROR(IF(INDEX(AOM[Scientific Name], MATCH(1, (AOM[Edge_Value]=ani_diet!D957)*(AOM[Is_Ani_Diet_Ingredient]&lt;&gt;FALSE), 0))=0, "", INDEX(AOM[Scientific Name], MATCH(1, (AOM[Edge_Value]=ani_diet!D957)*(AOM[Is_Ani_Diet_Ingredient]&lt;&gt;FALSE), 0))), "No Match in AOM")</f>
        <v>Zea mays</v>
      </c>
      <c r="T957" t="str" cm="1">
        <f t="array" ref="T957">IF((S957&lt;&gt;"")*(S957&lt;&gt;"No Match in AOM"),IF(J957&lt;&gt;"",_xlfn.TEXTJOIN(";",TRUE,CONCATENATE(_xlfn.TEXTSPLIT(S957,";",TRUE,FALSE)," ",J957)),S957),"")</f>
        <v>Zea mays Stover</v>
      </c>
    </row>
    <row r="958" spans="1:20">
      <c r="A958" s="30" t="s">
        <v>26661</v>
      </c>
      <c r="B958" s="55" t="s">
        <v>3680</v>
      </c>
      <c r="C958" s="56" t="str">
        <f>_xlfn.TEXTJOIN(" ",TRUE,B958,IF(ISBLANK(J958),"",_xlfn.TEXTSPLIT(J958,";")))</f>
        <v>Maize Stover</v>
      </c>
      <c r="D958" s="56" t="str">
        <f>_xlfn.TEXTJOIN(" ",TRUE,B958,IF(ISBLANK(J958),"",_xlfn.TEXTSPLIT(J958,";")),IF(ISBLANK(H958),"",_xlfn.TEXTSPLIT(H958,";")))</f>
        <v>Maize Stover</v>
      </c>
      <c r="E958" s="56" t="str">
        <f>_xlfn.TEXTJOIN(" ",TRUE,B958,F958,IF(ISBLANK(J958),"",_xlfn.TEXTSPLIT(J958,";")),IF(ISBLANK(G958),"",_xlfn.TEXTSPLIT(G958,";")))</f>
        <v>Maize Kenyan H-625 Stover</v>
      </c>
      <c r="F958" s="55" t="s">
        <v>26662</v>
      </c>
      <c r="J958" s="55" t="s">
        <v>6807</v>
      </c>
      <c r="K958" t="s">
        <v>26660</v>
      </c>
      <c r="L958"/>
      <c r="M958" t="s">
        <v>18961</v>
      </c>
      <c r="R958" t="str" cm="1">
        <f t="array" ref="R958">IFERROR(INDEX(AOM[AOM], MATCH(1, (AOM[Edge_Value]=ani_diet!D958)*(AOM[Is_Ani_Diet_Ingredient]&lt;&gt;FALSE), 0)), "No Match in AOM")</f>
        <v>AOM_006001</v>
      </c>
      <c r="S958" t="str" cm="1">
        <f t="array" ref="S958">IFERROR(IF(INDEX(AOM[Scientific Name], MATCH(1, (AOM[Edge_Value]=ani_diet!D958)*(AOM[Is_Ani_Diet_Ingredient]&lt;&gt;FALSE), 0))=0, "", INDEX(AOM[Scientific Name], MATCH(1, (AOM[Edge_Value]=ani_diet!D958)*(AOM[Is_Ani_Diet_Ingredient]&lt;&gt;FALSE), 0))), "No Match in AOM")</f>
        <v>Zea mays</v>
      </c>
      <c r="T958" t="str" cm="1">
        <f t="array" ref="T958">IF((S958&lt;&gt;"")*(S958&lt;&gt;"No Match in AOM"),IF(J958&lt;&gt;"",_xlfn.TEXTJOIN(";",TRUE,CONCATENATE(_xlfn.TEXTSPLIT(S958,";",TRUE,FALSE)," ",J958)),S958),"")</f>
        <v>Zea mays Stover</v>
      </c>
    </row>
    <row r="959" spans="1:20">
      <c r="A959" s="30" t="s">
        <v>26663</v>
      </c>
      <c r="B959" s="55" t="s">
        <v>3680</v>
      </c>
      <c r="C959" s="56" t="str">
        <f>_xlfn.TEXTJOIN(" ",TRUE,B959,IF(ISBLANK(J959),"",_xlfn.TEXTSPLIT(J959,";")))</f>
        <v>Maize Stover</v>
      </c>
      <c r="D959" s="56" t="str">
        <f>_xlfn.TEXTJOIN(" ",TRUE,B959,IF(ISBLANK(J959),"",_xlfn.TEXTSPLIT(J959,";")),IF(ISBLANK(H959),"",_xlfn.TEXTSPLIT(H959,";")))</f>
        <v>Maize Stover</v>
      </c>
      <c r="E959" s="56" t="str">
        <f>_xlfn.TEXTJOIN(" ",TRUE,B959,F959,IF(ISBLANK(J959),"",_xlfn.TEXTSPLIT(J959,";")),IF(ISBLANK(G959),"",_xlfn.TEXTSPLIT(G959,";")))</f>
        <v>Maize Kenyan H-625 Stover Chopped</v>
      </c>
      <c r="F959" s="55" t="s">
        <v>26662</v>
      </c>
      <c r="G959" s="55" t="s">
        <v>6195</v>
      </c>
      <c r="I959" s="55" t="s">
        <v>6195</v>
      </c>
      <c r="J959" s="55" t="s">
        <v>6807</v>
      </c>
      <c r="K959" t="s">
        <v>26660</v>
      </c>
      <c r="L959" t="s">
        <v>26660</v>
      </c>
      <c r="M959"/>
      <c r="R959" t="str" cm="1">
        <f t="array" ref="R959">IFERROR(INDEX(AOM[AOM], MATCH(1, (AOM[Edge_Value]=ani_diet!D959)*(AOM[Is_Ani_Diet_Ingredient]&lt;&gt;FALSE), 0)), "No Match in AOM")</f>
        <v>AOM_006001</v>
      </c>
      <c r="S959" t="str" cm="1">
        <f t="array" ref="S959">IFERROR(IF(INDEX(AOM[Scientific Name], MATCH(1, (AOM[Edge_Value]=ani_diet!D959)*(AOM[Is_Ani_Diet_Ingredient]&lt;&gt;FALSE), 0))=0, "", INDEX(AOM[Scientific Name], MATCH(1, (AOM[Edge_Value]=ani_diet!D959)*(AOM[Is_Ani_Diet_Ingredient]&lt;&gt;FALSE), 0))), "No Match in AOM")</f>
        <v>Zea mays</v>
      </c>
      <c r="T959" t="str" cm="1">
        <f t="array" ref="T959">IF((S959&lt;&gt;"")*(S959&lt;&gt;"No Match in AOM"),IF(J959&lt;&gt;"",_xlfn.TEXTJOIN(";",TRUE,CONCATENATE(_xlfn.TEXTSPLIT(S959,";",TRUE,FALSE)," ",J959)),S959),"")</f>
        <v>Zea mays Stover</v>
      </c>
    </row>
    <row r="960" spans="1:20">
      <c r="A960" s="30" t="s">
        <v>26664</v>
      </c>
      <c r="B960" s="55" t="s">
        <v>3680</v>
      </c>
      <c r="C960" s="56" t="str">
        <f>_xlfn.TEXTJOIN(" ",TRUE,B960,IF(ISBLANK(J960),"",_xlfn.TEXTSPLIT(J960,";")))</f>
        <v>Maize Stover</v>
      </c>
      <c r="D960" s="56" t="str">
        <f>_xlfn.TEXTJOIN(" ",TRUE,B960,IF(ISBLANK(J960),"",_xlfn.TEXTSPLIT(J960,";")),IF(ISBLANK(H960),"",_xlfn.TEXTSPLIT(H960,";")))</f>
        <v>Maize Stover</v>
      </c>
      <c r="E960" s="56" t="str">
        <f>_xlfn.TEXTJOIN(" ",TRUE,B960,F960,IF(ISBLANK(J960),"",_xlfn.TEXTSPLIT(J960,";")),IF(ISBLANK(G960),"",_xlfn.TEXTSPLIT(G960,";")))</f>
        <v>Maize Pwani hybrid Stover</v>
      </c>
      <c r="F960" s="55" t="s">
        <v>26665</v>
      </c>
      <c r="J960" s="55" t="s">
        <v>6807</v>
      </c>
      <c r="K960" s="32" t="s">
        <v>324</v>
      </c>
      <c r="L960" s="32" t="s">
        <v>324</v>
      </c>
      <c r="R960" t="str" cm="1">
        <f t="array" ref="R960">IFERROR(INDEX(AOM[AOM], MATCH(1, (AOM[Edge_Value]=ani_diet!D960)*(AOM[Is_Ani_Diet_Ingredient]&lt;&gt;FALSE), 0)), "No Match in AOM")</f>
        <v>AOM_006001</v>
      </c>
      <c r="S960" t="str" cm="1">
        <f t="array" ref="S960">IFERROR(IF(INDEX(AOM[Scientific Name], MATCH(1, (AOM[Edge_Value]=ani_diet!D960)*(AOM[Is_Ani_Diet_Ingredient]&lt;&gt;FALSE), 0))=0, "", INDEX(AOM[Scientific Name], MATCH(1, (AOM[Edge_Value]=ani_diet!D960)*(AOM[Is_Ani_Diet_Ingredient]&lt;&gt;FALSE), 0))), "No Match in AOM")</f>
        <v>Zea mays</v>
      </c>
      <c r="T960" t="str" cm="1">
        <f t="array" ref="T960">IF((S960&lt;&gt;"")*(S960&lt;&gt;"No Match in AOM"),IF(J960&lt;&gt;"",_xlfn.TEXTJOIN(";",TRUE,CONCATENATE(_xlfn.TEXTSPLIT(S960,";",TRUE,FALSE)," ",J960)),S960),"")</f>
        <v>Zea mays Stover</v>
      </c>
    </row>
    <row r="961" spans="1:21">
      <c r="A961" s="30" t="s">
        <v>26666</v>
      </c>
      <c r="B961" s="55" t="s">
        <v>3680</v>
      </c>
      <c r="C961" s="56" t="str">
        <f>_xlfn.TEXTJOIN(" ",TRUE,B961,IF(ISBLANK(J961),"",_xlfn.TEXTSPLIT(J961,";")))</f>
        <v>Maize Stover</v>
      </c>
      <c r="D961" s="56" t="str">
        <f>_xlfn.TEXTJOIN(" ",TRUE,B961,IF(ISBLANK(J961),"",_xlfn.TEXTSPLIT(J961,";")),IF(ISBLANK(H961),"",_xlfn.TEXTSPLIT(H961,";")))</f>
        <v>Maize Stover</v>
      </c>
      <c r="E961" s="56" t="str">
        <f>_xlfn.TEXTJOIN(" ",TRUE,B961,F961,IF(ISBLANK(J961),"",_xlfn.TEXTSPLIT(J961,";")),IF(ISBLANK(G961),"",_xlfn.TEXTSPLIT(G961,";")))</f>
        <v>Maize Pwani hybrid Stover Chopped</v>
      </c>
      <c r="F961" s="55" t="s">
        <v>26665</v>
      </c>
      <c r="G961" s="55" t="s">
        <v>6195</v>
      </c>
      <c r="I961" s="55" t="s">
        <v>6195</v>
      </c>
      <c r="J961" s="55" t="s">
        <v>6807</v>
      </c>
      <c r="K961" t="s">
        <v>26660</v>
      </c>
      <c r="L961" t="s">
        <v>26660</v>
      </c>
      <c r="M961"/>
      <c r="R961" t="str" cm="1">
        <f t="array" ref="R961">IFERROR(INDEX(AOM[AOM], MATCH(1, (AOM[Edge_Value]=ani_diet!D961)*(AOM[Is_Ani_Diet_Ingredient]&lt;&gt;FALSE), 0)), "No Match in AOM")</f>
        <v>AOM_006001</v>
      </c>
      <c r="S961" t="str" cm="1">
        <f t="array" ref="S961">IFERROR(IF(INDEX(AOM[Scientific Name], MATCH(1, (AOM[Edge_Value]=ani_diet!D961)*(AOM[Is_Ani_Diet_Ingredient]&lt;&gt;FALSE), 0))=0, "", INDEX(AOM[Scientific Name], MATCH(1, (AOM[Edge_Value]=ani_diet!D961)*(AOM[Is_Ani_Diet_Ingredient]&lt;&gt;FALSE), 0))), "No Match in AOM")</f>
        <v>Zea mays</v>
      </c>
      <c r="T961" t="str" cm="1">
        <f t="array" ref="T961">IF((S961&lt;&gt;"")*(S961&lt;&gt;"No Match in AOM"),IF(J961&lt;&gt;"",_xlfn.TEXTJOIN(";",TRUE,CONCATENATE(_xlfn.TEXTSPLIT(S961,";",TRUE,FALSE)," ",J961)),S961),"")</f>
        <v>Zea mays Stover</v>
      </c>
    </row>
    <row r="962" spans="1:21">
      <c r="A962" s="30" t="s">
        <v>26667</v>
      </c>
      <c r="B962" s="55" t="s">
        <v>3680</v>
      </c>
      <c r="C962" s="56" t="str">
        <f>_xlfn.TEXTJOIN(" ",TRUE,B962,IF(ISBLANK(J962),"",_xlfn.TEXTSPLIT(J962,";")))</f>
        <v>Maize Stover</v>
      </c>
      <c r="D962" s="56" t="str">
        <f>_xlfn.TEXTJOIN(" ",TRUE,B962,IF(ISBLANK(J962),"",_xlfn.TEXTSPLIT(J962,";")),IF(ISBLANK(H962),"",_xlfn.TEXTSPLIT(H962,";")))</f>
        <v>Maize Stover</v>
      </c>
      <c r="E962" s="56" t="str">
        <f>_xlfn.TEXTJOIN(" ",TRUE,B962,F962,IF(ISBLANK(J962),"",_xlfn.TEXTSPLIT(J962,";")),IF(ISBLANK(G962),"",_xlfn.TEXTSPLIT(G962,";")))</f>
        <v>Maize Stover Chopped Soaked</v>
      </c>
      <c r="G962" s="55" t="s">
        <v>26668</v>
      </c>
      <c r="J962" s="55" t="s">
        <v>6807</v>
      </c>
      <c r="R962" t="str" cm="1">
        <f t="array" ref="R962">IFERROR(INDEX(AOM[AOM], MATCH(1, (AOM[Edge_Value]=ani_diet!D962)*(AOM[Is_Ani_Diet_Ingredient]&lt;&gt;FALSE), 0)), "No Match in AOM")</f>
        <v>AOM_006001</v>
      </c>
      <c r="S962" t="str" cm="1">
        <f t="array" ref="S962">IFERROR(IF(INDEX(AOM[Scientific Name], MATCH(1, (AOM[Edge_Value]=ani_diet!D962)*(AOM[Is_Ani_Diet_Ingredient]&lt;&gt;FALSE), 0))=0, "", INDEX(AOM[Scientific Name], MATCH(1, (AOM[Edge_Value]=ani_diet!D962)*(AOM[Is_Ani_Diet_Ingredient]&lt;&gt;FALSE), 0))), "No Match in AOM")</f>
        <v>Zea mays</v>
      </c>
      <c r="T962" t="str" cm="1">
        <f t="array" ref="T962">IF((S962&lt;&gt;"")*(S962&lt;&gt;"No Match in AOM"),IF(J962&lt;&gt;"",_xlfn.TEXTJOIN(";",TRUE,CONCATENATE(_xlfn.TEXTSPLIT(S962,";",TRUE,FALSE)," ",J962)),S962),"")</f>
        <v>Zea mays Stover</v>
      </c>
    </row>
    <row r="963" spans="1:21">
      <c r="A963" s="30" t="s">
        <v>26669</v>
      </c>
      <c r="B963" s="55" t="s">
        <v>26670</v>
      </c>
      <c r="C963" s="56" t="str">
        <f>_xlfn.TEXTJOIN(" ",TRUE,B963,IF(ISBLANK(J963),"",_xlfn.TEXTSPLIT(J963,";")))</f>
        <v>Maize Stover &amp; Legume Stover</v>
      </c>
      <c r="D963" s="56" t="str">
        <f>_xlfn.TEXTJOIN(" ",TRUE,B963,IF(ISBLANK(J963),"",_xlfn.TEXTSPLIT(J963,";")),IF(ISBLANK(H963),"",_xlfn.TEXTSPLIT(H963,";")))</f>
        <v>Maize Stover &amp; Legume Stover</v>
      </c>
      <c r="E963" s="56" t="str">
        <f>_xlfn.TEXTJOIN(" ",TRUE,B963,F963,IF(ISBLANK(J963),"",_xlfn.TEXTSPLIT(J963,";")),IF(ISBLANK(G963),"",_xlfn.TEXTSPLIT(G963,";")))</f>
        <v>Maize Stover &amp; Legume Stover</v>
      </c>
      <c r="J963" s="55" t="s">
        <v>6807</v>
      </c>
      <c r="R963" t="str" cm="1">
        <f t="array" ref="R963">IFERROR(INDEX(AOM[AOM], MATCH(1, (AOM[Edge_Value]=ani_diet!D963)*(AOM[Is_Ani_Diet_Ingredient]&lt;&gt;FALSE), 0)), "No Match in AOM")</f>
        <v>No Match in AOM</v>
      </c>
      <c r="S963" t="str" cm="1">
        <f t="array" ref="S963">IFERROR(IF(INDEX(AOM[Scientific Name], MATCH(1, (AOM[Edge_Value]=ani_diet!D963)*(AOM[Is_Ani_Diet_Ingredient]&lt;&gt;FALSE), 0))=0, "", INDEX(AOM[Scientific Name], MATCH(1, (AOM[Edge_Value]=ani_diet!D963)*(AOM[Is_Ani_Diet_Ingredient]&lt;&gt;FALSE), 0))), "No Match in AOM")</f>
        <v>No Match in AOM</v>
      </c>
      <c r="T963" t="str" cm="1">
        <f t="array" ref="T963">IF((S963&lt;&gt;"")*(S963&lt;&gt;"No Match in AOM"),IF(J963&lt;&gt;"",_xlfn.TEXTJOIN(";",TRUE,CONCATENATE(_xlfn.TEXTSPLIT(S963,";",TRUE,FALSE)," ",J963)),S963),"")</f>
        <v/>
      </c>
      <c r="U963" t="s">
        <v>26671</v>
      </c>
    </row>
    <row r="964" spans="1:21">
      <c r="A964" s="30" t="s">
        <v>26672</v>
      </c>
      <c r="B964" s="55" t="s">
        <v>3680</v>
      </c>
      <c r="C964" s="56" t="str">
        <f>_xlfn.TEXTJOIN(" ",TRUE,B964,IF(ISBLANK(J964),"",_xlfn.TEXTSPLIT(J964,";")))</f>
        <v>Maize Stover</v>
      </c>
      <c r="D964" s="56" t="str">
        <f>_xlfn.TEXTJOIN(" ",TRUE,B964,IF(ISBLANK(J964),"",_xlfn.TEXTSPLIT(J964,";")),IF(ISBLANK(H964),"",_xlfn.TEXTSPLIT(H964,";")))</f>
        <v>Maize Stover Ensiled</v>
      </c>
      <c r="E964" s="56" t="str">
        <f>_xlfn.TEXTJOIN(" ",TRUE,B964,F964,IF(ISBLANK(J964),"",_xlfn.TEXTSPLIT(J964,";")),IF(ISBLANK(G964),"",_xlfn.TEXTSPLIT(G964,";")))</f>
        <v>Maize Stover Chopped Ensiled</v>
      </c>
      <c r="G964" s="55" t="s">
        <v>25861</v>
      </c>
      <c r="H964" s="55" t="s">
        <v>17494</v>
      </c>
      <c r="J964" s="55" t="s">
        <v>6807</v>
      </c>
      <c r="K964" t="s">
        <v>26660</v>
      </c>
      <c r="L964"/>
      <c r="M964" t="s">
        <v>26673</v>
      </c>
      <c r="R964" t="str" cm="1">
        <f t="array" ref="R964">IFERROR(INDEX(AOM[AOM], MATCH(1, (AOM[Edge_Value]=ani_diet!D964)*(AOM[Is_Ani_Diet_Ingredient]&lt;&gt;FALSE), 0)), "No Match in AOM")</f>
        <v>AOM_006076</v>
      </c>
      <c r="S964" t="str" cm="1">
        <f t="array" ref="S964">IFERROR(IF(INDEX(AOM[Scientific Name], MATCH(1, (AOM[Edge_Value]=ani_diet!D964)*(AOM[Is_Ani_Diet_Ingredient]&lt;&gt;FALSE), 0))=0, "", INDEX(AOM[Scientific Name], MATCH(1, (AOM[Edge_Value]=ani_diet!D964)*(AOM[Is_Ani_Diet_Ingredient]&lt;&gt;FALSE), 0))), "No Match in AOM")</f>
        <v>Zea mays</v>
      </c>
      <c r="T964" t="str" cm="1">
        <f t="array" ref="T964">IF((S964&lt;&gt;"")*(S964&lt;&gt;"No Match in AOM"),IF(J964&lt;&gt;"",_xlfn.TEXTJOIN(";",TRUE,CONCATENATE(_xlfn.TEXTSPLIT(S964,";",TRUE,FALSE)," ",J964)),S964),"")</f>
        <v>Zea mays Stover</v>
      </c>
    </row>
    <row r="965" spans="1:21">
      <c r="A965" s="30" t="s">
        <v>26674</v>
      </c>
      <c r="B965" s="55" t="s">
        <v>3680</v>
      </c>
      <c r="C965" s="56" t="str">
        <f>_xlfn.TEXTJOIN(" ",TRUE,B965,IF(ISBLANK(J965),"",_xlfn.TEXTSPLIT(J965,";")))</f>
        <v>Maize Stover</v>
      </c>
      <c r="D965" s="56" t="str">
        <f>_xlfn.TEXTJOIN(" ",TRUE,B965,IF(ISBLANK(J965),"",_xlfn.TEXTSPLIT(J965,";")),IF(ISBLANK(H965),"",_xlfn.TEXTSPLIT(H965,";")))</f>
        <v>Maize Stover Urea Treated</v>
      </c>
      <c r="E965" s="56" t="str">
        <f>_xlfn.TEXTJOIN(" ",TRUE,B965,F965,IF(ISBLANK(J965),"",_xlfn.TEXTSPLIT(J965,";")),IF(ISBLANK(G965),"",_xlfn.TEXTSPLIT(G965,";")))</f>
        <v>Maize Stover Urea Treated</v>
      </c>
      <c r="G965" s="55" t="s">
        <v>17492</v>
      </c>
      <c r="H965" s="55" t="s">
        <v>17492</v>
      </c>
      <c r="J965" s="55" t="s">
        <v>6807</v>
      </c>
      <c r="R965" t="str" cm="1">
        <f t="array" ref="R965">IFERROR(INDEX(AOM[AOM], MATCH(1, (AOM[Edge_Value]=ani_diet!D965)*(AOM[Is_Ani_Diet_Ingredient]&lt;&gt;FALSE), 0)), "No Match in AOM")</f>
        <v>AOM_006002</v>
      </c>
      <c r="S965" t="str" cm="1">
        <f t="array" ref="S965">IFERROR(IF(INDEX(AOM[Scientific Name], MATCH(1, (AOM[Edge_Value]=ani_diet!D965)*(AOM[Is_Ani_Diet_Ingredient]&lt;&gt;FALSE), 0))=0, "", INDEX(AOM[Scientific Name], MATCH(1, (AOM[Edge_Value]=ani_diet!D965)*(AOM[Is_Ani_Diet_Ingredient]&lt;&gt;FALSE), 0))), "No Match in AOM")</f>
        <v>Zea mays</v>
      </c>
      <c r="T965" t="str" cm="1">
        <f t="array" ref="T965">IF((S965&lt;&gt;"")*(S965&lt;&gt;"No Match in AOM"),IF(J965&lt;&gt;"",_xlfn.TEXTJOIN(";",TRUE,CONCATENATE(_xlfn.TEXTSPLIT(S965,";",TRUE,FALSE)," ",J965)),S965),"")</f>
        <v>Zea mays Stover</v>
      </c>
    </row>
    <row r="966" spans="1:21">
      <c r="A966" s="30" t="s">
        <v>26675</v>
      </c>
      <c r="B966" s="55" t="s">
        <v>3680</v>
      </c>
      <c r="C966" s="56" t="str">
        <f>_xlfn.TEXTJOIN(" ",TRUE,B966,IF(ISBLANK(J966),"",_xlfn.TEXTSPLIT(J966,";")))</f>
        <v>Maize Straw</v>
      </c>
      <c r="D966" s="56" t="str">
        <f>_xlfn.TEXTJOIN(" ",TRUE,B966,IF(ISBLANK(J966),"",_xlfn.TEXTSPLIT(J966,";")),IF(ISBLANK(H966),"",_xlfn.TEXTSPLIT(H966,";")))</f>
        <v>Maize Straw</v>
      </c>
      <c r="E966" s="56" t="str">
        <f>_xlfn.TEXTJOIN(" ",TRUE,B966,F966,IF(ISBLANK(J966),"",_xlfn.TEXTSPLIT(J966,";")),IF(ISBLANK(G966),"",_xlfn.TEXTSPLIT(G966,";")))</f>
        <v>Maize Straw Chopped</v>
      </c>
      <c r="G966" s="55" t="s">
        <v>6195</v>
      </c>
      <c r="I966" s="55" t="s">
        <v>6195</v>
      </c>
      <c r="J966" s="55" t="s">
        <v>6809</v>
      </c>
      <c r="R966" t="str" cm="1">
        <f t="array" ref="R966">IFERROR(INDEX(AOM[AOM], MATCH(1, (AOM[Edge_Value]=ani_diet!D966)*(AOM[Is_Ani_Diet_Ingredient]&lt;&gt;FALSE), 0)), "No Match in AOM")</f>
        <v>AOM_000572</v>
      </c>
      <c r="S966" t="str" cm="1">
        <f t="array" ref="S966">IFERROR(IF(INDEX(AOM[Scientific Name], MATCH(1, (AOM[Edge_Value]=ani_diet!D966)*(AOM[Is_Ani_Diet_Ingredient]&lt;&gt;FALSE), 0))=0, "", INDEX(AOM[Scientific Name], MATCH(1, (AOM[Edge_Value]=ani_diet!D966)*(AOM[Is_Ani_Diet_Ingredient]&lt;&gt;FALSE), 0))), "No Match in AOM")</f>
        <v>Zea mays</v>
      </c>
      <c r="T966" t="str" cm="1">
        <f t="array" ref="T966">IF((S966&lt;&gt;"")*(S966&lt;&gt;"No Match in AOM"),IF(J966&lt;&gt;"",_xlfn.TEXTJOIN(";",TRUE,CONCATENATE(_xlfn.TEXTSPLIT(S966,";",TRUE,FALSE)," ",J966)),S966),"")</f>
        <v>Zea mays Straw</v>
      </c>
    </row>
    <row r="967" spans="1:21">
      <c r="A967" s="30" t="s">
        <v>26676</v>
      </c>
      <c r="B967" s="55" t="s">
        <v>3680</v>
      </c>
      <c r="C967" s="56" t="str">
        <f>_xlfn.TEXTJOIN(" ",TRUE,B967,IF(ISBLANK(J967),"",_xlfn.TEXTSPLIT(J967,";")))</f>
        <v>Maize Straw</v>
      </c>
      <c r="D967" s="56" t="str">
        <f>_xlfn.TEXTJOIN(" ",TRUE,B967,IF(ISBLANK(J967),"",_xlfn.TEXTSPLIT(J967,";")),IF(ISBLANK(H967),"",_xlfn.TEXTSPLIT(H967,";")))</f>
        <v>Maize Straw Dried</v>
      </c>
      <c r="E967" s="56" t="str">
        <f>_xlfn.TEXTJOIN(" ",TRUE,B967,F967,IF(ISBLANK(J967),"",_xlfn.TEXTSPLIT(J967,";")),IF(ISBLANK(G967),"",_xlfn.TEXTSPLIT(G967,";")))</f>
        <v>Maize Straw Chopped Dried(Sun) Wilted</v>
      </c>
      <c r="G967" s="55" t="s">
        <v>26495</v>
      </c>
      <c r="H967" s="55" t="s">
        <v>17480</v>
      </c>
      <c r="I967" s="55" t="s">
        <v>6195</v>
      </c>
      <c r="J967" s="55" t="s">
        <v>6809</v>
      </c>
      <c r="R967" t="str" cm="1">
        <f t="array" ref="R967">IFERROR(INDEX(AOM[AOM], MATCH(1, (AOM[Edge_Value]=ani_diet!D967)*(AOM[Is_Ani_Diet_Ingredient]&lt;&gt;FALSE), 0)), "No Match in AOM")</f>
        <v>AOM_001686</v>
      </c>
      <c r="S967" t="str" cm="1">
        <f t="array" ref="S967">IFERROR(IF(INDEX(AOM[Scientific Name], MATCH(1, (AOM[Edge_Value]=ani_diet!D967)*(AOM[Is_Ani_Diet_Ingredient]&lt;&gt;FALSE), 0))=0, "", INDEX(AOM[Scientific Name], MATCH(1, (AOM[Edge_Value]=ani_diet!D967)*(AOM[Is_Ani_Diet_Ingredient]&lt;&gt;FALSE), 0))), "No Match in AOM")</f>
        <v>Zea mays</v>
      </c>
      <c r="T967" t="str" cm="1">
        <f t="array" ref="T967">IF((S967&lt;&gt;"")*(S967&lt;&gt;"No Match in AOM"),IF(J967&lt;&gt;"",_xlfn.TEXTJOIN(";",TRUE,CONCATENATE(_xlfn.TEXTSPLIT(S967,";",TRUE,FALSE)," ",J967)),S967),"")</f>
        <v>Zea mays Straw</v>
      </c>
    </row>
    <row r="968" spans="1:21">
      <c r="A968" s="30" t="s">
        <v>26677</v>
      </c>
      <c r="B968" s="55" t="s">
        <v>3680</v>
      </c>
      <c r="C968" s="56" t="str">
        <f>_xlfn.TEXTJOIN(" ",TRUE,B968,IF(ISBLANK(J968),"",_xlfn.TEXTSPLIT(J968,";")))</f>
        <v>Maize Straw</v>
      </c>
      <c r="D968" s="56" t="str">
        <f>_xlfn.TEXTJOIN(" ",TRUE,B968,IF(ISBLANK(J968),"",_xlfn.TEXTSPLIT(J968,";")),IF(ISBLANK(H968),"",_xlfn.TEXTSPLIT(H968,";")))</f>
        <v>Maize Straw Dried</v>
      </c>
      <c r="E968" s="56" t="str">
        <f>_xlfn.TEXTJOIN(" ",TRUE,B968,F968,IF(ISBLANK(J968),"",_xlfn.TEXTSPLIT(J968,";")),IF(ISBLANK(G968),"",_xlfn.TEXTSPLIT(G968,";")))</f>
        <v>Maize Straw Dried(Sun) Chopped</v>
      </c>
      <c r="G968" s="55" t="s">
        <v>25842</v>
      </c>
      <c r="H968" s="55" t="s">
        <v>17480</v>
      </c>
      <c r="I968" s="55" t="s">
        <v>6195</v>
      </c>
      <c r="J968" s="55" t="s">
        <v>6809</v>
      </c>
      <c r="R968" t="str" cm="1">
        <f t="array" ref="R968">IFERROR(INDEX(AOM[AOM], MATCH(1, (AOM[Edge_Value]=ani_diet!D968)*(AOM[Is_Ani_Diet_Ingredient]&lt;&gt;FALSE), 0)), "No Match in AOM")</f>
        <v>AOM_001686</v>
      </c>
      <c r="S968" t="str" cm="1">
        <f t="array" ref="S968">IFERROR(IF(INDEX(AOM[Scientific Name], MATCH(1, (AOM[Edge_Value]=ani_diet!D968)*(AOM[Is_Ani_Diet_Ingredient]&lt;&gt;FALSE), 0))=0, "", INDEX(AOM[Scientific Name], MATCH(1, (AOM[Edge_Value]=ani_diet!D968)*(AOM[Is_Ani_Diet_Ingredient]&lt;&gt;FALSE), 0))), "No Match in AOM")</f>
        <v>Zea mays</v>
      </c>
      <c r="T968" t="str" cm="1">
        <f t="array" ref="T968">IF((S968&lt;&gt;"")*(S968&lt;&gt;"No Match in AOM"),IF(J968&lt;&gt;"",_xlfn.TEXTJOIN(";",TRUE,CONCATENATE(_xlfn.TEXTSPLIT(S968,";",TRUE,FALSE)," ",J968)),S968),"")</f>
        <v>Zea mays Straw</v>
      </c>
    </row>
    <row r="969" spans="1:21">
      <c r="A969" s="30" t="s">
        <v>26678</v>
      </c>
      <c r="B969" s="55" t="s">
        <v>3680</v>
      </c>
      <c r="C969" s="56" t="str">
        <f>_xlfn.TEXTJOIN(" ",TRUE,B969,IF(ISBLANK(J969),"",_xlfn.TEXTSPLIT(J969,";")))</f>
        <v>Maize Straw</v>
      </c>
      <c r="D969" s="56" t="str">
        <f>_xlfn.TEXTJOIN(" ",TRUE,B969,IF(ISBLANK(J969),"",_xlfn.TEXTSPLIT(J969,";")),IF(ISBLANK(H969),"",_xlfn.TEXTSPLIT(H969,";")))</f>
        <v>Maize Straw Dried Ensiled Ground Urea Treated</v>
      </c>
      <c r="E969" s="56" t="str">
        <f>_xlfn.TEXTJOIN(" ",TRUE,B969,F969,IF(ISBLANK(J969),"",_xlfn.TEXTSPLIT(J969,";")),IF(ISBLANK(G969),"",_xlfn.TEXTSPLIT(G969,";")))</f>
        <v>Maize Straw Ground Urea Treated Ensiled(6wks) Dried(Sun)</v>
      </c>
      <c r="G969" s="55" t="s">
        <v>26679</v>
      </c>
      <c r="H969" s="55" t="s">
        <v>26680</v>
      </c>
      <c r="J969" s="55" t="s">
        <v>6809</v>
      </c>
      <c r="R969" t="str" cm="1">
        <f t="array" ref="R969">IFERROR(INDEX(AOM[AOM], MATCH(1, (AOM[Edge_Value]=ani_diet!D969)*(AOM[Is_Ani_Diet_Ingredient]&lt;&gt;FALSE), 0)), "No Match in AOM")</f>
        <v>AOM_001684</v>
      </c>
      <c r="S969" t="str" cm="1">
        <f t="array" ref="S969">IFERROR(IF(INDEX(AOM[Scientific Name], MATCH(1, (AOM[Edge_Value]=ani_diet!D969)*(AOM[Is_Ani_Diet_Ingredient]&lt;&gt;FALSE), 0))=0, "", INDEX(AOM[Scientific Name], MATCH(1, (AOM[Edge_Value]=ani_diet!D969)*(AOM[Is_Ani_Diet_Ingredient]&lt;&gt;FALSE), 0))), "No Match in AOM")</f>
        <v>Zea mays</v>
      </c>
      <c r="T969" t="str" cm="1">
        <f t="array" ref="T969">IF((S969&lt;&gt;"")*(S969&lt;&gt;"No Match in AOM"),IF(J969&lt;&gt;"",_xlfn.TEXTJOIN(";",TRUE,CONCATENATE(_xlfn.TEXTSPLIT(S969,";",TRUE,FALSE)," ",J969)),S969),"")</f>
        <v>Zea mays Straw</v>
      </c>
    </row>
    <row r="970" spans="1:21">
      <c r="A970" s="30" t="s">
        <v>26681</v>
      </c>
      <c r="B970" s="55" t="s">
        <v>3680</v>
      </c>
      <c r="C970" s="56" t="str">
        <f>_xlfn.TEXTJOIN(" ",TRUE,B970,IF(ISBLANK(J970),"",_xlfn.TEXTSPLIT(J970,";")))</f>
        <v>Maize Straw</v>
      </c>
      <c r="D970" s="56" t="str">
        <f>_xlfn.TEXTJOIN(" ",TRUE,B970,IF(ISBLANK(J970),"",_xlfn.TEXTSPLIT(J970,";")),IF(ISBLANK(H970),"",_xlfn.TEXTSPLIT(H970,";")))</f>
        <v>Maize Straw Dried Ground</v>
      </c>
      <c r="E970" s="56" t="str">
        <f>_xlfn.TEXTJOIN(" ",TRUE,B970,F970,IF(ISBLANK(J970),"",_xlfn.TEXTSPLIT(J970,";")),IF(ISBLANK(G970),"",_xlfn.TEXTSPLIT(G970,";")))</f>
        <v>Maize Straw Dried (Air) Ground(Hammer)</v>
      </c>
      <c r="G970" s="55" t="s">
        <v>26682</v>
      </c>
      <c r="H970" s="55" t="s">
        <v>25767</v>
      </c>
      <c r="J970" s="55" t="s">
        <v>6809</v>
      </c>
      <c r="R970" t="str" cm="1">
        <f t="array" ref="R970">IFERROR(INDEX(AOM[AOM], MATCH(1, (AOM[Edge_Value]=ani_diet!D970)*(AOM[Is_Ani_Diet_Ingredient]&lt;&gt;FALSE), 0)), "No Match in AOM")</f>
        <v>AOM_001617</v>
      </c>
      <c r="S970" t="str" cm="1">
        <f t="array" ref="S970">IFERROR(IF(INDEX(AOM[Scientific Name], MATCH(1, (AOM[Edge_Value]=ani_diet!D970)*(AOM[Is_Ani_Diet_Ingredient]&lt;&gt;FALSE), 0))=0, "", INDEX(AOM[Scientific Name], MATCH(1, (AOM[Edge_Value]=ani_diet!D970)*(AOM[Is_Ani_Diet_Ingredient]&lt;&gt;FALSE), 0))), "No Match in AOM")</f>
        <v>Zea mays</v>
      </c>
      <c r="T970" t="str" cm="1">
        <f t="array" ref="T970">IF((S970&lt;&gt;"")*(S970&lt;&gt;"No Match in AOM"),IF(J970&lt;&gt;"",_xlfn.TEXTJOIN(";",TRUE,CONCATENATE(_xlfn.TEXTSPLIT(S970,";",TRUE,FALSE)," ",J970)),S970),"")</f>
        <v>Zea mays Straw</v>
      </c>
    </row>
    <row r="971" spans="1:21">
      <c r="A971" s="30" t="s">
        <v>26676</v>
      </c>
      <c r="B971" s="55" t="s">
        <v>3680</v>
      </c>
      <c r="C971" s="56" t="str">
        <f>_xlfn.TEXTJOIN(" ",TRUE,B971,IF(ISBLANK(J971),"",_xlfn.TEXTSPLIT(J971,";")))</f>
        <v>Maize Straw</v>
      </c>
      <c r="D971" s="56" t="str">
        <f>_xlfn.TEXTJOIN(" ",TRUE,B971,IF(ISBLANK(J971),"",_xlfn.TEXTSPLIT(J971,";")),IF(ISBLANK(H971),"",_xlfn.TEXTSPLIT(H971,";")))</f>
        <v>Maize Straw Ensiled Fermented</v>
      </c>
      <c r="E971" s="56" t="str">
        <f>_xlfn.TEXTJOIN(" ",TRUE,B971,F971,IF(ISBLANK(J971),"",_xlfn.TEXTSPLIT(J971,";")),IF(ISBLANK(G971),"",_xlfn.TEXTSPLIT(G971,";")))</f>
        <v>Maize Straw Chopped Ensiled Fermented</v>
      </c>
      <c r="G971" s="55" t="s">
        <v>26683</v>
      </c>
      <c r="H971" s="55" t="s">
        <v>26684</v>
      </c>
      <c r="I971" s="55" t="s">
        <v>6195</v>
      </c>
      <c r="J971" s="55" t="s">
        <v>6809</v>
      </c>
      <c r="R971" t="str" cm="1">
        <f t="array" ref="R971">IFERROR(INDEX(AOM[AOM], MATCH(1, (AOM[Edge_Value]=ani_diet!D971)*(AOM[Is_Ani_Diet_Ingredient]&lt;&gt;FALSE), 0)), "No Match in AOM")</f>
        <v>AOM_006175</v>
      </c>
      <c r="S971" t="str" cm="1">
        <f t="array" ref="S971">IFERROR(IF(INDEX(AOM[Scientific Name], MATCH(1, (AOM[Edge_Value]=ani_diet!D971)*(AOM[Is_Ani_Diet_Ingredient]&lt;&gt;FALSE), 0))=0, "", INDEX(AOM[Scientific Name], MATCH(1, (AOM[Edge_Value]=ani_diet!D971)*(AOM[Is_Ani_Diet_Ingredient]&lt;&gt;FALSE), 0))), "No Match in AOM")</f>
        <v>Zea mays</v>
      </c>
      <c r="T971" t="str" cm="1">
        <f t="array" ref="T971">IF((S971&lt;&gt;"")*(S971&lt;&gt;"No Match in AOM"),IF(J971&lt;&gt;"",_xlfn.TEXTJOIN(";",TRUE,CONCATENATE(_xlfn.TEXTSPLIT(S971,";",TRUE,FALSE)," ",J971)),S971),"")</f>
        <v>Zea mays Straw</v>
      </c>
    </row>
    <row r="972" spans="1:21">
      <c r="A972" s="30" t="s">
        <v>26685</v>
      </c>
      <c r="B972" s="55" t="s">
        <v>3680</v>
      </c>
      <c r="C972" s="56" t="str">
        <f>_xlfn.TEXTJOIN(" ",TRUE,B972,IF(ISBLANK(J972),"",_xlfn.TEXTSPLIT(J972,";")))</f>
        <v>Maize Straw</v>
      </c>
      <c r="D972" s="56" t="str">
        <f>_xlfn.TEXTJOIN(" ",TRUE,B972,IF(ISBLANK(J972),"",_xlfn.TEXTSPLIT(J972,";")),IF(ISBLANK(H972),"",_xlfn.TEXTSPLIT(H972,";")))</f>
        <v>Maize Straw Ensiled Urea Treated</v>
      </c>
      <c r="E972" s="56" t="str">
        <f>_xlfn.TEXTJOIN(" ",TRUE,B972,F972,IF(ISBLANK(J972),"",_xlfn.TEXTSPLIT(J972,";")),IF(ISBLANK(G972),"",_xlfn.TEXTSPLIT(G972,";")))</f>
        <v>Maize Straw Chopped Urea-treated Ensiled Molasses Added(5%)</v>
      </c>
      <c r="G972" s="55" t="s">
        <v>26686</v>
      </c>
      <c r="H972" s="55" t="s">
        <v>26343</v>
      </c>
      <c r="I972" s="55" t="s">
        <v>6195</v>
      </c>
      <c r="J972" s="55" t="s">
        <v>6809</v>
      </c>
      <c r="R972" t="str" cm="1">
        <f t="array" ref="R972">IFERROR(INDEX(AOM[AOM], MATCH(1, (AOM[Edge_Value]=ani_diet!D972)*(AOM[Is_Ani_Diet_Ingredient]&lt;&gt;FALSE), 0)), "No Match in AOM")</f>
        <v>AOM_001885</v>
      </c>
      <c r="S972" t="str" cm="1">
        <f t="array" ref="S972">IFERROR(IF(INDEX(AOM[Scientific Name], MATCH(1, (AOM[Edge_Value]=ani_diet!D972)*(AOM[Is_Ani_Diet_Ingredient]&lt;&gt;FALSE), 0))=0, "", INDEX(AOM[Scientific Name], MATCH(1, (AOM[Edge_Value]=ani_diet!D972)*(AOM[Is_Ani_Diet_Ingredient]&lt;&gt;FALSE), 0))), "No Match in AOM")</f>
        <v>Zea mays</v>
      </c>
      <c r="T972" t="str" cm="1">
        <f t="array" ref="T972">IF((S972&lt;&gt;"")*(S972&lt;&gt;"No Match in AOM"),IF(J972&lt;&gt;"",_xlfn.TEXTJOIN(";",TRUE,CONCATENATE(_xlfn.TEXTSPLIT(S972,";",TRUE,FALSE)," ",J972)),S972),"")</f>
        <v>Zea mays Straw</v>
      </c>
    </row>
    <row r="973" spans="1:21">
      <c r="A973" s="30" t="s">
        <v>26687</v>
      </c>
      <c r="B973" s="55" t="s">
        <v>3680</v>
      </c>
      <c r="C973" s="56" t="str">
        <f>_xlfn.TEXTJOIN(" ",TRUE,B973,IF(ISBLANK(J973),"",_xlfn.TEXTSPLIT(J973,";")))</f>
        <v>Maize Straw</v>
      </c>
      <c r="D973" s="56" t="str">
        <f>_xlfn.TEXTJOIN(" ",TRUE,B973,IF(ISBLANK(J973),"",_xlfn.TEXTSPLIT(J973,";")),IF(ISBLANK(H973),"",_xlfn.TEXTSPLIT(H973,";")))</f>
        <v>Maize Straw Ensiled Urea Treated Wilted</v>
      </c>
      <c r="E973" s="56" t="str">
        <f>_xlfn.TEXTJOIN(" ",TRUE,B973,F973,IF(ISBLANK(J973),"",_xlfn.TEXTSPLIT(J973,";")),IF(ISBLANK(G973),"",_xlfn.TEXTSPLIT(G973,";")))</f>
        <v>Maize Straw Chopped Ensiled Urea Treated Wilted</v>
      </c>
      <c r="G973" s="55" t="s">
        <v>26688</v>
      </c>
      <c r="H973" s="55" t="s">
        <v>26689</v>
      </c>
      <c r="I973" s="55" t="s">
        <v>6195</v>
      </c>
      <c r="J973" s="55" t="s">
        <v>6809</v>
      </c>
      <c r="R973" t="str" cm="1">
        <f t="array" ref="R973">IFERROR(INDEX(AOM[AOM], MATCH(1, (AOM[Edge_Value]=ani_diet!D973)*(AOM[Is_Ani_Diet_Ingredient]&lt;&gt;FALSE), 0)), "No Match in AOM")</f>
        <v>AOM_006165</v>
      </c>
      <c r="S973" t="str" cm="1">
        <f t="array" ref="S973">IFERROR(IF(INDEX(AOM[Scientific Name], MATCH(1, (AOM[Edge_Value]=ani_diet!D973)*(AOM[Is_Ani_Diet_Ingredient]&lt;&gt;FALSE), 0))=0, "", INDEX(AOM[Scientific Name], MATCH(1, (AOM[Edge_Value]=ani_diet!D973)*(AOM[Is_Ani_Diet_Ingredient]&lt;&gt;FALSE), 0))), "No Match in AOM")</f>
        <v>Zea mays</v>
      </c>
      <c r="T973" t="str" cm="1">
        <f t="array" ref="T973">IF((S973&lt;&gt;"")*(S973&lt;&gt;"No Match in AOM"),IF(J973&lt;&gt;"",_xlfn.TEXTJOIN(";",TRUE,CONCATENATE(_xlfn.TEXTSPLIT(S973,";",TRUE,FALSE)," ",J973)),S973),"")</f>
        <v>Zea mays Straw</v>
      </c>
    </row>
    <row r="974" spans="1:21">
      <c r="A974" s="30" t="s">
        <v>26690</v>
      </c>
      <c r="B974" s="55" t="s">
        <v>3680</v>
      </c>
      <c r="C974" s="56" t="str">
        <f>_xlfn.TEXTJOIN(" ",TRUE,B974,IF(ISBLANK(J974),"",_xlfn.TEXTSPLIT(J974,";")))</f>
        <v>Maize Straw</v>
      </c>
      <c r="D974" s="56" t="str">
        <f>_xlfn.TEXTJOIN(" ",TRUE,B974,IF(ISBLANK(J974),"",_xlfn.TEXTSPLIT(J974,";")),IF(ISBLANK(H974),"",_xlfn.TEXTSPLIT(H974,";")))</f>
        <v>Maize Straw Ground</v>
      </c>
      <c r="E974" s="56" t="str">
        <f>_xlfn.TEXTJOIN(" ",TRUE,B974,F974,IF(ISBLANK(J974),"",_xlfn.TEXTSPLIT(J974,";")),IF(ISBLANK(G974),"",_xlfn.TEXTSPLIT(G974,";")))</f>
        <v>Maize Straw Ground</v>
      </c>
      <c r="G974" s="55" t="s">
        <v>6052</v>
      </c>
      <c r="H974" s="55" t="s">
        <v>6052</v>
      </c>
      <c r="J974" s="55" t="s">
        <v>6809</v>
      </c>
      <c r="R974" t="str" cm="1">
        <f t="array" ref="R974">IFERROR(INDEX(AOM[AOM], MATCH(1, (AOM[Edge_Value]=ani_diet!D975)*(AOM[Is_Ani_Diet_Ingredient]&lt;&gt;FALSE), 0)), "No Match in AOM")</f>
        <v>AOM_001688</v>
      </c>
      <c r="S974" t="str" cm="1">
        <f t="array" ref="S974">IFERROR(IF(INDEX(AOM[Scientific Name], MATCH(1, (AOM[Edge_Value]=ani_diet!D975)*(AOM[Is_Ani_Diet_Ingredient]&lt;&gt;FALSE), 0))=0, "", INDEX(AOM[Scientific Name], MATCH(1, (AOM[Edge_Value]=ani_diet!D975)*(AOM[Is_Ani_Diet_Ingredient]&lt;&gt;FALSE), 0))), "No Match in AOM")</f>
        <v>Zea mays</v>
      </c>
      <c r="T974" t="str" cm="1">
        <f t="array" ref="T974">IF((S974&lt;&gt;"")*(S974&lt;&gt;"No Match in AOM"),IF(J974&lt;&gt;"",_xlfn.TEXTJOIN(";",TRUE,CONCATENATE(_xlfn.TEXTSPLIT(S974,";",TRUE,FALSE)," ",J974)),S974),"")</f>
        <v>Zea mays Straw</v>
      </c>
    </row>
    <row r="975" spans="1:21">
      <c r="A975" s="30" t="s">
        <v>26691</v>
      </c>
      <c r="B975" s="55" t="s">
        <v>3680</v>
      </c>
      <c r="C975" s="56" t="str">
        <f>_xlfn.TEXTJOIN(" ",TRUE,B975,IF(ISBLANK(J975),"",_xlfn.TEXTSPLIT(J975,";")))</f>
        <v>Maize Straw</v>
      </c>
      <c r="D975" s="56" t="str">
        <f>_xlfn.TEXTJOIN(" ",TRUE,B975,IF(ISBLANK(J975),"",_xlfn.TEXTSPLIT(J975,";")),IF(ISBLANK(H975),"",_xlfn.TEXTSPLIT(H975,";")))</f>
        <v>Maize Straw Ground Urea Treated</v>
      </c>
      <c r="E975" s="56" t="str">
        <f>_xlfn.TEXTJOIN(" ",TRUE,B975,F975,IF(ISBLANK(J975),"",_xlfn.TEXTSPLIT(J975,";")),IF(ISBLANK(G975),"",_xlfn.TEXTSPLIT(G975,";")))</f>
        <v>Maize Straw Ground(Hammer) Urea Treated</v>
      </c>
      <c r="G975" s="55" t="s">
        <v>26692</v>
      </c>
      <c r="H975" s="55" t="s">
        <v>26693</v>
      </c>
      <c r="J975" s="55" t="s">
        <v>6809</v>
      </c>
      <c r="R975" t="str" cm="1">
        <f t="array" ref="R975">IFERROR(INDEX(AOM[AOM], MATCH(1, (AOM[Edge_Value]=ani_diet!D976)*(AOM[Is_Ani_Diet_Ingredient]&lt;&gt;FALSE), 0)), "No Match in AOM")</f>
        <v>AOM_006397</v>
      </c>
      <c r="S975" t="str" cm="1">
        <f t="array" ref="S975">IFERROR(IF(INDEX(AOM[Scientific Name], MATCH(1, (AOM[Edge_Value]=ani_diet!D976)*(AOM[Is_Ani_Diet_Ingredient]&lt;&gt;FALSE), 0))=0, "", INDEX(AOM[Scientific Name], MATCH(1, (AOM[Edge_Value]=ani_diet!D976)*(AOM[Is_Ani_Diet_Ingredient]&lt;&gt;FALSE), 0))), "No Match in AOM")</f>
        <v>Zea mays</v>
      </c>
      <c r="T975" t="str" cm="1">
        <f t="array" ref="T975">IF((S975&lt;&gt;"")*(S975&lt;&gt;"No Match in AOM"),IF(J975&lt;&gt;"",_xlfn.TEXTJOIN(";",TRUE,CONCATENATE(_xlfn.TEXTSPLIT(S975,";",TRUE,FALSE)," ",J975)),S975),"")</f>
        <v>Zea mays Straw</v>
      </c>
    </row>
    <row r="976" spans="1:21">
      <c r="A976" s="30" t="s">
        <v>26694</v>
      </c>
      <c r="B976" s="55" t="s">
        <v>3680</v>
      </c>
      <c r="C976" s="56" t="str">
        <f>_xlfn.TEXTJOIN(" ",TRUE,B976,IF(ISBLANK(J976),"",_xlfn.TEXTSPLIT(J976,";")))</f>
        <v>Maize Straw</v>
      </c>
      <c r="D976" s="56" t="str">
        <f>_xlfn.TEXTJOIN(" ",TRUE,B976,IF(ISBLANK(J976),"",_xlfn.TEXTSPLIT(J976,";")),IF(ISBLANK(H976),"",_xlfn.TEXTSPLIT(H976,";")))</f>
        <v>Maize Straw Molasses Treated Urea Treated</v>
      </c>
      <c r="E976" s="56" t="str">
        <f>_xlfn.TEXTJOIN(" ",TRUE,B976,F976,IF(ISBLANK(J976),"",_xlfn.TEXTSPLIT(J976,";")),IF(ISBLANK(G976),"",_xlfn.TEXTSPLIT(G976,";")))</f>
        <v>Maize Straw Molasses Treated Urea Treated</v>
      </c>
      <c r="G976" s="55" t="s">
        <v>26695</v>
      </c>
      <c r="H976" s="55" t="s">
        <v>26695</v>
      </c>
      <c r="I976" s="55" t="s">
        <v>6195</v>
      </c>
      <c r="J976" s="55" t="s">
        <v>6809</v>
      </c>
      <c r="R976" t="str" cm="1">
        <f t="array" ref="R976">IFERROR(INDEX(AOM[AOM], MATCH(1, (AOM[Edge_Value]=ani_diet!D974)*(AOM[Is_Ani_Diet_Ingredient]&lt;&gt;FALSE), 0)), "No Match in AOM")</f>
        <v>AOM_001682</v>
      </c>
      <c r="S976" t="str" cm="1">
        <f t="array" ref="S976">IFERROR(IF(INDEX(AOM[Scientific Name], MATCH(1, (AOM[Edge_Value]=ani_diet!D974)*(AOM[Is_Ani_Diet_Ingredient]&lt;&gt;FALSE), 0))=0, "", INDEX(AOM[Scientific Name], MATCH(1, (AOM[Edge_Value]=ani_diet!D974)*(AOM[Is_Ani_Diet_Ingredient]&lt;&gt;FALSE), 0))), "No Match in AOM")</f>
        <v>Zea mays</v>
      </c>
      <c r="T976" t="str" cm="1">
        <f t="array" ref="T976">IF((S976&lt;&gt;"")*(S976&lt;&gt;"No Match in AOM"),IF(J976&lt;&gt;"",_xlfn.TEXTJOIN(";",TRUE,CONCATENATE(_xlfn.TEXTSPLIT(S976,";",TRUE,FALSE)," ",J976)),S976),"")</f>
        <v>Zea mays Straw</v>
      </c>
    </row>
    <row r="977" spans="1:20">
      <c r="A977" s="30" t="s">
        <v>26696</v>
      </c>
      <c r="B977" s="55" t="s">
        <v>3680</v>
      </c>
      <c r="C977" s="56" t="str">
        <f>_xlfn.TEXTJOIN(" ",TRUE,B977,IF(ISBLANK(J977),"",_xlfn.TEXTSPLIT(J977,";")))</f>
        <v>Maize Straw</v>
      </c>
      <c r="D977" s="56" t="str">
        <f>_xlfn.TEXTJOIN(" ",TRUE,B977,IF(ISBLANK(J977),"",_xlfn.TEXTSPLIT(J977,";")),IF(ISBLANK(H977),"",_xlfn.TEXTSPLIT(H977,";")))</f>
        <v>Maize Straw Urea Treated</v>
      </c>
      <c r="E977" s="56" t="str">
        <f>_xlfn.TEXTJOIN(" ",TRUE,B977,F977,IF(ISBLANK(J977),"",_xlfn.TEXTSPLIT(J977,";")),IF(ISBLANK(G977),"",_xlfn.TEXTSPLIT(G977,";")))</f>
        <v>Maize Straw Urea Treated Chopped</v>
      </c>
      <c r="G977" s="55" t="s">
        <v>26697</v>
      </c>
      <c r="H977" s="55" t="s">
        <v>17492</v>
      </c>
      <c r="I977" s="55" t="s">
        <v>6195</v>
      </c>
      <c r="J977" s="55" t="s">
        <v>6809</v>
      </c>
      <c r="R977" t="str" cm="1">
        <f t="array" ref="R977">IFERROR(INDEX(AOM[AOM], MATCH(1, (AOM[Edge_Value]=ani_diet!D977)*(AOM[Is_Ani_Diet_Ingredient]&lt;&gt;FALSE), 0)), "No Match in AOM")</f>
        <v>AOM_001687</v>
      </c>
      <c r="S977" t="str" cm="1">
        <f t="array" ref="S977">IFERROR(IF(INDEX(AOM[Scientific Name], MATCH(1, (AOM[Edge_Value]=ani_diet!D977)*(AOM[Is_Ani_Diet_Ingredient]&lt;&gt;FALSE), 0))=0, "", INDEX(AOM[Scientific Name], MATCH(1, (AOM[Edge_Value]=ani_diet!D977)*(AOM[Is_Ani_Diet_Ingredient]&lt;&gt;FALSE), 0))), "No Match in AOM")</f>
        <v>Zea mays</v>
      </c>
      <c r="T977" t="str" cm="1">
        <f t="array" ref="T977">IF((S977&lt;&gt;"")*(S977&lt;&gt;"No Match in AOM"),IF(J977&lt;&gt;"",_xlfn.TEXTJOIN(";",TRUE,CONCATENATE(_xlfn.TEXTSPLIT(S977,";",TRUE,FALSE)," ",J977)),S977),"")</f>
        <v>Zea mays Straw</v>
      </c>
    </row>
    <row r="978" spans="1:20">
      <c r="A978" s="30" t="s">
        <v>26698</v>
      </c>
      <c r="B978" s="55" t="s">
        <v>3680</v>
      </c>
      <c r="C978" s="56" t="str">
        <f>_xlfn.TEXTJOIN(" ",TRUE,B978,IF(ISBLANK(J978),"",_xlfn.TEXTSPLIT(J978,";")))</f>
        <v>Maize Straw</v>
      </c>
      <c r="D978" s="56" t="str">
        <f>_xlfn.TEXTJOIN(" ",TRUE,B978,IF(ISBLANK(J978),"",_xlfn.TEXTSPLIT(J978,";")),IF(ISBLANK(H978),"",_xlfn.TEXTSPLIT(H978,";")))</f>
        <v>Maize Straw Urea Treated</v>
      </c>
      <c r="E978" s="56" t="str">
        <f>_xlfn.TEXTJOIN(" ",TRUE,B978,F978,IF(ISBLANK(J978),"",_xlfn.TEXTSPLIT(J978,";")),IF(ISBLANK(G978),"",_xlfn.TEXTSPLIT(G978,";")))</f>
        <v>Maize Straw Chopped Dissolved urea applied</v>
      </c>
      <c r="G978" s="55" t="s">
        <v>26699</v>
      </c>
      <c r="H978" s="55" t="s">
        <v>17492</v>
      </c>
      <c r="I978" s="55" t="s">
        <v>6195</v>
      </c>
      <c r="J978" s="55" t="s">
        <v>6809</v>
      </c>
      <c r="R978" t="str" cm="1">
        <f t="array" ref="R978">IFERROR(INDEX(AOM[AOM], MATCH(1, (AOM[Edge_Value]=ani_diet!D978)*(AOM[Is_Ani_Diet_Ingredient]&lt;&gt;FALSE), 0)), "No Match in AOM")</f>
        <v>AOM_001687</v>
      </c>
      <c r="S978" t="str" cm="1">
        <f t="array" ref="S978">IFERROR(IF(INDEX(AOM[Scientific Name], MATCH(1, (AOM[Edge_Value]=ani_diet!D978)*(AOM[Is_Ani_Diet_Ingredient]&lt;&gt;FALSE), 0))=0, "", INDEX(AOM[Scientific Name], MATCH(1, (AOM[Edge_Value]=ani_diet!D978)*(AOM[Is_Ani_Diet_Ingredient]&lt;&gt;FALSE), 0))), "No Match in AOM")</f>
        <v>Zea mays</v>
      </c>
      <c r="T978" t="str" cm="1">
        <f t="array" ref="T978">IF((S978&lt;&gt;"")*(S978&lt;&gt;"No Match in AOM"),IF(J978&lt;&gt;"",_xlfn.TEXTJOIN(";",TRUE,CONCATENATE(_xlfn.TEXTSPLIT(S978,";",TRUE,FALSE)," ",J978)),S978),"")</f>
        <v>Zea mays Straw</v>
      </c>
    </row>
    <row r="979" spans="1:20">
      <c r="A979" s="30" t="s">
        <v>26700</v>
      </c>
      <c r="B979" s="55" t="s">
        <v>3680</v>
      </c>
      <c r="C979" s="56" t="str">
        <f>_xlfn.TEXTJOIN(" ",TRUE,B979,IF(ISBLANK(J979),"",_xlfn.TEXTSPLIT(J979,";")))</f>
        <v>Maize Whole</v>
      </c>
      <c r="D979" s="56" t="str">
        <f>_xlfn.TEXTJOIN(" ",TRUE,B979,IF(ISBLANK(J979),"",_xlfn.TEXTSPLIT(J979,";")),IF(ISBLANK(H979),"",_xlfn.TEXTSPLIT(H979,";")))</f>
        <v>Maize Whole</v>
      </c>
      <c r="E979" s="56" t="str">
        <f>_xlfn.TEXTJOIN(" ",TRUE,B979,F979,IF(ISBLANK(J979),"",_xlfn.TEXTSPLIT(J979,";")),IF(ISBLANK(G979),"",_xlfn.TEXTSPLIT(G979,";")))</f>
        <v>Maize Whole Whole</v>
      </c>
      <c r="G979" s="55" t="s">
        <v>26701</v>
      </c>
      <c r="J979" s="55" t="s">
        <v>26701</v>
      </c>
      <c r="K979" s="32" t="s">
        <v>324</v>
      </c>
      <c r="R979" t="str" cm="1">
        <f t="array" ref="R979">IFERROR(INDEX(AOM[AOM], MATCH(1, (AOM[Edge_Value]=ani_diet!D979)*(AOM[Is_Ani_Diet_Ingredient]&lt;&gt;FALSE), 0)), "No Match in AOM")</f>
        <v>AOM_001313</v>
      </c>
      <c r="S979" t="str" cm="1">
        <f t="array" ref="S979">IFERROR(IF(INDEX(AOM[Scientific Name], MATCH(1, (AOM[Edge_Value]=ani_diet!D979)*(AOM[Is_Ani_Diet_Ingredient]&lt;&gt;FALSE), 0))=0, "", INDEX(AOM[Scientific Name], MATCH(1, (AOM[Edge_Value]=ani_diet!D979)*(AOM[Is_Ani_Diet_Ingredient]&lt;&gt;FALSE), 0))), "No Match in AOM")</f>
        <v>Zea mays</v>
      </c>
      <c r="T979" t="str" cm="1">
        <f t="array" ref="T979">IF((S979&lt;&gt;"")*(S979&lt;&gt;"No Match in AOM"),IF(J979&lt;&gt;"",_xlfn.TEXTJOIN(";",TRUE,CONCATENATE(_xlfn.TEXTSPLIT(S979,";",TRUE,FALSE)," ",J979)),S979),"")</f>
        <v>Zea mays Whole</v>
      </c>
    </row>
    <row r="980" spans="1:20">
      <c r="A980" s="30" t="s">
        <v>26702</v>
      </c>
      <c r="B980" s="55" t="s">
        <v>3680</v>
      </c>
      <c r="C980" s="56" t="str">
        <f>_xlfn.TEXTJOIN(" ",TRUE,B980,IF(ISBLANK(J980),"",_xlfn.TEXTSPLIT(J980,";")))</f>
        <v>Maize Whole</v>
      </c>
      <c r="D980" s="56" t="str">
        <f>_xlfn.TEXTJOIN(" ",TRUE,B980,IF(ISBLANK(J980),"",_xlfn.TEXTSPLIT(J980,";")),IF(ISBLANK(H980),"",_xlfn.TEXTSPLIT(H980,";")))</f>
        <v>Maize Whole Ensiled</v>
      </c>
      <c r="E980" s="56" t="str">
        <f>_xlfn.TEXTJOIN(" ",TRUE,B980,F980,IF(ISBLANK(J980),"",_xlfn.TEXTSPLIT(J980,";")),IF(ISBLANK(G980),"",_xlfn.TEXTSPLIT(G980,";")))</f>
        <v>Maize Whole Ensiled</v>
      </c>
      <c r="G980" s="55" t="s">
        <v>17494</v>
      </c>
      <c r="H980" s="55" t="s">
        <v>17494</v>
      </c>
      <c r="J980" s="55" t="s">
        <v>26701</v>
      </c>
      <c r="R980" t="str" cm="1">
        <f t="array" ref="R980">IFERROR(INDEX(AOM[AOM], MATCH(1, (AOM[Edge_Value]=ani_diet!D980)*(AOM[Is_Ani_Diet_Ingredient]&lt;&gt;FALSE), 0)), "No Match in AOM")</f>
        <v>AOM_006072</v>
      </c>
      <c r="S980" t="str" cm="1">
        <f t="array" ref="S980">IFERROR(IF(INDEX(AOM[Scientific Name], MATCH(1, (AOM[Edge_Value]=ani_diet!D980)*(AOM[Is_Ani_Diet_Ingredient]&lt;&gt;FALSE), 0))=0, "", INDEX(AOM[Scientific Name], MATCH(1, (AOM[Edge_Value]=ani_diet!D980)*(AOM[Is_Ani_Diet_Ingredient]&lt;&gt;FALSE), 0))), "No Match in AOM")</f>
        <v>Zea mays</v>
      </c>
      <c r="T980" t="str" cm="1">
        <f t="array" ref="T980">IF((S980&lt;&gt;"")*(S980&lt;&gt;"No Match in AOM"),IF(J980&lt;&gt;"",_xlfn.TEXTJOIN(";",TRUE,CONCATENATE(_xlfn.TEXTSPLIT(S980,";",TRUE,FALSE)," ",J980)),S980),"")</f>
        <v>Zea mays Whole</v>
      </c>
    </row>
    <row r="981" spans="1:20">
      <c r="A981" s="30" t="s">
        <v>26703</v>
      </c>
      <c r="B981" s="55" t="s">
        <v>3680</v>
      </c>
      <c r="C981" s="56" t="str">
        <f>_xlfn.TEXTJOIN(" ",TRUE,B981,IF(ISBLANK(J981),"",_xlfn.TEXTSPLIT(J981,";")))</f>
        <v>Maize Whole</v>
      </c>
      <c r="D981" s="56" t="str">
        <f>_xlfn.TEXTJOIN(" ",TRUE,B981,IF(ISBLANK(J981),"",_xlfn.TEXTSPLIT(J981,";")),IF(ISBLANK(H981),"",_xlfn.TEXTSPLIT(H981,";")))</f>
        <v>Maize Whole Ensiled</v>
      </c>
      <c r="E981" s="56" t="str">
        <f>_xlfn.TEXTJOIN(" ",TRUE,B981,F981,IF(ISBLANK(J981),"",_xlfn.TEXTSPLIT(J981,";")),IF(ISBLANK(G981),"",_xlfn.TEXTSPLIT(G981,";")))</f>
        <v>Maize Whole Chopped Ensiled</v>
      </c>
      <c r="G981" s="55" t="s">
        <v>25861</v>
      </c>
      <c r="H981" s="55" t="s">
        <v>17494</v>
      </c>
      <c r="J981" s="55" t="s">
        <v>26701</v>
      </c>
      <c r="R981" t="str" cm="1">
        <f t="array" ref="R981">IFERROR(INDEX(AOM[AOM], MATCH(1, (AOM[Edge_Value]=ani_diet!D981)*(AOM[Is_Ani_Diet_Ingredient]&lt;&gt;FALSE), 0)), "No Match in AOM")</f>
        <v>AOM_006072</v>
      </c>
      <c r="S981" t="str" cm="1">
        <f t="array" ref="S981">IFERROR(IF(INDEX(AOM[Scientific Name], MATCH(1, (AOM[Edge_Value]=ani_diet!D981)*(AOM[Is_Ani_Diet_Ingredient]&lt;&gt;FALSE), 0))=0, "", INDEX(AOM[Scientific Name], MATCH(1, (AOM[Edge_Value]=ani_diet!D981)*(AOM[Is_Ani_Diet_Ingredient]&lt;&gt;FALSE), 0))), "No Match in AOM")</f>
        <v>Zea mays</v>
      </c>
      <c r="T981" t="str" cm="1">
        <f t="array" ref="T981">IF((S981&lt;&gt;"")*(S981&lt;&gt;"No Match in AOM"),IF(J981&lt;&gt;"",_xlfn.TEXTJOIN(";",TRUE,CONCATENATE(_xlfn.TEXTSPLIT(S981,";",TRUE,FALSE)," ",J981)),S981),"")</f>
        <v>Zea mays Whole</v>
      </c>
    </row>
    <row r="982" spans="1:20">
      <c r="A982" s="30" t="s">
        <v>26704</v>
      </c>
      <c r="B982" s="55" t="s">
        <v>3680</v>
      </c>
      <c r="C982" s="56" t="str">
        <f>_xlfn.TEXTJOIN(" ",TRUE,B982,IF(ISBLANK(J982),"",_xlfn.TEXTSPLIT(J982,";")))</f>
        <v>Maize Whole</v>
      </c>
      <c r="D982" s="56" t="str">
        <f>_xlfn.TEXTJOIN(" ",TRUE,B982,IF(ISBLANK(J982),"",_xlfn.TEXTSPLIT(J982,";")),IF(ISBLANK(H982),"",_xlfn.TEXTSPLIT(H982,";")))</f>
        <v>Maize Whole Ground</v>
      </c>
      <c r="E982" s="56" t="str">
        <f>_xlfn.TEXTJOIN(" ",TRUE,B982,F982,IF(ISBLANK(J982),"",_xlfn.TEXTSPLIT(J982,";")),IF(ISBLANK(G982),"",_xlfn.TEXTSPLIT(G982,";")))</f>
        <v>Maize Whole Meal</v>
      </c>
      <c r="G982" s="55" t="s">
        <v>25824</v>
      </c>
      <c r="H982" s="55" t="s">
        <v>6052</v>
      </c>
      <c r="J982" s="55" t="s">
        <v>26701</v>
      </c>
      <c r="K982" s="32" t="s">
        <v>324</v>
      </c>
      <c r="L982" s="32" t="s">
        <v>324</v>
      </c>
      <c r="R982" t="str" cm="1">
        <f t="array" ref="R982">IFERROR(INDEX(AOM[AOM], MATCH(1, (AOM[Edge_Value]=ani_diet!D982)*(AOM[Is_Ani_Diet_Ingredient]&lt;&gt;FALSE), 0)), "No Match in AOM")</f>
        <v>AOM_001324</v>
      </c>
      <c r="S982" t="str" cm="1">
        <f t="array" ref="S982">IFERROR(IF(INDEX(AOM[Scientific Name], MATCH(1, (AOM[Edge_Value]=ani_diet!D982)*(AOM[Is_Ani_Diet_Ingredient]&lt;&gt;FALSE), 0))=0, "", INDEX(AOM[Scientific Name], MATCH(1, (AOM[Edge_Value]=ani_diet!D982)*(AOM[Is_Ani_Diet_Ingredient]&lt;&gt;FALSE), 0))), "No Match in AOM")</f>
        <v>Zea mays</v>
      </c>
      <c r="T982" t="str" cm="1">
        <f t="array" ref="T982">IF((S982&lt;&gt;"")*(S982&lt;&gt;"No Match in AOM"),IF(J982&lt;&gt;"",_xlfn.TEXTJOIN(";",TRUE,CONCATENATE(_xlfn.TEXTSPLIT(S982,";",TRUE,FALSE)," ",J982)),S982),"")</f>
        <v>Zea mays Whole</v>
      </c>
    </row>
    <row r="983" spans="1:20">
      <c r="A983" s="30" t="s">
        <v>18964</v>
      </c>
      <c r="B983" s="55" t="s">
        <v>26705</v>
      </c>
      <c r="C983" s="56" t="str">
        <f>_xlfn.TEXTJOIN(" ",TRUE,B983,IF(ISBLANK(J983),"",_xlfn.TEXTSPLIT(J983,";")))</f>
        <v>Malt Sprout</v>
      </c>
      <c r="D983" s="56" t="str">
        <f>_xlfn.TEXTJOIN(" ",TRUE,B983,IF(ISBLANK(J983),"",_xlfn.TEXTSPLIT(J983,";")),IF(ISBLANK(H983),"",_xlfn.TEXTSPLIT(H983,";")))</f>
        <v>Malt Sprout</v>
      </c>
      <c r="E983" s="56" t="str">
        <f>_xlfn.TEXTJOIN(" ",TRUE,B983,F983,IF(ISBLANK(J983),"",_xlfn.TEXTSPLIT(J983,";")),IF(ISBLANK(G983),"",_xlfn.TEXTSPLIT(G983,";")))</f>
        <v>Malt Sprout</v>
      </c>
      <c r="J983" s="55" t="s">
        <v>26706</v>
      </c>
      <c r="K983" s="32" t="s">
        <v>324</v>
      </c>
      <c r="M983" s="32" t="s">
        <v>324</v>
      </c>
      <c r="R983" t="str" cm="1">
        <f t="array" ref="R983">IFERROR(INDEX(AOM[AOM], MATCH(1, (AOM[Edge_Value]=ani_diet!D983)*(AOM[Is_Ani_Diet_Ingredient]&lt;&gt;FALSE), 0)), "No Match in AOM")</f>
        <v>AOM_001845</v>
      </c>
      <c r="S983" t="str" cm="1">
        <f t="array" ref="S983">IFERROR(IF(INDEX(AOM[Scientific Name], MATCH(1, (AOM[Edge_Value]=ani_diet!D983)*(AOM[Is_Ani_Diet_Ingredient]&lt;&gt;FALSE), 0))=0, "", INDEX(AOM[Scientific Name], MATCH(1, (AOM[Edge_Value]=ani_diet!D983)*(AOM[Is_Ani_Diet_Ingredient]&lt;&gt;FALSE), 0))), "No Match in AOM")</f>
        <v>Hordeum vulgare</v>
      </c>
      <c r="T983" t="str" cm="1">
        <f t="array" ref="T983">IF((S983&lt;&gt;"")*(S983&lt;&gt;"No Match in AOM"),IF(J983&lt;&gt;"",_xlfn.TEXTJOIN(";",TRUE,CONCATENATE(_xlfn.TEXTSPLIT(S983,";",TRUE,FALSE)," ",J983)),S983),"")</f>
        <v>Hordeum vulgare Sprout</v>
      </c>
    </row>
    <row r="984" spans="1:20">
      <c r="A984" s="30" t="s">
        <v>8201</v>
      </c>
      <c r="B984" s="55" t="s">
        <v>8201</v>
      </c>
      <c r="C984" s="56" t="str">
        <f>_xlfn.TEXTJOIN(" ",TRUE,B984,IF(ISBLANK(J984),"",_xlfn.TEXTSPLIT(J984,";")))</f>
        <v>Manganese</v>
      </c>
      <c r="D984" s="56" t="str">
        <f>_xlfn.TEXTJOIN(" ",TRUE,B984,IF(ISBLANK(J984),"",_xlfn.TEXTSPLIT(J984,";")),IF(ISBLANK(H984),"",_xlfn.TEXTSPLIT(H984,";")))</f>
        <v>Manganese</v>
      </c>
      <c r="E984" s="56" t="str">
        <f>_xlfn.TEXTJOIN(" ",TRUE,B984,F984,IF(ISBLANK(J984),"",_xlfn.TEXTSPLIT(J984,";")),IF(ISBLANK(G984),"",_xlfn.TEXTSPLIT(G984,";")))</f>
        <v>Manganese</v>
      </c>
      <c r="R984" t="str" cm="1">
        <f t="array" ref="R984">IFERROR(INDEX(AOM[AOM], MATCH(1, (AOM[Edge_Value]=ani_diet!D984)*(AOM[Is_Ani_Diet_Ingredient]&lt;&gt;FALSE), 0)), "No Match in AOM")</f>
        <v>AOM_000763</v>
      </c>
      <c r="S984" t="str" cm="1">
        <f t="array" ref="S984">IFERROR(IF(INDEX(AOM[Scientific Name], MATCH(1, (AOM[Edge_Value]=ani_diet!D984)*(AOM[Is_Ani_Diet_Ingredient]&lt;&gt;FALSE), 0))=0, "", INDEX(AOM[Scientific Name], MATCH(1, (AOM[Edge_Value]=ani_diet!D984)*(AOM[Is_Ani_Diet_Ingredient]&lt;&gt;FALSE), 0))), "No Match in AOM")</f>
        <v/>
      </c>
      <c r="T984" t="str" cm="1">
        <f t="array" ref="T984">IF((S984&lt;&gt;"")*(S984&lt;&gt;"No Match in AOM"),IF(J984&lt;&gt;"",_xlfn.TEXTJOIN(";",TRUE,CONCATENATE(_xlfn.TEXTSPLIT(S984,";",TRUE,FALSE)," ",J984)),S984),"")</f>
        <v/>
      </c>
    </row>
    <row r="985" spans="1:20">
      <c r="A985" s="30" t="s">
        <v>26707</v>
      </c>
      <c r="B985" s="55" t="s">
        <v>4577</v>
      </c>
      <c r="C985" s="56" t="str">
        <f>_xlfn.TEXTJOIN(" ",TRUE,B985,IF(ISBLANK(J985),"",_xlfn.TEXTSPLIT(J985,";")))</f>
        <v>Mangifera indica Leaves</v>
      </c>
      <c r="D985" s="56" t="str">
        <f>_xlfn.TEXTJOIN(" ",TRUE,B985,IF(ISBLANK(J985),"",_xlfn.TEXTSPLIT(J985,";")),IF(ISBLANK(H985),"",_xlfn.TEXTSPLIT(H985,";")))</f>
        <v>Mangifera indica Leaves</v>
      </c>
      <c r="E985" s="56" t="str">
        <f>_xlfn.TEXTJOIN(" ",TRUE,B985,F985,IF(ISBLANK(J985),"",_xlfn.TEXTSPLIT(J985,";")),IF(ISBLANK(G985),"",_xlfn.TEXTSPLIT(G985,";")))</f>
        <v>Mangifera indica Leaves</v>
      </c>
      <c r="J985" s="55" t="s">
        <v>6187</v>
      </c>
      <c r="R985" t="str" cm="1">
        <f t="array" ref="R985">IFERROR(INDEX(AOM[AOM], MATCH(1, (AOM[Edge_Value]=ani_diet!D985)*(AOM[Is_Ani_Diet_Ingredient]&lt;&gt;FALSE), 0)), "No Match in AOM")</f>
        <v>AOM_003683</v>
      </c>
      <c r="S985" t="str" cm="1">
        <f t="array" ref="S985">IFERROR(IF(INDEX(AOM[Scientific Name], MATCH(1, (AOM[Edge_Value]=ani_diet!D985)*(AOM[Is_Ani_Diet_Ingredient]&lt;&gt;FALSE), 0))=0, "", INDEX(AOM[Scientific Name], MATCH(1, (AOM[Edge_Value]=ani_diet!D985)*(AOM[Is_Ani_Diet_Ingredient]&lt;&gt;FALSE), 0))), "No Match in AOM")</f>
        <v>Mangifera indica</v>
      </c>
      <c r="T985" t="str" cm="1">
        <f t="array" ref="T985">IF((S985&lt;&gt;"")*(S985&lt;&gt;"No Match in AOM"),IF(J985&lt;&gt;"",_xlfn.TEXTJOIN(";",TRUE,CONCATENATE(_xlfn.TEXTSPLIT(S985,";",TRUE,FALSE)," ",J985)),S985),"")</f>
        <v>Mangifera indica Leaves</v>
      </c>
    </row>
    <row r="986" spans="1:20">
      <c r="A986" s="30" t="s">
        <v>23189</v>
      </c>
      <c r="B986" s="55" t="s">
        <v>4577</v>
      </c>
      <c r="C986" s="56" t="str">
        <f>_xlfn.TEXTJOIN(" ",TRUE,B986,IF(ISBLANK(J986),"",_xlfn.TEXTSPLIT(J986,";")))</f>
        <v>Mangifera indica Leaves and Twigs</v>
      </c>
      <c r="D986" s="56" t="str">
        <f>_xlfn.TEXTJOIN(" ",TRUE,B986,IF(ISBLANK(J986),"",_xlfn.TEXTSPLIT(J986,";")),IF(ISBLANK(H986),"",_xlfn.TEXTSPLIT(H986,";")))</f>
        <v>Mangifera indica Leaves and Twigs</v>
      </c>
      <c r="E986" s="56" t="str">
        <f>_xlfn.TEXTJOIN(" ",TRUE,B986,F986,IF(ISBLANK(J986),"",_xlfn.TEXTSPLIT(J986,";")),IF(ISBLANK(G986),"",_xlfn.TEXTSPLIT(G986,";")))</f>
        <v>Mangifera indica Leaves and Twigs</v>
      </c>
      <c r="J986" s="55" t="s">
        <v>25806</v>
      </c>
      <c r="R986" t="str" cm="1">
        <f t="array" ref="R986">IFERROR(INDEX(AOM[AOM], MATCH(1, (AOM[Edge_Value]=ani_diet!D986)*(AOM[Is_Ani_Diet_Ingredient]&lt;&gt;FALSE), 0)), "No Match in AOM")</f>
        <v>AOM_003553</v>
      </c>
      <c r="S986" t="str" cm="1">
        <f t="array" ref="S986">IFERROR(IF(INDEX(AOM[Scientific Name], MATCH(1, (AOM[Edge_Value]=ani_diet!D986)*(AOM[Is_Ani_Diet_Ingredient]&lt;&gt;FALSE), 0))=0, "", INDEX(AOM[Scientific Name], MATCH(1, (AOM[Edge_Value]=ani_diet!D986)*(AOM[Is_Ani_Diet_Ingredient]&lt;&gt;FALSE), 0))), "No Match in AOM")</f>
        <v>Mangifera indica</v>
      </c>
      <c r="T986" t="str" cm="1">
        <f t="array" ref="T986">IF((S986&lt;&gt;"")*(S986&lt;&gt;"No Match in AOM"),IF(J986&lt;&gt;"",_xlfn.TEXTJOIN(";",TRUE,CONCATENATE(_xlfn.TEXTSPLIT(S986,";",TRUE,FALSE)," ",J986)),S986),"")</f>
        <v>Mangifera indica Leaves and Twigs</v>
      </c>
    </row>
    <row r="987" spans="1:20">
      <c r="A987" s="30" t="s">
        <v>26708</v>
      </c>
      <c r="B987" s="55" t="s">
        <v>4575</v>
      </c>
      <c r="C987" s="56" t="str">
        <f>_xlfn.TEXTJOIN(" ",TRUE,B987,IF(ISBLANK(J987),"",_xlfn.TEXTSPLIT(J987,";")))</f>
        <v>Mango</v>
      </c>
      <c r="D987" s="56" t="str">
        <f>_xlfn.TEXTJOIN(" ",TRUE,B987,IF(ISBLANK(J987),"",_xlfn.TEXTSPLIT(J987,";")),IF(ISBLANK(H987),"",_xlfn.TEXTSPLIT(H987,";")))</f>
        <v>Mango</v>
      </c>
      <c r="E987" s="56" t="str">
        <f>_xlfn.TEXTJOIN(" ",TRUE,B987,F987,IF(ISBLANK(J987),"",_xlfn.TEXTSPLIT(J987,";")),IF(ISBLANK(G987),"",_xlfn.TEXTSPLIT(G987,";")))</f>
        <v>Mango</v>
      </c>
      <c r="R987" t="str" cm="1">
        <f t="array" ref="R987">IFERROR(INDEX(AOM[AOM], MATCH(1, (AOM[Edge_Value]=ani_diet!D987)*(AOM[Is_Ani_Diet_Ingredient]&lt;&gt;FALSE), 0)), "No Match in AOM")</f>
        <v>AOM_001435</v>
      </c>
      <c r="S987" t="str" cm="1">
        <f t="array" ref="S987">IFERROR(IF(INDEX(AOM[Scientific Name], MATCH(1, (AOM[Edge_Value]=ani_diet!D987)*(AOM[Is_Ani_Diet_Ingredient]&lt;&gt;FALSE), 0))=0, "", INDEX(AOM[Scientific Name], MATCH(1, (AOM[Edge_Value]=ani_diet!D987)*(AOM[Is_Ani_Diet_Ingredient]&lt;&gt;FALSE), 0))), "No Match in AOM")</f>
        <v>Mangifera indica</v>
      </c>
      <c r="T987" t="str" cm="1">
        <f t="array" ref="T987">IF((S987&lt;&gt;"")*(S987&lt;&gt;"No Match in AOM"),IF(J987&lt;&gt;"",_xlfn.TEXTJOIN(";",TRUE,CONCATENATE(_xlfn.TEXTSPLIT(S987,";",TRUE,FALSE)," ",J987)),S987),"")</f>
        <v>Mangifera indica</v>
      </c>
    </row>
    <row r="988" spans="1:20">
      <c r="A988" s="30" t="s">
        <v>26709</v>
      </c>
      <c r="B988" s="55" t="s">
        <v>4575</v>
      </c>
      <c r="C988" s="56" t="str">
        <f>_xlfn.TEXTJOIN(" ",TRUE,B988,IF(ISBLANK(J988),"",_xlfn.TEXTSPLIT(J988,";")))</f>
        <v>Mango Peel</v>
      </c>
      <c r="D988" s="56" t="str">
        <f>_xlfn.TEXTJOIN(" ",TRUE,B988,IF(ISBLANK(J988),"",_xlfn.TEXTSPLIT(J988,";")),IF(ISBLANK(H988),"",_xlfn.TEXTSPLIT(H988,";")))</f>
        <v>Mango Peel Dried</v>
      </c>
      <c r="E988" s="56" t="str">
        <f>_xlfn.TEXTJOIN(" ",TRUE,B988,F988,IF(ISBLANK(J988),"",_xlfn.TEXTSPLIT(J988,";")),IF(ISBLANK(G988),"",_xlfn.TEXTSPLIT(G988,";")))</f>
        <v>Mango Peel Dried</v>
      </c>
      <c r="G988" s="55" t="s">
        <v>17480</v>
      </c>
      <c r="H988" s="55" t="s">
        <v>17480</v>
      </c>
      <c r="J988" s="55" t="s">
        <v>25922</v>
      </c>
      <c r="L988" s="32" t="s">
        <v>324</v>
      </c>
      <c r="R988" t="str" cm="1">
        <f t="array" ref="R988">IFERROR(INDEX(AOM[AOM], MATCH(1, (AOM[Edge_Value]=ani_diet!D988)*(AOM[Is_Ani_Diet_Ingredient]&lt;&gt;FALSE), 0)), "No Match in AOM")</f>
        <v>AOM_001195</v>
      </c>
      <c r="S988" t="str" cm="1">
        <f t="array" ref="S988">IFERROR(IF(INDEX(AOM[Scientific Name], MATCH(1, (AOM[Edge_Value]=ani_diet!D988)*(AOM[Is_Ani_Diet_Ingredient]&lt;&gt;FALSE), 0))=0, "", INDEX(AOM[Scientific Name], MATCH(1, (AOM[Edge_Value]=ani_diet!D988)*(AOM[Is_Ani_Diet_Ingredient]&lt;&gt;FALSE), 0))), "No Match in AOM")</f>
        <v>Mangifera indica</v>
      </c>
      <c r="T988" t="str" cm="1">
        <f t="array" ref="T988">IF((S988&lt;&gt;"")*(S988&lt;&gt;"No Match in AOM"),IF(J988&lt;&gt;"",_xlfn.TEXTJOIN(";",TRUE,CONCATENATE(_xlfn.TEXTSPLIT(S988,";",TRUE,FALSE)," ",J988)),S988),"")</f>
        <v>Mangifera indica Peel</v>
      </c>
    </row>
    <row r="989" spans="1:20">
      <c r="A989" s="30" t="s">
        <v>19334</v>
      </c>
      <c r="B989" s="55" t="s">
        <v>4575</v>
      </c>
      <c r="C989" s="56" t="str">
        <f>_xlfn.TEXTJOIN(" ",TRUE,B989,IF(ISBLANK(J989),"",_xlfn.TEXTSPLIT(J989,";")))</f>
        <v>Mango Seed</v>
      </c>
      <c r="D989" s="56" t="str">
        <f>_xlfn.TEXTJOIN(" ",TRUE,B989,IF(ISBLANK(J989),"",_xlfn.TEXTSPLIT(J989,";")),IF(ISBLANK(H989),"",_xlfn.TEXTSPLIT(H989,";")))</f>
        <v>Mango Seed</v>
      </c>
      <c r="E989" s="56" t="str">
        <f>_xlfn.TEXTJOIN(" ",TRUE,B989,F989,IF(ISBLANK(J989),"",_xlfn.TEXTSPLIT(J989,";")),IF(ISBLANK(G989),"",_xlfn.TEXTSPLIT(G989,";")))</f>
        <v>Mango Seed</v>
      </c>
      <c r="J989" s="55" t="s">
        <v>3446</v>
      </c>
      <c r="R989" t="str" cm="1">
        <f t="array" ref="R989">IFERROR(INDEX(AOM[AOM], MATCH(1, (AOM[Edge_Value]=ani_diet!D989)*(AOM[Is_Ani_Diet_Ingredient]&lt;&gt;FALSE), 0)), "No Match in AOM")</f>
        <v>AOM_001196</v>
      </c>
      <c r="S989" t="str" cm="1">
        <f t="array" ref="S989">IFERROR(IF(INDEX(AOM[Scientific Name], MATCH(1, (AOM[Edge_Value]=ani_diet!D989)*(AOM[Is_Ani_Diet_Ingredient]&lt;&gt;FALSE), 0))=0, "", INDEX(AOM[Scientific Name], MATCH(1, (AOM[Edge_Value]=ani_diet!D989)*(AOM[Is_Ani_Diet_Ingredient]&lt;&gt;FALSE), 0))), "No Match in AOM")</f>
        <v>Mangifera indica</v>
      </c>
      <c r="T989" t="str" cm="1">
        <f t="array" ref="T989">IF((S989&lt;&gt;"")*(S989&lt;&gt;"No Match in AOM"),IF(J989&lt;&gt;"",_xlfn.TEXTJOIN(";",TRUE,CONCATENATE(_xlfn.TEXTSPLIT(S989,";",TRUE,FALSE)," ",J989)),S989),"")</f>
        <v>Mangifera indica Seed</v>
      </c>
    </row>
    <row r="990" spans="1:20">
      <c r="A990" s="30" t="s">
        <v>26710</v>
      </c>
      <c r="B990" s="55" t="s">
        <v>4575</v>
      </c>
      <c r="C990" s="56" t="str">
        <f>_xlfn.TEXTJOIN(" ",TRUE,B990,IF(ISBLANK(J990),"",_xlfn.TEXTSPLIT(J990,";")))</f>
        <v>Mango Seed</v>
      </c>
      <c r="D990" s="56" t="str">
        <f>_xlfn.TEXTJOIN(" ",TRUE,B990,IF(ISBLANK(J990),"",_xlfn.TEXTSPLIT(J990,";")),IF(ISBLANK(H990),"",_xlfn.TEXTSPLIT(H990,";")))</f>
        <v>Mango Seed Crushed Dried</v>
      </c>
      <c r="E990" s="56" t="str">
        <f>_xlfn.TEXTJOIN(" ",TRUE,B990,F990,IF(ISBLANK(J990),"",_xlfn.TEXTSPLIT(J990,";")),IF(ISBLANK(G990),"",_xlfn.TEXTSPLIT(G990,";")))</f>
        <v>Mango Seed Crushed Dried</v>
      </c>
      <c r="G990" s="55" t="s">
        <v>25769</v>
      </c>
      <c r="H990" s="55" t="s">
        <v>25769</v>
      </c>
      <c r="J990" s="55" t="s">
        <v>3446</v>
      </c>
      <c r="R990" t="str" cm="1">
        <f t="array" ref="R990">IFERROR(INDEX(AOM[AOM], MATCH(1, (AOM[Edge_Value]=ani_diet!D990)*(AOM[Is_Ani_Diet_Ingredient]&lt;&gt;FALSE), 0)), "No Match in AOM")</f>
        <v>AOM_006176</v>
      </c>
      <c r="S990" t="str" cm="1">
        <f t="array" ref="S990">IFERROR(IF(INDEX(AOM[Scientific Name], MATCH(1, (AOM[Edge_Value]=ani_diet!D990)*(AOM[Is_Ani_Diet_Ingredient]&lt;&gt;FALSE), 0))=0, "", INDEX(AOM[Scientific Name], MATCH(1, (AOM[Edge_Value]=ani_diet!D990)*(AOM[Is_Ani_Diet_Ingredient]&lt;&gt;FALSE), 0))), "No Match in AOM")</f>
        <v>Mangifera indica</v>
      </c>
      <c r="T990" t="str" cm="1">
        <f t="array" ref="T990">IF((S990&lt;&gt;"")*(S990&lt;&gt;"No Match in AOM"),IF(J990&lt;&gt;"",_xlfn.TEXTJOIN(";",TRUE,CONCATENATE(_xlfn.TEXTSPLIT(S990,";",TRUE,FALSE)," ",J990)),S990),"")</f>
        <v>Mangifera indica Seed</v>
      </c>
    </row>
    <row r="991" spans="1:20">
      <c r="A991" s="30" t="s">
        <v>26711</v>
      </c>
      <c r="B991" s="55" t="s">
        <v>4575</v>
      </c>
      <c r="C991" s="56" t="str">
        <f>_xlfn.TEXTJOIN(" ",TRUE,B991,IF(ISBLANK(J991),"",_xlfn.TEXTSPLIT(J991,";")))</f>
        <v>Mango Seed</v>
      </c>
      <c r="D991" s="56" t="str">
        <f>_xlfn.TEXTJOIN(" ",TRUE,B991,IF(ISBLANK(J991),"",_xlfn.TEXTSPLIT(J991,";")),IF(ISBLANK(H991),"",_xlfn.TEXTSPLIT(H991,";")))</f>
        <v>Mango Seed Dried Ground</v>
      </c>
      <c r="E991" s="56" t="str">
        <f>_xlfn.TEXTJOIN(" ",TRUE,B991,F991,IF(ISBLANK(J991),"",_xlfn.TEXTSPLIT(J991,";")),IF(ISBLANK(G991),"",_xlfn.TEXTSPLIT(G991,";")))</f>
        <v>Mango Seed Sliced Dried (Oven) Ground</v>
      </c>
      <c r="G991" s="55" t="s">
        <v>26712</v>
      </c>
      <c r="H991" s="55" t="s">
        <v>25767</v>
      </c>
      <c r="I991" s="55" t="s">
        <v>6195</v>
      </c>
      <c r="J991" s="55" t="s">
        <v>3446</v>
      </c>
      <c r="R991" t="str" cm="1">
        <f t="array" ref="R991">IFERROR(INDEX(AOM[AOM], MATCH(1, (AOM[Edge_Value]=ani_diet!D991)*(AOM[Is_Ani_Diet_Ingredient]&lt;&gt;FALSE), 0)), "No Match in AOM")</f>
        <v>AOM_001693</v>
      </c>
      <c r="S991" t="str" cm="1">
        <f t="array" ref="S991">IFERROR(IF(INDEX(AOM[Scientific Name], MATCH(1, (AOM[Edge_Value]=ani_diet!D991)*(AOM[Is_Ani_Diet_Ingredient]&lt;&gt;FALSE), 0))=0, "", INDEX(AOM[Scientific Name], MATCH(1, (AOM[Edge_Value]=ani_diet!D991)*(AOM[Is_Ani_Diet_Ingredient]&lt;&gt;FALSE), 0))), "No Match in AOM")</f>
        <v>Mangifera indica</v>
      </c>
      <c r="T991" t="str" cm="1">
        <f t="array" ref="T991">IF((S991&lt;&gt;"")*(S991&lt;&gt;"No Match in AOM"),IF(J991&lt;&gt;"",_xlfn.TEXTJOIN(";",TRUE,CONCATENATE(_xlfn.TEXTSPLIT(S991,";",TRUE,FALSE)," ",J991)),S991),"")</f>
        <v>Mangifera indica Seed</v>
      </c>
    </row>
    <row r="992" spans="1:20">
      <c r="A992" s="30" t="s">
        <v>19340</v>
      </c>
      <c r="B992" s="55" t="s">
        <v>4575</v>
      </c>
      <c r="C992" s="56" t="str">
        <f>_xlfn.TEXTJOIN(" ",TRUE,B992,IF(ISBLANK(J992),"",_xlfn.TEXTSPLIT(J992,";")))</f>
        <v>Mango Seed Kernel</v>
      </c>
      <c r="D992" s="56" t="str">
        <f>_xlfn.TEXTJOIN(" ",TRUE,B992,IF(ISBLANK(J992),"",_xlfn.TEXTSPLIT(J992,";")),IF(ISBLANK(H992),"",_xlfn.TEXTSPLIT(H992,";")))</f>
        <v>Mango Seed Kernel</v>
      </c>
      <c r="E992" s="56" t="str">
        <f>_xlfn.TEXTJOIN(" ",TRUE,B992,F992,IF(ISBLANK(J992),"",_xlfn.TEXTSPLIT(J992,";")),IF(ISBLANK(G992),"",_xlfn.TEXTSPLIT(G992,";")))</f>
        <v>Mango Seed Kernel</v>
      </c>
      <c r="J992" s="187" t="s">
        <v>26713</v>
      </c>
      <c r="R992" t="str" cm="1">
        <f t="array" ref="R992">IFERROR(INDEX(AOM[AOM], MATCH(1, (AOM[Edge_Value]=ani_diet!D992)*(AOM[Is_Ani_Diet_Ingredient]&lt;&gt;FALSE), 0)), "No Match in AOM")</f>
        <v>AOM_001625</v>
      </c>
      <c r="S992" t="str" cm="1">
        <f t="array" ref="S992">IFERROR(IF(INDEX(AOM[Scientific Name], MATCH(1, (AOM[Edge_Value]=ani_diet!D992)*(AOM[Is_Ani_Diet_Ingredient]&lt;&gt;FALSE), 0))=0, "", INDEX(AOM[Scientific Name], MATCH(1, (AOM[Edge_Value]=ani_diet!D992)*(AOM[Is_Ani_Diet_Ingredient]&lt;&gt;FALSE), 0))), "No Match in AOM")</f>
        <v>Mangifera indica</v>
      </c>
      <c r="T992" t="str" cm="1">
        <f t="array" ref="T992">IF((S992&lt;&gt;"")*(S992&lt;&gt;"No Match in AOM"),IF(J992&lt;&gt;"",_xlfn.TEXTJOIN(";",TRUE,CONCATENATE(_xlfn.TEXTSPLIT(S992,";",TRUE,FALSE)," ",J992)),S992),"")</f>
        <v>Mangifera indica Seed Kernel</v>
      </c>
    </row>
    <row r="993" spans="1:20">
      <c r="A993" s="30" t="s">
        <v>26714</v>
      </c>
      <c r="B993" s="55" t="s">
        <v>4575</v>
      </c>
      <c r="C993" s="56" t="str">
        <f>_xlfn.TEXTJOIN(" ",TRUE,B993,IF(ISBLANK(J993),"",_xlfn.TEXTSPLIT(J993,";")))</f>
        <v>Mango Seed Kernel</v>
      </c>
      <c r="D993" s="56" t="str">
        <f>_xlfn.TEXTJOIN(" ",TRUE,B993,IF(ISBLANK(J993),"",_xlfn.TEXTSPLIT(J993,";")),IF(ISBLANK(H993),"",_xlfn.TEXTSPLIT(H993,";")))</f>
        <v>Mango Seed Kernel Crushed Dried</v>
      </c>
      <c r="E993" s="56" t="str">
        <f>_xlfn.TEXTJOIN(" ",TRUE,B993,F993,IF(ISBLANK(J993),"",_xlfn.TEXTSPLIT(J993,";")),IF(ISBLANK(G993),"",_xlfn.TEXTSPLIT(G993,";")))</f>
        <v>Mango Seed Kernel Pounded Dried</v>
      </c>
      <c r="G993" s="55" t="s">
        <v>26715</v>
      </c>
      <c r="H993" s="55" t="s">
        <v>25769</v>
      </c>
      <c r="J993" s="187" t="s">
        <v>26713</v>
      </c>
      <c r="R993" t="str" cm="1">
        <f t="array" ref="R993">IFERROR(INDEX(AOM[AOM], MATCH(1, (AOM[Edge_Value]=ani_diet!D993)*(AOM[Is_Ani_Diet_Ingredient]&lt;&gt;FALSE), 0)), "No Match in AOM")</f>
        <v>AOM_001695</v>
      </c>
      <c r="S993" t="str" cm="1">
        <f t="array" ref="S993">IFERROR(IF(INDEX(AOM[Scientific Name], MATCH(1, (AOM[Edge_Value]=ani_diet!D993)*(AOM[Is_Ani_Diet_Ingredient]&lt;&gt;FALSE), 0))=0, "", INDEX(AOM[Scientific Name], MATCH(1, (AOM[Edge_Value]=ani_diet!D993)*(AOM[Is_Ani_Diet_Ingredient]&lt;&gt;FALSE), 0))), "No Match in AOM")</f>
        <v>Mangifera indica</v>
      </c>
      <c r="T993" t="str" cm="1">
        <f t="array" ref="T993">IF((S993&lt;&gt;"")*(S993&lt;&gt;"No Match in AOM"),IF(J993&lt;&gt;"",_xlfn.TEXTJOIN(";",TRUE,CONCATENATE(_xlfn.TEXTSPLIT(S993,";",TRUE,FALSE)," ",J993)),S993),"")</f>
        <v>Mangifera indica Seed Kernel</v>
      </c>
    </row>
    <row r="994" spans="1:20">
      <c r="A994" s="30" t="s">
        <v>26716</v>
      </c>
      <c r="B994" s="55" t="s">
        <v>4575</v>
      </c>
      <c r="C994" s="56" t="str">
        <f>_xlfn.TEXTJOIN(" ",TRUE,B994,IF(ISBLANK(J994),"",_xlfn.TEXTSPLIT(J994,";")))</f>
        <v>Mango Seed Kernel</v>
      </c>
      <c r="D994" s="56" t="str">
        <f>_xlfn.TEXTJOIN(" ",TRUE,B994,IF(ISBLANK(J994),"",_xlfn.TEXTSPLIT(J994,";")),IF(ISBLANK(H994),"",_xlfn.TEXTSPLIT(H994,";")))</f>
        <v>Mango Seed Kernel Dried Ground</v>
      </c>
      <c r="E994" s="56" t="str">
        <f>_xlfn.TEXTJOIN(" ",TRUE,B994,F994,IF(ISBLANK(J994),"",_xlfn.TEXTSPLIT(J994,";")),IF(ISBLANK(G994),"",_xlfn.TEXTSPLIT(G994,";")))</f>
        <v>Mango Seed Kernel Meal Dried (Sun) Ground</v>
      </c>
      <c r="G994" s="55" t="s">
        <v>26717</v>
      </c>
      <c r="H994" s="55" t="s">
        <v>25767</v>
      </c>
      <c r="J994" s="187" t="s">
        <v>26713</v>
      </c>
      <c r="R994" t="str" cm="1">
        <f t="array" ref="R994">IFERROR(INDEX(AOM[AOM], MATCH(1, (AOM[Edge_Value]=ani_diet!D994)*(AOM[Is_Ani_Diet_Ingredient]&lt;&gt;FALSE), 0)), "No Match in AOM")</f>
        <v>AOM_001694</v>
      </c>
      <c r="S994" t="str" cm="1">
        <f t="array" ref="S994">IFERROR(IF(INDEX(AOM[Scientific Name], MATCH(1, (AOM[Edge_Value]=ani_diet!D994)*(AOM[Is_Ani_Diet_Ingredient]&lt;&gt;FALSE), 0))=0, "", INDEX(AOM[Scientific Name], MATCH(1, (AOM[Edge_Value]=ani_diet!D994)*(AOM[Is_Ani_Diet_Ingredient]&lt;&gt;FALSE), 0))), "No Match in AOM")</f>
        <v>Mangifera indica</v>
      </c>
      <c r="T994" t="str" cm="1">
        <f t="array" ref="T994">IF((S994&lt;&gt;"")*(S994&lt;&gt;"No Match in AOM"),IF(J994&lt;&gt;"",_xlfn.TEXTJOIN(";",TRUE,CONCATENATE(_xlfn.TEXTSPLIT(S994,";",TRUE,FALSE)," ",J994)),S994),"")</f>
        <v>Mangifera indica Seed Kernel</v>
      </c>
    </row>
    <row r="995" spans="1:20">
      <c r="A995" s="30" t="s">
        <v>26718</v>
      </c>
      <c r="B995" s="55" t="s">
        <v>4575</v>
      </c>
      <c r="C995" s="56" t="str">
        <f>_xlfn.TEXTJOIN(" ",TRUE,B995,IF(ISBLANK(J995),"",_xlfn.TEXTSPLIT(J995,";")))</f>
        <v>Mango Seed Kernel</v>
      </c>
      <c r="D995" s="56" t="str">
        <f>_xlfn.TEXTJOIN(" ",TRUE,B995,IF(ISBLANK(J995),"",_xlfn.TEXTSPLIT(J995,";")),IF(ISBLANK(H995),"",_xlfn.TEXTSPLIT(H995,";")))</f>
        <v>Mango Seed Kernel Dried Ground</v>
      </c>
      <c r="E995" s="56" t="str">
        <f>_xlfn.TEXTJOIN(" ",TRUE,B995,F995,IF(ISBLANK(J995),"",_xlfn.TEXTSPLIT(J995,";")),IF(ISBLANK(G995),"",_xlfn.TEXTSPLIT(G995,";")))</f>
        <v>Mango Seed Kernel Chopped Dried Ground</v>
      </c>
      <c r="G995" s="55" t="s">
        <v>26316</v>
      </c>
      <c r="H995" s="55" t="s">
        <v>25767</v>
      </c>
      <c r="J995" s="187" t="s">
        <v>26713</v>
      </c>
      <c r="R995" t="str" cm="1">
        <f t="array" ref="R995">IFERROR(INDEX(AOM[AOM], MATCH(1, (AOM[Edge_Value]=ani_diet!D995)*(AOM[Is_Ani_Diet_Ingredient]&lt;&gt;FALSE), 0)), "No Match in AOM")</f>
        <v>AOM_001694</v>
      </c>
      <c r="S995" t="str" cm="1">
        <f t="array" ref="S995">IFERROR(IF(INDEX(AOM[Scientific Name], MATCH(1, (AOM[Edge_Value]=ani_diet!D995)*(AOM[Is_Ani_Diet_Ingredient]&lt;&gt;FALSE), 0))=0, "", INDEX(AOM[Scientific Name], MATCH(1, (AOM[Edge_Value]=ani_diet!D995)*(AOM[Is_Ani_Diet_Ingredient]&lt;&gt;FALSE), 0))), "No Match in AOM")</f>
        <v>Mangifera indica</v>
      </c>
      <c r="T995" t="str" cm="1">
        <f t="array" ref="T995">IF((S995&lt;&gt;"")*(S995&lt;&gt;"No Match in AOM"),IF(J995&lt;&gt;"",_xlfn.TEXTJOIN(";",TRUE,CONCATENATE(_xlfn.TEXTSPLIT(S995,";",TRUE,FALSE)," ",J995)),S995),"")</f>
        <v>Mangifera indica Seed Kernel</v>
      </c>
    </row>
    <row r="996" spans="1:20">
      <c r="A996" s="30" t="s">
        <v>26719</v>
      </c>
      <c r="B996" s="55" t="s">
        <v>4575</v>
      </c>
      <c r="C996" s="56" t="str">
        <f>_xlfn.TEXTJOIN(" ",TRUE,B996,IF(ISBLANK(J996),"",_xlfn.TEXTSPLIT(J996,";")))</f>
        <v>Mango Seed Kernel</v>
      </c>
      <c r="D996" s="56" t="str">
        <f>_xlfn.TEXTJOIN(" ",TRUE,B996,IF(ISBLANK(J996),"",_xlfn.TEXTSPLIT(J996,";")),IF(ISBLANK(H996),"",_xlfn.TEXTSPLIT(H996,";")))</f>
        <v>Mango Seed Kernel Ground</v>
      </c>
      <c r="E996" s="56" t="str">
        <f>_xlfn.TEXTJOIN(" ",TRUE,B996,F996,IF(ISBLANK(J996),"",_xlfn.TEXTSPLIT(J996,";")),IF(ISBLANK(G996),"",_xlfn.TEXTSPLIT(G996,";")))</f>
        <v>Mango Seed Kernel Meal</v>
      </c>
      <c r="G996" s="55" t="s">
        <v>25824</v>
      </c>
      <c r="H996" s="55" t="s">
        <v>6052</v>
      </c>
      <c r="J996" s="187" t="s">
        <v>26713</v>
      </c>
      <c r="L996" s="32" t="s">
        <v>324</v>
      </c>
      <c r="R996" t="str" cm="1">
        <f t="array" ref="R996">IFERROR(INDEX(AOM[AOM], MATCH(1, (AOM[Edge_Value]=ani_diet!D996)*(AOM[Is_Ani_Diet_Ingredient]&lt;&gt;FALSE), 0)), "No Match in AOM")</f>
        <v>AOM_001888</v>
      </c>
      <c r="S996" t="str" cm="1">
        <f t="array" ref="S996">IFERROR(IF(INDEX(AOM[Scientific Name], MATCH(1, (AOM[Edge_Value]=ani_diet!D996)*(AOM[Is_Ani_Diet_Ingredient]&lt;&gt;FALSE), 0))=0, "", INDEX(AOM[Scientific Name], MATCH(1, (AOM[Edge_Value]=ani_diet!D996)*(AOM[Is_Ani_Diet_Ingredient]&lt;&gt;FALSE), 0))), "No Match in AOM")</f>
        <v>Mangifera indica</v>
      </c>
      <c r="T996" t="str" cm="1">
        <f t="array" ref="T996">IF((S996&lt;&gt;"")*(S996&lt;&gt;"No Match in AOM"),IF(J996&lt;&gt;"",_xlfn.TEXTJOIN(";",TRUE,CONCATENATE(_xlfn.TEXTSPLIT(S996,";",TRUE,FALSE)," ",J996)),S996),"")</f>
        <v>Mangifera indica Seed Kernel</v>
      </c>
    </row>
    <row r="997" spans="1:20">
      <c r="A997" s="30" t="s">
        <v>26720</v>
      </c>
      <c r="B997" s="55" t="s">
        <v>19353</v>
      </c>
      <c r="C997" s="56" t="str">
        <f>_xlfn.TEXTJOIN(" ",TRUE,B997,IF(ISBLANK(J997),"",_xlfn.TEXTSPLIT(J997,";")))</f>
        <v>Marula Kernel Cake</v>
      </c>
      <c r="D997" s="56" t="str">
        <f>_xlfn.TEXTJOIN(" ",TRUE,B997,IF(ISBLANK(J997),"",_xlfn.TEXTSPLIT(J997,";")),IF(ISBLANK(H997),"",_xlfn.TEXTSPLIT(H997,";")))</f>
        <v>Marula Kernel Cake</v>
      </c>
      <c r="E997" s="56" t="str">
        <f>_xlfn.TEXTJOIN(" ",TRUE,B997,F997,IF(ISBLANK(J997),"",_xlfn.TEXTSPLIT(J997,";")),IF(ISBLANK(G997),"",_xlfn.TEXTSPLIT(G997,";")))</f>
        <v>Marula Kernel Cake</v>
      </c>
      <c r="J997" s="55" t="s">
        <v>26721</v>
      </c>
      <c r="L997" s="32" t="s">
        <v>324</v>
      </c>
      <c r="R997" t="str" cm="1">
        <f t="array" ref="R997">IFERROR(INDEX(AOM[AOM], MATCH(1, (AOM[Edge_Value]=ani_diet!D997)*(AOM[Is_Ani_Diet_Ingredient]&lt;&gt;FALSE), 0)), "No Match in AOM")</f>
        <v>AOM_006346</v>
      </c>
      <c r="S997" t="str" cm="1">
        <f t="array" ref="S997">IFERROR(IF(INDEX(AOM[Scientific Name], MATCH(1, (AOM[Edge_Value]=ani_diet!D997)*(AOM[Is_Ani_Diet_Ingredient]&lt;&gt;FALSE), 0))=0, "", INDEX(AOM[Scientific Name], MATCH(1, (AOM[Edge_Value]=ani_diet!D997)*(AOM[Is_Ani_Diet_Ingredient]&lt;&gt;FALSE), 0))), "No Match in AOM")</f>
        <v>Artocarpus heterophyllus</v>
      </c>
      <c r="T997" t="str" cm="1">
        <f t="array" ref="T997">IF((S997&lt;&gt;"")*(S997&lt;&gt;"No Match in AOM"),IF(J997&lt;&gt;"",_xlfn.TEXTJOIN(";",TRUE,CONCATENATE(_xlfn.TEXTSPLIT(S997,";",TRUE,FALSE)," ",J997)),S997),"")</f>
        <v>Artocarpus heterophyllus Kernel Cake</v>
      </c>
    </row>
    <row r="998" spans="1:20">
      <c r="A998" s="30" t="s">
        <v>26722</v>
      </c>
      <c r="B998" s="55" t="s">
        <v>19353</v>
      </c>
      <c r="C998" s="56" t="str">
        <f>_xlfn.TEXTJOIN(" ",TRUE,B998,IF(ISBLANK(J998),"",_xlfn.TEXTSPLIT(J998,";")))</f>
        <v>Marula Seed Cake</v>
      </c>
      <c r="D998" s="56" t="str">
        <f>_xlfn.TEXTJOIN(" ",TRUE,B998,IF(ISBLANK(J998),"",_xlfn.TEXTSPLIT(J998,";")),IF(ISBLANK(H998),"",_xlfn.TEXTSPLIT(H998,";")))</f>
        <v>Marula Seed Cake Ground</v>
      </c>
      <c r="E998" s="56" t="str">
        <f>_xlfn.TEXTJOIN(" ",TRUE,B998,F998,IF(ISBLANK(J998),"",_xlfn.TEXTSPLIT(J998,";")),IF(ISBLANK(G998),"",_xlfn.TEXTSPLIT(G998,";")))</f>
        <v>Marula Seed Cake Ground</v>
      </c>
      <c r="G998" s="55" t="s">
        <v>6052</v>
      </c>
      <c r="H998" s="55" t="s">
        <v>6052</v>
      </c>
      <c r="J998" s="55" t="s">
        <v>25808</v>
      </c>
      <c r="L998" s="32" t="s">
        <v>324</v>
      </c>
      <c r="R998" t="str" cm="1">
        <f t="array" ref="R998">IFERROR(INDEX(AOM[AOM], MATCH(1, (AOM[Edge_Value]=ani_diet!D998)*(AOM[Is_Ani_Diet_Ingredient]&lt;&gt;FALSE), 0)), "No Match in AOM")</f>
        <v>AOM_006347</v>
      </c>
      <c r="S998" t="str" cm="1">
        <f t="array" ref="S998">IFERROR(IF(INDEX(AOM[Scientific Name], MATCH(1, (AOM[Edge_Value]=ani_diet!D998)*(AOM[Is_Ani_Diet_Ingredient]&lt;&gt;FALSE), 0))=0, "", INDEX(AOM[Scientific Name], MATCH(1, (AOM[Edge_Value]=ani_diet!D998)*(AOM[Is_Ani_Diet_Ingredient]&lt;&gt;FALSE), 0))), "No Match in AOM")</f>
        <v>Artocarpus heterophyllus</v>
      </c>
      <c r="T998" t="str" cm="1">
        <f t="array" ref="T998">IF((S998&lt;&gt;"")*(S998&lt;&gt;"No Match in AOM"),IF(J998&lt;&gt;"",_xlfn.TEXTJOIN(";",TRUE,CONCATENATE(_xlfn.TEXTSPLIT(S998,";",TRUE,FALSE)," ",J998)),S998),"")</f>
        <v>Artocarpus heterophyllus Seed Cake</v>
      </c>
    </row>
    <row r="999" spans="1:20">
      <c r="A999" s="30" t="s">
        <v>18622</v>
      </c>
      <c r="B999" s="55" t="s">
        <v>18622</v>
      </c>
      <c r="C999" s="56" t="str">
        <f>_xlfn.TEXTJOIN(" ",TRUE,B999,IF(ISBLANK(J999),"",_xlfn.TEXTSPLIT(J999,";")))</f>
        <v>Meat and Bone</v>
      </c>
      <c r="D999" s="56" t="str">
        <f>_xlfn.TEXTJOIN(" ",TRUE,B999,IF(ISBLANK(J999),"",_xlfn.TEXTSPLIT(J999,";")),IF(ISBLANK(H999),"",_xlfn.TEXTSPLIT(H999,";")))</f>
        <v>Meat and Bone</v>
      </c>
      <c r="E999" s="56" t="str">
        <f>_xlfn.TEXTJOIN(" ",TRUE,B999,F999,IF(ISBLANK(J999),"",_xlfn.TEXTSPLIT(J999,";")),IF(ISBLANK(G999),"",_xlfn.TEXTSPLIT(G999,";")))</f>
        <v>Meat and Bone</v>
      </c>
      <c r="R999" t="str" cm="1">
        <f t="array" ref="R999">IFERROR(INDEX(AOM[AOM], MATCH(1, (AOM[Edge_Value]=ani_diet!D999)*(AOM[Is_Ani_Diet_Ingredient]&lt;&gt;FALSE), 0)), "No Match in AOM")</f>
        <v>AOM_001106</v>
      </c>
      <c r="S999" t="str" cm="1">
        <f t="array" ref="S999">IFERROR(IF(INDEX(AOM[Scientific Name], MATCH(1, (AOM[Edge_Value]=ani_diet!D999)*(AOM[Is_Ani_Diet_Ingredient]&lt;&gt;FALSE), 0))=0, "", INDEX(AOM[Scientific Name], MATCH(1, (AOM[Edge_Value]=ani_diet!D999)*(AOM[Is_Ani_Diet_Ingredient]&lt;&gt;FALSE), 0))), "No Match in AOM")</f>
        <v/>
      </c>
      <c r="T999" t="str" cm="1">
        <f t="array" ref="T999">IF((S999&lt;&gt;"")*(S999&lt;&gt;"No Match in AOM"),IF(J999&lt;&gt;"",_xlfn.TEXTJOIN(";",TRUE,CONCATENATE(_xlfn.TEXTSPLIT(S999,";",TRUE,FALSE)," ",J999)),S999),"")</f>
        <v/>
      </c>
    </row>
    <row r="1000" spans="1:20">
      <c r="A1000" s="30" t="s">
        <v>26723</v>
      </c>
      <c r="B1000" s="55" t="s">
        <v>18622</v>
      </c>
      <c r="C1000" s="56" t="str">
        <f>_xlfn.TEXTJOIN(" ",TRUE,B1000,IF(ISBLANK(J1000),"",_xlfn.TEXTSPLIT(J1000,";")))</f>
        <v>Meat and Bone</v>
      </c>
      <c r="D1000" s="56" t="str">
        <f>_xlfn.TEXTJOIN(" ",TRUE,B1000,IF(ISBLANK(J1000),"",_xlfn.TEXTSPLIT(J1000,";")),IF(ISBLANK(H1000),"",_xlfn.TEXTSPLIT(H1000,";")))</f>
        <v>Meat and Bone Ground</v>
      </c>
      <c r="E1000" s="56" t="str">
        <f>_xlfn.TEXTJOIN(" ",TRUE,B1000,F1000,IF(ISBLANK(J1000),"",_xlfn.TEXTSPLIT(J1000,";")),IF(ISBLANK(G1000),"",_xlfn.TEXTSPLIT(G1000,";")))</f>
        <v>Meat and Bone Meal</v>
      </c>
      <c r="G1000" s="55" t="s">
        <v>25824</v>
      </c>
      <c r="H1000" s="55" t="s">
        <v>6052</v>
      </c>
      <c r="L1000" s="32" t="s">
        <v>324</v>
      </c>
      <c r="R1000" t="str" cm="1">
        <f t="array" ref="R1000">IFERROR(INDEX(AOM[AOM], MATCH(1, (AOM[Edge_Value]=ani_diet!D1000)*(AOM[Is_Ani_Diet_Ingredient]&lt;&gt;FALSE), 0)), "No Match in AOM")</f>
        <v>AOM_001107</v>
      </c>
      <c r="S1000" t="str" cm="1">
        <f t="array" ref="S1000">IFERROR(IF(INDEX(AOM[Scientific Name], MATCH(1, (AOM[Edge_Value]=ani_diet!D1000)*(AOM[Is_Ani_Diet_Ingredient]&lt;&gt;FALSE), 0))=0, "", INDEX(AOM[Scientific Name], MATCH(1, (AOM[Edge_Value]=ani_diet!D1000)*(AOM[Is_Ani_Diet_Ingredient]&lt;&gt;FALSE), 0))), "No Match in AOM")</f>
        <v/>
      </c>
      <c r="T1000" t="str" cm="1">
        <f t="array" ref="T1000">IF((S1000&lt;&gt;"")*(S1000&lt;&gt;"No Match in AOM"),IF(J1000&lt;&gt;"",_xlfn.TEXTJOIN(";",TRUE,CONCATENATE(_xlfn.TEXTSPLIT(S1000,";",TRUE,FALSE)," ",J1000)),S1000),"")</f>
        <v/>
      </c>
    </row>
    <row r="1001" spans="1:20">
      <c r="A1001" s="30" t="s">
        <v>22854</v>
      </c>
      <c r="B1001" s="55" t="s">
        <v>22854</v>
      </c>
      <c r="C1001" s="56" t="str">
        <f>_xlfn.TEXTJOIN(" ",TRUE,B1001,IF(ISBLANK(J1001),"",_xlfn.TEXTSPLIT(J1001,";")))</f>
        <v>Medicago</v>
      </c>
      <c r="D1001" s="56" t="str">
        <f>_xlfn.TEXTJOIN(" ",TRUE,B1001,IF(ISBLANK(J1001),"",_xlfn.TEXTSPLIT(J1001,";")),IF(ISBLANK(H1001),"",_xlfn.TEXTSPLIT(H1001,";")))</f>
        <v>Medicago</v>
      </c>
      <c r="E1001" s="56" t="str">
        <f>_xlfn.TEXTJOIN(" ",TRUE,B1001,F1001,IF(ISBLANK(J1001),"",_xlfn.TEXTSPLIT(J1001,";")),IF(ISBLANK(G1001),"",_xlfn.TEXTSPLIT(G1001,";")))</f>
        <v>Medicago</v>
      </c>
      <c r="R1001" t="str" cm="1">
        <f t="array" ref="R1001">IFERROR(INDEX(AOM[AOM], MATCH(1, (AOM[Edge_Value]=ani_diet!D1001)*(AOM[Is_Ani_Diet_Ingredient]&lt;&gt;FALSE), 0)), "No Match in AOM")</f>
        <v>AOM_001224</v>
      </c>
      <c r="S1001" t="str" cm="1">
        <f t="array" ref="S1001">IFERROR(IF(INDEX(AOM[Scientific Name], MATCH(1, (AOM[Edge_Value]=ani_diet!D1001)*(AOM[Is_Ani_Diet_Ingredient]&lt;&gt;FALSE), 0))=0, "", INDEX(AOM[Scientific Name], MATCH(1, (AOM[Edge_Value]=ani_diet!D1001)*(AOM[Is_Ani_Diet_Ingredient]&lt;&gt;FALSE), 0))), "No Match in AOM")</f>
        <v>Medicago</v>
      </c>
      <c r="T1001" t="str" cm="1">
        <f t="array" ref="T1001">IF((S1001&lt;&gt;"")*(S1001&lt;&gt;"No Match in AOM"),IF(J1001&lt;&gt;"",_xlfn.TEXTJOIN(";",TRUE,CONCATENATE(_xlfn.TEXTSPLIT(S1001,";",TRUE,FALSE)," ",J1001)),S1001),"")</f>
        <v>Medicago</v>
      </c>
    </row>
    <row r="1002" spans="1:20">
      <c r="A1002" s="30" t="s">
        <v>22860</v>
      </c>
      <c r="B1002" s="55" t="s">
        <v>22860</v>
      </c>
      <c r="C1002" s="56" t="str">
        <f>_xlfn.TEXTJOIN(" ",TRUE,B1002,IF(ISBLANK(J1002),"",_xlfn.TEXTSPLIT(J1002,";")))</f>
        <v>Medicago arborea</v>
      </c>
      <c r="D1002" s="56" t="str">
        <f>_xlfn.TEXTJOIN(" ",TRUE,B1002,IF(ISBLANK(J1002),"",_xlfn.TEXTSPLIT(J1002,";")),IF(ISBLANK(H1002),"",_xlfn.TEXTSPLIT(H1002,";")))</f>
        <v>Medicago arborea</v>
      </c>
      <c r="E1002" s="56" t="str">
        <f>_xlfn.TEXTJOIN(" ",TRUE,B1002,F1002,IF(ISBLANK(J1002),"",_xlfn.TEXTSPLIT(J1002,";")),IF(ISBLANK(G1002),"",_xlfn.TEXTSPLIT(G1002,";")))</f>
        <v>Medicago arborea</v>
      </c>
      <c r="R1002" t="str" cm="1">
        <f t="array" ref="R1002">IFERROR(INDEX(AOM[AOM], MATCH(1, (AOM[Edge_Value]=ani_diet!D1002)*(AOM[Is_Ani_Diet_Ingredient]&lt;&gt;FALSE), 0)), "No Match in AOM")</f>
        <v>AOM_001226</v>
      </c>
      <c r="S1002" t="str" cm="1">
        <f t="array" ref="S1002">IFERROR(IF(INDEX(AOM[Scientific Name], MATCH(1, (AOM[Edge_Value]=ani_diet!D1002)*(AOM[Is_Ani_Diet_Ingredient]&lt;&gt;FALSE), 0))=0, "", INDEX(AOM[Scientific Name], MATCH(1, (AOM[Edge_Value]=ani_diet!D1002)*(AOM[Is_Ani_Diet_Ingredient]&lt;&gt;FALSE), 0))), "No Match in AOM")</f>
        <v>Medicago arborea</v>
      </c>
      <c r="T1002" t="str" cm="1">
        <f t="array" ref="T1002">IF((S1002&lt;&gt;"")*(S1002&lt;&gt;"No Match in AOM"),IF(J1002&lt;&gt;"",_xlfn.TEXTJOIN(";",TRUE,CONCATENATE(_xlfn.TEXTSPLIT(S1002,";",TRUE,FALSE)," ",J1002)),S1002),"")</f>
        <v>Medicago arborea</v>
      </c>
    </row>
    <row r="1003" spans="1:20">
      <c r="A1003" s="30" t="s">
        <v>26724</v>
      </c>
      <c r="B1003" s="55" t="s">
        <v>22854</v>
      </c>
      <c r="C1003" s="56" t="str">
        <f>_xlfn.TEXTJOIN(" ",TRUE,B1003,IF(ISBLANK(J1003),"",_xlfn.TEXTSPLIT(J1003,";")))</f>
        <v>Medicago Pods</v>
      </c>
      <c r="D1003" s="56" t="str">
        <f>_xlfn.TEXTJOIN(" ",TRUE,B1003,IF(ISBLANK(J1003),"",_xlfn.TEXTSPLIT(J1003,";")),IF(ISBLANK(H1003),"",_xlfn.TEXTSPLIT(H1003,";")))</f>
        <v>Medicago Pods</v>
      </c>
      <c r="E1003" s="56" t="str">
        <f>_xlfn.TEXTJOIN(" ",TRUE,B1003,F1003,IF(ISBLANK(J1003),"",_xlfn.TEXTSPLIT(J1003,";")),IF(ISBLANK(G1003),"",_xlfn.TEXTSPLIT(G1003,";")))</f>
        <v>Medicago Pods</v>
      </c>
      <c r="J1003" s="55" t="s">
        <v>3455</v>
      </c>
      <c r="R1003" t="str" cm="1">
        <f t="array" ref="R1003">IFERROR(INDEX(AOM[AOM], MATCH(1, (AOM[Edge_Value]=ani_diet!D1003)*(AOM[Is_Ani_Diet_Ingredient]&lt;&gt;FALSE), 0)), "No Match in AOM")</f>
        <v>AOM_001225</v>
      </c>
      <c r="S1003" t="str" cm="1">
        <f t="array" ref="S1003">IFERROR(IF(INDEX(AOM[Scientific Name], MATCH(1, (AOM[Edge_Value]=ani_diet!D1003)*(AOM[Is_Ani_Diet_Ingredient]&lt;&gt;FALSE), 0))=0, "", INDEX(AOM[Scientific Name], MATCH(1, (AOM[Edge_Value]=ani_diet!D1003)*(AOM[Is_Ani_Diet_Ingredient]&lt;&gt;FALSE), 0))), "No Match in AOM")</f>
        <v>Medicago</v>
      </c>
      <c r="T1003" t="str" cm="1">
        <f t="array" ref="T1003">IF((S1003&lt;&gt;"")*(S1003&lt;&gt;"No Match in AOM"),IF(J1003&lt;&gt;"",_xlfn.TEXTJOIN(";",TRUE,CONCATENATE(_xlfn.TEXTSPLIT(S1003,";",TRUE,FALSE)," ",J1003)),S1003),"")</f>
        <v>Medicago Pods</v>
      </c>
    </row>
    <row r="1004" spans="1:20">
      <c r="A1004" s="30" t="s">
        <v>23451</v>
      </c>
      <c r="B1004" s="55" t="s">
        <v>23451</v>
      </c>
      <c r="C1004" s="56" t="str">
        <f>_xlfn.TEXTJOIN(" ",TRUE,B1004,IF(ISBLANK(J1004),"",_xlfn.TEXTSPLIT(J1004,";")))</f>
        <v>Megalac</v>
      </c>
      <c r="D1004" s="56" t="str">
        <f>_xlfn.TEXTJOIN(" ",TRUE,B1004,IF(ISBLANK(J1004),"",_xlfn.TEXTSPLIT(J1004,";")),IF(ISBLANK(H1004),"",_xlfn.TEXTSPLIT(H1004,";")))</f>
        <v>Megalac</v>
      </c>
      <c r="E1004" s="56" t="str">
        <f>_xlfn.TEXTJOIN(" ",TRUE,B1004,F1004,IF(ISBLANK(J1004),"",_xlfn.TEXTSPLIT(J1004,";")),IF(ISBLANK(G1004),"",_xlfn.TEXTSPLIT(G1004,";")))</f>
        <v>Megalac</v>
      </c>
      <c r="K1004" s="32" t="s">
        <v>324</v>
      </c>
      <c r="R1004" t="str" cm="1">
        <f t="array" ref="R1004">IFERROR(INDEX(AOM[AOM], MATCH(1, (AOM[Edge_Value]=ani_diet!D1004)*(AOM[Is_Ani_Diet_Ingredient]&lt;&gt;FALSE), 0)), "No Match in AOM")</f>
        <v>AOM_001497</v>
      </c>
      <c r="S1004" t="str" cm="1">
        <f t="array" ref="S1004">IFERROR(IF(INDEX(AOM[Scientific Name], MATCH(1, (AOM[Edge_Value]=ani_diet!D1004)*(AOM[Is_Ani_Diet_Ingredient]&lt;&gt;FALSE), 0))=0, "", INDEX(AOM[Scientific Name], MATCH(1, (AOM[Edge_Value]=ani_diet!D1004)*(AOM[Is_Ani_Diet_Ingredient]&lt;&gt;FALSE), 0))), "No Match in AOM")</f>
        <v/>
      </c>
      <c r="T1004" t="str" cm="1">
        <f t="array" ref="T1004">IF((S1004&lt;&gt;"")*(S1004&lt;&gt;"No Match in AOM"),IF(J1004&lt;&gt;"",_xlfn.TEXTJOIN(";",TRUE,CONCATENATE(_xlfn.TEXTSPLIT(S1004,";",TRUE,FALSE)," ",J1004)),S1004),"")</f>
        <v/>
      </c>
    </row>
    <row r="1005" spans="1:20">
      <c r="A1005" s="30" t="s">
        <v>26725</v>
      </c>
      <c r="B1005" s="55" t="s">
        <v>4243</v>
      </c>
      <c r="C1005" s="56" t="str">
        <f>_xlfn.TEXTJOIN(" ",TRUE,B1005,IF(ISBLANK(J1005),"",_xlfn.TEXTSPLIT(J1005,";")))</f>
        <v>Megathyrsus maximus</v>
      </c>
      <c r="D1005" s="56" t="str">
        <f>_xlfn.TEXTJOIN(" ",TRUE,B1005,IF(ISBLANK(J1005),"",_xlfn.TEXTSPLIT(J1005,";")),IF(ISBLANK(H1005),"",_xlfn.TEXTSPLIT(H1005,";")))</f>
        <v>Megathyrsus maximus</v>
      </c>
      <c r="E1005" s="56" t="str">
        <f>_xlfn.TEXTJOIN(" ",TRUE,B1005,F1005,IF(ISBLANK(J1005),"",_xlfn.TEXTSPLIT(J1005,";")),IF(ISBLANK(G1005),"",_xlfn.TEXTSPLIT(G1005,";")))</f>
        <v>Megathyrsus maximus</v>
      </c>
      <c r="N1005" t="s">
        <v>2548</v>
      </c>
      <c r="O1005" t="s">
        <v>2519</v>
      </c>
      <c r="P1005" t="s">
        <v>2548</v>
      </c>
      <c r="Q1005" t="s">
        <v>2519</v>
      </c>
      <c r="R1005" t="str" cm="1">
        <f t="array" ref="R1005">IFERROR(INDEX(AOM[AOM], MATCH(1, (AOM[Edge_Value]=ani_diet!D1005)*(AOM[Is_Ani_Diet_Ingredient]&lt;&gt;FALSE), 0)), "No Match in AOM")</f>
        <v>AOM_001479</v>
      </c>
      <c r="S1005" t="str" cm="1">
        <f t="array" ref="S1005">IFERROR(IF(INDEX(AOM[Scientific Name], MATCH(1, (AOM[Edge_Value]=ani_diet!D1005)*(AOM[Is_Ani_Diet_Ingredient]&lt;&gt;FALSE), 0))=0, "", INDEX(AOM[Scientific Name], MATCH(1, (AOM[Edge_Value]=ani_diet!D1005)*(AOM[Is_Ani_Diet_Ingredient]&lt;&gt;FALSE), 0))), "No Match in AOM")</f>
        <v>Megathyrsus maximus</v>
      </c>
      <c r="T1005" t="str" cm="1">
        <f t="array" ref="T1005">IF((S1005&lt;&gt;"")*(S1005&lt;&gt;"No Match in AOM"),IF(J1005&lt;&gt;"",_xlfn.TEXTJOIN(";",TRUE,CONCATENATE(_xlfn.TEXTSPLIT(S1005,";",TRUE,FALSE)," ",J1005)),S1005),"")</f>
        <v>Megathyrsus maximus</v>
      </c>
    </row>
    <row r="1006" spans="1:20">
      <c r="A1006" s="30" t="s">
        <v>26726</v>
      </c>
      <c r="B1006" s="55" t="s">
        <v>4243</v>
      </c>
      <c r="C1006" s="56" t="str">
        <f>_xlfn.TEXTJOIN(" ",TRUE,B1006,IF(ISBLANK(J1006),"",_xlfn.TEXTSPLIT(J1006,";")))</f>
        <v>Megathyrsus maximus Bran</v>
      </c>
      <c r="D1006" s="56" t="str">
        <f>_xlfn.TEXTJOIN(" ",TRUE,B1006,IF(ISBLANK(J1006),"",_xlfn.TEXTSPLIT(J1006,";")),IF(ISBLANK(H1006),"",_xlfn.TEXTSPLIT(H1006,";")))</f>
        <v>Megathyrsus maximus Bran</v>
      </c>
      <c r="E1006" s="56" t="str">
        <f>_xlfn.TEXTJOIN(" ",TRUE,B1006,F1006,IF(ISBLANK(J1006),"",_xlfn.TEXTSPLIT(J1006,";")),IF(ISBLANK(G1006),"",_xlfn.TEXTSPLIT(G1006,";")))</f>
        <v>Megathyrsus maximus Bran</v>
      </c>
      <c r="J1006" s="55" t="s">
        <v>25927</v>
      </c>
      <c r="R1006" t="str" cm="1">
        <f t="array" ref="R1006">IFERROR(INDEX(AOM[AOM], MATCH(1, (AOM[Edge_Value]=ani_diet!D1006)*(AOM[Is_Ani_Diet_Ingredient]&lt;&gt;FALSE), 0)), "No Match in AOM")</f>
        <v>AOM_002039</v>
      </c>
      <c r="S1006" t="str" cm="1">
        <f t="array" ref="S1006">IFERROR(IF(INDEX(AOM[Scientific Name], MATCH(1, (AOM[Edge_Value]=ani_diet!D1006)*(AOM[Is_Ani_Diet_Ingredient]&lt;&gt;FALSE), 0))=0, "", INDEX(AOM[Scientific Name], MATCH(1, (AOM[Edge_Value]=ani_diet!D1006)*(AOM[Is_Ani_Diet_Ingredient]&lt;&gt;FALSE), 0))), "No Match in AOM")</f>
        <v>Megathyrsus maximus</v>
      </c>
      <c r="T1006" t="str" cm="1">
        <f t="array" ref="T1006">IF((S1006&lt;&gt;"")*(S1006&lt;&gt;"No Match in AOM"),IF(J1006&lt;&gt;"",_xlfn.TEXTJOIN(";",TRUE,CONCATENATE(_xlfn.TEXTSPLIT(S1006,";",TRUE,FALSE)," ",J1006)),S1006),"")</f>
        <v>Megathyrsus maximus Bran</v>
      </c>
    </row>
    <row r="1007" spans="1:20">
      <c r="A1007" s="30" t="s">
        <v>26727</v>
      </c>
      <c r="B1007" s="55" t="s">
        <v>4243</v>
      </c>
      <c r="C1007" s="56" t="str">
        <f>_xlfn.TEXTJOIN(" ",TRUE,B1007,IF(ISBLANK(J1007),"",_xlfn.TEXTSPLIT(J1007,";")))</f>
        <v>Megathyrsus maximus</v>
      </c>
      <c r="D1007" s="56" t="str">
        <f>_xlfn.TEXTJOIN(" ",TRUE,B1007,IF(ISBLANK(J1007),"",_xlfn.TEXTSPLIT(J1007,";")),IF(ISBLANK(H1007),"",_xlfn.TEXTSPLIT(H1007,";")))</f>
        <v>Megathyrsus maximus Dried</v>
      </c>
      <c r="E1007" s="56" t="str">
        <f>_xlfn.TEXTJOIN(" ",TRUE,B1007,F1007,IF(ISBLANK(J1007),"",_xlfn.TEXTSPLIT(J1007,";")),IF(ISBLANK(G1007),"",_xlfn.TEXTSPLIT(G1007,";")))</f>
        <v>Megathyrsus maximus Hay</v>
      </c>
      <c r="G1007" s="55" t="s">
        <v>17482</v>
      </c>
      <c r="H1007" s="55" t="s">
        <v>17480</v>
      </c>
      <c r="L1007" s="32" t="s">
        <v>324</v>
      </c>
      <c r="R1007" t="str" cm="1">
        <f t="array" ref="R1007">IFERROR(INDEX(AOM[AOM], MATCH(1, (AOM[Edge_Value]=ani_diet!D1007)*(AOM[Is_Ani_Diet_Ingredient]&lt;&gt;FALSE), 0)), "No Match in AOM")</f>
        <v>AOM_001676</v>
      </c>
      <c r="S1007" t="str" cm="1">
        <f t="array" ref="S1007">IFERROR(IF(INDEX(AOM[Scientific Name], MATCH(1, (AOM[Edge_Value]=ani_diet!D1007)*(AOM[Is_Ani_Diet_Ingredient]&lt;&gt;FALSE), 0))=0, "", INDEX(AOM[Scientific Name], MATCH(1, (AOM[Edge_Value]=ani_diet!D1007)*(AOM[Is_Ani_Diet_Ingredient]&lt;&gt;FALSE), 0))), "No Match in AOM")</f>
        <v>Megathyrsus maximus</v>
      </c>
      <c r="T1007" t="str" cm="1">
        <f t="array" ref="T1007">IF((S1007&lt;&gt;"")*(S1007&lt;&gt;"No Match in AOM"),IF(J1007&lt;&gt;"",_xlfn.TEXTJOIN(";",TRUE,CONCATENATE(_xlfn.TEXTSPLIT(S1007,";",TRUE,FALSE)," ",J1007)),S1007),"")</f>
        <v>Megathyrsus maximus</v>
      </c>
    </row>
    <row r="1008" spans="1:20">
      <c r="A1008" s="30" t="s">
        <v>21225</v>
      </c>
      <c r="B1008" s="55" t="s">
        <v>4243</v>
      </c>
      <c r="C1008" s="56" t="str">
        <f>_xlfn.TEXTJOIN(" ",TRUE,B1008,IF(ISBLANK(J1008),"",_xlfn.TEXTSPLIT(J1008,";")))</f>
        <v>Megathyrsus maximus Leaves</v>
      </c>
      <c r="D1008" s="56" t="str">
        <f>_xlfn.TEXTJOIN(" ",TRUE,B1008,IF(ISBLANK(J1008),"",_xlfn.TEXTSPLIT(J1008,";")),IF(ISBLANK(H1008),"",_xlfn.TEXTSPLIT(H1008,";")))</f>
        <v>Megathyrsus maximus Leaves</v>
      </c>
      <c r="E1008" s="56" t="str">
        <f>_xlfn.TEXTJOIN(" ",TRUE,B1008,F1008,IF(ISBLANK(J1008),"",_xlfn.TEXTSPLIT(J1008,";")),IF(ISBLANK(G1008),"",_xlfn.TEXTSPLIT(G1008,";")))</f>
        <v>Megathyrsus maximus Leaves</v>
      </c>
      <c r="J1008" s="55" t="s">
        <v>6187</v>
      </c>
      <c r="R1008" t="str" cm="1">
        <f t="array" ref="R1008">IFERROR(INDEX(AOM[AOM], MATCH(1, (AOM[Edge_Value]=ani_diet!D1008)*(AOM[Is_Ani_Diet_Ingredient]&lt;&gt;FALSE), 0)), "No Match in AOM")</f>
        <v>AOM_003912</v>
      </c>
      <c r="S1008" t="str" cm="1">
        <f t="array" ref="S1008">IFERROR(IF(INDEX(AOM[Scientific Name], MATCH(1, (AOM[Edge_Value]=ani_diet!D1008)*(AOM[Is_Ani_Diet_Ingredient]&lt;&gt;FALSE), 0))=0, "", INDEX(AOM[Scientific Name], MATCH(1, (AOM[Edge_Value]=ani_diet!D1008)*(AOM[Is_Ani_Diet_Ingredient]&lt;&gt;FALSE), 0))), "No Match in AOM")</f>
        <v>Megathyrsus maximus</v>
      </c>
      <c r="T1008" t="str" cm="1">
        <f t="array" ref="T1008">IF((S1008&lt;&gt;"")*(S1008&lt;&gt;"No Match in AOM"),IF(J1008&lt;&gt;"",_xlfn.TEXTJOIN(";",TRUE,CONCATENATE(_xlfn.TEXTSPLIT(S1008,";",TRUE,FALSE)," ",J1008)),S1008),"")</f>
        <v>Megathyrsus maximus Leaves</v>
      </c>
    </row>
    <row r="1009" spans="1:20">
      <c r="A1009" s="30" t="s">
        <v>26728</v>
      </c>
      <c r="B1009" s="55" t="s">
        <v>4243</v>
      </c>
      <c r="C1009" s="56" t="str">
        <f>_xlfn.TEXTJOIN(" ",TRUE,B1009,IF(ISBLANK(J1009),"",_xlfn.TEXTSPLIT(J1009,";")))</f>
        <v>Megathyrsus maximus</v>
      </c>
      <c r="D1009" s="56" t="str">
        <f>_xlfn.TEXTJOIN(" ",TRUE,B1009,IF(ISBLANK(J1009),"",_xlfn.TEXTSPLIT(J1009,";")),IF(ISBLANK(H1009),"",_xlfn.TEXTSPLIT(H1009,";")))</f>
        <v>Megathyrsus maximus Wilted</v>
      </c>
      <c r="E1009" s="56" t="str">
        <f>_xlfn.TEXTJOIN(" ",TRUE,B1009,F1009,IF(ISBLANK(J1009),"",_xlfn.TEXTSPLIT(J1009,";")),IF(ISBLANK(G1009),"",_xlfn.TEXTSPLIT(G1009,";")))</f>
        <v>Megathyrsus maximus Wilted</v>
      </c>
      <c r="G1009" s="55" t="s">
        <v>17481</v>
      </c>
      <c r="H1009" s="55" t="s">
        <v>17481</v>
      </c>
      <c r="I1009" s="55" t="s">
        <v>6195</v>
      </c>
      <c r="R1009" t="str" cm="1">
        <f t="array" ref="R1009">IFERROR(INDEX(AOM[AOM], MATCH(1, (AOM[Edge_Value]=ani_diet!D1009)*(AOM[Is_Ani_Diet_Ingredient]&lt;&gt;FALSE), 0)), "No Match in AOM")</f>
        <v>AOM_006115</v>
      </c>
      <c r="S1009" t="str" cm="1">
        <f t="array" ref="S1009">IFERROR(IF(INDEX(AOM[Scientific Name], MATCH(1, (AOM[Edge_Value]=ani_diet!D1009)*(AOM[Is_Ani_Diet_Ingredient]&lt;&gt;FALSE), 0))=0, "", INDEX(AOM[Scientific Name], MATCH(1, (AOM[Edge_Value]=ani_diet!D1009)*(AOM[Is_Ani_Diet_Ingredient]&lt;&gt;FALSE), 0))), "No Match in AOM")</f>
        <v>Megathyrsus maximus</v>
      </c>
      <c r="T1009" t="str" cm="1">
        <f t="array" ref="T1009">IF((S1009&lt;&gt;"")*(S1009&lt;&gt;"No Match in AOM"),IF(J1009&lt;&gt;"",_xlfn.TEXTJOIN(";",TRUE,CONCATENATE(_xlfn.TEXTSPLIT(S1009,";",TRUE,FALSE)," ",J1009)),S1009),"")</f>
        <v>Megathyrsus maximus</v>
      </c>
    </row>
    <row r="1010" spans="1:20">
      <c r="A1010" s="30" t="s">
        <v>21233</v>
      </c>
      <c r="B1010" s="55" t="s">
        <v>21233</v>
      </c>
      <c r="C1010" s="56" t="str">
        <f>_xlfn.TEXTJOIN(" ",TRUE,B1010,IF(ISBLANK(J1010),"",_xlfn.TEXTSPLIT(J1010,";")))</f>
        <v>Melinis repens</v>
      </c>
      <c r="D1010" s="56" t="str">
        <f>_xlfn.TEXTJOIN(" ",TRUE,B1010,IF(ISBLANK(J1010),"",_xlfn.TEXTSPLIT(J1010,";")),IF(ISBLANK(H1010),"",_xlfn.TEXTSPLIT(H1010,";")))</f>
        <v>Melinis repens</v>
      </c>
      <c r="E1010" s="56" t="str">
        <f>_xlfn.TEXTJOIN(" ",TRUE,B1010,F1010,IF(ISBLANK(J1010),"",_xlfn.TEXTSPLIT(J1010,";")),IF(ISBLANK(G1010),"",_xlfn.TEXTSPLIT(G1010,";")))</f>
        <v>Melinis repens</v>
      </c>
      <c r="R1010" t="str" cm="1">
        <f t="array" ref="R1010">IFERROR(INDEX(AOM[AOM], MATCH(1, (AOM[Edge_Value]=ani_diet!D1010)*(AOM[Is_Ani_Diet_Ingredient]&lt;&gt;FALSE), 0)), "No Match in AOM")</f>
        <v>AOM_001481</v>
      </c>
      <c r="S1010" t="str" cm="1">
        <f t="array" ref="S1010">IFERROR(IF(INDEX(AOM[Scientific Name], MATCH(1, (AOM[Edge_Value]=ani_diet!D1010)*(AOM[Is_Ani_Diet_Ingredient]&lt;&gt;FALSE), 0))=0, "", INDEX(AOM[Scientific Name], MATCH(1, (AOM[Edge_Value]=ani_diet!D1010)*(AOM[Is_Ani_Diet_Ingredient]&lt;&gt;FALSE), 0))), "No Match in AOM")</f>
        <v>Melinis repens</v>
      </c>
      <c r="T1010" t="str" cm="1">
        <f t="array" ref="T1010">IF((S1010&lt;&gt;"")*(S1010&lt;&gt;"No Match in AOM"),IF(J1010&lt;&gt;"",_xlfn.TEXTJOIN(";",TRUE,CONCATENATE(_xlfn.TEXTSPLIT(S1010,";",TRUE,FALSE)," ",J1010)),S1010),"")</f>
        <v>Melinis repens</v>
      </c>
    </row>
    <row r="1011" spans="1:20">
      <c r="A1011" s="30" t="s">
        <v>19360</v>
      </c>
      <c r="B1011" s="55" t="s">
        <v>4587</v>
      </c>
      <c r="C1011" s="56" t="str">
        <f>_xlfn.TEXTJOIN(" ",TRUE,B1011,IF(ISBLANK(J1011),"",_xlfn.TEXTSPLIT(J1011,";")))</f>
        <v>Melon Seed Husk</v>
      </c>
      <c r="D1011" s="56" t="str">
        <f>_xlfn.TEXTJOIN(" ",TRUE,B1011,IF(ISBLANK(J1011),"",_xlfn.TEXTSPLIT(J1011,";")),IF(ISBLANK(H1011),"",_xlfn.TEXTSPLIT(H1011,";")))</f>
        <v>Melon Seed Husk</v>
      </c>
      <c r="E1011" s="56" t="str">
        <f>_xlfn.TEXTJOIN(" ",TRUE,B1011,F1011,IF(ISBLANK(J1011),"",_xlfn.TEXTSPLIT(J1011,";")),IF(ISBLANK(G1011),"",_xlfn.TEXTSPLIT(G1011,";")))</f>
        <v>Melon Seed Husk</v>
      </c>
      <c r="J1011" s="55" t="s">
        <v>26729</v>
      </c>
      <c r="R1011" t="str" cm="1">
        <f t="array" ref="R1011">IFERROR(INDEX(AOM[AOM], MATCH(1, (AOM[Edge_Value]=ani_diet!D1011)*(AOM[Is_Ani_Diet_Ingredient]&lt;&gt;FALSE), 0)), "No Match in AOM")</f>
        <v>AOM_002233</v>
      </c>
      <c r="S1011" t="str" cm="1">
        <f t="array" ref="S1011">IFERROR(IF(INDEX(AOM[Scientific Name], MATCH(1, (AOM[Edge_Value]=ani_diet!D1011)*(AOM[Is_Ani_Diet_Ingredient]&lt;&gt;FALSE), 0))=0, "", INDEX(AOM[Scientific Name], MATCH(1, (AOM[Edge_Value]=ani_diet!D1011)*(AOM[Is_Ani_Diet_Ingredient]&lt;&gt;FALSE), 0))), "No Match in AOM")</f>
        <v>Cucumis melo</v>
      </c>
      <c r="T1011" t="str" cm="1">
        <f t="array" ref="T1011">IF((S1011&lt;&gt;"")*(S1011&lt;&gt;"No Match in AOM"),IF(J1011&lt;&gt;"",_xlfn.TEXTJOIN(";",TRUE,CONCATENATE(_xlfn.TEXTSPLIT(S1011,";",TRUE,FALSE)," ",J1011)),S1011),"")</f>
        <v>Cucumis melo Seed Husk</v>
      </c>
    </row>
    <row r="1012" spans="1:20">
      <c r="A1012" s="30" t="s">
        <v>26730</v>
      </c>
      <c r="B1012" s="55" t="s">
        <v>4587</v>
      </c>
      <c r="C1012" s="56" t="str">
        <f>_xlfn.TEXTJOIN(" ",TRUE,B1012,IF(ISBLANK(J1012),"",_xlfn.TEXTSPLIT(J1012,";")))</f>
        <v>Melon Seed Husk</v>
      </c>
      <c r="D1012" s="56" t="str">
        <f>_xlfn.TEXTJOIN(" ",TRUE,B1012,IF(ISBLANK(J1012),"",_xlfn.TEXTSPLIT(J1012,";")),IF(ISBLANK(H1012),"",_xlfn.TEXTSPLIT(H1012,";")))</f>
        <v>Melon Seed Husk Ground</v>
      </c>
      <c r="E1012" s="56" t="str">
        <f>_xlfn.TEXTJOIN(" ",TRUE,B1012,F1012,IF(ISBLANK(J1012),"",_xlfn.TEXTSPLIT(J1012,";")),IF(ISBLANK(G1012),"",_xlfn.TEXTSPLIT(G1012,";")))</f>
        <v>Melon Seed Husk Ground</v>
      </c>
      <c r="G1012" s="55" t="s">
        <v>6052</v>
      </c>
      <c r="H1012" s="55" t="s">
        <v>6052</v>
      </c>
      <c r="J1012" s="55" t="s">
        <v>26729</v>
      </c>
      <c r="R1012" t="str" cm="1">
        <f t="array" ref="R1012">IFERROR(INDEX(AOM[AOM], MATCH(1, (AOM[Edge_Value]=ani_diet!D1012)*(AOM[Is_Ani_Diet_Ingredient]&lt;&gt;FALSE), 0)), "No Match in AOM")</f>
        <v>AOM_006130</v>
      </c>
      <c r="S1012" t="str" cm="1">
        <f t="array" ref="S1012">IFERROR(IF(INDEX(AOM[Scientific Name], MATCH(1, (AOM[Edge_Value]=ani_diet!D1012)*(AOM[Is_Ani_Diet_Ingredient]&lt;&gt;FALSE), 0))=0, "", INDEX(AOM[Scientific Name], MATCH(1, (AOM[Edge_Value]=ani_diet!D1012)*(AOM[Is_Ani_Diet_Ingredient]&lt;&gt;FALSE), 0))), "No Match in AOM")</f>
        <v>Cucumis melo</v>
      </c>
      <c r="T1012" t="str" cm="1">
        <f t="array" ref="T1012">IF((S1012&lt;&gt;"")*(S1012&lt;&gt;"No Match in AOM"),IF(J1012&lt;&gt;"",_xlfn.TEXTJOIN(";",TRUE,CONCATENATE(_xlfn.TEXTSPLIT(S1012,";",TRUE,FALSE)," ",J1012)),S1012),"")</f>
        <v>Cucumis melo Seed Husk</v>
      </c>
    </row>
    <row r="1013" spans="1:20">
      <c r="A1013" s="30" t="s">
        <v>26731</v>
      </c>
      <c r="B1013" s="55" t="s">
        <v>18404</v>
      </c>
      <c r="C1013" s="56" t="str">
        <f>_xlfn.TEXTJOIN(" ",TRUE,B1013,IF(ISBLANK(J1013),"",_xlfn.TEXTSPLIT(J1013,";")))</f>
        <v>Menhaden</v>
      </c>
      <c r="D1013" s="56" t="str">
        <f>_xlfn.TEXTJOIN(" ",TRUE,B1013,IF(ISBLANK(J1013),"",_xlfn.TEXTSPLIT(J1013,";")),IF(ISBLANK(H1013),"",_xlfn.TEXTSPLIT(H1013,";")))</f>
        <v>Menhaden Ground</v>
      </c>
      <c r="E1013" s="56" t="str">
        <f>_xlfn.TEXTJOIN(" ",TRUE,B1013,F1013,IF(ISBLANK(J1013),"",_xlfn.TEXTSPLIT(J1013,";")),IF(ISBLANK(G1013),"",_xlfn.TEXTSPLIT(G1013,";")))</f>
        <v>Menhaden Ground</v>
      </c>
      <c r="G1013" s="55" t="s">
        <v>6052</v>
      </c>
      <c r="H1013" s="55" t="s">
        <v>6052</v>
      </c>
      <c r="R1013" t="str" cm="1">
        <f t="array" ref="R1013">IFERROR(INDEX(AOM[AOM], MATCH(1, (AOM[Edge_Value]=ani_diet!D1013)*(AOM[Is_Ani_Diet_Ingredient]&lt;&gt;FALSE), 0)), "No Match in AOM")</f>
        <v>AOM_001926</v>
      </c>
      <c r="S1013" t="str" cm="1">
        <f t="array" ref="S1013">IFERROR(IF(INDEX(AOM[Scientific Name], MATCH(1, (AOM[Edge_Value]=ani_diet!D1013)*(AOM[Is_Ani_Diet_Ingredient]&lt;&gt;FALSE), 0))=0, "", INDEX(AOM[Scientific Name], MATCH(1, (AOM[Edge_Value]=ani_diet!D1013)*(AOM[Is_Ani_Diet_Ingredient]&lt;&gt;FALSE), 0))), "No Match in AOM")</f>
        <v>Brevoortia</v>
      </c>
      <c r="T1013" t="str" cm="1">
        <f t="array" ref="T1013">IF((S1013&lt;&gt;"")*(S1013&lt;&gt;"No Match in AOM"),IF(J1013&lt;&gt;"",_xlfn.TEXTJOIN(";",TRUE,CONCATENATE(_xlfn.TEXTSPLIT(S1013,";",TRUE,FALSE)," ",J1013)),S1013),"")</f>
        <v>Brevoortia</v>
      </c>
    </row>
    <row r="1014" spans="1:20">
      <c r="A1014" s="30" t="s">
        <v>26732</v>
      </c>
      <c r="B1014" s="55" t="s">
        <v>18404</v>
      </c>
      <c r="C1014" s="56" t="str">
        <f>_xlfn.TEXTJOIN(" ",TRUE,B1014,IF(ISBLANK(J1014),"",_xlfn.TEXTSPLIT(J1014,";")))</f>
        <v>Menhaden</v>
      </c>
      <c r="D1014" s="56" t="str">
        <f>_xlfn.TEXTJOIN(" ",TRUE,B1014,IF(ISBLANK(J1014),"",_xlfn.TEXTSPLIT(J1014,";")),IF(ISBLANK(H1014),"",_xlfn.TEXTSPLIT(H1014,";")))</f>
        <v>Menhaden Ground</v>
      </c>
      <c r="E1014" s="56" t="str">
        <f>_xlfn.TEXTJOIN(" ",TRUE,B1014,F1014,IF(ISBLANK(J1014),"",_xlfn.TEXTSPLIT(J1014,";")),IF(ISBLANK(G1014),"",_xlfn.TEXTSPLIT(G1014,";")))</f>
        <v>Menhaden Ground Pelleted</v>
      </c>
      <c r="G1014" s="55" t="s">
        <v>26128</v>
      </c>
      <c r="H1014" s="55" t="s">
        <v>6052</v>
      </c>
      <c r="I1014" s="55" t="s">
        <v>5903</v>
      </c>
      <c r="R1014" t="str" cm="1">
        <f t="array" ref="R1014">IFERROR(INDEX(AOM[AOM], MATCH(1, (AOM[Edge_Value]=ani_diet!D1014)*(AOM[Is_Ani_Diet_Ingredient]&lt;&gt;FALSE), 0)), "No Match in AOM")</f>
        <v>AOM_001926</v>
      </c>
      <c r="S1014" t="str" cm="1">
        <f t="array" ref="S1014">IFERROR(IF(INDEX(AOM[Scientific Name], MATCH(1, (AOM[Edge_Value]=ani_diet!D1014)*(AOM[Is_Ani_Diet_Ingredient]&lt;&gt;FALSE), 0))=0, "", INDEX(AOM[Scientific Name], MATCH(1, (AOM[Edge_Value]=ani_diet!D1014)*(AOM[Is_Ani_Diet_Ingredient]&lt;&gt;FALSE), 0))), "No Match in AOM")</f>
        <v>Brevoortia</v>
      </c>
      <c r="T1014" t="str" cm="1">
        <f t="array" ref="T1014">IF((S1014&lt;&gt;"")*(S1014&lt;&gt;"No Match in AOM"),IF(J1014&lt;&gt;"",_xlfn.TEXTJOIN(";",TRUE,CONCATENATE(_xlfn.TEXTSPLIT(S1014,";",TRUE,FALSE)," ",J1014)),S1014),"")</f>
        <v>Brevoortia</v>
      </c>
    </row>
    <row r="1015" spans="1:20">
      <c r="A1015" s="30" t="s">
        <v>26733</v>
      </c>
      <c r="B1015" s="55" t="s">
        <v>23505</v>
      </c>
      <c r="C1015" s="56" t="str">
        <f>_xlfn.TEXTJOIN(" ",TRUE,B1015,IF(ISBLANK(J1015),"",_xlfn.TEXTSPLIT(J1015,";")))</f>
        <v>Methionine</v>
      </c>
      <c r="D1015" s="56" t="str">
        <f>_xlfn.TEXTJOIN(" ",TRUE,B1015,IF(ISBLANK(J1015),"",_xlfn.TEXTSPLIT(J1015,";")),IF(ISBLANK(H1015),"",_xlfn.TEXTSPLIT(H1015,";")))</f>
        <v>Methionine</v>
      </c>
      <c r="E1015" s="56" t="str">
        <f>_xlfn.TEXTJOIN(" ",TRUE,B1015,F1015,IF(ISBLANK(J1015),"",_xlfn.TEXTSPLIT(J1015,";")),IF(ISBLANK(G1015),"",_xlfn.TEXTSPLIT(G1015,";")))</f>
        <v>Methionine</v>
      </c>
      <c r="R1015" t="str" cm="1">
        <f t="array" ref="R1015">IFERROR(INDEX(AOM[AOM], MATCH(1, (AOM[Edge_Value]=ani_diet!D1015)*(AOM[Is_Ani_Diet_Ingredient]&lt;&gt;FALSE), 0)), "No Match in AOM")</f>
        <v>AOM_001377</v>
      </c>
      <c r="S1015" t="str" cm="1">
        <f t="array" ref="S1015">IFERROR(IF(INDEX(AOM[Scientific Name], MATCH(1, (AOM[Edge_Value]=ani_diet!D1015)*(AOM[Is_Ani_Diet_Ingredient]&lt;&gt;FALSE), 0))=0, "", INDEX(AOM[Scientific Name], MATCH(1, (AOM[Edge_Value]=ani_diet!D1015)*(AOM[Is_Ani_Diet_Ingredient]&lt;&gt;FALSE), 0))), "No Match in AOM")</f>
        <v/>
      </c>
      <c r="T1015" t="str" cm="1">
        <f t="array" ref="T1015">IF((S1015&lt;&gt;"")*(S1015&lt;&gt;"No Match in AOM"),IF(J1015&lt;&gt;"",_xlfn.TEXTJOIN(";",TRUE,CONCATENATE(_xlfn.TEXTSPLIT(S1015,";",TRUE,FALSE)," ",J1015)),S1015),"")</f>
        <v/>
      </c>
    </row>
    <row r="1016" spans="1:20">
      <c r="A1016" s="30" t="s">
        <v>21240</v>
      </c>
      <c r="B1016" s="55" t="s">
        <v>21240</v>
      </c>
      <c r="C1016" s="56" t="str">
        <f>_xlfn.TEXTJOIN(" ",TRUE,B1016,IF(ISBLANK(J1016),"",_xlfn.TEXTSPLIT(J1016,";")))</f>
        <v>Microchloa caffra</v>
      </c>
      <c r="D1016" s="56" t="str">
        <f>_xlfn.TEXTJOIN(" ",TRUE,B1016,IF(ISBLANK(J1016),"",_xlfn.TEXTSPLIT(J1016,";")),IF(ISBLANK(H1016),"",_xlfn.TEXTSPLIT(H1016,";")))</f>
        <v>Microchloa caffra</v>
      </c>
      <c r="E1016" s="56" t="str">
        <f>_xlfn.TEXTJOIN(" ",TRUE,B1016,F1016,IF(ISBLANK(J1016),"",_xlfn.TEXTSPLIT(J1016,";")),IF(ISBLANK(G1016),"",_xlfn.TEXTSPLIT(G1016,";")))</f>
        <v>Microchloa caffra</v>
      </c>
      <c r="R1016" t="str" cm="1">
        <f t="array" ref="R1016">IFERROR(INDEX(AOM[AOM], MATCH(1, (AOM[Edge_Value]=ani_diet!D1016)*(AOM[Is_Ani_Diet_Ingredient]&lt;&gt;FALSE), 0)), "No Match in AOM")</f>
        <v>AOM_001513</v>
      </c>
      <c r="S1016" t="str" cm="1">
        <f t="array" ref="S1016">IFERROR(IF(INDEX(AOM[Scientific Name], MATCH(1, (AOM[Edge_Value]=ani_diet!D1016)*(AOM[Is_Ani_Diet_Ingredient]&lt;&gt;FALSE), 0))=0, "", INDEX(AOM[Scientific Name], MATCH(1, (AOM[Edge_Value]=ani_diet!D1016)*(AOM[Is_Ani_Diet_Ingredient]&lt;&gt;FALSE), 0))), "No Match in AOM")</f>
        <v>Microchloa caffra</v>
      </c>
      <c r="T1016" t="str" cm="1">
        <f t="array" ref="T1016">IF((S1016&lt;&gt;"")*(S1016&lt;&gt;"No Match in AOM"),IF(J1016&lt;&gt;"",_xlfn.TEXTJOIN(";",TRUE,CONCATENATE(_xlfn.TEXTSPLIT(S1016,";",TRUE,FALSE)," ",J1016)),S1016),"")</f>
        <v>Microchloa caffra</v>
      </c>
    </row>
    <row r="1017" spans="1:20">
      <c r="A1017" s="30" t="s">
        <v>26734</v>
      </c>
      <c r="B1017" s="55" t="s">
        <v>3393</v>
      </c>
      <c r="C1017" s="56" t="str">
        <f>_xlfn.TEXTJOIN(" ",TRUE,B1017,IF(ISBLANK(J1017),"",_xlfn.TEXTSPLIT(J1017,";")))</f>
        <v>Milk</v>
      </c>
      <c r="D1017" s="56" t="str">
        <f>_xlfn.TEXTJOIN(" ",TRUE,B1017,IF(ISBLANK(J1017),"",_xlfn.TEXTSPLIT(J1017,";")),IF(ISBLANK(H1017),"",_xlfn.TEXTSPLIT(H1017,";")))</f>
        <v>Milk</v>
      </c>
      <c r="E1017" s="56" t="str">
        <f>_xlfn.TEXTJOIN(" ",TRUE,B1017,F1017,IF(ISBLANK(J1017),"",_xlfn.TEXTSPLIT(J1017,";")),IF(ISBLANK(G1017),"",_xlfn.TEXTSPLIT(G1017,";")))</f>
        <v>Milk Fresh</v>
      </c>
      <c r="F1017" s="55" t="s">
        <v>23978</v>
      </c>
      <c r="R1017" t="str" cm="1">
        <f t="array" ref="R1017">IFERROR(INDEX(AOM[AOM], MATCH(1, (AOM[Edge_Value]=ani_diet!D1017)*(AOM[Is_Ani_Diet_Ingredient]&lt;&gt;FALSE), 0)), "No Match in AOM")</f>
        <v>AOM_000556</v>
      </c>
      <c r="S1017" t="str" cm="1">
        <f t="array" ref="S1017">IFERROR(IF(INDEX(AOM[Scientific Name], MATCH(1, (AOM[Edge_Value]=ani_diet!D1017)*(AOM[Is_Ani_Diet_Ingredient]&lt;&gt;FALSE), 0))=0, "", INDEX(AOM[Scientific Name], MATCH(1, (AOM[Edge_Value]=ani_diet!D1017)*(AOM[Is_Ani_Diet_Ingredient]&lt;&gt;FALSE), 0))), "No Match in AOM")</f>
        <v/>
      </c>
      <c r="T1017" t="str" cm="1">
        <f t="array" ref="T1017">IF((S1017&lt;&gt;"")*(S1017&lt;&gt;"No Match in AOM"),IF(J1017&lt;&gt;"",_xlfn.TEXTJOIN(";",TRUE,CONCATENATE(_xlfn.TEXTSPLIT(S1017,";",TRUE,FALSE)," ",J1017)),S1017),"")</f>
        <v/>
      </c>
    </row>
    <row r="1018" spans="1:20">
      <c r="A1018" s="30" t="s">
        <v>18968</v>
      </c>
      <c r="B1018" s="55" t="s">
        <v>18968</v>
      </c>
      <c r="C1018" s="56" t="str">
        <f>_xlfn.TEXTJOIN(" ",TRUE,B1018,IF(ISBLANK(J1018),"",_xlfn.TEXTSPLIT(J1018,";")))</f>
        <v>Millet</v>
      </c>
      <c r="D1018" s="56" t="str">
        <f>_xlfn.TEXTJOIN(" ",TRUE,B1018,IF(ISBLANK(J1018),"",_xlfn.TEXTSPLIT(J1018,";")),IF(ISBLANK(H1018),"",_xlfn.TEXTSPLIT(H1018,";")))</f>
        <v>Millet</v>
      </c>
      <c r="E1018" s="56" t="str">
        <f>_xlfn.TEXTJOIN(" ",TRUE,B1018,F1018,IF(ISBLANK(J1018),"",_xlfn.TEXTSPLIT(J1018,";")),IF(ISBLANK(G1018),"",_xlfn.TEXTSPLIT(G1018,";")))</f>
        <v>Millet</v>
      </c>
      <c r="K1018" s="32" t="s">
        <v>324</v>
      </c>
      <c r="N1018" t="s">
        <v>2539</v>
      </c>
      <c r="O1018" t="s">
        <v>2510</v>
      </c>
      <c r="P1018" t="s">
        <v>25925</v>
      </c>
      <c r="Q1018" t="s">
        <v>25926</v>
      </c>
      <c r="R1018" t="str" cm="1">
        <f t="array" ref="R1018">IFERROR(INDEX(AOM[AOM], MATCH(1, (AOM[Edge_Value]=ani_diet!D1018)*(AOM[Is_Ani_Diet_Ingredient]&lt;&gt;FALSE), 0)), "No Match in AOM")</f>
        <v>AOM_000654</v>
      </c>
      <c r="S1018" t="str" cm="1">
        <f t="array" ref="S1018">IFERROR(IF(INDEX(AOM[Scientific Name], MATCH(1, (AOM[Edge_Value]=ani_diet!D1018)*(AOM[Is_Ani_Diet_Ingredient]&lt;&gt;FALSE), 0))=0, "", INDEX(AOM[Scientific Name], MATCH(1, (AOM[Edge_Value]=ani_diet!D1018)*(AOM[Is_Ani_Diet_Ingredient]&lt;&gt;FALSE), 0))), "No Match in AOM")</f>
        <v/>
      </c>
      <c r="T1018" t="str" cm="1">
        <f t="array" ref="T1018">IF((S1018&lt;&gt;"")*(S1018&lt;&gt;"No Match in AOM"),IF(J1018&lt;&gt;"",_xlfn.TEXTJOIN(";",TRUE,CONCATENATE(_xlfn.TEXTSPLIT(S1018,";",TRUE,FALSE)," ",J1018)),S1018),"")</f>
        <v/>
      </c>
    </row>
    <row r="1019" spans="1:20">
      <c r="A1019" s="30" t="s">
        <v>18969</v>
      </c>
      <c r="B1019" s="55" t="s">
        <v>18968</v>
      </c>
      <c r="C1019" s="56" t="str">
        <f>_xlfn.TEXTJOIN(" ",TRUE,B1019,IF(ISBLANK(J1019),"",_xlfn.TEXTSPLIT(J1019,";")))</f>
        <v>Millet Bran</v>
      </c>
      <c r="D1019" s="56" t="str">
        <f>_xlfn.TEXTJOIN(" ",TRUE,B1019,IF(ISBLANK(J1019),"",_xlfn.TEXTSPLIT(J1019,";")),IF(ISBLANK(H1019),"",_xlfn.TEXTSPLIT(H1019,";")))</f>
        <v>Millet Bran</v>
      </c>
      <c r="E1019" s="56" t="str">
        <f>_xlfn.TEXTJOIN(" ",TRUE,B1019,F1019,IF(ISBLANK(J1019),"",_xlfn.TEXTSPLIT(J1019,";")),IF(ISBLANK(G1019),"",_xlfn.TEXTSPLIT(G1019,";")))</f>
        <v>Millet Bran</v>
      </c>
      <c r="J1019" s="55" t="s">
        <v>25927</v>
      </c>
      <c r="K1019" s="32" t="s">
        <v>324</v>
      </c>
      <c r="L1019" s="32" t="s">
        <v>324</v>
      </c>
      <c r="R1019" t="str" cm="1">
        <f t="array" ref="R1019">IFERROR(INDEX(AOM[AOM], MATCH(1, (AOM[Edge_Value]=ani_diet!D1019)*(AOM[Is_Ani_Diet_Ingredient]&lt;&gt;FALSE), 0)), "No Match in AOM")</f>
        <v>AOM_001290</v>
      </c>
      <c r="S1019" t="str" cm="1">
        <f t="array" ref="S1019">IFERROR(IF(INDEX(AOM[Scientific Name], MATCH(1, (AOM[Edge_Value]=ani_diet!D1019)*(AOM[Is_Ani_Diet_Ingredient]&lt;&gt;FALSE), 0))=0, "", INDEX(AOM[Scientific Name], MATCH(1, (AOM[Edge_Value]=ani_diet!D1019)*(AOM[Is_Ani_Diet_Ingredient]&lt;&gt;FALSE), 0))), "No Match in AOM")</f>
        <v/>
      </c>
      <c r="T1019" t="str" cm="1">
        <f t="array" ref="T1019">IF((S1019&lt;&gt;"")*(S1019&lt;&gt;"No Match in AOM"),IF(J1019&lt;&gt;"",_xlfn.TEXTJOIN(";",TRUE,CONCATENATE(_xlfn.TEXTSPLIT(S1019,";",TRUE,FALSE)," ",J1019)),S1019),"")</f>
        <v/>
      </c>
    </row>
    <row r="1020" spans="1:20">
      <c r="A1020" s="30" t="s">
        <v>26735</v>
      </c>
      <c r="B1020" s="55" t="s">
        <v>18968</v>
      </c>
      <c r="C1020" s="56" t="str">
        <f>_xlfn.TEXTJOIN(" ",TRUE,B1020,IF(ISBLANK(J1020),"",_xlfn.TEXTSPLIT(J1020,";")))</f>
        <v>Millet Straw</v>
      </c>
      <c r="D1020" s="56" t="str">
        <f>_xlfn.TEXTJOIN(" ",TRUE,B1020,IF(ISBLANK(J1020),"",_xlfn.TEXTSPLIT(J1020,";")),IF(ISBLANK(H1020),"",_xlfn.TEXTSPLIT(H1020,";")))</f>
        <v>Millet Straw</v>
      </c>
      <c r="E1020" s="56" t="str">
        <f>_xlfn.TEXTJOIN(" ",TRUE,B1020,F1020,IF(ISBLANK(J1020),"",_xlfn.TEXTSPLIT(J1020,";")),IF(ISBLANK(G1020),"",_xlfn.TEXTSPLIT(G1020,";")))</f>
        <v>Millet Straw</v>
      </c>
      <c r="J1020" s="55" t="s">
        <v>6809</v>
      </c>
      <c r="K1020" s="32" t="s">
        <v>324</v>
      </c>
      <c r="L1020" s="32" t="s">
        <v>324</v>
      </c>
      <c r="R1020" t="str" cm="1">
        <f t="array" ref="R1020">IFERROR(INDEX(AOM[AOM], MATCH(1, (AOM[Edge_Value]=ani_diet!D1020)*(AOM[Is_Ani_Diet_Ingredient]&lt;&gt;FALSE), 0)), "No Match in AOM")</f>
        <v>AOM_001291</v>
      </c>
      <c r="S1020" t="str" cm="1">
        <f t="array" ref="S1020">IFERROR(IF(INDEX(AOM[Scientific Name], MATCH(1, (AOM[Edge_Value]=ani_diet!D1020)*(AOM[Is_Ani_Diet_Ingredient]&lt;&gt;FALSE), 0))=0, "", INDEX(AOM[Scientific Name], MATCH(1, (AOM[Edge_Value]=ani_diet!D1020)*(AOM[Is_Ani_Diet_Ingredient]&lt;&gt;FALSE), 0))), "No Match in AOM")</f>
        <v/>
      </c>
      <c r="T1020" t="str" cm="1">
        <f t="array" ref="T1020">IF((S1020&lt;&gt;"")*(S1020&lt;&gt;"No Match in AOM"),IF(J1020&lt;&gt;"",_xlfn.TEXTJOIN(";",TRUE,CONCATENATE(_xlfn.TEXTSPLIT(S1020,";",TRUE,FALSE)," ",J1020)),S1020),"")</f>
        <v/>
      </c>
    </row>
    <row r="1021" spans="1:20">
      <c r="A1021" s="30" t="s">
        <v>26736</v>
      </c>
      <c r="B1021" s="55" t="s">
        <v>18968</v>
      </c>
      <c r="C1021" s="56" t="str">
        <f>_xlfn.TEXTJOIN(" ",TRUE,B1021,IF(ISBLANK(J1021),"",_xlfn.TEXTSPLIT(J1021,";")))</f>
        <v>Millet Straw</v>
      </c>
      <c r="D1021" s="56" t="str">
        <f>_xlfn.TEXTJOIN(" ",TRUE,B1021,IF(ISBLANK(J1021),"",_xlfn.TEXTSPLIT(J1021,";")),IF(ISBLANK(H1021),"",_xlfn.TEXTSPLIT(H1021,";")))</f>
        <v>Millet Straw</v>
      </c>
      <c r="E1021" s="56" t="str">
        <f>_xlfn.TEXTJOIN(" ",TRUE,B1021,F1021,IF(ISBLANK(J1021),"",_xlfn.TEXTSPLIT(J1021,";")),IF(ISBLANK(G1021),"",_xlfn.TEXTSPLIT(G1021,";")))</f>
        <v>Millet Straw Chopped</v>
      </c>
      <c r="G1021" s="55" t="s">
        <v>6195</v>
      </c>
      <c r="I1021" s="55" t="s">
        <v>6195</v>
      </c>
      <c r="J1021" s="55" t="s">
        <v>6809</v>
      </c>
      <c r="R1021" t="str" cm="1">
        <f t="array" ref="R1021">IFERROR(INDEX(AOM[AOM], MATCH(1, (AOM[Edge_Value]=ani_diet!D1021)*(AOM[Is_Ani_Diet_Ingredient]&lt;&gt;FALSE), 0)), "No Match in AOM")</f>
        <v>AOM_001291</v>
      </c>
      <c r="S1021" t="str" cm="1">
        <f t="array" ref="S1021">IFERROR(IF(INDEX(AOM[Scientific Name], MATCH(1, (AOM[Edge_Value]=ani_diet!D1021)*(AOM[Is_Ani_Diet_Ingredient]&lt;&gt;FALSE), 0))=0, "", INDEX(AOM[Scientific Name], MATCH(1, (AOM[Edge_Value]=ani_diet!D1021)*(AOM[Is_Ani_Diet_Ingredient]&lt;&gt;FALSE), 0))), "No Match in AOM")</f>
        <v/>
      </c>
      <c r="T1021" t="str" cm="1">
        <f t="array" ref="T1021">IF((S1021&lt;&gt;"")*(S1021&lt;&gt;"No Match in AOM"),IF(J1021&lt;&gt;"",_xlfn.TEXTJOIN(";",TRUE,CONCATENATE(_xlfn.TEXTSPLIT(S1021,";",TRUE,FALSE)," ",J1021)),S1021),"")</f>
        <v/>
      </c>
    </row>
    <row r="1022" spans="1:20">
      <c r="A1022" s="30" t="s">
        <v>26737</v>
      </c>
      <c r="B1022" s="55" t="s">
        <v>18968</v>
      </c>
      <c r="C1022" s="56" t="str">
        <f>_xlfn.TEXTJOIN(" ",TRUE,B1022,IF(ISBLANK(J1022),"",_xlfn.TEXTSPLIT(J1022,";")))</f>
        <v>Millet Straw</v>
      </c>
      <c r="D1022" s="56" t="str">
        <f>_xlfn.TEXTJOIN(" ",TRUE,B1022,IF(ISBLANK(J1022),"",_xlfn.TEXTSPLIT(J1022,";")),IF(ISBLANK(H1022),"",_xlfn.TEXTSPLIT(H1022,";")))</f>
        <v>Millet Straw Ensiled Urea Treated</v>
      </c>
      <c r="E1022" s="56" t="str">
        <f>_xlfn.TEXTJOIN(" ",TRUE,B1022,F1022,IF(ISBLANK(J1022),"",_xlfn.TEXTSPLIT(J1022,";")),IF(ISBLANK(G1022),"",_xlfn.TEXTSPLIT(G1022,";")))</f>
        <v>Millet Straw Chopped,Ensiled Urea Treated</v>
      </c>
      <c r="G1022" s="55" t="s">
        <v>26738</v>
      </c>
      <c r="H1022" s="55" t="s">
        <v>26343</v>
      </c>
      <c r="I1022" s="55" t="s">
        <v>6195</v>
      </c>
      <c r="J1022" s="55" t="s">
        <v>6809</v>
      </c>
      <c r="R1022" t="str" cm="1">
        <f t="array" ref="R1022">IFERROR(INDEX(AOM[AOM], MATCH(1, (AOM[Edge_Value]=ani_diet!D1022)*(AOM[Is_Ani_Diet_Ingredient]&lt;&gt;FALSE), 0)), "No Match in AOM")</f>
        <v>AOM_006133</v>
      </c>
      <c r="S1022" t="str" cm="1">
        <f t="array" ref="S1022">IFERROR(IF(INDEX(AOM[Scientific Name], MATCH(1, (AOM[Edge_Value]=ani_diet!D1022)*(AOM[Is_Ani_Diet_Ingredient]&lt;&gt;FALSE), 0))=0, "", INDEX(AOM[Scientific Name], MATCH(1, (AOM[Edge_Value]=ani_diet!D1022)*(AOM[Is_Ani_Diet_Ingredient]&lt;&gt;FALSE), 0))), "No Match in AOM")</f>
        <v/>
      </c>
      <c r="T1022" t="str" cm="1">
        <f t="array" ref="T1022">IF((S1022&lt;&gt;"")*(S1022&lt;&gt;"No Match in AOM"),IF(J1022&lt;&gt;"",_xlfn.TEXTJOIN(";",TRUE,CONCATENATE(_xlfn.TEXTSPLIT(S1022,";",TRUE,FALSE)," ",J1022)),S1022),"")</f>
        <v/>
      </c>
    </row>
    <row r="1023" spans="1:20">
      <c r="A1023" s="30" t="s">
        <v>9848</v>
      </c>
      <c r="B1023" s="55" t="s">
        <v>9848</v>
      </c>
      <c r="C1023" s="56" t="str">
        <f>_xlfn.TEXTJOIN(" ",TRUE,B1023,IF(ISBLANK(J1023),"",_xlfn.TEXTSPLIT(J1023,";")))</f>
        <v>Millettia ferruginea</v>
      </c>
      <c r="D1023" s="56" t="str">
        <f>_xlfn.TEXTJOIN(" ",TRUE,B1023,IF(ISBLANK(J1023),"",_xlfn.TEXTSPLIT(J1023,";")),IF(ISBLANK(H1023),"",_xlfn.TEXTSPLIT(H1023,";")))</f>
        <v>Millettia ferruginea</v>
      </c>
      <c r="E1023" s="56" t="str">
        <f>_xlfn.TEXTJOIN(" ",TRUE,B1023,F1023,IF(ISBLANK(J1023),"",_xlfn.TEXTSPLIT(J1023,";")),IF(ISBLANK(G1023),"",_xlfn.TEXTSPLIT(G1023,";")))</f>
        <v>Millettia ferruginea</v>
      </c>
      <c r="R1023" t="str" cm="1">
        <f t="array" ref="R1023">IFERROR(INDEX(AOM[AOM], MATCH(1, (AOM[Edge_Value]=ani_diet!D1023)*(AOM[Is_Ani_Diet_Ingredient]&lt;&gt;FALSE), 0)), "No Match in AOM")</f>
        <v>AOM_003909</v>
      </c>
      <c r="S1023" t="str" cm="1">
        <f t="array" ref="S1023">IFERROR(IF(INDEX(AOM[Scientific Name], MATCH(1, (AOM[Edge_Value]=ani_diet!D1023)*(AOM[Is_Ani_Diet_Ingredient]&lt;&gt;FALSE), 0))=0, "", INDEX(AOM[Scientific Name], MATCH(1, (AOM[Edge_Value]=ani_diet!D1023)*(AOM[Is_Ani_Diet_Ingredient]&lt;&gt;FALSE), 0))), "No Match in AOM")</f>
        <v xml:space="preserve">
Millettia ferruginea</v>
      </c>
      <c r="T1023" t="str" cm="1">
        <f t="array" ref="T1023">IF((S1023&lt;&gt;"")*(S1023&lt;&gt;"No Match in AOM"),IF(J1023&lt;&gt;"",_xlfn.TEXTJOIN(";",TRUE,CONCATENATE(_xlfn.TEXTSPLIT(S1023,";",TRUE,FALSE)," ",J1023)),S1023),"")</f>
        <v xml:space="preserve">
Millettia ferruginea</v>
      </c>
    </row>
    <row r="1024" spans="1:20">
      <c r="A1024" s="30" t="s">
        <v>26739</v>
      </c>
      <c r="B1024" s="55" t="s">
        <v>9848</v>
      </c>
      <c r="C1024" s="56" t="str">
        <f>_xlfn.TEXTJOIN(" ",TRUE,B1024,IF(ISBLANK(J1024),"",_xlfn.TEXTSPLIT(J1024,";")))</f>
        <v>Millettia ferruginea</v>
      </c>
      <c r="D1024" s="56" t="str">
        <f>_xlfn.TEXTJOIN(" ",TRUE,B1024,IF(ISBLANK(J1024),"",_xlfn.TEXTSPLIT(J1024,";")),IF(ISBLANK(H1024),"",_xlfn.TEXTSPLIT(H1024,";")))</f>
        <v>Millettia ferruginea Wilted</v>
      </c>
      <c r="E1024" s="56" t="str">
        <f>_xlfn.TEXTJOIN(" ",TRUE,B1024,F1024,IF(ISBLANK(J1024),"",_xlfn.TEXTSPLIT(J1024,";")),IF(ISBLANK(G1024),"",_xlfn.TEXTSPLIT(G1024,";")))</f>
        <v>Millettia ferruginea Wilted</v>
      </c>
      <c r="G1024" s="55" t="s">
        <v>17481</v>
      </c>
      <c r="H1024" s="55" t="s">
        <v>17481</v>
      </c>
      <c r="R1024" t="str" cm="1">
        <f t="array" ref="R1024">IFERROR(INDEX(AOM[AOM], MATCH(1, (AOM[Edge_Value]=ani_diet!D1024)*(AOM[Is_Ani_Diet_Ingredient]&lt;&gt;FALSE), 0)), "No Match in AOM")</f>
        <v>AOM_006135</v>
      </c>
      <c r="S1024" t="str" cm="1">
        <f t="array" ref="S1024">IFERROR(IF(INDEX(AOM[Scientific Name], MATCH(1, (AOM[Edge_Value]=ani_diet!D1024)*(AOM[Is_Ani_Diet_Ingredient]&lt;&gt;FALSE), 0))=0, "", INDEX(AOM[Scientific Name], MATCH(1, (AOM[Edge_Value]=ani_diet!D1024)*(AOM[Is_Ani_Diet_Ingredient]&lt;&gt;FALSE), 0))), "No Match in AOM")</f>
        <v xml:space="preserve">
Millettia ferruginea</v>
      </c>
      <c r="T1024" t="str" cm="1">
        <f t="array" ref="T1024">IF((S1024&lt;&gt;"")*(S1024&lt;&gt;"No Match in AOM"),IF(J1024&lt;&gt;"",_xlfn.TEXTJOIN(";",TRUE,CONCATENATE(_xlfn.TEXTSPLIT(S1024,";",TRUE,FALSE)," ",J1024)),S1024),"")</f>
        <v xml:space="preserve">
Millettia ferruginea</v>
      </c>
    </row>
    <row r="1025" spans="1:20">
      <c r="A1025" s="30" t="s">
        <v>18145</v>
      </c>
      <c r="B1025" s="55" t="s">
        <v>23342</v>
      </c>
      <c r="C1025" s="56" t="str">
        <f>_xlfn.TEXTJOIN(" ",TRUE,B1025,IF(ISBLANK(J1025),"",_xlfn.TEXTSPLIT(J1025,";")))</f>
        <v>Mineral</v>
      </c>
      <c r="D1025" s="56" t="str">
        <f>_xlfn.TEXTJOIN(" ",TRUE,B1025,IF(ISBLANK(J1025),"",_xlfn.TEXTSPLIT(J1025,";")),IF(ISBLANK(H1025),"",_xlfn.TEXTSPLIT(H1025,";")))</f>
        <v>Mineral</v>
      </c>
      <c r="E1025" s="56" t="str">
        <f>_xlfn.TEXTJOIN(" ",TRUE,B1025,F1025,IF(ISBLANK(J1025),"",_xlfn.TEXTSPLIT(J1025,";")),IF(ISBLANK(G1025),"",_xlfn.TEXTSPLIT(G1025,";")))</f>
        <v>Mineral</v>
      </c>
      <c r="R1025" t="str" cm="1">
        <f t="array" ref="R1025">IFERROR(INDEX(AOM[AOM], MATCH(1, (AOM[Edge_Value]=ani_diet!D1025)*(AOM[Is_Ani_Diet_Ingredient]&lt;&gt;FALSE), 0)), "No Match in AOM")</f>
        <v>AOM_000779</v>
      </c>
      <c r="S1025" t="str" cm="1">
        <f t="array" ref="S1025">IFERROR(IF(INDEX(AOM[Scientific Name], MATCH(1, (AOM[Edge_Value]=ani_diet!D1025)*(AOM[Is_Ani_Diet_Ingredient]&lt;&gt;FALSE), 0))=0, "", INDEX(AOM[Scientific Name], MATCH(1, (AOM[Edge_Value]=ani_diet!D1025)*(AOM[Is_Ani_Diet_Ingredient]&lt;&gt;FALSE), 0))), "No Match in AOM")</f>
        <v/>
      </c>
      <c r="T1025" t="str" cm="1">
        <f t="array" ref="T1025">IF((S1025&lt;&gt;"")*(S1025&lt;&gt;"No Match in AOM"),IF(J1025&lt;&gt;"",_xlfn.TEXTJOIN(";",TRUE,CONCATENATE(_xlfn.TEXTSPLIT(S1025,";",TRUE,FALSE)," ",J1025)),S1025),"")</f>
        <v/>
      </c>
    </row>
    <row r="1026" spans="1:20">
      <c r="A1026" s="30" t="s">
        <v>26740</v>
      </c>
      <c r="B1026" s="55" t="s">
        <v>23342</v>
      </c>
      <c r="C1026" s="56" t="str">
        <f>_xlfn.TEXTJOIN(" ",TRUE,B1026,IF(ISBLANK(J1026),"",_xlfn.TEXTSPLIT(J1026,";")))</f>
        <v>Mineral Block</v>
      </c>
      <c r="D1026" s="56" t="str">
        <f>_xlfn.TEXTJOIN(" ",TRUE,B1026,IF(ISBLANK(J1026),"",_xlfn.TEXTSPLIT(J1026,";")),IF(ISBLANK(H1026),"",_xlfn.TEXTSPLIT(H1026,";")))</f>
        <v>Mineral Block</v>
      </c>
      <c r="E1026" s="56" t="str">
        <f>_xlfn.TEXTJOIN(" ",TRUE,B1026,F1026,IF(ISBLANK(J1026),"",_xlfn.TEXTSPLIT(J1026,";")),IF(ISBLANK(G1026),"",_xlfn.TEXTSPLIT(G1026,";")))</f>
        <v>Mineral Block</v>
      </c>
      <c r="J1026" s="55" t="s">
        <v>26741</v>
      </c>
      <c r="R1026" t="str" cm="1">
        <f t="array" ref="R1026">IFERROR(INDEX(AOM[AOM], MATCH(1, (AOM[Edge_Value]=ani_diet!D1026)*(AOM[Is_Ani_Diet_Ingredient]&lt;&gt;FALSE), 0)), "No Match in AOM")</f>
        <v>AOM_000764</v>
      </c>
      <c r="S1026" t="str" cm="1">
        <f t="array" ref="S1026">IFERROR(IF(INDEX(AOM[Scientific Name], MATCH(1, (AOM[Edge_Value]=ani_diet!D1026)*(AOM[Is_Ani_Diet_Ingredient]&lt;&gt;FALSE), 0))=0, "", INDEX(AOM[Scientific Name], MATCH(1, (AOM[Edge_Value]=ani_diet!D1026)*(AOM[Is_Ani_Diet_Ingredient]&lt;&gt;FALSE), 0))), "No Match in AOM")</f>
        <v/>
      </c>
      <c r="T1026" t="str" cm="1">
        <f t="array" ref="T1026">IF((S1026&lt;&gt;"")*(S1026&lt;&gt;"No Match in AOM"),IF(J1026&lt;&gt;"",_xlfn.TEXTJOIN(";",TRUE,CONCATENATE(_xlfn.TEXTSPLIT(S1026,";",TRUE,FALSE)," ",J1026)),S1026),"")</f>
        <v/>
      </c>
    </row>
    <row r="1027" spans="1:20">
      <c r="A1027" s="30" t="s">
        <v>26742</v>
      </c>
      <c r="B1027" s="55" t="s">
        <v>23342</v>
      </c>
      <c r="C1027" s="56" t="str">
        <f>_xlfn.TEXTJOIN(" ",TRUE,B1027,IF(ISBLANK(J1027),"",_xlfn.TEXTSPLIT(J1027,";")))</f>
        <v>Mineral Lick</v>
      </c>
      <c r="D1027" s="56" t="str">
        <f>_xlfn.TEXTJOIN(" ",TRUE,B1027,IF(ISBLANK(J1027),"",_xlfn.TEXTSPLIT(J1027,";")),IF(ISBLANK(H1027),"",_xlfn.TEXTSPLIT(H1027,";")))</f>
        <v>Mineral Lick</v>
      </c>
      <c r="E1027" s="56" t="str">
        <f>_xlfn.TEXTJOIN(" ",TRUE,B1027,F1027,IF(ISBLANK(J1027),"",_xlfn.TEXTSPLIT(J1027,";")),IF(ISBLANK(G1027),"",_xlfn.TEXTSPLIT(G1027,";")))</f>
        <v>Mineral Lick</v>
      </c>
      <c r="J1027" s="55" t="s">
        <v>26743</v>
      </c>
      <c r="R1027" t="str" cm="1">
        <f t="array" ref="R1027">IFERROR(INDEX(AOM[AOM], MATCH(1, (AOM[Edge_Value]=ani_diet!D1027)*(AOM[Is_Ani_Diet_Ingredient]&lt;&gt;FALSE), 0)), "No Match in AOM")</f>
        <v>AOM_000766</v>
      </c>
      <c r="S1027" t="str" cm="1">
        <f t="array" ref="S1027">IFERROR(IF(INDEX(AOM[Scientific Name], MATCH(1, (AOM[Edge_Value]=ani_diet!D1027)*(AOM[Is_Ani_Diet_Ingredient]&lt;&gt;FALSE), 0))=0, "", INDEX(AOM[Scientific Name], MATCH(1, (AOM[Edge_Value]=ani_diet!D1027)*(AOM[Is_Ani_Diet_Ingredient]&lt;&gt;FALSE), 0))), "No Match in AOM")</f>
        <v/>
      </c>
      <c r="T1027" t="str" cm="1">
        <f t="array" ref="T1027">IF((S1027&lt;&gt;"")*(S1027&lt;&gt;"No Match in AOM"),IF(J1027&lt;&gt;"",_xlfn.TEXTJOIN(";",TRUE,CONCATENATE(_xlfn.TEXTSPLIT(S1027,";",TRUE,FALSE)," ",J1027)),S1027),"")</f>
        <v/>
      </c>
    </row>
    <row r="1028" spans="1:20">
      <c r="A1028" s="30" t="s">
        <v>26744</v>
      </c>
      <c r="B1028" s="55" t="s">
        <v>23342</v>
      </c>
      <c r="C1028" s="56" t="str">
        <f>_xlfn.TEXTJOIN(" ",TRUE,B1028,IF(ISBLANK(J1028),"",_xlfn.TEXTSPLIT(J1028,";")))</f>
        <v>Mineral Mix</v>
      </c>
      <c r="D1028" s="56" t="str">
        <f>_xlfn.TEXTJOIN(" ",TRUE,B1028,IF(ISBLANK(J1028),"",_xlfn.TEXTSPLIT(J1028,";")),IF(ISBLANK(H1028),"",_xlfn.TEXTSPLIT(H1028,";")))</f>
        <v>Mineral Mix</v>
      </c>
      <c r="E1028" s="56" t="str">
        <f>_xlfn.TEXTJOIN(" ",TRUE,B1028,F1028,IF(ISBLANK(J1028),"",_xlfn.TEXTSPLIT(J1028,";")),IF(ISBLANK(G1028),"",_xlfn.TEXTSPLIT(G1028,";")))</f>
        <v>Mineral Mix</v>
      </c>
      <c r="J1028" s="55" t="s">
        <v>26745</v>
      </c>
      <c r="R1028" t="str" cm="1">
        <f t="array" ref="R1028">IFERROR(INDEX(AOM[AOM], MATCH(1, (AOM[Edge_Value]=ani_diet!D1028)*(AOM[Is_Ani_Diet_Ingredient]&lt;&gt;FALSE), 0)), "No Match in AOM")</f>
        <v>AOM_001415</v>
      </c>
      <c r="S1028" t="str" cm="1">
        <f t="array" ref="S1028">IFERROR(IF(INDEX(AOM[Scientific Name], MATCH(1, (AOM[Edge_Value]=ani_diet!D1028)*(AOM[Is_Ani_Diet_Ingredient]&lt;&gt;FALSE), 0))=0, "", INDEX(AOM[Scientific Name], MATCH(1, (AOM[Edge_Value]=ani_diet!D1028)*(AOM[Is_Ani_Diet_Ingredient]&lt;&gt;FALSE), 0))), "No Match in AOM")</f>
        <v/>
      </c>
      <c r="T1028" t="str" cm="1">
        <f t="array" ref="T1028">IF((S1028&lt;&gt;"")*(S1028&lt;&gt;"No Match in AOM"),IF(J1028&lt;&gt;"",_xlfn.TEXTJOIN(";",TRUE,CONCATENATE(_xlfn.TEXTSPLIT(S1028,";",TRUE,FALSE)," ",J1028)),S1028),"")</f>
        <v/>
      </c>
    </row>
    <row r="1029" spans="1:20">
      <c r="A1029" s="30" t="s">
        <v>26746</v>
      </c>
      <c r="B1029" s="55" t="s">
        <v>26747</v>
      </c>
      <c r="C1029" s="56" t="str">
        <f>_xlfn.TEXTJOIN(" ",TRUE,B1029,IF(ISBLANK(J1029),"",_xlfn.TEXTSPLIT(J1029,";")))</f>
        <v>Minerals and Urea Mix</v>
      </c>
      <c r="D1029" s="56" t="str">
        <f>_xlfn.TEXTJOIN(" ",TRUE,B1029,IF(ISBLANK(J1029),"",_xlfn.TEXTSPLIT(J1029,";")),IF(ISBLANK(H1029),"",_xlfn.TEXTSPLIT(H1029,";")))</f>
        <v>Minerals and Urea Mix</v>
      </c>
      <c r="E1029" s="56" t="str">
        <f>_xlfn.TEXTJOIN(" ",TRUE,B1029,F1029,IF(ISBLANK(J1029),"",_xlfn.TEXTSPLIT(J1029,";")),IF(ISBLANK(G1029),"",_xlfn.TEXTSPLIT(G1029,";")))</f>
        <v>Minerals and Urea Mix</v>
      </c>
      <c r="J1029" s="55" t="s">
        <v>26745</v>
      </c>
      <c r="K1029" s="32" t="s">
        <v>324</v>
      </c>
      <c r="R1029" t="str" cm="1">
        <f t="array" ref="R1029">IFERROR(INDEX(AOM[AOM], MATCH(1, (AOM[Edge_Value]=ani_diet!D1029)*(AOM[Is_Ani_Diet_Ingredient]&lt;&gt;FALSE), 0)), "No Match in AOM")</f>
        <v>AOM_001431</v>
      </c>
      <c r="S1029" t="str" cm="1">
        <f t="array" ref="S1029">IFERROR(IF(INDEX(AOM[Scientific Name], MATCH(1, (AOM[Edge_Value]=ani_diet!D1029)*(AOM[Is_Ani_Diet_Ingredient]&lt;&gt;FALSE), 0))=0, "", INDEX(AOM[Scientific Name], MATCH(1, (AOM[Edge_Value]=ani_diet!D1029)*(AOM[Is_Ani_Diet_Ingredient]&lt;&gt;FALSE), 0))), "No Match in AOM")</f>
        <v/>
      </c>
      <c r="T1029" t="str" cm="1">
        <f t="array" ref="T1029">IF((S1029&lt;&gt;"")*(S1029&lt;&gt;"No Match in AOM"),IF(J1029&lt;&gt;"",_xlfn.TEXTJOIN(";",TRUE,CONCATENATE(_xlfn.TEXTSPLIT(S1029,";",TRUE,FALSE)," ",J1029)),S1029),"")</f>
        <v/>
      </c>
    </row>
    <row r="1030" spans="1:20">
      <c r="A1030" s="30" t="s">
        <v>26748</v>
      </c>
      <c r="B1030" s="55" t="s">
        <v>26749</v>
      </c>
      <c r="C1030" s="56" t="str">
        <f>_xlfn.TEXTJOIN(" ",TRUE,B1030,IF(ISBLANK(J1030),"",_xlfn.TEXTSPLIT(J1030,";")))</f>
        <v>Minerals and Vitamins Mix</v>
      </c>
      <c r="D1030" s="56" t="str">
        <f>_xlfn.TEXTJOIN(" ",TRUE,B1030,IF(ISBLANK(J1030),"",_xlfn.TEXTSPLIT(J1030,";")),IF(ISBLANK(H1030),"",_xlfn.TEXTSPLIT(H1030,";")))</f>
        <v>Minerals and Vitamins Mix</v>
      </c>
      <c r="E1030" s="56" t="str">
        <f>_xlfn.TEXTJOIN(" ",TRUE,B1030,F1030,IF(ISBLANK(J1030),"",_xlfn.TEXTSPLIT(J1030,";")),IF(ISBLANK(G1030),"",_xlfn.TEXTSPLIT(G1030,";")))</f>
        <v>Minerals and Vitamins Mix</v>
      </c>
      <c r="J1030" s="55" t="s">
        <v>26745</v>
      </c>
      <c r="R1030" t="str" cm="1">
        <f t="array" ref="R1030">IFERROR(INDEX(AOM[AOM], MATCH(1, (AOM[Edge_Value]=ani_diet!D1030)*(AOM[Is_Ani_Diet_Ingredient]&lt;&gt;FALSE), 0)), "No Match in AOM")</f>
        <v>AOM_000794</v>
      </c>
      <c r="S1030" t="str" cm="1">
        <f t="array" ref="S1030">IFERROR(IF(INDEX(AOM[Scientific Name], MATCH(1, (AOM[Edge_Value]=ani_diet!D1030)*(AOM[Is_Ani_Diet_Ingredient]&lt;&gt;FALSE), 0))=0, "", INDEX(AOM[Scientific Name], MATCH(1, (AOM[Edge_Value]=ani_diet!D1030)*(AOM[Is_Ani_Diet_Ingredient]&lt;&gt;FALSE), 0))), "No Match in AOM")</f>
        <v/>
      </c>
      <c r="T1030" t="str" cm="1">
        <f t="array" ref="T1030">IF((S1030&lt;&gt;"")*(S1030&lt;&gt;"No Match in AOM"),IF(J1030&lt;&gt;"",_xlfn.TEXTJOIN(";",TRUE,CONCATENATE(_xlfn.TEXTSPLIT(S1030,";",TRUE,FALSE)," ",J1030)),S1030),"")</f>
        <v/>
      </c>
    </row>
    <row r="1031" spans="1:20">
      <c r="A1031" s="30" t="s">
        <v>26750</v>
      </c>
      <c r="B1031" s="55" t="s">
        <v>26751</v>
      </c>
      <c r="C1031" s="56" t="str">
        <f>_xlfn.TEXTJOIN(" ",TRUE,B1031,IF(ISBLANK(J1031),"",_xlfn.TEXTSPLIT(J1031,";")))</f>
        <v>Mixed Marine Hydrolysate</v>
      </c>
      <c r="D1031" s="56" t="str">
        <f>_xlfn.TEXTJOIN(" ",TRUE,B1031,IF(ISBLANK(J1031),"",_xlfn.TEXTSPLIT(J1031,";")),IF(ISBLANK(H1031),"",_xlfn.TEXTSPLIT(H1031,";")))</f>
        <v>Mixed Marine Hydrolysate</v>
      </c>
      <c r="E1031" s="56" t="str">
        <f>_xlfn.TEXTJOIN(" ",TRUE,B1031,F1031,IF(ISBLANK(J1031),"",_xlfn.TEXTSPLIT(J1031,";")),IF(ISBLANK(G1031),"",_xlfn.TEXTSPLIT(G1031,";")))</f>
        <v>Mixed Marine Hydrolysate</v>
      </c>
      <c r="J1031" s="55" t="s">
        <v>18616</v>
      </c>
      <c r="R1031" t="str" cm="1">
        <f t="array" ref="R1031">IFERROR(INDEX(AOM[AOM], MATCH(1, (AOM[Edge_Value]=ani_diet!D1031)*(AOM[Is_Ani_Diet_Ingredient]&lt;&gt;FALSE), 0)), "No Match in AOM")</f>
        <v>AOM_002081</v>
      </c>
      <c r="S1031" t="str" cm="1">
        <f t="array" ref="S1031">IFERROR(IF(INDEX(AOM[Scientific Name], MATCH(1, (AOM[Edge_Value]=ani_diet!D1031)*(AOM[Is_Ani_Diet_Ingredient]&lt;&gt;FALSE), 0))=0, "", INDEX(AOM[Scientific Name], MATCH(1, (AOM[Edge_Value]=ani_diet!D1031)*(AOM[Is_Ani_Diet_Ingredient]&lt;&gt;FALSE), 0))), "No Match in AOM")</f>
        <v/>
      </c>
      <c r="T1031" t="str" cm="1">
        <f t="array" ref="T1031">IF((S1031&lt;&gt;"")*(S1031&lt;&gt;"No Match in AOM"),IF(J1031&lt;&gt;"",_xlfn.TEXTJOIN(";",TRUE,CONCATENATE(_xlfn.TEXTSPLIT(S1031,";",TRUE,FALSE)," ",J1031)),S1031),"")</f>
        <v/>
      </c>
    </row>
    <row r="1032" spans="1:20">
      <c r="A1032" s="30" t="s">
        <v>26752</v>
      </c>
      <c r="B1032" s="55" t="s">
        <v>23674</v>
      </c>
      <c r="C1032" s="56" t="str">
        <f>_xlfn.TEXTJOIN(" ",TRUE,B1032,IF(ISBLANK(J1032),"",_xlfn.TEXTSPLIT(J1032,";")))</f>
        <v>Mixture</v>
      </c>
      <c r="D1032" s="56" t="str">
        <f>_xlfn.TEXTJOIN(" ",TRUE,B1032,IF(ISBLANK(J1032),"",_xlfn.TEXTSPLIT(J1032,";")),IF(ISBLANK(H1032),"",_xlfn.TEXTSPLIT(H1032,";")))</f>
        <v>Mixture</v>
      </c>
      <c r="E1032" s="56" t="str">
        <f>_xlfn.TEXTJOIN(" ",TRUE,B1032,F1032,IF(ISBLANK(J1032),"",_xlfn.TEXTSPLIT(J1032,";")),IF(ISBLANK(G1032),"",_xlfn.TEXTSPLIT(G1032,";")))</f>
        <v>Mixture</v>
      </c>
      <c r="N1032" t="s">
        <v>2563</v>
      </c>
      <c r="O1032" t="s">
        <v>2534</v>
      </c>
      <c r="P1032" t="s">
        <v>2563</v>
      </c>
      <c r="Q1032" t="s">
        <v>2534</v>
      </c>
      <c r="R1032" t="str" cm="1">
        <f t="array" ref="R1032">IFERROR(INDEX(AOM[AOM], MATCH(1, (AOM[Edge_Value]=ani_diet!D1032)*(AOM[Is_Ani_Diet_Ingredient]&lt;&gt;FALSE), 0)), "No Match in AOM")</f>
        <v>AOM_000795</v>
      </c>
      <c r="S1032" t="str" cm="1">
        <f t="array" ref="S1032">IFERROR(IF(INDEX(AOM[Scientific Name], MATCH(1, (AOM[Edge_Value]=ani_diet!D1032)*(AOM[Is_Ani_Diet_Ingredient]&lt;&gt;FALSE), 0))=0, "", INDEX(AOM[Scientific Name], MATCH(1, (AOM[Edge_Value]=ani_diet!D1032)*(AOM[Is_Ani_Diet_Ingredient]&lt;&gt;FALSE), 0))), "No Match in AOM")</f>
        <v/>
      </c>
      <c r="T1032" t="str" cm="1">
        <f t="array" ref="T1032">IF((S1032&lt;&gt;"")*(S1032&lt;&gt;"No Match in AOM"),IF(J1032&lt;&gt;"",_xlfn.TEXTJOIN(";",TRUE,CONCATENATE(_xlfn.TEXTSPLIT(S1032,";",TRUE,FALSE)," ",J1032)),S1032),"")</f>
        <v/>
      </c>
    </row>
    <row r="1033" spans="1:20">
      <c r="A1033" s="30" t="s">
        <v>26753</v>
      </c>
      <c r="B1033" s="55" t="s">
        <v>20178</v>
      </c>
      <c r="C1033" s="56" t="str">
        <f>_xlfn.TEXTJOIN(" ",TRUE,B1033,IF(ISBLANK(J1033),"",_xlfn.TEXTSPLIT(J1033,";")))</f>
        <v>Molasses</v>
      </c>
      <c r="D1033" s="56" t="str">
        <f>_xlfn.TEXTJOIN(" ",TRUE,B1033,IF(ISBLANK(J1033),"",_xlfn.TEXTSPLIT(J1033,";")),IF(ISBLANK(H1033),"",_xlfn.TEXTSPLIT(H1033,";")))</f>
        <v>Molasses</v>
      </c>
      <c r="E1033" s="56" t="str">
        <f>_xlfn.TEXTJOIN(" ",TRUE,B1033,F1033,IF(ISBLANK(J1033),"",_xlfn.TEXTSPLIT(J1033,";")),IF(ISBLANK(G1033),"",_xlfn.TEXTSPLIT(G1033,";")))</f>
        <v>Molasses</v>
      </c>
      <c r="K1033" s="32" t="s">
        <v>324</v>
      </c>
      <c r="N1033" t="s">
        <v>2539</v>
      </c>
      <c r="O1033" t="s">
        <v>2510</v>
      </c>
      <c r="P1033" t="s">
        <v>25925</v>
      </c>
      <c r="Q1033" t="s">
        <v>25926</v>
      </c>
      <c r="R1033" t="str" cm="1">
        <f t="array" ref="R1033">IFERROR(INDEX(AOM[AOM], MATCH(1, (AOM[Edge_Value]=ani_diet!D1687)*(AOM[Is_Ani_Diet_Ingredient]&lt;&gt;FALSE), 0)), "No Match in AOM")</f>
        <v>AOM_006252</v>
      </c>
      <c r="S1033" t="str" cm="1">
        <f t="array" ref="S1033">IFERROR(IF(INDEX(AOM[Scientific Name], MATCH(1, (AOM[Edge_Value]=ani_diet!D1687)*(AOM[Is_Ani_Diet_Ingredient]&lt;&gt;FALSE), 0))=0, "", INDEX(AOM[Scientific Name], MATCH(1, (AOM[Edge_Value]=ani_diet!D1687)*(AOM[Is_Ani_Diet_Ingredient]&lt;&gt;FALSE), 0))), "No Match in AOM")</f>
        <v/>
      </c>
      <c r="T1033" t="str" cm="1">
        <f t="array" ref="T1033">IF((S1033&lt;&gt;"")*(S1033&lt;&gt;"No Match in AOM"),IF(J1033&lt;&gt;"",_xlfn.TEXTJOIN(";",TRUE,CONCATENATE(_xlfn.TEXTSPLIT(S1033,";",TRUE,FALSE)," ",J1033)),S1033),"")</f>
        <v/>
      </c>
    </row>
    <row r="1034" spans="1:20">
      <c r="A1034" s="30" t="s">
        <v>26754</v>
      </c>
      <c r="B1034" s="55" t="s">
        <v>23351</v>
      </c>
      <c r="C1034" s="56" t="str">
        <f>_xlfn.TEXTJOIN(" ",TRUE,B1034,IF(ISBLANK(J1034),"",_xlfn.TEXTSPLIT(J1034,";")))</f>
        <v>Molasses &amp; Urea Block</v>
      </c>
      <c r="D1034" s="56" t="str">
        <f>_xlfn.TEXTJOIN(" ",TRUE,B1034,IF(ISBLANK(J1034),"",_xlfn.TEXTSPLIT(J1034,";")),IF(ISBLANK(H1034),"",_xlfn.TEXTSPLIT(H1034,";")))</f>
        <v>Molasses &amp; Urea Block</v>
      </c>
      <c r="E1034" s="56" t="str">
        <f>_xlfn.TEXTJOIN(" ",TRUE,B1034,F1034,IF(ISBLANK(J1034),"",_xlfn.TEXTSPLIT(J1034,";")),IF(ISBLANK(G1034),"",_xlfn.TEXTSPLIT(G1034,";")))</f>
        <v>Molasses &amp; Urea Block</v>
      </c>
      <c r="K1034" s="32" t="s">
        <v>324</v>
      </c>
      <c r="M1034" s="32" t="s">
        <v>324</v>
      </c>
      <c r="R1034" t="str" cm="1">
        <f t="array" ref="R1034">IFERROR(INDEX(AOM[AOM], MATCH(1, (AOM[Edge_Value]=ani_diet!D1033)*(AOM[Is_Ani_Diet_Ingredient]&lt;&gt;FALSE), 0)), "No Match in AOM")</f>
        <v>AOM_006003</v>
      </c>
      <c r="S1034" t="str" cm="1">
        <f t="array" ref="S1034">IFERROR(IF(INDEX(AOM[Scientific Name], MATCH(1, (AOM[Edge_Value]=ani_diet!D1033)*(AOM[Is_Ani_Diet_Ingredient]&lt;&gt;FALSE), 0))=0, "", INDEX(AOM[Scientific Name], MATCH(1, (AOM[Edge_Value]=ani_diet!D1033)*(AOM[Is_Ani_Diet_Ingredient]&lt;&gt;FALSE), 0))), "No Match in AOM")</f>
        <v/>
      </c>
      <c r="T1034" t="str" cm="1">
        <f t="array" ref="T1034">IF((S1034&lt;&gt;"")*(S1034&lt;&gt;"No Match in AOM"),IF(J1034&lt;&gt;"",_xlfn.TEXTJOIN(";",TRUE,CONCATENATE(_xlfn.TEXTSPLIT(S1034,";",TRUE,FALSE)," ",J1034)),S1034),"")</f>
        <v/>
      </c>
    </row>
    <row r="1035" spans="1:20">
      <c r="A1035" s="30" t="s">
        <v>26755</v>
      </c>
      <c r="B1035" s="55" t="s">
        <v>20178</v>
      </c>
      <c r="C1035" s="56" t="str">
        <f>_xlfn.TEXTJOIN(" ",TRUE,B1035,IF(ISBLANK(J1035),"",_xlfn.TEXTSPLIT(J1035,";")))</f>
        <v>Molasses</v>
      </c>
      <c r="D1035" s="56" t="str">
        <f>_xlfn.TEXTJOIN(" ",TRUE,B1035,IF(ISBLANK(J1035),"",_xlfn.TEXTSPLIT(J1035,";")),IF(ISBLANK(H1035),"",_xlfn.TEXTSPLIT(H1035,";")))</f>
        <v>Molasses Ground</v>
      </c>
      <c r="E1035" s="56" t="str">
        <f>_xlfn.TEXTJOIN(" ",TRUE,B1035,F1035,IF(ISBLANK(J1035),"",_xlfn.TEXTSPLIT(J1035,";")),IF(ISBLANK(G1035),"",_xlfn.TEXTSPLIT(G1035,";")))</f>
        <v>Molasses Meal</v>
      </c>
      <c r="G1035" s="55" t="s">
        <v>25824</v>
      </c>
      <c r="H1035" s="55" t="s">
        <v>6052</v>
      </c>
      <c r="K1035" s="32" t="s">
        <v>324</v>
      </c>
      <c r="L1035" s="32" t="s">
        <v>324</v>
      </c>
      <c r="R1035" t="str" cm="1">
        <f t="array" ref="R1035">IFERROR(INDEX(AOM[AOM], MATCH(1, (AOM[Edge_Value]=ani_diet!D1688)*(AOM[Is_Ani_Diet_Ingredient]&lt;&gt;FALSE), 0)), "No Match in AOM")</f>
        <v>AOM_001175</v>
      </c>
      <c r="S1035" t="str" cm="1">
        <f t="array" ref="S1035">IFERROR(IF(INDEX(AOM[Scientific Name], MATCH(1, (AOM[Edge_Value]=ani_diet!D1688)*(AOM[Is_Ani_Diet_Ingredient]&lt;&gt;FALSE), 0))=0, "", INDEX(AOM[Scientific Name], MATCH(1, (AOM[Edge_Value]=ani_diet!D1688)*(AOM[Is_Ani_Diet_Ingredient]&lt;&gt;FALSE), 0))), "No Match in AOM")</f>
        <v/>
      </c>
      <c r="T1035" t="str" cm="1">
        <f t="array" ref="T1035">IF((S1035&lt;&gt;"")*(S1035&lt;&gt;"No Match in AOM"),IF(J1035&lt;&gt;"",_xlfn.TEXTJOIN(";",TRUE,CONCATENATE(_xlfn.TEXTSPLIT(S1035,";",TRUE,FALSE)," ",J1035)),S1035),"")</f>
        <v/>
      </c>
    </row>
    <row r="1036" spans="1:20">
      <c r="A1036" s="30" t="s">
        <v>26756</v>
      </c>
      <c r="B1036" s="55" t="s">
        <v>7925</v>
      </c>
      <c r="C1036" s="56" t="str">
        <f>_xlfn.TEXTJOIN(" ",TRUE,B1036,IF(ISBLANK(J1036),"",_xlfn.TEXTSPLIT(J1036,";")))</f>
        <v>Monocalcium Phosphate</v>
      </c>
      <c r="D1036" s="56" t="str">
        <f>_xlfn.TEXTJOIN(" ",TRUE,B1036,IF(ISBLANK(J1036),"",_xlfn.TEXTSPLIT(J1036,";")),IF(ISBLANK(H1036),"",_xlfn.TEXTSPLIT(H1036,";")))</f>
        <v>Monocalcium Phosphate</v>
      </c>
      <c r="E1036" s="56" t="str">
        <f>_xlfn.TEXTJOIN(" ",TRUE,B1036,F1036,IF(ISBLANK(J1036),"",_xlfn.TEXTSPLIT(J1036,";")),IF(ISBLANK(G1036),"",_xlfn.TEXTSPLIT(G1036,";")))</f>
        <v>Monocalcium Phosphate</v>
      </c>
      <c r="R1036" t="str" cm="1">
        <f t="array" ref="R1036">IFERROR(INDEX(AOM[AOM], MATCH(1, (AOM[Edge_Value]=ani_diet!D1034)*(AOM[Is_Ani_Diet_Ingredient]&lt;&gt;FALSE), 0)), "No Match in AOM")</f>
        <v>AOM_000783</v>
      </c>
      <c r="S1036" t="str" cm="1">
        <f t="array" ref="S1036">IFERROR(IF(INDEX(AOM[Scientific Name], MATCH(1, (AOM[Edge_Value]=ani_diet!D1034)*(AOM[Is_Ani_Diet_Ingredient]&lt;&gt;FALSE), 0))=0, "", INDEX(AOM[Scientific Name], MATCH(1, (AOM[Edge_Value]=ani_diet!D1034)*(AOM[Is_Ani_Diet_Ingredient]&lt;&gt;FALSE), 0))), "No Match in AOM")</f>
        <v/>
      </c>
      <c r="T1036" t="str" cm="1">
        <f t="array" ref="T1036">IF((S1036&lt;&gt;"")*(S1036&lt;&gt;"No Match in AOM"),IF(J1036&lt;&gt;"",_xlfn.TEXTJOIN(";",TRUE,CONCATENATE(_xlfn.TEXTSPLIT(S1036,";",TRUE,FALSE)," ",J1036)),S1036),"")</f>
        <v/>
      </c>
    </row>
    <row r="1037" spans="1:20">
      <c r="A1037" s="30" t="s">
        <v>26757</v>
      </c>
      <c r="B1037" s="55" t="s">
        <v>3532</v>
      </c>
      <c r="C1037" s="56" t="str">
        <f>_xlfn.TEXTJOIN(" ",TRUE,B1037,IF(ISBLANK(J1037),"",_xlfn.TEXTSPLIT(J1037,";")))</f>
        <v>Moringa oleifera</v>
      </c>
      <c r="D1037" s="56" t="str">
        <f>_xlfn.TEXTJOIN(" ",TRUE,B1037,IF(ISBLANK(J1037),"",_xlfn.TEXTSPLIT(J1037,";")),IF(ISBLANK(H1037),"",_xlfn.TEXTSPLIT(H1037,";")))</f>
        <v>Moringa oleifera</v>
      </c>
      <c r="E1037" s="56" t="str">
        <f>_xlfn.TEXTJOIN(" ",TRUE,B1037,F1037,IF(ISBLANK(J1037),"",_xlfn.TEXTSPLIT(J1037,";")),IF(ISBLANK(G1037),"",_xlfn.TEXTSPLIT(G1037,";")))</f>
        <v>Moringa oleifera</v>
      </c>
      <c r="R1037" t="str" cm="1">
        <f t="array" ref="R1037">IFERROR(INDEX(AOM[AOM], MATCH(1, (AOM[Edge_Value]=ani_diet!D1035)*(AOM[Is_Ani_Diet_Ingredient]&lt;&gt;FALSE), 0)), "No Match in AOM")</f>
        <v>AOM_006004</v>
      </c>
      <c r="S1037" t="str" cm="1">
        <f t="array" ref="S1037">IFERROR(IF(INDEX(AOM[Scientific Name], MATCH(1, (AOM[Edge_Value]=ani_diet!D1035)*(AOM[Is_Ani_Diet_Ingredient]&lt;&gt;FALSE), 0))=0, "", INDEX(AOM[Scientific Name], MATCH(1, (AOM[Edge_Value]=ani_diet!D1035)*(AOM[Is_Ani_Diet_Ingredient]&lt;&gt;FALSE), 0))), "No Match in AOM")</f>
        <v/>
      </c>
      <c r="T1037" t="str" cm="1">
        <f t="array" ref="T1037">IF((S1037&lt;&gt;"")*(S1037&lt;&gt;"No Match in AOM"),IF(J1037&lt;&gt;"",_xlfn.TEXTJOIN(";",TRUE,CONCATENATE(_xlfn.TEXTSPLIT(S1037,";",TRUE,FALSE)," ",J1037)),S1037),"")</f>
        <v/>
      </c>
    </row>
    <row r="1038" spans="1:20">
      <c r="A1038" s="30" t="s">
        <v>26758</v>
      </c>
      <c r="B1038" s="55" t="s">
        <v>3532</v>
      </c>
      <c r="C1038" s="56" t="str">
        <f>_xlfn.TEXTJOIN(" ",TRUE,B1038,IF(ISBLANK(J1038),"",_xlfn.TEXTSPLIT(J1038,";")))</f>
        <v>Moringa oleifera</v>
      </c>
      <c r="D1038" s="56" t="str">
        <f>_xlfn.TEXTJOIN(" ",TRUE,B1038,IF(ISBLANK(J1038),"",_xlfn.TEXTSPLIT(J1038,";")),IF(ISBLANK(H1038),"",_xlfn.TEXTSPLIT(H1038,";")))</f>
        <v>Moringa oleifera Dried</v>
      </c>
      <c r="E1038" s="56" t="str">
        <f>_xlfn.TEXTJOIN(" ",TRUE,B1038,F1038,IF(ISBLANK(J1038),"",_xlfn.TEXTSPLIT(J1038,";")),IF(ISBLANK(G1038),"",_xlfn.TEXTSPLIT(G1038,";")))</f>
        <v>Moringa oleifera Hay Dried(Air)</v>
      </c>
      <c r="G1038" s="55" t="s">
        <v>25765</v>
      </c>
      <c r="H1038" s="55" t="s">
        <v>17480</v>
      </c>
      <c r="R1038" t="str" cm="1">
        <f t="array" ref="R1038">IFERROR(INDEX(AOM[AOM], MATCH(1, (AOM[Edge_Value]=ani_diet!D1036)*(AOM[Is_Ani_Diet_Ingredient]&lt;&gt;FALSE), 0)), "No Match in AOM")</f>
        <v>AOM_000768</v>
      </c>
      <c r="S1038" t="str" cm="1">
        <f t="array" ref="S1038">IFERROR(IF(INDEX(AOM[Scientific Name], MATCH(1, (AOM[Edge_Value]=ani_diet!D1036)*(AOM[Is_Ani_Diet_Ingredient]&lt;&gt;FALSE), 0))=0, "", INDEX(AOM[Scientific Name], MATCH(1, (AOM[Edge_Value]=ani_diet!D1036)*(AOM[Is_Ani_Diet_Ingredient]&lt;&gt;FALSE), 0))), "No Match in AOM")</f>
        <v/>
      </c>
      <c r="T1038" t="str" cm="1">
        <f t="array" ref="T1038">IF((S1038&lt;&gt;"")*(S1038&lt;&gt;"No Match in AOM"),IF(J1038&lt;&gt;"",_xlfn.TEXTJOIN(";",TRUE,CONCATENATE(_xlfn.TEXTSPLIT(S1038,";",TRUE,FALSE)," ",J1038)),S1038),"")</f>
        <v/>
      </c>
    </row>
    <row r="1039" spans="1:20">
      <c r="A1039" s="30" t="s">
        <v>26759</v>
      </c>
      <c r="B1039" s="55" t="s">
        <v>3532</v>
      </c>
      <c r="C1039" s="56" t="str">
        <f>_xlfn.TEXTJOIN(" ",TRUE,B1039,IF(ISBLANK(J1039),"",_xlfn.TEXTSPLIT(J1039,";")))</f>
        <v>Moringa oleifera</v>
      </c>
      <c r="D1039" s="56" t="str">
        <f>_xlfn.TEXTJOIN(" ",TRUE,B1039,IF(ISBLANK(J1039),"",_xlfn.TEXTSPLIT(J1039,";")),IF(ISBLANK(H1039),"",_xlfn.TEXTSPLIT(H1039,";")))</f>
        <v>Moringa oleifera Dried Ground</v>
      </c>
      <c r="E1039" s="56" t="str">
        <f>_xlfn.TEXTJOIN(" ",TRUE,B1039,F1039,IF(ISBLANK(J1039),"",_xlfn.TEXTSPLIT(J1039,";")),IF(ISBLANK(G1039),"",_xlfn.TEXTSPLIT(G1039,";")))</f>
        <v>Moringa oleifera Dried Ground</v>
      </c>
      <c r="G1039" s="55" t="s">
        <v>25767</v>
      </c>
      <c r="H1039" s="55" t="s">
        <v>25767</v>
      </c>
      <c r="R1039" t="str" cm="1">
        <f t="array" ref="R1039">IFERROR(INDEX(AOM[AOM], MATCH(1, (AOM[Edge_Value]=ani_diet!D1037)*(AOM[Is_Ani_Diet_Ingredient]&lt;&gt;FALSE), 0)), "No Match in AOM")</f>
        <v>AOM_001152</v>
      </c>
      <c r="S1039" t="str" cm="1">
        <f t="array" ref="S1039">IFERROR(IF(INDEX(AOM[Scientific Name], MATCH(1, (AOM[Edge_Value]=ani_diet!D1037)*(AOM[Is_Ani_Diet_Ingredient]&lt;&gt;FALSE), 0))=0, "", INDEX(AOM[Scientific Name], MATCH(1, (AOM[Edge_Value]=ani_diet!D1037)*(AOM[Is_Ani_Diet_Ingredient]&lt;&gt;FALSE), 0))), "No Match in AOM")</f>
        <v>Moringa oleifera</v>
      </c>
      <c r="T1039" t="str" cm="1">
        <f t="array" ref="T1039">IF((S1039&lt;&gt;"")*(S1039&lt;&gt;"No Match in AOM"),IF(J1039&lt;&gt;"",_xlfn.TEXTJOIN(";",TRUE,CONCATENATE(_xlfn.TEXTSPLIT(S1039,";",TRUE,FALSE)," ",J1039)),S1039),"")</f>
        <v>Moringa oleifera</v>
      </c>
    </row>
    <row r="1040" spans="1:20">
      <c r="A1040" s="30" t="s">
        <v>26760</v>
      </c>
      <c r="B1040" s="55" t="s">
        <v>3532</v>
      </c>
      <c r="C1040" s="56" t="str">
        <f>_xlfn.TEXTJOIN(" ",TRUE,B1040,IF(ISBLANK(J1040),"",_xlfn.TEXTSPLIT(J1040,";")))</f>
        <v>Moringa oleifera</v>
      </c>
      <c r="D1040" s="56" t="str">
        <f>_xlfn.TEXTJOIN(" ",TRUE,B1040,IF(ISBLANK(J1040),"",_xlfn.TEXTSPLIT(J1040,";")),IF(ISBLANK(H1040),"",_xlfn.TEXTSPLIT(H1040,";")))</f>
        <v>Moringa oleifera Ensiled</v>
      </c>
      <c r="E1040" s="56" t="str">
        <f>_xlfn.TEXTJOIN(" ",TRUE,B1040,F1040,IF(ISBLANK(J1040),"",_xlfn.TEXTSPLIT(J1040,";")),IF(ISBLANK(G1040),"",_xlfn.TEXTSPLIT(G1040,";")))</f>
        <v>Moringa oleifera Silage Ensiled</v>
      </c>
      <c r="G1040" s="55" t="s">
        <v>26761</v>
      </c>
      <c r="H1040" s="55" t="s">
        <v>17494</v>
      </c>
      <c r="R1040" t="str" cm="1">
        <f t="array" ref="R1040">IFERROR(INDEX(AOM[AOM], MATCH(1, (AOM[Edge_Value]=ani_diet!D1038)*(AOM[Is_Ani_Diet_Ingredient]&lt;&gt;FALSE), 0)), "No Match in AOM")</f>
        <v>AOM_001696</v>
      </c>
      <c r="S1040" t="str" cm="1">
        <f t="array" ref="S1040">IFERROR(IF(INDEX(AOM[Scientific Name], MATCH(1, (AOM[Edge_Value]=ani_diet!D1038)*(AOM[Is_Ani_Diet_Ingredient]&lt;&gt;FALSE), 0))=0, "", INDEX(AOM[Scientific Name], MATCH(1, (AOM[Edge_Value]=ani_diet!D1038)*(AOM[Is_Ani_Diet_Ingredient]&lt;&gt;FALSE), 0))), "No Match in AOM")</f>
        <v>Moringa oleifera</v>
      </c>
      <c r="T1040" t="str" cm="1">
        <f t="array" ref="T1040">IF((S1040&lt;&gt;"")*(S1040&lt;&gt;"No Match in AOM"),IF(J1040&lt;&gt;"",_xlfn.TEXTJOIN(";",TRUE,CONCATENATE(_xlfn.TEXTSPLIT(S1040,";",TRUE,FALSE)," ",J1040)),S1040),"")</f>
        <v>Moringa oleifera</v>
      </c>
    </row>
    <row r="1041" spans="1:20">
      <c r="A1041" s="30" t="s">
        <v>26762</v>
      </c>
      <c r="B1041" s="55" t="s">
        <v>3532</v>
      </c>
      <c r="C1041" s="56" t="str">
        <f>_xlfn.TEXTJOIN(" ",TRUE,B1041,IF(ISBLANK(J1041),"",_xlfn.TEXTSPLIT(J1041,";")))</f>
        <v>Moringa oleifera</v>
      </c>
      <c r="D1041" s="56" t="str">
        <f>_xlfn.TEXTJOIN(" ",TRUE,B1041,IF(ISBLANK(J1041),"",_xlfn.TEXTSPLIT(J1041,";")),IF(ISBLANK(H1041),"",_xlfn.TEXTSPLIT(H1041,";")))</f>
        <v>Moringa oleifera Ground</v>
      </c>
      <c r="E1041" s="56" t="str">
        <f>_xlfn.TEXTJOIN(" ",TRUE,B1041,F1041,IF(ISBLANK(J1041),"",_xlfn.TEXTSPLIT(J1041,";")),IF(ISBLANK(G1041),"",_xlfn.TEXTSPLIT(G1041,";")))</f>
        <v>Moringa oleifera Ground</v>
      </c>
      <c r="G1041" s="55" t="s">
        <v>6052</v>
      </c>
      <c r="H1041" s="55" t="s">
        <v>6052</v>
      </c>
      <c r="R1041" t="str" cm="1">
        <f t="array" ref="R1041">IFERROR(INDEX(AOM[AOM], MATCH(1, (AOM[Edge_Value]=ani_diet!D1039)*(AOM[Is_Ani_Diet_Ingredient]&lt;&gt;FALSE), 0)), "No Match in AOM")</f>
        <v>AOM_001976</v>
      </c>
      <c r="S1041" t="str" cm="1">
        <f t="array" ref="S1041">IFERROR(IF(INDEX(AOM[Scientific Name], MATCH(1, (AOM[Edge_Value]=ani_diet!D1039)*(AOM[Is_Ani_Diet_Ingredient]&lt;&gt;FALSE), 0))=0, "", INDEX(AOM[Scientific Name], MATCH(1, (AOM[Edge_Value]=ani_diet!D1039)*(AOM[Is_Ani_Diet_Ingredient]&lt;&gt;FALSE), 0))), "No Match in AOM")</f>
        <v>Moringa oleifera</v>
      </c>
      <c r="T1041" t="str" cm="1">
        <f t="array" ref="T1041">IF((S1041&lt;&gt;"")*(S1041&lt;&gt;"No Match in AOM"),IF(J1041&lt;&gt;"",_xlfn.TEXTJOIN(";",TRUE,CONCATENATE(_xlfn.TEXTSPLIT(S1041,";",TRUE,FALSE)," ",J1041)),S1041),"")</f>
        <v>Moringa oleifera</v>
      </c>
    </row>
    <row r="1042" spans="1:20">
      <c r="A1042" s="30" t="s">
        <v>26763</v>
      </c>
      <c r="B1042" s="55" t="s">
        <v>3532</v>
      </c>
      <c r="C1042" s="56" t="str">
        <f>_xlfn.TEXTJOIN(" ",TRUE,B1042,IF(ISBLANK(J1042),"",_xlfn.TEXTSPLIT(J1042,";")))</f>
        <v>Moringa oleifera Leaves</v>
      </c>
      <c r="D1042" s="56" t="str">
        <f>_xlfn.TEXTJOIN(" ",TRUE,B1042,IF(ISBLANK(J1042),"",_xlfn.TEXTSPLIT(J1042,";")),IF(ISBLANK(H1042),"",_xlfn.TEXTSPLIT(H1042,";")))</f>
        <v>Moringa oleifera Leaves</v>
      </c>
      <c r="E1042" s="56" t="str">
        <f>_xlfn.TEXTJOIN(" ",TRUE,B1042,F1042,IF(ISBLANK(J1042),"",_xlfn.TEXTSPLIT(J1042,";")),IF(ISBLANK(G1042),"",_xlfn.TEXTSPLIT(G1042,";")))</f>
        <v>Moringa oleifera Leaves</v>
      </c>
      <c r="J1042" s="55" t="s">
        <v>6187</v>
      </c>
      <c r="R1042" t="str" cm="1">
        <f t="array" ref="R1042">IFERROR(INDEX(AOM[AOM], MATCH(1, (AOM[Edge_Value]=ani_diet!D1040)*(AOM[Is_Ani_Diet_Ingredient]&lt;&gt;FALSE), 0)), "No Match in AOM")</f>
        <v>AOM_001711</v>
      </c>
      <c r="S1042" t="str" cm="1">
        <f t="array" ref="S1042">IFERROR(IF(INDEX(AOM[Scientific Name], MATCH(1, (AOM[Edge_Value]=ani_diet!D1040)*(AOM[Is_Ani_Diet_Ingredient]&lt;&gt;FALSE), 0))=0, "", INDEX(AOM[Scientific Name], MATCH(1, (AOM[Edge_Value]=ani_diet!D1040)*(AOM[Is_Ani_Diet_Ingredient]&lt;&gt;FALSE), 0))), "No Match in AOM")</f>
        <v>Moringa oleifera</v>
      </c>
      <c r="T1042" t="str" cm="1">
        <f t="array" ref="T1042">IF((S1042&lt;&gt;"")*(S1042&lt;&gt;"No Match in AOM"),IF(J1042&lt;&gt;"",_xlfn.TEXTJOIN(";",TRUE,CONCATENATE(_xlfn.TEXTSPLIT(S1042,";",TRUE,FALSE)," ",J1042)),S1042),"")</f>
        <v>Moringa oleifera Leaves</v>
      </c>
    </row>
    <row r="1043" spans="1:20" ht="15" customHeight="1">
      <c r="A1043" s="30" t="s">
        <v>26764</v>
      </c>
      <c r="B1043" s="55" t="s">
        <v>3532</v>
      </c>
      <c r="C1043" s="56" t="str">
        <f>_xlfn.TEXTJOIN(" ",TRUE,B1043,IF(ISBLANK(J1043),"",_xlfn.TEXTSPLIT(J1043,";")))</f>
        <v>Moringa oleifera Leaves</v>
      </c>
      <c r="D1043" s="56" t="str">
        <f>_xlfn.TEXTJOIN(" ",TRUE,B1043,IF(ISBLANK(J1043),"",_xlfn.TEXTSPLIT(J1043,";")),IF(ISBLANK(H1043),"",_xlfn.TEXTSPLIT(H1043,";")))</f>
        <v>Moringa oleifera Leaves Dried Ground</v>
      </c>
      <c r="E1043" s="56" t="str">
        <f>_xlfn.TEXTJOIN(" ",TRUE,B1043,F1043,IF(ISBLANK(J1043),"",_xlfn.TEXTSPLIT(J1043,";")),IF(ISBLANK(G1043),"",_xlfn.TEXTSPLIT(G1043,";")))</f>
        <v>Moringa oleifera Leaves Dried Ground</v>
      </c>
      <c r="G1043" s="55" t="s">
        <v>25767</v>
      </c>
      <c r="H1043" s="55" t="s">
        <v>25767</v>
      </c>
      <c r="J1043" s="55" t="s">
        <v>6187</v>
      </c>
      <c r="R1043" t="str" cm="1">
        <f t="array" ref="R1043">IFERROR(INDEX(AOM[AOM], MATCH(1, (AOM[Edge_Value]=ani_diet!D1041)*(AOM[Is_Ani_Diet_Ingredient]&lt;&gt;FALSE), 0)), "No Match in AOM")</f>
        <v>AOM_006204</v>
      </c>
      <c r="S1043" t="str" cm="1">
        <f t="array" ref="S1043">IFERROR(IF(INDEX(AOM[Scientific Name], MATCH(1, (AOM[Edge_Value]=ani_diet!D1041)*(AOM[Is_Ani_Diet_Ingredient]&lt;&gt;FALSE), 0))=0, "", INDEX(AOM[Scientific Name], MATCH(1, (AOM[Edge_Value]=ani_diet!D1041)*(AOM[Is_Ani_Diet_Ingredient]&lt;&gt;FALSE), 0))), "No Match in AOM")</f>
        <v>Moringa oleifera</v>
      </c>
      <c r="T1043" t="str" cm="1">
        <f t="array" ref="T1043">IF((S1043&lt;&gt;"")*(S1043&lt;&gt;"No Match in AOM"),IF(J1043&lt;&gt;"",_xlfn.TEXTJOIN(";",TRUE,CONCATENATE(_xlfn.TEXTSPLIT(S1043,";",TRUE,FALSE)," ",J1043)),S1043),"")</f>
        <v>Moringa oleifera Leaves</v>
      </c>
    </row>
    <row r="1044" spans="1:20" ht="15" customHeight="1">
      <c r="A1044" s="30" t="s">
        <v>26765</v>
      </c>
      <c r="B1044" s="55" t="s">
        <v>3532</v>
      </c>
      <c r="C1044" s="56" t="str">
        <f>_xlfn.TEXTJOIN(" ",TRUE,B1044,IF(ISBLANK(J1044),"",_xlfn.TEXTSPLIT(J1044,";")))</f>
        <v>Moringa oleifera Leaves Extract</v>
      </c>
      <c r="D1044" s="56" t="str">
        <f>_xlfn.TEXTJOIN(" ",TRUE,B1044,IF(ISBLANK(J1044),"",_xlfn.TEXTSPLIT(J1044,";")),IF(ISBLANK(H1044),"",_xlfn.TEXTSPLIT(H1044,";")))</f>
        <v>Moringa oleifera Leaves Extract</v>
      </c>
      <c r="E1044" s="56" t="str">
        <f>_xlfn.TEXTJOIN(" ",TRUE,B1044,F1044,IF(ISBLANK(J1044),"",_xlfn.TEXTSPLIT(J1044,";")),IF(ISBLANK(G1044),"",_xlfn.TEXTSPLIT(G1044,";")))</f>
        <v>Moringa oleifera Leaves Extract</v>
      </c>
      <c r="J1044" s="55" t="s">
        <v>26154</v>
      </c>
      <c r="R1044" t="str" cm="1">
        <f t="array" ref="R1044">IFERROR(INDEX(AOM[AOM], MATCH(1, (AOM[Edge_Value]=ani_diet!D1042)*(AOM[Is_Ani_Diet_Ingredient]&lt;&gt;FALSE), 0)), "No Match in AOM")</f>
        <v>AOM_003903</v>
      </c>
      <c r="S1044" t="str" cm="1">
        <f t="array" ref="S1044">IFERROR(IF(INDEX(AOM[Scientific Name], MATCH(1, (AOM[Edge_Value]=ani_diet!D1042)*(AOM[Is_Ani_Diet_Ingredient]&lt;&gt;FALSE), 0))=0, "", INDEX(AOM[Scientific Name], MATCH(1, (AOM[Edge_Value]=ani_diet!D1042)*(AOM[Is_Ani_Diet_Ingredient]&lt;&gt;FALSE), 0))), "No Match in AOM")</f>
        <v>Moringa oleifera</v>
      </c>
      <c r="T1044" t="str" cm="1">
        <f t="array" ref="T1044">IF((S1044&lt;&gt;"")*(S1044&lt;&gt;"No Match in AOM"),IF(J1044&lt;&gt;"",_xlfn.TEXTJOIN(";",TRUE,CONCATENATE(_xlfn.TEXTSPLIT(S1044,";",TRUE,FALSE)," ",J1044)),S1044),"")</f>
        <v>Moringa oleifera Leaves Extract</v>
      </c>
    </row>
    <row r="1045" spans="1:20" ht="15" customHeight="1">
      <c r="A1045" s="30" t="s">
        <v>26766</v>
      </c>
      <c r="B1045" s="55" t="s">
        <v>3532</v>
      </c>
      <c r="C1045" s="56" t="str">
        <f>_xlfn.TEXTJOIN(" ",TRUE,B1045,IF(ISBLANK(J1045),"",_xlfn.TEXTSPLIT(J1045,";")))</f>
        <v>Moringa oleifera Leaves Extract</v>
      </c>
      <c r="D1045" s="56" t="str">
        <f>_xlfn.TEXTJOIN(" ",TRUE,B1045,IF(ISBLANK(J1045),"",_xlfn.TEXTSPLIT(J1045,";")),IF(ISBLANK(H1045),"",_xlfn.TEXTSPLIT(H1045,";")))</f>
        <v>Moringa oleifera Leaves Extract Dried Ground</v>
      </c>
      <c r="E1045" s="56" t="str">
        <f>_xlfn.TEXTJOIN(" ",TRUE,B1045,F1045,IF(ISBLANK(J1045),"",_xlfn.TEXTSPLIT(J1045,";")),IF(ISBLANK(G1045),"",_xlfn.TEXTSPLIT(G1045,";")))</f>
        <v>Moringa oleifera Leaves Extract Dried Ground</v>
      </c>
      <c r="G1045" s="55" t="s">
        <v>25767</v>
      </c>
      <c r="H1045" s="55" t="s">
        <v>25767</v>
      </c>
      <c r="J1045" s="55" t="s">
        <v>26154</v>
      </c>
      <c r="R1045" t="str" cm="1">
        <f t="array" ref="R1045">IFERROR(INDEX(AOM[AOM], MATCH(1, (AOM[Edge_Value]=ani_diet!D1043)*(AOM[Is_Ani_Diet_Ingredient]&lt;&gt;FALSE), 0)), "No Match in AOM")</f>
        <v>AOM_001913</v>
      </c>
      <c r="S1045" t="str" cm="1">
        <f t="array" ref="S1045">IFERROR(IF(INDEX(AOM[Scientific Name], MATCH(1, (AOM[Edge_Value]=ani_diet!D1043)*(AOM[Is_Ani_Diet_Ingredient]&lt;&gt;FALSE), 0))=0, "", INDEX(AOM[Scientific Name], MATCH(1, (AOM[Edge_Value]=ani_diet!D1043)*(AOM[Is_Ani_Diet_Ingredient]&lt;&gt;FALSE), 0))), "No Match in AOM")</f>
        <v>Moringa oleifera</v>
      </c>
      <c r="T1045" t="str" cm="1">
        <f t="array" ref="T1045">IF((S1045&lt;&gt;"")*(S1045&lt;&gt;"No Match in AOM"),IF(J1045&lt;&gt;"",_xlfn.TEXTJOIN(";",TRUE,CONCATENATE(_xlfn.TEXTSPLIT(S1045,";",TRUE,FALSE)," ",J1045)),S1045),"")</f>
        <v>Moringa oleifera Leaves Extract</v>
      </c>
    </row>
    <row r="1046" spans="1:20" ht="15" customHeight="1">
      <c r="A1046" s="30" t="s">
        <v>26767</v>
      </c>
      <c r="B1046" s="55" t="s">
        <v>3532</v>
      </c>
      <c r="C1046" s="56" t="str">
        <f>_xlfn.TEXTJOIN(" ",TRUE,B1046,IF(ISBLANK(J1046),"",_xlfn.TEXTSPLIT(J1046,";")))</f>
        <v>Moringa oleifera Leaves</v>
      </c>
      <c r="D1046" s="56" t="str">
        <f>_xlfn.TEXTJOIN(" ",TRUE,B1046,IF(ISBLANK(J1046),"",_xlfn.TEXTSPLIT(J1046,";")),IF(ISBLANK(H1046),"",_xlfn.TEXTSPLIT(H1046,";")))</f>
        <v>Moringa oleifera Leaves Ground</v>
      </c>
      <c r="E1046" s="56" t="str">
        <f>_xlfn.TEXTJOIN(" ",TRUE,B1046,F1046,IF(ISBLANK(J1046),"",_xlfn.TEXTSPLIT(J1046,";")),IF(ISBLANK(G1046),"",_xlfn.TEXTSPLIT(G1046,";")))</f>
        <v>Moringa oleifera Leaves Meal</v>
      </c>
      <c r="G1046" s="55" t="s">
        <v>25824</v>
      </c>
      <c r="H1046" s="55" t="s">
        <v>6052</v>
      </c>
      <c r="J1046" s="55" t="s">
        <v>6187</v>
      </c>
      <c r="L1046" s="32" t="s">
        <v>324</v>
      </c>
      <c r="N1046" t="s">
        <v>2553</v>
      </c>
      <c r="O1046" t="s">
        <v>2524</v>
      </c>
      <c r="P1046" t="s">
        <v>26403</v>
      </c>
      <c r="Q1046" t="s">
        <v>26404</v>
      </c>
      <c r="R1046" t="str" cm="1">
        <f t="array" ref="R1046">IFERROR(INDEX(AOM[AOM], MATCH(1, (AOM[Edge_Value]=ani_diet!D1044)*(AOM[Is_Ani_Diet_Ingredient]&lt;&gt;FALSE), 0)), "No Match in AOM")</f>
        <v>AOM_001979</v>
      </c>
      <c r="S1046" t="str" cm="1">
        <f t="array" ref="S1046">IFERROR(IF(INDEX(AOM[Scientific Name], MATCH(1, (AOM[Edge_Value]=ani_diet!D1044)*(AOM[Is_Ani_Diet_Ingredient]&lt;&gt;FALSE), 0))=0, "", INDEX(AOM[Scientific Name], MATCH(1, (AOM[Edge_Value]=ani_diet!D1044)*(AOM[Is_Ani_Diet_Ingredient]&lt;&gt;FALSE), 0))), "No Match in AOM")</f>
        <v>Moringa oleifera</v>
      </c>
      <c r="T1046" t="str" cm="1">
        <f t="array" ref="T1046">IF((S1046&lt;&gt;"")*(S1046&lt;&gt;"No Match in AOM"),IF(J1046&lt;&gt;"",_xlfn.TEXTJOIN(";",TRUE,CONCATENATE(_xlfn.TEXTSPLIT(S1046,";",TRUE,FALSE)," ",J1046)),S1046),"")</f>
        <v>Moringa oleifera Leaves</v>
      </c>
    </row>
    <row r="1047" spans="1:20" ht="15" customHeight="1">
      <c r="A1047" s="30" t="s">
        <v>26768</v>
      </c>
      <c r="B1047" s="55" t="s">
        <v>3532</v>
      </c>
      <c r="C1047" s="56" t="str">
        <f>_xlfn.TEXTJOIN(" ",TRUE,B1047,IF(ISBLANK(J1047),"",_xlfn.TEXTSPLIT(J1047,";")))</f>
        <v>Moringa oleifera Root Bark</v>
      </c>
      <c r="D1047" s="56" t="str">
        <f>_xlfn.TEXTJOIN(" ",TRUE,B1047,IF(ISBLANK(J1047),"",_xlfn.TEXTSPLIT(J1047,";")),IF(ISBLANK(H1047),"",_xlfn.TEXTSPLIT(H1047,";")))</f>
        <v>Moringa oleifera Root Bark Dried Ground</v>
      </c>
      <c r="E1047" s="56" t="str">
        <f>_xlfn.TEXTJOIN(" ",TRUE,B1047,F1047,IF(ISBLANK(J1047),"",_xlfn.TEXTSPLIT(J1047,";")),IF(ISBLANK(G1047),"",_xlfn.TEXTSPLIT(G1047,";")))</f>
        <v>Moringa oleifera Root Bark Dried Ground</v>
      </c>
      <c r="G1047" s="55" t="s">
        <v>25767</v>
      </c>
      <c r="H1047" s="55" t="s">
        <v>25767</v>
      </c>
      <c r="J1047" s="55" t="s">
        <v>26769</v>
      </c>
      <c r="R1047" t="str" cm="1">
        <f t="array" ref="R1047">IFERROR(INDEX(AOM[AOM], MATCH(1, (AOM[Edge_Value]=ani_diet!D1045)*(AOM[Is_Ani_Diet_Ingredient]&lt;&gt;FALSE), 0)), "No Match in AOM")</f>
        <v>AOM_006227</v>
      </c>
      <c r="S1047" t="str" cm="1">
        <f t="array" ref="S1047">IFERROR(IF(INDEX(AOM[Scientific Name], MATCH(1, (AOM[Edge_Value]=ani_diet!D1045)*(AOM[Is_Ani_Diet_Ingredient]&lt;&gt;FALSE), 0))=0, "", INDEX(AOM[Scientific Name], MATCH(1, (AOM[Edge_Value]=ani_diet!D1045)*(AOM[Is_Ani_Diet_Ingredient]&lt;&gt;FALSE), 0))), "No Match in AOM")</f>
        <v>Moringa oleifera</v>
      </c>
      <c r="T1047" t="str" cm="1">
        <f t="array" ref="T1047">IF((S1047&lt;&gt;"")*(S1047&lt;&gt;"No Match in AOM"),IF(J1047&lt;&gt;"",_xlfn.TEXTJOIN(";",TRUE,CONCATENATE(_xlfn.TEXTSPLIT(S1047,";",TRUE,FALSE)," ",J1047)),S1047),"")</f>
        <v>Moringa oleifera Root Bark</v>
      </c>
    </row>
    <row r="1048" spans="1:20" ht="15" customHeight="1">
      <c r="A1048" s="30" t="s">
        <v>26770</v>
      </c>
      <c r="B1048" s="55" t="s">
        <v>3532</v>
      </c>
      <c r="C1048" s="56" t="str">
        <f>_xlfn.TEXTJOIN(" ",TRUE,B1048,IF(ISBLANK(J1048),"",_xlfn.TEXTSPLIT(J1048,";")))</f>
        <v>Moringa oleifera Seed</v>
      </c>
      <c r="D1048" s="56" t="str">
        <f>_xlfn.TEXTJOIN(" ",TRUE,B1048,IF(ISBLANK(J1048),"",_xlfn.TEXTSPLIT(J1048,";")),IF(ISBLANK(H1048),"",_xlfn.TEXTSPLIT(H1048,";")))</f>
        <v>Moringa oleifera Seed</v>
      </c>
      <c r="E1048" s="56" t="str">
        <f>_xlfn.TEXTJOIN(" ",TRUE,B1048,F1048,IF(ISBLANK(J1048),"",_xlfn.TEXTSPLIT(J1048,";")),IF(ISBLANK(G1048),"",_xlfn.TEXTSPLIT(G1048,";")))</f>
        <v>Moringa oleifera Seed</v>
      </c>
      <c r="J1048" s="55" t="s">
        <v>3446</v>
      </c>
      <c r="R1048" t="str" cm="1">
        <f t="array" ref="R1048">IFERROR(INDEX(AOM[AOM], MATCH(1, (AOM[Edge_Value]=ani_diet!D1046)*(AOM[Is_Ani_Diet_Ingredient]&lt;&gt;FALSE), 0)), "No Match in AOM")</f>
        <v>AOM_000711</v>
      </c>
      <c r="S1048" t="str" cm="1">
        <f t="array" ref="S1048">IFERROR(IF(INDEX(AOM[Scientific Name], MATCH(1, (AOM[Edge_Value]=ani_diet!D1046)*(AOM[Is_Ani_Diet_Ingredient]&lt;&gt;FALSE), 0))=0, "", INDEX(AOM[Scientific Name], MATCH(1, (AOM[Edge_Value]=ani_diet!D1046)*(AOM[Is_Ani_Diet_Ingredient]&lt;&gt;FALSE), 0))), "No Match in AOM")</f>
        <v>Moringa oleifera</v>
      </c>
      <c r="T1048" t="str" cm="1">
        <f t="array" ref="T1048">IF((S1048&lt;&gt;"")*(S1048&lt;&gt;"No Match in AOM"),IF(J1048&lt;&gt;"",_xlfn.TEXTJOIN(";",TRUE,CONCATENATE(_xlfn.TEXTSPLIT(S1048,";",TRUE,FALSE)," ",J1048)),S1048),"")</f>
        <v>Moringa oleifera Seed</v>
      </c>
    </row>
    <row r="1049" spans="1:20" ht="15" customHeight="1">
      <c r="A1049" s="30" t="s">
        <v>26771</v>
      </c>
      <c r="B1049" s="55" t="s">
        <v>3532</v>
      </c>
      <c r="C1049" s="56" t="str">
        <f>_xlfn.TEXTJOIN(" ",TRUE,B1049,IF(ISBLANK(J1049),"",_xlfn.TEXTSPLIT(J1049,";")))</f>
        <v>Moringa oleifera Seed Cake</v>
      </c>
      <c r="D1049" s="56" t="str">
        <f>_xlfn.TEXTJOIN(" ",TRUE,B1049,IF(ISBLANK(J1049),"",_xlfn.TEXTSPLIT(J1049,";")),IF(ISBLANK(H1049),"",_xlfn.TEXTSPLIT(H1049,";")))</f>
        <v>Moringa oleifera Seed Cake Ground</v>
      </c>
      <c r="E1049" s="56" t="str">
        <f>_xlfn.TEXTJOIN(" ",TRUE,B1049,F1049,IF(ISBLANK(J1049),"",_xlfn.TEXTSPLIT(J1049,";")),IF(ISBLANK(G1049),"",_xlfn.TEXTSPLIT(G1049,";")))</f>
        <v>Moringa oleifera Seed Cake Ground</v>
      </c>
      <c r="G1049" s="55" t="s">
        <v>6052</v>
      </c>
      <c r="H1049" s="55" t="s">
        <v>6052</v>
      </c>
      <c r="J1049" s="55" t="s">
        <v>25808</v>
      </c>
      <c r="R1049" t="str" cm="1">
        <f t="array" ref="R1049">IFERROR(INDEX(AOM[AOM], MATCH(1, (AOM[Edge_Value]=ani_diet!D1047)*(AOM[Is_Ani_Diet_Ingredient]&lt;&gt;FALSE), 0)), "No Match in AOM")</f>
        <v>AOM_001978</v>
      </c>
      <c r="S1049" t="str" cm="1">
        <f t="array" ref="S1049">IFERROR(IF(INDEX(AOM[Scientific Name], MATCH(1, (AOM[Edge_Value]=ani_diet!D1047)*(AOM[Is_Ani_Diet_Ingredient]&lt;&gt;FALSE), 0))=0, "", INDEX(AOM[Scientific Name], MATCH(1, (AOM[Edge_Value]=ani_diet!D1047)*(AOM[Is_Ani_Diet_Ingredient]&lt;&gt;FALSE), 0))), "No Match in AOM")</f>
        <v>Moringa oleifera</v>
      </c>
      <c r="T1049" t="str" cm="1">
        <f t="array" ref="T1049">IF((S1049&lt;&gt;"")*(S1049&lt;&gt;"No Match in AOM"),IF(J1049&lt;&gt;"",_xlfn.TEXTJOIN(";",TRUE,CONCATENATE(_xlfn.TEXTSPLIT(S1049,";",TRUE,FALSE)," ",J1049)),S1049),"")</f>
        <v>Moringa oleifera Seed Cake</v>
      </c>
    </row>
    <row r="1050" spans="1:20" ht="15" customHeight="1">
      <c r="A1050" s="30" t="s">
        <v>26772</v>
      </c>
      <c r="B1050" s="55" t="s">
        <v>3532</v>
      </c>
      <c r="C1050" s="56" t="str">
        <f>_xlfn.TEXTJOIN(" ",TRUE,B1050,IF(ISBLANK(J1050),"",_xlfn.TEXTSPLIT(J1050,";")))</f>
        <v>Moringa oleifera Seed</v>
      </c>
      <c r="D1050" s="56" t="str">
        <f>_xlfn.TEXTJOIN(" ",TRUE,B1050,IF(ISBLANK(J1050),"",_xlfn.TEXTSPLIT(J1050,";")),IF(ISBLANK(H1050),"",_xlfn.TEXTSPLIT(H1050,";")))</f>
        <v>Moringa oleifera Seed Dried Ground</v>
      </c>
      <c r="E1050" s="56" t="str">
        <f>_xlfn.TEXTJOIN(" ",TRUE,B1050,F1050,IF(ISBLANK(J1050),"",_xlfn.TEXTSPLIT(J1050,";")),IF(ISBLANK(G1050),"",_xlfn.TEXTSPLIT(G1050,";")))</f>
        <v>Moringa oleifera Seed Dried Ground</v>
      </c>
      <c r="G1050" s="55" t="s">
        <v>25767</v>
      </c>
      <c r="H1050" s="55" t="s">
        <v>25767</v>
      </c>
      <c r="J1050" s="55" t="s">
        <v>3446</v>
      </c>
      <c r="R1050" t="str" cm="1">
        <f t="array" ref="R1050">IFERROR(INDEX(AOM[AOM], MATCH(1, (AOM[Edge_Value]=ani_diet!D1048)*(AOM[Is_Ani_Diet_Ingredient]&lt;&gt;FALSE), 0)), "No Match in AOM")</f>
        <v>AOM_003971</v>
      </c>
      <c r="S1050" t="str" cm="1">
        <f t="array" ref="S1050">IFERROR(IF(INDEX(AOM[Scientific Name], MATCH(1, (AOM[Edge_Value]=ani_diet!D1048)*(AOM[Is_Ani_Diet_Ingredient]&lt;&gt;FALSE), 0))=0, "", INDEX(AOM[Scientific Name], MATCH(1, (AOM[Edge_Value]=ani_diet!D1048)*(AOM[Is_Ani_Diet_Ingredient]&lt;&gt;FALSE), 0))), "No Match in AOM")</f>
        <v>Moringa oleifera</v>
      </c>
      <c r="T1050" t="str" cm="1">
        <f t="array" ref="T1050">IF((S1050&lt;&gt;"")*(S1050&lt;&gt;"No Match in AOM"),IF(J1050&lt;&gt;"",_xlfn.TEXTJOIN(";",TRUE,CONCATENATE(_xlfn.TEXTSPLIT(S1050,";",TRUE,FALSE)," ",J1050)),S1050),"")</f>
        <v>Moringa oleifera Seed</v>
      </c>
    </row>
    <row r="1051" spans="1:20" ht="15" customHeight="1">
      <c r="A1051" s="30" t="s">
        <v>26773</v>
      </c>
      <c r="B1051" s="55" t="s">
        <v>3532</v>
      </c>
      <c r="C1051" s="56" t="str">
        <f>_xlfn.TEXTJOIN(" ",TRUE,B1051,IF(ISBLANK(J1051),"",_xlfn.TEXTSPLIT(J1051,";")))</f>
        <v>Moringa oleifera Seed Oil</v>
      </c>
      <c r="D1051" s="56" t="str">
        <f>_xlfn.TEXTJOIN(" ",TRUE,B1051,IF(ISBLANK(J1051),"",_xlfn.TEXTSPLIT(J1051,";")),IF(ISBLANK(H1051),"",_xlfn.TEXTSPLIT(H1051,";")))</f>
        <v>Moringa oleifera Seed Oil</v>
      </c>
      <c r="E1051" s="56" t="str">
        <f>_xlfn.TEXTJOIN(" ",TRUE,B1051,F1051,IF(ISBLANK(J1051),"",_xlfn.TEXTSPLIT(J1051,";")),IF(ISBLANK(G1051),"",_xlfn.TEXTSPLIT(G1051,";")))</f>
        <v>Moringa oleifera Seed Oil</v>
      </c>
      <c r="J1051" s="55" t="s">
        <v>26774</v>
      </c>
      <c r="R1051" t="str" cm="1">
        <f t="array" ref="R1051">IFERROR(INDEX(AOM[AOM], MATCH(1, (AOM[Edge_Value]=ani_diet!D1049)*(AOM[Is_Ani_Diet_Ingredient]&lt;&gt;FALSE), 0)), "No Match in AOM")</f>
        <v>AOM_006343</v>
      </c>
      <c r="S1051" t="str" cm="1">
        <f t="array" ref="S1051">IFERROR(IF(INDEX(AOM[Scientific Name], MATCH(1, (AOM[Edge_Value]=ani_diet!D1049)*(AOM[Is_Ani_Diet_Ingredient]&lt;&gt;FALSE), 0))=0, "", INDEX(AOM[Scientific Name], MATCH(1, (AOM[Edge_Value]=ani_diet!D1049)*(AOM[Is_Ani_Diet_Ingredient]&lt;&gt;FALSE), 0))), "No Match in AOM")</f>
        <v>Moringa oleifera</v>
      </c>
      <c r="T1051" t="str" cm="1">
        <f t="array" ref="T1051">IF((S1051&lt;&gt;"")*(S1051&lt;&gt;"No Match in AOM"),IF(J1051&lt;&gt;"",_xlfn.TEXTJOIN(";",TRUE,CONCATENATE(_xlfn.TEXTSPLIT(S1051,";",TRUE,FALSE)," ",J1051)),S1051),"")</f>
        <v>Moringa oleifera Seed Oil</v>
      </c>
    </row>
    <row r="1052" spans="1:20" ht="15" customHeight="1">
      <c r="A1052" s="30" t="s">
        <v>26775</v>
      </c>
      <c r="B1052" s="55" t="s">
        <v>3532</v>
      </c>
      <c r="C1052" s="56" t="str">
        <f>_xlfn.TEXTJOIN(" ",TRUE,B1052,IF(ISBLANK(J1052),"",_xlfn.TEXTSPLIT(J1052,";")))</f>
        <v>Moringa oleifera Stalks</v>
      </c>
      <c r="D1052" s="56" t="str">
        <f>_xlfn.TEXTJOIN(" ",TRUE,B1052,IF(ISBLANK(J1052),"",_xlfn.TEXTSPLIT(J1052,";")),IF(ISBLANK(H1052),"",_xlfn.TEXTSPLIT(H1052,";")))</f>
        <v>Moringa oleifera Stalks Dried Ground</v>
      </c>
      <c r="E1052" s="56" t="str">
        <f>_xlfn.TEXTJOIN(" ",TRUE,B1052,F1052,IF(ISBLANK(J1052),"",_xlfn.TEXTSPLIT(J1052,";")),IF(ISBLANK(G1052),"",_xlfn.TEXTSPLIT(G1052,";")))</f>
        <v>Moringa oleifera Stalks Dried Ground</v>
      </c>
      <c r="G1052" s="55" t="s">
        <v>25767</v>
      </c>
      <c r="H1052" s="55" t="s">
        <v>25767</v>
      </c>
      <c r="J1052" s="55" t="s">
        <v>6803</v>
      </c>
      <c r="R1052" t="str" cm="1">
        <f t="array" ref="R1052">IFERROR(INDEX(AOM[AOM], MATCH(1, (AOM[Edge_Value]=ani_diet!D1050)*(AOM[Is_Ani_Diet_Ingredient]&lt;&gt;FALSE), 0)), "No Match in AOM")</f>
        <v>AOM_006136</v>
      </c>
      <c r="S1052" t="str" cm="1">
        <f t="array" ref="S1052">IFERROR(IF(INDEX(AOM[Scientific Name], MATCH(1, (AOM[Edge_Value]=ani_diet!D1050)*(AOM[Is_Ani_Diet_Ingredient]&lt;&gt;FALSE), 0))=0, "", INDEX(AOM[Scientific Name], MATCH(1, (AOM[Edge_Value]=ani_diet!D1050)*(AOM[Is_Ani_Diet_Ingredient]&lt;&gt;FALSE), 0))), "No Match in AOM")</f>
        <v>Moringa oleifera</v>
      </c>
      <c r="T1052" t="str" cm="1">
        <f t="array" ref="T1052">IF((S1052&lt;&gt;"")*(S1052&lt;&gt;"No Match in AOM"),IF(J1052&lt;&gt;"",_xlfn.TEXTJOIN(";",TRUE,CONCATENATE(_xlfn.TEXTSPLIT(S1052,";",TRUE,FALSE)," ",J1052)),S1052),"")</f>
        <v>Moringa oleifera Stalks</v>
      </c>
    </row>
    <row r="1053" spans="1:20" ht="15" customHeight="1">
      <c r="A1053" s="30" t="s">
        <v>9558</v>
      </c>
      <c r="B1053" s="55" t="s">
        <v>9558</v>
      </c>
      <c r="C1053" s="56" t="str">
        <f>_xlfn.TEXTJOIN(" ",TRUE,B1053,IF(ISBLANK(J1053),"",_xlfn.TEXTSPLIT(J1053,";")))</f>
        <v>Moringa stenopetala</v>
      </c>
      <c r="D1053" s="56" t="str">
        <f>_xlfn.TEXTJOIN(" ",TRUE,B1053,IF(ISBLANK(J1053),"",_xlfn.TEXTSPLIT(J1053,";")),IF(ISBLANK(H1053),"",_xlfn.TEXTSPLIT(H1053,";")))</f>
        <v>Moringa stenopetala</v>
      </c>
      <c r="E1053" s="56" t="str">
        <f>_xlfn.TEXTJOIN(" ",TRUE,B1053,F1053,IF(ISBLANK(J1053),"",_xlfn.TEXTSPLIT(J1053,";")),IF(ISBLANK(G1053),"",_xlfn.TEXTSPLIT(G1053,";")))</f>
        <v>Moringa stenopetala</v>
      </c>
      <c r="R1053" t="str" cm="1">
        <f t="array" ref="R1053">IFERROR(INDEX(AOM[AOM], MATCH(1, (AOM[Edge_Value]=ani_diet!D1051)*(AOM[Is_Ani_Diet_Ingredient]&lt;&gt;FALSE), 0)), "No Match in AOM")</f>
        <v>AOM_006341</v>
      </c>
      <c r="S1053" t="str" cm="1">
        <f t="array" ref="S1053">IFERROR(IF(INDEX(AOM[Scientific Name], MATCH(1, (AOM[Edge_Value]=ani_diet!D1051)*(AOM[Is_Ani_Diet_Ingredient]&lt;&gt;FALSE), 0))=0, "", INDEX(AOM[Scientific Name], MATCH(1, (AOM[Edge_Value]=ani_diet!D1051)*(AOM[Is_Ani_Diet_Ingredient]&lt;&gt;FALSE), 0))), "No Match in AOM")</f>
        <v>Moringa oleifera</v>
      </c>
      <c r="T1053" t="str" cm="1">
        <f t="array" ref="T1053">IF((S1053&lt;&gt;"")*(S1053&lt;&gt;"No Match in AOM"),IF(J1053&lt;&gt;"",_xlfn.TEXTJOIN(";",TRUE,CONCATENATE(_xlfn.TEXTSPLIT(S1053,";",TRUE,FALSE)," ",J1053)),S1053),"")</f>
        <v>Moringa oleifera</v>
      </c>
    </row>
    <row r="1054" spans="1:20" ht="15" customHeight="1">
      <c r="A1054" s="30" t="s">
        <v>26776</v>
      </c>
      <c r="B1054" s="55" t="s">
        <v>9558</v>
      </c>
      <c r="C1054" s="56" t="str">
        <f>_xlfn.TEXTJOIN(" ",TRUE,B1054,IF(ISBLANK(J1054),"",_xlfn.TEXTSPLIT(J1054,";")))</f>
        <v>Moringa stenopetala</v>
      </c>
      <c r="D1054" s="56" t="str">
        <f>_xlfn.TEXTJOIN(" ",TRUE,B1054,IF(ISBLANK(J1054),"",_xlfn.TEXTSPLIT(J1054,";")),IF(ISBLANK(H1054),"",_xlfn.TEXTSPLIT(H1054,";")))</f>
        <v>Moringa stenopetala Dried</v>
      </c>
      <c r="E1054" s="56" t="str">
        <f>_xlfn.TEXTJOIN(" ",TRUE,B1054,F1054,IF(ISBLANK(J1054),"",_xlfn.TEXTSPLIT(J1054,";")),IF(ISBLANK(G1054),"",_xlfn.TEXTSPLIT(G1054,";")))</f>
        <v>Moringa stenopetala Dried(Air)</v>
      </c>
      <c r="G1054" s="55" t="s">
        <v>25644</v>
      </c>
      <c r="H1054" s="55" t="s">
        <v>17480</v>
      </c>
      <c r="R1054" t="str" cm="1">
        <f t="array" ref="R1054">IFERROR(INDEX(AOM[AOM], MATCH(1, (AOM[Edge_Value]=ani_diet!D1052)*(AOM[Is_Ani_Diet_Ingredient]&lt;&gt;FALSE), 0)), "No Match in AOM")</f>
        <v>AOM_001977</v>
      </c>
      <c r="S1054" t="str" cm="1">
        <f t="array" ref="S1054">IFERROR(IF(INDEX(AOM[Scientific Name], MATCH(1, (AOM[Edge_Value]=ani_diet!D1052)*(AOM[Is_Ani_Diet_Ingredient]&lt;&gt;FALSE), 0))=0, "", INDEX(AOM[Scientific Name], MATCH(1, (AOM[Edge_Value]=ani_diet!D1052)*(AOM[Is_Ani_Diet_Ingredient]&lt;&gt;FALSE), 0))), "No Match in AOM")</f>
        <v>Moringa oleifera</v>
      </c>
      <c r="T1054" t="str" cm="1">
        <f t="array" ref="T1054">IF((S1054&lt;&gt;"")*(S1054&lt;&gt;"No Match in AOM"),IF(J1054&lt;&gt;"",_xlfn.TEXTJOIN(";",TRUE,CONCATENATE(_xlfn.TEXTSPLIT(S1054,";",TRUE,FALSE)," ",J1054)),S1054),"")</f>
        <v>Moringa oleifera</v>
      </c>
    </row>
    <row r="1055" spans="1:20" ht="15" customHeight="1">
      <c r="A1055" s="30" t="s">
        <v>26777</v>
      </c>
      <c r="B1055" s="55" t="s">
        <v>9558</v>
      </c>
      <c r="C1055" s="56" t="str">
        <f>_xlfn.TEXTJOIN(" ",TRUE,B1055,IF(ISBLANK(J1055),"",_xlfn.TEXTSPLIT(J1055,";")))</f>
        <v>Moringa stenopetala Leaves</v>
      </c>
      <c r="D1055" s="56" t="str">
        <f>_xlfn.TEXTJOIN(" ",TRUE,B1055,IF(ISBLANK(J1055),"",_xlfn.TEXTSPLIT(J1055,";")),IF(ISBLANK(H1055),"",_xlfn.TEXTSPLIT(H1055,";")))</f>
        <v>Moringa stenopetala Leaves Dried</v>
      </c>
      <c r="E1055" s="56" t="str">
        <f>_xlfn.TEXTJOIN(" ",TRUE,B1055,F1055,IF(ISBLANK(J1055),"",_xlfn.TEXTSPLIT(J1055,";")),IF(ISBLANK(G1055),"",_xlfn.TEXTSPLIT(G1055,";")))</f>
        <v>Moringa stenopetala Leaves Dried</v>
      </c>
      <c r="G1055" s="55" t="s">
        <v>17480</v>
      </c>
      <c r="H1055" s="55" t="s">
        <v>17480</v>
      </c>
      <c r="J1055" s="55" t="s">
        <v>6187</v>
      </c>
      <c r="R1055" t="str" cm="1">
        <f t="array" ref="R1055">IFERROR(INDEX(AOM[AOM], MATCH(1, (AOM[Edge_Value]=ani_diet!D1053)*(AOM[Is_Ani_Diet_Ingredient]&lt;&gt;FALSE), 0)), "No Match in AOM")</f>
        <v>AOM_001791</v>
      </c>
      <c r="S1055" t="str" cm="1">
        <f t="array" ref="S1055">IFERROR(IF(INDEX(AOM[Scientific Name], MATCH(1, (AOM[Edge_Value]=ani_diet!D1053)*(AOM[Is_Ani_Diet_Ingredient]&lt;&gt;FALSE), 0))=0, "", INDEX(AOM[Scientific Name], MATCH(1, (AOM[Edge_Value]=ani_diet!D1053)*(AOM[Is_Ani_Diet_Ingredient]&lt;&gt;FALSE), 0))), "No Match in AOM")</f>
        <v>Moringa stenopetala</v>
      </c>
      <c r="T1055" t="str" cm="1">
        <f t="array" ref="T1055">IF((S1055&lt;&gt;"")*(S1055&lt;&gt;"No Match in AOM"),IF(J1055&lt;&gt;"",_xlfn.TEXTJOIN(";",TRUE,CONCATENATE(_xlfn.TEXTSPLIT(S1055,";",TRUE,FALSE)," ",J1055)),S1055),"")</f>
        <v>Moringa stenopetala Leaves</v>
      </c>
    </row>
    <row r="1056" spans="1:20" ht="15" customHeight="1">
      <c r="A1056" s="30" t="s">
        <v>26778</v>
      </c>
      <c r="B1056" s="55" t="s">
        <v>9558</v>
      </c>
      <c r="C1056" s="56" t="str">
        <f>_xlfn.TEXTJOIN(" ",TRUE,B1056,IF(ISBLANK(J1056),"",_xlfn.TEXTSPLIT(J1056,";")))</f>
        <v>Moringa stenopetala Leaves</v>
      </c>
      <c r="D1056" s="56" t="str">
        <f>_xlfn.TEXTJOIN(" ",TRUE,B1056,IF(ISBLANK(J1056),"",_xlfn.TEXTSPLIT(J1056,";")),IF(ISBLANK(H1056),"",_xlfn.TEXTSPLIT(H1056,";")))</f>
        <v>Moringa stenopetala Leaves Dried Ground</v>
      </c>
      <c r="E1056" s="56" t="str">
        <f>_xlfn.TEXTJOIN(" ",TRUE,B1056,F1056,IF(ISBLANK(J1056),"",_xlfn.TEXTSPLIT(J1056,";")),IF(ISBLANK(G1056),"",_xlfn.TEXTSPLIT(G1056,";")))</f>
        <v>Moringa stenopetala Leaves Dried Ground</v>
      </c>
      <c r="G1056" s="55" t="s">
        <v>25767</v>
      </c>
      <c r="H1056" s="55" t="s">
        <v>25767</v>
      </c>
      <c r="J1056" s="55" t="s">
        <v>6187</v>
      </c>
      <c r="R1056" t="str" cm="1">
        <f t="array" ref="R1056">IFERROR(INDEX(AOM[AOM], MATCH(1, (AOM[Edge_Value]=ani_diet!D1054)*(AOM[Is_Ani_Diet_Ingredient]&lt;&gt;FALSE), 0)), "No Match in AOM")</f>
        <v>AOM_001792</v>
      </c>
      <c r="S1056" t="str" cm="1">
        <f t="array" ref="S1056">IFERROR(IF(INDEX(AOM[Scientific Name], MATCH(1, (AOM[Edge_Value]=ani_diet!D1054)*(AOM[Is_Ani_Diet_Ingredient]&lt;&gt;FALSE), 0))=0, "", INDEX(AOM[Scientific Name], MATCH(1, (AOM[Edge_Value]=ani_diet!D1054)*(AOM[Is_Ani_Diet_Ingredient]&lt;&gt;FALSE), 0))), "No Match in AOM")</f>
        <v>Moringa stenopetala</v>
      </c>
      <c r="T1056" t="str" cm="1">
        <f t="array" ref="T1056">IF((S1056&lt;&gt;"")*(S1056&lt;&gt;"No Match in AOM"),IF(J1056&lt;&gt;"",_xlfn.TEXTJOIN(";",TRUE,CONCATENATE(_xlfn.TEXTSPLIT(S1056,";",TRUE,FALSE)," ",J1056)),S1056),"")</f>
        <v>Moringa stenopetala Leaves</v>
      </c>
    </row>
    <row r="1057" spans="1:20" ht="15" customHeight="1">
      <c r="A1057" s="30" t="s">
        <v>22283</v>
      </c>
      <c r="B1057" s="55" t="s">
        <v>22283</v>
      </c>
      <c r="C1057" s="56" t="str">
        <f>_xlfn.TEXTJOIN(" ",TRUE,B1057,IF(ISBLANK(J1057),"",_xlfn.TEXTSPLIT(J1057,";")))</f>
        <v>Morus alba</v>
      </c>
      <c r="D1057" s="56" t="str">
        <f>_xlfn.TEXTJOIN(" ",TRUE,B1057,IF(ISBLANK(J1057),"",_xlfn.TEXTSPLIT(J1057,";")),IF(ISBLANK(H1057),"",_xlfn.TEXTSPLIT(H1057,";")))</f>
        <v>Morus alba</v>
      </c>
      <c r="E1057" s="56" t="str">
        <f>_xlfn.TEXTJOIN(" ",TRUE,B1057,F1057,IF(ISBLANK(J1057),"",_xlfn.TEXTSPLIT(J1057,";")),IF(ISBLANK(G1057),"",_xlfn.TEXTSPLIT(G1057,";")))</f>
        <v>Morus alba</v>
      </c>
      <c r="R1057" t="str" cm="1">
        <f t="array" ref="R1057">IFERROR(INDEX(AOM[AOM], MATCH(1, (AOM[Edge_Value]=ani_diet!D1055)*(AOM[Is_Ani_Diet_Ingredient]&lt;&gt;FALSE), 0)), "No Match in AOM")</f>
        <v>AOM_006137</v>
      </c>
      <c r="S1057" t="str" cm="1">
        <f t="array" ref="S1057">IFERROR(IF(INDEX(AOM[Scientific Name], MATCH(1, (AOM[Edge_Value]=ani_diet!D1055)*(AOM[Is_Ani_Diet_Ingredient]&lt;&gt;FALSE), 0))=0, "", INDEX(AOM[Scientific Name], MATCH(1, (AOM[Edge_Value]=ani_diet!D1055)*(AOM[Is_Ani_Diet_Ingredient]&lt;&gt;FALSE), 0))), "No Match in AOM")</f>
        <v>Moringa stenopetala</v>
      </c>
      <c r="T1057" t="str" cm="1">
        <f t="array" ref="T1057">IF((S1057&lt;&gt;"")*(S1057&lt;&gt;"No Match in AOM"),IF(J1057&lt;&gt;"",_xlfn.TEXTJOIN(";",TRUE,CONCATENATE(_xlfn.TEXTSPLIT(S1057,";",TRUE,FALSE)," ",J1057)),S1057),"")</f>
        <v>Moringa stenopetala</v>
      </c>
    </row>
    <row r="1058" spans="1:20" ht="15" customHeight="1">
      <c r="A1058" s="30" t="s">
        <v>22284</v>
      </c>
      <c r="B1058" s="55" t="s">
        <v>22283</v>
      </c>
      <c r="C1058" s="56" t="str">
        <f>_xlfn.TEXTJOIN(" ",TRUE,B1058,IF(ISBLANK(J1058),"",_xlfn.TEXTSPLIT(J1058,";")))</f>
        <v>Morus alba Leaves</v>
      </c>
      <c r="D1058" s="56" t="str">
        <f>_xlfn.TEXTJOIN(" ",TRUE,B1058,IF(ISBLANK(J1058),"",_xlfn.TEXTSPLIT(J1058,";")),IF(ISBLANK(H1058),"",_xlfn.TEXTSPLIT(H1058,";")))</f>
        <v>Morus alba Leaves</v>
      </c>
      <c r="E1058" s="56" t="str">
        <f>_xlfn.TEXTJOIN(" ",TRUE,B1058,F1058,IF(ISBLANK(J1058),"",_xlfn.TEXTSPLIT(J1058,";")),IF(ISBLANK(G1058),"",_xlfn.TEXTSPLIT(G1058,";")))</f>
        <v>Morus alba Leaves</v>
      </c>
      <c r="J1058" s="55" t="s">
        <v>6187</v>
      </c>
      <c r="R1058" t="str" cm="1">
        <f t="array" ref="R1058">IFERROR(INDEX(AOM[AOM], MATCH(1, (AOM[Edge_Value]=ani_diet!D1056)*(AOM[Is_Ani_Diet_Ingredient]&lt;&gt;FALSE), 0)), "No Match in AOM")</f>
        <v>AOM_001980</v>
      </c>
      <c r="S1058" t="str" cm="1">
        <f t="array" ref="S1058">IFERROR(IF(INDEX(AOM[Scientific Name], MATCH(1, (AOM[Edge_Value]=ani_diet!D1056)*(AOM[Is_Ani_Diet_Ingredient]&lt;&gt;FALSE), 0))=0, "", INDEX(AOM[Scientific Name], MATCH(1, (AOM[Edge_Value]=ani_diet!D1056)*(AOM[Is_Ani_Diet_Ingredient]&lt;&gt;FALSE), 0))), "No Match in AOM")</f>
        <v>Moringa stenopetala</v>
      </c>
      <c r="T1058" t="str" cm="1">
        <f t="array" ref="T1058">IF((S1058&lt;&gt;"")*(S1058&lt;&gt;"No Match in AOM"),IF(J1058&lt;&gt;"",_xlfn.TEXTJOIN(";",TRUE,CONCATENATE(_xlfn.TEXTSPLIT(S1058,";",TRUE,FALSE)," ",J1058)),S1058),"")</f>
        <v>Moringa stenopetala Leaves</v>
      </c>
    </row>
    <row r="1059" spans="1:20" ht="15" customHeight="1">
      <c r="A1059" s="30" t="s">
        <v>26779</v>
      </c>
      <c r="B1059" s="55" t="s">
        <v>22283</v>
      </c>
      <c r="C1059" s="56" t="str">
        <f>_xlfn.TEXTJOIN(" ",TRUE,B1059,IF(ISBLANK(J1059),"",_xlfn.TEXTSPLIT(J1059,";")))</f>
        <v>Morus alba Leaves</v>
      </c>
      <c r="D1059" s="56" t="str">
        <f>_xlfn.TEXTJOIN(" ",TRUE,B1059,IF(ISBLANK(J1059),"",_xlfn.TEXTSPLIT(J1059,";")),IF(ISBLANK(H1059),"",_xlfn.TEXTSPLIT(H1059,";")))</f>
        <v>Morus alba Leaves Crushed Dried</v>
      </c>
      <c r="E1059" s="56" t="str">
        <f>_xlfn.TEXTJOIN(" ",TRUE,B1059,F1059,IF(ISBLANK(J1059),"",_xlfn.TEXTSPLIT(J1059,";")),IF(ISBLANK(G1059),"",_xlfn.TEXTSPLIT(G1059,";")))</f>
        <v>Morus alba Leaves Crushed Dried</v>
      </c>
      <c r="G1059" s="55" t="s">
        <v>25769</v>
      </c>
      <c r="H1059" s="55" t="s">
        <v>25769</v>
      </c>
      <c r="J1059" s="55" t="s">
        <v>6187</v>
      </c>
      <c r="R1059" t="str" cm="1">
        <f t="array" ref="R1059">IFERROR(INDEX(AOM[AOM], MATCH(1, (AOM[Edge_Value]=ani_diet!D1057)*(AOM[Is_Ani_Diet_Ingredient]&lt;&gt;FALSE), 0)), "No Match in AOM")</f>
        <v>AOM_002250</v>
      </c>
      <c r="S1059" t="str" cm="1">
        <f t="array" ref="S1059">IFERROR(IF(INDEX(AOM[Scientific Name], MATCH(1, (AOM[Edge_Value]=ani_diet!D1057)*(AOM[Is_Ani_Diet_Ingredient]&lt;&gt;FALSE), 0))=0, "", INDEX(AOM[Scientific Name], MATCH(1, (AOM[Edge_Value]=ani_diet!D1057)*(AOM[Is_Ani_Diet_Ingredient]&lt;&gt;FALSE), 0))), "No Match in AOM")</f>
        <v>Morus alba</v>
      </c>
      <c r="T1059" t="str" cm="1">
        <f t="array" ref="T1059">IF((S1059&lt;&gt;"")*(S1059&lt;&gt;"No Match in AOM"),IF(J1059&lt;&gt;"",_xlfn.TEXTJOIN(";",TRUE,CONCATENATE(_xlfn.TEXTSPLIT(S1059,";",TRUE,FALSE)," ",J1059)),S1059),"")</f>
        <v>Morus alba Leaves</v>
      </c>
    </row>
    <row r="1060" spans="1:20" ht="15" customHeight="1">
      <c r="A1060" s="30" t="s">
        <v>22294</v>
      </c>
      <c r="B1060" s="55" t="s">
        <v>22293</v>
      </c>
      <c r="C1060" s="56" t="str">
        <f>_xlfn.TEXTJOIN(" ",TRUE,B1060,IF(ISBLANK(J1060),"",_xlfn.TEXTSPLIT(J1060,";")))</f>
        <v>Morus indica Leaves</v>
      </c>
      <c r="D1060" s="56" t="str">
        <f>_xlfn.TEXTJOIN(" ",TRUE,B1060,IF(ISBLANK(J1060),"",_xlfn.TEXTSPLIT(J1060,";")),IF(ISBLANK(H1060),"",_xlfn.TEXTSPLIT(H1060,";")))</f>
        <v>Morus indica Leaves</v>
      </c>
      <c r="E1060" s="56" t="str">
        <f>_xlfn.TEXTJOIN(" ",TRUE,B1060,F1060,IF(ISBLANK(J1060),"",_xlfn.TEXTSPLIT(J1060,";")),IF(ISBLANK(G1060),"",_xlfn.TEXTSPLIT(G1060,";")))</f>
        <v>Morus indica Leaves</v>
      </c>
      <c r="J1060" s="55" t="s">
        <v>6187</v>
      </c>
      <c r="R1060" t="str" cm="1">
        <f t="array" ref="R1060">IFERROR(INDEX(AOM[AOM], MATCH(1, (AOM[Edge_Value]=ani_diet!D1058)*(AOM[Is_Ani_Diet_Ingredient]&lt;&gt;FALSE), 0)), "No Match in AOM")</f>
        <v>AOM_002251</v>
      </c>
      <c r="S1060" t="str" cm="1">
        <f t="array" ref="S1060">IFERROR(IF(INDEX(AOM[Scientific Name], MATCH(1, (AOM[Edge_Value]=ani_diet!D1058)*(AOM[Is_Ani_Diet_Ingredient]&lt;&gt;FALSE), 0))=0, "", INDEX(AOM[Scientific Name], MATCH(1, (AOM[Edge_Value]=ani_diet!D1058)*(AOM[Is_Ani_Diet_Ingredient]&lt;&gt;FALSE), 0))), "No Match in AOM")</f>
        <v>Morus alba</v>
      </c>
      <c r="T1060" t="str" cm="1">
        <f t="array" ref="T1060">IF((S1060&lt;&gt;"")*(S1060&lt;&gt;"No Match in AOM"),IF(J1060&lt;&gt;"",_xlfn.TEXTJOIN(";",TRUE,CONCATENATE(_xlfn.TEXTSPLIT(S1060,";",TRUE,FALSE)," ",J1060)),S1060),"")</f>
        <v>Morus alba Leaves</v>
      </c>
    </row>
    <row r="1061" spans="1:20" ht="15" customHeight="1">
      <c r="A1061" s="30" t="s">
        <v>26780</v>
      </c>
      <c r="B1061" s="55" t="s">
        <v>22293</v>
      </c>
      <c r="C1061" s="56" t="str">
        <f>_xlfn.TEXTJOIN(" ",TRUE,B1061,IF(ISBLANK(J1061),"",_xlfn.TEXTSPLIT(J1061,";")))</f>
        <v>Morus indica Leaves</v>
      </c>
      <c r="D1061" s="56" t="str">
        <f>_xlfn.TEXTJOIN(" ",TRUE,B1061,IF(ISBLANK(J1061),"",_xlfn.TEXTSPLIT(J1061,";")),IF(ISBLANK(H1061),"",_xlfn.TEXTSPLIT(H1061,";")))</f>
        <v>Morus indica Leaves Crushed Dried</v>
      </c>
      <c r="E1061" s="56" t="str">
        <f>_xlfn.TEXTJOIN(" ",TRUE,B1061,F1061,IF(ISBLANK(J1061),"",_xlfn.TEXTSPLIT(J1061,";")),IF(ISBLANK(G1061),"",_xlfn.TEXTSPLIT(G1061,";")))</f>
        <v>Morus indica Leaves Crushed Dried</v>
      </c>
      <c r="G1061" s="55" t="s">
        <v>25769</v>
      </c>
      <c r="H1061" s="55" t="s">
        <v>25769</v>
      </c>
      <c r="J1061" s="55" t="s">
        <v>6187</v>
      </c>
      <c r="R1061" t="str" cm="1">
        <f t="array" ref="R1061">IFERROR(INDEX(AOM[AOM], MATCH(1, (AOM[Edge_Value]=ani_diet!D1059)*(AOM[Is_Ani_Diet_Ingredient]&lt;&gt;FALSE), 0)), "No Match in AOM")</f>
        <v>AOM_006138</v>
      </c>
      <c r="S1061" t="str" cm="1">
        <f t="array" ref="S1061">IFERROR(IF(INDEX(AOM[Scientific Name], MATCH(1, (AOM[Edge_Value]=ani_diet!D1059)*(AOM[Is_Ani_Diet_Ingredient]&lt;&gt;FALSE), 0))=0, "", INDEX(AOM[Scientific Name], MATCH(1, (AOM[Edge_Value]=ani_diet!D1059)*(AOM[Is_Ani_Diet_Ingredient]&lt;&gt;FALSE), 0))), "No Match in AOM")</f>
        <v>Morus alba</v>
      </c>
      <c r="T1061" t="str" cm="1">
        <f t="array" ref="T1061">IF((S1061&lt;&gt;"")*(S1061&lt;&gt;"No Match in AOM"),IF(J1061&lt;&gt;"",_xlfn.TEXTJOIN(";",TRUE,CONCATENATE(_xlfn.TEXTSPLIT(S1061,";",TRUE,FALSE)," ",J1061)),S1061),"")</f>
        <v>Morus alba Leaves</v>
      </c>
    </row>
    <row r="1062" spans="1:20" ht="15" customHeight="1">
      <c r="A1062" s="30" t="s">
        <v>26781</v>
      </c>
      <c r="B1062" s="55" t="s">
        <v>4878</v>
      </c>
      <c r="C1062" s="56" t="str">
        <f>_xlfn.TEXTJOIN(" ",TRUE,B1062,IF(ISBLANK(J1062),"",_xlfn.TEXTSPLIT(J1062,";")))</f>
        <v>Mucuna pruriens</v>
      </c>
      <c r="D1062" s="56" t="str">
        <f>_xlfn.TEXTJOIN(" ",TRUE,B1062,IF(ISBLANK(J1062),"",_xlfn.TEXTSPLIT(J1062,";")),IF(ISBLANK(H1062),"",_xlfn.TEXTSPLIT(H1062,";")))</f>
        <v>Mucuna pruriens</v>
      </c>
      <c r="E1062" s="56" t="str">
        <f>_xlfn.TEXTJOIN(" ",TRUE,B1062,F1062,IF(ISBLANK(J1062),"",_xlfn.TEXTSPLIT(J1062,";")),IF(ISBLANK(G1062),"",_xlfn.TEXTSPLIT(G1062,";")))</f>
        <v>Mucuna pruriens</v>
      </c>
      <c r="R1062" t="str" cm="1">
        <f t="array" ref="R1062">IFERROR(INDEX(AOM[AOM], MATCH(1, (AOM[Edge_Value]=ani_diet!D1060)*(AOM[Is_Ani_Diet_Ingredient]&lt;&gt;FALSE), 0)), "No Match in AOM")</f>
        <v>AOM_002236</v>
      </c>
      <c r="S1062" t="str" cm="1">
        <f t="array" ref="S1062">IFERROR(IF(INDEX(AOM[Scientific Name], MATCH(1, (AOM[Edge_Value]=ani_diet!D1060)*(AOM[Is_Ani_Diet_Ingredient]&lt;&gt;FALSE), 0))=0, "", INDEX(AOM[Scientific Name], MATCH(1, (AOM[Edge_Value]=ani_diet!D1060)*(AOM[Is_Ani_Diet_Ingredient]&lt;&gt;FALSE), 0))), "No Match in AOM")</f>
        <v>Morus indica</v>
      </c>
      <c r="T1062" t="str" cm="1">
        <f t="array" ref="T1062">IF((S1062&lt;&gt;"")*(S1062&lt;&gt;"No Match in AOM"),IF(J1062&lt;&gt;"",_xlfn.TEXTJOIN(";",TRUE,CONCATENATE(_xlfn.TEXTSPLIT(S1062,";",TRUE,FALSE)," ",J1062)),S1062),"")</f>
        <v>Morus indica</v>
      </c>
    </row>
    <row r="1063" spans="1:20" ht="15" customHeight="1">
      <c r="A1063" s="30" t="s">
        <v>26782</v>
      </c>
      <c r="B1063" s="55" t="s">
        <v>4878</v>
      </c>
      <c r="C1063" s="56" t="str">
        <f>_xlfn.TEXTJOIN(" ",TRUE,B1063,IF(ISBLANK(J1063),"",_xlfn.TEXTSPLIT(J1063,";")))</f>
        <v>Mucuna pruriens</v>
      </c>
      <c r="D1063" s="56" t="str">
        <f>_xlfn.TEXTJOIN(" ",TRUE,B1063,IF(ISBLANK(J1063),"",_xlfn.TEXTSPLIT(J1063,";")),IF(ISBLANK(H1063),"",_xlfn.TEXTSPLIT(H1063,";")))</f>
        <v>Mucuna pruriens Dried</v>
      </c>
      <c r="E1063" s="56" t="str">
        <f>_xlfn.TEXTJOIN(" ",TRUE,B1063,F1063,IF(ISBLANK(J1063),"",_xlfn.TEXTSPLIT(J1063,";")),IF(ISBLANK(G1063),"",_xlfn.TEXTSPLIT(G1063,";")))</f>
        <v>Mucuna pruriens Utilis Cut(hand shears) Dried(Sun-24-48h) Dried(shade) Dried(Air) Chopped</v>
      </c>
      <c r="F1063" s="55" t="s">
        <v>17056</v>
      </c>
      <c r="G1063" s="55" t="s">
        <v>26490</v>
      </c>
      <c r="H1063" s="55" t="s">
        <v>17480</v>
      </c>
      <c r="I1063" s="55" t="s">
        <v>6195</v>
      </c>
      <c r="R1063" t="str" cm="1">
        <f t="array" ref="R1063">IFERROR(INDEX(AOM[AOM], MATCH(1, (AOM[Edge_Value]=ani_diet!D1061)*(AOM[Is_Ani_Diet_Ingredient]&lt;&gt;FALSE), 0)), "No Match in AOM")</f>
        <v>AOM_006139</v>
      </c>
      <c r="S1063" t="str" cm="1">
        <f t="array" ref="S1063">IFERROR(IF(INDEX(AOM[Scientific Name], MATCH(1, (AOM[Edge_Value]=ani_diet!D1061)*(AOM[Is_Ani_Diet_Ingredient]&lt;&gt;FALSE), 0))=0, "", INDEX(AOM[Scientific Name], MATCH(1, (AOM[Edge_Value]=ani_diet!D1061)*(AOM[Is_Ani_Diet_Ingredient]&lt;&gt;FALSE), 0))), "No Match in AOM")</f>
        <v>Morus indica</v>
      </c>
      <c r="T1063" t="str" cm="1">
        <f t="array" ref="T1063">IF((S1063&lt;&gt;"")*(S1063&lt;&gt;"No Match in AOM"),IF(J1063&lt;&gt;"",_xlfn.TEXTJOIN(";",TRUE,CONCATENATE(_xlfn.TEXTSPLIT(S1063,";",TRUE,FALSE)," ",J1063)),S1063),"")</f>
        <v>Morus indica</v>
      </c>
    </row>
    <row r="1064" spans="1:20" ht="15" customHeight="1">
      <c r="A1064" s="30" t="s">
        <v>26783</v>
      </c>
      <c r="B1064" s="55" t="s">
        <v>4878</v>
      </c>
      <c r="C1064" s="56" t="str">
        <f>_xlfn.TEXTJOIN(" ",TRUE,B1064,IF(ISBLANK(J1064),"",_xlfn.TEXTSPLIT(J1064,";")))</f>
        <v>Mucuna pruriens</v>
      </c>
      <c r="D1064" s="56" t="str">
        <f>_xlfn.TEXTJOIN(" ",TRUE,B1064,IF(ISBLANK(J1064),"",_xlfn.TEXTSPLIT(J1064,";")),IF(ISBLANK(H1064),"",_xlfn.TEXTSPLIT(H1064,";")))</f>
        <v>Mucuna pruriens Dried</v>
      </c>
      <c r="E1064" s="56" t="str">
        <f>_xlfn.TEXTJOIN(" ",TRUE,B1064,F1064,IF(ISBLANK(J1064),"",_xlfn.TEXTSPLIT(J1064,";")),IF(ISBLANK(G1064),"",_xlfn.TEXTSPLIT(G1064,";")))</f>
        <v>Mucuna pruriens Cut(hand shears) Dried(Sun-24-48h) Dried(shade) Dried(Air) Chopped</v>
      </c>
      <c r="G1064" s="55" t="s">
        <v>26490</v>
      </c>
      <c r="H1064" s="55" t="s">
        <v>17480</v>
      </c>
      <c r="R1064" t="str" cm="1">
        <f t="array" ref="R1064">IFERROR(INDEX(AOM[AOM], MATCH(1, (AOM[Edge_Value]=ani_diet!D1062)*(AOM[Is_Ani_Diet_Ingredient]&lt;&gt;FALSE), 0)), "No Match in AOM")</f>
        <v>AOM_001227</v>
      </c>
      <c r="S1064" t="str" cm="1">
        <f t="array" ref="S1064">IFERROR(IF(INDEX(AOM[Scientific Name], MATCH(1, (AOM[Edge_Value]=ani_diet!D1062)*(AOM[Is_Ani_Diet_Ingredient]&lt;&gt;FALSE), 0))=0, "", INDEX(AOM[Scientific Name], MATCH(1, (AOM[Edge_Value]=ani_diet!D1062)*(AOM[Is_Ani_Diet_Ingredient]&lt;&gt;FALSE), 0))), "No Match in AOM")</f>
        <v>Mucuna pruriens</v>
      </c>
      <c r="T1064" t="str" cm="1">
        <f t="array" ref="T1064">IF((S1064&lt;&gt;"")*(S1064&lt;&gt;"No Match in AOM"),IF(J1064&lt;&gt;"",_xlfn.TEXTJOIN(";",TRUE,CONCATENATE(_xlfn.TEXTSPLIT(S1064,";",TRUE,FALSE)," ",J1064)),S1064),"")</f>
        <v>Mucuna pruriens</v>
      </c>
    </row>
    <row r="1065" spans="1:20" ht="15" customHeight="1">
      <c r="A1065" s="30" t="s">
        <v>26784</v>
      </c>
      <c r="B1065" s="55" t="s">
        <v>4878</v>
      </c>
      <c r="C1065" s="56" t="str">
        <f>_xlfn.TEXTJOIN(" ",TRUE,B1065,IF(ISBLANK(J1065),"",_xlfn.TEXTSPLIT(J1065,";")))</f>
        <v>Mucuna pruriens</v>
      </c>
      <c r="D1065" s="56" t="str">
        <f>_xlfn.TEXTJOIN(" ",TRUE,B1065,IF(ISBLANK(J1065),"",_xlfn.TEXTSPLIT(J1065,";")),IF(ISBLANK(H1065),"",_xlfn.TEXTSPLIT(H1065,";")))</f>
        <v>Mucuna pruriens Dried</v>
      </c>
      <c r="E1065" s="56" t="str">
        <f>_xlfn.TEXTJOIN(" ",TRUE,B1065,F1065,IF(ISBLANK(J1065),"",_xlfn.TEXTSPLIT(J1065,";")),IF(ISBLANK(G1065),"",_xlfn.TEXTSPLIT(G1065,";")))</f>
        <v>Mucuna pruriens Hay Chopped</v>
      </c>
      <c r="G1065" s="55" t="s">
        <v>25844</v>
      </c>
      <c r="H1065" s="55" t="s">
        <v>17480</v>
      </c>
      <c r="I1065" s="55" t="s">
        <v>6195</v>
      </c>
      <c r="R1065" t="str" cm="1">
        <f t="array" ref="R1065">IFERROR(INDEX(AOM[AOM], MATCH(1, (AOM[Edge_Value]=ani_diet!D1063)*(AOM[Is_Ani_Diet_Ingredient]&lt;&gt;FALSE), 0)), "No Match in AOM")</f>
        <v>AOM_001697</v>
      </c>
      <c r="S1065" t="str" cm="1">
        <f t="array" ref="S1065">IFERROR(IF(INDEX(AOM[Scientific Name], MATCH(1, (AOM[Edge_Value]=ani_diet!D1063)*(AOM[Is_Ani_Diet_Ingredient]&lt;&gt;FALSE), 0))=0, "", INDEX(AOM[Scientific Name], MATCH(1, (AOM[Edge_Value]=ani_diet!D1063)*(AOM[Is_Ani_Diet_Ingredient]&lt;&gt;FALSE), 0))), "No Match in AOM")</f>
        <v>Mucuna pruriens</v>
      </c>
      <c r="T1065" t="str" cm="1">
        <f t="array" ref="T1065">IF((S1065&lt;&gt;"")*(S1065&lt;&gt;"No Match in AOM"),IF(J1065&lt;&gt;"",_xlfn.TEXTJOIN(";",TRUE,CONCATENATE(_xlfn.TEXTSPLIT(S1065,";",TRUE,FALSE)," ",J1065)),S1065),"")</f>
        <v>Mucuna pruriens</v>
      </c>
    </row>
    <row r="1066" spans="1:20" ht="15" customHeight="1">
      <c r="A1066" s="30" t="s">
        <v>26785</v>
      </c>
      <c r="B1066" s="55" t="s">
        <v>4878</v>
      </c>
      <c r="C1066" s="56" t="str">
        <f>_xlfn.TEXTJOIN(" ",TRUE,B1066,IF(ISBLANK(J1066),"",_xlfn.TEXTSPLIT(J1066,";")))</f>
        <v>Mucuna pruriens</v>
      </c>
      <c r="D1066" s="56" t="str">
        <f>_xlfn.TEXTJOIN(" ",TRUE,B1066,IF(ISBLANK(J1066),"",_xlfn.TEXTSPLIT(J1066,";")),IF(ISBLANK(H1066),"",_xlfn.TEXTSPLIT(H1066,";")))</f>
        <v>Mucuna pruriens Ground</v>
      </c>
      <c r="E1066" s="56" t="str">
        <f>_xlfn.TEXTJOIN(" ",TRUE,B1066,F1066,IF(ISBLANK(J1066),"",_xlfn.TEXTSPLIT(J1066,";")),IF(ISBLANK(G1066),"",_xlfn.TEXTSPLIT(G1066,";")))</f>
        <v>Mucuna pruriens Ground</v>
      </c>
      <c r="G1066" s="55" t="s">
        <v>6052</v>
      </c>
      <c r="H1066" s="55" t="s">
        <v>6052</v>
      </c>
      <c r="R1066" t="str" cm="1">
        <f t="array" ref="R1066">IFERROR(INDEX(AOM[AOM], MATCH(1, (AOM[Edge_Value]=ani_diet!D1064)*(AOM[Is_Ani_Diet_Ingredient]&lt;&gt;FALSE), 0)), "No Match in AOM")</f>
        <v>AOM_001697</v>
      </c>
      <c r="S1066" t="str" cm="1">
        <f t="array" ref="S1066">IFERROR(IF(INDEX(AOM[Scientific Name], MATCH(1, (AOM[Edge_Value]=ani_diet!D1064)*(AOM[Is_Ani_Diet_Ingredient]&lt;&gt;FALSE), 0))=0, "", INDEX(AOM[Scientific Name], MATCH(1, (AOM[Edge_Value]=ani_diet!D1064)*(AOM[Is_Ani_Diet_Ingredient]&lt;&gt;FALSE), 0))), "No Match in AOM")</f>
        <v>Mucuna pruriens</v>
      </c>
      <c r="T1066" t="str" cm="1">
        <f t="array" ref="T1066">IF((S1066&lt;&gt;"")*(S1066&lt;&gt;"No Match in AOM"),IF(J1066&lt;&gt;"",_xlfn.TEXTJOIN(";",TRUE,CONCATENATE(_xlfn.TEXTSPLIT(S1066,";",TRUE,FALSE)," ",J1066)),S1066),"")</f>
        <v>Mucuna pruriens</v>
      </c>
    </row>
    <row r="1067" spans="1:20" ht="15" customHeight="1">
      <c r="A1067" s="30" t="s">
        <v>22876</v>
      </c>
      <c r="B1067" s="55" t="s">
        <v>4878</v>
      </c>
      <c r="C1067" s="56" t="str">
        <f>_xlfn.TEXTJOIN(" ",TRUE,B1067,IF(ISBLANK(J1067),"",_xlfn.TEXTSPLIT(J1067,";")))</f>
        <v>Mucuna pruriens Protein</v>
      </c>
      <c r="D1067" s="56" t="str">
        <f>_xlfn.TEXTJOIN(" ",TRUE,B1067,IF(ISBLANK(J1067),"",_xlfn.TEXTSPLIT(J1067,";")),IF(ISBLANK(H1067),"",_xlfn.TEXTSPLIT(H1067,";")))</f>
        <v>Mucuna pruriens Protein Isolate</v>
      </c>
      <c r="E1067" s="56" t="str">
        <f>_xlfn.TEXTJOIN(" ",TRUE,B1067,F1067,IF(ISBLANK(J1067),"",_xlfn.TEXTSPLIT(J1067,";")),IF(ISBLANK(G1067),"",_xlfn.TEXTSPLIT(G1067,";")))</f>
        <v>Mucuna pruriens Protein Isolate</v>
      </c>
      <c r="G1067" s="55" t="s">
        <v>26786</v>
      </c>
      <c r="H1067" s="55" t="s">
        <v>26786</v>
      </c>
      <c r="J1067" s="55" t="s">
        <v>23688</v>
      </c>
      <c r="R1067" t="str" cm="1">
        <f t="array" ref="R1067">IFERROR(INDEX(AOM[AOM], MATCH(1, (AOM[Edge_Value]=ani_diet!D1065)*(AOM[Is_Ani_Diet_Ingredient]&lt;&gt;FALSE), 0)), "No Match in AOM")</f>
        <v>AOM_001697</v>
      </c>
      <c r="S1067" t="str" cm="1">
        <f t="array" ref="S1067">IFERROR(IF(INDEX(AOM[Scientific Name], MATCH(1, (AOM[Edge_Value]=ani_diet!D1065)*(AOM[Is_Ani_Diet_Ingredient]&lt;&gt;FALSE), 0))=0, "", INDEX(AOM[Scientific Name], MATCH(1, (AOM[Edge_Value]=ani_diet!D1065)*(AOM[Is_Ani_Diet_Ingredient]&lt;&gt;FALSE), 0))), "No Match in AOM")</f>
        <v>Mucuna pruriens</v>
      </c>
      <c r="T1067" t="str" cm="1">
        <f t="array" ref="T1067">IF((S1067&lt;&gt;"")*(S1067&lt;&gt;"No Match in AOM"),IF(J1067&lt;&gt;"",_xlfn.TEXTJOIN(";",TRUE,CONCATENATE(_xlfn.TEXTSPLIT(S1067,";",TRUE,FALSE)," ",J1067)),S1067),"")</f>
        <v>Mucuna pruriens Protein</v>
      </c>
    </row>
    <row r="1068" spans="1:20" ht="15" customHeight="1">
      <c r="A1068" s="30" t="s">
        <v>26787</v>
      </c>
      <c r="B1068" s="55" t="s">
        <v>4878</v>
      </c>
      <c r="C1068" s="56" t="str">
        <f>_xlfn.TEXTJOIN(" ",TRUE,B1068,IF(ISBLANK(J1068),"",_xlfn.TEXTSPLIT(J1068,";")))</f>
        <v>Mucuna pruriens Protein</v>
      </c>
      <c r="D1068" s="56" t="str">
        <f>_xlfn.TEXTJOIN(" ",TRUE,B1068,IF(ISBLANK(J1068),"",_xlfn.TEXTSPLIT(J1068,";")),IF(ISBLANK(H1068),"",_xlfn.TEXTSPLIT(H1068,";")))</f>
        <v>Mucuna pruriens Protein Isolate Alkali Treated Boiled Decorticated Ground</v>
      </c>
      <c r="E1068" s="56" t="str">
        <f>_xlfn.TEXTJOIN(" ",TRUE,B1068,F1068,IF(ISBLANK(J1068),"",_xlfn.TEXTSPLIT(J1068,";")),IF(ISBLANK(G1068),"",_xlfn.TEXTSPLIT(G1068,";")))</f>
        <v>Mucuna pruriens Protein Isolate Alkali Treated Boiled Decorticated Ground</v>
      </c>
      <c r="G1068" s="55" t="s">
        <v>26788</v>
      </c>
      <c r="H1068" s="55" t="s">
        <v>26788</v>
      </c>
      <c r="J1068" s="55" t="s">
        <v>23688</v>
      </c>
      <c r="R1068" t="str" cm="1">
        <f t="array" ref="R1068">IFERROR(INDEX(AOM[AOM], MATCH(1, (AOM[Edge_Value]=ani_diet!D1067)*(AOM[Is_Ani_Diet_Ingredient]&lt;&gt;FALSE), 0)), "No Match in AOM")</f>
        <v>AOM_003697</v>
      </c>
      <c r="S1068" t="str" cm="1">
        <f t="array" ref="S1068">IFERROR(IF(INDEX(AOM[Scientific Name], MATCH(1, (AOM[Edge_Value]=ani_diet!D1067)*(AOM[Is_Ani_Diet_Ingredient]&lt;&gt;FALSE), 0))=0, "", INDEX(AOM[Scientific Name], MATCH(1, (AOM[Edge_Value]=ani_diet!D1067)*(AOM[Is_Ani_Diet_Ingredient]&lt;&gt;FALSE), 0))), "No Match in AOM")</f>
        <v>Mucuna pruriens</v>
      </c>
      <c r="T1068" t="str" cm="1">
        <f t="array" ref="T1068">IF((S1068&lt;&gt;"")*(S1068&lt;&gt;"No Match in AOM"),IF(J1068&lt;&gt;"",_xlfn.TEXTJOIN(";",TRUE,CONCATENATE(_xlfn.TEXTSPLIT(S1068,";",TRUE,FALSE)," ",J1068)),S1068),"")</f>
        <v>Mucuna pruriens Protein</v>
      </c>
    </row>
    <row r="1069" spans="1:20" ht="15" customHeight="1">
      <c r="A1069" s="30" t="s">
        <v>26789</v>
      </c>
      <c r="B1069" s="55" t="s">
        <v>4878</v>
      </c>
      <c r="C1069" s="56" t="str">
        <f>_xlfn.TEXTJOIN(" ",TRUE,B1069,IF(ISBLANK(J1069),"",_xlfn.TEXTSPLIT(J1069,";")))</f>
        <v>Mucuna pruriens Protein</v>
      </c>
      <c r="D1069" s="56" t="str">
        <f>_xlfn.TEXTJOIN(" ",TRUE,B1069,IF(ISBLANK(J1069),"",_xlfn.TEXTSPLIT(J1069,";")),IF(ISBLANK(H1069),"",_xlfn.TEXTSPLIT(H1069,";")))</f>
        <v>Mucuna pruriens Protein Isolate Alkali Treated Boiled Ground</v>
      </c>
      <c r="E1069" s="56" t="str">
        <f>_xlfn.TEXTJOIN(" ",TRUE,B1069,F1069,IF(ISBLANK(J1069),"",_xlfn.TEXTSPLIT(J1069,";")),IF(ISBLANK(G1069),"",_xlfn.TEXTSPLIT(G1069,";")))</f>
        <v>Mucuna pruriens Protein Isolate Alkali Treated Boiled Ground</v>
      </c>
      <c r="G1069" s="55" t="s">
        <v>26790</v>
      </c>
      <c r="H1069" s="55" t="s">
        <v>26790</v>
      </c>
      <c r="J1069" s="55" t="s">
        <v>23688</v>
      </c>
      <c r="R1069" t="str" cm="1">
        <f t="array" ref="R1069">IFERROR(INDEX(AOM[AOM], MATCH(1, (AOM[Edge_Value]=ani_diet!D1066)*(AOM[Is_Ani_Diet_Ingredient]&lt;&gt;FALSE), 0)), "No Match in AOM")</f>
        <v>AOM_006234</v>
      </c>
      <c r="S1069" t="str" cm="1">
        <f t="array" ref="S1069">IFERROR(IF(INDEX(AOM[Scientific Name], MATCH(1, (AOM[Edge_Value]=ani_diet!D1066)*(AOM[Is_Ani_Diet_Ingredient]&lt;&gt;FALSE), 0))=0, "", INDEX(AOM[Scientific Name], MATCH(1, (AOM[Edge_Value]=ani_diet!D1066)*(AOM[Is_Ani_Diet_Ingredient]&lt;&gt;FALSE), 0))), "No Match in AOM")</f>
        <v>Mucuna pruriens</v>
      </c>
      <c r="T1069" t="str" cm="1">
        <f t="array" ref="T1069">IF((S1069&lt;&gt;"")*(S1069&lt;&gt;"No Match in AOM"),IF(J1069&lt;&gt;"",_xlfn.TEXTJOIN(";",TRUE,CONCATENATE(_xlfn.TEXTSPLIT(S1069,";",TRUE,FALSE)," ",J1069)),S1069),"")</f>
        <v>Mucuna pruriens Protein</v>
      </c>
    </row>
    <row r="1070" spans="1:20" ht="15" customHeight="1">
      <c r="A1070" s="30" t="s">
        <v>26791</v>
      </c>
      <c r="B1070" s="55" t="s">
        <v>4878</v>
      </c>
      <c r="C1070" s="56" t="str">
        <f>_xlfn.TEXTJOIN(" ",TRUE,B1070,IF(ISBLANK(J1070),"",_xlfn.TEXTSPLIT(J1070,";")))</f>
        <v>Mucuna pruriens Protein Isolate</v>
      </c>
      <c r="D1070" s="56" t="str">
        <f>_xlfn.TEXTJOIN(" ",TRUE,B1070,IF(ISBLANK(J1070),"",_xlfn.TEXTSPLIT(J1070,";")),IF(ISBLANK(H1070),"",_xlfn.TEXTSPLIT(H1070,";")))</f>
        <v>Mucuna pruriens Protein Isolate Alkali Treated Dried Ground</v>
      </c>
      <c r="E1070" s="56" t="str">
        <f>_xlfn.TEXTJOIN(" ",TRUE,B1070,F1070,IF(ISBLANK(J1070),"",_xlfn.TEXTSPLIT(J1070,";")),IF(ISBLANK(G1070),"",_xlfn.TEXTSPLIT(G1070,";")))</f>
        <v>Mucuna pruriens Protein Isolate Alkali Treated Dried Ground Soaked</v>
      </c>
      <c r="G1070" s="55" t="s">
        <v>26792</v>
      </c>
      <c r="H1070" s="55" t="s">
        <v>26793</v>
      </c>
      <c r="J1070" s="55" t="s">
        <v>26794</v>
      </c>
      <c r="R1070" t="str" cm="1">
        <f t="array" ref="R1070">IFERROR(INDEX(AOM[AOM], MATCH(1, (AOM[Edge_Value]=ani_diet!D1068)*(AOM[Is_Ani_Diet_Ingredient]&lt;&gt;FALSE), 0)), "No Match in AOM")</f>
        <v>AOM_006400</v>
      </c>
      <c r="S1070" t="str" cm="1">
        <f t="array" ref="S1070">IFERROR(IF(INDEX(AOM[Scientific Name], MATCH(1, (AOM[Edge_Value]=ani_diet!D1068)*(AOM[Is_Ani_Diet_Ingredient]&lt;&gt;FALSE), 0))=0, "", INDEX(AOM[Scientific Name], MATCH(1, (AOM[Edge_Value]=ani_diet!D1068)*(AOM[Is_Ani_Diet_Ingredient]&lt;&gt;FALSE), 0))), "No Match in AOM")</f>
        <v>Mucuna pruriens</v>
      </c>
      <c r="T1070" t="str" cm="1">
        <f t="array" ref="T1070">IF((S1070&lt;&gt;"")*(S1070&lt;&gt;"No Match in AOM"),IF(J1070&lt;&gt;"",_xlfn.TEXTJOIN(";",TRUE,CONCATENATE(_xlfn.TEXTSPLIT(S1070,";",TRUE,FALSE)," ",J1070)),S1070),"")</f>
        <v>Mucuna pruriens Protein Isolate</v>
      </c>
    </row>
    <row r="1071" spans="1:20" ht="15" customHeight="1">
      <c r="A1071" s="30" t="s">
        <v>26795</v>
      </c>
      <c r="B1071" s="55" t="s">
        <v>4878</v>
      </c>
      <c r="C1071" s="56" t="str">
        <f>_xlfn.TEXTJOIN(" ",TRUE,B1071,IF(ISBLANK(J1071),"",_xlfn.TEXTSPLIT(J1071,";")))</f>
        <v>Mucuna pruriens Seed</v>
      </c>
      <c r="D1071" s="56" t="str">
        <f>_xlfn.TEXTJOIN(" ",TRUE,B1071,IF(ISBLANK(J1071),"",_xlfn.TEXTSPLIT(J1071,";")),IF(ISBLANK(H1071),"",_xlfn.TEXTSPLIT(H1071,";")))</f>
        <v>Mucuna pruriens Seed</v>
      </c>
      <c r="E1071" s="56" t="str">
        <f>_xlfn.TEXTJOIN(" ",TRUE,B1071,F1071,IF(ISBLANK(J1071),"",_xlfn.TEXTSPLIT(J1071,";")),IF(ISBLANK(G1071),"",_xlfn.TEXTSPLIT(G1071,";")))</f>
        <v>Mucuna pruriens Seed</v>
      </c>
      <c r="J1071" s="55" t="s">
        <v>3446</v>
      </c>
      <c r="R1071" t="str" cm="1">
        <f t="array" ref="R1071">IFERROR(INDEX(AOM[AOM], MATCH(1, (AOM[Edge_Value]=ani_diet!D1069)*(AOM[Is_Ani_Diet_Ingredient]&lt;&gt;FALSE), 0)), "No Match in AOM")</f>
        <v>AOM_006232</v>
      </c>
      <c r="S1071" t="str" cm="1">
        <f t="array" ref="S1071">IFERROR(IF(INDEX(AOM[Scientific Name], MATCH(1, (AOM[Edge_Value]=ani_diet!D1069)*(AOM[Is_Ani_Diet_Ingredient]&lt;&gt;FALSE), 0))=0, "", INDEX(AOM[Scientific Name], MATCH(1, (AOM[Edge_Value]=ani_diet!D1069)*(AOM[Is_Ani_Diet_Ingredient]&lt;&gt;FALSE), 0))), "No Match in AOM")</f>
        <v>Mucuna pruriens</v>
      </c>
      <c r="T1071" t="str" cm="1">
        <f t="array" ref="T1071">IF((S1071&lt;&gt;"")*(S1071&lt;&gt;"No Match in AOM"),IF(J1071&lt;&gt;"",_xlfn.TEXTJOIN(";",TRUE,CONCATENATE(_xlfn.TEXTSPLIT(S1071,";",TRUE,FALSE)," ",J1071)),S1071),"")</f>
        <v>Mucuna pruriens Seed</v>
      </c>
    </row>
    <row r="1072" spans="1:20" ht="15" customHeight="1">
      <c r="A1072" s="30" t="s">
        <v>26796</v>
      </c>
      <c r="B1072" s="55" t="s">
        <v>4878</v>
      </c>
      <c r="C1072" s="56" t="str">
        <f>_xlfn.TEXTJOIN(" ",TRUE,B1072,IF(ISBLANK(J1072),"",_xlfn.TEXTSPLIT(J1072,";")))</f>
        <v>Mucuna pruriens Seed</v>
      </c>
      <c r="D1072" s="56" t="str">
        <f>_xlfn.TEXTJOIN(" ",TRUE,B1072,IF(ISBLANK(J1072),"",_xlfn.TEXTSPLIT(J1072,";")),IF(ISBLANK(H1072),"",_xlfn.TEXTSPLIT(H1072,";")))</f>
        <v>Mucuna pruriens Seed Alkali Treated Boiled Decorticated Dried Ground</v>
      </c>
      <c r="E1072" s="56" t="str">
        <f>_xlfn.TEXTJOIN(" ",TRUE,B1072,F1072,IF(ISBLANK(J1072),"",_xlfn.TEXTSPLIT(J1072,";")),IF(ISBLANK(G1072),"",_xlfn.TEXTSPLIT(G1072,";")))</f>
        <v>Mucuna pruriens Seed Alkali Treated Boiled Decorticated Dried Ground</v>
      </c>
      <c r="G1072" s="55" t="s">
        <v>26797</v>
      </c>
      <c r="H1072" s="55" t="s">
        <v>26797</v>
      </c>
      <c r="J1072" s="55" t="s">
        <v>3446</v>
      </c>
      <c r="R1072" t="str" cm="1">
        <f t="array" ref="R1072">IFERROR(INDEX(AOM[AOM], MATCH(1, (AOM[Edge_Value]=ani_diet!D1072)*(AOM[Is_Ani_Diet_Ingredient]&lt;&gt;FALSE), 0)), "No Match in AOM")</f>
        <v>AOM_006230</v>
      </c>
      <c r="S1072" t="str" cm="1">
        <f t="array" ref="S1072">IFERROR(IF(INDEX(AOM[Scientific Name], MATCH(1, (AOM[Edge_Value]=ani_diet!D1072)*(AOM[Is_Ani_Diet_Ingredient]&lt;&gt;FALSE), 0))=0, "", INDEX(AOM[Scientific Name], MATCH(1, (AOM[Edge_Value]=ani_diet!D1072)*(AOM[Is_Ani_Diet_Ingredient]&lt;&gt;FALSE), 0))), "No Match in AOM")</f>
        <v>Mucuna pruriens</v>
      </c>
      <c r="T1072" t="str" cm="1">
        <f t="array" ref="T1072">IF((S1072&lt;&gt;"")*(S1072&lt;&gt;"No Match in AOM"),IF(J1072&lt;&gt;"",_xlfn.TEXTJOIN(";",TRUE,CONCATENATE(_xlfn.TEXTSPLIT(S1072,";",TRUE,FALSE)," ",J1072)),S1072),"")</f>
        <v>Mucuna pruriens Seed</v>
      </c>
    </row>
    <row r="1073" spans="1:20" ht="15" customHeight="1">
      <c r="A1073" s="30" t="s">
        <v>26798</v>
      </c>
      <c r="B1073" s="55" t="s">
        <v>4878</v>
      </c>
      <c r="C1073" s="56" t="str">
        <f>_xlfn.TEXTJOIN(" ",TRUE,B1073,IF(ISBLANK(J1073),"",_xlfn.TEXTSPLIT(J1073,";")))</f>
        <v>Mucuna pruriens Seed</v>
      </c>
      <c r="D1073" s="56" t="str">
        <f>_xlfn.TEXTJOIN(" ",TRUE,B1073,IF(ISBLANK(J1073),"",_xlfn.TEXTSPLIT(J1073,";")),IF(ISBLANK(H1073),"",_xlfn.TEXTSPLIT(H1073,";")))</f>
        <v>Mucuna pruriens Seed Alkali Treated Boiled Dried Ground</v>
      </c>
      <c r="E1073" s="56" t="str">
        <f>_xlfn.TEXTJOIN(" ",TRUE,B1073,F1073,IF(ISBLANK(J1073),"",_xlfn.TEXTSPLIT(J1073,";")),IF(ISBLANK(G1073),"",_xlfn.TEXTSPLIT(G1073,";")))</f>
        <v>Mucuna pruriens Seed Alkali Treated Boiled Dehulled Dried Ground Soaked</v>
      </c>
      <c r="G1073" s="55" t="s">
        <v>26799</v>
      </c>
      <c r="H1073" s="55" t="s">
        <v>26800</v>
      </c>
      <c r="J1073" s="55" t="s">
        <v>3446</v>
      </c>
      <c r="R1073" t="str" cm="1">
        <f t="array" ref="R1073">IFERROR(INDEX(AOM[AOM], MATCH(1, (AOM[Edge_Value]=ani_diet!D1070)*(AOM[Is_Ani_Diet_Ingredient]&lt;&gt;FALSE), 0)), "No Match in AOM")</f>
        <v>AOM_006233</v>
      </c>
      <c r="S1073" t="str" cm="1">
        <f t="array" ref="S1073">IFERROR(IF(INDEX(AOM[Scientific Name], MATCH(1, (AOM[Edge_Value]=ani_diet!D1070)*(AOM[Is_Ani_Diet_Ingredient]&lt;&gt;FALSE), 0))=0, "", INDEX(AOM[Scientific Name], MATCH(1, (AOM[Edge_Value]=ani_diet!D1070)*(AOM[Is_Ani_Diet_Ingredient]&lt;&gt;FALSE), 0))), "No Match in AOM")</f>
        <v>Mucuna pruriens</v>
      </c>
      <c r="T1073" t="str" cm="1">
        <f t="array" ref="T1073">IF((S1073&lt;&gt;"")*(S1073&lt;&gt;"No Match in AOM"),IF(J1073&lt;&gt;"",_xlfn.TEXTJOIN(";",TRUE,CONCATENATE(_xlfn.TEXTSPLIT(S1073,";",TRUE,FALSE)," ",J1073)),S1073),"")</f>
        <v>Mucuna pruriens Seed</v>
      </c>
    </row>
    <row r="1074" spans="1:20" ht="15" customHeight="1">
      <c r="A1074" s="30" t="s">
        <v>26801</v>
      </c>
      <c r="B1074" s="55" t="s">
        <v>4878</v>
      </c>
      <c r="C1074" s="56" t="str">
        <f>_xlfn.TEXTJOIN(" ",TRUE,B1074,IF(ISBLANK(J1074),"",_xlfn.TEXTSPLIT(J1074,";")))</f>
        <v>Mucuna pruriens Seed</v>
      </c>
      <c r="D1074" s="56" t="str">
        <f>_xlfn.TEXTJOIN(" ",TRUE,B1074,IF(ISBLANK(J1074),"",_xlfn.TEXTSPLIT(J1074,";")),IF(ISBLANK(H1074),"",_xlfn.TEXTSPLIT(H1074,";")))</f>
        <v>Mucuna pruriens Seed Alkali Treated Boiled Ground</v>
      </c>
      <c r="E1074" s="56" t="str">
        <f>_xlfn.TEXTJOIN(" ",TRUE,B1074,F1074,IF(ISBLANK(J1074),"",_xlfn.TEXTSPLIT(J1074,";")),IF(ISBLANK(G1074),"",_xlfn.TEXTSPLIT(G1074,";")))</f>
        <v>Mucuna pruriens Seed Alkali Treated Boiled Decorticated Ground</v>
      </c>
      <c r="G1074" s="55" t="s">
        <v>26802</v>
      </c>
      <c r="H1074" s="55" t="s">
        <v>26803</v>
      </c>
      <c r="J1074" s="55" t="s">
        <v>3446</v>
      </c>
      <c r="R1074" t="str" cm="1">
        <f t="array" ref="R1074">IFERROR(INDEX(AOM[AOM], MATCH(1, (AOM[Edge_Value]=ani_diet!D1071)*(AOM[Is_Ani_Diet_Ingredient]&lt;&gt;FALSE), 0)), "No Match in AOM")</f>
        <v>AOM_001164</v>
      </c>
      <c r="S1074" t="str" cm="1">
        <f t="array" ref="S1074">IFERROR(IF(INDEX(AOM[Scientific Name], MATCH(1, (AOM[Edge_Value]=ani_diet!D1071)*(AOM[Is_Ani_Diet_Ingredient]&lt;&gt;FALSE), 0))=0, "", INDEX(AOM[Scientific Name], MATCH(1, (AOM[Edge_Value]=ani_diet!D1071)*(AOM[Is_Ani_Diet_Ingredient]&lt;&gt;FALSE), 0))), "No Match in AOM")</f>
        <v>Mucuna pruriens</v>
      </c>
      <c r="T1074" t="str" cm="1">
        <f t="array" ref="T1074">IF((S1074&lt;&gt;"")*(S1074&lt;&gt;"No Match in AOM"),IF(J1074&lt;&gt;"",_xlfn.TEXTJOIN(";",TRUE,CONCATENATE(_xlfn.TEXTSPLIT(S1074,";",TRUE,FALSE)," ",J1074)),S1074),"")</f>
        <v>Mucuna pruriens Seed</v>
      </c>
    </row>
    <row r="1075" spans="1:20" ht="15" customHeight="1">
      <c r="A1075" s="30" t="s">
        <v>26804</v>
      </c>
      <c r="B1075" s="55" t="s">
        <v>4878</v>
      </c>
      <c r="C1075" s="56" t="str">
        <f>_xlfn.TEXTJOIN(" ",TRUE,B1075,IF(ISBLANK(J1075),"",_xlfn.TEXTSPLIT(J1075,";")))</f>
        <v>Mucuna pruriens Seed</v>
      </c>
      <c r="D1075" s="56" t="str">
        <f>_xlfn.TEXTJOIN(" ",TRUE,B1075,IF(ISBLANK(J1075),"",_xlfn.TEXTSPLIT(J1075,";")),IF(ISBLANK(H1075),"",_xlfn.TEXTSPLIT(H1075,";")))</f>
        <v>Mucuna pruriens Seed Boiled Decorticated Dried Ground Soaked</v>
      </c>
      <c r="E1075" s="56" t="str">
        <f>_xlfn.TEXTJOIN(" ",TRUE,B1075,F1075,IF(ISBLANK(J1075),"",_xlfn.TEXTSPLIT(J1075,";")),IF(ISBLANK(G1075),"",_xlfn.TEXTSPLIT(G1075,";")))</f>
        <v>Mucuna pruriens Seed Boiled Decorticated Dried Ground Soaked</v>
      </c>
      <c r="G1075" s="55" t="s">
        <v>26805</v>
      </c>
      <c r="H1075" s="55" t="s">
        <v>26805</v>
      </c>
      <c r="J1075" s="55" t="s">
        <v>3446</v>
      </c>
      <c r="R1075" t="str" cm="1">
        <f t="array" ref="R1075">IFERROR(INDEX(AOM[AOM], MATCH(1, (AOM[Edge_Value]=ani_diet!D1074)*(AOM[Is_Ani_Diet_Ingredient]&lt;&gt;FALSE), 0)), "No Match in AOM")</f>
        <v>AOM_006229</v>
      </c>
      <c r="S1075" t="str" cm="1">
        <f t="array" ref="S1075">IFERROR(IF(INDEX(AOM[Scientific Name], MATCH(1, (AOM[Edge_Value]=ani_diet!D1074)*(AOM[Is_Ani_Diet_Ingredient]&lt;&gt;FALSE), 0))=0, "", INDEX(AOM[Scientific Name], MATCH(1, (AOM[Edge_Value]=ani_diet!D1074)*(AOM[Is_Ani_Diet_Ingredient]&lt;&gt;FALSE), 0))), "No Match in AOM")</f>
        <v>Mucuna pruriens</v>
      </c>
      <c r="T1075" t="str" cm="1">
        <f t="array" ref="T1075">IF((S1075&lt;&gt;"")*(S1075&lt;&gt;"No Match in AOM"),IF(J1075&lt;&gt;"",_xlfn.TEXTJOIN(";",TRUE,CONCATENATE(_xlfn.TEXTSPLIT(S1075,";",TRUE,FALSE)," ",J1075)),S1075),"")</f>
        <v>Mucuna pruriens Seed</v>
      </c>
    </row>
    <row r="1076" spans="1:20" ht="15" customHeight="1">
      <c r="A1076" s="30" t="s">
        <v>26806</v>
      </c>
      <c r="B1076" s="55" t="s">
        <v>4878</v>
      </c>
      <c r="C1076" s="56" t="str">
        <f>_xlfn.TEXTJOIN(" ",TRUE,B1076,IF(ISBLANK(J1076),"",_xlfn.TEXTSPLIT(J1076,";")))</f>
        <v>Mucuna pruriens Seed</v>
      </c>
      <c r="D1076" s="56" t="str">
        <f>_xlfn.TEXTJOIN(" ",TRUE,B1076,IF(ISBLANK(J1076),"",_xlfn.TEXTSPLIT(J1076,";")),IF(ISBLANK(H1076),"",_xlfn.TEXTSPLIT(H1076,";")))</f>
        <v>Mucuna pruriens Seed Boiled Dried Ground</v>
      </c>
      <c r="E1076" s="56" t="str">
        <f>_xlfn.TEXTJOIN(" ",TRUE,B1076,F1076,IF(ISBLANK(J1076),"",_xlfn.TEXTSPLIT(J1076,";")),IF(ISBLANK(G1076),"",_xlfn.TEXTSPLIT(G1076,";")))</f>
        <v>Mucuna pruriens Seed Boiled Dried Ground</v>
      </c>
      <c r="G1076" s="55" t="s">
        <v>26089</v>
      </c>
      <c r="H1076" s="55" t="s">
        <v>26089</v>
      </c>
      <c r="J1076" s="55" t="s">
        <v>3446</v>
      </c>
      <c r="R1076" t="str" cm="1">
        <f t="array" ref="R1076">IFERROR(INDEX(AOM[AOM], MATCH(1, (AOM[Edge_Value]=ani_diet!D1073)*(AOM[Is_Ani_Diet_Ingredient]&lt;&gt;FALSE), 0)), "No Match in AOM")</f>
        <v>AOM_006399</v>
      </c>
      <c r="S1076" t="str" cm="1">
        <f t="array" ref="S1076">IFERROR(IF(INDEX(AOM[Scientific Name], MATCH(1, (AOM[Edge_Value]=ani_diet!D1073)*(AOM[Is_Ani_Diet_Ingredient]&lt;&gt;FALSE), 0))=0, "", INDEX(AOM[Scientific Name], MATCH(1, (AOM[Edge_Value]=ani_diet!D1073)*(AOM[Is_Ani_Diet_Ingredient]&lt;&gt;FALSE), 0))), "No Match in AOM")</f>
        <v>Mucuna pruriens</v>
      </c>
      <c r="T1076" t="str" cm="1">
        <f t="array" ref="T1076">IF((S1076&lt;&gt;"")*(S1076&lt;&gt;"No Match in AOM"),IF(J1076&lt;&gt;"",_xlfn.TEXTJOIN(";",TRUE,CONCATENATE(_xlfn.TEXTSPLIT(S1076,";",TRUE,FALSE)," ",J1076)),S1076),"")</f>
        <v>Mucuna pruriens Seed</v>
      </c>
    </row>
    <row r="1077" spans="1:20" ht="15" customHeight="1">
      <c r="A1077" s="30" t="s">
        <v>26807</v>
      </c>
      <c r="B1077" s="55" t="s">
        <v>4878</v>
      </c>
      <c r="C1077" s="56" t="str">
        <f>_xlfn.TEXTJOIN(" ",TRUE,B1077,IF(ISBLANK(J1077),"",_xlfn.TEXTSPLIT(J1077,";")))</f>
        <v>Mucuna pruriens Seed</v>
      </c>
      <c r="D1077" s="56" t="str">
        <f>_xlfn.TEXTJOIN(" ",TRUE,B1077,IF(ISBLANK(J1077),"",_xlfn.TEXTSPLIT(J1077,";")),IF(ISBLANK(H1077),"",_xlfn.TEXTSPLIT(H1077,";")))</f>
        <v>Mucuna pruriens Seed Crushed</v>
      </c>
      <c r="E1077" s="56" t="str">
        <f>_xlfn.TEXTJOIN(" ",TRUE,B1077,F1077,IF(ISBLANK(J1077),"",_xlfn.TEXTSPLIT(J1077,";")),IF(ISBLANK(G1077),"",_xlfn.TEXTSPLIT(G1077,";")))</f>
        <v>Mucuna pruriens Seed Crushed</v>
      </c>
      <c r="G1077" s="55" t="s">
        <v>17477</v>
      </c>
      <c r="H1077" s="55" t="s">
        <v>17477</v>
      </c>
      <c r="J1077" s="55" t="s">
        <v>3446</v>
      </c>
      <c r="R1077" t="str" cm="1">
        <f t="array" ref="R1077">IFERROR(INDEX(AOM[AOM], MATCH(1, (AOM[Edge_Value]=ani_diet!D1075)*(AOM[Is_Ani_Diet_Ingredient]&lt;&gt;FALSE), 0)), "No Match in AOM")</f>
        <v>No Match in AOM</v>
      </c>
      <c r="S1077" t="str" cm="1">
        <f t="array" ref="S1077">IFERROR(IF(INDEX(AOM[Scientific Name], MATCH(1, (AOM[Edge_Value]=ani_diet!D1075)*(AOM[Is_Ani_Diet_Ingredient]&lt;&gt;FALSE), 0))=0, "", INDEX(AOM[Scientific Name], MATCH(1, (AOM[Edge_Value]=ani_diet!D1075)*(AOM[Is_Ani_Diet_Ingredient]&lt;&gt;FALSE), 0))), "No Match in AOM")</f>
        <v>No Match in AOM</v>
      </c>
      <c r="T1077" t="str" cm="1">
        <f t="array" ref="T1077">IF((S1077&lt;&gt;"")*(S1077&lt;&gt;"No Match in AOM"),IF(J1077&lt;&gt;"",_xlfn.TEXTJOIN(";",TRUE,CONCATENATE(_xlfn.TEXTSPLIT(S1077,";",TRUE,FALSE)," ",J1077)),S1077),"")</f>
        <v/>
      </c>
    </row>
    <row r="1078" spans="1:20" ht="15" customHeight="1">
      <c r="A1078" s="30" t="s">
        <v>4842</v>
      </c>
      <c r="B1078" s="55" t="s">
        <v>4842</v>
      </c>
      <c r="C1078" s="56" t="str">
        <f>_xlfn.TEXTJOIN(" ",TRUE,B1078,IF(ISBLANK(J1078),"",_xlfn.TEXTSPLIT(J1078,";")))</f>
        <v>Mung Bean</v>
      </c>
      <c r="D1078" s="56" t="str">
        <f>_xlfn.TEXTJOIN(" ",TRUE,B1078,IF(ISBLANK(J1078),"",_xlfn.TEXTSPLIT(J1078,";")),IF(ISBLANK(H1078),"",_xlfn.TEXTSPLIT(H1078,";")))</f>
        <v>Mung Bean</v>
      </c>
      <c r="E1078" s="56" t="str">
        <f>_xlfn.TEXTJOIN(" ",TRUE,B1078,F1078,IF(ISBLANK(J1078),"",_xlfn.TEXTSPLIT(J1078,";")),IF(ISBLANK(G1078),"",_xlfn.TEXTSPLIT(G1078,";")))</f>
        <v>Mung Bean</v>
      </c>
      <c r="R1078" t="str" cm="1">
        <f t="array" ref="R1078">IFERROR(INDEX(AOM[AOM], MATCH(1, (AOM[Edge_Value]=ani_diet!D1076)*(AOM[Is_Ani_Diet_Ingredient]&lt;&gt;FALSE), 0)), "No Match in AOM")</f>
        <v>AOM_006500</v>
      </c>
      <c r="S1078" t="str" cm="1">
        <f t="array" ref="S1078">IFERROR(IF(INDEX(AOM[Scientific Name], MATCH(1, (AOM[Edge_Value]=ani_diet!D1076)*(AOM[Is_Ani_Diet_Ingredient]&lt;&gt;FALSE), 0))=0, "", INDEX(AOM[Scientific Name], MATCH(1, (AOM[Edge_Value]=ani_diet!D1076)*(AOM[Is_Ani_Diet_Ingredient]&lt;&gt;FALSE), 0))), "No Match in AOM")</f>
        <v>Mucuna pruriens</v>
      </c>
      <c r="T1078" t="str" cm="1">
        <f t="array" ref="T1078">IF((S1078&lt;&gt;"")*(S1078&lt;&gt;"No Match in AOM"),IF(J1078&lt;&gt;"",_xlfn.TEXTJOIN(";",TRUE,CONCATENATE(_xlfn.TEXTSPLIT(S1078,";",TRUE,FALSE)," ",J1078)),S1078),"")</f>
        <v>Mucuna pruriens</v>
      </c>
    </row>
    <row r="1079" spans="1:20" ht="15" customHeight="1">
      <c r="A1079" s="30" t="s">
        <v>26808</v>
      </c>
      <c r="B1079" s="55" t="s">
        <v>4842</v>
      </c>
      <c r="C1079" s="56" t="str">
        <f>_xlfn.TEXTJOIN(" ",TRUE,B1079,IF(ISBLANK(J1079),"",_xlfn.TEXTSPLIT(J1079,";")))</f>
        <v>Mung Bean Haulm</v>
      </c>
      <c r="D1079" s="56" t="str">
        <f>_xlfn.TEXTJOIN(" ",TRUE,B1079,IF(ISBLANK(J1079),"",_xlfn.TEXTSPLIT(J1079,";")),IF(ISBLANK(H1079),"",_xlfn.TEXTSPLIT(H1079,";")))</f>
        <v>Mung Bean Haulm</v>
      </c>
      <c r="E1079" s="56" t="str">
        <f>_xlfn.TEXTJOIN(" ",TRUE,B1079,F1079,IF(ISBLANK(J1079),"",_xlfn.TEXTSPLIT(J1079,";")),IF(ISBLANK(G1079),"",_xlfn.TEXTSPLIT(G1079,";")))</f>
        <v>Mung Bean Haulm</v>
      </c>
      <c r="J1079" s="55" t="s">
        <v>6839</v>
      </c>
      <c r="R1079" t="str" cm="1">
        <f t="array" ref="R1079">IFERROR(INDEX(AOM[AOM], MATCH(1, (AOM[Edge_Value]=ani_diet!D1077)*(AOM[Is_Ani_Diet_Ingredient]&lt;&gt;FALSE), 0)), "No Match in AOM")</f>
        <v>AOM_001698</v>
      </c>
      <c r="S1079" t="str" cm="1">
        <f t="array" ref="S1079">IFERROR(IF(INDEX(AOM[Scientific Name], MATCH(1, (AOM[Edge_Value]=ani_diet!D1077)*(AOM[Is_Ani_Diet_Ingredient]&lt;&gt;FALSE), 0))=0, "", INDEX(AOM[Scientific Name], MATCH(1, (AOM[Edge_Value]=ani_diet!D1077)*(AOM[Is_Ani_Diet_Ingredient]&lt;&gt;FALSE), 0))), "No Match in AOM")</f>
        <v>Mucuna pruriens</v>
      </c>
      <c r="T1079" t="str" cm="1">
        <f t="array" ref="T1079">IF((S1079&lt;&gt;"")*(S1079&lt;&gt;"No Match in AOM"),IF(J1079&lt;&gt;"",_xlfn.TEXTJOIN(";",TRUE,CONCATENATE(_xlfn.TEXTSPLIT(S1079,";",TRUE,FALSE)," ",J1079)),S1079),"")</f>
        <v>Mucuna pruriens Haulm</v>
      </c>
    </row>
    <row r="1080" spans="1:20" ht="15" customHeight="1">
      <c r="A1080" s="30" t="s">
        <v>26809</v>
      </c>
      <c r="B1080" s="55" t="s">
        <v>22300</v>
      </c>
      <c r="C1080" s="56" t="str">
        <f>_xlfn.TEXTJOIN(" ",TRUE,B1080,IF(ISBLANK(J1080),"",_xlfn.TEXTSPLIT(J1080,";")))</f>
        <v>Myrtus communis Leaves</v>
      </c>
      <c r="D1080" s="56" t="str">
        <f>_xlfn.TEXTJOIN(" ",TRUE,B1080,IF(ISBLANK(J1080),"",_xlfn.TEXTSPLIT(J1080,";")),IF(ISBLANK(H1080),"",_xlfn.TEXTSPLIT(H1080,";")))</f>
        <v>Myrtus communis Leaves</v>
      </c>
      <c r="E1080" s="56" t="str">
        <f>_xlfn.TEXTJOIN(" ",TRUE,B1080,F1080,IF(ISBLANK(J1080),"",_xlfn.TEXTSPLIT(J1080,";")),IF(ISBLANK(G1080),"",_xlfn.TEXTSPLIT(G1080,";")))</f>
        <v>Myrtus communis Leaves</v>
      </c>
      <c r="J1080" s="55" t="s">
        <v>6187</v>
      </c>
      <c r="R1080" t="str" cm="1">
        <f t="array" ref="R1080">IFERROR(INDEX(AOM[AOM], MATCH(1, (AOM[Edge_Value]=ani_diet!D1078)*(AOM[Is_Ani_Diet_Ingredient]&lt;&gt;FALSE), 0)), "No Match in AOM")</f>
        <v>AOM_002217</v>
      </c>
      <c r="S1080" t="str" cm="1">
        <f t="array" ref="S1080">IFERROR(IF(INDEX(AOM[Scientific Name], MATCH(1, (AOM[Edge_Value]=ani_diet!D1078)*(AOM[Is_Ani_Diet_Ingredient]&lt;&gt;FALSE), 0))=0, "", INDEX(AOM[Scientific Name], MATCH(1, (AOM[Edge_Value]=ani_diet!D1078)*(AOM[Is_Ani_Diet_Ingredient]&lt;&gt;FALSE), 0))), "No Match in AOM")</f>
        <v>Vigna radiata</v>
      </c>
      <c r="T1080" t="str" cm="1">
        <f t="array" ref="T1080">IF((S1080&lt;&gt;"")*(S1080&lt;&gt;"No Match in AOM"),IF(J1080&lt;&gt;"",_xlfn.TEXTJOIN(";",TRUE,CONCATENATE(_xlfn.TEXTSPLIT(S1080,";",TRUE,FALSE)," ",J1080)),S1080),"")</f>
        <v>Vigna radiata Leaves</v>
      </c>
    </row>
    <row r="1081" spans="1:20" ht="15" customHeight="1">
      <c r="A1081" s="30" t="s">
        <v>26810</v>
      </c>
      <c r="B1081" s="55" t="s">
        <v>22300</v>
      </c>
      <c r="C1081" s="56" t="str">
        <f>_xlfn.TEXTJOIN(" ",TRUE,B1081,IF(ISBLANK(J1081),"",_xlfn.TEXTSPLIT(J1081,";")))</f>
        <v>Myrtus communis Leaves</v>
      </c>
      <c r="D1081" s="56" t="str">
        <f>_xlfn.TEXTJOIN(" ",TRUE,B1081,IF(ISBLANK(J1081),"",_xlfn.TEXTSPLIT(J1081,";")),IF(ISBLANK(H1081),"",_xlfn.TEXTSPLIT(H1081,";")))</f>
        <v>Myrtus communis Leaves Dried Ground</v>
      </c>
      <c r="E1081" s="56" t="str">
        <f>_xlfn.TEXTJOIN(" ",TRUE,B1081,F1081,IF(ISBLANK(J1081),"",_xlfn.TEXTSPLIT(J1081,";")),IF(ISBLANK(G1081),"",_xlfn.TEXTSPLIT(G1081,";")))</f>
        <v>Myrtus communis Leaves Dried Ground</v>
      </c>
      <c r="G1081" s="55" t="s">
        <v>25767</v>
      </c>
      <c r="H1081" s="55" t="s">
        <v>25767</v>
      </c>
      <c r="J1081" s="55" t="s">
        <v>6187</v>
      </c>
      <c r="R1081" t="str" cm="1">
        <f t="array" ref="R1081">IFERROR(INDEX(AOM[AOM], MATCH(1, (AOM[Edge_Value]=ani_diet!D1079)*(AOM[Is_Ani_Diet_Ingredient]&lt;&gt;FALSE), 0)), "No Match in AOM")</f>
        <v>AOM_002218</v>
      </c>
      <c r="S1081" t="str" cm="1">
        <f t="array" ref="S1081">IFERROR(IF(INDEX(AOM[Scientific Name], MATCH(1, (AOM[Edge_Value]=ani_diet!D1079)*(AOM[Is_Ani_Diet_Ingredient]&lt;&gt;FALSE), 0))=0, "", INDEX(AOM[Scientific Name], MATCH(1, (AOM[Edge_Value]=ani_diet!D1079)*(AOM[Is_Ani_Diet_Ingredient]&lt;&gt;FALSE), 0))), "No Match in AOM")</f>
        <v>Vigna radiata</v>
      </c>
      <c r="T1081" t="str" cm="1">
        <f t="array" ref="T1081">IF((S1081&lt;&gt;"")*(S1081&lt;&gt;"No Match in AOM"),IF(J1081&lt;&gt;"",_xlfn.TEXTJOIN(";",TRUE,CONCATENATE(_xlfn.TEXTSPLIT(S1081,";",TRUE,FALSE)," ",J1081)),S1081),"")</f>
        <v>Vigna radiata Leaves</v>
      </c>
    </row>
    <row r="1082" spans="1:20" ht="15" customHeight="1">
      <c r="A1082" s="30" t="s">
        <v>26811</v>
      </c>
      <c r="B1082" s="55" t="s">
        <v>26811</v>
      </c>
      <c r="C1082" s="56" t="str">
        <f>_xlfn.TEXTJOIN(" ",TRUE,B1082,IF(ISBLANK(J1082),"",_xlfn.TEXTSPLIT(J1082,";")))</f>
        <v>Nassella trichotoma</v>
      </c>
      <c r="D1082" s="56" t="str">
        <f>_xlfn.TEXTJOIN(" ",TRUE,B1082,IF(ISBLANK(J1082),"",_xlfn.TEXTSPLIT(J1082,";")),IF(ISBLANK(H1082),"",_xlfn.TEXTSPLIT(H1082,";")))</f>
        <v>Nassella trichotoma</v>
      </c>
      <c r="E1082" s="56" t="str">
        <f>_xlfn.TEXTJOIN(" ",TRUE,B1082,F1082,IF(ISBLANK(J1082),"",_xlfn.TEXTSPLIT(J1082,";")),IF(ISBLANK(G1082),"",_xlfn.TEXTSPLIT(G1082,";")))</f>
        <v>Nassella trichotoma</v>
      </c>
      <c r="R1082" t="str" cm="1">
        <f t="array" ref="R1082">IFERROR(INDEX(AOM[AOM], MATCH(1, (AOM[Edge_Value]=ani_diet!D1080)*(AOM[Is_Ani_Diet_Ingredient]&lt;&gt;FALSE), 0)), "No Match in AOM")</f>
        <v>AOM_003989</v>
      </c>
      <c r="S1082" t="str" cm="1">
        <f t="array" ref="S1082">IFERROR(IF(INDEX(AOM[Scientific Name], MATCH(1, (AOM[Edge_Value]=ani_diet!D1080)*(AOM[Is_Ani_Diet_Ingredient]&lt;&gt;FALSE), 0))=0, "", INDEX(AOM[Scientific Name], MATCH(1, (AOM[Edge_Value]=ani_diet!D1080)*(AOM[Is_Ani_Diet_Ingredient]&lt;&gt;FALSE), 0))), "No Match in AOM")</f>
        <v>Myrtus communis</v>
      </c>
      <c r="T1082" t="str" cm="1">
        <f t="array" ref="T1082">IF((S1082&lt;&gt;"")*(S1082&lt;&gt;"No Match in AOM"),IF(J1082&lt;&gt;"",_xlfn.TEXTJOIN(";",TRUE,CONCATENATE(_xlfn.TEXTSPLIT(S1082,";",TRUE,FALSE)," ",J1082)),S1082),"")</f>
        <v>Myrtus communis</v>
      </c>
    </row>
    <row r="1083" spans="1:20" ht="15" customHeight="1">
      <c r="A1083" s="30" t="s">
        <v>26812</v>
      </c>
      <c r="B1083" s="55" t="s">
        <v>21274</v>
      </c>
      <c r="C1083" s="56" t="str">
        <f>_xlfn.TEXTJOIN(" ",TRUE,B1083,IF(ISBLANK(J1083),"",_xlfn.TEXTSPLIT(J1083,";")))</f>
        <v>Natural Pasture</v>
      </c>
      <c r="D1083" s="56" t="str">
        <f>_xlfn.TEXTJOIN(" ",TRUE,B1083,IF(ISBLANK(J1083),"",_xlfn.TEXTSPLIT(J1083,";")),IF(ISBLANK(H1083),"",_xlfn.TEXTSPLIT(H1083,";")))</f>
        <v>Natural Pasture</v>
      </c>
      <c r="E1083" s="56" t="str">
        <f>_xlfn.TEXTJOIN(" ",TRUE,B1083,F1083,IF(ISBLANK(J1083),"",_xlfn.TEXTSPLIT(J1083,";")),IF(ISBLANK(G1083),"",_xlfn.TEXTSPLIT(G1083,";")))</f>
        <v>Natural Pasture</v>
      </c>
      <c r="R1083" t="str" cm="1">
        <f t="array" ref="R1083">IFERROR(INDEX(AOM[AOM], MATCH(1, (AOM[Edge_Value]=ani_diet!D1081)*(AOM[Is_Ani_Diet_Ingredient]&lt;&gt;FALSE), 0)), "No Match in AOM")</f>
        <v>AOM_006140</v>
      </c>
      <c r="S1083" t="str" cm="1">
        <f t="array" ref="S1083">IFERROR(IF(INDEX(AOM[Scientific Name], MATCH(1, (AOM[Edge_Value]=ani_diet!D1081)*(AOM[Is_Ani_Diet_Ingredient]&lt;&gt;FALSE), 0))=0, "", INDEX(AOM[Scientific Name], MATCH(1, (AOM[Edge_Value]=ani_diet!D1081)*(AOM[Is_Ani_Diet_Ingredient]&lt;&gt;FALSE), 0))), "No Match in AOM")</f>
        <v>Myrtus communis</v>
      </c>
      <c r="T1083" t="str" cm="1">
        <f t="array" ref="T1083">IF((S1083&lt;&gt;"")*(S1083&lt;&gt;"No Match in AOM"),IF(J1083&lt;&gt;"",_xlfn.TEXTJOIN(";",TRUE,CONCATENATE(_xlfn.TEXTSPLIT(S1083,";",TRUE,FALSE)," ",J1083)),S1083),"")</f>
        <v>Myrtus communis</v>
      </c>
    </row>
    <row r="1084" spans="1:20" ht="15" customHeight="1">
      <c r="A1084" s="30" t="s">
        <v>26813</v>
      </c>
      <c r="B1084" s="55" t="s">
        <v>21274</v>
      </c>
      <c r="C1084" s="56" t="str">
        <f>_xlfn.TEXTJOIN(" ",TRUE,B1084,IF(ISBLANK(J1084),"",_xlfn.TEXTSPLIT(J1084,";")))</f>
        <v>Natural Pasture</v>
      </c>
      <c r="D1084" s="56" t="str">
        <f>_xlfn.TEXTJOIN(" ",TRUE,B1084,IF(ISBLANK(J1084),"",_xlfn.TEXTSPLIT(J1084,";")),IF(ISBLANK(H1084),"",_xlfn.TEXTSPLIT(H1084,";")))</f>
        <v>Natural Pasture</v>
      </c>
      <c r="E1084" s="56" t="str">
        <f>_xlfn.TEXTJOIN(" ",TRUE,B1084,F1084,IF(ISBLANK(J1084),"",_xlfn.TEXTSPLIT(J1084,";")),IF(ISBLANK(G1084),"",_xlfn.TEXTSPLIT(G1084,";")))</f>
        <v>Natural Pasture Chopped</v>
      </c>
      <c r="G1084" s="55" t="s">
        <v>6195</v>
      </c>
      <c r="R1084" t="str" cm="1">
        <f t="array" ref="R1084">IFERROR(INDEX(AOM[AOM], MATCH(1, (AOM[Edge_Value]=ani_diet!D1082)*(AOM[Is_Ani_Diet_Ingredient]&lt;&gt;FALSE), 0)), "No Match in AOM")</f>
        <v>AOM_006236</v>
      </c>
      <c r="S1084" t="str" cm="1">
        <f t="array" ref="S1084">IFERROR(IF(INDEX(AOM[Scientific Name], MATCH(1, (AOM[Edge_Value]=ani_diet!D1082)*(AOM[Is_Ani_Diet_Ingredient]&lt;&gt;FALSE), 0))=0, "", INDEX(AOM[Scientific Name], MATCH(1, (AOM[Edge_Value]=ani_diet!D1082)*(AOM[Is_Ani_Diet_Ingredient]&lt;&gt;FALSE), 0))), "No Match in AOM")</f>
        <v>Nassella Trichotoma</v>
      </c>
      <c r="T1084" t="str" cm="1">
        <f t="array" ref="T1084">IF((S1084&lt;&gt;"")*(S1084&lt;&gt;"No Match in AOM"),IF(J1084&lt;&gt;"",_xlfn.TEXTJOIN(";",TRUE,CONCATENATE(_xlfn.TEXTSPLIT(S1084,";",TRUE,FALSE)," ",J1084)),S1084),"")</f>
        <v>Nassella Trichotoma</v>
      </c>
    </row>
    <row r="1085" spans="1:20" ht="15" customHeight="1">
      <c r="A1085" s="30" t="s">
        <v>26814</v>
      </c>
      <c r="B1085" s="55" t="s">
        <v>21274</v>
      </c>
      <c r="C1085" s="56" t="str">
        <f>_xlfn.TEXTJOIN(" ",TRUE,B1085,IF(ISBLANK(J1085),"",_xlfn.TEXTSPLIT(J1085,";")))</f>
        <v>Natural Pasture</v>
      </c>
      <c r="D1085" s="56" t="str">
        <f>_xlfn.TEXTJOIN(" ",TRUE,B1085,IF(ISBLANK(J1085),"",_xlfn.TEXTSPLIT(J1085,";")),IF(ISBLANK(H1085),"",_xlfn.TEXTSPLIT(H1085,";")))</f>
        <v>Natural Pasture Dried</v>
      </c>
      <c r="E1085" s="56" t="str">
        <f>_xlfn.TEXTJOIN(" ",TRUE,B1085,F1085,IF(ISBLANK(J1085),"",_xlfn.TEXTSPLIT(J1085,";")),IF(ISBLANK(G1085),"",_xlfn.TEXTSPLIT(G1085,";")))</f>
        <v>Natural Pasture Hay</v>
      </c>
      <c r="G1085" s="55" t="s">
        <v>17482</v>
      </c>
      <c r="H1085" s="55" t="s">
        <v>17480</v>
      </c>
      <c r="R1085" t="str" cm="1">
        <f t="array" ref="R1085">IFERROR(INDEX(AOM[AOM], MATCH(1, (AOM[Edge_Value]=ani_diet!D1083)*(AOM[Is_Ani_Diet_Ingredient]&lt;&gt;FALSE), 0)), "No Match in AOM")</f>
        <v>AOM_000697</v>
      </c>
      <c r="S1085" t="str" cm="1">
        <f t="array" ref="S1085">IFERROR(IF(INDEX(AOM[Scientific Name], MATCH(1, (AOM[Edge_Value]=ani_diet!D1083)*(AOM[Is_Ani_Diet_Ingredient]&lt;&gt;FALSE), 0))=0, "", INDEX(AOM[Scientific Name], MATCH(1, (AOM[Edge_Value]=ani_diet!D1083)*(AOM[Is_Ani_Diet_Ingredient]&lt;&gt;FALSE), 0))), "No Match in AOM")</f>
        <v/>
      </c>
      <c r="T1085" t="str" cm="1">
        <f t="array" ref="T1085">IF((S1085&lt;&gt;"")*(S1085&lt;&gt;"No Match in AOM"),IF(J1085&lt;&gt;"",_xlfn.TEXTJOIN(";",TRUE,CONCATENATE(_xlfn.TEXTSPLIT(S1085,";",TRUE,FALSE)," ",J1085)),S1085),"")</f>
        <v/>
      </c>
    </row>
    <row r="1086" spans="1:20" ht="15" customHeight="1">
      <c r="A1086" s="30" t="s">
        <v>26815</v>
      </c>
      <c r="B1086" s="55" t="s">
        <v>21274</v>
      </c>
      <c r="C1086" s="56" t="str">
        <f>_xlfn.TEXTJOIN(" ",TRUE,B1086,IF(ISBLANK(J1086),"",_xlfn.TEXTSPLIT(J1086,";")))</f>
        <v>Natural Pasture</v>
      </c>
      <c r="D1086" s="56" t="str">
        <f>_xlfn.TEXTJOIN(" ",TRUE,B1086,IF(ISBLANK(J1086),"",_xlfn.TEXTSPLIT(J1086,";")),IF(ISBLANK(H1086),"",_xlfn.TEXTSPLIT(H1086,";")))</f>
        <v>Natural Pasture Dried</v>
      </c>
      <c r="E1086" s="56" t="str">
        <f>_xlfn.TEXTJOIN(" ",TRUE,B1086,F1086,IF(ISBLANK(J1086),"",_xlfn.TEXTSPLIT(J1086,";")),IF(ISBLANK(G1086),"",_xlfn.TEXTSPLIT(G1086,";")))</f>
        <v>Natural Pasture Chopped Hay</v>
      </c>
      <c r="G1086" s="55" t="s">
        <v>26816</v>
      </c>
      <c r="H1086" s="55" t="s">
        <v>17480</v>
      </c>
      <c r="I1086" s="55" t="s">
        <v>6195</v>
      </c>
      <c r="R1086" t="str" cm="1">
        <f t="array" ref="R1086">IFERROR(INDEX(AOM[AOM], MATCH(1, (AOM[Edge_Value]=ani_diet!D1084)*(AOM[Is_Ani_Diet_Ingredient]&lt;&gt;FALSE), 0)), "No Match in AOM")</f>
        <v>AOM_000697</v>
      </c>
      <c r="S1086" t="str" cm="1">
        <f t="array" ref="S1086">IFERROR(IF(INDEX(AOM[Scientific Name], MATCH(1, (AOM[Edge_Value]=ani_diet!D1084)*(AOM[Is_Ani_Diet_Ingredient]&lt;&gt;FALSE), 0))=0, "", INDEX(AOM[Scientific Name], MATCH(1, (AOM[Edge_Value]=ani_diet!D1084)*(AOM[Is_Ani_Diet_Ingredient]&lt;&gt;FALSE), 0))), "No Match in AOM")</f>
        <v/>
      </c>
      <c r="T1086" t="str" cm="1">
        <f t="array" ref="T1086">IF((S1086&lt;&gt;"")*(S1086&lt;&gt;"No Match in AOM"),IF(J1086&lt;&gt;"",_xlfn.TEXTJOIN(";",TRUE,CONCATENATE(_xlfn.TEXTSPLIT(S1086,";",TRUE,FALSE)," ",J1086)),S1086),"")</f>
        <v/>
      </c>
    </row>
    <row r="1087" spans="1:20" ht="15" customHeight="1">
      <c r="A1087" s="30" t="s">
        <v>23542</v>
      </c>
      <c r="B1087" s="55" t="s">
        <v>23542</v>
      </c>
      <c r="C1087" s="56" t="str">
        <f>_xlfn.TEXTJOIN(" ",TRUE,B1087,IF(ISBLANK(J1087),"",_xlfn.TEXTSPLIT(J1087,";")))</f>
        <v>Natuzyme</v>
      </c>
      <c r="D1087" s="56" t="str">
        <f>_xlfn.TEXTJOIN(" ",TRUE,B1087,IF(ISBLANK(J1087),"",_xlfn.TEXTSPLIT(J1087,";")),IF(ISBLANK(H1087),"",_xlfn.TEXTSPLIT(H1087,";")))</f>
        <v>Natuzyme</v>
      </c>
      <c r="E1087" s="56" t="str">
        <f>_xlfn.TEXTJOIN(" ",TRUE,B1087,F1087,IF(ISBLANK(J1087),"",_xlfn.TEXTSPLIT(J1087,";")),IF(ISBLANK(G1087),"",_xlfn.TEXTSPLIT(G1087,";")))</f>
        <v>Natuzyme</v>
      </c>
      <c r="R1087" t="str" cm="1">
        <f t="array" ref="R1087">IFERROR(INDEX(AOM[AOM], MATCH(1, (AOM[Edge_Value]=ani_diet!D1085)*(AOM[Is_Ani_Diet_Ingredient]&lt;&gt;FALSE), 0)), "No Match in AOM")</f>
        <v>AOM_000698</v>
      </c>
      <c r="S1087" t="str" cm="1">
        <f t="array" ref="S1087">IFERROR(IF(INDEX(AOM[Scientific Name], MATCH(1, (AOM[Edge_Value]=ani_diet!D1085)*(AOM[Is_Ani_Diet_Ingredient]&lt;&gt;FALSE), 0))=0, "", INDEX(AOM[Scientific Name], MATCH(1, (AOM[Edge_Value]=ani_diet!D1085)*(AOM[Is_Ani_Diet_Ingredient]&lt;&gt;FALSE), 0))), "No Match in AOM")</f>
        <v/>
      </c>
      <c r="T1087" t="str" cm="1">
        <f t="array" ref="T1087">IF((S1087&lt;&gt;"")*(S1087&lt;&gt;"No Match in AOM"),IF(J1087&lt;&gt;"",_xlfn.TEXTJOIN(";",TRUE,CONCATENATE(_xlfn.TEXTSPLIT(S1087,";",TRUE,FALSE)," ",J1087)),S1087),"")</f>
        <v/>
      </c>
    </row>
    <row r="1088" spans="1:20" ht="15" customHeight="1">
      <c r="A1088" s="30" t="s">
        <v>26817</v>
      </c>
      <c r="B1088" s="55" t="s">
        <v>26818</v>
      </c>
      <c r="C1088" s="56" t="str">
        <f>_xlfn.TEXTJOIN(" ",TRUE,B1088,IF(ISBLANK(J1088),"",_xlfn.TEXTSPLIT(J1088,";")))</f>
        <v>Nile Perch Fish Oil</v>
      </c>
      <c r="D1088" s="56" t="str">
        <f>_xlfn.TEXTJOIN(" ",TRUE,B1088,IF(ISBLANK(J1088),"",_xlfn.TEXTSPLIT(J1088,";")),IF(ISBLANK(H1088),"",_xlfn.TEXTSPLIT(H1088,";")))</f>
        <v>Nile Perch Fish Oil</v>
      </c>
      <c r="E1088" s="56" t="str">
        <f>_xlfn.TEXTJOIN(" ",TRUE,B1088,F1088,IF(ISBLANK(J1088),"",_xlfn.TEXTSPLIT(J1088,";")),IF(ISBLANK(G1088),"",_xlfn.TEXTSPLIT(G1088,";")))</f>
        <v>Nile Perch Fish Oil</v>
      </c>
      <c r="J1088" s="55" t="s">
        <v>3475</v>
      </c>
      <c r="R1088" t="str" cm="1">
        <f t="array" ref="R1088">IFERROR(INDEX(AOM[AOM], MATCH(1, (AOM[Edge_Value]=ani_diet!D1086)*(AOM[Is_Ani_Diet_Ingredient]&lt;&gt;FALSE), 0)), "No Match in AOM")</f>
        <v>AOM_000698</v>
      </c>
      <c r="S1088" t="str" cm="1">
        <f t="array" ref="S1088">IFERROR(IF(INDEX(AOM[Scientific Name], MATCH(1, (AOM[Edge_Value]=ani_diet!D1086)*(AOM[Is_Ani_Diet_Ingredient]&lt;&gt;FALSE), 0))=0, "", INDEX(AOM[Scientific Name], MATCH(1, (AOM[Edge_Value]=ani_diet!D1086)*(AOM[Is_Ani_Diet_Ingredient]&lt;&gt;FALSE), 0))), "No Match in AOM")</f>
        <v/>
      </c>
      <c r="T1088" t="str" cm="1">
        <f t="array" ref="T1088">IF((S1088&lt;&gt;"")*(S1088&lt;&gt;"No Match in AOM"),IF(J1088&lt;&gt;"",_xlfn.TEXTJOIN(";",TRUE,CONCATENATE(_xlfn.TEXTSPLIT(S1088,";",TRUE,FALSE)," ",J1088)),S1088),"")</f>
        <v/>
      </c>
    </row>
    <row r="1089" spans="1:21" ht="15" customHeight="1">
      <c r="A1089" s="30" t="s">
        <v>5044</v>
      </c>
      <c r="B1089" s="55" t="s">
        <v>19812</v>
      </c>
      <c r="C1089" s="56" t="str">
        <f>_xlfn.TEXTJOIN(" ",TRUE,B1089,IF(ISBLANK(J1089),"",_xlfn.TEXTSPLIT(J1089,";")))</f>
        <v>Noug</v>
      </c>
      <c r="D1089" s="56" t="str">
        <f>_xlfn.TEXTJOIN(" ",TRUE,B1089,IF(ISBLANK(J1089),"",_xlfn.TEXTSPLIT(J1089,";")),IF(ISBLANK(H1089),"",_xlfn.TEXTSPLIT(H1089,";")))</f>
        <v>Noug</v>
      </c>
      <c r="E1089" s="56" t="str">
        <f>_xlfn.TEXTJOIN(" ",TRUE,B1089,F1089,IF(ISBLANK(J1089),"",_xlfn.TEXTSPLIT(J1089,";")),IF(ISBLANK(G1089),"",_xlfn.TEXTSPLIT(G1089,";")))</f>
        <v>Noug</v>
      </c>
      <c r="R1089" t="str" cm="1">
        <f t="array" ref="R1089">IFERROR(INDEX(AOM[AOM], MATCH(1, (AOM[Edge_Value]=ani_diet!D1087)*(AOM[Is_Ani_Diet_Ingredient]&lt;&gt;FALSE), 0)), "No Match in AOM")</f>
        <v>AOM_003749</v>
      </c>
      <c r="S1089" t="str" cm="1">
        <f t="array" ref="S1089">IFERROR(IF(INDEX(AOM[Scientific Name], MATCH(1, (AOM[Edge_Value]=ani_diet!D1087)*(AOM[Is_Ani_Diet_Ingredient]&lt;&gt;FALSE), 0))=0, "", INDEX(AOM[Scientific Name], MATCH(1, (AOM[Edge_Value]=ani_diet!D1087)*(AOM[Is_Ani_Diet_Ingredient]&lt;&gt;FALSE), 0))), "No Match in AOM")</f>
        <v/>
      </c>
      <c r="T1089" t="str" cm="1">
        <f t="array" ref="T1089">IF((S1089&lt;&gt;"")*(S1089&lt;&gt;"No Match in AOM"),IF(J1089&lt;&gt;"",_xlfn.TEXTJOIN(";",TRUE,CONCATENATE(_xlfn.TEXTSPLIT(S1089,";",TRUE,FALSE)," ",J1089)),S1089),"")</f>
        <v/>
      </c>
    </row>
    <row r="1090" spans="1:21" ht="15" customHeight="1">
      <c r="A1090" s="30" t="s">
        <v>26819</v>
      </c>
      <c r="B1090" s="55" t="s">
        <v>19812</v>
      </c>
      <c r="C1090" s="56" t="str">
        <f>_xlfn.TEXTJOIN(" ",TRUE,B1090,IF(ISBLANK(J1090),"",_xlfn.TEXTSPLIT(J1090,";")))</f>
        <v>Noug Cake</v>
      </c>
      <c r="D1090" s="56" t="str">
        <f>_xlfn.TEXTJOIN(" ",TRUE,B1090,IF(ISBLANK(J1090),"",_xlfn.TEXTSPLIT(J1090,";")),IF(ISBLANK(H1090),"",_xlfn.TEXTSPLIT(H1090,";")))</f>
        <v>Noug Cake Ground</v>
      </c>
      <c r="E1090" s="56" t="str">
        <f>_xlfn.TEXTJOIN(" ",TRUE,B1090,F1090,IF(ISBLANK(J1090),"",_xlfn.TEXTSPLIT(J1090,";")),IF(ISBLANK(G1090),"",_xlfn.TEXTSPLIT(G1090,";")))</f>
        <v>Noug Cake Ground</v>
      </c>
      <c r="G1090" s="55" t="s">
        <v>6052</v>
      </c>
      <c r="H1090" s="55" t="s">
        <v>6052</v>
      </c>
      <c r="J1090" s="55" t="s">
        <v>26028</v>
      </c>
      <c r="R1090" t="str" cm="1">
        <f t="array" ref="R1090">IFERROR(INDEX(AOM[AOM], MATCH(1, (AOM[Edge_Value]=ani_diet!D1088)*(AOM[Is_Ani_Diet_Ingredient]&lt;&gt;FALSE), 0)), "No Match in AOM")</f>
        <v>AOM_000547</v>
      </c>
      <c r="S1090" t="str" cm="1">
        <f t="array" ref="S1090">IFERROR(IF(INDEX(AOM[Scientific Name], MATCH(1, (AOM[Edge_Value]=ani_diet!D1088)*(AOM[Is_Ani_Diet_Ingredient]&lt;&gt;FALSE), 0))=0, "", INDEX(AOM[Scientific Name], MATCH(1, (AOM[Edge_Value]=ani_diet!D1088)*(AOM[Is_Ani_Diet_Ingredient]&lt;&gt;FALSE), 0))), "No Match in AOM")</f>
        <v>Lates niloticus</v>
      </c>
      <c r="T1090" t="str" cm="1">
        <f t="array" ref="T1090">IF((S1090&lt;&gt;"")*(S1090&lt;&gt;"No Match in AOM"),IF(J1090&lt;&gt;"",_xlfn.TEXTJOIN(";",TRUE,CONCATENATE(_xlfn.TEXTSPLIT(S1090,";",TRUE,FALSE)," ",J1090)),S1090),"")</f>
        <v>Lates niloticus Cake</v>
      </c>
    </row>
    <row r="1091" spans="1:21" ht="15" customHeight="1">
      <c r="A1091" s="30" t="s">
        <v>26820</v>
      </c>
      <c r="B1091" s="55" t="s">
        <v>19812</v>
      </c>
      <c r="C1091" s="56" t="str">
        <f>_xlfn.TEXTJOIN(" ",TRUE,B1091,IF(ISBLANK(J1091),"",_xlfn.TEXTSPLIT(J1091,";")))</f>
        <v>Noug</v>
      </c>
      <c r="D1091" s="56" t="str">
        <f>_xlfn.TEXTJOIN(" ",TRUE,B1091,IF(ISBLANK(J1091),"",_xlfn.TEXTSPLIT(J1091,";")),IF(ISBLANK(H1091),"",_xlfn.TEXTSPLIT(H1091,";")))</f>
        <v>Noug Dried</v>
      </c>
      <c r="E1091" s="56" t="str">
        <f>_xlfn.TEXTJOIN(" ",TRUE,B1091,F1091,IF(ISBLANK(J1091),"",_xlfn.TEXTSPLIT(J1091,";")),IF(ISBLANK(G1091),"",_xlfn.TEXTSPLIT(G1091,";")))</f>
        <v>Noug Dried</v>
      </c>
      <c r="G1091" s="55" t="s">
        <v>17480</v>
      </c>
      <c r="H1091" s="55" t="s">
        <v>17480</v>
      </c>
      <c r="R1091" t="str" cm="1">
        <f t="array" ref="R1091">IFERROR(INDEX(AOM[AOM], MATCH(1, (AOM[Edge_Value]=ani_diet!D1089)*(AOM[Is_Ani_Diet_Ingredient]&lt;&gt;FALSE), 0)), "No Match in AOM")</f>
        <v>AOM_001190</v>
      </c>
      <c r="S1091" t="str" cm="1">
        <f t="array" ref="S1091">IFERROR(IF(INDEX(AOM[Scientific Name], MATCH(1, (AOM[Edge_Value]=ani_diet!D1089)*(AOM[Is_Ani_Diet_Ingredient]&lt;&gt;FALSE), 0))=0, "", INDEX(AOM[Scientific Name], MATCH(1, (AOM[Edge_Value]=ani_diet!D1089)*(AOM[Is_Ani_Diet_Ingredient]&lt;&gt;FALSE), 0))), "No Match in AOM")</f>
        <v>Guizotia abyssinica</v>
      </c>
      <c r="T1091" t="str" cm="1">
        <f t="array" ref="T1091">IF((S1091&lt;&gt;"")*(S1091&lt;&gt;"No Match in AOM"),IF(J1091&lt;&gt;"",_xlfn.TEXTJOIN(";",TRUE,CONCATENATE(_xlfn.TEXTSPLIT(S1091,";",TRUE,FALSE)," ",J1091)),S1091),"")</f>
        <v>Guizotia abyssinica</v>
      </c>
    </row>
    <row r="1092" spans="1:21" ht="15" customHeight="1">
      <c r="A1092" s="30" t="s">
        <v>26821</v>
      </c>
      <c r="B1092" s="55" t="s">
        <v>19812</v>
      </c>
      <c r="C1092" s="56" t="str">
        <f>_xlfn.TEXTJOIN(" ",TRUE,B1092,IF(ISBLANK(J1092),"",_xlfn.TEXTSPLIT(J1092,";")))</f>
        <v>Noug</v>
      </c>
      <c r="D1092" s="56" t="str">
        <f>_xlfn.TEXTJOIN(" ",TRUE,B1092,IF(ISBLANK(J1092),"",_xlfn.TEXTSPLIT(J1092,";")),IF(ISBLANK(H1092),"",_xlfn.TEXTSPLIT(H1092,";")))</f>
        <v>Noug Ground</v>
      </c>
      <c r="E1092" s="56" t="str">
        <f>_xlfn.TEXTJOIN(" ",TRUE,B1092,F1092,IF(ISBLANK(J1092),"",_xlfn.TEXTSPLIT(J1092,";")),IF(ISBLANK(G1092),"",_xlfn.TEXTSPLIT(G1092,";")))</f>
        <v>Noug Meal</v>
      </c>
      <c r="G1092" s="55" t="s">
        <v>25824</v>
      </c>
      <c r="H1092" s="55" t="s">
        <v>6052</v>
      </c>
      <c r="K1092" s="32" t="s">
        <v>324</v>
      </c>
      <c r="L1092" s="32" t="s">
        <v>324</v>
      </c>
      <c r="N1092" t="s">
        <v>2539</v>
      </c>
      <c r="O1092" t="s">
        <v>2510</v>
      </c>
      <c r="P1092" t="s">
        <v>25925</v>
      </c>
      <c r="Q1092" t="s">
        <v>25926</v>
      </c>
      <c r="R1092" t="str" cm="1">
        <f t="array" ref="R1092">IFERROR(INDEX(AOM[AOM], MATCH(1, (AOM[Edge_Value]=ani_diet!D1090)*(AOM[Is_Ani_Diet_Ingredient]&lt;&gt;FALSE), 0)), "No Match in AOM")</f>
        <v>AOM_001700</v>
      </c>
      <c r="S1092" t="str" cm="1">
        <f t="array" ref="S1092">IFERROR(IF(INDEX(AOM[Scientific Name], MATCH(1, (AOM[Edge_Value]=ani_diet!D1090)*(AOM[Is_Ani_Diet_Ingredient]&lt;&gt;FALSE), 0))=0, "", INDEX(AOM[Scientific Name], MATCH(1, (AOM[Edge_Value]=ani_diet!D1090)*(AOM[Is_Ani_Diet_Ingredient]&lt;&gt;FALSE), 0))), "No Match in AOM")</f>
        <v>Guizotia abyssinica</v>
      </c>
      <c r="T1092" t="str" cm="1">
        <f t="array" ref="T1092">IF((S1092&lt;&gt;"")*(S1092&lt;&gt;"No Match in AOM"),IF(J1092&lt;&gt;"",_xlfn.TEXTJOIN(";",TRUE,CONCATENATE(_xlfn.TEXTSPLIT(S1092,";",TRUE,FALSE)," ",J1092)),S1092),"")</f>
        <v>Guizotia abyssinica</v>
      </c>
    </row>
    <row r="1093" spans="1:21" ht="15" customHeight="1">
      <c r="A1093" s="30" t="s">
        <v>26822</v>
      </c>
      <c r="B1093" s="55" t="s">
        <v>19812</v>
      </c>
      <c r="C1093" s="56" t="str">
        <f>_xlfn.TEXTJOIN(" ",TRUE,B1093,IF(ISBLANK(J1093),"",_xlfn.TEXTSPLIT(J1093,";")))</f>
        <v>Noug Seed Cake</v>
      </c>
      <c r="D1093" s="56" t="str">
        <f>_xlfn.TEXTJOIN(" ",TRUE,B1093,IF(ISBLANK(J1093),"",_xlfn.TEXTSPLIT(J1093,";")),IF(ISBLANK(H1093),"",_xlfn.TEXTSPLIT(H1093,";")))</f>
        <v>Noug Seed Cake</v>
      </c>
      <c r="E1093" s="56" t="str">
        <f>_xlfn.TEXTJOIN(" ",TRUE,B1093,F1093,IF(ISBLANK(J1093),"",_xlfn.TEXTSPLIT(J1093,";")),IF(ISBLANK(G1093),"",_xlfn.TEXTSPLIT(G1093,";")))</f>
        <v>Noug Seed Cake</v>
      </c>
      <c r="J1093" s="55" t="s">
        <v>25808</v>
      </c>
      <c r="K1093" s="32" t="s">
        <v>324</v>
      </c>
      <c r="L1093" s="32" t="s">
        <v>324</v>
      </c>
      <c r="R1093" t="str" cm="1">
        <f t="array" ref="R1093">IFERROR(INDEX(AOM[AOM], MATCH(1, (AOM[Edge_Value]=ani_diet!D1091)*(AOM[Is_Ani_Diet_Ingredient]&lt;&gt;FALSE), 0)), "No Match in AOM")</f>
        <v>AOM_006170</v>
      </c>
      <c r="S1093" t="str" cm="1">
        <f t="array" ref="S1093">IFERROR(IF(INDEX(AOM[Scientific Name], MATCH(1, (AOM[Edge_Value]=ani_diet!D1091)*(AOM[Is_Ani_Diet_Ingredient]&lt;&gt;FALSE), 0))=0, "", INDEX(AOM[Scientific Name], MATCH(1, (AOM[Edge_Value]=ani_diet!D1091)*(AOM[Is_Ani_Diet_Ingredient]&lt;&gt;FALSE), 0))), "No Match in AOM")</f>
        <v>Guizotia abyssinica</v>
      </c>
      <c r="T1093" t="str" cm="1">
        <f t="array" ref="T1093">IF((S1093&lt;&gt;"")*(S1093&lt;&gt;"No Match in AOM"),IF(J1093&lt;&gt;"",_xlfn.TEXTJOIN(";",TRUE,CONCATENATE(_xlfn.TEXTSPLIT(S1093,";",TRUE,FALSE)," ",J1093)),S1093),"")</f>
        <v>Guizotia abyssinica Seed Cake</v>
      </c>
    </row>
    <row r="1094" spans="1:21" ht="15" customHeight="1">
      <c r="A1094" s="30" t="s">
        <v>26823</v>
      </c>
      <c r="B1094" s="55" t="s">
        <v>19812</v>
      </c>
      <c r="C1094" s="56" t="str">
        <f>_xlfn.TEXTJOIN(" ",TRUE,B1094,IF(ISBLANK(J1094),"",_xlfn.TEXTSPLIT(J1094,";")))</f>
        <v>Noug Seed</v>
      </c>
      <c r="D1094" s="56" t="str">
        <f>_xlfn.TEXTJOIN(" ",TRUE,B1094,IF(ISBLANK(J1094),"",_xlfn.TEXTSPLIT(J1094,";")),IF(ISBLANK(H1094),"",_xlfn.TEXTSPLIT(H1094,";")))</f>
        <v>Noug Seed Ground</v>
      </c>
      <c r="E1094" s="56" t="str">
        <f>_xlfn.TEXTJOIN(" ",TRUE,B1094,F1094,IF(ISBLANK(J1094),"",_xlfn.TEXTSPLIT(J1094,";")),IF(ISBLANK(G1094),"",_xlfn.TEXTSPLIT(G1094,";")))</f>
        <v>Noug Seed Meal</v>
      </c>
      <c r="G1094" s="55" t="s">
        <v>25824</v>
      </c>
      <c r="H1094" s="55" t="s">
        <v>6052</v>
      </c>
      <c r="J1094" s="55" t="s">
        <v>3446</v>
      </c>
      <c r="K1094" s="32" t="s">
        <v>324</v>
      </c>
      <c r="L1094" s="32" t="s">
        <v>324</v>
      </c>
      <c r="R1094" t="str" cm="1">
        <f t="array" ref="R1094">IFERROR(INDEX(AOM[AOM], MATCH(1, (AOM[Edge_Value]=ani_diet!D1092)*(AOM[Is_Ani_Diet_Ingredient]&lt;&gt;FALSE), 0)), "No Match in AOM")</f>
        <v>AOM_001304</v>
      </c>
      <c r="S1094" t="str" cm="1">
        <f t="array" ref="S1094">IFERROR(IF(INDEX(AOM[Scientific Name], MATCH(1, (AOM[Edge_Value]=ani_diet!D1092)*(AOM[Is_Ani_Diet_Ingredient]&lt;&gt;FALSE), 0))=0, "", INDEX(AOM[Scientific Name], MATCH(1, (AOM[Edge_Value]=ani_diet!D1092)*(AOM[Is_Ani_Diet_Ingredient]&lt;&gt;FALSE), 0))), "No Match in AOM")</f>
        <v>Guizotia abyssinica</v>
      </c>
      <c r="T1094" t="str" cm="1">
        <f t="array" ref="T1094">IF((S1094&lt;&gt;"")*(S1094&lt;&gt;"No Match in AOM"),IF(J1094&lt;&gt;"",_xlfn.TEXTJOIN(";",TRUE,CONCATENATE(_xlfn.TEXTSPLIT(S1094,";",TRUE,FALSE)," ",J1094)),S1094),"")</f>
        <v>Guizotia abyssinica Seed</v>
      </c>
    </row>
    <row r="1095" spans="1:21" ht="15" customHeight="1">
      <c r="A1095" s="30" t="s">
        <v>26824</v>
      </c>
      <c r="B1095" s="55" t="s">
        <v>3690</v>
      </c>
      <c r="C1095" s="56" t="str">
        <f>_xlfn.TEXTJOIN(" ",TRUE,B1095,IF(ISBLANK(J1095),"",_xlfn.TEXTSPLIT(J1095,";")))</f>
        <v>Oat</v>
      </c>
      <c r="D1095" s="56" t="str">
        <f>_xlfn.TEXTJOIN(" ",TRUE,B1095,IF(ISBLANK(J1095),"",_xlfn.TEXTSPLIT(J1095,";")),IF(ISBLANK(H1095),"",_xlfn.TEXTSPLIT(H1095,";")))</f>
        <v>Oat</v>
      </c>
      <c r="E1095" s="56" t="str">
        <f>_xlfn.TEXTJOIN(" ",TRUE,B1095,F1095,IF(ISBLANK(J1095),"",_xlfn.TEXTSPLIT(J1095,";")),IF(ISBLANK(G1095),"",_xlfn.TEXTSPLIT(G1095,";")))</f>
        <v>Oat</v>
      </c>
      <c r="R1095" t="str" cm="1">
        <f t="array" ref="R1095">IFERROR(INDEX(AOM[AOM], MATCH(1, (AOM[Edge_Value]=ani_diet!D1093)*(AOM[Is_Ani_Diet_Ingredient]&lt;&gt;FALSE), 0)), "No Match in AOM")</f>
        <v>AOM_002000</v>
      </c>
      <c r="S1095" t="str" cm="1">
        <f t="array" ref="S1095">IFERROR(IF(INDEX(AOM[Scientific Name], MATCH(1, (AOM[Edge_Value]=ani_diet!D1093)*(AOM[Is_Ani_Diet_Ingredient]&lt;&gt;FALSE), 0))=0, "", INDEX(AOM[Scientific Name], MATCH(1, (AOM[Edge_Value]=ani_diet!D1093)*(AOM[Is_Ani_Diet_Ingredient]&lt;&gt;FALSE), 0))), "No Match in AOM")</f>
        <v>Guizotia abyssinica</v>
      </c>
      <c r="T1095" t="str" cm="1">
        <f t="array" ref="T1095">IF((S1095&lt;&gt;"")*(S1095&lt;&gt;"No Match in AOM"),IF(J1095&lt;&gt;"",_xlfn.TEXTJOIN(";",TRUE,CONCATENATE(_xlfn.TEXTSPLIT(S1095,";",TRUE,FALSE)," ",J1095)),S1095),"")</f>
        <v>Guizotia abyssinica</v>
      </c>
    </row>
    <row r="1096" spans="1:21" ht="15" customHeight="1">
      <c r="A1096" s="30" t="s">
        <v>26825</v>
      </c>
      <c r="B1096" s="55" t="s">
        <v>26826</v>
      </c>
      <c r="C1096" s="56" t="str">
        <f>_xlfn.TEXTJOIN(" ",TRUE,B1096,IF(ISBLANK(J1096),"",_xlfn.TEXTSPLIT(J1096,";")))</f>
        <v>Oat &amp; Vetch</v>
      </c>
      <c r="D1096" s="56" t="str">
        <f>_xlfn.TEXTJOIN(" ",TRUE,B1096,IF(ISBLANK(J1096),"",_xlfn.TEXTSPLIT(J1096,";")),IF(ISBLANK(H1096),"",_xlfn.TEXTSPLIT(H1096,";")))</f>
        <v>Oat &amp; Vetch Dried</v>
      </c>
      <c r="E1096" s="56" t="str">
        <f>_xlfn.TEXTJOIN(" ",TRUE,B1096,F1096,IF(ISBLANK(J1096),"",_xlfn.TEXTSPLIT(J1096,";")),IF(ISBLANK(G1096),"",_xlfn.TEXTSPLIT(G1096,";")))</f>
        <v>Oat &amp; Vetch Dried</v>
      </c>
      <c r="G1096" s="55" t="s">
        <v>17480</v>
      </c>
      <c r="H1096" s="55" t="s">
        <v>17480</v>
      </c>
      <c r="L1096" s="32" t="s">
        <v>324</v>
      </c>
      <c r="R1096" t="str" cm="1">
        <f t="array" ref="R1096">IFERROR(INDEX(AOM[AOM], MATCH(1, (AOM[Edge_Value]=ani_diet!D1094)*(AOM[Is_Ani_Diet_Ingredient]&lt;&gt;FALSE), 0)), "No Match in AOM")</f>
        <v>AOM_001191</v>
      </c>
      <c r="S1096" t="str" cm="1">
        <f t="array" ref="S1096">IFERROR(IF(INDEX(AOM[Scientific Name], MATCH(1, (AOM[Edge_Value]=ani_diet!D1094)*(AOM[Is_Ani_Diet_Ingredient]&lt;&gt;FALSE), 0))=0, "", INDEX(AOM[Scientific Name], MATCH(1, (AOM[Edge_Value]=ani_diet!D1094)*(AOM[Is_Ani_Diet_Ingredient]&lt;&gt;FALSE), 0))), "No Match in AOM")</f>
        <v>Guizotia abyssinica</v>
      </c>
      <c r="T1096" t="str" cm="1">
        <f t="array" ref="T1096">IF((S1096&lt;&gt;"")*(S1096&lt;&gt;"No Match in AOM"),IF(J1096&lt;&gt;"",_xlfn.TEXTJOIN(";",TRUE,CONCATENATE(_xlfn.TEXTSPLIT(S1096,";",TRUE,FALSE)," ",J1096)),S1096),"")</f>
        <v>Guizotia abyssinica</v>
      </c>
      <c r="U1096" t="s">
        <v>26827</v>
      </c>
    </row>
    <row r="1097" spans="1:21" ht="15" customHeight="1">
      <c r="A1097" s="30" t="s">
        <v>26828</v>
      </c>
      <c r="B1097" s="55" t="s">
        <v>3690</v>
      </c>
      <c r="C1097" s="56" t="str">
        <f>_xlfn.TEXTJOIN(" ",TRUE,B1097,IF(ISBLANK(J1097),"",_xlfn.TEXTSPLIT(J1097,";")))</f>
        <v>Oat</v>
      </c>
      <c r="D1097" s="56" t="str">
        <f>_xlfn.TEXTJOIN(" ",TRUE,B1097,IF(ISBLANK(J1097),"",_xlfn.TEXTSPLIT(J1097,";")),IF(ISBLANK(H1097),"",_xlfn.TEXTSPLIT(H1097,";")))</f>
        <v>Oat Dried</v>
      </c>
      <c r="E1097" s="56" t="str">
        <f>_xlfn.TEXTJOIN(" ",TRUE,B1097,F1097,IF(ISBLANK(J1097),"",_xlfn.TEXTSPLIT(J1097,";")),IF(ISBLANK(G1097),"",_xlfn.TEXTSPLIT(G1097,";")))</f>
        <v>Oat Dried</v>
      </c>
      <c r="G1097" s="55" t="s">
        <v>17480</v>
      </c>
      <c r="H1097" s="55" t="s">
        <v>17480</v>
      </c>
      <c r="L1097" s="32" t="s">
        <v>324</v>
      </c>
      <c r="N1097" t="s">
        <v>2539</v>
      </c>
      <c r="O1097" t="s">
        <v>2510</v>
      </c>
      <c r="P1097" t="s">
        <v>2539</v>
      </c>
      <c r="Q1097" t="s">
        <v>2510</v>
      </c>
      <c r="R1097" t="str" cm="1">
        <f t="array" ref="R1097">IFERROR(INDEX(AOM[AOM], MATCH(1, (AOM[Edge_Value]=ani_diet!D1095)*(AOM[Is_Ani_Diet_Ingredient]&lt;&gt;FALSE), 0)), "No Match in AOM")</f>
        <v>AOM_001895</v>
      </c>
      <c r="S1097" t="str" cm="1">
        <f t="array" ref="S1097">IFERROR(IF(INDEX(AOM[Scientific Name], MATCH(1, (AOM[Edge_Value]=ani_diet!D1095)*(AOM[Is_Ani_Diet_Ingredient]&lt;&gt;FALSE), 0))=0, "", INDEX(AOM[Scientific Name], MATCH(1, (AOM[Edge_Value]=ani_diet!D1095)*(AOM[Is_Ani_Diet_Ingredient]&lt;&gt;FALSE), 0))), "No Match in AOM")</f>
        <v xml:space="preserve">Avena sativa </v>
      </c>
      <c r="T1097" t="str" cm="1">
        <f t="array" ref="T1097">IF((S1097&lt;&gt;"")*(S1097&lt;&gt;"No Match in AOM"),IF(J1097&lt;&gt;"",_xlfn.TEXTJOIN(";",TRUE,CONCATENATE(_xlfn.TEXTSPLIT(S1097,";",TRUE,FALSE)," ",J1097)),S1097),"")</f>
        <v xml:space="preserve">Avena sativa </v>
      </c>
    </row>
    <row r="1098" spans="1:21" ht="15" customHeight="1">
      <c r="A1098" s="30" t="s">
        <v>26829</v>
      </c>
      <c r="B1098" s="55" t="s">
        <v>3690</v>
      </c>
      <c r="C1098" s="56" t="str">
        <f>_xlfn.TEXTJOIN(" ",TRUE,B1098,IF(ISBLANK(J1098),"",_xlfn.TEXTSPLIT(J1098,";")))</f>
        <v>Oat</v>
      </c>
      <c r="D1098" s="56" t="str">
        <f>_xlfn.TEXTJOIN(" ",TRUE,B1098,IF(ISBLANK(J1098),"",_xlfn.TEXTSPLIT(J1098,";")),IF(ISBLANK(H1098),"",_xlfn.TEXTSPLIT(H1098,";")))</f>
        <v>Oat Dried</v>
      </c>
      <c r="E1098" s="56" t="str">
        <f>_xlfn.TEXTJOIN(" ",TRUE,B1098,F1098,IF(ISBLANK(J1098),"",_xlfn.TEXTSPLIT(J1098,";")),IF(ISBLANK(G1098),"",_xlfn.TEXTSPLIT(G1098,";")))</f>
        <v>Oat Chopped Dried</v>
      </c>
      <c r="G1098" s="55" t="s">
        <v>25774</v>
      </c>
      <c r="H1098" s="55" t="s">
        <v>17480</v>
      </c>
      <c r="L1098" s="32" t="s">
        <v>324</v>
      </c>
      <c r="N1098" t="s">
        <v>2548</v>
      </c>
      <c r="O1098" t="s">
        <v>2519</v>
      </c>
      <c r="P1098" t="s">
        <v>2548</v>
      </c>
      <c r="Q1098" t="s">
        <v>2519</v>
      </c>
      <c r="R1098" t="str" cm="1">
        <f t="array" ref="R1098">IFERROR(INDEX(AOM[AOM], MATCH(1, (AOM[Edge_Value]=ani_diet!D1096)*(AOM[Is_Ani_Diet_Ingredient]&lt;&gt;FALSE), 0)), "No Match in AOM")</f>
        <v>No Match in AOM</v>
      </c>
      <c r="S1098" t="str" cm="1">
        <f t="array" ref="S1098">IFERROR(IF(INDEX(AOM[Scientific Name], MATCH(1, (AOM[Edge_Value]=ani_diet!D1096)*(AOM[Is_Ani_Diet_Ingredient]&lt;&gt;FALSE), 0))=0, "", INDEX(AOM[Scientific Name], MATCH(1, (AOM[Edge_Value]=ani_diet!D1096)*(AOM[Is_Ani_Diet_Ingredient]&lt;&gt;FALSE), 0))), "No Match in AOM")</f>
        <v>No Match in AOM</v>
      </c>
      <c r="T1098" t="str" cm="1">
        <f t="array" ref="T1098">IF((S1098&lt;&gt;"")*(S1098&lt;&gt;"No Match in AOM"),IF(J1098&lt;&gt;"",_xlfn.TEXTJOIN(";",TRUE,CONCATENATE(_xlfn.TEXTSPLIT(S1098,";",TRUE,FALSE)," ",J1098)),S1098),"")</f>
        <v/>
      </c>
    </row>
    <row r="1099" spans="1:21" ht="15" customHeight="1">
      <c r="A1099" s="30" t="s">
        <v>26830</v>
      </c>
      <c r="B1099" s="55" t="s">
        <v>3690</v>
      </c>
      <c r="C1099" s="56" t="str">
        <f>_xlfn.TEXTJOIN(" ",TRUE,B1099,IF(ISBLANK(J1099),"",_xlfn.TEXTSPLIT(J1099,";")))</f>
        <v>Oat</v>
      </c>
      <c r="D1099" s="56" t="str">
        <f>_xlfn.TEXTJOIN(" ",TRUE,B1099,IF(ISBLANK(J1099),"",_xlfn.TEXTSPLIT(J1099,";")),IF(ISBLANK(H1099),"",_xlfn.TEXTSPLIT(H1099,";")))</f>
        <v>Oat Dried</v>
      </c>
      <c r="E1099" s="56" t="str">
        <f>_xlfn.TEXTJOIN(" ",TRUE,B1099,F1099,IF(ISBLANK(J1099),"",_xlfn.TEXTSPLIT(J1099,";")),IF(ISBLANK(G1099),"",_xlfn.TEXTSPLIT(G1099,";")))</f>
        <v>Oat Dried</v>
      </c>
      <c r="G1099" s="55" t="s">
        <v>17480</v>
      </c>
      <c r="H1099" s="55" t="s">
        <v>17480</v>
      </c>
      <c r="L1099" s="32" t="s">
        <v>324</v>
      </c>
      <c r="N1099" t="s">
        <v>2553</v>
      </c>
      <c r="O1099" t="s">
        <v>2524</v>
      </c>
      <c r="P1099" t="s">
        <v>2553</v>
      </c>
      <c r="Q1099" t="s">
        <v>2524</v>
      </c>
      <c r="R1099" t="str" cm="1">
        <f t="array" ref="R1099">IFERROR(INDEX(AOM[AOM], MATCH(1, (AOM[Edge_Value]=ani_diet!D1097)*(AOM[Is_Ani_Diet_Ingredient]&lt;&gt;FALSE), 0)), "No Match in AOM")</f>
        <v>AOM_006143</v>
      </c>
      <c r="S1099" t="str" cm="1">
        <f t="array" ref="S1099">IFERROR(IF(INDEX(AOM[Scientific Name], MATCH(1, (AOM[Edge_Value]=ani_diet!D1097)*(AOM[Is_Ani_Diet_Ingredient]&lt;&gt;FALSE), 0))=0, "", INDEX(AOM[Scientific Name], MATCH(1, (AOM[Edge_Value]=ani_diet!D1097)*(AOM[Is_Ani_Diet_Ingredient]&lt;&gt;FALSE), 0))), "No Match in AOM")</f>
        <v>Avena sativa</v>
      </c>
      <c r="T1099" t="str" cm="1">
        <f t="array" ref="T1099">IF((S1099&lt;&gt;"")*(S1099&lt;&gt;"No Match in AOM"),IF(J1099&lt;&gt;"",_xlfn.TEXTJOIN(";",TRUE,CONCATENATE(_xlfn.TEXTSPLIT(S1099,";",TRUE,FALSE)," ",J1099)),S1099),"")</f>
        <v>Avena sativa</v>
      </c>
    </row>
    <row r="1100" spans="1:21" ht="15" customHeight="1">
      <c r="A1100" s="30" t="s">
        <v>26831</v>
      </c>
      <c r="B1100" s="55" t="s">
        <v>3690</v>
      </c>
      <c r="C1100" s="56" t="str">
        <f>_xlfn.TEXTJOIN(" ",TRUE,B1100,IF(ISBLANK(J1100),"",_xlfn.TEXTSPLIT(J1100,";")))</f>
        <v>Oat</v>
      </c>
      <c r="D1100" s="56" t="str">
        <f>_xlfn.TEXTJOIN(" ",TRUE,B1100,IF(ISBLANK(J1100),"",_xlfn.TEXTSPLIT(J1100,";")),IF(ISBLANK(H1100),"",_xlfn.TEXTSPLIT(H1100,";")))</f>
        <v>Oat Ensiled</v>
      </c>
      <c r="E1100" s="56" t="str">
        <f>_xlfn.TEXTJOIN(" ",TRUE,B1100,F1100,IF(ISBLANK(J1100),"",_xlfn.TEXTSPLIT(J1100,";")),IF(ISBLANK(G1100),"",_xlfn.TEXTSPLIT(G1100,";")))</f>
        <v>Oat Ensiled</v>
      </c>
      <c r="G1100" s="55" t="s">
        <v>17494</v>
      </c>
      <c r="H1100" s="55" t="s">
        <v>17494</v>
      </c>
      <c r="M1100" s="32" t="s">
        <v>324</v>
      </c>
      <c r="R1100" t="str" cm="1">
        <f t="array" ref="R1100">IFERROR(INDEX(AOM[AOM], MATCH(1, (AOM[Edge_Value]=ani_diet!D1098)*(AOM[Is_Ani_Diet_Ingredient]&lt;&gt;FALSE), 0)), "No Match in AOM")</f>
        <v>AOM_006143</v>
      </c>
      <c r="S1100" t="str" cm="1">
        <f t="array" ref="S1100">IFERROR(IF(INDEX(AOM[Scientific Name], MATCH(1, (AOM[Edge_Value]=ani_diet!D1098)*(AOM[Is_Ani_Diet_Ingredient]&lt;&gt;FALSE), 0))=0, "", INDEX(AOM[Scientific Name], MATCH(1, (AOM[Edge_Value]=ani_diet!D1098)*(AOM[Is_Ani_Diet_Ingredient]&lt;&gt;FALSE), 0))), "No Match in AOM")</f>
        <v>Avena sativa</v>
      </c>
      <c r="T1100" t="str" cm="1">
        <f t="array" ref="T1100">IF((S1100&lt;&gt;"")*(S1100&lt;&gt;"No Match in AOM"),IF(J1100&lt;&gt;"",_xlfn.TEXTJOIN(";",TRUE,CONCATENATE(_xlfn.TEXTSPLIT(S1100,";",TRUE,FALSE)," ",J1100)),S1100),"")</f>
        <v>Avena sativa</v>
      </c>
    </row>
    <row r="1101" spans="1:21" ht="15" customHeight="1">
      <c r="A1101" s="30" t="s">
        <v>26832</v>
      </c>
      <c r="B1101" s="55" t="s">
        <v>3690</v>
      </c>
      <c r="C1101" s="56" t="str">
        <f>_xlfn.TEXTJOIN(" ",TRUE,B1101,IF(ISBLANK(J1101),"",_xlfn.TEXTSPLIT(J1101,";")))</f>
        <v>Oat</v>
      </c>
      <c r="D1101" s="56" t="str">
        <f>_xlfn.TEXTJOIN(" ",TRUE,B1101,IF(ISBLANK(J1101),"",_xlfn.TEXTSPLIT(J1101,";")),IF(ISBLANK(H1101),"",_xlfn.TEXTSPLIT(H1101,";")))</f>
        <v>Oat Ensiled</v>
      </c>
      <c r="E1101" s="56" t="str">
        <f>_xlfn.TEXTJOIN(" ",TRUE,B1101,F1101,IF(ISBLANK(J1101),"",_xlfn.TEXTSPLIT(J1101,";")),IF(ISBLANK(G1101),"",_xlfn.TEXTSPLIT(G1101,";")))</f>
        <v>Oat Chopped Ensiled</v>
      </c>
      <c r="G1101" s="55" t="s">
        <v>25861</v>
      </c>
      <c r="H1101" s="55" t="s">
        <v>17494</v>
      </c>
      <c r="I1101" s="55" t="s">
        <v>6195</v>
      </c>
      <c r="R1101" t="str" cm="1">
        <f t="array" ref="R1101">IFERROR(INDEX(AOM[AOM], MATCH(1, (AOM[Edge_Value]=ani_diet!D1099)*(AOM[Is_Ani_Diet_Ingredient]&lt;&gt;FALSE), 0)), "No Match in AOM")</f>
        <v>AOM_006143</v>
      </c>
      <c r="S1101" t="str" cm="1">
        <f t="array" ref="S1101">IFERROR(IF(INDEX(AOM[Scientific Name], MATCH(1, (AOM[Edge_Value]=ani_diet!D1099)*(AOM[Is_Ani_Diet_Ingredient]&lt;&gt;FALSE), 0))=0, "", INDEX(AOM[Scientific Name], MATCH(1, (AOM[Edge_Value]=ani_diet!D1099)*(AOM[Is_Ani_Diet_Ingredient]&lt;&gt;FALSE), 0))), "No Match in AOM")</f>
        <v>Avena sativa</v>
      </c>
      <c r="T1101" t="str" cm="1">
        <f t="array" ref="T1101">IF((S1101&lt;&gt;"")*(S1101&lt;&gt;"No Match in AOM"),IF(J1101&lt;&gt;"",_xlfn.TEXTJOIN(";",TRUE,CONCATENATE(_xlfn.TEXTSPLIT(S1101,";",TRUE,FALSE)," ",J1101)),S1101),"")</f>
        <v>Avena sativa</v>
      </c>
    </row>
    <row r="1102" spans="1:21" ht="15" customHeight="1">
      <c r="A1102" s="30" t="s">
        <v>26833</v>
      </c>
      <c r="B1102" s="55" t="s">
        <v>18984</v>
      </c>
      <c r="C1102" s="56" t="str">
        <f>_xlfn.TEXTJOIN(" ",TRUE,B1102,IF(ISBLANK(J1102),"",_xlfn.TEXTSPLIT(J1102,";")))</f>
        <v>Oat Fodder</v>
      </c>
      <c r="D1102" s="56" t="str">
        <f>_xlfn.TEXTJOIN(" ",TRUE,B1102,IF(ISBLANK(J1102),"",_xlfn.TEXTSPLIT(J1102,";")),IF(ISBLANK(H1102),"",_xlfn.TEXTSPLIT(H1102,";")))</f>
        <v>Oat Fodder</v>
      </c>
      <c r="E1102" s="56" t="str">
        <f>_xlfn.TEXTJOIN(" ",TRUE,B1102,F1102,IF(ISBLANK(J1102),"",_xlfn.TEXTSPLIT(J1102,";")),IF(ISBLANK(G1102),"",_xlfn.TEXTSPLIT(G1102,";")))</f>
        <v>Oat Fodder</v>
      </c>
      <c r="N1102" t="s">
        <v>2539</v>
      </c>
      <c r="O1102" t="s">
        <v>2510</v>
      </c>
      <c r="P1102" t="s">
        <v>2539</v>
      </c>
      <c r="Q1102" t="s">
        <v>2510</v>
      </c>
      <c r="R1102" t="str" cm="1">
        <f t="array" ref="R1102">IFERROR(INDEX(AOM[AOM], MATCH(1, (AOM[Edge_Value]=ani_diet!D1100)*(AOM[Is_Ani_Diet_Ingredient]&lt;&gt;FALSE), 0)), "No Match in AOM")</f>
        <v>AOM_001355</v>
      </c>
      <c r="S1102" t="str" cm="1">
        <f t="array" ref="S1102">IFERROR(IF(INDEX(AOM[Scientific Name], MATCH(1, (AOM[Edge_Value]=ani_diet!D1100)*(AOM[Is_Ani_Diet_Ingredient]&lt;&gt;FALSE), 0))=0, "", INDEX(AOM[Scientific Name], MATCH(1, (AOM[Edge_Value]=ani_diet!D1100)*(AOM[Is_Ani_Diet_Ingredient]&lt;&gt;FALSE), 0))), "No Match in AOM")</f>
        <v xml:space="preserve">Avena sativa </v>
      </c>
      <c r="T1102" t="str" cm="1">
        <f t="array" ref="T1102">IF((S1102&lt;&gt;"")*(S1102&lt;&gt;"No Match in AOM"),IF(J1102&lt;&gt;"",_xlfn.TEXTJOIN(";",TRUE,CONCATENATE(_xlfn.TEXTSPLIT(S1102,";",TRUE,FALSE)," ",J1102)),S1102),"")</f>
        <v xml:space="preserve">Avena sativa </v>
      </c>
    </row>
    <row r="1103" spans="1:21" ht="15" customHeight="1">
      <c r="A1103" s="30" t="s">
        <v>26834</v>
      </c>
      <c r="B1103" s="55" t="s">
        <v>3690</v>
      </c>
      <c r="C1103" s="56" t="str">
        <f>_xlfn.TEXTJOIN(" ",TRUE,B1103,IF(ISBLANK(J1103),"",_xlfn.TEXTSPLIT(J1103,";")))</f>
        <v>Oat Grain</v>
      </c>
      <c r="D1103" s="56" t="str">
        <f>_xlfn.TEXTJOIN(" ",TRUE,B1103,IF(ISBLANK(J1103),"",_xlfn.TEXTSPLIT(J1103,";")),IF(ISBLANK(H1103),"",_xlfn.TEXTSPLIT(H1103,";")))</f>
        <v>Oat Grain</v>
      </c>
      <c r="E1103" s="56" t="str">
        <f>_xlfn.TEXTJOIN(" ",TRUE,B1103,F1103,IF(ISBLANK(J1103),"",_xlfn.TEXTSPLIT(J1103,";")),IF(ISBLANK(G1103),"",_xlfn.TEXTSPLIT(G1103,";")))</f>
        <v>Oat Milk Stage Grain</v>
      </c>
      <c r="F1103" s="55" t="s">
        <v>26835</v>
      </c>
      <c r="J1103" s="55" t="s">
        <v>25930</v>
      </c>
      <c r="R1103" t="str" cm="1">
        <f t="array" ref="R1103">IFERROR(INDEX(AOM[AOM], MATCH(1, (AOM[Edge_Value]=ani_diet!D1101)*(AOM[Is_Ani_Diet_Ingredient]&lt;&gt;FALSE), 0)), "No Match in AOM")</f>
        <v>AOM_001355</v>
      </c>
      <c r="S1103" t="str" cm="1">
        <f t="array" ref="S1103">IFERROR(IF(INDEX(AOM[Scientific Name], MATCH(1, (AOM[Edge_Value]=ani_diet!D1101)*(AOM[Is_Ani_Diet_Ingredient]&lt;&gt;FALSE), 0))=0, "", INDEX(AOM[Scientific Name], MATCH(1, (AOM[Edge_Value]=ani_diet!D1101)*(AOM[Is_Ani_Diet_Ingredient]&lt;&gt;FALSE), 0))), "No Match in AOM")</f>
        <v xml:space="preserve">Avena sativa </v>
      </c>
      <c r="T1103" t="str" cm="1">
        <f t="array" ref="T1103">IF((S1103&lt;&gt;"")*(S1103&lt;&gt;"No Match in AOM"),IF(J1103&lt;&gt;"",_xlfn.TEXTJOIN(";",TRUE,CONCATENATE(_xlfn.TEXTSPLIT(S1103,";",TRUE,FALSE)," ",J1103)),S1103),"")</f>
        <v>Avena sativa  Grain</v>
      </c>
    </row>
    <row r="1104" spans="1:21" ht="15" customHeight="1">
      <c r="A1104" s="30" t="s">
        <v>26836</v>
      </c>
      <c r="B1104" s="55" t="s">
        <v>3690</v>
      </c>
      <c r="C1104" s="56" t="str">
        <f>_xlfn.TEXTJOIN(" ",TRUE,B1104,IF(ISBLANK(J1104),"",_xlfn.TEXTSPLIT(J1104,";")))</f>
        <v>Oat Grain</v>
      </c>
      <c r="D1104" s="56" t="str">
        <f>_xlfn.TEXTJOIN(" ",TRUE,B1104,IF(ISBLANK(J1104),"",_xlfn.TEXTSPLIT(J1104,";")),IF(ISBLANK(H1104),"",_xlfn.TEXTSPLIT(H1104,";")))</f>
        <v>Oat Grain Dried Wilted</v>
      </c>
      <c r="E1104" s="56" t="str">
        <f>_xlfn.TEXTJOIN(" ",TRUE,B1104,F1104,IF(ISBLANK(J1104),"",_xlfn.TEXTSPLIT(J1104,";")),IF(ISBLANK(G1104),"",_xlfn.TEXTSPLIT(G1104,";")))</f>
        <v>Oat Grain Dried Wilted</v>
      </c>
      <c r="G1104" s="55" t="s">
        <v>25899</v>
      </c>
      <c r="H1104" s="55" t="s">
        <v>25899</v>
      </c>
      <c r="J1104" s="55" t="s">
        <v>25930</v>
      </c>
      <c r="R1104" t="str" cm="1">
        <f t="array" ref="R1104">IFERROR(INDEX(AOM[AOM], MATCH(1, (AOM[Edge_Value]=ani_diet!D1102)*(AOM[Is_Ani_Diet_Ingredient]&lt;&gt;FALSE), 0)), "No Match in AOM")</f>
        <v>AOM_001618</v>
      </c>
      <c r="S1104" t="str" cm="1">
        <f t="array" ref="S1104">IFERROR(IF(INDEX(AOM[Scientific Name], MATCH(1, (AOM[Edge_Value]=ani_diet!D1102)*(AOM[Is_Ani_Diet_Ingredient]&lt;&gt;FALSE), 0))=0, "", INDEX(AOM[Scientific Name], MATCH(1, (AOM[Edge_Value]=ani_diet!D1102)*(AOM[Is_Ani_Diet_Ingredient]&lt;&gt;FALSE), 0))), "No Match in AOM")</f>
        <v xml:space="preserve">Avena sativa </v>
      </c>
      <c r="T1104" t="str" cm="1">
        <f t="array" ref="T1104">IF((S1104&lt;&gt;"")*(S1104&lt;&gt;"No Match in AOM"),IF(J1104&lt;&gt;"",_xlfn.TEXTJOIN(";",TRUE,CONCATENATE(_xlfn.TEXTSPLIT(S1104,";",TRUE,FALSE)," ",J1104)),S1104),"")</f>
        <v>Avena sativa  Grain</v>
      </c>
    </row>
    <row r="1105" spans="1:20" ht="15" customHeight="1">
      <c r="A1105" s="30" t="s">
        <v>26837</v>
      </c>
      <c r="B1105" s="55" t="s">
        <v>3690</v>
      </c>
      <c r="C1105" s="56" t="str">
        <f>_xlfn.TEXTJOIN(" ",TRUE,B1105,IF(ISBLANK(J1105),"",_xlfn.TEXTSPLIT(J1105,";")))</f>
        <v>Oat</v>
      </c>
      <c r="D1105" s="56" t="str">
        <f>_xlfn.TEXTJOIN(" ",TRUE,B1105,IF(ISBLANK(J1105),"",_xlfn.TEXTSPLIT(J1105,";")),IF(ISBLANK(H1105),"",_xlfn.TEXTSPLIT(H1105,";")))</f>
        <v>Oat Ground</v>
      </c>
      <c r="E1105" s="56" t="str">
        <f>_xlfn.TEXTJOIN(" ",TRUE,B1105,F1105,IF(ISBLANK(J1105),"",_xlfn.TEXTSPLIT(J1105,";")),IF(ISBLANK(G1105),"",_xlfn.TEXTSPLIT(G1105,";")))</f>
        <v>Oat Meal</v>
      </c>
      <c r="G1105" s="55" t="s">
        <v>25824</v>
      </c>
      <c r="H1105" s="55" t="s">
        <v>6052</v>
      </c>
      <c r="L1105" s="32" t="s">
        <v>324</v>
      </c>
      <c r="R1105" t="str" cm="1">
        <f t="array" ref="R1105">IFERROR(INDEX(AOM[AOM], MATCH(1, (AOM[Edge_Value]=ani_diet!D1103)*(AOM[Is_Ani_Diet_Ingredient]&lt;&gt;FALSE), 0)), "No Match in AOM")</f>
        <v>AOM_001331</v>
      </c>
      <c r="S1105" t="str" cm="1">
        <f t="array" ref="S1105">IFERROR(IF(INDEX(AOM[Scientific Name], MATCH(1, (AOM[Edge_Value]=ani_diet!D1103)*(AOM[Is_Ani_Diet_Ingredient]&lt;&gt;FALSE), 0))=0, "", INDEX(AOM[Scientific Name], MATCH(1, (AOM[Edge_Value]=ani_diet!D1103)*(AOM[Is_Ani_Diet_Ingredient]&lt;&gt;FALSE), 0))), "No Match in AOM")</f>
        <v xml:space="preserve">Avena sativa </v>
      </c>
      <c r="T1105" t="str" cm="1">
        <f t="array" ref="T1105">IF((S1105&lt;&gt;"")*(S1105&lt;&gt;"No Match in AOM"),IF(J1105&lt;&gt;"",_xlfn.TEXTJOIN(";",TRUE,CONCATENATE(_xlfn.TEXTSPLIT(S1105,";",TRUE,FALSE)," ",J1105)),S1105),"")</f>
        <v xml:space="preserve">Avena sativa </v>
      </c>
    </row>
    <row r="1106" spans="1:20" ht="15" customHeight="1">
      <c r="A1106" s="30" t="s">
        <v>26838</v>
      </c>
      <c r="B1106" s="55" t="s">
        <v>3690</v>
      </c>
      <c r="C1106" s="56" t="str">
        <f>_xlfn.TEXTJOIN(" ",TRUE,B1106,IF(ISBLANK(J1106),"",_xlfn.TEXTSPLIT(J1106,";")))</f>
        <v>Oat Leaves</v>
      </c>
      <c r="D1106" s="56" t="str">
        <f>_xlfn.TEXTJOIN(" ",TRUE,B1106,IF(ISBLANK(J1106),"",_xlfn.TEXTSPLIT(J1106,";")),IF(ISBLANK(H1106),"",_xlfn.TEXTSPLIT(H1106,";")))</f>
        <v>Oat Leaves Dried Ground</v>
      </c>
      <c r="E1106" s="56" t="str">
        <f>_xlfn.TEXTJOIN(" ",TRUE,B1106,F1106,IF(ISBLANK(J1106),"",_xlfn.TEXTSPLIT(J1106,";")),IF(ISBLANK(G1106),"",_xlfn.TEXTSPLIT(G1106,";")))</f>
        <v>Oat Leaves Hay Ground</v>
      </c>
      <c r="G1106" s="55" t="s">
        <v>25846</v>
      </c>
      <c r="H1106" s="55" t="s">
        <v>25767</v>
      </c>
      <c r="J1106" s="55" t="s">
        <v>6187</v>
      </c>
      <c r="R1106" t="str" cm="1">
        <f t="array" ref="R1106">IFERROR(INDEX(AOM[AOM], MATCH(1, (AOM[Edge_Value]=ani_diet!D1104)*(AOM[Is_Ani_Diet_Ingredient]&lt;&gt;FALSE), 0)), "No Match in AOM")</f>
        <v>AOM_001959</v>
      </c>
      <c r="S1106" t="str" cm="1">
        <f t="array" ref="S1106">IFERROR(IF(INDEX(AOM[Scientific Name], MATCH(1, (AOM[Edge_Value]=ani_diet!D1104)*(AOM[Is_Ani_Diet_Ingredient]&lt;&gt;FALSE), 0))=0, "", INDEX(AOM[Scientific Name], MATCH(1, (AOM[Edge_Value]=ani_diet!D1104)*(AOM[Is_Ani_Diet_Ingredient]&lt;&gt;FALSE), 0))), "No Match in AOM")</f>
        <v xml:space="preserve">Avena sativa </v>
      </c>
      <c r="T1106" t="str" cm="1">
        <f t="array" ref="T1106">IF((S1106&lt;&gt;"")*(S1106&lt;&gt;"No Match in AOM"),IF(J1106&lt;&gt;"",_xlfn.TEXTJOIN(";",TRUE,CONCATENATE(_xlfn.TEXTSPLIT(S1106,";",TRUE,FALSE)," ",J1106)),S1106),"")</f>
        <v>Avena sativa  Leaves</v>
      </c>
    </row>
    <row r="1107" spans="1:20" ht="15" customHeight="1">
      <c r="A1107" s="30" t="s">
        <v>26839</v>
      </c>
      <c r="B1107" s="55" t="s">
        <v>3690</v>
      </c>
      <c r="C1107" s="56" t="str">
        <f>_xlfn.TEXTJOIN(" ",TRUE,B1107,IF(ISBLANK(J1107),"",_xlfn.TEXTSPLIT(J1107,";")))</f>
        <v>Oat Straw</v>
      </c>
      <c r="D1107" s="56" t="str">
        <f>_xlfn.TEXTJOIN(" ",TRUE,B1107,IF(ISBLANK(J1107),"",_xlfn.TEXTSPLIT(J1107,";")),IF(ISBLANK(H1107),"",_xlfn.TEXTSPLIT(H1107,";")))</f>
        <v>Oat Straw</v>
      </c>
      <c r="E1107" s="56" t="str">
        <f>_xlfn.TEXTJOIN(" ",TRUE,B1107,F1107,IF(ISBLANK(J1107),"",_xlfn.TEXTSPLIT(J1107,";")),IF(ISBLANK(G1107),"",_xlfn.TEXTSPLIT(G1107,";")))</f>
        <v>Oat Straw</v>
      </c>
      <c r="J1107" s="55" t="s">
        <v>6809</v>
      </c>
      <c r="R1107" t="str" cm="1">
        <f t="array" ref="R1107">IFERROR(INDEX(AOM[AOM], MATCH(1, (AOM[Edge_Value]=ani_diet!D1105)*(AOM[Is_Ani_Diet_Ingredient]&lt;&gt;FALSE), 0)), "No Match in AOM")</f>
        <v>AOM_001332</v>
      </c>
      <c r="S1107" t="str" cm="1">
        <f t="array" ref="S1107">IFERROR(IF(INDEX(AOM[Scientific Name], MATCH(1, (AOM[Edge_Value]=ani_diet!D1105)*(AOM[Is_Ani_Diet_Ingredient]&lt;&gt;FALSE), 0))=0, "", INDEX(AOM[Scientific Name], MATCH(1, (AOM[Edge_Value]=ani_diet!D1105)*(AOM[Is_Ani_Diet_Ingredient]&lt;&gt;FALSE), 0))), "No Match in AOM")</f>
        <v xml:space="preserve">Avena sativa </v>
      </c>
      <c r="T1107" t="str" cm="1">
        <f t="array" ref="T1107">IF((S1107&lt;&gt;"")*(S1107&lt;&gt;"No Match in AOM"),IF(J1107&lt;&gt;"",_xlfn.TEXTJOIN(";",TRUE,CONCATENATE(_xlfn.TEXTSPLIT(S1107,";",TRUE,FALSE)," ",J1107)),S1107),"")</f>
        <v>Avena sativa  Straw</v>
      </c>
    </row>
    <row r="1108" spans="1:20" ht="15" customHeight="1">
      <c r="A1108" s="30" t="s">
        <v>26840</v>
      </c>
      <c r="B1108" s="55" t="s">
        <v>3690</v>
      </c>
      <c r="C1108" s="56" t="str">
        <f>_xlfn.TEXTJOIN(" ",TRUE,B1108,IF(ISBLANK(J1108),"",_xlfn.TEXTSPLIT(J1108,";")))</f>
        <v>Oat Straw</v>
      </c>
      <c r="D1108" s="56" t="str">
        <f>_xlfn.TEXTJOIN(" ",TRUE,B1108,IF(ISBLANK(J1108),"",_xlfn.TEXTSPLIT(J1108,";")),IF(ISBLANK(H1108),"",_xlfn.TEXTSPLIT(H1108,";")))</f>
        <v>Oat Straw Dried</v>
      </c>
      <c r="E1108" s="56" t="str">
        <f>_xlfn.TEXTJOIN(" ",TRUE,B1108,F1108,IF(ISBLANK(J1108),"",_xlfn.TEXTSPLIT(J1108,";")),IF(ISBLANK(G1108),"",_xlfn.TEXTSPLIT(G1108,";")))</f>
        <v>Oat Straw Dried</v>
      </c>
      <c r="G1108" s="55" t="s">
        <v>17480</v>
      </c>
      <c r="H1108" s="55" t="s">
        <v>17480</v>
      </c>
      <c r="J1108" s="55" t="s">
        <v>6809</v>
      </c>
      <c r="R1108" t="str" cm="1">
        <f t="array" ref="R1108">IFERROR(INDEX(AOM[AOM], MATCH(1, (AOM[Edge_Value]=ani_diet!D1106)*(AOM[Is_Ani_Diet_Ingredient]&lt;&gt;FALSE), 0)), "No Match in AOM")</f>
        <v>AOM_001702</v>
      </c>
      <c r="S1108" t="str" cm="1">
        <f t="array" ref="S1108">IFERROR(IF(INDEX(AOM[Scientific Name], MATCH(1, (AOM[Edge_Value]=ani_diet!D1106)*(AOM[Is_Ani_Diet_Ingredient]&lt;&gt;FALSE), 0))=0, "", INDEX(AOM[Scientific Name], MATCH(1, (AOM[Edge_Value]=ani_diet!D1106)*(AOM[Is_Ani_Diet_Ingredient]&lt;&gt;FALSE), 0))), "No Match in AOM")</f>
        <v xml:space="preserve">Avena sativa </v>
      </c>
      <c r="T1108" t="str" cm="1">
        <f t="array" ref="T1108">IF((S1108&lt;&gt;"")*(S1108&lt;&gt;"No Match in AOM"),IF(J1108&lt;&gt;"",_xlfn.TEXTJOIN(";",TRUE,CONCATENATE(_xlfn.TEXTSPLIT(S1108,";",TRUE,FALSE)," ",J1108)),S1108),"")</f>
        <v>Avena sativa  Straw</v>
      </c>
    </row>
    <row r="1109" spans="1:20" ht="15" customHeight="1">
      <c r="A1109" s="30" t="s">
        <v>26841</v>
      </c>
      <c r="B1109" s="55" t="s">
        <v>3690</v>
      </c>
      <c r="C1109" s="56" t="str">
        <f>_xlfn.TEXTJOIN(" ",TRUE,B1109,IF(ISBLANK(J1109),"",_xlfn.TEXTSPLIT(J1109,";")))</f>
        <v>Oat Straw</v>
      </c>
      <c r="D1109" s="56" t="str">
        <f>_xlfn.TEXTJOIN(" ",TRUE,B1109,IF(ISBLANK(J1109),"",_xlfn.TEXTSPLIT(J1109,";")),IF(ISBLANK(H1109),"",_xlfn.TEXTSPLIT(H1109,";")))</f>
        <v>Oat Straw Dried</v>
      </c>
      <c r="E1109" s="56" t="str">
        <f>_xlfn.TEXTJOIN(" ",TRUE,B1109,F1109,IF(ISBLANK(J1109),"",_xlfn.TEXTSPLIT(J1109,";")),IF(ISBLANK(G1109),"",_xlfn.TEXTSPLIT(G1109,";")))</f>
        <v>Oat Straw Chopped Dried</v>
      </c>
      <c r="G1109" s="55" t="s">
        <v>25774</v>
      </c>
      <c r="H1109" s="55" t="s">
        <v>17480</v>
      </c>
      <c r="J1109" s="55" t="s">
        <v>6809</v>
      </c>
      <c r="R1109" t="str" cm="1">
        <f t="array" ref="R1109">IFERROR(INDEX(AOM[AOM], MATCH(1, (AOM[Edge_Value]=ani_diet!D1107)*(AOM[Is_Ani_Diet_Ingredient]&lt;&gt;FALSE), 0)), "No Match in AOM")</f>
        <v>AOM_001835</v>
      </c>
      <c r="S1109" t="str" cm="1">
        <f t="array" ref="S1109">IFERROR(IF(INDEX(AOM[Scientific Name], MATCH(1, (AOM[Edge_Value]=ani_diet!D1107)*(AOM[Is_Ani_Diet_Ingredient]&lt;&gt;FALSE), 0))=0, "", INDEX(AOM[Scientific Name], MATCH(1, (AOM[Edge_Value]=ani_diet!D1107)*(AOM[Is_Ani_Diet_Ingredient]&lt;&gt;FALSE), 0))), "No Match in AOM")</f>
        <v>Avena sativa</v>
      </c>
      <c r="T1109" t="str" cm="1">
        <f t="array" ref="T1109">IF((S1109&lt;&gt;"")*(S1109&lt;&gt;"No Match in AOM"),IF(J1109&lt;&gt;"",_xlfn.TEXTJOIN(";",TRUE,CONCATENATE(_xlfn.TEXTSPLIT(S1109,";",TRUE,FALSE)," ",J1109)),S1109),"")</f>
        <v>Avena sativa Straw</v>
      </c>
    </row>
    <row r="1110" spans="1:20" ht="15" customHeight="1">
      <c r="A1110" s="30" t="s">
        <v>22309</v>
      </c>
      <c r="B1110" s="55" t="s">
        <v>22309</v>
      </c>
      <c r="C1110" s="56" t="str">
        <f>_xlfn.TEXTJOIN(" ",TRUE,B1110,IF(ISBLANK(J1110),"",_xlfn.TEXTSPLIT(J1110,";")))</f>
        <v>Occicum gatissimum</v>
      </c>
      <c r="D1110" s="56" t="str">
        <f>_xlfn.TEXTJOIN(" ",TRUE,B1110,IF(ISBLANK(J1110),"",_xlfn.TEXTSPLIT(J1110,";")),IF(ISBLANK(H1110),"",_xlfn.TEXTSPLIT(H1110,";")))</f>
        <v>Occicum gatissimum</v>
      </c>
      <c r="E1110" s="56" t="str">
        <f>_xlfn.TEXTJOIN(" ",TRUE,B1110,F1110,IF(ISBLANK(J1110),"",_xlfn.TEXTSPLIT(J1110,";")),IF(ISBLANK(G1110),"",_xlfn.TEXTSPLIT(G1110,";")))</f>
        <v>Occicum gatissimum</v>
      </c>
      <c r="K1110" t="s">
        <v>22313</v>
      </c>
      <c r="L1110" t="s">
        <v>22309</v>
      </c>
      <c r="M1110" t="s">
        <v>22314</v>
      </c>
      <c r="R1110" t="str" cm="1">
        <f t="array" ref="R1110">IFERROR(INDEX(AOM[AOM], MATCH(1, (AOM[Edge_Value]=ani_diet!D1108)*(AOM[Is_Ani_Diet_Ingredient]&lt;&gt;FALSE), 0)), "No Match in AOM")</f>
        <v>AOM_006142</v>
      </c>
      <c r="S1110" t="str" cm="1">
        <f t="array" ref="S1110">IFERROR(IF(INDEX(AOM[Scientific Name], MATCH(1, (AOM[Edge_Value]=ani_diet!D1108)*(AOM[Is_Ani_Diet_Ingredient]&lt;&gt;FALSE), 0))=0, "", INDEX(AOM[Scientific Name], MATCH(1, (AOM[Edge_Value]=ani_diet!D1108)*(AOM[Is_Ani_Diet_Ingredient]&lt;&gt;FALSE), 0))), "No Match in AOM")</f>
        <v>Avena sativa</v>
      </c>
      <c r="T1110" t="str" cm="1">
        <f t="array" ref="T1110">IF((S1110&lt;&gt;"")*(S1110&lt;&gt;"No Match in AOM"),IF(J1110&lt;&gt;"",_xlfn.TEXTJOIN(";",TRUE,CONCATENATE(_xlfn.TEXTSPLIT(S1110,";",TRUE,FALSE)," ",J1110)),S1110),"")</f>
        <v>Avena sativa</v>
      </c>
    </row>
    <row r="1111" spans="1:20" ht="15" customHeight="1">
      <c r="A1111" s="30" t="s">
        <v>26842</v>
      </c>
      <c r="B1111" s="55" t="s">
        <v>22309</v>
      </c>
      <c r="C1111" s="56" t="str">
        <f>_xlfn.TEXTJOIN(" ",TRUE,B1111,IF(ISBLANK(J1111),"",_xlfn.TEXTSPLIT(J1111,";")))</f>
        <v>Occicum gatissimum</v>
      </c>
      <c r="D1111" s="56" t="str">
        <f>_xlfn.TEXTJOIN(" ",TRUE,B1111,IF(ISBLANK(J1111),"",_xlfn.TEXTSPLIT(J1111,";")),IF(ISBLANK(H1111),"",_xlfn.TEXTSPLIT(H1111,";")))</f>
        <v>Occicum gatissimum Dried Ground</v>
      </c>
      <c r="E1111" s="56" t="str">
        <f>_xlfn.TEXTJOIN(" ",TRUE,B1111,F1111,IF(ISBLANK(J1111),"",_xlfn.TEXTSPLIT(J1111,";")),IF(ISBLANK(G1111),"",_xlfn.TEXTSPLIT(G1111,";")))</f>
        <v>Occicum gatissimum Dried Ground</v>
      </c>
      <c r="G1111" s="55" t="s">
        <v>25767</v>
      </c>
      <c r="H1111" s="55" t="s">
        <v>25767</v>
      </c>
      <c r="K1111" t="s">
        <v>22638</v>
      </c>
      <c r="L1111" t="s">
        <v>22309</v>
      </c>
      <c r="M1111" t="s">
        <v>22314</v>
      </c>
      <c r="R1111" t="str" cm="1">
        <f t="array" ref="R1111">IFERROR(INDEX(AOM[AOM], MATCH(1, (AOM[Edge_Value]=ani_diet!D1109)*(AOM[Is_Ani_Diet_Ingredient]&lt;&gt;FALSE), 0)), "No Match in AOM")</f>
        <v>AOM_006142</v>
      </c>
      <c r="S1111" t="str" cm="1">
        <f t="array" ref="S1111">IFERROR(IF(INDEX(AOM[Scientific Name], MATCH(1, (AOM[Edge_Value]=ani_diet!D1109)*(AOM[Is_Ani_Diet_Ingredient]&lt;&gt;FALSE), 0))=0, "", INDEX(AOM[Scientific Name], MATCH(1, (AOM[Edge_Value]=ani_diet!D1109)*(AOM[Is_Ani_Diet_Ingredient]&lt;&gt;FALSE), 0))), "No Match in AOM")</f>
        <v>Avena sativa</v>
      </c>
      <c r="T1111" t="str" cm="1">
        <f t="array" ref="T1111">IF((S1111&lt;&gt;"")*(S1111&lt;&gt;"No Match in AOM"),IF(J1111&lt;&gt;"",_xlfn.TEXTJOIN(";",TRUE,CONCATENATE(_xlfn.TEXTSPLIT(S1111,";",TRUE,FALSE)," ",J1111)),S1111),"")</f>
        <v>Avena sativa</v>
      </c>
    </row>
    <row r="1112" spans="1:20" ht="15" customHeight="1">
      <c r="A1112" s="30" t="s">
        <v>22314</v>
      </c>
      <c r="B1112" s="55" t="s">
        <v>22309</v>
      </c>
      <c r="C1112" s="56" t="str">
        <f>_xlfn.TEXTJOIN(" ",TRUE,B1112,IF(ISBLANK(J1112),"",_xlfn.TEXTSPLIT(J1112,";")))</f>
        <v>Occicum gatissimum Leaves</v>
      </c>
      <c r="D1112" s="56" t="str">
        <f>_xlfn.TEXTJOIN(" ",TRUE,B1112,IF(ISBLANK(J1112),"",_xlfn.TEXTSPLIT(J1112,";")),IF(ISBLANK(H1112),"",_xlfn.TEXTSPLIT(H1112,";")))</f>
        <v>Occicum gatissimum Leaves</v>
      </c>
      <c r="E1112" s="56" t="str">
        <f>_xlfn.TEXTJOIN(" ",TRUE,B1112,F1112,IF(ISBLANK(J1112),"",_xlfn.TEXTSPLIT(J1112,";")),IF(ISBLANK(G1112),"",_xlfn.TEXTSPLIT(G1112,";")))</f>
        <v>Occicum gatissimum Leaves</v>
      </c>
      <c r="J1112" s="55" t="s">
        <v>6187</v>
      </c>
      <c r="R1112" t="str" cm="1">
        <f t="array" ref="R1112">IFERROR(INDEX(AOM[AOM], MATCH(1, (AOM[Edge_Value]=ani_diet!D1110)*(AOM[Is_Ani_Diet_Ingredient]&lt;&gt;FALSE), 0)), "No Match in AOM")</f>
        <v>AOM_006410</v>
      </c>
      <c r="S1112" t="str" cm="1">
        <f t="array" ref="S1112">IFERROR(IF(INDEX(AOM[Scientific Name], MATCH(1, (AOM[Edge_Value]=ani_diet!D1110)*(AOM[Is_Ani_Diet_Ingredient]&lt;&gt;FALSE), 0))=0, "", INDEX(AOM[Scientific Name], MATCH(1, (AOM[Edge_Value]=ani_diet!D1110)*(AOM[Is_Ani_Diet_Ingredient]&lt;&gt;FALSE), 0))), "No Match in AOM")</f>
        <v>Occicum gatissimum</v>
      </c>
      <c r="T1112" t="str" cm="1">
        <f t="array" ref="T1112">IF((S1112&lt;&gt;"")*(S1112&lt;&gt;"No Match in AOM"),IF(J1112&lt;&gt;"",_xlfn.TEXTJOIN(";",TRUE,CONCATENATE(_xlfn.TEXTSPLIT(S1112,";",TRUE,FALSE)," ",J1112)),S1112),"")</f>
        <v>Occicum gatissimum Leaves</v>
      </c>
    </row>
    <row r="1113" spans="1:20" ht="15" customHeight="1">
      <c r="A1113" s="30" t="s">
        <v>3475</v>
      </c>
      <c r="B1113" s="55" t="s">
        <v>3475</v>
      </c>
      <c r="C1113" s="56" t="str">
        <f>_xlfn.TEXTJOIN(" ",TRUE,B1113,IF(ISBLANK(J1113),"",_xlfn.TEXTSPLIT(J1113,";")))</f>
        <v>Oil</v>
      </c>
      <c r="D1113" s="56" t="str">
        <f>_xlfn.TEXTJOIN(" ",TRUE,B1113,IF(ISBLANK(J1113),"",_xlfn.TEXTSPLIT(J1113,";")),IF(ISBLANK(H1113),"",_xlfn.TEXTSPLIT(H1113,";")))</f>
        <v>Oil</v>
      </c>
      <c r="E1113" s="56" t="str">
        <f>_xlfn.TEXTJOIN(" ",TRUE,B1113,F1113,IF(ISBLANK(J1113),"",_xlfn.TEXTSPLIT(J1113,";")),IF(ISBLANK(G1113),"",_xlfn.TEXTSPLIT(G1113,";")))</f>
        <v>Oil</v>
      </c>
      <c r="R1113" t="str" cm="1">
        <f t="array" ref="R1113">IFERROR(INDEX(AOM[AOM], MATCH(1, (AOM[Edge_Value]=ani_diet!D1111)*(AOM[Is_Ani_Diet_Ingredient]&lt;&gt;FALSE), 0)), "No Match in AOM")</f>
        <v>AOM_006144</v>
      </c>
      <c r="S1113" t="str" cm="1">
        <f t="array" ref="S1113">IFERROR(IF(INDEX(AOM[Scientific Name], MATCH(1, (AOM[Edge_Value]=ani_diet!D1111)*(AOM[Is_Ani_Diet_Ingredient]&lt;&gt;FALSE), 0))=0, "", INDEX(AOM[Scientific Name], MATCH(1, (AOM[Edge_Value]=ani_diet!D1111)*(AOM[Is_Ani_Diet_Ingredient]&lt;&gt;FALSE), 0))), "No Match in AOM")</f>
        <v>Occicum gatissimum</v>
      </c>
      <c r="T1113" t="str" cm="1">
        <f t="array" ref="T1113">IF((S1113&lt;&gt;"")*(S1113&lt;&gt;"No Match in AOM"),IF(J1113&lt;&gt;"",_xlfn.TEXTJOIN(";",TRUE,CONCATENATE(_xlfn.TEXTSPLIT(S1113,";",TRUE,FALSE)," ",J1113)),S1113),"")</f>
        <v>Occicum gatissimum</v>
      </c>
    </row>
    <row r="1114" spans="1:20" ht="15" customHeight="1">
      <c r="A1114" s="30" t="s">
        <v>9049</v>
      </c>
      <c r="B1114" s="55" t="s">
        <v>9049</v>
      </c>
      <c r="C1114" s="56" t="str">
        <f>_xlfn.TEXTJOIN(" ",TRUE,B1114,IF(ISBLANK(J1114),"",_xlfn.TEXTSPLIT(J1114,";")))</f>
        <v>Olaquindox</v>
      </c>
      <c r="D1114" s="56" t="str">
        <f>_xlfn.TEXTJOIN(" ",TRUE,B1114,IF(ISBLANK(J1114),"",_xlfn.TEXTSPLIT(J1114,";")),IF(ISBLANK(H1114),"",_xlfn.TEXTSPLIT(H1114,";")))</f>
        <v>Olaquindox</v>
      </c>
      <c r="E1114" s="56" t="str">
        <f>_xlfn.TEXTJOIN(" ",TRUE,B1114,F1114,IF(ISBLANK(J1114),"",_xlfn.TEXTSPLIT(J1114,";")),IF(ISBLANK(G1114),"",_xlfn.TEXTSPLIT(G1114,";")))</f>
        <v>Olaquindox</v>
      </c>
      <c r="R1114" t="str" cm="1">
        <f t="array" ref="R1114">IFERROR(INDEX(AOM[AOM], MATCH(1, (AOM[Edge_Value]=ani_diet!D1112)*(AOM[Is_Ani_Diet_Ingredient]&lt;&gt;FALSE), 0)), "No Match in AOM")</f>
        <v>AOM_003901</v>
      </c>
      <c r="S1114" t="str" cm="1">
        <f t="array" ref="S1114">IFERROR(IF(INDEX(AOM[Scientific Name], MATCH(1, (AOM[Edge_Value]=ani_diet!D1112)*(AOM[Is_Ani_Diet_Ingredient]&lt;&gt;FALSE), 0))=0, "", INDEX(AOM[Scientific Name], MATCH(1, (AOM[Edge_Value]=ani_diet!D1112)*(AOM[Is_Ani_Diet_Ingredient]&lt;&gt;FALSE), 0))), "No Match in AOM")</f>
        <v>Occicum gatissimum</v>
      </c>
      <c r="T1114" t="str" cm="1">
        <f t="array" ref="T1114">IF((S1114&lt;&gt;"")*(S1114&lt;&gt;"No Match in AOM"),IF(J1114&lt;&gt;"",_xlfn.TEXTJOIN(";",TRUE,CONCATENATE(_xlfn.TEXTSPLIT(S1114,";",TRUE,FALSE)," ",J1114)),S1114),"")</f>
        <v>Occicum gatissimum</v>
      </c>
    </row>
    <row r="1115" spans="1:20" ht="15" customHeight="1">
      <c r="A1115" s="30" t="s">
        <v>19828</v>
      </c>
      <c r="B1115" s="55" t="s">
        <v>4597</v>
      </c>
      <c r="C1115" s="56" t="str">
        <f>_xlfn.TEXTJOIN(" ",TRUE,B1115,IF(ISBLANK(J1115),"",_xlfn.TEXTSPLIT(J1115,";")))</f>
        <v>Olive Cake</v>
      </c>
      <c r="D1115" s="56" t="str">
        <f>_xlfn.TEXTJOIN(" ",TRUE,B1115,IF(ISBLANK(J1115),"",_xlfn.TEXTSPLIT(J1115,";")),IF(ISBLANK(H1115),"",_xlfn.TEXTSPLIT(H1115,";")))</f>
        <v>Olive Cake</v>
      </c>
      <c r="E1115" s="56" t="str">
        <f>_xlfn.TEXTJOIN(" ",TRUE,B1115,F1115,IF(ISBLANK(J1115),"",_xlfn.TEXTSPLIT(J1115,";")),IF(ISBLANK(G1115),"",_xlfn.TEXTSPLIT(G1115,";")))</f>
        <v>Olive Cake</v>
      </c>
      <c r="J1115" s="55" t="s">
        <v>26028</v>
      </c>
      <c r="K1115" s="32" t="s">
        <v>324</v>
      </c>
      <c r="L1115" s="32" t="s">
        <v>324</v>
      </c>
      <c r="R1115" t="str" cm="1">
        <f t="array" ref="R1115">IFERROR(INDEX(AOM[AOM], MATCH(1, (AOM[Edge_Value]=ani_diet!D1113)*(AOM[Is_Ani_Diet_Ingredient]&lt;&gt;FALSE), 0)), "No Match in AOM")</f>
        <v>AOM_001333</v>
      </c>
      <c r="S1115" t="str" cm="1">
        <f t="array" ref="S1115">IFERROR(IF(INDEX(AOM[Scientific Name], MATCH(1, (AOM[Edge_Value]=ani_diet!D1113)*(AOM[Is_Ani_Diet_Ingredient]&lt;&gt;FALSE), 0))=0, "", INDEX(AOM[Scientific Name], MATCH(1, (AOM[Edge_Value]=ani_diet!D1113)*(AOM[Is_Ani_Diet_Ingredient]&lt;&gt;FALSE), 0))), "No Match in AOM")</f>
        <v/>
      </c>
      <c r="T1115" t="str" cm="1">
        <f t="array" ref="T1115">IF((S1115&lt;&gt;"")*(S1115&lt;&gt;"No Match in AOM"),IF(J1115&lt;&gt;"",_xlfn.TEXTJOIN(";",TRUE,CONCATENATE(_xlfn.TEXTSPLIT(S1115,";",TRUE,FALSE)," ",J1115)),S1115),"")</f>
        <v/>
      </c>
    </row>
    <row r="1116" spans="1:20" ht="15" customHeight="1">
      <c r="A1116" s="30" t="s">
        <v>26843</v>
      </c>
      <c r="B1116" s="55" t="s">
        <v>4597</v>
      </c>
      <c r="C1116" s="56" t="str">
        <f>_xlfn.TEXTJOIN(" ",TRUE,B1116,IF(ISBLANK(J1116),"",_xlfn.TEXTSPLIT(J1116,";")))</f>
        <v>Olive Cake</v>
      </c>
      <c r="D1116" s="56" t="str">
        <f>_xlfn.TEXTJOIN(" ",TRUE,B1116,IF(ISBLANK(J1116),"",_xlfn.TEXTSPLIT(J1116,";")),IF(ISBLANK(H1116),"",_xlfn.TEXTSPLIT(H1116,";")))</f>
        <v>Olive Cake Dried</v>
      </c>
      <c r="E1116" s="56" t="str">
        <f>_xlfn.TEXTJOIN(" ",TRUE,B1116,F1116,IF(ISBLANK(J1116),"",_xlfn.TEXTSPLIT(J1116,";")),IF(ISBLANK(G1116),"",_xlfn.TEXTSPLIT(G1116,";")))</f>
        <v>Olive Cake Dried</v>
      </c>
      <c r="G1116" s="55" t="s">
        <v>17480</v>
      </c>
      <c r="H1116" s="55" t="s">
        <v>17480</v>
      </c>
      <c r="J1116" s="55" t="s">
        <v>26028</v>
      </c>
      <c r="K1116" s="32" t="s">
        <v>324</v>
      </c>
      <c r="L1116" s="32" t="s">
        <v>324</v>
      </c>
      <c r="R1116" t="str" cm="1">
        <f t="array" ref="R1116">IFERROR(INDEX(AOM[AOM], MATCH(1, (AOM[Edge_Value]=ani_diet!D1114)*(AOM[Is_Ani_Diet_Ingredient]&lt;&gt;FALSE), 0)), "No Match in AOM")</f>
        <v>AOM_001825</v>
      </c>
      <c r="S1116" t="str" cm="1">
        <f t="array" ref="S1116">IFERROR(IF(INDEX(AOM[Scientific Name], MATCH(1, (AOM[Edge_Value]=ani_diet!D1114)*(AOM[Is_Ani_Diet_Ingredient]&lt;&gt;FALSE), 0))=0, "", INDEX(AOM[Scientific Name], MATCH(1, (AOM[Edge_Value]=ani_diet!D1114)*(AOM[Is_Ani_Diet_Ingredient]&lt;&gt;FALSE), 0))), "No Match in AOM")</f>
        <v/>
      </c>
      <c r="T1116" t="str" cm="1">
        <f t="array" ref="T1116">IF((S1116&lt;&gt;"")*(S1116&lt;&gt;"No Match in AOM"),IF(J1116&lt;&gt;"",_xlfn.TEXTJOIN(";",TRUE,CONCATENATE(_xlfn.TEXTSPLIT(S1116,";",TRUE,FALSE)," ",J1116)),S1116),"")</f>
        <v/>
      </c>
    </row>
    <row r="1117" spans="1:20" ht="15" customHeight="1">
      <c r="A1117" s="30" t="s">
        <v>26844</v>
      </c>
      <c r="B1117" s="55" t="s">
        <v>4597</v>
      </c>
      <c r="C1117" s="56" t="str">
        <f>_xlfn.TEXTJOIN(" ",TRUE,B1117,IF(ISBLANK(J1117),"",_xlfn.TEXTSPLIT(J1117,";")))</f>
        <v>Olive Cake</v>
      </c>
      <c r="D1117" s="56" t="str">
        <f>_xlfn.TEXTJOIN(" ",TRUE,B1117,IF(ISBLANK(J1117),"",_xlfn.TEXTSPLIT(J1117,";")),IF(ISBLANK(H1117),"",_xlfn.TEXTSPLIT(H1117,";")))</f>
        <v>Olive Cake Ensiled</v>
      </c>
      <c r="E1117" s="56" t="str">
        <f>_xlfn.TEXTJOIN(" ",TRUE,B1117,F1117,IF(ISBLANK(J1117),"",_xlfn.TEXTSPLIT(J1117,";")),IF(ISBLANK(G1117),"",_xlfn.TEXTSPLIT(G1117,";")))</f>
        <v>Olive Cake Ensiled</v>
      </c>
      <c r="G1117" s="55" t="s">
        <v>17494</v>
      </c>
      <c r="H1117" s="55" t="s">
        <v>17494</v>
      </c>
      <c r="J1117" s="55" t="s">
        <v>26028</v>
      </c>
      <c r="K1117" s="32" t="s">
        <v>324</v>
      </c>
      <c r="L1117" s="32" t="s">
        <v>324</v>
      </c>
      <c r="R1117" t="str" cm="1">
        <f t="array" ref="R1117">IFERROR(INDEX(AOM[AOM], MATCH(1, (AOM[Edge_Value]=ani_diet!D1115)*(AOM[Is_Ani_Diet_Ingredient]&lt;&gt;FALSE), 0)), "No Match in AOM")</f>
        <v>AOM_001192</v>
      </c>
      <c r="S1117" t="str" cm="1">
        <f t="array" ref="S1117">IFERROR(IF(INDEX(AOM[Scientific Name], MATCH(1, (AOM[Edge_Value]=ani_diet!D1115)*(AOM[Is_Ani_Diet_Ingredient]&lt;&gt;FALSE), 0))=0, "", INDEX(AOM[Scientific Name], MATCH(1, (AOM[Edge_Value]=ani_diet!D1115)*(AOM[Is_Ani_Diet_Ingredient]&lt;&gt;FALSE), 0))), "No Match in AOM")</f>
        <v>Olea europaea</v>
      </c>
      <c r="T1117" t="str" cm="1">
        <f t="array" ref="T1117">IF((S1117&lt;&gt;"")*(S1117&lt;&gt;"No Match in AOM"),IF(J1117&lt;&gt;"",_xlfn.TEXTJOIN(";",TRUE,CONCATENATE(_xlfn.TEXTSPLIT(S1117,";",TRUE,FALSE)," ",J1117)),S1117),"")</f>
        <v>Olea europaea Cake</v>
      </c>
    </row>
    <row r="1118" spans="1:20" ht="15" customHeight="1">
      <c r="A1118" s="30" t="s">
        <v>26845</v>
      </c>
      <c r="B1118" s="55" t="s">
        <v>4597</v>
      </c>
      <c r="C1118" s="56" t="str">
        <f>_xlfn.TEXTJOIN(" ",TRUE,B1118,IF(ISBLANK(J1118),"",_xlfn.TEXTSPLIT(J1118,";")))</f>
        <v>Olive Cake</v>
      </c>
      <c r="D1118" s="56" t="str">
        <f>_xlfn.TEXTJOIN(" ",TRUE,B1118,IF(ISBLANK(J1118),"",_xlfn.TEXTSPLIT(J1118,";")),IF(ISBLANK(H1118),"",_xlfn.TEXTSPLIT(H1118,";")))</f>
        <v>Olive Cake Ensiled Enzyme Treated</v>
      </c>
      <c r="E1118" s="56" t="str">
        <f>_xlfn.TEXTJOIN(" ",TRUE,B1118,F1118,IF(ISBLANK(J1118),"",_xlfn.TEXTSPLIT(J1118,";")),IF(ISBLANK(G1118),"",_xlfn.TEXTSPLIT(G1118,";")))</f>
        <v>Olive Cake Ensiled Enzyme Treated</v>
      </c>
      <c r="G1118" s="55" t="s">
        <v>26846</v>
      </c>
      <c r="H1118" s="55" t="s">
        <v>26846</v>
      </c>
      <c r="J1118" s="55" t="s">
        <v>26028</v>
      </c>
      <c r="K1118" s="32" t="s">
        <v>324</v>
      </c>
      <c r="L1118" s="32" t="s">
        <v>324</v>
      </c>
      <c r="R1118" t="str" cm="1">
        <f t="array" ref="R1118">IFERROR(INDEX(AOM[AOM], MATCH(1, (AOM[Edge_Value]=ani_diet!D1116)*(AOM[Is_Ani_Diet_Ingredient]&lt;&gt;FALSE), 0)), "No Match in AOM")</f>
        <v>AOM_006145</v>
      </c>
      <c r="S1118" t="str" cm="1">
        <f t="array" ref="S1118">IFERROR(IF(INDEX(AOM[Scientific Name], MATCH(1, (AOM[Edge_Value]=ani_diet!D1116)*(AOM[Is_Ani_Diet_Ingredient]&lt;&gt;FALSE), 0))=0, "", INDEX(AOM[Scientific Name], MATCH(1, (AOM[Edge_Value]=ani_diet!D1116)*(AOM[Is_Ani_Diet_Ingredient]&lt;&gt;FALSE), 0))), "No Match in AOM")</f>
        <v>Olea europaea</v>
      </c>
      <c r="T1118" t="str" cm="1">
        <f t="array" ref="T1118">IF((S1118&lt;&gt;"")*(S1118&lt;&gt;"No Match in AOM"),IF(J1118&lt;&gt;"",_xlfn.TEXTJOIN(";",TRUE,CONCATENATE(_xlfn.TEXTSPLIT(S1118,";",TRUE,FALSE)," ",J1118)),S1118),"")</f>
        <v>Olea europaea Cake</v>
      </c>
    </row>
    <row r="1119" spans="1:20" ht="15" customHeight="1">
      <c r="A1119" s="30" t="s">
        <v>26847</v>
      </c>
      <c r="B1119" s="55" t="s">
        <v>4597</v>
      </c>
      <c r="C1119" s="56" t="str">
        <f>_xlfn.TEXTJOIN(" ",TRUE,B1119,IF(ISBLANK(J1119),"",_xlfn.TEXTSPLIT(J1119,";")))</f>
        <v>Olive Leaves</v>
      </c>
      <c r="D1119" s="56" t="str">
        <f>_xlfn.TEXTJOIN(" ",TRUE,B1119,IF(ISBLANK(J1119),"",_xlfn.TEXTSPLIT(J1119,";")),IF(ISBLANK(H1119),"",_xlfn.TEXTSPLIT(H1119,";")))</f>
        <v>Olive Leaves</v>
      </c>
      <c r="E1119" s="56" t="str">
        <f>_xlfn.TEXTJOIN(" ",TRUE,B1119,F1119,IF(ISBLANK(J1119),"",_xlfn.TEXTSPLIT(J1119,";")),IF(ISBLANK(G1119),"",_xlfn.TEXTSPLIT(G1119,";")))</f>
        <v>Olive Leaves</v>
      </c>
      <c r="J1119" s="55" t="s">
        <v>6187</v>
      </c>
      <c r="R1119" t="str" cm="1">
        <f t="array" ref="R1119">IFERROR(INDEX(AOM[AOM], MATCH(1, (AOM[Edge_Value]=ani_diet!D1117)*(AOM[Is_Ani_Diet_Ingredient]&lt;&gt;FALSE), 0)), "No Match in AOM")</f>
        <v>AOM_006146</v>
      </c>
      <c r="S1119" t="str" cm="1">
        <f t="array" ref="S1119">IFERROR(IF(INDEX(AOM[Scientific Name], MATCH(1, (AOM[Edge_Value]=ani_diet!D1117)*(AOM[Is_Ani_Diet_Ingredient]&lt;&gt;FALSE), 0))=0, "", INDEX(AOM[Scientific Name], MATCH(1, (AOM[Edge_Value]=ani_diet!D1117)*(AOM[Is_Ani_Diet_Ingredient]&lt;&gt;FALSE), 0))), "No Match in AOM")</f>
        <v>Olea europaea</v>
      </c>
      <c r="T1119" t="str" cm="1">
        <f t="array" ref="T1119">IF((S1119&lt;&gt;"")*(S1119&lt;&gt;"No Match in AOM"),IF(J1119&lt;&gt;"",_xlfn.TEXTJOIN(";",TRUE,CONCATENATE(_xlfn.TEXTSPLIT(S1119,";",TRUE,FALSE)," ",J1119)),S1119),"")</f>
        <v>Olea europaea Leaves</v>
      </c>
    </row>
    <row r="1120" spans="1:20" ht="15" customHeight="1">
      <c r="A1120" s="30" t="s">
        <v>26848</v>
      </c>
      <c r="B1120" s="55" t="s">
        <v>4597</v>
      </c>
      <c r="C1120" s="56" t="str">
        <f>_xlfn.TEXTJOIN(" ",TRUE,B1120,IF(ISBLANK(J1120),"",_xlfn.TEXTSPLIT(J1120,";")))</f>
        <v>Olive Leaves</v>
      </c>
      <c r="D1120" s="56" t="str">
        <f>_xlfn.TEXTJOIN(" ",TRUE,B1120,IF(ISBLANK(J1120),"",_xlfn.TEXTSPLIT(J1120,";")),IF(ISBLANK(H1120),"",_xlfn.TEXTSPLIT(H1120,";")))</f>
        <v>Olive Leaves Dried</v>
      </c>
      <c r="E1120" s="56" t="str">
        <f>_xlfn.TEXTJOIN(" ",TRUE,B1120,F1120,IF(ISBLANK(J1120),"",_xlfn.TEXTSPLIT(J1120,";")),IF(ISBLANK(G1120),"",_xlfn.TEXTSPLIT(G1120,";")))</f>
        <v>Olive Leaves Dried</v>
      </c>
      <c r="G1120" s="55" t="s">
        <v>17480</v>
      </c>
      <c r="H1120" s="55" t="s">
        <v>17480</v>
      </c>
      <c r="J1120" s="55" t="s">
        <v>6187</v>
      </c>
      <c r="R1120" t="str" cm="1">
        <f t="array" ref="R1120">IFERROR(INDEX(AOM[AOM], MATCH(1, (AOM[Edge_Value]=ani_diet!D1118)*(AOM[Is_Ani_Diet_Ingredient]&lt;&gt;FALSE), 0)), "No Match in AOM")</f>
        <v>AOM_006237</v>
      </c>
      <c r="S1120" t="str" cm="1">
        <f t="array" ref="S1120">IFERROR(IF(INDEX(AOM[Scientific Name], MATCH(1, (AOM[Edge_Value]=ani_diet!D1118)*(AOM[Is_Ani_Diet_Ingredient]&lt;&gt;FALSE), 0))=0, "", INDEX(AOM[Scientific Name], MATCH(1, (AOM[Edge_Value]=ani_diet!D1118)*(AOM[Is_Ani_Diet_Ingredient]&lt;&gt;FALSE), 0))), "No Match in AOM")</f>
        <v>Olea europaea</v>
      </c>
      <c r="T1120" t="str" cm="1">
        <f t="array" ref="T1120">IF((S1120&lt;&gt;"")*(S1120&lt;&gt;"No Match in AOM"),IF(J1120&lt;&gt;"",_xlfn.TEXTJOIN(";",TRUE,CONCATENATE(_xlfn.TEXTSPLIT(S1120,";",TRUE,FALSE)," ",J1120)),S1120),"")</f>
        <v>Olea europaea Leaves</v>
      </c>
    </row>
    <row r="1121" spans="1:20" ht="15" customHeight="1">
      <c r="A1121" s="30" t="s">
        <v>26849</v>
      </c>
      <c r="B1121" s="55" t="s">
        <v>5610</v>
      </c>
      <c r="C1121" s="56" t="str">
        <f>_xlfn.TEXTJOIN(" ",TRUE,B1121,IF(ISBLANK(J1121),"",_xlfn.TEXTSPLIT(J1121,";")))</f>
        <v>Onion Bulb</v>
      </c>
      <c r="D1121" s="56" t="str">
        <f>_xlfn.TEXTJOIN(" ",TRUE,B1121,IF(ISBLANK(J1121),"",_xlfn.TEXTSPLIT(J1121,";")),IF(ISBLANK(H1121),"",_xlfn.TEXTSPLIT(H1121,";")))</f>
        <v>Onion Bulb</v>
      </c>
      <c r="E1121" s="56" t="str">
        <f>_xlfn.TEXTJOIN(" ",TRUE,B1121,F1121,IF(ISBLANK(J1121),"",_xlfn.TEXTSPLIT(J1121,";")),IF(ISBLANK(G1121),"",_xlfn.TEXTSPLIT(G1121,";")))</f>
        <v>Onion Bulb</v>
      </c>
      <c r="J1121" s="55" t="s">
        <v>6810</v>
      </c>
      <c r="R1121" t="str" cm="1">
        <f t="array" ref="R1121">IFERROR(INDEX(AOM[AOM], MATCH(1, (AOM[Edge_Value]=ani_diet!D1119)*(AOM[Is_Ani_Diet_Ingredient]&lt;&gt;FALSE), 0)), "No Match in AOM")</f>
        <v>AOM_000730</v>
      </c>
      <c r="S1121" t="str" cm="1">
        <f t="array" ref="S1121">IFERROR(IF(INDEX(AOM[Scientific Name], MATCH(1, (AOM[Edge_Value]=ani_diet!D1119)*(AOM[Is_Ani_Diet_Ingredient]&lt;&gt;FALSE), 0))=0, "", INDEX(AOM[Scientific Name], MATCH(1, (AOM[Edge_Value]=ani_diet!D1119)*(AOM[Is_Ani_Diet_Ingredient]&lt;&gt;FALSE), 0))), "No Match in AOM")</f>
        <v>Olea europaea</v>
      </c>
      <c r="T1121" t="str" cm="1">
        <f t="array" ref="T1121">IF((S1121&lt;&gt;"")*(S1121&lt;&gt;"No Match in AOM"),IF(J1121&lt;&gt;"",_xlfn.TEXTJOIN(";",TRUE,CONCATENATE(_xlfn.TEXTSPLIT(S1121,";",TRUE,FALSE)," ",J1121)),S1121),"")</f>
        <v>Olea europaea Bulb</v>
      </c>
    </row>
    <row r="1122" spans="1:20" ht="15" customHeight="1">
      <c r="A1122" s="30" t="s">
        <v>26850</v>
      </c>
      <c r="B1122" s="55" t="s">
        <v>5610</v>
      </c>
      <c r="C1122" s="56" t="str">
        <f>_xlfn.TEXTJOIN(" ",TRUE,B1122,IF(ISBLANK(J1122),"",_xlfn.TEXTSPLIT(J1122,";")))</f>
        <v>Onion Bulb</v>
      </c>
      <c r="D1122" s="56" t="str">
        <f>_xlfn.TEXTJOIN(" ",TRUE,B1122,IF(ISBLANK(J1122),"",_xlfn.TEXTSPLIT(J1122,";")),IF(ISBLANK(H1122),"",_xlfn.TEXTSPLIT(H1122,";")))</f>
        <v>Onion Bulb Dried Ethanol Treated Blended</v>
      </c>
      <c r="E1122" s="56" t="str">
        <f>_xlfn.TEXTJOIN(" ",TRUE,B1122,F1122,IF(ISBLANK(J1122),"",_xlfn.TEXTSPLIT(J1122,";")),IF(ISBLANK(G1122),"",_xlfn.TEXTSPLIT(G1122,";")))</f>
        <v>Onion Bulb Dried (Air) Blended Ethanol treated</v>
      </c>
      <c r="G1122" s="55" t="s">
        <v>26851</v>
      </c>
      <c r="H1122" s="55" t="s">
        <v>26852</v>
      </c>
      <c r="J1122" s="55" t="s">
        <v>6810</v>
      </c>
      <c r="R1122" t="str" cm="1">
        <f t="array" ref="R1122">IFERROR(INDEX(AOM[AOM], MATCH(1, (AOM[Edge_Value]=ani_diet!D1120)*(AOM[Is_Ani_Diet_Ingredient]&lt;&gt;FALSE), 0)), "No Match in AOM")</f>
        <v>AOM_001706</v>
      </c>
      <c r="S1122" t="str" cm="1">
        <f t="array" ref="S1122">IFERROR(IF(INDEX(AOM[Scientific Name], MATCH(1, (AOM[Edge_Value]=ani_diet!D1120)*(AOM[Is_Ani_Diet_Ingredient]&lt;&gt;FALSE), 0))=0, "", INDEX(AOM[Scientific Name], MATCH(1, (AOM[Edge_Value]=ani_diet!D1120)*(AOM[Is_Ani_Diet_Ingredient]&lt;&gt;FALSE), 0))), "No Match in AOM")</f>
        <v>Olea europaea</v>
      </c>
      <c r="T1122" t="str" cm="1">
        <f t="array" ref="T1122">IF((S1122&lt;&gt;"")*(S1122&lt;&gt;"No Match in AOM"),IF(J1122&lt;&gt;"",_xlfn.TEXTJOIN(";",TRUE,CONCATENATE(_xlfn.TEXTSPLIT(S1122,";",TRUE,FALSE)," ",J1122)),S1122),"")</f>
        <v>Olea europaea Bulb</v>
      </c>
    </row>
    <row r="1123" spans="1:20" ht="15" customHeight="1">
      <c r="A1123" s="30" t="s">
        <v>20715</v>
      </c>
      <c r="B1123" s="55" t="s">
        <v>5610</v>
      </c>
      <c r="C1123" s="56" t="str">
        <f>_xlfn.TEXTJOIN(" ",TRUE,B1123,IF(ISBLANK(J1123),"",_xlfn.TEXTSPLIT(J1123,";")))</f>
        <v>Onion Veins</v>
      </c>
      <c r="D1123" s="56" t="str">
        <f>_xlfn.TEXTJOIN(" ",TRUE,B1123,IF(ISBLANK(J1123),"",_xlfn.TEXTSPLIT(J1123,";")),IF(ISBLANK(H1123),"",_xlfn.TEXTSPLIT(H1123,";")))</f>
        <v>Onion Veins</v>
      </c>
      <c r="E1123" s="56" t="str">
        <f>_xlfn.TEXTJOIN(" ",TRUE,B1123,F1123,IF(ISBLANK(J1123),"",_xlfn.TEXTSPLIT(J1123,";")),IF(ISBLANK(G1123),"",_xlfn.TEXTSPLIT(G1123,";")))</f>
        <v>Onion Veins</v>
      </c>
      <c r="J1123" s="55" t="s">
        <v>26430</v>
      </c>
      <c r="R1123" t="str" cm="1">
        <f t="array" ref="R1123">IFERROR(INDEX(AOM[AOM], MATCH(1, (AOM[Edge_Value]=ani_diet!D1121)*(AOM[Is_Ani_Diet_Ingredient]&lt;&gt;FALSE), 0)), "No Match in AOM")</f>
        <v>AOM_001359</v>
      </c>
      <c r="S1123" t="str" cm="1">
        <f t="array" ref="S1123">IFERROR(IF(INDEX(AOM[Scientific Name], MATCH(1, (AOM[Edge_Value]=ani_diet!D1121)*(AOM[Is_Ani_Diet_Ingredient]&lt;&gt;FALSE), 0))=0, "", INDEX(AOM[Scientific Name], MATCH(1, (AOM[Edge_Value]=ani_diet!D1121)*(AOM[Is_Ani_Diet_Ingredient]&lt;&gt;FALSE), 0))), "No Match in AOM")</f>
        <v>Allium cepa</v>
      </c>
      <c r="T1123" t="str" cm="1">
        <f t="array" ref="T1123">IF((S1123&lt;&gt;"")*(S1123&lt;&gt;"No Match in AOM"),IF(J1123&lt;&gt;"",_xlfn.TEXTJOIN(";",TRUE,CONCATENATE(_xlfn.TEXTSPLIT(S1123,";",TRUE,FALSE)," ",J1123)),S1123),"")</f>
        <v>Allium cepa Veins</v>
      </c>
    </row>
    <row r="1124" spans="1:20" ht="15" customHeight="1">
      <c r="A1124" s="30" t="s">
        <v>26853</v>
      </c>
      <c r="B1124" s="55" t="s">
        <v>5610</v>
      </c>
      <c r="C1124" s="56" t="str">
        <f>_xlfn.TEXTJOIN(" ",TRUE,B1124,IF(ISBLANK(J1124),"",_xlfn.TEXTSPLIT(J1124,";")))</f>
        <v>Onion Veins</v>
      </c>
      <c r="D1124" s="56" t="str">
        <f>_xlfn.TEXTJOIN(" ",TRUE,B1124,IF(ISBLANK(J1124),"",_xlfn.TEXTSPLIT(J1124,";")),IF(ISBLANK(H1124),"",_xlfn.TEXTSPLIT(H1124,";")))</f>
        <v>Onion Veins Ensiled</v>
      </c>
      <c r="E1124" s="56" t="str">
        <f>_xlfn.TEXTJOIN(" ",TRUE,B1124,F1124,IF(ISBLANK(J1124),"",_xlfn.TEXTSPLIT(J1124,";")),IF(ISBLANK(G1124),"",_xlfn.TEXTSPLIT(G1124,";")))</f>
        <v>Onion Veins Chopped Ensiled</v>
      </c>
      <c r="G1124" s="55" t="s">
        <v>25861</v>
      </c>
      <c r="H1124" s="55" t="s">
        <v>17494</v>
      </c>
      <c r="J1124" s="55" t="s">
        <v>26430</v>
      </c>
      <c r="R1124" t="str" cm="1">
        <f t="array" ref="R1124">IFERROR(INDEX(AOM[AOM], MATCH(1, (AOM[Edge_Value]=ani_diet!D1122)*(AOM[Is_Ani_Diet_Ingredient]&lt;&gt;FALSE), 0)), "No Match in AOM")</f>
        <v>AOM_001661</v>
      </c>
      <c r="S1124" t="str" cm="1">
        <f t="array" ref="S1124">IFERROR(IF(INDEX(AOM[Scientific Name], MATCH(1, (AOM[Edge_Value]=ani_diet!D1122)*(AOM[Is_Ani_Diet_Ingredient]&lt;&gt;FALSE), 0))=0, "", INDEX(AOM[Scientific Name], MATCH(1, (AOM[Edge_Value]=ani_diet!D1122)*(AOM[Is_Ani_Diet_Ingredient]&lt;&gt;FALSE), 0))), "No Match in AOM")</f>
        <v>Allium cepa</v>
      </c>
      <c r="T1124" t="str" cm="1">
        <f t="array" ref="T1124">IF((S1124&lt;&gt;"")*(S1124&lt;&gt;"No Match in AOM"),IF(J1124&lt;&gt;"",_xlfn.TEXTJOIN(";",TRUE,CONCATENATE(_xlfn.TEXTSPLIT(S1124,";",TRUE,FALSE)," ",J1124)),S1124),"")</f>
        <v>Allium cepa Veins</v>
      </c>
    </row>
    <row r="1125" spans="1:20" ht="15" customHeight="1">
      <c r="A1125" s="30" t="s">
        <v>26854</v>
      </c>
      <c r="B1125" s="55" t="s">
        <v>22328</v>
      </c>
      <c r="C1125" s="56" t="str">
        <f>_xlfn.TEXTJOIN(" ",TRUE,B1125,IF(ISBLANK(J1125),"",_xlfn.TEXTSPLIT(J1125,";")))</f>
        <v>Opuntia ficus indica</v>
      </c>
      <c r="D1125" s="56" t="str">
        <f>_xlfn.TEXTJOIN(" ",TRUE,B1125,IF(ISBLANK(J1125),"",_xlfn.TEXTSPLIT(J1125,";")),IF(ISBLANK(H1125),"",_xlfn.TEXTSPLIT(H1125,";")))</f>
        <v>Opuntia ficus indica</v>
      </c>
      <c r="E1125" s="56" t="str">
        <f>_xlfn.TEXTJOIN(" ",TRUE,B1125,F1125,IF(ISBLANK(J1125),"",_xlfn.TEXTSPLIT(J1125,";")),IF(ISBLANK(G1125),"",_xlfn.TEXTSPLIT(G1125,";")))</f>
        <v>Opuntia ficus indica</v>
      </c>
      <c r="R1125" t="str" cm="1">
        <f t="array" ref="R1125">IFERROR(INDEX(AOM[AOM], MATCH(1, (AOM[Edge_Value]=ani_diet!D1123)*(AOM[Is_Ani_Diet_Ingredient]&lt;&gt;FALSE), 0)), "No Match in AOM")</f>
        <v>AOM_003359</v>
      </c>
      <c r="S1125" t="str" cm="1">
        <f t="array" ref="S1125">IFERROR(IF(INDEX(AOM[Scientific Name], MATCH(1, (AOM[Edge_Value]=ani_diet!D1123)*(AOM[Is_Ani_Diet_Ingredient]&lt;&gt;FALSE), 0))=0, "", INDEX(AOM[Scientific Name], MATCH(1, (AOM[Edge_Value]=ani_diet!D1123)*(AOM[Is_Ani_Diet_Ingredient]&lt;&gt;FALSE), 0))), "No Match in AOM")</f>
        <v>Allium cepa</v>
      </c>
      <c r="T1125" t="str" cm="1">
        <f t="array" ref="T1125">IF((S1125&lt;&gt;"")*(S1125&lt;&gt;"No Match in AOM"),IF(J1125&lt;&gt;"",_xlfn.TEXTJOIN(";",TRUE,CONCATENATE(_xlfn.TEXTSPLIT(S1125,";",TRUE,FALSE)," ",J1125)),S1125),"")</f>
        <v>Allium cepa</v>
      </c>
    </row>
    <row r="1126" spans="1:20" ht="15" customHeight="1">
      <c r="A1126" s="30" t="s">
        <v>26855</v>
      </c>
      <c r="B1126" s="55" t="s">
        <v>22328</v>
      </c>
      <c r="C1126" s="56" t="str">
        <f>_xlfn.TEXTJOIN(" ",TRUE,B1126,IF(ISBLANK(J1126),"",_xlfn.TEXTSPLIT(J1126,";")))</f>
        <v>Opuntia ficus indica</v>
      </c>
      <c r="D1126" s="56" t="str">
        <f>_xlfn.TEXTJOIN(" ",TRUE,B1126,IF(ISBLANK(J1126),"",_xlfn.TEXTSPLIT(J1126,";")),IF(ISBLANK(H1126),"",_xlfn.TEXTSPLIT(H1126,";")))</f>
        <v>Opuntia ficus indica</v>
      </c>
      <c r="E1126" s="56" t="str">
        <f>_xlfn.TEXTJOIN(" ",TRUE,B1126,F1126,IF(ISBLANK(J1126),"",_xlfn.TEXTSPLIT(J1126,";")),IF(ISBLANK(G1126),"",_xlfn.TEXTSPLIT(G1126,";")))</f>
        <v>Opuntia ficus indica Chopped</v>
      </c>
      <c r="G1126" s="55" t="s">
        <v>6195</v>
      </c>
      <c r="I1126" s="55" t="s">
        <v>6195</v>
      </c>
      <c r="R1126" t="str" cm="1">
        <f t="array" ref="R1126">IFERROR(INDEX(AOM[AOM], MATCH(1, (AOM[Edge_Value]=ani_diet!D1124)*(AOM[Is_Ani_Diet_Ingredient]&lt;&gt;FALSE), 0)), "No Match in AOM")</f>
        <v>AOM_006238</v>
      </c>
      <c r="S1126" t="str" cm="1">
        <f t="array" ref="S1126">IFERROR(IF(INDEX(AOM[Scientific Name], MATCH(1, (AOM[Edge_Value]=ani_diet!D1124)*(AOM[Is_Ani_Diet_Ingredient]&lt;&gt;FALSE), 0))=0, "", INDEX(AOM[Scientific Name], MATCH(1, (AOM[Edge_Value]=ani_diet!D1124)*(AOM[Is_Ani_Diet_Ingredient]&lt;&gt;FALSE), 0))), "No Match in AOM")</f>
        <v>Allium cepa</v>
      </c>
      <c r="T1126" t="str" cm="1">
        <f t="array" ref="T1126">IF((S1126&lt;&gt;"")*(S1126&lt;&gt;"No Match in AOM"),IF(J1126&lt;&gt;"",_xlfn.TEXTJOIN(";",TRUE,CONCATENATE(_xlfn.TEXTSPLIT(S1126,";",TRUE,FALSE)," ",J1126)),S1126),"")</f>
        <v>Allium cepa</v>
      </c>
    </row>
    <row r="1127" spans="1:20" ht="15" customHeight="1">
      <c r="A1127" s="30" t="s">
        <v>26856</v>
      </c>
      <c r="B1127" s="55" t="s">
        <v>22328</v>
      </c>
      <c r="C1127" s="56" t="str">
        <f>_xlfn.TEXTJOIN(" ",TRUE,B1127,IF(ISBLANK(J1127),"",_xlfn.TEXTSPLIT(J1127,";")))</f>
        <v>Opuntia ficus indica Cladode</v>
      </c>
      <c r="D1127" s="56" t="str">
        <f>_xlfn.TEXTJOIN(" ",TRUE,B1127,IF(ISBLANK(J1127),"",_xlfn.TEXTSPLIT(J1127,";")),IF(ISBLANK(H1127),"",_xlfn.TEXTSPLIT(H1127,";")))</f>
        <v>Opuntia ficus indica Cladode</v>
      </c>
      <c r="E1127" s="56" t="str">
        <f>_xlfn.TEXTJOIN(" ",TRUE,B1127,F1127,IF(ISBLANK(J1127),"",_xlfn.TEXTSPLIT(J1127,";")),IF(ISBLANK(G1127),"",_xlfn.TEXTSPLIT(G1127,";")))</f>
        <v>Opuntia ficus indica Cladode</v>
      </c>
      <c r="J1127" s="55" t="s">
        <v>26857</v>
      </c>
      <c r="R1127" t="str" cm="1">
        <f t="array" ref="R1127">IFERROR(INDEX(AOM[AOM], MATCH(1, (AOM[Edge_Value]=ani_diet!D1125)*(AOM[Is_Ani_Diet_Ingredient]&lt;&gt;FALSE), 0)), "No Match in AOM")</f>
        <v>AOM_001166</v>
      </c>
      <c r="S1127" t="str" cm="1">
        <f t="array" ref="S1127">IFERROR(IF(INDEX(AOM[Scientific Name], MATCH(1, (AOM[Edge_Value]=ani_diet!D1125)*(AOM[Is_Ani_Diet_Ingredient]&lt;&gt;FALSE), 0))=0, "", INDEX(AOM[Scientific Name], MATCH(1, (AOM[Edge_Value]=ani_diet!D1125)*(AOM[Is_Ani_Diet_Ingredient]&lt;&gt;FALSE), 0))), "No Match in AOM")</f>
        <v>Opuntia ficus indica</v>
      </c>
      <c r="T1127" t="str" cm="1">
        <f t="array" ref="T1127">IF((S1127&lt;&gt;"")*(S1127&lt;&gt;"No Match in AOM"),IF(J1127&lt;&gt;"",_xlfn.TEXTJOIN(";",TRUE,CONCATENATE(_xlfn.TEXTSPLIT(S1127,";",TRUE,FALSE)," ",J1127)),S1127),"")</f>
        <v>Opuntia ficus indica Cladode</v>
      </c>
    </row>
    <row r="1128" spans="1:20" ht="15" customHeight="1">
      <c r="A1128" s="30" t="s">
        <v>26858</v>
      </c>
      <c r="B1128" s="55" t="s">
        <v>22328</v>
      </c>
      <c r="C1128" s="56" t="str">
        <f>_xlfn.TEXTJOIN(" ",TRUE,B1128,IF(ISBLANK(J1128),"",_xlfn.TEXTSPLIT(J1128,";")))</f>
        <v>Opuntia ficus indica Cladode</v>
      </c>
      <c r="D1128" s="56" t="str">
        <f>_xlfn.TEXTJOIN(" ",TRUE,B1128,IF(ISBLANK(J1128),"",_xlfn.TEXTSPLIT(J1128,";")),IF(ISBLANK(H1128),"",_xlfn.TEXTSPLIT(H1128,";")))</f>
        <v>Opuntia ficus indica Cladode</v>
      </c>
      <c r="E1128" s="56" t="str">
        <f>_xlfn.TEXTJOIN(" ",TRUE,B1128,F1128,IF(ISBLANK(J1128),"",_xlfn.TEXTSPLIT(J1128,";")),IF(ISBLANK(G1128),"",_xlfn.TEXTSPLIT(G1128,";")))</f>
        <v>Opuntia ficus indica Cladode Chopped</v>
      </c>
      <c r="G1128" s="55" t="s">
        <v>6195</v>
      </c>
      <c r="I1128" s="55" t="s">
        <v>6195</v>
      </c>
      <c r="J1128" s="55" t="s">
        <v>26857</v>
      </c>
      <c r="R1128" t="str" cm="1">
        <f t="array" ref="R1128">IFERROR(INDEX(AOM[AOM], MATCH(1, (AOM[Edge_Value]=ani_diet!D1126)*(AOM[Is_Ani_Diet_Ingredient]&lt;&gt;FALSE), 0)), "No Match in AOM")</f>
        <v>AOM_001166</v>
      </c>
      <c r="S1128" t="str" cm="1">
        <f t="array" ref="S1128">IFERROR(IF(INDEX(AOM[Scientific Name], MATCH(1, (AOM[Edge_Value]=ani_diet!D1126)*(AOM[Is_Ani_Diet_Ingredient]&lt;&gt;FALSE), 0))=0, "", INDEX(AOM[Scientific Name], MATCH(1, (AOM[Edge_Value]=ani_diet!D1126)*(AOM[Is_Ani_Diet_Ingredient]&lt;&gt;FALSE), 0))), "No Match in AOM")</f>
        <v>Opuntia ficus indica</v>
      </c>
      <c r="T1128" t="str" cm="1">
        <f t="array" ref="T1128">IF((S1128&lt;&gt;"")*(S1128&lt;&gt;"No Match in AOM"),IF(J1128&lt;&gt;"",_xlfn.TEXTJOIN(";",TRUE,CONCATENATE(_xlfn.TEXTSPLIT(S1128,";",TRUE,FALSE)," ",J1128)),S1128),"")</f>
        <v>Opuntia ficus indica Cladode</v>
      </c>
    </row>
    <row r="1129" spans="1:20" ht="15" customHeight="1">
      <c r="A1129" s="30" t="s">
        <v>26859</v>
      </c>
      <c r="B1129" s="55" t="s">
        <v>22328</v>
      </c>
      <c r="C1129" s="56" t="str">
        <f>_xlfn.TEXTJOIN(" ",TRUE,B1129,IF(ISBLANK(J1129),"",_xlfn.TEXTSPLIT(J1129,";")))</f>
        <v>Opuntia ficus indica Cladode</v>
      </c>
      <c r="D1129" s="56" t="str">
        <f>_xlfn.TEXTJOIN(" ",TRUE,B1129,IF(ISBLANK(J1129),"",_xlfn.TEXTSPLIT(J1129,";")),IF(ISBLANK(H1129),"",_xlfn.TEXTSPLIT(H1129,";")))</f>
        <v>Opuntia ficus indica Cladode Crushed</v>
      </c>
      <c r="E1129" s="56" t="str">
        <f>_xlfn.TEXTJOIN(" ",TRUE,B1129,F1129,IF(ISBLANK(J1129),"",_xlfn.TEXTSPLIT(J1129,";")),IF(ISBLANK(G1129),"",_xlfn.TEXTSPLIT(G1129,";")))</f>
        <v>Opuntia ficus indica Cladode Crushed</v>
      </c>
      <c r="G1129" s="55" t="s">
        <v>17477</v>
      </c>
      <c r="H1129" s="55" t="s">
        <v>17477</v>
      </c>
      <c r="I1129" s="55" t="s">
        <v>6195</v>
      </c>
      <c r="J1129" s="55" t="s">
        <v>26857</v>
      </c>
      <c r="R1129" t="str" cm="1">
        <f t="array" ref="R1129">IFERROR(INDEX(AOM[AOM], MATCH(1, (AOM[Edge_Value]=ani_diet!D1127)*(AOM[Is_Ani_Diet_Ingredient]&lt;&gt;FALSE), 0)), "No Match in AOM")</f>
        <v>AOM_001914</v>
      </c>
      <c r="S1129" t="str" cm="1">
        <f t="array" ref="S1129">IFERROR(IF(INDEX(AOM[Scientific Name], MATCH(1, (AOM[Edge_Value]=ani_diet!D1127)*(AOM[Is_Ani_Diet_Ingredient]&lt;&gt;FALSE), 0))=0, "", INDEX(AOM[Scientific Name], MATCH(1, (AOM[Edge_Value]=ani_diet!D1127)*(AOM[Is_Ani_Diet_Ingredient]&lt;&gt;FALSE), 0))), "No Match in AOM")</f>
        <v>Opuntia ficus indica</v>
      </c>
      <c r="T1129" t="str" cm="1">
        <f t="array" ref="T1129">IF((S1129&lt;&gt;"")*(S1129&lt;&gt;"No Match in AOM"),IF(J1129&lt;&gt;"",_xlfn.TEXTJOIN(";",TRUE,CONCATENATE(_xlfn.TEXTSPLIT(S1129,";",TRUE,FALSE)," ",J1129)),S1129),"")</f>
        <v>Opuntia ficus indica Cladode</v>
      </c>
    </row>
    <row r="1130" spans="1:20" ht="15" customHeight="1">
      <c r="A1130" s="30" t="s">
        <v>26860</v>
      </c>
      <c r="B1130" s="55" t="s">
        <v>22328</v>
      </c>
      <c r="C1130" s="56" t="str">
        <f>_xlfn.TEXTJOIN(" ",TRUE,B1130,IF(ISBLANK(J1130),"",_xlfn.TEXTSPLIT(J1130,";")))</f>
        <v>Opuntia ficus indica Cladode</v>
      </c>
      <c r="D1130" s="56" t="str">
        <f>_xlfn.TEXTJOIN(" ",TRUE,B1130,IF(ISBLANK(J1130),"",_xlfn.TEXTSPLIT(J1130,";")),IF(ISBLANK(H1130),"",_xlfn.TEXTSPLIT(H1130,";")))</f>
        <v>Opuntia ficus indica Cladode Dried</v>
      </c>
      <c r="E1130" s="56" t="str">
        <f>_xlfn.TEXTJOIN(" ",TRUE,B1130,F1130,IF(ISBLANK(J1130),"",_xlfn.TEXTSPLIT(J1130,";")),IF(ISBLANK(G1130),"",_xlfn.TEXTSPLIT(G1130,";")))</f>
        <v>Opuntia ficus indica Cladode Chopped Dried(Shade)</v>
      </c>
      <c r="G1130" s="55" t="s">
        <v>26861</v>
      </c>
      <c r="H1130" s="55" t="s">
        <v>17480</v>
      </c>
      <c r="I1130" s="55" t="s">
        <v>6195</v>
      </c>
      <c r="J1130" s="55" t="s">
        <v>26857</v>
      </c>
      <c r="R1130" t="str" cm="1">
        <f t="array" ref="R1130">IFERROR(INDEX(AOM[AOM], MATCH(1, (AOM[Edge_Value]=ani_diet!D1128)*(AOM[Is_Ani_Diet_Ingredient]&lt;&gt;FALSE), 0)), "No Match in AOM")</f>
        <v>AOM_001914</v>
      </c>
      <c r="S1130" t="str" cm="1">
        <f t="array" ref="S1130">IFERROR(IF(INDEX(AOM[Scientific Name], MATCH(1, (AOM[Edge_Value]=ani_diet!D1128)*(AOM[Is_Ani_Diet_Ingredient]&lt;&gt;FALSE), 0))=0, "", INDEX(AOM[Scientific Name], MATCH(1, (AOM[Edge_Value]=ani_diet!D1128)*(AOM[Is_Ani_Diet_Ingredient]&lt;&gt;FALSE), 0))), "No Match in AOM")</f>
        <v>Opuntia ficus indica</v>
      </c>
      <c r="T1130" t="str" cm="1">
        <f t="array" ref="T1130">IF((S1130&lt;&gt;"")*(S1130&lt;&gt;"No Match in AOM"),IF(J1130&lt;&gt;"",_xlfn.TEXTJOIN(";",TRUE,CONCATENATE(_xlfn.TEXTSPLIT(S1130,";",TRUE,FALSE)," ",J1130)),S1130),"")</f>
        <v>Opuntia ficus indica Cladode</v>
      </c>
    </row>
    <row r="1131" spans="1:20" ht="15" customHeight="1">
      <c r="A1131" s="30" t="s">
        <v>26862</v>
      </c>
      <c r="B1131" s="55" t="s">
        <v>22328</v>
      </c>
      <c r="C1131" s="56" t="str">
        <f>_xlfn.TEXTJOIN(" ",TRUE,B1131,IF(ISBLANK(J1131),"",_xlfn.TEXTSPLIT(J1131,";")))</f>
        <v>Opuntia ficus indica Cladode</v>
      </c>
      <c r="D1131" s="56" t="str">
        <f>_xlfn.TEXTJOIN(" ",TRUE,B1131,IF(ISBLANK(J1131),"",_xlfn.TEXTSPLIT(J1131,";")),IF(ISBLANK(H1131),"",_xlfn.TEXTSPLIT(H1131,";")))</f>
        <v>Opuntia ficus indica Cladode Dried Ground</v>
      </c>
      <c r="E1131" s="56" t="str">
        <f>_xlfn.TEXTJOIN(" ",TRUE,B1131,F1131,IF(ISBLANK(J1131),"",_xlfn.TEXTSPLIT(J1131,";")),IF(ISBLANK(G1131),"",_xlfn.TEXTSPLIT(G1131,";")))</f>
        <v>Opuntia ficus indica Cladode Dried Ground</v>
      </c>
      <c r="G1131" s="55" t="s">
        <v>25767</v>
      </c>
      <c r="H1131" s="55" t="s">
        <v>25767</v>
      </c>
      <c r="I1131" s="55" t="s">
        <v>6195</v>
      </c>
      <c r="J1131" s="55" t="s">
        <v>26857</v>
      </c>
      <c r="R1131" t="str" cm="1">
        <f t="array" ref="R1131">IFERROR(INDEX(AOM[AOM], MATCH(1, (AOM[Edge_Value]=ani_diet!D1129)*(AOM[Is_Ani_Diet_Ingredient]&lt;&gt;FALSE), 0)), "No Match in AOM")</f>
        <v>AOM_006205</v>
      </c>
      <c r="S1131" t="str" cm="1">
        <f t="array" ref="S1131">IFERROR(IF(INDEX(AOM[Scientific Name], MATCH(1, (AOM[Edge_Value]=ani_diet!D1129)*(AOM[Is_Ani_Diet_Ingredient]&lt;&gt;FALSE), 0))=0, "", INDEX(AOM[Scientific Name], MATCH(1, (AOM[Edge_Value]=ani_diet!D1129)*(AOM[Is_Ani_Diet_Ingredient]&lt;&gt;FALSE), 0))), "No Match in AOM")</f>
        <v>Opuntia ficus indica</v>
      </c>
      <c r="T1131" t="str" cm="1">
        <f t="array" ref="T1131">IF((S1131&lt;&gt;"")*(S1131&lt;&gt;"No Match in AOM"),IF(J1131&lt;&gt;"",_xlfn.TEXTJOIN(";",TRUE,CONCATENATE(_xlfn.TEXTSPLIT(S1131,";",TRUE,FALSE)," ",J1131)),S1131),"")</f>
        <v>Opuntia ficus indica Cladode</v>
      </c>
    </row>
    <row r="1132" spans="1:20" ht="15" customHeight="1">
      <c r="A1132" s="30" t="s">
        <v>26863</v>
      </c>
      <c r="B1132" s="55" t="s">
        <v>22328</v>
      </c>
      <c r="C1132" s="56" t="str">
        <f>_xlfn.TEXTJOIN(" ",TRUE,B1132,IF(ISBLANK(J1132),"",_xlfn.TEXTSPLIT(J1132,";")))</f>
        <v>Opuntia ficus indica Cladode</v>
      </c>
      <c r="D1132" s="56" t="str">
        <f>_xlfn.TEXTJOIN(" ",TRUE,B1132,IF(ISBLANK(J1132),"",_xlfn.TEXTSPLIT(J1132,";")),IF(ISBLANK(H1132),"",_xlfn.TEXTSPLIT(H1132,";")))</f>
        <v>Opuntia ficus indica Cladode Ensiled</v>
      </c>
      <c r="E1132" s="56" t="str">
        <f>_xlfn.TEXTJOIN(" ",TRUE,B1132,F1132,IF(ISBLANK(J1132),"",_xlfn.TEXTSPLIT(J1132,";")),IF(ISBLANK(G1132),"",_xlfn.TEXTSPLIT(G1132,";")))</f>
        <v>Opuntia ficus indica Cladode Chopped Ensiled</v>
      </c>
      <c r="G1132" s="55" t="s">
        <v>25861</v>
      </c>
      <c r="H1132" s="55" t="s">
        <v>17494</v>
      </c>
      <c r="I1132" s="55" t="s">
        <v>6195</v>
      </c>
      <c r="J1132" s="55" t="s">
        <v>26857</v>
      </c>
      <c r="R1132" t="str" cm="1">
        <f t="array" ref="R1132">IFERROR(INDEX(AOM[AOM], MATCH(1, (AOM[Edge_Value]=ani_diet!D1130)*(AOM[Is_Ani_Diet_Ingredient]&lt;&gt;FALSE), 0)), "No Match in AOM")</f>
        <v>AOM_001715</v>
      </c>
      <c r="S1132" t="str" cm="1">
        <f t="array" ref="S1132">IFERROR(IF(INDEX(AOM[Scientific Name], MATCH(1, (AOM[Edge_Value]=ani_diet!D1130)*(AOM[Is_Ani_Diet_Ingredient]&lt;&gt;FALSE), 0))=0, "", INDEX(AOM[Scientific Name], MATCH(1, (AOM[Edge_Value]=ani_diet!D1130)*(AOM[Is_Ani_Diet_Ingredient]&lt;&gt;FALSE), 0))), "No Match in AOM")</f>
        <v>Opuntia ficus indica</v>
      </c>
      <c r="T1132" t="str" cm="1">
        <f t="array" ref="T1132">IF((S1132&lt;&gt;"")*(S1132&lt;&gt;"No Match in AOM"),IF(J1132&lt;&gt;"",_xlfn.TEXTJOIN(";",TRUE,CONCATENATE(_xlfn.TEXTSPLIT(S1132,";",TRUE,FALSE)," ",J1132)),S1132),"")</f>
        <v>Opuntia ficus indica Cladode</v>
      </c>
    </row>
    <row r="1133" spans="1:20" ht="15" customHeight="1">
      <c r="A1133" s="30" t="s">
        <v>26864</v>
      </c>
      <c r="B1133" s="55" t="s">
        <v>22328</v>
      </c>
      <c r="C1133" s="56" t="str">
        <f>_xlfn.TEXTJOIN(" ",TRUE,B1133,IF(ISBLANK(J1133),"",_xlfn.TEXTSPLIT(J1133,";")))</f>
        <v>Opuntia ficus indica Cladode</v>
      </c>
      <c r="D1133" s="56" t="str">
        <f>_xlfn.TEXTJOIN(" ",TRUE,B1133,IF(ISBLANK(J1133),"",_xlfn.TEXTSPLIT(J1133,";")),IF(ISBLANK(H1133),"",_xlfn.TEXTSPLIT(H1133,";")))</f>
        <v>Opuntia ficus indica Cladode Ensiled Singed</v>
      </c>
      <c r="E1133" s="56" t="str">
        <f>_xlfn.TEXTJOIN(" ",TRUE,B1133,F1133,IF(ISBLANK(J1133),"",_xlfn.TEXTSPLIT(J1133,";")),IF(ISBLANK(G1133),"",_xlfn.TEXTSPLIT(G1133,";")))</f>
        <v>Opuntia ficus indica Cladode Singed(Open Fire remove spines) Chopped Ensiled</v>
      </c>
      <c r="G1133" s="55" t="s">
        <v>26865</v>
      </c>
      <c r="H1133" s="55" t="s">
        <v>26866</v>
      </c>
      <c r="I1133" s="55" t="s">
        <v>6195</v>
      </c>
      <c r="J1133" s="55" t="s">
        <v>26857</v>
      </c>
      <c r="R1133" t="str" cm="1">
        <f t="array" ref="R1133">IFERROR(INDEX(AOM[AOM], MATCH(1, (AOM[Edge_Value]=ani_diet!D1131)*(AOM[Is_Ani_Diet_Ingredient]&lt;&gt;FALSE), 0)), "No Match in AOM")</f>
        <v>AOM_002057</v>
      </c>
      <c r="S1133" t="str" cm="1">
        <f t="array" ref="S1133">IFERROR(IF(INDEX(AOM[Scientific Name], MATCH(1, (AOM[Edge_Value]=ani_diet!D1131)*(AOM[Is_Ani_Diet_Ingredient]&lt;&gt;FALSE), 0))=0, "", INDEX(AOM[Scientific Name], MATCH(1, (AOM[Edge_Value]=ani_diet!D1131)*(AOM[Is_Ani_Diet_Ingredient]&lt;&gt;FALSE), 0))), "No Match in AOM")</f>
        <v>Opuntia ficus indica</v>
      </c>
      <c r="T1133" t="str" cm="1">
        <f t="array" ref="T1133">IF((S1133&lt;&gt;"")*(S1133&lt;&gt;"No Match in AOM"),IF(J1133&lt;&gt;"",_xlfn.TEXTJOIN(";",TRUE,CONCATENATE(_xlfn.TEXTSPLIT(S1133,";",TRUE,FALSE)," ",J1133)),S1133),"")</f>
        <v>Opuntia ficus indica Cladode</v>
      </c>
    </row>
    <row r="1134" spans="1:20" ht="15" customHeight="1">
      <c r="A1134" s="30" t="s">
        <v>26867</v>
      </c>
      <c r="B1134" s="55" t="s">
        <v>22328</v>
      </c>
      <c r="C1134" s="56" t="str">
        <f>_xlfn.TEXTJOIN(" ",TRUE,B1134,IF(ISBLANK(J1134),"",_xlfn.TEXTSPLIT(J1134,";")))</f>
        <v>Opuntia ficus indica Cladode</v>
      </c>
      <c r="D1134" s="56" t="str">
        <f>_xlfn.TEXTJOIN(" ",TRUE,B1134,IF(ISBLANK(J1134),"",_xlfn.TEXTSPLIT(J1134,";")),IF(ISBLANK(H1134),"",_xlfn.TEXTSPLIT(H1134,";")))</f>
        <v>Opuntia ficus indica Cladode Ground</v>
      </c>
      <c r="E1134" s="56" t="str">
        <f>_xlfn.TEXTJOIN(" ",TRUE,B1134,F1134,IF(ISBLANK(J1134),"",_xlfn.TEXTSPLIT(J1134,";")),IF(ISBLANK(G1134),"",_xlfn.TEXTSPLIT(G1134,";")))</f>
        <v>Opuntia ficus indica Cladode Ground</v>
      </c>
      <c r="G1134" s="55" t="s">
        <v>6052</v>
      </c>
      <c r="H1134" s="55" t="s">
        <v>6052</v>
      </c>
      <c r="I1134" s="55" t="s">
        <v>6195</v>
      </c>
      <c r="J1134" s="55" t="s">
        <v>26857</v>
      </c>
      <c r="R1134" t="str" cm="1">
        <f t="array" ref="R1134">IFERROR(INDEX(AOM[AOM], MATCH(1, (AOM[Edge_Value]=ani_diet!D1132)*(AOM[Is_Ani_Diet_Ingredient]&lt;&gt;FALSE), 0)), "No Match in AOM")</f>
        <v>AOM_001915</v>
      </c>
      <c r="S1134" t="str" cm="1">
        <f t="array" ref="S1134">IFERROR(IF(INDEX(AOM[Scientific Name], MATCH(1, (AOM[Edge_Value]=ani_diet!D1132)*(AOM[Is_Ani_Diet_Ingredient]&lt;&gt;FALSE), 0))=0, "", INDEX(AOM[Scientific Name], MATCH(1, (AOM[Edge_Value]=ani_diet!D1132)*(AOM[Is_Ani_Diet_Ingredient]&lt;&gt;FALSE), 0))), "No Match in AOM")</f>
        <v>Opuntia ficus indica</v>
      </c>
      <c r="T1134" t="str" cm="1">
        <f t="array" ref="T1134">IF((S1134&lt;&gt;"")*(S1134&lt;&gt;"No Match in AOM"),IF(J1134&lt;&gt;"",_xlfn.TEXTJOIN(";",TRUE,CONCATENATE(_xlfn.TEXTSPLIT(S1134,";",TRUE,FALSE)," ",J1134)),S1134),"")</f>
        <v>Opuntia ficus indica Cladode</v>
      </c>
    </row>
    <row r="1135" spans="1:20" ht="15" customHeight="1">
      <c r="A1135" s="30" t="s">
        <v>26868</v>
      </c>
      <c r="B1135" s="55" t="s">
        <v>22328</v>
      </c>
      <c r="C1135" s="56" t="str">
        <f>_xlfn.TEXTJOIN(" ",TRUE,B1135,IF(ISBLANK(J1135),"",_xlfn.TEXTSPLIT(J1135,";")))</f>
        <v>Opuntia ficus indica</v>
      </c>
      <c r="D1135" s="56" t="str">
        <f>_xlfn.TEXTJOIN(" ",TRUE,B1135,IF(ISBLANK(J1135),"",_xlfn.TEXTSPLIT(J1135,";")),IF(ISBLANK(H1135),"",_xlfn.TEXTSPLIT(H1135,";")))</f>
        <v>Opuntia ficus indica Dried Ground</v>
      </c>
      <c r="E1135" s="56" t="str">
        <f>_xlfn.TEXTJOIN(" ",TRUE,B1135,F1135,IF(ISBLANK(J1135),"",_xlfn.TEXTSPLIT(J1135,";")),IF(ISBLANK(G1135),"",_xlfn.TEXTSPLIT(G1135,";")))</f>
        <v>Opuntia ficus indica Dried Ground</v>
      </c>
      <c r="G1135" s="55" t="s">
        <v>25767</v>
      </c>
      <c r="H1135" s="55" t="s">
        <v>25767</v>
      </c>
      <c r="R1135" t="str" cm="1">
        <f t="array" ref="R1135">IFERROR(INDEX(AOM[AOM], MATCH(1, (AOM[Edge_Value]=ani_diet!D1133)*(AOM[Is_Ani_Diet_Ingredient]&lt;&gt;FALSE), 0)), "No Match in AOM")</f>
        <v>AOM_002118</v>
      </c>
      <c r="S1135" t="str" cm="1">
        <f t="array" ref="S1135">IFERROR(IF(INDEX(AOM[Scientific Name], MATCH(1, (AOM[Edge_Value]=ani_diet!D1133)*(AOM[Is_Ani_Diet_Ingredient]&lt;&gt;FALSE), 0))=0, "", INDEX(AOM[Scientific Name], MATCH(1, (AOM[Edge_Value]=ani_diet!D1133)*(AOM[Is_Ani_Diet_Ingredient]&lt;&gt;FALSE), 0))), "No Match in AOM")</f>
        <v>Opuntia ficus indica</v>
      </c>
      <c r="T1135" t="str" cm="1">
        <f t="array" ref="T1135">IF((S1135&lt;&gt;"")*(S1135&lt;&gt;"No Match in AOM"),IF(J1135&lt;&gt;"",_xlfn.TEXTJOIN(";",TRUE,CONCATENATE(_xlfn.TEXTSPLIT(S1135,";",TRUE,FALSE)," ",J1135)),S1135),"")</f>
        <v>Opuntia ficus indica</v>
      </c>
    </row>
    <row r="1136" spans="1:20" ht="15" customHeight="1">
      <c r="A1136" s="30" t="s">
        <v>26869</v>
      </c>
      <c r="B1136" s="55" t="s">
        <v>22328</v>
      </c>
      <c r="C1136" s="56" t="str">
        <f>_xlfn.TEXTJOIN(" ",TRUE,B1136,IF(ISBLANK(J1136),"",_xlfn.TEXTSPLIT(J1136,";")))</f>
        <v>Opuntia ficus indica Fruits</v>
      </c>
      <c r="D1136" s="56" t="str">
        <f>_xlfn.TEXTJOIN(" ",TRUE,B1136,IF(ISBLANK(J1136),"",_xlfn.TEXTSPLIT(J1136,";")),IF(ISBLANK(H1136),"",_xlfn.TEXTSPLIT(H1136,";")))</f>
        <v>Opuntia ficus indica Fruits</v>
      </c>
      <c r="E1136" s="56" t="str">
        <f>_xlfn.TEXTJOIN(" ",TRUE,B1136,F1136,IF(ISBLANK(J1136),"",_xlfn.TEXTSPLIT(J1136,";")),IF(ISBLANK(G1136),"",_xlfn.TEXTSPLIT(G1136,";")))</f>
        <v>Opuntia ficus indica Fruits</v>
      </c>
      <c r="J1136" s="55" t="s">
        <v>4419</v>
      </c>
      <c r="R1136" t="str" cm="1">
        <f t="array" ref="R1136">IFERROR(INDEX(AOM[AOM], MATCH(1, (AOM[Edge_Value]=ani_diet!D1134)*(AOM[Is_Ani_Diet_Ingredient]&lt;&gt;FALSE), 0)), "No Match in AOM")</f>
        <v>AOM_002056</v>
      </c>
      <c r="S1136" t="str" cm="1">
        <f t="array" ref="S1136">IFERROR(IF(INDEX(AOM[Scientific Name], MATCH(1, (AOM[Edge_Value]=ani_diet!D1134)*(AOM[Is_Ani_Diet_Ingredient]&lt;&gt;FALSE), 0))=0, "", INDEX(AOM[Scientific Name], MATCH(1, (AOM[Edge_Value]=ani_diet!D1134)*(AOM[Is_Ani_Diet_Ingredient]&lt;&gt;FALSE), 0))), "No Match in AOM")</f>
        <v>Opuntia ficus indica</v>
      </c>
      <c r="T1136" t="str" cm="1">
        <f t="array" ref="T1136">IF((S1136&lt;&gt;"")*(S1136&lt;&gt;"No Match in AOM"),IF(J1136&lt;&gt;"",_xlfn.TEXTJOIN(";",TRUE,CONCATENATE(_xlfn.TEXTSPLIT(S1136,";",TRUE,FALSE)," ",J1136)),S1136),"")</f>
        <v>Opuntia ficus indica Fruits</v>
      </c>
    </row>
    <row r="1137" spans="1:20" ht="15" customHeight="1">
      <c r="A1137" s="30" t="s">
        <v>26870</v>
      </c>
      <c r="B1137" s="55" t="s">
        <v>22328</v>
      </c>
      <c r="C1137" s="56" t="str">
        <f>_xlfn.TEXTJOIN(" ",TRUE,B1137,IF(ISBLANK(J1137),"",_xlfn.TEXTSPLIT(J1137,";")))</f>
        <v>Opuntia ficus indica Fruits</v>
      </c>
      <c r="D1137" s="56" t="str">
        <f>_xlfn.TEXTJOIN(" ",TRUE,B1137,IF(ISBLANK(J1137),"",_xlfn.TEXTSPLIT(J1137,";")),IF(ISBLANK(H1137),"",_xlfn.TEXTSPLIT(H1137,";")))</f>
        <v>Opuntia ficus indica Fruits</v>
      </c>
      <c r="E1137" s="56" t="str">
        <f>_xlfn.TEXTJOIN(" ",TRUE,B1137,F1137,IF(ISBLANK(J1137),"",_xlfn.TEXTSPLIT(J1137,";")),IF(ISBLANK(G1137),"",_xlfn.TEXTSPLIT(G1137,";")))</f>
        <v>Opuntia ficus indica var algerian Fruits</v>
      </c>
      <c r="F1137" s="55" t="s">
        <v>26871</v>
      </c>
      <c r="J1137" s="55" t="s">
        <v>4419</v>
      </c>
      <c r="R1137" t="str" cm="1">
        <f t="array" ref="R1137">IFERROR(INDEX(AOM[AOM], MATCH(1, (AOM[Edge_Value]=ani_diet!D1135)*(AOM[Is_Ani_Diet_Ingredient]&lt;&gt;FALSE), 0)), "No Match in AOM")</f>
        <v>AOM_001981</v>
      </c>
      <c r="S1137" t="str" cm="1">
        <f t="array" ref="S1137">IFERROR(IF(INDEX(AOM[Scientific Name], MATCH(1, (AOM[Edge_Value]=ani_diet!D1135)*(AOM[Is_Ani_Diet_Ingredient]&lt;&gt;FALSE), 0))=0, "", INDEX(AOM[Scientific Name], MATCH(1, (AOM[Edge_Value]=ani_diet!D1135)*(AOM[Is_Ani_Diet_Ingredient]&lt;&gt;FALSE), 0))), "No Match in AOM")</f>
        <v>Opuntia ficus indica</v>
      </c>
      <c r="T1137" t="str" cm="1">
        <f t="array" ref="T1137">IF((S1137&lt;&gt;"")*(S1137&lt;&gt;"No Match in AOM"),IF(J1137&lt;&gt;"",_xlfn.TEXTJOIN(";",TRUE,CONCATENATE(_xlfn.TEXTSPLIT(S1137,";",TRUE,FALSE)," ",J1137)),S1137),"")</f>
        <v>Opuntia ficus indica Fruits</v>
      </c>
    </row>
    <row r="1138" spans="1:20" ht="15" customHeight="1">
      <c r="A1138" s="30" t="s">
        <v>26872</v>
      </c>
      <c r="B1138" s="55" t="s">
        <v>22328</v>
      </c>
      <c r="C1138" s="56" t="str">
        <f>_xlfn.TEXTJOIN(" ",TRUE,B1138,IF(ISBLANK(J1138),"",_xlfn.TEXTSPLIT(J1138,";")))</f>
        <v>Opuntia ficus indica Fruits</v>
      </c>
      <c r="D1138" s="56" t="str">
        <f>_xlfn.TEXTJOIN(" ",TRUE,B1138,IF(ISBLANK(J1138),"",_xlfn.TEXTSPLIT(J1138,";")),IF(ISBLANK(H1138),"",_xlfn.TEXTSPLIT(H1138,";")))</f>
        <v>Opuntia ficus indica Fruits Dried Ground</v>
      </c>
      <c r="E1138" s="56" t="str">
        <f>_xlfn.TEXTJOIN(" ",TRUE,B1138,F1138,IF(ISBLANK(J1138),"",_xlfn.TEXTSPLIT(J1138,";")),IF(ISBLANK(G1138),"",_xlfn.TEXTSPLIT(G1138,";")))</f>
        <v>Opuntia ficus indica Fruits Dried Ground</v>
      </c>
      <c r="G1138" s="55" t="s">
        <v>25767</v>
      </c>
      <c r="H1138" s="55" t="s">
        <v>25767</v>
      </c>
      <c r="J1138" s="55" t="s">
        <v>4419</v>
      </c>
      <c r="R1138" t="str" cm="1">
        <f t="array" ref="R1138">IFERROR(INDEX(AOM[AOM], MATCH(1, (AOM[Edge_Value]=ani_diet!D1136)*(AOM[Is_Ani_Diet_Ingredient]&lt;&gt;FALSE), 0)), "No Match in AOM")</f>
        <v>AOM_002111</v>
      </c>
      <c r="S1138" t="str" cm="1">
        <f t="array" ref="S1138">IFERROR(IF(INDEX(AOM[Scientific Name], MATCH(1, (AOM[Edge_Value]=ani_diet!D1136)*(AOM[Is_Ani_Diet_Ingredient]&lt;&gt;FALSE), 0))=0, "", INDEX(AOM[Scientific Name], MATCH(1, (AOM[Edge_Value]=ani_diet!D1136)*(AOM[Is_Ani_Diet_Ingredient]&lt;&gt;FALSE), 0))), "No Match in AOM")</f>
        <v>Opuntia ficus indica</v>
      </c>
      <c r="T1138" t="str" cm="1">
        <f t="array" ref="T1138">IF((S1138&lt;&gt;"")*(S1138&lt;&gt;"No Match in AOM"),IF(J1138&lt;&gt;"",_xlfn.TEXTJOIN(";",TRUE,CONCATENATE(_xlfn.TEXTSPLIT(S1138,";",TRUE,FALSE)," ",J1138)),S1138),"")</f>
        <v>Opuntia ficus indica Fruits</v>
      </c>
    </row>
    <row r="1139" spans="1:20" ht="15" customHeight="1">
      <c r="A1139" s="30" t="s">
        <v>26873</v>
      </c>
      <c r="B1139" s="55" t="s">
        <v>22328</v>
      </c>
      <c r="C1139" s="56" t="str">
        <f>_xlfn.TEXTJOIN(" ",TRUE,B1139,IF(ISBLANK(J1139),"",_xlfn.TEXTSPLIT(J1139,";")))</f>
        <v>Opuntia ficus indica</v>
      </c>
      <c r="D1139" s="56" t="str">
        <f>_xlfn.TEXTJOIN(" ",TRUE,B1139,IF(ISBLANK(J1139),"",_xlfn.TEXTSPLIT(J1139,";")),IF(ISBLANK(H1139),"",_xlfn.TEXTSPLIT(H1139,";")))</f>
        <v>Opuntia ficus indica Ground</v>
      </c>
      <c r="E1139" s="56" t="str">
        <f>_xlfn.TEXTJOIN(" ",TRUE,B1139,F1139,IF(ISBLANK(J1139),"",_xlfn.TEXTSPLIT(J1139,";")),IF(ISBLANK(G1139),"",_xlfn.TEXTSPLIT(G1139,";")))</f>
        <v>Opuntia ficus indica Meal</v>
      </c>
      <c r="G1139" s="55" t="s">
        <v>25824</v>
      </c>
      <c r="H1139" s="55" t="s">
        <v>6052</v>
      </c>
      <c r="L1139" s="32" t="s">
        <v>324</v>
      </c>
      <c r="N1139" t="s">
        <v>2553</v>
      </c>
      <c r="O1139" t="s">
        <v>2524</v>
      </c>
      <c r="P1139" t="s">
        <v>26403</v>
      </c>
      <c r="Q1139" t="s">
        <v>26404</v>
      </c>
      <c r="R1139" t="str" cm="1">
        <f t="array" ref="R1139">IFERROR(INDEX(AOM[AOM], MATCH(1, (AOM[Edge_Value]=ani_diet!D1137)*(AOM[Is_Ani_Diet_Ingredient]&lt;&gt;FALSE), 0)), "No Match in AOM")</f>
        <v>AOM_002111</v>
      </c>
      <c r="S1139" t="str" cm="1">
        <f t="array" ref="S1139">IFERROR(IF(INDEX(AOM[Scientific Name], MATCH(1, (AOM[Edge_Value]=ani_diet!D1137)*(AOM[Is_Ani_Diet_Ingredient]&lt;&gt;FALSE), 0))=0, "", INDEX(AOM[Scientific Name], MATCH(1, (AOM[Edge_Value]=ani_diet!D1137)*(AOM[Is_Ani_Diet_Ingredient]&lt;&gt;FALSE), 0))), "No Match in AOM")</f>
        <v>Opuntia ficus indica</v>
      </c>
      <c r="T1139" t="str" cm="1">
        <f t="array" ref="T1139">IF((S1139&lt;&gt;"")*(S1139&lt;&gt;"No Match in AOM"),IF(J1139&lt;&gt;"",_xlfn.TEXTJOIN(";",TRUE,CONCATENATE(_xlfn.TEXTSPLIT(S1139,";",TRUE,FALSE)," ",J1139)),S1139),"")</f>
        <v>Opuntia ficus indica</v>
      </c>
    </row>
    <row r="1140" spans="1:20" ht="15" customHeight="1">
      <c r="A1140" s="30" t="s">
        <v>26874</v>
      </c>
      <c r="B1140" s="55" t="s">
        <v>22328</v>
      </c>
      <c r="C1140" s="56" t="str">
        <f>_xlfn.TEXTJOIN(" ",TRUE,B1140,IF(ISBLANK(J1140),"",_xlfn.TEXTSPLIT(J1140,";")))</f>
        <v>Opuntia ficus indica Juice</v>
      </c>
      <c r="D1140" s="56" t="str">
        <f>_xlfn.TEXTJOIN(" ",TRUE,B1140,IF(ISBLANK(J1140),"",_xlfn.TEXTSPLIT(J1140,";")),IF(ISBLANK(H1140),"",_xlfn.TEXTSPLIT(H1140,";")))</f>
        <v>Opuntia ficus indica Juice</v>
      </c>
      <c r="E1140" s="56" t="str">
        <f>_xlfn.TEXTJOIN(" ",TRUE,B1140,F1140,IF(ISBLANK(J1140),"",_xlfn.TEXTSPLIT(J1140,";")),IF(ISBLANK(G1140),"",_xlfn.TEXTSPLIT(G1140,";")))</f>
        <v>Opuntia ficus indica Juice</v>
      </c>
      <c r="J1140" s="55" t="s">
        <v>6842</v>
      </c>
      <c r="R1140" t="str" cm="1">
        <f t="array" ref="R1140">IFERROR(INDEX(AOM[AOM], MATCH(1, (AOM[Edge_Value]=ani_diet!D1138)*(AOM[Is_Ani_Diet_Ingredient]&lt;&gt;FALSE), 0)), "No Match in AOM")</f>
        <v>AOM_006147</v>
      </c>
      <c r="S1140" t="str" cm="1">
        <f t="array" ref="S1140">IFERROR(IF(INDEX(AOM[Scientific Name], MATCH(1, (AOM[Edge_Value]=ani_diet!D1138)*(AOM[Is_Ani_Diet_Ingredient]&lt;&gt;FALSE), 0))=0, "", INDEX(AOM[Scientific Name], MATCH(1, (AOM[Edge_Value]=ani_diet!D1138)*(AOM[Is_Ani_Diet_Ingredient]&lt;&gt;FALSE), 0))), "No Match in AOM")</f>
        <v>Opuntia ficus indica</v>
      </c>
      <c r="T1140" t="str" cm="1">
        <f t="array" ref="T1140">IF((S1140&lt;&gt;"")*(S1140&lt;&gt;"No Match in AOM"),IF(J1140&lt;&gt;"",_xlfn.TEXTJOIN(";",TRUE,CONCATENATE(_xlfn.TEXTSPLIT(S1140,";",TRUE,FALSE)," ",J1140)),S1140),"")</f>
        <v>Opuntia ficus indica Juice</v>
      </c>
    </row>
    <row r="1141" spans="1:20" ht="15" customHeight="1">
      <c r="A1141" s="30" t="s">
        <v>22364</v>
      </c>
      <c r="B1141" s="55" t="s">
        <v>22328</v>
      </c>
      <c r="C1141" s="56" t="str">
        <f>_xlfn.TEXTJOIN(" ",TRUE,B1141,IF(ISBLANK(J1141),"",_xlfn.TEXTSPLIT(J1141,";")))</f>
        <v>Opuntia ficus indica Peel</v>
      </c>
      <c r="D1141" s="56" t="str">
        <f>_xlfn.TEXTJOIN(" ",TRUE,B1141,IF(ISBLANK(J1141),"",_xlfn.TEXTSPLIT(J1141,";")),IF(ISBLANK(H1141),"",_xlfn.TEXTSPLIT(H1141,";")))</f>
        <v>Opuntia ficus indica Peel</v>
      </c>
      <c r="E1141" s="56" t="str">
        <f>_xlfn.TEXTJOIN(" ",TRUE,B1141,F1141,IF(ISBLANK(J1141),"",_xlfn.TEXTSPLIT(J1141,";")),IF(ISBLANK(G1141),"",_xlfn.TEXTSPLIT(G1141,";")))</f>
        <v>Opuntia ficus indica Peel</v>
      </c>
      <c r="I1141" s="55" t="s">
        <v>6195</v>
      </c>
      <c r="J1141" s="55" t="s">
        <v>25922</v>
      </c>
      <c r="R1141" t="str" cm="1">
        <f t="array" ref="R1141">IFERROR(INDEX(AOM[AOM], MATCH(1, (AOM[Edge_Value]=ani_diet!D1139)*(AOM[Is_Ani_Diet_Ingredient]&lt;&gt;FALSE), 0)), "No Match in AOM")</f>
        <v>AOM_001168</v>
      </c>
      <c r="S1141" t="str" cm="1">
        <f t="array" ref="S1141">IFERROR(IF(INDEX(AOM[Scientific Name], MATCH(1, (AOM[Edge_Value]=ani_diet!D1139)*(AOM[Is_Ani_Diet_Ingredient]&lt;&gt;FALSE), 0))=0, "", INDEX(AOM[Scientific Name], MATCH(1, (AOM[Edge_Value]=ani_diet!D1139)*(AOM[Is_Ani_Diet_Ingredient]&lt;&gt;FALSE), 0))), "No Match in AOM")</f>
        <v>Opuntia ficus indica</v>
      </c>
      <c r="T1141" t="str" cm="1">
        <f t="array" ref="T1141">IF((S1141&lt;&gt;"")*(S1141&lt;&gt;"No Match in AOM"),IF(J1141&lt;&gt;"",_xlfn.TEXTJOIN(";",TRUE,CONCATENATE(_xlfn.TEXTSPLIT(S1141,";",TRUE,FALSE)," ",J1141)),S1141),"")</f>
        <v>Opuntia ficus indica Peel</v>
      </c>
    </row>
    <row r="1142" spans="1:20" ht="15" customHeight="1">
      <c r="A1142" s="30" t="s">
        <v>26875</v>
      </c>
      <c r="B1142" s="55" t="s">
        <v>4605</v>
      </c>
      <c r="C1142" s="56" t="str">
        <f>_xlfn.TEXTJOIN(" ",TRUE,B1142,IF(ISBLANK(J1142),"",_xlfn.TEXTSPLIT(J1142,";")))</f>
        <v>Orange</v>
      </c>
      <c r="D1142" s="56" t="str">
        <f>_xlfn.TEXTJOIN(" ",TRUE,B1142,IF(ISBLANK(J1142),"",_xlfn.TEXTSPLIT(J1142,";")),IF(ISBLANK(H1142),"",_xlfn.TEXTSPLIT(H1142,";")))</f>
        <v>Orange Dried</v>
      </c>
      <c r="E1142" s="56" t="str">
        <f>_xlfn.TEXTJOIN(" ",TRUE,B1142,F1142,IF(ISBLANK(J1142),"",_xlfn.TEXTSPLIT(J1142,";")),IF(ISBLANK(G1142),"",_xlfn.TEXTSPLIT(G1142,";")))</f>
        <v>Orange Dried</v>
      </c>
      <c r="G1142" s="55" t="s">
        <v>17480</v>
      </c>
      <c r="H1142" s="55" t="s">
        <v>17480</v>
      </c>
      <c r="R1142" t="str" cm="1">
        <f t="array" ref="R1142">IFERROR(INDEX(AOM[AOM], MATCH(1, (AOM[Edge_Value]=ani_diet!D1140)*(AOM[Is_Ani_Diet_Ingredient]&lt;&gt;FALSE), 0)), "No Match in AOM")</f>
        <v>AOM_001167</v>
      </c>
      <c r="S1142" t="str" cm="1">
        <f t="array" ref="S1142">IFERROR(IF(INDEX(AOM[Scientific Name], MATCH(1, (AOM[Edge_Value]=ani_diet!D1140)*(AOM[Is_Ani_Diet_Ingredient]&lt;&gt;FALSE), 0))=0, "", INDEX(AOM[Scientific Name], MATCH(1, (AOM[Edge_Value]=ani_diet!D1140)*(AOM[Is_Ani_Diet_Ingredient]&lt;&gt;FALSE), 0))), "No Match in AOM")</f>
        <v>Opuntia ficus indica</v>
      </c>
      <c r="T1142" t="str" cm="1">
        <f t="array" ref="T1142">IF((S1142&lt;&gt;"")*(S1142&lt;&gt;"No Match in AOM"),IF(J1142&lt;&gt;"",_xlfn.TEXTJOIN(";",TRUE,CONCATENATE(_xlfn.TEXTSPLIT(S1142,";",TRUE,FALSE)," ",J1142)),S1142),"")</f>
        <v>Opuntia ficus indica</v>
      </c>
    </row>
    <row r="1143" spans="1:20" ht="15" customHeight="1">
      <c r="A1143" s="30" t="s">
        <v>26876</v>
      </c>
      <c r="B1143" s="55" t="s">
        <v>4605</v>
      </c>
      <c r="C1143" s="56" t="str">
        <f>_xlfn.TEXTJOIN(" ",TRUE,B1143,IF(ISBLANK(J1143),"",_xlfn.TEXTSPLIT(J1143,";")))</f>
        <v>Orange Peels</v>
      </c>
      <c r="D1143" s="56" t="str">
        <f>_xlfn.TEXTJOIN(" ",TRUE,B1143,IF(ISBLANK(J1143),"",_xlfn.TEXTSPLIT(J1143,";")),IF(ISBLANK(H1143),"",_xlfn.TEXTSPLIT(H1143,";")))</f>
        <v>Orange Peels</v>
      </c>
      <c r="E1143" s="56" t="str">
        <f>_xlfn.TEXTJOIN(" ",TRUE,B1143,F1143,IF(ISBLANK(J1143),"",_xlfn.TEXTSPLIT(J1143,";")),IF(ISBLANK(G1143),"",_xlfn.TEXTSPLIT(G1143,";")))</f>
        <v>Orange Peels</v>
      </c>
      <c r="J1143" s="55" t="s">
        <v>26877</v>
      </c>
      <c r="R1143" t="str" cm="1">
        <f t="array" ref="R1143">IFERROR(INDEX(AOM[AOM], MATCH(1, (AOM[Edge_Value]=ani_diet!D1141)*(AOM[Is_Ani_Diet_Ingredient]&lt;&gt;FALSE), 0)), "No Match in AOM")</f>
        <v>AOM_006203</v>
      </c>
      <c r="S1143" t="str" cm="1">
        <f t="array" ref="S1143">IFERROR(IF(INDEX(AOM[Scientific Name], MATCH(1, (AOM[Edge_Value]=ani_diet!D1141)*(AOM[Is_Ani_Diet_Ingredient]&lt;&gt;FALSE), 0))=0, "", INDEX(AOM[Scientific Name], MATCH(1, (AOM[Edge_Value]=ani_diet!D1141)*(AOM[Is_Ani_Diet_Ingredient]&lt;&gt;FALSE), 0))), "No Match in AOM")</f>
        <v>Opuntia ficus indica</v>
      </c>
      <c r="T1143" t="str" cm="1">
        <f t="array" ref="T1143">IF((S1143&lt;&gt;"")*(S1143&lt;&gt;"No Match in AOM"),IF(J1143&lt;&gt;"",_xlfn.TEXTJOIN(";",TRUE,CONCATENATE(_xlfn.TEXTSPLIT(S1143,";",TRUE,FALSE)," ",J1143)),S1143),"")</f>
        <v>Opuntia ficus indica Peels</v>
      </c>
    </row>
    <row r="1144" spans="1:20" ht="15" customHeight="1">
      <c r="A1144" s="30" t="s">
        <v>26878</v>
      </c>
      <c r="B1144" s="55" t="s">
        <v>4605</v>
      </c>
      <c r="C1144" s="56" t="str">
        <f>_xlfn.TEXTJOIN(" ",TRUE,B1144,IF(ISBLANK(J1144),"",_xlfn.TEXTSPLIT(J1144,";")))</f>
        <v>Orange Peels</v>
      </c>
      <c r="D1144" s="56" t="str">
        <f>_xlfn.TEXTJOIN(" ",TRUE,B1144,IF(ISBLANK(J1144),"",_xlfn.TEXTSPLIT(J1144,";")),IF(ISBLANK(H1144),"",_xlfn.TEXTSPLIT(H1144,";")))</f>
        <v>Orange Peels Dried Fermented Ground</v>
      </c>
      <c r="E1144" s="56" t="str">
        <f>_xlfn.TEXTJOIN(" ",TRUE,B1144,F1144,IF(ISBLANK(J1144),"",_xlfn.TEXTSPLIT(J1144,";")),IF(ISBLANK(G1144),"",_xlfn.TEXTSPLIT(G1144,";")))</f>
        <v>Orange Peels Drained Dried Fermented Ground</v>
      </c>
      <c r="G1144" s="55" t="s">
        <v>26879</v>
      </c>
      <c r="H1144" s="55" t="s">
        <v>25813</v>
      </c>
      <c r="J1144" s="55" t="s">
        <v>26877</v>
      </c>
      <c r="R1144" t="str" cm="1">
        <f t="array" ref="R1144">IFERROR(INDEX(AOM[AOM], MATCH(1, (AOM[Edge_Value]=ani_diet!D1142)*(AOM[Is_Ani_Diet_Ingredient]&lt;&gt;FALSE), 0)), "No Match in AOM")</f>
        <v>AOM_001745</v>
      </c>
      <c r="S1144" t="str" cm="1">
        <f t="array" ref="S1144">IFERROR(IF(INDEX(AOM[Scientific Name], MATCH(1, (AOM[Edge_Value]=ani_diet!D1142)*(AOM[Is_Ani_Diet_Ingredient]&lt;&gt;FALSE), 0))=0, "", INDEX(AOM[Scientific Name], MATCH(1, (AOM[Edge_Value]=ani_diet!D1142)*(AOM[Is_Ani_Diet_Ingredient]&lt;&gt;FALSE), 0))), "No Match in AOM")</f>
        <v>Citrus sinensis</v>
      </c>
      <c r="T1144" t="str" cm="1">
        <f t="array" ref="T1144">IF((S1144&lt;&gt;"")*(S1144&lt;&gt;"No Match in AOM"),IF(J1144&lt;&gt;"",_xlfn.TEXTJOIN(";",TRUE,CONCATENATE(_xlfn.TEXTSPLIT(S1144,";",TRUE,FALSE)," ",J1144)),S1144),"")</f>
        <v>Citrus sinensis Peels</v>
      </c>
    </row>
    <row r="1145" spans="1:20" ht="15" customHeight="1">
      <c r="A1145" s="30" t="s">
        <v>26880</v>
      </c>
      <c r="B1145" s="55" t="s">
        <v>4605</v>
      </c>
      <c r="C1145" s="56" t="str">
        <f>_xlfn.TEXTJOIN(" ",TRUE,B1145,IF(ISBLANK(J1145),"",_xlfn.TEXTSPLIT(J1145,";")))</f>
        <v>Orange Peels</v>
      </c>
      <c r="D1145" s="56" t="str">
        <f>_xlfn.TEXTJOIN(" ",TRUE,B1145,IF(ISBLANK(J1145),"",_xlfn.TEXTSPLIT(J1145,";")),IF(ISBLANK(H1145),"",_xlfn.TEXTSPLIT(H1145,";")))</f>
        <v>Orange Peels Fermented</v>
      </c>
      <c r="E1145" s="56" t="str">
        <f>_xlfn.TEXTJOIN(" ",TRUE,B1145,F1145,IF(ISBLANK(J1145),"",_xlfn.TEXTSPLIT(J1145,";")),IF(ISBLANK(G1145),"",_xlfn.TEXTSPLIT(G1145,";")))</f>
        <v>Orange Peels Fermented</v>
      </c>
      <c r="G1145" s="55" t="s">
        <v>17496</v>
      </c>
      <c r="H1145" s="55" t="s">
        <v>17496</v>
      </c>
      <c r="J1145" s="55" t="s">
        <v>26877</v>
      </c>
      <c r="R1145" t="str" cm="1">
        <f t="array" ref="R1145">IFERROR(INDEX(AOM[AOM], MATCH(1, (AOM[Edge_Value]=ani_diet!D1143)*(AOM[Is_Ani_Diet_Ingredient]&lt;&gt;FALSE), 0)), "No Match in AOM")</f>
        <v>AOM_001889</v>
      </c>
      <c r="S1145" t="str" cm="1">
        <f t="array" ref="S1145">IFERROR(IF(INDEX(AOM[Scientific Name], MATCH(1, (AOM[Edge_Value]=ani_diet!D1143)*(AOM[Is_Ani_Diet_Ingredient]&lt;&gt;FALSE), 0))=0, "", INDEX(AOM[Scientific Name], MATCH(1, (AOM[Edge_Value]=ani_diet!D1143)*(AOM[Is_Ani_Diet_Ingredient]&lt;&gt;FALSE), 0))), "No Match in AOM")</f>
        <v>Citrus sinensis</v>
      </c>
      <c r="T1145" t="str" cm="1">
        <f t="array" ref="T1145">IF((S1145&lt;&gt;"")*(S1145&lt;&gt;"No Match in AOM"),IF(J1145&lt;&gt;"",_xlfn.TEXTJOIN(";",TRUE,CONCATENATE(_xlfn.TEXTSPLIT(S1145,";",TRUE,FALSE)," ",J1145)),S1145),"")</f>
        <v>Citrus sinensis Peels</v>
      </c>
    </row>
    <row r="1146" spans="1:20" ht="15" customHeight="1">
      <c r="A1146" s="30" t="s">
        <v>19380</v>
      </c>
      <c r="B1146" s="55" t="s">
        <v>4605</v>
      </c>
      <c r="C1146" s="56" t="str">
        <f>_xlfn.TEXTJOIN(" ",TRUE,B1146,IF(ISBLANK(J1146),"",_xlfn.TEXTSPLIT(J1146,";")))</f>
        <v>Orange Pulp</v>
      </c>
      <c r="D1146" s="56" t="str">
        <f>_xlfn.TEXTJOIN(" ",TRUE,B1146,IF(ISBLANK(J1146),"",_xlfn.TEXTSPLIT(J1146,";")),IF(ISBLANK(H1146),"",_xlfn.TEXTSPLIT(H1146,";")))</f>
        <v>Orange Pulp</v>
      </c>
      <c r="E1146" s="56" t="str">
        <f>_xlfn.TEXTJOIN(" ",TRUE,B1146,F1146,IF(ISBLANK(J1146),"",_xlfn.TEXTSPLIT(J1146,";")),IF(ISBLANK(G1146),"",_xlfn.TEXTSPLIT(G1146,";")))</f>
        <v>Orange Pulp</v>
      </c>
      <c r="J1146" s="55" t="s">
        <v>25872</v>
      </c>
      <c r="R1146" t="str" cm="1">
        <f t="array" ref="R1146">IFERROR(INDEX(AOM[AOM], MATCH(1, (AOM[Edge_Value]=ani_diet!D1144)*(AOM[Is_Ani_Diet_Ingredient]&lt;&gt;FALSE), 0)), "No Match in AOM")</f>
        <v>AOM_001947</v>
      </c>
      <c r="S1146" t="str" cm="1">
        <f t="array" ref="S1146">IFERROR(IF(INDEX(AOM[Scientific Name], MATCH(1, (AOM[Edge_Value]=ani_diet!D1144)*(AOM[Is_Ani_Diet_Ingredient]&lt;&gt;FALSE), 0))=0, "", INDEX(AOM[Scientific Name], MATCH(1, (AOM[Edge_Value]=ani_diet!D1144)*(AOM[Is_Ani_Diet_Ingredient]&lt;&gt;FALSE), 0))), "No Match in AOM")</f>
        <v>Citrus sinensis</v>
      </c>
      <c r="T1146" t="str" cm="1">
        <f t="array" ref="T1146">IF((S1146&lt;&gt;"")*(S1146&lt;&gt;"No Match in AOM"),IF(J1146&lt;&gt;"",_xlfn.TEXTJOIN(";",TRUE,CONCATENATE(_xlfn.TEXTSPLIT(S1146,";",TRUE,FALSE)," ",J1146)),S1146),"")</f>
        <v>Citrus sinensis Pulp</v>
      </c>
    </row>
    <row r="1147" spans="1:20" ht="15" customHeight="1">
      <c r="A1147" s="30" t="s">
        <v>26881</v>
      </c>
      <c r="B1147" s="55" t="s">
        <v>4605</v>
      </c>
      <c r="C1147" s="56" t="str">
        <f>_xlfn.TEXTJOIN(" ",TRUE,B1147,IF(ISBLANK(J1147),"",_xlfn.TEXTSPLIT(J1147,";")))</f>
        <v>Orange Waste</v>
      </c>
      <c r="D1147" s="56" t="str">
        <f>_xlfn.TEXTJOIN(" ",TRUE,B1147,IF(ISBLANK(J1147),"",_xlfn.TEXTSPLIT(J1147,";")),IF(ISBLANK(H1147),"",_xlfn.TEXTSPLIT(H1147,";")))</f>
        <v>Orange Waste Ensiled</v>
      </c>
      <c r="E1147" s="56" t="str">
        <f>_xlfn.TEXTJOIN(" ",TRUE,B1147,F1147,IF(ISBLANK(J1147),"",_xlfn.TEXTSPLIT(J1147,";")),IF(ISBLANK(G1147),"",_xlfn.TEXTSPLIT(G1147,";")))</f>
        <v>Orange Waste Ensiled</v>
      </c>
      <c r="G1147" s="55" t="s">
        <v>17494</v>
      </c>
      <c r="H1147" s="55" t="s">
        <v>17494</v>
      </c>
      <c r="J1147" s="55" t="s">
        <v>26033</v>
      </c>
      <c r="R1147" t="str" cm="1">
        <f t="array" ref="R1147">IFERROR(INDEX(AOM[AOM], MATCH(1, (AOM[Edge_Value]=ani_diet!D1145)*(AOM[Is_Ani_Diet_Ingredient]&lt;&gt;FALSE), 0)), "No Match in AOM")</f>
        <v>AOM_006148</v>
      </c>
      <c r="S1147" t="str" cm="1">
        <f t="array" ref="S1147">IFERROR(IF(INDEX(AOM[Scientific Name], MATCH(1, (AOM[Edge_Value]=ani_diet!D1145)*(AOM[Is_Ani_Diet_Ingredient]&lt;&gt;FALSE), 0))=0, "", INDEX(AOM[Scientific Name], MATCH(1, (AOM[Edge_Value]=ani_diet!D1145)*(AOM[Is_Ani_Diet_Ingredient]&lt;&gt;FALSE), 0))), "No Match in AOM")</f>
        <v>Citrus sinensis</v>
      </c>
      <c r="T1147" t="str" cm="1">
        <f t="array" ref="T1147">IF((S1147&lt;&gt;"")*(S1147&lt;&gt;"No Match in AOM"),IF(J1147&lt;&gt;"",_xlfn.TEXTJOIN(";",TRUE,CONCATENATE(_xlfn.TEXTSPLIT(S1147,";",TRUE,FALSE)," ",J1147)),S1147),"")</f>
        <v>Citrus sinensis Waste</v>
      </c>
    </row>
    <row r="1148" spans="1:20" ht="15" customHeight="1">
      <c r="A1148" s="30" t="s">
        <v>26882</v>
      </c>
      <c r="B1148" s="55" t="s">
        <v>18495</v>
      </c>
      <c r="C1148" s="56" t="str">
        <f>_xlfn.TEXTJOIN(" ",TRUE,B1148,IF(ISBLANK(J1148),"",_xlfn.TEXTSPLIT(J1148,";")))</f>
        <v>Oryctes rhinoceros</v>
      </c>
      <c r="D1148" s="56" t="str">
        <f>_xlfn.TEXTJOIN(" ",TRUE,B1148,IF(ISBLANK(J1148),"",_xlfn.TEXTSPLIT(J1148,";")),IF(ISBLANK(H1148),"",_xlfn.TEXTSPLIT(H1148,";")))</f>
        <v>Oryctes rhinoceros Ground</v>
      </c>
      <c r="E1148" s="56" t="str">
        <f>_xlfn.TEXTJOIN(" ",TRUE,B1148,F1148,IF(ISBLANK(J1148),"",_xlfn.TEXTSPLIT(J1148,";")),IF(ISBLANK(G1148),"",_xlfn.TEXTSPLIT(G1148,";")))</f>
        <v>Oryctes rhinoceros Meal</v>
      </c>
      <c r="G1148" s="55" t="s">
        <v>25824</v>
      </c>
      <c r="H1148" s="55" t="s">
        <v>6052</v>
      </c>
      <c r="L1148" s="32" t="s">
        <v>324</v>
      </c>
      <c r="R1148" t="str" cm="1">
        <f t="array" ref="R1148">IFERROR(INDEX(AOM[AOM], MATCH(1, (AOM[Edge_Value]=ani_diet!D1146)*(AOM[Is_Ani_Diet_Ingredient]&lt;&gt;FALSE), 0)), "No Match in AOM")</f>
        <v>AOM_003891</v>
      </c>
      <c r="S1148" t="str" cm="1">
        <f t="array" ref="S1148">IFERROR(IF(INDEX(AOM[Scientific Name], MATCH(1, (AOM[Edge_Value]=ani_diet!D1146)*(AOM[Is_Ani_Diet_Ingredient]&lt;&gt;FALSE), 0))=0, "", INDEX(AOM[Scientific Name], MATCH(1, (AOM[Edge_Value]=ani_diet!D1146)*(AOM[Is_Ani_Diet_Ingredient]&lt;&gt;FALSE), 0))), "No Match in AOM")</f>
        <v>Citrus sinensis</v>
      </c>
      <c r="T1148" t="str" cm="1">
        <f t="array" ref="T1148">IF((S1148&lt;&gt;"")*(S1148&lt;&gt;"No Match in AOM"),IF(J1148&lt;&gt;"",_xlfn.TEXTJOIN(";",TRUE,CONCATENATE(_xlfn.TEXTSPLIT(S1148,";",TRUE,FALSE)," ",J1148)),S1148),"")</f>
        <v>Citrus sinensis</v>
      </c>
    </row>
    <row r="1149" spans="1:20" ht="15" customHeight="1">
      <c r="A1149" s="30" t="s">
        <v>22372</v>
      </c>
      <c r="B1149" s="55" t="s">
        <v>22371</v>
      </c>
      <c r="C1149" s="56" t="str">
        <f>_xlfn.TEXTJOIN(" ",TRUE,B1149,IF(ISBLANK(J1149),"",_xlfn.TEXTSPLIT(J1149,";")))</f>
        <v>Oxytenanthera abyssinica Leaves</v>
      </c>
      <c r="D1149" s="56" t="str">
        <f>_xlfn.TEXTJOIN(" ",TRUE,B1149,IF(ISBLANK(J1149),"",_xlfn.TEXTSPLIT(J1149,";")),IF(ISBLANK(H1149),"",_xlfn.TEXTSPLIT(H1149,";")))</f>
        <v>Oxytenanthera abyssinica Leaves</v>
      </c>
      <c r="E1149" s="56" t="str">
        <f>_xlfn.TEXTJOIN(" ",TRUE,B1149,F1149,IF(ISBLANK(J1149),"",_xlfn.TEXTSPLIT(J1149,";")),IF(ISBLANK(G1149),"",_xlfn.TEXTSPLIT(G1149,";")))</f>
        <v>Oxytenanthera abyssinica Leaves</v>
      </c>
      <c r="J1149" s="55" t="s">
        <v>6187</v>
      </c>
      <c r="R1149" t="str" cm="1">
        <f t="array" ref="R1149">IFERROR(INDEX(AOM[AOM], MATCH(1, (AOM[Edge_Value]=ani_diet!D1147)*(AOM[Is_Ani_Diet_Ingredient]&lt;&gt;FALSE), 0)), "No Match in AOM")</f>
        <v>AOM_006348</v>
      </c>
      <c r="S1149" t="str" cm="1">
        <f t="array" ref="S1149">IFERROR(IF(INDEX(AOM[Scientific Name], MATCH(1, (AOM[Edge_Value]=ani_diet!D1147)*(AOM[Is_Ani_Diet_Ingredient]&lt;&gt;FALSE), 0))=0, "", INDEX(AOM[Scientific Name], MATCH(1, (AOM[Edge_Value]=ani_diet!D1147)*(AOM[Is_Ani_Diet_Ingredient]&lt;&gt;FALSE), 0))), "No Match in AOM")</f>
        <v>Citrus sinensis</v>
      </c>
      <c r="T1149" t="str" cm="1">
        <f t="array" ref="T1149">IF((S1149&lt;&gt;"")*(S1149&lt;&gt;"No Match in AOM"),IF(J1149&lt;&gt;"",_xlfn.TEXTJOIN(";",TRUE,CONCATENATE(_xlfn.TEXTSPLIT(S1149,";",TRUE,FALSE)," ",J1149)),S1149),"")</f>
        <v>Citrus sinensis Leaves</v>
      </c>
    </row>
    <row r="1150" spans="1:20" ht="15" customHeight="1">
      <c r="A1150" s="30" t="s">
        <v>26883</v>
      </c>
      <c r="B1150" s="55" t="s">
        <v>22371</v>
      </c>
      <c r="C1150" s="56" t="str">
        <f>_xlfn.TEXTJOIN(" ",TRUE,B1150,IF(ISBLANK(J1150),"",_xlfn.TEXTSPLIT(J1150,";")))</f>
        <v>Oxytenanthera abyssinica Leaves</v>
      </c>
      <c r="D1150" s="56" t="str">
        <f>_xlfn.TEXTJOIN(" ",TRUE,B1150,IF(ISBLANK(J1150),"",_xlfn.TEXTSPLIT(J1150,";")),IF(ISBLANK(H1150),"",_xlfn.TEXTSPLIT(H1150,";")))</f>
        <v>Oxytenanthera abyssinica Leaves</v>
      </c>
      <c r="E1150" s="56" t="str">
        <f>_xlfn.TEXTJOIN(" ",TRUE,B1150,F1150,IF(ISBLANK(J1150),"",_xlfn.TEXTSPLIT(J1150,";")),IF(ISBLANK(G1150),"",_xlfn.TEXTSPLIT(G1150,";")))</f>
        <v>Oxytenanthera abyssinica Leaves Chopped</v>
      </c>
      <c r="G1150" s="55" t="s">
        <v>6195</v>
      </c>
      <c r="J1150" s="55" t="s">
        <v>6187</v>
      </c>
      <c r="R1150" t="str" cm="1">
        <f t="array" ref="R1150">IFERROR(INDEX(AOM[AOM], MATCH(1, (AOM[Edge_Value]=ani_diet!D1148)*(AOM[Is_Ani_Diet_Ingredient]&lt;&gt;FALSE), 0)), "No Match in AOM")</f>
        <v>AOM_001108</v>
      </c>
      <c r="S1150" t="str" cm="1">
        <f t="array" ref="S1150">IFERROR(IF(INDEX(AOM[Scientific Name], MATCH(1, (AOM[Edge_Value]=ani_diet!D1148)*(AOM[Is_Ani_Diet_Ingredient]&lt;&gt;FALSE), 0))=0, "", INDEX(AOM[Scientific Name], MATCH(1, (AOM[Edge_Value]=ani_diet!D1148)*(AOM[Is_Ani_Diet_Ingredient]&lt;&gt;FALSE), 0))), "No Match in AOM")</f>
        <v>Oryctes rhinoceros</v>
      </c>
      <c r="T1150" t="str" cm="1">
        <f t="array" ref="T1150">IF((S1150&lt;&gt;"")*(S1150&lt;&gt;"No Match in AOM"),IF(J1150&lt;&gt;"",_xlfn.TEXTJOIN(";",TRUE,CONCATENATE(_xlfn.TEXTSPLIT(S1150,";",TRUE,FALSE)," ",J1150)),S1150),"")</f>
        <v>Oryctes rhinoceros Leaves</v>
      </c>
    </row>
    <row r="1151" spans="1:20" ht="15" customHeight="1">
      <c r="A1151" s="30" t="s">
        <v>26884</v>
      </c>
      <c r="B1151" s="55" t="s">
        <v>22371</v>
      </c>
      <c r="C1151" s="56" t="str">
        <f>_xlfn.TEXTJOIN(" ",TRUE,B1151,IF(ISBLANK(J1151),"",_xlfn.TEXTSPLIT(J1151,";")))</f>
        <v>Oxytenanthera abyssinica Leaves</v>
      </c>
      <c r="D1151" s="56" t="str">
        <f>_xlfn.TEXTJOIN(" ",TRUE,B1151,IF(ISBLANK(J1151),"",_xlfn.TEXTSPLIT(J1151,";")),IF(ISBLANK(H1151),"",_xlfn.TEXTSPLIT(H1151,";")))</f>
        <v>Oxytenanthera abyssinica Leaves Dried</v>
      </c>
      <c r="E1151" s="56" t="str">
        <f>_xlfn.TEXTJOIN(" ",TRUE,B1151,F1151,IF(ISBLANK(J1151),"",_xlfn.TEXTSPLIT(J1151,";")),IF(ISBLANK(G1151),"",_xlfn.TEXTSPLIT(G1151,";")))</f>
        <v>Oxytenanthera abyssinica Leaves Chopped Dried</v>
      </c>
      <c r="G1151" s="55" t="s">
        <v>25774</v>
      </c>
      <c r="H1151" s="55" t="s">
        <v>17480</v>
      </c>
      <c r="J1151" s="55" t="s">
        <v>6187</v>
      </c>
      <c r="R1151" t="str" cm="1">
        <f t="array" ref="R1151">IFERROR(INDEX(AOM[AOM], MATCH(1, (AOM[Edge_Value]=ani_diet!D1149)*(AOM[Is_Ani_Diet_Ingredient]&lt;&gt;FALSE), 0)), "No Match in AOM")</f>
        <v>AOM_003915</v>
      </c>
      <c r="S1151" t="str" cm="1">
        <f t="array" ref="S1151">IFERROR(IF(INDEX(AOM[Scientific Name], MATCH(1, (AOM[Edge_Value]=ani_diet!D1149)*(AOM[Is_Ani_Diet_Ingredient]&lt;&gt;FALSE), 0))=0, "", INDEX(AOM[Scientific Name], MATCH(1, (AOM[Edge_Value]=ani_diet!D1149)*(AOM[Is_Ani_Diet_Ingredient]&lt;&gt;FALSE), 0))), "No Match in AOM")</f>
        <v>Oxytenanthera abyssinica</v>
      </c>
      <c r="T1151" t="str" cm="1">
        <f t="array" ref="T1151">IF((S1151&lt;&gt;"")*(S1151&lt;&gt;"No Match in AOM"),IF(J1151&lt;&gt;"",_xlfn.TEXTJOIN(";",TRUE,CONCATENATE(_xlfn.TEXTSPLIT(S1151,";",TRUE,FALSE)," ",J1151)),S1151),"")</f>
        <v>Oxytenanthera abyssinica Leaves</v>
      </c>
    </row>
    <row r="1152" spans="1:20" ht="15" customHeight="1">
      <c r="A1152" s="30" t="s">
        <v>26885</v>
      </c>
      <c r="B1152" s="55" t="s">
        <v>6087</v>
      </c>
      <c r="C1152" s="56" t="str">
        <f>_xlfn.TEXTJOIN(" ",TRUE,B1152,IF(ISBLANK(J1152),"",_xlfn.TEXTSPLIT(J1152,";")))</f>
        <v>Oyster Shells</v>
      </c>
      <c r="D1152" s="56" t="str">
        <f>_xlfn.TEXTJOIN(" ",TRUE,B1152,IF(ISBLANK(J1152),"",_xlfn.TEXTSPLIT(J1152,";")),IF(ISBLANK(H1152),"",_xlfn.TEXTSPLIT(H1152,";")))</f>
        <v>Oyster Shells</v>
      </c>
      <c r="E1152" s="56" t="str">
        <f>_xlfn.TEXTJOIN(" ",TRUE,B1152,F1152,IF(ISBLANK(J1152),"",_xlfn.TEXTSPLIT(J1152,";")),IF(ISBLANK(G1152),"",_xlfn.TEXTSPLIT(G1152,";")))</f>
        <v>Oyster Shells</v>
      </c>
      <c r="R1152" t="str" cm="1">
        <f t="array" ref="R1152">IFERROR(INDEX(AOM[AOM], MATCH(1, (AOM[Edge_Value]=ani_diet!D1150)*(AOM[Is_Ani_Diet_Ingredient]&lt;&gt;FALSE), 0)), "No Match in AOM")</f>
        <v>AOM_003915</v>
      </c>
      <c r="S1152" t="str" cm="1">
        <f t="array" ref="S1152">IFERROR(IF(INDEX(AOM[Scientific Name], MATCH(1, (AOM[Edge_Value]=ani_diet!D1150)*(AOM[Is_Ani_Diet_Ingredient]&lt;&gt;FALSE), 0))=0, "", INDEX(AOM[Scientific Name], MATCH(1, (AOM[Edge_Value]=ani_diet!D1150)*(AOM[Is_Ani_Diet_Ingredient]&lt;&gt;FALSE), 0))), "No Match in AOM")</f>
        <v>Oxytenanthera abyssinica</v>
      </c>
      <c r="T1152" t="str" cm="1">
        <f t="array" ref="T1152">IF((S1152&lt;&gt;"")*(S1152&lt;&gt;"No Match in AOM"),IF(J1152&lt;&gt;"",_xlfn.TEXTJOIN(";",TRUE,CONCATENATE(_xlfn.TEXTSPLIT(S1152,";",TRUE,FALSE)," ",J1152)),S1152),"")</f>
        <v>Oxytenanthera abyssinica</v>
      </c>
    </row>
    <row r="1153" spans="1:20" ht="15" customHeight="1">
      <c r="A1153" s="30" t="s">
        <v>26886</v>
      </c>
      <c r="B1153" s="55" t="s">
        <v>26887</v>
      </c>
      <c r="C1153" s="56" t="str">
        <f>_xlfn.TEXTJOIN(" ",TRUE,B1153,IF(ISBLANK(J1153),"",_xlfn.TEXTSPLIT(J1153,";")))</f>
        <v>Oyster Shells</v>
      </c>
      <c r="D1153" s="56" t="str">
        <f>_xlfn.TEXTJOIN(" ",TRUE,B1153,IF(ISBLANK(J1153),"",_xlfn.TEXTSPLIT(J1153,";")),IF(ISBLANK(H1153),"",_xlfn.TEXTSPLIT(H1153,";")))</f>
        <v>Oyster Shells Ground</v>
      </c>
      <c r="E1153" s="56" t="str">
        <f>_xlfn.TEXTJOIN(" ",TRUE,B1153,F1153,IF(ISBLANK(J1153),"",_xlfn.TEXTSPLIT(J1153,";")),IF(ISBLANK(G1153),"",_xlfn.TEXTSPLIT(G1153,";")))</f>
        <v>Oyster Shells Ground</v>
      </c>
      <c r="G1153" s="55" t="s">
        <v>6052</v>
      </c>
      <c r="H1153" s="55" t="s">
        <v>6052</v>
      </c>
      <c r="J1153" s="55" t="s">
        <v>6873</v>
      </c>
      <c r="R1153" t="str" cm="1">
        <f t="array" ref="R1153">IFERROR(INDEX(AOM[AOM], MATCH(1, (AOM[Edge_Value]=ani_diet!D1151)*(AOM[Is_Ani_Diet_Ingredient]&lt;&gt;FALSE), 0)), "No Match in AOM")</f>
        <v>AOM_006149</v>
      </c>
      <c r="S1153" t="str" cm="1">
        <f t="array" ref="S1153">IFERROR(IF(INDEX(AOM[Scientific Name], MATCH(1, (AOM[Edge_Value]=ani_diet!D1151)*(AOM[Is_Ani_Diet_Ingredient]&lt;&gt;FALSE), 0))=0, "", INDEX(AOM[Scientific Name], MATCH(1, (AOM[Edge_Value]=ani_diet!D1151)*(AOM[Is_Ani_Diet_Ingredient]&lt;&gt;FALSE), 0))), "No Match in AOM")</f>
        <v>Oxytenanthera abyssinica</v>
      </c>
      <c r="T1153" t="str" cm="1">
        <f t="array" ref="T1153">IF((S1153&lt;&gt;"")*(S1153&lt;&gt;"No Match in AOM"),IF(J1153&lt;&gt;"",_xlfn.TEXTJOIN(";",TRUE,CONCATENATE(_xlfn.TEXTSPLIT(S1153,";",TRUE,FALSE)," ",J1153)),S1153),"")</f>
        <v>Oxytenanthera abyssinica Shells</v>
      </c>
    </row>
    <row r="1154" spans="1:20" ht="15" customHeight="1">
      <c r="A1154" s="30" t="s">
        <v>26888</v>
      </c>
      <c r="B1154" s="55" t="s">
        <v>9573</v>
      </c>
      <c r="C1154" s="56" t="str">
        <f>_xlfn.TEXTJOIN(" ",TRUE,B1154,IF(ISBLANK(J1154),"",_xlfn.TEXTSPLIT(J1154,";")))</f>
        <v>Palm Kernel Cake</v>
      </c>
      <c r="D1154" s="56" t="str">
        <f>_xlfn.TEXTJOIN(" ",TRUE,B1154,IF(ISBLANK(J1154),"",_xlfn.TEXTSPLIT(J1154,";")),IF(ISBLANK(H1154),"",_xlfn.TEXTSPLIT(H1154,";")))</f>
        <v>Palm Kernel Cake</v>
      </c>
      <c r="E1154" s="56" t="str">
        <f>_xlfn.TEXTJOIN(" ",TRUE,B1154,F1154,IF(ISBLANK(J1154),"",_xlfn.TEXTSPLIT(J1154,";")),IF(ISBLANK(G1154),"",_xlfn.TEXTSPLIT(G1154,";")))</f>
        <v>Palm Kernel Cake</v>
      </c>
      <c r="J1154" s="55" t="s">
        <v>26721</v>
      </c>
      <c r="R1154" t="str" cm="1">
        <f t="array" ref="R1154">IFERROR(INDEX(AOM[AOM], MATCH(1, (AOM[Edge_Value]=ani_diet!D1152)*(AOM[Is_Ani_Diet_Ingredient]&lt;&gt;FALSE), 0)), "No Match in AOM")</f>
        <v>AOM_000557</v>
      </c>
      <c r="S1154" t="str" cm="1">
        <f t="array" ref="S1154">IFERROR(IF(INDEX(AOM[Scientific Name], MATCH(1, (AOM[Edge_Value]=ani_diet!D1152)*(AOM[Is_Ani_Diet_Ingredient]&lt;&gt;FALSE), 0))=0, "", INDEX(AOM[Scientific Name], MATCH(1, (AOM[Edge_Value]=ani_diet!D1152)*(AOM[Is_Ani_Diet_Ingredient]&lt;&gt;FALSE), 0))), "No Match in AOM")</f>
        <v>Ostreidae</v>
      </c>
      <c r="T1154" t="str" cm="1">
        <f t="array" ref="T1154">IF((S1154&lt;&gt;"")*(S1154&lt;&gt;"No Match in AOM"),IF(J1154&lt;&gt;"",_xlfn.TEXTJOIN(";",TRUE,CONCATENATE(_xlfn.TEXTSPLIT(S1154,";",TRUE,FALSE)," ",J1154)),S1154),"")</f>
        <v>Ostreidae Kernel Cake</v>
      </c>
    </row>
    <row r="1155" spans="1:20" ht="15" customHeight="1">
      <c r="A1155" s="30" t="s">
        <v>26889</v>
      </c>
      <c r="B1155" s="55" t="s">
        <v>9573</v>
      </c>
      <c r="C1155" s="56" t="str">
        <f>_xlfn.TEXTJOIN(" ",TRUE,B1155,IF(ISBLANK(J1155),"",_xlfn.TEXTSPLIT(J1155,";")))</f>
        <v>Palm Kernel Cake</v>
      </c>
      <c r="D1155" s="56" t="str">
        <f>_xlfn.TEXTJOIN(" ",TRUE,B1155,IF(ISBLANK(J1155),"",_xlfn.TEXTSPLIT(J1155,";")),IF(ISBLANK(H1155),"",_xlfn.TEXTSPLIT(H1155,";")))</f>
        <v>Palm Kernel Cake Dried</v>
      </c>
      <c r="E1155" s="56" t="str">
        <f>_xlfn.TEXTJOIN(" ",TRUE,B1155,F1155,IF(ISBLANK(J1155),"",_xlfn.TEXTSPLIT(J1155,";")),IF(ISBLANK(G1155),"",_xlfn.TEXTSPLIT(G1155,";")))</f>
        <v>Palm Kernel Cake Dried</v>
      </c>
      <c r="G1155" s="55" t="s">
        <v>17480</v>
      </c>
      <c r="H1155" s="55" t="s">
        <v>17480</v>
      </c>
      <c r="J1155" s="55" t="s">
        <v>26721</v>
      </c>
      <c r="R1155" t="str" cm="1">
        <f t="array" ref="R1155">IFERROR(INDEX(AOM[AOM], MATCH(1, (AOM[Edge_Value]=ani_diet!D1153)*(AOM[Is_Ani_Diet_Ingredient]&lt;&gt;FALSE), 0)), "No Match in AOM")</f>
        <v>AOM_001610</v>
      </c>
      <c r="S1155" t="str" cm="1">
        <f t="array" ref="S1155">IFERROR(IF(INDEX(AOM[Scientific Name], MATCH(1, (AOM[Edge_Value]=ani_diet!D1153)*(AOM[Is_Ani_Diet_Ingredient]&lt;&gt;FALSE), 0))=0, "", INDEX(AOM[Scientific Name], MATCH(1, (AOM[Edge_Value]=ani_diet!D1153)*(AOM[Is_Ani_Diet_Ingredient]&lt;&gt;FALSE), 0))), "No Match in AOM")</f>
        <v>Ostreidae</v>
      </c>
      <c r="T1155" t="str" cm="1">
        <f t="array" ref="T1155">IF((S1155&lt;&gt;"")*(S1155&lt;&gt;"No Match in AOM"),IF(J1155&lt;&gt;"",_xlfn.TEXTJOIN(";",TRUE,CONCATENATE(_xlfn.TEXTSPLIT(S1155,";",TRUE,FALSE)," ",J1155)),S1155),"")</f>
        <v>Ostreidae Kernel Cake</v>
      </c>
    </row>
    <row r="1156" spans="1:20" ht="15" customHeight="1">
      <c r="A1156" s="30" t="s">
        <v>26890</v>
      </c>
      <c r="B1156" s="55" t="s">
        <v>9573</v>
      </c>
      <c r="C1156" s="56" t="str">
        <f>_xlfn.TEXTJOIN(" ",TRUE,B1156,IF(ISBLANK(J1156),"",_xlfn.TEXTSPLIT(J1156,";")))</f>
        <v>Palm Kernel Cake</v>
      </c>
      <c r="D1156" s="56" t="str">
        <f>_xlfn.TEXTJOIN(" ",TRUE,B1156,IF(ISBLANK(J1156),"",_xlfn.TEXTSPLIT(J1156,";")),IF(ISBLANK(H1156),"",_xlfn.TEXTSPLIT(H1156,";")))</f>
        <v>Palm Kernel Cake Dried Fermented Ground</v>
      </c>
      <c r="E1156" s="56" t="str">
        <f>_xlfn.TEXTJOIN(" ",TRUE,B1156,F1156,IF(ISBLANK(J1156),"",_xlfn.TEXTSPLIT(J1156,";")),IF(ISBLANK(G1156),"",_xlfn.TEXTSPLIT(G1156,";")))</f>
        <v>Palm Kernel Cake Dried Fermented Pulverized</v>
      </c>
      <c r="G1156" s="55" t="s">
        <v>26891</v>
      </c>
      <c r="H1156" s="55" t="s">
        <v>25813</v>
      </c>
      <c r="J1156" s="55" t="s">
        <v>26721</v>
      </c>
      <c r="R1156" t="str" cm="1">
        <f t="array" ref="R1156">IFERROR(INDEX(AOM[AOM], MATCH(1, (AOM[Edge_Value]=ani_diet!D1154)*(AOM[Is_Ani_Diet_Ingredient]&lt;&gt;FALSE), 0)), "No Match in AOM")</f>
        <v>AOM_001638</v>
      </c>
      <c r="S1156" t="str" cm="1">
        <f t="array" ref="S1156">IFERROR(IF(INDEX(AOM[Scientific Name], MATCH(1, (AOM[Edge_Value]=ani_diet!D1154)*(AOM[Is_Ani_Diet_Ingredient]&lt;&gt;FALSE), 0))=0, "", INDEX(AOM[Scientific Name], MATCH(1, (AOM[Edge_Value]=ani_diet!D1154)*(AOM[Is_Ani_Diet_Ingredient]&lt;&gt;FALSE), 0))), "No Match in AOM")</f>
        <v>Arecaceae</v>
      </c>
      <c r="T1156" t="str" cm="1">
        <f t="array" ref="T1156">IF((S1156&lt;&gt;"")*(S1156&lt;&gt;"No Match in AOM"),IF(J1156&lt;&gt;"",_xlfn.TEXTJOIN(";",TRUE,CONCATENATE(_xlfn.TEXTSPLIT(S1156,";",TRUE,FALSE)," ",J1156)),S1156),"")</f>
        <v>Arecaceae Kernel Cake</v>
      </c>
    </row>
    <row r="1157" spans="1:20" ht="15" customHeight="1">
      <c r="A1157" s="30" t="s">
        <v>26892</v>
      </c>
      <c r="B1157" s="55" t="s">
        <v>9573</v>
      </c>
      <c r="C1157" s="56" t="str">
        <f>_xlfn.TEXTJOIN(" ",TRUE,B1157,IF(ISBLANK(J1157),"",_xlfn.TEXTSPLIT(J1157,";")))</f>
        <v>Palm Kernel Cake</v>
      </c>
      <c r="D1157" s="56" t="str">
        <f>_xlfn.TEXTJOIN(" ",TRUE,B1157,IF(ISBLANK(J1157),"",_xlfn.TEXTSPLIT(J1157,";")),IF(ISBLANK(H1157),"",_xlfn.TEXTSPLIT(H1157,";")))</f>
        <v>Palm Kernel Cake Dried Ground</v>
      </c>
      <c r="E1157" s="56" t="str">
        <f>_xlfn.TEXTJOIN(" ",TRUE,B1157,F1157,IF(ISBLANK(J1157),"",_xlfn.TEXTSPLIT(J1157,";")),IF(ISBLANK(G1157),"",_xlfn.TEXTSPLIT(G1157,";")))</f>
        <v>Palm Kernel Cake Dried Ground</v>
      </c>
      <c r="G1157" s="55" t="s">
        <v>25767</v>
      </c>
      <c r="H1157" s="55" t="s">
        <v>25767</v>
      </c>
      <c r="J1157" s="55" t="s">
        <v>26721</v>
      </c>
      <c r="R1157" t="str" cm="1">
        <f t="array" ref="R1157">IFERROR(INDEX(AOM[AOM], MATCH(1, (AOM[Edge_Value]=ani_diet!D1155)*(AOM[Is_Ani_Diet_Ingredient]&lt;&gt;FALSE), 0)), "No Match in AOM")</f>
        <v>AOM_006411</v>
      </c>
      <c r="S1157" t="str" cm="1">
        <f t="array" ref="S1157">IFERROR(IF(INDEX(AOM[Scientific Name], MATCH(1, (AOM[Edge_Value]=ani_diet!D1155)*(AOM[Is_Ani_Diet_Ingredient]&lt;&gt;FALSE), 0))=0, "", INDEX(AOM[Scientific Name], MATCH(1, (AOM[Edge_Value]=ani_diet!D1155)*(AOM[Is_Ani_Diet_Ingredient]&lt;&gt;FALSE), 0))), "No Match in AOM")</f>
        <v>Arecaceae</v>
      </c>
      <c r="T1157" t="str" cm="1">
        <f t="array" ref="T1157">IF((S1157&lt;&gt;"")*(S1157&lt;&gt;"No Match in AOM"),IF(J1157&lt;&gt;"",_xlfn.TEXTJOIN(";",TRUE,CONCATENATE(_xlfn.TEXTSPLIT(S1157,";",TRUE,FALSE)," ",J1157)),S1157),"")</f>
        <v>Arecaceae Kernel Cake</v>
      </c>
    </row>
    <row r="1158" spans="1:20" ht="15" customHeight="1">
      <c r="A1158" s="30" t="s">
        <v>26893</v>
      </c>
      <c r="B1158" s="55" t="s">
        <v>9573</v>
      </c>
      <c r="C1158" s="56" t="str">
        <f>_xlfn.TEXTJOIN(" ",TRUE,B1158,IF(ISBLANK(J1158),"",_xlfn.TEXTSPLIT(J1158,";")))</f>
        <v>Palm Kernel Cake</v>
      </c>
      <c r="D1158" s="56" t="str">
        <f>_xlfn.TEXTJOIN(" ",TRUE,B1158,IF(ISBLANK(J1158),"",_xlfn.TEXTSPLIT(J1158,";")),IF(ISBLANK(H1158),"",_xlfn.TEXTSPLIT(H1158,";")))</f>
        <v>Palm Kernel Cake Ground</v>
      </c>
      <c r="E1158" s="56" t="str">
        <f>_xlfn.TEXTJOIN(" ",TRUE,B1158,F1158,IF(ISBLANK(J1158),"",_xlfn.TEXTSPLIT(J1158,";")),IF(ISBLANK(G1158),"",_xlfn.TEXTSPLIT(G1158,";")))</f>
        <v>Palm Kernel Cake Cake Ground</v>
      </c>
      <c r="G1158" s="55" t="s">
        <v>26416</v>
      </c>
      <c r="H1158" s="55" t="s">
        <v>6052</v>
      </c>
      <c r="J1158" s="55" t="s">
        <v>26721</v>
      </c>
      <c r="R1158" t="str" cm="1">
        <f t="array" ref="R1158">IFERROR(INDEX(AOM[AOM], MATCH(1, (AOM[Edge_Value]=ani_diet!D1156)*(AOM[Is_Ani_Diet_Ingredient]&lt;&gt;FALSE), 0)), "No Match in AOM")</f>
        <v>AOM_002105</v>
      </c>
      <c r="S1158" t="str" cm="1">
        <f t="array" ref="S1158">IFERROR(IF(INDEX(AOM[Scientific Name], MATCH(1, (AOM[Edge_Value]=ani_diet!D1156)*(AOM[Is_Ani_Diet_Ingredient]&lt;&gt;FALSE), 0))=0, "", INDEX(AOM[Scientific Name], MATCH(1, (AOM[Edge_Value]=ani_diet!D1156)*(AOM[Is_Ani_Diet_Ingredient]&lt;&gt;FALSE), 0))), "No Match in AOM")</f>
        <v>Arecaceae</v>
      </c>
      <c r="T1158" t="str" cm="1">
        <f t="array" ref="T1158">IF((S1158&lt;&gt;"")*(S1158&lt;&gt;"No Match in AOM"),IF(J1158&lt;&gt;"",_xlfn.TEXTJOIN(";",TRUE,CONCATENATE(_xlfn.TEXTSPLIT(S1158,";",TRUE,FALSE)," ",J1158)),S1158),"")</f>
        <v>Arecaceae Kernel Cake</v>
      </c>
    </row>
    <row r="1159" spans="1:20" ht="15" customHeight="1">
      <c r="A1159" s="30" t="s">
        <v>26894</v>
      </c>
      <c r="B1159" s="55" t="s">
        <v>9573</v>
      </c>
      <c r="C1159" s="56" t="str">
        <f>_xlfn.TEXTJOIN(" ",TRUE,B1159,IF(ISBLANK(J1159),"",_xlfn.TEXTSPLIT(J1159,";")))</f>
        <v>Palm Kernel</v>
      </c>
      <c r="D1159" s="56" t="str">
        <f>_xlfn.TEXTJOIN(" ",TRUE,B1159,IF(ISBLANK(J1159),"",_xlfn.TEXTSPLIT(J1159,";")),IF(ISBLANK(H1159),"",_xlfn.TEXTSPLIT(H1159,";")))</f>
        <v>Palm Kernel Dried Ground</v>
      </c>
      <c r="E1159" s="56" t="str">
        <f>_xlfn.TEXTJOIN(" ",TRUE,B1159,F1159,IF(ISBLANK(J1159),"",_xlfn.TEXTSPLIT(J1159,";")),IF(ISBLANK(G1159),"",_xlfn.TEXTSPLIT(G1159,";")))</f>
        <v>Palm Kernel Meal Sliced Dried (Oven) Ground</v>
      </c>
      <c r="G1159" s="55" t="s">
        <v>26895</v>
      </c>
      <c r="H1159" s="55" t="s">
        <v>25767</v>
      </c>
      <c r="I1159" s="55" t="s">
        <v>6195</v>
      </c>
      <c r="J1159" s="55" t="s">
        <v>26469</v>
      </c>
      <c r="R1159" t="str" cm="1">
        <f t="array" ref="R1159">IFERROR(INDEX(AOM[AOM], MATCH(1, (AOM[Edge_Value]=ani_diet!D1157)*(AOM[Is_Ani_Diet_Ingredient]&lt;&gt;FALSE), 0)), "No Match in AOM")</f>
        <v>AOM_006151</v>
      </c>
      <c r="S1159" t="str" cm="1">
        <f t="array" ref="S1159">IFERROR(IF(INDEX(AOM[Scientific Name], MATCH(1, (AOM[Edge_Value]=ani_diet!D1157)*(AOM[Is_Ani_Diet_Ingredient]&lt;&gt;FALSE), 0))=0, "", INDEX(AOM[Scientific Name], MATCH(1, (AOM[Edge_Value]=ani_diet!D1157)*(AOM[Is_Ani_Diet_Ingredient]&lt;&gt;FALSE), 0))), "No Match in AOM")</f>
        <v>Arecaceae</v>
      </c>
      <c r="T1159" t="str" cm="1">
        <f t="array" ref="T1159">IF((S1159&lt;&gt;"")*(S1159&lt;&gt;"No Match in AOM"),IF(J1159&lt;&gt;"",_xlfn.TEXTJOIN(";",TRUE,CONCATENATE(_xlfn.TEXTSPLIT(S1159,";",TRUE,FALSE)," ",J1159)),S1159),"")</f>
        <v>Arecaceae Kernel</v>
      </c>
    </row>
    <row r="1160" spans="1:20" ht="15" customHeight="1">
      <c r="A1160" s="30" t="s">
        <v>26896</v>
      </c>
      <c r="B1160" s="55" t="s">
        <v>9573</v>
      </c>
      <c r="C1160" s="56" t="str">
        <f>_xlfn.TEXTJOIN(" ",TRUE,B1160,IF(ISBLANK(J1160),"",_xlfn.TEXTSPLIT(J1160,";")))</f>
        <v>Palm Kernel</v>
      </c>
      <c r="D1160" s="56" t="str">
        <f>_xlfn.TEXTJOIN(" ",TRUE,B1160,IF(ISBLANK(J1160),"",_xlfn.TEXTSPLIT(J1160,";")),IF(ISBLANK(H1160),"",_xlfn.TEXTSPLIT(H1160,";")))</f>
        <v>Palm Kernel Ground</v>
      </c>
      <c r="E1160" s="56" t="str">
        <f>_xlfn.TEXTJOIN(" ",TRUE,B1160,F1160,IF(ISBLANK(J1160),"",_xlfn.TEXTSPLIT(J1160,";")),IF(ISBLANK(G1160),"",_xlfn.TEXTSPLIT(G1160,";")))</f>
        <v>Palm Kernel Meal</v>
      </c>
      <c r="G1160" s="55" t="s">
        <v>25824</v>
      </c>
      <c r="H1160" s="55" t="s">
        <v>6052</v>
      </c>
      <c r="J1160" s="55" t="s">
        <v>26469</v>
      </c>
      <c r="K1160" s="32" t="s">
        <v>324</v>
      </c>
      <c r="L1160" s="32" t="s">
        <v>324</v>
      </c>
      <c r="R1160" t="str" cm="1">
        <f t="array" ref="R1160">IFERROR(INDEX(AOM[AOM], MATCH(1, (AOM[Edge_Value]=ani_diet!D1158)*(AOM[Is_Ani_Diet_Ingredient]&lt;&gt;FALSE), 0)), "No Match in AOM")</f>
        <v>AOM_002104</v>
      </c>
      <c r="S1160" t="str" cm="1">
        <f t="array" ref="S1160">IFERROR(IF(INDEX(AOM[Scientific Name], MATCH(1, (AOM[Edge_Value]=ani_diet!D1158)*(AOM[Is_Ani_Diet_Ingredient]&lt;&gt;FALSE), 0))=0, "", INDEX(AOM[Scientific Name], MATCH(1, (AOM[Edge_Value]=ani_diet!D1158)*(AOM[Is_Ani_Diet_Ingredient]&lt;&gt;FALSE), 0))), "No Match in AOM")</f>
        <v>Arecaceae</v>
      </c>
      <c r="T1160" t="str" cm="1">
        <f t="array" ref="T1160">IF((S1160&lt;&gt;"")*(S1160&lt;&gt;"No Match in AOM"),IF(J1160&lt;&gt;"",_xlfn.TEXTJOIN(";",TRUE,CONCATENATE(_xlfn.TEXTSPLIT(S1160,";",TRUE,FALSE)," ",J1160)),S1160),"")</f>
        <v>Arecaceae Kernel</v>
      </c>
    </row>
    <row r="1161" spans="1:20" ht="15" customHeight="1">
      <c r="A1161" s="30" t="s">
        <v>26897</v>
      </c>
      <c r="B1161" s="55" t="s">
        <v>5053</v>
      </c>
      <c r="C1161" s="56" t="str">
        <f>_xlfn.TEXTJOIN(" ",TRUE,B1161,IF(ISBLANK(J1161),"",_xlfn.TEXTSPLIT(J1161,";")))</f>
        <v>Palm Oil</v>
      </c>
      <c r="D1161" s="56" t="str">
        <f>_xlfn.TEXTJOIN(" ",TRUE,B1161,IF(ISBLANK(J1161),"",_xlfn.TEXTSPLIT(J1161,";")),IF(ISBLANK(H1161),"",_xlfn.TEXTSPLIT(H1161,";")))</f>
        <v>Palm Oil</v>
      </c>
      <c r="E1161" s="56" t="str">
        <f>_xlfn.TEXTJOIN(" ",TRUE,B1161,F1161,IF(ISBLANK(J1161),"",_xlfn.TEXTSPLIT(J1161,";")),IF(ISBLANK(G1161),"",_xlfn.TEXTSPLIT(G1161,";")))</f>
        <v>Palm Oil</v>
      </c>
      <c r="K1161" s="32" t="s">
        <v>324</v>
      </c>
      <c r="R1161" t="str" cm="1">
        <f t="array" ref="R1161">IFERROR(INDEX(AOM[AOM], MATCH(1, (AOM[Edge_Value]=ani_diet!D1159)*(AOM[Is_Ani_Diet_Ingredient]&lt;&gt;FALSE), 0)), "No Match in AOM")</f>
        <v>AOM_001708</v>
      </c>
      <c r="S1161" t="str" cm="1">
        <f t="array" ref="S1161">IFERROR(IF(INDEX(AOM[Scientific Name], MATCH(1, (AOM[Edge_Value]=ani_diet!D1159)*(AOM[Is_Ani_Diet_Ingredient]&lt;&gt;FALSE), 0))=0, "", INDEX(AOM[Scientific Name], MATCH(1, (AOM[Edge_Value]=ani_diet!D1159)*(AOM[Is_Ani_Diet_Ingredient]&lt;&gt;FALSE), 0))), "No Match in AOM")</f>
        <v>Arecaceae</v>
      </c>
      <c r="T1161" t="str" cm="1">
        <f t="array" ref="T1161">IF((S1161&lt;&gt;"")*(S1161&lt;&gt;"No Match in AOM"),IF(J1161&lt;&gt;"",_xlfn.TEXTJOIN(";",TRUE,CONCATENATE(_xlfn.TEXTSPLIT(S1161,";",TRUE,FALSE)," ",J1161)),S1161),"")</f>
        <v>Arecaceae</v>
      </c>
    </row>
    <row r="1162" spans="1:20" ht="15" customHeight="1">
      <c r="A1162" s="30" t="s">
        <v>20553</v>
      </c>
      <c r="B1162" s="55" t="s">
        <v>5053</v>
      </c>
      <c r="C1162" s="56" t="str">
        <f>_xlfn.TEXTJOIN(" ",TRUE,B1162,IF(ISBLANK(J1162),"",_xlfn.TEXTSPLIT(J1162,";")))</f>
        <v>Palm Oil Crude</v>
      </c>
      <c r="D1162" s="56" t="str">
        <f>_xlfn.TEXTJOIN(" ",TRUE,B1162,IF(ISBLANK(J1162),"",_xlfn.TEXTSPLIT(J1162,";")),IF(ISBLANK(H1162),"",_xlfn.TEXTSPLIT(H1162,";")))</f>
        <v>Palm Oil Crude</v>
      </c>
      <c r="E1162" s="56" t="str">
        <f>_xlfn.TEXTJOIN(" ",TRUE,B1162,F1162,IF(ISBLANK(J1162),"",_xlfn.TEXTSPLIT(J1162,";")),IF(ISBLANK(G1162),"",_xlfn.TEXTSPLIT(G1162,";")))</f>
        <v>Palm Oil Crude</v>
      </c>
      <c r="J1162" s="55" t="s">
        <v>26898</v>
      </c>
      <c r="R1162" t="str" cm="1">
        <f t="array" ref="R1162">IFERROR(INDEX(AOM[AOM], MATCH(1, (AOM[Edge_Value]=ani_diet!D1160)*(AOM[Is_Ani_Diet_Ingredient]&lt;&gt;FALSE), 0)), "No Match in AOM")</f>
        <v>AOM_000625</v>
      </c>
      <c r="S1162" t="str" cm="1">
        <f t="array" ref="S1162">IFERROR(IF(INDEX(AOM[Scientific Name], MATCH(1, (AOM[Edge_Value]=ani_diet!D1160)*(AOM[Is_Ani_Diet_Ingredient]&lt;&gt;FALSE), 0))=0, "", INDEX(AOM[Scientific Name], MATCH(1, (AOM[Edge_Value]=ani_diet!D1160)*(AOM[Is_Ani_Diet_Ingredient]&lt;&gt;FALSE), 0))), "No Match in AOM")</f>
        <v>Arecaceae</v>
      </c>
      <c r="T1162" t="str" cm="1">
        <f t="array" ref="T1162">IF((S1162&lt;&gt;"")*(S1162&lt;&gt;"No Match in AOM"),IF(J1162&lt;&gt;"",_xlfn.TEXTJOIN(";",TRUE,CONCATENATE(_xlfn.TEXTSPLIT(S1162,";",TRUE,FALSE)," ",J1162)),S1162),"")</f>
        <v>Arecaceae Crude</v>
      </c>
    </row>
    <row r="1163" spans="1:20" ht="15" customHeight="1">
      <c r="A1163" s="30" t="s">
        <v>26899</v>
      </c>
      <c r="B1163" s="55" t="s">
        <v>9573</v>
      </c>
      <c r="C1163" s="56" t="str">
        <f>_xlfn.TEXTJOIN(" ",TRUE,B1163,IF(ISBLANK(J1163),"",_xlfn.TEXTSPLIT(J1163,";")))</f>
        <v>Palm Oil Crude</v>
      </c>
      <c r="D1163" s="56" t="str">
        <f>_xlfn.TEXTJOIN(" ",TRUE,B1163,IF(ISBLANK(J1163),"",_xlfn.TEXTSPLIT(J1163,";")),IF(ISBLANK(H1163),"",_xlfn.TEXTSPLIT(H1163,";")))</f>
        <v>Palm Oil Crude Ground</v>
      </c>
      <c r="E1163" s="56" t="str">
        <f>_xlfn.TEXTJOIN(" ",TRUE,B1163,F1163,IF(ISBLANK(J1163),"",_xlfn.TEXTSPLIT(J1163,";")),IF(ISBLANK(G1163),"",_xlfn.TEXTSPLIT(G1163,";")))</f>
        <v>Palm Oil Crude Ground</v>
      </c>
      <c r="G1163" s="55" t="s">
        <v>6052</v>
      </c>
      <c r="H1163" s="55" t="s">
        <v>6052</v>
      </c>
      <c r="J1163" s="55" t="s">
        <v>26900</v>
      </c>
      <c r="R1163" t="str" cm="1">
        <f t="array" ref="R1163">IFERROR(INDEX(AOM[AOM], MATCH(1, (AOM[Edge_Value]=ani_diet!D1161)*(AOM[Is_Ani_Diet_Ingredient]&lt;&gt;FALSE), 0)), "No Match in AOM")</f>
        <v>AOM_000671</v>
      </c>
      <c r="S1163" t="str" cm="1">
        <f t="array" ref="S1163">IFERROR(IF(INDEX(AOM[Scientific Name], MATCH(1, (AOM[Edge_Value]=ani_diet!D1161)*(AOM[Is_Ani_Diet_Ingredient]&lt;&gt;FALSE), 0))=0, "", INDEX(AOM[Scientific Name], MATCH(1, (AOM[Edge_Value]=ani_diet!D1161)*(AOM[Is_Ani_Diet_Ingredient]&lt;&gt;FALSE), 0))), "No Match in AOM")</f>
        <v>Arecaceae</v>
      </c>
      <c r="T1163" t="str" cm="1">
        <f t="array" ref="T1163">IF((S1163&lt;&gt;"")*(S1163&lt;&gt;"No Match in AOM"),IF(J1163&lt;&gt;"",_xlfn.TEXTJOIN(";",TRUE,CONCATENATE(_xlfn.TEXTSPLIT(S1163,";",TRUE,FALSE)," ",J1163)),S1163),"")</f>
        <v>Arecaceae Oil Crude</v>
      </c>
    </row>
    <row r="1164" spans="1:20" ht="15" customHeight="1">
      <c r="A1164" s="30" t="s">
        <v>20560</v>
      </c>
      <c r="B1164" s="55" t="s">
        <v>5053</v>
      </c>
      <c r="C1164" s="56" t="str">
        <f>_xlfn.TEXTJOIN(" ",TRUE,B1164,IF(ISBLANK(J1164),"",_xlfn.TEXTSPLIT(J1164,";")))</f>
        <v>Palm Oil Sludge</v>
      </c>
      <c r="D1164" s="56" t="str">
        <f>_xlfn.TEXTJOIN(" ",TRUE,B1164,IF(ISBLANK(J1164),"",_xlfn.TEXTSPLIT(J1164,";")),IF(ISBLANK(H1164),"",_xlfn.TEXTSPLIT(H1164,";")))</f>
        <v>Palm Oil Sludge</v>
      </c>
      <c r="E1164" s="56" t="str">
        <f>_xlfn.TEXTJOIN(" ",TRUE,B1164,F1164,IF(ISBLANK(J1164),"",_xlfn.TEXTSPLIT(J1164,";")),IF(ISBLANK(G1164),"",_xlfn.TEXTSPLIT(G1164,";")))</f>
        <v>Palm Oil Sludge</v>
      </c>
      <c r="J1164" s="55" t="s">
        <v>26901</v>
      </c>
      <c r="K1164" s="32" t="s">
        <v>324</v>
      </c>
      <c r="L1164" s="32" t="s">
        <v>324</v>
      </c>
      <c r="R1164" t="str" cm="1">
        <f t="array" ref="R1164">IFERROR(INDEX(AOM[AOM], MATCH(1, (AOM[Edge_Value]=ani_diet!D1162)*(AOM[Is_Ani_Diet_Ingredient]&lt;&gt;FALSE), 0)), "No Match in AOM")</f>
        <v>AOM_000672</v>
      </c>
      <c r="S1164" t="str" cm="1">
        <f t="array" ref="S1164">IFERROR(IF(INDEX(AOM[Scientific Name], MATCH(1, (AOM[Edge_Value]=ani_diet!D1162)*(AOM[Is_Ani_Diet_Ingredient]&lt;&gt;FALSE), 0))=0, "", INDEX(AOM[Scientific Name], MATCH(1, (AOM[Edge_Value]=ani_diet!D1162)*(AOM[Is_Ani_Diet_Ingredient]&lt;&gt;FALSE), 0))), "No Match in AOM")</f>
        <v>Arecaceae</v>
      </c>
      <c r="T1164" t="str" cm="1">
        <f t="array" ref="T1164">IF((S1164&lt;&gt;"")*(S1164&lt;&gt;"No Match in AOM"),IF(J1164&lt;&gt;"",_xlfn.TEXTJOIN(";",TRUE,CONCATENATE(_xlfn.TEXTSPLIT(S1164,";",TRUE,FALSE)," ",J1164)),S1164),"")</f>
        <v>Arecaceae Sludge</v>
      </c>
    </row>
    <row r="1165" spans="1:20" ht="15" customHeight="1">
      <c r="A1165" s="30" t="s">
        <v>26902</v>
      </c>
      <c r="B1165" s="55" t="s">
        <v>21247</v>
      </c>
      <c r="C1165" s="56" t="str">
        <f>_xlfn.TEXTJOIN(" ",TRUE,B1165,IF(ISBLANK(J1165),"",_xlfn.TEXTSPLIT(J1165,";")))</f>
        <v>Panicum</v>
      </c>
      <c r="D1165" s="56" t="str">
        <f>_xlfn.TEXTJOIN(" ",TRUE,B1165,IF(ISBLANK(J1165),"",_xlfn.TEXTSPLIT(J1165,";")),IF(ISBLANK(H1165),"",_xlfn.TEXTSPLIT(H1165,";")))</f>
        <v>Panicum</v>
      </c>
      <c r="E1165" s="56" t="str">
        <f>_xlfn.TEXTJOIN(" ",TRUE,B1165,F1165,IF(ISBLANK(J1165),"",_xlfn.TEXTSPLIT(J1165,";")),IF(ISBLANK(G1165),"",_xlfn.TEXTSPLIT(G1165,";")))</f>
        <v>Panicum</v>
      </c>
      <c r="R1165" t="str" cm="1">
        <f t="array" ref="R1165">IFERROR(INDEX(AOM[AOM], MATCH(1, (AOM[Edge_Value]=ani_diet!D1163)*(AOM[Is_Ani_Diet_Ingredient]&lt;&gt;FALSE), 0)), "No Match in AOM")</f>
        <v>AOM_001961</v>
      </c>
      <c r="S1165" t="str" cm="1">
        <f t="array" ref="S1165">IFERROR(IF(INDEX(AOM[Scientific Name], MATCH(1, (AOM[Edge_Value]=ani_diet!D1163)*(AOM[Is_Ani_Diet_Ingredient]&lt;&gt;FALSE), 0))=0, "", INDEX(AOM[Scientific Name], MATCH(1, (AOM[Edge_Value]=ani_diet!D1163)*(AOM[Is_Ani_Diet_Ingredient]&lt;&gt;FALSE), 0))), "No Match in AOM")</f>
        <v>Arecaceae</v>
      </c>
      <c r="T1165" t="str" cm="1">
        <f t="array" ref="T1165">IF((S1165&lt;&gt;"")*(S1165&lt;&gt;"No Match in AOM"),IF(J1165&lt;&gt;"",_xlfn.TEXTJOIN(";",TRUE,CONCATENATE(_xlfn.TEXTSPLIT(S1165,";",TRUE,FALSE)," ",J1165)),S1165),"")</f>
        <v>Arecaceae</v>
      </c>
    </row>
    <row r="1166" spans="1:20" ht="15" customHeight="1">
      <c r="A1166" s="30" t="s">
        <v>26903</v>
      </c>
      <c r="B1166" s="55" t="s">
        <v>4285</v>
      </c>
      <c r="C1166" s="56" t="str">
        <f>_xlfn.TEXTJOIN(" ",TRUE,B1166,IF(ISBLANK(J1166),"",_xlfn.TEXTSPLIT(J1166,";")))</f>
        <v>Panicum antidotale</v>
      </c>
      <c r="D1166" s="56" t="str">
        <f>_xlfn.TEXTJOIN(" ",TRUE,B1166,IF(ISBLANK(J1166),"",_xlfn.TEXTSPLIT(J1166,";")),IF(ISBLANK(H1166),"",_xlfn.TEXTSPLIT(H1166,";")))</f>
        <v>Panicum antidotale Dried</v>
      </c>
      <c r="E1166" s="56" t="str">
        <f>_xlfn.TEXTJOIN(" ",TRUE,B1166,F1166,IF(ISBLANK(J1166),"",_xlfn.TEXTSPLIT(J1166,";")),IF(ISBLANK(G1166),"",_xlfn.TEXTSPLIT(G1166,";")))</f>
        <v>Panicum antidotale Dried</v>
      </c>
      <c r="G1166" s="55" t="s">
        <v>17480</v>
      </c>
      <c r="H1166" s="55" t="s">
        <v>17480</v>
      </c>
      <c r="R1166" t="str" cm="1">
        <f t="array" ref="R1166">IFERROR(INDEX(AOM[AOM], MATCH(1, (AOM[Edge_Value]=ani_diet!D1164)*(AOM[Is_Ani_Diet_Ingredient]&lt;&gt;FALSE), 0)), "No Match in AOM")</f>
        <v>AOM_001837</v>
      </c>
      <c r="S1166" t="str" cm="1">
        <f t="array" ref="S1166">IFERROR(IF(INDEX(AOM[Scientific Name], MATCH(1, (AOM[Edge_Value]=ani_diet!D1164)*(AOM[Is_Ani_Diet_Ingredient]&lt;&gt;FALSE), 0))=0, "", INDEX(AOM[Scientific Name], MATCH(1, (AOM[Edge_Value]=ani_diet!D1164)*(AOM[Is_Ani_Diet_Ingredient]&lt;&gt;FALSE), 0))), "No Match in AOM")</f>
        <v>Arecaceae</v>
      </c>
      <c r="T1166" t="str" cm="1">
        <f t="array" ref="T1166">IF((S1166&lt;&gt;"")*(S1166&lt;&gt;"No Match in AOM"),IF(J1166&lt;&gt;"",_xlfn.TEXTJOIN(";",TRUE,CONCATENATE(_xlfn.TEXTSPLIT(S1166,";",TRUE,FALSE)," ",J1166)),S1166),"")</f>
        <v>Arecaceae</v>
      </c>
    </row>
    <row r="1167" spans="1:20" ht="15" customHeight="1">
      <c r="A1167" s="30" t="s">
        <v>26904</v>
      </c>
      <c r="B1167" s="55" t="s">
        <v>21247</v>
      </c>
      <c r="C1167" s="56" t="str">
        <f>_xlfn.TEXTJOIN(" ",TRUE,B1167,IF(ISBLANK(J1167),"",_xlfn.TEXTSPLIT(J1167,";")))</f>
        <v>Panicum</v>
      </c>
      <c r="D1167" s="56" t="str">
        <f>_xlfn.TEXTJOIN(" ",TRUE,B1167,IF(ISBLANK(J1167),"",_xlfn.TEXTSPLIT(J1167,";")),IF(ISBLANK(H1167),"",_xlfn.TEXTSPLIT(H1167,";")))</f>
        <v>Panicum Dried</v>
      </c>
      <c r="E1167" s="56" t="str">
        <f>_xlfn.TEXTJOIN(" ",TRUE,B1167,F1167,IF(ISBLANK(J1167),"",_xlfn.TEXTSPLIT(J1167,";")),IF(ISBLANK(G1167),"",_xlfn.TEXTSPLIT(G1167,";")))</f>
        <v>Panicum Chopped Dried</v>
      </c>
      <c r="G1167" s="55" t="s">
        <v>25774</v>
      </c>
      <c r="H1167" s="55" t="s">
        <v>17480</v>
      </c>
      <c r="R1167" t="str" cm="1">
        <f t="array" ref="R1167">IFERROR(INDEX(AOM[AOM], MATCH(1, (AOM[Edge_Value]=ani_diet!D1165)*(AOM[Is_Ani_Diet_Ingredient]&lt;&gt;FALSE), 0)), "No Match in AOM")</f>
        <v>AOM_003677</v>
      </c>
      <c r="S1167" t="str" cm="1">
        <f t="array" ref="S1167">IFERROR(IF(INDEX(AOM[Scientific Name], MATCH(1, (AOM[Edge_Value]=ani_diet!D1165)*(AOM[Is_Ani_Diet_Ingredient]&lt;&gt;FALSE), 0))=0, "", INDEX(AOM[Scientific Name], MATCH(1, (AOM[Edge_Value]=ani_diet!D1165)*(AOM[Is_Ani_Diet_Ingredient]&lt;&gt;FALSE), 0))), "No Match in AOM")</f>
        <v>Panicum</v>
      </c>
      <c r="T1167" t="str" cm="1">
        <f t="array" ref="T1167">IF((S1167&lt;&gt;"")*(S1167&lt;&gt;"No Match in AOM"),IF(J1167&lt;&gt;"",_xlfn.TEXTJOIN(";",TRUE,CONCATENATE(_xlfn.TEXTSPLIT(S1167,";",TRUE,FALSE)," ",J1167)),S1167),"")</f>
        <v>Panicum</v>
      </c>
    </row>
    <row r="1168" spans="1:20" ht="15" customHeight="1">
      <c r="A1168" s="30" t="s">
        <v>26905</v>
      </c>
      <c r="B1168" s="55" t="s">
        <v>21256</v>
      </c>
      <c r="C1168" s="56" t="str">
        <f>_xlfn.TEXTJOIN(" ",TRUE,B1168,IF(ISBLANK(J1168),"",_xlfn.TEXTSPLIT(J1168,";")))</f>
        <v>Panicum maximum</v>
      </c>
      <c r="D1168" s="56" t="str">
        <f>_xlfn.TEXTJOIN(" ",TRUE,B1168,IF(ISBLANK(J1168),"",_xlfn.TEXTSPLIT(J1168,";")),IF(ISBLANK(H1168),"",_xlfn.TEXTSPLIT(H1168,";")))</f>
        <v>Panicum maximum</v>
      </c>
      <c r="E1168" s="56" t="str">
        <f>_xlfn.TEXTJOIN(" ",TRUE,B1168,F1168,IF(ISBLANK(J1168),"",_xlfn.TEXTSPLIT(J1168,";")),IF(ISBLANK(G1168),"",_xlfn.TEXTSPLIT(G1168,";")))</f>
        <v>Panicum maximum Chopped</v>
      </c>
      <c r="G1168" s="55" t="s">
        <v>6195</v>
      </c>
      <c r="I1168" s="55" t="s">
        <v>6195</v>
      </c>
      <c r="R1168" t="str" cm="1">
        <f t="array" ref="R1168">IFERROR(INDEX(AOM[AOM], MATCH(1, (AOM[Edge_Value]=ani_diet!D1166)*(AOM[Is_Ani_Diet_Ingredient]&lt;&gt;FALSE), 0)), "No Match in AOM")</f>
        <v>AOM_006275</v>
      </c>
      <c r="S1168" t="str" cm="1">
        <f t="array" ref="S1168">IFERROR(IF(INDEX(AOM[Scientific Name], MATCH(1, (AOM[Edge_Value]=ani_diet!D1166)*(AOM[Is_Ani_Diet_Ingredient]&lt;&gt;FALSE), 0))=0, "", INDEX(AOM[Scientific Name], MATCH(1, (AOM[Edge_Value]=ani_diet!D1166)*(AOM[Is_Ani_Diet_Ingredient]&lt;&gt;FALSE), 0))), "No Match in AOM")</f>
        <v>Panicum antidotale</v>
      </c>
      <c r="T1168" t="str" cm="1">
        <f t="array" ref="T1168">IF((S1168&lt;&gt;"")*(S1168&lt;&gt;"No Match in AOM"),IF(J1168&lt;&gt;"",_xlfn.TEXTJOIN(";",TRUE,CONCATENATE(_xlfn.TEXTSPLIT(S1168,";",TRUE,FALSE)," ",J1168)),S1168),"")</f>
        <v>Panicum antidotale</v>
      </c>
    </row>
    <row r="1169" spans="1:20" ht="15" customHeight="1">
      <c r="A1169" s="30" t="s">
        <v>26906</v>
      </c>
      <c r="B1169" s="55" t="s">
        <v>21256</v>
      </c>
      <c r="C1169" s="56" t="str">
        <f>_xlfn.TEXTJOIN(" ",TRUE,B1169,IF(ISBLANK(J1169),"",_xlfn.TEXTSPLIT(J1169,";")))</f>
        <v>Panicum maximum</v>
      </c>
      <c r="D1169" s="56" t="str">
        <f>_xlfn.TEXTJOIN(" ",TRUE,B1169,IF(ISBLANK(J1169),"",_xlfn.TEXTSPLIT(J1169,";")),IF(ISBLANK(H1169),"",_xlfn.TEXTSPLIT(H1169,";")))</f>
        <v>Panicum maximum</v>
      </c>
      <c r="E1169" s="56" t="str">
        <f>_xlfn.TEXTJOIN(" ",TRUE,B1169,F1169,IF(ISBLANK(J1169),"",_xlfn.TEXTSPLIT(J1169,";")),IF(ISBLANK(G1169),"",_xlfn.TEXTSPLIT(G1169,";")))</f>
        <v>Panicum maximum</v>
      </c>
      <c r="R1169" t="str" cm="1">
        <f t="array" ref="R1169">IFERROR(INDEX(AOM[AOM], MATCH(1, (AOM[Edge_Value]=ani_diet!D1167)*(AOM[Is_Ani_Diet_Ingredient]&lt;&gt;FALSE), 0)), "No Match in AOM")</f>
        <v>AOM_006277</v>
      </c>
      <c r="S1169" t="str" cm="1">
        <f t="array" ref="S1169">IFERROR(IF(INDEX(AOM[Scientific Name], MATCH(1, (AOM[Edge_Value]=ani_diet!D1167)*(AOM[Is_Ani_Diet_Ingredient]&lt;&gt;FALSE), 0))=0, "", INDEX(AOM[Scientific Name], MATCH(1, (AOM[Edge_Value]=ani_diet!D1167)*(AOM[Is_Ani_Diet_Ingredient]&lt;&gt;FALSE), 0))), "No Match in AOM")</f>
        <v>Panicum</v>
      </c>
      <c r="T1169" t="str" cm="1">
        <f t="array" ref="T1169">IF((S1169&lt;&gt;"")*(S1169&lt;&gt;"No Match in AOM"),IF(J1169&lt;&gt;"",_xlfn.TEXTJOIN(";",TRUE,CONCATENATE(_xlfn.TEXTSPLIT(S1169,";",TRUE,FALSE)," ",J1169)),S1169),"")</f>
        <v>Panicum</v>
      </c>
    </row>
    <row r="1170" spans="1:20" ht="15" customHeight="1">
      <c r="A1170" s="30" t="s">
        <v>26907</v>
      </c>
      <c r="B1170" s="55" t="s">
        <v>21256</v>
      </c>
      <c r="C1170" s="56" t="str">
        <f>_xlfn.TEXTJOIN(" ",TRUE,B1170,IF(ISBLANK(J1170),"",_xlfn.TEXTSPLIT(J1170,";")))</f>
        <v>Panicum maximum</v>
      </c>
      <c r="D1170" s="56" t="str">
        <f>_xlfn.TEXTJOIN(" ",TRUE,B1170,IF(ISBLANK(J1170),"",_xlfn.TEXTSPLIT(J1170,";")),IF(ISBLANK(H1170),"",_xlfn.TEXTSPLIT(H1170,";")))</f>
        <v>Panicum maximum Dried</v>
      </c>
      <c r="E1170" s="56" t="str">
        <f>_xlfn.TEXTJOIN(" ",TRUE,B1170,F1170,IF(ISBLANK(J1170),"",_xlfn.TEXTSPLIT(J1170,";")),IF(ISBLANK(G1170),"",_xlfn.TEXTSPLIT(G1170,";")))</f>
        <v>Panicum maximum Chopped Dried</v>
      </c>
      <c r="G1170" s="55" t="s">
        <v>25774</v>
      </c>
      <c r="H1170" s="55" t="s">
        <v>17480</v>
      </c>
      <c r="I1170" s="55" t="s">
        <v>6195</v>
      </c>
      <c r="R1170" t="str" cm="1">
        <f t="array" ref="R1170">IFERROR(INDEX(AOM[AOM], MATCH(1, (AOM[Edge_Value]=ani_diet!D1169)*(AOM[Is_Ani_Diet_Ingredient]&lt;&gt;FALSE), 0)), "No Match in AOM")</f>
        <v>AOM_001407</v>
      </c>
      <c r="S1170" t="str" cm="1">
        <f t="array" ref="S1170">IFERROR(IF(INDEX(AOM[Scientific Name], MATCH(1, (AOM[Edge_Value]=ani_diet!D1169)*(AOM[Is_Ani_Diet_Ingredient]&lt;&gt;FALSE), 0))=0, "", INDEX(AOM[Scientific Name], MATCH(1, (AOM[Edge_Value]=ani_diet!D1169)*(AOM[Is_Ani_Diet_Ingredient]&lt;&gt;FALSE), 0))), "No Match in AOM")</f>
        <v>Panicum maximum</v>
      </c>
      <c r="T1170" t="str" cm="1">
        <f t="array" ref="T1170">IF((S1170&lt;&gt;"")*(S1170&lt;&gt;"No Match in AOM"),IF(J1170&lt;&gt;"",_xlfn.TEXTJOIN(";",TRUE,CONCATENATE(_xlfn.TEXTSPLIT(S1170,";",TRUE,FALSE)," ",J1170)),S1170),"")</f>
        <v>Panicum maximum</v>
      </c>
    </row>
    <row r="1171" spans="1:20" ht="15" customHeight="1">
      <c r="A1171" s="30" t="s">
        <v>26908</v>
      </c>
      <c r="B1171" s="55" t="s">
        <v>21256</v>
      </c>
      <c r="C1171" s="56" t="str">
        <f>_xlfn.TEXTJOIN(" ",TRUE,B1171,IF(ISBLANK(J1171),"",_xlfn.TEXTSPLIT(J1171,";")))</f>
        <v>Panicum maximum</v>
      </c>
      <c r="D1171" s="56" t="str">
        <f>_xlfn.TEXTJOIN(" ",TRUE,B1171,IF(ISBLANK(J1171),"",_xlfn.TEXTSPLIT(J1171,";")),IF(ISBLANK(H1171),"",_xlfn.TEXTSPLIT(H1171,";")))</f>
        <v>Panicum maximum Ensiled</v>
      </c>
      <c r="E1171" s="56" t="str">
        <f>_xlfn.TEXTJOIN(" ",TRUE,B1171,F1171,IF(ISBLANK(J1171),"",_xlfn.TEXTSPLIT(J1171,";")),IF(ISBLANK(G1171),"",_xlfn.TEXTSPLIT(G1171,";")))</f>
        <v>Panicum maximum Chopped Ensiled</v>
      </c>
      <c r="G1171" s="55" t="s">
        <v>25861</v>
      </c>
      <c r="H1171" s="55" t="s">
        <v>17494</v>
      </c>
      <c r="I1171" s="55" t="s">
        <v>6195</v>
      </c>
      <c r="R1171" t="str" cm="1">
        <f t="array" ref="R1171">IFERROR(INDEX(AOM[AOM], MATCH(1, (AOM[Edge_Value]=ani_diet!D1170)*(AOM[Is_Ani_Diet_Ingredient]&lt;&gt;FALSE), 0)), "No Match in AOM")</f>
        <v>AOM_006275</v>
      </c>
      <c r="S1171" t="str" cm="1">
        <f t="array" ref="S1171">IFERROR(IF(INDEX(AOM[Scientific Name], MATCH(1, (AOM[Edge_Value]=ani_diet!D1170)*(AOM[Is_Ani_Diet_Ingredient]&lt;&gt;FALSE), 0))=0, "", INDEX(AOM[Scientific Name], MATCH(1, (AOM[Edge_Value]=ani_diet!D1170)*(AOM[Is_Ani_Diet_Ingredient]&lt;&gt;FALSE), 0))), "No Match in AOM")</f>
        <v>Panicum maximum</v>
      </c>
      <c r="T1171" t="str" cm="1">
        <f t="array" ref="T1171">IF((S1171&lt;&gt;"")*(S1171&lt;&gt;"No Match in AOM"),IF(J1171&lt;&gt;"",_xlfn.TEXTJOIN(";",TRUE,CONCATENATE(_xlfn.TEXTSPLIT(S1171,";",TRUE,FALSE)," ",J1171)),S1171),"")</f>
        <v>Panicum maximum</v>
      </c>
    </row>
    <row r="1172" spans="1:20" ht="15" customHeight="1">
      <c r="A1172" s="30" t="s">
        <v>26909</v>
      </c>
      <c r="B1172" s="55" t="s">
        <v>21256</v>
      </c>
      <c r="C1172" s="56" t="str">
        <f>_xlfn.TEXTJOIN(" ",TRUE,B1172,IF(ISBLANK(J1172),"",_xlfn.TEXTSPLIT(J1172,";")))</f>
        <v>Panicum maximum</v>
      </c>
      <c r="D1172" s="56" t="str">
        <f>_xlfn.TEXTJOIN(" ",TRUE,B1172,IF(ISBLANK(J1172),"",_xlfn.TEXTSPLIT(J1172,";")),IF(ISBLANK(H1172),"",_xlfn.TEXTSPLIT(H1172,";")))</f>
        <v>Panicum maximum Ensiled Wilted</v>
      </c>
      <c r="E1172" s="56" t="str">
        <f>_xlfn.TEXTJOIN(" ",TRUE,B1172,F1172,IF(ISBLANK(J1172),"",_xlfn.TEXTSPLIT(J1172,";")),IF(ISBLANK(G1172),"",_xlfn.TEXTSPLIT(G1172,";")))</f>
        <v>Panicum maximum Chopped Ensiled Wilted</v>
      </c>
      <c r="G1172" s="55" t="s">
        <v>25863</v>
      </c>
      <c r="H1172" s="55" t="s">
        <v>25864</v>
      </c>
      <c r="I1172" s="55" t="s">
        <v>6195</v>
      </c>
      <c r="R1172" t="str" cm="1">
        <f t="array" ref="R1172">IFERROR(INDEX(AOM[AOM], MATCH(1, (AOM[Edge_Value]=ani_diet!D1171)*(AOM[Is_Ani_Diet_Ingredient]&lt;&gt;FALSE), 0)), "No Match in AOM")</f>
        <v>AOM_001677</v>
      </c>
      <c r="S1172" t="str" cm="1">
        <f t="array" ref="S1172">IFERROR(IF(INDEX(AOM[Scientific Name], MATCH(1, (AOM[Edge_Value]=ani_diet!D1171)*(AOM[Is_Ani_Diet_Ingredient]&lt;&gt;FALSE), 0))=0, "", INDEX(AOM[Scientific Name], MATCH(1, (AOM[Edge_Value]=ani_diet!D1171)*(AOM[Is_Ani_Diet_Ingredient]&lt;&gt;FALSE), 0))), "No Match in AOM")</f>
        <v>Panicum maximum</v>
      </c>
      <c r="T1172" t="str" cm="1">
        <f t="array" ref="T1172">IF((S1172&lt;&gt;"")*(S1172&lt;&gt;"No Match in AOM"),IF(J1172&lt;&gt;"",_xlfn.TEXTJOIN(";",TRUE,CONCATENATE(_xlfn.TEXTSPLIT(S1172,";",TRUE,FALSE)," ",J1172)),S1172),"")</f>
        <v>Panicum maximum</v>
      </c>
    </row>
    <row r="1173" spans="1:20" ht="15" customHeight="1">
      <c r="A1173" s="30" t="s">
        <v>21267</v>
      </c>
      <c r="B1173" s="55" t="s">
        <v>21256</v>
      </c>
      <c r="C1173" s="56" t="str">
        <f>_xlfn.TEXTJOIN(" ",TRUE,B1173,IF(ISBLANK(J1173),"",_xlfn.TEXTSPLIT(J1173,";")))</f>
        <v>Panicum maximum Straw</v>
      </c>
      <c r="D1173" s="56" t="str">
        <f>_xlfn.TEXTJOIN(" ",TRUE,B1173,IF(ISBLANK(J1173),"",_xlfn.TEXTSPLIT(J1173,";")),IF(ISBLANK(H1173),"",_xlfn.TEXTSPLIT(H1173,";")))</f>
        <v>Panicum maximum Straw</v>
      </c>
      <c r="E1173" s="56" t="str">
        <f>_xlfn.TEXTJOIN(" ",TRUE,B1173,F1173,IF(ISBLANK(J1173),"",_xlfn.TEXTSPLIT(J1173,";")),IF(ISBLANK(G1173),"",_xlfn.TEXTSPLIT(G1173,";")))</f>
        <v>Panicum maximum Straw</v>
      </c>
      <c r="J1173" s="55" t="s">
        <v>6809</v>
      </c>
      <c r="R1173" t="str" cm="1">
        <f t="array" ref="R1173">IFERROR(INDEX(AOM[AOM], MATCH(1, (AOM[Edge_Value]=ani_diet!D1172)*(AOM[Is_Ani_Diet_Ingredient]&lt;&gt;FALSE), 0)), "No Match in AOM")</f>
        <v>AOM_006276</v>
      </c>
      <c r="S1173" t="str" cm="1">
        <f t="array" ref="S1173">IFERROR(IF(INDEX(AOM[Scientific Name], MATCH(1, (AOM[Edge_Value]=ani_diet!D1172)*(AOM[Is_Ani_Diet_Ingredient]&lt;&gt;FALSE), 0))=0, "", INDEX(AOM[Scientific Name], MATCH(1, (AOM[Edge_Value]=ani_diet!D1172)*(AOM[Is_Ani_Diet_Ingredient]&lt;&gt;FALSE), 0))), "No Match in AOM")</f>
        <v>Panicum maximum</v>
      </c>
      <c r="T1173" t="str" cm="1">
        <f t="array" ref="T1173">IF((S1173&lt;&gt;"")*(S1173&lt;&gt;"No Match in AOM"),IF(J1173&lt;&gt;"",_xlfn.TEXTJOIN(";",TRUE,CONCATENATE(_xlfn.TEXTSPLIT(S1173,";",TRUE,FALSE)," ",J1173)),S1173),"")</f>
        <v>Panicum maximum Straw</v>
      </c>
    </row>
    <row r="1174" spans="1:20" ht="15" customHeight="1">
      <c r="A1174" s="30" t="s">
        <v>26910</v>
      </c>
      <c r="B1174" s="55" t="s">
        <v>21256</v>
      </c>
      <c r="C1174" s="56" t="str">
        <f>_xlfn.TEXTJOIN(" ",TRUE,B1174,IF(ISBLANK(J1174),"",_xlfn.TEXTSPLIT(J1174,";")))</f>
        <v>Panicum maximum Straw</v>
      </c>
      <c r="D1174" s="56" t="str">
        <f>_xlfn.TEXTJOIN(" ",TRUE,B1174,IF(ISBLANK(J1174),"",_xlfn.TEXTSPLIT(J1174,";")),IF(ISBLANK(H1174),"",_xlfn.TEXTSPLIT(H1174,";")))</f>
        <v>Panicum maximum Straw</v>
      </c>
      <c r="E1174" s="56" t="str">
        <f>_xlfn.TEXTJOIN(" ",TRUE,B1174,F1174,IF(ISBLANK(J1174),"",_xlfn.TEXTSPLIT(J1174,";")),IF(ISBLANK(G1174),"",_xlfn.TEXTSPLIT(G1174,";")))</f>
        <v>Panicum maximum Straw Chopped</v>
      </c>
      <c r="G1174" s="55" t="s">
        <v>6195</v>
      </c>
      <c r="I1174" s="55" t="s">
        <v>6195</v>
      </c>
      <c r="J1174" s="55" t="s">
        <v>6809</v>
      </c>
      <c r="R1174" t="str" cm="1">
        <f t="array" ref="R1174">IFERROR(INDEX(AOM[AOM], MATCH(1, (AOM[Edge_Value]=ani_diet!D1173)*(AOM[Is_Ani_Diet_Ingredient]&lt;&gt;FALSE), 0)), "No Match in AOM")</f>
        <v>AOM_001408</v>
      </c>
      <c r="S1174" t="str" cm="1">
        <f t="array" ref="S1174">IFERROR(IF(INDEX(AOM[Scientific Name], MATCH(1, (AOM[Edge_Value]=ani_diet!D1173)*(AOM[Is_Ani_Diet_Ingredient]&lt;&gt;FALSE), 0))=0, "", INDEX(AOM[Scientific Name], MATCH(1, (AOM[Edge_Value]=ani_diet!D1173)*(AOM[Is_Ani_Diet_Ingredient]&lt;&gt;FALSE), 0))), "No Match in AOM")</f>
        <v>Panicum maximum</v>
      </c>
      <c r="T1174" t="str" cm="1">
        <f t="array" ref="T1174">IF((S1174&lt;&gt;"")*(S1174&lt;&gt;"No Match in AOM"),IF(J1174&lt;&gt;"",_xlfn.TEXTJOIN(";",TRUE,CONCATENATE(_xlfn.TEXTSPLIT(S1174,";",TRUE,FALSE)," ",J1174)),S1174),"")</f>
        <v>Panicum maximum Straw</v>
      </c>
    </row>
    <row r="1175" spans="1:20" ht="15" customHeight="1">
      <c r="A1175" s="30" t="s">
        <v>26911</v>
      </c>
      <c r="B1175" s="55" t="s">
        <v>21256</v>
      </c>
      <c r="C1175" s="56" t="str">
        <f>_xlfn.TEXTJOIN(" ",TRUE,B1175,IF(ISBLANK(J1175),"",_xlfn.TEXTSPLIT(J1175,";")))</f>
        <v>Panicum maximum</v>
      </c>
      <c r="D1175" s="56" t="str">
        <f>_xlfn.TEXTJOIN(" ",TRUE,B1175,IF(ISBLANK(J1175),"",_xlfn.TEXTSPLIT(J1175,";")),IF(ISBLANK(H1175),"",_xlfn.TEXTSPLIT(H1175,";")))</f>
        <v>Panicum maximum Wilted</v>
      </c>
      <c r="E1175" s="56" t="str">
        <f>_xlfn.TEXTJOIN(" ",TRUE,B1175,F1175,IF(ISBLANK(J1175),"",_xlfn.TEXTSPLIT(J1175,";")),IF(ISBLANK(G1175),"",_xlfn.TEXTSPLIT(G1175,";")))</f>
        <v>Panicum maximum Chopped Wilted</v>
      </c>
      <c r="G1175" s="55" t="s">
        <v>26265</v>
      </c>
      <c r="H1175" s="55" t="s">
        <v>17481</v>
      </c>
      <c r="R1175" t="str" cm="1">
        <f t="array" ref="R1175">IFERROR(INDEX(AOM[AOM], MATCH(1, (AOM[Edge_Value]=ani_diet!D1168)*(AOM[Is_Ani_Diet_Ingredient]&lt;&gt;FALSE), 0)), "No Match in AOM")</f>
        <v>AOM_001407</v>
      </c>
      <c r="S1175" t="str" cm="1">
        <f t="array" ref="S1175">IFERROR(IF(INDEX(AOM[Scientific Name], MATCH(1, (AOM[Edge_Value]=ani_diet!D1168)*(AOM[Is_Ani_Diet_Ingredient]&lt;&gt;FALSE), 0))=0, "", INDEX(AOM[Scientific Name], MATCH(1, (AOM[Edge_Value]=ani_diet!D1168)*(AOM[Is_Ani_Diet_Ingredient]&lt;&gt;FALSE), 0))), "No Match in AOM")</f>
        <v>Panicum maximum</v>
      </c>
      <c r="T1175" t="str" cm="1">
        <f t="array" ref="T1175">IF((S1175&lt;&gt;"")*(S1175&lt;&gt;"No Match in AOM"),IF(J1175&lt;&gt;"",_xlfn.TEXTJOIN(";",TRUE,CONCATENATE(_xlfn.TEXTSPLIT(S1175,";",TRUE,FALSE)," ",J1175)),S1175),"")</f>
        <v>Panicum maximum</v>
      </c>
    </row>
    <row r="1176" spans="1:20" ht="15" customHeight="1">
      <c r="A1176" s="30" t="s">
        <v>26912</v>
      </c>
      <c r="B1176" s="55" t="s">
        <v>21256</v>
      </c>
      <c r="C1176" s="56" t="str">
        <f>_xlfn.TEXTJOIN(" ",TRUE,B1176,IF(ISBLANK(J1176),"",_xlfn.TEXTSPLIT(J1176,";")))</f>
        <v>Panicum maximum</v>
      </c>
      <c r="D1176" s="56" t="str">
        <f>_xlfn.TEXTJOIN(" ",TRUE,B1176,IF(ISBLANK(J1176),"",_xlfn.TEXTSPLIT(J1176,";")),IF(ISBLANK(H1176),"",_xlfn.TEXTSPLIT(H1176,";")))</f>
        <v>Panicum maximum Wilted</v>
      </c>
      <c r="E1176" s="56" t="str">
        <f>_xlfn.TEXTJOIN(" ",TRUE,B1176,F1176,IF(ISBLANK(J1176),"",_xlfn.TEXTSPLIT(J1176,";")),IF(ISBLANK(G1176),"",_xlfn.TEXTSPLIT(G1176,";")))</f>
        <v>Panicum maximum Wilted</v>
      </c>
      <c r="G1176" s="55" t="s">
        <v>17481</v>
      </c>
      <c r="H1176" s="55" t="s">
        <v>17481</v>
      </c>
      <c r="R1176" t="str" cm="1">
        <f t="array" ref="R1176">IFERROR(INDEX(AOM[AOM], MATCH(1, (AOM[Edge_Value]=ani_diet!D1174)*(AOM[Is_Ani_Diet_Ingredient]&lt;&gt;FALSE), 0)), "No Match in AOM")</f>
        <v>AOM_001408</v>
      </c>
      <c r="S1176" t="str" cm="1">
        <f t="array" ref="S1176">IFERROR(IF(INDEX(AOM[Scientific Name], MATCH(1, (AOM[Edge_Value]=ani_diet!D1174)*(AOM[Is_Ani_Diet_Ingredient]&lt;&gt;FALSE), 0))=0, "", INDEX(AOM[Scientific Name], MATCH(1, (AOM[Edge_Value]=ani_diet!D1174)*(AOM[Is_Ani_Diet_Ingredient]&lt;&gt;FALSE), 0))), "No Match in AOM")</f>
        <v>Panicum maximum</v>
      </c>
      <c r="T1176" t="str" cm="1">
        <f t="array" ref="T1176">IF((S1176&lt;&gt;"")*(S1176&lt;&gt;"No Match in AOM"),IF(J1176&lt;&gt;"",_xlfn.TEXTJOIN(";",TRUE,CONCATENATE(_xlfn.TEXTSPLIT(S1176,";",TRUE,FALSE)," ",J1176)),S1176),"")</f>
        <v>Panicum maximum</v>
      </c>
    </row>
    <row r="1177" spans="1:20" ht="15" customHeight="1">
      <c r="A1177" s="30" t="s">
        <v>26913</v>
      </c>
      <c r="B1177" s="55" t="s">
        <v>4614</v>
      </c>
      <c r="C1177" s="56" t="str">
        <f>_xlfn.TEXTJOIN(" ",TRUE,B1177,IF(ISBLANK(J1177),"",_xlfn.TEXTSPLIT(J1177,";")))</f>
        <v>Papaya Leaves</v>
      </c>
      <c r="D1177" s="56" t="str">
        <f>_xlfn.TEXTJOIN(" ",TRUE,B1177,IF(ISBLANK(J1177),"",_xlfn.TEXTSPLIT(J1177,";")),IF(ISBLANK(H1177),"",_xlfn.TEXTSPLIT(H1177,";")))</f>
        <v>Papaya Leaves</v>
      </c>
      <c r="E1177" s="56" t="str">
        <f>_xlfn.TEXTJOIN(" ",TRUE,B1177,F1177,IF(ISBLANK(J1177),"",_xlfn.TEXTSPLIT(J1177,";")),IF(ISBLANK(G1177),"",_xlfn.TEXTSPLIT(G1177,";")))</f>
        <v>Papaya Leaves</v>
      </c>
      <c r="J1177" s="55" t="s">
        <v>6187</v>
      </c>
      <c r="N1177" t="s">
        <v>2539</v>
      </c>
      <c r="O1177" t="s">
        <v>2510</v>
      </c>
      <c r="P1177" t="s">
        <v>2539</v>
      </c>
      <c r="Q1177" t="s">
        <v>2510</v>
      </c>
      <c r="R1177" t="str" cm="1">
        <f t="array" ref="R1177">IFERROR(INDEX(AOM[AOM], MATCH(1, (AOM[Edge_Value]=ani_diet!D1175)*(AOM[Is_Ani_Diet_Ingredient]&lt;&gt;FALSE), 0)), "No Match in AOM")</f>
        <v>AOM_001709</v>
      </c>
      <c r="S1177" t="str" cm="1">
        <f t="array" ref="S1177">IFERROR(IF(INDEX(AOM[Scientific Name], MATCH(1, (AOM[Edge_Value]=ani_diet!D1175)*(AOM[Is_Ani_Diet_Ingredient]&lt;&gt;FALSE), 0))=0, "", INDEX(AOM[Scientific Name], MATCH(1, (AOM[Edge_Value]=ani_diet!D1175)*(AOM[Is_Ani_Diet_Ingredient]&lt;&gt;FALSE), 0))), "No Match in AOM")</f>
        <v>Panicum maximum</v>
      </c>
      <c r="T1177" t="str" cm="1">
        <f t="array" ref="T1177">IF((S1177&lt;&gt;"")*(S1177&lt;&gt;"No Match in AOM"),IF(J1177&lt;&gt;"",_xlfn.TEXTJOIN(";",TRUE,CONCATENATE(_xlfn.TEXTSPLIT(S1177,";",TRUE,FALSE)," ",J1177)),S1177),"")</f>
        <v>Panicum maximum Leaves</v>
      </c>
    </row>
    <row r="1178" spans="1:20" ht="15" customHeight="1">
      <c r="A1178" s="30" t="s">
        <v>26914</v>
      </c>
      <c r="B1178" s="55" t="s">
        <v>21273</v>
      </c>
      <c r="C1178" s="56" t="str">
        <f>_xlfn.TEXTJOIN(" ",TRUE,B1178,IF(ISBLANK(J1178),"",_xlfn.TEXTSPLIT(J1178,";")))</f>
        <v>Pasture</v>
      </c>
      <c r="D1178" s="56" t="str">
        <f>_xlfn.TEXTJOIN(" ",TRUE,B1178,IF(ISBLANK(J1178),"",_xlfn.TEXTSPLIT(J1178,";")),IF(ISBLANK(H1178),"",_xlfn.TEXTSPLIT(H1178,";")))</f>
        <v>Pasture</v>
      </c>
      <c r="E1178" s="56" t="str">
        <f>_xlfn.TEXTJOIN(" ",TRUE,B1178,F1178,IF(ISBLANK(J1178),"",_xlfn.TEXTSPLIT(J1178,";")),IF(ISBLANK(G1178),"",_xlfn.TEXTSPLIT(G1178,";")))</f>
        <v>Pasture Improved</v>
      </c>
      <c r="F1178" s="55" t="s">
        <v>26915</v>
      </c>
      <c r="R1178" t="str" cm="1">
        <f t="array" ref="R1178">IFERROR(INDEX(AOM[AOM], MATCH(1, (AOM[Edge_Value]=ani_diet!D1176)*(AOM[Is_Ani_Diet_Ingredient]&lt;&gt;FALSE), 0)), "No Match in AOM")</f>
        <v>AOM_001709</v>
      </c>
      <c r="S1178" t="str" cm="1">
        <f t="array" ref="S1178">IFERROR(IF(INDEX(AOM[Scientific Name], MATCH(1, (AOM[Edge_Value]=ani_diet!D1176)*(AOM[Is_Ani_Diet_Ingredient]&lt;&gt;FALSE), 0))=0, "", INDEX(AOM[Scientific Name], MATCH(1, (AOM[Edge_Value]=ani_diet!D1176)*(AOM[Is_Ani_Diet_Ingredient]&lt;&gt;FALSE), 0))), "No Match in AOM")</f>
        <v>Panicum maximum</v>
      </c>
      <c r="T1178" t="str" cm="1">
        <f t="array" ref="T1178">IF((S1178&lt;&gt;"")*(S1178&lt;&gt;"No Match in AOM"),IF(J1178&lt;&gt;"",_xlfn.TEXTJOIN(";",TRUE,CONCATENATE(_xlfn.TEXTSPLIT(S1178,";",TRUE,FALSE)," ",J1178)),S1178),"")</f>
        <v>Panicum maximum</v>
      </c>
    </row>
    <row r="1179" spans="1:20" ht="15" customHeight="1">
      <c r="A1179" s="32" t="s">
        <v>26916</v>
      </c>
      <c r="B1179" s="55" t="s">
        <v>21273</v>
      </c>
      <c r="C1179" s="56" t="str">
        <f>_xlfn.TEXTJOIN(" ",TRUE,B1179,IF(ISBLANK(J1179),"",_xlfn.TEXTSPLIT(J1179,";")))</f>
        <v>Pasture</v>
      </c>
      <c r="D1179" s="56" t="str">
        <f>_xlfn.TEXTJOIN(" ",TRUE,B1179,IF(ISBLANK(J1179),"",_xlfn.TEXTSPLIT(J1179,";")),IF(ISBLANK(H1179),"",_xlfn.TEXTSPLIT(H1179,";")))</f>
        <v>Pasture</v>
      </c>
      <c r="E1179" s="56" t="str">
        <f>_xlfn.TEXTJOIN(" ",TRUE,B1179,F1179,IF(ISBLANK(J1179),"",_xlfn.TEXTSPLIT(J1179,";")),IF(ISBLANK(G1179),"",_xlfn.TEXTSPLIT(G1179,";")))</f>
        <v>Pasture</v>
      </c>
      <c r="R1179" t="str" cm="1">
        <f t="array" ref="R1179">IFERROR(INDEX(AOM[AOM], MATCH(1, (AOM[Edge_Value]=ani_diet!D1177)*(AOM[Is_Ani_Diet_Ingredient]&lt;&gt;FALSE), 0)), "No Match in AOM")</f>
        <v>AOM_001286</v>
      </c>
      <c r="S1179" t="str" cm="1">
        <f t="array" ref="S1179">IFERROR(IF(INDEX(AOM[Scientific Name], MATCH(1, (AOM[Edge_Value]=ani_diet!D1177)*(AOM[Is_Ani_Diet_Ingredient]&lt;&gt;FALSE), 0))=0, "", INDEX(AOM[Scientific Name], MATCH(1, (AOM[Edge_Value]=ani_diet!D1177)*(AOM[Is_Ani_Diet_Ingredient]&lt;&gt;FALSE), 0))), "No Match in AOM")</f>
        <v>Carica papaya</v>
      </c>
      <c r="T1179" t="str" cm="1">
        <f t="array" ref="T1179">IF((S1179&lt;&gt;"")*(S1179&lt;&gt;"No Match in AOM"),IF(J1179&lt;&gt;"",_xlfn.TEXTJOIN(";",TRUE,CONCATENATE(_xlfn.TEXTSPLIT(S1179,";",TRUE,FALSE)," ",J1179)),S1179),"")</f>
        <v>Carica papaya</v>
      </c>
    </row>
    <row r="1180" spans="1:20" ht="15" customHeight="1">
      <c r="A1180" s="30" t="s">
        <v>26917</v>
      </c>
      <c r="B1180" s="55" t="s">
        <v>4848</v>
      </c>
      <c r="C1180" s="56" t="str">
        <f>_xlfn.TEXTJOIN(" ",TRUE,B1180,IF(ISBLANK(J1180),"",_xlfn.TEXTSPLIT(J1180,";")))</f>
        <v>Pea</v>
      </c>
      <c r="D1180" s="56" t="str">
        <f>_xlfn.TEXTJOIN(" ",TRUE,B1180,IF(ISBLANK(J1180),"",_xlfn.TEXTSPLIT(J1180,";")),IF(ISBLANK(H1180),"",_xlfn.TEXTSPLIT(H1180,";")))</f>
        <v>Pea</v>
      </c>
      <c r="E1180" s="56" t="str">
        <f>_xlfn.TEXTJOIN(" ",TRUE,B1180,F1180,IF(ISBLANK(J1180),"",_xlfn.TEXTSPLIT(J1180,";")),IF(ISBLANK(G1180),"",_xlfn.TEXTSPLIT(G1180,";")))</f>
        <v>Pea</v>
      </c>
      <c r="R1180" t="str" cm="1">
        <f t="array" ref="R1180">IFERROR(INDEX(AOM[AOM], MATCH(1, (AOM[Edge_Value]=ani_diet!D1178)*(AOM[Is_Ani_Diet_Ingredient]&lt;&gt;FALSE), 0)), "No Match in AOM")</f>
        <v>AOM_001789</v>
      </c>
      <c r="S1180" t="str" cm="1">
        <f t="array" ref="S1180">IFERROR(IF(INDEX(AOM[Scientific Name], MATCH(1, (AOM[Edge_Value]=ani_diet!D1178)*(AOM[Is_Ani_Diet_Ingredient]&lt;&gt;FALSE), 0))=0, "", INDEX(AOM[Scientific Name], MATCH(1, (AOM[Edge_Value]=ani_diet!D1178)*(AOM[Is_Ani_Diet_Ingredient]&lt;&gt;FALSE), 0))), "No Match in AOM")</f>
        <v/>
      </c>
      <c r="T1180" t="str" cm="1">
        <f t="array" ref="T1180">IF((S1180&lt;&gt;"")*(S1180&lt;&gt;"No Match in AOM"),IF(J1180&lt;&gt;"",_xlfn.TEXTJOIN(";",TRUE,CONCATENATE(_xlfn.TEXTSPLIT(S1180,";",TRUE,FALSE)," ",J1180)),S1180),"")</f>
        <v/>
      </c>
    </row>
    <row r="1181" spans="1:20" ht="15" customHeight="1">
      <c r="A1181" s="30" t="s">
        <v>26918</v>
      </c>
      <c r="B1181" s="55" t="s">
        <v>4848</v>
      </c>
      <c r="C1181" s="56" t="str">
        <f>_xlfn.TEXTJOIN(" ",TRUE,B1181,IF(ISBLANK(J1181),"",_xlfn.TEXTSPLIT(J1181,";")))</f>
        <v>Pea Seed Hull</v>
      </c>
      <c r="D1181" s="56" t="str">
        <f>_xlfn.TEXTJOIN(" ",TRUE,B1181,IF(ISBLANK(J1181),"",_xlfn.TEXTSPLIT(J1181,";")),IF(ISBLANK(H1181),"",_xlfn.TEXTSPLIT(H1181,";")))</f>
        <v>Pea Seed Hull</v>
      </c>
      <c r="E1181" s="56" t="str">
        <f>_xlfn.TEXTJOIN(" ",TRUE,B1181,F1181,IF(ISBLANK(J1181),"",_xlfn.TEXTSPLIT(J1181,";")),IF(ISBLANK(G1181),"",_xlfn.TEXTSPLIT(G1181,";")))</f>
        <v>Pea Seed Hull</v>
      </c>
      <c r="J1181" s="55" t="s">
        <v>26207</v>
      </c>
      <c r="K1181" s="32" t="s">
        <v>324</v>
      </c>
      <c r="N1181" t="s">
        <v>2539</v>
      </c>
      <c r="O1181" t="s">
        <v>2510</v>
      </c>
      <c r="P1181" t="s">
        <v>2539</v>
      </c>
      <c r="Q1181" t="s">
        <v>2510</v>
      </c>
      <c r="R1181" t="str" cm="1">
        <f t="array" ref="R1181">IFERROR(INDEX(AOM[AOM], MATCH(1, (AOM[Edge_Value]=ani_diet!D1179)*(AOM[Is_Ani_Diet_Ingredient]&lt;&gt;FALSE), 0)), "No Match in AOM")</f>
        <v>AOM_001789</v>
      </c>
      <c r="S1181" t="str" cm="1">
        <f t="array" ref="S1181">IFERROR(IF(INDEX(AOM[Scientific Name], MATCH(1, (AOM[Edge_Value]=ani_diet!D1179)*(AOM[Is_Ani_Diet_Ingredient]&lt;&gt;FALSE), 0))=0, "", INDEX(AOM[Scientific Name], MATCH(1, (AOM[Edge_Value]=ani_diet!D1179)*(AOM[Is_Ani_Diet_Ingredient]&lt;&gt;FALSE), 0))), "No Match in AOM")</f>
        <v/>
      </c>
      <c r="T1181" t="str" cm="1">
        <f t="array" ref="T1181">IF((S1181&lt;&gt;"")*(S1181&lt;&gt;"No Match in AOM"),IF(J1181&lt;&gt;"",_xlfn.TEXTJOIN(";",TRUE,CONCATENATE(_xlfn.TEXTSPLIT(S1181,";",TRUE,FALSE)," ",J1181)),S1181),"")</f>
        <v/>
      </c>
    </row>
    <row r="1182" spans="1:20" ht="15" customHeight="1">
      <c r="A1182" s="30" t="s">
        <v>19595</v>
      </c>
      <c r="B1182" s="55" t="s">
        <v>4848</v>
      </c>
      <c r="C1182" s="56" t="str">
        <f>_xlfn.TEXTJOIN(" ",TRUE,B1182,IF(ISBLANK(J1182),"",_xlfn.TEXTSPLIT(J1182,";")))</f>
        <v>Pea Straw</v>
      </c>
      <c r="D1182" s="56" t="str">
        <f>_xlfn.TEXTJOIN(" ",TRUE,B1182,IF(ISBLANK(J1182),"",_xlfn.TEXTSPLIT(J1182,";")),IF(ISBLANK(H1182),"",_xlfn.TEXTSPLIT(H1182,";")))</f>
        <v>Pea Straw</v>
      </c>
      <c r="E1182" s="56" t="str">
        <f>_xlfn.TEXTJOIN(" ",TRUE,B1182,F1182,IF(ISBLANK(J1182),"",_xlfn.TEXTSPLIT(J1182,";")),IF(ISBLANK(G1182),"",_xlfn.TEXTSPLIT(G1182,";")))</f>
        <v>Pea Straw</v>
      </c>
      <c r="J1182" s="55" t="s">
        <v>6809</v>
      </c>
      <c r="K1182" s="32" t="s">
        <v>324</v>
      </c>
      <c r="R1182" t="str" cm="1">
        <f t="array" ref="R1182">IFERROR(INDEX(AOM[AOM], MATCH(1, (AOM[Edge_Value]=ani_diet!D1180)*(AOM[Is_Ani_Diet_Ingredient]&lt;&gt;FALSE), 0)), "No Match in AOM")</f>
        <v>AOM_002226</v>
      </c>
      <c r="S1182" t="str" cm="1">
        <f t="array" ref="S1182">IFERROR(IF(INDEX(AOM[Scientific Name], MATCH(1, (AOM[Edge_Value]=ani_diet!D1180)*(AOM[Is_Ani_Diet_Ingredient]&lt;&gt;FALSE), 0))=0, "", INDEX(AOM[Scientific Name], MATCH(1, (AOM[Edge_Value]=ani_diet!D1180)*(AOM[Is_Ani_Diet_Ingredient]&lt;&gt;FALSE), 0))), "No Match in AOM")</f>
        <v>Pisum sativum</v>
      </c>
      <c r="T1182" t="str" cm="1">
        <f t="array" ref="T1182">IF((S1182&lt;&gt;"")*(S1182&lt;&gt;"No Match in AOM"),IF(J1182&lt;&gt;"",_xlfn.TEXTJOIN(";",TRUE,CONCATENATE(_xlfn.TEXTSPLIT(S1182,";",TRUE,FALSE)," ",J1182)),S1182),"")</f>
        <v>Pisum sativum Straw</v>
      </c>
    </row>
    <row r="1183" spans="1:20" ht="15" customHeight="1">
      <c r="A1183" s="30" t="s">
        <v>26919</v>
      </c>
      <c r="B1183" s="55" t="s">
        <v>3706</v>
      </c>
      <c r="C1183" s="56" t="str">
        <f>_xlfn.TEXTJOIN(" ",TRUE,B1183,IF(ISBLANK(J1183),"",_xlfn.TEXTSPLIT(J1183,";")))</f>
        <v>Pearl Millet</v>
      </c>
      <c r="D1183" s="56" t="str">
        <f>_xlfn.TEXTJOIN(" ",TRUE,B1183,IF(ISBLANK(J1183),"",_xlfn.TEXTSPLIT(J1183,";")),IF(ISBLANK(H1183),"",_xlfn.TEXTSPLIT(H1183,";")))</f>
        <v>Pearl Millet</v>
      </c>
      <c r="E1183" s="56" t="str">
        <f>_xlfn.TEXTJOIN(" ",TRUE,B1183,F1183,IF(ISBLANK(J1183),"",_xlfn.TEXTSPLIT(J1183,";")),IF(ISBLANK(G1183),"",_xlfn.TEXTSPLIT(G1183,";")))</f>
        <v>Pearl Millet</v>
      </c>
      <c r="K1183" s="32" t="s">
        <v>324</v>
      </c>
      <c r="R1183" t="str" cm="1">
        <f t="array" ref="R1183">IFERROR(INDEX(AOM[AOM], MATCH(1, (AOM[Edge_Value]=ani_diet!D1181)*(AOM[Is_Ani_Diet_Ingredient]&lt;&gt;FALSE), 0)), "No Match in AOM")</f>
        <v>AOM_000608</v>
      </c>
      <c r="S1183" t="str" cm="1">
        <f t="array" ref="S1183">IFERROR(IF(INDEX(AOM[Scientific Name], MATCH(1, (AOM[Edge_Value]=ani_diet!D1181)*(AOM[Is_Ani_Diet_Ingredient]&lt;&gt;FALSE), 0))=0, "", INDEX(AOM[Scientific Name], MATCH(1, (AOM[Edge_Value]=ani_diet!D1181)*(AOM[Is_Ani_Diet_Ingredient]&lt;&gt;FALSE), 0))), "No Match in AOM")</f>
        <v>Pisum sativum</v>
      </c>
      <c r="T1183" t="str" cm="1">
        <f t="array" ref="T1183">IF((S1183&lt;&gt;"")*(S1183&lt;&gt;"No Match in AOM"),IF(J1183&lt;&gt;"",_xlfn.TEXTJOIN(";",TRUE,CONCATENATE(_xlfn.TEXTSPLIT(S1183,";",TRUE,FALSE)," ",J1183)),S1183),"")</f>
        <v>Pisum sativum</v>
      </c>
    </row>
    <row r="1184" spans="1:20" ht="15" customHeight="1">
      <c r="A1184" s="30" t="s">
        <v>26920</v>
      </c>
      <c r="B1184" s="55" t="s">
        <v>21281</v>
      </c>
      <c r="C1184" s="56" t="str">
        <f>_xlfn.TEXTJOIN(" ",TRUE,B1184,IF(ISBLANK(J1184),"",_xlfn.TEXTSPLIT(J1184,";")))</f>
        <v>Pennisetum</v>
      </c>
      <c r="D1184" s="56" t="str">
        <f>_xlfn.TEXTJOIN(" ",TRUE,B1184,IF(ISBLANK(J1184),"",_xlfn.TEXTSPLIT(J1184,";")),IF(ISBLANK(H1184),"",_xlfn.TEXTSPLIT(H1184,";")))</f>
        <v>Pennisetum</v>
      </c>
      <c r="E1184" s="56" t="str">
        <f>_xlfn.TEXTJOIN(" ",TRUE,B1184,F1184,IF(ISBLANK(J1184),"",_xlfn.TEXTSPLIT(J1184,";")),IF(ISBLANK(G1184),"",_xlfn.TEXTSPLIT(G1184,";")))</f>
        <v>Pennisetum</v>
      </c>
      <c r="R1184" t="str" cm="1">
        <f t="array" ref="R1184">IFERROR(INDEX(AOM[AOM], MATCH(1, (AOM[Edge_Value]=ani_diet!D1182)*(AOM[Is_Ani_Diet_Ingredient]&lt;&gt;FALSE), 0)), "No Match in AOM")</f>
        <v>AOM_001285</v>
      </c>
      <c r="S1184" t="str" cm="1">
        <f t="array" ref="S1184">IFERROR(IF(INDEX(AOM[Scientific Name], MATCH(1, (AOM[Edge_Value]=ani_diet!D1182)*(AOM[Is_Ani_Diet_Ingredient]&lt;&gt;FALSE), 0))=0, "", INDEX(AOM[Scientific Name], MATCH(1, (AOM[Edge_Value]=ani_diet!D1182)*(AOM[Is_Ani_Diet_Ingredient]&lt;&gt;FALSE), 0))), "No Match in AOM")</f>
        <v>Pisum sativum</v>
      </c>
      <c r="T1184" t="str" cm="1">
        <f t="array" ref="T1184">IF((S1184&lt;&gt;"")*(S1184&lt;&gt;"No Match in AOM"),IF(J1184&lt;&gt;"",_xlfn.TEXTJOIN(";",TRUE,CONCATENATE(_xlfn.TEXTSPLIT(S1184,";",TRUE,FALSE)," ",J1184)),S1184),"")</f>
        <v>Pisum sativum</v>
      </c>
    </row>
    <row r="1185" spans="1:21" ht="15" customHeight="1">
      <c r="A1185" s="30" t="s">
        <v>26921</v>
      </c>
      <c r="B1185" s="55" t="s">
        <v>4259</v>
      </c>
      <c r="C1185" s="56" t="str">
        <f>_xlfn.TEXTJOIN(" ",TRUE,B1185,IF(ISBLANK(J1185),"",_xlfn.TEXTSPLIT(J1185,";")))</f>
        <v>Pennisetum clandestinum</v>
      </c>
      <c r="D1185" s="56" t="str">
        <f>_xlfn.TEXTJOIN(" ",TRUE,B1185,IF(ISBLANK(J1185),"",_xlfn.TEXTSPLIT(J1185,";")),IF(ISBLANK(H1185),"",_xlfn.TEXTSPLIT(H1185,";")))</f>
        <v>Pennisetum clandestinum</v>
      </c>
      <c r="E1185" s="56" t="str">
        <f>_xlfn.TEXTJOIN(" ",TRUE,B1185,F1185,IF(ISBLANK(J1185),"",_xlfn.TEXTSPLIT(J1185,";")),IF(ISBLANK(G1185),"",_xlfn.TEXTSPLIT(G1185,";")))</f>
        <v>Pennisetum clandestinum</v>
      </c>
      <c r="R1185" t="str" cm="1">
        <f t="array" ref="R1185">IFERROR(INDEX(AOM[AOM], MATCH(1, (AOM[Edge_Value]=ani_diet!D1184)*(AOM[Is_Ani_Diet_Ingredient]&lt;&gt;FALSE), 0)), "No Match in AOM")</f>
        <v>AOM_001443</v>
      </c>
      <c r="S1185" t="str" cm="1">
        <f t="array" ref="S1185">IFERROR(IF(INDEX(AOM[Scientific Name], MATCH(1, (AOM[Edge_Value]=ani_diet!D1184)*(AOM[Is_Ani_Diet_Ingredient]&lt;&gt;FALSE), 0))=0, "", INDEX(AOM[Scientific Name], MATCH(1, (AOM[Edge_Value]=ani_diet!D1184)*(AOM[Is_Ani_Diet_Ingredient]&lt;&gt;FALSE), 0))), "No Match in AOM")</f>
        <v xml:space="preserve">Pennisetum </v>
      </c>
      <c r="T1185" t="str" cm="1">
        <f t="array" ref="T1185">IF((S1185&lt;&gt;"")*(S1185&lt;&gt;"No Match in AOM"),IF(J1185&lt;&gt;"",_xlfn.TEXTJOIN(";",TRUE,CONCATENATE(_xlfn.TEXTSPLIT(S1185,";",TRUE,FALSE)," ",J1185)),S1185),"")</f>
        <v xml:space="preserve">Pennisetum </v>
      </c>
    </row>
    <row r="1186" spans="1:21" ht="15" customHeight="1">
      <c r="A1186" s="30" t="s">
        <v>26922</v>
      </c>
      <c r="B1186" s="55" t="s">
        <v>4259</v>
      </c>
      <c r="C1186" s="56" t="str">
        <f>_xlfn.TEXTJOIN(" ",TRUE,B1186,IF(ISBLANK(J1186),"",_xlfn.TEXTSPLIT(J1186,";")))</f>
        <v>Pennisetum clandestinum</v>
      </c>
      <c r="D1186" s="56" t="str">
        <f>_xlfn.TEXTJOIN(" ",TRUE,B1186,IF(ISBLANK(J1186),"",_xlfn.TEXTSPLIT(J1186,";")),IF(ISBLANK(H1186),"",_xlfn.TEXTSPLIT(H1186,";")))</f>
        <v>Pennisetum clandestinum</v>
      </c>
      <c r="E1186" s="56" t="str">
        <f>_xlfn.TEXTJOIN(" ",TRUE,B1186,F1186,IF(ISBLANK(J1186),"",_xlfn.TEXTSPLIT(J1186,";")),IF(ISBLANK(G1186),"",_xlfn.TEXTSPLIT(G1186,";")))</f>
        <v>Pennisetum clandestinum Chopped</v>
      </c>
      <c r="G1186" s="55" t="s">
        <v>6195</v>
      </c>
      <c r="I1186" s="55" t="s">
        <v>6195</v>
      </c>
      <c r="R1186" t="str" cm="1">
        <f t="array" ref="R1186">IFERROR(INDEX(AOM[AOM], MATCH(1, (AOM[Edge_Value]=ani_diet!D1185)*(AOM[Is_Ani_Diet_Ingredient]&lt;&gt;FALSE), 0)), "No Match in AOM")</f>
        <v>AOM_001409</v>
      </c>
      <c r="S1186" t="str" cm="1">
        <f t="array" ref="S1186">IFERROR(IF(INDEX(AOM[Scientific Name], MATCH(1, (AOM[Edge_Value]=ani_diet!D1185)*(AOM[Is_Ani_Diet_Ingredient]&lt;&gt;FALSE), 0))=0, "", INDEX(AOM[Scientific Name], MATCH(1, (AOM[Edge_Value]=ani_diet!D1185)*(AOM[Is_Ani_Diet_Ingredient]&lt;&gt;FALSE), 0))), "No Match in AOM")</f>
        <v>Pennisetum clandestinum</v>
      </c>
      <c r="T1186" t="str" cm="1">
        <f t="array" ref="T1186">IF((S1186&lt;&gt;"")*(S1186&lt;&gt;"No Match in AOM"),IF(J1186&lt;&gt;"",_xlfn.TEXTJOIN(";",TRUE,CONCATENATE(_xlfn.TEXTSPLIT(S1186,";",TRUE,FALSE)," ",J1186)),S1186),"")</f>
        <v>Pennisetum clandestinum</v>
      </c>
    </row>
    <row r="1187" spans="1:21" ht="15" customHeight="1">
      <c r="A1187" s="30" t="s">
        <v>26923</v>
      </c>
      <c r="B1187" s="55" t="s">
        <v>26924</v>
      </c>
      <c r="C1187" s="56" t="str">
        <f>_xlfn.TEXTJOIN(" ",TRUE,B1187,IF(ISBLANK(J1187),"",_xlfn.TEXTSPLIT(J1187,";")))</f>
        <v>Pennisetum clandestinum &amp; Lolium</v>
      </c>
      <c r="D1187" s="56" t="str">
        <f>_xlfn.TEXTJOIN(" ",TRUE,B1187,IF(ISBLANK(J1187),"",_xlfn.TEXTSPLIT(J1187,";")),IF(ISBLANK(H1187),"",_xlfn.TEXTSPLIT(H1187,";")))</f>
        <v>Pennisetum clandestinum &amp; Lolium</v>
      </c>
      <c r="E1187" s="56" t="str">
        <f>_xlfn.TEXTJOIN(" ",TRUE,B1187,F1187,IF(ISBLANK(J1187),"",_xlfn.TEXTSPLIT(J1187,";")),IF(ISBLANK(G1187),"",_xlfn.TEXTSPLIT(G1187,";")))</f>
        <v>Pennisetum clandestinum &amp; Lolium</v>
      </c>
      <c r="R1187" t="str" cm="1">
        <f t="array" ref="R1187">IFERROR(INDEX(AOM[AOM], MATCH(1, (AOM[Edge_Value]=ani_diet!D1186)*(AOM[Is_Ani_Diet_Ingredient]&lt;&gt;FALSE), 0)), "No Match in AOM")</f>
        <v>AOM_001409</v>
      </c>
      <c r="S1187" t="str" cm="1">
        <f t="array" ref="S1187">IFERROR(IF(INDEX(AOM[Scientific Name], MATCH(1, (AOM[Edge_Value]=ani_diet!D1186)*(AOM[Is_Ani_Diet_Ingredient]&lt;&gt;FALSE), 0))=0, "", INDEX(AOM[Scientific Name], MATCH(1, (AOM[Edge_Value]=ani_diet!D1186)*(AOM[Is_Ani_Diet_Ingredient]&lt;&gt;FALSE), 0))), "No Match in AOM")</f>
        <v>Pennisetum clandestinum</v>
      </c>
      <c r="T1187" t="str" cm="1">
        <f t="array" ref="T1187">IF((S1187&lt;&gt;"")*(S1187&lt;&gt;"No Match in AOM"),IF(J1187&lt;&gt;"",_xlfn.TEXTJOIN(";",TRUE,CONCATENATE(_xlfn.TEXTSPLIT(S1187,";",TRUE,FALSE)," ",J1187)),S1187),"")</f>
        <v>Pennisetum clandestinum</v>
      </c>
      <c r="U1187" t="s">
        <v>26925</v>
      </c>
    </row>
    <row r="1188" spans="1:21" ht="15" customHeight="1">
      <c r="A1188" s="30" t="s">
        <v>21289</v>
      </c>
      <c r="B1188" s="55" t="s">
        <v>4259</v>
      </c>
      <c r="C1188" s="56" t="str">
        <f>_xlfn.TEXTJOIN(" ",TRUE,B1188,IF(ISBLANK(J1188),"",_xlfn.TEXTSPLIT(J1188,";")))</f>
        <v>Pennisetum clandestinum</v>
      </c>
      <c r="D1188" s="56" t="str">
        <f>_xlfn.TEXTJOIN(" ",TRUE,B1188,IF(ISBLANK(J1188),"",_xlfn.TEXTSPLIT(J1188,";")),IF(ISBLANK(H1188),"",_xlfn.TEXTSPLIT(H1188,";")))</f>
        <v>Pennisetum clandestinum Dried</v>
      </c>
      <c r="E1188" s="56" t="str">
        <f>_xlfn.TEXTJOIN(" ",TRUE,B1188,F1188,IF(ISBLANK(J1188),"",_xlfn.TEXTSPLIT(J1188,";")),IF(ISBLANK(G1188),"",_xlfn.TEXTSPLIT(G1188,";")))</f>
        <v>Pennisetum clandestinum Dried</v>
      </c>
      <c r="G1188" s="55" t="s">
        <v>17480</v>
      </c>
      <c r="H1188" s="55" t="s">
        <v>17480</v>
      </c>
      <c r="R1188" t="str" cm="1">
        <f t="array" ref="R1188">IFERROR(INDEX(AOM[AOM], MATCH(1, (AOM[Edge_Value]=ani_diet!D1187)*(AOM[Is_Ani_Diet_Ingredient]&lt;&gt;FALSE), 0)), "No Match in AOM")</f>
        <v>No Match in AOM</v>
      </c>
      <c r="S1188" t="str" cm="1">
        <f t="array" ref="S1188">IFERROR(IF(INDEX(AOM[Scientific Name], MATCH(1, (AOM[Edge_Value]=ani_diet!D1187)*(AOM[Is_Ani_Diet_Ingredient]&lt;&gt;FALSE), 0))=0, "", INDEX(AOM[Scientific Name], MATCH(1, (AOM[Edge_Value]=ani_diet!D1187)*(AOM[Is_Ani_Diet_Ingredient]&lt;&gt;FALSE), 0))), "No Match in AOM")</f>
        <v>No Match in AOM</v>
      </c>
      <c r="T1188" t="str" cm="1">
        <f t="array" ref="T1188">IF((S1188&lt;&gt;"")*(S1188&lt;&gt;"No Match in AOM"),IF(J1188&lt;&gt;"",_xlfn.TEXTJOIN(";",TRUE,CONCATENATE(_xlfn.TEXTSPLIT(S1188,";",TRUE,FALSE)," ",J1188)),S1188),"")</f>
        <v/>
      </c>
    </row>
    <row r="1189" spans="1:21" ht="15" customHeight="1">
      <c r="A1189" s="30" t="s">
        <v>26926</v>
      </c>
      <c r="B1189" s="55" t="s">
        <v>4259</v>
      </c>
      <c r="C1189" s="56" t="str">
        <f>_xlfn.TEXTJOIN(" ",TRUE,B1189,IF(ISBLANK(J1189),"",_xlfn.TEXTSPLIT(J1189,";")))</f>
        <v>Pennisetum clandestinum</v>
      </c>
      <c r="D1189" s="56" t="str">
        <f>_xlfn.TEXTJOIN(" ",TRUE,B1189,IF(ISBLANK(J1189),"",_xlfn.TEXTSPLIT(J1189,";")),IF(ISBLANK(H1189),"",_xlfn.TEXTSPLIT(H1189,";")))</f>
        <v>Pennisetum clandestinum Dried Ground</v>
      </c>
      <c r="E1189" s="56" t="str">
        <f>_xlfn.TEXTJOIN(" ",TRUE,B1189,F1189,IF(ISBLANK(J1189),"",_xlfn.TEXTSPLIT(J1189,";")),IF(ISBLANK(G1189),"",_xlfn.TEXTSPLIT(G1189,";")))</f>
        <v>Pennisetum clandestinum Meal Dried Ground (Hammer) Sieved</v>
      </c>
      <c r="G1189" s="55" t="s">
        <v>26927</v>
      </c>
      <c r="H1189" s="55" t="s">
        <v>25767</v>
      </c>
      <c r="I1189" s="55" t="s">
        <v>17488</v>
      </c>
      <c r="R1189" t="str" cm="1">
        <f t="array" ref="R1189">IFERROR(INDEX(AOM[AOM], MATCH(1, (AOM[Edge_Value]=ani_diet!D1188)*(AOM[Is_Ani_Diet_Ingredient]&lt;&gt;FALSE), 0)), "No Match in AOM")</f>
        <v>AOM_001713</v>
      </c>
      <c r="S1189" t="str" cm="1">
        <f t="array" ref="S1189">IFERROR(IF(INDEX(AOM[Scientific Name], MATCH(1, (AOM[Edge_Value]=ani_diet!D1188)*(AOM[Is_Ani_Diet_Ingredient]&lt;&gt;FALSE), 0))=0, "", INDEX(AOM[Scientific Name], MATCH(1, (AOM[Edge_Value]=ani_diet!D1188)*(AOM[Is_Ani_Diet_Ingredient]&lt;&gt;FALSE), 0))), "No Match in AOM")</f>
        <v>Pennisetum clandestinum</v>
      </c>
      <c r="T1189" t="str" cm="1">
        <f t="array" ref="T1189">IF((S1189&lt;&gt;"")*(S1189&lt;&gt;"No Match in AOM"),IF(J1189&lt;&gt;"",_xlfn.TEXTJOIN(";",TRUE,CONCATENATE(_xlfn.TEXTSPLIT(S1189,";",TRUE,FALSE)," ",J1189)),S1189),"")</f>
        <v>Pennisetum clandestinum</v>
      </c>
    </row>
    <row r="1190" spans="1:21" ht="15" customHeight="1">
      <c r="A1190" s="30" t="s">
        <v>26928</v>
      </c>
      <c r="B1190" s="55" t="s">
        <v>4259</v>
      </c>
      <c r="C1190" s="56" t="str">
        <f>_xlfn.TEXTJOIN(" ",TRUE,B1190,IF(ISBLANK(J1190),"",_xlfn.TEXTSPLIT(J1190,";")))</f>
        <v>Pennisetum clandestinum</v>
      </c>
      <c r="D1190" s="56" t="str">
        <f>_xlfn.TEXTJOIN(" ",TRUE,B1190,IF(ISBLANK(J1190),"",_xlfn.TEXTSPLIT(J1190,";")),IF(ISBLANK(H1190),"",_xlfn.TEXTSPLIT(H1190,";")))</f>
        <v>Pennisetum clandestinum Dried Ground</v>
      </c>
      <c r="E1190" s="56" t="str">
        <f>_xlfn.TEXTJOIN(" ",TRUE,B1190,F1190,IF(ISBLANK(J1190),"",_xlfn.TEXTSPLIT(J1190,";")),IF(ISBLANK(G1190),"",_xlfn.TEXTSPLIT(G1190,";")))</f>
        <v>Pennisetum clandestinum Meal Dried Ground (Hammer)</v>
      </c>
      <c r="G1190" s="55" t="s">
        <v>26929</v>
      </c>
      <c r="H1190" s="55" t="s">
        <v>25767</v>
      </c>
      <c r="R1190" t="str" cm="1">
        <f t="array" ref="R1190">IFERROR(INDEX(AOM[AOM], MATCH(1, (AOM[Edge_Value]=ani_diet!D1189)*(AOM[Is_Ani_Diet_Ingredient]&lt;&gt;FALSE), 0)), "No Match in AOM")</f>
        <v>AOM_001714</v>
      </c>
      <c r="S1190" t="str" cm="1">
        <f t="array" ref="S1190">IFERROR(IF(INDEX(AOM[Scientific Name], MATCH(1, (AOM[Edge_Value]=ani_diet!D1189)*(AOM[Is_Ani_Diet_Ingredient]&lt;&gt;FALSE), 0))=0, "", INDEX(AOM[Scientific Name], MATCH(1, (AOM[Edge_Value]=ani_diet!D1189)*(AOM[Is_Ani_Diet_Ingredient]&lt;&gt;FALSE), 0))), "No Match in AOM")</f>
        <v>Pennisetum clandestinum</v>
      </c>
      <c r="T1190" t="str" cm="1">
        <f t="array" ref="T1190">IF((S1190&lt;&gt;"")*(S1190&lt;&gt;"No Match in AOM"),IF(J1190&lt;&gt;"",_xlfn.TEXTJOIN(";",TRUE,CONCATENATE(_xlfn.TEXTSPLIT(S1190,";",TRUE,FALSE)," ",J1190)),S1190),"")</f>
        <v>Pennisetum clandestinum</v>
      </c>
    </row>
    <row r="1191" spans="1:21" ht="15" customHeight="1">
      <c r="A1191" s="30" t="s">
        <v>26930</v>
      </c>
      <c r="B1191" s="55" t="s">
        <v>4259</v>
      </c>
      <c r="C1191" s="56" t="str">
        <f>_xlfn.TEXTJOIN(" ",TRUE,B1191,IF(ISBLANK(J1191),"",_xlfn.TEXTSPLIT(J1191,";")))</f>
        <v>Pennisetum clandestinum</v>
      </c>
      <c r="D1191" s="56" t="str">
        <f>_xlfn.TEXTJOIN(" ",TRUE,B1191,IF(ISBLANK(J1191),"",_xlfn.TEXTSPLIT(J1191,";")),IF(ISBLANK(H1191),"",_xlfn.TEXTSPLIT(H1191,";")))</f>
        <v>Pennisetum clandestinum Ensiled</v>
      </c>
      <c r="E1191" s="56" t="str">
        <f>_xlfn.TEXTJOIN(" ",TRUE,B1191,F1191,IF(ISBLANK(J1191),"",_xlfn.TEXTSPLIT(J1191,";")),IF(ISBLANK(G1191),"",_xlfn.TEXTSPLIT(G1191,";")))</f>
        <v>Pennisetum clandestinum Silage</v>
      </c>
      <c r="G1191" s="55" t="s">
        <v>17495</v>
      </c>
      <c r="H1191" s="55" t="s">
        <v>17494</v>
      </c>
      <c r="M1191" s="32" t="s">
        <v>324</v>
      </c>
      <c r="R1191" t="str" cm="1">
        <f t="array" ref="R1191">IFERROR(INDEX(AOM[AOM], MATCH(1, (AOM[Edge_Value]=ani_diet!D1190)*(AOM[Is_Ani_Diet_Ingredient]&lt;&gt;FALSE), 0)), "No Match in AOM")</f>
        <v>AOM_001714</v>
      </c>
      <c r="S1191" t="str" cm="1">
        <f t="array" ref="S1191">IFERROR(IF(INDEX(AOM[Scientific Name], MATCH(1, (AOM[Edge_Value]=ani_diet!D1190)*(AOM[Is_Ani_Diet_Ingredient]&lt;&gt;FALSE), 0))=0, "", INDEX(AOM[Scientific Name], MATCH(1, (AOM[Edge_Value]=ani_diet!D1190)*(AOM[Is_Ani_Diet_Ingredient]&lt;&gt;FALSE), 0))), "No Match in AOM")</f>
        <v>Pennisetum clandestinum</v>
      </c>
      <c r="T1191" t="str" cm="1">
        <f t="array" ref="T1191">IF((S1191&lt;&gt;"")*(S1191&lt;&gt;"No Match in AOM"),IF(J1191&lt;&gt;"",_xlfn.TEXTJOIN(";",TRUE,CONCATENATE(_xlfn.TEXTSPLIT(S1191,";",TRUE,FALSE)," ",J1191)),S1191),"")</f>
        <v>Pennisetum clandestinum</v>
      </c>
    </row>
    <row r="1192" spans="1:21" ht="15" customHeight="1">
      <c r="A1192" s="30" t="s">
        <v>26931</v>
      </c>
      <c r="B1192" s="55" t="s">
        <v>4259</v>
      </c>
      <c r="C1192" s="56" t="str">
        <f>_xlfn.TEXTJOIN(" ",TRUE,B1192,IF(ISBLANK(J1192),"",_xlfn.TEXTSPLIT(J1192,";")))</f>
        <v>Pennisetum clandestinum</v>
      </c>
      <c r="D1192" s="56" t="str">
        <f>_xlfn.TEXTJOIN(" ",TRUE,B1192,IF(ISBLANK(J1192),"",_xlfn.TEXTSPLIT(J1192,";")),IF(ISBLANK(H1192),"",_xlfn.TEXTSPLIT(H1192,";")))</f>
        <v>Pennisetum clandestinum Ground</v>
      </c>
      <c r="E1192" s="56" t="str">
        <f>_xlfn.TEXTJOIN(" ",TRUE,B1192,F1192,IF(ISBLANK(J1192),"",_xlfn.TEXTSPLIT(J1192,";")),IF(ISBLANK(G1192),"",_xlfn.TEXTSPLIT(G1192,";")))</f>
        <v>Pennisetum clandestinum Meal</v>
      </c>
      <c r="G1192" s="55" t="s">
        <v>25824</v>
      </c>
      <c r="H1192" s="55" t="s">
        <v>6052</v>
      </c>
      <c r="L1192" s="32" t="s">
        <v>324</v>
      </c>
      <c r="R1192" t="str" cm="1">
        <f t="array" ref="R1192">IFERROR(INDEX(AOM[AOM], MATCH(1, (AOM[Edge_Value]=ani_diet!D1191)*(AOM[Is_Ani_Diet_Ingredient]&lt;&gt;FALSE), 0)), "No Match in AOM")</f>
        <v>AOM_001410</v>
      </c>
      <c r="S1192" t="str" cm="1">
        <f t="array" ref="S1192">IFERROR(IF(INDEX(AOM[Scientific Name], MATCH(1, (AOM[Edge_Value]=ani_diet!D1191)*(AOM[Is_Ani_Diet_Ingredient]&lt;&gt;FALSE), 0))=0, "", INDEX(AOM[Scientific Name], MATCH(1, (AOM[Edge_Value]=ani_diet!D1191)*(AOM[Is_Ani_Diet_Ingredient]&lt;&gt;FALSE), 0))), "No Match in AOM")</f>
        <v>Pennisetum clandestinum</v>
      </c>
      <c r="T1192" t="str" cm="1">
        <f t="array" ref="T1192">IF((S1192&lt;&gt;"")*(S1192&lt;&gt;"No Match in AOM"),IF(J1192&lt;&gt;"",_xlfn.TEXTJOIN(";",TRUE,CONCATENATE(_xlfn.TEXTSPLIT(S1192,";",TRUE,FALSE)," ",J1192)),S1192),"")</f>
        <v>Pennisetum clandestinum</v>
      </c>
    </row>
    <row r="1193" spans="1:21" ht="15" customHeight="1">
      <c r="A1193" s="30" t="s">
        <v>26932</v>
      </c>
      <c r="B1193" s="55" t="s">
        <v>4259</v>
      </c>
      <c r="C1193" s="56" t="str">
        <f>_xlfn.TEXTJOIN(" ",TRUE,B1193,IF(ISBLANK(J1193),"",_xlfn.TEXTSPLIT(J1193,";")))</f>
        <v>Pennisetum clandestinum Leaves</v>
      </c>
      <c r="D1193" s="56" t="str">
        <f>_xlfn.TEXTJOIN(" ",TRUE,B1193,IF(ISBLANK(J1193),"",_xlfn.TEXTSPLIT(J1193,";")),IF(ISBLANK(H1193),"",_xlfn.TEXTSPLIT(H1193,";")))</f>
        <v>Pennisetum clandestinum Leaves</v>
      </c>
      <c r="E1193" s="56" t="str">
        <f>_xlfn.TEXTJOIN(" ",TRUE,B1193,F1193,IF(ISBLANK(J1193),"",_xlfn.TEXTSPLIT(J1193,";")),IF(ISBLANK(G1193),"",_xlfn.TEXTSPLIT(G1193,";")))</f>
        <v>Pennisetum clandestinum Leaves</v>
      </c>
      <c r="J1193" s="55" t="s">
        <v>6187</v>
      </c>
      <c r="R1193" t="str" cm="1">
        <f t="array" ref="R1193">IFERROR(INDEX(AOM[AOM], MATCH(1, (AOM[Edge_Value]=ani_diet!D1192)*(AOM[Is_Ani_Diet_Ingredient]&lt;&gt;FALSE), 0)), "No Match in AOM")</f>
        <v>AOM_001411</v>
      </c>
      <c r="S1193" t="str" cm="1">
        <f t="array" ref="S1193">IFERROR(IF(INDEX(AOM[Scientific Name], MATCH(1, (AOM[Edge_Value]=ani_diet!D1192)*(AOM[Is_Ani_Diet_Ingredient]&lt;&gt;FALSE), 0))=0, "", INDEX(AOM[Scientific Name], MATCH(1, (AOM[Edge_Value]=ani_diet!D1192)*(AOM[Is_Ani_Diet_Ingredient]&lt;&gt;FALSE), 0))), "No Match in AOM")</f>
        <v>Pennisetum clandestinum</v>
      </c>
      <c r="T1193" t="str" cm="1">
        <f t="array" ref="T1193">IF((S1193&lt;&gt;"")*(S1193&lt;&gt;"No Match in AOM"),IF(J1193&lt;&gt;"",_xlfn.TEXTJOIN(";",TRUE,CONCATENATE(_xlfn.TEXTSPLIT(S1193,";",TRUE,FALSE)," ",J1193)),S1193),"")</f>
        <v>Pennisetum clandestinum Leaves</v>
      </c>
    </row>
    <row r="1194" spans="1:21" ht="15" customHeight="1">
      <c r="A1194" s="30" t="s">
        <v>26933</v>
      </c>
      <c r="B1194" s="55" t="s">
        <v>4259</v>
      </c>
      <c r="C1194" s="56" t="str">
        <f>_xlfn.TEXTJOIN(" ",TRUE,B1194,IF(ISBLANK(J1194),"",_xlfn.TEXTSPLIT(J1194,";")))</f>
        <v>Pennisetum clandestinum Leaves</v>
      </c>
      <c r="D1194" s="56" t="str">
        <f>_xlfn.TEXTJOIN(" ",TRUE,B1194,IF(ISBLANK(J1194),"",_xlfn.TEXTSPLIT(J1194,";")),IF(ISBLANK(H1194),"",_xlfn.TEXTSPLIT(H1194,";")))</f>
        <v>Pennisetum clandestinum Leaves Dried Ground</v>
      </c>
      <c r="E1194" s="56" t="str">
        <f>_xlfn.TEXTJOIN(" ",TRUE,B1194,F1194,IF(ISBLANK(J1194),"",_xlfn.TEXTSPLIT(J1194,";")),IF(ISBLANK(G1194),"",_xlfn.TEXTSPLIT(G1194,";")))</f>
        <v>Pennisetum clandestinum Leaves Dried Ground</v>
      </c>
      <c r="G1194" s="55" t="s">
        <v>25767</v>
      </c>
      <c r="H1194" s="55" t="s">
        <v>25767</v>
      </c>
      <c r="J1194" s="55" t="s">
        <v>6187</v>
      </c>
      <c r="R1194" t="str" cm="1">
        <f t="array" ref="R1194">IFERROR(INDEX(AOM[AOM], MATCH(1, (AOM[Edge_Value]=ani_diet!D1193)*(AOM[Is_Ani_Diet_Ingredient]&lt;&gt;FALSE), 0)), "No Match in AOM")</f>
        <v>AOM_002040</v>
      </c>
      <c r="S1194" t="str" cm="1">
        <f t="array" ref="S1194">IFERROR(IF(INDEX(AOM[Scientific Name], MATCH(1, (AOM[Edge_Value]=ani_diet!D1193)*(AOM[Is_Ani_Diet_Ingredient]&lt;&gt;FALSE), 0))=0, "", INDEX(AOM[Scientific Name], MATCH(1, (AOM[Edge_Value]=ani_diet!D1193)*(AOM[Is_Ani_Diet_Ingredient]&lt;&gt;FALSE), 0))), "No Match in AOM")</f>
        <v>Pennisetum clandestinum</v>
      </c>
      <c r="T1194" t="str" cm="1">
        <f t="array" ref="T1194">IF((S1194&lt;&gt;"")*(S1194&lt;&gt;"No Match in AOM"),IF(J1194&lt;&gt;"",_xlfn.TEXTJOIN(";",TRUE,CONCATENATE(_xlfn.TEXTSPLIT(S1194,";",TRUE,FALSE)," ",J1194)),S1194),"")</f>
        <v>Pennisetum clandestinum Leaves</v>
      </c>
    </row>
    <row r="1195" spans="1:21" ht="15" customHeight="1">
      <c r="A1195" s="30" t="s">
        <v>26934</v>
      </c>
      <c r="B1195" s="55" t="s">
        <v>21281</v>
      </c>
      <c r="C1195" s="56" t="str">
        <f>_xlfn.TEXTJOIN(" ",TRUE,B1195,IF(ISBLANK(J1195),"",_xlfn.TEXTSPLIT(J1195,";")))</f>
        <v>Pennisetum</v>
      </c>
      <c r="D1195" s="56" t="str">
        <f>_xlfn.TEXTJOIN(" ",TRUE,B1195,IF(ISBLANK(J1195),"",_xlfn.TEXTSPLIT(J1195,";")),IF(ISBLANK(H1195),"",_xlfn.TEXTSPLIT(H1195,";")))</f>
        <v>Pennisetum Dried</v>
      </c>
      <c r="E1195" s="56" t="str">
        <f>_xlfn.TEXTJOIN(" ",TRUE,B1195,F1195,IF(ISBLANK(J1195),"",_xlfn.TEXTSPLIT(J1195,";")),IF(ISBLANK(G1195),"",_xlfn.TEXTSPLIT(G1195,";")))</f>
        <v>Pennisetum Chopped Dried</v>
      </c>
      <c r="G1195" s="55" t="s">
        <v>25774</v>
      </c>
      <c r="H1195" s="55" t="s">
        <v>17480</v>
      </c>
      <c r="R1195" t="str" cm="1">
        <f t="array" ref="R1195">IFERROR(INDEX(AOM[AOM], MATCH(1, (AOM[Edge_Value]=ani_diet!D1183)*(AOM[Is_Ani_Diet_Ingredient]&lt;&gt;FALSE), 0)), "No Match in AOM")</f>
        <v>AOM_001334</v>
      </c>
      <c r="S1195" t="str" cm="1">
        <f t="array" ref="S1195">IFERROR(IF(INDEX(AOM[Scientific Name], MATCH(1, (AOM[Edge_Value]=ani_diet!D1183)*(AOM[Is_Ani_Diet_Ingredient]&lt;&gt;FALSE), 0))=0, "", INDEX(AOM[Scientific Name], MATCH(1, (AOM[Edge_Value]=ani_diet!D1183)*(AOM[Is_Ani_Diet_Ingredient]&lt;&gt;FALSE), 0))), "No Match in AOM")</f>
        <v>Pennisetum glaucum</v>
      </c>
      <c r="T1195" t="str" cm="1">
        <f t="array" ref="T1195">IF((S1195&lt;&gt;"")*(S1195&lt;&gt;"No Match in AOM"),IF(J1195&lt;&gt;"",_xlfn.TEXTJOIN(";",TRUE,CONCATENATE(_xlfn.TEXTSPLIT(S1195,";",TRUE,FALSE)," ",J1195)),S1195),"")</f>
        <v>Pennisetum glaucum</v>
      </c>
    </row>
    <row r="1196" spans="1:21" ht="15" customHeight="1">
      <c r="A1196" s="30" t="s">
        <v>26935</v>
      </c>
      <c r="B1196" s="55" t="s">
        <v>21312</v>
      </c>
      <c r="C1196" s="56" t="str">
        <f>_xlfn.TEXTJOIN(" ",TRUE,B1196,IF(ISBLANK(J1196),"",_xlfn.TEXTSPLIT(J1196,";")))</f>
        <v>Pennisetum mezianum</v>
      </c>
      <c r="D1196" s="56" t="str">
        <f>_xlfn.TEXTJOIN(" ",TRUE,B1196,IF(ISBLANK(J1196),"",_xlfn.TEXTSPLIT(J1196,";")),IF(ISBLANK(H1196),"",_xlfn.TEXTSPLIT(H1196,";")))</f>
        <v>Pennisetum mezianum</v>
      </c>
      <c r="E1196" s="56" t="str">
        <f>_xlfn.TEXTJOIN(" ",TRUE,B1196,F1196,IF(ISBLANK(J1196),"",_xlfn.TEXTSPLIT(J1196,";")),IF(ISBLANK(G1196),"",_xlfn.TEXTSPLIT(G1196,";")))</f>
        <v>Pennisetum mezianum</v>
      </c>
      <c r="R1196" t="str" cm="1">
        <f t="array" ref="R1196">IFERROR(INDEX(AOM[AOM], MATCH(1, (AOM[Edge_Value]=ani_diet!D1194)*(AOM[Is_Ani_Diet_Ingredient]&lt;&gt;FALSE), 0)), "No Match in AOM")</f>
        <v>AOM_001966</v>
      </c>
      <c r="S1196" t="str" cm="1">
        <f t="array" ref="S1196">IFERROR(IF(INDEX(AOM[Scientific Name], MATCH(1, (AOM[Edge_Value]=ani_diet!D1194)*(AOM[Is_Ani_Diet_Ingredient]&lt;&gt;FALSE), 0))=0, "", INDEX(AOM[Scientific Name], MATCH(1, (AOM[Edge_Value]=ani_diet!D1194)*(AOM[Is_Ani_Diet_Ingredient]&lt;&gt;FALSE), 0))), "No Match in AOM")</f>
        <v>Pennisetum clandestinum</v>
      </c>
      <c r="T1196" t="str" cm="1">
        <f t="array" ref="T1196">IF((S1196&lt;&gt;"")*(S1196&lt;&gt;"No Match in AOM"),IF(J1196&lt;&gt;"",_xlfn.TEXTJOIN(";",TRUE,CONCATENATE(_xlfn.TEXTSPLIT(S1196,";",TRUE,FALSE)," ",J1196)),S1196),"")</f>
        <v>Pennisetum clandestinum</v>
      </c>
    </row>
    <row r="1197" spans="1:21" ht="15" customHeight="1">
      <c r="A1197" s="30" t="s">
        <v>4206</v>
      </c>
      <c r="B1197" s="55" t="s">
        <v>4206</v>
      </c>
      <c r="C1197" s="56" t="str">
        <f>_xlfn.TEXTJOIN(" ",TRUE,B1197,IF(ISBLANK(J1197),"",_xlfn.TEXTSPLIT(J1197,";")))</f>
        <v>Pennisetum pedicellatum</v>
      </c>
      <c r="D1197" s="56" t="str">
        <f>_xlfn.TEXTJOIN(" ",TRUE,B1197,IF(ISBLANK(J1197),"",_xlfn.TEXTSPLIT(J1197,";")),IF(ISBLANK(H1197),"",_xlfn.TEXTSPLIT(H1197,";")))</f>
        <v>Pennisetum pedicellatum</v>
      </c>
      <c r="E1197" s="56" t="str">
        <f>_xlfn.TEXTJOIN(" ",TRUE,B1197,F1197,IF(ISBLANK(J1197),"",_xlfn.TEXTSPLIT(J1197,";")),IF(ISBLANK(G1197),"",_xlfn.TEXTSPLIT(G1197,";")))</f>
        <v>Pennisetum pedicellatum</v>
      </c>
      <c r="R1197" t="str" cm="1">
        <f t="array" ref="R1197">IFERROR(INDEX(AOM[AOM], MATCH(1, (AOM[Edge_Value]=ani_diet!D1195)*(AOM[Is_Ani_Diet_Ingredient]&lt;&gt;FALSE), 0)), "No Match in AOM")</f>
        <v>AOM_006280</v>
      </c>
      <c r="S1197" t="str" cm="1">
        <f t="array" ref="S1197">IFERROR(IF(INDEX(AOM[Scientific Name], MATCH(1, (AOM[Edge_Value]=ani_diet!D1195)*(AOM[Is_Ani_Diet_Ingredient]&lt;&gt;FALSE), 0))=0, "", INDEX(AOM[Scientific Name], MATCH(1, (AOM[Edge_Value]=ani_diet!D1195)*(AOM[Is_Ani_Diet_Ingredient]&lt;&gt;FALSE), 0))), "No Match in AOM")</f>
        <v xml:space="preserve">Pennisetum </v>
      </c>
      <c r="T1197" t="str" cm="1">
        <f t="array" ref="T1197">IF((S1197&lt;&gt;"")*(S1197&lt;&gt;"No Match in AOM"),IF(J1197&lt;&gt;"",_xlfn.TEXTJOIN(";",TRUE,CONCATENATE(_xlfn.TEXTSPLIT(S1197,";",TRUE,FALSE)," ",J1197)),S1197),"")</f>
        <v xml:space="preserve">Pennisetum </v>
      </c>
    </row>
    <row r="1198" spans="1:21" ht="15" customHeight="1">
      <c r="A1198" s="30" t="s">
        <v>26936</v>
      </c>
      <c r="B1198" s="55" t="s">
        <v>4206</v>
      </c>
      <c r="C1198" s="56" t="str">
        <f>_xlfn.TEXTJOIN(" ",TRUE,B1198,IF(ISBLANK(J1198),"",_xlfn.TEXTSPLIT(J1198,";")))</f>
        <v>Pennisetum pedicellatum</v>
      </c>
      <c r="D1198" s="56" t="str">
        <f>_xlfn.TEXTJOIN(" ",TRUE,B1198,IF(ISBLANK(J1198),"",_xlfn.TEXTSPLIT(J1198,";")),IF(ISBLANK(H1198),"",_xlfn.TEXTSPLIT(H1198,";")))</f>
        <v>Pennisetum pedicellatum</v>
      </c>
      <c r="E1198" s="56" t="str">
        <f>_xlfn.TEXTJOIN(" ",TRUE,B1198,F1198,IF(ISBLANK(J1198),"",_xlfn.TEXTSPLIT(J1198,";")),IF(ISBLANK(G1198),"",_xlfn.TEXTSPLIT(G1198,";")))</f>
        <v>Pennisetum pedicellatum Chopped</v>
      </c>
      <c r="G1198" s="55" t="s">
        <v>6195</v>
      </c>
      <c r="R1198" t="str" cm="1">
        <f t="array" ref="R1198">IFERROR(INDEX(AOM[AOM], MATCH(1, (AOM[Edge_Value]=ani_diet!D1196)*(AOM[Is_Ani_Diet_Ingredient]&lt;&gt;FALSE), 0)), "No Match in AOM")</f>
        <v>AOM_001412</v>
      </c>
      <c r="S1198" t="str" cm="1">
        <f t="array" ref="S1198">IFERROR(IF(INDEX(AOM[Scientific Name], MATCH(1, (AOM[Edge_Value]=ani_diet!D1196)*(AOM[Is_Ani_Diet_Ingredient]&lt;&gt;FALSE), 0))=0, "", INDEX(AOM[Scientific Name], MATCH(1, (AOM[Edge_Value]=ani_diet!D1196)*(AOM[Is_Ani_Diet_Ingredient]&lt;&gt;FALSE), 0))), "No Match in AOM")</f>
        <v>Pennisetum mezianum</v>
      </c>
      <c r="T1198" t="str" cm="1">
        <f t="array" ref="T1198">IF((S1198&lt;&gt;"")*(S1198&lt;&gt;"No Match in AOM"),IF(J1198&lt;&gt;"",_xlfn.TEXTJOIN(";",TRUE,CONCATENATE(_xlfn.TEXTSPLIT(S1198,";",TRUE,FALSE)," ",J1198)),S1198),"")</f>
        <v>Pennisetum mezianum</v>
      </c>
    </row>
    <row r="1199" spans="1:21" ht="15" customHeight="1">
      <c r="A1199" s="30" t="s">
        <v>26937</v>
      </c>
      <c r="B1199" s="55" t="s">
        <v>4206</v>
      </c>
      <c r="C1199" s="56" t="str">
        <f>_xlfn.TEXTJOIN(" ",TRUE,B1199,IF(ISBLANK(J1199),"",_xlfn.TEXTSPLIT(J1199,";")))</f>
        <v>Pennisetum pedicellatum</v>
      </c>
      <c r="D1199" s="56" t="str">
        <f>_xlfn.TEXTJOIN(" ",TRUE,B1199,IF(ISBLANK(J1199),"",_xlfn.TEXTSPLIT(J1199,";")),IF(ISBLANK(H1199),"",_xlfn.TEXTSPLIT(H1199,";")))</f>
        <v>Pennisetum pedicellatum Dried</v>
      </c>
      <c r="E1199" s="56" t="str">
        <f>_xlfn.TEXTJOIN(" ",TRUE,B1199,F1199,IF(ISBLANK(J1199),"",_xlfn.TEXTSPLIT(J1199,";")),IF(ISBLANK(G1199),"",_xlfn.TEXTSPLIT(G1199,";")))</f>
        <v>Pennisetum pedicellatum Hay</v>
      </c>
      <c r="G1199" s="55" t="s">
        <v>17482</v>
      </c>
      <c r="H1199" s="55" t="s">
        <v>17480</v>
      </c>
      <c r="L1199" s="32" t="s">
        <v>324</v>
      </c>
      <c r="R1199" t="str" cm="1">
        <f t="array" ref="R1199">IFERROR(INDEX(AOM[AOM], MATCH(1, (AOM[Edge_Value]=ani_diet!D1197)*(AOM[Is_Ani_Diet_Ingredient]&lt;&gt;FALSE), 0)), "No Match in AOM")</f>
        <v>AOM_001413</v>
      </c>
      <c r="S1199" t="str" cm="1">
        <f t="array" ref="S1199">IFERROR(IF(INDEX(AOM[Scientific Name], MATCH(1, (AOM[Edge_Value]=ani_diet!D1197)*(AOM[Is_Ani_Diet_Ingredient]&lt;&gt;FALSE), 0))=0, "", INDEX(AOM[Scientific Name], MATCH(1, (AOM[Edge_Value]=ani_diet!D1197)*(AOM[Is_Ani_Diet_Ingredient]&lt;&gt;FALSE), 0))), "No Match in AOM")</f>
        <v>Pennisetum pedicellatum</v>
      </c>
      <c r="T1199" t="str" cm="1">
        <f t="array" ref="T1199">IF((S1199&lt;&gt;"")*(S1199&lt;&gt;"No Match in AOM"),IF(J1199&lt;&gt;"",_xlfn.TEXTJOIN(";",TRUE,CONCATENATE(_xlfn.TEXTSPLIT(S1199,";",TRUE,FALSE)," ",J1199)),S1199),"")</f>
        <v>Pennisetum pedicellatum</v>
      </c>
    </row>
    <row r="1200" spans="1:21" ht="15" customHeight="1">
      <c r="A1200" s="30" t="s">
        <v>26938</v>
      </c>
      <c r="B1200" s="55" t="s">
        <v>4206</v>
      </c>
      <c r="C1200" s="56" t="str">
        <f>_xlfn.TEXTJOIN(" ",TRUE,B1200,IF(ISBLANK(J1200),"",_xlfn.TEXTSPLIT(J1200,";")))</f>
        <v>Pennisetum pedicellatum</v>
      </c>
      <c r="D1200" s="56" t="str">
        <f>_xlfn.TEXTJOIN(" ",TRUE,B1200,IF(ISBLANK(J1200),"",_xlfn.TEXTSPLIT(J1200,";")),IF(ISBLANK(H1200),"",_xlfn.TEXTSPLIT(H1200,";")))</f>
        <v>Pennisetum pedicellatum Dried</v>
      </c>
      <c r="E1200" s="56" t="str">
        <f>_xlfn.TEXTJOIN(" ",TRUE,B1200,F1200,IF(ISBLANK(J1200),"",_xlfn.TEXTSPLIT(J1200,";")),IF(ISBLANK(G1200),"",_xlfn.TEXTSPLIT(G1200,";")))</f>
        <v>Pennisetum pedicellatum Chopped Dried</v>
      </c>
      <c r="G1200" s="55" t="s">
        <v>25774</v>
      </c>
      <c r="H1200" s="55" t="s">
        <v>17480</v>
      </c>
      <c r="R1200" t="str" cm="1">
        <f t="array" ref="R1200">IFERROR(INDEX(AOM[AOM], MATCH(1, (AOM[Edge_Value]=ani_diet!D1198)*(AOM[Is_Ani_Diet_Ingredient]&lt;&gt;FALSE), 0)), "No Match in AOM")</f>
        <v>AOM_001413</v>
      </c>
      <c r="S1200" t="str" cm="1">
        <f t="array" ref="S1200">IFERROR(IF(INDEX(AOM[Scientific Name], MATCH(1, (AOM[Edge_Value]=ani_diet!D1198)*(AOM[Is_Ani_Diet_Ingredient]&lt;&gt;FALSE), 0))=0, "", INDEX(AOM[Scientific Name], MATCH(1, (AOM[Edge_Value]=ani_diet!D1198)*(AOM[Is_Ani_Diet_Ingredient]&lt;&gt;FALSE), 0))), "No Match in AOM")</f>
        <v>Pennisetum pedicellatum</v>
      </c>
      <c r="T1200" t="str" cm="1">
        <f t="array" ref="T1200">IF((S1200&lt;&gt;"")*(S1200&lt;&gt;"No Match in AOM"),IF(J1200&lt;&gt;"",_xlfn.TEXTJOIN(";",TRUE,CONCATENATE(_xlfn.TEXTSPLIT(S1200,";",TRUE,FALSE)," ",J1200)),S1200),"")</f>
        <v>Pennisetum pedicellatum</v>
      </c>
    </row>
    <row r="1201" spans="1:20" ht="15" customHeight="1">
      <c r="A1201" s="30" t="s">
        <v>21321</v>
      </c>
      <c r="B1201" s="55" t="s">
        <v>4206</v>
      </c>
      <c r="C1201" s="56" t="str">
        <f>_xlfn.TEXTJOIN(" ",TRUE,B1201,IF(ISBLANK(J1201),"",_xlfn.TEXTSPLIT(J1201,";")))</f>
        <v>Pennisetum pedicellatum</v>
      </c>
      <c r="D1201" s="56" t="str">
        <f>_xlfn.TEXTJOIN(" ",TRUE,B1201,IF(ISBLANK(J1201),"",_xlfn.TEXTSPLIT(J1201,";")),IF(ISBLANK(H1201),"",_xlfn.TEXTSPLIT(H1201,";")))</f>
        <v>Pennisetum pedicellatum Dried Ground</v>
      </c>
      <c r="E1201" s="56" t="str">
        <f>_xlfn.TEXTJOIN(" ",TRUE,B1201,F1201,IF(ISBLANK(J1201),"",_xlfn.TEXTSPLIT(J1201,";")),IF(ISBLANK(G1201),"",_xlfn.TEXTSPLIT(G1201,";")))</f>
        <v>Pennisetum pedicellatum Dried Ground</v>
      </c>
      <c r="G1201" s="55" t="s">
        <v>25767</v>
      </c>
      <c r="H1201" s="55" t="s">
        <v>25767</v>
      </c>
      <c r="R1201" t="str" cm="1">
        <f t="array" ref="R1201">IFERROR(INDEX(AOM[AOM], MATCH(1, (AOM[Edge_Value]=ani_diet!D1199)*(AOM[Is_Ani_Diet_Ingredient]&lt;&gt;FALSE), 0)), "No Match in AOM")</f>
        <v>AOM_001717</v>
      </c>
      <c r="S1201" t="str" cm="1">
        <f t="array" ref="S1201">IFERROR(IF(INDEX(AOM[Scientific Name], MATCH(1, (AOM[Edge_Value]=ani_diet!D1199)*(AOM[Is_Ani_Diet_Ingredient]&lt;&gt;FALSE), 0))=0, "", INDEX(AOM[Scientific Name], MATCH(1, (AOM[Edge_Value]=ani_diet!D1199)*(AOM[Is_Ani_Diet_Ingredient]&lt;&gt;FALSE), 0))), "No Match in AOM")</f>
        <v>Pennisetum pedicellatum</v>
      </c>
      <c r="T1201" t="str" cm="1">
        <f t="array" ref="T1201">IF((S1201&lt;&gt;"")*(S1201&lt;&gt;"No Match in AOM"),IF(J1201&lt;&gt;"",_xlfn.TEXTJOIN(";",TRUE,CONCATENATE(_xlfn.TEXTSPLIT(S1201,";",TRUE,FALSE)," ",J1201)),S1201),"")</f>
        <v>Pennisetum pedicellatum</v>
      </c>
    </row>
    <row r="1202" spans="1:20" ht="15" customHeight="1">
      <c r="A1202" s="30" t="s">
        <v>21326</v>
      </c>
      <c r="B1202" s="55" t="s">
        <v>21326</v>
      </c>
      <c r="C1202" s="56" t="str">
        <f>_xlfn.TEXTJOIN(" ",TRUE,B1202,IF(ISBLANK(J1202),"",_xlfn.TEXTSPLIT(J1202,";")))</f>
        <v>Pennisetum petiolar</v>
      </c>
      <c r="D1202" s="56" t="str">
        <f>_xlfn.TEXTJOIN(" ",TRUE,B1202,IF(ISBLANK(J1202),"",_xlfn.TEXTSPLIT(J1202,";")),IF(ISBLANK(H1202),"",_xlfn.TEXTSPLIT(H1202,";")))</f>
        <v>Pennisetum petiolar</v>
      </c>
      <c r="E1202" s="56" t="str">
        <f>_xlfn.TEXTJOIN(" ",TRUE,B1202,F1202,IF(ISBLANK(J1202),"",_xlfn.TEXTSPLIT(J1202,";")),IF(ISBLANK(G1202),"",_xlfn.TEXTSPLIT(G1202,";")))</f>
        <v>Pennisetum petiolar</v>
      </c>
      <c r="R1202" t="str" cm="1">
        <f t="array" ref="R1202">IFERROR(INDEX(AOM[AOM], MATCH(1, (AOM[Edge_Value]=ani_diet!D1200)*(AOM[Is_Ani_Diet_Ingredient]&lt;&gt;FALSE), 0)), "No Match in AOM")</f>
        <v>AOM_001717</v>
      </c>
      <c r="S1202" t="str" cm="1">
        <f t="array" ref="S1202">IFERROR(IF(INDEX(AOM[Scientific Name], MATCH(1, (AOM[Edge_Value]=ani_diet!D1200)*(AOM[Is_Ani_Diet_Ingredient]&lt;&gt;FALSE), 0))=0, "", INDEX(AOM[Scientific Name], MATCH(1, (AOM[Edge_Value]=ani_diet!D1200)*(AOM[Is_Ani_Diet_Ingredient]&lt;&gt;FALSE), 0))), "No Match in AOM")</f>
        <v>Pennisetum pedicellatum</v>
      </c>
      <c r="T1202" t="str" cm="1">
        <f t="array" ref="T1202">IF((S1202&lt;&gt;"")*(S1202&lt;&gt;"No Match in AOM"),IF(J1202&lt;&gt;"",_xlfn.TEXTJOIN(";",TRUE,CONCATENATE(_xlfn.TEXTSPLIT(S1202,";",TRUE,FALSE)," ",J1202)),S1202),"")</f>
        <v>Pennisetum pedicellatum</v>
      </c>
    </row>
    <row r="1203" spans="1:20" ht="15" customHeight="1">
      <c r="A1203" s="30" t="s">
        <v>26939</v>
      </c>
      <c r="B1203" s="55" t="s">
        <v>4268</v>
      </c>
      <c r="C1203" s="56" t="str">
        <f>_xlfn.TEXTJOIN(" ",TRUE,B1203,IF(ISBLANK(J1203),"",_xlfn.TEXTSPLIT(J1203,";")))</f>
        <v>Pennisetum purpureum</v>
      </c>
      <c r="D1203" s="56" t="str">
        <f>_xlfn.TEXTJOIN(" ",TRUE,B1203,IF(ISBLANK(J1203),"",_xlfn.TEXTSPLIT(J1203,";")),IF(ISBLANK(H1203),"",_xlfn.TEXTSPLIT(H1203,";")))</f>
        <v>Pennisetum purpureum</v>
      </c>
      <c r="E1203" s="56" t="str">
        <f>_xlfn.TEXTJOIN(" ",TRUE,B1203,F1203,IF(ISBLANK(J1203),"",_xlfn.TEXTSPLIT(J1203,";")),IF(ISBLANK(G1203),"",_xlfn.TEXTSPLIT(G1203,";")))</f>
        <v>Pennisetum purpureum</v>
      </c>
      <c r="N1203" t="s">
        <v>2548</v>
      </c>
      <c r="O1203" t="s">
        <v>2519</v>
      </c>
      <c r="P1203" t="s">
        <v>2548</v>
      </c>
      <c r="Q1203" t="s">
        <v>2519</v>
      </c>
      <c r="R1203" t="str" cm="1">
        <f t="array" ref="R1203">IFERROR(INDEX(AOM[AOM], MATCH(1, (AOM[Edge_Value]=ani_diet!D1201)*(AOM[Is_Ani_Diet_Ingredient]&lt;&gt;FALSE), 0)), "No Match in AOM")</f>
        <v>AOM_001718</v>
      </c>
      <c r="S1203" t="str" cm="1">
        <f t="array" ref="S1203">IFERROR(IF(INDEX(AOM[Scientific Name], MATCH(1, (AOM[Edge_Value]=ani_diet!D1201)*(AOM[Is_Ani_Diet_Ingredient]&lt;&gt;FALSE), 0))=0, "", INDEX(AOM[Scientific Name], MATCH(1, (AOM[Edge_Value]=ani_diet!D1201)*(AOM[Is_Ani_Diet_Ingredient]&lt;&gt;FALSE), 0))), "No Match in AOM")</f>
        <v>Pennisetum pedicellatum</v>
      </c>
      <c r="T1203" t="str" cm="1">
        <f t="array" ref="T1203">IF((S1203&lt;&gt;"")*(S1203&lt;&gt;"No Match in AOM"),IF(J1203&lt;&gt;"",_xlfn.TEXTJOIN(";",TRUE,CONCATENATE(_xlfn.TEXTSPLIT(S1203,";",TRUE,FALSE)," ",J1203)),S1203),"")</f>
        <v>Pennisetum pedicellatum</v>
      </c>
    </row>
    <row r="1204" spans="1:20" ht="15" customHeight="1">
      <c r="A1204" s="30" t="s">
        <v>26940</v>
      </c>
      <c r="B1204" s="55" t="s">
        <v>4268</v>
      </c>
      <c r="C1204" s="56" t="str">
        <f>_xlfn.TEXTJOIN(" ",TRUE,B1204,IF(ISBLANK(J1204),"",_xlfn.TEXTSPLIT(J1204,";")))</f>
        <v>Pennisetum purpureum</v>
      </c>
      <c r="D1204" s="56" t="str">
        <f>_xlfn.TEXTJOIN(" ",TRUE,B1204,IF(ISBLANK(J1204),"",_xlfn.TEXTSPLIT(J1204,";")),IF(ISBLANK(H1204),"",_xlfn.TEXTSPLIT(H1204,";")))</f>
        <v>Pennisetum purpureum</v>
      </c>
      <c r="E1204" s="56" t="str">
        <f>_xlfn.TEXTJOIN(" ",TRUE,B1204,F1204,IF(ISBLANK(J1204),"",_xlfn.TEXTSPLIT(J1204,";")),IF(ISBLANK(G1204),"",_xlfn.TEXTSPLIT(G1204,";")))</f>
        <v>Pennisetum purpureum Chopped</v>
      </c>
      <c r="G1204" s="55" t="s">
        <v>6195</v>
      </c>
      <c r="I1204" s="55" t="s">
        <v>6195</v>
      </c>
      <c r="R1204" t="str" cm="1">
        <f t="array" ref="R1204">IFERROR(INDEX(AOM[AOM], MATCH(1, (AOM[Edge_Value]=ani_diet!D1202)*(AOM[Is_Ani_Diet_Ingredient]&lt;&gt;FALSE), 0)), "No Match in AOM")</f>
        <v>AOM_001441</v>
      </c>
      <c r="S1204" t="str" cm="1">
        <f t="array" ref="S1204">IFERROR(IF(INDEX(AOM[Scientific Name], MATCH(1, (AOM[Edge_Value]=ani_diet!D1202)*(AOM[Is_Ani_Diet_Ingredient]&lt;&gt;FALSE), 0))=0, "", INDEX(AOM[Scientific Name], MATCH(1, (AOM[Edge_Value]=ani_diet!D1202)*(AOM[Is_Ani_Diet_Ingredient]&lt;&gt;FALSE), 0))), "No Match in AOM")</f>
        <v>Pennisetum petiolare</v>
      </c>
      <c r="T1204" t="str" cm="1">
        <f t="array" ref="T1204">IF((S1204&lt;&gt;"")*(S1204&lt;&gt;"No Match in AOM"),IF(J1204&lt;&gt;"",_xlfn.TEXTJOIN(";",TRUE,CONCATENATE(_xlfn.TEXTSPLIT(S1204,";",TRUE,FALSE)," ",J1204)),S1204),"")</f>
        <v>Pennisetum petiolare</v>
      </c>
    </row>
    <row r="1205" spans="1:20" ht="15" customHeight="1">
      <c r="A1205" s="30" t="s">
        <v>26941</v>
      </c>
      <c r="B1205" s="55" t="s">
        <v>4268</v>
      </c>
      <c r="C1205" s="56" t="str">
        <f>_xlfn.TEXTJOIN(" ",TRUE,B1205,IF(ISBLANK(J1205),"",_xlfn.TEXTSPLIT(J1205,";")))</f>
        <v>Pennisetum purpureum</v>
      </c>
      <c r="D1205" s="56" t="str">
        <f>_xlfn.TEXTJOIN(" ",TRUE,B1205,IF(ISBLANK(J1205),"",_xlfn.TEXTSPLIT(J1205,";")),IF(ISBLANK(H1205),"",_xlfn.TEXTSPLIT(H1205,";")))</f>
        <v>Pennisetum purpureum</v>
      </c>
      <c r="E1205" s="56" t="str">
        <f>_xlfn.TEXTJOIN(" ",TRUE,B1205,F1205,IF(ISBLANK(J1205),"",_xlfn.TEXTSPLIT(J1205,";")),IF(ISBLANK(G1205),"",_xlfn.TEXTSPLIT(G1205,";")))</f>
        <v>Pennisetum purpureum Medium Stage</v>
      </c>
      <c r="F1205" s="55" t="s">
        <v>26942</v>
      </c>
      <c r="R1205" t="str" cm="1">
        <f t="array" ref="R1205">IFERROR(INDEX(AOM[AOM], MATCH(1, (AOM[Edge_Value]=ani_diet!D1203)*(AOM[Is_Ani_Diet_Ingredient]&lt;&gt;FALSE), 0)), "No Match in AOM")</f>
        <v>AOM_000689</v>
      </c>
      <c r="S1205" t="str" cm="1">
        <f t="array" ref="S1205">IFERROR(IF(INDEX(AOM[Scientific Name], MATCH(1, (AOM[Edge_Value]=ani_diet!D1203)*(AOM[Is_Ani_Diet_Ingredient]&lt;&gt;FALSE), 0))=0, "", INDEX(AOM[Scientific Name], MATCH(1, (AOM[Edge_Value]=ani_diet!D1203)*(AOM[Is_Ani_Diet_Ingredient]&lt;&gt;FALSE), 0))), "No Match in AOM")</f>
        <v>Pennisetum purpureum</v>
      </c>
      <c r="T1205" t="str" cm="1">
        <f t="array" ref="T1205">IF((S1205&lt;&gt;"")*(S1205&lt;&gt;"No Match in AOM"),IF(J1205&lt;&gt;"",_xlfn.TEXTJOIN(";",TRUE,CONCATENATE(_xlfn.TEXTSPLIT(S1205,";",TRUE,FALSE)," ",J1205)),S1205),"")</f>
        <v>Pennisetum purpureum</v>
      </c>
    </row>
    <row r="1206" spans="1:20" ht="15" customHeight="1">
      <c r="A1206" s="30" t="s">
        <v>26943</v>
      </c>
      <c r="B1206" s="55" t="s">
        <v>4268</v>
      </c>
      <c r="C1206" s="56" t="str">
        <f>_xlfn.TEXTJOIN(" ",TRUE,B1206,IF(ISBLANK(J1206),"",_xlfn.TEXTSPLIT(J1206,";")))</f>
        <v>Pennisetum purpureum</v>
      </c>
      <c r="D1206" s="56" t="str">
        <f>_xlfn.TEXTJOIN(" ",TRUE,B1206,IF(ISBLANK(J1206),"",_xlfn.TEXTSPLIT(J1206,";")),IF(ISBLANK(H1206),"",_xlfn.TEXTSPLIT(H1206,";")))</f>
        <v>Pennisetum purpureum</v>
      </c>
      <c r="E1206" s="56" t="str">
        <f>_xlfn.TEXTJOIN(" ",TRUE,B1206,F1206,IF(ISBLANK(J1206),"",_xlfn.TEXTSPLIT(J1206,";")),IF(ISBLANK(G1206),"",_xlfn.TEXTSPLIT(G1206,";")))</f>
        <v>Pennisetum purpureum Medium Stage Chopped</v>
      </c>
      <c r="F1206" s="55" t="s">
        <v>26942</v>
      </c>
      <c r="G1206" s="55" t="s">
        <v>6195</v>
      </c>
      <c r="I1206" s="55" t="s">
        <v>6195</v>
      </c>
      <c r="R1206" t="str" cm="1">
        <f t="array" ref="R1206">IFERROR(INDEX(AOM[AOM], MATCH(1, (AOM[Edge_Value]=ani_diet!D1204)*(AOM[Is_Ani_Diet_Ingredient]&lt;&gt;FALSE), 0)), "No Match in AOM")</f>
        <v>AOM_000689</v>
      </c>
      <c r="S1206" t="str" cm="1">
        <f t="array" ref="S1206">IFERROR(IF(INDEX(AOM[Scientific Name], MATCH(1, (AOM[Edge_Value]=ani_diet!D1204)*(AOM[Is_Ani_Diet_Ingredient]&lt;&gt;FALSE), 0))=0, "", INDEX(AOM[Scientific Name], MATCH(1, (AOM[Edge_Value]=ani_diet!D1204)*(AOM[Is_Ani_Diet_Ingredient]&lt;&gt;FALSE), 0))), "No Match in AOM")</f>
        <v>Pennisetum purpureum</v>
      </c>
      <c r="T1206" t="str" cm="1">
        <f t="array" ref="T1206">IF((S1206&lt;&gt;"")*(S1206&lt;&gt;"No Match in AOM"),IF(J1206&lt;&gt;"",_xlfn.TEXTJOIN(";",TRUE,CONCATENATE(_xlfn.TEXTSPLIT(S1206,";",TRUE,FALSE)," ",J1206)),S1206),"")</f>
        <v>Pennisetum purpureum</v>
      </c>
    </row>
    <row r="1207" spans="1:20" ht="15" customHeight="1">
      <c r="A1207" s="30" t="s">
        <v>26944</v>
      </c>
      <c r="B1207" s="55" t="s">
        <v>4268</v>
      </c>
      <c r="C1207" s="56" t="str">
        <f>_xlfn.TEXTJOIN(" ",TRUE,B1207,IF(ISBLANK(J1207),"",_xlfn.TEXTSPLIT(J1207,";")))</f>
        <v>Pennisetum purpureum</v>
      </c>
      <c r="D1207" s="56" t="str">
        <f>_xlfn.TEXTJOIN(" ",TRUE,B1207,IF(ISBLANK(J1207),"",_xlfn.TEXTSPLIT(J1207,";")),IF(ISBLANK(H1207),"",_xlfn.TEXTSPLIT(H1207,";")))</f>
        <v>Pennisetum purpureum</v>
      </c>
      <c r="E1207" s="56" t="str">
        <f>_xlfn.TEXTJOIN(" ",TRUE,B1207,F1207,IF(ISBLANK(J1207),"",_xlfn.TEXTSPLIT(J1207,";")),IF(ISBLANK(G1207),"",_xlfn.TEXTSPLIT(G1207,";")))</f>
        <v>Pennisetum purpureum Bana</v>
      </c>
      <c r="F1207" s="55" t="s">
        <v>15522</v>
      </c>
      <c r="R1207" t="str" cm="1">
        <f t="array" ref="R1207">IFERROR(INDEX(AOM[AOM], MATCH(1, (AOM[Edge_Value]=ani_diet!D1205)*(AOM[Is_Ani_Diet_Ingredient]&lt;&gt;FALSE), 0)), "No Match in AOM")</f>
        <v>AOM_000689</v>
      </c>
      <c r="S1207" t="str" cm="1">
        <f t="array" ref="S1207">IFERROR(IF(INDEX(AOM[Scientific Name], MATCH(1, (AOM[Edge_Value]=ani_diet!D1205)*(AOM[Is_Ani_Diet_Ingredient]&lt;&gt;FALSE), 0))=0, "", INDEX(AOM[Scientific Name], MATCH(1, (AOM[Edge_Value]=ani_diet!D1205)*(AOM[Is_Ani_Diet_Ingredient]&lt;&gt;FALSE), 0))), "No Match in AOM")</f>
        <v>Pennisetum purpureum</v>
      </c>
      <c r="T1207" t="str" cm="1">
        <f t="array" ref="T1207">IF((S1207&lt;&gt;"")*(S1207&lt;&gt;"No Match in AOM"),IF(J1207&lt;&gt;"",_xlfn.TEXTJOIN(";",TRUE,CONCATENATE(_xlfn.TEXTSPLIT(S1207,";",TRUE,FALSE)," ",J1207)),S1207),"")</f>
        <v>Pennisetum purpureum</v>
      </c>
    </row>
    <row r="1208" spans="1:20" ht="15" customHeight="1">
      <c r="A1208" s="30" t="s">
        <v>26945</v>
      </c>
      <c r="B1208" s="55" t="s">
        <v>4268</v>
      </c>
      <c r="C1208" s="56" t="str">
        <f>_xlfn.TEXTJOIN(" ",TRUE,B1208,IF(ISBLANK(J1208),"",_xlfn.TEXTSPLIT(J1208,";")))</f>
        <v>Pennisetum purpureum</v>
      </c>
      <c r="D1208" s="56" t="str">
        <f>_xlfn.TEXTJOIN(" ",TRUE,B1208,IF(ISBLANK(J1208),"",_xlfn.TEXTSPLIT(J1208,";")),IF(ISBLANK(H1208),"",_xlfn.TEXTSPLIT(H1208,";")))</f>
        <v>Pennisetum purpureum</v>
      </c>
      <c r="E1208" s="56" t="str">
        <f>_xlfn.TEXTJOIN(" ",TRUE,B1208,F1208,IF(ISBLANK(J1208),"",_xlfn.TEXTSPLIT(J1208,";")),IF(ISBLANK(G1208),"",_xlfn.TEXTSPLIT(G1208,";")))</f>
        <v>Pennisetum purpureum Bana;12 weeks</v>
      </c>
      <c r="F1208" s="55" t="s">
        <v>26946</v>
      </c>
      <c r="R1208" t="str" cm="1">
        <f t="array" ref="R1208">IFERROR(INDEX(AOM[AOM], MATCH(1, (AOM[Edge_Value]=ani_diet!D1206)*(AOM[Is_Ani_Diet_Ingredient]&lt;&gt;FALSE), 0)), "No Match in AOM")</f>
        <v>AOM_000689</v>
      </c>
      <c r="S1208" t="str" cm="1">
        <f t="array" ref="S1208">IFERROR(IF(INDEX(AOM[Scientific Name], MATCH(1, (AOM[Edge_Value]=ani_diet!D1206)*(AOM[Is_Ani_Diet_Ingredient]&lt;&gt;FALSE), 0))=0, "", INDEX(AOM[Scientific Name], MATCH(1, (AOM[Edge_Value]=ani_diet!D1206)*(AOM[Is_Ani_Diet_Ingredient]&lt;&gt;FALSE), 0))), "No Match in AOM")</f>
        <v>Pennisetum purpureum</v>
      </c>
      <c r="T1208" t="str" cm="1">
        <f t="array" ref="T1208">IF((S1208&lt;&gt;"")*(S1208&lt;&gt;"No Match in AOM"),IF(J1208&lt;&gt;"",_xlfn.TEXTJOIN(";",TRUE,CONCATENATE(_xlfn.TEXTSPLIT(S1208,";",TRUE,FALSE)," ",J1208)),S1208),"")</f>
        <v>Pennisetum purpureum</v>
      </c>
    </row>
    <row r="1209" spans="1:20" ht="15" customHeight="1">
      <c r="A1209" s="30" t="s">
        <v>26947</v>
      </c>
      <c r="B1209" s="55" t="s">
        <v>4268</v>
      </c>
      <c r="C1209" s="56" t="str">
        <f>_xlfn.TEXTJOIN(" ",TRUE,B1209,IF(ISBLANK(J1209),"",_xlfn.TEXTSPLIT(J1209,";")))</f>
        <v>Pennisetum purpureum</v>
      </c>
      <c r="D1209" s="56" t="str">
        <f>_xlfn.TEXTJOIN(" ",TRUE,B1209,IF(ISBLANK(J1209),"",_xlfn.TEXTSPLIT(J1209,";")),IF(ISBLANK(H1209),"",_xlfn.TEXTSPLIT(H1209,";")))</f>
        <v>Pennisetum purpureum</v>
      </c>
      <c r="E1209" s="56" t="str">
        <f>_xlfn.TEXTJOIN(" ",TRUE,B1209,F1209,IF(ISBLANK(J1209),"",_xlfn.TEXTSPLIT(J1209,";")),IF(ISBLANK(G1209),"",_xlfn.TEXTSPLIT(G1209,";")))</f>
        <v>Pennisetum purpureum Bana;6 weeks</v>
      </c>
      <c r="F1209" s="55" t="s">
        <v>26948</v>
      </c>
      <c r="R1209" t="str" cm="1">
        <f t="array" ref="R1209">IFERROR(INDEX(AOM[AOM], MATCH(1, (AOM[Edge_Value]=ani_diet!D1207)*(AOM[Is_Ani_Diet_Ingredient]&lt;&gt;FALSE), 0)), "No Match in AOM")</f>
        <v>AOM_000689</v>
      </c>
      <c r="S1209" t="str" cm="1">
        <f t="array" ref="S1209">IFERROR(IF(INDEX(AOM[Scientific Name], MATCH(1, (AOM[Edge_Value]=ani_diet!D1207)*(AOM[Is_Ani_Diet_Ingredient]&lt;&gt;FALSE), 0))=0, "", INDEX(AOM[Scientific Name], MATCH(1, (AOM[Edge_Value]=ani_diet!D1207)*(AOM[Is_Ani_Diet_Ingredient]&lt;&gt;FALSE), 0))), "No Match in AOM")</f>
        <v>Pennisetum purpureum</v>
      </c>
      <c r="T1209" t="str" cm="1">
        <f t="array" ref="T1209">IF((S1209&lt;&gt;"")*(S1209&lt;&gt;"No Match in AOM"),IF(J1209&lt;&gt;"",_xlfn.TEXTJOIN(";",TRUE,CONCATENATE(_xlfn.TEXTSPLIT(S1209,";",TRUE,FALSE)," ",J1209)),S1209),"")</f>
        <v>Pennisetum purpureum</v>
      </c>
    </row>
    <row r="1210" spans="1:20" ht="15" customHeight="1">
      <c r="A1210" s="30" t="s">
        <v>26949</v>
      </c>
      <c r="B1210" s="55" t="s">
        <v>4268</v>
      </c>
      <c r="C1210" s="56" t="str">
        <f>_xlfn.TEXTJOIN(" ",TRUE,B1210,IF(ISBLANK(J1210),"",_xlfn.TEXTSPLIT(J1210,";")))</f>
        <v>Pennisetum purpureum</v>
      </c>
      <c r="D1210" s="56" t="str">
        <f>_xlfn.TEXTJOIN(" ",TRUE,B1210,IF(ISBLANK(J1210),"",_xlfn.TEXTSPLIT(J1210,";")),IF(ISBLANK(H1210),"",_xlfn.TEXTSPLIT(H1210,";")))</f>
        <v>Pennisetum purpureum</v>
      </c>
      <c r="E1210" s="56" t="str">
        <f>_xlfn.TEXTJOIN(" ",TRUE,B1210,F1210,IF(ISBLANK(J1210),"",_xlfn.TEXTSPLIT(J1210,";")),IF(ISBLANK(G1210),"",_xlfn.TEXTSPLIT(G1210,";")))</f>
        <v>Pennisetum purpureum Bana Chopped</v>
      </c>
      <c r="F1210" s="55" t="s">
        <v>15522</v>
      </c>
      <c r="G1210" s="55" t="s">
        <v>6195</v>
      </c>
      <c r="I1210" s="55" t="s">
        <v>6195</v>
      </c>
      <c r="R1210" t="str" cm="1">
        <f t="array" ref="R1210">IFERROR(INDEX(AOM[AOM], MATCH(1, (AOM[Edge_Value]=ani_diet!D1208)*(AOM[Is_Ani_Diet_Ingredient]&lt;&gt;FALSE), 0)), "No Match in AOM")</f>
        <v>AOM_000689</v>
      </c>
      <c r="S1210" t="str" cm="1">
        <f t="array" ref="S1210">IFERROR(IF(INDEX(AOM[Scientific Name], MATCH(1, (AOM[Edge_Value]=ani_diet!D1208)*(AOM[Is_Ani_Diet_Ingredient]&lt;&gt;FALSE), 0))=0, "", INDEX(AOM[Scientific Name], MATCH(1, (AOM[Edge_Value]=ani_diet!D1208)*(AOM[Is_Ani_Diet_Ingredient]&lt;&gt;FALSE), 0))), "No Match in AOM")</f>
        <v>Pennisetum purpureum</v>
      </c>
      <c r="T1210" t="str" cm="1">
        <f t="array" ref="T1210">IF((S1210&lt;&gt;"")*(S1210&lt;&gt;"No Match in AOM"),IF(J1210&lt;&gt;"",_xlfn.TEXTJOIN(";",TRUE,CONCATENATE(_xlfn.TEXTSPLIT(S1210,";",TRUE,FALSE)," ",J1210)),S1210),"")</f>
        <v>Pennisetum purpureum</v>
      </c>
    </row>
    <row r="1211" spans="1:20" ht="15" customHeight="1">
      <c r="A1211" s="30" t="s">
        <v>26950</v>
      </c>
      <c r="B1211" s="55" t="s">
        <v>4268</v>
      </c>
      <c r="C1211" s="56" t="str">
        <f>_xlfn.TEXTJOIN(" ",TRUE,B1211,IF(ISBLANK(J1211),"",_xlfn.TEXTSPLIT(J1211,";")))</f>
        <v>Pennisetum purpureum</v>
      </c>
      <c r="D1211" s="56" t="str">
        <f>_xlfn.TEXTJOIN(" ",TRUE,B1211,IF(ISBLANK(J1211),"",_xlfn.TEXTSPLIT(J1211,";")),IF(ISBLANK(H1211),"",_xlfn.TEXTSPLIT(H1211,";")))</f>
        <v>Pennisetum purpureum</v>
      </c>
      <c r="E1211" s="56" t="str">
        <f>_xlfn.TEXTJOIN(" ",TRUE,B1211,F1211,IF(ISBLANK(J1211),"",_xlfn.TEXTSPLIT(J1211,";")),IF(ISBLANK(G1211),"",_xlfn.TEXTSPLIT(G1211,";")))</f>
        <v>Pennisetum purpureum Bana;12 weeks Chopped</v>
      </c>
      <c r="F1211" s="55" t="s">
        <v>26946</v>
      </c>
      <c r="G1211" s="55" t="s">
        <v>6195</v>
      </c>
      <c r="I1211" s="55" t="s">
        <v>6195</v>
      </c>
      <c r="R1211" t="str" cm="1">
        <f t="array" ref="R1211">IFERROR(INDEX(AOM[AOM], MATCH(1, (AOM[Edge_Value]=ani_diet!D1209)*(AOM[Is_Ani_Diet_Ingredient]&lt;&gt;FALSE), 0)), "No Match in AOM")</f>
        <v>AOM_000689</v>
      </c>
      <c r="S1211" t="str" cm="1">
        <f t="array" ref="S1211">IFERROR(IF(INDEX(AOM[Scientific Name], MATCH(1, (AOM[Edge_Value]=ani_diet!D1209)*(AOM[Is_Ani_Diet_Ingredient]&lt;&gt;FALSE), 0))=0, "", INDEX(AOM[Scientific Name], MATCH(1, (AOM[Edge_Value]=ani_diet!D1209)*(AOM[Is_Ani_Diet_Ingredient]&lt;&gt;FALSE), 0))), "No Match in AOM")</f>
        <v>Pennisetum purpureum</v>
      </c>
      <c r="T1211" t="str" cm="1">
        <f t="array" ref="T1211">IF((S1211&lt;&gt;"")*(S1211&lt;&gt;"No Match in AOM"),IF(J1211&lt;&gt;"",_xlfn.TEXTJOIN(";",TRUE,CONCATENATE(_xlfn.TEXTSPLIT(S1211,";",TRUE,FALSE)," ",J1211)),S1211),"")</f>
        <v>Pennisetum purpureum</v>
      </c>
    </row>
    <row r="1212" spans="1:20" ht="15" customHeight="1">
      <c r="A1212" s="30" t="s">
        <v>26951</v>
      </c>
      <c r="B1212" s="55" t="s">
        <v>4268</v>
      </c>
      <c r="C1212" s="56" t="str">
        <f>_xlfn.TEXTJOIN(" ",TRUE,B1212,IF(ISBLANK(J1212),"",_xlfn.TEXTSPLIT(J1212,";")))</f>
        <v>Pennisetum purpureum</v>
      </c>
      <c r="D1212" s="56" t="str">
        <f>_xlfn.TEXTJOIN(" ",TRUE,B1212,IF(ISBLANK(J1212),"",_xlfn.TEXTSPLIT(J1212,";")),IF(ISBLANK(H1212),"",_xlfn.TEXTSPLIT(H1212,";")))</f>
        <v>Pennisetum purpureum</v>
      </c>
      <c r="E1212" s="56" t="str">
        <f>_xlfn.TEXTJOIN(" ",TRUE,B1212,F1212,IF(ISBLANK(J1212),"",_xlfn.TEXTSPLIT(J1212,";")),IF(ISBLANK(G1212),"",_xlfn.TEXTSPLIT(G1212,";")))</f>
        <v>Pennisetum purpureum Bana;6 weeks Chopped</v>
      </c>
      <c r="F1212" s="55" t="s">
        <v>26948</v>
      </c>
      <c r="G1212" s="55" t="s">
        <v>6195</v>
      </c>
      <c r="I1212" s="55" t="s">
        <v>6195</v>
      </c>
      <c r="R1212" t="str" cm="1">
        <f t="array" ref="R1212">IFERROR(INDEX(AOM[AOM], MATCH(1, (AOM[Edge_Value]=ani_diet!D1210)*(AOM[Is_Ani_Diet_Ingredient]&lt;&gt;FALSE), 0)), "No Match in AOM")</f>
        <v>AOM_000689</v>
      </c>
      <c r="S1212" t="str" cm="1">
        <f t="array" ref="S1212">IFERROR(IF(INDEX(AOM[Scientific Name], MATCH(1, (AOM[Edge_Value]=ani_diet!D1210)*(AOM[Is_Ani_Diet_Ingredient]&lt;&gt;FALSE), 0))=0, "", INDEX(AOM[Scientific Name], MATCH(1, (AOM[Edge_Value]=ani_diet!D1210)*(AOM[Is_Ani_Diet_Ingredient]&lt;&gt;FALSE), 0))), "No Match in AOM")</f>
        <v>Pennisetum purpureum</v>
      </c>
      <c r="T1212" t="str" cm="1">
        <f t="array" ref="T1212">IF((S1212&lt;&gt;"")*(S1212&lt;&gt;"No Match in AOM"),IF(J1212&lt;&gt;"",_xlfn.TEXTJOIN(";",TRUE,CONCATENATE(_xlfn.TEXTSPLIT(S1212,";",TRUE,FALSE)," ",J1212)),S1212),"")</f>
        <v>Pennisetum purpureum</v>
      </c>
    </row>
    <row r="1213" spans="1:20" ht="15" customHeight="1">
      <c r="A1213" s="30" t="s">
        <v>26952</v>
      </c>
      <c r="B1213" s="55" t="s">
        <v>4268</v>
      </c>
      <c r="C1213" s="56" t="str">
        <f>_xlfn.TEXTJOIN(" ",TRUE,B1213,IF(ISBLANK(J1213),"",_xlfn.TEXTSPLIT(J1213,";")))</f>
        <v>Pennisetum purpureum</v>
      </c>
      <c r="D1213" s="56" t="str">
        <f>_xlfn.TEXTJOIN(" ",TRUE,B1213,IF(ISBLANK(J1213),"",_xlfn.TEXTSPLIT(J1213,";")),IF(ISBLANK(H1213),"",_xlfn.TEXTSPLIT(H1213,";")))</f>
        <v>Pennisetum purpureum</v>
      </c>
      <c r="E1213" s="56" t="str">
        <f>_xlfn.TEXTJOIN(" ",TRUE,B1213,F1213,IF(ISBLANK(J1213),"",_xlfn.TEXTSPLIT(J1213,";")),IF(ISBLANK(G1213),"",_xlfn.TEXTSPLIT(G1213,";")))</f>
        <v>Pennisetum purpureum Old Stage</v>
      </c>
      <c r="F1213" s="55" t="s">
        <v>26953</v>
      </c>
      <c r="R1213" t="str" cm="1">
        <f t="array" ref="R1213">IFERROR(INDEX(AOM[AOM], MATCH(1, (AOM[Edge_Value]=ani_diet!D1211)*(AOM[Is_Ani_Diet_Ingredient]&lt;&gt;FALSE), 0)), "No Match in AOM")</f>
        <v>AOM_000689</v>
      </c>
      <c r="S1213" t="str" cm="1">
        <f t="array" ref="S1213">IFERROR(IF(INDEX(AOM[Scientific Name], MATCH(1, (AOM[Edge_Value]=ani_diet!D1211)*(AOM[Is_Ani_Diet_Ingredient]&lt;&gt;FALSE), 0))=0, "", INDEX(AOM[Scientific Name], MATCH(1, (AOM[Edge_Value]=ani_diet!D1211)*(AOM[Is_Ani_Diet_Ingredient]&lt;&gt;FALSE), 0))), "No Match in AOM")</f>
        <v>Pennisetum purpureum</v>
      </c>
      <c r="T1213" t="str" cm="1">
        <f t="array" ref="T1213">IF((S1213&lt;&gt;"")*(S1213&lt;&gt;"No Match in AOM"),IF(J1213&lt;&gt;"",_xlfn.TEXTJOIN(";",TRUE,CONCATENATE(_xlfn.TEXTSPLIT(S1213,";",TRUE,FALSE)," ",J1213)),S1213),"")</f>
        <v>Pennisetum purpureum</v>
      </c>
    </row>
    <row r="1214" spans="1:20" ht="15" customHeight="1">
      <c r="A1214" s="30" t="s">
        <v>26954</v>
      </c>
      <c r="B1214" s="55" t="s">
        <v>4268</v>
      </c>
      <c r="C1214" s="56" t="str">
        <f>_xlfn.TEXTJOIN(" ",TRUE,B1214,IF(ISBLANK(J1214),"",_xlfn.TEXTSPLIT(J1214,";")))</f>
        <v>Pennisetum purpureum</v>
      </c>
      <c r="D1214" s="56" t="str">
        <f>_xlfn.TEXTJOIN(" ",TRUE,B1214,IF(ISBLANK(J1214),"",_xlfn.TEXTSPLIT(J1214,";")),IF(ISBLANK(H1214),"",_xlfn.TEXTSPLIT(H1214,";")))</f>
        <v>Pennisetum purpureum</v>
      </c>
      <c r="E1214" s="56" t="str">
        <f>_xlfn.TEXTJOIN(" ",TRUE,B1214,F1214,IF(ISBLANK(J1214),"",_xlfn.TEXTSPLIT(J1214,";")),IF(ISBLANK(G1214),"",_xlfn.TEXTSPLIT(G1214,";")))</f>
        <v>Pennisetum purpureum Old Stage Chopped</v>
      </c>
      <c r="F1214" s="55" t="s">
        <v>26953</v>
      </c>
      <c r="G1214" s="55" t="s">
        <v>6195</v>
      </c>
      <c r="I1214" s="55" t="s">
        <v>6195</v>
      </c>
      <c r="R1214" t="str" cm="1">
        <f t="array" ref="R1214">IFERROR(INDEX(AOM[AOM], MATCH(1, (AOM[Edge_Value]=ani_diet!D1212)*(AOM[Is_Ani_Diet_Ingredient]&lt;&gt;FALSE), 0)), "No Match in AOM")</f>
        <v>AOM_000689</v>
      </c>
      <c r="S1214" t="str" cm="1">
        <f t="array" ref="S1214">IFERROR(IF(INDEX(AOM[Scientific Name], MATCH(1, (AOM[Edge_Value]=ani_diet!D1212)*(AOM[Is_Ani_Diet_Ingredient]&lt;&gt;FALSE), 0))=0, "", INDEX(AOM[Scientific Name], MATCH(1, (AOM[Edge_Value]=ani_diet!D1212)*(AOM[Is_Ani_Diet_Ingredient]&lt;&gt;FALSE), 0))), "No Match in AOM")</f>
        <v>Pennisetum purpureum</v>
      </c>
      <c r="T1214" t="str" cm="1">
        <f t="array" ref="T1214">IF((S1214&lt;&gt;"")*(S1214&lt;&gt;"No Match in AOM"),IF(J1214&lt;&gt;"",_xlfn.TEXTJOIN(";",TRUE,CONCATENATE(_xlfn.TEXTSPLIT(S1214,";",TRUE,FALSE)," ",J1214)),S1214),"")</f>
        <v>Pennisetum purpureum</v>
      </c>
    </row>
    <row r="1215" spans="1:20" ht="15" customHeight="1">
      <c r="A1215" s="30" t="s">
        <v>26955</v>
      </c>
      <c r="B1215" s="55" t="s">
        <v>4268</v>
      </c>
      <c r="C1215" s="56" t="str">
        <f>_xlfn.TEXTJOIN(" ",TRUE,B1215,IF(ISBLANK(J1215),"",_xlfn.TEXTSPLIT(J1215,";")))</f>
        <v>Pennisetum purpureum</v>
      </c>
      <c r="D1215" s="56" t="str">
        <f>_xlfn.TEXTJOIN(" ",TRUE,B1215,IF(ISBLANK(J1215),"",_xlfn.TEXTSPLIT(J1215,";")),IF(ISBLANK(H1215),"",_xlfn.TEXTSPLIT(H1215,";")))</f>
        <v>Pennisetum purpureum</v>
      </c>
      <c r="E1215" s="56" t="str">
        <f>_xlfn.TEXTJOIN(" ",TRUE,B1215,F1215,IF(ISBLANK(J1215),"",_xlfn.TEXTSPLIT(J1215,";")),IF(ISBLANK(G1215),"",_xlfn.TEXTSPLIT(G1215,";")))</f>
        <v>Pennisetum purpureum Dry Season</v>
      </c>
      <c r="F1215" s="55" t="s">
        <v>26523</v>
      </c>
      <c r="R1215" t="str" cm="1">
        <f t="array" ref="R1215">IFERROR(INDEX(AOM[AOM], MATCH(1, (AOM[Edge_Value]=ani_diet!D1213)*(AOM[Is_Ani_Diet_Ingredient]&lt;&gt;FALSE), 0)), "No Match in AOM")</f>
        <v>AOM_000689</v>
      </c>
      <c r="S1215" t="str" cm="1">
        <f t="array" ref="S1215">IFERROR(IF(INDEX(AOM[Scientific Name], MATCH(1, (AOM[Edge_Value]=ani_diet!D1213)*(AOM[Is_Ani_Diet_Ingredient]&lt;&gt;FALSE), 0))=0, "", INDEX(AOM[Scientific Name], MATCH(1, (AOM[Edge_Value]=ani_diet!D1213)*(AOM[Is_Ani_Diet_Ingredient]&lt;&gt;FALSE), 0))), "No Match in AOM")</f>
        <v>Pennisetum purpureum</v>
      </c>
      <c r="T1215" t="str" cm="1">
        <f t="array" ref="T1215">IF((S1215&lt;&gt;"")*(S1215&lt;&gt;"No Match in AOM"),IF(J1215&lt;&gt;"",_xlfn.TEXTJOIN(";",TRUE,CONCATENATE(_xlfn.TEXTSPLIT(S1215,";",TRUE,FALSE)," ",J1215)),S1215),"")</f>
        <v>Pennisetum purpureum</v>
      </c>
    </row>
    <row r="1216" spans="1:20" ht="15" customHeight="1">
      <c r="A1216" s="30" t="s">
        <v>26956</v>
      </c>
      <c r="B1216" s="55" t="s">
        <v>4268</v>
      </c>
      <c r="C1216" s="56" t="str">
        <f>_xlfn.TEXTJOIN(" ",TRUE,B1216,IF(ISBLANK(J1216),"",_xlfn.TEXTSPLIT(J1216,";")))</f>
        <v>Pennisetum purpureum</v>
      </c>
      <c r="D1216" s="56" t="str">
        <f>_xlfn.TEXTJOIN(" ",TRUE,B1216,IF(ISBLANK(J1216),"",_xlfn.TEXTSPLIT(J1216,";")),IF(ISBLANK(H1216),"",_xlfn.TEXTSPLIT(H1216,";")))</f>
        <v>Pennisetum purpureum</v>
      </c>
      <c r="E1216" s="56" t="str">
        <f>_xlfn.TEXTJOIN(" ",TRUE,B1216,F1216,IF(ISBLANK(J1216),"",_xlfn.TEXTSPLIT(J1216,";")),IF(ISBLANK(G1216),"",_xlfn.TEXTSPLIT(G1216,";")))</f>
        <v>Pennisetum purpureum Rainy Season</v>
      </c>
      <c r="F1216" s="55" t="s">
        <v>26520</v>
      </c>
      <c r="R1216" t="str" cm="1">
        <f t="array" ref="R1216">IFERROR(INDEX(AOM[AOM], MATCH(1, (AOM[Edge_Value]=ani_diet!D1214)*(AOM[Is_Ani_Diet_Ingredient]&lt;&gt;FALSE), 0)), "No Match in AOM")</f>
        <v>AOM_000689</v>
      </c>
      <c r="S1216" t="str" cm="1">
        <f t="array" ref="S1216">IFERROR(IF(INDEX(AOM[Scientific Name], MATCH(1, (AOM[Edge_Value]=ani_diet!D1214)*(AOM[Is_Ani_Diet_Ingredient]&lt;&gt;FALSE), 0))=0, "", INDEX(AOM[Scientific Name], MATCH(1, (AOM[Edge_Value]=ani_diet!D1214)*(AOM[Is_Ani_Diet_Ingredient]&lt;&gt;FALSE), 0))), "No Match in AOM")</f>
        <v>Pennisetum purpureum</v>
      </c>
      <c r="T1216" t="str" cm="1">
        <f t="array" ref="T1216">IF((S1216&lt;&gt;"")*(S1216&lt;&gt;"No Match in AOM"),IF(J1216&lt;&gt;"",_xlfn.TEXTJOIN(";",TRUE,CONCATENATE(_xlfn.TEXTSPLIT(S1216,";",TRUE,FALSE)," ",J1216)),S1216),"")</f>
        <v>Pennisetum purpureum</v>
      </c>
    </row>
    <row r="1217" spans="1:20" ht="15" customHeight="1">
      <c r="A1217" s="30" t="s">
        <v>26957</v>
      </c>
      <c r="B1217" s="55" t="s">
        <v>4268</v>
      </c>
      <c r="C1217" s="56" t="str">
        <f>_xlfn.TEXTJOIN(" ",TRUE,B1217,IF(ISBLANK(J1217),"",_xlfn.TEXTSPLIT(J1217,";")))</f>
        <v>Pennisetum purpureum</v>
      </c>
      <c r="D1217" s="56" t="str">
        <f>_xlfn.TEXTJOIN(" ",TRUE,B1217,IF(ISBLANK(J1217),"",_xlfn.TEXTSPLIT(J1217,";")),IF(ISBLANK(H1217),"",_xlfn.TEXTSPLIT(H1217,";")))</f>
        <v>Pennisetum purpureum</v>
      </c>
      <c r="E1217" s="56" t="str">
        <f>_xlfn.TEXTJOIN(" ",TRUE,B1217,F1217,IF(ISBLANK(J1217),"",_xlfn.TEXTSPLIT(J1217,";")),IF(ISBLANK(G1217),"",_xlfn.TEXTSPLIT(G1217,";")))</f>
        <v>Pennisetum purpureum Wild</v>
      </c>
      <c r="F1217" s="55" t="s">
        <v>26958</v>
      </c>
      <c r="R1217" t="str" cm="1">
        <f t="array" ref="R1217">IFERROR(INDEX(AOM[AOM], MATCH(1, (AOM[Edge_Value]=ani_diet!D1215)*(AOM[Is_Ani_Diet_Ingredient]&lt;&gt;FALSE), 0)), "No Match in AOM")</f>
        <v>AOM_000689</v>
      </c>
      <c r="S1217" t="str" cm="1">
        <f t="array" ref="S1217">IFERROR(IF(INDEX(AOM[Scientific Name], MATCH(1, (AOM[Edge_Value]=ani_diet!D1215)*(AOM[Is_Ani_Diet_Ingredient]&lt;&gt;FALSE), 0))=0, "", INDEX(AOM[Scientific Name], MATCH(1, (AOM[Edge_Value]=ani_diet!D1215)*(AOM[Is_Ani_Diet_Ingredient]&lt;&gt;FALSE), 0))), "No Match in AOM")</f>
        <v>Pennisetum purpureum</v>
      </c>
      <c r="T1217" t="str" cm="1">
        <f t="array" ref="T1217">IF((S1217&lt;&gt;"")*(S1217&lt;&gt;"No Match in AOM"),IF(J1217&lt;&gt;"",_xlfn.TEXTJOIN(";",TRUE,CONCATENATE(_xlfn.TEXTSPLIT(S1217,";",TRUE,FALSE)," ",J1217)),S1217),"")</f>
        <v>Pennisetum purpureum</v>
      </c>
    </row>
    <row r="1218" spans="1:20" ht="15" customHeight="1">
      <c r="A1218" s="30" t="s">
        <v>26959</v>
      </c>
      <c r="B1218" s="55" t="s">
        <v>4268</v>
      </c>
      <c r="C1218" s="56" t="str">
        <f>_xlfn.TEXTJOIN(" ",TRUE,B1218,IF(ISBLANK(J1218),"",_xlfn.TEXTSPLIT(J1218,";")))</f>
        <v>Pennisetum purpureum</v>
      </c>
      <c r="D1218" s="56" t="str">
        <f>_xlfn.TEXTJOIN(" ",TRUE,B1218,IF(ISBLANK(J1218),"",_xlfn.TEXTSPLIT(J1218,";")),IF(ISBLANK(H1218),"",_xlfn.TEXTSPLIT(H1218,";")))</f>
        <v>Pennisetum purpureum</v>
      </c>
      <c r="E1218" s="56" t="str">
        <f>_xlfn.TEXTJOIN(" ",TRUE,B1218,F1218,IF(ISBLANK(J1218),"",_xlfn.TEXTSPLIT(J1218,";")),IF(ISBLANK(G1218),"",_xlfn.TEXTSPLIT(G1218,";")))</f>
        <v>Pennisetum purpureum Wild Chopped</v>
      </c>
      <c r="F1218" s="55" t="s">
        <v>26958</v>
      </c>
      <c r="G1218" s="55" t="s">
        <v>6195</v>
      </c>
      <c r="I1218" s="55" t="s">
        <v>6195</v>
      </c>
      <c r="R1218" t="str" cm="1">
        <f t="array" ref="R1218">IFERROR(INDEX(AOM[AOM], MATCH(1, (AOM[Edge_Value]=ani_diet!D1216)*(AOM[Is_Ani_Diet_Ingredient]&lt;&gt;FALSE), 0)), "No Match in AOM")</f>
        <v>AOM_000689</v>
      </c>
      <c r="S1218" t="str" cm="1">
        <f t="array" ref="S1218">IFERROR(IF(INDEX(AOM[Scientific Name], MATCH(1, (AOM[Edge_Value]=ani_diet!D1216)*(AOM[Is_Ani_Diet_Ingredient]&lt;&gt;FALSE), 0))=0, "", INDEX(AOM[Scientific Name], MATCH(1, (AOM[Edge_Value]=ani_diet!D1216)*(AOM[Is_Ani_Diet_Ingredient]&lt;&gt;FALSE), 0))), "No Match in AOM")</f>
        <v>Pennisetum purpureum</v>
      </c>
      <c r="T1218" t="str" cm="1">
        <f t="array" ref="T1218">IF((S1218&lt;&gt;"")*(S1218&lt;&gt;"No Match in AOM"),IF(J1218&lt;&gt;"",_xlfn.TEXTJOIN(";",TRUE,CONCATENATE(_xlfn.TEXTSPLIT(S1218,";",TRUE,FALSE)," ",J1218)),S1218),"")</f>
        <v>Pennisetum purpureum</v>
      </c>
    </row>
    <row r="1219" spans="1:20" ht="15" customHeight="1">
      <c r="A1219" s="30" t="s">
        <v>26960</v>
      </c>
      <c r="B1219" s="55" t="s">
        <v>4268</v>
      </c>
      <c r="C1219" s="56" t="str">
        <f>_xlfn.TEXTJOIN(" ",TRUE,B1219,IF(ISBLANK(J1219),"",_xlfn.TEXTSPLIT(J1219,";")))</f>
        <v>Pennisetum purpureum</v>
      </c>
      <c r="D1219" s="56" t="str">
        <f>_xlfn.TEXTJOIN(" ",TRUE,B1219,IF(ISBLANK(J1219),"",_xlfn.TEXTSPLIT(J1219,";")),IF(ISBLANK(H1219),"",_xlfn.TEXTSPLIT(H1219,";")))</f>
        <v>Pennisetum purpureum Dried</v>
      </c>
      <c r="E1219" s="56" t="str">
        <f>_xlfn.TEXTJOIN(" ",TRUE,B1219,F1219,IF(ISBLANK(J1219),"",_xlfn.TEXTSPLIT(J1219,";")),IF(ISBLANK(G1219),"",_xlfn.TEXTSPLIT(G1219,";")))</f>
        <v>Pennisetum purpureum Hay</v>
      </c>
      <c r="G1219" s="55" t="s">
        <v>17482</v>
      </c>
      <c r="H1219" s="55" t="s">
        <v>17480</v>
      </c>
      <c r="L1219" s="32" t="s">
        <v>324</v>
      </c>
      <c r="R1219" t="str" cm="1">
        <f t="array" ref="R1219">IFERROR(INDEX(AOM[AOM], MATCH(1, (AOM[Edge_Value]=ani_diet!D1217)*(AOM[Is_Ani_Diet_Ingredient]&lt;&gt;FALSE), 0)), "No Match in AOM")</f>
        <v>AOM_000689</v>
      </c>
      <c r="S1219" t="str" cm="1">
        <f t="array" ref="S1219">IFERROR(IF(INDEX(AOM[Scientific Name], MATCH(1, (AOM[Edge_Value]=ani_diet!D1217)*(AOM[Is_Ani_Diet_Ingredient]&lt;&gt;FALSE), 0))=0, "", INDEX(AOM[Scientific Name], MATCH(1, (AOM[Edge_Value]=ani_diet!D1217)*(AOM[Is_Ani_Diet_Ingredient]&lt;&gt;FALSE), 0))), "No Match in AOM")</f>
        <v>Pennisetum purpureum</v>
      </c>
      <c r="T1219" t="str" cm="1">
        <f t="array" ref="T1219">IF((S1219&lt;&gt;"")*(S1219&lt;&gt;"No Match in AOM"),IF(J1219&lt;&gt;"",_xlfn.TEXTJOIN(";",TRUE,CONCATENATE(_xlfn.TEXTSPLIT(S1219,";",TRUE,FALSE)," ",J1219)),S1219),"")</f>
        <v>Pennisetum purpureum</v>
      </c>
    </row>
    <row r="1220" spans="1:20" ht="15" customHeight="1">
      <c r="A1220" s="30" t="s">
        <v>26961</v>
      </c>
      <c r="B1220" s="55" t="s">
        <v>4268</v>
      </c>
      <c r="C1220" s="56" t="str">
        <f>_xlfn.TEXTJOIN(" ",TRUE,B1220,IF(ISBLANK(J1220),"",_xlfn.TEXTSPLIT(J1220,";")))</f>
        <v>Pennisetum purpureum</v>
      </c>
      <c r="D1220" s="56" t="str">
        <f>_xlfn.TEXTJOIN(" ",TRUE,B1220,IF(ISBLANK(J1220),"",_xlfn.TEXTSPLIT(J1220,";")),IF(ISBLANK(H1220),"",_xlfn.TEXTSPLIT(H1220,";")))</f>
        <v>Pennisetum purpureum Dried</v>
      </c>
      <c r="E1220" s="56" t="str">
        <f>_xlfn.TEXTJOIN(" ",TRUE,B1220,F1220,IF(ISBLANK(J1220),"",_xlfn.TEXTSPLIT(J1220,";")),IF(ISBLANK(G1220),"",_xlfn.TEXTSPLIT(G1220,";")))</f>
        <v>Pennisetum purpureum Wilted(4d in the field) Chopped Dried(Shade)</v>
      </c>
      <c r="G1220" s="55" t="s">
        <v>26962</v>
      </c>
      <c r="H1220" s="55" t="s">
        <v>17480</v>
      </c>
      <c r="I1220" s="55" t="s">
        <v>6195</v>
      </c>
      <c r="R1220" t="str" cm="1">
        <f t="array" ref="R1220">IFERROR(INDEX(AOM[AOM], MATCH(1, (AOM[Edge_Value]=ani_diet!D1218)*(AOM[Is_Ani_Diet_Ingredient]&lt;&gt;FALSE), 0)), "No Match in AOM")</f>
        <v>AOM_000689</v>
      </c>
      <c r="S1220" t="str" cm="1">
        <f t="array" ref="S1220">IFERROR(IF(INDEX(AOM[Scientific Name], MATCH(1, (AOM[Edge_Value]=ani_diet!D1218)*(AOM[Is_Ani_Diet_Ingredient]&lt;&gt;FALSE), 0))=0, "", INDEX(AOM[Scientific Name], MATCH(1, (AOM[Edge_Value]=ani_diet!D1218)*(AOM[Is_Ani_Diet_Ingredient]&lt;&gt;FALSE), 0))), "No Match in AOM")</f>
        <v>Pennisetum purpureum</v>
      </c>
      <c r="T1220" t="str" cm="1">
        <f t="array" ref="T1220">IF((S1220&lt;&gt;"")*(S1220&lt;&gt;"No Match in AOM"),IF(J1220&lt;&gt;"",_xlfn.TEXTJOIN(";",TRUE,CONCATENATE(_xlfn.TEXTSPLIT(S1220,";",TRUE,FALSE)," ",J1220)),S1220),"")</f>
        <v>Pennisetum purpureum</v>
      </c>
    </row>
    <row r="1221" spans="1:20" ht="15" customHeight="1">
      <c r="A1221" s="30" t="s">
        <v>26963</v>
      </c>
      <c r="B1221" s="55" t="s">
        <v>4268</v>
      </c>
      <c r="C1221" s="56" t="str">
        <f>_xlfn.TEXTJOIN(" ",TRUE,B1221,IF(ISBLANK(J1221),"",_xlfn.TEXTSPLIT(J1221,";")))</f>
        <v>Pennisetum purpureum</v>
      </c>
      <c r="D1221" s="56" t="str">
        <f>_xlfn.TEXTJOIN(" ",TRUE,B1221,IF(ISBLANK(J1221),"",_xlfn.TEXTSPLIT(J1221,";")),IF(ISBLANK(H1221),"",_xlfn.TEXTSPLIT(H1221,";")))</f>
        <v>Pennisetum purpureum Dried</v>
      </c>
      <c r="E1221" s="56" t="str">
        <f>_xlfn.TEXTJOIN(" ",TRUE,B1221,F1221,IF(ISBLANK(J1221),"",_xlfn.TEXTSPLIT(J1221,";")),IF(ISBLANK(G1221),"",_xlfn.TEXTSPLIT(G1221,";")))</f>
        <v>Pennisetum purpureum Chopped Dried</v>
      </c>
      <c r="G1221" s="55" t="s">
        <v>25774</v>
      </c>
      <c r="H1221" s="55" t="s">
        <v>17480</v>
      </c>
      <c r="R1221" t="str" cm="1">
        <f t="array" ref="R1221">IFERROR(INDEX(AOM[AOM], MATCH(1, (AOM[Edge_Value]=ani_diet!D1219)*(AOM[Is_Ani_Diet_Ingredient]&lt;&gt;FALSE), 0)), "No Match in AOM")</f>
        <v>AOM_001721</v>
      </c>
      <c r="S1221" t="str" cm="1">
        <f t="array" ref="S1221">IFERROR(IF(INDEX(AOM[Scientific Name], MATCH(1, (AOM[Edge_Value]=ani_diet!D1219)*(AOM[Is_Ani_Diet_Ingredient]&lt;&gt;FALSE), 0))=0, "", INDEX(AOM[Scientific Name], MATCH(1, (AOM[Edge_Value]=ani_diet!D1219)*(AOM[Is_Ani_Diet_Ingredient]&lt;&gt;FALSE), 0))), "No Match in AOM")</f>
        <v>Pennisetum purpureum</v>
      </c>
      <c r="T1221" t="str" cm="1">
        <f t="array" ref="T1221">IF((S1221&lt;&gt;"")*(S1221&lt;&gt;"No Match in AOM"),IF(J1221&lt;&gt;"",_xlfn.TEXTJOIN(";",TRUE,CONCATENATE(_xlfn.TEXTSPLIT(S1221,";",TRUE,FALSE)," ",J1221)),S1221),"")</f>
        <v>Pennisetum purpureum</v>
      </c>
    </row>
    <row r="1222" spans="1:20" ht="15" customHeight="1">
      <c r="A1222" s="30" t="s">
        <v>26964</v>
      </c>
      <c r="B1222" s="55" t="s">
        <v>4268</v>
      </c>
      <c r="C1222" s="56" t="str">
        <f>_xlfn.TEXTJOIN(" ",TRUE,B1222,IF(ISBLANK(J1222),"",_xlfn.TEXTSPLIT(J1222,";")))</f>
        <v>Pennisetum purpureum</v>
      </c>
      <c r="D1222" s="56" t="str">
        <f>_xlfn.TEXTJOIN(" ",TRUE,B1222,IF(ISBLANK(J1222),"",_xlfn.TEXTSPLIT(J1222,";")),IF(ISBLANK(H1222),"",_xlfn.TEXTSPLIT(H1222,";")))</f>
        <v>Pennisetum purpureum Dried Ground</v>
      </c>
      <c r="E1222" s="56" t="str">
        <f>_xlfn.TEXTJOIN(" ",TRUE,B1222,F1222,IF(ISBLANK(J1222),"",_xlfn.TEXTSPLIT(J1222,";")),IF(ISBLANK(G1222),"",_xlfn.TEXTSPLIT(G1222,";")))</f>
        <v>Pennisetum purpureum Chopped Dried (Air, Shade) Milled</v>
      </c>
      <c r="G1222" s="55" t="s">
        <v>26965</v>
      </c>
      <c r="H1222" s="55" t="s">
        <v>25767</v>
      </c>
      <c r="L1222" s="32" t="s">
        <v>324</v>
      </c>
      <c r="R1222" t="str" cm="1">
        <f t="array" ref="R1222">IFERROR(INDEX(AOM[AOM], MATCH(1, (AOM[Edge_Value]=ani_diet!D1220)*(AOM[Is_Ani_Diet_Ingredient]&lt;&gt;FALSE), 0)), "No Match in AOM")</f>
        <v>AOM_001721</v>
      </c>
      <c r="S1222" t="str" cm="1">
        <f t="array" ref="S1222">IFERROR(IF(INDEX(AOM[Scientific Name], MATCH(1, (AOM[Edge_Value]=ani_diet!D1220)*(AOM[Is_Ani_Diet_Ingredient]&lt;&gt;FALSE), 0))=0, "", INDEX(AOM[Scientific Name], MATCH(1, (AOM[Edge_Value]=ani_diet!D1220)*(AOM[Is_Ani_Diet_Ingredient]&lt;&gt;FALSE), 0))), "No Match in AOM")</f>
        <v>Pennisetum purpureum</v>
      </c>
      <c r="T1222" t="str" cm="1">
        <f t="array" ref="T1222">IF((S1222&lt;&gt;"")*(S1222&lt;&gt;"No Match in AOM"),IF(J1222&lt;&gt;"",_xlfn.TEXTJOIN(";",TRUE,CONCATENATE(_xlfn.TEXTSPLIT(S1222,";",TRUE,FALSE)," ",J1222)),S1222),"")</f>
        <v>Pennisetum purpureum</v>
      </c>
    </row>
    <row r="1223" spans="1:20" ht="15" customHeight="1">
      <c r="A1223" s="30" t="s">
        <v>26966</v>
      </c>
      <c r="B1223" s="55" t="s">
        <v>4268</v>
      </c>
      <c r="C1223" s="56" t="str">
        <f>_xlfn.TEXTJOIN(" ",TRUE,B1223,IF(ISBLANK(J1223),"",_xlfn.TEXTSPLIT(J1223,";")))</f>
        <v>Pennisetum purpureum</v>
      </c>
      <c r="D1223" s="56" t="str">
        <f>_xlfn.TEXTJOIN(" ",TRUE,B1223,IF(ISBLANK(J1223),"",_xlfn.TEXTSPLIT(J1223,";")),IF(ISBLANK(H1223),"",_xlfn.TEXTSPLIT(H1223,";")))</f>
        <v>Pennisetum purpureum Ensiled</v>
      </c>
      <c r="E1223" s="56" t="str">
        <f>_xlfn.TEXTJOIN(" ",TRUE,B1223,F1223,IF(ISBLANK(J1223),"",_xlfn.TEXTSPLIT(J1223,";")),IF(ISBLANK(G1223),"",_xlfn.TEXTSPLIT(G1223,";")))</f>
        <v>Pennisetum purpureum Chopped Ensiled</v>
      </c>
      <c r="G1223" s="55" t="s">
        <v>25861</v>
      </c>
      <c r="H1223" s="55" t="s">
        <v>17494</v>
      </c>
      <c r="R1223" t="str" cm="1">
        <f t="array" ref="R1223">IFERROR(INDEX(AOM[AOM], MATCH(1, (AOM[Edge_Value]=ani_diet!D1221)*(AOM[Is_Ani_Diet_Ingredient]&lt;&gt;FALSE), 0)), "No Match in AOM")</f>
        <v>AOM_001721</v>
      </c>
      <c r="S1223" t="str" cm="1">
        <f t="array" ref="S1223">IFERROR(IF(INDEX(AOM[Scientific Name], MATCH(1, (AOM[Edge_Value]=ani_diet!D1221)*(AOM[Is_Ani_Diet_Ingredient]&lt;&gt;FALSE), 0))=0, "", INDEX(AOM[Scientific Name], MATCH(1, (AOM[Edge_Value]=ani_diet!D1221)*(AOM[Is_Ani_Diet_Ingredient]&lt;&gt;FALSE), 0))), "No Match in AOM")</f>
        <v>Pennisetum purpureum</v>
      </c>
      <c r="T1223" t="str" cm="1">
        <f t="array" ref="T1223">IF((S1223&lt;&gt;"")*(S1223&lt;&gt;"No Match in AOM"),IF(J1223&lt;&gt;"",_xlfn.TEXTJOIN(";",TRUE,CONCATENATE(_xlfn.TEXTSPLIT(S1223,";",TRUE,FALSE)," ",J1223)),S1223),"")</f>
        <v>Pennisetum purpureum</v>
      </c>
    </row>
    <row r="1224" spans="1:20" ht="15" customHeight="1">
      <c r="A1224" s="30" t="s">
        <v>26967</v>
      </c>
      <c r="B1224" s="55" t="s">
        <v>4268</v>
      </c>
      <c r="C1224" s="56" t="str">
        <f>_xlfn.TEXTJOIN(" ",TRUE,B1224,IF(ISBLANK(J1224),"",_xlfn.TEXTSPLIT(J1224,";")))</f>
        <v>Pennisetum purpureum</v>
      </c>
      <c r="D1224" s="56" t="str">
        <f>_xlfn.TEXTJOIN(" ",TRUE,B1224,IF(ISBLANK(J1224),"",_xlfn.TEXTSPLIT(J1224,";")),IF(ISBLANK(H1224),"",_xlfn.TEXTSPLIT(H1224,";")))</f>
        <v>Pennisetum purpureum Ground</v>
      </c>
      <c r="E1224" s="56" t="str">
        <f>_xlfn.TEXTJOIN(" ",TRUE,B1224,F1224,IF(ISBLANK(J1224),"",_xlfn.TEXTSPLIT(J1224,";")),IF(ISBLANK(G1224),"",_xlfn.TEXTSPLIT(G1224,";")))</f>
        <v>Pennisetum purpureum Ground</v>
      </c>
      <c r="G1224" s="55" t="s">
        <v>6052</v>
      </c>
      <c r="H1224" s="55" t="s">
        <v>6052</v>
      </c>
      <c r="R1224" t="str" cm="1">
        <f t="array" ref="R1224">IFERROR(INDEX(AOM[AOM], MATCH(1, (AOM[Edge_Value]=ani_diet!D1222)*(AOM[Is_Ani_Diet_Ingredient]&lt;&gt;FALSE), 0)), "No Match in AOM")</f>
        <v>AOM_001681</v>
      </c>
      <c r="S1224" t="str" cm="1">
        <f t="array" ref="S1224">IFERROR(IF(INDEX(AOM[Scientific Name], MATCH(1, (AOM[Edge_Value]=ani_diet!D1222)*(AOM[Is_Ani_Diet_Ingredient]&lt;&gt;FALSE), 0))=0, "", INDEX(AOM[Scientific Name], MATCH(1, (AOM[Edge_Value]=ani_diet!D1222)*(AOM[Is_Ani_Diet_Ingredient]&lt;&gt;FALSE), 0))), "No Match in AOM")</f>
        <v>Pennisetum purpureum</v>
      </c>
      <c r="T1224" t="str" cm="1">
        <f t="array" ref="T1224">IF((S1224&lt;&gt;"")*(S1224&lt;&gt;"No Match in AOM"),IF(J1224&lt;&gt;"",_xlfn.TEXTJOIN(";",TRUE,CONCATENATE(_xlfn.TEXTSPLIT(S1224,";",TRUE,FALSE)," ",J1224)),S1224),"")</f>
        <v>Pennisetum purpureum</v>
      </c>
    </row>
    <row r="1225" spans="1:20" ht="15" customHeight="1">
      <c r="A1225" s="30" t="s">
        <v>26968</v>
      </c>
      <c r="B1225" s="55" t="s">
        <v>4268</v>
      </c>
      <c r="C1225" s="56" t="str">
        <f>_xlfn.TEXTJOIN(" ",TRUE,B1225,IF(ISBLANK(J1225),"",_xlfn.TEXTSPLIT(J1225,";")))</f>
        <v>Pennisetum purpureum</v>
      </c>
      <c r="D1225" s="56" t="str">
        <f>_xlfn.TEXTJOIN(" ",TRUE,B1225,IF(ISBLANK(J1225),"",_xlfn.TEXTSPLIT(J1225,";")),IF(ISBLANK(H1225),"",_xlfn.TEXTSPLIT(H1225,";")))</f>
        <v>Pennisetum purpureum Wilted</v>
      </c>
      <c r="E1225" s="56" t="str">
        <f>_xlfn.TEXTJOIN(" ",TRUE,B1225,F1225,IF(ISBLANK(J1225),"",_xlfn.TEXTSPLIT(J1225,";")),IF(ISBLANK(G1225),"",_xlfn.TEXTSPLIT(G1225,";")))</f>
        <v>Pennisetum purpureum Chopped Wilted</v>
      </c>
      <c r="G1225" s="55" t="s">
        <v>26265</v>
      </c>
      <c r="H1225" s="55" t="s">
        <v>17481</v>
      </c>
      <c r="R1225" t="str" cm="1">
        <f t="array" ref="R1225">IFERROR(INDEX(AOM[AOM], MATCH(1, (AOM[Edge_Value]=ani_diet!D1223)*(AOM[Is_Ani_Diet_Ingredient]&lt;&gt;FALSE), 0)), "No Match in AOM")</f>
        <v>AOM_006279</v>
      </c>
      <c r="S1225" t="str" cm="1">
        <f t="array" ref="S1225">IFERROR(IF(INDEX(AOM[Scientific Name], MATCH(1, (AOM[Edge_Value]=ani_diet!D1223)*(AOM[Is_Ani_Diet_Ingredient]&lt;&gt;FALSE), 0))=0, "", INDEX(AOM[Scientific Name], MATCH(1, (AOM[Edge_Value]=ani_diet!D1223)*(AOM[Is_Ani_Diet_Ingredient]&lt;&gt;FALSE), 0))), "No Match in AOM")</f>
        <v>Pennisetum purpureum</v>
      </c>
      <c r="T1225" t="str" cm="1">
        <f t="array" ref="T1225">IF((S1225&lt;&gt;"")*(S1225&lt;&gt;"No Match in AOM"),IF(J1225&lt;&gt;"",_xlfn.TEXTJOIN(";",TRUE,CONCATENATE(_xlfn.TEXTSPLIT(S1225,";",TRUE,FALSE)," ",J1225)),S1225),"")</f>
        <v>Pennisetum purpureum</v>
      </c>
    </row>
    <row r="1226" spans="1:20" ht="15" customHeight="1">
      <c r="A1226" s="30" t="s">
        <v>21353</v>
      </c>
      <c r="B1226" s="55" t="s">
        <v>21353</v>
      </c>
      <c r="C1226" s="56" t="str">
        <f>_xlfn.TEXTJOIN(" ",TRUE,B1226,IF(ISBLANK(J1226),"",_xlfn.TEXTSPLIT(J1226,";")))</f>
        <v>Pennisetum villosum</v>
      </c>
      <c r="D1226" s="56" t="str">
        <f>_xlfn.TEXTJOIN(" ",TRUE,B1226,IF(ISBLANK(J1226),"",_xlfn.TEXTSPLIT(J1226,";")),IF(ISBLANK(H1226),"",_xlfn.TEXTSPLIT(H1226,";")))</f>
        <v>Pennisetum villosum</v>
      </c>
      <c r="E1226" s="56" t="str">
        <f>_xlfn.TEXTJOIN(" ",TRUE,B1226,F1226,IF(ISBLANK(J1226),"",_xlfn.TEXTSPLIT(J1226,";")),IF(ISBLANK(G1226),"",_xlfn.TEXTSPLIT(G1226,";")))</f>
        <v>Pennisetum villosum</v>
      </c>
      <c r="R1226" t="str" cm="1">
        <f t="array" ref="R1226">IFERROR(INDEX(AOM[AOM], MATCH(1, (AOM[Edge_Value]=ani_diet!D1224)*(AOM[Is_Ani_Diet_Ingredient]&lt;&gt;FALSE), 0)), "No Match in AOM")</f>
        <v>AOM_001720</v>
      </c>
      <c r="S1226" t="str" cm="1">
        <f t="array" ref="S1226">IFERROR(IF(INDEX(AOM[Scientific Name], MATCH(1, (AOM[Edge_Value]=ani_diet!D1224)*(AOM[Is_Ani_Diet_Ingredient]&lt;&gt;FALSE), 0))=0, "", INDEX(AOM[Scientific Name], MATCH(1, (AOM[Edge_Value]=ani_diet!D1224)*(AOM[Is_Ani_Diet_Ingredient]&lt;&gt;FALSE), 0))), "No Match in AOM")</f>
        <v>Pennisetum purpureum</v>
      </c>
      <c r="T1226" t="str" cm="1">
        <f t="array" ref="T1226">IF((S1226&lt;&gt;"")*(S1226&lt;&gt;"No Match in AOM"),IF(J1226&lt;&gt;"",_xlfn.TEXTJOIN(";",TRUE,CONCATENATE(_xlfn.TEXTSPLIT(S1226,";",TRUE,FALSE)," ",J1226)),S1226),"")</f>
        <v>Pennisetum purpureum</v>
      </c>
    </row>
    <row r="1227" spans="1:20" ht="15" customHeight="1">
      <c r="A1227" s="30" t="s">
        <v>26969</v>
      </c>
      <c r="B1227" s="55" t="s">
        <v>22381</v>
      </c>
      <c r="C1227" s="56" t="str">
        <f>_xlfn.TEXTJOIN(" ",TRUE,B1227,IF(ISBLANK(J1227),"",_xlfn.TEXTSPLIT(J1227,";")))</f>
        <v>Pericopis laxiflora</v>
      </c>
      <c r="D1227" s="56" t="str">
        <f>_xlfn.TEXTJOIN(" ",TRUE,B1227,IF(ISBLANK(J1227),"",_xlfn.TEXTSPLIT(J1227,";")),IF(ISBLANK(H1227),"",_xlfn.TEXTSPLIT(H1227,";")))</f>
        <v>Pericopis laxiflora</v>
      </c>
      <c r="E1227" s="56" t="str">
        <f>_xlfn.TEXTJOIN(" ",TRUE,B1227,F1227,IF(ISBLANK(J1227),"",_xlfn.TEXTSPLIT(J1227,";")),IF(ISBLANK(G1227),"",_xlfn.TEXTSPLIT(G1227,";")))</f>
        <v>Pericopis laxiflora</v>
      </c>
      <c r="R1227" t="str" cm="1">
        <f t="array" ref="R1227">IFERROR(INDEX(AOM[AOM], MATCH(1, (AOM[Edge_Value]=ani_diet!D1225)*(AOM[Is_Ani_Diet_Ingredient]&lt;&gt;FALSE), 0)), "No Match in AOM")</f>
        <v>AOM_006141</v>
      </c>
      <c r="S1227" t="str" cm="1">
        <f t="array" ref="S1227">IFERROR(IF(INDEX(AOM[Scientific Name], MATCH(1, (AOM[Edge_Value]=ani_diet!D1225)*(AOM[Is_Ani_Diet_Ingredient]&lt;&gt;FALSE), 0))=0, "", INDEX(AOM[Scientific Name], MATCH(1, (AOM[Edge_Value]=ani_diet!D1225)*(AOM[Is_Ani_Diet_Ingredient]&lt;&gt;FALSE), 0))), "No Match in AOM")</f>
        <v>Pennisetum purpureum</v>
      </c>
      <c r="T1227" t="str" cm="1">
        <f t="array" ref="T1227">IF((S1227&lt;&gt;"")*(S1227&lt;&gt;"No Match in AOM"),IF(J1227&lt;&gt;"",_xlfn.TEXTJOIN(";",TRUE,CONCATENATE(_xlfn.TEXTSPLIT(S1227,";",TRUE,FALSE)," ",J1227)),S1227),"")</f>
        <v>Pennisetum purpureum</v>
      </c>
    </row>
    <row r="1228" spans="1:20" ht="15" customHeight="1">
      <c r="A1228" s="30" t="s">
        <v>26970</v>
      </c>
      <c r="B1228" s="55" t="s">
        <v>22381</v>
      </c>
      <c r="C1228" s="56" t="str">
        <f>_xlfn.TEXTJOIN(" ",TRUE,B1228,IF(ISBLANK(J1228),"",_xlfn.TEXTSPLIT(J1228,";")))</f>
        <v>Pericopis laxiflora Leaves and Twigs</v>
      </c>
      <c r="D1228" s="56" t="str">
        <f>_xlfn.TEXTJOIN(" ",TRUE,B1228,IF(ISBLANK(J1228),"",_xlfn.TEXTSPLIT(J1228,";")),IF(ISBLANK(H1228),"",_xlfn.TEXTSPLIT(H1228,";")))</f>
        <v>Pericopis laxiflora Leaves and Twigs</v>
      </c>
      <c r="E1228" s="56" t="str">
        <f>_xlfn.TEXTJOIN(" ",TRUE,B1228,F1228,IF(ISBLANK(J1228),"",_xlfn.TEXTSPLIT(J1228,";")),IF(ISBLANK(G1228),"",_xlfn.TEXTSPLIT(G1228,";")))</f>
        <v>Pericopis laxiflora Leaves and Twigs</v>
      </c>
      <c r="J1228" s="55" t="s">
        <v>25806</v>
      </c>
      <c r="R1228" t="str" cm="1">
        <f t="array" ref="R1228">IFERROR(INDEX(AOM[AOM], MATCH(1, (AOM[Edge_Value]=ani_diet!D1226)*(AOM[Is_Ani_Diet_Ingredient]&lt;&gt;FALSE), 0)), "No Match in AOM")</f>
        <v>AOM_001444</v>
      </c>
      <c r="S1228" t="str" cm="1">
        <f t="array" ref="S1228">IFERROR(IF(INDEX(AOM[Scientific Name], MATCH(1, (AOM[Edge_Value]=ani_diet!D1226)*(AOM[Is_Ani_Diet_Ingredient]&lt;&gt;FALSE), 0))=0, "", INDEX(AOM[Scientific Name], MATCH(1, (AOM[Edge_Value]=ani_diet!D1226)*(AOM[Is_Ani_Diet_Ingredient]&lt;&gt;FALSE), 0))), "No Match in AOM")</f>
        <v>Cenchrus longisetus</v>
      </c>
      <c r="T1228" t="str" cm="1">
        <f t="array" ref="T1228">IF((S1228&lt;&gt;"")*(S1228&lt;&gt;"No Match in AOM"),IF(J1228&lt;&gt;"",_xlfn.TEXTJOIN(";",TRUE,CONCATENATE(_xlfn.TEXTSPLIT(S1228,";",TRUE,FALSE)," ",J1228)),S1228),"")</f>
        <v>Cenchrus longisetus Leaves and Twigs</v>
      </c>
    </row>
    <row r="1229" spans="1:20" ht="15" customHeight="1">
      <c r="A1229" s="30" t="s">
        <v>26971</v>
      </c>
      <c r="B1229" s="55" t="s">
        <v>21359</v>
      </c>
      <c r="C1229" s="56" t="str">
        <f>_xlfn.TEXTJOIN(" ",TRUE,B1229,IF(ISBLANK(J1229),"",_xlfn.TEXTSPLIT(J1229,";")))</f>
        <v>Phalaris aquatica</v>
      </c>
      <c r="D1229" s="56" t="str">
        <f>_xlfn.TEXTJOIN(" ",TRUE,B1229,IF(ISBLANK(J1229),"",_xlfn.TEXTSPLIT(J1229,";")),IF(ISBLANK(H1229),"",_xlfn.TEXTSPLIT(H1229,";")))</f>
        <v>Phalaris aquatica</v>
      </c>
      <c r="E1229" s="56" t="str">
        <f>_xlfn.TEXTJOIN(" ",TRUE,B1229,F1229,IF(ISBLANK(J1229),"",_xlfn.TEXTSPLIT(J1229,";")),IF(ISBLANK(G1229),"",_xlfn.TEXTSPLIT(G1229,";")))</f>
        <v>Phalaris aquatica</v>
      </c>
      <c r="R1229" t="str" cm="1">
        <f t="array" ref="R1229">IFERROR(INDEX(AOM[AOM], MATCH(1, (AOM[Edge_Value]=ani_diet!D1227)*(AOM[Is_Ani_Diet_Ingredient]&lt;&gt;FALSE), 0)), "No Match in AOM")</f>
        <v>AOM_003987</v>
      </c>
      <c r="S1229" t="str" cm="1">
        <f t="array" ref="S1229">IFERROR(IF(INDEX(AOM[Scientific Name], MATCH(1, (AOM[Edge_Value]=ani_diet!D1227)*(AOM[Is_Ani_Diet_Ingredient]&lt;&gt;FALSE), 0))=0, "", INDEX(AOM[Scientific Name], MATCH(1, (AOM[Edge_Value]=ani_diet!D1227)*(AOM[Is_Ani_Diet_Ingredient]&lt;&gt;FALSE), 0))), "No Match in AOM")</f>
        <v>Pericopis laxiflora</v>
      </c>
      <c r="T1229" t="str" cm="1">
        <f t="array" ref="T1229">IF((S1229&lt;&gt;"")*(S1229&lt;&gt;"No Match in AOM"),IF(J1229&lt;&gt;"",_xlfn.TEXTJOIN(";",TRUE,CONCATENATE(_xlfn.TEXTSPLIT(S1229,";",TRUE,FALSE)," ",J1229)),S1229),"")</f>
        <v>Pericopis laxiflora</v>
      </c>
    </row>
    <row r="1230" spans="1:20" ht="15" customHeight="1">
      <c r="A1230" s="30" t="s">
        <v>23344</v>
      </c>
      <c r="B1230" s="55" t="s">
        <v>23344</v>
      </c>
      <c r="C1230" s="56" t="str">
        <f>_xlfn.TEXTJOIN(" ",TRUE,B1230,IF(ISBLANK(J1230),"",_xlfn.TEXTSPLIT(J1230,";")))</f>
        <v xml:space="preserve">Phosphate Salt Lick </v>
      </c>
      <c r="D1230" s="56" t="str">
        <f>_xlfn.TEXTJOIN(" ",TRUE,B1230,IF(ISBLANK(J1230),"",_xlfn.TEXTSPLIT(J1230,";")),IF(ISBLANK(H1230),"",_xlfn.TEXTSPLIT(H1230,";")))</f>
        <v xml:space="preserve">Phosphate Salt Lick </v>
      </c>
      <c r="E1230" s="56" t="str">
        <f>_xlfn.TEXTJOIN(" ",TRUE,B1230,F1230,IF(ISBLANK(J1230),"",_xlfn.TEXTSPLIT(J1230,";")),IF(ISBLANK(G1230),"",_xlfn.TEXTSPLIT(G1230,";")))</f>
        <v xml:space="preserve">Phosphate Salt Lick </v>
      </c>
      <c r="R1230" t="str" cm="1">
        <f t="array" ref="R1230">IFERROR(INDEX(AOM[AOM], MATCH(1, (AOM[Edge_Value]=ani_diet!D1228)*(AOM[Is_Ani_Diet_Ingredient]&lt;&gt;FALSE), 0)), "No Match in AOM")</f>
        <v>AOM_006385</v>
      </c>
      <c r="S1230" t="str" cm="1">
        <f t="array" ref="S1230">IFERROR(IF(INDEX(AOM[Scientific Name], MATCH(1, (AOM[Edge_Value]=ani_diet!D1228)*(AOM[Is_Ani_Diet_Ingredient]&lt;&gt;FALSE), 0))=0, "", INDEX(AOM[Scientific Name], MATCH(1, (AOM[Edge_Value]=ani_diet!D1228)*(AOM[Is_Ani_Diet_Ingredient]&lt;&gt;FALSE), 0))), "No Match in AOM")</f>
        <v>Pericopis laxiflora</v>
      </c>
      <c r="T1230" t="str" cm="1">
        <f t="array" ref="T1230">IF((S1230&lt;&gt;"")*(S1230&lt;&gt;"No Match in AOM"),IF(J1230&lt;&gt;"",_xlfn.TEXTJOIN(";",TRUE,CONCATENATE(_xlfn.TEXTSPLIT(S1230,";",TRUE,FALSE)," ",J1230)),S1230),"")</f>
        <v>Pericopis laxiflora</v>
      </c>
    </row>
    <row r="1231" spans="1:20" ht="15" customHeight="1">
      <c r="A1231" s="30" t="s">
        <v>18173</v>
      </c>
      <c r="B1231" s="55" t="s">
        <v>18173</v>
      </c>
      <c r="C1231" s="56" t="str">
        <f>_xlfn.TEXTJOIN(" ",TRUE,B1231,IF(ISBLANK(J1231),"",_xlfn.TEXTSPLIT(J1231,";")))</f>
        <v>Phosphorus</v>
      </c>
      <c r="D1231" s="56" t="str">
        <f>_xlfn.TEXTJOIN(" ",TRUE,B1231,IF(ISBLANK(J1231),"",_xlfn.TEXTSPLIT(J1231,";")),IF(ISBLANK(H1231),"",_xlfn.TEXTSPLIT(H1231,";")))</f>
        <v>Phosphorus</v>
      </c>
      <c r="E1231" s="56" t="str">
        <f>_xlfn.TEXTJOIN(" ",TRUE,B1231,F1231,IF(ISBLANK(J1231),"",_xlfn.TEXTSPLIT(J1231,";")),IF(ISBLANK(G1231),"",_xlfn.TEXTSPLIT(G1231,";")))</f>
        <v>Phosphorus</v>
      </c>
      <c r="R1231" t="str" cm="1">
        <f t="array" ref="R1231">IFERROR(INDEX(AOM[AOM], MATCH(1, (AOM[Edge_Value]=ani_diet!D1229)*(AOM[Is_Ani_Diet_Ingredient]&lt;&gt;FALSE), 0)), "No Match in AOM")</f>
        <v>AOM_001445</v>
      </c>
      <c r="S1231" t="str" cm="1">
        <f t="array" ref="S1231">IFERROR(IF(INDEX(AOM[Scientific Name], MATCH(1, (AOM[Edge_Value]=ani_diet!D1229)*(AOM[Is_Ani_Diet_Ingredient]&lt;&gt;FALSE), 0))=0, "", INDEX(AOM[Scientific Name], MATCH(1, (AOM[Edge_Value]=ani_diet!D1229)*(AOM[Is_Ani_Diet_Ingredient]&lt;&gt;FALSE), 0))), "No Match in AOM")</f>
        <v>Phalaris aquatica</v>
      </c>
      <c r="T1231" t="str" cm="1">
        <f t="array" ref="T1231">IF((S1231&lt;&gt;"")*(S1231&lt;&gt;"No Match in AOM"),IF(J1231&lt;&gt;"",_xlfn.TEXTJOIN(";",TRUE,CONCATENATE(_xlfn.TEXTSPLIT(S1231,";",TRUE,FALSE)," ",J1231)),S1231),"")</f>
        <v>Phalaris aquatica</v>
      </c>
    </row>
    <row r="1232" spans="1:20" ht="15" customHeight="1">
      <c r="A1232" s="30" t="s">
        <v>23193</v>
      </c>
      <c r="B1232" s="55" t="s">
        <v>23193</v>
      </c>
      <c r="C1232" s="56" t="str">
        <f>_xlfn.TEXTJOIN(" ",TRUE,B1232,IF(ISBLANK(J1232),"",_xlfn.TEXTSPLIT(J1232,";")))</f>
        <v>Phyllanthus amarus</v>
      </c>
      <c r="D1232" s="56" t="str">
        <f>_xlfn.TEXTJOIN(" ",TRUE,B1232,IF(ISBLANK(J1232),"",_xlfn.TEXTSPLIT(J1232,";")),IF(ISBLANK(H1232),"",_xlfn.TEXTSPLIT(H1232,";")))</f>
        <v>Phyllanthus amarus</v>
      </c>
      <c r="E1232" s="56" t="str">
        <f>_xlfn.TEXTJOIN(" ",TRUE,B1232,F1232,IF(ISBLANK(J1232),"",_xlfn.TEXTSPLIT(J1232,";")),IF(ISBLANK(G1232),"",_xlfn.TEXTSPLIT(G1232,";")))</f>
        <v>Phyllanthus amarus</v>
      </c>
      <c r="R1232" t="str" cm="1">
        <f t="array" ref="R1232">IFERROR(INDEX(AOM[AOM], MATCH(1, (AOM[Edge_Value]=ani_diet!D1230)*(AOM[Is_Ani_Diet_Ingredient]&lt;&gt;FALSE), 0)), "No Match in AOM")</f>
        <v>AOM_003084</v>
      </c>
      <c r="S1232" t="str" cm="1">
        <f t="array" ref="S1232">IFERROR(IF(INDEX(AOM[Scientific Name], MATCH(1, (AOM[Edge_Value]=ani_diet!D1230)*(AOM[Is_Ani_Diet_Ingredient]&lt;&gt;FALSE), 0))=0, "", INDEX(AOM[Scientific Name], MATCH(1, (AOM[Edge_Value]=ani_diet!D1230)*(AOM[Is_Ani_Diet_Ingredient]&lt;&gt;FALSE), 0))), "No Match in AOM")</f>
        <v/>
      </c>
      <c r="T1232" t="str" cm="1">
        <f t="array" ref="T1232">IF((S1232&lt;&gt;"")*(S1232&lt;&gt;"No Match in AOM"),IF(J1232&lt;&gt;"",_xlfn.TEXTJOIN(";",TRUE,CONCATENATE(_xlfn.TEXTSPLIT(S1232,";",TRUE,FALSE)," ",J1232)),S1232),"")</f>
        <v/>
      </c>
    </row>
    <row r="1233" spans="1:20" ht="15" customHeight="1">
      <c r="A1233" s="30" t="s">
        <v>26972</v>
      </c>
      <c r="B1233" s="55" t="s">
        <v>23193</v>
      </c>
      <c r="C1233" s="56" t="str">
        <f>_xlfn.TEXTJOIN(" ",TRUE,B1233,IF(ISBLANK(J1233),"",_xlfn.TEXTSPLIT(J1233,";")))</f>
        <v>Phyllanthus amarus</v>
      </c>
      <c r="D1233" s="56" t="str">
        <f>_xlfn.TEXTJOIN(" ",TRUE,B1233,IF(ISBLANK(J1233),"",_xlfn.TEXTSPLIT(J1233,";")),IF(ISBLANK(H1233),"",_xlfn.TEXTSPLIT(H1233,";")))</f>
        <v>Phyllanthus amarus Dried Ground</v>
      </c>
      <c r="E1233" s="56" t="str">
        <f>_xlfn.TEXTJOIN(" ",TRUE,B1233,F1233,IF(ISBLANK(J1233),"",_xlfn.TEXTSPLIT(J1233,";")),IF(ISBLANK(G1233),"",_xlfn.TEXTSPLIT(G1233,";")))</f>
        <v>Phyllanthus amarus Dried Ground</v>
      </c>
      <c r="G1233" s="55" t="s">
        <v>25767</v>
      </c>
      <c r="H1233" s="55" t="s">
        <v>25767</v>
      </c>
      <c r="R1233" t="str" cm="1">
        <f t="array" ref="R1233">IFERROR(INDEX(AOM[AOM], MATCH(1, (AOM[Edge_Value]=ani_diet!D1231)*(AOM[Is_Ani_Diet_Ingredient]&lt;&gt;FALSE), 0)), "No Match in AOM")</f>
        <v>AOM_000770</v>
      </c>
      <c r="S1233" t="str" cm="1">
        <f t="array" ref="S1233">IFERROR(IF(INDEX(AOM[Scientific Name], MATCH(1, (AOM[Edge_Value]=ani_diet!D1231)*(AOM[Is_Ani_Diet_Ingredient]&lt;&gt;FALSE), 0))=0, "", INDEX(AOM[Scientific Name], MATCH(1, (AOM[Edge_Value]=ani_diet!D1231)*(AOM[Is_Ani_Diet_Ingredient]&lt;&gt;FALSE), 0))), "No Match in AOM")</f>
        <v/>
      </c>
      <c r="T1233" t="str" cm="1">
        <f t="array" ref="T1233">IF((S1233&lt;&gt;"")*(S1233&lt;&gt;"No Match in AOM"),IF(J1233&lt;&gt;"",_xlfn.TEXTJOIN(";",TRUE,CONCATENATE(_xlfn.TEXTSPLIT(S1233,";",TRUE,FALSE)," ",J1233)),S1233),"")</f>
        <v/>
      </c>
    </row>
    <row r="1234" spans="1:20" ht="15" customHeight="1">
      <c r="A1234" s="30" t="s">
        <v>23198</v>
      </c>
      <c r="B1234" s="55" t="s">
        <v>23193</v>
      </c>
      <c r="C1234" s="56" t="str">
        <f>_xlfn.TEXTJOIN(" ",TRUE,B1234,IF(ISBLANK(J1234),"",_xlfn.TEXTSPLIT(J1234,";")))</f>
        <v>Phyllanthus amarus Leaves</v>
      </c>
      <c r="D1234" s="56" t="str">
        <f>_xlfn.TEXTJOIN(" ",TRUE,B1234,IF(ISBLANK(J1234),"",_xlfn.TEXTSPLIT(J1234,";")),IF(ISBLANK(H1234),"",_xlfn.TEXTSPLIT(H1234,";")))</f>
        <v>Phyllanthus amarus Leaves</v>
      </c>
      <c r="E1234" s="56" t="str">
        <f>_xlfn.TEXTJOIN(" ",TRUE,B1234,F1234,IF(ISBLANK(J1234),"",_xlfn.TEXTSPLIT(J1234,";")),IF(ISBLANK(G1234),"",_xlfn.TEXTSPLIT(G1234,";")))</f>
        <v>Phyllanthus amarus Leaves</v>
      </c>
      <c r="J1234" s="55" t="s">
        <v>6187</v>
      </c>
      <c r="R1234" t="str" cm="1">
        <f t="array" ref="R1234">IFERROR(INDEX(AOM[AOM], MATCH(1, (AOM[Edge_Value]=ani_diet!D1232)*(AOM[Is_Ani_Diet_Ingredient]&lt;&gt;FALSE), 0)), "No Match in AOM")</f>
        <v>AOM_003068</v>
      </c>
      <c r="S1234" t="str" cm="1">
        <f t="array" ref="S1234">IFERROR(IF(INDEX(AOM[Scientific Name], MATCH(1, (AOM[Edge_Value]=ani_diet!D1232)*(AOM[Is_Ani_Diet_Ingredient]&lt;&gt;FALSE), 0))=0, "", INDEX(AOM[Scientific Name], MATCH(1, (AOM[Edge_Value]=ani_diet!D1232)*(AOM[Is_Ani_Diet_Ingredient]&lt;&gt;FALSE), 0))), "No Match in AOM")</f>
        <v>Phyllanthus amarus</v>
      </c>
      <c r="T1234" t="str" cm="1">
        <f t="array" ref="T1234">IF((S1234&lt;&gt;"")*(S1234&lt;&gt;"No Match in AOM"),IF(J1234&lt;&gt;"",_xlfn.TEXTJOIN(";",TRUE,CONCATENATE(_xlfn.TEXTSPLIT(S1234,";",TRUE,FALSE)," ",J1234)),S1234),"")</f>
        <v>Phyllanthus amarus Leaves</v>
      </c>
    </row>
    <row r="1235" spans="1:20" ht="15" customHeight="1">
      <c r="A1235" s="30" t="s">
        <v>26973</v>
      </c>
      <c r="B1235" s="55" t="s">
        <v>23201</v>
      </c>
      <c r="C1235" s="56" t="str">
        <f>_xlfn.TEXTJOIN(" ",TRUE,B1235,IF(ISBLANK(J1235),"",_xlfn.TEXTSPLIT(J1235,";")))</f>
        <v>Phyllostachys aurea</v>
      </c>
      <c r="D1235" s="56" t="str">
        <f>_xlfn.TEXTJOIN(" ",TRUE,B1235,IF(ISBLANK(J1235),"",_xlfn.TEXTSPLIT(J1235,";")),IF(ISBLANK(H1235),"",_xlfn.TEXTSPLIT(H1235,";")))</f>
        <v>Phyllostachys aurea</v>
      </c>
      <c r="E1235" s="56" t="str">
        <f>_xlfn.TEXTJOIN(" ",TRUE,B1235,F1235,IF(ISBLANK(J1235),"",_xlfn.TEXTSPLIT(J1235,";")),IF(ISBLANK(G1235),"",_xlfn.TEXTSPLIT(G1235,";")))</f>
        <v>Phyllostachys aurea Chopped</v>
      </c>
      <c r="G1235" s="55" t="s">
        <v>6195</v>
      </c>
      <c r="R1235" t="str" cm="1">
        <f t="array" ref="R1235">IFERROR(INDEX(AOM[AOM], MATCH(1, (AOM[Edge_Value]=ani_diet!D1233)*(AOM[Is_Ani_Diet_Ingredient]&lt;&gt;FALSE), 0)), "No Match in AOM")</f>
        <v>AOM_006290</v>
      </c>
      <c r="S1235" t="str" cm="1">
        <f t="array" ref="S1235">IFERROR(IF(INDEX(AOM[Scientific Name], MATCH(1, (AOM[Edge_Value]=ani_diet!D1233)*(AOM[Is_Ani_Diet_Ingredient]&lt;&gt;FALSE), 0))=0, "", INDEX(AOM[Scientific Name], MATCH(1, (AOM[Edge_Value]=ani_diet!D1233)*(AOM[Is_Ani_Diet_Ingredient]&lt;&gt;FALSE), 0))), "No Match in AOM")</f>
        <v>Phyllanthus amarus</v>
      </c>
      <c r="T1235" t="str" cm="1">
        <f t="array" ref="T1235">IF((S1235&lt;&gt;"")*(S1235&lt;&gt;"No Match in AOM"),IF(J1235&lt;&gt;"",_xlfn.TEXTJOIN(";",TRUE,CONCATENATE(_xlfn.TEXTSPLIT(S1235,";",TRUE,FALSE)," ",J1235)),S1235),"")</f>
        <v>Phyllanthus amarus</v>
      </c>
    </row>
    <row r="1236" spans="1:20" ht="15" customHeight="1">
      <c r="A1236" s="30" t="s">
        <v>26974</v>
      </c>
      <c r="B1236" s="55" t="s">
        <v>23544</v>
      </c>
      <c r="C1236" s="56" t="str">
        <f>_xlfn.TEXTJOIN(" ",TRUE,B1236,IF(ISBLANK(J1236),"",_xlfn.TEXTSPLIT(J1236,";")))</f>
        <v>Phytase</v>
      </c>
      <c r="D1236" s="56" t="str">
        <f>_xlfn.TEXTJOIN(" ",TRUE,B1236,IF(ISBLANK(J1236),"",_xlfn.TEXTSPLIT(J1236,";")),IF(ISBLANK(H1236),"",_xlfn.TEXTSPLIT(H1236,";")))</f>
        <v>Phytase</v>
      </c>
      <c r="E1236" s="56" t="str">
        <f>_xlfn.TEXTJOIN(" ",TRUE,B1236,F1236,IF(ISBLANK(J1236),"",_xlfn.TEXTSPLIT(J1236,";")),IF(ISBLANK(G1236),"",_xlfn.TEXTSPLIT(G1236,";")))</f>
        <v>Phytase</v>
      </c>
      <c r="R1236" t="str" cm="1">
        <f t="array" ref="R1236">IFERROR(INDEX(AOM[AOM], MATCH(1, (AOM[Edge_Value]=ani_diet!D1234)*(AOM[Is_Ani_Diet_Ingredient]&lt;&gt;FALSE), 0)), "No Match in AOM")</f>
        <v>AOM_003668</v>
      </c>
      <c r="S1236" t="str" cm="1">
        <f t="array" ref="S1236">IFERROR(IF(INDEX(AOM[Scientific Name], MATCH(1, (AOM[Edge_Value]=ani_diet!D1234)*(AOM[Is_Ani_Diet_Ingredient]&lt;&gt;FALSE), 0))=0, "", INDEX(AOM[Scientific Name], MATCH(1, (AOM[Edge_Value]=ani_diet!D1234)*(AOM[Is_Ani_Diet_Ingredient]&lt;&gt;FALSE), 0))), "No Match in AOM")</f>
        <v>Phyllanthus amarus</v>
      </c>
      <c r="T1236" t="str" cm="1">
        <f t="array" ref="T1236">IF((S1236&lt;&gt;"")*(S1236&lt;&gt;"No Match in AOM"),IF(J1236&lt;&gt;"",_xlfn.TEXTJOIN(";",TRUE,CONCATENATE(_xlfn.TEXTSPLIT(S1236,";",TRUE,FALSE)," ",J1236)),S1236),"")</f>
        <v>Phyllanthus amarus</v>
      </c>
    </row>
    <row r="1237" spans="1:20" ht="15" customHeight="1">
      <c r="A1237" s="30" t="s">
        <v>26975</v>
      </c>
      <c r="B1237" s="55" t="s">
        <v>23544</v>
      </c>
      <c r="C1237" s="56" t="str">
        <f>_xlfn.TEXTJOIN(" ",TRUE,B1237,IF(ISBLANK(J1237),"",_xlfn.TEXTSPLIT(J1237,";")))</f>
        <v>Phytase</v>
      </c>
      <c r="D1237" s="56" t="str">
        <f>_xlfn.TEXTJOIN(" ",TRUE,B1237,IF(ISBLANK(J1237),"",_xlfn.TEXTSPLIT(J1237,";")),IF(ISBLANK(H1237),"",_xlfn.TEXTSPLIT(H1237,";")))</f>
        <v>Phytase Ground</v>
      </c>
      <c r="E1237" s="56" t="str">
        <f>_xlfn.TEXTJOIN(" ",TRUE,B1237,F1237,IF(ISBLANK(J1237),"",_xlfn.TEXTSPLIT(J1237,";")),IF(ISBLANK(G1237),"",_xlfn.TEXTSPLIT(G1237,";")))</f>
        <v>Phytase Ground</v>
      </c>
      <c r="G1237" s="55" t="s">
        <v>6052</v>
      </c>
      <c r="H1237" s="55" t="s">
        <v>6052</v>
      </c>
      <c r="R1237" t="str" cm="1">
        <f t="array" ref="R1237">IFERROR(INDEX(AOM[AOM], MATCH(1, (AOM[Edge_Value]=ani_diet!D1235)*(AOM[Is_Ani_Diet_Ingredient]&lt;&gt;FALSE), 0)), "No Match in AOM")</f>
        <v>AOM_006387</v>
      </c>
      <c r="S1237" t="str" cm="1">
        <f t="array" ref="S1237">IFERROR(IF(INDEX(AOM[Scientific Name], MATCH(1, (AOM[Edge_Value]=ani_diet!D1235)*(AOM[Is_Ani_Diet_Ingredient]&lt;&gt;FALSE), 0))=0, "", INDEX(AOM[Scientific Name], MATCH(1, (AOM[Edge_Value]=ani_diet!D1235)*(AOM[Is_Ani_Diet_Ingredient]&lt;&gt;FALSE), 0))), "No Match in AOM")</f>
        <v>Phyllanthus amarus</v>
      </c>
      <c r="T1237" t="str" cm="1">
        <f t="array" ref="T1237">IF((S1237&lt;&gt;"")*(S1237&lt;&gt;"No Match in AOM"),IF(J1237&lt;&gt;"",_xlfn.TEXTJOIN(";",TRUE,CONCATENATE(_xlfn.TEXTSPLIT(S1237,";",TRUE,FALSE)," ",J1237)),S1237),"")</f>
        <v>Phyllanthus amarus</v>
      </c>
    </row>
    <row r="1238" spans="1:20" ht="15" customHeight="1">
      <c r="A1238" s="30" t="s">
        <v>8131</v>
      </c>
      <c r="B1238" s="55" t="s">
        <v>5124</v>
      </c>
      <c r="C1238" s="56" t="str">
        <f>_xlfn.TEXTJOIN(" ",TRUE,B1238,IF(ISBLANK(J1238),"",_xlfn.TEXTSPLIT(J1238,";")))</f>
        <v>Pig Manure</v>
      </c>
      <c r="D1238" s="56" t="str">
        <f>_xlfn.TEXTJOIN(" ",TRUE,B1238,IF(ISBLANK(J1238),"",_xlfn.TEXTSPLIT(J1238,";")),IF(ISBLANK(H1238),"",_xlfn.TEXTSPLIT(H1238,";")))</f>
        <v>Pig Manure</v>
      </c>
      <c r="E1238" s="56" t="str">
        <f>_xlfn.TEXTJOIN(" ",TRUE,B1238,F1238,IF(ISBLANK(J1238),"",_xlfn.TEXTSPLIT(J1238,";")),IF(ISBLANK(G1238),"",_xlfn.TEXTSPLIT(G1238,";")))</f>
        <v>Pig Manure</v>
      </c>
      <c r="J1238" s="55" t="s">
        <v>3060</v>
      </c>
      <c r="R1238" t="str" cm="1">
        <f t="array" ref="R1238">IFERROR(INDEX(AOM[AOM], MATCH(1, (AOM[Edge_Value]=ani_diet!D1236)*(AOM[Is_Ani_Diet_Ingredient]&lt;&gt;FALSE), 0)), "No Match in AOM")</f>
        <v>AOM_000750</v>
      </c>
      <c r="S1238" t="str" cm="1">
        <f t="array" ref="S1238">IFERROR(IF(INDEX(AOM[Scientific Name], MATCH(1, (AOM[Edge_Value]=ani_diet!D1236)*(AOM[Is_Ani_Diet_Ingredient]&lt;&gt;FALSE), 0))=0, "", INDEX(AOM[Scientific Name], MATCH(1, (AOM[Edge_Value]=ani_diet!D1236)*(AOM[Is_Ani_Diet_Ingredient]&lt;&gt;FALSE), 0))), "No Match in AOM")</f>
        <v/>
      </c>
      <c r="T1238" t="str" cm="1">
        <f t="array" ref="T1238">IF((S1238&lt;&gt;"")*(S1238&lt;&gt;"No Match in AOM"),IF(J1238&lt;&gt;"",_xlfn.TEXTJOIN(";",TRUE,CONCATENATE(_xlfn.TEXTSPLIT(S1238,";",TRUE,FALSE)," ",J1238)),S1238),"")</f>
        <v/>
      </c>
    </row>
    <row r="1239" spans="1:20" ht="15" customHeight="1">
      <c r="A1239" s="30" t="s">
        <v>4854</v>
      </c>
      <c r="B1239" s="55" t="s">
        <v>4854</v>
      </c>
      <c r="C1239" s="56" t="str">
        <f>_xlfn.TEXTJOIN(" ",TRUE,B1239,IF(ISBLANK(J1239),"",_xlfn.TEXTSPLIT(J1239,";")))</f>
        <v>Pigeon Pea</v>
      </c>
      <c r="D1239" s="56" t="str">
        <f>_xlfn.TEXTJOIN(" ",TRUE,B1239,IF(ISBLANK(J1239),"",_xlfn.TEXTSPLIT(J1239,";")),IF(ISBLANK(H1239),"",_xlfn.TEXTSPLIT(H1239,";")))</f>
        <v>Pigeon Pea</v>
      </c>
      <c r="E1239" s="56" t="str">
        <f>_xlfn.TEXTJOIN(" ",TRUE,B1239,F1239,IF(ISBLANK(J1239),"",_xlfn.TEXTSPLIT(J1239,";")),IF(ISBLANK(G1239),"",_xlfn.TEXTSPLIT(G1239,";")))</f>
        <v>Pigeon Pea</v>
      </c>
      <c r="R1239" t="str" cm="1">
        <f t="array" ref="R1239">IFERROR(INDEX(AOM[AOM], MATCH(1, (AOM[Edge_Value]=ani_diet!D1237)*(AOM[Is_Ani_Diet_Ingredient]&lt;&gt;FALSE), 0)), "No Match in AOM")</f>
        <v>AOM_006114</v>
      </c>
      <c r="S1239" t="str" cm="1">
        <f t="array" ref="S1239">IFERROR(IF(INDEX(AOM[Scientific Name], MATCH(1, (AOM[Edge_Value]=ani_diet!D1237)*(AOM[Is_Ani_Diet_Ingredient]&lt;&gt;FALSE), 0))=0, "", INDEX(AOM[Scientific Name], MATCH(1, (AOM[Edge_Value]=ani_diet!D1237)*(AOM[Is_Ani_Diet_Ingredient]&lt;&gt;FALSE), 0))), "No Match in AOM")</f>
        <v/>
      </c>
      <c r="T1239" t="str" cm="1">
        <f t="array" ref="T1239">IF((S1239&lt;&gt;"")*(S1239&lt;&gt;"No Match in AOM"),IF(J1239&lt;&gt;"",_xlfn.TEXTJOIN(";",TRUE,CONCATENATE(_xlfn.TEXTSPLIT(S1239,";",TRUE,FALSE)," ",J1239)),S1239),"")</f>
        <v/>
      </c>
    </row>
    <row r="1240" spans="1:20" ht="15" customHeight="1">
      <c r="A1240" s="30" t="s">
        <v>26976</v>
      </c>
      <c r="B1240" s="55" t="s">
        <v>4854</v>
      </c>
      <c r="C1240" s="56" t="str">
        <f>_xlfn.TEXTJOIN(" ",TRUE,B1240,IF(ISBLANK(J1240),"",_xlfn.TEXTSPLIT(J1240,";")))</f>
        <v>Pigeon Pea</v>
      </c>
      <c r="D1240" s="56" t="str">
        <f>_xlfn.TEXTJOIN(" ",TRUE,B1240,IF(ISBLANK(J1240),"",_xlfn.TEXTSPLIT(J1240,";")),IF(ISBLANK(H1240),"",_xlfn.TEXTSPLIT(H1240,";")))</f>
        <v>Pigeon Pea Dried</v>
      </c>
      <c r="E1240" s="56" t="str">
        <f>_xlfn.TEXTJOIN(" ",TRUE,B1240,F1240,IF(ISBLANK(J1240),"",_xlfn.TEXTSPLIT(J1240,";")),IF(ISBLANK(G1240),"",_xlfn.TEXTSPLIT(G1240,";")))</f>
        <v>Pigeon Pea Chopped Dried(Sun)</v>
      </c>
      <c r="G1240" s="55" t="s">
        <v>26048</v>
      </c>
      <c r="H1240" s="55" t="s">
        <v>17480</v>
      </c>
      <c r="I1240" s="55" t="s">
        <v>6195</v>
      </c>
      <c r="R1240" t="str" cm="1">
        <f t="array" ref="R1240">IFERROR(INDEX(AOM[AOM], MATCH(1, (AOM[Edge_Value]=ani_diet!D1238)*(AOM[Is_Ani_Diet_Ingredient]&lt;&gt;FALSE), 0)), "No Match in AOM")</f>
        <v>AOM_001097</v>
      </c>
      <c r="S1240" t="str" cm="1">
        <f t="array" ref="S1240">IFERROR(IF(INDEX(AOM[Scientific Name], MATCH(1, (AOM[Edge_Value]=ani_diet!D1238)*(AOM[Is_Ani_Diet_Ingredient]&lt;&gt;FALSE), 0))=0, "", INDEX(AOM[Scientific Name], MATCH(1, (AOM[Edge_Value]=ani_diet!D1238)*(AOM[Is_Ani_Diet_Ingredient]&lt;&gt;FALSE), 0))), "No Match in AOM")</f>
        <v/>
      </c>
      <c r="T1240" t="str" cm="1">
        <f t="array" ref="T1240">IF((S1240&lt;&gt;"")*(S1240&lt;&gt;"No Match in AOM"),IF(J1240&lt;&gt;"",_xlfn.TEXTJOIN(";",TRUE,CONCATENATE(_xlfn.TEXTSPLIT(S1240,";",TRUE,FALSE)," ",J1240)),S1240),"")</f>
        <v/>
      </c>
    </row>
    <row r="1241" spans="1:20" ht="15" customHeight="1">
      <c r="A1241" s="30" t="s">
        <v>26977</v>
      </c>
      <c r="B1241" s="55" t="s">
        <v>4854</v>
      </c>
      <c r="C1241" s="56" t="str">
        <f>_xlfn.TEXTJOIN(" ",TRUE,B1241,IF(ISBLANK(J1241),"",_xlfn.TEXTSPLIT(J1241,";")))</f>
        <v>Pigeon Pea Leaves</v>
      </c>
      <c r="D1241" s="56" t="str">
        <f>_xlfn.TEXTJOIN(" ",TRUE,B1241,IF(ISBLANK(J1241),"",_xlfn.TEXTSPLIT(J1241,";")),IF(ISBLANK(H1241),"",_xlfn.TEXTSPLIT(H1241,";")))</f>
        <v>Pigeon Pea Leaves</v>
      </c>
      <c r="E1241" s="56" t="str">
        <f>_xlfn.TEXTJOIN(" ",TRUE,B1241,F1241,IF(ISBLANK(J1241),"",_xlfn.TEXTSPLIT(J1241,";")),IF(ISBLANK(G1241),"",_xlfn.TEXTSPLIT(G1241,";")))</f>
        <v>Pigeon Pea Leaves</v>
      </c>
      <c r="J1241" s="55" t="s">
        <v>6187</v>
      </c>
      <c r="N1241" t="s">
        <v>2539</v>
      </c>
      <c r="O1241" t="s">
        <v>2510</v>
      </c>
      <c r="P1241" t="s">
        <v>2539</v>
      </c>
      <c r="Q1241" t="s">
        <v>2510</v>
      </c>
      <c r="R1241" t="str" cm="1">
        <f t="array" ref="R1241">IFERROR(INDEX(AOM[AOM], MATCH(1, (AOM[Edge_Value]=ani_diet!D1239)*(AOM[Is_Ani_Diet_Ingredient]&lt;&gt;FALSE), 0)), "No Match in AOM")</f>
        <v>AOM_001314</v>
      </c>
      <c r="S1241" t="str" cm="1">
        <f t="array" ref="S1241">IFERROR(IF(INDEX(AOM[Scientific Name], MATCH(1, (AOM[Edge_Value]=ani_diet!D1239)*(AOM[Is_Ani_Diet_Ingredient]&lt;&gt;FALSE), 0))=0, "", INDEX(AOM[Scientific Name], MATCH(1, (AOM[Edge_Value]=ani_diet!D1239)*(AOM[Is_Ani_Diet_Ingredient]&lt;&gt;FALSE), 0))), "No Match in AOM")</f>
        <v>Cajanus cajan</v>
      </c>
      <c r="T1241" t="str" cm="1">
        <f t="array" ref="T1241">IF((S1241&lt;&gt;"")*(S1241&lt;&gt;"No Match in AOM"),IF(J1241&lt;&gt;"",_xlfn.TEXTJOIN(";",TRUE,CONCATENATE(_xlfn.TEXTSPLIT(S1241,";",TRUE,FALSE)," ",J1241)),S1241),"")</f>
        <v>Cajanus cajan Leaves</v>
      </c>
    </row>
    <row r="1242" spans="1:20" ht="15" customHeight="1">
      <c r="A1242" s="30" t="s">
        <v>26978</v>
      </c>
      <c r="B1242" s="55" t="s">
        <v>4854</v>
      </c>
      <c r="C1242" s="56" t="str">
        <f>_xlfn.TEXTJOIN(" ",TRUE,B1242,IF(ISBLANK(J1242),"",_xlfn.TEXTSPLIT(J1242,";")))</f>
        <v>Pigeon Pea Leaves</v>
      </c>
      <c r="D1242" s="56" t="str">
        <f>_xlfn.TEXTJOIN(" ",TRUE,B1242,IF(ISBLANK(J1242),"",_xlfn.TEXTSPLIT(J1242,";")),IF(ISBLANK(H1242),"",_xlfn.TEXTSPLIT(H1242,";")))</f>
        <v>Pigeon Pea Leaves Dried</v>
      </c>
      <c r="E1242" s="56" t="str">
        <f>_xlfn.TEXTJOIN(" ",TRUE,B1242,F1242,IF(ISBLANK(J1242),"",_xlfn.TEXTSPLIT(J1242,";")),IF(ISBLANK(G1242),"",_xlfn.TEXTSPLIT(G1242,";")))</f>
        <v>Pigeon Pea Leaves Dried(Shade)</v>
      </c>
      <c r="G1242" s="55" t="s">
        <v>25651</v>
      </c>
      <c r="H1242" s="55" t="s">
        <v>17480</v>
      </c>
      <c r="J1242" s="55" t="s">
        <v>6187</v>
      </c>
      <c r="R1242" t="str" cm="1">
        <f t="array" ref="R1242">IFERROR(INDEX(AOM[AOM], MATCH(1, (AOM[Edge_Value]=ani_diet!D1240)*(AOM[Is_Ani_Diet_Ingredient]&lt;&gt;FALSE), 0)), "No Match in AOM")</f>
        <v>AOM_001632</v>
      </c>
      <c r="S1242" t="str" cm="1">
        <f t="array" ref="S1242">IFERROR(IF(INDEX(AOM[Scientific Name], MATCH(1, (AOM[Edge_Value]=ani_diet!D1240)*(AOM[Is_Ani_Diet_Ingredient]&lt;&gt;FALSE), 0))=0, "", INDEX(AOM[Scientific Name], MATCH(1, (AOM[Edge_Value]=ani_diet!D1240)*(AOM[Is_Ani_Diet_Ingredient]&lt;&gt;FALSE), 0))), "No Match in AOM")</f>
        <v>Cajanus cajan</v>
      </c>
      <c r="T1242" t="str" cm="1">
        <f t="array" ref="T1242">IF((S1242&lt;&gt;"")*(S1242&lt;&gt;"No Match in AOM"),IF(J1242&lt;&gt;"",_xlfn.TEXTJOIN(";",TRUE,CONCATENATE(_xlfn.TEXTSPLIT(S1242,";",TRUE,FALSE)," ",J1242)),S1242),"")</f>
        <v>Cajanus cajan Leaves</v>
      </c>
    </row>
    <row r="1243" spans="1:20" ht="15" customHeight="1">
      <c r="A1243" s="30" t="s">
        <v>26979</v>
      </c>
      <c r="B1243" s="55" t="s">
        <v>9582</v>
      </c>
      <c r="C1243" s="56" t="str">
        <f>_xlfn.TEXTJOIN(" ",TRUE,B1243,IF(ISBLANK(J1243),"",_xlfn.TEXTSPLIT(J1243,";")))</f>
        <v>Piliostigma reticulatum Pods</v>
      </c>
      <c r="D1243" s="56" t="str">
        <f>_xlfn.TEXTJOIN(" ",TRUE,B1243,IF(ISBLANK(J1243),"",_xlfn.TEXTSPLIT(J1243,";")),IF(ISBLANK(H1243),"",_xlfn.TEXTSPLIT(H1243,";")))</f>
        <v>Piliostigma reticulatum Pods Crushed Dried</v>
      </c>
      <c r="E1243" s="56" t="str">
        <f>_xlfn.TEXTJOIN(" ",TRUE,B1243,F1243,IF(ISBLANK(J1243),"",_xlfn.TEXTSPLIT(J1243,";")),IF(ISBLANK(G1243),"",_xlfn.TEXTSPLIT(G1243,";")))</f>
        <v>Piliostigma reticulatum Pods Crushed Dried</v>
      </c>
      <c r="G1243" s="55" t="s">
        <v>25769</v>
      </c>
      <c r="H1243" s="55" t="s">
        <v>25769</v>
      </c>
      <c r="J1243" s="55" t="s">
        <v>3455</v>
      </c>
      <c r="R1243" t="str" cm="1">
        <f t="array" ref="R1243">IFERROR(INDEX(AOM[AOM], MATCH(1, (AOM[Edge_Value]=ani_diet!D1241)*(AOM[Is_Ani_Diet_Ingredient]&lt;&gt;FALSE), 0)), "No Match in AOM")</f>
        <v>AOM_000609</v>
      </c>
      <c r="S1243" t="str" cm="1">
        <f t="array" ref="S1243">IFERROR(IF(INDEX(AOM[Scientific Name], MATCH(1, (AOM[Edge_Value]=ani_diet!D1241)*(AOM[Is_Ani_Diet_Ingredient]&lt;&gt;FALSE), 0))=0, "", INDEX(AOM[Scientific Name], MATCH(1, (AOM[Edge_Value]=ani_diet!D1241)*(AOM[Is_Ani_Diet_Ingredient]&lt;&gt;FALSE), 0))), "No Match in AOM")</f>
        <v>Cajanus cajan</v>
      </c>
      <c r="T1243" t="str" cm="1">
        <f t="array" ref="T1243">IF((S1243&lt;&gt;"")*(S1243&lt;&gt;"No Match in AOM"),IF(J1243&lt;&gt;"",_xlfn.TEXTJOIN(";",TRUE,CONCATENATE(_xlfn.TEXTSPLIT(S1243,";",TRUE,FALSE)," ",J1243)),S1243),"")</f>
        <v>Cajanus cajan Pods</v>
      </c>
    </row>
    <row r="1244" spans="1:20" ht="15" customHeight="1">
      <c r="A1244" s="30" t="s">
        <v>22395</v>
      </c>
      <c r="B1244" s="55" t="s">
        <v>22395</v>
      </c>
      <c r="C1244" s="56" t="str">
        <f>_xlfn.TEXTJOIN(" ",TRUE,B1244,IF(ISBLANK(J1244),"",_xlfn.TEXTSPLIT(J1244,";")))</f>
        <v>Piliostigma thonningii</v>
      </c>
      <c r="D1244" s="56" t="str">
        <f>_xlfn.TEXTJOIN(" ",TRUE,B1244,IF(ISBLANK(J1244),"",_xlfn.TEXTSPLIT(J1244,";")),IF(ISBLANK(H1244),"",_xlfn.TEXTSPLIT(H1244,";")))</f>
        <v>Piliostigma thonningii</v>
      </c>
      <c r="E1244" s="56" t="str">
        <f>_xlfn.TEXTJOIN(" ",TRUE,B1244,F1244,IF(ISBLANK(J1244),"",_xlfn.TEXTSPLIT(J1244,";")),IF(ISBLANK(G1244),"",_xlfn.TEXTSPLIT(G1244,";")))</f>
        <v>Piliostigma thonningii</v>
      </c>
      <c r="R1244" t="str" cm="1">
        <f t="array" ref="R1244">IFERROR(INDEX(AOM[AOM], MATCH(1, (AOM[Edge_Value]=ani_diet!D1242)*(AOM[Is_Ani_Diet_Ingredient]&lt;&gt;FALSE), 0)), "No Match in AOM")</f>
        <v>AOM_001629</v>
      </c>
      <c r="S1244" t="str" cm="1">
        <f t="array" ref="S1244">IFERROR(IF(INDEX(AOM[Scientific Name], MATCH(1, (AOM[Edge_Value]=ani_diet!D1242)*(AOM[Is_Ani_Diet_Ingredient]&lt;&gt;FALSE), 0))=0, "", INDEX(AOM[Scientific Name], MATCH(1, (AOM[Edge_Value]=ani_diet!D1242)*(AOM[Is_Ani_Diet_Ingredient]&lt;&gt;FALSE), 0))), "No Match in AOM")</f>
        <v>Cajanus cajan</v>
      </c>
      <c r="T1244" t="str" cm="1">
        <f t="array" ref="T1244">IF((S1244&lt;&gt;"")*(S1244&lt;&gt;"No Match in AOM"),IF(J1244&lt;&gt;"",_xlfn.TEXTJOIN(";",TRUE,CONCATENATE(_xlfn.TEXTSPLIT(S1244,";",TRUE,FALSE)," ",J1244)),S1244),"")</f>
        <v>Cajanus cajan</v>
      </c>
    </row>
    <row r="1245" spans="1:20" ht="15" customHeight="1">
      <c r="A1245" s="30" t="s">
        <v>26980</v>
      </c>
      <c r="B1245" s="55" t="s">
        <v>22395</v>
      </c>
      <c r="C1245" s="56" t="str">
        <f>_xlfn.TEXTJOIN(" ",TRUE,B1245,IF(ISBLANK(J1245),"",_xlfn.TEXTSPLIT(J1245,";")))</f>
        <v>Piliostigma thonningii Leaves</v>
      </c>
      <c r="D1245" s="56" t="str">
        <f>_xlfn.TEXTJOIN(" ",TRUE,B1245,IF(ISBLANK(J1245),"",_xlfn.TEXTSPLIT(J1245,";")),IF(ISBLANK(H1245),"",_xlfn.TEXTSPLIT(H1245,";")))</f>
        <v>Piliostigma thonningii Leaves</v>
      </c>
      <c r="E1245" s="56" t="str">
        <f>_xlfn.TEXTJOIN(" ",TRUE,B1245,F1245,IF(ISBLANK(J1245),"",_xlfn.TEXTSPLIT(J1245,";")),IF(ISBLANK(G1245),"",_xlfn.TEXTSPLIT(G1245,";")))</f>
        <v>Piliostigma thonningii Leaves</v>
      </c>
      <c r="J1245" s="55" t="s">
        <v>6187</v>
      </c>
      <c r="R1245" t="str" cm="1">
        <f t="array" ref="R1245">IFERROR(INDEX(AOM[AOM], MATCH(1, (AOM[Edge_Value]=ani_diet!D1243)*(AOM[Is_Ani_Diet_Ingredient]&lt;&gt;FALSE), 0)), "No Match in AOM")</f>
        <v>AOM_006326</v>
      </c>
      <c r="S1245" t="str" cm="1">
        <f t="array" ref="S1245">IFERROR(IF(INDEX(AOM[Scientific Name], MATCH(1, (AOM[Edge_Value]=ani_diet!D1243)*(AOM[Is_Ani_Diet_Ingredient]&lt;&gt;FALSE), 0))=0, "", INDEX(AOM[Scientific Name], MATCH(1, (AOM[Edge_Value]=ani_diet!D1243)*(AOM[Is_Ani_Diet_Ingredient]&lt;&gt;FALSE), 0))), "No Match in AOM")</f>
        <v>Piliostigma reticulatum</v>
      </c>
      <c r="T1245" t="str" cm="1">
        <f t="array" ref="T1245">IF((S1245&lt;&gt;"")*(S1245&lt;&gt;"No Match in AOM"),IF(J1245&lt;&gt;"",_xlfn.TEXTJOIN(";",TRUE,CONCATENATE(_xlfn.TEXTSPLIT(S1245,";",TRUE,FALSE)," ",J1245)),S1245),"")</f>
        <v>Piliostigma reticulatum Leaves</v>
      </c>
    </row>
    <row r="1246" spans="1:20" ht="15" customHeight="1">
      <c r="A1246" s="30" t="s">
        <v>26981</v>
      </c>
      <c r="B1246" s="55" t="s">
        <v>22395</v>
      </c>
      <c r="C1246" s="56" t="str">
        <f>_xlfn.TEXTJOIN(" ",TRUE,B1246,IF(ISBLANK(J1246),"",_xlfn.TEXTSPLIT(J1246,";")))</f>
        <v>Piliostigma thonningii Leaves</v>
      </c>
      <c r="D1246" s="56" t="str">
        <f>_xlfn.TEXTJOIN(" ",TRUE,B1246,IF(ISBLANK(J1246),"",_xlfn.TEXTSPLIT(J1246,";")),IF(ISBLANK(H1246),"",_xlfn.TEXTSPLIT(H1246,";")))</f>
        <v>Piliostigma thonningii Leaves Wilted</v>
      </c>
      <c r="E1246" s="56" t="str">
        <f>_xlfn.TEXTJOIN(" ",TRUE,B1246,F1246,IF(ISBLANK(J1246),"",_xlfn.TEXTSPLIT(J1246,";")),IF(ISBLANK(G1246),"",_xlfn.TEXTSPLIT(G1246,";")))</f>
        <v>Piliostigma thonningii Leaves Wilted</v>
      </c>
      <c r="G1246" s="55" t="s">
        <v>17481</v>
      </c>
      <c r="H1246" s="55" t="s">
        <v>17481</v>
      </c>
      <c r="J1246" s="55" t="s">
        <v>6187</v>
      </c>
      <c r="R1246" t="str" cm="1">
        <f t="array" ref="R1246">IFERROR(INDEX(AOM[AOM], MATCH(1, (AOM[Edge_Value]=ani_diet!D1244)*(AOM[Is_Ani_Diet_Ingredient]&lt;&gt;FALSE), 0)), "No Match in AOM")</f>
        <v>AOM_001524</v>
      </c>
      <c r="S1246" t="str" cm="1">
        <f t="array" ref="S1246">IFERROR(IF(INDEX(AOM[Scientific Name], MATCH(1, (AOM[Edge_Value]=ani_diet!D1244)*(AOM[Is_Ani_Diet_Ingredient]&lt;&gt;FALSE), 0))=0, "", INDEX(AOM[Scientific Name], MATCH(1, (AOM[Edge_Value]=ani_diet!D1244)*(AOM[Is_Ani_Diet_Ingredient]&lt;&gt;FALSE), 0))), "No Match in AOM")</f>
        <v>Piliostigma thonningii</v>
      </c>
      <c r="T1246" t="str" cm="1">
        <f t="array" ref="T1246">IF((S1246&lt;&gt;"")*(S1246&lt;&gt;"No Match in AOM"),IF(J1246&lt;&gt;"",_xlfn.TEXTJOIN(";",TRUE,CONCATENATE(_xlfn.TEXTSPLIT(S1246,";",TRUE,FALSE)," ",J1246)),S1246),"")</f>
        <v>Piliostigma thonningii Leaves</v>
      </c>
    </row>
    <row r="1247" spans="1:20" ht="15" customHeight="1">
      <c r="A1247" s="30" t="s">
        <v>26982</v>
      </c>
      <c r="B1247" s="55" t="s">
        <v>22395</v>
      </c>
      <c r="C1247" s="56" t="str">
        <f>_xlfn.TEXTJOIN(" ",TRUE,B1247,IF(ISBLANK(J1247),"",_xlfn.TEXTSPLIT(J1247,";")))</f>
        <v>Piliostigma thonningii Pods</v>
      </c>
      <c r="D1247" s="56" t="str">
        <f>_xlfn.TEXTJOIN(" ",TRUE,B1247,IF(ISBLANK(J1247),"",_xlfn.TEXTSPLIT(J1247,";")),IF(ISBLANK(H1247),"",_xlfn.TEXTSPLIT(H1247,";")))</f>
        <v>Piliostigma thonningii Pods</v>
      </c>
      <c r="E1247" s="56" t="str">
        <f>_xlfn.TEXTJOIN(" ",TRUE,B1247,F1247,IF(ISBLANK(J1247),"",_xlfn.TEXTSPLIT(J1247,";")),IF(ISBLANK(G1247),"",_xlfn.TEXTSPLIT(G1247,";")))</f>
        <v>Piliostigma thonningii Pods</v>
      </c>
      <c r="J1247" s="55" t="s">
        <v>3455</v>
      </c>
      <c r="R1247" t="str" cm="1">
        <f t="array" ref="R1247">IFERROR(INDEX(AOM[AOM], MATCH(1, (AOM[Edge_Value]=ani_diet!D1245)*(AOM[Is_Ani_Diet_Ingredient]&lt;&gt;FALSE), 0)), "No Match in AOM")</f>
        <v>AOM_001525</v>
      </c>
      <c r="S1247" t="str" cm="1">
        <f t="array" ref="S1247">IFERROR(IF(INDEX(AOM[Scientific Name], MATCH(1, (AOM[Edge_Value]=ani_diet!D1245)*(AOM[Is_Ani_Diet_Ingredient]&lt;&gt;FALSE), 0))=0, "", INDEX(AOM[Scientific Name], MATCH(1, (AOM[Edge_Value]=ani_diet!D1245)*(AOM[Is_Ani_Diet_Ingredient]&lt;&gt;FALSE), 0))), "No Match in AOM")</f>
        <v>Piliostigma thonningii</v>
      </c>
      <c r="T1247" t="str" cm="1">
        <f t="array" ref="T1247">IF((S1247&lt;&gt;"")*(S1247&lt;&gt;"No Match in AOM"),IF(J1247&lt;&gt;"",_xlfn.TEXTJOIN(";",TRUE,CONCATENATE(_xlfn.TEXTSPLIT(S1247,";",TRUE,FALSE)," ",J1247)),S1247),"")</f>
        <v>Piliostigma thonningii Pods</v>
      </c>
    </row>
    <row r="1248" spans="1:20" ht="15" customHeight="1">
      <c r="A1248" s="30" t="s">
        <v>26983</v>
      </c>
      <c r="B1248" s="55" t="s">
        <v>22395</v>
      </c>
      <c r="C1248" s="56" t="str">
        <f>_xlfn.TEXTJOIN(" ",TRUE,B1248,IF(ISBLANK(J1248),"",_xlfn.TEXTSPLIT(J1248,";")))</f>
        <v>Piliostigma thonningii Pods</v>
      </c>
      <c r="D1248" s="56" t="str">
        <f>_xlfn.TEXTJOIN(" ",TRUE,B1248,IF(ISBLANK(J1248),"",_xlfn.TEXTSPLIT(J1248,";")),IF(ISBLANK(H1248),"",_xlfn.TEXTSPLIT(H1248,";")))</f>
        <v>Piliostigma thonningii Pods Crushed</v>
      </c>
      <c r="E1248" s="56" t="str">
        <f>_xlfn.TEXTJOIN(" ",TRUE,B1248,F1248,IF(ISBLANK(J1248),"",_xlfn.TEXTSPLIT(J1248,";")),IF(ISBLANK(G1248),"",_xlfn.TEXTSPLIT(G1248,";")))</f>
        <v>Piliostigma thonningii Pods Crushed</v>
      </c>
      <c r="G1248" s="55" t="s">
        <v>17477</v>
      </c>
      <c r="H1248" s="55" t="s">
        <v>17477</v>
      </c>
      <c r="J1248" s="55" t="s">
        <v>3455</v>
      </c>
      <c r="R1248" t="str" cm="1">
        <f t="array" ref="R1248">IFERROR(INDEX(AOM[AOM], MATCH(1, (AOM[Edge_Value]=ani_diet!D1246)*(AOM[Is_Ani_Diet_Ingredient]&lt;&gt;FALSE), 0)), "No Match in AOM")</f>
        <v>AOM_001719</v>
      </c>
      <c r="S1248" t="str" cm="1">
        <f t="array" ref="S1248">IFERROR(IF(INDEX(AOM[Scientific Name], MATCH(1, (AOM[Edge_Value]=ani_diet!D1246)*(AOM[Is_Ani_Diet_Ingredient]&lt;&gt;FALSE), 0))=0, "", INDEX(AOM[Scientific Name], MATCH(1, (AOM[Edge_Value]=ani_diet!D1246)*(AOM[Is_Ani_Diet_Ingredient]&lt;&gt;FALSE), 0))), "No Match in AOM")</f>
        <v>Piliostigma thonningii</v>
      </c>
      <c r="T1248" t="str" cm="1">
        <f t="array" ref="T1248">IF((S1248&lt;&gt;"")*(S1248&lt;&gt;"No Match in AOM"),IF(J1248&lt;&gt;"",_xlfn.TEXTJOIN(";",TRUE,CONCATENATE(_xlfn.TEXTSPLIT(S1248,";",TRUE,FALSE)," ",J1248)),S1248),"")</f>
        <v>Piliostigma thonningii Pods</v>
      </c>
    </row>
    <row r="1249" spans="1:20" ht="15" customHeight="1">
      <c r="A1249" s="30" t="s">
        <v>9587</v>
      </c>
      <c r="B1249" s="55" t="s">
        <v>9587</v>
      </c>
      <c r="C1249" s="56" t="str">
        <f>_xlfn.TEXTJOIN(" ",TRUE,B1249,IF(ISBLANK(J1249),"",_xlfn.TEXTSPLIT(J1249,";")))</f>
        <v>Pithecellobium dulce</v>
      </c>
      <c r="D1249" s="56" t="str">
        <f>_xlfn.TEXTJOIN(" ",TRUE,B1249,IF(ISBLANK(J1249),"",_xlfn.TEXTSPLIT(J1249,";")),IF(ISBLANK(H1249),"",_xlfn.TEXTSPLIT(H1249,";")))</f>
        <v>Pithecellobium dulce</v>
      </c>
      <c r="E1249" s="56" t="str">
        <f>_xlfn.TEXTJOIN(" ",TRUE,B1249,F1249,IF(ISBLANK(J1249),"",_xlfn.TEXTSPLIT(J1249,";")),IF(ISBLANK(G1249),"",_xlfn.TEXTSPLIT(G1249,";")))</f>
        <v>Pithecellobium dulce</v>
      </c>
      <c r="R1249" t="str" cm="1">
        <f t="array" ref="R1249">IFERROR(INDEX(AOM[AOM], MATCH(1, (AOM[Edge_Value]=ani_diet!D1247)*(AOM[Is_Ani_Diet_Ingredient]&lt;&gt;FALSE), 0)), "No Match in AOM")</f>
        <v>AOM_002203</v>
      </c>
      <c r="S1249" t="str" cm="1">
        <f t="array" ref="S1249">IFERROR(IF(INDEX(AOM[Scientific Name], MATCH(1, (AOM[Edge_Value]=ani_diet!D1247)*(AOM[Is_Ani_Diet_Ingredient]&lt;&gt;FALSE), 0))=0, "", INDEX(AOM[Scientific Name], MATCH(1, (AOM[Edge_Value]=ani_diet!D1247)*(AOM[Is_Ani_Diet_Ingredient]&lt;&gt;FALSE), 0))), "No Match in AOM")</f>
        <v>Piliostigma thonningii</v>
      </c>
      <c r="T1249" t="str" cm="1">
        <f t="array" ref="T1249">IF((S1249&lt;&gt;"")*(S1249&lt;&gt;"No Match in AOM"),IF(J1249&lt;&gt;"",_xlfn.TEXTJOIN(";",TRUE,CONCATENATE(_xlfn.TEXTSPLIT(S1249,";",TRUE,FALSE)," ",J1249)),S1249),"")</f>
        <v>Piliostigma thonningii</v>
      </c>
    </row>
    <row r="1250" spans="1:20" ht="15" customHeight="1">
      <c r="A1250" s="30" t="s">
        <v>26984</v>
      </c>
      <c r="B1250" s="55" t="s">
        <v>9587</v>
      </c>
      <c r="C1250" s="56" t="str">
        <f>_xlfn.TEXTJOIN(" ",TRUE,B1250,IF(ISBLANK(J1250),"",_xlfn.TEXTSPLIT(J1250,";")))</f>
        <v>Pithecellobium dulce Leaves</v>
      </c>
      <c r="D1250" s="56" t="str">
        <f>_xlfn.TEXTJOIN(" ",TRUE,B1250,IF(ISBLANK(J1250),"",_xlfn.TEXTSPLIT(J1250,";")),IF(ISBLANK(H1250),"",_xlfn.TEXTSPLIT(H1250,";")))</f>
        <v>Pithecellobium dulce Leaves</v>
      </c>
      <c r="E1250" s="56" t="str">
        <f>_xlfn.TEXTJOIN(" ",TRUE,B1250,F1250,IF(ISBLANK(J1250),"",_xlfn.TEXTSPLIT(J1250,";")),IF(ISBLANK(G1250),"",_xlfn.TEXTSPLIT(G1250,";")))</f>
        <v>Pithecellobium dulce Leaves</v>
      </c>
      <c r="J1250" s="55" t="s">
        <v>6187</v>
      </c>
      <c r="R1250" t="str" cm="1">
        <f t="array" ref="R1250">IFERROR(INDEX(AOM[AOM], MATCH(1, (AOM[Edge_Value]=ani_diet!D1248)*(AOM[Is_Ani_Diet_Ingredient]&lt;&gt;FALSE), 0)), "No Match in AOM")</f>
        <v>AOM_006292</v>
      </c>
      <c r="S1250" t="str" cm="1">
        <f t="array" ref="S1250">IFERROR(IF(INDEX(AOM[Scientific Name], MATCH(1, (AOM[Edge_Value]=ani_diet!D1248)*(AOM[Is_Ani_Diet_Ingredient]&lt;&gt;FALSE), 0))=0, "", INDEX(AOM[Scientific Name], MATCH(1, (AOM[Edge_Value]=ani_diet!D1248)*(AOM[Is_Ani_Diet_Ingredient]&lt;&gt;FALSE), 0))), "No Match in AOM")</f>
        <v>Piliostigma thonningii</v>
      </c>
      <c r="T1250" t="str" cm="1">
        <f t="array" ref="T1250">IF((S1250&lt;&gt;"")*(S1250&lt;&gt;"No Match in AOM"),IF(J1250&lt;&gt;"",_xlfn.TEXTJOIN(";",TRUE,CONCATENATE(_xlfn.TEXTSPLIT(S1250,";",TRUE,FALSE)," ",J1250)),S1250),"")</f>
        <v>Piliostigma thonningii Leaves</v>
      </c>
    </row>
    <row r="1251" spans="1:20" ht="15" customHeight="1">
      <c r="A1251" s="30" t="s">
        <v>26985</v>
      </c>
      <c r="B1251" s="55" t="s">
        <v>9587</v>
      </c>
      <c r="C1251" s="56" t="str">
        <f>_xlfn.TEXTJOIN(" ",TRUE,B1251,IF(ISBLANK(J1251),"",_xlfn.TEXTSPLIT(J1251,";")))</f>
        <v>Pithecellobium dulce Leaves</v>
      </c>
      <c r="D1251" s="56" t="str">
        <f>_xlfn.TEXTJOIN(" ",TRUE,B1251,IF(ISBLANK(J1251),"",_xlfn.TEXTSPLIT(J1251,";")),IF(ISBLANK(H1251),"",_xlfn.TEXTSPLIT(H1251,";")))</f>
        <v>Pithecellobium dulce Leaves Dried</v>
      </c>
      <c r="E1251" s="56" t="str">
        <f>_xlfn.TEXTJOIN(" ",TRUE,B1251,F1251,IF(ISBLANK(J1251),"",_xlfn.TEXTSPLIT(J1251,";")),IF(ISBLANK(G1251),"",_xlfn.TEXTSPLIT(G1251,";")))</f>
        <v>Pithecellobium dulce Leaves Dried(Sun)</v>
      </c>
      <c r="G1251" s="55" t="s">
        <v>25653</v>
      </c>
      <c r="H1251" s="55" t="s">
        <v>17480</v>
      </c>
      <c r="J1251" s="55" t="s">
        <v>6187</v>
      </c>
      <c r="R1251" t="str" cm="1">
        <f t="array" ref="R1251">IFERROR(INDEX(AOM[AOM], MATCH(1, (AOM[Edge_Value]=ani_diet!D1249)*(AOM[Is_Ani_Diet_Ingredient]&lt;&gt;FALSE), 0)), "No Match in AOM")</f>
        <v>AOM_001169</v>
      </c>
      <c r="S1251" t="str" cm="1">
        <f t="array" ref="S1251">IFERROR(IF(INDEX(AOM[Scientific Name], MATCH(1, (AOM[Edge_Value]=ani_diet!D1249)*(AOM[Is_Ani_Diet_Ingredient]&lt;&gt;FALSE), 0))=0, "", INDEX(AOM[Scientific Name], MATCH(1, (AOM[Edge_Value]=ani_diet!D1249)*(AOM[Is_Ani_Diet_Ingredient]&lt;&gt;FALSE), 0))), "No Match in AOM")</f>
        <v>Pithecellobium dulce</v>
      </c>
      <c r="T1251" t="str" cm="1">
        <f t="array" ref="T1251">IF((S1251&lt;&gt;"")*(S1251&lt;&gt;"No Match in AOM"),IF(J1251&lt;&gt;"",_xlfn.TEXTJOIN(";",TRUE,CONCATENATE(_xlfn.TEXTSPLIT(S1251,";",TRUE,FALSE)," ",J1251)),S1251),"")</f>
        <v>Pithecellobium dulce Leaves</v>
      </c>
    </row>
    <row r="1252" spans="1:20" ht="15" customHeight="1">
      <c r="A1252" s="30" t="s">
        <v>21365</v>
      </c>
      <c r="B1252" s="55" t="s">
        <v>21365</v>
      </c>
      <c r="C1252" s="56" t="str">
        <f>_xlfn.TEXTJOIN(" ",TRUE,B1252,IF(ISBLANK(J1252),"",_xlfn.TEXTSPLIT(J1252,";")))</f>
        <v>Plantago albicans</v>
      </c>
      <c r="D1252" s="56" t="str">
        <f>_xlfn.TEXTJOIN(" ",TRUE,B1252,IF(ISBLANK(J1252),"",_xlfn.TEXTSPLIT(J1252,";")),IF(ISBLANK(H1252),"",_xlfn.TEXTSPLIT(H1252,";")))</f>
        <v>Plantago albicans</v>
      </c>
      <c r="E1252" s="56" t="str">
        <f>_xlfn.TEXTJOIN(" ",TRUE,B1252,F1252,IF(ISBLANK(J1252),"",_xlfn.TEXTSPLIT(J1252,";")),IF(ISBLANK(G1252),"",_xlfn.TEXTSPLIT(G1252,";")))</f>
        <v>Plantago albicans</v>
      </c>
      <c r="R1252" t="str" cm="1">
        <f t="array" ref="R1252">IFERROR(INDEX(AOM[AOM], MATCH(1, (AOM[Edge_Value]=ani_diet!D1250)*(AOM[Is_Ani_Diet_Ingredient]&lt;&gt;FALSE), 0)), "No Match in AOM")</f>
        <v>AOM_001170</v>
      </c>
      <c r="S1252" t="str" cm="1">
        <f t="array" ref="S1252">IFERROR(IF(INDEX(AOM[Scientific Name], MATCH(1, (AOM[Edge_Value]=ani_diet!D1250)*(AOM[Is_Ani_Diet_Ingredient]&lt;&gt;FALSE), 0))=0, "", INDEX(AOM[Scientific Name], MATCH(1, (AOM[Edge_Value]=ani_diet!D1250)*(AOM[Is_Ani_Diet_Ingredient]&lt;&gt;FALSE), 0))), "No Match in AOM")</f>
        <v>Pithecellobium dulce</v>
      </c>
      <c r="T1252" t="str" cm="1">
        <f t="array" ref="T1252">IF((S1252&lt;&gt;"")*(S1252&lt;&gt;"No Match in AOM"),IF(J1252&lt;&gt;"",_xlfn.TEXTJOIN(";",TRUE,CONCATENATE(_xlfn.TEXTSPLIT(S1252,";",TRUE,FALSE)," ",J1252)),S1252),"")</f>
        <v>Pithecellobium dulce</v>
      </c>
    </row>
    <row r="1253" spans="1:20" ht="15" customHeight="1">
      <c r="A1253" s="30" t="s">
        <v>26986</v>
      </c>
      <c r="B1253" s="55" t="s">
        <v>19391</v>
      </c>
      <c r="C1253" s="56" t="str">
        <f>_xlfn.TEXTJOIN(" ",TRUE,B1253,IF(ISBLANK(J1253),"",_xlfn.TEXTSPLIT(J1253,";")))</f>
        <v>Plantain Peel</v>
      </c>
      <c r="D1253" s="56" t="str">
        <f>_xlfn.TEXTJOIN(" ",TRUE,B1253,IF(ISBLANK(J1253),"",_xlfn.TEXTSPLIT(J1253,";")),IF(ISBLANK(H1253),"",_xlfn.TEXTSPLIT(H1253,";")))</f>
        <v>Plantain Peel</v>
      </c>
      <c r="E1253" s="56" t="str">
        <f>_xlfn.TEXTJOIN(" ",TRUE,B1253,F1253,IF(ISBLANK(J1253),"",_xlfn.TEXTSPLIT(J1253,";")),IF(ISBLANK(G1253),"",_xlfn.TEXTSPLIT(G1253,";")))</f>
        <v>Plantain Peel</v>
      </c>
      <c r="J1253" s="55" t="s">
        <v>25922</v>
      </c>
      <c r="R1253" t="str" cm="1">
        <f t="array" ref="R1253">IFERROR(INDEX(AOM[AOM], MATCH(1, (AOM[Edge_Value]=ani_diet!D1251)*(AOM[Is_Ani_Diet_Ingredient]&lt;&gt;FALSE), 0)), "No Match in AOM")</f>
        <v>AOM_001722</v>
      </c>
      <c r="S1253" t="str" cm="1">
        <f t="array" ref="S1253">IFERROR(IF(INDEX(AOM[Scientific Name], MATCH(1, (AOM[Edge_Value]=ani_diet!D1251)*(AOM[Is_Ani_Diet_Ingredient]&lt;&gt;FALSE), 0))=0, "", INDEX(AOM[Scientific Name], MATCH(1, (AOM[Edge_Value]=ani_diet!D1251)*(AOM[Is_Ani_Diet_Ingredient]&lt;&gt;FALSE), 0))), "No Match in AOM")</f>
        <v>Pithecellobium dulce</v>
      </c>
      <c r="T1253" t="str" cm="1">
        <f t="array" ref="T1253">IF((S1253&lt;&gt;"")*(S1253&lt;&gt;"No Match in AOM"),IF(J1253&lt;&gt;"",_xlfn.TEXTJOIN(";",TRUE,CONCATENATE(_xlfn.TEXTSPLIT(S1253,";",TRUE,FALSE)," ",J1253)),S1253),"")</f>
        <v>Pithecellobium dulce Peel</v>
      </c>
    </row>
    <row r="1254" spans="1:20" ht="15" customHeight="1">
      <c r="A1254" s="30" t="s">
        <v>26987</v>
      </c>
      <c r="B1254" s="55" t="s">
        <v>19391</v>
      </c>
      <c r="C1254" s="56" t="str">
        <f>_xlfn.TEXTJOIN(" ",TRUE,B1254,IF(ISBLANK(J1254),"",_xlfn.TEXTSPLIT(J1254,";")))</f>
        <v>Plantain Peel</v>
      </c>
      <c r="D1254" s="56" t="str">
        <f>_xlfn.TEXTJOIN(" ",TRUE,B1254,IF(ISBLANK(J1254),"",_xlfn.TEXTSPLIT(J1254,";")),IF(ISBLANK(H1254),"",_xlfn.TEXTSPLIT(H1254,";")))</f>
        <v>Plantain Peel Dried Ground</v>
      </c>
      <c r="E1254" s="56" t="str">
        <f>_xlfn.TEXTJOIN(" ",TRUE,B1254,F1254,IF(ISBLANK(J1254),"",_xlfn.TEXTSPLIT(J1254,";")),IF(ISBLANK(G1254),"",_xlfn.TEXTSPLIT(G1254,";")))</f>
        <v>Plantain Peel Dried Ground</v>
      </c>
      <c r="G1254" s="55" t="s">
        <v>25767</v>
      </c>
      <c r="H1254" s="55" t="s">
        <v>25767</v>
      </c>
      <c r="J1254" s="55" t="s">
        <v>25922</v>
      </c>
      <c r="R1254" t="str" cm="1">
        <f t="array" ref="R1254">IFERROR(INDEX(AOM[AOM], MATCH(1, (AOM[Edge_Value]=ani_diet!D1252)*(AOM[Is_Ani_Diet_Ingredient]&lt;&gt;FALSE), 0)), "No Match in AOM")</f>
        <v>AOM_001854</v>
      </c>
      <c r="S1254" t="str" cm="1">
        <f t="array" ref="S1254">IFERROR(IF(INDEX(AOM[Scientific Name], MATCH(1, (AOM[Edge_Value]=ani_diet!D1252)*(AOM[Is_Ani_Diet_Ingredient]&lt;&gt;FALSE), 0))=0, "", INDEX(AOM[Scientific Name], MATCH(1, (AOM[Edge_Value]=ani_diet!D1252)*(AOM[Is_Ani_Diet_Ingredient]&lt;&gt;FALSE), 0))), "No Match in AOM")</f>
        <v>Plantago albicans</v>
      </c>
      <c r="T1254" t="str" cm="1">
        <f t="array" ref="T1254">IF((S1254&lt;&gt;"")*(S1254&lt;&gt;"No Match in AOM"),IF(J1254&lt;&gt;"",_xlfn.TEXTJOIN(";",TRUE,CONCATENATE(_xlfn.TEXTSPLIT(S1254,";",TRUE,FALSE)," ",J1254)),S1254),"")</f>
        <v>Plantago albicans Peel</v>
      </c>
    </row>
    <row r="1255" spans="1:20" ht="15" customHeight="1">
      <c r="A1255" s="30" t="s">
        <v>23357</v>
      </c>
      <c r="B1255" s="55" t="s">
        <v>23357</v>
      </c>
      <c r="C1255" s="56" t="str">
        <f>_xlfn.TEXTJOIN(" ",TRUE,B1255,IF(ISBLANK(J1255),"",_xlfn.TEXTSPLIT(J1255,";")))</f>
        <v>Pleurotus ostreatus</v>
      </c>
      <c r="D1255" s="56" t="str">
        <f>_xlfn.TEXTJOIN(" ",TRUE,B1255,IF(ISBLANK(J1255),"",_xlfn.TEXTSPLIT(J1255,";")),IF(ISBLANK(H1255),"",_xlfn.TEXTSPLIT(H1255,";")))</f>
        <v>Pleurotus ostreatus</v>
      </c>
      <c r="E1255" s="56" t="str">
        <f>_xlfn.TEXTJOIN(" ",TRUE,B1255,F1255,IF(ISBLANK(J1255),"",_xlfn.TEXTSPLIT(J1255,";")),IF(ISBLANK(G1255),"",_xlfn.TEXTSPLIT(G1255,";")))</f>
        <v>Pleurotus ostreatus</v>
      </c>
      <c r="R1255" t="str" cm="1">
        <f t="array" ref="R1255">IFERROR(INDEX(AOM[AOM], MATCH(1, (AOM[Edge_Value]=ani_diet!D1253)*(AOM[Is_Ani_Diet_Ingredient]&lt;&gt;FALSE), 0)), "No Match in AOM")</f>
        <v>AOM_001283</v>
      </c>
      <c r="S1255" t="str" cm="1">
        <f t="array" ref="S1255">IFERROR(IF(INDEX(AOM[Scientific Name], MATCH(1, (AOM[Edge_Value]=ani_diet!D1253)*(AOM[Is_Ani_Diet_Ingredient]&lt;&gt;FALSE), 0))=0, "", INDEX(AOM[Scientific Name], MATCH(1, (AOM[Edge_Value]=ani_diet!D1253)*(AOM[Is_Ani_Diet_Ingredient]&lt;&gt;FALSE), 0))), "No Match in AOM")</f>
        <v>Musa paradisiaca</v>
      </c>
      <c r="T1255" t="str" cm="1">
        <f t="array" ref="T1255">IF((S1255&lt;&gt;"")*(S1255&lt;&gt;"No Match in AOM"),IF(J1255&lt;&gt;"",_xlfn.TEXTJOIN(";",TRUE,CONCATENATE(_xlfn.TEXTSPLIT(S1255,";",TRUE,FALSE)," ",J1255)),S1255),"")</f>
        <v>Musa paradisiaca</v>
      </c>
    </row>
    <row r="1256" spans="1:20" ht="15" customHeight="1">
      <c r="A1256" s="30" t="s">
        <v>21369</v>
      </c>
      <c r="B1256" s="55" t="s">
        <v>21369</v>
      </c>
      <c r="C1256" s="56" t="str">
        <f>_xlfn.TEXTJOIN(" ",TRUE,B1256,IF(ISBLANK(J1256),"",_xlfn.TEXTSPLIT(J1256,";")))</f>
        <v>Poaceae</v>
      </c>
      <c r="D1256" s="56" t="str">
        <f>_xlfn.TEXTJOIN(" ",TRUE,B1256,IF(ISBLANK(J1256),"",_xlfn.TEXTSPLIT(J1256,";")),IF(ISBLANK(H1256),"",_xlfn.TEXTSPLIT(H1256,";")))</f>
        <v>Poaceae</v>
      </c>
      <c r="E1256" s="56" t="str">
        <f>_xlfn.TEXTJOIN(" ",TRUE,B1256,F1256,IF(ISBLANK(J1256),"",_xlfn.TEXTSPLIT(J1256,";")),IF(ISBLANK(G1256),"",_xlfn.TEXTSPLIT(G1256,";")))</f>
        <v>Poaceae</v>
      </c>
      <c r="R1256" t="str" cm="1">
        <f t="array" ref="R1256">IFERROR(INDEX(AOM[AOM], MATCH(1, (AOM[Edge_Value]=ani_diet!D1254)*(AOM[Is_Ani_Diet_Ingredient]&lt;&gt;FALSE), 0)), "No Match in AOM")</f>
        <v>AOM_001946</v>
      </c>
      <c r="S1256" t="str" cm="1">
        <f t="array" ref="S1256">IFERROR(IF(INDEX(AOM[Scientific Name], MATCH(1, (AOM[Edge_Value]=ani_diet!D1254)*(AOM[Is_Ani_Diet_Ingredient]&lt;&gt;FALSE), 0))=0, "", INDEX(AOM[Scientific Name], MATCH(1, (AOM[Edge_Value]=ani_diet!D1254)*(AOM[Is_Ani_Diet_Ingredient]&lt;&gt;FALSE), 0))), "No Match in AOM")</f>
        <v>Musa paradisiaca</v>
      </c>
      <c r="T1256" t="str" cm="1">
        <f t="array" ref="T1256">IF((S1256&lt;&gt;"")*(S1256&lt;&gt;"No Match in AOM"),IF(J1256&lt;&gt;"",_xlfn.TEXTJOIN(";",TRUE,CONCATENATE(_xlfn.TEXTSPLIT(S1256,";",TRUE,FALSE)," ",J1256)),S1256),"")</f>
        <v>Musa paradisiaca</v>
      </c>
    </row>
    <row r="1257" spans="1:20" ht="15" customHeight="1">
      <c r="A1257" s="30" t="s">
        <v>4316</v>
      </c>
      <c r="B1257" s="55" t="s">
        <v>4316</v>
      </c>
      <c r="C1257" s="56" t="str">
        <f>_xlfn.TEXTJOIN(" ",TRUE,B1257,IF(ISBLANK(J1257),"",_xlfn.TEXTSPLIT(J1257,";")))</f>
        <v>Pogonarthria squarrosa</v>
      </c>
      <c r="D1257" s="56" t="str">
        <f>_xlfn.TEXTJOIN(" ",TRUE,B1257,IF(ISBLANK(J1257),"",_xlfn.TEXTSPLIT(J1257,";")),IF(ISBLANK(H1257),"",_xlfn.TEXTSPLIT(H1257,";")))</f>
        <v>Pogonarthria squarrosa</v>
      </c>
      <c r="E1257" s="56" t="str">
        <f>_xlfn.TEXTJOIN(" ",TRUE,B1257,F1257,IF(ISBLANK(J1257),"",_xlfn.TEXTSPLIT(J1257,";")),IF(ISBLANK(G1257),"",_xlfn.TEXTSPLIT(G1257,";")))</f>
        <v>Pogonarthria squarrosa</v>
      </c>
      <c r="R1257" t="str" cm="1">
        <f t="array" ref="R1257">IFERROR(INDEX(AOM[AOM], MATCH(1, (AOM[Edge_Value]=ani_diet!D1255)*(AOM[Is_Ani_Diet_Ingredient]&lt;&gt;FALSE), 0)), "No Match in AOM")</f>
        <v>AOM_006349</v>
      </c>
      <c r="S1257" t="str" cm="1">
        <f t="array" ref="S1257">IFERROR(IF(INDEX(AOM[Scientific Name], MATCH(1, (AOM[Edge_Value]=ani_diet!D1255)*(AOM[Is_Ani_Diet_Ingredient]&lt;&gt;FALSE), 0))=0, "", INDEX(AOM[Scientific Name], MATCH(1, (AOM[Edge_Value]=ani_diet!D1255)*(AOM[Is_Ani_Diet_Ingredient]&lt;&gt;FALSE), 0))), "No Match in AOM")</f>
        <v>Pleurotus ostreatus</v>
      </c>
      <c r="T1257" t="str" cm="1">
        <f t="array" ref="T1257">IF((S1257&lt;&gt;"")*(S1257&lt;&gt;"No Match in AOM"),IF(J1257&lt;&gt;"",_xlfn.TEXTJOIN(";",TRUE,CONCATENATE(_xlfn.TEXTSPLIT(S1257,";",TRUE,FALSE)," ",J1257)),S1257),"")</f>
        <v>Pleurotus ostreatus</v>
      </c>
    </row>
    <row r="1258" spans="1:20" ht="15" customHeight="1">
      <c r="A1258" s="30" t="s">
        <v>19005</v>
      </c>
      <c r="B1258" s="55" t="s">
        <v>19005</v>
      </c>
      <c r="C1258" s="56" t="str">
        <f>_xlfn.TEXTJOIN(" ",TRUE,B1258,IF(ISBLANK(J1258),"",_xlfn.TEXTSPLIT(J1258,";")))</f>
        <v>Pollard</v>
      </c>
      <c r="D1258" s="56" t="str">
        <f>_xlfn.TEXTJOIN(" ",TRUE,B1258,IF(ISBLANK(J1258),"",_xlfn.TEXTSPLIT(J1258,";")),IF(ISBLANK(H1258),"",_xlfn.TEXTSPLIT(H1258,";")))</f>
        <v>Pollard</v>
      </c>
      <c r="E1258" s="56" t="str">
        <f>_xlfn.TEXTJOIN(" ",TRUE,B1258,F1258,IF(ISBLANK(J1258),"",_xlfn.TEXTSPLIT(J1258,";")),IF(ISBLANK(G1258),"",_xlfn.TEXTSPLIT(G1258,";")))</f>
        <v>Pollard</v>
      </c>
      <c r="K1258" s="32" t="s">
        <v>324</v>
      </c>
      <c r="N1258" t="s">
        <v>2539</v>
      </c>
      <c r="O1258" t="s">
        <v>2510</v>
      </c>
      <c r="P1258" t="s">
        <v>25925</v>
      </c>
      <c r="Q1258" t="s">
        <v>25926</v>
      </c>
      <c r="R1258" t="str" cm="1">
        <f t="array" ref="R1258">IFERROR(INDEX(AOM[AOM], MATCH(1, (AOM[Edge_Value]=ani_diet!D1256)*(AOM[Is_Ani_Diet_Ingredient]&lt;&gt;FALSE), 0)), "No Match in AOM")</f>
        <v>AOM_001855</v>
      </c>
      <c r="S1258" t="str" cm="1">
        <f t="array" ref="S1258">IFERROR(IF(INDEX(AOM[Scientific Name], MATCH(1, (AOM[Edge_Value]=ani_diet!D1256)*(AOM[Is_Ani_Diet_Ingredient]&lt;&gt;FALSE), 0))=0, "", INDEX(AOM[Scientific Name], MATCH(1, (AOM[Edge_Value]=ani_diet!D1256)*(AOM[Is_Ani_Diet_Ingredient]&lt;&gt;FALSE), 0))), "No Match in AOM")</f>
        <v>Poaceae</v>
      </c>
      <c r="T1258" t="str" cm="1">
        <f t="array" ref="T1258">IF((S1258&lt;&gt;"")*(S1258&lt;&gt;"No Match in AOM"),IF(J1258&lt;&gt;"",_xlfn.TEXTJOIN(";",TRUE,CONCATENATE(_xlfn.TEXTSPLIT(S1258,";",TRUE,FALSE)," ",J1258)),S1258),"")</f>
        <v>Poaceae</v>
      </c>
    </row>
    <row r="1259" spans="1:20" ht="15" customHeight="1">
      <c r="A1259" s="30" t="s">
        <v>22420</v>
      </c>
      <c r="B1259" s="55" t="s">
        <v>22420</v>
      </c>
      <c r="C1259" s="56" t="str">
        <f>_xlfn.TEXTJOIN(" ",TRUE,B1259,IF(ISBLANK(J1259),"",_xlfn.TEXTSPLIT(J1259,";")))</f>
        <v>Polyalthia longifolia</v>
      </c>
      <c r="D1259" s="56" t="str">
        <f>_xlfn.TEXTJOIN(" ",TRUE,B1259,IF(ISBLANK(J1259),"",_xlfn.TEXTSPLIT(J1259,";")),IF(ISBLANK(H1259),"",_xlfn.TEXTSPLIT(H1259,";")))</f>
        <v>Polyalthia longifolia</v>
      </c>
      <c r="E1259" s="56" t="str">
        <f>_xlfn.TEXTJOIN(" ",TRUE,B1259,F1259,IF(ISBLANK(J1259),"",_xlfn.TEXTSPLIT(J1259,";")),IF(ISBLANK(G1259),"",_xlfn.TEXTSPLIT(G1259,";")))</f>
        <v>Polyalthia longifolia</v>
      </c>
      <c r="R1259" t="str" cm="1">
        <f t="array" ref="R1259">IFERROR(INDEX(AOM[AOM], MATCH(1, (AOM[Edge_Value]=ani_diet!D1257)*(AOM[Is_Ani_Diet_Ingredient]&lt;&gt;FALSE), 0)), "No Match in AOM")</f>
        <v>AOM_001514</v>
      </c>
      <c r="S1259" t="str" cm="1">
        <f t="array" ref="S1259">IFERROR(IF(INDEX(AOM[Scientific Name], MATCH(1, (AOM[Edge_Value]=ani_diet!D1257)*(AOM[Is_Ani_Diet_Ingredient]&lt;&gt;FALSE), 0))=0, "", INDEX(AOM[Scientific Name], MATCH(1, (AOM[Edge_Value]=ani_diet!D1257)*(AOM[Is_Ani_Diet_Ingredient]&lt;&gt;FALSE), 0))), "No Match in AOM")</f>
        <v>Pogonarthria squarrosa</v>
      </c>
      <c r="T1259" t="str" cm="1">
        <f t="array" ref="T1259">IF((S1259&lt;&gt;"")*(S1259&lt;&gt;"No Match in AOM"),IF(J1259&lt;&gt;"",_xlfn.TEXTJOIN(";",TRUE,CONCATENATE(_xlfn.TEXTSPLIT(S1259,";",TRUE,FALSE)," ",J1259)),S1259),"")</f>
        <v>Pogonarthria squarrosa</v>
      </c>
    </row>
    <row r="1260" spans="1:20" ht="15" customHeight="1">
      <c r="A1260" s="30" t="s">
        <v>26988</v>
      </c>
      <c r="B1260" s="55" t="s">
        <v>22420</v>
      </c>
      <c r="C1260" s="56" t="str">
        <f>_xlfn.TEXTJOIN(" ",TRUE,B1260,IF(ISBLANK(J1260),"",_xlfn.TEXTSPLIT(J1260,";")))</f>
        <v>Polyalthia longifolia Leaves</v>
      </c>
      <c r="D1260" s="56" t="str">
        <f>_xlfn.TEXTJOIN(" ",TRUE,B1260,IF(ISBLANK(J1260),"",_xlfn.TEXTSPLIT(J1260,";")),IF(ISBLANK(H1260),"",_xlfn.TEXTSPLIT(H1260,";")))</f>
        <v>Polyalthia longifolia Leaves Dried</v>
      </c>
      <c r="E1260" s="56" t="str">
        <f>_xlfn.TEXTJOIN(" ",TRUE,B1260,F1260,IF(ISBLANK(J1260),"",_xlfn.TEXTSPLIT(J1260,";")),IF(ISBLANK(G1260),"",_xlfn.TEXTSPLIT(G1260,";")))</f>
        <v>Polyalthia longifolia Leaves Dried</v>
      </c>
      <c r="G1260" s="55" t="s">
        <v>17480</v>
      </c>
      <c r="H1260" s="55" t="s">
        <v>17480</v>
      </c>
      <c r="J1260" s="55" t="s">
        <v>6187</v>
      </c>
      <c r="R1260" t="str" cm="1">
        <f t="array" ref="R1260">IFERROR(INDEX(AOM[AOM], MATCH(1, (AOM[Edge_Value]=ani_diet!D1258)*(AOM[Is_Ani_Diet_Ingredient]&lt;&gt;FALSE), 0)), "No Match in AOM")</f>
        <v>AOM_001846</v>
      </c>
      <c r="S1260" t="str" cm="1">
        <f t="array" ref="S1260">IFERROR(IF(INDEX(AOM[Scientific Name], MATCH(1, (AOM[Edge_Value]=ani_diet!D1258)*(AOM[Is_Ani_Diet_Ingredient]&lt;&gt;FALSE), 0))=0, "", INDEX(AOM[Scientific Name], MATCH(1, (AOM[Edge_Value]=ani_diet!D1258)*(AOM[Is_Ani_Diet_Ingredient]&lt;&gt;FALSE), 0))), "No Match in AOM")</f>
        <v/>
      </c>
      <c r="T1260" t="str" cm="1">
        <f t="array" ref="T1260">IF((S1260&lt;&gt;"")*(S1260&lt;&gt;"No Match in AOM"),IF(J1260&lt;&gt;"",_xlfn.TEXTJOIN(";",TRUE,CONCATENATE(_xlfn.TEXTSPLIT(S1260,";",TRUE,FALSE)," ",J1260)),S1260),"")</f>
        <v/>
      </c>
    </row>
    <row r="1261" spans="1:20" ht="15" customHeight="1">
      <c r="A1261" s="30" t="s">
        <v>23307</v>
      </c>
      <c r="B1261" s="55" t="s">
        <v>23307</v>
      </c>
      <c r="C1261" s="56" t="str">
        <f>_xlfn.TEXTJOIN(" ",TRUE,B1261,IF(ISBLANK(J1261),"",_xlfn.TEXTSPLIT(J1261,";")))</f>
        <v>Polyethylene</v>
      </c>
      <c r="D1261" s="56" t="str">
        <f>_xlfn.TEXTJOIN(" ",TRUE,B1261,IF(ISBLANK(J1261),"",_xlfn.TEXTSPLIT(J1261,";")),IF(ISBLANK(H1261),"",_xlfn.TEXTSPLIT(H1261,";")))</f>
        <v>Polyethylene</v>
      </c>
      <c r="E1261" s="56" t="str">
        <f>_xlfn.TEXTJOIN(" ",TRUE,B1261,F1261,IF(ISBLANK(J1261),"",_xlfn.TEXTSPLIT(J1261,";")),IF(ISBLANK(G1261),"",_xlfn.TEXTSPLIT(G1261,";")))</f>
        <v>Polyethylene</v>
      </c>
      <c r="R1261" t="str" cm="1">
        <f t="array" ref="R1261">IFERROR(INDEX(AOM[AOM], MATCH(1, (AOM[Edge_Value]=ani_diet!D1259)*(AOM[Is_Ani_Diet_Ingredient]&lt;&gt;FALSE), 0)), "No Match in AOM")</f>
        <v>AOM_002239</v>
      </c>
      <c r="S1261" t="str" cm="1">
        <f t="array" ref="S1261">IFERROR(IF(INDEX(AOM[Scientific Name], MATCH(1, (AOM[Edge_Value]=ani_diet!D1259)*(AOM[Is_Ani_Diet_Ingredient]&lt;&gt;FALSE), 0))=0, "", INDEX(AOM[Scientific Name], MATCH(1, (AOM[Edge_Value]=ani_diet!D1259)*(AOM[Is_Ani_Diet_Ingredient]&lt;&gt;FALSE), 0))), "No Match in AOM")</f>
        <v/>
      </c>
      <c r="T1261" t="str" cm="1">
        <f t="array" ref="T1261">IF((S1261&lt;&gt;"")*(S1261&lt;&gt;"No Match in AOM"),IF(J1261&lt;&gt;"",_xlfn.TEXTJOIN(";",TRUE,CONCATENATE(_xlfn.TEXTSPLIT(S1261,";",TRUE,FALSE)," ",J1261)),S1261),"")</f>
        <v/>
      </c>
    </row>
    <row r="1262" spans="1:20" ht="15" customHeight="1">
      <c r="A1262" s="30" t="s">
        <v>26989</v>
      </c>
      <c r="B1262" s="55" t="s">
        <v>23309</v>
      </c>
      <c r="C1262" s="56" t="str">
        <f>_xlfn.TEXTJOIN(" ",TRUE,B1262,IF(ISBLANK(J1262),"",_xlfn.TEXTSPLIT(J1262,";")))</f>
        <v xml:space="preserve">Polyethylene glycol </v>
      </c>
      <c r="D1262" s="56" t="str">
        <f>_xlfn.TEXTJOIN(" ",TRUE,B1262,IF(ISBLANK(J1262),"",_xlfn.TEXTSPLIT(J1262,";")),IF(ISBLANK(H1262),"",_xlfn.TEXTSPLIT(H1262,";")))</f>
        <v xml:space="preserve">Polyethylene glycol </v>
      </c>
      <c r="E1262" s="56" t="str">
        <f>_xlfn.TEXTJOIN(" ",TRUE,B1262,F1262,IF(ISBLANK(J1262),"",_xlfn.TEXTSPLIT(J1262,";")),IF(ISBLANK(G1262),"",_xlfn.TEXTSPLIT(G1262,";")))</f>
        <v xml:space="preserve">Polyethylene glycol </v>
      </c>
      <c r="R1262" t="str" cm="1">
        <f t="array" ref="R1262">IFERROR(INDEX(AOM[AOM], MATCH(1, (AOM[Edge_Value]=ani_diet!D1260)*(AOM[Is_Ani_Diet_Ingredient]&lt;&gt;FALSE), 0)), "No Match in AOM")</f>
        <v>AOM_006293</v>
      </c>
      <c r="S1262" t="str" cm="1">
        <f t="array" ref="S1262">IFERROR(IF(INDEX(AOM[Scientific Name], MATCH(1, (AOM[Edge_Value]=ani_diet!D1260)*(AOM[Is_Ani_Diet_Ingredient]&lt;&gt;FALSE), 0))=0, "", INDEX(AOM[Scientific Name], MATCH(1, (AOM[Edge_Value]=ani_diet!D1260)*(AOM[Is_Ani_Diet_Ingredient]&lt;&gt;FALSE), 0))), "No Match in AOM")</f>
        <v/>
      </c>
      <c r="T1262" t="str" cm="1">
        <f t="array" ref="T1262">IF((S1262&lt;&gt;"")*(S1262&lt;&gt;"No Match in AOM"),IF(J1262&lt;&gt;"",_xlfn.TEXTJOIN(";",TRUE,CONCATENATE(_xlfn.TEXTSPLIT(S1262,";",TRUE,FALSE)," ",J1262)),S1262),"")</f>
        <v/>
      </c>
    </row>
    <row r="1263" spans="1:20" ht="15" customHeight="1">
      <c r="A1263" s="30" t="s">
        <v>26990</v>
      </c>
      <c r="B1263" s="55" t="s">
        <v>23711</v>
      </c>
      <c r="C1263" s="56" t="str">
        <f>_xlfn.TEXTJOIN(" ",TRUE,B1263,IF(ISBLANK(J1263),"",_xlfn.TEXTSPLIT(J1263,";")))</f>
        <v>Polyvitamins</v>
      </c>
      <c r="D1263" s="56" t="str">
        <f>_xlfn.TEXTJOIN(" ",TRUE,B1263,IF(ISBLANK(J1263),"",_xlfn.TEXTSPLIT(J1263,";")),IF(ISBLANK(H1263),"",_xlfn.TEXTSPLIT(H1263,";")))</f>
        <v>Polyvitamins</v>
      </c>
      <c r="E1263" s="56" t="str">
        <f>_xlfn.TEXTJOIN(" ",TRUE,B1263,F1263,IF(ISBLANK(J1263),"",_xlfn.TEXTSPLIT(J1263,";")),IF(ISBLANK(G1263),"",_xlfn.TEXTSPLIT(G1263,";")))</f>
        <v>Polyvitamins</v>
      </c>
      <c r="R1263" t="str" cm="1">
        <f t="array" ref="R1263">IFERROR(INDEX(AOM[AOM], MATCH(1, (AOM[Edge_Value]=ani_diet!D1261)*(AOM[Is_Ani_Diet_Ingredient]&lt;&gt;FALSE), 0)), "No Match in AOM")</f>
        <v>AOM_001503</v>
      </c>
      <c r="S1263" t="str" cm="1">
        <f t="array" ref="S1263">IFERROR(IF(INDEX(AOM[Scientific Name], MATCH(1, (AOM[Edge_Value]=ani_diet!D1261)*(AOM[Is_Ani_Diet_Ingredient]&lt;&gt;FALSE), 0))=0, "", INDEX(AOM[Scientific Name], MATCH(1, (AOM[Edge_Value]=ani_diet!D1261)*(AOM[Is_Ani_Diet_Ingredient]&lt;&gt;FALSE), 0))), "No Match in AOM")</f>
        <v/>
      </c>
      <c r="T1263" t="str" cm="1">
        <f t="array" ref="T1263">IF((S1263&lt;&gt;"")*(S1263&lt;&gt;"No Match in AOM"),IF(J1263&lt;&gt;"",_xlfn.TEXTJOIN(";",TRUE,CONCATENATE(_xlfn.TEXTSPLIT(S1263,";",TRUE,FALSE)," ",J1263)),S1263),"")</f>
        <v/>
      </c>
    </row>
    <row r="1264" spans="1:20" ht="15" customHeight="1">
      <c r="A1264" s="30" t="s">
        <v>23373</v>
      </c>
      <c r="B1264" s="55" t="s">
        <v>26991</v>
      </c>
      <c r="C1264" s="56" t="str">
        <f>_xlfn.TEXTJOIN(" ",TRUE,B1264,IF(ISBLANK(J1264),"",_xlfn.TEXTSPLIT(J1264,";")))</f>
        <v>Popcorn Waste</v>
      </c>
      <c r="D1264" s="56" t="str">
        <f>_xlfn.TEXTJOIN(" ",TRUE,B1264,IF(ISBLANK(J1264),"",_xlfn.TEXTSPLIT(J1264,";")),IF(ISBLANK(H1264),"",_xlfn.TEXTSPLIT(H1264,";")))</f>
        <v>Popcorn Waste</v>
      </c>
      <c r="E1264" s="56" t="str">
        <f>_xlfn.TEXTJOIN(" ",TRUE,B1264,F1264,IF(ISBLANK(J1264),"",_xlfn.TEXTSPLIT(J1264,";")),IF(ISBLANK(G1264),"",_xlfn.TEXTSPLIT(G1264,";")))</f>
        <v>Popcorn Waste</v>
      </c>
      <c r="J1264" s="55" t="s">
        <v>26033</v>
      </c>
      <c r="R1264" t="str" cm="1">
        <f t="array" ref="R1264">IFERROR(INDEX(AOM[AOM], MATCH(1, (AOM[Edge_Value]=ani_diet!D1262)*(AOM[Is_Ani_Diet_Ingredient]&lt;&gt;FALSE), 0)), "No Match in AOM")</f>
        <v>AOM_001504</v>
      </c>
      <c r="S1264" t="str" cm="1">
        <f t="array" ref="S1264">IFERROR(IF(INDEX(AOM[Scientific Name], MATCH(1, (AOM[Edge_Value]=ani_diet!D1262)*(AOM[Is_Ani_Diet_Ingredient]&lt;&gt;FALSE), 0))=0, "", INDEX(AOM[Scientific Name], MATCH(1, (AOM[Edge_Value]=ani_diet!D1262)*(AOM[Is_Ani_Diet_Ingredient]&lt;&gt;FALSE), 0))), "No Match in AOM")</f>
        <v/>
      </c>
      <c r="T1264" t="str" cm="1">
        <f t="array" ref="T1264">IF((S1264&lt;&gt;"")*(S1264&lt;&gt;"No Match in AOM"),IF(J1264&lt;&gt;"",_xlfn.TEXTJOIN(";",TRUE,CONCATENATE(_xlfn.TEXTSPLIT(S1264,";",TRUE,FALSE)," ",J1264)),S1264),"")</f>
        <v/>
      </c>
    </row>
    <row r="1265" spans="1:20" ht="15" customHeight="1">
      <c r="A1265" s="30" t="s">
        <v>20754</v>
      </c>
      <c r="B1265" s="55" t="s">
        <v>20754</v>
      </c>
      <c r="C1265" s="56" t="str">
        <f>_xlfn.TEXTJOIN(" ",TRUE,B1265,IF(ISBLANK(J1265),"",_xlfn.TEXTSPLIT(J1265,";")))</f>
        <v>Potamogeton lucens</v>
      </c>
      <c r="D1265" s="56" t="str">
        <f>_xlfn.TEXTJOIN(" ",TRUE,B1265,IF(ISBLANK(J1265),"",_xlfn.TEXTSPLIT(J1265,";")),IF(ISBLANK(H1265),"",_xlfn.TEXTSPLIT(H1265,";")))</f>
        <v>Potamogeton lucens</v>
      </c>
      <c r="E1265" s="56" t="str">
        <f>_xlfn.TEXTJOIN(" ",TRUE,B1265,F1265,IF(ISBLANK(J1265),"",_xlfn.TEXTSPLIT(J1265,";")),IF(ISBLANK(G1265),"",_xlfn.TEXTSPLIT(G1265,";")))</f>
        <v>Potamogeton lucens</v>
      </c>
      <c r="R1265" t="str" cm="1">
        <f t="array" ref="R1265">IFERROR(INDEX(AOM[AOM], MATCH(1, (AOM[Edge_Value]=ani_diet!D1263)*(AOM[Is_Ani_Diet_Ingredient]&lt;&gt;FALSE), 0)), "No Match in AOM")</f>
        <v>AOM_001505</v>
      </c>
      <c r="S1265" t="str" cm="1">
        <f t="array" ref="S1265">IFERROR(IF(INDEX(AOM[Scientific Name], MATCH(1, (AOM[Edge_Value]=ani_diet!D1263)*(AOM[Is_Ani_Diet_Ingredient]&lt;&gt;FALSE), 0))=0, "", INDEX(AOM[Scientific Name], MATCH(1, (AOM[Edge_Value]=ani_diet!D1263)*(AOM[Is_Ani_Diet_Ingredient]&lt;&gt;FALSE), 0))), "No Match in AOM")</f>
        <v/>
      </c>
      <c r="T1265" t="str" cm="1">
        <f t="array" ref="T1265">IF((S1265&lt;&gt;"")*(S1265&lt;&gt;"No Match in AOM"),IF(J1265&lt;&gt;"",_xlfn.TEXTJOIN(";",TRUE,CONCATENATE(_xlfn.TEXTSPLIT(S1265,";",TRUE,FALSE)," ",J1265)),S1265),"")</f>
        <v/>
      </c>
    </row>
    <row r="1266" spans="1:20" ht="15" customHeight="1">
      <c r="A1266" s="30" t="s">
        <v>20755</v>
      </c>
      <c r="B1266" s="55" t="s">
        <v>20754</v>
      </c>
      <c r="C1266" s="56" t="str">
        <f>_xlfn.TEXTJOIN(" ",TRUE,B1266,IF(ISBLANK(J1266),"",_xlfn.TEXTSPLIT(J1266,";")))</f>
        <v>Potamogeton lucens Leaves</v>
      </c>
      <c r="D1266" s="56" t="str">
        <f>_xlfn.TEXTJOIN(" ",TRUE,B1266,IF(ISBLANK(J1266),"",_xlfn.TEXTSPLIT(J1266,";")),IF(ISBLANK(H1266),"",_xlfn.TEXTSPLIT(H1266,";")))</f>
        <v>Potamogeton lucens Leaves</v>
      </c>
      <c r="E1266" s="56" t="str">
        <f>_xlfn.TEXTJOIN(" ",TRUE,B1266,F1266,IF(ISBLANK(J1266),"",_xlfn.TEXTSPLIT(J1266,";")),IF(ISBLANK(G1266),"",_xlfn.TEXTSPLIT(G1266,";")))</f>
        <v>Potamogeton lucens Leaves</v>
      </c>
      <c r="J1266" s="55" t="s">
        <v>6187</v>
      </c>
      <c r="R1266" t="str" cm="1">
        <f t="array" ref="R1266">IFERROR(INDEX(AOM[AOM], MATCH(1, (AOM[Edge_Value]=ani_diet!D1264)*(AOM[Is_Ani_Diet_Ingredient]&lt;&gt;FALSE), 0)), "No Match in AOM")</f>
        <v>AOM_001827</v>
      </c>
      <c r="S1266" t="str" cm="1">
        <f t="array" ref="S1266">IFERROR(IF(INDEX(AOM[Scientific Name], MATCH(1, (AOM[Edge_Value]=ani_diet!D1264)*(AOM[Is_Ani_Diet_Ingredient]&lt;&gt;FALSE), 0))=0, "", INDEX(AOM[Scientific Name], MATCH(1, (AOM[Edge_Value]=ani_diet!D1264)*(AOM[Is_Ani_Diet_Ingredient]&lt;&gt;FALSE), 0))), "No Match in AOM")</f>
        <v/>
      </c>
      <c r="T1266" t="str" cm="1">
        <f t="array" ref="T1266">IF((S1266&lt;&gt;"")*(S1266&lt;&gt;"No Match in AOM"),IF(J1266&lt;&gt;"",_xlfn.TEXTJOIN(";",TRUE,CONCATENATE(_xlfn.TEXTSPLIT(S1266,";",TRUE,FALSE)," ",J1266)),S1266),"")</f>
        <v/>
      </c>
    </row>
    <row r="1267" spans="1:20" ht="15" customHeight="1">
      <c r="A1267" s="30" t="s">
        <v>20756</v>
      </c>
      <c r="B1267" s="55" t="s">
        <v>20754</v>
      </c>
      <c r="C1267" s="56" t="str">
        <f>_xlfn.TEXTJOIN(" ",TRUE,B1267,IF(ISBLANK(J1267),"",_xlfn.TEXTSPLIT(J1267,";")))</f>
        <v>Potamogeton lucens Leaves</v>
      </c>
      <c r="D1267" s="56" t="str">
        <f>_xlfn.TEXTJOIN(" ",TRUE,B1267,IF(ISBLANK(J1267),"",_xlfn.TEXTSPLIT(J1267,";")),IF(ISBLANK(H1267),"",_xlfn.TEXTSPLIT(H1267,";")))</f>
        <v>Potamogeton lucens Leaves Dried</v>
      </c>
      <c r="E1267" s="56" t="str">
        <f>_xlfn.TEXTJOIN(" ",TRUE,B1267,F1267,IF(ISBLANK(J1267),"",_xlfn.TEXTSPLIT(J1267,";")),IF(ISBLANK(G1267),"",_xlfn.TEXTSPLIT(G1267,";")))</f>
        <v>Potamogeton lucens Leaves Dried</v>
      </c>
      <c r="G1267" s="55" t="s">
        <v>17480</v>
      </c>
      <c r="H1267" s="55" t="s">
        <v>17480</v>
      </c>
      <c r="J1267" s="55" t="s">
        <v>6187</v>
      </c>
      <c r="R1267" t="str" cm="1">
        <f t="array" ref="R1267">IFERROR(INDEX(AOM[AOM], MATCH(1, (AOM[Edge_Value]=ani_diet!D1265)*(AOM[Is_Ani_Diet_Ingredient]&lt;&gt;FALSE), 0)), "No Match in AOM")</f>
        <v>AOM_001558</v>
      </c>
      <c r="S1267" t="str" cm="1">
        <f t="array" ref="S1267">IFERROR(IF(INDEX(AOM[Scientific Name], MATCH(1, (AOM[Edge_Value]=ani_diet!D1265)*(AOM[Is_Ani_Diet_Ingredient]&lt;&gt;FALSE), 0))=0, "", INDEX(AOM[Scientific Name], MATCH(1, (AOM[Edge_Value]=ani_diet!D1265)*(AOM[Is_Ani_Diet_Ingredient]&lt;&gt;FALSE), 0))), "No Match in AOM")</f>
        <v>Potamogeton lucens</v>
      </c>
      <c r="T1267" t="str" cm="1">
        <f t="array" ref="T1267">IF((S1267&lt;&gt;"")*(S1267&lt;&gt;"No Match in AOM"),IF(J1267&lt;&gt;"",_xlfn.TEXTJOIN(";",TRUE,CONCATENATE(_xlfn.TEXTSPLIT(S1267,";",TRUE,FALSE)," ",J1267)),S1267),"")</f>
        <v>Potamogeton lucens Leaves</v>
      </c>
    </row>
    <row r="1268" spans="1:20" ht="15" customHeight="1">
      <c r="A1268" s="30" t="s">
        <v>20761</v>
      </c>
      <c r="B1268" s="55" t="s">
        <v>20754</v>
      </c>
      <c r="C1268" s="56" t="str">
        <f>_xlfn.TEXTJOIN(" ",TRUE,B1268,IF(ISBLANK(J1268),"",_xlfn.TEXTSPLIT(J1268,";")))</f>
        <v>Potamogeton lucens Pods</v>
      </c>
      <c r="D1268" s="56" t="str">
        <f>_xlfn.TEXTJOIN(" ",TRUE,B1268,IF(ISBLANK(J1268),"",_xlfn.TEXTSPLIT(J1268,";")),IF(ISBLANK(H1268),"",_xlfn.TEXTSPLIT(H1268,";")))</f>
        <v>Potamogeton lucens Pods</v>
      </c>
      <c r="E1268" s="56" t="str">
        <f>_xlfn.TEXTJOIN(" ",TRUE,B1268,F1268,IF(ISBLANK(J1268),"",_xlfn.TEXTSPLIT(J1268,";")),IF(ISBLANK(G1268),"",_xlfn.TEXTSPLIT(G1268,";")))</f>
        <v>Potamogeton lucens Pods</v>
      </c>
      <c r="J1268" s="55" t="s">
        <v>3455</v>
      </c>
      <c r="R1268" t="str" cm="1">
        <f t="array" ref="R1268">IFERROR(INDEX(AOM[AOM], MATCH(1, (AOM[Edge_Value]=ani_diet!D1266)*(AOM[Is_Ani_Diet_Ingredient]&lt;&gt;FALSE), 0)), "No Match in AOM")</f>
        <v>AOM_001559</v>
      </c>
      <c r="S1268" t="str" cm="1">
        <f t="array" ref="S1268">IFERROR(IF(INDEX(AOM[Scientific Name], MATCH(1, (AOM[Edge_Value]=ani_diet!D1266)*(AOM[Is_Ani_Diet_Ingredient]&lt;&gt;FALSE), 0))=0, "", INDEX(AOM[Scientific Name], MATCH(1, (AOM[Edge_Value]=ani_diet!D1266)*(AOM[Is_Ani_Diet_Ingredient]&lt;&gt;FALSE), 0))), "No Match in AOM")</f>
        <v>Potamogeton lucens</v>
      </c>
      <c r="T1268" t="str" cm="1">
        <f t="array" ref="T1268">IF((S1268&lt;&gt;"")*(S1268&lt;&gt;"No Match in AOM"),IF(J1268&lt;&gt;"",_xlfn.TEXTJOIN(";",TRUE,CONCATENATE(_xlfn.TEXTSPLIT(S1268,";",TRUE,FALSE)," ",J1268)),S1268),"")</f>
        <v>Potamogeton lucens Pods</v>
      </c>
    </row>
    <row r="1269" spans="1:20" ht="15" customHeight="1">
      <c r="A1269" s="30" t="s">
        <v>20762</v>
      </c>
      <c r="B1269" s="55" t="s">
        <v>20754</v>
      </c>
      <c r="C1269" s="56" t="str">
        <f>_xlfn.TEXTJOIN(" ",TRUE,B1269,IF(ISBLANK(J1269),"",_xlfn.TEXTSPLIT(J1269,";")))</f>
        <v>Potamogeton lucens Pods</v>
      </c>
      <c r="D1269" s="56" t="str">
        <f>_xlfn.TEXTJOIN(" ",TRUE,B1269,IF(ISBLANK(J1269),"",_xlfn.TEXTSPLIT(J1269,";")),IF(ISBLANK(H1269),"",_xlfn.TEXTSPLIT(H1269,";")))</f>
        <v>Potamogeton lucens Pods Dried</v>
      </c>
      <c r="E1269" s="56" t="str">
        <f>_xlfn.TEXTJOIN(" ",TRUE,B1269,F1269,IF(ISBLANK(J1269),"",_xlfn.TEXTSPLIT(J1269,";")),IF(ISBLANK(G1269),"",_xlfn.TEXTSPLIT(G1269,";")))</f>
        <v>Potamogeton lucens Pods Dried</v>
      </c>
      <c r="G1269" s="55" t="s">
        <v>17480</v>
      </c>
      <c r="H1269" s="55" t="s">
        <v>17480</v>
      </c>
      <c r="J1269" s="55" t="s">
        <v>3455</v>
      </c>
      <c r="R1269" t="str" cm="1">
        <f t="array" ref="R1269">IFERROR(INDEX(AOM[AOM], MATCH(1, (AOM[Edge_Value]=ani_diet!D1267)*(AOM[Is_Ani_Diet_Ingredient]&lt;&gt;FALSE), 0)), "No Match in AOM")</f>
        <v>AOM_001962</v>
      </c>
      <c r="S1269" t="str" cm="1">
        <f t="array" ref="S1269">IFERROR(IF(INDEX(AOM[Scientific Name], MATCH(1, (AOM[Edge_Value]=ani_diet!D1267)*(AOM[Is_Ani_Diet_Ingredient]&lt;&gt;FALSE), 0))=0, "", INDEX(AOM[Scientific Name], MATCH(1, (AOM[Edge_Value]=ani_diet!D1267)*(AOM[Is_Ani_Diet_Ingredient]&lt;&gt;FALSE), 0))), "No Match in AOM")</f>
        <v>Potamogeton lucens</v>
      </c>
      <c r="T1269" t="str" cm="1">
        <f t="array" ref="T1269">IF((S1269&lt;&gt;"")*(S1269&lt;&gt;"No Match in AOM"),IF(J1269&lt;&gt;"",_xlfn.TEXTJOIN(";",TRUE,CONCATENATE(_xlfn.TEXTSPLIT(S1269,";",TRUE,FALSE)," ",J1269)),S1269),"")</f>
        <v>Potamogeton lucens Pods</v>
      </c>
    </row>
    <row r="1270" spans="1:20" ht="15" customHeight="1">
      <c r="A1270" s="30" t="s">
        <v>7975</v>
      </c>
      <c r="B1270" s="55" t="s">
        <v>7975</v>
      </c>
      <c r="C1270" s="56" t="str">
        <f>_xlfn.TEXTJOIN(" ",TRUE,B1270,IF(ISBLANK(J1270),"",_xlfn.TEXTSPLIT(J1270,";")))</f>
        <v>Potassium Carbonate</v>
      </c>
      <c r="D1270" s="56" t="str">
        <f>_xlfn.TEXTJOIN(" ",TRUE,B1270,IF(ISBLANK(J1270),"",_xlfn.TEXTSPLIT(J1270,";")),IF(ISBLANK(H1270),"",_xlfn.TEXTSPLIT(H1270,";")))</f>
        <v>Potassium Carbonate</v>
      </c>
      <c r="E1270" s="56" t="str">
        <f>_xlfn.TEXTJOIN(" ",TRUE,B1270,F1270,IF(ISBLANK(J1270),"",_xlfn.TEXTSPLIT(J1270,";")),IF(ISBLANK(G1270),"",_xlfn.TEXTSPLIT(G1270,";")))</f>
        <v>Potassium Carbonate</v>
      </c>
      <c r="R1270" t="str" cm="1">
        <f t="array" ref="R1270">IFERROR(INDEX(AOM[AOM], MATCH(1, (AOM[Edge_Value]=ani_diet!D1268)*(AOM[Is_Ani_Diet_Ingredient]&lt;&gt;FALSE), 0)), "No Match in AOM")</f>
        <v>AOM_001560</v>
      </c>
      <c r="S1270" t="str" cm="1">
        <f t="array" ref="S1270">IFERROR(IF(INDEX(AOM[Scientific Name], MATCH(1, (AOM[Edge_Value]=ani_diet!D1268)*(AOM[Is_Ani_Diet_Ingredient]&lt;&gt;FALSE), 0))=0, "", INDEX(AOM[Scientific Name], MATCH(1, (AOM[Edge_Value]=ani_diet!D1268)*(AOM[Is_Ani_Diet_Ingredient]&lt;&gt;FALSE), 0))), "No Match in AOM")</f>
        <v>Potamogeton lucens</v>
      </c>
      <c r="T1270" t="str" cm="1">
        <f t="array" ref="T1270">IF((S1270&lt;&gt;"")*(S1270&lt;&gt;"No Match in AOM"),IF(J1270&lt;&gt;"",_xlfn.TEXTJOIN(";",TRUE,CONCATENATE(_xlfn.TEXTSPLIT(S1270,";",TRUE,FALSE)," ",J1270)),S1270),"")</f>
        <v>Potamogeton lucens</v>
      </c>
    </row>
    <row r="1271" spans="1:20" ht="15" customHeight="1">
      <c r="A1271" s="30" t="s">
        <v>26992</v>
      </c>
      <c r="B1271" s="55" t="s">
        <v>8250</v>
      </c>
      <c r="C1271" s="56" t="str">
        <f>_xlfn.TEXTJOIN(" ",TRUE,B1271,IF(ISBLANK(J1271),"",_xlfn.TEXTSPLIT(J1271,";")))</f>
        <v>Potassium Humate</v>
      </c>
      <c r="D1271" s="56" t="str">
        <f>_xlfn.TEXTJOIN(" ",TRUE,B1271,IF(ISBLANK(J1271),"",_xlfn.TEXTSPLIT(J1271,";")),IF(ISBLANK(H1271),"",_xlfn.TEXTSPLIT(H1271,";")))</f>
        <v>Potassium Humate</v>
      </c>
      <c r="E1271" s="56" t="str">
        <f>_xlfn.TEXTJOIN(" ",TRUE,B1271,F1271,IF(ISBLANK(J1271),"",_xlfn.TEXTSPLIT(J1271,";")),IF(ISBLANK(G1271),"",_xlfn.TEXTSPLIT(G1271,";")))</f>
        <v>Potassium Humate</v>
      </c>
      <c r="R1271" t="str" cm="1">
        <f t="array" ref="R1271">IFERROR(INDEX(AOM[AOM], MATCH(1, (AOM[Edge_Value]=ani_diet!D1269)*(AOM[Is_Ani_Diet_Ingredient]&lt;&gt;FALSE), 0)), "No Match in AOM")</f>
        <v>AOM_001963</v>
      </c>
      <c r="S1271" t="str" cm="1">
        <f t="array" ref="S1271">IFERROR(IF(INDEX(AOM[Scientific Name], MATCH(1, (AOM[Edge_Value]=ani_diet!D1269)*(AOM[Is_Ani_Diet_Ingredient]&lt;&gt;FALSE), 0))=0, "", INDEX(AOM[Scientific Name], MATCH(1, (AOM[Edge_Value]=ani_diet!D1269)*(AOM[Is_Ani_Diet_Ingredient]&lt;&gt;FALSE), 0))), "No Match in AOM")</f>
        <v>Potamogeton lucens</v>
      </c>
      <c r="T1271" t="str" cm="1">
        <f t="array" ref="T1271">IF((S1271&lt;&gt;"")*(S1271&lt;&gt;"No Match in AOM"),IF(J1271&lt;&gt;"",_xlfn.TEXTJOIN(";",TRUE,CONCATENATE(_xlfn.TEXTSPLIT(S1271,";",TRUE,FALSE)," ",J1271)),S1271),"")</f>
        <v>Potamogeton lucens</v>
      </c>
    </row>
    <row r="1272" spans="1:20" ht="15" customHeight="1">
      <c r="A1272" s="30" t="s">
        <v>20068</v>
      </c>
      <c r="B1272" s="55" t="s">
        <v>20068</v>
      </c>
      <c r="C1272" s="56" t="str">
        <f>_xlfn.TEXTJOIN(" ",TRUE,B1272,IF(ISBLANK(J1272),"",_xlfn.TEXTSPLIT(J1272,";")))</f>
        <v>Potato Hash</v>
      </c>
      <c r="D1272" s="56" t="str">
        <f>_xlfn.TEXTJOIN(" ",TRUE,B1272,IF(ISBLANK(J1272),"",_xlfn.TEXTSPLIT(J1272,";")),IF(ISBLANK(H1272),"",_xlfn.TEXTSPLIT(H1272,";")))</f>
        <v>Potato Hash</v>
      </c>
      <c r="E1272" s="56" t="str">
        <f>_xlfn.TEXTJOIN(" ",TRUE,B1272,F1272,IF(ISBLANK(J1272),"",_xlfn.TEXTSPLIT(J1272,";")),IF(ISBLANK(G1272),"",_xlfn.TEXTSPLIT(G1272,";")))</f>
        <v>Potato Hash</v>
      </c>
      <c r="R1272" t="str" cm="1">
        <f t="array" ref="R1272">IFERROR(INDEX(AOM[AOM], MATCH(1, (AOM[Edge_Value]=ani_diet!D1270)*(AOM[Is_Ani_Diet_Ingredient]&lt;&gt;FALSE), 0)), "No Match in AOM")</f>
        <v>AOM_001427</v>
      </c>
      <c r="S1272" t="str" cm="1">
        <f t="array" ref="S1272">IFERROR(IF(INDEX(AOM[Scientific Name], MATCH(1, (AOM[Edge_Value]=ani_diet!D1270)*(AOM[Is_Ani_Diet_Ingredient]&lt;&gt;FALSE), 0))=0, "", INDEX(AOM[Scientific Name], MATCH(1, (AOM[Edge_Value]=ani_diet!D1270)*(AOM[Is_Ani_Diet_Ingredient]&lt;&gt;FALSE), 0))), "No Match in AOM")</f>
        <v/>
      </c>
      <c r="T1272" t="str" cm="1">
        <f t="array" ref="T1272">IF((S1272&lt;&gt;"")*(S1272&lt;&gt;"No Match in AOM"),IF(J1272&lt;&gt;"",_xlfn.TEXTJOIN(";",TRUE,CONCATENATE(_xlfn.TEXTSPLIT(S1272,";",TRUE,FALSE)," ",J1272)),S1272),"")</f>
        <v/>
      </c>
    </row>
    <row r="1273" spans="1:20" ht="15" customHeight="1">
      <c r="A1273" s="30" t="s">
        <v>26993</v>
      </c>
      <c r="B1273" s="55" t="s">
        <v>5378</v>
      </c>
      <c r="C1273" s="56" t="str">
        <f>_xlfn.TEXTJOIN(" ",TRUE,B1273,IF(ISBLANK(J1273),"",_xlfn.TEXTSPLIT(J1273,";")))</f>
        <v>Potato Hash</v>
      </c>
      <c r="D1273" s="56" t="str">
        <f>_xlfn.TEXTJOIN(" ",TRUE,B1273,IF(ISBLANK(J1273),"",_xlfn.TEXTSPLIT(J1273,";")),IF(ISBLANK(H1273),"",_xlfn.TEXTSPLIT(H1273,";")))</f>
        <v>Potato Hash Ensiled</v>
      </c>
      <c r="E1273" s="56" t="str">
        <f>_xlfn.TEXTJOIN(" ",TRUE,B1273,F1273,IF(ISBLANK(J1273),"",_xlfn.TEXTSPLIT(J1273,";")),IF(ISBLANK(G1273),"",_xlfn.TEXTSPLIT(G1273,";")))</f>
        <v>Potato Hash Ensiled</v>
      </c>
      <c r="G1273" s="55" t="s">
        <v>17494</v>
      </c>
      <c r="H1273" s="55" t="s">
        <v>17494</v>
      </c>
      <c r="J1273" s="55" t="s">
        <v>26994</v>
      </c>
      <c r="R1273" t="str" cm="1">
        <f t="array" ref="R1273">IFERROR(INDEX(AOM[AOM], MATCH(1, (AOM[Edge_Value]=ani_diet!D1271)*(AOM[Is_Ani_Diet_Ingredient]&lt;&gt;FALSE), 0)), "No Match in AOM")</f>
        <v>AOM_001509</v>
      </c>
      <c r="S1273" t="str" cm="1">
        <f t="array" ref="S1273">IFERROR(IF(INDEX(AOM[Scientific Name], MATCH(1, (AOM[Edge_Value]=ani_diet!D1271)*(AOM[Is_Ani_Diet_Ingredient]&lt;&gt;FALSE), 0))=0, "", INDEX(AOM[Scientific Name], MATCH(1, (AOM[Edge_Value]=ani_diet!D1271)*(AOM[Is_Ani_Diet_Ingredient]&lt;&gt;FALSE), 0))), "No Match in AOM")</f>
        <v/>
      </c>
      <c r="T1273" t="str" cm="1">
        <f t="array" ref="T1273">IF((S1273&lt;&gt;"")*(S1273&lt;&gt;"No Match in AOM"),IF(J1273&lt;&gt;"",_xlfn.TEXTJOIN(";",TRUE,CONCATENATE(_xlfn.TEXTSPLIT(S1273,";",TRUE,FALSE)," ",J1273)),S1273),"")</f>
        <v/>
      </c>
    </row>
    <row r="1274" spans="1:20" ht="15" customHeight="1">
      <c r="A1274" s="30" t="s">
        <v>20075</v>
      </c>
      <c r="B1274" s="55" t="s">
        <v>5378</v>
      </c>
      <c r="C1274" s="56" t="str">
        <f>_xlfn.TEXTJOIN(" ",TRUE,B1274,IF(ISBLANK(J1274),"",_xlfn.TEXTSPLIT(J1274,";")))</f>
        <v>Potato Processing Waste</v>
      </c>
      <c r="D1274" s="56" t="str">
        <f>_xlfn.TEXTJOIN(" ",TRUE,B1274,IF(ISBLANK(J1274),"",_xlfn.TEXTSPLIT(J1274,";")),IF(ISBLANK(H1274),"",_xlfn.TEXTSPLIT(H1274,";")))</f>
        <v>Potato Processing Waste</v>
      </c>
      <c r="E1274" s="56" t="str">
        <f>_xlfn.TEXTJOIN(" ",TRUE,B1274,F1274,IF(ISBLANK(J1274),"",_xlfn.TEXTSPLIT(J1274,";")),IF(ISBLANK(G1274),"",_xlfn.TEXTSPLIT(G1274,";")))</f>
        <v>Potato Processing Waste</v>
      </c>
      <c r="J1274" s="55" t="s">
        <v>26368</v>
      </c>
      <c r="R1274" t="str" cm="1">
        <f t="array" ref="R1274">IFERROR(INDEX(AOM[AOM], MATCH(1, (AOM[Edge_Value]=ani_diet!D1272)*(AOM[Is_Ani_Diet_Ingredient]&lt;&gt;FALSE), 0)), "No Match in AOM")</f>
        <v>AOM_001281</v>
      </c>
      <c r="S1274" t="str" cm="1">
        <f t="array" ref="S1274">IFERROR(IF(INDEX(AOM[Scientific Name], MATCH(1, (AOM[Edge_Value]=ani_diet!D1272)*(AOM[Is_Ani_Diet_Ingredient]&lt;&gt;FALSE), 0))=0, "", INDEX(AOM[Scientific Name], MATCH(1, (AOM[Edge_Value]=ani_diet!D1272)*(AOM[Is_Ani_Diet_Ingredient]&lt;&gt;FALSE), 0))), "No Match in AOM")</f>
        <v>Solanum tuberosum</v>
      </c>
      <c r="T1274" t="str" cm="1">
        <f t="array" ref="T1274">IF((S1274&lt;&gt;"")*(S1274&lt;&gt;"No Match in AOM"),IF(J1274&lt;&gt;"",_xlfn.TEXTJOIN(";",TRUE,CONCATENATE(_xlfn.TEXTSPLIT(S1274,";",TRUE,FALSE)," ",J1274)),S1274),"")</f>
        <v>Solanum tuberosum Processing Waste</v>
      </c>
    </row>
    <row r="1275" spans="1:20" ht="15" customHeight="1">
      <c r="A1275" s="30" t="s">
        <v>20628</v>
      </c>
      <c r="B1275" s="55" t="s">
        <v>5378</v>
      </c>
      <c r="C1275" s="56" t="str">
        <f>_xlfn.TEXTJOIN(" ",TRUE,B1275,IF(ISBLANK(J1275),"",_xlfn.TEXTSPLIT(J1275,";")))</f>
        <v>Potato Starch</v>
      </c>
      <c r="D1275" s="56" t="str">
        <f>_xlfn.TEXTJOIN(" ",TRUE,B1275,IF(ISBLANK(J1275),"",_xlfn.TEXTSPLIT(J1275,";")),IF(ISBLANK(H1275),"",_xlfn.TEXTSPLIT(H1275,";")))</f>
        <v>Potato Starch</v>
      </c>
      <c r="E1275" s="56" t="str">
        <f>_xlfn.TEXTJOIN(" ",TRUE,B1275,F1275,IF(ISBLANK(J1275),"",_xlfn.TEXTSPLIT(J1275,";")),IF(ISBLANK(G1275),"",_xlfn.TEXTSPLIT(G1275,";")))</f>
        <v>Potato Starch</v>
      </c>
      <c r="J1275" s="55" t="s">
        <v>23380</v>
      </c>
      <c r="R1275" t="str" cm="1">
        <f t="array" ref="R1275">IFERROR(INDEX(AOM[AOM], MATCH(1, (AOM[Edge_Value]=ani_diet!D1273)*(AOM[Is_Ani_Diet_Ingredient]&lt;&gt;FALSE), 0)), "No Match in AOM")</f>
        <v>AOM_001953</v>
      </c>
      <c r="S1275" t="str" cm="1">
        <f t="array" ref="S1275">IFERROR(IF(INDEX(AOM[Scientific Name], MATCH(1, (AOM[Edge_Value]=ani_diet!D1273)*(AOM[Is_Ani_Diet_Ingredient]&lt;&gt;FALSE), 0))=0, "", INDEX(AOM[Scientific Name], MATCH(1, (AOM[Edge_Value]=ani_diet!D1273)*(AOM[Is_Ani_Diet_Ingredient]&lt;&gt;FALSE), 0))), "No Match in AOM")</f>
        <v>Solanum tuberosum</v>
      </c>
      <c r="T1275" t="str" cm="1">
        <f t="array" ref="T1275">IF((S1275&lt;&gt;"")*(S1275&lt;&gt;"No Match in AOM"),IF(J1275&lt;&gt;"",_xlfn.TEXTJOIN(";",TRUE,CONCATENATE(_xlfn.TEXTSPLIT(S1275,";",TRUE,FALSE)," ",J1275)),S1275),"")</f>
        <v>Solanum tuberosum Starch</v>
      </c>
    </row>
    <row r="1276" spans="1:20" ht="15" customHeight="1">
      <c r="A1276" s="30" t="s">
        <v>18629</v>
      </c>
      <c r="B1276" s="55" t="s">
        <v>5130</v>
      </c>
      <c r="C1276" s="56" t="str">
        <f>_xlfn.TEXTJOIN(" ",TRUE,B1276,IF(ISBLANK(J1276),"",_xlfn.TEXTSPLIT(J1276,";")))</f>
        <v>Poultry Byproduct</v>
      </c>
      <c r="D1276" s="56" t="str">
        <f>_xlfn.TEXTJOIN(" ",TRUE,B1276,IF(ISBLANK(J1276),"",_xlfn.TEXTSPLIT(J1276,";")),IF(ISBLANK(H1276),"",_xlfn.TEXTSPLIT(H1276,";")))</f>
        <v>Poultry Byproduct</v>
      </c>
      <c r="E1276" s="56" t="str">
        <f>_xlfn.TEXTJOIN(" ",TRUE,B1276,F1276,IF(ISBLANK(J1276),"",_xlfn.TEXTSPLIT(J1276,";")),IF(ISBLANK(G1276),"",_xlfn.TEXTSPLIT(G1276,";")))</f>
        <v>Poultry Byproduct</v>
      </c>
      <c r="J1276" s="55" t="s">
        <v>26995</v>
      </c>
      <c r="R1276" t="str" cm="1">
        <f t="array" ref="R1276">IFERROR(INDEX(AOM[AOM], MATCH(1, (AOM[Edge_Value]=ani_diet!D1274)*(AOM[Is_Ani_Diet_Ingredient]&lt;&gt;FALSE), 0)), "No Match in AOM")</f>
        <v>AOM_001777</v>
      </c>
      <c r="S1276" t="str" cm="1">
        <f t="array" ref="S1276">IFERROR(IF(INDEX(AOM[Scientific Name], MATCH(1, (AOM[Edge_Value]=ani_diet!D1274)*(AOM[Is_Ani_Diet_Ingredient]&lt;&gt;FALSE), 0))=0, "", INDEX(AOM[Scientific Name], MATCH(1, (AOM[Edge_Value]=ani_diet!D1274)*(AOM[Is_Ani_Diet_Ingredient]&lt;&gt;FALSE), 0))), "No Match in AOM")</f>
        <v>Solanum tuberosum</v>
      </c>
      <c r="T1276" t="str" cm="1">
        <f t="array" ref="T1276">IF((S1276&lt;&gt;"")*(S1276&lt;&gt;"No Match in AOM"),IF(J1276&lt;&gt;"",_xlfn.TEXTJOIN(";",TRUE,CONCATENATE(_xlfn.TEXTSPLIT(S1276,";",TRUE,FALSE)," ",J1276)),S1276),"")</f>
        <v>Solanum tuberosum Byproduct</v>
      </c>
    </row>
    <row r="1277" spans="1:20" ht="15" customHeight="1">
      <c r="A1277" s="30" t="s">
        <v>26996</v>
      </c>
      <c r="B1277" s="55" t="s">
        <v>23453</v>
      </c>
      <c r="C1277" s="56" t="str">
        <f>_xlfn.TEXTJOIN(" ",TRUE,B1277,IF(ISBLANK(J1277),"",_xlfn.TEXTSPLIT(J1277,";")))</f>
        <v>Poultry Feed</v>
      </c>
      <c r="D1277" s="56" t="str">
        <f>_xlfn.TEXTJOIN(" ",TRUE,B1277,IF(ISBLANK(J1277),"",_xlfn.TEXTSPLIT(J1277,";")),IF(ISBLANK(H1277),"",_xlfn.TEXTSPLIT(H1277,";")))</f>
        <v>Poultry Feed</v>
      </c>
      <c r="E1277" s="56" t="str">
        <f>_xlfn.TEXTJOIN(" ",TRUE,B1277,F1277,IF(ISBLANK(J1277),"",_xlfn.TEXTSPLIT(J1277,";")),IF(ISBLANK(G1277),"",_xlfn.TEXTSPLIT(G1277,";")))</f>
        <v>Poultry Feed</v>
      </c>
      <c r="K1277" s="32" t="s">
        <v>324</v>
      </c>
      <c r="L1277" s="32" t="s">
        <v>324</v>
      </c>
      <c r="R1277" t="str" cm="1">
        <f t="array" ref="R1277">IFERROR(INDEX(AOM[AOM], MATCH(1, (AOM[Edge_Value]=ani_diet!D1275)*(AOM[Is_Ani_Diet_Ingredient]&lt;&gt;FALSE), 0)), "No Match in AOM")</f>
        <v>AOM_001820</v>
      </c>
      <c r="S1277" t="str" cm="1">
        <f t="array" ref="S1277">IFERROR(IF(INDEX(AOM[Scientific Name], MATCH(1, (AOM[Edge_Value]=ani_diet!D1275)*(AOM[Is_Ani_Diet_Ingredient]&lt;&gt;FALSE), 0))=0, "", INDEX(AOM[Scientific Name], MATCH(1, (AOM[Edge_Value]=ani_diet!D1275)*(AOM[Is_Ani_Diet_Ingredient]&lt;&gt;FALSE), 0))), "No Match in AOM")</f>
        <v>Solanum tuberosum</v>
      </c>
      <c r="T1277" t="str" cm="1">
        <f t="array" ref="T1277">IF((S1277&lt;&gt;"")*(S1277&lt;&gt;"No Match in AOM"),IF(J1277&lt;&gt;"",_xlfn.TEXTJOIN(";",TRUE,CONCATENATE(_xlfn.TEXTSPLIT(S1277,";",TRUE,FALSE)," ",J1277)),S1277),"")</f>
        <v>Solanum tuberosum</v>
      </c>
    </row>
    <row r="1278" spans="1:20" ht="15" customHeight="1">
      <c r="A1278" s="30" t="s">
        <v>26997</v>
      </c>
      <c r="B1278" s="55" t="s">
        <v>18667</v>
      </c>
      <c r="C1278" s="56" t="str">
        <f>_xlfn.TEXTJOIN(" ",TRUE,B1278,IF(ISBLANK(J1278),"",_xlfn.TEXTSPLIT(J1278,";")))</f>
        <v>Poultry Litter</v>
      </c>
      <c r="D1278" s="56" t="str">
        <f>_xlfn.TEXTJOIN(" ",TRUE,B1278,IF(ISBLANK(J1278),"",_xlfn.TEXTSPLIT(J1278,";")),IF(ISBLANK(H1278),"",_xlfn.TEXTSPLIT(H1278,";")))</f>
        <v>Poultry Litter</v>
      </c>
      <c r="E1278" s="56" t="str">
        <f>_xlfn.TEXTJOIN(" ",TRUE,B1278,F1278,IF(ISBLANK(J1278),"",_xlfn.TEXTSPLIT(J1278,";")),IF(ISBLANK(G1278),"",_xlfn.TEXTSPLIT(G1278,";")))</f>
        <v>Poultry Litter</v>
      </c>
      <c r="L1278" s="32" t="s">
        <v>324</v>
      </c>
      <c r="R1278" t="str" cm="1">
        <f t="array" ref="R1278">IFERROR(INDEX(AOM[AOM], MATCH(1, (AOM[Edge_Value]=ani_diet!D1276)*(AOM[Is_Ani_Diet_Ingredient]&lt;&gt;FALSE), 0)), "No Match in AOM")</f>
        <v>AOM_003206</v>
      </c>
      <c r="S1278" t="str" cm="1">
        <f t="array" ref="S1278">IFERROR(IF(INDEX(AOM[Scientific Name], MATCH(1, (AOM[Edge_Value]=ani_diet!D1276)*(AOM[Is_Ani_Diet_Ingredient]&lt;&gt;FALSE), 0))=0, "", INDEX(AOM[Scientific Name], MATCH(1, (AOM[Edge_Value]=ani_diet!D1276)*(AOM[Is_Ani_Diet_Ingredient]&lt;&gt;FALSE), 0))), "No Match in AOM")</f>
        <v/>
      </c>
      <c r="T1278" t="str" cm="1">
        <f t="array" ref="T1278">IF((S1278&lt;&gt;"")*(S1278&lt;&gt;"No Match in AOM"),IF(J1278&lt;&gt;"",_xlfn.TEXTJOIN(";",TRUE,CONCATENATE(_xlfn.TEXTSPLIT(S1278,";",TRUE,FALSE)," ",J1278)),S1278),"")</f>
        <v/>
      </c>
    </row>
    <row r="1279" spans="1:20" ht="15" customHeight="1">
      <c r="A1279" s="30" t="s">
        <v>26998</v>
      </c>
      <c r="B1279" s="55" t="s">
        <v>18667</v>
      </c>
      <c r="C1279" s="56" t="str">
        <f>_xlfn.TEXTJOIN(" ",TRUE,B1279,IF(ISBLANK(J1279),"",_xlfn.TEXTSPLIT(J1279,";")))</f>
        <v>Poultry Litter</v>
      </c>
      <c r="D1279" s="56" t="str">
        <f>_xlfn.TEXTJOIN(" ",TRUE,B1279,IF(ISBLANK(J1279),"",_xlfn.TEXTSPLIT(J1279,";")),IF(ISBLANK(H1279),"",_xlfn.TEXTSPLIT(H1279,";")))</f>
        <v>Poultry Litter Deep Stacked</v>
      </c>
      <c r="E1279" s="56" t="str">
        <f>_xlfn.TEXTJOIN(" ",TRUE,B1279,F1279,IF(ISBLANK(J1279),"",_xlfn.TEXTSPLIT(J1279,";")),IF(ISBLANK(G1279),"",_xlfn.TEXTSPLIT(G1279,";")))</f>
        <v>Poultry Litter Deep Stacked</v>
      </c>
      <c r="G1279" s="55" t="s">
        <v>25609</v>
      </c>
      <c r="H1279" s="55" t="s">
        <v>25609</v>
      </c>
      <c r="L1279" s="32" t="s">
        <v>324</v>
      </c>
      <c r="R1279" t="str" cm="1">
        <f t="array" ref="R1279">IFERROR(INDEX(AOM[AOM], MATCH(1, (AOM[Edge_Value]=ani_diet!D1277)*(AOM[Is_Ani_Diet_Ingredient]&lt;&gt;FALSE), 0)), "No Match in AOM")</f>
        <v>AOM_002098</v>
      </c>
      <c r="S1279" t="str" cm="1">
        <f t="array" ref="S1279">IFERROR(IF(INDEX(AOM[Scientific Name], MATCH(1, (AOM[Edge_Value]=ani_diet!D1277)*(AOM[Is_Ani_Diet_Ingredient]&lt;&gt;FALSE), 0))=0, "", INDEX(AOM[Scientific Name], MATCH(1, (AOM[Edge_Value]=ani_diet!D1277)*(AOM[Is_Ani_Diet_Ingredient]&lt;&gt;FALSE), 0))), "No Match in AOM")</f>
        <v/>
      </c>
      <c r="T1279" t="str" cm="1">
        <f t="array" ref="T1279">IF((S1279&lt;&gt;"")*(S1279&lt;&gt;"No Match in AOM"),IF(J1279&lt;&gt;"",_xlfn.TEXTJOIN(";",TRUE,CONCATENATE(_xlfn.TEXTSPLIT(S1279,";",TRUE,FALSE)," ",J1279)),S1279),"")</f>
        <v/>
      </c>
    </row>
    <row r="1280" spans="1:20" ht="15" customHeight="1">
      <c r="A1280" s="30" t="s">
        <v>26999</v>
      </c>
      <c r="B1280" s="55" t="s">
        <v>18667</v>
      </c>
      <c r="C1280" s="56" t="str">
        <f>_xlfn.TEXTJOIN(" ",TRUE,B1280,IF(ISBLANK(J1280),"",_xlfn.TEXTSPLIT(J1280,";")))</f>
        <v>Poultry Litter</v>
      </c>
      <c r="D1280" s="56" t="str">
        <f>_xlfn.TEXTJOIN(" ",TRUE,B1280,IF(ISBLANK(J1280),"",_xlfn.TEXTSPLIT(J1280,";")),IF(ISBLANK(H1280),"",_xlfn.TEXTSPLIT(H1280,";")))</f>
        <v>Poultry Litter Deep Stacked Dried</v>
      </c>
      <c r="E1280" s="56" t="str">
        <f>_xlfn.TEXTJOIN(" ",TRUE,B1280,F1280,IF(ISBLANK(J1280),"",_xlfn.TEXTSPLIT(J1280,";")),IF(ISBLANK(G1280),"",_xlfn.TEXTSPLIT(G1280,";")))</f>
        <v>Poultry Litter Dried(Sun) Deep Stacked</v>
      </c>
      <c r="G1280" s="55" t="s">
        <v>27000</v>
      </c>
      <c r="H1280" s="55" t="s">
        <v>27001</v>
      </c>
      <c r="K1280" t="str" cm="1">
        <f t="array" ref="K1280">IFERROR(IF(NOT(ISBLANK(#REF!)),_xlfn._xlws.FILTER(AOM[AOM],(AOM[Edge_Value]=#REF!)*(AOM[L5]="Feed Ingredient")),""),"No Match in AOM")</f>
        <v>No Match in AOM</v>
      </c>
      <c r="L1280" t="str" cm="1">
        <f t="array" ref="L1280">IFERROR(IF(NOT(ISBLANK(#REF!)),_xlfn._xlws.FILTER(AOM[Scientific Name],(AOM[Edge_Value]=#REF!)*(AOM[L5]="Feed Ingredient")),""),"No Match in AOM")</f>
        <v>No Match in AOM</v>
      </c>
      <c r="M1280"/>
      <c r="N1280" t="s">
        <v>18674</v>
      </c>
      <c r="R1280" t="str" cm="1">
        <f t="array" ref="R1280">IFERROR(INDEX(AOM[AOM], MATCH(1, (AOM[Edge_Value]=ani_diet!D1278)*(AOM[Is_Ani_Diet_Ingredient]&lt;&gt;FALSE), 0)), "No Match in AOM")</f>
        <v>AOM_001146</v>
      </c>
      <c r="S1280" t="str" cm="1">
        <f t="array" ref="S1280">IFERROR(IF(INDEX(AOM[Scientific Name], MATCH(1, (AOM[Edge_Value]=ani_diet!D1278)*(AOM[Is_Ani_Diet_Ingredient]&lt;&gt;FALSE), 0))=0, "", INDEX(AOM[Scientific Name], MATCH(1, (AOM[Edge_Value]=ani_diet!D1278)*(AOM[Is_Ani_Diet_Ingredient]&lt;&gt;FALSE), 0))), "No Match in AOM")</f>
        <v/>
      </c>
      <c r="T1280" t="str" cm="1">
        <f t="array" ref="T1280">IF((S1280&lt;&gt;"")*(S1280&lt;&gt;"No Match in AOM"),IF(J1280&lt;&gt;"",_xlfn.TEXTJOIN(";",TRUE,CONCATENATE(_xlfn.TEXTSPLIT(S1280,";",TRUE,FALSE)," ",J1280)),S1280),"")</f>
        <v/>
      </c>
    </row>
    <row r="1281" spans="1:20" ht="15" customHeight="1">
      <c r="A1281" s="30" t="s">
        <v>27002</v>
      </c>
      <c r="B1281" s="55" t="s">
        <v>18667</v>
      </c>
      <c r="C1281" s="56" t="str">
        <f>_xlfn.TEXTJOIN(" ",TRUE,B1281,IF(ISBLANK(J1281),"",_xlfn.TEXTSPLIT(J1281,";")))</f>
        <v>Poultry Litter</v>
      </c>
      <c r="D1281" s="56" t="str">
        <f>_xlfn.TEXTJOIN(" ",TRUE,B1281,IF(ISBLANK(J1281),"",_xlfn.TEXTSPLIT(J1281,";")),IF(ISBLANK(H1281),"",_xlfn.TEXTSPLIT(H1281,";")))</f>
        <v>Poultry Litter Deep Stacked Dried</v>
      </c>
      <c r="E1281" s="56" t="str">
        <f>_xlfn.TEXTJOIN(" ",TRUE,B1281,F1281,IF(ISBLANK(J1281),"",_xlfn.TEXTSPLIT(J1281,";")),IF(ISBLANK(G1281),"",_xlfn.TEXTSPLIT(G1281,";")))</f>
        <v>Poultry Litter Deep Stacked Dried</v>
      </c>
      <c r="G1281" s="55" t="s">
        <v>27001</v>
      </c>
      <c r="H1281" s="55" t="s">
        <v>27001</v>
      </c>
      <c r="L1281" s="32" t="s">
        <v>324</v>
      </c>
      <c r="R1281" t="str" cm="1">
        <f t="array" ref="R1281">IFERROR(INDEX(AOM[AOM], MATCH(1, (AOM[Edge_Value]=ani_diet!D1279)*(AOM[Is_Ani_Diet_Ingredient]&lt;&gt;FALSE), 0)), "No Match in AOM")</f>
        <v>AOM_002120</v>
      </c>
      <c r="S1281" t="str" cm="1">
        <f t="array" ref="S1281">IFERROR(IF(INDEX(AOM[Scientific Name], MATCH(1, (AOM[Edge_Value]=ani_diet!D1279)*(AOM[Is_Ani_Diet_Ingredient]&lt;&gt;FALSE), 0))=0, "", INDEX(AOM[Scientific Name], MATCH(1, (AOM[Edge_Value]=ani_diet!D1279)*(AOM[Is_Ani_Diet_Ingredient]&lt;&gt;FALSE), 0))), "No Match in AOM")</f>
        <v/>
      </c>
      <c r="T1281" t="str" cm="1">
        <f t="array" ref="T1281">IF((S1281&lt;&gt;"")*(S1281&lt;&gt;"No Match in AOM"),IF(J1281&lt;&gt;"",_xlfn.TEXTJOIN(";",TRUE,CONCATENATE(_xlfn.TEXTSPLIT(S1281,";",TRUE,FALSE)," ",J1281)),S1281),"")</f>
        <v/>
      </c>
    </row>
    <row r="1282" spans="1:20" ht="15" customHeight="1">
      <c r="A1282" s="30" t="s">
        <v>27003</v>
      </c>
      <c r="B1282" s="55" t="s">
        <v>18667</v>
      </c>
      <c r="C1282" s="56" t="str">
        <f>_xlfn.TEXTJOIN(" ",TRUE,B1282,IF(ISBLANK(J1282),"",_xlfn.TEXTSPLIT(J1282,";")))</f>
        <v>Poultry Litter</v>
      </c>
      <c r="D1282" s="56" t="str">
        <f>_xlfn.TEXTJOIN(" ",TRUE,B1282,IF(ISBLANK(J1282),"",_xlfn.TEXTSPLIT(J1282,";")),IF(ISBLANK(H1282),"",_xlfn.TEXTSPLIT(H1282,";")))</f>
        <v>Poultry Litter Dried</v>
      </c>
      <c r="E1282" s="56" t="str">
        <f>_xlfn.TEXTJOIN(" ",TRUE,B1282,F1282,IF(ISBLANK(J1282),"",_xlfn.TEXTSPLIT(J1282,";")),IF(ISBLANK(G1282),"",_xlfn.TEXTSPLIT(G1282,";")))</f>
        <v>Poultry Litter Dried(Sun)</v>
      </c>
      <c r="G1282" s="55" t="s">
        <v>25653</v>
      </c>
      <c r="H1282" s="55" t="s">
        <v>17480</v>
      </c>
      <c r="R1282" t="str" cm="1">
        <f t="array" ref="R1282">IFERROR(INDEX(AOM[AOM], MATCH(1, (AOM[Edge_Value]=ani_diet!D1280)*(AOM[Is_Ani_Diet_Ingredient]&lt;&gt;FALSE), 0)), "No Match in AOM")</f>
        <v>AOM_002123</v>
      </c>
      <c r="S1282" t="str" cm="1">
        <f t="array" ref="S1282">IFERROR(IF(INDEX(AOM[Scientific Name], MATCH(1, (AOM[Edge_Value]=ani_diet!D1280)*(AOM[Is_Ani_Diet_Ingredient]&lt;&gt;FALSE), 0))=0, "", INDEX(AOM[Scientific Name], MATCH(1, (AOM[Edge_Value]=ani_diet!D1280)*(AOM[Is_Ani_Diet_Ingredient]&lt;&gt;FALSE), 0))), "No Match in AOM")</f>
        <v/>
      </c>
      <c r="T1282" t="str" cm="1">
        <f t="array" ref="T1282">IF((S1282&lt;&gt;"")*(S1282&lt;&gt;"No Match in AOM"),IF(J1282&lt;&gt;"",_xlfn.TEXTJOIN(";",TRUE,CONCATENATE(_xlfn.TEXTSPLIT(S1282,";",TRUE,FALSE)," ",J1282)),S1282),"")</f>
        <v/>
      </c>
    </row>
    <row r="1283" spans="1:20" ht="15" customHeight="1">
      <c r="A1283" s="30" t="s">
        <v>27004</v>
      </c>
      <c r="B1283" s="55" t="s">
        <v>18667</v>
      </c>
      <c r="C1283" s="56" t="str">
        <f>_xlfn.TEXTJOIN(" ",TRUE,B1283,IF(ISBLANK(J1283),"",_xlfn.TEXTSPLIT(J1283,";")))</f>
        <v>Poultry Litter</v>
      </c>
      <c r="D1283" s="56" t="str">
        <f>_xlfn.TEXTJOIN(" ",TRUE,B1283,IF(ISBLANK(J1283),"",_xlfn.TEXTSPLIT(J1283,";")),IF(ISBLANK(H1283),"",_xlfn.TEXTSPLIT(H1283,";")))</f>
        <v>Poultry Litter Dried</v>
      </c>
      <c r="E1283" s="56" t="str">
        <f>_xlfn.TEXTJOIN(" ",TRUE,B1283,F1283,IF(ISBLANK(J1283),"",_xlfn.TEXTSPLIT(J1283,";")),IF(ISBLANK(G1283),"",_xlfn.TEXTSPLIT(G1283,";")))</f>
        <v>Poultry Litter Oven-dried</v>
      </c>
      <c r="G1283" s="55" t="s">
        <v>27005</v>
      </c>
      <c r="H1283" s="55" t="s">
        <v>17480</v>
      </c>
      <c r="K1283" s="32" t="s">
        <v>324</v>
      </c>
      <c r="L1283" s="32" t="s">
        <v>324</v>
      </c>
      <c r="R1283" t="str" cm="1">
        <f t="array" ref="R1283">IFERROR(INDEX(AOM[AOM], MATCH(1, (AOM[Edge_Value]=ani_diet!D1281)*(AOM[Is_Ani_Diet_Ingredient]&lt;&gt;FALSE), 0)), "No Match in AOM")</f>
        <v>AOM_002123</v>
      </c>
      <c r="S1283" t="str" cm="1">
        <f t="array" ref="S1283">IFERROR(IF(INDEX(AOM[Scientific Name], MATCH(1, (AOM[Edge_Value]=ani_diet!D1281)*(AOM[Is_Ani_Diet_Ingredient]&lt;&gt;FALSE), 0))=0, "", INDEX(AOM[Scientific Name], MATCH(1, (AOM[Edge_Value]=ani_diet!D1281)*(AOM[Is_Ani_Diet_Ingredient]&lt;&gt;FALSE), 0))), "No Match in AOM")</f>
        <v/>
      </c>
      <c r="T1283" t="str" cm="1">
        <f t="array" ref="T1283">IF((S1283&lt;&gt;"")*(S1283&lt;&gt;"No Match in AOM"),IF(J1283&lt;&gt;"",_xlfn.TEXTJOIN(";",TRUE,CONCATENATE(_xlfn.TEXTSPLIT(S1283,";",TRUE,FALSE)," ",J1283)),S1283),"")</f>
        <v/>
      </c>
    </row>
    <row r="1284" spans="1:20" ht="15" customHeight="1">
      <c r="A1284" s="30" t="s">
        <v>27006</v>
      </c>
      <c r="B1284" s="55" t="s">
        <v>18667</v>
      </c>
      <c r="C1284" s="56" t="str">
        <f>_xlfn.TEXTJOIN(" ",TRUE,B1284,IF(ISBLANK(J1284),"",_xlfn.TEXTSPLIT(J1284,";")))</f>
        <v>Poultry Litter</v>
      </c>
      <c r="D1284" s="56" t="str">
        <f>_xlfn.TEXTJOIN(" ",TRUE,B1284,IF(ISBLANK(J1284),"",_xlfn.TEXTSPLIT(J1284,";")),IF(ISBLANK(H1284),"",_xlfn.TEXTSPLIT(H1284,";")))</f>
        <v>Poultry Litter Dried</v>
      </c>
      <c r="E1284" s="56" t="str">
        <f>_xlfn.TEXTJOIN(" ",TRUE,B1284,F1284,IF(ISBLANK(J1284),"",_xlfn.TEXTSPLIT(J1284,";")),IF(ISBLANK(G1284),"",_xlfn.TEXTSPLIT(G1284,";")))</f>
        <v>Poultry Litter Dried</v>
      </c>
      <c r="G1284" s="55" t="s">
        <v>17480</v>
      </c>
      <c r="H1284" s="55" t="s">
        <v>17480</v>
      </c>
      <c r="L1284" s="32" t="s">
        <v>324</v>
      </c>
      <c r="R1284" t="str" cm="1">
        <f t="array" ref="R1284">IFERROR(INDEX(AOM[AOM], MATCH(1, (AOM[Edge_Value]=ani_diet!D1282)*(AOM[Is_Ani_Diet_Ingredient]&lt;&gt;FALSE), 0)), "No Match in AOM")</f>
        <v>AOM_001109</v>
      </c>
      <c r="S1284" t="str" cm="1">
        <f t="array" ref="S1284">IFERROR(IF(INDEX(AOM[Scientific Name], MATCH(1, (AOM[Edge_Value]=ani_diet!D1282)*(AOM[Is_Ani_Diet_Ingredient]&lt;&gt;FALSE), 0))=0, "", INDEX(AOM[Scientific Name], MATCH(1, (AOM[Edge_Value]=ani_diet!D1282)*(AOM[Is_Ani_Diet_Ingredient]&lt;&gt;FALSE), 0))), "No Match in AOM")</f>
        <v/>
      </c>
      <c r="T1284" t="str" cm="1">
        <f t="array" ref="T1284">IF((S1284&lt;&gt;"")*(S1284&lt;&gt;"No Match in AOM"),IF(J1284&lt;&gt;"",_xlfn.TEXTJOIN(";",TRUE,CONCATENATE(_xlfn.TEXTSPLIT(S1284,";",TRUE,FALSE)," ",J1284)),S1284),"")</f>
        <v/>
      </c>
    </row>
    <row r="1285" spans="1:20" ht="15" customHeight="1">
      <c r="A1285" s="30" t="s">
        <v>27007</v>
      </c>
      <c r="B1285" s="55" t="s">
        <v>18667</v>
      </c>
      <c r="C1285" s="56" t="str">
        <f>_xlfn.TEXTJOIN(" ",TRUE,B1285,IF(ISBLANK(J1285),"",_xlfn.TEXTSPLIT(J1285,";")))</f>
        <v>Poultry Litter</v>
      </c>
      <c r="D1285" s="56" t="str">
        <f>_xlfn.TEXTJOIN(" ",TRUE,B1285,IF(ISBLANK(J1285),"",_xlfn.TEXTSPLIT(J1285,";")),IF(ISBLANK(H1285),"",_xlfn.TEXTSPLIT(H1285,";")))</f>
        <v>Poultry Litter Dried Ground</v>
      </c>
      <c r="E1285" s="56" t="str">
        <f>_xlfn.TEXTJOIN(" ",TRUE,B1285,F1285,IF(ISBLANK(J1285),"",_xlfn.TEXTSPLIT(J1285,";")),IF(ISBLANK(G1285),"",_xlfn.TEXTSPLIT(G1285,";")))</f>
        <v>Poultry Litter Dried Ground</v>
      </c>
      <c r="G1285" s="55" t="s">
        <v>25767</v>
      </c>
      <c r="H1285" s="55" t="s">
        <v>25767</v>
      </c>
      <c r="R1285" t="str" cm="1">
        <f t="array" ref="R1285">IFERROR(INDEX(AOM[AOM], MATCH(1, (AOM[Edge_Value]=ani_diet!D1283)*(AOM[Is_Ani_Diet_Ingredient]&lt;&gt;FALSE), 0)), "No Match in AOM")</f>
        <v>AOM_001109</v>
      </c>
      <c r="S1285" t="str" cm="1">
        <f t="array" ref="S1285">IFERROR(IF(INDEX(AOM[Scientific Name], MATCH(1, (AOM[Edge_Value]=ani_diet!D1283)*(AOM[Is_Ani_Diet_Ingredient]&lt;&gt;FALSE), 0))=0, "", INDEX(AOM[Scientific Name], MATCH(1, (AOM[Edge_Value]=ani_diet!D1283)*(AOM[Is_Ani_Diet_Ingredient]&lt;&gt;FALSE), 0))), "No Match in AOM")</f>
        <v/>
      </c>
      <c r="T1285" t="str" cm="1">
        <f t="array" ref="T1285">IF((S1285&lt;&gt;"")*(S1285&lt;&gt;"No Match in AOM"),IF(J1285&lt;&gt;"",_xlfn.TEXTJOIN(";",TRUE,CONCATENATE(_xlfn.TEXTSPLIT(S1285,";",TRUE,FALSE)," ",J1285)),S1285),"")</f>
        <v/>
      </c>
    </row>
    <row r="1286" spans="1:20" ht="15" customHeight="1">
      <c r="A1286" s="30" t="s">
        <v>27008</v>
      </c>
      <c r="B1286" s="55" t="s">
        <v>18667</v>
      </c>
      <c r="C1286" s="56" t="str">
        <f>_xlfn.TEXTJOIN(" ",TRUE,B1286,IF(ISBLANK(J1286),"",_xlfn.TEXTSPLIT(J1286,";")))</f>
        <v>Poultry Litter</v>
      </c>
      <c r="D1286" s="56" t="str">
        <f>_xlfn.TEXTJOIN(" ",TRUE,B1286,IF(ISBLANK(J1286),"",_xlfn.TEXTSPLIT(J1286,";")),IF(ISBLANK(H1286),"",_xlfn.TEXTSPLIT(H1286,";")))</f>
        <v>Poultry Litter Ground</v>
      </c>
      <c r="E1286" s="56" t="str">
        <f>_xlfn.TEXTJOIN(" ",TRUE,B1286,F1286,IF(ISBLANK(J1286),"",_xlfn.TEXTSPLIT(J1286,";")),IF(ISBLANK(G1286),"",_xlfn.TEXTSPLIT(G1286,";")))</f>
        <v>Poultry Litter Ground</v>
      </c>
      <c r="G1286" s="55" t="s">
        <v>6052</v>
      </c>
      <c r="H1286" s="55" t="s">
        <v>6052</v>
      </c>
      <c r="L1286" s="32" t="s">
        <v>324</v>
      </c>
      <c r="R1286" t="str" cm="1">
        <f t="array" ref="R1286">IFERROR(INDEX(AOM[AOM], MATCH(1, (AOM[Edge_Value]=ani_diet!D1284)*(AOM[Is_Ani_Diet_Ingredient]&lt;&gt;FALSE), 0)), "No Match in AOM")</f>
        <v>AOM_001109</v>
      </c>
      <c r="S1286" t="str" cm="1">
        <f t="array" ref="S1286">IFERROR(IF(INDEX(AOM[Scientific Name], MATCH(1, (AOM[Edge_Value]=ani_diet!D1284)*(AOM[Is_Ani_Diet_Ingredient]&lt;&gt;FALSE), 0))=0, "", INDEX(AOM[Scientific Name], MATCH(1, (AOM[Edge_Value]=ani_diet!D1284)*(AOM[Is_Ani_Diet_Ingredient]&lt;&gt;FALSE), 0))), "No Match in AOM")</f>
        <v/>
      </c>
      <c r="T1286" t="str" cm="1">
        <f t="array" ref="T1286">IF((S1286&lt;&gt;"")*(S1286&lt;&gt;"No Match in AOM"),IF(J1286&lt;&gt;"",_xlfn.TEXTJOIN(";",TRUE,CONCATENATE(_xlfn.TEXTSPLIT(S1286,";",TRUE,FALSE)," ",J1286)),S1286),"")</f>
        <v/>
      </c>
    </row>
    <row r="1287" spans="1:20" ht="15" customHeight="1">
      <c r="A1287" s="30" t="s">
        <v>27009</v>
      </c>
      <c r="B1287" s="55" t="s">
        <v>23455</v>
      </c>
      <c r="C1287" s="56" t="str">
        <f>_xlfn.TEXTJOIN(" ",TRUE,B1287,IF(ISBLANK(J1287),"",_xlfn.TEXTSPLIT(J1287,";")))</f>
        <v>Prime Gluten 60</v>
      </c>
      <c r="D1287" s="56" t="str">
        <f>_xlfn.TEXTJOIN(" ",TRUE,B1287,IF(ISBLANK(J1287),"",_xlfn.TEXTSPLIT(J1287,";")),IF(ISBLANK(H1287),"",_xlfn.TEXTSPLIT(H1287,";")))</f>
        <v>Prime Gluten 60</v>
      </c>
      <c r="E1287" s="56" t="str">
        <f>_xlfn.TEXTJOIN(" ",TRUE,B1287,F1287,IF(ISBLANK(J1287),"",_xlfn.TEXTSPLIT(J1287,";")),IF(ISBLANK(G1287),"",_xlfn.TEXTSPLIT(G1287,";")))</f>
        <v>Prime Gluten 60</v>
      </c>
      <c r="R1287" t="str" cm="1">
        <f t="array" ref="R1287">IFERROR(INDEX(AOM[AOM], MATCH(1, (AOM[Edge_Value]=ani_diet!D1285)*(AOM[Is_Ani_Diet_Ingredient]&lt;&gt;FALSE), 0)), "No Match in AOM")</f>
        <v>AOM_001941</v>
      </c>
      <c r="S1287" t="str" cm="1">
        <f t="array" ref="S1287">IFERROR(IF(INDEX(AOM[Scientific Name], MATCH(1, (AOM[Edge_Value]=ani_diet!D1285)*(AOM[Is_Ani_Diet_Ingredient]&lt;&gt;FALSE), 0))=0, "", INDEX(AOM[Scientific Name], MATCH(1, (AOM[Edge_Value]=ani_diet!D1285)*(AOM[Is_Ani_Diet_Ingredient]&lt;&gt;FALSE), 0))), "No Match in AOM")</f>
        <v/>
      </c>
      <c r="T1287" t="str" cm="1">
        <f t="array" ref="T1287">IF((S1287&lt;&gt;"")*(S1287&lt;&gt;"No Match in AOM"),IF(J1287&lt;&gt;"",_xlfn.TEXTJOIN(";",TRUE,CONCATENATE(_xlfn.TEXTSPLIT(S1287,";",TRUE,FALSE)," ",J1287)),S1287),"")</f>
        <v/>
      </c>
    </row>
    <row r="1288" spans="1:20" ht="15" customHeight="1">
      <c r="A1288" s="30" t="s">
        <v>27010</v>
      </c>
      <c r="B1288" s="55" t="s">
        <v>23455</v>
      </c>
      <c r="C1288" s="56" t="str">
        <f>_xlfn.TEXTJOIN(" ",TRUE,B1288,IF(ISBLANK(J1288),"",_xlfn.TEXTSPLIT(J1288,";")))</f>
        <v>Prime Gluten 60</v>
      </c>
      <c r="D1288" s="56" t="str">
        <f>_xlfn.TEXTJOIN(" ",TRUE,B1288,IF(ISBLANK(J1288),"",_xlfn.TEXTSPLIT(J1288,";")),IF(ISBLANK(H1288),"",_xlfn.TEXTSPLIT(H1288,";")))</f>
        <v>Prime Gluten 60 Ground</v>
      </c>
      <c r="E1288" s="56" t="str">
        <f>_xlfn.TEXTJOIN(" ",TRUE,B1288,F1288,IF(ISBLANK(J1288),"",_xlfn.TEXTSPLIT(J1288,";")),IF(ISBLANK(G1288),"",_xlfn.TEXTSPLIT(G1288,";")))</f>
        <v>Prime Gluten 60 Ground</v>
      </c>
      <c r="G1288" s="55" t="s">
        <v>6052</v>
      </c>
      <c r="H1288" s="55" t="s">
        <v>6052</v>
      </c>
      <c r="R1288" t="str" cm="1">
        <f t="array" ref="R1288">IFERROR(INDEX(AOM[AOM], MATCH(1, (AOM[Edge_Value]=ani_diet!D1286)*(AOM[Is_Ani_Diet_Ingredient]&lt;&gt;FALSE), 0)), "No Match in AOM")</f>
        <v>AOM_003690</v>
      </c>
      <c r="S1288" t="str" cm="1">
        <f t="array" ref="S1288">IFERROR(IF(INDEX(AOM[Scientific Name], MATCH(1, (AOM[Edge_Value]=ani_diet!D1286)*(AOM[Is_Ani_Diet_Ingredient]&lt;&gt;FALSE), 0))=0, "", INDEX(AOM[Scientific Name], MATCH(1, (AOM[Edge_Value]=ani_diet!D1286)*(AOM[Is_Ani_Diet_Ingredient]&lt;&gt;FALSE), 0))), "No Match in AOM")</f>
        <v/>
      </c>
      <c r="T1288" t="str" cm="1">
        <f t="array" ref="T1288">IF((S1288&lt;&gt;"")*(S1288&lt;&gt;"No Match in AOM"),IF(J1288&lt;&gt;"",_xlfn.TEXTJOIN(";",TRUE,CONCATENATE(_xlfn.TEXTSPLIT(S1288,";",TRUE,FALSE)," ",J1288)),S1288),"")</f>
        <v/>
      </c>
    </row>
    <row r="1289" spans="1:20" ht="15" customHeight="1">
      <c r="A1289" s="30" t="s">
        <v>23476</v>
      </c>
      <c r="B1289" s="55" t="s">
        <v>23476</v>
      </c>
      <c r="C1289" s="56" t="str">
        <f>_xlfn.TEXTJOIN(" ",TRUE,B1289,IF(ISBLANK(J1289),"",_xlfn.TEXTSPLIT(J1289,";")))</f>
        <v>Probiotic</v>
      </c>
      <c r="D1289" s="56" t="str">
        <f>_xlfn.TEXTJOIN(" ",TRUE,B1289,IF(ISBLANK(J1289),"",_xlfn.TEXTSPLIT(J1289,";")),IF(ISBLANK(H1289),"",_xlfn.TEXTSPLIT(H1289,";")))</f>
        <v>Probiotic</v>
      </c>
      <c r="E1289" s="56" t="str">
        <f>_xlfn.TEXTJOIN(" ",TRUE,B1289,F1289,IF(ISBLANK(J1289),"",_xlfn.TEXTSPLIT(J1289,";")),IF(ISBLANK(G1289),"",_xlfn.TEXTSPLIT(G1289,";")))</f>
        <v>Probiotic</v>
      </c>
      <c r="R1289" t="str" cm="1">
        <f t="array" ref="R1289">IFERROR(INDEX(AOM[AOM], MATCH(1, (AOM[Edge_Value]=ani_diet!D1287)*(AOM[Is_Ani_Diet_Ingredient]&lt;&gt;FALSE), 0)), "No Match in AOM")</f>
        <v>AOM_001870</v>
      </c>
      <c r="S1289" t="str" cm="1">
        <f t="array" ref="S1289">IFERROR(IF(INDEX(AOM[Scientific Name], MATCH(1, (AOM[Edge_Value]=ani_diet!D1287)*(AOM[Is_Ani_Diet_Ingredient]&lt;&gt;FALSE), 0))=0, "", INDEX(AOM[Scientific Name], MATCH(1, (AOM[Edge_Value]=ani_diet!D1287)*(AOM[Is_Ani_Diet_Ingredient]&lt;&gt;FALSE), 0))), "No Match in AOM")</f>
        <v/>
      </c>
      <c r="T1289" t="str" cm="1">
        <f t="array" ref="T1289">IF((S1289&lt;&gt;"")*(S1289&lt;&gt;"No Match in AOM"),IF(J1289&lt;&gt;"",_xlfn.TEXTJOIN(";",TRUE,CONCATENATE(_xlfn.TEXTSPLIT(S1289,";",TRUE,FALSE)," ",J1289)),S1289),"")</f>
        <v/>
      </c>
    </row>
    <row r="1290" spans="1:20" ht="15" customHeight="1">
      <c r="A1290" s="30" t="s">
        <v>27011</v>
      </c>
      <c r="B1290" s="55" t="s">
        <v>23477</v>
      </c>
      <c r="C1290" s="56" t="str">
        <f>_xlfn.TEXTJOIN(" ",TRUE,B1290,IF(ISBLANK(J1290),"",_xlfn.TEXTSPLIT(J1290,";")))</f>
        <v>Propionibacterium freudenreinchi</v>
      </c>
      <c r="D1290" s="56" t="str">
        <f>_xlfn.TEXTJOIN(" ",TRUE,B1290,IF(ISBLANK(J1290),"",_xlfn.TEXTSPLIT(J1290,";")),IF(ISBLANK(H1290),"",_xlfn.TEXTSPLIT(H1290,";")))</f>
        <v>Propionibacterium freudenreinchi</v>
      </c>
      <c r="E1290" s="56" t="str">
        <f>_xlfn.TEXTJOIN(" ",TRUE,B1290,F1290,IF(ISBLANK(J1290),"",_xlfn.TEXTSPLIT(J1290,";")),IF(ISBLANK(G1290),"",_xlfn.TEXTSPLIT(G1290,";")))</f>
        <v>Propionibacterium freudenreinchi</v>
      </c>
      <c r="R1290" t="str" cm="1">
        <f t="array" ref="R1290">IFERROR(INDEX(AOM[AOM], MATCH(1, (AOM[Edge_Value]=ani_diet!D1288)*(AOM[Is_Ani_Diet_Ingredient]&lt;&gt;FALSE), 0)), "No Match in AOM")</f>
        <v>AOM_006154</v>
      </c>
      <c r="S1290" t="str" cm="1">
        <f t="array" ref="S1290">IFERROR(IF(INDEX(AOM[Scientific Name], MATCH(1, (AOM[Edge_Value]=ani_diet!D1288)*(AOM[Is_Ani_Diet_Ingredient]&lt;&gt;FALSE), 0))=0, "", INDEX(AOM[Scientific Name], MATCH(1, (AOM[Edge_Value]=ani_diet!D1288)*(AOM[Is_Ani_Diet_Ingredient]&lt;&gt;FALSE), 0))), "No Match in AOM")</f>
        <v/>
      </c>
      <c r="T1290" t="str" cm="1">
        <f t="array" ref="T1290">IF((S1290&lt;&gt;"")*(S1290&lt;&gt;"No Match in AOM"),IF(J1290&lt;&gt;"",_xlfn.TEXTJOIN(";",TRUE,CONCATENATE(_xlfn.TEXTSPLIT(S1290,";",TRUE,FALSE)," ",J1290)),S1290),"")</f>
        <v/>
      </c>
    </row>
    <row r="1291" spans="1:20" ht="15" customHeight="1">
      <c r="A1291" s="30" t="s">
        <v>9593</v>
      </c>
      <c r="B1291" s="55" t="s">
        <v>9593</v>
      </c>
      <c r="C1291" s="56" t="str">
        <f>_xlfn.TEXTJOIN(" ",TRUE,B1291,IF(ISBLANK(J1291),"",_xlfn.TEXTSPLIT(J1291,";")))</f>
        <v>Prosopis africana</v>
      </c>
      <c r="D1291" s="56" t="str">
        <f>_xlfn.TEXTJOIN(" ",TRUE,B1291,IF(ISBLANK(J1291),"",_xlfn.TEXTSPLIT(J1291,";")),IF(ISBLANK(H1291),"",_xlfn.TEXTSPLIT(H1291,";")))</f>
        <v>Prosopis africana</v>
      </c>
      <c r="E1291" s="56" t="str">
        <f>_xlfn.TEXTJOIN(" ",TRUE,B1291,F1291,IF(ISBLANK(J1291),"",_xlfn.TEXTSPLIT(J1291,";")),IF(ISBLANK(G1291),"",_xlfn.TEXTSPLIT(G1291,";")))</f>
        <v>Prosopis africana</v>
      </c>
      <c r="R1291" t="str" cm="1">
        <f t="array" ref="R1291">IFERROR(INDEX(AOM[AOM], MATCH(1, (AOM[Edge_Value]=ani_diet!D1289)*(AOM[Is_Ani_Diet_Ingredient]&lt;&gt;FALSE), 0)), "No Match in AOM")</f>
        <v>AOM_003076</v>
      </c>
      <c r="S1291" t="str" cm="1">
        <f t="array" ref="S1291">IFERROR(IF(INDEX(AOM[Scientific Name], MATCH(1, (AOM[Edge_Value]=ani_diet!D1289)*(AOM[Is_Ani_Diet_Ingredient]&lt;&gt;FALSE), 0))=0, "", INDEX(AOM[Scientific Name], MATCH(1, (AOM[Edge_Value]=ani_diet!D1289)*(AOM[Is_Ani_Diet_Ingredient]&lt;&gt;FALSE), 0))), "No Match in AOM")</f>
        <v/>
      </c>
      <c r="T1291" t="str" cm="1">
        <f t="array" ref="T1291">IF((S1291&lt;&gt;"")*(S1291&lt;&gt;"No Match in AOM"),IF(J1291&lt;&gt;"",_xlfn.TEXTJOIN(";",TRUE,CONCATENATE(_xlfn.TEXTSPLIT(S1291,";",TRUE,FALSE)," ",J1291)),S1291),"")</f>
        <v/>
      </c>
    </row>
    <row r="1292" spans="1:20" ht="15" customHeight="1">
      <c r="A1292" s="30" t="s">
        <v>22432</v>
      </c>
      <c r="B1292" s="55" t="s">
        <v>9593</v>
      </c>
      <c r="C1292" s="56" t="str">
        <f>_xlfn.TEXTJOIN(" ",TRUE,B1292,IF(ISBLANK(J1292),"",_xlfn.TEXTSPLIT(J1292,";")))</f>
        <v>Prosopis africana Seed</v>
      </c>
      <c r="D1292" s="56" t="str">
        <f>_xlfn.TEXTJOIN(" ",TRUE,B1292,IF(ISBLANK(J1292),"",_xlfn.TEXTSPLIT(J1292,";")),IF(ISBLANK(H1292),"",_xlfn.TEXTSPLIT(H1292,";")))</f>
        <v>Prosopis africana Seed</v>
      </c>
      <c r="E1292" s="56" t="str">
        <f>_xlfn.TEXTJOIN(" ",TRUE,B1292,F1292,IF(ISBLANK(J1292),"",_xlfn.TEXTSPLIT(J1292,";")),IF(ISBLANK(G1292),"",_xlfn.TEXTSPLIT(G1292,";")))</f>
        <v>Prosopis africana Seed</v>
      </c>
      <c r="J1292" s="55" t="s">
        <v>3446</v>
      </c>
      <c r="R1292" t="str" cm="1">
        <f t="array" ref="R1292">IFERROR(INDEX(AOM[AOM], MATCH(1, (AOM[Edge_Value]=ani_diet!D1290)*(AOM[Is_Ani_Diet_Ingredient]&lt;&gt;FALSE), 0)), "No Match in AOM")</f>
        <v>AOM_006340</v>
      </c>
      <c r="S1292" t="str" cm="1">
        <f t="array" ref="S1292">IFERROR(IF(INDEX(AOM[Scientific Name], MATCH(1, (AOM[Edge_Value]=ani_diet!D1290)*(AOM[Is_Ani_Diet_Ingredient]&lt;&gt;FALSE), 0))=0, "", INDEX(AOM[Scientific Name], MATCH(1, (AOM[Edge_Value]=ani_diet!D1290)*(AOM[Is_Ani_Diet_Ingredient]&lt;&gt;FALSE), 0))), "No Match in AOM")</f>
        <v/>
      </c>
      <c r="T1292" t="str" cm="1">
        <f t="array" ref="T1292">IF((S1292&lt;&gt;"")*(S1292&lt;&gt;"No Match in AOM"),IF(J1292&lt;&gt;"",_xlfn.TEXTJOIN(";",TRUE,CONCATENATE(_xlfn.TEXTSPLIT(S1292,";",TRUE,FALSE)," ",J1292)),S1292),"")</f>
        <v/>
      </c>
    </row>
    <row r="1293" spans="1:20" ht="15" customHeight="1">
      <c r="A1293" s="30" t="s">
        <v>27012</v>
      </c>
      <c r="B1293" s="55" t="s">
        <v>9593</v>
      </c>
      <c r="C1293" s="56" t="str">
        <f>_xlfn.TEXTJOIN(" ",TRUE,B1293,IF(ISBLANK(J1293),"",_xlfn.TEXTSPLIT(J1293,";")))</f>
        <v>Prosopis africana Seed</v>
      </c>
      <c r="D1293" s="56" t="str">
        <f>_xlfn.TEXTJOIN(" ",TRUE,B1293,IF(ISBLANK(J1293),"",_xlfn.TEXTSPLIT(J1293,";")),IF(ISBLANK(H1293),"",_xlfn.TEXTSPLIT(H1293,";")))</f>
        <v>Prosopis africana Seed Ground</v>
      </c>
      <c r="E1293" s="56" t="str">
        <f>_xlfn.TEXTJOIN(" ",TRUE,B1293,F1293,IF(ISBLANK(J1293),"",_xlfn.TEXTSPLIT(J1293,";")),IF(ISBLANK(G1293),"",_xlfn.TEXTSPLIT(G1293,";")))</f>
        <v>Prosopis africana Seed Ground</v>
      </c>
      <c r="G1293" s="55" t="s">
        <v>6052</v>
      </c>
      <c r="H1293" s="55" t="s">
        <v>6052</v>
      </c>
      <c r="J1293" s="55" t="s">
        <v>3446</v>
      </c>
      <c r="R1293" t="str" cm="1">
        <f t="array" ref="R1293">IFERROR(INDEX(AOM[AOM], MATCH(1, (AOM[Edge_Value]=ani_diet!D1291)*(AOM[Is_Ani_Diet_Ingredient]&lt;&gt;FALSE), 0)), "No Match in AOM")</f>
        <v>AOM_001171</v>
      </c>
      <c r="S1293" t="str" cm="1">
        <f t="array" ref="S1293">IFERROR(IF(INDEX(AOM[Scientific Name], MATCH(1, (AOM[Edge_Value]=ani_diet!D1291)*(AOM[Is_Ani_Diet_Ingredient]&lt;&gt;FALSE), 0))=0, "", INDEX(AOM[Scientific Name], MATCH(1, (AOM[Edge_Value]=ani_diet!D1291)*(AOM[Is_Ani_Diet_Ingredient]&lt;&gt;FALSE), 0))), "No Match in AOM")</f>
        <v>Prosopis africana</v>
      </c>
      <c r="T1293" t="str" cm="1">
        <f t="array" ref="T1293">IF((S1293&lt;&gt;"")*(S1293&lt;&gt;"No Match in AOM"),IF(J1293&lt;&gt;"",_xlfn.TEXTJOIN(";",TRUE,CONCATENATE(_xlfn.TEXTSPLIT(S1293,";",TRUE,FALSE)," ",J1293)),S1293),"")</f>
        <v>Prosopis africana Seed</v>
      </c>
    </row>
    <row r="1294" spans="1:20" ht="15" customHeight="1">
      <c r="A1294" s="30" t="s">
        <v>9596</v>
      </c>
      <c r="B1294" s="55" t="s">
        <v>9596</v>
      </c>
      <c r="C1294" s="56" t="str">
        <f>_xlfn.TEXTJOIN(" ",TRUE,B1294,IF(ISBLANK(J1294),"",_xlfn.TEXTSPLIT(J1294,";")))</f>
        <v>Prosopis juliflora</v>
      </c>
      <c r="D1294" s="56" t="str">
        <f>_xlfn.TEXTJOIN(" ",TRUE,B1294,IF(ISBLANK(J1294),"",_xlfn.TEXTSPLIT(J1294,";")),IF(ISBLANK(H1294),"",_xlfn.TEXTSPLIT(H1294,";")))</f>
        <v>Prosopis juliflora</v>
      </c>
      <c r="E1294" s="56" t="str">
        <f>_xlfn.TEXTJOIN(" ",TRUE,B1294,F1294,IF(ISBLANK(J1294),"",_xlfn.TEXTSPLIT(J1294,";")),IF(ISBLANK(G1294),"",_xlfn.TEXTSPLIT(G1294,";")))</f>
        <v>Prosopis juliflora</v>
      </c>
      <c r="N1294" t="s">
        <v>2553</v>
      </c>
      <c r="O1294" t="s">
        <v>2524</v>
      </c>
      <c r="P1294" t="s">
        <v>2553</v>
      </c>
      <c r="Q1294" t="s">
        <v>2524</v>
      </c>
      <c r="R1294" t="str" cm="1">
        <f t="array" ref="R1294">IFERROR(INDEX(AOM[AOM], MATCH(1, (AOM[Edge_Value]=ani_diet!D1292)*(AOM[Is_Ani_Diet_Ingredient]&lt;&gt;FALSE), 0)), "No Match in AOM")</f>
        <v>AOM_001982</v>
      </c>
      <c r="S1294" t="str" cm="1">
        <f t="array" ref="S1294">IFERROR(IF(INDEX(AOM[Scientific Name], MATCH(1, (AOM[Edge_Value]=ani_diet!D1292)*(AOM[Is_Ani_Diet_Ingredient]&lt;&gt;FALSE), 0))=0, "", INDEX(AOM[Scientific Name], MATCH(1, (AOM[Edge_Value]=ani_diet!D1292)*(AOM[Is_Ani_Diet_Ingredient]&lt;&gt;FALSE), 0))), "No Match in AOM")</f>
        <v>Prosopis africana</v>
      </c>
      <c r="T1294" t="str" cm="1">
        <f t="array" ref="T1294">IF((S1294&lt;&gt;"")*(S1294&lt;&gt;"No Match in AOM"),IF(J1294&lt;&gt;"",_xlfn.TEXTJOIN(";",TRUE,CONCATENATE(_xlfn.TEXTSPLIT(S1294,";",TRUE,FALSE)," ",J1294)),S1294),"")</f>
        <v>Prosopis africana</v>
      </c>
    </row>
    <row r="1295" spans="1:20" ht="15" customHeight="1">
      <c r="A1295" s="30" t="s">
        <v>27013</v>
      </c>
      <c r="B1295" s="55" t="s">
        <v>9596</v>
      </c>
      <c r="C1295" s="56" t="str">
        <f>_xlfn.TEXTJOIN(" ",TRUE,B1295,IF(ISBLANK(J1295),"",_xlfn.TEXTSPLIT(J1295,";")))</f>
        <v>Prosopis juliflora</v>
      </c>
      <c r="D1295" s="56" t="str">
        <f>_xlfn.TEXTJOIN(" ",TRUE,B1295,IF(ISBLANK(J1295),"",_xlfn.TEXTSPLIT(J1295,";")),IF(ISBLANK(H1295),"",_xlfn.TEXTSPLIT(H1295,";")))</f>
        <v>Prosopis juliflora Dried</v>
      </c>
      <c r="E1295" s="56" t="str">
        <f>_xlfn.TEXTJOIN(" ",TRUE,B1295,F1295,IF(ISBLANK(J1295),"",_xlfn.TEXTSPLIT(J1295,";")),IF(ISBLANK(G1295),"",_xlfn.TEXTSPLIT(G1295,";")))</f>
        <v>Prosopis juliflora Chopped Dried</v>
      </c>
      <c r="G1295" s="55" t="s">
        <v>25774</v>
      </c>
      <c r="H1295" s="55" t="s">
        <v>17480</v>
      </c>
      <c r="R1295" t="str" cm="1">
        <f t="array" ref="R1295">IFERROR(INDEX(AOM[AOM], MATCH(1, (AOM[Edge_Value]=ani_diet!D1293)*(AOM[Is_Ani_Diet_Ingredient]&lt;&gt;FALSE), 0)), "No Match in AOM")</f>
        <v>AOM_001983</v>
      </c>
      <c r="S1295" t="str" cm="1">
        <f t="array" ref="S1295">IFERROR(IF(INDEX(AOM[Scientific Name], MATCH(1, (AOM[Edge_Value]=ani_diet!D1293)*(AOM[Is_Ani_Diet_Ingredient]&lt;&gt;FALSE), 0))=0, "", INDEX(AOM[Scientific Name], MATCH(1, (AOM[Edge_Value]=ani_diet!D1293)*(AOM[Is_Ani_Diet_Ingredient]&lt;&gt;FALSE), 0))), "No Match in AOM")</f>
        <v>Prosopis africana</v>
      </c>
      <c r="T1295" t="str" cm="1">
        <f t="array" ref="T1295">IF((S1295&lt;&gt;"")*(S1295&lt;&gt;"No Match in AOM"),IF(J1295&lt;&gt;"",_xlfn.TEXTJOIN(";",TRUE,CONCATENATE(_xlfn.TEXTSPLIT(S1295,";",TRUE,FALSE)," ",J1295)),S1295),"")</f>
        <v>Prosopis africana</v>
      </c>
    </row>
    <row r="1296" spans="1:20" ht="15" customHeight="1">
      <c r="A1296" s="30" t="s">
        <v>27014</v>
      </c>
      <c r="B1296" s="55" t="s">
        <v>9596</v>
      </c>
      <c r="C1296" s="56" t="str">
        <f>_xlfn.TEXTJOIN(" ",TRUE,B1296,IF(ISBLANK(J1296),"",_xlfn.TEXTSPLIT(J1296,";")))</f>
        <v>Prosopis juliflora</v>
      </c>
      <c r="D1296" s="56" t="str">
        <f>_xlfn.TEXTJOIN(" ",TRUE,B1296,IF(ISBLANK(J1296),"",_xlfn.TEXTSPLIT(J1296,";")),IF(ISBLANK(H1296),"",_xlfn.TEXTSPLIT(H1296,";")))</f>
        <v>Prosopis juliflora Dried Ground</v>
      </c>
      <c r="E1296" s="56" t="str">
        <f>_xlfn.TEXTJOIN(" ",TRUE,B1296,F1296,IF(ISBLANK(J1296),"",_xlfn.TEXTSPLIT(J1296,";")),IF(ISBLANK(G1296),"",_xlfn.TEXTSPLIT(G1296,";")))</f>
        <v>Prosopis juliflora Dried(Air) Ground</v>
      </c>
      <c r="G1296" s="55" t="s">
        <v>27015</v>
      </c>
      <c r="H1296" s="55" t="s">
        <v>25767</v>
      </c>
      <c r="R1296" t="str" cm="1">
        <f t="array" ref="R1296">IFERROR(INDEX(AOM[AOM], MATCH(1, (AOM[Edge_Value]=ani_diet!D1294)*(AOM[Is_Ani_Diet_Ingredient]&lt;&gt;FALSE), 0)), "No Match in AOM")</f>
        <v>AOM_000712</v>
      </c>
      <c r="S1296" t="str" cm="1">
        <f t="array" ref="S1296">IFERROR(IF(INDEX(AOM[Scientific Name], MATCH(1, (AOM[Edge_Value]=ani_diet!D1294)*(AOM[Is_Ani_Diet_Ingredient]&lt;&gt;FALSE), 0))=0, "", INDEX(AOM[Scientific Name], MATCH(1, (AOM[Edge_Value]=ani_diet!D1294)*(AOM[Is_Ani_Diet_Ingredient]&lt;&gt;FALSE), 0))), "No Match in AOM")</f>
        <v>Prosopis juliflora</v>
      </c>
      <c r="T1296" t="str" cm="1">
        <f t="array" ref="T1296">IF((S1296&lt;&gt;"")*(S1296&lt;&gt;"No Match in AOM"),IF(J1296&lt;&gt;"",_xlfn.TEXTJOIN(";",TRUE,CONCATENATE(_xlfn.TEXTSPLIT(S1296,";",TRUE,FALSE)," ",J1296)),S1296),"")</f>
        <v>Prosopis juliflora</v>
      </c>
    </row>
    <row r="1297" spans="1:20" ht="15" customHeight="1">
      <c r="A1297" s="30" t="s">
        <v>27016</v>
      </c>
      <c r="B1297" s="55" t="s">
        <v>9596</v>
      </c>
      <c r="C1297" s="56" t="str">
        <f>_xlfn.TEXTJOIN(" ",TRUE,B1297,IF(ISBLANK(J1297),"",_xlfn.TEXTSPLIT(J1297,";")))</f>
        <v>Prosopis juliflora Pods</v>
      </c>
      <c r="D1297" s="56" t="str">
        <f>_xlfn.TEXTJOIN(" ",TRUE,B1297,IF(ISBLANK(J1297),"",_xlfn.TEXTSPLIT(J1297,";")),IF(ISBLANK(H1297),"",_xlfn.TEXTSPLIT(H1297,";")))</f>
        <v>Prosopis juliflora Pods</v>
      </c>
      <c r="E1297" s="56" t="str">
        <f>_xlfn.TEXTJOIN(" ",TRUE,B1297,F1297,IF(ISBLANK(J1297),"",_xlfn.TEXTSPLIT(J1297,";")),IF(ISBLANK(G1297),"",_xlfn.TEXTSPLIT(G1297,";")))</f>
        <v>Prosopis juliflora Pods</v>
      </c>
      <c r="J1297" s="55" t="s">
        <v>3455</v>
      </c>
      <c r="R1297" t="str" cm="1">
        <f t="array" ref="R1297">IFERROR(INDEX(AOM[AOM], MATCH(1, (AOM[Edge_Value]=ani_diet!D1295)*(AOM[Is_Ani_Diet_Ingredient]&lt;&gt;FALSE), 0)), "No Match in AOM")</f>
        <v>AOM_006297</v>
      </c>
      <c r="S1297" t="str" cm="1">
        <f t="array" ref="S1297">IFERROR(IF(INDEX(AOM[Scientific Name], MATCH(1, (AOM[Edge_Value]=ani_diet!D1295)*(AOM[Is_Ani_Diet_Ingredient]&lt;&gt;FALSE), 0))=0, "", INDEX(AOM[Scientific Name], MATCH(1, (AOM[Edge_Value]=ani_diet!D1295)*(AOM[Is_Ani_Diet_Ingredient]&lt;&gt;FALSE), 0))), "No Match in AOM")</f>
        <v>Prosopis juliflora</v>
      </c>
      <c r="T1297" t="str" cm="1">
        <f t="array" ref="T1297">IF((S1297&lt;&gt;"")*(S1297&lt;&gt;"No Match in AOM"),IF(J1297&lt;&gt;"",_xlfn.TEXTJOIN(";",TRUE,CONCATENATE(_xlfn.TEXTSPLIT(S1297,";",TRUE,FALSE)," ",J1297)),S1297),"")</f>
        <v>Prosopis juliflora Pods</v>
      </c>
    </row>
    <row r="1298" spans="1:20" ht="15" customHeight="1">
      <c r="A1298" s="30" t="s">
        <v>27017</v>
      </c>
      <c r="B1298" s="55" t="s">
        <v>9596</v>
      </c>
      <c r="C1298" s="56" t="str">
        <f>_xlfn.TEXTJOIN(" ",TRUE,B1298,IF(ISBLANK(J1298),"",_xlfn.TEXTSPLIT(J1298,";")))</f>
        <v>Prosopis juliflora Pods</v>
      </c>
      <c r="D1298" s="56" t="str">
        <f>_xlfn.TEXTJOIN(" ",TRUE,B1298,IF(ISBLANK(J1298),"",_xlfn.TEXTSPLIT(J1298,";")),IF(ISBLANK(H1298),"",_xlfn.TEXTSPLIT(H1298,";")))</f>
        <v>Prosopis juliflora Pods Dried Fermented Ground</v>
      </c>
      <c r="E1298" s="56" t="str">
        <f>_xlfn.TEXTJOIN(" ",TRUE,B1298,F1298,IF(ISBLANK(J1298),"",_xlfn.TEXTSPLIT(J1298,";")),IF(ISBLANK(G1298),"",_xlfn.TEXTSPLIT(G1298,";")))</f>
        <v>Prosopis juliflora Pods Dried Fermented Ground</v>
      </c>
      <c r="G1298" s="55" t="s">
        <v>25813</v>
      </c>
      <c r="H1298" s="55" t="s">
        <v>25813</v>
      </c>
      <c r="J1298" s="55" t="s">
        <v>3455</v>
      </c>
      <c r="R1298" t="str" cm="1">
        <f t="array" ref="R1298">IFERROR(INDEX(AOM[AOM], MATCH(1, (AOM[Edge_Value]=ani_diet!D1296)*(AOM[Is_Ani_Diet_Ingredient]&lt;&gt;FALSE), 0)), "No Match in AOM")</f>
        <v>AOM_000714</v>
      </c>
      <c r="S1298" t="str" cm="1">
        <f t="array" ref="S1298">IFERROR(IF(INDEX(AOM[Scientific Name], MATCH(1, (AOM[Edge_Value]=ani_diet!D1296)*(AOM[Is_Ani_Diet_Ingredient]&lt;&gt;FALSE), 0))=0, "", INDEX(AOM[Scientific Name], MATCH(1, (AOM[Edge_Value]=ani_diet!D1296)*(AOM[Is_Ani_Diet_Ingredient]&lt;&gt;FALSE), 0))), "No Match in AOM")</f>
        <v>Prosopis juliflora</v>
      </c>
      <c r="T1298" t="str" cm="1">
        <f t="array" ref="T1298">IF((S1298&lt;&gt;"")*(S1298&lt;&gt;"No Match in AOM"),IF(J1298&lt;&gt;"",_xlfn.TEXTJOIN(";",TRUE,CONCATENATE(_xlfn.TEXTSPLIT(S1298,";",TRUE,FALSE)," ",J1298)),S1298),"")</f>
        <v>Prosopis juliflora Pods</v>
      </c>
    </row>
    <row r="1299" spans="1:20" ht="15" customHeight="1">
      <c r="A1299" s="30" t="s">
        <v>27018</v>
      </c>
      <c r="B1299" s="55" t="s">
        <v>9596</v>
      </c>
      <c r="C1299" s="56" t="str">
        <f>_xlfn.TEXTJOIN(" ",TRUE,B1299,IF(ISBLANK(J1299),"",_xlfn.TEXTSPLIT(J1299,";")))</f>
        <v>Prosopis juliflora Pods</v>
      </c>
      <c r="D1299" s="56" t="str">
        <f>_xlfn.TEXTJOIN(" ",TRUE,B1299,IF(ISBLANK(J1299),"",_xlfn.TEXTSPLIT(J1299,";")),IF(ISBLANK(H1299),"",_xlfn.TEXTSPLIT(H1299,";")))</f>
        <v>Prosopis juliflora Pods Dried Ground</v>
      </c>
      <c r="E1299" s="56" t="str">
        <f>_xlfn.TEXTJOIN(" ",TRUE,B1299,F1299,IF(ISBLANK(J1299),"",_xlfn.TEXTSPLIT(J1299,";")),IF(ISBLANK(G1299),"",_xlfn.TEXTSPLIT(G1299,";")))</f>
        <v>Prosopis juliflora Pods Dried Ground</v>
      </c>
      <c r="G1299" s="55" t="s">
        <v>25767</v>
      </c>
      <c r="H1299" s="55" t="s">
        <v>25767</v>
      </c>
      <c r="J1299" s="55" t="s">
        <v>3455</v>
      </c>
      <c r="R1299" t="str" cm="1">
        <f t="array" ref="R1299">IFERROR(INDEX(AOM[AOM], MATCH(1, (AOM[Edge_Value]=ani_diet!D1297)*(AOM[Is_Ani_Diet_Ingredient]&lt;&gt;FALSE), 0)), "No Match in AOM")</f>
        <v>AOM_000713</v>
      </c>
      <c r="S1299" t="str" cm="1">
        <f t="array" ref="S1299">IFERROR(IF(INDEX(AOM[Scientific Name], MATCH(1, (AOM[Edge_Value]=ani_diet!D1297)*(AOM[Is_Ani_Diet_Ingredient]&lt;&gt;FALSE), 0))=0, "", INDEX(AOM[Scientific Name], MATCH(1, (AOM[Edge_Value]=ani_diet!D1297)*(AOM[Is_Ani_Diet_Ingredient]&lt;&gt;FALSE), 0))), "No Match in AOM")</f>
        <v>Prosopis juliflora</v>
      </c>
      <c r="T1299" t="str" cm="1">
        <f t="array" ref="T1299">IF((S1299&lt;&gt;"")*(S1299&lt;&gt;"No Match in AOM"),IF(J1299&lt;&gt;"",_xlfn.TEXTJOIN(";",TRUE,CONCATENATE(_xlfn.TEXTSPLIT(S1299,";",TRUE,FALSE)," ",J1299)),S1299),"")</f>
        <v>Prosopis juliflora Pods</v>
      </c>
    </row>
    <row r="1300" spans="1:20" ht="15" customHeight="1">
      <c r="A1300" s="30" t="s">
        <v>27019</v>
      </c>
      <c r="B1300" s="55" t="s">
        <v>9596</v>
      </c>
      <c r="C1300" s="56" t="str">
        <f>_xlfn.TEXTJOIN(" ",TRUE,B1300,IF(ISBLANK(J1300),"",_xlfn.TEXTSPLIT(J1300,";")))</f>
        <v>Prosopis juliflora Pods</v>
      </c>
      <c r="D1300" s="56" t="str">
        <f>_xlfn.TEXTJOIN(" ",TRUE,B1300,IF(ISBLANK(J1300),"",_xlfn.TEXTSPLIT(J1300,";")),IF(ISBLANK(H1300),"",_xlfn.TEXTSPLIT(H1300,";")))</f>
        <v>Prosopis juliflora Pods Ground</v>
      </c>
      <c r="E1300" s="56" t="str">
        <f>_xlfn.TEXTJOIN(" ",TRUE,B1300,F1300,IF(ISBLANK(J1300),"",_xlfn.TEXTSPLIT(J1300,";")),IF(ISBLANK(G1300),"",_xlfn.TEXTSPLIT(G1300,";")))</f>
        <v>Prosopis juliflora Pods Ground</v>
      </c>
      <c r="G1300" s="55" t="s">
        <v>6052</v>
      </c>
      <c r="H1300" s="55" t="s">
        <v>6052</v>
      </c>
      <c r="J1300" s="55" t="s">
        <v>3455</v>
      </c>
      <c r="R1300" t="str" cm="1">
        <f t="array" ref="R1300">IFERROR(INDEX(AOM[AOM], MATCH(1, (AOM[Edge_Value]=ani_diet!D1298)*(AOM[Is_Ani_Diet_Ingredient]&lt;&gt;FALSE), 0)), "No Match in AOM")</f>
        <v>AOM_006296</v>
      </c>
      <c r="S1300" t="str" cm="1">
        <f t="array" ref="S1300">IFERROR(IF(INDEX(AOM[Scientific Name], MATCH(1, (AOM[Edge_Value]=ani_diet!D1298)*(AOM[Is_Ani_Diet_Ingredient]&lt;&gt;FALSE), 0))=0, "", INDEX(AOM[Scientific Name], MATCH(1, (AOM[Edge_Value]=ani_diet!D1298)*(AOM[Is_Ani_Diet_Ingredient]&lt;&gt;FALSE), 0))), "No Match in AOM")</f>
        <v>Prosopis juliflora</v>
      </c>
      <c r="T1300" t="str" cm="1">
        <f t="array" ref="T1300">IF((S1300&lt;&gt;"")*(S1300&lt;&gt;"No Match in AOM"),IF(J1300&lt;&gt;"",_xlfn.TEXTJOIN(";",TRUE,CONCATENATE(_xlfn.TEXTSPLIT(S1300,";",TRUE,FALSE)," ",J1300)),S1300),"")</f>
        <v>Prosopis juliflora Pods</v>
      </c>
    </row>
    <row r="1301" spans="1:20" ht="15" customHeight="1">
      <c r="A1301" s="30" t="s">
        <v>23686</v>
      </c>
      <c r="B1301" s="55" t="s">
        <v>23686</v>
      </c>
      <c r="C1301" s="56" t="str">
        <f>_xlfn.TEXTJOIN(" ",TRUE,B1301,IF(ISBLANK(J1301),"",_xlfn.TEXTSPLIT(J1301,";")))</f>
        <v>Protected Fat</v>
      </c>
      <c r="D1301" s="56" t="str">
        <f>_xlfn.TEXTJOIN(" ",TRUE,B1301,IF(ISBLANK(J1301),"",_xlfn.TEXTSPLIT(J1301,";")),IF(ISBLANK(H1301),"",_xlfn.TEXTSPLIT(H1301,";")))</f>
        <v>Protected Fat</v>
      </c>
      <c r="E1301" s="56" t="str">
        <f>_xlfn.TEXTJOIN(" ",TRUE,B1301,F1301,IF(ISBLANK(J1301),"",_xlfn.TEXTSPLIT(J1301,";")),IF(ISBLANK(G1301),"",_xlfn.TEXTSPLIT(G1301,";")))</f>
        <v>Protected Fat</v>
      </c>
      <c r="K1301" s="32" t="s">
        <v>324</v>
      </c>
      <c r="L1301" s="32" t="s">
        <v>324</v>
      </c>
      <c r="R1301" t="str" cm="1">
        <f t="array" ref="R1301">IFERROR(INDEX(AOM[AOM], MATCH(1, (AOM[Edge_Value]=ani_diet!D1299)*(AOM[Is_Ani_Diet_Ingredient]&lt;&gt;FALSE), 0)), "No Match in AOM")</f>
        <v>AOM_006295</v>
      </c>
      <c r="S1301" t="str" cm="1">
        <f t="array" ref="S1301">IFERROR(IF(INDEX(AOM[Scientific Name], MATCH(1, (AOM[Edge_Value]=ani_diet!D1299)*(AOM[Is_Ani_Diet_Ingredient]&lt;&gt;FALSE), 0))=0, "", INDEX(AOM[Scientific Name], MATCH(1, (AOM[Edge_Value]=ani_diet!D1299)*(AOM[Is_Ani_Diet_Ingredient]&lt;&gt;FALSE), 0))), "No Match in AOM")</f>
        <v>Prosopis juliflora</v>
      </c>
      <c r="T1301" t="str" cm="1">
        <f t="array" ref="T1301">IF((S1301&lt;&gt;"")*(S1301&lt;&gt;"No Match in AOM"),IF(J1301&lt;&gt;"",_xlfn.TEXTJOIN(";",TRUE,CONCATENATE(_xlfn.TEXTSPLIT(S1301,";",TRUE,FALSE)," ",J1301)),S1301),"")</f>
        <v>Prosopis juliflora</v>
      </c>
    </row>
    <row r="1302" spans="1:20" ht="15" customHeight="1">
      <c r="A1302" s="30" t="s">
        <v>23433</v>
      </c>
      <c r="B1302" s="55" t="s">
        <v>23433</v>
      </c>
      <c r="C1302" s="56" t="str">
        <f>_xlfn.TEXTJOIN(" ",TRUE,B1302,IF(ISBLANK(J1302),"",_xlfn.TEXTSPLIT(J1302,";")))</f>
        <v>Protein-Mineral Concentrate</v>
      </c>
      <c r="D1302" s="56" t="str">
        <f>_xlfn.TEXTJOIN(" ",TRUE,B1302,IF(ISBLANK(J1302),"",_xlfn.TEXTSPLIT(J1302,";")),IF(ISBLANK(H1302),"",_xlfn.TEXTSPLIT(H1302,";")))</f>
        <v>Protein-Mineral Concentrate</v>
      </c>
      <c r="E1302" s="56" t="str">
        <f>_xlfn.TEXTJOIN(" ",TRUE,B1302,F1302,IF(ISBLANK(J1302),"",_xlfn.TEXTSPLIT(J1302,";")),IF(ISBLANK(G1302),"",_xlfn.TEXTSPLIT(G1302,";")))</f>
        <v>Protein-Mineral Concentrate</v>
      </c>
      <c r="K1302" s="32" t="s">
        <v>324</v>
      </c>
      <c r="R1302" t="str" cm="1">
        <f t="array" ref="R1302">IFERROR(INDEX(AOM[AOM], MATCH(1, (AOM[Edge_Value]=ani_diet!D1300)*(AOM[Is_Ani_Diet_Ingredient]&lt;&gt;FALSE), 0)), "No Match in AOM")</f>
        <v>AOM_001730</v>
      </c>
      <c r="S1302" t="str" cm="1">
        <f t="array" ref="S1302">IFERROR(IF(INDEX(AOM[Scientific Name], MATCH(1, (AOM[Edge_Value]=ani_diet!D1300)*(AOM[Is_Ani_Diet_Ingredient]&lt;&gt;FALSE), 0))=0, "", INDEX(AOM[Scientific Name], MATCH(1, (AOM[Edge_Value]=ani_diet!D1300)*(AOM[Is_Ani_Diet_Ingredient]&lt;&gt;FALSE), 0))), "No Match in AOM")</f>
        <v>Prosopis juliflora</v>
      </c>
      <c r="T1302" t="str" cm="1">
        <f t="array" ref="T1302">IF((S1302&lt;&gt;"")*(S1302&lt;&gt;"No Match in AOM"),IF(J1302&lt;&gt;"",_xlfn.TEXTJOIN(";",TRUE,CONCATENATE(_xlfn.TEXTSPLIT(S1302,";",TRUE,FALSE)," ",J1302)),S1302),"")</f>
        <v>Prosopis juliflora</v>
      </c>
    </row>
    <row r="1303" spans="1:20" ht="15" customHeight="1">
      <c r="A1303" s="30" t="s">
        <v>9604</v>
      </c>
      <c r="B1303" s="55" t="s">
        <v>9604</v>
      </c>
      <c r="C1303" s="56" t="str">
        <f>_xlfn.TEXTJOIN(" ",TRUE,B1303,IF(ISBLANK(J1303),"",_xlfn.TEXTSPLIT(J1303,";")))</f>
        <v>Prunus africana</v>
      </c>
      <c r="D1303" s="56" t="str">
        <f>_xlfn.TEXTJOIN(" ",TRUE,B1303,IF(ISBLANK(J1303),"",_xlfn.TEXTSPLIT(J1303,";")),IF(ISBLANK(H1303),"",_xlfn.TEXTSPLIT(H1303,";")))</f>
        <v>Prunus africana</v>
      </c>
      <c r="E1303" s="56" t="str">
        <f>_xlfn.TEXTJOIN(" ",TRUE,B1303,F1303,IF(ISBLANK(J1303),"",_xlfn.TEXTSPLIT(J1303,";")),IF(ISBLANK(G1303),"",_xlfn.TEXTSPLIT(G1303,";")))</f>
        <v>Prunus africana</v>
      </c>
      <c r="R1303" t="str" cm="1">
        <f t="array" ref="R1303">IFERROR(INDEX(AOM[AOM], MATCH(1, (AOM[Edge_Value]=ani_diet!D1301)*(AOM[Is_Ani_Diet_Ingredient]&lt;&gt;FALSE), 0)), "No Match in AOM")</f>
        <v>AOM_006334</v>
      </c>
      <c r="S1303" t="str" cm="1">
        <f t="array" ref="S1303">IFERROR(IF(INDEX(AOM[Scientific Name], MATCH(1, (AOM[Edge_Value]=ani_diet!D1301)*(AOM[Is_Ani_Diet_Ingredient]&lt;&gt;FALSE), 0))=0, "", INDEX(AOM[Scientific Name], MATCH(1, (AOM[Edge_Value]=ani_diet!D1301)*(AOM[Is_Ani_Diet_Ingredient]&lt;&gt;FALSE), 0))), "No Match in AOM")</f>
        <v/>
      </c>
      <c r="T1303" t="str" cm="1">
        <f t="array" ref="T1303">IF((S1303&lt;&gt;"")*(S1303&lt;&gt;"No Match in AOM"),IF(J1303&lt;&gt;"",_xlfn.TEXTJOIN(";",TRUE,CONCATENATE(_xlfn.TEXTSPLIT(S1303,";",TRUE,FALSE)," ",J1303)),S1303),"")</f>
        <v/>
      </c>
    </row>
    <row r="1304" spans="1:20" ht="15" customHeight="1">
      <c r="A1304" s="30" t="s">
        <v>22464</v>
      </c>
      <c r="B1304" s="55" t="s">
        <v>22464</v>
      </c>
      <c r="C1304" s="56" t="str">
        <f>_xlfn.TEXTJOIN(" ",TRUE,B1304,IF(ISBLANK(J1304),"",_xlfn.TEXTSPLIT(J1304,";")))</f>
        <v>Psophocarpus scandens</v>
      </c>
      <c r="D1304" s="56" t="str">
        <f>_xlfn.TEXTJOIN(" ",TRUE,B1304,IF(ISBLANK(J1304),"",_xlfn.TEXTSPLIT(J1304,";")),IF(ISBLANK(H1304),"",_xlfn.TEXTSPLIT(H1304,";")))</f>
        <v>Psophocarpus scandens</v>
      </c>
      <c r="E1304" s="56" t="str">
        <f>_xlfn.TEXTJOIN(" ",TRUE,B1304,F1304,IF(ISBLANK(J1304),"",_xlfn.TEXTSPLIT(J1304,";")),IF(ISBLANK(G1304),"",_xlfn.TEXTSPLIT(G1304,";")))</f>
        <v>Psophocarpus scandens</v>
      </c>
      <c r="R1304" t="str" cm="1">
        <f t="array" ref="R1304">IFERROR(INDEX(AOM[AOM], MATCH(1, (AOM[Edge_Value]=ani_diet!D1302)*(AOM[Is_Ani_Diet_Ingredient]&lt;&gt;FALSE), 0)), "No Match in AOM")</f>
        <v>AOM_001492</v>
      </c>
      <c r="S1304" t="str" cm="1">
        <f t="array" ref="S1304">IFERROR(IF(INDEX(AOM[Scientific Name], MATCH(1, (AOM[Edge_Value]=ani_diet!D1302)*(AOM[Is_Ani_Diet_Ingredient]&lt;&gt;FALSE), 0))=0, "", INDEX(AOM[Scientific Name], MATCH(1, (AOM[Edge_Value]=ani_diet!D1302)*(AOM[Is_Ani_Diet_Ingredient]&lt;&gt;FALSE), 0))), "No Match in AOM")</f>
        <v/>
      </c>
      <c r="T1304" t="str" cm="1">
        <f t="array" ref="T1304">IF((S1304&lt;&gt;"")*(S1304&lt;&gt;"No Match in AOM"),IF(J1304&lt;&gt;"",_xlfn.TEXTJOIN(";",TRUE,CONCATENATE(_xlfn.TEXTSPLIT(S1304,";",TRUE,FALSE)," ",J1304)),S1304),"")</f>
        <v/>
      </c>
    </row>
    <row r="1305" spans="1:20" ht="15" customHeight="1">
      <c r="A1305" s="30" t="s">
        <v>27020</v>
      </c>
      <c r="B1305" s="55" t="s">
        <v>22464</v>
      </c>
      <c r="C1305" s="56" t="str">
        <f>_xlfn.TEXTJOIN(" ",TRUE,B1305,IF(ISBLANK(J1305),"",_xlfn.TEXTSPLIT(J1305,";")))</f>
        <v>Psophocarpus scandens Leaves</v>
      </c>
      <c r="D1305" s="56" t="str">
        <f>_xlfn.TEXTJOIN(" ",TRUE,B1305,IF(ISBLANK(J1305),"",_xlfn.TEXTSPLIT(J1305,";")),IF(ISBLANK(H1305),"",_xlfn.TEXTSPLIT(H1305,";")))</f>
        <v>Psophocarpus scandens Leaves</v>
      </c>
      <c r="E1305" s="56" t="str">
        <f>_xlfn.TEXTJOIN(" ",TRUE,B1305,F1305,IF(ISBLANK(J1305),"",_xlfn.TEXTSPLIT(J1305,";")),IF(ISBLANK(G1305),"",_xlfn.TEXTSPLIT(G1305,";")))</f>
        <v>Psophocarpus scandens Leaves</v>
      </c>
      <c r="J1305" s="55" t="s">
        <v>6187</v>
      </c>
      <c r="R1305" t="str" cm="1">
        <f t="array" ref="R1305">IFERROR(INDEX(AOM[AOM], MATCH(1, (AOM[Edge_Value]=ani_diet!D1303)*(AOM[Is_Ani_Diet_Ingredient]&lt;&gt;FALSE), 0)), "No Match in AOM")</f>
        <v>AOM_003071</v>
      </c>
      <c r="S1305" t="str" cm="1">
        <f t="array" ref="S1305">IFERROR(IF(INDEX(AOM[Scientific Name], MATCH(1, (AOM[Edge_Value]=ani_diet!D1303)*(AOM[Is_Ani_Diet_Ingredient]&lt;&gt;FALSE), 0))=0, "", INDEX(AOM[Scientific Name], MATCH(1, (AOM[Edge_Value]=ani_diet!D1303)*(AOM[Is_Ani_Diet_Ingredient]&lt;&gt;FALSE), 0))), "No Match in AOM")</f>
        <v>Prunus africana</v>
      </c>
      <c r="T1305" t="str" cm="1">
        <f t="array" ref="T1305">IF((S1305&lt;&gt;"")*(S1305&lt;&gt;"No Match in AOM"),IF(J1305&lt;&gt;"",_xlfn.TEXTJOIN(";",TRUE,CONCATENATE(_xlfn.TEXTSPLIT(S1305,";",TRUE,FALSE)," ",J1305)),S1305),"")</f>
        <v>Prunus africana Leaves</v>
      </c>
    </row>
    <row r="1306" spans="1:20" ht="15" customHeight="1">
      <c r="A1306" s="30" t="s">
        <v>27021</v>
      </c>
      <c r="B1306" s="55" t="s">
        <v>22464</v>
      </c>
      <c r="C1306" s="56" t="str">
        <f>_xlfn.TEXTJOIN(" ",TRUE,B1306,IF(ISBLANK(J1306),"",_xlfn.TEXTSPLIT(J1306,";")))</f>
        <v>Psophocarpus scandens Leaves</v>
      </c>
      <c r="D1306" s="56" t="str">
        <f>_xlfn.TEXTJOIN(" ",TRUE,B1306,IF(ISBLANK(J1306),"",_xlfn.TEXTSPLIT(J1306,";")),IF(ISBLANK(H1306),"",_xlfn.TEXTSPLIT(H1306,";")))</f>
        <v>Psophocarpus scandens Leaves</v>
      </c>
      <c r="E1306" s="56" t="str">
        <f>_xlfn.TEXTJOIN(" ",TRUE,B1306,F1306,IF(ISBLANK(J1306),"",_xlfn.TEXTSPLIT(J1306,";")),IF(ISBLANK(G1306),"",_xlfn.TEXTSPLIT(G1306,";")))</f>
        <v>Psophocarpus scandens Leaves Chopped</v>
      </c>
      <c r="G1306" s="55" t="s">
        <v>6195</v>
      </c>
      <c r="I1306" s="55" t="s">
        <v>6195</v>
      </c>
      <c r="J1306" s="55" t="s">
        <v>6187</v>
      </c>
      <c r="R1306" t="str" cm="1">
        <f t="array" ref="R1306">IFERROR(INDEX(AOM[AOM], MATCH(1, (AOM[Edge_Value]=ani_diet!D1304)*(AOM[Is_Ani_Diet_Ingredient]&lt;&gt;FALSE), 0)), "No Match in AOM")</f>
        <v>AOM_001530</v>
      </c>
      <c r="S1306" t="str" cm="1">
        <f t="array" ref="S1306">IFERROR(IF(INDEX(AOM[Scientific Name], MATCH(1, (AOM[Edge_Value]=ani_diet!D1304)*(AOM[Is_Ani_Diet_Ingredient]&lt;&gt;FALSE), 0))=0, "", INDEX(AOM[Scientific Name], MATCH(1, (AOM[Edge_Value]=ani_diet!D1304)*(AOM[Is_Ani_Diet_Ingredient]&lt;&gt;FALSE), 0))), "No Match in AOM")</f>
        <v>Psophocarpus scandens</v>
      </c>
      <c r="T1306" t="str" cm="1">
        <f t="array" ref="T1306">IF((S1306&lt;&gt;"")*(S1306&lt;&gt;"No Match in AOM"),IF(J1306&lt;&gt;"",_xlfn.TEXTJOIN(";",TRUE,CONCATENATE(_xlfn.TEXTSPLIT(S1306,";",TRUE,FALSE)," ",J1306)),S1306),"")</f>
        <v>Psophocarpus scandens Leaves</v>
      </c>
    </row>
    <row r="1307" spans="1:20" ht="15" customHeight="1">
      <c r="A1307" s="30" t="s">
        <v>27022</v>
      </c>
      <c r="B1307" s="55" t="s">
        <v>22464</v>
      </c>
      <c r="C1307" s="56" t="str">
        <f>_xlfn.TEXTJOIN(" ",TRUE,B1307,IF(ISBLANK(J1307),"",_xlfn.TEXTSPLIT(J1307,";")))</f>
        <v>Psophocarpus scandens Leaves</v>
      </c>
      <c r="D1307" s="56" t="str">
        <f>_xlfn.TEXTJOIN(" ",TRUE,B1307,IF(ISBLANK(J1307),"",_xlfn.TEXTSPLIT(J1307,";")),IF(ISBLANK(H1307),"",_xlfn.TEXTSPLIT(H1307,";")))</f>
        <v>Psophocarpus scandens Leaves Wilted</v>
      </c>
      <c r="E1307" s="56" t="str">
        <f>_xlfn.TEXTJOIN(" ",TRUE,B1307,F1307,IF(ISBLANK(J1307),"",_xlfn.TEXTSPLIT(J1307,";")),IF(ISBLANK(G1307),"",_xlfn.TEXTSPLIT(G1307,";")))</f>
        <v>Psophocarpus scandens Leaves Wilted</v>
      </c>
      <c r="G1307" s="55" t="s">
        <v>17481</v>
      </c>
      <c r="H1307" s="55" t="s">
        <v>17481</v>
      </c>
      <c r="J1307" s="55" t="s">
        <v>6187</v>
      </c>
      <c r="R1307" t="str" cm="1">
        <f t="array" ref="R1307">IFERROR(INDEX(AOM[AOM], MATCH(1, (AOM[Edge_Value]=ani_diet!D1305)*(AOM[Is_Ani_Diet_Ingredient]&lt;&gt;FALSE), 0)), "No Match in AOM")</f>
        <v>AOM_001531</v>
      </c>
      <c r="S1307" t="str" cm="1">
        <f t="array" ref="S1307">IFERROR(IF(INDEX(AOM[Scientific Name], MATCH(1, (AOM[Edge_Value]=ani_diet!D1305)*(AOM[Is_Ani_Diet_Ingredient]&lt;&gt;FALSE), 0))=0, "", INDEX(AOM[Scientific Name], MATCH(1, (AOM[Edge_Value]=ani_diet!D1305)*(AOM[Is_Ani_Diet_Ingredient]&lt;&gt;FALSE), 0))), "No Match in AOM")</f>
        <v>Psophocarpus scandens</v>
      </c>
      <c r="T1307" t="str" cm="1">
        <f t="array" ref="T1307">IF((S1307&lt;&gt;"")*(S1307&lt;&gt;"No Match in AOM"),IF(J1307&lt;&gt;"",_xlfn.TEXTJOIN(";",TRUE,CONCATENATE(_xlfn.TEXTSPLIT(S1307,";",TRUE,FALSE)," ",J1307)),S1307),"")</f>
        <v>Psophocarpus scandens Leaves</v>
      </c>
    </row>
    <row r="1308" spans="1:20" ht="15" customHeight="1">
      <c r="A1308" s="30" t="s">
        <v>27023</v>
      </c>
      <c r="B1308" s="55" t="s">
        <v>9609</v>
      </c>
      <c r="C1308" s="56" t="str">
        <f>_xlfn.TEXTJOIN(" ",TRUE,B1308,IF(ISBLANK(J1308),"",_xlfn.TEXTSPLIT(J1308,";")))</f>
        <v>Pterocarpus erinaceus</v>
      </c>
      <c r="D1308" s="56" t="str">
        <f>_xlfn.TEXTJOIN(" ",TRUE,B1308,IF(ISBLANK(J1308),"",_xlfn.TEXTSPLIT(J1308,";")),IF(ISBLANK(H1308),"",_xlfn.TEXTSPLIT(H1308,";")))</f>
        <v>Pterocarpus erinaceus</v>
      </c>
      <c r="E1308" s="56" t="str">
        <f>_xlfn.TEXTJOIN(" ",TRUE,B1308,F1308,IF(ISBLANK(J1308),"",_xlfn.TEXTSPLIT(J1308,";")),IF(ISBLANK(G1308),"",_xlfn.TEXTSPLIT(G1308,";")))</f>
        <v>Pterocarpus erinaceus Chopped</v>
      </c>
      <c r="G1308" s="55" t="s">
        <v>6195</v>
      </c>
      <c r="I1308" s="55" t="s">
        <v>6195</v>
      </c>
      <c r="R1308" t="str" cm="1">
        <f t="array" ref="R1308">IFERROR(INDEX(AOM[AOM], MATCH(1, (AOM[Edge_Value]=ani_diet!D1306)*(AOM[Is_Ani_Diet_Ingredient]&lt;&gt;FALSE), 0)), "No Match in AOM")</f>
        <v>AOM_001531</v>
      </c>
      <c r="S1308" t="str" cm="1">
        <f t="array" ref="S1308">IFERROR(IF(INDEX(AOM[Scientific Name], MATCH(1, (AOM[Edge_Value]=ani_diet!D1306)*(AOM[Is_Ani_Diet_Ingredient]&lt;&gt;FALSE), 0))=0, "", INDEX(AOM[Scientific Name], MATCH(1, (AOM[Edge_Value]=ani_diet!D1306)*(AOM[Is_Ani_Diet_Ingredient]&lt;&gt;FALSE), 0))), "No Match in AOM")</f>
        <v>Psophocarpus scandens</v>
      </c>
      <c r="T1308" t="str" cm="1">
        <f t="array" ref="T1308">IF((S1308&lt;&gt;"")*(S1308&lt;&gt;"No Match in AOM"),IF(J1308&lt;&gt;"",_xlfn.TEXTJOIN(";",TRUE,CONCATENATE(_xlfn.TEXTSPLIT(S1308,";",TRUE,FALSE)," ",J1308)),S1308),"")</f>
        <v>Psophocarpus scandens</v>
      </c>
    </row>
    <row r="1309" spans="1:20" ht="15" customHeight="1">
      <c r="A1309" s="30" t="s">
        <v>27024</v>
      </c>
      <c r="B1309" s="55" t="s">
        <v>9609</v>
      </c>
      <c r="C1309" s="56" t="str">
        <f>_xlfn.TEXTJOIN(" ",TRUE,B1309,IF(ISBLANK(J1309),"",_xlfn.TEXTSPLIT(J1309,";")))</f>
        <v>Pterocarpus erinaceus Leaves and Twigs</v>
      </c>
      <c r="D1309" s="56" t="str">
        <f>_xlfn.TEXTJOIN(" ",TRUE,B1309,IF(ISBLANK(J1309),"",_xlfn.TEXTSPLIT(J1309,";")),IF(ISBLANK(H1309),"",_xlfn.TEXTSPLIT(H1309,";")))</f>
        <v>Pterocarpus erinaceus Leaves and Twigs</v>
      </c>
      <c r="E1309" s="56" t="str">
        <f>_xlfn.TEXTJOIN(" ",TRUE,B1309,F1309,IF(ISBLANK(J1309),"",_xlfn.TEXTSPLIT(J1309,";")),IF(ISBLANK(G1309),"",_xlfn.TEXTSPLIT(G1309,";")))</f>
        <v>Pterocarpus erinaceus Leaves and Twigs</v>
      </c>
      <c r="J1309" s="55" t="s">
        <v>25806</v>
      </c>
      <c r="R1309" t="str" cm="1">
        <f t="array" ref="R1309">IFERROR(INDEX(AOM[AOM], MATCH(1, (AOM[Edge_Value]=ani_diet!D1307)*(AOM[Is_Ani_Diet_Ingredient]&lt;&gt;FALSE), 0)), "No Match in AOM")</f>
        <v>AOM_001723</v>
      </c>
      <c r="S1309" t="str" cm="1">
        <f t="array" ref="S1309">IFERROR(IF(INDEX(AOM[Scientific Name], MATCH(1, (AOM[Edge_Value]=ani_diet!D1307)*(AOM[Is_Ani_Diet_Ingredient]&lt;&gt;FALSE), 0))=0, "", INDEX(AOM[Scientific Name], MATCH(1, (AOM[Edge_Value]=ani_diet!D1307)*(AOM[Is_Ani_Diet_Ingredient]&lt;&gt;FALSE), 0))), "No Match in AOM")</f>
        <v>Psophocarpus scandens</v>
      </c>
      <c r="T1309" t="str" cm="1">
        <f t="array" ref="T1309">IF((S1309&lt;&gt;"")*(S1309&lt;&gt;"No Match in AOM"),IF(J1309&lt;&gt;"",_xlfn.TEXTJOIN(";",TRUE,CONCATENATE(_xlfn.TEXTSPLIT(S1309,";",TRUE,FALSE)," ",J1309)),S1309),"")</f>
        <v>Psophocarpus scandens Leaves and Twigs</v>
      </c>
    </row>
    <row r="1310" spans="1:20" ht="15" customHeight="1">
      <c r="A1310" s="30" t="s">
        <v>27025</v>
      </c>
      <c r="B1310" s="55" t="s">
        <v>9609</v>
      </c>
      <c r="C1310" s="56" t="str">
        <f>_xlfn.TEXTJOIN(" ",TRUE,B1310,IF(ISBLANK(J1310),"",_xlfn.TEXTSPLIT(J1310,";")))</f>
        <v>Pterocarpus erinaceus Leaves</v>
      </c>
      <c r="D1310" s="56" t="str">
        <f>_xlfn.TEXTJOIN(" ",TRUE,B1310,IF(ISBLANK(J1310),"",_xlfn.TEXTSPLIT(J1310,";")),IF(ISBLANK(H1310),"",_xlfn.TEXTSPLIT(H1310,";")))</f>
        <v>Pterocarpus erinaceus Leaves Dried</v>
      </c>
      <c r="E1310" s="56" t="str">
        <f>_xlfn.TEXTJOIN(" ",TRUE,B1310,F1310,IF(ISBLANK(J1310),"",_xlfn.TEXTSPLIT(J1310,";")),IF(ISBLANK(G1310),"",_xlfn.TEXTSPLIT(G1310,";")))</f>
        <v>Pterocarpus erinaceus Leaves Dried</v>
      </c>
      <c r="G1310" s="55" t="s">
        <v>17480</v>
      </c>
      <c r="H1310" s="55" t="s">
        <v>17480</v>
      </c>
      <c r="J1310" s="55" t="s">
        <v>6187</v>
      </c>
      <c r="R1310" t="str" cm="1">
        <f t="array" ref="R1310">IFERROR(INDEX(AOM[AOM], MATCH(1, (AOM[Edge_Value]=ani_diet!D1308)*(AOM[Is_Ani_Diet_Ingredient]&lt;&gt;FALSE), 0)), "No Match in AOM")</f>
        <v>AOM_001802</v>
      </c>
      <c r="S1310" t="str" cm="1">
        <f t="array" ref="S1310">IFERROR(IF(INDEX(AOM[Scientific Name], MATCH(1, (AOM[Edge_Value]=ani_diet!D1308)*(AOM[Is_Ani_Diet_Ingredient]&lt;&gt;FALSE), 0))=0, "", INDEX(AOM[Scientific Name], MATCH(1, (AOM[Edge_Value]=ani_diet!D1308)*(AOM[Is_Ani_Diet_Ingredient]&lt;&gt;FALSE), 0))), "No Match in AOM")</f>
        <v>Pterocarpus erinaceus</v>
      </c>
      <c r="T1310" t="str" cm="1">
        <f t="array" ref="T1310">IF((S1310&lt;&gt;"")*(S1310&lt;&gt;"No Match in AOM"),IF(J1310&lt;&gt;"",_xlfn.TEXTJOIN(";",TRUE,CONCATENATE(_xlfn.TEXTSPLIT(S1310,";",TRUE,FALSE)," ",J1310)),S1310),"")</f>
        <v>Pterocarpus erinaceus Leaves</v>
      </c>
    </row>
    <row r="1311" spans="1:20" ht="15" customHeight="1">
      <c r="A1311" s="30" t="s">
        <v>9612</v>
      </c>
      <c r="B1311" s="55" t="s">
        <v>9612</v>
      </c>
      <c r="C1311" s="56" t="str">
        <f>_xlfn.TEXTJOIN(" ",TRUE,B1311,IF(ISBLANK(J1311),"",_xlfn.TEXTSPLIT(J1311,";")))</f>
        <v>Pterocarpus lucens</v>
      </c>
      <c r="D1311" s="56" t="str">
        <f>_xlfn.TEXTJOIN(" ",TRUE,B1311,IF(ISBLANK(J1311),"",_xlfn.TEXTSPLIT(J1311,";")),IF(ISBLANK(H1311),"",_xlfn.TEXTSPLIT(H1311,";")))</f>
        <v>Pterocarpus lucens</v>
      </c>
      <c r="E1311" s="56" t="str">
        <f>_xlfn.TEXTJOIN(" ",TRUE,B1311,F1311,IF(ISBLANK(J1311),"",_xlfn.TEXTSPLIT(J1311,";")),IF(ISBLANK(G1311),"",_xlfn.TEXTSPLIT(G1311,";")))</f>
        <v>Pterocarpus lucens</v>
      </c>
      <c r="R1311" t="str" cm="1">
        <f t="array" ref="R1311">IFERROR(INDEX(AOM[AOM], MATCH(1, (AOM[Edge_Value]=ani_diet!D1309)*(AOM[Is_Ani_Diet_Ingredient]&lt;&gt;FALSE), 0)), "No Match in AOM")</f>
        <v>AOM_003691</v>
      </c>
      <c r="S1311" t="str" cm="1">
        <f t="array" ref="S1311">IFERROR(IF(INDEX(AOM[Scientific Name], MATCH(1, (AOM[Edge_Value]=ani_diet!D1309)*(AOM[Is_Ani_Diet_Ingredient]&lt;&gt;FALSE), 0))=0, "", INDEX(AOM[Scientific Name], MATCH(1, (AOM[Edge_Value]=ani_diet!D1309)*(AOM[Is_Ani_Diet_Ingredient]&lt;&gt;FALSE), 0))), "No Match in AOM")</f>
        <v>Pterocarpus erinaceus</v>
      </c>
      <c r="T1311" t="str" cm="1">
        <f t="array" ref="T1311">IF((S1311&lt;&gt;"")*(S1311&lt;&gt;"No Match in AOM"),IF(J1311&lt;&gt;"",_xlfn.TEXTJOIN(";",TRUE,CONCATENATE(_xlfn.TEXTSPLIT(S1311,";",TRUE,FALSE)," ",J1311)),S1311),"")</f>
        <v>Pterocarpus erinaceus</v>
      </c>
    </row>
    <row r="1312" spans="1:20" ht="15" customHeight="1">
      <c r="A1312" s="30" t="s">
        <v>27026</v>
      </c>
      <c r="B1312" s="55" t="s">
        <v>9612</v>
      </c>
      <c r="C1312" s="56" t="str">
        <f>_xlfn.TEXTJOIN(" ",TRUE,B1312,IF(ISBLANK(J1312),"",_xlfn.TEXTSPLIT(J1312,";")))</f>
        <v>Pterocarpus lucens Leaves</v>
      </c>
      <c r="D1312" s="56" t="str">
        <f>_xlfn.TEXTJOIN(" ",TRUE,B1312,IF(ISBLANK(J1312),"",_xlfn.TEXTSPLIT(J1312,";")),IF(ISBLANK(H1312),"",_xlfn.TEXTSPLIT(H1312,";")))</f>
        <v>Pterocarpus lucens Leaves</v>
      </c>
      <c r="E1312" s="56" t="str">
        <f>_xlfn.TEXTJOIN(" ",TRUE,B1312,F1312,IF(ISBLANK(J1312),"",_xlfn.TEXTSPLIT(J1312,";")),IF(ISBLANK(G1312),"",_xlfn.TEXTSPLIT(G1312,";")))</f>
        <v>Pterocarpus lucens Leaves</v>
      </c>
      <c r="J1312" s="55" t="s">
        <v>6187</v>
      </c>
      <c r="R1312" t="str" cm="1">
        <f t="array" ref="R1312">IFERROR(INDEX(AOM[AOM], MATCH(1, (AOM[Edge_Value]=ani_diet!D1310)*(AOM[Is_Ani_Diet_Ingredient]&lt;&gt;FALSE), 0)), "No Match in AOM")</f>
        <v>AOM_001992</v>
      </c>
      <c r="S1312" t="str" cm="1">
        <f t="array" ref="S1312">IFERROR(IF(INDEX(AOM[Scientific Name], MATCH(1, (AOM[Edge_Value]=ani_diet!D1310)*(AOM[Is_Ani_Diet_Ingredient]&lt;&gt;FALSE), 0))=0, "", INDEX(AOM[Scientific Name], MATCH(1, (AOM[Edge_Value]=ani_diet!D1310)*(AOM[Is_Ani_Diet_Ingredient]&lt;&gt;FALSE), 0))), "No Match in AOM")</f>
        <v>Pterocarpus erinaceus</v>
      </c>
      <c r="T1312" t="str" cm="1">
        <f t="array" ref="T1312">IF((S1312&lt;&gt;"")*(S1312&lt;&gt;"No Match in AOM"),IF(J1312&lt;&gt;"",_xlfn.TEXTJOIN(";",TRUE,CONCATENATE(_xlfn.TEXTSPLIT(S1312,";",TRUE,FALSE)," ",J1312)),S1312),"")</f>
        <v>Pterocarpus erinaceus Leaves</v>
      </c>
    </row>
    <row r="1313" spans="1:20" ht="15" customHeight="1">
      <c r="A1313" s="30" t="s">
        <v>27027</v>
      </c>
      <c r="B1313" s="55" t="s">
        <v>9612</v>
      </c>
      <c r="C1313" s="56" t="str">
        <f>_xlfn.TEXTJOIN(" ",TRUE,B1313,IF(ISBLANK(J1313),"",_xlfn.TEXTSPLIT(J1313,";")))</f>
        <v>Pterocarpus lucens Leaves</v>
      </c>
      <c r="D1313" s="56" t="str">
        <f>_xlfn.TEXTJOIN(" ",TRUE,B1313,IF(ISBLANK(J1313),"",_xlfn.TEXTSPLIT(J1313,";")),IF(ISBLANK(H1313),"",_xlfn.TEXTSPLIT(H1313,";")))</f>
        <v>Pterocarpus lucens Leaves Dried</v>
      </c>
      <c r="E1313" s="56" t="str">
        <f>_xlfn.TEXTJOIN(" ",TRUE,B1313,F1313,IF(ISBLANK(J1313),"",_xlfn.TEXTSPLIT(J1313,";")),IF(ISBLANK(G1313),"",_xlfn.TEXTSPLIT(G1313,";")))</f>
        <v>Pterocarpus lucens Leaves Dried</v>
      </c>
      <c r="G1313" s="55" t="s">
        <v>17480</v>
      </c>
      <c r="H1313" s="55" t="s">
        <v>17480</v>
      </c>
      <c r="J1313" s="55" t="s">
        <v>6187</v>
      </c>
      <c r="R1313" t="str" cm="1">
        <f t="array" ref="R1313">IFERROR(INDEX(AOM[AOM], MATCH(1, (AOM[Edge_Value]=ani_diet!D1311)*(AOM[Is_Ani_Diet_Ingredient]&lt;&gt;FALSE), 0)), "No Match in AOM")</f>
        <v>AOM_006013</v>
      </c>
      <c r="S1313" t="str" cm="1">
        <f t="array" ref="S1313">IFERROR(IF(INDEX(AOM[Scientific Name], MATCH(1, (AOM[Edge_Value]=ani_diet!D1311)*(AOM[Is_Ani_Diet_Ingredient]&lt;&gt;FALSE), 0))=0, "", INDEX(AOM[Scientific Name], MATCH(1, (AOM[Edge_Value]=ani_diet!D1311)*(AOM[Is_Ani_Diet_Ingredient]&lt;&gt;FALSE), 0))), "No Match in AOM")</f>
        <v>Pterocarpus lucens</v>
      </c>
      <c r="T1313" t="str" cm="1">
        <f t="array" ref="T1313">IF((S1313&lt;&gt;"")*(S1313&lt;&gt;"No Match in AOM"),IF(J1313&lt;&gt;"",_xlfn.TEXTJOIN(";",TRUE,CONCATENATE(_xlfn.TEXTSPLIT(S1313,";",TRUE,FALSE)," ",J1313)),S1313),"")</f>
        <v>Pterocarpus lucens Leaves</v>
      </c>
    </row>
    <row r="1314" spans="1:20" ht="15" customHeight="1">
      <c r="A1314" s="30" t="s">
        <v>27028</v>
      </c>
      <c r="B1314" s="55" t="s">
        <v>9612</v>
      </c>
      <c r="C1314" s="56" t="str">
        <f>_xlfn.TEXTJOIN(" ",TRUE,B1314,IF(ISBLANK(J1314),"",_xlfn.TEXTSPLIT(J1314,";")))</f>
        <v>Pterocarpus lucens Pods</v>
      </c>
      <c r="D1314" s="56" t="str">
        <f>_xlfn.TEXTJOIN(" ",TRUE,B1314,IF(ISBLANK(J1314),"",_xlfn.TEXTSPLIT(J1314,";")),IF(ISBLANK(H1314),"",_xlfn.TEXTSPLIT(H1314,";")))</f>
        <v>Pterocarpus lucens Pods</v>
      </c>
      <c r="E1314" s="56" t="str">
        <f>_xlfn.TEXTJOIN(" ",TRUE,B1314,F1314,IF(ISBLANK(J1314),"",_xlfn.TEXTSPLIT(J1314,";")),IF(ISBLANK(G1314),"",_xlfn.TEXTSPLIT(G1314,";")))</f>
        <v>Pterocarpus lucens Pods</v>
      </c>
      <c r="J1314" s="55" t="s">
        <v>3455</v>
      </c>
      <c r="R1314" t="str" cm="1">
        <f t="array" ref="R1314">IFERROR(INDEX(AOM[AOM], MATCH(1, (AOM[Edge_Value]=ani_diet!D1312)*(AOM[Is_Ani_Diet_Ingredient]&lt;&gt;FALSE), 0)), "No Match in AOM")</f>
        <v>AOM_006009</v>
      </c>
      <c r="S1314" t="str" cm="1">
        <f t="array" ref="S1314">IFERROR(IF(INDEX(AOM[Scientific Name], MATCH(1, (AOM[Edge_Value]=ani_diet!D1312)*(AOM[Is_Ani_Diet_Ingredient]&lt;&gt;FALSE), 0))=0, "", INDEX(AOM[Scientific Name], MATCH(1, (AOM[Edge_Value]=ani_diet!D1312)*(AOM[Is_Ani_Diet_Ingredient]&lt;&gt;FALSE), 0))), "No Match in AOM")</f>
        <v>Pterocarpus lucens</v>
      </c>
      <c r="T1314" t="str" cm="1">
        <f t="array" ref="T1314">IF((S1314&lt;&gt;"")*(S1314&lt;&gt;"No Match in AOM"),IF(J1314&lt;&gt;"",_xlfn.TEXTJOIN(";",TRUE,CONCATENATE(_xlfn.TEXTSPLIT(S1314,";",TRUE,FALSE)," ",J1314)),S1314),"")</f>
        <v>Pterocarpus lucens Pods</v>
      </c>
    </row>
    <row r="1315" spans="1:20" ht="15" customHeight="1">
      <c r="A1315" s="30" t="s">
        <v>27029</v>
      </c>
      <c r="B1315" s="55" t="s">
        <v>9612</v>
      </c>
      <c r="C1315" s="56" t="str">
        <f>_xlfn.TEXTJOIN(" ",TRUE,B1315,IF(ISBLANK(J1315),"",_xlfn.TEXTSPLIT(J1315,";")))</f>
        <v>Pterocarpus lucens Pods</v>
      </c>
      <c r="D1315" s="56" t="str">
        <f>_xlfn.TEXTJOIN(" ",TRUE,B1315,IF(ISBLANK(J1315),"",_xlfn.TEXTSPLIT(J1315,";")),IF(ISBLANK(H1315),"",_xlfn.TEXTSPLIT(H1315,";")))</f>
        <v>Pterocarpus lucens Pods Dried</v>
      </c>
      <c r="E1315" s="56" t="str">
        <f>_xlfn.TEXTJOIN(" ",TRUE,B1315,F1315,IF(ISBLANK(J1315),"",_xlfn.TEXTSPLIT(J1315,";")),IF(ISBLANK(G1315),"",_xlfn.TEXTSPLIT(G1315,";")))</f>
        <v>Pterocarpus lucens Pods Dried</v>
      </c>
      <c r="G1315" s="55" t="s">
        <v>17480</v>
      </c>
      <c r="H1315" s="55" t="s">
        <v>17480</v>
      </c>
      <c r="J1315" s="55" t="s">
        <v>3455</v>
      </c>
      <c r="R1315" t="str" cm="1">
        <f t="array" ref="R1315">IFERROR(INDEX(AOM[AOM], MATCH(1, (AOM[Edge_Value]=ani_diet!D1313)*(AOM[Is_Ani_Diet_Ingredient]&lt;&gt;FALSE), 0)), "No Match in AOM")</f>
        <v>AOM_006010</v>
      </c>
      <c r="S1315" t="str" cm="1">
        <f t="array" ref="S1315">IFERROR(IF(INDEX(AOM[Scientific Name], MATCH(1, (AOM[Edge_Value]=ani_diet!D1313)*(AOM[Is_Ani_Diet_Ingredient]&lt;&gt;FALSE), 0))=0, "", INDEX(AOM[Scientific Name], MATCH(1, (AOM[Edge_Value]=ani_diet!D1313)*(AOM[Is_Ani_Diet_Ingredient]&lt;&gt;FALSE), 0))), "No Match in AOM")</f>
        <v>Pterocarpus lucens</v>
      </c>
      <c r="T1315" t="str" cm="1">
        <f t="array" ref="T1315">IF((S1315&lt;&gt;"")*(S1315&lt;&gt;"No Match in AOM"),IF(J1315&lt;&gt;"",_xlfn.TEXTJOIN(";",TRUE,CONCATENATE(_xlfn.TEXTSPLIT(S1315,";",TRUE,FALSE)," ",J1315)),S1315),"")</f>
        <v>Pterocarpus lucens Pods</v>
      </c>
    </row>
    <row r="1316" spans="1:20" ht="15" customHeight="1">
      <c r="A1316" s="30" t="s">
        <v>4289</v>
      </c>
      <c r="B1316" s="55" t="s">
        <v>4289</v>
      </c>
      <c r="C1316" s="56" t="str">
        <f>_xlfn.TEXTJOIN(" ",TRUE,B1316,IF(ISBLANK(J1316),"",_xlfn.TEXTSPLIT(J1316,";")))</f>
        <v>Pueraria phaseoloides</v>
      </c>
      <c r="D1316" s="56" t="str">
        <f>_xlfn.TEXTJOIN(" ",TRUE,B1316,IF(ISBLANK(J1316),"",_xlfn.TEXTSPLIT(J1316,";")),IF(ISBLANK(H1316),"",_xlfn.TEXTSPLIT(H1316,";")))</f>
        <v>Pueraria phaseoloides</v>
      </c>
      <c r="E1316" s="56" t="str">
        <f>_xlfn.TEXTJOIN(" ",TRUE,B1316,F1316,IF(ISBLANK(J1316),"",_xlfn.TEXTSPLIT(J1316,";")),IF(ISBLANK(G1316),"",_xlfn.TEXTSPLIT(G1316,";")))</f>
        <v>Pueraria phaseoloides</v>
      </c>
      <c r="R1316" t="str" cm="1">
        <f t="array" ref="R1316">IFERROR(INDEX(AOM[AOM], MATCH(1, (AOM[Edge_Value]=ani_diet!D1314)*(AOM[Is_Ani_Diet_Ingredient]&lt;&gt;FALSE), 0)), "No Match in AOM")</f>
        <v>AOM_006011</v>
      </c>
      <c r="S1316" t="str" cm="1">
        <f t="array" ref="S1316">IFERROR(IF(INDEX(AOM[Scientific Name], MATCH(1, (AOM[Edge_Value]=ani_diet!D1314)*(AOM[Is_Ani_Diet_Ingredient]&lt;&gt;FALSE), 0))=0, "", INDEX(AOM[Scientific Name], MATCH(1, (AOM[Edge_Value]=ani_diet!D1314)*(AOM[Is_Ani_Diet_Ingredient]&lt;&gt;FALSE), 0))), "No Match in AOM")</f>
        <v>Pterocarpus lucens</v>
      </c>
      <c r="T1316" t="str" cm="1">
        <f t="array" ref="T1316">IF((S1316&lt;&gt;"")*(S1316&lt;&gt;"No Match in AOM"),IF(J1316&lt;&gt;"",_xlfn.TEXTJOIN(";",TRUE,CONCATENATE(_xlfn.TEXTSPLIT(S1316,";",TRUE,FALSE)," ",J1316)),S1316),"")</f>
        <v>Pterocarpus lucens</v>
      </c>
    </row>
    <row r="1317" spans="1:20" ht="15" customHeight="1">
      <c r="A1317" s="30" t="s">
        <v>27030</v>
      </c>
      <c r="B1317" s="55" t="s">
        <v>4289</v>
      </c>
      <c r="C1317" s="56" t="str">
        <f>_xlfn.TEXTJOIN(" ",TRUE,B1317,IF(ISBLANK(J1317),"",_xlfn.TEXTSPLIT(J1317,";")))</f>
        <v>Pueraria phaseoloides Leaves</v>
      </c>
      <c r="D1317" s="56" t="str">
        <f>_xlfn.TEXTJOIN(" ",TRUE,B1317,IF(ISBLANK(J1317),"",_xlfn.TEXTSPLIT(J1317,";")),IF(ISBLANK(H1317),"",_xlfn.TEXTSPLIT(H1317,";")))</f>
        <v>Pueraria phaseoloides Leaves</v>
      </c>
      <c r="E1317" s="56" t="str">
        <f>_xlfn.TEXTJOIN(" ",TRUE,B1317,F1317,IF(ISBLANK(J1317),"",_xlfn.TEXTSPLIT(J1317,";")),IF(ISBLANK(G1317),"",_xlfn.TEXTSPLIT(G1317,";")))</f>
        <v>Pueraria phaseoloides Leaves</v>
      </c>
      <c r="J1317" s="55" t="s">
        <v>6187</v>
      </c>
      <c r="R1317" t="str" cm="1">
        <f t="array" ref="R1317">IFERROR(INDEX(AOM[AOM], MATCH(1, (AOM[Edge_Value]=ani_diet!D1315)*(AOM[Is_Ani_Diet_Ingredient]&lt;&gt;FALSE), 0)), "No Match in AOM")</f>
        <v>AOM_006012</v>
      </c>
      <c r="S1317" t="str" cm="1">
        <f t="array" ref="S1317">IFERROR(IF(INDEX(AOM[Scientific Name], MATCH(1, (AOM[Edge_Value]=ani_diet!D1315)*(AOM[Is_Ani_Diet_Ingredient]&lt;&gt;FALSE), 0))=0, "", INDEX(AOM[Scientific Name], MATCH(1, (AOM[Edge_Value]=ani_diet!D1315)*(AOM[Is_Ani_Diet_Ingredient]&lt;&gt;FALSE), 0))), "No Match in AOM")</f>
        <v>Pterocarpus lucens</v>
      </c>
      <c r="T1317" t="str" cm="1">
        <f t="array" ref="T1317">IF((S1317&lt;&gt;"")*(S1317&lt;&gt;"No Match in AOM"),IF(J1317&lt;&gt;"",_xlfn.TEXTJOIN(";",TRUE,CONCATENATE(_xlfn.TEXTSPLIT(S1317,";",TRUE,FALSE)," ",J1317)),S1317),"")</f>
        <v>Pterocarpus lucens Leaves</v>
      </c>
    </row>
    <row r="1318" spans="1:20" ht="15" customHeight="1">
      <c r="A1318" s="30" t="s">
        <v>22494</v>
      </c>
      <c r="B1318" s="55" t="s">
        <v>22494</v>
      </c>
      <c r="C1318" s="56" t="str">
        <f>_xlfn.TEXTJOIN(" ",TRUE,B1318,IF(ISBLANK(J1318),"",_xlfn.TEXTSPLIT(J1318,";")))</f>
        <v>Quercus ilex</v>
      </c>
      <c r="D1318" s="56" t="str">
        <f>_xlfn.TEXTJOIN(" ",TRUE,B1318,IF(ISBLANK(J1318),"",_xlfn.TEXTSPLIT(J1318,";")),IF(ISBLANK(H1318),"",_xlfn.TEXTSPLIT(H1318,";")))</f>
        <v>Quercus ilex</v>
      </c>
      <c r="E1318" s="56" t="str">
        <f>_xlfn.TEXTJOIN(" ",TRUE,B1318,F1318,IF(ISBLANK(J1318),"",_xlfn.TEXTSPLIT(J1318,";")),IF(ISBLANK(G1318),"",_xlfn.TEXTSPLIT(G1318,";")))</f>
        <v>Quercus ilex</v>
      </c>
      <c r="R1318" t="str" cm="1">
        <f t="array" ref="R1318">IFERROR(INDEX(AOM[AOM], MATCH(1, (AOM[Edge_Value]=ani_diet!D1316)*(AOM[Is_Ani_Diet_Ingredient]&lt;&gt;FALSE), 0)), "No Match in AOM")</f>
        <v>AOM_001231</v>
      </c>
      <c r="S1318" t="str" cm="1">
        <f t="array" ref="S1318">IFERROR(IF(INDEX(AOM[Scientific Name], MATCH(1, (AOM[Edge_Value]=ani_diet!D1316)*(AOM[Is_Ani_Diet_Ingredient]&lt;&gt;FALSE), 0))=0, "", INDEX(AOM[Scientific Name], MATCH(1, (AOM[Edge_Value]=ani_diet!D1316)*(AOM[Is_Ani_Diet_Ingredient]&lt;&gt;FALSE), 0))), "No Match in AOM")</f>
        <v>Pueraria phaseoloides</v>
      </c>
      <c r="T1318" t="str" cm="1">
        <f t="array" ref="T1318">IF((S1318&lt;&gt;"")*(S1318&lt;&gt;"No Match in AOM"),IF(J1318&lt;&gt;"",_xlfn.TEXTJOIN(";",TRUE,CONCATENATE(_xlfn.TEXTSPLIT(S1318,";",TRUE,FALSE)," ",J1318)),S1318),"")</f>
        <v>Pueraria phaseoloides</v>
      </c>
    </row>
    <row r="1319" spans="1:20" ht="15" customHeight="1">
      <c r="B1319" s="55" t="s">
        <v>22494</v>
      </c>
      <c r="C1319" s="56" t="str">
        <f>_xlfn.TEXTJOIN(" ",TRUE,B1319,IF(ISBLANK(J1319),"",_xlfn.TEXTSPLIT(J1319,";")))</f>
        <v>Quercus ilex Nut</v>
      </c>
      <c r="D1319" s="56" t="str">
        <f>_xlfn.TEXTJOIN(" ",TRUE,B1319,IF(ISBLANK(J1319),"",_xlfn.TEXTSPLIT(J1319,";")),IF(ISBLANK(H1319),"",_xlfn.TEXTSPLIT(H1319,";")))</f>
        <v>Quercus ilex Nut</v>
      </c>
      <c r="E1319" s="56" t="str">
        <f>_xlfn.TEXTJOIN(" ",TRUE,B1319,F1319,IF(ISBLANK(J1319),"",_xlfn.TEXTSPLIT(J1319,";")),IF(ISBLANK(G1319),"",_xlfn.TEXTSPLIT(G1319,";")))</f>
        <v>Quercus ilex Nut</v>
      </c>
      <c r="J1319" s="55" t="s">
        <v>5303</v>
      </c>
      <c r="R1319" t="str" cm="1">
        <f t="array" ref="R1319">IFERROR(INDEX(AOM[AOM], MATCH(1, (AOM[Edge_Value]=ani_diet!D1317)*(AOM[Is_Ani_Diet_Ingredient]&lt;&gt;FALSE), 0)), "No Match in AOM")</f>
        <v>AOM_001232</v>
      </c>
      <c r="S1319" t="str" cm="1">
        <f t="array" ref="S1319">IFERROR(IF(INDEX(AOM[Scientific Name], MATCH(1, (AOM[Edge_Value]=ani_diet!D1317)*(AOM[Is_Ani_Diet_Ingredient]&lt;&gt;FALSE), 0))=0, "", INDEX(AOM[Scientific Name], MATCH(1, (AOM[Edge_Value]=ani_diet!D1317)*(AOM[Is_Ani_Diet_Ingredient]&lt;&gt;FALSE), 0))), "No Match in AOM")</f>
        <v>Pueraria phaseoloides</v>
      </c>
      <c r="T1319" t="str" cm="1">
        <f t="array" ref="T1319">IF((S1319&lt;&gt;"")*(S1319&lt;&gt;"No Match in AOM"),IF(J1319&lt;&gt;"",_xlfn.TEXTJOIN(";",TRUE,CONCATENATE(_xlfn.TEXTSPLIT(S1319,";",TRUE,FALSE)," ",J1319)),S1319),"")</f>
        <v>Pueraria phaseoloides Nut</v>
      </c>
    </row>
    <row r="1320" spans="1:20" ht="15" customHeight="1">
      <c r="A1320" s="30" t="s">
        <v>23459</v>
      </c>
      <c r="B1320" s="55" t="s">
        <v>23459</v>
      </c>
      <c r="C1320" s="56" t="str">
        <f>_xlfn.TEXTJOIN(" ",TRUE,B1320,IF(ISBLANK(J1320),"",_xlfn.TEXTSPLIT(J1320,";")))</f>
        <v>Rabbit Pellet</v>
      </c>
      <c r="D1320" s="56" t="str">
        <f>_xlfn.TEXTJOIN(" ",TRUE,B1320,IF(ISBLANK(J1320),"",_xlfn.TEXTSPLIT(J1320,";")),IF(ISBLANK(H1320),"",_xlfn.TEXTSPLIT(H1320,";")))</f>
        <v>Rabbit Pellet</v>
      </c>
      <c r="E1320" s="56" t="str">
        <f>_xlfn.TEXTJOIN(" ",TRUE,B1320,F1320,IF(ISBLANK(J1320),"",_xlfn.TEXTSPLIT(J1320,";")),IF(ISBLANK(G1320),"",_xlfn.TEXTSPLIT(G1320,";")))</f>
        <v>Rabbit Pellet</v>
      </c>
      <c r="R1320" t="str" cm="1">
        <f t="array" ref="R1320">IFERROR(INDEX(AOM[AOM], MATCH(1, (AOM[Edge_Value]=ani_diet!D1318)*(AOM[Is_Ani_Diet_Ingredient]&lt;&gt;FALSE), 0)), "No Match in AOM")</f>
        <v>AOM_006155</v>
      </c>
      <c r="S1320" t="str" cm="1">
        <f t="array" ref="S1320">IFERROR(IF(INDEX(AOM[Scientific Name], MATCH(1, (AOM[Edge_Value]=ani_diet!D1318)*(AOM[Is_Ani_Diet_Ingredient]&lt;&gt;FALSE), 0))=0, "", INDEX(AOM[Scientific Name], MATCH(1, (AOM[Edge_Value]=ani_diet!D1318)*(AOM[Is_Ani_Diet_Ingredient]&lt;&gt;FALSE), 0))), "No Match in AOM")</f>
        <v xml:space="preserve">Quercus ilex </v>
      </c>
      <c r="T1320" t="str" cm="1">
        <f t="array" ref="T1320">IF((S1320&lt;&gt;"")*(S1320&lt;&gt;"No Match in AOM"),IF(J1320&lt;&gt;"",_xlfn.TEXTJOIN(";",TRUE,CONCATENATE(_xlfn.TEXTSPLIT(S1320,";",TRUE,FALSE)," ",J1320)),S1320),"")</f>
        <v xml:space="preserve">Quercus ilex </v>
      </c>
    </row>
    <row r="1321" spans="1:20" ht="15" customHeight="1">
      <c r="A1321" s="30" t="s">
        <v>18416</v>
      </c>
      <c r="B1321" s="55" t="s">
        <v>18416</v>
      </c>
      <c r="C1321" s="56" t="str">
        <f>_xlfn.TEXTJOIN(" ",TRUE,B1321,IF(ISBLANK(J1321),"",_xlfn.TEXTSPLIT(J1321,";")))</f>
        <v>Rainbow Trout</v>
      </c>
      <c r="D1321" s="56" t="str">
        <f>_xlfn.TEXTJOIN(" ",TRUE,B1321,IF(ISBLANK(J1321),"",_xlfn.TEXTSPLIT(J1321,";")),IF(ISBLANK(H1321),"",_xlfn.TEXTSPLIT(H1321,";")))</f>
        <v>Rainbow Trout</v>
      </c>
      <c r="E1321" s="56" t="str">
        <f>_xlfn.TEXTJOIN(" ",TRUE,B1321,F1321,IF(ISBLANK(J1321),"",_xlfn.TEXTSPLIT(J1321,";")),IF(ISBLANK(G1321),"",_xlfn.TEXTSPLIT(G1321,";")))</f>
        <v>Rainbow Trout</v>
      </c>
      <c r="R1321" t="str" cm="1">
        <f t="array" ref="R1321">IFERROR(INDEX(AOM[AOM], MATCH(1, (AOM[Edge_Value]=ani_diet!D1319)*(AOM[Is_Ani_Diet_Ingredient]&lt;&gt;FALSE), 0)), "No Match in AOM")</f>
        <v>AOM_003906</v>
      </c>
      <c r="S1321" t="str" cm="1">
        <f t="array" ref="S1321">IFERROR(IF(INDEX(AOM[Scientific Name], MATCH(1, (AOM[Edge_Value]=ani_diet!D1319)*(AOM[Is_Ani_Diet_Ingredient]&lt;&gt;FALSE), 0))=0, "", INDEX(AOM[Scientific Name], MATCH(1, (AOM[Edge_Value]=ani_diet!D1319)*(AOM[Is_Ani_Diet_Ingredient]&lt;&gt;FALSE), 0))), "No Match in AOM")</f>
        <v xml:space="preserve">Quercus ilex </v>
      </c>
      <c r="T1321" t="str" cm="1">
        <f t="array" ref="T1321">IF((S1321&lt;&gt;"")*(S1321&lt;&gt;"No Match in AOM"),IF(J1321&lt;&gt;"",_xlfn.TEXTJOIN(";",TRUE,CONCATENATE(_xlfn.TEXTSPLIT(S1321,";",TRUE,FALSE)," ",J1321)),S1321),"")</f>
        <v xml:space="preserve">Quercus ilex </v>
      </c>
    </row>
    <row r="1322" spans="1:20" ht="15" customHeight="1">
      <c r="A1322" s="30" t="s">
        <v>18417</v>
      </c>
      <c r="B1322" s="55" t="s">
        <v>18416</v>
      </c>
      <c r="C1322" s="56" t="str">
        <f>_xlfn.TEXTJOIN(" ",TRUE,B1322,IF(ISBLANK(J1322),"",_xlfn.TEXTSPLIT(J1322,";")))</f>
        <v>Rainbow Trout Oil</v>
      </c>
      <c r="D1322" s="56" t="str">
        <f>_xlfn.TEXTJOIN(" ",TRUE,B1322,IF(ISBLANK(J1322),"",_xlfn.TEXTSPLIT(J1322,";")),IF(ISBLANK(H1322),"",_xlfn.TEXTSPLIT(H1322,";")))</f>
        <v>Rainbow Trout Oil</v>
      </c>
      <c r="E1322" s="56" t="str">
        <f>_xlfn.TEXTJOIN(" ",TRUE,B1322,F1322,IF(ISBLANK(J1322),"",_xlfn.TEXTSPLIT(J1322,";")),IF(ISBLANK(G1322),"",_xlfn.TEXTSPLIT(G1322,";")))</f>
        <v>Rainbow Trout Oil</v>
      </c>
      <c r="J1322" s="55" t="s">
        <v>3475</v>
      </c>
      <c r="R1322" t="str" cm="1">
        <f t="array" ref="R1322">IFERROR(INDEX(AOM[AOM], MATCH(1, (AOM[Edge_Value]=ani_diet!D1320)*(AOM[Is_Ani_Diet_Ingredient]&lt;&gt;FALSE), 0)), "No Match in AOM")</f>
        <v>AOM_003870</v>
      </c>
      <c r="S1322" t="str" cm="1">
        <f t="array" ref="S1322">IFERROR(IF(INDEX(AOM[Scientific Name], MATCH(1, (AOM[Edge_Value]=ani_diet!D1320)*(AOM[Is_Ani_Diet_Ingredient]&lt;&gt;FALSE), 0))=0, "", INDEX(AOM[Scientific Name], MATCH(1, (AOM[Edge_Value]=ani_diet!D1320)*(AOM[Is_Ani_Diet_Ingredient]&lt;&gt;FALSE), 0))), "No Match in AOM")</f>
        <v/>
      </c>
      <c r="T1322" t="str" cm="1">
        <f t="array" ref="T1322">IF((S1322&lt;&gt;"")*(S1322&lt;&gt;"No Match in AOM"),IF(J1322&lt;&gt;"",_xlfn.TEXTJOIN(";",TRUE,CONCATENATE(_xlfn.TEXTSPLIT(S1322,";",TRUE,FALSE)," ",J1322)),S1322),"")</f>
        <v/>
      </c>
    </row>
    <row r="1323" spans="1:20" ht="15" customHeight="1">
      <c r="A1323" s="30" t="s">
        <v>27031</v>
      </c>
      <c r="B1323" s="55" t="s">
        <v>18416</v>
      </c>
      <c r="C1323" s="56" t="str">
        <f>_xlfn.TEXTJOIN(" ",TRUE,B1323,IF(ISBLANK(J1323),"",_xlfn.TEXTSPLIT(J1323,";")))</f>
        <v>Rainbow Trout Oil</v>
      </c>
      <c r="D1323" s="56" t="str">
        <f>_xlfn.TEXTJOIN(" ",TRUE,B1323,IF(ISBLANK(J1323),"",_xlfn.TEXTSPLIT(J1323,";")),IF(ISBLANK(H1323),"",_xlfn.TEXTSPLIT(H1323,";")))</f>
        <v>Rainbow Trout Oil Ensiled</v>
      </c>
      <c r="E1323" s="56" t="str">
        <f>_xlfn.TEXTJOIN(" ",TRUE,B1323,F1323,IF(ISBLANK(J1323),"",_xlfn.TEXTSPLIT(J1323,";")),IF(ISBLANK(G1323),"",_xlfn.TEXTSPLIT(G1323,";")))</f>
        <v>Rainbow Trout Oil Ensiled</v>
      </c>
      <c r="G1323" s="55" t="s">
        <v>17494</v>
      </c>
      <c r="H1323" s="55" t="s">
        <v>17494</v>
      </c>
      <c r="J1323" s="55" t="s">
        <v>3475</v>
      </c>
      <c r="R1323" t="str" cm="1">
        <f t="array" ref="R1323">IFERROR(INDEX(AOM[AOM], MATCH(1, (AOM[Edge_Value]=ani_diet!D1321)*(AOM[Is_Ani_Diet_Ingredient]&lt;&gt;FALSE), 0)), "No Match in AOM")</f>
        <v>AOM_001927</v>
      </c>
      <c r="S1323" t="str" cm="1">
        <f t="array" ref="S1323">IFERROR(IF(INDEX(AOM[Scientific Name], MATCH(1, (AOM[Edge_Value]=ani_diet!D1321)*(AOM[Is_Ani_Diet_Ingredient]&lt;&gt;FALSE), 0))=0, "", INDEX(AOM[Scientific Name], MATCH(1, (AOM[Edge_Value]=ani_diet!D1321)*(AOM[Is_Ani_Diet_Ingredient]&lt;&gt;FALSE), 0))), "No Match in AOM")</f>
        <v>Oncorhynchus mykiss</v>
      </c>
      <c r="T1323" t="str" cm="1">
        <f t="array" ref="T1323">IF((S1323&lt;&gt;"")*(S1323&lt;&gt;"No Match in AOM"),IF(J1323&lt;&gt;"",_xlfn.TEXTJOIN(";",TRUE,CONCATENATE(_xlfn.TEXTSPLIT(S1323,";",TRUE,FALSE)," ",J1323)),S1323),"")</f>
        <v>Oncorhynchus mykiss Oil</v>
      </c>
    </row>
    <row r="1324" spans="1:20" ht="15" customHeight="1">
      <c r="A1324" s="30" t="s">
        <v>27032</v>
      </c>
      <c r="B1324" s="55" t="s">
        <v>18416</v>
      </c>
      <c r="C1324" s="56" t="str">
        <f>_xlfn.TEXTJOIN(" ",TRUE,B1324,IF(ISBLANK(J1324),"",_xlfn.TEXTSPLIT(J1324,";")))</f>
        <v>Rainbow Trout Viscera</v>
      </c>
      <c r="D1324" s="56" t="str">
        <f>_xlfn.TEXTJOIN(" ",TRUE,B1324,IF(ISBLANK(J1324),"",_xlfn.TEXTSPLIT(J1324,";")),IF(ISBLANK(H1324),"",_xlfn.TEXTSPLIT(H1324,";")))</f>
        <v>Rainbow Trout Viscera De-oiled Ensiled</v>
      </c>
      <c r="E1324" s="56" t="str">
        <f>_xlfn.TEXTJOIN(" ",TRUE,B1324,F1324,IF(ISBLANK(J1324),"",_xlfn.TEXTSPLIT(J1324,";")),IF(ISBLANK(G1324),"",_xlfn.TEXTSPLIT(G1324,";")))</f>
        <v>Rainbow Trout Viscera Ensiled</v>
      </c>
      <c r="G1324" s="55" t="s">
        <v>17494</v>
      </c>
      <c r="H1324" s="55" t="s">
        <v>27033</v>
      </c>
      <c r="J1324" s="55" t="s">
        <v>27034</v>
      </c>
      <c r="R1324" t="str" cm="1">
        <f t="array" ref="R1324">IFERROR(INDEX(AOM[AOM], MATCH(1, (AOM[Edge_Value]=ani_diet!D1322)*(AOM[Is_Ani_Diet_Ingredient]&lt;&gt;FALSE), 0)), "No Match in AOM")</f>
        <v>AOM_002241</v>
      </c>
      <c r="S1324" t="str" cm="1">
        <f t="array" ref="S1324">IFERROR(IF(INDEX(AOM[Scientific Name], MATCH(1, (AOM[Edge_Value]=ani_diet!D1322)*(AOM[Is_Ani_Diet_Ingredient]&lt;&gt;FALSE), 0))=0, "", INDEX(AOM[Scientific Name], MATCH(1, (AOM[Edge_Value]=ani_diet!D1322)*(AOM[Is_Ani_Diet_Ingredient]&lt;&gt;FALSE), 0))), "No Match in AOM")</f>
        <v>Oncorhynchus mykiss</v>
      </c>
      <c r="T1324" t="str" cm="1">
        <f t="array" ref="T1324">IF((S1324&lt;&gt;"")*(S1324&lt;&gt;"No Match in AOM"),IF(J1324&lt;&gt;"",_xlfn.TEXTJOIN(";",TRUE,CONCATENATE(_xlfn.TEXTSPLIT(S1324,";",TRUE,FALSE)," ",J1324)),S1324),"")</f>
        <v>Oncorhynchus mykiss Viscera</v>
      </c>
    </row>
    <row r="1325" spans="1:20" ht="15" customHeight="1">
      <c r="A1325" s="30" t="s">
        <v>27035</v>
      </c>
      <c r="B1325" s="55" t="s">
        <v>18429</v>
      </c>
      <c r="C1325" s="56" t="str">
        <f>_xlfn.TEXTJOIN(" ",TRUE,B1325,IF(ISBLANK(J1325),"",_xlfn.TEXTSPLIT(J1325,";")))</f>
        <v>Rastrineobola argentea</v>
      </c>
      <c r="D1325" s="56" t="str">
        <f>_xlfn.TEXTJOIN(" ",TRUE,B1325,IF(ISBLANK(J1325),"",_xlfn.TEXTSPLIT(J1325,";")),IF(ISBLANK(H1325),"",_xlfn.TEXTSPLIT(H1325,";")))</f>
        <v>Rastrineobola argentea</v>
      </c>
      <c r="E1325" s="56" t="str">
        <f>_xlfn.TEXTJOIN(" ",TRUE,B1325,F1325,IF(ISBLANK(J1325),"",_xlfn.TEXTSPLIT(J1325,";")),IF(ISBLANK(G1325),"",_xlfn.TEXTSPLIT(G1325,";")))</f>
        <v>Rastrineobola argentea</v>
      </c>
      <c r="N1325" t="s">
        <v>2563</v>
      </c>
      <c r="O1325" t="s">
        <v>2534</v>
      </c>
      <c r="P1325" t="s">
        <v>2563</v>
      </c>
      <c r="Q1325" t="s">
        <v>2534</v>
      </c>
      <c r="R1325" t="str" cm="1">
        <f t="array" ref="R1325">IFERROR(INDEX(AOM[AOM], MATCH(1, (AOM[Edge_Value]=ani_diet!D1323)*(AOM[Is_Ani_Diet_Ingredient]&lt;&gt;FALSE), 0)), "No Match in AOM")</f>
        <v>AOM_002242</v>
      </c>
      <c r="S1325" t="str" cm="1">
        <f t="array" ref="S1325">IFERROR(IF(INDEX(AOM[Scientific Name], MATCH(1, (AOM[Edge_Value]=ani_diet!D1323)*(AOM[Is_Ani_Diet_Ingredient]&lt;&gt;FALSE), 0))=0, "", INDEX(AOM[Scientific Name], MATCH(1, (AOM[Edge_Value]=ani_diet!D1323)*(AOM[Is_Ani_Diet_Ingredient]&lt;&gt;FALSE), 0))), "No Match in AOM")</f>
        <v>Oncorhynchus mykiss</v>
      </c>
      <c r="T1325" t="str" cm="1">
        <f t="array" ref="T1325">IF((S1325&lt;&gt;"")*(S1325&lt;&gt;"No Match in AOM"),IF(J1325&lt;&gt;"",_xlfn.TEXTJOIN(";",TRUE,CONCATENATE(_xlfn.TEXTSPLIT(S1325,";",TRUE,FALSE)," ",J1325)),S1325),"")</f>
        <v>Oncorhynchus mykiss</v>
      </c>
    </row>
    <row r="1326" spans="1:20" ht="15" customHeight="1">
      <c r="A1326" s="30" t="s">
        <v>27036</v>
      </c>
      <c r="B1326" s="55" t="s">
        <v>3720</v>
      </c>
      <c r="C1326" s="56" t="str">
        <f>_xlfn.TEXTJOIN(" ",TRUE,B1326,IF(ISBLANK(J1326),"",_xlfn.TEXTSPLIT(J1326,";")))</f>
        <v>Rice Bran</v>
      </c>
      <c r="D1326" s="56" t="str">
        <f>_xlfn.TEXTJOIN(" ",TRUE,B1326,IF(ISBLANK(J1326),"",_xlfn.TEXTSPLIT(J1326,";")),IF(ISBLANK(H1326),"",_xlfn.TEXTSPLIT(H1326,";")))</f>
        <v>Rice Bran</v>
      </c>
      <c r="E1326" s="56" t="str">
        <f>_xlfn.TEXTJOIN(" ",TRUE,B1326,F1326,IF(ISBLANK(J1326),"",_xlfn.TEXTSPLIT(J1326,";")),IF(ISBLANK(G1326),"",_xlfn.TEXTSPLIT(G1326,";")))</f>
        <v>Rice Bran</v>
      </c>
      <c r="J1326" s="55" t="s">
        <v>25927</v>
      </c>
      <c r="K1326" s="32" t="s">
        <v>324</v>
      </c>
      <c r="L1326" s="32" t="s">
        <v>324</v>
      </c>
      <c r="R1326" t="str" cm="1">
        <f t="array" ref="R1326">IFERROR(INDEX(AOM[AOM], MATCH(1, (AOM[Edge_Value]=ani_diet!D1325)*(AOM[Is_Ani_Diet_Ingredient]&lt;&gt;FALSE), 0)), "No Match in AOM")</f>
        <v>AOM_001110</v>
      </c>
      <c r="S1326" t="str" cm="1">
        <f t="array" ref="S1326">IFERROR(IF(INDEX(AOM[Scientific Name], MATCH(1, (AOM[Edge_Value]=ani_diet!D1325)*(AOM[Is_Ani_Diet_Ingredient]&lt;&gt;FALSE), 0))=0, "", INDEX(AOM[Scientific Name], MATCH(1, (AOM[Edge_Value]=ani_diet!D1325)*(AOM[Is_Ani_Diet_Ingredient]&lt;&gt;FALSE), 0))), "No Match in AOM")</f>
        <v>Rastrineobola argentea</v>
      </c>
      <c r="T1326" t="str" cm="1">
        <f t="array" ref="T1326">IF((S1326&lt;&gt;"")*(S1326&lt;&gt;"No Match in AOM"),IF(J1326&lt;&gt;"",_xlfn.TEXTJOIN(";",TRUE,CONCATENATE(_xlfn.TEXTSPLIT(S1326,";",TRUE,FALSE)," ",J1326)),S1326),"")</f>
        <v>Rastrineobola argentea Bran</v>
      </c>
    </row>
    <row r="1327" spans="1:20" ht="15" customHeight="1">
      <c r="A1327" s="30" t="s">
        <v>27037</v>
      </c>
      <c r="B1327" s="55" t="s">
        <v>19007</v>
      </c>
      <c r="C1327" s="56" t="str">
        <f>_xlfn.TEXTJOIN(" ",TRUE,B1327,IF(ISBLANK(J1327),"",_xlfn.TEXTSPLIT(J1327,";")))</f>
        <v>Rice Bran Solvent</v>
      </c>
      <c r="D1327" s="56" t="str">
        <f>_xlfn.TEXTJOIN(" ",TRUE,B1327,IF(ISBLANK(J1327),"",_xlfn.TEXTSPLIT(J1327,";")),IF(ISBLANK(H1327),"",_xlfn.TEXTSPLIT(H1327,";")))</f>
        <v>Rice Bran Solvent</v>
      </c>
      <c r="E1327" s="56" t="str">
        <f>_xlfn.TEXTJOIN(" ",TRUE,B1327,F1327,IF(ISBLANK(J1327),"",_xlfn.TEXTSPLIT(J1327,";")),IF(ISBLANK(G1327),"",_xlfn.TEXTSPLIT(G1327,";")))</f>
        <v>Rice Bran Solvent Solvent Extraction</v>
      </c>
      <c r="G1327" s="55" t="s">
        <v>27038</v>
      </c>
      <c r="R1327" t="str" cm="1">
        <f t="array" ref="R1327">IFERROR(INDEX(AOM[AOM], MATCH(1, (AOM[Edge_Value]=ani_diet!D1326)*(AOM[Is_Ani_Diet_Ingredient]&lt;&gt;FALSE), 0)), "No Match in AOM")</f>
        <v>AOM_000575</v>
      </c>
      <c r="S1327" t="str" cm="1">
        <f t="array" ref="S1327">IFERROR(IF(INDEX(AOM[Scientific Name], MATCH(1, (AOM[Edge_Value]=ani_diet!D1326)*(AOM[Is_Ani_Diet_Ingredient]&lt;&gt;FALSE), 0))=0, "", INDEX(AOM[Scientific Name], MATCH(1, (AOM[Edge_Value]=ani_diet!D1326)*(AOM[Is_Ani_Diet_Ingredient]&lt;&gt;FALSE), 0))), "No Match in AOM")</f>
        <v xml:space="preserve">Oryza sativa </v>
      </c>
      <c r="T1327" t="str" cm="1">
        <f t="array" ref="T1327">IF((S1327&lt;&gt;"")*(S1327&lt;&gt;"No Match in AOM"),IF(J1327&lt;&gt;"",_xlfn.TEXTJOIN(";",TRUE,CONCATENATE(_xlfn.TEXTSPLIT(S1327,";",TRUE,FALSE)," ",J1327)),S1327),"")</f>
        <v xml:space="preserve">Oryza sativa </v>
      </c>
    </row>
    <row r="1328" spans="1:20" ht="15" customHeight="1">
      <c r="A1328" s="30" t="s">
        <v>20326</v>
      </c>
      <c r="B1328" s="55" t="s">
        <v>3720</v>
      </c>
      <c r="C1328" s="56" t="str">
        <f>_xlfn.TEXTJOIN(" ",TRUE,B1328,IF(ISBLANK(J1328),"",_xlfn.TEXTSPLIT(J1328,";")))</f>
        <v>Rice Grain</v>
      </c>
      <c r="D1328" s="56" t="str">
        <f>_xlfn.TEXTJOIN(" ",TRUE,B1328,IF(ISBLANK(J1328),"",_xlfn.TEXTSPLIT(J1328,";")),IF(ISBLANK(H1328),"",_xlfn.TEXTSPLIT(H1328,";")))</f>
        <v>Rice Grain</v>
      </c>
      <c r="E1328" s="56" t="str">
        <f>_xlfn.TEXTJOIN(" ",TRUE,B1328,F1328,IF(ISBLANK(J1328),"",_xlfn.TEXTSPLIT(J1328,";")),IF(ISBLANK(G1328),"",_xlfn.TEXTSPLIT(G1328,";")))</f>
        <v>Rice Grain</v>
      </c>
      <c r="J1328" s="55" t="s">
        <v>25930</v>
      </c>
      <c r="K1328" s="32" t="s">
        <v>324</v>
      </c>
      <c r="N1328" t="s">
        <v>2539</v>
      </c>
      <c r="O1328" t="s">
        <v>2510</v>
      </c>
      <c r="P1328" t="s">
        <v>25925</v>
      </c>
      <c r="Q1328" t="s">
        <v>25926</v>
      </c>
      <c r="R1328" t="str" cm="1">
        <f t="array" ref="R1328">IFERROR(INDEX(AOM[AOM], MATCH(1, (AOM[Edge_Value]=ani_diet!D1327)*(AOM[Is_Ani_Diet_Ingredient]&lt;&gt;FALSE), 0)), "No Match in AOM")</f>
        <v>AOM_002114</v>
      </c>
      <c r="S1328" t="str" cm="1">
        <f t="array" ref="S1328">IFERROR(IF(INDEX(AOM[Scientific Name], MATCH(1, (AOM[Edge_Value]=ani_diet!D1327)*(AOM[Is_Ani_Diet_Ingredient]&lt;&gt;FALSE), 0))=0, "", INDEX(AOM[Scientific Name], MATCH(1, (AOM[Edge_Value]=ani_diet!D1327)*(AOM[Is_Ani_Diet_Ingredient]&lt;&gt;FALSE), 0))), "No Match in AOM")</f>
        <v xml:space="preserve">Oryza sativa </v>
      </c>
      <c r="T1328" t="str" cm="1">
        <f t="array" ref="T1328">IF((S1328&lt;&gt;"")*(S1328&lt;&gt;"No Match in AOM"),IF(J1328&lt;&gt;"",_xlfn.TEXTJOIN(";",TRUE,CONCATENATE(_xlfn.TEXTSPLIT(S1328,";",TRUE,FALSE)," ",J1328)),S1328),"")</f>
        <v>Oryza sativa  Grain</v>
      </c>
    </row>
    <row r="1329" spans="1:20" ht="15" customHeight="1">
      <c r="A1329" s="30" t="s">
        <v>27039</v>
      </c>
      <c r="B1329" s="55" t="s">
        <v>3720</v>
      </c>
      <c r="C1329" s="56" t="str">
        <f>_xlfn.TEXTJOIN(" ",TRUE,B1329,IF(ISBLANK(J1329),"",_xlfn.TEXTSPLIT(J1329,";")))</f>
        <v>Rice Grain</v>
      </c>
      <c r="D1329" s="56" t="str">
        <f>_xlfn.TEXTJOIN(" ",TRUE,B1329,IF(ISBLANK(J1329),"",_xlfn.TEXTSPLIT(J1329,";")),IF(ISBLANK(H1329),"",_xlfn.TEXTSPLIT(H1329,";")))</f>
        <v>Rice Grain Ground</v>
      </c>
      <c r="E1329" s="56" t="str">
        <f>_xlfn.TEXTJOIN(" ",TRUE,B1329,F1329,IF(ISBLANK(J1329),"",_xlfn.TEXTSPLIT(J1329,";")),IF(ISBLANK(G1329),"",_xlfn.TEXTSPLIT(G1329,";")))</f>
        <v>Rice Grain Ground</v>
      </c>
      <c r="G1329" s="55" t="s">
        <v>6052</v>
      </c>
      <c r="H1329" s="55" t="s">
        <v>6052</v>
      </c>
      <c r="J1329" s="55" t="s">
        <v>25930</v>
      </c>
      <c r="K1329" s="32" t="s">
        <v>324</v>
      </c>
      <c r="N1329" t="s">
        <v>2548</v>
      </c>
      <c r="O1329" t="s">
        <v>2519</v>
      </c>
      <c r="P1329" t="s">
        <v>25935</v>
      </c>
      <c r="Q1329" t="s">
        <v>26594</v>
      </c>
      <c r="R1329" t="str" cm="1">
        <f t="array" ref="R1329">IFERROR(INDEX(AOM[AOM], MATCH(1, (AOM[Edge_Value]=ani_diet!D1328)*(AOM[Is_Ani_Diet_Ingredient]&lt;&gt;FALSE), 0)), "No Match in AOM")</f>
        <v>AOM_000655</v>
      </c>
      <c r="S1329" t="str" cm="1">
        <f t="array" ref="S1329">IFERROR(IF(INDEX(AOM[Scientific Name], MATCH(1, (AOM[Edge_Value]=ani_diet!D1328)*(AOM[Is_Ani_Diet_Ingredient]&lt;&gt;FALSE), 0))=0, "", INDEX(AOM[Scientific Name], MATCH(1, (AOM[Edge_Value]=ani_diet!D1328)*(AOM[Is_Ani_Diet_Ingredient]&lt;&gt;FALSE), 0))), "No Match in AOM")</f>
        <v xml:space="preserve">Oryza sativa </v>
      </c>
      <c r="T1329" t="str" cm="1">
        <f t="array" ref="T1329">IF((S1329&lt;&gt;"")*(S1329&lt;&gt;"No Match in AOM"),IF(J1329&lt;&gt;"",_xlfn.TEXTJOIN(";",TRUE,CONCATENATE(_xlfn.TEXTSPLIT(S1329,";",TRUE,FALSE)," ",J1329)),S1329),"")</f>
        <v>Oryza sativa  Grain</v>
      </c>
    </row>
    <row r="1330" spans="1:20">
      <c r="A1330" s="30" t="s">
        <v>7648</v>
      </c>
      <c r="B1330" s="55" t="s">
        <v>3720</v>
      </c>
      <c r="C1330" s="56" t="str">
        <f>_xlfn.TEXTJOIN(" ",TRUE,B1330,IF(ISBLANK(J1330),"",_xlfn.TEXTSPLIT(J1330,";")))</f>
        <v>Rice Hull</v>
      </c>
      <c r="D1330" s="56" t="str">
        <f>_xlfn.TEXTJOIN(" ",TRUE,B1330,IF(ISBLANK(J1330),"",_xlfn.TEXTSPLIT(J1330,";")),IF(ISBLANK(H1330),"",_xlfn.TEXTSPLIT(H1330,";")))</f>
        <v>Rice Hull</v>
      </c>
      <c r="E1330" s="56" t="str">
        <f>_xlfn.TEXTJOIN(" ",TRUE,B1330,F1330,IF(ISBLANK(J1330),"",_xlfn.TEXTSPLIT(J1330,";")),IF(ISBLANK(G1330),"",_xlfn.TEXTSPLIT(G1330,";")))</f>
        <v>Rice Hull</v>
      </c>
      <c r="J1330" s="55" t="s">
        <v>26423</v>
      </c>
      <c r="N1330" t="s">
        <v>2539</v>
      </c>
      <c r="O1330" t="s">
        <v>2510</v>
      </c>
      <c r="P1330" t="s">
        <v>25925</v>
      </c>
      <c r="Q1330" t="s">
        <v>25926</v>
      </c>
      <c r="R1330" t="str" cm="1">
        <f t="array" ref="R1330">IFERROR(INDEX(AOM[AOM], MATCH(1, (AOM[Edge_Value]=ani_diet!D1329)*(AOM[Is_Ani_Diet_Ingredient]&lt;&gt;FALSE), 0)), "No Match in AOM")</f>
        <v>AOM_006156</v>
      </c>
      <c r="S1330" t="str" cm="1">
        <f t="array" ref="S1330">IFERROR(IF(INDEX(AOM[Scientific Name], MATCH(1, (AOM[Edge_Value]=ani_diet!D1329)*(AOM[Is_Ani_Diet_Ingredient]&lt;&gt;FALSE), 0))=0, "", INDEX(AOM[Scientific Name], MATCH(1, (AOM[Edge_Value]=ani_diet!D1329)*(AOM[Is_Ani_Diet_Ingredient]&lt;&gt;FALSE), 0))), "No Match in AOM")</f>
        <v xml:space="preserve">Oryza sativa </v>
      </c>
      <c r="T1330" t="str" cm="1">
        <f t="array" ref="T1330">IF((S1330&lt;&gt;"")*(S1330&lt;&gt;"No Match in AOM"),IF(J1330&lt;&gt;"",_xlfn.TEXTJOIN(";",TRUE,CONCATENATE(_xlfn.TEXTSPLIT(S1330,";",TRUE,FALSE)," ",J1330)),S1330),"")</f>
        <v>Oryza sativa  Hull</v>
      </c>
    </row>
    <row r="1331" spans="1:20" ht="15" customHeight="1">
      <c r="A1331" s="30" t="s">
        <v>27040</v>
      </c>
      <c r="B1331" s="55" t="s">
        <v>3720</v>
      </c>
      <c r="C1331" s="56" t="str">
        <f>_xlfn.TEXTJOIN(" ",TRUE,B1331,IF(ISBLANK(J1331),"",_xlfn.TEXTSPLIT(J1331,";")))</f>
        <v>Rice Husk</v>
      </c>
      <c r="D1331" s="56" t="str">
        <f>_xlfn.TEXTJOIN(" ",TRUE,B1331,IF(ISBLANK(J1331),"",_xlfn.TEXTSPLIT(J1331,";")),IF(ISBLANK(H1331),"",_xlfn.TEXTSPLIT(H1331,";")))</f>
        <v>Rice Husk</v>
      </c>
      <c r="E1331" s="56" t="str">
        <f>_xlfn.TEXTJOIN(" ",TRUE,B1331,F1331,IF(ISBLANK(J1331),"",_xlfn.TEXTSPLIT(J1331,";")),IF(ISBLANK(G1331),"",_xlfn.TEXTSPLIT(G1331,";")))</f>
        <v>Rice Husk</v>
      </c>
      <c r="J1331" s="55" t="s">
        <v>26219</v>
      </c>
      <c r="N1331" t="s">
        <v>2539</v>
      </c>
      <c r="O1331" t="s">
        <v>2510</v>
      </c>
      <c r="P1331" t="s">
        <v>25925</v>
      </c>
      <c r="Q1331" t="s">
        <v>25926</v>
      </c>
      <c r="R1331" t="str" cm="1">
        <f t="array" ref="R1331">IFERROR(INDEX(AOM[AOM], MATCH(1, (AOM[Edge_Value]=ani_diet!D1330)*(AOM[Is_Ani_Diet_Ingredient]&lt;&gt;FALSE), 0)), "No Match in AOM")</f>
        <v>AOM_001280</v>
      </c>
      <c r="S1331" t="str" cm="1">
        <f t="array" ref="S1331">IFERROR(IF(INDEX(AOM[Scientific Name], MATCH(1, (AOM[Edge_Value]=ani_diet!D1330)*(AOM[Is_Ani_Diet_Ingredient]&lt;&gt;FALSE), 0))=0, "", INDEX(AOM[Scientific Name], MATCH(1, (AOM[Edge_Value]=ani_diet!D1330)*(AOM[Is_Ani_Diet_Ingredient]&lt;&gt;FALSE), 0))), "No Match in AOM")</f>
        <v xml:space="preserve">Oryza sativa </v>
      </c>
      <c r="T1331" t="str" cm="1">
        <f t="array" ref="T1331">IF((S1331&lt;&gt;"")*(S1331&lt;&gt;"No Match in AOM"),IF(J1331&lt;&gt;"",_xlfn.TEXTJOIN(";",TRUE,CONCATENATE(_xlfn.TEXTSPLIT(S1331,";",TRUE,FALSE)," ",J1331)),S1331),"")</f>
        <v>Oryza sativa  Husk</v>
      </c>
    </row>
    <row r="1332" spans="1:20" ht="15" customHeight="1">
      <c r="A1332" s="30" t="s">
        <v>27041</v>
      </c>
      <c r="B1332" s="55" t="s">
        <v>3720</v>
      </c>
      <c r="C1332" s="56" t="str">
        <f>_xlfn.TEXTJOIN(" ",TRUE,B1332,IF(ISBLANK(J1332),"",_xlfn.TEXTSPLIT(J1332,";")))</f>
        <v>Rice Husk</v>
      </c>
      <c r="D1332" s="56" t="str">
        <f>_xlfn.TEXTJOIN(" ",TRUE,B1332,IF(ISBLANK(J1332),"",_xlfn.TEXTSPLIT(J1332,";")),IF(ISBLANK(H1332),"",_xlfn.TEXTSPLIT(H1332,";")))</f>
        <v>Rice Husk Dried Urea Treated</v>
      </c>
      <c r="E1332" s="56" t="str">
        <f>_xlfn.TEXTJOIN(" ",TRUE,B1332,F1332,IF(ISBLANK(J1332),"",_xlfn.TEXTSPLIT(J1332,";")),IF(ISBLANK(G1332),"",_xlfn.TEXTSPLIT(G1332,";")))</f>
        <v>Rice Husk Urea Treated(30d covered) Dried(3d)</v>
      </c>
      <c r="G1332" s="55" t="s">
        <v>27042</v>
      </c>
      <c r="H1332" s="55" t="s">
        <v>27043</v>
      </c>
      <c r="J1332" s="55" t="s">
        <v>26219</v>
      </c>
      <c r="R1332" t="str" cm="1">
        <f t="array" ref="R1332">IFERROR(INDEX(AOM[AOM], MATCH(1, (AOM[Edge_Value]=ani_diet!D1331)*(AOM[Is_Ani_Diet_Ingredient]&lt;&gt;FALSE), 0)), "No Match in AOM")</f>
        <v>AOM_000576</v>
      </c>
      <c r="S1332" t="str" cm="1">
        <f t="array" ref="S1332">IFERROR(IF(INDEX(AOM[Scientific Name], MATCH(1, (AOM[Edge_Value]=ani_diet!D1331)*(AOM[Is_Ani_Diet_Ingredient]&lt;&gt;FALSE), 0))=0, "", INDEX(AOM[Scientific Name], MATCH(1, (AOM[Edge_Value]=ani_diet!D1331)*(AOM[Is_Ani_Diet_Ingredient]&lt;&gt;FALSE), 0))), "No Match in AOM")</f>
        <v xml:space="preserve">Oryza sativa </v>
      </c>
      <c r="T1332" t="str" cm="1">
        <f t="array" ref="T1332">IF((S1332&lt;&gt;"")*(S1332&lt;&gt;"No Match in AOM"),IF(J1332&lt;&gt;"",_xlfn.TEXTJOIN(";",TRUE,CONCATENATE(_xlfn.TEXTSPLIT(S1332,";",TRUE,FALSE)," ",J1332)),S1332),"")</f>
        <v>Oryza sativa  Husk</v>
      </c>
    </row>
    <row r="1333" spans="1:20" ht="15" customHeight="1">
      <c r="A1333" s="30" t="s">
        <v>27044</v>
      </c>
      <c r="B1333" s="55" t="s">
        <v>3720</v>
      </c>
      <c r="C1333" s="56" t="str">
        <f>_xlfn.TEXTJOIN(" ",TRUE,B1333,IF(ISBLANK(J1333),"",_xlfn.TEXTSPLIT(J1333,";")))</f>
        <v>Rice Husk</v>
      </c>
      <c r="D1333" s="56" t="str">
        <f>_xlfn.TEXTJOIN(" ",TRUE,B1333,IF(ISBLANK(J1333),"",_xlfn.TEXTSPLIT(J1333,";")),IF(ISBLANK(H1333),"",_xlfn.TEXTSPLIT(H1333,";")))</f>
        <v>Rice Husk Ensiled</v>
      </c>
      <c r="E1333" s="56" t="str">
        <f>_xlfn.TEXTJOIN(" ",TRUE,B1333,F1333,IF(ISBLANK(J1333),"",_xlfn.TEXTSPLIT(J1333,";")),IF(ISBLANK(G1333),"",_xlfn.TEXTSPLIT(G1333,";")))</f>
        <v>Rice Husk Ensiled</v>
      </c>
      <c r="G1333" s="55" t="s">
        <v>17494</v>
      </c>
      <c r="H1333" s="55" t="s">
        <v>17494</v>
      </c>
      <c r="J1333" s="55" t="s">
        <v>26219</v>
      </c>
      <c r="N1333" t="s">
        <v>2548</v>
      </c>
      <c r="O1333" t="s">
        <v>2519</v>
      </c>
      <c r="P1333" t="s">
        <v>25935</v>
      </c>
      <c r="Q1333" t="s">
        <v>26594</v>
      </c>
      <c r="R1333" t="str" cm="1">
        <f t="array" ref="R1333">IFERROR(INDEX(AOM[AOM], MATCH(1, (AOM[Edge_Value]=ani_diet!D1332)*(AOM[Is_Ani_Diet_Ingredient]&lt;&gt;FALSE), 0)), "No Match in AOM")</f>
        <v>AOM_001619</v>
      </c>
      <c r="S1333" t="str" cm="1">
        <f t="array" ref="S1333">IFERROR(IF(INDEX(AOM[Scientific Name], MATCH(1, (AOM[Edge_Value]=ani_diet!D1332)*(AOM[Is_Ani_Diet_Ingredient]&lt;&gt;FALSE), 0))=0, "", INDEX(AOM[Scientific Name], MATCH(1, (AOM[Edge_Value]=ani_diet!D1332)*(AOM[Is_Ani_Diet_Ingredient]&lt;&gt;FALSE), 0))), "No Match in AOM")</f>
        <v xml:space="preserve">Oryza sativa </v>
      </c>
      <c r="T1333" t="str" cm="1">
        <f t="array" ref="T1333">IF((S1333&lt;&gt;"")*(S1333&lt;&gt;"No Match in AOM"),IF(J1333&lt;&gt;"",_xlfn.TEXTJOIN(";",TRUE,CONCATENATE(_xlfn.TEXTSPLIT(S1333,";",TRUE,FALSE)," ",J1333)),S1333),"")</f>
        <v>Oryza sativa  Husk</v>
      </c>
    </row>
    <row r="1334" spans="1:20" ht="15" customHeight="1">
      <c r="A1334" s="30" t="s">
        <v>27045</v>
      </c>
      <c r="B1334" s="55" t="s">
        <v>3720</v>
      </c>
      <c r="C1334" s="56" t="str">
        <f>_xlfn.TEXTJOIN(" ",TRUE,B1334,IF(ISBLANK(J1334),"",_xlfn.TEXTSPLIT(J1334,";")))</f>
        <v>Rice Husk</v>
      </c>
      <c r="D1334" s="56" t="str">
        <f>_xlfn.TEXTJOIN(" ",TRUE,B1334,IF(ISBLANK(J1334),"",_xlfn.TEXTSPLIT(J1334,";")),IF(ISBLANK(H1334),"",_xlfn.TEXTSPLIT(H1334,";")))</f>
        <v>Rice Husk Enzyme Treated</v>
      </c>
      <c r="E1334" s="56" t="str">
        <f>_xlfn.TEXTJOIN(" ",TRUE,B1334,F1334,IF(ISBLANK(J1334),"",_xlfn.TEXTSPLIT(J1334,";")),IF(ISBLANK(G1334),"",_xlfn.TEXTSPLIT(G1334,";")))</f>
        <v>Rice Husk Enzyme Treated</v>
      </c>
      <c r="G1334" s="55" t="s">
        <v>17497</v>
      </c>
      <c r="H1334" s="55" t="s">
        <v>17497</v>
      </c>
      <c r="J1334" s="55" t="s">
        <v>26219</v>
      </c>
      <c r="R1334" t="str" cm="1">
        <f t="array" ref="R1334">IFERROR(INDEX(AOM[AOM], MATCH(1, (AOM[Edge_Value]=ani_diet!D1333)*(AOM[Is_Ani_Diet_Ingredient]&lt;&gt;FALSE), 0)), "No Match in AOM")</f>
        <v>AOM_006187</v>
      </c>
      <c r="S1334" t="str" cm="1">
        <f t="array" ref="S1334">IFERROR(IF(INDEX(AOM[Scientific Name], MATCH(1, (AOM[Edge_Value]=ani_diet!D1333)*(AOM[Is_Ani_Diet_Ingredient]&lt;&gt;FALSE), 0))=0, "", INDEX(AOM[Scientific Name], MATCH(1, (AOM[Edge_Value]=ani_diet!D1333)*(AOM[Is_Ani_Diet_Ingredient]&lt;&gt;FALSE), 0))), "No Match in AOM")</f>
        <v xml:space="preserve">Oryza sativa </v>
      </c>
      <c r="T1334" t="str" cm="1">
        <f t="array" ref="T1334">IF((S1334&lt;&gt;"")*(S1334&lt;&gt;"No Match in AOM"),IF(J1334&lt;&gt;"",_xlfn.TEXTJOIN(";",TRUE,CONCATENATE(_xlfn.TEXTSPLIT(S1334,";",TRUE,FALSE)," ",J1334)),S1334),"")</f>
        <v>Oryza sativa  Husk</v>
      </c>
    </row>
    <row r="1335" spans="1:20" ht="15" customHeight="1">
      <c r="A1335" s="30" t="s">
        <v>27046</v>
      </c>
      <c r="B1335" s="55" t="s">
        <v>3720</v>
      </c>
      <c r="C1335" s="56" t="s">
        <v>19021</v>
      </c>
      <c r="D1335" s="56" t="str">
        <f>_xlfn.TEXTJOIN(" ",TRUE,B1335,IF(ISBLANK(J1335),"",_xlfn.TEXTSPLIT(J1335,";")),IF(ISBLANK(H1335),"",_xlfn.TEXTSPLIT(H1335,";")))</f>
        <v>Rice Husk Fermented</v>
      </c>
      <c r="E1335" s="56" t="str">
        <f>_xlfn.TEXTJOIN(" ",TRUE,B1335,F1335,IF(ISBLANK(J1335),"",_xlfn.TEXTSPLIT(J1335,";")),IF(ISBLANK(G1335),"",_xlfn.TEXTSPLIT(G1335,";")))</f>
        <v>Rice Husk Fermented</v>
      </c>
      <c r="G1335" s="55" t="s">
        <v>17496</v>
      </c>
      <c r="H1335" s="55" t="s">
        <v>17496</v>
      </c>
      <c r="J1335" s="55" t="s">
        <v>26219</v>
      </c>
      <c r="N1335" t="s">
        <v>2548</v>
      </c>
      <c r="O1335" t="s">
        <v>2519</v>
      </c>
      <c r="P1335" t="s">
        <v>25935</v>
      </c>
      <c r="Q1335" t="s">
        <v>26594</v>
      </c>
      <c r="R1335" t="str" cm="1">
        <f t="array" ref="R1335">IFERROR(INDEX(AOM[AOM], MATCH(1, (AOM[Edge_Value]=ani_diet!D1334)*(AOM[Is_Ani_Diet_Ingredient]&lt;&gt;FALSE), 0)), "No Match in AOM")</f>
        <v>AOM_006299</v>
      </c>
      <c r="S1335" t="str" cm="1">
        <f t="array" ref="S1335">IFERROR(IF(INDEX(AOM[Scientific Name], MATCH(1, (AOM[Edge_Value]=ani_diet!D1334)*(AOM[Is_Ani_Diet_Ingredient]&lt;&gt;FALSE), 0))=0, "", INDEX(AOM[Scientific Name], MATCH(1, (AOM[Edge_Value]=ani_diet!D1334)*(AOM[Is_Ani_Diet_Ingredient]&lt;&gt;FALSE), 0))), "No Match in AOM")</f>
        <v xml:space="preserve">Oryza sativa </v>
      </c>
      <c r="T1335" t="str" cm="1">
        <f t="array" ref="T1335">IF((S1335&lt;&gt;"")*(S1335&lt;&gt;"No Match in AOM"),IF(J1335&lt;&gt;"",_xlfn.TEXTJOIN(";",TRUE,CONCATENATE(_xlfn.TEXTSPLIT(S1335,";",TRUE,FALSE)," ",J1335)),S1335),"")</f>
        <v>Oryza sativa  Husk</v>
      </c>
    </row>
    <row r="1336" spans="1:20" ht="15" customHeight="1">
      <c r="A1336" s="30" t="s">
        <v>27047</v>
      </c>
      <c r="B1336" s="55" t="s">
        <v>3720</v>
      </c>
      <c r="C1336" s="56" t="str">
        <f>_xlfn.TEXTJOIN(" ",TRUE,B1336,IF(ISBLANK(J1336),"",_xlfn.TEXTSPLIT(J1336,";")))</f>
        <v>Rice Milling Waste</v>
      </c>
      <c r="D1336" s="56" t="str">
        <f>_xlfn.TEXTJOIN(" ",TRUE,B1336,IF(ISBLANK(J1336),"",_xlfn.TEXTSPLIT(J1336,";")),IF(ISBLANK(H1336),"",_xlfn.TEXTSPLIT(H1336,";")))</f>
        <v>Rice Milling Waste</v>
      </c>
      <c r="E1336" s="56" t="str">
        <f>_xlfn.TEXTJOIN(" ",TRUE,B1336,F1336,IF(ISBLANK(J1336),"",_xlfn.TEXTSPLIT(J1336,";")),IF(ISBLANK(G1336),"",_xlfn.TEXTSPLIT(G1336,";")))</f>
        <v>Rice Milling Waste</v>
      </c>
      <c r="J1336" s="55" t="s">
        <v>27048</v>
      </c>
      <c r="R1336" t="str" cm="1">
        <f t="array" ref="R1336">IFERROR(INDEX(AOM[AOM], MATCH(1, (AOM[Edge_Value]=ani_diet!D1324)*(AOM[Is_Ani_Diet_Ingredient]&lt;&gt;FALSE), 0)), "No Match in AOM")</f>
        <v>AOM_001928</v>
      </c>
      <c r="S1336" t="str" cm="1">
        <f t="array" ref="S1336">IFERROR(IF(INDEX(AOM[Scientific Name], MATCH(1, (AOM[Edge_Value]=ani_diet!D1324)*(AOM[Is_Ani_Diet_Ingredient]&lt;&gt;FALSE), 0))=0, "", INDEX(AOM[Scientific Name], MATCH(1, (AOM[Edge_Value]=ani_diet!D1324)*(AOM[Is_Ani_Diet_Ingredient]&lt;&gt;FALSE), 0))), "No Match in AOM")</f>
        <v>Oncorhynchus mykiss</v>
      </c>
      <c r="T1336" t="str" cm="1">
        <f t="array" ref="T1336">IF((S1336&lt;&gt;"")*(S1336&lt;&gt;"No Match in AOM"),IF(J1336&lt;&gt;"",_xlfn.TEXTJOIN(";",TRUE,CONCATENATE(_xlfn.TEXTSPLIT(S1336,";",TRUE,FALSE)," ",J1336)),S1336),"")</f>
        <v>Oncorhynchus mykiss Milling Waste</v>
      </c>
    </row>
    <row r="1337" spans="1:20" ht="15" customHeight="1">
      <c r="A1337" s="30" t="s">
        <v>27049</v>
      </c>
      <c r="B1337" s="55" t="s">
        <v>3720</v>
      </c>
      <c r="C1337" s="56" t="str">
        <f>_xlfn.TEXTJOIN(" ",TRUE,B1337,IF(ISBLANK(J1337),"",_xlfn.TEXTSPLIT(J1337,";")))</f>
        <v>Rice Offal</v>
      </c>
      <c r="D1337" s="56" t="str">
        <f>_xlfn.TEXTJOIN(" ",TRUE,B1337,IF(ISBLANK(J1337),"",_xlfn.TEXTSPLIT(J1337,";")),IF(ISBLANK(H1337),"",_xlfn.TEXTSPLIT(H1337,";")))</f>
        <v>Rice Offal</v>
      </c>
      <c r="E1337" s="56" t="str">
        <f>_xlfn.TEXTJOIN(" ",TRUE,B1337,F1337,IF(ISBLANK(J1337),"",_xlfn.TEXTSPLIT(J1337,";")),IF(ISBLANK(G1337),"",_xlfn.TEXTSPLIT(G1337,";")))</f>
        <v>Rice Offal</v>
      </c>
      <c r="J1337" s="55" t="s">
        <v>25905</v>
      </c>
      <c r="L1337" s="32" t="s">
        <v>324</v>
      </c>
      <c r="R1337" t="str" cm="1">
        <f t="array" ref="R1337">IFERROR(INDEX(AOM[AOM], MATCH(1, (AOM[Edge_Value]=ani_diet!D1335)*(AOM[Is_Ani_Diet_Ingredient]&lt;&gt;FALSE), 0)), "No Match in AOM")</f>
        <v>AOM_006188</v>
      </c>
      <c r="S1337" t="str" cm="1">
        <f t="array" ref="S1337">IFERROR(IF(INDEX(AOM[Scientific Name], MATCH(1, (AOM[Edge_Value]=ani_diet!D1335)*(AOM[Is_Ani_Diet_Ingredient]&lt;&gt;FALSE), 0))=0, "", INDEX(AOM[Scientific Name], MATCH(1, (AOM[Edge_Value]=ani_diet!D1335)*(AOM[Is_Ani_Diet_Ingredient]&lt;&gt;FALSE), 0))), "No Match in AOM")</f>
        <v xml:space="preserve">Oryza sativa </v>
      </c>
      <c r="T1337" t="str" cm="1">
        <f t="array" ref="T1337">IF((S1337&lt;&gt;"")*(S1337&lt;&gt;"No Match in AOM"),IF(J1337&lt;&gt;"",_xlfn.TEXTJOIN(";",TRUE,CONCATENATE(_xlfn.TEXTSPLIT(S1337,";",TRUE,FALSE)," ",J1337)),S1337),"")</f>
        <v>Oryza sativa  Offal</v>
      </c>
    </row>
    <row r="1338" spans="1:20" ht="15" customHeight="1">
      <c r="A1338" s="30" t="s">
        <v>27050</v>
      </c>
      <c r="B1338" s="55" t="s">
        <v>3720</v>
      </c>
      <c r="C1338" s="56" t="str">
        <f>_xlfn.TEXTJOIN(" ",TRUE,B1338,IF(ISBLANK(J1338),"",_xlfn.TEXTSPLIT(J1338,";")))</f>
        <v>Rice Offal</v>
      </c>
      <c r="D1338" s="56" t="str">
        <f>_xlfn.TEXTJOIN(" ",TRUE,B1338,IF(ISBLANK(J1338),"",_xlfn.TEXTSPLIT(J1338,";")),IF(ISBLANK(H1338),"",_xlfn.TEXTSPLIT(H1338,";")))</f>
        <v>Rice Offal Dried</v>
      </c>
      <c r="E1338" s="56" t="str">
        <f>_xlfn.TEXTJOIN(" ",TRUE,B1338,F1338,IF(ISBLANK(J1338),"",_xlfn.TEXTSPLIT(J1338,";")),IF(ISBLANK(G1338),"",_xlfn.TEXTSPLIT(G1338,";")))</f>
        <v>Rice Offal Dried</v>
      </c>
      <c r="G1338" s="55" t="s">
        <v>17480</v>
      </c>
      <c r="H1338" s="55" t="s">
        <v>17480</v>
      </c>
      <c r="J1338" s="55" t="s">
        <v>25905</v>
      </c>
      <c r="L1338" s="32" t="s">
        <v>324</v>
      </c>
      <c r="R1338" t="str" cm="1">
        <f t="array" ref="R1338">IFERROR(INDEX(AOM[AOM], MATCH(1, (AOM[Edge_Value]=ani_diet!D1336)*(AOM[Is_Ani_Diet_Ingredient]&lt;&gt;FALSE), 0)), "No Match in AOM")</f>
        <v>AOM_003854</v>
      </c>
      <c r="S1338" t="str" cm="1">
        <f t="array" ref="S1338">IFERROR(IF(INDEX(AOM[Scientific Name], MATCH(1, (AOM[Edge_Value]=ani_diet!D1336)*(AOM[Is_Ani_Diet_Ingredient]&lt;&gt;FALSE), 0))=0, "", INDEX(AOM[Scientific Name], MATCH(1, (AOM[Edge_Value]=ani_diet!D1336)*(AOM[Is_Ani_Diet_Ingredient]&lt;&gt;FALSE), 0))), "No Match in AOM")</f>
        <v xml:space="preserve">Oryza sativa </v>
      </c>
      <c r="T1338" t="str" cm="1">
        <f t="array" ref="T1338">IF((S1338&lt;&gt;"")*(S1338&lt;&gt;"No Match in AOM"),IF(J1338&lt;&gt;"",_xlfn.TEXTJOIN(";",TRUE,CONCATENATE(_xlfn.TEXTSPLIT(S1338,";",TRUE,FALSE)," ",J1338)),S1338),"")</f>
        <v>Oryza sativa  Offal</v>
      </c>
    </row>
    <row r="1339" spans="1:20" ht="15" customHeight="1">
      <c r="A1339" s="30" t="s">
        <v>27051</v>
      </c>
      <c r="B1339" s="55" t="s">
        <v>3720</v>
      </c>
      <c r="C1339" s="56" t="str">
        <f>_xlfn.TEXTJOIN(" ",TRUE,B1339,IF(ISBLANK(J1339),"",_xlfn.TEXTSPLIT(J1339,";")))</f>
        <v>Rice Offal</v>
      </c>
      <c r="D1339" s="56" t="str">
        <f>_xlfn.TEXTJOIN(" ",TRUE,B1339,IF(ISBLANK(J1339),"",_xlfn.TEXTSPLIT(J1339,";")),IF(ISBLANK(H1339),"",_xlfn.TEXTSPLIT(H1339,";")))</f>
        <v>Rice Offal Ground</v>
      </c>
      <c r="E1339" s="56" t="str">
        <f>_xlfn.TEXTJOIN(" ",TRUE,B1339,F1339,IF(ISBLANK(J1339),"",_xlfn.TEXTSPLIT(J1339,";")),IF(ISBLANK(G1339),"",_xlfn.TEXTSPLIT(G1339,";")))</f>
        <v>Rice Offal Ground</v>
      </c>
      <c r="G1339" s="55" t="s">
        <v>6052</v>
      </c>
      <c r="H1339" s="55" t="s">
        <v>6052</v>
      </c>
      <c r="J1339" s="55" t="s">
        <v>25905</v>
      </c>
      <c r="L1339" s="32" t="s">
        <v>324</v>
      </c>
      <c r="R1339" t="str" cm="1">
        <f t="array" ref="R1339">IFERROR(INDEX(AOM[AOM], MATCH(1, (AOM[Edge_Value]=ani_diet!D1337)*(AOM[Is_Ani_Diet_Ingredient]&lt;&gt;FALSE), 0)), "No Match in AOM")</f>
        <v>AOM_000577</v>
      </c>
      <c r="S1339" t="str" cm="1">
        <f t="array" ref="S1339">IFERROR(IF(INDEX(AOM[Scientific Name], MATCH(1, (AOM[Edge_Value]=ani_diet!D1337)*(AOM[Is_Ani_Diet_Ingredient]&lt;&gt;FALSE), 0))=0, "", INDEX(AOM[Scientific Name], MATCH(1, (AOM[Edge_Value]=ani_diet!D1337)*(AOM[Is_Ani_Diet_Ingredient]&lt;&gt;FALSE), 0))), "No Match in AOM")</f>
        <v xml:space="preserve">Oryza sativa </v>
      </c>
      <c r="T1339" t="str" cm="1">
        <f t="array" ref="T1339">IF((S1339&lt;&gt;"")*(S1339&lt;&gt;"No Match in AOM"),IF(J1339&lt;&gt;"",_xlfn.TEXTJOIN(";",TRUE,CONCATENATE(_xlfn.TEXTSPLIT(S1339,";",TRUE,FALSE)," ",J1339)),S1339),"")</f>
        <v>Oryza sativa  Offal</v>
      </c>
    </row>
    <row r="1340" spans="1:20" ht="15" customHeight="1">
      <c r="A1340" s="30" t="s">
        <v>27052</v>
      </c>
      <c r="B1340" s="55" t="s">
        <v>3720</v>
      </c>
      <c r="C1340" s="56" t="str">
        <f>_xlfn.TEXTJOIN(" ",TRUE,B1340,IF(ISBLANK(J1340),"",_xlfn.TEXTSPLIT(J1340,";")))</f>
        <v>Rice Polish</v>
      </c>
      <c r="D1340" s="56" t="str">
        <f>_xlfn.TEXTJOIN(" ",TRUE,B1340,IF(ISBLANK(J1340),"",_xlfn.TEXTSPLIT(J1340,";")),IF(ISBLANK(H1340),"",_xlfn.TEXTSPLIT(H1340,";")))</f>
        <v>Rice Polish</v>
      </c>
      <c r="E1340" s="56" t="str">
        <f>_xlfn.TEXTJOIN(" ",TRUE,B1340,F1340,IF(ISBLANK(J1340),"",_xlfn.TEXTSPLIT(J1340,";")),IF(ISBLANK(G1340),"",_xlfn.TEXTSPLIT(G1340,";")))</f>
        <v>Rice Polish</v>
      </c>
      <c r="J1340" s="55" t="s">
        <v>27053</v>
      </c>
      <c r="K1340" s="32" t="s">
        <v>324</v>
      </c>
      <c r="L1340" s="32" t="s">
        <v>324</v>
      </c>
      <c r="R1340" t="str" cm="1">
        <f t="array" ref="R1340">IFERROR(INDEX(AOM[AOM], MATCH(1, (AOM[Edge_Value]=ani_diet!D1338)*(AOM[Is_Ani_Diet_Ingredient]&lt;&gt;FALSE), 0)), "No Match in AOM")</f>
        <v>AOM_006335</v>
      </c>
      <c r="S1340" t="str" cm="1">
        <f t="array" ref="S1340">IFERROR(IF(INDEX(AOM[Scientific Name], MATCH(1, (AOM[Edge_Value]=ani_diet!D1338)*(AOM[Is_Ani_Diet_Ingredient]&lt;&gt;FALSE), 0))=0, "", INDEX(AOM[Scientific Name], MATCH(1, (AOM[Edge_Value]=ani_diet!D1338)*(AOM[Is_Ani_Diet_Ingredient]&lt;&gt;FALSE), 0))), "No Match in AOM")</f>
        <v xml:space="preserve">Oryza sativa </v>
      </c>
      <c r="T1340" t="str" cm="1">
        <f t="array" ref="T1340">IF((S1340&lt;&gt;"")*(S1340&lt;&gt;"No Match in AOM"),IF(J1340&lt;&gt;"",_xlfn.TEXTJOIN(";",TRUE,CONCATENATE(_xlfn.TEXTSPLIT(S1340,";",TRUE,FALSE)," ",J1340)),S1340),"")</f>
        <v>Oryza sativa  Polish</v>
      </c>
    </row>
    <row r="1341" spans="1:20" ht="15" customHeight="1">
      <c r="A1341" s="30" t="s">
        <v>27054</v>
      </c>
      <c r="B1341" s="55" t="s">
        <v>3720</v>
      </c>
      <c r="C1341" s="56" t="str">
        <f>_xlfn.TEXTJOIN(" ",TRUE,B1341,IF(ISBLANK(J1341),"",_xlfn.TEXTSPLIT(J1341,";")))</f>
        <v>Rice Straw</v>
      </c>
      <c r="D1341" s="56" t="str">
        <f>_xlfn.TEXTJOIN(" ",TRUE,B1341,IF(ISBLANK(J1341),"",_xlfn.TEXTSPLIT(J1341,";")),IF(ISBLANK(H1341),"",_xlfn.TEXTSPLIT(H1341,";")))</f>
        <v>Rice Straw</v>
      </c>
      <c r="E1341" s="56" t="str">
        <f>_xlfn.TEXTJOIN(" ",TRUE,B1341,F1341,IF(ISBLANK(J1341),"",_xlfn.TEXTSPLIT(J1341,";")),IF(ISBLANK(G1341),"",_xlfn.TEXTSPLIT(G1341,";")))</f>
        <v>Rice Straw</v>
      </c>
      <c r="J1341" s="55" t="s">
        <v>6809</v>
      </c>
      <c r="N1341" t="s">
        <v>2539</v>
      </c>
      <c r="O1341" t="s">
        <v>2510</v>
      </c>
      <c r="P1341" t="s">
        <v>25925</v>
      </c>
      <c r="Q1341" t="s">
        <v>25926</v>
      </c>
      <c r="R1341" t="str" cm="1">
        <f t="array" ref="R1341">IFERROR(INDEX(AOM[AOM], MATCH(1, (AOM[Edge_Value]=ani_diet!D1339)*(AOM[Is_Ani_Diet_Ingredient]&lt;&gt;FALSE), 0)), "No Match in AOM")</f>
        <v>AOM_006300</v>
      </c>
      <c r="S1341" t="str" cm="1">
        <f t="array" ref="S1341">IFERROR(IF(INDEX(AOM[Scientific Name], MATCH(1, (AOM[Edge_Value]=ani_diet!D1339)*(AOM[Is_Ani_Diet_Ingredient]&lt;&gt;FALSE), 0))=0, "", INDEX(AOM[Scientific Name], MATCH(1, (AOM[Edge_Value]=ani_diet!D1339)*(AOM[Is_Ani_Diet_Ingredient]&lt;&gt;FALSE), 0))), "No Match in AOM")</f>
        <v xml:space="preserve">Oryza sativa </v>
      </c>
      <c r="T1341" t="str" cm="1">
        <f t="array" ref="T1341">IF((S1341&lt;&gt;"")*(S1341&lt;&gt;"No Match in AOM"),IF(J1341&lt;&gt;"",_xlfn.TEXTJOIN(";",TRUE,CONCATENATE(_xlfn.TEXTSPLIT(S1341,";",TRUE,FALSE)," ",J1341)),S1341),"")</f>
        <v>Oryza sativa  Straw</v>
      </c>
    </row>
    <row r="1342" spans="1:20" ht="15" customHeight="1">
      <c r="A1342" s="30" t="s">
        <v>27055</v>
      </c>
      <c r="B1342" s="55" t="s">
        <v>3720</v>
      </c>
      <c r="C1342" s="56" t="str">
        <f>_xlfn.TEXTJOIN(" ",TRUE,B1342,IF(ISBLANK(J1342),"",_xlfn.TEXTSPLIT(J1342,";")))</f>
        <v>Rice Straw</v>
      </c>
      <c r="D1342" s="56" t="str">
        <f>_xlfn.TEXTJOIN(" ",TRUE,B1342,IF(ISBLANK(J1342),"",_xlfn.TEXTSPLIT(J1342,";")),IF(ISBLANK(H1342),"",_xlfn.TEXTSPLIT(H1342,";")))</f>
        <v>Rice Straw</v>
      </c>
      <c r="E1342" s="56" t="str">
        <f>_xlfn.TEXTJOIN(" ",TRUE,B1342,F1342,IF(ISBLANK(J1342),"",_xlfn.TEXTSPLIT(J1342,";")),IF(ISBLANK(G1342),"",_xlfn.TEXTSPLIT(G1342,";")))</f>
        <v>Rice Straw Chopped</v>
      </c>
      <c r="G1342" s="55" t="s">
        <v>6195</v>
      </c>
      <c r="J1342" s="55" t="s">
        <v>6809</v>
      </c>
      <c r="N1342" t="s">
        <v>2548</v>
      </c>
      <c r="O1342" t="s">
        <v>2519</v>
      </c>
      <c r="P1342" t="s">
        <v>25935</v>
      </c>
      <c r="Q1342" t="s">
        <v>26594</v>
      </c>
      <c r="R1342" t="str" cm="1">
        <f t="array" ref="R1342">IFERROR(INDEX(AOM[AOM], MATCH(1, (AOM[Edge_Value]=ani_diet!D1340)*(AOM[Is_Ani_Diet_Ingredient]&lt;&gt;FALSE), 0)), "No Match in AOM")</f>
        <v>AOM_000578</v>
      </c>
      <c r="S1342" t="str" cm="1">
        <f t="array" ref="S1342">IFERROR(IF(INDEX(AOM[Scientific Name], MATCH(1, (AOM[Edge_Value]=ani_diet!D1340)*(AOM[Is_Ani_Diet_Ingredient]&lt;&gt;FALSE), 0))=0, "", INDEX(AOM[Scientific Name], MATCH(1, (AOM[Edge_Value]=ani_diet!D1340)*(AOM[Is_Ani_Diet_Ingredient]&lt;&gt;FALSE), 0))), "No Match in AOM")</f>
        <v xml:space="preserve">Oryza sativa </v>
      </c>
      <c r="T1342" t="str" cm="1">
        <f t="array" ref="T1342">IF((S1342&lt;&gt;"")*(S1342&lt;&gt;"No Match in AOM"),IF(J1342&lt;&gt;"",_xlfn.TEXTJOIN(";",TRUE,CONCATENATE(_xlfn.TEXTSPLIT(S1342,";",TRUE,FALSE)," ",J1342)),S1342),"")</f>
        <v>Oryza sativa  Straw</v>
      </c>
    </row>
    <row r="1343" spans="1:20" ht="15" customHeight="1">
      <c r="A1343" s="30" t="s">
        <v>27056</v>
      </c>
      <c r="B1343" s="55" t="s">
        <v>3720</v>
      </c>
      <c r="C1343" s="56" t="str">
        <f>_xlfn.TEXTJOIN(" ",TRUE,B1343,IF(ISBLANK(J1343),"",_xlfn.TEXTSPLIT(J1343,";")))</f>
        <v>Rice Straw</v>
      </c>
      <c r="D1343" s="56" t="str">
        <f>_xlfn.TEXTJOIN(" ",TRUE,B1343,IF(ISBLANK(J1343),"",_xlfn.TEXTSPLIT(J1343,";")),IF(ISBLANK(H1343),"",_xlfn.TEXTSPLIT(H1343,";")))</f>
        <v>Rice Straw Dried</v>
      </c>
      <c r="E1343" s="56" t="str">
        <f>_xlfn.TEXTJOIN(" ",TRUE,B1343,F1343,IF(ISBLANK(J1343),"",_xlfn.TEXTSPLIT(J1343,";")),IF(ISBLANK(G1343),"",_xlfn.TEXTSPLIT(G1343,";")))</f>
        <v>Rice Straw Dried</v>
      </c>
      <c r="G1343" s="55" t="s">
        <v>17480</v>
      </c>
      <c r="H1343" s="55" t="s">
        <v>17480</v>
      </c>
      <c r="J1343" s="55" t="s">
        <v>6809</v>
      </c>
      <c r="N1343" t="s">
        <v>2558</v>
      </c>
      <c r="O1343" t="s">
        <v>2529</v>
      </c>
      <c r="P1343" t="s">
        <v>26649</v>
      </c>
      <c r="Q1343" t="s">
        <v>26650</v>
      </c>
      <c r="R1343" t="str" cm="1">
        <f t="array" ref="R1343">IFERROR(INDEX(AOM[AOM], MATCH(1, (AOM[Edge_Value]=ani_diet!D1341)*(AOM[Is_Ani_Diet_Ingredient]&lt;&gt;FALSE), 0)), "No Match in AOM")</f>
        <v>AOM_000579</v>
      </c>
      <c r="S1343" t="str" cm="1">
        <f t="array" ref="S1343">IFERROR(IF(INDEX(AOM[Scientific Name], MATCH(1, (AOM[Edge_Value]=ani_diet!D1341)*(AOM[Is_Ani_Diet_Ingredient]&lt;&gt;FALSE), 0))=0, "", INDEX(AOM[Scientific Name], MATCH(1, (AOM[Edge_Value]=ani_diet!D1341)*(AOM[Is_Ani_Diet_Ingredient]&lt;&gt;FALSE), 0))), "No Match in AOM")</f>
        <v xml:space="preserve">Oryza sativa </v>
      </c>
      <c r="T1343" t="str" cm="1">
        <f t="array" ref="T1343">IF((S1343&lt;&gt;"")*(S1343&lt;&gt;"No Match in AOM"),IF(J1343&lt;&gt;"",_xlfn.TEXTJOIN(";",TRUE,CONCATENATE(_xlfn.TEXTSPLIT(S1343,";",TRUE,FALSE)," ",J1343)),S1343),"")</f>
        <v>Oryza sativa  Straw</v>
      </c>
    </row>
    <row r="1344" spans="1:20" ht="15" customHeight="1">
      <c r="A1344" s="30" t="s">
        <v>27057</v>
      </c>
      <c r="B1344" s="55" t="s">
        <v>3720</v>
      </c>
      <c r="C1344" s="56" t="str">
        <f>_xlfn.TEXTJOIN(" ",TRUE,B1344,IF(ISBLANK(J1344),"",_xlfn.TEXTSPLIT(J1344,";")))</f>
        <v>Rice Straw</v>
      </c>
      <c r="D1344" s="56" t="str">
        <f>_xlfn.TEXTJOIN(" ",TRUE,B1344,IF(ISBLANK(J1344),"",_xlfn.TEXTSPLIT(J1344,";")),IF(ISBLANK(H1344),"",_xlfn.TEXTSPLIT(H1344,";")))</f>
        <v>Rice Straw Dried</v>
      </c>
      <c r="E1344" s="56" t="str">
        <f>_xlfn.TEXTJOIN(" ",TRUE,B1344,F1344,IF(ISBLANK(J1344),"",_xlfn.TEXTSPLIT(J1344,";")),IF(ISBLANK(G1344),"",_xlfn.TEXTSPLIT(G1344,";")))</f>
        <v>Rice Straw Chopped Dried</v>
      </c>
      <c r="G1344" s="55" t="s">
        <v>25774</v>
      </c>
      <c r="H1344" s="55" t="s">
        <v>17480</v>
      </c>
      <c r="J1344" s="55" t="s">
        <v>6809</v>
      </c>
      <c r="N1344" t="s">
        <v>2563</v>
      </c>
      <c r="O1344" t="s">
        <v>2534</v>
      </c>
      <c r="P1344" t="s">
        <v>25819</v>
      </c>
      <c r="Q1344" t="s">
        <v>25820</v>
      </c>
      <c r="R1344" t="str" cm="1">
        <f t="array" ref="R1344">IFERROR(INDEX(AOM[AOM], MATCH(1, (AOM[Edge_Value]=ani_diet!D1342)*(AOM[Is_Ani_Diet_Ingredient]&lt;&gt;FALSE), 0)), "No Match in AOM")</f>
        <v>AOM_000579</v>
      </c>
      <c r="S1344" t="str" cm="1">
        <f t="array" ref="S1344">IFERROR(IF(INDEX(AOM[Scientific Name], MATCH(1, (AOM[Edge_Value]=ani_diet!D1342)*(AOM[Is_Ani_Diet_Ingredient]&lt;&gt;FALSE), 0))=0, "", INDEX(AOM[Scientific Name], MATCH(1, (AOM[Edge_Value]=ani_diet!D1342)*(AOM[Is_Ani_Diet_Ingredient]&lt;&gt;FALSE), 0))), "No Match in AOM")</f>
        <v xml:space="preserve">Oryza sativa </v>
      </c>
      <c r="T1344" t="str" cm="1">
        <f t="array" ref="T1344">IF((S1344&lt;&gt;"")*(S1344&lt;&gt;"No Match in AOM"),IF(J1344&lt;&gt;"",_xlfn.TEXTJOIN(";",TRUE,CONCATENATE(_xlfn.TEXTSPLIT(S1344,";",TRUE,FALSE)," ",J1344)),S1344),"")</f>
        <v>Oryza sativa  Straw</v>
      </c>
    </row>
    <row r="1345" spans="1:20" ht="15" customHeight="1">
      <c r="A1345" s="30" t="s">
        <v>27058</v>
      </c>
      <c r="B1345" s="55" t="s">
        <v>3720</v>
      </c>
      <c r="C1345" s="56" t="str">
        <f>_xlfn.TEXTJOIN(" ",TRUE,B1345,IF(ISBLANK(J1345),"",_xlfn.TEXTSPLIT(J1345,";")))</f>
        <v>Rice Straw</v>
      </c>
      <c r="D1345" s="56" t="str">
        <f>_xlfn.TEXTJOIN(" ",TRUE,B1345,IF(ISBLANK(J1345),"",_xlfn.TEXTSPLIT(J1345,";")),IF(ISBLANK(H1345),"",_xlfn.TEXTSPLIT(H1345,";")))</f>
        <v>Rice Straw Dried Ensiled Urea Treated</v>
      </c>
      <c r="E1345" s="56" t="str">
        <f>_xlfn.TEXTJOIN(" ",TRUE,B1345,F1345,IF(ISBLANK(J1345),"",_xlfn.TEXTSPLIT(J1345,";")),IF(ISBLANK(G1345),"",_xlfn.TEXTSPLIT(G1345,";")))</f>
        <v>Rice Straw Dried Ensiled Urea Treated</v>
      </c>
      <c r="G1345" s="55" t="s">
        <v>27059</v>
      </c>
      <c r="H1345" s="55" t="s">
        <v>27059</v>
      </c>
      <c r="J1345" s="55" t="s">
        <v>6809</v>
      </c>
      <c r="N1345" t="s">
        <v>27060</v>
      </c>
      <c r="O1345" t="s">
        <v>27061</v>
      </c>
      <c r="P1345" t="s">
        <v>27062</v>
      </c>
      <c r="Q1345" t="s">
        <v>27063</v>
      </c>
      <c r="R1345" t="str" cm="1">
        <f t="array" ref="R1345">IFERROR(INDEX(AOM[AOM], MATCH(1, (AOM[Edge_Value]=ani_diet!D1343)*(AOM[Is_Ani_Diet_Ingredient]&lt;&gt;FALSE), 0)), "No Match in AOM")</f>
        <v>AOM_006191</v>
      </c>
      <c r="S1345" t="str" cm="1">
        <f t="array" ref="S1345">IFERROR(IF(INDEX(AOM[Scientific Name], MATCH(1, (AOM[Edge_Value]=ani_diet!D1343)*(AOM[Is_Ani_Diet_Ingredient]&lt;&gt;FALSE), 0))=0, "", INDEX(AOM[Scientific Name], MATCH(1, (AOM[Edge_Value]=ani_diet!D1343)*(AOM[Is_Ani_Diet_Ingredient]&lt;&gt;FALSE), 0))), "No Match in AOM")</f>
        <v xml:space="preserve">Oryza sativa </v>
      </c>
      <c r="T1345" t="str" cm="1">
        <f t="array" ref="T1345">IF((S1345&lt;&gt;"")*(S1345&lt;&gt;"No Match in AOM"),IF(J1345&lt;&gt;"",_xlfn.TEXTJOIN(";",TRUE,CONCATENATE(_xlfn.TEXTSPLIT(S1345,";",TRUE,FALSE)," ",J1345)),S1345),"")</f>
        <v>Oryza sativa  Straw</v>
      </c>
    </row>
    <row r="1346" spans="1:20" ht="15" customHeight="1">
      <c r="A1346" s="30" t="s">
        <v>27064</v>
      </c>
      <c r="B1346" s="55" t="s">
        <v>3720</v>
      </c>
      <c r="C1346" s="56" t="str">
        <f>_xlfn.TEXTJOIN(" ",TRUE,B1346,IF(ISBLANK(J1346),"",_xlfn.TEXTSPLIT(J1346,";")))</f>
        <v>Rice Straw</v>
      </c>
      <c r="D1346" s="56" t="str">
        <f>_xlfn.TEXTJOIN(" ",TRUE,B1346,IF(ISBLANK(J1346),"",_xlfn.TEXTSPLIT(J1346,";")),IF(ISBLANK(H1346),"",_xlfn.TEXTSPLIT(H1346,";")))</f>
        <v>Rice Straw Dried Fermented Ground</v>
      </c>
      <c r="E1346" s="56" t="str">
        <f>_xlfn.TEXTJOIN(" ",TRUE,B1346,F1346,IF(ISBLANK(J1346),"",_xlfn.TEXTSPLIT(J1346,";")),IF(ISBLANK(G1346),"",_xlfn.TEXTSPLIT(G1346,";")))</f>
        <v>Rice Straw Dried Fermented Ground</v>
      </c>
      <c r="G1346" s="55" t="s">
        <v>25813</v>
      </c>
      <c r="H1346" s="55" t="s">
        <v>25813</v>
      </c>
      <c r="J1346" s="55" t="s">
        <v>6809</v>
      </c>
      <c r="N1346" t="s">
        <v>27065</v>
      </c>
      <c r="O1346" t="s">
        <v>27066</v>
      </c>
      <c r="P1346" t="s">
        <v>27067</v>
      </c>
      <c r="Q1346" t="s">
        <v>27068</v>
      </c>
      <c r="R1346" t="str" cm="1">
        <f t="array" ref="R1346">IFERROR(INDEX(AOM[AOM], MATCH(1, (AOM[Edge_Value]=ani_diet!D1344)*(AOM[Is_Ani_Diet_Ingredient]&lt;&gt;FALSE), 0)), "No Match in AOM")</f>
        <v>AOM_006191</v>
      </c>
      <c r="S1346" t="str" cm="1">
        <f t="array" ref="S1346">IFERROR(IF(INDEX(AOM[Scientific Name], MATCH(1, (AOM[Edge_Value]=ani_diet!D1344)*(AOM[Is_Ani_Diet_Ingredient]&lt;&gt;FALSE), 0))=0, "", INDEX(AOM[Scientific Name], MATCH(1, (AOM[Edge_Value]=ani_diet!D1344)*(AOM[Is_Ani_Diet_Ingredient]&lt;&gt;FALSE), 0))), "No Match in AOM")</f>
        <v xml:space="preserve">Oryza sativa </v>
      </c>
      <c r="T1346" t="str" cm="1">
        <f t="array" ref="T1346">IF((S1346&lt;&gt;"")*(S1346&lt;&gt;"No Match in AOM"),IF(J1346&lt;&gt;"",_xlfn.TEXTJOIN(";",TRUE,CONCATENATE(_xlfn.TEXTSPLIT(S1346,";",TRUE,FALSE)," ",J1346)),S1346),"")</f>
        <v>Oryza sativa  Straw</v>
      </c>
    </row>
    <row r="1347" spans="1:20" ht="15" customHeight="1">
      <c r="A1347" s="30" t="s">
        <v>27069</v>
      </c>
      <c r="B1347" s="55" t="s">
        <v>3720</v>
      </c>
      <c r="C1347" s="56" t="str">
        <f>_xlfn.TEXTJOIN(" ",TRUE,B1347,IF(ISBLANK(J1347),"",_xlfn.TEXTSPLIT(J1347,";")))</f>
        <v>Rice Straw</v>
      </c>
      <c r="D1347" s="56" t="str">
        <f>_xlfn.TEXTJOIN(" ",TRUE,B1347,IF(ISBLANK(J1347),"",_xlfn.TEXTSPLIT(J1347,";")),IF(ISBLANK(H1347),"",_xlfn.TEXTSPLIT(H1347,";")))</f>
        <v>Rice Straw Dried Ground</v>
      </c>
      <c r="E1347" s="56" t="str">
        <f>_xlfn.TEXTJOIN(" ",TRUE,B1347,F1347,IF(ISBLANK(J1347),"",_xlfn.TEXTSPLIT(J1347,";")),IF(ISBLANK(G1347),"",_xlfn.TEXTSPLIT(G1347,";")))</f>
        <v>Rice Straw Dried Ground</v>
      </c>
      <c r="G1347" s="55" t="s">
        <v>25767</v>
      </c>
      <c r="H1347" s="55" t="s">
        <v>25767</v>
      </c>
      <c r="J1347" s="55" t="s">
        <v>6809</v>
      </c>
      <c r="N1347" t="s">
        <v>2553</v>
      </c>
      <c r="O1347" t="s">
        <v>2524</v>
      </c>
      <c r="P1347" t="s">
        <v>25933</v>
      </c>
      <c r="Q1347" t="s">
        <v>26652</v>
      </c>
      <c r="R1347" t="str" cm="1">
        <f t="array" ref="R1347">IFERROR(INDEX(AOM[AOM], MATCH(1, (AOM[Edge_Value]=ani_diet!D1345)*(AOM[Is_Ani_Diet_Ingredient]&lt;&gt;FALSE), 0)), "No Match in AOM")</f>
        <v>AOM_006192</v>
      </c>
      <c r="S1347" t="str" cm="1">
        <f t="array" ref="S1347">IFERROR(IF(INDEX(AOM[Scientific Name], MATCH(1, (AOM[Edge_Value]=ani_diet!D1345)*(AOM[Is_Ani_Diet_Ingredient]&lt;&gt;FALSE), 0))=0, "", INDEX(AOM[Scientific Name], MATCH(1, (AOM[Edge_Value]=ani_diet!D1345)*(AOM[Is_Ani_Diet_Ingredient]&lt;&gt;FALSE), 0))), "No Match in AOM")</f>
        <v xml:space="preserve">Oryza sativa </v>
      </c>
      <c r="T1347" t="str" cm="1">
        <f t="array" ref="T1347">IF((S1347&lt;&gt;"")*(S1347&lt;&gt;"No Match in AOM"),IF(J1347&lt;&gt;"",_xlfn.TEXTJOIN(";",TRUE,CONCATENATE(_xlfn.TEXTSPLIT(S1347,";",TRUE,FALSE)," ",J1347)),S1347),"")</f>
        <v>Oryza sativa  Straw</v>
      </c>
    </row>
    <row r="1348" spans="1:20" ht="15" customHeight="1">
      <c r="A1348" s="30" t="s">
        <v>27070</v>
      </c>
      <c r="B1348" s="55" t="s">
        <v>3720</v>
      </c>
      <c r="C1348" s="56" t="str">
        <f>_xlfn.TEXTJOIN(" ",TRUE,B1348,IF(ISBLANK(J1348),"",_xlfn.TEXTSPLIT(J1348,";")))</f>
        <v>Rice Straw</v>
      </c>
      <c r="D1348" s="56" t="str">
        <f>_xlfn.TEXTJOIN(" ",TRUE,B1348,IF(ISBLANK(J1348),"",_xlfn.TEXTSPLIT(J1348,";")),IF(ISBLANK(H1348),"",_xlfn.TEXTSPLIT(H1348,";")))</f>
        <v>Rice Straw Dried Urea Treated</v>
      </c>
      <c r="E1348" s="56" t="str">
        <f>_xlfn.TEXTJOIN(" ",TRUE,B1348,F1348,IF(ISBLANK(J1348),"",_xlfn.TEXTSPLIT(J1348,";")),IF(ISBLANK(G1348),"",_xlfn.TEXTSPLIT(G1348,";")))</f>
        <v>Rice Straw Chopped Dried Urea Treated</v>
      </c>
      <c r="G1348" s="55" t="s">
        <v>27071</v>
      </c>
      <c r="H1348" s="55" t="s">
        <v>27043</v>
      </c>
      <c r="J1348" s="55" t="s">
        <v>6809</v>
      </c>
      <c r="N1348" t="s">
        <v>27072</v>
      </c>
      <c r="O1348" t="s">
        <v>27073</v>
      </c>
      <c r="P1348" t="s">
        <v>27074</v>
      </c>
      <c r="Q1348" t="s">
        <v>27075</v>
      </c>
      <c r="R1348" t="str" cm="1">
        <f t="array" ref="R1348">IFERROR(INDEX(AOM[AOM], MATCH(1, (AOM[Edge_Value]=ani_diet!D1346)*(AOM[Is_Ani_Diet_Ingredient]&lt;&gt;FALSE), 0)), "No Match in AOM")</f>
        <v>AOM_006337</v>
      </c>
      <c r="S1348" t="str" cm="1">
        <f t="array" ref="S1348">IFERROR(IF(INDEX(AOM[Scientific Name], MATCH(1, (AOM[Edge_Value]=ani_diet!D1346)*(AOM[Is_Ani_Diet_Ingredient]&lt;&gt;FALSE), 0))=0, "", INDEX(AOM[Scientific Name], MATCH(1, (AOM[Edge_Value]=ani_diet!D1346)*(AOM[Is_Ani_Diet_Ingredient]&lt;&gt;FALSE), 0))), "No Match in AOM")</f>
        <v xml:space="preserve">Oryza sativa </v>
      </c>
      <c r="T1348" t="str" cm="1">
        <f t="array" ref="T1348">IF((S1348&lt;&gt;"")*(S1348&lt;&gt;"No Match in AOM"),IF(J1348&lt;&gt;"",_xlfn.TEXTJOIN(";",TRUE,CONCATENATE(_xlfn.TEXTSPLIT(S1348,";",TRUE,FALSE)," ",J1348)),S1348),"")</f>
        <v>Oryza sativa  Straw</v>
      </c>
    </row>
    <row r="1349" spans="1:20" ht="15" customHeight="1">
      <c r="A1349" s="30" t="s">
        <v>27076</v>
      </c>
      <c r="B1349" s="55" t="s">
        <v>3720</v>
      </c>
      <c r="C1349" s="56" t="str">
        <f>_xlfn.TEXTJOIN(" ",TRUE,B1349,IF(ISBLANK(J1349),"",_xlfn.TEXTSPLIT(J1349,";")))</f>
        <v>Rice Straw</v>
      </c>
      <c r="D1349" s="56" t="str">
        <f>_xlfn.TEXTJOIN(" ",TRUE,B1349,IF(ISBLANK(J1349),"",_xlfn.TEXTSPLIT(J1349,";")),IF(ISBLANK(H1349),"",_xlfn.TEXTSPLIT(H1349,";")))</f>
        <v>Rice Straw Ensiled</v>
      </c>
      <c r="E1349" s="56" t="str">
        <f>_xlfn.TEXTJOIN(" ",TRUE,B1349,F1349,IF(ISBLANK(J1349),"",_xlfn.TEXTSPLIT(J1349,";")),IF(ISBLANK(G1349),"",_xlfn.TEXTSPLIT(G1349,";")))</f>
        <v>Rice Straw Ensiled</v>
      </c>
      <c r="G1349" s="55" t="s">
        <v>17494</v>
      </c>
      <c r="H1349" s="55" t="s">
        <v>17494</v>
      </c>
      <c r="J1349" s="55" t="s">
        <v>6809</v>
      </c>
      <c r="N1349" t="s">
        <v>2553</v>
      </c>
      <c r="O1349" t="s">
        <v>2524</v>
      </c>
      <c r="P1349" t="s">
        <v>25933</v>
      </c>
      <c r="Q1349" t="s">
        <v>26652</v>
      </c>
      <c r="R1349" t="str" cm="1">
        <f t="array" ref="R1349">IFERROR(INDEX(AOM[AOM], MATCH(1, (AOM[Edge_Value]=ani_diet!D1347)*(AOM[Is_Ani_Diet_Ingredient]&lt;&gt;FALSE), 0)), "No Match in AOM")</f>
        <v>AOM_006336</v>
      </c>
      <c r="S1349" t="str" cm="1">
        <f t="array" ref="S1349">IFERROR(IF(INDEX(AOM[Scientific Name], MATCH(1, (AOM[Edge_Value]=ani_diet!D1347)*(AOM[Is_Ani_Diet_Ingredient]&lt;&gt;FALSE), 0))=0, "", INDEX(AOM[Scientific Name], MATCH(1, (AOM[Edge_Value]=ani_diet!D1347)*(AOM[Is_Ani_Diet_Ingredient]&lt;&gt;FALSE), 0))), "No Match in AOM")</f>
        <v xml:space="preserve">Oryza sativa </v>
      </c>
      <c r="T1349" t="str" cm="1">
        <f t="array" ref="T1349">IF((S1349&lt;&gt;"")*(S1349&lt;&gt;"No Match in AOM"),IF(J1349&lt;&gt;"",_xlfn.TEXTJOIN(";",TRUE,CONCATENATE(_xlfn.TEXTSPLIT(S1349,";",TRUE,FALSE)," ",J1349)),S1349),"")</f>
        <v>Oryza sativa  Straw</v>
      </c>
    </row>
    <row r="1350" spans="1:20" ht="15" customHeight="1">
      <c r="A1350" s="30" t="s">
        <v>27077</v>
      </c>
      <c r="B1350" s="55" t="s">
        <v>3720</v>
      </c>
      <c r="C1350" s="56" t="str">
        <f>_xlfn.TEXTJOIN(" ",TRUE,B1350,IF(ISBLANK(J1350),"",_xlfn.TEXTSPLIT(J1350,";")))</f>
        <v>Rice Straw</v>
      </c>
      <c r="D1350" s="56" t="str">
        <f>_xlfn.TEXTJOIN(" ",TRUE,B1350,IF(ISBLANK(J1350),"",_xlfn.TEXTSPLIT(J1350,";")),IF(ISBLANK(H1350),"",_xlfn.TEXTSPLIT(H1350,";")))</f>
        <v>Rice Straw Ensiled Urea Treated</v>
      </c>
      <c r="E1350" s="56" t="str">
        <f>_xlfn.TEXTJOIN(" ",TRUE,B1350,F1350,IF(ISBLANK(J1350),"",_xlfn.TEXTSPLIT(J1350,";")),IF(ISBLANK(G1350),"",_xlfn.TEXTSPLIT(G1350,";")))</f>
        <v>Rice Straw Chopped Ensiled Urea Treated</v>
      </c>
      <c r="G1350" s="55" t="s">
        <v>27078</v>
      </c>
      <c r="H1350" s="55" t="s">
        <v>26343</v>
      </c>
      <c r="J1350" s="55" t="s">
        <v>6809</v>
      </c>
      <c r="N1350" t="s">
        <v>27079</v>
      </c>
      <c r="O1350" t="s">
        <v>27080</v>
      </c>
      <c r="P1350" t="s">
        <v>27081</v>
      </c>
      <c r="Q1350" t="s">
        <v>27082</v>
      </c>
      <c r="R1350" t="str" cm="1">
        <f t="array" ref="R1350">IFERROR(INDEX(AOM[AOM], MATCH(1, (AOM[Edge_Value]=ani_diet!D1348)*(AOM[Is_Ani_Diet_Ingredient]&lt;&gt;FALSE), 0)), "No Match in AOM")</f>
        <v>AOM_006303</v>
      </c>
      <c r="S1350" t="str" cm="1">
        <f t="array" ref="S1350">IFERROR(IF(INDEX(AOM[Scientific Name], MATCH(1, (AOM[Edge_Value]=ani_diet!D1348)*(AOM[Is_Ani_Diet_Ingredient]&lt;&gt;FALSE), 0))=0, "", INDEX(AOM[Scientific Name], MATCH(1, (AOM[Edge_Value]=ani_diet!D1348)*(AOM[Is_Ani_Diet_Ingredient]&lt;&gt;FALSE), 0))), "No Match in AOM")</f>
        <v xml:space="preserve">Oryza sativa </v>
      </c>
      <c r="T1350" t="str" cm="1">
        <f t="array" ref="T1350">IF((S1350&lt;&gt;"")*(S1350&lt;&gt;"No Match in AOM"),IF(J1350&lt;&gt;"",_xlfn.TEXTJOIN(";",TRUE,CONCATENATE(_xlfn.TEXTSPLIT(S1350,";",TRUE,FALSE)," ",J1350)),S1350),"")</f>
        <v>Oryza sativa  Straw</v>
      </c>
    </row>
    <row r="1351" spans="1:20" ht="15" customHeight="1">
      <c r="A1351" s="30" t="s">
        <v>27083</v>
      </c>
      <c r="B1351" s="55" t="s">
        <v>3720</v>
      </c>
      <c r="C1351" s="56" t="str">
        <f>_xlfn.TEXTJOIN(" ",TRUE,B1351,IF(ISBLANK(J1351),"",_xlfn.TEXTSPLIT(J1351,";")))</f>
        <v>Rice Straw</v>
      </c>
      <c r="D1351" s="56" t="str">
        <f>_xlfn.TEXTJOIN(" ",TRUE,B1351,IF(ISBLANK(J1351),"",_xlfn.TEXTSPLIT(J1351,";")),IF(ISBLANK(H1351),"",_xlfn.TEXTSPLIT(H1351,";")))</f>
        <v>Rice Straw Fermented Ground</v>
      </c>
      <c r="E1351" s="56" t="str">
        <f>_xlfn.TEXTJOIN(" ",TRUE,B1351,F1351,IF(ISBLANK(J1351),"",_xlfn.TEXTSPLIT(J1351,";")),IF(ISBLANK(G1351),"",_xlfn.TEXTSPLIT(G1351,";")))</f>
        <v>Rice Straw Fermented Ground</v>
      </c>
      <c r="G1351" s="55" t="s">
        <v>27084</v>
      </c>
      <c r="H1351" s="55" t="s">
        <v>27084</v>
      </c>
      <c r="J1351" s="55" t="s">
        <v>6809</v>
      </c>
      <c r="N1351" t="s">
        <v>27085</v>
      </c>
      <c r="O1351" t="s">
        <v>27086</v>
      </c>
      <c r="P1351" t="s">
        <v>27087</v>
      </c>
      <c r="Q1351" t="s">
        <v>27088</v>
      </c>
      <c r="R1351" t="str" cm="1">
        <f t="array" ref="R1351">IFERROR(INDEX(AOM[AOM], MATCH(1, (AOM[Edge_Value]=ani_diet!D1349)*(AOM[Is_Ani_Diet_Ingredient]&lt;&gt;FALSE), 0)), "No Match in AOM")</f>
        <v>AOM_006413</v>
      </c>
      <c r="S1351" t="str" cm="1">
        <f t="array" ref="S1351">IFERROR(IF(INDEX(AOM[Scientific Name], MATCH(1, (AOM[Edge_Value]=ani_diet!D1349)*(AOM[Is_Ani_Diet_Ingredient]&lt;&gt;FALSE), 0))=0, "", INDEX(AOM[Scientific Name], MATCH(1, (AOM[Edge_Value]=ani_diet!D1349)*(AOM[Is_Ani_Diet_Ingredient]&lt;&gt;FALSE), 0))), "No Match in AOM")</f>
        <v xml:space="preserve">Oryza sativa </v>
      </c>
      <c r="T1351" t="str" cm="1">
        <f t="array" ref="T1351">IF((S1351&lt;&gt;"")*(S1351&lt;&gt;"No Match in AOM"),IF(J1351&lt;&gt;"",_xlfn.TEXTJOIN(";",TRUE,CONCATENATE(_xlfn.TEXTSPLIT(S1351,";",TRUE,FALSE)," ",J1351)),S1351),"")</f>
        <v>Oryza sativa  Straw</v>
      </c>
    </row>
    <row r="1352" spans="1:20" ht="15" customHeight="1">
      <c r="A1352" s="30" t="s">
        <v>27089</v>
      </c>
      <c r="B1352" s="55" t="s">
        <v>3720</v>
      </c>
      <c r="C1352" s="56" t="str">
        <f>_xlfn.TEXTJOIN(" ",TRUE,B1352,IF(ISBLANK(J1352),"",_xlfn.TEXTSPLIT(J1352,";")))</f>
        <v>Rice Straw</v>
      </c>
      <c r="D1352" s="56" t="str">
        <f>_xlfn.TEXTJOIN(" ",TRUE,B1352,IF(ISBLANK(J1352),"",_xlfn.TEXTSPLIT(J1352,";")),IF(ISBLANK(H1352),"",_xlfn.TEXTSPLIT(H1352,";")))</f>
        <v>Rice Straw Ground</v>
      </c>
      <c r="E1352" s="56" t="str">
        <f>_xlfn.TEXTJOIN(" ",TRUE,B1352,F1352,IF(ISBLANK(J1352),"",_xlfn.TEXTSPLIT(J1352,";")),IF(ISBLANK(G1352),"",_xlfn.TEXTSPLIT(G1352,";")))</f>
        <v>Rice Straw Ground</v>
      </c>
      <c r="G1352" s="55" t="s">
        <v>6052</v>
      </c>
      <c r="H1352" s="55" t="s">
        <v>6052</v>
      </c>
      <c r="J1352" s="55" t="s">
        <v>6809</v>
      </c>
      <c r="N1352" t="s">
        <v>2563</v>
      </c>
      <c r="O1352" t="s">
        <v>2534</v>
      </c>
      <c r="P1352" t="s">
        <v>25819</v>
      </c>
      <c r="Q1352" t="s">
        <v>25820</v>
      </c>
      <c r="R1352" t="str" cm="1">
        <f t="array" ref="R1352">IFERROR(INDEX(AOM[AOM], MATCH(1, (AOM[Edge_Value]=ani_diet!D1350)*(AOM[Is_Ani_Diet_Ingredient]&lt;&gt;FALSE), 0)), "No Match in AOM")</f>
        <v>AOM_006301</v>
      </c>
      <c r="S1352" t="str" cm="1">
        <f t="array" ref="S1352">IFERROR(IF(INDEX(AOM[Scientific Name], MATCH(1, (AOM[Edge_Value]=ani_diet!D1350)*(AOM[Is_Ani_Diet_Ingredient]&lt;&gt;FALSE), 0))=0, "", INDEX(AOM[Scientific Name], MATCH(1, (AOM[Edge_Value]=ani_diet!D1350)*(AOM[Is_Ani_Diet_Ingredient]&lt;&gt;FALSE), 0))), "No Match in AOM")</f>
        <v xml:space="preserve">Oryza sativa </v>
      </c>
      <c r="T1352" t="str" cm="1">
        <f t="array" ref="T1352">IF((S1352&lt;&gt;"")*(S1352&lt;&gt;"No Match in AOM"),IF(J1352&lt;&gt;"",_xlfn.TEXTJOIN(";",TRUE,CONCATENATE(_xlfn.TEXTSPLIT(S1352,";",TRUE,FALSE)," ",J1352)),S1352),"")</f>
        <v>Oryza sativa  Straw</v>
      </c>
    </row>
    <row r="1353" spans="1:20" ht="15" customHeight="1">
      <c r="A1353" s="30" t="s">
        <v>27090</v>
      </c>
      <c r="B1353" s="55" t="s">
        <v>3720</v>
      </c>
      <c r="C1353" s="56" t="str">
        <f>_xlfn.TEXTJOIN(" ",TRUE,B1353,IF(ISBLANK(J1353),"",_xlfn.TEXTSPLIT(J1353,";")))</f>
        <v>Rice Straw</v>
      </c>
      <c r="D1353" s="56" t="str">
        <f>_xlfn.TEXTJOIN(" ",TRUE,B1353,IF(ISBLANK(J1353),"",_xlfn.TEXTSPLIT(J1353,";")),IF(ISBLANK(H1353),"",_xlfn.TEXTSPLIT(H1353,";")))</f>
        <v>Rice Straw Molasses Treated</v>
      </c>
      <c r="E1353" s="56" t="str">
        <f>_xlfn.TEXTJOIN(" ",TRUE,B1353,F1353,IF(ISBLANK(J1353),"",_xlfn.TEXTSPLIT(J1353,";")),IF(ISBLANK(G1353),"",_xlfn.TEXTSPLIT(G1353,";")))</f>
        <v>Rice Straw Chopped Molasses Treated</v>
      </c>
      <c r="G1353" s="55" t="s">
        <v>27091</v>
      </c>
      <c r="H1353" s="55" t="s">
        <v>27092</v>
      </c>
      <c r="J1353" s="55" t="s">
        <v>6809</v>
      </c>
      <c r="N1353" t="s">
        <v>27072</v>
      </c>
      <c r="O1353" t="s">
        <v>27073</v>
      </c>
      <c r="P1353" t="s">
        <v>27074</v>
      </c>
      <c r="Q1353" t="s">
        <v>27075</v>
      </c>
      <c r="R1353" t="str" cm="1">
        <f t="array" ref="R1353">IFERROR(INDEX(AOM[AOM], MATCH(1, (AOM[Edge_Value]=ani_diet!D1351)*(AOM[Is_Ani_Diet_Ingredient]&lt;&gt;FALSE), 0)), "No Match in AOM")</f>
        <v>AOM_006304</v>
      </c>
      <c r="S1353" t="str" cm="1">
        <f t="array" ref="S1353">IFERROR(IF(INDEX(AOM[Scientific Name], MATCH(1, (AOM[Edge_Value]=ani_diet!D1351)*(AOM[Is_Ani_Diet_Ingredient]&lt;&gt;FALSE), 0))=0, "", INDEX(AOM[Scientific Name], MATCH(1, (AOM[Edge_Value]=ani_diet!D1351)*(AOM[Is_Ani_Diet_Ingredient]&lt;&gt;FALSE), 0))), "No Match in AOM")</f>
        <v xml:space="preserve">Oryza sativa </v>
      </c>
      <c r="T1353" t="str" cm="1">
        <f t="array" ref="T1353">IF((S1353&lt;&gt;"")*(S1353&lt;&gt;"No Match in AOM"),IF(J1353&lt;&gt;"",_xlfn.TEXTJOIN(";",TRUE,CONCATENATE(_xlfn.TEXTSPLIT(S1353,";",TRUE,FALSE)," ",J1353)),S1353),"")</f>
        <v>Oryza sativa  Straw</v>
      </c>
    </row>
    <row r="1354" spans="1:20" ht="15" customHeight="1">
      <c r="A1354" s="30" t="s">
        <v>27093</v>
      </c>
      <c r="B1354" s="55" t="s">
        <v>3720</v>
      </c>
      <c r="C1354" s="56" t="str">
        <f>_xlfn.TEXTJOIN(" ",TRUE,B1354,IF(ISBLANK(J1354),"",_xlfn.TEXTSPLIT(J1354,";")))</f>
        <v>Rice Straw</v>
      </c>
      <c r="D1354" s="56" t="str">
        <f>_xlfn.TEXTJOIN(" ",TRUE,B1354,IF(ISBLANK(J1354),"",_xlfn.TEXTSPLIT(J1354,";")),IF(ISBLANK(H1354),"",_xlfn.TEXTSPLIT(H1354,";")))</f>
        <v>Rice Straw Urea Treated</v>
      </c>
      <c r="E1354" s="56" t="str">
        <f>_xlfn.TEXTJOIN(" ",TRUE,B1354,F1354,IF(ISBLANK(J1354),"",_xlfn.TEXTSPLIT(J1354,";")),IF(ISBLANK(G1354),"",_xlfn.TEXTSPLIT(G1354,";")))</f>
        <v>Rice Straw Chopped Urea Treated</v>
      </c>
      <c r="G1354" s="55" t="s">
        <v>27094</v>
      </c>
      <c r="H1354" s="55" t="s">
        <v>17492</v>
      </c>
      <c r="J1354" s="55" t="s">
        <v>6809</v>
      </c>
      <c r="N1354" t="s">
        <v>27095</v>
      </c>
      <c r="O1354" t="s">
        <v>27096</v>
      </c>
      <c r="P1354" t="s">
        <v>27097</v>
      </c>
      <c r="Q1354" t="s">
        <v>27098</v>
      </c>
      <c r="R1354" t="str" cm="1">
        <f t="array" ref="R1354">IFERROR(INDEX(AOM[AOM], MATCH(1, (AOM[Edge_Value]=ani_diet!D1352)*(AOM[Is_Ani_Diet_Ingredient]&lt;&gt;FALSE), 0)), "No Match in AOM")</f>
        <v>AOM_006190</v>
      </c>
      <c r="S1354" t="str" cm="1">
        <f t="array" ref="S1354">IFERROR(IF(INDEX(AOM[Scientific Name], MATCH(1, (AOM[Edge_Value]=ani_diet!D1352)*(AOM[Is_Ani_Diet_Ingredient]&lt;&gt;FALSE), 0))=0, "", INDEX(AOM[Scientific Name], MATCH(1, (AOM[Edge_Value]=ani_diet!D1352)*(AOM[Is_Ani_Diet_Ingredient]&lt;&gt;FALSE), 0))), "No Match in AOM")</f>
        <v xml:space="preserve">Oryza sativa </v>
      </c>
      <c r="T1354" t="str" cm="1">
        <f t="array" ref="T1354">IF((S1354&lt;&gt;"")*(S1354&lt;&gt;"No Match in AOM"),IF(J1354&lt;&gt;"",_xlfn.TEXTJOIN(";",TRUE,CONCATENATE(_xlfn.TEXTSPLIT(S1354,";",TRUE,FALSE)," ",J1354)),S1354),"")</f>
        <v>Oryza sativa  Straw</v>
      </c>
    </row>
    <row r="1355" spans="1:20" ht="15" customHeight="1">
      <c r="A1355" s="30" t="s">
        <v>27099</v>
      </c>
      <c r="B1355" s="55" t="s">
        <v>20670</v>
      </c>
      <c r="C1355" s="56" t="str">
        <f>_xlfn.TEXTJOIN(" ",TRUE,B1355,IF(ISBLANK(J1355),"",_xlfn.TEXTSPLIT(J1355,";")))</f>
        <v>Rosemary Leaves</v>
      </c>
      <c r="D1355" s="56" t="str">
        <f>_xlfn.TEXTJOIN(" ",TRUE,B1355,IF(ISBLANK(J1355),"",_xlfn.TEXTSPLIT(J1355,";")),IF(ISBLANK(H1355),"",_xlfn.TEXTSPLIT(H1355,";")))</f>
        <v>Rosemary Leaves</v>
      </c>
      <c r="E1355" s="56" t="str">
        <f>_xlfn.TEXTJOIN(" ",TRUE,B1355,F1355,IF(ISBLANK(J1355),"",_xlfn.TEXTSPLIT(J1355,";")),IF(ISBLANK(G1355),"",_xlfn.TEXTSPLIT(G1355,";")))</f>
        <v>Rosemary Leaves</v>
      </c>
      <c r="J1355" s="55" t="s">
        <v>6187</v>
      </c>
      <c r="R1355" t="str" cm="1">
        <f t="array" ref="R1355">IFERROR(INDEX(AOM[AOM], MATCH(1, (AOM[Edge_Value]=ani_diet!D1353)*(AOM[Is_Ani_Diet_Ingredient]&lt;&gt;FALSE), 0)), "No Match in AOM")</f>
        <v>AOM_003692</v>
      </c>
      <c r="S1355" t="str" cm="1">
        <f t="array" ref="S1355">IFERROR(IF(INDEX(AOM[Scientific Name], MATCH(1, (AOM[Edge_Value]=ani_diet!D1353)*(AOM[Is_Ani_Diet_Ingredient]&lt;&gt;FALSE), 0))=0, "", INDEX(AOM[Scientific Name], MATCH(1, (AOM[Edge_Value]=ani_diet!D1353)*(AOM[Is_Ani_Diet_Ingredient]&lt;&gt;FALSE), 0))), "No Match in AOM")</f>
        <v xml:space="preserve">Oryza sativa </v>
      </c>
      <c r="T1355" t="str" cm="1">
        <f t="array" ref="T1355">IF((S1355&lt;&gt;"")*(S1355&lt;&gt;"No Match in AOM"),IF(J1355&lt;&gt;"",_xlfn.TEXTJOIN(";",TRUE,CONCATENATE(_xlfn.TEXTSPLIT(S1355,";",TRUE,FALSE)," ",J1355)),S1355),"")</f>
        <v>Oryza sativa  Leaves</v>
      </c>
    </row>
    <row r="1356" spans="1:20" ht="15" customHeight="1">
      <c r="A1356" s="61" t="s">
        <v>27100</v>
      </c>
      <c r="B1356" s="55" t="s">
        <v>20670</v>
      </c>
      <c r="C1356" s="56" t="str">
        <f>_xlfn.TEXTJOIN(" ",TRUE,B1356,IF(ISBLANK(J1356),"",_xlfn.TEXTSPLIT(J1356,";")))</f>
        <v>Rosemary Oil</v>
      </c>
      <c r="D1356" s="56" t="str">
        <f>_xlfn.TEXTJOIN(" ",TRUE,B1356,IF(ISBLANK(J1356),"",_xlfn.TEXTSPLIT(J1356,";")),IF(ISBLANK(H1356),"",_xlfn.TEXTSPLIT(H1356,";")))</f>
        <v>Rosemary Oil</v>
      </c>
      <c r="E1356" s="56" t="str">
        <f>_xlfn.TEXTJOIN(" ",TRUE,B1356,F1356,IF(ISBLANK(J1356),"",_xlfn.TEXTSPLIT(J1356,";")),IF(ISBLANK(G1356),"",_xlfn.TEXTSPLIT(G1356,";")))</f>
        <v>Rosemary Oil</v>
      </c>
      <c r="J1356" s="55" t="s">
        <v>3475</v>
      </c>
      <c r="R1356" t="str" cm="1">
        <f t="array" ref="R1356">IFERROR(INDEX(AOM[AOM], MATCH(1, (AOM[Edge_Value]=ani_diet!D1354)*(AOM[Is_Ani_Diet_Ingredient]&lt;&gt;FALSE), 0)), "No Match in AOM")</f>
        <v>AOM_006302</v>
      </c>
      <c r="S1356" t="str" cm="1">
        <f t="array" ref="S1356">IFERROR(IF(INDEX(AOM[Scientific Name], MATCH(1, (AOM[Edge_Value]=ani_diet!D1354)*(AOM[Is_Ani_Diet_Ingredient]&lt;&gt;FALSE), 0))=0, "", INDEX(AOM[Scientific Name], MATCH(1, (AOM[Edge_Value]=ani_diet!D1354)*(AOM[Is_Ani_Diet_Ingredient]&lt;&gt;FALSE), 0))), "No Match in AOM")</f>
        <v xml:space="preserve">Oryza sativa </v>
      </c>
      <c r="T1356" t="str" cm="1">
        <f t="array" ref="T1356">IF((S1356&lt;&gt;"")*(S1356&lt;&gt;"No Match in AOM"),IF(J1356&lt;&gt;"",_xlfn.TEXTJOIN(";",TRUE,CONCATENATE(_xlfn.TEXTSPLIT(S1356,";",TRUE,FALSE)," ",J1356)),S1356),"")</f>
        <v>Oryza sativa  Oil</v>
      </c>
    </row>
    <row r="1357" spans="1:20" ht="15" customHeight="1">
      <c r="A1357" s="61" t="s">
        <v>27101</v>
      </c>
      <c r="B1357" s="55" t="s">
        <v>20670</v>
      </c>
      <c r="C1357" s="56" t="str">
        <f>_xlfn.TEXTJOIN(" ",TRUE,B1357,IF(ISBLANK(J1357),"",_xlfn.TEXTSPLIT(J1357,";")))</f>
        <v>Rosemary Residues</v>
      </c>
      <c r="D1357" s="56" t="str">
        <f>_xlfn.TEXTJOIN(" ",TRUE,B1357,IF(ISBLANK(J1357),"",_xlfn.TEXTSPLIT(J1357,";")),IF(ISBLANK(H1357),"",_xlfn.TEXTSPLIT(H1357,";")))</f>
        <v>Rosemary Residues Dried Ground</v>
      </c>
      <c r="E1357" s="56" t="str">
        <f>_xlfn.TEXTJOIN(" ",TRUE,B1357,F1357,IF(ISBLANK(J1357),"",_xlfn.TEXTSPLIT(J1357,";")),IF(ISBLANK(G1357),"",_xlfn.TEXTSPLIT(G1357,";")))</f>
        <v>Rosemary Residues Dried Ground</v>
      </c>
      <c r="G1357" s="55" t="s">
        <v>25767</v>
      </c>
      <c r="H1357" s="55" t="s">
        <v>25767</v>
      </c>
      <c r="J1357" s="55" t="s">
        <v>2046</v>
      </c>
      <c r="R1357" t="str" cm="1">
        <f t="array" ref="R1357">IFERROR(INDEX(AOM[AOM], MATCH(1, (AOM[Edge_Value]=ani_diet!D1355)*(AOM[Is_Ani_Diet_Ingredient]&lt;&gt;FALSE), 0)), "No Match in AOM")</f>
        <v>AOM_001345</v>
      </c>
      <c r="S1357" t="str" cm="1">
        <f t="array" ref="S1357">IFERROR(IF(INDEX(AOM[Scientific Name], MATCH(1, (AOM[Edge_Value]=ani_diet!D1355)*(AOM[Is_Ani_Diet_Ingredient]&lt;&gt;FALSE), 0))=0, "", INDEX(AOM[Scientific Name], MATCH(1, (AOM[Edge_Value]=ani_diet!D1355)*(AOM[Is_Ani_Diet_Ingredient]&lt;&gt;FALSE), 0))), "No Match in AOM")</f>
        <v>Rosmarinus officinalis</v>
      </c>
      <c r="T1357" t="str" cm="1">
        <f t="array" ref="T1357">IF((S1357&lt;&gt;"")*(S1357&lt;&gt;"No Match in AOM"),IF(J1357&lt;&gt;"",_xlfn.TEXTJOIN(";",TRUE,CONCATENATE(_xlfn.TEXTSPLIT(S1357,";",TRUE,FALSE)," ",J1357)),S1357),"")</f>
        <v>Rosmarinus officinalis Residues</v>
      </c>
    </row>
    <row r="1358" spans="1:20" ht="15" customHeight="1">
      <c r="A1358" s="30" t="s">
        <v>27102</v>
      </c>
      <c r="B1358" s="55" t="s">
        <v>21375</v>
      </c>
      <c r="C1358" s="56" t="str">
        <f>_xlfn.TEXTJOIN(" ",TRUE,B1358,IF(ISBLANK(J1358),"",_xlfn.TEXTSPLIT(J1358,";")))</f>
        <v>Rottboellia cochinchinensis</v>
      </c>
      <c r="D1358" s="56" t="str">
        <f>_xlfn.TEXTJOIN(" ",TRUE,B1358,IF(ISBLANK(J1358),"",_xlfn.TEXTSPLIT(J1358,";")),IF(ISBLANK(H1358),"",_xlfn.TEXTSPLIT(H1358,";")))</f>
        <v>Rottboellia cochinchinensis</v>
      </c>
      <c r="E1358" s="56" t="str">
        <f>_xlfn.TEXTJOIN(" ",TRUE,B1358,F1358,IF(ISBLANK(J1358),"",_xlfn.TEXTSPLIT(J1358,";")),IF(ISBLANK(G1358),"",_xlfn.TEXTSPLIT(G1358,";")))</f>
        <v>Rottboellia cochinchinensis</v>
      </c>
      <c r="R1358" t="str" cm="1">
        <f t="array" ref="R1358">IFERROR(INDEX(AOM[AOM], MATCH(1, (AOM[Edge_Value]=ani_diet!D1356)*(AOM[Is_Ani_Diet_Ingredient]&lt;&gt;FALSE), 0)), "No Match in AOM")</f>
        <v>AOM_001344</v>
      </c>
      <c r="S1358" t="str" cm="1">
        <f t="array" ref="S1358">IFERROR(IF(INDEX(AOM[Scientific Name], MATCH(1, (AOM[Edge_Value]=ani_diet!D1356)*(AOM[Is_Ani_Diet_Ingredient]&lt;&gt;FALSE), 0))=0, "", INDEX(AOM[Scientific Name], MATCH(1, (AOM[Edge_Value]=ani_diet!D1356)*(AOM[Is_Ani_Diet_Ingredient]&lt;&gt;FALSE), 0))), "No Match in AOM")</f>
        <v>Rosmarinus officinalis</v>
      </c>
      <c r="T1358" t="str" cm="1">
        <f t="array" ref="T1358">IF((S1358&lt;&gt;"")*(S1358&lt;&gt;"No Match in AOM"),IF(J1358&lt;&gt;"",_xlfn.TEXTJOIN(";",TRUE,CONCATENATE(_xlfn.TEXTSPLIT(S1358,";",TRUE,FALSE)," ",J1358)),S1358),"")</f>
        <v>Rosmarinus officinalis</v>
      </c>
    </row>
    <row r="1359" spans="1:20" ht="15" customHeight="1">
      <c r="A1359" s="30" t="s">
        <v>18575</v>
      </c>
      <c r="B1359" s="55" t="s">
        <v>18575</v>
      </c>
      <c r="C1359" s="56" t="str">
        <f>_xlfn.TEXTJOIN(" ",TRUE,B1359,IF(ISBLANK(J1359),"",_xlfn.TEXTSPLIT(J1359,";")))</f>
        <v>Rumen Contents</v>
      </c>
      <c r="D1359" s="56" t="str">
        <f>_xlfn.TEXTJOIN(" ",TRUE,B1359,IF(ISBLANK(J1359),"",_xlfn.TEXTSPLIT(J1359,";")),IF(ISBLANK(H1359),"",_xlfn.TEXTSPLIT(H1359,";")))</f>
        <v>Rumen Contents</v>
      </c>
      <c r="E1359" s="56" t="str">
        <f>_xlfn.TEXTJOIN(" ",TRUE,B1359,F1359,IF(ISBLANK(J1359),"",_xlfn.TEXTSPLIT(J1359,";")),IF(ISBLANK(G1359),"",_xlfn.TEXTSPLIT(G1359,";")))</f>
        <v>Rumen Contents</v>
      </c>
      <c r="R1359" t="str" cm="1">
        <f t="array" ref="R1359">IFERROR(INDEX(AOM[AOM], MATCH(1, (AOM[Edge_Value]=ani_diet!D1357)*(AOM[Is_Ani_Diet_Ingredient]&lt;&gt;FALSE), 0)), "No Match in AOM")</f>
        <v>AOM_006327</v>
      </c>
      <c r="S1359" t="str" cm="1">
        <f t="array" ref="S1359">IFERROR(IF(INDEX(AOM[Scientific Name], MATCH(1, (AOM[Edge_Value]=ani_diet!D1357)*(AOM[Is_Ani_Diet_Ingredient]&lt;&gt;FALSE), 0))=0, "", INDEX(AOM[Scientific Name], MATCH(1, (AOM[Edge_Value]=ani_diet!D1357)*(AOM[Is_Ani_Diet_Ingredient]&lt;&gt;FALSE), 0))), "No Match in AOM")</f>
        <v>Rosmarinus officinalis</v>
      </c>
      <c r="T1359" t="str" cm="1">
        <f t="array" ref="T1359">IF((S1359&lt;&gt;"")*(S1359&lt;&gt;"No Match in AOM"),IF(J1359&lt;&gt;"",_xlfn.TEXTJOIN(";",TRUE,CONCATENATE(_xlfn.TEXTSPLIT(S1359,";",TRUE,FALSE)," ",J1359)),S1359),"")</f>
        <v>Rosmarinus officinalis</v>
      </c>
    </row>
    <row r="1360" spans="1:20" ht="15" customHeight="1">
      <c r="A1360" s="30" t="s">
        <v>27103</v>
      </c>
      <c r="B1360" s="55" t="s">
        <v>18575</v>
      </c>
      <c r="C1360" s="56" t="str">
        <f>_xlfn.TEXTJOIN(" ",TRUE,B1360,IF(ISBLANK(J1360),"",_xlfn.TEXTSPLIT(J1360,";")))</f>
        <v>Rumen Contents</v>
      </c>
      <c r="D1360" s="56" t="str">
        <f>_xlfn.TEXTJOIN(" ",TRUE,B1360,IF(ISBLANK(J1360),"",_xlfn.TEXTSPLIT(J1360,";")),IF(ISBLANK(H1360),"",_xlfn.TEXTSPLIT(H1360,";")))</f>
        <v>Rumen Contents Dried Ground</v>
      </c>
      <c r="E1360" s="56" t="str">
        <f>_xlfn.TEXTJOIN(" ",TRUE,B1360,F1360,IF(ISBLANK(J1360),"",_xlfn.TEXTSPLIT(J1360,";")),IF(ISBLANK(G1360),"",_xlfn.TEXTSPLIT(G1360,";")))</f>
        <v>Rumen Contents Dried Ground</v>
      </c>
      <c r="G1360" s="55" t="s">
        <v>25767</v>
      </c>
      <c r="H1360" s="55" t="s">
        <v>25767</v>
      </c>
      <c r="R1360" t="str" cm="1">
        <f t="array" ref="R1360">IFERROR(INDEX(AOM[AOM], MATCH(1, (AOM[Edge_Value]=ani_diet!D1358)*(AOM[Is_Ani_Diet_Ingredient]&lt;&gt;FALSE), 0)), "No Match in AOM")</f>
        <v>AOM_002132</v>
      </c>
      <c r="S1360" t="str" cm="1">
        <f t="array" ref="S1360">IFERROR(IF(INDEX(AOM[Scientific Name], MATCH(1, (AOM[Edge_Value]=ani_diet!D1358)*(AOM[Is_Ani_Diet_Ingredient]&lt;&gt;FALSE), 0))=0, "", INDEX(AOM[Scientific Name], MATCH(1, (AOM[Edge_Value]=ani_diet!D1358)*(AOM[Is_Ani_Diet_Ingredient]&lt;&gt;FALSE), 0))), "No Match in AOM")</f>
        <v>Rottboellia cochinchinensis</v>
      </c>
      <c r="T1360" t="str" cm="1">
        <f t="array" ref="T1360">IF((S1360&lt;&gt;"")*(S1360&lt;&gt;"No Match in AOM"),IF(J1360&lt;&gt;"",_xlfn.TEXTJOIN(";",TRUE,CONCATENATE(_xlfn.TEXTSPLIT(S1360,";",TRUE,FALSE)," ",J1360)),S1360),"")</f>
        <v>Rottboellia cochinchinensis</v>
      </c>
    </row>
    <row r="1361" spans="1:20" ht="15" customHeight="1">
      <c r="A1361" s="30" t="s">
        <v>23464</v>
      </c>
      <c r="B1361" s="55" t="s">
        <v>23464</v>
      </c>
      <c r="C1361" s="56" t="str">
        <f>_xlfn.TEXTJOIN(" ",TRUE,B1361,IF(ISBLANK(J1361),"",_xlfn.TEXTSPLIT(J1361,";")))</f>
        <v>Ruminant Premix</v>
      </c>
      <c r="D1361" s="56" t="str">
        <f>_xlfn.TEXTJOIN(" ",TRUE,B1361,IF(ISBLANK(J1361),"",_xlfn.TEXTSPLIT(J1361,";")),IF(ISBLANK(H1361),"",_xlfn.TEXTSPLIT(H1361,";")))</f>
        <v>Ruminant Premix</v>
      </c>
      <c r="E1361" s="56" t="str">
        <f>_xlfn.TEXTJOIN(" ",TRUE,B1361,F1361,IF(ISBLANK(J1361),"",_xlfn.TEXTSPLIT(J1361,";")),IF(ISBLANK(G1361),"",_xlfn.TEXTSPLIT(G1361,";")))</f>
        <v>Ruminant Premix</v>
      </c>
      <c r="R1361" t="str" cm="1">
        <f t="array" ref="R1361">IFERROR(INDEX(AOM[AOM], MATCH(1, (AOM[Edge_Value]=ani_diet!D1359)*(AOM[Is_Ani_Diet_Ingredient]&lt;&gt;FALSE), 0)), "No Match in AOM")</f>
        <v>AOM_001811</v>
      </c>
      <c r="S1361" t="str" cm="1">
        <f t="array" ref="S1361">IFERROR(IF(INDEX(AOM[Scientific Name], MATCH(1, (AOM[Edge_Value]=ani_diet!D1359)*(AOM[Is_Ani_Diet_Ingredient]&lt;&gt;FALSE), 0))=0, "", INDEX(AOM[Scientific Name], MATCH(1, (AOM[Edge_Value]=ani_diet!D1359)*(AOM[Is_Ani_Diet_Ingredient]&lt;&gt;FALSE), 0))), "No Match in AOM")</f>
        <v/>
      </c>
      <c r="T1361" t="str" cm="1">
        <f t="array" ref="T1361">IF((S1361&lt;&gt;"")*(S1361&lt;&gt;"No Match in AOM"),IF(J1361&lt;&gt;"",_xlfn.TEXTJOIN(";",TRUE,CONCATENATE(_xlfn.TEXTSPLIT(S1361,";",TRUE,FALSE)," ",J1361)),S1361),"")</f>
        <v/>
      </c>
    </row>
    <row r="1362" spans="1:20" ht="15" customHeight="1">
      <c r="A1362" s="30" t="s">
        <v>27104</v>
      </c>
      <c r="B1362" s="55" t="s">
        <v>3726</v>
      </c>
      <c r="C1362" s="56" t="str">
        <f>_xlfn.TEXTJOIN(" ",TRUE,B1362,IF(ISBLANK(J1362),"",_xlfn.TEXTSPLIT(J1362,";")))</f>
        <v>Rye Bran</v>
      </c>
      <c r="D1362" s="56" t="str">
        <f>_xlfn.TEXTJOIN(" ",TRUE,B1362,IF(ISBLANK(J1362),"",_xlfn.TEXTSPLIT(J1362,";")),IF(ISBLANK(H1362),"",_xlfn.TEXTSPLIT(H1362,";")))</f>
        <v>Rye Bran</v>
      </c>
      <c r="E1362" s="56" t="str">
        <f>_xlfn.TEXTJOIN(" ",TRUE,B1362,F1362,IF(ISBLANK(J1362),"",_xlfn.TEXTSPLIT(J1362,";")),IF(ISBLANK(G1362),"",_xlfn.TEXTSPLIT(G1362,";")))</f>
        <v>Rye Bran</v>
      </c>
      <c r="J1362" s="55" t="s">
        <v>25927</v>
      </c>
      <c r="K1362" s="32" t="s">
        <v>324</v>
      </c>
      <c r="L1362" s="32" t="s">
        <v>324</v>
      </c>
      <c r="R1362" t="str" cm="1">
        <f t="array" ref="R1362">IFERROR(INDEX(AOM[AOM], MATCH(1, (AOM[Edge_Value]=ani_diet!D1360)*(AOM[Is_Ani_Diet_Ingredient]&lt;&gt;FALSE), 0)), "No Match in AOM")</f>
        <v>AOM_001939</v>
      </c>
      <c r="S1362" t="str" cm="1">
        <f t="array" ref="S1362">IFERROR(IF(INDEX(AOM[Scientific Name], MATCH(1, (AOM[Edge_Value]=ani_diet!D1360)*(AOM[Is_Ani_Diet_Ingredient]&lt;&gt;FALSE), 0))=0, "", INDEX(AOM[Scientific Name], MATCH(1, (AOM[Edge_Value]=ani_diet!D1360)*(AOM[Is_Ani_Diet_Ingredient]&lt;&gt;FALSE), 0))), "No Match in AOM")</f>
        <v/>
      </c>
      <c r="T1362" t="str" cm="1">
        <f t="array" ref="T1362">IF((S1362&lt;&gt;"")*(S1362&lt;&gt;"No Match in AOM"),IF(J1362&lt;&gt;"",_xlfn.TEXTJOIN(";",TRUE,CONCATENATE(_xlfn.TEXTSPLIT(S1362,";",TRUE,FALSE)," ",J1362)),S1362),"")</f>
        <v/>
      </c>
    </row>
    <row r="1363" spans="1:20" ht="15" customHeight="1">
      <c r="A1363" s="30" t="s">
        <v>27105</v>
      </c>
      <c r="B1363" s="55" t="s">
        <v>23479</v>
      </c>
      <c r="C1363" s="56" t="str">
        <f>_xlfn.TEXTJOIN(" ",TRUE,B1363,IF(ISBLANK(J1363),"",_xlfn.TEXTSPLIT(J1363,";")))</f>
        <v>Saccharomyces cerevisiae</v>
      </c>
      <c r="D1363" s="56" t="str">
        <f>_xlfn.TEXTJOIN(" ",TRUE,B1363,IF(ISBLANK(J1363),"",_xlfn.TEXTSPLIT(J1363,";")),IF(ISBLANK(H1363),"",_xlfn.TEXTSPLIT(H1363,";")))</f>
        <v>Saccharomyces cerevisiae</v>
      </c>
      <c r="E1363" s="56" t="str">
        <f>_xlfn.TEXTJOIN(" ",TRUE,B1363,F1363,IF(ISBLANK(J1363),"",_xlfn.TEXTSPLIT(J1363,";")),IF(ISBLANK(G1363),"",_xlfn.TEXTSPLIT(G1363,";")))</f>
        <v>Saccharomyces cerevisiae</v>
      </c>
      <c r="R1363" t="str" cm="1">
        <f t="array" ref="R1363">IFERROR(INDEX(AOM[AOM], MATCH(1, (AOM[Edge_Value]=ani_diet!D1361)*(AOM[Is_Ani_Diet_Ingredient]&lt;&gt;FALSE), 0)), "No Match in AOM")</f>
        <v>AOM_003991</v>
      </c>
      <c r="S1363" t="str" cm="1">
        <f t="array" ref="S1363">IFERROR(IF(INDEX(AOM[Scientific Name], MATCH(1, (AOM[Edge_Value]=ani_diet!D1361)*(AOM[Is_Ani_Diet_Ingredient]&lt;&gt;FALSE), 0))=0, "", INDEX(AOM[Scientific Name], MATCH(1, (AOM[Edge_Value]=ani_diet!D1361)*(AOM[Is_Ani_Diet_Ingredient]&lt;&gt;FALSE), 0))), "No Match in AOM")</f>
        <v/>
      </c>
      <c r="T1363" t="str" cm="1">
        <f t="array" ref="T1363">IF((S1363&lt;&gt;"")*(S1363&lt;&gt;"No Match in AOM"),IF(J1363&lt;&gt;"",_xlfn.TEXTJOIN(";",TRUE,CONCATENATE(_xlfn.TEXTSPLIT(S1363,";",TRUE,FALSE)," ",J1363)),S1363),"")</f>
        <v/>
      </c>
    </row>
    <row r="1364" spans="1:20" ht="15" customHeight="1">
      <c r="A1364" s="30" t="s">
        <v>27106</v>
      </c>
      <c r="B1364" s="55" t="s">
        <v>23479</v>
      </c>
      <c r="C1364" s="56" t="str">
        <f>_xlfn.TEXTJOIN(" ",TRUE,B1364,IF(ISBLANK(J1364),"",_xlfn.TEXTSPLIT(J1364,";")))</f>
        <v>Saccharomyces cerevisiae</v>
      </c>
      <c r="D1364" s="56" t="str">
        <f>_xlfn.TEXTJOIN(" ",TRUE,B1364,IF(ISBLANK(J1364),"",_xlfn.TEXTSPLIT(J1364,";")),IF(ISBLANK(H1364),"",_xlfn.TEXTSPLIT(H1364,";")))</f>
        <v>Saccharomyces cerevisiae Dried</v>
      </c>
      <c r="E1364" s="56" t="str">
        <f>_xlfn.TEXTJOIN(" ",TRUE,B1364,F1364,IF(ISBLANK(J1364),"",_xlfn.TEXTSPLIT(J1364,";")),IF(ISBLANK(G1364),"",_xlfn.TEXTSPLIT(G1364,";")))</f>
        <v>Saccharomyces cerevisiae Dried</v>
      </c>
      <c r="G1364" s="55" t="s">
        <v>17480</v>
      </c>
      <c r="H1364" s="55" t="s">
        <v>17480</v>
      </c>
      <c r="R1364" t="str" cm="1">
        <f t="array" ref="R1364">IFERROR(INDEX(AOM[AOM], MATCH(1, (AOM[Edge_Value]=ani_diet!D1362)*(AOM[Is_Ani_Diet_Ingredient]&lt;&gt;FALSE), 0)), "No Match in AOM")</f>
        <v>AOM_000580</v>
      </c>
      <c r="S1364" t="str" cm="1">
        <f t="array" ref="S1364">IFERROR(IF(INDEX(AOM[Scientific Name], MATCH(1, (AOM[Edge_Value]=ani_diet!D1362)*(AOM[Is_Ani_Diet_Ingredient]&lt;&gt;FALSE), 0))=0, "", INDEX(AOM[Scientific Name], MATCH(1, (AOM[Edge_Value]=ani_diet!D1362)*(AOM[Is_Ani_Diet_Ingredient]&lt;&gt;FALSE), 0))), "No Match in AOM")</f>
        <v xml:space="preserve">Secale cereale </v>
      </c>
      <c r="T1364" t="str" cm="1">
        <f t="array" ref="T1364">IF((S1364&lt;&gt;"")*(S1364&lt;&gt;"No Match in AOM"),IF(J1364&lt;&gt;"",_xlfn.TEXTJOIN(";",TRUE,CONCATENATE(_xlfn.TEXTSPLIT(S1364,";",TRUE,FALSE)," ",J1364)),S1364),"")</f>
        <v xml:space="preserve">Secale cereale </v>
      </c>
    </row>
    <row r="1365" spans="1:20" ht="15" customHeight="1">
      <c r="A1365" s="30" t="s">
        <v>27107</v>
      </c>
      <c r="B1365" s="55" t="s">
        <v>23479</v>
      </c>
      <c r="C1365" s="56" t="str">
        <f>_xlfn.TEXTJOIN(" ",TRUE,B1365,IF(ISBLANK(J1365),"",_xlfn.TEXTSPLIT(J1365,";")))</f>
        <v>Saccharomyces cerevisiae Slurry</v>
      </c>
      <c r="D1365" s="56" t="str">
        <f>_xlfn.TEXTJOIN(" ",TRUE,B1365,IF(ISBLANK(J1365),"",_xlfn.TEXTSPLIT(J1365,";")),IF(ISBLANK(H1365),"",_xlfn.TEXTSPLIT(H1365,";")))</f>
        <v>Saccharomyces cerevisiae Slurry</v>
      </c>
      <c r="E1365" s="56" t="str">
        <f>_xlfn.TEXTJOIN(" ",TRUE,B1365,F1365,IF(ISBLANK(J1365),"",_xlfn.TEXTSPLIT(J1365,";")),IF(ISBLANK(G1365),"",_xlfn.TEXTSPLIT(G1365,";")))</f>
        <v>Saccharomyces cerevisiae Carlsberg Slurry</v>
      </c>
      <c r="F1365" s="55" t="s">
        <v>27108</v>
      </c>
      <c r="J1365" s="55" t="s">
        <v>27109</v>
      </c>
      <c r="M1365" s="32" t="s">
        <v>324</v>
      </c>
      <c r="R1365" t="str" cm="1">
        <f t="array" ref="R1365">IFERROR(INDEX(AOM[AOM], MATCH(1, (AOM[Edge_Value]=ani_diet!D1363)*(AOM[Is_Ani_Diet_Ingredient]&lt;&gt;FALSE), 0)), "No Match in AOM")</f>
        <v>AOM_001420</v>
      </c>
      <c r="S1365" t="str" cm="1">
        <f t="array" ref="S1365">IFERROR(IF(INDEX(AOM[Scientific Name], MATCH(1, (AOM[Edge_Value]=ani_diet!D1363)*(AOM[Is_Ani_Diet_Ingredient]&lt;&gt;FALSE), 0))=0, "", INDEX(AOM[Scientific Name], MATCH(1, (AOM[Edge_Value]=ani_diet!D1363)*(AOM[Is_Ani_Diet_Ingredient]&lt;&gt;FALSE), 0))), "No Match in AOM")</f>
        <v>Saccharomyces cerevisiae</v>
      </c>
      <c r="T1365" t="str" cm="1">
        <f t="array" ref="T1365">IF((S1365&lt;&gt;"")*(S1365&lt;&gt;"No Match in AOM"),IF(J1365&lt;&gt;"",_xlfn.TEXTJOIN(";",TRUE,CONCATENATE(_xlfn.TEXTSPLIT(S1365,";",TRUE,FALSE)," ",J1365)),S1365),"")</f>
        <v>Saccharomyces cerevisiae Slurry</v>
      </c>
    </row>
    <row r="1366" spans="1:20" ht="15" customHeight="1">
      <c r="A1366" s="30" t="s">
        <v>27110</v>
      </c>
      <c r="B1366" s="55" t="s">
        <v>5066</v>
      </c>
      <c r="C1366" s="56" t="str">
        <f>_xlfn.TEXTJOIN(" ",TRUE,B1366,IF(ISBLANK(J1366),"",_xlfn.TEXTSPLIT(J1366,";")))</f>
        <v>Safflower</v>
      </c>
      <c r="D1366" s="56" t="str">
        <f>_xlfn.TEXTJOIN(" ",TRUE,B1366,IF(ISBLANK(J1366),"",_xlfn.TEXTSPLIT(J1366,";")),IF(ISBLANK(H1366),"",_xlfn.TEXTSPLIT(H1366,";")))</f>
        <v>Safflower Ground</v>
      </c>
      <c r="E1366" s="56" t="str">
        <f>_xlfn.TEXTJOIN(" ",TRUE,B1366,F1366,IF(ISBLANK(J1366),"",_xlfn.TEXTSPLIT(J1366,";")),IF(ISBLANK(G1366),"",_xlfn.TEXTSPLIT(G1366,";")))</f>
        <v>Safflower Meal</v>
      </c>
      <c r="G1366" s="55" t="s">
        <v>25824</v>
      </c>
      <c r="H1366" s="55" t="s">
        <v>6052</v>
      </c>
      <c r="K1366" s="32" t="s">
        <v>324</v>
      </c>
      <c r="L1366" s="32" t="s">
        <v>324</v>
      </c>
      <c r="R1366" t="str" cm="1">
        <f t="array" ref="R1366">IFERROR(INDEX(AOM[AOM], MATCH(1, (AOM[Edge_Value]=ani_diet!D1364)*(AOM[Is_Ani_Diet_Ingredient]&lt;&gt;FALSE), 0)), "No Match in AOM")</f>
        <v>AOM_001419</v>
      </c>
      <c r="S1366" t="str" cm="1">
        <f t="array" ref="S1366">IFERROR(IF(INDEX(AOM[Scientific Name], MATCH(1, (AOM[Edge_Value]=ani_diet!D1364)*(AOM[Is_Ani_Diet_Ingredient]&lt;&gt;FALSE), 0))=0, "", INDEX(AOM[Scientific Name], MATCH(1, (AOM[Edge_Value]=ani_diet!D1364)*(AOM[Is_Ani_Diet_Ingredient]&lt;&gt;FALSE), 0))), "No Match in AOM")</f>
        <v>Saccharomyces cerevisiae</v>
      </c>
      <c r="T1366" t="str" cm="1">
        <f t="array" ref="T1366">IF((S1366&lt;&gt;"")*(S1366&lt;&gt;"No Match in AOM"),IF(J1366&lt;&gt;"",_xlfn.TEXTJOIN(";",TRUE,CONCATENATE(_xlfn.TEXTSPLIT(S1366,";",TRUE,FALSE)," ",J1366)),S1366),"")</f>
        <v>Saccharomyces cerevisiae</v>
      </c>
    </row>
    <row r="1367" spans="1:20" ht="15" customHeight="1">
      <c r="A1367" s="30" t="s">
        <v>5065</v>
      </c>
      <c r="B1367" s="55" t="s">
        <v>5066</v>
      </c>
      <c r="C1367" s="56" t="str">
        <f>_xlfn.TEXTJOIN(" ",TRUE,B1367,IF(ISBLANK(J1367),"",_xlfn.TEXTSPLIT(J1367,";")))</f>
        <v>Safflower Seed</v>
      </c>
      <c r="D1367" s="56" t="str">
        <f>_xlfn.TEXTJOIN(" ",TRUE,B1367,IF(ISBLANK(J1367),"",_xlfn.TEXTSPLIT(J1367,";")),IF(ISBLANK(H1367),"",_xlfn.TEXTSPLIT(H1367,";")))</f>
        <v>Safflower Seed</v>
      </c>
      <c r="E1367" s="56" t="str">
        <f>_xlfn.TEXTJOIN(" ",TRUE,B1367,F1367,IF(ISBLANK(J1367),"",_xlfn.TEXTSPLIT(J1367,";")),IF(ISBLANK(G1367),"",_xlfn.TEXTSPLIT(G1367,";")))</f>
        <v>Safflower Seed</v>
      </c>
      <c r="J1367" s="55" t="s">
        <v>3446</v>
      </c>
      <c r="R1367" t="str" cm="1">
        <f t="array" ref="R1367">IFERROR(INDEX(AOM[AOM], MATCH(1, (AOM[Edge_Value]=ani_diet!D1365)*(AOM[Is_Ani_Diet_Ingredient]&lt;&gt;FALSE), 0)), "No Match in AOM")</f>
        <v>AOM_001421</v>
      </c>
      <c r="S1367" t="str" cm="1">
        <f t="array" ref="S1367">IFERROR(IF(INDEX(AOM[Scientific Name], MATCH(1, (AOM[Edge_Value]=ani_diet!D1365)*(AOM[Is_Ani_Diet_Ingredient]&lt;&gt;FALSE), 0))=0, "", INDEX(AOM[Scientific Name], MATCH(1, (AOM[Edge_Value]=ani_diet!D1365)*(AOM[Is_Ani_Diet_Ingredient]&lt;&gt;FALSE), 0))), "No Match in AOM")</f>
        <v>Saccharomyces cerevisiae</v>
      </c>
      <c r="T1367" t="str" cm="1">
        <f t="array" ref="T1367">IF((S1367&lt;&gt;"")*(S1367&lt;&gt;"No Match in AOM"),IF(J1367&lt;&gt;"",_xlfn.TEXTJOIN(";",TRUE,CONCATENATE(_xlfn.TEXTSPLIT(S1367,";",TRUE,FALSE)," ",J1367)),S1367),"")</f>
        <v>Saccharomyces cerevisiae Seed</v>
      </c>
    </row>
    <row r="1368" spans="1:20" ht="15" customHeight="1">
      <c r="A1368" s="30" t="s">
        <v>27111</v>
      </c>
      <c r="B1368" s="55" t="s">
        <v>23343</v>
      </c>
      <c r="C1368" s="56" t="str">
        <f>_xlfn.TEXTJOIN(" ",TRUE,B1368,IF(ISBLANK(J1368),"",_xlfn.TEXTSPLIT(J1368,";")))</f>
        <v>Salt</v>
      </c>
      <c r="D1368" s="56" t="str">
        <f>_xlfn.TEXTJOIN(" ",TRUE,B1368,IF(ISBLANK(J1368),"",_xlfn.TEXTSPLIT(J1368,";")),IF(ISBLANK(H1368),"",_xlfn.TEXTSPLIT(H1368,";")))</f>
        <v>Salt</v>
      </c>
      <c r="E1368" s="56" t="str">
        <f>_xlfn.TEXTJOIN(" ",TRUE,B1368,F1368,IF(ISBLANK(J1368),"",_xlfn.TEXTSPLIT(J1368,";")),IF(ISBLANK(G1368),"",_xlfn.TEXTSPLIT(G1368,";")))</f>
        <v>Salt Lick</v>
      </c>
      <c r="G1368" s="55" t="s">
        <v>26743</v>
      </c>
      <c r="R1368" t="str" cm="1">
        <f t="array" ref="R1368">IFERROR(INDEX(AOM[AOM], MATCH(1, (AOM[Edge_Value]=ani_diet!D1366)*(AOM[Is_Ani_Diet_Ingredient]&lt;&gt;FALSE), 0)), "No Match in AOM")</f>
        <v>AOM_001321</v>
      </c>
      <c r="S1368" t="str" cm="1">
        <f t="array" ref="S1368">IFERROR(IF(INDEX(AOM[Scientific Name], MATCH(1, (AOM[Edge_Value]=ani_diet!D1366)*(AOM[Is_Ani_Diet_Ingredient]&lt;&gt;FALSE), 0))=0, "", INDEX(AOM[Scientific Name], MATCH(1, (AOM[Edge_Value]=ani_diet!D1366)*(AOM[Is_Ani_Diet_Ingredient]&lt;&gt;FALSE), 0))), "No Match in AOM")</f>
        <v>Carthamus tinctorius</v>
      </c>
      <c r="T1368" t="str" cm="1">
        <f t="array" ref="T1368">IF((S1368&lt;&gt;"")*(S1368&lt;&gt;"No Match in AOM"),IF(J1368&lt;&gt;"",_xlfn.TEXTJOIN(";",TRUE,CONCATENATE(_xlfn.TEXTSPLIT(S1368,";",TRUE,FALSE)," ",J1368)),S1368),"")</f>
        <v>Carthamus tinctorius</v>
      </c>
    </row>
    <row r="1369" spans="1:20" ht="15" customHeight="1">
      <c r="A1369" s="30" t="s">
        <v>27112</v>
      </c>
      <c r="B1369" s="55" t="s">
        <v>23343</v>
      </c>
      <c r="C1369" s="56" t="str">
        <f>_xlfn.TEXTJOIN(" ",TRUE,B1369,IF(ISBLANK(J1369),"",_xlfn.TEXTSPLIT(J1369,";")))</f>
        <v>Salt</v>
      </c>
      <c r="D1369" s="56" t="str">
        <f>_xlfn.TEXTJOIN(" ",TRUE,B1369,IF(ISBLANK(J1369),"",_xlfn.TEXTSPLIT(J1369,";")),IF(ISBLANK(H1369),"",_xlfn.TEXTSPLIT(H1369,";")))</f>
        <v>Salt</v>
      </c>
      <c r="E1369" s="56" t="str">
        <f>_xlfn.TEXTJOIN(" ",TRUE,B1369,F1369,IF(ISBLANK(J1369),"",_xlfn.TEXTSPLIT(J1369,";")),IF(ISBLANK(G1369),"",_xlfn.TEXTSPLIT(G1369,";")))</f>
        <v>Salt</v>
      </c>
      <c r="R1369" t="str" cm="1">
        <f t="array" ref="R1369">IFERROR(INDEX(AOM[AOM], MATCH(1, (AOM[Edge_Value]=ani_diet!D1367)*(AOM[Is_Ani_Diet_Ingredient]&lt;&gt;FALSE), 0)), "No Match in AOM")</f>
        <v>AOM_002209</v>
      </c>
      <c r="S1369" t="str" cm="1">
        <f t="array" ref="S1369">IFERROR(IF(INDEX(AOM[Scientific Name], MATCH(1, (AOM[Edge_Value]=ani_diet!D1367)*(AOM[Is_Ani_Diet_Ingredient]&lt;&gt;FALSE), 0))=0, "", INDEX(AOM[Scientific Name], MATCH(1, (AOM[Edge_Value]=ani_diet!D1367)*(AOM[Is_Ani_Diet_Ingredient]&lt;&gt;FALSE), 0))), "No Match in AOM")</f>
        <v>Carthamus tinctorius</v>
      </c>
      <c r="T1369" t="str" cm="1">
        <f t="array" ref="T1369">IF((S1369&lt;&gt;"")*(S1369&lt;&gt;"No Match in AOM"),IF(J1369&lt;&gt;"",_xlfn.TEXTJOIN(";",TRUE,CONCATENATE(_xlfn.TEXTSPLIT(S1369,";",TRUE,FALSE)," ",J1369)),S1369),"")</f>
        <v>Carthamus tinctorius</v>
      </c>
    </row>
    <row r="1370" spans="1:20" ht="15" customHeight="1">
      <c r="A1370" s="30" t="s">
        <v>9883</v>
      </c>
      <c r="B1370" s="55" t="s">
        <v>9883</v>
      </c>
      <c r="C1370" s="56" t="str">
        <f>_xlfn.TEXTJOIN(" ",TRUE,B1370,IF(ISBLANK(J1370),"",_xlfn.TEXTSPLIT(J1370,";")))</f>
        <v>Samanea saman</v>
      </c>
      <c r="D1370" s="56" t="str">
        <f>_xlfn.TEXTJOIN(" ",TRUE,B1370,IF(ISBLANK(J1370),"",_xlfn.TEXTSPLIT(J1370,";")),IF(ISBLANK(H1370),"",_xlfn.TEXTSPLIT(H1370,";")))</f>
        <v>Samanea saman</v>
      </c>
      <c r="E1370" s="56" t="str">
        <f>_xlfn.TEXTJOIN(" ",TRUE,B1370,F1370,IF(ISBLANK(J1370),"",_xlfn.TEXTSPLIT(J1370,";")),IF(ISBLANK(G1370),"",_xlfn.TEXTSPLIT(G1370,";")))</f>
        <v>Samanea saman</v>
      </c>
      <c r="R1370" t="str" cm="1">
        <f t="array" ref="R1370">IFERROR(INDEX(AOM[AOM], MATCH(1, (AOM[Edge_Value]=ani_diet!D1368)*(AOM[Is_Ani_Diet_Ingredient]&lt;&gt;FALSE), 0)), "No Match in AOM")</f>
        <v>AOM_000772</v>
      </c>
      <c r="S1370" t="str" cm="1">
        <f t="array" ref="S1370">IFERROR(IF(INDEX(AOM[Scientific Name], MATCH(1, (AOM[Edge_Value]=ani_diet!D1368)*(AOM[Is_Ani_Diet_Ingredient]&lt;&gt;FALSE), 0))=0, "", INDEX(AOM[Scientific Name], MATCH(1, (AOM[Edge_Value]=ani_diet!D1368)*(AOM[Is_Ani_Diet_Ingredient]&lt;&gt;FALSE), 0))), "No Match in AOM")</f>
        <v/>
      </c>
      <c r="T1370" t="str" cm="1">
        <f t="array" ref="T1370">IF((S1370&lt;&gt;"")*(S1370&lt;&gt;"No Match in AOM"),IF(J1370&lt;&gt;"",_xlfn.TEXTJOIN(";",TRUE,CONCATENATE(_xlfn.TEXTSPLIT(S1370,";",TRUE,FALSE)," ",J1370)),S1370),"")</f>
        <v/>
      </c>
    </row>
    <row r="1371" spans="1:20" ht="15" customHeight="1">
      <c r="A1371" s="30" t="s">
        <v>27113</v>
      </c>
      <c r="B1371" s="55" t="s">
        <v>9883</v>
      </c>
      <c r="C1371" s="56" t="str">
        <f>_xlfn.TEXTJOIN(" ",TRUE,B1371,IF(ISBLANK(J1371),"",_xlfn.TEXTSPLIT(J1371,";")))</f>
        <v>Samanea saman</v>
      </c>
      <c r="D1371" s="56" t="str">
        <f>_xlfn.TEXTJOIN(" ",TRUE,B1371,IF(ISBLANK(J1371),"",_xlfn.TEXTSPLIT(J1371,";")),IF(ISBLANK(H1371),"",_xlfn.TEXTSPLIT(H1371,";")))</f>
        <v>Samanea saman Dried Ground</v>
      </c>
      <c r="E1371" s="56" t="str">
        <f>_xlfn.TEXTJOIN(" ",TRUE,B1371,F1371,IF(ISBLANK(J1371),"",_xlfn.TEXTSPLIT(J1371,";")),IF(ISBLANK(G1371),"",_xlfn.TEXTSPLIT(G1371,";")))</f>
        <v>Samanea saman Dried Ground</v>
      </c>
      <c r="G1371" s="55" t="s">
        <v>25767</v>
      </c>
      <c r="H1371" s="55" t="s">
        <v>25767</v>
      </c>
      <c r="R1371" t="str" cm="1">
        <f t="array" ref="R1371">IFERROR(INDEX(AOM[AOM], MATCH(1, (AOM[Edge_Value]=ani_diet!D1369)*(AOM[Is_Ani_Diet_Ingredient]&lt;&gt;FALSE), 0)), "No Match in AOM")</f>
        <v>AOM_000772</v>
      </c>
      <c r="S1371" t="str" cm="1">
        <f t="array" ref="S1371">IFERROR(IF(INDEX(AOM[Scientific Name], MATCH(1, (AOM[Edge_Value]=ani_diet!D1369)*(AOM[Is_Ani_Diet_Ingredient]&lt;&gt;FALSE), 0))=0, "", INDEX(AOM[Scientific Name], MATCH(1, (AOM[Edge_Value]=ani_diet!D1369)*(AOM[Is_Ani_Diet_Ingredient]&lt;&gt;FALSE), 0))), "No Match in AOM")</f>
        <v/>
      </c>
      <c r="T1371" t="str" cm="1">
        <f t="array" ref="T1371">IF((S1371&lt;&gt;"")*(S1371&lt;&gt;"No Match in AOM"),IF(J1371&lt;&gt;"",_xlfn.TEXTJOIN(";",TRUE,CONCATENATE(_xlfn.TEXTSPLIT(S1371,";",TRUE,FALSE)," ",J1371)),S1371),"")</f>
        <v/>
      </c>
    </row>
    <row r="1372" spans="1:20" ht="15" customHeight="1">
      <c r="A1372" s="30" t="s">
        <v>27114</v>
      </c>
      <c r="B1372" s="55" t="s">
        <v>9883</v>
      </c>
      <c r="C1372" s="56" t="str">
        <f>_xlfn.TEXTJOIN(" ",TRUE,B1372,IF(ISBLANK(J1372),"",_xlfn.TEXTSPLIT(J1372,";")))</f>
        <v>Samanea saman</v>
      </c>
      <c r="D1372" s="56" t="str">
        <f>_xlfn.TEXTJOIN(" ",TRUE,B1372,IF(ISBLANK(J1372),"",_xlfn.TEXTSPLIT(J1372,";")),IF(ISBLANK(H1372),"",_xlfn.TEXTSPLIT(H1372,";")))</f>
        <v>Samanea saman Wilted</v>
      </c>
      <c r="E1372" s="56" t="str">
        <f>_xlfn.TEXTJOIN(" ",TRUE,B1372,F1372,IF(ISBLANK(J1372),"",_xlfn.TEXTSPLIT(J1372,";")),IF(ISBLANK(G1372),"",_xlfn.TEXTSPLIT(G1372,";")))</f>
        <v>Samanea saman Chopped Wilted</v>
      </c>
      <c r="G1372" s="55" t="s">
        <v>26265</v>
      </c>
      <c r="H1372" s="55" t="s">
        <v>17481</v>
      </c>
      <c r="R1372" t="str" cm="1">
        <f t="array" ref="R1372">IFERROR(INDEX(AOM[AOM], MATCH(1, (AOM[Edge_Value]=ani_diet!D1370)*(AOM[Is_Ani_Diet_Ingredient]&lt;&gt;FALSE), 0)), "No Match in AOM")</f>
        <v>AOM_002230</v>
      </c>
      <c r="S1372" t="str" cm="1">
        <f t="array" ref="S1372">IFERROR(IF(INDEX(AOM[Scientific Name], MATCH(1, (AOM[Edge_Value]=ani_diet!D1370)*(AOM[Is_Ani_Diet_Ingredient]&lt;&gt;FALSE), 0))=0, "", INDEX(AOM[Scientific Name], MATCH(1, (AOM[Edge_Value]=ani_diet!D1370)*(AOM[Is_Ani_Diet_Ingredient]&lt;&gt;FALSE), 0))), "No Match in AOM")</f>
        <v>Samanea saman</v>
      </c>
      <c r="T1372" t="str" cm="1">
        <f t="array" ref="T1372">IF((S1372&lt;&gt;"")*(S1372&lt;&gt;"No Match in AOM"),IF(J1372&lt;&gt;"",_xlfn.TEXTJOIN(";",TRUE,CONCATENATE(_xlfn.TEXTSPLIT(S1372,";",TRUE,FALSE)," ",J1372)),S1372),"")</f>
        <v>Samanea saman</v>
      </c>
    </row>
    <row r="1373" spans="1:20" ht="15" customHeight="1">
      <c r="A1373" s="30" t="s">
        <v>27115</v>
      </c>
      <c r="B1373" s="55" t="s">
        <v>6294</v>
      </c>
      <c r="C1373" s="56" t="str">
        <f>_xlfn.TEXTJOIN(" ",TRUE,B1373,IF(ISBLANK(J1373),"",_xlfn.TEXTSPLIT(J1373,";")))</f>
        <v>Sand</v>
      </c>
      <c r="D1373" s="56" t="str">
        <f>_xlfn.TEXTJOIN(" ",TRUE,B1373,IF(ISBLANK(J1373),"",_xlfn.TEXTSPLIT(J1373,";")),IF(ISBLANK(H1373),"",_xlfn.TEXTSPLIT(H1373,";")))</f>
        <v>Sand</v>
      </c>
      <c r="E1373" s="56" t="str">
        <f>_xlfn.TEXTJOIN(" ",TRUE,B1373,F1373,IF(ISBLANK(J1373),"",_xlfn.TEXTSPLIT(J1373,";")),IF(ISBLANK(G1373),"",_xlfn.TEXTSPLIT(G1373,";")))</f>
        <v>Sand</v>
      </c>
      <c r="R1373" t="str" cm="1">
        <f t="array" ref="R1373">IFERROR(INDEX(AOM[AOM], MATCH(1, (AOM[Edge_Value]=ani_diet!D1371)*(AOM[Is_Ani_Diet_Ingredient]&lt;&gt;FALSE), 0)), "No Match in AOM")</f>
        <v>AOM_006305</v>
      </c>
      <c r="S1373" t="str" cm="1">
        <f t="array" ref="S1373">IFERROR(IF(INDEX(AOM[Scientific Name], MATCH(1, (AOM[Edge_Value]=ani_diet!D1371)*(AOM[Is_Ani_Diet_Ingredient]&lt;&gt;FALSE), 0))=0, "", INDEX(AOM[Scientific Name], MATCH(1, (AOM[Edge_Value]=ani_diet!D1371)*(AOM[Is_Ani_Diet_Ingredient]&lt;&gt;FALSE), 0))), "No Match in AOM")</f>
        <v>Samanea saman</v>
      </c>
      <c r="T1373" t="str" cm="1">
        <f t="array" ref="T1373">IF((S1373&lt;&gt;"")*(S1373&lt;&gt;"No Match in AOM"),IF(J1373&lt;&gt;"",_xlfn.TEXTJOIN(";",TRUE,CONCATENATE(_xlfn.TEXTSPLIT(S1373,";",TRUE,FALSE)," ",J1373)),S1373),"")</f>
        <v>Samanea saman</v>
      </c>
    </row>
    <row r="1374" spans="1:20" ht="15" customHeight="1">
      <c r="A1374" s="30" t="s">
        <v>18432</v>
      </c>
      <c r="B1374" s="55" t="s">
        <v>18432</v>
      </c>
      <c r="C1374" s="56" t="str">
        <f>_xlfn.TEXTJOIN(" ",TRUE,B1374,IF(ISBLANK(J1374),"",_xlfn.TEXTSPLIT(J1374,";")))</f>
        <v>Sardine</v>
      </c>
      <c r="D1374" s="56" t="str">
        <f>_xlfn.TEXTJOIN(" ",TRUE,B1374,IF(ISBLANK(J1374),"",_xlfn.TEXTSPLIT(J1374,";")),IF(ISBLANK(H1374),"",_xlfn.TEXTSPLIT(H1374,";")))</f>
        <v>Sardine</v>
      </c>
      <c r="E1374" s="56" t="str">
        <f>_xlfn.TEXTJOIN(" ",TRUE,B1374,F1374,IF(ISBLANK(J1374),"",_xlfn.TEXTSPLIT(J1374,";")),IF(ISBLANK(G1374),"",_xlfn.TEXTSPLIT(G1374,";")))</f>
        <v>Sardine</v>
      </c>
      <c r="R1374" t="str" cm="1">
        <f t="array" ref="R1374">IFERROR(INDEX(AOM[AOM], MATCH(1, (AOM[Edge_Value]=ani_diet!D1372)*(AOM[Is_Ani_Diet_Ingredient]&lt;&gt;FALSE), 0)), "No Match in AOM")</f>
        <v>AOM_006306</v>
      </c>
      <c r="S1374" t="str" cm="1">
        <f t="array" ref="S1374">IFERROR(IF(INDEX(AOM[Scientific Name], MATCH(1, (AOM[Edge_Value]=ani_diet!D1372)*(AOM[Is_Ani_Diet_Ingredient]&lt;&gt;FALSE), 0))=0, "", INDEX(AOM[Scientific Name], MATCH(1, (AOM[Edge_Value]=ani_diet!D1372)*(AOM[Is_Ani_Diet_Ingredient]&lt;&gt;FALSE), 0))), "No Match in AOM")</f>
        <v>Samanea saman</v>
      </c>
      <c r="T1374" t="str" cm="1">
        <f t="array" ref="T1374">IF((S1374&lt;&gt;"")*(S1374&lt;&gt;"No Match in AOM"),IF(J1374&lt;&gt;"",_xlfn.TEXTJOIN(";",TRUE,CONCATENATE(_xlfn.TEXTSPLIT(S1374,";",TRUE,FALSE)," ",J1374)),S1374),"")</f>
        <v>Samanea saman</v>
      </c>
    </row>
    <row r="1375" spans="1:20" ht="15" customHeight="1">
      <c r="A1375" s="30" t="s">
        <v>27116</v>
      </c>
      <c r="B1375" s="55" t="s">
        <v>18432</v>
      </c>
      <c r="C1375" s="56" t="str">
        <f>_xlfn.TEXTJOIN(" ",TRUE,B1375,IF(ISBLANK(J1375),"",_xlfn.TEXTSPLIT(J1375,";")))</f>
        <v>Sardine</v>
      </c>
      <c r="D1375" s="56" t="str">
        <f>_xlfn.TEXTJOIN(" ",TRUE,B1375,IF(ISBLANK(J1375),"",_xlfn.TEXTSPLIT(J1375,";")),IF(ISBLANK(H1375),"",_xlfn.TEXTSPLIT(H1375,";")))</f>
        <v>Sardine Ground</v>
      </c>
      <c r="E1375" s="56" t="str">
        <f>_xlfn.TEXTJOIN(" ",TRUE,B1375,F1375,IF(ISBLANK(J1375),"",_xlfn.TEXTSPLIT(J1375,";")),IF(ISBLANK(G1375),"",_xlfn.TEXTSPLIT(G1375,";")))</f>
        <v>Sardine Ground</v>
      </c>
      <c r="G1375" s="55" t="s">
        <v>6052</v>
      </c>
      <c r="H1375" s="55" t="s">
        <v>6052</v>
      </c>
      <c r="R1375" t="str" cm="1">
        <f t="array" ref="R1375">IFERROR(INDEX(AOM[AOM], MATCH(1, (AOM[Edge_Value]=ani_diet!D1373)*(AOM[Is_Ani_Diet_Ingredient]&lt;&gt;FALSE), 0)), "No Match in AOM")</f>
        <v>AOM_001867</v>
      </c>
      <c r="S1375" t="str" cm="1">
        <f t="array" ref="S1375">IFERROR(IF(INDEX(AOM[Scientific Name], MATCH(1, (AOM[Edge_Value]=ani_diet!D1373)*(AOM[Is_Ani_Diet_Ingredient]&lt;&gt;FALSE), 0))=0, "", INDEX(AOM[Scientific Name], MATCH(1, (AOM[Edge_Value]=ani_diet!D1373)*(AOM[Is_Ani_Diet_Ingredient]&lt;&gt;FALSE), 0))), "No Match in AOM")</f>
        <v/>
      </c>
      <c r="T1375" t="str" cm="1">
        <f t="array" ref="T1375">IF((S1375&lt;&gt;"")*(S1375&lt;&gt;"No Match in AOM"),IF(J1375&lt;&gt;"",_xlfn.TEXTJOIN(";",TRUE,CONCATENATE(_xlfn.TEXTSPLIT(S1375,";",TRUE,FALSE)," ",J1375)),S1375),"")</f>
        <v/>
      </c>
    </row>
    <row r="1376" spans="1:20" ht="15" customHeight="1">
      <c r="A1376" s="30" t="s">
        <v>27117</v>
      </c>
      <c r="B1376" s="55" t="s">
        <v>20720</v>
      </c>
      <c r="C1376" s="56" t="str">
        <f>_xlfn.TEXTJOIN(" ",TRUE,B1376,IF(ISBLANK(J1376),"",_xlfn.TEXTSPLIT(J1376,";")))</f>
        <v>Scarlet Eggplant</v>
      </c>
      <c r="D1376" s="56" t="str">
        <f>_xlfn.TEXTJOIN(" ",TRUE,B1376,IF(ISBLANK(J1376),"",_xlfn.TEXTSPLIT(J1376,";")),IF(ISBLANK(H1376),"",_xlfn.TEXTSPLIT(H1376,";")))</f>
        <v>Scarlet Eggplant</v>
      </c>
      <c r="E1376" s="56" t="str">
        <f>_xlfn.TEXTJOIN(" ",TRUE,B1376,F1376,IF(ISBLANK(J1376),"",_xlfn.TEXTSPLIT(J1376,";")),IF(ISBLANK(G1376),"",_xlfn.TEXTSPLIT(G1376,";")))</f>
        <v>Scarlet Eggplant</v>
      </c>
      <c r="R1376" t="str" cm="1">
        <f t="array" ref="R1376">IFERROR(INDEX(AOM[AOM], MATCH(1, (AOM[Edge_Value]=ani_diet!D1374)*(AOM[Is_Ani_Diet_Ingredient]&lt;&gt;FALSE), 0)), "No Match in AOM")</f>
        <v>AOM_002243</v>
      </c>
      <c r="S1376" t="str" cm="1">
        <f t="array" ref="S1376">IFERROR(IF(INDEX(AOM[Scientific Name], MATCH(1, (AOM[Edge_Value]=ani_diet!D1374)*(AOM[Is_Ani_Diet_Ingredient]&lt;&gt;FALSE), 0))=0, "", INDEX(AOM[Scientific Name], MATCH(1, (AOM[Edge_Value]=ani_diet!D1374)*(AOM[Is_Ani_Diet_Ingredient]&lt;&gt;FALSE), 0))), "No Match in AOM")</f>
        <v>Sardina pilchardus</v>
      </c>
      <c r="T1376" t="str" cm="1">
        <f t="array" ref="T1376">IF((S1376&lt;&gt;"")*(S1376&lt;&gt;"No Match in AOM"),IF(J1376&lt;&gt;"",_xlfn.TEXTJOIN(";",TRUE,CONCATENATE(_xlfn.TEXTSPLIT(S1376,";",TRUE,FALSE)," ",J1376)),S1376),"")</f>
        <v>Sardina pilchardus</v>
      </c>
    </row>
    <row r="1377" spans="1:20" ht="15" customHeight="1">
      <c r="A1377" s="30" t="s">
        <v>27118</v>
      </c>
      <c r="B1377" s="55" t="s">
        <v>20720</v>
      </c>
      <c r="C1377" s="56" t="str">
        <f>_xlfn.TEXTJOIN(" ",TRUE,B1377,IF(ISBLANK(J1377),"",_xlfn.TEXTSPLIT(J1377,";")))</f>
        <v>Scarlet Eggplant Market Waste</v>
      </c>
      <c r="D1377" s="56" t="str">
        <f>_xlfn.TEXTJOIN(" ",TRUE,B1377,IF(ISBLANK(J1377),"",_xlfn.TEXTSPLIT(J1377,";")),IF(ISBLANK(H1377),"",_xlfn.TEXTSPLIT(H1377,";")))</f>
        <v>Scarlet Eggplant Market Waste</v>
      </c>
      <c r="E1377" s="56" t="str">
        <f>_xlfn.TEXTJOIN(" ",TRUE,B1377,F1377,IF(ISBLANK(J1377),"",_xlfn.TEXTSPLIT(J1377,";")),IF(ISBLANK(G1377),"",_xlfn.TEXTSPLIT(G1377,";")))</f>
        <v>Scarlet Eggplant Market Waste</v>
      </c>
      <c r="J1377" s="55" t="s">
        <v>27119</v>
      </c>
      <c r="R1377" t="str" cm="1">
        <f t="array" ref="R1377">IFERROR(INDEX(AOM[AOM], MATCH(1, (AOM[Edge_Value]=ani_diet!D1375)*(AOM[Is_Ani_Diet_Ingredient]&lt;&gt;FALSE), 0)), "No Match in AOM")</f>
        <v>AOM_001929</v>
      </c>
      <c r="S1377" t="str" cm="1">
        <f t="array" ref="S1377">IFERROR(IF(INDEX(AOM[Scientific Name], MATCH(1, (AOM[Edge_Value]=ani_diet!D1375)*(AOM[Is_Ani_Diet_Ingredient]&lt;&gt;FALSE), 0))=0, "", INDEX(AOM[Scientific Name], MATCH(1, (AOM[Edge_Value]=ani_diet!D1375)*(AOM[Is_Ani_Diet_Ingredient]&lt;&gt;FALSE), 0))), "No Match in AOM")</f>
        <v>Sardina pilchardus</v>
      </c>
      <c r="T1377" t="str" cm="1">
        <f t="array" ref="T1377">IF((S1377&lt;&gt;"")*(S1377&lt;&gt;"No Match in AOM"),IF(J1377&lt;&gt;"",_xlfn.TEXTJOIN(";",TRUE,CONCATENATE(_xlfn.TEXTSPLIT(S1377,";",TRUE,FALSE)," ",J1377)),S1377),"")</f>
        <v>Sardina pilchardus Market Waste</v>
      </c>
    </row>
    <row r="1378" spans="1:20" ht="15" customHeight="1">
      <c r="A1378" s="30" t="s">
        <v>27120</v>
      </c>
      <c r="B1378" s="55" t="s">
        <v>20720</v>
      </c>
      <c r="C1378" s="56" t="str">
        <f>_xlfn.TEXTJOIN(" ",TRUE,B1378,IF(ISBLANK(J1378),"",_xlfn.TEXTSPLIT(J1378,";")))</f>
        <v>Scarlet Eggplant Market Waste</v>
      </c>
      <c r="D1378" s="56" t="str">
        <f>_xlfn.TEXTJOIN(" ",TRUE,B1378,IF(ISBLANK(J1378),"",_xlfn.TEXTSPLIT(J1378,";")),IF(ISBLANK(H1378),"",_xlfn.TEXTSPLIT(H1378,";")))</f>
        <v>Scarlet Eggplant Market Waste Wilted</v>
      </c>
      <c r="E1378" s="56" t="str">
        <f>_xlfn.TEXTJOIN(" ",TRUE,B1378,F1378,IF(ISBLANK(J1378),"",_xlfn.TEXTSPLIT(J1378,";")),IF(ISBLANK(G1378),"",_xlfn.TEXTSPLIT(G1378,";")))</f>
        <v>Scarlet Eggplant Market Waste Wilted</v>
      </c>
      <c r="G1378" s="55" t="s">
        <v>17481</v>
      </c>
      <c r="H1378" s="55" t="s">
        <v>17481</v>
      </c>
      <c r="J1378" s="55" t="s">
        <v>27119</v>
      </c>
      <c r="R1378" t="str" cm="1">
        <f t="array" ref="R1378">IFERROR(INDEX(AOM[AOM], MATCH(1, (AOM[Edge_Value]=ani_diet!D1376)*(AOM[Is_Ani_Diet_Ingredient]&lt;&gt;FALSE), 0)), "No Match in AOM")</f>
        <v>AOM_001360</v>
      </c>
      <c r="S1378" t="str" cm="1">
        <f t="array" ref="S1378">IFERROR(IF(INDEX(AOM[Scientific Name], MATCH(1, (AOM[Edge_Value]=ani_diet!D1376)*(AOM[Is_Ani_Diet_Ingredient]&lt;&gt;FALSE), 0))=0, "", INDEX(AOM[Scientific Name], MATCH(1, (AOM[Edge_Value]=ani_diet!D1376)*(AOM[Is_Ani_Diet_Ingredient]&lt;&gt;FALSE), 0))), "No Match in AOM")</f>
        <v>Solanum aethiopicum</v>
      </c>
      <c r="T1378" t="str" cm="1">
        <f t="array" ref="T1378">IF((S1378&lt;&gt;"")*(S1378&lt;&gt;"No Match in AOM"),IF(J1378&lt;&gt;"",_xlfn.TEXTJOIN(";",TRUE,CONCATENATE(_xlfn.TEXTSPLIT(S1378,";",TRUE,FALSE)," ",J1378)),S1378),"")</f>
        <v>Solanum aethiopicum Market Waste</v>
      </c>
    </row>
    <row r="1379" spans="1:20" ht="15" customHeight="1">
      <c r="A1379" s="30" t="s">
        <v>27121</v>
      </c>
      <c r="B1379" s="55" t="s">
        <v>20720</v>
      </c>
      <c r="C1379" s="56" t="str">
        <f>_xlfn.TEXTJOIN(" ",TRUE,B1379,IF(ISBLANK(J1379),"",_xlfn.TEXTSPLIT(J1379,";")))</f>
        <v>Scarlet Eggplant</v>
      </c>
      <c r="D1379" s="56" t="str">
        <f>_xlfn.TEXTJOIN(" ",TRUE,B1379,IF(ISBLANK(J1379),"",_xlfn.TEXTSPLIT(J1379,";")),IF(ISBLANK(H1379),"",_xlfn.TEXTSPLIT(H1379,";")))</f>
        <v>Scarlet Eggplant Wilted</v>
      </c>
      <c r="E1379" s="56" t="str">
        <f>_xlfn.TEXTJOIN(" ",TRUE,B1379,F1379,IF(ISBLANK(J1379),"",_xlfn.TEXTSPLIT(J1379,";")),IF(ISBLANK(G1379),"",_xlfn.TEXTSPLIT(G1379,";")))</f>
        <v>Scarlet Eggplant Wilted Chopped</v>
      </c>
      <c r="G1379" s="55" t="s">
        <v>27122</v>
      </c>
      <c r="H1379" s="55" t="s">
        <v>17481</v>
      </c>
      <c r="I1379" s="55" t="s">
        <v>6195</v>
      </c>
      <c r="R1379" t="str" cm="1">
        <f t="array" ref="R1379">IFERROR(INDEX(AOM[AOM], MATCH(1, (AOM[Edge_Value]=ani_diet!D1377)*(AOM[Is_Ani_Diet_Ingredient]&lt;&gt;FALSE), 0)), "No Match in AOM")</f>
        <v>AOM_001783</v>
      </c>
      <c r="S1379" t="str" cm="1">
        <f t="array" ref="S1379">IFERROR(IF(INDEX(AOM[Scientific Name], MATCH(1, (AOM[Edge_Value]=ani_diet!D1377)*(AOM[Is_Ani_Diet_Ingredient]&lt;&gt;FALSE), 0))=0, "", INDEX(AOM[Scientific Name], MATCH(1, (AOM[Edge_Value]=ani_diet!D1377)*(AOM[Is_Ani_Diet_Ingredient]&lt;&gt;FALSE), 0))), "No Match in AOM")</f>
        <v>Solanum aethiopicum</v>
      </c>
      <c r="T1379" t="str" cm="1">
        <f t="array" ref="T1379">IF((S1379&lt;&gt;"")*(S1379&lt;&gt;"No Match in AOM"),IF(J1379&lt;&gt;"",_xlfn.TEXTJOIN(";",TRUE,CONCATENATE(_xlfn.TEXTSPLIT(S1379,";",TRUE,FALSE)," ",J1379)),S1379),"")</f>
        <v>Solanum aethiopicum</v>
      </c>
    </row>
    <row r="1380" spans="1:20" ht="15" customHeight="1">
      <c r="A1380" s="30" t="s">
        <v>21382</v>
      </c>
      <c r="B1380" s="55" t="s">
        <v>21382</v>
      </c>
      <c r="C1380" s="56" t="str">
        <f>_xlfn.TEXTJOIN(" ",TRUE,B1380,IF(ISBLANK(J1380),"",_xlfn.TEXTSPLIT(J1380,";")))</f>
        <v>Schizachyrium exile</v>
      </c>
      <c r="D1380" s="56" t="str">
        <f>_xlfn.TEXTJOIN(" ",TRUE,B1380,IF(ISBLANK(J1380),"",_xlfn.TEXTSPLIT(J1380,";")),IF(ISBLANK(H1380),"",_xlfn.TEXTSPLIT(H1380,";")))</f>
        <v>Schizachyrium exile</v>
      </c>
      <c r="E1380" s="56" t="str">
        <f>_xlfn.TEXTJOIN(" ",TRUE,B1380,F1380,IF(ISBLANK(J1380),"",_xlfn.TEXTSPLIT(J1380,";")),IF(ISBLANK(G1380),"",_xlfn.TEXTSPLIT(G1380,";")))</f>
        <v>Schizachyrium exile</v>
      </c>
      <c r="R1380" t="str" cm="1">
        <f t="array" ref="R1380">IFERROR(INDEX(AOM[AOM], MATCH(1, (AOM[Edge_Value]=ani_diet!D1378)*(AOM[Is_Ani_Diet_Ingredient]&lt;&gt;FALSE), 0)), "No Match in AOM")</f>
        <v>AOM_001784</v>
      </c>
      <c r="S1380" t="str" cm="1">
        <f t="array" ref="S1380">IFERROR(IF(INDEX(AOM[Scientific Name], MATCH(1, (AOM[Edge_Value]=ani_diet!D1378)*(AOM[Is_Ani_Diet_Ingredient]&lt;&gt;FALSE), 0))=0, "", INDEX(AOM[Scientific Name], MATCH(1, (AOM[Edge_Value]=ani_diet!D1378)*(AOM[Is_Ani_Diet_Ingredient]&lt;&gt;FALSE), 0))), "No Match in AOM")</f>
        <v>Solanum aethiopicum</v>
      </c>
      <c r="T1380" t="str" cm="1">
        <f t="array" ref="T1380">IF((S1380&lt;&gt;"")*(S1380&lt;&gt;"No Match in AOM"),IF(J1380&lt;&gt;"",_xlfn.TEXTJOIN(";",TRUE,CONCATENATE(_xlfn.TEXTSPLIT(S1380,";",TRUE,FALSE)," ",J1380)),S1380),"")</f>
        <v>Solanum aethiopicum</v>
      </c>
    </row>
    <row r="1381" spans="1:20" ht="15" customHeight="1">
      <c r="A1381" s="30" t="s">
        <v>27123</v>
      </c>
      <c r="B1381" s="55" t="s">
        <v>21382</v>
      </c>
      <c r="C1381" s="56" t="str">
        <f>_xlfn.TEXTJOIN(" ",TRUE,B1381,IF(ISBLANK(J1381),"",_xlfn.TEXTSPLIT(J1381,";")))</f>
        <v>Schizachyrium exile</v>
      </c>
      <c r="D1381" s="56" t="str">
        <f>_xlfn.TEXTJOIN(" ",TRUE,B1381,IF(ISBLANK(J1381),"",_xlfn.TEXTSPLIT(J1381,";")),IF(ISBLANK(H1381),"",_xlfn.TEXTSPLIT(H1381,";")))</f>
        <v>Schizachyrium exile Urea Treated</v>
      </c>
      <c r="E1381" s="56" t="str">
        <f>_xlfn.TEXTJOIN(" ",TRUE,B1381,F1381,IF(ISBLANK(J1381),"",_xlfn.TEXTSPLIT(J1381,";")),IF(ISBLANK(G1381),"",_xlfn.TEXTSPLIT(G1381,";")))</f>
        <v>Schizachyrium exile Urea Treated</v>
      </c>
      <c r="G1381" s="55" t="s">
        <v>17492</v>
      </c>
      <c r="H1381" s="55" t="s">
        <v>17492</v>
      </c>
      <c r="R1381" t="str" cm="1">
        <f t="array" ref="R1381">IFERROR(INDEX(AOM[AOM], MATCH(1, (AOM[Edge_Value]=ani_diet!D1379)*(AOM[Is_Ani_Diet_Ingredient]&lt;&gt;FALSE), 0)), "No Match in AOM")</f>
        <v>AOM_001662</v>
      </c>
      <c r="S1381" t="str" cm="1">
        <f t="array" ref="S1381">IFERROR(IF(INDEX(AOM[Scientific Name], MATCH(1, (AOM[Edge_Value]=ani_diet!D1379)*(AOM[Is_Ani_Diet_Ingredient]&lt;&gt;FALSE), 0))=0, "", INDEX(AOM[Scientific Name], MATCH(1, (AOM[Edge_Value]=ani_diet!D1379)*(AOM[Is_Ani_Diet_Ingredient]&lt;&gt;FALSE), 0))), "No Match in AOM")</f>
        <v>Solanum aethiopicum</v>
      </c>
      <c r="T1381" t="str" cm="1">
        <f t="array" ref="T1381">IF((S1381&lt;&gt;"")*(S1381&lt;&gt;"No Match in AOM"),IF(J1381&lt;&gt;"",_xlfn.TEXTJOIN(";",TRUE,CONCATENATE(_xlfn.TEXTSPLIT(S1381,";",TRUE,FALSE)," ",J1381)),S1381),"")</f>
        <v>Solanum aethiopicum</v>
      </c>
    </row>
    <row r="1382" spans="1:20" ht="15" customHeight="1">
      <c r="A1382" s="30" t="s">
        <v>21389</v>
      </c>
      <c r="B1382" s="55" t="s">
        <v>21389</v>
      </c>
      <c r="C1382" s="56" t="str">
        <f>_xlfn.TEXTJOIN(" ",TRUE,B1382,IF(ISBLANK(J1382),"",_xlfn.TEXTSPLIT(J1382,";")))</f>
        <v>Schizachyrium jeffreysii</v>
      </c>
      <c r="D1382" s="56" t="str">
        <f>_xlfn.TEXTJOIN(" ",TRUE,B1382,IF(ISBLANK(J1382),"",_xlfn.TEXTSPLIT(J1382,";")),IF(ISBLANK(H1382),"",_xlfn.TEXTSPLIT(H1382,";")))</f>
        <v>Schizachyrium jeffreysii</v>
      </c>
      <c r="E1382" s="56" t="str">
        <f>_xlfn.TEXTJOIN(" ",TRUE,B1382,F1382,IF(ISBLANK(J1382),"",_xlfn.TEXTSPLIT(J1382,";")),IF(ISBLANK(G1382),"",_xlfn.TEXTSPLIT(G1382,";")))</f>
        <v>Schizachyrium jeffreysii</v>
      </c>
      <c r="R1382" t="str" cm="1">
        <f t="array" ref="R1382">IFERROR(INDEX(AOM[AOM], MATCH(1, (AOM[Edge_Value]=ani_diet!D1380)*(AOM[Is_Ani_Diet_Ingredient]&lt;&gt;FALSE), 0)), "No Match in AOM")</f>
        <v>AOM_001516</v>
      </c>
      <c r="S1382" t="str" cm="1">
        <f t="array" ref="S1382">IFERROR(IF(INDEX(AOM[Scientific Name], MATCH(1, (AOM[Edge_Value]=ani_diet!D1380)*(AOM[Is_Ani_Diet_Ingredient]&lt;&gt;FALSE), 0))=0, "", INDEX(AOM[Scientific Name], MATCH(1, (AOM[Edge_Value]=ani_diet!D1380)*(AOM[Is_Ani_Diet_Ingredient]&lt;&gt;FALSE), 0))), "No Match in AOM")</f>
        <v>Schizachyrium exile</v>
      </c>
      <c r="T1382" t="str" cm="1">
        <f t="array" ref="T1382">IF((S1382&lt;&gt;"")*(S1382&lt;&gt;"No Match in AOM"),IF(J1382&lt;&gt;"",_xlfn.TEXTJOIN(";",TRUE,CONCATENATE(_xlfn.TEXTSPLIT(S1382,";",TRUE,FALSE)," ",J1382)),S1382),"")</f>
        <v>Schizachyrium exile</v>
      </c>
    </row>
    <row r="1383" spans="1:20" ht="15" customHeight="1">
      <c r="A1383" s="30" t="s">
        <v>21393</v>
      </c>
      <c r="B1383" s="55" t="s">
        <v>21393</v>
      </c>
      <c r="C1383" s="56" t="str">
        <f>_xlfn.TEXTJOIN(" ",TRUE,B1383,IF(ISBLANK(J1383),"",_xlfn.TEXTSPLIT(J1383,";")))</f>
        <v>Schoenefeldia gracilis</v>
      </c>
      <c r="D1383" s="56" t="str">
        <f>_xlfn.TEXTJOIN(" ",TRUE,B1383,IF(ISBLANK(J1383),"",_xlfn.TEXTSPLIT(J1383,";")),IF(ISBLANK(H1383),"",_xlfn.TEXTSPLIT(H1383,";")))</f>
        <v>Schoenefeldia gracilis</v>
      </c>
      <c r="E1383" s="56" t="str">
        <f>_xlfn.TEXTJOIN(" ",TRUE,B1383,F1383,IF(ISBLANK(J1383),"",_xlfn.TEXTSPLIT(J1383,";")),IF(ISBLANK(G1383),"",_xlfn.TEXTSPLIT(G1383,";")))</f>
        <v>Schoenefeldia gracilis</v>
      </c>
      <c r="R1383" t="str" cm="1">
        <f t="array" ref="R1383">IFERROR(INDEX(AOM[AOM], MATCH(1, (AOM[Edge_Value]=ani_diet!D1381)*(AOM[Is_Ani_Diet_Ingredient]&lt;&gt;FALSE), 0)), "No Match in AOM")</f>
        <v>AOM_001689</v>
      </c>
      <c r="S1383" t="str" cm="1">
        <f t="array" ref="S1383">IFERROR(IF(INDEX(AOM[Scientific Name], MATCH(1, (AOM[Edge_Value]=ani_diet!D1381)*(AOM[Is_Ani_Diet_Ingredient]&lt;&gt;FALSE), 0))=0, "", INDEX(AOM[Scientific Name], MATCH(1, (AOM[Edge_Value]=ani_diet!D1381)*(AOM[Is_Ani_Diet_Ingredient]&lt;&gt;FALSE), 0))), "No Match in AOM")</f>
        <v>Schizachyrium exile</v>
      </c>
      <c r="T1383" t="str" cm="1">
        <f t="array" ref="T1383">IF((S1383&lt;&gt;"")*(S1383&lt;&gt;"No Match in AOM"),IF(J1383&lt;&gt;"",_xlfn.TEXTJOIN(";",TRUE,CONCATENATE(_xlfn.TEXTSPLIT(S1383,";",TRUE,FALSE)," ",J1383)),S1383),"")</f>
        <v>Schizachyrium exile</v>
      </c>
    </row>
    <row r="1384" spans="1:20" ht="15" customHeight="1">
      <c r="A1384" s="30" t="s">
        <v>27124</v>
      </c>
      <c r="B1384" s="55" t="s">
        <v>21393</v>
      </c>
      <c r="C1384" s="56" t="str">
        <f>_xlfn.TEXTJOIN(" ",TRUE,B1384,IF(ISBLANK(J1384),"",_xlfn.TEXTSPLIT(J1384,";")))</f>
        <v>Schoenefeldia gracilis</v>
      </c>
      <c r="D1384" s="56" t="str">
        <f>_xlfn.TEXTJOIN(" ",TRUE,B1384,IF(ISBLANK(J1384),"",_xlfn.TEXTSPLIT(J1384,";")),IF(ISBLANK(H1384),"",_xlfn.TEXTSPLIT(H1384,";")))</f>
        <v>Schoenefeldia gracilis Dried</v>
      </c>
      <c r="E1384" s="56" t="str">
        <f>_xlfn.TEXTJOIN(" ",TRUE,B1384,F1384,IF(ISBLANK(J1384),"",_xlfn.TEXTSPLIT(J1384,";")),IF(ISBLANK(G1384),"",_xlfn.TEXTSPLIT(G1384,";")))</f>
        <v>Schoenefeldia gracilis Hay</v>
      </c>
      <c r="G1384" s="55" t="s">
        <v>17482</v>
      </c>
      <c r="H1384" s="55" t="s">
        <v>17480</v>
      </c>
      <c r="L1384" s="32" t="s">
        <v>324</v>
      </c>
      <c r="R1384" t="str" cm="1">
        <f t="array" ref="R1384">IFERROR(INDEX(AOM[AOM], MATCH(1, (AOM[Edge_Value]=ani_diet!D1382)*(AOM[Is_Ani_Diet_Ingredient]&lt;&gt;FALSE), 0)), "No Match in AOM")</f>
        <v>AOM_001517</v>
      </c>
      <c r="S1384" t="str" cm="1">
        <f t="array" ref="S1384">IFERROR(IF(INDEX(AOM[Scientific Name], MATCH(1, (AOM[Edge_Value]=ani_diet!D1382)*(AOM[Is_Ani_Diet_Ingredient]&lt;&gt;FALSE), 0))=0, "", INDEX(AOM[Scientific Name], MATCH(1, (AOM[Edge_Value]=ani_diet!D1382)*(AOM[Is_Ani_Diet_Ingredient]&lt;&gt;FALSE), 0))), "No Match in AOM")</f>
        <v>Schizachyrium jeffreysii</v>
      </c>
      <c r="T1384" t="str" cm="1">
        <f t="array" ref="T1384">IF((S1384&lt;&gt;"")*(S1384&lt;&gt;"No Match in AOM"),IF(J1384&lt;&gt;"",_xlfn.TEXTJOIN(";",TRUE,CONCATENATE(_xlfn.TEXTSPLIT(S1384,";",TRUE,FALSE)," ",J1384)),S1384),"")</f>
        <v>Schizachyrium jeffreysii</v>
      </c>
    </row>
    <row r="1385" spans="1:20" ht="15" customHeight="1">
      <c r="A1385" s="30" t="s">
        <v>22513</v>
      </c>
      <c r="B1385" s="55" t="s">
        <v>22513</v>
      </c>
      <c r="C1385" s="56" t="str">
        <f>_xlfn.TEXTJOIN(" ",TRUE,B1385,IF(ISBLANK(J1385),"",_xlfn.TEXTSPLIT(J1385,";")))</f>
        <v>Searsia lancea</v>
      </c>
      <c r="D1385" s="56" t="str">
        <f>_xlfn.TEXTJOIN(" ",TRUE,B1385,IF(ISBLANK(J1385),"",_xlfn.TEXTSPLIT(J1385,";")),IF(ISBLANK(H1385),"",_xlfn.TEXTSPLIT(H1385,";")))</f>
        <v>Searsia lancea</v>
      </c>
      <c r="E1385" s="56" t="str">
        <f>_xlfn.TEXTJOIN(" ",TRUE,B1385,F1385,IF(ISBLANK(J1385),"",_xlfn.TEXTSPLIT(J1385,";")),IF(ISBLANK(G1385),"",_xlfn.TEXTSPLIT(G1385,";")))</f>
        <v>Searsia lancea</v>
      </c>
      <c r="R1385" t="str" cm="1">
        <f t="array" ref="R1385">IFERROR(INDEX(AOM[AOM], MATCH(1, (AOM[Edge_Value]=ani_diet!D1383)*(AOM[Is_Ani_Diet_Ingredient]&lt;&gt;FALSE), 0)), "No Match in AOM")</f>
        <v>AOM_001518</v>
      </c>
      <c r="S1385" t="str" cm="1">
        <f t="array" ref="S1385">IFERROR(IF(INDEX(AOM[Scientific Name], MATCH(1, (AOM[Edge_Value]=ani_diet!D1383)*(AOM[Is_Ani_Diet_Ingredient]&lt;&gt;FALSE), 0))=0, "", INDEX(AOM[Scientific Name], MATCH(1, (AOM[Edge_Value]=ani_diet!D1383)*(AOM[Is_Ani_Diet_Ingredient]&lt;&gt;FALSE), 0))), "No Match in AOM")</f>
        <v>Schoenefeldia gracilis</v>
      </c>
      <c r="T1385" t="str" cm="1">
        <f t="array" ref="T1385">IF((S1385&lt;&gt;"")*(S1385&lt;&gt;"No Match in AOM"),IF(J1385&lt;&gt;"",_xlfn.TEXTJOIN(";",TRUE,CONCATENATE(_xlfn.TEXTSPLIT(S1385,";",TRUE,FALSE)," ",J1385)),S1385),"")</f>
        <v>Schoenefeldia gracilis</v>
      </c>
    </row>
    <row r="1386" spans="1:20" ht="15" customHeight="1">
      <c r="A1386" s="30" t="s">
        <v>22518</v>
      </c>
      <c r="B1386" s="55" t="s">
        <v>22518</v>
      </c>
      <c r="C1386" s="56" t="str">
        <f>_xlfn.TEXTJOIN(" ",TRUE,B1386,IF(ISBLANK(J1386),"",_xlfn.TEXTSPLIT(J1386,";")))</f>
        <v>Searsia pyroides</v>
      </c>
      <c r="D1386" s="56" t="str">
        <f>_xlfn.TEXTJOIN(" ",TRUE,B1386,IF(ISBLANK(J1386),"",_xlfn.TEXTSPLIT(J1386,";")),IF(ISBLANK(H1386),"",_xlfn.TEXTSPLIT(H1386,";")))</f>
        <v>Searsia pyroides</v>
      </c>
      <c r="E1386" s="56" t="str">
        <f>_xlfn.TEXTJOIN(" ",TRUE,B1386,F1386,IF(ISBLANK(J1386),"",_xlfn.TEXTSPLIT(J1386,";")),IF(ISBLANK(G1386),"",_xlfn.TEXTSPLIT(G1386,";")))</f>
        <v>Searsia pyroides</v>
      </c>
      <c r="R1386" t="str" cm="1">
        <f t="array" ref="R1386">IFERROR(INDEX(AOM[AOM], MATCH(1, (AOM[Edge_Value]=ani_diet!D1384)*(AOM[Is_Ani_Diet_Ingredient]&lt;&gt;FALSE), 0)), "No Match in AOM")</f>
        <v>AOM_001692</v>
      </c>
      <c r="S1386" t="str" cm="1">
        <f t="array" ref="S1386">IFERROR(IF(INDEX(AOM[Scientific Name], MATCH(1, (AOM[Edge_Value]=ani_diet!D1384)*(AOM[Is_Ani_Diet_Ingredient]&lt;&gt;FALSE), 0))=0, "", INDEX(AOM[Scientific Name], MATCH(1, (AOM[Edge_Value]=ani_diet!D1384)*(AOM[Is_Ani_Diet_Ingredient]&lt;&gt;FALSE), 0))), "No Match in AOM")</f>
        <v>Schoenefeldia gracilis</v>
      </c>
      <c r="T1386" t="str" cm="1">
        <f t="array" ref="T1386">IF((S1386&lt;&gt;"")*(S1386&lt;&gt;"No Match in AOM"),IF(J1386&lt;&gt;"",_xlfn.TEXTJOIN(";",TRUE,CONCATENATE(_xlfn.TEXTSPLIT(S1386,";",TRUE,FALSE)," ",J1386)),S1386),"")</f>
        <v>Schoenefeldia gracilis</v>
      </c>
    </row>
    <row r="1387" spans="1:20" ht="15" customHeight="1">
      <c r="A1387" s="30" t="s">
        <v>18182</v>
      </c>
      <c r="B1387" s="55" t="s">
        <v>18182</v>
      </c>
      <c r="C1387" s="56" t="str">
        <f>_xlfn.TEXTJOIN(" ",TRUE,B1387,IF(ISBLANK(J1387),"",_xlfn.TEXTSPLIT(J1387,";")))</f>
        <v>Selenium</v>
      </c>
      <c r="D1387" s="56" t="str">
        <f>_xlfn.TEXTJOIN(" ",TRUE,B1387,IF(ISBLANK(J1387),"",_xlfn.TEXTSPLIT(J1387,";")),IF(ISBLANK(H1387),"",_xlfn.TEXTSPLIT(H1387,";")))</f>
        <v>Selenium</v>
      </c>
      <c r="E1387" s="56" t="str">
        <f>_xlfn.TEXTJOIN(" ",TRUE,B1387,F1387,IF(ISBLANK(J1387),"",_xlfn.TEXTSPLIT(J1387,";")),IF(ISBLANK(G1387),"",_xlfn.TEXTSPLIT(G1387,";")))</f>
        <v>Selenium</v>
      </c>
      <c r="R1387" t="str" cm="1">
        <f t="array" ref="R1387">IFERROR(INDEX(AOM[AOM], MATCH(1, (AOM[Edge_Value]=ani_diet!D1385)*(AOM[Is_Ani_Diet_Ingredient]&lt;&gt;FALSE), 0)), "No Match in AOM")</f>
        <v>AOM_002221</v>
      </c>
      <c r="S1387" t="str" cm="1">
        <f t="array" ref="S1387">IFERROR(IF(INDEX(AOM[Scientific Name], MATCH(1, (AOM[Edge_Value]=ani_diet!D1385)*(AOM[Is_Ani_Diet_Ingredient]&lt;&gt;FALSE), 0))=0, "", INDEX(AOM[Scientific Name], MATCH(1, (AOM[Edge_Value]=ani_diet!D1385)*(AOM[Is_Ani_Diet_Ingredient]&lt;&gt;FALSE), 0))), "No Match in AOM")</f>
        <v>Searsia lancea</v>
      </c>
      <c r="T1387" t="str" cm="1">
        <f t="array" ref="T1387">IF((S1387&lt;&gt;"")*(S1387&lt;&gt;"No Match in AOM"),IF(J1387&lt;&gt;"",_xlfn.TEXTJOIN(";",TRUE,CONCATENATE(_xlfn.TEXTSPLIT(S1387,";",TRUE,FALSE)," ",J1387)),S1387),"")</f>
        <v>Searsia lancea</v>
      </c>
    </row>
    <row r="1388" spans="1:20" ht="15" customHeight="1">
      <c r="A1388" s="30" t="s">
        <v>27125</v>
      </c>
      <c r="B1388" s="55" t="s">
        <v>5075</v>
      </c>
      <c r="C1388" s="56" t="str">
        <f>_xlfn.TEXTJOIN(" ",TRUE,B1388,IF(ISBLANK(J1388),"",_xlfn.TEXTSPLIT(J1388,";")))</f>
        <v>Sesame</v>
      </c>
      <c r="D1388" s="56" t="str">
        <f>_xlfn.TEXTJOIN(" ",TRUE,B1388,IF(ISBLANK(J1388),"",_xlfn.TEXTSPLIT(J1388,";")),IF(ISBLANK(H1388),"",_xlfn.TEXTSPLIT(H1388,";")))</f>
        <v>Sesame Fermented</v>
      </c>
      <c r="E1388" s="56" t="str">
        <f>_xlfn.TEXTJOIN(" ",TRUE,B1388,F1388,IF(ISBLANK(J1388),"",_xlfn.TEXTSPLIT(J1388,";")),IF(ISBLANK(G1388),"",_xlfn.TEXTSPLIT(G1388,";")))</f>
        <v>Sesame Fermented</v>
      </c>
      <c r="G1388" s="55" t="s">
        <v>17496</v>
      </c>
      <c r="H1388" s="55" t="s">
        <v>17496</v>
      </c>
      <c r="M1388" s="32" t="s">
        <v>324</v>
      </c>
      <c r="R1388" t="str" cm="1">
        <f t="array" ref="R1388">IFERROR(INDEX(AOM[AOM], MATCH(1, (AOM[Edge_Value]=ani_diet!D1386)*(AOM[Is_Ani_Diet_Ingredient]&lt;&gt;FALSE), 0)), "No Match in AOM")</f>
        <v>AOM_002222</v>
      </c>
      <c r="S1388" t="str" cm="1">
        <f t="array" ref="S1388">IFERROR(IF(INDEX(AOM[Scientific Name], MATCH(1, (AOM[Edge_Value]=ani_diet!D1386)*(AOM[Is_Ani_Diet_Ingredient]&lt;&gt;FALSE), 0))=0, "", INDEX(AOM[Scientific Name], MATCH(1, (AOM[Edge_Value]=ani_diet!D1386)*(AOM[Is_Ani_Diet_Ingredient]&lt;&gt;FALSE), 0))), "No Match in AOM")</f>
        <v>Searsia pyroides</v>
      </c>
      <c r="T1388" t="str" cm="1">
        <f t="array" ref="T1388">IF((S1388&lt;&gt;"")*(S1388&lt;&gt;"No Match in AOM"),IF(J1388&lt;&gt;"",_xlfn.TEXTJOIN(";",TRUE,CONCATENATE(_xlfn.TEXTSPLIT(S1388,";",TRUE,FALSE)," ",J1388)),S1388),"")</f>
        <v>Searsia pyroides</v>
      </c>
    </row>
    <row r="1389" spans="1:20" ht="15" customHeight="1">
      <c r="A1389" s="30" t="s">
        <v>27126</v>
      </c>
      <c r="B1389" s="55" t="s">
        <v>5075</v>
      </c>
      <c r="C1389" s="56" t="str">
        <f>_xlfn.TEXTJOIN(" ",TRUE,B1389,IF(ISBLANK(J1389),"",_xlfn.TEXTSPLIT(J1389,";")))</f>
        <v>Sesame</v>
      </c>
      <c r="D1389" s="56" t="str">
        <f>_xlfn.TEXTJOIN(" ",TRUE,B1389,IF(ISBLANK(J1389),"",_xlfn.TEXTSPLIT(J1389,";")),IF(ISBLANK(H1389),"",_xlfn.TEXTSPLIT(H1389,";")))</f>
        <v>Sesame Ground</v>
      </c>
      <c r="E1389" s="56" t="str">
        <f>_xlfn.TEXTJOIN(" ",TRUE,B1389,F1389,IF(ISBLANK(J1389),"",_xlfn.TEXTSPLIT(J1389,";")),IF(ISBLANK(G1389),"",_xlfn.TEXTSPLIT(G1389,";")))</f>
        <v>Sesame Meal</v>
      </c>
      <c r="G1389" s="55" t="s">
        <v>25824</v>
      </c>
      <c r="H1389" s="55" t="s">
        <v>6052</v>
      </c>
      <c r="K1389" s="32" t="s">
        <v>324</v>
      </c>
      <c r="L1389" s="32" t="s">
        <v>324</v>
      </c>
      <c r="R1389" t="str" cm="1">
        <f t="array" ref="R1389">IFERROR(INDEX(AOM[AOM], MATCH(1, (AOM[Edge_Value]=ani_diet!D1387)*(AOM[Is_Ani_Diet_Ingredient]&lt;&gt;FALSE), 0)), "No Match in AOM")</f>
        <v>AOM_000774</v>
      </c>
      <c r="S1389" t="str" cm="1">
        <f t="array" ref="S1389">IFERROR(IF(INDEX(AOM[Scientific Name], MATCH(1, (AOM[Edge_Value]=ani_diet!D1387)*(AOM[Is_Ani_Diet_Ingredient]&lt;&gt;FALSE), 0))=0, "", INDEX(AOM[Scientific Name], MATCH(1, (AOM[Edge_Value]=ani_diet!D1387)*(AOM[Is_Ani_Diet_Ingredient]&lt;&gt;FALSE), 0))), "No Match in AOM")</f>
        <v/>
      </c>
      <c r="T1389" t="str" cm="1">
        <f t="array" ref="T1389">IF((S1389&lt;&gt;"")*(S1389&lt;&gt;"No Match in AOM"),IF(J1389&lt;&gt;"",_xlfn.TEXTJOIN(";",TRUE,CONCATENATE(_xlfn.TEXTSPLIT(S1389,";",TRUE,FALSE)," ",J1389)),S1389),"")</f>
        <v/>
      </c>
    </row>
    <row r="1390" spans="1:20" ht="15" customHeight="1">
      <c r="A1390" s="30" t="s">
        <v>19876</v>
      </c>
      <c r="B1390" s="55" t="s">
        <v>5075</v>
      </c>
      <c r="C1390" s="56" t="str">
        <f>_xlfn.TEXTJOIN(" ",TRUE,B1390,IF(ISBLANK(J1390),"",_xlfn.TEXTSPLIT(J1390,";")))</f>
        <v>Sesame Residue</v>
      </c>
      <c r="D1390" s="56" t="str">
        <f>_xlfn.TEXTJOIN(" ",TRUE,B1390,IF(ISBLANK(J1390),"",_xlfn.TEXTSPLIT(J1390,";")),IF(ISBLANK(H1390),"",_xlfn.TEXTSPLIT(H1390,";")))</f>
        <v>Sesame Residue</v>
      </c>
      <c r="E1390" s="56" t="str">
        <f>_xlfn.TEXTJOIN(" ",TRUE,B1390,F1390,IF(ISBLANK(J1390),"",_xlfn.TEXTSPLIT(J1390,";")),IF(ISBLANK(G1390),"",_xlfn.TEXTSPLIT(G1390,";")))</f>
        <v>Sesame Residue</v>
      </c>
      <c r="J1390" s="55" t="s">
        <v>26098</v>
      </c>
      <c r="R1390" t="str" cm="1">
        <f t="array" ref="R1390">IFERROR(INDEX(AOM[AOM], MATCH(1, (AOM[Edge_Value]=ani_diet!D1388)*(AOM[Is_Ani_Diet_Ingredient]&lt;&gt;FALSE), 0)), "No Match in AOM")</f>
        <v>AOM_001776</v>
      </c>
      <c r="S1390" t="str" cm="1">
        <f t="array" ref="S1390">IFERROR(IF(INDEX(AOM[Scientific Name], MATCH(1, (AOM[Edge_Value]=ani_diet!D1388)*(AOM[Is_Ani_Diet_Ingredient]&lt;&gt;FALSE), 0))=0, "", INDEX(AOM[Scientific Name], MATCH(1, (AOM[Edge_Value]=ani_diet!D1388)*(AOM[Is_Ani_Diet_Ingredient]&lt;&gt;FALSE), 0))), "No Match in AOM")</f>
        <v>Sesamum indicum</v>
      </c>
      <c r="T1390" t="str" cm="1">
        <f t="array" ref="T1390">IF((S1390&lt;&gt;"")*(S1390&lt;&gt;"No Match in AOM"),IF(J1390&lt;&gt;"",_xlfn.TEXTJOIN(";",TRUE,CONCATENATE(_xlfn.TEXTSPLIT(S1390,";",TRUE,FALSE)," ",J1390)),S1390),"")</f>
        <v>Sesamum indicum Residue</v>
      </c>
    </row>
    <row r="1391" spans="1:20" ht="15" customHeight="1">
      <c r="A1391" s="30" t="s">
        <v>27127</v>
      </c>
      <c r="B1391" s="55" t="s">
        <v>5075</v>
      </c>
      <c r="C1391" s="56" t="str">
        <f>_xlfn.TEXTJOIN(" ",TRUE,B1391,IF(ISBLANK(J1391),"",_xlfn.TEXTSPLIT(J1391,";")))</f>
        <v>Sesame Seed</v>
      </c>
      <c r="D1391" s="56" t="str">
        <f>_xlfn.TEXTJOIN(" ",TRUE,B1391,IF(ISBLANK(J1391),"",_xlfn.TEXTSPLIT(J1391,";")),IF(ISBLANK(H1391),"",_xlfn.TEXTSPLIT(H1391,";")))</f>
        <v>Sesame Seed</v>
      </c>
      <c r="E1391" s="56" t="str">
        <f>_xlfn.TEXTJOIN(" ",TRUE,B1391,F1391,IF(ISBLANK(J1391),"",_xlfn.TEXTSPLIT(J1391,";")),IF(ISBLANK(G1391),"",_xlfn.TEXTSPLIT(G1391,";")))</f>
        <v>Sesame Seed</v>
      </c>
      <c r="J1391" s="55" t="s">
        <v>3446</v>
      </c>
      <c r="K1391" s="32" t="s">
        <v>324</v>
      </c>
      <c r="R1391" t="str" cm="1">
        <f t="array" ref="R1391">IFERROR(INDEX(AOM[AOM], MATCH(1, (AOM[Edge_Value]=ani_diet!D1389)*(AOM[Is_Ani_Diet_Ingredient]&lt;&gt;FALSE), 0)), "No Match in AOM")</f>
        <v>AOM_001335</v>
      </c>
      <c r="S1391" t="str" cm="1">
        <f t="array" ref="S1391">IFERROR(IF(INDEX(AOM[Scientific Name], MATCH(1, (AOM[Edge_Value]=ani_diet!D1389)*(AOM[Is_Ani_Diet_Ingredient]&lt;&gt;FALSE), 0))=0, "", INDEX(AOM[Scientific Name], MATCH(1, (AOM[Edge_Value]=ani_diet!D1389)*(AOM[Is_Ani_Diet_Ingredient]&lt;&gt;FALSE), 0))), "No Match in AOM")</f>
        <v>Sesamum indicum</v>
      </c>
      <c r="T1391" t="str" cm="1">
        <f t="array" ref="T1391">IF((S1391&lt;&gt;"")*(S1391&lt;&gt;"No Match in AOM"),IF(J1391&lt;&gt;"",_xlfn.TEXTJOIN(";",TRUE,CONCATENATE(_xlfn.TEXTSPLIT(S1391,";",TRUE,FALSE)," ",J1391)),S1391),"")</f>
        <v>Sesamum indicum Seed</v>
      </c>
    </row>
    <row r="1392" spans="1:20" ht="15" customHeight="1">
      <c r="A1392" s="30" t="s">
        <v>27128</v>
      </c>
      <c r="B1392" s="55" t="s">
        <v>5075</v>
      </c>
      <c r="C1392" s="56" t="str">
        <f>_xlfn.TEXTJOIN(" ",TRUE,B1392,IF(ISBLANK(J1392),"",_xlfn.TEXTSPLIT(J1392,";")))</f>
        <v>Sesame Seed Cake</v>
      </c>
      <c r="D1392" s="56" t="str">
        <f>_xlfn.TEXTJOIN(" ",TRUE,B1392,IF(ISBLANK(J1392),"",_xlfn.TEXTSPLIT(J1392,";")),IF(ISBLANK(H1392),"",_xlfn.TEXTSPLIT(H1392,";")))</f>
        <v>Sesame Seed Cake</v>
      </c>
      <c r="E1392" s="56" t="str">
        <f>_xlfn.TEXTJOIN(" ",TRUE,B1392,F1392,IF(ISBLANK(J1392),"",_xlfn.TEXTSPLIT(J1392,";")),IF(ISBLANK(G1392),"",_xlfn.TEXTSPLIT(G1392,";")))</f>
        <v>Sesame Seed Cake</v>
      </c>
      <c r="J1392" s="55" t="s">
        <v>25808</v>
      </c>
      <c r="K1392" s="32" t="s">
        <v>324</v>
      </c>
      <c r="L1392" s="32" t="s">
        <v>324</v>
      </c>
      <c r="R1392" t="str" cm="1">
        <f t="array" ref="R1392">IFERROR(INDEX(AOM[AOM], MATCH(1, (AOM[Edge_Value]=ani_diet!D1390)*(AOM[Is_Ani_Diet_Ingredient]&lt;&gt;FALSE), 0)), "No Match in AOM")</f>
        <v>AOM_003928</v>
      </c>
      <c r="S1392" t="str" cm="1">
        <f t="array" ref="S1392">IFERROR(IF(INDEX(AOM[Scientific Name], MATCH(1, (AOM[Edge_Value]=ani_diet!D1390)*(AOM[Is_Ani_Diet_Ingredient]&lt;&gt;FALSE), 0))=0, "", INDEX(AOM[Scientific Name], MATCH(1, (AOM[Edge_Value]=ani_diet!D1390)*(AOM[Is_Ani_Diet_Ingredient]&lt;&gt;FALSE), 0))), "No Match in AOM")</f>
        <v>Sesamum indicum</v>
      </c>
      <c r="T1392" t="str" cm="1">
        <f t="array" ref="T1392">IF((S1392&lt;&gt;"")*(S1392&lt;&gt;"No Match in AOM"),IF(J1392&lt;&gt;"",_xlfn.TEXTJOIN(";",TRUE,CONCATENATE(_xlfn.TEXTSPLIT(S1392,";",TRUE,FALSE)," ",J1392)),S1392),"")</f>
        <v>Sesamum indicum Seed Cake</v>
      </c>
    </row>
    <row r="1393" spans="1:20" ht="15" customHeight="1">
      <c r="A1393" s="61" t="s">
        <v>27129</v>
      </c>
      <c r="B1393" s="55" t="s">
        <v>5075</v>
      </c>
      <c r="C1393" s="56" t="str">
        <f>_xlfn.TEXTJOIN(" ",TRUE,B1393,IF(ISBLANK(J1393),"",_xlfn.TEXTSPLIT(J1393,";")))</f>
        <v>Sesame Seed Cake</v>
      </c>
      <c r="D1393" s="56" t="str">
        <f>_xlfn.TEXTJOIN(" ",TRUE,B1393,IF(ISBLANK(J1393),"",_xlfn.TEXTSPLIT(J1393,";")),IF(ISBLANK(H1393),"",_xlfn.TEXTSPLIT(H1393,";")))</f>
        <v>Sesame Seed Cake Autoclaved Dried Ground</v>
      </c>
      <c r="E1393" s="56" t="str">
        <f>_xlfn.TEXTJOIN(" ",TRUE,B1393,F1393,IF(ISBLANK(J1393),"",_xlfn.TEXTSPLIT(J1393,";")),IF(ISBLANK(G1393),"",_xlfn.TEXTSPLIT(G1393,";")))</f>
        <v>Sesame Seed Cake Autoclaved Dried Ground</v>
      </c>
      <c r="G1393" s="55" t="s">
        <v>27130</v>
      </c>
      <c r="H1393" s="55" t="s">
        <v>27130</v>
      </c>
      <c r="J1393" s="55" t="s">
        <v>25808</v>
      </c>
      <c r="R1393" t="str" cm="1">
        <f t="array" ref="R1393">IFERROR(INDEX(AOM[AOM], MATCH(1, (AOM[Edge_Value]=ani_diet!D1391)*(AOM[Is_Ani_Diet_Ingredient]&lt;&gt;FALSE), 0)), "No Match in AOM")</f>
        <v>AOM_001440</v>
      </c>
      <c r="S1393" t="str" cm="1">
        <f t="array" ref="S1393">IFERROR(IF(INDEX(AOM[Scientific Name], MATCH(1, (AOM[Edge_Value]=ani_diet!D1391)*(AOM[Is_Ani_Diet_Ingredient]&lt;&gt;FALSE), 0))=0, "", INDEX(AOM[Scientific Name], MATCH(1, (AOM[Edge_Value]=ani_diet!D1391)*(AOM[Is_Ani_Diet_Ingredient]&lt;&gt;FALSE), 0))), "No Match in AOM")</f>
        <v>Sesamum indicum</v>
      </c>
      <c r="T1393" t="str" cm="1">
        <f t="array" ref="T1393">IF((S1393&lt;&gt;"")*(S1393&lt;&gt;"No Match in AOM"),IF(J1393&lt;&gt;"",_xlfn.TEXTJOIN(";",TRUE,CONCATENATE(_xlfn.TEXTSPLIT(S1393,";",TRUE,FALSE)," ",J1393)),S1393),"")</f>
        <v>Sesamum indicum Seed Cake</v>
      </c>
    </row>
    <row r="1394" spans="1:20" ht="15" customHeight="1">
      <c r="A1394" s="30" t="s">
        <v>27131</v>
      </c>
      <c r="B1394" s="55" t="s">
        <v>5075</v>
      </c>
      <c r="C1394" s="56" t="str">
        <f>_xlfn.TEXTJOIN(" ",TRUE,B1394,IF(ISBLANK(J1394),"",_xlfn.TEXTSPLIT(J1394,";")))</f>
        <v>Sesame Seed Cake</v>
      </c>
      <c r="D1394" s="56" t="str">
        <f>_xlfn.TEXTJOIN(" ",TRUE,B1394,IF(ISBLANK(J1394),"",_xlfn.TEXTSPLIT(J1394,";")),IF(ISBLANK(H1394),"",_xlfn.TEXTSPLIT(H1394,";")))</f>
        <v>Sesame Seed Cake Ground</v>
      </c>
      <c r="E1394" s="56" t="str">
        <f>_xlfn.TEXTJOIN(" ",TRUE,B1394,F1394,IF(ISBLANK(J1394),"",_xlfn.TEXTSPLIT(J1394,";")),IF(ISBLANK(G1394),"",_xlfn.TEXTSPLIT(G1394,";")))</f>
        <v>Sesame Seed Cake Ground</v>
      </c>
      <c r="G1394" s="55" t="s">
        <v>6052</v>
      </c>
      <c r="H1394" s="55" t="s">
        <v>6052</v>
      </c>
      <c r="J1394" s="55" t="s">
        <v>25808</v>
      </c>
      <c r="K1394" s="32" t="s">
        <v>324</v>
      </c>
      <c r="L1394" s="32" t="s">
        <v>324</v>
      </c>
      <c r="R1394" t="str" cm="1">
        <f t="array" ref="R1394">IFERROR(INDEX(AOM[AOM], MATCH(1, (AOM[Edge_Value]=ani_diet!D1392)*(AOM[Is_Ani_Diet_Ingredient]&lt;&gt;FALSE), 0)), "No Match in AOM")</f>
        <v>AOM_001277</v>
      </c>
      <c r="S1394" t="str" cm="1">
        <f t="array" ref="S1394">IFERROR(IF(INDEX(AOM[Scientific Name], MATCH(1, (AOM[Edge_Value]=ani_diet!D1392)*(AOM[Is_Ani_Diet_Ingredient]&lt;&gt;FALSE), 0))=0, "", INDEX(AOM[Scientific Name], MATCH(1, (AOM[Edge_Value]=ani_diet!D1392)*(AOM[Is_Ani_Diet_Ingredient]&lt;&gt;FALSE), 0))), "No Match in AOM")</f>
        <v>Sesamum indicum</v>
      </c>
      <c r="T1394" t="str" cm="1">
        <f t="array" ref="T1394">IF((S1394&lt;&gt;"")*(S1394&lt;&gt;"No Match in AOM"),IF(J1394&lt;&gt;"",_xlfn.TEXTJOIN(";",TRUE,CONCATENATE(_xlfn.TEXTSPLIT(S1394,";",TRUE,FALSE)," ",J1394)),S1394),"")</f>
        <v>Sesamum indicum Seed Cake</v>
      </c>
    </row>
    <row r="1395" spans="1:20" ht="15" customHeight="1">
      <c r="A1395" s="30" t="s">
        <v>27132</v>
      </c>
      <c r="B1395" s="55" t="s">
        <v>5075</v>
      </c>
      <c r="C1395" s="56" t="str">
        <f>_xlfn.TEXTJOIN(" ",TRUE,B1395,IF(ISBLANK(J1395),"",_xlfn.TEXTSPLIT(J1395,";")))</f>
        <v>Sesame Seed Cake</v>
      </c>
      <c r="D1395" s="56" t="str">
        <f>_xlfn.TEXTJOIN(" ",TRUE,B1395,IF(ISBLANK(J1395),"",_xlfn.TEXTSPLIT(J1395,";")),IF(ISBLANK(H1395),"",_xlfn.TEXTSPLIT(H1395,";")))</f>
        <v>Sesame Seed Cake Ground Roasted</v>
      </c>
      <c r="E1395" s="56" t="str">
        <f>_xlfn.TEXTJOIN(" ",TRUE,B1395,F1395,IF(ISBLANK(J1395),"",_xlfn.TEXTSPLIT(J1395,";")),IF(ISBLANK(G1395),"",_xlfn.TEXTSPLIT(G1395,";")))</f>
        <v>Sesame Seed Cake Toasted Ground</v>
      </c>
      <c r="G1395" s="55" t="s">
        <v>27133</v>
      </c>
      <c r="H1395" s="55" t="s">
        <v>26179</v>
      </c>
      <c r="J1395" s="55" t="s">
        <v>25808</v>
      </c>
      <c r="R1395" t="str" cm="1">
        <f t="array" ref="R1395">IFERROR(INDEX(AOM[AOM], MATCH(1, (AOM[Edge_Value]=ani_diet!D1393)*(AOM[Is_Ani_Diet_Ingredient]&lt;&gt;FALSE), 0)), "No Match in AOM")</f>
        <v>AOM_001951</v>
      </c>
      <c r="S1395" t="str" cm="1">
        <f t="array" ref="S1395">IFERROR(IF(INDEX(AOM[Scientific Name], MATCH(1, (AOM[Edge_Value]=ani_diet!D1393)*(AOM[Is_Ani_Diet_Ingredient]&lt;&gt;FALSE), 0))=0, "", INDEX(AOM[Scientific Name], MATCH(1, (AOM[Edge_Value]=ani_diet!D1393)*(AOM[Is_Ani_Diet_Ingredient]&lt;&gt;FALSE), 0))), "No Match in AOM")</f>
        <v>Sesamum indicum</v>
      </c>
      <c r="T1395" t="str" cm="1">
        <f t="array" ref="T1395">IF((S1395&lt;&gt;"")*(S1395&lt;&gt;"No Match in AOM"),IF(J1395&lt;&gt;"",_xlfn.TEXTJOIN(";",TRUE,CONCATENATE(_xlfn.TEXTSPLIT(S1395,";",TRUE,FALSE)," ",J1395)),S1395),"")</f>
        <v>Sesamum indicum Seed Cake</v>
      </c>
    </row>
    <row r="1396" spans="1:20" ht="15" customHeight="1">
      <c r="A1396" s="186" t="s">
        <v>27134</v>
      </c>
      <c r="B1396" s="55" t="s">
        <v>5075</v>
      </c>
      <c r="C1396" s="56" t="str">
        <f>_xlfn.TEXTJOIN(" ",TRUE,B1396,IF(ISBLANK(J1396),"",_xlfn.TEXTSPLIT(J1396,";")))</f>
        <v>Sesame Seed</v>
      </c>
      <c r="D1396" s="56" t="str">
        <f>_xlfn.TEXTJOIN(" ",TRUE,B1396,IF(ISBLANK(J1396),"",_xlfn.TEXTSPLIT(J1396,";")),IF(ISBLANK(H1396),"",_xlfn.TEXTSPLIT(H1396,";")))</f>
        <v>Sesame Seed Dried Ground Soaked</v>
      </c>
      <c r="E1396" s="56" t="str">
        <f>_xlfn.TEXTJOIN(" ",TRUE,B1396,F1396,IF(ISBLANK(J1396),"",_xlfn.TEXTSPLIT(J1396,";")),IF(ISBLANK(G1396),"",_xlfn.TEXTSPLIT(G1396,";")))</f>
        <v>Sesame Seed Dried Ground Soaked</v>
      </c>
      <c r="G1396" s="55" t="s">
        <v>26325</v>
      </c>
      <c r="H1396" s="55" t="s">
        <v>26325</v>
      </c>
      <c r="J1396" s="55" t="s">
        <v>3446</v>
      </c>
      <c r="R1396" t="str" cm="1">
        <f t="array" ref="R1396">IFERROR(INDEX(AOM[AOM], MATCH(1, (AOM[Edge_Value]=ani_diet!D1394)*(AOM[Is_Ani_Diet_Ingredient]&lt;&gt;FALSE), 0)), "No Match in AOM")</f>
        <v>AOM_006307</v>
      </c>
      <c r="S1396" t="str" cm="1">
        <f t="array" ref="S1396">IFERROR(IF(INDEX(AOM[Scientific Name], MATCH(1, (AOM[Edge_Value]=ani_diet!D1394)*(AOM[Is_Ani_Diet_Ingredient]&lt;&gt;FALSE), 0))=0, "", INDEX(AOM[Scientific Name], MATCH(1, (AOM[Edge_Value]=ani_diet!D1394)*(AOM[Is_Ani_Diet_Ingredient]&lt;&gt;FALSE), 0))), "No Match in AOM")</f>
        <v>Sesamum indicum</v>
      </c>
      <c r="T1396" t="str" cm="1">
        <f t="array" ref="T1396">IF((S1396&lt;&gt;"")*(S1396&lt;&gt;"No Match in AOM"),IF(J1396&lt;&gt;"",_xlfn.TEXTJOIN(";",TRUE,CONCATENATE(_xlfn.TEXTSPLIT(S1396,";",TRUE,FALSE)," ",J1396)),S1396),"")</f>
        <v>Sesamum indicum Seed</v>
      </c>
    </row>
    <row r="1397" spans="1:20" ht="15" customHeight="1">
      <c r="A1397" s="30" t="s">
        <v>27135</v>
      </c>
      <c r="B1397" s="55" t="s">
        <v>5075</v>
      </c>
      <c r="C1397" s="56" t="str">
        <f>_xlfn.TEXTJOIN(" ",TRUE,B1397,IF(ISBLANK(J1397),"",_xlfn.TEXTSPLIT(J1397,";")))</f>
        <v>Sesame Seed</v>
      </c>
      <c r="D1397" s="56" t="str">
        <f>_xlfn.TEXTJOIN(" ",TRUE,B1397,IF(ISBLANK(J1397),"",_xlfn.TEXTSPLIT(J1397,";")),IF(ISBLANK(H1397),"",_xlfn.TEXTSPLIT(H1397,";")))</f>
        <v>Sesame Seed Ground</v>
      </c>
      <c r="E1397" s="56" t="str">
        <f>_xlfn.TEXTJOIN(" ",TRUE,B1397,F1397,IF(ISBLANK(J1397),"",_xlfn.TEXTSPLIT(J1397,";")),IF(ISBLANK(G1397),"",_xlfn.TEXTSPLIT(G1397,";")))</f>
        <v>Sesame Seed Meal</v>
      </c>
      <c r="G1397" s="55" t="s">
        <v>25824</v>
      </c>
      <c r="H1397" s="55" t="s">
        <v>6052</v>
      </c>
      <c r="J1397" s="55" t="s">
        <v>3446</v>
      </c>
      <c r="K1397" s="32" t="s">
        <v>324</v>
      </c>
      <c r="L1397" s="32" t="s">
        <v>324</v>
      </c>
      <c r="R1397" t="str" cm="1">
        <f t="array" ref="R1397">IFERROR(INDEX(AOM[AOM], MATCH(1, (AOM[Edge_Value]=ani_diet!D1395)*(AOM[Is_Ani_Diet_Ingredient]&lt;&gt;FALSE), 0)), "No Match in AOM")</f>
        <v>AOM_001279</v>
      </c>
      <c r="S1397" t="str" cm="1">
        <f t="array" ref="S1397">IFERROR(IF(INDEX(AOM[Scientific Name], MATCH(1, (AOM[Edge_Value]=ani_diet!D1395)*(AOM[Is_Ani_Diet_Ingredient]&lt;&gt;FALSE), 0))=0, "", INDEX(AOM[Scientific Name], MATCH(1, (AOM[Edge_Value]=ani_diet!D1395)*(AOM[Is_Ani_Diet_Ingredient]&lt;&gt;FALSE), 0))), "No Match in AOM")</f>
        <v>Sesamum indicum</v>
      </c>
      <c r="T1397" t="str" cm="1">
        <f t="array" ref="T1397">IF((S1397&lt;&gt;"")*(S1397&lt;&gt;"No Match in AOM"),IF(J1397&lt;&gt;"",_xlfn.TEXTJOIN(";",TRUE,CONCATENATE(_xlfn.TEXTSPLIT(S1397,";",TRUE,FALSE)," ",J1397)),S1397),"")</f>
        <v>Sesamum indicum Seed</v>
      </c>
    </row>
    <row r="1398" spans="1:20" ht="15" customHeight="1">
      <c r="A1398" s="30" t="s">
        <v>27136</v>
      </c>
      <c r="B1398" s="55" t="s">
        <v>5075</v>
      </c>
      <c r="C1398" s="56" t="str">
        <f>_xlfn.TEXTJOIN(" ",TRUE,B1398,IF(ISBLANK(J1398),"",_xlfn.TEXTSPLIT(J1398,";")))</f>
        <v>Sesame Seed</v>
      </c>
      <c r="D1398" s="56" t="str">
        <f>_xlfn.TEXTJOIN(" ",TRUE,B1398,IF(ISBLANK(J1398),"",_xlfn.TEXTSPLIT(J1398,";")),IF(ISBLANK(H1398),"",_xlfn.TEXTSPLIT(H1398,";")))</f>
        <v>Sesame Seed Ground</v>
      </c>
      <c r="E1398" s="56" t="str">
        <f>_xlfn.TEXTJOIN(" ",TRUE,B1398,F1398,IF(ISBLANK(J1398),"",_xlfn.TEXTSPLIT(J1398,";")),IF(ISBLANK(G1398),"",_xlfn.TEXTSPLIT(G1398,";")))</f>
        <v>Sesame Seed Ground</v>
      </c>
      <c r="G1398" s="55" t="s">
        <v>6052</v>
      </c>
      <c r="H1398" s="55" t="s">
        <v>6052</v>
      </c>
      <c r="J1398" s="55" t="s">
        <v>3446</v>
      </c>
      <c r="R1398" t="str" cm="1">
        <f t="array" ref="R1398">IFERROR(INDEX(AOM[AOM], MATCH(1, (AOM[Edge_Value]=ani_diet!D1396)*(AOM[Is_Ani_Diet_Ingredient]&lt;&gt;FALSE), 0)), "No Match in AOM")</f>
        <v>AOM_002128</v>
      </c>
      <c r="S1398" t="str" cm="1">
        <f t="array" ref="S1398">IFERROR(IF(INDEX(AOM[Scientific Name], MATCH(1, (AOM[Edge_Value]=ani_diet!D1396)*(AOM[Is_Ani_Diet_Ingredient]&lt;&gt;FALSE), 0))=0, "", INDEX(AOM[Scientific Name], MATCH(1, (AOM[Edge_Value]=ani_diet!D1396)*(AOM[Is_Ani_Diet_Ingredient]&lt;&gt;FALSE), 0))), "No Match in AOM")</f>
        <v>Sesamum indicum</v>
      </c>
      <c r="T1398" t="str" cm="1">
        <f t="array" ref="T1398">IF((S1398&lt;&gt;"")*(S1398&lt;&gt;"No Match in AOM"),IF(J1398&lt;&gt;"",_xlfn.TEXTJOIN(";",TRUE,CONCATENATE(_xlfn.TEXTSPLIT(S1398,";",TRUE,FALSE)," ",J1398)),S1398),"")</f>
        <v>Sesamum indicum Seed</v>
      </c>
    </row>
    <row r="1399" spans="1:20" ht="15" customHeight="1">
      <c r="A1399" s="30" t="s">
        <v>27137</v>
      </c>
      <c r="B1399" s="55" t="s">
        <v>22523</v>
      </c>
      <c r="C1399" s="56" t="str">
        <f>_xlfn.TEXTJOIN(" ",TRUE,B1399,IF(ISBLANK(J1399),"",_xlfn.TEXTSPLIT(J1399,";")))</f>
        <v>Sesbania</v>
      </c>
      <c r="D1399" s="56" t="str">
        <f>_xlfn.TEXTJOIN(" ",TRUE,B1399,IF(ISBLANK(J1399),"",_xlfn.TEXTSPLIT(J1399,";")),IF(ISBLANK(H1399),"",_xlfn.TEXTSPLIT(H1399,";")))</f>
        <v>Sesbania Dried</v>
      </c>
      <c r="E1399" s="56" t="str">
        <f>_xlfn.TEXTJOIN(" ",TRUE,B1399,F1399,IF(ISBLANK(J1399),"",_xlfn.TEXTSPLIT(J1399,";")),IF(ISBLANK(G1399),"",_xlfn.TEXTSPLIT(G1399,";")))</f>
        <v>Sesbania Chopped Dried(Sun)</v>
      </c>
      <c r="G1399" s="55" t="s">
        <v>26048</v>
      </c>
      <c r="H1399" s="55" t="s">
        <v>17480</v>
      </c>
      <c r="I1399" s="55" t="s">
        <v>6195</v>
      </c>
      <c r="R1399" t="str" cm="1">
        <f t="array" ref="R1399">IFERROR(INDEX(AOM[AOM], MATCH(1, (AOM[Edge_Value]=ani_diet!D1397)*(AOM[Is_Ani_Diet_Ingredient]&lt;&gt;FALSE), 0)), "No Match in AOM")</f>
        <v>AOM_001336</v>
      </c>
      <c r="S1399" t="str" cm="1">
        <f t="array" ref="S1399">IFERROR(IF(INDEX(AOM[Scientific Name], MATCH(1, (AOM[Edge_Value]=ani_diet!D1397)*(AOM[Is_Ani_Diet_Ingredient]&lt;&gt;FALSE), 0))=0, "", INDEX(AOM[Scientific Name], MATCH(1, (AOM[Edge_Value]=ani_diet!D1397)*(AOM[Is_Ani_Diet_Ingredient]&lt;&gt;FALSE), 0))), "No Match in AOM")</f>
        <v>Sesamum indicum</v>
      </c>
      <c r="T1399" t="str" cm="1">
        <f t="array" ref="T1399">IF((S1399&lt;&gt;"")*(S1399&lt;&gt;"No Match in AOM"),IF(J1399&lt;&gt;"",_xlfn.TEXTJOIN(";",TRUE,CONCATENATE(_xlfn.TEXTSPLIT(S1399,";",TRUE,FALSE)," ",J1399)),S1399),"")</f>
        <v>Sesamum indicum</v>
      </c>
    </row>
    <row r="1400" spans="1:20" ht="15" customHeight="1">
      <c r="A1400" s="30" t="s">
        <v>27138</v>
      </c>
      <c r="B1400" s="55" t="s">
        <v>9648</v>
      </c>
      <c r="C1400" s="56" t="str">
        <f>_xlfn.TEXTJOIN(" ",TRUE,B1400,IF(ISBLANK(J1400),"",_xlfn.TEXTSPLIT(J1400,";")))</f>
        <v>Sesbania goetzei</v>
      </c>
      <c r="D1400" s="56" t="str">
        <f>_xlfn.TEXTJOIN(" ",TRUE,B1400,IF(ISBLANK(J1400),"",_xlfn.TEXTSPLIT(J1400,";")),IF(ISBLANK(H1400),"",_xlfn.TEXTSPLIT(H1400,";")))</f>
        <v>Sesbania goetzei</v>
      </c>
      <c r="E1400" s="56" t="str">
        <f>_xlfn.TEXTJOIN(" ",TRUE,B1400,F1400,IF(ISBLANK(J1400),"",_xlfn.TEXTSPLIT(J1400,";")),IF(ISBLANK(G1400),"",_xlfn.TEXTSPLIT(G1400,";")))</f>
        <v>Sesbania goetzei</v>
      </c>
      <c r="R1400" t="str" cm="1">
        <f t="array" ref="R1400">IFERROR(INDEX(AOM[AOM], MATCH(1, (AOM[Edge_Value]=ani_diet!D1398)*(AOM[Is_Ani_Diet_Ingredient]&lt;&gt;FALSE), 0)), "No Match in AOM")</f>
        <v>AOM_001336</v>
      </c>
      <c r="S1400" t="str" cm="1">
        <f t="array" ref="S1400">IFERROR(IF(INDEX(AOM[Scientific Name], MATCH(1, (AOM[Edge_Value]=ani_diet!D1398)*(AOM[Is_Ani_Diet_Ingredient]&lt;&gt;FALSE), 0))=0, "", INDEX(AOM[Scientific Name], MATCH(1, (AOM[Edge_Value]=ani_diet!D1398)*(AOM[Is_Ani_Diet_Ingredient]&lt;&gt;FALSE), 0))), "No Match in AOM")</f>
        <v>Sesamum indicum</v>
      </c>
      <c r="T1400" t="str" cm="1">
        <f t="array" ref="T1400">IF((S1400&lt;&gt;"")*(S1400&lt;&gt;"No Match in AOM"),IF(J1400&lt;&gt;"",_xlfn.TEXTJOIN(";",TRUE,CONCATENATE(_xlfn.TEXTSPLIT(S1400,";",TRUE,FALSE)," ",J1400)),S1400),"")</f>
        <v>Sesamum indicum</v>
      </c>
    </row>
    <row r="1401" spans="1:20" ht="15" customHeight="1">
      <c r="A1401" s="30" t="s">
        <v>27139</v>
      </c>
      <c r="B1401" s="55" t="s">
        <v>9648</v>
      </c>
      <c r="C1401" s="56" t="str">
        <f>_xlfn.TEXTJOIN(" ",TRUE,B1401,IF(ISBLANK(J1401),"",_xlfn.TEXTSPLIT(J1401,";")))</f>
        <v>Sesbania goetzei</v>
      </c>
      <c r="D1401" s="56" t="str">
        <f>_xlfn.TEXTJOIN(" ",TRUE,B1401,IF(ISBLANK(J1401),"",_xlfn.TEXTSPLIT(J1401,";")),IF(ISBLANK(H1401),"",_xlfn.TEXTSPLIT(H1401,";")))</f>
        <v>Sesbania goetzei Dried</v>
      </c>
      <c r="E1401" s="56" t="str">
        <f>_xlfn.TEXTJOIN(" ",TRUE,B1401,F1401,IF(ISBLANK(J1401),"",_xlfn.TEXTSPLIT(J1401,";")),IF(ISBLANK(G1401),"",_xlfn.TEXTSPLIT(G1401,";")))</f>
        <v>Sesbania goetzei Dried(Air)</v>
      </c>
      <c r="G1401" s="55" t="s">
        <v>25644</v>
      </c>
      <c r="H1401" s="55" t="s">
        <v>17480</v>
      </c>
      <c r="R1401" t="str" cm="1">
        <f t="array" ref="R1401">IFERROR(INDEX(AOM[AOM], MATCH(1, (AOM[Edge_Value]=ani_diet!D1399)*(AOM[Is_Ani_Diet_Ingredient]&lt;&gt;FALSE), 0)), "No Match in AOM")</f>
        <v>AOM_001918</v>
      </c>
      <c r="S1401" t="str" cm="1">
        <f t="array" ref="S1401">IFERROR(IF(INDEX(AOM[Scientific Name], MATCH(1, (AOM[Edge_Value]=ani_diet!D1399)*(AOM[Is_Ani_Diet_Ingredient]&lt;&gt;FALSE), 0))=0, "", INDEX(AOM[Scientific Name], MATCH(1, (AOM[Edge_Value]=ani_diet!D1399)*(AOM[Is_Ani_Diet_Ingredient]&lt;&gt;FALSE), 0))), "No Match in AOM")</f>
        <v>Sesbania sp</v>
      </c>
      <c r="T1401" t="str" cm="1">
        <f t="array" ref="T1401">IF((S1401&lt;&gt;"")*(S1401&lt;&gt;"No Match in AOM"),IF(J1401&lt;&gt;"",_xlfn.TEXTJOIN(";",TRUE,CONCATENATE(_xlfn.TEXTSPLIT(S1401,";",TRUE,FALSE)," ",J1401)),S1401),"")</f>
        <v>Sesbania sp</v>
      </c>
    </row>
    <row r="1402" spans="1:20" ht="15" customHeight="1">
      <c r="A1402" s="30" t="s">
        <v>22534</v>
      </c>
      <c r="B1402" s="55" t="s">
        <v>9648</v>
      </c>
      <c r="C1402" s="56" t="str">
        <f>_xlfn.TEXTJOIN(" ",TRUE,B1402,IF(ISBLANK(J1402),"",_xlfn.TEXTSPLIT(J1402,";")))</f>
        <v>Sesbania goetzei Leaves</v>
      </c>
      <c r="D1402" s="56" t="str">
        <f>_xlfn.TEXTJOIN(" ",TRUE,B1402,IF(ISBLANK(J1402),"",_xlfn.TEXTSPLIT(J1402,";")),IF(ISBLANK(H1402),"",_xlfn.TEXTSPLIT(H1402,";")))</f>
        <v>Sesbania goetzei Leaves Dried</v>
      </c>
      <c r="E1402" s="56" t="str">
        <f>_xlfn.TEXTJOIN(" ",TRUE,B1402,F1402,IF(ISBLANK(J1402),"",_xlfn.TEXTSPLIT(J1402,";")),IF(ISBLANK(G1402),"",_xlfn.TEXTSPLIT(G1402,";")))</f>
        <v>Sesbania goetzei Leaves Dried</v>
      </c>
      <c r="G1402" s="55" t="s">
        <v>17480</v>
      </c>
      <c r="H1402" s="55" t="s">
        <v>17480</v>
      </c>
      <c r="J1402" s="55" t="s">
        <v>6187</v>
      </c>
      <c r="R1402" t="str" cm="1">
        <f t="array" ref="R1402">IFERROR(INDEX(AOM[AOM], MATCH(1, (AOM[Edge_Value]=ani_diet!D1400)*(AOM[Is_Ani_Diet_Ingredient]&lt;&gt;FALSE), 0)), "No Match in AOM")</f>
        <v>AOM_001174</v>
      </c>
      <c r="S1402" t="str" cm="1">
        <f t="array" ref="S1402">IFERROR(IF(INDEX(AOM[Scientific Name], MATCH(1, (AOM[Edge_Value]=ani_diet!D1400)*(AOM[Is_Ani_Diet_Ingredient]&lt;&gt;FALSE), 0))=0, "", INDEX(AOM[Scientific Name], MATCH(1, (AOM[Edge_Value]=ani_diet!D1400)*(AOM[Is_Ani_Diet_Ingredient]&lt;&gt;FALSE), 0))), "No Match in AOM")</f>
        <v>Sesbania goetzei</v>
      </c>
      <c r="T1402" t="str" cm="1">
        <f t="array" ref="T1402">IF((S1402&lt;&gt;"")*(S1402&lt;&gt;"No Match in AOM"),IF(J1402&lt;&gt;"",_xlfn.TEXTJOIN(";",TRUE,CONCATENATE(_xlfn.TEXTSPLIT(S1402,";",TRUE,FALSE)," ",J1402)),S1402),"")</f>
        <v>Sesbania goetzei Leaves</v>
      </c>
    </row>
    <row r="1403" spans="1:20" ht="15" customHeight="1">
      <c r="A1403" s="30" t="s">
        <v>9659</v>
      </c>
      <c r="B1403" s="55" t="s">
        <v>9659</v>
      </c>
      <c r="C1403" s="56" t="str">
        <f>_xlfn.TEXTJOIN(" ",TRUE,B1403,IF(ISBLANK(J1403),"",_xlfn.TEXTSPLIT(J1403,";")))</f>
        <v>Sesbania sesban</v>
      </c>
      <c r="D1403" s="56" t="str">
        <f>_xlfn.TEXTJOIN(" ",TRUE,B1403,IF(ISBLANK(J1403),"",_xlfn.TEXTSPLIT(J1403,";")),IF(ISBLANK(H1403),"",_xlfn.TEXTSPLIT(H1403,";")))</f>
        <v>Sesbania sesban</v>
      </c>
      <c r="E1403" s="56" t="str">
        <f>_xlfn.TEXTJOIN(" ",TRUE,B1403,F1403,IF(ISBLANK(J1403),"",_xlfn.TEXTSPLIT(J1403,";")),IF(ISBLANK(G1403),"",_xlfn.TEXTSPLIT(G1403,";")))</f>
        <v>Sesbania sesban</v>
      </c>
      <c r="R1403" t="str" cm="1">
        <f t="array" ref="R1403">IFERROR(INDEX(AOM[AOM], MATCH(1, (AOM[Edge_Value]=ani_diet!D1401)*(AOM[Is_Ani_Diet_Ingredient]&lt;&gt;FALSE), 0)), "No Match in AOM")</f>
        <v>AOM_001725</v>
      </c>
      <c r="S1403" t="str" cm="1">
        <f t="array" ref="S1403">IFERROR(IF(INDEX(AOM[Scientific Name], MATCH(1, (AOM[Edge_Value]=ani_diet!D1401)*(AOM[Is_Ani_Diet_Ingredient]&lt;&gt;FALSE), 0))=0, "", INDEX(AOM[Scientific Name], MATCH(1, (AOM[Edge_Value]=ani_diet!D1401)*(AOM[Is_Ani_Diet_Ingredient]&lt;&gt;FALSE), 0))), "No Match in AOM")</f>
        <v>Sesbania goetzei</v>
      </c>
      <c r="T1403" t="str" cm="1">
        <f t="array" ref="T1403">IF((S1403&lt;&gt;"")*(S1403&lt;&gt;"No Match in AOM"),IF(J1403&lt;&gt;"",_xlfn.TEXTJOIN(";",TRUE,CONCATENATE(_xlfn.TEXTSPLIT(S1403,";",TRUE,FALSE)," ",J1403)),S1403),"")</f>
        <v>Sesbania goetzei</v>
      </c>
    </row>
    <row r="1404" spans="1:20" ht="15" customHeight="1">
      <c r="A1404" s="30" t="s">
        <v>27140</v>
      </c>
      <c r="B1404" s="55" t="s">
        <v>9659</v>
      </c>
      <c r="C1404" s="56" t="str">
        <f>_xlfn.TEXTJOIN(" ",TRUE,B1404,IF(ISBLANK(J1404),"",_xlfn.TEXTSPLIT(J1404,";")))</f>
        <v>Sesbania sesban</v>
      </c>
      <c r="D1404" s="56" t="str">
        <f>_xlfn.TEXTJOIN(" ",TRUE,B1404,IF(ISBLANK(J1404),"",_xlfn.TEXTSPLIT(J1404,";")),IF(ISBLANK(H1404),"",_xlfn.TEXTSPLIT(H1404,";")))</f>
        <v>Sesbania sesban</v>
      </c>
      <c r="E1404" s="56" t="str">
        <f>_xlfn.TEXTJOIN(" ",TRUE,B1404,F1404,IF(ISBLANK(J1404),"",_xlfn.TEXTSPLIT(J1404,";")),IF(ISBLANK(G1404),"",_xlfn.TEXTSPLIT(G1404,";")))</f>
        <v>Sesbania sesban 1198</v>
      </c>
      <c r="F1404" s="55">
        <v>1198</v>
      </c>
      <c r="R1404" t="str" cm="1">
        <f t="array" ref="R1404">IFERROR(INDEX(AOM[AOM], MATCH(1, (AOM[Edge_Value]=ani_diet!D1402)*(AOM[Is_Ani_Diet_Ingredient]&lt;&gt;FALSE), 0)), "No Match in AOM")</f>
        <v>AOM_001739</v>
      </c>
      <c r="S1404" t="str" cm="1">
        <f t="array" ref="S1404">IFERROR(IF(INDEX(AOM[Scientific Name], MATCH(1, (AOM[Edge_Value]=ani_diet!D1402)*(AOM[Is_Ani_Diet_Ingredient]&lt;&gt;FALSE), 0))=0, "", INDEX(AOM[Scientific Name], MATCH(1, (AOM[Edge_Value]=ani_diet!D1402)*(AOM[Is_Ani_Diet_Ingredient]&lt;&gt;FALSE), 0))), "No Match in AOM")</f>
        <v>Sesbania goetzei</v>
      </c>
      <c r="T1404" t="str" cm="1">
        <f t="array" ref="T1404">IF((S1404&lt;&gt;"")*(S1404&lt;&gt;"No Match in AOM"),IF(J1404&lt;&gt;"",_xlfn.TEXTJOIN(";",TRUE,CONCATENATE(_xlfn.TEXTSPLIT(S1404,";",TRUE,FALSE)," ",J1404)),S1404),"")</f>
        <v>Sesbania goetzei</v>
      </c>
    </row>
    <row r="1405" spans="1:20" ht="15" customHeight="1">
      <c r="A1405" s="30" t="s">
        <v>27141</v>
      </c>
      <c r="B1405" s="55" t="s">
        <v>9659</v>
      </c>
      <c r="C1405" s="56" t="str">
        <f>_xlfn.TEXTJOIN(" ",TRUE,B1405,IF(ISBLANK(J1405),"",_xlfn.TEXTSPLIT(J1405,";")))</f>
        <v>Sesbania sesban</v>
      </c>
      <c r="D1405" s="56" t="str">
        <f>_xlfn.TEXTJOIN(" ",TRUE,B1405,IF(ISBLANK(J1405),"",_xlfn.TEXTSPLIT(J1405,";")),IF(ISBLANK(H1405),"",_xlfn.TEXTSPLIT(H1405,";")))</f>
        <v>Sesbania sesban</v>
      </c>
      <c r="E1405" s="56" t="str">
        <f>_xlfn.TEXTJOIN(" ",TRUE,B1405,F1405,IF(ISBLANK(J1405),"",_xlfn.TEXTSPLIT(J1405,";")),IF(ISBLANK(G1405),"",_xlfn.TEXTSPLIT(G1405,";")))</f>
        <v>Sesbania sesban 15019</v>
      </c>
      <c r="F1405" s="55">
        <v>15019</v>
      </c>
      <c r="R1405" t="str" cm="1">
        <f t="array" ref="R1405">IFERROR(INDEX(AOM[AOM], MATCH(1, (AOM[Edge_Value]=ani_diet!D1403)*(AOM[Is_Ani_Diet_Ingredient]&lt;&gt;FALSE), 0)), "No Match in AOM")</f>
        <v>AOM_003079</v>
      </c>
      <c r="S1405" t="str" cm="1">
        <f t="array" ref="S1405">IFERROR(IF(INDEX(AOM[Scientific Name], MATCH(1, (AOM[Edge_Value]=ani_diet!D1403)*(AOM[Is_Ani_Diet_Ingredient]&lt;&gt;FALSE), 0))=0, "", INDEX(AOM[Scientific Name], MATCH(1, (AOM[Edge_Value]=ani_diet!D1403)*(AOM[Is_Ani_Diet_Ingredient]&lt;&gt;FALSE), 0))), "No Match in AOM")</f>
        <v>Sesbania sesban</v>
      </c>
      <c r="T1405" t="str" cm="1">
        <f t="array" ref="T1405">IF((S1405&lt;&gt;"")*(S1405&lt;&gt;"No Match in AOM"),IF(J1405&lt;&gt;"",_xlfn.TEXTJOIN(";",TRUE,CONCATENATE(_xlfn.TEXTSPLIT(S1405,";",TRUE,FALSE)," ",J1405)),S1405),"")</f>
        <v>Sesbania sesban</v>
      </c>
    </row>
    <row r="1406" spans="1:20" ht="15" customHeight="1">
      <c r="A1406" s="30" t="s">
        <v>27142</v>
      </c>
      <c r="B1406" s="55" t="s">
        <v>9659</v>
      </c>
      <c r="C1406" s="56" t="str">
        <f>_xlfn.TEXTJOIN(" ",TRUE,B1406,IF(ISBLANK(J1406),"",_xlfn.TEXTSPLIT(J1406,";")))</f>
        <v>Sesbania sesban</v>
      </c>
      <c r="D1406" s="56" t="str">
        <f>_xlfn.TEXTJOIN(" ",TRUE,B1406,IF(ISBLANK(J1406),"",_xlfn.TEXTSPLIT(J1406,";")),IF(ISBLANK(H1406),"",_xlfn.TEXTSPLIT(H1406,";")))</f>
        <v>Sesbania sesban Dried</v>
      </c>
      <c r="E1406" s="56" t="str">
        <f>_xlfn.TEXTJOIN(" ",TRUE,B1406,F1406,IF(ISBLANK(J1406),"",_xlfn.TEXTSPLIT(J1406,";")),IF(ISBLANK(G1406),"",_xlfn.TEXTSPLIT(G1406,";")))</f>
        <v>Sesbania sesban 10865 Dried(Air)</v>
      </c>
      <c r="F1406" s="55">
        <v>10865</v>
      </c>
      <c r="G1406" s="55" t="s">
        <v>25644</v>
      </c>
      <c r="H1406" s="55" t="s">
        <v>17480</v>
      </c>
      <c r="R1406" t="str" cm="1">
        <f t="array" ref="R1406">IFERROR(INDEX(AOM[AOM], MATCH(1, (AOM[Edge_Value]=ani_diet!D1404)*(AOM[Is_Ani_Diet_Ingredient]&lt;&gt;FALSE), 0)), "No Match in AOM")</f>
        <v>AOM_003079</v>
      </c>
      <c r="S1406" t="str" cm="1">
        <f t="array" ref="S1406">IFERROR(IF(INDEX(AOM[Scientific Name], MATCH(1, (AOM[Edge_Value]=ani_diet!D1404)*(AOM[Is_Ani_Diet_Ingredient]&lt;&gt;FALSE), 0))=0, "", INDEX(AOM[Scientific Name], MATCH(1, (AOM[Edge_Value]=ani_diet!D1404)*(AOM[Is_Ani_Diet_Ingredient]&lt;&gt;FALSE), 0))), "No Match in AOM")</f>
        <v>Sesbania sesban</v>
      </c>
      <c r="T1406" t="str" cm="1">
        <f t="array" ref="T1406">IF((S1406&lt;&gt;"")*(S1406&lt;&gt;"No Match in AOM"),IF(J1406&lt;&gt;"",_xlfn.TEXTJOIN(";",TRUE,CONCATENATE(_xlfn.TEXTSPLIT(S1406,";",TRUE,FALSE)," ",J1406)),S1406),"")</f>
        <v>Sesbania sesban</v>
      </c>
    </row>
    <row r="1407" spans="1:20" ht="15" customHeight="1">
      <c r="A1407" s="30" t="s">
        <v>27143</v>
      </c>
      <c r="B1407" s="55" t="s">
        <v>9659</v>
      </c>
      <c r="C1407" s="56" t="str">
        <f>_xlfn.TEXTJOIN(" ",TRUE,B1407,IF(ISBLANK(J1407),"",_xlfn.TEXTSPLIT(J1407,";")))</f>
        <v>Sesbania sesban</v>
      </c>
      <c r="D1407" s="56" t="str">
        <f>_xlfn.TEXTJOIN(" ",TRUE,B1407,IF(ISBLANK(J1407),"",_xlfn.TEXTSPLIT(J1407,";")),IF(ISBLANK(H1407),"",_xlfn.TEXTSPLIT(H1407,";")))</f>
        <v>Sesbania sesban Dried</v>
      </c>
      <c r="E1407" s="56" t="str">
        <f>_xlfn.TEXTJOIN(" ",TRUE,B1407,F1407,IF(ISBLANK(J1407),"",_xlfn.TEXTSPLIT(J1407,";")),IF(ISBLANK(G1407),"",_xlfn.TEXTSPLIT(G1407,";")))</f>
        <v>Sesbania sesban 1190 Dried(Air)</v>
      </c>
      <c r="F1407" s="55">
        <v>1190</v>
      </c>
      <c r="G1407" s="55" t="s">
        <v>25644</v>
      </c>
      <c r="H1407" s="55" t="s">
        <v>17480</v>
      </c>
      <c r="R1407" t="str" cm="1">
        <f t="array" ref="R1407">IFERROR(INDEX(AOM[AOM], MATCH(1, (AOM[Edge_Value]=ani_diet!D1405)*(AOM[Is_Ani_Diet_Ingredient]&lt;&gt;FALSE), 0)), "No Match in AOM")</f>
        <v>AOM_003079</v>
      </c>
      <c r="S1407" t="str" cm="1">
        <f t="array" ref="S1407">IFERROR(IF(INDEX(AOM[Scientific Name], MATCH(1, (AOM[Edge_Value]=ani_diet!D1405)*(AOM[Is_Ani_Diet_Ingredient]&lt;&gt;FALSE), 0))=0, "", INDEX(AOM[Scientific Name], MATCH(1, (AOM[Edge_Value]=ani_diet!D1405)*(AOM[Is_Ani_Diet_Ingredient]&lt;&gt;FALSE), 0))), "No Match in AOM")</f>
        <v>Sesbania sesban</v>
      </c>
      <c r="T1407" t="str" cm="1">
        <f t="array" ref="T1407">IF((S1407&lt;&gt;"")*(S1407&lt;&gt;"No Match in AOM"),IF(J1407&lt;&gt;"",_xlfn.TEXTJOIN(";",TRUE,CONCATENATE(_xlfn.TEXTSPLIT(S1407,";",TRUE,FALSE)," ",J1407)),S1407),"")</f>
        <v>Sesbania sesban</v>
      </c>
    </row>
    <row r="1408" spans="1:20" ht="15" customHeight="1">
      <c r="A1408" s="30" t="s">
        <v>27144</v>
      </c>
      <c r="B1408" s="55" t="s">
        <v>9659</v>
      </c>
      <c r="C1408" s="56" t="str">
        <f>_xlfn.TEXTJOIN(" ",TRUE,B1408,IF(ISBLANK(J1408),"",_xlfn.TEXTSPLIT(J1408,";")))</f>
        <v>Sesbania sesban</v>
      </c>
      <c r="D1408" s="56" t="str">
        <f>_xlfn.TEXTJOIN(" ",TRUE,B1408,IF(ISBLANK(J1408),"",_xlfn.TEXTSPLIT(J1408,";")),IF(ISBLANK(H1408),"",_xlfn.TEXTSPLIT(H1408,";")))</f>
        <v>Sesbania sesban Dried</v>
      </c>
      <c r="E1408" s="56" t="str">
        <f>_xlfn.TEXTJOIN(" ",TRUE,B1408,F1408,IF(ISBLANK(J1408),"",_xlfn.TEXTSPLIT(J1408,";")),IF(ISBLANK(G1408),"",_xlfn.TEXTSPLIT(G1408,";")))</f>
        <v>Sesbania sesban 1198 Dried(Air)</v>
      </c>
      <c r="F1408" s="55">
        <v>1198</v>
      </c>
      <c r="G1408" s="55" t="s">
        <v>25644</v>
      </c>
      <c r="H1408" s="55" t="s">
        <v>17480</v>
      </c>
      <c r="R1408" t="str" cm="1">
        <f t="array" ref="R1408">IFERROR(INDEX(AOM[AOM], MATCH(1, (AOM[Edge_Value]=ani_diet!D1406)*(AOM[Is_Ani_Diet_Ingredient]&lt;&gt;FALSE), 0)), "No Match in AOM")</f>
        <v>AOM_001229</v>
      </c>
      <c r="S1408" t="str" cm="1">
        <f t="array" ref="S1408">IFERROR(IF(INDEX(AOM[Scientific Name], MATCH(1, (AOM[Edge_Value]=ani_diet!D1406)*(AOM[Is_Ani_Diet_Ingredient]&lt;&gt;FALSE), 0))=0, "", INDEX(AOM[Scientific Name], MATCH(1, (AOM[Edge_Value]=ani_diet!D1406)*(AOM[Is_Ani_Diet_Ingredient]&lt;&gt;FALSE), 0))), "No Match in AOM")</f>
        <v>Sesbania sesban</v>
      </c>
      <c r="T1408" t="str" cm="1">
        <f t="array" ref="T1408">IF((S1408&lt;&gt;"")*(S1408&lt;&gt;"No Match in AOM"),IF(J1408&lt;&gt;"",_xlfn.TEXTJOIN(";",TRUE,CONCATENATE(_xlfn.TEXTSPLIT(S1408,";",TRUE,FALSE)," ",J1408)),S1408),"")</f>
        <v>Sesbania sesban</v>
      </c>
    </row>
    <row r="1409" spans="1:20" ht="15" customHeight="1">
      <c r="A1409" s="30" t="s">
        <v>27145</v>
      </c>
      <c r="B1409" s="55" t="s">
        <v>9659</v>
      </c>
      <c r="C1409" s="56" t="str">
        <f>_xlfn.TEXTJOIN(" ",TRUE,B1409,IF(ISBLANK(J1409),"",_xlfn.TEXTSPLIT(J1409,";")))</f>
        <v>Sesbania sesban</v>
      </c>
      <c r="D1409" s="56" t="str">
        <f>_xlfn.TEXTJOIN(" ",TRUE,B1409,IF(ISBLANK(J1409),"",_xlfn.TEXTSPLIT(J1409,";")),IF(ISBLANK(H1409),"",_xlfn.TEXTSPLIT(H1409,";")))</f>
        <v>Sesbania sesban Dried</v>
      </c>
      <c r="E1409" s="56" t="str">
        <f>_xlfn.TEXTJOIN(" ",TRUE,B1409,F1409,IF(ISBLANK(J1409),"",_xlfn.TEXTSPLIT(J1409,";")),IF(ISBLANK(G1409),"",_xlfn.TEXTSPLIT(G1409,";")))</f>
        <v>Sesbania sesban 15019 Dried(Air)</v>
      </c>
      <c r="F1409" s="55">
        <v>15019</v>
      </c>
      <c r="G1409" s="55" t="s">
        <v>25644</v>
      </c>
      <c r="H1409" s="55" t="s">
        <v>17480</v>
      </c>
      <c r="R1409" t="str" cm="1">
        <f t="array" ref="R1409">IFERROR(INDEX(AOM[AOM], MATCH(1, (AOM[Edge_Value]=ani_diet!D1407)*(AOM[Is_Ani_Diet_Ingredient]&lt;&gt;FALSE), 0)), "No Match in AOM")</f>
        <v>AOM_001229</v>
      </c>
      <c r="S1409" t="str" cm="1">
        <f t="array" ref="S1409">IFERROR(IF(INDEX(AOM[Scientific Name], MATCH(1, (AOM[Edge_Value]=ani_diet!D1407)*(AOM[Is_Ani_Diet_Ingredient]&lt;&gt;FALSE), 0))=0, "", INDEX(AOM[Scientific Name], MATCH(1, (AOM[Edge_Value]=ani_diet!D1407)*(AOM[Is_Ani_Diet_Ingredient]&lt;&gt;FALSE), 0))), "No Match in AOM")</f>
        <v>Sesbania sesban</v>
      </c>
      <c r="T1409" t="str" cm="1">
        <f t="array" ref="T1409">IF((S1409&lt;&gt;"")*(S1409&lt;&gt;"No Match in AOM"),IF(J1409&lt;&gt;"",_xlfn.TEXTJOIN(";",TRUE,CONCATENATE(_xlfn.TEXTSPLIT(S1409,";",TRUE,FALSE)," ",J1409)),S1409),"")</f>
        <v>Sesbania sesban</v>
      </c>
    </row>
    <row r="1410" spans="1:20" ht="15" customHeight="1">
      <c r="A1410" s="30" t="s">
        <v>27146</v>
      </c>
      <c r="B1410" s="30" t="s">
        <v>9659</v>
      </c>
      <c r="C1410" s="56" t="str">
        <f>_xlfn.TEXTJOIN(" ",TRUE,B1410,IF(ISBLANK(J1410),"",_xlfn.TEXTSPLIT(J1410,";")))</f>
        <v>Sesbania sesban</v>
      </c>
      <c r="D1410" s="56" t="str">
        <f>_xlfn.TEXTJOIN(" ",TRUE,B1410,IF(ISBLANK(J1410),"",_xlfn.TEXTSPLIT(J1410,";")),IF(ISBLANK(H1410),"",_xlfn.TEXTSPLIT(H1410,";")))</f>
        <v>Sesbania sesban Dried</v>
      </c>
      <c r="E1410" s="56" t="str">
        <f>_xlfn.TEXTJOIN(" ",TRUE,B1410,F1410,IF(ISBLANK(J1410),"",_xlfn.TEXTSPLIT(J1410,";")),IF(ISBLANK(G1410),"",_xlfn.TEXTSPLIT(G1410,";")))</f>
        <v>Sesbania sesban 15036 Dried(Air)</v>
      </c>
      <c r="F1410" s="55">
        <v>15036</v>
      </c>
      <c r="G1410" s="55" t="s">
        <v>25644</v>
      </c>
      <c r="H1410" s="55" t="s">
        <v>17480</v>
      </c>
      <c r="R1410" t="str" cm="1">
        <f t="array" ref="R1410">IFERROR(INDEX(AOM[AOM], MATCH(1, (AOM[Edge_Value]=ani_diet!D1408)*(AOM[Is_Ani_Diet_Ingredient]&lt;&gt;FALSE), 0)), "No Match in AOM")</f>
        <v>AOM_001229</v>
      </c>
      <c r="S1410" t="str" cm="1">
        <f t="array" ref="S1410">IFERROR(IF(INDEX(AOM[Scientific Name], MATCH(1, (AOM[Edge_Value]=ani_diet!D1408)*(AOM[Is_Ani_Diet_Ingredient]&lt;&gt;FALSE), 0))=0, "", INDEX(AOM[Scientific Name], MATCH(1, (AOM[Edge_Value]=ani_diet!D1408)*(AOM[Is_Ani_Diet_Ingredient]&lt;&gt;FALSE), 0))), "No Match in AOM")</f>
        <v>Sesbania sesban</v>
      </c>
      <c r="T1410" t="str" cm="1">
        <f t="array" ref="T1410">IF((S1410&lt;&gt;"")*(S1410&lt;&gt;"No Match in AOM"),IF(J1410&lt;&gt;"",_xlfn.TEXTJOIN(";",TRUE,CONCATENATE(_xlfn.TEXTSPLIT(S1410,";",TRUE,FALSE)," ",J1410)),S1410),"")</f>
        <v>Sesbania sesban</v>
      </c>
    </row>
    <row r="1411" spans="1:20" ht="15" customHeight="1">
      <c r="A1411" s="30" t="s">
        <v>27147</v>
      </c>
      <c r="B1411" s="55" t="s">
        <v>9659</v>
      </c>
      <c r="C1411" s="56" t="str">
        <f>_xlfn.TEXTJOIN(" ",TRUE,B1411,IF(ISBLANK(J1411),"",_xlfn.TEXTSPLIT(J1411,";")))</f>
        <v>Sesbania sesban</v>
      </c>
      <c r="D1411" s="56" t="str">
        <f>_xlfn.TEXTJOIN(" ",TRUE,B1411,IF(ISBLANK(J1411),"",_xlfn.TEXTSPLIT(J1411,";")),IF(ISBLANK(H1411),"",_xlfn.TEXTSPLIT(H1411,";")))</f>
        <v>Sesbania sesban Dried</v>
      </c>
      <c r="E1411" s="56" t="str">
        <f>_xlfn.TEXTJOIN(" ",TRUE,B1411,F1411,IF(ISBLANK(J1411),"",_xlfn.TEXTSPLIT(J1411,";")),IF(ISBLANK(G1411),"",_xlfn.TEXTSPLIT(G1411,";")))</f>
        <v>Sesbania sesban 2024 Dried(Air)</v>
      </c>
      <c r="F1411" s="55">
        <v>2024</v>
      </c>
      <c r="G1411" s="55" t="s">
        <v>25644</v>
      </c>
      <c r="H1411" s="55" t="s">
        <v>17480</v>
      </c>
      <c r="R1411" t="str" cm="1">
        <f t="array" ref="R1411">IFERROR(INDEX(AOM[AOM], MATCH(1, (AOM[Edge_Value]=ani_diet!D1409)*(AOM[Is_Ani_Diet_Ingredient]&lt;&gt;FALSE), 0)), "No Match in AOM")</f>
        <v>AOM_001229</v>
      </c>
      <c r="S1411" t="str" cm="1">
        <f t="array" ref="S1411">IFERROR(IF(INDEX(AOM[Scientific Name], MATCH(1, (AOM[Edge_Value]=ani_diet!D1409)*(AOM[Is_Ani_Diet_Ingredient]&lt;&gt;FALSE), 0))=0, "", INDEX(AOM[Scientific Name], MATCH(1, (AOM[Edge_Value]=ani_diet!D1409)*(AOM[Is_Ani_Diet_Ingredient]&lt;&gt;FALSE), 0))), "No Match in AOM")</f>
        <v>Sesbania sesban</v>
      </c>
      <c r="T1411" t="str" cm="1">
        <f t="array" ref="T1411">IF((S1411&lt;&gt;"")*(S1411&lt;&gt;"No Match in AOM"),IF(J1411&lt;&gt;"",_xlfn.TEXTJOIN(";",TRUE,CONCATENATE(_xlfn.TEXTSPLIT(S1411,";",TRUE,FALSE)," ",J1411)),S1411),"")</f>
        <v>Sesbania sesban</v>
      </c>
    </row>
    <row r="1412" spans="1:20" ht="15" customHeight="1">
      <c r="A1412" s="30" t="s">
        <v>27148</v>
      </c>
      <c r="B1412" s="55" t="s">
        <v>9659</v>
      </c>
      <c r="C1412" s="56" t="str">
        <f>_xlfn.TEXTJOIN(" ",TRUE,B1412,IF(ISBLANK(J1412),"",_xlfn.TEXTSPLIT(J1412,";")))</f>
        <v>Sesbania sesban</v>
      </c>
      <c r="D1412" s="56" t="str">
        <f>_xlfn.TEXTJOIN(" ",TRUE,B1412,IF(ISBLANK(J1412),"",_xlfn.TEXTSPLIT(J1412,";")),IF(ISBLANK(H1412),"",_xlfn.TEXTSPLIT(H1412,";")))</f>
        <v>Sesbania sesban Dried</v>
      </c>
      <c r="E1412" s="56" t="str">
        <f>_xlfn.TEXTJOIN(" ",TRUE,B1412,F1412,IF(ISBLANK(J1412),"",_xlfn.TEXTSPLIT(J1412,";")),IF(ISBLANK(G1412),"",_xlfn.TEXTSPLIT(G1412,";")))</f>
        <v>Sesbania sesban Dried(Air)</v>
      </c>
      <c r="G1412" s="55" t="s">
        <v>25644</v>
      </c>
      <c r="H1412" s="55" t="s">
        <v>17480</v>
      </c>
      <c r="R1412" t="str" cm="1">
        <f t="array" ref="R1412">IFERROR(INDEX(AOM[AOM], MATCH(1, (AOM[Edge_Value]=ani_diet!D1410)*(AOM[Is_Ani_Diet_Ingredient]&lt;&gt;FALSE), 0)), "No Match in AOM")</f>
        <v>AOM_001229</v>
      </c>
      <c r="S1412" t="str" cm="1">
        <f t="array" ref="S1412">IFERROR(IF(INDEX(AOM[Scientific Name], MATCH(1, (AOM[Edge_Value]=ani_diet!D1410)*(AOM[Is_Ani_Diet_Ingredient]&lt;&gt;FALSE), 0))=0, "", INDEX(AOM[Scientific Name], MATCH(1, (AOM[Edge_Value]=ani_diet!D1410)*(AOM[Is_Ani_Diet_Ingredient]&lt;&gt;FALSE), 0))), "No Match in AOM")</f>
        <v>Sesbania sesban</v>
      </c>
      <c r="T1412" t="str" cm="1">
        <f t="array" ref="T1412">IF((S1412&lt;&gt;"")*(S1412&lt;&gt;"No Match in AOM"),IF(J1412&lt;&gt;"",_xlfn.TEXTJOIN(";",TRUE,CONCATENATE(_xlfn.TEXTSPLIT(S1412,";",TRUE,FALSE)," ",J1412)),S1412),"")</f>
        <v>Sesbania sesban</v>
      </c>
    </row>
    <row r="1413" spans="1:20" ht="15" customHeight="1">
      <c r="A1413" s="30" t="s">
        <v>27149</v>
      </c>
      <c r="B1413" s="55" t="s">
        <v>9659</v>
      </c>
      <c r="C1413" s="56" t="str">
        <f>_xlfn.TEXTJOIN(" ",TRUE,B1413,IF(ISBLANK(J1413),"",_xlfn.TEXTSPLIT(J1413,";")))</f>
        <v>Sesbania sesban</v>
      </c>
      <c r="D1413" s="56" t="str">
        <f>_xlfn.TEXTJOIN(" ",TRUE,B1413,IF(ISBLANK(J1413),"",_xlfn.TEXTSPLIT(J1413,";")),IF(ISBLANK(H1413),"",_xlfn.TEXTSPLIT(H1413,";")))</f>
        <v>Sesbania sesban Ensiled</v>
      </c>
      <c r="E1413" s="56" t="str">
        <f>_xlfn.TEXTJOIN(" ",TRUE,B1413,F1413,IF(ISBLANK(J1413),"",_xlfn.TEXTSPLIT(J1413,";")),IF(ISBLANK(G1413),"",_xlfn.TEXTSPLIT(G1413,";")))</f>
        <v>Sesbania sesban Ensiled</v>
      </c>
      <c r="G1413" s="55" t="s">
        <v>17494</v>
      </c>
      <c r="H1413" s="55" t="s">
        <v>17494</v>
      </c>
      <c r="R1413" t="str" cm="1">
        <f t="array" ref="R1413">IFERROR(INDEX(AOM[AOM], MATCH(1, (AOM[Edge_Value]=ani_diet!D1411)*(AOM[Is_Ani_Diet_Ingredient]&lt;&gt;FALSE), 0)), "No Match in AOM")</f>
        <v>AOM_001229</v>
      </c>
      <c r="S1413" t="str" cm="1">
        <f t="array" ref="S1413">IFERROR(IF(INDEX(AOM[Scientific Name], MATCH(1, (AOM[Edge_Value]=ani_diet!D1411)*(AOM[Is_Ani_Diet_Ingredient]&lt;&gt;FALSE), 0))=0, "", INDEX(AOM[Scientific Name], MATCH(1, (AOM[Edge_Value]=ani_diet!D1411)*(AOM[Is_Ani_Diet_Ingredient]&lt;&gt;FALSE), 0))), "No Match in AOM")</f>
        <v>Sesbania sesban</v>
      </c>
      <c r="T1413" t="str" cm="1">
        <f t="array" ref="T1413">IF((S1413&lt;&gt;"")*(S1413&lt;&gt;"No Match in AOM"),IF(J1413&lt;&gt;"",_xlfn.TEXTJOIN(";",TRUE,CONCATENATE(_xlfn.TEXTSPLIT(S1413,";",TRUE,FALSE)," ",J1413)),S1413),"")</f>
        <v>Sesbania sesban</v>
      </c>
    </row>
    <row r="1414" spans="1:20" ht="15" customHeight="1">
      <c r="A1414" s="30" t="s">
        <v>27150</v>
      </c>
      <c r="B1414" s="30" t="s">
        <v>9659</v>
      </c>
      <c r="C1414" s="56" t="str">
        <f>_xlfn.TEXTJOIN(" ",TRUE,B1414,IF(ISBLANK(J1414),"",_xlfn.TEXTSPLIT(J1414,";")))</f>
        <v>Sesbania sesban Leaves</v>
      </c>
      <c r="D1414" s="56" t="str">
        <f>_xlfn.TEXTJOIN(" ",TRUE,B1414,IF(ISBLANK(J1414),"",_xlfn.TEXTSPLIT(J1414,";")),IF(ISBLANK(H1414),"",_xlfn.TEXTSPLIT(H1414,";")))</f>
        <v>Sesbania sesban Leaves</v>
      </c>
      <c r="E1414" s="56" t="str">
        <f>_xlfn.TEXTJOIN(" ",TRUE,B1414,F1414,IF(ISBLANK(J1414),"",_xlfn.TEXTSPLIT(J1414,";")),IF(ISBLANK(G1414),"",_xlfn.TEXTSPLIT(G1414,";")))</f>
        <v>Sesbania sesban Leaves</v>
      </c>
      <c r="J1414" s="55" t="s">
        <v>6187</v>
      </c>
      <c r="R1414" t="str" cm="1">
        <f t="array" ref="R1414">IFERROR(INDEX(AOM[AOM], MATCH(1, (AOM[Edge_Value]=ani_diet!D1412)*(AOM[Is_Ani_Diet_Ingredient]&lt;&gt;FALSE), 0)), "No Match in AOM")</f>
        <v>AOM_001229</v>
      </c>
      <c r="S1414" t="str" cm="1">
        <f t="array" ref="S1414">IFERROR(IF(INDEX(AOM[Scientific Name], MATCH(1, (AOM[Edge_Value]=ani_diet!D1412)*(AOM[Is_Ani_Diet_Ingredient]&lt;&gt;FALSE), 0))=0, "", INDEX(AOM[Scientific Name], MATCH(1, (AOM[Edge_Value]=ani_diet!D1412)*(AOM[Is_Ani_Diet_Ingredient]&lt;&gt;FALSE), 0))), "No Match in AOM")</f>
        <v>Sesbania sesban</v>
      </c>
      <c r="T1414" t="str" cm="1">
        <f t="array" ref="T1414">IF((S1414&lt;&gt;"")*(S1414&lt;&gt;"No Match in AOM"),IF(J1414&lt;&gt;"",_xlfn.TEXTJOIN(";",TRUE,CONCATENATE(_xlfn.TEXTSPLIT(S1414,";",TRUE,FALSE)," ",J1414)),S1414),"")</f>
        <v>Sesbania sesban Leaves</v>
      </c>
    </row>
    <row r="1415" spans="1:20" ht="15" customHeight="1">
      <c r="A1415" s="30" t="s">
        <v>27151</v>
      </c>
      <c r="B1415" s="186" t="s">
        <v>9659</v>
      </c>
      <c r="C1415" s="56" t="str">
        <f>_xlfn.TEXTJOIN(" ",TRUE,B1415,IF(ISBLANK(J1415),"",_xlfn.TEXTSPLIT(J1415,";")))</f>
        <v>Sesbania sesban Leaves and Twigs</v>
      </c>
      <c r="D1415" s="56" t="str">
        <f>_xlfn.TEXTJOIN(" ",TRUE,B1415,IF(ISBLANK(J1415),"",_xlfn.TEXTSPLIT(J1415,";")),IF(ISBLANK(H1415),"",_xlfn.TEXTSPLIT(H1415,";")))</f>
        <v>Sesbania sesban Leaves and Twigs</v>
      </c>
      <c r="E1415" s="56" t="str">
        <f>_xlfn.TEXTJOIN(" ",TRUE,B1415,F1415,IF(ISBLANK(J1415),"",_xlfn.TEXTSPLIT(J1415,";")),IF(ISBLANK(G1415),"",_xlfn.TEXTSPLIT(G1415,";")))</f>
        <v>Sesbania sesban Leaves and Twigs</v>
      </c>
      <c r="J1415" s="55" t="s">
        <v>25806</v>
      </c>
      <c r="R1415" t="str" cm="1">
        <f t="array" ref="R1415">IFERROR(INDEX(AOM[AOM], MATCH(1, (AOM[Edge_Value]=ani_diet!D1413)*(AOM[Is_Ani_Diet_Ingredient]&lt;&gt;FALSE), 0)), "No Match in AOM")</f>
        <v>AOM_006310</v>
      </c>
      <c r="S1415" t="str" cm="1">
        <f t="array" ref="S1415">IFERROR(IF(INDEX(AOM[Scientific Name], MATCH(1, (AOM[Edge_Value]=ani_diet!D1413)*(AOM[Is_Ani_Diet_Ingredient]&lt;&gt;FALSE), 0))=0, "", INDEX(AOM[Scientific Name], MATCH(1, (AOM[Edge_Value]=ani_diet!D1413)*(AOM[Is_Ani_Diet_Ingredient]&lt;&gt;FALSE), 0))), "No Match in AOM")</f>
        <v>Sesbania sesban</v>
      </c>
      <c r="T1415" t="str" cm="1">
        <f t="array" ref="T1415">IF((S1415&lt;&gt;"")*(S1415&lt;&gt;"No Match in AOM"),IF(J1415&lt;&gt;"",_xlfn.TEXTJOIN(";",TRUE,CONCATENATE(_xlfn.TEXTSPLIT(S1415,";",TRUE,FALSE)," ",J1415)),S1415),"")</f>
        <v>Sesbania sesban Leaves and Twigs</v>
      </c>
    </row>
    <row r="1416" spans="1:20" ht="15" customHeight="1">
      <c r="A1416" s="30" t="s">
        <v>27152</v>
      </c>
      <c r="B1416" s="55" t="s">
        <v>9659</v>
      </c>
      <c r="C1416" s="56" t="str">
        <f>_xlfn.TEXTJOIN(" ",TRUE,B1416,IF(ISBLANK(J1416),"",_xlfn.TEXTSPLIT(J1416,";")))</f>
        <v>Sesbania sesban Leaves and Twigs</v>
      </c>
      <c r="D1416" s="56" t="str">
        <f>_xlfn.TEXTJOIN(" ",TRUE,B1416,IF(ISBLANK(J1416),"",_xlfn.TEXTSPLIT(J1416,";")),IF(ISBLANK(H1416),"",_xlfn.TEXTSPLIT(H1416,";")))</f>
        <v>Sesbania sesban Leaves and Twigs Dried</v>
      </c>
      <c r="E1416" s="56" t="str">
        <f>_xlfn.TEXTJOIN(" ",TRUE,B1416,F1416,IF(ISBLANK(J1416),"",_xlfn.TEXTSPLIT(J1416,";")),IF(ISBLANK(G1416),"",_xlfn.TEXTSPLIT(G1416,";")))</f>
        <v>Sesbania sesban Leaves and Twigs Dried</v>
      </c>
      <c r="G1416" s="55" t="s">
        <v>17480</v>
      </c>
      <c r="H1416" s="55" t="s">
        <v>17480</v>
      </c>
      <c r="J1416" s="55" t="s">
        <v>25806</v>
      </c>
      <c r="R1416" t="str" cm="1">
        <f t="array" ref="R1416">IFERROR(INDEX(AOM[AOM], MATCH(1, (AOM[Edge_Value]=ani_diet!D1414)*(AOM[Is_Ani_Diet_Ingredient]&lt;&gt;FALSE), 0)), "No Match in AOM")</f>
        <v>AOM_001740</v>
      </c>
      <c r="S1416" t="str" cm="1">
        <f t="array" ref="S1416">IFERROR(IF(INDEX(AOM[Scientific Name], MATCH(1, (AOM[Edge_Value]=ani_diet!D1414)*(AOM[Is_Ani_Diet_Ingredient]&lt;&gt;FALSE), 0))=0, "", INDEX(AOM[Scientific Name], MATCH(1, (AOM[Edge_Value]=ani_diet!D1414)*(AOM[Is_Ani_Diet_Ingredient]&lt;&gt;FALSE), 0))), "No Match in AOM")</f>
        <v>Sesbania sesban</v>
      </c>
      <c r="T1416" t="str" cm="1">
        <f t="array" ref="T1416">IF((S1416&lt;&gt;"")*(S1416&lt;&gt;"No Match in AOM"),IF(J1416&lt;&gt;"",_xlfn.TEXTJOIN(";",TRUE,CONCATENATE(_xlfn.TEXTSPLIT(S1416,";",TRUE,FALSE)," ",J1416)),S1416),"")</f>
        <v>Sesbania sesban Leaves and Twigs</v>
      </c>
    </row>
    <row r="1417" spans="1:20" ht="15" customHeight="1">
      <c r="A1417" s="30" t="s">
        <v>27153</v>
      </c>
      <c r="B1417" s="55" t="s">
        <v>9659</v>
      </c>
      <c r="C1417" s="56" t="str">
        <f>_xlfn.TEXTJOIN(" ",TRUE,B1417,IF(ISBLANK(J1417),"",_xlfn.TEXTSPLIT(J1417,";")))</f>
        <v>Sesbania sesban Leaves</v>
      </c>
      <c r="D1417" s="56" t="str">
        <f>_xlfn.TEXTJOIN(" ",TRUE,B1417,IF(ISBLANK(J1417),"",_xlfn.TEXTSPLIT(J1417,";")),IF(ISBLANK(H1417),"",_xlfn.TEXTSPLIT(H1417,";")))</f>
        <v>Sesbania sesban Leaves Dried</v>
      </c>
      <c r="E1417" s="56" t="str">
        <f>_xlfn.TEXTJOIN(" ",TRUE,B1417,F1417,IF(ISBLANK(J1417),"",_xlfn.TEXTSPLIT(J1417,";")),IF(ISBLANK(G1417),"",_xlfn.TEXTSPLIT(G1417,";")))</f>
        <v>Sesbania sesban Leaves Dried(Air)</v>
      </c>
      <c r="G1417" s="55" t="s">
        <v>25644</v>
      </c>
      <c r="H1417" s="55" t="s">
        <v>17480</v>
      </c>
      <c r="J1417" s="55" t="s">
        <v>6187</v>
      </c>
      <c r="R1417" t="str" cm="1">
        <f t="array" ref="R1417">IFERROR(INDEX(AOM[AOM], MATCH(1, (AOM[Edge_Value]=ani_diet!D1415)*(AOM[Is_Ani_Diet_Ingredient]&lt;&gt;FALSE), 0)), "No Match in AOM")</f>
        <v>AOM_001230</v>
      </c>
      <c r="S1417" t="str" cm="1">
        <f t="array" ref="S1417">IFERROR(IF(INDEX(AOM[Scientific Name], MATCH(1, (AOM[Edge_Value]=ani_diet!D1415)*(AOM[Is_Ani_Diet_Ingredient]&lt;&gt;FALSE), 0))=0, "", INDEX(AOM[Scientific Name], MATCH(1, (AOM[Edge_Value]=ani_diet!D1415)*(AOM[Is_Ani_Diet_Ingredient]&lt;&gt;FALSE), 0))), "No Match in AOM")</f>
        <v>Sesbania sesban</v>
      </c>
      <c r="T1417" t="str" cm="1">
        <f t="array" ref="T1417">IF((S1417&lt;&gt;"")*(S1417&lt;&gt;"No Match in AOM"),IF(J1417&lt;&gt;"",_xlfn.TEXTJOIN(";",TRUE,CONCATENATE(_xlfn.TEXTSPLIT(S1417,";",TRUE,FALSE)," ",J1417)),S1417),"")</f>
        <v>Sesbania sesban Leaves</v>
      </c>
    </row>
    <row r="1418" spans="1:20" ht="15" customHeight="1">
      <c r="A1418" s="30" t="s">
        <v>27154</v>
      </c>
      <c r="B1418" s="55" t="s">
        <v>9659</v>
      </c>
      <c r="C1418" s="56" t="str">
        <f>_xlfn.TEXTJOIN(" ",TRUE,B1418,IF(ISBLANK(J1418),"",_xlfn.TEXTSPLIT(J1418,";")))</f>
        <v>Sesbania sesban Leaves</v>
      </c>
      <c r="D1418" s="56" t="str">
        <f>_xlfn.TEXTJOIN(" ",TRUE,B1418,IF(ISBLANK(J1418),"",_xlfn.TEXTSPLIT(J1418,";")),IF(ISBLANK(H1418),"",_xlfn.TEXTSPLIT(H1418,";")))</f>
        <v>Sesbania sesban Leaves Dried Ground</v>
      </c>
      <c r="E1418" s="56" t="str">
        <f>_xlfn.TEXTJOIN(" ",TRUE,B1418,F1418,IF(ISBLANK(J1418),"",_xlfn.TEXTSPLIT(J1418,";")),IF(ISBLANK(G1418),"",_xlfn.TEXTSPLIT(G1418,";")))</f>
        <v>Sesbania sesban Leaves Dried Ground</v>
      </c>
      <c r="G1418" s="55" t="s">
        <v>25767</v>
      </c>
      <c r="H1418" s="55" t="s">
        <v>25767</v>
      </c>
      <c r="J1418" s="55" t="s">
        <v>6187</v>
      </c>
      <c r="R1418" t="str" cm="1">
        <f t="array" ref="R1418">IFERROR(INDEX(AOM[AOM], MATCH(1, (AOM[Edge_Value]=ani_diet!D1416)*(AOM[Is_Ani_Diet_Ingredient]&lt;&gt;FALSE), 0)), "No Match in AOM")</f>
        <v>AOM_001984</v>
      </c>
      <c r="S1418" t="str" cm="1">
        <f t="array" ref="S1418">IFERROR(IF(INDEX(AOM[Scientific Name], MATCH(1, (AOM[Edge_Value]=ani_diet!D1416)*(AOM[Is_Ani_Diet_Ingredient]&lt;&gt;FALSE), 0))=0, "", INDEX(AOM[Scientific Name], MATCH(1, (AOM[Edge_Value]=ani_diet!D1416)*(AOM[Is_Ani_Diet_Ingredient]&lt;&gt;FALSE), 0))), "No Match in AOM")</f>
        <v>Sesbania sesban</v>
      </c>
      <c r="T1418" t="str" cm="1">
        <f t="array" ref="T1418">IF((S1418&lt;&gt;"")*(S1418&lt;&gt;"No Match in AOM"),IF(J1418&lt;&gt;"",_xlfn.TEXTJOIN(";",TRUE,CONCATENATE(_xlfn.TEXTSPLIT(S1418,";",TRUE,FALSE)," ",J1418)),S1418),"")</f>
        <v>Sesbania sesban Leaves</v>
      </c>
    </row>
    <row r="1419" spans="1:20" ht="15" customHeight="1">
      <c r="A1419" s="30" t="s">
        <v>27155</v>
      </c>
      <c r="B1419" s="55" t="s">
        <v>9659</v>
      </c>
      <c r="C1419" s="56" t="str">
        <f>_xlfn.TEXTJOIN(" ",TRUE,B1419,IF(ISBLANK(J1419),"",_xlfn.TEXTSPLIT(J1419,";")))</f>
        <v>Sesbania sesban Leaves</v>
      </c>
      <c r="D1419" s="56" t="str">
        <f>_xlfn.TEXTJOIN(" ",TRUE,B1419,IF(ISBLANK(J1419),"",_xlfn.TEXTSPLIT(J1419,";")),IF(ISBLANK(H1419),"",_xlfn.TEXTSPLIT(H1419,";")))</f>
        <v>Sesbania sesban Leaves Wilted</v>
      </c>
      <c r="E1419" s="56" t="str">
        <f>_xlfn.TEXTJOIN(" ",TRUE,B1419,F1419,IF(ISBLANK(J1419),"",_xlfn.TEXTSPLIT(J1419,";")),IF(ISBLANK(G1419),"",_xlfn.TEXTSPLIT(G1419,";")))</f>
        <v>Sesbania sesban Leaves Wilted</v>
      </c>
      <c r="G1419" s="55" t="s">
        <v>17481</v>
      </c>
      <c r="H1419" s="55" t="s">
        <v>17481</v>
      </c>
      <c r="J1419" s="55" t="s">
        <v>6187</v>
      </c>
      <c r="R1419" t="str" cm="1">
        <f t="array" ref="R1419">IFERROR(INDEX(AOM[AOM], MATCH(1, (AOM[Edge_Value]=ani_diet!D1417)*(AOM[Is_Ani_Diet_Ingredient]&lt;&gt;FALSE), 0)), "No Match in AOM")</f>
        <v>AOM_001902</v>
      </c>
      <c r="S1419" t="str" cm="1">
        <f t="array" ref="S1419">IFERROR(IF(INDEX(AOM[Scientific Name], MATCH(1, (AOM[Edge_Value]=ani_diet!D1417)*(AOM[Is_Ani_Diet_Ingredient]&lt;&gt;FALSE), 0))=0, "", INDEX(AOM[Scientific Name], MATCH(1, (AOM[Edge_Value]=ani_diet!D1417)*(AOM[Is_Ani_Diet_Ingredient]&lt;&gt;FALSE), 0))), "No Match in AOM")</f>
        <v>Sesbania sesban</v>
      </c>
      <c r="T1419" t="str" cm="1">
        <f t="array" ref="T1419">IF((S1419&lt;&gt;"")*(S1419&lt;&gt;"No Match in AOM"),IF(J1419&lt;&gt;"",_xlfn.TEXTJOIN(";",TRUE,CONCATENATE(_xlfn.TEXTSPLIT(S1419,";",TRUE,FALSE)," ",J1419)),S1419),"")</f>
        <v>Sesbania sesban Leaves</v>
      </c>
    </row>
    <row r="1420" spans="1:20" ht="15" customHeight="1">
      <c r="A1420" s="30" t="s">
        <v>27156</v>
      </c>
      <c r="B1420" s="55" t="s">
        <v>9659</v>
      </c>
      <c r="C1420" s="56" t="str">
        <f>_xlfn.TEXTJOIN(" ",TRUE,B1420,IF(ISBLANK(J1420),"",_xlfn.TEXTSPLIT(J1420,";")))</f>
        <v>Sesbania sesban Seed</v>
      </c>
      <c r="D1420" s="56" t="str">
        <f>_xlfn.TEXTJOIN(" ",TRUE,B1420,IF(ISBLANK(J1420),"",_xlfn.TEXTSPLIT(J1420,";")),IF(ISBLANK(H1420),"",_xlfn.TEXTSPLIT(H1420,";")))</f>
        <v>Sesbania sesban Seed</v>
      </c>
      <c r="E1420" s="56" t="str">
        <f>_xlfn.TEXTJOIN(" ",TRUE,B1420,F1420,IF(ISBLANK(J1420),"",_xlfn.TEXTSPLIT(J1420,";")),IF(ISBLANK(G1420),"",_xlfn.TEXTSPLIT(G1420,";")))</f>
        <v>Sesbania sesban Seed</v>
      </c>
      <c r="J1420" s="55" t="s">
        <v>3446</v>
      </c>
      <c r="R1420" t="str" cm="1">
        <f t="array" ref="R1420">IFERROR(INDEX(AOM[AOM], MATCH(1, (AOM[Edge_Value]=ani_diet!D1418)*(AOM[Is_Ani_Diet_Ingredient]&lt;&gt;FALSE), 0)), "No Match in AOM")</f>
        <v>AOM_006308</v>
      </c>
      <c r="S1420" t="str" cm="1">
        <f t="array" ref="S1420">IFERROR(IF(INDEX(AOM[Scientific Name], MATCH(1, (AOM[Edge_Value]=ani_diet!D1418)*(AOM[Is_Ani_Diet_Ingredient]&lt;&gt;FALSE), 0))=0, "", INDEX(AOM[Scientific Name], MATCH(1, (AOM[Edge_Value]=ani_diet!D1418)*(AOM[Is_Ani_Diet_Ingredient]&lt;&gt;FALSE), 0))), "No Match in AOM")</f>
        <v>Sesbania sesban</v>
      </c>
      <c r="T1420" t="str" cm="1">
        <f t="array" ref="T1420">IF((S1420&lt;&gt;"")*(S1420&lt;&gt;"No Match in AOM"),IF(J1420&lt;&gt;"",_xlfn.TEXTJOIN(";",TRUE,CONCATENATE(_xlfn.TEXTSPLIT(S1420,";",TRUE,FALSE)," ",J1420)),S1420),"")</f>
        <v>Sesbania sesban Seed</v>
      </c>
    </row>
    <row r="1421" spans="1:20" ht="15" customHeight="1">
      <c r="A1421" s="30" t="s">
        <v>27157</v>
      </c>
      <c r="B1421" s="55" t="s">
        <v>9659</v>
      </c>
      <c r="C1421" s="56" t="str">
        <f>_xlfn.TEXTJOIN(" ",TRUE,B1421,IF(ISBLANK(J1421),"",_xlfn.TEXTSPLIT(J1421,";")))</f>
        <v>Sesbania sesban Seed</v>
      </c>
      <c r="D1421" s="56" t="str">
        <f>_xlfn.TEXTJOIN(" ",TRUE,B1421,IF(ISBLANK(J1421),"",_xlfn.TEXTSPLIT(J1421,";")),IF(ISBLANK(H1421),"",_xlfn.TEXTSPLIT(H1421,";")))</f>
        <v>Sesbania sesban Seed Roasted</v>
      </c>
      <c r="E1421" s="56" t="str">
        <f>_xlfn.TEXTJOIN(" ",TRUE,B1421,F1421,IF(ISBLANK(J1421),"",_xlfn.TEXTSPLIT(J1421,";")),IF(ISBLANK(G1421),"",_xlfn.TEXTSPLIT(G1421,";")))</f>
        <v>Sesbania sesban Seed Roasted</v>
      </c>
      <c r="G1421" s="55" t="s">
        <v>17470</v>
      </c>
      <c r="H1421" s="55" t="s">
        <v>17470</v>
      </c>
      <c r="J1421" s="55" t="s">
        <v>3446</v>
      </c>
      <c r="R1421" t="str" cm="1">
        <f t="array" ref="R1421">IFERROR(INDEX(AOM[AOM], MATCH(1, (AOM[Edge_Value]=ani_diet!D1419)*(AOM[Is_Ani_Diet_Ingredient]&lt;&gt;FALSE), 0)), "No Match in AOM")</f>
        <v>AOM_001724</v>
      </c>
      <c r="S1421" t="str" cm="1">
        <f t="array" ref="S1421">IFERROR(IF(INDEX(AOM[Scientific Name], MATCH(1, (AOM[Edge_Value]=ani_diet!D1419)*(AOM[Is_Ani_Diet_Ingredient]&lt;&gt;FALSE), 0))=0, "", INDEX(AOM[Scientific Name], MATCH(1, (AOM[Edge_Value]=ani_diet!D1419)*(AOM[Is_Ani_Diet_Ingredient]&lt;&gt;FALSE), 0))), "No Match in AOM")</f>
        <v>Sesbania sesban</v>
      </c>
      <c r="T1421" t="str" cm="1">
        <f t="array" ref="T1421">IF((S1421&lt;&gt;"")*(S1421&lt;&gt;"No Match in AOM"),IF(J1421&lt;&gt;"",_xlfn.TEXTJOIN(";",TRUE,CONCATENATE(_xlfn.TEXTSPLIT(S1421,";",TRUE,FALSE)," ",J1421)),S1421),"")</f>
        <v>Sesbania sesban Seed</v>
      </c>
    </row>
    <row r="1422" spans="1:20" ht="15" customHeight="1">
      <c r="A1422" s="30" t="s">
        <v>27158</v>
      </c>
      <c r="B1422" s="55" t="s">
        <v>9659</v>
      </c>
      <c r="C1422" s="56" t="str">
        <f>_xlfn.TEXTJOIN(" ",TRUE,B1422,IF(ISBLANK(J1422),"",_xlfn.TEXTSPLIT(J1422,";")))</f>
        <v>Sesbania sesban Stalks</v>
      </c>
      <c r="D1422" s="56" t="str">
        <f>_xlfn.TEXTJOIN(" ",TRUE,B1422,IF(ISBLANK(J1422),"",_xlfn.TEXTSPLIT(J1422,";")),IF(ISBLANK(H1422),"",_xlfn.TEXTSPLIT(H1422,";")))</f>
        <v>Sesbania sesban Stalks Wilted</v>
      </c>
      <c r="E1422" s="56" t="str">
        <f>_xlfn.TEXTJOIN(" ",TRUE,B1422,F1422,IF(ISBLANK(J1422),"",_xlfn.TEXTSPLIT(J1422,";")),IF(ISBLANK(G1422),"",_xlfn.TEXTSPLIT(G1422,";")))</f>
        <v>Sesbania sesban Stalks Wilted</v>
      </c>
      <c r="G1422" s="55" t="s">
        <v>17481</v>
      </c>
      <c r="H1422" s="55" t="s">
        <v>17481</v>
      </c>
      <c r="J1422" s="55" t="s">
        <v>6803</v>
      </c>
      <c r="R1422" t="str" cm="1">
        <f t="array" ref="R1422">IFERROR(INDEX(AOM[AOM], MATCH(1, (AOM[Edge_Value]=ani_diet!D1420)*(AOM[Is_Ani_Diet_Ingredient]&lt;&gt;FALSE), 0)), "No Match in AOM")</f>
        <v>AOM_003080</v>
      </c>
      <c r="S1422" t="str" cm="1">
        <f t="array" ref="S1422">IFERROR(IF(INDEX(AOM[Scientific Name], MATCH(1, (AOM[Edge_Value]=ani_diet!D1420)*(AOM[Is_Ani_Diet_Ingredient]&lt;&gt;FALSE), 0))=0, "", INDEX(AOM[Scientific Name], MATCH(1, (AOM[Edge_Value]=ani_diet!D1420)*(AOM[Is_Ani_Diet_Ingredient]&lt;&gt;FALSE), 0))), "No Match in AOM")</f>
        <v>Sesbania sesban</v>
      </c>
      <c r="T1422" t="str" cm="1">
        <f t="array" ref="T1422">IF((S1422&lt;&gt;"")*(S1422&lt;&gt;"No Match in AOM"),IF(J1422&lt;&gt;"",_xlfn.TEXTJOIN(";",TRUE,CONCATENATE(_xlfn.TEXTSPLIT(S1422,";",TRUE,FALSE)," ",J1422)),S1422),"")</f>
        <v>Sesbania sesban Stalks</v>
      </c>
    </row>
    <row r="1423" spans="1:20" ht="15" customHeight="1">
      <c r="A1423" s="30" t="s">
        <v>4963</v>
      </c>
      <c r="B1423" s="55" t="s">
        <v>19899</v>
      </c>
      <c r="C1423" s="56" t="str">
        <f>_xlfn.TEXTJOIN(" ",TRUE,B1423,IF(ISBLANK(J1423),"",_xlfn.TEXTSPLIT(J1423,";")))</f>
        <v>Sheanut</v>
      </c>
      <c r="D1423" s="56" t="str">
        <f>_xlfn.TEXTJOIN(" ",TRUE,B1423,IF(ISBLANK(J1423),"",_xlfn.TEXTSPLIT(J1423,";")),IF(ISBLANK(H1423),"",_xlfn.TEXTSPLIT(H1423,";")))</f>
        <v>Sheanut</v>
      </c>
      <c r="E1423" s="56" t="str">
        <f>_xlfn.TEXTJOIN(" ",TRUE,B1423,F1423,IF(ISBLANK(J1423),"",_xlfn.TEXTSPLIT(J1423,";")),IF(ISBLANK(G1423),"",_xlfn.TEXTSPLIT(G1423,";")))</f>
        <v>Sheanut</v>
      </c>
      <c r="R1423" t="str" cm="1">
        <f t="array" ref="R1423">IFERROR(INDEX(AOM[AOM], MATCH(1, (AOM[Edge_Value]=ani_diet!D1421)*(AOM[Is_Ani_Diet_Ingredient]&lt;&gt;FALSE), 0)), "No Match in AOM")</f>
        <v>AOM_006309</v>
      </c>
      <c r="S1423" t="str" cm="1">
        <f t="array" ref="S1423">IFERROR(IF(INDEX(AOM[Scientific Name], MATCH(1, (AOM[Edge_Value]=ani_diet!D1421)*(AOM[Is_Ani_Diet_Ingredient]&lt;&gt;FALSE), 0))=0, "", INDEX(AOM[Scientific Name], MATCH(1, (AOM[Edge_Value]=ani_diet!D1421)*(AOM[Is_Ani_Diet_Ingredient]&lt;&gt;FALSE), 0))), "No Match in AOM")</f>
        <v>Sesbania sesban</v>
      </c>
      <c r="T1423" t="str" cm="1">
        <f t="array" ref="T1423">IF((S1423&lt;&gt;"")*(S1423&lt;&gt;"No Match in AOM"),IF(J1423&lt;&gt;"",_xlfn.TEXTJOIN(";",TRUE,CONCATENATE(_xlfn.TEXTSPLIT(S1423,";",TRUE,FALSE)," ",J1423)),S1423),"")</f>
        <v>Sesbania sesban</v>
      </c>
    </row>
    <row r="1424" spans="1:20" ht="15" customHeight="1">
      <c r="A1424" s="30" t="s">
        <v>27159</v>
      </c>
      <c r="B1424" s="55" t="s">
        <v>19899</v>
      </c>
      <c r="C1424" s="56" t="str">
        <f>_xlfn.TEXTJOIN(" ",TRUE,B1424,IF(ISBLANK(J1424),"",_xlfn.TEXTSPLIT(J1424,";")))</f>
        <v>Sheanut Cake</v>
      </c>
      <c r="D1424" s="56" t="str">
        <f>_xlfn.TEXTJOIN(" ",TRUE,B1424,IF(ISBLANK(J1424),"",_xlfn.TEXTSPLIT(J1424,";")),IF(ISBLANK(H1424),"",_xlfn.TEXTSPLIT(H1424,";")))</f>
        <v>Sheanut Cake</v>
      </c>
      <c r="E1424" s="56" t="str">
        <f>_xlfn.TEXTJOIN(" ",TRUE,B1424,F1424,IF(ISBLANK(J1424),"",_xlfn.TEXTSPLIT(J1424,";")),IF(ISBLANK(G1424),"",_xlfn.TEXTSPLIT(G1424,";")))</f>
        <v>Sheanut Cake</v>
      </c>
      <c r="J1424" s="55" t="s">
        <v>26028</v>
      </c>
      <c r="K1424" s="32" t="s">
        <v>324</v>
      </c>
      <c r="L1424" s="32" t="s">
        <v>324</v>
      </c>
      <c r="R1424" t="str" cm="1">
        <f t="array" ref="R1424">IFERROR(INDEX(AOM[AOM], MATCH(1, (AOM[Edge_Value]=ani_diet!D1422)*(AOM[Is_Ani_Diet_Ingredient]&lt;&gt;FALSE), 0)), "No Match in AOM")</f>
        <v>AOM_001985</v>
      </c>
      <c r="S1424" t="str" cm="1">
        <f t="array" ref="S1424">IFERROR(IF(INDEX(AOM[Scientific Name], MATCH(1, (AOM[Edge_Value]=ani_diet!D1422)*(AOM[Is_Ani_Diet_Ingredient]&lt;&gt;FALSE), 0))=0, "", INDEX(AOM[Scientific Name], MATCH(1, (AOM[Edge_Value]=ani_diet!D1422)*(AOM[Is_Ani_Diet_Ingredient]&lt;&gt;FALSE), 0))), "No Match in AOM")</f>
        <v>Sesbania sesban</v>
      </c>
      <c r="T1424" t="str" cm="1">
        <f t="array" ref="T1424">IF((S1424&lt;&gt;"")*(S1424&lt;&gt;"No Match in AOM"),IF(J1424&lt;&gt;"",_xlfn.TEXTJOIN(";",TRUE,CONCATENATE(_xlfn.TEXTSPLIT(S1424,";",TRUE,FALSE)," ",J1424)),S1424),"")</f>
        <v>Sesbania sesban Cake</v>
      </c>
    </row>
    <row r="1425" spans="1:20" ht="15" customHeight="1">
      <c r="A1425" s="30" t="s">
        <v>27160</v>
      </c>
      <c r="B1425" s="55" t="s">
        <v>19899</v>
      </c>
      <c r="C1425" s="56" t="str">
        <f>_xlfn.TEXTJOIN(" ",TRUE,B1425,IF(ISBLANK(J1425),"",_xlfn.TEXTSPLIT(J1425,";")))</f>
        <v>Sheanut Cake</v>
      </c>
      <c r="D1425" s="56" t="str">
        <f>_xlfn.TEXTJOIN(" ",TRUE,B1425,IF(ISBLANK(J1425),"",_xlfn.TEXTSPLIT(J1425,";")),IF(ISBLANK(H1425),"",_xlfn.TEXTSPLIT(H1425,";")))</f>
        <v>Sheanut Cake Boiled Dried</v>
      </c>
      <c r="E1425" s="56" t="str">
        <f>_xlfn.TEXTJOIN(" ",TRUE,B1425,F1425,IF(ISBLANK(J1425),"",_xlfn.TEXTSPLIT(J1425,";")),IF(ISBLANK(G1425),"",_xlfn.TEXTSPLIT(G1425,";")))</f>
        <v>Sheanut Cake Boiled Dried</v>
      </c>
      <c r="G1425" s="55" t="s">
        <v>27161</v>
      </c>
      <c r="H1425" s="55" t="s">
        <v>27161</v>
      </c>
      <c r="J1425" s="55" t="s">
        <v>26028</v>
      </c>
      <c r="R1425" t="str" cm="1">
        <f t="array" ref="R1425">IFERROR(INDEX(AOM[AOM], MATCH(1, (AOM[Edge_Value]=ani_diet!D1423)*(AOM[Is_Ani_Diet_Ingredient]&lt;&gt;FALSE), 0)), "No Match in AOM")</f>
        <v>AOM_001897</v>
      </c>
      <c r="S1425" t="str" cm="1">
        <f t="array" ref="S1425">IFERROR(IF(INDEX(AOM[Scientific Name], MATCH(1, (AOM[Edge_Value]=ani_diet!D1423)*(AOM[Is_Ani_Diet_Ingredient]&lt;&gt;FALSE), 0))=0, "", INDEX(AOM[Scientific Name], MATCH(1, (AOM[Edge_Value]=ani_diet!D1423)*(AOM[Is_Ani_Diet_Ingredient]&lt;&gt;FALSE), 0))), "No Match in AOM")</f>
        <v>Vitellaria paradoxa</v>
      </c>
      <c r="T1425" t="str" cm="1">
        <f t="array" ref="T1425">IF((S1425&lt;&gt;"")*(S1425&lt;&gt;"No Match in AOM"),IF(J1425&lt;&gt;"",_xlfn.TEXTJOIN(";",TRUE,CONCATENATE(_xlfn.TEXTSPLIT(S1425,";",TRUE,FALSE)," ",J1425)),S1425),"")</f>
        <v>Vitellaria paradoxa Cake</v>
      </c>
    </row>
    <row r="1426" spans="1:20" ht="15" customHeight="1">
      <c r="A1426" s="30" t="s">
        <v>27162</v>
      </c>
      <c r="B1426" s="55" t="s">
        <v>19899</v>
      </c>
      <c r="C1426" s="56" t="str">
        <f>_xlfn.TEXTJOIN(" ",TRUE,B1426,IF(ISBLANK(J1426),"",_xlfn.TEXTSPLIT(J1426,";")))</f>
        <v>Sheanut Cake</v>
      </c>
      <c r="D1426" s="56" t="str">
        <f>_xlfn.TEXTJOIN(" ",TRUE,B1426,IF(ISBLANK(J1426),"",_xlfn.TEXTSPLIT(J1426,";")),IF(ISBLANK(H1426),"",_xlfn.TEXTSPLIT(H1426,";")))</f>
        <v>Sheanut Cake Ground</v>
      </c>
      <c r="E1426" s="56" t="str">
        <f>_xlfn.TEXTJOIN(" ",TRUE,B1426,F1426,IF(ISBLANK(J1426),"",_xlfn.TEXTSPLIT(J1426,";")),IF(ISBLANK(G1426),"",_xlfn.TEXTSPLIT(G1426,";")))</f>
        <v>Sheanut Cake Ground</v>
      </c>
      <c r="G1426" s="55" t="s">
        <v>6052</v>
      </c>
      <c r="H1426" s="55" t="s">
        <v>6052</v>
      </c>
      <c r="J1426" s="55" t="s">
        <v>26028</v>
      </c>
      <c r="K1426" s="32" t="s">
        <v>324</v>
      </c>
      <c r="L1426" s="32" t="s">
        <v>324</v>
      </c>
      <c r="R1426" t="str" cm="1">
        <f t="array" ref="R1426">IFERROR(INDEX(AOM[AOM], MATCH(1, (AOM[Edge_Value]=ani_diet!D1424)*(AOM[Is_Ani_Diet_Ingredient]&lt;&gt;FALSE), 0)), "No Match in AOM")</f>
        <v>AOM_001278</v>
      </c>
      <c r="S1426" t="str" cm="1">
        <f t="array" ref="S1426">IFERROR(IF(INDEX(AOM[Scientific Name], MATCH(1, (AOM[Edge_Value]=ani_diet!D1424)*(AOM[Is_Ani_Diet_Ingredient]&lt;&gt;FALSE), 0))=0, "", INDEX(AOM[Scientific Name], MATCH(1, (AOM[Edge_Value]=ani_diet!D1424)*(AOM[Is_Ani_Diet_Ingredient]&lt;&gt;FALSE), 0))), "No Match in AOM")</f>
        <v>Vitellaria paradoxa</v>
      </c>
      <c r="T1426" t="str" cm="1">
        <f t="array" ref="T1426">IF((S1426&lt;&gt;"")*(S1426&lt;&gt;"No Match in AOM"),IF(J1426&lt;&gt;"",_xlfn.TEXTJOIN(";",TRUE,CONCATENATE(_xlfn.TEXTSPLIT(S1426,";",TRUE,FALSE)," ",J1426)),S1426),"")</f>
        <v>Vitellaria paradoxa Cake</v>
      </c>
    </row>
    <row r="1427" spans="1:20" ht="15" customHeight="1">
      <c r="A1427" s="30" t="s">
        <v>27163</v>
      </c>
      <c r="B1427" s="55" t="s">
        <v>23466</v>
      </c>
      <c r="C1427" s="56" t="str">
        <f>_xlfn.TEXTJOIN(" ",TRUE,B1427,IF(ISBLANK(J1427),"",_xlfn.TEXTSPLIT(J1427,";")))</f>
        <v>Sheep Meal</v>
      </c>
      <c r="D1427" s="56" t="str">
        <f>_xlfn.TEXTJOIN(" ",TRUE,B1427,IF(ISBLANK(J1427),"",_xlfn.TEXTSPLIT(J1427,";")),IF(ISBLANK(H1427),"",_xlfn.TEXTSPLIT(H1427,";")))</f>
        <v>Sheep Meal</v>
      </c>
      <c r="E1427" s="56" t="str">
        <f>_xlfn.TEXTJOIN(" ",TRUE,B1427,F1427,IF(ISBLANK(J1427),"",_xlfn.TEXTSPLIT(J1427,";")),IF(ISBLANK(G1427),"",_xlfn.TEXTSPLIT(G1427,";")))</f>
        <v>Sheep Meal</v>
      </c>
      <c r="K1427" s="32" t="s">
        <v>324</v>
      </c>
      <c r="L1427" s="32" t="s">
        <v>324</v>
      </c>
      <c r="R1427" t="str" cm="1">
        <f t="array" ref="R1427">IFERROR(INDEX(AOM[AOM], MATCH(1, (AOM[Edge_Value]=ani_diet!D1425)*(AOM[Is_Ani_Diet_Ingredient]&lt;&gt;FALSE), 0)), "No Match in AOM")</f>
        <v>AOM_001645</v>
      </c>
      <c r="S1427" t="str" cm="1">
        <f t="array" ref="S1427">IFERROR(IF(INDEX(AOM[Scientific Name], MATCH(1, (AOM[Edge_Value]=ani_diet!D1425)*(AOM[Is_Ani_Diet_Ingredient]&lt;&gt;FALSE), 0))=0, "", INDEX(AOM[Scientific Name], MATCH(1, (AOM[Edge_Value]=ani_diet!D1425)*(AOM[Is_Ani_Diet_Ingredient]&lt;&gt;FALSE), 0))), "No Match in AOM")</f>
        <v>Vitellaria paradoxa</v>
      </c>
      <c r="T1427" t="str" cm="1">
        <f t="array" ref="T1427">IF((S1427&lt;&gt;"")*(S1427&lt;&gt;"No Match in AOM"),IF(J1427&lt;&gt;"",_xlfn.TEXTJOIN(";",TRUE,CONCATENATE(_xlfn.TEXTSPLIT(S1427,";",TRUE,FALSE)," ",J1427)),S1427),"")</f>
        <v>Vitellaria paradoxa</v>
      </c>
    </row>
    <row r="1428" spans="1:20" ht="15" customHeight="1">
      <c r="A1428" s="30" t="s">
        <v>18633</v>
      </c>
      <c r="B1428" s="55" t="s">
        <v>18633</v>
      </c>
      <c r="C1428" s="56" t="str">
        <f>_xlfn.TEXTJOIN(" ",TRUE,B1428,IF(ISBLANK(J1428),"",_xlfn.TEXTSPLIT(J1428,";")))</f>
        <v>Shell</v>
      </c>
      <c r="D1428" s="56" t="str">
        <f>_xlfn.TEXTJOIN(" ",TRUE,B1428,IF(ISBLANK(J1428),"",_xlfn.TEXTSPLIT(J1428,";")),IF(ISBLANK(H1428),"",_xlfn.TEXTSPLIT(H1428,";")))</f>
        <v>Shell</v>
      </c>
      <c r="E1428" s="56" t="str">
        <f>_xlfn.TEXTJOIN(" ",TRUE,B1428,F1428,IF(ISBLANK(J1428),"",_xlfn.TEXTSPLIT(J1428,";")),IF(ISBLANK(G1428),"",_xlfn.TEXTSPLIT(G1428,";")))</f>
        <v>Shell</v>
      </c>
      <c r="R1428" t="str" cm="1">
        <f t="array" ref="R1428">IFERROR(INDEX(AOM[AOM], MATCH(1, (AOM[Edge_Value]=ani_diet!D1426)*(AOM[Is_Ani_Diet_Ingredient]&lt;&gt;FALSE), 0)), "No Match in AOM")</f>
        <v>AOM_006311</v>
      </c>
      <c r="S1428" t="str" cm="1">
        <f t="array" ref="S1428">IFERROR(IF(INDEX(AOM[Scientific Name], MATCH(1, (AOM[Edge_Value]=ani_diet!D1426)*(AOM[Is_Ani_Diet_Ingredient]&lt;&gt;FALSE), 0))=0, "", INDEX(AOM[Scientific Name], MATCH(1, (AOM[Edge_Value]=ani_diet!D1426)*(AOM[Is_Ani_Diet_Ingredient]&lt;&gt;FALSE), 0))), "No Match in AOM")</f>
        <v>Vitellaria paradoxa</v>
      </c>
      <c r="T1428" t="str" cm="1">
        <f t="array" ref="T1428">IF((S1428&lt;&gt;"")*(S1428&lt;&gt;"No Match in AOM"),IF(J1428&lt;&gt;"",_xlfn.TEXTJOIN(";",TRUE,CONCATENATE(_xlfn.TEXTSPLIT(S1428,";",TRUE,FALSE)," ",J1428)),S1428),"")</f>
        <v>Vitellaria paradoxa</v>
      </c>
    </row>
    <row r="1429" spans="1:20" ht="15" customHeight="1">
      <c r="A1429" s="30" t="s">
        <v>27164</v>
      </c>
      <c r="B1429" s="55" t="s">
        <v>18633</v>
      </c>
      <c r="C1429" s="56" t="str">
        <f>_xlfn.TEXTJOIN(" ",TRUE,B1429,IF(ISBLANK(J1429),"",_xlfn.TEXTSPLIT(J1429,";")))</f>
        <v>Shell</v>
      </c>
      <c r="D1429" s="56" t="str">
        <f>_xlfn.TEXTJOIN(" ",TRUE,B1429,IF(ISBLANK(J1429),"",_xlfn.TEXTSPLIT(J1429,";")),IF(ISBLANK(H1429),"",_xlfn.TEXTSPLIT(H1429,";")))</f>
        <v>Shell Ground</v>
      </c>
      <c r="E1429" s="56" t="str">
        <f>_xlfn.TEXTJOIN(" ",TRUE,B1429,F1429,IF(ISBLANK(J1429),"",_xlfn.TEXTSPLIT(J1429,";")),IF(ISBLANK(G1429),"",_xlfn.TEXTSPLIT(G1429,";")))</f>
        <v>Shell Ground</v>
      </c>
      <c r="G1429" s="55" t="s">
        <v>6052</v>
      </c>
      <c r="H1429" s="55" t="s">
        <v>6052</v>
      </c>
      <c r="R1429" t="str" cm="1">
        <f t="array" ref="R1429">IFERROR(INDEX(AOM[AOM], MATCH(1, (AOM[Edge_Value]=ani_diet!D1427)*(AOM[Is_Ani_Diet_Ingredient]&lt;&gt;FALSE), 0)), "No Match in AOM")</f>
        <v>AOM_001498</v>
      </c>
      <c r="S1429" t="str" cm="1">
        <f t="array" ref="S1429">IFERROR(IF(INDEX(AOM[Scientific Name], MATCH(1, (AOM[Edge_Value]=ani_diet!D1427)*(AOM[Is_Ani_Diet_Ingredient]&lt;&gt;FALSE), 0))=0, "", INDEX(AOM[Scientific Name], MATCH(1, (AOM[Edge_Value]=ani_diet!D1427)*(AOM[Is_Ani_Diet_Ingredient]&lt;&gt;FALSE), 0))), "No Match in AOM")</f>
        <v/>
      </c>
      <c r="T1429" t="str" cm="1">
        <f t="array" ref="T1429">IF((S1429&lt;&gt;"")*(S1429&lt;&gt;"No Match in AOM"),IF(J1429&lt;&gt;"",_xlfn.TEXTJOIN(";",TRUE,CONCATENATE(_xlfn.TEXTSPLIT(S1429,";",TRUE,FALSE)," ",J1429)),S1429),"")</f>
        <v/>
      </c>
    </row>
    <row r="1430" spans="1:20" ht="15" customHeight="1">
      <c r="A1430" s="30" t="s">
        <v>27165</v>
      </c>
      <c r="B1430" s="55" t="s">
        <v>27166</v>
      </c>
      <c r="C1430" s="56" t="str">
        <f>_xlfn.TEXTJOIN(" ",TRUE,B1430,IF(ISBLANK(J1430),"",_xlfn.TEXTSPLIT(J1430,";")))</f>
        <v>Shrimp</v>
      </c>
      <c r="D1430" s="56" t="str">
        <f>_xlfn.TEXTJOIN(" ",TRUE,B1430,IF(ISBLANK(J1430),"",_xlfn.TEXTSPLIT(J1430,";")),IF(ISBLANK(H1430),"",_xlfn.TEXTSPLIT(H1430,";")))</f>
        <v>Shrimp Ground</v>
      </c>
      <c r="E1430" s="56" t="str">
        <f>_xlfn.TEXTJOIN(" ",TRUE,B1430,F1430,IF(ISBLANK(J1430),"",_xlfn.TEXTSPLIT(J1430,";")),IF(ISBLANK(G1430),"",_xlfn.TEXTSPLIT(G1430,";")))</f>
        <v>Shrimp Ground</v>
      </c>
      <c r="G1430" s="55" t="s">
        <v>6052</v>
      </c>
      <c r="H1430" s="55" t="s">
        <v>6052</v>
      </c>
      <c r="K1430" s="32" t="s">
        <v>324</v>
      </c>
      <c r="N1430" t="s">
        <v>2563</v>
      </c>
      <c r="O1430" t="s">
        <v>2534</v>
      </c>
      <c r="P1430" t="s">
        <v>25819</v>
      </c>
      <c r="Q1430" t="s">
        <v>25820</v>
      </c>
      <c r="R1430" t="str" cm="1">
        <f t="array" ref="R1430">IFERROR(INDEX(AOM[AOM], MATCH(1, (AOM[Edge_Value]=ani_diet!D1428)*(AOM[Is_Ani_Diet_Ingredient]&lt;&gt;FALSE), 0)), "No Match in AOM")</f>
        <v>AOM_000558</v>
      </c>
      <c r="S1430" t="str" cm="1">
        <f t="array" ref="S1430">IFERROR(IF(INDEX(AOM[Scientific Name], MATCH(1, (AOM[Edge_Value]=ani_diet!D1428)*(AOM[Is_Ani_Diet_Ingredient]&lt;&gt;FALSE), 0))=0, "", INDEX(AOM[Scientific Name], MATCH(1, (AOM[Edge_Value]=ani_diet!D1428)*(AOM[Is_Ani_Diet_Ingredient]&lt;&gt;FALSE), 0))), "No Match in AOM")</f>
        <v/>
      </c>
      <c r="T1430" t="str" cm="1">
        <f t="array" ref="T1430">IF((S1430&lt;&gt;"")*(S1430&lt;&gt;"No Match in AOM"),IF(J1430&lt;&gt;"",_xlfn.TEXTJOIN(";",TRUE,CONCATENATE(_xlfn.TEXTSPLIT(S1430,";",TRUE,FALSE)," ",J1430)),S1430),"")</f>
        <v/>
      </c>
    </row>
    <row r="1431" spans="1:20" ht="15" customHeight="1">
      <c r="A1431" s="30" t="s">
        <v>18334</v>
      </c>
      <c r="B1431" s="55" t="s">
        <v>27166</v>
      </c>
      <c r="C1431" s="56" t="str">
        <f>_xlfn.TEXTJOIN(" ",TRUE,B1431,IF(ISBLANK(J1431),"",_xlfn.TEXTSPLIT(J1431,";")))</f>
        <v>Shrimp Heads</v>
      </c>
      <c r="D1431" s="56" t="str">
        <f>_xlfn.TEXTJOIN(" ",TRUE,B1431,IF(ISBLANK(J1431),"",_xlfn.TEXTSPLIT(J1431,";")),IF(ISBLANK(H1431),"",_xlfn.TEXTSPLIT(H1431,";")))</f>
        <v>Shrimp Heads</v>
      </c>
      <c r="E1431" s="56" t="str">
        <f>_xlfn.TEXTJOIN(" ",TRUE,B1431,F1431,IF(ISBLANK(J1431),"",_xlfn.TEXTSPLIT(J1431,";")),IF(ISBLANK(G1431),"",_xlfn.TEXTSPLIT(G1431,";")))</f>
        <v>Shrimp Heads</v>
      </c>
      <c r="J1431" s="55" t="s">
        <v>27167</v>
      </c>
      <c r="R1431" t="str" cm="1">
        <f t="array" ref="R1431">IFERROR(INDEX(AOM[AOM], MATCH(1, (AOM[Edge_Value]=ani_diet!D1429)*(AOM[Is_Ani_Diet_Ingredient]&lt;&gt;FALSE), 0)), "No Match in AOM")</f>
        <v>AOM_006194</v>
      </c>
      <c r="S1431" t="str" cm="1">
        <f t="array" ref="S1431">IFERROR(IF(INDEX(AOM[Scientific Name], MATCH(1, (AOM[Edge_Value]=ani_diet!D1429)*(AOM[Is_Ani_Diet_Ingredient]&lt;&gt;FALSE), 0))=0, "", INDEX(AOM[Scientific Name], MATCH(1, (AOM[Edge_Value]=ani_diet!D1429)*(AOM[Is_Ani_Diet_Ingredient]&lt;&gt;FALSE), 0))), "No Match in AOM")</f>
        <v/>
      </c>
      <c r="T1431" t="str" cm="1">
        <f t="array" ref="T1431">IF((S1431&lt;&gt;"")*(S1431&lt;&gt;"No Match in AOM"),IF(J1431&lt;&gt;"",_xlfn.TEXTJOIN(";",TRUE,CONCATENATE(_xlfn.TEXTSPLIT(S1431,";",TRUE,FALSE)," ",J1431)),S1431),"")</f>
        <v/>
      </c>
    </row>
    <row r="1432" spans="1:20" ht="15" customHeight="1">
      <c r="A1432" s="30" t="s">
        <v>27168</v>
      </c>
      <c r="B1432" s="55" t="s">
        <v>27166</v>
      </c>
      <c r="C1432" s="56" t="str">
        <f>_xlfn.TEXTJOIN(" ",TRUE,B1432,IF(ISBLANK(J1432),"",_xlfn.TEXTSPLIT(J1432,";")))</f>
        <v>Shrimp Heads</v>
      </c>
      <c r="D1432" s="56" t="str">
        <f>_xlfn.TEXTJOIN(" ",TRUE,B1432,IF(ISBLANK(J1432),"",_xlfn.TEXTSPLIT(J1432,";")),IF(ISBLANK(H1432),"",_xlfn.TEXTSPLIT(H1432,";")))</f>
        <v>Shrimp Heads Ground</v>
      </c>
      <c r="E1432" s="56" t="str">
        <f>_xlfn.TEXTJOIN(" ",TRUE,B1432,F1432,IF(ISBLANK(J1432),"",_xlfn.TEXTSPLIT(J1432,";")),IF(ISBLANK(G1432),"",_xlfn.TEXTSPLIT(G1432,";")))</f>
        <v>Shrimp Heads Ground</v>
      </c>
      <c r="G1432" s="55" t="s">
        <v>6052</v>
      </c>
      <c r="H1432" s="55" t="s">
        <v>6052</v>
      </c>
      <c r="J1432" s="55" t="s">
        <v>27167</v>
      </c>
      <c r="R1432" t="str" cm="1">
        <f t="array" ref="R1432">IFERROR(INDEX(AOM[AOM], MATCH(1, (AOM[Edge_Value]=ani_diet!D1430)*(AOM[Is_Ani_Diet_Ingredient]&lt;&gt;FALSE), 0)), "No Match in AOM")</f>
        <v>AOM_001112</v>
      </c>
      <c r="S1432" t="str" cm="1">
        <f t="array" ref="S1432">IFERROR(IF(INDEX(AOM[Scientific Name], MATCH(1, (AOM[Edge_Value]=ani_diet!D1430)*(AOM[Is_Ani_Diet_Ingredient]&lt;&gt;FALSE), 0))=0, "", INDEX(AOM[Scientific Name], MATCH(1, (AOM[Edge_Value]=ani_diet!D1430)*(AOM[Is_Ani_Diet_Ingredient]&lt;&gt;FALSE), 0))), "No Match in AOM")</f>
        <v/>
      </c>
      <c r="T1432" t="str" cm="1">
        <f t="array" ref="T1432">IF((S1432&lt;&gt;"")*(S1432&lt;&gt;"No Match in AOM"),IF(J1432&lt;&gt;"",_xlfn.TEXTJOIN(";",TRUE,CONCATENATE(_xlfn.TEXTSPLIT(S1432,";",TRUE,FALSE)," ",J1432)),S1432),"")</f>
        <v/>
      </c>
    </row>
    <row r="1433" spans="1:20" ht="15" customHeight="1">
      <c r="A1433" s="30" t="s">
        <v>27169</v>
      </c>
      <c r="B1433" s="55" t="s">
        <v>27166</v>
      </c>
      <c r="C1433" s="56" t="str">
        <f>_xlfn.TEXTJOIN(" ",TRUE,B1433,IF(ISBLANK(J1433),"",_xlfn.TEXTSPLIT(J1433,";")))</f>
        <v>Shrimp Hydrolysate</v>
      </c>
      <c r="D1433" s="56" t="str">
        <f>_xlfn.TEXTJOIN(" ",TRUE,B1433,IF(ISBLANK(J1433),"",_xlfn.TEXTSPLIT(J1433,";")),IF(ISBLANK(H1433),"",_xlfn.TEXTSPLIT(H1433,";")))</f>
        <v>Shrimp Hydrolysate</v>
      </c>
      <c r="E1433" s="56" t="str">
        <f>_xlfn.TEXTJOIN(" ",TRUE,B1433,F1433,IF(ISBLANK(J1433),"",_xlfn.TEXTSPLIT(J1433,";")),IF(ISBLANK(G1433),"",_xlfn.TEXTSPLIT(G1433,";")))</f>
        <v>Shrimp Hydrolysate</v>
      </c>
      <c r="J1433" s="55" t="s">
        <v>18616</v>
      </c>
      <c r="R1433" t="str" cm="1">
        <f t="array" ref="R1433">IFERROR(INDEX(AOM[AOM], MATCH(1, (AOM[Edge_Value]=ani_diet!D1431)*(AOM[Is_Ani_Diet_Ingredient]&lt;&gt;FALSE), 0)), "No Match in AOM")</f>
        <v>AOM_001923</v>
      </c>
      <c r="S1433" t="str" cm="1">
        <f t="array" ref="S1433">IFERROR(IF(INDEX(AOM[Scientific Name], MATCH(1, (AOM[Edge_Value]=ani_diet!D1431)*(AOM[Is_Ani_Diet_Ingredient]&lt;&gt;FALSE), 0))=0, "", INDEX(AOM[Scientific Name], MATCH(1, (AOM[Edge_Value]=ani_diet!D1431)*(AOM[Is_Ani_Diet_Ingredient]&lt;&gt;FALSE), 0))), "No Match in AOM")</f>
        <v/>
      </c>
      <c r="T1433" t="str" cm="1">
        <f t="array" ref="T1433">IF((S1433&lt;&gt;"")*(S1433&lt;&gt;"No Match in AOM"),IF(J1433&lt;&gt;"",_xlfn.TEXTJOIN(";",TRUE,CONCATENATE(_xlfn.TEXTSPLIT(S1433,";",TRUE,FALSE)," ",J1433)),S1433),"")</f>
        <v/>
      </c>
    </row>
    <row r="1434" spans="1:20" ht="15" customHeight="1">
      <c r="A1434" s="30" t="s">
        <v>27170</v>
      </c>
      <c r="B1434" s="55" t="s">
        <v>27171</v>
      </c>
      <c r="C1434" s="56" t="str">
        <f>_xlfn.TEXTJOIN(" ",TRUE,B1434,IF(ISBLANK(J1434),"",_xlfn.TEXTSPLIT(J1434,";")))</f>
        <v>Siam Weed Leaves</v>
      </c>
      <c r="D1434" s="56" t="str">
        <f>_xlfn.TEXTJOIN(" ",TRUE,B1434,IF(ISBLANK(J1434),"",_xlfn.TEXTSPLIT(J1434,";")),IF(ISBLANK(H1434),"",_xlfn.TEXTSPLIT(H1434,";")))</f>
        <v>Siam Weed Leaves Ground</v>
      </c>
      <c r="E1434" s="56" t="str">
        <f>_xlfn.TEXTJOIN(" ",TRUE,B1434,F1434,IF(ISBLANK(J1434),"",_xlfn.TEXTSPLIT(J1434,";")),IF(ISBLANK(G1434),"",_xlfn.TEXTSPLIT(G1434,";")))</f>
        <v>Siam Weed Leaves Ground</v>
      </c>
      <c r="G1434" s="55" t="s">
        <v>6052</v>
      </c>
      <c r="H1434" s="55" t="s">
        <v>6052</v>
      </c>
      <c r="J1434" s="55" t="s">
        <v>6187</v>
      </c>
      <c r="R1434" t="str" cm="1">
        <f t="array" ref="R1434">IFERROR(INDEX(AOM[AOM], MATCH(1, (AOM[Edge_Value]=ani_diet!D1432)*(AOM[Is_Ani_Diet_Ingredient]&lt;&gt;FALSE), 0)), "No Match in AOM")</f>
        <v>AOM_001924</v>
      </c>
      <c r="S1434" t="str" cm="1">
        <f t="array" ref="S1434">IFERROR(IF(INDEX(AOM[Scientific Name], MATCH(1, (AOM[Edge_Value]=ani_diet!D1432)*(AOM[Is_Ani_Diet_Ingredient]&lt;&gt;FALSE), 0))=0, "", INDEX(AOM[Scientific Name], MATCH(1, (AOM[Edge_Value]=ani_diet!D1432)*(AOM[Is_Ani_Diet_Ingredient]&lt;&gt;FALSE), 0))), "No Match in AOM")</f>
        <v/>
      </c>
      <c r="T1434" t="str" cm="1">
        <f t="array" ref="T1434">IF((S1434&lt;&gt;"")*(S1434&lt;&gt;"No Match in AOM"),IF(J1434&lt;&gt;"",_xlfn.TEXTJOIN(";",TRUE,CONCATENATE(_xlfn.TEXTSPLIT(S1434,";",TRUE,FALSE)," ",J1434)),S1434),"")</f>
        <v/>
      </c>
    </row>
    <row r="1435" spans="1:20" ht="15" customHeight="1">
      <c r="A1435" s="30" t="s">
        <v>23209</v>
      </c>
      <c r="B1435" s="55" t="s">
        <v>23209</v>
      </c>
      <c r="C1435" s="56" t="str">
        <f>_xlfn.TEXTJOIN(" ",TRUE,B1435,IF(ISBLANK(J1435),"",_xlfn.TEXTSPLIT(J1435,";")))</f>
        <v>Sida acuta</v>
      </c>
      <c r="D1435" s="56" t="str">
        <f>_xlfn.TEXTJOIN(" ",TRUE,B1435,IF(ISBLANK(J1435),"",_xlfn.TEXTSPLIT(J1435,";")),IF(ISBLANK(H1435),"",_xlfn.TEXTSPLIT(H1435,";")))</f>
        <v>Sida acuta</v>
      </c>
      <c r="E1435" s="56" t="str">
        <f>_xlfn.TEXTJOIN(" ",TRUE,B1435,F1435,IF(ISBLANK(J1435),"",_xlfn.TEXTSPLIT(J1435,";")),IF(ISBLANK(G1435),"",_xlfn.TEXTSPLIT(G1435,";")))</f>
        <v>Sida acuta</v>
      </c>
      <c r="R1435" t="str" cm="1">
        <f t="array" ref="R1435">IFERROR(INDEX(AOM[AOM], MATCH(1, (AOM[Edge_Value]=ani_diet!D1433)*(AOM[Is_Ani_Diet_Ingredient]&lt;&gt;FALSE), 0)), "No Match in AOM")</f>
        <v>AOM_002082</v>
      </c>
      <c r="S1435" t="str" cm="1">
        <f t="array" ref="S1435">IFERROR(IF(INDEX(AOM[Scientific Name], MATCH(1, (AOM[Edge_Value]=ani_diet!D1433)*(AOM[Is_Ani_Diet_Ingredient]&lt;&gt;FALSE), 0))=0, "", INDEX(AOM[Scientific Name], MATCH(1, (AOM[Edge_Value]=ani_diet!D1433)*(AOM[Is_Ani_Diet_Ingredient]&lt;&gt;FALSE), 0))), "No Match in AOM")</f>
        <v/>
      </c>
      <c r="T1435" t="str" cm="1">
        <f t="array" ref="T1435">IF((S1435&lt;&gt;"")*(S1435&lt;&gt;"No Match in AOM"),IF(J1435&lt;&gt;"",_xlfn.TEXTJOIN(";",TRUE,CONCATENATE(_xlfn.TEXTSPLIT(S1435,";",TRUE,FALSE)," ",J1435)),S1435),"")</f>
        <v/>
      </c>
    </row>
    <row r="1436" spans="1:20" ht="15" customHeight="1">
      <c r="A1436" s="30" t="s">
        <v>23213</v>
      </c>
      <c r="B1436" s="55" t="s">
        <v>23213</v>
      </c>
      <c r="C1436" s="56" t="str">
        <f>_xlfn.TEXTJOIN(" ",TRUE,B1436,IF(ISBLANK(J1436),"",_xlfn.TEXTSPLIT(J1436,";")))</f>
        <v>Sida cordifolia</v>
      </c>
      <c r="D1436" s="56" t="str">
        <f>_xlfn.TEXTJOIN(" ",TRUE,B1436,IF(ISBLANK(J1436),"",_xlfn.TEXTSPLIT(J1436,";")),IF(ISBLANK(H1436),"",_xlfn.TEXTSPLIT(H1436,";")))</f>
        <v>Sida cordifolia</v>
      </c>
      <c r="E1436" s="56" t="str">
        <f>_xlfn.TEXTJOIN(" ",TRUE,B1436,F1436,IF(ISBLANK(J1436),"",_xlfn.TEXTSPLIT(J1436,";")),IF(ISBLANK(G1436),"",_xlfn.TEXTSPLIT(G1436,";")))</f>
        <v>Sida cordifolia</v>
      </c>
      <c r="R1436" t="str" cm="1">
        <f t="array" ref="R1436">IFERROR(INDEX(AOM[AOM], MATCH(1, (AOM[Edge_Value]=ani_diet!D1434)*(AOM[Is_Ani_Diet_Ingredient]&lt;&gt;FALSE), 0)), "No Match in AOM")</f>
        <v>AOM_000733</v>
      </c>
      <c r="S1436" t="str" cm="1">
        <f t="array" ref="S1436">IFERROR(IF(INDEX(AOM[Scientific Name], MATCH(1, (AOM[Edge_Value]=ani_diet!D1434)*(AOM[Is_Ani_Diet_Ingredient]&lt;&gt;FALSE), 0))=0, "", INDEX(AOM[Scientific Name], MATCH(1, (AOM[Edge_Value]=ani_diet!D1434)*(AOM[Is_Ani_Diet_Ingredient]&lt;&gt;FALSE), 0))), "No Match in AOM")</f>
        <v>Eupatorium odoratum</v>
      </c>
      <c r="T1436" t="str" cm="1">
        <f t="array" ref="T1436">IF((S1436&lt;&gt;"")*(S1436&lt;&gt;"No Match in AOM"),IF(J1436&lt;&gt;"",_xlfn.TEXTJOIN(";",TRUE,CONCATENATE(_xlfn.TEXTSPLIT(S1436,";",TRUE,FALSE)," ",J1436)),S1436),"")</f>
        <v>Eupatorium odoratum</v>
      </c>
    </row>
    <row r="1437" spans="1:20" ht="15" customHeight="1">
      <c r="A1437" s="30" t="s">
        <v>27172</v>
      </c>
      <c r="B1437" s="55" t="s">
        <v>27173</v>
      </c>
      <c r="C1437" s="56" t="str">
        <f>_xlfn.TEXTJOIN(" ",TRUE,B1437,IF(ISBLANK(J1437),"",_xlfn.TEXTSPLIT(J1437,";")))</f>
        <v>Skimmed Milk Powder</v>
      </c>
      <c r="D1437" s="56" t="str">
        <f>_xlfn.TEXTJOIN(" ",TRUE,B1437,IF(ISBLANK(J1437),"",_xlfn.TEXTSPLIT(J1437,";")),IF(ISBLANK(H1437),"",_xlfn.TEXTSPLIT(H1437,";")))</f>
        <v>Skimmed Milk Powder</v>
      </c>
      <c r="E1437" s="56" t="str">
        <f>_xlfn.TEXTJOIN(" ",TRUE,B1437,F1437,IF(ISBLANK(J1437),"",_xlfn.TEXTSPLIT(J1437,";")),IF(ISBLANK(G1437),"",_xlfn.TEXTSPLIT(G1437,";")))</f>
        <v>Skimmed Milk Powder</v>
      </c>
      <c r="J1437" s="55" t="s">
        <v>26426</v>
      </c>
      <c r="R1437" t="str" cm="1">
        <f t="array" ref="R1437">IFERROR(INDEX(AOM[AOM], MATCH(1, (AOM[Edge_Value]=ani_diet!D1435)*(AOM[Is_Ani_Diet_Ingredient]&lt;&gt;FALSE), 0)), "No Match in AOM")</f>
        <v>AOM_003067</v>
      </c>
      <c r="S1437" t="str" cm="1">
        <f t="array" ref="S1437">IFERROR(IF(INDEX(AOM[Scientific Name], MATCH(1, (AOM[Edge_Value]=ani_diet!D1435)*(AOM[Is_Ani_Diet_Ingredient]&lt;&gt;FALSE), 0))=0, "", INDEX(AOM[Scientific Name], MATCH(1, (AOM[Edge_Value]=ani_diet!D1435)*(AOM[Is_Ani_Diet_Ingredient]&lt;&gt;FALSE), 0))), "No Match in AOM")</f>
        <v>Sida acuta</v>
      </c>
      <c r="T1437" t="str" cm="1">
        <f t="array" ref="T1437">IF((S1437&lt;&gt;"")*(S1437&lt;&gt;"No Match in AOM"),IF(J1437&lt;&gt;"",_xlfn.TEXTJOIN(";",TRUE,CONCATENATE(_xlfn.TEXTSPLIT(S1437,";",TRUE,FALSE)," ",J1437)),S1437),"")</f>
        <v>Sida acuta Powder</v>
      </c>
    </row>
    <row r="1438" spans="1:20" ht="15" customHeight="1">
      <c r="A1438" s="30" t="s">
        <v>27174</v>
      </c>
      <c r="B1438" s="55" t="s">
        <v>8033</v>
      </c>
      <c r="C1438" s="56" t="str">
        <f>_xlfn.TEXTJOIN(" ",TRUE,B1438,IF(ISBLANK(J1438),"",_xlfn.TEXTSPLIT(J1438,";")))</f>
        <v>Sodium Sulfate</v>
      </c>
      <c r="D1438" s="56" t="str">
        <f>_xlfn.TEXTJOIN(" ",TRUE,B1438,IF(ISBLANK(J1438),"",_xlfn.TEXTSPLIT(J1438,";")),IF(ISBLANK(H1438),"",_xlfn.TEXTSPLIT(H1438,";")))</f>
        <v>Sodium Sulfate</v>
      </c>
      <c r="E1438" s="56" t="str">
        <f>_xlfn.TEXTJOIN(" ",TRUE,B1438,F1438,IF(ISBLANK(J1438),"",_xlfn.TEXTSPLIT(J1438,";")),IF(ISBLANK(G1438),"",_xlfn.TEXTSPLIT(G1438,";")))</f>
        <v>Sodium Sulfate</v>
      </c>
      <c r="R1438" t="str" cm="1">
        <f t="array" ref="R1438">IFERROR(INDEX(AOM[AOM], MATCH(1, (AOM[Edge_Value]=ani_diet!D1436)*(AOM[Is_Ani_Diet_Ingredient]&lt;&gt;FALSE), 0)), "No Match in AOM")</f>
        <v>AOM_003065</v>
      </c>
      <c r="S1438" t="str" cm="1">
        <f t="array" ref="S1438">IFERROR(IF(INDEX(AOM[Scientific Name], MATCH(1, (AOM[Edge_Value]=ani_diet!D1436)*(AOM[Is_Ani_Diet_Ingredient]&lt;&gt;FALSE), 0))=0, "", INDEX(AOM[Scientific Name], MATCH(1, (AOM[Edge_Value]=ani_diet!D1436)*(AOM[Is_Ani_Diet_Ingredient]&lt;&gt;FALSE), 0))), "No Match in AOM")</f>
        <v>Sida cordifolia</v>
      </c>
      <c r="T1438" t="str" cm="1">
        <f t="array" ref="T1438">IF((S1438&lt;&gt;"")*(S1438&lt;&gt;"No Match in AOM"),IF(J1438&lt;&gt;"",_xlfn.TEXTJOIN(";",TRUE,CONCATENATE(_xlfn.TEXTSPLIT(S1438,";",TRUE,FALSE)," ",J1438)),S1438),"")</f>
        <v>Sida cordifolia</v>
      </c>
    </row>
    <row r="1439" spans="1:20" ht="15" customHeight="1">
      <c r="A1439" s="30" t="s">
        <v>27175</v>
      </c>
      <c r="B1439" s="55" t="s">
        <v>251</v>
      </c>
      <c r="C1439" s="56" t="str">
        <f>_xlfn.TEXTJOIN(" ",TRUE,B1439,IF(ISBLANK(J1439),"",_xlfn.TEXTSPLIT(J1439,";")))</f>
        <v>Sorghum</v>
      </c>
      <c r="D1439" s="56" t="str">
        <f>_xlfn.TEXTJOIN(" ",TRUE,B1439,IF(ISBLANK(J1439),"",_xlfn.TEXTSPLIT(J1439,";")),IF(ISBLANK(H1439),"",_xlfn.TEXTSPLIT(H1439,";")))</f>
        <v>Sorghum</v>
      </c>
      <c r="E1439" s="56" t="str">
        <f>_xlfn.TEXTJOIN(" ",TRUE,B1439,F1439,IF(ISBLANK(J1439),"",_xlfn.TEXTSPLIT(J1439,";")),IF(ISBLANK(G1439),"",_xlfn.TEXTSPLIT(G1439,";")))</f>
        <v>Sorghum Red Swazi</v>
      </c>
      <c r="F1439" s="55" t="s">
        <v>27176</v>
      </c>
      <c r="R1439" t="str" cm="1">
        <f t="array" ref="R1439">IFERROR(INDEX(AOM[AOM], MATCH(1, (AOM[Edge_Value]=ani_diet!D1437)*(AOM[Is_Ani_Diet_Ingredient]&lt;&gt;FALSE), 0)), "No Match in AOM")</f>
        <v>AOM_002077</v>
      </c>
      <c r="S1439" t="str" cm="1">
        <f t="array" ref="S1439">IFERROR(IF(INDEX(AOM[Scientific Name], MATCH(1, (AOM[Edge_Value]=ani_diet!D1437)*(AOM[Is_Ani_Diet_Ingredient]&lt;&gt;FALSE), 0))=0, "", INDEX(AOM[Scientific Name], MATCH(1, (AOM[Edge_Value]=ani_diet!D1437)*(AOM[Is_Ani_Diet_Ingredient]&lt;&gt;FALSE), 0))), "No Match in AOM")</f>
        <v/>
      </c>
      <c r="T1439" t="str" cm="1">
        <f t="array" ref="T1439">IF((S1439&lt;&gt;"")*(S1439&lt;&gt;"No Match in AOM"),IF(J1439&lt;&gt;"",_xlfn.TEXTJOIN(";",TRUE,CONCATENATE(_xlfn.TEXTSPLIT(S1439,";",TRUE,FALSE)," ",J1439)),S1439),"")</f>
        <v/>
      </c>
    </row>
    <row r="1440" spans="1:20" ht="15" customHeight="1">
      <c r="A1440" s="30" t="s">
        <v>19085</v>
      </c>
      <c r="B1440" s="55" t="s">
        <v>251</v>
      </c>
      <c r="C1440" s="56" t="str">
        <f>_xlfn.TEXTJOIN(" ",TRUE,B1440,IF(ISBLANK(J1440),"",_xlfn.TEXTSPLIT(J1440,";")))</f>
        <v>Sorghum Bran</v>
      </c>
      <c r="D1440" s="56" t="str">
        <f>_xlfn.TEXTJOIN(" ",TRUE,B1440,IF(ISBLANK(J1440),"",_xlfn.TEXTSPLIT(J1440,";")),IF(ISBLANK(H1440),"",_xlfn.TEXTSPLIT(H1440,";")))</f>
        <v>Sorghum Bran</v>
      </c>
      <c r="E1440" s="56" t="str">
        <f>_xlfn.TEXTJOIN(" ",TRUE,B1440,F1440,IF(ISBLANK(J1440),"",_xlfn.TEXTSPLIT(J1440,";")),IF(ISBLANK(G1440),"",_xlfn.TEXTSPLIT(G1440,";")))</f>
        <v>Sorghum Bran</v>
      </c>
      <c r="J1440" s="55" t="s">
        <v>25927</v>
      </c>
      <c r="R1440" t="str" cm="1">
        <f t="array" ref="R1440">IFERROR(INDEX(AOM[AOM], MATCH(1, (AOM[Edge_Value]=ani_diet!D1438)*(AOM[Is_Ani_Diet_Ingredient]&lt;&gt;FALSE), 0)), "No Match in AOM")</f>
        <v>AOM_001487</v>
      </c>
      <c r="S1440" t="str" cm="1">
        <f t="array" ref="S1440">IFERROR(IF(INDEX(AOM[Scientific Name], MATCH(1, (AOM[Edge_Value]=ani_diet!D1438)*(AOM[Is_Ani_Diet_Ingredient]&lt;&gt;FALSE), 0))=0, "", INDEX(AOM[Scientific Name], MATCH(1, (AOM[Edge_Value]=ani_diet!D1438)*(AOM[Is_Ani_Diet_Ingredient]&lt;&gt;FALSE), 0))), "No Match in AOM")</f>
        <v/>
      </c>
      <c r="T1440" t="str" cm="1">
        <f t="array" ref="T1440">IF((S1440&lt;&gt;"")*(S1440&lt;&gt;"No Match in AOM"),IF(J1440&lt;&gt;"",_xlfn.TEXTJOIN(";",TRUE,CONCATENATE(_xlfn.TEXTSPLIT(S1440,";",TRUE,FALSE)," ",J1440)),S1440),"")</f>
        <v/>
      </c>
    </row>
    <row r="1441" spans="1:20" ht="15" customHeight="1">
      <c r="A1441" s="30" t="s">
        <v>19093</v>
      </c>
      <c r="B1441" s="55" t="s">
        <v>251</v>
      </c>
      <c r="C1441" s="56" t="str">
        <f>_xlfn.TEXTJOIN(" ",TRUE,B1441,IF(ISBLANK(J1441),"",_xlfn.TEXTSPLIT(J1441,";")))</f>
        <v>Sorghum Brewers Grain</v>
      </c>
      <c r="D1441" s="56" t="str">
        <f>_xlfn.TEXTJOIN(" ",TRUE,B1441,IF(ISBLANK(J1441),"",_xlfn.TEXTSPLIT(J1441,";")),IF(ISBLANK(H1441),"",_xlfn.TEXTSPLIT(H1441,";")))</f>
        <v>Sorghum Brewers Grain</v>
      </c>
      <c r="E1441" s="56" t="str">
        <f>_xlfn.TEXTJOIN(" ",TRUE,B1441,F1441,IF(ISBLANK(J1441),"",_xlfn.TEXTSPLIT(J1441,";")),IF(ISBLANK(G1441),"",_xlfn.TEXTSPLIT(G1441,";")))</f>
        <v>Sorghum Brewers Grain</v>
      </c>
      <c r="J1441" s="55" t="s">
        <v>18792</v>
      </c>
      <c r="R1441" t="str" cm="1">
        <f t="array" ref="R1441">IFERROR(INDEX(AOM[AOM], MATCH(1, (AOM[Edge_Value]=ani_diet!D1439)*(AOM[Is_Ani_Diet_Ingredient]&lt;&gt;FALSE), 0)), "No Match in AOM")</f>
        <v>AOM_001316</v>
      </c>
      <c r="S1441" t="str" cm="1">
        <f t="array" ref="S1441">IFERROR(IF(INDEX(AOM[Scientific Name], MATCH(1, (AOM[Edge_Value]=ani_diet!D1439)*(AOM[Is_Ani_Diet_Ingredient]&lt;&gt;FALSE), 0))=0, "", INDEX(AOM[Scientific Name], MATCH(1, (AOM[Edge_Value]=ani_diet!D1439)*(AOM[Is_Ani_Diet_Ingredient]&lt;&gt;FALSE), 0))), "No Match in AOM")</f>
        <v>Sorghum bicolor</v>
      </c>
      <c r="T1441" t="str" cm="1">
        <f t="array" ref="T1441">IF((S1441&lt;&gt;"")*(S1441&lt;&gt;"No Match in AOM"),IF(J1441&lt;&gt;"",_xlfn.TEXTJOIN(";",TRUE,CONCATENATE(_xlfn.TEXTSPLIT(S1441,";",TRUE,FALSE)," ",J1441)),S1441),"")</f>
        <v>Sorghum bicolor Brewers Grain</v>
      </c>
    </row>
    <row r="1442" spans="1:20" ht="15" customHeight="1">
      <c r="A1442" s="30" t="s">
        <v>27177</v>
      </c>
      <c r="B1442" s="55" t="s">
        <v>251</v>
      </c>
      <c r="C1442" s="56" t="str">
        <f>_xlfn.TEXTJOIN(" ",TRUE,B1442,IF(ISBLANK(J1442),"",_xlfn.TEXTSPLIT(J1442,";")))</f>
        <v>Sorghum Brewers Grain</v>
      </c>
      <c r="D1442" s="56" t="str">
        <f>_xlfn.TEXTJOIN(" ",TRUE,B1442,IF(ISBLANK(J1442),"",_xlfn.TEXTSPLIT(J1442,";")),IF(ISBLANK(H1442),"",_xlfn.TEXTSPLIT(H1442,";")))</f>
        <v>Sorghum Brewers Grain Dried</v>
      </c>
      <c r="E1442" s="56" t="str">
        <f>_xlfn.TEXTJOIN(" ",TRUE,B1442,F1442,IF(ISBLANK(J1442),"",_xlfn.TEXTSPLIT(J1442,";")),IF(ISBLANK(G1442),"",_xlfn.TEXTSPLIT(G1442,";")))</f>
        <v>Sorghum Brewers Grain Dried</v>
      </c>
      <c r="G1442" s="55" t="s">
        <v>17480</v>
      </c>
      <c r="H1442" s="55" t="s">
        <v>17480</v>
      </c>
      <c r="J1442" s="55" t="s">
        <v>18792</v>
      </c>
      <c r="L1442" s="32" t="s">
        <v>324</v>
      </c>
      <c r="R1442" t="str" cm="1">
        <f t="array" ref="R1442">IFERROR(INDEX(AOM[AOM], MATCH(1, (AOM[Edge_Value]=ani_diet!D1440)*(AOM[Is_Ani_Diet_Ingredient]&lt;&gt;FALSE), 0)), "No Match in AOM")</f>
        <v>AOM_001772</v>
      </c>
      <c r="S1442" t="str" cm="1">
        <f t="array" ref="S1442">IFERROR(IF(INDEX(AOM[Scientific Name], MATCH(1, (AOM[Edge_Value]=ani_diet!D1440)*(AOM[Is_Ani_Diet_Ingredient]&lt;&gt;FALSE), 0))=0, "", INDEX(AOM[Scientific Name], MATCH(1, (AOM[Edge_Value]=ani_diet!D1440)*(AOM[Is_Ani_Diet_Ingredient]&lt;&gt;FALSE), 0))), "No Match in AOM")</f>
        <v>Sorghum bicolor</v>
      </c>
      <c r="T1442" t="str" cm="1">
        <f t="array" ref="T1442">IF((S1442&lt;&gt;"")*(S1442&lt;&gt;"No Match in AOM"),IF(J1442&lt;&gt;"",_xlfn.TEXTJOIN(";",TRUE,CONCATENATE(_xlfn.TEXTSPLIT(S1442,";",TRUE,FALSE)," ",J1442)),S1442),"")</f>
        <v>Sorghum bicolor Brewers Grain</v>
      </c>
    </row>
    <row r="1443" spans="1:20" ht="15" customHeight="1">
      <c r="A1443" s="30" t="s">
        <v>27178</v>
      </c>
      <c r="B1443" s="55" t="s">
        <v>251</v>
      </c>
      <c r="C1443" s="56" t="str">
        <f>_xlfn.TEXTJOIN(" ",TRUE,B1443,IF(ISBLANK(J1443),"",_xlfn.TEXTSPLIT(J1443,";")))</f>
        <v>Sorghum Brewers Grain</v>
      </c>
      <c r="D1443" s="56" t="str">
        <f>_xlfn.TEXTJOIN(" ",TRUE,B1443,IF(ISBLANK(J1443),"",_xlfn.TEXTSPLIT(J1443,";")),IF(ISBLANK(H1443),"",_xlfn.TEXTSPLIT(H1443,";")))</f>
        <v>Sorghum Brewers Grain Dried Refermented</v>
      </c>
      <c r="E1443" s="56" t="str">
        <f>_xlfn.TEXTJOIN(" ",TRUE,B1443,F1443,IF(ISBLANK(J1443),"",_xlfn.TEXTSPLIT(J1443,";")),IF(ISBLANK(G1443),"",_xlfn.TEXTSPLIT(G1443,";")))</f>
        <v>Sorghum Brewers Grain Dried Fermented</v>
      </c>
      <c r="G1443" s="55" t="s">
        <v>26096</v>
      </c>
      <c r="H1443" s="55" t="s">
        <v>27179</v>
      </c>
      <c r="J1443" s="55" t="s">
        <v>18792</v>
      </c>
      <c r="R1443" t="str" cm="1">
        <f t="array" ref="R1443">IFERROR(INDEX(AOM[AOM], MATCH(1, (AOM[Edge_Value]=ani_diet!D1441)*(AOM[Is_Ani_Diet_Ingredient]&lt;&gt;FALSE), 0)), "No Match in AOM")</f>
        <v>AOM_001813</v>
      </c>
      <c r="S1443" t="str" cm="1">
        <f t="array" ref="S1443">IFERROR(IF(INDEX(AOM[Scientific Name], MATCH(1, (AOM[Edge_Value]=ani_diet!D1441)*(AOM[Is_Ani_Diet_Ingredient]&lt;&gt;FALSE), 0))=0, "", INDEX(AOM[Scientific Name], MATCH(1, (AOM[Edge_Value]=ani_diet!D1441)*(AOM[Is_Ani_Diet_Ingredient]&lt;&gt;FALSE), 0))), "No Match in AOM")</f>
        <v>Sorghum bicolor</v>
      </c>
      <c r="T1443" t="str" cm="1">
        <f t="array" ref="T1443">IF((S1443&lt;&gt;"")*(S1443&lt;&gt;"No Match in AOM"),IF(J1443&lt;&gt;"",_xlfn.TEXTJOIN(";",TRUE,CONCATENATE(_xlfn.TEXTSPLIT(S1443,";",TRUE,FALSE)," ",J1443)),S1443),"")</f>
        <v>Sorghum bicolor Brewers Grain</v>
      </c>
    </row>
    <row r="1444" spans="1:20" ht="15" customHeight="1">
      <c r="A1444" s="30" t="s">
        <v>27180</v>
      </c>
      <c r="B1444" s="55" t="s">
        <v>251</v>
      </c>
      <c r="C1444" s="56" t="str">
        <f>_xlfn.TEXTJOIN(" ",TRUE,B1444,IF(ISBLANK(J1444),"",_xlfn.TEXTSPLIT(J1444,";")))</f>
        <v>Sorghum Brewers Grain</v>
      </c>
      <c r="D1444" s="56" t="str">
        <f>_xlfn.TEXTJOIN(" ",TRUE,B1444,IF(ISBLANK(J1444),"",_xlfn.TEXTSPLIT(J1444,";")),IF(ISBLANK(H1444),"",_xlfn.TEXTSPLIT(H1444,";")))</f>
        <v>Sorghum Brewers Grain Refermented</v>
      </c>
      <c r="E1444" s="56" t="str">
        <f>_xlfn.TEXTJOIN(" ",TRUE,B1444,F1444,IF(ISBLANK(J1444),"",_xlfn.TEXTSPLIT(J1444,";")),IF(ISBLANK(G1444),"",_xlfn.TEXTSPLIT(G1444,";")))</f>
        <v>Sorghum Brewers Grain Re-fermented</v>
      </c>
      <c r="G1444" s="55" t="s">
        <v>27181</v>
      </c>
      <c r="H1444" s="55" t="s">
        <v>27182</v>
      </c>
      <c r="J1444" s="55" t="s">
        <v>18792</v>
      </c>
      <c r="K1444" s="32" t="s">
        <v>324</v>
      </c>
      <c r="M1444" s="32" t="s">
        <v>324</v>
      </c>
      <c r="R1444" t="str" cm="1">
        <f t="array" ref="R1444">IFERROR(INDEX(AOM[AOM], MATCH(1, (AOM[Edge_Value]=ani_diet!D1442)*(AOM[Is_Ani_Diet_Ingredient]&lt;&gt;FALSE), 0)), "No Match in AOM")</f>
        <v>AOM_001814</v>
      </c>
      <c r="S1444" t="str" cm="1">
        <f t="array" ref="S1444">IFERROR(IF(INDEX(AOM[Scientific Name], MATCH(1, (AOM[Edge_Value]=ani_diet!D1442)*(AOM[Is_Ani_Diet_Ingredient]&lt;&gt;FALSE), 0))=0, "", INDEX(AOM[Scientific Name], MATCH(1, (AOM[Edge_Value]=ani_diet!D1442)*(AOM[Is_Ani_Diet_Ingredient]&lt;&gt;FALSE), 0))), "No Match in AOM")</f>
        <v>Sorghum bicolor</v>
      </c>
      <c r="T1444" t="str" cm="1">
        <f t="array" ref="T1444">IF((S1444&lt;&gt;"")*(S1444&lt;&gt;"No Match in AOM"),IF(J1444&lt;&gt;"",_xlfn.TEXTJOIN(";",TRUE,CONCATENATE(_xlfn.TEXTSPLIT(S1444,";",TRUE,FALSE)," ",J1444)),S1444),"")</f>
        <v>Sorghum bicolor Brewers Grain</v>
      </c>
    </row>
    <row r="1445" spans="1:20" ht="15" customHeight="1">
      <c r="A1445" s="30" t="s">
        <v>27183</v>
      </c>
      <c r="B1445" s="55" t="s">
        <v>251</v>
      </c>
      <c r="C1445" s="56" t="str">
        <f>_xlfn.TEXTJOIN(" ",TRUE,B1445,IF(ISBLANK(J1445),"",_xlfn.TEXTSPLIT(J1445,";")))</f>
        <v>Sorghum</v>
      </c>
      <c r="D1445" s="56" t="str">
        <f>_xlfn.TEXTJOIN(" ",TRUE,B1445,IF(ISBLANK(J1445),"",_xlfn.TEXTSPLIT(J1445,";")),IF(ISBLANK(H1445),"",_xlfn.TEXTSPLIT(H1445,";")))</f>
        <v>Sorghum Dried</v>
      </c>
      <c r="E1445" s="56" t="str">
        <f>_xlfn.TEXTJOIN(" ",TRUE,B1445,F1445,IF(ISBLANK(J1445),"",_xlfn.TEXTSPLIT(J1445,";")),IF(ISBLANK(G1445),"",_xlfn.TEXTSPLIT(G1445,";")))</f>
        <v>Sorghum Chopped Dried</v>
      </c>
      <c r="G1445" s="55" t="s">
        <v>25774</v>
      </c>
      <c r="H1445" s="55" t="s">
        <v>17480</v>
      </c>
      <c r="R1445" t="str" cm="1">
        <f t="array" ref="R1445">IFERROR(INDEX(AOM[AOM], MATCH(1, (AOM[Edge_Value]=ani_diet!D1443)*(AOM[Is_Ani_Diet_Ingredient]&lt;&gt;FALSE), 0)), "No Match in AOM")</f>
        <v>AOM_001945</v>
      </c>
      <c r="S1445" t="str" cm="1">
        <f t="array" ref="S1445">IFERROR(IF(INDEX(AOM[Scientific Name], MATCH(1, (AOM[Edge_Value]=ani_diet!D1443)*(AOM[Is_Ani_Diet_Ingredient]&lt;&gt;FALSE), 0))=0, "", INDEX(AOM[Scientific Name], MATCH(1, (AOM[Edge_Value]=ani_diet!D1443)*(AOM[Is_Ani_Diet_Ingredient]&lt;&gt;FALSE), 0))), "No Match in AOM")</f>
        <v>Sorghum bicolor</v>
      </c>
      <c r="T1445" t="str" cm="1">
        <f t="array" ref="T1445">IF((S1445&lt;&gt;"")*(S1445&lt;&gt;"No Match in AOM"),IF(J1445&lt;&gt;"",_xlfn.TEXTJOIN(";",TRUE,CONCATENATE(_xlfn.TEXTSPLIT(S1445,";",TRUE,FALSE)," ",J1445)),S1445),"")</f>
        <v>Sorghum bicolor</v>
      </c>
    </row>
    <row r="1446" spans="1:20" ht="15" customHeight="1">
      <c r="A1446" s="30" t="s">
        <v>20336</v>
      </c>
      <c r="B1446" s="55" t="s">
        <v>251</v>
      </c>
      <c r="C1446" s="56" t="str">
        <f>_xlfn.TEXTJOIN(" ",TRUE,B1446,IF(ISBLANK(J1446),"",_xlfn.TEXTSPLIT(J1446,";")))</f>
        <v>Sorghum</v>
      </c>
      <c r="D1446" s="56" t="str">
        <f>_xlfn.TEXTJOIN(" ",TRUE,B1446,IF(ISBLANK(J1446),"",_xlfn.TEXTSPLIT(J1446,";")),IF(ISBLANK(H1446),"",_xlfn.TEXTSPLIT(H1446,";")))</f>
        <v>Sorghum Ensiled</v>
      </c>
      <c r="E1446" s="56" t="str">
        <f>_xlfn.TEXTJOIN(" ",TRUE,B1446,F1446,IF(ISBLANK(J1446),"",_xlfn.TEXTSPLIT(J1446,";")),IF(ISBLANK(G1446),"",_xlfn.TEXTSPLIT(G1446,";")))</f>
        <v>Sorghum Silage</v>
      </c>
      <c r="G1446" s="55" t="s">
        <v>17495</v>
      </c>
      <c r="H1446" s="55" t="s">
        <v>17494</v>
      </c>
      <c r="K1446" s="32" t="s">
        <v>324</v>
      </c>
      <c r="M1446" s="32" t="s">
        <v>324</v>
      </c>
      <c r="N1446" t="s">
        <v>2539</v>
      </c>
      <c r="O1446" t="s">
        <v>2510</v>
      </c>
      <c r="P1446" t="s">
        <v>25925</v>
      </c>
      <c r="Q1446" t="s">
        <v>25926</v>
      </c>
      <c r="R1446" t="str" cm="1">
        <f t="array" ref="R1446">IFERROR(INDEX(AOM[AOM], MATCH(1, (AOM[Edge_Value]=ani_diet!D1444)*(AOM[Is_Ani_Diet_Ingredient]&lt;&gt;FALSE), 0)), "No Match in AOM")</f>
        <v>AOM_006005</v>
      </c>
      <c r="S1446" t="str" cm="1">
        <f t="array" ref="S1446">IFERROR(IF(INDEX(AOM[Scientific Name], MATCH(1, (AOM[Edge_Value]=ani_diet!D1444)*(AOM[Is_Ani_Diet_Ingredient]&lt;&gt;FALSE), 0))=0, "", INDEX(AOM[Scientific Name], MATCH(1, (AOM[Edge_Value]=ani_diet!D1444)*(AOM[Is_Ani_Diet_Ingredient]&lt;&gt;FALSE), 0))), "No Match in AOM")</f>
        <v>Sorghum bicolor</v>
      </c>
      <c r="T1446" t="str" cm="1">
        <f t="array" ref="T1446">IF((S1446&lt;&gt;"")*(S1446&lt;&gt;"No Match in AOM"),IF(J1446&lt;&gt;"",_xlfn.TEXTJOIN(";",TRUE,CONCATENATE(_xlfn.TEXTSPLIT(S1446,";",TRUE,FALSE)," ",J1446)),S1446),"")</f>
        <v>Sorghum bicolor</v>
      </c>
    </row>
    <row r="1447" spans="1:20" ht="15" customHeight="1">
      <c r="A1447" s="30" t="s">
        <v>27184</v>
      </c>
      <c r="B1447" s="55" t="s">
        <v>251</v>
      </c>
      <c r="C1447" s="56" t="str">
        <f>_xlfn.TEXTJOIN(" ",TRUE,B1447,IF(ISBLANK(J1447),"",_xlfn.TEXTSPLIT(J1447,";")))</f>
        <v>Sorghum Grain</v>
      </c>
      <c r="D1447" s="56" t="str">
        <f>_xlfn.TEXTJOIN(" ",TRUE,B1447,IF(ISBLANK(J1447),"",_xlfn.TEXTSPLIT(J1447,";")),IF(ISBLANK(H1447),"",_xlfn.TEXTSPLIT(H1447,";")))</f>
        <v>Sorghum Grain</v>
      </c>
      <c r="E1447" s="56" t="str">
        <f>_xlfn.TEXTJOIN(" ",TRUE,B1447,F1447,IF(ISBLANK(J1447),"",_xlfn.TEXTSPLIT(J1447,";")),IF(ISBLANK(G1447),"",_xlfn.TEXTSPLIT(G1447,";")))</f>
        <v>Sorghum Grain</v>
      </c>
      <c r="J1447" s="55" t="s">
        <v>25930</v>
      </c>
      <c r="R1447" t="str" cm="1">
        <f t="array" ref="R1447">IFERROR(INDEX(AOM[AOM], MATCH(1, (AOM[Edge_Value]=ani_diet!D1445)*(AOM[Is_Ani_Diet_Ingredient]&lt;&gt;FALSE), 0)), "No Match in AOM")</f>
        <v>AOM_006316</v>
      </c>
      <c r="S1447" t="str" cm="1">
        <f t="array" ref="S1447">IFERROR(IF(INDEX(AOM[Scientific Name], MATCH(1, (AOM[Edge_Value]=ani_diet!D1445)*(AOM[Is_Ani_Diet_Ingredient]&lt;&gt;FALSE), 0))=0, "", INDEX(AOM[Scientific Name], MATCH(1, (AOM[Edge_Value]=ani_diet!D1445)*(AOM[Is_Ani_Diet_Ingredient]&lt;&gt;FALSE), 0))), "No Match in AOM")</f>
        <v>Sorghum bicolor</v>
      </c>
      <c r="T1447" t="str" cm="1">
        <f t="array" ref="T1447">IF((S1447&lt;&gt;"")*(S1447&lt;&gt;"No Match in AOM"),IF(J1447&lt;&gt;"",_xlfn.TEXTJOIN(";",TRUE,CONCATENATE(_xlfn.TEXTSPLIT(S1447,";",TRUE,FALSE)," ",J1447)),S1447),"")</f>
        <v>Sorghum bicolor Grain</v>
      </c>
    </row>
    <row r="1448" spans="1:20" ht="15" customHeight="1">
      <c r="A1448" s="30" t="s">
        <v>27185</v>
      </c>
      <c r="B1448" s="55" t="s">
        <v>251</v>
      </c>
      <c r="C1448" s="56" t="str">
        <f>_xlfn.TEXTJOIN(" ",TRUE,B1448,IF(ISBLANK(J1448),"",_xlfn.TEXTSPLIT(J1448,";")))</f>
        <v>Sorghum</v>
      </c>
      <c r="D1448" s="56" t="str">
        <f>_xlfn.TEXTJOIN(" ",TRUE,B1448,IF(ISBLANK(J1448),"",_xlfn.TEXTSPLIT(J1448,";")),IF(ISBLANK(H1448),"",_xlfn.TEXTSPLIT(H1448,";")))</f>
        <v>Sorghum Ground</v>
      </c>
      <c r="E1448" s="56" t="str">
        <f>_xlfn.TEXTJOIN(" ",TRUE,B1448,F1448,IF(ISBLANK(J1448),"",_xlfn.TEXTSPLIT(J1448,";")),IF(ISBLANK(G1448),"",_xlfn.TEXTSPLIT(G1448,";")))</f>
        <v>Sorghum Red Swazi Ground</v>
      </c>
      <c r="F1448" s="55" t="s">
        <v>27176</v>
      </c>
      <c r="G1448" s="55" t="s">
        <v>6052</v>
      </c>
      <c r="H1448" s="55" t="s">
        <v>6052</v>
      </c>
      <c r="R1448" t="str" cm="1">
        <f t="array" ref="R1448">IFERROR(INDEX(AOM[AOM], MATCH(1, (AOM[Edge_Value]=ani_diet!D1446)*(AOM[Is_Ani_Diet_Ingredient]&lt;&gt;FALSE), 0)), "No Match in AOM")</f>
        <v>AOM_001339</v>
      </c>
      <c r="S1448" t="str" cm="1">
        <f t="array" ref="S1448">IFERROR(IF(INDEX(AOM[Scientific Name], MATCH(1, (AOM[Edge_Value]=ani_diet!D1446)*(AOM[Is_Ani_Diet_Ingredient]&lt;&gt;FALSE), 0))=0, "", INDEX(AOM[Scientific Name], MATCH(1, (AOM[Edge_Value]=ani_diet!D1446)*(AOM[Is_Ani_Diet_Ingredient]&lt;&gt;FALSE), 0))), "No Match in AOM")</f>
        <v>Sorghum bicolor</v>
      </c>
      <c r="T1448" t="str" cm="1">
        <f t="array" ref="T1448">IF((S1448&lt;&gt;"")*(S1448&lt;&gt;"No Match in AOM"),IF(J1448&lt;&gt;"",_xlfn.TEXTJOIN(";",TRUE,CONCATENATE(_xlfn.TEXTSPLIT(S1448,";",TRUE,FALSE)," ",J1448)),S1448),"")</f>
        <v>Sorghum bicolor</v>
      </c>
    </row>
    <row r="1449" spans="1:20" ht="15" customHeight="1">
      <c r="A1449" s="30" t="s">
        <v>27186</v>
      </c>
      <c r="B1449" s="55" t="s">
        <v>251</v>
      </c>
      <c r="C1449" s="56" t="str">
        <f>_xlfn.TEXTJOIN(" ",TRUE,B1449,IF(ISBLANK(J1449),"",_xlfn.TEXTSPLIT(J1449,";")))</f>
        <v>Sorghum</v>
      </c>
      <c r="D1449" s="56" t="str">
        <f>_xlfn.TEXTJOIN(" ",TRUE,B1449,IF(ISBLANK(J1449),"",_xlfn.TEXTSPLIT(J1449,";")),IF(ISBLANK(H1449),"",_xlfn.TEXTSPLIT(H1449,";")))</f>
        <v>Sorghum Ground</v>
      </c>
      <c r="E1449" s="56" t="str">
        <f>_xlfn.TEXTJOIN(" ",TRUE,B1449,F1449,IF(ISBLANK(J1449),"",_xlfn.TEXTSPLIT(J1449,";")),IF(ISBLANK(G1449),"",_xlfn.TEXTSPLIT(G1449,";")))</f>
        <v>Sorghum High Tanin Ground</v>
      </c>
      <c r="F1449" s="55" t="s">
        <v>27187</v>
      </c>
      <c r="G1449" s="55" t="s">
        <v>6052</v>
      </c>
      <c r="H1449" s="55" t="s">
        <v>6052</v>
      </c>
      <c r="R1449" t="str" cm="1">
        <f t="array" ref="R1449">IFERROR(INDEX(AOM[AOM], MATCH(1, (AOM[Edge_Value]=ani_diet!D1447)*(AOM[Is_Ani_Diet_Ingredient]&lt;&gt;FALSE), 0)), "No Match in AOM")</f>
        <v>AOM_000657</v>
      </c>
      <c r="S1449" t="str" cm="1">
        <f t="array" ref="S1449">IFERROR(IF(INDEX(AOM[Scientific Name], MATCH(1, (AOM[Edge_Value]=ani_diet!D1447)*(AOM[Is_Ani_Diet_Ingredient]&lt;&gt;FALSE), 0))=0, "", INDEX(AOM[Scientific Name], MATCH(1, (AOM[Edge_Value]=ani_diet!D1447)*(AOM[Is_Ani_Diet_Ingredient]&lt;&gt;FALSE), 0))), "No Match in AOM")</f>
        <v>Sorghum bicolor</v>
      </c>
      <c r="T1449" t="str" cm="1">
        <f t="array" ref="T1449">IF((S1449&lt;&gt;"")*(S1449&lt;&gt;"No Match in AOM"),IF(J1449&lt;&gt;"",_xlfn.TEXTJOIN(";",TRUE,CONCATENATE(_xlfn.TEXTSPLIT(S1449,";",TRUE,FALSE)," ",J1449)),S1449),"")</f>
        <v>Sorghum bicolor</v>
      </c>
    </row>
    <row r="1450" spans="1:20" ht="15" customHeight="1">
      <c r="A1450" s="30" t="s">
        <v>27188</v>
      </c>
      <c r="B1450" s="55" t="s">
        <v>251</v>
      </c>
      <c r="C1450" s="56" t="str">
        <f>_xlfn.TEXTJOIN(" ",TRUE,B1450,IF(ISBLANK(J1450),"",_xlfn.TEXTSPLIT(J1450,";")))</f>
        <v>Sorghum</v>
      </c>
      <c r="D1450" s="56" t="str">
        <f>_xlfn.TEXTJOIN(" ",TRUE,B1450,IF(ISBLANK(J1450),"",_xlfn.TEXTSPLIT(J1450,";")),IF(ISBLANK(H1450),"",_xlfn.TEXTSPLIT(H1450,";")))</f>
        <v>Sorghum Ground</v>
      </c>
      <c r="E1450" s="56" t="str">
        <f>_xlfn.TEXTJOIN(" ",TRUE,B1450,F1450,IF(ISBLANK(J1450),"",_xlfn.TEXTSPLIT(J1450,";")),IF(ISBLANK(G1450),"",_xlfn.TEXTSPLIT(G1450,";")))</f>
        <v>Sorghum Low Tanin Ground</v>
      </c>
      <c r="F1450" s="55" t="s">
        <v>27189</v>
      </c>
      <c r="G1450" s="55" t="s">
        <v>6052</v>
      </c>
      <c r="H1450" s="55" t="s">
        <v>6052</v>
      </c>
      <c r="R1450" t="str" cm="1">
        <f t="array" ref="R1450">IFERROR(INDEX(AOM[AOM], MATCH(1, (AOM[Edge_Value]=ani_diet!D1448)*(AOM[Is_Ani_Diet_Ingredient]&lt;&gt;FALSE), 0)), "No Match in AOM")</f>
        <v>AOM_001276</v>
      </c>
      <c r="S1450" t="str" cm="1">
        <f t="array" ref="S1450">IFERROR(IF(INDEX(AOM[Scientific Name], MATCH(1, (AOM[Edge_Value]=ani_diet!D1448)*(AOM[Is_Ani_Diet_Ingredient]&lt;&gt;FALSE), 0))=0, "", INDEX(AOM[Scientific Name], MATCH(1, (AOM[Edge_Value]=ani_diet!D1448)*(AOM[Is_Ani_Diet_Ingredient]&lt;&gt;FALSE), 0))), "No Match in AOM")</f>
        <v>Sorghum bicolor</v>
      </c>
      <c r="T1450" t="str" cm="1">
        <f t="array" ref="T1450">IF((S1450&lt;&gt;"")*(S1450&lt;&gt;"No Match in AOM"),IF(J1450&lt;&gt;"",_xlfn.TEXTJOIN(";",TRUE,CONCATENATE(_xlfn.TEXTSPLIT(S1450,";",TRUE,FALSE)," ",J1450)),S1450),"")</f>
        <v>Sorghum bicolor</v>
      </c>
    </row>
    <row r="1451" spans="1:20" ht="15" customHeight="1">
      <c r="A1451" s="30" t="s">
        <v>19115</v>
      </c>
      <c r="B1451" s="55" t="s">
        <v>251</v>
      </c>
      <c r="C1451" s="56" t="str">
        <f>_xlfn.TEXTJOIN(" ",TRUE,B1451,IF(ISBLANK(J1451),"",_xlfn.TEXTSPLIT(J1451,";")))</f>
        <v>Sorghum Husk</v>
      </c>
      <c r="D1451" s="56" t="str">
        <f>_xlfn.TEXTJOIN(" ",TRUE,B1451,IF(ISBLANK(J1451),"",_xlfn.TEXTSPLIT(J1451,";")),IF(ISBLANK(H1451),"",_xlfn.TEXTSPLIT(H1451,";")))</f>
        <v>Sorghum Husk</v>
      </c>
      <c r="E1451" s="56" t="str">
        <f>_xlfn.TEXTJOIN(" ",TRUE,B1451,F1451,IF(ISBLANK(J1451),"",_xlfn.TEXTSPLIT(J1451,";")),IF(ISBLANK(G1451),"",_xlfn.TEXTSPLIT(G1451,";")))</f>
        <v>Sorghum Husk</v>
      </c>
      <c r="J1451" s="55" t="s">
        <v>26219</v>
      </c>
      <c r="R1451" t="str" cm="1">
        <f t="array" ref="R1451">IFERROR(INDEX(AOM[AOM], MATCH(1, (AOM[Edge_Value]=ani_diet!D1449)*(AOM[Is_Ani_Diet_Ingredient]&lt;&gt;FALSE), 0)), "No Match in AOM")</f>
        <v>AOM_001276</v>
      </c>
      <c r="S1451" t="str" cm="1">
        <f t="array" ref="S1451">IFERROR(IF(INDEX(AOM[Scientific Name], MATCH(1, (AOM[Edge_Value]=ani_diet!D1449)*(AOM[Is_Ani_Diet_Ingredient]&lt;&gt;FALSE), 0))=0, "", INDEX(AOM[Scientific Name], MATCH(1, (AOM[Edge_Value]=ani_diet!D1449)*(AOM[Is_Ani_Diet_Ingredient]&lt;&gt;FALSE), 0))), "No Match in AOM")</f>
        <v>Sorghum bicolor</v>
      </c>
      <c r="T1451" t="str" cm="1">
        <f t="array" ref="T1451">IF((S1451&lt;&gt;"")*(S1451&lt;&gt;"No Match in AOM"),IF(J1451&lt;&gt;"",_xlfn.TEXTJOIN(";",TRUE,CONCATENATE(_xlfn.TEXTSPLIT(S1451,";",TRUE,FALSE)," ",J1451)),S1451),"")</f>
        <v>Sorghum bicolor Husk</v>
      </c>
    </row>
    <row r="1452" spans="1:20" ht="15" customHeight="1">
      <c r="A1452" s="30" t="s">
        <v>27190</v>
      </c>
      <c r="B1452" s="55" t="s">
        <v>251</v>
      </c>
      <c r="C1452" s="56" t="str">
        <f>_xlfn.TEXTJOIN(" ",TRUE,B1452,IF(ISBLANK(J1452),"",_xlfn.TEXTSPLIT(J1452,";")))</f>
        <v>Sorghum Husk</v>
      </c>
      <c r="D1452" s="56" t="str">
        <f>_xlfn.TEXTJOIN(" ",TRUE,B1452,IF(ISBLANK(J1452),"",_xlfn.TEXTSPLIT(J1452,";")),IF(ISBLANK(H1452),"",_xlfn.TEXTSPLIT(H1452,";")))</f>
        <v>Sorghum Husk Urea Treated</v>
      </c>
      <c r="E1452" s="56" t="str">
        <f>_xlfn.TEXTJOIN(" ",TRUE,B1452,F1452,IF(ISBLANK(J1452),"",_xlfn.TEXTSPLIT(J1452,";")),IF(ISBLANK(G1452),"",_xlfn.TEXTSPLIT(G1452,";")))</f>
        <v>Sorghum Husk Urea Treated</v>
      </c>
      <c r="G1452" s="55" t="s">
        <v>17492</v>
      </c>
      <c r="H1452" s="55" t="s">
        <v>17492</v>
      </c>
      <c r="J1452" s="55" t="s">
        <v>26219</v>
      </c>
      <c r="R1452" t="str" cm="1">
        <f t="array" ref="R1452">IFERROR(INDEX(AOM[AOM], MATCH(1, (AOM[Edge_Value]=ani_diet!D1450)*(AOM[Is_Ani_Diet_Ingredient]&lt;&gt;FALSE), 0)), "No Match in AOM")</f>
        <v>AOM_001276</v>
      </c>
      <c r="S1452" t="str" cm="1">
        <f t="array" ref="S1452">IFERROR(IF(INDEX(AOM[Scientific Name], MATCH(1, (AOM[Edge_Value]=ani_diet!D1450)*(AOM[Is_Ani_Diet_Ingredient]&lt;&gt;FALSE), 0))=0, "", INDEX(AOM[Scientific Name], MATCH(1, (AOM[Edge_Value]=ani_diet!D1450)*(AOM[Is_Ani_Diet_Ingredient]&lt;&gt;FALSE), 0))), "No Match in AOM")</f>
        <v>Sorghum bicolor</v>
      </c>
      <c r="T1452" t="str" cm="1">
        <f t="array" ref="T1452">IF((S1452&lt;&gt;"")*(S1452&lt;&gt;"No Match in AOM"),IF(J1452&lt;&gt;"",_xlfn.TEXTJOIN(";",TRUE,CONCATENATE(_xlfn.TEXTSPLIT(S1452,";",TRUE,FALSE)," ",J1452)),S1452),"")</f>
        <v>Sorghum bicolor Husk</v>
      </c>
    </row>
    <row r="1453" spans="1:20" ht="15" customHeight="1">
      <c r="A1453" s="30" t="s">
        <v>27191</v>
      </c>
      <c r="B1453" s="55" t="s">
        <v>251</v>
      </c>
      <c r="C1453" s="56" t="str">
        <f>_xlfn.TEXTJOIN(" ",TRUE,B1453,IF(ISBLANK(J1453),"",_xlfn.TEXTSPLIT(J1453,";")))</f>
        <v>Sorghum Sprout</v>
      </c>
      <c r="D1453" s="56" t="str">
        <f>_xlfn.TEXTJOIN(" ",TRUE,B1453,IF(ISBLANK(J1453),"",_xlfn.TEXTSPLIT(J1453,";")),IF(ISBLANK(H1453),"",_xlfn.TEXTSPLIT(H1453,";")))</f>
        <v>Sorghum Sprout</v>
      </c>
      <c r="E1453" s="56" t="str">
        <f>_xlfn.TEXTJOIN(" ",TRUE,B1453,F1453,IF(ISBLANK(J1453),"",_xlfn.TEXTSPLIT(J1453,";")),IF(ISBLANK(G1453),"",_xlfn.TEXTSPLIT(G1453,";")))</f>
        <v>Sorghum Sprout</v>
      </c>
      <c r="J1453" s="55" t="s">
        <v>26706</v>
      </c>
      <c r="M1453" s="32" t="s">
        <v>324</v>
      </c>
      <c r="R1453" t="str" cm="1">
        <f t="array" ref="R1453">IFERROR(INDEX(AOM[AOM], MATCH(1, (AOM[Edge_Value]=ani_diet!D1451)*(AOM[Is_Ani_Diet_Ingredient]&lt;&gt;FALSE), 0)), "No Match in AOM")</f>
        <v>AOM_002339</v>
      </c>
      <c r="S1453" t="str" cm="1">
        <f t="array" ref="S1453">IFERROR(IF(INDEX(AOM[Scientific Name], MATCH(1, (AOM[Edge_Value]=ani_diet!D1451)*(AOM[Is_Ani_Diet_Ingredient]&lt;&gt;FALSE), 0))=0, "", INDEX(AOM[Scientific Name], MATCH(1, (AOM[Edge_Value]=ani_diet!D1451)*(AOM[Is_Ani_Diet_Ingredient]&lt;&gt;FALSE), 0))), "No Match in AOM")</f>
        <v>Sorghum bicolor</v>
      </c>
      <c r="T1453" t="str" cm="1">
        <f t="array" ref="T1453">IF((S1453&lt;&gt;"")*(S1453&lt;&gt;"No Match in AOM"),IF(J1453&lt;&gt;"",_xlfn.TEXTJOIN(";",TRUE,CONCATENATE(_xlfn.TEXTSPLIT(S1453,";",TRUE,FALSE)," ",J1453)),S1453),"")</f>
        <v>Sorghum bicolor Sprout</v>
      </c>
    </row>
    <row r="1454" spans="1:20" ht="15" customHeight="1">
      <c r="A1454" s="30" t="s">
        <v>27192</v>
      </c>
      <c r="B1454" s="55" t="s">
        <v>19122</v>
      </c>
      <c r="C1454" s="56" t="str">
        <f>_xlfn.TEXTJOIN(" ",TRUE,B1454,IF(ISBLANK(J1454),"",_xlfn.TEXTSPLIT(J1454,";")))</f>
        <v>Sorghum Sprout</v>
      </c>
      <c r="D1454" s="56" t="str">
        <f>_xlfn.TEXTJOIN(" ",TRUE,B1454,IF(ISBLANK(J1454),"",_xlfn.TEXTSPLIT(J1454,";")),IF(ISBLANK(H1454),"",_xlfn.TEXTSPLIT(H1454,";")))</f>
        <v>Sorghum Sprout Dried Ground</v>
      </c>
      <c r="E1454" s="56" t="str">
        <f>_xlfn.TEXTJOIN(" ",TRUE,B1454,F1454,IF(ISBLANK(J1454),"",_xlfn.TEXTSPLIT(J1454,";")),IF(ISBLANK(G1454),"",_xlfn.TEXTSPLIT(G1454,";")))</f>
        <v>Sorghum Sprout Dried Ground</v>
      </c>
      <c r="G1454" s="55" t="s">
        <v>25767</v>
      </c>
      <c r="H1454" s="55" t="s">
        <v>25767</v>
      </c>
      <c r="R1454" t="str" cm="1">
        <f t="array" ref="R1454">IFERROR(INDEX(AOM[AOM], MATCH(1, (AOM[Edge_Value]=ani_diet!D1452)*(AOM[Is_Ani_Diet_Ingredient]&lt;&gt;FALSE), 0)), "No Match in AOM")</f>
        <v>AOM_006312</v>
      </c>
      <c r="S1454" t="str" cm="1">
        <f t="array" ref="S1454">IFERROR(IF(INDEX(AOM[Scientific Name], MATCH(1, (AOM[Edge_Value]=ani_diet!D1452)*(AOM[Is_Ani_Diet_Ingredient]&lt;&gt;FALSE), 0))=0, "", INDEX(AOM[Scientific Name], MATCH(1, (AOM[Edge_Value]=ani_diet!D1452)*(AOM[Is_Ani_Diet_Ingredient]&lt;&gt;FALSE), 0))), "No Match in AOM")</f>
        <v>Sorghum bicolor</v>
      </c>
      <c r="T1454" t="str" cm="1">
        <f t="array" ref="T1454">IF((S1454&lt;&gt;"")*(S1454&lt;&gt;"No Match in AOM"),IF(J1454&lt;&gt;"",_xlfn.TEXTJOIN(";",TRUE,CONCATENATE(_xlfn.TEXTSPLIT(S1454,";",TRUE,FALSE)," ",J1454)),S1454),"")</f>
        <v>Sorghum bicolor</v>
      </c>
    </row>
    <row r="1455" spans="1:20" ht="15" customHeight="1">
      <c r="A1455" s="30" t="s">
        <v>27193</v>
      </c>
      <c r="B1455" s="55" t="s">
        <v>251</v>
      </c>
      <c r="C1455" s="56" t="str">
        <f>_xlfn.TEXTJOIN(" ",TRUE,B1455,IF(ISBLANK(J1455),"",_xlfn.TEXTSPLIT(J1455,";")))</f>
        <v>Sorghum Straw</v>
      </c>
      <c r="D1455" s="56" t="str">
        <f>_xlfn.TEXTJOIN(" ",TRUE,B1455,IF(ISBLANK(J1455),"",_xlfn.TEXTSPLIT(J1455,";")),IF(ISBLANK(H1455),"",_xlfn.TEXTSPLIT(H1455,";")))</f>
        <v>Sorghum Straw</v>
      </c>
      <c r="E1455" s="56" t="str">
        <f>_xlfn.TEXTJOIN(" ",TRUE,B1455,F1455,IF(ISBLANK(J1455),"",_xlfn.TEXTSPLIT(J1455,";")),IF(ISBLANK(G1455),"",_xlfn.TEXTSPLIT(G1455,";")))</f>
        <v>Sorghum Straw</v>
      </c>
      <c r="J1455" s="55" t="s">
        <v>6809</v>
      </c>
      <c r="L1455" s="32" t="s">
        <v>324</v>
      </c>
      <c r="N1455" t="s">
        <v>2539</v>
      </c>
      <c r="O1455" t="s">
        <v>2510</v>
      </c>
      <c r="P1455" t="s">
        <v>25925</v>
      </c>
      <c r="Q1455" t="s">
        <v>25926</v>
      </c>
      <c r="R1455" t="str" cm="1">
        <f t="array" ref="R1455">IFERROR(INDEX(AOM[AOM], MATCH(1, (AOM[Edge_Value]=ani_diet!D1453)*(AOM[Is_Ani_Diet_Ingredient]&lt;&gt;FALSE), 0)), "No Match in AOM")</f>
        <v>AOM_001365</v>
      </c>
      <c r="S1455" t="str" cm="1">
        <f t="array" ref="S1455">IFERROR(IF(INDEX(AOM[Scientific Name], MATCH(1, (AOM[Edge_Value]=ani_diet!D1453)*(AOM[Is_Ani_Diet_Ingredient]&lt;&gt;FALSE), 0))=0, "", INDEX(AOM[Scientific Name], MATCH(1, (AOM[Edge_Value]=ani_diet!D1453)*(AOM[Is_Ani_Diet_Ingredient]&lt;&gt;FALSE), 0))), "No Match in AOM")</f>
        <v>Sorghum bicolor</v>
      </c>
      <c r="T1455" t="str" cm="1">
        <f t="array" ref="T1455">IF((S1455&lt;&gt;"")*(S1455&lt;&gt;"No Match in AOM"),IF(J1455&lt;&gt;"",_xlfn.TEXTJOIN(";",TRUE,CONCATENATE(_xlfn.TEXTSPLIT(S1455,";",TRUE,FALSE)," ",J1455)),S1455),"")</f>
        <v>Sorghum bicolor Straw</v>
      </c>
    </row>
    <row r="1456" spans="1:20" ht="15" customHeight="1">
      <c r="A1456" s="30" t="s">
        <v>27194</v>
      </c>
      <c r="B1456" s="55" t="s">
        <v>251</v>
      </c>
      <c r="C1456" s="56" t="str">
        <f>_xlfn.TEXTJOIN(" ",TRUE,B1456,IF(ISBLANK(J1456),"",_xlfn.TEXTSPLIT(J1456,";")))</f>
        <v>Sorghum Straw</v>
      </c>
      <c r="D1456" s="56" t="str">
        <f>_xlfn.TEXTJOIN(" ",TRUE,B1456,IF(ISBLANK(J1456),"",_xlfn.TEXTSPLIT(J1456,";")),IF(ISBLANK(H1456),"",_xlfn.TEXTSPLIT(H1456,";")))</f>
        <v>Sorghum Straw</v>
      </c>
      <c r="E1456" s="56" t="str">
        <f>_xlfn.TEXTJOIN(" ",TRUE,B1456,F1456,IF(ISBLANK(J1456),"",_xlfn.TEXTSPLIT(J1456,";")),IF(ISBLANK(G1456),"",_xlfn.TEXTSPLIT(G1456,";")))</f>
        <v>Sorghum Straw Chopped</v>
      </c>
      <c r="G1456" s="55" t="s">
        <v>6195</v>
      </c>
      <c r="I1456" s="55" t="s">
        <v>6195</v>
      </c>
      <c r="J1456" s="55" t="s">
        <v>6809</v>
      </c>
      <c r="R1456" t="str" cm="1">
        <f t="array" ref="R1456">IFERROR(INDEX(AOM[AOM], MATCH(1, (AOM[Edge_Value]=ani_diet!D1454)*(AOM[Is_Ani_Diet_Ingredient]&lt;&gt;FALSE), 0)), "No Match in AOM")</f>
        <v>AOM_002086</v>
      </c>
      <c r="S1456" t="str" cm="1">
        <f t="array" ref="S1456">IFERROR(IF(INDEX(AOM[Scientific Name], MATCH(1, (AOM[Edge_Value]=ani_diet!D1454)*(AOM[Is_Ani_Diet_Ingredient]&lt;&gt;FALSE), 0))=0, "", INDEX(AOM[Scientific Name], MATCH(1, (AOM[Edge_Value]=ani_diet!D1454)*(AOM[Is_Ani_Diet_Ingredient]&lt;&gt;FALSE), 0))), "No Match in AOM")</f>
        <v>Sorghum bicolor</v>
      </c>
      <c r="T1456" t="str" cm="1">
        <f t="array" ref="T1456">IF((S1456&lt;&gt;"")*(S1456&lt;&gt;"No Match in AOM"),IF(J1456&lt;&gt;"",_xlfn.TEXTJOIN(";",TRUE,CONCATENATE(_xlfn.TEXTSPLIT(S1456,";",TRUE,FALSE)," ",J1456)),S1456),"")</f>
        <v>Sorghum bicolor Straw</v>
      </c>
    </row>
    <row r="1457" spans="1:20" ht="15" customHeight="1">
      <c r="A1457" s="30" t="s">
        <v>27195</v>
      </c>
      <c r="B1457" s="55" t="s">
        <v>251</v>
      </c>
      <c r="C1457" s="56" t="str">
        <f>_xlfn.TEXTJOIN(" ",TRUE,B1457,IF(ISBLANK(J1457),"",_xlfn.TEXTSPLIT(J1457,";")))</f>
        <v>Sorghum Straw</v>
      </c>
      <c r="D1457" s="56" t="str">
        <f>_xlfn.TEXTJOIN(" ",TRUE,B1457,IF(ISBLANK(J1457),"",_xlfn.TEXTSPLIT(J1457,";")),IF(ISBLANK(H1457),"",_xlfn.TEXTSPLIT(H1457,";")))</f>
        <v>Sorghum Straw Alkali Treated Dried</v>
      </c>
      <c r="E1457" s="56" t="str">
        <f>_xlfn.TEXTJOIN(" ",TRUE,B1457,F1457,IF(ISBLANK(J1457),"",_xlfn.TEXTSPLIT(J1457,";")),IF(ISBLANK(G1457),"",_xlfn.TEXTSPLIT(G1457,";")))</f>
        <v>Sorghum Straw 5% Alkali treatment(Water can Sprayed)/Dried(24hrs)</v>
      </c>
      <c r="G1457" s="55" t="s">
        <v>27196</v>
      </c>
      <c r="H1457" s="55" t="s">
        <v>27197</v>
      </c>
      <c r="J1457" s="55" t="s">
        <v>6809</v>
      </c>
      <c r="R1457" t="str" cm="1">
        <f t="array" ref="R1457">IFERROR(INDEX(AOM[AOM], MATCH(1, (AOM[Edge_Value]=ani_diet!D1455)*(AOM[Is_Ani_Diet_Ingredient]&lt;&gt;FALSE), 0)), "No Match in AOM")</f>
        <v>AOM_000581</v>
      </c>
      <c r="S1457" t="str" cm="1">
        <f t="array" ref="S1457">IFERROR(IF(INDEX(AOM[Scientific Name], MATCH(1, (AOM[Edge_Value]=ani_diet!D1455)*(AOM[Is_Ani_Diet_Ingredient]&lt;&gt;FALSE), 0))=0, "", INDEX(AOM[Scientific Name], MATCH(1, (AOM[Edge_Value]=ani_diet!D1455)*(AOM[Is_Ani_Diet_Ingredient]&lt;&gt;FALSE), 0))), "No Match in AOM")</f>
        <v>Sorghum bicolor</v>
      </c>
      <c r="T1457" t="str" cm="1">
        <f t="array" ref="T1457">IF((S1457&lt;&gt;"")*(S1457&lt;&gt;"No Match in AOM"),IF(J1457&lt;&gt;"",_xlfn.TEXTJOIN(";",TRUE,CONCATENATE(_xlfn.TEXTSPLIT(S1457,";",TRUE,FALSE)," ",J1457)),S1457),"")</f>
        <v>Sorghum bicolor Straw</v>
      </c>
    </row>
    <row r="1458" spans="1:20" ht="15" customHeight="1">
      <c r="A1458" s="30" t="s">
        <v>27198</v>
      </c>
      <c r="B1458" s="55" t="s">
        <v>251</v>
      </c>
      <c r="C1458" s="56" t="str">
        <f>_xlfn.TEXTJOIN(" ",TRUE,B1458,IF(ISBLANK(J1458),"",_xlfn.TEXTSPLIT(J1458,";")))</f>
        <v>Sorghum Straw</v>
      </c>
      <c r="D1458" s="56" t="str">
        <f>_xlfn.TEXTJOIN(" ",TRUE,B1458,IF(ISBLANK(J1458),"",_xlfn.TEXTSPLIT(J1458,";")),IF(ISBLANK(H1458),"",_xlfn.TEXTSPLIT(H1458,";")))</f>
        <v>Sorghum Straw Crushed</v>
      </c>
      <c r="E1458" s="56" t="str">
        <f>_xlfn.TEXTJOIN(" ",TRUE,B1458,F1458,IF(ISBLANK(J1458),"",_xlfn.TEXTSPLIT(J1458,";")),IF(ISBLANK(G1458),"",_xlfn.TEXTSPLIT(G1458,";")))</f>
        <v>Sorghum Straw Crushed</v>
      </c>
      <c r="G1458" s="55" t="s">
        <v>17477</v>
      </c>
      <c r="H1458" s="55" t="s">
        <v>17477</v>
      </c>
      <c r="J1458" s="55" t="s">
        <v>6809</v>
      </c>
      <c r="L1458" s="32" t="s">
        <v>324</v>
      </c>
      <c r="N1458" t="s">
        <v>2548</v>
      </c>
      <c r="O1458" t="s">
        <v>2519</v>
      </c>
      <c r="P1458" t="s">
        <v>25935</v>
      </c>
      <c r="Q1458" t="s">
        <v>26594</v>
      </c>
      <c r="R1458" t="str" cm="1">
        <f t="array" ref="R1458">IFERROR(INDEX(AOM[AOM], MATCH(1, (AOM[Edge_Value]=ani_diet!D1456)*(AOM[Is_Ani_Diet_Ingredient]&lt;&gt;FALSE), 0)), "No Match in AOM")</f>
        <v>AOM_000581</v>
      </c>
      <c r="S1458" t="str" cm="1">
        <f t="array" ref="S1458">IFERROR(IF(INDEX(AOM[Scientific Name], MATCH(1, (AOM[Edge_Value]=ani_diet!D1456)*(AOM[Is_Ani_Diet_Ingredient]&lt;&gt;FALSE), 0))=0, "", INDEX(AOM[Scientific Name], MATCH(1, (AOM[Edge_Value]=ani_diet!D1456)*(AOM[Is_Ani_Diet_Ingredient]&lt;&gt;FALSE), 0))), "No Match in AOM")</f>
        <v>Sorghum bicolor</v>
      </c>
      <c r="T1458" t="str" cm="1">
        <f t="array" ref="T1458">IF((S1458&lt;&gt;"")*(S1458&lt;&gt;"No Match in AOM"),IF(J1458&lt;&gt;"",_xlfn.TEXTJOIN(";",TRUE,CONCATENATE(_xlfn.TEXTSPLIT(S1458,";",TRUE,FALSE)," ",J1458)),S1458),"")</f>
        <v>Sorghum bicolor Straw</v>
      </c>
    </row>
    <row r="1459" spans="1:20" ht="15" customHeight="1">
      <c r="A1459" s="30" t="s">
        <v>27199</v>
      </c>
      <c r="B1459" s="55" t="s">
        <v>251</v>
      </c>
      <c r="C1459" s="56" t="str">
        <f>_xlfn.TEXTJOIN(" ",TRUE,B1459,IF(ISBLANK(J1459),"",_xlfn.TEXTSPLIT(J1459,";")))</f>
        <v>Sorghum Straw</v>
      </c>
      <c r="D1459" s="56" t="str">
        <f>_xlfn.TEXTJOIN(" ",TRUE,B1459,IF(ISBLANK(J1459),"",_xlfn.TEXTSPLIT(J1459,";")),IF(ISBLANK(H1459),"",_xlfn.TEXTSPLIT(H1459,";")))</f>
        <v>Sorghum Straw Crushed Dried Fermented</v>
      </c>
      <c r="E1459" s="56" t="str">
        <f>_xlfn.TEXTJOIN(" ",TRUE,B1459,F1459,IF(ISBLANK(J1459),"",_xlfn.TEXTSPLIT(J1459,";")),IF(ISBLANK(G1459),"",_xlfn.TEXTSPLIT(G1459,";")))</f>
        <v>Sorghum Straw Crushed Dried Fermented</v>
      </c>
      <c r="G1459" s="55" t="s">
        <v>27200</v>
      </c>
      <c r="H1459" s="55" t="s">
        <v>27200</v>
      </c>
      <c r="J1459" s="55" t="s">
        <v>6809</v>
      </c>
      <c r="L1459" s="32" t="s">
        <v>324</v>
      </c>
      <c r="N1459" t="s">
        <v>2553</v>
      </c>
      <c r="O1459" t="s">
        <v>2524</v>
      </c>
      <c r="P1459" t="s">
        <v>25933</v>
      </c>
      <c r="Q1459" t="s">
        <v>26652</v>
      </c>
      <c r="R1459" t="str" cm="1">
        <f t="array" ref="R1459">IFERROR(INDEX(AOM[AOM], MATCH(1, (AOM[Edge_Value]=ani_diet!D1457)*(AOM[Is_Ani_Diet_Ingredient]&lt;&gt;FALSE), 0)), "No Match in AOM")</f>
        <v>AOM_002117</v>
      </c>
      <c r="S1459" t="str" cm="1">
        <f t="array" ref="S1459">IFERROR(IF(INDEX(AOM[Scientific Name], MATCH(1, (AOM[Edge_Value]=ani_diet!D1457)*(AOM[Is_Ani_Diet_Ingredient]&lt;&gt;FALSE), 0))=0, "", INDEX(AOM[Scientific Name], MATCH(1, (AOM[Edge_Value]=ani_diet!D1457)*(AOM[Is_Ani_Diet_Ingredient]&lt;&gt;FALSE), 0))), "No Match in AOM")</f>
        <v>Sorghum bicolor</v>
      </c>
      <c r="T1459" t="str" cm="1">
        <f t="array" ref="T1459">IF((S1459&lt;&gt;"")*(S1459&lt;&gt;"No Match in AOM"),IF(J1459&lt;&gt;"",_xlfn.TEXTJOIN(";",TRUE,CONCATENATE(_xlfn.TEXTSPLIT(S1459,";",TRUE,FALSE)," ",J1459)),S1459),"")</f>
        <v>Sorghum bicolor Straw</v>
      </c>
    </row>
    <row r="1460" spans="1:20" ht="15" customHeight="1">
      <c r="A1460" s="30" t="s">
        <v>27201</v>
      </c>
      <c r="B1460" s="55" t="s">
        <v>251</v>
      </c>
      <c r="C1460" s="56" t="str">
        <f>_xlfn.TEXTJOIN(" ",TRUE,B1460,IF(ISBLANK(J1460),"",_xlfn.TEXTSPLIT(J1460,";")))</f>
        <v>Sorghum Straw</v>
      </c>
      <c r="D1460" s="56" t="str">
        <f>_xlfn.TEXTJOIN(" ",TRUE,B1460,IF(ISBLANK(J1460),"",_xlfn.TEXTSPLIT(J1460,";")),IF(ISBLANK(H1460),"",_xlfn.TEXTSPLIT(H1460,";")))</f>
        <v>Sorghum Straw Dried Ground</v>
      </c>
      <c r="E1460" s="56" t="str">
        <f>_xlfn.TEXTJOIN(" ",TRUE,B1460,F1460,IF(ISBLANK(J1460),"",_xlfn.TEXTSPLIT(J1460,";")),IF(ISBLANK(G1460),"",_xlfn.TEXTSPLIT(G1460,";")))</f>
        <v>Sorghum Straw Dried Ground</v>
      </c>
      <c r="G1460" s="55" t="s">
        <v>25767</v>
      </c>
      <c r="H1460" s="55" t="s">
        <v>25767</v>
      </c>
      <c r="J1460" s="55" t="s">
        <v>6809</v>
      </c>
      <c r="L1460" s="32" t="s">
        <v>324</v>
      </c>
      <c r="N1460" t="s">
        <v>2548</v>
      </c>
      <c r="O1460" t="s">
        <v>2519</v>
      </c>
      <c r="P1460" t="s">
        <v>25935</v>
      </c>
      <c r="Q1460" t="s">
        <v>26594</v>
      </c>
      <c r="R1460" t="str" cm="1">
        <f t="array" ref="R1460">IFERROR(INDEX(AOM[AOM], MATCH(1, (AOM[Edge_Value]=ani_diet!D1458)*(AOM[Is_Ani_Diet_Ingredient]&lt;&gt;FALSE), 0)), "No Match in AOM")</f>
        <v>AOM_006313</v>
      </c>
      <c r="S1460" t="str" cm="1">
        <f t="array" ref="S1460">IFERROR(IF(INDEX(AOM[Scientific Name], MATCH(1, (AOM[Edge_Value]=ani_diet!D1458)*(AOM[Is_Ani_Diet_Ingredient]&lt;&gt;FALSE), 0))=0, "", INDEX(AOM[Scientific Name], MATCH(1, (AOM[Edge_Value]=ani_diet!D1458)*(AOM[Is_Ani_Diet_Ingredient]&lt;&gt;FALSE), 0))), "No Match in AOM")</f>
        <v>Sorghum bicolor</v>
      </c>
      <c r="T1460" t="str" cm="1">
        <f t="array" ref="T1460">IF((S1460&lt;&gt;"")*(S1460&lt;&gt;"No Match in AOM"),IF(J1460&lt;&gt;"",_xlfn.TEXTJOIN(";",TRUE,CONCATENATE(_xlfn.TEXTSPLIT(S1460,";",TRUE,FALSE)," ",J1460)),S1460),"")</f>
        <v>Sorghum bicolor Straw</v>
      </c>
    </row>
    <row r="1461" spans="1:20" ht="15" customHeight="1">
      <c r="A1461" s="30" t="s">
        <v>27202</v>
      </c>
      <c r="B1461" s="55" t="s">
        <v>4354</v>
      </c>
      <c r="C1461" s="56" t="str">
        <f>_xlfn.TEXTJOIN(" ",TRUE,B1461,IF(ISBLANK(J1461),"",_xlfn.TEXTSPLIT(J1461,";")))</f>
        <v>Sorghum sudanense</v>
      </c>
      <c r="D1461" s="56" t="str">
        <f>_xlfn.TEXTJOIN(" ",TRUE,B1461,IF(ISBLANK(J1461),"",_xlfn.TEXTSPLIT(J1461,";")),IF(ISBLANK(H1461),"",_xlfn.TEXTSPLIT(H1461,";")))</f>
        <v>Sorghum sudanense</v>
      </c>
      <c r="E1461" s="56" t="str">
        <f>_xlfn.TEXTJOIN(" ",TRUE,B1461,F1461,IF(ISBLANK(J1461),"",_xlfn.TEXTSPLIT(J1461,";")),IF(ISBLANK(G1461),"",_xlfn.TEXTSPLIT(G1461,";")))</f>
        <v>Sorghum sudanense</v>
      </c>
      <c r="R1461" t="str" cm="1">
        <f t="array" ref="R1461">IFERROR(INDEX(AOM[AOM], MATCH(1, (AOM[Edge_Value]=ani_diet!D1459)*(AOM[Is_Ani_Diet_Ingredient]&lt;&gt;FALSE), 0)), "No Match in AOM")</f>
        <v>AOM_006314</v>
      </c>
      <c r="S1461" t="str" cm="1">
        <f t="array" ref="S1461">IFERROR(IF(INDEX(AOM[Scientific Name], MATCH(1, (AOM[Edge_Value]=ani_diet!D1459)*(AOM[Is_Ani_Diet_Ingredient]&lt;&gt;FALSE), 0))=0, "", INDEX(AOM[Scientific Name], MATCH(1, (AOM[Edge_Value]=ani_diet!D1459)*(AOM[Is_Ani_Diet_Ingredient]&lt;&gt;FALSE), 0))), "No Match in AOM")</f>
        <v>Sorghum bicolor</v>
      </c>
      <c r="T1461" t="str" cm="1">
        <f t="array" ref="T1461">IF((S1461&lt;&gt;"")*(S1461&lt;&gt;"No Match in AOM"),IF(J1461&lt;&gt;"",_xlfn.TEXTJOIN(";",TRUE,CONCATENATE(_xlfn.TEXTSPLIT(S1461,";",TRUE,FALSE)," ",J1461)),S1461),"")</f>
        <v>Sorghum bicolor</v>
      </c>
    </row>
    <row r="1462" spans="1:20" ht="15" customHeight="1">
      <c r="A1462" s="30" t="s">
        <v>27203</v>
      </c>
      <c r="B1462" s="55" t="s">
        <v>4354</v>
      </c>
      <c r="C1462" s="56" t="str">
        <f>_xlfn.TEXTJOIN(" ",TRUE,B1462,IF(ISBLANK(J1462),"",_xlfn.TEXTSPLIT(J1462,";")))</f>
        <v>Sorghum sudanense</v>
      </c>
      <c r="D1462" s="56" t="str">
        <f>_xlfn.TEXTJOIN(" ",TRUE,B1462,IF(ISBLANK(J1462),"",_xlfn.TEXTSPLIT(J1462,";")),IF(ISBLANK(H1462),"",_xlfn.TEXTSPLIT(H1462,";")))</f>
        <v>Sorghum sudanense Dried</v>
      </c>
      <c r="E1462" s="56" t="str">
        <f>_xlfn.TEXTJOIN(" ",TRUE,B1462,F1462,IF(ISBLANK(J1462),"",_xlfn.TEXTSPLIT(J1462,";")),IF(ISBLANK(G1462),"",_xlfn.TEXTSPLIT(G1462,";")))</f>
        <v>Sorghum sudanense Chopped Dried</v>
      </c>
      <c r="G1462" s="55" t="s">
        <v>25774</v>
      </c>
      <c r="H1462" s="55" t="s">
        <v>17480</v>
      </c>
      <c r="R1462" t="str" cm="1">
        <f t="array" ref="R1462">IFERROR(INDEX(AOM[AOM], MATCH(1, (AOM[Edge_Value]=ani_diet!D1460)*(AOM[Is_Ani_Diet_Ingredient]&lt;&gt;FALSE), 0)), "No Match in AOM")</f>
        <v>AOM_006328</v>
      </c>
      <c r="S1462" t="str" cm="1">
        <f t="array" ref="S1462">IFERROR(IF(INDEX(AOM[Scientific Name], MATCH(1, (AOM[Edge_Value]=ani_diet!D1460)*(AOM[Is_Ani_Diet_Ingredient]&lt;&gt;FALSE), 0))=0, "", INDEX(AOM[Scientific Name], MATCH(1, (AOM[Edge_Value]=ani_diet!D1460)*(AOM[Is_Ani_Diet_Ingredient]&lt;&gt;FALSE), 0))), "No Match in AOM")</f>
        <v>Sorghum bicolor</v>
      </c>
      <c r="T1462" t="str" cm="1">
        <f t="array" ref="T1462">IF((S1462&lt;&gt;"")*(S1462&lt;&gt;"No Match in AOM"),IF(J1462&lt;&gt;"",_xlfn.TEXTJOIN(";",TRUE,CONCATENATE(_xlfn.TEXTSPLIT(S1462,";",TRUE,FALSE)," ",J1462)),S1462),"")</f>
        <v>Sorghum bicolor</v>
      </c>
    </row>
    <row r="1463" spans="1:20" ht="15" customHeight="1">
      <c r="A1463" s="30" t="s">
        <v>27204</v>
      </c>
      <c r="B1463" s="55" t="s">
        <v>251</v>
      </c>
      <c r="C1463" s="56" t="str">
        <f>_xlfn.TEXTJOIN(" ",TRUE,B1463,IF(ISBLANK(J1463),"",_xlfn.TEXTSPLIT(J1463,";")))</f>
        <v>Sorghum Threshed Top</v>
      </c>
      <c r="D1463" s="56" t="str">
        <f>_xlfn.TEXTJOIN(" ",TRUE,B1463,IF(ISBLANK(J1463),"",_xlfn.TEXTSPLIT(J1463,";")),IF(ISBLANK(H1463),"",_xlfn.TEXTSPLIT(H1463,";")))</f>
        <v>Sorghum Threshed Top</v>
      </c>
      <c r="E1463" s="56" t="str">
        <f>_xlfn.TEXTJOIN(" ",TRUE,B1463,F1463,IF(ISBLANK(J1463),"",_xlfn.TEXTSPLIT(J1463,";")),IF(ISBLANK(G1463),"",_xlfn.TEXTSPLIT(G1463,";")))</f>
        <v>Sorghum Threshed Top</v>
      </c>
      <c r="J1463" s="55" t="s">
        <v>27205</v>
      </c>
      <c r="L1463" s="32" t="s">
        <v>324</v>
      </c>
      <c r="R1463" t="str" cm="1">
        <f t="array" ref="R1463">IFERROR(INDEX(AOM[AOM], MATCH(1, (AOM[Edge_Value]=ani_diet!D1461)*(AOM[Is_Ani_Diet_Ingredient]&lt;&gt;FALSE), 0)), "No Match in AOM")</f>
        <v>AOM_001446</v>
      </c>
      <c r="S1463" t="str" cm="1">
        <f t="array" ref="S1463">IFERROR(IF(INDEX(AOM[Scientific Name], MATCH(1, (AOM[Edge_Value]=ani_diet!D1461)*(AOM[Is_Ani_Diet_Ingredient]&lt;&gt;FALSE), 0))=0, "", INDEX(AOM[Scientific Name], MATCH(1, (AOM[Edge_Value]=ani_diet!D1461)*(AOM[Is_Ani_Diet_Ingredient]&lt;&gt;FALSE), 0))), "No Match in AOM")</f>
        <v>Sorghum sudanense</v>
      </c>
      <c r="T1463" t="str" cm="1">
        <f t="array" ref="T1463">IF((S1463&lt;&gt;"")*(S1463&lt;&gt;"No Match in AOM"),IF(J1463&lt;&gt;"",_xlfn.TEXTJOIN(";",TRUE,CONCATENATE(_xlfn.TEXTSPLIT(S1463,";",TRUE,FALSE)," ",J1463)),S1463),"")</f>
        <v>Sorghum sudanense Threshed Top</v>
      </c>
    </row>
    <row r="1464" spans="1:20" ht="15" customHeight="1">
      <c r="A1464" s="30" t="s">
        <v>27206</v>
      </c>
      <c r="B1464" s="55" t="s">
        <v>251</v>
      </c>
      <c r="C1464" s="56" t="str">
        <f>_xlfn.TEXTJOIN(" ",TRUE,B1464,IF(ISBLANK(J1464),"",_xlfn.TEXTSPLIT(J1464,";")))</f>
        <v>Sorghum Threshed Top</v>
      </c>
      <c r="D1464" s="56" t="str">
        <f>_xlfn.TEXTJOIN(" ",TRUE,B1464,IF(ISBLANK(J1464),"",_xlfn.TEXTSPLIT(J1464,";")),IF(ISBLANK(H1464),"",_xlfn.TEXTSPLIT(H1464,";")))</f>
        <v>Sorghum Threshed Top</v>
      </c>
      <c r="E1464" s="56" t="str">
        <f>_xlfn.TEXTJOIN(" ",TRUE,B1464,F1464,IF(ISBLANK(J1464),"",_xlfn.TEXTSPLIT(J1464,";")),IF(ISBLANK(G1464),"",_xlfn.TEXTSPLIT(G1464,";")))</f>
        <v>Sorghum Threshed Top Chopped</v>
      </c>
      <c r="G1464" s="55" t="s">
        <v>6195</v>
      </c>
      <c r="I1464" s="55" t="s">
        <v>6195</v>
      </c>
      <c r="J1464" s="55" t="s">
        <v>27205</v>
      </c>
      <c r="R1464" t="str" cm="1">
        <f t="array" ref="R1464">IFERROR(INDEX(AOM[AOM], MATCH(1, (AOM[Edge_Value]=ani_diet!D1462)*(AOM[Is_Ani_Diet_Ingredient]&lt;&gt;FALSE), 0)), "No Match in AOM")</f>
        <v>AOM_006315</v>
      </c>
      <c r="S1464" t="str" cm="1">
        <f t="array" ref="S1464">IFERROR(IF(INDEX(AOM[Scientific Name], MATCH(1, (AOM[Edge_Value]=ani_diet!D1462)*(AOM[Is_Ani_Diet_Ingredient]&lt;&gt;FALSE), 0))=0, "", INDEX(AOM[Scientific Name], MATCH(1, (AOM[Edge_Value]=ani_diet!D1462)*(AOM[Is_Ani_Diet_Ingredient]&lt;&gt;FALSE), 0))), "No Match in AOM")</f>
        <v>Sorghum sudanense</v>
      </c>
      <c r="T1464" t="str" cm="1">
        <f t="array" ref="T1464">IF((S1464&lt;&gt;"")*(S1464&lt;&gt;"No Match in AOM"),IF(J1464&lt;&gt;"",_xlfn.TEXTJOIN(";",TRUE,CONCATENATE(_xlfn.TEXTSPLIT(S1464,";",TRUE,FALSE)," ",J1464)),S1464),"")</f>
        <v>Sorghum sudanense Threshed Top</v>
      </c>
    </row>
    <row r="1465" spans="1:20" ht="15" customHeight="1">
      <c r="A1465" s="30" t="s">
        <v>27207</v>
      </c>
      <c r="B1465" s="55" t="s">
        <v>4866</v>
      </c>
      <c r="C1465" s="56" t="str">
        <f>_xlfn.TEXTJOIN(" ",TRUE,B1465,IF(ISBLANK(J1465),"",_xlfn.TEXTSPLIT(J1465,";")))</f>
        <v>Soybean</v>
      </c>
      <c r="D1465" s="56" t="str">
        <f>_xlfn.TEXTJOIN(" ",TRUE,B1465,IF(ISBLANK(J1465),"",_xlfn.TEXTSPLIT(J1465,";")),IF(ISBLANK(H1465),"",_xlfn.TEXTSPLIT(H1465,";")))</f>
        <v>Soybean</v>
      </c>
      <c r="E1465" s="56" t="str">
        <f>_xlfn.TEXTJOIN(" ",TRUE,B1465,F1465,IF(ISBLANK(J1465),"",_xlfn.TEXTSPLIT(J1465,";")),IF(ISBLANK(G1465),"",_xlfn.TEXTSPLIT(G1465,";")))</f>
        <v>Soybean</v>
      </c>
      <c r="K1465" s="32" t="s">
        <v>324</v>
      </c>
      <c r="R1465" t="str" cm="1">
        <f t="array" ref="R1465">IFERROR(INDEX(AOM[AOM], MATCH(1, (AOM[Edge_Value]=ani_diet!D1463)*(AOM[Is_Ani_Diet_Ingredient]&lt;&gt;FALSE), 0)), "No Match in AOM")</f>
        <v>AOM_001892</v>
      </c>
      <c r="S1465" t="str" cm="1">
        <f t="array" ref="S1465">IFERROR(IF(INDEX(AOM[Scientific Name], MATCH(1, (AOM[Edge_Value]=ani_diet!D1463)*(AOM[Is_Ani_Diet_Ingredient]&lt;&gt;FALSE), 0))=0, "", INDEX(AOM[Scientific Name], MATCH(1, (AOM[Edge_Value]=ani_diet!D1463)*(AOM[Is_Ani_Diet_Ingredient]&lt;&gt;FALSE), 0))), "No Match in AOM")</f>
        <v>Glycine max</v>
      </c>
      <c r="T1465" t="str" cm="1">
        <f t="array" ref="T1465">IF((S1465&lt;&gt;"")*(S1465&lt;&gt;"No Match in AOM"),IF(J1465&lt;&gt;"",_xlfn.TEXTJOIN(";",TRUE,CONCATENATE(_xlfn.TEXTSPLIT(S1465,";",TRUE,FALSE)," ",J1465)),S1465),"")</f>
        <v>Glycine max</v>
      </c>
    </row>
    <row r="1466" spans="1:20" ht="15" customHeight="1">
      <c r="A1466" s="30" t="s">
        <v>27208</v>
      </c>
      <c r="B1466" s="55" t="s">
        <v>4866</v>
      </c>
      <c r="C1466" s="56" t="str">
        <f>_xlfn.TEXTJOIN(" ",TRUE,B1466,IF(ISBLANK(J1466),"",_xlfn.TEXTSPLIT(J1466,";")))</f>
        <v>Soybean</v>
      </c>
      <c r="D1466" s="56" t="str">
        <f>_xlfn.TEXTJOIN(" ",TRUE,B1466,IF(ISBLANK(J1466),"",_xlfn.TEXTSPLIT(J1466,";")),IF(ISBLANK(H1466),"",_xlfn.TEXTSPLIT(H1466,";")))</f>
        <v>Soybean</v>
      </c>
      <c r="E1466" s="56" t="str">
        <f>_xlfn.TEXTJOIN(" ",TRUE,B1466,F1466,IF(ISBLANK(J1466),"",_xlfn.TEXTSPLIT(J1466,";")),IF(ISBLANK(G1466),"",_xlfn.TEXTSPLIT(G1466,";")))</f>
        <v>Soybean 44</v>
      </c>
      <c r="F1466" s="55">
        <v>44</v>
      </c>
      <c r="K1466" s="32" t="s">
        <v>324</v>
      </c>
      <c r="R1466" t="str" cm="1">
        <f t="array" ref="R1466">IFERROR(INDEX(AOM[AOM], MATCH(1, (AOM[Edge_Value]=ani_diet!D1464)*(AOM[Is_Ani_Diet_Ingredient]&lt;&gt;FALSE), 0)), "No Match in AOM")</f>
        <v>AOM_001892</v>
      </c>
      <c r="S1466" t="str" cm="1">
        <f t="array" ref="S1466">IFERROR(IF(INDEX(AOM[Scientific Name], MATCH(1, (AOM[Edge_Value]=ani_diet!D1464)*(AOM[Is_Ani_Diet_Ingredient]&lt;&gt;FALSE), 0))=0, "", INDEX(AOM[Scientific Name], MATCH(1, (AOM[Edge_Value]=ani_diet!D1464)*(AOM[Is_Ani_Diet_Ingredient]&lt;&gt;FALSE), 0))), "No Match in AOM")</f>
        <v>Glycine max</v>
      </c>
      <c r="T1466" t="str" cm="1">
        <f t="array" ref="T1466">IF((S1466&lt;&gt;"")*(S1466&lt;&gt;"No Match in AOM"),IF(J1466&lt;&gt;"",_xlfn.TEXTJOIN(";",TRUE,CONCATENATE(_xlfn.TEXTSPLIT(S1466,";",TRUE,FALSE)," ",J1466)),S1466),"")</f>
        <v>Glycine max</v>
      </c>
    </row>
    <row r="1467" spans="1:20" ht="15" customHeight="1">
      <c r="A1467" s="30" t="s">
        <v>27209</v>
      </c>
      <c r="B1467" s="55" t="s">
        <v>4866</v>
      </c>
      <c r="C1467" s="56" t="str">
        <f>_xlfn.TEXTJOIN(" ",TRUE,B1467,IF(ISBLANK(J1467),"",_xlfn.TEXTSPLIT(J1467,";")))</f>
        <v>Soybean</v>
      </c>
      <c r="D1467" s="56" t="str">
        <f>_xlfn.TEXTJOIN(" ",TRUE,B1467,IF(ISBLANK(J1467),"",_xlfn.TEXTSPLIT(J1467,";")),IF(ISBLANK(H1467),"",_xlfn.TEXTSPLIT(H1467,";")))</f>
        <v>Soybean</v>
      </c>
      <c r="E1467" s="56" t="str">
        <f>_xlfn.TEXTJOIN(" ",TRUE,B1467,F1467,IF(ISBLANK(J1467),"",_xlfn.TEXTSPLIT(J1467,";")),IF(ISBLANK(G1467),"",_xlfn.TEXTSPLIT(G1467,";")))</f>
        <v>Soybean 48</v>
      </c>
      <c r="F1467" s="55">
        <v>48</v>
      </c>
      <c r="K1467" s="32" t="s">
        <v>324</v>
      </c>
      <c r="R1467" t="str" cm="1">
        <f t="array" ref="R1467">IFERROR(INDEX(AOM[AOM], MATCH(1, (AOM[Edge_Value]=ani_diet!D1465)*(AOM[Is_Ani_Diet_Ingredient]&lt;&gt;FALSE), 0)), "No Match in AOM")</f>
        <v>AOM_001582</v>
      </c>
      <c r="S1467" t="str" cm="1">
        <f t="array" ref="S1467">IFERROR(IF(INDEX(AOM[Scientific Name], MATCH(1, (AOM[Edge_Value]=ani_diet!D1465)*(AOM[Is_Ani_Diet_Ingredient]&lt;&gt;FALSE), 0))=0, "", INDEX(AOM[Scientific Name], MATCH(1, (AOM[Edge_Value]=ani_diet!D1465)*(AOM[Is_Ani_Diet_Ingredient]&lt;&gt;FALSE), 0))), "No Match in AOM")</f>
        <v>Glycine max</v>
      </c>
      <c r="T1467" t="str" cm="1">
        <f t="array" ref="T1467">IF((S1467&lt;&gt;"")*(S1467&lt;&gt;"No Match in AOM"),IF(J1467&lt;&gt;"",_xlfn.TEXTJOIN(";",TRUE,CONCATENATE(_xlfn.TEXTSPLIT(S1467,";",TRUE,FALSE)," ",J1467)),S1467),"")</f>
        <v>Glycine max</v>
      </c>
    </row>
    <row r="1468" spans="1:20" ht="15" customHeight="1">
      <c r="A1468" s="30" t="s">
        <v>27210</v>
      </c>
      <c r="B1468" s="55" t="s">
        <v>4866</v>
      </c>
      <c r="C1468" s="56" t="str">
        <f>_xlfn.TEXTJOIN(" ",TRUE,B1468,IF(ISBLANK(J1468),"",_xlfn.TEXTSPLIT(J1468,";")))</f>
        <v>Soybean</v>
      </c>
      <c r="D1468" s="56" t="str">
        <f>_xlfn.TEXTJOIN(" ",TRUE,B1468,IF(ISBLANK(J1468),"",_xlfn.TEXTSPLIT(J1468,";")),IF(ISBLANK(H1468),"",_xlfn.TEXTSPLIT(H1468,";")))</f>
        <v>Soybean Autoclaved Ground</v>
      </c>
      <c r="E1468" s="56" t="str">
        <f>_xlfn.TEXTJOIN(" ",TRUE,B1468,F1468,IF(ISBLANK(J1468),"",_xlfn.TEXTSPLIT(J1468,";")),IF(ISBLANK(G1468),"",_xlfn.TEXTSPLIT(G1468,";")))</f>
        <v>Soybean Autoclaved Meal</v>
      </c>
      <c r="G1468" s="55" t="s">
        <v>27211</v>
      </c>
      <c r="H1468" s="55" t="s">
        <v>27212</v>
      </c>
      <c r="R1468" t="str" cm="1">
        <f t="array" ref="R1468">IFERROR(INDEX(AOM[AOM], MATCH(1, (AOM[Edge_Value]=ani_diet!D1466)*(AOM[Is_Ani_Diet_Ingredient]&lt;&gt;FALSE), 0)), "No Match in AOM")</f>
        <v>AOM_001582</v>
      </c>
      <c r="S1468" t="str" cm="1">
        <f t="array" ref="S1468">IFERROR(IF(INDEX(AOM[Scientific Name], MATCH(1, (AOM[Edge_Value]=ani_diet!D1466)*(AOM[Is_Ani_Diet_Ingredient]&lt;&gt;FALSE), 0))=0, "", INDEX(AOM[Scientific Name], MATCH(1, (AOM[Edge_Value]=ani_diet!D1466)*(AOM[Is_Ani_Diet_Ingredient]&lt;&gt;FALSE), 0))), "No Match in AOM")</f>
        <v>Glycine max</v>
      </c>
      <c r="T1468" t="str" cm="1">
        <f t="array" ref="T1468">IF((S1468&lt;&gt;"")*(S1468&lt;&gt;"No Match in AOM"),IF(J1468&lt;&gt;"",_xlfn.TEXTJOIN(";",TRUE,CONCATENATE(_xlfn.TEXTSPLIT(S1468,";",TRUE,FALSE)," ",J1468)),S1468),"")</f>
        <v>Glycine max</v>
      </c>
    </row>
    <row r="1469" spans="1:20" ht="15" customHeight="1">
      <c r="A1469" s="30" t="s">
        <v>27213</v>
      </c>
      <c r="B1469" s="55" t="s">
        <v>4866</v>
      </c>
      <c r="C1469" s="56" t="str">
        <f>_xlfn.TEXTJOIN(" ",TRUE,B1469,IF(ISBLANK(J1469),"",_xlfn.TEXTSPLIT(J1469,";")))</f>
        <v>Soybean Cake</v>
      </c>
      <c r="D1469" s="56" t="str">
        <f>_xlfn.TEXTJOIN(" ",TRUE,B1469,IF(ISBLANK(J1469),"",_xlfn.TEXTSPLIT(J1469,";")),IF(ISBLANK(H1469),"",_xlfn.TEXTSPLIT(H1469,";")))</f>
        <v>Soybean Cake</v>
      </c>
      <c r="E1469" s="56" t="str">
        <f>_xlfn.TEXTJOIN(" ",TRUE,B1469,F1469,IF(ISBLANK(J1469),"",_xlfn.TEXTSPLIT(J1469,";")),IF(ISBLANK(G1469),"",_xlfn.TEXTSPLIT(G1469,";")))</f>
        <v>Soybean Cake</v>
      </c>
      <c r="J1469" s="55" t="s">
        <v>26028</v>
      </c>
      <c r="R1469" t="str" cm="1">
        <f t="array" ref="R1469">IFERROR(INDEX(AOM[AOM], MATCH(1, (AOM[Edge_Value]=ani_diet!D1467)*(AOM[Is_Ani_Diet_Ingredient]&lt;&gt;FALSE), 0)), "No Match in AOM")</f>
        <v>AOM_001582</v>
      </c>
      <c r="S1469" t="str" cm="1">
        <f t="array" ref="S1469">IFERROR(IF(INDEX(AOM[Scientific Name], MATCH(1, (AOM[Edge_Value]=ani_diet!D1467)*(AOM[Is_Ani_Diet_Ingredient]&lt;&gt;FALSE), 0))=0, "", INDEX(AOM[Scientific Name], MATCH(1, (AOM[Edge_Value]=ani_diet!D1467)*(AOM[Is_Ani_Diet_Ingredient]&lt;&gt;FALSE), 0))), "No Match in AOM")</f>
        <v>Glycine max</v>
      </c>
      <c r="T1469" t="str" cm="1">
        <f t="array" ref="T1469">IF((S1469&lt;&gt;"")*(S1469&lt;&gt;"No Match in AOM"),IF(J1469&lt;&gt;"",_xlfn.TEXTJOIN(";",TRUE,CONCATENATE(_xlfn.TEXTSPLIT(S1469,";",TRUE,FALSE)," ",J1469)),S1469),"")</f>
        <v>Glycine max Cake</v>
      </c>
    </row>
    <row r="1470" spans="1:20" ht="15" customHeight="1">
      <c r="A1470" s="30" t="s">
        <v>27214</v>
      </c>
      <c r="B1470" s="55" t="s">
        <v>4866</v>
      </c>
      <c r="C1470" s="56" t="str">
        <f>_xlfn.TEXTJOIN(" ",TRUE,B1470,IF(ISBLANK(J1470),"",_xlfn.TEXTSPLIT(J1470,";")))</f>
        <v>Soybean Cake</v>
      </c>
      <c r="D1470" s="56" t="str">
        <f>_xlfn.TEXTJOIN(" ",TRUE,B1470,IF(ISBLANK(J1470),"",_xlfn.TEXTSPLIT(J1470,";")),IF(ISBLANK(H1470),"",_xlfn.TEXTSPLIT(H1470,";")))</f>
        <v>Soybean Cake Ground</v>
      </c>
      <c r="E1470" s="56" t="str">
        <f>_xlfn.TEXTJOIN(" ",TRUE,B1470,F1470,IF(ISBLANK(J1470),"",_xlfn.TEXTSPLIT(J1470,";")),IF(ISBLANK(G1470),"",_xlfn.TEXTSPLIT(G1470,";")))</f>
        <v>Soybean Cake Ground</v>
      </c>
      <c r="G1470" s="55" t="s">
        <v>6052</v>
      </c>
      <c r="H1470" s="55" t="s">
        <v>6052</v>
      </c>
      <c r="J1470" s="55" t="s">
        <v>26028</v>
      </c>
      <c r="R1470" t="str" cm="1">
        <f t="array" ref="R1470">IFERROR(INDEX(AOM[AOM], MATCH(1, (AOM[Edge_Value]=ani_diet!D1468)*(AOM[Is_Ani_Diet_Ingredient]&lt;&gt;FALSE), 0)), "No Match in AOM")</f>
        <v>AOM_001583</v>
      </c>
      <c r="S1470" t="str" cm="1">
        <f t="array" ref="S1470">IFERROR(IF(INDEX(AOM[Scientific Name], MATCH(1, (AOM[Edge_Value]=ani_diet!D1468)*(AOM[Is_Ani_Diet_Ingredient]&lt;&gt;FALSE), 0))=0, "", INDEX(AOM[Scientific Name], MATCH(1, (AOM[Edge_Value]=ani_diet!D1468)*(AOM[Is_Ani_Diet_Ingredient]&lt;&gt;FALSE), 0))), "No Match in AOM")</f>
        <v>Glycine max</v>
      </c>
      <c r="T1470" t="str" cm="1">
        <f t="array" ref="T1470">IF((S1470&lt;&gt;"")*(S1470&lt;&gt;"No Match in AOM"),IF(J1470&lt;&gt;"",_xlfn.TEXTJOIN(";",TRUE,CONCATENATE(_xlfn.TEXTSPLIT(S1470,";",TRUE,FALSE)," ",J1470)),S1470),"")</f>
        <v>Glycine max Cake</v>
      </c>
    </row>
    <row r="1471" spans="1:20" ht="15" customHeight="1">
      <c r="A1471" s="30" t="s">
        <v>19619</v>
      </c>
      <c r="B1471" s="55" t="s">
        <v>27215</v>
      </c>
      <c r="C1471" s="56" t="str">
        <f>_xlfn.TEXTJOIN(" ",TRUE,B1471,IF(ISBLANK(J1471),"",_xlfn.TEXTSPLIT(J1471,";")))</f>
        <v>Soybean Cheese Waste</v>
      </c>
      <c r="D1471" s="56" t="str">
        <f>_xlfn.TEXTJOIN(" ",TRUE,B1471,IF(ISBLANK(J1471),"",_xlfn.TEXTSPLIT(J1471,";")),IF(ISBLANK(H1471),"",_xlfn.TEXTSPLIT(H1471,";")))</f>
        <v>Soybean Cheese Waste</v>
      </c>
      <c r="E1471" s="56" t="str">
        <f>_xlfn.TEXTJOIN(" ",TRUE,B1471,F1471,IF(ISBLANK(J1471),"",_xlfn.TEXTSPLIT(J1471,";")),IF(ISBLANK(G1471),"",_xlfn.TEXTSPLIT(G1471,";")))</f>
        <v>Soybean Cheese Waste</v>
      </c>
      <c r="J1471" s="55" t="s">
        <v>26033</v>
      </c>
      <c r="R1471" t="str" cm="1">
        <f t="array" ref="R1471">IFERROR(INDEX(AOM[AOM], MATCH(1, (AOM[Edge_Value]=ani_diet!D1469)*(AOM[Is_Ani_Diet_Ingredient]&lt;&gt;FALSE), 0)), "No Match in AOM")</f>
        <v>AOM_000610</v>
      </c>
      <c r="S1471" t="str" cm="1">
        <f t="array" ref="S1471">IFERROR(IF(INDEX(AOM[Scientific Name], MATCH(1, (AOM[Edge_Value]=ani_diet!D1469)*(AOM[Is_Ani_Diet_Ingredient]&lt;&gt;FALSE), 0))=0, "", INDEX(AOM[Scientific Name], MATCH(1, (AOM[Edge_Value]=ani_diet!D1469)*(AOM[Is_Ani_Diet_Ingredient]&lt;&gt;FALSE), 0))), "No Match in AOM")</f>
        <v>Glycine max</v>
      </c>
      <c r="T1471" t="str" cm="1">
        <f t="array" ref="T1471">IF((S1471&lt;&gt;"")*(S1471&lt;&gt;"No Match in AOM"),IF(J1471&lt;&gt;"",_xlfn.TEXTJOIN(";",TRUE,CONCATENATE(_xlfn.TEXTSPLIT(S1471,";",TRUE,FALSE)," ",J1471)),S1471),"")</f>
        <v>Glycine max Waste</v>
      </c>
    </row>
    <row r="1472" spans="1:20" ht="15" customHeight="1">
      <c r="A1472" s="30" t="s">
        <v>27216</v>
      </c>
      <c r="B1472" s="55" t="s">
        <v>27215</v>
      </c>
      <c r="C1472" s="56" t="str">
        <f>_xlfn.TEXTJOIN(" ",TRUE,B1472,IF(ISBLANK(J1472),"",_xlfn.TEXTSPLIT(J1472,";")))</f>
        <v>Soybean Cheese Waste</v>
      </c>
      <c r="D1472" s="56" t="str">
        <f>_xlfn.TEXTJOIN(" ",TRUE,B1472,IF(ISBLANK(J1472),"",_xlfn.TEXTSPLIT(J1472,";")),IF(ISBLANK(H1472),"",_xlfn.TEXTSPLIT(H1472,";")))</f>
        <v>Soybean Cheese Waste Crushed Ensiled</v>
      </c>
      <c r="E1472" s="56" t="str">
        <f>_xlfn.TEXTJOIN(" ",TRUE,B1472,F1472,IF(ISBLANK(J1472),"",_xlfn.TEXTSPLIT(J1472,";")),IF(ISBLANK(G1472),"",_xlfn.TEXTSPLIT(G1472,";")))</f>
        <v>Soybean Cheese Waste Crushed Ensiled</v>
      </c>
      <c r="G1472" s="55" t="s">
        <v>27217</v>
      </c>
      <c r="H1472" s="55" t="s">
        <v>27217</v>
      </c>
      <c r="J1472" s="55" t="s">
        <v>26033</v>
      </c>
      <c r="R1472" t="str" cm="1">
        <f t="array" ref="R1472">IFERROR(INDEX(AOM[AOM], MATCH(1, (AOM[Edge_Value]=ani_diet!D1470)*(AOM[Is_Ani_Diet_Ingredient]&lt;&gt;FALSE), 0)), "No Match in AOM")</f>
        <v>AOM_002021</v>
      </c>
      <c r="S1472" t="str" cm="1">
        <f t="array" ref="S1472">IFERROR(IF(INDEX(AOM[Scientific Name], MATCH(1, (AOM[Edge_Value]=ani_diet!D1470)*(AOM[Is_Ani_Diet_Ingredient]&lt;&gt;FALSE), 0))=0, "", INDEX(AOM[Scientific Name], MATCH(1, (AOM[Edge_Value]=ani_diet!D1470)*(AOM[Is_Ani_Diet_Ingredient]&lt;&gt;FALSE), 0))), "No Match in AOM")</f>
        <v>Glycine max</v>
      </c>
      <c r="T1472" t="str" cm="1">
        <f t="array" ref="T1472">IF((S1472&lt;&gt;"")*(S1472&lt;&gt;"No Match in AOM"),IF(J1472&lt;&gt;"",_xlfn.TEXTJOIN(";",TRUE,CONCATENATE(_xlfn.TEXTSPLIT(S1472,";",TRUE,FALSE)," ",J1472)),S1472),"")</f>
        <v>Glycine max Waste</v>
      </c>
    </row>
    <row r="1473" spans="1:21" ht="15" customHeight="1">
      <c r="A1473" s="30" t="s">
        <v>27218</v>
      </c>
      <c r="B1473" s="55" t="s">
        <v>4866</v>
      </c>
      <c r="C1473" s="56" t="str">
        <f>_xlfn.TEXTJOIN(" ",TRUE,B1473,IF(ISBLANK(J1473),"",_xlfn.TEXTSPLIT(J1473,";")))</f>
        <v>Soybean</v>
      </c>
      <c r="D1473" s="56" t="str">
        <f>_xlfn.TEXTJOIN(" ",TRUE,B1473,IF(ISBLANK(J1473),"",_xlfn.TEXTSPLIT(J1473,";")),IF(ISBLANK(H1473),"",_xlfn.TEXTSPLIT(H1473,";")))</f>
        <v>Soybean Dehulled Ground</v>
      </c>
      <c r="E1473" s="56" t="str">
        <f>_xlfn.TEXTJOIN(" ",TRUE,B1473,F1473,IF(ISBLANK(J1473),"",_xlfn.TEXTSPLIT(J1473,";")),IF(ISBLANK(G1473),"",_xlfn.TEXTSPLIT(G1473,";")))</f>
        <v>Soybean Dehulled Ground</v>
      </c>
      <c r="G1473" s="55" t="s">
        <v>27219</v>
      </c>
      <c r="H1473" s="55" t="s">
        <v>27219</v>
      </c>
      <c r="R1473" t="str" cm="1">
        <f t="array" ref="R1473">IFERROR(INDEX(AOM[AOM], MATCH(1, (AOM[Edge_Value]=ani_diet!D1471)*(AOM[Is_Ani_Diet_Ingredient]&lt;&gt;FALSE), 0)), "No Match in AOM")</f>
        <v>AOM_003930</v>
      </c>
      <c r="S1473" t="str" cm="1">
        <f t="array" ref="S1473">IFERROR(IF(INDEX(AOM[Scientific Name], MATCH(1, (AOM[Edge_Value]=ani_diet!D1471)*(AOM[Is_Ani_Diet_Ingredient]&lt;&gt;FALSE), 0))=0, "", INDEX(AOM[Scientific Name], MATCH(1, (AOM[Edge_Value]=ani_diet!D1471)*(AOM[Is_Ani_Diet_Ingredient]&lt;&gt;FALSE), 0))), "No Match in AOM")</f>
        <v>Glycine max</v>
      </c>
      <c r="T1473" t="str" cm="1">
        <f t="array" ref="T1473">IF((S1473&lt;&gt;"")*(S1473&lt;&gt;"No Match in AOM"),IF(J1473&lt;&gt;"",_xlfn.TEXTJOIN(";",TRUE,CONCATENATE(_xlfn.TEXTSPLIT(S1473,";",TRUE,FALSE)," ",J1473)),S1473),"")</f>
        <v>Glycine max</v>
      </c>
    </row>
    <row r="1474" spans="1:21" ht="15" customHeight="1">
      <c r="A1474" s="30" t="s">
        <v>27220</v>
      </c>
      <c r="B1474" s="55" t="s">
        <v>4866</v>
      </c>
      <c r="C1474" s="56" t="str">
        <f>_xlfn.TEXTJOIN(" ",TRUE,B1474,IF(ISBLANK(J1474),"",_xlfn.TEXTSPLIT(J1474,";")))</f>
        <v>Soybean</v>
      </c>
      <c r="D1474" s="56" t="str">
        <f>_xlfn.TEXTJOIN(" ",TRUE,B1474,IF(ISBLANK(J1474),"",_xlfn.TEXTSPLIT(J1474,";")),IF(ISBLANK(H1474),"",_xlfn.TEXTSPLIT(H1474,";")))</f>
        <v>Soybean Dried</v>
      </c>
      <c r="E1474" s="56" t="str">
        <f>_xlfn.TEXTJOIN(" ",TRUE,B1474,F1474,IF(ISBLANK(J1474),"",_xlfn.TEXTSPLIT(J1474,";")),IF(ISBLANK(G1474),"",_xlfn.TEXTSPLIT(G1474,";")))</f>
        <v>Soybean Hay</v>
      </c>
      <c r="G1474" s="55" t="s">
        <v>17482</v>
      </c>
      <c r="H1474" s="55" t="s">
        <v>17480</v>
      </c>
      <c r="K1474" s="32" t="s">
        <v>324</v>
      </c>
      <c r="L1474" s="32" t="s">
        <v>324</v>
      </c>
      <c r="R1474" t="str" cm="1">
        <f t="array" ref="R1474">IFERROR(INDEX(AOM[AOM], MATCH(1, (AOM[Edge_Value]=ani_diet!D1472)*(AOM[Is_Ani_Diet_Ingredient]&lt;&gt;FALSE), 0)), "No Match in AOM")</f>
        <v>AOM_006317</v>
      </c>
      <c r="S1474" t="str" cm="1">
        <f t="array" ref="S1474">IFERROR(IF(INDEX(AOM[Scientific Name], MATCH(1, (AOM[Edge_Value]=ani_diet!D1472)*(AOM[Is_Ani_Diet_Ingredient]&lt;&gt;FALSE), 0))=0, "", INDEX(AOM[Scientific Name], MATCH(1, (AOM[Edge_Value]=ani_diet!D1472)*(AOM[Is_Ani_Diet_Ingredient]&lt;&gt;FALSE), 0))), "No Match in AOM")</f>
        <v>Glycine max</v>
      </c>
      <c r="T1474" t="str" cm="1">
        <f t="array" ref="T1474">IF((S1474&lt;&gt;"")*(S1474&lt;&gt;"No Match in AOM"),IF(J1474&lt;&gt;"",_xlfn.TEXTJOIN(";",TRUE,CONCATENATE(_xlfn.TEXTSPLIT(S1474,";",TRUE,FALSE)," ",J1474)),S1474),"")</f>
        <v>Glycine max</v>
      </c>
    </row>
    <row r="1475" spans="1:21" ht="15" customHeight="1">
      <c r="A1475" s="30" t="s">
        <v>27221</v>
      </c>
      <c r="B1475" s="55" t="s">
        <v>4866</v>
      </c>
      <c r="C1475" s="56" t="str">
        <f>_xlfn.TEXTJOIN(" ",TRUE,B1475,IF(ISBLANK(J1475),"",_xlfn.TEXTSPLIT(J1475,";")))</f>
        <v>Soybean</v>
      </c>
      <c r="D1475" s="56" t="str">
        <f>_xlfn.TEXTJOIN(" ",TRUE,B1475,IF(ISBLANK(J1475),"",_xlfn.TEXTSPLIT(J1475,";")),IF(ISBLANK(H1475),"",_xlfn.TEXTSPLIT(H1475,";")))</f>
        <v>Soybean Dried Fermented</v>
      </c>
      <c r="E1475" s="56" t="str">
        <f>_xlfn.TEXTJOIN(" ",TRUE,B1475,F1475,IF(ISBLANK(J1475),"",_xlfn.TEXTSPLIT(J1475,";")),IF(ISBLANK(G1475),"",_xlfn.TEXTSPLIT(G1475,";")))</f>
        <v>Soybean Dried Fermented</v>
      </c>
      <c r="G1475" s="55" t="s">
        <v>26096</v>
      </c>
      <c r="H1475" s="55" t="s">
        <v>26096</v>
      </c>
      <c r="R1475" t="str" cm="1">
        <f t="array" ref="R1475">IFERROR(INDEX(AOM[AOM], MATCH(1, (AOM[Edge_Value]=ani_diet!D1473)*(AOM[Is_Ani_Diet_Ingredient]&lt;&gt;FALSE), 0)), "No Match in AOM")</f>
        <v>AOM_002129</v>
      </c>
      <c r="S1475" t="str" cm="1">
        <f t="array" ref="S1475">IFERROR(IF(INDEX(AOM[Scientific Name], MATCH(1, (AOM[Edge_Value]=ani_diet!D1473)*(AOM[Is_Ani_Diet_Ingredient]&lt;&gt;FALSE), 0))=0, "", INDEX(AOM[Scientific Name], MATCH(1, (AOM[Edge_Value]=ani_diet!D1473)*(AOM[Is_Ani_Diet_Ingredient]&lt;&gt;FALSE), 0))), "No Match in AOM")</f>
        <v>Glycine max</v>
      </c>
      <c r="T1475" t="str" cm="1">
        <f t="array" ref="T1475">IF((S1475&lt;&gt;"")*(S1475&lt;&gt;"No Match in AOM"),IF(J1475&lt;&gt;"",_xlfn.TEXTJOIN(";",TRUE,CONCATENATE(_xlfn.TEXTSPLIT(S1475,";",TRUE,FALSE)," ",J1475)),S1475),"")</f>
        <v>Glycine max</v>
      </c>
    </row>
    <row r="1476" spans="1:21" ht="15" customHeight="1">
      <c r="A1476" s="30" t="s">
        <v>27222</v>
      </c>
      <c r="B1476" s="55" t="s">
        <v>4866</v>
      </c>
      <c r="C1476" s="56" t="str">
        <f>_xlfn.TEXTJOIN(" ",TRUE,B1476,IF(ISBLANK(J1476),"",_xlfn.TEXTSPLIT(J1476,";")))</f>
        <v>Soybean Flakes Defatted</v>
      </c>
      <c r="D1476" s="56" t="str">
        <f>_xlfn.TEXTJOIN(" ",TRUE,B1476,IF(ISBLANK(J1476),"",_xlfn.TEXTSPLIT(J1476,";")),IF(ISBLANK(H1476),"",_xlfn.TEXTSPLIT(H1476,";")))</f>
        <v>Soybean Flakes Defatted</v>
      </c>
      <c r="E1476" s="56" t="str">
        <f>_xlfn.TEXTJOIN(" ",TRUE,B1476,F1476,IF(ISBLANK(J1476),"",_xlfn.TEXTSPLIT(J1476,";")),IF(ISBLANK(G1476),"",_xlfn.TEXTSPLIT(G1476,";")))</f>
        <v>Soybean Flakes Defatted</v>
      </c>
      <c r="J1476" s="55" t="s">
        <v>27223</v>
      </c>
      <c r="R1476" t="str" cm="1">
        <f t="array" ref="R1476">IFERROR(INDEX(AOM[AOM], MATCH(1, (AOM[Edge_Value]=ani_diet!D1474)*(AOM[Is_Ani_Diet_Ingredient]&lt;&gt;FALSE), 0)), "No Match in AOM")</f>
        <v>AOM_000612</v>
      </c>
      <c r="S1476" t="str" cm="1">
        <f t="array" ref="S1476">IFERROR(IF(INDEX(AOM[Scientific Name], MATCH(1, (AOM[Edge_Value]=ani_diet!D1474)*(AOM[Is_Ani_Diet_Ingredient]&lt;&gt;FALSE), 0))=0, "", INDEX(AOM[Scientific Name], MATCH(1, (AOM[Edge_Value]=ani_diet!D1474)*(AOM[Is_Ani_Diet_Ingredient]&lt;&gt;FALSE), 0))), "No Match in AOM")</f>
        <v>Glycine max</v>
      </c>
      <c r="T1476" t="str" cm="1">
        <f t="array" ref="T1476">IF((S1476&lt;&gt;"")*(S1476&lt;&gt;"No Match in AOM"),IF(J1476&lt;&gt;"",_xlfn.TEXTJOIN(";",TRUE,CONCATENATE(_xlfn.TEXTSPLIT(S1476,";",TRUE,FALSE)," ",J1476)),S1476),"")</f>
        <v>Glycine max Flakes Defatted</v>
      </c>
    </row>
    <row r="1477" spans="1:21" ht="15" customHeight="1">
      <c r="A1477" s="30" t="s">
        <v>27224</v>
      </c>
      <c r="B1477" s="55" t="s">
        <v>4866</v>
      </c>
      <c r="C1477" s="56" t="str">
        <f>_xlfn.TEXTJOIN(" ",TRUE,B1477,IF(ISBLANK(J1477),"",_xlfn.TEXTSPLIT(J1477,";")))</f>
        <v>Soybean Flakes Defatted</v>
      </c>
      <c r="D1477" s="56" t="str">
        <f>_xlfn.TEXTJOIN(" ",TRUE,B1477,IF(ISBLANK(J1477),"",_xlfn.TEXTSPLIT(J1477,";")),IF(ISBLANK(H1477),"",_xlfn.TEXTSPLIT(H1477,";")))</f>
        <v>Soybean Flakes Defatted Crushed Dehulled Dried Extruded Heated Ground</v>
      </c>
      <c r="E1477" s="56" t="str">
        <f>_xlfn.TEXTJOIN(" ",TRUE,B1477,F1477,IF(ISBLANK(J1477),"",_xlfn.TEXTSPLIT(J1477,";")),IF(ISBLANK(G1477),"",_xlfn.TEXTSPLIT(G1477,";")))</f>
        <v>Soybean Flakes Defatted Crushed Dehulled Heated Flaked Defatted (Hexane solvent) Ground Extruded Ground Dried</v>
      </c>
      <c r="G1477" s="55" t="s">
        <v>27225</v>
      </c>
      <c r="H1477" s="55" t="s">
        <v>27226</v>
      </c>
      <c r="J1477" s="55" t="s">
        <v>27223</v>
      </c>
      <c r="R1477" t="str" cm="1">
        <f t="array" ref="R1477">IFERROR(INDEX(AOM[AOM], MATCH(1, (AOM[Edge_Value]=ani_diet!D1475)*(AOM[Is_Ani_Diet_Ingredient]&lt;&gt;FALSE), 0)), "No Match in AOM")</f>
        <v>AOM_002020</v>
      </c>
      <c r="S1477" t="str" cm="1">
        <f t="array" ref="S1477">IFERROR(IF(INDEX(AOM[Scientific Name], MATCH(1, (AOM[Edge_Value]=ani_diet!D1475)*(AOM[Is_Ani_Diet_Ingredient]&lt;&gt;FALSE), 0))=0, "", INDEX(AOM[Scientific Name], MATCH(1, (AOM[Edge_Value]=ani_diet!D1475)*(AOM[Is_Ani_Diet_Ingredient]&lt;&gt;FALSE), 0))), "No Match in AOM")</f>
        <v>Glycine max</v>
      </c>
      <c r="T1477" t="str" cm="1">
        <f t="array" ref="T1477">IF((S1477&lt;&gt;"")*(S1477&lt;&gt;"No Match in AOM"),IF(J1477&lt;&gt;"",_xlfn.TEXTJOIN(";",TRUE,CONCATENATE(_xlfn.TEXTSPLIT(S1477,";",TRUE,FALSE)," ",J1477)),S1477),"")</f>
        <v>Glycine max Flakes Defatted</v>
      </c>
    </row>
    <row r="1478" spans="1:21" ht="15" customHeight="1">
      <c r="A1478" s="30" t="s">
        <v>27227</v>
      </c>
      <c r="B1478" s="55" t="s">
        <v>4866</v>
      </c>
      <c r="C1478" s="56" t="str">
        <f>_xlfn.TEXTJOIN(" ",TRUE,B1478,IF(ISBLANK(J1478),"",_xlfn.TEXTSPLIT(J1478,";")))</f>
        <v>Soybean Flakes Defatted</v>
      </c>
      <c r="D1478" s="56" t="str">
        <f>_xlfn.TEXTJOIN(" ",TRUE,B1478,IF(ISBLANK(J1478),"",_xlfn.TEXTSPLIT(J1478,";")),IF(ISBLANK(H1478),"",_xlfn.TEXTSPLIT(H1478,";")))</f>
        <v>Soybean Flakes Defatted Crushed Dehulled Heated</v>
      </c>
      <c r="E1478" s="56" t="str">
        <f>_xlfn.TEXTJOIN(" ",TRUE,B1478,F1478,IF(ISBLANK(J1478),"",_xlfn.TEXTSPLIT(J1478,";")),IF(ISBLANK(G1478),"",_xlfn.TEXTSPLIT(G1478,";")))</f>
        <v>Soybean Flakes Defatted Crushed Dehulled Heated Flaked Defatted (Hexane solvent)</v>
      </c>
      <c r="G1478" s="55" t="s">
        <v>27228</v>
      </c>
      <c r="H1478" s="55" t="s">
        <v>27229</v>
      </c>
      <c r="J1478" s="55" t="s">
        <v>27223</v>
      </c>
      <c r="R1478" t="str" cm="1">
        <f t="array" ref="R1478">IFERROR(INDEX(AOM[AOM], MATCH(1, (AOM[Edge_Value]=ani_diet!D1476)*(AOM[Is_Ani_Diet_Ingredient]&lt;&gt;FALSE), 0)), "No Match in AOM")</f>
        <v>AOM_001361</v>
      </c>
      <c r="S1478" t="str" cm="1">
        <f t="array" ref="S1478">IFERROR(IF(INDEX(AOM[Scientific Name], MATCH(1, (AOM[Edge_Value]=ani_diet!D1476)*(AOM[Is_Ani_Diet_Ingredient]&lt;&gt;FALSE), 0))=0, "", INDEX(AOM[Scientific Name], MATCH(1, (AOM[Edge_Value]=ani_diet!D1476)*(AOM[Is_Ani_Diet_Ingredient]&lt;&gt;FALSE), 0))), "No Match in AOM")</f>
        <v>Glycine max</v>
      </c>
      <c r="T1478" t="str" cm="1">
        <f t="array" ref="T1478">IF((S1478&lt;&gt;"")*(S1478&lt;&gt;"No Match in AOM"),IF(J1478&lt;&gt;"",_xlfn.TEXTJOIN(";",TRUE,CONCATENATE(_xlfn.TEXTSPLIT(S1478,";",TRUE,FALSE)," ",J1478)),S1478),"")</f>
        <v>Glycine max Flakes Defatted</v>
      </c>
    </row>
    <row r="1479" spans="1:21" ht="15" customHeight="1">
      <c r="A1479" s="30" t="s">
        <v>27230</v>
      </c>
      <c r="B1479" s="55" t="s">
        <v>4866</v>
      </c>
      <c r="C1479" s="56" t="str">
        <f>_xlfn.TEXTJOIN(" ",TRUE,B1479,IF(ISBLANK(J1479),"",_xlfn.TEXTSPLIT(J1479,";")))</f>
        <v>Soybean Flakes Defatted</v>
      </c>
      <c r="D1479" s="56" t="str">
        <f>_xlfn.TEXTJOIN(" ",TRUE,B1479,IF(ISBLANK(J1479),"",_xlfn.TEXTSPLIT(J1479,";")),IF(ISBLANK(H1479),"",_xlfn.TEXTSPLIT(H1479,";")))</f>
        <v>Soybean Flakes Defatted Extruded</v>
      </c>
      <c r="E1479" s="56" t="str">
        <f>_xlfn.TEXTJOIN(" ",TRUE,B1479,F1479,IF(ISBLANK(J1479),"",_xlfn.TEXTSPLIT(J1479,";")),IF(ISBLANK(G1479),"",_xlfn.TEXTSPLIT(G1479,";")))</f>
        <v>Soybean Flakes Defatted Extruded</v>
      </c>
      <c r="G1479" s="55" t="s">
        <v>25663</v>
      </c>
      <c r="H1479" s="55" t="s">
        <v>25663</v>
      </c>
      <c r="J1479" s="55" t="s">
        <v>27223</v>
      </c>
      <c r="L1479" s="32" t="s">
        <v>324</v>
      </c>
      <c r="R1479" t="str" cm="1">
        <f t="array" ref="R1479">IFERROR(INDEX(AOM[AOM], MATCH(1, (AOM[Edge_Value]=ani_diet!D1477)*(AOM[Is_Ani_Diet_Ingredient]&lt;&gt;FALSE), 0)), "No Match in AOM")</f>
        <v>AOM_002122</v>
      </c>
      <c r="S1479" t="str" cm="1">
        <f t="array" ref="S1479">IFERROR(IF(INDEX(AOM[Scientific Name], MATCH(1, (AOM[Edge_Value]=ani_diet!D1477)*(AOM[Is_Ani_Diet_Ingredient]&lt;&gt;FALSE), 0))=0, "", INDEX(AOM[Scientific Name], MATCH(1, (AOM[Edge_Value]=ani_diet!D1477)*(AOM[Is_Ani_Diet_Ingredient]&lt;&gt;FALSE), 0))), "No Match in AOM")</f>
        <v>Glycine max</v>
      </c>
      <c r="T1479" t="str" cm="1">
        <f t="array" ref="T1479">IF((S1479&lt;&gt;"")*(S1479&lt;&gt;"No Match in AOM"),IF(J1479&lt;&gt;"",_xlfn.TEXTJOIN(";",TRUE,CONCATENATE(_xlfn.TEXTSPLIT(S1479,";",TRUE,FALSE)," ",J1479)),S1479),"")</f>
        <v>Glycine max Flakes Defatted</v>
      </c>
    </row>
    <row r="1480" spans="1:21" ht="15" customHeight="1">
      <c r="A1480" s="30" t="s">
        <v>19637</v>
      </c>
      <c r="B1480" s="55" t="s">
        <v>4866</v>
      </c>
      <c r="C1480" s="56" t="str">
        <f>_xlfn.TEXTJOIN(" ",TRUE,B1480,IF(ISBLANK(J1480),"",_xlfn.TEXTSPLIT(J1480,";")))</f>
        <v>Soybean Flakes</v>
      </c>
      <c r="D1480" s="56" t="str">
        <f>_xlfn.TEXTJOIN(" ",TRUE,B1480,IF(ISBLANK(J1480),"",_xlfn.TEXTSPLIT(J1480,";")),IF(ISBLANK(H1480),"",_xlfn.TEXTSPLIT(H1480,";")))</f>
        <v>Soybean Flakes Dried Ground</v>
      </c>
      <c r="E1480" s="56" t="str">
        <f>_xlfn.TEXTJOIN(" ",TRUE,B1480,F1480,IF(ISBLANK(J1480),"",_xlfn.TEXTSPLIT(J1480,";")),IF(ISBLANK(G1480),"",_xlfn.TEXTSPLIT(G1480,";")))</f>
        <v>Soybean Defatted Flakes Dried Ground</v>
      </c>
      <c r="F1480" s="55" t="s">
        <v>25617</v>
      </c>
      <c r="G1480" s="55" t="s">
        <v>25767</v>
      </c>
      <c r="H1480" s="55" t="s">
        <v>25767</v>
      </c>
      <c r="J1480" s="55" t="s">
        <v>27231</v>
      </c>
      <c r="R1480" t="str" cm="1">
        <f t="array" ref="R1480">IFERROR(INDEX(AOM[AOM], MATCH(1, (AOM[Edge_Value]=ani_diet!D1478)*(AOM[Is_Ani_Diet_Ingredient]&lt;&gt;FALSE), 0)), "No Match in AOM")</f>
        <v>AOM_002121</v>
      </c>
      <c r="S1480" t="str" cm="1">
        <f t="array" ref="S1480">IFERROR(IF(INDEX(AOM[Scientific Name], MATCH(1, (AOM[Edge_Value]=ani_diet!D1478)*(AOM[Is_Ani_Diet_Ingredient]&lt;&gt;FALSE), 0))=0, "", INDEX(AOM[Scientific Name], MATCH(1, (AOM[Edge_Value]=ani_diet!D1478)*(AOM[Is_Ani_Diet_Ingredient]&lt;&gt;FALSE), 0))), "No Match in AOM")</f>
        <v>Glycine max</v>
      </c>
      <c r="T1480" t="str" cm="1">
        <f t="array" ref="T1480">IF((S1480&lt;&gt;"")*(S1480&lt;&gt;"No Match in AOM"),IF(J1480&lt;&gt;"",_xlfn.TEXTJOIN(";",TRUE,CONCATENATE(_xlfn.TEXTSPLIT(S1480,";",TRUE,FALSE)," ",J1480)),S1480),"")</f>
        <v>Glycine max Flakes</v>
      </c>
      <c r="U1480" t="s">
        <v>19636</v>
      </c>
    </row>
    <row r="1481" spans="1:21" ht="15" customHeight="1">
      <c r="A1481" s="30" t="s">
        <v>27232</v>
      </c>
      <c r="B1481" s="55" t="s">
        <v>4866</v>
      </c>
      <c r="C1481" s="56" t="str">
        <f>_xlfn.TEXTJOIN(" ",TRUE,B1481,IF(ISBLANK(J1481),"",_xlfn.TEXTSPLIT(J1481,";")))</f>
        <v>Soybean Full Fat</v>
      </c>
      <c r="D1481" s="56" t="str">
        <f>_xlfn.TEXTJOIN(" ",TRUE,B1481,IF(ISBLANK(J1481),"",_xlfn.TEXTSPLIT(J1481,";")),IF(ISBLANK(H1481),"",_xlfn.TEXTSPLIT(H1481,";")))</f>
        <v>Soybean Full Fat</v>
      </c>
      <c r="E1481" s="56" t="str">
        <f>_xlfn.TEXTJOIN(" ",TRUE,B1481,F1481,IF(ISBLANK(J1481),"",_xlfn.TEXTSPLIT(J1481,";")),IF(ISBLANK(G1481),"",_xlfn.TEXTSPLIT(G1481,";")))</f>
        <v>Soybean Full Fat</v>
      </c>
      <c r="J1481" s="55" t="s">
        <v>27233</v>
      </c>
      <c r="K1481" s="32" t="s">
        <v>324</v>
      </c>
      <c r="R1481" t="str" cm="1">
        <f t="array" ref="R1481">IFERROR(INDEX(AOM[AOM], MATCH(1, (AOM[Edge_Value]=ani_diet!D1479)*(AOM[Is_Ani_Diet_Ingredient]&lt;&gt;FALSE), 0)), "No Match in AOM")</f>
        <v>AOM_001362</v>
      </c>
      <c r="S1481" t="str" cm="1">
        <f t="array" ref="S1481">IFERROR(IF(INDEX(AOM[Scientific Name], MATCH(1, (AOM[Edge_Value]=ani_diet!D1479)*(AOM[Is_Ani_Diet_Ingredient]&lt;&gt;FALSE), 0))=0, "", INDEX(AOM[Scientific Name], MATCH(1, (AOM[Edge_Value]=ani_diet!D1479)*(AOM[Is_Ani_Diet_Ingredient]&lt;&gt;FALSE), 0))), "No Match in AOM")</f>
        <v>Glycine max</v>
      </c>
      <c r="T1481" t="str" cm="1">
        <f t="array" ref="T1481">IF((S1481&lt;&gt;"")*(S1481&lt;&gt;"No Match in AOM"),IF(J1481&lt;&gt;"",_xlfn.TEXTJOIN(";",TRUE,CONCATENATE(_xlfn.TEXTSPLIT(S1481,";",TRUE,FALSE)," ",J1481)),S1481),"")</f>
        <v>Glycine max Full Fat</v>
      </c>
    </row>
    <row r="1482" spans="1:21" ht="15" customHeight="1">
      <c r="A1482" s="30" t="s">
        <v>27234</v>
      </c>
      <c r="B1482" s="55" t="s">
        <v>4866</v>
      </c>
      <c r="C1482" s="56" t="str">
        <f>_xlfn.TEXTJOIN(" ",TRUE,B1482,IF(ISBLANK(J1482),"",_xlfn.TEXTSPLIT(J1482,";")))</f>
        <v>Soybean Full Fat Cake</v>
      </c>
      <c r="D1482" s="56" t="str">
        <f>_xlfn.TEXTJOIN(" ",TRUE,B1482,IF(ISBLANK(J1482),"",_xlfn.TEXTSPLIT(J1482,";")),IF(ISBLANK(H1482),"",_xlfn.TEXTSPLIT(H1482,";")))</f>
        <v>Soybean Full Fat Cake</v>
      </c>
      <c r="E1482" s="56" t="str">
        <f>_xlfn.TEXTJOIN(" ",TRUE,B1482,F1482,IF(ISBLANK(J1482),"",_xlfn.TEXTSPLIT(J1482,";")),IF(ISBLANK(G1482),"",_xlfn.TEXTSPLIT(G1482,";")))</f>
        <v>Soybean Full Fat Cake</v>
      </c>
      <c r="J1482" s="55" t="s">
        <v>27235</v>
      </c>
      <c r="R1482" t="str" cm="1">
        <f t="array" ref="R1482">IFERROR(INDEX(AOM[AOM], MATCH(1, (AOM[Edge_Value]=ani_diet!D1480)*(AOM[Is_Ani_Diet_Ingredient]&lt;&gt;FALSE), 0)), "No Match in AOM")</f>
        <v>No Match in AOM</v>
      </c>
      <c r="S1482" t="str" cm="1">
        <f t="array" ref="S1482">IFERROR(IF(INDEX(AOM[Scientific Name], MATCH(1, (AOM[Edge_Value]=ani_diet!D1480)*(AOM[Is_Ani_Diet_Ingredient]&lt;&gt;FALSE), 0))=0, "", INDEX(AOM[Scientific Name], MATCH(1, (AOM[Edge_Value]=ani_diet!D1480)*(AOM[Is_Ani_Diet_Ingredient]&lt;&gt;FALSE), 0))), "No Match in AOM")</f>
        <v>No Match in AOM</v>
      </c>
      <c r="T1482" t="str" cm="1">
        <f t="array" ref="T1482">IF((S1482&lt;&gt;"")*(S1482&lt;&gt;"No Match in AOM"),IF(J1482&lt;&gt;"",_xlfn.TEXTJOIN(";",TRUE,CONCATENATE(_xlfn.TEXTSPLIT(S1482,";",TRUE,FALSE)," ",J1482)),S1482),"")</f>
        <v/>
      </c>
    </row>
    <row r="1483" spans="1:21" ht="15" customHeight="1">
      <c r="A1483" s="30" t="s">
        <v>27236</v>
      </c>
      <c r="B1483" s="55" t="s">
        <v>4866</v>
      </c>
      <c r="C1483" s="56" t="str">
        <f>_xlfn.TEXTJOIN(" ",TRUE,B1483,IF(ISBLANK(J1483),"",_xlfn.TEXTSPLIT(J1483,";")))</f>
        <v>Soybean Full Fat</v>
      </c>
      <c r="D1483" s="56" t="str">
        <f>_xlfn.TEXTJOIN(" ",TRUE,B1483,IF(ISBLANK(J1483),"",_xlfn.TEXTSPLIT(J1483,";")),IF(ISBLANK(H1483),"",_xlfn.TEXTSPLIT(H1483,";")))</f>
        <v>Soybean Full Fat Ground</v>
      </c>
      <c r="E1483" s="56" t="str">
        <f>_xlfn.TEXTJOIN(" ",TRUE,B1483,F1483,IF(ISBLANK(J1483),"",_xlfn.TEXTSPLIT(J1483,";")),IF(ISBLANK(G1483),"",_xlfn.TEXTSPLIT(G1483,";")))</f>
        <v>Soybean Full Fat Ground</v>
      </c>
      <c r="G1483" s="55" t="s">
        <v>6052</v>
      </c>
      <c r="H1483" s="55" t="s">
        <v>6052</v>
      </c>
      <c r="J1483" s="55" t="s">
        <v>27233</v>
      </c>
      <c r="K1483" s="32" t="s">
        <v>324</v>
      </c>
      <c r="L1483" s="32" t="s">
        <v>324</v>
      </c>
      <c r="R1483" t="str" cm="1">
        <f t="array" ref="R1483">IFERROR(INDEX(AOM[AOM], MATCH(1, (AOM[Edge_Value]=ani_diet!D1481)*(AOM[Is_Ani_Diet_Ingredient]&lt;&gt;FALSE), 0)), "No Match in AOM")</f>
        <v>AOM_001317</v>
      </c>
      <c r="S1483" t="str" cm="1">
        <f t="array" ref="S1483">IFERROR(IF(INDEX(AOM[Scientific Name], MATCH(1, (AOM[Edge_Value]=ani_diet!D1481)*(AOM[Is_Ani_Diet_Ingredient]&lt;&gt;FALSE), 0))=0, "", INDEX(AOM[Scientific Name], MATCH(1, (AOM[Edge_Value]=ani_diet!D1481)*(AOM[Is_Ani_Diet_Ingredient]&lt;&gt;FALSE), 0))), "No Match in AOM")</f>
        <v>Glycine max</v>
      </c>
      <c r="T1483" t="str" cm="1">
        <f t="array" ref="T1483">IF((S1483&lt;&gt;"")*(S1483&lt;&gt;"No Match in AOM"),IF(J1483&lt;&gt;"",_xlfn.TEXTJOIN(";",TRUE,CONCATENATE(_xlfn.TEXTSPLIT(S1483,";",TRUE,FALSE)," ",J1483)),S1483),"")</f>
        <v>Glycine max Full Fat</v>
      </c>
    </row>
    <row r="1484" spans="1:21" ht="15" customHeight="1">
      <c r="A1484" s="30" t="s">
        <v>27237</v>
      </c>
      <c r="B1484" s="55" t="s">
        <v>4866</v>
      </c>
      <c r="C1484" s="56" t="str">
        <f>_xlfn.TEXTJOIN(" ",TRUE,B1484,IF(ISBLANK(J1484),"",_xlfn.TEXTSPLIT(J1484,";")))</f>
        <v>Soybean Full Fat</v>
      </c>
      <c r="D1484" s="56" t="str">
        <f>_xlfn.TEXTJOIN(" ",TRUE,B1484,IF(ISBLANK(J1484),"",_xlfn.TEXTSPLIT(J1484,";")),IF(ISBLANK(H1484),"",_xlfn.TEXTSPLIT(H1484,";")))</f>
        <v>Soybean Full Fat Heated</v>
      </c>
      <c r="E1484" s="56" t="str">
        <f>_xlfn.TEXTJOIN(" ",TRUE,B1484,F1484,IF(ISBLANK(J1484),"",_xlfn.TEXTSPLIT(J1484,";")),IF(ISBLANK(G1484),"",_xlfn.TEXTSPLIT(G1484,";")))</f>
        <v>Soybean Full Fat Heated</v>
      </c>
      <c r="G1484" s="55" t="s">
        <v>17472</v>
      </c>
      <c r="H1484" s="55" t="s">
        <v>17472</v>
      </c>
      <c r="J1484" s="55" t="s">
        <v>27233</v>
      </c>
      <c r="R1484" t="str" cm="1">
        <f t="array" ref="R1484">IFERROR(INDEX(AOM[AOM], MATCH(1, (AOM[Edge_Value]=ani_diet!D1482)*(AOM[Is_Ani_Diet_Ingredient]&lt;&gt;FALSE), 0)), "No Match in AOM")</f>
        <v>AOM_000611</v>
      </c>
      <c r="S1484" t="str" cm="1">
        <f t="array" ref="S1484">IFERROR(IF(INDEX(AOM[Scientific Name], MATCH(1, (AOM[Edge_Value]=ani_diet!D1482)*(AOM[Is_Ani_Diet_Ingredient]&lt;&gt;FALSE), 0))=0, "", INDEX(AOM[Scientific Name], MATCH(1, (AOM[Edge_Value]=ani_diet!D1482)*(AOM[Is_Ani_Diet_Ingredient]&lt;&gt;FALSE), 0))), "No Match in AOM")</f>
        <v>Glycine max</v>
      </c>
      <c r="T1484" t="str" cm="1">
        <f t="array" ref="T1484">IF((S1484&lt;&gt;"")*(S1484&lt;&gt;"No Match in AOM"),IF(J1484&lt;&gt;"",_xlfn.TEXTJOIN(";",TRUE,CONCATENATE(_xlfn.TEXTSPLIT(S1484,";",TRUE,FALSE)," ",J1484)),S1484),"")</f>
        <v>Glycine max Full Fat</v>
      </c>
    </row>
    <row r="1485" spans="1:21" ht="15" customHeight="1">
      <c r="A1485" s="30" t="s">
        <v>27238</v>
      </c>
      <c r="B1485" s="55" t="s">
        <v>4866</v>
      </c>
      <c r="C1485" s="56" t="str">
        <f>_xlfn.TEXTJOIN(" ",TRUE,B1485,IF(ISBLANK(J1485),"",_xlfn.TEXTSPLIT(J1485,";")))</f>
        <v>Soybean Full Fat</v>
      </c>
      <c r="D1485" s="56" t="str">
        <f>_xlfn.TEXTJOIN(" ",TRUE,B1485,IF(ISBLANK(J1485),"",_xlfn.TEXTSPLIT(J1485,";")),IF(ISBLANK(H1485),"",_xlfn.TEXTSPLIT(H1485,";")))</f>
        <v>Soybean Full Fat Roasted</v>
      </c>
      <c r="E1485" s="56" t="str">
        <f>_xlfn.TEXTJOIN(" ",TRUE,B1485,F1485,IF(ISBLANK(J1485),"",_xlfn.TEXTSPLIT(J1485,";")),IF(ISBLANK(G1485),"",_xlfn.TEXTSPLIT(G1485,";")))</f>
        <v>Soybean Full Fat Roasted</v>
      </c>
      <c r="G1485" s="55" t="s">
        <v>17470</v>
      </c>
      <c r="H1485" s="55" t="s">
        <v>17470</v>
      </c>
      <c r="J1485" s="55" t="s">
        <v>27233</v>
      </c>
      <c r="R1485" t="str" cm="1">
        <f t="array" ref="R1485">IFERROR(INDEX(AOM[AOM], MATCH(1, (AOM[Edge_Value]=ani_diet!D1483)*(AOM[Is_Ani_Diet_Ingredient]&lt;&gt;FALSE), 0)), "No Match in AOM")</f>
        <v>AOM_002033</v>
      </c>
      <c r="S1485" t="str" cm="1">
        <f t="array" ref="S1485">IFERROR(IF(INDEX(AOM[Scientific Name], MATCH(1, (AOM[Edge_Value]=ani_diet!D1483)*(AOM[Is_Ani_Diet_Ingredient]&lt;&gt;FALSE), 0))=0, "", INDEX(AOM[Scientific Name], MATCH(1, (AOM[Edge_Value]=ani_diet!D1483)*(AOM[Is_Ani_Diet_Ingredient]&lt;&gt;FALSE), 0))), "No Match in AOM")</f>
        <v>Glycine max</v>
      </c>
      <c r="T1485" t="str" cm="1">
        <f t="array" ref="T1485">IF((S1485&lt;&gt;"")*(S1485&lt;&gt;"No Match in AOM"),IF(J1485&lt;&gt;"",_xlfn.TEXTJOIN(";",TRUE,CONCATENATE(_xlfn.TEXTSPLIT(S1485,";",TRUE,FALSE)," ",J1485)),S1485),"")</f>
        <v>Glycine max Full Fat</v>
      </c>
    </row>
    <row r="1486" spans="1:21" ht="15" customHeight="1">
      <c r="A1486" s="30" t="s">
        <v>27239</v>
      </c>
      <c r="B1486" s="55" t="s">
        <v>4866</v>
      </c>
      <c r="C1486" s="56" t="str">
        <f>_xlfn.TEXTJOIN(" ",TRUE,B1486,IF(ISBLANK(J1486),"",_xlfn.TEXTSPLIT(J1486,";")))</f>
        <v>Soybean</v>
      </c>
      <c r="D1486" s="56" t="str">
        <f>_xlfn.TEXTJOIN(" ",TRUE,B1486,IF(ISBLANK(J1486),"",_xlfn.TEXTSPLIT(J1486,";")),IF(ISBLANK(H1486),"",_xlfn.TEXTSPLIT(H1486,";")))</f>
        <v>Soybean Ground</v>
      </c>
      <c r="E1486" s="56" t="str">
        <f>_xlfn.TEXTJOIN(" ",TRUE,B1486,F1486,IF(ISBLANK(J1486),"",_xlfn.TEXTSPLIT(J1486,";")),IF(ISBLANK(G1486),"",_xlfn.TEXTSPLIT(G1486,";")))</f>
        <v>Soybean Meal Defatted</v>
      </c>
      <c r="G1486" s="55" t="s">
        <v>27240</v>
      </c>
      <c r="H1486" s="55" t="s">
        <v>6052</v>
      </c>
      <c r="K1486" s="32" t="s">
        <v>324</v>
      </c>
      <c r="L1486" s="32" t="s">
        <v>324</v>
      </c>
      <c r="R1486" t="str" cm="1">
        <f t="array" ref="R1486">IFERROR(INDEX(AOM[AOM], MATCH(1, (AOM[Edge_Value]=ani_diet!D1484)*(AOM[Is_Ani_Diet_Ingredient]&lt;&gt;FALSE), 0)), "No Match in AOM")</f>
        <v>AOM_001960</v>
      </c>
      <c r="S1486" t="str" cm="1">
        <f t="array" ref="S1486">IFERROR(IF(INDEX(AOM[Scientific Name], MATCH(1, (AOM[Edge_Value]=ani_diet!D1484)*(AOM[Is_Ani_Diet_Ingredient]&lt;&gt;FALSE), 0))=0, "", INDEX(AOM[Scientific Name], MATCH(1, (AOM[Edge_Value]=ani_diet!D1484)*(AOM[Is_Ani_Diet_Ingredient]&lt;&gt;FALSE), 0))), "No Match in AOM")</f>
        <v>Glycine max</v>
      </c>
      <c r="T1486" t="str" cm="1">
        <f t="array" ref="T1486">IF((S1486&lt;&gt;"")*(S1486&lt;&gt;"No Match in AOM"),IF(J1486&lt;&gt;"",_xlfn.TEXTJOIN(";",TRUE,CONCATENATE(_xlfn.TEXTSPLIT(S1486,";",TRUE,FALSE)," ",J1486)),S1486),"")</f>
        <v>Glycine max</v>
      </c>
    </row>
    <row r="1487" spans="1:21" ht="15" customHeight="1">
      <c r="A1487" s="30" t="s">
        <v>27241</v>
      </c>
      <c r="B1487" s="55" t="s">
        <v>4866</v>
      </c>
      <c r="C1487" s="56" t="str">
        <f>_xlfn.TEXTJOIN(" ",TRUE,B1487,IF(ISBLANK(J1487),"",_xlfn.TEXTSPLIT(J1487,";")))</f>
        <v>Soybean</v>
      </c>
      <c r="D1487" s="56" t="str">
        <f>_xlfn.TEXTJOIN(" ",TRUE,B1487,IF(ISBLANK(J1487),"",_xlfn.TEXTSPLIT(J1487,";")),IF(ISBLANK(H1487),"",_xlfn.TEXTSPLIT(H1487,";")))</f>
        <v>Soybean Ground</v>
      </c>
      <c r="E1487" s="56" t="str">
        <f>_xlfn.TEXTJOIN(" ",TRUE,B1487,F1487,IF(ISBLANK(J1487),"",_xlfn.TEXTSPLIT(J1487,";")),IF(ISBLANK(G1487),"",_xlfn.TEXTSPLIT(G1487,";")))</f>
        <v>Soybean Meal</v>
      </c>
      <c r="G1487" s="55" t="s">
        <v>25824</v>
      </c>
      <c r="H1487" s="55" t="s">
        <v>6052</v>
      </c>
      <c r="K1487" s="32" t="s">
        <v>324</v>
      </c>
      <c r="L1487" s="32" t="s">
        <v>324</v>
      </c>
      <c r="R1487" t="str" cm="1">
        <f t="array" ref="R1487">IFERROR(INDEX(AOM[AOM], MATCH(1, (AOM[Edge_Value]=ani_diet!D1485)*(AOM[Is_Ani_Diet_Ingredient]&lt;&gt;FALSE), 0)), "No Match in AOM")</f>
        <v>AOM_001364</v>
      </c>
      <c r="S1487" t="str" cm="1">
        <f t="array" ref="S1487">IFERROR(IF(INDEX(AOM[Scientific Name], MATCH(1, (AOM[Edge_Value]=ani_diet!D1485)*(AOM[Is_Ani_Diet_Ingredient]&lt;&gt;FALSE), 0))=0, "", INDEX(AOM[Scientific Name], MATCH(1, (AOM[Edge_Value]=ani_diet!D1485)*(AOM[Is_Ani_Diet_Ingredient]&lt;&gt;FALSE), 0))), "No Match in AOM")</f>
        <v>Glycine max</v>
      </c>
      <c r="T1487" t="str" cm="1">
        <f t="array" ref="T1487">IF((S1487&lt;&gt;"")*(S1487&lt;&gt;"No Match in AOM"),IF(J1487&lt;&gt;"",_xlfn.TEXTJOIN(";",TRUE,CONCATENATE(_xlfn.TEXTSPLIT(S1487,";",TRUE,FALSE)," ",J1487)),S1487),"")</f>
        <v>Glycine max</v>
      </c>
    </row>
    <row r="1488" spans="1:21" ht="15" customHeight="1">
      <c r="A1488" s="61" t="s">
        <v>27242</v>
      </c>
      <c r="B1488" s="55" t="s">
        <v>4866</v>
      </c>
      <c r="C1488" s="56" t="str">
        <f>_xlfn.TEXTJOIN(" ",TRUE,B1488,IF(ISBLANK(J1488),"",_xlfn.TEXTSPLIT(J1488,";")))</f>
        <v>Soybean</v>
      </c>
      <c r="D1488" s="56" t="str">
        <f>_xlfn.TEXTJOIN(" ",TRUE,B1488,IF(ISBLANK(J1488),"",_xlfn.TEXTSPLIT(J1488,";")),IF(ISBLANK(H1488),"",_xlfn.TEXTSPLIT(H1488,";")))</f>
        <v>Soybean Ground</v>
      </c>
      <c r="E1488" s="56" t="str">
        <f>_xlfn.TEXTJOIN(" ",TRUE,B1488,F1488,IF(ISBLANK(J1488),"",_xlfn.TEXTSPLIT(J1488,";")),IF(ISBLANK(G1488),"",_xlfn.TEXTSPLIT(G1488,";")))</f>
        <v>Soybean Flour</v>
      </c>
      <c r="G1488" s="55" t="s">
        <v>6844</v>
      </c>
      <c r="H1488" s="55" t="s">
        <v>6052</v>
      </c>
      <c r="K1488" s="32" t="s">
        <v>324</v>
      </c>
      <c r="L1488" s="32" t="s">
        <v>324</v>
      </c>
      <c r="R1488" t="str" cm="1">
        <f t="array" ref="R1488">IFERROR(INDEX(AOM[AOM], MATCH(1, (AOM[Edge_Value]=ani_diet!D1486)*(AOM[Is_Ani_Diet_Ingredient]&lt;&gt;FALSE), 0)), "No Match in AOM")</f>
        <v>AOM_000613</v>
      </c>
      <c r="S1488" t="str" cm="1">
        <f t="array" ref="S1488">IFERROR(IF(INDEX(AOM[Scientific Name], MATCH(1, (AOM[Edge_Value]=ani_diet!D1486)*(AOM[Is_Ani_Diet_Ingredient]&lt;&gt;FALSE), 0))=0, "", INDEX(AOM[Scientific Name], MATCH(1, (AOM[Edge_Value]=ani_diet!D1486)*(AOM[Is_Ani_Diet_Ingredient]&lt;&gt;FALSE), 0))), "No Match in AOM")</f>
        <v>Glycine max</v>
      </c>
      <c r="T1488" t="str" cm="1">
        <f t="array" ref="T1488">IF((S1488&lt;&gt;"")*(S1488&lt;&gt;"No Match in AOM"),IF(J1488&lt;&gt;"",_xlfn.TEXTJOIN(";",TRUE,CONCATENATE(_xlfn.TEXTSPLIT(S1488,";",TRUE,FALSE)," ",J1488)),S1488),"")</f>
        <v>Glycine max</v>
      </c>
    </row>
    <row r="1489" spans="1:20" ht="15" customHeight="1">
      <c r="A1489" s="30" t="s">
        <v>27243</v>
      </c>
      <c r="B1489" s="55" t="s">
        <v>4866</v>
      </c>
      <c r="C1489" s="56" t="str">
        <f>_xlfn.TEXTJOIN(" ",TRUE,B1489,IF(ISBLANK(J1489),"",_xlfn.TEXTSPLIT(J1489,";")))</f>
        <v>Soybean</v>
      </c>
      <c r="D1489" s="56" t="str">
        <f>_xlfn.TEXTJOIN(" ",TRUE,B1489,IF(ISBLANK(J1489),"",_xlfn.TEXTSPLIT(J1489,";")),IF(ISBLANK(H1489),"",_xlfn.TEXTSPLIT(H1489,";")))</f>
        <v>Soybean Ground</v>
      </c>
      <c r="E1489" s="56" t="str">
        <f>_xlfn.TEXTJOIN(" ",TRUE,B1489,F1489,IF(ISBLANK(J1489),"",_xlfn.TEXTSPLIT(J1489,";")),IF(ISBLANK(G1489),"",_xlfn.TEXTSPLIT(G1489,";")))</f>
        <v>Soybean Ground Sieved</v>
      </c>
      <c r="G1489" s="55" t="s">
        <v>26637</v>
      </c>
      <c r="H1489" s="55" t="s">
        <v>6052</v>
      </c>
      <c r="I1489" s="55" t="s">
        <v>17488</v>
      </c>
      <c r="R1489" t="str" cm="1">
        <f t="array" ref="R1489">IFERROR(INDEX(AOM[AOM], MATCH(1, (AOM[Edge_Value]=ani_diet!D1487)*(AOM[Is_Ani_Diet_Ingredient]&lt;&gt;FALSE), 0)), "No Match in AOM")</f>
        <v>AOM_000613</v>
      </c>
      <c r="S1489" t="str" cm="1">
        <f t="array" ref="S1489">IFERROR(IF(INDEX(AOM[Scientific Name], MATCH(1, (AOM[Edge_Value]=ani_diet!D1487)*(AOM[Is_Ani_Diet_Ingredient]&lt;&gt;FALSE), 0))=0, "", INDEX(AOM[Scientific Name], MATCH(1, (AOM[Edge_Value]=ani_diet!D1487)*(AOM[Is_Ani_Diet_Ingredient]&lt;&gt;FALSE), 0))), "No Match in AOM")</f>
        <v>Glycine max</v>
      </c>
      <c r="T1489" t="str" cm="1">
        <f t="array" ref="T1489">IF((S1489&lt;&gt;"")*(S1489&lt;&gt;"No Match in AOM"),IF(J1489&lt;&gt;"",_xlfn.TEXTJOIN(";",TRUE,CONCATENATE(_xlfn.TEXTSPLIT(S1489,";",TRUE,FALSE)," ",J1489)),S1489),"")</f>
        <v>Glycine max</v>
      </c>
    </row>
    <row r="1490" spans="1:20" ht="15" customHeight="1">
      <c r="A1490" s="30" t="s">
        <v>27244</v>
      </c>
      <c r="B1490" s="55" t="s">
        <v>4866</v>
      </c>
      <c r="C1490" s="56" t="str">
        <f>_xlfn.TEXTJOIN(" ",TRUE,B1490,IF(ISBLANK(J1490),"",_xlfn.TEXTSPLIT(J1490,";")))</f>
        <v>Soybean</v>
      </c>
      <c r="D1490" s="56" t="str">
        <f>_xlfn.TEXTJOIN(" ",TRUE,B1490,IF(ISBLANK(J1490),"",_xlfn.TEXTSPLIT(J1490,";")),IF(ISBLANK(H1490),"",_xlfn.TEXTSPLIT(H1490,";")))</f>
        <v>Soybean Ground</v>
      </c>
      <c r="E1490" s="56" t="str">
        <f>_xlfn.TEXTJOIN(" ",TRUE,B1490,F1490,IF(ISBLANK(J1490),"",_xlfn.TEXTSPLIT(J1490,";")),IF(ISBLANK(G1490),"",_xlfn.TEXTSPLIT(G1490,";")))</f>
        <v>Soybean Ground Pelleted</v>
      </c>
      <c r="G1490" s="55" t="s">
        <v>26128</v>
      </c>
      <c r="H1490" s="55" t="s">
        <v>6052</v>
      </c>
      <c r="I1490" s="55" t="s">
        <v>5903</v>
      </c>
      <c r="R1490" t="str" cm="1">
        <f t="array" ref="R1490">IFERROR(INDEX(AOM[AOM], MATCH(1, (AOM[Edge_Value]=ani_diet!D1488)*(AOM[Is_Ani_Diet_Ingredient]&lt;&gt;FALSE), 0)), "No Match in AOM")</f>
        <v>AOM_000613</v>
      </c>
      <c r="S1490" t="str" cm="1">
        <f t="array" ref="S1490">IFERROR(IF(INDEX(AOM[Scientific Name], MATCH(1, (AOM[Edge_Value]=ani_diet!D1488)*(AOM[Is_Ani_Diet_Ingredient]&lt;&gt;FALSE), 0))=0, "", INDEX(AOM[Scientific Name], MATCH(1, (AOM[Edge_Value]=ani_diet!D1488)*(AOM[Is_Ani_Diet_Ingredient]&lt;&gt;FALSE), 0))), "No Match in AOM")</f>
        <v>Glycine max</v>
      </c>
      <c r="T1490" t="str" cm="1">
        <f t="array" ref="T1490">IF((S1490&lt;&gt;"")*(S1490&lt;&gt;"No Match in AOM"),IF(J1490&lt;&gt;"",_xlfn.TEXTJOIN(";",TRUE,CONCATENATE(_xlfn.TEXTSPLIT(S1490,";",TRUE,FALSE)," ",J1490)),S1490),"")</f>
        <v>Glycine max</v>
      </c>
    </row>
    <row r="1491" spans="1:20" ht="15" customHeight="1">
      <c r="A1491" s="30" t="s">
        <v>27245</v>
      </c>
      <c r="B1491" s="55" t="s">
        <v>4866</v>
      </c>
      <c r="C1491" s="56" t="str">
        <f>_xlfn.TEXTJOIN(" ",TRUE,B1491,IF(ISBLANK(J1491),"",_xlfn.TEXTSPLIT(J1491,";")))</f>
        <v>Soybean</v>
      </c>
      <c r="D1491" s="56" t="str">
        <f>_xlfn.TEXTJOIN(" ",TRUE,B1491,IF(ISBLANK(J1491),"",_xlfn.TEXTSPLIT(J1491,";")),IF(ISBLANK(H1491),"",_xlfn.TEXTSPLIT(H1491,";")))</f>
        <v>Soybean Ground Roasted</v>
      </c>
      <c r="E1491" s="56" t="str">
        <f>_xlfn.TEXTJOIN(" ",TRUE,B1491,F1491,IF(ISBLANK(J1491),"",_xlfn.TEXTSPLIT(J1491,";")),IF(ISBLANK(G1491),"",_xlfn.TEXTSPLIT(G1491,";")))</f>
        <v>Soybean Meal Roasted</v>
      </c>
      <c r="G1491" s="55" t="s">
        <v>26359</v>
      </c>
      <c r="H1491" s="55" t="s">
        <v>26179</v>
      </c>
      <c r="K1491" s="32" t="s">
        <v>324</v>
      </c>
      <c r="L1491" s="32" t="s">
        <v>324</v>
      </c>
      <c r="N1491" t="s">
        <v>2539</v>
      </c>
      <c r="O1491" t="s">
        <v>2510</v>
      </c>
      <c r="P1491" t="s">
        <v>25925</v>
      </c>
      <c r="Q1491" t="s">
        <v>25926</v>
      </c>
      <c r="R1491" t="str" cm="1">
        <f t="array" ref="R1491">IFERROR(INDEX(AOM[AOM], MATCH(1, (AOM[Edge_Value]=ani_diet!D1489)*(AOM[Is_Ani_Diet_Ingredient]&lt;&gt;FALSE), 0)), "No Match in AOM")</f>
        <v>AOM_000613</v>
      </c>
      <c r="S1491" t="str" cm="1">
        <f t="array" ref="S1491">IFERROR(IF(INDEX(AOM[Scientific Name], MATCH(1, (AOM[Edge_Value]=ani_diet!D1489)*(AOM[Is_Ani_Diet_Ingredient]&lt;&gt;FALSE), 0))=0, "", INDEX(AOM[Scientific Name], MATCH(1, (AOM[Edge_Value]=ani_diet!D1489)*(AOM[Is_Ani_Diet_Ingredient]&lt;&gt;FALSE), 0))), "No Match in AOM")</f>
        <v>Glycine max</v>
      </c>
      <c r="T1491" t="str" cm="1">
        <f t="array" ref="T1491">IF((S1491&lt;&gt;"")*(S1491&lt;&gt;"No Match in AOM"),IF(J1491&lt;&gt;"",_xlfn.TEXTJOIN(";",TRUE,CONCATENATE(_xlfn.TEXTSPLIT(S1491,";",TRUE,FALSE)," ",J1491)),S1491),"")</f>
        <v>Glycine max</v>
      </c>
    </row>
    <row r="1492" spans="1:20" ht="15" customHeight="1">
      <c r="A1492" s="30" t="s">
        <v>27246</v>
      </c>
      <c r="B1492" s="55" t="s">
        <v>4866</v>
      </c>
      <c r="C1492" s="56" t="str">
        <f>_xlfn.TEXTJOIN(" ",TRUE,B1492,IF(ISBLANK(J1492),"",_xlfn.TEXTSPLIT(J1492,";")))</f>
        <v>Soybean</v>
      </c>
      <c r="D1492" s="56" t="str">
        <f>_xlfn.TEXTJOIN(" ",TRUE,B1492,IF(ISBLANK(J1492),"",_xlfn.TEXTSPLIT(J1492,";")),IF(ISBLANK(H1492),"",_xlfn.TEXTSPLIT(H1492,";")))</f>
        <v>Soybean Ground Roasted</v>
      </c>
      <c r="E1492" s="56" t="str">
        <f>_xlfn.TEXTJOIN(" ",TRUE,B1492,F1492,IF(ISBLANK(J1492),"",_xlfn.TEXTSPLIT(J1492,";")),IF(ISBLANK(G1492),"",_xlfn.TEXTSPLIT(G1492,";")))</f>
        <v>Soybean Ground Toasted</v>
      </c>
      <c r="G1492" s="55" t="s">
        <v>27247</v>
      </c>
      <c r="H1492" s="55" t="s">
        <v>26179</v>
      </c>
      <c r="R1492" t="str" cm="1">
        <f t="array" ref="R1492">IFERROR(INDEX(AOM[AOM], MATCH(1, (AOM[Edge_Value]=ani_diet!D1490)*(AOM[Is_Ani_Diet_Ingredient]&lt;&gt;FALSE), 0)), "No Match in AOM")</f>
        <v>AOM_000613</v>
      </c>
      <c r="S1492" t="str" cm="1">
        <f t="array" ref="S1492">IFERROR(IF(INDEX(AOM[Scientific Name], MATCH(1, (AOM[Edge_Value]=ani_diet!D1490)*(AOM[Is_Ani_Diet_Ingredient]&lt;&gt;FALSE), 0))=0, "", INDEX(AOM[Scientific Name], MATCH(1, (AOM[Edge_Value]=ani_diet!D1490)*(AOM[Is_Ani_Diet_Ingredient]&lt;&gt;FALSE), 0))), "No Match in AOM")</f>
        <v>Glycine max</v>
      </c>
      <c r="T1492" t="str" cm="1">
        <f t="array" ref="T1492">IF((S1492&lt;&gt;"")*(S1492&lt;&gt;"No Match in AOM"),IF(J1492&lt;&gt;"",_xlfn.TEXTJOIN(";",TRUE,CONCATENATE(_xlfn.TEXTSPLIT(S1492,";",TRUE,FALSE)," ",J1492)),S1492),"")</f>
        <v>Glycine max</v>
      </c>
    </row>
    <row r="1493" spans="1:20" ht="15" customHeight="1">
      <c r="A1493" s="30" t="s">
        <v>27248</v>
      </c>
      <c r="B1493" s="55" t="s">
        <v>4866</v>
      </c>
      <c r="C1493" s="56" t="str">
        <f>_xlfn.TEXTJOIN(" ",TRUE,B1493,IF(ISBLANK(J1493),"",_xlfn.TEXTSPLIT(J1493,";")))</f>
        <v>Soybean Haulm</v>
      </c>
      <c r="D1493" s="56" t="str">
        <f>_xlfn.TEXTJOIN(" ",TRUE,B1493,IF(ISBLANK(J1493),"",_xlfn.TEXTSPLIT(J1493,";")),IF(ISBLANK(H1493),"",_xlfn.TEXTSPLIT(H1493,";")))</f>
        <v>Soybean Haulm</v>
      </c>
      <c r="E1493" s="56" t="str">
        <f>_xlfn.TEXTJOIN(" ",TRUE,B1493,F1493,IF(ISBLANK(J1493),"",_xlfn.TEXTSPLIT(J1493,";")),IF(ISBLANK(G1493),"",_xlfn.TEXTSPLIT(G1493,";")))</f>
        <v>Soybean Haulm</v>
      </c>
      <c r="J1493" s="55" t="s">
        <v>6839</v>
      </c>
      <c r="R1493" t="str" cm="1">
        <f t="array" ref="R1493">IFERROR(INDEX(AOM[AOM], MATCH(1, (AOM[Edge_Value]=ani_diet!D1491)*(AOM[Is_Ani_Diet_Ingredient]&lt;&gt;FALSE), 0)), "No Match in AOM")</f>
        <v>AOM_000668</v>
      </c>
      <c r="S1493" t="str" cm="1">
        <f t="array" ref="S1493">IFERROR(IF(INDEX(AOM[Scientific Name], MATCH(1, (AOM[Edge_Value]=ani_diet!D1491)*(AOM[Is_Ani_Diet_Ingredient]&lt;&gt;FALSE), 0))=0, "", INDEX(AOM[Scientific Name], MATCH(1, (AOM[Edge_Value]=ani_diet!D1491)*(AOM[Is_Ani_Diet_Ingredient]&lt;&gt;FALSE), 0))), "No Match in AOM")</f>
        <v>Glycine max</v>
      </c>
      <c r="T1493" t="str" cm="1">
        <f t="array" ref="T1493">IF((S1493&lt;&gt;"")*(S1493&lt;&gt;"No Match in AOM"),IF(J1493&lt;&gt;"",_xlfn.TEXTJOIN(";",TRUE,CONCATENATE(_xlfn.TEXTSPLIT(S1493,";",TRUE,FALSE)," ",J1493)),S1493),"")</f>
        <v>Glycine max Haulm</v>
      </c>
    </row>
    <row r="1494" spans="1:20" ht="15" customHeight="1">
      <c r="A1494" s="30" t="s">
        <v>27249</v>
      </c>
      <c r="B1494" s="55" t="s">
        <v>4866</v>
      </c>
      <c r="C1494" s="56" t="str">
        <f>_xlfn.TEXTJOIN(" ",TRUE,B1494,IF(ISBLANK(J1494),"",_xlfn.TEXTSPLIT(J1494,";")))</f>
        <v>Soybean Hull</v>
      </c>
      <c r="D1494" s="56" t="str">
        <f>_xlfn.TEXTJOIN(" ",TRUE,B1494,IF(ISBLANK(J1494),"",_xlfn.TEXTSPLIT(J1494,";")),IF(ISBLANK(H1494),"",_xlfn.TEXTSPLIT(H1494,";")))</f>
        <v>Soybean Hull</v>
      </c>
      <c r="E1494" s="56" t="str">
        <f>_xlfn.TEXTJOIN(" ",TRUE,B1494,F1494,IF(ISBLANK(J1494),"",_xlfn.TEXTSPLIT(J1494,";")),IF(ISBLANK(G1494),"",_xlfn.TEXTSPLIT(G1494,";")))</f>
        <v>Soybean Hull</v>
      </c>
      <c r="J1494" s="55" t="s">
        <v>26423</v>
      </c>
      <c r="N1494" t="s">
        <v>2548</v>
      </c>
      <c r="O1494" t="s">
        <v>2519</v>
      </c>
      <c r="P1494" t="s">
        <v>2548</v>
      </c>
      <c r="Q1494" t="s">
        <v>2519</v>
      </c>
      <c r="R1494" t="str" cm="1">
        <f t="array" ref="R1494">IFERROR(INDEX(AOM[AOM], MATCH(1, (AOM[Edge_Value]=ani_diet!D1492)*(AOM[Is_Ani_Diet_Ingredient]&lt;&gt;FALSE), 0)), "No Match in AOM")</f>
        <v>AOM_000668</v>
      </c>
      <c r="S1494" t="str" cm="1">
        <f t="array" ref="S1494">IFERROR(IF(INDEX(AOM[Scientific Name], MATCH(1, (AOM[Edge_Value]=ani_diet!D1492)*(AOM[Is_Ani_Diet_Ingredient]&lt;&gt;FALSE), 0))=0, "", INDEX(AOM[Scientific Name], MATCH(1, (AOM[Edge_Value]=ani_diet!D1492)*(AOM[Is_Ani_Diet_Ingredient]&lt;&gt;FALSE), 0))), "No Match in AOM")</f>
        <v>Glycine max</v>
      </c>
      <c r="T1494" t="str" cm="1">
        <f t="array" ref="T1494">IF((S1494&lt;&gt;"")*(S1494&lt;&gt;"No Match in AOM"),IF(J1494&lt;&gt;"",_xlfn.TEXTJOIN(";",TRUE,CONCATENATE(_xlfn.TEXTSPLIT(S1494,";",TRUE,FALSE)," ",J1494)),S1494),"")</f>
        <v>Glycine max Hull</v>
      </c>
    </row>
    <row r="1495" spans="1:20" ht="15" customHeight="1">
      <c r="A1495" s="30" t="s">
        <v>27250</v>
      </c>
      <c r="B1495" s="55" t="s">
        <v>4866</v>
      </c>
      <c r="C1495" s="56" t="str">
        <f>_xlfn.TEXTJOIN(" ",TRUE,B1495,IF(ISBLANK(J1495),"",_xlfn.TEXTSPLIT(J1495,";")))</f>
        <v>Soybean Oil</v>
      </c>
      <c r="D1495" s="56" t="str">
        <f>_xlfn.TEXTJOIN(" ",TRUE,B1495,IF(ISBLANK(J1495),"",_xlfn.TEXTSPLIT(J1495,";")),IF(ISBLANK(H1495),"",_xlfn.TEXTSPLIT(H1495,";")))</f>
        <v>Soybean Oil</v>
      </c>
      <c r="E1495" s="56" t="str">
        <f>_xlfn.TEXTJOIN(" ",TRUE,B1495,F1495,IF(ISBLANK(J1495),"",_xlfn.TEXTSPLIT(J1495,";")),IF(ISBLANK(G1495),"",_xlfn.TEXTSPLIT(G1495,";")))</f>
        <v>Soybean Oil Cold Pressed</v>
      </c>
      <c r="G1495" s="55" t="s">
        <v>27251</v>
      </c>
      <c r="J1495" s="55" t="s">
        <v>3475</v>
      </c>
      <c r="K1495" s="32" t="s">
        <v>324</v>
      </c>
      <c r="L1495" s="32" t="s">
        <v>324</v>
      </c>
      <c r="R1495" t="str" cm="1">
        <f t="array" ref="R1495">IFERROR(INDEX(AOM[AOM], MATCH(1, (AOM[Edge_Value]=ani_diet!D1493)*(AOM[Is_Ani_Diet_Ingredient]&lt;&gt;FALSE), 0)), "No Match in AOM")</f>
        <v>AOM_00205</v>
      </c>
      <c r="S1495" t="str" cm="1">
        <f t="array" ref="S1495">IFERROR(IF(INDEX(AOM[Scientific Name], MATCH(1, (AOM[Edge_Value]=ani_diet!D1493)*(AOM[Is_Ani_Diet_Ingredient]&lt;&gt;FALSE), 0))=0, "", INDEX(AOM[Scientific Name], MATCH(1, (AOM[Edge_Value]=ani_diet!D1493)*(AOM[Is_Ani_Diet_Ingredient]&lt;&gt;FALSE), 0))), "No Match in AOM")</f>
        <v>Glycine max</v>
      </c>
      <c r="T1495" t="str" cm="1">
        <f t="array" ref="T1495">IF((S1495&lt;&gt;"")*(S1495&lt;&gt;"No Match in AOM"),IF(J1495&lt;&gt;"",_xlfn.TEXTJOIN(";",TRUE,CONCATENATE(_xlfn.TEXTSPLIT(S1495,";",TRUE,FALSE)," ",J1495)),S1495),"")</f>
        <v>Glycine max Oil</v>
      </c>
    </row>
    <row r="1496" spans="1:20" ht="15" customHeight="1">
      <c r="A1496" s="30" t="s">
        <v>27252</v>
      </c>
      <c r="B1496" s="55" t="s">
        <v>4866</v>
      </c>
      <c r="C1496" s="56" t="str">
        <f>_xlfn.TEXTJOIN(" ",TRUE,B1496,IF(ISBLANK(J1496),"",_xlfn.TEXTSPLIT(J1496,";")))</f>
        <v>Soybean Oil</v>
      </c>
      <c r="D1496" s="56" t="str">
        <f>_xlfn.TEXTJOIN(" ",TRUE,B1496,IF(ISBLANK(J1496),"",_xlfn.TEXTSPLIT(J1496,";")),IF(ISBLANK(H1496),"",_xlfn.TEXTSPLIT(H1496,";")))</f>
        <v>Soybean Oil</v>
      </c>
      <c r="E1496" s="56" t="str">
        <f>_xlfn.TEXTJOIN(" ",TRUE,B1496,F1496,IF(ISBLANK(J1496),"",_xlfn.TEXTSPLIT(J1496,";")),IF(ISBLANK(G1496),"",_xlfn.TEXTSPLIT(G1496,";")))</f>
        <v>Soybean Oil</v>
      </c>
      <c r="J1496" s="55" t="s">
        <v>3475</v>
      </c>
      <c r="K1496" s="32" t="s">
        <v>324</v>
      </c>
      <c r="R1496" t="str" cm="1">
        <f t="array" ref="R1496">IFERROR(INDEX(AOM[AOM], MATCH(1, (AOM[Edge_Value]=ani_diet!D1494)*(AOM[Is_Ani_Diet_Ingredient]&lt;&gt;FALSE), 0)), "No Match in AOM")</f>
        <v>AOM_001891</v>
      </c>
      <c r="S1496" t="str" cm="1">
        <f t="array" ref="S1496">IFERROR(IF(INDEX(AOM[Scientific Name], MATCH(1, (AOM[Edge_Value]=ani_diet!D1494)*(AOM[Is_Ani_Diet_Ingredient]&lt;&gt;FALSE), 0))=0, "", INDEX(AOM[Scientific Name], MATCH(1, (AOM[Edge_Value]=ani_diet!D1494)*(AOM[Is_Ani_Diet_Ingredient]&lt;&gt;FALSE), 0))), "No Match in AOM")</f>
        <v>Glycine max</v>
      </c>
      <c r="T1496" t="str" cm="1">
        <f t="array" ref="T1496">IF((S1496&lt;&gt;"")*(S1496&lt;&gt;"No Match in AOM"),IF(J1496&lt;&gt;"",_xlfn.TEXTJOIN(";",TRUE,CONCATENATE(_xlfn.TEXTSPLIT(S1496,";",TRUE,FALSE)," ",J1496)),S1496),"")</f>
        <v>Glycine max Oil</v>
      </c>
    </row>
    <row r="1497" spans="1:20" ht="15" customHeight="1">
      <c r="A1497" s="30" t="s">
        <v>20485</v>
      </c>
      <c r="B1497" s="55" t="s">
        <v>4866</v>
      </c>
      <c r="C1497" s="56" t="str">
        <f>_xlfn.TEXTJOIN(" ",TRUE,B1497,IF(ISBLANK(J1497),"",_xlfn.TEXTSPLIT(J1497,";")))</f>
        <v>Soybean Pulp</v>
      </c>
      <c r="D1497" s="56" t="str">
        <f>_xlfn.TEXTJOIN(" ",TRUE,B1497,IF(ISBLANK(J1497),"",_xlfn.TEXTSPLIT(J1497,";")),IF(ISBLANK(H1497),"",_xlfn.TEXTSPLIT(H1497,";")))</f>
        <v>Soybean Pulp</v>
      </c>
      <c r="E1497" s="56" t="str">
        <f>_xlfn.TEXTJOIN(" ",TRUE,B1497,F1497,IF(ISBLANK(J1497),"",_xlfn.TEXTSPLIT(J1497,";")),IF(ISBLANK(G1497),"",_xlfn.TEXTSPLIT(G1497,";")))</f>
        <v>Soybean Pulp</v>
      </c>
      <c r="J1497" s="55" t="s">
        <v>25872</v>
      </c>
      <c r="R1497" t="str" cm="1">
        <f t="array" ref="R1497">IFERROR(INDEX(AOM[AOM], MATCH(1, (AOM[Edge_Value]=ani_diet!D1495)*(AOM[Is_Ani_Diet_Ingredient]&lt;&gt;FALSE), 0)), "No Match in AOM")</f>
        <v>AOM_001586</v>
      </c>
      <c r="S1497" t="str" cm="1">
        <f t="array" ref="S1497">IFERROR(IF(INDEX(AOM[Scientific Name], MATCH(1, (AOM[Edge_Value]=ani_diet!D1495)*(AOM[Is_Ani_Diet_Ingredient]&lt;&gt;FALSE), 0))=0, "", INDEX(AOM[Scientific Name], MATCH(1, (AOM[Edge_Value]=ani_diet!D1495)*(AOM[Is_Ani_Diet_Ingredient]&lt;&gt;FALSE), 0))), "No Match in AOM")</f>
        <v>Glycine max</v>
      </c>
      <c r="T1497" t="str" cm="1">
        <f t="array" ref="T1497">IF((S1497&lt;&gt;"")*(S1497&lt;&gt;"No Match in AOM"),IF(J1497&lt;&gt;"",_xlfn.TEXTJOIN(";",TRUE,CONCATENATE(_xlfn.TEXTSPLIT(S1497,";",TRUE,FALSE)," ",J1497)),S1497),"")</f>
        <v>Glycine max Pulp</v>
      </c>
    </row>
    <row r="1498" spans="1:20" ht="15" customHeight="1">
      <c r="A1498" s="30" t="s">
        <v>20486</v>
      </c>
      <c r="B1498" s="55" t="s">
        <v>4866</v>
      </c>
      <c r="C1498" s="56" t="str">
        <f>_xlfn.TEXTJOIN(" ",TRUE,B1498,IF(ISBLANK(J1498),"",_xlfn.TEXTSPLIT(J1498,";")))</f>
        <v>Soybean Pulp</v>
      </c>
      <c r="D1498" s="56" t="str">
        <f>_xlfn.TEXTJOIN(" ",TRUE,B1498,IF(ISBLANK(J1498),"",_xlfn.TEXTSPLIT(J1498,";")),IF(ISBLANK(H1498),"",_xlfn.TEXTSPLIT(H1498,";")))</f>
        <v>Soybean Pulp Ground</v>
      </c>
      <c r="E1498" s="56" t="str">
        <f>_xlfn.TEXTJOIN(" ",TRUE,B1498,F1498,IF(ISBLANK(J1498),"",_xlfn.TEXTSPLIT(J1498,";")),IF(ISBLANK(G1498),"",_xlfn.TEXTSPLIT(G1498,";")))</f>
        <v>Soybean Pulp Ground</v>
      </c>
      <c r="G1498" s="55" t="s">
        <v>6052</v>
      </c>
      <c r="H1498" s="55" t="s">
        <v>6052</v>
      </c>
      <c r="J1498" s="55" t="s">
        <v>25872</v>
      </c>
      <c r="R1498" t="str" cm="1">
        <f t="array" ref="R1498">IFERROR(INDEX(AOM[AOM], MATCH(1, (AOM[Edge_Value]=ani_diet!D1496)*(AOM[Is_Ani_Diet_Ingredient]&lt;&gt;FALSE), 0)), "No Match in AOM")</f>
        <v>AOM_001586</v>
      </c>
      <c r="S1498" t="str" cm="1">
        <f t="array" ref="S1498">IFERROR(IF(INDEX(AOM[Scientific Name], MATCH(1, (AOM[Edge_Value]=ani_diet!D1496)*(AOM[Is_Ani_Diet_Ingredient]&lt;&gt;FALSE), 0))=0, "", INDEX(AOM[Scientific Name], MATCH(1, (AOM[Edge_Value]=ani_diet!D1496)*(AOM[Is_Ani_Diet_Ingredient]&lt;&gt;FALSE), 0))), "No Match in AOM")</f>
        <v>Glycine max</v>
      </c>
      <c r="T1498" t="str" cm="1">
        <f t="array" ref="T1498">IF((S1498&lt;&gt;"")*(S1498&lt;&gt;"No Match in AOM"),IF(J1498&lt;&gt;"",_xlfn.TEXTJOIN(";",TRUE,CONCATENATE(_xlfn.TEXTSPLIT(S1498,";",TRUE,FALSE)," ",J1498)),S1498),"")</f>
        <v>Glycine max Pulp</v>
      </c>
    </row>
    <row r="1499" spans="1:20" ht="15" customHeight="1">
      <c r="A1499" s="30" t="s">
        <v>27253</v>
      </c>
      <c r="B1499" s="55" t="s">
        <v>4866</v>
      </c>
      <c r="C1499" s="56" t="str">
        <f>_xlfn.TEXTJOIN(" ",TRUE,B1499,IF(ISBLANK(J1499),"",_xlfn.TEXTSPLIT(J1499,";")))</f>
        <v>Soybean Residue</v>
      </c>
      <c r="D1499" s="56" t="str">
        <f>_xlfn.TEXTJOIN(" ",TRUE,B1499,IF(ISBLANK(J1499),"",_xlfn.TEXTSPLIT(J1499,";")),IF(ISBLANK(H1499),"",_xlfn.TEXTSPLIT(H1499,";")))</f>
        <v>Soybean Residue</v>
      </c>
      <c r="E1499" s="56" t="str">
        <f>_xlfn.TEXTJOIN(" ",TRUE,B1499,F1499,IF(ISBLANK(J1499),"",_xlfn.TEXTSPLIT(J1499,";")),IF(ISBLANK(G1499),"",_xlfn.TEXTSPLIT(G1499,";")))</f>
        <v>Soybean Earn Residue</v>
      </c>
      <c r="F1499" s="55" t="s">
        <v>27253</v>
      </c>
      <c r="J1499" s="55" t="s">
        <v>26098</v>
      </c>
      <c r="N1499" t="s">
        <v>2539</v>
      </c>
      <c r="O1499" t="s">
        <v>2510</v>
      </c>
      <c r="P1499" t="s">
        <v>2539</v>
      </c>
      <c r="Q1499" t="s">
        <v>2510</v>
      </c>
      <c r="R1499" t="str" cm="1">
        <f t="array" ref="R1499">IFERROR(INDEX(AOM[AOM], MATCH(1, (AOM[Edge_Value]=ani_diet!D1497)*(AOM[Is_Ani_Diet_Ingredient]&lt;&gt;FALSE), 0)), "No Match in AOM")</f>
        <v>AOM_001778</v>
      </c>
      <c r="S1499" t="str" cm="1">
        <f t="array" ref="S1499">IFERROR(IF(INDEX(AOM[Scientific Name], MATCH(1, (AOM[Edge_Value]=ani_diet!D1497)*(AOM[Is_Ani_Diet_Ingredient]&lt;&gt;FALSE), 0))=0, "", INDEX(AOM[Scientific Name], MATCH(1, (AOM[Edge_Value]=ani_diet!D1497)*(AOM[Is_Ani_Diet_Ingredient]&lt;&gt;FALSE), 0))), "No Match in AOM")</f>
        <v>Glycine max</v>
      </c>
      <c r="T1499" t="str" cm="1">
        <f t="array" ref="T1499">IF((S1499&lt;&gt;"")*(S1499&lt;&gt;"No Match in AOM"),IF(J1499&lt;&gt;"",_xlfn.TEXTJOIN(";",TRUE,CONCATENATE(_xlfn.TEXTSPLIT(S1499,";",TRUE,FALSE)," ",J1499)),S1499),"")</f>
        <v>Glycine max Residue</v>
      </c>
    </row>
    <row r="1500" spans="1:20" ht="15" customHeight="1">
      <c r="A1500" s="30" t="s">
        <v>27254</v>
      </c>
      <c r="B1500" s="55" t="s">
        <v>4866</v>
      </c>
      <c r="C1500" s="56" t="str">
        <f>_xlfn.TEXTJOIN(" ",TRUE,B1500,IF(ISBLANK(J1500),"",_xlfn.TEXTSPLIT(J1500,";")))</f>
        <v>Soybean Residue</v>
      </c>
      <c r="D1500" s="56" t="str">
        <f>_xlfn.TEXTJOIN(" ",TRUE,B1500,IF(ISBLANK(J1500),"",_xlfn.TEXTSPLIT(J1500,";")),IF(ISBLANK(H1500),"",_xlfn.TEXTSPLIT(H1500,";")))</f>
        <v>Soybean Residue Dried</v>
      </c>
      <c r="E1500" s="56" t="str">
        <f>_xlfn.TEXTJOIN(" ",TRUE,B1500,F1500,IF(ISBLANK(J1500),"",_xlfn.TEXTSPLIT(J1500,";")),IF(ISBLANK(G1500),"",_xlfn.TEXTSPLIT(G1500,";")))</f>
        <v>Soybean Earn Residue Dried</v>
      </c>
      <c r="F1500" s="55" t="s">
        <v>27253</v>
      </c>
      <c r="G1500" s="55" t="s">
        <v>17480</v>
      </c>
      <c r="H1500" s="55" t="s">
        <v>17480</v>
      </c>
      <c r="J1500" s="55" t="s">
        <v>26098</v>
      </c>
      <c r="N1500" t="s">
        <v>2548</v>
      </c>
      <c r="O1500" t="s">
        <v>2519</v>
      </c>
      <c r="P1500" t="s">
        <v>2548</v>
      </c>
      <c r="Q1500" t="s">
        <v>2519</v>
      </c>
      <c r="R1500" t="str" cm="1">
        <f t="array" ref="R1500">IFERROR(INDEX(AOM[AOM], MATCH(1, (AOM[Edge_Value]=ani_diet!D1498)*(AOM[Is_Ani_Diet_Ingredient]&lt;&gt;FALSE), 0)), "No Match in AOM")</f>
        <v>AOM_001779</v>
      </c>
      <c r="S1500" t="str" cm="1">
        <f t="array" ref="S1500">IFERROR(IF(INDEX(AOM[Scientific Name], MATCH(1, (AOM[Edge_Value]=ani_diet!D1498)*(AOM[Is_Ani_Diet_Ingredient]&lt;&gt;FALSE), 0))=0, "", INDEX(AOM[Scientific Name], MATCH(1, (AOM[Edge_Value]=ani_diet!D1498)*(AOM[Is_Ani_Diet_Ingredient]&lt;&gt;FALSE), 0))), "No Match in AOM")</f>
        <v>Glycine max</v>
      </c>
      <c r="T1500" t="str" cm="1">
        <f t="array" ref="T1500">IF((S1500&lt;&gt;"")*(S1500&lt;&gt;"No Match in AOM"),IF(J1500&lt;&gt;"",_xlfn.TEXTJOIN(";",TRUE,CONCATENATE(_xlfn.TEXTSPLIT(S1500,";",TRUE,FALSE)," ",J1500)),S1500),"")</f>
        <v>Glycine max Residue</v>
      </c>
    </row>
    <row r="1501" spans="1:20" ht="15" customHeight="1">
      <c r="A1501" s="30" t="s">
        <v>27255</v>
      </c>
      <c r="B1501" s="55" t="s">
        <v>4866</v>
      </c>
      <c r="C1501" s="56" t="str">
        <f>_xlfn.TEXTJOIN(" ",TRUE,B1501,IF(ISBLANK(J1501),"",_xlfn.TEXTSPLIT(J1501,";")))</f>
        <v>Soybean</v>
      </c>
      <c r="D1501" s="56" t="str">
        <f>_xlfn.TEXTJOIN(" ",TRUE,B1501,IF(ISBLANK(J1501),"",_xlfn.TEXTSPLIT(J1501,";")),IF(ISBLANK(H1501),"",_xlfn.TEXTSPLIT(H1501,";")))</f>
        <v>Soybean Roasted</v>
      </c>
      <c r="E1501" s="56" t="str">
        <f>_xlfn.TEXTJOIN(" ",TRUE,B1501,F1501,IF(ISBLANK(J1501),"",_xlfn.TEXTSPLIT(J1501,";")),IF(ISBLANK(G1501),"",_xlfn.TEXTSPLIT(G1501,";")))</f>
        <v>Soybean Roasted</v>
      </c>
      <c r="G1501" s="55" t="s">
        <v>17470</v>
      </c>
      <c r="H1501" s="55" t="s">
        <v>17470</v>
      </c>
      <c r="K1501" s="32" t="s">
        <v>324</v>
      </c>
      <c r="L1501" s="32" t="s">
        <v>324</v>
      </c>
      <c r="R1501" t="str" cm="1">
        <f t="array" ref="R1501">IFERROR(INDEX(AOM[AOM], MATCH(1, (AOM[Edge_Value]=ani_diet!D1499)*(AOM[Is_Ani_Diet_Ingredient]&lt;&gt;FALSE), 0)), "No Match in AOM")</f>
        <v>AOM_000614</v>
      </c>
      <c r="S1501" t="str" cm="1">
        <f t="array" ref="S1501">IFERROR(IF(INDEX(AOM[Scientific Name], MATCH(1, (AOM[Edge_Value]=ani_diet!D1499)*(AOM[Is_Ani_Diet_Ingredient]&lt;&gt;FALSE), 0))=0, "", INDEX(AOM[Scientific Name], MATCH(1, (AOM[Edge_Value]=ani_diet!D1499)*(AOM[Is_Ani_Diet_Ingredient]&lt;&gt;FALSE), 0))), "No Match in AOM")</f>
        <v>Glycine max</v>
      </c>
      <c r="T1501" t="str" cm="1">
        <f t="array" ref="T1501">IF((S1501&lt;&gt;"")*(S1501&lt;&gt;"No Match in AOM"),IF(J1501&lt;&gt;"",_xlfn.TEXTJOIN(";",TRUE,CONCATENATE(_xlfn.TEXTSPLIT(S1501,";",TRUE,FALSE)," ",J1501)),S1501),"")</f>
        <v>Glycine max</v>
      </c>
    </row>
    <row r="1502" spans="1:20" ht="15" customHeight="1">
      <c r="A1502" s="30" t="s">
        <v>27256</v>
      </c>
      <c r="B1502" s="55" t="s">
        <v>4866</v>
      </c>
      <c r="C1502" s="56" t="str">
        <f>_xlfn.TEXTJOIN(" ",TRUE,B1502,IF(ISBLANK(J1502),"",_xlfn.TEXTSPLIT(J1502,";")))</f>
        <v>Soybean Shell</v>
      </c>
      <c r="D1502" s="56" t="str">
        <f>_xlfn.TEXTJOIN(" ",TRUE,B1502,IF(ISBLANK(J1502),"",_xlfn.TEXTSPLIT(J1502,";")),IF(ISBLANK(H1502),"",_xlfn.TEXTSPLIT(H1502,";")))</f>
        <v>Soybean Shell</v>
      </c>
      <c r="E1502" s="56" t="str">
        <f>_xlfn.TEXTJOIN(" ",TRUE,B1502,F1502,IF(ISBLANK(J1502),"",_xlfn.TEXTSPLIT(J1502,";")),IF(ISBLANK(G1502),"",_xlfn.TEXTSPLIT(G1502,";")))</f>
        <v>Soybean Shell</v>
      </c>
      <c r="J1502" s="55" t="s">
        <v>18633</v>
      </c>
      <c r="K1502" s="32" t="s">
        <v>324</v>
      </c>
      <c r="N1502" t="s">
        <v>2539</v>
      </c>
      <c r="O1502" t="s">
        <v>2510</v>
      </c>
      <c r="P1502" t="s">
        <v>25925</v>
      </c>
      <c r="Q1502" t="s">
        <v>25926</v>
      </c>
      <c r="R1502" t="str" cm="1">
        <f t="array" ref="R1502">IFERROR(INDEX(AOM[AOM], MATCH(1, (AOM[Edge_Value]=ani_diet!D1500)*(AOM[Is_Ani_Diet_Ingredient]&lt;&gt;FALSE), 0)), "No Match in AOM")</f>
        <v>AOM_006329</v>
      </c>
      <c r="S1502" t="str" cm="1">
        <f t="array" ref="S1502">IFERROR(IF(INDEX(AOM[Scientific Name], MATCH(1, (AOM[Edge_Value]=ani_diet!D1500)*(AOM[Is_Ani_Diet_Ingredient]&lt;&gt;FALSE), 0))=0, "", INDEX(AOM[Scientific Name], MATCH(1, (AOM[Edge_Value]=ani_diet!D1500)*(AOM[Is_Ani_Diet_Ingredient]&lt;&gt;FALSE), 0))), "No Match in AOM")</f>
        <v>Glycine max</v>
      </c>
      <c r="T1502" t="str" cm="1">
        <f t="array" ref="T1502">IF((S1502&lt;&gt;"")*(S1502&lt;&gt;"No Match in AOM"),IF(J1502&lt;&gt;"",_xlfn.TEXTJOIN(";",TRUE,CONCATENATE(_xlfn.TEXTSPLIT(S1502,";",TRUE,FALSE)," ",J1502)),S1502),"")</f>
        <v>Glycine max Shell</v>
      </c>
    </row>
    <row r="1503" spans="1:20" ht="15" customHeight="1">
      <c r="A1503" s="30" t="s">
        <v>19670</v>
      </c>
      <c r="B1503" s="55" t="s">
        <v>4866</v>
      </c>
      <c r="C1503" s="56" t="str">
        <f>_xlfn.TEXTJOIN(" ",TRUE,B1503,IF(ISBLANK(J1503),"",_xlfn.TEXTSPLIT(J1503,";")))</f>
        <v>Soybean Straw</v>
      </c>
      <c r="D1503" s="56" t="str">
        <f>_xlfn.TEXTJOIN(" ",TRUE,B1503,IF(ISBLANK(J1503),"",_xlfn.TEXTSPLIT(J1503,";")),IF(ISBLANK(H1503),"",_xlfn.TEXTSPLIT(H1503,";")))</f>
        <v>Soybean Straw</v>
      </c>
      <c r="E1503" s="56" t="str">
        <f>_xlfn.TEXTJOIN(" ",TRUE,B1503,F1503,IF(ISBLANK(J1503),"",_xlfn.TEXTSPLIT(J1503,";")),IF(ISBLANK(G1503),"",_xlfn.TEXTSPLIT(G1503,";")))</f>
        <v>Soybean Straw</v>
      </c>
      <c r="J1503" s="55" t="s">
        <v>6809</v>
      </c>
      <c r="K1503" s="32" t="s">
        <v>324</v>
      </c>
      <c r="L1503" s="32" t="s">
        <v>324</v>
      </c>
      <c r="N1503" t="s">
        <v>2539</v>
      </c>
      <c r="O1503" t="s">
        <v>2510</v>
      </c>
      <c r="P1503" t="s">
        <v>25925</v>
      </c>
      <c r="Q1503" t="s">
        <v>25926</v>
      </c>
      <c r="R1503" t="str" cm="1">
        <f t="array" ref="R1503">IFERROR(INDEX(AOM[AOM], MATCH(1, (AOM[Edge_Value]=ani_diet!D1501)*(AOM[Is_Ani_Diet_Ingredient]&lt;&gt;FALSE), 0)), "No Match in AOM")</f>
        <v>AOM_000670</v>
      </c>
      <c r="S1503" t="str" cm="1">
        <f t="array" ref="S1503">IFERROR(IF(INDEX(AOM[Scientific Name], MATCH(1, (AOM[Edge_Value]=ani_diet!D1501)*(AOM[Is_Ani_Diet_Ingredient]&lt;&gt;FALSE), 0))=0, "", INDEX(AOM[Scientific Name], MATCH(1, (AOM[Edge_Value]=ani_diet!D1501)*(AOM[Is_Ani_Diet_Ingredient]&lt;&gt;FALSE), 0))), "No Match in AOM")</f>
        <v>Glycine max</v>
      </c>
      <c r="T1503" t="str" cm="1">
        <f t="array" ref="T1503">IF((S1503&lt;&gt;"")*(S1503&lt;&gt;"No Match in AOM"),IF(J1503&lt;&gt;"",_xlfn.TEXTJOIN(";",TRUE,CONCATENATE(_xlfn.TEXTSPLIT(S1503,";",TRUE,FALSE)," ",J1503)),S1503),"")</f>
        <v>Glycine max Straw</v>
      </c>
    </row>
    <row r="1504" spans="1:20" ht="15" customHeight="1">
      <c r="A1504" s="30" t="s">
        <v>27257</v>
      </c>
      <c r="B1504" s="55" t="s">
        <v>4866</v>
      </c>
      <c r="C1504" s="56" t="str">
        <f>_xlfn.TEXTJOIN(" ",TRUE,B1504,IF(ISBLANK(J1504),"",_xlfn.TEXTSPLIT(J1504,";")))</f>
        <v>Soybean Straw</v>
      </c>
      <c r="D1504" s="56" t="str">
        <f>_xlfn.TEXTJOIN(" ",TRUE,B1504,IF(ISBLANK(J1504),"",_xlfn.TEXTSPLIT(J1504,";")),IF(ISBLANK(H1504),"",_xlfn.TEXTSPLIT(H1504,";")))</f>
        <v>Soybean Straw Dried</v>
      </c>
      <c r="E1504" s="56" t="str">
        <f>_xlfn.TEXTJOIN(" ",TRUE,B1504,F1504,IF(ISBLANK(J1504),"",_xlfn.TEXTSPLIT(J1504,";")),IF(ISBLANK(G1504),"",_xlfn.TEXTSPLIT(G1504,";")))</f>
        <v>Soybean Straw Dried</v>
      </c>
      <c r="G1504" s="55" t="s">
        <v>17480</v>
      </c>
      <c r="H1504" s="55" t="s">
        <v>17480</v>
      </c>
      <c r="J1504" s="55" t="s">
        <v>6809</v>
      </c>
      <c r="K1504" s="32" t="s">
        <v>324</v>
      </c>
      <c r="L1504" s="32" t="s">
        <v>324</v>
      </c>
      <c r="N1504" t="s">
        <v>2548</v>
      </c>
      <c r="O1504" t="s">
        <v>2519</v>
      </c>
      <c r="P1504" t="s">
        <v>25935</v>
      </c>
      <c r="Q1504" t="s">
        <v>26594</v>
      </c>
      <c r="R1504" t="str" cm="1">
        <f t="array" ref="R1504">IFERROR(INDEX(AOM[AOM], MATCH(1, (AOM[Edge_Value]=ani_diet!D1502)*(AOM[Is_Ani_Diet_Ingredient]&lt;&gt;FALSE), 0)), "No Match in AOM")</f>
        <v>AOM_001272</v>
      </c>
      <c r="S1504" t="str" cm="1">
        <f t="array" ref="S1504">IFERROR(IF(INDEX(AOM[Scientific Name], MATCH(1, (AOM[Edge_Value]=ani_diet!D1502)*(AOM[Is_Ani_Diet_Ingredient]&lt;&gt;FALSE), 0))=0, "", INDEX(AOM[Scientific Name], MATCH(1, (AOM[Edge_Value]=ani_diet!D1502)*(AOM[Is_Ani_Diet_Ingredient]&lt;&gt;FALSE), 0))), "No Match in AOM")</f>
        <v>Glycine max</v>
      </c>
      <c r="T1504" t="str" cm="1">
        <f t="array" ref="T1504">IF((S1504&lt;&gt;"")*(S1504&lt;&gt;"No Match in AOM"),IF(J1504&lt;&gt;"",_xlfn.TEXTJOIN(";",TRUE,CONCATENATE(_xlfn.TEXTSPLIT(S1504,";",TRUE,FALSE)," ",J1504)),S1504),"")</f>
        <v>Glycine max Straw</v>
      </c>
    </row>
    <row r="1505" spans="1:20" ht="15" customHeight="1">
      <c r="A1505" s="30" t="s">
        <v>27258</v>
      </c>
      <c r="B1505" s="55" t="s">
        <v>4866</v>
      </c>
      <c r="C1505" s="56" t="str">
        <f>_xlfn.TEXTJOIN(" ",TRUE,B1505,IF(ISBLANK(J1505),"",_xlfn.TEXTSPLIT(J1505,";")))</f>
        <v>Soybean Straw</v>
      </c>
      <c r="D1505" s="56" t="str">
        <f>_xlfn.TEXTJOIN(" ",TRUE,B1505,IF(ISBLANK(J1505),"",_xlfn.TEXTSPLIT(J1505,";")),IF(ISBLANK(H1505),"",_xlfn.TEXTSPLIT(H1505,";")))</f>
        <v>Soybean Straw Dried Molasses Treated Urea Treated</v>
      </c>
      <c r="E1505" s="56" t="str">
        <f>_xlfn.TEXTJOIN(" ",TRUE,B1505,F1505,IF(ISBLANK(J1505),"",_xlfn.TEXTSPLIT(J1505,";")),IF(ISBLANK(G1505),"",_xlfn.TEXTSPLIT(G1505,";")))</f>
        <v>Soybean Straw Dried Molasses Treated Urea Treated</v>
      </c>
      <c r="G1505" s="55" t="s">
        <v>27259</v>
      </c>
      <c r="H1505" s="55" t="s">
        <v>27259</v>
      </c>
      <c r="J1505" s="55" t="s">
        <v>6809</v>
      </c>
      <c r="K1505" s="32" t="s">
        <v>324</v>
      </c>
      <c r="L1505" s="32" t="s">
        <v>324</v>
      </c>
      <c r="N1505" t="s">
        <v>2558</v>
      </c>
      <c r="O1505" t="s">
        <v>2529</v>
      </c>
      <c r="P1505" t="s">
        <v>26649</v>
      </c>
      <c r="Q1505" t="s">
        <v>26650</v>
      </c>
      <c r="R1505" t="str" cm="1">
        <f t="array" ref="R1505">IFERROR(INDEX(AOM[AOM], MATCH(1, (AOM[Edge_Value]=ani_diet!D1504)*(AOM[Is_Ani_Diet_Ingredient]&lt;&gt;FALSE), 0)), "No Match in AOM")</f>
        <v>AOM_006319</v>
      </c>
      <c r="S1505" t="str" cm="1">
        <f t="array" ref="S1505">IFERROR(IF(INDEX(AOM[Scientific Name], MATCH(1, (AOM[Edge_Value]=ani_diet!D1504)*(AOM[Is_Ani_Diet_Ingredient]&lt;&gt;FALSE), 0))=0, "", INDEX(AOM[Scientific Name], MATCH(1, (AOM[Edge_Value]=ani_diet!D1504)*(AOM[Is_Ani_Diet_Ingredient]&lt;&gt;FALSE), 0))), "No Match in AOM")</f>
        <v>Glycine max</v>
      </c>
      <c r="T1505" t="str" cm="1">
        <f t="array" ref="T1505">IF((S1505&lt;&gt;"")*(S1505&lt;&gt;"No Match in AOM"),IF(J1505&lt;&gt;"",_xlfn.TEXTJOIN(";",TRUE,CONCATENATE(_xlfn.TEXTSPLIT(S1505,";",TRUE,FALSE)," ",J1505)),S1505),"")</f>
        <v>Glycine max Straw</v>
      </c>
    </row>
    <row r="1506" spans="1:20" ht="15" customHeight="1">
      <c r="A1506" s="30" t="s">
        <v>27260</v>
      </c>
      <c r="B1506" s="55" t="s">
        <v>4866</v>
      </c>
      <c r="C1506" s="56" t="str">
        <f>_xlfn.TEXTJOIN(" ",TRUE,B1506,IF(ISBLANK(J1506),"",_xlfn.TEXTSPLIT(J1506,";")))</f>
        <v>Soybean Straw</v>
      </c>
      <c r="D1506" s="56" t="str">
        <f>_xlfn.TEXTJOIN(" ",TRUE,B1506,IF(ISBLANK(J1506),"",_xlfn.TEXTSPLIT(J1506,";")),IF(ISBLANK(H1506),"",_xlfn.TEXTSPLIT(H1506,";")))</f>
        <v>Soybean Straw Dried Urea Treated</v>
      </c>
      <c r="E1506" s="56" t="str">
        <f>_xlfn.TEXTJOIN(" ",TRUE,B1506,F1506,IF(ISBLANK(J1506),"",_xlfn.TEXTSPLIT(J1506,";")),IF(ISBLANK(G1506),"",_xlfn.TEXTSPLIT(G1506,";")))</f>
        <v>Soybean Straw Dried Urea Treated</v>
      </c>
      <c r="G1506" s="55" t="s">
        <v>27043</v>
      </c>
      <c r="H1506" s="55" t="s">
        <v>27043</v>
      </c>
      <c r="J1506" s="55" t="s">
        <v>6809</v>
      </c>
      <c r="K1506" s="32" t="s">
        <v>324</v>
      </c>
      <c r="L1506" s="32" t="s">
        <v>324</v>
      </c>
      <c r="N1506" t="s">
        <v>2553</v>
      </c>
      <c r="O1506" t="s">
        <v>2524</v>
      </c>
      <c r="P1506" t="s">
        <v>25933</v>
      </c>
      <c r="Q1506" t="s">
        <v>26652</v>
      </c>
      <c r="R1506" t="str" cm="1">
        <f t="array" ref="R1506">IFERROR(INDEX(AOM[AOM], MATCH(1, (AOM[Edge_Value]=ani_diet!D1503)*(AOM[Is_Ani_Diet_Ingredient]&lt;&gt;FALSE), 0)), "No Match in AOM")</f>
        <v>AOM_001271</v>
      </c>
      <c r="S1506" t="str" cm="1">
        <f t="array" ref="S1506">IFERROR(IF(INDEX(AOM[Scientific Name], MATCH(1, (AOM[Edge_Value]=ani_diet!D1503)*(AOM[Is_Ani_Diet_Ingredient]&lt;&gt;FALSE), 0))=0, "", INDEX(AOM[Scientific Name], MATCH(1, (AOM[Edge_Value]=ani_diet!D1503)*(AOM[Is_Ani_Diet_Ingredient]&lt;&gt;FALSE), 0))), "No Match in AOM")</f>
        <v>Glycine max</v>
      </c>
      <c r="T1506" t="str" cm="1">
        <f t="array" ref="T1506">IF((S1506&lt;&gt;"")*(S1506&lt;&gt;"No Match in AOM"),IF(J1506&lt;&gt;"",_xlfn.TEXTJOIN(";",TRUE,CONCATENATE(_xlfn.TEXTSPLIT(S1506,";",TRUE,FALSE)," ",J1506)),S1506),"")</f>
        <v>Glycine max Straw</v>
      </c>
    </row>
    <row r="1507" spans="1:20" ht="15" customHeight="1">
      <c r="A1507" s="30" t="s">
        <v>27261</v>
      </c>
      <c r="B1507" s="55" t="s">
        <v>27262</v>
      </c>
      <c r="C1507" s="56" t="str">
        <f>_xlfn.TEXTJOIN(" ",TRUE,B1507,IF(ISBLANK(J1507),"",_xlfn.TEXTSPLIT(J1507,";")))</f>
        <v>Spent Rice Straw</v>
      </c>
      <c r="D1507" s="56" t="str">
        <f>_xlfn.TEXTJOIN(" ",TRUE,B1507,IF(ISBLANK(J1507),"",_xlfn.TEXTSPLIT(J1507,";")),IF(ISBLANK(H1507),"",_xlfn.TEXTSPLIT(H1507,";")))</f>
        <v>Spent Rice Straw</v>
      </c>
      <c r="E1507" s="56" t="str">
        <f>_xlfn.TEXTJOIN(" ",TRUE,B1507,F1507,IF(ISBLANK(J1507),"",_xlfn.TEXTSPLIT(J1507,";")),IF(ISBLANK(G1507),"",_xlfn.TEXTSPLIT(G1507,";")))</f>
        <v>Spent Rice Straw</v>
      </c>
      <c r="J1507" s="55" t="s">
        <v>6809</v>
      </c>
      <c r="K1507" s="32" t="s">
        <v>324</v>
      </c>
      <c r="L1507" s="32" t="s">
        <v>324</v>
      </c>
      <c r="R1507" t="str" cm="1">
        <f t="array" ref="R1507">IFERROR(INDEX(AOM[AOM], MATCH(1, (AOM[Edge_Value]=ani_diet!D1505)*(AOM[Is_Ani_Diet_Ingredient]&lt;&gt;FALSE), 0)), "No Match in AOM")</f>
        <v>AOM_006396</v>
      </c>
      <c r="S1507" t="str" cm="1">
        <f t="array" ref="S1507">IFERROR(IF(INDEX(AOM[Scientific Name], MATCH(1, (AOM[Edge_Value]=ani_diet!D1505)*(AOM[Is_Ani_Diet_Ingredient]&lt;&gt;FALSE), 0))=0, "", INDEX(AOM[Scientific Name], MATCH(1, (AOM[Edge_Value]=ani_diet!D1505)*(AOM[Is_Ani_Diet_Ingredient]&lt;&gt;FALSE), 0))), "No Match in AOM")</f>
        <v>Glycine max</v>
      </c>
      <c r="T1507" t="str" cm="1">
        <f t="array" ref="T1507">IF((S1507&lt;&gt;"")*(S1507&lt;&gt;"No Match in AOM"),IF(J1507&lt;&gt;"",_xlfn.TEXTJOIN(";",TRUE,CONCATENATE(_xlfn.TEXTSPLIT(S1507,";",TRUE,FALSE)," ",J1507)),S1507),"")</f>
        <v>Glycine max Straw</v>
      </c>
    </row>
    <row r="1508" spans="1:20" ht="15" customHeight="1">
      <c r="A1508" s="30" t="s">
        <v>27263</v>
      </c>
      <c r="B1508" s="55" t="s">
        <v>22911</v>
      </c>
      <c r="C1508" s="56" t="str">
        <f>_xlfn.TEXTJOIN(" ",TRUE,B1508,IF(ISBLANK(J1508),"",_xlfn.TEXTSPLIT(J1508,";")))</f>
        <v>Spermacoce stachydea</v>
      </c>
      <c r="D1508" s="56" t="str">
        <f>_xlfn.TEXTJOIN(" ",TRUE,B1508,IF(ISBLANK(J1508),"",_xlfn.TEXTSPLIT(J1508,";")),IF(ISBLANK(H1508),"",_xlfn.TEXTSPLIT(H1508,";")))</f>
        <v>Spermacoce stachydea</v>
      </c>
      <c r="E1508" s="56" t="str">
        <f>_xlfn.TEXTJOIN(" ",TRUE,B1508,F1508,IF(ISBLANK(J1508),"",_xlfn.TEXTSPLIT(J1508,";")),IF(ISBLANK(G1508),"",_xlfn.TEXTSPLIT(G1508,";")))</f>
        <v>Spermacoce stachydea</v>
      </c>
      <c r="R1508" t="str" cm="1">
        <f t="array" ref="R1508">IFERROR(INDEX(AOM[AOM], MATCH(1, (AOM[Edge_Value]=ani_diet!D1506)*(AOM[Is_Ani_Diet_Ingredient]&lt;&gt;FALSE), 0)), "No Match in AOM")</f>
        <v>AOM_006345</v>
      </c>
      <c r="S1508" t="str" cm="1">
        <f t="array" ref="S1508">IFERROR(IF(INDEX(AOM[Scientific Name], MATCH(1, (AOM[Edge_Value]=ani_diet!D1506)*(AOM[Is_Ani_Diet_Ingredient]&lt;&gt;FALSE), 0))=0, "", INDEX(AOM[Scientific Name], MATCH(1, (AOM[Edge_Value]=ani_diet!D1506)*(AOM[Is_Ani_Diet_Ingredient]&lt;&gt;FALSE), 0))), "No Match in AOM")</f>
        <v>Glycine max</v>
      </c>
      <c r="T1508" t="str" cm="1">
        <f t="array" ref="T1508">IF((S1508&lt;&gt;"")*(S1508&lt;&gt;"No Match in AOM"),IF(J1508&lt;&gt;"",_xlfn.TEXTJOIN(";",TRUE,CONCATENATE(_xlfn.TEXTSPLIT(S1508,";",TRUE,FALSE)," ",J1508)),S1508),"")</f>
        <v>Glycine max</v>
      </c>
    </row>
    <row r="1509" spans="1:20" ht="15" customHeight="1">
      <c r="A1509" s="30" t="s">
        <v>27264</v>
      </c>
      <c r="B1509" s="55" t="s">
        <v>20766</v>
      </c>
      <c r="C1509" s="56" t="str">
        <f>_xlfn.TEXTJOIN(" ",TRUE,B1509,IF(ISBLANK(J1509),"",_xlfn.TEXTSPLIT(J1509,";")))</f>
        <v>Spirulina</v>
      </c>
      <c r="D1509" s="56" t="str">
        <f>_xlfn.TEXTJOIN(" ",TRUE,B1509,IF(ISBLANK(J1509),"",_xlfn.TEXTSPLIT(J1509,";")),IF(ISBLANK(H1509),"",_xlfn.TEXTSPLIT(H1509,";")))</f>
        <v>Spirulina</v>
      </c>
      <c r="E1509" s="56" t="str">
        <f>_xlfn.TEXTJOIN(" ",TRUE,B1509,F1509,IF(ISBLANK(J1509),"",_xlfn.TEXTSPLIT(J1509,";")),IF(ISBLANK(G1509),"",_xlfn.TEXTSPLIT(G1509,";")))</f>
        <v>Spirulina</v>
      </c>
      <c r="R1509" t="str" cm="1">
        <f t="array" ref="R1509">IFERROR(INDEX(AOM[AOM], MATCH(1, (AOM[Edge_Value]=ani_diet!D1507)*(AOM[Is_Ani_Diet_Ingredient]&lt;&gt;FALSE), 0)), "No Match in AOM")</f>
        <v>AOM_002084</v>
      </c>
      <c r="S1509" t="str" cm="1">
        <f t="array" ref="S1509">IFERROR(IF(INDEX(AOM[Scientific Name], MATCH(1, (AOM[Edge_Value]=ani_diet!D1507)*(AOM[Is_Ani_Diet_Ingredient]&lt;&gt;FALSE), 0))=0, "", INDEX(AOM[Scientific Name], MATCH(1, (AOM[Edge_Value]=ani_diet!D1507)*(AOM[Is_Ani_Diet_Ingredient]&lt;&gt;FALSE), 0))), "No Match in AOM")</f>
        <v xml:space="preserve">Oryza sativa </v>
      </c>
      <c r="T1509" t="str" cm="1">
        <f t="array" ref="T1509">IF((S1509&lt;&gt;"")*(S1509&lt;&gt;"No Match in AOM"),IF(J1509&lt;&gt;"",_xlfn.TEXTJOIN(";",TRUE,CONCATENATE(_xlfn.TEXTSPLIT(S1509,";",TRUE,FALSE)," ",J1509)),S1509),"")</f>
        <v xml:space="preserve">Oryza sativa </v>
      </c>
    </row>
    <row r="1510" spans="1:20" ht="15" customHeight="1">
      <c r="A1510" s="30" t="s">
        <v>27265</v>
      </c>
      <c r="B1510" s="55" t="s">
        <v>20766</v>
      </c>
      <c r="C1510" s="56" t="str">
        <f>_xlfn.TEXTJOIN(" ",TRUE,B1510,IF(ISBLANK(J1510),"",_xlfn.TEXTSPLIT(J1510,";")))</f>
        <v>Spirulina</v>
      </c>
      <c r="D1510" s="56" t="str">
        <f>_xlfn.TEXTJOIN(" ",TRUE,B1510,IF(ISBLANK(J1510),"",_xlfn.TEXTSPLIT(J1510,";")),IF(ISBLANK(H1510),"",_xlfn.TEXTSPLIT(H1510,";")))</f>
        <v>Spirulina Dried</v>
      </c>
      <c r="E1510" s="56" t="str">
        <f>_xlfn.TEXTJOIN(" ",TRUE,B1510,F1510,IF(ISBLANK(J1510),"",_xlfn.TEXTSPLIT(J1510,";")),IF(ISBLANK(G1510),"",_xlfn.TEXTSPLIT(G1510,";")))</f>
        <v>Spirulina Dried</v>
      </c>
      <c r="G1510" s="55" t="s">
        <v>17480</v>
      </c>
      <c r="H1510" s="55" t="s">
        <v>17480</v>
      </c>
      <c r="R1510" t="str" cm="1">
        <f t="array" ref="R1510">IFERROR(INDEX(AOM[AOM], MATCH(1, (AOM[Edge_Value]=ani_diet!D1508)*(AOM[Is_Ani_Diet_Ingredient]&lt;&gt;FALSE), 0)), "No Match in AOM")</f>
        <v>AOM_001532</v>
      </c>
      <c r="S1510" t="str" cm="1">
        <f t="array" ref="S1510">IFERROR(IF(INDEX(AOM[Scientific Name], MATCH(1, (AOM[Edge_Value]=ani_diet!D1508)*(AOM[Is_Ani_Diet_Ingredient]&lt;&gt;FALSE), 0))=0, "", INDEX(AOM[Scientific Name], MATCH(1, (AOM[Edge_Value]=ani_diet!D1508)*(AOM[Is_Ani_Diet_Ingredient]&lt;&gt;FALSE), 0))), "No Match in AOM")</f>
        <v>Spermacoce stachydea</v>
      </c>
      <c r="T1510" t="str" cm="1">
        <f t="array" ref="T1510">IF((S1510&lt;&gt;"")*(S1510&lt;&gt;"No Match in AOM"),IF(J1510&lt;&gt;"",_xlfn.TEXTJOIN(";",TRUE,CONCATENATE(_xlfn.TEXTSPLIT(S1510,";",TRUE,FALSE)," ",J1510)),S1510),"")</f>
        <v>Spermacoce stachydea</v>
      </c>
    </row>
    <row r="1511" spans="1:20" ht="15" customHeight="1">
      <c r="A1511" s="30" t="s">
        <v>27266</v>
      </c>
      <c r="B1511" s="55" t="s">
        <v>20766</v>
      </c>
      <c r="C1511" s="56" t="str">
        <f>_xlfn.TEXTJOIN(" ",TRUE,B1511,IF(ISBLANK(J1511),"",_xlfn.TEXTSPLIT(J1511,";")))</f>
        <v>Spirulina</v>
      </c>
      <c r="D1511" s="56" t="str">
        <f>_xlfn.TEXTJOIN(" ",TRUE,B1511,IF(ISBLANK(J1511),"",_xlfn.TEXTSPLIT(J1511,";")),IF(ISBLANK(H1511),"",_xlfn.TEXTSPLIT(H1511,";")))</f>
        <v>Spirulina Ground</v>
      </c>
      <c r="E1511" s="56" t="str">
        <f>_xlfn.TEXTJOIN(" ",TRUE,B1511,F1511,IF(ISBLANK(J1511),"",_xlfn.TEXTSPLIT(J1511,";")),IF(ISBLANK(G1511),"",_xlfn.TEXTSPLIT(G1511,";")))</f>
        <v>Spirulina Ground</v>
      </c>
      <c r="G1511" s="55" t="s">
        <v>6052</v>
      </c>
      <c r="H1511" s="55" t="s">
        <v>6052</v>
      </c>
      <c r="R1511" t="str" cm="1">
        <f t="array" ref="R1511">IFERROR(INDEX(AOM[AOM], MATCH(1, (AOM[Edge_Value]=ani_diet!D1509)*(AOM[Is_Ani_Diet_Ingredient]&lt;&gt;FALSE), 0)), "No Match in AOM")</f>
        <v>AOM_001851</v>
      </c>
      <c r="S1511" t="str" cm="1">
        <f t="array" ref="S1511">IFERROR(IF(INDEX(AOM[Scientific Name], MATCH(1, (AOM[Edge_Value]=ani_diet!D1509)*(AOM[Is_Ani_Diet_Ingredient]&lt;&gt;FALSE), 0))=0, "", INDEX(AOM[Scientific Name], MATCH(1, (AOM[Edge_Value]=ani_diet!D1509)*(AOM[Is_Ani_Diet_Ingredient]&lt;&gt;FALSE), 0))), "No Match in AOM")</f>
        <v>Arthrospir platensis</v>
      </c>
      <c r="T1511" t="str" cm="1">
        <f t="array" ref="T1511">IF((S1511&lt;&gt;"")*(S1511&lt;&gt;"No Match in AOM"),IF(J1511&lt;&gt;"",_xlfn.TEXTJOIN(";",TRUE,CONCATENATE(_xlfn.TEXTSPLIT(S1511,";",TRUE,FALSE)," ",J1511)),S1511),"")</f>
        <v>Arthrospir platensis</v>
      </c>
    </row>
    <row r="1512" spans="1:20" ht="15" customHeight="1">
      <c r="A1512" s="30" t="s">
        <v>22568</v>
      </c>
      <c r="B1512" s="55" t="s">
        <v>22568</v>
      </c>
      <c r="C1512" s="56" t="str">
        <f>_xlfn.TEXTJOIN(" ",TRUE,B1512,IF(ISBLANK(J1512),"",_xlfn.TEXTSPLIT(J1512,";")))</f>
        <v>Spondias mombin</v>
      </c>
      <c r="D1512" s="56" t="str">
        <f>_xlfn.TEXTJOIN(" ",TRUE,B1512,IF(ISBLANK(J1512),"",_xlfn.TEXTSPLIT(J1512,";")),IF(ISBLANK(H1512),"",_xlfn.TEXTSPLIT(H1512,";")))</f>
        <v>Spondias mombin</v>
      </c>
      <c r="E1512" s="56" t="str">
        <f>_xlfn.TEXTJOIN(" ",TRUE,B1512,F1512,IF(ISBLANK(J1512),"",_xlfn.TEXTSPLIT(J1512,";")),IF(ISBLANK(G1512),"",_xlfn.TEXTSPLIT(G1512,";")))</f>
        <v>Spondias mombin</v>
      </c>
      <c r="R1512" t="str" cm="1">
        <f t="array" ref="R1512">IFERROR(INDEX(AOM[AOM], MATCH(1, (AOM[Edge_Value]=ani_diet!D1510)*(AOM[Is_Ani_Diet_Ingredient]&lt;&gt;FALSE), 0)), "No Match in AOM")</f>
        <v>AOM_001964</v>
      </c>
      <c r="S1512" t="str" cm="1">
        <f t="array" ref="S1512">IFERROR(IF(INDEX(AOM[Scientific Name], MATCH(1, (AOM[Edge_Value]=ani_diet!D1510)*(AOM[Is_Ani_Diet_Ingredient]&lt;&gt;FALSE), 0))=0, "", INDEX(AOM[Scientific Name], MATCH(1, (AOM[Edge_Value]=ani_diet!D1510)*(AOM[Is_Ani_Diet_Ingredient]&lt;&gt;FALSE), 0))), "No Match in AOM")</f>
        <v>Arthrospir platensis</v>
      </c>
      <c r="T1512" t="str" cm="1">
        <f t="array" ref="T1512">IF((S1512&lt;&gt;"")*(S1512&lt;&gt;"No Match in AOM"),IF(J1512&lt;&gt;"",_xlfn.TEXTJOIN(";",TRUE,CONCATENATE(_xlfn.TEXTSPLIT(S1512,";",TRUE,FALSE)," ",J1512)),S1512),"")</f>
        <v>Arthrospir platensis</v>
      </c>
    </row>
    <row r="1513" spans="1:20" ht="15" customHeight="1">
      <c r="A1513" s="30" t="s">
        <v>22569</v>
      </c>
      <c r="B1513" s="55" t="s">
        <v>22568</v>
      </c>
      <c r="C1513" s="56" t="str">
        <f>_xlfn.TEXTJOIN(" ",TRUE,B1513,IF(ISBLANK(J1513),"",_xlfn.TEXTSPLIT(J1513,";")))</f>
        <v>Spondias mombin Leaves</v>
      </c>
      <c r="D1513" s="56" t="str">
        <f>_xlfn.TEXTJOIN(" ",TRUE,B1513,IF(ISBLANK(J1513),"",_xlfn.TEXTSPLIT(J1513,";")),IF(ISBLANK(H1513),"",_xlfn.TEXTSPLIT(H1513,";")))</f>
        <v>Spondias mombin Leaves</v>
      </c>
      <c r="E1513" s="56" t="str">
        <f>_xlfn.TEXTJOIN(" ",TRUE,B1513,F1513,IF(ISBLANK(J1513),"",_xlfn.TEXTSPLIT(J1513,";")),IF(ISBLANK(G1513),"",_xlfn.TEXTSPLIT(G1513,";")))</f>
        <v>Spondias mombin Leaves</v>
      </c>
      <c r="J1513" s="55" t="s">
        <v>6187</v>
      </c>
      <c r="R1513" t="str" cm="1">
        <f t="array" ref="R1513">IFERROR(INDEX(AOM[AOM], MATCH(1, (AOM[Edge_Value]=ani_diet!D1511)*(AOM[Is_Ani_Diet_Ingredient]&lt;&gt;FALSE), 0)), "No Match in AOM")</f>
        <v>AOM_006022</v>
      </c>
      <c r="S1513" t="str" cm="1">
        <f t="array" ref="S1513">IFERROR(IF(INDEX(AOM[Scientific Name], MATCH(1, (AOM[Edge_Value]=ani_diet!D1511)*(AOM[Is_Ani_Diet_Ingredient]&lt;&gt;FALSE), 0))=0, "", INDEX(AOM[Scientific Name], MATCH(1, (AOM[Edge_Value]=ani_diet!D1511)*(AOM[Is_Ani_Diet_Ingredient]&lt;&gt;FALSE), 0))), "No Match in AOM")</f>
        <v>Arthrospir platensis</v>
      </c>
      <c r="T1513" t="str" cm="1">
        <f t="array" ref="T1513">IF((S1513&lt;&gt;"")*(S1513&lt;&gt;"No Match in AOM"),IF(J1513&lt;&gt;"",_xlfn.TEXTJOIN(";",TRUE,CONCATENATE(_xlfn.TEXTSPLIT(S1513,";",TRUE,FALSE)," ",J1513)),S1513),"")</f>
        <v>Arthrospir platensis Leaves</v>
      </c>
    </row>
    <row r="1514" spans="1:20" ht="15" customHeight="1">
      <c r="A1514" s="30" t="s">
        <v>21409</v>
      </c>
      <c r="B1514" s="55" t="s">
        <v>21409</v>
      </c>
      <c r="C1514" s="56" t="str">
        <f>_xlfn.TEXTJOIN(" ",TRUE,B1514,IF(ISBLANK(J1514),"",_xlfn.TEXTSPLIT(J1514,";")))</f>
        <v>Sporobolus natalensis</v>
      </c>
      <c r="D1514" s="56" t="str">
        <f>_xlfn.TEXTJOIN(" ",TRUE,B1514,IF(ISBLANK(J1514),"",_xlfn.TEXTSPLIT(J1514,";")),IF(ISBLANK(H1514),"",_xlfn.TEXTSPLIT(H1514,";")))</f>
        <v>Sporobolus natalensis</v>
      </c>
      <c r="E1514" s="56" t="str">
        <f>_xlfn.TEXTJOIN(" ",TRUE,B1514,F1514,IF(ISBLANK(J1514),"",_xlfn.TEXTSPLIT(J1514,";")),IF(ISBLANK(G1514),"",_xlfn.TEXTSPLIT(G1514,";")))</f>
        <v>Sporobolus natalensis</v>
      </c>
      <c r="R1514" t="str" cm="1">
        <f t="array" ref="R1514">IFERROR(INDEX(AOM[AOM], MATCH(1, (AOM[Edge_Value]=ani_diet!D1512)*(AOM[Is_Ani_Diet_Ingredient]&lt;&gt;FALSE), 0)), "No Match in AOM")</f>
        <v>AOM_003899</v>
      </c>
      <c r="S1514" t="str" cm="1">
        <f t="array" ref="S1514">IFERROR(IF(INDEX(AOM[Scientific Name], MATCH(1, (AOM[Edge_Value]=ani_diet!D1512)*(AOM[Is_Ani_Diet_Ingredient]&lt;&gt;FALSE), 0))=0, "", INDEX(AOM[Scientific Name], MATCH(1, (AOM[Edge_Value]=ani_diet!D1512)*(AOM[Is_Ani_Diet_Ingredient]&lt;&gt;FALSE), 0))), "No Match in AOM")</f>
        <v>Spondias mombin</v>
      </c>
      <c r="T1514" t="str" cm="1">
        <f t="array" ref="T1514">IF((S1514&lt;&gt;"")*(S1514&lt;&gt;"No Match in AOM"),IF(J1514&lt;&gt;"",_xlfn.TEXTJOIN(";",TRUE,CONCATENATE(_xlfn.TEXTSPLIT(S1514,";",TRUE,FALSE)," ",J1514)),S1514),"")</f>
        <v>Spondias mombin</v>
      </c>
    </row>
    <row r="1515" spans="1:20" ht="15" customHeight="1">
      <c r="A1515" s="30" t="s">
        <v>27267</v>
      </c>
      <c r="B1515" s="55" t="s">
        <v>21409</v>
      </c>
      <c r="C1515" s="56" t="str">
        <f>_xlfn.TEXTJOIN(" ",TRUE,B1515,IF(ISBLANK(J1515),"",_xlfn.TEXTSPLIT(J1515,";")))</f>
        <v>Sporobolus natalensis</v>
      </c>
      <c r="D1515" s="56" t="str">
        <f>_xlfn.TEXTJOIN(" ",TRUE,B1515,IF(ISBLANK(J1515),"",_xlfn.TEXTSPLIT(J1515,";")),IF(ISBLANK(H1515),"",_xlfn.TEXTSPLIT(H1515,";")))</f>
        <v>Sporobolus natalensis Dried</v>
      </c>
      <c r="E1515" s="56" t="str">
        <f>_xlfn.TEXTJOIN(" ",TRUE,B1515,F1515,IF(ISBLANK(J1515),"",_xlfn.TEXTSPLIT(J1515,";")),IF(ISBLANK(G1515),"",_xlfn.TEXTSPLIT(G1515,";")))</f>
        <v>Sporobolus natalensis Chopped Dried</v>
      </c>
      <c r="G1515" s="55" t="s">
        <v>25774</v>
      </c>
      <c r="H1515" s="55" t="s">
        <v>17480</v>
      </c>
      <c r="R1515" t="str" cm="1">
        <f t="array" ref="R1515">IFERROR(INDEX(AOM[AOM], MATCH(1, (AOM[Edge_Value]=ani_diet!D1513)*(AOM[Is_Ani_Diet_Ingredient]&lt;&gt;FALSE), 0)), "No Match in AOM")</f>
        <v>AOM_002168</v>
      </c>
      <c r="S1515" t="str" cm="1">
        <f t="array" ref="S1515">IFERROR(IF(INDEX(AOM[Scientific Name], MATCH(1, (AOM[Edge_Value]=ani_diet!D1513)*(AOM[Is_Ani_Diet_Ingredient]&lt;&gt;FALSE), 0))=0, "", INDEX(AOM[Scientific Name], MATCH(1, (AOM[Edge_Value]=ani_diet!D1513)*(AOM[Is_Ani_Diet_Ingredient]&lt;&gt;FALSE), 0))), "No Match in AOM")</f>
        <v>Spondias mombin</v>
      </c>
      <c r="T1515" t="str" cm="1">
        <f t="array" ref="T1515">IF((S1515&lt;&gt;"")*(S1515&lt;&gt;"No Match in AOM"),IF(J1515&lt;&gt;"",_xlfn.TEXTJOIN(";",TRUE,CONCATENATE(_xlfn.TEXTSPLIT(S1515,";",TRUE,FALSE)," ",J1515)),S1515),"")</f>
        <v>Spondias mombin</v>
      </c>
    </row>
    <row r="1516" spans="1:20" ht="15" customHeight="1">
      <c r="A1516" s="30" t="s">
        <v>21416</v>
      </c>
      <c r="B1516" s="55" t="s">
        <v>21416</v>
      </c>
      <c r="C1516" s="56" t="str">
        <f>_xlfn.TEXTJOIN(" ",TRUE,B1516,IF(ISBLANK(J1516),"",_xlfn.TEXTSPLIT(J1516,";")))</f>
        <v>Sporobolus panicoides</v>
      </c>
      <c r="D1516" s="56" t="str">
        <f>_xlfn.TEXTJOIN(" ",TRUE,B1516,IF(ISBLANK(J1516),"",_xlfn.TEXTSPLIT(J1516,";")),IF(ISBLANK(H1516),"",_xlfn.TEXTSPLIT(H1516,";")))</f>
        <v>Sporobolus panicoides</v>
      </c>
      <c r="E1516" s="56" t="str">
        <f>_xlfn.TEXTJOIN(" ",TRUE,B1516,F1516,IF(ISBLANK(J1516),"",_xlfn.TEXTSPLIT(J1516,";")),IF(ISBLANK(G1516),"",_xlfn.TEXTSPLIT(G1516,";")))</f>
        <v>Sporobolus panicoides</v>
      </c>
      <c r="R1516" t="str" cm="1">
        <f t="array" ref="R1516">IFERROR(INDEX(AOM[AOM], MATCH(1, (AOM[Edge_Value]=ani_diet!D1514)*(AOM[Is_Ani_Diet_Ingredient]&lt;&gt;FALSE), 0)), "No Match in AOM")</f>
        <v>AOM_001448</v>
      </c>
      <c r="S1516" t="str" cm="1">
        <f t="array" ref="S1516">IFERROR(IF(INDEX(AOM[Scientific Name], MATCH(1, (AOM[Edge_Value]=ani_diet!D1514)*(AOM[Is_Ani_Diet_Ingredient]&lt;&gt;FALSE), 0))=0, "", INDEX(AOM[Scientific Name], MATCH(1, (AOM[Edge_Value]=ani_diet!D1514)*(AOM[Is_Ani_Diet_Ingredient]&lt;&gt;FALSE), 0))), "No Match in AOM")</f>
        <v>Sporobolus natalensis</v>
      </c>
      <c r="T1516" t="str" cm="1">
        <f t="array" ref="T1516">IF((S1516&lt;&gt;"")*(S1516&lt;&gt;"No Match in AOM"),IF(J1516&lt;&gt;"",_xlfn.TEXTJOIN(";",TRUE,CONCATENATE(_xlfn.TEXTSPLIT(S1516,";",TRUE,FALSE)," ",J1516)),S1516),"")</f>
        <v>Sporobolus natalensis</v>
      </c>
    </row>
    <row r="1517" spans="1:20" ht="15" customHeight="1">
      <c r="A1517" s="30" t="s">
        <v>27268</v>
      </c>
      <c r="B1517" s="55" t="s">
        <v>23380</v>
      </c>
      <c r="C1517" s="56" t="str">
        <f>_xlfn.TEXTJOIN(" ",TRUE,B1517,IF(ISBLANK(J1517),"",_xlfn.TEXTSPLIT(J1517,";")))</f>
        <v>Starch</v>
      </c>
      <c r="D1517" s="56" t="str">
        <f>_xlfn.TEXTJOIN(" ",TRUE,B1517,IF(ISBLANK(J1517),"",_xlfn.TEXTSPLIT(J1517,";")),IF(ISBLANK(H1517),"",_xlfn.TEXTSPLIT(H1517,";")))</f>
        <v>Starch</v>
      </c>
      <c r="E1517" s="56" t="str">
        <f>_xlfn.TEXTJOIN(" ",TRUE,B1517,F1517,IF(ISBLANK(J1517),"",_xlfn.TEXTSPLIT(J1517,";")),IF(ISBLANK(G1517),"",_xlfn.TEXTSPLIT(G1517,";")))</f>
        <v>Starch</v>
      </c>
      <c r="R1517" t="str" cm="1">
        <f t="array" ref="R1517">IFERROR(INDEX(AOM[AOM], MATCH(1, (AOM[Edge_Value]=ani_diet!D1515)*(AOM[Is_Ani_Diet_Ingredient]&lt;&gt;FALSE), 0)), "No Match in AOM")</f>
        <v>AOM_006272</v>
      </c>
      <c r="S1517" t="str" cm="1">
        <f t="array" ref="S1517">IFERROR(IF(INDEX(AOM[Scientific Name], MATCH(1, (AOM[Edge_Value]=ani_diet!D1515)*(AOM[Is_Ani_Diet_Ingredient]&lt;&gt;FALSE), 0))=0, "", INDEX(AOM[Scientific Name], MATCH(1, (AOM[Edge_Value]=ani_diet!D1515)*(AOM[Is_Ani_Diet_Ingredient]&lt;&gt;FALSE), 0))), "No Match in AOM")</f>
        <v>Sporobolus natalensis</v>
      </c>
      <c r="T1517" t="str" cm="1">
        <f t="array" ref="T1517">IF((S1517&lt;&gt;"")*(S1517&lt;&gt;"No Match in AOM"),IF(J1517&lt;&gt;"",_xlfn.TEXTJOIN(";",TRUE,CONCATENATE(_xlfn.TEXTSPLIT(S1517,";",TRUE,FALSE)," ",J1517)),S1517),"")</f>
        <v>Sporobolus natalensis</v>
      </c>
    </row>
    <row r="1518" spans="1:20" ht="15" customHeight="1">
      <c r="A1518" s="30" t="s">
        <v>27269</v>
      </c>
      <c r="B1518" s="55" t="s">
        <v>23469</v>
      </c>
      <c r="C1518" s="56" t="str">
        <f>_xlfn.TEXTJOIN(" ",TRUE,B1518,IF(ISBLANK(J1518),"",_xlfn.TEXTSPLIT(J1518,";")))</f>
        <v>Starter Diet</v>
      </c>
      <c r="D1518" s="56" t="str">
        <f>_xlfn.TEXTJOIN(" ",TRUE,B1518,IF(ISBLANK(J1518),"",_xlfn.TEXTSPLIT(J1518,";")),IF(ISBLANK(H1518),"",_xlfn.TEXTSPLIT(H1518,";")))</f>
        <v>Starter Diet</v>
      </c>
      <c r="E1518" s="56" t="str">
        <f>_xlfn.TEXTJOIN(" ",TRUE,B1518,F1518,IF(ISBLANK(J1518),"",_xlfn.TEXTSPLIT(J1518,";")),IF(ISBLANK(G1518),"",_xlfn.TEXTSPLIT(G1518,";")))</f>
        <v>Starter Diet</v>
      </c>
      <c r="K1518" s="32" t="s">
        <v>324</v>
      </c>
      <c r="R1518" t="str" cm="1">
        <f t="array" ref="R1518">IFERROR(INDEX(AOM[AOM], MATCH(1, (AOM[Edge_Value]=ani_diet!D1516)*(AOM[Is_Ani_Diet_Ingredient]&lt;&gt;FALSE), 0)), "No Match in AOM")</f>
        <v>AOM_001449</v>
      </c>
      <c r="S1518" t="str" cm="1">
        <f t="array" ref="S1518">IFERROR(IF(INDEX(AOM[Scientific Name], MATCH(1, (AOM[Edge_Value]=ani_diet!D1516)*(AOM[Is_Ani_Diet_Ingredient]&lt;&gt;FALSE), 0))=0, "", INDEX(AOM[Scientific Name], MATCH(1, (AOM[Edge_Value]=ani_diet!D1516)*(AOM[Is_Ani_Diet_Ingredient]&lt;&gt;FALSE), 0))), "No Match in AOM")</f>
        <v>Sporobolus panicoides</v>
      </c>
      <c r="T1518" t="str" cm="1">
        <f t="array" ref="T1518">IF((S1518&lt;&gt;"")*(S1518&lt;&gt;"No Match in AOM"),IF(J1518&lt;&gt;"",_xlfn.TEXTJOIN(";",TRUE,CONCATENATE(_xlfn.TEXTSPLIT(S1518,";",TRUE,FALSE)," ",J1518)),S1518),"")</f>
        <v>Sporobolus panicoides</v>
      </c>
    </row>
    <row r="1519" spans="1:20" ht="15" customHeight="1">
      <c r="A1519" s="30" t="s">
        <v>21420</v>
      </c>
      <c r="B1519" s="55" t="s">
        <v>21420</v>
      </c>
      <c r="C1519" s="56" t="str">
        <f>_xlfn.TEXTJOIN(" ",TRUE,B1519,IF(ISBLANK(J1519),"",_xlfn.TEXTSPLIT(J1519,";")))</f>
        <v>Stereochlaena cameronii</v>
      </c>
      <c r="D1519" s="56" t="str">
        <f>_xlfn.TEXTJOIN(" ",TRUE,B1519,IF(ISBLANK(J1519),"",_xlfn.TEXTSPLIT(J1519,";")),IF(ISBLANK(H1519),"",_xlfn.TEXTSPLIT(H1519,";")))</f>
        <v>Stereochlaena cameronii</v>
      </c>
      <c r="E1519" s="56" t="str">
        <f>_xlfn.TEXTJOIN(" ",TRUE,B1519,F1519,IF(ISBLANK(J1519),"",_xlfn.TEXTSPLIT(J1519,";")),IF(ISBLANK(G1519),"",_xlfn.TEXTSPLIT(G1519,";")))</f>
        <v>Stereochlaena cameronii</v>
      </c>
      <c r="R1519" t="str" cm="1">
        <f t="array" ref="R1519">IFERROR(INDEX(AOM[AOM], MATCH(1, (AOM[Edge_Value]=ani_diet!D1517)*(AOM[Is_Ani_Diet_Ingredient]&lt;&gt;FALSE), 0)), "No Match in AOM")</f>
        <v>AOM_001832</v>
      </c>
      <c r="S1519" t="str" cm="1">
        <f t="array" ref="S1519">IFERROR(IF(INDEX(AOM[Scientific Name], MATCH(1, (AOM[Edge_Value]=ani_diet!D1517)*(AOM[Is_Ani_Diet_Ingredient]&lt;&gt;FALSE), 0))=0, "", INDEX(AOM[Scientific Name], MATCH(1, (AOM[Edge_Value]=ani_diet!D1517)*(AOM[Is_Ani_Diet_Ingredient]&lt;&gt;FALSE), 0))), "No Match in AOM")</f>
        <v/>
      </c>
      <c r="T1519" t="str" cm="1">
        <f t="array" ref="T1519">IF((S1519&lt;&gt;"")*(S1519&lt;&gt;"No Match in AOM"),IF(J1519&lt;&gt;"",_xlfn.TEXTJOIN(";",TRUE,CONCATENATE(_xlfn.TEXTSPLIT(S1519,";",TRUE,FALSE)," ",J1519)),S1519),"")</f>
        <v/>
      </c>
    </row>
    <row r="1520" spans="1:20" ht="15" customHeight="1">
      <c r="A1520" s="30" t="s">
        <v>22576</v>
      </c>
      <c r="B1520" s="55" t="s">
        <v>22576</v>
      </c>
      <c r="C1520" s="56" t="str">
        <f>_xlfn.TEXTJOIN(" ",TRUE,B1520,IF(ISBLANK(J1520),"",_xlfn.TEXTSPLIT(J1520,";")))</f>
        <v>Stereospermum kunthianum</v>
      </c>
      <c r="D1520" s="56" t="str">
        <f>_xlfn.TEXTJOIN(" ",TRUE,B1520,IF(ISBLANK(J1520),"",_xlfn.TEXTSPLIT(J1520,";")),IF(ISBLANK(H1520),"",_xlfn.TEXTSPLIT(H1520,";")))</f>
        <v>Stereospermum kunthianum</v>
      </c>
      <c r="E1520" s="56" t="str">
        <f>_xlfn.TEXTJOIN(" ",TRUE,B1520,F1520,IF(ISBLANK(J1520),"",_xlfn.TEXTSPLIT(J1520,";")),IF(ISBLANK(G1520),"",_xlfn.TEXTSPLIT(G1520,";")))</f>
        <v>Stereospermum kunthianum</v>
      </c>
      <c r="R1520" t="str" cm="1">
        <f t="array" ref="R1520">IFERROR(INDEX(AOM[AOM], MATCH(1, (AOM[Edge_Value]=ani_diet!D1518)*(AOM[Is_Ani_Diet_Ingredient]&lt;&gt;FALSE), 0)), "No Match in AOM")</f>
        <v>AOM_001496</v>
      </c>
      <c r="S1520" t="str" cm="1">
        <f t="array" ref="S1520">IFERROR(IF(INDEX(AOM[Scientific Name], MATCH(1, (AOM[Edge_Value]=ani_diet!D1518)*(AOM[Is_Ani_Diet_Ingredient]&lt;&gt;FALSE), 0))=0, "", INDEX(AOM[Scientific Name], MATCH(1, (AOM[Edge_Value]=ani_diet!D1518)*(AOM[Is_Ani_Diet_Ingredient]&lt;&gt;FALSE), 0))), "No Match in AOM")</f>
        <v/>
      </c>
      <c r="T1520" t="str" cm="1">
        <f t="array" ref="T1520">IF((S1520&lt;&gt;"")*(S1520&lt;&gt;"No Match in AOM"),IF(J1520&lt;&gt;"",_xlfn.TEXTJOIN(";",TRUE,CONCATENATE(_xlfn.TEXTSPLIT(S1520,";",TRUE,FALSE)," ",J1520)),S1520),"")</f>
        <v/>
      </c>
    </row>
    <row r="1521" spans="1:20" ht="15" customHeight="1">
      <c r="A1521" s="30" t="s">
        <v>21424</v>
      </c>
      <c r="B1521" s="55" t="s">
        <v>21424</v>
      </c>
      <c r="C1521" s="56" t="str">
        <f>_xlfn.TEXTJOIN(" ",TRUE,B1521,IF(ISBLANK(J1521),"",_xlfn.TEXTSPLIT(J1521,";")))</f>
        <v>Stipa parviflora</v>
      </c>
      <c r="D1521" s="56" t="str">
        <f>_xlfn.TEXTJOIN(" ",TRUE,B1521,IF(ISBLANK(J1521),"",_xlfn.TEXTSPLIT(J1521,";")),IF(ISBLANK(H1521),"",_xlfn.TEXTSPLIT(H1521,";")))</f>
        <v>Stipa parviflora</v>
      </c>
      <c r="E1521" s="56" t="str">
        <f>_xlfn.TEXTJOIN(" ",TRUE,B1521,F1521,IF(ISBLANK(J1521),"",_xlfn.TEXTSPLIT(J1521,";")),IF(ISBLANK(G1521),"",_xlfn.TEXTSPLIT(G1521,";")))</f>
        <v>Stipa parviflora</v>
      </c>
      <c r="R1521" t="str" cm="1">
        <f t="array" ref="R1521">IFERROR(INDEX(AOM[AOM], MATCH(1, (AOM[Edge_Value]=ani_diet!D1519)*(AOM[Is_Ani_Diet_Ingredient]&lt;&gt;FALSE), 0)), "No Match in AOM")</f>
        <v>AOM_001900</v>
      </c>
      <c r="S1521" t="str" cm="1">
        <f t="array" ref="S1521">IFERROR(IF(INDEX(AOM[Scientific Name], MATCH(1, (AOM[Edge_Value]=ani_diet!D1519)*(AOM[Is_Ani_Diet_Ingredient]&lt;&gt;FALSE), 0))=0, "", INDEX(AOM[Scientific Name], MATCH(1, (AOM[Edge_Value]=ani_diet!D1519)*(AOM[Is_Ani_Diet_Ingredient]&lt;&gt;FALSE), 0))), "No Match in AOM")</f>
        <v>Stereochlaena cameronii</v>
      </c>
      <c r="T1521" t="str" cm="1">
        <f t="array" ref="T1521">IF((S1521&lt;&gt;"")*(S1521&lt;&gt;"No Match in AOM"),IF(J1521&lt;&gt;"",_xlfn.TEXTJOIN(";",TRUE,CONCATENATE(_xlfn.TEXTSPLIT(S1521,";",TRUE,FALSE)," ",J1521)),S1521),"")</f>
        <v>Stereochlaena cameronii</v>
      </c>
    </row>
    <row r="1522" spans="1:20" ht="15" customHeight="1">
      <c r="A1522" s="30" t="s">
        <v>27270</v>
      </c>
      <c r="B1522" s="55" t="s">
        <v>21428</v>
      </c>
      <c r="C1522" s="56" t="str">
        <f>_xlfn.TEXTJOIN(" ",TRUE,B1522,IF(ISBLANK(J1522),"",_xlfn.TEXTSPLIT(J1522,";")))</f>
        <v>Stipa tenacissima</v>
      </c>
      <c r="D1522" s="56" t="str">
        <f>_xlfn.TEXTJOIN(" ",TRUE,B1522,IF(ISBLANK(J1522),"",_xlfn.TEXTSPLIT(J1522,";")),IF(ISBLANK(H1522),"",_xlfn.TEXTSPLIT(H1522,";")))</f>
        <v>Stipa tenacissima</v>
      </c>
      <c r="E1522" s="56" t="str">
        <f>_xlfn.TEXTJOIN(" ",TRUE,B1522,F1522,IF(ISBLANK(J1522),"",_xlfn.TEXTSPLIT(J1522,";")),IF(ISBLANK(G1522),"",_xlfn.TEXTSPLIT(G1522,";")))</f>
        <v>Stipa tenacissima</v>
      </c>
      <c r="R1522" t="str" cm="1">
        <f t="array" ref="R1522">IFERROR(INDEX(AOM[AOM], MATCH(1, (AOM[Edge_Value]=ani_diet!D1520)*(AOM[Is_Ani_Diet_Ingredient]&lt;&gt;FALSE), 0)), "No Match in AOM")</f>
        <v>AOM_002058</v>
      </c>
      <c r="S1522" t="str" cm="1">
        <f t="array" ref="S1522">IFERROR(IF(INDEX(AOM[Scientific Name], MATCH(1, (AOM[Edge_Value]=ani_diet!D1520)*(AOM[Is_Ani_Diet_Ingredient]&lt;&gt;FALSE), 0))=0, "", INDEX(AOM[Scientific Name], MATCH(1, (AOM[Edge_Value]=ani_diet!D1520)*(AOM[Is_Ani_Diet_Ingredient]&lt;&gt;FALSE), 0))), "No Match in AOM")</f>
        <v>Stereospermum kunthianum</v>
      </c>
      <c r="T1522" t="str" cm="1">
        <f t="array" ref="T1522">IF((S1522&lt;&gt;"")*(S1522&lt;&gt;"No Match in AOM"),IF(J1522&lt;&gt;"",_xlfn.TEXTJOIN(";",TRUE,CONCATENATE(_xlfn.TEXTSPLIT(S1522,";",TRUE,FALSE)," ",J1522)),S1522),"")</f>
        <v>Stereospermum kunthianum</v>
      </c>
    </row>
    <row r="1523" spans="1:20" ht="15" customHeight="1">
      <c r="A1523" s="30" t="s">
        <v>27271</v>
      </c>
      <c r="B1523" s="55" t="s">
        <v>21428</v>
      </c>
      <c r="C1523" s="56" t="str">
        <f>_xlfn.TEXTJOIN(" ",TRUE,B1523,IF(ISBLANK(J1523),"",_xlfn.TEXTSPLIT(J1523,";")))</f>
        <v>Stipa tenacissima</v>
      </c>
      <c r="D1523" s="56" t="str">
        <f>_xlfn.TEXTJOIN(" ",TRUE,B1523,IF(ISBLANK(J1523),"",_xlfn.TEXTSPLIT(J1523,";")),IF(ISBLANK(H1523),"",_xlfn.TEXTSPLIT(H1523,";")))</f>
        <v>Stipa tenacissima Dried</v>
      </c>
      <c r="E1523" s="56" t="str">
        <f>_xlfn.TEXTJOIN(" ",TRUE,B1523,F1523,IF(ISBLANK(J1523),"",_xlfn.TEXTSPLIT(J1523,";")),IF(ISBLANK(G1523),"",_xlfn.TEXTSPLIT(G1523,";")))</f>
        <v>Stipa tenacissima Dried(Air)</v>
      </c>
      <c r="G1523" s="55" t="s">
        <v>25644</v>
      </c>
      <c r="H1523" s="55" t="s">
        <v>17480</v>
      </c>
      <c r="R1523" t="str" cm="1">
        <f t="array" ref="R1523">IFERROR(INDEX(AOM[AOM], MATCH(1, (AOM[Edge_Value]=ani_diet!D1521)*(AOM[Is_Ani_Diet_Ingredient]&lt;&gt;FALSE), 0)), "No Match in AOM")</f>
        <v>AOM_001520</v>
      </c>
      <c r="S1523" t="str" cm="1">
        <f t="array" ref="S1523">IFERROR(IF(INDEX(AOM[Scientific Name], MATCH(1, (AOM[Edge_Value]=ani_diet!D1521)*(AOM[Is_Ani_Diet_Ingredient]&lt;&gt;FALSE), 0))=0, "", INDEX(AOM[Scientific Name], MATCH(1, (AOM[Edge_Value]=ani_diet!D1521)*(AOM[Is_Ani_Diet_Ingredient]&lt;&gt;FALSE), 0))), "No Match in AOM")</f>
        <v>Stipa parviflora</v>
      </c>
      <c r="T1523" t="str" cm="1">
        <f t="array" ref="T1523">IF((S1523&lt;&gt;"")*(S1523&lt;&gt;"No Match in AOM"),IF(J1523&lt;&gt;"",_xlfn.TEXTJOIN(";",TRUE,CONCATENATE(_xlfn.TEXTSPLIT(S1523,";",TRUE,FALSE)," ",J1523)),S1523),"")</f>
        <v>Stipa parviflora</v>
      </c>
    </row>
    <row r="1524" spans="1:20" ht="15" customHeight="1">
      <c r="A1524" s="30" t="s">
        <v>27272</v>
      </c>
      <c r="B1524" s="55" t="s">
        <v>4336</v>
      </c>
      <c r="C1524" s="56" t="str">
        <f>_xlfn.TEXTJOIN(" ",TRUE,B1524,IF(ISBLANK(J1524),"",_xlfn.TEXTSPLIT(J1524,";")))</f>
        <v>Stylosanthes guianensis</v>
      </c>
      <c r="D1524" s="56" t="str">
        <f>_xlfn.TEXTJOIN(" ",TRUE,B1524,IF(ISBLANK(J1524),"",_xlfn.TEXTSPLIT(J1524,";")),IF(ISBLANK(H1524),"",_xlfn.TEXTSPLIT(H1524,";")))</f>
        <v>Stylosanthes guianensis</v>
      </c>
      <c r="E1524" s="56" t="str">
        <f>_xlfn.TEXTJOIN(" ",TRUE,B1524,F1524,IF(ISBLANK(J1524),"",_xlfn.TEXTSPLIT(J1524,";")),IF(ISBLANK(G1524),"",_xlfn.TEXTSPLIT(G1524,";")))</f>
        <v>Stylosanthes guianensis</v>
      </c>
      <c r="R1524" t="str" cm="1">
        <f t="array" ref="R1524">IFERROR(INDEX(AOM[AOM], MATCH(1, (AOM[Edge_Value]=ani_diet!D1522)*(AOM[Is_Ani_Diet_Ingredient]&lt;&gt;FALSE), 0)), "No Match in AOM")</f>
        <v>AOM_001521</v>
      </c>
      <c r="S1524" t="str" cm="1">
        <f t="array" ref="S1524">IFERROR(IF(INDEX(AOM[Scientific Name], MATCH(1, (AOM[Edge_Value]=ani_diet!D1522)*(AOM[Is_Ani_Diet_Ingredient]&lt;&gt;FALSE), 0))=0, "", INDEX(AOM[Scientific Name], MATCH(1, (AOM[Edge_Value]=ani_diet!D1522)*(AOM[Is_Ani_Diet_Ingredient]&lt;&gt;FALSE), 0))), "No Match in AOM")</f>
        <v>Stipa tenacissima</v>
      </c>
      <c r="T1524" t="str" cm="1">
        <f t="array" ref="T1524">IF((S1524&lt;&gt;"")*(S1524&lt;&gt;"No Match in AOM"),IF(J1524&lt;&gt;"",_xlfn.TEXTJOIN(";",TRUE,CONCATENATE(_xlfn.TEXTSPLIT(S1524,";",TRUE,FALSE)," ",J1524)),S1524),"")</f>
        <v>Stipa tenacissima</v>
      </c>
    </row>
    <row r="1525" spans="1:20" ht="15" customHeight="1">
      <c r="A1525" s="30" t="s">
        <v>27273</v>
      </c>
      <c r="B1525" s="55" t="s">
        <v>4336</v>
      </c>
      <c r="C1525" s="56" t="str">
        <f>_xlfn.TEXTJOIN(" ",TRUE,B1525,IF(ISBLANK(J1525),"",_xlfn.TEXTSPLIT(J1525,";")))</f>
        <v>Stylosanthes guianensis</v>
      </c>
      <c r="D1525" s="56" t="str">
        <f>_xlfn.TEXTJOIN(" ",TRUE,B1525,IF(ISBLANK(J1525),"",_xlfn.TEXTSPLIT(J1525,";")),IF(ISBLANK(H1525),"",_xlfn.TEXTSPLIT(H1525,";")))</f>
        <v>Stylosanthes guianensis Dried</v>
      </c>
      <c r="E1525" s="56" t="str">
        <f>_xlfn.TEXTJOIN(" ",TRUE,B1525,F1525,IF(ISBLANK(J1525),"",_xlfn.TEXTSPLIT(J1525,";")),IF(ISBLANK(G1525),"",_xlfn.TEXTSPLIT(G1525,";")))</f>
        <v>Stylosanthes guianensis Hay</v>
      </c>
      <c r="G1525" s="55" t="s">
        <v>17482</v>
      </c>
      <c r="H1525" s="55" t="s">
        <v>17480</v>
      </c>
      <c r="L1525" s="32" t="s">
        <v>324</v>
      </c>
      <c r="R1525" t="str" cm="1">
        <f t="array" ref="R1525">IFERROR(INDEX(AOM[AOM], MATCH(1, (AOM[Edge_Value]=ani_diet!D1523)*(AOM[Is_Ani_Diet_Ingredient]&lt;&gt;FALSE), 0)), "No Match in AOM")</f>
        <v>AOM_001743</v>
      </c>
      <c r="S1525" t="str" cm="1">
        <f t="array" ref="S1525">IFERROR(IF(INDEX(AOM[Scientific Name], MATCH(1, (AOM[Edge_Value]=ani_diet!D1523)*(AOM[Is_Ani_Diet_Ingredient]&lt;&gt;FALSE), 0))=0, "", INDEX(AOM[Scientific Name], MATCH(1, (AOM[Edge_Value]=ani_diet!D1523)*(AOM[Is_Ani_Diet_Ingredient]&lt;&gt;FALSE), 0))), "No Match in AOM")</f>
        <v>Stipa tenacissima</v>
      </c>
      <c r="T1525" t="str" cm="1">
        <f t="array" ref="T1525">IF((S1525&lt;&gt;"")*(S1525&lt;&gt;"No Match in AOM"),IF(J1525&lt;&gt;"",_xlfn.TEXTJOIN(";",TRUE,CONCATENATE(_xlfn.TEXTSPLIT(S1525,";",TRUE,FALSE)," ",J1525)),S1525),"")</f>
        <v>Stipa tenacissima</v>
      </c>
    </row>
    <row r="1526" spans="1:20" ht="15" customHeight="1">
      <c r="A1526" s="30" t="s">
        <v>27274</v>
      </c>
      <c r="B1526" s="55" t="s">
        <v>4336</v>
      </c>
      <c r="C1526" s="56" t="str">
        <f>_xlfn.TEXTJOIN(" ",TRUE,B1526,IF(ISBLANK(J1526),"",_xlfn.TEXTSPLIT(J1526,";")))</f>
        <v>Stylosanthes guianensis</v>
      </c>
      <c r="D1526" s="56" t="str">
        <f>_xlfn.TEXTJOIN(" ",TRUE,B1526,IF(ISBLANK(J1526),"",_xlfn.TEXTSPLIT(J1526,";")),IF(ISBLANK(H1526),"",_xlfn.TEXTSPLIT(H1526,";")))</f>
        <v>Stylosanthes guianensis Dried</v>
      </c>
      <c r="E1526" s="56" t="str">
        <f>_xlfn.TEXTJOIN(" ",TRUE,B1526,F1526,IF(ISBLANK(J1526),"",_xlfn.TEXTSPLIT(J1526,";")),IF(ISBLANK(G1526),"",_xlfn.TEXTSPLIT(G1526,";")))</f>
        <v>Stylosanthes guianensis Hay Chopped</v>
      </c>
      <c r="G1526" s="55" t="s">
        <v>25844</v>
      </c>
      <c r="H1526" s="55" t="s">
        <v>17480</v>
      </c>
      <c r="I1526" s="55" t="s">
        <v>6195</v>
      </c>
      <c r="R1526" t="str" cm="1">
        <f t="array" ref="R1526">IFERROR(INDEX(AOM[AOM], MATCH(1, (AOM[Edge_Value]=ani_diet!D1524)*(AOM[Is_Ani_Diet_Ingredient]&lt;&gt;FALSE), 0)), "No Match in AOM")</f>
        <v>AOM_001233</v>
      </c>
      <c r="S1526" t="str" cm="1">
        <f t="array" ref="S1526">IFERROR(IF(INDEX(AOM[Scientific Name], MATCH(1, (AOM[Edge_Value]=ani_diet!D1524)*(AOM[Is_Ani_Diet_Ingredient]&lt;&gt;FALSE), 0))=0, "", INDEX(AOM[Scientific Name], MATCH(1, (AOM[Edge_Value]=ani_diet!D1524)*(AOM[Is_Ani_Diet_Ingredient]&lt;&gt;FALSE), 0))), "No Match in AOM")</f>
        <v>Stylosanthes guianensis</v>
      </c>
      <c r="T1526" t="str" cm="1">
        <f t="array" ref="T1526">IF((S1526&lt;&gt;"")*(S1526&lt;&gt;"No Match in AOM"),IF(J1526&lt;&gt;"",_xlfn.TEXTJOIN(";",TRUE,CONCATENATE(_xlfn.TEXTSPLIT(S1526,";",TRUE,FALSE)," ",J1526)),S1526),"")</f>
        <v>Stylosanthes guianensis</v>
      </c>
    </row>
    <row r="1527" spans="1:20" ht="15" customHeight="1">
      <c r="A1527" s="30" t="s">
        <v>27275</v>
      </c>
      <c r="B1527" s="55" t="s">
        <v>4336</v>
      </c>
      <c r="C1527" s="56" t="str">
        <f>_xlfn.TEXTJOIN(" ",TRUE,B1527,IF(ISBLANK(J1527),"",_xlfn.TEXTSPLIT(J1527,";")))</f>
        <v>Stylosanthes guianensis</v>
      </c>
      <c r="D1527" s="56" t="str">
        <f>_xlfn.TEXTJOIN(" ",TRUE,B1527,IF(ISBLANK(J1527),"",_xlfn.TEXTSPLIT(J1527,";")),IF(ISBLANK(H1527),"",_xlfn.TEXTSPLIT(H1527,";")))</f>
        <v>Stylosanthes guianensis Dried Ground</v>
      </c>
      <c r="E1527" s="56" t="str">
        <f>_xlfn.TEXTJOIN(" ",TRUE,B1527,F1527,IF(ISBLANK(J1527),"",_xlfn.TEXTSPLIT(J1527,";")),IF(ISBLANK(G1527),"",_xlfn.TEXTSPLIT(G1527,";")))</f>
        <v>Stylosanthes guianensis Dried Ground (Hammer)</v>
      </c>
      <c r="G1527" s="55" t="s">
        <v>27276</v>
      </c>
      <c r="H1527" s="55" t="s">
        <v>25767</v>
      </c>
      <c r="R1527" t="str" cm="1">
        <f t="array" ref="R1527">IFERROR(INDEX(AOM[AOM], MATCH(1, (AOM[Edge_Value]=ani_diet!D1525)*(AOM[Is_Ani_Diet_Ingredient]&lt;&gt;FALSE), 0)), "No Match in AOM")</f>
        <v>AOM_001744</v>
      </c>
      <c r="S1527" t="str" cm="1">
        <f t="array" ref="S1527">IFERROR(IF(INDEX(AOM[Scientific Name], MATCH(1, (AOM[Edge_Value]=ani_diet!D1525)*(AOM[Is_Ani_Diet_Ingredient]&lt;&gt;FALSE), 0))=0, "", INDEX(AOM[Scientific Name], MATCH(1, (AOM[Edge_Value]=ani_diet!D1525)*(AOM[Is_Ani_Diet_Ingredient]&lt;&gt;FALSE), 0))), "No Match in AOM")</f>
        <v>Stylosanthes guianensis</v>
      </c>
      <c r="T1527" t="str" cm="1">
        <f t="array" ref="T1527">IF((S1527&lt;&gt;"")*(S1527&lt;&gt;"No Match in AOM"),IF(J1527&lt;&gt;"",_xlfn.TEXTJOIN(";",TRUE,CONCATENATE(_xlfn.TEXTSPLIT(S1527,";",TRUE,FALSE)," ",J1527)),S1527),"")</f>
        <v>Stylosanthes guianensis</v>
      </c>
    </row>
    <row r="1528" spans="1:20" ht="15" customHeight="1">
      <c r="A1528" s="30" t="s">
        <v>27277</v>
      </c>
      <c r="B1528" s="55" t="s">
        <v>4336</v>
      </c>
      <c r="C1528" s="56" t="str">
        <f>_xlfn.TEXTJOIN(" ",TRUE,B1528,IF(ISBLANK(J1528),"",_xlfn.TEXTSPLIT(J1528,";")))</f>
        <v>Stylosanthes guianensis Leaves</v>
      </c>
      <c r="D1528" s="56" t="str">
        <f>_xlfn.TEXTJOIN(" ",TRUE,B1528,IF(ISBLANK(J1528),"",_xlfn.TEXTSPLIT(J1528,";")),IF(ISBLANK(H1528),"",_xlfn.TEXTSPLIT(H1528,";")))</f>
        <v>Stylosanthes guianensis Leaves</v>
      </c>
      <c r="E1528" s="56" t="str">
        <f>_xlfn.TEXTJOIN(" ",TRUE,B1528,F1528,IF(ISBLANK(J1528),"",_xlfn.TEXTSPLIT(J1528,";")),IF(ISBLANK(G1528),"",_xlfn.TEXTSPLIT(G1528,";")))</f>
        <v>Stylosanthes guianensis Leaves</v>
      </c>
      <c r="J1528" s="55" t="s">
        <v>6187</v>
      </c>
      <c r="R1528" t="str" cm="1">
        <f t="array" ref="R1528">IFERROR(INDEX(AOM[AOM], MATCH(1, (AOM[Edge_Value]=ani_diet!D1526)*(AOM[Is_Ani_Diet_Ingredient]&lt;&gt;FALSE), 0)), "No Match in AOM")</f>
        <v>AOM_001744</v>
      </c>
      <c r="S1528" t="str" cm="1">
        <f t="array" ref="S1528">IFERROR(IF(INDEX(AOM[Scientific Name], MATCH(1, (AOM[Edge_Value]=ani_diet!D1526)*(AOM[Is_Ani_Diet_Ingredient]&lt;&gt;FALSE), 0))=0, "", INDEX(AOM[Scientific Name], MATCH(1, (AOM[Edge_Value]=ani_diet!D1526)*(AOM[Is_Ani_Diet_Ingredient]&lt;&gt;FALSE), 0))), "No Match in AOM")</f>
        <v>Stylosanthes guianensis</v>
      </c>
      <c r="T1528" t="str" cm="1">
        <f t="array" ref="T1528">IF((S1528&lt;&gt;"")*(S1528&lt;&gt;"No Match in AOM"),IF(J1528&lt;&gt;"",_xlfn.TEXTJOIN(";",TRUE,CONCATENATE(_xlfn.TEXTSPLIT(S1528,";",TRUE,FALSE)," ",J1528)),S1528),"")</f>
        <v>Stylosanthes guianensis Leaves</v>
      </c>
    </row>
    <row r="1529" spans="1:20" ht="15" customHeight="1">
      <c r="A1529" s="30" t="s">
        <v>27278</v>
      </c>
      <c r="B1529" s="55" t="s">
        <v>4336</v>
      </c>
      <c r="C1529" s="56" t="str">
        <f>_xlfn.TEXTJOIN(" ",TRUE,B1529,IF(ISBLANK(J1529),"",_xlfn.TEXTSPLIT(J1529,";")))</f>
        <v>Stylosanthes guianensis Leaves</v>
      </c>
      <c r="D1529" s="56" t="str">
        <f>_xlfn.TEXTJOIN(" ",TRUE,B1529,IF(ISBLANK(J1529),"",_xlfn.TEXTSPLIT(J1529,";")),IF(ISBLANK(H1529),"",_xlfn.TEXTSPLIT(H1529,";")))</f>
        <v>Stylosanthes guianensis Leaves</v>
      </c>
      <c r="E1529" s="56" t="str">
        <f>_xlfn.TEXTJOIN(" ",TRUE,B1529,F1529,IF(ISBLANK(J1529),"",_xlfn.TEXTSPLIT(J1529,";")),IF(ISBLANK(G1529),"",_xlfn.TEXTSPLIT(G1529,";")))</f>
        <v>Stylosanthes guianensis Leaves Chopped</v>
      </c>
      <c r="G1529" s="55" t="s">
        <v>6195</v>
      </c>
      <c r="I1529" s="55" t="s">
        <v>6195</v>
      </c>
      <c r="J1529" s="55" t="s">
        <v>6187</v>
      </c>
      <c r="R1529" t="str" cm="1">
        <f t="array" ref="R1529">IFERROR(INDEX(AOM[AOM], MATCH(1, (AOM[Edge_Value]=ani_diet!D1527)*(AOM[Is_Ani_Diet_Ingredient]&lt;&gt;FALSE), 0)), "No Match in AOM")</f>
        <v>AOM_001736</v>
      </c>
      <c r="S1529" t="str" cm="1">
        <f t="array" ref="S1529">IFERROR(IF(INDEX(AOM[Scientific Name], MATCH(1, (AOM[Edge_Value]=ani_diet!D1527)*(AOM[Is_Ani_Diet_Ingredient]&lt;&gt;FALSE), 0))=0, "", INDEX(AOM[Scientific Name], MATCH(1, (AOM[Edge_Value]=ani_diet!D1527)*(AOM[Is_Ani_Diet_Ingredient]&lt;&gt;FALSE), 0))), "No Match in AOM")</f>
        <v>Stylosanthes guianensis</v>
      </c>
      <c r="T1529" t="str" cm="1">
        <f t="array" ref="T1529">IF((S1529&lt;&gt;"")*(S1529&lt;&gt;"No Match in AOM"),IF(J1529&lt;&gt;"",_xlfn.TEXTJOIN(";",TRUE,CONCATENATE(_xlfn.TEXTSPLIT(S1529,";",TRUE,FALSE)," ",J1529)),S1529),"")</f>
        <v>Stylosanthes guianensis Leaves</v>
      </c>
    </row>
    <row r="1530" spans="1:20" ht="15" customHeight="1">
      <c r="A1530" s="30" t="s">
        <v>4341</v>
      </c>
      <c r="B1530" s="55" t="s">
        <v>4341</v>
      </c>
      <c r="C1530" s="56" t="str">
        <f>_xlfn.TEXTJOIN(" ",TRUE,B1530,IF(ISBLANK(J1530),"",_xlfn.TEXTSPLIT(J1530,";")))</f>
        <v>Stylosanthes hamata</v>
      </c>
      <c r="D1530" s="56" t="str">
        <f>_xlfn.TEXTJOIN(" ",TRUE,B1530,IF(ISBLANK(J1530),"",_xlfn.TEXTSPLIT(J1530,";")),IF(ISBLANK(H1530),"",_xlfn.TEXTSPLIT(H1530,";")))</f>
        <v>Stylosanthes hamata</v>
      </c>
      <c r="E1530" s="56" t="str">
        <f>_xlfn.TEXTJOIN(" ",TRUE,B1530,F1530,IF(ISBLANK(J1530),"",_xlfn.TEXTSPLIT(J1530,";")),IF(ISBLANK(G1530),"",_xlfn.TEXTSPLIT(G1530,";")))</f>
        <v>Stylosanthes hamata</v>
      </c>
      <c r="R1530" t="str" cm="1">
        <f t="array" ref="R1530">IFERROR(INDEX(AOM[AOM], MATCH(1, (AOM[Edge_Value]=ani_diet!D1528)*(AOM[Is_Ani_Diet_Ingredient]&lt;&gt;FALSE), 0)), "No Match in AOM")</f>
        <v>AOM_001235</v>
      </c>
      <c r="S1530" t="str" cm="1">
        <f t="array" ref="S1530">IFERROR(IF(INDEX(AOM[Scientific Name], MATCH(1, (AOM[Edge_Value]=ani_diet!D1528)*(AOM[Is_Ani_Diet_Ingredient]&lt;&gt;FALSE), 0))=0, "", INDEX(AOM[Scientific Name], MATCH(1, (AOM[Edge_Value]=ani_diet!D1528)*(AOM[Is_Ani_Diet_Ingredient]&lt;&gt;FALSE), 0))), "No Match in AOM")</f>
        <v>Stylosanthes guianensis</v>
      </c>
      <c r="T1530" t="str" cm="1">
        <f t="array" ref="T1530">IF((S1530&lt;&gt;"")*(S1530&lt;&gt;"No Match in AOM"),IF(J1530&lt;&gt;"",_xlfn.TEXTJOIN(";",TRUE,CONCATENATE(_xlfn.TEXTSPLIT(S1530,";",TRUE,FALSE)," ",J1530)),S1530),"")</f>
        <v>Stylosanthes guianensis</v>
      </c>
    </row>
    <row r="1531" spans="1:20" ht="15" customHeight="1">
      <c r="A1531" s="30" t="s">
        <v>22927</v>
      </c>
      <c r="B1531" s="55" t="s">
        <v>4341</v>
      </c>
      <c r="C1531" s="56" t="str">
        <f>_xlfn.TEXTJOIN(" ",TRUE,B1531,IF(ISBLANK(J1531),"",_xlfn.TEXTSPLIT(J1531,";")))</f>
        <v>Stylosanthes hamata Cake</v>
      </c>
      <c r="D1531" s="56" t="str">
        <f>_xlfn.TEXTJOIN(" ",TRUE,B1531,IF(ISBLANK(J1531),"",_xlfn.TEXTSPLIT(J1531,";")),IF(ISBLANK(H1531),"",_xlfn.TEXTSPLIT(H1531,";")))</f>
        <v>Stylosanthes hamata Cake Ground Roasted</v>
      </c>
      <c r="E1531" s="56" t="str">
        <f>_xlfn.TEXTJOIN(" ",TRUE,B1531,F1531,IF(ISBLANK(J1531),"",_xlfn.TEXTSPLIT(J1531,";")),IF(ISBLANK(G1531),"",_xlfn.TEXTSPLIT(G1531,";")))</f>
        <v>Stylosanthes hamata Cake</v>
      </c>
      <c r="H1531" s="55" t="s">
        <v>26179</v>
      </c>
      <c r="J1531" s="55" t="s">
        <v>26028</v>
      </c>
      <c r="R1531" t="str" cm="1">
        <f t="array" ref="R1531">IFERROR(INDEX(AOM[AOM], MATCH(1, (AOM[Edge_Value]=ani_diet!D1529)*(AOM[Is_Ani_Diet_Ingredient]&lt;&gt;FALSE), 0)), "No Match in AOM")</f>
        <v>AOM_001235</v>
      </c>
      <c r="S1531" t="str" cm="1">
        <f t="array" ref="S1531">IFERROR(IF(INDEX(AOM[Scientific Name], MATCH(1, (AOM[Edge_Value]=ani_diet!D1529)*(AOM[Is_Ani_Diet_Ingredient]&lt;&gt;FALSE), 0))=0, "", INDEX(AOM[Scientific Name], MATCH(1, (AOM[Edge_Value]=ani_diet!D1529)*(AOM[Is_Ani_Diet_Ingredient]&lt;&gt;FALSE), 0))), "No Match in AOM")</f>
        <v>Stylosanthes guianensis</v>
      </c>
      <c r="T1531" t="str" cm="1">
        <f t="array" ref="T1531">IF((S1531&lt;&gt;"")*(S1531&lt;&gt;"No Match in AOM"),IF(J1531&lt;&gt;"",_xlfn.TEXTJOIN(";",TRUE,CONCATENATE(_xlfn.TEXTSPLIT(S1531,";",TRUE,FALSE)," ",J1531)),S1531),"")</f>
        <v>Stylosanthes guianensis Cake</v>
      </c>
    </row>
    <row r="1532" spans="1:20" ht="15" customHeight="1">
      <c r="A1532" s="30" t="s">
        <v>22935</v>
      </c>
      <c r="B1532" s="55" t="s">
        <v>22935</v>
      </c>
      <c r="C1532" s="56" t="str">
        <f>_xlfn.TEXTJOIN(" ",TRUE,B1532,IF(ISBLANK(J1532),"",_xlfn.TEXTSPLIT(J1532,";")))</f>
        <v>Stylosanthes scabra</v>
      </c>
      <c r="D1532" s="56" t="str">
        <f>_xlfn.TEXTJOIN(" ",TRUE,B1532,IF(ISBLANK(J1532),"",_xlfn.TEXTSPLIT(J1532,";")),IF(ISBLANK(H1532),"",_xlfn.TEXTSPLIT(H1532,";")))</f>
        <v>Stylosanthes scabra</v>
      </c>
      <c r="E1532" s="56" t="str">
        <f>_xlfn.TEXTJOIN(" ",TRUE,B1532,F1532,IF(ISBLANK(J1532),"",_xlfn.TEXTSPLIT(J1532,";")),IF(ISBLANK(G1532),"",_xlfn.TEXTSPLIT(G1532,";")))</f>
        <v>Stylosanthes scabra</v>
      </c>
      <c r="R1532" t="str" cm="1">
        <f t="array" ref="R1532">IFERROR(INDEX(AOM[AOM], MATCH(1, (AOM[Edge_Value]=ani_diet!D1530)*(AOM[Is_Ani_Diet_Ingredient]&lt;&gt;FALSE), 0)), "No Match in AOM")</f>
        <v>AOM_001236</v>
      </c>
      <c r="S1532" t="str" cm="1">
        <f t="array" ref="S1532">IFERROR(IF(INDEX(AOM[Scientific Name], MATCH(1, (AOM[Edge_Value]=ani_diet!D1530)*(AOM[Is_Ani_Diet_Ingredient]&lt;&gt;FALSE), 0))=0, "", INDEX(AOM[Scientific Name], MATCH(1, (AOM[Edge_Value]=ani_diet!D1530)*(AOM[Is_Ani_Diet_Ingredient]&lt;&gt;FALSE), 0))), "No Match in AOM")</f>
        <v>Stylosanthes hamata</v>
      </c>
      <c r="T1532" t="str" cm="1">
        <f t="array" ref="T1532">IF((S1532&lt;&gt;"")*(S1532&lt;&gt;"No Match in AOM"),IF(J1532&lt;&gt;"",_xlfn.TEXTJOIN(";",TRUE,CONCATENATE(_xlfn.TEXTSPLIT(S1532,";",TRUE,FALSE)," ",J1532)),S1532),"")</f>
        <v>Stylosanthes hamata</v>
      </c>
    </row>
    <row r="1533" spans="1:20" ht="15" customHeight="1">
      <c r="A1533" s="30" t="s">
        <v>27279</v>
      </c>
      <c r="B1533" s="55" t="s">
        <v>22935</v>
      </c>
      <c r="C1533" s="56" t="str">
        <f>_xlfn.TEXTJOIN(" ",TRUE,B1533,IF(ISBLANK(J1533),"",_xlfn.TEXTSPLIT(J1533,";")))</f>
        <v>Stylosanthes scabra</v>
      </c>
      <c r="D1533" s="56" t="str">
        <f>_xlfn.TEXTJOIN(" ",TRUE,B1533,IF(ISBLANK(J1533),"",_xlfn.TEXTSPLIT(J1533,";")),IF(ISBLANK(H1533),"",_xlfn.TEXTSPLIT(H1533,";")))</f>
        <v>Stylosanthes scabra Dried</v>
      </c>
      <c r="E1533" s="56" t="str">
        <f>_xlfn.TEXTJOIN(" ",TRUE,B1533,F1533,IF(ISBLANK(J1533),"",_xlfn.TEXTSPLIT(J1533,";")),IF(ISBLANK(G1533),"",_xlfn.TEXTSPLIT(G1533,";")))</f>
        <v>Stylosanthes scabra Hay</v>
      </c>
      <c r="G1533" s="55" t="s">
        <v>17482</v>
      </c>
      <c r="H1533" s="55" t="s">
        <v>17480</v>
      </c>
      <c r="L1533" s="32" t="s">
        <v>324</v>
      </c>
      <c r="R1533" t="str" cm="1">
        <f t="array" ref="R1533">IFERROR(INDEX(AOM[AOM], MATCH(1, (AOM[Edge_Value]=ani_diet!D1531)*(AOM[Is_Ani_Diet_Ingredient]&lt;&gt;FALSE), 0)), "No Match in AOM")</f>
        <v>AOM_001737</v>
      </c>
      <c r="S1533" t="str" cm="1">
        <f t="array" ref="S1533">IFERROR(IF(INDEX(AOM[Scientific Name], MATCH(1, (AOM[Edge_Value]=ani_diet!D1531)*(AOM[Is_Ani_Diet_Ingredient]&lt;&gt;FALSE), 0))=0, "", INDEX(AOM[Scientific Name], MATCH(1, (AOM[Edge_Value]=ani_diet!D1531)*(AOM[Is_Ani_Diet_Ingredient]&lt;&gt;FALSE), 0))), "No Match in AOM")</f>
        <v>Stylosanthes hamata</v>
      </c>
      <c r="T1533" t="str" cm="1">
        <f t="array" ref="T1533">IF((S1533&lt;&gt;"")*(S1533&lt;&gt;"No Match in AOM"),IF(J1533&lt;&gt;"",_xlfn.TEXTJOIN(";",TRUE,CONCATENATE(_xlfn.TEXTSPLIT(S1533,";",TRUE,FALSE)," ",J1533)),S1533),"")</f>
        <v>Stylosanthes hamata</v>
      </c>
    </row>
    <row r="1534" spans="1:20" ht="15" customHeight="1">
      <c r="A1534" s="30" t="s">
        <v>27280</v>
      </c>
      <c r="B1534" s="55" t="s">
        <v>22935</v>
      </c>
      <c r="C1534" s="56" t="str">
        <f>_xlfn.TEXTJOIN(" ",TRUE,B1534,IF(ISBLANK(J1534),"",_xlfn.TEXTSPLIT(J1534,";")))</f>
        <v>Stylosanthes scabra</v>
      </c>
      <c r="D1534" s="56" t="str">
        <f>_xlfn.TEXTJOIN(" ",TRUE,B1534,IF(ISBLANK(J1534),"",_xlfn.TEXTSPLIT(J1534,";")),IF(ISBLANK(H1534),"",_xlfn.TEXTSPLIT(H1534,";")))</f>
        <v>Stylosanthes scabra Dried</v>
      </c>
      <c r="E1534" s="56" t="str">
        <f>_xlfn.TEXTJOIN(" ",TRUE,B1534,F1534,IF(ISBLANK(J1534),"",_xlfn.TEXTSPLIT(J1534,";")),IF(ISBLANK(G1534),"",_xlfn.TEXTSPLIT(G1534,";")))</f>
        <v>Stylosanthes scabra Dried Ground (Hammer Mill)</v>
      </c>
      <c r="G1534" s="55" t="s">
        <v>27281</v>
      </c>
      <c r="H1534" s="55" t="s">
        <v>17480</v>
      </c>
      <c r="I1534" s="55" t="s">
        <v>6195</v>
      </c>
      <c r="R1534" t="str" cm="1">
        <f t="array" ref="R1534">IFERROR(INDEX(AOM[AOM], MATCH(1, (AOM[Edge_Value]=ani_diet!D1532)*(AOM[Is_Ani_Diet_Ingredient]&lt;&gt;FALSE), 0)), "No Match in AOM")</f>
        <v>AOM_001237</v>
      </c>
      <c r="S1534" t="str" cm="1">
        <f t="array" ref="S1534">IFERROR(IF(INDEX(AOM[Scientific Name], MATCH(1, (AOM[Edge_Value]=ani_diet!D1532)*(AOM[Is_Ani_Diet_Ingredient]&lt;&gt;FALSE), 0))=0, "", INDEX(AOM[Scientific Name], MATCH(1, (AOM[Edge_Value]=ani_diet!D1532)*(AOM[Is_Ani_Diet_Ingredient]&lt;&gt;FALSE), 0))), "No Match in AOM")</f>
        <v>Stylosanthes scabra</v>
      </c>
      <c r="T1534" t="str" cm="1">
        <f t="array" ref="T1534">IF((S1534&lt;&gt;"")*(S1534&lt;&gt;"No Match in AOM"),IF(J1534&lt;&gt;"",_xlfn.TEXTJOIN(";",TRUE,CONCATENATE(_xlfn.TEXTSPLIT(S1534,";",TRUE,FALSE)," ",J1534)),S1534),"")</f>
        <v>Stylosanthes scabra</v>
      </c>
    </row>
    <row r="1535" spans="1:20" ht="15" customHeight="1">
      <c r="A1535" s="30" t="s">
        <v>18526</v>
      </c>
      <c r="B1535" s="55" t="s">
        <v>27282</v>
      </c>
      <c r="C1535" s="56" t="str">
        <f>_xlfn.TEXTJOIN(" ",TRUE,B1535,IF(ISBLANK(J1535),"",_xlfn.TEXTSPLIT(J1535,";")))</f>
        <v>Suckled Milk</v>
      </c>
      <c r="D1535" s="56" t="str">
        <f>_xlfn.TEXTJOIN(" ",TRUE,B1535,IF(ISBLANK(J1535),"",_xlfn.TEXTSPLIT(J1535,";")),IF(ISBLANK(H1535),"",_xlfn.TEXTSPLIT(H1535,";")))</f>
        <v>Suckled Milk</v>
      </c>
      <c r="E1535" s="56" t="str">
        <f>_xlfn.TEXTJOIN(" ",TRUE,B1535,F1535,IF(ISBLANK(J1535),"",_xlfn.TEXTSPLIT(J1535,";")),IF(ISBLANK(G1535),"",_xlfn.TEXTSPLIT(G1535,";")))</f>
        <v>Suckled Milk</v>
      </c>
      <c r="R1535" t="str" cm="1">
        <f t="array" ref="R1535">IFERROR(INDEX(AOM[AOM], MATCH(1, (AOM[Edge_Value]=ani_diet!D1533)*(AOM[Is_Ani_Diet_Ingredient]&lt;&gt;FALSE), 0)), "No Match in AOM")</f>
        <v>AOM_001238</v>
      </c>
      <c r="S1535" t="str" cm="1">
        <f t="array" ref="S1535">IFERROR(IF(INDEX(AOM[Scientific Name], MATCH(1, (AOM[Edge_Value]=ani_diet!D1533)*(AOM[Is_Ani_Diet_Ingredient]&lt;&gt;FALSE), 0))=0, "", INDEX(AOM[Scientific Name], MATCH(1, (AOM[Edge_Value]=ani_diet!D1533)*(AOM[Is_Ani_Diet_Ingredient]&lt;&gt;FALSE), 0))), "No Match in AOM")</f>
        <v>Stylosanthes scabra</v>
      </c>
      <c r="T1535" t="str" cm="1">
        <f t="array" ref="T1535">IF((S1535&lt;&gt;"")*(S1535&lt;&gt;"No Match in AOM"),IF(J1535&lt;&gt;"",_xlfn.TEXTJOIN(";",TRUE,CONCATENATE(_xlfn.TEXTSPLIT(S1535,";",TRUE,FALSE)," ",J1535)),S1535),"")</f>
        <v>Stylosanthes scabra</v>
      </c>
    </row>
    <row r="1536" spans="1:20" ht="15" customHeight="1">
      <c r="A1536" s="30" t="s">
        <v>3574</v>
      </c>
      <c r="B1536" s="55" t="s">
        <v>3574</v>
      </c>
      <c r="C1536" s="56" t="str">
        <f>_xlfn.TEXTJOIN(" ",TRUE,B1536,IF(ISBLANK(J1536),"",_xlfn.TEXTSPLIT(J1536,";")))</f>
        <v>Sugar</v>
      </c>
      <c r="D1536" s="56" t="str">
        <f>_xlfn.TEXTJOIN(" ",TRUE,B1536,IF(ISBLANK(J1536),"",_xlfn.TEXTSPLIT(J1536,";")),IF(ISBLANK(H1536),"",_xlfn.TEXTSPLIT(H1536,";")))</f>
        <v>Sugar</v>
      </c>
      <c r="E1536" s="56" t="str">
        <f>_xlfn.TEXTJOIN(" ",TRUE,B1536,F1536,IF(ISBLANK(J1536),"",_xlfn.TEXTSPLIT(J1536,";")),IF(ISBLANK(G1536),"",_xlfn.TEXTSPLIT(G1536,";")))</f>
        <v>Sugar</v>
      </c>
      <c r="R1536" t="str" cm="1">
        <f t="array" ref="R1536">IFERROR(INDEX(AOM[AOM], MATCH(1, (AOM[Edge_Value]=ani_diet!D1534)*(AOM[Is_Ani_Diet_Ingredient]&lt;&gt;FALSE), 0)), "No Match in AOM")</f>
        <v>AOM_001238</v>
      </c>
      <c r="S1536" t="str" cm="1">
        <f t="array" ref="S1536">IFERROR(IF(INDEX(AOM[Scientific Name], MATCH(1, (AOM[Edge_Value]=ani_diet!D1534)*(AOM[Is_Ani_Diet_Ingredient]&lt;&gt;FALSE), 0))=0, "", INDEX(AOM[Scientific Name], MATCH(1, (AOM[Edge_Value]=ani_diet!D1534)*(AOM[Is_Ani_Diet_Ingredient]&lt;&gt;FALSE), 0))), "No Match in AOM")</f>
        <v>Stylosanthes scabra</v>
      </c>
      <c r="T1536" t="str" cm="1">
        <f t="array" ref="T1536">IF((S1536&lt;&gt;"")*(S1536&lt;&gt;"No Match in AOM"),IF(J1536&lt;&gt;"",_xlfn.TEXTJOIN(";",TRUE,CONCATENATE(_xlfn.TEXTSPLIT(S1536,";",TRUE,FALSE)," ",J1536)),S1536),"")</f>
        <v>Stylosanthes scabra</v>
      </c>
    </row>
    <row r="1537" spans="1:20" ht="15" customHeight="1">
      <c r="A1537" s="30" t="s">
        <v>3562</v>
      </c>
      <c r="B1537" s="55" t="s">
        <v>3562</v>
      </c>
      <c r="C1537" s="56" t="str">
        <f>_xlfn.TEXTJOIN(" ",TRUE,B1537,IF(ISBLANK(J1537),"",_xlfn.TEXTSPLIT(J1537,";")))</f>
        <v>Sugar Beet</v>
      </c>
      <c r="D1537" s="56" t="str">
        <f>_xlfn.TEXTJOIN(" ",TRUE,B1537,IF(ISBLANK(J1537),"",_xlfn.TEXTSPLIT(J1537,";")),IF(ISBLANK(H1537),"",_xlfn.TEXTSPLIT(H1537,";")))</f>
        <v>Sugar Beet</v>
      </c>
      <c r="E1537" s="56" t="str">
        <f>_xlfn.TEXTJOIN(" ",TRUE,B1537,F1537,IF(ISBLANK(J1537),"",_xlfn.TEXTSPLIT(J1537,";")),IF(ISBLANK(G1537),"",_xlfn.TEXTSPLIT(G1537,";")))</f>
        <v>Sugar Beet</v>
      </c>
      <c r="R1537" t="str" cm="1">
        <f t="array" ref="R1537">IFERROR(INDEX(AOM[AOM], MATCH(1, (AOM[Edge_Value]=ani_diet!D1535)*(AOM[Is_Ani_Diet_Ingredient]&lt;&gt;FALSE), 0)), "No Match in AOM")</f>
        <v>AOM_001935</v>
      </c>
      <c r="S1537" t="str" cm="1">
        <f t="array" ref="S1537">IFERROR(IF(INDEX(AOM[Scientific Name], MATCH(1, (AOM[Edge_Value]=ani_diet!D1535)*(AOM[Is_Ani_Diet_Ingredient]&lt;&gt;FALSE), 0))=0, "", INDEX(AOM[Scientific Name], MATCH(1, (AOM[Edge_Value]=ani_diet!D1535)*(AOM[Is_Ani_Diet_Ingredient]&lt;&gt;FALSE), 0))), "No Match in AOM")</f>
        <v/>
      </c>
      <c r="T1537" t="str" cm="1">
        <f t="array" ref="T1537">IF((S1537&lt;&gt;"")*(S1537&lt;&gt;"No Match in AOM"),IF(J1537&lt;&gt;"",_xlfn.TEXTJOIN(";",TRUE,CONCATENATE(_xlfn.TEXTSPLIT(S1537,";",TRUE,FALSE)," ",J1537)),S1537),"")</f>
        <v/>
      </c>
    </row>
    <row r="1538" spans="1:20" ht="15" customHeight="1">
      <c r="A1538" s="30" t="s">
        <v>27283</v>
      </c>
      <c r="B1538" s="55" t="s">
        <v>3562</v>
      </c>
      <c r="C1538" s="56" t="str">
        <f>_xlfn.TEXTJOIN(" ",TRUE,B1538,IF(ISBLANK(J1538),"",_xlfn.TEXTSPLIT(J1538,";")))</f>
        <v>Sugar Beet</v>
      </c>
      <c r="D1538" s="56" t="str">
        <f>_xlfn.TEXTJOIN(" ",TRUE,B1538,IF(ISBLANK(J1538),"",_xlfn.TEXTSPLIT(J1538,";")),IF(ISBLANK(H1538),"",_xlfn.TEXTSPLIT(H1538,";")))</f>
        <v>Sugar Beet Crushed</v>
      </c>
      <c r="E1538" s="56" t="str">
        <f>_xlfn.TEXTJOIN(" ",TRUE,B1538,F1538,IF(ISBLANK(J1538),"",_xlfn.TEXTSPLIT(J1538,";")),IF(ISBLANK(G1538),"",_xlfn.TEXTSPLIT(G1538,";")))</f>
        <v>Sugar Beet Crushed</v>
      </c>
      <c r="G1538" s="55" t="s">
        <v>17477</v>
      </c>
      <c r="H1538" s="55" t="s">
        <v>17477</v>
      </c>
      <c r="R1538" t="str" cm="1">
        <f t="array" ref="R1538">IFERROR(INDEX(AOM[AOM], MATCH(1, (AOM[Edge_Value]=ani_diet!D1536)*(AOM[Is_Ani_Diet_Ingredient]&lt;&gt;FALSE), 0)), "No Match in AOM")</f>
        <v>AOM_003323</v>
      </c>
      <c r="S1538" t="str" cm="1">
        <f t="array" ref="S1538">IFERROR(IF(INDEX(AOM[Scientific Name], MATCH(1, (AOM[Edge_Value]=ani_diet!D1536)*(AOM[Is_Ani_Diet_Ingredient]&lt;&gt;FALSE), 0))=0, "", INDEX(AOM[Scientific Name], MATCH(1, (AOM[Edge_Value]=ani_diet!D1536)*(AOM[Is_Ani_Diet_Ingredient]&lt;&gt;FALSE), 0))), "No Match in AOM")</f>
        <v/>
      </c>
      <c r="T1538" t="str" cm="1">
        <f t="array" ref="T1538">IF((S1538&lt;&gt;"")*(S1538&lt;&gt;"No Match in AOM"),IF(J1538&lt;&gt;"",_xlfn.TEXTJOIN(";",TRUE,CONCATENATE(_xlfn.TEXTSPLIT(S1538,";",TRUE,FALSE)," ",J1538)),S1538),"")</f>
        <v/>
      </c>
    </row>
    <row r="1539" spans="1:20" ht="15" customHeight="1">
      <c r="A1539" s="30" t="s">
        <v>20137</v>
      </c>
      <c r="B1539" s="55" t="s">
        <v>3562</v>
      </c>
      <c r="C1539" s="56" t="str">
        <f>_xlfn.TEXTJOIN(" ",TRUE,B1539,IF(ISBLANK(J1539),"",_xlfn.TEXTSPLIT(J1539,";")))</f>
        <v>Sugar Beet Leaves</v>
      </c>
      <c r="D1539" s="56" t="str">
        <f>_xlfn.TEXTJOIN(" ",TRUE,B1539,IF(ISBLANK(J1539),"",_xlfn.TEXTSPLIT(J1539,";")),IF(ISBLANK(H1539),"",_xlfn.TEXTSPLIT(H1539,";")))</f>
        <v>Sugar Beet Leaves</v>
      </c>
      <c r="E1539" s="56" t="str">
        <f>_xlfn.TEXTJOIN(" ",TRUE,B1539,F1539,IF(ISBLANK(J1539),"",_xlfn.TEXTSPLIT(J1539,";")),IF(ISBLANK(G1539),"",_xlfn.TEXTSPLIT(G1539,";")))</f>
        <v>Sugar Beet Leaves</v>
      </c>
      <c r="J1539" s="55" t="s">
        <v>6187</v>
      </c>
      <c r="R1539" t="str" cm="1">
        <f t="array" ref="R1539">IFERROR(INDEX(AOM[AOM], MATCH(1, (AOM[Edge_Value]=ani_diet!D1537)*(AOM[Is_Ani_Diet_Ingredient]&lt;&gt;FALSE), 0)), "No Match in AOM")</f>
        <v>AOM_003482</v>
      </c>
      <c r="S1539" t="str" cm="1">
        <f t="array" ref="S1539">IFERROR(IF(INDEX(AOM[Scientific Name], MATCH(1, (AOM[Edge_Value]=ani_diet!D1537)*(AOM[Is_Ani_Diet_Ingredient]&lt;&gt;FALSE), 0))=0, "", INDEX(AOM[Scientific Name], MATCH(1, (AOM[Edge_Value]=ani_diet!D1537)*(AOM[Is_Ani_Diet_Ingredient]&lt;&gt;FALSE), 0))), "No Match in AOM")</f>
        <v>Beta vulgaris subsp. vulgaris</v>
      </c>
      <c r="T1539" t="str" cm="1">
        <f t="array" ref="T1539">IF((S1539&lt;&gt;"")*(S1539&lt;&gt;"No Match in AOM"),IF(J1539&lt;&gt;"",_xlfn.TEXTJOIN(";",TRUE,CONCATENATE(_xlfn.TEXTSPLIT(S1539,";",TRUE,FALSE)," ",J1539)),S1539),"")</f>
        <v>Beta vulgaris subsp. vulgaris Leaves</v>
      </c>
    </row>
    <row r="1540" spans="1:20" ht="15" customHeight="1">
      <c r="A1540" s="30" t="s">
        <v>27284</v>
      </c>
      <c r="B1540" s="55" t="s">
        <v>3562</v>
      </c>
      <c r="C1540" s="56" t="str">
        <f>_xlfn.TEXTJOIN(" ",TRUE,B1540,IF(ISBLANK(J1540),"",_xlfn.TEXTSPLIT(J1540,";")))</f>
        <v>Sugar Beet Leaves</v>
      </c>
      <c r="D1540" s="56" t="str">
        <f>_xlfn.TEXTJOIN(" ",TRUE,B1540,IF(ISBLANK(J1540),"",_xlfn.TEXTSPLIT(J1540,";")),IF(ISBLANK(H1540),"",_xlfn.TEXTSPLIT(H1540,";")))</f>
        <v>Sugar Beet Leaves Ensiled Wilted</v>
      </c>
      <c r="E1540" s="56" t="str">
        <f>_xlfn.TEXTJOIN(" ",TRUE,B1540,F1540,IF(ISBLANK(J1540),"",_xlfn.TEXTSPLIT(J1540,";")),IF(ISBLANK(G1540),"",_xlfn.TEXTSPLIT(G1540,";")))</f>
        <v>Sugar Beet Leaves Chopped Ensiled Wilted</v>
      </c>
      <c r="G1540" s="55" t="s">
        <v>25863</v>
      </c>
      <c r="H1540" s="55" t="s">
        <v>25864</v>
      </c>
      <c r="J1540" s="55" t="s">
        <v>6187</v>
      </c>
      <c r="R1540" t="str" cm="1">
        <f t="array" ref="R1540">IFERROR(INDEX(AOM[AOM], MATCH(1, (AOM[Edge_Value]=ani_diet!D1538)*(AOM[Is_Ani_Diet_Ingredient]&lt;&gt;FALSE), 0)), "No Match in AOM")</f>
        <v>AOM_006270</v>
      </c>
      <c r="S1540" t="str" cm="1">
        <f t="array" ref="S1540">IFERROR(IF(INDEX(AOM[Scientific Name], MATCH(1, (AOM[Edge_Value]=ani_diet!D1538)*(AOM[Is_Ani_Diet_Ingredient]&lt;&gt;FALSE), 0))=0, "", INDEX(AOM[Scientific Name], MATCH(1, (AOM[Edge_Value]=ani_diet!D1538)*(AOM[Is_Ani_Diet_Ingredient]&lt;&gt;FALSE), 0))), "No Match in AOM")</f>
        <v>Beta vulgaris subsp. vulgaris</v>
      </c>
      <c r="T1540" t="str" cm="1">
        <f t="array" ref="T1540">IF((S1540&lt;&gt;"")*(S1540&lt;&gt;"No Match in AOM"),IF(J1540&lt;&gt;"",_xlfn.TEXTJOIN(";",TRUE,CONCATENATE(_xlfn.TEXTSPLIT(S1540,";",TRUE,FALSE)," ",J1540)),S1540),"")</f>
        <v>Beta vulgaris subsp. vulgaris Leaves</v>
      </c>
    </row>
    <row r="1541" spans="1:20" ht="15" customHeight="1">
      <c r="A1541" s="30" t="s">
        <v>27285</v>
      </c>
      <c r="B1541" s="55" t="s">
        <v>3562</v>
      </c>
      <c r="C1541" s="56" t="str">
        <f>_xlfn.TEXTJOIN(" ",TRUE,B1541,IF(ISBLANK(J1541),"",_xlfn.TEXTSPLIT(J1541,";")))</f>
        <v>Sugar Beet Molasses</v>
      </c>
      <c r="D1541" s="56" t="str">
        <f>_xlfn.TEXTJOIN(" ",TRUE,B1541,IF(ISBLANK(J1541),"",_xlfn.TEXTSPLIT(J1541,";")),IF(ISBLANK(H1541),"",_xlfn.TEXTSPLIT(H1541,";")))</f>
        <v>Sugar Beet Molasses</v>
      </c>
      <c r="E1541" s="56" t="str">
        <f>_xlfn.TEXTJOIN(" ",TRUE,B1541,F1541,IF(ISBLANK(J1541),"",_xlfn.TEXTSPLIT(J1541,";")),IF(ISBLANK(G1541),"",_xlfn.TEXTSPLIT(G1541,";")))</f>
        <v>Sugar Beet Molasses</v>
      </c>
      <c r="J1541" s="55" t="s">
        <v>20178</v>
      </c>
      <c r="R1541" t="str" cm="1">
        <f t="array" ref="R1541">IFERROR(INDEX(AOM[AOM], MATCH(1, (AOM[Edge_Value]=ani_diet!D1539)*(AOM[Is_Ani_Diet_Ingredient]&lt;&gt;FALSE), 0)), "No Match in AOM")</f>
        <v>AOM_003492</v>
      </c>
      <c r="S1541" t="str" cm="1">
        <f t="array" ref="S1541">IFERROR(IF(INDEX(AOM[Scientific Name], MATCH(1, (AOM[Edge_Value]=ani_diet!D1539)*(AOM[Is_Ani_Diet_Ingredient]&lt;&gt;FALSE), 0))=0, "", INDEX(AOM[Scientific Name], MATCH(1, (AOM[Edge_Value]=ani_diet!D1539)*(AOM[Is_Ani_Diet_Ingredient]&lt;&gt;FALSE), 0))), "No Match in AOM")</f>
        <v>Beta vulgaris subsp. vulgaris</v>
      </c>
      <c r="T1541" t="str" cm="1">
        <f t="array" ref="T1541">IF((S1541&lt;&gt;"")*(S1541&lt;&gt;"No Match in AOM"),IF(J1541&lt;&gt;"",_xlfn.TEXTJOIN(";",TRUE,CONCATENATE(_xlfn.TEXTSPLIT(S1541,";",TRUE,FALSE)," ",J1541)),S1541),"")</f>
        <v>Beta vulgaris subsp. vulgaris Molasses</v>
      </c>
    </row>
    <row r="1542" spans="1:20" ht="15" customHeight="1">
      <c r="A1542" s="30" t="s">
        <v>27286</v>
      </c>
      <c r="B1542" s="55" t="s">
        <v>3562</v>
      </c>
      <c r="C1542" s="56" t="str">
        <f>_xlfn.TEXTJOIN(" ",TRUE,B1542,IF(ISBLANK(J1542),"",_xlfn.TEXTSPLIT(J1542,";")))</f>
        <v>Sugar Beet Pulp</v>
      </c>
      <c r="D1542" s="56" t="str">
        <f>_xlfn.TEXTJOIN(" ",TRUE,B1542,IF(ISBLANK(J1542),"",_xlfn.TEXTSPLIT(J1542,";")),IF(ISBLANK(H1542),"",_xlfn.TEXTSPLIT(H1542,";")))</f>
        <v>Sugar Beet Pulp</v>
      </c>
      <c r="E1542" s="56" t="str">
        <f>_xlfn.TEXTJOIN(" ",TRUE,B1542,F1542,IF(ISBLANK(J1542),"",_xlfn.TEXTSPLIT(J1542,";")),IF(ISBLANK(G1542),"",_xlfn.TEXTSPLIT(G1542,";")))</f>
        <v>Sugar Beet Pulp</v>
      </c>
      <c r="J1542" s="55" t="s">
        <v>25872</v>
      </c>
      <c r="R1542" t="str" cm="1">
        <f t="array" ref="R1542">IFERROR(INDEX(AOM[AOM], MATCH(1, (AOM[Edge_Value]=ani_diet!D1540)*(AOM[Is_Ani_Diet_Ingredient]&lt;&gt;FALSE), 0)), "No Match in AOM")</f>
        <v>AOM_00672</v>
      </c>
      <c r="S1542" t="str" cm="1">
        <f t="array" ref="S1542">IFERROR(IF(INDEX(AOM[Scientific Name], MATCH(1, (AOM[Edge_Value]=ani_diet!D1540)*(AOM[Is_Ani_Diet_Ingredient]&lt;&gt;FALSE), 0))=0, "", INDEX(AOM[Scientific Name], MATCH(1, (AOM[Edge_Value]=ani_diet!D1540)*(AOM[Is_Ani_Diet_Ingredient]&lt;&gt;FALSE), 0))), "No Match in AOM")</f>
        <v>Beta vulgaris subsp. vulgaris</v>
      </c>
      <c r="T1542" t="str" cm="1">
        <f t="array" ref="T1542">IF((S1542&lt;&gt;"")*(S1542&lt;&gt;"No Match in AOM"),IF(J1542&lt;&gt;"",_xlfn.TEXTJOIN(";",TRUE,CONCATENATE(_xlfn.TEXTSPLIT(S1542,";",TRUE,FALSE)," ",J1542)),S1542),"")</f>
        <v>Beta vulgaris subsp. vulgaris Pulp</v>
      </c>
    </row>
    <row r="1543" spans="1:20" ht="15" customHeight="1">
      <c r="A1543" s="30" t="s">
        <v>27287</v>
      </c>
      <c r="B1543" s="55" t="s">
        <v>3562</v>
      </c>
      <c r="C1543" s="56" t="str">
        <f>_xlfn.TEXTJOIN(" ",TRUE,B1543,IF(ISBLANK(J1543),"",_xlfn.TEXTSPLIT(J1543,";")))</f>
        <v>Sugar Beet Pulp</v>
      </c>
      <c r="D1543" s="56" t="str">
        <f>_xlfn.TEXTJOIN(" ",TRUE,B1543,IF(ISBLANK(J1543),"",_xlfn.TEXTSPLIT(J1543,";")),IF(ISBLANK(H1543),"",_xlfn.TEXTSPLIT(H1543,";")))</f>
        <v>Sugar Beet Pulp Dried</v>
      </c>
      <c r="E1543" s="56" t="str">
        <f>_xlfn.TEXTJOIN(" ",TRUE,B1543,F1543,IF(ISBLANK(J1543),"",_xlfn.TEXTSPLIT(J1543,";")),IF(ISBLANK(G1543),"",_xlfn.TEXTSPLIT(G1543,";")))</f>
        <v>Sugar Beet Pulp Dried</v>
      </c>
      <c r="G1543" s="55" t="s">
        <v>17480</v>
      </c>
      <c r="H1543" s="55" t="s">
        <v>17480</v>
      </c>
      <c r="J1543" s="55" t="s">
        <v>25872</v>
      </c>
      <c r="R1543" t="str" cm="1">
        <f t="array" ref="R1543">IFERROR(INDEX(AOM[AOM], MATCH(1, (AOM[Edge_Value]=ani_diet!D1541)*(AOM[Is_Ani_Diet_Ingredient]&lt;&gt;FALSE), 0)), "No Match in AOM")</f>
        <v>AOM_001482</v>
      </c>
      <c r="S1543" t="str" cm="1">
        <f t="array" ref="S1543">IFERROR(IF(INDEX(AOM[Scientific Name], MATCH(1, (AOM[Edge_Value]=ani_diet!D1541)*(AOM[Is_Ani_Diet_Ingredient]&lt;&gt;FALSE), 0))=0, "", INDEX(AOM[Scientific Name], MATCH(1, (AOM[Edge_Value]=ani_diet!D1541)*(AOM[Is_Ani_Diet_Ingredient]&lt;&gt;FALSE), 0))), "No Match in AOM")</f>
        <v>Beta vulgaris subsp. vulgaris</v>
      </c>
      <c r="T1543" t="str" cm="1">
        <f t="array" ref="T1543">IF((S1543&lt;&gt;"")*(S1543&lt;&gt;"No Match in AOM"),IF(J1543&lt;&gt;"",_xlfn.TEXTJOIN(";",TRUE,CONCATENATE(_xlfn.TEXTSPLIT(S1543,";",TRUE,FALSE)," ",J1543)),S1543),"")</f>
        <v>Beta vulgaris subsp. vulgaris Pulp</v>
      </c>
    </row>
    <row r="1544" spans="1:20" ht="15" customHeight="1">
      <c r="A1544" s="30" t="s">
        <v>27288</v>
      </c>
      <c r="B1544" s="55" t="s">
        <v>12888</v>
      </c>
      <c r="C1544" s="56" t="str">
        <f>_xlfn.TEXTJOIN(" ",TRUE,B1544,IF(ISBLANK(J1544),"",_xlfn.TEXTSPLIT(J1544,";")))</f>
        <v>Sugarcane Bagasse</v>
      </c>
      <c r="D1544" s="56" t="str">
        <f>_xlfn.TEXTJOIN(" ",TRUE,B1544,IF(ISBLANK(J1544),"",_xlfn.TEXTSPLIT(J1544,";")),IF(ISBLANK(H1544),"",_xlfn.TEXTSPLIT(H1544,";")))</f>
        <v>Sugarcane Bagasse</v>
      </c>
      <c r="E1544" s="56" t="str">
        <f>_xlfn.TEXTJOIN(" ",TRUE,B1544,F1544,IF(ISBLANK(J1544),"",_xlfn.TEXTSPLIT(J1544,";")),IF(ISBLANK(G1544),"",_xlfn.TEXTSPLIT(G1544,";")))</f>
        <v>Sugarcane Bagasse</v>
      </c>
      <c r="J1544" s="55" t="s">
        <v>7609</v>
      </c>
      <c r="R1544" t="str" cm="1">
        <f t="array" ref="R1544">IFERROR(INDEX(AOM[AOM], MATCH(1, (AOM[Edge_Value]=ani_diet!D1542)*(AOM[Is_Ani_Diet_Ingredient]&lt;&gt;FALSE), 0)), "No Match in AOM")</f>
        <v>AOM_001483</v>
      </c>
      <c r="S1544" t="str" cm="1">
        <f t="array" ref="S1544">IFERROR(IF(INDEX(AOM[Scientific Name], MATCH(1, (AOM[Edge_Value]=ani_diet!D1542)*(AOM[Is_Ani_Diet_Ingredient]&lt;&gt;FALSE), 0))=0, "", INDEX(AOM[Scientific Name], MATCH(1, (AOM[Edge_Value]=ani_diet!D1542)*(AOM[Is_Ani_Diet_Ingredient]&lt;&gt;FALSE), 0))), "No Match in AOM")</f>
        <v>Beta vulgaris subsp. vulgaris</v>
      </c>
      <c r="T1544" t="str" cm="1">
        <f t="array" ref="T1544">IF((S1544&lt;&gt;"")*(S1544&lt;&gt;"No Match in AOM"),IF(J1544&lt;&gt;"",_xlfn.TEXTJOIN(";",TRUE,CONCATENATE(_xlfn.TEXTSPLIT(S1544,";",TRUE,FALSE)," ",J1544)),S1544),"")</f>
        <v>Beta vulgaris subsp. vulgaris Bagasse</v>
      </c>
    </row>
    <row r="1545" spans="1:20" ht="15" customHeight="1">
      <c r="A1545" s="30" t="s">
        <v>27289</v>
      </c>
      <c r="B1545" s="55" t="s">
        <v>12888</v>
      </c>
      <c r="C1545" s="56" t="str">
        <f>_xlfn.TEXTJOIN(" ",TRUE,B1545,IF(ISBLANK(J1545),"",_xlfn.TEXTSPLIT(J1545,";")))</f>
        <v>Sugarcane Bagasse</v>
      </c>
      <c r="D1545" s="56" t="str">
        <f>_xlfn.TEXTJOIN(" ",TRUE,B1545,IF(ISBLANK(J1545),"",_xlfn.TEXTSPLIT(J1545,";")),IF(ISBLANK(H1545),"",_xlfn.TEXTSPLIT(H1545,";")))</f>
        <v>Sugarcane Bagasse Ensiled</v>
      </c>
      <c r="E1545" s="56" t="str">
        <f>_xlfn.TEXTJOIN(" ",TRUE,B1545,F1545,IF(ISBLANK(J1545),"",_xlfn.TEXTSPLIT(J1545,";")),IF(ISBLANK(G1545),"",_xlfn.TEXTSPLIT(G1545,";")))</f>
        <v>Sugarcane Bagasse Ensiled</v>
      </c>
      <c r="G1545" s="55" t="s">
        <v>17494</v>
      </c>
      <c r="H1545" s="55" t="s">
        <v>17494</v>
      </c>
      <c r="J1545" s="55" t="s">
        <v>7609</v>
      </c>
      <c r="R1545" t="str" cm="1">
        <f t="array" ref="R1545">IFERROR(INDEX(AOM[AOM], MATCH(1, (AOM[Edge_Value]=ani_diet!D1543)*(AOM[Is_Ani_Diet_Ingredient]&lt;&gt;FALSE), 0)), "No Match in AOM")</f>
        <v>AOM_006271</v>
      </c>
      <c r="S1545" t="str" cm="1">
        <f t="array" ref="S1545">IFERROR(IF(INDEX(AOM[Scientific Name], MATCH(1, (AOM[Edge_Value]=ani_diet!D1543)*(AOM[Is_Ani_Diet_Ingredient]&lt;&gt;FALSE), 0))=0, "", INDEX(AOM[Scientific Name], MATCH(1, (AOM[Edge_Value]=ani_diet!D1543)*(AOM[Is_Ani_Diet_Ingredient]&lt;&gt;FALSE), 0))), "No Match in AOM")</f>
        <v>Beta vulgaris subsp. vulgaris</v>
      </c>
      <c r="T1545" t="str" cm="1">
        <f t="array" ref="T1545">IF((S1545&lt;&gt;"")*(S1545&lt;&gt;"No Match in AOM"),IF(J1545&lt;&gt;"",_xlfn.TEXTJOIN(";",TRUE,CONCATENATE(_xlfn.TEXTSPLIT(S1545,";",TRUE,FALSE)," ",J1545)),S1545),"")</f>
        <v>Beta vulgaris subsp. vulgaris Bagasse</v>
      </c>
    </row>
    <row r="1546" spans="1:20" ht="15" customHeight="1">
      <c r="A1546" s="30" t="s">
        <v>27290</v>
      </c>
      <c r="B1546" s="55" t="s">
        <v>12888</v>
      </c>
      <c r="C1546" s="56" t="str">
        <f>_xlfn.TEXTJOIN(" ",TRUE,B1546,IF(ISBLANK(J1546),"",_xlfn.TEXTSPLIT(J1546,";")))</f>
        <v>Sugarcane Bagasse</v>
      </c>
      <c r="D1546" s="56" t="str">
        <f>_xlfn.TEXTJOIN(" ",TRUE,B1546,IF(ISBLANK(J1546),"",_xlfn.TEXTSPLIT(J1546,";")),IF(ISBLANK(H1546),"",_xlfn.TEXTSPLIT(H1546,";")))</f>
        <v>Sugarcane Bagasse Enzyme Treated</v>
      </c>
      <c r="E1546" s="56" t="str">
        <f>_xlfn.TEXTJOIN(" ",TRUE,B1546,F1546,IF(ISBLANK(J1546),"",_xlfn.TEXTSPLIT(J1546,";")),IF(ISBLANK(G1546),"",_xlfn.TEXTSPLIT(G1546,";")))</f>
        <v>Sugarcane Bagasse Enzyme Treated</v>
      </c>
      <c r="G1546" s="55" t="s">
        <v>17497</v>
      </c>
      <c r="H1546" s="55" t="s">
        <v>17497</v>
      </c>
      <c r="J1546" s="55" t="s">
        <v>7609</v>
      </c>
      <c r="R1546" t="str" cm="1">
        <f t="array" ref="R1546">IFERROR(INDEX(AOM[AOM], MATCH(1, (AOM[Edge_Value]=ani_diet!D1544)*(AOM[Is_Ani_Diet_Ingredient]&lt;&gt;FALSE), 0)), "No Match in AOM")</f>
        <v>AOM_002166</v>
      </c>
      <c r="S1546" t="str" cm="1">
        <f t="array" ref="S1546">IFERROR(IF(INDEX(AOM[Scientific Name], MATCH(1, (AOM[Edge_Value]=ani_diet!D1544)*(AOM[Is_Ani_Diet_Ingredient]&lt;&gt;FALSE), 0))=0, "", INDEX(AOM[Scientific Name], MATCH(1, (AOM[Edge_Value]=ani_diet!D1544)*(AOM[Is_Ani_Diet_Ingredient]&lt;&gt;FALSE), 0))), "No Match in AOM")</f>
        <v>Saccharum officinarum</v>
      </c>
      <c r="T1546" t="str" cm="1">
        <f t="array" ref="T1546">IF((S1546&lt;&gt;"")*(S1546&lt;&gt;"No Match in AOM"),IF(J1546&lt;&gt;"",_xlfn.TEXTJOIN(";",TRUE,CONCATENATE(_xlfn.TEXTSPLIT(S1546,";",TRUE,FALSE)," ",J1546)),S1546),"")</f>
        <v>Saccharum officinarum Bagasse</v>
      </c>
    </row>
    <row r="1547" spans="1:20" ht="15" customHeight="1">
      <c r="A1547" s="30" t="s">
        <v>27291</v>
      </c>
      <c r="B1547" s="55" t="s">
        <v>12888</v>
      </c>
      <c r="C1547" s="56" t="str">
        <f>_xlfn.TEXTJOIN(" ",TRUE,B1547,IF(ISBLANK(J1547),"",_xlfn.TEXTSPLIT(J1547,";")))</f>
        <v>Sugarcane Bagasse</v>
      </c>
      <c r="D1547" s="56" t="str">
        <f>_xlfn.TEXTJOIN(" ",TRUE,B1547,IF(ISBLANK(J1547),"",_xlfn.TEXTSPLIT(J1547,";")),IF(ISBLANK(H1547),"",_xlfn.TEXTSPLIT(H1547,";")))</f>
        <v>Sugarcane Bagasse Fermented</v>
      </c>
      <c r="E1547" s="56" t="str">
        <f>_xlfn.TEXTJOIN(" ",TRUE,B1547,F1547,IF(ISBLANK(J1547),"",_xlfn.TEXTSPLIT(J1547,";")),IF(ISBLANK(G1547),"",_xlfn.TEXTSPLIT(G1547,";")))</f>
        <v>Sugarcane Bagasse Fermented</v>
      </c>
      <c r="G1547" s="55" t="s">
        <v>17496</v>
      </c>
      <c r="H1547" s="55" t="s">
        <v>17496</v>
      </c>
      <c r="J1547" s="55" t="s">
        <v>7609</v>
      </c>
      <c r="R1547" t="str" cm="1">
        <f t="array" ref="R1547">IFERROR(INDEX(AOM[AOM], MATCH(1, (AOM[Edge_Value]=ani_diet!D1545)*(AOM[Is_Ani_Diet_Ingredient]&lt;&gt;FALSE), 0)), "No Match in AOM")</f>
        <v>AOM_006266</v>
      </c>
      <c r="S1547" t="str" cm="1">
        <f t="array" ref="S1547">IFERROR(IF(INDEX(AOM[Scientific Name], MATCH(1, (AOM[Edge_Value]=ani_diet!D1545)*(AOM[Is_Ani_Diet_Ingredient]&lt;&gt;FALSE), 0))=0, "", INDEX(AOM[Scientific Name], MATCH(1, (AOM[Edge_Value]=ani_diet!D1545)*(AOM[Is_Ani_Diet_Ingredient]&lt;&gt;FALSE), 0))), "No Match in AOM")</f>
        <v>Saccharum officinarum</v>
      </c>
      <c r="T1547" t="str" cm="1">
        <f t="array" ref="T1547">IF((S1547&lt;&gt;"")*(S1547&lt;&gt;"No Match in AOM"),IF(J1547&lt;&gt;"",_xlfn.TEXTJOIN(";",TRUE,CONCATENATE(_xlfn.TEXTSPLIT(S1547,";",TRUE,FALSE)," ",J1547)),S1547),"")</f>
        <v>Saccharum officinarum Bagasse</v>
      </c>
    </row>
    <row r="1548" spans="1:20" ht="15" customHeight="1">
      <c r="A1548" s="30" t="s">
        <v>27292</v>
      </c>
      <c r="B1548" s="55" t="s">
        <v>12888</v>
      </c>
      <c r="C1548" s="56" t="str">
        <f>_xlfn.TEXTJOIN(" ",TRUE,B1548,IF(ISBLANK(J1548),"",_xlfn.TEXTSPLIT(J1548,";")))</f>
        <v>Sugarcane Bagasse</v>
      </c>
      <c r="D1548" s="56" t="str">
        <f>_xlfn.TEXTJOIN(" ",TRUE,B1548,IF(ISBLANK(J1548),"",_xlfn.TEXTSPLIT(J1548,";")),IF(ISBLANK(H1548),"",_xlfn.TEXTSPLIT(H1548,";")))</f>
        <v>Sugarcane Bagasse Ground</v>
      </c>
      <c r="E1548" s="56" t="str">
        <f>_xlfn.TEXTJOIN(" ",TRUE,B1548,F1548,IF(ISBLANK(J1548),"",_xlfn.TEXTSPLIT(J1548,";")),IF(ISBLANK(G1548),"",_xlfn.TEXTSPLIT(G1548,";")))</f>
        <v>Sugarcane Bagasse Ground</v>
      </c>
      <c r="G1548" s="55" t="s">
        <v>6052</v>
      </c>
      <c r="H1548" s="55" t="s">
        <v>6052</v>
      </c>
      <c r="J1548" s="55" t="s">
        <v>7609</v>
      </c>
      <c r="R1548" t="str" cm="1">
        <f t="array" ref="R1548">IFERROR(INDEX(AOM[AOM], MATCH(1, (AOM[Edge_Value]=ani_diet!D1546)*(AOM[Is_Ani_Diet_Ingredient]&lt;&gt;FALSE), 0)), "No Match in AOM")</f>
        <v>AOM_006267</v>
      </c>
      <c r="S1548" t="str" cm="1">
        <f t="array" ref="S1548">IFERROR(IF(INDEX(AOM[Scientific Name], MATCH(1, (AOM[Edge_Value]=ani_diet!D1546)*(AOM[Is_Ani_Diet_Ingredient]&lt;&gt;FALSE), 0))=0, "", INDEX(AOM[Scientific Name], MATCH(1, (AOM[Edge_Value]=ani_diet!D1546)*(AOM[Is_Ani_Diet_Ingredient]&lt;&gt;FALSE), 0))), "No Match in AOM")</f>
        <v>Saccharum officinarum</v>
      </c>
      <c r="T1548" t="str" cm="1">
        <f t="array" ref="T1548">IF((S1548&lt;&gt;"")*(S1548&lt;&gt;"No Match in AOM"),IF(J1548&lt;&gt;"",_xlfn.TEXTJOIN(";",TRUE,CONCATENATE(_xlfn.TEXTSPLIT(S1548,";",TRUE,FALSE)," ",J1548)),S1548),"")</f>
        <v>Saccharum officinarum Bagasse</v>
      </c>
    </row>
    <row r="1549" spans="1:20" ht="15" customHeight="1">
      <c r="A1549" s="30" t="s">
        <v>27293</v>
      </c>
      <c r="B1549" s="55" t="s">
        <v>12888</v>
      </c>
      <c r="C1549" s="56" t="str">
        <f>_xlfn.TEXTJOIN(" ",TRUE,B1549,IF(ISBLANK(J1549),"",_xlfn.TEXTSPLIT(J1549,";")))</f>
        <v>Sugarcane Molasses</v>
      </c>
      <c r="D1549" s="56" t="str">
        <f>_xlfn.TEXTJOIN(" ",TRUE,B1549,IF(ISBLANK(J1549),"",_xlfn.TEXTSPLIT(J1549,";")),IF(ISBLANK(H1549),"",_xlfn.TEXTSPLIT(H1549,";")))</f>
        <v>Sugarcane Molasses</v>
      </c>
      <c r="E1549" s="56" t="str">
        <f>_xlfn.TEXTJOIN(" ",TRUE,B1549,F1549,IF(ISBLANK(J1549),"",_xlfn.TEXTSPLIT(J1549,";")),IF(ISBLANK(G1549),"",_xlfn.TEXTSPLIT(G1549,";")))</f>
        <v>Sugarcane Molasses</v>
      </c>
      <c r="J1549" s="55" t="s">
        <v>20178</v>
      </c>
      <c r="K1549" s="32" t="s">
        <v>324</v>
      </c>
      <c r="N1549" t="s">
        <v>2539</v>
      </c>
      <c r="O1549" t="s">
        <v>2510</v>
      </c>
      <c r="P1549" t="s">
        <v>25925</v>
      </c>
      <c r="Q1549" t="s">
        <v>25926</v>
      </c>
      <c r="R1549" t="str" cm="1">
        <f t="array" ref="R1549">IFERROR(INDEX(AOM[AOM], MATCH(1, (AOM[Edge_Value]=ani_diet!D1547)*(AOM[Is_Ani_Diet_Ingredient]&lt;&gt;FALSE), 0)), "No Match in AOM")</f>
        <v>AOM_006268</v>
      </c>
      <c r="S1549" t="str" cm="1">
        <f t="array" ref="S1549">IFERROR(IF(INDEX(AOM[Scientific Name], MATCH(1, (AOM[Edge_Value]=ani_diet!D1547)*(AOM[Is_Ani_Diet_Ingredient]&lt;&gt;FALSE), 0))=0, "", INDEX(AOM[Scientific Name], MATCH(1, (AOM[Edge_Value]=ani_diet!D1547)*(AOM[Is_Ani_Diet_Ingredient]&lt;&gt;FALSE), 0))), "No Match in AOM")</f>
        <v>Saccharum officinarum</v>
      </c>
      <c r="T1549" t="str" cm="1">
        <f t="array" ref="T1549">IF((S1549&lt;&gt;"")*(S1549&lt;&gt;"No Match in AOM"),IF(J1549&lt;&gt;"",_xlfn.TEXTJOIN(";",TRUE,CONCATENATE(_xlfn.TEXTSPLIT(S1549,";",TRUE,FALSE)," ",J1549)),S1549),"")</f>
        <v>Saccharum officinarum Molasses</v>
      </c>
    </row>
    <row r="1550" spans="1:20" ht="15" customHeight="1">
      <c r="A1550" s="30" t="s">
        <v>20174</v>
      </c>
      <c r="B1550" s="55" t="s">
        <v>12888</v>
      </c>
      <c r="C1550" s="56" t="str">
        <f>_xlfn.TEXTJOIN(" ",TRUE,B1550,IF(ISBLANK(J1550),"",_xlfn.TEXTSPLIT(J1550,";")))</f>
        <v>Sugarcane Peel</v>
      </c>
      <c r="D1550" s="56" t="str">
        <f>_xlfn.TEXTJOIN(" ",TRUE,B1550,IF(ISBLANK(J1550),"",_xlfn.TEXTSPLIT(J1550,";")),IF(ISBLANK(H1550),"",_xlfn.TEXTSPLIT(H1550,";")))</f>
        <v>Sugarcane Peel</v>
      </c>
      <c r="E1550" s="56" t="str">
        <f>_xlfn.TEXTJOIN(" ",TRUE,B1550,F1550,IF(ISBLANK(J1550),"",_xlfn.TEXTSPLIT(J1550,";")),IF(ISBLANK(G1550),"",_xlfn.TEXTSPLIT(G1550,";")))</f>
        <v>Sugarcane Peel</v>
      </c>
      <c r="J1550" s="55" t="s">
        <v>25922</v>
      </c>
      <c r="R1550" t="str" cm="1">
        <f t="array" ref="R1550">IFERROR(INDEX(AOM[AOM], MATCH(1, (AOM[Edge_Value]=ani_diet!D1548)*(AOM[Is_Ani_Diet_Ingredient]&lt;&gt;FALSE), 0)), "No Match in AOM")</f>
        <v>AOM_006269</v>
      </c>
      <c r="S1550" t="str" cm="1">
        <f t="array" ref="S1550">IFERROR(IF(INDEX(AOM[Scientific Name], MATCH(1, (AOM[Edge_Value]=ani_diet!D1548)*(AOM[Is_Ani_Diet_Ingredient]&lt;&gt;FALSE), 0))=0, "", INDEX(AOM[Scientific Name], MATCH(1, (AOM[Edge_Value]=ani_diet!D1548)*(AOM[Is_Ani_Diet_Ingredient]&lt;&gt;FALSE), 0))), "No Match in AOM")</f>
        <v>Saccharum officinarum</v>
      </c>
      <c r="T1550" t="str" cm="1">
        <f t="array" ref="T1550">IF((S1550&lt;&gt;"")*(S1550&lt;&gt;"No Match in AOM"),IF(J1550&lt;&gt;"",_xlfn.TEXTJOIN(";",TRUE,CONCATENATE(_xlfn.TEXTSPLIT(S1550,";",TRUE,FALSE)," ",J1550)),S1550),"")</f>
        <v>Saccharum officinarum Peel</v>
      </c>
    </row>
    <row r="1551" spans="1:20" ht="15" customHeight="1">
      <c r="A1551" s="30" t="s">
        <v>27294</v>
      </c>
      <c r="B1551" s="55" t="s">
        <v>12888</v>
      </c>
      <c r="C1551" s="56" t="str">
        <f>_xlfn.TEXTJOIN(" ",TRUE,B1551,IF(ISBLANK(J1551),"",_xlfn.TEXTSPLIT(J1551,";")))</f>
        <v>Sugarcane Peel</v>
      </c>
      <c r="D1551" s="56" t="str">
        <f>_xlfn.TEXTJOIN(" ",TRUE,B1551,IF(ISBLANK(J1551),"",_xlfn.TEXTSPLIT(J1551,";")),IF(ISBLANK(H1551),"",_xlfn.TEXTSPLIT(H1551,";")))</f>
        <v>Sugarcane Peel Dried Ground</v>
      </c>
      <c r="E1551" s="56" t="str">
        <f>_xlfn.TEXTJOIN(" ",TRUE,B1551,F1551,IF(ISBLANK(J1551),"",_xlfn.TEXTSPLIT(J1551,";")),IF(ISBLANK(G1551),"",_xlfn.TEXTSPLIT(G1551,";")))</f>
        <v>Sugarcane Peel Dried Ground</v>
      </c>
      <c r="G1551" s="55" t="s">
        <v>25767</v>
      </c>
      <c r="H1551" s="55" t="s">
        <v>25767</v>
      </c>
      <c r="J1551" s="55" t="s">
        <v>25922</v>
      </c>
      <c r="R1551" t="str" cm="1">
        <f t="array" ref="R1551">IFERROR(INDEX(AOM[AOM], MATCH(1, (AOM[Edge_Value]=ani_diet!D1549)*(AOM[Is_Ani_Diet_Ingredient]&lt;&gt;FALSE), 0)), "No Match in AOM")</f>
        <v>AOM_000642</v>
      </c>
      <c r="S1551" t="str" cm="1">
        <f t="array" ref="S1551">IFERROR(IF(INDEX(AOM[Scientific Name], MATCH(1, (AOM[Edge_Value]=ani_diet!D1549)*(AOM[Is_Ani_Diet_Ingredient]&lt;&gt;FALSE), 0))=0, "", INDEX(AOM[Scientific Name], MATCH(1, (AOM[Edge_Value]=ani_diet!D1549)*(AOM[Is_Ani_Diet_Ingredient]&lt;&gt;FALSE), 0))), "No Match in AOM")</f>
        <v>Saccharum officinarum</v>
      </c>
      <c r="T1551" t="str" cm="1">
        <f t="array" ref="T1551">IF((S1551&lt;&gt;"")*(S1551&lt;&gt;"No Match in AOM"),IF(J1551&lt;&gt;"",_xlfn.TEXTJOIN(";",TRUE,CONCATENATE(_xlfn.TEXTSPLIT(S1551,";",TRUE,FALSE)," ",J1551)),S1551),"")</f>
        <v>Saccharum officinarum Peel</v>
      </c>
    </row>
    <row r="1552" spans="1:20" ht="15" customHeight="1">
      <c r="A1552" s="30" t="s">
        <v>27295</v>
      </c>
      <c r="B1552" s="55" t="s">
        <v>8043</v>
      </c>
      <c r="C1552" s="56" t="str">
        <f>_xlfn.TEXTJOIN(" ",TRUE,B1552,IF(ISBLANK(J1552),"",_xlfn.TEXTSPLIT(J1552,";")))</f>
        <v>Sulphur</v>
      </c>
      <c r="D1552" s="56" t="str">
        <f>_xlfn.TEXTJOIN(" ",TRUE,B1552,IF(ISBLANK(J1552),"",_xlfn.TEXTSPLIT(J1552,";")),IF(ISBLANK(H1552),"",_xlfn.TEXTSPLIT(H1552,";")))</f>
        <v>Sulphur</v>
      </c>
      <c r="E1552" s="56" t="str">
        <f>_xlfn.TEXTJOIN(" ",TRUE,B1552,F1552,IF(ISBLANK(J1552),"",_xlfn.TEXTSPLIT(J1552,";")),IF(ISBLANK(G1552),"",_xlfn.TEXTSPLIT(G1552,";")))</f>
        <v>Sulphur</v>
      </c>
      <c r="R1552" t="str" cm="1">
        <f t="array" ref="R1552">IFERROR(INDEX(AOM[AOM], MATCH(1, (AOM[Edge_Value]=ani_diet!D1550)*(AOM[Is_Ani_Diet_Ingredient]&lt;&gt;FALSE), 0)), "No Match in AOM")</f>
        <v>AOM_002344</v>
      </c>
      <c r="S1552" t="str" cm="1">
        <f t="array" ref="S1552">IFERROR(IF(INDEX(AOM[Scientific Name], MATCH(1, (AOM[Edge_Value]=ani_diet!D1550)*(AOM[Is_Ani_Diet_Ingredient]&lt;&gt;FALSE), 0))=0, "", INDEX(AOM[Scientific Name], MATCH(1, (AOM[Edge_Value]=ani_diet!D1550)*(AOM[Is_Ani_Diet_Ingredient]&lt;&gt;FALSE), 0))), "No Match in AOM")</f>
        <v>Saccharum officinarum</v>
      </c>
      <c r="T1552" t="str" cm="1">
        <f t="array" ref="T1552">IF((S1552&lt;&gt;"")*(S1552&lt;&gt;"No Match in AOM"),IF(J1552&lt;&gt;"",_xlfn.TEXTJOIN(";",TRUE,CONCATENATE(_xlfn.TEXTSPLIT(S1552,";",TRUE,FALSE)," ",J1552)),S1552),"")</f>
        <v>Saccharum officinarum</v>
      </c>
    </row>
    <row r="1553" spans="1:20" ht="15" customHeight="1">
      <c r="A1553" s="30" t="s">
        <v>5084</v>
      </c>
      <c r="B1553" s="55" t="s">
        <v>5084</v>
      </c>
      <c r="C1553" s="56" t="str">
        <f>_xlfn.TEXTJOIN(" ",TRUE,B1553,IF(ISBLANK(J1553),"",_xlfn.TEXTSPLIT(J1553,";")))</f>
        <v>Sunflower</v>
      </c>
      <c r="D1553" s="56" t="str">
        <f>_xlfn.TEXTJOIN(" ",TRUE,B1553,IF(ISBLANK(J1553),"",_xlfn.TEXTSPLIT(J1553,";")),IF(ISBLANK(H1553),"",_xlfn.TEXTSPLIT(H1553,";")))</f>
        <v>Sunflower</v>
      </c>
      <c r="E1553" s="56" t="str">
        <f>_xlfn.TEXTJOIN(" ",TRUE,B1553,F1553,IF(ISBLANK(J1553),"",_xlfn.TEXTSPLIT(J1553,";")),IF(ISBLANK(G1553),"",_xlfn.TEXTSPLIT(G1553,";")))</f>
        <v>Sunflower</v>
      </c>
      <c r="K1553" s="32" t="s">
        <v>324</v>
      </c>
      <c r="N1553" t="s">
        <v>2563</v>
      </c>
      <c r="O1553" t="s">
        <v>2534</v>
      </c>
      <c r="P1553" t="s">
        <v>25819</v>
      </c>
      <c r="Q1553" t="s">
        <v>25820</v>
      </c>
      <c r="R1553" t="str" cm="1">
        <f t="array" ref="R1553">IFERROR(INDEX(AOM[AOM], MATCH(1, (AOM[Edge_Value]=ani_diet!D1551)*(AOM[Is_Ani_Diet_Ingredient]&lt;&gt;FALSE), 0)), "No Match in AOM")</f>
        <v>AOM_006264</v>
      </c>
      <c r="S1553" t="str" cm="1">
        <f t="array" ref="S1553">IFERROR(IF(INDEX(AOM[Scientific Name], MATCH(1, (AOM[Edge_Value]=ani_diet!D1551)*(AOM[Is_Ani_Diet_Ingredient]&lt;&gt;FALSE), 0))=0, "", INDEX(AOM[Scientific Name], MATCH(1, (AOM[Edge_Value]=ani_diet!D1551)*(AOM[Is_Ani_Diet_Ingredient]&lt;&gt;FALSE), 0))), "No Match in AOM")</f>
        <v>Saccharum officinarum</v>
      </c>
      <c r="T1553" t="str" cm="1">
        <f t="array" ref="T1553">IF((S1553&lt;&gt;"")*(S1553&lt;&gt;"No Match in AOM"),IF(J1553&lt;&gt;"",_xlfn.TEXTJOIN(";",TRUE,CONCATENATE(_xlfn.TEXTSPLIT(S1553,";",TRUE,FALSE)," ",J1553)),S1553),"")</f>
        <v>Saccharum officinarum</v>
      </c>
    </row>
    <row r="1554" spans="1:20" ht="15" customHeight="1">
      <c r="A1554" s="30" t="s">
        <v>27296</v>
      </c>
      <c r="B1554" s="55" t="s">
        <v>5084</v>
      </c>
      <c r="C1554" s="56" t="str">
        <f>_xlfn.TEXTJOIN(" ",TRUE,B1554,IF(ISBLANK(J1554),"",_xlfn.TEXTSPLIT(J1554,";")))</f>
        <v>Sunflower</v>
      </c>
      <c r="D1554" s="56" t="str">
        <f>_xlfn.TEXTJOIN(" ",TRUE,B1554,IF(ISBLANK(J1554),"",_xlfn.TEXTSPLIT(J1554,";")),IF(ISBLANK(H1554),"",_xlfn.TEXTSPLIT(H1554,";")))</f>
        <v>Sunflower</v>
      </c>
      <c r="E1554" s="56" t="str">
        <f>_xlfn.TEXTJOIN(" ",TRUE,B1554,F1554,IF(ISBLANK(J1554),"",_xlfn.TEXTSPLIT(J1554,";")),IF(ISBLANK(G1554),"",_xlfn.TEXTSPLIT(G1554,";")))</f>
        <v>Sunflower 33</v>
      </c>
      <c r="F1554" s="55">
        <v>33</v>
      </c>
      <c r="K1554" s="32" t="s">
        <v>324</v>
      </c>
      <c r="N1554" t="s">
        <v>2563</v>
      </c>
      <c r="O1554" t="s">
        <v>2534</v>
      </c>
      <c r="P1554" t="s">
        <v>25819</v>
      </c>
      <c r="Q1554" t="s">
        <v>25820</v>
      </c>
      <c r="R1554" t="str" cm="1">
        <f t="array" ref="R1554">IFERROR(INDEX(AOM[AOM], MATCH(1, (AOM[Edge_Value]=ani_diet!D1552)*(AOM[Is_Ani_Diet_Ingredient]&lt;&gt;FALSE), 0)), "No Match in AOM")</f>
        <v>AOM_000776</v>
      </c>
      <c r="S1554" t="str" cm="1">
        <f t="array" ref="S1554">IFERROR(IF(INDEX(AOM[Scientific Name], MATCH(1, (AOM[Edge_Value]=ani_diet!D1552)*(AOM[Is_Ani_Diet_Ingredient]&lt;&gt;FALSE), 0))=0, "", INDEX(AOM[Scientific Name], MATCH(1, (AOM[Edge_Value]=ani_diet!D1552)*(AOM[Is_Ani_Diet_Ingredient]&lt;&gt;FALSE), 0))), "No Match in AOM")</f>
        <v/>
      </c>
      <c r="T1554" t="str" cm="1">
        <f t="array" ref="T1554">IF((S1554&lt;&gt;"")*(S1554&lt;&gt;"No Match in AOM"),IF(J1554&lt;&gt;"",_xlfn.TEXTJOIN(";",TRUE,CONCATENATE(_xlfn.TEXTSPLIT(S1554,";",TRUE,FALSE)," ",J1554)),S1554),"")</f>
        <v/>
      </c>
    </row>
    <row r="1555" spans="1:20" ht="15" customHeight="1">
      <c r="A1555" s="30" t="s">
        <v>27297</v>
      </c>
      <c r="B1555" s="55" t="s">
        <v>5084</v>
      </c>
      <c r="C1555" s="56" t="str">
        <f>_xlfn.TEXTJOIN(" ",TRUE,B1555,IF(ISBLANK(J1555),"",_xlfn.TEXTSPLIT(J1555,";")))</f>
        <v>Sunflower</v>
      </c>
      <c r="D1555" s="56" t="str">
        <f>_xlfn.TEXTJOIN(" ",TRUE,B1555,IF(ISBLANK(J1555),"",_xlfn.TEXTSPLIT(J1555,";")),IF(ISBLANK(H1555),"",_xlfn.TEXTSPLIT(H1555,";")))</f>
        <v>Sunflower Ground</v>
      </c>
      <c r="E1555" s="56" t="str">
        <f>_xlfn.TEXTJOIN(" ",TRUE,B1555,F1555,IF(ISBLANK(J1555),"",_xlfn.TEXTSPLIT(J1555,";")),IF(ISBLANK(G1555),"",_xlfn.TEXTSPLIT(G1555,";")))</f>
        <v>Sunflower Meal</v>
      </c>
      <c r="G1555" s="55" t="s">
        <v>25824</v>
      </c>
      <c r="H1555" s="55" t="s">
        <v>6052</v>
      </c>
      <c r="K1555" s="32" t="s">
        <v>324</v>
      </c>
      <c r="L1555" s="32" t="s">
        <v>324</v>
      </c>
      <c r="R1555" t="str" cm="1">
        <f t="array" ref="R1555">IFERROR(INDEX(AOM[AOM], MATCH(1, (AOM[Edge_Value]=ani_diet!D1553)*(AOM[Is_Ani_Diet_Ingredient]&lt;&gt;FALSE), 0)), "No Match in AOM")</f>
        <v>AOM_000673</v>
      </c>
      <c r="S1555" t="str" cm="1">
        <f t="array" ref="S1555">IFERROR(IF(INDEX(AOM[Scientific Name], MATCH(1, (AOM[Edge_Value]=ani_diet!D1553)*(AOM[Is_Ani_Diet_Ingredient]&lt;&gt;FALSE), 0))=0, "", INDEX(AOM[Scientific Name], MATCH(1, (AOM[Edge_Value]=ani_diet!D1553)*(AOM[Is_Ani_Diet_Ingredient]&lt;&gt;FALSE), 0))), "No Match in AOM")</f>
        <v>Helianthus annuus</v>
      </c>
      <c r="T1555" t="str" cm="1">
        <f t="array" ref="T1555">IF((S1555&lt;&gt;"")*(S1555&lt;&gt;"No Match in AOM"),IF(J1555&lt;&gt;"",_xlfn.TEXTJOIN(";",TRUE,CONCATENATE(_xlfn.TEXTSPLIT(S1555,";",TRUE,FALSE)," ",J1555)),S1555),"")</f>
        <v>Helianthus annuus</v>
      </c>
    </row>
    <row r="1556" spans="1:20" ht="15" customHeight="1">
      <c r="A1556" s="30" t="s">
        <v>27298</v>
      </c>
      <c r="B1556" s="55" t="s">
        <v>5084</v>
      </c>
      <c r="C1556" s="56" t="str">
        <f>_xlfn.TEXTJOIN(" ",TRUE,B1556,IF(ISBLANK(J1556),"",_xlfn.TEXTSPLIT(J1556,";")))</f>
        <v>Sunflower</v>
      </c>
      <c r="D1556" s="56" t="str">
        <f>_xlfn.TEXTJOIN(" ",TRUE,B1556,IF(ISBLANK(J1556),"",_xlfn.TEXTSPLIT(J1556,";")),IF(ISBLANK(H1556),"",_xlfn.TEXTSPLIT(H1556,";")))</f>
        <v>Sunflower Ground</v>
      </c>
      <c r="E1556" s="56" t="str">
        <f>_xlfn.TEXTJOIN(" ",TRUE,B1556,F1556,IF(ISBLANK(J1556),"",_xlfn.TEXTSPLIT(J1556,";")),IF(ISBLANK(G1556),"",_xlfn.TEXTSPLIT(G1556,";")))</f>
        <v>Sunflower Ground</v>
      </c>
      <c r="G1556" s="55" t="s">
        <v>6052</v>
      </c>
      <c r="H1556" s="55" t="s">
        <v>6052</v>
      </c>
      <c r="R1556" t="str" cm="1">
        <f t="array" ref="R1556">IFERROR(INDEX(AOM[AOM], MATCH(1, (AOM[Edge_Value]=ani_diet!D1554)*(AOM[Is_Ani_Diet_Ingredient]&lt;&gt;FALSE), 0)), "No Match in AOM")</f>
        <v>AOM_000673</v>
      </c>
      <c r="S1556" t="str" cm="1">
        <f t="array" ref="S1556">IFERROR(IF(INDEX(AOM[Scientific Name], MATCH(1, (AOM[Edge_Value]=ani_diet!D1554)*(AOM[Is_Ani_Diet_Ingredient]&lt;&gt;FALSE), 0))=0, "", INDEX(AOM[Scientific Name], MATCH(1, (AOM[Edge_Value]=ani_diet!D1554)*(AOM[Is_Ani_Diet_Ingredient]&lt;&gt;FALSE), 0))), "No Match in AOM")</f>
        <v>Helianthus annuus</v>
      </c>
      <c r="T1556" t="str" cm="1">
        <f t="array" ref="T1556">IF((S1556&lt;&gt;"")*(S1556&lt;&gt;"No Match in AOM"),IF(J1556&lt;&gt;"",_xlfn.TEXTJOIN(";",TRUE,CONCATENATE(_xlfn.TEXTSPLIT(S1556,";",TRUE,FALSE)," ",J1556)),S1556),"")</f>
        <v>Helianthus annuus</v>
      </c>
    </row>
    <row r="1557" spans="1:20" ht="15" customHeight="1">
      <c r="A1557" s="30" t="s">
        <v>27299</v>
      </c>
      <c r="B1557" s="55" t="s">
        <v>5084</v>
      </c>
      <c r="C1557" s="56" t="str">
        <f>_xlfn.TEXTJOIN(" ",TRUE,B1557,IF(ISBLANK(J1557),"",_xlfn.TEXTSPLIT(J1557,";")))</f>
        <v>Sunflower Oil</v>
      </c>
      <c r="D1557" s="56" t="str">
        <f>_xlfn.TEXTJOIN(" ",TRUE,B1557,IF(ISBLANK(J1557),"",_xlfn.TEXTSPLIT(J1557,";")),IF(ISBLANK(H1557),"",_xlfn.TEXTSPLIT(H1557,";")))</f>
        <v>Sunflower Oil</v>
      </c>
      <c r="E1557" s="56" t="str">
        <f>_xlfn.TEXTJOIN(" ",TRUE,B1557,F1557,IF(ISBLANK(J1557),"",_xlfn.TEXTSPLIT(J1557,";")),IF(ISBLANK(G1557),"",_xlfn.TEXTSPLIT(G1557,";")))</f>
        <v>Sunflower Oil</v>
      </c>
      <c r="J1557" s="55" t="s">
        <v>3475</v>
      </c>
      <c r="R1557" t="str" cm="1">
        <f t="array" ref="R1557">IFERROR(INDEX(AOM[AOM], MATCH(1, (AOM[Edge_Value]=ani_diet!D1555)*(AOM[Is_Ani_Diet_Ingredient]&lt;&gt;FALSE), 0)), "No Match in AOM")</f>
        <v>AOM_001337</v>
      </c>
      <c r="S1557" t="str" cm="1">
        <f t="array" ref="S1557">IFERROR(IF(INDEX(AOM[Scientific Name], MATCH(1, (AOM[Edge_Value]=ani_diet!D1555)*(AOM[Is_Ani_Diet_Ingredient]&lt;&gt;FALSE), 0))=0, "", INDEX(AOM[Scientific Name], MATCH(1, (AOM[Edge_Value]=ani_diet!D1555)*(AOM[Is_Ani_Diet_Ingredient]&lt;&gt;FALSE), 0))), "No Match in AOM")</f>
        <v>Helianthus annuus</v>
      </c>
      <c r="T1557" t="str" cm="1">
        <f t="array" ref="T1557">IF((S1557&lt;&gt;"")*(S1557&lt;&gt;"No Match in AOM"),IF(J1557&lt;&gt;"",_xlfn.TEXTJOIN(";",TRUE,CONCATENATE(_xlfn.TEXTSPLIT(S1557,";",TRUE,FALSE)," ",J1557)),S1557),"")</f>
        <v>Helianthus annuus Oil</v>
      </c>
    </row>
    <row r="1558" spans="1:20" ht="15" customHeight="1">
      <c r="A1558" s="30" t="s">
        <v>20588</v>
      </c>
      <c r="B1558" s="55" t="s">
        <v>5084</v>
      </c>
      <c r="C1558" s="56" t="str">
        <f>_xlfn.TEXTJOIN(" ",TRUE,B1558,IF(ISBLANK(J1558),"",_xlfn.TEXTSPLIT(J1558,";")))</f>
        <v>Sunflower Seed</v>
      </c>
      <c r="D1558" s="56" t="str">
        <f>_xlfn.TEXTJOIN(" ",TRUE,B1558,IF(ISBLANK(J1558),"",_xlfn.TEXTSPLIT(J1558,";")),IF(ISBLANK(H1558),"",_xlfn.TEXTSPLIT(H1558,";")))</f>
        <v>Sunflower Seed</v>
      </c>
      <c r="E1558" s="56" t="str">
        <f>_xlfn.TEXTJOIN(" ",TRUE,B1558,F1558,IF(ISBLANK(J1558),"",_xlfn.TEXTSPLIT(J1558,";")),IF(ISBLANK(G1558),"",_xlfn.TEXTSPLIT(G1558,";")))</f>
        <v>Sunflower Seed</v>
      </c>
      <c r="J1558" s="55" t="s">
        <v>3446</v>
      </c>
      <c r="R1558" t="str" cm="1">
        <f t="array" ref="R1558">IFERROR(INDEX(AOM[AOM], MATCH(1, (AOM[Edge_Value]=ani_diet!D1556)*(AOM[Is_Ani_Diet_Ingredient]&lt;&gt;FALSE), 0)), "No Match in AOM")</f>
        <v>AOM_001337</v>
      </c>
      <c r="S1558" t="str" cm="1">
        <f t="array" ref="S1558">IFERROR(IF(INDEX(AOM[Scientific Name], MATCH(1, (AOM[Edge_Value]=ani_diet!D1556)*(AOM[Is_Ani_Diet_Ingredient]&lt;&gt;FALSE), 0))=0, "", INDEX(AOM[Scientific Name], MATCH(1, (AOM[Edge_Value]=ani_diet!D1556)*(AOM[Is_Ani_Diet_Ingredient]&lt;&gt;FALSE), 0))), "No Match in AOM")</f>
        <v>Helianthus annuus</v>
      </c>
      <c r="T1558" t="str" cm="1">
        <f t="array" ref="T1558">IF((S1558&lt;&gt;"")*(S1558&lt;&gt;"No Match in AOM"),IF(J1558&lt;&gt;"",_xlfn.TEXTJOIN(";",TRUE,CONCATENATE(_xlfn.TEXTSPLIT(S1558,";",TRUE,FALSE)," ",J1558)),S1558),"")</f>
        <v>Helianthus annuus Seed</v>
      </c>
    </row>
    <row r="1559" spans="1:20" ht="15" customHeight="1">
      <c r="A1559" s="30" t="s">
        <v>27300</v>
      </c>
      <c r="B1559" s="55" t="s">
        <v>5084</v>
      </c>
      <c r="C1559" s="56" t="str">
        <f>_xlfn.TEXTJOIN(" ",TRUE,B1559,IF(ISBLANK(J1559),"",_xlfn.TEXTSPLIT(J1559,";")))</f>
        <v>Sunflower Seed Cake</v>
      </c>
      <c r="D1559" s="56" t="str">
        <f>_xlfn.TEXTJOIN(" ",TRUE,B1559,IF(ISBLANK(J1559),"",_xlfn.TEXTSPLIT(J1559,";")),IF(ISBLANK(H1559),"",_xlfn.TEXTSPLIT(H1559,";")))</f>
        <v>Sunflower Seed Cake</v>
      </c>
      <c r="E1559" s="56" t="str">
        <f>_xlfn.TEXTJOIN(" ",TRUE,B1559,F1559,IF(ISBLANK(J1559),"",_xlfn.TEXTSPLIT(J1559,";")),IF(ISBLANK(G1559),"",_xlfn.TEXTSPLIT(G1559,";")))</f>
        <v>Sunflower Seed Cake</v>
      </c>
      <c r="J1559" s="55" t="s">
        <v>25808</v>
      </c>
      <c r="R1559" t="str" cm="1">
        <f t="array" ref="R1559">IFERROR(INDEX(AOM[AOM], MATCH(1, (AOM[Edge_Value]=ani_diet!D1557)*(AOM[Is_Ani_Diet_Ingredient]&lt;&gt;FALSE), 0)), "No Match in AOM")</f>
        <v>AOM_000674</v>
      </c>
      <c r="S1559" t="str" cm="1">
        <f t="array" ref="S1559">IFERROR(IF(INDEX(AOM[Scientific Name], MATCH(1, (AOM[Edge_Value]=ani_diet!D1557)*(AOM[Is_Ani_Diet_Ingredient]&lt;&gt;FALSE), 0))=0, "", INDEX(AOM[Scientific Name], MATCH(1, (AOM[Edge_Value]=ani_diet!D1557)*(AOM[Is_Ani_Diet_Ingredient]&lt;&gt;FALSE), 0))), "No Match in AOM")</f>
        <v>Helianthus annuus</v>
      </c>
      <c r="T1559" t="str" cm="1">
        <f t="array" ref="T1559">IF((S1559&lt;&gt;"")*(S1559&lt;&gt;"No Match in AOM"),IF(J1559&lt;&gt;"",_xlfn.TEXTJOIN(";",TRUE,CONCATENATE(_xlfn.TEXTSPLIT(S1559,";",TRUE,FALSE)," ",J1559)),S1559),"")</f>
        <v>Helianthus annuus Seed Cake</v>
      </c>
    </row>
    <row r="1560" spans="1:20" ht="15" customHeight="1">
      <c r="A1560" s="30" t="s">
        <v>27301</v>
      </c>
      <c r="B1560" s="55" t="s">
        <v>5084</v>
      </c>
      <c r="C1560" s="56" t="str">
        <f>_xlfn.TEXTJOIN(" ",TRUE,B1560,IF(ISBLANK(J1560),"",_xlfn.TEXTSPLIT(J1560,";")))</f>
        <v>Sunflower Seed Cake</v>
      </c>
      <c r="D1560" s="56" t="str">
        <f>_xlfn.TEXTJOIN(" ",TRUE,B1560,IF(ISBLANK(J1560),"",_xlfn.TEXTSPLIT(J1560,";")),IF(ISBLANK(H1560),"",_xlfn.TEXTSPLIT(H1560,";")))</f>
        <v>Sunflower Seed Cake Ground</v>
      </c>
      <c r="E1560" s="56" t="str">
        <f>_xlfn.TEXTJOIN(" ",TRUE,B1560,F1560,IF(ISBLANK(J1560),"",_xlfn.TEXTSPLIT(J1560,";")),IF(ISBLANK(G1560),"",_xlfn.TEXTSPLIT(G1560,";")))</f>
        <v>Sunflower Seed Cake Meal</v>
      </c>
      <c r="G1560" s="55" t="s">
        <v>25824</v>
      </c>
      <c r="H1560" s="55" t="s">
        <v>6052</v>
      </c>
      <c r="J1560" s="55" t="s">
        <v>25808</v>
      </c>
      <c r="K1560" s="32" t="s">
        <v>324</v>
      </c>
      <c r="L1560" s="32" t="s">
        <v>324</v>
      </c>
      <c r="N1560" t="s">
        <v>2539</v>
      </c>
      <c r="O1560" t="s">
        <v>2510</v>
      </c>
      <c r="P1560" t="s">
        <v>25925</v>
      </c>
      <c r="Q1560" t="s">
        <v>25926</v>
      </c>
      <c r="R1560" t="str" cm="1">
        <f t="array" ref="R1560">IFERROR(INDEX(AOM[AOM], MATCH(1, (AOM[Edge_Value]=ani_diet!D1558)*(AOM[Is_Ani_Diet_Ingredient]&lt;&gt;FALSE), 0)), "No Match in AOM")</f>
        <v>AOM_002208</v>
      </c>
      <c r="S1560" t="str" cm="1">
        <f t="array" ref="S1560">IFERROR(IF(INDEX(AOM[Scientific Name], MATCH(1, (AOM[Edge_Value]=ani_diet!D1558)*(AOM[Is_Ani_Diet_Ingredient]&lt;&gt;FALSE), 0))=0, "", INDEX(AOM[Scientific Name], MATCH(1, (AOM[Edge_Value]=ani_diet!D1558)*(AOM[Is_Ani_Diet_Ingredient]&lt;&gt;FALSE), 0))), "No Match in AOM")</f>
        <v>Helianthus annuus</v>
      </c>
      <c r="T1560" t="str" cm="1">
        <f t="array" ref="T1560">IF((S1560&lt;&gt;"")*(S1560&lt;&gt;"No Match in AOM"),IF(J1560&lt;&gt;"",_xlfn.TEXTJOIN(";",TRUE,CONCATENATE(_xlfn.TEXTSPLIT(S1560,";",TRUE,FALSE)," ",J1560)),S1560),"")</f>
        <v>Helianthus annuus Seed Cake</v>
      </c>
    </row>
    <row r="1561" spans="1:20" ht="15" customHeight="1">
      <c r="A1561" s="30" t="s">
        <v>27302</v>
      </c>
      <c r="B1561" s="55" t="s">
        <v>5084</v>
      </c>
      <c r="C1561" s="56" t="str">
        <f>_xlfn.TEXTJOIN(" ",TRUE,B1561,IF(ISBLANK(J1561),"",_xlfn.TEXTSPLIT(J1561,";")))</f>
        <v>Sunflower Seed</v>
      </c>
      <c r="D1561" s="56" t="str">
        <f>_xlfn.TEXTJOIN(" ",TRUE,B1561,IF(ISBLANK(J1561),"",_xlfn.TEXTSPLIT(J1561,";")),IF(ISBLANK(H1561),"",_xlfn.TEXTSPLIT(H1561,";")))</f>
        <v>Sunflower Seed Ground</v>
      </c>
      <c r="E1561" s="56" t="str">
        <f>_xlfn.TEXTJOIN(" ",TRUE,B1561,F1561,IF(ISBLANK(J1561),"",_xlfn.TEXTSPLIT(J1561,";")),IF(ISBLANK(G1561),"",_xlfn.TEXTSPLIT(G1561,";")))</f>
        <v>Sunflower Seed Ground</v>
      </c>
      <c r="G1561" s="55" t="s">
        <v>6052</v>
      </c>
      <c r="H1561" s="55" t="s">
        <v>6052</v>
      </c>
      <c r="J1561" s="55" t="s">
        <v>3446</v>
      </c>
      <c r="R1561" t="str" cm="1">
        <f t="array" ref="R1561">IFERROR(INDEX(AOM[AOM], MATCH(1, (AOM[Edge_Value]=ani_diet!D1559)*(AOM[Is_Ani_Diet_Ingredient]&lt;&gt;FALSE), 0)), "No Match in AOM")</f>
        <v>AOM_001338</v>
      </c>
      <c r="S1561" t="str" cm="1">
        <f t="array" ref="S1561">IFERROR(IF(INDEX(AOM[Scientific Name], MATCH(1, (AOM[Edge_Value]=ani_diet!D1559)*(AOM[Is_Ani_Diet_Ingredient]&lt;&gt;FALSE), 0))=0, "", INDEX(AOM[Scientific Name], MATCH(1, (AOM[Edge_Value]=ani_diet!D1559)*(AOM[Is_Ani_Diet_Ingredient]&lt;&gt;FALSE), 0))), "No Match in AOM")</f>
        <v>Helianthus annuus</v>
      </c>
      <c r="T1561" t="str" cm="1">
        <f t="array" ref="T1561">IF((S1561&lt;&gt;"")*(S1561&lt;&gt;"No Match in AOM"),IF(J1561&lt;&gt;"",_xlfn.TEXTJOIN(";",TRUE,CONCATENATE(_xlfn.TEXTSPLIT(S1561,";",TRUE,FALSE)," ",J1561)),S1561),"")</f>
        <v>Helianthus annuus Seed</v>
      </c>
    </row>
    <row r="1562" spans="1:20" ht="15" customHeight="1">
      <c r="A1562" s="30" t="s">
        <v>27303</v>
      </c>
      <c r="B1562" s="55" t="s">
        <v>5084</v>
      </c>
      <c r="C1562" s="56" t="str">
        <f>_xlfn.TEXTJOIN(" ",TRUE,B1562,IF(ISBLANK(J1562),"",_xlfn.TEXTSPLIT(J1562,";")))</f>
        <v>Sunflower Seed</v>
      </c>
      <c r="D1562" s="56" t="str">
        <f>_xlfn.TEXTJOIN(" ",TRUE,B1562,IF(ISBLANK(J1562),"",_xlfn.TEXTSPLIT(J1562,";")),IF(ISBLANK(H1562),"",_xlfn.TEXTSPLIT(H1562,";")))</f>
        <v>Sunflower Seed Ground</v>
      </c>
      <c r="E1562" s="56" t="str">
        <f>_xlfn.TEXTJOIN(" ",TRUE,B1562,F1562,IF(ISBLANK(J1562),"",_xlfn.TEXTSPLIT(J1562,";")),IF(ISBLANK(G1562),"",_xlfn.TEXTSPLIT(G1562,";")))</f>
        <v>Sunflower Seed Meal</v>
      </c>
      <c r="G1562" s="55" t="s">
        <v>25824</v>
      </c>
      <c r="H1562" s="55" t="s">
        <v>6052</v>
      </c>
      <c r="J1562" s="55" t="s">
        <v>3446</v>
      </c>
      <c r="K1562" s="32" t="s">
        <v>324</v>
      </c>
      <c r="L1562" s="32" t="s">
        <v>324</v>
      </c>
      <c r="R1562" t="str" cm="1">
        <f t="array" ref="R1562">IFERROR(INDEX(AOM[AOM], MATCH(1, (AOM[Edge_Value]=ani_diet!D1560)*(AOM[Is_Ani_Diet_Ingredient]&lt;&gt;FALSE), 0)), "No Match in AOM")</f>
        <v>AOM_001894</v>
      </c>
      <c r="S1562" t="str" cm="1">
        <f t="array" ref="S1562">IFERROR(IF(INDEX(AOM[Scientific Name], MATCH(1, (AOM[Edge_Value]=ani_diet!D1560)*(AOM[Is_Ani_Diet_Ingredient]&lt;&gt;FALSE), 0))=0, "", INDEX(AOM[Scientific Name], MATCH(1, (AOM[Edge_Value]=ani_diet!D1560)*(AOM[Is_Ani_Diet_Ingredient]&lt;&gt;FALSE), 0))), "No Match in AOM")</f>
        <v>Helianthus annuus</v>
      </c>
      <c r="T1562" t="str" cm="1">
        <f t="array" ref="T1562">IF((S1562&lt;&gt;"")*(S1562&lt;&gt;"No Match in AOM"),IF(J1562&lt;&gt;"",_xlfn.TEXTJOIN(";",TRUE,CONCATENATE(_xlfn.TEXTSPLIT(S1562,";",TRUE,FALSE)," ",J1562)),S1562),"")</f>
        <v>Helianthus annuus Seed</v>
      </c>
    </row>
    <row r="1563" spans="1:20" ht="15" customHeight="1">
      <c r="A1563" s="30" t="s">
        <v>8433</v>
      </c>
      <c r="B1563" s="55" t="s">
        <v>8433</v>
      </c>
      <c r="C1563" s="56" t="str">
        <f>_xlfn.TEXTJOIN(" ",TRUE,B1563,IF(ISBLANK(J1563),"",_xlfn.TEXTSPLIT(J1563,";")))</f>
        <v>Supplement</v>
      </c>
      <c r="D1563" s="56" t="str">
        <f>_xlfn.TEXTJOIN(" ",TRUE,B1563,IF(ISBLANK(J1563),"",_xlfn.TEXTSPLIT(J1563,";")),IF(ISBLANK(H1563),"",_xlfn.TEXTSPLIT(H1563,";")))</f>
        <v>Supplement</v>
      </c>
      <c r="E1563" s="56" t="str">
        <f>_xlfn.TEXTJOIN(" ",TRUE,B1563,F1563,IF(ISBLANK(J1563),"",_xlfn.TEXTSPLIT(J1563,";")),IF(ISBLANK(G1563),"",_xlfn.TEXTSPLIT(G1563,";")))</f>
        <v>Supplement</v>
      </c>
      <c r="R1563" t="str" cm="1">
        <f t="array" ref="R1563">IFERROR(INDEX(AOM[AOM], MATCH(1, (AOM[Edge_Value]=ani_diet!D1561)*(AOM[Is_Ani_Diet_Ingredient]&lt;&gt;FALSE), 0)), "No Match in AOM")</f>
        <v>AOM_000675</v>
      </c>
      <c r="S1563" t="str" cm="1">
        <f t="array" ref="S1563">IFERROR(IF(INDEX(AOM[Scientific Name], MATCH(1, (AOM[Edge_Value]=ani_diet!D1561)*(AOM[Is_Ani_Diet_Ingredient]&lt;&gt;FALSE), 0))=0, "", INDEX(AOM[Scientific Name], MATCH(1, (AOM[Edge_Value]=ani_diet!D1561)*(AOM[Is_Ani_Diet_Ingredient]&lt;&gt;FALSE), 0))), "No Match in AOM")</f>
        <v>Helianthus annuus</v>
      </c>
      <c r="T1563" t="str" cm="1">
        <f t="array" ref="T1563">IF((S1563&lt;&gt;"")*(S1563&lt;&gt;"No Match in AOM"),IF(J1563&lt;&gt;"",_xlfn.TEXTJOIN(";",TRUE,CONCATENATE(_xlfn.TEXTSPLIT(S1563,";",TRUE,FALSE)," ",J1563)),S1563),"")</f>
        <v>Helianthus annuus</v>
      </c>
    </row>
    <row r="1564" spans="1:20" ht="15" customHeight="1">
      <c r="A1564" s="30" t="s">
        <v>23573</v>
      </c>
      <c r="B1564" s="55" t="s">
        <v>23573</v>
      </c>
      <c r="C1564" s="56" t="str">
        <f>_xlfn.TEXTJOIN(" ",TRUE,B1564,IF(ISBLANK(J1564),"",_xlfn.TEXTSPLIT(J1564,";")))</f>
        <v xml:space="preserve">Sweet Basil </v>
      </c>
      <c r="D1564" s="56" t="str">
        <f>_xlfn.TEXTJOIN(" ",TRUE,B1564,IF(ISBLANK(J1564),"",_xlfn.TEXTSPLIT(J1564,";")),IF(ISBLANK(H1564),"",_xlfn.TEXTSPLIT(H1564,";")))</f>
        <v xml:space="preserve">Sweet Basil </v>
      </c>
      <c r="E1564" s="56" t="str">
        <f>_xlfn.TEXTJOIN(" ",TRUE,B1564,F1564,IF(ISBLANK(J1564),"",_xlfn.TEXTSPLIT(J1564,";")),IF(ISBLANK(G1564),"",_xlfn.TEXTSPLIT(G1564,";")))</f>
        <v xml:space="preserve">Sweet Basil </v>
      </c>
      <c r="R1564" t="str" cm="1">
        <f t="array" ref="R1564">IFERROR(INDEX(AOM[AOM], MATCH(1, (AOM[Edge_Value]=ani_diet!D1562)*(AOM[Is_Ani_Diet_Ingredient]&lt;&gt;FALSE), 0)), "No Match in AOM")</f>
        <v>AOM_000675</v>
      </c>
      <c r="S1564" t="str" cm="1">
        <f t="array" ref="S1564">IFERROR(IF(INDEX(AOM[Scientific Name], MATCH(1, (AOM[Edge_Value]=ani_diet!D1562)*(AOM[Is_Ani_Diet_Ingredient]&lt;&gt;FALSE), 0))=0, "", INDEX(AOM[Scientific Name], MATCH(1, (AOM[Edge_Value]=ani_diet!D1562)*(AOM[Is_Ani_Diet_Ingredient]&lt;&gt;FALSE), 0))), "No Match in AOM")</f>
        <v>Helianthus annuus</v>
      </c>
      <c r="T1564" t="str" cm="1">
        <f t="array" ref="T1564">IF((S1564&lt;&gt;"")*(S1564&lt;&gt;"No Match in AOM"),IF(J1564&lt;&gt;"",_xlfn.TEXTJOIN(";",TRUE,CONCATENATE(_xlfn.TEXTSPLIT(S1564,";",TRUE,FALSE)," ",J1564)),S1564),"")</f>
        <v>Helianthus annuus</v>
      </c>
    </row>
    <row r="1565" spans="1:20" ht="15" customHeight="1">
      <c r="A1565" s="30" t="s">
        <v>27304</v>
      </c>
      <c r="B1565" s="55" t="s">
        <v>27305</v>
      </c>
      <c r="C1565" s="56" t="str">
        <f>_xlfn.TEXTJOIN(" ",TRUE,B1565,IF(ISBLANK(J1565),"",_xlfn.TEXTSPLIT(J1565,";")))</f>
        <v>Sweet Basil By Product</v>
      </c>
      <c r="D1565" s="56" t="str">
        <f>_xlfn.TEXTJOIN(" ",TRUE,B1565,IF(ISBLANK(J1565),"",_xlfn.TEXTSPLIT(J1565,";")),IF(ISBLANK(H1565),"",_xlfn.TEXTSPLIT(H1565,";")))</f>
        <v>Sweet Basil By Product</v>
      </c>
      <c r="E1565" s="56" t="str">
        <f>_xlfn.TEXTJOIN(" ",TRUE,B1565,F1565,IF(ISBLANK(J1565),"",_xlfn.TEXTSPLIT(J1565,";")),IF(ISBLANK(G1565),"",_xlfn.TEXTSPLIT(G1565,";")))</f>
        <v>Sweet Basil By Product</v>
      </c>
      <c r="J1565" s="55" t="s">
        <v>27306</v>
      </c>
      <c r="R1565" t="str" cm="1">
        <f t="array" ref="R1565">IFERROR(INDEX(AOM[AOM], MATCH(1, (AOM[Edge_Value]=ani_diet!D1563)*(AOM[Is_Ani_Diet_Ingredient]&lt;&gt;FALSE), 0)), "No Match in AOM")</f>
        <v>AOM_000736</v>
      </c>
      <c r="S1565" t="str" cm="1">
        <f t="array" ref="S1565">IFERROR(IF(INDEX(AOM[Scientific Name], MATCH(1, (AOM[Edge_Value]=ani_diet!D1563)*(AOM[Is_Ani_Diet_Ingredient]&lt;&gt;FALSE), 0))=0, "", INDEX(AOM[Scientific Name], MATCH(1, (AOM[Edge_Value]=ani_diet!D1563)*(AOM[Is_Ani_Diet_Ingredient]&lt;&gt;FALSE), 0))), "No Match in AOM")</f>
        <v/>
      </c>
      <c r="T1565" t="str" cm="1">
        <f t="array" ref="T1565">IF((S1565&lt;&gt;"")*(S1565&lt;&gt;"No Match in AOM"),IF(J1565&lt;&gt;"",_xlfn.TEXTJOIN(";",TRUE,CONCATENATE(_xlfn.TEXTSPLIT(S1565,";",TRUE,FALSE)," ",J1565)),S1565),"")</f>
        <v/>
      </c>
    </row>
    <row r="1566" spans="1:20" ht="15" customHeight="1">
      <c r="A1566" s="30" t="s">
        <v>27307</v>
      </c>
      <c r="B1566" s="55" t="s">
        <v>5385</v>
      </c>
      <c r="C1566" s="56" t="str">
        <f>_xlfn.TEXTJOIN(" ",TRUE,B1566,IF(ISBLANK(J1566),"",_xlfn.TEXTSPLIT(J1566,";")))</f>
        <v>Sweet Potato</v>
      </c>
      <c r="D1566" s="56" t="str">
        <f>_xlfn.TEXTJOIN(" ",TRUE,B1566,IF(ISBLANK(J1566),"",_xlfn.TEXTSPLIT(J1566,";")),IF(ISBLANK(H1566),"",_xlfn.TEXTSPLIT(H1566,";")))</f>
        <v>Sweet Potato</v>
      </c>
      <c r="E1566" s="56" t="str">
        <f>_xlfn.TEXTJOIN(" ",TRUE,B1566,F1566,IF(ISBLANK(J1566),"",_xlfn.TEXTSPLIT(J1566,";")),IF(ISBLANK(G1566),"",_xlfn.TEXTSPLIT(G1566,";")))</f>
        <v>Sweet Potato</v>
      </c>
      <c r="K1566" s="32" t="s">
        <v>324</v>
      </c>
      <c r="R1566" t="str" cm="1">
        <f t="array" ref="R1566">IFERROR(INDEX(AOM[AOM], MATCH(1, (AOM[Edge_Value]=ani_diet!D1564)*(AOM[Is_Ani_Diet_Ingredient]&lt;&gt;FALSE), 0)), "No Match in AOM")</f>
        <v>AOM_003996</v>
      </c>
      <c r="S1566" t="str" cm="1">
        <f t="array" ref="S1566">IFERROR(IF(INDEX(AOM[Scientific Name], MATCH(1, (AOM[Edge_Value]=ani_diet!D1564)*(AOM[Is_Ani_Diet_Ingredient]&lt;&gt;FALSE), 0))=0, "", INDEX(AOM[Scientific Name], MATCH(1, (AOM[Edge_Value]=ani_diet!D1564)*(AOM[Is_Ani_Diet_Ingredient]&lt;&gt;FALSE), 0))), "No Match in AOM")</f>
        <v>Ocimum basilicum</v>
      </c>
      <c r="T1566" t="str" cm="1">
        <f t="array" ref="T1566">IF((S1566&lt;&gt;"")*(S1566&lt;&gt;"No Match in AOM"),IF(J1566&lt;&gt;"",_xlfn.TEXTJOIN(";",TRUE,CONCATENATE(_xlfn.TEXTSPLIT(S1566,";",TRUE,FALSE)," ",J1566)),S1566),"")</f>
        <v>Ocimum basilicum</v>
      </c>
    </row>
    <row r="1567" spans="1:20" ht="15" customHeight="1">
      <c r="A1567" s="30" t="s">
        <v>20078</v>
      </c>
      <c r="B1567" s="55" t="s">
        <v>5385</v>
      </c>
      <c r="C1567" s="56" t="str">
        <f>_xlfn.TEXTJOIN(" ",TRUE,B1567,IF(ISBLANK(J1567),"",_xlfn.TEXTSPLIT(J1567,";")))</f>
        <v>Sweet Potato Peels</v>
      </c>
      <c r="D1567" s="56" t="str">
        <f>_xlfn.TEXTJOIN(" ",TRUE,B1567,IF(ISBLANK(J1567),"",_xlfn.TEXTSPLIT(J1567,";")),IF(ISBLANK(H1567),"",_xlfn.TEXTSPLIT(H1567,";")))</f>
        <v>Sweet Potato Peels</v>
      </c>
      <c r="E1567" s="56" t="str">
        <f>_xlfn.TEXTJOIN(" ",TRUE,B1567,F1567,IF(ISBLANK(J1567),"",_xlfn.TEXTSPLIT(J1567,";")),IF(ISBLANK(G1567),"",_xlfn.TEXTSPLIT(G1567,";")))</f>
        <v>Sweet Potato Peels</v>
      </c>
      <c r="J1567" s="55" t="s">
        <v>26877</v>
      </c>
      <c r="R1567" t="str" cm="1">
        <f t="array" ref="R1567">IFERROR(INDEX(AOM[AOM], MATCH(1, (AOM[Edge_Value]=ani_diet!D1565)*(AOM[Is_Ani_Diet_Ingredient]&lt;&gt;FALSE), 0)), "No Match in AOM")</f>
        <v>AOM_006338</v>
      </c>
      <c r="S1567" t="str" cm="1">
        <f t="array" ref="S1567">IFERROR(IF(INDEX(AOM[Scientific Name], MATCH(1, (AOM[Edge_Value]=ani_diet!D1565)*(AOM[Is_Ani_Diet_Ingredient]&lt;&gt;FALSE), 0))=0, "", INDEX(AOM[Scientific Name], MATCH(1, (AOM[Edge_Value]=ani_diet!D1565)*(AOM[Is_Ani_Diet_Ingredient]&lt;&gt;FALSE), 0))), "No Match in AOM")</f>
        <v>Ocimum basilicum</v>
      </c>
      <c r="T1567" t="str" cm="1">
        <f t="array" ref="T1567">IF((S1567&lt;&gt;"")*(S1567&lt;&gt;"No Match in AOM"),IF(J1567&lt;&gt;"",_xlfn.TEXTJOIN(";",TRUE,CONCATENATE(_xlfn.TEXTSPLIT(S1567,";",TRUE,FALSE)," ",J1567)),S1567),"")</f>
        <v>Ocimum basilicum Peels</v>
      </c>
    </row>
    <row r="1568" spans="1:20" ht="15" customHeight="1">
      <c r="A1568" s="30" t="s">
        <v>27308</v>
      </c>
      <c r="B1568" s="55" t="s">
        <v>5385</v>
      </c>
      <c r="C1568" s="56" t="str">
        <f>_xlfn.TEXTJOIN(" ",TRUE,B1568,IF(ISBLANK(J1568),"",_xlfn.TEXTSPLIT(J1568,";")))</f>
        <v>Sweet Potato Peels</v>
      </c>
      <c r="D1568" s="56" t="str">
        <f>_xlfn.TEXTJOIN(" ",TRUE,B1568,IF(ISBLANK(J1568),"",_xlfn.TEXTSPLIT(J1568,";")),IF(ISBLANK(H1568),"",_xlfn.TEXTSPLIT(H1568,";")))</f>
        <v>Sweet Potato Peels Dried</v>
      </c>
      <c r="E1568" s="56" t="str">
        <f>_xlfn.TEXTJOIN(" ",TRUE,B1568,F1568,IF(ISBLANK(J1568),"",_xlfn.TEXTSPLIT(J1568,";")),IF(ISBLANK(G1568),"",_xlfn.TEXTSPLIT(G1568,";")))</f>
        <v>Sweet Potato Peels Dried</v>
      </c>
      <c r="G1568" s="55" t="s">
        <v>17480</v>
      </c>
      <c r="H1568" s="55" t="s">
        <v>17480</v>
      </c>
      <c r="J1568" s="55" t="s">
        <v>26877</v>
      </c>
      <c r="R1568" t="str" cm="1">
        <f t="array" ref="R1568">IFERROR(INDEX(AOM[AOM], MATCH(1, (AOM[Edge_Value]=ani_diet!D1566)*(AOM[Is_Ani_Diet_Ingredient]&lt;&gt;FALSE), 0)), "No Match in AOM")</f>
        <v>AOM_000680</v>
      </c>
      <c r="S1568" t="str" cm="1">
        <f t="array" ref="S1568">IFERROR(IF(INDEX(AOM[Scientific Name], MATCH(1, (AOM[Edge_Value]=ani_diet!D1566)*(AOM[Is_Ani_Diet_Ingredient]&lt;&gt;FALSE), 0))=0, "", INDEX(AOM[Scientific Name], MATCH(1, (AOM[Edge_Value]=ani_diet!D1566)*(AOM[Is_Ani_Diet_Ingredient]&lt;&gt;FALSE), 0))), "No Match in AOM")</f>
        <v>Ipomoea batatas</v>
      </c>
      <c r="T1568" t="str" cm="1">
        <f t="array" ref="T1568">IF((S1568&lt;&gt;"")*(S1568&lt;&gt;"No Match in AOM"),IF(J1568&lt;&gt;"",_xlfn.TEXTJOIN(";",TRUE,CONCATENATE(_xlfn.TEXTSPLIT(S1568,";",TRUE,FALSE)," ",J1568)),S1568),"")</f>
        <v>Ipomoea batatas Peels</v>
      </c>
    </row>
    <row r="1569" spans="1:21" ht="15" customHeight="1">
      <c r="A1569" s="30" t="s">
        <v>20637</v>
      </c>
      <c r="B1569" s="55" t="s">
        <v>5385</v>
      </c>
      <c r="C1569" s="56" t="str">
        <f>_xlfn.TEXTJOIN(" ",TRUE,B1569,IF(ISBLANK(J1569),"",_xlfn.TEXTSPLIT(J1569,";")))</f>
        <v>Sweet Potato Tuber</v>
      </c>
      <c r="D1569" s="56" t="str">
        <f>_xlfn.TEXTJOIN(" ",TRUE,B1569,IF(ISBLANK(J1569),"",_xlfn.TEXTSPLIT(J1569,";")),IF(ISBLANK(H1569),"",_xlfn.TEXTSPLIT(H1569,";")))</f>
        <v>Sweet Potato Tuber</v>
      </c>
      <c r="E1569" s="56" t="str">
        <f>_xlfn.TEXTJOIN(" ",TRUE,B1569,F1569,IF(ISBLANK(J1569),"",_xlfn.TEXTSPLIT(J1569,";")),IF(ISBLANK(G1569),"",_xlfn.TEXTSPLIT(G1569,";")))</f>
        <v>Sweet Potato Tuber</v>
      </c>
      <c r="J1569" s="55" t="s">
        <v>26087</v>
      </c>
      <c r="R1569" t="str" cm="1">
        <f t="array" ref="R1569">IFERROR(INDEX(AOM[AOM], MATCH(1, (AOM[Edge_Value]=ani_diet!D1567)*(AOM[Is_Ani_Diet_Ingredient]&lt;&gt;FALSE), 0)), "No Match in AOM")</f>
        <v>AOM_002101</v>
      </c>
      <c r="S1569" t="str" cm="1">
        <f t="array" ref="S1569">IFERROR(IF(INDEX(AOM[Scientific Name], MATCH(1, (AOM[Edge_Value]=ani_diet!D1567)*(AOM[Is_Ani_Diet_Ingredient]&lt;&gt;FALSE), 0))=0, "", INDEX(AOM[Scientific Name], MATCH(1, (AOM[Edge_Value]=ani_diet!D1567)*(AOM[Is_Ani_Diet_Ingredient]&lt;&gt;FALSE), 0))), "No Match in AOM")</f>
        <v>Ipomoea batatas</v>
      </c>
      <c r="T1569" t="str" cm="1">
        <f t="array" ref="T1569">IF((S1569&lt;&gt;"")*(S1569&lt;&gt;"No Match in AOM"),IF(J1569&lt;&gt;"",_xlfn.TEXTJOIN(";",TRUE,CONCATENATE(_xlfn.TEXTSPLIT(S1569,";",TRUE,FALSE)," ",J1569)),S1569),"")</f>
        <v>Ipomoea batatas Tuber</v>
      </c>
    </row>
    <row r="1570" spans="1:21" ht="15" customHeight="1">
      <c r="A1570" s="30" t="s">
        <v>27309</v>
      </c>
      <c r="B1570" s="55" t="s">
        <v>5385</v>
      </c>
      <c r="C1570" s="56" t="str">
        <f>_xlfn.TEXTJOIN(" ",TRUE,B1570,IF(ISBLANK(J1570),"",_xlfn.TEXTSPLIT(J1570,";")))</f>
        <v>Sweet Potato Tuber Vine</v>
      </c>
      <c r="D1570" s="56" t="str">
        <f>_xlfn.TEXTJOIN(" ",TRUE,B1570,IF(ISBLANK(J1570),"",_xlfn.TEXTSPLIT(J1570,";")),IF(ISBLANK(H1570),"",_xlfn.TEXTSPLIT(H1570,";")))</f>
        <v>Sweet Potato Tuber Vine</v>
      </c>
      <c r="E1570" s="56" t="str">
        <f>_xlfn.TEXTJOIN(" ",TRUE,B1570,F1570,IF(ISBLANK(J1570),"",_xlfn.TEXTSPLIT(J1570,";")),IF(ISBLANK(G1570),"",_xlfn.TEXTSPLIT(G1570,";")))</f>
        <v>Sweet Potato Tuber Vine</v>
      </c>
      <c r="J1570" s="55" t="s">
        <v>27310</v>
      </c>
      <c r="K1570" s="32" t="s">
        <v>324</v>
      </c>
      <c r="N1570" t="s">
        <v>2539</v>
      </c>
      <c r="O1570" t="s">
        <v>2510</v>
      </c>
      <c r="P1570" t="s">
        <v>25925</v>
      </c>
      <c r="Q1570" t="s">
        <v>25926</v>
      </c>
      <c r="R1570" t="str" cm="1">
        <f t="array" ref="R1570">IFERROR(INDEX(AOM[AOM], MATCH(1, (AOM[Edge_Value]=ani_diet!D1568)*(AOM[Is_Ani_Diet_Ingredient]&lt;&gt;FALSE), 0)), "No Match in AOM")</f>
        <v>AOM_006263</v>
      </c>
      <c r="S1570" t="str" cm="1">
        <f t="array" ref="S1570">IFERROR(IF(INDEX(AOM[Scientific Name], MATCH(1, (AOM[Edge_Value]=ani_diet!D1568)*(AOM[Is_Ani_Diet_Ingredient]&lt;&gt;FALSE), 0))=0, "", INDEX(AOM[Scientific Name], MATCH(1, (AOM[Edge_Value]=ani_diet!D1568)*(AOM[Is_Ani_Diet_Ingredient]&lt;&gt;FALSE), 0))), "No Match in AOM")</f>
        <v>Ipomoea batatas</v>
      </c>
      <c r="T1570" t="str" cm="1">
        <f t="array" ref="T1570">IF((S1570&lt;&gt;"")*(S1570&lt;&gt;"No Match in AOM"),IF(J1570&lt;&gt;"",_xlfn.TEXTJOIN(";",TRUE,CONCATENATE(_xlfn.TEXTSPLIT(S1570,";",TRUE,FALSE)," ",J1570)),S1570),"")</f>
        <v>Ipomoea batatas Tuber;Vine</v>
      </c>
      <c r="U1570" t="s">
        <v>27311</v>
      </c>
    </row>
    <row r="1571" spans="1:21" ht="15" customHeight="1">
      <c r="A1571" s="30" t="s">
        <v>27312</v>
      </c>
      <c r="B1571" s="55" t="s">
        <v>5385</v>
      </c>
      <c r="C1571" s="56" t="str">
        <f>_xlfn.TEXTJOIN(" ",TRUE,B1571,IF(ISBLANK(J1571),"",_xlfn.TEXTSPLIT(J1571,";")))</f>
        <v>Sweet Potato Vine</v>
      </c>
      <c r="D1571" s="56" t="str">
        <f>_xlfn.TEXTJOIN(" ",TRUE,B1571,IF(ISBLANK(J1571),"",_xlfn.TEXTSPLIT(J1571,";")),IF(ISBLANK(H1571),"",_xlfn.TEXTSPLIT(H1571,";")))</f>
        <v>Sweet Potato Vine</v>
      </c>
      <c r="E1571" s="56" t="str">
        <f>_xlfn.TEXTJOIN(" ",TRUE,B1571,F1571,IF(ISBLANK(J1571),"",_xlfn.TEXTSPLIT(J1571,";")),IF(ISBLANK(G1571),"",_xlfn.TEXTSPLIT(G1571,";")))</f>
        <v>Sweet Potato Vine Chopped</v>
      </c>
      <c r="G1571" s="55" t="s">
        <v>6195</v>
      </c>
      <c r="I1571" s="55" t="s">
        <v>6195</v>
      </c>
      <c r="J1571" s="55" t="s">
        <v>26226</v>
      </c>
      <c r="R1571" t="str" cm="1">
        <f t="array" ref="R1571">IFERROR(INDEX(AOM[AOM], MATCH(1, (AOM[Edge_Value]=ani_diet!D1569)*(AOM[Is_Ani_Diet_Ingredient]&lt;&gt;FALSE), 0)), "No Match in AOM")</f>
        <v>AOM_001840</v>
      </c>
      <c r="S1571" t="str" cm="1">
        <f t="array" ref="S1571">IFERROR(IF(INDEX(AOM[Scientific Name], MATCH(1, (AOM[Edge_Value]=ani_diet!D1569)*(AOM[Is_Ani_Diet_Ingredient]&lt;&gt;FALSE), 0))=0, "", INDEX(AOM[Scientific Name], MATCH(1, (AOM[Edge_Value]=ani_diet!D1569)*(AOM[Is_Ani_Diet_Ingredient]&lt;&gt;FALSE), 0))), "No Match in AOM")</f>
        <v>Ipomoea batatas</v>
      </c>
      <c r="T1571" t="str" cm="1">
        <f t="array" ref="T1571">IF((S1571&lt;&gt;"")*(S1571&lt;&gt;"No Match in AOM"),IF(J1571&lt;&gt;"",_xlfn.TEXTJOIN(";",TRUE,CONCATENATE(_xlfn.TEXTSPLIT(S1571,";",TRUE,FALSE)," ",J1571)),S1571),"")</f>
        <v>Ipomoea batatas Vine</v>
      </c>
    </row>
    <row r="1572" spans="1:21" ht="15" customHeight="1">
      <c r="A1572" s="30" t="s">
        <v>27313</v>
      </c>
      <c r="B1572" s="55" t="s">
        <v>5385</v>
      </c>
      <c r="C1572" s="56" t="str">
        <f>_xlfn.TEXTJOIN(" ",TRUE,B1572,IF(ISBLANK(J1572),"",_xlfn.TEXTSPLIT(J1572,";")))</f>
        <v>Sweet Potato Vine</v>
      </c>
      <c r="D1572" s="56" t="str">
        <f>_xlfn.TEXTJOIN(" ",TRUE,B1572,IF(ISBLANK(J1572),"",_xlfn.TEXTSPLIT(J1572,";")),IF(ISBLANK(H1572),"",_xlfn.TEXTSPLIT(H1572,";")))</f>
        <v>Sweet Potato Vine</v>
      </c>
      <c r="E1572" s="56" t="str">
        <f>_xlfn.TEXTJOIN(" ",TRUE,B1572,F1572,IF(ISBLANK(J1572),"",_xlfn.TEXTSPLIT(J1572,";")),IF(ISBLANK(G1572),"",_xlfn.TEXTSPLIT(G1572,";")))</f>
        <v>Sweet Potato Vine</v>
      </c>
      <c r="J1572" s="55" t="s">
        <v>26226</v>
      </c>
      <c r="N1572" t="s">
        <v>2539</v>
      </c>
      <c r="O1572" t="s">
        <v>2510</v>
      </c>
      <c r="P1572" t="s">
        <v>25925</v>
      </c>
      <c r="Q1572" t="s">
        <v>25926</v>
      </c>
      <c r="R1572" t="str" cm="1">
        <f t="array" ref="R1572">IFERROR(INDEX(AOM[AOM], MATCH(1, (AOM[Edge_Value]=ani_diet!D1570)*(AOM[Is_Ani_Diet_Ingredient]&lt;&gt;FALSE), 0)), "No Match in AOM")</f>
        <v>No Match in AOM</v>
      </c>
      <c r="S1572" t="str" cm="1">
        <f t="array" ref="S1572">IFERROR(IF(INDEX(AOM[Scientific Name], MATCH(1, (AOM[Edge_Value]=ani_diet!D1570)*(AOM[Is_Ani_Diet_Ingredient]&lt;&gt;FALSE), 0))=0, "", INDEX(AOM[Scientific Name], MATCH(1, (AOM[Edge_Value]=ani_diet!D1570)*(AOM[Is_Ani_Diet_Ingredient]&lt;&gt;FALSE), 0))), "No Match in AOM")</f>
        <v>No Match in AOM</v>
      </c>
      <c r="T1572" t="str" cm="1">
        <f t="array" ref="T1572">IF((S1572&lt;&gt;"")*(S1572&lt;&gt;"No Match in AOM"),IF(J1572&lt;&gt;"",_xlfn.TEXTJOIN(";",TRUE,CONCATENATE(_xlfn.TEXTSPLIT(S1572,";",TRUE,FALSE)," ",J1572)),S1572),"")</f>
        <v/>
      </c>
    </row>
    <row r="1573" spans="1:21" ht="15" customHeight="1">
      <c r="A1573" s="30" t="s">
        <v>27314</v>
      </c>
      <c r="B1573" s="55" t="s">
        <v>20086</v>
      </c>
      <c r="C1573" s="56" t="str">
        <f>_xlfn.TEXTJOIN(" ",TRUE,B1573,IF(ISBLANK(J1573),"",_xlfn.TEXTSPLIT(J1573,";")))</f>
        <v>Sweet Potato Vine</v>
      </c>
      <c r="D1573" s="56" t="str">
        <f>_xlfn.TEXTJOIN(" ",TRUE,B1573,IF(ISBLANK(J1573),"",_xlfn.TEXTSPLIT(J1573,";")),IF(ISBLANK(H1573),"",_xlfn.TEXTSPLIT(H1573,";")))</f>
        <v>Sweet Potato Vine Dried</v>
      </c>
      <c r="E1573" s="56" t="str">
        <f>_xlfn.TEXTJOIN(" ",TRUE,B1573,F1573,IF(ISBLANK(J1573),"",_xlfn.TEXTSPLIT(J1573,";")),IF(ISBLANK(G1573),"",_xlfn.TEXTSPLIT(G1573,";")))</f>
        <v>Sweet Potato Vine Chopped Dried</v>
      </c>
      <c r="G1573" s="55" t="s">
        <v>25774</v>
      </c>
      <c r="H1573" s="55" t="s">
        <v>17480</v>
      </c>
      <c r="I1573" s="55" t="s">
        <v>6195</v>
      </c>
      <c r="R1573" t="str" cm="1">
        <f t="array" ref="R1573">IFERROR(INDEX(AOM[AOM], MATCH(1, (AOM[Edge_Value]=ani_diet!D1572)*(AOM[Is_Ani_Diet_Ingredient]&lt;&gt;FALSE), 0)), "No Match in AOM")</f>
        <v>AOM_001267</v>
      </c>
      <c r="S1573" t="str" cm="1">
        <f t="array" ref="S1573">IFERROR(IF(INDEX(AOM[Scientific Name], MATCH(1, (AOM[Edge_Value]=ani_diet!D1572)*(AOM[Is_Ani_Diet_Ingredient]&lt;&gt;FALSE), 0))=0, "", INDEX(AOM[Scientific Name], MATCH(1, (AOM[Edge_Value]=ani_diet!D1572)*(AOM[Is_Ani_Diet_Ingredient]&lt;&gt;FALSE), 0))), "No Match in AOM")</f>
        <v>Ipomoea batatas</v>
      </c>
      <c r="T1573" t="str" cm="1">
        <f t="array" ref="T1573">IF((S1573&lt;&gt;"")*(S1573&lt;&gt;"No Match in AOM"),IF(J1573&lt;&gt;"",_xlfn.TEXTJOIN(";",TRUE,CONCATENATE(_xlfn.TEXTSPLIT(S1573,";",TRUE,FALSE)," ",J1573)),S1573),"")</f>
        <v>Ipomoea batatas</v>
      </c>
    </row>
    <row r="1574" spans="1:21" ht="15" customHeight="1">
      <c r="A1574" s="30" t="s">
        <v>27315</v>
      </c>
      <c r="B1574" s="55" t="s">
        <v>5385</v>
      </c>
      <c r="C1574" s="56" t="str">
        <f>_xlfn.TEXTJOIN(" ",TRUE,B1574,IF(ISBLANK(J1574),"",_xlfn.TEXTSPLIT(J1574,";")))</f>
        <v>Sweet Potato Vine</v>
      </c>
      <c r="D1574" s="56" t="str">
        <f>_xlfn.TEXTJOIN(" ",TRUE,B1574,IF(ISBLANK(J1574),"",_xlfn.TEXTSPLIT(J1574,";")),IF(ISBLANK(H1574),"",_xlfn.TEXTSPLIT(H1574,";")))</f>
        <v>Sweet Potato Vine Ensiled</v>
      </c>
      <c r="E1574" s="56" t="str">
        <f>_xlfn.TEXTJOIN(" ",TRUE,B1574,F1574,IF(ISBLANK(J1574),"",_xlfn.TEXTSPLIT(J1574,";")),IF(ISBLANK(G1574),"",_xlfn.TEXTSPLIT(G1574,";")))</f>
        <v>Sweet Potato Vine Ensiled</v>
      </c>
      <c r="G1574" s="55" t="s">
        <v>17494</v>
      </c>
      <c r="H1574" s="55" t="s">
        <v>17494</v>
      </c>
      <c r="J1574" s="55" t="s">
        <v>26226</v>
      </c>
      <c r="N1574" t="s">
        <v>2548</v>
      </c>
      <c r="O1574" t="s">
        <v>2519</v>
      </c>
      <c r="P1574" t="s">
        <v>25935</v>
      </c>
      <c r="Q1574" t="s">
        <v>26594</v>
      </c>
      <c r="R1574" t="str" cm="1">
        <f t="array" ref="R1574">IFERROR(INDEX(AOM[AOM], MATCH(1, (AOM[Edge_Value]=ani_diet!D1571)*(AOM[Is_Ani_Diet_Ingredient]&lt;&gt;FALSE), 0)), "No Match in AOM")</f>
        <v>AOM_001267</v>
      </c>
      <c r="S1574" t="str" cm="1">
        <f t="array" ref="S1574">IFERROR(IF(INDEX(AOM[Scientific Name], MATCH(1, (AOM[Edge_Value]=ani_diet!D1571)*(AOM[Is_Ani_Diet_Ingredient]&lt;&gt;FALSE), 0))=0, "", INDEX(AOM[Scientific Name], MATCH(1, (AOM[Edge_Value]=ani_diet!D1571)*(AOM[Is_Ani_Diet_Ingredient]&lt;&gt;FALSE), 0))), "No Match in AOM")</f>
        <v>Ipomoea batatas</v>
      </c>
      <c r="T1574" t="str" cm="1">
        <f t="array" ref="T1574">IF((S1574&lt;&gt;"")*(S1574&lt;&gt;"No Match in AOM"),IF(J1574&lt;&gt;"",_xlfn.TEXTJOIN(";",TRUE,CONCATENATE(_xlfn.TEXTSPLIT(S1574,";",TRUE,FALSE)," ",J1574)),S1574),"")</f>
        <v>Ipomoea batatas Vine</v>
      </c>
    </row>
    <row r="1575" spans="1:21" ht="15" customHeight="1">
      <c r="A1575" s="30" t="s">
        <v>27316</v>
      </c>
      <c r="B1575" s="55" t="s">
        <v>5385</v>
      </c>
      <c r="C1575" s="56" t="str">
        <f>_xlfn.TEXTJOIN(" ",TRUE,B1575,IF(ISBLANK(J1575),"",_xlfn.TEXTSPLIT(J1575,";")))</f>
        <v>Sweet Potato Vine</v>
      </c>
      <c r="D1575" s="56" t="str">
        <f>_xlfn.TEXTJOIN(" ",TRUE,B1575,IF(ISBLANK(J1575),"",_xlfn.TEXTSPLIT(J1575,";")),IF(ISBLANK(H1575),"",_xlfn.TEXTSPLIT(H1575,";")))</f>
        <v>Sweet Potato Vine Ensiled Wilted</v>
      </c>
      <c r="E1575" s="56" t="str">
        <f>_xlfn.TEXTJOIN(" ",TRUE,B1575,F1575,IF(ISBLANK(J1575),"",_xlfn.TEXTSPLIT(J1575,";")),IF(ISBLANK(G1575),"",_xlfn.TEXTSPLIT(G1575,";")))</f>
        <v>Sweet Potato Vine Ensiled Wilted</v>
      </c>
      <c r="G1575" s="55" t="s">
        <v>25864</v>
      </c>
      <c r="H1575" s="55" t="s">
        <v>25864</v>
      </c>
      <c r="J1575" s="55" t="s">
        <v>26226</v>
      </c>
      <c r="R1575" t="str" cm="1">
        <f t="array" ref="R1575">IFERROR(INDEX(AOM[AOM], MATCH(1, (AOM[Edge_Value]=ani_diet!D1573)*(AOM[Is_Ani_Diet_Ingredient]&lt;&gt;FALSE), 0)), "No Match in AOM")</f>
        <v>AOM_003853</v>
      </c>
      <c r="S1575" t="str" cm="1">
        <f t="array" ref="S1575">IFERROR(IF(INDEX(AOM[Scientific Name], MATCH(1, (AOM[Edge_Value]=ani_diet!D1573)*(AOM[Is_Ani_Diet_Ingredient]&lt;&gt;FALSE), 0))=0, "", INDEX(AOM[Scientific Name], MATCH(1, (AOM[Edge_Value]=ani_diet!D1573)*(AOM[Is_Ani_Diet_Ingredient]&lt;&gt;FALSE), 0))), "No Match in AOM")</f>
        <v>Ipomoea batatas</v>
      </c>
      <c r="T1575" t="str" cm="1">
        <f t="array" ref="T1575">IF((S1575&lt;&gt;"")*(S1575&lt;&gt;"No Match in AOM"),IF(J1575&lt;&gt;"",_xlfn.TEXTJOIN(";",TRUE,CONCATENATE(_xlfn.TEXTSPLIT(S1575,";",TRUE,FALSE)," ",J1575)),S1575),"")</f>
        <v>Ipomoea batatas Vine</v>
      </c>
    </row>
    <row r="1576" spans="1:21" ht="15" customHeight="1">
      <c r="A1576" s="30" t="s">
        <v>27317</v>
      </c>
      <c r="B1576" s="55" t="s">
        <v>5385</v>
      </c>
      <c r="C1576" s="56" t="str">
        <f>_xlfn.TEXTJOIN(" ",TRUE,B1576,IF(ISBLANK(J1576),"",_xlfn.TEXTSPLIT(J1576,";")))</f>
        <v>Sweet Potato Vine</v>
      </c>
      <c r="D1576" s="56" t="str">
        <f>_xlfn.TEXTJOIN(" ",TRUE,B1576,IF(ISBLANK(J1576),"",_xlfn.TEXTSPLIT(J1576,";")),IF(ISBLANK(H1576),"",_xlfn.TEXTSPLIT(H1576,";")))</f>
        <v>Sweet Potato Vine Wilted</v>
      </c>
      <c r="E1576" s="56" t="str">
        <f>_xlfn.TEXTJOIN(" ",TRUE,B1576,F1576,IF(ISBLANK(J1576),"",_xlfn.TEXTSPLIT(J1576,";")),IF(ISBLANK(G1576),"",_xlfn.TEXTSPLIT(G1576,";")))</f>
        <v>Sweet Potato Vine Wilted</v>
      </c>
      <c r="G1576" s="55" t="s">
        <v>17481</v>
      </c>
      <c r="H1576" s="55" t="s">
        <v>17481</v>
      </c>
      <c r="J1576" s="55" t="s">
        <v>26226</v>
      </c>
      <c r="N1576" t="s">
        <v>2539</v>
      </c>
      <c r="O1576" t="s">
        <v>2510</v>
      </c>
      <c r="P1576" t="s">
        <v>25925</v>
      </c>
      <c r="Q1576" t="s">
        <v>25926</v>
      </c>
      <c r="R1576" t="str" cm="1">
        <f t="array" ref="R1576">IFERROR(INDEX(AOM[AOM], MATCH(1, (AOM[Edge_Value]=ani_diet!D1574)*(AOM[Is_Ani_Diet_Ingredient]&lt;&gt;FALSE), 0)), "No Match in AOM")</f>
        <v>AOM_001954</v>
      </c>
      <c r="S1576" t="str" cm="1">
        <f t="array" ref="S1576">IFERROR(IF(INDEX(AOM[Scientific Name], MATCH(1, (AOM[Edge_Value]=ani_diet!D1574)*(AOM[Is_Ani_Diet_Ingredient]&lt;&gt;FALSE), 0))=0, "", INDEX(AOM[Scientific Name], MATCH(1, (AOM[Edge_Value]=ani_diet!D1574)*(AOM[Is_Ani_Diet_Ingredient]&lt;&gt;FALSE), 0))), "No Match in AOM")</f>
        <v>Ipomoea batatas</v>
      </c>
      <c r="T1576" t="str" cm="1">
        <f t="array" ref="T1576">IF((S1576&lt;&gt;"")*(S1576&lt;&gt;"No Match in AOM"),IF(J1576&lt;&gt;"",_xlfn.TEXTJOIN(";",TRUE,CONCATENATE(_xlfn.TEXTSPLIT(S1576,";",TRUE,FALSE)," ",J1576)),S1576),"")</f>
        <v>Ipomoea batatas Vine</v>
      </c>
    </row>
    <row r="1577" spans="1:21" ht="15" customHeight="1">
      <c r="A1577" s="30" t="s">
        <v>27318</v>
      </c>
      <c r="B1577" s="55" t="s">
        <v>23471</v>
      </c>
      <c r="C1577" s="56" t="str">
        <f>_xlfn.TEXTJOIN(" ",TRUE,B1577,IF(ISBLANK(J1577),"",_xlfn.TEXTSPLIT(J1577,";")))</f>
        <v>Swine Mix</v>
      </c>
      <c r="D1577" s="56" t="str">
        <f>_xlfn.TEXTJOIN(" ",TRUE,B1577,IF(ISBLANK(J1577),"",_xlfn.TEXTSPLIT(J1577,";")),IF(ISBLANK(H1577),"",_xlfn.TEXTSPLIT(H1577,";")))</f>
        <v>Swine Mix</v>
      </c>
      <c r="E1577" s="56" t="str">
        <f>_xlfn.TEXTJOIN(" ",TRUE,B1577,F1577,IF(ISBLANK(J1577),"",_xlfn.TEXTSPLIT(J1577,";")),IF(ISBLANK(G1577),"",_xlfn.TEXTSPLIT(G1577,";")))</f>
        <v>Swine Mix</v>
      </c>
      <c r="R1577" t="str" cm="1">
        <f t="array" ref="R1577">IFERROR(INDEX(AOM[AOM], MATCH(1, (AOM[Edge_Value]=ani_diet!D1575)*(AOM[Is_Ani_Diet_Ingredient]&lt;&gt;FALSE), 0)), "No Match in AOM")</f>
        <v>AOM_006403</v>
      </c>
      <c r="S1577" t="str" cm="1">
        <f t="array" ref="S1577">IFERROR(IF(INDEX(AOM[Scientific Name], MATCH(1, (AOM[Edge_Value]=ani_diet!D1575)*(AOM[Is_Ani_Diet_Ingredient]&lt;&gt;FALSE), 0))=0, "", INDEX(AOM[Scientific Name], MATCH(1, (AOM[Edge_Value]=ani_diet!D1575)*(AOM[Is_Ani_Diet_Ingredient]&lt;&gt;FALSE), 0))), "No Match in AOM")</f>
        <v>Ipomoea batatas</v>
      </c>
      <c r="T1577" t="str" cm="1">
        <f t="array" ref="T1577">IF((S1577&lt;&gt;"")*(S1577&lt;&gt;"No Match in AOM"),IF(J1577&lt;&gt;"",_xlfn.TEXTJOIN(";",TRUE,CONCATENATE(_xlfn.TEXTSPLIT(S1577,";",TRUE,FALSE)," ",J1577)),S1577),"")</f>
        <v>Ipomoea batatas</v>
      </c>
    </row>
    <row r="1578" spans="1:21" ht="15" customHeight="1">
      <c r="A1578" s="30" t="s">
        <v>23218</v>
      </c>
      <c r="B1578" s="55" t="s">
        <v>23218</v>
      </c>
      <c r="C1578" s="56" t="str">
        <f>_xlfn.TEXTJOIN(" ",TRUE,B1578,IF(ISBLANK(J1578),"",_xlfn.TEXTSPLIT(J1578,";")))</f>
        <v>Talinium triangulare</v>
      </c>
      <c r="D1578" s="56" t="str">
        <f>_xlfn.TEXTJOIN(" ",TRUE,B1578,IF(ISBLANK(J1578),"",_xlfn.TEXTSPLIT(J1578,";")),IF(ISBLANK(H1578),"",_xlfn.TEXTSPLIT(H1578,";")))</f>
        <v>Talinium triangulare</v>
      </c>
      <c r="E1578" s="56" t="str">
        <f>_xlfn.TEXTJOIN(" ",TRUE,B1578,F1578,IF(ISBLANK(J1578),"",_xlfn.TEXTSPLIT(J1578,";")),IF(ISBLANK(G1578),"",_xlfn.TEXTSPLIT(G1578,";")))</f>
        <v>Talinium triangulare</v>
      </c>
      <c r="R1578" t="str" cm="1">
        <f t="array" ref="R1578">IFERROR(INDEX(AOM[AOM], MATCH(1, (AOM[Edge_Value]=ani_diet!D1576)*(AOM[Is_Ani_Diet_Ingredient]&lt;&gt;FALSE), 0)), "No Match in AOM")</f>
        <v>AOM_001268</v>
      </c>
      <c r="S1578" t="str" cm="1">
        <f t="array" ref="S1578">IFERROR(IF(INDEX(AOM[Scientific Name], MATCH(1, (AOM[Edge_Value]=ani_diet!D1576)*(AOM[Is_Ani_Diet_Ingredient]&lt;&gt;FALSE), 0))=0, "", INDEX(AOM[Scientific Name], MATCH(1, (AOM[Edge_Value]=ani_diet!D1576)*(AOM[Is_Ani_Diet_Ingredient]&lt;&gt;FALSE), 0))), "No Match in AOM")</f>
        <v>Ipomoea batatas</v>
      </c>
      <c r="T1578" t="str" cm="1">
        <f t="array" ref="T1578">IF((S1578&lt;&gt;"")*(S1578&lt;&gt;"No Match in AOM"),IF(J1578&lt;&gt;"",_xlfn.TEXTJOIN(";",TRUE,CONCATENATE(_xlfn.TEXTSPLIT(S1578,";",TRUE,FALSE)," ",J1578)),S1578),"")</f>
        <v>Ipomoea batatas</v>
      </c>
    </row>
    <row r="1579" spans="1:21" ht="15" customHeight="1">
      <c r="A1579" s="30" t="s">
        <v>27319</v>
      </c>
      <c r="B1579" s="55" t="s">
        <v>23218</v>
      </c>
      <c r="C1579" s="56" t="str">
        <f>_xlfn.TEXTJOIN(" ",TRUE,B1579,IF(ISBLANK(J1579),"",_xlfn.TEXTSPLIT(J1579,";")))</f>
        <v>Talinium triangulare Leaves</v>
      </c>
      <c r="D1579" s="56" t="str">
        <f>_xlfn.TEXTJOIN(" ",TRUE,B1579,IF(ISBLANK(J1579),"",_xlfn.TEXTSPLIT(J1579,";")),IF(ISBLANK(H1579),"",_xlfn.TEXTSPLIT(H1579,";")))</f>
        <v>Talinium triangulare Leaves</v>
      </c>
      <c r="E1579" s="56" t="str">
        <f>_xlfn.TEXTJOIN(" ",TRUE,B1579,F1579,IF(ISBLANK(J1579),"",_xlfn.TEXTSPLIT(J1579,";")),IF(ISBLANK(G1579),"",_xlfn.TEXTSPLIT(G1579,";")))</f>
        <v>Talinium triangulare Leaves</v>
      </c>
      <c r="J1579" s="55" t="s">
        <v>6187</v>
      </c>
      <c r="R1579" t="str" cm="1">
        <f t="array" ref="R1579">IFERROR(INDEX(AOM[AOM], MATCH(1, (AOM[Edge_Value]=ani_diet!D1577)*(AOM[Is_Ani_Diet_Ingredient]&lt;&gt;FALSE), 0)), "No Match in AOM")</f>
        <v>AOM_001502</v>
      </c>
      <c r="S1579" t="str" cm="1">
        <f t="array" ref="S1579">IFERROR(IF(INDEX(AOM[Scientific Name], MATCH(1, (AOM[Edge_Value]=ani_diet!D1577)*(AOM[Is_Ani_Diet_Ingredient]&lt;&gt;FALSE), 0))=0, "", INDEX(AOM[Scientific Name], MATCH(1, (AOM[Edge_Value]=ani_diet!D1577)*(AOM[Is_Ani_Diet_Ingredient]&lt;&gt;FALSE), 0))), "No Match in AOM")</f>
        <v/>
      </c>
      <c r="T1579" t="str" cm="1">
        <f t="array" ref="T1579">IF((S1579&lt;&gt;"")*(S1579&lt;&gt;"No Match in AOM"),IF(J1579&lt;&gt;"",_xlfn.TEXTJOIN(";",TRUE,CONCATENATE(_xlfn.TEXTSPLIT(S1579,";",TRUE,FALSE)," ",J1579)),S1579),"")</f>
        <v/>
      </c>
    </row>
    <row r="1580" spans="1:21" ht="15" customHeight="1">
      <c r="A1580" s="30" t="s">
        <v>5720</v>
      </c>
      <c r="B1580" s="55" t="s">
        <v>5720</v>
      </c>
      <c r="C1580" s="56" t="str">
        <f>_xlfn.TEXTJOIN(" ",TRUE,B1580,IF(ISBLANK(J1580),"",_xlfn.TEXTSPLIT(J1580,";")))</f>
        <v>Talinum fruticosum</v>
      </c>
      <c r="D1580" s="56" t="str">
        <f>_xlfn.TEXTJOIN(" ",TRUE,B1580,IF(ISBLANK(J1580),"",_xlfn.TEXTSPLIT(J1580,";")),IF(ISBLANK(H1580),"",_xlfn.TEXTSPLIT(H1580,";")))</f>
        <v>Talinum fruticosum</v>
      </c>
      <c r="E1580" s="56" t="str">
        <f>_xlfn.TEXTJOIN(" ",TRUE,B1580,F1580,IF(ISBLANK(J1580),"",_xlfn.TEXTSPLIT(J1580,";")),IF(ISBLANK(G1580),"",_xlfn.TEXTSPLIT(G1580,";")))</f>
        <v>Talinum fruticosum</v>
      </c>
      <c r="R1580" t="str" cm="1">
        <f t="array" ref="R1580">IFERROR(INDEX(AOM[AOM], MATCH(1, (AOM[Edge_Value]=ani_diet!D1578)*(AOM[Is_Ani_Diet_Ingredient]&lt;&gt;FALSE), 0)), "No Match in AOM")</f>
        <v>AOM_001549</v>
      </c>
      <c r="S1580" t="str" cm="1">
        <f t="array" ref="S1580">IFERROR(IF(INDEX(AOM[Scientific Name], MATCH(1, (AOM[Edge_Value]=ani_diet!D1578)*(AOM[Is_Ani_Diet_Ingredient]&lt;&gt;FALSE), 0))=0, "", INDEX(AOM[Scientific Name], MATCH(1, (AOM[Edge_Value]=ani_diet!D1578)*(AOM[Is_Ani_Diet_Ingredient]&lt;&gt;FALSE), 0))), "No Match in AOM")</f>
        <v>Talinium triangulare</v>
      </c>
      <c r="T1580" t="str" cm="1">
        <f t="array" ref="T1580">IF((S1580&lt;&gt;"")*(S1580&lt;&gt;"No Match in AOM"),IF(J1580&lt;&gt;"",_xlfn.TEXTJOIN(";",TRUE,CONCATENATE(_xlfn.TEXTSPLIT(S1580,";",TRUE,FALSE)," ",J1580)),S1580),"")</f>
        <v>Talinium triangulare</v>
      </c>
    </row>
    <row r="1581" spans="1:21" ht="15" customHeight="1">
      <c r="A1581" s="30" t="s">
        <v>27320</v>
      </c>
      <c r="B1581" s="55" t="s">
        <v>4702</v>
      </c>
      <c r="C1581" s="56" t="str">
        <f>_xlfn.TEXTJOIN(" ",TRUE,B1581,IF(ISBLANK(J1581),"",_xlfn.TEXTSPLIT(J1581,";")))</f>
        <v>Tamarind</v>
      </c>
      <c r="D1581" s="56" t="str">
        <f>_xlfn.TEXTJOIN(" ",TRUE,B1581,IF(ISBLANK(J1581),"",_xlfn.TEXTSPLIT(J1581,";")),IF(ISBLANK(H1581),"",_xlfn.TEXTSPLIT(H1581,";")))</f>
        <v>Tamarind</v>
      </c>
      <c r="E1581" s="56" t="str">
        <f>_xlfn.TEXTJOIN(" ",TRUE,B1581,F1581,IF(ISBLANK(J1581),"",_xlfn.TEXTSPLIT(J1581,";")),IF(ISBLANK(G1581),"",_xlfn.TEXTSPLIT(G1581,";")))</f>
        <v>Tamarind</v>
      </c>
      <c r="R1581" t="str" cm="1">
        <f t="array" ref="R1581">IFERROR(INDEX(AOM[AOM], MATCH(1, (AOM[Edge_Value]=ani_diet!D1579)*(AOM[Is_Ani_Diet_Ingredient]&lt;&gt;FALSE), 0)), "No Match in AOM")</f>
        <v>AOM_001550</v>
      </c>
      <c r="S1581" t="str" cm="1">
        <f t="array" ref="S1581">IFERROR(IF(INDEX(AOM[Scientific Name], MATCH(1, (AOM[Edge_Value]=ani_diet!D1579)*(AOM[Is_Ani_Diet_Ingredient]&lt;&gt;FALSE), 0))=0, "", INDEX(AOM[Scientific Name], MATCH(1, (AOM[Edge_Value]=ani_diet!D1579)*(AOM[Is_Ani_Diet_Ingredient]&lt;&gt;FALSE), 0))), "No Match in AOM")</f>
        <v>Talinium triangulare</v>
      </c>
      <c r="T1581" t="str" cm="1">
        <f t="array" ref="T1581">IF((S1581&lt;&gt;"")*(S1581&lt;&gt;"No Match in AOM"),IF(J1581&lt;&gt;"",_xlfn.TEXTJOIN(";",TRUE,CONCATENATE(_xlfn.TEXTSPLIT(S1581,";",TRUE,FALSE)," ",J1581)),S1581),"")</f>
        <v>Talinium triangulare</v>
      </c>
    </row>
    <row r="1582" spans="1:21" ht="15" customHeight="1">
      <c r="A1582" s="30" t="s">
        <v>22943</v>
      </c>
      <c r="B1582" s="55" t="s">
        <v>4702</v>
      </c>
      <c r="C1582" s="56" t="str">
        <f>_xlfn.TEXTJOIN(" ",TRUE,B1582,IF(ISBLANK(J1582),"",_xlfn.TEXTSPLIT(J1582,";")))</f>
        <v>Tamarind Leaves</v>
      </c>
      <c r="D1582" s="56" t="str">
        <f>_xlfn.TEXTJOIN(" ",TRUE,B1582,IF(ISBLANK(J1582),"",_xlfn.TEXTSPLIT(J1582,";")),IF(ISBLANK(H1582),"",_xlfn.TEXTSPLIT(H1582,";")))</f>
        <v>Tamarind Leaves</v>
      </c>
      <c r="E1582" s="56" t="str">
        <f>_xlfn.TEXTJOIN(" ",TRUE,B1582,F1582,IF(ISBLANK(J1582),"",_xlfn.TEXTSPLIT(J1582,";")),IF(ISBLANK(G1582),"",_xlfn.TEXTSPLIT(G1582,";")))</f>
        <v>Tamarind Leaves</v>
      </c>
      <c r="J1582" s="55" t="s">
        <v>6187</v>
      </c>
      <c r="R1582" t="str" cm="1">
        <f t="array" ref="R1582">IFERROR(INDEX(AOM[AOM], MATCH(1, (AOM[Edge_Value]=ani_diet!D1580)*(AOM[Is_Ani_Diet_Ingredient]&lt;&gt;FALSE), 0)), "No Match in AOM")</f>
        <v>AOM_003070</v>
      </c>
      <c r="S1582" t="str" cm="1">
        <f t="array" ref="S1582">IFERROR(IF(INDEX(AOM[Scientific Name], MATCH(1, (AOM[Edge_Value]=ani_diet!D1580)*(AOM[Is_Ani_Diet_Ingredient]&lt;&gt;FALSE), 0))=0, "", INDEX(AOM[Scientific Name], MATCH(1, (AOM[Edge_Value]=ani_diet!D1580)*(AOM[Is_Ani_Diet_Ingredient]&lt;&gt;FALSE), 0))), "No Match in AOM")</f>
        <v>Talinum fruticosum</v>
      </c>
      <c r="T1582" t="str" cm="1">
        <f t="array" ref="T1582">IF((S1582&lt;&gt;"")*(S1582&lt;&gt;"No Match in AOM"),IF(J1582&lt;&gt;"",_xlfn.TEXTJOIN(";",TRUE,CONCATENATE(_xlfn.TEXTSPLIT(S1582,";",TRUE,FALSE)," ",J1582)),S1582),"")</f>
        <v>Talinum fruticosum Leaves</v>
      </c>
    </row>
    <row r="1583" spans="1:21" ht="15" customHeight="1">
      <c r="A1583" s="30" t="s">
        <v>27321</v>
      </c>
      <c r="B1583" s="55" t="s">
        <v>4702</v>
      </c>
      <c r="C1583" s="56" t="str">
        <f>_xlfn.TEXTJOIN(" ",TRUE,B1583,IF(ISBLANK(J1583),"",_xlfn.TEXTSPLIT(J1583,";")))</f>
        <v>Tamarind</v>
      </c>
      <c r="D1583" s="56" t="str">
        <f>_xlfn.TEXTJOIN(" ",TRUE,B1583,IF(ISBLANK(J1583),"",_xlfn.TEXTSPLIT(J1583,";")),IF(ISBLANK(H1583),"",_xlfn.TEXTSPLIT(H1583,";")))</f>
        <v>Tamarind Wilted</v>
      </c>
      <c r="E1583" s="56" t="str">
        <f>_xlfn.TEXTJOIN(" ",TRUE,B1583,F1583,IF(ISBLANK(J1583),"",_xlfn.TEXTSPLIT(J1583,";")),IF(ISBLANK(G1583),"",_xlfn.TEXTSPLIT(G1583,";")))</f>
        <v>Tamarind Wilted</v>
      </c>
      <c r="G1583" s="55" t="s">
        <v>17481</v>
      </c>
      <c r="H1583" s="55" t="s">
        <v>17481</v>
      </c>
      <c r="R1583" t="str" cm="1">
        <f t="array" ref="R1583">IFERROR(INDEX(AOM[AOM], MATCH(1, (AOM[Edge_Value]=ani_diet!D1581)*(AOM[Is_Ani_Diet_Ingredient]&lt;&gt;FALSE), 0)), "No Match in AOM")</f>
        <v>AOM_006180</v>
      </c>
      <c r="S1583" t="str" cm="1">
        <f t="array" ref="S1583">IFERROR(IF(INDEX(AOM[Scientific Name], MATCH(1, (AOM[Edge_Value]=ani_diet!D1581)*(AOM[Is_Ani_Diet_Ingredient]&lt;&gt;FALSE), 0))=0, "", INDEX(AOM[Scientific Name], MATCH(1, (AOM[Edge_Value]=ani_diet!D1581)*(AOM[Is_Ani_Diet_Ingredient]&lt;&gt;FALSE), 0))), "No Match in AOM")</f>
        <v>Tamarindus indica</v>
      </c>
      <c r="T1583" t="str" cm="1">
        <f t="array" ref="T1583">IF((S1583&lt;&gt;"")*(S1583&lt;&gt;"No Match in AOM"),IF(J1583&lt;&gt;"",_xlfn.TEXTJOIN(";",TRUE,CONCATENATE(_xlfn.TEXTSPLIT(S1583,";",TRUE,FALSE)," ",J1583)),S1583),"")</f>
        <v>Tamarindus indica</v>
      </c>
    </row>
    <row r="1584" spans="1:21" ht="15" customHeight="1">
      <c r="A1584" s="30" t="s">
        <v>27322</v>
      </c>
      <c r="B1584" s="55" t="s">
        <v>5394</v>
      </c>
      <c r="C1584" s="56" t="str">
        <f>_xlfn.TEXTJOIN(" ",TRUE,B1584,IF(ISBLANK(J1584),"",_xlfn.TEXTSPLIT(J1584,";")))</f>
        <v>Taro Leaves</v>
      </c>
      <c r="D1584" s="56" t="str">
        <f>_xlfn.TEXTJOIN(" ",TRUE,B1584,IF(ISBLANK(J1584),"",_xlfn.TEXTSPLIT(J1584,";")),IF(ISBLANK(H1584),"",_xlfn.TEXTSPLIT(H1584,";")))</f>
        <v>Taro Leaves</v>
      </c>
      <c r="E1584" s="56" t="str">
        <f>_xlfn.TEXTJOIN(" ",TRUE,B1584,F1584,IF(ISBLANK(J1584),"",_xlfn.TEXTSPLIT(J1584,";")),IF(ISBLANK(G1584),"",_xlfn.TEXTSPLIT(G1584,";")))</f>
        <v>Taro Leaves</v>
      </c>
      <c r="J1584" s="55" t="s">
        <v>6187</v>
      </c>
      <c r="R1584" t="str" cm="1">
        <f t="array" ref="R1584">IFERROR(INDEX(AOM[AOM], MATCH(1, (AOM[Edge_Value]=ani_diet!D1582)*(AOM[Is_Ani_Diet_Ingredient]&lt;&gt;FALSE), 0)), "No Match in AOM")</f>
        <v>AOM_002231</v>
      </c>
      <c r="S1584" t="str" cm="1">
        <f t="array" ref="S1584">IFERROR(IF(INDEX(AOM[Scientific Name], MATCH(1, (AOM[Edge_Value]=ani_diet!D1582)*(AOM[Is_Ani_Diet_Ingredient]&lt;&gt;FALSE), 0))=0, "", INDEX(AOM[Scientific Name], MATCH(1, (AOM[Edge_Value]=ani_diet!D1582)*(AOM[Is_Ani_Diet_Ingredient]&lt;&gt;FALSE), 0))), "No Match in AOM")</f>
        <v>Tamarindus indica</v>
      </c>
      <c r="T1584" t="str" cm="1">
        <f t="array" ref="T1584">IF((S1584&lt;&gt;"")*(S1584&lt;&gt;"No Match in AOM"),IF(J1584&lt;&gt;"",_xlfn.TEXTJOIN(";",TRUE,CONCATENATE(_xlfn.TEXTSPLIT(S1584,";",TRUE,FALSE)," ",J1584)),S1584),"")</f>
        <v>Tamarindus indica Leaves</v>
      </c>
    </row>
    <row r="1585" spans="1:20" ht="15" customHeight="1">
      <c r="A1585" s="30" t="s">
        <v>27323</v>
      </c>
      <c r="B1585" s="55" t="s">
        <v>5394</v>
      </c>
      <c r="C1585" s="56" t="str">
        <f>_xlfn.TEXTJOIN(" ",TRUE,B1585,IF(ISBLANK(J1585),"",_xlfn.TEXTSPLIT(J1585,";")))</f>
        <v>Taro Leaves</v>
      </c>
      <c r="D1585" s="56" t="str">
        <f>_xlfn.TEXTJOIN(" ",TRUE,B1585,IF(ISBLANK(J1585),"",_xlfn.TEXTSPLIT(J1585,";")),IF(ISBLANK(H1585),"",_xlfn.TEXTSPLIT(H1585,";")))</f>
        <v>Taro Leaves Boiled Dried</v>
      </c>
      <c r="E1585" s="56" t="str">
        <f>_xlfn.TEXTJOIN(" ",TRUE,B1585,F1585,IF(ISBLANK(J1585),"",_xlfn.TEXTSPLIT(J1585,";")),IF(ISBLANK(G1585),"",_xlfn.TEXTSPLIT(G1585,";")))</f>
        <v>Taro Leaves Chopped Boiled Dried(Sun)</v>
      </c>
      <c r="G1585" s="55" t="s">
        <v>27324</v>
      </c>
      <c r="H1585" s="55" t="s">
        <v>27161</v>
      </c>
      <c r="I1585" s="55" t="s">
        <v>6195</v>
      </c>
      <c r="J1585" s="55" t="s">
        <v>6187</v>
      </c>
      <c r="R1585" t="str" cm="1">
        <f t="array" ref="R1585">IFERROR(INDEX(AOM[AOM], MATCH(1, (AOM[Edge_Value]=ani_diet!D1583)*(AOM[Is_Ani_Diet_Ingredient]&lt;&gt;FALSE), 0)), "No Match in AOM")</f>
        <v>AOM_002219</v>
      </c>
      <c r="S1585" t="str" cm="1">
        <f t="array" ref="S1585">IFERROR(IF(INDEX(AOM[Scientific Name], MATCH(1, (AOM[Edge_Value]=ani_diet!D1583)*(AOM[Is_Ani_Diet_Ingredient]&lt;&gt;FALSE), 0))=0, "", INDEX(AOM[Scientific Name], MATCH(1, (AOM[Edge_Value]=ani_diet!D1583)*(AOM[Is_Ani_Diet_Ingredient]&lt;&gt;FALSE), 0))), "No Match in AOM")</f>
        <v>Tamarindus indica</v>
      </c>
      <c r="T1585" t="str" cm="1">
        <f t="array" ref="T1585">IF((S1585&lt;&gt;"")*(S1585&lt;&gt;"No Match in AOM"),IF(J1585&lt;&gt;"",_xlfn.TEXTJOIN(";",TRUE,CONCATENATE(_xlfn.TEXTSPLIT(S1585,";",TRUE,FALSE)," ",J1585)),S1585),"")</f>
        <v>Tamarindus indica Leaves</v>
      </c>
    </row>
    <row r="1586" spans="1:20" ht="15" customHeight="1">
      <c r="A1586" s="30" t="s">
        <v>20108</v>
      </c>
      <c r="B1586" s="55" t="s">
        <v>5394</v>
      </c>
      <c r="C1586" s="56" t="str">
        <f>_xlfn.TEXTJOIN(" ",TRUE,B1586,IF(ISBLANK(J1586),"",_xlfn.TEXTSPLIT(J1586,";")))</f>
        <v>Taro Root</v>
      </c>
      <c r="D1586" s="56" t="str">
        <f>_xlfn.TEXTJOIN(" ",TRUE,B1586,IF(ISBLANK(J1586),"",_xlfn.TEXTSPLIT(J1586,";")),IF(ISBLANK(H1586),"",_xlfn.TEXTSPLIT(H1586,";")))</f>
        <v>Taro Root</v>
      </c>
      <c r="E1586" s="56" t="str">
        <f>_xlfn.TEXTJOIN(" ",TRUE,B1586,F1586,IF(ISBLANK(J1586),"",_xlfn.TEXTSPLIT(J1586,";")),IF(ISBLANK(G1586),"",_xlfn.TEXTSPLIT(G1586,";")))</f>
        <v>Taro Root</v>
      </c>
      <c r="J1586" s="55" t="s">
        <v>27325</v>
      </c>
      <c r="R1586" t="str" cm="1">
        <f t="array" ref="R1586">IFERROR(INDEX(AOM[AOM], MATCH(1, (AOM[Edge_Value]=ani_diet!D1584)*(AOM[Is_Ani_Diet_Ingredient]&lt;&gt;FALSE), 0)), "No Match in AOM")</f>
        <v>AOM_001266</v>
      </c>
      <c r="S1586" t="str" cm="1">
        <f t="array" ref="S1586">IFERROR(IF(INDEX(AOM[Scientific Name], MATCH(1, (AOM[Edge_Value]=ani_diet!D1584)*(AOM[Is_Ani_Diet_Ingredient]&lt;&gt;FALSE), 0))=0, "", INDEX(AOM[Scientific Name], MATCH(1, (AOM[Edge_Value]=ani_diet!D1584)*(AOM[Is_Ani_Diet_Ingredient]&lt;&gt;FALSE), 0))), "No Match in AOM")</f>
        <v>Colocasia esculenta</v>
      </c>
      <c r="T1586" t="str" cm="1">
        <f t="array" ref="T1586">IF((S1586&lt;&gt;"")*(S1586&lt;&gt;"No Match in AOM"),IF(J1586&lt;&gt;"",_xlfn.TEXTJOIN(";",TRUE,CONCATENATE(_xlfn.TEXTSPLIT(S1586,";",TRUE,FALSE)," ",J1586)),S1586),"")</f>
        <v>Colocasia esculenta Root</v>
      </c>
    </row>
    <row r="1587" spans="1:20" ht="15" customHeight="1">
      <c r="A1587" s="30" t="s">
        <v>27326</v>
      </c>
      <c r="B1587" s="55" t="s">
        <v>5394</v>
      </c>
      <c r="C1587" s="56" t="str">
        <f>_xlfn.TEXTJOIN(" ",TRUE,B1587,IF(ISBLANK(J1587),"",_xlfn.TEXTSPLIT(J1587,";")))</f>
        <v>Taro Root</v>
      </c>
      <c r="D1587" s="56" t="str">
        <f>_xlfn.TEXTJOIN(" ",TRUE,B1587,IF(ISBLANK(J1587),"",_xlfn.TEXTSPLIT(J1587,";")),IF(ISBLANK(H1587),"",_xlfn.TEXTSPLIT(H1587,";")))</f>
        <v>Taro Root Dried Ground</v>
      </c>
      <c r="E1587" s="56" t="str">
        <f>_xlfn.TEXTJOIN(" ",TRUE,B1587,F1587,IF(ISBLANK(J1587),"",_xlfn.TEXTSPLIT(J1587,";")),IF(ISBLANK(G1587),"",_xlfn.TEXTSPLIT(G1587,";")))</f>
        <v>Taro Root Chopped Dried Ground</v>
      </c>
      <c r="G1587" s="55" t="s">
        <v>26316</v>
      </c>
      <c r="H1587" s="55" t="s">
        <v>25767</v>
      </c>
      <c r="J1587" s="55" t="s">
        <v>27325</v>
      </c>
      <c r="R1587" t="str" cm="1">
        <f t="array" ref="R1587">IFERROR(INDEX(AOM[AOM], MATCH(1, (AOM[Edge_Value]=ani_diet!D1585)*(AOM[Is_Ani_Diet_Ingredient]&lt;&gt;FALSE), 0)), "No Match in AOM")</f>
        <v>AOM_001650</v>
      </c>
      <c r="S1587" t="str" cm="1">
        <f t="array" ref="S1587">IFERROR(IF(INDEX(AOM[Scientific Name], MATCH(1, (AOM[Edge_Value]=ani_diet!D1585)*(AOM[Is_Ani_Diet_Ingredient]&lt;&gt;FALSE), 0))=0, "", INDEX(AOM[Scientific Name], MATCH(1, (AOM[Edge_Value]=ani_diet!D1585)*(AOM[Is_Ani_Diet_Ingredient]&lt;&gt;FALSE), 0))), "No Match in AOM")</f>
        <v>Colocasia esculenta</v>
      </c>
      <c r="T1587" t="str" cm="1">
        <f t="array" ref="T1587">IF((S1587&lt;&gt;"")*(S1587&lt;&gt;"No Match in AOM"),IF(J1587&lt;&gt;"",_xlfn.TEXTJOIN(";",TRUE,CONCATENATE(_xlfn.TEXTSPLIT(S1587,";",TRUE,FALSE)," ",J1587)),S1587),"")</f>
        <v>Colocasia esculenta Root</v>
      </c>
    </row>
    <row r="1588" spans="1:20" ht="15" customHeight="1">
      <c r="A1588" s="30" t="s">
        <v>19144</v>
      </c>
      <c r="B1588" s="55" t="s">
        <v>19144</v>
      </c>
      <c r="C1588" s="56" t="str">
        <f>_xlfn.TEXTJOIN(" ",TRUE,B1588,IF(ISBLANK(J1588),"",_xlfn.TEXTSPLIT(J1588,";")))</f>
        <v>Tata</v>
      </c>
      <c r="D1588" s="56" t="str">
        <f>_xlfn.TEXTJOIN(" ",TRUE,B1588,IF(ISBLANK(J1588),"",_xlfn.TEXTSPLIT(J1588,";")),IF(ISBLANK(H1588),"",_xlfn.TEXTSPLIT(H1588,";")))</f>
        <v>Tata</v>
      </c>
      <c r="E1588" s="56" t="str">
        <f>_xlfn.TEXTJOIN(" ",TRUE,B1588,F1588,IF(ISBLANK(J1588),"",_xlfn.TEXTSPLIT(J1588,";")),IF(ISBLANK(G1588),"",_xlfn.TEXTSPLIT(G1588,";")))</f>
        <v>Tata</v>
      </c>
      <c r="M1588" s="32" t="s">
        <v>324</v>
      </c>
      <c r="R1588" t="str" cm="1">
        <f t="array" ref="R1588">IFERROR(INDEX(AOM[AOM], MATCH(1, (AOM[Edge_Value]=ani_diet!D1586)*(AOM[Is_Ani_Diet_Ingredient]&lt;&gt;FALSE), 0)), "No Match in AOM")</f>
        <v>AOM_003266</v>
      </c>
      <c r="S1588" t="str" cm="1">
        <f t="array" ref="S1588">IFERROR(IF(INDEX(AOM[Scientific Name], MATCH(1, (AOM[Edge_Value]=ani_diet!D1586)*(AOM[Is_Ani_Diet_Ingredient]&lt;&gt;FALSE), 0))=0, "", INDEX(AOM[Scientific Name], MATCH(1, (AOM[Edge_Value]=ani_diet!D1586)*(AOM[Is_Ani_Diet_Ingredient]&lt;&gt;FALSE), 0))), "No Match in AOM")</f>
        <v>Colocasia esculenta</v>
      </c>
      <c r="T1588" t="str" cm="1">
        <f t="array" ref="T1588">IF((S1588&lt;&gt;"")*(S1588&lt;&gt;"No Match in AOM"),IF(J1588&lt;&gt;"",_xlfn.TEXTJOIN(";",TRUE,CONCATENATE(_xlfn.TEXTSPLIT(S1588,";",TRUE,FALSE)," ",J1588)),S1588),"")</f>
        <v>Colocasia esculenta</v>
      </c>
    </row>
    <row r="1589" spans="1:20" ht="15" customHeight="1">
      <c r="A1589" s="30" t="s">
        <v>27327</v>
      </c>
      <c r="B1589" s="55" t="s">
        <v>19144</v>
      </c>
      <c r="C1589" s="56" t="str">
        <f>_xlfn.TEXTJOIN(" ",TRUE,B1589,IF(ISBLANK(J1589),"",_xlfn.TEXTSPLIT(J1589,";")))</f>
        <v>Tata</v>
      </c>
      <c r="D1589" s="56" t="str">
        <f>_xlfn.TEXTJOIN(" ",TRUE,B1589,IF(ISBLANK(J1589),"",_xlfn.TEXTSPLIT(J1589,";")),IF(ISBLANK(H1589),"",_xlfn.TEXTSPLIT(H1589,";")))</f>
        <v>Tata Dried</v>
      </c>
      <c r="E1589" s="56" t="str">
        <f>_xlfn.TEXTJOIN(" ",TRUE,B1589,F1589,IF(ISBLANK(J1589),"",_xlfn.TEXTSPLIT(J1589,";")),IF(ISBLANK(G1589),"",_xlfn.TEXTSPLIT(G1589,";")))</f>
        <v>Tata Dried(Sun)</v>
      </c>
      <c r="G1589" s="55" t="s">
        <v>25653</v>
      </c>
      <c r="H1589" s="55" t="s">
        <v>17480</v>
      </c>
      <c r="R1589" t="str" cm="1">
        <f t="array" ref="R1589">IFERROR(INDEX(AOM[AOM], MATCH(1, (AOM[Edge_Value]=ani_diet!D1587)*(AOM[Is_Ani_Diet_Ingredient]&lt;&gt;FALSE), 0)), "No Match in AOM")</f>
        <v>AOM_006262</v>
      </c>
      <c r="S1589" t="str" cm="1">
        <f t="array" ref="S1589">IFERROR(IF(INDEX(AOM[Scientific Name], MATCH(1, (AOM[Edge_Value]=ani_diet!D1587)*(AOM[Is_Ani_Diet_Ingredient]&lt;&gt;FALSE), 0))=0, "", INDEX(AOM[Scientific Name], MATCH(1, (AOM[Edge_Value]=ani_diet!D1587)*(AOM[Is_Ani_Diet_Ingredient]&lt;&gt;FALSE), 0))), "No Match in AOM")</f>
        <v>Colocasia esculenta</v>
      </c>
      <c r="T1589" t="str" cm="1">
        <f t="array" ref="T1589">IF((S1589&lt;&gt;"")*(S1589&lt;&gt;"No Match in AOM"),IF(J1589&lt;&gt;"",_xlfn.TEXTJOIN(";",TRUE,CONCATENATE(_xlfn.TEXTSPLIT(S1589,";",TRUE,FALSE)," ",J1589)),S1589),"")</f>
        <v>Colocasia esculenta</v>
      </c>
    </row>
    <row r="1590" spans="1:20" ht="15" customHeight="1">
      <c r="A1590" s="30" t="s">
        <v>7668</v>
      </c>
      <c r="B1590" s="55" t="s">
        <v>7668</v>
      </c>
      <c r="C1590" s="56" t="str">
        <f>_xlfn.TEXTJOIN(" ",TRUE,B1590,IF(ISBLANK(J1590),"",_xlfn.TEXTSPLIT(J1590,";")))</f>
        <v>Tectona grandis</v>
      </c>
      <c r="D1590" s="56" t="str">
        <f>_xlfn.TEXTJOIN(" ",TRUE,B1590,IF(ISBLANK(J1590),"",_xlfn.TEXTSPLIT(J1590,";")),IF(ISBLANK(H1590),"",_xlfn.TEXTSPLIT(H1590,";")))</f>
        <v>Tectona grandis</v>
      </c>
      <c r="E1590" s="56" t="str">
        <f>_xlfn.TEXTJOIN(" ",TRUE,B1590,F1590,IF(ISBLANK(J1590),"",_xlfn.TEXTSPLIT(J1590,";")),IF(ISBLANK(G1590),"",_xlfn.TEXTSPLIT(G1590,";")))</f>
        <v>Tectona grandis</v>
      </c>
      <c r="R1590" t="str" cm="1">
        <f t="array" ref="R1590">IFERROR(INDEX(AOM[AOM], MATCH(1, (AOM[Edge_Value]=ani_diet!D1588)*(AOM[Is_Ani_Diet_Ingredient]&lt;&gt;FALSE), 0)), "No Match in AOM")</f>
        <v>AOM_006006</v>
      </c>
      <c r="S1590" t="str" cm="1">
        <f t="array" ref="S1590">IFERROR(IF(INDEX(AOM[Scientific Name], MATCH(1, (AOM[Edge_Value]=ani_diet!D1588)*(AOM[Is_Ani_Diet_Ingredient]&lt;&gt;FALSE), 0))=0, "", INDEX(AOM[Scientific Name], MATCH(1, (AOM[Edge_Value]=ani_diet!D1588)*(AOM[Is_Ani_Diet_Ingredient]&lt;&gt;FALSE), 0))), "No Match in AOM")</f>
        <v/>
      </c>
      <c r="T1590" t="str" cm="1">
        <f t="array" ref="T1590">IF((S1590&lt;&gt;"")*(S1590&lt;&gt;"No Match in AOM"),IF(J1590&lt;&gt;"",_xlfn.TEXTJOIN(";",TRUE,CONCATENATE(_xlfn.TEXTSPLIT(S1590,";",TRUE,FALSE)," ",J1590)),S1590),"")</f>
        <v/>
      </c>
    </row>
    <row r="1591" spans="1:20" ht="15" customHeight="1">
      <c r="A1591" s="30" t="s">
        <v>22581</v>
      </c>
      <c r="B1591" s="55" t="s">
        <v>7668</v>
      </c>
      <c r="C1591" s="56" t="str">
        <f>_xlfn.TEXTJOIN(" ",TRUE,B1591,IF(ISBLANK(J1591),"",_xlfn.TEXTSPLIT(J1591,";")))</f>
        <v>Tectona grandis Leaves</v>
      </c>
      <c r="D1591" s="56" t="str">
        <f>_xlfn.TEXTJOIN(" ",TRUE,B1591,IF(ISBLANK(J1591),"",_xlfn.TEXTSPLIT(J1591,";")),IF(ISBLANK(H1591),"",_xlfn.TEXTSPLIT(H1591,";")))</f>
        <v>Tectona grandis Leaves</v>
      </c>
      <c r="E1591" s="56" t="str">
        <f>_xlfn.TEXTJOIN(" ",TRUE,B1591,F1591,IF(ISBLANK(J1591),"",_xlfn.TEXTSPLIT(J1591,";")),IF(ISBLANK(G1591),"",_xlfn.TEXTSPLIT(G1591,";")))</f>
        <v>Tectona grandis Leaves</v>
      </c>
      <c r="J1591" s="55" t="s">
        <v>6187</v>
      </c>
      <c r="R1591" t="str" cm="1">
        <f t="array" ref="R1591">IFERROR(INDEX(AOM[AOM], MATCH(1, (AOM[Edge_Value]=ani_diet!D1589)*(AOM[Is_Ani_Diet_Ingredient]&lt;&gt;FALSE), 0)), "No Match in AOM")</f>
        <v>AOM_001621</v>
      </c>
      <c r="S1591" t="str" cm="1">
        <f t="array" ref="S1591">IFERROR(IF(INDEX(AOM[Scientific Name], MATCH(1, (AOM[Edge_Value]=ani_diet!D1589)*(AOM[Is_Ani_Diet_Ingredient]&lt;&gt;FALSE), 0))=0, "", INDEX(AOM[Scientific Name], MATCH(1, (AOM[Edge_Value]=ani_diet!D1589)*(AOM[Is_Ani_Diet_Ingredient]&lt;&gt;FALSE), 0))), "No Match in AOM")</f>
        <v/>
      </c>
      <c r="T1591" t="str" cm="1">
        <f t="array" ref="T1591">IF((S1591&lt;&gt;"")*(S1591&lt;&gt;"No Match in AOM"),IF(J1591&lt;&gt;"",_xlfn.TEXTJOIN(";",TRUE,CONCATENATE(_xlfn.TEXTSPLIT(S1591,";",TRUE,FALSE)," ",J1591)),S1591),"")</f>
        <v/>
      </c>
    </row>
    <row r="1592" spans="1:20" ht="15" customHeight="1">
      <c r="A1592" s="30" t="s">
        <v>27328</v>
      </c>
      <c r="B1592" s="55" t="s">
        <v>7668</v>
      </c>
      <c r="C1592" s="56" t="str">
        <f>_xlfn.TEXTJOIN(" ",TRUE,B1592,IF(ISBLANK(J1592),"",_xlfn.TEXTSPLIT(J1592,";")))</f>
        <v>Tectona grandis Leaves</v>
      </c>
      <c r="D1592" s="56" t="str">
        <f>_xlfn.TEXTJOIN(" ",TRUE,B1592,IF(ISBLANK(J1592),"",_xlfn.TEXTSPLIT(J1592,";")),IF(ISBLANK(H1592),"",_xlfn.TEXTSPLIT(H1592,";")))</f>
        <v>Tectona grandis Leaves Wilted</v>
      </c>
      <c r="E1592" s="56" t="str">
        <f>_xlfn.TEXTJOIN(" ",TRUE,B1592,F1592,IF(ISBLANK(J1592),"",_xlfn.TEXTSPLIT(J1592,";")),IF(ISBLANK(G1592),"",_xlfn.TEXTSPLIT(G1592,";")))</f>
        <v>Tectona grandis Leaves Wilted</v>
      </c>
      <c r="G1592" s="55" t="s">
        <v>17481</v>
      </c>
      <c r="H1592" s="55" t="s">
        <v>17481</v>
      </c>
      <c r="J1592" s="55" t="s">
        <v>6187</v>
      </c>
      <c r="R1592" t="str" cm="1">
        <f t="array" ref="R1592">IFERROR(INDEX(AOM[AOM], MATCH(1, (AOM[Edge_Value]=ani_diet!D1591)*(AOM[Is_Ani_Diet_Ingredient]&lt;&gt;FALSE), 0)), "No Match in AOM")</f>
        <v>AOM_002232</v>
      </c>
      <c r="S1592" t="str" cm="1">
        <f t="array" ref="S1592">IFERROR(IF(INDEX(AOM[Scientific Name], MATCH(1, (AOM[Edge_Value]=ani_diet!D1591)*(AOM[Is_Ani_Diet_Ingredient]&lt;&gt;FALSE), 0))=0, "", INDEX(AOM[Scientific Name], MATCH(1, (AOM[Edge_Value]=ani_diet!D1591)*(AOM[Is_Ani_Diet_Ingredient]&lt;&gt;FALSE), 0))), "No Match in AOM")</f>
        <v>Tectona grandis</v>
      </c>
      <c r="T1592" t="str" cm="1">
        <f t="array" ref="T1592">IF((S1592&lt;&gt;"")*(S1592&lt;&gt;"No Match in AOM"),IF(J1592&lt;&gt;"",_xlfn.TEXTJOIN(";",TRUE,CONCATENATE(_xlfn.TEXTSPLIT(S1592,";",TRUE,FALSE)," ",J1592)),S1592),"")</f>
        <v>Tectona grandis Leaves</v>
      </c>
    </row>
    <row r="1593" spans="1:20" ht="15" customHeight="1">
      <c r="A1593" s="30" t="s">
        <v>27329</v>
      </c>
      <c r="B1593" s="55" t="s">
        <v>7668</v>
      </c>
      <c r="C1593" s="56" t="str">
        <f>_xlfn.TEXTJOIN(" ",TRUE,B1593,IF(ISBLANK(J1593),"",_xlfn.TEXTSPLIT(J1593,";")))</f>
        <v>Tectona grandis</v>
      </c>
      <c r="D1593" s="56" t="str">
        <f>_xlfn.TEXTJOIN(" ",TRUE,B1593,IF(ISBLANK(J1593),"",_xlfn.TEXTSPLIT(J1593,";")),IF(ISBLANK(H1593),"",_xlfn.TEXTSPLIT(H1593,";")))</f>
        <v>Tectona grandis Wilted</v>
      </c>
      <c r="E1593" s="56" t="str">
        <f>_xlfn.TEXTJOIN(" ",TRUE,B1593,F1593,IF(ISBLANK(J1593),"",_xlfn.TEXTSPLIT(J1593,";")),IF(ISBLANK(G1593),"",_xlfn.TEXTSPLIT(G1593,";")))</f>
        <v>Tectona grandis Wilted</v>
      </c>
      <c r="G1593" s="55" t="s">
        <v>17481</v>
      </c>
      <c r="H1593" s="55" t="s">
        <v>17481</v>
      </c>
      <c r="R1593" t="str" cm="1">
        <f t="array" ref="R1593">IFERROR(INDEX(AOM[AOM], MATCH(1, (AOM[Edge_Value]=ani_diet!D1590)*(AOM[Is_Ani_Diet_Ingredient]&lt;&gt;FALSE), 0)), "No Match in AOM")</f>
        <v>AOM_002220</v>
      </c>
      <c r="S1593" t="str" cm="1">
        <f t="array" ref="S1593">IFERROR(IF(INDEX(AOM[Scientific Name], MATCH(1, (AOM[Edge_Value]=ani_diet!D1590)*(AOM[Is_Ani_Diet_Ingredient]&lt;&gt;FALSE), 0))=0, "", INDEX(AOM[Scientific Name], MATCH(1, (AOM[Edge_Value]=ani_diet!D1590)*(AOM[Is_Ani_Diet_Ingredient]&lt;&gt;FALSE), 0))), "No Match in AOM")</f>
        <v>Tectona grandis</v>
      </c>
      <c r="T1593" t="str" cm="1">
        <f t="array" ref="T1593">IF((S1593&lt;&gt;"")*(S1593&lt;&gt;"No Match in AOM"),IF(J1593&lt;&gt;"",_xlfn.TEXTJOIN(";",TRUE,CONCATENATE(_xlfn.TEXTSPLIT(S1593,";",TRUE,FALSE)," ",J1593)),S1593),"")</f>
        <v>Tectona grandis</v>
      </c>
    </row>
    <row r="1594" spans="1:20" ht="15" customHeight="1">
      <c r="A1594" s="30" t="s">
        <v>27330</v>
      </c>
      <c r="B1594" s="55" t="s">
        <v>3737</v>
      </c>
      <c r="C1594" s="56" t="str">
        <f>_xlfn.TEXTJOIN(" ",TRUE,B1594,IF(ISBLANK(J1594),"",_xlfn.TEXTSPLIT(J1594,";")))</f>
        <v>Teff</v>
      </c>
      <c r="D1594" s="56" t="str">
        <f>_xlfn.TEXTJOIN(" ",TRUE,B1594,IF(ISBLANK(J1594),"",_xlfn.TEXTSPLIT(J1594,";")),IF(ISBLANK(H1594),"",_xlfn.TEXTSPLIT(H1594,";")))</f>
        <v>Teff</v>
      </c>
      <c r="E1594" s="56" t="str">
        <f>_xlfn.TEXTJOIN(" ",TRUE,B1594,F1594,IF(ISBLANK(J1594),"",_xlfn.TEXTSPLIT(J1594,";")),IF(ISBLANK(G1594),"",_xlfn.TEXTSPLIT(G1594,";")))</f>
        <v>Teff</v>
      </c>
      <c r="R1594" t="str" cm="1">
        <f t="array" ref="R1594">IFERROR(INDEX(AOM[AOM], MATCH(1, (AOM[Edge_Value]=ani_diet!D1592)*(AOM[Is_Ani_Diet_Ingredient]&lt;&gt;FALSE), 0)), "No Match in AOM")</f>
        <v>AOM_006261</v>
      </c>
      <c r="S1594" t="str" cm="1">
        <f t="array" ref="S1594">IFERROR(IF(INDEX(AOM[Scientific Name], MATCH(1, (AOM[Edge_Value]=ani_diet!D1592)*(AOM[Is_Ani_Diet_Ingredient]&lt;&gt;FALSE), 0))=0, "", INDEX(AOM[Scientific Name], MATCH(1, (AOM[Edge_Value]=ani_diet!D1592)*(AOM[Is_Ani_Diet_Ingredient]&lt;&gt;FALSE), 0))), "No Match in AOM")</f>
        <v>Tectona grandis</v>
      </c>
      <c r="T1594" t="str" cm="1">
        <f t="array" ref="T1594">IF((S1594&lt;&gt;"")*(S1594&lt;&gt;"No Match in AOM"),IF(J1594&lt;&gt;"",_xlfn.TEXTJOIN(";",TRUE,CONCATENATE(_xlfn.TEXTSPLIT(S1594,";",TRUE,FALSE)," ",J1594)),S1594),"")</f>
        <v>Tectona grandis</v>
      </c>
    </row>
    <row r="1595" spans="1:20" ht="15" customHeight="1">
      <c r="A1595" s="30" t="s">
        <v>27331</v>
      </c>
      <c r="B1595" s="55" t="s">
        <v>3737</v>
      </c>
      <c r="C1595" s="56" t="str">
        <f>_xlfn.TEXTJOIN(" ",TRUE,B1595,IF(ISBLANK(J1595),"",_xlfn.TEXTSPLIT(J1595,";")))</f>
        <v>Teff</v>
      </c>
      <c r="D1595" s="56" t="str">
        <f>_xlfn.TEXTJOIN(" ",TRUE,B1595,IF(ISBLANK(J1595),"",_xlfn.TEXTSPLIT(J1595,";")),IF(ISBLANK(H1595),"",_xlfn.TEXTSPLIT(H1595,";")))</f>
        <v>Teff Ground</v>
      </c>
      <c r="E1595" s="56" t="str">
        <f>_xlfn.TEXTJOIN(" ",TRUE,B1595,F1595,IF(ISBLANK(J1595),"",_xlfn.TEXTSPLIT(J1595,";")),IF(ISBLANK(G1595),"",_xlfn.TEXTSPLIT(G1595,";")))</f>
        <v>Teff Ground</v>
      </c>
      <c r="G1595" s="55" t="s">
        <v>6052</v>
      </c>
      <c r="H1595" s="55" t="s">
        <v>6052</v>
      </c>
      <c r="R1595" t="str" cm="1">
        <f t="array" ref="R1595">IFERROR(INDEX(AOM[AOM], MATCH(1, (AOM[Edge_Value]=ani_diet!D1593)*(AOM[Is_Ani_Diet_Ingredient]&lt;&gt;FALSE), 0)), "No Match in AOM")</f>
        <v>AOM_006395</v>
      </c>
      <c r="S1595" t="str" cm="1">
        <f t="array" ref="S1595">IFERROR(IF(INDEX(AOM[Scientific Name], MATCH(1, (AOM[Edge_Value]=ani_diet!D1593)*(AOM[Is_Ani_Diet_Ingredient]&lt;&gt;FALSE), 0))=0, "", INDEX(AOM[Scientific Name], MATCH(1, (AOM[Edge_Value]=ani_diet!D1593)*(AOM[Is_Ani_Diet_Ingredient]&lt;&gt;FALSE), 0))), "No Match in AOM")</f>
        <v>Tectona grandis</v>
      </c>
      <c r="T1595" t="str" cm="1">
        <f t="array" ref="T1595">IF((S1595&lt;&gt;"")*(S1595&lt;&gt;"No Match in AOM"),IF(J1595&lt;&gt;"",_xlfn.TEXTJOIN(";",TRUE,CONCATENATE(_xlfn.TEXTSPLIT(S1595,";",TRUE,FALSE)," ",J1595)),S1595),"")</f>
        <v>Tectona grandis</v>
      </c>
    </row>
    <row r="1596" spans="1:20" ht="15" customHeight="1">
      <c r="A1596" s="30" t="s">
        <v>27332</v>
      </c>
      <c r="B1596" s="55" t="s">
        <v>3737</v>
      </c>
      <c r="C1596" s="56" t="str">
        <f>_xlfn.TEXTJOIN(" ",TRUE,B1596,IF(ISBLANK(J1596),"",_xlfn.TEXTSPLIT(J1596,";")))</f>
        <v>Teff Straw</v>
      </c>
      <c r="D1596" s="56" t="str">
        <f>_xlfn.TEXTJOIN(" ",TRUE,B1596,IF(ISBLANK(J1596),"",_xlfn.TEXTSPLIT(J1596,";")),IF(ISBLANK(H1596),"",_xlfn.TEXTSPLIT(H1596,";")))</f>
        <v>Teff Straw</v>
      </c>
      <c r="E1596" s="56" t="str">
        <f>_xlfn.TEXTJOIN(" ",TRUE,B1596,F1596,IF(ISBLANK(J1596),"",_xlfn.TEXTSPLIT(J1596,";")),IF(ISBLANK(G1596),"",_xlfn.TEXTSPLIT(G1596,";")))</f>
        <v>Teff Straw</v>
      </c>
      <c r="J1596" s="55" t="s">
        <v>6809</v>
      </c>
      <c r="R1596" t="str" cm="1">
        <f t="array" ref="R1596">IFERROR(INDEX(AOM[AOM], MATCH(1, (AOM[Edge_Value]=ani_diet!D1594)*(AOM[Is_Ani_Diet_Ingredient]&lt;&gt;FALSE), 0)), "No Match in AOM")</f>
        <v>AOM_006199</v>
      </c>
      <c r="S1596" t="str" cm="1">
        <f t="array" ref="S1596">IFERROR(IF(INDEX(AOM[Scientific Name], MATCH(1, (AOM[Edge_Value]=ani_diet!D1594)*(AOM[Is_Ani_Diet_Ingredient]&lt;&gt;FALSE), 0))=0, "", INDEX(AOM[Scientific Name], MATCH(1, (AOM[Edge_Value]=ani_diet!D1594)*(AOM[Is_Ani_Diet_Ingredient]&lt;&gt;FALSE), 0))), "No Match in AOM")</f>
        <v/>
      </c>
      <c r="T1596" t="str" cm="1">
        <f t="array" ref="T1596">IF((S1596&lt;&gt;"")*(S1596&lt;&gt;"No Match in AOM"),IF(J1596&lt;&gt;"",_xlfn.TEXTJOIN(";",TRUE,CONCATENATE(_xlfn.TEXTSPLIT(S1596,";",TRUE,FALSE)," ",J1596)),S1596),"")</f>
        <v/>
      </c>
    </row>
    <row r="1597" spans="1:20" ht="15" customHeight="1">
      <c r="A1597" s="30" t="s">
        <v>27333</v>
      </c>
      <c r="B1597" s="55" t="s">
        <v>3737</v>
      </c>
      <c r="C1597" s="56" t="str">
        <f>_xlfn.TEXTJOIN(" ",TRUE,B1597,IF(ISBLANK(J1597),"",_xlfn.TEXTSPLIT(J1597,";")))</f>
        <v>Teff Straw</v>
      </c>
      <c r="D1597" s="56" t="str">
        <f>_xlfn.TEXTJOIN(" ",TRUE,B1597,IF(ISBLANK(J1597),"",_xlfn.TEXTSPLIT(J1597,";")),IF(ISBLANK(H1597),"",_xlfn.TEXTSPLIT(H1597,";")))</f>
        <v>Teff Straw</v>
      </c>
      <c r="E1597" s="56" t="str">
        <f>_xlfn.TEXTJOIN(" ",TRUE,B1597,F1597,IF(ISBLANK(J1597),"",_xlfn.TEXTSPLIT(J1597,";")),IF(ISBLANK(G1597),"",_xlfn.TEXTSPLIT(G1597,";")))</f>
        <v>Teff Straw Chopped</v>
      </c>
      <c r="G1597" s="55" t="s">
        <v>6195</v>
      </c>
      <c r="I1597" s="55" t="s">
        <v>6195</v>
      </c>
      <c r="J1597" s="55" t="s">
        <v>6809</v>
      </c>
      <c r="R1597" t="str" cm="1">
        <f t="array" ref="R1597">IFERROR(INDEX(AOM[AOM], MATCH(1, (AOM[Edge_Value]=ani_diet!D1595)*(AOM[Is_Ani_Diet_Ingredient]&lt;&gt;FALSE), 0)), "No Match in AOM")</f>
        <v>AOM_006095</v>
      </c>
      <c r="S1597" t="str" cm="1">
        <f t="array" ref="S1597">IFERROR(IF(INDEX(AOM[Scientific Name], MATCH(1, (AOM[Edge_Value]=ani_diet!D1595)*(AOM[Is_Ani_Diet_Ingredient]&lt;&gt;FALSE), 0))=0, "", INDEX(AOM[Scientific Name], MATCH(1, (AOM[Edge_Value]=ani_diet!D1595)*(AOM[Is_Ani_Diet_Ingredient]&lt;&gt;FALSE), 0))), "No Match in AOM")</f>
        <v>Eragrostis tef</v>
      </c>
      <c r="T1597" t="str" cm="1">
        <f t="array" ref="T1597">IF((S1597&lt;&gt;"")*(S1597&lt;&gt;"No Match in AOM"),IF(J1597&lt;&gt;"",_xlfn.TEXTJOIN(";",TRUE,CONCATENATE(_xlfn.TEXTSPLIT(S1597,";",TRUE,FALSE)," ",J1597)),S1597),"")</f>
        <v>Eragrostis tef Straw</v>
      </c>
    </row>
    <row r="1598" spans="1:20" ht="15" customHeight="1">
      <c r="A1598" s="30" t="s">
        <v>27334</v>
      </c>
      <c r="B1598" s="55" t="s">
        <v>3737</v>
      </c>
      <c r="C1598" s="56" t="str">
        <f>_xlfn.TEXTJOIN(" ",TRUE,B1598,IF(ISBLANK(J1598),"",_xlfn.TEXTSPLIT(J1598,";")))</f>
        <v>Teff Straw</v>
      </c>
      <c r="D1598" s="56" t="str">
        <f>_xlfn.TEXTJOIN(" ",TRUE,B1598,IF(ISBLANK(J1598),"",_xlfn.TEXTSPLIT(J1598,";")),IF(ISBLANK(H1598),"",_xlfn.TEXTSPLIT(H1598,";")))</f>
        <v>Teff Straw Crushed</v>
      </c>
      <c r="E1598" s="56" t="str">
        <f>_xlfn.TEXTJOIN(" ",TRUE,B1598,F1598,IF(ISBLANK(J1598),"",_xlfn.TEXTSPLIT(J1598,";")),IF(ISBLANK(G1598),"",_xlfn.TEXTSPLIT(G1598,";")))</f>
        <v>Teff Straw Crushed</v>
      </c>
      <c r="G1598" s="55" t="s">
        <v>17477</v>
      </c>
      <c r="H1598" s="55" t="s">
        <v>17477</v>
      </c>
      <c r="J1598" s="55" t="s">
        <v>6809</v>
      </c>
      <c r="R1598" t="str" cm="1">
        <f t="array" ref="R1598">IFERROR(INDEX(AOM[AOM], MATCH(1, (AOM[Edge_Value]=ani_diet!D1596)*(AOM[Is_Ani_Diet_Ingredient]&lt;&gt;FALSE), 0)), "No Match in AOM")</f>
        <v>AOM_003102</v>
      </c>
      <c r="S1598" t="str" cm="1">
        <f t="array" ref="S1598">IFERROR(IF(INDEX(AOM[Scientific Name], MATCH(1, (AOM[Edge_Value]=ani_diet!D1596)*(AOM[Is_Ani_Diet_Ingredient]&lt;&gt;FALSE), 0))=0, "", INDEX(AOM[Scientific Name], MATCH(1, (AOM[Edge_Value]=ani_diet!D1596)*(AOM[Is_Ani_Diet_Ingredient]&lt;&gt;FALSE), 0))), "No Match in AOM")</f>
        <v>Eragrostis tef</v>
      </c>
      <c r="T1598" t="str" cm="1">
        <f t="array" ref="T1598">IF((S1598&lt;&gt;"")*(S1598&lt;&gt;"No Match in AOM"),IF(J1598&lt;&gt;"",_xlfn.TEXTJOIN(";",TRUE,CONCATENATE(_xlfn.TEXTSPLIT(S1598,";",TRUE,FALSE)," ",J1598)),S1598),"")</f>
        <v>Eragrostis tef Straw</v>
      </c>
    </row>
    <row r="1599" spans="1:20" ht="15" customHeight="1">
      <c r="A1599" s="30" t="s">
        <v>27335</v>
      </c>
      <c r="B1599" s="55" t="s">
        <v>3737</v>
      </c>
      <c r="C1599" s="56" t="str">
        <f>_xlfn.TEXTJOIN(" ",TRUE,B1599,IF(ISBLANK(J1599),"",_xlfn.TEXTSPLIT(J1599,";")))</f>
        <v>Teff Straw</v>
      </c>
      <c r="D1599" s="56" t="str">
        <f>_xlfn.TEXTJOIN(" ",TRUE,B1599,IF(ISBLANK(J1599),"",_xlfn.TEXTSPLIT(J1599,";")),IF(ISBLANK(H1599),"",_xlfn.TEXTSPLIT(H1599,";")))</f>
        <v>Teff Straw Dried</v>
      </c>
      <c r="E1599" s="56" t="str">
        <f>_xlfn.TEXTJOIN(" ",TRUE,B1599,F1599,IF(ISBLANK(J1599),"",_xlfn.TEXTSPLIT(J1599,";")),IF(ISBLANK(G1599),"",_xlfn.TEXTSPLIT(G1599,";")))</f>
        <v>Teff Straw Dried</v>
      </c>
      <c r="G1599" s="55" t="s">
        <v>17480</v>
      </c>
      <c r="H1599" s="55" t="s">
        <v>17480</v>
      </c>
      <c r="J1599" s="55" t="s">
        <v>6809</v>
      </c>
      <c r="R1599" t="str" cm="1">
        <f t="array" ref="R1599">IFERROR(INDEX(AOM[AOM], MATCH(1, (AOM[Edge_Value]=ani_diet!D1597)*(AOM[Is_Ani_Diet_Ingredient]&lt;&gt;FALSE), 0)), "No Match in AOM")</f>
        <v>AOM_003102</v>
      </c>
      <c r="S1599" t="str" cm="1">
        <f t="array" ref="S1599">IFERROR(IF(INDEX(AOM[Scientific Name], MATCH(1, (AOM[Edge_Value]=ani_diet!D1597)*(AOM[Is_Ani_Diet_Ingredient]&lt;&gt;FALSE), 0))=0, "", INDEX(AOM[Scientific Name], MATCH(1, (AOM[Edge_Value]=ani_diet!D1597)*(AOM[Is_Ani_Diet_Ingredient]&lt;&gt;FALSE), 0))), "No Match in AOM")</f>
        <v>Eragrostis tef</v>
      </c>
      <c r="T1599" t="str" cm="1">
        <f t="array" ref="T1599">IF((S1599&lt;&gt;"")*(S1599&lt;&gt;"No Match in AOM"),IF(J1599&lt;&gt;"",_xlfn.TEXTJOIN(";",TRUE,CONCATENATE(_xlfn.TEXTSPLIT(S1599,";",TRUE,FALSE)," ",J1599)),S1599),"")</f>
        <v>Eragrostis tef Straw</v>
      </c>
    </row>
    <row r="1600" spans="1:20" ht="15" customHeight="1">
      <c r="A1600" s="30" t="s">
        <v>27336</v>
      </c>
      <c r="B1600" s="55" t="s">
        <v>3737</v>
      </c>
      <c r="C1600" s="56" t="str">
        <f>_xlfn.TEXTJOIN(" ",TRUE,B1600,IF(ISBLANK(J1600),"",_xlfn.TEXTSPLIT(J1600,";")))</f>
        <v>Teff Straw</v>
      </c>
      <c r="D1600" s="56" t="str">
        <f>_xlfn.TEXTJOIN(" ",TRUE,B1600,IF(ISBLANK(J1600),"",_xlfn.TEXTSPLIT(J1600,";")),IF(ISBLANK(H1600),"",_xlfn.TEXTSPLIT(H1600,";")))</f>
        <v>Teff Straw Ensiled Fermented Urea Treated</v>
      </c>
      <c r="E1600" s="56" t="str">
        <f>_xlfn.TEXTJOIN(" ",TRUE,B1600,F1600,IF(ISBLANK(J1600),"",_xlfn.TEXTSPLIT(J1600,";")),IF(ISBLANK(G1600),"",_xlfn.TEXTSPLIT(G1600,";")))</f>
        <v>Teff Straw Ensiled Fermented Urea Treated</v>
      </c>
      <c r="G1600" s="55" t="s">
        <v>27337</v>
      </c>
      <c r="H1600" s="55" t="s">
        <v>27337</v>
      </c>
      <c r="J1600" s="55" t="s">
        <v>6809</v>
      </c>
      <c r="R1600" t="str" cm="1">
        <f t="array" ref="R1600">IFERROR(INDEX(AOM[AOM], MATCH(1, (AOM[Edge_Value]=ani_diet!D1598)*(AOM[Is_Ani_Diet_Ingredient]&lt;&gt;FALSE), 0)), "No Match in AOM")</f>
        <v>AOM_001197</v>
      </c>
      <c r="S1600" t="str" cm="1">
        <f t="array" ref="S1600">IFERROR(IF(INDEX(AOM[Scientific Name], MATCH(1, (AOM[Edge_Value]=ani_diet!D1598)*(AOM[Is_Ani_Diet_Ingredient]&lt;&gt;FALSE), 0))=0, "", INDEX(AOM[Scientific Name], MATCH(1, (AOM[Edge_Value]=ani_diet!D1598)*(AOM[Is_Ani_Diet_Ingredient]&lt;&gt;FALSE), 0))), "No Match in AOM")</f>
        <v>Eragrostis tef</v>
      </c>
      <c r="T1600" t="str" cm="1">
        <f t="array" ref="T1600">IF((S1600&lt;&gt;"")*(S1600&lt;&gt;"No Match in AOM"),IF(J1600&lt;&gt;"",_xlfn.TEXTJOIN(";",TRUE,CONCATENATE(_xlfn.TEXTSPLIT(S1600,";",TRUE,FALSE)," ",J1600)),S1600),"")</f>
        <v>Eragrostis tef Straw</v>
      </c>
    </row>
    <row r="1601" spans="1:20" ht="15" customHeight="1">
      <c r="A1601" s="30" t="s">
        <v>22946</v>
      </c>
      <c r="B1601" s="55" t="s">
        <v>22946</v>
      </c>
      <c r="C1601" s="56" t="str">
        <f>_xlfn.TEXTJOIN(" ",TRUE,B1601,IF(ISBLANK(J1601),"",_xlfn.TEXTSPLIT(J1601,";")))</f>
        <v>Tephrosia bracteolata</v>
      </c>
      <c r="D1601" s="56" t="str">
        <f>_xlfn.TEXTJOIN(" ",TRUE,B1601,IF(ISBLANK(J1601),"",_xlfn.TEXTSPLIT(J1601,";")),IF(ISBLANK(H1601),"",_xlfn.TEXTSPLIT(H1601,";")))</f>
        <v>Tephrosia bracteolata</v>
      </c>
      <c r="E1601" s="56" t="str">
        <f>_xlfn.TEXTJOIN(" ",TRUE,B1601,F1601,IF(ISBLANK(J1601),"",_xlfn.TEXTSPLIT(J1601,";")),IF(ISBLANK(G1601),"",_xlfn.TEXTSPLIT(G1601,";")))</f>
        <v>Tephrosia bracteolata</v>
      </c>
      <c r="R1601" t="str" cm="1">
        <f t="array" ref="R1601">IFERROR(INDEX(AOM[AOM], MATCH(1, (AOM[Edge_Value]=ani_diet!D1599)*(AOM[Is_Ani_Diet_Ingredient]&lt;&gt;FALSE), 0)), "No Match in AOM")</f>
        <v>AOM_006260</v>
      </c>
      <c r="S1601" t="str" cm="1">
        <f t="array" ref="S1601">IFERROR(IF(INDEX(AOM[Scientific Name], MATCH(1, (AOM[Edge_Value]=ani_diet!D1599)*(AOM[Is_Ani_Diet_Ingredient]&lt;&gt;FALSE), 0))=0, "", INDEX(AOM[Scientific Name], MATCH(1, (AOM[Edge_Value]=ani_diet!D1599)*(AOM[Is_Ani_Diet_Ingredient]&lt;&gt;FALSE), 0))), "No Match in AOM")</f>
        <v>Eragrostis tef</v>
      </c>
      <c r="T1601" t="str" cm="1">
        <f t="array" ref="T1601">IF((S1601&lt;&gt;"")*(S1601&lt;&gt;"No Match in AOM"),IF(J1601&lt;&gt;"",_xlfn.TEXTJOIN(";",TRUE,CONCATENATE(_xlfn.TEXTSPLIT(S1601,";",TRUE,FALSE)," ",J1601)),S1601),"")</f>
        <v>Eragrostis tef</v>
      </c>
    </row>
    <row r="1602" spans="1:20" ht="15" customHeight="1">
      <c r="A1602" s="30" t="s">
        <v>22951</v>
      </c>
      <c r="B1602" s="55" t="s">
        <v>22951</v>
      </c>
      <c r="C1602" s="56" t="str">
        <f>_xlfn.TEXTJOIN(" ",TRUE,B1602,IF(ISBLANK(J1602),"",_xlfn.TEXTSPLIT(J1602,";")))</f>
        <v>Tephrosia polystachyum</v>
      </c>
      <c r="D1602" s="56" t="str">
        <f>_xlfn.TEXTJOIN(" ",TRUE,B1602,IF(ISBLANK(J1602),"",_xlfn.TEXTSPLIT(J1602,";")),IF(ISBLANK(H1602),"",_xlfn.TEXTSPLIT(H1602,";")))</f>
        <v>Tephrosia polystachyum</v>
      </c>
      <c r="E1602" s="56" t="str">
        <f>_xlfn.TEXTJOIN(" ",TRUE,B1602,F1602,IF(ISBLANK(J1602),"",_xlfn.TEXTSPLIT(J1602,";")),IF(ISBLANK(G1602),"",_xlfn.TEXTSPLIT(G1602,";")))</f>
        <v>Tephrosia polystachyum</v>
      </c>
      <c r="R1602" t="str" cm="1">
        <f t="array" ref="R1602">IFERROR(INDEX(AOM[AOM], MATCH(1, (AOM[Edge_Value]=ani_diet!D1600)*(AOM[Is_Ani_Diet_Ingredient]&lt;&gt;FALSE), 0)), "No Match in AOM")</f>
        <v>AOM_006259</v>
      </c>
      <c r="S1602" t="str" cm="1">
        <f t="array" ref="S1602">IFERROR(IF(INDEX(AOM[Scientific Name], MATCH(1, (AOM[Edge_Value]=ani_diet!D1600)*(AOM[Is_Ani_Diet_Ingredient]&lt;&gt;FALSE), 0))=0, "", INDEX(AOM[Scientific Name], MATCH(1, (AOM[Edge_Value]=ani_diet!D1600)*(AOM[Is_Ani_Diet_Ingredient]&lt;&gt;FALSE), 0))), "No Match in AOM")</f>
        <v>Eragrostis tef</v>
      </c>
      <c r="T1602" t="str" cm="1">
        <f t="array" ref="T1602">IF((S1602&lt;&gt;"")*(S1602&lt;&gt;"No Match in AOM"),IF(J1602&lt;&gt;"",_xlfn.TEXTJOIN(";",TRUE,CONCATENATE(_xlfn.TEXTSPLIT(S1602,";",TRUE,FALSE)," ",J1602)),S1602),"")</f>
        <v>Eragrostis tef</v>
      </c>
    </row>
    <row r="1603" spans="1:20" ht="15" customHeight="1">
      <c r="A1603" s="30" t="s">
        <v>27338</v>
      </c>
      <c r="B1603" s="55" t="s">
        <v>22951</v>
      </c>
      <c r="C1603" s="56" t="str">
        <f>_xlfn.TEXTJOIN(" ",TRUE,B1603,IF(ISBLANK(J1603),"",_xlfn.TEXTSPLIT(J1603,";")))</f>
        <v>Tephrosia polystachyum</v>
      </c>
      <c r="D1603" s="56" t="str">
        <f>_xlfn.TEXTJOIN(" ",TRUE,B1603,IF(ISBLANK(J1603),"",_xlfn.TEXTSPLIT(J1603,";")),IF(ISBLANK(H1603),"",_xlfn.TEXTSPLIT(H1603,";")))</f>
        <v>Tephrosia polystachyum Dried</v>
      </c>
      <c r="E1603" s="56" t="str">
        <f>_xlfn.TEXTJOIN(" ",TRUE,B1603,F1603,IF(ISBLANK(J1603),"",_xlfn.TEXTSPLIT(J1603,";")),IF(ISBLANK(G1603),"",_xlfn.TEXTSPLIT(G1603,";")))</f>
        <v>Tephrosia polystachyum Chopped Dried</v>
      </c>
      <c r="G1603" s="55" t="s">
        <v>25774</v>
      </c>
      <c r="H1603" s="55" t="s">
        <v>17480</v>
      </c>
      <c r="R1603" t="str" cm="1">
        <f t="array" ref="R1603">IFERROR(INDEX(AOM[AOM], MATCH(1, (AOM[Edge_Value]=ani_diet!D1601)*(AOM[Is_Ani_Diet_Ingredient]&lt;&gt;FALSE), 0)), "No Match in AOM")</f>
        <v>AOM_001239</v>
      </c>
      <c r="S1603" t="str" cm="1">
        <f t="array" ref="S1603">IFERROR(IF(INDEX(AOM[Scientific Name], MATCH(1, (AOM[Edge_Value]=ani_diet!D1601)*(AOM[Is_Ani_Diet_Ingredient]&lt;&gt;FALSE), 0))=0, "", INDEX(AOM[Scientific Name], MATCH(1, (AOM[Edge_Value]=ani_diet!D1601)*(AOM[Is_Ani_Diet_Ingredient]&lt;&gt;FALSE), 0))), "No Match in AOM")</f>
        <v>Tephrosia bracteolata</v>
      </c>
      <c r="T1603" t="str" cm="1">
        <f t="array" ref="T1603">IF((S1603&lt;&gt;"")*(S1603&lt;&gt;"No Match in AOM"),IF(J1603&lt;&gt;"",_xlfn.TEXTJOIN(";",TRUE,CONCATENATE(_xlfn.TEXTSPLIT(S1603,";",TRUE,FALSE)," ",J1603)),S1603),"")</f>
        <v>Tephrosia bracteolata</v>
      </c>
    </row>
    <row r="1604" spans="1:20" ht="15" customHeight="1">
      <c r="A1604" s="30" t="s">
        <v>22957</v>
      </c>
      <c r="B1604" s="55" t="s">
        <v>22957</v>
      </c>
      <c r="C1604" s="56" t="str">
        <f>_xlfn.TEXTJOIN(" ",TRUE,B1604,IF(ISBLANK(J1604),"",_xlfn.TEXTSPLIT(J1604,";")))</f>
        <v>Tephrosia purpurea</v>
      </c>
      <c r="D1604" s="56" t="str">
        <f>_xlfn.TEXTJOIN(" ",TRUE,B1604,IF(ISBLANK(J1604),"",_xlfn.TEXTSPLIT(J1604,";")),IF(ISBLANK(H1604),"",_xlfn.TEXTSPLIT(H1604,";")))</f>
        <v>Tephrosia purpurea</v>
      </c>
      <c r="E1604" s="56" t="str">
        <f>_xlfn.TEXTJOIN(" ",TRUE,B1604,F1604,IF(ISBLANK(J1604),"",_xlfn.TEXTSPLIT(J1604,";")),IF(ISBLANK(G1604),"",_xlfn.TEXTSPLIT(G1604,";")))</f>
        <v>Tephrosia purpurea</v>
      </c>
      <c r="R1604" t="str" cm="1">
        <f t="array" ref="R1604">IFERROR(INDEX(AOM[AOM], MATCH(1, (AOM[Edge_Value]=ani_diet!D1602)*(AOM[Is_Ani_Diet_Ingredient]&lt;&gt;FALSE), 0)), "No Match in AOM")</f>
        <v>AOM_003239</v>
      </c>
      <c r="S1604" t="str" cm="1">
        <f t="array" ref="S1604">IFERROR(IF(INDEX(AOM[Scientific Name], MATCH(1, (AOM[Edge_Value]=ani_diet!D1602)*(AOM[Is_Ani_Diet_Ingredient]&lt;&gt;FALSE), 0))=0, "", INDEX(AOM[Scientific Name], MATCH(1, (AOM[Edge_Value]=ani_diet!D1602)*(AOM[Is_Ani_Diet_Ingredient]&lt;&gt;FALSE), 0))), "No Match in AOM")</f>
        <v>Tephrosia polystachyum</v>
      </c>
      <c r="T1604" t="str" cm="1">
        <f t="array" ref="T1604">IF((S1604&lt;&gt;"")*(S1604&lt;&gt;"No Match in AOM"),IF(J1604&lt;&gt;"",_xlfn.TEXTJOIN(";",TRUE,CONCATENATE(_xlfn.TEXTSPLIT(S1604,";",TRUE,FALSE)," ",J1604)),S1604),"")</f>
        <v>Tephrosia polystachyum</v>
      </c>
    </row>
    <row r="1605" spans="1:20" ht="15" customHeight="1">
      <c r="A1605" s="30" t="s">
        <v>9683</v>
      </c>
      <c r="B1605" s="55" t="s">
        <v>9683</v>
      </c>
      <c r="C1605" s="56" t="str">
        <f>_xlfn.TEXTJOIN(" ",TRUE,B1605,IF(ISBLANK(J1605),"",_xlfn.TEXTSPLIT(J1605,";")))</f>
        <v>Terminalia brownii</v>
      </c>
      <c r="D1605" s="56" t="str">
        <f>_xlfn.TEXTJOIN(" ",TRUE,B1605,IF(ISBLANK(J1605),"",_xlfn.TEXTSPLIT(J1605,";")),IF(ISBLANK(H1605),"",_xlfn.TEXTSPLIT(H1605,";")))</f>
        <v>Terminalia brownii</v>
      </c>
      <c r="E1605" s="56" t="str">
        <f>_xlfn.TEXTJOIN(" ",TRUE,B1605,F1605,IF(ISBLANK(J1605),"",_xlfn.TEXTSPLIT(J1605,";")),IF(ISBLANK(G1605),"",_xlfn.TEXTSPLIT(G1605,";")))</f>
        <v>Terminalia brownii</v>
      </c>
      <c r="R1605" t="str" cm="1">
        <f t="array" ref="R1605">IFERROR(INDEX(AOM[AOM], MATCH(1, (AOM[Edge_Value]=ani_diet!D1603)*(AOM[Is_Ani_Diet_Ingredient]&lt;&gt;FALSE), 0)), "No Match in AOM")</f>
        <v>AOM_006258</v>
      </c>
      <c r="S1605" t="str" cm="1">
        <f t="array" ref="S1605">IFERROR(IF(INDEX(AOM[Scientific Name], MATCH(1, (AOM[Edge_Value]=ani_diet!D1603)*(AOM[Is_Ani_Diet_Ingredient]&lt;&gt;FALSE), 0))=0, "", INDEX(AOM[Scientific Name], MATCH(1, (AOM[Edge_Value]=ani_diet!D1603)*(AOM[Is_Ani_Diet_Ingredient]&lt;&gt;FALSE), 0))), "No Match in AOM")</f>
        <v>Tephrosia polystachyum</v>
      </c>
      <c r="T1605" t="str" cm="1">
        <f t="array" ref="T1605">IF((S1605&lt;&gt;"")*(S1605&lt;&gt;"No Match in AOM"),IF(J1605&lt;&gt;"",_xlfn.TEXTJOIN(";",TRUE,CONCATENATE(_xlfn.TEXTSPLIT(S1605,";",TRUE,FALSE)," ",J1605)),S1605),"")</f>
        <v>Tephrosia polystachyum</v>
      </c>
    </row>
    <row r="1606" spans="1:20" ht="15" customHeight="1">
      <c r="A1606" s="30" t="s">
        <v>22596</v>
      </c>
      <c r="B1606" s="55" t="s">
        <v>9683</v>
      </c>
      <c r="C1606" s="56" t="str">
        <f>_xlfn.TEXTJOIN(" ",TRUE,B1606,IF(ISBLANK(J1606),"",_xlfn.TEXTSPLIT(J1606,";")))</f>
        <v>Terminalia brownii Leaves</v>
      </c>
      <c r="D1606" s="56" t="str">
        <f>_xlfn.TEXTJOIN(" ",TRUE,B1606,IF(ISBLANK(J1606),"",_xlfn.TEXTSPLIT(J1606,";")),IF(ISBLANK(H1606),"",_xlfn.TEXTSPLIT(H1606,";")))</f>
        <v>Terminalia brownii Leaves</v>
      </c>
      <c r="E1606" s="56" t="str">
        <f>_xlfn.TEXTJOIN(" ",TRUE,B1606,F1606,IF(ISBLANK(J1606),"",_xlfn.TEXTSPLIT(J1606,";")),IF(ISBLANK(G1606),"",_xlfn.TEXTSPLIT(G1606,";")))</f>
        <v>Terminalia brownii Leaves</v>
      </c>
      <c r="J1606" s="55" t="s">
        <v>6187</v>
      </c>
      <c r="R1606" t="str" cm="1">
        <f t="array" ref="R1606">IFERROR(INDEX(AOM[AOM], MATCH(1, (AOM[Edge_Value]=ani_diet!D1604)*(AOM[Is_Ani_Diet_Ingredient]&lt;&gt;FALSE), 0)), "No Match in AOM")</f>
        <v>AOM_003069</v>
      </c>
      <c r="S1606" t="str" cm="1">
        <f t="array" ref="S1606">IFERROR(IF(INDEX(AOM[Scientific Name], MATCH(1, (AOM[Edge_Value]=ani_diet!D1604)*(AOM[Is_Ani_Diet_Ingredient]&lt;&gt;FALSE), 0))=0, "", INDEX(AOM[Scientific Name], MATCH(1, (AOM[Edge_Value]=ani_diet!D1604)*(AOM[Is_Ani_Diet_Ingredient]&lt;&gt;FALSE), 0))), "No Match in AOM")</f>
        <v>Tephrosia purpurea</v>
      </c>
      <c r="T1606" t="str" cm="1">
        <f t="array" ref="T1606">IF((S1606&lt;&gt;"")*(S1606&lt;&gt;"No Match in AOM"),IF(J1606&lt;&gt;"",_xlfn.TEXTJOIN(";",TRUE,CONCATENATE(_xlfn.TEXTSPLIT(S1606,";",TRUE,FALSE)," ",J1606)),S1606),"")</f>
        <v>Tephrosia purpurea Leaves</v>
      </c>
    </row>
    <row r="1607" spans="1:20" ht="15" customHeight="1">
      <c r="A1607" s="30" t="s">
        <v>27339</v>
      </c>
      <c r="B1607" s="55" t="s">
        <v>9683</v>
      </c>
      <c r="C1607" s="56" t="str">
        <f>_xlfn.TEXTJOIN(" ",TRUE,B1607,IF(ISBLANK(J1607),"",_xlfn.TEXTSPLIT(J1607,";")))</f>
        <v>Terminalia brownii Leaves</v>
      </c>
      <c r="D1607" s="56" t="str">
        <f>_xlfn.TEXTJOIN(" ",TRUE,B1607,IF(ISBLANK(J1607),"",_xlfn.TEXTSPLIT(J1607,";")),IF(ISBLANK(H1607),"",_xlfn.TEXTSPLIT(H1607,";")))</f>
        <v>Terminalia brownii Leaves Dried</v>
      </c>
      <c r="E1607" s="56" t="str">
        <f>_xlfn.TEXTJOIN(" ",TRUE,B1607,F1607,IF(ISBLANK(J1607),"",_xlfn.TEXTSPLIT(J1607,";")),IF(ISBLANK(G1607),"",_xlfn.TEXTSPLIT(G1607,";")))</f>
        <v>Terminalia brownii Leaves Dried (Sun - 2 days)</v>
      </c>
      <c r="G1607" s="55" t="s">
        <v>25636</v>
      </c>
      <c r="H1607" s="55" t="s">
        <v>17480</v>
      </c>
      <c r="J1607" s="55" t="s">
        <v>6187</v>
      </c>
      <c r="R1607" t="str" cm="1">
        <f t="array" ref="R1607">IFERROR(INDEX(AOM[AOM], MATCH(1, (AOM[Edge_Value]=ani_diet!D1605)*(AOM[Is_Ani_Diet_Ingredient]&lt;&gt;FALSE), 0)), "No Match in AOM")</f>
        <v>AOM_001821</v>
      </c>
      <c r="S1607" t="str" cm="1">
        <f t="array" ref="S1607">IFERROR(IF(INDEX(AOM[Scientific Name], MATCH(1, (AOM[Edge_Value]=ani_diet!D1605)*(AOM[Is_Ani_Diet_Ingredient]&lt;&gt;FALSE), 0))=0, "", INDEX(AOM[Scientific Name], MATCH(1, (AOM[Edge_Value]=ani_diet!D1605)*(AOM[Is_Ani_Diet_Ingredient]&lt;&gt;FALSE), 0))), "No Match in AOM")</f>
        <v>Terminalia brownii</v>
      </c>
      <c r="T1607" t="str" cm="1">
        <f t="array" ref="T1607">IF((S1607&lt;&gt;"")*(S1607&lt;&gt;"No Match in AOM"),IF(J1607&lt;&gt;"",_xlfn.TEXTJOIN(";",TRUE,CONCATENATE(_xlfn.TEXTSPLIT(S1607,";",TRUE,FALSE)," ",J1607)),S1607),"")</f>
        <v>Terminalia brownii Leaves</v>
      </c>
    </row>
    <row r="1608" spans="1:20" ht="15" customHeight="1">
      <c r="A1608" s="30" t="s">
        <v>27340</v>
      </c>
      <c r="B1608" s="55" t="s">
        <v>9683</v>
      </c>
      <c r="C1608" s="56" t="str">
        <f>_xlfn.TEXTJOIN(" ",TRUE,B1608,IF(ISBLANK(J1608),"",_xlfn.TEXTSPLIT(J1608,";")))</f>
        <v>Terminalia brownii Leaves</v>
      </c>
      <c r="D1608" s="56" t="str">
        <f>_xlfn.TEXTJOIN(" ",TRUE,B1608,IF(ISBLANK(J1608),"",_xlfn.TEXTSPLIT(J1608,";")),IF(ISBLANK(H1608),"",_xlfn.TEXTSPLIT(H1608,";")))</f>
        <v>Terminalia brownii Leaves Dried</v>
      </c>
      <c r="E1608" s="56" t="str">
        <f>_xlfn.TEXTJOIN(" ",TRUE,B1608,F1608,IF(ISBLANK(J1608),"",_xlfn.TEXTSPLIT(J1608,";")),IF(ISBLANK(G1608),"",_xlfn.TEXTSPLIT(G1608,";")))</f>
        <v>Terminalia brownii Leaves Chopped Dried</v>
      </c>
      <c r="G1608" s="55" t="s">
        <v>25774</v>
      </c>
      <c r="H1608" s="55" t="s">
        <v>17480</v>
      </c>
      <c r="J1608" s="55" t="s">
        <v>6187</v>
      </c>
      <c r="R1608" t="str" cm="1">
        <f t="array" ref="R1608">IFERROR(INDEX(AOM[AOM], MATCH(1, (AOM[Edge_Value]=ani_diet!D1606)*(AOM[Is_Ani_Diet_Ingredient]&lt;&gt;FALSE), 0)), "No Match in AOM")</f>
        <v>AOM_001822</v>
      </c>
      <c r="S1608" t="str" cm="1">
        <f t="array" ref="S1608">IFERROR(IF(INDEX(AOM[Scientific Name], MATCH(1, (AOM[Edge_Value]=ani_diet!D1606)*(AOM[Is_Ani_Diet_Ingredient]&lt;&gt;FALSE), 0))=0, "", INDEX(AOM[Scientific Name], MATCH(1, (AOM[Edge_Value]=ani_diet!D1606)*(AOM[Is_Ani_Diet_Ingredient]&lt;&gt;FALSE), 0))), "No Match in AOM")</f>
        <v>Terminalia brownii</v>
      </c>
      <c r="T1608" t="str" cm="1">
        <f t="array" ref="T1608">IF((S1608&lt;&gt;"")*(S1608&lt;&gt;"No Match in AOM"),IF(J1608&lt;&gt;"",_xlfn.TEXTJOIN(";",TRUE,CONCATENATE(_xlfn.TEXTSPLIT(S1608,";",TRUE,FALSE)," ",J1608)),S1608),"")</f>
        <v>Terminalia brownii Leaves</v>
      </c>
    </row>
    <row r="1609" spans="1:20" ht="15" customHeight="1">
      <c r="A1609" s="30" t="s">
        <v>27341</v>
      </c>
      <c r="B1609" s="55" t="s">
        <v>9689</v>
      </c>
      <c r="C1609" s="56" t="str">
        <f>_xlfn.TEXTJOIN(" ",TRUE,B1609,IF(ISBLANK(J1609),"",_xlfn.TEXTSPLIT(J1609,";")))</f>
        <v>Terminalia sericea</v>
      </c>
      <c r="D1609" s="56" t="str">
        <f>_xlfn.TEXTJOIN(" ",TRUE,B1609,IF(ISBLANK(J1609),"",_xlfn.TEXTSPLIT(J1609,";")),IF(ISBLANK(H1609),"",_xlfn.TEXTSPLIT(H1609,";")))</f>
        <v>Terminalia sericea</v>
      </c>
      <c r="E1609" s="56" t="str">
        <f>_xlfn.TEXTJOIN(" ",TRUE,B1609,F1609,IF(ISBLANK(J1609),"",_xlfn.TEXTSPLIT(J1609,";")),IF(ISBLANK(G1609),"",_xlfn.TEXTSPLIT(G1609,";")))</f>
        <v>Terminalia sericea</v>
      </c>
      <c r="R1609" t="str" cm="1">
        <f t="array" ref="R1609">IFERROR(INDEX(AOM[AOM], MATCH(1, (AOM[Edge_Value]=ani_diet!D1607)*(AOM[Is_Ani_Diet_Ingredient]&lt;&gt;FALSE), 0)), "No Match in AOM")</f>
        <v>AOM_001823</v>
      </c>
      <c r="S1609" t="str" cm="1">
        <f t="array" ref="S1609">IFERROR(IF(INDEX(AOM[Scientific Name], MATCH(1, (AOM[Edge_Value]=ani_diet!D1607)*(AOM[Is_Ani_Diet_Ingredient]&lt;&gt;FALSE), 0))=0, "", INDEX(AOM[Scientific Name], MATCH(1, (AOM[Edge_Value]=ani_diet!D1607)*(AOM[Is_Ani_Diet_Ingredient]&lt;&gt;FALSE), 0))), "No Match in AOM")</f>
        <v>Terminalia brownii</v>
      </c>
      <c r="T1609" t="str" cm="1">
        <f t="array" ref="T1609">IF((S1609&lt;&gt;"")*(S1609&lt;&gt;"No Match in AOM"),IF(J1609&lt;&gt;"",_xlfn.TEXTJOIN(";",TRUE,CONCATENATE(_xlfn.TEXTSPLIT(S1609,";",TRUE,FALSE)," ",J1609)),S1609),"")</f>
        <v>Terminalia brownii</v>
      </c>
    </row>
    <row r="1610" spans="1:20" ht="15" customHeight="1">
      <c r="A1610" s="30" t="s">
        <v>18500</v>
      </c>
      <c r="B1610" s="55" t="s">
        <v>18500</v>
      </c>
      <c r="C1610" s="56" t="str">
        <f>_xlfn.TEXTJOIN(" ",TRUE,B1610,IF(ISBLANK(J1610),"",_xlfn.TEXTSPLIT(J1610,";")))</f>
        <v xml:space="preserve">Termite </v>
      </c>
      <c r="D1610" s="56" t="str">
        <f>_xlfn.TEXTJOIN(" ",TRUE,B1610,IF(ISBLANK(J1610),"",_xlfn.TEXTSPLIT(J1610,";")),IF(ISBLANK(H1610),"",_xlfn.TEXTSPLIT(H1610,";")))</f>
        <v xml:space="preserve">Termite </v>
      </c>
      <c r="E1610" s="56" t="str">
        <f>_xlfn.TEXTJOIN(" ",TRUE,B1610,F1610,IF(ISBLANK(J1610),"",_xlfn.TEXTSPLIT(J1610,";")),IF(ISBLANK(G1610),"",_xlfn.TEXTSPLIT(G1610,";")))</f>
        <v xml:space="preserve">Termite </v>
      </c>
      <c r="R1610" t="str" cm="1">
        <f t="array" ref="R1610">IFERROR(INDEX(AOM[AOM], MATCH(1, (AOM[Edge_Value]=ani_diet!D1608)*(AOM[Is_Ani_Diet_Ingredient]&lt;&gt;FALSE), 0)), "No Match in AOM")</f>
        <v>AOM_001823</v>
      </c>
      <c r="S1610" t="str" cm="1">
        <f t="array" ref="S1610">IFERROR(IF(INDEX(AOM[Scientific Name], MATCH(1, (AOM[Edge_Value]=ani_diet!D1608)*(AOM[Is_Ani_Diet_Ingredient]&lt;&gt;FALSE), 0))=0, "", INDEX(AOM[Scientific Name], MATCH(1, (AOM[Edge_Value]=ani_diet!D1608)*(AOM[Is_Ani_Diet_Ingredient]&lt;&gt;FALSE), 0))), "No Match in AOM")</f>
        <v>Terminalia brownii</v>
      </c>
      <c r="T1610" t="str" cm="1">
        <f t="array" ref="T1610">IF((S1610&lt;&gt;"")*(S1610&lt;&gt;"No Match in AOM"),IF(J1610&lt;&gt;"",_xlfn.TEXTJOIN(";",TRUE,CONCATENATE(_xlfn.TEXTSPLIT(S1610,";",TRUE,FALSE)," ",J1610)),S1610),"")</f>
        <v>Terminalia brownii</v>
      </c>
    </row>
    <row r="1611" spans="1:20" ht="15" customHeight="1">
      <c r="A1611" s="30" t="s">
        <v>27342</v>
      </c>
      <c r="B1611" s="55" t="s">
        <v>27343</v>
      </c>
      <c r="C1611" s="56" t="str">
        <f>_xlfn.TEXTJOIN(" ",TRUE,B1611,IF(ISBLANK(J1611),"",_xlfn.TEXTSPLIT(J1611,";")))</f>
        <v>Termite</v>
      </c>
      <c r="D1611" s="56" t="str">
        <f>_xlfn.TEXTJOIN(" ",TRUE,B1611,IF(ISBLANK(J1611),"",_xlfn.TEXTSPLIT(J1611,";")),IF(ISBLANK(H1611),"",_xlfn.TEXTSPLIT(H1611,";")))</f>
        <v>Termite Dried Ground</v>
      </c>
      <c r="E1611" s="56" t="str">
        <f>_xlfn.TEXTJOIN(" ",TRUE,B1611,F1611,IF(ISBLANK(J1611),"",_xlfn.TEXTSPLIT(J1611,";")),IF(ISBLANK(G1611),"",_xlfn.TEXTSPLIT(G1611,";")))</f>
        <v>Termite Dried Ground</v>
      </c>
      <c r="G1611" s="55" t="s">
        <v>25767</v>
      </c>
      <c r="H1611" s="55" t="s">
        <v>25767</v>
      </c>
      <c r="R1611" t="str" cm="1">
        <f t="array" ref="R1611">IFERROR(INDEX(AOM[AOM], MATCH(1, (AOM[Edge_Value]=ani_diet!D1609)*(AOM[Is_Ani_Diet_Ingredient]&lt;&gt;FALSE), 0)), "No Match in AOM")</f>
        <v>AOM_002059</v>
      </c>
      <c r="S1611" t="str" cm="1">
        <f t="array" ref="S1611">IFERROR(IF(INDEX(AOM[Scientific Name], MATCH(1, (AOM[Edge_Value]=ani_diet!D1609)*(AOM[Is_Ani_Diet_Ingredient]&lt;&gt;FALSE), 0))=0, "", INDEX(AOM[Scientific Name], MATCH(1, (AOM[Edge_Value]=ani_diet!D1609)*(AOM[Is_Ani_Diet_Ingredient]&lt;&gt;FALSE), 0))), "No Match in AOM")</f>
        <v>Terminalia sericea</v>
      </c>
      <c r="T1611" t="str" cm="1">
        <f t="array" ref="T1611">IF((S1611&lt;&gt;"")*(S1611&lt;&gt;"No Match in AOM"),IF(J1611&lt;&gt;"",_xlfn.TEXTJOIN(";",TRUE,CONCATENATE(_xlfn.TEXTSPLIT(S1611,";",TRUE,FALSE)," ",J1611)),S1611),"")</f>
        <v>Terminalia sericea</v>
      </c>
    </row>
    <row r="1612" spans="1:20" ht="15" customHeight="1">
      <c r="A1612" s="30" t="s">
        <v>27344</v>
      </c>
      <c r="B1612" s="55" t="s">
        <v>27343</v>
      </c>
      <c r="C1612" s="56" t="str">
        <f>_xlfn.TEXTJOIN(" ",TRUE,B1612,IF(ISBLANK(J1612),"",_xlfn.TEXTSPLIT(J1612,";")))</f>
        <v>Termite</v>
      </c>
      <c r="D1612" s="56" t="str">
        <f>_xlfn.TEXTJOIN(" ",TRUE,B1612,IF(ISBLANK(J1612),"",_xlfn.TEXTSPLIT(J1612,";")),IF(ISBLANK(H1612),"",_xlfn.TEXTSPLIT(H1612,";")))</f>
        <v>Termite Ground</v>
      </c>
      <c r="E1612" s="56" t="str">
        <f>_xlfn.TEXTJOIN(" ",TRUE,B1612,F1612,IF(ISBLANK(J1612),"",_xlfn.TEXTSPLIT(J1612,";")),IF(ISBLANK(G1612),"",_xlfn.TEXTSPLIT(G1612,";")))</f>
        <v>Termite Meal</v>
      </c>
      <c r="G1612" s="55" t="s">
        <v>25824</v>
      </c>
      <c r="H1612" s="55" t="s">
        <v>6052</v>
      </c>
      <c r="K1612" s="32" t="s">
        <v>324</v>
      </c>
      <c r="L1612" s="32" t="s">
        <v>324</v>
      </c>
      <c r="R1612" t="str" cm="1">
        <f t="array" ref="R1612">IFERROR(INDEX(AOM[AOM], MATCH(1, (AOM[Edge_Value]=ani_diet!D1610)*(AOM[Is_Ani_Diet_Ingredient]&lt;&gt;FALSE), 0)), "No Match in AOM")</f>
        <v>AOM_002248</v>
      </c>
      <c r="S1612" t="str" cm="1">
        <f t="array" ref="S1612">IFERROR(IF(INDEX(AOM[Scientific Name], MATCH(1, (AOM[Edge_Value]=ani_diet!D1610)*(AOM[Is_Ani_Diet_Ingredient]&lt;&gt;FALSE), 0))=0, "", INDEX(AOM[Scientific Name], MATCH(1, (AOM[Edge_Value]=ani_diet!D1610)*(AOM[Is_Ani_Diet_Ingredient]&lt;&gt;FALSE), 0))), "No Match in AOM")</f>
        <v/>
      </c>
      <c r="T1612" t="str" cm="1">
        <f t="array" ref="T1612">IF((S1612&lt;&gt;"")*(S1612&lt;&gt;"No Match in AOM"),IF(J1612&lt;&gt;"",_xlfn.TEXTJOIN(";",TRUE,CONCATENATE(_xlfn.TEXTSPLIT(S1612,";",TRUE,FALSE)," ",J1612)),S1612),"")</f>
        <v/>
      </c>
    </row>
    <row r="1613" spans="1:20" ht="15" customHeight="1">
      <c r="A1613" s="30" t="s">
        <v>4375</v>
      </c>
      <c r="B1613" s="55" t="s">
        <v>4375</v>
      </c>
      <c r="C1613" s="56" t="str">
        <f>_xlfn.TEXTJOIN(" ",TRUE,B1613,IF(ISBLANK(J1613),"",_xlfn.TEXTSPLIT(J1613,";")))</f>
        <v>Themeda triandra</v>
      </c>
      <c r="D1613" s="56" t="str">
        <f>_xlfn.TEXTJOIN(" ",TRUE,B1613,IF(ISBLANK(J1613),"",_xlfn.TEXTSPLIT(J1613,";")),IF(ISBLANK(H1613),"",_xlfn.TEXTSPLIT(H1613,";")))</f>
        <v>Themeda triandra</v>
      </c>
      <c r="E1613" s="56" t="str">
        <f>_xlfn.TEXTJOIN(" ",TRUE,B1613,F1613,IF(ISBLANK(J1613),"",_xlfn.TEXTSPLIT(J1613,";")),IF(ISBLANK(G1613),"",_xlfn.TEXTSPLIT(G1613,";")))</f>
        <v>Themeda triandra</v>
      </c>
      <c r="R1613" t="str" cm="1">
        <f t="array" ref="R1613">IFERROR(INDEX(AOM[AOM], MATCH(1, (AOM[Edge_Value]=ani_diet!D1611)*(AOM[Is_Ani_Diet_Ingredient]&lt;&gt;FALSE), 0)), "No Match in AOM")</f>
        <v>AOM_001933</v>
      </c>
      <c r="S1613" t="str" cm="1">
        <f t="array" ref="S1613">IFERROR(IF(INDEX(AOM[Scientific Name], MATCH(1, (AOM[Edge_Value]=ani_diet!D1611)*(AOM[Is_Ani_Diet_Ingredient]&lt;&gt;FALSE), 0))=0, "", INDEX(AOM[Scientific Name], MATCH(1, (AOM[Edge_Value]=ani_diet!D1611)*(AOM[Is_Ani_Diet_Ingredient]&lt;&gt;FALSE), 0))), "No Match in AOM")</f>
        <v/>
      </c>
      <c r="T1613" t="str" cm="1">
        <f t="array" ref="T1613">IF((S1613&lt;&gt;"")*(S1613&lt;&gt;"No Match in AOM"),IF(J1613&lt;&gt;"",_xlfn.TEXTJOIN(";",TRUE,CONCATENATE(_xlfn.TEXTSPLIT(S1613,";",TRUE,FALSE)," ",J1613)),S1613),"")</f>
        <v/>
      </c>
    </row>
    <row r="1614" spans="1:20" ht="15" customHeight="1">
      <c r="A1614" s="30" t="s">
        <v>27345</v>
      </c>
      <c r="B1614" s="55" t="s">
        <v>4375</v>
      </c>
      <c r="C1614" s="56" t="str">
        <f>_xlfn.TEXTJOIN(" ",TRUE,B1614,IF(ISBLANK(J1614),"",_xlfn.TEXTSPLIT(J1614,";")))</f>
        <v>Themeda triandra</v>
      </c>
      <c r="D1614" s="56" t="str">
        <f>_xlfn.TEXTJOIN(" ",TRUE,B1614,IF(ISBLANK(J1614),"",_xlfn.TEXTSPLIT(J1614,";")),IF(ISBLANK(H1614),"",_xlfn.TEXTSPLIT(H1614,";")))</f>
        <v>Themeda triandra Dried Ground</v>
      </c>
      <c r="E1614" s="56" t="str">
        <f>_xlfn.TEXTJOIN(" ",TRUE,B1614,F1614,IF(ISBLANK(J1614),"",_xlfn.TEXTSPLIT(J1614,";")),IF(ISBLANK(G1614),"",_xlfn.TEXTSPLIT(G1614,";")))</f>
        <v>Themeda triandra Dried Ground</v>
      </c>
      <c r="G1614" s="55" t="s">
        <v>25767</v>
      </c>
      <c r="H1614" s="55" t="s">
        <v>25767</v>
      </c>
      <c r="R1614" t="str" cm="1">
        <f t="array" ref="R1614">IFERROR(INDEX(AOM[AOM], MATCH(1, (AOM[Edge_Value]=ani_diet!D1612)*(AOM[Is_Ani_Diet_Ingredient]&lt;&gt;FALSE), 0)), "No Match in AOM")</f>
        <v>AOM_001111</v>
      </c>
      <c r="S1614" t="str" cm="1">
        <f t="array" ref="S1614">IFERROR(IF(INDEX(AOM[Scientific Name], MATCH(1, (AOM[Edge_Value]=ani_diet!D1612)*(AOM[Is_Ani_Diet_Ingredient]&lt;&gt;FALSE), 0))=0, "", INDEX(AOM[Scientific Name], MATCH(1, (AOM[Edge_Value]=ani_diet!D1612)*(AOM[Is_Ani_Diet_Ingredient]&lt;&gt;FALSE), 0))), "No Match in AOM")</f>
        <v/>
      </c>
      <c r="T1614" t="str" cm="1">
        <f t="array" ref="T1614">IF((S1614&lt;&gt;"")*(S1614&lt;&gt;"No Match in AOM"),IF(J1614&lt;&gt;"",_xlfn.TEXTJOIN(";",TRUE,CONCATENATE(_xlfn.TEXTSPLIT(S1614,";",TRUE,FALSE)," ",J1614)),S1614),"")</f>
        <v/>
      </c>
    </row>
    <row r="1615" spans="1:20" ht="15" customHeight="1">
      <c r="A1615" s="30" t="s">
        <v>27346</v>
      </c>
      <c r="B1615" s="55" t="s">
        <v>4375</v>
      </c>
      <c r="C1615" s="56" t="str">
        <f>_xlfn.TEXTJOIN(" ",TRUE,B1615,IF(ISBLANK(J1615),"",_xlfn.TEXTSPLIT(J1615,";")))</f>
        <v>Themeda triandra</v>
      </c>
      <c r="D1615" s="56" t="str">
        <f>_xlfn.TEXTJOIN(" ",TRUE,B1615,IF(ISBLANK(J1615),"",_xlfn.TEXTSPLIT(J1615,";")),IF(ISBLANK(H1615),"",_xlfn.TEXTSPLIT(H1615,";")))</f>
        <v>Themeda triandra Ground</v>
      </c>
      <c r="E1615" s="56" t="str">
        <f>_xlfn.TEXTJOIN(" ",TRUE,B1615,F1615,IF(ISBLANK(J1615),"",_xlfn.TEXTSPLIT(J1615,";")),IF(ISBLANK(G1615),"",_xlfn.TEXTSPLIT(G1615,";")))</f>
        <v>Themeda triandra Ground</v>
      </c>
      <c r="G1615" s="55" t="s">
        <v>6052</v>
      </c>
      <c r="H1615" s="55" t="s">
        <v>6052</v>
      </c>
      <c r="R1615" t="str" cm="1">
        <f t="array" ref="R1615">IFERROR(INDEX(AOM[AOM], MATCH(1, (AOM[Edge_Value]=ani_diet!D1613)*(AOM[Is_Ani_Diet_Ingredient]&lt;&gt;FALSE), 0)), "No Match in AOM")</f>
        <v>AOM_001450</v>
      </c>
      <c r="S1615" t="str" cm="1">
        <f t="array" ref="S1615">IFERROR(IF(INDEX(AOM[Scientific Name], MATCH(1, (AOM[Edge_Value]=ani_diet!D1613)*(AOM[Is_Ani_Diet_Ingredient]&lt;&gt;FALSE), 0))=0, "", INDEX(AOM[Scientific Name], MATCH(1, (AOM[Edge_Value]=ani_diet!D1613)*(AOM[Is_Ani_Diet_Ingredient]&lt;&gt;FALSE), 0))), "No Match in AOM")</f>
        <v>Themeda triandra</v>
      </c>
      <c r="T1615" t="str" cm="1">
        <f t="array" ref="T1615">IF((S1615&lt;&gt;"")*(S1615&lt;&gt;"No Match in AOM"),IF(J1615&lt;&gt;"",_xlfn.TEXTJOIN(";",TRUE,CONCATENATE(_xlfn.TEXTSPLIT(S1615,";",TRUE,FALSE)," ",J1615)),S1615),"")</f>
        <v>Themeda triandra</v>
      </c>
    </row>
    <row r="1616" spans="1:20" ht="15" customHeight="1">
      <c r="A1616" s="30" t="s">
        <v>27347</v>
      </c>
      <c r="B1616" s="55" t="s">
        <v>23509</v>
      </c>
      <c r="C1616" s="56" t="str">
        <f>_xlfn.TEXTJOIN(" ",TRUE,B1616,IF(ISBLANK(J1616),"",_xlfn.TEXTSPLIT(J1616,";")))</f>
        <v>Threonine</v>
      </c>
      <c r="D1616" s="56" t="str">
        <f>_xlfn.TEXTJOIN(" ",TRUE,B1616,IF(ISBLANK(J1616),"",_xlfn.TEXTSPLIT(J1616,";")),IF(ISBLANK(H1616),"",_xlfn.TEXTSPLIT(H1616,";")))</f>
        <v>Threonine</v>
      </c>
      <c r="E1616" s="56" t="str">
        <f>_xlfn.TEXTJOIN(" ",TRUE,B1616,F1616,IF(ISBLANK(J1616),"",_xlfn.TEXTSPLIT(J1616,";")),IF(ISBLANK(G1616),"",_xlfn.TEXTSPLIT(G1616,";")))</f>
        <v>Threonine</v>
      </c>
      <c r="R1616" t="str" cm="1">
        <f t="array" ref="R1616">IFERROR(INDEX(AOM[AOM], MATCH(1, (AOM[Edge_Value]=ani_diet!D1614)*(AOM[Is_Ani_Diet_Ingredient]&lt;&gt;FALSE), 0)), "No Match in AOM")</f>
        <v>AOM_006257</v>
      </c>
      <c r="S1616" t="str" cm="1">
        <f t="array" ref="S1616">IFERROR(IF(INDEX(AOM[Scientific Name], MATCH(1, (AOM[Edge_Value]=ani_diet!D1614)*(AOM[Is_Ani_Diet_Ingredient]&lt;&gt;FALSE), 0))=0, "", INDEX(AOM[Scientific Name], MATCH(1, (AOM[Edge_Value]=ani_diet!D1614)*(AOM[Is_Ani_Diet_Ingredient]&lt;&gt;FALSE), 0))), "No Match in AOM")</f>
        <v>Themeda triandra</v>
      </c>
      <c r="T1616" t="str" cm="1">
        <f t="array" ref="T1616">IF((S1616&lt;&gt;"")*(S1616&lt;&gt;"No Match in AOM"),IF(J1616&lt;&gt;"",_xlfn.TEXTJOIN(";",TRUE,CONCATENATE(_xlfn.TEXTSPLIT(S1616,";",TRUE,FALSE)," ",J1616)),S1616),"")</f>
        <v>Themeda triandra</v>
      </c>
    </row>
    <row r="1617" spans="1:20" ht="15" customHeight="1">
      <c r="A1617" s="30" t="s">
        <v>3903</v>
      </c>
      <c r="B1617" s="55" t="s">
        <v>3903</v>
      </c>
      <c r="C1617" s="56" t="str">
        <f>_xlfn.TEXTJOIN(" ",TRUE,B1617,IF(ISBLANK(J1617),"",_xlfn.TEXTSPLIT(J1617,";")))</f>
        <v>Tithonia diversifolia</v>
      </c>
      <c r="D1617" s="56" t="str">
        <f>_xlfn.TEXTJOIN(" ",TRUE,B1617,IF(ISBLANK(J1617),"",_xlfn.TEXTSPLIT(J1617,";")),IF(ISBLANK(H1617),"",_xlfn.TEXTSPLIT(H1617,";")))</f>
        <v>Tithonia diversifolia</v>
      </c>
      <c r="E1617" s="56" t="str">
        <f>_xlfn.TEXTJOIN(" ",TRUE,B1617,F1617,IF(ISBLANK(J1617),"",_xlfn.TEXTSPLIT(J1617,";")),IF(ISBLANK(G1617),"",_xlfn.TEXTSPLIT(G1617,";")))</f>
        <v>Tithonia diversifolia</v>
      </c>
      <c r="R1617" t="str" cm="1">
        <f t="array" ref="R1617">IFERROR(INDEX(AOM[AOM], MATCH(1, (AOM[Edge_Value]=ani_diet!D1615)*(AOM[Is_Ani_Diet_Ingredient]&lt;&gt;FALSE), 0)), "No Match in AOM")</f>
        <v>AOM_006256</v>
      </c>
      <c r="S1617" t="str" cm="1">
        <f t="array" ref="S1617">IFERROR(IF(INDEX(AOM[Scientific Name], MATCH(1, (AOM[Edge_Value]=ani_diet!D1615)*(AOM[Is_Ani_Diet_Ingredient]&lt;&gt;FALSE), 0))=0, "", INDEX(AOM[Scientific Name], MATCH(1, (AOM[Edge_Value]=ani_diet!D1615)*(AOM[Is_Ani_Diet_Ingredient]&lt;&gt;FALSE), 0))), "No Match in AOM")</f>
        <v>Themeda triandra</v>
      </c>
      <c r="T1617" t="str" cm="1">
        <f t="array" ref="T1617">IF((S1617&lt;&gt;"")*(S1617&lt;&gt;"No Match in AOM"),IF(J1617&lt;&gt;"",_xlfn.TEXTJOIN(";",TRUE,CONCATENATE(_xlfn.TEXTSPLIT(S1617,";",TRUE,FALSE)," ",J1617)),S1617),"")</f>
        <v>Themeda triandra</v>
      </c>
    </row>
    <row r="1618" spans="1:20" ht="15" customHeight="1">
      <c r="A1618" s="30" t="s">
        <v>27348</v>
      </c>
      <c r="B1618" s="55" t="s">
        <v>3903</v>
      </c>
      <c r="C1618" s="56" t="str">
        <f>_xlfn.TEXTJOIN(" ",TRUE,B1618,IF(ISBLANK(J1618),"",_xlfn.TEXTSPLIT(J1618,";")))</f>
        <v>Tithonia diversifolia</v>
      </c>
      <c r="D1618" s="56" t="str">
        <f>_xlfn.TEXTJOIN(" ",TRUE,B1618,IF(ISBLANK(J1618),"",_xlfn.TEXTSPLIT(J1618,";")),IF(ISBLANK(H1618),"",_xlfn.TEXTSPLIT(H1618,";")))</f>
        <v>Tithonia diversifolia Dried</v>
      </c>
      <c r="E1618" s="56" t="str">
        <f>_xlfn.TEXTJOIN(" ",TRUE,B1618,F1618,IF(ISBLANK(J1618),"",_xlfn.TEXTSPLIT(J1618,";")),IF(ISBLANK(G1618),"",_xlfn.TEXTSPLIT(G1618,";")))</f>
        <v>Tithonia diversifolia Dried(Air)</v>
      </c>
      <c r="G1618" s="55" t="s">
        <v>25644</v>
      </c>
      <c r="H1618" s="55" t="s">
        <v>17480</v>
      </c>
      <c r="R1618" t="str" cm="1">
        <f t="array" ref="R1618">IFERROR(INDEX(AOM[AOM], MATCH(1, (AOM[Edge_Value]=ani_diet!D1616)*(AOM[Is_Ani_Diet_Ingredient]&lt;&gt;FALSE), 0)), "No Match in AOM")</f>
        <v>AOM_000738</v>
      </c>
      <c r="S1618" t="str" cm="1">
        <f t="array" ref="S1618">IFERROR(IF(INDEX(AOM[Scientific Name], MATCH(1, (AOM[Edge_Value]=ani_diet!D1616)*(AOM[Is_Ani_Diet_Ingredient]&lt;&gt;FALSE), 0))=0, "", INDEX(AOM[Scientific Name], MATCH(1, (AOM[Edge_Value]=ani_diet!D1616)*(AOM[Is_Ani_Diet_Ingredient]&lt;&gt;FALSE), 0))), "No Match in AOM")</f>
        <v/>
      </c>
      <c r="T1618" t="str" cm="1">
        <f t="array" ref="T1618">IF((S1618&lt;&gt;"")*(S1618&lt;&gt;"No Match in AOM"),IF(J1618&lt;&gt;"",_xlfn.TEXTJOIN(";",TRUE,CONCATENATE(_xlfn.TEXTSPLIT(S1618,";",TRUE,FALSE)," ",J1618)),S1618),"")</f>
        <v/>
      </c>
    </row>
    <row r="1619" spans="1:20" ht="15" customHeight="1">
      <c r="A1619" s="30" t="s">
        <v>27349</v>
      </c>
      <c r="B1619" s="55" t="s">
        <v>3903</v>
      </c>
      <c r="C1619" s="56" t="str">
        <f>_xlfn.TEXTJOIN(" ",TRUE,B1619,IF(ISBLANK(J1619),"",_xlfn.TEXTSPLIT(J1619,";")))</f>
        <v>Tithonia diversifolia</v>
      </c>
      <c r="D1619" s="56" t="str">
        <f>_xlfn.TEXTJOIN(" ",TRUE,B1619,IF(ISBLANK(J1619),"",_xlfn.TEXTSPLIT(J1619,";")),IF(ISBLANK(H1619),"",_xlfn.TEXTSPLIT(H1619,";")))</f>
        <v>Tithonia diversifolia Ensiled Wilted</v>
      </c>
      <c r="E1619" s="56" t="str">
        <f>_xlfn.TEXTJOIN(" ",TRUE,B1619,F1619,IF(ISBLANK(J1619),"",_xlfn.TEXTSPLIT(J1619,";")),IF(ISBLANK(G1619),"",_xlfn.TEXTSPLIT(G1619,";")))</f>
        <v>Tithonia diversifolia Chopped Ensiled Wilted</v>
      </c>
      <c r="G1619" s="55" t="s">
        <v>25863</v>
      </c>
      <c r="H1619" s="55" t="s">
        <v>25864</v>
      </c>
      <c r="R1619" t="str" cm="1">
        <f t="array" ref="R1619">IFERROR(INDEX(AOM[AOM], MATCH(1, (AOM[Edge_Value]=ani_diet!D1617)*(AOM[Is_Ani_Diet_Ingredient]&lt;&gt;FALSE), 0)), "No Match in AOM")</f>
        <v>AOM_000716</v>
      </c>
      <c r="S1619" t="str" cm="1">
        <f t="array" ref="S1619">IFERROR(IF(INDEX(AOM[Scientific Name], MATCH(1, (AOM[Edge_Value]=ani_diet!D1617)*(AOM[Is_Ani_Diet_Ingredient]&lt;&gt;FALSE), 0))=0, "", INDEX(AOM[Scientific Name], MATCH(1, (AOM[Edge_Value]=ani_diet!D1617)*(AOM[Is_Ani_Diet_Ingredient]&lt;&gt;FALSE), 0))), "No Match in AOM")</f>
        <v>Tithonia diversifolia</v>
      </c>
      <c r="T1619" t="str" cm="1">
        <f t="array" ref="T1619">IF((S1619&lt;&gt;"")*(S1619&lt;&gt;"No Match in AOM"),IF(J1619&lt;&gt;"",_xlfn.TEXTJOIN(";",TRUE,CONCATENATE(_xlfn.TEXTSPLIT(S1619,";",TRUE,FALSE)," ",J1619)),S1619),"")</f>
        <v>Tithonia diversifolia</v>
      </c>
    </row>
    <row r="1620" spans="1:20" ht="15" customHeight="1">
      <c r="A1620" s="30" t="s">
        <v>20407</v>
      </c>
      <c r="B1620" s="55" t="s">
        <v>5690</v>
      </c>
      <c r="C1620" s="56" t="str">
        <f>_xlfn.TEXTJOIN(" ",TRUE,B1620,IF(ISBLANK(J1620),"",_xlfn.TEXTSPLIT(J1620,";")))</f>
        <v>Tomato Pulp</v>
      </c>
      <c r="D1620" s="56" t="str">
        <f>_xlfn.TEXTJOIN(" ",TRUE,B1620,IF(ISBLANK(J1620),"",_xlfn.TEXTSPLIT(J1620,";")),IF(ISBLANK(H1620),"",_xlfn.TEXTSPLIT(H1620,";")))</f>
        <v>Tomato Pulp</v>
      </c>
      <c r="E1620" s="56" t="str">
        <f>_xlfn.TEXTJOIN(" ",TRUE,B1620,F1620,IF(ISBLANK(J1620),"",_xlfn.TEXTSPLIT(J1620,";")),IF(ISBLANK(G1620),"",_xlfn.TEXTSPLIT(G1620,";")))</f>
        <v>Tomato Pulp</v>
      </c>
      <c r="J1620" s="55" t="s">
        <v>25872</v>
      </c>
      <c r="R1620" t="str" cm="1">
        <f t="array" ref="R1620">IFERROR(INDEX(AOM[AOM], MATCH(1, (AOM[Edge_Value]=ani_diet!D1618)*(AOM[Is_Ani_Diet_Ingredient]&lt;&gt;FALSE), 0)), "No Match in AOM")</f>
        <v>AOM_001726</v>
      </c>
      <c r="S1620" t="str" cm="1">
        <f t="array" ref="S1620">IFERROR(IF(INDEX(AOM[Scientific Name], MATCH(1, (AOM[Edge_Value]=ani_diet!D1618)*(AOM[Is_Ani_Diet_Ingredient]&lt;&gt;FALSE), 0))=0, "", INDEX(AOM[Scientific Name], MATCH(1, (AOM[Edge_Value]=ani_diet!D1618)*(AOM[Is_Ani_Diet_Ingredient]&lt;&gt;FALSE), 0))), "No Match in AOM")</f>
        <v>Tithonia diversifolia</v>
      </c>
      <c r="T1620" t="str" cm="1">
        <f t="array" ref="T1620">IF((S1620&lt;&gt;"")*(S1620&lt;&gt;"No Match in AOM"),IF(J1620&lt;&gt;"",_xlfn.TEXTJOIN(";",TRUE,CONCATENATE(_xlfn.TEXTSPLIT(S1620,";",TRUE,FALSE)," ",J1620)),S1620),"")</f>
        <v>Tithonia diversifolia Pulp</v>
      </c>
    </row>
    <row r="1621" spans="1:20" ht="15" customHeight="1">
      <c r="A1621" s="30" t="s">
        <v>27350</v>
      </c>
      <c r="B1621" s="55" t="s">
        <v>5690</v>
      </c>
      <c r="C1621" s="56" t="str">
        <f>_xlfn.TEXTJOIN(" ",TRUE,B1621,IF(ISBLANK(J1621),"",_xlfn.TEXTSPLIT(J1621,";")))</f>
        <v>Tomato Skin Seed</v>
      </c>
      <c r="D1621" s="56" t="str">
        <f>_xlfn.TEXTJOIN(" ",TRUE,B1621,IF(ISBLANK(J1621),"",_xlfn.TEXTSPLIT(J1621,";")),IF(ISBLANK(H1621),"",_xlfn.TEXTSPLIT(H1621,";")))</f>
        <v>Tomato Skin Seed</v>
      </c>
      <c r="E1621" s="56" t="str">
        <f>_xlfn.TEXTJOIN(" ",TRUE,B1621,F1621,IF(ISBLANK(J1621),"",_xlfn.TEXTSPLIT(J1621,";")),IF(ISBLANK(G1621),"",_xlfn.TEXTSPLIT(G1621,";")))</f>
        <v>Tomato Skin Seed</v>
      </c>
      <c r="J1621" s="55" t="s">
        <v>27351</v>
      </c>
      <c r="R1621" t="str" cm="1">
        <f t="array" ref="R1621">IFERROR(INDEX(AOM[AOM], MATCH(1, (AOM[Edge_Value]=ani_diet!D1619)*(AOM[Is_Ani_Diet_Ingredient]&lt;&gt;FALSE), 0)), "No Match in AOM")</f>
        <v>AOM_006255</v>
      </c>
      <c r="S1621" t="str" cm="1">
        <f t="array" ref="S1621">IFERROR(IF(INDEX(AOM[Scientific Name], MATCH(1, (AOM[Edge_Value]=ani_diet!D1619)*(AOM[Is_Ani_Diet_Ingredient]&lt;&gt;FALSE), 0))=0, "", INDEX(AOM[Scientific Name], MATCH(1, (AOM[Edge_Value]=ani_diet!D1619)*(AOM[Is_Ani_Diet_Ingredient]&lt;&gt;FALSE), 0))), "No Match in AOM")</f>
        <v>Tithonia diversifolia</v>
      </c>
      <c r="T1621" t="str" cm="1">
        <f t="array" ref="T1621">IF((S1621&lt;&gt;"")*(S1621&lt;&gt;"No Match in AOM"),IF(J1621&lt;&gt;"",_xlfn.TEXTJOIN(";",TRUE,CONCATENATE(_xlfn.TEXTSPLIT(S1621,";",TRUE,FALSE)," ",J1621)),S1621),"")</f>
        <v>Tithonia diversifolia Skin;Seed</v>
      </c>
    </row>
    <row r="1622" spans="1:20" ht="15" customHeight="1">
      <c r="A1622" s="30" t="s">
        <v>20209</v>
      </c>
      <c r="B1622" s="55" t="s">
        <v>5690</v>
      </c>
      <c r="C1622" s="56" t="str">
        <f>_xlfn.TEXTJOIN(" ",TRUE,B1622,IF(ISBLANK(J1622),"",_xlfn.TEXTSPLIT(J1622,";")))</f>
        <v>Tomato Waste</v>
      </c>
      <c r="D1622" s="56" t="str">
        <f>_xlfn.TEXTJOIN(" ",TRUE,B1622,IF(ISBLANK(J1622),"",_xlfn.TEXTSPLIT(J1622,";")),IF(ISBLANK(H1622),"",_xlfn.TEXTSPLIT(H1622,";")))</f>
        <v>Tomato Waste</v>
      </c>
      <c r="E1622" s="56" t="str">
        <f>_xlfn.TEXTJOIN(" ",TRUE,B1622,F1622,IF(ISBLANK(J1622),"",_xlfn.TEXTSPLIT(J1622,";")),IF(ISBLANK(G1622),"",_xlfn.TEXTSPLIT(G1622,";")))</f>
        <v>Tomato Waste</v>
      </c>
      <c r="J1622" s="55" t="s">
        <v>26033</v>
      </c>
      <c r="R1622" t="str" cm="1">
        <f t="array" ref="R1622">IFERROR(INDEX(AOM[AOM], MATCH(1, (AOM[Edge_Value]=ani_diet!D1620)*(AOM[Is_Ani_Diet_Ingredient]&lt;&gt;FALSE), 0)), "No Match in AOM")</f>
        <v>AOM_002137</v>
      </c>
      <c r="S1622" t="str" cm="1">
        <f t="array" ref="S1622">IFERROR(IF(INDEX(AOM[Scientific Name], MATCH(1, (AOM[Edge_Value]=ani_diet!D1620)*(AOM[Is_Ani_Diet_Ingredient]&lt;&gt;FALSE), 0))=0, "", INDEX(AOM[Scientific Name], MATCH(1, (AOM[Edge_Value]=ani_diet!D1620)*(AOM[Is_Ani_Diet_Ingredient]&lt;&gt;FALSE), 0))), "No Match in AOM")</f>
        <v>Solanum lycopersicum</v>
      </c>
      <c r="T1622" t="str" cm="1">
        <f t="array" ref="T1622">IF((S1622&lt;&gt;"")*(S1622&lt;&gt;"No Match in AOM"),IF(J1622&lt;&gt;"",_xlfn.TEXTJOIN(";",TRUE,CONCATENATE(_xlfn.TEXTSPLIT(S1622,";",TRUE,FALSE)," ",J1622)),S1622),"")</f>
        <v>Solanum lycopersicum Waste</v>
      </c>
    </row>
    <row r="1623" spans="1:20" ht="15" customHeight="1">
      <c r="A1623" s="30" t="s">
        <v>27352</v>
      </c>
      <c r="B1623" s="55" t="s">
        <v>20209</v>
      </c>
      <c r="C1623" s="56" t="str">
        <f>_xlfn.TEXTJOIN(" ",TRUE,B1623,IF(ISBLANK(J1623),"",_xlfn.TEXTSPLIT(J1623,";")))</f>
        <v>Tomato Waste</v>
      </c>
      <c r="D1623" s="56" t="str">
        <f>_xlfn.TEXTJOIN(" ",TRUE,B1623,IF(ISBLANK(J1623),"",_xlfn.TEXTSPLIT(J1623,";")),IF(ISBLANK(H1623),"",_xlfn.TEXTSPLIT(H1623,";")))</f>
        <v>Tomato Waste Dried</v>
      </c>
      <c r="E1623" s="56" t="str">
        <f>_xlfn.TEXTJOIN(" ",TRUE,B1623,F1623,IF(ISBLANK(J1623),"",_xlfn.TEXTSPLIT(J1623,";")),IF(ISBLANK(G1623),"",_xlfn.TEXTSPLIT(G1623,";")))</f>
        <v>Tomato Waste Dried</v>
      </c>
      <c r="G1623" s="55" t="s">
        <v>17480</v>
      </c>
      <c r="H1623" s="55" t="s">
        <v>17480</v>
      </c>
      <c r="R1623" t="str" cm="1">
        <f t="array" ref="R1623">IFERROR(INDEX(AOM[AOM], MATCH(1, (AOM[Edge_Value]=ani_diet!D1621)*(AOM[Is_Ani_Diet_Ingredient]&lt;&gt;FALSE), 0)), "No Match in AOM")</f>
        <v>AOM_001436</v>
      </c>
      <c r="S1623" t="str" cm="1">
        <f t="array" ref="S1623">IFERROR(IF(INDEX(AOM[Scientific Name], MATCH(1, (AOM[Edge_Value]=ani_diet!D1621)*(AOM[Is_Ani_Diet_Ingredient]&lt;&gt;FALSE), 0))=0, "", INDEX(AOM[Scientific Name], MATCH(1, (AOM[Edge_Value]=ani_diet!D1621)*(AOM[Is_Ani_Diet_Ingredient]&lt;&gt;FALSE), 0))), "No Match in AOM")</f>
        <v>Solanum lycopersicum</v>
      </c>
      <c r="T1623" t="str" cm="1">
        <f t="array" ref="T1623">IF((S1623&lt;&gt;"")*(S1623&lt;&gt;"No Match in AOM"),IF(J1623&lt;&gt;"",_xlfn.TEXTJOIN(";",TRUE,CONCATENATE(_xlfn.TEXTSPLIT(S1623,";",TRUE,FALSE)," ",J1623)),S1623),"")</f>
        <v>Solanum lycopersicum</v>
      </c>
    </row>
    <row r="1624" spans="1:20" ht="15" customHeight="1">
      <c r="A1624" s="30" t="s">
        <v>27353</v>
      </c>
      <c r="B1624" s="55" t="s">
        <v>23473</v>
      </c>
      <c r="C1624" s="56" t="str">
        <f>_xlfn.TEXTJOIN(" ",TRUE,B1624,IF(ISBLANK(J1624),"",_xlfn.TEXTSPLIT(J1624,";")))</f>
        <v>Total Mixed Ration</v>
      </c>
      <c r="D1624" s="56" t="str">
        <f>_xlfn.TEXTJOIN(" ",TRUE,B1624,IF(ISBLANK(J1624),"",_xlfn.TEXTSPLIT(J1624,";")),IF(ISBLANK(H1624),"",_xlfn.TEXTSPLIT(H1624,";")))</f>
        <v>Total Mixed Ration</v>
      </c>
      <c r="E1624" s="56" t="str">
        <f>_xlfn.TEXTJOIN(" ",TRUE,B1624,F1624,IF(ISBLANK(J1624),"",_xlfn.TEXTSPLIT(J1624,";")),IF(ISBLANK(G1624),"",_xlfn.TEXTSPLIT(G1624,";")))</f>
        <v>Total Mixed Ration</v>
      </c>
      <c r="K1624" s="32" t="s">
        <v>324</v>
      </c>
      <c r="R1624" t="str" cm="1">
        <f t="array" ref="R1624">IFERROR(INDEX(AOM[AOM], MATCH(1, (AOM[Edge_Value]=ani_diet!D1622)*(AOM[Is_Ani_Diet_Ingredient]&lt;&gt;FALSE), 0)), "No Match in AOM")</f>
        <v>AOM_001956</v>
      </c>
      <c r="S1624" t="str" cm="1">
        <f t="array" ref="S1624">IFERROR(IF(INDEX(AOM[Scientific Name], MATCH(1, (AOM[Edge_Value]=ani_diet!D1622)*(AOM[Is_Ani_Diet_Ingredient]&lt;&gt;FALSE), 0))=0, "", INDEX(AOM[Scientific Name], MATCH(1, (AOM[Edge_Value]=ani_diet!D1622)*(AOM[Is_Ani_Diet_Ingredient]&lt;&gt;FALSE), 0))), "No Match in AOM")</f>
        <v>Solanum lycopersicum</v>
      </c>
      <c r="T1624" t="str" cm="1">
        <f t="array" ref="T1624">IF((S1624&lt;&gt;"")*(S1624&lt;&gt;"No Match in AOM"),IF(J1624&lt;&gt;"",_xlfn.TEXTJOIN(";",TRUE,CONCATENATE(_xlfn.TEXTSPLIT(S1624,";",TRUE,FALSE)," ",J1624)),S1624),"")</f>
        <v>Solanum lycopersicum</v>
      </c>
    </row>
    <row r="1625" spans="1:20" ht="15" customHeight="1">
      <c r="A1625" s="30" t="s">
        <v>9268</v>
      </c>
      <c r="B1625" s="55" t="s">
        <v>9268</v>
      </c>
      <c r="C1625" s="56" t="str">
        <f>_xlfn.TEXTJOIN(" ",TRUE,B1625,IF(ISBLANK(J1625),"",_xlfn.TEXTSPLIT(J1625,";")))</f>
        <v>Toxynil</v>
      </c>
      <c r="D1625" s="56" t="str">
        <f>_xlfn.TEXTJOIN(" ",TRUE,B1625,IF(ISBLANK(J1625),"",_xlfn.TEXTSPLIT(J1625,";")),IF(ISBLANK(H1625),"",_xlfn.TEXTSPLIT(H1625,";")))</f>
        <v>Toxynil</v>
      </c>
      <c r="E1625" s="56" t="str">
        <f>_xlfn.TEXTJOIN(" ",TRUE,B1625,F1625,IF(ISBLANK(J1625),"",_xlfn.TEXTSPLIT(J1625,";")),IF(ISBLANK(G1625),"",_xlfn.TEXTSPLIT(G1625,";")))</f>
        <v>Toxynil</v>
      </c>
      <c r="R1625" t="str" cm="1">
        <f t="array" ref="R1625">IFERROR(INDEX(AOM[AOM], MATCH(1, (AOM[Edge_Value]=ani_diet!D1623)*(AOM[Is_Ani_Diet_Ingredient]&lt;&gt;FALSE), 0)), "No Match in AOM")</f>
        <v>AOM_001957</v>
      </c>
      <c r="S1625" t="str" cm="1">
        <f t="array" ref="S1625">IFERROR(IF(INDEX(AOM[Scientific Name], MATCH(1, (AOM[Edge_Value]=ani_diet!D1623)*(AOM[Is_Ani_Diet_Ingredient]&lt;&gt;FALSE), 0))=0, "", INDEX(AOM[Scientific Name], MATCH(1, (AOM[Edge_Value]=ani_diet!D1623)*(AOM[Is_Ani_Diet_Ingredient]&lt;&gt;FALSE), 0))), "No Match in AOM")</f>
        <v>Solanum lycopersicum</v>
      </c>
      <c r="T1625" t="str" cm="1">
        <f t="array" ref="T1625">IF((S1625&lt;&gt;"")*(S1625&lt;&gt;"No Match in AOM"),IF(J1625&lt;&gt;"",_xlfn.TEXTJOIN(";",TRUE,CONCATENATE(_xlfn.TEXTSPLIT(S1625,";",TRUE,FALSE)," ",J1625)),S1625),"")</f>
        <v>Solanum lycopersicum</v>
      </c>
    </row>
    <row r="1626" spans="1:20" ht="15" customHeight="1">
      <c r="A1626" s="30" t="s">
        <v>27354</v>
      </c>
      <c r="B1626" s="55" t="s">
        <v>9268</v>
      </c>
      <c r="C1626" s="56" t="str">
        <f>_xlfn.TEXTJOIN(" ",TRUE,B1626,IF(ISBLANK(J1626),"",_xlfn.TEXTSPLIT(J1626,";")))</f>
        <v>Toxynil</v>
      </c>
      <c r="D1626" s="56" t="str">
        <f>_xlfn.TEXTJOIN(" ",TRUE,B1626,IF(ISBLANK(J1626),"",_xlfn.TEXTSPLIT(J1626,";")),IF(ISBLANK(H1626),"",_xlfn.TEXTSPLIT(H1626,";")))</f>
        <v>Toxynil Ground</v>
      </c>
      <c r="E1626" s="56" t="str">
        <f>_xlfn.TEXTJOIN(" ",TRUE,B1626,F1626,IF(ISBLANK(J1626),"",_xlfn.TEXTSPLIT(J1626,";")),IF(ISBLANK(G1626),"",_xlfn.TEXTSPLIT(G1626,";")))</f>
        <v>Toxynil Ground</v>
      </c>
      <c r="G1626" s="55" t="s">
        <v>6052</v>
      </c>
      <c r="H1626" s="55" t="s">
        <v>6052</v>
      </c>
      <c r="R1626" t="str" cm="1">
        <f t="array" ref="R1626">IFERROR(INDEX(AOM[AOM], MATCH(1, (AOM[Edge_Value]=ani_diet!D1624)*(AOM[Is_Ani_Diet_Ingredient]&lt;&gt;FALSE), 0)), "No Match in AOM")</f>
        <v>AOM_000804</v>
      </c>
      <c r="S1626" t="str" cm="1">
        <f t="array" ref="S1626">IFERROR(IF(INDEX(AOM[Scientific Name], MATCH(1, (AOM[Edge_Value]=ani_diet!D1624)*(AOM[Is_Ani_Diet_Ingredient]&lt;&gt;FALSE), 0))=0, "", INDEX(AOM[Scientific Name], MATCH(1, (AOM[Edge_Value]=ani_diet!D1624)*(AOM[Is_Ani_Diet_Ingredient]&lt;&gt;FALSE), 0))), "No Match in AOM")</f>
        <v/>
      </c>
      <c r="T1626" t="str" cm="1">
        <f t="array" ref="T1626">IF((S1626&lt;&gt;"")*(S1626&lt;&gt;"No Match in AOM"),IF(J1626&lt;&gt;"",_xlfn.TEXTJOIN(";",TRUE,CONCATENATE(_xlfn.TEXTSPLIT(S1626,";",TRUE,FALSE)," ",J1626)),S1626),"")</f>
        <v/>
      </c>
    </row>
    <row r="1627" spans="1:20" ht="15" customHeight="1">
      <c r="A1627" s="30" t="s">
        <v>23658</v>
      </c>
      <c r="B1627" s="55" t="s">
        <v>23658</v>
      </c>
      <c r="C1627" s="56" t="str">
        <f>_xlfn.TEXTJOIN(" ",TRUE,B1627,IF(ISBLANK(J1627),"",_xlfn.TEXTSPLIT(J1627,";")))</f>
        <v>Trace-elements Mix</v>
      </c>
      <c r="D1627" s="56" t="str">
        <f>_xlfn.TEXTJOIN(" ",TRUE,B1627,IF(ISBLANK(J1627),"",_xlfn.TEXTSPLIT(J1627,";")),IF(ISBLANK(H1627),"",_xlfn.TEXTSPLIT(H1627,";")))</f>
        <v>Trace-elements Mix</v>
      </c>
      <c r="E1627" s="56" t="str">
        <f>_xlfn.TEXTJOIN(" ",TRUE,B1627,F1627,IF(ISBLANK(J1627),"",_xlfn.TEXTSPLIT(J1627,";")),IF(ISBLANK(G1627),"",_xlfn.TEXTSPLIT(G1627,";")))</f>
        <v>Trace-elements Mix</v>
      </c>
      <c r="N1627" t="s">
        <v>2563</v>
      </c>
      <c r="O1627" t="s">
        <v>2534</v>
      </c>
      <c r="P1627" t="s">
        <v>25819</v>
      </c>
      <c r="Q1627" t="s">
        <v>25820</v>
      </c>
      <c r="R1627" t="str" cm="1">
        <f t="array" ref="R1627">IFERROR(INDEX(AOM[AOM], MATCH(1, (AOM[Edge_Value]=ani_diet!D1625)*(AOM[Is_Ani_Diet_Ingredient]&lt;&gt;FALSE), 0)), "No Match in AOM")</f>
        <v>AOM_001868</v>
      </c>
      <c r="S1627" t="str" cm="1">
        <f t="array" ref="S1627">IFERROR(IF(INDEX(AOM[Scientific Name], MATCH(1, (AOM[Edge_Value]=ani_diet!D1625)*(AOM[Is_Ani_Diet_Ingredient]&lt;&gt;FALSE), 0))=0, "", INDEX(AOM[Scientific Name], MATCH(1, (AOM[Edge_Value]=ani_diet!D1625)*(AOM[Is_Ani_Diet_Ingredient]&lt;&gt;FALSE), 0))), "No Match in AOM")</f>
        <v/>
      </c>
      <c r="T1627" t="str" cm="1">
        <f t="array" ref="T1627">IF((S1627&lt;&gt;"")*(S1627&lt;&gt;"No Match in AOM"),IF(J1627&lt;&gt;"",_xlfn.TEXTJOIN(";",TRUE,CONCATENATE(_xlfn.TEXTSPLIT(S1627,";",TRUE,FALSE)," ",J1627)),S1627),"")</f>
        <v/>
      </c>
    </row>
    <row r="1628" spans="1:20" ht="15" customHeight="1">
      <c r="A1628" s="30" t="s">
        <v>23223</v>
      </c>
      <c r="B1628" s="55" t="s">
        <v>23222</v>
      </c>
      <c r="C1628" s="56" t="str">
        <f>_xlfn.TEXTJOIN(" ",TRUE,B1628,IF(ISBLANK(J1628),"",_xlfn.TEXTSPLIT(J1628,";")))</f>
        <v>Trachyspermum ammi Seed</v>
      </c>
      <c r="D1628" s="56" t="str">
        <f>_xlfn.TEXTJOIN(" ",TRUE,B1628,IF(ISBLANK(J1628),"",_xlfn.TEXTSPLIT(J1628,";")),IF(ISBLANK(H1628),"",_xlfn.TEXTSPLIT(H1628,";")))</f>
        <v>Trachyspermum ammi Seed</v>
      </c>
      <c r="E1628" s="56" t="str">
        <f>_xlfn.TEXTJOIN(" ",TRUE,B1628,F1628,IF(ISBLANK(J1628),"",_xlfn.TEXTSPLIT(J1628,";")),IF(ISBLANK(G1628),"",_xlfn.TEXTSPLIT(G1628,";")))</f>
        <v>Trachyspermum ammi Seed</v>
      </c>
      <c r="J1628" s="55" t="s">
        <v>3446</v>
      </c>
      <c r="R1628" t="str" cm="1">
        <f t="array" ref="R1628">IFERROR(INDEX(AOM[AOM], MATCH(1, (AOM[Edge_Value]=ani_diet!D1626)*(AOM[Is_Ani_Diet_Ingredient]&lt;&gt;FALSE), 0)), "No Match in AOM")</f>
        <v>AOM_001997</v>
      </c>
      <c r="S1628" t="str" cm="1">
        <f t="array" ref="S1628">IFERROR(IF(INDEX(AOM[Scientific Name], MATCH(1, (AOM[Edge_Value]=ani_diet!D1626)*(AOM[Is_Ani_Diet_Ingredient]&lt;&gt;FALSE), 0))=0, "", INDEX(AOM[Scientific Name], MATCH(1, (AOM[Edge_Value]=ani_diet!D1626)*(AOM[Is_Ani_Diet_Ingredient]&lt;&gt;FALSE), 0))), "No Match in AOM")</f>
        <v/>
      </c>
      <c r="T1628" t="str" cm="1">
        <f t="array" ref="T1628">IF((S1628&lt;&gt;"")*(S1628&lt;&gt;"No Match in AOM"),IF(J1628&lt;&gt;"",_xlfn.TEXTJOIN(";",TRUE,CONCATENATE(_xlfn.TEXTSPLIT(S1628,";",TRUE,FALSE)," ",J1628)),S1628),"")</f>
        <v/>
      </c>
    </row>
    <row r="1629" spans="1:20" ht="15" customHeight="1">
      <c r="A1629" s="30" t="s">
        <v>27355</v>
      </c>
      <c r="B1629" s="55" t="s">
        <v>23229</v>
      </c>
      <c r="C1629" s="56" t="str">
        <f>_xlfn.TEXTJOIN(" ",TRUE,B1629,IF(ISBLANK(J1629),"",_xlfn.TEXTSPLIT(J1629,";")))</f>
        <v>Tribulus terrestris</v>
      </c>
      <c r="D1629" s="56" t="str">
        <f>_xlfn.TEXTJOIN(" ",TRUE,B1629,IF(ISBLANK(J1629),"",_xlfn.TEXTSPLIT(J1629,";")),IF(ISBLANK(H1629),"",_xlfn.TEXTSPLIT(H1629,";")))</f>
        <v>Tribulus terrestris</v>
      </c>
      <c r="E1629" s="56" t="str">
        <f>_xlfn.TEXTJOIN(" ",TRUE,B1629,F1629,IF(ISBLANK(J1629),"",_xlfn.TEXTSPLIT(J1629,";")),IF(ISBLANK(G1629),"",_xlfn.TEXTSPLIT(G1629,";")))</f>
        <v>Tribulus terrestris</v>
      </c>
      <c r="N1629" t="s">
        <v>2548</v>
      </c>
      <c r="O1629" t="s">
        <v>2519</v>
      </c>
      <c r="P1629" t="s">
        <v>2548</v>
      </c>
      <c r="Q1629" t="s">
        <v>2519</v>
      </c>
      <c r="R1629" t="str" cm="1">
        <f t="array" ref="R1629">IFERROR(INDEX(AOM[AOM], MATCH(1, (AOM[Edge_Value]=ani_diet!D1627)*(AOM[Is_Ani_Diet_Ingredient]&lt;&gt;FALSE), 0)), "No Match in AOM")</f>
        <v>AOM_001773</v>
      </c>
      <c r="S1629" t="str" cm="1">
        <f t="array" ref="S1629">IFERROR(IF(INDEX(AOM[Scientific Name], MATCH(1, (AOM[Edge_Value]=ani_diet!D1627)*(AOM[Is_Ani_Diet_Ingredient]&lt;&gt;FALSE), 0))=0, "", INDEX(AOM[Scientific Name], MATCH(1, (AOM[Edge_Value]=ani_diet!D1627)*(AOM[Is_Ani_Diet_Ingredient]&lt;&gt;FALSE), 0))), "No Match in AOM")</f>
        <v/>
      </c>
      <c r="T1629" t="str" cm="1">
        <f t="array" ref="T1629">IF((S1629&lt;&gt;"")*(S1629&lt;&gt;"No Match in AOM"),IF(J1629&lt;&gt;"",_xlfn.TEXTJOIN(";",TRUE,CONCATENATE(_xlfn.TEXTSPLIT(S1629,";",TRUE,FALSE)," ",J1629)),S1629),"")</f>
        <v/>
      </c>
    </row>
    <row r="1630" spans="1:20" ht="15" customHeight="1">
      <c r="A1630" s="30" t="s">
        <v>27356</v>
      </c>
      <c r="B1630" s="55" t="s">
        <v>23668</v>
      </c>
      <c r="C1630" s="56" t="str">
        <f>_xlfn.TEXTJOIN(" ",TRUE,B1630,IF(ISBLANK(J1630),"",_xlfn.TEXTSPLIT(J1630,";")))</f>
        <v>Tricalcium Phosphate</v>
      </c>
      <c r="D1630" s="56" t="str">
        <f>_xlfn.TEXTJOIN(" ",TRUE,B1630,IF(ISBLANK(J1630),"",_xlfn.TEXTSPLIT(J1630,";")),IF(ISBLANK(H1630),"",_xlfn.TEXTSPLIT(H1630,";")))</f>
        <v>Tricalcium Phosphate</v>
      </c>
      <c r="E1630" s="56" t="str">
        <f>_xlfn.TEXTJOIN(" ",TRUE,B1630,F1630,IF(ISBLANK(J1630),"",_xlfn.TEXTSPLIT(J1630,";")),IF(ISBLANK(G1630),"",_xlfn.TEXTSPLIT(G1630,";")))</f>
        <v>Tricalcium Phosphate</v>
      </c>
      <c r="R1630" t="str" cm="1">
        <f t="array" ref="R1630">IFERROR(INDEX(AOM[AOM], MATCH(1, (AOM[Edge_Value]=ani_diet!D1628)*(AOM[Is_Ani_Diet_Ingredient]&lt;&gt;FALSE), 0)), "No Match in AOM")</f>
        <v>AOM_003905</v>
      </c>
      <c r="S1630" t="str" cm="1">
        <f t="array" ref="S1630">IFERROR(IF(INDEX(AOM[Scientific Name], MATCH(1, (AOM[Edge_Value]=ani_diet!D1628)*(AOM[Is_Ani_Diet_Ingredient]&lt;&gt;FALSE), 0))=0, "", INDEX(AOM[Scientific Name], MATCH(1, (AOM[Edge_Value]=ani_diet!D1628)*(AOM[Is_Ani_Diet_Ingredient]&lt;&gt;FALSE), 0))), "No Match in AOM")</f>
        <v xml:space="preserve">Trachyspermum ammi </v>
      </c>
      <c r="T1630" t="str" cm="1">
        <f t="array" ref="T1630">IF((S1630&lt;&gt;"")*(S1630&lt;&gt;"No Match in AOM"),IF(J1630&lt;&gt;"",_xlfn.TEXTJOIN(";",TRUE,CONCATENATE(_xlfn.TEXTSPLIT(S1630,";",TRUE,FALSE)," ",J1630)),S1630),"")</f>
        <v xml:space="preserve">Trachyspermum ammi </v>
      </c>
    </row>
    <row r="1631" spans="1:20" ht="15" customHeight="1">
      <c r="A1631" s="30" t="s">
        <v>23233</v>
      </c>
      <c r="B1631" s="55" t="s">
        <v>23233</v>
      </c>
      <c r="C1631" s="56" t="str">
        <f>_xlfn.TEXTJOIN(" ",TRUE,B1631,IF(ISBLANK(J1631),"",_xlfn.TEXTSPLIT(J1631,";")))</f>
        <v>Tridax procumbens</v>
      </c>
      <c r="D1631" s="56" t="str">
        <f>_xlfn.TEXTJOIN(" ",TRUE,B1631,IF(ISBLANK(J1631),"",_xlfn.TEXTSPLIT(J1631,";")),IF(ISBLANK(H1631),"",_xlfn.TEXTSPLIT(H1631,";")))</f>
        <v>Tridax procumbens</v>
      </c>
      <c r="E1631" s="56" t="str">
        <f>_xlfn.TEXTJOIN(" ",TRUE,B1631,F1631,IF(ISBLANK(J1631),"",_xlfn.TEXTSPLIT(J1631,";")),IF(ISBLANK(G1631),"",_xlfn.TEXTSPLIT(G1631,";")))</f>
        <v>Tridax procumbens</v>
      </c>
      <c r="R1631" t="str" cm="1">
        <f t="array" ref="R1631">IFERROR(INDEX(AOM[AOM], MATCH(1, (AOM[Edge_Value]=ani_diet!D1629)*(AOM[Is_Ani_Diet_Ingredient]&lt;&gt;FALSE), 0)), "No Match in AOM")</f>
        <v>AOM_001551</v>
      </c>
      <c r="S1631" t="str" cm="1">
        <f t="array" ref="S1631">IFERROR(IF(INDEX(AOM[Scientific Name], MATCH(1, (AOM[Edge_Value]=ani_diet!D1629)*(AOM[Is_Ani_Diet_Ingredient]&lt;&gt;FALSE), 0))=0, "", INDEX(AOM[Scientific Name], MATCH(1, (AOM[Edge_Value]=ani_diet!D1629)*(AOM[Is_Ani_Diet_Ingredient]&lt;&gt;FALSE), 0))), "No Match in AOM")</f>
        <v>Tribulus terrestris</v>
      </c>
      <c r="T1631" t="str" cm="1">
        <f t="array" ref="T1631">IF((S1631&lt;&gt;"")*(S1631&lt;&gt;"No Match in AOM"),IF(J1631&lt;&gt;"",_xlfn.TEXTJOIN(";",TRUE,CONCATENATE(_xlfn.TEXTSPLIT(S1631,";",TRUE,FALSE)," ",J1631)),S1631),"")</f>
        <v>Tribulus terrestris</v>
      </c>
    </row>
    <row r="1632" spans="1:20" ht="15" customHeight="1">
      <c r="A1632" s="30" t="s">
        <v>27357</v>
      </c>
      <c r="B1632" s="55" t="s">
        <v>22963</v>
      </c>
      <c r="C1632" s="56" t="str">
        <f>_xlfn.TEXTJOIN(" ",TRUE,B1632,IF(ISBLANK(J1632),"",_xlfn.TEXTSPLIT(J1632,";")))</f>
        <v>Trifolium</v>
      </c>
      <c r="D1632" s="56" t="str">
        <f>_xlfn.TEXTJOIN(" ",TRUE,B1632,IF(ISBLANK(J1632),"",_xlfn.TEXTSPLIT(J1632,";")),IF(ISBLANK(H1632),"",_xlfn.TEXTSPLIT(H1632,";")))</f>
        <v>Trifolium</v>
      </c>
      <c r="E1632" s="56" t="str">
        <f>_xlfn.TEXTJOIN(" ",TRUE,B1632,F1632,IF(ISBLANK(J1632),"",_xlfn.TEXTSPLIT(J1632,";")),IF(ISBLANK(G1632),"",_xlfn.TEXTSPLIT(G1632,";")))</f>
        <v>Trifolium</v>
      </c>
      <c r="R1632" t="str" cm="1">
        <f t="array" ref="R1632">IFERROR(INDEX(AOM[AOM], MATCH(1, (AOM[Edge_Value]=ani_diet!D1630)*(AOM[Is_Ani_Diet_Ingredient]&lt;&gt;FALSE), 0)), "No Match in AOM")</f>
        <v>AOM_000777</v>
      </c>
      <c r="S1632" t="str" cm="1">
        <f t="array" ref="S1632">IFERROR(IF(INDEX(AOM[Scientific Name], MATCH(1, (AOM[Edge_Value]=ani_diet!D1630)*(AOM[Is_Ani_Diet_Ingredient]&lt;&gt;FALSE), 0))=0, "", INDEX(AOM[Scientific Name], MATCH(1, (AOM[Edge_Value]=ani_diet!D1630)*(AOM[Is_Ani_Diet_Ingredient]&lt;&gt;FALSE), 0))), "No Match in AOM")</f>
        <v/>
      </c>
      <c r="T1632" t="str" cm="1">
        <f t="array" ref="T1632">IF((S1632&lt;&gt;"")*(S1632&lt;&gt;"No Match in AOM"),IF(J1632&lt;&gt;"",_xlfn.TEXTJOIN(";",TRUE,CONCATENATE(_xlfn.TEXTSPLIT(S1632,";",TRUE,FALSE)," ",J1632)),S1632),"")</f>
        <v/>
      </c>
    </row>
    <row r="1633" spans="1:20" ht="15" customHeight="1">
      <c r="A1633" s="30" t="s">
        <v>27358</v>
      </c>
      <c r="B1633" s="55" t="s">
        <v>4211</v>
      </c>
      <c r="C1633" s="56" t="str">
        <f>_xlfn.TEXTJOIN(" ",TRUE,B1633,IF(ISBLANK(J1633),"",_xlfn.TEXTSPLIT(J1633,";")))</f>
        <v>Trifolium alexandrinum</v>
      </c>
      <c r="D1633" s="56" t="str">
        <f>_xlfn.TEXTJOIN(" ",TRUE,B1633,IF(ISBLANK(J1633),"",_xlfn.TEXTSPLIT(J1633,";")),IF(ISBLANK(H1633),"",_xlfn.TEXTSPLIT(H1633,";")))</f>
        <v>Trifolium alexandrinum</v>
      </c>
      <c r="E1633" s="56" t="str">
        <f>_xlfn.TEXTJOIN(" ",TRUE,B1633,F1633,IF(ISBLANK(J1633),"",_xlfn.TEXTSPLIT(J1633,";")),IF(ISBLANK(G1633),"",_xlfn.TEXTSPLIT(G1633,";")))</f>
        <v>Trifolium alexandrinum</v>
      </c>
      <c r="R1633" t="str" cm="1">
        <f t="array" ref="R1633">IFERROR(INDEX(AOM[AOM], MATCH(1, (AOM[Edge_Value]=ani_diet!D1631)*(AOM[Is_Ani_Diet_Ingredient]&lt;&gt;FALSE), 0)), "No Match in AOM")</f>
        <v>AOM_003977</v>
      </c>
      <c r="S1633" t="str" cm="1">
        <f t="array" ref="S1633">IFERROR(IF(INDEX(AOM[Scientific Name], MATCH(1, (AOM[Edge_Value]=ani_diet!D1631)*(AOM[Is_Ani_Diet_Ingredient]&lt;&gt;FALSE), 0))=0, "", INDEX(AOM[Scientific Name], MATCH(1, (AOM[Edge_Value]=ani_diet!D1631)*(AOM[Is_Ani_Diet_Ingredient]&lt;&gt;FALSE), 0))), "No Match in AOM")</f>
        <v>Tridax procumbens</v>
      </c>
      <c r="T1633" t="str" cm="1">
        <f t="array" ref="T1633">IF((S1633&lt;&gt;"")*(S1633&lt;&gt;"No Match in AOM"),IF(J1633&lt;&gt;"",_xlfn.TEXTJOIN(";",TRUE,CONCATENATE(_xlfn.TEXTSPLIT(S1633,";",TRUE,FALSE)," ",J1633)),S1633),"")</f>
        <v>Tridax procumbens</v>
      </c>
    </row>
    <row r="1634" spans="1:20" ht="15" customHeight="1">
      <c r="A1634" s="30" t="s">
        <v>27359</v>
      </c>
      <c r="B1634" s="55" t="s">
        <v>4211</v>
      </c>
      <c r="C1634" s="56" t="str">
        <f>_xlfn.TEXTJOIN(" ",TRUE,B1634,IF(ISBLANK(J1634),"",_xlfn.TEXTSPLIT(J1634,";")))</f>
        <v>Trifolium alexandrinum</v>
      </c>
      <c r="D1634" s="56" t="str">
        <f>_xlfn.TEXTJOIN(" ",TRUE,B1634,IF(ISBLANK(J1634),"",_xlfn.TEXTSPLIT(J1634,";")),IF(ISBLANK(H1634),"",_xlfn.TEXTSPLIT(H1634,";")))</f>
        <v>Trifolium alexandrinum Dried</v>
      </c>
      <c r="E1634" s="56" t="str">
        <f>_xlfn.TEXTJOIN(" ",TRUE,B1634,F1634,IF(ISBLANK(J1634),"",_xlfn.TEXTSPLIT(J1634,";")),IF(ISBLANK(G1634),"",_xlfn.TEXTSPLIT(G1634,";")))</f>
        <v>Trifolium alexandrinum Hay</v>
      </c>
      <c r="G1634" s="55" t="s">
        <v>17482</v>
      </c>
      <c r="H1634" s="55" t="s">
        <v>17480</v>
      </c>
      <c r="L1634" s="32" t="s">
        <v>324</v>
      </c>
      <c r="R1634" t="str" cm="1">
        <f t="array" ref="R1634">IFERROR(INDEX(AOM[AOM], MATCH(1, (AOM[Edge_Value]=ani_diet!D1632)*(AOM[Is_Ani_Diet_Ingredient]&lt;&gt;FALSE), 0)), "No Match in AOM")</f>
        <v>AOM_001529</v>
      </c>
      <c r="S1634" t="str" cm="1">
        <f t="array" ref="S1634">IFERROR(IF(INDEX(AOM[Scientific Name], MATCH(1, (AOM[Edge_Value]=ani_diet!D1632)*(AOM[Is_Ani_Diet_Ingredient]&lt;&gt;FALSE), 0))=0, "", INDEX(AOM[Scientific Name], MATCH(1, (AOM[Edge_Value]=ani_diet!D1632)*(AOM[Is_Ani_Diet_Ingredient]&lt;&gt;FALSE), 0))), "No Match in AOM")</f>
        <v>Trifolium</v>
      </c>
      <c r="T1634" t="str" cm="1">
        <f t="array" ref="T1634">IF((S1634&lt;&gt;"")*(S1634&lt;&gt;"No Match in AOM"),IF(J1634&lt;&gt;"",_xlfn.TEXTJOIN(";",TRUE,CONCATENATE(_xlfn.TEXTSPLIT(S1634,";",TRUE,FALSE)," ",J1634)),S1634),"")</f>
        <v>Trifolium</v>
      </c>
    </row>
    <row r="1635" spans="1:20" ht="15" customHeight="1">
      <c r="A1635" s="30" t="s">
        <v>27360</v>
      </c>
      <c r="B1635" s="55" t="s">
        <v>4211</v>
      </c>
      <c r="C1635" s="56" t="str">
        <f>_xlfn.TEXTJOIN(" ",TRUE,B1635,IF(ISBLANK(J1635),"",_xlfn.TEXTSPLIT(J1635,";")))</f>
        <v>Trifolium alexandrinum</v>
      </c>
      <c r="D1635" s="56" t="str">
        <f>_xlfn.TEXTJOIN(" ",TRUE,B1635,IF(ISBLANK(J1635),"",_xlfn.TEXTSPLIT(J1635,";")),IF(ISBLANK(H1635),"",_xlfn.TEXTSPLIT(H1635,";")))</f>
        <v>Trifolium alexandrinum Dried</v>
      </c>
      <c r="E1635" s="56" t="str">
        <f>_xlfn.TEXTJOIN(" ",TRUE,B1635,F1635,IF(ISBLANK(J1635),"",_xlfn.TEXTSPLIT(J1635,";")),IF(ISBLANK(G1635),"",_xlfn.TEXTSPLIT(G1635,";")))</f>
        <v>Trifolium alexandrinum Hay Chopped</v>
      </c>
      <c r="G1635" s="55" t="s">
        <v>25844</v>
      </c>
      <c r="H1635" s="55" t="s">
        <v>17480</v>
      </c>
      <c r="I1635" s="55" t="s">
        <v>6195</v>
      </c>
      <c r="R1635" t="str" cm="1">
        <f t="array" ref="R1635">IFERROR(INDEX(AOM[AOM], MATCH(1, (AOM[Edge_Value]=ani_diet!D1633)*(AOM[Is_Ani_Diet_Ingredient]&lt;&gt;FALSE), 0)), "No Match in AOM")</f>
        <v>AOM_001240</v>
      </c>
      <c r="S1635" t="str" cm="1">
        <f t="array" ref="S1635">IFERROR(IF(INDEX(AOM[Scientific Name], MATCH(1, (AOM[Edge_Value]=ani_diet!D1633)*(AOM[Is_Ani_Diet_Ingredient]&lt;&gt;FALSE), 0))=0, "", INDEX(AOM[Scientific Name], MATCH(1, (AOM[Edge_Value]=ani_diet!D1633)*(AOM[Is_Ani_Diet_Ingredient]&lt;&gt;FALSE), 0))), "No Match in AOM")</f>
        <v>Trifolium alexandrinum</v>
      </c>
      <c r="T1635" t="str" cm="1">
        <f t="array" ref="T1635">IF((S1635&lt;&gt;"")*(S1635&lt;&gt;"No Match in AOM"),IF(J1635&lt;&gt;"",_xlfn.TEXTJOIN(";",TRUE,CONCATENATE(_xlfn.TEXTSPLIT(S1635,";",TRUE,FALSE)," ",J1635)),S1635),"")</f>
        <v>Trifolium alexandrinum</v>
      </c>
    </row>
    <row r="1636" spans="1:20" ht="15" customHeight="1">
      <c r="A1636" s="256" t="s">
        <v>27361</v>
      </c>
      <c r="B1636" s="55" t="s">
        <v>4211</v>
      </c>
      <c r="C1636" s="56" t="str">
        <f>_xlfn.TEXTJOIN(" ",TRUE,B1636,IF(ISBLANK(J1636),"",_xlfn.TEXTSPLIT(J1636,";")))</f>
        <v>Trifolium alexandrinum</v>
      </c>
      <c r="D1636" s="56" t="str">
        <f>_xlfn.TEXTJOIN(" ",TRUE,B1636,IF(ISBLANK(J1636),"",_xlfn.TEXTSPLIT(J1636,";")),IF(ISBLANK(H1636),"",_xlfn.TEXTSPLIT(H1636,";")))</f>
        <v>Trifolium alexandrinum Ensiled</v>
      </c>
      <c r="E1636" s="56" t="str">
        <f>_xlfn.TEXTJOIN(" ",TRUE,B1636,F1636,IF(ISBLANK(J1636),"",_xlfn.TEXTSPLIT(J1636,";")),IF(ISBLANK(G1636),"",_xlfn.TEXTSPLIT(G1636,";")))</f>
        <v>Trifolium alexandrinum Chopped Ensiled</v>
      </c>
      <c r="G1636" s="55" t="s">
        <v>25861</v>
      </c>
      <c r="H1636" s="55" t="s">
        <v>17494</v>
      </c>
      <c r="R1636" t="str" cm="1">
        <f t="array" ref="R1636">IFERROR(INDEX(AOM[AOM], MATCH(1, (AOM[Edge_Value]=ani_diet!D1634)*(AOM[Is_Ani_Diet_Ingredient]&lt;&gt;FALSE), 0)), "No Match in AOM")</f>
        <v>AOM_001738</v>
      </c>
      <c r="S1636" t="str" cm="1">
        <f t="array" ref="S1636">IFERROR(IF(INDEX(AOM[Scientific Name], MATCH(1, (AOM[Edge_Value]=ani_diet!D1634)*(AOM[Is_Ani_Diet_Ingredient]&lt;&gt;FALSE), 0))=0, "", INDEX(AOM[Scientific Name], MATCH(1, (AOM[Edge_Value]=ani_diet!D1634)*(AOM[Is_Ani_Diet_Ingredient]&lt;&gt;FALSE), 0))), "No Match in AOM")</f>
        <v>Trifolium alexandrinum</v>
      </c>
      <c r="T1636" t="str" cm="1">
        <f t="array" ref="T1636">IF((S1636&lt;&gt;"")*(S1636&lt;&gt;"No Match in AOM"),IF(J1636&lt;&gt;"",_xlfn.TEXTJOIN(";",TRUE,CONCATENATE(_xlfn.TEXTSPLIT(S1636,";",TRUE,FALSE)," ",J1636)),S1636),"")</f>
        <v>Trifolium alexandrinum</v>
      </c>
    </row>
    <row r="1637" spans="1:20" ht="15" customHeight="1">
      <c r="A1637" s="30" t="s">
        <v>27362</v>
      </c>
      <c r="B1637" s="55" t="s">
        <v>4211</v>
      </c>
      <c r="C1637" s="56" t="str">
        <f>_xlfn.TEXTJOIN(" ",TRUE,B1637,IF(ISBLANK(J1637),"",_xlfn.TEXTSPLIT(J1637,";")))</f>
        <v>Trifolium alexandrinum Straw</v>
      </c>
      <c r="D1637" s="56" t="str">
        <f>_xlfn.TEXTJOIN(" ",TRUE,B1637,IF(ISBLANK(J1637),"",_xlfn.TEXTSPLIT(J1637,";")),IF(ISBLANK(H1637),"",_xlfn.TEXTSPLIT(H1637,";")))</f>
        <v>Trifolium alexandrinum Straw</v>
      </c>
      <c r="E1637" s="56" t="str">
        <f>_xlfn.TEXTJOIN(" ",TRUE,B1637,F1637,IF(ISBLANK(J1637),"",_xlfn.TEXTSPLIT(J1637,";")),IF(ISBLANK(G1637),"",_xlfn.TEXTSPLIT(G1637,";")))</f>
        <v>Trifolium alexandrinum Straw</v>
      </c>
      <c r="J1637" s="55" t="s">
        <v>6809</v>
      </c>
      <c r="R1637" t="str" cm="1">
        <f t="array" ref="R1637">IFERROR(INDEX(AOM[AOM], MATCH(1, (AOM[Edge_Value]=ani_diet!D1635)*(AOM[Is_Ani_Diet_Ingredient]&lt;&gt;FALSE), 0)), "No Match in AOM")</f>
        <v>AOM_001738</v>
      </c>
      <c r="S1637" t="str" cm="1">
        <f t="array" ref="S1637">IFERROR(IF(INDEX(AOM[Scientific Name], MATCH(1, (AOM[Edge_Value]=ani_diet!D1635)*(AOM[Is_Ani_Diet_Ingredient]&lt;&gt;FALSE), 0))=0, "", INDEX(AOM[Scientific Name], MATCH(1, (AOM[Edge_Value]=ani_diet!D1635)*(AOM[Is_Ani_Diet_Ingredient]&lt;&gt;FALSE), 0))), "No Match in AOM")</f>
        <v>Trifolium alexandrinum</v>
      </c>
      <c r="T1637" t="str" cm="1">
        <f t="array" ref="T1637">IF((S1637&lt;&gt;"")*(S1637&lt;&gt;"No Match in AOM"),IF(J1637&lt;&gt;"",_xlfn.TEXTJOIN(";",TRUE,CONCATENATE(_xlfn.TEXTSPLIT(S1637,";",TRUE,FALSE)," ",J1637)),S1637),"")</f>
        <v>Trifolium alexandrinum Straw</v>
      </c>
    </row>
    <row r="1638" spans="1:20" ht="15" customHeight="1">
      <c r="A1638" s="30" t="s">
        <v>27363</v>
      </c>
      <c r="B1638" s="55" t="s">
        <v>4211</v>
      </c>
      <c r="C1638" s="56" t="str">
        <f>_xlfn.TEXTJOIN(" ",TRUE,B1638,IF(ISBLANK(J1638),"",_xlfn.TEXTSPLIT(J1638,";")))</f>
        <v>Trifolium alexandrinum Straw</v>
      </c>
      <c r="D1638" s="56" t="str">
        <f>_xlfn.TEXTJOIN(" ",TRUE,B1638,IF(ISBLANK(J1638),"",_xlfn.TEXTSPLIT(J1638,";")),IF(ISBLANK(H1638),"",_xlfn.TEXTSPLIT(H1638,";")))</f>
        <v>Trifolium alexandrinum Straw Dried</v>
      </c>
      <c r="E1638" s="56" t="str">
        <f>_xlfn.TEXTJOIN(" ",TRUE,B1638,F1638,IF(ISBLANK(J1638),"",_xlfn.TEXTSPLIT(J1638,";")),IF(ISBLANK(G1638),"",_xlfn.TEXTSPLIT(G1638,";")))</f>
        <v>Trifolium alexandrinum Straw Chopped Dried</v>
      </c>
      <c r="G1638" s="55" t="s">
        <v>25774</v>
      </c>
      <c r="H1638" s="55" t="s">
        <v>17480</v>
      </c>
      <c r="J1638" s="55" t="s">
        <v>6809</v>
      </c>
      <c r="R1638" t="str" cm="1">
        <f t="array" ref="R1638">IFERROR(INDEX(AOM[AOM], MATCH(1, (AOM[Edge_Value]=ani_diet!D1636)*(AOM[Is_Ani_Diet_Ingredient]&lt;&gt;FALSE), 0)), "No Match in AOM")</f>
        <v>AOM_006089</v>
      </c>
      <c r="S1638" t="str" cm="1">
        <f t="array" ref="S1638">IFERROR(IF(INDEX(AOM[Scientific Name], MATCH(1, (AOM[Edge_Value]=ani_diet!D1636)*(AOM[Is_Ani_Diet_Ingredient]&lt;&gt;FALSE), 0))=0, "", INDEX(AOM[Scientific Name], MATCH(1, (AOM[Edge_Value]=ani_diet!D1636)*(AOM[Is_Ani_Diet_Ingredient]&lt;&gt;FALSE), 0))), "No Match in AOM")</f>
        <v>Trifolium alexandrinum</v>
      </c>
      <c r="T1638" t="str" cm="1">
        <f t="array" ref="T1638">IF((S1638&lt;&gt;"")*(S1638&lt;&gt;"No Match in AOM"),IF(J1638&lt;&gt;"",_xlfn.TEXTJOIN(";",TRUE,CONCATENATE(_xlfn.TEXTSPLIT(S1638,";",TRUE,FALSE)," ",J1638)),S1638),"")</f>
        <v>Trifolium alexandrinum Straw</v>
      </c>
    </row>
    <row r="1639" spans="1:20" ht="15" customHeight="1">
      <c r="A1639" s="30" t="s">
        <v>27364</v>
      </c>
      <c r="B1639" s="55" t="s">
        <v>4211</v>
      </c>
      <c r="C1639" s="56" t="str">
        <f>_xlfn.TEXTJOIN(" ",TRUE,B1639,IF(ISBLANK(J1639),"",_xlfn.TEXTSPLIT(J1639,";")))</f>
        <v>Trifolium alexandrinum Straw</v>
      </c>
      <c r="D1639" s="56" t="str">
        <f>_xlfn.TEXTJOIN(" ",TRUE,B1639,IF(ISBLANK(J1639),"",_xlfn.TEXTSPLIT(J1639,";")),IF(ISBLANK(H1639),"",_xlfn.TEXTSPLIT(H1639,";")))</f>
        <v>Trifolium alexandrinum Straw Dried</v>
      </c>
      <c r="E1639" s="56" t="str">
        <f>_xlfn.TEXTJOIN(" ",TRUE,B1639,F1639,IF(ISBLANK(J1639),"",_xlfn.TEXTSPLIT(J1639,";")),IF(ISBLANK(G1639),"",_xlfn.TEXTSPLIT(G1639,";")))</f>
        <v>Trifolium alexandrinum Straw Dried</v>
      </c>
      <c r="G1639" s="55" t="s">
        <v>17480</v>
      </c>
      <c r="H1639" s="55" t="s">
        <v>17480</v>
      </c>
      <c r="J1639" s="55" t="s">
        <v>6809</v>
      </c>
      <c r="R1639" t="str" cm="1">
        <f t="array" ref="R1639">IFERROR(INDEX(AOM[AOM], MATCH(1, (AOM[Edge_Value]=ani_diet!D1637)*(AOM[Is_Ani_Diet_Ingredient]&lt;&gt;FALSE), 0)), "No Match in AOM")</f>
        <v>AOM_001241</v>
      </c>
      <c r="S1639" t="str" cm="1">
        <f t="array" ref="S1639">IFERROR(IF(INDEX(AOM[Scientific Name], MATCH(1, (AOM[Edge_Value]=ani_diet!D1637)*(AOM[Is_Ani_Diet_Ingredient]&lt;&gt;FALSE), 0))=0, "", INDEX(AOM[Scientific Name], MATCH(1, (AOM[Edge_Value]=ani_diet!D1637)*(AOM[Is_Ani_Diet_Ingredient]&lt;&gt;FALSE), 0))), "No Match in AOM")</f>
        <v>Trifolium alexandrinum</v>
      </c>
      <c r="T1639" t="str" cm="1">
        <f t="array" ref="T1639">IF((S1639&lt;&gt;"")*(S1639&lt;&gt;"No Match in AOM"),IF(J1639&lt;&gt;"",_xlfn.TEXTJOIN(";",TRUE,CONCATENATE(_xlfn.TEXTSPLIT(S1639,";",TRUE,FALSE)," ",J1639)),S1639),"")</f>
        <v>Trifolium alexandrinum Straw</v>
      </c>
    </row>
    <row r="1640" spans="1:20" ht="15" customHeight="1">
      <c r="A1640" s="30" t="s">
        <v>27365</v>
      </c>
      <c r="B1640" s="55" t="s">
        <v>4211</v>
      </c>
      <c r="C1640" s="56" t="str">
        <f>_xlfn.TEXTJOIN(" ",TRUE,B1640,IF(ISBLANK(J1640),"",_xlfn.TEXTSPLIT(J1640,";")))</f>
        <v>Trifolium alexandrinum Straw</v>
      </c>
      <c r="D1640" s="56" t="str">
        <f>_xlfn.TEXTJOIN(" ",TRUE,B1640,IF(ISBLANK(J1640),"",_xlfn.TEXTSPLIT(J1640,";")),IF(ISBLANK(H1640),"",_xlfn.TEXTSPLIT(H1640,";")))</f>
        <v>Trifolium alexandrinum Straw Urea Treated</v>
      </c>
      <c r="E1640" s="56" t="str">
        <f>_xlfn.TEXTJOIN(" ",TRUE,B1640,F1640,IF(ISBLANK(J1640),"",_xlfn.TEXTSPLIT(J1640,";")),IF(ISBLANK(G1640),"",_xlfn.TEXTSPLIT(G1640,";")))</f>
        <v>Trifolium alexandrinum Straw Urea Treated</v>
      </c>
      <c r="G1640" s="55" t="s">
        <v>17492</v>
      </c>
      <c r="H1640" s="55" t="s">
        <v>17492</v>
      </c>
      <c r="J1640" s="55" t="s">
        <v>6809</v>
      </c>
      <c r="L1640" s="32" t="s">
        <v>324</v>
      </c>
      <c r="R1640" t="str" cm="1">
        <f t="array" ref="R1640">IFERROR(INDEX(AOM[AOM], MATCH(1, (AOM[Edge_Value]=ani_diet!D1638)*(AOM[Is_Ani_Diet_Ingredient]&lt;&gt;FALSE), 0)), "No Match in AOM")</f>
        <v>AOM_006042</v>
      </c>
      <c r="S1640" t="str" cm="1">
        <f t="array" ref="S1640">IFERROR(IF(INDEX(AOM[Scientific Name], MATCH(1, (AOM[Edge_Value]=ani_diet!D1638)*(AOM[Is_Ani_Diet_Ingredient]&lt;&gt;FALSE), 0))=0, "", INDEX(AOM[Scientific Name], MATCH(1, (AOM[Edge_Value]=ani_diet!D1638)*(AOM[Is_Ani_Diet_Ingredient]&lt;&gt;FALSE), 0))), "No Match in AOM")</f>
        <v>Trifolium alexandrinum</v>
      </c>
      <c r="T1640" t="str" cm="1">
        <f t="array" ref="T1640">IF((S1640&lt;&gt;"")*(S1640&lt;&gt;"No Match in AOM"),IF(J1640&lt;&gt;"",_xlfn.TEXTJOIN(";",TRUE,CONCATENATE(_xlfn.TEXTSPLIT(S1640,";",TRUE,FALSE)," ",J1640)),S1640),"")</f>
        <v>Trifolium alexandrinum Straw</v>
      </c>
    </row>
    <row r="1641" spans="1:20" ht="15" customHeight="1">
      <c r="A1641" s="30" t="s">
        <v>27366</v>
      </c>
      <c r="B1641" s="55" t="s">
        <v>22963</v>
      </c>
      <c r="C1641" s="56" t="str">
        <f>_xlfn.TEXTJOIN(" ",TRUE,B1641,IF(ISBLANK(J1641),"",_xlfn.TEXTSPLIT(J1641,";")))</f>
        <v>Trifolium</v>
      </c>
      <c r="D1641" s="56" t="str">
        <f>_xlfn.TEXTJOIN(" ",TRUE,B1641,IF(ISBLANK(J1641),"",_xlfn.TEXTSPLIT(J1641,";")),IF(ISBLANK(H1641),"",_xlfn.TEXTSPLIT(H1641,";")))</f>
        <v>Trifolium Dried</v>
      </c>
      <c r="E1641" s="56" t="str">
        <f>_xlfn.TEXTJOIN(" ",TRUE,B1641,F1641,IF(ISBLANK(J1641),"",_xlfn.TEXTSPLIT(J1641,";")),IF(ISBLANK(G1641),"",_xlfn.TEXTSPLIT(G1641,";")))</f>
        <v>Trifolium Chopped Dried</v>
      </c>
      <c r="G1641" s="55" t="s">
        <v>25774</v>
      </c>
      <c r="H1641" s="55" t="s">
        <v>17480</v>
      </c>
      <c r="R1641" t="str" cm="1">
        <f t="array" ref="R1641">IFERROR(INDEX(AOM[AOM], MATCH(1, (AOM[Edge_Value]=ani_diet!D1639)*(AOM[Is_Ani_Diet_Ingredient]&lt;&gt;FALSE), 0)), "No Match in AOM")</f>
        <v>AOM_006042</v>
      </c>
      <c r="S1641" t="str" cm="1">
        <f t="array" ref="S1641">IFERROR(IF(INDEX(AOM[Scientific Name], MATCH(1, (AOM[Edge_Value]=ani_diet!D1639)*(AOM[Is_Ani_Diet_Ingredient]&lt;&gt;FALSE), 0))=0, "", INDEX(AOM[Scientific Name], MATCH(1, (AOM[Edge_Value]=ani_diet!D1639)*(AOM[Is_Ani_Diet_Ingredient]&lt;&gt;FALSE), 0))), "No Match in AOM")</f>
        <v>Trifolium alexandrinum</v>
      </c>
      <c r="T1641" t="str" cm="1">
        <f t="array" ref="T1641">IF((S1641&lt;&gt;"")*(S1641&lt;&gt;"No Match in AOM"),IF(J1641&lt;&gt;"",_xlfn.TEXTJOIN(";",TRUE,CONCATENATE(_xlfn.TEXTSPLIT(S1641,";",TRUE,FALSE)," ",J1641)),S1641),"")</f>
        <v>Trifolium alexandrinum</v>
      </c>
    </row>
    <row r="1642" spans="1:20" ht="15" customHeight="1">
      <c r="A1642" s="30" t="s">
        <v>27367</v>
      </c>
      <c r="B1642" s="55" t="s">
        <v>22963</v>
      </c>
      <c r="C1642" s="56" t="str">
        <f>_xlfn.TEXTJOIN(" ",TRUE,B1642,IF(ISBLANK(J1642),"",_xlfn.TEXTSPLIT(J1642,";")))</f>
        <v>Trifolium</v>
      </c>
      <c r="D1642" s="56" t="str">
        <f>_xlfn.TEXTJOIN(" ",TRUE,B1642,IF(ISBLANK(J1642),"",_xlfn.TEXTSPLIT(J1642,";")),IF(ISBLANK(H1642),"",_xlfn.TEXTSPLIT(H1642,";")))</f>
        <v>Trifolium Ground</v>
      </c>
      <c r="E1642" s="56" t="str">
        <f>_xlfn.TEXTJOIN(" ",TRUE,B1642,F1642,IF(ISBLANK(J1642),"",_xlfn.TEXTSPLIT(J1642,";")),IF(ISBLANK(G1642),"",_xlfn.TEXTSPLIT(G1642,";")))</f>
        <v>Trifolium Ground</v>
      </c>
      <c r="G1642" s="55" t="s">
        <v>6052</v>
      </c>
      <c r="H1642" s="55" t="s">
        <v>6052</v>
      </c>
      <c r="R1642" t="str" cm="1">
        <f t="array" ref="R1642">IFERROR(INDEX(AOM[AOM], MATCH(1, (AOM[Edge_Value]=ani_diet!D1640)*(AOM[Is_Ani_Diet_Ingredient]&lt;&gt;FALSE), 0)), "No Match in AOM")</f>
        <v>AOM_006321</v>
      </c>
      <c r="S1642" t="str" cm="1">
        <f t="array" ref="S1642">IFERROR(IF(INDEX(AOM[Scientific Name], MATCH(1, (AOM[Edge_Value]=ani_diet!D1640)*(AOM[Is_Ani_Diet_Ingredient]&lt;&gt;FALSE), 0))=0, "", INDEX(AOM[Scientific Name], MATCH(1, (AOM[Edge_Value]=ani_diet!D1640)*(AOM[Is_Ani_Diet_Ingredient]&lt;&gt;FALSE), 0))), "No Match in AOM")</f>
        <v>Trifolium alexandrinum</v>
      </c>
      <c r="T1642" t="str" cm="1">
        <f t="array" ref="T1642">IF((S1642&lt;&gt;"")*(S1642&lt;&gt;"No Match in AOM"),IF(J1642&lt;&gt;"",_xlfn.TEXTJOIN(";",TRUE,CONCATENATE(_xlfn.TEXTSPLIT(S1642,";",TRUE,FALSE)," ",J1642)),S1642),"")</f>
        <v>Trifolium alexandrinum</v>
      </c>
    </row>
    <row r="1643" spans="1:20" ht="15" customHeight="1">
      <c r="A1643" s="30" t="s">
        <v>27368</v>
      </c>
      <c r="B1643" s="55" t="s">
        <v>4385</v>
      </c>
      <c r="C1643" s="56" t="str">
        <f>_xlfn.TEXTJOIN(" ",TRUE,B1643,IF(ISBLANK(J1643),"",_xlfn.TEXTSPLIT(J1643,";")))</f>
        <v>Trifolium quartinianum</v>
      </c>
      <c r="D1643" s="56" t="str">
        <f>_xlfn.TEXTJOIN(" ",TRUE,B1643,IF(ISBLANK(J1643),"",_xlfn.TEXTSPLIT(J1643,";")),IF(ISBLANK(H1643),"",_xlfn.TEXTSPLIT(H1643,";")))</f>
        <v>Trifolium quartinianum Dried</v>
      </c>
      <c r="E1643" s="56" t="str">
        <f>_xlfn.TEXTJOIN(" ",TRUE,B1643,F1643,IF(ISBLANK(J1643),"",_xlfn.TEXTSPLIT(J1643,";")),IF(ISBLANK(G1643),"",_xlfn.TEXTSPLIT(G1643,";")))</f>
        <v>Trifolium quartinianum Chopped Dried</v>
      </c>
      <c r="G1643" s="55" t="s">
        <v>25774</v>
      </c>
      <c r="H1643" s="55" t="s">
        <v>17480</v>
      </c>
      <c r="R1643" t="str" cm="1">
        <f t="array" ref="R1643">IFERROR(INDEX(AOM[AOM], MATCH(1, (AOM[Edge_Value]=ani_diet!D1641)*(AOM[Is_Ani_Diet_Ingredient]&lt;&gt;FALSE), 0)), "No Match in AOM")</f>
        <v>AOM_006253</v>
      </c>
      <c r="S1643" t="str" cm="1">
        <f t="array" ref="S1643">IFERROR(IF(INDEX(AOM[Scientific Name], MATCH(1, (AOM[Edge_Value]=ani_diet!D1641)*(AOM[Is_Ani_Diet_Ingredient]&lt;&gt;FALSE), 0))=0, "", INDEX(AOM[Scientific Name], MATCH(1, (AOM[Edge_Value]=ani_diet!D1641)*(AOM[Is_Ani_Diet_Ingredient]&lt;&gt;FALSE), 0))), "No Match in AOM")</f>
        <v>Trifolium</v>
      </c>
      <c r="T1643" t="str" cm="1">
        <f t="array" ref="T1643">IF((S1643&lt;&gt;"")*(S1643&lt;&gt;"No Match in AOM"),IF(J1643&lt;&gt;"",_xlfn.TEXTJOIN(";",TRUE,CONCATENATE(_xlfn.TEXTSPLIT(S1643,";",TRUE,FALSE)," ",J1643)),S1643),"")</f>
        <v>Trifolium</v>
      </c>
    </row>
    <row r="1644" spans="1:20" ht="15" customHeight="1">
      <c r="A1644" s="30" t="s">
        <v>27369</v>
      </c>
      <c r="B1644" s="55" t="s">
        <v>22996</v>
      </c>
      <c r="C1644" s="56" t="str">
        <f>_xlfn.TEXTJOIN(" ",TRUE,B1644,IF(ISBLANK(J1644),"",_xlfn.TEXTSPLIT(J1644,";")))</f>
        <v>Trifolium repens</v>
      </c>
      <c r="D1644" s="56" t="str">
        <f>_xlfn.TEXTJOIN(" ",TRUE,B1644,IF(ISBLANK(J1644),"",_xlfn.TEXTSPLIT(J1644,";")),IF(ISBLANK(H1644),"",_xlfn.TEXTSPLIT(H1644,";")))</f>
        <v>Trifolium repens</v>
      </c>
      <c r="E1644" s="56" t="str">
        <f>_xlfn.TEXTJOIN(" ",TRUE,B1644,F1644,IF(ISBLANK(J1644),"",_xlfn.TEXTSPLIT(J1644,";")),IF(ISBLANK(G1644),"",_xlfn.TEXTSPLIT(G1644,";")))</f>
        <v>Trifolium repens</v>
      </c>
      <c r="R1644" t="str" cm="1">
        <f t="array" ref="R1644">IFERROR(INDEX(AOM[AOM], MATCH(1, (AOM[Edge_Value]=ani_diet!D1642)*(AOM[Is_Ani_Diet_Ingredient]&lt;&gt;FALSE), 0)), "No Match in AOM")</f>
        <v>AOM_001841</v>
      </c>
      <c r="S1644" t="str" cm="1">
        <f t="array" ref="S1644">IFERROR(IF(INDEX(AOM[Scientific Name], MATCH(1, (AOM[Edge_Value]=ani_diet!D1642)*(AOM[Is_Ani_Diet_Ingredient]&lt;&gt;FALSE), 0))=0, "", INDEX(AOM[Scientific Name], MATCH(1, (AOM[Edge_Value]=ani_diet!D1642)*(AOM[Is_Ani_Diet_Ingredient]&lt;&gt;FALSE), 0))), "No Match in AOM")</f>
        <v>Trifolium</v>
      </c>
      <c r="T1644" t="str" cm="1">
        <f t="array" ref="T1644">IF((S1644&lt;&gt;"")*(S1644&lt;&gt;"No Match in AOM"),IF(J1644&lt;&gt;"",_xlfn.TEXTJOIN(";",TRUE,CONCATENATE(_xlfn.TEXTSPLIT(S1644,";",TRUE,FALSE)," ",J1644)),S1644),"")</f>
        <v>Trifolium</v>
      </c>
    </row>
    <row r="1645" spans="1:20" ht="15" customHeight="1">
      <c r="A1645" s="30" t="s">
        <v>27370</v>
      </c>
      <c r="B1645" s="55" t="s">
        <v>22996</v>
      </c>
      <c r="C1645" s="56" t="str">
        <f>_xlfn.TEXTJOIN(" ",TRUE,B1645,IF(ISBLANK(J1645),"",_xlfn.TEXTSPLIT(J1645,";")))</f>
        <v>Trifolium repens</v>
      </c>
      <c r="D1645" s="56" t="str">
        <f>_xlfn.TEXTJOIN(" ",TRUE,B1645,IF(ISBLANK(J1645),"",_xlfn.TEXTSPLIT(J1645,";")),IF(ISBLANK(H1645),"",_xlfn.TEXTSPLIT(H1645,";")))</f>
        <v>Trifolium repens Dried</v>
      </c>
      <c r="E1645" s="56" t="str">
        <f>_xlfn.TEXTJOIN(" ",TRUE,B1645,F1645,IF(ISBLANK(J1645),"",_xlfn.TEXTSPLIT(J1645,";")),IF(ISBLANK(G1645),"",_xlfn.TEXTSPLIT(G1645,";")))</f>
        <v>Trifolium repens Dried</v>
      </c>
      <c r="G1645" s="55" t="s">
        <v>17480</v>
      </c>
      <c r="H1645" s="55" t="s">
        <v>17480</v>
      </c>
      <c r="R1645" t="str" cm="1">
        <f t="array" ref="R1645">IFERROR(INDEX(AOM[AOM], MATCH(1, (AOM[Edge_Value]=ani_diet!D1643)*(AOM[Is_Ani_Diet_Ingredient]&lt;&gt;FALSE), 0)), "No Match in AOM")</f>
        <v>AOM_006344</v>
      </c>
      <c r="S1645" t="str" cm="1">
        <f t="array" ref="S1645">IFERROR(IF(INDEX(AOM[Scientific Name], MATCH(1, (AOM[Edge_Value]=ani_diet!D1643)*(AOM[Is_Ani_Diet_Ingredient]&lt;&gt;FALSE), 0))=0, "", INDEX(AOM[Scientific Name], MATCH(1, (AOM[Edge_Value]=ani_diet!D1643)*(AOM[Is_Ani_Diet_Ingredient]&lt;&gt;FALSE), 0))), "No Match in AOM")</f>
        <v>Trifolium quartinianum</v>
      </c>
      <c r="T1645" t="str" cm="1">
        <f t="array" ref="T1645">IF((S1645&lt;&gt;"")*(S1645&lt;&gt;"No Match in AOM"),IF(J1645&lt;&gt;"",_xlfn.TEXTJOIN(";",TRUE,CONCATENATE(_xlfn.TEXTSPLIT(S1645,";",TRUE,FALSE)," ",J1645)),S1645),"")</f>
        <v>Trifolium quartinianum</v>
      </c>
    </row>
    <row r="1646" spans="1:20" ht="15" customHeight="1">
      <c r="A1646" s="30" t="s">
        <v>27371</v>
      </c>
      <c r="B1646" s="55" t="s">
        <v>23311</v>
      </c>
      <c r="C1646" s="56" t="str">
        <f>_xlfn.TEXTJOIN(" ",TRUE,B1646,IF(ISBLANK(J1646),"",_xlfn.TEXTSPLIT(J1646,";")))</f>
        <v>Trimethyl Cellulose</v>
      </c>
      <c r="D1646" s="56" t="str">
        <f>_xlfn.TEXTJOIN(" ",TRUE,B1646,IF(ISBLANK(J1646),"",_xlfn.TEXTSPLIT(J1646,";")),IF(ISBLANK(H1646),"",_xlfn.TEXTSPLIT(H1646,";")))</f>
        <v>Trimethyl Cellulose</v>
      </c>
      <c r="E1646" s="56" t="str">
        <f>_xlfn.TEXTJOIN(" ",TRUE,B1646,F1646,IF(ISBLANK(J1646),"",_xlfn.TEXTSPLIT(J1646,";")),IF(ISBLANK(G1646),"",_xlfn.TEXTSPLIT(G1646,";")))</f>
        <v>Trimethyl Cellulose</v>
      </c>
      <c r="R1646" t="str" cm="1">
        <f t="array" ref="R1646">IFERROR(INDEX(AOM[AOM], MATCH(1, (AOM[Edge_Value]=ani_diet!D1644)*(AOM[Is_Ani_Diet_Ingredient]&lt;&gt;FALSE), 0)), "No Match in AOM")</f>
        <v>AOM_001548</v>
      </c>
      <c r="S1646" t="str" cm="1">
        <f t="array" ref="S1646">IFERROR(IF(INDEX(AOM[Scientific Name], MATCH(1, (AOM[Edge_Value]=ani_diet!D1644)*(AOM[Is_Ani_Diet_Ingredient]&lt;&gt;FALSE), 0))=0, "", INDEX(AOM[Scientific Name], MATCH(1, (AOM[Edge_Value]=ani_diet!D1644)*(AOM[Is_Ani_Diet_Ingredient]&lt;&gt;FALSE), 0))), "No Match in AOM")</f>
        <v>Trifolium repens</v>
      </c>
      <c r="T1646" t="str" cm="1">
        <f t="array" ref="T1646">IF((S1646&lt;&gt;"")*(S1646&lt;&gt;"No Match in AOM"),IF(J1646&lt;&gt;"",_xlfn.TEXTJOIN(";",TRUE,CONCATENATE(_xlfn.TEXTSPLIT(S1646,";",TRUE,FALSE)," ",J1646)),S1646),"")</f>
        <v>Trifolium repens</v>
      </c>
    </row>
    <row r="1647" spans="1:20" ht="15" customHeight="1">
      <c r="A1647" s="30" t="s">
        <v>27372</v>
      </c>
      <c r="B1647" s="55" t="s">
        <v>21447</v>
      </c>
      <c r="C1647" s="56" t="str">
        <f>_xlfn.TEXTJOIN(" ",TRUE,B1647,IF(ISBLANK(J1647),"",_xlfn.TEXTSPLIT(J1647,";")))</f>
        <v>Tripsacum</v>
      </c>
      <c r="D1647" s="56" t="str">
        <f>_xlfn.TEXTJOIN(" ",TRUE,B1647,IF(ISBLANK(J1647),"",_xlfn.TEXTSPLIT(J1647,";")),IF(ISBLANK(H1647),"",_xlfn.TEXTSPLIT(H1647,";")))</f>
        <v>Tripsacum</v>
      </c>
      <c r="E1647" s="56" t="str">
        <f>_xlfn.TEXTJOIN(" ",TRUE,B1647,F1647,IF(ISBLANK(J1647),"",_xlfn.TEXTSPLIT(J1647,";")),IF(ISBLANK(G1647),"",_xlfn.TEXTSPLIT(G1647,";")))</f>
        <v>Tripsacum</v>
      </c>
      <c r="R1647" t="str" cm="1">
        <f t="array" ref="R1647">IFERROR(INDEX(AOM[AOM], MATCH(1, (AOM[Edge_Value]=ani_diet!D1645)*(AOM[Is_Ani_Diet_Ingredient]&lt;&gt;FALSE), 0)), "No Match in AOM")</f>
        <v>AOM_006254</v>
      </c>
      <c r="S1647" t="str" cm="1">
        <f t="array" ref="S1647">IFERROR(IF(INDEX(AOM[Scientific Name], MATCH(1, (AOM[Edge_Value]=ani_diet!D1645)*(AOM[Is_Ani_Diet_Ingredient]&lt;&gt;FALSE), 0))=0, "", INDEX(AOM[Scientific Name], MATCH(1, (AOM[Edge_Value]=ani_diet!D1645)*(AOM[Is_Ani_Diet_Ingredient]&lt;&gt;FALSE), 0))), "No Match in AOM")</f>
        <v>Trifolium repens</v>
      </c>
      <c r="T1647" t="str" cm="1">
        <f t="array" ref="T1647">IF((S1647&lt;&gt;"")*(S1647&lt;&gt;"No Match in AOM"),IF(J1647&lt;&gt;"",_xlfn.TEXTJOIN(";",TRUE,CONCATENATE(_xlfn.TEXTSPLIT(S1647,";",TRUE,FALSE)," ",J1647)),S1647),"")</f>
        <v>Trifolium repens</v>
      </c>
    </row>
    <row r="1648" spans="1:20" ht="15" customHeight="1">
      <c r="A1648" s="30" t="s">
        <v>21453</v>
      </c>
      <c r="B1648" s="55" t="s">
        <v>21453</v>
      </c>
      <c r="C1648" s="56" t="str">
        <f>_xlfn.TEXTJOIN(" ",TRUE,B1648,IF(ISBLANK(J1648),"",_xlfn.TEXTSPLIT(J1648,";")))</f>
        <v>Tripsacum laxum</v>
      </c>
      <c r="D1648" s="56" t="str">
        <f>_xlfn.TEXTJOIN(" ",TRUE,B1648,IF(ISBLANK(J1648),"",_xlfn.TEXTSPLIT(J1648,";")),IF(ISBLANK(H1648),"",_xlfn.TEXTSPLIT(H1648,";")))</f>
        <v>Tripsacum laxum</v>
      </c>
      <c r="E1648" s="56" t="str">
        <f>_xlfn.TEXTJOIN(" ",TRUE,B1648,F1648,IF(ISBLANK(J1648),"",_xlfn.TEXTSPLIT(J1648,";")),IF(ISBLANK(G1648),"",_xlfn.TEXTSPLIT(G1648,";")))</f>
        <v>Tripsacum laxum</v>
      </c>
      <c r="R1648" t="str" cm="1">
        <f t="array" ref="R1648">IFERROR(INDEX(AOM[AOM], MATCH(1, (AOM[Edge_Value]=ani_diet!D1646)*(AOM[Is_Ani_Diet_Ingredient]&lt;&gt;FALSE), 0)), "No Match in AOM")</f>
        <v>AOM_001490</v>
      </c>
      <c r="S1648" t="str" cm="1">
        <f t="array" ref="S1648">IFERROR(IF(INDEX(AOM[Scientific Name], MATCH(1, (AOM[Edge_Value]=ani_diet!D1646)*(AOM[Is_Ani_Diet_Ingredient]&lt;&gt;FALSE), 0))=0, "", INDEX(AOM[Scientific Name], MATCH(1, (AOM[Edge_Value]=ani_diet!D1646)*(AOM[Is_Ani_Diet_Ingredient]&lt;&gt;FALSE), 0))), "No Match in AOM")</f>
        <v/>
      </c>
      <c r="T1648" t="str" cm="1">
        <f t="array" ref="T1648">IF((S1648&lt;&gt;"")*(S1648&lt;&gt;"No Match in AOM"),IF(J1648&lt;&gt;"",_xlfn.TEXTJOIN(";",TRUE,CONCATENATE(_xlfn.TEXTSPLIT(S1648,";",TRUE,FALSE)," ",J1648)),S1648),"")</f>
        <v/>
      </c>
    </row>
    <row r="1649" spans="1:20" ht="15" customHeight="1">
      <c r="A1649" s="30" t="s">
        <v>27373</v>
      </c>
      <c r="B1649" s="55" t="s">
        <v>21453</v>
      </c>
      <c r="C1649" s="56" t="str">
        <f>_xlfn.TEXTJOIN(" ",TRUE,B1649,IF(ISBLANK(J1649),"",_xlfn.TEXTSPLIT(J1649,";")))</f>
        <v>Tripsacum laxum</v>
      </c>
      <c r="D1649" s="56" t="str">
        <f>_xlfn.TEXTJOIN(" ",TRUE,B1649,IF(ISBLANK(J1649),"",_xlfn.TEXTSPLIT(J1649,";")),IF(ISBLANK(H1649),"",_xlfn.TEXTSPLIT(H1649,";")))</f>
        <v>Tripsacum laxum</v>
      </c>
      <c r="E1649" s="56" t="str">
        <f>_xlfn.TEXTJOIN(" ",TRUE,B1649,F1649,IF(ISBLANK(J1649),"",_xlfn.TEXTSPLIT(J1649,";")),IF(ISBLANK(G1649),"",_xlfn.TEXTSPLIT(G1649,";")))</f>
        <v>Tripsacum laxum Chopped</v>
      </c>
      <c r="G1649" s="55" t="s">
        <v>6195</v>
      </c>
      <c r="I1649" s="55" t="s">
        <v>6195</v>
      </c>
      <c r="R1649" t="str" cm="1">
        <f t="array" ref="R1649">IFERROR(INDEX(AOM[AOM], MATCH(1, (AOM[Edge_Value]=ani_diet!D1647)*(AOM[Is_Ani_Diet_Ingredient]&lt;&gt;FALSE), 0)), "No Match in AOM")</f>
        <v>AOM_001522</v>
      </c>
      <c r="S1649" t="str" cm="1">
        <f t="array" ref="S1649">IFERROR(IF(INDEX(AOM[Scientific Name], MATCH(1, (AOM[Edge_Value]=ani_diet!D1647)*(AOM[Is_Ani_Diet_Ingredient]&lt;&gt;FALSE), 0))=0, "", INDEX(AOM[Scientific Name], MATCH(1, (AOM[Edge_Value]=ani_diet!D1647)*(AOM[Is_Ani_Diet_Ingredient]&lt;&gt;FALSE), 0))), "No Match in AOM")</f>
        <v xml:space="preserve">Tripsacum </v>
      </c>
      <c r="T1649" t="str" cm="1">
        <f t="array" ref="T1649">IF((S1649&lt;&gt;"")*(S1649&lt;&gt;"No Match in AOM"),IF(J1649&lt;&gt;"",_xlfn.TEXTJOIN(";",TRUE,CONCATENATE(_xlfn.TEXTSPLIT(S1649,";",TRUE,FALSE)," ",J1649)),S1649),"")</f>
        <v xml:space="preserve">Tripsacum </v>
      </c>
    </row>
    <row r="1650" spans="1:20" ht="15" customHeight="1">
      <c r="A1650" s="30" t="s">
        <v>27374</v>
      </c>
      <c r="B1650" s="55" t="s">
        <v>21453</v>
      </c>
      <c r="C1650" s="56" t="str">
        <f>_xlfn.TEXTJOIN(" ",TRUE,B1650,IF(ISBLANK(J1650),"",_xlfn.TEXTSPLIT(J1650,";")))</f>
        <v>Tripsacum laxum</v>
      </c>
      <c r="D1650" s="56" t="str">
        <f>_xlfn.TEXTJOIN(" ",TRUE,B1650,IF(ISBLANK(J1650),"",_xlfn.TEXTSPLIT(J1650,";")),IF(ISBLANK(H1650),"",_xlfn.TEXTSPLIT(H1650,";")))</f>
        <v>Tripsacum laxum</v>
      </c>
      <c r="E1650" s="56" t="str">
        <f>_xlfn.TEXTJOIN(" ",TRUE,B1650,F1650,IF(ISBLANK(J1650),"",_xlfn.TEXTSPLIT(J1650,";")),IF(ISBLANK(G1650),"",_xlfn.TEXTSPLIT(G1650,";")))</f>
        <v>Tripsacum laxum Dry Season</v>
      </c>
      <c r="F1650" s="55" t="s">
        <v>26523</v>
      </c>
      <c r="R1650" t="str" cm="1">
        <f t="array" ref="R1650">IFERROR(INDEX(AOM[AOM], MATCH(1, (AOM[Edge_Value]=ani_diet!D1648)*(AOM[Is_Ani_Diet_Ingredient]&lt;&gt;FALSE), 0)), "No Match in AOM")</f>
        <v>AOM_001523</v>
      </c>
      <c r="S1650" t="str" cm="1">
        <f t="array" ref="S1650">IFERROR(IF(INDEX(AOM[Scientific Name], MATCH(1, (AOM[Edge_Value]=ani_diet!D1648)*(AOM[Is_Ani_Diet_Ingredient]&lt;&gt;FALSE), 0))=0, "", INDEX(AOM[Scientific Name], MATCH(1, (AOM[Edge_Value]=ani_diet!D1648)*(AOM[Is_Ani_Diet_Ingredient]&lt;&gt;FALSE), 0))), "No Match in AOM")</f>
        <v>Tripsacum laxum</v>
      </c>
      <c r="T1650" t="str" cm="1">
        <f t="array" ref="T1650">IF((S1650&lt;&gt;"")*(S1650&lt;&gt;"No Match in AOM"),IF(J1650&lt;&gt;"",_xlfn.TEXTJOIN(";",TRUE,CONCATENATE(_xlfn.TEXTSPLIT(S1650,";",TRUE,FALSE)," ",J1650)),S1650),"")</f>
        <v>Tripsacum laxum</v>
      </c>
    </row>
    <row r="1651" spans="1:20" ht="15" customHeight="1">
      <c r="A1651" s="30" t="s">
        <v>27375</v>
      </c>
      <c r="B1651" s="55" t="s">
        <v>21453</v>
      </c>
      <c r="C1651" s="56" t="str">
        <f>_xlfn.TEXTJOIN(" ",TRUE,B1651,IF(ISBLANK(J1651),"",_xlfn.TEXTSPLIT(J1651,";")))</f>
        <v>Tripsacum laxum</v>
      </c>
      <c r="D1651" s="56" t="str">
        <f>_xlfn.TEXTJOIN(" ",TRUE,B1651,IF(ISBLANK(J1651),"",_xlfn.TEXTSPLIT(J1651,";")),IF(ISBLANK(H1651),"",_xlfn.TEXTSPLIT(H1651,";")))</f>
        <v>Tripsacum laxum</v>
      </c>
      <c r="E1651" s="56" t="str">
        <f>_xlfn.TEXTJOIN(" ",TRUE,B1651,F1651,IF(ISBLANK(J1651),"",_xlfn.TEXTSPLIT(J1651,";")),IF(ISBLANK(G1651),"",_xlfn.TEXTSPLIT(G1651,";")))</f>
        <v>Tripsacum laxum Rainy season</v>
      </c>
      <c r="F1651" s="55" t="s">
        <v>27376</v>
      </c>
      <c r="R1651" t="str" cm="1">
        <f t="array" ref="R1651">IFERROR(INDEX(AOM[AOM], MATCH(1, (AOM[Edge_Value]=ani_diet!D1649)*(AOM[Is_Ani_Diet_Ingredient]&lt;&gt;FALSE), 0)), "No Match in AOM")</f>
        <v>AOM_001523</v>
      </c>
      <c r="S1651" t="str" cm="1">
        <f t="array" ref="S1651">IFERROR(IF(INDEX(AOM[Scientific Name], MATCH(1, (AOM[Edge_Value]=ani_diet!D1649)*(AOM[Is_Ani_Diet_Ingredient]&lt;&gt;FALSE), 0))=0, "", INDEX(AOM[Scientific Name], MATCH(1, (AOM[Edge_Value]=ani_diet!D1649)*(AOM[Is_Ani_Diet_Ingredient]&lt;&gt;FALSE), 0))), "No Match in AOM")</f>
        <v>Tripsacum laxum</v>
      </c>
      <c r="T1651" t="str" cm="1">
        <f t="array" ref="T1651">IF((S1651&lt;&gt;"")*(S1651&lt;&gt;"No Match in AOM"),IF(J1651&lt;&gt;"",_xlfn.TEXTJOIN(";",TRUE,CONCATENATE(_xlfn.TEXTSPLIT(S1651,";",TRUE,FALSE)," ",J1651)),S1651),"")</f>
        <v>Tripsacum laxum</v>
      </c>
    </row>
    <row r="1652" spans="1:20" ht="15" customHeight="1">
      <c r="A1652" s="30" t="s">
        <v>21459</v>
      </c>
      <c r="B1652" s="55" t="s">
        <v>21459</v>
      </c>
      <c r="C1652" s="56" t="str">
        <f>_xlfn.TEXTJOIN(" ",TRUE,B1652,IF(ISBLANK(J1652),"",_xlfn.TEXTSPLIT(J1652,";")))</f>
        <v>Tristachya leucothrix</v>
      </c>
      <c r="D1652" s="56" t="str">
        <f>_xlfn.TEXTJOIN(" ",TRUE,B1652,IF(ISBLANK(J1652),"",_xlfn.TEXTSPLIT(J1652,";")),IF(ISBLANK(H1652),"",_xlfn.TEXTSPLIT(H1652,";")))</f>
        <v>Tristachya leucothrix</v>
      </c>
      <c r="E1652" s="56" t="str">
        <f>_xlfn.TEXTJOIN(" ",TRUE,B1652,F1652,IF(ISBLANK(J1652),"",_xlfn.TEXTSPLIT(J1652,";")),IF(ISBLANK(G1652),"",_xlfn.TEXTSPLIT(G1652,";")))</f>
        <v>Tristachya leucothrix</v>
      </c>
      <c r="R1652" t="str" cm="1">
        <f t="array" ref="R1652">IFERROR(INDEX(AOM[AOM], MATCH(1, (AOM[Edge_Value]=ani_diet!D1650)*(AOM[Is_Ani_Diet_Ingredient]&lt;&gt;FALSE), 0)), "No Match in AOM")</f>
        <v>AOM_001523</v>
      </c>
      <c r="S1652" t="str" cm="1">
        <f t="array" ref="S1652">IFERROR(IF(INDEX(AOM[Scientific Name], MATCH(1, (AOM[Edge_Value]=ani_diet!D1650)*(AOM[Is_Ani_Diet_Ingredient]&lt;&gt;FALSE), 0))=0, "", INDEX(AOM[Scientific Name], MATCH(1, (AOM[Edge_Value]=ani_diet!D1650)*(AOM[Is_Ani_Diet_Ingredient]&lt;&gt;FALSE), 0))), "No Match in AOM")</f>
        <v>Tripsacum laxum</v>
      </c>
      <c r="T1652" t="str" cm="1">
        <f t="array" ref="T1652">IF((S1652&lt;&gt;"")*(S1652&lt;&gt;"No Match in AOM"),IF(J1652&lt;&gt;"",_xlfn.TEXTJOIN(";",TRUE,CONCATENATE(_xlfn.TEXTSPLIT(S1652,";",TRUE,FALSE)," ",J1652)),S1652),"")</f>
        <v>Tripsacum laxum</v>
      </c>
    </row>
    <row r="1653" spans="1:20" ht="15" customHeight="1">
      <c r="A1653" s="30" t="s">
        <v>27377</v>
      </c>
      <c r="B1653" s="55" t="s">
        <v>21459</v>
      </c>
      <c r="C1653" s="56" t="str">
        <f>_xlfn.TEXTJOIN(" ",TRUE,B1653,IF(ISBLANK(J1653),"",_xlfn.TEXTSPLIT(J1653,";")))</f>
        <v>Tristachya leucothrix</v>
      </c>
      <c r="D1653" s="56" t="str">
        <f>_xlfn.TEXTJOIN(" ",TRUE,B1653,IF(ISBLANK(J1653),"",_xlfn.TEXTSPLIT(J1653,";")),IF(ISBLANK(H1653),"",_xlfn.TEXTSPLIT(H1653,";")))</f>
        <v>Tristachya leucothrix Ground</v>
      </c>
      <c r="E1653" s="56" t="str">
        <f>_xlfn.TEXTJOIN(" ",TRUE,B1653,F1653,IF(ISBLANK(J1653),"",_xlfn.TEXTSPLIT(J1653,";")),IF(ISBLANK(G1653),"",_xlfn.TEXTSPLIT(G1653,";")))</f>
        <v>Tristachya leucothrix Ground</v>
      </c>
      <c r="G1653" s="55" t="s">
        <v>6052</v>
      </c>
      <c r="H1653" s="55" t="s">
        <v>6052</v>
      </c>
      <c r="R1653" t="str" cm="1">
        <f t="array" ref="R1653">IFERROR(INDEX(AOM[AOM], MATCH(1, (AOM[Edge_Value]=ani_diet!D1651)*(AOM[Is_Ani_Diet_Ingredient]&lt;&gt;FALSE), 0)), "No Match in AOM")</f>
        <v>AOM_001523</v>
      </c>
      <c r="S1653" t="str" cm="1">
        <f t="array" ref="S1653">IFERROR(IF(INDEX(AOM[Scientific Name], MATCH(1, (AOM[Edge_Value]=ani_diet!D1651)*(AOM[Is_Ani_Diet_Ingredient]&lt;&gt;FALSE), 0))=0, "", INDEX(AOM[Scientific Name], MATCH(1, (AOM[Edge_Value]=ani_diet!D1651)*(AOM[Is_Ani_Diet_Ingredient]&lt;&gt;FALSE), 0))), "No Match in AOM")</f>
        <v>Tripsacum laxum</v>
      </c>
      <c r="T1653" t="str" cm="1">
        <f t="array" ref="T1653">IF((S1653&lt;&gt;"")*(S1653&lt;&gt;"No Match in AOM"),IF(J1653&lt;&gt;"",_xlfn.TEXTJOIN(";",TRUE,CONCATENATE(_xlfn.TEXTSPLIT(S1653,";",TRUE,FALSE)," ",J1653)),S1653),"")</f>
        <v>Tripsacum laxum</v>
      </c>
    </row>
    <row r="1654" spans="1:20" ht="15" customHeight="1">
      <c r="A1654" s="30" t="s">
        <v>27378</v>
      </c>
      <c r="B1654" s="55" t="s">
        <v>3743</v>
      </c>
      <c r="C1654" s="56" t="str">
        <f>_xlfn.TEXTJOIN(" ",TRUE,B1654,IF(ISBLANK(J1654),"",_xlfn.TEXTSPLIT(J1654,";")))</f>
        <v>Triticale</v>
      </c>
      <c r="D1654" s="56" t="str">
        <f>_xlfn.TEXTJOIN(" ",TRUE,B1654,IF(ISBLANK(J1654),"",_xlfn.TEXTSPLIT(J1654,";")),IF(ISBLANK(H1654),"",_xlfn.TEXTSPLIT(H1654,";")))</f>
        <v>Triticale</v>
      </c>
      <c r="E1654" s="56" t="str">
        <f>_xlfn.TEXTJOIN(" ",TRUE,B1654,F1654,IF(ISBLANK(J1654),"",_xlfn.TEXTSPLIT(J1654,";")),IF(ISBLANK(G1654),"",_xlfn.TEXTSPLIT(G1654,";")))</f>
        <v>Triticale Usgen 19</v>
      </c>
      <c r="F1654" s="55" t="s">
        <v>27379</v>
      </c>
      <c r="R1654" t="str" cm="1">
        <f t="array" ref="R1654">IFERROR(INDEX(AOM[AOM], MATCH(1, (AOM[Edge_Value]=ani_diet!D1652)*(AOM[Is_Ani_Diet_Ingredient]&lt;&gt;FALSE), 0)), "No Match in AOM")</f>
        <v>AOM_003104</v>
      </c>
      <c r="S1654" t="str" cm="1">
        <f t="array" ref="S1654">IFERROR(IF(INDEX(AOM[Scientific Name], MATCH(1, (AOM[Edge_Value]=ani_diet!D1652)*(AOM[Is_Ani_Diet_Ingredient]&lt;&gt;FALSE), 0))=0, "", INDEX(AOM[Scientific Name], MATCH(1, (AOM[Edge_Value]=ani_diet!D1652)*(AOM[Is_Ani_Diet_Ingredient]&lt;&gt;FALSE), 0))), "No Match in AOM")</f>
        <v>Tristachya leucothrix</v>
      </c>
      <c r="T1654" t="str" cm="1">
        <f t="array" ref="T1654">IF((S1654&lt;&gt;"")*(S1654&lt;&gt;"No Match in AOM"),IF(J1654&lt;&gt;"",_xlfn.TEXTJOIN(";",TRUE,CONCATENATE(_xlfn.TEXTSPLIT(S1654,";",TRUE,FALSE)," ",J1654)),S1654),"")</f>
        <v>Tristachya leucothrix</v>
      </c>
    </row>
    <row r="1655" spans="1:20" ht="15" customHeight="1">
      <c r="A1655" s="30" t="s">
        <v>21470</v>
      </c>
      <c r="B1655" s="55" t="s">
        <v>21470</v>
      </c>
      <c r="C1655" s="56" t="str">
        <f>_xlfn.TEXTJOIN(" ",TRUE,B1655,IF(ISBLANK(J1655),"",_xlfn.TEXTSPLIT(J1655,";")))</f>
        <v>Triticum</v>
      </c>
      <c r="D1655" s="56" t="str">
        <f>_xlfn.TEXTJOIN(" ",TRUE,B1655,IF(ISBLANK(J1655),"",_xlfn.TEXTSPLIT(J1655,";")),IF(ISBLANK(H1655),"",_xlfn.TEXTSPLIT(H1655,";")))</f>
        <v>Triticum</v>
      </c>
      <c r="E1655" s="56" t="str">
        <f>_xlfn.TEXTJOIN(" ",TRUE,B1655,F1655,IF(ISBLANK(J1655),"",_xlfn.TEXTSPLIT(J1655,";")),IF(ISBLANK(G1655),"",_xlfn.TEXTSPLIT(G1655,";")))</f>
        <v>Triticum</v>
      </c>
      <c r="R1655" t="str" cm="1">
        <f t="array" ref="R1655">IFERROR(INDEX(AOM[AOM], MATCH(1, (AOM[Edge_Value]=ani_diet!D1653)*(AOM[Is_Ani_Diet_Ingredient]&lt;&gt;FALSE), 0)), "No Match in AOM")</f>
        <v>AOM_006251</v>
      </c>
      <c r="S1655" t="str" cm="1">
        <f t="array" ref="S1655">IFERROR(IF(INDEX(AOM[Scientific Name], MATCH(1, (AOM[Edge_Value]=ani_diet!D1653)*(AOM[Is_Ani_Diet_Ingredient]&lt;&gt;FALSE), 0))=0, "", INDEX(AOM[Scientific Name], MATCH(1, (AOM[Edge_Value]=ani_diet!D1653)*(AOM[Is_Ani_Diet_Ingredient]&lt;&gt;FALSE), 0))), "No Match in AOM")</f>
        <v>Tristachya leucothrix</v>
      </c>
      <c r="T1655" t="str" cm="1">
        <f t="array" ref="T1655">IF((S1655&lt;&gt;"")*(S1655&lt;&gt;"No Match in AOM"),IF(J1655&lt;&gt;"",_xlfn.TEXTJOIN(";",TRUE,CONCATENATE(_xlfn.TEXTSPLIT(S1655,";",TRUE,FALSE)," ",J1655)),S1655),"")</f>
        <v>Tristachya leucothrix</v>
      </c>
    </row>
    <row r="1656" spans="1:20" ht="15" customHeight="1">
      <c r="A1656" s="30" t="s">
        <v>18441</v>
      </c>
      <c r="B1656" s="55" t="s">
        <v>18439</v>
      </c>
      <c r="C1656" s="56" t="str">
        <f>_xlfn.TEXTJOIN(" ",TRUE,B1656,IF(ISBLANK(J1656),"",_xlfn.TEXTSPLIT(J1656,";")))</f>
        <v>Trout</v>
      </c>
      <c r="D1656" s="56" t="str">
        <f>_xlfn.TEXTJOIN(" ",TRUE,B1656,IF(ISBLANK(J1656),"",_xlfn.TEXTSPLIT(J1656,";")),IF(ISBLANK(H1656),"",_xlfn.TEXTSPLIT(H1656,";")))</f>
        <v>Trout</v>
      </c>
      <c r="E1656" s="56" t="str">
        <f>_xlfn.TEXTJOIN(" ",TRUE,B1656,F1656,IF(ISBLANK(J1656),"",_xlfn.TEXTSPLIT(J1656,";")),IF(ISBLANK(G1656),"",_xlfn.TEXTSPLIT(G1656,";")))</f>
        <v>Trout</v>
      </c>
      <c r="R1656" t="str" cm="1">
        <f t="array" ref="R1656">IFERROR(INDEX(AOM[AOM], MATCH(1, (AOM[Edge_Value]=ani_diet!D1654)*(AOM[Is_Ani_Diet_Ingredient]&lt;&gt;FALSE), 0)), "No Match in AOM")</f>
        <v>AOM_001452</v>
      </c>
      <c r="S1656" t="str" cm="1">
        <f t="array" ref="S1656">IFERROR(IF(INDEX(AOM[Scientific Name], MATCH(1, (AOM[Edge_Value]=ani_diet!D1654)*(AOM[Is_Ani_Diet_Ingredient]&lt;&gt;FALSE), 0))=0, "", INDEX(AOM[Scientific Name], MATCH(1, (AOM[Edge_Value]=ani_diet!D1654)*(AOM[Is_Ani_Diet_Ingredient]&lt;&gt;FALSE), 0))), "No Match in AOM")</f>
        <v>Triticale</v>
      </c>
      <c r="T1656" t="str" cm="1">
        <f t="array" ref="T1656">IF((S1656&lt;&gt;"")*(S1656&lt;&gt;"No Match in AOM"),IF(J1656&lt;&gt;"",_xlfn.TEXTJOIN(";",TRUE,CONCATENATE(_xlfn.TEXTSPLIT(S1656,";",TRUE,FALSE)," ",J1656)),S1656),"")</f>
        <v>Triticale</v>
      </c>
    </row>
    <row r="1657" spans="1:20" ht="15" customHeight="1">
      <c r="A1657" s="30" t="s">
        <v>27380</v>
      </c>
      <c r="B1657" s="55" t="s">
        <v>18439</v>
      </c>
      <c r="C1657" s="56" t="str">
        <f>_xlfn.TEXTJOIN(" ",TRUE,B1657,IF(ISBLANK(J1657),"",_xlfn.TEXTSPLIT(J1657,";")))</f>
        <v>Trout</v>
      </c>
      <c r="D1657" s="56" t="str">
        <f>_xlfn.TEXTJOIN(" ",TRUE,B1657,IF(ISBLANK(J1657),"",_xlfn.TEXTSPLIT(J1657,";")),IF(ISBLANK(H1657),"",_xlfn.TEXTSPLIT(H1657,";")))</f>
        <v>Trout Ensiled</v>
      </c>
      <c r="E1657" s="56" t="str">
        <f>_xlfn.TEXTJOIN(" ",TRUE,B1657,F1657,IF(ISBLANK(J1657),"",_xlfn.TEXTSPLIT(J1657,";")),IF(ISBLANK(G1657),"",_xlfn.TEXTSPLIT(G1657,";")))</f>
        <v>Trout Ensiled</v>
      </c>
      <c r="G1657" s="55" t="s">
        <v>17494</v>
      </c>
      <c r="H1657" s="55" t="s">
        <v>17494</v>
      </c>
      <c r="M1657" s="32" t="s">
        <v>324</v>
      </c>
      <c r="R1657" t="str" cm="1">
        <f t="array" ref="R1657">IFERROR(INDEX(AOM[AOM], MATCH(1, (AOM[Edge_Value]=ani_diet!D1655)*(AOM[Is_Ani_Diet_Ingredient]&lt;&gt;FALSE), 0)), "No Match in AOM")</f>
        <v>AOM_001455</v>
      </c>
      <c r="S1657" t="str" cm="1">
        <f t="array" ref="S1657">IFERROR(IF(INDEX(AOM[Scientific Name], MATCH(1, (AOM[Edge_Value]=ani_diet!D1655)*(AOM[Is_Ani_Diet_Ingredient]&lt;&gt;FALSE), 0))=0, "", INDEX(AOM[Scientific Name], MATCH(1, (AOM[Edge_Value]=ani_diet!D1655)*(AOM[Is_Ani_Diet_Ingredient]&lt;&gt;FALSE), 0))), "No Match in AOM")</f>
        <v>Triticum</v>
      </c>
      <c r="T1657" t="str" cm="1">
        <f t="array" ref="T1657">IF((S1657&lt;&gt;"")*(S1657&lt;&gt;"No Match in AOM"),IF(J1657&lt;&gt;"",_xlfn.TEXTJOIN(";",TRUE,CONCATENATE(_xlfn.TEXTSPLIT(S1657,";",TRUE,FALSE)," ",J1657)),S1657),"")</f>
        <v>Triticum</v>
      </c>
    </row>
    <row r="1658" spans="1:20" ht="15" customHeight="1">
      <c r="A1658" s="30" t="s">
        <v>18445</v>
      </c>
      <c r="B1658" s="55" t="s">
        <v>18439</v>
      </c>
      <c r="C1658" s="56" t="str">
        <f>_xlfn.TEXTJOIN(" ",TRUE,B1658,IF(ISBLANK(J1658),"",_xlfn.TEXTSPLIT(J1658,";")))</f>
        <v>Trout Oil</v>
      </c>
      <c r="D1658" s="56" t="str">
        <f>_xlfn.TEXTJOIN(" ",TRUE,B1658,IF(ISBLANK(J1658),"",_xlfn.TEXTSPLIT(J1658,";")),IF(ISBLANK(H1658),"",_xlfn.TEXTSPLIT(H1658,";")))</f>
        <v>Trout Oil</v>
      </c>
      <c r="E1658" s="56" t="str">
        <f>_xlfn.TEXTJOIN(" ",TRUE,B1658,F1658,IF(ISBLANK(J1658),"",_xlfn.TEXTSPLIT(J1658,";")),IF(ISBLANK(G1658),"",_xlfn.TEXTSPLIT(G1658,";")))</f>
        <v>Trout Oil</v>
      </c>
      <c r="J1658" s="55" t="s">
        <v>3475</v>
      </c>
      <c r="R1658" t="str" cm="1">
        <f t="array" ref="R1658">IFERROR(INDEX(AOM[AOM], MATCH(1, (AOM[Edge_Value]=ani_diet!D1656)*(AOM[Is_Ani_Diet_Ingredient]&lt;&gt;FALSE), 0)), "No Match in AOM")</f>
        <v>AOM_001115</v>
      </c>
      <c r="S1658" t="str" cm="1">
        <f t="array" ref="S1658">IFERROR(IF(INDEX(AOM[Scientific Name], MATCH(1, (AOM[Edge_Value]=ani_diet!D1656)*(AOM[Is_Ani_Diet_Ingredient]&lt;&gt;FALSE), 0))=0, "", INDEX(AOM[Scientific Name], MATCH(1, (AOM[Edge_Value]=ani_diet!D1656)*(AOM[Is_Ani_Diet_Ingredient]&lt;&gt;FALSE), 0))), "No Match in AOM")</f>
        <v/>
      </c>
      <c r="T1658" t="str" cm="1">
        <f t="array" ref="T1658">IF((S1658&lt;&gt;"")*(S1658&lt;&gt;"No Match in AOM"),IF(J1658&lt;&gt;"",_xlfn.TEXTJOIN(";",TRUE,CONCATENATE(_xlfn.TEXTSPLIT(S1658,";",TRUE,FALSE)," ",J1658)),S1658),"")</f>
        <v/>
      </c>
    </row>
    <row r="1659" spans="1:20" ht="15" customHeight="1">
      <c r="A1659" s="30" t="s">
        <v>27381</v>
      </c>
      <c r="B1659" s="55" t="s">
        <v>18439</v>
      </c>
      <c r="C1659" s="56" t="str">
        <f>_xlfn.TEXTJOIN(" ",TRUE,B1659,IF(ISBLANK(J1659),"",_xlfn.TEXTSPLIT(J1659,";")))</f>
        <v>Trout Oil</v>
      </c>
      <c r="D1659" s="56" t="str">
        <f>_xlfn.TEXTJOIN(" ",TRUE,B1659,IF(ISBLANK(J1659),"",_xlfn.TEXTSPLIT(J1659,";")),IF(ISBLANK(H1659),"",_xlfn.TEXTSPLIT(H1659,";")))</f>
        <v>Trout Oil Ensiled</v>
      </c>
      <c r="E1659" s="56" t="str">
        <f>_xlfn.TEXTJOIN(" ",TRUE,B1659,F1659,IF(ISBLANK(J1659),"",_xlfn.TEXTSPLIT(J1659,";")),IF(ISBLANK(G1659),"",_xlfn.TEXTSPLIT(G1659,";")))</f>
        <v>Trout Oil Ensiled</v>
      </c>
      <c r="G1659" s="55" t="s">
        <v>17494</v>
      </c>
      <c r="H1659" s="55" t="s">
        <v>17494</v>
      </c>
      <c r="J1659" s="55" t="s">
        <v>3475</v>
      </c>
      <c r="R1659" t="str" cm="1">
        <f t="array" ref="R1659">IFERROR(INDEX(AOM[AOM], MATCH(1, (AOM[Edge_Value]=ani_diet!D1657)*(AOM[Is_Ani_Diet_Ingredient]&lt;&gt;FALSE), 0)), "No Match in AOM")</f>
        <v>AOM_002244</v>
      </c>
      <c r="S1659" t="str" cm="1">
        <f t="array" ref="S1659">IFERROR(IF(INDEX(AOM[Scientific Name], MATCH(1, (AOM[Edge_Value]=ani_diet!D1657)*(AOM[Is_Ani_Diet_Ingredient]&lt;&gt;FALSE), 0))=0, "", INDEX(AOM[Scientific Name], MATCH(1, (AOM[Edge_Value]=ani_diet!D1657)*(AOM[Is_Ani_Diet_Ingredient]&lt;&gt;FALSE), 0))), "No Match in AOM")</f>
        <v/>
      </c>
      <c r="T1659" t="str" cm="1">
        <f t="array" ref="T1659">IF((S1659&lt;&gt;"")*(S1659&lt;&gt;"No Match in AOM"),IF(J1659&lt;&gt;"",_xlfn.TEXTJOIN(";",TRUE,CONCATENATE(_xlfn.TEXTSPLIT(S1659,";",TRUE,FALSE)," ",J1659)),S1659),"")</f>
        <v/>
      </c>
    </row>
    <row r="1660" spans="1:20" ht="15" customHeight="1">
      <c r="A1660" s="30" t="s">
        <v>27382</v>
      </c>
      <c r="B1660" s="55" t="s">
        <v>23513</v>
      </c>
      <c r="C1660" s="56" t="str">
        <f>_xlfn.TEXTJOIN(" ",TRUE,B1660,IF(ISBLANK(J1660),"",_xlfn.TEXTSPLIT(J1660,";")))</f>
        <v>Tryptophan</v>
      </c>
      <c r="D1660" s="56" t="str">
        <f>_xlfn.TEXTJOIN(" ",TRUE,B1660,IF(ISBLANK(J1660),"",_xlfn.TEXTSPLIT(J1660,";")),IF(ISBLANK(H1660),"",_xlfn.TEXTSPLIT(H1660,";")))</f>
        <v>Tryptophan</v>
      </c>
      <c r="E1660" s="56" t="str">
        <f>_xlfn.TEXTJOIN(" ",TRUE,B1660,F1660,IF(ISBLANK(J1660),"",_xlfn.TEXTSPLIT(J1660,";")),IF(ISBLANK(G1660),"",_xlfn.TEXTSPLIT(G1660,";")))</f>
        <v>Tryptophan</v>
      </c>
      <c r="R1660" t="str" cm="1">
        <f t="array" ref="R1660">IFERROR(INDEX(AOM[AOM], MATCH(1, (AOM[Edge_Value]=ani_diet!D1658)*(AOM[Is_Ani_Diet_Ingredient]&lt;&gt;FALSE), 0)), "No Match in AOM")</f>
        <v>AOM_001930</v>
      </c>
      <c r="S1660" t="str" cm="1">
        <f t="array" ref="S1660">IFERROR(IF(INDEX(AOM[Scientific Name], MATCH(1, (AOM[Edge_Value]=ani_diet!D1658)*(AOM[Is_Ani_Diet_Ingredient]&lt;&gt;FALSE), 0))=0, "", INDEX(AOM[Scientific Name], MATCH(1, (AOM[Edge_Value]=ani_diet!D1658)*(AOM[Is_Ani_Diet_Ingredient]&lt;&gt;FALSE), 0))), "No Match in AOM")</f>
        <v/>
      </c>
      <c r="T1660" t="str" cm="1">
        <f t="array" ref="T1660">IF((S1660&lt;&gt;"")*(S1660&lt;&gt;"No Match in AOM"),IF(J1660&lt;&gt;"",_xlfn.TEXTJOIN(";",TRUE,CONCATENATE(_xlfn.TEXTSPLIT(S1660,";",TRUE,FALSE)," ",J1660)),S1660),"")</f>
        <v/>
      </c>
    </row>
    <row r="1661" spans="1:20" ht="15" customHeight="1">
      <c r="A1661" s="30" t="s">
        <v>18450</v>
      </c>
      <c r="B1661" s="55" t="s">
        <v>18450</v>
      </c>
      <c r="C1661" s="56" t="str">
        <f>_xlfn.TEXTJOIN(" ",TRUE,B1661,IF(ISBLANK(J1661),"",_xlfn.TEXTSPLIT(J1661,";")))</f>
        <v>Tuna</v>
      </c>
      <c r="D1661" s="56" t="str">
        <f>_xlfn.TEXTJOIN(" ",TRUE,B1661,IF(ISBLANK(J1661),"",_xlfn.TEXTSPLIT(J1661,";")),IF(ISBLANK(H1661),"",_xlfn.TEXTSPLIT(H1661,";")))</f>
        <v>Tuna</v>
      </c>
      <c r="E1661" s="56" t="str">
        <f>_xlfn.TEXTJOIN(" ",TRUE,B1661,F1661,IF(ISBLANK(J1661),"",_xlfn.TEXTSPLIT(J1661,";")),IF(ISBLANK(G1661),"",_xlfn.TEXTSPLIT(G1661,";")))</f>
        <v>Tuna</v>
      </c>
      <c r="R1661" t="str" cm="1">
        <f t="array" ref="R1661">IFERROR(INDEX(AOM[AOM], MATCH(1, (AOM[Edge_Value]=ani_diet!D1659)*(AOM[Is_Ani_Diet_Ingredient]&lt;&gt;FALSE), 0)), "No Match in AOM")</f>
        <v>AOM_002245</v>
      </c>
      <c r="S1661" t="str" cm="1">
        <f t="array" ref="S1661">IFERROR(IF(INDEX(AOM[Scientific Name], MATCH(1, (AOM[Edge_Value]=ani_diet!D1659)*(AOM[Is_Ani_Diet_Ingredient]&lt;&gt;FALSE), 0))=0, "", INDEX(AOM[Scientific Name], MATCH(1, (AOM[Edge_Value]=ani_diet!D1659)*(AOM[Is_Ani_Diet_Ingredient]&lt;&gt;FALSE), 0))), "No Match in AOM")</f>
        <v/>
      </c>
      <c r="T1661" t="str" cm="1">
        <f t="array" ref="T1661">IF((S1661&lt;&gt;"")*(S1661&lt;&gt;"No Match in AOM"),IF(J1661&lt;&gt;"",_xlfn.TEXTJOIN(";",TRUE,CONCATENATE(_xlfn.TEXTSPLIT(S1661,";",TRUE,FALSE)," ",J1661)),S1661),"")</f>
        <v/>
      </c>
    </row>
    <row r="1662" spans="1:20" ht="15" customHeight="1">
      <c r="A1662" s="30" t="s">
        <v>27383</v>
      </c>
      <c r="B1662" s="55" t="s">
        <v>18450</v>
      </c>
      <c r="C1662" s="56" t="str">
        <f>_xlfn.TEXTJOIN(" ",TRUE,B1662,IF(ISBLANK(J1662),"",_xlfn.TEXTSPLIT(J1662,";")))</f>
        <v>Tuna</v>
      </c>
      <c r="D1662" s="56" t="str">
        <f>_xlfn.TEXTJOIN(" ",TRUE,B1662,IF(ISBLANK(J1662),"",_xlfn.TEXTSPLIT(J1662,";")),IF(ISBLANK(H1662),"",_xlfn.TEXTSPLIT(H1662,";")))</f>
        <v>Tuna Ground</v>
      </c>
      <c r="E1662" s="56" t="str">
        <f>_xlfn.TEXTJOIN(" ",TRUE,B1662,F1662,IF(ISBLANK(J1662),"",_xlfn.TEXTSPLIT(J1662,";")),IF(ISBLANK(G1662),"",_xlfn.TEXTSPLIT(G1662,";")))</f>
        <v>Tuna Ground</v>
      </c>
      <c r="G1662" s="55" t="s">
        <v>6052</v>
      </c>
      <c r="H1662" s="55" t="s">
        <v>6052</v>
      </c>
      <c r="R1662" t="str" cm="1">
        <f t="array" ref="R1662">IFERROR(INDEX(AOM[AOM], MATCH(1, (AOM[Edge_Value]=ani_diet!D1660)*(AOM[Is_Ani_Diet_Ingredient]&lt;&gt;FALSE), 0)), "No Match in AOM")</f>
        <v>AOM_001433</v>
      </c>
      <c r="S1662" t="str" cm="1">
        <f t="array" ref="S1662">IFERROR(IF(INDEX(AOM[Scientific Name], MATCH(1, (AOM[Edge_Value]=ani_diet!D1660)*(AOM[Is_Ani_Diet_Ingredient]&lt;&gt;FALSE), 0))=0, "", INDEX(AOM[Scientific Name], MATCH(1, (AOM[Edge_Value]=ani_diet!D1660)*(AOM[Is_Ani_Diet_Ingredient]&lt;&gt;FALSE), 0))), "No Match in AOM")</f>
        <v/>
      </c>
      <c r="T1662" t="str" cm="1">
        <f t="array" ref="T1662">IF((S1662&lt;&gt;"")*(S1662&lt;&gt;"No Match in AOM"),IF(J1662&lt;&gt;"",_xlfn.TEXTJOIN(";",TRUE,CONCATENATE(_xlfn.TEXTSPLIT(S1662,";",TRUE,FALSE)," ",J1662)),S1662),"")</f>
        <v/>
      </c>
    </row>
    <row r="1663" spans="1:20" ht="15" customHeight="1">
      <c r="A1663" s="30" t="s">
        <v>27384</v>
      </c>
      <c r="B1663" s="55" t="s">
        <v>18450</v>
      </c>
      <c r="C1663" s="56" t="str">
        <f>_xlfn.TEXTJOIN(" ",TRUE,B1663,IF(ISBLANK(J1663),"",_xlfn.TEXTSPLIT(J1663,";")))</f>
        <v>Tuna Waste</v>
      </c>
      <c r="D1663" s="56" t="str">
        <f>_xlfn.TEXTJOIN(" ",TRUE,B1663,IF(ISBLANK(J1663),"",_xlfn.TEXTSPLIT(J1663,";")),IF(ISBLANK(H1663),"",_xlfn.TEXTSPLIT(H1663,";")))</f>
        <v>Tuna Waste Ground</v>
      </c>
      <c r="E1663" s="56" t="str">
        <f>_xlfn.TEXTJOIN(" ",TRUE,B1663,F1663,IF(ISBLANK(J1663),"",_xlfn.TEXTSPLIT(J1663,";")),IF(ISBLANK(G1663),"",_xlfn.TEXTSPLIT(G1663,";")))</f>
        <v>Tuna Waste Meal</v>
      </c>
      <c r="G1663" s="55" t="s">
        <v>25824</v>
      </c>
      <c r="H1663" s="55" t="s">
        <v>6052</v>
      </c>
      <c r="J1663" s="55" t="s">
        <v>26033</v>
      </c>
      <c r="L1663" s="32" t="s">
        <v>324</v>
      </c>
      <c r="R1663" t="str" cm="1">
        <f t="array" ref="R1663">IFERROR(INDEX(AOM[AOM], MATCH(1, (AOM[Edge_Value]=ani_diet!D1661)*(AOM[Is_Ani_Diet_Ingredient]&lt;&gt;FALSE), 0)), "No Match in AOM")</f>
        <v>AOM_002246</v>
      </c>
      <c r="S1663" t="str" cm="1">
        <f t="array" ref="S1663">IFERROR(IF(INDEX(AOM[Scientific Name], MATCH(1, (AOM[Edge_Value]=ani_diet!D1661)*(AOM[Is_Ani_Diet_Ingredient]&lt;&gt;FALSE), 0))=0, "", INDEX(AOM[Scientific Name], MATCH(1, (AOM[Edge_Value]=ani_diet!D1661)*(AOM[Is_Ani_Diet_Ingredient]&lt;&gt;FALSE), 0))), "No Match in AOM")</f>
        <v/>
      </c>
      <c r="T1663" t="str" cm="1">
        <f t="array" ref="T1663">IF((S1663&lt;&gt;"")*(S1663&lt;&gt;"No Match in AOM"),IF(J1663&lt;&gt;"",_xlfn.TEXTJOIN(";",TRUE,CONCATENATE(_xlfn.TEXTSPLIT(S1663,";",TRUE,FALSE)," ",J1663)),S1663),"")</f>
        <v/>
      </c>
    </row>
    <row r="1664" spans="1:20" ht="15" customHeight="1">
      <c r="A1664" s="30" t="s">
        <v>27385</v>
      </c>
      <c r="B1664" s="55" t="s">
        <v>5331</v>
      </c>
      <c r="C1664" s="56" t="str">
        <f>_xlfn.TEXTJOIN(" ",TRUE,B1664,IF(ISBLANK(J1664),"",_xlfn.TEXTSPLIT(J1664,";")))</f>
        <v>Turmeric</v>
      </c>
      <c r="D1664" s="56" t="str">
        <f>_xlfn.TEXTJOIN(" ",TRUE,B1664,IF(ISBLANK(J1664),"",_xlfn.TEXTSPLIT(J1664,";")),IF(ISBLANK(H1664),"",_xlfn.TEXTSPLIT(H1664,";")))</f>
        <v>Turmeric</v>
      </c>
      <c r="E1664" s="56" t="str">
        <f>_xlfn.TEXTJOIN(" ",TRUE,B1664,F1664,IF(ISBLANK(J1664),"",_xlfn.TEXTSPLIT(J1664,";")),IF(ISBLANK(G1664),"",_xlfn.TEXTSPLIT(G1664,";")))</f>
        <v>Turmeric</v>
      </c>
      <c r="R1664" t="str" cm="1">
        <f t="array" ref="R1664">IFERROR(INDEX(AOM[AOM], MATCH(1, (AOM[Edge_Value]=ani_diet!D1662)*(AOM[Is_Ani_Diet_Ingredient]&lt;&gt;FALSE), 0)), "No Match in AOM")</f>
        <v>AOM_001931</v>
      </c>
      <c r="S1664" t="str" cm="1">
        <f t="array" ref="S1664">IFERROR(IF(INDEX(AOM[Scientific Name], MATCH(1, (AOM[Edge_Value]=ani_diet!D1662)*(AOM[Is_Ani_Diet_Ingredient]&lt;&gt;FALSE), 0))=0, "", INDEX(AOM[Scientific Name], MATCH(1, (AOM[Edge_Value]=ani_diet!D1662)*(AOM[Is_Ani_Diet_Ingredient]&lt;&gt;FALSE), 0))), "No Match in AOM")</f>
        <v/>
      </c>
      <c r="T1664" t="str" cm="1">
        <f t="array" ref="T1664">IF((S1664&lt;&gt;"")*(S1664&lt;&gt;"No Match in AOM"),IF(J1664&lt;&gt;"",_xlfn.TEXTJOIN(";",TRUE,CONCATENATE(_xlfn.TEXTSPLIT(S1664,";",TRUE,FALSE)," ",J1664)),S1664),"")</f>
        <v/>
      </c>
    </row>
    <row r="1665" spans="1:20" ht="15" customHeight="1">
      <c r="A1665" s="30" t="s">
        <v>21476</v>
      </c>
      <c r="B1665" s="55" t="s">
        <v>21476</v>
      </c>
      <c r="C1665" s="56" t="str">
        <f>_xlfn.TEXTJOIN(" ",TRUE,B1665,IF(ISBLANK(J1665),"",_xlfn.TEXTSPLIT(J1665,";")))</f>
        <v>Typha domingensis</v>
      </c>
      <c r="D1665" s="56" t="str">
        <f>_xlfn.TEXTJOIN(" ",TRUE,B1665,IF(ISBLANK(J1665),"",_xlfn.TEXTSPLIT(J1665,";")),IF(ISBLANK(H1665),"",_xlfn.TEXTSPLIT(H1665,";")))</f>
        <v>Typha domingensis</v>
      </c>
      <c r="E1665" s="56" t="str">
        <f>_xlfn.TEXTJOIN(" ",TRUE,B1665,F1665,IF(ISBLANK(J1665),"",_xlfn.TEXTSPLIT(J1665,";")),IF(ISBLANK(G1665),"",_xlfn.TEXTSPLIT(G1665,";")))</f>
        <v>Typha domingensis</v>
      </c>
      <c r="R1665" t="str" cm="1">
        <f t="array" ref="R1665">IFERROR(INDEX(AOM[AOM], MATCH(1, (AOM[Edge_Value]=ani_diet!D1663)*(AOM[Is_Ani_Diet_Ingredient]&lt;&gt;FALSE), 0)), "No Match in AOM")</f>
        <v>AOM_001116</v>
      </c>
      <c r="S1665" t="str" cm="1">
        <f t="array" ref="S1665">IFERROR(IF(INDEX(AOM[Scientific Name], MATCH(1, (AOM[Edge_Value]=ani_diet!D1663)*(AOM[Is_Ani_Diet_Ingredient]&lt;&gt;FALSE), 0))=0, "", INDEX(AOM[Scientific Name], MATCH(1, (AOM[Edge_Value]=ani_diet!D1663)*(AOM[Is_Ani_Diet_Ingredient]&lt;&gt;FALSE), 0))), "No Match in AOM")</f>
        <v/>
      </c>
      <c r="T1665" t="str" cm="1">
        <f t="array" ref="T1665">IF((S1665&lt;&gt;"")*(S1665&lt;&gt;"No Match in AOM"),IF(J1665&lt;&gt;"",_xlfn.TEXTJOIN(";",TRUE,CONCATENATE(_xlfn.TEXTSPLIT(S1665,";",TRUE,FALSE)," ",J1665)),S1665),"")</f>
        <v/>
      </c>
    </row>
    <row r="1666" spans="1:20" ht="15" customHeight="1">
      <c r="A1666" s="30" t="s">
        <v>27386</v>
      </c>
      <c r="B1666" s="55" t="s">
        <v>21476</v>
      </c>
      <c r="C1666" s="56" t="str">
        <f>_xlfn.TEXTJOIN(" ",TRUE,B1666,IF(ISBLANK(J1666),"",_xlfn.TEXTSPLIT(J1666,";")))</f>
        <v>Typha domingensis</v>
      </c>
      <c r="D1666" s="56" t="str">
        <f>_xlfn.TEXTJOIN(" ",TRUE,B1666,IF(ISBLANK(J1666),"",_xlfn.TEXTSPLIT(J1666,";")),IF(ISBLANK(H1666),"",_xlfn.TEXTSPLIT(H1666,";")))</f>
        <v>Typha domingensis Ensiled Wilted</v>
      </c>
      <c r="E1666" s="56" t="str">
        <f>_xlfn.TEXTJOIN(" ",TRUE,B1666,F1666,IF(ISBLANK(J1666),"",_xlfn.TEXTSPLIT(J1666,";")),IF(ISBLANK(G1666),"",_xlfn.TEXTSPLIT(G1666,";")))</f>
        <v>Typha domingensis Chopped Ensiled Wilted</v>
      </c>
      <c r="G1666" s="55" t="s">
        <v>25863</v>
      </c>
      <c r="H1666" s="55" t="s">
        <v>25864</v>
      </c>
      <c r="R1666" t="str" cm="1">
        <f t="array" ref="R1666">IFERROR(INDEX(AOM[AOM], MATCH(1, (AOM[Edge_Value]=ani_diet!D1664)*(AOM[Is_Ani_Diet_Ingredient]&lt;&gt;FALSE), 0)), "No Match in AOM")</f>
        <v>AOM_001354</v>
      </c>
      <c r="S1666" t="str" cm="1">
        <f t="array" ref="S1666">IFERROR(IF(INDEX(AOM[Scientific Name], MATCH(1, (AOM[Edge_Value]=ani_diet!D1664)*(AOM[Is_Ani_Diet_Ingredient]&lt;&gt;FALSE), 0))=0, "", INDEX(AOM[Scientific Name], MATCH(1, (AOM[Edge_Value]=ani_diet!D1664)*(AOM[Is_Ani_Diet_Ingredient]&lt;&gt;FALSE), 0))), "No Match in AOM")</f>
        <v>Curcuma longa</v>
      </c>
      <c r="T1666" t="str" cm="1">
        <f t="array" ref="T1666">IF((S1666&lt;&gt;"")*(S1666&lt;&gt;"No Match in AOM"),IF(J1666&lt;&gt;"",_xlfn.TEXTJOIN(";",TRUE,CONCATENATE(_xlfn.TEXTSPLIT(S1666,";",TRUE,FALSE)," ",J1666)),S1666),"")</f>
        <v>Curcuma longa</v>
      </c>
    </row>
    <row r="1667" spans="1:20" ht="15" customHeight="1">
      <c r="A1667" s="30" t="s">
        <v>20774</v>
      </c>
      <c r="B1667" s="55" t="s">
        <v>20774</v>
      </c>
      <c r="C1667" s="56" t="str">
        <f>_xlfn.TEXTJOIN(" ",TRUE,B1667,IF(ISBLANK(J1667),"",_xlfn.TEXTSPLIT(J1667,";")))</f>
        <v>Ulva armoricana</v>
      </c>
      <c r="D1667" s="56" t="str">
        <f>_xlfn.TEXTJOIN(" ",TRUE,B1667,IF(ISBLANK(J1667),"",_xlfn.TEXTSPLIT(J1667,";")),IF(ISBLANK(H1667),"",_xlfn.TEXTSPLIT(H1667,";")))</f>
        <v>Ulva armoricana</v>
      </c>
      <c r="E1667" s="56" t="str">
        <f>_xlfn.TEXTJOIN(" ",TRUE,B1667,F1667,IF(ISBLANK(J1667),"",_xlfn.TEXTSPLIT(J1667,";")),IF(ISBLANK(G1667),"",_xlfn.TEXTSPLIT(G1667,";")))</f>
        <v>Ulva armoricana</v>
      </c>
      <c r="K1667" s="32" t="s">
        <v>324</v>
      </c>
      <c r="R1667" t="str" cm="1">
        <f t="array" ref="R1667">IFERROR(INDEX(AOM[AOM], MATCH(1, (AOM[Edge_Value]=ani_diet!D1665)*(AOM[Is_Ani_Diet_Ingredient]&lt;&gt;FALSE), 0)), "No Match in AOM")</f>
        <v>AOM_003931</v>
      </c>
      <c r="S1667" t="str" cm="1">
        <f t="array" ref="S1667">IFERROR(IF(INDEX(AOM[Scientific Name], MATCH(1, (AOM[Edge_Value]=ani_diet!D1665)*(AOM[Is_Ani_Diet_Ingredient]&lt;&gt;FALSE), 0))=0, "", INDEX(AOM[Scientific Name], MATCH(1, (AOM[Edge_Value]=ani_diet!D1665)*(AOM[Is_Ani_Diet_Ingredient]&lt;&gt;FALSE), 0))), "No Match in AOM")</f>
        <v>Typha domingensis</v>
      </c>
      <c r="T1667" t="str" cm="1">
        <f t="array" ref="T1667">IF((S1667&lt;&gt;"")*(S1667&lt;&gt;"No Match in AOM"),IF(J1667&lt;&gt;"",_xlfn.TEXTJOIN(";",TRUE,CONCATENATE(_xlfn.TEXTSPLIT(S1667,";",TRUE,FALSE)," ",J1667)),S1667),"")</f>
        <v>Typha domingensis</v>
      </c>
    </row>
    <row r="1668" spans="1:20" ht="15" customHeight="1">
      <c r="A1668" s="30" t="s">
        <v>27387</v>
      </c>
      <c r="B1668" s="30" t="s">
        <v>20779</v>
      </c>
      <c r="C1668" s="56" t="str">
        <f>_xlfn.TEXTJOIN(" ",TRUE,B1668,IF(ISBLANK(J1668),"",_xlfn.TEXTSPLIT(J1668,";")))</f>
        <v>Ulva lactuca</v>
      </c>
      <c r="D1668" s="56" t="str">
        <f>_xlfn.TEXTJOIN(" ",TRUE,B1668,IF(ISBLANK(J1668),"",_xlfn.TEXTSPLIT(J1668,";")),IF(ISBLANK(H1668),"",_xlfn.TEXTSPLIT(H1668,";")))</f>
        <v>Ulva lactuca</v>
      </c>
      <c r="E1668" s="56" t="str">
        <f>_xlfn.TEXTJOIN(" ",TRUE,B1668,F1668,IF(ISBLANK(J1668),"",_xlfn.TEXTSPLIT(J1668,";")),IF(ISBLANK(G1668),"",_xlfn.TEXTSPLIT(G1668,";")))</f>
        <v>Ulva lactuca</v>
      </c>
      <c r="N1668" t="s">
        <v>2548</v>
      </c>
      <c r="O1668" t="s">
        <v>2519</v>
      </c>
      <c r="P1668" t="s">
        <v>2548</v>
      </c>
      <c r="Q1668" t="s">
        <v>2519</v>
      </c>
      <c r="R1668" t="str" cm="1">
        <f t="array" ref="R1668">IFERROR(INDEX(AOM[AOM], MATCH(1, (AOM[Edge_Value]=ani_diet!D1666)*(AOM[Is_Ani_Diet_Ingredient]&lt;&gt;FALSE), 0)), "No Match in AOM")</f>
        <v>AOM_006250</v>
      </c>
      <c r="S1668" t="str" cm="1">
        <f t="array" ref="S1668">IFERROR(IF(INDEX(AOM[Scientific Name], MATCH(1, (AOM[Edge_Value]=ani_diet!D1666)*(AOM[Is_Ani_Diet_Ingredient]&lt;&gt;FALSE), 0))=0, "", INDEX(AOM[Scientific Name], MATCH(1, (AOM[Edge_Value]=ani_diet!D1666)*(AOM[Is_Ani_Diet_Ingredient]&lt;&gt;FALSE), 0))), "No Match in AOM")</f>
        <v>Typha domingensis</v>
      </c>
      <c r="T1668" t="str" cm="1">
        <f t="array" ref="T1668">IF((S1668&lt;&gt;"")*(S1668&lt;&gt;"No Match in AOM"),IF(J1668&lt;&gt;"",_xlfn.TEXTJOIN(";",TRUE,CONCATENATE(_xlfn.TEXTSPLIT(S1668,";",TRUE,FALSE)," ",J1668)),S1668),"")</f>
        <v>Typha domingensis</v>
      </c>
    </row>
    <row r="1669" spans="1:20" ht="15" customHeight="1">
      <c r="A1669" s="30" t="s">
        <v>20783</v>
      </c>
      <c r="B1669" s="55" t="s">
        <v>20783</v>
      </c>
      <c r="C1669" s="56" t="str">
        <f>_xlfn.TEXTJOIN(" ",TRUE,B1669,IF(ISBLANK(J1669),"",_xlfn.TEXTSPLIT(J1669,";")))</f>
        <v>Ulva rigida</v>
      </c>
      <c r="D1669" s="56" t="str">
        <f>_xlfn.TEXTJOIN(" ",TRUE,B1669,IF(ISBLANK(J1669),"",_xlfn.TEXTSPLIT(J1669,";")),IF(ISBLANK(H1669),"",_xlfn.TEXTSPLIT(H1669,";")))</f>
        <v>Ulva rigida</v>
      </c>
      <c r="E1669" s="56" t="str">
        <f>_xlfn.TEXTJOIN(" ",TRUE,B1669,F1669,IF(ISBLANK(J1669),"",_xlfn.TEXTSPLIT(J1669,";")),IF(ISBLANK(G1669),"",_xlfn.TEXTSPLIT(G1669,";")))</f>
        <v>Ulva rigida</v>
      </c>
      <c r="R1669" t="str" cm="1">
        <f t="array" ref="R1669">IFERROR(INDEX(AOM[AOM], MATCH(1, (AOM[Edge_Value]=ani_diet!D1667)*(AOM[Is_Ani_Diet_Ingredient]&lt;&gt;FALSE), 0)), "No Match in AOM")</f>
        <v>AOM_001562</v>
      </c>
      <c r="S1669" t="str" cm="1">
        <f t="array" ref="S1669">IFERROR(IF(INDEX(AOM[Scientific Name], MATCH(1, (AOM[Edge_Value]=ani_diet!D1667)*(AOM[Is_Ani_Diet_Ingredient]&lt;&gt;FALSE), 0))=0, "", INDEX(AOM[Scientific Name], MATCH(1, (AOM[Edge_Value]=ani_diet!D1667)*(AOM[Is_Ani_Diet_Ingredient]&lt;&gt;FALSE), 0))), "No Match in AOM")</f>
        <v>Ulva armoricana</v>
      </c>
      <c r="T1669" t="str" cm="1">
        <f t="array" ref="T1669">IF((S1669&lt;&gt;"")*(S1669&lt;&gt;"No Match in AOM"),IF(J1669&lt;&gt;"",_xlfn.TEXTJOIN(";",TRUE,CONCATENATE(_xlfn.TEXTSPLIT(S1669,";",TRUE,FALSE)," ",J1669)),S1669),"")</f>
        <v>Ulva armoricana</v>
      </c>
    </row>
    <row r="1670" spans="1:20" ht="15" customHeight="1">
      <c r="A1670" s="30" t="s">
        <v>27388</v>
      </c>
      <c r="B1670" s="55" t="s">
        <v>20783</v>
      </c>
      <c r="C1670" s="56" t="str">
        <f>_xlfn.TEXTJOIN(" ",TRUE,B1670,IF(ISBLANK(J1670),"",_xlfn.TEXTSPLIT(J1670,";")))</f>
        <v>Ulva rigida</v>
      </c>
      <c r="D1670" s="56" t="str">
        <f>_xlfn.TEXTJOIN(" ",TRUE,B1670,IF(ISBLANK(J1670),"",_xlfn.TEXTSPLIT(J1670,";")),IF(ISBLANK(H1670),"",_xlfn.TEXTSPLIT(H1670,";")))</f>
        <v>Ulva rigida Dried Ground</v>
      </c>
      <c r="E1670" s="56" t="str">
        <f>_xlfn.TEXTJOIN(" ",TRUE,B1670,F1670,IF(ISBLANK(J1670),"",_xlfn.TEXTSPLIT(J1670,";")),IF(ISBLANK(G1670),"",_xlfn.TEXTSPLIT(G1670,";")))</f>
        <v>Ulva rigida Meal Dried(Sun)</v>
      </c>
      <c r="G1670" s="55" t="s">
        <v>25955</v>
      </c>
      <c r="H1670" s="55" t="s">
        <v>25767</v>
      </c>
      <c r="R1670" t="str" cm="1">
        <f t="array" ref="R1670">IFERROR(INDEX(AOM[AOM], MATCH(1, (AOM[Edge_Value]=ani_diet!D1668)*(AOM[Is_Ani_Diet_Ingredient]&lt;&gt;FALSE), 0)), "No Match in AOM")</f>
        <v>AOM_001561</v>
      </c>
      <c r="S1670" t="str" cm="1">
        <f t="array" ref="S1670">IFERROR(IF(INDEX(AOM[Scientific Name], MATCH(1, (AOM[Edge_Value]=ani_diet!D1668)*(AOM[Is_Ani_Diet_Ingredient]&lt;&gt;FALSE), 0))=0, "", INDEX(AOM[Scientific Name], MATCH(1, (AOM[Edge_Value]=ani_diet!D1668)*(AOM[Is_Ani_Diet_Ingredient]&lt;&gt;FALSE), 0))), "No Match in AOM")</f>
        <v>Ulva lactuca</v>
      </c>
      <c r="T1670" t="str" cm="1">
        <f t="array" ref="T1670">IF((S1670&lt;&gt;"")*(S1670&lt;&gt;"No Match in AOM"),IF(J1670&lt;&gt;"",_xlfn.TEXTJOIN(";",TRUE,CONCATENATE(_xlfn.TEXTSPLIT(S1670,";",TRUE,FALSE)," ",J1670)),S1670),"")</f>
        <v>Ulva lactuca</v>
      </c>
    </row>
    <row r="1671" spans="1:20" ht="15" customHeight="1">
      <c r="A1671" s="30" t="s">
        <v>27389</v>
      </c>
      <c r="B1671" s="55" t="s">
        <v>20783</v>
      </c>
      <c r="C1671" s="56" t="str">
        <f>_xlfn.TEXTJOIN(" ",TRUE,B1671,IF(ISBLANK(J1671),"",_xlfn.TEXTSPLIT(J1671,";")))</f>
        <v>Ulva rigida</v>
      </c>
      <c r="D1671" s="56" t="str">
        <f>_xlfn.TEXTJOIN(" ",TRUE,B1671,IF(ISBLANK(J1671),"",_xlfn.TEXTSPLIT(J1671,";")),IF(ISBLANK(H1671),"",_xlfn.TEXTSPLIT(H1671,";")))</f>
        <v>Ulva rigida Ground</v>
      </c>
      <c r="E1671" s="56" t="str">
        <f>_xlfn.TEXTJOIN(" ",TRUE,B1671,F1671,IF(ISBLANK(J1671),"",_xlfn.TEXTSPLIT(J1671,";")),IF(ISBLANK(G1671),"",_xlfn.TEXTSPLIT(G1671,";")))</f>
        <v>Ulva rigida Meal</v>
      </c>
      <c r="G1671" s="55" t="s">
        <v>25824</v>
      </c>
      <c r="H1671" s="55" t="s">
        <v>6052</v>
      </c>
      <c r="K1671" s="32" t="s">
        <v>324</v>
      </c>
      <c r="L1671" s="32" t="s">
        <v>324</v>
      </c>
      <c r="R1671" t="str" cm="1">
        <f t="array" ref="R1671">IFERROR(INDEX(AOM[AOM], MATCH(1, (AOM[Edge_Value]=ani_diet!D1669)*(AOM[Is_Ani_Diet_Ingredient]&lt;&gt;FALSE), 0)), "No Match in AOM")</f>
        <v>AOM_001563</v>
      </c>
      <c r="S1671" t="str" cm="1">
        <f t="array" ref="S1671">IFERROR(IF(INDEX(AOM[Scientific Name], MATCH(1, (AOM[Edge_Value]=ani_diet!D1669)*(AOM[Is_Ani_Diet_Ingredient]&lt;&gt;FALSE), 0))=0, "", INDEX(AOM[Scientific Name], MATCH(1, (AOM[Edge_Value]=ani_diet!D1669)*(AOM[Is_Ani_Diet_Ingredient]&lt;&gt;FALSE), 0))), "No Match in AOM")</f>
        <v>Ulva rigida</v>
      </c>
      <c r="T1671" t="str" cm="1">
        <f t="array" ref="T1671">IF((S1671&lt;&gt;"")*(S1671&lt;&gt;"No Match in AOM"),IF(J1671&lt;&gt;"",_xlfn.TEXTJOIN(";",TRUE,CONCATENATE(_xlfn.TEXTSPLIT(S1671,";",TRUE,FALSE)," ",J1671)),S1671),"")</f>
        <v>Ulva rigida</v>
      </c>
    </row>
    <row r="1672" spans="1:20" ht="15" customHeight="1">
      <c r="A1672" s="30" t="s">
        <v>2659</v>
      </c>
      <c r="B1672" s="55" t="s">
        <v>2659</v>
      </c>
      <c r="C1672" s="56" t="str">
        <f>_xlfn.TEXTJOIN(" ",TRUE,B1672,IF(ISBLANK(J1672),"",_xlfn.TEXTSPLIT(J1672,";")))</f>
        <v>Unspecified</v>
      </c>
      <c r="D1672" s="56" t="str">
        <f>_xlfn.TEXTJOIN(" ",TRUE,B1672,IF(ISBLANK(J1672),"",_xlfn.TEXTSPLIT(J1672,";")),IF(ISBLANK(H1672),"",_xlfn.TEXTSPLIT(H1672,";")))</f>
        <v>Unspecified</v>
      </c>
      <c r="E1672" s="56" t="str">
        <f>_xlfn.TEXTJOIN(" ",TRUE,B1672,F1672,IF(ISBLANK(J1672),"",_xlfn.TEXTSPLIT(J1672,";")),IF(ISBLANK(G1672),"",_xlfn.TEXTSPLIT(G1672,";")))</f>
        <v>Unspecified</v>
      </c>
      <c r="R1672" t="str" cm="1">
        <f t="array" ref="R1672">IFERROR(INDEX(AOM[AOM], MATCH(1, (AOM[Edge_Value]=ani_diet!D1670)*(AOM[Is_Ani_Diet_Ingredient]&lt;&gt;FALSE), 0)), "No Match in AOM")</f>
        <v>AOM_001664</v>
      </c>
      <c r="S1672" t="str" cm="1">
        <f t="array" ref="S1672">IFERROR(IF(INDEX(AOM[Scientific Name], MATCH(1, (AOM[Edge_Value]=ani_diet!D1670)*(AOM[Is_Ani_Diet_Ingredient]&lt;&gt;FALSE), 0))=0, "", INDEX(AOM[Scientific Name], MATCH(1, (AOM[Edge_Value]=ani_diet!D1670)*(AOM[Is_Ani_Diet_Ingredient]&lt;&gt;FALSE), 0))), "No Match in AOM")</f>
        <v>Ulva rigida</v>
      </c>
      <c r="T1672" t="str" cm="1">
        <f t="array" ref="T1672">IF((S1672&lt;&gt;"")*(S1672&lt;&gt;"No Match in AOM"),IF(J1672&lt;&gt;"",_xlfn.TEXTJOIN(";",TRUE,CONCATENATE(_xlfn.TEXTSPLIT(S1672,";",TRUE,FALSE)," ",J1672)),S1672),"")</f>
        <v>Ulva rigida</v>
      </c>
    </row>
    <row r="1673" spans="1:20" ht="15" customHeight="1">
      <c r="A1673" s="30" t="s">
        <v>25927</v>
      </c>
      <c r="B1673" s="55" t="s">
        <v>19166</v>
      </c>
      <c r="C1673" s="56" t="str">
        <f>_xlfn.TEXTJOIN(" ",TRUE,B1673,IF(ISBLANK(J1673),"",_xlfn.TEXTSPLIT(J1673,";")))</f>
        <v>Unspecified Bran</v>
      </c>
      <c r="D1673" s="56" t="str">
        <f>_xlfn.TEXTJOIN(" ",TRUE,B1673,IF(ISBLANK(J1673),"",_xlfn.TEXTSPLIT(J1673,";")),IF(ISBLANK(H1673),"",_xlfn.TEXTSPLIT(H1673,";")))</f>
        <v>Unspecified Bran</v>
      </c>
      <c r="E1673" s="56" t="str">
        <f>_xlfn.TEXTJOIN(" ",TRUE,B1673,F1673,IF(ISBLANK(J1673),"",_xlfn.TEXTSPLIT(J1673,";")),IF(ISBLANK(G1673),"",_xlfn.TEXTSPLIT(G1673,";")))</f>
        <v>Unspecified Bran</v>
      </c>
      <c r="K1673" s="32" t="s">
        <v>324</v>
      </c>
      <c r="L1673" s="32" t="s">
        <v>324</v>
      </c>
      <c r="N1673" t="s">
        <v>2539</v>
      </c>
      <c r="O1673" t="s">
        <v>2510</v>
      </c>
      <c r="P1673" t="s">
        <v>25925</v>
      </c>
      <c r="Q1673" t="s">
        <v>25926</v>
      </c>
      <c r="R1673" t="str" cm="1">
        <f t="array" ref="R1673">IFERROR(INDEX(AOM[AOM], MATCH(1, (AOM[Edge_Value]=ani_diet!D1671)*(AOM[Is_Ani_Diet_Ingredient]&lt;&gt;FALSE), 0)), "No Match in AOM")</f>
        <v>AOM_001564</v>
      </c>
      <c r="S1673" t="str" cm="1">
        <f t="array" ref="S1673">IFERROR(IF(INDEX(AOM[Scientific Name], MATCH(1, (AOM[Edge_Value]=ani_diet!D1671)*(AOM[Is_Ani_Diet_Ingredient]&lt;&gt;FALSE), 0))=0, "", INDEX(AOM[Scientific Name], MATCH(1, (AOM[Edge_Value]=ani_diet!D1671)*(AOM[Is_Ani_Diet_Ingredient]&lt;&gt;FALSE), 0))), "No Match in AOM")</f>
        <v>Ulva rigida</v>
      </c>
      <c r="T1673" t="str" cm="1">
        <f t="array" ref="T1673">IF((S1673&lt;&gt;"")*(S1673&lt;&gt;"No Match in AOM"),IF(J1673&lt;&gt;"",_xlfn.TEXTJOIN(";",TRUE,CONCATENATE(_xlfn.TEXTSPLIT(S1673,";",TRUE,FALSE)," ",J1673)),S1673),"")</f>
        <v>Ulva rigida</v>
      </c>
    </row>
    <row r="1674" spans="1:20" ht="15" customHeight="1">
      <c r="A1674" s="30" t="s">
        <v>27390</v>
      </c>
      <c r="B1674" s="55" t="s">
        <v>19166</v>
      </c>
      <c r="C1674" s="56" t="str">
        <f>_xlfn.TEXTJOIN(" ",TRUE,B1674,IF(ISBLANK(J1674),"",_xlfn.TEXTSPLIT(J1674,";")))</f>
        <v>Unspecified Bran</v>
      </c>
      <c r="D1674" s="56" t="str">
        <f>_xlfn.TEXTJOIN(" ",TRUE,B1674,IF(ISBLANK(J1674),"",_xlfn.TEXTSPLIT(J1674,";")),IF(ISBLANK(H1674),"",_xlfn.TEXTSPLIT(H1674,";")))</f>
        <v>Unspecified Bran Dried Ground</v>
      </c>
      <c r="E1674" s="56" t="str">
        <f>_xlfn.TEXTJOIN(" ",TRUE,B1674,F1674,IF(ISBLANK(J1674),"",_xlfn.TEXTSPLIT(J1674,";")),IF(ISBLANK(G1674),"",_xlfn.TEXTSPLIT(G1674,";")))</f>
        <v>Unspecified Bran Dried Ground</v>
      </c>
      <c r="G1674" s="55" t="s">
        <v>25767</v>
      </c>
      <c r="H1674" s="55" t="s">
        <v>25767</v>
      </c>
      <c r="R1674" t="str" cm="1">
        <f t="array" ref="R1674">IFERROR(INDEX(AOM[AOM], MATCH(1, (AOM[Edge_Value]=ani_diet!D1672)*(AOM[Is_Ani_Diet_Ingredient]&lt;&gt;FALSE), 0)), "No Match in AOM")</f>
        <v>AOM_001507</v>
      </c>
      <c r="S1674" t="str" cm="1">
        <f t="array" ref="S1674">IFERROR(IF(INDEX(AOM[Scientific Name], MATCH(1, (AOM[Edge_Value]=ani_diet!D1672)*(AOM[Is_Ani_Diet_Ingredient]&lt;&gt;FALSE), 0))=0, "", INDEX(AOM[Scientific Name], MATCH(1, (AOM[Edge_Value]=ani_diet!D1672)*(AOM[Is_Ani_Diet_Ingredient]&lt;&gt;FALSE), 0))), "No Match in AOM")</f>
        <v/>
      </c>
      <c r="T1674" t="str" cm="1">
        <f t="array" ref="T1674">IF((S1674&lt;&gt;"")*(S1674&lt;&gt;"No Match in AOM"),IF(J1674&lt;&gt;"",_xlfn.TEXTJOIN(";",TRUE,CONCATENATE(_xlfn.TEXTSPLIT(S1674,";",TRUE,FALSE)," ",J1674)),S1674),"")</f>
        <v/>
      </c>
    </row>
    <row r="1675" spans="1:20" ht="15" customHeight="1">
      <c r="A1675" s="30" t="s">
        <v>27391</v>
      </c>
      <c r="B1675" s="55" t="s">
        <v>19166</v>
      </c>
      <c r="C1675" s="56" t="str">
        <f>_xlfn.TEXTJOIN(" ",TRUE,B1675,IF(ISBLANK(J1675),"",_xlfn.TEXTSPLIT(J1675,";")))</f>
        <v>Unspecified Bran</v>
      </c>
      <c r="D1675" s="56" t="str">
        <f>_xlfn.TEXTJOIN(" ",TRUE,B1675,IF(ISBLANK(J1675),"",_xlfn.TEXTSPLIT(J1675,";")),IF(ISBLANK(H1675),"",_xlfn.TEXTSPLIT(H1675,";")))</f>
        <v>Unspecified Bran Ground</v>
      </c>
      <c r="E1675" s="56" t="str">
        <f>_xlfn.TEXTJOIN(" ",TRUE,B1675,F1675,IF(ISBLANK(J1675),"",_xlfn.TEXTSPLIT(J1675,";")),IF(ISBLANK(G1675),"",_xlfn.TEXTSPLIT(G1675,";")))</f>
        <v>Unspecified Bran Fine Ground</v>
      </c>
      <c r="G1675" s="55" t="s">
        <v>26640</v>
      </c>
      <c r="H1675" s="55" t="s">
        <v>6052</v>
      </c>
      <c r="L1675" s="32" t="s">
        <v>324</v>
      </c>
      <c r="R1675" t="str" cm="1">
        <f t="array" ref="R1675">IFERROR(INDEX(AOM[AOM], MATCH(1, (AOM[Edge_Value]=ani_diet!D1673)*(AOM[Is_Ani_Diet_Ingredient]&lt;&gt;FALSE), 0)), "No Match in AOM")</f>
        <v>AOM_000563</v>
      </c>
      <c r="S1675" t="str" cm="1">
        <f t="array" ref="S1675">IFERROR(IF(INDEX(AOM[Scientific Name], MATCH(1, (AOM[Edge_Value]=ani_diet!D1673)*(AOM[Is_Ani_Diet_Ingredient]&lt;&gt;FALSE), 0))=0, "", INDEX(AOM[Scientific Name], MATCH(1, (AOM[Edge_Value]=ani_diet!D1673)*(AOM[Is_Ani_Diet_Ingredient]&lt;&gt;FALSE), 0))), "No Match in AOM")</f>
        <v/>
      </c>
      <c r="T1675" t="str" cm="1">
        <f t="array" ref="T1675">IF((S1675&lt;&gt;"")*(S1675&lt;&gt;"No Match in AOM"),IF(J1675&lt;&gt;"",_xlfn.TEXTJOIN(";",TRUE,CONCATENATE(_xlfn.TEXTSPLIT(S1675,";",TRUE,FALSE)," ",J1675)),S1675),"")</f>
        <v/>
      </c>
    </row>
    <row r="1676" spans="1:20" ht="15" customHeight="1">
      <c r="A1676" s="30" t="s">
        <v>20183</v>
      </c>
      <c r="B1676" s="55" t="s">
        <v>27392</v>
      </c>
      <c r="C1676" s="56" t="str">
        <f>_xlfn.TEXTJOIN(" ",TRUE,B1676,IF(ISBLANK(J1676),"",_xlfn.TEXTSPLIT(J1676,";")))</f>
        <v>Unspecified Crop Bran</v>
      </c>
      <c r="D1676" s="56" t="str">
        <f>_xlfn.TEXTJOIN(" ",TRUE,B1676,IF(ISBLANK(J1676),"",_xlfn.TEXTSPLIT(J1676,";")),IF(ISBLANK(H1676),"",_xlfn.TEXTSPLIT(H1676,";")))</f>
        <v>Unspecified Crop Bran</v>
      </c>
      <c r="E1676" s="56" t="str">
        <f>_xlfn.TEXTJOIN(" ",TRUE,B1676,F1676,IF(ISBLANK(J1676),"",_xlfn.TEXTSPLIT(J1676,";")),IF(ISBLANK(G1676),"",_xlfn.TEXTSPLIT(G1676,";")))</f>
        <v>Unspecified Crop Bran</v>
      </c>
      <c r="J1676" s="55" t="s">
        <v>25927</v>
      </c>
      <c r="R1676" t="str" cm="1">
        <f t="array" ref="R1676">IFERROR(INDEX(AOM[AOM], MATCH(1, (AOM[Edge_Value]=ani_diet!D1674)*(AOM[Is_Ani_Diet_Ingredient]&lt;&gt;FALSE), 0)), "No Match in AOM")</f>
        <v>AOM_002015</v>
      </c>
      <c r="S1676" t="str" cm="1">
        <f t="array" ref="S1676">IFERROR(IF(INDEX(AOM[Scientific Name], MATCH(1, (AOM[Edge_Value]=ani_diet!D1674)*(AOM[Is_Ani_Diet_Ingredient]&lt;&gt;FALSE), 0))=0, "", INDEX(AOM[Scientific Name], MATCH(1, (AOM[Edge_Value]=ani_diet!D1674)*(AOM[Is_Ani_Diet_Ingredient]&lt;&gt;FALSE), 0))), "No Match in AOM")</f>
        <v/>
      </c>
      <c r="T1676" t="str" cm="1">
        <f t="array" ref="T1676">IF((S1676&lt;&gt;"")*(S1676&lt;&gt;"No Match in AOM"),IF(J1676&lt;&gt;"",_xlfn.TEXTJOIN(";",TRUE,CONCATENATE(_xlfn.TEXTSPLIT(S1676,";",TRUE,FALSE)," ",J1676)),S1676),"")</f>
        <v/>
      </c>
    </row>
    <row r="1677" spans="1:20" ht="15" customHeight="1">
      <c r="A1677" s="30" t="s">
        <v>27393</v>
      </c>
      <c r="B1677" s="55" t="s">
        <v>20185</v>
      </c>
      <c r="C1677" s="56" t="str">
        <f>_xlfn.TEXTJOIN(" ",TRUE,B1677,IF(ISBLANK(J1677),"",_xlfn.TEXTSPLIT(J1677,";")))</f>
        <v>Unspecified Crop Residue</v>
      </c>
      <c r="D1677" s="56" t="str">
        <f>_xlfn.TEXTJOIN(" ",TRUE,B1677,IF(ISBLANK(J1677),"",_xlfn.TEXTSPLIT(J1677,";")),IF(ISBLANK(H1677),"",_xlfn.TEXTSPLIT(H1677,";")))</f>
        <v>Unspecified Crop Residue</v>
      </c>
      <c r="E1677" s="56" t="str">
        <f>_xlfn.TEXTJOIN(" ",TRUE,B1677,F1677,IF(ISBLANK(J1677),"",_xlfn.TEXTSPLIT(J1677,";")),IF(ISBLANK(G1677),"",_xlfn.TEXTSPLIT(G1677,";")))</f>
        <v>Unspecified Crop Residue</v>
      </c>
      <c r="R1677" t="str" cm="1">
        <f t="array" ref="R1677">IFERROR(INDEX(AOM[AOM], MATCH(1, (AOM[Edge_Value]=ani_diet!D1675)*(AOM[Is_Ani_Diet_Ingredient]&lt;&gt;FALSE), 0)), "No Match in AOM")</f>
        <v>AOM_001883</v>
      </c>
      <c r="S1677" t="str" cm="1">
        <f t="array" ref="S1677">IFERROR(IF(INDEX(AOM[Scientific Name], MATCH(1, (AOM[Edge_Value]=ani_diet!D1675)*(AOM[Is_Ani_Diet_Ingredient]&lt;&gt;FALSE), 0))=0, "", INDEX(AOM[Scientific Name], MATCH(1, (AOM[Edge_Value]=ani_diet!D1675)*(AOM[Is_Ani_Diet_Ingredient]&lt;&gt;FALSE), 0))), "No Match in AOM")</f>
        <v/>
      </c>
      <c r="T1677" t="str" cm="1">
        <f t="array" ref="T1677">IF((S1677&lt;&gt;"")*(S1677&lt;&gt;"No Match in AOM"),IF(J1677&lt;&gt;"",_xlfn.TEXTJOIN(";",TRUE,CONCATENATE(_xlfn.TEXTSPLIT(S1677,";",TRUE,FALSE)," ",J1677)),S1677),"")</f>
        <v/>
      </c>
    </row>
    <row r="1678" spans="1:20" ht="15" customHeight="1">
      <c r="A1678" s="30" t="s">
        <v>27394</v>
      </c>
      <c r="B1678" s="55" t="s">
        <v>23387</v>
      </c>
      <c r="C1678" s="56" t="str">
        <f>_xlfn.TEXTJOIN(" ",TRUE,B1678,IF(ISBLANK(J1678),"",_xlfn.TEXTSPLIT(J1678,";")))</f>
        <v>Unspecified Filler</v>
      </c>
      <c r="D1678" s="56" t="str">
        <f>_xlfn.TEXTJOIN(" ",TRUE,B1678,IF(ISBLANK(J1678),"",_xlfn.TEXTSPLIT(J1678,";")),IF(ISBLANK(H1678),"",_xlfn.TEXTSPLIT(H1678,";")))</f>
        <v>Unspecified Filler</v>
      </c>
      <c r="E1678" s="56" t="str">
        <f>_xlfn.TEXTJOIN(" ",TRUE,B1678,F1678,IF(ISBLANK(J1678),"",_xlfn.TEXTSPLIT(J1678,";")),IF(ISBLANK(G1678),"",_xlfn.TEXTSPLIT(G1678,";")))</f>
        <v>Unspecified Filler</v>
      </c>
      <c r="R1678" t="str" cm="1">
        <f t="array" ref="R1678">IFERROR(INDEX(AOM[AOM], MATCH(1, (AOM[Edge_Value]=ani_diet!D1676)*(AOM[Is_Ani_Diet_Ingredient]&lt;&gt;FALSE), 0)), "No Match in AOM")</f>
        <v>AOM_001274</v>
      </c>
      <c r="S1678" t="str" cm="1">
        <f t="array" ref="S1678">IFERROR(IF(INDEX(AOM[Scientific Name], MATCH(1, (AOM[Edge_Value]=ani_diet!D1676)*(AOM[Is_Ani_Diet_Ingredient]&lt;&gt;FALSE), 0))=0, "", INDEX(AOM[Scientific Name], MATCH(1, (AOM[Edge_Value]=ani_diet!D1676)*(AOM[Is_Ani_Diet_Ingredient]&lt;&gt;FALSE), 0))), "No Match in AOM")</f>
        <v/>
      </c>
      <c r="T1678" t="str" cm="1">
        <f t="array" ref="T1678">IF((S1678&lt;&gt;"")*(S1678&lt;&gt;"No Match in AOM"),IF(J1678&lt;&gt;"",_xlfn.TEXTJOIN(";",TRUE,CONCATENATE(_xlfn.TEXTSPLIT(S1678,";",TRUE,FALSE)," ",J1678)),S1678),"")</f>
        <v/>
      </c>
    </row>
    <row r="1679" spans="1:20" ht="15" customHeight="1">
      <c r="A1679" s="30" t="s">
        <v>27395</v>
      </c>
      <c r="B1679" s="55" t="s">
        <v>19175</v>
      </c>
      <c r="C1679" s="56" t="str">
        <f>_xlfn.TEXTJOIN(" ",TRUE,B1679,IF(ISBLANK(J1679),"",_xlfn.TEXTSPLIT(J1679,";")))</f>
        <v>Unspecified Forage</v>
      </c>
      <c r="D1679" s="56" t="str">
        <f>_xlfn.TEXTJOIN(" ",TRUE,B1679,IF(ISBLANK(J1679),"",_xlfn.TEXTSPLIT(J1679,";")),IF(ISBLANK(H1679),"",_xlfn.TEXTSPLIT(H1679,";")))</f>
        <v>Unspecified Forage</v>
      </c>
      <c r="E1679" s="56" t="str">
        <f>_xlfn.TEXTJOIN(" ",TRUE,B1679,F1679,IF(ISBLANK(J1679),"",_xlfn.TEXTSPLIT(J1679,";")),IF(ISBLANK(G1679),"",_xlfn.TEXTSPLIT(G1679,";")))</f>
        <v>Unspecified Forage</v>
      </c>
      <c r="R1679" t="str" cm="1">
        <f t="array" ref="R1679">IFERROR(INDEX(AOM[AOM], MATCH(1, (AOM[Edge_Value]=ani_diet!D1677)*(AOM[Is_Ani_Diet_Ingredient]&lt;&gt;FALSE), 0)), "No Match in AOM")</f>
        <v>AOM_001273</v>
      </c>
      <c r="S1679" t="str" cm="1">
        <f t="array" ref="S1679">IFERROR(IF(INDEX(AOM[Scientific Name], MATCH(1, (AOM[Edge_Value]=ani_diet!D1677)*(AOM[Is_Ani_Diet_Ingredient]&lt;&gt;FALSE), 0))=0, "", INDEX(AOM[Scientific Name], MATCH(1, (AOM[Edge_Value]=ani_diet!D1677)*(AOM[Is_Ani_Diet_Ingredient]&lt;&gt;FALSE), 0))), "No Match in AOM")</f>
        <v/>
      </c>
      <c r="T1679" t="str" cm="1">
        <f t="array" ref="T1679">IF((S1679&lt;&gt;"")*(S1679&lt;&gt;"No Match in AOM"),IF(J1679&lt;&gt;"",_xlfn.TEXTJOIN(";",TRUE,CONCATENATE(_xlfn.TEXTSPLIT(S1679,";",TRUE,FALSE)," ",J1679)),S1679),"")</f>
        <v/>
      </c>
    </row>
    <row r="1680" spans="1:20" ht="15" customHeight="1">
      <c r="A1680" s="30" t="s">
        <v>27396</v>
      </c>
      <c r="B1680" s="55" t="s">
        <v>21483</v>
      </c>
      <c r="C1680" s="56" t="str">
        <f>_xlfn.TEXTJOIN(" ",TRUE,B1680,IF(ISBLANK(J1680),"",_xlfn.TEXTSPLIT(J1680,";")))</f>
        <v>Unspecified Grass</v>
      </c>
      <c r="D1680" s="56" t="str">
        <f>_xlfn.TEXTJOIN(" ",TRUE,B1680,IF(ISBLANK(J1680),"",_xlfn.TEXTSPLIT(J1680,";")),IF(ISBLANK(H1680),"",_xlfn.TEXTSPLIT(H1680,";")))</f>
        <v>Unspecified Grass</v>
      </c>
      <c r="E1680" s="56" t="str">
        <f>_xlfn.TEXTJOIN(" ",TRUE,B1680,F1680,IF(ISBLANK(J1680),"",_xlfn.TEXTSPLIT(J1680,";")),IF(ISBLANK(G1680),"",_xlfn.TEXTSPLIT(G1680,";")))</f>
        <v>Unspecified Grass Local</v>
      </c>
      <c r="F1680" s="55" t="s">
        <v>6526</v>
      </c>
      <c r="N1680" t="s">
        <v>2548</v>
      </c>
      <c r="O1680" t="s">
        <v>2519</v>
      </c>
      <c r="P1680" t="s">
        <v>2548</v>
      </c>
      <c r="Q1680" t="s">
        <v>2519</v>
      </c>
      <c r="R1680" t="str" cm="1">
        <f t="array" ref="R1680">IFERROR(INDEX(AOM[AOM], MATCH(1, (AOM[Edge_Value]=ani_diet!D1678)*(AOM[Is_Ani_Diet_Ingredient]&lt;&gt;FALSE), 0)), "No Match in AOM")</f>
        <v>AOM_001917</v>
      </c>
      <c r="S1680" t="str" cm="1">
        <f t="array" ref="S1680">IFERROR(IF(INDEX(AOM[Scientific Name], MATCH(1, (AOM[Edge_Value]=ani_diet!D1678)*(AOM[Is_Ani_Diet_Ingredient]&lt;&gt;FALSE), 0))=0, "", INDEX(AOM[Scientific Name], MATCH(1, (AOM[Edge_Value]=ani_diet!D1678)*(AOM[Is_Ani_Diet_Ingredient]&lt;&gt;FALSE), 0))), "No Match in AOM")</f>
        <v/>
      </c>
      <c r="T1680" t="str" cm="1">
        <f t="array" ref="T1680">IF((S1680&lt;&gt;"")*(S1680&lt;&gt;"No Match in AOM"),IF(J1680&lt;&gt;"",_xlfn.TEXTJOIN(";",TRUE,CONCATENATE(_xlfn.TEXTSPLIT(S1680,";",TRUE,FALSE)," ",J1680)),S1680),"")</f>
        <v/>
      </c>
    </row>
    <row r="1681" spans="1:20" ht="15" customHeight="1">
      <c r="A1681" s="30" t="s">
        <v>27397</v>
      </c>
      <c r="B1681" s="55" t="s">
        <v>21483</v>
      </c>
      <c r="C1681" s="56" t="str">
        <f>_xlfn.TEXTJOIN(" ",TRUE,B1681,IF(ISBLANK(J1681),"",_xlfn.TEXTSPLIT(J1681,";")))</f>
        <v>Unspecified Grass</v>
      </c>
      <c r="D1681" s="56" t="str">
        <f>_xlfn.TEXTJOIN(" ",TRUE,B1681,IF(ISBLANK(J1681),"",_xlfn.TEXTSPLIT(J1681,";")),IF(ISBLANK(H1681),"",_xlfn.TEXTSPLIT(H1681,";")))</f>
        <v>Unspecified Grass</v>
      </c>
      <c r="E1681" s="56" t="str">
        <f>_xlfn.TEXTJOIN(" ",TRUE,B1681,F1681,IF(ISBLANK(J1681),"",_xlfn.TEXTSPLIT(J1681,";")),IF(ISBLANK(G1681),"",_xlfn.TEXTSPLIT(G1681,";")))</f>
        <v>Unspecified Grass</v>
      </c>
      <c r="R1681" t="str" cm="1">
        <f t="array" ref="R1681">IFERROR(INDEX(AOM[AOM], MATCH(1, (AOM[Edge_Value]=ani_diet!D1679)*(AOM[Is_Ani_Diet_Ingredient]&lt;&gt;FALSE), 0)), "No Match in AOM")</f>
        <v>AOM_006222</v>
      </c>
      <c r="S1681" t="str" cm="1">
        <f t="array" ref="S1681">IFERROR(IF(INDEX(AOM[Scientific Name], MATCH(1, (AOM[Edge_Value]=ani_diet!D1679)*(AOM[Is_Ani_Diet_Ingredient]&lt;&gt;FALSE), 0))=0, "", INDEX(AOM[Scientific Name], MATCH(1, (AOM[Edge_Value]=ani_diet!D1679)*(AOM[Is_Ani_Diet_Ingredient]&lt;&gt;FALSE), 0))), "No Match in AOM")</f>
        <v/>
      </c>
      <c r="T1681" t="str" cm="1">
        <f t="array" ref="T1681">IF((S1681&lt;&gt;"")*(S1681&lt;&gt;"No Match in AOM"),IF(J1681&lt;&gt;"",_xlfn.TEXTJOIN(";",TRUE,CONCATENATE(_xlfn.TEXTSPLIT(S1681,";",TRUE,FALSE)," ",J1681)),S1681),"")</f>
        <v/>
      </c>
    </row>
    <row r="1682" spans="1:20" ht="15" customHeight="1">
      <c r="A1682" s="30" t="s">
        <v>27398</v>
      </c>
      <c r="B1682" s="55" t="s">
        <v>21483</v>
      </c>
      <c r="C1682" s="56" t="str">
        <f>_xlfn.TEXTJOIN(" ",TRUE,B1682,IF(ISBLANK(J1682),"",_xlfn.TEXTSPLIT(J1682,";")))</f>
        <v>Unspecified Grass</v>
      </c>
      <c r="D1682" s="56" t="str">
        <f>_xlfn.TEXTJOIN(" ",TRUE,B1682,IF(ISBLANK(J1682),"",_xlfn.TEXTSPLIT(J1682,";")),IF(ISBLANK(H1682),"",_xlfn.TEXTSPLIT(H1682,";")))</f>
        <v>Unspecified Grass Dried</v>
      </c>
      <c r="E1682" s="56" t="str">
        <f>_xlfn.TEXTJOIN(" ",TRUE,B1682,F1682,IF(ISBLANK(J1682),"",_xlfn.TEXTSPLIT(J1682,";")),IF(ISBLANK(G1682),"",_xlfn.TEXTSPLIT(G1682,";")))</f>
        <v>Unspecified Grass Hay</v>
      </c>
      <c r="G1682" s="55" t="s">
        <v>17482</v>
      </c>
      <c r="H1682" s="55" t="s">
        <v>17480</v>
      </c>
      <c r="L1682" s="32" t="s">
        <v>324</v>
      </c>
      <c r="N1682" t="s">
        <v>2548</v>
      </c>
      <c r="O1682" t="s">
        <v>2519</v>
      </c>
      <c r="P1682" t="s">
        <v>2548</v>
      </c>
      <c r="Q1682" t="s">
        <v>2519</v>
      </c>
      <c r="R1682" t="str" cm="1">
        <f t="array" ref="R1682">IFERROR(INDEX(AOM[AOM], MATCH(1, (AOM[Edge_Value]=ani_diet!D1680)*(AOM[Is_Ani_Diet_Ingredient]&lt;&gt;FALSE), 0)), "No Match in AOM")</f>
        <v>AOM_001912</v>
      </c>
      <c r="S1682" t="str" cm="1">
        <f t="array" ref="S1682">IFERROR(IF(INDEX(AOM[Scientific Name], MATCH(1, (AOM[Edge_Value]=ani_diet!D1680)*(AOM[Is_Ani_Diet_Ingredient]&lt;&gt;FALSE), 0))=0, "", INDEX(AOM[Scientific Name], MATCH(1, (AOM[Edge_Value]=ani_diet!D1680)*(AOM[Is_Ani_Diet_Ingredient]&lt;&gt;FALSE), 0))), "No Match in AOM")</f>
        <v/>
      </c>
      <c r="T1682" t="str" cm="1">
        <f t="array" ref="T1682">IF((S1682&lt;&gt;"")*(S1682&lt;&gt;"No Match in AOM"),IF(J1682&lt;&gt;"",_xlfn.TEXTJOIN(";",TRUE,CONCATENATE(_xlfn.TEXTSPLIT(S1682,";",TRUE,FALSE)," ",J1682)),S1682),"")</f>
        <v/>
      </c>
    </row>
    <row r="1683" spans="1:20" ht="15" customHeight="1">
      <c r="A1683" s="30" t="s">
        <v>27399</v>
      </c>
      <c r="B1683" s="55" t="s">
        <v>21483</v>
      </c>
      <c r="C1683" s="56" t="str">
        <f>_xlfn.TEXTJOIN(" ",TRUE,B1683,IF(ISBLANK(J1683),"",_xlfn.TEXTSPLIT(J1683,";")))</f>
        <v>Unspecified Grass</v>
      </c>
      <c r="D1683" s="56" t="str">
        <f>_xlfn.TEXTJOIN(" ",TRUE,B1683,IF(ISBLANK(J1683),"",_xlfn.TEXTSPLIT(J1683,";")),IF(ISBLANK(H1683),"",_xlfn.TEXTSPLIT(H1683,";")))</f>
        <v>Unspecified Grass Dried</v>
      </c>
      <c r="E1683" s="56" t="str">
        <f>_xlfn.TEXTJOIN(" ",TRUE,B1683,F1683,IF(ISBLANK(J1683),"",_xlfn.TEXTSPLIT(J1683,";")),IF(ISBLANK(G1683),"",_xlfn.TEXTSPLIT(G1683,";")))</f>
        <v>Unspecified Grass Chopped</v>
      </c>
      <c r="G1683" s="55" t="s">
        <v>6195</v>
      </c>
      <c r="H1683" s="55" t="s">
        <v>17480</v>
      </c>
      <c r="I1683" s="55" t="s">
        <v>6195</v>
      </c>
      <c r="R1683" t="str" cm="1">
        <f t="array" ref="R1683">IFERROR(INDEX(AOM[AOM], MATCH(1, (AOM[Edge_Value]=ani_diet!D1681)*(AOM[Is_Ani_Diet_Ingredient]&lt;&gt;FALSE), 0)), "No Match in AOM")</f>
        <v>AOM_001912</v>
      </c>
      <c r="S1683" t="str" cm="1">
        <f t="array" ref="S1683">IFERROR(IF(INDEX(AOM[Scientific Name], MATCH(1, (AOM[Edge_Value]=ani_diet!D1681)*(AOM[Is_Ani_Diet_Ingredient]&lt;&gt;FALSE), 0))=0, "", INDEX(AOM[Scientific Name], MATCH(1, (AOM[Edge_Value]=ani_diet!D1681)*(AOM[Is_Ani_Diet_Ingredient]&lt;&gt;FALSE), 0))), "No Match in AOM")</f>
        <v/>
      </c>
      <c r="T1683" t="str" cm="1">
        <f t="array" ref="T1683">IF((S1683&lt;&gt;"")*(S1683&lt;&gt;"No Match in AOM"),IF(J1683&lt;&gt;"",_xlfn.TEXTJOIN(";",TRUE,CONCATENATE(_xlfn.TEXTSPLIT(S1683,";",TRUE,FALSE)," ",J1683)),S1683),"")</f>
        <v/>
      </c>
    </row>
    <row r="1684" spans="1:20" ht="15" customHeight="1">
      <c r="A1684" s="30" t="s">
        <v>27400</v>
      </c>
      <c r="B1684" s="55" t="s">
        <v>21483</v>
      </c>
      <c r="C1684" s="56" t="str">
        <f>_xlfn.TEXTJOIN(" ",TRUE,B1684,IF(ISBLANK(J1684),"",_xlfn.TEXTSPLIT(J1684,";")))</f>
        <v>Unspecified Grass</v>
      </c>
      <c r="D1684" s="56" t="str">
        <f>_xlfn.TEXTJOIN(" ",TRUE,B1684,IF(ISBLANK(J1684),"",_xlfn.TEXTSPLIT(J1684,";")),IF(ISBLANK(H1684),"",_xlfn.TEXTSPLIT(H1684,";")))</f>
        <v>Unspecified Grass Dried</v>
      </c>
      <c r="E1684" s="56" t="str">
        <f>_xlfn.TEXTJOIN(" ",TRUE,B1684,F1684,IF(ISBLANK(J1684),"",_xlfn.TEXTSPLIT(J1684,";")),IF(ISBLANK(G1684),"",_xlfn.TEXTSPLIT(G1684,";")))</f>
        <v>Unspecified Grass Chopped Dried</v>
      </c>
      <c r="G1684" s="55" t="s">
        <v>25774</v>
      </c>
      <c r="H1684" s="55" t="s">
        <v>17480</v>
      </c>
      <c r="R1684" t="str" cm="1">
        <f t="array" ref="R1684">IFERROR(INDEX(AOM[AOM], MATCH(1, (AOM[Edge_Value]=ani_diet!D1682)*(AOM[Is_Ani_Diet_Ingredient]&lt;&gt;FALSE), 0)), "No Match in AOM")</f>
        <v>AOM_001911</v>
      </c>
      <c r="S1684" t="str" cm="1">
        <f t="array" ref="S1684">IFERROR(IF(INDEX(AOM[Scientific Name], MATCH(1, (AOM[Edge_Value]=ani_diet!D1682)*(AOM[Is_Ani_Diet_Ingredient]&lt;&gt;FALSE), 0))=0, "", INDEX(AOM[Scientific Name], MATCH(1, (AOM[Edge_Value]=ani_diet!D1682)*(AOM[Is_Ani_Diet_Ingredient]&lt;&gt;FALSE), 0))), "No Match in AOM")</f>
        <v/>
      </c>
      <c r="T1684" t="str" cm="1">
        <f t="array" ref="T1684">IF((S1684&lt;&gt;"")*(S1684&lt;&gt;"No Match in AOM"),IF(J1684&lt;&gt;"",_xlfn.TEXTJOIN(";",TRUE,CONCATENATE(_xlfn.TEXTSPLIT(S1684,";",TRUE,FALSE)," ",J1684)),S1684),"")</f>
        <v/>
      </c>
    </row>
    <row r="1685" spans="1:20" ht="15" customHeight="1">
      <c r="A1685" s="30" t="s">
        <v>27401</v>
      </c>
      <c r="B1685" s="55" t="s">
        <v>21483</v>
      </c>
      <c r="C1685" s="56" t="str">
        <f>_xlfn.TEXTJOIN(" ",TRUE,B1685,IF(ISBLANK(J1685),"",_xlfn.TEXTSPLIT(J1685,";")))</f>
        <v>Unspecified Grass</v>
      </c>
      <c r="D1685" s="56" t="str">
        <f>_xlfn.TEXTJOIN(" ",TRUE,B1685,IF(ISBLANK(J1685),"",_xlfn.TEXTSPLIT(J1685,";")),IF(ISBLANK(H1685),"",_xlfn.TEXTSPLIT(H1685,";")))</f>
        <v>Unspecified Grass Dried Ground</v>
      </c>
      <c r="E1685" s="56" t="str">
        <f>_xlfn.TEXTJOIN(" ",TRUE,B1685,F1685,IF(ISBLANK(J1685),"",_xlfn.TEXTSPLIT(J1685,";")),IF(ISBLANK(G1685),"",_xlfn.TEXTSPLIT(G1685,";")))</f>
        <v>Unspecified Grass Ground</v>
      </c>
      <c r="G1685" s="55" t="s">
        <v>6052</v>
      </c>
      <c r="H1685" s="55" t="s">
        <v>25767</v>
      </c>
      <c r="L1685" s="32" t="s">
        <v>324</v>
      </c>
      <c r="N1685" t="s">
        <v>2548</v>
      </c>
      <c r="O1685" t="s">
        <v>2519</v>
      </c>
      <c r="P1685" t="s">
        <v>25848</v>
      </c>
      <c r="Q1685" t="s">
        <v>25849</v>
      </c>
      <c r="R1685" t="str" cm="1">
        <f t="array" ref="R1685">IFERROR(INDEX(AOM[AOM], MATCH(1, (AOM[Edge_Value]=ani_diet!D1683)*(AOM[Is_Ani_Diet_Ingredient]&lt;&gt;FALSE), 0)), "No Match in AOM")</f>
        <v>AOM_001911</v>
      </c>
      <c r="S1685" t="str" cm="1">
        <f t="array" ref="S1685">IFERROR(IF(INDEX(AOM[Scientific Name], MATCH(1, (AOM[Edge_Value]=ani_diet!D1683)*(AOM[Is_Ani_Diet_Ingredient]&lt;&gt;FALSE), 0))=0, "", INDEX(AOM[Scientific Name], MATCH(1, (AOM[Edge_Value]=ani_diet!D1683)*(AOM[Is_Ani_Diet_Ingredient]&lt;&gt;FALSE), 0))), "No Match in AOM")</f>
        <v/>
      </c>
      <c r="T1685" t="str" cm="1">
        <f t="array" ref="T1685">IF((S1685&lt;&gt;"")*(S1685&lt;&gt;"No Match in AOM"),IF(J1685&lt;&gt;"",_xlfn.TEXTJOIN(";",TRUE,CONCATENATE(_xlfn.TEXTSPLIT(S1685,";",TRUE,FALSE)," ",J1685)),S1685),"")</f>
        <v/>
      </c>
    </row>
    <row r="1686" spans="1:20" ht="15" customHeight="1">
      <c r="A1686" s="30" t="s">
        <v>27402</v>
      </c>
      <c r="B1686" s="55" t="s">
        <v>21483</v>
      </c>
      <c r="C1686" s="56" t="str">
        <f>_xlfn.TEXTJOIN(" ",TRUE,B1686,IF(ISBLANK(J1686),"",_xlfn.TEXTSPLIT(J1686,";")))</f>
        <v>Unspecified Grass</v>
      </c>
      <c r="D1686" s="56" t="str">
        <f>_xlfn.TEXTJOIN(" ",TRUE,B1686,IF(ISBLANK(J1686),"",_xlfn.TEXTSPLIT(J1686,";")),IF(ISBLANK(H1686),"",_xlfn.TEXTSPLIT(H1686,";")))</f>
        <v>Unspecified Grass Urea Treated</v>
      </c>
      <c r="E1686" s="56" t="str">
        <f>_xlfn.TEXTJOIN(" ",TRUE,B1686,F1686,IF(ISBLANK(J1686),"",_xlfn.TEXTSPLIT(J1686,";")),IF(ISBLANK(G1686),"",_xlfn.TEXTSPLIT(G1686,";")))</f>
        <v>Unspecified Grass Urea Treated</v>
      </c>
      <c r="G1686" s="55" t="s">
        <v>17492</v>
      </c>
      <c r="H1686" s="55" t="s">
        <v>17492</v>
      </c>
      <c r="R1686" t="str" cm="1">
        <f t="array" ref="R1686">IFERROR(INDEX(AOM[AOM], MATCH(1, (AOM[Edge_Value]=ani_diet!D1684)*(AOM[Is_Ani_Diet_Ingredient]&lt;&gt;FALSE), 0)), "No Match in AOM")</f>
        <v>AOM_001911</v>
      </c>
      <c r="S1686" t="str" cm="1">
        <f t="array" ref="S1686">IFERROR(IF(INDEX(AOM[Scientific Name], MATCH(1, (AOM[Edge_Value]=ani_diet!D1684)*(AOM[Is_Ani_Diet_Ingredient]&lt;&gt;FALSE), 0))=0, "", INDEX(AOM[Scientific Name], MATCH(1, (AOM[Edge_Value]=ani_diet!D1684)*(AOM[Is_Ani_Diet_Ingredient]&lt;&gt;FALSE), 0))), "No Match in AOM")</f>
        <v/>
      </c>
      <c r="T1686" t="str" cm="1">
        <f t="array" ref="T1686">IF((S1686&lt;&gt;"")*(S1686&lt;&gt;"No Match in AOM"),IF(J1686&lt;&gt;"",_xlfn.TEXTJOIN(";",TRUE,CONCATENATE(_xlfn.TEXTSPLIT(S1686,";",TRUE,FALSE)," ",J1686)),S1686),"")</f>
        <v/>
      </c>
    </row>
    <row r="1687" spans="1:20" ht="15" customHeight="1">
      <c r="A1687" s="30" t="s">
        <v>27403</v>
      </c>
      <c r="B1687" s="55" t="s">
        <v>21483</v>
      </c>
      <c r="C1687" s="56" t="str">
        <f>_xlfn.TEXTJOIN(" ",TRUE,B1687,IF(ISBLANK(J1687),"",_xlfn.TEXTSPLIT(J1687,";")))</f>
        <v>Unspecified Grass</v>
      </c>
      <c r="D1687" s="56" t="str">
        <f>_xlfn.TEXTJOIN(" ",TRUE,B1687,IF(ISBLANK(J1687),"",_xlfn.TEXTSPLIT(J1687,";")),IF(ISBLANK(H1687),"",_xlfn.TEXTSPLIT(H1687,";")))</f>
        <v>Unspecified Grass Urea Treated Dried</v>
      </c>
      <c r="E1687" s="56" t="str">
        <f>_xlfn.TEXTJOIN(" ",TRUE,B1687,F1687,IF(ISBLANK(J1687),"",_xlfn.TEXTSPLIT(J1687,";")),IF(ISBLANK(G1687),"",_xlfn.TEXTSPLIT(G1687,";")))</f>
        <v>Unspecified Grass Urea Treated Dried</v>
      </c>
      <c r="G1687" s="55" t="s">
        <v>27404</v>
      </c>
      <c r="H1687" s="55" t="s">
        <v>27404</v>
      </c>
      <c r="R1687" t="str" cm="1">
        <f t="array" ref="R1687">IFERROR(INDEX(AOM[AOM], MATCH(1, (AOM[Edge_Value]=ani_diet!D1685)*(AOM[Is_Ani_Diet_Ingredient]&lt;&gt;FALSE), 0)), "No Match in AOM")</f>
        <v>AOM_001910</v>
      </c>
      <c r="S1687" t="str" cm="1">
        <f t="array" ref="S1687">IFERROR(IF(INDEX(AOM[Scientific Name], MATCH(1, (AOM[Edge_Value]=ani_diet!D1685)*(AOM[Is_Ani_Diet_Ingredient]&lt;&gt;FALSE), 0))=0, "", INDEX(AOM[Scientific Name], MATCH(1, (AOM[Edge_Value]=ani_diet!D1685)*(AOM[Is_Ani_Diet_Ingredient]&lt;&gt;FALSE), 0))), "No Match in AOM")</f>
        <v/>
      </c>
      <c r="T1687" t="str" cm="1">
        <f t="array" ref="T1687">IF((S1687&lt;&gt;"")*(S1687&lt;&gt;"No Match in AOM"),IF(J1687&lt;&gt;"",_xlfn.TEXTJOIN(";",TRUE,CONCATENATE(_xlfn.TEXTSPLIT(S1687,";",TRUE,FALSE)," ",J1687)),S1687),"")</f>
        <v/>
      </c>
    </row>
    <row r="1688" spans="1:20" ht="15" customHeight="1">
      <c r="A1688" s="30" t="s">
        <v>27405</v>
      </c>
      <c r="B1688" s="55" t="s">
        <v>22611</v>
      </c>
      <c r="C1688" s="56" t="str">
        <f>_xlfn.TEXTJOIN(" ",TRUE,B1688,IF(ISBLANK(J1688),"",_xlfn.TEXTSPLIT(J1688,";")))</f>
        <v>Unspecified Indigenous Trees</v>
      </c>
      <c r="D1688" s="56" t="str">
        <f>_xlfn.TEXTJOIN(" ",TRUE,B1688,IF(ISBLANK(J1688),"",_xlfn.TEXTSPLIT(J1688,";")),IF(ISBLANK(H1688),"",_xlfn.TEXTSPLIT(H1688,";")))</f>
        <v>Unspecified Indigenous Trees</v>
      </c>
      <c r="E1688" s="56" t="str">
        <f>_xlfn.TEXTJOIN(" ",TRUE,B1688,F1688,IF(ISBLANK(J1688),"",_xlfn.TEXTSPLIT(J1688,";")),IF(ISBLANK(G1688),"",_xlfn.TEXTSPLIT(G1688,";")))</f>
        <v>Unspecified Indigenous Trees</v>
      </c>
      <c r="N1688" t="s">
        <v>2553</v>
      </c>
      <c r="O1688" t="s">
        <v>2524</v>
      </c>
      <c r="P1688" t="s">
        <v>2553</v>
      </c>
      <c r="Q1688" t="s">
        <v>2524</v>
      </c>
      <c r="R1688" t="str" cm="1">
        <f t="array" ref="R1688">IFERROR(INDEX(AOM[AOM], MATCH(1, (AOM[Edge_Value]=ani_diet!D1686)*(AOM[Is_Ani_Diet_Ingredient]&lt;&gt;FALSE), 0)), "No Match in AOM")</f>
        <v>AOM_006242</v>
      </c>
      <c r="S1688" t="str" cm="1">
        <f t="array" ref="S1688">IFERROR(IF(INDEX(AOM[Scientific Name], MATCH(1, (AOM[Edge_Value]=ani_diet!D1686)*(AOM[Is_Ani_Diet_Ingredient]&lt;&gt;FALSE), 0))=0, "", INDEX(AOM[Scientific Name], MATCH(1, (AOM[Edge_Value]=ani_diet!D1686)*(AOM[Is_Ani_Diet_Ingredient]&lt;&gt;FALSE), 0))), "No Match in AOM")</f>
        <v/>
      </c>
      <c r="T1688" t="str" cm="1">
        <f t="array" ref="T1688">IF((S1688&lt;&gt;"")*(S1688&lt;&gt;"No Match in AOM"),IF(J1688&lt;&gt;"",_xlfn.TEXTJOIN(";",TRUE,CONCATENATE(_xlfn.TEXTSPLIT(S1688,";",TRUE,FALSE)," ",J1688)),S1688),"")</f>
        <v/>
      </c>
    </row>
    <row r="1689" spans="1:20" ht="15" customHeight="1">
      <c r="A1689" s="30" t="s">
        <v>19177</v>
      </c>
      <c r="B1689" s="55" t="s">
        <v>19177</v>
      </c>
      <c r="C1689" s="56" t="str">
        <f>_xlfn.TEXTJOIN(" ",TRUE,B1689,IF(ISBLANK(J1689),"",_xlfn.TEXTSPLIT(J1689,";")))</f>
        <v>Unspecified Silage</v>
      </c>
      <c r="D1689" s="56" t="str">
        <f>_xlfn.TEXTJOIN(" ",TRUE,B1689,IF(ISBLANK(J1689),"",_xlfn.TEXTSPLIT(J1689,";")),IF(ISBLANK(H1689),"",_xlfn.TEXTSPLIT(H1689,";")))</f>
        <v>Unspecified Silage</v>
      </c>
      <c r="E1689" s="56" t="str">
        <f>_xlfn.TEXTJOIN(" ",TRUE,B1689,F1689,IF(ISBLANK(J1689),"",_xlfn.TEXTSPLIT(J1689,";")),IF(ISBLANK(G1689),"",_xlfn.TEXTSPLIT(G1689,";")))</f>
        <v>Unspecified Silage</v>
      </c>
      <c r="R1689" t="str" cm="1">
        <f t="array" ref="R1689">IFERROR(INDEX(AOM[AOM], MATCH(1, (AOM[Edge_Value]=ani_diet!D1689)*(AOM[Is_Ani_Diet_Ingredient]&lt;&gt;FALSE), 0)), "No Match in AOM")</f>
        <v>AOM_001807</v>
      </c>
      <c r="S1689" t="str" cm="1">
        <f t="array" ref="S1689">IFERROR(IF(INDEX(AOM[Scientific Name], MATCH(1, (AOM[Edge_Value]=ani_diet!D1689)*(AOM[Is_Ani_Diet_Ingredient]&lt;&gt;FALSE), 0))=0, "", INDEX(AOM[Scientific Name], MATCH(1, (AOM[Edge_Value]=ani_diet!D1689)*(AOM[Is_Ani_Diet_Ingredient]&lt;&gt;FALSE), 0))), "No Match in AOM")</f>
        <v/>
      </c>
      <c r="T1689" t="str" cm="1">
        <f t="array" ref="T1689">IF((S1689&lt;&gt;"")*(S1689&lt;&gt;"No Match in AOM"),IF(J1689&lt;&gt;"",_xlfn.TEXTJOIN(";",TRUE,CONCATENATE(_xlfn.TEXTSPLIT(S1689,";",TRUE,FALSE)," ",J1689)),S1689),"")</f>
        <v/>
      </c>
    </row>
    <row r="1690" spans="1:20" ht="15" customHeight="1">
      <c r="A1690" s="30" t="s">
        <v>27406</v>
      </c>
      <c r="B1690" s="55" t="s">
        <v>19179</v>
      </c>
      <c r="C1690" s="56" t="str">
        <f>_xlfn.TEXTJOIN(" ",TRUE,B1690,IF(ISBLANK(J1690),"",_xlfn.TEXTSPLIT(J1690,";")))</f>
        <v>Unspecified Straw</v>
      </c>
      <c r="D1690" s="56" t="str">
        <f>_xlfn.TEXTJOIN(" ",TRUE,B1690,IF(ISBLANK(J1690),"",_xlfn.TEXTSPLIT(J1690,";")),IF(ISBLANK(H1690),"",_xlfn.TEXTSPLIT(H1690,";")))</f>
        <v>Unspecified Straw</v>
      </c>
      <c r="E1690" s="56" t="str">
        <f>_xlfn.TEXTJOIN(" ",TRUE,B1690,F1690,IF(ISBLANK(J1690),"",_xlfn.TEXTSPLIT(J1690,";")),IF(ISBLANK(G1690),"",_xlfn.TEXTSPLIT(G1690,";")))</f>
        <v>Unspecified Straw Chopped</v>
      </c>
      <c r="G1690" s="55" t="s">
        <v>6195</v>
      </c>
      <c r="I1690" s="55" t="s">
        <v>6195</v>
      </c>
      <c r="L1690" s="32" t="s">
        <v>324</v>
      </c>
      <c r="N1690" t="s">
        <v>2539</v>
      </c>
      <c r="O1690" t="s">
        <v>2510</v>
      </c>
      <c r="P1690" t="s">
        <v>26269</v>
      </c>
      <c r="Q1690" t="s">
        <v>26270</v>
      </c>
      <c r="R1690" t="str" cm="1">
        <f t="array" ref="R1690">IFERROR(INDEX(AOM[AOM], MATCH(1, (AOM[Edge_Value]=ani_diet!D1690)*(AOM[Is_Ani_Diet_Ingredient]&lt;&gt;FALSE), 0)), "No Match in AOM")</f>
        <v>AOM_000582</v>
      </c>
      <c r="S1690" t="str" cm="1">
        <f t="array" ref="S1690">IFERROR(IF(INDEX(AOM[Scientific Name], MATCH(1, (AOM[Edge_Value]=ani_diet!D1690)*(AOM[Is_Ani_Diet_Ingredient]&lt;&gt;FALSE), 0))=0, "", INDEX(AOM[Scientific Name], MATCH(1, (AOM[Edge_Value]=ani_diet!D1690)*(AOM[Is_Ani_Diet_Ingredient]&lt;&gt;FALSE), 0))), "No Match in AOM")</f>
        <v/>
      </c>
      <c r="T1690" t="str" cm="1">
        <f t="array" ref="T1690">IF((S1690&lt;&gt;"")*(S1690&lt;&gt;"No Match in AOM"),IF(J1690&lt;&gt;"",_xlfn.TEXTJOIN(";",TRUE,CONCATENATE(_xlfn.TEXTSPLIT(S1690,";",TRUE,FALSE)," ",J1690)),S1690),"")</f>
        <v/>
      </c>
    </row>
    <row r="1691" spans="1:20" ht="15" customHeight="1">
      <c r="A1691" s="30" t="s">
        <v>27407</v>
      </c>
      <c r="B1691" s="55" t="s">
        <v>19179</v>
      </c>
      <c r="C1691" s="56" t="str">
        <f>_xlfn.TEXTJOIN(" ",TRUE,B1691,IF(ISBLANK(J1691),"",_xlfn.TEXTSPLIT(J1691,";")))</f>
        <v>Unspecified Straw</v>
      </c>
      <c r="D1691" s="56" t="str">
        <f>_xlfn.TEXTJOIN(" ",TRUE,B1691,IF(ISBLANK(J1691),"",_xlfn.TEXTSPLIT(J1691,";")),IF(ISBLANK(H1691),"",_xlfn.TEXTSPLIT(H1691,";")))</f>
        <v>Unspecified Straw</v>
      </c>
      <c r="E1691" s="56" t="str">
        <f>_xlfn.TEXTJOIN(" ",TRUE,B1691,F1691,IF(ISBLANK(J1691),"",_xlfn.TEXTSPLIT(J1691,";")),IF(ISBLANK(G1691),"",_xlfn.TEXTSPLIT(G1691,";")))</f>
        <v>Unspecified Straw</v>
      </c>
      <c r="R1691" t="str" cm="1">
        <f t="array" ref="R1691">IFERROR(INDEX(AOM[AOM], MATCH(1, (AOM[Edge_Value]=ani_diet!D1691)*(AOM[Is_Ani_Diet_Ingredient]&lt;&gt;FALSE), 0)), "No Match in AOM")</f>
        <v>AOM_000582</v>
      </c>
      <c r="S1691" t="str" cm="1">
        <f t="array" ref="S1691">IFERROR(IF(INDEX(AOM[Scientific Name], MATCH(1, (AOM[Edge_Value]=ani_diet!D1691)*(AOM[Is_Ani_Diet_Ingredient]&lt;&gt;FALSE), 0))=0, "", INDEX(AOM[Scientific Name], MATCH(1, (AOM[Edge_Value]=ani_diet!D1691)*(AOM[Is_Ani_Diet_Ingredient]&lt;&gt;FALSE), 0))), "No Match in AOM")</f>
        <v/>
      </c>
      <c r="T1691" t="str" cm="1">
        <f t="array" ref="T1691">IF((S1691&lt;&gt;"")*(S1691&lt;&gt;"No Match in AOM"),IF(J1691&lt;&gt;"",_xlfn.TEXTJOIN(";",TRUE,CONCATENATE(_xlfn.TEXTSPLIT(S1691,";",TRUE,FALSE)," ",J1691)),S1691),"")</f>
        <v/>
      </c>
    </row>
    <row r="1692" spans="1:20" ht="15" customHeight="1">
      <c r="A1692" s="30" t="s">
        <v>27408</v>
      </c>
      <c r="B1692" s="55" t="s">
        <v>19179</v>
      </c>
      <c r="C1692" s="56" t="str">
        <f>_xlfn.TEXTJOIN(" ",TRUE,B1692,IF(ISBLANK(J1692),"",_xlfn.TEXTSPLIT(J1692,";")))</f>
        <v>Unspecified Straw</v>
      </c>
      <c r="D1692" s="56" t="str">
        <f>_xlfn.TEXTJOIN(" ",TRUE,B1692,IF(ISBLANK(J1692),"",_xlfn.TEXTSPLIT(J1692,";")),IF(ISBLANK(H1692),"",_xlfn.TEXTSPLIT(H1692,";")))</f>
        <v>Unspecified Straw Ground</v>
      </c>
      <c r="E1692" s="56" t="str">
        <f>_xlfn.TEXTJOIN(" ",TRUE,B1692,F1692,IF(ISBLANK(J1692),"",_xlfn.TEXTSPLIT(J1692,";")),IF(ISBLANK(G1692),"",_xlfn.TEXTSPLIT(G1692,";")))</f>
        <v>Unspecified Straw Ground</v>
      </c>
      <c r="G1692" s="55" t="s">
        <v>6052</v>
      </c>
      <c r="H1692" s="55" t="s">
        <v>6052</v>
      </c>
      <c r="R1692" t="str" cm="1">
        <f t="array" ref="R1692">IFERROR(INDEX(AOM[AOM], MATCH(1, (AOM[Edge_Value]=ani_diet!D1692)*(AOM[Is_Ani_Diet_Ingredient]&lt;&gt;FALSE), 0)), "No Match in AOM")</f>
        <v>AOM_006244</v>
      </c>
      <c r="S1692" t="str" cm="1">
        <f t="array" ref="S1692">IFERROR(IF(INDEX(AOM[Scientific Name], MATCH(1, (AOM[Edge_Value]=ani_diet!D1692)*(AOM[Is_Ani_Diet_Ingredient]&lt;&gt;FALSE), 0))=0, "", INDEX(AOM[Scientific Name], MATCH(1, (AOM[Edge_Value]=ani_diet!D1692)*(AOM[Is_Ani_Diet_Ingredient]&lt;&gt;FALSE), 0))), "No Match in AOM")</f>
        <v/>
      </c>
      <c r="T1692" t="str" cm="1">
        <f t="array" ref="T1692">IF((S1692&lt;&gt;"")*(S1692&lt;&gt;"No Match in AOM"),IF(J1692&lt;&gt;"",_xlfn.TEXTJOIN(";",TRUE,CONCATENATE(_xlfn.TEXTSPLIT(S1692,";",TRUE,FALSE)," ",J1692)),S1692),"")</f>
        <v/>
      </c>
    </row>
    <row r="1693" spans="1:20" ht="15" customHeight="1">
      <c r="A1693" s="30" t="s">
        <v>23390</v>
      </c>
      <c r="B1693" s="55" t="s">
        <v>23390</v>
      </c>
      <c r="C1693" s="56" t="str">
        <f>_xlfn.TEXTJOIN(" ",TRUE,B1693,IF(ISBLANK(J1693),"",_xlfn.TEXTSPLIT(J1693,";")))</f>
        <v>Unspecified Yeast</v>
      </c>
      <c r="D1693" s="56" t="str">
        <f>_xlfn.TEXTJOIN(" ",TRUE,B1693,IF(ISBLANK(J1693),"",_xlfn.TEXTSPLIT(J1693,";")),IF(ISBLANK(H1693),"",_xlfn.TEXTSPLIT(H1693,";")))</f>
        <v>Unspecified Yeast</v>
      </c>
      <c r="E1693" s="56" t="str">
        <f>_xlfn.TEXTJOIN(" ",TRUE,B1693,F1693,IF(ISBLANK(J1693),"",_xlfn.TEXTSPLIT(J1693,";")),IF(ISBLANK(G1693),"",_xlfn.TEXTSPLIT(G1693,";")))</f>
        <v>Unspecified Yeast</v>
      </c>
      <c r="R1693" t="str" cm="1">
        <f t="array" ref="R1693">IFERROR(INDEX(AOM[AOM], MATCH(1, (AOM[Edge_Value]=ani_diet!D1693)*(AOM[Is_Ani_Diet_Ingredient]&lt;&gt;FALSE), 0)), "No Match in AOM")</f>
        <v>AOM_006241</v>
      </c>
      <c r="S1693" t="str" cm="1">
        <f t="array" ref="S1693">IFERROR(IF(INDEX(AOM[Scientific Name], MATCH(1, (AOM[Edge_Value]=ani_diet!D1693)*(AOM[Is_Ani_Diet_Ingredient]&lt;&gt;FALSE), 0))=0, "", INDEX(AOM[Scientific Name], MATCH(1, (AOM[Edge_Value]=ani_diet!D1693)*(AOM[Is_Ani_Diet_Ingredient]&lt;&gt;FALSE), 0))), "No Match in AOM")</f>
        <v/>
      </c>
      <c r="T1693" t="str" cm="1">
        <f t="array" ref="T1693">IF((S1693&lt;&gt;"")*(S1693&lt;&gt;"No Match in AOM"),IF(J1693&lt;&gt;"",_xlfn.TEXTJOIN(";",TRUE,CONCATENATE(_xlfn.TEXTSPLIT(S1693,";",TRUE,FALSE)," ",J1693)),S1693),"")</f>
        <v/>
      </c>
    </row>
    <row r="1694" spans="1:20" ht="15" customHeight="1">
      <c r="A1694" s="30" t="s">
        <v>27409</v>
      </c>
      <c r="B1694" s="30" t="s">
        <v>23392</v>
      </c>
      <c r="C1694" s="56" t="str">
        <f>_xlfn.TEXTJOIN(" ",TRUE,B1694,IF(ISBLANK(J1694),"",_xlfn.TEXTSPLIT(J1694,";")))</f>
        <v>Untreated Organic Waste</v>
      </c>
      <c r="D1694" s="56" t="str">
        <f>_xlfn.TEXTJOIN(" ",TRUE,B1694,IF(ISBLANK(J1694),"",_xlfn.TEXTSPLIT(J1694,";")),IF(ISBLANK(H1694),"",_xlfn.TEXTSPLIT(H1694,";")))</f>
        <v>Untreated Organic Waste Dried Fermented Ground</v>
      </c>
      <c r="E1694" s="56" t="str">
        <f>_xlfn.TEXTJOIN(" ",TRUE,B1694,F1694,IF(ISBLANK(J1694),"",_xlfn.TEXTSPLIT(J1694,";")),IF(ISBLANK(G1694),"",_xlfn.TEXTSPLIT(G1694,";")))</f>
        <v>Untreated Organic Waste Dried Fermented Ground</v>
      </c>
      <c r="G1694" s="55" t="s">
        <v>25813</v>
      </c>
      <c r="H1694" s="55" t="s">
        <v>25813</v>
      </c>
      <c r="R1694" t="str" cm="1">
        <f t="array" ref="R1694">IFERROR(INDEX(AOM[AOM], MATCH(1, (AOM[Edge_Value]=ani_diet!D1694)*(AOM[Is_Ani_Diet_Ingredient]&lt;&gt;FALSE), 0)), "No Match in AOM")</f>
        <v>AOM_006240</v>
      </c>
      <c r="S1694" t="str" cm="1">
        <f t="array" ref="S1694">IFERROR(IF(INDEX(AOM[Scientific Name], MATCH(1, (AOM[Edge_Value]=ani_diet!D1694)*(AOM[Is_Ani_Diet_Ingredient]&lt;&gt;FALSE), 0))=0, "", INDEX(AOM[Scientific Name], MATCH(1, (AOM[Edge_Value]=ani_diet!D1694)*(AOM[Is_Ani_Diet_Ingredient]&lt;&gt;FALSE), 0))), "No Match in AOM")</f>
        <v/>
      </c>
      <c r="T1694" t="str" cm="1">
        <f t="array" ref="T1694">IF((S1694&lt;&gt;"")*(S1694&lt;&gt;"No Match in AOM"),IF(J1694&lt;&gt;"",_xlfn.TEXTJOIN(";",TRUE,CONCATENATE(_xlfn.TEXTSPLIT(S1694,";",TRUE,FALSE)," ",J1694)),S1694),"")</f>
        <v/>
      </c>
    </row>
    <row r="1695" spans="1:20" ht="15" customHeight="1">
      <c r="A1695" s="30" t="s">
        <v>27410</v>
      </c>
      <c r="B1695" s="55" t="s">
        <v>23392</v>
      </c>
      <c r="C1695" s="56" t="str">
        <f>_xlfn.TEXTJOIN(" ",TRUE,B1695,IF(ISBLANK(J1695),"",_xlfn.TEXTSPLIT(J1695,";")))</f>
        <v>Untreated Organic Waste</v>
      </c>
      <c r="D1695" s="56" t="str">
        <f>_xlfn.TEXTJOIN(" ",TRUE,B1695,IF(ISBLANK(J1695),"",_xlfn.TEXTSPLIT(J1695,";")),IF(ISBLANK(H1695),"",_xlfn.TEXTSPLIT(H1695,";")))</f>
        <v>Untreated Organic Waste Ground</v>
      </c>
      <c r="E1695" s="56" t="str">
        <f>_xlfn.TEXTJOIN(" ",TRUE,B1695,F1695,IF(ISBLANK(J1695),"",_xlfn.TEXTSPLIT(J1695,";")),IF(ISBLANK(G1695),"",_xlfn.TEXTSPLIT(G1695,";")))</f>
        <v>Untreated Organic Waste Ground</v>
      </c>
      <c r="G1695" s="55" t="s">
        <v>6052</v>
      </c>
      <c r="H1695" s="55" t="s">
        <v>6052</v>
      </c>
      <c r="R1695" t="str" cm="1">
        <f t="array" ref="R1695">IFERROR(INDEX(AOM[AOM], MATCH(1, (AOM[Edge_Value]=ani_diet!D1695)*(AOM[Is_Ani_Diet_Ingredient]&lt;&gt;FALSE), 0)), "No Match in AOM")</f>
        <v>AOM_006239</v>
      </c>
      <c r="S1695" t="str" cm="1">
        <f t="array" ref="S1695">IFERROR(IF(INDEX(AOM[Scientific Name], MATCH(1, (AOM[Edge_Value]=ani_diet!D1695)*(AOM[Is_Ani_Diet_Ingredient]&lt;&gt;FALSE), 0))=0, "", INDEX(AOM[Scientific Name], MATCH(1, (AOM[Edge_Value]=ani_diet!D1695)*(AOM[Is_Ani_Diet_Ingredient]&lt;&gt;FALSE), 0))), "No Match in AOM")</f>
        <v/>
      </c>
      <c r="T1695" t="str" cm="1">
        <f t="array" ref="T1695">IF((S1695&lt;&gt;"")*(S1695&lt;&gt;"No Match in AOM"),IF(J1695&lt;&gt;"",_xlfn.TEXTJOIN(";",TRUE,CONCATENATE(_xlfn.TEXTSPLIT(S1695,";",TRUE,FALSE)," ",J1695)),S1695),"")</f>
        <v/>
      </c>
    </row>
    <row r="1696" spans="1:20" ht="15" customHeight="1">
      <c r="A1696" s="61" t="s">
        <v>27411</v>
      </c>
      <c r="B1696" s="55" t="s">
        <v>3047</v>
      </c>
      <c r="C1696" s="56" t="str">
        <f>_xlfn.TEXTJOIN(" ",TRUE,B1696,IF(ISBLANK(J1696),"",_xlfn.TEXTSPLIT(J1696,";")))</f>
        <v>Urea</v>
      </c>
      <c r="D1696" s="56" t="str">
        <f>_xlfn.TEXTJOIN(" ",TRUE,B1696,IF(ISBLANK(J1696),"",_xlfn.TEXTSPLIT(J1696,";")),IF(ISBLANK(H1696),"",_xlfn.TEXTSPLIT(H1696,";")))</f>
        <v>Urea</v>
      </c>
      <c r="E1696" s="56" t="str">
        <f>_xlfn.TEXTJOIN(" ",TRUE,B1696,F1696,IF(ISBLANK(J1696),"",_xlfn.TEXTSPLIT(J1696,";")),IF(ISBLANK(G1696),"",_xlfn.TEXTSPLIT(G1696,";")))</f>
        <v>Urea</v>
      </c>
      <c r="R1696" t="str" cm="1">
        <f t="array" ref="R1696">IFERROR(INDEX(AOM[AOM], MATCH(1, (AOM[Edge_Value]=ani_diet!D1696)*(AOM[Is_Ani_Diet_Ingredient]&lt;&gt;FALSE), 0)), "No Match in AOM")</f>
        <v>AOM_001749</v>
      </c>
      <c r="S1696" t="str" cm="1">
        <f t="array" ref="S1696">IFERROR(IF(INDEX(AOM[Scientific Name], MATCH(1, (AOM[Edge_Value]=ani_diet!D1696)*(AOM[Is_Ani_Diet_Ingredient]&lt;&gt;FALSE), 0))=0, "", INDEX(AOM[Scientific Name], MATCH(1, (AOM[Edge_Value]=ani_diet!D1696)*(AOM[Is_Ani_Diet_Ingredient]&lt;&gt;FALSE), 0))), "No Match in AOM")</f>
        <v/>
      </c>
      <c r="T1696" t="str" cm="1">
        <f t="array" ref="T1696">IF((S1696&lt;&gt;"")*(S1696&lt;&gt;"No Match in AOM"),IF(J1696&lt;&gt;"",_xlfn.TEXTJOIN(";",TRUE,CONCATENATE(_xlfn.TEXTSPLIT(S1696,";",TRUE,FALSE)," ",J1696)),S1696),"")</f>
        <v/>
      </c>
    </row>
    <row r="1697" spans="1:20" ht="15" customHeight="1">
      <c r="A1697" s="30" t="s">
        <v>23346</v>
      </c>
      <c r="B1697" s="55" t="s">
        <v>23346</v>
      </c>
      <c r="C1697" s="56" t="str">
        <f>_xlfn.TEXTJOIN(" ",TRUE,B1697,IF(ISBLANK(J1697),"",_xlfn.TEXTSPLIT(J1697,";")))</f>
        <v>Urea Block Salt Lick</v>
      </c>
      <c r="D1697" s="56" t="str">
        <f>_xlfn.TEXTJOIN(" ",TRUE,B1697,IF(ISBLANK(J1697),"",_xlfn.TEXTSPLIT(J1697,";")),IF(ISBLANK(H1697),"",_xlfn.TEXTSPLIT(H1697,";")))</f>
        <v>Urea Block Salt Lick</v>
      </c>
      <c r="E1697" s="56" t="str">
        <f>_xlfn.TEXTJOIN(" ",TRUE,B1697,F1697,IF(ISBLANK(J1697),"",_xlfn.TEXTSPLIT(J1697,";")),IF(ISBLANK(G1697),"",_xlfn.TEXTSPLIT(G1697,";")))</f>
        <v>Urea Block Salt Lick</v>
      </c>
      <c r="R1697" t="str" cm="1">
        <f t="array" ref="R1697">IFERROR(INDEX(AOM[AOM], MATCH(1, (AOM[Edge_Value]=ani_diet!D1697)*(AOM[Is_Ani_Diet_Ingredient]&lt;&gt;FALSE), 0)), "No Match in AOM")</f>
        <v>AOM_003201</v>
      </c>
      <c r="S1697" t="str" cm="1">
        <f t="array" ref="S1697">IFERROR(IF(INDEX(AOM[Scientific Name], MATCH(1, (AOM[Edge_Value]=ani_diet!D1697)*(AOM[Is_Ani_Diet_Ingredient]&lt;&gt;FALSE), 0))=0, "", INDEX(AOM[Scientific Name], MATCH(1, (AOM[Edge_Value]=ani_diet!D1697)*(AOM[Is_Ani_Diet_Ingredient]&lt;&gt;FALSE), 0))), "No Match in AOM")</f>
        <v/>
      </c>
      <c r="T1697" t="str" cm="1">
        <f t="array" ref="T1697">IF((S1697&lt;&gt;"")*(S1697&lt;&gt;"No Match in AOM"),IF(J1697&lt;&gt;"",_xlfn.TEXTJOIN(";",TRUE,CONCATENATE(_xlfn.TEXTSPLIT(S1697,";",TRUE,FALSE)," ",J1697)),S1697),"")</f>
        <v/>
      </c>
    </row>
    <row r="1698" spans="1:20" ht="15" customHeight="1">
      <c r="A1698" s="30" t="s">
        <v>27412</v>
      </c>
      <c r="B1698" s="55" t="s">
        <v>21497</v>
      </c>
      <c r="C1698" s="56" t="str">
        <f>_xlfn.TEXTJOIN(" ",TRUE,B1698,IF(ISBLANK(J1698),"",_xlfn.TEXTSPLIT(J1698,";")))</f>
        <v>Urochloa mosambicensis</v>
      </c>
      <c r="D1698" s="56" t="str">
        <f>_xlfn.TEXTJOIN(" ",TRUE,B1698,IF(ISBLANK(J1698),"",_xlfn.TEXTSPLIT(J1698,";")),IF(ISBLANK(H1698),"",_xlfn.TEXTSPLIT(H1698,";")))</f>
        <v>Urochloa mosambicensis</v>
      </c>
      <c r="E1698" s="56" t="str">
        <f>_xlfn.TEXTJOIN(" ",TRUE,B1698,F1698,IF(ISBLANK(J1698),"",_xlfn.TEXTSPLIT(J1698,";")),IF(ISBLANK(G1698),"",_xlfn.TEXTSPLIT(G1698,";")))</f>
        <v>Urochloa mosambicensis</v>
      </c>
      <c r="R1698" t="str" cm="1">
        <f t="array" ref="R1698">IFERROR(INDEX(AOM[AOM], MATCH(1, (AOM[Edge_Value]=ani_diet!D1698)*(AOM[Is_Ani_Diet_Ingredient]&lt;&gt;FALSE), 0)), "No Match in AOM")</f>
        <v>AOM_001453</v>
      </c>
      <c r="S1698" t="str" cm="1">
        <f t="array" ref="S1698">IFERROR(IF(INDEX(AOM[Scientific Name], MATCH(1, (AOM[Edge_Value]=ani_diet!D1698)*(AOM[Is_Ani_Diet_Ingredient]&lt;&gt;FALSE), 0))=0, "", INDEX(AOM[Scientific Name], MATCH(1, (AOM[Edge_Value]=ani_diet!D1698)*(AOM[Is_Ani_Diet_Ingredient]&lt;&gt;FALSE), 0))), "No Match in AOM")</f>
        <v>Urochloa mosambicensis</v>
      </c>
      <c r="T1698" t="str" cm="1">
        <f t="array" ref="T1698">IF((S1698&lt;&gt;"")*(S1698&lt;&gt;"No Match in AOM"),IF(J1698&lt;&gt;"",_xlfn.TEXTJOIN(";",TRUE,CONCATENATE(_xlfn.TEXTSPLIT(S1698,";",TRUE,FALSE)," ",J1698)),S1698),"")</f>
        <v>Urochloa mosambicensis</v>
      </c>
    </row>
    <row r="1699" spans="1:20" ht="15" customHeight="1">
      <c r="A1699" s="30" t="s">
        <v>27413</v>
      </c>
      <c r="B1699" s="55" t="s">
        <v>21497</v>
      </c>
      <c r="C1699" s="56" t="str">
        <f>_xlfn.TEXTJOIN(" ",TRUE,B1699,IF(ISBLANK(J1699),"",_xlfn.TEXTSPLIT(J1699,";")))</f>
        <v>Urochloa mosambicensis</v>
      </c>
      <c r="D1699" s="56" t="str">
        <f>_xlfn.TEXTJOIN(" ",TRUE,B1699,IF(ISBLANK(J1699),"",_xlfn.TEXTSPLIT(J1699,";")),IF(ISBLANK(H1699),"",_xlfn.TEXTSPLIT(H1699,";")))</f>
        <v>Urochloa mosambicensis Dried</v>
      </c>
      <c r="E1699" s="56" t="str">
        <f>_xlfn.TEXTJOIN(" ",TRUE,B1699,F1699,IF(ISBLANK(J1699),"",_xlfn.TEXTSPLIT(J1699,";")),IF(ISBLANK(G1699),"",_xlfn.TEXTSPLIT(G1699,";")))</f>
        <v>Urochloa mosambicensis Hay</v>
      </c>
      <c r="G1699" s="55" t="s">
        <v>17482</v>
      </c>
      <c r="H1699" s="55" t="s">
        <v>17480</v>
      </c>
      <c r="L1699" s="32" t="s">
        <v>324</v>
      </c>
      <c r="R1699" t="str" cm="1">
        <f t="array" ref="R1699">IFERROR(INDEX(AOM[AOM], MATCH(1, (AOM[Edge_Value]=ani_diet!D1699)*(AOM[Is_Ani_Diet_Ingredient]&lt;&gt;FALSE), 0)), "No Match in AOM")</f>
        <v>AOM_001454</v>
      </c>
      <c r="S1699" t="str" cm="1">
        <f t="array" ref="S1699">IFERROR(IF(INDEX(AOM[Scientific Name], MATCH(1, (AOM[Edge_Value]=ani_diet!D1699)*(AOM[Is_Ani_Diet_Ingredient]&lt;&gt;FALSE), 0))=0, "", INDEX(AOM[Scientific Name], MATCH(1, (AOM[Edge_Value]=ani_diet!D1699)*(AOM[Is_Ani_Diet_Ingredient]&lt;&gt;FALSE), 0))), "No Match in AOM")</f>
        <v>Urochloa mosambicensis</v>
      </c>
      <c r="T1699" t="str" cm="1">
        <f t="array" ref="T1699">IF((S1699&lt;&gt;"")*(S1699&lt;&gt;"No Match in AOM"),IF(J1699&lt;&gt;"",_xlfn.TEXTJOIN(";",TRUE,CONCATENATE(_xlfn.TEXTSPLIT(S1699,";",TRUE,FALSE)," ",J1699)),S1699),"")</f>
        <v>Urochloa mosambicensis</v>
      </c>
    </row>
    <row r="1700" spans="1:20" ht="15" customHeight="1">
      <c r="A1700" s="30" t="s">
        <v>23582</v>
      </c>
      <c r="B1700" s="55" t="s">
        <v>23582</v>
      </c>
      <c r="C1700" s="56" t="str">
        <f>_xlfn.TEXTJOIN(" ",TRUE,B1700,IF(ISBLANK(J1700),"",_xlfn.TEXTSPLIT(J1700,";")))</f>
        <v>Urtica dioica</v>
      </c>
      <c r="D1700" s="56" t="str">
        <f>_xlfn.TEXTJOIN(" ",TRUE,B1700,IF(ISBLANK(J1700),"",_xlfn.TEXTSPLIT(J1700,";")),IF(ISBLANK(H1700),"",_xlfn.TEXTSPLIT(H1700,";")))</f>
        <v>Urtica dioica</v>
      </c>
      <c r="E1700" s="56" t="str">
        <f>_xlfn.TEXTJOIN(" ",TRUE,B1700,F1700,IF(ISBLANK(J1700),"",_xlfn.TEXTSPLIT(J1700,";")),IF(ISBLANK(G1700),"",_xlfn.TEXTSPLIT(G1700,";")))</f>
        <v>Urtica dioica</v>
      </c>
      <c r="R1700" t="str" cm="1">
        <f t="array" ref="R1700">IFERROR(INDEX(AOM[AOM], MATCH(1, (AOM[Edge_Value]=ani_diet!D1700)*(AOM[Is_Ani_Diet_Ingredient]&lt;&gt;FALSE), 0)), "No Match in AOM")</f>
        <v>AOM_001871</v>
      </c>
      <c r="S1700" t="str" cm="1">
        <f t="array" ref="S1700">IFERROR(IF(INDEX(AOM[Scientific Name], MATCH(1, (AOM[Edge_Value]=ani_diet!D1700)*(AOM[Is_Ani_Diet_Ingredient]&lt;&gt;FALSE), 0))=0, "", INDEX(AOM[Scientific Name], MATCH(1, (AOM[Edge_Value]=ani_diet!D1700)*(AOM[Is_Ani_Diet_Ingredient]&lt;&gt;FALSE), 0))), "No Match in AOM")</f>
        <v>Urtica dioica</v>
      </c>
      <c r="T1700" t="str" cm="1">
        <f t="array" ref="T1700">IF((S1700&lt;&gt;"")*(S1700&lt;&gt;"No Match in AOM"),IF(J1700&lt;&gt;"",_xlfn.TEXTJOIN(";",TRUE,CONCATENATE(_xlfn.TEXTSPLIT(S1700,";",TRUE,FALSE)," ",J1700)),S1700),"")</f>
        <v>Urtica dioica</v>
      </c>
    </row>
    <row r="1701" spans="1:20" ht="15" customHeight="1">
      <c r="A1701" s="30" t="s">
        <v>27414</v>
      </c>
      <c r="B1701" s="55" t="s">
        <v>23582</v>
      </c>
      <c r="C1701" s="56" t="str">
        <f>_xlfn.TEXTJOIN(" ",TRUE,B1701,IF(ISBLANK(J1701),"",_xlfn.TEXTSPLIT(J1701,";")))</f>
        <v>Urtica dioica</v>
      </c>
      <c r="D1701" s="56" t="str">
        <f>_xlfn.TEXTJOIN(" ",TRUE,B1701,IF(ISBLANK(J1701),"",_xlfn.TEXTSPLIT(J1701,";")),IF(ISBLANK(H1701),"",_xlfn.TEXTSPLIT(H1701,";")))</f>
        <v>Urtica dioica Dried Ground</v>
      </c>
      <c r="E1701" s="56" t="str">
        <f>_xlfn.TEXTJOIN(" ",TRUE,B1701,F1701,IF(ISBLANK(J1701),"",_xlfn.TEXTSPLIT(J1701,";")),IF(ISBLANK(G1701),"",_xlfn.TEXTSPLIT(G1701,";")))</f>
        <v>Urtica dioica Dried Ground</v>
      </c>
      <c r="G1701" s="55" t="s">
        <v>25767</v>
      </c>
      <c r="H1701" s="55" t="s">
        <v>25767</v>
      </c>
      <c r="R1701" t="str" cm="1">
        <f t="array" ref="R1701">IFERROR(INDEX(AOM[AOM], MATCH(1, (AOM[Edge_Value]=ani_diet!D1701)*(AOM[Is_Ani_Diet_Ingredient]&lt;&gt;FALSE), 0)), "No Match in AOM")</f>
        <v>AOM_002002</v>
      </c>
      <c r="S1701" t="str" cm="1">
        <f t="array" ref="S1701">IFERROR(IF(INDEX(AOM[Scientific Name], MATCH(1, (AOM[Edge_Value]=ani_diet!D1701)*(AOM[Is_Ani_Diet_Ingredient]&lt;&gt;FALSE), 0))=0, "", INDEX(AOM[Scientific Name], MATCH(1, (AOM[Edge_Value]=ani_diet!D1701)*(AOM[Is_Ani_Diet_Ingredient]&lt;&gt;FALSE), 0))), "No Match in AOM")</f>
        <v>Urtica dioica</v>
      </c>
      <c r="T1701" t="str" cm="1">
        <f t="array" ref="T1701">IF((S1701&lt;&gt;"")*(S1701&lt;&gt;"No Match in AOM"),IF(J1701&lt;&gt;"",_xlfn.TEXTJOIN(";",TRUE,CONCATENATE(_xlfn.TEXTSPLIT(S1701,";",TRUE,FALSE)," ",J1701)),S1701),"")</f>
        <v>Urtica dioica</v>
      </c>
    </row>
    <row r="1702" spans="1:20" ht="15" customHeight="1">
      <c r="A1702" s="30" t="s">
        <v>27415</v>
      </c>
      <c r="B1702" s="55" t="s">
        <v>22614</v>
      </c>
      <c r="C1702" s="56" t="str">
        <f>_xlfn.TEXTJOIN(" ",TRUE,B1702,IF(ISBLANK(J1702),"",_xlfn.TEXTSPLIT(J1702,";")))</f>
        <v>Vachellia erioloba</v>
      </c>
      <c r="D1702" s="56" t="str">
        <f>_xlfn.TEXTJOIN(" ",TRUE,B1702,IF(ISBLANK(J1702),"",_xlfn.TEXTSPLIT(J1702,";")),IF(ISBLANK(H1702),"",_xlfn.TEXTSPLIT(H1702,";")))</f>
        <v>Vachellia erioloba</v>
      </c>
      <c r="E1702" s="56" t="str">
        <f>_xlfn.TEXTJOIN(" ",TRUE,B1702,F1702,IF(ISBLANK(J1702),"",_xlfn.TEXTSPLIT(J1702,";")),IF(ISBLANK(G1702),"",_xlfn.TEXTSPLIT(G1702,";")))</f>
        <v>Vachellia erioloba</v>
      </c>
      <c r="R1702" t="str" cm="1">
        <f t="array" ref="R1702">IFERROR(INDEX(AOM[AOM], MATCH(1, (AOM[Edge_Value]=ani_diet!D1702)*(AOM[Is_Ani_Diet_Ingredient]&lt;&gt;FALSE), 0)), "No Match in AOM")</f>
        <v>AOM_003694</v>
      </c>
      <c r="S1702" t="str" cm="1">
        <f t="array" ref="S1702">IFERROR(IF(INDEX(AOM[Scientific Name], MATCH(1, (AOM[Edge_Value]=ani_diet!D1702)*(AOM[Is_Ani_Diet_Ingredient]&lt;&gt;FALSE), 0))=0, "", INDEX(AOM[Scientific Name], MATCH(1, (AOM[Edge_Value]=ani_diet!D1702)*(AOM[Is_Ani_Diet_Ingredient]&lt;&gt;FALSE), 0))), "No Match in AOM")</f>
        <v>Vachellia erioloba</v>
      </c>
      <c r="T1702" t="str" cm="1">
        <f t="array" ref="T1702">IF((S1702&lt;&gt;"")*(S1702&lt;&gt;"No Match in AOM"),IF(J1702&lt;&gt;"",_xlfn.TEXTJOIN(";",TRUE,CONCATENATE(_xlfn.TEXTSPLIT(S1702,";",TRUE,FALSE)," ",J1702)),S1702),"")</f>
        <v>Vachellia erioloba</v>
      </c>
    </row>
    <row r="1703" spans="1:20" ht="15" customHeight="1">
      <c r="A1703" s="30" t="s">
        <v>22617</v>
      </c>
      <c r="B1703" s="55" t="s">
        <v>22617</v>
      </c>
      <c r="C1703" s="56" t="str">
        <f>_xlfn.TEXTJOIN(" ",TRUE,B1703,IF(ISBLANK(J1703),"",_xlfn.TEXTSPLIT(J1703,";")))</f>
        <v>Vachellia polyacantha</v>
      </c>
      <c r="D1703" s="56" t="str">
        <f>_xlfn.TEXTJOIN(" ",TRUE,B1703,IF(ISBLANK(J1703),"",_xlfn.TEXTSPLIT(J1703,";")),IF(ISBLANK(H1703),"",_xlfn.TEXTSPLIT(H1703,";")))</f>
        <v>Vachellia polyacantha</v>
      </c>
      <c r="E1703" s="56" t="str">
        <f>_xlfn.TEXTJOIN(" ",TRUE,B1703,F1703,IF(ISBLANK(J1703),"",_xlfn.TEXTSPLIT(J1703,";")),IF(ISBLANK(G1703),"",_xlfn.TEXTSPLIT(G1703,";")))</f>
        <v>Vachellia polyacantha</v>
      </c>
      <c r="R1703" t="str" cm="1">
        <f t="array" ref="R1703">IFERROR(INDEX(AOM[AOM], MATCH(1, (AOM[Edge_Value]=ani_diet!D1703)*(AOM[Is_Ani_Diet_Ingredient]&lt;&gt;FALSE), 0)), "No Match in AOM")</f>
        <v>AOM_003693</v>
      </c>
      <c r="S1703" t="str" cm="1">
        <f t="array" ref="S1703">IFERROR(IF(INDEX(AOM[Scientific Name], MATCH(1, (AOM[Edge_Value]=ani_diet!D1703)*(AOM[Is_Ani_Diet_Ingredient]&lt;&gt;FALSE), 0))=0, "", INDEX(AOM[Scientific Name], MATCH(1, (AOM[Edge_Value]=ani_diet!D1703)*(AOM[Is_Ani_Diet_Ingredient]&lt;&gt;FALSE), 0))), "No Match in AOM")</f>
        <v>Vachellia polyacantha</v>
      </c>
      <c r="T1703" t="str" cm="1">
        <f t="array" ref="T1703">IF((S1703&lt;&gt;"")*(S1703&lt;&gt;"No Match in AOM"),IF(J1703&lt;&gt;"",_xlfn.TEXTJOIN(";",TRUE,CONCATENATE(_xlfn.TEXTSPLIT(S1703,";",TRUE,FALSE)," ",J1703)),S1703),"")</f>
        <v>Vachellia polyacantha</v>
      </c>
    </row>
    <row r="1704" spans="1:20" ht="15" customHeight="1">
      <c r="A1704" s="30" t="s">
        <v>22618</v>
      </c>
      <c r="B1704" s="55" t="s">
        <v>22617</v>
      </c>
      <c r="C1704" s="56" t="str">
        <f>_xlfn.TEXTJOIN(" ",TRUE,B1704,IF(ISBLANK(J1704),"",_xlfn.TEXTSPLIT(J1704,";")))</f>
        <v>Vachellia polyacantha Leaves</v>
      </c>
      <c r="D1704" s="56" t="str">
        <f>_xlfn.TEXTJOIN(" ",TRUE,B1704,IF(ISBLANK(J1704),"",_xlfn.TEXTSPLIT(J1704,";")),IF(ISBLANK(H1704),"",_xlfn.TEXTSPLIT(H1704,";")))</f>
        <v>Vachellia polyacantha Leaves</v>
      </c>
      <c r="E1704" s="56" t="str">
        <f>_xlfn.TEXTJOIN(" ",TRUE,B1704,F1704,IF(ISBLANK(J1704),"",_xlfn.TEXTSPLIT(J1704,";")),IF(ISBLANK(G1704),"",_xlfn.TEXTSPLIT(G1704,";")))</f>
        <v>Vachellia polyacantha Leaves</v>
      </c>
      <c r="J1704" s="55" t="s">
        <v>6187</v>
      </c>
      <c r="R1704" t="str" cm="1">
        <f t="array" ref="R1704">IFERROR(INDEX(AOM[AOM], MATCH(1, (AOM[Edge_Value]=ani_diet!D1704)*(AOM[Is_Ani_Diet_Ingredient]&lt;&gt;FALSE), 0)), "No Match in AOM")</f>
        <v>AOM_001600</v>
      </c>
      <c r="S1704" t="str" cm="1">
        <f t="array" ref="S1704">IFERROR(IF(INDEX(AOM[Scientific Name], MATCH(1, (AOM[Edge_Value]=ani_diet!D1704)*(AOM[Is_Ani_Diet_Ingredient]&lt;&gt;FALSE), 0))=0, "", INDEX(AOM[Scientific Name], MATCH(1, (AOM[Edge_Value]=ani_diet!D1704)*(AOM[Is_Ani_Diet_Ingredient]&lt;&gt;FALSE), 0))), "No Match in AOM")</f>
        <v xml:space="preserve">Vachellia polyacantha </v>
      </c>
      <c r="T1704" t="str" cm="1">
        <f t="array" ref="T1704">IF((S1704&lt;&gt;"")*(S1704&lt;&gt;"No Match in AOM"),IF(J1704&lt;&gt;"",_xlfn.TEXTJOIN(";",TRUE,CONCATENATE(_xlfn.TEXTSPLIT(S1704,";",TRUE,FALSE)," ",J1704)),S1704),"")</f>
        <v>Vachellia polyacantha  Leaves</v>
      </c>
    </row>
    <row r="1705" spans="1:20" ht="15" customHeight="1">
      <c r="A1705" s="30" t="s">
        <v>27416</v>
      </c>
      <c r="B1705" s="55" t="s">
        <v>22617</v>
      </c>
      <c r="C1705" s="56" t="str">
        <f>_xlfn.TEXTJOIN(" ",TRUE,B1705,IF(ISBLANK(J1705),"",_xlfn.TEXTSPLIT(J1705,";")))</f>
        <v>Vachellia polyacantha Leaves</v>
      </c>
      <c r="D1705" s="56" t="str">
        <f>_xlfn.TEXTJOIN(" ",TRUE,B1705,IF(ISBLANK(J1705),"",_xlfn.TEXTSPLIT(J1705,";")),IF(ISBLANK(H1705),"",_xlfn.TEXTSPLIT(H1705,";")))</f>
        <v>Vachellia polyacantha Leaves Ground</v>
      </c>
      <c r="E1705" s="56" t="str">
        <f>_xlfn.TEXTJOIN(" ",TRUE,B1705,F1705,IF(ISBLANK(J1705),"",_xlfn.TEXTSPLIT(J1705,";")),IF(ISBLANK(G1705),"",_xlfn.TEXTSPLIT(G1705,";")))</f>
        <v>Vachellia polyacantha Leaves Ground</v>
      </c>
      <c r="G1705" s="55" t="s">
        <v>6052</v>
      </c>
      <c r="H1705" s="55" t="s">
        <v>6052</v>
      </c>
      <c r="J1705" s="55" t="s">
        <v>6187</v>
      </c>
      <c r="R1705" t="str" cm="1">
        <f t="array" ref="R1705">IFERROR(INDEX(AOM[AOM], MATCH(1, (AOM[Edge_Value]=ani_diet!D1705)*(AOM[Is_Ani_Diet_Ingredient]&lt;&gt;FALSE), 0)), "No Match in AOM")</f>
        <v>AOM_006212</v>
      </c>
      <c r="S1705" t="str" cm="1">
        <f t="array" ref="S1705">IFERROR(IF(INDEX(AOM[Scientific Name], MATCH(1, (AOM[Edge_Value]=ani_diet!D1705)*(AOM[Is_Ani_Diet_Ingredient]&lt;&gt;FALSE), 0))=0, "", INDEX(AOM[Scientific Name], MATCH(1, (AOM[Edge_Value]=ani_diet!D1705)*(AOM[Is_Ani_Diet_Ingredient]&lt;&gt;FALSE), 0))), "No Match in AOM")</f>
        <v xml:space="preserve">Vachellia polyacantha </v>
      </c>
      <c r="T1705" t="str" cm="1">
        <f t="array" ref="T1705">IF((S1705&lt;&gt;"")*(S1705&lt;&gt;"No Match in AOM"),IF(J1705&lt;&gt;"",_xlfn.TEXTJOIN(";",TRUE,CONCATENATE(_xlfn.TEXTSPLIT(S1705,";",TRUE,FALSE)," ",J1705)),S1705),"")</f>
        <v>Vachellia polyacantha  Leaves</v>
      </c>
    </row>
    <row r="1706" spans="1:20" ht="15" customHeight="1">
      <c r="A1706" s="30" t="s">
        <v>20793</v>
      </c>
      <c r="B1706" s="55" t="s">
        <v>20793</v>
      </c>
      <c r="C1706" s="56" t="str">
        <f>_xlfn.TEXTJOIN(" ",TRUE,B1706,IF(ISBLANK(J1706),"",_xlfn.TEXTSPLIT(J1706,";")))</f>
        <v>Vallisneria aethiopica</v>
      </c>
      <c r="D1706" s="56" t="str">
        <f>_xlfn.TEXTJOIN(" ",TRUE,B1706,IF(ISBLANK(J1706),"",_xlfn.TEXTSPLIT(J1706,";")),IF(ISBLANK(H1706),"",_xlfn.TEXTSPLIT(H1706,";")))</f>
        <v>Vallisneria aethiopica</v>
      </c>
      <c r="E1706" s="56" t="str">
        <f>_xlfn.TEXTJOIN(" ",TRUE,B1706,F1706,IF(ISBLANK(J1706),"",_xlfn.TEXTSPLIT(J1706,";")),IF(ISBLANK(G1706),"",_xlfn.TEXTSPLIT(G1706,";")))</f>
        <v>Vallisneria aethiopica</v>
      </c>
      <c r="R1706" t="str" cm="1">
        <f t="array" ref="R1706">IFERROR(INDEX(AOM[AOM], MATCH(1, (AOM[Edge_Value]=ani_diet!D1706)*(AOM[Is_Ani_Diet_Ingredient]&lt;&gt;FALSE), 0)), "No Match in AOM")</f>
        <v>AOM_001565</v>
      </c>
      <c r="S1706" t="str" cm="1">
        <f t="array" ref="S1706">IFERROR(IF(INDEX(AOM[Scientific Name], MATCH(1, (AOM[Edge_Value]=ani_diet!D1706)*(AOM[Is_Ani_Diet_Ingredient]&lt;&gt;FALSE), 0))=0, "", INDEX(AOM[Scientific Name], MATCH(1, (AOM[Edge_Value]=ani_diet!D1706)*(AOM[Is_Ani_Diet_Ingredient]&lt;&gt;FALSE), 0))), "No Match in AOM")</f>
        <v>Vallisneria aethiopica</v>
      </c>
      <c r="T1706" t="str" cm="1">
        <f t="array" ref="T1706">IF((S1706&lt;&gt;"")*(S1706&lt;&gt;"No Match in AOM"),IF(J1706&lt;&gt;"",_xlfn.TEXTJOIN(";",TRUE,CONCATENATE(_xlfn.TEXTSPLIT(S1706,";",TRUE,FALSE)," ",J1706)),S1706),"")</f>
        <v>Vallisneria aethiopica</v>
      </c>
    </row>
    <row r="1707" spans="1:20" ht="15" customHeight="1">
      <c r="A1707" s="30" t="s">
        <v>27417</v>
      </c>
      <c r="B1707" s="55" t="s">
        <v>20590</v>
      </c>
      <c r="C1707" s="56" t="str">
        <f>_xlfn.TEXTJOIN(" ",TRUE,B1707,IF(ISBLANK(J1707),"",_xlfn.TEXTSPLIT(J1707,";")))</f>
        <v>Vegetable Oil</v>
      </c>
      <c r="D1707" s="56" t="str">
        <f>_xlfn.TEXTJOIN(" ",TRUE,B1707,IF(ISBLANK(J1707),"",_xlfn.TEXTSPLIT(J1707,";")),IF(ISBLANK(H1707),"",_xlfn.TEXTSPLIT(H1707,";")))</f>
        <v>Vegetable Oil</v>
      </c>
      <c r="E1707" s="56" t="str">
        <f>_xlfn.TEXTJOIN(" ",TRUE,B1707,F1707,IF(ISBLANK(J1707),"",_xlfn.TEXTSPLIT(J1707,";")),IF(ISBLANK(G1707),"",_xlfn.TEXTSPLIT(G1707,";")))</f>
        <v>Vegetable Oil</v>
      </c>
      <c r="K1707" s="32" t="s">
        <v>324</v>
      </c>
      <c r="N1707" t="s">
        <v>2539</v>
      </c>
      <c r="O1707" t="s">
        <v>2510</v>
      </c>
      <c r="P1707" t="s">
        <v>25925</v>
      </c>
      <c r="Q1707" t="s">
        <v>25926</v>
      </c>
      <c r="R1707" t="str" cm="1">
        <f t="array" ref="R1707">IFERROR(INDEX(AOM[AOM], MATCH(1, (AOM[Edge_Value]=ani_diet!D1707)*(AOM[Is_Ani_Diet_Ingredient]&lt;&gt;FALSE), 0)), "No Match in AOM")</f>
        <v>AOM_000676</v>
      </c>
      <c r="S1707" t="str" cm="1">
        <f t="array" ref="S1707">IFERROR(IF(INDEX(AOM[Scientific Name], MATCH(1, (AOM[Edge_Value]=ani_diet!D1707)*(AOM[Is_Ani_Diet_Ingredient]&lt;&gt;FALSE), 0))=0, "", INDEX(AOM[Scientific Name], MATCH(1, (AOM[Edge_Value]=ani_diet!D1707)*(AOM[Is_Ani_Diet_Ingredient]&lt;&gt;FALSE), 0))), "No Match in AOM")</f>
        <v/>
      </c>
      <c r="T1707" t="str" cm="1">
        <f t="array" ref="T1707">IF((S1707&lt;&gt;"")*(S1707&lt;&gt;"No Match in AOM"),IF(J1707&lt;&gt;"",_xlfn.TEXTJOIN(";",TRUE,CONCATENATE(_xlfn.TEXTSPLIT(S1707,";",TRUE,FALSE)," ",J1707)),S1707),"")</f>
        <v/>
      </c>
    </row>
    <row r="1708" spans="1:20" ht="15" customHeight="1">
      <c r="A1708" s="30" t="s">
        <v>27418</v>
      </c>
      <c r="B1708" s="55" t="s">
        <v>22627</v>
      </c>
      <c r="C1708" s="56" t="str">
        <f>_xlfn.TEXTJOIN(" ",TRUE,B1708,IF(ISBLANK(J1708),"",_xlfn.TEXTSPLIT(J1708,";")))</f>
        <v>Vernonia amygdalina</v>
      </c>
      <c r="D1708" s="56" t="str">
        <f>_xlfn.TEXTJOIN(" ",TRUE,B1708,IF(ISBLANK(J1708),"",_xlfn.TEXTSPLIT(J1708,";")),IF(ISBLANK(H1708),"",_xlfn.TEXTSPLIT(H1708,";")))</f>
        <v>Vernonia amygdalina</v>
      </c>
      <c r="E1708" s="56" t="str">
        <f>_xlfn.TEXTJOIN(" ",TRUE,B1708,F1708,IF(ISBLANK(J1708),"",_xlfn.TEXTSPLIT(J1708,";")),IF(ISBLANK(G1708),"",_xlfn.TEXTSPLIT(G1708,";")))</f>
        <v>Vernonia amygdalina</v>
      </c>
      <c r="K1708" t="s">
        <v>22638</v>
      </c>
      <c r="L1708" t="s">
        <v>22627</v>
      </c>
      <c r="M1708" t="s">
        <v>22634</v>
      </c>
      <c r="R1708" t="str" cm="1">
        <f t="array" ref="R1708">IFERROR(INDEX(AOM[AOM], MATCH(1, (AOM[Edge_Value]=ani_diet!D1708)*(AOM[Is_Ani_Diet_Ingredient]&lt;&gt;FALSE), 0)), "No Match in AOM")</f>
        <v>AOM_004614</v>
      </c>
      <c r="S1708" t="str" cm="1">
        <f t="array" ref="S1708">IFERROR(IF(INDEX(AOM[Scientific Name], MATCH(1, (AOM[Edge_Value]=ani_diet!D1708)*(AOM[Is_Ani_Diet_Ingredient]&lt;&gt;FALSE), 0))=0, "", INDEX(AOM[Scientific Name], MATCH(1, (AOM[Edge_Value]=ani_diet!D1708)*(AOM[Is_Ani_Diet_Ingredient]&lt;&gt;FALSE), 0))), "No Match in AOM")</f>
        <v>Vernonia amygdalina</v>
      </c>
      <c r="T1708" t="str" cm="1">
        <f t="array" ref="T1708">IF((S1708&lt;&gt;"")*(S1708&lt;&gt;"No Match in AOM"),IF(J1708&lt;&gt;"",_xlfn.TEXTJOIN(";",TRUE,CONCATENATE(_xlfn.TEXTSPLIT(S1708,";",TRUE,FALSE)," ",J1708)),S1708),"")</f>
        <v>Vernonia amygdalina</v>
      </c>
    </row>
    <row r="1709" spans="1:20" ht="15" customHeight="1">
      <c r="A1709" s="30" t="s">
        <v>27419</v>
      </c>
      <c r="B1709" s="55" t="s">
        <v>22627</v>
      </c>
      <c r="C1709" s="56" t="str">
        <f>_xlfn.TEXTJOIN(" ",TRUE,B1709,IF(ISBLANK(J1709),"",_xlfn.TEXTSPLIT(J1709,";")))</f>
        <v>Vernonia amygdalina</v>
      </c>
      <c r="D1709" s="56" t="str">
        <f>_xlfn.TEXTJOIN(" ",TRUE,B1709,IF(ISBLANK(J1709),"",_xlfn.TEXTSPLIT(J1709,";")),IF(ISBLANK(H1709),"",_xlfn.TEXTSPLIT(H1709,";")))</f>
        <v>Vernonia amygdalina Dried Ground</v>
      </c>
      <c r="E1709" s="56" t="str">
        <f>_xlfn.TEXTJOIN(" ",TRUE,B1709,F1709,IF(ISBLANK(J1709),"",_xlfn.TEXTSPLIT(J1709,";")),IF(ISBLANK(G1709),"",_xlfn.TEXTSPLIT(G1709,";")))</f>
        <v>Vernonia amygdalina Dried Ground</v>
      </c>
      <c r="G1709" s="55" t="s">
        <v>25767</v>
      </c>
      <c r="H1709" s="55" t="s">
        <v>25767</v>
      </c>
      <c r="K1709" t="s">
        <v>27420</v>
      </c>
      <c r="L1709" t="s">
        <v>22627</v>
      </c>
      <c r="M1709" t="s">
        <v>22634</v>
      </c>
      <c r="R1709" t="str" cm="1">
        <f t="array" ref="R1709">IFERROR(INDEX(AOM[AOM], MATCH(1, (AOM[Edge_Value]=ani_diet!D1709)*(AOM[Is_Ani_Diet_Ingredient]&lt;&gt;FALSE), 0)), "No Match in AOM")</f>
        <v>AOM_006208</v>
      </c>
      <c r="S1709" t="str" cm="1">
        <f t="array" ref="S1709">IFERROR(IF(INDEX(AOM[Scientific Name], MATCH(1, (AOM[Edge_Value]=ani_diet!D1709)*(AOM[Is_Ani_Diet_Ingredient]&lt;&gt;FALSE), 0))=0, "", INDEX(AOM[Scientific Name], MATCH(1, (AOM[Edge_Value]=ani_diet!D1709)*(AOM[Is_Ani_Diet_Ingredient]&lt;&gt;FALSE), 0))), "No Match in AOM")</f>
        <v>Vernonia amygdalina</v>
      </c>
      <c r="T1709" t="str" cm="1">
        <f t="array" ref="T1709">IF((S1709&lt;&gt;"")*(S1709&lt;&gt;"No Match in AOM"),IF(J1709&lt;&gt;"",_xlfn.TEXTJOIN(";",TRUE,CONCATENATE(_xlfn.TEXTSPLIT(S1709,";",TRUE,FALSE)," ",J1709)),S1709),"")</f>
        <v>Vernonia amygdalina</v>
      </c>
    </row>
    <row r="1710" spans="1:20" ht="15" customHeight="1">
      <c r="A1710" s="30" t="s">
        <v>27421</v>
      </c>
      <c r="B1710" s="55" t="s">
        <v>22627</v>
      </c>
      <c r="C1710" s="56" t="str">
        <f>_xlfn.TEXTJOIN(" ",TRUE,B1710,IF(ISBLANK(J1710),"",_xlfn.TEXTSPLIT(J1710,";")))</f>
        <v>Vernonia amygdalina</v>
      </c>
      <c r="D1710" s="56" t="str">
        <f>_xlfn.TEXTJOIN(" ",TRUE,B1710,IF(ISBLANK(J1710),"",_xlfn.TEXTSPLIT(J1710,";")),IF(ISBLANK(H1710),"",_xlfn.TEXTSPLIT(H1710,";")))</f>
        <v>Vernonia amygdalina Ground</v>
      </c>
      <c r="E1710" s="56" t="str">
        <f>_xlfn.TEXTJOIN(" ",TRUE,B1710,F1710,IF(ISBLANK(J1710),"",_xlfn.TEXTSPLIT(J1710,";")),IF(ISBLANK(G1710),"",_xlfn.TEXTSPLIT(G1710,";")))</f>
        <v>Vernonia amygdalina Ground</v>
      </c>
      <c r="G1710" s="55" t="s">
        <v>6052</v>
      </c>
      <c r="H1710" s="55" t="s">
        <v>6052</v>
      </c>
      <c r="K1710" t="s">
        <v>22230</v>
      </c>
      <c r="L1710" t="s">
        <v>22627</v>
      </c>
      <c r="M1710" t="s">
        <v>22634</v>
      </c>
      <c r="R1710" t="str" cm="1">
        <f t="array" ref="R1710">IFERROR(INDEX(AOM[AOM], MATCH(1, (AOM[Edge_Value]=ani_diet!D1710)*(AOM[Is_Ani_Diet_Ingredient]&lt;&gt;FALSE), 0)), "No Match in AOM")</f>
        <v>AOM_006207</v>
      </c>
      <c r="S1710" t="str" cm="1">
        <f t="array" ref="S1710">IFERROR(IF(INDEX(AOM[Scientific Name], MATCH(1, (AOM[Edge_Value]=ani_diet!D1710)*(AOM[Is_Ani_Diet_Ingredient]&lt;&gt;FALSE), 0))=0, "", INDEX(AOM[Scientific Name], MATCH(1, (AOM[Edge_Value]=ani_diet!D1710)*(AOM[Is_Ani_Diet_Ingredient]&lt;&gt;FALSE), 0))), "No Match in AOM")</f>
        <v>Vernonia amygdalina</v>
      </c>
      <c r="T1710" t="str" cm="1">
        <f t="array" ref="T1710">IF((S1710&lt;&gt;"")*(S1710&lt;&gt;"No Match in AOM"),IF(J1710&lt;&gt;"",_xlfn.TEXTJOIN(";",TRUE,CONCATENATE(_xlfn.TEXTSPLIT(S1710,";",TRUE,FALSE)," ",J1710)),S1710),"")</f>
        <v>Vernonia amygdalina</v>
      </c>
    </row>
    <row r="1711" spans="1:20" ht="15" customHeight="1">
      <c r="A1711" s="30" t="s">
        <v>22634</v>
      </c>
      <c r="B1711" s="55" t="s">
        <v>22627</v>
      </c>
      <c r="C1711" s="56" t="str">
        <f>_xlfn.TEXTJOIN(" ",TRUE,B1711,IF(ISBLANK(J1711),"",_xlfn.TEXTSPLIT(J1711,";")))</f>
        <v>Vernonia amygdalina Leaves</v>
      </c>
      <c r="D1711" s="56" t="str">
        <f>_xlfn.TEXTJOIN(" ",TRUE,B1711,IF(ISBLANK(J1711),"",_xlfn.TEXTSPLIT(J1711,";")),IF(ISBLANK(H1711),"",_xlfn.TEXTSPLIT(H1711,";")))</f>
        <v>Vernonia amygdalina Leaves</v>
      </c>
      <c r="E1711" s="56" t="str">
        <f>_xlfn.TEXTJOIN(" ",TRUE,B1711,F1711,IF(ISBLANK(J1711),"",_xlfn.TEXTSPLIT(J1711,";")),IF(ISBLANK(G1711),"",_xlfn.TEXTSPLIT(G1711,";")))</f>
        <v>Vernonia amygdalina Leaves</v>
      </c>
      <c r="J1711" s="55" t="s">
        <v>6187</v>
      </c>
      <c r="R1711" t="str" cm="1">
        <f t="array" ref="R1711">IFERROR(INDEX(AOM[AOM], MATCH(1, (AOM[Edge_Value]=ani_diet!D1711)*(AOM[Is_Ani_Diet_Ingredient]&lt;&gt;FALSE), 0)), "No Match in AOM")</f>
        <v>AOM_003902</v>
      </c>
      <c r="S1711" t="str" cm="1">
        <f t="array" ref="S1711">IFERROR(IF(INDEX(AOM[Scientific Name], MATCH(1, (AOM[Edge_Value]=ani_diet!D1711)*(AOM[Is_Ani_Diet_Ingredient]&lt;&gt;FALSE), 0))=0, "", INDEX(AOM[Scientific Name], MATCH(1, (AOM[Edge_Value]=ani_diet!D1711)*(AOM[Is_Ani_Diet_Ingredient]&lt;&gt;FALSE), 0))), "No Match in AOM")</f>
        <v>Vernonia amygdalina</v>
      </c>
      <c r="T1711" t="str" cm="1">
        <f t="array" ref="T1711">IF((S1711&lt;&gt;"")*(S1711&lt;&gt;"No Match in AOM"),IF(J1711&lt;&gt;"",_xlfn.TEXTJOIN(";",TRUE,CONCATENATE(_xlfn.TEXTSPLIT(S1711,";",TRUE,FALSE)," ",J1711)),S1711),"")</f>
        <v>Vernonia amygdalina Leaves</v>
      </c>
    </row>
    <row r="1712" spans="1:20" ht="15" customHeight="1">
      <c r="A1712" s="30" t="s">
        <v>27422</v>
      </c>
      <c r="B1712" s="55" t="s">
        <v>22627</v>
      </c>
      <c r="C1712" s="56" t="str">
        <f>_xlfn.TEXTJOIN(" ",TRUE,B1712,IF(ISBLANK(J1712),"",_xlfn.TEXTSPLIT(J1712,";")))</f>
        <v>Vernonia amygdalina Leaves</v>
      </c>
      <c r="D1712" s="56" t="str">
        <f>_xlfn.TEXTJOIN(" ",TRUE,B1712,IF(ISBLANK(J1712),"",_xlfn.TEXTSPLIT(J1712,";")),IF(ISBLANK(H1712),"",_xlfn.TEXTSPLIT(H1712,";")))</f>
        <v>Vernonia amygdalina Leaves Crushed Dried</v>
      </c>
      <c r="E1712" s="56" t="str">
        <f>_xlfn.TEXTJOIN(" ",TRUE,B1712,F1712,IF(ISBLANK(J1712),"",_xlfn.TEXTSPLIT(J1712,";")),IF(ISBLANK(G1712),"",_xlfn.TEXTSPLIT(G1712,";")))</f>
        <v>Vernonia amygdalina Leaves Crushed Dried</v>
      </c>
      <c r="G1712" s="55" t="s">
        <v>25769</v>
      </c>
      <c r="H1712" s="55" t="s">
        <v>25769</v>
      </c>
      <c r="J1712" s="55" t="s">
        <v>6187</v>
      </c>
      <c r="R1712" t="str" cm="1">
        <f t="array" ref="R1712">IFERROR(INDEX(AOM[AOM], MATCH(1, (AOM[Edge_Value]=ani_diet!D1712)*(AOM[Is_Ani_Diet_Ingredient]&lt;&gt;FALSE), 0)), "No Match in AOM")</f>
        <v>AOM_006210</v>
      </c>
      <c r="S1712" t="str" cm="1">
        <f t="array" ref="S1712">IFERROR(IF(INDEX(AOM[Scientific Name], MATCH(1, (AOM[Edge_Value]=ani_diet!D1712)*(AOM[Is_Ani_Diet_Ingredient]&lt;&gt;FALSE), 0))=0, "", INDEX(AOM[Scientific Name], MATCH(1, (AOM[Edge_Value]=ani_diet!D1712)*(AOM[Is_Ani_Diet_Ingredient]&lt;&gt;FALSE), 0))), "No Match in AOM")</f>
        <v>Vernonia amygdalina</v>
      </c>
      <c r="T1712" t="str" cm="1">
        <f t="array" ref="T1712">IF((S1712&lt;&gt;"")*(S1712&lt;&gt;"No Match in AOM"),IF(J1712&lt;&gt;"",_xlfn.TEXTJOIN(";",TRUE,CONCATENATE(_xlfn.TEXTSPLIT(S1712,";",TRUE,FALSE)," ",J1712)),S1712),"")</f>
        <v>Vernonia amygdalina Leaves</v>
      </c>
    </row>
    <row r="1713" spans="1:20" ht="15" customHeight="1">
      <c r="A1713" s="30" t="s">
        <v>27423</v>
      </c>
      <c r="B1713" s="55" t="s">
        <v>22627</v>
      </c>
      <c r="C1713" s="56" t="str">
        <f>_xlfn.TEXTJOIN(" ",TRUE,B1713,IF(ISBLANK(J1713),"",_xlfn.TEXTSPLIT(J1713,";")))</f>
        <v>Vernonia amygdalina Leaves</v>
      </c>
      <c r="D1713" s="56" t="str">
        <f>_xlfn.TEXTJOIN(" ",TRUE,B1713,IF(ISBLANK(J1713),"",_xlfn.TEXTSPLIT(J1713,";")),IF(ISBLANK(H1713),"",_xlfn.TEXTSPLIT(H1713,";")))</f>
        <v>Vernonia amygdalina Leaves Dried</v>
      </c>
      <c r="E1713" s="56" t="str">
        <f>_xlfn.TEXTJOIN(" ",TRUE,B1713,F1713,IF(ISBLANK(J1713),"",_xlfn.TEXTSPLIT(J1713,";")),IF(ISBLANK(G1713),"",_xlfn.TEXTSPLIT(G1713,";")))</f>
        <v>Vernonia amygdalina Leaves Chopped Dried</v>
      </c>
      <c r="G1713" s="55" t="s">
        <v>25774</v>
      </c>
      <c r="H1713" s="55" t="s">
        <v>17480</v>
      </c>
      <c r="J1713" s="55" t="s">
        <v>6187</v>
      </c>
      <c r="R1713" t="str" cm="1">
        <f t="array" ref="R1713">IFERROR(INDEX(AOM[AOM], MATCH(1, (AOM[Edge_Value]=ani_diet!D1713)*(AOM[Is_Ani_Diet_Ingredient]&lt;&gt;FALSE), 0)), "No Match in AOM")</f>
        <v>AOM_006209</v>
      </c>
      <c r="S1713" t="str" cm="1">
        <f t="array" ref="S1713">IFERROR(IF(INDEX(AOM[Scientific Name], MATCH(1, (AOM[Edge_Value]=ani_diet!D1713)*(AOM[Is_Ani_Diet_Ingredient]&lt;&gt;FALSE), 0))=0, "", INDEX(AOM[Scientific Name], MATCH(1, (AOM[Edge_Value]=ani_diet!D1713)*(AOM[Is_Ani_Diet_Ingredient]&lt;&gt;FALSE), 0))), "No Match in AOM")</f>
        <v>Vernonia amygdalina</v>
      </c>
      <c r="T1713" t="str" cm="1">
        <f t="array" ref="T1713">IF((S1713&lt;&gt;"")*(S1713&lt;&gt;"No Match in AOM"),IF(J1713&lt;&gt;"",_xlfn.TEXTJOIN(";",TRUE,CONCATENATE(_xlfn.TEXTSPLIT(S1713,";",TRUE,FALSE)," ",J1713)),S1713),"")</f>
        <v>Vernonia amygdalina Leaves</v>
      </c>
    </row>
    <row r="1714" spans="1:20" ht="15" customHeight="1">
      <c r="A1714" s="30" t="s">
        <v>27424</v>
      </c>
      <c r="B1714" s="55" t="s">
        <v>22627</v>
      </c>
      <c r="C1714" s="56" t="str">
        <f>_xlfn.TEXTJOIN(" ",TRUE,B1714,IF(ISBLANK(J1714),"",_xlfn.TEXTSPLIT(J1714,";")))</f>
        <v>Vernonia amygdalina</v>
      </c>
      <c r="D1714" s="56" t="str">
        <f>_xlfn.TEXTJOIN(" ",TRUE,B1714,IF(ISBLANK(J1714),"",_xlfn.TEXTSPLIT(J1714,";")),IF(ISBLANK(H1714),"",_xlfn.TEXTSPLIT(H1714,";")))</f>
        <v>Vernonia amygdalina Wilted</v>
      </c>
      <c r="E1714" s="56" t="str">
        <f>_xlfn.TEXTJOIN(" ",TRUE,B1714,F1714,IF(ISBLANK(J1714),"",_xlfn.TEXTSPLIT(J1714,";")),IF(ISBLANK(G1714),"",_xlfn.TEXTSPLIT(G1714,";")))</f>
        <v>Vernonia amygdalina Wilted</v>
      </c>
      <c r="G1714" s="55" t="s">
        <v>17481</v>
      </c>
      <c r="H1714" s="55" t="s">
        <v>17481</v>
      </c>
      <c r="K1714" t="s">
        <v>23221</v>
      </c>
      <c r="L1714" t="s">
        <v>22627</v>
      </c>
      <c r="M1714" t="s">
        <v>22634</v>
      </c>
      <c r="R1714" t="str" cm="1">
        <f t="array" ref="R1714">IFERROR(INDEX(AOM[AOM], MATCH(1, (AOM[Edge_Value]=ani_diet!D1714)*(AOM[Is_Ani_Diet_Ingredient]&lt;&gt;FALSE), 0)), "No Match in AOM")</f>
        <v>AOM_006211</v>
      </c>
      <c r="S1714" t="str" cm="1">
        <f t="array" ref="S1714">IFERROR(IF(INDEX(AOM[Scientific Name], MATCH(1, (AOM[Edge_Value]=ani_diet!D1714)*(AOM[Is_Ani_Diet_Ingredient]&lt;&gt;FALSE), 0))=0, "", INDEX(AOM[Scientific Name], MATCH(1, (AOM[Edge_Value]=ani_diet!D1714)*(AOM[Is_Ani_Diet_Ingredient]&lt;&gt;FALSE), 0))), "No Match in AOM")</f>
        <v>Vernonia amygdalina</v>
      </c>
      <c r="T1714" t="str" cm="1">
        <f t="array" ref="T1714">IF((S1714&lt;&gt;"")*(S1714&lt;&gt;"No Match in AOM"),IF(J1714&lt;&gt;"",_xlfn.TEXTJOIN(";",TRUE,CONCATENATE(_xlfn.TEXTSPLIT(S1714,";",TRUE,FALSE)," ",J1714)),S1714),"")</f>
        <v>Vernonia amygdalina</v>
      </c>
    </row>
    <row r="1715" spans="1:20" ht="15" customHeight="1">
      <c r="A1715" s="30" t="s">
        <v>27425</v>
      </c>
      <c r="B1715" s="55" t="s">
        <v>23005</v>
      </c>
      <c r="C1715" s="56" t="str">
        <f>_xlfn.TEXTJOIN(" ",TRUE,B1715,IF(ISBLANK(J1715),"",_xlfn.TEXTSPLIT(J1715,";")))</f>
        <v>Vicia</v>
      </c>
      <c r="D1715" s="56" t="str">
        <f>_xlfn.TEXTJOIN(" ",TRUE,B1715,IF(ISBLANK(J1715),"",_xlfn.TEXTSPLIT(J1715,";")),IF(ISBLANK(H1715),"",_xlfn.TEXTSPLIT(H1715,";")))</f>
        <v>Vicia</v>
      </c>
      <c r="E1715" s="56" t="str">
        <f>_xlfn.TEXTJOIN(" ",TRUE,B1715,F1715,IF(ISBLANK(J1715),"",_xlfn.TEXTSPLIT(J1715,";")),IF(ISBLANK(G1715),"",_xlfn.TEXTSPLIT(G1715,";")))</f>
        <v>Vicia</v>
      </c>
      <c r="R1715" t="str" cm="1">
        <f t="array" ref="R1715">IFERROR(INDEX(AOM[AOM], MATCH(1, (AOM[Edge_Value]=ani_diet!D1715)*(AOM[Is_Ani_Diet_Ingredient]&lt;&gt;FALSE), 0)), "No Match in AOM")</f>
        <v>AOM_001242</v>
      </c>
      <c r="S1715" t="str" cm="1">
        <f t="array" ref="S1715">IFERROR(IF(INDEX(AOM[Scientific Name], MATCH(1, (AOM[Edge_Value]=ani_diet!D1715)*(AOM[Is_Ani_Diet_Ingredient]&lt;&gt;FALSE), 0))=0, "", INDEX(AOM[Scientific Name], MATCH(1, (AOM[Edge_Value]=ani_diet!D1715)*(AOM[Is_Ani_Diet_Ingredient]&lt;&gt;FALSE), 0))), "No Match in AOM")</f>
        <v>Vicia</v>
      </c>
      <c r="T1715" t="str" cm="1">
        <f t="array" ref="T1715">IF((S1715&lt;&gt;"")*(S1715&lt;&gt;"No Match in AOM"),IF(J1715&lt;&gt;"",_xlfn.TEXTJOIN(";",TRUE,CONCATENATE(_xlfn.TEXTSPLIT(S1715,";",TRUE,FALSE)," ",J1715)),S1715),"")</f>
        <v>Vicia</v>
      </c>
    </row>
    <row r="1716" spans="1:20" ht="15" customHeight="1">
      <c r="A1716" s="30" t="s">
        <v>27426</v>
      </c>
      <c r="B1716" s="55" t="s">
        <v>4416</v>
      </c>
      <c r="C1716" s="56" t="str">
        <f>_xlfn.TEXTJOIN(" ",TRUE,B1716,IF(ISBLANK(J1716),"",_xlfn.TEXTSPLIT(J1716,";")))</f>
        <v>Vicia dasycarpa</v>
      </c>
      <c r="D1716" s="56" t="str">
        <f>_xlfn.TEXTJOIN(" ",TRUE,B1716,IF(ISBLANK(J1716),"",_xlfn.TEXTSPLIT(J1716,";")),IF(ISBLANK(H1716),"",_xlfn.TEXTSPLIT(H1716,";")))</f>
        <v>Vicia dasycarpa</v>
      </c>
      <c r="E1716" s="56" t="str">
        <f>_xlfn.TEXTJOIN(" ",TRUE,B1716,F1716,IF(ISBLANK(J1716),"",_xlfn.TEXTSPLIT(J1716,";")),IF(ISBLANK(G1716),"",_xlfn.TEXTSPLIT(G1716,";")))</f>
        <v>Vicia dasycarpa Flowering</v>
      </c>
      <c r="F1716" s="55" t="s">
        <v>27427</v>
      </c>
      <c r="R1716" t="str" cm="1">
        <f t="array" ref="R1716">IFERROR(INDEX(AOM[AOM], MATCH(1, (AOM[Edge_Value]=ani_diet!D1716)*(AOM[Is_Ani_Diet_Ingredient]&lt;&gt;FALSE), 0)), "No Match in AOM")</f>
        <v>AOM_001243</v>
      </c>
      <c r="S1716" t="str" cm="1">
        <f t="array" ref="S1716">IFERROR(IF(INDEX(AOM[Scientific Name], MATCH(1, (AOM[Edge_Value]=ani_diet!D1716)*(AOM[Is_Ani_Diet_Ingredient]&lt;&gt;FALSE), 0))=0, "", INDEX(AOM[Scientific Name], MATCH(1, (AOM[Edge_Value]=ani_diet!D1716)*(AOM[Is_Ani_Diet_Ingredient]&lt;&gt;FALSE), 0))), "No Match in AOM")</f>
        <v>Vicia dasycarpa</v>
      </c>
      <c r="T1716" t="str" cm="1">
        <f t="array" ref="T1716">IF((S1716&lt;&gt;"")*(S1716&lt;&gt;"No Match in AOM"),IF(J1716&lt;&gt;"",_xlfn.TEXTJOIN(";",TRUE,CONCATENATE(_xlfn.TEXTSPLIT(S1716,";",TRUE,FALSE)," ",J1716)),S1716),"")</f>
        <v>Vicia dasycarpa</v>
      </c>
    </row>
    <row r="1717" spans="1:20" ht="15" customHeight="1">
      <c r="A1717" s="30" t="s">
        <v>27428</v>
      </c>
      <c r="B1717" s="55" t="s">
        <v>23005</v>
      </c>
      <c r="C1717" s="56" t="str">
        <f>_xlfn.TEXTJOIN(" ",TRUE,B1717,IF(ISBLANK(J1717),"",_xlfn.TEXTSPLIT(J1717,";")))</f>
        <v>Vicia</v>
      </c>
      <c r="D1717" s="56" t="str">
        <f>_xlfn.TEXTJOIN(" ",TRUE,B1717,IF(ISBLANK(J1717),"",_xlfn.TEXTSPLIT(J1717,";")),IF(ISBLANK(H1717),"",_xlfn.TEXTSPLIT(H1717,";")))</f>
        <v>Vicia Dried</v>
      </c>
      <c r="E1717" s="56" t="str">
        <f>_xlfn.TEXTJOIN(" ",TRUE,B1717,F1717,IF(ISBLANK(J1717),"",_xlfn.TEXTSPLIT(J1717,";")),IF(ISBLANK(G1717),"",_xlfn.TEXTSPLIT(G1717,";")))</f>
        <v>Vicia Dried</v>
      </c>
      <c r="G1717" s="55" t="s">
        <v>17480</v>
      </c>
      <c r="H1717" s="55" t="s">
        <v>17480</v>
      </c>
      <c r="L1717" s="32" t="s">
        <v>324</v>
      </c>
      <c r="R1717" t="str" cm="1">
        <f t="array" ref="R1717">IFERROR(INDEX(AOM[AOM], MATCH(1, (AOM[Edge_Value]=ani_diet!D1717)*(AOM[Is_Ani_Diet_Ingredient]&lt;&gt;FALSE), 0)), "No Match in AOM")</f>
        <v>AOM_000725</v>
      </c>
      <c r="S1717" t="str" cm="1">
        <f t="array" ref="S1717">IFERROR(IF(INDEX(AOM[Scientific Name], MATCH(1, (AOM[Edge_Value]=ani_diet!D1717)*(AOM[Is_Ani_Diet_Ingredient]&lt;&gt;FALSE), 0))=0, "", INDEX(AOM[Scientific Name], MATCH(1, (AOM[Edge_Value]=ani_diet!D1717)*(AOM[Is_Ani_Diet_Ingredient]&lt;&gt;FALSE), 0))), "No Match in AOM")</f>
        <v>Vicia</v>
      </c>
      <c r="T1717" t="str" cm="1">
        <f t="array" ref="T1717">IF((S1717&lt;&gt;"")*(S1717&lt;&gt;"No Match in AOM"),IF(J1717&lt;&gt;"",_xlfn.TEXTJOIN(";",TRUE,CONCATENATE(_xlfn.TEXTSPLIT(S1717,";",TRUE,FALSE)," ",J1717)),S1717),"")</f>
        <v>Vicia</v>
      </c>
    </row>
    <row r="1718" spans="1:20" ht="15" customHeight="1">
      <c r="A1718" s="30" t="s">
        <v>27429</v>
      </c>
      <c r="B1718" s="55" t="s">
        <v>23005</v>
      </c>
      <c r="C1718" s="56" t="str">
        <f>_xlfn.TEXTJOIN(" ",TRUE,B1718,IF(ISBLANK(J1718),"",_xlfn.TEXTSPLIT(J1718,";")))</f>
        <v>Vicia</v>
      </c>
      <c r="D1718" s="56" t="str">
        <f>_xlfn.TEXTJOIN(" ",TRUE,B1718,IF(ISBLANK(J1718),"",_xlfn.TEXTSPLIT(J1718,";")),IF(ISBLANK(H1718),"",_xlfn.TEXTSPLIT(H1718,";")))</f>
        <v>Vicia Dried Wilted</v>
      </c>
      <c r="E1718" s="56" t="str">
        <f>_xlfn.TEXTJOIN(" ",TRUE,B1718,F1718,IF(ISBLANK(J1718),"",_xlfn.TEXTSPLIT(J1718,";")),IF(ISBLANK(G1718),"",_xlfn.TEXTSPLIT(G1718,";")))</f>
        <v>Vicia Dried Wilted</v>
      </c>
      <c r="G1718" s="55" t="s">
        <v>25899</v>
      </c>
      <c r="H1718" s="55" t="s">
        <v>25899</v>
      </c>
      <c r="R1718" t="str" cm="1">
        <f t="array" ref="R1718">IFERROR(INDEX(AOM[AOM], MATCH(1, (AOM[Edge_Value]=ani_diet!D1718)*(AOM[Is_Ani_Diet_Ingredient]&lt;&gt;FALSE), 0)), "No Match in AOM")</f>
        <v>AOM_001993</v>
      </c>
      <c r="S1718" t="str" cm="1">
        <f t="array" ref="S1718">IFERROR(IF(INDEX(AOM[Scientific Name], MATCH(1, (AOM[Edge_Value]=ani_diet!D1718)*(AOM[Is_Ani_Diet_Ingredient]&lt;&gt;FALSE), 0))=0, "", INDEX(AOM[Scientific Name], MATCH(1, (AOM[Edge_Value]=ani_diet!D1718)*(AOM[Is_Ani_Diet_Ingredient]&lt;&gt;FALSE), 0))), "No Match in AOM")</f>
        <v>Vicia</v>
      </c>
      <c r="T1718" t="str" cm="1">
        <f t="array" ref="T1718">IF((S1718&lt;&gt;"")*(S1718&lt;&gt;"No Match in AOM"),IF(J1718&lt;&gt;"",_xlfn.TEXTJOIN(";",TRUE,CONCATENATE(_xlfn.TEXTSPLIT(S1718,";",TRUE,FALSE)," ",J1718)),S1718),"")</f>
        <v>Vicia</v>
      </c>
    </row>
    <row r="1719" spans="1:20" ht="15" customHeight="1">
      <c r="A1719" s="30" t="s">
        <v>22644</v>
      </c>
      <c r="B1719" s="55" t="s">
        <v>22644</v>
      </c>
      <c r="C1719" s="56" t="str">
        <f>_xlfn.TEXTJOIN(" ",TRUE,B1719,IF(ISBLANK(J1719),"",_xlfn.TEXTSPLIT(J1719,";")))</f>
        <v>Viscum album</v>
      </c>
      <c r="D1719" s="56" t="str">
        <f>_xlfn.TEXTJOIN(" ",TRUE,B1719,IF(ISBLANK(J1719),"",_xlfn.TEXTSPLIT(J1719,";")),IF(ISBLANK(H1719),"",_xlfn.TEXTSPLIT(H1719,";")))</f>
        <v>Viscum album</v>
      </c>
      <c r="E1719" s="56" t="str">
        <f>_xlfn.TEXTJOIN(" ",TRUE,B1719,F1719,IF(ISBLANK(J1719),"",_xlfn.TEXTSPLIT(J1719,";")),IF(ISBLANK(G1719),"",_xlfn.TEXTSPLIT(G1719,";")))</f>
        <v>Viscum album</v>
      </c>
      <c r="R1719" t="str" cm="1">
        <f t="array" ref="R1719">IFERROR(INDEX(AOM[AOM], MATCH(1, (AOM[Edge_Value]=ani_diet!D1719)*(AOM[Is_Ani_Diet_Ingredient]&lt;&gt;FALSE), 0)), "No Match in AOM")</f>
        <v>AOM_003984</v>
      </c>
      <c r="S1719" t="str" cm="1">
        <f t="array" ref="S1719">IFERROR(IF(INDEX(AOM[Scientific Name], MATCH(1, (AOM[Edge_Value]=ani_diet!D1719)*(AOM[Is_Ani_Diet_Ingredient]&lt;&gt;FALSE), 0))=0, "", INDEX(AOM[Scientific Name], MATCH(1, (AOM[Edge_Value]=ani_diet!D1719)*(AOM[Is_Ani_Diet_Ingredient]&lt;&gt;FALSE), 0))), "No Match in AOM")</f>
        <v>Viscum album</v>
      </c>
      <c r="T1719" t="str" cm="1">
        <f t="array" ref="T1719">IF((S1719&lt;&gt;"")*(S1719&lt;&gt;"No Match in AOM"),IF(J1719&lt;&gt;"",_xlfn.TEXTJOIN(";",TRUE,CONCATENATE(_xlfn.TEXTSPLIT(S1719,";",TRUE,FALSE)," ",J1719)),S1719),"")</f>
        <v>Viscum album</v>
      </c>
    </row>
    <row r="1720" spans="1:20" ht="15" customHeight="1">
      <c r="A1720" s="30" t="s">
        <v>27430</v>
      </c>
      <c r="B1720" s="55" t="s">
        <v>22644</v>
      </c>
      <c r="C1720" s="56" t="str">
        <f>_xlfn.TEXTJOIN(" ",TRUE,B1720,IF(ISBLANK(J1720),"",_xlfn.TEXTSPLIT(J1720,";")))</f>
        <v>Viscum album</v>
      </c>
      <c r="D1720" s="56" t="str">
        <f>_xlfn.TEXTJOIN(" ",TRUE,B1720,IF(ISBLANK(J1720),"",_xlfn.TEXTSPLIT(J1720,";")),IF(ISBLANK(H1720),"",_xlfn.TEXTSPLIT(H1720,";")))</f>
        <v>Viscum album Dried Ground</v>
      </c>
      <c r="E1720" s="56" t="str">
        <f>_xlfn.TEXTJOIN(" ",TRUE,B1720,F1720,IF(ISBLANK(J1720),"",_xlfn.TEXTSPLIT(J1720,";")),IF(ISBLANK(G1720),"",_xlfn.TEXTSPLIT(G1720,";")))</f>
        <v>Viscum album Dried Ground</v>
      </c>
      <c r="G1720" s="55" t="s">
        <v>25767</v>
      </c>
      <c r="H1720" s="55" t="s">
        <v>25767</v>
      </c>
      <c r="R1720" t="str" cm="1">
        <f t="array" ref="R1720">IFERROR(INDEX(AOM[AOM], MATCH(1, (AOM[Edge_Value]=ani_diet!D1720)*(AOM[Is_Ani_Diet_Ingredient]&lt;&gt;FALSE), 0)), "No Match in AOM")</f>
        <v>AOM_006186</v>
      </c>
      <c r="S1720" t="str" cm="1">
        <f t="array" ref="S1720">IFERROR(IF(INDEX(AOM[Scientific Name], MATCH(1, (AOM[Edge_Value]=ani_diet!D1720)*(AOM[Is_Ani_Diet_Ingredient]&lt;&gt;FALSE), 0))=0, "", INDEX(AOM[Scientific Name], MATCH(1, (AOM[Edge_Value]=ani_diet!D1720)*(AOM[Is_Ani_Diet_Ingredient]&lt;&gt;FALSE), 0))), "No Match in AOM")</f>
        <v>Viscum album</v>
      </c>
      <c r="T1720" t="str" cm="1">
        <f t="array" ref="T1720">IF((S1720&lt;&gt;"")*(S1720&lt;&gt;"No Match in AOM"),IF(J1720&lt;&gt;"",_xlfn.TEXTJOIN(";",TRUE,CONCATENATE(_xlfn.TEXTSPLIT(S1720,";",TRUE,FALSE)," ",J1720)),S1720),"")</f>
        <v>Viscum album</v>
      </c>
    </row>
    <row r="1721" spans="1:20" ht="15" customHeight="1">
      <c r="A1721" s="30" t="s">
        <v>22650</v>
      </c>
      <c r="B1721" s="55" t="s">
        <v>22644</v>
      </c>
      <c r="C1721" s="56" t="str">
        <f>_xlfn.TEXTJOIN(" ",TRUE,B1721,IF(ISBLANK(J1721),"",_xlfn.TEXTSPLIT(J1721,";")))</f>
        <v>Viscum album Leaves</v>
      </c>
      <c r="D1721" s="56" t="str">
        <f>_xlfn.TEXTJOIN(" ",TRUE,B1721,IF(ISBLANK(J1721),"",_xlfn.TEXTSPLIT(J1721,";")),IF(ISBLANK(H1721),"",_xlfn.TEXTSPLIT(H1721,";")))</f>
        <v>Viscum album Leaves</v>
      </c>
      <c r="E1721" s="56" t="str">
        <f>_xlfn.TEXTJOIN(" ",TRUE,B1721,F1721,IF(ISBLANK(J1721),"",_xlfn.TEXTSPLIT(J1721,";")),IF(ISBLANK(G1721),"",_xlfn.TEXTSPLIT(G1721,";")))</f>
        <v>Viscum album Leaves</v>
      </c>
      <c r="J1721" s="55" t="s">
        <v>6187</v>
      </c>
      <c r="R1721" t="str" cm="1">
        <f t="array" ref="R1721">IFERROR(INDEX(AOM[AOM], MATCH(1, (AOM[Edge_Value]=ani_diet!D1721)*(AOM[Is_Ani_Diet_Ingredient]&lt;&gt;FALSE), 0)), "No Match in AOM")</f>
        <v>AOM_003999</v>
      </c>
      <c r="S1721" t="str" cm="1">
        <f t="array" ref="S1721">IFERROR(IF(INDEX(AOM[Scientific Name], MATCH(1, (AOM[Edge_Value]=ani_diet!D1721)*(AOM[Is_Ani_Diet_Ingredient]&lt;&gt;FALSE), 0))=0, "", INDEX(AOM[Scientific Name], MATCH(1, (AOM[Edge_Value]=ani_diet!D1721)*(AOM[Is_Ani_Diet_Ingredient]&lt;&gt;FALSE), 0))), "No Match in AOM")</f>
        <v>Viscum album</v>
      </c>
      <c r="T1721" t="str" cm="1">
        <f t="array" ref="T1721">IF((S1721&lt;&gt;"")*(S1721&lt;&gt;"No Match in AOM"),IF(J1721&lt;&gt;"",_xlfn.TEXTJOIN(";",TRUE,CONCATENATE(_xlfn.TEXTSPLIT(S1721,";",TRUE,FALSE)," ",J1721)),S1721),"")</f>
        <v>Viscum album Leaves</v>
      </c>
    </row>
    <row r="1722" spans="1:20" ht="15" customHeight="1">
      <c r="A1722" s="30" t="s">
        <v>23375</v>
      </c>
      <c r="B1722" s="55" t="s">
        <v>23375</v>
      </c>
      <c r="C1722" s="56" t="str">
        <f>_xlfn.TEXTJOIN(" ",TRUE,B1722,IF(ISBLANK(J1722),"",_xlfn.TEXTSPLIT(J1722,";")))</f>
        <v>Vitalite</v>
      </c>
      <c r="D1722" s="56" t="str">
        <f>_xlfn.TEXTJOIN(" ",TRUE,B1722,IF(ISBLANK(J1722),"",_xlfn.TEXTSPLIT(J1722,";")),IF(ISBLANK(H1722),"",_xlfn.TEXTSPLIT(H1722,";")))</f>
        <v>Vitalite</v>
      </c>
      <c r="E1722" s="56" t="str">
        <f>_xlfn.TEXTJOIN(" ",TRUE,B1722,F1722,IF(ISBLANK(J1722),"",_xlfn.TEXTSPLIT(J1722,";")),IF(ISBLANK(G1722),"",_xlfn.TEXTSPLIT(G1722,";")))</f>
        <v>Vitalite</v>
      </c>
      <c r="K1722" s="32" t="s">
        <v>324</v>
      </c>
      <c r="R1722" t="str" cm="1">
        <f t="array" ref="R1722">IFERROR(INDEX(AOM[AOM], MATCH(1, (AOM[Edge_Value]=ani_diet!D1722)*(AOM[Is_Ani_Diet_Ingredient]&lt;&gt;FALSE), 0)), "No Match in AOM")</f>
        <v>AOM_001831</v>
      </c>
      <c r="S1722" t="str" cm="1">
        <f t="array" ref="S1722">IFERROR(IF(INDEX(AOM[Scientific Name], MATCH(1, (AOM[Edge_Value]=ani_diet!D1722)*(AOM[Is_Ani_Diet_Ingredient]&lt;&gt;FALSE), 0))=0, "", INDEX(AOM[Scientific Name], MATCH(1, (AOM[Edge_Value]=ani_diet!D1722)*(AOM[Is_Ani_Diet_Ingredient]&lt;&gt;FALSE), 0))), "No Match in AOM")</f>
        <v/>
      </c>
      <c r="T1722" t="str" cm="1">
        <f t="array" ref="T1722">IF((S1722&lt;&gt;"")*(S1722&lt;&gt;"No Match in AOM"),IF(J1722&lt;&gt;"",_xlfn.TEXTJOIN(";",TRUE,CONCATENATE(_xlfn.TEXTSPLIT(S1722,";",TRUE,FALSE)," ",J1722)),S1722),"")</f>
        <v/>
      </c>
    </row>
    <row r="1723" spans="1:20" ht="15" customHeight="1">
      <c r="A1723" s="30" t="s">
        <v>23397</v>
      </c>
      <c r="B1723" s="55" t="s">
        <v>23397</v>
      </c>
      <c r="C1723" s="56" t="str">
        <f>_xlfn.TEXTJOIN(" ",TRUE,B1723,IF(ISBLANK(J1723),"",_xlfn.TEXTSPLIT(J1723,";")))</f>
        <v>Vitalyte</v>
      </c>
      <c r="D1723" s="56" t="str">
        <f>_xlfn.TEXTJOIN(" ",TRUE,B1723,IF(ISBLANK(J1723),"",_xlfn.TEXTSPLIT(J1723,";")),IF(ISBLANK(H1723),"",_xlfn.TEXTSPLIT(H1723,";")))</f>
        <v>Vitalyte</v>
      </c>
      <c r="E1723" s="56" t="str">
        <f>_xlfn.TEXTJOIN(" ",TRUE,B1723,F1723,IF(ISBLANK(J1723),"",_xlfn.TEXTSPLIT(J1723,";")),IF(ISBLANK(G1723),"",_xlfn.TEXTSPLIT(G1723,";")))</f>
        <v>Vitalyte</v>
      </c>
      <c r="R1723" t="str" cm="1">
        <f t="array" ref="R1723">IFERROR(INDEX(AOM[AOM], MATCH(1, (AOM[Edge_Value]=ani_diet!D1723)*(AOM[Is_Ani_Diet_Ingredient]&lt;&gt;FALSE), 0)), "No Match in AOM")</f>
        <v>AOM_001921</v>
      </c>
      <c r="S1723" t="str" cm="1">
        <f t="array" ref="S1723">IFERROR(IF(INDEX(AOM[Scientific Name], MATCH(1, (AOM[Edge_Value]=ani_diet!D1723)*(AOM[Is_Ani_Diet_Ingredient]&lt;&gt;FALSE), 0))=0, "", INDEX(AOM[Scientific Name], MATCH(1, (AOM[Edge_Value]=ani_diet!D1723)*(AOM[Is_Ani_Diet_Ingredient]&lt;&gt;FALSE), 0))), "No Match in AOM")</f>
        <v/>
      </c>
      <c r="T1723" t="str" cm="1">
        <f t="array" ref="T1723">IF((S1723&lt;&gt;"")*(S1723&lt;&gt;"No Match in AOM"),IF(J1723&lt;&gt;"",_xlfn.TEXTJOIN(";",TRUE,CONCATENATE(_xlfn.TEXTSPLIT(S1723,";",TRUE,FALSE)," ",J1723)),S1723),"")</f>
        <v/>
      </c>
    </row>
    <row r="1724" spans="1:20" ht="15" customHeight="1">
      <c r="A1724" s="30" t="s">
        <v>27431</v>
      </c>
      <c r="B1724" s="55" t="s">
        <v>23713</v>
      </c>
      <c r="C1724" s="56" t="str">
        <f>_xlfn.TEXTJOIN(" ",TRUE,B1724,IF(ISBLANK(J1724),"",_xlfn.TEXTSPLIT(J1724,";")))</f>
        <v>Vitamin AD3E</v>
      </c>
      <c r="D1724" s="56" t="str">
        <f>_xlfn.TEXTJOIN(" ",TRUE,B1724,IF(ISBLANK(J1724),"",_xlfn.TEXTSPLIT(J1724,";")),IF(ISBLANK(H1724),"",_xlfn.TEXTSPLIT(H1724,";")))</f>
        <v>Vitamin AD3E</v>
      </c>
      <c r="E1724" s="56" t="str">
        <f>_xlfn.TEXTJOIN(" ",TRUE,B1724,F1724,IF(ISBLANK(J1724),"",_xlfn.TEXTSPLIT(J1724,";")),IF(ISBLANK(G1724),"",_xlfn.TEXTSPLIT(G1724,";")))</f>
        <v>Vitamin AD3E</v>
      </c>
      <c r="R1724" t="str" cm="1">
        <f t="array" ref="R1724">IFERROR(INDEX(AOM[AOM], MATCH(1, (AOM[Edge_Value]=ani_diet!D1724)*(AOM[Is_Ani_Diet_Ingredient]&lt;&gt;FALSE), 0)), "No Match in AOM")</f>
        <v>AOM_001839</v>
      </c>
      <c r="S1724" t="str" cm="1">
        <f t="array" ref="S1724">IFERROR(IF(INDEX(AOM[Scientific Name], MATCH(1, (AOM[Edge_Value]=ani_diet!D1724)*(AOM[Is_Ani_Diet_Ingredient]&lt;&gt;FALSE), 0))=0, "", INDEX(AOM[Scientific Name], MATCH(1, (AOM[Edge_Value]=ani_diet!D1724)*(AOM[Is_Ani_Diet_Ingredient]&lt;&gt;FALSE), 0))), "No Match in AOM")</f>
        <v/>
      </c>
      <c r="T1724" t="str" cm="1">
        <f t="array" ref="T1724">IF((S1724&lt;&gt;"")*(S1724&lt;&gt;"No Match in AOM"),IF(J1724&lt;&gt;"",_xlfn.TEXTJOIN(";",TRUE,CONCATENATE(_xlfn.TEXTSPLIT(S1724,";",TRUE,FALSE)," ",J1724)),S1724),"")</f>
        <v/>
      </c>
    </row>
    <row r="1725" spans="1:20" ht="15" customHeight="1">
      <c r="A1725" s="30" t="s">
        <v>18271</v>
      </c>
      <c r="B1725" s="55" t="s">
        <v>18271</v>
      </c>
      <c r="C1725" s="56" t="str">
        <f>_xlfn.TEXTJOIN(" ",TRUE,B1725,IF(ISBLANK(J1725),"",_xlfn.TEXTSPLIT(J1725,";")))</f>
        <v>Vitamin B12</v>
      </c>
      <c r="D1725" s="56" t="str">
        <f>_xlfn.TEXTJOIN(" ",TRUE,B1725,IF(ISBLANK(J1725),"",_xlfn.TEXTSPLIT(J1725,";")),IF(ISBLANK(H1725),"",_xlfn.TEXTSPLIT(H1725,";")))</f>
        <v>Vitamin B12</v>
      </c>
      <c r="E1725" s="56" t="str">
        <f>_xlfn.TEXTJOIN(" ",TRUE,B1725,F1725,IF(ISBLANK(J1725),"",_xlfn.TEXTSPLIT(J1725,";")),IF(ISBLANK(G1725),"",_xlfn.TEXTSPLIT(G1725,";")))</f>
        <v>Vitamin B12</v>
      </c>
      <c r="R1725" t="str" cm="1">
        <f t="array" ref="R1725">IFERROR(INDEX(AOM[AOM], MATCH(1, (AOM[Edge_Value]=ani_diet!D1725)*(AOM[Is_Ani_Diet_Ingredient]&lt;&gt;FALSE), 0)), "No Match in AOM")</f>
        <v>AOM_000788</v>
      </c>
      <c r="S1725" t="str" cm="1">
        <f t="array" ref="S1725">IFERROR(IF(INDEX(AOM[Scientific Name], MATCH(1, (AOM[Edge_Value]=ani_diet!D1725)*(AOM[Is_Ani_Diet_Ingredient]&lt;&gt;FALSE), 0))=0, "", INDEX(AOM[Scientific Name], MATCH(1, (AOM[Edge_Value]=ani_diet!D1725)*(AOM[Is_Ani_Diet_Ingredient]&lt;&gt;FALSE), 0))), "No Match in AOM")</f>
        <v/>
      </c>
      <c r="T1725" t="str" cm="1">
        <f t="array" ref="T1725">IF((S1725&lt;&gt;"")*(S1725&lt;&gt;"No Match in AOM"),IF(J1725&lt;&gt;"",_xlfn.TEXTJOIN(";",TRUE,CONCATENATE(_xlfn.TEXTSPLIT(S1725,";",TRUE,FALSE)," ",J1725)),S1725),"")</f>
        <v/>
      </c>
    </row>
    <row r="1726" spans="1:20" ht="15" customHeight="1">
      <c r="A1726" s="30" t="s">
        <v>27432</v>
      </c>
      <c r="B1726" s="55" t="s">
        <v>18292</v>
      </c>
      <c r="C1726" s="56" t="str">
        <f>_xlfn.TEXTJOIN(" ",TRUE,B1726,IF(ISBLANK(J1726),"",_xlfn.TEXTSPLIT(J1726,";")))</f>
        <v>Vitamin C</v>
      </c>
      <c r="D1726" s="56" t="str">
        <f>_xlfn.TEXTJOIN(" ",TRUE,B1726,IF(ISBLANK(J1726),"",_xlfn.TEXTSPLIT(J1726,";")),IF(ISBLANK(H1726),"",_xlfn.TEXTSPLIT(H1726,";")))</f>
        <v>Vitamin C</v>
      </c>
      <c r="E1726" s="56" t="str">
        <f>_xlfn.TEXTJOIN(" ",TRUE,B1726,F1726,IF(ISBLANK(J1726),"",_xlfn.TEXTSPLIT(J1726,";")),IF(ISBLANK(G1726),"",_xlfn.TEXTSPLIT(G1726,";")))</f>
        <v>Vitamin C</v>
      </c>
      <c r="R1726" t="str" cm="1">
        <f t="array" ref="R1726">IFERROR(INDEX(AOM[AOM], MATCH(1, (AOM[Edge_Value]=ani_diet!D1726)*(AOM[Is_Ani_Diet_Ingredient]&lt;&gt;FALSE), 0)), "No Match in AOM")</f>
        <v>AOM_000789</v>
      </c>
      <c r="S1726" t="str" cm="1">
        <f t="array" ref="S1726">IFERROR(IF(INDEX(AOM[Scientific Name], MATCH(1, (AOM[Edge_Value]=ani_diet!D1726)*(AOM[Is_Ani_Diet_Ingredient]&lt;&gt;FALSE), 0))=0, "", INDEX(AOM[Scientific Name], MATCH(1, (AOM[Edge_Value]=ani_diet!D1726)*(AOM[Is_Ani_Diet_Ingredient]&lt;&gt;FALSE), 0))), "No Match in AOM")</f>
        <v/>
      </c>
      <c r="T1726" t="str" cm="1">
        <f t="array" ref="T1726">IF((S1726&lt;&gt;"")*(S1726&lt;&gt;"No Match in AOM"),IF(J1726&lt;&gt;"",_xlfn.TEXTJOIN(";",TRUE,CONCATENATE(_xlfn.TEXTSPLIT(S1726,";",TRUE,FALSE)," ",J1726)),S1726),"")</f>
        <v/>
      </c>
    </row>
    <row r="1727" spans="1:20" ht="15" customHeight="1">
      <c r="A1727" s="30" t="s">
        <v>23718</v>
      </c>
      <c r="B1727" s="55" t="s">
        <v>23718</v>
      </c>
      <c r="C1727" s="56" t="str">
        <f>_xlfn.TEXTJOIN(" ",TRUE,B1727,IF(ISBLANK(J1727),"",_xlfn.TEXTSPLIT(J1727,";")))</f>
        <v>Vitamin D3</v>
      </c>
      <c r="D1727" s="56" t="str">
        <f>_xlfn.TEXTJOIN(" ",TRUE,B1727,IF(ISBLANK(J1727),"",_xlfn.TEXTSPLIT(J1727,";")),IF(ISBLANK(H1727),"",_xlfn.TEXTSPLIT(H1727,";")))</f>
        <v>Vitamin D3</v>
      </c>
      <c r="E1727" s="56" t="str">
        <f>_xlfn.TEXTJOIN(" ",TRUE,B1727,F1727,IF(ISBLANK(J1727),"",_xlfn.TEXTSPLIT(J1727,";")),IF(ISBLANK(G1727),"",_xlfn.TEXTSPLIT(G1727,";")))</f>
        <v>Vitamin D3</v>
      </c>
      <c r="R1727" t="str" cm="1">
        <f t="array" ref="R1727">IFERROR(INDEX(AOM[AOM], MATCH(1, (AOM[Edge_Value]=ani_diet!D1727)*(AOM[Is_Ani_Diet_Ingredient]&lt;&gt;FALSE), 0)), "No Match in AOM")</f>
        <v>AOM_001834</v>
      </c>
      <c r="S1727" t="str" cm="1">
        <f t="array" ref="S1727">IFERROR(IF(INDEX(AOM[Scientific Name], MATCH(1, (AOM[Edge_Value]=ani_diet!D1727)*(AOM[Is_Ani_Diet_Ingredient]&lt;&gt;FALSE), 0))=0, "", INDEX(AOM[Scientific Name], MATCH(1, (AOM[Edge_Value]=ani_diet!D1727)*(AOM[Is_Ani_Diet_Ingredient]&lt;&gt;FALSE), 0))), "No Match in AOM")</f>
        <v/>
      </c>
      <c r="T1727" t="str" cm="1">
        <f t="array" ref="T1727">IF((S1727&lt;&gt;"")*(S1727&lt;&gt;"No Match in AOM"),IF(J1727&lt;&gt;"",_xlfn.TEXTJOIN(";",TRUE,CONCATENATE(_xlfn.TEXTSPLIT(S1727,";",TRUE,FALSE)," ",J1727)),S1727),"")</f>
        <v/>
      </c>
    </row>
    <row r="1728" spans="1:20" ht="15" customHeight="1">
      <c r="A1728" s="30" t="s">
        <v>18300</v>
      </c>
      <c r="B1728" s="55" t="s">
        <v>18300</v>
      </c>
      <c r="C1728" s="56" t="str">
        <f>_xlfn.TEXTJOIN(" ",TRUE,B1728,IF(ISBLANK(J1728),"",_xlfn.TEXTSPLIT(J1728,";")))</f>
        <v>Vitamin E</v>
      </c>
      <c r="D1728" s="56" t="str">
        <f>_xlfn.TEXTJOIN(" ",TRUE,B1728,IF(ISBLANK(J1728),"",_xlfn.TEXTSPLIT(J1728,";")),IF(ISBLANK(H1728),"",_xlfn.TEXTSPLIT(H1728,";")))</f>
        <v>Vitamin E</v>
      </c>
      <c r="E1728" s="56" t="str">
        <f>_xlfn.TEXTJOIN(" ",TRUE,B1728,F1728,IF(ISBLANK(J1728),"",_xlfn.TEXTSPLIT(J1728,";")),IF(ISBLANK(G1728),"",_xlfn.TEXTSPLIT(G1728,";")))</f>
        <v>Vitamin E</v>
      </c>
      <c r="R1728" t="str" cm="1">
        <f t="array" ref="R1728">IFERROR(INDEX(AOM[AOM], MATCH(1, (AOM[Edge_Value]=ani_diet!D1728)*(AOM[Is_Ani_Diet_Ingredient]&lt;&gt;FALSE), 0)), "No Match in AOM")</f>
        <v>AOM_000790</v>
      </c>
      <c r="S1728" t="str" cm="1">
        <f t="array" ref="S1728">IFERROR(IF(INDEX(AOM[Scientific Name], MATCH(1, (AOM[Edge_Value]=ani_diet!D1728)*(AOM[Is_Ani_Diet_Ingredient]&lt;&gt;FALSE), 0))=0, "", INDEX(AOM[Scientific Name], MATCH(1, (AOM[Edge_Value]=ani_diet!D1728)*(AOM[Is_Ani_Diet_Ingredient]&lt;&gt;FALSE), 0))), "No Match in AOM")</f>
        <v/>
      </c>
      <c r="T1728" t="str" cm="1">
        <f t="array" ref="T1728">IF((S1728&lt;&gt;"")*(S1728&lt;&gt;"No Match in AOM"),IF(J1728&lt;&gt;"",_xlfn.TEXTJOIN(";",TRUE,CONCATENATE(_xlfn.TEXTSPLIT(S1728,";",TRUE,FALSE)," ",J1728)),S1728),"")</f>
        <v/>
      </c>
    </row>
    <row r="1729" spans="1:20" ht="15" customHeight="1">
      <c r="A1729" s="30" t="s">
        <v>27433</v>
      </c>
      <c r="B1729" s="55" t="s">
        <v>23722</v>
      </c>
      <c r="C1729" s="56" t="str">
        <f>_xlfn.TEXTJOIN(" ",TRUE,B1729,IF(ISBLANK(J1729),"",_xlfn.TEXTSPLIT(J1729,";")))</f>
        <v>Vitamin Mix</v>
      </c>
      <c r="D1729" s="56" t="str">
        <f>_xlfn.TEXTJOIN(" ",TRUE,B1729,IF(ISBLANK(J1729),"",_xlfn.TEXTSPLIT(J1729,";")),IF(ISBLANK(H1729),"",_xlfn.TEXTSPLIT(H1729,";")))</f>
        <v>Vitamin Mix</v>
      </c>
      <c r="E1729" s="56" t="str">
        <f>_xlfn.TEXTJOIN(" ",TRUE,B1729,F1729,IF(ISBLANK(J1729),"",_xlfn.TEXTSPLIT(J1729,";")),IF(ISBLANK(G1729),"",_xlfn.TEXTSPLIT(G1729,";")))</f>
        <v>Vitamin Mix</v>
      </c>
      <c r="N1729" t="s">
        <v>2563</v>
      </c>
      <c r="O1729" t="s">
        <v>2534</v>
      </c>
      <c r="P1729" t="s">
        <v>25819</v>
      </c>
      <c r="Q1729" t="s">
        <v>25820</v>
      </c>
      <c r="R1729" t="str" cm="1">
        <f t="array" ref="R1729">IFERROR(INDEX(AOM[AOM], MATCH(1, (AOM[Edge_Value]=ani_diet!D1729)*(AOM[Is_Ani_Diet_Ingredient]&lt;&gt;FALSE), 0)), "No Match in AOM")</f>
        <v>AOM_000791</v>
      </c>
      <c r="S1729" t="str" cm="1">
        <f t="array" ref="S1729">IFERROR(IF(INDEX(AOM[Scientific Name], MATCH(1, (AOM[Edge_Value]=ani_diet!D1729)*(AOM[Is_Ani_Diet_Ingredient]&lt;&gt;FALSE), 0))=0, "", INDEX(AOM[Scientific Name], MATCH(1, (AOM[Edge_Value]=ani_diet!D1729)*(AOM[Is_Ani_Diet_Ingredient]&lt;&gt;FALSE), 0))), "No Match in AOM")</f>
        <v/>
      </c>
      <c r="T1729" t="str" cm="1">
        <f t="array" ref="T1729">IF((S1729&lt;&gt;"")*(S1729&lt;&gt;"No Match in AOM"),IF(J1729&lt;&gt;"",_xlfn.TEXTJOIN(";",TRUE,CONCATENATE(_xlfn.TEXTSPLIT(S1729,";",TRUE,FALSE)," ",J1729)),S1729),"")</f>
        <v/>
      </c>
    </row>
    <row r="1730" spans="1:20" ht="15" customHeight="1">
      <c r="A1730" s="30" t="s">
        <v>27434</v>
      </c>
      <c r="B1730" s="55" t="s">
        <v>22654</v>
      </c>
      <c r="C1730" s="56" t="str">
        <f>_xlfn.TEXTJOIN(" ",TRUE,B1730,IF(ISBLANK(J1730),"",_xlfn.TEXTSPLIT(J1730,";")))</f>
        <v>Vitex doniana</v>
      </c>
      <c r="D1730" s="56" t="str">
        <f>_xlfn.TEXTJOIN(" ",TRUE,B1730,IF(ISBLANK(J1730),"",_xlfn.TEXTSPLIT(J1730,";")),IF(ISBLANK(H1730),"",_xlfn.TEXTSPLIT(H1730,";")))</f>
        <v>Vitex doniana</v>
      </c>
      <c r="E1730" s="56" t="str">
        <f>_xlfn.TEXTJOIN(" ",TRUE,B1730,F1730,IF(ISBLANK(J1730),"",_xlfn.TEXTSPLIT(J1730,";")),IF(ISBLANK(G1730),"",_xlfn.TEXTSPLIT(G1730,";")))</f>
        <v>Vitex doniana</v>
      </c>
      <c r="R1730" t="str" cm="1">
        <f t="array" ref="R1730">IFERROR(INDEX(AOM[AOM], MATCH(1, (AOM[Edge_Value]=ani_diet!D1731)*(AOM[Is_Ani_Diet_Ingredient]&lt;&gt;FALSE), 0)), "No Match in AOM")</f>
        <v>AOM_006184</v>
      </c>
      <c r="S1730" t="str" cm="1">
        <f t="array" ref="S1730">IFERROR(IF(INDEX(AOM[Scientific Name], MATCH(1, (AOM[Edge_Value]=ani_diet!D1731)*(AOM[Is_Ani_Diet_Ingredient]&lt;&gt;FALSE), 0))=0, "", INDEX(AOM[Scientific Name], MATCH(1, (AOM[Edge_Value]=ani_diet!D1731)*(AOM[Is_Ani_Diet_Ingredient]&lt;&gt;FALSE), 0))), "No Match in AOM")</f>
        <v>Vitex doniana</v>
      </c>
      <c r="T1730" t="str" cm="1">
        <f t="array" ref="T1730">IF((S1730&lt;&gt;"")*(S1730&lt;&gt;"No Match in AOM"),IF(J1730&lt;&gt;"",_xlfn.TEXTJOIN(";",TRUE,CONCATENATE(_xlfn.TEXTSPLIT(S1730,";",TRUE,FALSE)," ",J1730)),S1730),"")</f>
        <v>Vitex doniana</v>
      </c>
    </row>
    <row r="1731" spans="1:20" ht="15" customHeight="1">
      <c r="A1731" s="30" t="s">
        <v>27435</v>
      </c>
      <c r="B1731" s="55" t="s">
        <v>22654</v>
      </c>
      <c r="C1731" s="56" t="str">
        <f>_xlfn.TEXTJOIN(" ",TRUE,B1731,IF(ISBLANK(J1731),"",_xlfn.TEXTSPLIT(J1731,";")))</f>
        <v>Vitex doniana</v>
      </c>
      <c r="D1731" s="56" t="str">
        <f>_xlfn.TEXTJOIN(" ",TRUE,B1731,IF(ISBLANK(J1731),"",_xlfn.TEXTSPLIT(J1731,";")),IF(ISBLANK(H1731),"",_xlfn.TEXTSPLIT(H1731,";")))</f>
        <v>Vitex doniana Ground Wilted</v>
      </c>
      <c r="E1731" s="56" t="str">
        <f>_xlfn.TEXTJOIN(" ",TRUE,B1731,F1731,IF(ISBLANK(J1731),"",_xlfn.TEXTSPLIT(J1731,";")),IF(ISBLANK(G1731),"",_xlfn.TEXTSPLIT(G1731,";")))</f>
        <v>Vitex doniana Ground Wilted</v>
      </c>
      <c r="G1731" s="55" t="s">
        <v>27436</v>
      </c>
      <c r="H1731" s="55" t="s">
        <v>27436</v>
      </c>
      <c r="R1731" t="str" cm="1">
        <f t="array" ref="R1731">IFERROR(INDEX(AOM[AOM], MATCH(1, (AOM[Edge_Value]=ani_diet!D1732)*(AOM[Is_Ani_Diet_Ingredient]&lt;&gt;FALSE), 0)), "No Match in AOM")</f>
        <v>AOM_003926</v>
      </c>
      <c r="S1731" t="str" cm="1">
        <f t="array" ref="S1731">IFERROR(IF(INDEX(AOM[Scientific Name], MATCH(1, (AOM[Edge_Value]=ani_diet!D1732)*(AOM[Is_Ani_Diet_Ingredient]&lt;&gt;FALSE), 0))=0, "", INDEX(AOM[Scientific Name], MATCH(1, (AOM[Edge_Value]=ani_diet!D1732)*(AOM[Is_Ani_Diet_Ingredient]&lt;&gt;FALSE), 0))), "No Match in AOM")</f>
        <v>Vitex doniana</v>
      </c>
      <c r="T1731" t="str" cm="1">
        <f t="array" ref="T1731">IF((S1731&lt;&gt;"")*(S1731&lt;&gt;"No Match in AOM"),IF(J1731&lt;&gt;"",_xlfn.TEXTJOIN(";",TRUE,CONCATENATE(_xlfn.TEXTSPLIT(S1731,";",TRUE,FALSE)," ",J1731)),S1731),"")</f>
        <v>Vitex doniana</v>
      </c>
    </row>
    <row r="1732" spans="1:20" ht="15" customHeight="1">
      <c r="A1732" s="30" t="s">
        <v>27437</v>
      </c>
      <c r="B1732" s="55" t="s">
        <v>22654</v>
      </c>
      <c r="C1732" s="56" t="str">
        <f>_xlfn.TEXTJOIN(" ",TRUE,B1732,IF(ISBLANK(J1732),"",_xlfn.TEXTSPLIT(J1732,";")))</f>
        <v>Vitex doniana Leaves</v>
      </c>
      <c r="D1732" s="56" t="str">
        <f>_xlfn.TEXTJOIN(" ",TRUE,B1732,IF(ISBLANK(J1732),"",_xlfn.TEXTSPLIT(J1732,";")),IF(ISBLANK(H1732),"",_xlfn.TEXTSPLIT(H1732,";")))</f>
        <v>Vitex doniana Leaves</v>
      </c>
      <c r="E1732" s="56" t="str">
        <f>_xlfn.TEXTJOIN(" ",TRUE,B1732,F1732,IF(ISBLANK(J1732),"",_xlfn.TEXTSPLIT(J1732,";")),IF(ISBLANK(G1732),"",_xlfn.TEXTSPLIT(G1732,";")))</f>
        <v>Vitex doniana Leaves</v>
      </c>
      <c r="J1732" s="55" t="s">
        <v>6187</v>
      </c>
      <c r="R1732" t="str" cm="1">
        <f t="array" ref="R1732">IFERROR(INDEX(AOM[AOM], MATCH(1, (AOM[Edge_Value]=ani_diet!D1731)*(AOM[Is_Ani_Diet_Ingredient]&lt;&gt;FALSE), 0)), "No Match in AOM")</f>
        <v>AOM_006184</v>
      </c>
      <c r="S1732" t="str" cm="1">
        <f t="array" ref="S1732">IFERROR(IF(INDEX(AOM[Scientific Name], MATCH(1, (AOM[Edge_Value]=ani_diet!D1731)*(AOM[Is_Ani_Diet_Ingredient]&lt;&gt;FALSE), 0))=0, "", INDEX(AOM[Scientific Name], MATCH(1, (AOM[Edge_Value]=ani_diet!D1731)*(AOM[Is_Ani_Diet_Ingredient]&lt;&gt;FALSE), 0))), "No Match in AOM")</f>
        <v>Vitex doniana</v>
      </c>
      <c r="T1732" t="str" cm="1">
        <f t="array" ref="T1732">IF((S1732&lt;&gt;"")*(S1732&lt;&gt;"No Match in AOM"),IF(J1732&lt;&gt;"",_xlfn.TEXTJOIN(";",TRUE,CONCATENATE(_xlfn.TEXTSPLIT(S1732,";",TRUE,FALSE)," ",J1732)),S1732),"")</f>
        <v>Vitex doniana Leaves</v>
      </c>
    </row>
    <row r="1733" spans="1:20" ht="15" customHeight="1">
      <c r="A1733" s="30" t="s">
        <v>22664</v>
      </c>
      <c r="B1733" s="55" t="s">
        <v>22654</v>
      </c>
      <c r="C1733" s="56" t="str">
        <f>_xlfn.TEXTJOIN(" ",TRUE,B1733,IF(ISBLANK(J1733),"",_xlfn.TEXTSPLIT(J1733,";")))</f>
        <v>Vitex doniana Leaves</v>
      </c>
      <c r="D1733" s="56" t="str">
        <f>_xlfn.TEXTJOIN(" ",TRUE,B1733,IF(ISBLANK(J1733),"",_xlfn.TEXTSPLIT(J1733,";")),IF(ISBLANK(H1733),"",_xlfn.TEXTSPLIT(H1733,";")))</f>
        <v>Vitex doniana Leaves</v>
      </c>
      <c r="E1733" s="56" t="str">
        <f>_xlfn.TEXTJOIN(" ",TRUE,B1733,F1733,IF(ISBLANK(J1733),"",_xlfn.TEXTSPLIT(J1733,";")),IF(ISBLANK(G1733),"",_xlfn.TEXTSPLIT(G1733,";")))</f>
        <v>Vitex doniana Leaves Ground</v>
      </c>
      <c r="G1733" s="55" t="s">
        <v>6052</v>
      </c>
      <c r="J1733" s="55" t="s">
        <v>6187</v>
      </c>
      <c r="R1733" t="str" cm="1">
        <f t="array" ref="R1733">IFERROR(INDEX(AOM[AOM], MATCH(1, (AOM[Edge_Value]=ani_diet!D1733)*(AOM[Is_Ani_Diet_Ingredient]&lt;&gt;FALSE), 0)), "No Match in AOM")</f>
        <v>AOM_003926</v>
      </c>
      <c r="S1733" t="str" cm="1">
        <f t="array" ref="S1733">IFERROR(IF(INDEX(AOM[Scientific Name], MATCH(1, (AOM[Edge_Value]=ani_diet!D1733)*(AOM[Is_Ani_Diet_Ingredient]&lt;&gt;FALSE), 0))=0, "", INDEX(AOM[Scientific Name], MATCH(1, (AOM[Edge_Value]=ani_diet!D1733)*(AOM[Is_Ani_Diet_Ingredient]&lt;&gt;FALSE), 0))), "No Match in AOM")</f>
        <v>Vitex doniana</v>
      </c>
      <c r="T1733" t="str" cm="1">
        <f t="array" ref="T1733">IF((S1733&lt;&gt;"")*(S1733&lt;&gt;"No Match in AOM"),IF(J1733&lt;&gt;"",_xlfn.TEXTJOIN(";",TRUE,CONCATENATE(_xlfn.TEXTSPLIT(S1733,";",TRUE,FALSE)," ",J1733)),S1733),"")</f>
        <v>Vitex doniana Leaves</v>
      </c>
    </row>
    <row r="1734" spans="1:20" ht="15" customHeight="1">
      <c r="A1734" s="30" t="s">
        <v>27438</v>
      </c>
      <c r="B1734" s="55" t="s">
        <v>22654</v>
      </c>
      <c r="C1734" s="56" t="str">
        <f>_xlfn.TEXTJOIN(" ",TRUE,B1734,IF(ISBLANK(J1734),"",_xlfn.TEXTSPLIT(J1734,";")))</f>
        <v>Vitex doniana Leaves</v>
      </c>
      <c r="D1734" s="56" t="str">
        <f>_xlfn.TEXTJOIN(" ",TRUE,B1734,IF(ISBLANK(J1734),"",_xlfn.TEXTSPLIT(J1734,";")),IF(ISBLANK(H1734),"",_xlfn.TEXTSPLIT(H1734,";")))</f>
        <v>Vitex doniana Leaves Dried Ground</v>
      </c>
      <c r="E1734" s="56" t="str">
        <f>_xlfn.TEXTJOIN(" ",TRUE,B1734,F1734,IF(ISBLANK(J1734),"",_xlfn.TEXTSPLIT(J1734,";")),IF(ISBLANK(G1734),"",_xlfn.TEXTSPLIT(G1734,";")))</f>
        <v>Vitex doniana Leaves Chopped Dried Ground</v>
      </c>
      <c r="G1734" s="55" t="s">
        <v>26316</v>
      </c>
      <c r="H1734" s="55" t="s">
        <v>25767</v>
      </c>
      <c r="J1734" s="55" t="s">
        <v>6187</v>
      </c>
      <c r="R1734" t="str" cm="1">
        <f t="array" ref="R1734">IFERROR(INDEX(AOM[AOM], MATCH(1, (AOM[Edge_Value]=ani_diet!D1734)*(AOM[Is_Ani_Diet_Ingredient]&lt;&gt;FALSE), 0)), "No Match in AOM")</f>
        <v>AOM_006185</v>
      </c>
      <c r="S1734" t="str" cm="1">
        <f t="array" ref="S1734">IFERROR(IF(INDEX(AOM[Scientific Name], MATCH(1, (AOM[Edge_Value]=ani_diet!D1734)*(AOM[Is_Ani_Diet_Ingredient]&lt;&gt;FALSE), 0))=0, "", INDEX(AOM[Scientific Name], MATCH(1, (AOM[Edge_Value]=ani_diet!D1734)*(AOM[Is_Ani_Diet_Ingredient]&lt;&gt;FALSE), 0))), "No Match in AOM")</f>
        <v>Vitex doniana</v>
      </c>
      <c r="T1734" t="str" cm="1">
        <f t="array" ref="T1734">IF((S1734&lt;&gt;"")*(S1734&lt;&gt;"No Match in AOM"),IF(J1734&lt;&gt;"",_xlfn.TEXTJOIN(";",TRUE,CONCATENATE(_xlfn.TEXTSPLIT(S1734,";",TRUE,FALSE)," ",J1734)),S1734),"")</f>
        <v>Vitex doniana Leaves</v>
      </c>
    </row>
    <row r="1735" spans="1:20" ht="15" customHeight="1">
      <c r="A1735" s="30" t="s">
        <v>22668</v>
      </c>
      <c r="B1735" s="55" t="s">
        <v>22668</v>
      </c>
      <c r="C1735" s="56" t="str">
        <f>_xlfn.TEXTJOIN(" ",TRUE,B1735,IF(ISBLANK(J1735),"",_xlfn.TEXTSPLIT(J1735,";")))</f>
        <v>Vitex simplex</v>
      </c>
      <c r="D1735" s="56" t="str">
        <f>_xlfn.TEXTJOIN(" ",TRUE,B1735,IF(ISBLANK(J1735),"",_xlfn.TEXTSPLIT(J1735,";")),IF(ISBLANK(H1735),"",_xlfn.TEXTSPLIT(H1735,";")))</f>
        <v>Vitex simplex</v>
      </c>
      <c r="E1735" s="56" t="str">
        <f>_xlfn.TEXTJOIN(" ",TRUE,B1735,F1735,IF(ISBLANK(J1735),"",_xlfn.TEXTSPLIT(J1735,";")),IF(ISBLANK(G1735),"",_xlfn.TEXTSPLIT(G1735,";")))</f>
        <v>Vitex simplex</v>
      </c>
      <c r="R1735" t="str" cm="1">
        <f t="array" ref="R1735">IFERROR(INDEX(AOM[AOM], MATCH(1, (AOM[Edge_Value]=ani_diet!D1735)*(AOM[Is_Ani_Diet_Ingredient]&lt;&gt;FALSE), 0)), "No Match in AOM")</f>
        <v>AOM_002060</v>
      </c>
      <c r="S1735" t="str" cm="1">
        <f t="array" ref="S1735">IFERROR(IF(INDEX(AOM[Scientific Name], MATCH(1, (AOM[Edge_Value]=ani_diet!D1735)*(AOM[Is_Ani_Diet_Ingredient]&lt;&gt;FALSE), 0))=0, "", INDEX(AOM[Scientific Name], MATCH(1, (AOM[Edge_Value]=ani_diet!D1735)*(AOM[Is_Ani_Diet_Ingredient]&lt;&gt;FALSE), 0))), "No Match in AOM")</f>
        <v>Vitex simplex</v>
      </c>
      <c r="T1735" t="str" cm="1">
        <f t="array" ref="T1735">IF((S1735&lt;&gt;"")*(S1735&lt;&gt;"No Match in AOM"),IF(J1735&lt;&gt;"",_xlfn.TEXTJOIN(";",TRUE,CONCATENATE(_xlfn.TEXTSPLIT(S1735,";",TRUE,FALSE)," ",J1735)),S1735),"")</f>
        <v>Vitex simplex</v>
      </c>
    </row>
    <row r="1736" spans="1:20" ht="15" customHeight="1">
      <c r="A1736" s="30" t="s">
        <v>19924</v>
      </c>
      <c r="B1736" s="55" t="s">
        <v>4968</v>
      </c>
      <c r="C1736" s="56" t="str">
        <f>_xlfn.TEXTJOIN(" ",TRUE,B1736,IF(ISBLANK(J1736),"",_xlfn.TEXTSPLIT(J1736,";")))</f>
        <v>Walnut Leaves</v>
      </c>
      <c r="D1736" s="56" t="str">
        <f>_xlfn.TEXTJOIN(" ",TRUE,B1736,IF(ISBLANK(J1736),"",_xlfn.TEXTSPLIT(J1736,";")),IF(ISBLANK(H1736),"",_xlfn.TEXTSPLIT(H1736,";")))</f>
        <v>Walnut Leaves</v>
      </c>
      <c r="E1736" s="56" t="str">
        <f>_xlfn.TEXTJOIN(" ",TRUE,B1736,F1736,IF(ISBLANK(J1736),"",_xlfn.TEXTSPLIT(J1736,";")),IF(ISBLANK(G1736),"",_xlfn.TEXTSPLIT(G1736,";")))</f>
        <v>Walnut Leaves</v>
      </c>
      <c r="J1736" s="55" t="s">
        <v>6187</v>
      </c>
      <c r="R1736" t="str" cm="1">
        <f t="array" ref="R1736">IFERROR(INDEX(AOM[AOM], MATCH(1, (AOM[Edge_Value]=ani_diet!D1736)*(AOM[Is_Ani_Diet_Ingredient]&lt;&gt;FALSE), 0)), "No Match in AOM")</f>
        <v>AOM_002092</v>
      </c>
      <c r="S1736" t="str" cm="1">
        <f t="array" ref="S1736">IFERROR(IF(INDEX(AOM[Scientific Name], MATCH(1, (AOM[Edge_Value]=ani_diet!D1736)*(AOM[Is_Ani_Diet_Ingredient]&lt;&gt;FALSE), 0))=0, "", INDEX(AOM[Scientific Name], MATCH(1, (AOM[Edge_Value]=ani_diet!D1736)*(AOM[Is_Ani_Diet_Ingredient]&lt;&gt;FALSE), 0))), "No Match in AOM")</f>
        <v>Juglans regia</v>
      </c>
      <c r="T1736" t="str" cm="1">
        <f t="array" ref="T1736">IF((S1736&lt;&gt;"")*(S1736&lt;&gt;"No Match in AOM"),IF(J1736&lt;&gt;"",_xlfn.TEXTJOIN(";",TRUE,CONCATENATE(_xlfn.TEXTSPLIT(S1736,";",TRUE,FALSE)," ",J1736)),S1736),"")</f>
        <v>Juglans regia Leaves</v>
      </c>
    </row>
    <row r="1737" spans="1:20" ht="15" customHeight="1">
      <c r="A1737" s="30" t="s">
        <v>27439</v>
      </c>
      <c r="B1737" s="55" t="s">
        <v>4968</v>
      </c>
      <c r="C1737" s="56" t="str">
        <f>_xlfn.TEXTJOIN(" ",TRUE,B1737,IF(ISBLANK(J1737),"",_xlfn.TEXTSPLIT(J1737,";")))</f>
        <v>Walnut Leaves</v>
      </c>
      <c r="D1737" s="56" t="str">
        <f>_xlfn.TEXTJOIN(" ",TRUE,B1737,IF(ISBLANK(J1737),"",_xlfn.TEXTSPLIT(J1737,";")),IF(ISBLANK(H1737),"",_xlfn.TEXTSPLIT(H1737,";")))</f>
        <v>Walnut Leaves Dried Ethanol Treated Ground</v>
      </c>
      <c r="E1737" s="56" t="str">
        <f>_xlfn.TEXTJOIN(" ",TRUE,B1737,F1737,IF(ISBLANK(J1737),"",_xlfn.TEXTSPLIT(J1737,";")),IF(ISBLANK(G1737),"",_xlfn.TEXTSPLIT(G1737,";")))</f>
        <v>Walnut Leaves Dried Ethanol Treated Ground</v>
      </c>
      <c r="G1737" s="55" t="s">
        <v>26156</v>
      </c>
      <c r="H1737" s="55" t="s">
        <v>26156</v>
      </c>
      <c r="J1737" s="55" t="s">
        <v>6187</v>
      </c>
      <c r="R1737" t="str" cm="1">
        <f t="array" ref="R1737">IFERROR(INDEX(AOM[AOM], MATCH(1, (AOM[Edge_Value]=ani_diet!D1737)*(AOM[Is_Ani_Diet_Ingredient]&lt;&gt;FALSE), 0)), "No Match in AOM")</f>
        <v>AOM_002093</v>
      </c>
      <c r="S1737" t="str" cm="1">
        <f t="array" ref="S1737">IFERROR(IF(INDEX(AOM[Scientific Name], MATCH(1, (AOM[Edge_Value]=ani_diet!D1737)*(AOM[Is_Ani_Diet_Ingredient]&lt;&gt;FALSE), 0))=0, "", INDEX(AOM[Scientific Name], MATCH(1, (AOM[Edge_Value]=ani_diet!D1737)*(AOM[Is_Ani_Diet_Ingredient]&lt;&gt;FALSE), 0))), "No Match in AOM")</f>
        <v>Juglans regia</v>
      </c>
      <c r="T1737" t="str" cm="1">
        <f t="array" ref="T1737">IF((S1737&lt;&gt;"")*(S1737&lt;&gt;"No Match in AOM"),IF(J1737&lt;&gt;"",_xlfn.TEXTJOIN(";",TRUE,CONCATENATE(_xlfn.TEXTSPLIT(S1737,";",TRUE,FALSE)," ",J1737)),S1737),"")</f>
        <v>Juglans regia Leaves</v>
      </c>
    </row>
    <row r="1738" spans="1:20" ht="15" customHeight="1">
      <c r="A1738" s="30" t="s">
        <v>23399</v>
      </c>
      <c r="B1738" s="55" t="s">
        <v>23399</v>
      </c>
      <c r="C1738" s="56" t="str">
        <f>_xlfn.TEXTJOIN(" ",TRUE,B1738,IF(ISBLANK(J1738),"",_xlfn.TEXTSPLIT(J1738,";")))</f>
        <v>Waste Activated Sludge</v>
      </c>
      <c r="D1738" s="56" t="str">
        <f>_xlfn.TEXTJOIN(" ",TRUE,B1738,IF(ISBLANK(J1738),"",_xlfn.TEXTSPLIT(J1738,";")),IF(ISBLANK(H1738),"",_xlfn.TEXTSPLIT(H1738,";")))</f>
        <v>Waste Activated Sludge</v>
      </c>
      <c r="E1738" s="56" t="str">
        <f>_xlfn.TEXTJOIN(" ",TRUE,B1738,F1738,IF(ISBLANK(J1738),"",_xlfn.TEXTSPLIT(J1738,";")),IF(ISBLANK(G1738),"",_xlfn.TEXTSPLIT(G1738,";")))</f>
        <v>Waste Activated Sludge</v>
      </c>
      <c r="R1738" t="str" cm="1">
        <f t="array" ref="R1738">IFERROR(INDEX(AOM[AOM], MATCH(1, (AOM[Edge_Value]=ani_diet!D1738)*(AOM[Is_Ani_Diet_Ingredient]&lt;&gt;FALSE), 0)), "No Match in AOM")</f>
        <v>AOM_001869</v>
      </c>
      <c r="S1738" t="str" cm="1">
        <f t="array" ref="S1738">IFERROR(IF(INDEX(AOM[Scientific Name], MATCH(1, (AOM[Edge_Value]=ani_diet!D1738)*(AOM[Is_Ani_Diet_Ingredient]&lt;&gt;FALSE), 0))=0, "", INDEX(AOM[Scientific Name], MATCH(1, (AOM[Edge_Value]=ani_diet!D1738)*(AOM[Is_Ani_Diet_Ingredient]&lt;&gt;FALSE), 0))), "No Match in AOM")</f>
        <v/>
      </c>
      <c r="T1738" t="str" cm="1">
        <f t="array" ref="T1738">IF((S1738&lt;&gt;"")*(S1738&lt;&gt;"No Match in AOM"),IF(J1738&lt;&gt;"",_xlfn.TEXTJOIN(";",TRUE,CONCATENATE(_xlfn.TEXTSPLIT(S1738,";",TRUE,FALSE)," ",J1738)),S1738),"")</f>
        <v/>
      </c>
    </row>
    <row r="1739" spans="1:20" ht="15" customHeight="1">
      <c r="A1739" s="30" t="s">
        <v>27440</v>
      </c>
      <c r="B1739" s="55" t="s">
        <v>11168</v>
      </c>
      <c r="C1739" s="56" t="str">
        <f>_xlfn.TEXTJOIN(" ",TRUE,B1739,IF(ISBLANK(J1739),"",_xlfn.TEXTSPLIT(J1739,";")))</f>
        <v>Water</v>
      </c>
      <c r="D1739" s="56" t="str">
        <f>_xlfn.TEXTJOIN(" ",TRUE,B1739,IF(ISBLANK(J1739),"",_xlfn.TEXTSPLIT(J1739,";")),IF(ISBLANK(H1739),"",_xlfn.TEXTSPLIT(H1739,";")))</f>
        <v>Water</v>
      </c>
      <c r="E1739" s="56" t="str">
        <f>_xlfn.TEXTJOIN(" ",TRUE,B1739,F1739,IF(ISBLANK(J1739),"",_xlfn.TEXTSPLIT(J1739,";")),IF(ISBLANK(G1739),"",_xlfn.TEXTSPLIT(G1739,";")))</f>
        <v>Water</v>
      </c>
      <c r="R1739" t="str" cm="1">
        <f t="array" ref="R1739">IFERROR(INDEX(AOM[AOM], MATCH(1, (AOM[Edge_Value]=ani_diet!D1739)*(AOM[Is_Ani_Diet_Ingredient]&lt;&gt;FALSE), 0)), "No Match in AOM")</f>
        <v>AOM_001922</v>
      </c>
      <c r="S1739" t="str" cm="1">
        <f t="array" ref="S1739">IFERROR(IF(INDEX(AOM[Scientific Name], MATCH(1, (AOM[Edge_Value]=ani_diet!D1739)*(AOM[Is_Ani_Diet_Ingredient]&lt;&gt;FALSE), 0))=0, "", INDEX(AOM[Scientific Name], MATCH(1, (AOM[Edge_Value]=ani_diet!D1739)*(AOM[Is_Ani_Diet_Ingredient]&lt;&gt;FALSE), 0))), "No Match in AOM")</f>
        <v/>
      </c>
      <c r="T1739" t="str" cm="1">
        <f t="array" ref="T1739">IF((S1739&lt;&gt;"")*(S1739&lt;&gt;"No Match in AOM"),IF(J1739&lt;&gt;"",_xlfn.TEXTJOIN(";",TRUE,CONCATENATE(_xlfn.TEXTSPLIT(S1739,";",TRUE,FALSE)," ",J1739)),S1739),"")</f>
        <v/>
      </c>
    </row>
    <row r="1740" spans="1:20" ht="15" customHeight="1">
      <c r="A1740" s="30" t="s">
        <v>27441</v>
      </c>
      <c r="B1740" s="55" t="s">
        <v>7790</v>
      </c>
      <c r="C1740" s="56" t="str">
        <f>_xlfn.TEXTJOIN(" ",TRUE,B1740,IF(ISBLANK(J1740),"",_xlfn.TEXTSPLIT(J1740,";")))</f>
        <v>Water Hyacinth</v>
      </c>
      <c r="D1740" s="56" t="str">
        <f>_xlfn.TEXTJOIN(" ",TRUE,B1740,IF(ISBLANK(J1740),"",_xlfn.TEXTSPLIT(J1740,";")),IF(ISBLANK(H1740),"",_xlfn.TEXTSPLIT(H1740,";")))</f>
        <v>Water Hyacinth</v>
      </c>
      <c r="E1740" s="56" t="str">
        <f>_xlfn.TEXTJOIN(" ",TRUE,B1740,F1740,IF(ISBLANK(J1740),"",_xlfn.TEXTSPLIT(J1740,";")),IF(ISBLANK(G1740),"",_xlfn.TEXTSPLIT(G1740,";")))</f>
        <v>Water Hyacinth Cow Rumen Fermented</v>
      </c>
      <c r="G1740" s="55" t="s">
        <v>27442</v>
      </c>
      <c r="R1740" t="str" cm="1">
        <f t="array" ref="R1740">IFERROR(INDEX(AOM[AOM], MATCH(1, (AOM[Edge_Value]=ani_diet!D1740)*(AOM[Is_Ani_Diet_Ingredient]&lt;&gt;FALSE), 0)), "No Match in AOM")</f>
        <v>AOM_000682</v>
      </c>
      <c r="S1740" t="str" cm="1">
        <f t="array" ref="S1740">IFERROR(IF(INDEX(AOM[Scientific Name], MATCH(1, (AOM[Edge_Value]=ani_diet!D1740)*(AOM[Is_Ani_Diet_Ingredient]&lt;&gt;FALSE), 0))=0, "", INDEX(AOM[Scientific Name], MATCH(1, (AOM[Edge_Value]=ani_diet!D1740)*(AOM[Is_Ani_Diet_Ingredient]&lt;&gt;FALSE), 0))), "No Match in AOM")</f>
        <v>Eichhornia crassipes</v>
      </c>
      <c r="T1740" t="str" cm="1">
        <f t="array" ref="T1740">IF((S1740&lt;&gt;"")*(S1740&lt;&gt;"No Match in AOM"),IF(J1740&lt;&gt;"",_xlfn.TEXTJOIN(";",TRUE,CONCATENATE(_xlfn.TEXTSPLIT(S1740,";",TRUE,FALSE)," ",J1740)),S1740),"")</f>
        <v>Eichhornia crassipes</v>
      </c>
    </row>
    <row r="1741" spans="1:20" ht="15" customHeight="1">
      <c r="A1741" s="30" t="s">
        <v>27443</v>
      </c>
      <c r="B1741" s="55" t="s">
        <v>7790</v>
      </c>
      <c r="C1741" s="56" t="str">
        <f>_xlfn.TEXTJOIN(" ",TRUE,B1741,IF(ISBLANK(J1741),"",_xlfn.TEXTSPLIT(J1741,";")))</f>
        <v>Water Hyacinth</v>
      </c>
      <c r="D1741" s="56" t="str">
        <f>_xlfn.TEXTJOIN(" ",TRUE,B1741,IF(ISBLANK(J1741),"",_xlfn.TEXTSPLIT(J1741,";")),IF(ISBLANK(H1741),"",_xlfn.TEXTSPLIT(H1741,";")))</f>
        <v>Water Hyacinth</v>
      </c>
      <c r="E1741" s="56" t="str">
        <f>_xlfn.TEXTJOIN(" ",TRUE,B1741,F1741,IF(ISBLANK(J1741),"",_xlfn.TEXTSPLIT(J1741,";")),IF(ISBLANK(G1741),"",_xlfn.TEXTSPLIT(G1741,";")))</f>
        <v>Water Hyacinth</v>
      </c>
      <c r="R1741" t="str" cm="1">
        <f t="array" ref="R1741">IFERROR(INDEX(AOM[AOM], MATCH(1, (AOM[Edge_Value]=ani_diet!D1741)*(AOM[Is_Ani_Diet_Ingredient]&lt;&gt;FALSE), 0)), "No Match in AOM")</f>
        <v>AOM_000682</v>
      </c>
      <c r="S1741" t="str" cm="1">
        <f t="array" ref="S1741">IFERROR(IF(INDEX(AOM[Scientific Name], MATCH(1, (AOM[Edge_Value]=ani_diet!D1741)*(AOM[Is_Ani_Diet_Ingredient]&lt;&gt;FALSE), 0))=0, "", INDEX(AOM[Scientific Name], MATCH(1, (AOM[Edge_Value]=ani_diet!D1741)*(AOM[Is_Ani_Diet_Ingredient]&lt;&gt;FALSE), 0))), "No Match in AOM")</f>
        <v>Eichhornia crassipes</v>
      </c>
      <c r="T1741" t="str" cm="1">
        <f t="array" ref="T1741">IF((S1741&lt;&gt;"")*(S1741&lt;&gt;"No Match in AOM"),IF(J1741&lt;&gt;"",_xlfn.TEXTJOIN(";",TRUE,CONCATENATE(_xlfn.TEXTSPLIT(S1741,";",TRUE,FALSE)," ",J1741)),S1741),"")</f>
        <v>Eichhornia crassipes</v>
      </c>
    </row>
    <row r="1742" spans="1:20" ht="15" customHeight="1">
      <c r="A1742" s="30" t="s">
        <v>27444</v>
      </c>
      <c r="B1742" s="55" t="s">
        <v>7790</v>
      </c>
      <c r="C1742" s="56" t="str">
        <f>_xlfn.TEXTJOIN(" ",TRUE,B1742,IF(ISBLANK(J1742),"",_xlfn.TEXTSPLIT(J1742,";")))</f>
        <v>Water Hyacinth</v>
      </c>
      <c r="D1742" s="56" t="str">
        <f>_xlfn.TEXTJOIN(" ",TRUE,B1742,IF(ISBLANK(J1742),"",_xlfn.TEXTSPLIT(J1742,";")),IF(ISBLANK(H1742),"",_xlfn.TEXTSPLIT(H1742,";")))</f>
        <v>Water Hyacinth Dried Fermented Ground</v>
      </c>
      <c r="E1742" s="56" t="str">
        <f>_xlfn.TEXTJOIN(" ",TRUE,B1742,F1742,IF(ISBLANK(J1742),"",_xlfn.TEXTSPLIT(J1742,";")),IF(ISBLANK(G1742),"",_xlfn.TEXTSPLIT(G1742,";")))</f>
        <v>Water Hyacinth Cow Rumen Fermented Chopped Dried Ground</v>
      </c>
      <c r="G1742" s="55" t="s">
        <v>27445</v>
      </c>
      <c r="H1742" s="55" t="s">
        <v>25813</v>
      </c>
      <c r="I1742" s="55" t="s">
        <v>6195</v>
      </c>
      <c r="K1742" t="s">
        <v>26660</v>
      </c>
      <c r="L1742" t="s">
        <v>26660</v>
      </c>
      <c r="R1742" t="str" cm="1">
        <f t="array" ref="R1742">IFERROR(INDEX(AOM[AOM], MATCH(1, (AOM[Edge_Value]=ani_diet!D1742)*(AOM[Is_Ani_Diet_Ingredient]&lt;&gt;FALSE), 0)), "No Match in AOM")</f>
        <v>AOM_002131</v>
      </c>
      <c r="S1742" t="str" cm="1">
        <f t="array" ref="S1742">IFERROR(IF(INDEX(AOM[Scientific Name], MATCH(1, (AOM[Edge_Value]=ani_diet!D1742)*(AOM[Is_Ani_Diet_Ingredient]&lt;&gt;FALSE), 0))=0, "", INDEX(AOM[Scientific Name], MATCH(1, (AOM[Edge_Value]=ani_diet!D1742)*(AOM[Is_Ani_Diet_Ingredient]&lt;&gt;FALSE), 0))), "No Match in AOM")</f>
        <v>Eichhornia crassipes</v>
      </c>
      <c r="T1742" t="str" cm="1">
        <f t="array" ref="T1742">IF((S1742&lt;&gt;"")*(S1742&lt;&gt;"No Match in AOM"),IF(J1742&lt;&gt;"",_xlfn.TEXTJOIN(";",TRUE,CONCATENATE(_xlfn.TEXTSPLIT(S1742,";",TRUE,FALSE)," ",J1742)),S1742),"")</f>
        <v>Eichhornia crassipes</v>
      </c>
    </row>
    <row r="1743" spans="1:20" ht="15" customHeight="1">
      <c r="A1743" s="30" t="s">
        <v>27446</v>
      </c>
      <c r="B1743" s="55" t="s">
        <v>7790</v>
      </c>
      <c r="C1743" s="56" t="str">
        <f>_xlfn.TEXTJOIN(" ",TRUE,B1743,IF(ISBLANK(J1743),"",_xlfn.TEXTSPLIT(J1743,";")))</f>
        <v>Water Hyacinth</v>
      </c>
      <c r="D1743" s="56" t="str">
        <f>_xlfn.TEXTJOIN(" ",TRUE,B1743,IF(ISBLANK(J1743),"",_xlfn.TEXTSPLIT(J1743,";")),IF(ISBLANK(H1743),"",_xlfn.TEXTSPLIT(H1743,";")))</f>
        <v>Water Hyacinth Dried Fermented Ground</v>
      </c>
      <c r="E1743" s="56" t="str">
        <f>_xlfn.TEXTJOIN(" ",TRUE,B1743,F1743,IF(ISBLANK(J1743),"",_xlfn.TEXTSPLIT(J1743,";")),IF(ISBLANK(G1743),"",_xlfn.TEXTSPLIT(G1743,";")))</f>
        <v>Water Hyacinth Molasses Fermented Chopped Dried Ground</v>
      </c>
      <c r="G1743" s="55" t="s">
        <v>27447</v>
      </c>
      <c r="H1743" s="55" t="s">
        <v>25813</v>
      </c>
      <c r="I1743" s="55" t="s">
        <v>6195</v>
      </c>
      <c r="K1743" t="s">
        <v>26660</v>
      </c>
      <c r="L1743" t="s">
        <v>26660</v>
      </c>
      <c r="R1743" t="str" cm="1">
        <f t="array" ref="R1743">IFERROR(INDEX(AOM[AOM], MATCH(1, (AOM[Edge_Value]=ani_diet!D1743)*(AOM[Is_Ani_Diet_Ingredient]&lt;&gt;FALSE), 0)), "No Match in AOM")</f>
        <v>AOM_002131</v>
      </c>
      <c r="S1743" t="str" cm="1">
        <f t="array" ref="S1743">IFERROR(IF(INDEX(AOM[Scientific Name], MATCH(1, (AOM[Edge_Value]=ani_diet!D1743)*(AOM[Is_Ani_Diet_Ingredient]&lt;&gt;FALSE), 0))=0, "", INDEX(AOM[Scientific Name], MATCH(1, (AOM[Edge_Value]=ani_diet!D1743)*(AOM[Is_Ani_Diet_Ingredient]&lt;&gt;FALSE), 0))), "No Match in AOM")</f>
        <v>Eichhornia crassipes</v>
      </c>
      <c r="T1743" t="str" cm="1">
        <f t="array" ref="T1743">IF((S1743&lt;&gt;"")*(S1743&lt;&gt;"No Match in AOM"),IF(J1743&lt;&gt;"",_xlfn.TEXTJOIN(";",TRUE,CONCATENATE(_xlfn.TEXTSPLIT(S1743,";",TRUE,FALSE)," ",J1743)),S1743),"")</f>
        <v>Eichhornia crassipes</v>
      </c>
    </row>
    <row r="1744" spans="1:20" ht="15" customHeight="1">
      <c r="A1744" s="30" t="s">
        <v>27448</v>
      </c>
      <c r="B1744" s="55" t="s">
        <v>7790</v>
      </c>
      <c r="C1744" s="56" t="str">
        <f>_xlfn.TEXTJOIN(" ",TRUE,B1744,IF(ISBLANK(J1744),"",_xlfn.TEXTSPLIT(J1744,";")))</f>
        <v>Water Hyacinth</v>
      </c>
      <c r="D1744" s="56" t="str">
        <f>_xlfn.TEXTJOIN(" ",TRUE,B1744,IF(ISBLANK(J1744),"",_xlfn.TEXTSPLIT(J1744,";")),IF(ISBLANK(H1744),"",_xlfn.TEXTSPLIT(H1744,";")))</f>
        <v>Water Hyacinth Dried Fermented Ground</v>
      </c>
      <c r="E1744" s="56" t="str">
        <f>_xlfn.TEXTJOIN(" ",TRUE,B1744,F1744,IF(ISBLANK(J1744),"",_xlfn.TEXTSPLIT(J1744,";")),IF(ISBLANK(G1744),"",_xlfn.TEXTSPLIT(G1744,";")))</f>
        <v>Water Hyacinth Yeast Fermented Chopped Dried Ground</v>
      </c>
      <c r="G1744" s="55" t="s">
        <v>27449</v>
      </c>
      <c r="H1744" s="55" t="s">
        <v>25813</v>
      </c>
      <c r="I1744" s="55" t="s">
        <v>6195</v>
      </c>
      <c r="K1744" t="s">
        <v>26660</v>
      </c>
      <c r="L1744" t="s">
        <v>26660</v>
      </c>
      <c r="R1744" t="str" cm="1">
        <f t="array" ref="R1744">IFERROR(INDEX(AOM[AOM], MATCH(1, (AOM[Edge_Value]=ani_diet!D1744)*(AOM[Is_Ani_Diet_Ingredient]&lt;&gt;FALSE), 0)), "No Match in AOM")</f>
        <v>AOM_002131</v>
      </c>
      <c r="S1744" t="str" cm="1">
        <f t="array" ref="S1744">IFERROR(IF(INDEX(AOM[Scientific Name], MATCH(1, (AOM[Edge_Value]=ani_diet!D1744)*(AOM[Is_Ani_Diet_Ingredient]&lt;&gt;FALSE), 0))=0, "", INDEX(AOM[Scientific Name], MATCH(1, (AOM[Edge_Value]=ani_diet!D1744)*(AOM[Is_Ani_Diet_Ingredient]&lt;&gt;FALSE), 0))), "No Match in AOM")</f>
        <v>Eichhornia crassipes</v>
      </c>
      <c r="T1744" t="str" cm="1">
        <f t="array" ref="T1744">IF((S1744&lt;&gt;"")*(S1744&lt;&gt;"No Match in AOM"),IF(J1744&lt;&gt;"",_xlfn.TEXTJOIN(";",TRUE,CONCATENATE(_xlfn.TEXTSPLIT(S1744,";",TRUE,FALSE)," ",J1744)),S1744),"")</f>
        <v>Eichhornia crassipes</v>
      </c>
    </row>
    <row r="1745" spans="1:21" ht="15" customHeight="1">
      <c r="A1745" s="30" t="s">
        <v>27450</v>
      </c>
      <c r="B1745" s="55" t="s">
        <v>7790</v>
      </c>
      <c r="C1745" s="56" t="str">
        <f>_xlfn.TEXTJOIN(" ",TRUE,B1745,IF(ISBLANK(J1745),"",_xlfn.TEXTSPLIT(J1745,";")))</f>
        <v>Water Hyacinth</v>
      </c>
      <c r="D1745" s="56" t="str">
        <f>_xlfn.TEXTJOIN(" ",TRUE,B1745,IF(ISBLANK(J1745),"",_xlfn.TEXTSPLIT(J1745,";")),IF(ISBLANK(H1745),"",_xlfn.TEXTSPLIT(H1745,";")))</f>
        <v>Water Hyacinth Dried Ground</v>
      </c>
      <c r="E1745" s="56" t="str">
        <f>_xlfn.TEXTJOIN(" ",TRUE,B1745,F1745,IF(ISBLANK(J1745),"",_xlfn.TEXTSPLIT(J1745,";")),IF(ISBLANK(G1745),"",_xlfn.TEXTSPLIT(G1745,";")))</f>
        <v>Water Hyacinth Chopped Dried(Oven) Ground</v>
      </c>
      <c r="G1745" s="55" t="s">
        <v>27451</v>
      </c>
      <c r="H1745" s="55" t="s">
        <v>25767</v>
      </c>
      <c r="I1745" s="55" t="s">
        <v>6195</v>
      </c>
      <c r="R1745" t="str" cm="1">
        <f t="array" ref="R1745">IFERROR(INDEX(AOM[AOM], MATCH(1, (AOM[Edge_Value]=ani_diet!D1745)*(AOM[Is_Ani_Diet_Ingredient]&lt;&gt;FALSE), 0)), "No Match in AOM")</f>
        <v>AOM_001852</v>
      </c>
      <c r="S1745" t="str" cm="1">
        <f t="array" ref="S1745">IFERROR(IF(INDEX(AOM[Scientific Name], MATCH(1, (AOM[Edge_Value]=ani_diet!D1745)*(AOM[Is_Ani_Diet_Ingredient]&lt;&gt;FALSE), 0))=0, "", INDEX(AOM[Scientific Name], MATCH(1, (AOM[Edge_Value]=ani_diet!D1745)*(AOM[Is_Ani_Diet_Ingredient]&lt;&gt;FALSE), 0))), "No Match in AOM")</f>
        <v>Eichhornia crassipes</v>
      </c>
      <c r="T1745" t="str" cm="1">
        <f t="array" ref="T1745">IF((S1745&lt;&gt;"")*(S1745&lt;&gt;"No Match in AOM"),IF(J1745&lt;&gt;"",_xlfn.TEXTJOIN(";",TRUE,CONCATENATE(_xlfn.TEXTSPLIT(S1745,";",TRUE,FALSE)," ",J1745)),S1745),"")</f>
        <v>Eichhornia crassipes</v>
      </c>
    </row>
    <row r="1746" spans="1:21" ht="15" customHeight="1">
      <c r="A1746" s="30" t="s">
        <v>27452</v>
      </c>
      <c r="B1746" s="55" t="s">
        <v>7790</v>
      </c>
      <c r="C1746" s="56" t="str">
        <f>_xlfn.TEXTJOIN(" ",TRUE,B1746,IF(ISBLANK(J1746),"",_xlfn.TEXTSPLIT(J1746,";")))</f>
        <v>Water Hyacinth</v>
      </c>
      <c r="D1746" s="56" t="str">
        <f>_xlfn.TEXTJOIN(" ",TRUE,B1746,IF(ISBLANK(J1746),"",_xlfn.TEXTSPLIT(J1746,";")),IF(ISBLANK(H1746),"",_xlfn.TEXTSPLIT(H1746,";")))</f>
        <v>Water Hyacinth Fermented</v>
      </c>
      <c r="E1746" s="56" t="str">
        <f>_xlfn.TEXTJOIN(" ",TRUE,B1746,F1746,IF(ISBLANK(J1746),"",_xlfn.TEXTSPLIT(J1746,";")),IF(ISBLANK(G1746),"",_xlfn.TEXTSPLIT(G1746,";")))</f>
        <v>Water Hyacinth Molasses Fermented</v>
      </c>
      <c r="G1746" s="55" t="s">
        <v>27453</v>
      </c>
      <c r="H1746" s="55" t="s">
        <v>17496</v>
      </c>
      <c r="M1746" s="32" t="s">
        <v>324</v>
      </c>
      <c r="R1746" t="str" cm="1">
        <f t="array" ref="R1746">IFERROR(INDEX(AOM[AOM], MATCH(1, (AOM[Edge_Value]=ani_diet!D1746)*(AOM[Is_Ani_Diet_Ingredient]&lt;&gt;FALSE), 0)), "No Match in AOM")</f>
        <v>AOM_001552</v>
      </c>
      <c r="S1746" t="str" cm="1">
        <f t="array" ref="S1746">IFERROR(IF(INDEX(AOM[Scientific Name], MATCH(1, (AOM[Edge_Value]=ani_diet!D1746)*(AOM[Is_Ani_Diet_Ingredient]&lt;&gt;FALSE), 0))=0, "", INDEX(AOM[Scientific Name], MATCH(1, (AOM[Edge_Value]=ani_diet!D1746)*(AOM[Is_Ani_Diet_Ingredient]&lt;&gt;FALSE), 0))), "No Match in AOM")</f>
        <v>Eichhornia crassipes</v>
      </c>
      <c r="T1746" t="str" cm="1">
        <f t="array" ref="T1746">IF((S1746&lt;&gt;"")*(S1746&lt;&gt;"No Match in AOM"),IF(J1746&lt;&gt;"",_xlfn.TEXTJOIN(";",TRUE,CONCATENATE(_xlfn.TEXTSPLIT(S1746,";",TRUE,FALSE)," ",J1746)),S1746),"")</f>
        <v>Eichhornia crassipes</v>
      </c>
    </row>
    <row r="1747" spans="1:21" ht="15" customHeight="1">
      <c r="A1747" s="30" t="s">
        <v>27454</v>
      </c>
      <c r="B1747" s="55" t="s">
        <v>7790</v>
      </c>
      <c r="C1747" s="56" t="str">
        <f>_xlfn.TEXTJOIN(" ",TRUE,B1747,IF(ISBLANK(J1747),"",_xlfn.TEXTSPLIT(J1747,";")))</f>
        <v>Water Hyacinth</v>
      </c>
      <c r="D1747" s="56" t="str">
        <f>_xlfn.TEXTJOIN(" ",TRUE,B1747,IF(ISBLANK(J1747),"",_xlfn.TEXTSPLIT(J1747,";")),IF(ISBLANK(H1747),"",_xlfn.TEXTSPLIT(H1747,";")))</f>
        <v>Water Hyacinth Fermented</v>
      </c>
      <c r="E1747" s="56" t="str">
        <f>_xlfn.TEXTJOIN(" ",TRUE,B1747,F1747,IF(ISBLANK(J1747),"",_xlfn.TEXTSPLIT(J1747,";")),IF(ISBLANK(G1747),"",_xlfn.TEXTSPLIT(G1747,";")))</f>
        <v>Water Hyacinth Yeast Fermented</v>
      </c>
      <c r="G1747" s="55" t="s">
        <v>27455</v>
      </c>
      <c r="H1747" s="55" t="s">
        <v>17496</v>
      </c>
      <c r="M1747" s="32" t="s">
        <v>324</v>
      </c>
      <c r="R1747" t="str" cm="1">
        <f t="array" ref="R1747">IFERROR(INDEX(AOM[AOM], MATCH(1, (AOM[Edge_Value]=ani_diet!D1747)*(AOM[Is_Ani_Diet_Ingredient]&lt;&gt;FALSE), 0)), "No Match in AOM")</f>
        <v>AOM_001552</v>
      </c>
      <c r="S1747" t="str" cm="1">
        <f t="array" ref="S1747">IFERROR(IF(INDEX(AOM[Scientific Name], MATCH(1, (AOM[Edge_Value]=ani_diet!D1747)*(AOM[Is_Ani_Diet_Ingredient]&lt;&gt;FALSE), 0))=0, "", INDEX(AOM[Scientific Name], MATCH(1, (AOM[Edge_Value]=ani_diet!D1747)*(AOM[Is_Ani_Diet_Ingredient]&lt;&gt;FALSE), 0))), "No Match in AOM")</f>
        <v>Eichhornia crassipes</v>
      </c>
      <c r="T1747" t="str" cm="1">
        <f t="array" ref="T1747">IF((S1747&lt;&gt;"")*(S1747&lt;&gt;"No Match in AOM"),IF(J1747&lt;&gt;"",_xlfn.TEXTJOIN(";",TRUE,CONCATENATE(_xlfn.TEXTSPLIT(S1747,";",TRUE,FALSE)," ",J1747)),S1747),"")</f>
        <v>Eichhornia crassipes</v>
      </c>
    </row>
    <row r="1748" spans="1:21" ht="15" customHeight="1">
      <c r="A1748" s="30" t="s">
        <v>27456</v>
      </c>
      <c r="B1748" s="55" t="s">
        <v>4715</v>
      </c>
      <c r="C1748" s="56" t="str">
        <f>_xlfn.TEXTJOIN(" ",TRUE,B1748,IF(ISBLANK(J1748),"",_xlfn.TEXTSPLIT(J1748,";")))</f>
        <v>Watermelon Seed</v>
      </c>
      <c r="D1748" s="56" t="str">
        <f>_xlfn.TEXTJOIN(" ",TRUE,B1748,IF(ISBLANK(J1748),"",_xlfn.TEXTSPLIT(J1748,";")),IF(ISBLANK(H1748),"",_xlfn.TEXTSPLIT(H1748,";")))</f>
        <v>Watermelon Seed Ground</v>
      </c>
      <c r="E1748" s="56" t="str">
        <f>_xlfn.TEXTJOIN(" ",TRUE,B1748,F1748,IF(ISBLANK(J1748),"",_xlfn.TEXTSPLIT(J1748,";")),IF(ISBLANK(G1748),"",_xlfn.TEXTSPLIT(G1748,";")))</f>
        <v>Watermelon Seed Meal</v>
      </c>
      <c r="G1748" s="55" t="s">
        <v>25824</v>
      </c>
      <c r="H1748" s="55" t="s">
        <v>6052</v>
      </c>
      <c r="J1748" s="55" t="s">
        <v>3446</v>
      </c>
      <c r="L1748" s="32" t="s">
        <v>324</v>
      </c>
      <c r="R1748" t="str" cm="1">
        <f t="array" ref="R1748">IFERROR(INDEX(AOM[AOM], MATCH(1, (AOM[Edge_Value]=ani_diet!D1748)*(AOM[Is_Ani_Diet_Ingredient]&lt;&gt;FALSE), 0)), "No Match in AOM")</f>
        <v>AOM_000600</v>
      </c>
      <c r="S1748" t="str" cm="1">
        <f t="array" ref="S1748">IFERROR(IF(INDEX(AOM[Scientific Name], MATCH(1, (AOM[Edge_Value]=ani_diet!D1748)*(AOM[Is_Ani_Diet_Ingredient]&lt;&gt;FALSE), 0))=0, "", INDEX(AOM[Scientific Name], MATCH(1, (AOM[Edge_Value]=ani_diet!D1748)*(AOM[Is_Ani_Diet_Ingredient]&lt;&gt;FALSE), 0))), "No Match in AOM")</f>
        <v>Citrullus lanatus</v>
      </c>
      <c r="T1748" t="str" cm="1">
        <f t="array" ref="T1748">IF((S1748&lt;&gt;"")*(S1748&lt;&gt;"No Match in AOM"),IF(J1748&lt;&gt;"",_xlfn.TEXTJOIN(";",TRUE,CONCATENATE(_xlfn.TEXTSPLIT(S1748,";",TRUE,FALSE)," ",J1748)),S1748),"")</f>
        <v>Citrullus lanatus Seed</v>
      </c>
      <c r="U1748" t="s">
        <v>19402</v>
      </c>
    </row>
    <row r="1749" spans="1:21" ht="15" customHeight="1">
      <c r="A1749" s="30" t="s">
        <v>19412</v>
      </c>
      <c r="B1749" s="55" t="s">
        <v>4715</v>
      </c>
      <c r="C1749" s="56" t="str">
        <f>_xlfn.TEXTJOIN(" ",TRUE,B1749,IF(ISBLANK(J1749),"",_xlfn.TEXTSPLIT(J1749,";")))</f>
        <v>Watermelon Vine</v>
      </c>
      <c r="D1749" s="56" t="str">
        <f>_xlfn.TEXTJOIN(" ",TRUE,B1749,IF(ISBLANK(J1749),"",_xlfn.TEXTSPLIT(J1749,";")),IF(ISBLANK(H1749),"",_xlfn.TEXTSPLIT(H1749,";")))</f>
        <v>Watermelon Vine</v>
      </c>
      <c r="E1749" s="56" t="str">
        <f>_xlfn.TEXTJOIN(" ",TRUE,B1749,F1749,IF(ISBLANK(J1749),"",_xlfn.TEXTSPLIT(J1749,";")),IF(ISBLANK(G1749),"",_xlfn.TEXTSPLIT(G1749,";")))</f>
        <v>Watermelon Vine</v>
      </c>
      <c r="J1749" s="55" t="s">
        <v>26226</v>
      </c>
      <c r="R1749" t="str" cm="1">
        <f t="array" ref="R1749">IFERROR(INDEX(AOM[AOM], MATCH(1, (AOM[Edge_Value]=ani_diet!D1749)*(AOM[Is_Ani_Diet_Ingredient]&lt;&gt;FALSE), 0)), "No Match in AOM")</f>
        <v>AOM_003933</v>
      </c>
      <c r="S1749" t="str" cm="1">
        <f t="array" ref="S1749">IFERROR(IF(INDEX(AOM[Scientific Name], MATCH(1, (AOM[Edge_Value]=ani_diet!D1749)*(AOM[Is_Ani_Diet_Ingredient]&lt;&gt;FALSE), 0))=0, "", INDEX(AOM[Scientific Name], MATCH(1, (AOM[Edge_Value]=ani_diet!D1749)*(AOM[Is_Ani_Diet_Ingredient]&lt;&gt;FALSE), 0))), "No Match in AOM")</f>
        <v>Citrullus lanatus</v>
      </c>
      <c r="T1749" t="str" cm="1">
        <f t="array" ref="T1749">IF((S1749&lt;&gt;"")*(S1749&lt;&gt;"No Match in AOM"),IF(J1749&lt;&gt;"",_xlfn.TEXTJOIN(";",TRUE,CONCATENATE(_xlfn.TEXTSPLIT(S1749,";",TRUE,FALSE)," ",J1749)),S1749),"")</f>
        <v>Citrullus lanatus Vine</v>
      </c>
    </row>
    <row r="1750" spans="1:21" ht="15" customHeight="1">
      <c r="A1750" s="30" t="s">
        <v>27457</v>
      </c>
      <c r="B1750" s="55" t="s">
        <v>4715</v>
      </c>
      <c r="C1750" s="56" t="str">
        <f>_xlfn.TEXTJOIN(" ",TRUE,B1750,IF(ISBLANK(J1750),"",_xlfn.TEXTSPLIT(J1750,";")))</f>
        <v>Watermelon Vine</v>
      </c>
      <c r="D1750" s="56" t="str">
        <f>_xlfn.TEXTJOIN(" ",TRUE,B1750,IF(ISBLANK(J1750),"",_xlfn.TEXTSPLIT(J1750,";")),IF(ISBLANK(H1750),"",_xlfn.TEXTSPLIT(H1750,";")))</f>
        <v>Watermelon Vine Dried</v>
      </c>
      <c r="E1750" s="56" t="str">
        <f>_xlfn.TEXTJOIN(" ",TRUE,B1750,F1750,IF(ISBLANK(J1750),"",_xlfn.TEXTSPLIT(J1750,";")),IF(ISBLANK(G1750),"",_xlfn.TEXTSPLIT(G1750,";")))</f>
        <v>Watermelon Vine Chopped Dried</v>
      </c>
      <c r="G1750" s="55" t="s">
        <v>25774</v>
      </c>
      <c r="H1750" s="55" t="s">
        <v>17480</v>
      </c>
      <c r="J1750" s="55" t="s">
        <v>26226</v>
      </c>
      <c r="R1750" t="str" cm="1">
        <f t="array" ref="R1750">IFERROR(INDEX(AOM[AOM], MATCH(1, (AOM[Edge_Value]=ani_diet!D1750)*(AOM[Is_Ani_Diet_Ingredient]&lt;&gt;FALSE), 0)), "No Match in AOM")</f>
        <v>AOM_006182</v>
      </c>
      <c r="S1750" t="str" cm="1">
        <f t="array" ref="S1750">IFERROR(IF(INDEX(AOM[Scientific Name], MATCH(1, (AOM[Edge_Value]=ani_diet!D1750)*(AOM[Is_Ani_Diet_Ingredient]&lt;&gt;FALSE), 0))=0, "", INDEX(AOM[Scientific Name], MATCH(1, (AOM[Edge_Value]=ani_diet!D1750)*(AOM[Is_Ani_Diet_Ingredient]&lt;&gt;FALSE), 0))), "No Match in AOM")</f>
        <v>Citrullus lanatus</v>
      </c>
      <c r="T1750" t="str" cm="1">
        <f t="array" ref="T1750">IF((S1750&lt;&gt;"")*(S1750&lt;&gt;"No Match in AOM"),IF(J1750&lt;&gt;"",_xlfn.TEXTJOIN(";",TRUE,CONCATENATE(_xlfn.TEXTSPLIT(S1750,";",TRUE,FALSE)," ",J1750)),S1750),"")</f>
        <v>Citrullus lanatus Vine</v>
      </c>
    </row>
    <row r="1751" spans="1:21" ht="15" customHeight="1">
      <c r="A1751" s="30" t="s">
        <v>27458</v>
      </c>
      <c r="B1751" s="55" t="s">
        <v>4715</v>
      </c>
      <c r="C1751" s="56" t="str">
        <f>_xlfn.TEXTJOIN(" ",TRUE,B1751,IF(ISBLANK(J1751),"",_xlfn.TEXTSPLIT(J1751,";")))</f>
        <v>Watermelon Vine</v>
      </c>
      <c r="D1751" s="56" t="str">
        <f>_xlfn.TEXTJOIN(" ",TRUE,B1751,IF(ISBLANK(J1751),"",_xlfn.TEXTSPLIT(J1751,";")),IF(ISBLANK(H1751),"",_xlfn.TEXTSPLIT(H1751,";")))</f>
        <v>Watermelon Vine Dried Fermented</v>
      </c>
      <c r="E1751" s="56" t="str">
        <f>_xlfn.TEXTJOIN(" ",TRUE,B1751,F1751,IF(ISBLANK(J1751),"",_xlfn.TEXTSPLIT(J1751,";")),IF(ISBLANK(G1751),"",_xlfn.TEXTSPLIT(G1751,";")))</f>
        <v>Watermelon Vine Chopped Dried Fermented</v>
      </c>
      <c r="G1751" s="55" t="s">
        <v>27459</v>
      </c>
      <c r="H1751" s="55" t="s">
        <v>26096</v>
      </c>
      <c r="J1751" s="55" t="s">
        <v>26226</v>
      </c>
      <c r="R1751" t="str" cm="1">
        <f t="array" ref="R1751">IFERROR(INDEX(AOM[AOM], MATCH(1, (AOM[Edge_Value]=ani_diet!D1751)*(AOM[Is_Ani_Diet_Ingredient]&lt;&gt;FALSE), 0)), "No Match in AOM")</f>
        <v>AOM_006183</v>
      </c>
      <c r="S1751" t="str" cm="1">
        <f t="array" ref="S1751">IFERROR(IF(INDEX(AOM[Scientific Name], MATCH(1, (AOM[Edge_Value]=ani_diet!D1751)*(AOM[Is_Ani_Diet_Ingredient]&lt;&gt;FALSE), 0))=0, "", INDEX(AOM[Scientific Name], MATCH(1, (AOM[Edge_Value]=ani_diet!D1751)*(AOM[Is_Ani_Diet_Ingredient]&lt;&gt;FALSE), 0))), "No Match in AOM")</f>
        <v>Citrullus lanatus</v>
      </c>
      <c r="T1751" t="str" cm="1">
        <f t="array" ref="T1751">IF((S1751&lt;&gt;"")*(S1751&lt;&gt;"No Match in AOM"),IF(J1751&lt;&gt;"",_xlfn.TEXTJOIN(";",TRUE,CONCATENATE(_xlfn.TEXTSPLIT(S1751,";",TRUE,FALSE)," ",J1751)),S1751),"")</f>
        <v>Citrullus lanatus Vine</v>
      </c>
    </row>
    <row r="1752" spans="1:21" ht="15" customHeight="1">
      <c r="A1752" s="30" t="s">
        <v>27460</v>
      </c>
      <c r="B1752" s="55" t="s">
        <v>3750</v>
      </c>
      <c r="C1752" s="56" t="str">
        <f>_xlfn.TEXTJOIN(" ",TRUE,B1752,IF(ISBLANK(J1752),"",_xlfn.TEXTSPLIT(J1752,";")))</f>
        <v>Wheat</v>
      </c>
      <c r="D1752" s="56" t="str">
        <f>_xlfn.TEXTJOIN(" ",TRUE,B1752,IF(ISBLANK(J1752),"",_xlfn.TEXTSPLIT(J1752,";")),IF(ISBLANK(H1752),"",_xlfn.TEXTSPLIT(H1752,";")))</f>
        <v>Wheat</v>
      </c>
      <c r="E1752" s="56" t="str">
        <f>_xlfn.TEXTJOIN(" ",TRUE,B1752,F1752,IF(ISBLANK(J1752),"",_xlfn.TEXTSPLIT(J1752,";")),IF(ISBLANK(G1752),"",_xlfn.TEXTSPLIT(G1752,";")))</f>
        <v>Wheat</v>
      </c>
      <c r="R1752" t="str" cm="1">
        <f t="array" ref="R1752">IFERROR(INDEX(AOM[AOM], MATCH(1, (AOM[Edge_Value]=ani_diet!D1752)*(AOM[Is_Ani_Diet_Ingredient]&lt;&gt;FALSE), 0)), "No Match in AOM")</f>
        <v>AOM_001319</v>
      </c>
      <c r="S1752" t="str" cm="1">
        <f t="array" ref="S1752">IFERROR(IF(INDEX(AOM[Scientific Name], MATCH(1, (AOM[Edge_Value]=ani_diet!D1752)*(AOM[Is_Ani_Diet_Ingredient]&lt;&gt;FALSE), 0))=0, "", INDEX(AOM[Scientific Name], MATCH(1, (AOM[Edge_Value]=ani_diet!D1752)*(AOM[Is_Ani_Diet_Ingredient]&lt;&gt;FALSE), 0))), "No Match in AOM")</f>
        <v>Triticum aestivum</v>
      </c>
      <c r="T1752" t="str" cm="1">
        <f t="array" ref="T1752">IF((S1752&lt;&gt;"")*(S1752&lt;&gt;"No Match in AOM"),IF(J1752&lt;&gt;"",_xlfn.TEXTJOIN(";",TRUE,CONCATENATE(_xlfn.TEXTSPLIT(S1752,";",TRUE,FALSE)," ",J1752)),S1752),"")</f>
        <v>Triticum aestivum</v>
      </c>
    </row>
    <row r="1753" spans="1:21" ht="15" customHeight="1">
      <c r="A1753" s="30" t="s">
        <v>27461</v>
      </c>
      <c r="B1753" s="55" t="s">
        <v>27462</v>
      </c>
      <c r="C1753" s="56" t="str">
        <f>_xlfn.TEXTJOIN(" ",TRUE,B1753,IF(ISBLANK(J1753),"",_xlfn.TEXTSPLIT(J1753,";")))</f>
        <v>Wheat &amp; Barley Straw</v>
      </c>
      <c r="D1753" s="56" t="str">
        <f>_xlfn.TEXTJOIN(" ",TRUE,B1753,IF(ISBLANK(J1753),"",_xlfn.TEXTSPLIT(J1753,";")),IF(ISBLANK(H1753),"",_xlfn.TEXTSPLIT(H1753,";")))</f>
        <v>Wheat &amp; Barley Straw</v>
      </c>
      <c r="E1753" s="56" t="str">
        <f>_xlfn.TEXTJOIN(" ",TRUE,B1753,F1753,IF(ISBLANK(J1753),"",_xlfn.TEXTSPLIT(J1753,";")),IF(ISBLANK(G1753),"",_xlfn.TEXTSPLIT(G1753,";")))</f>
        <v>Wheat &amp; Barley Straw</v>
      </c>
      <c r="J1753" s="55" t="s">
        <v>6809</v>
      </c>
      <c r="R1753" t="str" cm="1">
        <f t="array" ref="R1753">IFERROR(INDEX(AOM[AOM], MATCH(1, (AOM[Edge_Value]=ani_diet!D1753)*(AOM[Is_Ani_Diet_Ingredient]&lt;&gt;FALSE), 0)), "No Match in AOM")</f>
        <v>No Match in AOM</v>
      </c>
      <c r="S1753" t="str" cm="1">
        <f t="array" ref="S1753">IFERROR(IF(INDEX(AOM[Scientific Name], MATCH(1, (AOM[Edge_Value]=ani_diet!D1753)*(AOM[Is_Ani_Diet_Ingredient]&lt;&gt;FALSE), 0))=0, "", INDEX(AOM[Scientific Name], MATCH(1, (AOM[Edge_Value]=ani_diet!D1753)*(AOM[Is_Ani_Diet_Ingredient]&lt;&gt;FALSE), 0))), "No Match in AOM")</f>
        <v>No Match in AOM</v>
      </c>
      <c r="T1753" t="str" cm="1">
        <f t="array" ref="T1753">IF((S1753&lt;&gt;"")*(S1753&lt;&gt;"No Match in AOM"),IF(J1753&lt;&gt;"",_xlfn.TEXTJOIN(";",TRUE,CONCATENATE(_xlfn.TEXTSPLIT(S1753,";",TRUE,FALSE)," ",J1753)),S1753),"")</f>
        <v/>
      </c>
      <c r="U1753" t="s">
        <v>27463</v>
      </c>
    </row>
    <row r="1754" spans="1:21" ht="15" customHeight="1">
      <c r="A1754" s="30" t="s">
        <v>27464</v>
      </c>
      <c r="B1754" s="55" t="s">
        <v>27465</v>
      </c>
      <c r="C1754" s="56" t="str">
        <f>_xlfn.TEXTJOIN(" ",TRUE,B1754,IF(ISBLANK(J1754),"",_xlfn.TEXTSPLIT(J1754,";")))</f>
        <v>Wheat &amp; Clover</v>
      </c>
      <c r="D1754" s="56" t="str">
        <f>_xlfn.TEXTJOIN(" ",TRUE,B1754,IF(ISBLANK(J1754),"",_xlfn.TEXTSPLIT(J1754,";")),IF(ISBLANK(H1754),"",_xlfn.TEXTSPLIT(H1754,";")))</f>
        <v>Wheat &amp; Clover Crushed</v>
      </c>
      <c r="E1754" s="56" t="str">
        <f>_xlfn.TEXTJOIN(" ",TRUE,B1754,F1754,IF(ISBLANK(J1754),"",_xlfn.TEXTSPLIT(J1754,";")),IF(ISBLANK(G1754),"",_xlfn.TEXTSPLIT(G1754,";")))</f>
        <v>Wheat &amp; Clover Crushed</v>
      </c>
      <c r="G1754" s="55" t="s">
        <v>17477</v>
      </c>
      <c r="H1754" s="55" t="s">
        <v>17477</v>
      </c>
      <c r="K1754" s="32" t="s">
        <v>324</v>
      </c>
      <c r="R1754" t="str" cm="1">
        <f t="array" ref="R1754">IFERROR(INDEX(AOM[AOM], MATCH(1, (AOM[Edge_Value]=ani_diet!D1754)*(AOM[Is_Ani_Diet_Ingredient]&lt;&gt;FALSE), 0)), "No Match in AOM")</f>
        <v>No Match in AOM</v>
      </c>
      <c r="S1754" t="str" cm="1">
        <f t="array" ref="S1754">IFERROR(IF(INDEX(AOM[Scientific Name], MATCH(1, (AOM[Edge_Value]=ani_diet!D1754)*(AOM[Is_Ani_Diet_Ingredient]&lt;&gt;FALSE), 0))=0, "", INDEX(AOM[Scientific Name], MATCH(1, (AOM[Edge_Value]=ani_diet!D1754)*(AOM[Is_Ani_Diet_Ingredient]&lt;&gt;FALSE), 0))), "No Match in AOM")</f>
        <v>No Match in AOM</v>
      </c>
      <c r="T1754" t="str" cm="1">
        <f t="array" ref="T1754">IF((S1754&lt;&gt;"")*(S1754&lt;&gt;"No Match in AOM"),IF(J1754&lt;&gt;"",_xlfn.TEXTJOIN(";",TRUE,CONCATENATE(_xlfn.TEXTSPLIT(S1754,";",TRUE,FALSE)," ",J1754)),S1754),"")</f>
        <v/>
      </c>
      <c r="U1754" t="s">
        <v>27466</v>
      </c>
    </row>
    <row r="1755" spans="1:21" ht="15" customHeight="1">
      <c r="A1755" s="30" t="s">
        <v>27467</v>
      </c>
      <c r="B1755" s="55" t="s">
        <v>3750</v>
      </c>
      <c r="C1755" s="56" t="str">
        <f>_xlfn.TEXTJOIN(" ",TRUE,B1755,IF(ISBLANK(J1755),"",_xlfn.TEXTSPLIT(J1755,";")))</f>
        <v>Wheat Bran</v>
      </c>
      <c r="D1755" s="56" t="str">
        <f>_xlfn.TEXTJOIN(" ",TRUE,B1755,IF(ISBLANK(J1755),"",_xlfn.TEXTSPLIT(J1755,";")),IF(ISBLANK(H1755),"",_xlfn.TEXTSPLIT(H1755,";")))</f>
        <v>Wheat Bran</v>
      </c>
      <c r="E1755" s="56" t="str">
        <f>_xlfn.TEXTJOIN(" ",TRUE,B1755,F1755,IF(ISBLANK(J1755),"",_xlfn.TEXTSPLIT(J1755,";")),IF(ISBLANK(G1755),"",_xlfn.TEXTSPLIT(G1755,";")))</f>
        <v>Wheat Bran</v>
      </c>
      <c r="J1755" s="55" t="s">
        <v>25927</v>
      </c>
      <c r="K1755" s="32" t="s">
        <v>324</v>
      </c>
      <c r="L1755" s="32" t="s">
        <v>324</v>
      </c>
      <c r="N1755" t="s">
        <v>2539</v>
      </c>
      <c r="O1755" t="s">
        <v>2510</v>
      </c>
      <c r="P1755" t="s">
        <v>25925</v>
      </c>
      <c r="Q1755" t="s">
        <v>25926</v>
      </c>
      <c r="R1755" t="str" cm="1">
        <f t="array" ref="R1755">IFERROR(INDEX(AOM[AOM], MATCH(1, (AOM[Edge_Value]=ani_diet!D1755)*(AOM[Is_Ani_Diet_Ingredient]&lt;&gt;FALSE), 0)), "No Match in AOM")</f>
        <v>AOM_000585</v>
      </c>
      <c r="S1755" t="str" cm="1">
        <f t="array" ref="S1755">IFERROR(IF(INDEX(AOM[Scientific Name], MATCH(1, (AOM[Edge_Value]=ani_diet!D1755)*(AOM[Is_Ani_Diet_Ingredient]&lt;&gt;FALSE), 0))=0, "", INDEX(AOM[Scientific Name], MATCH(1, (AOM[Edge_Value]=ani_diet!D1755)*(AOM[Is_Ani_Diet_Ingredient]&lt;&gt;FALSE), 0))), "No Match in AOM")</f>
        <v>Triticum aestivum</v>
      </c>
      <c r="T1755" t="str" cm="1">
        <f t="array" ref="T1755">IF((S1755&lt;&gt;"")*(S1755&lt;&gt;"No Match in AOM"),IF(J1755&lt;&gt;"",_xlfn.TEXTJOIN(";",TRUE,CONCATENATE(_xlfn.TEXTSPLIT(S1755,";",TRUE,FALSE)," ",J1755)),S1755),"")</f>
        <v>Triticum aestivum Bran</v>
      </c>
    </row>
    <row r="1756" spans="1:21" ht="15" customHeight="1">
      <c r="A1756" s="30" t="s">
        <v>27468</v>
      </c>
      <c r="B1756" s="55" t="s">
        <v>3750</v>
      </c>
      <c r="C1756" s="56" t="str">
        <f>_xlfn.TEXTJOIN(" ",TRUE,B1756,IF(ISBLANK(J1756),"",_xlfn.TEXTSPLIT(J1756,";")))</f>
        <v>Wheat Bran</v>
      </c>
      <c r="D1756" s="56" t="str">
        <f>_xlfn.TEXTJOIN(" ",TRUE,B1756,IF(ISBLANK(J1756),"",_xlfn.TEXTSPLIT(J1756,";")),IF(ISBLANK(H1756),"",_xlfn.TEXTSPLIT(H1756,";")))</f>
        <v>Wheat Bran Ground</v>
      </c>
      <c r="E1756" s="56" t="str">
        <f>_xlfn.TEXTJOIN(" ",TRUE,B1756,F1756,IF(ISBLANK(J1756),"",_xlfn.TEXTSPLIT(J1756,";")),IF(ISBLANK(G1756),"",_xlfn.TEXTSPLIT(G1756,";")))</f>
        <v>Wheat Bran Ground</v>
      </c>
      <c r="G1756" s="55" t="s">
        <v>6052</v>
      </c>
      <c r="H1756" s="55" t="s">
        <v>6052</v>
      </c>
      <c r="J1756" s="55" t="s">
        <v>25927</v>
      </c>
      <c r="R1756" t="str" cm="1">
        <f t="array" ref="R1756">IFERROR(INDEX(AOM[AOM], MATCH(1, (AOM[Edge_Value]=ani_diet!D1756)*(AOM[Is_Ani_Diet_Ingredient]&lt;&gt;FALSE), 0)), "No Match in AOM")</f>
        <v>AOM_001622</v>
      </c>
      <c r="S1756" t="str" cm="1">
        <f t="array" ref="S1756">IFERROR(IF(INDEX(AOM[Scientific Name], MATCH(1, (AOM[Edge_Value]=ani_diet!D1756)*(AOM[Is_Ani_Diet_Ingredient]&lt;&gt;FALSE), 0))=0, "", INDEX(AOM[Scientific Name], MATCH(1, (AOM[Edge_Value]=ani_diet!D1756)*(AOM[Is_Ani_Diet_Ingredient]&lt;&gt;FALSE), 0))), "No Match in AOM")</f>
        <v>Triticum aestivum</v>
      </c>
      <c r="T1756" t="str" cm="1">
        <f t="array" ref="T1756">IF((S1756&lt;&gt;"")*(S1756&lt;&gt;"No Match in AOM"),IF(J1756&lt;&gt;"",_xlfn.TEXTJOIN(";",TRUE,CONCATENATE(_xlfn.TEXTSPLIT(S1756,";",TRUE,FALSE)," ",J1756)),S1756),"")</f>
        <v>Triticum aestivum Bran</v>
      </c>
    </row>
    <row r="1757" spans="1:21" ht="15" customHeight="1">
      <c r="A1757" s="30" t="s">
        <v>27469</v>
      </c>
      <c r="B1757" s="55" t="s">
        <v>3750</v>
      </c>
      <c r="C1757" s="56" t="str">
        <f>_xlfn.TEXTJOIN(" ",TRUE,B1757,IF(ISBLANK(J1757),"",_xlfn.TEXTSPLIT(J1757,";")))</f>
        <v>Wheat Bran</v>
      </c>
      <c r="D1757" s="56" t="str">
        <f>_xlfn.TEXTJOIN(" ",TRUE,B1757,IF(ISBLANK(J1757),"",_xlfn.TEXTSPLIT(J1757,";")),IF(ISBLANK(H1757),"",_xlfn.TEXTSPLIT(H1757,";")))</f>
        <v>Wheat Bran Ground</v>
      </c>
      <c r="E1757" s="56" t="str">
        <f>_xlfn.TEXTJOIN(" ",TRUE,B1757,F1757,IF(ISBLANK(J1757),"",_xlfn.TEXTSPLIT(J1757,";")),IF(ISBLANK(G1757),"",_xlfn.TEXTSPLIT(G1757,";")))</f>
        <v>Wheat Bran Ground Sieved</v>
      </c>
      <c r="G1757" s="55" t="s">
        <v>26637</v>
      </c>
      <c r="H1757" s="55" t="s">
        <v>6052</v>
      </c>
      <c r="I1757" s="55" t="s">
        <v>17488</v>
      </c>
      <c r="J1757" s="55" t="s">
        <v>25927</v>
      </c>
      <c r="R1757" t="str" cm="1">
        <f t="array" ref="R1757">IFERROR(INDEX(AOM[AOM], MATCH(1, (AOM[Edge_Value]=ani_diet!D1757)*(AOM[Is_Ani_Diet_Ingredient]&lt;&gt;FALSE), 0)), "No Match in AOM")</f>
        <v>AOM_001622</v>
      </c>
      <c r="S1757" t="str" cm="1">
        <f t="array" ref="S1757">IFERROR(IF(INDEX(AOM[Scientific Name], MATCH(1, (AOM[Edge_Value]=ani_diet!D1757)*(AOM[Is_Ani_Diet_Ingredient]&lt;&gt;FALSE), 0))=0, "", INDEX(AOM[Scientific Name], MATCH(1, (AOM[Edge_Value]=ani_diet!D1757)*(AOM[Is_Ani_Diet_Ingredient]&lt;&gt;FALSE), 0))), "No Match in AOM")</f>
        <v>Triticum aestivum</v>
      </c>
      <c r="T1757" t="str" cm="1">
        <f t="array" ref="T1757">IF((S1757&lt;&gt;"")*(S1757&lt;&gt;"No Match in AOM"),IF(J1757&lt;&gt;"",_xlfn.TEXTJOIN(";",TRUE,CONCATENATE(_xlfn.TEXTSPLIT(S1757,";",TRUE,FALSE)," ",J1757)),S1757),"")</f>
        <v>Triticum aestivum Bran</v>
      </c>
    </row>
    <row r="1758" spans="1:21" ht="15" customHeight="1">
      <c r="A1758" s="30" t="s">
        <v>19192</v>
      </c>
      <c r="B1758" s="55" t="s">
        <v>3750</v>
      </c>
      <c r="C1758" s="56" t="str">
        <f>_xlfn.TEXTJOIN(" ",TRUE,B1758,IF(ISBLANK(J1758),"",_xlfn.TEXTSPLIT(J1758,";")))</f>
        <v>Wheat Bran Remoulage</v>
      </c>
      <c r="D1758" s="56" t="str">
        <f>_xlfn.TEXTJOIN(" ",TRUE,B1758,IF(ISBLANK(J1758),"",_xlfn.TEXTSPLIT(J1758,";")),IF(ISBLANK(H1758),"",_xlfn.TEXTSPLIT(H1758,";")))</f>
        <v>Wheat Bran Remoulage</v>
      </c>
      <c r="E1758" s="56" t="str">
        <f>_xlfn.TEXTJOIN(" ",TRUE,B1758,F1758,IF(ISBLANK(J1758),"",_xlfn.TEXTSPLIT(J1758,";")),IF(ISBLANK(G1758),"",_xlfn.TEXTSPLIT(G1758,";")))</f>
        <v>Wheat Bran Remoulage</v>
      </c>
      <c r="J1758" s="55" t="s">
        <v>27470</v>
      </c>
      <c r="R1758" t="str" cm="1">
        <f t="array" ref="R1758">IFERROR(INDEX(AOM[AOM], MATCH(1, (AOM[Edge_Value]=ani_diet!D1758)*(AOM[Is_Ani_Diet_Ingredient]&lt;&gt;FALSE), 0)), "No Match in AOM")</f>
        <v>AOM_000586</v>
      </c>
      <c r="S1758" t="str" cm="1">
        <f t="array" ref="S1758">IFERROR(IF(INDEX(AOM[Scientific Name], MATCH(1, (AOM[Edge_Value]=ani_diet!D1758)*(AOM[Is_Ani_Diet_Ingredient]&lt;&gt;FALSE), 0))=0, "", INDEX(AOM[Scientific Name], MATCH(1, (AOM[Edge_Value]=ani_diet!D1758)*(AOM[Is_Ani_Diet_Ingredient]&lt;&gt;FALSE), 0))), "No Match in AOM")</f>
        <v>Triticum aestivum</v>
      </c>
      <c r="T1758" t="str" cm="1">
        <f t="array" ref="T1758">IF((S1758&lt;&gt;"")*(S1758&lt;&gt;"No Match in AOM"),IF(J1758&lt;&gt;"",_xlfn.TEXTJOIN(";",TRUE,CONCATENATE(_xlfn.TEXTSPLIT(S1758,";",TRUE,FALSE)," ",J1758)),S1758),"")</f>
        <v>Triticum aestivum Bran Remoulage</v>
      </c>
    </row>
    <row r="1759" spans="1:21" ht="15" customHeight="1">
      <c r="A1759" s="30" t="s">
        <v>27471</v>
      </c>
      <c r="B1759" s="55" t="s">
        <v>3750</v>
      </c>
      <c r="C1759" s="56" t="str">
        <f>_xlfn.TEXTJOIN(" ",TRUE,B1759,IF(ISBLANK(J1759),"",_xlfn.TEXTSPLIT(J1759,";")))</f>
        <v>Wheat</v>
      </c>
      <c r="D1759" s="56" t="str">
        <f>_xlfn.TEXTJOIN(" ",TRUE,B1759,IF(ISBLANK(J1759),"",_xlfn.TEXTSPLIT(J1759,";")),IF(ISBLANK(H1759),"",_xlfn.TEXTSPLIT(H1759,";")))</f>
        <v>Wheat Crushed</v>
      </c>
      <c r="E1759" s="56" t="str">
        <f>_xlfn.TEXTJOIN(" ",TRUE,B1759,F1759,IF(ISBLANK(J1759),"",_xlfn.TEXTSPLIT(J1759,";")),IF(ISBLANK(G1759),"",_xlfn.TEXTSPLIT(G1759,";")))</f>
        <v>Wheat Crushed</v>
      </c>
      <c r="G1759" s="55" t="s">
        <v>17477</v>
      </c>
      <c r="H1759" s="55" t="s">
        <v>17477</v>
      </c>
      <c r="R1759" t="str" cm="1">
        <f t="array" ref="R1759">IFERROR(INDEX(AOM[AOM], MATCH(1, (AOM[Edge_Value]=ani_diet!D1759)*(AOM[Is_Ani_Diet_Ingredient]&lt;&gt;FALSE), 0)), "No Match in AOM")</f>
        <v>AOM_002124</v>
      </c>
      <c r="S1759" t="str" cm="1">
        <f t="array" ref="S1759">IFERROR(IF(INDEX(AOM[Scientific Name], MATCH(1, (AOM[Edge_Value]=ani_diet!D1759)*(AOM[Is_Ani_Diet_Ingredient]&lt;&gt;FALSE), 0))=0, "", INDEX(AOM[Scientific Name], MATCH(1, (AOM[Edge_Value]=ani_diet!D1759)*(AOM[Is_Ani_Diet_Ingredient]&lt;&gt;FALSE), 0))), "No Match in AOM")</f>
        <v>Triticum aestivum</v>
      </c>
      <c r="T1759" t="str" cm="1">
        <f t="array" ref="T1759">IF((S1759&lt;&gt;"")*(S1759&lt;&gt;"No Match in AOM"),IF(J1759&lt;&gt;"",_xlfn.TEXTJOIN(";",TRUE,CONCATENATE(_xlfn.TEXTSPLIT(S1759,";",TRUE,FALSE)," ",J1759)),S1759),"")</f>
        <v>Triticum aestivum</v>
      </c>
    </row>
    <row r="1760" spans="1:21" ht="15" customHeight="1">
      <c r="A1760" s="30" t="s">
        <v>27472</v>
      </c>
      <c r="B1760" s="55" t="s">
        <v>3750</v>
      </c>
      <c r="C1760" s="56" t="str">
        <f>_xlfn.TEXTJOIN(" ",TRUE,B1760,IF(ISBLANK(J1760),"",_xlfn.TEXTSPLIT(J1760,";")))</f>
        <v>Wheat</v>
      </c>
      <c r="D1760" s="56" t="str">
        <f>_xlfn.TEXTJOIN(" ",TRUE,B1760,IF(ISBLANK(J1760),"",_xlfn.TEXTSPLIT(J1760,";")),IF(ISBLANK(H1760),"",_xlfn.TEXTSPLIT(H1760,";")))</f>
        <v>Wheat Dried</v>
      </c>
      <c r="E1760" s="56" t="str">
        <f>_xlfn.TEXTJOIN(" ",TRUE,B1760,F1760,IF(ISBLANK(J1760),"",_xlfn.TEXTSPLIT(J1760,";")),IF(ISBLANK(G1760),"",_xlfn.TEXTSPLIT(G1760,";")))</f>
        <v>Wheat Hay</v>
      </c>
      <c r="G1760" s="55" t="s">
        <v>17482</v>
      </c>
      <c r="H1760" s="55" t="s">
        <v>17480</v>
      </c>
      <c r="K1760" s="32" t="s">
        <v>324</v>
      </c>
      <c r="L1760" s="32" t="s">
        <v>324</v>
      </c>
      <c r="R1760" t="str" cm="1">
        <f t="array" ref="R1760">IFERROR(INDEX(AOM[AOM], MATCH(1, (AOM[Edge_Value]=ani_diet!D1760)*(AOM[Is_Ani_Diet_Ingredient]&lt;&gt;FALSE), 0)), "No Match in AOM")</f>
        <v>AOM_000587</v>
      </c>
      <c r="S1760" t="str" cm="1">
        <f t="array" ref="S1760">IFERROR(IF(INDEX(AOM[Scientific Name], MATCH(1, (AOM[Edge_Value]=ani_diet!D1760)*(AOM[Is_Ani_Diet_Ingredient]&lt;&gt;FALSE), 0))=0, "", INDEX(AOM[Scientific Name], MATCH(1, (AOM[Edge_Value]=ani_diet!D1760)*(AOM[Is_Ani_Diet_Ingredient]&lt;&gt;FALSE), 0))), "No Match in AOM")</f>
        <v>Triticum aestivum</v>
      </c>
      <c r="T1760" t="str" cm="1">
        <f t="array" ref="T1760">IF((S1760&lt;&gt;"")*(S1760&lt;&gt;"No Match in AOM"),IF(J1760&lt;&gt;"",_xlfn.TEXTJOIN(";",TRUE,CONCATENATE(_xlfn.TEXTSPLIT(S1760,";",TRUE,FALSE)," ",J1760)),S1760),"")</f>
        <v>Triticum aestivum</v>
      </c>
    </row>
    <row r="1761" spans="1:20" ht="15" customHeight="1">
      <c r="A1761" s="30" t="s">
        <v>27473</v>
      </c>
      <c r="B1761" s="55" t="s">
        <v>3750</v>
      </c>
      <c r="C1761" s="56" t="str">
        <f>_xlfn.TEXTJOIN(" ",TRUE,B1761,IF(ISBLANK(J1761),"",_xlfn.TEXTSPLIT(J1761,";")))</f>
        <v>Wheat Grain</v>
      </c>
      <c r="D1761" s="56" t="str">
        <f>_xlfn.TEXTJOIN(" ",TRUE,B1761,IF(ISBLANK(J1761),"",_xlfn.TEXTSPLIT(J1761,";")),IF(ISBLANK(H1761),"",_xlfn.TEXTSPLIT(H1761,";")))</f>
        <v>Wheat Grain</v>
      </c>
      <c r="E1761" s="56" t="str">
        <f>_xlfn.TEXTJOIN(" ",TRUE,B1761,F1761,IF(ISBLANK(J1761),"",_xlfn.TEXTSPLIT(J1761,";")),IF(ISBLANK(G1761),"",_xlfn.TEXTSPLIT(G1761,";")))</f>
        <v>Wheat Grain</v>
      </c>
      <c r="J1761" s="55" t="s">
        <v>25930</v>
      </c>
      <c r="K1761" s="32" t="s">
        <v>324</v>
      </c>
      <c r="R1761" t="str" cm="1">
        <f t="array" ref="R1761">IFERROR(INDEX(AOM[AOM], MATCH(1, (AOM[Edge_Value]=ani_diet!D1761)*(AOM[Is_Ani_Diet_Ingredient]&lt;&gt;FALSE), 0)), "No Match in AOM")</f>
        <v>AOM_001318</v>
      </c>
      <c r="S1761" t="str" cm="1">
        <f t="array" ref="S1761">IFERROR(IF(INDEX(AOM[Scientific Name], MATCH(1, (AOM[Edge_Value]=ani_diet!D1761)*(AOM[Is_Ani_Diet_Ingredient]&lt;&gt;FALSE), 0))=0, "", INDEX(AOM[Scientific Name], MATCH(1, (AOM[Edge_Value]=ani_diet!D1761)*(AOM[Is_Ani_Diet_Ingredient]&lt;&gt;FALSE), 0))), "No Match in AOM")</f>
        <v>Triticum aestivum</v>
      </c>
      <c r="T1761" t="str" cm="1">
        <f t="array" ref="T1761">IF((S1761&lt;&gt;"")*(S1761&lt;&gt;"No Match in AOM"),IF(J1761&lt;&gt;"",_xlfn.TEXTJOIN(";",TRUE,CONCATENATE(_xlfn.TEXTSPLIT(S1761,";",TRUE,FALSE)," ",J1761)),S1761),"")</f>
        <v>Triticum aestivum Grain</v>
      </c>
    </row>
    <row r="1762" spans="1:20" ht="15" customHeight="1">
      <c r="A1762" s="30" t="s">
        <v>27474</v>
      </c>
      <c r="B1762" s="55" t="s">
        <v>3750</v>
      </c>
      <c r="C1762" s="56" t="str">
        <f>_xlfn.TEXTJOIN(" ",TRUE,B1762,IF(ISBLANK(J1762),"",_xlfn.TEXTSPLIT(J1762,";")))</f>
        <v>Wheat Grain</v>
      </c>
      <c r="D1762" s="56" t="str">
        <f>_xlfn.TEXTJOIN(" ",TRUE,B1762,IF(ISBLANK(J1762),"",_xlfn.TEXTSPLIT(J1762,";")),IF(ISBLANK(H1762),"",_xlfn.TEXTSPLIT(H1762,";")))</f>
        <v>Wheat Grain Ground</v>
      </c>
      <c r="E1762" s="56" t="str">
        <f>_xlfn.TEXTJOIN(" ",TRUE,B1762,F1762,IF(ISBLANK(J1762),"",_xlfn.TEXTSPLIT(J1762,";")),IF(ISBLANK(G1762),"",_xlfn.TEXTSPLIT(G1762,";")))</f>
        <v>Wheat Grain Ground</v>
      </c>
      <c r="G1762" s="55" t="s">
        <v>6052</v>
      </c>
      <c r="H1762" s="55" t="s">
        <v>6052</v>
      </c>
      <c r="J1762" s="55" t="s">
        <v>25930</v>
      </c>
      <c r="R1762" t="str" cm="1">
        <f t="array" ref="R1762">IFERROR(INDEX(AOM[AOM], MATCH(1, (AOM[Edge_Value]=ani_diet!D1762)*(AOM[Is_Ani_Diet_Ingredient]&lt;&gt;FALSE), 0)), "No Match in AOM")</f>
        <v>AOM_002017</v>
      </c>
      <c r="S1762" t="str" cm="1">
        <f t="array" ref="S1762">IFERROR(IF(INDEX(AOM[Scientific Name], MATCH(1, (AOM[Edge_Value]=ani_diet!D1762)*(AOM[Is_Ani_Diet_Ingredient]&lt;&gt;FALSE), 0))=0, "", INDEX(AOM[Scientific Name], MATCH(1, (AOM[Edge_Value]=ani_diet!D1762)*(AOM[Is_Ani_Diet_Ingredient]&lt;&gt;FALSE), 0))), "No Match in AOM")</f>
        <v>Triticum aestivum</v>
      </c>
      <c r="T1762" t="str" cm="1">
        <f t="array" ref="T1762">IF((S1762&lt;&gt;"")*(S1762&lt;&gt;"No Match in AOM"),IF(J1762&lt;&gt;"",_xlfn.TEXTJOIN(";",TRUE,CONCATENATE(_xlfn.TEXTSPLIT(S1762,";",TRUE,FALSE)," ",J1762)),S1762),"")</f>
        <v>Triticum aestivum Grain</v>
      </c>
    </row>
    <row r="1763" spans="1:20" ht="15" customHeight="1">
      <c r="A1763" s="30" t="s">
        <v>27475</v>
      </c>
      <c r="B1763" s="55" t="s">
        <v>3750</v>
      </c>
      <c r="C1763" s="56" t="str">
        <f>_xlfn.TEXTJOIN(" ",TRUE,B1763,IF(ISBLANK(J1763),"",_xlfn.TEXTSPLIT(J1763,";")))</f>
        <v>Wheat</v>
      </c>
      <c r="D1763" s="56" t="str">
        <f>_xlfn.TEXTJOIN(" ",TRUE,B1763,IF(ISBLANK(J1763),"",_xlfn.TEXTSPLIT(J1763,";")),IF(ISBLANK(H1763),"",_xlfn.TEXTSPLIT(H1763,";")))</f>
        <v>Wheat Ground</v>
      </c>
      <c r="E1763" s="56" t="str">
        <f>_xlfn.TEXTJOIN(" ",TRUE,B1763,F1763,IF(ISBLANK(J1763),"",_xlfn.TEXTSPLIT(J1763,";")),IF(ISBLANK(G1763),"",_xlfn.TEXTSPLIT(G1763,";")))</f>
        <v>Wheat Meal</v>
      </c>
      <c r="G1763" s="55" t="s">
        <v>25824</v>
      </c>
      <c r="H1763" s="55" t="s">
        <v>6052</v>
      </c>
      <c r="K1763" s="32" t="s">
        <v>324</v>
      </c>
      <c r="L1763" s="32" t="s">
        <v>324</v>
      </c>
      <c r="R1763" t="str" cm="1">
        <f t="array" ref="R1763">IFERROR(INDEX(AOM[AOM], MATCH(1, (AOM[Edge_Value]=ani_diet!D1763)*(AOM[Is_Ani_Diet_Ingredient]&lt;&gt;FALSE), 0)), "No Match in AOM")</f>
        <v>AOM_001346</v>
      </c>
      <c r="S1763" t="str" cm="1">
        <f t="array" ref="S1763">IFERROR(IF(INDEX(AOM[Scientific Name], MATCH(1, (AOM[Edge_Value]=ani_diet!D1763)*(AOM[Is_Ani_Diet_Ingredient]&lt;&gt;FALSE), 0))=0, "", INDEX(AOM[Scientific Name], MATCH(1, (AOM[Edge_Value]=ani_diet!D1763)*(AOM[Is_Ani_Diet_Ingredient]&lt;&gt;FALSE), 0))), "No Match in AOM")</f>
        <v>Triticum aestivum</v>
      </c>
      <c r="T1763" t="str" cm="1">
        <f t="array" ref="T1763">IF((S1763&lt;&gt;"")*(S1763&lt;&gt;"No Match in AOM"),IF(J1763&lt;&gt;"",_xlfn.TEXTJOIN(";",TRUE,CONCATENATE(_xlfn.TEXTSPLIT(S1763,";",TRUE,FALSE)," ",J1763)),S1763),"")</f>
        <v>Triticum aestivum</v>
      </c>
    </row>
    <row r="1764" spans="1:20" ht="15" customHeight="1">
      <c r="A1764" s="30" t="s">
        <v>27476</v>
      </c>
      <c r="B1764" s="55" t="s">
        <v>3750</v>
      </c>
      <c r="C1764" s="56" t="str">
        <f>_xlfn.TEXTJOIN(" ",TRUE,B1764,IF(ISBLANK(J1764),"",_xlfn.TEXTSPLIT(J1764,";")))</f>
        <v>Wheat</v>
      </c>
      <c r="D1764" s="56" t="str">
        <f>_xlfn.TEXTJOIN(" ",TRUE,B1764,IF(ISBLANK(J1764),"",_xlfn.TEXTSPLIT(J1764,";")),IF(ISBLANK(H1764),"",_xlfn.TEXTSPLIT(H1764,";")))</f>
        <v>Wheat Ground</v>
      </c>
      <c r="E1764" s="56" t="str">
        <f>_xlfn.TEXTJOIN(" ",TRUE,B1764,F1764,IF(ISBLANK(J1764),"",_xlfn.TEXTSPLIT(J1764,";")),IF(ISBLANK(G1764),"",_xlfn.TEXTSPLIT(G1764,";")))</f>
        <v>Wheat Ground Crushed</v>
      </c>
      <c r="G1764" s="55" t="s">
        <v>27477</v>
      </c>
      <c r="H1764" s="55" t="s">
        <v>6052</v>
      </c>
      <c r="R1764" t="str" cm="1">
        <f t="array" ref="R1764">IFERROR(INDEX(AOM[AOM], MATCH(1, (AOM[Edge_Value]=ani_diet!D1764)*(AOM[Is_Ani_Diet_Ingredient]&lt;&gt;FALSE), 0)), "No Match in AOM")</f>
        <v>AOM_001346</v>
      </c>
      <c r="S1764" t="str" cm="1">
        <f t="array" ref="S1764">IFERROR(IF(INDEX(AOM[Scientific Name], MATCH(1, (AOM[Edge_Value]=ani_diet!D1764)*(AOM[Is_Ani_Diet_Ingredient]&lt;&gt;FALSE), 0))=0, "", INDEX(AOM[Scientific Name], MATCH(1, (AOM[Edge_Value]=ani_diet!D1764)*(AOM[Is_Ani_Diet_Ingredient]&lt;&gt;FALSE), 0))), "No Match in AOM")</f>
        <v>Triticum aestivum</v>
      </c>
      <c r="T1764" t="str" cm="1">
        <f t="array" ref="T1764">IF((S1764&lt;&gt;"")*(S1764&lt;&gt;"No Match in AOM"),IF(J1764&lt;&gt;"",_xlfn.TEXTJOIN(";",TRUE,CONCATENATE(_xlfn.TEXTSPLIT(S1764,";",TRUE,FALSE)," ",J1764)),S1764),"")</f>
        <v>Triticum aestivum</v>
      </c>
    </row>
    <row r="1765" spans="1:20" ht="15" customHeight="1">
      <c r="A1765" s="30" t="s">
        <v>27478</v>
      </c>
      <c r="B1765" s="55" t="s">
        <v>3750</v>
      </c>
      <c r="C1765" s="56" t="str">
        <f>_xlfn.TEXTJOIN(" ",TRUE,B1765,IF(ISBLANK(J1765),"",_xlfn.TEXTSPLIT(J1765,";")))</f>
        <v>Wheat</v>
      </c>
      <c r="D1765" s="56" t="str">
        <f>_xlfn.TEXTJOIN(" ",TRUE,B1765,IF(ISBLANK(J1765),"",_xlfn.TEXTSPLIT(J1765,";")),IF(ISBLANK(H1765),"",_xlfn.TEXTSPLIT(H1765,";")))</f>
        <v>Wheat Ground</v>
      </c>
      <c r="E1765" s="56" t="str">
        <f>_xlfn.TEXTJOIN(" ",TRUE,B1765,F1765,IF(ISBLANK(J1765),"",_xlfn.TEXTSPLIT(J1765,";")),IF(ISBLANK(G1765),"",_xlfn.TEXTSPLIT(G1765,";")))</f>
        <v>Wheat Ground</v>
      </c>
      <c r="G1765" s="55" t="s">
        <v>6052</v>
      </c>
      <c r="H1765" s="55" t="s">
        <v>6052</v>
      </c>
      <c r="K1765" s="32" t="s">
        <v>324</v>
      </c>
      <c r="L1765" s="32" t="s">
        <v>324</v>
      </c>
      <c r="R1765" t="str" cm="1">
        <f t="array" ref="R1765">IFERROR(INDEX(AOM[AOM], MATCH(1, (AOM[Edge_Value]=ani_diet!D1765)*(AOM[Is_Ani_Diet_Ingredient]&lt;&gt;FALSE), 0)), "No Match in AOM")</f>
        <v>AOM_001346</v>
      </c>
      <c r="S1765" t="str" cm="1">
        <f t="array" ref="S1765">IFERROR(IF(INDEX(AOM[Scientific Name], MATCH(1, (AOM[Edge_Value]=ani_diet!D1765)*(AOM[Is_Ani_Diet_Ingredient]&lt;&gt;FALSE), 0))=0, "", INDEX(AOM[Scientific Name], MATCH(1, (AOM[Edge_Value]=ani_diet!D1765)*(AOM[Is_Ani_Diet_Ingredient]&lt;&gt;FALSE), 0))), "No Match in AOM")</f>
        <v>Triticum aestivum</v>
      </c>
      <c r="T1765" t="str" cm="1">
        <f t="array" ref="T1765">IF((S1765&lt;&gt;"")*(S1765&lt;&gt;"No Match in AOM"),IF(J1765&lt;&gt;"",_xlfn.TEXTJOIN(";",TRUE,CONCATENATE(_xlfn.TEXTSPLIT(S1765,";",TRUE,FALSE)," ",J1765)),S1765),"")</f>
        <v>Triticum aestivum</v>
      </c>
    </row>
    <row r="1766" spans="1:20" ht="15" customHeight="1">
      <c r="A1766" s="30" t="s">
        <v>27479</v>
      </c>
      <c r="B1766" s="55" t="s">
        <v>3750</v>
      </c>
      <c r="C1766" s="56" t="str">
        <f>_xlfn.TEXTJOIN(" ",TRUE,B1766,IF(ISBLANK(J1766),"",_xlfn.TEXTSPLIT(J1766,";")))</f>
        <v>Wheat</v>
      </c>
      <c r="D1766" s="56" t="str">
        <f>_xlfn.TEXTJOIN(" ",TRUE,B1766,IF(ISBLANK(J1766),"",_xlfn.TEXTSPLIT(J1766,";")),IF(ISBLANK(H1766),"",_xlfn.TEXTSPLIT(H1766,";")))</f>
        <v>Wheat Ground Remoulage</v>
      </c>
      <c r="E1766" s="56" t="str">
        <f>_xlfn.TEXTJOIN(" ",TRUE,B1766,F1766,IF(ISBLANK(J1766),"",_xlfn.TEXTSPLIT(J1766,";")),IF(ISBLANK(G1766),"",_xlfn.TEXTSPLIT(G1766,";")))</f>
        <v>Wheat Meal Remoulage</v>
      </c>
      <c r="G1766" s="55" t="s">
        <v>27480</v>
      </c>
      <c r="H1766" s="55" t="s">
        <v>27481</v>
      </c>
      <c r="K1766" s="32" t="s">
        <v>324</v>
      </c>
      <c r="L1766" s="32" t="s">
        <v>324</v>
      </c>
      <c r="R1766" t="str" cm="1">
        <f t="array" ref="R1766">IFERROR(INDEX(AOM[AOM], MATCH(1, (AOM[Edge_Value]=ani_diet!D1766)*(AOM[Is_Ani_Diet_Ingredient]&lt;&gt;FALSE), 0)), "No Match in AOM")</f>
        <v>AOM_001261</v>
      </c>
      <c r="S1766" t="str" cm="1">
        <f t="array" ref="S1766">IFERROR(IF(INDEX(AOM[Scientific Name], MATCH(1, (AOM[Edge_Value]=ani_diet!D1766)*(AOM[Is_Ani_Diet_Ingredient]&lt;&gt;FALSE), 0))=0, "", INDEX(AOM[Scientific Name], MATCH(1, (AOM[Edge_Value]=ani_diet!D1766)*(AOM[Is_Ani_Diet_Ingredient]&lt;&gt;FALSE), 0))), "No Match in AOM")</f>
        <v>Triticum aestivum</v>
      </c>
      <c r="T1766" t="str" cm="1">
        <f t="array" ref="T1766">IF((S1766&lt;&gt;"")*(S1766&lt;&gt;"No Match in AOM"),IF(J1766&lt;&gt;"",_xlfn.TEXTJOIN(";",TRUE,CONCATENATE(_xlfn.TEXTSPLIT(S1766,";",TRUE,FALSE)," ",J1766)),S1766),"")</f>
        <v>Triticum aestivum</v>
      </c>
    </row>
    <row r="1767" spans="1:20" ht="15" customHeight="1">
      <c r="A1767" s="30" t="s">
        <v>27482</v>
      </c>
      <c r="B1767" s="55" t="s">
        <v>3750</v>
      </c>
      <c r="C1767" s="56" t="str">
        <f>_xlfn.TEXTJOIN(" ",TRUE,B1767,IF(ISBLANK(J1767),"",_xlfn.TEXTSPLIT(J1767,";")))</f>
        <v>Wheat Offal</v>
      </c>
      <c r="D1767" s="56" t="str">
        <f>_xlfn.TEXTJOIN(" ",TRUE,B1767,IF(ISBLANK(J1767),"",_xlfn.TEXTSPLIT(J1767,";")),IF(ISBLANK(H1767),"",_xlfn.TEXTSPLIT(H1767,";")))</f>
        <v>Wheat Offal</v>
      </c>
      <c r="E1767" s="56" t="str">
        <f>_xlfn.TEXTJOIN(" ",TRUE,B1767,F1767,IF(ISBLANK(J1767),"",_xlfn.TEXTSPLIT(J1767,";")),IF(ISBLANK(G1767),"",_xlfn.TEXTSPLIT(G1767,";")))</f>
        <v>Wheat Offal</v>
      </c>
      <c r="J1767" s="55" t="s">
        <v>25905</v>
      </c>
      <c r="K1767" s="32" t="s">
        <v>324</v>
      </c>
      <c r="L1767" s="32" t="s">
        <v>324</v>
      </c>
      <c r="N1767" t="s">
        <v>2539</v>
      </c>
      <c r="O1767" t="s">
        <v>2510</v>
      </c>
      <c r="P1767" t="s">
        <v>25925</v>
      </c>
      <c r="Q1767" t="s">
        <v>25926</v>
      </c>
      <c r="R1767" t="str" cm="1">
        <f t="array" ref="R1767">IFERROR(INDEX(AOM[AOM], MATCH(1, (AOM[Edge_Value]=ani_diet!D1767)*(AOM[Is_Ani_Diet_Ingredient]&lt;&gt;FALSE), 0)), "No Match in AOM")</f>
        <v>AOM_000589</v>
      </c>
      <c r="S1767" t="str" cm="1">
        <f t="array" ref="S1767">IFERROR(IF(INDEX(AOM[Scientific Name], MATCH(1, (AOM[Edge_Value]=ani_diet!D1767)*(AOM[Is_Ani_Diet_Ingredient]&lt;&gt;FALSE), 0))=0, "", INDEX(AOM[Scientific Name], MATCH(1, (AOM[Edge_Value]=ani_diet!D1767)*(AOM[Is_Ani_Diet_Ingredient]&lt;&gt;FALSE), 0))), "No Match in AOM")</f>
        <v>Triticum aestivum</v>
      </c>
      <c r="T1767" t="str" cm="1">
        <f t="array" ref="T1767">IF((S1767&lt;&gt;"")*(S1767&lt;&gt;"No Match in AOM"),IF(J1767&lt;&gt;"",_xlfn.TEXTJOIN(";",TRUE,CONCATENATE(_xlfn.TEXTSPLIT(S1767,";",TRUE,FALSE)," ",J1767)),S1767),"")</f>
        <v>Triticum aestivum Offal</v>
      </c>
    </row>
    <row r="1768" spans="1:20" ht="15" customHeight="1">
      <c r="A1768" s="30" t="s">
        <v>27483</v>
      </c>
      <c r="B1768" s="55" t="s">
        <v>3750</v>
      </c>
      <c r="C1768" s="56" t="str">
        <f>_xlfn.TEXTJOIN(" ",TRUE,B1768,IF(ISBLANK(J1768),"",_xlfn.TEXTSPLIT(J1768,";")))</f>
        <v>Wheat Offal</v>
      </c>
      <c r="D1768" s="56" t="str">
        <f>_xlfn.TEXTJOIN(" ",TRUE,B1768,IF(ISBLANK(J1768),"",_xlfn.TEXTSPLIT(J1768,";")),IF(ISBLANK(H1768),"",_xlfn.TEXTSPLIT(H1768,";")))</f>
        <v>Wheat Offal Ground</v>
      </c>
      <c r="E1768" s="56" t="str">
        <f>_xlfn.TEXTJOIN(" ",TRUE,B1768,F1768,IF(ISBLANK(J1768),"",_xlfn.TEXTSPLIT(J1768,";")),IF(ISBLANK(G1768),"",_xlfn.TEXTSPLIT(G1768,";")))</f>
        <v>Wheat Offal Ground</v>
      </c>
      <c r="G1768" s="55" t="s">
        <v>6052</v>
      </c>
      <c r="H1768" s="55" t="s">
        <v>6052</v>
      </c>
      <c r="J1768" s="55" t="s">
        <v>25905</v>
      </c>
      <c r="R1768" t="str" cm="1">
        <f t="array" ref="R1768">IFERROR(INDEX(AOM[AOM], MATCH(1, (AOM[Edge_Value]=ani_diet!D1768)*(AOM[Is_Ani_Diet_Ingredient]&lt;&gt;FALSE), 0)), "No Match in AOM")</f>
        <v>AOM_001623</v>
      </c>
      <c r="S1768" t="str" cm="1">
        <f t="array" ref="S1768">IFERROR(IF(INDEX(AOM[Scientific Name], MATCH(1, (AOM[Edge_Value]=ani_diet!D1768)*(AOM[Is_Ani_Diet_Ingredient]&lt;&gt;FALSE), 0))=0, "", INDEX(AOM[Scientific Name], MATCH(1, (AOM[Edge_Value]=ani_diet!D1768)*(AOM[Is_Ani_Diet_Ingredient]&lt;&gt;FALSE), 0))), "No Match in AOM")</f>
        <v>Triticum aestivum</v>
      </c>
      <c r="T1768" t="str" cm="1">
        <f t="array" ref="T1768">IF((S1768&lt;&gt;"")*(S1768&lt;&gt;"No Match in AOM"),IF(J1768&lt;&gt;"",_xlfn.TEXTJOIN(";",TRUE,CONCATENATE(_xlfn.TEXTSPLIT(S1768,";",TRUE,FALSE)," ",J1768)),S1768),"")</f>
        <v>Triticum aestivum Offal</v>
      </c>
    </row>
    <row r="1769" spans="1:20" ht="15" customHeight="1">
      <c r="A1769" s="30" t="s">
        <v>27484</v>
      </c>
      <c r="B1769" s="55" t="s">
        <v>3750</v>
      </c>
      <c r="C1769" s="56" t="str">
        <f>_xlfn.TEXTJOIN(" ",TRUE,B1769,IF(ISBLANK(J1769),"",_xlfn.TEXTSPLIT(J1769,";")))</f>
        <v>Wheat Shorts</v>
      </c>
      <c r="D1769" s="56" t="str">
        <f>_xlfn.TEXTJOIN(" ",TRUE,B1769,IF(ISBLANK(J1769),"",_xlfn.TEXTSPLIT(J1769,";")),IF(ISBLANK(H1769),"",_xlfn.TEXTSPLIT(H1769,";")))</f>
        <v>Wheat Shorts</v>
      </c>
      <c r="E1769" s="56" t="str">
        <f>_xlfn.TEXTJOIN(" ",TRUE,B1769,F1769,IF(ISBLANK(J1769),"",_xlfn.TEXTSPLIT(J1769,";")),IF(ISBLANK(G1769),"",_xlfn.TEXTSPLIT(G1769,";")))</f>
        <v>Wheat Shorts</v>
      </c>
      <c r="J1769" s="55" t="s">
        <v>27485</v>
      </c>
      <c r="K1769" s="32" t="s">
        <v>324</v>
      </c>
      <c r="N1769" t="s">
        <v>2539</v>
      </c>
      <c r="O1769" t="s">
        <v>2510</v>
      </c>
      <c r="P1769" t="s">
        <v>25925</v>
      </c>
      <c r="Q1769" t="s">
        <v>25926</v>
      </c>
      <c r="R1769" t="str" cm="1">
        <f t="array" ref="R1769">IFERROR(INDEX(AOM[AOM], MATCH(1, (AOM[Edge_Value]=ani_diet!D1769)*(AOM[Is_Ani_Diet_Ingredient]&lt;&gt;FALSE), 0)), "No Match in AOM")</f>
        <v>AOM_000591</v>
      </c>
      <c r="S1769" t="str" cm="1">
        <f t="array" ref="S1769">IFERROR(IF(INDEX(AOM[Scientific Name], MATCH(1, (AOM[Edge_Value]=ani_diet!D1769)*(AOM[Is_Ani_Diet_Ingredient]&lt;&gt;FALSE), 0))=0, "", INDEX(AOM[Scientific Name], MATCH(1, (AOM[Edge_Value]=ani_diet!D1769)*(AOM[Is_Ani_Diet_Ingredient]&lt;&gt;FALSE), 0))), "No Match in AOM")</f>
        <v>Triticum aestivum</v>
      </c>
      <c r="T1769" t="str" cm="1">
        <f t="array" ref="T1769">IF((S1769&lt;&gt;"")*(S1769&lt;&gt;"No Match in AOM"),IF(J1769&lt;&gt;"",_xlfn.TEXTJOIN(";",TRUE,CONCATENATE(_xlfn.TEXTSPLIT(S1769,";",TRUE,FALSE)," ",J1769)),S1769),"")</f>
        <v>Triticum aestivum Shorts</v>
      </c>
    </row>
    <row r="1770" spans="1:20" ht="15" customHeight="1">
      <c r="A1770" s="30" t="s">
        <v>27486</v>
      </c>
      <c r="B1770" s="55" t="s">
        <v>3750</v>
      </c>
      <c r="C1770" s="56" t="str">
        <f>_xlfn.TEXTJOIN(" ",TRUE,B1770,IF(ISBLANK(J1770),"",_xlfn.TEXTSPLIT(J1770,";")))</f>
        <v>Wheat Straw</v>
      </c>
      <c r="D1770" s="56" t="str">
        <f>_xlfn.TEXTJOIN(" ",TRUE,B1770,IF(ISBLANK(J1770),"",_xlfn.TEXTSPLIT(J1770,";")),IF(ISBLANK(H1770),"",_xlfn.TEXTSPLIT(H1770,";")))</f>
        <v>Wheat Straw</v>
      </c>
      <c r="E1770" s="56" t="str">
        <f>_xlfn.TEXTJOIN(" ",TRUE,B1770,F1770,IF(ISBLANK(J1770),"",_xlfn.TEXTSPLIT(J1770,";")),IF(ISBLANK(G1770),"",_xlfn.TEXTSPLIT(G1770,";")))</f>
        <v>Wheat Straw</v>
      </c>
      <c r="J1770" s="55" t="s">
        <v>6809</v>
      </c>
      <c r="R1770" t="str" cm="1">
        <f t="array" ref="R1770">IFERROR(INDEX(AOM[AOM], MATCH(1, (AOM[Edge_Value]=ani_diet!D1770)*(AOM[Is_Ani_Diet_Ingredient]&lt;&gt;FALSE), 0)), "No Match in AOM")</f>
        <v>AOM_001887</v>
      </c>
      <c r="S1770" t="str" cm="1">
        <f t="array" ref="S1770">IFERROR(IF(INDEX(AOM[Scientific Name], MATCH(1, (AOM[Edge_Value]=ani_diet!D1770)*(AOM[Is_Ani_Diet_Ingredient]&lt;&gt;FALSE), 0))=0, "", INDEX(AOM[Scientific Name], MATCH(1, (AOM[Edge_Value]=ani_diet!D1770)*(AOM[Is_Ani_Diet_Ingredient]&lt;&gt;FALSE), 0))), "No Match in AOM")</f>
        <v>Triticum aestivum</v>
      </c>
      <c r="T1770" t="str" cm="1">
        <f t="array" ref="T1770">IF((S1770&lt;&gt;"")*(S1770&lt;&gt;"No Match in AOM"),IF(J1770&lt;&gt;"",_xlfn.TEXTJOIN(";",TRUE,CONCATENATE(_xlfn.TEXTSPLIT(S1770,";",TRUE,FALSE)," ",J1770)),S1770),"")</f>
        <v>Triticum aestivum Straw</v>
      </c>
    </row>
    <row r="1771" spans="1:20" ht="15" customHeight="1">
      <c r="A1771" s="30" t="s">
        <v>27487</v>
      </c>
      <c r="B1771" s="55" t="s">
        <v>3750</v>
      </c>
      <c r="C1771" s="56" t="str">
        <f>_xlfn.TEXTJOIN(" ",TRUE,B1771,IF(ISBLANK(J1771),"",_xlfn.TEXTSPLIT(J1771,";")))</f>
        <v>Wheat Straw</v>
      </c>
      <c r="D1771" s="56" t="str">
        <f>_xlfn.TEXTJOIN(" ",TRUE,B1771,IF(ISBLANK(J1771),"",_xlfn.TEXTSPLIT(J1771,";")),IF(ISBLANK(H1771),"",_xlfn.TEXTSPLIT(H1771,";")))</f>
        <v>Wheat Straw</v>
      </c>
      <c r="E1771" s="56" t="str">
        <f>_xlfn.TEXTJOIN(" ",TRUE,B1771,F1771,IF(ISBLANK(J1771),"",_xlfn.TEXTSPLIT(J1771,";")),IF(ISBLANK(G1771),"",_xlfn.TEXTSPLIT(G1771,";")))</f>
        <v>Wheat Straw Chopped</v>
      </c>
      <c r="G1771" s="55" t="s">
        <v>6195</v>
      </c>
      <c r="I1771" s="55" t="s">
        <v>6195</v>
      </c>
      <c r="J1771" s="55" t="s">
        <v>6809</v>
      </c>
      <c r="R1771" t="str" cm="1">
        <f t="array" ref="R1771">IFERROR(INDEX(AOM[AOM], MATCH(1, (AOM[Edge_Value]=ani_diet!D1771)*(AOM[Is_Ani_Diet_Ingredient]&lt;&gt;FALSE), 0)), "No Match in AOM")</f>
        <v>AOM_001887</v>
      </c>
      <c r="S1771" t="str" cm="1">
        <f t="array" ref="S1771">IFERROR(IF(INDEX(AOM[Scientific Name], MATCH(1, (AOM[Edge_Value]=ani_diet!D1771)*(AOM[Is_Ani_Diet_Ingredient]&lt;&gt;FALSE), 0))=0, "", INDEX(AOM[Scientific Name], MATCH(1, (AOM[Edge_Value]=ani_diet!D1771)*(AOM[Is_Ani_Diet_Ingredient]&lt;&gt;FALSE), 0))), "No Match in AOM")</f>
        <v>Triticum aestivum</v>
      </c>
      <c r="T1771" t="str" cm="1">
        <f t="array" ref="T1771">IF((S1771&lt;&gt;"")*(S1771&lt;&gt;"No Match in AOM"),IF(J1771&lt;&gt;"",_xlfn.TEXTJOIN(";",TRUE,CONCATENATE(_xlfn.TEXTSPLIT(S1771,";",TRUE,FALSE)," ",J1771)),S1771),"")</f>
        <v>Triticum aestivum Straw</v>
      </c>
    </row>
    <row r="1772" spans="1:20" ht="15" customHeight="1">
      <c r="A1772" s="30" t="s">
        <v>27488</v>
      </c>
      <c r="B1772" s="55" t="s">
        <v>3750</v>
      </c>
      <c r="C1772" s="56" t="str">
        <f>_xlfn.TEXTJOIN(" ",TRUE,B1772,IF(ISBLANK(J1772),"",_xlfn.TEXTSPLIT(J1772,";")))</f>
        <v>Wheat Straw</v>
      </c>
      <c r="D1772" s="56" t="str">
        <f>_xlfn.TEXTJOIN(" ",TRUE,B1772,IF(ISBLANK(J1772),"",_xlfn.TEXTSPLIT(J1772,";")),IF(ISBLANK(H1772),"",_xlfn.TEXTSPLIT(H1772,";")))</f>
        <v>Wheat Straw Dried Urea Treated</v>
      </c>
      <c r="E1772" s="56" t="str">
        <f>_xlfn.TEXTJOIN(" ",TRUE,B1772,F1772,IF(ISBLANK(J1772),"",_xlfn.TEXTSPLIT(J1772,";")),IF(ISBLANK(G1772),"",_xlfn.TEXTSPLIT(G1772,";")))</f>
        <v>Wheat Straw Urea Treated Dried(Sun)</v>
      </c>
      <c r="G1772" s="55" t="s">
        <v>27489</v>
      </c>
      <c r="H1772" s="55" t="s">
        <v>27043</v>
      </c>
      <c r="J1772" s="55" t="s">
        <v>6809</v>
      </c>
      <c r="R1772" t="str" cm="1">
        <f t="array" ref="R1772">IFERROR(INDEX(AOM[AOM], MATCH(1, (AOM[Edge_Value]=ani_diet!D1772)*(AOM[Is_Ani_Diet_Ingredient]&lt;&gt;FALSE), 0)), "No Match in AOM")</f>
        <v>AOM_001262</v>
      </c>
      <c r="S1772" t="str" cm="1">
        <f t="array" ref="S1772">IFERROR(IF(INDEX(AOM[Scientific Name], MATCH(1, (AOM[Edge_Value]=ani_diet!D1772)*(AOM[Is_Ani_Diet_Ingredient]&lt;&gt;FALSE), 0))=0, "", INDEX(AOM[Scientific Name], MATCH(1, (AOM[Edge_Value]=ani_diet!D1772)*(AOM[Is_Ani_Diet_Ingredient]&lt;&gt;FALSE), 0))), "No Match in AOM")</f>
        <v>Triticum aestivum</v>
      </c>
      <c r="T1772" t="str" cm="1">
        <f t="array" ref="T1772">IF((S1772&lt;&gt;"")*(S1772&lt;&gt;"No Match in AOM"),IF(J1772&lt;&gt;"",_xlfn.TEXTJOIN(";",TRUE,CONCATENATE(_xlfn.TEXTSPLIT(S1772,";",TRUE,FALSE)," ",J1772)),S1772),"")</f>
        <v>Triticum aestivum Straw</v>
      </c>
    </row>
    <row r="1773" spans="1:20" ht="15" customHeight="1">
      <c r="A1773" s="30" t="s">
        <v>27490</v>
      </c>
      <c r="B1773" s="55" t="s">
        <v>3750</v>
      </c>
      <c r="C1773" s="56" t="str">
        <f>_xlfn.TEXTJOIN(" ",TRUE,B1773,IF(ISBLANK(J1773),"",_xlfn.TEXTSPLIT(J1773,";")))</f>
        <v>Wheat Straw</v>
      </c>
      <c r="D1773" s="56" t="str">
        <f>_xlfn.TEXTJOIN(" ",TRUE,B1773,IF(ISBLANK(J1773),"",_xlfn.TEXTSPLIT(J1773,";")),IF(ISBLANK(H1773),"",_xlfn.TEXTSPLIT(H1773,";")))</f>
        <v>Wheat Straw Ensiled</v>
      </c>
      <c r="E1773" s="56" t="str">
        <f>_xlfn.TEXTJOIN(" ",TRUE,B1773,F1773,IF(ISBLANK(J1773),"",_xlfn.TEXTSPLIT(J1773,";")),IF(ISBLANK(G1773),"",_xlfn.TEXTSPLIT(G1773,";")))</f>
        <v>Wheat Straw Chopped Ensiled</v>
      </c>
      <c r="G1773" s="55" t="s">
        <v>25861</v>
      </c>
      <c r="H1773" s="55" t="s">
        <v>17494</v>
      </c>
      <c r="I1773" s="55" t="s">
        <v>6195</v>
      </c>
      <c r="J1773" s="55" t="s">
        <v>6809</v>
      </c>
      <c r="R1773" t="str" cm="1">
        <f t="array" ref="R1773">IFERROR(INDEX(AOM[AOM], MATCH(1, (AOM[Edge_Value]=ani_diet!D1773)*(AOM[Is_Ani_Diet_Ingredient]&lt;&gt;FALSE), 0)), "No Match in AOM")</f>
        <v>AOM_006181</v>
      </c>
      <c r="S1773" t="str" cm="1">
        <f t="array" ref="S1773">IFERROR(IF(INDEX(AOM[Scientific Name], MATCH(1, (AOM[Edge_Value]=ani_diet!D1773)*(AOM[Is_Ani_Diet_Ingredient]&lt;&gt;FALSE), 0))=0, "", INDEX(AOM[Scientific Name], MATCH(1, (AOM[Edge_Value]=ani_diet!D1773)*(AOM[Is_Ani_Diet_Ingredient]&lt;&gt;FALSE), 0))), "No Match in AOM")</f>
        <v>Triticum aestivum</v>
      </c>
      <c r="T1773" t="str" cm="1">
        <f t="array" ref="T1773">IF((S1773&lt;&gt;"")*(S1773&lt;&gt;"No Match in AOM"),IF(J1773&lt;&gt;"",_xlfn.TEXTJOIN(";",TRUE,CONCATENATE(_xlfn.TEXTSPLIT(S1773,";",TRUE,FALSE)," ",J1773)),S1773),"")</f>
        <v>Triticum aestivum Straw</v>
      </c>
    </row>
    <row r="1774" spans="1:20" ht="15" customHeight="1">
      <c r="A1774" s="30" t="s">
        <v>27491</v>
      </c>
      <c r="B1774" s="55" t="s">
        <v>3750</v>
      </c>
      <c r="C1774" s="56" t="str">
        <f>_xlfn.TEXTJOIN(" ",TRUE,B1774,IF(ISBLANK(J1774),"",_xlfn.TEXTSPLIT(J1774,";")))</f>
        <v>Wheat Straw</v>
      </c>
      <c r="D1774" s="56" t="str">
        <f>_xlfn.TEXTJOIN(" ",TRUE,B1774,IF(ISBLANK(J1774),"",_xlfn.TEXTSPLIT(J1774,";")),IF(ISBLANK(H1774),"",_xlfn.TEXTSPLIT(H1774,";")))</f>
        <v>Wheat Straw Ensiled Fermented</v>
      </c>
      <c r="E1774" s="56" t="str">
        <f>_xlfn.TEXTJOIN(" ",TRUE,B1774,F1774,IF(ISBLANK(J1774),"",_xlfn.TEXTSPLIT(J1774,";")),IF(ISBLANK(G1774),"",_xlfn.TEXTSPLIT(G1774,";")))</f>
        <v>Wheat Straw Chopped Ensiled Fermented</v>
      </c>
      <c r="G1774" s="55" t="s">
        <v>26683</v>
      </c>
      <c r="H1774" s="55" t="s">
        <v>26684</v>
      </c>
      <c r="J1774" s="55" t="s">
        <v>6809</v>
      </c>
      <c r="R1774" t="str" cm="1">
        <f t="array" ref="R1774">IFERROR(INDEX(AOM[AOM], MATCH(1, (AOM[Edge_Value]=ani_diet!D1774)*(AOM[Is_Ani_Diet_Ingredient]&lt;&gt;FALSE), 0)), "No Match in AOM")</f>
        <v>AOM_006206</v>
      </c>
      <c r="S1774" t="str" cm="1">
        <f t="array" ref="S1774">IFERROR(IF(INDEX(AOM[Scientific Name], MATCH(1, (AOM[Edge_Value]=ani_diet!D1774)*(AOM[Is_Ani_Diet_Ingredient]&lt;&gt;FALSE), 0))=0, "", INDEX(AOM[Scientific Name], MATCH(1, (AOM[Edge_Value]=ani_diet!D1774)*(AOM[Is_Ani_Diet_Ingredient]&lt;&gt;FALSE), 0))), "No Match in AOM")</f>
        <v>Triticum aestivum</v>
      </c>
      <c r="T1774" t="str" cm="1">
        <f t="array" ref="T1774">IF((S1774&lt;&gt;"")*(S1774&lt;&gt;"No Match in AOM"),IF(J1774&lt;&gt;"",_xlfn.TEXTJOIN(";",TRUE,CONCATENATE(_xlfn.TEXTSPLIT(S1774,";",TRUE,FALSE)," ",J1774)),S1774),"")</f>
        <v>Triticum aestivum Straw</v>
      </c>
    </row>
    <row r="1775" spans="1:20" ht="15" customHeight="1">
      <c r="A1775" s="30" t="s">
        <v>27492</v>
      </c>
      <c r="B1775" s="55" t="s">
        <v>3750</v>
      </c>
      <c r="C1775" s="56" t="str">
        <f>_xlfn.TEXTJOIN(" ",TRUE,B1775,IF(ISBLANK(J1775),"",_xlfn.TEXTSPLIT(J1775,";")))</f>
        <v>Wheat Straw</v>
      </c>
      <c r="D1775" s="56" t="str">
        <f>_xlfn.TEXTJOIN(" ",TRUE,B1775,IF(ISBLANK(J1775),"",_xlfn.TEXTSPLIT(J1775,";")),IF(ISBLANK(H1775),"",_xlfn.TEXTSPLIT(H1775,";")))</f>
        <v>Wheat Straw Ground</v>
      </c>
      <c r="E1775" s="56" t="str">
        <f>_xlfn.TEXTJOIN(" ",TRUE,B1775,F1775,IF(ISBLANK(J1775),"",_xlfn.TEXTSPLIT(J1775,";")),IF(ISBLANK(G1775),"",_xlfn.TEXTSPLIT(G1775,";")))</f>
        <v>Wheat Straw Ground</v>
      </c>
      <c r="G1775" s="55" t="s">
        <v>6052</v>
      </c>
      <c r="H1775" s="55" t="s">
        <v>6052</v>
      </c>
      <c r="J1775" s="55" t="s">
        <v>6809</v>
      </c>
      <c r="R1775" t="str" cm="1">
        <f t="array" ref="R1775">IFERROR(INDEX(AOM[AOM], MATCH(1, (AOM[Edge_Value]=ani_diet!D1775)*(AOM[Is_Ani_Diet_Ingredient]&lt;&gt;FALSE), 0)), "No Match in AOM")</f>
        <v>AOM_001750</v>
      </c>
      <c r="S1775" t="str" cm="1">
        <f t="array" ref="S1775">IFERROR(IF(INDEX(AOM[Scientific Name], MATCH(1, (AOM[Edge_Value]=ani_diet!D1775)*(AOM[Is_Ani_Diet_Ingredient]&lt;&gt;FALSE), 0))=0, "", INDEX(AOM[Scientific Name], MATCH(1, (AOM[Edge_Value]=ani_diet!D1775)*(AOM[Is_Ani_Diet_Ingredient]&lt;&gt;FALSE), 0))), "No Match in AOM")</f>
        <v>Triticum aestivum</v>
      </c>
      <c r="T1775" t="str" cm="1">
        <f t="array" ref="T1775">IF((S1775&lt;&gt;"")*(S1775&lt;&gt;"No Match in AOM"),IF(J1775&lt;&gt;"",_xlfn.TEXTJOIN(";",TRUE,CONCATENATE(_xlfn.TEXTSPLIT(S1775,";",TRUE,FALSE)," ",J1775)),S1775),"")</f>
        <v>Triticum aestivum Straw</v>
      </c>
    </row>
    <row r="1776" spans="1:20" ht="15" customHeight="1">
      <c r="A1776" s="30" t="s">
        <v>27493</v>
      </c>
      <c r="B1776" s="55" t="s">
        <v>3750</v>
      </c>
      <c r="C1776" s="56" t="str">
        <f>_xlfn.TEXTJOIN(" ",TRUE,B1776,IF(ISBLANK(J1776),"",_xlfn.TEXTSPLIT(J1776,";")))</f>
        <v>Wheat Straw</v>
      </c>
      <c r="D1776" s="56" t="str">
        <f>_xlfn.TEXTJOIN(" ",TRUE,B1776,IF(ISBLANK(J1776),"",_xlfn.TEXTSPLIT(J1776,";")),IF(ISBLANK(H1776),"",_xlfn.TEXTSPLIT(H1776,";")))</f>
        <v>Wheat Straw Ground</v>
      </c>
      <c r="E1776" s="56" t="str">
        <f>_xlfn.TEXTJOIN(" ",TRUE,B1776,F1776,IF(ISBLANK(J1776),"",_xlfn.TEXTSPLIT(J1776,";")),IF(ISBLANK(G1776),"",_xlfn.TEXTSPLIT(G1776,";")))</f>
        <v>Wheat Straw Chopped Ground</v>
      </c>
      <c r="G1776" s="55" t="s">
        <v>27494</v>
      </c>
      <c r="H1776" s="55" t="s">
        <v>6052</v>
      </c>
      <c r="J1776" s="55" t="s">
        <v>6809</v>
      </c>
      <c r="R1776" t="str" cm="1">
        <f t="array" ref="R1776">IFERROR(INDEX(AOM[AOM], MATCH(1, (AOM[Edge_Value]=ani_diet!D1776)*(AOM[Is_Ani_Diet_Ingredient]&lt;&gt;FALSE), 0)), "No Match in AOM")</f>
        <v>AOM_001750</v>
      </c>
      <c r="S1776" t="str" cm="1">
        <f t="array" ref="S1776">IFERROR(IF(INDEX(AOM[Scientific Name], MATCH(1, (AOM[Edge_Value]=ani_diet!D1776)*(AOM[Is_Ani_Diet_Ingredient]&lt;&gt;FALSE), 0))=0, "", INDEX(AOM[Scientific Name], MATCH(1, (AOM[Edge_Value]=ani_diet!D1776)*(AOM[Is_Ani_Diet_Ingredient]&lt;&gt;FALSE), 0))), "No Match in AOM")</f>
        <v>Triticum aestivum</v>
      </c>
      <c r="T1776" t="str" cm="1">
        <f t="array" ref="T1776">IF((S1776&lt;&gt;"")*(S1776&lt;&gt;"No Match in AOM"),IF(J1776&lt;&gt;"",_xlfn.TEXTJOIN(";",TRUE,CONCATENATE(_xlfn.TEXTSPLIT(S1776,";",TRUE,FALSE)," ",J1776)),S1776),"")</f>
        <v>Triticum aestivum Straw</v>
      </c>
    </row>
    <row r="1777" spans="1:20" ht="15" customHeight="1">
      <c r="A1777" s="30" t="s">
        <v>27495</v>
      </c>
      <c r="B1777" s="55" t="s">
        <v>3750</v>
      </c>
      <c r="C1777" s="56" t="str">
        <f>_xlfn.TEXTJOIN(" ",TRUE,B1777,IF(ISBLANK(J1777),"",_xlfn.TEXTSPLIT(J1777,";")))</f>
        <v>Wheat Straw</v>
      </c>
      <c r="D1777" s="56" t="str">
        <f>_xlfn.TEXTJOIN(" ",TRUE,B1777,IF(ISBLANK(J1777),"",_xlfn.TEXTSPLIT(J1777,";")),IF(ISBLANK(H1777),"",_xlfn.TEXTSPLIT(H1777,";")))</f>
        <v>Wheat Straw Lime Treated Urea Treated</v>
      </c>
      <c r="E1777" s="56" t="str">
        <f>_xlfn.TEXTJOIN(" ",TRUE,B1777,F1777,IF(ISBLANK(J1777),"",_xlfn.TEXTSPLIT(J1777,";")),IF(ISBLANK(G1777),"",_xlfn.TEXTSPLIT(G1777,";")))</f>
        <v>Wheat Straw Lime Treated Urea Treated</v>
      </c>
      <c r="G1777" s="55" t="s">
        <v>27496</v>
      </c>
      <c r="H1777" s="55" t="s">
        <v>27496</v>
      </c>
      <c r="J1777" s="55" t="s">
        <v>6809</v>
      </c>
      <c r="R1777" t="str" cm="1">
        <f t="array" ref="R1777">IFERROR(INDEX(AOM[AOM], MATCH(1, (AOM[Edge_Value]=ani_diet!D1777)*(AOM[Is_Ani_Diet_Ingredient]&lt;&gt;FALSE), 0)), "No Match in AOM")</f>
        <v>AOM_001624</v>
      </c>
      <c r="S1777" t="str" cm="1">
        <f t="array" ref="S1777">IFERROR(IF(INDEX(AOM[Scientific Name], MATCH(1, (AOM[Edge_Value]=ani_diet!D1777)*(AOM[Is_Ani_Diet_Ingredient]&lt;&gt;FALSE), 0))=0, "", INDEX(AOM[Scientific Name], MATCH(1, (AOM[Edge_Value]=ani_diet!D1777)*(AOM[Is_Ani_Diet_Ingredient]&lt;&gt;FALSE), 0))), "No Match in AOM")</f>
        <v>Triticum aestivum</v>
      </c>
      <c r="T1777" t="str" cm="1">
        <f t="array" ref="T1777">IF((S1777&lt;&gt;"")*(S1777&lt;&gt;"No Match in AOM"),IF(J1777&lt;&gt;"",_xlfn.TEXTJOIN(";",TRUE,CONCATENATE(_xlfn.TEXTSPLIT(S1777,";",TRUE,FALSE)," ",J1777)),S1777),"")</f>
        <v>Triticum aestivum Straw</v>
      </c>
    </row>
    <row r="1778" spans="1:20" ht="15" customHeight="1">
      <c r="A1778" s="30" t="s">
        <v>27497</v>
      </c>
      <c r="B1778" s="55" t="s">
        <v>3750</v>
      </c>
      <c r="C1778" s="56" t="str">
        <f>_xlfn.TEXTJOIN(" ",TRUE,B1778,IF(ISBLANK(J1778),"",_xlfn.TEXTSPLIT(J1778,";")))</f>
        <v>Wheat Straw</v>
      </c>
      <c r="D1778" s="56" t="str">
        <f>_xlfn.TEXTJOIN(" ",TRUE,B1778,IF(ISBLANK(J1778),"",_xlfn.TEXTSPLIT(J1778,";")),IF(ISBLANK(H1778),"",_xlfn.TEXTSPLIT(H1778,";")))</f>
        <v>Wheat Straw Lime Treated Urea Treated</v>
      </c>
      <c r="E1778" s="56" t="str">
        <f>_xlfn.TEXTJOIN(" ",TRUE,B1778,F1778,IF(ISBLANK(J1778),"",_xlfn.TEXTSPLIT(J1778,";")),IF(ISBLANK(G1778),"",_xlfn.TEXTSPLIT(G1778,";")))</f>
        <v>Wheat Straw Chopped Urea Treated Lime Treated</v>
      </c>
      <c r="G1778" s="55" t="s">
        <v>27498</v>
      </c>
      <c r="H1778" s="55" t="s">
        <v>27496</v>
      </c>
      <c r="I1778" s="55" t="s">
        <v>6195</v>
      </c>
      <c r="J1778" s="55" t="s">
        <v>6809</v>
      </c>
      <c r="R1778" t="str" cm="1">
        <f t="array" ref="R1778">IFERROR(INDEX(AOM[AOM], MATCH(1, (AOM[Edge_Value]=ani_diet!D1778)*(AOM[Is_Ani_Diet_Ingredient]&lt;&gt;FALSE), 0)), "No Match in AOM")</f>
        <v>AOM_001624</v>
      </c>
      <c r="S1778" t="str" cm="1">
        <f t="array" ref="S1778">IFERROR(IF(INDEX(AOM[Scientific Name], MATCH(1, (AOM[Edge_Value]=ani_diet!D1778)*(AOM[Is_Ani_Diet_Ingredient]&lt;&gt;FALSE), 0))=0, "", INDEX(AOM[Scientific Name], MATCH(1, (AOM[Edge_Value]=ani_diet!D1778)*(AOM[Is_Ani_Diet_Ingredient]&lt;&gt;FALSE), 0))), "No Match in AOM")</f>
        <v>Triticum aestivum</v>
      </c>
      <c r="T1778" t="str" cm="1">
        <f t="array" ref="T1778">IF((S1778&lt;&gt;"")*(S1778&lt;&gt;"No Match in AOM"),IF(J1778&lt;&gt;"",_xlfn.TEXTJOIN(";",TRUE,CONCATENATE(_xlfn.TEXTSPLIT(S1778,";",TRUE,FALSE)," ",J1778)),S1778),"")</f>
        <v>Triticum aestivum Straw</v>
      </c>
    </row>
    <row r="1779" spans="1:20" ht="15" customHeight="1">
      <c r="A1779" s="30" t="s">
        <v>27499</v>
      </c>
      <c r="B1779" s="55" t="s">
        <v>3750</v>
      </c>
      <c r="C1779" s="56" t="str">
        <f>_xlfn.TEXTJOIN(" ",TRUE,B1779,IF(ISBLANK(J1779),"",_xlfn.TEXTSPLIT(J1779,";")))</f>
        <v>Wheat Straw</v>
      </c>
      <c r="D1779" s="56" t="str">
        <f>_xlfn.TEXTJOIN(" ",TRUE,B1779,IF(ISBLANK(J1779),"",_xlfn.TEXTSPLIT(J1779,";")),IF(ISBLANK(H1779),"",_xlfn.TEXTSPLIT(H1779,";")))</f>
        <v>Wheat Straw Urea Treated</v>
      </c>
      <c r="E1779" s="56" t="str">
        <f>_xlfn.TEXTJOIN(" ",TRUE,B1779,F1779,IF(ISBLANK(J1779),"",_xlfn.TEXTSPLIT(J1779,";")),IF(ISBLANK(G1779),"",_xlfn.TEXTSPLIT(G1779,";")))</f>
        <v>Wheat Straw Urea Treated</v>
      </c>
      <c r="G1779" s="55" t="s">
        <v>17492</v>
      </c>
      <c r="H1779" s="55" t="s">
        <v>17492</v>
      </c>
      <c r="J1779" s="55" t="s">
        <v>6809</v>
      </c>
      <c r="K1779" s="32" t="s">
        <v>324</v>
      </c>
      <c r="M1779" s="32" t="s">
        <v>324</v>
      </c>
      <c r="N1779" t="s">
        <v>2539</v>
      </c>
      <c r="O1779" t="s">
        <v>2510</v>
      </c>
      <c r="P1779" t="s">
        <v>25925</v>
      </c>
      <c r="Q1779" t="s">
        <v>25926</v>
      </c>
      <c r="R1779" t="str" cm="1">
        <f t="array" ref="R1779">IFERROR(INDEX(AOM[AOM], MATCH(1, (AOM[Edge_Value]=ani_diet!D1779)*(AOM[Is_Ani_Diet_Ingredient]&lt;&gt;FALSE), 0)), "No Match in AOM")</f>
        <v>AOM_001751</v>
      </c>
      <c r="S1779" t="str" cm="1">
        <f t="array" ref="S1779">IFERROR(IF(INDEX(AOM[Scientific Name], MATCH(1, (AOM[Edge_Value]=ani_diet!D1779)*(AOM[Is_Ani_Diet_Ingredient]&lt;&gt;FALSE), 0))=0, "", INDEX(AOM[Scientific Name], MATCH(1, (AOM[Edge_Value]=ani_diet!D1779)*(AOM[Is_Ani_Diet_Ingredient]&lt;&gt;FALSE), 0))), "No Match in AOM")</f>
        <v>Triticum aestivum</v>
      </c>
      <c r="T1779" t="str" cm="1">
        <f t="array" ref="T1779">IF((S1779&lt;&gt;"")*(S1779&lt;&gt;"No Match in AOM"),IF(J1779&lt;&gt;"",_xlfn.TEXTJOIN(";",TRUE,CONCATENATE(_xlfn.TEXTSPLIT(S1779,";",TRUE,FALSE)," ",J1779)),S1779),"")</f>
        <v>Triticum aestivum Straw</v>
      </c>
    </row>
    <row r="1780" spans="1:20" ht="15" customHeight="1">
      <c r="A1780" s="30" t="s">
        <v>27500</v>
      </c>
      <c r="B1780" s="55" t="s">
        <v>3750</v>
      </c>
      <c r="C1780" s="56" t="str">
        <f>_xlfn.TEXTJOIN(" ",TRUE,B1780,IF(ISBLANK(J1780),"",_xlfn.TEXTSPLIT(J1780,";")))</f>
        <v>Wheat Whole</v>
      </c>
      <c r="D1780" s="56" t="str">
        <f>_xlfn.TEXTJOIN(" ",TRUE,B1780,IF(ISBLANK(J1780),"",_xlfn.TEXTSPLIT(J1780,";")),IF(ISBLANK(H1780),"",_xlfn.TEXTSPLIT(H1780,";")))</f>
        <v>Wheat Whole Ground</v>
      </c>
      <c r="E1780" s="56" t="str">
        <f>_xlfn.TEXTJOIN(" ",TRUE,B1780,F1780,IF(ISBLANK(J1780),"",_xlfn.TEXTSPLIT(J1780,";")),IF(ISBLANK(G1780),"",_xlfn.TEXTSPLIT(G1780,";")))</f>
        <v>Wheat Whole Ground Sieved</v>
      </c>
      <c r="G1780" s="55" t="s">
        <v>26637</v>
      </c>
      <c r="H1780" s="55" t="s">
        <v>6052</v>
      </c>
      <c r="I1780" s="55" t="s">
        <v>17488</v>
      </c>
      <c r="J1780" s="55" t="s">
        <v>26701</v>
      </c>
      <c r="R1780" t="str" cm="1">
        <f t="array" ref="R1780">IFERROR(INDEX(AOM[AOM], MATCH(1, (AOM[Edge_Value]=ani_diet!D1780)*(AOM[Is_Ani_Diet_Ingredient]&lt;&gt;FALSE), 0)), "No Match in AOM")</f>
        <v>AOM_000660</v>
      </c>
      <c r="S1780" t="str" cm="1">
        <f t="array" ref="S1780">IFERROR(IF(INDEX(AOM[Scientific Name], MATCH(1, (AOM[Edge_Value]=ani_diet!D1780)*(AOM[Is_Ani_Diet_Ingredient]&lt;&gt;FALSE), 0))=0, "", INDEX(AOM[Scientific Name], MATCH(1, (AOM[Edge_Value]=ani_diet!D1780)*(AOM[Is_Ani_Diet_Ingredient]&lt;&gt;FALSE), 0))), "No Match in AOM")</f>
        <v>Triticum aestivum</v>
      </c>
      <c r="T1780" t="str" cm="1">
        <f t="array" ref="T1780">IF((S1780&lt;&gt;"")*(S1780&lt;&gt;"No Match in AOM"),IF(J1780&lt;&gt;"",_xlfn.TEXTJOIN(";",TRUE,CONCATENATE(_xlfn.TEXTSPLIT(S1780,";",TRUE,FALSE)," ",J1780)),S1780),"")</f>
        <v>Triticum aestivum Whole</v>
      </c>
    </row>
    <row r="1781" spans="1:20" ht="15" customHeight="1">
      <c r="A1781" s="30" t="s">
        <v>27501</v>
      </c>
      <c r="B1781" s="55" t="s">
        <v>3750</v>
      </c>
      <c r="C1781" s="56" t="str">
        <f>_xlfn.TEXTJOIN(" ",TRUE,B1781,IF(ISBLANK(J1781),"",_xlfn.TEXTSPLIT(J1781,";")))</f>
        <v>Wheat Whole</v>
      </c>
      <c r="D1781" s="56" t="str">
        <f>_xlfn.TEXTJOIN(" ",TRUE,B1781,IF(ISBLANK(J1781),"",_xlfn.TEXTSPLIT(J1781,";")),IF(ISBLANK(H1781),"",_xlfn.TEXTSPLIT(H1781,";")))</f>
        <v>Wheat Whole Ground</v>
      </c>
      <c r="E1781" s="56" t="str">
        <f>_xlfn.TEXTJOIN(" ",TRUE,B1781,F1781,IF(ISBLANK(J1781),"",_xlfn.TEXTSPLIT(J1781,";")),IF(ISBLANK(G1781),"",_xlfn.TEXTSPLIT(G1781,";")))</f>
        <v>Wheat Whole Ground</v>
      </c>
      <c r="G1781" s="55" t="s">
        <v>6052</v>
      </c>
      <c r="H1781" s="55" t="s">
        <v>6052</v>
      </c>
      <c r="J1781" s="55" t="s">
        <v>26701</v>
      </c>
      <c r="R1781" t="str" cm="1">
        <f t="array" ref="R1781">IFERROR(INDEX(AOM[AOM], MATCH(1, (AOM[Edge_Value]=ani_diet!D1781)*(AOM[Is_Ani_Diet_Ingredient]&lt;&gt;FALSE), 0)), "No Match in AOM")</f>
        <v>AOM_000660</v>
      </c>
      <c r="S1781" t="str" cm="1">
        <f t="array" ref="S1781">IFERROR(IF(INDEX(AOM[Scientific Name], MATCH(1, (AOM[Edge_Value]=ani_diet!D1781)*(AOM[Is_Ani_Diet_Ingredient]&lt;&gt;FALSE), 0))=0, "", INDEX(AOM[Scientific Name], MATCH(1, (AOM[Edge_Value]=ani_diet!D1781)*(AOM[Is_Ani_Diet_Ingredient]&lt;&gt;FALSE), 0))), "No Match in AOM")</f>
        <v>Triticum aestivum</v>
      </c>
      <c r="T1781" t="str" cm="1">
        <f t="array" ref="T1781">IF((S1781&lt;&gt;"")*(S1781&lt;&gt;"No Match in AOM"),IF(J1781&lt;&gt;"",_xlfn.TEXTJOIN(";",TRUE,CONCATENATE(_xlfn.TEXTSPLIT(S1781,";",TRUE,FALSE)," ",J1781)),S1781),"")</f>
        <v>Triticum aestivum Whole</v>
      </c>
    </row>
    <row r="1782" spans="1:20" ht="15" customHeight="1">
      <c r="A1782" s="30" t="s">
        <v>27502</v>
      </c>
      <c r="B1782" s="55" t="s">
        <v>20503</v>
      </c>
      <c r="C1782" s="56" t="str">
        <f>_xlfn.TEXTJOIN(" ",TRUE,B1782,IF(ISBLANK(J1782),"",_xlfn.TEXTSPLIT(J1782,";")))</f>
        <v>White Lupin</v>
      </c>
      <c r="D1782" s="56" t="str">
        <f>_xlfn.TEXTJOIN(" ",TRUE,B1782,IF(ISBLANK(J1782),"",_xlfn.TEXTSPLIT(J1782,";")),IF(ISBLANK(H1782),"",_xlfn.TEXTSPLIT(H1782,";")))</f>
        <v>White Lupin</v>
      </c>
      <c r="E1782" s="56" t="str">
        <f>_xlfn.TEXTJOIN(" ",TRUE,B1782,F1782,IF(ISBLANK(J1782),"",_xlfn.TEXTSPLIT(J1782,";")),IF(ISBLANK(G1782),"",_xlfn.TEXTSPLIT(G1782,";")))</f>
        <v>White Lupin</v>
      </c>
      <c r="R1782" t="str" cm="1">
        <f t="array" ref="R1782">IFERROR(INDEX(AOM[AOM], MATCH(1, (AOM[Edge_Value]=ani_diet!D1782)*(AOM[Is_Ani_Diet_Ingredient]&lt;&gt;FALSE), 0)), "No Match in AOM")</f>
        <v>AOM_002115</v>
      </c>
      <c r="S1782" t="str" cm="1">
        <f t="array" ref="S1782">IFERROR(IF(INDEX(AOM[Scientific Name], MATCH(1, (AOM[Edge_Value]=ani_diet!D1782)*(AOM[Is_Ani_Diet_Ingredient]&lt;&gt;FALSE), 0))=0, "", INDEX(AOM[Scientific Name], MATCH(1, (AOM[Edge_Value]=ani_diet!D1782)*(AOM[Is_Ani_Diet_Ingredient]&lt;&gt;FALSE), 0))), "No Match in AOM")</f>
        <v>Lupinus albus</v>
      </c>
      <c r="T1782" t="str" cm="1">
        <f t="array" ref="T1782">IF((S1782&lt;&gt;"")*(S1782&lt;&gt;"No Match in AOM"),IF(J1782&lt;&gt;"",_xlfn.TEXTJOIN(";",TRUE,CONCATENATE(_xlfn.TEXTSPLIT(S1782,";",TRUE,FALSE)," ",J1782)),S1782),"")</f>
        <v>Lupinus albus</v>
      </c>
    </row>
    <row r="1783" spans="1:20" ht="15" customHeight="1">
      <c r="A1783" s="30" t="s">
        <v>27503</v>
      </c>
      <c r="B1783" s="55" t="s">
        <v>20503</v>
      </c>
      <c r="C1783" s="56" t="str">
        <f>_xlfn.TEXTJOIN(" ",TRUE,B1783,IF(ISBLANK(J1783),"",_xlfn.TEXTSPLIT(J1783,";")))</f>
        <v>White Lupin Grain</v>
      </c>
      <c r="D1783" s="56" t="str">
        <f>_xlfn.TEXTJOIN(" ",TRUE,B1783,IF(ISBLANK(J1783),"",_xlfn.TEXTSPLIT(J1783,";")),IF(ISBLANK(H1783),"",_xlfn.TEXTSPLIT(H1783,";")))</f>
        <v>White Lupin Grain</v>
      </c>
      <c r="E1783" s="56" t="str">
        <f>_xlfn.TEXTJOIN(" ",TRUE,B1783,F1783,IF(ISBLANK(J1783),"",_xlfn.TEXTSPLIT(J1783,";")),IF(ISBLANK(G1783),"",_xlfn.TEXTSPLIT(G1783,";")))</f>
        <v>White Lupin White Grain</v>
      </c>
      <c r="F1783" s="55" t="s">
        <v>27504</v>
      </c>
      <c r="J1783" s="55" t="s">
        <v>25930</v>
      </c>
      <c r="K1783" s="32" t="s">
        <v>324</v>
      </c>
      <c r="R1783" t="str" cm="1">
        <f t="array" ref="R1783">IFERROR(INDEX(AOM[AOM], MATCH(1, (AOM[Edge_Value]=ani_diet!D1783)*(AOM[Is_Ani_Diet_Ingredient]&lt;&gt;FALSE), 0)), "No Match in AOM")</f>
        <v>AOM_002116</v>
      </c>
      <c r="S1783" t="str" cm="1">
        <f t="array" ref="S1783">IFERROR(IF(INDEX(AOM[Scientific Name], MATCH(1, (AOM[Edge_Value]=ani_diet!D1783)*(AOM[Is_Ani_Diet_Ingredient]&lt;&gt;FALSE), 0))=0, "", INDEX(AOM[Scientific Name], MATCH(1, (AOM[Edge_Value]=ani_diet!D1783)*(AOM[Is_Ani_Diet_Ingredient]&lt;&gt;FALSE), 0))), "No Match in AOM")</f>
        <v>Lupinus albus</v>
      </c>
      <c r="T1783" t="str" cm="1">
        <f t="array" ref="T1783">IF((S1783&lt;&gt;"")*(S1783&lt;&gt;"No Match in AOM"),IF(J1783&lt;&gt;"",_xlfn.TEXTJOIN(";",TRUE,CONCATENATE(_xlfn.TEXTSPLIT(S1783,";",TRUE,FALSE)," ",J1783)),S1783),"")</f>
        <v>Lupinus albus Grain</v>
      </c>
    </row>
    <row r="1784" spans="1:20" ht="15" customHeight="1">
      <c r="A1784" s="30" t="s">
        <v>27505</v>
      </c>
      <c r="B1784" s="55" t="s">
        <v>20503</v>
      </c>
      <c r="C1784" s="56" t="str">
        <f>_xlfn.TEXTJOIN(" ",TRUE,B1784,IF(ISBLANK(J1784),"",_xlfn.TEXTSPLIT(J1784,";")))</f>
        <v>White Lupin Grain</v>
      </c>
      <c r="D1784" s="56" t="str">
        <f>_xlfn.TEXTJOIN(" ",TRUE,B1784,IF(ISBLANK(J1784),"",_xlfn.TEXTSPLIT(J1784,";")),IF(ISBLANK(H1784),"",_xlfn.TEXTSPLIT(H1784,";")))</f>
        <v>White Lupin Grain Dehulled Dried Soaked</v>
      </c>
      <c r="E1784" s="56" t="str">
        <f>_xlfn.TEXTJOIN(" ",TRUE,B1784,F1784,IF(ISBLANK(J1784),"",_xlfn.TEXTSPLIT(J1784,";")),IF(ISBLANK(G1784),"",_xlfn.TEXTSPLIT(G1784,";")))</f>
        <v>White Lupin White Grain Dehulled Soaked(running water (river) for 4 days) Dried(Air)</v>
      </c>
      <c r="F1784" s="55" t="s">
        <v>27504</v>
      </c>
      <c r="G1784" s="55" t="s">
        <v>27506</v>
      </c>
      <c r="H1784" s="55" t="s">
        <v>27507</v>
      </c>
      <c r="J1784" s="55" t="s">
        <v>25930</v>
      </c>
      <c r="R1784" t="str" cm="1">
        <f t="array" ref="R1784">IFERROR(INDEX(AOM[AOM], MATCH(1, (AOM[Edge_Value]=ani_diet!D1784)*(AOM[Is_Ani_Diet_Ingredient]&lt;&gt;FALSE), 0)), "No Match in AOM")</f>
        <v>AOM_002125</v>
      </c>
      <c r="S1784" t="str" cm="1">
        <f t="array" ref="S1784">IFERROR(IF(INDEX(AOM[Scientific Name], MATCH(1, (AOM[Edge_Value]=ani_diet!D1784)*(AOM[Is_Ani_Diet_Ingredient]&lt;&gt;FALSE), 0))=0, "", INDEX(AOM[Scientific Name], MATCH(1, (AOM[Edge_Value]=ani_diet!D1784)*(AOM[Is_Ani_Diet_Ingredient]&lt;&gt;FALSE), 0))), "No Match in AOM")</f>
        <v>Lupinus albus</v>
      </c>
      <c r="T1784" t="str" cm="1">
        <f t="array" ref="T1784">IF((S1784&lt;&gt;"")*(S1784&lt;&gt;"No Match in AOM"),IF(J1784&lt;&gt;"",_xlfn.TEXTJOIN(";",TRUE,CONCATENATE(_xlfn.TEXTSPLIT(S1784,";",TRUE,FALSE)," ",J1784)),S1784),"")</f>
        <v>Lupinus albus Grain</v>
      </c>
    </row>
    <row r="1785" spans="1:20" ht="15" customHeight="1">
      <c r="A1785" s="30" t="s">
        <v>27508</v>
      </c>
      <c r="B1785" s="55" t="s">
        <v>20503</v>
      </c>
      <c r="C1785" s="56" t="str">
        <f>_xlfn.TEXTJOIN(" ",TRUE,B1785,IF(ISBLANK(J1785),"",_xlfn.TEXTSPLIT(J1785,";")))</f>
        <v>White Lupin Grain</v>
      </c>
      <c r="D1785" s="56" t="str">
        <f>_xlfn.TEXTJOIN(" ",TRUE,B1785,IF(ISBLANK(J1785),"",_xlfn.TEXTSPLIT(J1785,";")),IF(ISBLANK(H1785),"",_xlfn.TEXTSPLIT(H1785,";")))</f>
        <v>White Lupin Grain Dried Soaked</v>
      </c>
      <c r="E1785" s="56" t="str">
        <f>_xlfn.TEXTJOIN(" ",TRUE,B1785,F1785,IF(ISBLANK(J1785),"",_xlfn.TEXTSPLIT(J1785,";")),IF(ISBLANK(G1785),"",_xlfn.TEXTSPLIT(G1785,";")))</f>
        <v>White Lupin White Grain Soaked(running water (river) for 4 days) Dried(Air)</v>
      </c>
      <c r="F1785" s="55" t="s">
        <v>27504</v>
      </c>
      <c r="G1785" s="55" t="s">
        <v>27509</v>
      </c>
      <c r="H1785" s="55" t="s">
        <v>27510</v>
      </c>
      <c r="J1785" s="55" t="s">
        <v>25930</v>
      </c>
      <c r="R1785" t="str" cm="1">
        <f t="array" ref="R1785">IFERROR(INDEX(AOM[AOM], MATCH(1, (AOM[Edge_Value]=ani_diet!D1785)*(AOM[Is_Ani_Diet_Ingredient]&lt;&gt;FALSE), 0)), "No Match in AOM")</f>
        <v>AOM_002126</v>
      </c>
      <c r="S1785" t="str" cm="1">
        <f t="array" ref="S1785">IFERROR(IF(INDEX(AOM[Scientific Name], MATCH(1, (AOM[Edge_Value]=ani_diet!D1785)*(AOM[Is_Ani_Diet_Ingredient]&lt;&gt;FALSE), 0))=0, "", INDEX(AOM[Scientific Name], MATCH(1, (AOM[Edge_Value]=ani_diet!D1785)*(AOM[Is_Ani_Diet_Ingredient]&lt;&gt;FALSE), 0))), "No Match in AOM")</f>
        <v>Lupinus albus</v>
      </c>
      <c r="T1785" t="str" cm="1">
        <f t="array" ref="T1785">IF((S1785&lt;&gt;"")*(S1785&lt;&gt;"No Match in AOM"),IF(J1785&lt;&gt;"",_xlfn.TEXTJOIN(";",TRUE,CONCATENATE(_xlfn.TEXTSPLIT(S1785,";",TRUE,FALSE)," ",J1785)),S1785),"")</f>
        <v>Lupinus albus Grain</v>
      </c>
    </row>
    <row r="1786" spans="1:20" ht="15" customHeight="1">
      <c r="A1786" s="30" t="s">
        <v>27511</v>
      </c>
      <c r="B1786" s="55" t="s">
        <v>20503</v>
      </c>
      <c r="C1786" s="56" t="str">
        <f>_xlfn.TEXTJOIN(" ",TRUE,B1786,IF(ISBLANK(J1786),"",_xlfn.TEXTSPLIT(J1786,";")))</f>
        <v>White Lupin Grain</v>
      </c>
      <c r="D1786" s="56" t="str">
        <f>_xlfn.TEXTJOIN(" ",TRUE,B1786,IF(ISBLANK(J1786),"",_xlfn.TEXTSPLIT(J1786,";")),IF(ISBLANK(H1786),"",_xlfn.TEXTSPLIT(H1786,";")))</f>
        <v>White Lupin Grain Roasted</v>
      </c>
      <c r="E1786" s="56" t="str">
        <f>_xlfn.TEXTJOIN(" ",TRUE,B1786,F1786,IF(ISBLANK(J1786),"",_xlfn.TEXTSPLIT(J1786,";")),IF(ISBLANK(G1786),"",_xlfn.TEXTSPLIT(G1786,";")))</f>
        <v>White Lupin White Grain Roasted Air-cooled</v>
      </c>
      <c r="F1786" s="55" t="s">
        <v>27504</v>
      </c>
      <c r="G1786" s="55" t="s">
        <v>27512</v>
      </c>
      <c r="H1786" s="55" t="s">
        <v>17470</v>
      </c>
      <c r="J1786" s="55" t="s">
        <v>25930</v>
      </c>
      <c r="R1786" t="str" cm="1">
        <f t="array" ref="R1786">IFERROR(INDEX(AOM[AOM], MATCH(1, (AOM[Edge_Value]=ani_diet!D1786)*(AOM[Is_Ani_Diet_Ingredient]&lt;&gt;FALSE), 0)), "No Match in AOM")</f>
        <v>AOM_012120</v>
      </c>
      <c r="S1786" t="str" cm="1">
        <f t="array" ref="S1786">IFERROR(IF(INDEX(AOM[Scientific Name], MATCH(1, (AOM[Edge_Value]=ani_diet!D1786)*(AOM[Is_Ani_Diet_Ingredient]&lt;&gt;FALSE), 0))=0, "", INDEX(AOM[Scientific Name], MATCH(1, (AOM[Edge_Value]=ani_diet!D1786)*(AOM[Is_Ani_Diet_Ingredient]&lt;&gt;FALSE), 0))), "No Match in AOM")</f>
        <v>Lupinus albus</v>
      </c>
      <c r="T1786" t="str" cm="1">
        <f t="array" ref="T1786">IF((S1786&lt;&gt;"")*(S1786&lt;&gt;"No Match in AOM"),IF(J1786&lt;&gt;"",_xlfn.TEXTJOIN(";",TRUE,CONCATENATE(_xlfn.TEXTSPLIT(S1786,";",TRUE,FALSE)," ",J1786)),S1786),"")</f>
        <v>Lupinus albus Grain</v>
      </c>
    </row>
    <row r="1787" spans="1:20" ht="15" customHeight="1">
      <c r="A1787" s="30" t="s">
        <v>27513</v>
      </c>
      <c r="B1787" s="55" t="s">
        <v>18528</v>
      </c>
      <c r="C1787" s="56" t="str">
        <f>_xlfn.TEXTJOIN(" ",TRUE,B1787,IF(ISBLANK(J1787),"",_xlfn.TEXTSPLIT(J1787,";")))</f>
        <v>Whole Milk</v>
      </c>
      <c r="D1787" s="56" t="str">
        <f>_xlfn.TEXTJOIN(" ",TRUE,B1787,IF(ISBLANK(J1787),"",_xlfn.TEXTSPLIT(J1787,";")),IF(ISBLANK(H1787),"",_xlfn.TEXTSPLIT(H1787,";")))</f>
        <v>Whole Milk</v>
      </c>
      <c r="E1787" s="56" t="str">
        <f>_xlfn.TEXTJOIN(" ",TRUE,B1787,F1787,IF(ISBLANK(J1787),"",_xlfn.TEXTSPLIT(J1787,";")),IF(ISBLANK(G1787),"",_xlfn.TEXTSPLIT(G1787,";")))</f>
        <v>Whole Milk</v>
      </c>
      <c r="K1787" s="32" t="s">
        <v>324</v>
      </c>
      <c r="R1787" t="str" cm="1">
        <f t="array" ref="R1787">IFERROR(INDEX(AOM[AOM], MATCH(1, (AOM[Edge_Value]=ani_diet!D1787)*(AOM[Is_Ani_Diet_Ingredient]&lt;&gt;FALSE), 0)), "No Match in AOM")</f>
        <v>AOM_000555</v>
      </c>
      <c r="S1787" t="str" cm="1">
        <f t="array" ref="S1787">IFERROR(IF(INDEX(AOM[Scientific Name], MATCH(1, (AOM[Edge_Value]=ani_diet!D1787)*(AOM[Is_Ani_Diet_Ingredient]&lt;&gt;FALSE), 0))=0, "", INDEX(AOM[Scientific Name], MATCH(1, (AOM[Edge_Value]=ani_diet!D1787)*(AOM[Is_Ani_Diet_Ingredient]&lt;&gt;FALSE), 0))), "No Match in AOM")</f>
        <v/>
      </c>
      <c r="T1787" t="str" cm="1">
        <f t="array" ref="T1787">IF((S1787&lt;&gt;"")*(S1787&lt;&gt;"No Match in AOM"),IF(J1787&lt;&gt;"",_xlfn.TEXTJOIN(";",TRUE,CONCATENATE(_xlfn.TEXTSPLIT(S1787,";",TRUE,FALSE)," ",J1787)),S1787),"")</f>
        <v/>
      </c>
    </row>
    <row r="1788" spans="1:20" ht="15" customHeight="1">
      <c r="A1788" s="30" t="s">
        <v>27514</v>
      </c>
      <c r="B1788" s="55" t="s">
        <v>27515</v>
      </c>
      <c r="C1788" s="56" t="str">
        <f>_xlfn.TEXTJOIN(" ",TRUE,B1788,IF(ISBLANK(J1788),"",_xlfn.TEXTSPLIT(J1788,";")))</f>
        <v>Whole Rice</v>
      </c>
      <c r="D1788" s="56" t="str">
        <f>_xlfn.TEXTJOIN(" ",TRUE,B1788,IF(ISBLANK(J1788),"",_xlfn.TEXTSPLIT(J1788,";")),IF(ISBLANK(H1788),"",_xlfn.TEXTSPLIT(H1788,";")))</f>
        <v>Whole Rice Ground</v>
      </c>
      <c r="E1788" s="56" t="str">
        <f>_xlfn.TEXTJOIN(" ",TRUE,B1788,F1788,IF(ISBLANK(J1788),"",_xlfn.TEXTSPLIT(J1788,";")),IF(ISBLANK(G1788),"",_xlfn.TEXTSPLIT(G1788,";")))</f>
        <v>Whole Rice Ground</v>
      </c>
      <c r="G1788" s="55" t="s">
        <v>6052</v>
      </c>
      <c r="H1788" s="55" t="s">
        <v>6052</v>
      </c>
      <c r="K1788" s="32" t="s">
        <v>324</v>
      </c>
      <c r="L1788" s="32" t="s">
        <v>324</v>
      </c>
      <c r="R1788" t="str" cm="1">
        <f t="array" ref="R1788">IFERROR(INDEX(AOM[AOM], MATCH(1, (AOM[Edge_Value]=ani_diet!D1788)*(AOM[Is_Ani_Diet_Ingredient]&lt;&gt;FALSE), 0)), "No Match in AOM")</f>
        <v>AOM_000656</v>
      </c>
      <c r="S1788" t="str" cm="1">
        <f t="array" ref="S1788">IFERROR(IF(INDEX(AOM[Scientific Name], MATCH(1, (AOM[Edge_Value]=ani_diet!D1788)*(AOM[Is_Ani_Diet_Ingredient]&lt;&gt;FALSE), 0))=0, "", INDEX(AOM[Scientific Name], MATCH(1, (AOM[Edge_Value]=ani_diet!D1788)*(AOM[Is_Ani_Diet_Ingredient]&lt;&gt;FALSE), 0))), "No Match in AOM")</f>
        <v xml:space="preserve">Oryza sativa </v>
      </c>
      <c r="T1788" t="str" cm="1">
        <f t="array" ref="T1788">IF((S1788&lt;&gt;"")*(S1788&lt;&gt;"No Match in AOM"),IF(J1788&lt;&gt;"",_xlfn.TEXTJOIN(";",TRUE,CONCATENATE(_xlfn.TEXTSPLIT(S1788,";",TRUE,FALSE)," ",J1788)),S1788),"")</f>
        <v xml:space="preserve">Oryza sativa </v>
      </c>
    </row>
    <row r="1789" spans="1:20" ht="15" customHeight="1">
      <c r="A1789" s="30" t="s">
        <v>27516</v>
      </c>
      <c r="B1789" s="55" t="s">
        <v>20524</v>
      </c>
      <c r="C1789" s="56" t="str">
        <f>_xlfn.TEXTJOIN(" ",TRUE,B1789,IF(ISBLANK(J1789),"",_xlfn.TEXTSPLIT(J1789,";")))</f>
        <v>Winged Bean</v>
      </c>
      <c r="D1789" s="56" t="str">
        <f>_xlfn.TEXTJOIN(" ",TRUE,B1789,IF(ISBLANK(J1789),"",_xlfn.TEXTSPLIT(J1789,";")),IF(ISBLANK(H1789),"",_xlfn.TEXTSPLIT(H1789,";")))</f>
        <v>Winged Bean Autoclaved Ground</v>
      </c>
      <c r="E1789" s="56" t="str">
        <f>_xlfn.TEXTJOIN(" ",TRUE,B1789,F1789,IF(ISBLANK(J1789),"",_xlfn.TEXTSPLIT(J1789,";")),IF(ISBLANK(G1789),"",_xlfn.TEXTSPLIT(G1789,";")))</f>
        <v>Winged Bean Meal Autoclaved</v>
      </c>
      <c r="G1789" s="55" t="s">
        <v>27517</v>
      </c>
      <c r="H1789" s="55" t="s">
        <v>27212</v>
      </c>
      <c r="K1789" s="32" t="s">
        <v>324</v>
      </c>
      <c r="L1789" s="32" t="s">
        <v>324</v>
      </c>
      <c r="M1789" s="32" t="s">
        <v>324</v>
      </c>
      <c r="R1789" t="str" cm="1">
        <f t="array" ref="R1789">IFERROR(INDEX(AOM[AOM], MATCH(1, (AOM[Edge_Value]=ani_diet!D1789)*(AOM[Is_Ani_Diet_Ingredient]&lt;&gt;FALSE), 0)), "No Match in AOM")</f>
        <v>AOM_001347</v>
      </c>
      <c r="S1789" t="str" cm="1">
        <f t="array" ref="S1789">IFERROR(IF(INDEX(AOM[Scientific Name], MATCH(1, (AOM[Edge_Value]=ani_diet!D1789)*(AOM[Is_Ani_Diet_Ingredient]&lt;&gt;FALSE), 0))=0, "", INDEX(AOM[Scientific Name], MATCH(1, (AOM[Edge_Value]=ani_diet!D1789)*(AOM[Is_Ani_Diet_Ingredient]&lt;&gt;FALSE), 0))), "No Match in AOM")</f>
        <v>Psophocarpus tetragonolobus</v>
      </c>
      <c r="T1789" t="str" cm="1">
        <f t="array" ref="T1789">IF((S1789&lt;&gt;"")*(S1789&lt;&gt;"No Match in AOM"),IF(J1789&lt;&gt;"",_xlfn.TEXTJOIN(";",TRUE,CONCATENATE(_xlfn.TEXTSPLIT(S1789,";",TRUE,FALSE)," ",J1789)),S1789),"")</f>
        <v>Psophocarpus tetragonolobus</v>
      </c>
    </row>
    <row r="1790" spans="1:20" ht="15" customHeight="1">
      <c r="A1790" s="30" t="s">
        <v>27518</v>
      </c>
      <c r="B1790" s="55" t="s">
        <v>20524</v>
      </c>
      <c r="C1790" s="56" t="str">
        <f>_xlfn.TEXTJOIN(" ",TRUE,B1790,IF(ISBLANK(J1790),"",_xlfn.TEXTSPLIT(J1790,";")))</f>
        <v>Winged Bean</v>
      </c>
      <c r="D1790" s="56" t="str">
        <f>_xlfn.TEXTJOIN(" ",TRUE,B1790,IF(ISBLANK(J1790),"",_xlfn.TEXTSPLIT(J1790,";")),IF(ISBLANK(H1790),"",_xlfn.TEXTSPLIT(H1790,";")))</f>
        <v>Winged Bean Autoclaved Ground</v>
      </c>
      <c r="E1790" s="56" t="str">
        <f>_xlfn.TEXTJOIN(" ",TRUE,B1790,F1790,IF(ISBLANK(J1790),"",_xlfn.TEXTSPLIT(J1790,";")),IF(ISBLANK(G1790),"",_xlfn.TEXTSPLIT(G1790,";")))</f>
        <v>Winged Bean Autoclaved Ground</v>
      </c>
      <c r="G1790" s="55" t="s">
        <v>27212</v>
      </c>
      <c r="H1790" s="55" t="s">
        <v>27212</v>
      </c>
      <c r="R1790" t="str" cm="1">
        <f t="array" ref="R1790">IFERROR(INDEX(AOM[AOM], MATCH(1, (AOM[Edge_Value]=ani_diet!D1790)*(AOM[Is_Ani_Diet_Ingredient]&lt;&gt;FALSE), 0)), "No Match in AOM")</f>
        <v>AOM_001347</v>
      </c>
      <c r="S1790" t="str" cm="1">
        <f t="array" ref="S1790">IFERROR(IF(INDEX(AOM[Scientific Name], MATCH(1, (AOM[Edge_Value]=ani_diet!D1790)*(AOM[Is_Ani_Diet_Ingredient]&lt;&gt;FALSE), 0))=0, "", INDEX(AOM[Scientific Name], MATCH(1, (AOM[Edge_Value]=ani_diet!D1790)*(AOM[Is_Ani_Diet_Ingredient]&lt;&gt;FALSE), 0))), "No Match in AOM")</f>
        <v>Psophocarpus tetragonolobus</v>
      </c>
      <c r="T1790" t="str" cm="1">
        <f t="array" ref="T1790">IF((S1790&lt;&gt;"")*(S1790&lt;&gt;"No Match in AOM"),IF(J1790&lt;&gt;"",_xlfn.TEXTJOIN(";",TRUE,CONCATENATE(_xlfn.TEXTSPLIT(S1790,";",TRUE,FALSE)," ",J1790)),S1790),"")</f>
        <v>Psophocarpus tetragonolobus</v>
      </c>
    </row>
    <row r="1791" spans="1:20" ht="15" customHeight="1">
      <c r="A1791" s="30" t="s">
        <v>27519</v>
      </c>
      <c r="B1791" s="55" t="s">
        <v>20524</v>
      </c>
      <c r="C1791" s="56" t="str">
        <f>_xlfn.TEXTJOIN(" ",TRUE,B1791,IF(ISBLANK(J1791),"",_xlfn.TEXTSPLIT(J1791,";")))</f>
        <v>Winged Bean</v>
      </c>
      <c r="D1791" s="56" t="str">
        <f>_xlfn.TEXTJOIN(" ",TRUE,B1791,IF(ISBLANK(J1791),"",_xlfn.TEXTSPLIT(J1791,";")),IF(ISBLANK(H1791),"",_xlfn.TEXTSPLIT(H1791,";")))</f>
        <v>Winged Bean Ground</v>
      </c>
      <c r="E1791" s="56" t="str">
        <f>_xlfn.TEXTJOIN(" ",TRUE,B1791,F1791,IF(ISBLANK(J1791),"",_xlfn.TEXTSPLIT(J1791,";")),IF(ISBLANK(G1791),"",_xlfn.TEXTSPLIT(G1791,";")))</f>
        <v>Winged Bean Meal</v>
      </c>
      <c r="G1791" s="55" t="s">
        <v>25824</v>
      </c>
      <c r="H1791" s="55" t="s">
        <v>6052</v>
      </c>
      <c r="K1791" s="32" t="s">
        <v>324</v>
      </c>
      <c r="L1791" s="32" t="s">
        <v>324</v>
      </c>
      <c r="R1791" t="str" cm="1">
        <f t="array" ref="R1791">IFERROR(INDEX(AOM[AOM], MATCH(1, (AOM[Edge_Value]=ani_diet!D1791)*(AOM[Is_Ani_Diet_Ingredient]&lt;&gt;FALSE), 0)), "No Match in AOM")</f>
        <v>AOM_001752</v>
      </c>
      <c r="S1791" t="str" cm="1">
        <f t="array" ref="S1791">IFERROR(IF(INDEX(AOM[Scientific Name], MATCH(1, (AOM[Edge_Value]=ani_diet!D1791)*(AOM[Is_Ani_Diet_Ingredient]&lt;&gt;FALSE), 0))=0, "", INDEX(AOM[Scientific Name], MATCH(1, (AOM[Edge_Value]=ani_diet!D1791)*(AOM[Is_Ani_Diet_Ingredient]&lt;&gt;FALSE), 0))), "No Match in AOM")</f>
        <v>Psophocarpus tetragonolobus</v>
      </c>
      <c r="T1791" t="str" cm="1">
        <f t="array" ref="T1791">IF((S1791&lt;&gt;"")*(S1791&lt;&gt;"No Match in AOM"),IF(J1791&lt;&gt;"",_xlfn.TEXTJOIN(";",TRUE,CONCATENATE(_xlfn.TEXTSPLIT(S1791,";",TRUE,FALSE)," ",J1791)),S1791),"")</f>
        <v>Psophocarpus tetragonolobus</v>
      </c>
    </row>
    <row r="1792" spans="1:20" ht="15" customHeight="1">
      <c r="A1792" s="30" t="s">
        <v>27520</v>
      </c>
      <c r="B1792" s="55" t="s">
        <v>20524</v>
      </c>
      <c r="C1792" s="56" t="str">
        <f>_xlfn.TEXTJOIN(" ",TRUE,B1792,IF(ISBLANK(J1792),"",_xlfn.TEXTSPLIT(J1792,";")))</f>
        <v>Winged Bean</v>
      </c>
      <c r="D1792" s="56" t="str">
        <f>_xlfn.TEXTJOIN(" ",TRUE,B1792,IF(ISBLANK(J1792),"",_xlfn.TEXTSPLIT(J1792,";")),IF(ISBLANK(H1792),"",_xlfn.TEXTSPLIT(H1792,";")))</f>
        <v>Winged Bean Ground</v>
      </c>
      <c r="E1792" s="56" t="str">
        <f>_xlfn.TEXTJOIN(" ",TRUE,B1792,F1792,IF(ISBLANK(J1792),"",_xlfn.TEXTSPLIT(J1792,";")),IF(ISBLANK(G1792),"",_xlfn.TEXTSPLIT(G1792,";")))</f>
        <v>Winged Bean Meal Pelleted</v>
      </c>
      <c r="G1792" s="55" t="s">
        <v>26357</v>
      </c>
      <c r="H1792" s="55" t="s">
        <v>6052</v>
      </c>
      <c r="I1792" s="55" t="s">
        <v>5903</v>
      </c>
      <c r="R1792" t="str" cm="1">
        <f t="array" ref="R1792">IFERROR(INDEX(AOM[AOM], MATCH(1, (AOM[Edge_Value]=ani_diet!D1792)*(AOM[Is_Ani_Diet_Ingredient]&lt;&gt;FALSE), 0)), "No Match in AOM")</f>
        <v>AOM_001752</v>
      </c>
      <c r="S1792" t="str" cm="1">
        <f t="array" ref="S1792">IFERROR(IF(INDEX(AOM[Scientific Name], MATCH(1, (AOM[Edge_Value]=ani_diet!D1792)*(AOM[Is_Ani_Diet_Ingredient]&lt;&gt;FALSE), 0))=0, "", INDEX(AOM[Scientific Name], MATCH(1, (AOM[Edge_Value]=ani_diet!D1792)*(AOM[Is_Ani_Diet_Ingredient]&lt;&gt;FALSE), 0))), "No Match in AOM")</f>
        <v>Psophocarpus tetragonolobus</v>
      </c>
      <c r="T1792" t="str" cm="1">
        <f t="array" ref="T1792">IF((S1792&lt;&gt;"")*(S1792&lt;&gt;"No Match in AOM"),IF(J1792&lt;&gt;"",_xlfn.TEXTJOIN(";",TRUE,CONCATENATE(_xlfn.TEXTSPLIT(S1792,";",TRUE,FALSE)," ",J1792)),S1792),"")</f>
        <v>Psophocarpus tetragonolobus</v>
      </c>
    </row>
    <row r="1793" spans="1:20" ht="15" customHeight="1">
      <c r="A1793" s="30" t="s">
        <v>27521</v>
      </c>
      <c r="B1793" s="55" t="s">
        <v>20524</v>
      </c>
      <c r="C1793" s="56" t="str">
        <f>_xlfn.TEXTJOIN(" ",TRUE,B1793,IF(ISBLANK(J1793),"",_xlfn.TEXTSPLIT(J1793,";")))</f>
        <v>Winged Bean</v>
      </c>
      <c r="D1793" s="56" t="str">
        <f>_xlfn.TEXTJOIN(" ",TRUE,B1793,IF(ISBLANK(J1793),"",_xlfn.TEXTSPLIT(J1793,";")),IF(ISBLANK(H1793),"",_xlfn.TEXTSPLIT(H1793,";")))</f>
        <v>Winged Bean Ground Roasted</v>
      </c>
      <c r="E1793" s="56" t="str">
        <f>_xlfn.TEXTJOIN(" ",TRUE,B1793,F1793,IF(ISBLANK(J1793),"",_xlfn.TEXTSPLIT(J1793,";")),IF(ISBLANK(G1793),"",_xlfn.TEXTSPLIT(G1793,";")))</f>
        <v>Winged Bean Meal Roasted</v>
      </c>
      <c r="G1793" s="55" t="s">
        <v>26359</v>
      </c>
      <c r="H1793" s="55" t="s">
        <v>26179</v>
      </c>
      <c r="K1793" s="32" t="s">
        <v>324</v>
      </c>
      <c r="L1793" s="32" t="s">
        <v>324</v>
      </c>
      <c r="R1793" t="str" cm="1">
        <f t="array" ref="R1793">IFERROR(INDEX(AOM[AOM], MATCH(1, (AOM[Edge_Value]=ani_diet!D1793)*(AOM[Is_Ani_Diet_Ingredient]&lt;&gt;FALSE), 0)), "No Match in AOM")</f>
        <v>AOM_001348</v>
      </c>
      <c r="S1793" t="str" cm="1">
        <f t="array" ref="S1793">IFERROR(IF(INDEX(AOM[Scientific Name], MATCH(1, (AOM[Edge_Value]=ani_diet!D1793)*(AOM[Is_Ani_Diet_Ingredient]&lt;&gt;FALSE), 0))=0, "", INDEX(AOM[Scientific Name], MATCH(1, (AOM[Edge_Value]=ani_diet!D1793)*(AOM[Is_Ani_Diet_Ingredient]&lt;&gt;FALSE), 0))), "No Match in AOM")</f>
        <v>Psophocarpus tetragonolobus</v>
      </c>
      <c r="T1793" t="str" cm="1">
        <f t="array" ref="T1793">IF((S1793&lt;&gt;"")*(S1793&lt;&gt;"No Match in AOM"),IF(J1793&lt;&gt;"",_xlfn.TEXTJOIN(";",TRUE,CONCATENATE(_xlfn.TEXTSPLIT(S1793,";",TRUE,FALSE)," ",J1793)),S1793),"")</f>
        <v>Psophocarpus tetragonolobus</v>
      </c>
    </row>
    <row r="1794" spans="1:20" ht="15" customHeight="1">
      <c r="A1794" s="30" t="s">
        <v>27522</v>
      </c>
      <c r="B1794" s="55" t="s">
        <v>27523</v>
      </c>
      <c r="C1794" s="56" t="str">
        <f>_xlfn.TEXTJOIN(" ",TRUE,B1794,IF(ISBLANK(J1794),"",_xlfn.TEXTSPLIT(J1794,";")))</f>
        <v>Winged Termite</v>
      </c>
      <c r="D1794" s="56" t="str">
        <f>_xlfn.TEXTJOIN(" ",TRUE,B1794,IF(ISBLANK(J1794),"",_xlfn.TEXTSPLIT(J1794,";")),IF(ISBLANK(H1794),"",_xlfn.TEXTSPLIT(H1794,";")))</f>
        <v>Winged Termite Dried Ground</v>
      </c>
      <c r="E1794" s="56" t="str">
        <f>_xlfn.TEXTJOIN(" ",TRUE,B1794,F1794,IF(ISBLANK(J1794),"",_xlfn.TEXTSPLIT(J1794,";")),IF(ISBLANK(G1794),"",_xlfn.TEXTSPLIT(G1794,";")))</f>
        <v>Winged Termite Dried Ground</v>
      </c>
      <c r="G1794" s="55" t="s">
        <v>25767</v>
      </c>
      <c r="H1794" s="55" t="s">
        <v>25767</v>
      </c>
      <c r="R1794" t="str" cm="1">
        <f t="array" ref="R1794">IFERROR(INDEX(AOM[AOM], MATCH(1, (AOM[Edge_Value]=ani_diet!D1794)*(AOM[Is_Ani_Diet_Ingredient]&lt;&gt;FALSE), 0)), "No Match in AOM")</f>
        <v>AOM_001934</v>
      </c>
      <c r="S1794" t="str" cm="1">
        <f t="array" ref="S1794">IFERROR(IF(INDEX(AOM[Scientific Name], MATCH(1, (AOM[Edge_Value]=ani_diet!D1794)*(AOM[Is_Ani_Diet_Ingredient]&lt;&gt;FALSE), 0))=0, "", INDEX(AOM[Scientific Name], MATCH(1, (AOM[Edge_Value]=ani_diet!D1794)*(AOM[Is_Ani_Diet_Ingredient]&lt;&gt;FALSE), 0))), "No Match in AOM")</f>
        <v>Macrotermes bellicosus</v>
      </c>
      <c r="T1794" t="str" cm="1">
        <f t="array" ref="T1794">IF((S1794&lt;&gt;"")*(S1794&lt;&gt;"No Match in AOM"),IF(J1794&lt;&gt;"",_xlfn.TEXTJOIN(";",TRUE,CONCATENATE(_xlfn.TEXTSPLIT(S1794,";",TRUE,FALSE)," ",J1794)),S1794),"")</f>
        <v>Macrotermes bellicosus</v>
      </c>
    </row>
    <row r="1795" spans="1:20" ht="15" customHeight="1">
      <c r="A1795" s="30" t="s">
        <v>27524</v>
      </c>
      <c r="B1795" s="55" t="s">
        <v>27523</v>
      </c>
      <c r="C1795" s="56" t="str">
        <f>_xlfn.TEXTJOIN(" ",TRUE,B1795,IF(ISBLANK(J1795),"",_xlfn.TEXTSPLIT(J1795,";")))</f>
        <v>Winged Termite</v>
      </c>
      <c r="D1795" s="56" t="str">
        <f>_xlfn.TEXTJOIN(" ",TRUE,B1795,IF(ISBLANK(J1795),"",_xlfn.TEXTSPLIT(J1795,";")),IF(ISBLANK(H1795),"",_xlfn.TEXTSPLIT(H1795,";")))</f>
        <v>Winged Termite Ground</v>
      </c>
      <c r="E1795" s="56" t="str">
        <f>_xlfn.TEXTJOIN(" ",TRUE,B1795,F1795,IF(ISBLANK(J1795),"",_xlfn.TEXTSPLIT(J1795,";")),IF(ISBLANK(G1795),"",_xlfn.TEXTSPLIT(G1795,";")))</f>
        <v>Winged Termite Meal</v>
      </c>
      <c r="G1795" s="55" t="s">
        <v>25824</v>
      </c>
      <c r="H1795" s="55" t="s">
        <v>6052</v>
      </c>
      <c r="K1795" s="32" t="s">
        <v>324</v>
      </c>
      <c r="L1795" s="32" t="s">
        <v>324</v>
      </c>
      <c r="R1795" t="str" cm="1">
        <f t="array" ref="R1795">IFERROR(INDEX(AOM[AOM], MATCH(1, (AOM[Edge_Value]=ani_diet!D1795)*(AOM[Is_Ani_Diet_Ingredient]&lt;&gt;FALSE), 0)), "No Match in AOM")</f>
        <v>AOM_000553</v>
      </c>
      <c r="S1795" t="str" cm="1">
        <f t="array" ref="S1795">IFERROR(IF(INDEX(AOM[Scientific Name], MATCH(1, (AOM[Edge_Value]=ani_diet!D1795)*(AOM[Is_Ani_Diet_Ingredient]&lt;&gt;FALSE), 0))=0, "", INDEX(AOM[Scientific Name], MATCH(1, (AOM[Edge_Value]=ani_diet!D1795)*(AOM[Is_Ani_Diet_Ingredient]&lt;&gt;FALSE), 0))), "No Match in AOM")</f>
        <v>Macrotermes bellicosus</v>
      </c>
      <c r="T1795" t="str" cm="1">
        <f t="array" ref="T1795">IF((S1795&lt;&gt;"")*(S1795&lt;&gt;"No Match in AOM"),IF(J1795&lt;&gt;"",_xlfn.TEXTJOIN(";",TRUE,CONCATENATE(_xlfn.TEXTSPLIT(S1795,";",TRUE,FALSE)," ",J1795)),S1795),"")</f>
        <v>Macrotermes bellicosus</v>
      </c>
    </row>
    <row r="1796" spans="1:20" ht="15" customHeight="1">
      <c r="A1796" s="30" t="s">
        <v>7602</v>
      </c>
      <c r="B1796" s="55" t="s">
        <v>7602</v>
      </c>
      <c r="C1796" s="56" t="str">
        <f>_xlfn.TEXTJOIN(" ",TRUE,B1796,IF(ISBLANK(J1796),"",_xlfn.TEXTSPLIT(J1796,";")))</f>
        <v>Wood Ash</v>
      </c>
      <c r="D1796" s="56" t="str">
        <f>_xlfn.TEXTJOIN(" ",TRUE,B1796,IF(ISBLANK(J1796),"",_xlfn.TEXTSPLIT(J1796,";")),IF(ISBLANK(H1796),"",_xlfn.TEXTSPLIT(H1796,";")))</f>
        <v>Wood Ash</v>
      </c>
      <c r="E1796" s="56" t="str">
        <f>_xlfn.TEXTJOIN(" ",TRUE,B1796,F1796,IF(ISBLANK(J1796),"",_xlfn.TEXTSPLIT(J1796,";")),IF(ISBLANK(G1796),"",_xlfn.TEXTSPLIT(G1796,";")))</f>
        <v>Wood Ash</v>
      </c>
      <c r="R1796" t="str" cm="1">
        <f t="array" ref="R1796">IFERROR(INDEX(AOM[AOM], MATCH(1, (AOM[Edge_Value]=ani_diet!D1796)*(AOM[Is_Ani_Diet_Ingredient]&lt;&gt;FALSE), 0)), "No Match in AOM")</f>
        <v>AOM_003203</v>
      </c>
      <c r="S1796" t="str" cm="1">
        <f t="array" ref="S1796">IFERROR(IF(INDEX(AOM[Scientific Name], MATCH(1, (AOM[Edge_Value]=ani_diet!D1796)*(AOM[Is_Ani_Diet_Ingredient]&lt;&gt;FALSE), 0))=0, "", INDEX(AOM[Scientific Name], MATCH(1, (AOM[Edge_Value]=ani_diet!D1796)*(AOM[Is_Ani_Diet_Ingredient]&lt;&gt;FALSE), 0))), "No Match in AOM")</f>
        <v/>
      </c>
      <c r="T1796" t="str" cm="1">
        <f t="array" ref="T1796">IF((S1796&lt;&gt;"")*(S1796&lt;&gt;"No Match in AOM"),IF(J1796&lt;&gt;"",_xlfn.TEXTJOIN(";",TRUE,CONCATENATE(_xlfn.TEXTSPLIT(S1796,";",TRUE,FALSE)," ",J1796)),S1796),"")</f>
        <v/>
      </c>
    </row>
    <row r="1797" spans="1:20" ht="15" customHeight="1">
      <c r="A1797" s="30" t="s">
        <v>27525</v>
      </c>
      <c r="B1797" s="55" t="s">
        <v>7602</v>
      </c>
      <c r="C1797" s="56" t="str">
        <f>_xlfn.TEXTJOIN(" ",TRUE,B1797,IF(ISBLANK(J1797),"",_xlfn.TEXTSPLIT(J1797,";")))</f>
        <v>Wood Ash</v>
      </c>
      <c r="D1797" s="56" t="str">
        <f>_xlfn.TEXTJOIN(" ",TRUE,B1797,IF(ISBLANK(J1797),"",_xlfn.TEXTSPLIT(J1797,";")),IF(ISBLANK(H1797),"",_xlfn.TEXTSPLIT(H1797,";")))</f>
        <v>Wood Ash Ground</v>
      </c>
      <c r="E1797" s="56" t="str">
        <f>_xlfn.TEXTJOIN(" ",TRUE,B1797,F1797,IF(ISBLANK(J1797),"",_xlfn.TEXTSPLIT(J1797,";")),IF(ISBLANK(G1797),"",_xlfn.TEXTSPLIT(G1797,";")))</f>
        <v>Wood Ash Ground</v>
      </c>
      <c r="G1797" s="55" t="s">
        <v>6052</v>
      </c>
      <c r="H1797" s="55" t="s">
        <v>6052</v>
      </c>
      <c r="R1797" t="str" cm="1">
        <f t="array" ref="R1797">IFERROR(INDEX(AOM[AOM], MATCH(1, (AOM[Edge_Value]=ani_diet!D1797)*(AOM[Is_Ani_Diet_Ingredient]&lt;&gt;FALSE), 0)), "No Match in AOM")</f>
        <v>AOM_006179</v>
      </c>
      <c r="S1797" t="str" cm="1">
        <f t="array" ref="S1797">IFERROR(IF(INDEX(AOM[Scientific Name], MATCH(1, (AOM[Edge_Value]=ani_diet!D1797)*(AOM[Is_Ani_Diet_Ingredient]&lt;&gt;FALSE), 0))=0, "", INDEX(AOM[Scientific Name], MATCH(1, (AOM[Edge_Value]=ani_diet!D1797)*(AOM[Is_Ani_Diet_Ingredient]&lt;&gt;FALSE), 0))), "No Match in AOM")</f>
        <v/>
      </c>
      <c r="T1797" t="str" cm="1">
        <f t="array" ref="T1797">IF((S1797&lt;&gt;"")*(S1797&lt;&gt;"No Match in AOM"),IF(J1797&lt;&gt;"",_xlfn.TEXTJOIN(";",TRUE,CONCATENATE(_xlfn.TEXTSPLIT(S1797,";",TRUE,FALSE)," ",J1797)),S1797),"")</f>
        <v/>
      </c>
    </row>
    <row r="1798" spans="1:20" ht="15" customHeight="1">
      <c r="A1798" s="30" t="s">
        <v>23406</v>
      </c>
      <c r="B1798" s="55" t="s">
        <v>23406</v>
      </c>
      <c r="C1798" s="56" t="str">
        <f>_xlfn.TEXTJOIN(" ",TRUE,B1798,IF(ISBLANK(J1798),"",_xlfn.TEXTSPLIT(J1798,";")))</f>
        <v>Wood Charcoal</v>
      </c>
      <c r="D1798" s="56" t="str">
        <f>_xlfn.TEXTJOIN(" ",TRUE,B1798,IF(ISBLANK(J1798),"",_xlfn.TEXTSPLIT(J1798,";")),IF(ISBLANK(H1798),"",_xlfn.TEXTSPLIT(H1798,";")))</f>
        <v>Wood Charcoal</v>
      </c>
      <c r="E1798" s="56" t="str">
        <f>_xlfn.TEXTJOIN(" ",TRUE,B1798,F1798,IF(ISBLANK(J1798),"",_xlfn.TEXTSPLIT(J1798,";")),IF(ISBLANK(G1798),"",_xlfn.TEXTSPLIT(G1798,";")))</f>
        <v>Wood Charcoal</v>
      </c>
      <c r="N1798" t="s">
        <v>2539</v>
      </c>
      <c r="O1798" t="s">
        <v>2510</v>
      </c>
      <c r="P1798" t="s">
        <v>2539</v>
      </c>
      <c r="Q1798" t="s">
        <v>2510</v>
      </c>
      <c r="R1798" t="str" cm="1">
        <f t="array" ref="R1798">IFERROR(INDEX(AOM[AOM], MATCH(1, (AOM[Edge_Value]=ani_diet!D1798)*(AOM[Is_Ani_Diet_Ingredient]&lt;&gt;FALSE), 0)), "No Match in AOM")</f>
        <v>AOM_001824</v>
      </c>
      <c r="S1798" t="str" cm="1">
        <f t="array" ref="S1798">IFERROR(IF(INDEX(AOM[Scientific Name], MATCH(1, (AOM[Edge_Value]=ani_diet!D1798)*(AOM[Is_Ani_Diet_Ingredient]&lt;&gt;FALSE), 0))=0, "", INDEX(AOM[Scientific Name], MATCH(1, (AOM[Edge_Value]=ani_diet!D1798)*(AOM[Is_Ani_Diet_Ingredient]&lt;&gt;FALSE), 0))), "No Match in AOM")</f>
        <v/>
      </c>
      <c r="T1798" t="str" cm="1">
        <f t="array" ref="T1798">IF((S1798&lt;&gt;"")*(S1798&lt;&gt;"No Match in AOM"),IF(J1798&lt;&gt;"",_xlfn.TEXTJOIN(";",TRUE,CONCATENATE(_xlfn.TEXTSPLIT(S1798,";",TRUE,FALSE)," ",J1798)),S1798),"")</f>
        <v/>
      </c>
    </row>
    <row r="1799" spans="1:20" ht="15" customHeight="1">
      <c r="A1799" s="30" t="s">
        <v>27526</v>
      </c>
      <c r="B1799" s="55" t="s">
        <v>5416</v>
      </c>
      <c r="C1799" s="56" t="str">
        <f>_xlfn.TEXTJOIN(" ",TRUE,B1799,IF(ISBLANK(J1799),"",_xlfn.TEXTSPLIT(J1799,";")))</f>
        <v>Yam Peels</v>
      </c>
      <c r="D1799" s="56" t="str">
        <f>_xlfn.TEXTJOIN(" ",TRUE,B1799,IF(ISBLANK(J1799),"",_xlfn.TEXTSPLIT(J1799,";")),IF(ISBLANK(H1799),"",_xlfn.TEXTSPLIT(H1799,";")))</f>
        <v>Yam Peels</v>
      </c>
      <c r="E1799" s="56" t="str">
        <f>_xlfn.TEXTJOIN(" ",TRUE,B1799,F1799,IF(ISBLANK(J1799),"",_xlfn.TEXTSPLIT(J1799,";")),IF(ISBLANK(G1799),"",_xlfn.TEXTSPLIT(G1799,";")))</f>
        <v>Yam Peels</v>
      </c>
      <c r="J1799" s="55" t="s">
        <v>26877</v>
      </c>
      <c r="R1799" t="str" cm="1">
        <f t="array" ref="R1799">IFERROR(INDEX(AOM[AOM], MATCH(1, (AOM[Edge_Value]=ani_diet!D1799)*(AOM[Is_Ani_Diet_Ingredient]&lt;&gt;FALSE), 0)), "No Match in AOM")</f>
        <v>AOM_000640</v>
      </c>
      <c r="S1799" t="str" cm="1">
        <f t="array" ref="S1799">IFERROR(IF(INDEX(AOM[Scientific Name], MATCH(1, (AOM[Edge_Value]=ani_diet!D1799)*(AOM[Is_Ani_Diet_Ingredient]&lt;&gt;FALSE), 0))=0, "", INDEX(AOM[Scientific Name], MATCH(1, (AOM[Edge_Value]=ani_diet!D1799)*(AOM[Is_Ani_Diet_Ingredient]&lt;&gt;FALSE), 0))), "No Match in AOM")</f>
        <v>Dioscorea</v>
      </c>
      <c r="T1799" t="str" cm="1">
        <f t="array" ref="T1799">IF((S1799&lt;&gt;"")*(S1799&lt;&gt;"No Match in AOM"),IF(J1799&lt;&gt;"",_xlfn.TEXTJOIN(";",TRUE,CONCATENATE(_xlfn.TEXTSPLIT(S1799,";",TRUE,FALSE)," ",J1799)),S1799),"")</f>
        <v>Dioscorea Peels</v>
      </c>
    </row>
    <row r="1800" spans="1:20" ht="15" customHeight="1">
      <c r="A1800" s="30" t="s">
        <v>27527</v>
      </c>
      <c r="B1800" s="55" t="s">
        <v>5416</v>
      </c>
      <c r="C1800" s="56" t="str">
        <f>_xlfn.TEXTJOIN(" ",TRUE,B1800,IF(ISBLANK(J1800),"",_xlfn.TEXTSPLIT(J1800,";")))</f>
        <v>Yam Peels</v>
      </c>
      <c r="D1800" s="56" t="str">
        <f>_xlfn.TEXTJOIN(" ",TRUE,B1800,IF(ISBLANK(J1800),"",_xlfn.TEXTSPLIT(J1800,";")),IF(ISBLANK(H1800),"",_xlfn.TEXTSPLIT(H1800,";")))</f>
        <v>Yam Peels Dried</v>
      </c>
      <c r="E1800" s="56" t="str">
        <f>_xlfn.TEXTJOIN(" ",TRUE,B1800,F1800,IF(ISBLANK(J1800),"",_xlfn.TEXTSPLIT(J1800,";")),IF(ISBLANK(G1800),"",_xlfn.TEXTSPLIT(G1800,";")))</f>
        <v>Yam Peels Dried</v>
      </c>
      <c r="G1800" s="55" t="s">
        <v>17480</v>
      </c>
      <c r="H1800" s="55" t="s">
        <v>17480</v>
      </c>
      <c r="J1800" s="55" t="s">
        <v>26877</v>
      </c>
      <c r="R1800" t="str" cm="1">
        <f t="array" ref="R1800">IFERROR(INDEX(AOM[AOM], MATCH(1, (AOM[Edge_Value]=ani_diet!D1800)*(AOM[Is_Ani_Diet_Ingredient]&lt;&gt;FALSE), 0)), "No Match in AOM")</f>
        <v>AOM_001651</v>
      </c>
      <c r="S1800" t="str" cm="1">
        <f t="array" ref="S1800">IFERROR(IF(INDEX(AOM[Scientific Name], MATCH(1, (AOM[Edge_Value]=ani_diet!D1800)*(AOM[Is_Ani_Diet_Ingredient]&lt;&gt;FALSE), 0))=0, "", INDEX(AOM[Scientific Name], MATCH(1, (AOM[Edge_Value]=ani_diet!D1800)*(AOM[Is_Ani_Diet_Ingredient]&lt;&gt;FALSE), 0))), "No Match in AOM")</f>
        <v>Dioscorea</v>
      </c>
      <c r="T1800" t="str" cm="1">
        <f t="array" ref="T1800">IF((S1800&lt;&gt;"")*(S1800&lt;&gt;"No Match in AOM"),IF(J1800&lt;&gt;"",_xlfn.TEXTJOIN(";",TRUE,CONCATENATE(_xlfn.TEXTSPLIT(S1800,";",TRUE,FALSE)," ",J1800)),S1800),"")</f>
        <v>Dioscorea Peels</v>
      </c>
    </row>
    <row r="1801" spans="1:20" ht="15" customHeight="1">
      <c r="A1801" s="30" t="s">
        <v>27528</v>
      </c>
      <c r="B1801" s="55" t="s">
        <v>5416</v>
      </c>
      <c r="C1801" s="56" t="str">
        <f>_xlfn.TEXTJOIN(" ",TRUE,B1801,IF(ISBLANK(J1801),"",_xlfn.TEXTSPLIT(J1801,";")))</f>
        <v>Yam Peels</v>
      </c>
      <c r="D1801" s="56" t="str">
        <f>_xlfn.TEXTJOIN(" ",TRUE,B1801,IF(ISBLANK(J1801),"",_xlfn.TEXTSPLIT(J1801,";")),IF(ISBLANK(H1801),"",_xlfn.TEXTSPLIT(H1801,";")))</f>
        <v>Yam Peels Dried Ground</v>
      </c>
      <c r="E1801" s="56" t="str">
        <f>_xlfn.TEXTJOIN(" ",TRUE,B1801,F1801,IF(ISBLANK(J1801),"",_xlfn.TEXTSPLIT(J1801,";")),IF(ISBLANK(G1801),"",_xlfn.TEXTSPLIT(G1801,";")))</f>
        <v>Yam Peels Dried Ground</v>
      </c>
      <c r="G1801" s="55" t="s">
        <v>25767</v>
      </c>
      <c r="H1801" s="55" t="s">
        <v>25767</v>
      </c>
      <c r="J1801" s="55" t="s">
        <v>26877</v>
      </c>
      <c r="R1801" t="str" cm="1">
        <f t="array" ref="R1801">IFERROR(INDEX(AOM[AOM], MATCH(1, (AOM[Edge_Value]=ani_diet!D1801)*(AOM[Is_Ani_Diet_Ingredient]&lt;&gt;FALSE), 0)), "No Match in AOM")</f>
        <v>AOM_002030</v>
      </c>
      <c r="S1801" t="str" cm="1">
        <f t="array" ref="S1801">IFERROR(IF(INDEX(AOM[Scientific Name], MATCH(1, (AOM[Edge_Value]=ani_diet!D1801)*(AOM[Is_Ani_Diet_Ingredient]&lt;&gt;FALSE), 0))=0, "", INDEX(AOM[Scientific Name], MATCH(1, (AOM[Edge_Value]=ani_diet!D1801)*(AOM[Is_Ani_Diet_Ingredient]&lt;&gt;FALSE), 0))), "No Match in AOM")</f>
        <v>Dioscorea</v>
      </c>
      <c r="T1801" t="str" cm="1">
        <f t="array" ref="T1801">IF((S1801&lt;&gt;"")*(S1801&lt;&gt;"No Match in AOM"),IF(J1801&lt;&gt;"",_xlfn.TEXTJOIN(";",TRUE,CONCATENATE(_xlfn.TEXTSPLIT(S1801,";",TRUE,FALSE)," ",J1801)),S1801),"")</f>
        <v>Dioscorea Peels</v>
      </c>
    </row>
    <row r="1802" spans="1:20" ht="15" customHeight="1">
      <c r="A1802" s="30" t="s">
        <v>8215</v>
      </c>
      <c r="B1802" s="55" t="s">
        <v>8215</v>
      </c>
      <c r="C1802" s="56" t="str">
        <f>_xlfn.TEXTJOIN(" ",TRUE,B1802,IF(ISBLANK(J1802),"",_xlfn.TEXTSPLIT(J1802,";")))</f>
        <v>Zinc</v>
      </c>
      <c r="D1802" s="56" t="str">
        <f>_xlfn.TEXTJOIN(" ",TRUE,B1802,IF(ISBLANK(J1802),"",_xlfn.TEXTSPLIT(J1802,";")),IF(ISBLANK(H1802),"",_xlfn.TEXTSPLIT(H1802,";")))</f>
        <v>Zinc</v>
      </c>
      <c r="E1802" s="56" t="str">
        <f>_xlfn.TEXTJOIN(" ",TRUE,B1802,F1802,IF(ISBLANK(J1802),"",_xlfn.TEXTSPLIT(J1802,";")),IF(ISBLANK(G1802),"",_xlfn.TEXTSPLIT(G1802,";")))</f>
        <v>Zinc</v>
      </c>
      <c r="R1802" t="str" cm="1">
        <f t="array" ref="R1802">IFERROR(INDEX(AOM[AOM], MATCH(1, (AOM[Edge_Value]=ani_diet!D1802)*(AOM[Is_Ani_Diet_Ingredient]&lt;&gt;FALSE), 0)), "No Match in AOM")</f>
        <v>AOM_000778</v>
      </c>
      <c r="S1802" t="str" cm="1">
        <f t="array" ref="S1802">IFERROR(IF(INDEX(AOM[Scientific Name], MATCH(1, (AOM[Edge_Value]=ani_diet!D1802)*(AOM[Is_Ani_Diet_Ingredient]&lt;&gt;FALSE), 0))=0, "", INDEX(AOM[Scientific Name], MATCH(1, (AOM[Edge_Value]=ani_diet!D1802)*(AOM[Is_Ani_Diet_Ingredient]&lt;&gt;FALSE), 0))), "No Match in AOM")</f>
        <v/>
      </c>
      <c r="T1802" t="str" cm="1">
        <f t="array" ref="T1802">IF((S1802&lt;&gt;"")*(S1802&lt;&gt;"No Match in AOM"),IF(J1802&lt;&gt;"",_xlfn.TEXTJOIN(";",TRUE,CONCATENATE(_xlfn.TEXTSPLIT(S1802,";",TRUE,FALSE)," ",J1802)),S1802),"")</f>
        <v/>
      </c>
    </row>
    <row r="1803" spans="1:20" ht="15" customHeight="1">
      <c r="A1803" s="30" t="s">
        <v>23671</v>
      </c>
      <c r="B1803" s="55" t="s">
        <v>23671</v>
      </c>
      <c r="C1803" s="56" t="str">
        <f>_xlfn.TEXTJOIN(" ",TRUE,B1803,IF(ISBLANK(J1803),"",_xlfn.TEXTSPLIT(J1803,";")))</f>
        <v>Zinc Manganese</v>
      </c>
      <c r="D1803" s="56" t="str">
        <f>_xlfn.TEXTJOIN(" ",TRUE,B1803,IF(ISBLANK(J1803),"",_xlfn.TEXTSPLIT(J1803,";")),IF(ISBLANK(H1803),"",_xlfn.TEXTSPLIT(H1803,";")))</f>
        <v>Zinc Manganese</v>
      </c>
      <c r="E1803" s="56" t="str">
        <f>_xlfn.TEXTJOIN(" ",TRUE,B1803,F1803,IF(ISBLANK(J1803),"",_xlfn.TEXTSPLIT(J1803,";")),IF(ISBLANK(G1803),"",_xlfn.TEXTSPLIT(G1803,";")))</f>
        <v>Zinc Manganese</v>
      </c>
      <c r="R1803" t="str" cm="1">
        <f t="array" ref="R1803">IFERROR(INDEX(AOM[AOM], MATCH(1, (AOM[Edge_Value]=ani_diet!D1803)*(AOM[Is_Ani_Diet_Ingredient]&lt;&gt;FALSE), 0)), "No Match in AOM")</f>
        <v>AOM_001417</v>
      </c>
      <c r="S1803" t="str" cm="1">
        <f t="array" ref="S1803">IFERROR(IF(INDEX(AOM[Scientific Name], MATCH(1, (AOM[Edge_Value]=ani_diet!D1803)*(AOM[Is_Ani_Diet_Ingredient]&lt;&gt;FALSE), 0))=0, "", INDEX(AOM[Scientific Name], MATCH(1, (AOM[Edge_Value]=ani_diet!D1803)*(AOM[Is_Ani_Diet_Ingredient]&lt;&gt;FALSE), 0))), "No Match in AOM")</f>
        <v/>
      </c>
      <c r="T1803" t="str" cm="1">
        <f t="array" ref="T1803">IF((S1803&lt;&gt;"")*(S1803&lt;&gt;"No Match in AOM"),IF(J1803&lt;&gt;"",_xlfn.TEXTJOIN(";",TRUE,CONCATENATE(_xlfn.TEXTSPLIT(S1803,";",TRUE,FALSE)," ",J1803)),S1803),"")</f>
        <v/>
      </c>
    </row>
    <row r="1804" spans="1:20" ht="15" customHeight="1">
      <c r="A1804" s="30" t="s">
        <v>8218</v>
      </c>
      <c r="B1804" s="55" t="s">
        <v>8218</v>
      </c>
      <c r="C1804" s="56" t="str">
        <f>_xlfn.TEXTJOIN(" ",TRUE,B1804,IF(ISBLANK(J1804),"",_xlfn.TEXTSPLIT(J1804,";")))</f>
        <v>Zinc Oxide</v>
      </c>
      <c r="D1804" s="56" t="str">
        <f>_xlfn.TEXTJOIN(" ",TRUE,B1804,IF(ISBLANK(J1804),"",_xlfn.TEXTSPLIT(J1804,";")),IF(ISBLANK(H1804),"",_xlfn.TEXTSPLIT(H1804,";")))</f>
        <v>Zinc Oxide</v>
      </c>
      <c r="E1804" s="56" t="str">
        <f>_xlfn.TEXTJOIN(" ",TRUE,B1804,F1804,IF(ISBLANK(J1804),"",_xlfn.TEXTSPLIT(J1804,";")),IF(ISBLANK(G1804),"",_xlfn.TEXTSPLIT(G1804,";")))</f>
        <v>Zinc Oxide</v>
      </c>
      <c r="R1804" t="str" cm="1">
        <f t="array" ref="R1804">IFERROR(INDEX(AOM[AOM], MATCH(1, (AOM[Edge_Value]=ani_diet!D1804)*(AOM[Is_Ani_Diet_Ingredient]&lt;&gt;FALSE), 0)), "No Match in AOM")</f>
        <v>AOM_001418</v>
      </c>
      <c r="S1804" t="str" cm="1">
        <f t="array" ref="S1804">IFERROR(IF(INDEX(AOM[Scientific Name], MATCH(1, (AOM[Edge_Value]=ani_diet!D1804)*(AOM[Is_Ani_Diet_Ingredient]&lt;&gt;FALSE), 0))=0, "", INDEX(AOM[Scientific Name], MATCH(1, (AOM[Edge_Value]=ani_diet!D1804)*(AOM[Is_Ani_Diet_Ingredient]&lt;&gt;FALSE), 0))), "No Match in AOM")</f>
        <v/>
      </c>
      <c r="T1804" t="str" cm="1">
        <f t="array" ref="T1804">IF((S1804&lt;&gt;"")*(S1804&lt;&gt;"No Match in AOM"),IF(J1804&lt;&gt;"",_xlfn.TEXTJOIN(";",TRUE,CONCATENATE(_xlfn.TEXTSPLIT(S1804,";",TRUE,FALSE)," ",J1804)),S1804),"")</f>
        <v/>
      </c>
    </row>
    <row r="1805" spans="1:20" ht="15" customHeight="1">
      <c r="A1805" s="30" t="s">
        <v>22672</v>
      </c>
      <c r="B1805" s="55" t="s">
        <v>22671</v>
      </c>
      <c r="C1805" s="56" t="str">
        <f>_xlfn.TEXTJOIN(" ",TRUE,B1805,IF(ISBLANK(J1805),"",_xlfn.TEXTSPLIT(J1805,";")))</f>
        <v>Ziziphus jujube Leaves</v>
      </c>
      <c r="D1805" s="56" t="str">
        <f>_xlfn.TEXTJOIN(" ",TRUE,B1805,IF(ISBLANK(J1805),"",_xlfn.TEXTSPLIT(J1805,";")),IF(ISBLANK(H1805),"",_xlfn.TEXTSPLIT(H1805,";")))</f>
        <v>Ziziphus jujube Leaves</v>
      </c>
      <c r="E1805" s="56" t="str">
        <f>_xlfn.TEXTJOIN(" ",TRUE,B1805,F1805,IF(ISBLANK(J1805),"",_xlfn.TEXTSPLIT(J1805,";")),IF(ISBLANK(G1805),"",_xlfn.TEXTSPLIT(G1805,";")))</f>
        <v>Ziziphus jujube Leaves</v>
      </c>
      <c r="J1805" s="55" t="s">
        <v>6187</v>
      </c>
      <c r="R1805" t="str" cm="1">
        <f t="array" ref="R1805">IFERROR(INDEX(AOM[AOM], MATCH(1, (AOM[Edge_Value]=ani_diet!D1805)*(AOM[Is_Ani_Diet_Ingredient]&lt;&gt;FALSE), 0)), "No Match in AOM")</f>
        <v>AOM_003981</v>
      </c>
      <c r="S1805" t="str" cm="1">
        <f t="array" ref="S1805">IFERROR(IF(INDEX(AOM[Scientific Name], MATCH(1, (AOM[Edge_Value]=ani_diet!D1805)*(AOM[Is_Ani_Diet_Ingredient]&lt;&gt;FALSE), 0))=0, "", INDEX(AOM[Scientific Name], MATCH(1, (AOM[Edge_Value]=ani_diet!D1805)*(AOM[Is_Ani_Diet_Ingredient]&lt;&gt;FALSE), 0))), "No Match in AOM")</f>
        <v>Ziziphus jujuba</v>
      </c>
      <c r="T1805" t="str" cm="1">
        <f t="array" ref="T1805">IF((S1805&lt;&gt;"")*(S1805&lt;&gt;"No Match in AOM"),IF(J1805&lt;&gt;"",_xlfn.TEXTJOIN(";",TRUE,CONCATENATE(_xlfn.TEXTSPLIT(S1805,";",TRUE,FALSE)," ",J1805)),S1805),"")</f>
        <v>Ziziphus jujuba Leaves</v>
      </c>
    </row>
    <row r="1806" spans="1:20" ht="15" customHeight="1">
      <c r="A1806" s="30" t="s">
        <v>27529</v>
      </c>
      <c r="B1806" s="55" t="s">
        <v>22671</v>
      </c>
      <c r="C1806" s="56" t="str">
        <f>_xlfn.TEXTJOIN(" ",TRUE,B1806,IF(ISBLANK(J1806),"",_xlfn.TEXTSPLIT(J1806,";")))</f>
        <v>Ziziphus jujube Leaves</v>
      </c>
      <c r="D1806" s="56" t="str">
        <f>_xlfn.TEXTJOIN(" ",TRUE,B1806,IF(ISBLANK(J1806),"",_xlfn.TEXTSPLIT(J1806,";")),IF(ISBLANK(H1806),"",_xlfn.TEXTSPLIT(H1806,";")))</f>
        <v>Ziziphus jujube Leaves Dried</v>
      </c>
      <c r="E1806" s="56" t="str">
        <f>_xlfn.TEXTJOIN(" ",TRUE,B1806,F1806,IF(ISBLANK(J1806),"",_xlfn.TEXTSPLIT(J1806,";")),IF(ISBLANK(G1806),"",_xlfn.TEXTSPLIT(G1806,";")))</f>
        <v>Ziziphus jujube Leaves Dried</v>
      </c>
      <c r="G1806" s="55" t="s">
        <v>17480</v>
      </c>
      <c r="H1806" s="55" t="s">
        <v>17480</v>
      </c>
      <c r="J1806" s="55" t="s">
        <v>6187</v>
      </c>
      <c r="R1806" t="str" cm="1">
        <f t="array" ref="R1806">IFERROR(INDEX(AOM[AOM], MATCH(1, (AOM[Edge_Value]=ani_diet!D1806)*(AOM[Is_Ani_Diet_Ingredient]&lt;&gt;FALSE), 0)), "No Match in AOM")</f>
        <v>AOM_006177</v>
      </c>
      <c r="S1806" t="str" cm="1">
        <f t="array" ref="S1806">IFERROR(IF(INDEX(AOM[Scientific Name], MATCH(1, (AOM[Edge_Value]=ani_diet!D1806)*(AOM[Is_Ani_Diet_Ingredient]&lt;&gt;FALSE), 0))=0, "", INDEX(AOM[Scientific Name], MATCH(1, (AOM[Edge_Value]=ani_diet!D1806)*(AOM[Is_Ani_Diet_Ingredient]&lt;&gt;FALSE), 0))), "No Match in AOM")</f>
        <v>Ziziphus jujuba</v>
      </c>
      <c r="T1806" t="str" cm="1">
        <f t="array" ref="T1806">IF((S1806&lt;&gt;"")*(S1806&lt;&gt;"No Match in AOM"),IF(J1806&lt;&gt;"",_xlfn.TEXTJOIN(";",TRUE,CONCATENATE(_xlfn.TEXTSPLIT(S1806,";",TRUE,FALSE)," ",J1806)),S1806),"")</f>
        <v>Ziziphus jujuba Leaves</v>
      </c>
    </row>
    <row r="1807" spans="1:20" ht="15" customHeight="1">
      <c r="A1807" s="30" t="s">
        <v>27530</v>
      </c>
      <c r="B1807" s="55" t="s">
        <v>20409</v>
      </c>
      <c r="C1807" s="56" t="str">
        <f>_xlfn.TEXTJOIN(" ",TRUE,B1807,IF(ISBLANK(J1807),"",_xlfn.TEXTSPLIT(J1807,";")))</f>
        <v>Ziziphus mauritiania</v>
      </c>
      <c r="D1807" s="56" t="str">
        <f>_xlfn.TEXTJOIN(" ",TRUE,B1807,IF(ISBLANK(J1807),"",_xlfn.TEXTSPLIT(J1807,";")),IF(ISBLANK(H1807),"",_xlfn.TEXTSPLIT(H1807,";")))</f>
        <v>Ziziphus mauritiania</v>
      </c>
      <c r="E1807" s="56" t="str">
        <f>_xlfn.TEXTJOIN(" ",TRUE,B1807,F1807,IF(ISBLANK(J1807),"",_xlfn.TEXTSPLIT(J1807,";")),IF(ISBLANK(G1807),"",_xlfn.TEXTSPLIT(G1807,";")))</f>
        <v>Ziziphus mauritiania</v>
      </c>
      <c r="R1807" t="str" cm="1">
        <f t="array" ref="R1807">IFERROR(INDEX(AOM[AOM], MATCH(1, (AOM[Edge_Value]=ani_diet!D1807)*(AOM[Is_Ani_Diet_Ingredient]&lt;&gt;FALSE), 0)), "No Match in AOM")</f>
        <v>AOM_001265</v>
      </c>
      <c r="S1807" t="str" cm="1">
        <f t="array" ref="S1807">IFERROR(IF(INDEX(AOM[Scientific Name], MATCH(1, (AOM[Edge_Value]=ani_diet!D1807)*(AOM[Is_Ani_Diet_Ingredient]&lt;&gt;FALSE), 0))=0, "", INDEX(AOM[Scientific Name], MATCH(1, (AOM[Edge_Value]=ani_diet!D1807)*(AOM[Is_Ani_Diet_Ingredient]&lt;&gt;FALSE), 0))), "No Match in AOM")</f>
        <v>Ziziphus mauritiana</v>
      </c>
      <c r="T1807" t="str" cm="1">
        <f t="array" ref="T1807">IF((S1807&lt;&gt;"")*(S1807&lt;&gt;"No Match in AOM"),IF(J1807&lt;&gt;"",_xlfn.TEXTJOIN(";",TRUE,CONCATENATE(_xlfn.TEXTSPLIT(S1807,";",TRUE,FALSE)," ",J1807)),S1807),"")</f>
        <v>Ziziphus mauritiana</v>
      </c>
    </row>
  </sheetData>
  <autoFilter ref="A1:U1807" xr:uid="{F59BD6DE-799D-4469-A795-4AD47D1A5DD5}">
    <sortState xmlns:xlrd2="http://schemas.microsoft.com/office/spreadsheetml/2017/richdata2" ref="A2:U1807">
      <sortCondition ref="D1:D1807"/>
    </sortState>
  </autoFilter>
  <conditionalFormatting sqref="A1:A1048576">
    <cfRule type="expression" dxfId="6" priority="2">
      <formula>ISNUMBER(SEARCH(CHAR(10), A1))</formula>
    </cfRule>
  </conditionalFormatting>
  <conditionalFormatting sqref="B1:B1048576">
    <cfRule type="expression" dxfId="5" priority="1">
      <formula>ISNUMBER(SEARCH(CHAR(10), B1))</formula>
    </cfRule>
  </conditionalFormatting>
  <conditionalFormatting sqref="E1:E1048576">
    <cfRule type="expression" dxfId="4" priority="3">
      <formula>COUNTIF(E:E, E1)&gt;1</formula>
    </cfRule>
  </conditionalFormatting>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CDEE-C501-3349-8AEB-CFDF1C800103}">
  <dimension ref="A1:AL725"/>
  <sheetViews>
    <sheetView workbookViewId="0">
      <pane ySplit="1" topLeftCell="A593" activePane="bottomLeft" state="frozen"/>
      <selection pane="bottomLeft" activeCell="D618" sqref="D618"/>
    </sheetView>
  </sheetViews>
  <sheetFormatPr defaultColWidth="11.42578125" defaultRowHeight="15"/>
  <cols>
    <col min="1" max="1" width="32.42578125" style="261" customWidth="1"/>
    <col min="2" max="2" width="41.28515625" style="261" customWidth="1"/>
    <col min="3" max="3" width="45" style="262" customWidth="1"/>
    <col min="4" max="4" width="34.85546875" style="261" customWidth="1"/>
    <col min="5" max="5" width="34.85546875" style="228" customWidth="1"/>
    <col min="6" max="6" width="49" style="228" customWidth="1"/>
    <col min="7" max="7" width="10.85546875" style="210"/>
    <col min="8" max="8" width="11.42578125" style="210"/>
    <col min="9" max="9" width="11.140625" style="207" bestFit="1" customWidth="1"/>
    <col min="10" max="11" width="10.85546875" style="207"/>
    <col min="12" max="12" width="11.140625" style="207" bestFit="1" customWidth="1"/>
    <col min="13" max="29" width="10.85546875" style="207"/>
    <col min="30" max="30" width="10.85546875" style="210"/>
    <col min="31" max="34" width="10.85546875" style="207"/>
  </cols>
  <sheetData>
    <row r="1" spans="1:38" ht="15.95">
      <c r="A1" s="261" t="s">
        <v>27531</v>
      </c>
      <c r="B1" s="261" t="s">
        <v>27532</v>
      </c>
      <c r="C1" s="262" t="s">
        <v>27533</v>
      </c>
      <c r="D1" s="261" t="s">
        <v>27534</v>
      </c>
      <c r="E1" s="228" t="s">
        <v>27535</v>
      </c>
      <c r="F1" s="228" t="s">
        <v>27536</v>
      </c>
      <c r="G1" s="210" t="s">
        <v>27537</v>
      </c>
      <c r="H1" s="210" t="s">
        <v>27538</v>
      </c>
      <c r="I1" s="207" t="s">
        <v>7822</v>
      </c>
      <c r="J1" s="207" t="s">
        <v>27539</v>
      </c>
      <c r="K1" s="207" t="s">
        <v>27540</v>
      </c>
      <c r="L1" s="207" t="s">
        <v>27541</v>
      </c>
      <c r="M1" s="207" t="s">
        <v>27542</v>
      </c>
      <c r="N1" s="207" t="s">
        <v>27543</v>
      </c>
      <c r="O1" s="207" t="s">
        <v>27544</v>
      </c>
      <c r="P1" s="207" t="s">
        <v>8216</v>
      </c>
      <c r="Q1" s="207" t="s">
        <v>8202</v>
      </c>
      <c r="R1" s="207" t="s">
        <v>27545</v>
      </c>
      <c r="S1" s="207" t="s">
        <v>8182</v>
      </c>
      <c r="T1" s="207" t="s">
        <v>8191</v>
      </c>
      <c r="U1" s="207" t="s">
        <v>8188</v>
      </c>
      <c r="V1" s="207" t="s">
        <v>14281</v>
      </c>
      <c r="W1" s="207" t="s">
        <v>624</v>
      </c>
      <c r="X1" s="207" t="s">
        <v>27546</v>
      </c>
      <c r="Y1" s="207" t="s">
        <v>27547</v>
      </c>
      <c r="Z1" s="207" t="s">
        <v>27548</v>
      </c>
      <c r="AA1" s="207" t="s">
        <v>27549</v>
      </c>
      <c r="AB1" s="207" t="s">
        <v>27550</v>
      </c>
      <c r="AD1" s="210" t="s">
        <v>27537</v>
      </c>
      <c r="AE1" s="207" t="s">
        <v>27534</v>
      </c>
      <c r="AF1" s="207" t="s">
        <v>27536</v>
      </c>
    </row>
    <row r="2" spans="1:38" ht="15.95">
      <c r="A2" s="228" t="str" cm="1">
        <f t="array" ref="A2">IFERROR(_xlfn.TEXTJOIN(CHAR(10),TRUE,_xlfn._xlws.FILTER(AOM[AOM],AOM[ilri_code]=$G2)),"No AOM Match")</f>
        <v>AOM_001237</v>
      </c>
      <c r="B2" s="228" t="str" cm="1">
        <f t="array" ref="B2">IFERROR(_xlfn.TEXTJOIN(CHAR(10),TRUE,_xlfn._xlws.FILTER(AOM[Edge_Value],AOM[ilri_code]=$G2)),"No AOM Match")</f>
        <v>Stylosanthes scabra</v>
      </c>
      <c r="C2" s="228" t="str" cm="1">
        <f t="array" ref="C2">IFERROR(
  _xlfn.TEXTJOIN(
    CHAR(10),
    TRUE,
    SUBSTITUTE(
      _xlfn._xlws.FILTER(AOM[Path], AOM[ilri_code]=$G2),
      "Management/Livestock Management/Feed Characteristic/Feed Composition/Feed Ingredient/",
      ""
    )
  ),
  "No AOM Match"
)</f>
        <v>Forage Plants/Legume Forages/Stylosanthes scabra</v>
      </c>
      <c r="D2" s="228" t="str" cm="1">
        <f t="array" ref="D2">_xlfn.TEXTJOIN(CHAR(10),TRUE,_xlfn._xlws.FILTER(AE$2:AE$952,$AD$2:$AD$952=$G2))</f>
        <v xml:space="preserve"> Shrubby stylo (ILRI 140)</v>
      </c>
      <c r="F2" s="228" t="str" cm="1">
        <f t="array" ref="F2">_xlfn.TEXTJOIN(CHAR(10),TRUE,_xlfn._xlws.FILTER(AF$2:AF$952,$AD$2:$AD$952=$G2))</f>
        <v>Herbaceous forages-all data</v>
      </c>
      <c r="G2" s="210" t="s">
        <v>22941</v>
      </c>
      <c r="L2" s="207">
        <v>7.6617021276595727</v>
      </c>
      <c r="O2" s="207">
        <v>54.599645390070926</v>
      </c>
      <c r="W2" s="207">
        <v>91.470496453900722</v>
      </c>
      <c r="X2" s="207">
        <v>14.680992907801414</v>
      </c>
      <c r="Y2" s="207">
        <v>7.4753191489361699</v>
      </c>
      <c r="Z2" s="207">
        <v>56.942482269503579</v>
      </c>
      <c r="AA2" s="207">
        <v>44.353971631205674</v>
      </c>
      <c r="AB2" s="207">
        <v>90.232127659574473</v>
      </c>
      <c r="AD2" s="210" t="s">
        <v>18651</v>
      </c>
      <c r="AE2" s="207" t="s">
        <v>3060</v>
      </c>
      <c r="AF2" s="207" t="s">
        <v>27551</v>
      </c>
      <c r="AJ2" s="207"/>
      <c r="AK2" s="210"/>
      <c r="AL2" s="210"/>
    </row>
    <row r="3" spans="1:38" ht="15.95">
      <c r="A3" s="228" t="str" cm="1">
        <f t="array" ref="A3">IFERROR(_xlfn.TEXTJOIN(CHAR(10),TRUE,_xlfn._xlws.FILTER(AOM[AOM],AOM[ilri_code]=$G3)),"No AOM Match")</f>
        <v>No AOM Match</v>
      </c>
      <c r="B3" s="228" t="str" cm="1">
        <f t="array" ref="B3">IFERROR(_xlfn.TEXTJOIN(CHAR(10),TRUE,_xlfn._xlws.FILTER(AOM[Edge_Value],AOM[ilri_code]=$G3)),"No AOM Match")</f>
        <v>No AOM Match</v>
      </c>
      <c r="C3" s="228" t="str" cm="1">
        <f t="array" ref="C3">IFERROR(
  _xlfn.TEXTJOIN(
    CHAR(10),
    TRUE,
    SUBSTITUTE(
      _xlfn._xlws.FILTER(AOM[Path], AOM[ilri_code]=$G3),
      "Management/Livestock Management/Feed Characteristic/Feed Composition/Feed Ingredient/",
      ""
    )
  ),
  "No AOM Match"
)</f>
        <v>No AOM Match</v>
      </c>
      <c r="D3" s="228" t="str" cm="1">
        <f t="array" ref="D3">_xlfn.TEXTJOIN(CHAR(10),TRUE,_xlfn._xlws.FILTER(AE$2:AE$952,$AD$2:$AD$952=$G3))</f>
        <v>Acanthospermum hispidum</v>
      </c>
      <c r="F3" s="228" t="str" cm="1">
        <f t="array" ref="F3">_xlfn.TEXTJOIN(CHAR(10),TRUE,_xlfn._xlws.FILTER(AF$2:AF$952,$AD$2:$AD$952=$G3))</f>
        <v>Herbaceous forages-all data</v>
      </c>
      <c r="G3" s="210" t="s">
        <v>27552</v>
      </c>
      <c r="L3" s="207">
        <v>7.06</v>
      </c>
      <c r="O3" s="207">
        <v>51.29999999999999</v>
      </c>
      <c r="W3" s="207">
        <v>84.626666666666679</v>
      </c>
      <c r="X3" s="207">
        <v>10.996666666666668</v>
      </c>
      <c r="Y3" s="207">
        <v>10.87</v>
      </c>
      <c r="Z3" s="207">
        <v>49.99</v>
      </c>
      <c r="AA3" s="207">
        <v>40.330000000000005</v>
      </c>
      <c r="AB3" s="207">
        <v>91.65333333333335</v>
      </c>
      <c r="AD3" s="210" t="s">
        <v>18789</v>
      </c>
      <c r="AE3" s="207" t="s">
        <v>27553</v>
      </c>
      <c r="AF3" s="207" t="s">
        <v>27551</v>
      </c>
      <c r="AJ3" s="207"/>
      <c r="AK3" s="210"/>
    </row>
    <row r="4" spans="1:38" ht="15.95">
      <c r="A4" s="228" t="str" cm="1">
        <f t="array" ref="A4">IFERROR(_xlfn.TEXTJOIN(CHAR(10),TRUE,_xlfn._xlws.FILTER(AOM[AOM],AOM[ilri_code]=$G4)),"No AOM Match")</f>
        <v>No AOM Match</v>
      </c>
      <c r="B4" s="228" t="str" cm="1">
        <f t="array" ref="B4">IFERROR(_xlfn.TEXTJOIN(CHAR(10),TRUE,_xlfn._xlws.FILTER(AOM[Edge_Value],AOM[ilri_code]=$G4)),"No AOM Match")</f>
        <v>No AOM Match</v>
      </c>
      <c r="C4" s="228" t="str" cm="1">
        <f t="array" ref="C4">IFERROR(
  _xlfn.TEXTJOIN(
    CHAR(10),
    TRUE,
    SUBSTITUTE(
      _xlfn._xlws.FILTER(AOM[Path], AOM[ilri_code]=$G4),
      "Management/Livestock Management/Feed Characteristic/Feed Composition/Feed Ingredient/",
      ""
    )
  ),
  "No AOM Match"
)</f>
        <v>No AOM Match</v>
      </c>
      <c r="D4" s="228" t="str" cm="1">
        <f t="array" ref="D4">_xlfn.TEXTJOIN(CHAR(10),TRUE,_xlfn._xlws.FILTER(AE$2:AE$952,$AD$2:$AD$952=$G4))</f>
        <v>Achyranthes asperaÂ var.Â sicula</v>
      </c>
      <c r="F4" s="228" t="str" cm="1">
        <f t="array" ref="F4">_xlfn.TEXTJOIN(CHAR(10),TRUE,_xlfn._xlws.FILTER(AF$2:AF$952,$AD$2:$AD$952=$G4))</f>
        <v>Herbaceous forages-all data</v>
      </c>
      <c r="G4" s="210" t="s">
        <v>27554</v>
      </c>
      <c r="L4" s="207">
        <v>9.56</v>
      </c>
      <c r="O4" s="207">
        <v>66.209999999999994</v>
      </c>
      <c r="W4" s="207">
        <v>84.34</v>
      </c>
      <c r="X4" s="207">
        <v>9.24</v>
      </c>
      <c r="Y4" s="207">
        <v>5.25</v>
      </c>
      <c r="Z4" s="207">
        <v>47.68</v>
      </c>
      <c r="AA4" s="207">
        <v>40.31</v>
      </c>
      <c r="AB4" s="207">
        <v>91.61</v>
      </c>
      <c r="AD4" s="210" t="s">
        <v>18761</v>
      </c>
      <c r="AE4" s="207" t="s">
        <v>27555</v>
      </c>
      <c r="AF4" s="207" t="s">
        <v>27551</v>
      </c>
      <c r="AJ4" s="207"/>
      <c r="AK4" s="210"/>
    </row>
    <row r="5" spans="1:38" ht="15.95">
      <c r="A5" s="228" t="str" cm="1">
        <f t="array" ref="A5">IFERROR(_xlfn.TEXTJOIN(CHAR(10),TRUE,_xlfn._xlws.FILTER(AOM[AOM],AOM[ilri_code]=$G5)),"No AOM Match")</f>
        <v>AOM_001203
AOM_001774
AOM_002089</v>
      </c>
      <c r="B5" s="228" t="str" cm="1">
        <f t="array" ref="B5">IFERROR(_xlfn.TEXTJOIN(CHAR(10),TRUE,_xlfn._xlws.FILTER(AOM[Edge_Value],AOM[ilri_code]=$G5)),"No AOM Match")</f>
        <v>Alfalfa Dried
Alfalfa Dried Ground
Alfalfa Pods Dried</v>
      </c>
      <c r="C5" s="228" t="str" cm="1">
        <f t="array" ref="C5">IFERROR(
  _xlfn.TEXTJOIN(
    CHAR(10),
    TRUE,
    SUBSTITUTE(
      _xlfn._xlws.FILTER(AOM[Path], AOM[ilri_code]=$G5),
      "Management/Livestock Management/Feed Characteristic/Feed Composition/Feed Ingredient/",
      ""
    )
  ),
  "No AOM Match"
)</f>
        <v>Forage Plants/Legume Forages/Alfalfa/Alfalfa Dried
Forage Plants/Legume Forages/Alfalfa/Alfalfa Dried Ground
Forage Plants/Legume Forages/Alfalfa/Alfalfa Pods/Alfalfa Pods Dried</v>
      </c>
      <c r="D5" s="228" t="str" cm="1">
        <f t="array" ref="D5">_xlfn.TEXTJOIN(CHAR(10),TRUE,_xlfn._xlws.FILTER(AE$2:AE$952,$AD$2:$AD$952=$G5))</f>
        <v>Alfalfa hay</v>
      </c>
      <c r="E5" s="228" t="s">
        <v>27556</v>
      </c>
      <c r="F5" s="228" t="str" cm="1">
        <f t="array" ref="F5">_xlfn.TEXTJOIN(CHAR(10),TRUE,_xlfn._xlws.FILTER(AF$2:AF$952,$AD$2:$AD$952=$G5))</f>
        <v>Herbaceous forages-all data</v>
      </c>
      <c r="G5" s="210" t="s">
        <v>22687</v>
      </c>
      <c r="H5" s="210" t="s">
        <v>27557</v>
      </c>
      <c r="I5" s="207">
        <v>15.86</v>
      </c>
      <c r="J5" s="207">
        <v>4.3899999999999997</v>
      </c>
      <c r="K5" s="207">
        <v>6.0041666666666682</v>
      </c>
      <c r="L5" s="207">
        <v>8.4456000000000007</v>
      </c>
      <c r="M5" s="207">
        <v>3.5572222222222223</v>
      </c>
      <c r="N5" s="207">
        <v>6.0108333333333341</v>
      </c>
      <c r="O5" s="207">
        <v>62.469000000000001</v>
      </c>
      <c r="P5" s="207">
        <v>64.198070175438602</v>
      </c>
      <c r="Q5" s="207">
        <v>138.03035087719297</v>
      </c>
      <c r="R5" s="207">
        <v>32.436363636363637</v>
      </c>
      <c r="S5" s="207">
        <v>14.517758620689657</v>
      </c>
      <c r="T5" s="207">
        <v>2.8045454545454551</v>
      </c>
      <c r="U5" s="207">
        <v>533.36655172413793</v>
      </c>
      <c r="V5" s="207">
        <v>242.37321428571425</v>
      </c>
      <c r="W5" s="207">
        <v>88.107799999999997</v>
      </c>
      <c r="X5" s="207">
        <v>18.779699999999998</v>
      </c>
      <c r="Y5" s="207">
        <v>7.0914000000000001</v>
      </c>
      <c r="Z5" s="207">
        <v>47.606400000000001</v>
      </c>
      <c r="AA5" s="207">
        <v>38.593910000000001</v>
      </c>
      <c r="AB5" s="207">
        <v>90.136349999999993</v>
      </c>
      <c r="AD5" s="210" t="s">
        <v>18768</v>
      </c>
      <c r="AE5" s="207" t="s">
        <v>27558</v>
      </c>
      <c r="AF5" s="207" t="s">
        <v>27551</v>
      </c>
      <c r="AJ5" s="207"/>
      <c r="AK5" s="210"/>
    </row>
    <row r="6" spans="1:38" ht="80.099999999999994">
      <c r="A6" s="228" t="str" cm="1">
        <f t="array" ref="A6">IFERROR(_xlfn.TEXTJOIN(CHAR(10),TRUE,_xlfn._xlws.FILTER(AOM[AOM],AOM[ilri_code]=$G6)),"No AOM Match")</f>
        <v>No AOM Match</v>
      </c>
      <c r="B6" s="228" t="str" cm="1">
        <f t="array" ref="B6">IFERROR(_xlfn.TEXTJOIN(CHAR(10),TRUE,_xlfn._xlws.FILTER(AOM[Edge_Value],AOM[ilri_code]=$G6)),"No AOM Match")</f>
        <v>No AOM Match</v>
      </c>
      <c r="C6" s="228" t="str" cm="1">
        <f t="array" ref="C6">IFERROR(
  _xlfn.TEXTJOIN(
    CHAR(10),
    TRUE,
    SUBSTITUTE(
      _xlfn._xlws.FILTER(AOM[Path], AOM[ilri_code]=$G6),
      "Management/Livestock Management/Feed Characteristic/Feed Composition/Feed Ingredient/",
      ""
    )
  ),
  "No AOM Match"
)</f>
        <v>No AOM Match</v>
      </c>
      <c r="D6" s="228" t="str" cm="1">
        <f t="array" ref="D6">_xlfn.TEXTJOIN(CHAR(10),TRUE,_xlfn._xlws.FILTER(AE$2:AE$952,$AD$2:$AD$952=$G6))</f>
        <v>Alfalfa silage</v>
      </c>
      <c r="F6" s="228" t="str" cm="1">
        <f t="array" ref="F6">_xlfn.TEXTJOIN(CHAR(10),TRUE,_xlfn._xlws.FILTER(AF$2:AF$952,$AD$2:$AD$952=$G6))</f>
        <v>Herbaceous forages-all data</v>
      </c>
      <c r="G6" s="210" t="s">
        <v>27559</v>
      </c>
      <c r="J6" s="207">
        <v>5.0999999999999996</v>
      </c>
      <c r="K6" s="207">
        <v>5.4233333333333347</v>
      </c>
      <c r="L6" s="207">
        <v>8.8433333333333319</v>
      </c>
      <c r="M6" s="207">
        <v>2.8566666666666669</v>
      </c>
      <c r="N6" s="207">
        <v>5.2700000000000005</v>
      </c>
      <c r="O6" s="207">
        <v>60.13</v>
      </c>
      <c r="R6" s="207">
        <v>38.299999999999997</v>
      </c>
      <c r="W6" s="207">
        <v>89.355000000000004</v>
      </c>
      <c r="X6" s="207">
        <v>16.253333333333334</v>
      </c>
      <c r="Y6" s="207">
        <v>7.0066666666666677</v>
      </c>
      <c r="Z6" s="207">
        <v>49.26</v>
      </c>
      <c r="AA6" s="207">
        <v>39.516666666666673</v>
      </c>
      <c r="AB6" s="207">
        <v>90.62</v>
      </c>
      <c r="AD6" s="210" t="s">
        <v>19722</v>
      </c>
      <c r="AE6" s="207" t="s">
        <v>27560</v>
      </c>
      <c r="AF6" s="207" t="s">
        <v>27551</v>
      </c>
    </row>
    <row r="7" spans="1:38" ht="15.95">
      <c r="A7" s="261" t="str" cm="1">
        <f t="array" ref="A7">IFERROR(_xlfn.TEXTJOIN(CHAR(10),TRUE,_xlfn._xlws.FILTER(AOM[AOM],AOM[ilri_code]=$G7)),"No AOM Match")</f>
        <v>No AOM Match</v>
      </c>
      <c r="B7" s="261" t="str" cm="1">
        <f t="array" ref="B7">IFERROR(_xlfn.TEXTJOIN(CHAR(10),TRUE,_xlfn._xlws.FILTER(AOM[Edge_Value],AOM[ilri_code]=$G7)),"No AOM Match")</f>
        <v>No AOM Match</v>
      </c>
      <c r="C7" s="261" t="str" cm="1">
        <f t="array" ref="C7">IFERROR(
  _xlfn.TEXTJOIN(
    CHAR(10),
    TRUE,
    SUBSTITUTE(
      _xlfn._xlws.FILTER(AOM[Path], AOM[ilri_code]=$G7),
      "Management/Livestock Management/Feed Characteristic/Feed Composition/Feed Ingredient/",
      ""
    )
  ),
  "No AOM Match"
)</f>
        <v>No AOM Match</v>
      </c>
      <c r="D7" s="261" t="str" cm="1">
        <f t="array" ref="D7">_xlfn.TEXTJOIN(CHAR(10),TRUE,_xlfn._xlws.FILTER(AE$2:AE$952,$AD$2:$AD$952=$G7))</f>
        <v>Aloe marlothii residue</v>
      </c>
      <c r="F7" s="228" t="str" cm="1">
        <f t="array" ref="F7">_xlfn.TEXTJOIN(CHAR(10),TRUE,_xlfn._xlws.FILTER(AF$2:AF$952,$AD$2:$AD$952=$G7))</f>
        <v>food_crop_others</v>
      </c>
      <c r="G7" s="210" t="s">
        <v>27561</v>
      </c>
      <c r="X7" s="207">
        <v>3.78</v>
      </c>
      <c r="Y7" s="207">
        <v>3.14</v>
      </c>
      <c r="Z7" s="207">
        <v>34.260000000000005</v>
      </c>
      <c r="AA7" s="207">
        <v>38.46</v>
      </c>
      <c r="AB7" s="207">
        <v>92.389999999999986</v>
      </c>
      <c r="AD7" s="210" t="s">
        <v>27562</v>
      </c>
      <c r="AE7" s="207" t="s">
        <v>27563</v>
      </c>
      <c r="AF7" s="207" t="s">
        <v>27551</v>
      </c>
    </row>
    <row r="8" spans="1:38" ht="117.95" customHeight="1">
      <c r="A8" s="228" t="str" cm="1">
        <f t="array" ref="A8">IFERROR(_xlfn.TEXTJOIN(CHAR(10),TRUE,_xlfn._xlws.FILTER(AOM[AOM],AOM[ilri_code]=$G8)),"No AOM Match")</f>
        <v>No AOM Match</v>
      </c>
      <c r="B8" s="228" t="str" cm="1">
        <f t="array" ref="B8">IFERROR(_xlfn.TEXTJOIN(CHAR(10),TRUE,_xlfn._xlws.FILTER(AOM[Edge_Value],AOM[ilri_code]=$G8)),"No AOM Match")</f>
        <v>No AOM Match</v>
      </c>
      <c r="C8" s="228" t="str" cm="1">
        <f t="array" ref="C8">IFERROR(
  _xlfn.TEXTJOIN(
    CHAR(10),
    TRUE,
    SUBSTITUTE(
      _xlfn._xlws.FILTER(AOM[Path], AOM[ilri_code]=$G8),
      "Management/Livestock Management/Feed Characteristic/Feed Composition/Feed Ingredient/",
      ""
    )
  ),
  "No AOM Match"
)</f>
        <v>No AOM Match</v>
      </c>
      <c r="D8" s="228" t="str" cm="1">
        <f t="array" ref="D8">_xlfn.TEXTJOIN(CHAR(10),TRUE,_xlfn._xlws.FILTER(AE$2:AE$952,$AD$2:$AD$952=$G8))</f>
        <v>Aloe rubrolutea leaf</v>
      </c>
      <c r="F8" s="228" t="str" cm="1">
        <f t="array" ref="F8">_xlfn.TEXTJOIN(CHAR(10),TRUE,_xlfn._xlws.FILTER(AF$2:AF$952,$AD$2:$AD$952=$G8))</f>
        <v>food_crop_others</v>
      </c>
      <c r="G8" s="210" t="s">
        <v>27564</v>
      </c>
      <c r="X8" s="207">
        <v>6.6875</v>
      </c>
      <c r="Y8" s="207">
        <v>12.406666666666666</v>
      </c>
      <c r="Z8" s="207">
        <v>31.75</v>
      </c>
      <c r="AA8" s="207">
        <v>29.763333333333335</v>
      </c>
      <c r="AB8" s="207">
        <v>94.132499999999993</v>
      </c>
      <c r="AD8" s="210" t="s">
        <v>19737</v>
      </c>
      <c r="AE8" s="207" t="s">
        <v>27565</v>
      </c>
      <c r="AF8" s="207" t="s">
        <v>27551</v>
      </c>
    </row>
    <row r="9" spans="1:38" ht="15.95">
      <c r="A9" s="261" t="str" cm="1">
        <f t="array" ref="A9">IFERROR(_xlfn.TEXTJOIN(CHAR(10),TRUE,_xlfn._xlws.FILTER(AOM[AOM],AOM[ilri_code]=$G9)),"No AOM Match")</f>
        <v>No AOM Match</v>
      </c>
      <c r="B9" s="261" t="str" cm="1">
        <f t="array" ref="B9">IFERROR(_xlfn.TEXTJOIN(CHAR(10),TRUE,_xlfn._xlws.FILTER(AOM[Edge_Value],AOM[ilri_code]=$G9)),"No AOM Match")</f>
        <v>No AOM Match</v>
      </c>
      <c r="C9" s="261" t="str" cm="1">
        <f t="array" ref="C9">IFERROR(
  _xlfn.TEXTJOIN(
    CHAR(10),
    TRUE,
    SUBSTITUTE(
      _xlfn._xlws.FILTER(AOM[Path], AOM[ilri_code]=$G9),
      "Management/Livestock Management/Feed Characteristic/Feed Composition/Feed Ingredient/",
      ""
    )
  ),
  "No AOM Match"
)</f>
        <v>No AOM Match</v>
      </c>
      <c r="D9" s="261" t="str" cm="1">
        <f t="array" ref="D9">_xlfn.TEXTJOIN(CHAR(10),TRUE,_xlfn._xlws.FILTER(AE$2:AE$952,$AD$2:$AD$952=$G9))</f>
        <v>Aloe transvaalensis leaf</v>
      </c>
      <c r="F9" s="228" t="str" cm="1">
        <f t="array" ref="F9">_xlfn.TEXTJOIN(CHAR(10),TRUE,_xlfn._xlws.FILTER(AF$2:AF$952,$AD$2:$AD$952=$G9))</f>
        <v>food_crop_others</v>
      </c>
      <c r="G9" s="210" t="s">
        <v>27566</v>
      </c>
      <c r="X9" s="207">
        <v>6.06</v>
      </c>
      <c r="Z9" s="207">
        <v>20.5</v>
      </c>
      <c r="AB9" s="207">
        <v>91.71</v>
      </c>
      <c r="AD9" s="210" t="s">
        <v>27567</v>
      </c>
      <c r="AE9" s="207" t="s">
        <v>27568</v>
      </c>
      <c r="AF9" s="207" t="s">
        <v>27551</v>
      </c>
    </row>
    <row r="10" spans="1:38" ht="15.95">
      <c r="A10" s="228" t="str" cm="1">
        <f t="array" ref="A10">IFERROR(_xlfn.TEXTJOIN(CHAR(10),TRUE,_xlfn._xlws.FILTER(AOM[AOM],AOM[ilri_code]=$G10)),"No AOM Match")</f>
        <v>No AOM Match</v>
      </c>
      <c r="B10" s="228" t="str" cm="1">
        <f t="array" ref="B10">IFERROR(_xlfn.TEXTJOIN(CHAR(10),TRUE,_xlfn._xlws.FILTER(AOM[Edge_Value],AOM[ilri_code]=$G10)),"No AOM Match")</f>
        <v>No AOM Match</v>
      </c>
      <c r="C10" s="228" t="str" cm="1">
        <f t="array" ref="C10">IFERROR(
  _xlfn.TEXTJOIN(
    CHAR(10),
    TRUE,
    SUBSTITUTE(
      _xlfn._xlws.FILTER(AOM[Path], AOM[ilri_code]=$G10),
      "Management/Livestock Management/Feed Characteristic/Feed Composition/Feed Ingredient/",
      ""
    )
  ),
  "No AOM Match"
)</f>
        <v>No AOM Match</v>
      </c>
      <c r="D10" s="228" t="str" cm="1">
        <f t="array" ref="D10">_xlfn.TEXTJOIN(CHAR(10),TRUE,_xlfn._xlws.FILTER(AE$2:AE$952,$AD$2:$AD$952=$G10))</f>
        <v>Alyce clover</v>
      </c>
      <c r="F10" s="228" t="str" cm="1">
        <f t="array" ref="F10">_xlfn.TEXTJOIN(CHAR(10),TRUE,_xlfn._xlws.FILTER(AF$2:AF$952,$AD$2:$AD$952=$G10))</f>
        <v>Herbaceous forages-all data</v>
      </c>
      <c r="G10" s="210" t="s">
        <v>27569</v>
      </c>
      <c r="I10" s="207">
        <v>7.8999999999999995</v>
      </c>
      <c r="J10" s="207">
        <v>1.4714285714285715</v>
      </c>
      <c r="K10" s="207">
        <v>5.786666666666668</v>
      </c>
      <c r="L10" s="207">
        <v>9.3566666666666674</v>
      </c>
      <c r="M10" s="207">
        <v>3.3066666666666666</v>
      </c>
      <c r="N10" s="207">
        <v>5.7466666666666661</v>
      </c>
      <c r="O10" s="207">
        <v>65.033333333333331</v>
      </c>
      <c r="P10" s="207">
        <v>23.665714285714284</v>
      </c>
      <c r="Q10" s="207">
        <v>64.05</v>
      </c>
      <c r="R10" s="207">
        <v>23.45</v>
      </c>
      <c r="S10" s="207">
        <v>13.589999999999998</v>
      </c>
      <c r="T10" s="207">
        <v>3.3714285714285714</v>
      </c>
      <c r="U10" s="207">
        <v>186.55</v>
      </c>
      <c r="V10" s="207">
        <v>108.53857142857143</v>
      </c>
      <c r="W10" s="207">
        <v>86.59714285714287</v>
      </c>
      <c r="X10" s="207">
        <v>16.581428571428571</v>
      </c>
      <c r="Y10" s="207">
        <v>7.1849999999999996</v>
      </c>
      <c r="Z10" s="207">
        <v>48.594999999999999</v>
      </c>
      <c r="AA10" s="207">
        <v>36.200000000000003</v>
      </c>
      <c r="AB10" s="207">
        <v>89.641428571428577</v>
      </c>
      <c r="AD10" s="210" t="s">
        <v>19760</v>
      </c>
      <c r="AE10" s="207" t="s">
        <v>27570</v>
      </c>
      <c r="AF10" s="207" t="s">
        <v>27551</v>
      </c>
    </row>
    <row r="11" spans="1:38" ht="15.95">
      <c r="A11" s="261" t="str" cm="1">
        <f t="array" ref="A11">IFERROR(_xlfn.TEXTJOIN(CHAR(10),TRUE,_xlfn._xlws.FILTER(AOM[AOM],AOM[ilri_code]=$G11)),"No AOM Match")</f>
        <v>No AOM Match</v>
      </c>
      <c r="B11" s="261" t="str" cm="1">
        <f t="array" ref="B11">IFERROR(_xlfn.TEXTJOIN(CHAR(10),TRUE,_xlfn._xlws.FILTER(AOM[Edge_Value],AOM[ilri_code]=$G11)),"No AOM Match")</f>
        <v>No AOM Match</v>
      </c>
      <c r="C11" s="261" t="str" cm="1">
        <f t="array" ref="C11">IFERROR(
  _xlfn.TEXTJOIN(
    CHAR(10),
    TRUE,
    SUBSTITUTE(
      _xlfn._xlws.FILTER(AOM[Path], AOM[ilri_code]=$G11),
      "Management/Livestock Management/Feed Characteristic/Feed Composition/Feed Ingredient/",
      ""
    )
  ),
  "No AOM Match"
)</f>
        <v>No AOM Match</v>
      </c>
      <c r="D11" s="261" t="str" cm="1">
        <f t="array" ref="D11">_xlfn.TEXTJOIN(CHAR(10),TRUE,_xlfn._xlws.FILTER(AE$2:AE$952,$AD$2:$AD$952=$G11))</f>
        <v>Alysicarpus glumaceus</v>
      </c>
      <c r="F11" s="228" t="str" cm="1">
        <f t="array" ref="F11">_xlfn.TEXTJOIN(CHAR(10),TRUE,_xlfn._xlws.FILTER(AF$2:AF$952,$AD$2:$AD$952=$G11))</f>
        <v>Herbaceous forages-all data</v>
      </c>
      <c r="G11" s="210" t="s">
        <v>27571</v>
      </c>
      <c r="L11" s="207">
        <v>8.6720000000000006</v>
      </c>
      <c r="O11" s="207">
        <v>62.927999999999997</v>
      </c>
      <c r="W11" s="207">
        <v>89.416000000000011</v>
      </c>
      <c r="X11" s="207">
        <v>18.880000000000003</v>
      </c>
      <c r="Y11" s="207">
        <v>4.66</v>
      </c>
      <c r="Z11" s="207">
        <v>43.192</v>
      </c>
      <c r="AA11" s="207">
        <v>31.016000000000002</v>
      </c>
      <c r="AB11" s="207">
        <v>89.864000000000004</v>
      </c>
      <c r="AD11" s="210" t="s">
        <v>27572</v>
      </c>
      <c r="AE11" s="207" t="s">
        <v>27573</v>
      </c>
      <c r="AF11" s="207" t="s">
        <v>27551</v>
      </c>
    </row>
    <row r="12" spans="1:38" ht="15.95">
      <c r="A12" s="261" t="str" cm="1">
        <f t="array" ref="A12">IFERROR(_xlfn.TEXTJOIN(CHAR(10),TRUE,_xlfn._xlws.FILTER(AOM[AOM],AOM[ilri_code]=$G12)),"No AOM Match")</f>
        <v>No AOM Match</v>
      </c>
      <c r="B12" s="261" t="str" cm="1">
        <f t="array" ref="B12">IFERROR(_xlfn.TEXTJOIN(CHAR(10),TRUE,_xlfn._xlws.FILTER(AOM[Edge_Value],AOM[ilri_code]=$G12)),"No AOM Match")</f>
        <v>No AOM Match</v>
      </c>
      <c r="C12" s="261" t="str" cm="1">
        <f t="array" ref="C12">IFERROR(
  _xlfn.TEXTJOIN(
    CHAR(10),
    TRUE,
    SUBSTITUTE(
      _xlfn._xlws.FILTER(AOM[Path], AOM[ilri_code]=$G12),
      "Management/Livestock Management/Feed Characteristic/Feed Composition/Feed Ingredient/",
      ""
    )
  ),
  "No AOM Match"
)</f>
        <v>No AOM Match</v>
      </c>
      <c r="D12" s="261" t="str" cm="1">
        <f t="array" ref="D12">_xlfn.TEXTJOIN(CHAR(10),TRUE,_xlfn._xlws.FILTER(AE$2:AE$952,$AD$2:$AD$952=$G12))</f>
        <v>Alysicarpus rugosus</v>
      </c>
      <c r="F12" s="228" t="str" cm="1">
        <f t="array" ref="F12">_xlfn.TEXTJOIN(CHAR(10),TRUE,_xlfn._xlws.FILTER(AF$2:AF$952,$AD$2:$AD$952=$G12))</f>
        <v>Herbaceous forages-all data</v>
      </c>
      <c r="G12" s="210" t="s">
        <v>27574</v>
      </c>
      <c r="L12" s="207">
        <v>8.5795454545454533</v>
      </c>
      <c r="O12" s="207">
        <v>62.514090909090903</v>
      </c>
      <c r="W12" s="207">
        <v>89.054090909090917</v>
      </c>
      <c r="X12" s="207">
        <v>19.597727272727269</v>
      </c>
      <c r="Y12" s="207">
        <v>4.8865909090909083</v>
      </c>
      <c r="Z12" s="207">
        <v>43.158409090909096</v>
      </c>
      <c r="AA12" s="207">
        <v>32.031136363636371</v>
      </c>
      <c r="AB12" s="207">
        <v>89.823636363636325</v>
      </c>
      <c r="AD12" s="210" t="s">
        <v>27575</v>
      </c>
      <c r="AE12" s="207" t="s">
        <v>27576</v>
      </c>
      <c r="AF12" s="207" t="s">
        <v>27551</v>
      </c>
    </row>
    <row r="13" spans="1:38" ht="15.95">
      <c r="A13" s="261" t="str" cm="1">
        <f t="array" ref="A13">IFERROR(_xlfn.TEXTJOIN(CHAR(10),TRUE,_xlfn._xlws.FILTER(AOM[AOM],AOM[ilri_code]=$G13)),"No AOM Match")</f>
        <v>AOM_001533</v>
      </c>
      <c r="B13" s="261" t="str" cm="1">
        <f t="array" ref="B13">IFERROR(_xlfn.TEXTJOIN(CHAR(10),TRUE,_xlfn._xlws.FILTER(AOM[Edge_Value],AOM[ilri_code]=$G13)),"No AOM Match")</f>
        <v>Amaranthus cruentus</v>
      </c>
      <c r="C13" s="261" t="str" cm="1">
        <f t="array" ref="C13">IFERROR(
  _xlfn.TEXTJOIN(
    CHAR(10),
    TRUE,
    SUBSTITUTE(
      _xlfn._xlws.FILTER(AOM[Path], AOM[ilri_code]=$G13),
      "Management/Livestock Management/Feed Characteristic/Feed Composition/Feed Ingredient/",
      ""
    )
  ),
  "No AOM Match"
)</f>
        <v>Forage Plants/Other Forage Plants/Amaranthus cruentus</v>
      </c>
      <c r="D13" s="261" t="str" cm="1">
        <f t="array" ref="D13">_xlfn.TEXTJOIN(CHAR(10),TRUE,_xlfn._xlws.FILTER(AE$2:AE$952,$AD$2:$AD$952=$G13))</f>
        <v>Amaranthus sp.</v>
      </c>
      <c r="F13" s="228" t="str" cm="1">
        <f t="array" ref="F13">_xlfn.TEXTJOIN(CHAR(10),TRUE,_xlfn._xlws.FILTER(AF$2:AF$952,$AD$2:$AD$952=$G13))</f>
        <v>food_crop_others</v>
      </c>
      <c r="G13" s="210" t="s">
        <v>23032</v>
      </c>
      <c r="I13" s="207">
        <v>23.86</v>
      </c>
      <c r="J13" s="207">
        <v>5.3174999999999999</v>
      </c>
      <c r="W13" s="207">
        <v>77.960000000000008</v>
      </c>
      <c r="X13" s="207">
        <v>25.877499999999998</v>
      </c>
      <c r="Z13" s="207">
        <v>43.592500000000001</v>
      </c>
      <c r="AA13" s="207">
        <v>23.580000000000002</v>
      </c>
      <c r="AB13" s="207">
        <v>87.207499999999996</v>
      </c>
      <c r="AD13" s="210" t="s">
        <v>27577</v>
      </c>
      <c r="AE13" s="207" t="s">
        <v>27578</v>
      </c>
      <c r="AF13" s="207" t="s">
        <v>27551</v>
      </c>
    </row>
    <row r="14" spans="1:38" ht="15.95">
      <c r="A14" s="261" t="str" cm="1">
        <f t="array" ref="A14">IFERROR(_xlfn.TEXTJOIN(CHAR(10),TRUE,_xlfn._xlws.FILTER(AOM[AOM],AOM[ilri_code]=$G14)),"No AOM Match")</f>
        <v>AOM_001382</v>
      </c>
      <c r="B14" s="261" t="str" cm="1">
        <f t="array" ref="B14">IFERROR(_xlfn.TEXTJOIN(CHAR(10),TRUE,_xlfn._xlws.FILTER(AOM[Edge_Value],AOM[ilri_code]=$G14)),"No AOM Match")</f>
        <v>Andropogon abyssinica</v>
      </c>
      <c r="C14" s="261" t="str" cm="1">
        <f t="array" ref="C14">IFERROR(
  _xlfn.TEXTJOIN(
    CHAR(10),
    TRUE,
    SUBSTITUTE(
      _xlfn._xlws.FILTER(AOM[Path], AOM[ilri_code]=$G14),
      "Management/Livestock Management/Feed Characteristic/Feed Composition/Feed Ingredient/",
      ""
    )
  ),
  "No AOM Match"
)</f>
        <v>Forage Plants/Cereal and Grass Forages/Andropogon abyssinica</v>
      </c>
      <c r="D14" s="261" t="str" cm="1">
        <f t="array" ref="D14">_xlfn.TEXTJOIN(CHAR(10),TRUE,_xlfn._xlws.FILTER(AE$2:AE$952,$AD$2:$AD$952=$G14))</f>
        <v>Andropogon abyssinica</v>
      </c>
      <c r="F14" s="228" t="str" cm="1">
        <f t="array" ref="F14">_xlfn.TEXTJOIN(CHAR(10),TRUE,_xlfn._xlws.FILTER(AF$2:AF$952,$AD$2:$AD$952=$G14))</f>
        <v>Herbaceous forages-all data</v>
      </c>
      <c r="G14" s="210" t="s">
        <v>20828</v>
      </c>
      <c r="L14" s="207">
        <v>7.435833333333334</v>
      </c>
      <c r="O14" s="207">
        <v>51.935000000000002</v>
      </c>
      <c r="W14" s="207">
        <v>88.882499999999993</v>
      </c>
      <c r="X14" s="207">
        <v>7.1191666666666658</v>
      </c>
      <c r="Y14" s="207">
        <v>5.1775000000000002</v>
      </c>
      <c r="Z14" s="207">
        <v>72.165833333333339</v>
      </c>
      <c r="AA14" s="207">
        <v>40.414166666666667</v>
      </c>
      <c r="AB14" s="207">
        <v>91.173333333333332</v>
      </c>
      <c r="AD14" s="210" t="s">
        <v>27579</v>
      </c>
      <c r="AE14" s="207" t="s">
        <v>27580</v>
      </c>
      <c r="AF14" s="207" t="s">
        <v>27551</v>
      </c>
    </row>
    <row r="15" spans="1:38" ht="15.95">
      <c r="A15" s="261" t="str" cm="1">
        <f t="array" ref="A15">IFERROR(_xlfn.TEXTJOIN(CHAR(10),TRUE,_xlfn._xlws.FILTER(AOM[AOM],AOM[ilri_code]=$G15)),"No AOM Match")</f>
        <v>No AOM Match</v>
      </c>
      <c r="B15" s="261" t="str" cm="1">
        <f t="array" ref="B15">IFERROR(_xlfn.TEXTJOIN(CHAR(10),TRUE,_xlfn._xlws.FILTER(AOM[Edge_Value],AOM[ilri_code]=$G15)),"No AOM Match")</f>
        <v>No AOM Match</v>
      </c>
      <c r="C15" s="261" t="str" cm="1">
        <f t="array" ref="C15">IFERROR(
  _xlfn.TEXTJOIN(
    CHAR(10),
    TRUE,
    SUBSTITUTE(
      _xlfn._xlws.FILTER(AOM[Path], AOM[ilri_code]=$G15),
      "Management/Livestock Management/Feed Characteristic/Feed Composition/Feed Ingredient/",
      ""
    )
  ),
  "No AOM Match"
)</f>
        <v>No AOM Match</v>
      </c>
      <c r="D15" s="261" t="str" cm="1">
        <f t="array" ref="D15">_xlfn.TEXTJOIN(CHAR(10),TRUE,_xlfn._xlws.FILTER(AE$2:AE$952,$AD$2:$AD$952=$G15))</f>
        <v>Andropogon abyssinicus</v>
      </c>
      <c r="F15" s="228" t="str" cm="1">
        <f t="array" ref="F15">_xlfn.TEXTJOIN(CHAR(10),TRUE,_xlfn._xlws.FILTER(AF$2:AF$952,$AD$2:$AD$952=$G15))</f>
        <v>Herbaceous forages-all data</v>
      </c>
      <c r="G15" s="210" t="s">
        <v>27581</v>
      </c>
      <c r="I15" s="207">
        <v>4.1500000000000004</v>
      </c>
      <c r="J15" s="207">
        <v>3</v>
      </c>
      <c r="P15" s="207">
        <v>15.155000000000001</v>
      </c>
      <c r="Q15" s="207">
        <v>20.91</v>
      </c>
      <c r="R15" s="207">
        <v>21.7</v>
      </c>
      <c r="S15" s="207">
        <v>6.1749999999999998</v>
      </c>
      <c r="T15" s="207">
        <v>1.1499999999999999</v>
      </c>
      <c r="U15" s="207">
        <v>565.70000000000005</v>
      </c>
      <c r="V15" s="207">
        <v>646</v>
      </c>
      <c r="W15" s="207">
        <v>90.17</v>
      </c>
      <c r="X15" s="207">
        <v>4.3450000000000006</v>
      </c>
      <c r="Y15" s="207">
        <v>4.24</v>
      </c>
      <c r="Z15" s="207">
        <v>78.900000000000006</v>
      </c>
      <c r="AA15" s="207">
        <v>46.94</v>
      </c>
      <c r="AB15" s="207">
        <v>91.64500000000001</v>
      </c>
      <c r="AD15" s="210" t="s">
        <v>27582</v>
      </c>
      <c r="AE15" s="207" t="s">
        <v>27583</v>
      </c>
      <c r="AF15" s="207" t="s">
        <v>27551</v>
      </c>
    </row>
    <row r="16" spans="1:38" ht="15.95">
      <c r="A16" s="228" t="str" cm="1">
        <f t="array" ref="A16">IFERROR(_xlfn.TEXTJOIN(CHAR(10),TRUE,_xlfn._xlws.FILTER(AOM[AOM],AOM[ilri_code]=$G16)),"No AOM Match")</f>
        <v>No AOM Match</v>
      </c>
      <c r="B16" s="228" t="str" cm="1">
        <f t="array" ref="B16">IFERROR(_xlfn.TEXTJOIN(CHAR(10),TRUE,_xlfn._xlws.FILTER(AOM[Edge_Value],AOM[ilri_code]=$G16)),"No AOM Match")</f>
        <v>No AOM Match</v>
      </c>
      <c r="C16" s="228" t="str" cm="1">
        <f t="array" ref="C16">IFERROR(
  _xlfn.TEXTJOIN(
    CHAR(10),
    TRUE,
    SUBSTITUTE(
      _xlfn._xlws.FILTER(AOM[Path], AOM[ilri_code]=$G16),
      "Management/Livestock Management/Feed Characteristic/Feed Composition/Feed Ingredient/",
      ""
    )
  ),
  "No AOM Match"
)</f>
        <v>No AOM Match</v>
      </c>
      <c r="D16" s="228" t="str" cm="1">
        <f t="array" ref="D16">_xlfn.TEXTJOIN(CHAR(10),TRUE,_xlfn._xlws.FILTER(AE$2:AE$952,$AD$2:$AD$952=$G16))</f>
        <v>Andropogon amethystinus</v>
      </c>
      <c r="F16" s="228" t="str" cm="1">
        <f t="array" ref="F16">_xlfn.TEXTJOIN(CHAR(10),TRUE,_xlfn._xlws.FILTER(AF$2:AF$952,$AD$2:$AD$952=$G16))</f>
        <v>Herbaceous forages-all data</v>
      </c>
      <c r="G16" s="210" t="s">
        <v>27584</v>
      </c>
      <c r="L16" s="207">
        <v>7.55</v>
      </c>
      <c r="O16" s="207">
        <v>52.42</v>
      </c>
      <c r="W16" s="207">
        <v>87.75</v>
      </c>
      <c r="X16" s="207">
        <v>6.71</v>
      </c>
      <c r="Y16" s="207">
        <v>6.57</v>
      </c>
      <c r="Z16" s="207">
        <v>71.47</v>
      </c>
      <c r="AA16" s="207">
        <v>39.29</v>
      </c>
      <c r="AB16" s="207">
        <v>92.06</v>
      </c>
      <c r="AD16" s="210" t="s">
        <v>19517</v>
      </c>
      <c r="AE16" s="207" t="s">
        <v>27585</v>
      </c>
      <c r="AF16" s="207" t="s">
        <v>27551</v>
      </c>
    </row>
    <row r="17" spans="1:32" ht="32.1">
      <c r="A17" s="261" t="str" cm="1">
        <f t="array" ref="A17">IFERROR(_xlfn.TEXTJOIN(CHAR(10),TRUE,_xlfn._xlws.FILTER(AOM[AOM],AOM[ilri_code]=$G17)),"No AOM Match")</f>
        <v>No AOM Match</v>
      </c>
      <c r="B17" s="261" t="str" cm="1">
        <f t="array" ref="B17">IFERROR(_xlfn.TEXTJOIN(CHAR(10),TRUE,_xlfn._xlws.FILTER(AOM[Edge_Value],AOM[ilri_code]=$G17)),"No AOM Match")</f>
        <v>No AOM Match</v>
      </c>
      <c r="C17" s="261" t="str" cm="1">
        <f t="array" ref="C17">IFERROR(
  _xlfn.TEXTJOIN(
    CHAR(10),
    TRUE,
    SUBSTITUTE(
      _xlfn._xlws.FILTER(AOM[Path], AOM[ilri_code]=$G17),
      "Management/Livestock Management/Feed Characteristic/Feed Composition/Feed Ingredient/",
      ""
    )
  ),
  "No AOM Match"
)</f>
        <v>No AOM Match</v>
      </c>
      <c r="D17" s="261" t="str" cm="1">
        <f t="array" ref="D17">_xlfn.TEXTJOIN(CHAR(10),TRUE,_xlfn._xlws.FILTER(AE$2:AE$952,$AD$2:$AD$952=$G17))</f>
        <v>Andropogon chinensis</v>
      </c>
      <c r="F17" s="228" t="str" cm="1">
        <f t="array" ref="F17">_xlfn.TEXTJOIN(CHAR(10),TRUE,_xlfn._xlws.FILTER(AF$2:AF$952,$AD$2:$AD$952=$G17))</f>
        <v>Herbaceous forages-all data</v>
      </c>
      <c r="G17" s="210" t="s">
        <v>27586</v>
      </c>
      <c r="J17" s="207">
        <v>0.7</v>
      </c>
      <c r="W17" s="207">
        <v>90.98</v>
      </c>
      <c r="X17" s="207">
        <v>6.19</v>
      </c>
      <c r="Y17" s="207">
        <v>8.1</v>
      </c>
      <c r="Z17" s="207">
        <v>82.67</v>
      </c>
      <c r="AA17" s="207">
        <v>44.98</v>
      </c>
      <c r="AB17" s="207">
        <v>91.36</v>
      </c>
      <c r="AD17" s="210" t="s">
        <v>27587</v>
      </c>
      <c r="AE17" s="207" t="s">
        <v>27588</v>
      </c>
      <c r="AF17" s="207" t="s">
        <v>27551</v>
      </c>
    </row>
    <row r="18" spans="1:32" ht="15.95">
      <c r="A18" s="228" t="str" cm="1">
        <f t="array" ref="A18">IFERROR(_xlfn.TEXTJOIN(CHAR(10),TRUE,_xlfn._xlws.FILTER(AOM[AOM],AOM[ilri_code]=$G18)),"No AOM Match")</f>
        <v>AOM_006039
AOM_001379</v>
      </c>
      <c r="B18" s="228" t="str" cm="1">
        <f t="array" ref="B18">IFERROR(_xlfn.TEXTJOIN(CHAR(10),TRUE,_xlfn._xlws.FILTER(AOM[Edge_Value],AOM[ilri_code]=$G18)),"No AOM Match")</f>
        <v>Andropogon Dried
Andropogon</v>
      </c>
      <c r="C18" s="228" t="str" cm="1">
        <f t="array" ref="C18">IFERROR(
  _xlfn.TEXTJOIN(
    CHAR(10),
    TRUE,
    SUBSTITUTE(
      _xlfn._xlws.FILTER(AOM[Path], AOM[ilri_code]=$G18),
      "Management/Livestock Management/Feed Characteristic/Feed Composition/Feed Ingredient/",
      ""
    )
  ),
  "No AOM Match"
)</f>
        <v>Forage Plants/Cereal and Grass Forages/Andropogon/Andropogon Dried
Forage Plants/Cereal and Grass Forages/Andropogon</v>
      </c>
      <c r="D18" s="228" t="str" cm="1">
        <f t="array" ref="D18">_xlfn.TEXTJOIN(CHAR(10),TRUE,_xlfn._xlws.FILTER(AE$2:AE$952,$AD$2:$AD$952=$G18))</f>
        <v>Andropogon sp.</v>
      </c>
      <c r="F18" s="228" t="str" cm="1">
        <f t="array" ref="F18">_xlfn.TEXTJOIN(CHAR(10),TRUE,_xlfn._xlws.FILTER(AF$2:AF$952,$AD$2:$AD$952=$G18))</f>
        <v>Herbaceous forages-all data</v>
      </c>
      <c r="G18" s="210" t="s">
        <v>20823</v>
      </c>
      <c r="L18" s="207">
        <v>8.02</v>
      </c>
      <c r="O18" s="207">
        <v>53.37</v>
      </c>
      <c r="W18" s="207">
        <v>90.42</v>
      </c>
      <c r="X18" s="207">
        <v>7.53</v>
      </c>
      <c r="Y18" s="207">
        <v>5.14</v>
      </c>
      <c r="Z18" s="207">
        <v>74.64</v>
      </c>
      <c r="AA18" s="207">
        <v>44.07</v>
      </c>
      <c r="AB18" s="207">
        <v>91.37</v>
      </c>
      <c r="AD18" s="210" t="s">
        <v>19797</v>
      </c>
      <c r="AE18" s="207" t="s">
        <v>27589</v>
      </c>
      <c r="AF18" s="207" t="s">
        <v>27551</v>
      </c>
    </row>
    <row r="19" spans="1:32" ht="15.95">
      <c r="A19" s="228" t="str" cm="1">
        <f t="array" ref="A19">IFERROR(_xlfn.TEXTJOIN(CHAR(10),TRUE,_xlfn._xlws.FILTER(AOM[AOM],AOM[ilri_code]=$G19)),"No AOM Match")</f>
        <v>No AOM Match</v>
      </c>
      <c r="B19" s="228" t="str" cm="1">
        <f t="array" ref="B19">IFERROR(_xlfn.TEXTJOIN(CHAR(10),TRUE,_xlfn._xlws.FILTER(AOM[Edge_Value],AOM[ilri_code]=$G19)),"No AOM Match")</f>
        <v>No AOM Match</v>
      </c>
      <c r="C19" s="228" t="str" cm="1">
        <f t="array" ref="C19">IFERROR(
  _xlfn.TEXTJOIN(
    CHAR(10),
    TRUE,
    SUBSTITUTE(
      _xlfn._xlws.FILTER(AOM[Path], AOM[ilri_code]=$G19),
      "Management/Livestock Management/Feed Characteristic/Feed Composition/Feed Ingredient/",
      ""
    )
  ),
  "No AOM Match"
)</f>
        <v>No AOM Match</v>
      </c>
      <c r="D19" s="228" t="str" cm="1">
        <f t="array" ref="D19">_xlfn.TEXTJOIN(CHAR(10),TRUE,_xlfn._xlws.FILTER(AE$2:AE$952,$AD$2:$AD$952=$G19))</f>
        <v>Archer' axillaris</v>
      </c>
      <c r="F19" s="228" t="str" cm="1">
        <f t="array" ref="F19">_xlfn.TEXTJOIN(CHAR(10),TRUE,_xlfn._xlws.FILTER(AF$2:AF$952,$AD$2:$AD$952=$G19))</f>
        <v>Herbaceous forages-all data</v>
      </c>
      <c r="G19" s="210" t="s">
        <v>27590</v>
      </c>
      <c r="I19" s="207">
        <v>6.0714285714285712</v>
      </c>
      <c r="J19" s="207">
        <v>1.33</v>
      </c>
      <c r="K19" s="207">
        <v>5.4076000000000013</v>
      </c>
      <c r="L19" s="207">
        <v>8.8160000000000007</v>
      </c>
      <c r="M19" s="207">
        <v>2.8472000000000004</v>
      </c>
      <c r="N19" s="207">
        <v>5.2319999999999993</v>
      </c>
      <c r="O19" s="207">
        <v>57.667999999999999</v>
      </c>
      <c r="P19" s="207">
        <v>38.49666666666667</v>
      </c>
      <c r="Q19" s="207">
        <v>288.02500000000003</v>
      </c>
      <c r="R19" s="207">
        <v>15.642857142857142</v>
      </c>
      <c r="S19" s="207">
        <v>8.5083333333333329</v>
      </c>
      <c r="T19" s="207">
        <v>1.2142857142857142</v>
      </c>
      <c r="U19" s="207">
        <v>350.01833333333326</v>
      </c>
      <c r="V19" s="207">
        <v>118.67285714285715</v>
      </c>
      <c r="W19" s="207">
        <v>92.962903225806443</v>
      </c>
      <c r="X19" s="207">
        <v>14.249333333333334</v>
      </c>
      <c r="Y19" s="207">
        <v>9.1667857142857141</v>
      </c>
      <c r="Z19" s="207">
        <v>51.817666666666668</v>
      </c>
      <c r="AA19" s="207">
        <v>40.815714285714286</v>
      </c>
      <c r="AB19" s="207">
        <v>92.242258064516136</v>
      </c>
      <c r="AD19" s="210" t="s">
        <v>18833</v>
      </c>
      <c r="AE19" s="207" t="s">
        <v>27591</v>
      </c>
      <c r="AF19" s="207" t="s">
        <v>27551</v>
      </c>
    </row>
    <row r="20" spans="1:32" ht="15.95">
      <c r="A20" s="228" t="str" cm="1">
        <f t="array" ref="A20">IFERROR(_xlfn.TEXTJOIN(CHAR(10),TRUE,_xlfn._xlws.FILTER(AOM[AOM],AOM[ilri_code]=$G20)),"No AOM Match")</f>
        <v>No AOM Match</v>
      </c>
      <c r="B20" s="228" t="str" cm="1">
        <f t="array" ref="B20">IFERROR(_xlfn.TEXTJOIN(CHAR(10),TRUE,_xlfn._xlws.FILTER(AOM[Edge_Value],AOM[ilri_code]=$G20)),"No AOM Match")</f>
        <v>No AOM Match</v>
      </c>
      <c r="C20" s="228" t="str" cm="1">
        <f t="array" ref="C20">IFERROR(
  _xlfn.TEXTJOIN(
    CHAR(10),
    TRUE,
    SUBSTITUTE(
      _xlfn._xlws.FILTER(AOM[Path], AOM[ilri_code]=$G20),
      "Management/Livestock Management/Feed Characteristic/Feed Composition/Feed Ingredient/",
      ""
    )
  ),
  "No AOM Match"
)</f>
        <v>No AOM Match</v>
      </c>
      <c r="D20" s="228" t="str" cm="1">
        <f t="array" ref="D20">_xlfn.TEXTJOIN(CHAR(10),TRUE,_xlfn._xlws.FILTER(AE$2:AE$952,$AD$2:$AD$952=$G20))</f>
        <v>Argyrolobium schimperianum</v>
      </c>
      <c r="F20" s="228" t="str" cm="1">
        <f t="array" ref="F20">_xlfn.TEXTJOIN(CHAR(10),TRUE,_xlfn._xlws.FILTER(AF$2:AF$952,$AD$2:$AD$952=$G20))</f>
        <v>Herbaceous forages-all data</v>
      </c>
      <c r="G20" s="210" t="s">
        <v>27592</v>
      </c>
      <c r="W20" s="207">
        <v>91.11</v>
      </c>
      <c r="X20" s="207">
        <v>10.88</v>
      </c>
      <c r="AB20" s="207">
        <v>93.76</v>
      </c>
      <c r="AD20" s="210" t="s">
        <v>18873</v>
      </c>
      <c r="AE20" s="207" t="s">
        <v>27593</v>
      </c>
      <c r="AF20" s="207" t="s">
        <v>27551</v>
      </c>
    </row>
    <row r="21" spans="1:32" ht="48">
      <c r="A21" s="228" t="str" cm="1">
        <f t="array" ref="A21">IFERROR(_xlfn.TEXTJOIN(CHAR(10),TRUE,_xlfn._xlws.FILTER(AOM[AOM],AOM[ilri_code]=$G21)),"No AOM Match")</f>
        <v>No AOM Match</v>
      </c>
      <c r="B21" s="228" t="str" cm="1">
        <f t="array" ref="B21">IFERROR(_xlfn.TEXTJOIN(CHAR(10),TRUE,_xlfn._xlws.FILTER(AOM[Edge_Value],AOM[ilri_code]=$G21)),"No AOM Match")</f>
        <v>No AOM Match</v>
      </c>
      <c r="C21" s="228" t="str" cm="1">
        <f t="array" ref="C21">IFERROR(
  _xlfn.TEXTJOIN(
    CHAR(10),
    TRUE,
    SUBSTITUTE(
      _xlfn._xlws.FILTER(AOM[Path], AOM[ilri_code]=$G21),
      "Management/Livestock Management/Feed Characteristic/Feed Composition/Feed Ingredient/",
      ""
    )
  ),
  "No AOM Match"
)</f>
        <v>No AOM Match</v>
      </c>
      <c r="D21" s="228" t="str" cm="1">
        <f t="array" ref="D21">_xlfn.TEXTJOIN(CHAR(10),TRUE,_xlfn._xlws.FILTER(AE$2:AE$952,$AD$2:$AD$952=$G21))</f>
        <v>Aristida barbicollis</v>
      </c>
      <c r="F21" s="228" t="str" cm="1">
        <f t="array" ref="F21">_xlfn.TEXTJOIN(CHAR(10),TRUE,_xlfn._xlws.FILTER(AF$2:AF$952,$AD$2:$AD$952=$G21))</f>
        <v>Herbaceous forages-all data</v>
      </c>
      <c r="G21" s="210" t="s">
        <v>27594</v>
      </c>
      <c r="J21" s="207">
        <v>2.2000000000000002</v>
      </c>
      <c r="W21" s="207">
        <v>89.585000000000008</v>
      </c>
      <c r="X21" s="207">
        <v>8.6850000000000005</v>
      </c>
      <c r="Y21" s="207">
        <v>3.5049999999999999</v>
      </c>
      <c r="Z21" s="207">
        <v>70.835000000000008</v>
      </c>
      <c r="AA21" s="207">
        <v>39.769999999999996</v>
      </c>
      <c r="AB21" s="207">
        <v>92.8</v>
      </c>
      <c r="AD21" s="210" t="s">
        <v>20247</v>
      </c>
      <c r="AE21" s="207" t="s">
        <v>3680</v>
      </c>
      <c r="AF21" s="207" t="s">
        <v>27595</v>
      </c>
    </row>
    <row r="22" spans="1:32" ht="15.95">
      <c r="A22" s="228" t="str" cm="1">
        <f t="array" ref="A22">IFERROR(_xlfn.TEXTJOIN(CHAR(10),TRUE,_xlfn._xlws.FILTER(AOM[AOM],AOM[ilri_code]=$G22)),"No AOM Match")</f>
        <v>No AOM Match</v>
      </c>
      <c r="B22" s="228" t="str" cm="1">
        <f t="array" ref="B22">IFERROR(_xlfn.TEXTJOIN(CHAR(10),TRUE,_xlfn._xlws.FILTER(AOM[Edge_Value],AOM[ilri_code]=$G22)),"No AOM Match")</f>
        <v>No AOM Match</v>
      </c>
      <c r="C22" s="228" t="str" cm="1">
        <f t="array" ref="C22">IFERROR(
  _xlfn.TEXTJOIN(
    CHAR(10),
    TRUE,
    SUBSTITUTE(
      _xlfn._xlws.FILTER(AOM[Path], AOM[ilri_code]=$G22),
      "Management/Livestock Management/Feed Characteristic/Feed Composition/Feed Ingredient/",
      ""
    )
  ),
  "No AOM Match"
)</f>
        <v>No AOM Match</v>
      </c>
      <c r="D22" s="228" t="str" cm="1">
        <f t="array" ref="D22">_xlfn.TEXTJOIN(CHAR(10),TRUE,_xlfn._xlws.FILTER(AE$2:AE$952,$AD$2:$AD$952=$G22))</f>
        <v>Aristida congesta</v>
      </c>
      <c r="F22" s="228" t="str" cm="1">
        <f t="array" ref="F22">_xlfn.TEXTJOIN(CHAR(10),TRUE,_xlfn._xlws.FILTER(AF$2:AF$952,$AD$2:$AD$952=$G22))</f>
        <v>Herbaceous forages-all data</v>
      </c>
      <c r="G22" s="210" t="s">
        <v>27596</v>
      </c>
      <c r="J22" s="207">
        <v>1.6</v>
      </c>
      <c r="W22" s="207">
        <v>89.17</v>
      </c>
      <c r="X22" s="207">
        <v>10</v>
      </c>
      <c r="Y22" s="207">
        <v>3.91</v>
      </c>
      <c r="Z22" s="207">
        <v>67.44</v>
      </c>
      <c r="AA22" s="207">
        <v>39.01</v>
      </c>
      <c r="AB22" s="207">
        <v>90.32</v>
      </c>
      <c r="AD22" s="210" t="s">
        <v>20247</v>
      </c>
      <c r="AE22" s="207" t="s">
        <v>27597</v>
      </c>
      <c r="AF22" s="207" t="s">
        <v>27595</v>
      </c>
    </row>
    <row r="23" spans="1:32" ht="15.95">
      <c r="A23" s="228" t="str" cm="1">
        <f t="array" ref="A23">IFERROR(_xlfn.TEXTJOIN(CHAR(10),TRUE,_xlfn._xlws.FILTER(AOM[AOM],AOM[ilri_code]=$G23)),"No AOM Match")</f>
        <v>No AOM Match</v>
      </c>
      <c r="B23" s="228" t="str" cm="1">
        <f t="array" ref="B23">IFERROR(_xlfn.TEXTJOIN(CHAR(10),TRUE,_xlfn._xlws.FILTER(AOM[Edge_Value],AOM[ilri_code]=$G23)),"No AOM Match")</f>
        <v>No AOM Match</v>
      </c>
      <c r="C23" s="228" t="str" cm="1">
        <f t="array" ref="C23">IFERROR(
  _xlfn.TEXTJOIN(
    CHAR(10),
    TRUE,
    SUBSTITUTE(
      _xlfn._xlws.FILTER(AOM[Path], AOM[ilri_code]=$G23),
      "Management/Livestock Management/Feed Characteristic/Feed Composition/Feed Ingredient/",
      ""
    )
  ),
  "No AOM Match"
)</f>
        <v>No AOM Match</v>
      </c>
      <c r="D23" s="228" t="str" cm="1">
        <f t="array" ref="D23">_xlfn.TEXTJOIN(CHAR(10),TRUE,_xlfn._xlws.FILTER(AE$2:AE$952,$AD$2:$AD$952=$G23))</f>
        <v>Aristida kenyensis</v>
      </c>
      <c r="F23" s="228" t="str" cm="1">
        <f t="array" ref="F23">_xlfn.TEXTJOIN(CHAR(10),TRUE,_xlfn._xlws.FILTER(AF$2:AF$952,$AD$2:$AD$952=$G23))</f>
        <v>Herbaceous forages-all data</v>
      </c>
      <c r="G23" s="210" t="s">
        <v>27598</v>
      </c>
      <c r="W23" s="207">
        <v>87.685000000000002</v>
      </c>
      <c r="X23" s="207">
        <v>5.1899999999999995</v>
      </c>
      <c r="Y23" s="207">
        <v>5.98</v>
      </c>
      <c r="Z23" s="207">
        <v>74.366666666666674</v>
      </c>
      <c r="AA23" s="207">
        <v>45.355000000000004</v>
      </c>
      <c r="AB23" s="207">
        <v>93.586666666666659</v>
      </c>
      <c r="AD23" s="210" t="s">
        <v>20247</v>
      </c>
      <c r="AE23" s="207" t="s">
        <v>27599</v>
      </c>
      <c r="AF23" s="207" t="s">
        <v>27551</v>
      </c>
    </row>
    <row r="24" spans="1:32" ht="15.95">
      <c r="A24" s="261" t="str" cm="1">
        <f t="array" ref="A24">IFERROR(_xlfn.TEXTJOIN(CHAR(10),TRUE,_xlfn._xlws.FILTER(AOM[AOM],AOM[ilri_code]=$G24)),"No AOM Match")</f>
        <v>No AOM Match</v>
      </c>
      <c r="B24" s="261" t="str" cm="1">
        <f t="array" ref="B24">IFERROR(_xlfn.TEXTJOIN(CHAR(10),TRUE,_xlfn._xlws.FILTER(AOM[Edge_Value],AOM[ilri_code]=$G24)),"No AOM Match")</f>
        <v>No AOM Match</v>
      </c>
      <c r="C24" s="261" t="str" cm="1">
        <f t="array" ref="C24">IFERROR(
  _xlfn.TEXTJOIN(
    CHAR(10),
    TRUE,
    SUBSTITUTE(
      _xlfn._xlws.FILTER(AOM[Path], AOM[ilri_code]=$G24),
      "Management/Livestock Management/Feed Characteristic/Feed Composition/Feed Ingredient/",
      ""
    )
  ),
  "No AOM Match"
)</f>
        <v>No AOM Match</v>
      </c>
      <c r="D24" s="261" t="str" cm="1">
        <f t="array" ref="D24">_xlfn.TEXTJOIN(CHAR(10),TRUE,_xlfn._xlws.FILTER(AE$2:AE$952,$AD$2:$AD$952=$G24))</f>
        <v>Arrowroot</v>
      </c>
      <c r="F24" s="228" t="str" cm="1">
        <f t="array" ref="F24">_xlfn.TEXTJOIN(CHAR(10),TRUE,_xlfn._xlws.FILTER(AF$2:AF$952,$AD$2:$AD$952=$G24))</f>
        <v>food_crops_roots_tubers</v>
      </c>
      <c r="G24" s="210" t="s">
        <v>27600</v>
      </c>
      <c r="L24" s="207">
        <v>7.2149999999999999</v>
      </c>
      <c r="O24" s="207">
        <v>53.439999999999991</v>
      </c>
      <c r="X24" s="207">
        <v>9.33</v>
      </c>
      <c r="Y24" s="207">
        <v>7.8725000000000005</v>
      </c>
      <c r="Z24" s="207">
        <v>42.467500000000001</v>
      </c>
      <c r="AA24" s="207">
        <v>32.377499999999998</v>
      </c>
      <c r="AB24" s="207">
        <v>93.477499999999992</v>
      </c>
      <c r="AD24" s="210" t="s">
        <v>20247</v>
      </c>
      <c r="AE24" s="207" t="s">
        <v>20262</v>
      </c>
      <c r="AF24" s="207" t="s">
        <v>27601</v>
      </c>
    </row>
    <row r="25" spans="1:32" ht="15.95">
      <c r="A25" s="261" t="str" cm="1">
        <f t="array" ref="A25">IFERROR(_xlfn.TEXTJOIN(CHAR(10),TRUE,_xlfn._xlws.FILTER(AOM[AOM],AOM[ilri_code]=$G25)),"No AOM Match")</f>
        <v>No AOM Match</v>
      </c>
      <c r="B25" s="261" t="str" cm="1">
        <f t="array" ref="B25">IFERROR(_xlfn.TEXTJOIN(CHAR(10),TRUE,_xlfn._xlws.FILTER(AOM[Edge_Value],AOM[ilri_code]=$G25)),"No AOM Match")</f>
        <v>No AOM Match</v>
      </c>
      <c r="C25" s="261" t="str" cm="1">
        <f t="array" ref="C25">IFERROR(
  _xlfn.TEXTJOIN(
    CHAR(10),
    TRUE,
    SUBSTITUTE(
      _xlfn._xlws.FILTER(AOM[Path], AOM[ilri_code]=$G25),
      "Management/Livestock Management/Feed Characteristic/Feed Composition/Feed Ingredient/",
      ""
    )
  ),
  "No AOM Match"
)</f>
        <v>No AOM Match</v>
      </c>
      <c r="D25" s="261" t="str" cm="1">
        <f t="array" ref="D25">_xlfn.TEXTJOIN(CHAR(10),TRUE,_xlfn._xlws.FILTER(AE$2:AE$952,$AD$2:$AD$952=$G25))</f>
        <v>Asparagus aspergillus residue</v>
      </c>
      <c r="F25" s="228" t="str" cm="1">
        <f t="array" ref="F25">_xlfn.TEXTJOIN(CHAR(10),TRUE,_xlfn._xlws.FILTER(AF$2:AF$952,$AD$2:$AD$952=$G25))</f>
        <v>food_crop_others</v>
      </c>
      <c r="G25" s="210" t="s">
        <v>27602</v>
      </c>
      <c r="I25" s="207">
        <v>20.100000000000001</v>
      </c>
      <c r="J25" s="207">
        <v>2.25</v>
      </c>
      <c r="X25" s="207">
        <v>22.376666666666665</v>
      </c>
      <c r="Y25" s="207">
        <v>8.9033333333333342</v>
      </c>
      <c r="Z25" s="207">
        <v>34.909999999999997</v>
      </c>
      <c r="AA25" s="207">
        <v>23.856666666666669</v>
      </c>
      <c r="AB25" s="207">
        <v>91.81</v>
      </c>
      <c r="AD25" s="210" t="s">
        <v>20171</v>
      </c>
      <c r="AE25" s="207" t="s">
        <v>20178</v>
      </c>
      <c r="AF25" s="207" t="s">
        <v>27551</v>
      </c>
    </row>
    <row r="26" spans="1:32" ht="15.95">
      <c r="A26" s="228" t="str" cm="1">
        <f t="array" ref="A26">IFERROR(_xlfn.TEXTJOIN(CHAR(10),TRUE,_xlfn._xlws.FILTER(AOM[AOM],AOM[ilri_code]=$G26)),"No AOM Match")</f>
        <v>No AOM Match</v>
      </c>
      <c r="B26" s="228" t="str" cm="1">
        <f t="array" ref="B26">IFERROR(_xlfn.TEXTJOIN(CHAR(10),TRUE,_xlfn._xlws.FILTER(AOM[Edge_Value],AOM[ilri_code]=$G26)),"No AOM Match")</f>
        <v>No AOM Match</v>
      </c>
      <c r="C26" s="228" t="str" cm="1">
        <f t="array" ref="C26">IFERROR(
  _xlfn.TEXTJOIN(
    CHAR(10),
    TRUE,
    SUBSTITUTE(
      _xlfn._xlws.FILTER(AOM[Path], AOM[ilri_code]=$G26),
      "Management/Livestock Management/Feed Characteristic/Feed Composition/Feed Ingredient/",
      ""
    )
  ),
  "No AOM Match"
)</f>
        <v>No AOM Match</v>
      </c>
      <c r="D26" s="228" t="str" cm="1">
        <f t="array" ref="D26">_xlfn.TEXTJOIN(CHAR(10),TRUE,_xlfn._xlws.FILTER(AE$2:AE$952,$AD$2:$AD$952=$G26))</f>
        <v>Asparagus flagellaris residue</v>
      </c>
      <c r="F26" s="228" t="str" cm="1">
        <f t="array" ref="F26">_xlfn.TEXTJOIN(CHAR(10),TRUE,_xlfn._xlws.FILTER(AF$2:AF$952,$AD$2:$AD$952=$G26))</f>
        <v>food_crop_others</v>
      </c>
      <c r="G26" s="210" t="s">
        <v>27603</v>
      </c>
      <c r="J26" s="207">
        <v>2.9</v>
      </c>
      <c r="W26" s="207">
        <v>94.8</v>
      </c>
      <c r="X26" s="207">
        <v>16.309999999999999</v>
      </c>
      <c r="Z26" s="207">
        <v>67.23</v>
      </c>
      <c r="AB26" s="207">
        <v>89.29</v>
      </c>
      <c r="AD26" s="210" t="s">
        <v>19822</v>
      </c>
      <c r="AE26" s="207" t="s">
        <v>27604</v>
      </c>
      <c r="AF26" s="207" t="s">
        <v>27551</v>
      </c>
    </row>
    <row r="27" spans="1:32" ht="15.95">
      <c r="A27" s="228" t="str" cm="1">
        <f t="array" ref="A27">IFERROR(_xlfn.TEXTJOIN(CHAR(10),TRUE,_xlfn._xlws.FILTER(AOM[AOM],AOM[ilri_code]=$G27)),"No AOM Match")</f>
        <v>AOM_001201</v>
      </c>
      <c r="B27" s="228" t="str" cm="1">
        <f t="array" ref="B27">IFERROR(_xlfn.TEXTJOIN(CHAR(10),TRUE,_xlfn._xlws.FILTER(AOM[Edge_Value],AOM[ilri_code]=$G27)),"No AOM Match")</f>
        <v>Avocado</v>
      </c>
      <c r="C27" s="228" t="str" cm="1">
        <f t="array" ref="C27">IFERROR(
  _xlfn.TEXTJOIN(
    CHAR(10),
    TRUE,
    SUBSTITUTE(
      _xlfn._xlws.FILTER(AOM[Path], AOM[ilri_code]=$G27),
      "Management/Livestock Management/Feed Characteristic/Feed Composition/Feed Ingredient/",
      ""
    )
  ),
  "No AOM Match"
)</f>
        <v>Crop Product/Fruit Product/Avocado</v>
      </c>
      <c r="D27" s="228" t="str" cm="1">
        <f t="array" ref="D27">_xlfn.TEXTJOIN(CHAR(10),TRUE,_xlfn._xlws.FILTER(AE$2:AE$952,$AD$2:$AD$952=$G27))</f>
        <v>Avocado fruit</v>
      </c>
      <c r="F27" s="228" t="str" cm="1">
        <f t="array" ref="F27">_xlfn.TEXTJOIN(CHAR(10),TRUE,_xlfn._xlws.FILTER(AF$2:AF$952,$AD$2:$AD$952=$G27))</f>
        <v>food_crop_others</v>
      </c>
      <c r="G27" s="210" t="s">
        <v>20363</v>
      </c>
      <c r="I27" s="207">
        <v>0.59900000000000009</v>
      </c>
      <c r="J27" s="207">
        <v>2.1040000000000001</v>
      </c>
      <c r="K27" s="207">
        <v>7.11</v>
      </c>
      <c r="L27" s="207">
        <v>11.25</v>
      </c>
      <c r="M27" s="207">
        <v>4.8099999999999996</v>
      </c>
      <c r="N27" s="207">
        <v>7.41</v>
      </c>
      <c r="O27" s="207">
        <v>69.95</v>
      </c>
      <c r="W27" s="207">
        <v>93.960909090909112</v>
      </c>
      <c r="X27" s="207">
        <v>6.5072727272727269</v>
      </c>
      <c r="Y27" s="207">
        <v>8.2100000000000009</v>
      </c>
      <c r="Z27" s="207">
        <v>60.195454545454545</v>
      </c>
      <c r="AA27" s="207">
        <v>49.718181818181804</v>
      </c>
      <c r="AB27" s="207">
        <v>96.528181818181807</v>
      </c>
      <c r="AD27" s="210" t="s">
        <v>27605</v>
      </c>
      <c r="AE27" s="207" t="s">
        <v>27606</v>
      </c>
      <c r="AF27" s="207" t="s">
        <v>27551</v>
      </c>
    </row>
    <row r="28" spans="1:32" ht="15.95">
      <c r="A28" s="228" t="str" cm="1">
        <f t="array" ref="A28">IFERROR(_xlfn.TEXTJOIN(CHAR(10),TRUE,_xlfn._xlws.FILTER(AOM[AOM],AOM[ilri_code]=$G28)),"No AOM Match")</f>
        <v>No AOM Match</v>
      </c>
      <c r="B28" s="228" t="str" cm="1">
        <f t="array" ref="B28">IFERROR(_xlfn.TEXTJOIN(CHAR(10),TRUE,_xlfn._xlws.FILTER(AOM[Edge_Value],AOM[ilri_code]=$G28)),"No AOM Match")</f>
        <v>No AOM Match</v>
      </c>
      <c r="C28" s="228" t="str" cm="1">
        <f t="array" ref="C28">IFERROR(
  _xlfn.TEXTJOIN(
    CHAR(10),
    TRUE,
    SUBSTITUTE(
      _xlfn._xlws.FILTER(AOM[Path], AOM[ilri_code]=$G28),
      "Management/Livestock Management/Feed Characteristic/Feed Composition/Feed Ingredient/",
      ""
    )
  ),
  "No AOM Match"
)</f>
        <v>No AOM Match</v>
      </c>
      <c r="D28" s="228" t="str" cm="1">
        <f t="array" ref="D28">_xlfn.TEXTJOIN(CHAR(10),TRUE,_xlfn._xlws.FILTER(AE$2:AE$952,$AD$2:$AD$952=$G28))</f>
        <v>Avocado leaf</v>
      </c>
      <c r="F28" s="228" t="str" cm="1">
        <f t="array" ref="F28">_xlfn.TEXTJOIN(CHAR(10),TRUE,_xlfn._xlws.FILTER(AF$2:AF$952,$AD$2:$AD$952=$G28))</f>
        <v>food_crop_others</v>
      </c>
      <c r="G28" s="210" t="s">
        <v>27607</v>
      </c>
      <c r="I28" s="207">
        <v>11.935</v>
      </c>
      <c r="J28" s="207">
        <v>2.4550000000000001</v>
      </c>
      <c r="L28" s="207">
        <v>8.1466666666666665</v>
      </c>
      <c r="O28" s="207">
        <v>58.186666666666667</v>
      </c>
      <c r="P28" s="207">
        <v>30.07</v>
      </c>
      <c r="Q28" s="207">
        <v>666.07999999999993</v>
      </c>
      <c r="T28" s="207">
        <v>3.0049999999999999</v>
      </c>
      <c r="U28" s="207">
        <v>913.17499999999995</v>
      </c>
      <c r="W28" s="207">
        <v>90.435000000000002</v>
      </c>
      <c r="X28" s="207">
        <v>12.373999999999999</v>
      </c>
      <c r="Y28" s="207">
        <v>21.387999999999998</v>
      </c>
      <c r="Z28" s="207">
        <v>43.92</v>
      </c>
      <c r="AA28" s="207">
        <v>45.054000000000002</v>
      </c>
      <c r="AB28" s="207">
        <v>93.143999999999991</v>
      </c>
      <c r="AD28" s="210" t="s">
        <v>20317</v>
      </c>
      <c r="AE28" s="207" t="s">
        <v>27608</v>
      </c>
      <c r="AF28" s="207" t="s">
        <v>27551</v>
      </c>
    </row>
    <row r="29" spans="1:32" ht="15.95">
      <c r="A29" s="228" t="str" cm="1">
        <f t="array" ref="A29">IFERROR(_xlfn.TEXTJOIN(CHAR(10),TRUE,_xlfn._xlws.FILTER(AOM[AOM],AOM[ilri_code]=$G29)),"No AOM Match")</f>
        <v>No AOM Match</v>
      </c>
      <c r="B29" s="228" t="str" cm="1">
        <f t="array" ref="B29">IFERROR(_xlfn.TEXTJOIN(CHAR(10),TRUE,_xlfn._xlws.FILTER(AOM[Edge_Value],AOM[ilri_code]=$G29)),"No AOM Match")</f>
        <v>No AOM Match</v>
      </c>
      <c r="C29" s="228" t="str" cm="1">
        <f t="array" ref="C29">IFERROR(
  _xlfn.TEXTJOIN(
    CHAR(10),
    TRUE,
    SUBSTITUTE(
      _xlfn._xlws.FILTER(AOM[Path], AOM[ilri_code]=$G29),
      "Management/Livestock Management/Feed Characteristic/Feed Composition/Feed Ingredient/",
      ""
    )
  ),
  "No AOM Match"
)</f>
        <v>No AOM Match</v>
      </c>
      <c r="D29" s="228" t="str" cm="1">
        <f t="array" ref="D29">_xlfn.TEXTJOIN(CHAR(10),TRUE,_xlfn._xlws.FILTER(AE$2:AE$952,$AD$2:$AD$952=$G29))</f>
        <v>Avocado leaf + twig</v>
      </c>
      <c r="F29" s="228" t="str" cm="1">
        <f t="array" ref="F29">_xlfn.TEXTJOIN(CHAR(10),TRUE,_xlfn._xlws.FILTER(AF$2:AF$952,$AD$2:$AD$952=$G29))</f>
        <v>food_crop_others</v>
      </c>
      <c r="G29" s="210" t="s">
        <v>27609</v>
      </c>
      <c r="L29" s="207">
        <v>8.4166666666666661</v>
      </c>
      <c r="O29" s="207">
        <v>58.476666666666667</v>
      </c>
      <c r="X29" s="207">
        <v>13.043333333333331</v>
      </c>
      <c r="Y29" s="207">
        <v>15.15</v>
      </c>
      <c r="Z29" s="207">
        <v>42.45333333333334</v>
      </c>
      <c r="AA29" s="207">
        <v>45.563333333333333</v>
      </c>
      <c r="AB29" s="207">
        <v>92.336666666666659</v>
      </c>
      <c r="AD29" s="210" t="s">
        <v>19847</v>
      </c>
      <c r="AE29" s="207" t="s">
        <v>27610</v>
      </c>
      <c r="AF29" s="207" t="s">
        <v>27551</v>
      </c>
    </row>
    <row r="30" spans="1:32" ht="15.95">
      <c r="A30" s="228" t="str" cm="1">
        <f t="array" ref="A30">IFERROR(_xlfn.TEXTJOIN(CHAR(10),TRUE,_xlfn._xlws.FILTER(AOM[AOM],AOM[ilri_code]=$G30)),"No AOM Match")</f>
        <v>No AOM Match</v>
      </c>
      <c r="B30" s="228" t="str" cm="1">
        <f t="array" ref="B30">IFERROR(_xlfn.TEXTJOIN(CHAR(10),TRUE,_xlfn._xlws.FILTER(AOM[Edge_Value],AOM[ilri_code]=$G30)),"No AOM Match")</f>
        <v>No AOM Match</v>
      </c>
      <c r="C30" s="228" t="str" cm="1">
        <f t="array" ref="C30">IFERROR(
  _xlfn.TEXTJOIN(
    CHAR(10),
    TRUE,
    SUBSTITUTE(
      _xlfn._xlws.FILTER(AOM[Path], AOM[ilri_code]=$G30),
      "Management/Livestock Management/Feed Characteristic/Feed Composition/Feed Ingredient/",
      ""
    )
  ),
  "No AOM Match"
)</f>
        <v>No AOM Match</v>
      </c>
      <c r="D30" s="228" t="str" cm="1">
        <f t="array" ref="D30">_xlfn.TEXTJOIN(CHAR(10),TRUE,_xlfn._xlws.FILTER(AE$2:AE$952,$AD$2:$AD$952=$G30))</f>
        <v>Axonopus compresus</v>
      </c>
      <c r="F30" s="228" t="str" cm="1">
        <f t="array" ref="F30">_xlfn.TEXTJOIN(CHAR(10),TRUE,_xlfn._xlws.FILTER(AF$2:AF$952,$AD$2:$AD$952=$G30))</f>
        <v>Herbaceous forages-all data</v>
      </c>
      <c r="G30" s="210" t="s">
        <v>27611</v>
      </c>
      <c r="L30" s="207">
        <v>5.0050000000000008</v>
      </c>
      <c r="O30" s="207">
        <v>37.155000000000001</v>
      </c>
      <c r="W30" s="207">
        <v>89.394999999999996</v>
      </c>
      <c r="X30" s="207">
        <v>6.8800000000000008</v>
      </c>
      <c r="Y30" s="207">
        <v>7.4849999999999994</v>
      </c>
      <c r="Z30" s="207">
        <v>64.97999999999999</v>
      </c>
      <c r="AA30" s="207">
        <v>41.03</v>
      </c>
      <c r="AB30" s="207">
        <v>91.07</v>
      </c>
      <c r="AD30" s="210" t="s">
        <v>20449</v>
      </c>
      <c r="AE30" s="207" t="s">
        <v>27612</v>
      </c>
      <c r="AF30" s="207" t="s">
        <v>27551</v>
      </c>
    </row>
    <row r="31" spans="1:32" ht="15.95">
      <c r="A31" s="228" t="str" cm="1">
        <f t="array" ref="A31">IFERROR(_xlfn.TEXTJOIN(CHAR(10),TRUE,_xlfn._xlws.FILTER(AOM[AOM],AOM[ilri_code]=$G31)),"No AOM Match")</f>
        <v>AOM_003207</v>
      </c>
      <c r="B31" s="228" t="str" cm="1">
        <f t="array" ref="B31">IFERROR(_xlfn.TEXTJOIN(CHAR(10),TRUE,_xlfn._xlws.FILTER(AOM[Edge_Value],AOM[ilri_code]=$G31)),"No AOM Match")</f>
        <v>Bambara Groundnut</v>
      </c>
      <c r="C31" s="228" t="str" cm="1">
        <f t="array" ref="C31">IFERROR(
  _xlfn.TEXTJOIN(
    CHAR(10),
    TRUE,
    SUBSTITUTE(
      _xlfn._xlws.FILTER(AOM[Path], AOM[ilri_code]=$G31),
      "Management/Livestock Management/Feed Characteristic/Feed Composition/Feed Ingredient/",
      ""
    )
  ),
  "No AOM Match"
)</f>
        <v>Crop Byproduct/Legume ByProducts/Bambara Groundnut</v>
      </c>
      <c r="D31" s="228" t="str" cm="1">
        <f t="array" ref="D31">_xlfn.TEXTJOIN(CHAR(10),TRUE,_xlfn._xlws.FILTER(AE$2:AE$952,$AD$2:$AD$952=$G31))</f>
        <v>Bambara groundnut</v>
      </c>
      <c r="F31" s="228" t="str" cm="1">
        <f t="array" ref="F31">_xlfn.TEXTJOIN(CHAR(10),TRUE,_xlfn._xlws.FILTER(AF$2:AF$952,$AD$2:$AD$952=$G31))</f>
        <v>food_crops_cereals_legumes_residues</v>
      </c>
      <c r="G31" s="210" t="s">
        <v>19435</v>
      </c>
      <c r="L31" s="207">
        <v>4.71</v>
      </c>
      <c r="O31" s="207">
        <v>35.42</v>
      </c>
      <c r="W31" s="207">
        <v>85.57</v>
      </c>
      <c r="X31" s="207">
        <v>7.59</v>
      </c>
      <c r="Y31" s="207">
        <v>12.81</v>
      </c>
      <c r="Z31" s="207">
        <v>59.04999999999999</v>
      </c>
      <c r="AA31" s="207">
        <v>46.25</v>
      </c>
      <c r="AB31" s="207">
        <v>92.92</v>
      </c>
      <c r="AD31" s="210" t="s">
        <v>18670</v>
      </c>
      <c r="AE31" s="207" t="s">
        <v>27613</v>
      </c>
      <c r="AF31" s="207" t="s">
        <v>27551</v>
      </c>
    </row>
    <row r="32" spans="1:32" ht="15.95">
      <c r="A32" s="228" t="str" cm="1">
        <f t="array" ref="A32">IFERROR(_xlfn.TEXTJOIN(CHAR(10),TRUE,_xlfn._xlws.FILTER(AOM[AOM],AOM[ilri_code]=$G32)),"No AOM Match")</f>
        <v>No AOM Match</v>
      </c>
      <c r="B32" s="228" t="str" cm="1">
        <f t="array" ref="B32">IFERROR(_xlfn.TEXTJOIN(CHAR(10),TRUE,_xlfn._xlws.FILTER(AOM[Edge_Value],AOM[ilri_code]=$G32)),"No AOM Match")</f>
        <v>No AOM Match</v>
      </c>
      <c r="C32" s="228" t="str" cm="1">
        <f t="array" ref="C32">IFERROR(
  _xlfn.TEXTJOIN(
    CHAR(10),
    TRUE,
    SUBSTITUTE(
      _xlfn._xlws.FILTER(AOM[Path], AOM[ilri_code]=$G32),
      "Management/Livestock Management/Feed Characteristic/Feed Composition/Feed Ingredient/",
      ""
    )
  ),
  "No AOM Match"
)</f>
        <v>No AOM Match</v>
      </c>
      <c r="D32" s="228" t="str" cm="1">
        <f t="array" ref="D32">_xlfn.TEXTJOIN(CHAR(10),TRUE,_xlfn._xlws.FILTER(AE$2:AE$952,$AD$2:$AD$952=$G32))</f>
        <v>Bambara groundnut hay</v>
      </c>
      <c r="F32" s="228" t="str" cm="1">
        <f t="array" ref="F32">_xlfn.TEXTJOIN(CHAR(10),TRUE,_xlfn._xlws.FILTER(AF$2:AF$952,$AD$2:$AD$952=$G32))</f>
        <v>food_crops_cereals_legumes_residues</v>
      </c>
      <c r="G32" s="210" t="s">
        <v>27614</v>
      </c>
      <c r="L32" s="207">
        <v>6.75</v>
      </c>
      <c r="O32" s="207">
        <v>50.84</v>
      </c>
      <c r="W32" s="207">
        <v>69.81</v>
      </c>
      <c r="X32" s="207">
        <v>7.11</v>
      </c>
      <c r="Y32" s="207">
        <v>7.45</v>
      </c>
      <c r="Z32" s="207">
        <v>40.869999999999997</v>
      </c>
      <c r="AA32" s="207">
        <v>32.090000000000003</v>
      </c>
      <c r="AB32" s="207">
        <v>93.09999999999998</v>
      </c>
      <c r="AD32" s="210" t="s">
        <v>19698</v>
      </c>
      <c r="AE32" s="207" t="s">
        <v>27615</v>
      </c>
      <c r="AF32" s="207" t="s">
        <v>27551</v>
      </c>
    </row>
    <row r="33" spans="1:32" ht="15.95">
      <c r="A33" s="228" t="str" cm="1">
        <f t="array" ref="A33">IFERROR(_xlfn.TEXTJOIN(CHAR(10),TRUE,_xlfn._xlws.FILTER(AOM[AOM],AOM[ilri_code]=$G33)),"No AOM Match")</f>
        <v>No AOM Match</v>
      </c>
      <c r="B33" s="228" t="str" cm="1">
        <f t="array" ref="B33">IFERROR(_xlfn.TEXTJOIN(CHAR(10),TRUE,_xlfn._xlws.FILTER(AOM[Edge_Value],AOM[ilri_code]=$G33)),"No AOM Match")</f>
        <v>No AOM Match</v>
      </c>
      <c r="C33" s="228" t="str" cm="1">
        <f t="array" ref="C33">IFERROR(
  _xlfn.TEXTJOIN(
    CHAR(10),
    TRUE,
    SUBSTITUTE(
      _xlfn._xlws.FILTER(AOM[Path], AOM[ilri_code]=$G33),
      "Management/Livestock Management/Feed Characteristic/Feed Composition/Feed Ingredient/",
      ""
    )
  ),
  "No AOM Match"
)</f>
        <v>No AOM Match</v>
      </c>
      <c r="D33" s="228" t="str" cm="1">
        <f t="array" ref="D33">_xlfn.TEXTJOIN(CHAR(10),TRUE,_xlfn._xlws.FILTER(AE$2:AE$952,$AD$2:$AD$952=$G33))</f>
        <v>Bambara groundnut pods</v>
      </c>
      <c r="F33" s="228" t="str" cm="1">
        <f t="array" ref="F33">_xlfn.TEXTJOIN(CHAR(10),TRUE,_xlfn._xlws.FILTER(AF$2:AF$952,$AD$2:$AD$952=$G33))</f>
        <v>food_crops_cereals_legumes_residues</v>
      </c>
      <c r="G33" s="210" t="s">
        <v>27616</v>
      </c>
      <c r="L33" s="207">
        <v>6.6799999999999979</v>
      </c>
      <c r="O33" s="207">
        <v>49.9</v>
      </c>
      <c r="W33" s="207">
        <v>84.586666666666645</v>
      </c>
      <c r="X33" s="207">
        <v>16.136666666666667</v>
      </c>
      <c r="Y33" s="207">
        <v>11.313333333333334</v>
      </c>
      <c r="Z33" s="207">
        <v>56.71</v>
      </c>
      <c r="AA33" s="207">
        <v>44.823333333333331</v>
      </c>
      <c r="AB33" s="207">
        <v>92.826666666666668</v>
      </c>
      <c r="AD33" s="210" t="s">
        <v>19015</v>
      </c>
      <c r="AE33" s="207" t="s">
        <v>27036</v>
      </c>
      <c r="AF33" s="207" t="s">
        <v>27551</v>
      </c>
    </row>
    <row r="34" spans="1:32" ht="32.1">
      <c r="A34" s="261" t="str" cm="1">
        <f t="array" ref="A34">IFERROR(_xlfn.TEXTJOIN(CHAR(10),TRUE,_xlfn._xlws.FILTER(AOM[AOM],AOM[ilri_code]=$G34)),"No AOM Match")</f>
        <v>No AOM Match</v>
      </c>
      <c r="B34" s="261" t="str" cm="1">
        <f t="array" ref="B34">IFERROR(_xlfn.TEXTJOIN(CHAR(10),TRUE,_xlfn._xlws.FILTER(AOM[Edge_Value],AOM[ilri_code]=$G34)),"No AOM Match")</f>
        <v>No AOM Match</v>
      </c>
      <c r="C34" s="261" t="str" cm="1">
        <f t="array" ref="C34">IFERROR(
  _xlfn.TEXTJOIN(
    CHAR(10),
    TRUE,
    SUBSTITUTE(
      _xlfn._xlws.FILTER(AOM[Path], AOM[ilri_code]=$G34),
      "Management/Livestock Management/Feed Characteristic/Feed Composition/Feed Ingredient/",
      ""
    )
  ),
  "No AOM Match"
)</f>
        <v>No AOM Match</v>
      </c>
      <c r="D34" s="261" t="str" cm="1">
        <f t="array" ref="D34">_xlfn.TEXTJOIN(CHAR(10),TRUE,_xlfn._xlws.FILTER(AE$2:AE$952,$AD$2:$AD$952=$G34))</f>
        <v>Bana grass</v>
      </c>
      <c r="F34" s="228" t="str" cm="1">
        <f t="array" ref="F34">_xlfn.TEXTJOIN(CHAR(10),TRUE,_xlfn._xlws.FILTER(AF$2:AF$952,$AD$2:$AD$952=$G34))</f>
        <v>Herbaceous forages-all data</v>
      </c>
      <c r="G34" s="210" t="s">
        <v>27617</v>
      </c>
      <c r="I34" s="207">
        <v>2.4416666666666664</v>
      </c>
      <c r="J34" s="207">
        <v>3.4749999999999996</v>
      </c>
      <c r="W34" s="207">
        <v>86.14749999999998</v>
      </c>
      <c r="AB34" s="207">
        <v>91.37166666666667</v>
      </c>
      <c r="AD34" s="210" t="s">
        <v>19015</v>
      </c>
      <c r="AE34" s="207" t="s">
        <v>7769</v>
      </c>
      <c r="AF34" s="207" t="s">
        <v>27601</v>
      </c>
    </row>
    <row r="35" spans="1:32" ht="15.95">
      <c r="A35" s="228" t="str" cm="1">
        <f t="array" ref="A35">IFERROR(_xlfn.TEXTJOIN(CHAR(10),TRUE,_xlfn._xlws.FILTER(AOM[AOM],AOM[ilri_code]=$G35)),"No AOM Match")</f>
        <v>No AOM Match</v>
      </c>
      <c r="B35" s="228" t="str" cm="1">
        <f t="array" ref="B35">IFERROR(_xlfn.TEXTJOIN(CHAR(10),TRUE,_xlfn._xlws.FILTER(AOM[Edge_Value],AOM[ilri_code]=$G35)),"No AOM Match")</f>
        <v>No AOM Match</v>
      </c>
      <c r="C35" s="228" t="str" cm="1">
        <f t="array" ref="C35">IFERROR(
  _xlfn.TEXTJOIN(
    CHAR(10),
    TRUE,
    SUBSTITUTE(
      _xlfn._xlws.FILTER(AOM[Path], AOM[ilri_code]=$G35),
      "Management/Livestock Management/Feed Characteristic/Feed Composition/Feed Ingredient/",
      ""
    )
  ),
  "No AOM Match"
)</f>
        <v>No AOM Match</v>
      </c>
      <c r="D35" s="228" t="str" cm="1">
        <f t="array" ref="D35">_xlfn.TEXTJOIN(CHAR(10),TRUE,_xlfn._xlws.FILTER(AE$2:AE$952,$AD$2:$AD$952=$G35))</f>
        <v>Banana</v>
      </c>
      <c r="E35" s="228" t="s">
        <v>27618</v>
      </c>
      <c r="F35" s="228" t="str" cm="1">
        <f t="array" ref="F35">_xlfn.TEXTJOIN(CHAR(10),TRUE,_xlfn._xlws.FILTER(AF$2:AF$952,$AD$2:$AD$952=$G35))</f>
        <v>food_crops_roots_tubers</v>
      </c>
      <c r="G35" s="210" t="s">
        <v>27619</v>
      </c>
      <c r="H35" s="210" t="s">
        <v>27620</v>
      </c>
      <c r="K35" s="207">
        <v>6.09</v>
      </c>
      <c r="L35" s="207">
        <v>7.3181250000000002</v>
      </c>
      <c r="M35" s="207">
        <v>3.6000000000000005</v>
      </c>
      <c r="N35" s="207">
        <v>6.085</v>
      </c>
      <c r="O35" s="207">
        <v>52.9739</v>
      </c>
      <c r="W35" s="207">
        <v>83.54</v>
      </c>
      <c r="X35" s="207">
        <v>8.9762500000000003</v>
      </c>
      <c r="Y35" s="207">
        <v>6.5180999999999996</v>
      </c>
      <c r="Z35" s="207">
        <v>49.154299999999999</v>
      </c>
      <c r="AA35" s="207">
        <v>31.6525</v>
      </c>
      <c r="AB35" s="207">
        <v>93.484300000000005</v>
      </c>
      <c r="AD35" s="210" t="s">
        <v>19879</v>
      </c>
      <c r="AE35" s="207" t="s">
        <v>27621</v>
      </c>
      <c r="AF35" s="207" t="s">
        <v>27551</v>
      </c>
    </row>
    <row r="36" spans="1:32" ht="15.95">
      <c r="A36" s="261" t="str" cm="1">
        <f t="array" ref="A36">IFERROR(_xlfn.TEXTJOIN(CHAR(10),TRUE,_xlfn._xlws.FILTER(AOM[AOM],AOM[ilri_code]=$G36)),"No AOM Match")</f>
        <v>AOM_006032
AOM_000595</v>
      </c>
      <c r="B36" s="261" t="str" cm="1">
        <f t="array" ref="B36">IFERROR(_xlfn.TEXTJOIN(CHAR(10),TRUE,_xlfn._xlws.FILTER(AOM[Edge_Value],AOM[ilri_code]=$G36)),"No AOM Match")</f>
        <v>Banana Leaves Dried
Banana Leaves</v>
      </c>
      <c r="C36" s="261" t="str" cm="1">
        <f t="array" ref="C36">IFERROR(
  _xlfn.TEXTJOIN(
    CHAR(10),
    TRUE,
    SUBSTITUTE(
      _xlfn._xlws.FILTER(AOM[Path], AOM[ilri_code]=$G36),
      "Management/Livestock Management/Feed Characteristic/Feed Composition/Feed Ingredient/",
      ""
    )
  ),
  "No AOM Match"
)</f>
        <v>Crop Byproduct/Fruit ByProducts/Banana/Banana Leaves/Banana Leaves Dried
Crop Byproduct/Fruit ByProducts/Banana/Banana Leaves</v>
      </c>
      <c r="D36" s="261" t="str" cm="1">
        <f t="array" ref="D36">_xlfn.TEXTJOIN(CHAR(10),TRUE,_xlfn._xlws.FILTER(AE$2:AE$952,$AD$2:$AD$952=$G36))</f>
        <v>Banana leaf
Banana leaves</v>
      </c>
      <c r="F36" s="228" t="str" cm="1">
        <f t="array" ref="F36">_xlfn.TEXTJOIN(CHAR(10),TRUE,_xlfn._xlws.FILTER(AF$2:AF$952,$AD$2:$AD$952=$G36))</f>
        <v>food_crops_roots_tubers
food_crops_roots_tubers</v>
      </c>
      <c r="G36" s="210" t="s">
        <v>19247</v>
      </c>
      <c r="I36" s="207">
        <v>11.68</v>
      </c>
      <c r="J36" s="207">
        <v>1.67</v>
      </c>
      <c r="K36" s="207">
        <v>4.6166666666666671</v>
      </c>
      <c r="L36" s="207">
        <v>7.1703846153846156</v>
      </c>
      <c r="M36" s="207">
        <v>1.8744444444444446</v>
      </c>
      <c r="N36" s="207">
        <v>4.166666666666667</v>
      </c>
      <c r="O36" s="207">
        <v>46.677142857142861</v>
      </c>
      <c r="P36" s="207">
        <v>8.34</v>
      </c>
      <c r="Q36" s="207">
        <v>752.75499999999988</v>
      </c>
      <c r="T36" s="207">
        <v>2.5049999999999999</v>
      </c>
      <c r="U36" s="207">
        <v>299.28499999999997</v>
      </c>
      <c r="W36" s="207">
        <v>85.905185185185189</v>
      </c>
      <c r="X36" s="207">
        <v>11.572093023255817</v>
      </c>
      <c r="Y36" s="207">
        <v>9.0425581395348846</v>
      </c>
      <c r="Z36" s="207">
        <v>56.9732558139535</v>
      </c>
      <c r="AA36" s="207">
        <v>41.294186046511641</v>
      </c>
      <c r="AB36" s="207">
        <v>93.06697674418605</v>
      </c>
      <c r="AD36" s="210" t="s">
        <v>19091</v>
      </c>
      <c r="AE36" s="207" t="s">
        <v>27622</v>
      </c>
      <c r="AF36" s="207" t="s">
        <v>27551</v>
      </c>
    </row>
    <row r="37" spans="1:32" ht="15.95">
      <c r="A37" s="228" t="str" cm="1">
        <f t="array" ref="A37">IFERROR(_xlfn.TEXTJOIN(CHAR(10),TRUE,_xlfn._xlws.FILTER(AOM[AOM],AOM[ilri_code]=$G37)),"No AOM Match")</f>
        <v>AOM_001176</v>
      </c>
      <c r="B37" s="228" t="str" cm="1">
        <f t="array" ref="B37">IFERROR(_xlfn.TEXTJOIN(CHAR(10),TRUE,_xlfn._xlws.FILTER(AOM[Edge_Value],AOM[ilri_code]=$G37)),"No AOM Match")</f>
        <v>Banana Peel</v>
      </c>
      <c r="C37" s="228" t="str" cm="1">
        <f t="array" ref="C37">IFERROR(
  _xlfn.TEXTJOIN(
    CHAR(10),
    TRUE,
    SUBSTITUTE(
      _xlfn._xlws.FILTER(AOM[Path], AOM[ilri_code]=$G37),
      "Management/Livestock Management/Feed Characteristic/Feed Composition/Feed Ingredient/",
      ""
    )
  ),
  "No AOM Match"
)</f>
        <v>Crop Byproduct/Fruit ByProducts/Banana/Banana Peel</v>
      </c>
      <c r="D37" s="228" t="str" cm="1">
        <f t="array" ref="D37">_xlfn.TEXTJOIN(CHAR(10),TRUE,_xlfn._xlws.FILTER(AE$2:AE$952,$AD$2:$AD$952=$G37))</f>
        <v>Banana peel</v>
      </c>
      <c r="F37" s="228" t="str" cm="1">
        <f t="array" ref="F37">_xlfn.TEXTJOIN(CHAR(10),TRUE,_xlfn._xlws.FILTER(AF$2:AF$952,$AD$2:$AD$952=$G37))</f>
        <v>food_crops_roots_tubers</v>
      </c>
      <c r="G37" s="210" t="s">
        <v>19253</v>
      </c>
      <c r="J37" s="207">
        <v>5.4</v>
      </c>
      <c r="K37" s="207">
        <v>6.3229999999999995</v>
      </c>
      <c r="L37" s="207">
        <v>10.131000000000002</v>
      </c>
      <c r="M37" s="207">
        <v>3.9329999999999998</v>
      </c>
      <c r="N37" s="207">
        <v>6.4279999999999999</v>
      </c>
      <c r="O37" s="207">
        <v>70.615000000000009</v>
      </c>
      <c r="W37" s="207">
        <v>87.400909090909096</v>
      </c>
      <c r="X37" s="207">
        <v>5.2449999999999992</v>
      </c>
      <c r="Y37" s="207">
        <v>4.42</v>
      </c>
      <c r="Z37" s="207">
        <v>40.928999999999995</v>
      </c>
      <c r="AA37" s="207">
        <v>22.745999999999999</v>
      </c>
      <c r="AB37" s="207">
        <v>93.667272727272717</v>
      </c>
      <c r="AD37" s="210" t="s">
        <v>19112</v>
      </c>
      <c r="AE37" s="207" t="s">
        <v>27623</v>
      </c>
      <c r="AF37" s="207" t="s">
        <v>27551</v>
      </c>
    </row>
    <row r="38" spans="1:32" ht="15.95">
      <c r="A38" s="261" t="str" cm="1">
        <f t="array" ref="A38">IFERROR(_xlfn.TEXTJOIN(CHAR(10),TRUE,_xlfn._xlws.FILTER(AOM[AOM],AOM[ilri_code]=$G38)),"No AOM Match")</f>
        <v>AOM_001177</v>
      </c>
      <c r="B38" s="261" t="str" cm="1">
        <f t="array" ref="B38">IFERROR(_xlfn.TEXTJOIN(CHAR(10),TRUE,_xlfn._xlws.FILTER(AOM[Edge_Value],AOM[ilri_code]=$G38)),"No AOM Match")</f>
        <v>Banana Pseudo-stem</v>
      </c>
      <c r="C38" s="261" t="str" cm="1">
        <f t="array" ref="C38">IFERROR(
  _xlfn.TEXTJOIN(
    CHAR(10),
    TRUE,
    SUBSTITUTE(
      _xlfn._xlws.FILTER(AOM[Path], AOM[ilri_code]=$G38),
      "Management/Livestock Management/Feed Characteristic/Feed Composition/Feed Ingredient/",
      ""
    )
  ),
  "No AOM Match"
)</f>
        <v>Crop Byproduct/Fruit ByProducts/Banana/Banana Pseudo-stem</v>
      </c>
      <c r="D38" s="261" t="str" cm="1">
        <f t="array" ref="D38">_xlfn.TEXTJOIN(CHAR(10),TRUE,_xlfn._xlws.FILTER(AE$2:AE$952,$AD$2:$AD$952=$G38))</f>
        <v>Banana stem</v>
      </c>
      <c r="F38" s="228" t="str" cm="1">
        <f t="array" ref="F38">_xlfn.TEXTJOIN(CHAR(10),TRUE,_xlfn._xlws.FILTER(AF$2:AF$952,$AD$2:$AD$952=$G38))</f>
        <v>food_crops_roots_tubers</v>
      </c>
      <c r="G38" s="210" t="s">
        <v>19257</v>
      </c>
      <c r="K38" s="207">
        <v>5.2439999999999989</v>
      </c>
      <c r="L38" s="207">
        <v>8.4931249999999991</v>
      </c>
      <c r="M38" s="207">
        <v>2.6373333333333329</v>
      </c>
      <c r="N38" s="207">
        <v>5.0100000000000007</v>
      </c>
      <c r="O38" s="207">
        <v>57.935333333333332</v>
      </c>
      <c r="W38" s="207">
        <v>83.487407407407417</v>
      </c>
      <c r="X38" s="207">
        <v>7.9996153846153835</v>
      </c>
      <c r="Y38" s="207">
        <v>5.6974074074074075</v>
      </c>
      <c r="Z38" s="207">
        <v>50.3611111111111</v>
      </c>
      <c r="AA38" s="207">
        <v>38.362592592592598</v>
      </c>
      <c r="AB38" s="207">
        <v>93.360000000000014</v>
      </c>
      <c r="AD38" s="210" t="s">
        <v>27624</v>
      </c>
      <c r="AE38" s="207" t="s">
        <v>27625</v>
      </c>
      <c r="AF38" s="207" t="s">
        <v>27551</v>
      </c>
    </row>
    <row r="39" spans="1:32" ht="48">
      <c r="A39" s="228" t="str" cm="1">
        <f t="array" ref="A39">IFERROR(_xlfn.TEXTJOIN(CHAR(10),TRUE,_xlfn._xlws.FILTER(AOM[AOM],AOM[ilri_code]=$G39)),"No AOM Match")</f>
        <v>No AOM Match</v>
      </c>
      <c r="B39" s="228" t="str" cm="1">
        <f t="array" ref="B39">IFERROR(_xlfn.TEXTJOIN(CHAR(10),TRUE,_xlfn._xlws.FILTER(AOM[Edge_Value],AOM[ilri_code]=$G39)),"No AOM Match")</f>
        <v>No AOM Match</v>
      </c>
      <c r="C39" s="228" t="str" cm="1">
        <f t="array" ref="C39">IFERROR(
  _xlfn.TEXTJOIN(
    CHAR(10),
    TRUE,
    SUBSTITUTE(
      _xlfn._xlws.FILTER(AOM[Path], AOM[ilri_code]=$G39),
      "Management/Livestock Management/Feed Characteristic/Feed Composition/Feed Ingredient/",
      ""
    )
  ),
  "No AOM Match"
)</f>
        <v>No AOM Match</v>
      </c>
      <c r="D39" s="228" t="str" cm="1">
        <f t="array" ref="D39">_xlfn.TEXTJOIN(CHAR(10),TRUE,_xlfn._xlws.FILTER(AE$2:AE$952,$AD$2:$AD$952=$G39))</f>
        <v>Banana stem + leaves</v>
      </c>
      <c r="F39" s="228" t="str" cm="1">
        <f t="array" ref="F39">_xlfn.TEXTJOIN(CHAR(10),TRUE,_xlfn._xlws.FILTER(AF$2:AF$952,$AD$2:$AD$952=$G39))</f>
        <v>food_crops_roots_tubers</v>
      </c>
      <c r="G39" s="210" t="s">
        <v>27626</v>
      </c>
      <c r="K39" s="207">
        <v>5.31</v>
      </c>
      <c r="L39" s="207">
        <v>7.48</v>
      </c>
      <c r="M39" s="207">
        <v>2.72</v>
      </c>
      <c r="N39" s="207">
        <v>5.0999999999999996</v>
      </c>
      <c r="O39" s="207">
        <v>57.786666666666669</v>
      </c>
      <c r="W39" s="207">
        <v>80.540000000000006</v>
      </c>
      <c r="X39" s="207">
        <v>13.825999999999999</v>
      </c>
      <c r="Y39" s="207">
        <v>5.322000000000001</v>
      </c>
      <c r="Z39" s="207">
        <v>56.013999999999996</v>
      </c>
      <c r="AA39" s="207">
        <v>41.155999999999992</v>
      </c>
      <c r="AB39" s="207">
        <v>91.308000000000021</v>
      </c>
      <c r="AD39" s="210" t="s">
        <v>27627</v>
      </c>
      <c r="AE39" s="207" t="s">
        <v>27628</v>
      </c>
      <c r="AF39" s="207" t="s">
        <v>27551</v>
      </c>
    </row>
    <row r="40" spans="1:32" ht="15.95">
      <c r="A40" s="228" t="str" cm="1">
        <f t="array" ref="A40">IFERROR(_xlfn.TEXTJOIN(CHAR(10),TRUE,_xlfn._xlws.FILTER(AOM[AOM],AOM[ilri_code]=$G40)),"No AOM Match")</f>
        <v>AOM_001806</v>
      </c>
      <c r="B40" s="228" t="str" cm="1">
        <f t="array" ref="B40">IFERROR(_xlfn.TEXTJOIN(CHAR(10),TRUE,_xlfn._xlws.FILTER(AOM[Edge_Value],AOM[ilri_code]=$G40)),"No AOM Match")</f>
        <v>Barley Bran</v>
      </c>
      <c r="C40" s="228" t="str" cm="1">
        <f t="array" ref="C40">IFERROR(
  _xlfn.TEXTJOIN(
    CHAR(10),
    TRUE,
    SUBSTITUTE(
      _xlfn._xlws.FILTER(AOM[Path], AOM[ilri_code]=$G40),
      "Management/Livestock Management/Feed Characteristic/Feed Composition/Feed Ingredient/",
      ""
    )
  ),
  "No AOM Match"
)</f>
        <v>Crop Byproduct/Cereal ByProducts/Barley/Barley Bran</v>
      </c>
      <c r="D40" s="228" t="str" cm="1">
        <f t="array" ref="D40">_xlfn.TEXTJOIN(CHAR(10),TRUE,_xlfn._xlws.FILTER(AE$2:AE$952,$AD$2:$AD$952=$G40))</f>
        <v>Barley bran</v>
      </c>
      <c r="F40" s="228" t="str" cm="1">
        <f t="array" ref="F40">_xlfn.TEXTJOIN(CHAR(10),TRUE,_xlfn._xlws.FILTER(AF$2:AF$952,$AD$2:$AD$952=$G40))</f>
        <v>concentrate_feeds_and_agro_industrial_by_products</v>
      </c>
      <c r="G40" s="210" t="s">
        <v>18761</v>
      </c>
      <c r="W40" s="207">
        <v>92.713333333333324</v>
      </c>
      <c r="X40" s="207">
        <v>5.9499999999999993</v>
      </c>
      <c r="Z40" s="207">
        <v>49.72999999999999</v>
      </c>
      <c r="AB40" s="207">
        <v>92.416666666666671</v>
      </c>
      <c r="AD40" s="210" t="s">
        <v>19920</v>
      </c>
      <c r="AE40" s="207" t="s">
        <v>27629</v>
      </c>
      <c r="AF40" s="207" t="s">
        <v>27551</v>
      </c>
    </row>
    <row r="41" spans="1:32" ht="15.95">
      <c r="A41" s="228" t="str" cm="1">
        <f t="array" ref="A41">IFERROR(_xlfn.TEXTJOIN(CHAR(10),TRUE,_xlfn._xlws.FILTER(AOM[AOM],AOM[ilri_code]=$G41)),"No AOM Match")</f>
        <v>No AOM Match</v>
      </c>
      <c r="B41" s="228" t="str" cm="1">
        <f t="array" ref="B41">IFERROR(_xlfn.TEXTJOIN(CHAR(10),TRUE,_xlfn._xlws.FILTER(AOM[Edge_Value],AOM[ilri_code]=$G41)),"No AOM Match")</f>
        <v>No AOM Match</v>
      </c>
      <c r="C41" s="228" t="str" cm="1">
        <f t="array" ref="C41">IFERROR(
  _xlfn.TEXTJOIN(
    CHAR(10),
    TRUE,
    SUBSTITUTE(
      _xlfn._xlws.FILTER(AOM[Path], AOM[ilri_code]=$G41),
      "Management/Livestock Management/Feed Characteristic/Feed Composition/Feed Ingredient/",
      ""
    )
  ),
  "No AOM Match"
)</f>
        <v>No AOM Match</v>
      </c>
      <c r="D41" s="264" t="str" cm="1">
        <f t="array" ref="D41">_xlfn.TEXTJOIN(CHAR(10),TRUE,_xlfn._xlws.FILTER(AE$2:AE$952,$AD$2:$AD$952=$G41))</f>
        <v>Barley forage</v>
      </c>
      <c r="E41" s="264"/>
      <c r="F41" s="228" t="str" cm="1">
        <f t="array" ref="F41">_xlfn.TEXTJOIN(CHAR(10),TRUE,_xlfn._xlws.FILTER(AF$2:AF$952,$AD$2:$AD$952=$G41))</f>
        <v>food_crops_cereals_legumes_green</v>
      </c>
      <c r="G41" s="210" t="s">
        <v>27630</v>
      </c>
      <c r="K41" s="207">
        <v>5.82</v>
      </c>
      <c r="L41" s="207">
        <v>9.41</v>
      </c>
      <c r="M41" s="207">
        <v>3.35</v>
      </c>
      <c r="N41" s="207">
        <v>5.77</v>
      </c>
      <c r="O41" s="207">
        <v>63.19</v>
      </c>
      <c r="W41" s="207">
        <v>84.05440000000003</v>
      </c>
      <c r="X41" s="207">
        <v>2.9456571428571414</v>
      </c>
      <c r="Y41" s="207">
        <v>4.3899999999999997</v>
      </c>
      <c r="Z41" s="207">
        <v>64.25</v>
      </c>
      <c r="AA41" s="207">
        <v>34.28</v>
      </c>
      <c r="AB41" s="207">
        <v>90.74417142857142</v>
      </c>
      <c r="AD41" s="210" t="s">
        <v>27631</v>
      </c>
      <c r="AE41" s="207" t="s">
        <v>27632</v>
      </c>
      <c r="AF41" s="207" t="s">
        <v>27551</v>
      </c>
    </row>
    <row r="42" spans="1:32" ht="32.1">
      <c r="A42" s="261" t="str" cm="1">
        <f t="array" ref="A42">IFERROR(_xlfn.TEXTJOIN(CHAR(10),TRUE,_xlfn._xlws.FILTER(AOM[AOM],AOM[ilri_code]=$G42)),"No AOM Match")</f>
        <v>AOM_001178
AOM_000647
AOM_006033
AOM_001613</v>
      </c>
      <c r="B42" s="261" t="str" cm="1">
        <f t="array" ref="B42">IFERROR(_xlfn.TEXTJOIN(CHAR(10),TRUE,_xlfn._xlws.FILTER(AOM[Edge_Value],AOM[ilri_code]=$G42)),"No AOM Match")</f>
        <v>Barley Dried
Barley Grain Crushed
Barley Grain
Barley Ground</v>
      </c>
      <c r="C42" s="261" t="str" cm="1">
        <f t="array" ref="C42">IFERROR(
  _xlfn.TEXTJOIN(
    CHAR(10),
    TRUE,
    SUBSTITUTE(
      _xlfn._xlws.FILTER(AOM[Path], AOM[ilri_code]=$G42),
      "Management/Livestock Management/Feed Characteristic/Feed Composition/Feed Ingredient/",
      ""
    )
  ),
  "No AOM Match"
)</f>
        <v>Crop Byproduct/Cereal ByProducts/Barley/Barley Dried
Crop Product/Cereal Products/Barley/Barley Grain/Barley Grain Crushed
Crop Product/Cereal Products/Barley/Barley Grain
Crop Product/Cereal Products/Barley/Barley Ground</v>
      </c>
      <c r="D42" s="261" t="str" cm="1">
        <f t="array" ref="D42">_xlfn.TEXTJOIN(CHAR(10),TRUE,_xlfn._xlws.FILTER(AE$2:AE$952,$AD$2:$AD$952=$G42))</f>
        <v>Barley grain</v>
      </c>
      <c r="F42" s="228" t="str" cm="1">
        <f t="array" ref="F42">_xlfn.TEXTJOIN(CHAR(10),TRUE,_xlfn._xlws.FILTER(AF$2:AF$952,$AD$2:$AD$952=$G42))</f>
        <v>concentrate_feeds_and_agro_industrial_by_products</v>
      </c>
      <c r="G42" s="210" t="s">
        <v>18768</v>
      </c>
      <c r="I42" s="207">
        <v>1.2063829787234051</v>
      </c>
      <c r="J42" s="207">
        <v>4.0456521739130427</v>
      </c>
      <c r="K42" s="207">
        <v>6.5666666666666673</v>
      </c>
      <c r="L42" s="207">
        <v>10.486666666666666</v>
      </c>
      <c r="M42" s="207">
        <v>4.1833333333333336</v>
      </c>
      <c r="N42" s="207">
        <v>6.72</v>
      </c>
      <c r="O42" s="207">
        <v>68.336666666666659</v>
      </c>
      <c r="P42" s="207">
        <v>30.701555555555554</v>
      </c>
      <c r="Q42" s="207">
        <v>41.592391304347835</v>
      </c>
      <c r="R42" s="207">
        <v>7.0936170212765965</v>
      </c>
      <c r="S42" s="207">
        <v>7.5604545454545411</v>
      </c>
      <c r="T42" s="207">
        <v>1.3695652173913047</v>
      </c>
      <c r="U42" s="207">
        <v>465.0010869565217</v>
      </c>
      <c r="V42" s="207">
        <v>117.26577777777779</v>
      </c>
      <c r="W42" s="207">
        <v>97.397336244541506</v>
      </c>
      <c r="X42" s="207">
        <v>9.3854666666666891</v>
      </c>
      <c r="Y42" s="207">
        <v>2.5466666666666669</v>
      </c>
      <c r="AA42" s="207">
        <v>13.962</v>
      </c>
      <c r="AB42" s="207">
        <v>89.580393013100519</v>
      </c>
      <c r="AD42" s="210" t="s">
        <v>27633</v>
      </c>
      <c r="AE42" s="207" t="s">
        <v>27634</v>
      </c>
      <c r="AF42" s="207" t="s">
        <v>27551</v>
      </c>
    </row>
    <row r="43" spans="1:32" ht="15.95">
      <c r="A43" s="228" t="str" cm="1">
        <f t="array" ref="A43">IFERROR(_xlfn.TEXTJOIN(CHAR(10),TRUE,_xlfn._xlws.FILTER(AOM[AOM],AOM[ilri_code]=$G43)),"No AOM Match")</f>
        <v>No AOM Match</v>
      </c>
      <c r="B43" s="228" t="str" cm="1">
        <f t="array" ref="B43">IFERROR(_xlfn.TEXTJOIN(CHAR(10),TRUE,_xlfn._xlws.FILTER(AOM[Edge_Value],AOM[ilri_code]=$G43)),"No AOM Match")</f>
        <v>No AOM Match</v>
      </c>
      <c r="C43" s="228" t="str" cm="1">
        <f t="array" ref="C43">IFERROR(
  _xlfn.TEXTJOIN(
    CHAR(10),
    TRUE,
    SUBSTITUTE(
      _xlfn._xlws.FILTER(AOM[Path], AOM[ilri_code]=$G43),
      "Management/Livestock Management/Feed Characteristic/Feed Composition/Feed Ingredient/",
      ""
    )
  ),
  "No AOM Match"
)</f>
        <v>No AOM Match</v>
      </c>
      <c r="D43" s="228" t="str" cm="1">
        <f t="array" ref="D43">_xlfn.TEXTJOIN(CHAR(10),TRUE,_xlfn._xlws.FILTER(AE$2:AE$952,$AD$2:$AD$952=$G43))</f>
        <v>Barley hull (unroasted)</v>
      </c>
      <c r="F43" s="228" t="str" cm="1">
        <f t="array" ref="F43">_xlfn.TEXTJOIN(CHAR(10),TRUE,_xlfn._xlws.FILTER(AF$2:AF$952,$AD$2:$AD$952=$G43))</f>
        <v>food_crops_cereals_legumes_residues</v>
      </c>
      <c r="G43" s="210" t="s">
        <v>27635</v>
      </c>
      <c r="L43" s="207">
        <v>7.75</v>
      </c>
      <c r="O43" s="207">
        <v>53.76</v>
      </c>
      <c r="W43" s="207">
        <v>89.47</v>
      </c>
      <c r="X43" s="207">
        <v>7.64</v>
      </c>
      <c r="Y43" s="207">
        <v>5.63</v>
      </c>
      <c r="Z43" s="207">
        <v>65.45</v>
      </c>
      <c r="AA43" s="207">
        <v>34.299999999999997</v>
      </c>
      <c r="AB43" s="207">
        <v>93.77</v>
      </c>
      <c r="AD43" s="210" t="s">
        <v>19151</v>
      </c>
      <c r="AE43" s="207" t="s">
        <v>27636</v>
      </c>
      <c r="AF43" s="207" t="s">
        <v>27551</v>
      </c>
    </row>
    <row r="44" spans="1:32" ht="15.95">
      <c r="A44" s="228" t="str" cm="1">
        <f t="array" ref="A44">IFERROR(_xlfn.TEXTJOIN(CHAR(10),TRUE,_xlfn._xlws.FILTER(AOM[AOM],AOM[ilri_code]=$G44)),"No AOM Match")</f>
        <v>No AOM Match</v>
      </c>
      <c r="B44" s="228" t="str" cm="1">
        <f t="array" ref="B44">IFERROR(_xlfn.TEXTJOIN(CHAR(10),TRUE,_xlfn._xlws.FILTER(AOM[Edge_Value],AOM[ilri_code]=$G44)),"No AOM Match")</f>
        <v>No AOM Match</v>
      </c>
      <c r="C44" s="228" t="str" cm="1">
        <f t="array" ref="C44">IFERROR(
  _xlfn.TEXTJOIN(
    CHAR(10),
    TRUE,
    SUBSTITUTE(
      _xlfn._xlws.FILTER(AOM[Path], AOM[ilri_code]=$G44),
      "Management/Livestock Management/Feed Characteristic/Feed Composition/Feed Ingredient/",
      ""
    )
  ),
  "No AOM Match"
)</f>
        <v>No AOM Match</v>
      </c>
      <c r="D44" s="228" t="str" cm="1">
        <f t="array" ref="D44">_xlfn.TEXTJOIN(CHAR(10),TRUE,_xlfn._xlws.FILTER(AE$2:AE$952,$AD$2:$AD$952=$G44))</f>
        <v>Barley husk</v>
      </c>
      <c r="F44" s="228" t="str" cm="1">
        <f t="array" ref="F44">_xlfn.TEXTJOIN(CHAR(10),TRUE,_xlfn._xlws.FILTER(AF$2:AF$952,$AD$2:$AD$952=$G44))</f>
        <v>food_crops_cereals_legumes_green</v>
      </c>
      <c r="G44" s="210" t="s">
        <v>27637</v>
      </c>
      <c r="W44" s="207">
        <v>90.305000000000007</v>
      </c>
      <c r="X44" s="207">
        <v>3.5325000000000002</v>
      </c>
      <c r="Z44" s="207">
        <v>70.41749999999999</v>
      </c>
      <c r="AB44" s="207">
        <v>92.772499999999994</v>
      </c>
      <c r="AD44" s="210" t="s">
        <v>27638</v>
      </c>
      <c r="AE44" s="207" t="s">
        <v>27639</v>
      </c>
      <c r="AF44" s="207" t="s">
        <v>27551</v>
      </c>
    </row>
    <row r="45" spans="1:32" ht="15.95">
      <c r="A45" s="228" t="str" cm="1">
        <f t="array" ref="A45">IFERROR(_xlfn.TEXTJOIN(CHAR(10),TRUE,_xlfn._xlws.FILTER(AOM[AOM],AOM[ilri_code]=$G45)),"No AOM Match")</f>
        <v>AOM_001845
AOM_006034</v>
      </c>
      <c r="B45" s="228" t="str" cm="1">
        <f t="array" ref="B45">IFERROR(_xlfn.TEXTJOIN(CHAR(10),TRUE,_xlfn._xlws.FILTER(AOM[Edge_Value],AOM[ilri_code]=$G45)),"No AOM Match")</f>
        <v>Malt Sprout
Barley Sprouted Grain</v>
      </c>
      <c r="C45" s="228" t="str" cm="1">
        <f t="array" ref="C45">IFERROR(
  _xlfn.TEXTJOIN(
    CHAR(10),
    TRUE,
    SUBSTITUTE(
      _xlfn._xlws.FILTER(AOM[Path], AOM[ilri_code]=$G45),
      "Management/Livestock Management/Feed Characteristic/Feed Composition/Feed Ingredient/",
      ""
    )
  ),
  "No AOM Match"
)</f>
        <v>Crop Byproduct/Cereal ByProducts/Malt Sprout
Crop Product/Cereal Products/Barley/Barley Sprouted Grain</v>
      </c>
      <c r="D45" s="228" t="str" cm="1">
        <f t="array" ref="D45">_xlfn.TEXTJOIN(CHAR(10),TRUE,_xlfn._xlws.FILTER(AE$2:AE$952,$AD$2:$AD$952=$G45))</f>
        <v>Barley shoot</v>
      </c>
      <c r="F45" s="228" t="str" cm="1">
        <f t="array" ref="F45">_xlfn.TEXTJOIN(CHAR(10),TRUE,_xlfn._xlws.FILTER(AF$2:AF$952,$AD$2:$AD$952=$G45))</f>
        <v>food_crops_cereals_legumes_green</v>
      </c>
      <c r="G45" s="210" t="s">
        <v>18966</v>
      </c>
      <c r="J45" s="207">
        <v>2.1333333333333333</v>
      </c>
      <c r="W45" s="207">
        <v>90.358333333333334</v>
      </c>
      <c r="X45" s="207">
        <v>8.1766666666666676</v>
      </c>
      <c r="AB45" s="207">
        <v>92.198333333333323</v>
      </c>
      <c r="AD45" s="210" t="s">
        <v>19190</v>
      </c>
      <c r="AE45" s="207" t="s">
        <v>27640</v>
      </c>
      <c r="AF45" s="207" t="s">
        <v>27551</v>
      </c>
    </row>
    <row r="46" spans="1:32" ht="80.099999999999994">
      <c r="A46" s="228" t="str" cm="1">
        <f t="array" ref="A46">IFERROR(_xlfn.TEXTJOIN(CHAR(10),TRUE,_xlfn._xlws.FILTER(AOM[AOM],AOM[ilri_code]=$G46)),"No AOM Match")</f>
        <v>No AOM Match</v>
      </c>
      <c r="B46" s="228" t="str" cm="1">
        <f t="array" ref="B46">IFERROR(_xlfn.TEXTJOIN(CHAR(10),TRUE,_xlfn._xlws.FILTER(AOM[Edge_Value],AOM[ilri_code]=$G46)),"No AOM Match")</f>
        <v>No AOM Match</v>
      </c>
      <c r="C46" s="228" t="str" cm="1">
        <f t="array" ref="C46">IFERROR(
  _xlfn.TEXTJOIN(
    CHAR(10),
    TRUE,
    SUBSTITUTE(
      _xlfn._xlws.FILTER(AOM[Path], AOM[ilri_code]=$G46),
      "Management/Livestock Management/Feed Characteristic/Feed Composition/Feed Ingredient/",
      ""
    )
  ),
  "No AOM Match"
)</f>
        <v>No AOM Match</v>
      </c>
      <c r="D46" s="228" t="str" cm="1">
        <f t="array" ref="D46">_xlfn.TEXTJOIN(CHAR(10),TRUE,_xlfn._xlws.FILTER(AE$2:AE$952,$AD$2:$AD$952=$G46))</f>
        <v>Barley stover</v>
      </c>
      <c r="F46" s="228" t="str" cm="1">
        <f t="array" ref="F46">_xlfn.TEXTJOIN(CHAR(10),TRUE,_xlfn._xlws.FILTER(AF$2:AF$952,$AD$2:$AD$952=$G46))</f>
        <v>food_crops_cereals_legumes_residues</v>
      </c>
      <c r="G46" s="210" t="s">
        <v>27641</v>
      </c>
      <c r="L46" s="207">
        <v>5.6849999999999987</v>
      </c>
      <c r="O46" s="207">
        <v>37.01666666666668</v>
      </c>
      <c r="W46" s="207">
        <v>95.88833333333335</v>
      </c>
      <c r="X46" s="207">
        <v>3.6083333333333343</v>
      </c>
      <c r="Y46" s="207">
        <v>7.263333333333331</v>
      </c>
      <c r="Z46" s="207">
        <v>77.933333333333337</v>
      </c>
      <c r="AA46" s="207">
        <v>47.663333333333334</v>
      </c>
      <c r="AB46" s="207">
        <v>90.408333333333275</v>
      </c>
      <c r="AD46" s="210" t="s">
        <v>19190</v>
      </c>
      <c r="AE46" s="207" t="s">
        <v>7792</v>
      </c>
      <c r="AF46" s="207" t="s">
        <v>27601</v>
      </c>
    </row>
    <row r="47" spans="1:32" ht="15.95">
      <c r="A47" s="228" t="str" cm="1">
        <f t="array" ref="A47">IFERROR(_xlfn.TEXTJOIN(CHAR(10),TRUE,_xlfn._xlws.FILTER(AOM[AOM],AOM[ilri_code]=$G47)),"No AOM Match")</f>
        <v>AOM_006040
AOM_000584</v>
      </c>
      <c r="B47" s="228" t="str" cm="1">
        <f t="array" ref="B47">IFERROR(_xlfn.TEXTJOIN(CHAR(10),TRUE,_xlfn._xlws.FILTER(AOM[Edge_Value],AOM[ilri_code]=$G47)),"No AOM Match")</f>
        <v>Barley Straw Dried
Barley Straw</v>
      </c>
      <c r="C47" s="228" t="str" cm="1">
        <f t="array" ref="C47">IFERROR(
  _xlfn.TEXTJOIN(
    CHAR(10),
    TRUE,
    SUBSTITUTE(
      _xlfn._xlws.FILTER(AOM[Path], AOM[ilri_code]=$G47),
      "Management/Livestock Management/Feed Characteristic/Feed Composition/Feed Ingredient/",
      ""
    )
  ),
  "No AOM Match"
)</f>
        <v>Crop Byproduct/Cereal ByProducts/Barley/Barley Straw/Barley Straw Dried
Crop Byproduct/Cereal ByProducts/Barley/Barley Straw</v>
      </c>
      <c r="D47" s="228" t="str" cm="1">
        <f t="array" ref="D47">_xlfn.TEXTJOIN(CHAR(10),TRUE,_xlfn._xlws.FILTER(AE$2:AE$952,$AD$2:$AD$952=$G47))</f>
        <v>Barley straw</v>
      </c>
      <c r="F47" s="228" t="str" cm="1">
        <f t="array" ref="F47">_xlfn.TEXTJOIN(CHAR(10),TRUE,_xlfn._xlws.FILTER(AF$2:AF$952,$AD$2:$AD$952=$G47))</f>
        <v>food_crops_cereals_legumes_residues</v>
      </c>
      <c r="G47" s="210" t="s">
        <v>18780</v>
      </c>
      <c r="I47" s="207">
        <v>4.4272727272727277</v>
      </c>
      <c r="J47" s="207">
        <v>1.2875000000000003</v>
      </c>
      <c r="K47" s="207">
        <v>5.0274590163934416</v>
      </c>
      <c r="L47" s="207">
        <v>6.8615721649484351</v>
      </c>
      <c r="M47" s="207">
        <v>2.3910655737704922</v>
      </c>
      <c r="N47" s="207">
        <v>4.7311475409836046</v>
      </c>
      <c r="O47" s="207">
        <v>46.50649484536077</v>
      </c>
      <c r="P47" s="207">
        <v>14.810333333333334</v>
      </c>
      <c r="Q47" s="207">
        <v>58.832413793103477</v>
      </c>
      <c r="R47" s="207">
        <v>13.919354838709676</v>
      </c>
      <c r="S47" s="207">
        <v>10.869310344827584</v>
      </c>
      <c r="T47" s="207">
        <v>1.01</v>
      </c>
      <c r="U47" s="207">
        <v>428.43103448275872</v>
      </c>
      <c r="V47" s="207">
        <v>347.58275862068973</v>
      </c>
      <c r="W47" s="207">
        <v>92.314549808429192</v>
      </c>
      <c r="X47" s="207">
        <v>4.1429158512720212</v>
      </c>
      <c r="Y47" s="207">
        <v>6.1633333333333278</v>
      </c>
      <c r="Z47" s="207">
        <v>70.690470219435781</v>
      </c>
      <c r="AA47" s="207">
        <v>44.200653153153162</v>
      </c>
      <c r="AB47" s="207">
        <v>91.157217973231127</v>
      </c>
      <c r="AD47" s="210" t="s">
        <v>27642</v>
      </c>
      <c r="AE47" s="207" t="s">
        <v>27643</v>
      </c>
      <c r="AF47" s="207" t="s">
        <v>27551</v>
      </c>
    </row>
    <row r="48" spans="1:32" ht="15.95">
      <c r="A48" s="228" t="str" cm="1">
        <f t="array" ref="A48">IFERROR(_xlfn.TEXTJOIN(CHAR(10),TRUE,_xlfn._xlws.FILTER(AOM[AOM],AOM[ilri_code]=$G48)),"No AOM Match")</f>
        <v>No AOM Match</v>
      </c>
      <c r="B48" s="228" t="str" cm="1">
        <f t="array" ref="B48">IFERROR(_xlfn.TEXTJOIN(CHAR(10),TRUE,_xlfn._xlws.FILTER(AOM[Edge_Value],AOM[ilri_code]=$G48)),"No AOM Match")</f>
        <v>No AOM Match</v>
      </c>
      <c r="C48" s="228" t="str" cm="1">
        <f t="array" ref="C48">IFERROR(
  _xlfn.TEXTJOIN(
    CHAR(10),
    TRUE,
    SUBSTITUTE(
      _xlfn._xlws.FILTER(AOM[Path], AOM[ilri_code]=$G48),
      "Management/Livestock Management/Feed Characteristic/Feed Composition/Feed Ingredient/",
      ""
    )
  ),
  "No AOM Match"
)</f>
        <v>No AOM Match</v>
      </c>
      <c r="D48" s="228" t="str" cm="1">
        <f t="array" ref="D48">_xlfn.TEXTJOIN(CHAR(10),TRUE,_xlfn._xlws.FILTER(AE$2:AE$952,$AD$2:$AD$952=$G48))</f>
        <v>Barrel medic</v>
      </c>
      <c r="F48" s="228" t="str" cm="1">
        <f t="array" ref="F48">_xlfn.TEXTJOIN(CHAR(10),TRUE,_xlfn._xlws.FILTER(AF$2:AF$952,$AD$2:$AD$952=$G48))</f>
        <v>Herbaceous forages-all data</v>
      </c>
      <c r="G48" s="210" t="s">
        <v>27644</v>
      </c>
      <c r="K48" s="207">
        <v>6.0133333333333328</v>
      </c>
      <c r="L48" s="207">
        <v>9.6766666666666676</v>
      </c>
      <c r="M48" s="207">
        <v>3.5700000000000003</v>
      </c>
      <c r="N48" s="207">
        <v>6.0266666666666673</v>
      </c>
      <c r="O48" s="207">
        <v>68.19</v>
      </c>
      <c r="W48" s="207">
        <v>87.51</v>
      </c>
      <c r="X48" s="207">
        <v>18.48</v>
      </c>
      <c r="Y48" s="207">
        <v>5.996666666666667</v>
      </c>
      <c r="Z48" s="207">
        <v>42.289999999999992</v>
      </c>
      <c r="AA48" s="207">
        <v>33.01</v>
      </c>
      <c r="AB48" s="207">
        <v>88.719999999999985</v>
      </c>
      <c r="AD48" s="210" t="s">
        <v>19236</v>
      </c>
      <c r="AE48" s="207" t="s">
        <v>27645</v>
      </c>
      <c r="AF48" s="207" t="s">
        <v>27551</v>
      </c>
    </row>
    <row r="49" spans="1:32" ht="48">
      <c r="A49" s="261" t="str" cm="1">
        <f t="array" ref="A49">IFERROR(_xlfn.TEXTJOIN(CHAR(10),TRUE,_xlfn._xlws.FILTER(AOM[AOM],AOM[ilri_code]=$G49)),"No AOM Match")</f>
        <v>No AOM Match</v>
      </c>
      <c r="B49" s="261" t="str" cm="1">
        <f t="array" ref="B49">IFERROR(_xlfn.TEXTJOIN(CHAR(10),TRUE,_xlfn._xlws.FILTER(AOM[Edge_Value],AOM[ilri_code]=$G49)),"No AOM Match")</f>
        <v>No AOM Match</v>
      </c>
      <c r="C49" s="261" t="str" cm="1">
        <f t="array" ref="C49">IFERROR(
  _xlfn.TEXTJOIN(
    CHAR(10),
    TRUE,
    SUBSTITUTE(
      _xlfn._xlws.FILTER(AOM[Path], AOM[ilri_code]=$G49),
      "Management/Livestock Management/Feed Characteristic/Feed Composition/Feed Ingredient/",
      ""
    )
  ),
  "No AOM Match"
)</f>
        <v>No AOM Match</v>
      </c>
      <c r="D49" s="261" t="str" cm="1">
        <f t="array" ref="D49">_xlfn.TEXTJOIN(CHAR(10),TRUE,_xlfn._xlws.FILTER(AE$2:AE$952,$AD$2:$AD$952=$G49))</f>
        <v>Bean hull</v>
      </c>
      <c r="E49" s="228" t="s">
        <v>27646</v>
      </c>
      <c r="F49" s="228" t="str" cm="1">
        <f t="array" ref="F49">_xlfn.TEXTJOIN(CHAR(10),TRUE,_xlfn._xlws.FILTER(AF$2:AF$952,$AD$2:$AD$952=$G49))</f>
        <v>food_crops_cereals_legumes_residues</v>
      </c>
      <c r="G49" s="210" t="s">
        <v>27647</v>
      </c>
      <c r="H49" s="210" t="s">
        <v>27648</v>
      </c>
      <c r="I49" s="270"/>
      <c r="J49" s="270"/>
      <c r="K49" s="270"/>
      <c r="L49" s="270">
        <v>8.1203448202647159</v>
      </c>
      <c r="M49" s="270"/>
      <c r="N49" s="270"/>
      <c r="O49" s="270"/>
      <c r="P49" s="270"/>
      <c r="Q49" s="270"/>
      <c r="R49" s="270"/>
      <c r="S49" s="270"/>
      <c r="T49" s="270"/>
      <c r="U49" s="270"/>
      <c r="V49" s="270"/>
      <c r="W49" s="270">
        <v>97.002499065745724</v>
      </c>
      <c r="X49" s="270">
        <v>9.2259714935609889</v>
      </c>
      <c r="Y49" s="270">
        <v>8.8474925826473569</v>
      </c>
      <c r="Z49" s="270">
        <v>64.318404830965761</v>
      </c>
      <c r="AA49" s="270">
        <v>57.622471311112648</v>
      </c>
      <c r="AB49" s="270">
        <v>92.342453671104067</v>
      </c>
      <c r="AD49" s="210" t="s">
        <v>22528</v>
      </c>
      <c r="AE49" s="207" t="s">
        <v>22523</v>
      </c>
      <c r="AF49" s="207" t="s">
        <v>27649</v>
      </c>
    </row>
    <row r="50" spans="1:32" ht="15.95">
      <c r="A50" s="261" t="str" cm="1">
        <f t="array" ref="A50">IFERROR(_xlfn.TEXTJOIN(CHAR(10),TRUE,_xlfn._xlws.FILTER(AOM[AOM],AOM[ilri_code]=$G50)),"No AOM Match")</f>
        <v>No AOM Match</v>
      </c>
      <c r="B50" s="261" t="str" cm="1">
        <f t="array" ref="B50">IFERROR(_xlfn.TEXTJOIN(CHAR(10),TRUE,_xlfn._xlws.FILTER(AOM[Edge_Value],AOM[ilri_code]=$G50)),"No AOM Match")</f>
        <v>No AOM Match</v>
      </c>
      <c r="C50" s="261" t="str" cm="1">
        <f t="array" ref="C50">IFERROR(
  _xlfn.TEXTJOIN(
    CHAR(10),
    TRUE,
    SUBSTITUTE(
      _xlfn._xlws.FILTER(AOM[Path], AOM[ilri_code]=$G50),
      "Management/Livestock Management/Feed Characteristic/Feed Composition/Feed Ingredient/",
      ""
    )
  ),
  "No AOM Match"
)</f>
        <v>No AOM Match</v>
      </c>
      <c r="D50" s="261" t="str" cm="1">
        <f t="array" ref="D50">_xlfn.TEXTJOIN(CHAR(10),TRUE,_xlfn._xlws.FILTER(AE$2:AE$952,$AD$2:$AD$952=$G50))</f>
        <v>Bean hull (roasted)</v>
      </c>
      <c r="F50" s="228" t="str" cm="1">
        <f t="array" ref="F50">_xlfn.TEXTJOIN(CHAR(10),TRUE,_xlfn._xlws.FILTER(AF$2:AF$952,$AD$2:$AD$952=$G50))</f>
        <v>food_crops_cereals_legumes_residues</v>
      </c>
      <c r="G50" s="210" t="s">
        <v>27650</v>
      </c>
      <c r="L50" s="207">
        <v>8.18</v>
      </c>
      <c r="O50" s="207">
        <v>55.03</v>
      </c>
      <c r="W50" s="207">
        <v>97.18</v>
      </c>
      <c r="X50" s="207">
        <v>10.31</v>
      </c>
      <c r="Y50" s="207">
        <v>9.6300000000000008</v>
      </c>
      <c r="Z50" s="207">
        <v>61.31</v>
      </c>
      <c r="AA50" s="207">
        <v>57.25</v>
      </c>
      <c r="AB50" s="207">
        <v>92.31</v>
      </c>
      <c r="AD50" s="210" t="s">
        <v>21881</v>
      </c>
      <c r="AE50" s="207" t="s">
        <v>27651</v>
      </c>
      <c r="AF50" s="207" t="s">
        <v>27649</v>
      </c>
    </row>
    <row r="51" spans="1:32" ht="48">
      <c r="A51" s="261" t="str" cm="1">
        <f t="array" ref="A51">IFERROR(_xlfn.TEXTJOIN(CHAR(10),TRUE,_xlfn._xlws.FILTER(AOM[AOM],AOM[ilri_code]=$G51)),"No AOM Match")</f>
        <v>No AOM Match</v>
      </c>
      <c r="B51" s="261" t="str" cm="1">
        <f t="array" ref="B51">IFERROR(_xlfn.TEXTJOIN(CHAR(10),TRUE,_xlfn._xlws.FILTER(AOM[Edge_Value],AOM[ilri_code]=$G51)),"No AOM Match")</f>
        <v>No AOM Match</v>
      </c>
      <c r="C51" s="261" t="str" cm="1">
        <f t="array" ref="C51">IFERROR(
  _xlfn.TEXTJOIN(
    CHAR(10),
    TRUE,
    SUBSTITUTE(
      _xlfn._xlws.FILTER(AOM[Path], AOM[ilri_code]=$G51),
      "Management/Livestock Management/Feed Characteristic/Feed Composition/Feed Ingredient/",
      ""
    )
  ),
  "No AOM Match"
)</f>
        <v>No AOM Match</v>
      </c>
      <c r="D51" s="261" t="str" cm="1">
        <f t="array" ref="D51">_xlfn.TEXTJOIN(CHAR(10),TRUE,_xlfn._xlws.FILTER(AE$2:AE$952,$AD$2:$AD$952=$G51))</f>
        <v>bean straw</v>
      </c>
      <c r="F51" s="228" t="str" cm="1">
        <f t="array" ref="F51">_xlfn.TEXTJOIN(CHAR(10),TRUE,_xlfn._xlws.FILTER(AF$2:AF$952,$AD$2:$AD$952=$G51))</f>
        <v>food_crops_cereals_legumes_residues</v>
      </c>
      <c r="G51" s="210" t="s">
        <v>27652</v>
      </c>
      <c r="L51" s="207">
        <v>7.875</v>
      </c>
      <c r="O51" s="207">
        <v>54.17</v>
      </c>
      <c r="W51" s="207">
        <v>91.735000000000014</v>
      </c>
      <c r="X51" s="207">
        <v>8.7949999999999999</v>
      </c>
      <c r="Y51" s="207">
        <v>7.620000000000001</v>
      </c>
      <c r="Z51" s="207">
        <v>43.045000000000002</v>
      </c>
      <c r="AA51" s="207">
        <v>63.195</v>
      </c>
      <c r="AB51" s="207">
        <v>93.16</v>
      </c>
      <c r="AD51" s="210" t="s">
        <v>22158</v>
      </c>
      <c r="AE51" s="207" t="s">
        <v>10157</v>
      </c>
      <c r="AF51" s="207" t="s">
        <v>27653</v>
      </c>
    </row>
    <row r="52" spans="1:32" ht="15.95">
      <c r="A52" s="228" t="str" cm="1">
        <f t="array" ref="A52">IFERROR(_xlfn.TEXTJOIN(CHAR(10),TRUE,_xlfn._xlws.FILTER(AOM[AOM],AOM[ilri_code]=$G52)),"No AOM Match")</f>
        <v>No AOM Match</v>
      </c>
      <c r="B52" s="228" t="str" cm="1">
        <f t="array" ref="B52">IFERROR(_xlfn.TEXTJOIN(CHAR(10),TRUE,_xlfn._xlws.FILTER(AOM[Edge_Value],AOM[ilri_code]=$G52)),"No AOM Match")</f>
        <v>No AOM Match</v>
      </c>
      <c r="C52" s="228" t="str" cm="1">
        <f t="array" ref="C52">IFERROR(
  _xlfn.TEXTJOIN(
    CHAR(10),
    TRUE,
    SUBSTITUTE(
      _xlfn._xlws.FILTER(AOM[Path], AOM[ilri_code]=$G52),
      "Management/Livestock Management/Feed Characteristic/Feed Composition/Feed Ingredient/",
      ""
    )
  ),
  "No AOM Match"
)</f>
        <v>No AOM Match</v>
      </c>
      <c r="D52" s="228" t="str" cm="1">
        <f t="array" ref="D52">_xlfn.TEXTJOIN(CHAR(10),TRUE,_xlfn._xlws.FILTER(AE$2:AE$952,$AD$2:$AD$952=$G52))</f>
        <v>Bermuda grass hay</v>
      </c>
      <c r="E52" s="228" t="s">
        <v>27654</v>
      </c>
      <c r="F52" s="228" t="s">
        <v>27649</v>
      </c>
      <c r="G52" s="210" t="s">
        <v>27655</v>
      </c>
      <c r="H52" s="210" t="s">
        <v>27656</v>
      </c>
      <c r="I52" s="207">
        <v>3.29</v>
      </c>
      <c r="J52" s="207">
        <v>1.4700000000000002</v>
      </c>
      <c r="R52" s="207">
        <v>18.299999999999997</v>
      </c>
      <c r="T52" s="207">
        <v>1.5400000000000003</v>
      </c>
      <c r="V52" s="207">
        <v>145.48100000000002</v>
      </c>
      <c r="W52" s="207">
        <v>91.280975367269164</v>
      </c>
      <c r="X52" s="207">
        <v>7.5340554816114818</v>
      </c>
      <c r="Y52" s="207">
        <v>6.4265714031666992</v>
      </c>
      <c r="Z52" s="207">
        <v>73.694576591496883</v>
      </c>
      <c r="AA52" s="207">
        <v>42.025163354828258</v>
      </c>
      <c r="AB52" s="207">
        <v>90.286787073192485</v>
      </c>
      <c r="AD52" s="210" t="s">
        <v>27657</v>
      </c>
      <c r="AE52" s="207" t="s">
        <v>27658</v>
      </c>
      <c r="AF52" s="207" t="s">
        <v>27649</v>
      </c>
    </row>
    <row r="53" spans="1:32" ht="32.1">
      <c r="A53" s="261" t="str" cm="1">
        <f t="array" ref="A53">IFERROR(_xlfn.TEXTJOIN(CHAR(10),TRUE,_xlfn._xlws.FILTER(AOM[AOM],AOM[ilri_code]=$G53)),"No AOM Match")</f>
        <v>AOM_006070
AOM_003077</v>
      </c>
      <c r="B53" s="261" t="str" cm="1">
        <f t="array" ref="B53">IFERROR(_xlfn.TEXTJOIN(CHAR(10),TRUE,_xlfn._xlws.FILTER(AOM[Edge_Value],AOM[ilri_code]=$G53)),"No AOM Match")</f>
        <v>Commelina imberbis Dried
Commelina imberbis</v>
      </c>
      <c r="C53" s="261" t="str" cm="1">
        <f t="array" ref="C53">IFERROR(
  _xlfn.TEXTJOIN(
    CHAR(10),
    TRUE,
    SUBSTITUTE(
      _xlfn._xlws.FILTER(AOM[Path], AOM[ilri_code]=$G53),
      "Management/Livestock Management/Feed Characteristic/Feed Composition/Feed Ingredient/",
      ""
    )
  ),
  "No AOM Match"
)</f>
        <v>Forage Plants/Other Forage Plants/Commelina imberbis/Commelina imberbis Dried
Forage Plants/Other Forage Plants/Commelina imberbis</v>
      </c>
      <c r="D53" s="261" t="str" cm="1">
        <f t="array" ref="D53">_xlfn.TEXTJOIN(CHAR(10),TRUE,_xlfn._xlws.FILTER(AE$2:AE$952,$AD$2:$AD$952=$G53))</f>
        <v>Boerhavia erecta
Commelina benghalensis</v>
      </c>
      <c r="E53" s="261"/>
      <c r="F53" s="228" t="str" cm="1">
        <f t="array" ref="F53">_xlfn.TEXTJOIN(CHAR(10),TRUE,_xlfn._xlws.FILTER(AF$2:AF$952,$AD$2:$AD$952=$G53))</f>
        <v>Herbaceous forages-all data
Herbaceous forages-all data</v>
      </c>
      <c r="G53" s="210" t="s">
        <v>23128</v>
      </c>
      <c r="I53" s="207">
        <v>18.1325</v>
      </c>
      <c r="J53" s="207">
        <v>2.9059999999999997</v>
      </c>
      <c r="K53" s="207">
        <v>4.5199999999999996</v>
      </c>
      <c r="L53" s="207">
        <v>7.6375000000000002</v>
      </c>
      <c r="M53" s="207">
        <v>1.76</v>
      </c>
      <c r="N53" s="207">
        <v>4.0599999999999996</v>
      </c>
      <c r="O53" s="207">
        <v>53.76</v>
      </c>
      <c r="P53" s="207">
        <v>43.2</v>
      </c>
      <c r="Q53" s="207">
        <v>396</v>
      </c>
      <c r="R53" s="207">
        <v>14.6</v>
      </c>
      <c r="S53" s="207">
        <v>10.3</v>
      </c>
      <c r="T53" s="207">
        <v>4.4000000000000004</v>
      </c>
      <c r="U53" s="207">
        <v>1651</v>
      </c>
      <c r="V53" s="207">
        <v>300</v>
      </c>
      <c r="W53" s="207">
        <v>84.356666666666669</v>
      </c>
      <c r="X53" s="207">
        <v>14.445555555555554</v>
      </c>
      <c r="Y53" s="207">
        <v>5.5600000000000005</v>
      </c>
      <c r="Z53" s="207">
        <v>50.719999999999992</v>
      </c>
      <c r="AA53" s="207">
        <v>32.028333333333329</v>
      </c>
      <c r="AB53" s="207">
        <v>90.745555555555555</v>
      </c>
    </row>
    <row r="54" spans="1:32" ht="15.95">
      <c r="A54" s="228" t="str" cm="1">
        <f t="array" ref="A54">IFERROR(_xlfn.TEXTJOIN(CHAR(10),TRUE,_xlfn._xlws.FILTER(AOM[AOM],AOM[ilri_code]=$G54)),"No AOM Match")</f>
        <v>No AOM Match</v>
      </c>
      <c r="B54" s="228" t="str" cm="1">
        <f t="array" ref="B54">IFERROR(_xlfn.TEXTJOIN(CHAR(10),TRUE,_xlfn._xlws.FILTER(AOM[Edge_Value],AOM[ilri_code]=$G54)),"No AOM Match")</f>
        <v>No AOM Match</v>
      </c>
      <c r="C54" s="228" t="str" cm="1">
        <f t="array" ref="C54">IFERROR(
  _xlfn.TEXTJOIN(
    CHAR(10),
    TRUE,
    SUBSTITUTE(
      _xlfn._xlws.FILTER(AOM[Path], AOM[ilri_code]=$G54),
      "Management/Livestock Management/Feed Characteristic/Feed Composition/Feed Ingredient/",
      ""
    )
  ),
  "No AOM Match"
)</f>
        <v>No AOM Match</v>
      </c>
      <c r="D54" s="228" t="str" cm="1">
        <f t="array" ref="D54">_xlfn.TEXTJOIN(CHAR(10),TRUE,_xlfn._xlws.FILTER(AE$2:AE$952,$AD$2:$AD$952=$G54))</f>
        <v>Boerhavia sp.</v>
      </c>
      <c r="F54" s="228" t="str" cm="1">
        <f t="array" ref="F54">_xlfn.TEXTJOIN(CHAR(10),TRUE,_xlfn._xlws.FILTER(AF$2:AF$952,$AD$2:$AD$952=$G54))</f>
        <v>Herbaceous forages-all data</v>
      </c>
      <c r="G54" s="210" t="s">
        <v>27659</v>
      </c>
      <c r="L54" s="207">
        <v>8.0399999999999991</v>
      </c>
      <c r="O54" s="207">
        <v>58.18</v>
      </c>
      <c r="W54" s="207">
        <v>85.789999999999992</v>
      </c>
      <c r="X54" s="207">
        <v>16.25</v>
      </c>
      <c r="Y54" s="207">
        <v>10.28</v>
      </c>
      <c r="Z54" s="207">
        <v>45.57</v>
      </c>
      <c r="AA54" s="207">
        <v>37.49</v>
      </c>
      <c r="AB54" s="207">
        <v>91.144999999999996</v>
      </c>
      <c r="AD54" s="210" t="s">
        <v>27630</v>
      </c>
      <c r="AE54" s="207" t="s">
        <v>27660</v>
      </c>
      <c r="AF54" s="207" t="s">
        <v>27601</v>
      </c>
    </row>
    <row r="55" spans="1:32" ht="15.95">
      <c r="A55" s="261" t="str" cm="1">
        <f t="array" ref="A55">IFERROR(_xlfn.TEXTJOIN(CHAR(10),TRUE,_xlfn._xlws.FILTER(AOM[AOM],AOM[ilri_code]=$G55)),"No AOM Match")</f>
        <v>No AOM Match</v>
      </c>
      <c r="B55" s="261" t="str" cm="1">
        <f t="array" ref="B55">IFERROR(_xlfn.TEXTJOIN(CHAR(10),TRUE,_xlfn._xlws.FILTER(AOM[Edge_Value],AOM[ilri_code]=$G55)),"No AOM Match")</f>
        <v>No AOM Match</v>
      </c>
      <c r="C55" s="261" t="str" cm="1">
        <f t="array" ref="C55">IFERROR(
  _xlfn.TEXTJOIN(
    CHAR(10),
    TRUE,
    SUBSTITUTE(
      _xlfn._xlws.FILTER(AOM[Path], AOM[ilri_code]=$G55),
      "Management/Livestock Management/Feed Characteristic/Feed Composition/Feed Ingredient/",
      ""
    )
  ),
  "No AOM Match"
)</f>
        <v>No AOM Match</v>
      </c>
      <c r="D55" s="261" t="str" cm="1">
        <f t="array" ref="D55">_xlfn.TEXTJOIN(CHAR(10),TRUE,_xlfn._xlws.FILTER(AE$2:AE$952,$AD$2:$AD$952=$G55))</f>
        <v>Bottle gourd straw</v>
      </c>
      <c r="F55" s="228" t="str" cm="1">
        <f t="array" ref="F55">_xlfn.TEXTJOIN(CHAR(10),TRUE,_xlfn._xlws.FILTER(AF$2:AF$952,$AD$2:$AD$952=$G55))</f>
        <v>other_less_common</v>
      </c>
      <c r="G55" s="210" t="s">
        <v>27661</v>
      </c>
      <c r="L55" s="207">
        <v>10.15</v>
      </c>
      <c r="O55" s="207">
        <v>73.12</v>
      </c>
      <c r="W55" s="207">
        <v>88.51</v>
      </c>
      <c r="X55" s="207">
        <v>24.2</v>
      </c>
      <c r="Y55" s="207">
        <v>5.8</v>
      </c>
      <c r="Z55" s="207">
        <v>49.08</v>
      </c>
      <c r="AA55" s="207">
        <v>24.01</v>
      </c>
      <c r="AB55" s="207">
        <v>92.84</v>
      </c>
      <c r="AD55" s="210" t="s">
        <v>27637</v>
      </c>
      <c r="AE55" s="207" t="s">
        <v>27662</v>
      </c>
      <c r="AF55" s="207" t="s">
        <v>27601</v>
      </c>
    </row>
    <row r="56" spans="1:32" ht="15.95">
      <c r="A56" s="261" t="str" cm="1">
        <f t="array" ref="A56">IFERROR(_xlfn.TEXTJOIN(CHAR(10),TRUE,_xlfn._xlws.FILTER(AOM[AOM],AOM[ilri_code]=$G56)),"No AOM Match")</f>
        <v>AOM_001396
AOM_006045
AOM_001395</v>
      </c>
      <c r="B56" s="261" t="str" cm="1">
        <f t="array" ref="B56">IFERROR(_xlfn.TEXTJOIN(CHAR(10),TRUE,_xlfn._xlws.FILTER(AOM[Edge_Value],AOM[ilri_code]=$G56)),"No AOM Match")</f>
        <v>Bracharia Dried
Bracharia Dried Ground
Bracharia</v>
      </c>
      <c r="C56" s="261" t="str" cm="1">
        <f t="array" ref="C56">IFERROR(
  _xlfn.TEXTJOIN(
    CHAR(10),
    TRUE,
    SUBSTITUTE(
      _xlfn._xlws.FILTER(AOM[Path], AOM[ilri_code]=$G56),
      "Management/Livestock Management/Feed Characteristic/Feed Composition/Feed Ingredient/",
      ""
    )
  ),
  "No AOM Match"
)</f>
        <v>Forage Plants/Cereal and Grass Forages/Bracharia/Bracharia Dried
Forage Plants/Cereal and Grass Forages/Bracharia/Bracharia Dried Ground
Forage Plants/Cereal and Grass Forages/Bracharia</v>
      </c>
      <c r="D56" s="261" t="str" cm="1">
        <f t="array" ref="D56">_xlfn.TEXTJOIN(CHAR(10),TRUE,_xlfn._xlws.FILTER(AE$2:AE$952,$AD$2:$AD$952=$G56))</f>
        <v>Brachiaria</v>
      </c>
      <c r="F56" s="228" t="str" cm="1">
        <f t="array" ref="F56">_xlfn.TEXTJOIN(CHAR(10),TRUE,_xlfn._xlws.FILTER(AF$2:AF$952,$AD$2:$AD$952=$G56))</f>
        <v>Herbaceous forages-all data</v>
      </c>
      <c r="G56" s="210" t="s">
        <v>20888</v>
      </c>
      <c r="L56" s="207">
        <v>7.4661006289308158</v>
      </c>
      <c r="O56" s="207">
        <v>53.507610062893079</v>
      </c>
      <c r="W56" s="207">
        <v>86.078427672955996</v>
      </c>
      <c r="X56" s="207">
        <v>9.5719496855345909</v>
      </c>
      <c r="Y56" s="207">
        <v>5.7022012578616392</v>
      </c>
      <c r="Z56" s="207">
        <v>69.350691823899339</v>
      </c>
      <c r="AA56" s="207">
        <v>39.471572327044036</v>
      </c>
      <c r="AB56" s="207">
        <v>90.737044025157218</v>
      </c>
    </row>
    <row r="57" spans="1:32" ht="48">
      <c r="A57" s="261" t="str" cm="1">
        <f t="array" ref="A57">IFERROR(_xlfn.TEXTJOIN(CHAR(10),TRUE,_xlfn._xlws.FILTER(AOM[AOM],AOM[ilri_code]=$G57)),"No AOM Match")</f>
        <v>No AOM Match</v>
      </c>
      <c r="B57" s="261" t="str" cm="1">
        <f t="array" ref="B57">IFERROR(_xlfn.TEXTJOIN(CHAR(10),TRUE,_xlfn._xlws.FILTER(AOM[Edge_Value],AOM[ilri_code]=$G57)),"No AOM Match")</f>
        <v>No AOM Match</v>
      </c>
      <c r="C57" s="261" t="str" cm="1">
        <f t="array" ref="C57">IFERROR(
  _xlfn.TEXTJOIN(
    CHAR(10),
    TRUE,
    SUBSTITUTE(
      _xlfn._xlws.FILTER(AOM[Path], AOM[ilri_code]=$G57),
      "Management/Livestock Management/Feed Characteristic/Feed Composition/Feed Ingredient/",
      ""
    )
  ),
  "No AOM Match"
)</f>
        <v>No AOM Match</v>
      </c>
      <c r="D57" s="261" t="str" cm="1">
        <f t="array" ref="D57">_xlfn.TEXTJOIN(CHAR(10),TRUE,_xlfn._xlws.FILTER(AE$2:AE$952,$AD$2:$AD$952=$G57))</f>
        <v xml:space="preserve">Brachiaria ('Mulato II')
Mulato II
Mulato II </v>
      </c>
      <c r="F57" s="228" t="str" cm="1">
        <f t="array" ref="F57">_xlfn.TEXTJOIN(CHAR(10),TRUE,_xlfn._xlws.FILTER(AF$2:AF$952,$AD$2:$AD$952=$G57))</f>
        <v>Herbaceous forages-all data
Herbaceous forages-all data
Herbaceous forages-all data</v>
      </c>
      <c r="G57" s="210" t="s">
        <v>27663</v>
      </c>
      <c r="L57" s="207">
        <v>6.5453030303030308</v>
      </c>
      <c r="O57" s="207">
        <v>49.993134328358174</v>
      </c>
      <c r="W57" s="207">
        <v>80.206417910447783</v>
      </c>
      <c r="X57" s="207">
        <v>8.6994029850746291</v>
      </c>
      <c r="Y57" s="207">
        <v>5.9389552238805976</v>
      </c>
      <c r="Z57" s="207">
        <v>64.56343283582089</v>
      </c>
      <c r="AA57" s="207">
        <v>37.55268656716418</v>
      </c>
      <c r="AB57" s="207">
        <v>90.630298507462697</v>
      </c>
      <c r="AD57" s="210" t="s">
        <v>27664</v>
      </c>
      <c r="AE57" s="207" t="s">
        <v>27665</v>
      </c>
      <c r="AF57" s="207" t="s">
        <v>27601</v>
      </c>
    </row>
    <row r="58" spans="1:32" ht="15.95">
      <c r="A58" s="261" t="str" cm="1">
        <f t="array" ref="A58">IFERROR(_xlfn.TEXTJOIN(CHAR(10),TRUE,_xlfn._xlws.FILTER(AOM[AOM],AOM[ilri_code]=$G58)),"No AOM Match")</f>
        <v>AOM_003062</v>
      </c>
      <c r="B58" s="261" t="str" cm="1">
        <f t="array" ref="B58">IFERROR(_xlfn.TEXTJOIN(CHAR(10),TRUE,_xlfn._xlws.FILTER(AOM[Edge_Value],AOM[ilri_code]=$G58)),"No AOM Match")</f>
        <v>Bidens diffusa</v>
      </c>
      <c r="C58" s="261" t="str" cm="1">
        <f t="array" ref="C58">IFERROR(
  _xlfn.TEXTJOIN(
    CHAR(10),
    TRUE,
    SUBSTITUTE(
      _xlfn._xlws.FILTER(AOM[Path], AOM[ilri_code]=$G58),
      "Management/Livestock Management/Feed Characteristic/Feed Composition/Feed Ingredient/",
      ""
    )
  ),
  "No AOM Match"
)</f>
        <v>Forage Plants/Other Forage Plants/Bidens diffusa</v>
      </c>
      <c r="D58" s="261" t="str" cm="1">
        <f t="array" ref="D58">_xlfn.TEXTJOIN(CHAR(10),TRUE,_xlfn._xlws.FILTER(AE$2:AE$952,$AD$2:$AD$952=$G58))</f>
        <v>Brachiaria ('Mulato')
Fodder beet</v>
      </c>
      <c r="F58" s="228" t="str" cm="1">
        <f t="array" ref="F58">_xlfn.TEXTJOIN(CHAR(10),TRUE,_xlfn._xlws.FILTER(AF$2:AF$952,$AD$2:$AD$952=$G58))</f>
        <v>Herbaceous forages-all data
Herbaceous forages-all data</v>
      </c>
      <c r="G58" s="210" t="s">
        <v>23087</v>
      </c>
      <c r="L58" s="207">
        <v>9.1878740157480294</v>
      </c>
      <c r="O58" s="207">
        <v>63.321259842519694</v>
      </c>
      <c r="W58" s="207">
        <v>85.261500000000012</v>
      </c>
      <c r="X58" s="207">
        <v>19.051297709923663</v>
      </c>
      <c r="Y58" s="207">
        <v>7.2708661417322835</v>
      </c>
      <c r="Z58" s="207">
        <v>50.082440944881881</v>
      </c>
      <c r="AA58" s="207">
        <v>32.493937007874024</v>
      </c>
      <c r="AB58" s="207">
        <v>90.451450381679436</v>
      </c>
      <c r="AD58" s="210" t="s">
        <v>19484</v>
      </c>
      <c r="AE58" s="207" t="s">
        <v>27666</v>
      </c>
      <c r="AF58" s="207" t="s">
        <v>27601</v>
      </c>
    </row>
    <row r="59" spans="1:32" ht="48">
      <c r="A59" s="261" t="str" cm="1">
        <f t="array" ref="A59">IFERROR(_xlfn.TEXTJOIN(CHAR(10),TRUE,_xlfn._xlws.FILTER(AOM[AOM],AOM[ilri_code]=$G59)),"No AOM Match")</f>
        <v>No AOM Match</v>
      </c>
      <c r="B59" s="261" t="str" cm="1">
        <f t="array" ref="B59">IFERROR(_xlfn.TEXTJOIN(CHAR(10),TRUE,_xlfn._xlws.FILTER(AOM[Edge_Value],AOM[ilri_code]=$G59)),"No AOM Match")</f>
        <v>No AOM Match</v>
      </c>
      <c r="C59" s="261" t="str" cm="1">
        <f t="array" ref="C59">IFERROR(
  _xlfn.TEXTJOIN(
    CHAR(10),
    TRUE,
    SUBSTITUTE(
      _xlfn._xlws.FILTER(AOM[Path], AOM[ilri_code]=$G59),
      "Management/Livestock Management/Feed Characteristic/Feed Composition/Feed Ingredient/",
      ""
    )
  ),
  "No AOM Match"
)</f>
        <v>No AOM Match</v>
      </c>
      <c r="D59" s="261" t="str" cm="1">
        <f t="array" ref="D59">_xlfn.TEXTJOIN(CHAR(10),TRUE,_xlfn._xlws.FILTER(AE$2:AE$952,$AD$2:$AD$952=$G59))</f>
        <v>Brachiaria (Basilisk (ILRI 10871))
Caribbean stylo (ILRI 75)</v>
      </c>
      <c r="F59" s="228" t="str" cm="1">
        <f t="array" ref="F59">_xlfn.TEXTJOIN(CHAR(10),TRUE,_xlfn._xlws.FILTER(AF$2:AF$952,$AD$2:$AD$952=$G59))</f>
        <v>Herbaceous forages-all data
Herbaceous forages-all data</v>
      </c>
      <c r="G59" s="210" t="s">
        <v>27667</v>
      </c>
      <c r="L59" s="207">
        <v>21.180994152046779</v>
      </c>
      <c r="O59" s="207">
        <v>41.409152046783625</v>
      </c>
      <c r="W59" s="207">
        <v>89.605497076023397</v>
      </c>
      <c r="X59" s="207">
        <v>12.775204678362577</v>
      </c>
      <c r="Y59" s="207">
        <v>6.3537134502923953</v>
      </c>
      <c r="Z59" s="207">
        <v>63.911754385964954</v>
      </c>
      <c r="AA59" s="207">
        <v>41.633479532163747</v>
      </c>
      <c r="AB59" s="207">
        <v>91.154181286549743</v>
      </c>
      <c r="AD59" s="210" t="s">
        <v>19460</v>
      </c>
      <c r="AE59" s="207" t="s">
        <v>27668</v>
      </c>
      <c r="AF59" s="207" t="s">
        <v>27595</v>
      </c>
    </row>
    <row r="60" spans="1:32" ht="63.95">
      <c r="A60" s="228" t="str" cm="1">
        <f t="array" ref="A60">IFERROR(_xlfn.TEXTJOIN(CHAR(10),TRUE,_xlfn._xlws.FILTER(AOM[AOM],AOM[ilri_code]=$G60)),"No AOM Match")</f>
        <v>No AOM Match</v>
      </c>
      <c r="B60" s="228" t="str" cm="1">
        <f t="array" ref="B60">IFERROR(_xlfn.TEXTJOIN(CHAR(10),TRUE,_xlfn._xlws.FILTER(AOM[Edge_Value],AOM[ilri_code]=$G60)),"No AOM Match")</f>
        <v>No AOM Match</v>
      </c>
      <c r="C60" s="228" t="str" cm="1">
        <f t="array" ref="C60">IFERROR(
  _xlfn.TEXTJOIN(
    CHAR(10),
    TRUE,
    SUBSTITUTE(
      _xlfn._xlws.FILTER(AOM[Path], AOM[ilri_code]=$G60),
      "Management/Livestock Management/Feed Characteristic/Feed Composition/Feed Ingredient/",
      ""
    )
  ),
  "No AOM Match"
)</f>
        <v>No AOM Match</v>
      </c>
      <c r="D60" s="228" t="str" cm="1">
        <f t="array" ref="D60">_xlfn.TEXTJOIN(CHAR(10),TRUE,_xlfn._xlws.FILTER(AE$2:AE$952,$AD$2:$AD$952=$G60))</f>
        <v>Brachiaria grass:legume</v>
      </c>
      <c r="F60" s="228" t="str" cm="1">
        <f t="array" ref="F60">_xlfn.TEXTJOIN(CHAR(10),TRUE,_xlfn._xlws.FILTER(AF$2:AF$952,$AD$2:$AD$952=$G60))</f>
        <v>Herbaceous forages-all data</v>
      </c>
      <c r="G60" s="210" t="s">
        <v>27669</v>
      </c>
      <c r="L60" s="207">
        <v>6.6950000000000003</v>
      </c>
      <c r="O60" s="207">
        <v>48.709999999999994</v>
      </c>
      <c r="W60" s="207">
        <v>85.32</v>
      </c>
      <c r="X60" s="207">
        <v>7.72</v>
      </c>
      <c r="Y60" s="207">
        <v>6.3100000000000005</v>
      </c>
      <c r="Z60" s="207">
        <v>69.09</v>
      </c>
      <c r="AA60" s="207">
        <v>43.08</v>
      </c>
      <c r="AB60" s="207">
        <v>93.894999999999996</v>
      </c>
      <c r="AD60" s="210" t="s">
        <v>19460</v>
      </c>
      <c r="AE60" s="207" t="s">
        <v>27668</v>
      </c>
      <c r="AF60" s="207" t="s">
        <v>27601</v>
      </c>
    </row>
    <row r="61" spans="1:32" ht="15.95">
      <c r="A61" s="261" t="str" cm="1">
        <f t="array" ref="A61">IFERROR(_xlfn.TEXTJOIN(CHAR(10),TRUE,_xlfn._xlws.FILTER(AOM[AOM],AOM[ilri_code]=$G61)),"No AOM Match")</f>
        <v>No AOM Match</v>
      </c>
      <c r="B61" s="261" t="str" cm="1">
        <f t="array" ref="B61">IFERROR(_xlfn.TEXTJOIN(CHAR(10),TRUE,_xlfn._xlws.FILTER(AOM[Edge_Value],AOM[ilri_code]=$G61)),"No AOM Match")</f>
        <v>No AOM Match</v>
      </c>
      <c r="C61" s="261" t="str" cm="1">
        <f t="array" ref="C61">IFERROR(
  _xlfn.TEXTJOIN(
    CHAR(10),
    TRUE,
    SUBSTITUTE(
      _xlfn._xlws.FILTER(AOM[Path], AOM[ilri_code]=$G61),
      "Management/Livestock Management/Feed Characteristic/Feed Composition/Feed Ingredient/",
      ""
    )
  ),
  "No AOM Match"
)</f>
        <v>No AOM Match</v>
      </c>
      <c r="D61" s="261" t="str" cm="1">
        <f t="array" ref="D61">_xlfn.TEXTJOIN(CHAR(10),TRUE,_xlfn._xlws.FILTER(AE$2:AE$952,$AD$2:$AD$952=$G61))</f>
        <v>Brachiaria jubata</v>
      </c>
      <c r="F61" s="228" t="str" cm="1">
        <f t="array" ref="F61">_xlfn.TEXTJOIN(CHAR(10),TRUE,_xlfn._xlws.FILTER(AF$2:AF$952,$AD$2:$AD$952=$G61))</f>
        <v>Herbaceous forages-all data</v>
      </c>
      <c r="G61" s="210" t="s">
        <v>27670</v>
      </c>
      <c r="I61" s="207">
        <v>11.4</v>
      </c>
      <c r="J61" s="207">
        <v>1.25</v>
      </c>
      <c r="P61" s="207">
        <v>25.204999999999998</v>
      </c>
      <c r="Q61" s="207">
        <v>239.255</v>
      </c>
      <c r="R61" s="207">
        <v>31.35</v>
      </c>
      <c r="S61" s="207">
        <v>12.64</v>
      </c>
      <c r="T61" s="207">
        <v>5.4</v>
      </c>
      <c r="U61" s="207">
        <v>1370.6100000000001</v>
      </c>
      <c r="V61" s="207">
        <v>32.015000000000001</v>
      </c>
      <c r="W61" s="207">
        <v>90.22</v>
      </c>
      <c r="X61" s="207">
        <v>8.0950000000000006</v>
      </c>
      <c r="Y61" s="207">
        <v>5.835</v>
      </c>
      <c r="Z61" s="207">
        <v>54.42</v>
      </c>
      <c r="AA61" s="207">
        <v>35.774999999999999</v>
      </c>
      <c r="AB61" s="207">
        <v>87.914999999999992</v>
      </c>
      <c r="AD61" s="210" t="s">
        <v>27671</v>
      </c>
      <c r="AE61" s="207" t="s">
        <v>27672</v>
      </c>
      <c r="AF61" s="207" t="s">
        <v>27601</v>
      </c>
    </row>
    <row r="62" spans="1:32" ht="80.099999999999994">
      <c r="A62" s="228" t="str" cm="1">
        <f t="array" ref="A62">IFERROR(_xlfn.TEXTJOIN(CHAR(10),TRUE,_xlfn._xlws.FILTER(AOM[AOM],AOM[ilri_code]=$G62)),"No AOM Match")</f>
        <v>No AOM Match</v>
      </c>
      <c r="B62" s="228" t="str" cm="1">
        <f t="array" ref="B62">IFERROR(_xlfn.TEXTJOIN(CHAR(10),TRUE,_xlfn._xlws.FILTER(AOM[Edge_Value],AOM[ilri_code]=$G62)),"No AOM Match")</f>
        <v>No AOM Match</v>
      </c>
      <c r="C62" s="228" t="str" cm="1">
        <f t="array" ref="C62">IFERROR(
  _xlfn.TEXTJOIN(
    CHAR(10),
    TRUE,
    SUBSTITUTE(
      _xlfn._xlws.FILTER(AOM[Path], AOM[ilri_code]=$G62),
      "Management/Livestock Management/Feed Characteristic/Feed Composition/Feed Ingredient/",
      ""
    )
  ),
  "No AOM Match"
)</f>
        <v>No AOM Match</v>
      </c>
      <c r="D62" s="228" t="str" cm="1">
        <f t="array" ref="D62">_xlfn.TEXTJOIN(CHAR(10),TRUE,_xlfn._xlws.FILTER(AE$2:AE$952,$AD$2:$AD$952=$G62))</f>
        <v>Brachiaria leaf +stem</v>
      </c>
      <c r="F62" s="228" t="str" cm="1">
        <f t="array" ref="F62">_xlfn.TEXTJOIN(CHAR(10),TRUE,_xlfn._xlws.FILTER(AF$2:AF$952,$AD$2:$AD$952=$G62))</f>
        <v>Herbaceous forages-all data</v>
      </c>
      <c r="G62" s="210" t="s">
        <v>27673</v>
      </c>
      <c r="W62" s="207">
        <v>73.430000000000007</v>
      </c>
      <c r="X62" s="207">
        <v>7.87</v>
      </c>
      <c r="Y62" s="207">
        <v>6.08</v>
      </c>
      <c r="Z62" s="207">
        <v>51.41</v>
      </c>
      <c r="AA62" s="207">
        <v>28.62</v>
      </c>
      <c r="AB62" s="207">
        <v>93.07</v>
      </c>
      <c r="AD62" s="210" t="s">
        <v>27674</v>
      </c>
      <c r="AE62" s="207" t="s">
        <v>27675</v>
      </c>
      <c r="AF62" s="207" t="s">
        <v>27601</v>
      </c>
    </row>
    <row r="63" spans="1:32" ht="48">
      <c r="A63" s="261" t="str" cm="1">
        <f t="array" ref="A63">IFERROR(_xlfn.TEXTJOIN(CHAR(10),TRUE,_xlfn._xlws.FILTER(AOM[AOM],AOM[ilri_code]=$G63)),"No AOM Match")</f>
        <v>No AOM Match</v>
      </c>
      <c r="B63" s="261" t="str" cm="1">
        <f t="array" ref="B63">IFERROR(_xlfn.TEXTJOIN(CHAR(10),TRUE,_xlfn._xlws.FILTER(AOM[Edge_Value],AOM[ilri_code]=$G63)),"No AOM Match")</f>
        <v>No AOM Match</v>
      </c>
      <c r="C63" s="261" t="str" cm="1">
        <f t="array" ref="C63">IFERROR(
  _xlfn.TEXTJOIN(
    CHAR(10),
    TRUE,
    SUBSTITUTE(
      _xlfn._xlws.FILTER(AOM[Path], AOM[ilri_code]=$G63),
      "Management/Livestock Management/Feed Characteristic/Feed Composition/Feed Ingredient/",
      ""
    )
  ),
  "No AOM Match"
)</f>
        <v>No AOM Match</v>
      </c>
      <c r="D63" s="261" t="str" cm="1">
        <f t="array" ref="D63">_xlfn.TEXTJOIN(CHAR(10),TRUE,_xlfn._xlws.FILTER(AE$2:AE$952,$AD$2:$AD$952=$G63))</f>
        <v>Brachiaria mutica (ILRI 18659)</v>
      </c>
      <c r="F63" s="228" t="str" cm="1">
        <f t="array" ref="F63">_xlfn.TEXTJOIN(CHAR(10),TRUE,_xlfn._xlws.FILTER(AF$2:AF$952,$AD$2:$AD$952=$G63))</f>
        <v>Herbaceous forages-all data</v>
      </c>
      <c r="G63" s="210" t="s">
        <v>27676</v>
      </c>
      <c r="L63" s="207">
        <v>17.379444444444445</v>
      </c>
      <c r="O63" s="207">
        <v>40.580101010101039</v>
      </c>
      <c r="W63" s="207">
        <v>88.01843434343435</v>
      </c>
      <c r="X63" s="207">
        <v>8.806010101010104</v>
      </c>
      <c r="Y63" s="207">
        <v>5.8812121212121165</v>
      </c>
      <c r="Z63" s="207">
        <v>72.054090909090888</v>
      </c>
      <c r="AA63" s="207">
        <v>41.706969696969693</v>
      </c>
      <c r="AB63" s="207">
        <v>92.323989898989865</v>
      </c>
      <c r="AD63" s="210" t="s">
        <v>27677</v>
      </c>
      <c r="AE63" s="207" t="s">
        <v>27678</v>
      </c>
      <c r="AF63" s="207" t="s">
        <v>27601</v>
      </c>
    </row>
    <row r="64" spans="1:32" ht="32.1">
      <c r="A64" s="261" t="str" cm="1">
        <f t="array" ref="A64">IFERROR(_xlfn.TEXTJOIN(CHAR(10),TRUE,_xlfn._xlws.FILTER(AOM[AOM],AOM[ilri_code]=$G64)),"No AOM Match")</f>
        <v>No AOM Match</v>
      </c>
      <c r="B64" s="261" t="str" cm="1">
        <f t="array" ref="B64">IFERROR(_xlfn.TEXTJOIN(CHAR(10),TRUE,_xlfn._xlws.FILTER(AOM[Edge_Value],AOM[ilri_code]=$G64)),"No AOM Match")</f>
        <v>No AOM Match</v>
      </c>
      <c r="C64" s="261" t="str" cm="1">
        <f t="array" ref="C64">IFERROR(
  _xlfn.TEXTJOIN(
    CHAR(10),
    TRUE,
    SUBSTITUTE(
      _xlfn._xlws.FILTER(AOM[Path], AOM[ilri_code]=$G64),
      "Management/Livestock Management/Feed Characteristic/Feed Composition/Feed Ingredient/",
      ""
    )
  ),
  "No AOM Match"
)</f>
        <v>No AOM Match</v>
      </c>
      <c r="D64" s="261" t="str" cm="1">
        <f t="array" ref="D64">_xlfn.TEXTJOIN(CHAR(10),TRUE,_xlfn._xlws.FILTER(AE$2:AE$952,$AD$2:$AD$952=$G64))</f>
        <v>Brachiaria stigmatisata</v>
      </c>
      <c r="F64" s="228" t="str" cm="1">
        <f t="array" ref="F64">_xlfn.TEXTJOIN(CHAR(10),TRUE,_xlfn._xlws.FILTER(AF$2:AF$952,$AD$2:$AD$952=$G64))</f>
        <v>Herbaceous forages-all data</v>
      </c>
      <c r="G64" s="210" t="s">
        <v>27679</v>
      </c>
      <c r="I64" s="207">
        <v>3.85</v>
      </c>
      <c r="J64" s="207">
        <v>0.95</v>
      </c>
      <c r="P64" s="207">
        <v>19.164999999999999</v>
      </c>
      <c r="Q64" s="207">
        <v>125.815</v>
      </c>
      <c r="R64" s="207">
        <v>13.649999999999999</v>
      </c>
      <c r="S64" s="207">
        <v>9.6</v>
      </c>
      <c r="T64" s="207">
        <v>2</v>
      </c>
      <c r="U64" s="207">
        <v>183.22</v>
      </c>
      <c r="V64" s="207">
        <v>19.125</v>
      </c>
      <c r="W64" s="207">
        <v>94.144999999999996</v>
      </c>
      <c r="X64" s="207">
        <v>8.8150000000000013</v>
      </c>
      <c r="Y64" s="207">
        <v>4.625</v>
      </c>
      <c r="Z64" s="207">
        <v>68.069999999999993</v>
      </c>
      <c r="AA64" s="207">
        <v>40.655000000000001</v>
      </c>
      <c r="AB64" s="207">
        <v>89.77000000000001</v>
      </c>
      <c r="AD64" s="210" t="s">
        <v>27680</v>
      </c>
      <c r="AE64" s="207" t="s">
        <v>27681</v>
      </c>
      <c r="AF64" s="207" t="s">
        <v>27601</v>
      </c>
    </row>
    <row r="65" spans="1:32" ht="32.1">
      <c r="A65" s="261" t="str" cm="1">
        <f t="array" ref="A65">IFERROR(_xlfn.TEXTJOIN(CHAR(10),TRUE,_xlfn._xlws.FILTER(AOM[AOM],AOM[ilri_code]=$G65)),"No AOM Match")</f>
        <v>AOM_006161
AOM_006160
AOM_000564
AOM_001884
AOM_000565
AOM_006064
AOM_003565</v>
      </c>
      <c r="B65" s="261" t="str" cm="1">
        <f t="array" ref="B65">IFERROR(_xlfn.TEXTJOIN(CHAR(10),TRUE,_xlfn._xlws.FILTER(AOM[Edge_Value],AOM[ilri_code]=$G65)),"No AOM Match")</f>
        <v>Brewers By-Product Dried Ground
Brewers By-Product
Brewers Grain
Brewers Grain
Brewers Spent Grain
Cereal Spent Grain Ground
Cereal Spent Grain</v>
      </c>
      <c r="C65" s="261" t="str" cm="1">
        <f t="array" ref="C65">IFERROR(
  _xlfn.TEXTJOIN(
    CHAR(10),
    TRUE,
    SUBSTITUTE(
      _xlfn._xlws.FILTER(AOM[Path], AOM[ilri_code]=$G65),
      "Management/Livestock Management/Feed Characteristic/Feed Composition/Feed Ingredient/",
      ""
    )
  ),
  "No AOM Match"
)</f>
        <v>Crop Byproduct/Cereal ByProducts/Brewers Grain
Crop Byproduct/Cereal ByProducts/Brewers Grain
Crop Byproduct/Cereal ByProducts/Brewers Grain
Crop Byproduct/Cereal ByProducts/Brewers Grain
Crop Byproduct/Cereal ByProducts/Brewers Spent Grain
Crop Byproduct/Cereal ByProducts/Cereal Spent Grain/Cereal Spent Grain Ground
Crop Byproduct/Cereal ByProducts/Cereal Spent Grain</v>
      </c>
      <c r="D65" s="261" t="str" cm="1">
        <f t="array" ref="D65">_xlfn.TEXTJOIN(CHAR(10),TRUE,_xlfn._xlws.FILTER(AE$2:AE$952,$AD$2:$AD$952=$G65))</f>
        <v>Brewer's spent grain</v>
      </c>
      <c r="F65" s="228" t="str" cm="1">
        <f t="array" ref="F65">_xlfn.TEXTJOIN(CHAR(10),TRUE,_xlfn._xlws.FILTER(AF$2:AF$952,$AD$2:$AD$952=$G65))</f>
        <v>concentrate_feeds_and_agro_industrial_by_products</v>
      </c>
      <c r="G65" s="210" t="s">
        <v>18789</v>
      </c>
      <c r="I65" s="207">
        <v>4.3499999999999996</v>
      </c>
      <c r="J65" s="207">
        <v>5.1166666666666663</v>
      </c>
      <c r="K65" s="207">
        <v>5.21</v>
      </c>
      <c r="L65" s="207">
        <v>8.5350000000000001</v>
      </c>
      <c r="M65" s="207">
        <v>2.6150000000000002</v>
      </c>
      <c r="N65" s="207">
        <v>4.9800000000000004</v>
      </c>
      <c r="O65" s="207">
        <v>56.175000000000004</v>
      </c>
      <c r="P65" s="207">
        <v>113.84000000000002</v>
      </c>
      <c r="Q65" s="207">
        <v>60.240000000000009</v>
      </c>
      <c r="R65" s="207">
        <v>0.70000000000000007</v>
      </c>
      <c r="S65" s="207">
        <v>15.850000000000001</v>
      </c>
      <c r="T65" s="207">
        <v>2.4500000000000002</v>
      </c>
      <c r="U65" s="207">
        <v>217.72499999999994</v>
      </c>
      <c r="V65" s="207">
        <v>115.17500000000001</v>
      </c>
      <c r="W65" s="207">
        <v>94.397368421052619</v>
      </c>
      <c r="X65" s="207">
        <v>22.205500000000015</v>
      </c>
      <c r="Y65" s="207">
        <v>8.09</v>
      </c>
      <c r="Z65" s="207">
        <v>54.46</v>
      </c>
      <c r="AA65" s="207">
        <v>23.982500000000002</v>
      </c>
      <c r="AB65" s="207">
        <v>91.049090909090935</v>
      </c>
      <c r="AD65" s="210" t="s">
        <v>27682</v>
      </c>
      <c r="AE65" s="207" t="s">
        <v>27683</v>
      </c>
      <c r="AF65" s="207" t="s">
        <v>27601</v>
      </c>
    </row>
    <row r="66" spans="1:32" ht="15.95">
      <c r="A66" s="228" t="str" cm="1">
        <f t="array" ref="A66">IFERROR(_xlfn.TEXTJOIN(CHAR(10),TRUE,_xlfn._xlws.FILTER(AOM[AOM],AOM[ilri_code]=$G66)),"No AOM Match")</f>
        <v>No AOM Match</v>
      </c>
      <c r="B66" s="228" t="str" cm="1">
        <f t="array" ref="B66">IFERROR(_xlfn.TEXTJOIN(CHAR(10),TRUE,_xlfn._xlws.FILTER(AOM[Edge_Value],AOM[ilri_code]=$G66)),"No AOM Match")</f>
        <v>No AOM Match</v>
      </c>
      <c r="C66" s="228" t="str" cm="1">
        <f t="array" ref="C66">IFERROR(
  _xlfn.TEXTJOIN(
    CHAR(10),
    TRUE,
    SUBSTITUTE(
      _xlfn._xlws.FILTER(AOM[Path], AOM[ilri_code]=$G66),
      "Management/Livestock Management/Feed Characteristic/Feed Composition/Feed Ingredient/",
      ""
    )
  ),
  "No AOM Match"
)</f>
        <v>No AOM Match</v>
      </c>
      <c r="D66" s="228" t="str" cm="1">
        <f t="array" ref="D66">_xlfn.TEXTJOIN(CHAR(10),TRUE,_xlfn._xlws.FILTER(AE$2:AE$952,$AD$2:$AD$952=$G66))</f>
        <v>Bristly foxtail</v>
      </c>
      <c r="F66" s="228" t="str" cm="1">
        <f t="array" ref="F66">_xlfn.TEXTJOIN(CHAR(10),TRUE,_xlfn._xlws.FILTER(AF$2:AF$952,$AD$2:$AD$952=$G66))</f>
        <v>Herbaceous forages-all data</v>
      </c>
      <c r="G66" s="210" t="s">
        <v>27684</v>
      </c>
      <c r="I66" s="207">
        <v>3.9</v>
      </c>
      <c r="J66" s="207">
        <v>2.371428571428571</v>
      </c>
      <c r="K66" s="207">
        <v>5.3266666666666671</v>
      </c>
      <c r="L66" s="207">
        <v>8.7033333333333331</v>
      </c>
      <c r="M66" s="207">
        <v>2.7633333333333336</v>
      </c>
      <c r="N66" s="207">
        <v>5.1333333333333337</v>
      </c>
      <c r="O66" s="207">
        <v>63.166666666666664</v>
      </c>
      <c r="P66" s="207">
        <v>15.63</v>
      </c>
      <c r="Q66" s="207">
        <v>115.89</v>
      </c>
      <c r="R66" s="207">
        <v>8.1</v>
      </c>
      <c r="S66" s="207">
        <v>10.68</v>
      </c>
      <c r="T66" s="207">
        <v>5.8</v>
      </c>
      <c r="U66" s="207">
        <v>912.83</v>
      </c>
      <c r="V66" s="207">
        <v>677.86</v>
      </c>
      <c r="W66" s="207">
        <v>84.18</v>
      </c>
      <c r="X66" s="207">
        <v>9.7750000000000004</v>
      </c>
      <c r="Y66" s="207">
        <v>4.1037500000000007</v>
      </c>
      <c r="Z66" s="207">
        <v>59.929999999999993</v>
      </c>
      <c r="AA66" s="207">
        <v>36.27375</v>
      </c>
      <c r="AB66" s="207">
        <v>93.306249999999991</v>
      </c>
      <c r="AD66" s="210" t="s">
        <v>27685</v>
      </c>
      <c r="AE66" s="207" t="s">
        <v>27686</v>
      </c>
      <c r="AF66" s="207" t="s">
        <v>27601</v>
      </c>
    </row>
    <row r="67" spans="1:32" ht="48">
      <c r="A67" s="261" t="str" cm="1">
        <f t="array" ref="A67">IFERROR(_xlfn.TEXTJOIN(CHAR(10),TRUE,_xlfn._xlws.FILTER(AOM[AOM],AOM[ilri_code]=$G67)),"No AOM Match")</f>
        <v>No AOM Match</v>
      </c>
      <c r="B67" s="261" t="str" cm="1">
        <f t="array" ref="B67">IFERROR(_xlfn.TEXTJOIN(CHAR(10),TRUE,_xlfn._xlws.FILTER(AOM[Edge_Value],AOM[ilri_code]=$G67)),"No AOM Match")</f>
        <v>No AOM Match</v>
      </c>
      <c r="C67" s="261" t="str" cm="1">
        <f t="array" ref="C67">IFERROR(
  _xlfn.TEXTJOIN(
    CHAR(10),
    TRUE,
    SUBSTITUTE(
      _xlfn._xlws.FILTER(AOM[Path], AOM[ilri_code]=$G67),
      "Management/Livestock Management/Feed Characteristic/Feed Composition/Feed Ingredient/",
      ""
    )
  ),
  "No AOM Match"
)</f>
        <v>No AOM Match</v>
      </c>
      <c r="D67" s="261" t="str" cm="1">
        <f t="array" ref="D67">_xlfn.TEXTJOIN(CHAR(10),TRUE,_xlfn._xlws.FILTER(AE$2:AE$952,$AD$2:$AD$952=$G67))</f>
        <v>Broken lentil</v>
      </c>
      <c r="F67" s="228" t="str" cm="1">
        <f t="array" ref="F67">_xlfn.TEXTJOIN(CHAR(10),TRUE,_xlfn._xlws.FILTER(AF$2:AF$952,$AD$2:$AD$952=$G67))</f>
        <v>food_crops_cereals_legumes_green</v>
      </c>
      <c r="G67" s="210" t="s">
        <v>27687</v>
      </c>
      <c r="L67" s="207">
        <v>8.6199999999999992</v>
      </c>
      <c r="O67" s="207">
        <v>62.8</v>
      </c>
      <c r="W67" s="207">
        <v>87.83</v>
      </c>
      <c r="X67" s="207">
        <v>21.63</v>
      </c>
      <c r="Y67" s="207">
        <v>8.9499999999999993</v>
      </c>
      <c r="Z67" s="207">
        <v>34.42</v>
      </c>
      <c r="AA67" s="207">
        <v>27.96</v>
      </c>
      <c r="AB67" s="207">
        <v>92.53</v>
      </c>
      <c r="AD67" s="210" t="s">
        <v>18918</v>
      </c>
      <c r="AE67" s="207" t="s">
        <v>27688</v>
      </c>
      <c r="AF67" s="207" t="s">
        <v>27601</v>
      </c>
    </row>
    <row r="68" spans="1:32" ht="15.95">
      <c r="A68" s="261" t="str" cm="1">
        <f t="array" ref="A68">IFERROR(_xlfn.TEXTJOIN(CHAR(10),TRUE,_xlfn._xlws.FILTER(AOM[AOM],AOM[ilri_code]=$G68)),"No AOM Match")</f>
        <v>AOM_000686
AOM_001400</v>
      </c>
      <c r="B68" s="261" t="str" cm="1">
        <f t="array" ref="B68">IFERROR(_xlfn.TEXTJOIN(CHAR(10),TRUE,_xlfn._xlws.FILTER(AOM[Edge_Value],AOM[ilri_code]=$G68)),"No AOM Match")</f>
        <v>Cenchrus ciliaris
Cenchrus ciliaris Dried</v>
      </c>
      <c r="C68" s="261" t="str" cm="1">
        <f t="array" ref="C68">IFERROR(
  _xlfn.TEXTJOIN(
    CHAR(10),
    TRUE,
    SUBSTITUTE(
      _xlfn._xlws.FILTER(AOM[Path], AOM[ilri_code]=$G68),
      "Management/Livestock Management/Feed Characteristic/Feed Composition/Feed Ingredient/",
      ""
    )
  ),
  "No AOM Match"
)</f>
        <v>Forage Plants/Cereal and Grass Forages/Cenchrus ciliaris
Forage Plants/Cereal and Grass Forages/Cenchrus ciliaris/Cenchrus ciliaris Dried</v>
      </c>
      <c r="D68" s="261" t="str" cm="1">
        <f t="array" ref="D68">_xlfn.TEXTJOIN(CHAR(10),TRUE,_xlfn._xlws.FILTER(AE$2:AE$952,$AD$2:$AD$952=$G68))</f>
        <v>Buffel grass</v>
      </c>
      <c r="F68" s="228" t="str" cm="1">
        <f t="array" ref="F68">_xlfn.TEXTJOIN(CHAR(10),TRUE,_xlfn._xlws.FILTER(AF$2:AF$952,$AD$2:$AD$952=$G68))</f>
        <v>Herbaceous forages-all data</v>
      </c>
      <c r="G68" s="210" t="s">
        <v>20932</v>
      </c>
      <c r="I68" s="207">
        <v>4.6423076923076918</v>
      </c>
      <c r="J68" s="207">
        <v>1.6526315789473691</v>
      </c>
      <c r="K68" s="207">
        <v>5.2738709677419351</v>
      </c>
      <c r="L68" s="207">
        <v>6.7302754491017973</v>
      </c>
      <c r="M68" s="207">
        <v>2.6887096774193551</v>
      </c>
      <c r="N68" s="207">
        <v>5.0609677419354844</v>
      </c>
      <c r="O68" s="207">
        <v>58.863146718146616</v>
      </c>
      <c r="P68" s="207">
        <v>39.965000000000003</v>
      </c>
      <c r="Q68" s="207">
        <v>72.234999999999999</v>
      </c>
      <c r="R68" s="207">
        <v>17.869230769230775</v>
      </c>
      <c r="S68" s="207">
        <v>11.238181818181816</v>
      </c>
      <c r="T68" s="207">
        <v>1.7358974358974364</v>
      </c>
      <c r="U68" s="207">
        <v>714.5328571428571</v>
      </c>
      <c r="V68" s="207">
        <v>153.6597260273972</v>
      </c>
      <c r="W68" s="207">
        <v>86.99712488350427</v>
      </c>
      <c r="X68" s="207">
        <v>10.692943361188487</v>
      </c>
      <c r="Y68" s="207">
        <v>5.1508349056603837</v>
      </c>
      <c r="Z68" s="207">
        <v>70.780619180633053</v>
      </c>
      <c r="AA68" s="207">
        <v>42.414531323598659</v>
      </c>
      <c r="AB68" s="207">
        <v>91.450112044817899</v>
      </c>
      <c r="AD68" s="210" t="s">
        <v>27689</v>
      </c>
      <c r="AE68" s="207" t="s">
        <v>27690</v>
      </c>
      <c r="AF68" s="207" t="s">
        <v>27601</v>
      </c>
    </row>
    <row r="69" spans="1:32" ht="15.95">
      <c r="A69" s="261" t="str" cm="1">
        <f t="array" ref="A69">IFERROR(_xlfn.TEXTJOIN(CHAR(10),TRUE,_xlfn._xlws.FILTER(AOM[AOM],AOM[ilri_code]=$G69)),"No AOM Match")</f>
        <v>No AOM Match</v>
      </c>
      <c r="B69" s="261" t="str" cm="1">
        <f t="array" ref="B69">IFERROR(_xlfn.TEXTJOIN(CHAR(10),TRUE,_xlfn._xlws.FILTER(AOM[Edge_Value],AOM[ilri_code]=$G69)),"No AOM Match")</f>
        <v>No AOM Match</v>
      </c>
      <c r="C69" s="261" t="str" cm="1">
        <f t="array" ref="C69">IFERROR(
  _xlfn.TEXTJOIN(
    CHAR(10),
    TRUE,
    SUBSTITUTE(
      _xlfn._xlws.FILTER(AOM[Path], AOM[ilri_code]=$G69),
      "Management/Livestock Management/Feed Characteristic/Feed Composition/Feed Ingredient/",
      ""
    )
  ),
  "No AOM Match"
)</f>
        <v>No AOM Match</v>
      </c>
      <c r="D69" s="261" t="str" cm="1">
        <f t="array" ref="D69">_xlfn.TEXTJOIN(CHAR(10),TRUE,_xlfn._xlws.FILTER(AE$2:AE$952,$AD$2:$AD$952=$G69))</f>
        <v>Buffel/alfalfa</v>
      </c>
      <c r="F69" s="228" t="str" cm="1">
        <f t="array" ref="F69">_xlfn.TEXTJOIN(CHAR(10),TRUE,_xlfn._xlws.FILTER(AF$2:AF$952,$AD$2:$AD$952=$G69))</f>
        <v>Herbaceous forages-all data</v>
      </c>
      <c r="G69" s="210" t="s">
        <v>27691</v>
      </c>
      <c r="L69" s="207">
        <v>6.71</v>
      </c>
      <c r="O69" s="207">
        <v>48.78</v>
      </c>
      <c r="W69" s="207">
        <v>83.56</v>
      </c>
      <c r="X69" s="207">
        <v>9.73</v>
      </c>
      <c r="Y69" s="207">
        <v>4.66</v>
      </c>
      <c r="Z69" s="207">
        <v>69</v>
      </c>
      <c r="AA69" s="207">
        <v>36.74</v>
      </c>
      <c r="AB69" s="207">
        <v>89.25</v>
      </c>
      <c r="AD69" s="210" t="s">
        <v>18982</v>
      </c>
      <c r="AE69" s="207" t="s">
        <v>27692</v>
      </c>
      <c r="AF69" s="207" t="s">
        <v>27601</v>
      </c>
    </row>
    <row r="70" spans="1:32" ht="15.95">
      <c r="A70" s="228" t="str" cm="1">
        <f t="array" ref="A70">IFERROR(_xlfn.TEXTJOIN(CHAR(10),TRUE,_xlfn._xlws.FILTER(AOM[AOM],AOM[ilri_code]=$G70)),"No AOM Match")</f>
        <v>No AOM Match</v>
      </c>
      <c r="B70" s="228" t="str" cm="1">
        <f t="array" ref="B70">IFERROR(_xlfn.TEXTJOIN(CHAR(10),TRUE,_xlfn._xlws.FILTER(AOM[Edge_Value],AOM[ilri_code]=$G70)),"No AOM Match")</f>
        <v>No AOM Match</v>
      </c>
      <c r="C70" s="228" t="str" cm="1">
        <f t="array" ref="C70">IFERROR(
  _xlfn.TEXTJOIN(
    CHAR(10),
    TRUE,
    SUBSTITUTE(
      _xlfn._xlws.FILTER(AOM[Path], AOM[ilri_code]=$G70),
      "Management/Livestock Management/Feed Characteristic/Feed Composition/Feed Ingredient/",
      ""
    )
  ),
  "No AOM Match"
)</f>
        <v>No AOM Match</v>
      </c>
      <c r="D70" s="228" t="str" cm="1">
        <f t="array" ref="D70">_xlfn.TEXTJOIN(CHAR(10),TRUE,_xlfn._xlws.FILTER(AE$2:AE$952,$AD$2:$AD$952=$G70))</f>
        <v>Bulbostylis hispidula</v>
      </c>
      <c r="F70" s="228" t="str" cm="1">
        <f t="array" ref="F70">_xlfn.TEXTJOIN(CHAR(10),TRUE,_xlfn._xlws.FILTER(AF$2:AF$952,$AD$2:$AD$952=$G70))</f>
        <v>other_less_common</v>
      </c>
      <c r="G70" s="210" t="s">
        <v>27693</v>
      </c>
      <c r="J70" s="207">
        <v>0.4</v>
      </c>
      <c r="P70" s="207">
        <v>34.380000000000003</v>
      </c>
      <c r="S70" s="207">
        <v>4.1500000000000004</v>
      </c>
      <c r="T70" s="207">
        <v>1.45</v>
      </c>
      <c r="W70" s="207">
        <v>92.045000000000002</v>
      </c>
      <c r="X70" s="207">
        <v>4.0049999999999999</v>
      </c>
      <c r="Y70" s="207">
        <v>6.93</v>
      </c>
      <c r="Z70" s="207">
        <v>77.260000000000005</v>
      </c>
      <c r="AA70" s="207">
        <v>44.739999999999995</v>
      </c>
      <c r="AB70" s="207">
        <v>91.509999999999991</v>
      </c>
      <c r="AD70" s="210" t="s">
        <v>27694</v>
      </c>
      <c r="AE70" s="207" t="s">
        <v>27695</v>
      </c>
      <c r="AF70" s="207" t="s">
        <v>27601</v>
      </c>
    </row>
    <row r="71" spans="1:32" ht="15.95">
      <c r="A71" s="228" t="str" cm="1">
        <f t="array" ref="A71">IFERROR(_xlfn.TEXTJOIN(CHAR(10),TRUE,_xlfn._xlws.FILTER(AOM[AOM],AOM[ilri_code]=$G71)),"No AOM Match")</f>
        <v>No AOM Match</v>
      </c>
      <c r="B71" s="228" t="str" cm="1">
        <f t="array" ref="B71">IFERROR(_xlfn.TEXTJOIN(CHAR(10),TRUE,_xlfn._xlws.FILTER(AOM[Edge_Value],AOM[ilri_code]=$G71)),"No AOM Match")</f>
        <v>No AOM Match</v>
      </c>
      <c r="C71" s="228" t="str" cm="1">
        <f t="array" ref="C71">IFERROR(
  _xlfn.TEXTJOIN(
    CHAR(10),
    TRUE,
    SUBSTITUTE(
      _xlfn._xlws.FILTER(AOM[Path], AOM[ilri_code]=$G71),
      "Management/Livestock Management/Feed Characteristic/Feed Composition/Feed Ingredient/",
      ""
    )
  ),
  "No AOM Match"
)</f>
        <v>No AOM Match</v>
      </c>
      <c r="D71" s="228" t="str" cm="1">
        <f t="array" ref="D71">_xlfn.TEXTJOIN(CHAR(10),TRUE,_xlfn._xlws.FILTER(AE$2:AE$952,$AD$2:$AD$952=$G71))</f>
        <v>Butterfly pea</v>
      </c>
      <c r="F71" s="228" t="str" cm="1">
        <f t="array" ref="F71">_xlfn.TEXTJOIN(CHAR(10),TRUE,_xlfn._xlws.FILTER(AF$2:AF$952,$AD$2:$AD$952=$G71))</f>
        <v>Herbaceous forages-all data</v>
      </c>
      <c r="G71" s="210" t="s">
        <v>27696</v>
      </c>
      <c r="I71" s="207">
        <v>4.4000000000000004</v>
      </c>
      <c r="J71" s="207">
        <v>3.0700000000000003</v>
      </c>
      <c r="K71" s="207">
        <v>5.3125</v>
      </c>
      <c r="L71" s="207">
        <v>8.692499999999999</v>
      </c>
      <c r="M71" s="207">
        <v>2.71875</v>
      </c>
      <c r="N71" s="207">
        <v>5.0949999999999998</v>
      </c>
      <c r="O71" s="207">
        <v>58.643749999999997</v>
      </c>
      <c r="R71" s="207">
        <v>20.633333333333333</v>
      </c>
      <c r="T71" s="207">
        <v>2.9</v>
      </c>
      <c r="V71" s="207">
        <v>261</v>
      </c>
      <c r="W71" s="207">
        <v>92.183749999999989</v>
      </c>
      <c r="X71" s="207">
        <v>15.392916666666666</v>
      </c>
      <c r="Y71" s="207">
        <v>9.9733333333333327</v>
      </c>
      <c r="Z71" s="207">
        <v>57.06333333333334</v>
      </c>
      <c r="AA71" s="207">
        <v>45.103333333333332</v>
      </c>
      <c r="AB71" s="207">
        <v>90.955833333333331</v>
      </c>
      <c r="AD71" s="210" t="s">
        <v>27697</v>
      </c>
      <c r="AE71" s="207" t="s">
        <v>27698</v>
      </c>
      <c r="AF71" s="207" t="s">
        <v>27601</v>
      </c>
    </row>
    <row r="72" spans="1:32" ht="15.95">
      <c r="A72" s="261" t="str" cm="1">
        <f t="array" ref="A72">IFERROR(_xlfn.TEXTJOIN(CHAR(10),TRUE,_xlfn._xlws.FILTER(AOM[AOM],AOM[ilri_code]=$G72)),"No AOM Match")</f>
        <v>AOM_001955
AOM_001842
AOM_001850</v>
      </c>
      <c r="B72" s="261" t="str" cm="1">
        <f t="array" ref="B72">IFERROR(_xlfn.TEXTJOIN(CHAR(10),TRUE,_xlfn._xlws.FILTER(AOM[Edge_Value],AOM[ilri_code]=$G72)),"No AOM Match")</f>
        <v>Cabbage Discards Dried
Cabbage Discards
Brassica oleracea</v>
      </c>
      <c r="C72" s="261" t="str" cm="1">
        <f t="array" ref="C72">IFERROR(
  _xlfn.TEXTJOIN(
    CHAR(10),
    TRUE,
    SUBSTITUTE(
      _xlfn._xlws.FILTER(AOM[Path], AOM[ilri_code]=$G72),
      "Management/Livestock Management/Feed Characteristic/Feed Composition/Feed Ingredient/",
      ""
    )
  ),
  "No AOM Match"
)</f>
        <v>Crop Byproduct/Vegetable ByProducts/Cabbage/Cabbage Discards/Cabbage Discards Dried
Crop Byproduct/Vegetable ByProducts/Cabbage/Cabbage Discards
Crop Product/Vegetable Products/Brassica oleracea</v>
      </c>
      <c r="D72" s="261" t="str" cm="1">
        <f t="array" ref="D72">_xlfn.TEXTJOIN(CHAR(10),TRUE,_xlfn._xlws.FILTER(AE$2:AE$952,$AD$2:$AD$952=$G72))</f>
        <v>Cabbage</v>
      </c>
      <c r="F72" s="228" t="str" cm="1">
        <f t="array" ref="F72">_xlfn.TEXTJOIN(CHAR(10),TRUE,_xlfn._xlws.FILTER(AF$2:AF$952,$AD$2:$AD$952=$G72))</f>
        <v>food_crop_others</v>
      </c>
      <c r="G72" s="210" t="s">
        <v>20198</v>
      </c>
      <c r="I72" s="207">
        <v>5.31</v>
      </c>
      <c r="J72" s="207">
        <v>3.45</v>
      </c>
      <c r="P72" s="207">
        <v>15.48</v>
      </c>
      <c r="Q72" s="207">
        <v>35.21</v>
      </c>
      <c r="T72" s="207">
        <v>1.42</v>
      </c>
      <c r="U72" s="207">
        <v>92.58</v>
      </c>
      <c r="W72" s="207">
        <v>91.79</v>
      </c>
      <c r="X72" s="207">
        <v>15.3</v>
      </c>
      <c r="Y72" s="207">
        <v>1.36</v>
      </c>
      <c r="Z72" s="207">
        <v>21.7</v>
      </c>
      <c r="AA72" s="207">
        <v>20.32</v>
      </c>
      <c r="AB72" s="207">
        <v>82.6</v>
      </c>
      <c r="AD72" s="210" t="s">
        <v>27699</v>
      </c>
      <c r="AE72" s="207" t="s">
        <v>27700</v>
      </c>
      <c r="AF72" s="207" t="s">
        <v>27601</v>
      </c>
    </row>
    <row r="73" spans="1:32" ht="128.1">
      <c r="A73" s="228" t="str" cm="1">
        <f t="array" ref="A73">IFERROR(_xlfn.TEXTJOIN(CHAR(10),TRUE,_xlfn._xlws.FILTER(AOM[AOM],AOM[ilri_code]=$G73)),"No AOM Match")</f>
        <v>No AOM Match</v>
      </c>
      <c r="B73" s="228" t="str" cm="1">
        <f t="array" ref="B73">IFERROR(_xlfn.TEXTJOIN(CHAR(10),TRUE,_xlfn._xlws.FILTER(AOM[Edge_Value],AOM[ilri_code]=$G73)),"No AOM Match")</f>
        <v>No AOM Match</v>
      </c>
      <c r="C73" s="228" t="str" cm="1">
        <f t="array" ref="C73">IFERROR(
  _xlfn.TEXTJOIN(
    CHAR(10),
    TRUE,
    SUBSTITUTE(
      _xlfn._xlws.FILTER(AOM[Path], AOM[ilri_code]=$G73),
      "Management/Livestock Management/Feed Characteristic/Feed Composition/Feed Ingredient/",
      ""
    )
  ),
  "No AOM Match"
)</f>
        <v>No AOM Match</v>
      </c>
      <c r="D73" s="228" t="str" cm="1">
        <f t="array" ref="D73">_xlfn.TEXTJOIN(CHAR(10),TRUE,_xlfn._xlws.FILTER(AE$2:AE$952,$AD$2:$AD$952=$G73))</f>
        <v>Calopo</v>
      </c>
      <c r="F73" s="228" t="str" cm="1">
        <f t="array" ref="F73">_xlfn.TEXTJOIN(CHAR(10),TRUE,_xlfn._xlws.FILTER(AF$2:AF$952,$AD$2:$AD$952=$G73))</f>
        <v>Herbaceous forages-all data</v>
      </c>
      <c r="G73" s="210" t="s">
        <v>27701</v>
      </c>
      <c r="I73" s="207">
        <v>13.6</v>
      </c>
      <c r="J73" s="207">
        <v>2.9</v>
      </c>
      <c r="K73" s="207">
        <v>4.9800000000000004</v>
      </c>
      <c r="L73" s="207">
        <v>8.1999999999999993</v>
      </c>
      <c r="M73" s="207">
        <v>2.2999999999999998</v>
      </c>
      <c r="N73" s="207">
        <v>4.6399999999999997</v>
      </c>
      <c r="O73" s="207">
        <v>53.31</v>
      </c>
      <c r="R73" s="207">
        <v>13.8</v>
      </c>
      <c r="T73" s="207">
        <v>3.2</v>
      </c>
      <c r="V73" s="207">
        <v>112.57</v>
      </c>
      <c r="W73" s="207">
        <v>92.19</v>
      </c>
      <c r="X73" s="207">
        <v>17.309999999999999</v>
      </c>
      <c r="Y73" s="207">
        <v>10.38</v>
      </c>
      <c r="Z73" s="207">
        <v>55.42</v>
      </c>
      <c r="AA73" s="207">
        <v>41.39</v>
      </c>
      <c r="AB73" s="207">
        <v>89.81</v>
      </c>
      <c r="AD73" s="210" t="s">
        <v>20313</v>
      </c>
      <c r="AE73" s="207" t="s">
        <v>27702</v>
      </c>
      <c r="AF73" s="207" t="s">
        <v>27601</v>
      </c>
    </row>
    <row r="74" spans="1:32" ht="15.95">
      <c r="A74" s="228" t="str" cm="1">
        <f t="array" ref="A74">IFERROR(_xlfn.TEXTJOIN(CHAR(10),TRUE,_xlfn._xlws.FILTER(AOM[AOM],AOM[ilri_code]=$G74)),"No AOM Match")</f>
        <v>No AOM Match</v>
      </c>
      <c r="B74" s="228" t="str" cm="1">
        <f t="array" ref="B74">IFERROR(_xlfn.TEXTJOIN(CHAR(10),TRUE,_xlfn._xlws.FILTER(AOM[Edge_Value],AOM[ilri_code]=$G74)),"No AOM Match")</f>
        <v>No AOM Match</v>
      </c>
      <c r="C74" s="228" t="str" cm="1">
        <f t="array" ref="C74">IFERROR(
  _xlfn.TEXTJOIN(
    CHAR(10),
    TRUE,
    SUBSTITUTE(
      _xlfn._xlws.FILTER(AOM[Path], AOM[ilri_code]=$G74),
      "Management/Livestock Management/Feed Characteristic/Feed Composition/Feed Ingredient/",
      ""
    )
  ),
  "No AOM Match"
)</f>
        <v>No AOM Match</v>
      </c>
      <c r="D74" s="228" t="str" cm="1">
        <f t="array" ref="D74">_xlfn.TEXTJOIN(CHAR(10),TRUE,_xlfn._xlws.FILTER(AE$2:AE$952,$AD$2:$AD$952=$G74))</f>
        <v>Canary grass</v>
      </c>
      <c r="F74" s="228" t="str" cm="1">
        <f t="array" ref="F74">_xlfn.TEXTJOIN(CHAR(10),TRUE,_xlfn._xlws.FILTER(AF$2:AF$952,$AD$2:$AD$952=$G74))</f>
        <v>Herbaceous forages-all data</v>
      </c>
      <c r="G74" s="210" t="s">
        <v>27703</v>
      </c>
      <c r="W74" s="207">
        <v>84.833571428571432</v>
      </c>
      <c r="X74" s="207">
        <v>14.902142857142858</v>
      </c>
      <c r="Y74" s="207">
        <v>2.2364285714285712</v>
      </c>
      <c r="Z74" s="207">
        <v>48.937142857142859</v>
      </c>
      <c r="AA74" s="207">
        <v>25.387142857142859</v>
      </c>
      <c r="AB74" s="207">
        <v>91.991428571428557</v>
      </c>
      <c r="AD74" s="210" t="s">
        <v>27704</v>
      </c>
      <c r="AE74" s="207" t="s">
        <v>27705</v>
      </c>
      <c r="AF74" s="207" t="s">
        <v>27601</v>
      </c>
    </row>
    <row r="75" spans="1:32" ht="15.95">
      <c r="A75" s="228" t="str" cm="1">
        <f t="array" ref="A75">IFERROR(_xlfn.TEXTJOIN(CHAR(10),TRUE,_xlfn._xlws.FILTER(AOM[AOM],AOM[ilri_code]=$G75)),"No AOM Match")</f>
        <v>No AOM Match</v>
      </c>
      <c r="B75" s="228" t="str" cm="1">
        <f t="array" ref="B75">IFERROR(_xlfn.TEXTJOIN(CHAR(10),TRUE,_xlfn._xlws.FILTER(AOM[Edge_Value],AOM[ilri_code]=$G75)),"No AOM Match")</f>
        <v>No AOM Match</v>
      </c>
      <c r="C75" s="228" t="str" cm="1">
        <f t="array" ref="C75">IFERROR(
  _xlfn.TEXTJOIN(
    CHAR(10),
    TRUE,
    SUBSTITUTE(
      _xlfn._xlws.FILTER(AOM[Path], AOM[ilri_code]=$G75),
      "Management/Livestock Management/Feed Characteristic/Feed Composition/Feed Ingredient/",
      ""
    )
  ),
  "No AOM Match"
)</f>
        <v>No AOM Match</v>
      </c>
      <c r="D75" s="228" t="str" cm="1">
        <f t="array" ref="D75">_xlfn.TEXTJOIN(CHAR(10),TRUE,_xlfn._xlws.FILTER(AE$2:AE$952,$AD$2:$AD$952=$G75))</f>
        <v>Canavalia brasiliensis</v>
      </c>
      <c r="F75" s="228" t="str" cm="1">
        <f t="array" ref="F75">_xlfn.TEXTJOIN(CHAR(10),TRUE,_xlfn._xlws.FILTER(AF$2:AF$952,$AD$2:$AD$952=$G75))</f>
        <v>Herbaceous forages-all data</v>
      </c>
      <c r="G75" s="210" t="s">
        <v>27706</v>
      </c>
      <c r="J75" s="207">
        <v>3.6333333333333333</v>
      </c>
      <c r="K75" s="207">
        <v>6.293333333333333</v>
      </c>
      <c r="L75" s="207">
        <v>10.066666666666666</v>
      </c>
      <c r="M75" s="207">
        <v>3.89</v>
      </c>
      <c r="N75" s="207">
        <v>6.373333333333334</v>
      </c>
      <c r="O75" s="207">
        <v>75.283333333333346</v>
      </c>
      <c r="W75" s="207">
        <v>83.922499999999999</v>
      </c>
      <c r="X75" s="207">
        <v>25.954999999999998</v>
      </c>
      <c r="Y75" s="207">
        <v>6.1049999999999995</v>
      </c>
      <c r="Z75" s="207">
        <v>38.487499999999997</v>
      </c>
      <c r="AA75" s="207">
        <v>28.157499999999999</v>
      </c>
      <c r="AB75" s="207">
        <v>89.460000000000008</v>
      </c>
      <c r="AD75" s="210" t="s">
        <v>27707</v>
      </c>
      <c r="AE75" s="207" t="s">
        <v>27708</v>
      </c>
      <c r="AF75" s="207" t="s">
        <v>27601</v>
      </c>
    </row>
    <row r="76" spans="1:32" ht="48">
      <c r="A76" s="228" t="str" cm="1">
        <f t="array" ref="A76">IFERROR(_xlfn.TEXTJOIN(CHAR(10),TRUE,_xlfn._xlws.FILTER(AOM[AOM],AOM[ilri_code]=$G76)),"No AOM Match")</f>
        <v>No AOM Match</v>
      </c>
      <c r="B76" s="228" t="str" cm="1">
        <f t="array" ref="B76">IFERROR(_xlfn.TEXTJOIN(CHAR(10),TRUE,_xlfn._xlws.FILTER(AOM[Edge_Value],AOM[ilri_code]=$G76)),"No AOM Match")</f>
        <v>No AOM Match</v>
      </c>
      <c r="C76" s="228" t="str" cm="1">
        <f t="array" ref="C76">IFERROR(
  _xlfn.TEXTJOIN(
    CHAR(10),
    TRUE,
    SUBSTITUTE(
      _xlfn._xlws.FILTER(AOM[Path], AOM[ilri_code]=$G76),
      "Management/Livestock Management/Feed Characteristic/Feed Composition/Feed Ingredient/",
      ""
    )
  ),
  "No AOM Match"
)</f>
        <v>No AOM Match</v>
      </c>
      <c r="D76" s="228" t="str" cm="1">
        <f t="array" ref="D76">_xlfn.TEXTJOIN(CHAR(10),TRUE,_xlfn._xlws.FILTER(AE$2:AE$952,$AD$2:$AD$952=$G76))</f>
        <v>Canavalia ensiformis</v>
      </c>
      <c r="F76" s="228" t="str" cm="1">
        <f t="array" ref="F76">_xlfn.TEXTJOIN(CHAR(10),TRUE,_xlfn._xlws.FILTER(AF$2:AF$952,$AD$2:$AD$952=$G76))</f>
        <v>Herbaceous forages-all data</v>
      </c>
      <c r="G76" s="210" t="s">
        <v>27709</v>
      </c>
      <c r="W76" s="207">
        <v>96.62</v>
      </c>
      <c r="AB76" s="207">
        <v>74.459999999999994</v>
      </c>
      <c r="AD76" s="210" t="s">
        <v>27710</v>
      </c>
      <c r="AE76" s="207" t="s">
        <v>27711</v>
      </c>
      <c r="AF76" s="207" t="s">
        <v>27601</v>
      </c>
    </row>
    <row r="77" spans="1:32" ht="15.95">
      <c r="A77" s="261" t="str" cm="1">
        <f t="array" ref="A77">IFERROR(_xlfn.TEXTJOIN(CHAR(10),TRUE,_xlfn._xlws.FILTER(AOM[AOM],AOM[ilri_code]=$G77)),"No AOM Match")</f>
        <v>No AOM Match</v>
      </c>
      <c r="B77" s="261" t="str" cm="1">
        <f t="array" ref="B77">IFERROR(_xlfn.TEXTJOIN(CHAR(10),TRUE,_xlfn._xlws.FILTER(AOM[Edge_Value],AOM[ilri_code]=$G77)),"No AOM Match")</f>
        <v>No AOM Match</v>
      </c>
      <c r="C77" s="261" t="str" cm="1">
        <f t="array" ref="C77">IFERROR(
  _xlfn.TEXTJOIN(
    CHAR(10),
    TRUE,
    SUBSTITUTE(
      _xlfn._xlws.FILTER(AOM[Path], AOM[ilri_code]=$G77),
      "Management/Livestock Management/Feed Characteristic/Feed Composition/Feed Ingredient/",
      ""
    )
  ),
  "No AOM Match"
)</f>
        <v>No AOM Match</v>
      </c>
      <c r="D77" s="261" t="str" cm="1">
        <f t="array" ref="D77">_xlfn.TEXTJOIN(CHAR(10),TRUE,_xlfn._xlws.FILTER(AE$2:AE$952,$AD$2:$AD$952=$G77))</f>
        <v xml:space="preserve">Caribbean stylo
Caribbean stylo </v>
      </c>
      <c r="F77" s="228" t="str" cm="1">
        <f t="array" ref="F77">_xlfn.TEXTJOIN(CHAR(10),TRUE,_xlfn._xlws.FILTER(AF$2:AF$952,$AD$2:$AD$952=$G77))</f>
        <v>Herbaceous forages-all data
Herbaceous forages-all data</v>
      </c>
      <c r="G77" s="210" t="s">
        <v>27712</v>
      </c>
      <c r="L77" s="207">
        <v>7.746865671641789</v>
      </c>
      <c r="O77" s="207">
        <v>54.413880597014924</v>
      </c>
      <c r="W77" s="207">
        <v>91.680746268656705</v>
      </c>
      <c r="X77" s="207">
        <v>11.519402985074628</v>
      </c>
      <c r="Y77" s="207">
        <v>9.4502985074626888</v>
      </c>
      <c r="Z77" s="207">
        <v>52.417313432835826</v>
      </c>
      <c r="AA77" s="207">
        <v>43.841940298507481</v>
      </c>
      <c r="AB77" s="207">
        <v>91.523880597014909</v>
      </c>
      <c r="AD77" s="210" t="s">
        <v>20337</v>
      </c>
      <c r="AE77" s="207" t="s">
        <v>27713</v>
      </c>
      <c r="AF77" s="207" t="s">
        <v>27601</v>
      </c>
    </row>
    <row r="78" spans="1:32" ht="15.95">
      <c r="A78" s="228" t="str" cm="1">
        <f t="array" ref="A78">IFERROR(_xlfn.TEXTJOIN(CHAR(10),TRUE,_xlfn._xlws.FILTER(AOM[AOM],AOM[ilri_code]=$G78)),"No AOM Match")</f>
        <v>No AOM Match</v>
      </c>
      <c r="B78" s="228" t="str" cm="1">
        <f t="array" ref="B78">IFERROR(_xlfn.TEXTJOIN(CHAR(10),TRUE,_xlfn._xlws.FILTER(AOM[Edge_Value],AOM[ilri_code]=$G78)),"No AOM Match")</f>
        <v>No AOM Match</v>
      </c>
      <c r="C78" s="228" t="str" cm="1">
        <f t="array" ref="C78">IFERROR(
  _xlfn.TEXTJOIN(
    CHAR(10),
    TRUE,
    SUBSTITUTE(
      _xlfn._xlws.FILTER(AOM[Path], AOM[ilri_code]=$G78),
      "Management/Livestock Management/Feed Characteristic/Feed Composition/Feed Ingredient/",
      ""
    )
  ),
  "No AOM Match"
)</f>
        <v>No AOM Match</v>
      </c>
      <c r="D78" s="228" t="str" cm="1">
        <f t="array" ref="D78">_xlfn.TEXTJOIN(CHAR(10),TRUE,_xlfn._xlws.FILTER(AE$2:AE$952,$AD$2:$AD$952=$G78))</f>
        <v>Carrot leaf</v>
      </c>
      <c r="F78" s="228" t="str" cm="1">
        <f t="array" ref="F78">_xlfn.TEXTJOIN(CHAR(10),TRUE,_xlfn._xlws.FILTER(AF$2:AF$952,$AD$2:$AD$952=$G78))</f>
        <v>food_crops_roots_tubers</v>
      </c>
      <c r="G78" s="210" t="s">
        <v>27714</v>
      </c>
      <c r="I78" s="207">
        <v>8.56</v>
      </c>
      <c r="J78" s="207">
        <v>3.24</v>
      </c>
      <c r="P78" s="207">
        <v>31.13</v>
      </c>
      <c r="Q78" s="207">
        <v>84.97</v>
      </c>
      <c r="T78" s="207">
        <v>2</v>
      </c>
      <c r="U78" s="207">
        <v>1002.15</v>
      </c>
      <c r="W78" s="207">
        <v>84.1</v>
      </c>
      <c r="X78" s="207">
        <v>10.35</v>
      </c>
      <c r="Y78" s="207">
        <v>4.2300000000000004</v>
      </c>
      <c r="Z78" s="207">
        <v>21.7</v>
      </c>
      <c r="AA78" s="207">
        <v>26.06</v>
      </c>
      <c r="AB78" s="207">
        <v>88.23</v>
      </c>
      <c r="AD78" s="210" t="s">
        <v>19199</v>
      </c>
      <c r="AE78" s="207" t="s">
        <v>27715</v>
      </c>
      <c r="AF78" s="207" t="s">
        <v>27595</v>
      </c>
    </row>
    <row r="79" spans="1:32" ht="15.95">
      <c r="A79" s="261" t="str" cm="1">
        <f t="array" ref="A79">IFERROR(_xlfn.TEXTJOIN(CHAR(10),TRUE,_xlfn._xlws.FILTER(AOM[AOM],AOM[ilri_code]=$G79)),"No AOM Match")</f>
        <v>AOM_001322</v>
      </c>
      <c r="B79" s="261" t="str" cm="1">
        <f t="array" ref="B79">IFERROR(_xlfn.TEXTJOIN(CHAR(10),TRUE,_xlfn._xlws.FILTER(AOM[Edge_Value],AOM[ilri_code]=$G79)),"No AOM Match")</f>
        <v>Cassava Ground</v>
      </c>
      <c r="C79" s="261" t="str" cm="1">
        <f t="array" ref="C79">IFERROR(
  _xlfn.TEXTJOIN(
    CHAR(10),
    TRUE,
    SUBSTITUTE(
      _xlfn._xlws.FILTER(AOM[Path], AOM[ilri_code]=$G79),
      "Management/Livestock Management/Feed Characteristic/Feed Composition/Feed Ingredient/",
      ""
    )
  ),
  "No AOM Match"
)</f>
        <v>Crop Product/Roots and Tuber Products/Cassava/Cassava Ground</v>
      </c>
      <c r="D79" s="261" t="str" cm="1">
        <f t="array" ref="D79">_xlfn.TEXTJOIN(CHAR(10),TRUE,_xlfn._xlws.FILTER(AE$2:AE$952,$AD$2:$AD$952=$G79))</f>
        <v>Cassava</v>
      </c>
      <c r="F79" s="228" t="str" cm="1">
        <f t="array" ref="F79">_xlfn.TEXTJOIN(CHAR(10),TRUE,_xlfn._xlws.FILTER(AF$2:AF$952,$AD$2:$AD$952=$G79))</f>
        <v>food_crops_roots_tubers</v>
      </c>
      <c r="G79" s="210" t="s">
        <v>20600</v>
      </c>
      <c r="I79" s="207">
        <v>3.4000000000000004</v>
      </c>
      <c r="J79" s="207">
        <v>1.3</v>
      </c>
      <c r="K79" s="207">
        <v>6.23</v>
      </c>
      <c r="L79" s="207">
        <v>10</v>
      </c>
      <c r="M79" s="207">
        <v>3.85</v>
      </c>
      <c r="N79" s="207">
        <v>6.32</v>
      </c>
      <c r="O79" s="207">
        <v>67.260000000000005</v>
      </c>
      <c r="P79" s="207">
        <v>74.686666666666667</v>
      </c>
      <c r="Q79" s="207">
        <v>182.40666666666667</v>
      </c>
      <c r="R79" s="207">
        <v>11.424999999999999</v>
      </c>
      <c r="S79" s="207">
        <v>10.41</v>
      </c>
      <c r="T79" s="207">
        <v>2.7333333333333329</v>
      </c>
      <c r="U79" s="207">
        <v>530.4233333333334</v>
      </c>
      <c r="V79" s="207">
        <v>340.09000000000003</v>
      </c>
      <c r="W79" s="207">
        <v>92.925000000000011</v>
      </c>
      <c r="X79" s="207">
        <v>7.8224999999999998</v>
      </c>
      <c r="Y79" s="207">
        <v>5.1059999999999999</v>
      </c>
      <c r="Z79" s="207">
        <v>34.645000000000003</v>
      </c>
      <c r="AA79" s="207">
        <v>14.431999999999999</v>
      </c>
      <c r="AB79" s="207">
        <v>90.165000000000006</v>
      </c>
      <c r="AD79" s="210" t="s">
        <v>19199</v>
      </c>
      <c r="AE79" s="207" t="s">
        <v>27716</v>
      </c>
      <c r="AF79" s="207" t="s">
        <v>27601</v>
      </c>
    </row>
    <row r="80" spans="1:32" ht="96">
      <c r="A80" s="228" t="str" cm="1">
        <f t="array" ref="A80">IFERROR(_xlfn.TEXTJOIN(CHAR(10),TRUE,_xlfn._xlws.FILTER(AOM[AOM],AOM[ilri_code]=$G80)),"No AOM Match")</f>
        <v>No AOM Match</v>
      </c>
      <c r="B80" s="228" t="str" cm="1">
        <f t="array" ref="B80">IFERROR(_xlfn.TEXTJOIN(CHAR(10),TRUE,_xlfn._xlws.FILTER(AOM[Edge_Value],AOM[ilri_code]=$G80)),"No AOM Match")</f>
        <v>No AOM Match</v>
      </c>
      <c r="C80" s="228" t="str" cm="1">
        <f t="array" ref="C80">IFERROR(
  _xlfn.TEXTJOIN(
    CHAR(10),
    TRUE,
    SUBSTITUTE(
      _xlfn._xlws.FILTER(AOM[Path], AOM[ilri_code]=$G80),
      "Management/Livestock Management/Feed Characteristic/Feed Composition/Feed Ingredient/",
      ""
    )
  ),
  "No AOM Match"
)</f>
        <v>No AOM Match</v>
      </c>
      <c r="D80" s="228" t="str" cm="1">
        <f t="array" ref="D80">_xlfn.TEXTJOIN(CHAR(10),TRUE,_xlfn._xlws.FILTER(AE$2:AE$952,$AD$2:$AD$952=$G80))</f>
        <v>Cassava chips</v>
      </c>
      <c r="F80" s="228" t="str" cm="1">
        <f t="array" ref="F80">_xlfn.TEXTJOIN(CHAR(10),TRUE,_xlfn._xlws.FILTER(AF$2:AF$952,$AD$2:$AD$952=$G80))</f>
        <v>food_crops_roots_tubers</v>
      </c>
      <c r="G80" s="210" t="s">
        <v>27717</v>
      </c>
      <c r="W80" s="207">
        <v>96.37</v>
      </c>
      <c r="X80" s="207">
        <v>2.5</v>
      </c>
      <c r="AB80" s="207">
        <v>86.33</v>
      </c>
      <c r="AD80" s="210" t="s">
        <v>27718</v>
      </c>
      <c r="AE80" s="207" t="s">
        <v>27719</v>
      </c>
      <c r="AF80" s="207" t="s">
        <v>27601</v>
      </c>
    </row>
    <row r="81" spans="1:32" ht="15.95">
      <c r="A81" s="228" t="str" cm="1">
        <f t="array" ref="A81">IFERROR(_xlfn.TEXTJOIN(CHAR(10),TRUE,_xlfn._xlws.FILTER(AOM[AOM],AOM[ilri_code]=$G81)),"No AOM Match")</f>
        <v>AOM_006053
AOM_003972</v>
      </c>
      <c r="B81" s="228" t="str" cm="1">
        <f t="array" ref="B81">IFERROR(_xlfn.TEXTJOIN(CHAR(10),TRUE,_xlfn._xlws.FILTER(AOM[Edge_Value],AOM[ilri_code]=$G81)),"No AOM Match")</f>
        <v>Cassava Leaves and Twigs Dried
Cassava Leaves and Twigs</v>
      </c>
      <c r="C81" s="228" t="str" cm="1">
        <f t="array" ref="C81">IFERROR(
  _xlfn.TEXTJOIN(
    CHAR(10),
    TRUE,
    SUBSTITUTE(
      _xlfn._xlws.FILTER(AOM[Path], AOM[ilri_code]=$G81),
      "Management/Livestock Management/Feed Characteristic/Feed Composition/Feed Ingredient/",
      ""
    )
  ),
  "No AOM Match"
)</f>
        <v>Crop Byproduct/Roots and Tuber ByProducts/Cassava/Cassava Leaves and Twigs/Cassava Leaves and Twigs Dried
Crop Byproduct/Roots and Tuber ByProducts/Cassava/Cassava Leaves and Twigs</v>
      </c>
      <c r="D81" s="228" t="str" cm="1">
        <f t="array" ref="D81">_xlfn.TEXTJOIN(CHAR(10),TRUE,_xlfn._xlws.FILTER(AE$2:AE$952,$AD$2:$AD$952=$G81))</f>
        <v>Cassava leaf + stem</v>
      </c>
      <c r="F81" s="228" t="str" cm="1">
        <f t="array" ref="F81">_xlfn.TEXTJOIN(CHAR(10),TRUE,_xlfn._xlws.FILTER(AF$2:AF$952,$AD$2:$AD$952=$G81))</f>
        <v>food_crops_roots_tubers</v>
      </c>
      <c r="G81" s="210" t="s">
        <v>19996</v>
      </c>
      <c r="L81" s="207">
        <v>7.5433333333333339</v>
      </c>
      <c r="O81" s="207">
        <v>52.743333333333339</v>
      </c>
      <c r="Y81" s="207">
        <v>6.6000000000000005</v>
      </c>
      <c r="Z81" s="207">
        <v>22.906666666666666</v>
      </c>
      <c r="AA81" s="207">
        <v>19.773333333333333</v>
      </c>
      <c r="AB81" s="207">
        <v>93.196666666666673</v>
      </c>
      <c r="AD81" s="210" t="s">
        <v>18937</v>
      </c>
      <c r="AE81" s="207" t="s">
        <v>27720</v>
      </c>
      <c r="AF81" s="207" t="s">
        <v>27601</v>
      </c>
    </row>
    <row r="82" spans="1:32" ht="15.95">
      <c r="A82" s="261" t="str" cm="1">
        <f t="array" ref="A82">IFERROR(_xlfn.TEXTJOIN(CHAR(10),TRUE,_xlfn._xlws.FILTER(AOM[AOM],AOM[ilri_code]=$G82)),"No AOM Match")</f>
        <v>AOM_001626
AOM_001647
AOM_002026
AOM_000635</v>
      </c>
      <c r="B82" s="261" t="str" cm="1">
        <f t="array" ref="B82">IFERROR(_xlfn.TEXTJOIN(CHAR(10),TRUE,_xlfn._xlws.FILTER(AOM[Edge_Value],AOM[ilri_code]=$G82)),"No AOM Match")</f>
        <v>Cassava Leaves Dried
Cassava Leaves Dried Ground
Cassava Leaves Ground
Cassava Leaves</v>
      </c>
      <c r="C82" s="261" t="str" cm="1">
        <f t="array" ref="C82">IFERROR(
  _xlfn.TEXTJOIN(
    CHAR(10),
    TRUE,
    SUBSTITUTE(
      _xlfn._xlws.FILTER(AOM[Path], AOM[ilri_code]=$G82),
      "Management/Livestock Management/Feed Characteristic/Feed Composition/Feed Ingredient/",
      ""
    )
  ),
  "No AOM Match"
)</f>
        <v>Crop Byproduct/Roots and Tuber ByProducts/Cassava/Cassava Leaves/Cassava Leaves Dried
Crop Byproduct/Roots and Tuber ByProducts/Cassava/Cassava Leaves/Cassava Leaves Dried Ground
Crop Byproduct/Roots and Tuber ByProducts/Cassava/Cassava Leaves/Cassava Leaves Ground
Crop Byproduct/Roots and Tuber ByProducts/Cassava/Cassava Leaves</v>
      </c>
      <c r="D82" s="261" t="str" cm="1">
        <f t="array" ref="D82">_xlfn.TEXTJOIN(CHAR(10),TRUE,_xlfn._xlws.FILTER(AE$2:AE$952,$AD$2:$AD$952=$G82))</f>
        <v>Cassava leaves</v>
      </c>
      <c r="F82" s="228" t="str" cm="1">
        <f t="array" ref="F82">_xlfn.TEXTJOIN(CHAR(10),TRUE,_xlfn._xlws.FILTER(AF$2:AF$952,$AD$2:$AD$952=$G82))</f>
        <v>food_crops_roots_tubers</v>
      </c>
      <c r="G82" s="210" t="s">
        <v>19984</v>
      </c>
      <c r="I82" s="207">
        <v>15.644</v>
      </c>
      <c r="J82" s="207">
        <v>2.222</v>
      </c>
      <c r="K82" s="207">
        <v>5.19</v>
      </c>
      <c r="L82" s="207">
        <v>8.504999999999999</v>
      </c>
      <c r="M82" s="207">
        <v>2.59</v>
      </c>
      <c r="N82" s="207">
        <v>4.9400000000000004</v>
      </c>
      <c r="O82" s="207">
        <v>57.884999999999998</v>
      </c>
      <c r="W82" s="207">
        <v>91.800000000000011</v>
      </c>
      <c r="X82" s="207">
        <v>24.211666666666662</v>
      </c>
      <c r="Y82" s="207">
        <v>8.1449999999999996</v>
      </c>
      <c r="Z82" s="207">
        <v>38.384285714285717</v>
      </c>
      <c r="AA82" s="207">
        <v>27.972857142857144</v>
      </c>
      <c r="AB82" s="207">
        <v>91.908571428571435</v>
      </c>
      <c r="AD82" s="210" t="s">
        <v>18889</v>
      </c>
      <c r="AE82" s="207" t="s">
        <v>27721</v>
      </c>
      <c r="AF82" s="207" t="s">
        <v>27595</v>
      </c>
    </row>
    <row r="83" spans="1:32" ht="15.95">
      <c r="A83" s="261" t="str" cm="1">
        <f t="array" ref="A83">IFERROR(_xlfn.TEXTJOIN(CHAR(10),TRUE,_xlfn._xlws.FILTER(AOM[AOM],AOM[ilri_code]=$G83)),"No AOM Match")</f>
        <v>AOM_006055
AOM_001627
AOM_001803
AOM_006056
AOM_002027
AOM_002112</v>
      </c>
      <c r="B83" s="261" t="str" cm="1">
        <f t="array" ref="B83">IFERROR(_xlfn.TEXTJOIN(CHAR(10),TRUE,_xlfn._xlws.FILTER(AOM[Edge_Value],AOM[ilri_code]=$G83)),"No AOM Match")</f>
        <v>Cassava Peel Crushed Dried
Cassava Peel Dried
Cassava Peel Dried Ground
Cassava Peel Dried Wilted
Cassava Peel Ground
Cassava Peel</v>
      </c>
      <c r="C83" s="261" t="str" cm="1">
        <f t="array" ref="C83">IFERROR(
  _xlfn.TEXTJOIN(
    CHAR(10),
    TRUE,
    SUBSTITUTE(
      _xlfn._xlws.FILTER(AOM[Path], AOM[ilri_code]=$G83),
      "Management/Livestock Management/Feed Characteristic/Feed Composition/Feed Ingredient/",
      ""
    )
  ),
  "No AOM Match"
)</f>
        <v>Crop Byproduct/Roots and Tuber ByProducts/Cassava/Cassava Peel/Cassava Peel Crushed Dried
Crop Byproduct/Roots and Tuber ByProducts/Cassava/Cassava Peel/Cassava Peel Dried
Crop Byproduct/Roots and Tuber ByProducts/Cassava/Cassava Peel/Cassava Peel Dried Ground
Crop Byproduct/Roots and Tuber ByProducts/Cassava/Cassava Peel/Cassava Peel Dried Wilted
Crop Byproduct/Roots and Tuber ByProducts/Cassava/Cassava Peel/Cassava Peel Ground
Crop Byproduct/Roots and Tuber ByProducts/Cassava/Cassava Peel</v>
      </c>
      <c r="D83" s="261" t="str" cm="1">
        <f t="array" ref="D83">_xlfn.TEXTJOIN(CHAR(10),TRUE,_xlfn._xlws.FILTER(AE$2:AE$952,$AD$2:$AD$952=$G83))</f>
        <v>Cassava peelings</v>
      </c>
      <c r="F83" s="228" t="str" cm="1">
        <f t="array" ref="F83">_xlfn.TEXTJOIN(CHAR(10),TRUE,_xlfn._xlws.FILTER(AF$2:AF$952,$AD$2:$AD$952=$G83))</f>
        <v>food_crops_roots_tubers</v>
      </c>
      <c r="G83" s="210" t="s">
        <v>20004</v>
      </c>
      <c r="I83" s="207">
        <v>16.049999999999997</v>
      </c>
      <c r="J83" s="207">
        <v>0.91999999999999993</v>
      </c>
      <c r="K83" s="207">
        <v>6.97</v>
      </c>
      <c r="L83" s="207">
        <v>9.9583999999999993</v>
      </c>
      <c r="M83" s="207">
        <v>4.6166666666666663</v>
      </c>
      <c r="N83" s="207">
        <v>7.2100000000000009</v>
      </c>
      <c r="O83" s="207">
        <v>66.26639999999999</v>
      </c>
      <c r="P83" s="207">
        <v>90.490000000000009</v>
      </c>
      <c r="Q83" s="207">
        <v>359.87</v>
      </c>
      <c r="R83" s="207">
        <v>20.3</v>
      </c>
      <c r="S83" s="207">
        <v>9.94</v>
      </c>
      <c r="T83" s="207">
        <v>1.8499999999999999</v>
      </c>
      <c r="U83" s="207">
        <v>305.73499999999996</v>
      </c>
      <c r="V83" s="207">
        <v>115.38499999999999</v>
      </c>
      <c r="W83" s="207">
        <v>91.293749999999989</v>
      </c>
      <c r="X83" s="207">
        <v>4.6848387096774191</v>
      </c>
      <c r="Y83" s="207">
        <v>8.2564000000000011</v>
      </c>
      <c r="Z83" s="207">
        <v>39.861379310344837</v>
      </c>
      <c r="AA83" s="207">
        <v>19.560400000000001</v>
      </c>
      <c r="AB83" s="207">
        <v>91.051874999999995</v>
      </c>
      <c r="AD83" s="210" t="s">
        <v>18889</v>
      </c>
      <c r="AE83" s="207" t="s">
        <v>27721</v>
      </c>
      <c r="AF83" s="207" t="s">
        <v>27601</v>
      </c>
    </row>
    <row r="84" spans="1:32" ht="15.95">
      <c r="A84" s="261" t="str" cm="1">
        <f t="array" ref="A84">IFERROR(_xlfn.TEXTJOIN(CHAR(10),TRUE,_xlfn._xlws.FILTER(AOM[AOM],AOM[ilri_code]=$G84)),"No AOM Match")</f>
        <v>AOM_000679</v>
      </c>
      <c r="B84" s="261" t="str" cm="1">
        <f t="array" ref="B84">IFERROR(_xlfn.TEXTJOIN(CHAR(10),TRUE,_xlfn._xlws.FILTER(AOM[Edge_Value],AOM[ilri_code]=$G84)),"No AOM Match")</f>
        <v>Cassava Tuber</v>
      </c>
      <c r="C84" s="261" t="str" cm="1">
        <f t="array" ref="C84">IFERROR(
  _xlfn.TEXTJOIN(
    CHAR(10),
    TRUE,
    SUBSTITUTE(
      _xlfn._xlws.FILTER(AOM[Path], AOM[ilri_code]=$G84),
      "Management/Livestock Management/Feed Characteristic/Feed Composition/Feed Ingredient/",
      ""
    )
  ),
  "No AOM Match"
)</f>
        <v>Crop Product/Roots and Tuber Products/Cassava/Cassava Tuber</v>
      </c>
      <c r="D84" s="261" t="str" cm="1">
        <f t="array" ref="D84">_xlfn.TEXTJOIN(CHAR(10),TRUE,_xlfn._xlws.FILTER(AE$2:AE$952,$AD$2:$AD$952=$G84))</f>
        <v>Cassava tuber</v>
      </c>
      <c r="F84" s="228" t="str" cm="1">
        <f t="array" ref="F84">_xlfn.TEXTJOIN(CHAR(10),TRUE,_xlfn._xlws.FILTER(AF$2:AF$952,$AD$2:$AD$952=$G84))</f>
        <v>food_crops_roots_tubers</v>
      </c>
      <c r="G84" s="210" t="s">
        <v>20617</v>
      </c>
      <c r="I84" s="207">
        <v>13.643333333333333</v>
      </c>
      <c r="J84" s="207">
        <v>0.89</v>
      </c>
      <c r="L84" s="207">
        <v>9.1049999999999986</v>
      </c>
      <c r="O84" s="207">
        <v>62.08</v>
      </c>
      <c r="W84" s="207">
        <v>95.775714285714272</v>
      </c>
      <c r="X84" s="207">
        <v>6.6840000000000002</v>
      </c>
      <c r="Y84" s="207">
        <v>9.8974999999999991</v>
      </c>
      <c r="Z84" s="207">
        <v>43.617000000000004</v>
      </c>
      <c r="AA84" s="207">
        <v>17.194000000000003</v>
      </c>
      <c r="AB84" s="207">
        <v>91.843000000000004</v>
      </c>
      <c r="AD84" s="210" t="s">
        <v>18854</v>
      </c>
      <c r="AE84" s="207" t="s">
        <v>27722</v>
      </c>
      <c r="AF84" s="207" t="s">
        <v>27595</v>
      </c>
    </row>
    <row r="85" spans="1:32" ht="32.1">
      <c r="A85" s="261" t="str" cm="1">
        <f t="array" ref="A85">IFERROR(_xlfn.TEXTJOIN(CHAR(10),TRUE,_xlfn._xlws.FILTER(AOM[AOM],AOM[ilri_code]=$G85)),"No AOM Match")</f>
        <v>No AOM Match</v>
      </c>
      <c r="B85" s="261" t="str" cm="1">
        <f t="array" ref="B85">IFERROR(_xlfn.TEXTJOIN(CHAR(10),TRUE,_xlfn._xlws.FILTER(AOM[Edge_Value],AOM[ilri_code]=$G85)),"No AOM Match")</f>
        <v>No AOM Match</v>
      </c>
      <c r="C85" s="261" t="str" cm="1">
        <f t="array" ref="C85">IFERROR(
  _xlfn.TEXTJOIN(
    CHAR(10),
    TRUE,
    SUBSTITUTE(
      _xlfn._xlws.FILTER(AOM[Path], AOM[ilri_code]=$G85),
      "Management/Livestock Management/Feed Characteristic/Feed Composition/Feed Ingredient/",
      ""
    )
  ),
  "No AOM Match"
)</f>
        <v>No AOM Match</v>
      </c>
      <c r="D85" s="261" t="str" cm="1">
        <f t="array" ref="D85">_xlfn.TEXTJOIN(CHAR(10),TRUE,_xlfn._xlws.FILTER(AE$2:AE$952,$AD$2:$AD$952=$G85))</f>
        <v>Cayman:Desmodium</v>
      </c>
      <c r="F85" s="228" t="str" cm="1">
        <f t="array" ref="F85">_xlfn.TEXTJOIN(CHAR(10),TRUE,_xlfn._xlws.FILTER(AF$2:AF$952,$AD$2:$AD$952=$G85))</f>
        <v>Herbaceous forages-all data</v>
      </c>
      <c r="G85" s="210" t="s">
        <v>27723</v>
      </c>
      <c r="L85" s="207">
        <v>6.887777777777778</v>
      </c>
      <c r="O85" s="207">
        <v>50.625555555555557</v>
      </c>
      <c r="W85" s="207">
        <v>86.51666666666668</v>
      </c>
      <c r="X85" s="207">
        <v>11.03888888888889</v>
      </c>
      <c r="Y85" s="207">
        <v>7.5911111111111103</v>
      </c>
      <c r="Z85" s="207">
        <v>62.14</v>
      </c>
      <c r="AA85" s="207">
        <v>40.971111111111114</v>
      </c>
      <c r="AB85" s="207">
        <v>93.207777777777778</v>
      </c>
      <c r="AD85" s="210" t="s">
        <v>18854</v>
      </c>
      <c r="AE85" s="207" t="s">
        <v>27722</v>
      </c>
      <c r="AF85" s="207" t="s">
        <v>27601</v>
      </c>
    </row>
    <row r="86" spans="1:32" ht="15.95">
      <c r="A86" s="261" t="str" cm="1">
        <f t="array" ref="A86">IFERROR(_xlfn.TEXTJOIN(CHAR(10),TRUE,_xlfn._xlws.FILTER(AOM[AOM],AOM[ilri_code]=$G86)),"No AOM Match")</f>
        <v>No AOM Match</v>
      </c>
      <c r="B86" s="261" t="str" cm="1">
        <f t="array" ref="B86">IFERROR(_xlfn.TEXTJOIN(CHAR(10),TRUE,_xlfn._xlws.FILTER(AOM[Edge_Value],AOM[ilri_code]=$G86)),"No AOM Match")</f>
        <v>No AOM Match</v>
      </c>
      <c r="C86" s="261" t="str" cm="1">
        <f t="array" ref="C86">IFERROR(
  _xlfn.TEXTJOIN(
    CHAR(10),
    TRUE,
    SUBSTITUTE(
      _xlfn._xlws.FILTER(AOM[Path], AOM[ilri_code]=$G86),
      "Management/Livestock Management/Feed Characteristic/Feed Composition/Feed Ingredient/",
      ""
    )
  ),
  "No AOM Match"
)</f>
        <v>No AOM Match</v>
      </c>
      <c r="D86" s="261" t="str" cm="1">
        <f t="array" ref="D86">_xlfn.TEXTJOIN(CHAR(10),TRUE,_xlfn._xlws.FILTER(AE$2:AE$952,$AD$2:$AD$952=$G86))</f>
        <v>Cayman:Stylo:Desmodium</v>
      </c>
      <c r="F86" s="228" t="str" cm="1">
        <f t="array" ref="F86">_xlfn.TEXTJOIN(CHAR(10),TRUE,_xlfn._xlws.FILTER(AF$2:AF$952,$AD$2:$AD$952=$G86))</f>
        <v>Herbaceous forages-all data</v>
      </c>
      <c r="G86" s="210" t="s">
        <v>27724</v>
      </c>
      <c r="L86" s="207">
        <v>6.9924999999999997</v>
      </c>
      <c r="O86" s="207">
        <v>51.13</v>
      </c>
      <c r="W86" s="207">
        <v>85.88000000000001</v>
      </c>
      <c r="X86" s="207">
        <v>9.9275000000000002</v>
      </c>
      <c r="Y86" s="207">
        <v>6.3550000000000004</v>
      </c>
      <c r="Z86" s="207">
        <v>65.427500000000009</v>
      </c>
      <c r="AA86" s="207">
        <v>40.89</v>
      </c>
      <c r="AB86" s="207">
        <v>93.440000000000012</v>
      </c>
      <c r="AD86" s="210" t="s">
        <v>18880</v>
      </c>
      <c r="AE86" s="207" t="s">
        <v>27725</v>
      </c>
      <c r="AF86" s="207" t="s">
        <v>27595</v>
      </c>
    </row>
    <row r="87" spans="1:32" ht="32.1">
      <c r="A87" s="261" t="str" cm="1">
        <f t="array" ref="A87">IFERROR(_xlfn.TEXTJOIN(CHAR(10),TRUE,_xlfn._xlws.FILTER(AOM[AOM],AOM[ilri_code]=$G87)),"No AOM Match")</f>
        <v>No AOM Match</v>
      </c>
      <c r="B87" s="261" t="str" cm="1">
        <f t="array" ref="B87">IFERROR(_xlfn.TEXTJOIN(CHAR(10),TRUE,_xlfn._xlws.FILTER(AOM[Edge_Value],AOM[ilri_code]=$G87)),"No AOM Match")</f>
        <v>No AOM Match</v>
      </c>
      <c r="C87" s="261" t="str" cm="1">
        <f t="array" ref="C87">IFERROR(
  _xlfn.TEXTJOIN(
    CHAR(10),
    TRUE,
    SUBSTITUTE(
      _xlfn._xlws.FILTER(AOM[Path], AOM[ilri_code]=$G87),
      "Management/Livestock Management/Feed Characteristic/Feed Composition/Feed Ingredient/",
      ""
    )
  ),
  "No AOM Match"
)</f>
        <v>No AOM Match</v>
      </c>
      <c r="D87" s="261" t="str" cm="1">
        <f t="array" ref="D87">_xlfn.TEXTJOIN(CHAR(10),TRUE,_xlfn._xlws.FILTER(AE$2:AE$952,$AD$2:$AD$952=$G87))</f>
        <v>Cenchrus biflorus</v>
      </c>
      <c r="F87" s="228" t="str" cm="1">
        <f t="array" ref="F87">_xlfn.TEXTJOIN(CHAR(10),TRUE,_xlfn._xlws.FILTER(AF$2:AF$952,$AD$2:$AD$952=$G87))</f>
        <v>Herbaceous forages-all data</v>
      </c>
      <c r="G87" s="210" t="s">
        <v>27726</v>
      </c>
      <c r="J87" s="207">
        <v>2.9333333333333336</v>
      </c>
      <c r="L87" s="207">
        <v>8.9600000000000009</v>
      </c>
      <c r="O87" s="207">
        <v>65.760000000000005</v>
      </c>
      <c r="P87" s="207">
        <v>78.930000000000007</v>
      </c>
      <c r="Q87" s="207">
        <v>52.994999999999997</v>
      </c>
      <c r="R87" s="207">
        <v>3.55</v>
      </c>
      <c r="S87" s="207">
        <v>7.66</v>
      </c>
      <c r="T87" s="207">
        <v>1.45</v>
      </c>
      <c r="U87" s="207">
        <v>1032.665</v>
      </c>
      <c r="V87" s="207">
        <v>26.73</v>
      </c>
      <c r="W87" s="207">
        <v>92.032499999999999</v>
      </c>
      <c r="X87" s="207">
        <v>19.54</v>
      </c>
      <c r="Y87" s="207">
        <v>7.13</v>
      </c>
      <c r="Z87" s="207">
        <v>26.473333333333329</v>
      </c>
      <c r="AA87" s="207">
        <v>34.31</v>
      </c>
      <c r="AB87" s="207">
        <v>91.974999999999994</v>
      </c>
      <c r="AD87" s="210" t="s">
        <v>18880</v>
      </c>
      <c r="AE87" s="207" t="s">
        <v>27725</v>
      </c>
      <c r="AF87" s="207" t="s">
        <v>27601</v>
      </c>
    </row>
    <row r="88" spans="1:32" ht="15.95">
      <c r="A88" s="261" t="str" cm="1">
        <f t="array" ref="A88">IFERROR(_xlfn.TEXTJOIN(CHAR(10),TRUE,_xlfn._xlws.FILTER(AOM[AOM],AOM[ilri_code]=$G88)),"No AOM Match")</f>
        <v>No AOM Match</v>
      </c>
      <c r="B88" s="261" t="str" cm="1">
        <f t="array" ref="B88">IFERROR(_xlfn.TEXTJOIN(CHAR(10),TRUE,_xlfn._xlws.FILTER(AOM[Edge_Value],AOM[ilri_code]=$G88)),"No AOM Match")</f>
        <v>No AOM Match</v>
      </c>
      <c r="C88" s="261" t="str" cm="1">
        <f t="array" ref="C88">IFERROR(
  _xlfn.TEXTJOIN(
    CHAR(10),
    TRUE,
    SUBSTITUTE(
      _xlfn._xlws.FILTER(AOM[Path], AOM[ilri_code]=$G88),
      "Management/Livestock Management/Feed Characteristic/Feed Composition/Feed Ingredient/",
      ""
    )
  ),
  "No AOM Match"
)</f>
        <v>No AOM Match</v>
      </c>
      <c r="D88" s="261" t="str" cm="1">
        <f t="array" ref="D88">_xlfn.TEXTJOIN(CHAR(10),TRUE,_xlfn._xlws.FILTER(AE$2:AE$952,$AD$2:$AD$952=$G88))</f>
        <v>Cenchrus geniculatus</v>
      </c>
      <c r="F88" s="228" t="str" cm="1">
        <f t="array" ref="F88">_xlfn.TEXTJOIN(CHAR(10),TRUE,_xlfn._xlws.FILTER(AF$2:AF$952,$AD$2:$AD$952=$G88))</f>
        <v>Herbaceous forages-all data</v>
      </c>
      <c r="G88" s="210" t="s">
        <v>27727</v>
      </c>
      <c r="L88" s="207">
        <v>7.78</v>
      </c>
      <c r="O88" s="207">
        <v>52.5</v>
      </c>
      <c r="W88" s="207">
        <v>88.58</v>
      </c>
      <c r="X88" s="207">
        <v>5.12</v>
      </c>
      <c r="Y88" s="207">
        <v>5.82</v>
      </c>
      <c r="Z88" s="207">
        <v>73.349999999999994</v>
      </c>
      <c r="AA88" s="207">
        <v>40.369999999999997</v>
      </c>
      <c r="AB88" s="207">
        <v>92.39</v>
      </c>
      <c r="AD88" s="210" t="s">
        <v>27728</v>
      </c>
      <c r="AE88" s="207" t="s">
        <v>27729</v>
      </c>
      <c r="AF88" s="207" t="s">
        <v>27601</v>
      </c>
    </row>
    <row r="89" spans="1:32" ht="80.099999999999994">
      <c r="A89" s="228" t="str" cm="1">
        <f t="array" ref="A89">IFERROR(_xlfn.TEXTJOIN(CHAR(10),TRUE,_xlfn._xlws.FILTER(AOM[AOM],AOM[ilri_code]=$G89)),"No AOM Match")</f>
        <v>No AOM Match</v>
      </c>
      <c r="B89" s="228" t="str" cm="1">
        <f t="array" ref="B89">IFERROR(_xlfn.TEXTJOIN(CHAR(10),TRUE,_xlfn._xlws.FILTER(AOM[Edge_Value],AOM[ilri_code]=$G89)),"No AOM Match")</f>
        <v>No AOM Match</v>
      </c>
      <c r="C89" s="228" t="str" cm="1">
        <f t="array" ref="C89">IFERROR(
  _xlfn.TEXTJOIN(
    CHAR(10),
    TRUE,
    SUBSTITUTE(
      _xlfn._xlws.FILTER(AOM[Path], AOM[ilri_code]=$G89),
      "Management/Livestock Management/Feed Characteristic/Feed Composition/Feed Ingredient/",
      ""
    )
  ),
  "No AOM Match"
)</f>
        <v>No AOM Match</v>
      </c>
      <c r="D89" s="228" t="str" cm="1">
        <f t="array" ref="D89">_xlfn.TEXTJOIN(CHAR(10),TRUE,_xlfn._xlws.FILTER(AE$2:AE$952,$AD$2:$AD$952=$G89))</f>
        <v>Cenchrus hay</v>
      </c>
      <c r="F89" s="228" t="str" cm="1">
        <f t="array" ref="F89">_xlfn.TEXTJOIN(CHAR(10),TRUE,_xlfn._xlws.FILTER(AF$2:AF$952,$AD$2:$AD$952=$G89))</f>
        <v>Herbaceous forages-all data</v>
      </c>
      <c r="G89" s="210" t="s">
        <v>27730</v>
      </c>
      <c r="L89" s="207">
        <v>7.17</v>
      </c>
      <c r="O89" s="207">
        <v>46.976250000000007</v>
      </c>
      <c r="W89" s="207">
        <v>93.467500000000001</v>
      </c>
      <c r="X89" s="207">
        <v>3.4787500000000002</v>
      </c>
      <c r="Y89" s="207">
        <v>9.8237500000000004</v>
      </c>
      <c r="Z89" s="207">
        <v>84.343750000000014</v>
      </c>
      <c r="AA89" s="207">
        <v>59.636250000000004</v>
      </c>
      <c r="AB89" s="207">
        <v>91.764999999999986</v>
      </c>
      <c r="AD89" s="210" t="s">
        <v>18845</v>
      </c>
      <c r="AE89" s="207" t="s">
        <v>27731</v>
      </c>
      <c r="AF89" s="207" t="s">
        <v>27601</v>
      </c>
    </row>
    <row r="90" spans="1:32" ht="159.94999999999999">
      <c r="A90" s="261" t="str" cm="1">
        <f t="array" ref="A90">IFERROR(_xlfn.TEXTJOIN(CHAR(10),TRUE,_xlfn._xlws.FILTER(AOM[AOM],AOM[ilri_code]=$G90)),"No AOM Match")</f>
        <v>No AOM Match</v>
      </c>
      <c r="B90" s="261" t="str" cm="1">
        <f t="array" ref="B90">IFERROR(_xlfn.TEXTJOIN(CHAR(10),TRUE,_xlfn._xlws.FILTER(AOM[Edge_Value],AOM[ilri_code]=$G90)),"No AOM Match")</f>
        <v>No AOM Match</v>
      </c>
      <c r="C90" s="261" t="str" cm="1">
        <f t="array" ref="C90">IFERROR(
  _xlfn.TEXTJOIN(
    CHAR(10),
    TRUE,
    SUBSTITUTE(
      _xlfn._xlws.FILTER(AOM[Path], AOM[ilri_code]=$G90),
      "Management/Livestock Management/Feed Characteristic/Feed Composition/Feed Ingredient/",
      ""
    )
  ),
  "No AOM Match"
)</f>
        <v>No AOM Match</v>
      </c>
      <c r="D90" s="261" t="str" cm="1">
        <f t="array" ref="D90">_xlfn.TEXTJOIN(CHAR(10),TRUE,_xlfn._xlws.FILTER(AE$2:AE$952,$AD$2:$AD$952=$G90))</f>
        <v>Cenchrus setaceus</v>
      </c>
      <c r="F90" s="228" t="str" cm="1">
        <f t="array" ref="F90">_xlfn.TEXTJOIN(CHAR(10),TRUE,_xlfn._xlws.FILTER(AF$2:AF$952,$AD$2:$AD$952=$G90))</f>
        <v>Herbaceous forages-all data</v>
      </c>
      <c r="G90" s="210" t="s">
        <v>27732</v>
      </c>
      <c r="L90" s="207">
        <v>7.36</v>
      </c>
      <c r="O90" s="207">
        <v>54.8</v>
      </c>
      <c r="W90" s="207">
        <v>80.81</v>
      </c>
      <c r="X90" s="207">
        <v>16.14</v>
      </c>
      <c r="Y90" s="207">
        <v>8.2100000000000009</v>
      </c>
      <c r="Z90" s="207">
        <v>52.52</v>
      </c>
      <c r="AA90" s="207">
        <v>38.08</v>
      </c>
      <c r="AB90" s="207">
        <v>91.82</v>
      </c>
      <c r="AD90" s="210" t="s">
        <v>27733</v>
      </c>
      <c r="AE90" s="207" t="s">
        <v>27734</v>
      </c>
      <c r="AF90" s="207" t="s">
        <v>27601</v>
      </c>
    </row>
    <row r="91" spans="1:32" ht="240">
      <c r="A91" s="261" t="str" cm="1">
        <f t="array" ref="A91">IFERROR(_xlfn.TEXTJOIN(CHAR(10),TRUE,_xlfn._xlws.FILTER(AOM[AOM],AOM[ilri_code]=$G91)),"No AOM Match")</f>
        <v>No AOM Match</v>
      </c>
      <c r="B91" s="261" t="str" cm="1">
        <f t="array" ref="B91">IFERROR(_xlfn.TEXTJOIN(CHAR(10),TRUE,_xlfn._xlws.FILTER(AOM[Edge_Value],AOM[ilri_code]=$G91)),"No AOM Match")</f>
        <v>No AOM Match</v>
      </c>
      <c r="C91" s="261" t="str" cm="1">
        <f t="array" ref="C91">IFERROR(
  _xlfn.TEXTJOIN(
    CHAR(10),
    TRUE,
    SUBSTITUTE(
      _xlfn._xlws.FILTER(AOM[Path], AOM[ilri_code]=$G91),
      "Management/Livestock Management/Feed Characteristic/Feed Composition/Feed Ingredient/",
      ""
    )
  ),
  "No AOM Match"
)</f>
        <v>No AOM Match</v>
      </c>
      <c r="D91" s="261" t="str" cm="1">
        <f t="array" ref="D91">_xlfn.TEXTJOIN(CHAR(10),TRUE,_xlfn._xlws.FILTER(AE$2:AE$952,$AD$2:$AD$952=$G91))</f>
        <v>Cenchrus sp.</v>
      </c>
      <c r="F91" s="228" t="str" cm="1">
        <f t="array" ref="F91">_xlfn.TEXTJOIN(CHAR(10),TRUE,_xlfn._xlws.FILTER(AF$2:AF$952,$AD$2:$AD$952=$G91))</f>
        <v>Herbaceous forages-all data</v>
      </c>
      <c r="G91" s="210" t="s">
        <v>27735</v>
      </c>
      <c r="L91" s="207">
        <v>6.8133333333333335</v>
      </c>
      <c r="O91" s="207">
        <v>48.51</v>
      </c>
      <c r="W91" s="207">
        <v>87.69</v>
      </c>
      <c r="X91" s="207">
        <v>7.0133333333333328</v>
      </c>
      <c r="Y91" s="207">
        <v>7.4233333333333329</v>
      </c>
      <c r="Z91" s="207">
        <v>74.783333333333317</v>
      </c>
      <c r="AA91" s="207">
        <v>46.183333333333337</v>
      </c>
      <c r="AB91" s="207">
        <v>93.203333333333333</v>
      </c>
      <c r="AD91" s="210" t="s">
        <v>19482</v>
      </c>
      <c r="AE91" s="207" t="s">
        <v>27736</v>
      </c>
      <c r="AF91" s="207" t="s">
        <v>27601</v>
      </c>
    </row>
    <row r="92" spans="1:32" ht="32.1">
      <c r="A92" s="261" t="str" cm="1">
        <f t="array" ref="A92">IFERROR(_xlfn.TEXTJOIN(CHAR(10),TRUE,_xlfn._xlws.FILTER(AOM[AOM],AOM[ilri_code]=$G92)),"No AOM Match")</f>
        <v>No AOM Match</v>
      </c>
      <c r="B92" s="261" t="str" cm="1">
        <f t="array" ref="B92">IFERROR(_xlfn.TEXTJOIN(CHAR(10),TRUE,_xlfn._xlws.FILTER(AOM[Edge_Value],AOM[ilri_code]=$G92)),"No AOM Match")</f>
        <v>No AOM Match</v>
      </c>
      <c r="C92" s="261" t="str" cm="1">
        <f t="array" ref="C92">IFERROR(
  _xlfn.TEXTJOIN(
    CHAR(10),
    TRUE,
    SUBSTITUTE(
      _xlfn._xlws.FILTER(AOM[Path], AOM[ilri_code]=$G92),
      "Management/Livestock Management/Feed Characteristic/Feed Composition/Feed Ingredient/",
      ""
    )
  ),
  "No AOM Match"
)</f>
        <v>No AOM Match</v>
      </c>
      <c r="D92" s="261" t="str" cm="1">
        <f t="array" ref="D92">_xlfn.TEXTJOIN(CHAR(10),TRUE,_xlfn._xlws.FILTER(AE$2:AE$952,$AD$2:$AD$952=$G92))</f>
        <v>Cenchrus sphacelatus</v>
      </c>
      <c r="F92" s="228" t="str" cm="1">
        <f t="array" ref="F92">_xlfn.TEXTJOIN(CHAR(10),TRUE,_xlfn._xlws.FILTER(AF$2:AF$952,$AD$2:$AD$952=$G92))</f>
        <v>Herbaceous forages-all data</v>
      </c>
      <c r="G92" s="210" t="s">
        <v>27737</v>
      </c>
      <c r="L92" s="207">
        <v>7.07</v>
      </c>
      <c r="O92" s="207">
        <v>47.41</v>
      </c>
      <c r="W92" s="207">
        <v>89.61</v>
      </c>
      <c r="X92" s="207">
        <v>4.82</v>
      </c>
      <c r="Y92" s="207">
        <v>8.01</v>
      </c>
      <c r="Z92" s="207">
        <v>80.2</v>
      </c>
      <c r="AA92" s="207">
        <v>52.46</v>
      </c>
      <c r="AB92" s="207">
        <v>92.71</v>
      </c>
      <c r="AD92" s="210" t="s">
        <v>18966</v>
      </c>
      <c r="AE92" s="207" t="s">
        <v>27738</v>
      </c>
      <c r="AF92" s="207" t="s">
        <v>27601</v>
      </c>
    </row>
    <row r="93" spans="1:32" ht="15.95">
      <c r="A93" s="228" t="str" cm="1">
        <f t="array" ref="A93">IFERROR(_xlfn.TEXTJOIN(CHAR(10),TRUE,_xlfn._xlws.FILTER(AOM[AOM],AOM[ilri_code]=$G93)),"No AOM Match")</f>
        <v>No AOM Match</v>
      </c>
      <c r="B93" s="228" t="str" cm="1">
        <f t="array" ref="B93">IFERROR(_xlfn.TEXTJOIN(CHAR(10),TRUE,_xlfn._xlws.FILTER(AOM[Edge_Value],AOM[ilri_code]=$G93)),"No AOM Match")</f>
        <v>No AOM Match</v>
      </c>
      <c r="C93" s="228" t="str" cm="1">
        <f t="array" ref="C93">IFERROR(
  _xlfn.TEXTJOIN(
    CHAR(10),
    TRUE,
    SUBSTITUTE(
      _xlfn._xlws.FILTER(AOM[Path], AOM[ilri_code]=$G93),
      "Management/Livestock Management/Feed Characteristic/Feed Composition/Feed Ingredient/",
      ""
    )
  ),
  "No AOM Match"
)</f>
        <v>No AOM Match</v>
      </c>
      <c r="D93" s="228" t="str" cm="1">
        <f t="array" ref="D93">_xlfn.TEXTJOIN(CHAR(10),TRUE,_xlfn._xlws.FILTER(AE$2:AE$952,$AD$2:$AD$952=$G93))</f>
        <v>Cenchrus stramineus</v>
      </c>
      <c r="F93" s="228" t="str" cm="1">
        <f t="array" ref="F93">_xlfn.TEXTJOIN(CHAR(10),TRUE,_xlfn._xlws.FILTER(AF$2:AF$952,$AD$2:$AD$952=$G93))</f>
        <v>Herbaceous forages-all data</v>
      </c>
      <c r="G93" s="210" t="s">
        <v>27739</v>
      </c>
      <c r="I93" s="207">
        <v>2.9642857142857144</v>
      </c>
      <c r="J93" s="207">
        <v>2.2391304347826084</v>
      </c>
      <c r="K93" s="207">
        <v>5.8319999999999981</v>
      </c>
      <c r="L93" s="207">
        <v>9.4306666666666672</v>
      </c>
      <c r="M93" s="207">
        <v>3.3613333333333335</v>
      </c>
      <c r="N93" s="207">
        <v>5.7986666666666666</v>
      </c>
      <c r="O93" s="207">
        <v>64.703333333333333</v>
      </c>
      <c r="P93" s="207">
        <v>33.233333333333334</v>
      </c>
      <c r="Q93" s="207">
        <v>32.06666666666667</v>
      </c>
      <c r="R93" s="207">
        <v>9.4428571428571413</v>
      </c>
      <c r="S93" s="207">
        <v>6.1000000000000005</v>
      </c>
      <c r="T93" s="207">
        <v>1.5285714285714287</v>
      </c>
      <c r="U93" s="207">
        <v>748.59571428571428</v>
      </c>
      <c r="V93" s="207">
        <v>233.33333333333334</v>
      </c>
      <c r="W93" s="207">
        <v>88.136052631578963</v>
      </c>
      <c r="X93" s="207">
        <v>7.8974358974358987</v>
      </c>
      <c r="Y93" s="207">
        <v>5.1704347826086954</v>
      </c>
      <c r="Z93" s="207">
        <v>73.475833333333355</v>
      </c>
      <c r="AA93" s="207">
        <v>46.341250000000009</v>
      </c>
      <c r="AB93" s="207">
        <v>93.555641025641009</v>
      </c>
      <c r="AD93" s="210" t="s">
        <v>27740</v>
      </c>
      <c r="AE93" s="207" t="s">
        <v>27741</v>
      </c>
      <c r="AF93" s="207" t="s">
        <v>27601</v>
      </c>
    </row>
    <row r="94" spans="1:32" ht="15.95">
      <c r="A94" s="228" t="str" cm="1">
        <f t="array" ref="A94">IFERROR(_xlfn.TEXTJOIN(CHAR(10),TRUE,_xlfn._xlws.FILTER(AOM[AOM],AOM[ilri_code]=$G94)),"No AOM Match")</f>
        <v>No AOM Match</v>
      </c>
      <c r="B94" s="228" t="str" cm="1">
        <f t="array" ref="B94">IFERROR(_xlfn.TEXTJOIN(CHAR(10),TRUE,_xlfn._xlws.FILTER(AOM[Edge_Value],AOM[ilri_code]=$G94)),"No AOM Match")</f>
        <v>No AOM Match</v>
      </c>
      <c r="C94" s="228" t="str" cm="1">
        <f t="array" ref="C94">IFERROR(
  _xlfn.TEXTJOIN(
    CHAR(10),
    TRUE,
    SUBSTITUTE(
      _xlfn._xlws.FILTER(AOM[Path], AOM[ilri_code]=$G94),
      "Management/Livestock Management/Feed Characteristic/Feed Composition/Feed Ingredient/",
      ""
    )
  ),
  "No AOM Match"
)</f>
        <v>No AOM Match</v>
      </c>
      <c r="D94" s="228" t="str" cm="1">
        <f t="array" ref="D94">_xlfn.TEXTJOIN(CHAR(10),TRUE,_xlfn._xlws.FILTER(AE$2:AE$952,$AD$2:$AD$952=$G94))</f>
        <v>Centro</v>
      </c>
      <c r="F94" s="228" t="str" cm="1">
        <f t="array" ref="F94">_xlfn.TEXTJOIN(CHAR(10),TRUE,_xlfn._xlws.FILTER(AF$2:AF$952,$AD$2:$AD$952=$G94))</f>
        <v>Herbaceous forages-all data</v>
      </c>
      <c r="G94" s="210" t="s">
        <v>27742</v>
      </c>
      <c r="I94" s="207">
        <v>14</v>
      </c>
      <c r="J94" s="207">
        <v>2.3400000000000003</v>
      </c>
      <c r="K94" s="207">
        <v>5.7725</v>
      </c>
      <c r="L94" s="207">
        <v>9.3424999999999994</v>
      </c>
      <c r="M94" s="207">
        <v>3.2950000000000004</v>
      </c>
      <c r="N94" s="207">
        <v>5.72</v>
      </c>
      <c r="O94" s="207">
        <v>67.91749999999999</v>
      </c>
      <c r="R94" s="207">
        <v>17.399999999999999</v>
      </c>
      <c r="T94" s="207">
        <v>3.2</v>
      </c>
      <c r="V94" s="207">
        <v>135.80000000000001</v>
      </c>
      <c r="W94" s="207">
        <v>88.616666666666674</v>
      </c>
      <c r="X94" s="207">
        <v>15.190000000000001</v>
      </c>
      <c r="Y94" s="207">
        <v>8.6666666666666661</v>
      </c>
      <c r="Z94" s="207">
        <v>52.84</v>
      </c>
      <c r="AA94" s="207">
        <v>39.856666666666662</v>
      </c>
      <c r="AB94" s="207">
        <v>90.68</v>
      </c>
      <c r="AD94" s="210" t="s">
        <v>27743</v>
      </c>
      <c r="AE94" s="207" t="s">
        <v>27744</v>
      </c>
      <c r="AF94" s="207" t="s">
        <v>27601</v>
      </c>
    </row>
    <row r="95" spans="1:32" ht="15.95">
      <c r="A95" s="261" t="str" cm="1">
        <f t="array" ref="A95">IFERROR(_xlfn.TEXTJOIN(CHAR(10),TRUE,_xlfn._xlws.FILTER(AOM[AOM],AOM[ilri_code]=$G95)),"No AOM Match")</f>
        <v>No AOM Match</v>
      </c>
      <c r="B95" s="261" t="str" cm="1">
        <f t="array" ref="B95">IFERROR(_xlfn.TEXTJOIN(CHAR(10),TRUE,_xlfn._xlws.FILTER(AOM[Edge_Value],AOM[ilri_code]=$G95)),"No AOM Match")</f>
        <v>No AOM Match</v>
      </c>
      <c r="C95" s="261" t="str" cm="1">
        <f t="array" ref="C95">IFERROR(
  _xlfn.TEXTJOIN(
    CHAR(10),
    TRUE,
    SUBSTITUTE(
      _xlfn._xlws.FILTER(AOM[Path], AOM[ilri_code]=$G95),
      "Management/Livestock Management/Feed Characteristic/Feed Composition/Feed Ingredient/",
      ""
    )
  ),
  "No AOM Match"
)</f>
        <v>No AOM Match</v>
      </c>
      <c r="D95" s="261" t="str" cm="1">
        <f t="array" ref="D95">_xlfn.TEXTJOIN(CHAR(10),TRUE,_xlfn._xlws.FILTER(AE$2:AE$952,$AD$2:$AD$952=$G95))</f>
        <v>Centrosema acutifolium</v>
      </c>
      <c r="F95" s="228" t="str" cm="1">
        <f t="array" ref="F95">_xlfn.TEXTJOIN(CHAR(10),TRUE,_xlfn._xlws.FILTER(AF$2:AF$952,$AD$2:$AD$952=$G95))</f>
        <v>Herbaceous forages-all data</v>
      </c>
      <c r="G95" s="210" t="s">
        <v>27745</v>
      </c>
      <c r="J95" s="207">
        <v>1.6857142857142862</v>
      </c>
      <c r="W95" s="207">
        <v>90.242857142857147</v>
      </c>
      <c r="X95" s="207">
        <v>16.671428571428571</v>
      </c>
      <c r="AB95" s="207">
        <v>93.877142857142857</v>
      </c>
      <c r="AD95" s="210" t="s">
        <v>27746</v>
      </c>
      <c r="AE95" s="207" t="s">
        <v>27747</v>
      </c>
      <c r="AF95" s="207" t="s">
        <v>27601</v>
      </c>
    </row>
    <row r="96" spans="1:32" ht="15.95">
      <c r="A96" s="261" t="str" cm="1">
        <f t="array" ref="A96">IFERROR(_xlfn.TEXTJOIN(CHAR(10),TRUE,_xlfn._xlws.FILTER(AOM[AOM],AOM[ilri_code]=$G96)),"No AOM Match")</f>
        <v>No AOM Match</v>
      </c>
      <c r="B96" s="261" t="str" cm="1">
        <f t="array" ref="B96">IFERROR(_xlfn.TEXTJOIN(CHAR(10),TRUE,_xlfn._xlws.FILTER(AOM[Edge_Value],AOM[ilri_code]=$G96)),"No AOM Match")</f>
        <v>No AOM Match</v>
      </c>
      <c r="C96" s="261" t="str" cm="1">
        <f t="array" ref="C96">IFERROR(
  _xlfn.TEXTJOIN(
    CHAR(10),
    TRUE,
    SUBSTITUTE(
      _xlfn._xlws.FILTER(AOM[Path], AOM[ilri_code]=$G96),
      "Management/Livestock Management/Feed Characteristic/Feed Composition/Feed Ingredient/",
      ""
    )
  ),
  "No AOM Match"
)</f>
        <v>No AOM Match</v>
      </c>
      <c r="D96" s="261" t="str" cm="1">
        <f t="array" ref="D96">_xlfn.TEXTJOIN(CHAR(10),TRUE,_xlfn._xlws.FILTER(AE$2:AE$952,$AD$2:$AD$952=$G96))</f>
        <v>Centrosema brasilianum</v>
      </c>
      <c r="F96" s="228" t="str" cm="1">
        <f t="array" ref="F96">_xlfn.TEXTJOIN(CHAR(10),TRUE,_xlfn._xlws.FILTER(AF$2:AF$952,$AD$2:$AD$952=$G96))</f>
        <v>Herbaceous forages-all data</v>
      </c>
      <c r="G96" s="210" t="s">
        <v>27748</v>
      </c>
      <c r="J96" s="207">
        <v>0.86999999999999988</v>
      </c>
      <c r="W96" s="207">
        <v>93.066000000000003</v>
      </c>
      <c r="X96" s="207">
        <v>9.2330000000000005</v>
      </c>
      <c r="AB96" s="207">
        <v>93.242000000000004</v>
      </c>
      <c r="AD96" s="210" t="s">
        <v>27749</v>
      </c>
      <c r="AE96" s="207" t="s">
        <v>27750</v>
      </c>
      <c r="AF96" s="207" t="s">
        <v>27601</v>
      </c>
    </row>
    <row r="97" spans="1:32" ht="15.95">
      <c r="A97" s="261" t="str" cm="1">
        <f t="array" ref="A97">IFERROR(_xlfn.TEXTJOIN(CHAR(10),TRUE,_xlfn._xlws.FILTER(AOM[AOM],AOM[ilri_code]=$G97)),"No AOM Match")</f>
        <v>AOM_001727
AOM_006062
AOM_006061
AOM_003549
AOM_001208</v>
      </c>
      <c r="B97" s="261" t="str" cm="1">
        <f t="array" ref="B97">IFERROR(_xlfn.TEXTJOIN(CHAR(10),TRUE,_xlfn._xlws.FILTER(AOM[Edge_Value],AOM[ilri_code]=$G97)),"No AOM Match")</f>
        <v>Centrosema pubescens Ensiled
Centrosema pubescens Dried
Centrosema pubescens Leaves Dried Ground
Centrosema pubescens Leaves
Centrosema pubescens</v>
      </c>
      <c r="C97" s="261" t="str" cm="1">
        <f t="array" ref="C97">IFERROR(
  _xlfn.TEXTJOIN(
    CHAR(10),
    TRUE,
    SUBSTITUTE(
      _xlfn._xlws.FILTER(AOM[Path], AOM[ilri_code]=$G97),
      "Management/Livestock Management/Feed Characteristic/Feed Composition/Feed Ingredient/",
      ""
    )
  ),
  "No AOM Match"
)</f>
        <v>Forage Plants/Legume Forages/Centrosema pubescens/Centrosema pubescens Ensiled
Forage Plants/Legume Forages/Centrosema pubescens/Centrosema pubescens Leaves/Centrosema pubescens Dried
Forage Plants/Legume Forages/Centrosema pubescens/Centrosema pubescens Leaves/Centrosema pubescens Leaves Dried Ground
Forage Plants/Legume Forages/Centrosema pubescens/Centrosema pubescens Leaves
Forage Plants/Legume Forages/Centrosema pubescens</v>
      </c>
      <c r="D97" s="261" t="str" cm="1">
        <f t="array" ref="D97">_xlfn.TEXTJOIN(CHAR(10),TRUE,_xlfn._xlws.FILTER(AE$2:AE$952,$AD$2:$AD$952=$G97))</f>
        <v>Centrosema pascuorum</v>
      </c>
      <c r="F97" s="228" t="str" cm="1">
        <f t="array" ref="F97">_xlfn.TEXTJOIN(CHAR(10),TRUE,_xlfn._xlws.FILTER(AF$2:AF$952,$AD$2:$AD$952=$G97))</f>
        <v>Herbaceous forages-all data</v>
      </c>
      <c r="G97" s="210" t="s">
        <v>22727</v>
      </c>
      <c r="I97" s="207">
        <v>6.1300000000000008</v>
      </c>
      <c r="J97" s="207">
        <v>0.3927272727272727</v>
      </c>
      <c r="K97" s="207">
        <v>4.6643478260869555</v>
      </c>
      <c r="L97" s="207">
        <v>7.7613043478260861</v>
      </c>
      <c r="M97" s="207">
        <v>1.933913043478261</v>
      </c>
      <c r="N97" s="207">
        <v>4.2386956521739139</v>
      </c>
      <c r="O97" s="207">
        <v>52.003478260869564</v>
      </c>
      <c r="R97" s="207">
        <v>6.8039999999999994</v>
      </c>
      <c r="T97" s="207">
        <v>1.4699999999999998</v>
      </c>
      <c r="V97" s="207">
        <v>32.729000000000006</v>
      </c>
      <c r="W97" s="207">
        <v>92.481919191919189</v>
      </c>
      <c r="X97" s="207">
        <v>5.5314545454545447</v>
      </c>
      <c r="Y97" s="207">
        <v>12.301956521739125</v>
      </c>
      <c r="Z97" s="207">
        <v>67.842150537634424</v>
      </c>
      <c r="AA97" s="207">
        <v>53.518602150537639</v>
      </c>
      <c r="AB97" s="207">
        <v>93.32929292929289</v>
      </c>
      <c r="AD97" s="210" t="s">
        <v>27751</v>
      </c>
      <c r="AE97" s="207" t="s">
        <v>27752</v>
      </c>
      <c r="AF97" s="207" t="s">
        <v>27601</v>
      </c>
    </row>
    <row r="98" spans="1:32" ht="15.95">
      <c r="A98" s="261" t="str" cm="1">
        <f t="array" ref="A98">IFERROR(_xlfn.TEXTJOIN(CHAR(10),TRUE,_xlfn._xlws.FILTER(AOM[AOM],AOM[ilri_code]=$G98)),"No AOM Match")</f>
        <v>No AOM Match</v>
      </c>
      <c r="B98" s="261" t="str" cm="1">
        <f t="array" ref="B98">IFERROR(_xlfn.TEXTJOIN(CHAR(10),TRUE,_xlfn._xlws.FILTER(AOM[Edge_Value],AOM[ilri_code]=$G98)),"No AOM Match")</f>
        <v>No AOM Match</v>
      </c>
      <c r="C98" s="261" t="str" cm="1">
        <f t="array" ref="C98">IFERROR(
  _xlfn.TEXTJOIN(
    CHAR(10),
    TRUE,
    SUBSTITUTE(
      _xlfn._xlws.FILTER(AOM[Path], AOM[ilri_code]=$G98),
      "Management/Livestock Management/Feed Characteristic/Feed Composition/Feed Ingredient/",
      ""
    )
  ),
  "No AOM Match"
)</f>
        <v>No AOM Match</v>
      </c>
      <c r="D98" s="261" t="str" cm="1">
        <f t="array" ref="D98">_xlfn.TEXTJOIN(CHAR(10),TRUE,_xlfn._xlws.FILTER(AE$2:AE$952,$AD$2:$AD$952=$G98))</f>
        <v>Centrosema sp.</v>
      </c>
      <c r="F98" s="228" t="str" cm="1">
        <f t="array" ref="F98">_xlfn.TEXTJOIN(CHAR(10),TRUE,_xlfn._xlws.FILTER(AF$2:AF$952,$AD$2:$AD$952=$G98))</f>
        <v>Herbaceous forages-all data</v>
      </c>
      <c r="G98" s="210" t="s">
        <v>27753</v>
      </c>
      <c r="I98" s="207">
        <v>11.74</v>
      </c>
      <c r="J98" s="207">
        <v>1.8200000000000003</v>
      </c>
      <c r="W98" s="207">
        <v>91.987999999999985</v>
      </c>
      <c r="X98" s="207">
        <v>16.228000000000002</v>
      </c>
      <c r="Y98" s="207">
        <v>8.8879999999999999</v>
      </c>
      <c r="Z98" s="207">
        <v>52.736000000000004</v>
      </c>
      <c r="AA98" s="207">
        <v>29.163999999999998</v>
      </c>
      <c r="AB98" s="207">
        <v>90.106000000000009</v>
      </c>
      <c r="AD98" s="210" t="s">
        <v>27754</v>
      </c>
      <c r="AE98" s="207" t="s">
        <v>27755</v>
      </c>
      <c r="AF98" s="207" t="s">
        <v>27601</v>
      </c>
    </row>
    <row r="99" spans="1:32" ht="15.95">
      <c r="A99" s="261" t="str" cm="1">
        <f t="array" ref="A99">IFERROR(_xlfn.TEXTJOIN(CHAR(10),TRUE,_xlfn._xlws.FILTER(AOM[AOM],AOM[ilri_code]=$G99)),"No AOM Match")</f>
        <v>No AOM Match</v>
      </c>
      <c r="B99" s="261" t="str" cm="1">
        <f t="array" ref="B99">IFERROR(_xlfn.TEXTJOIN(CHAR(10),TRUE,_xlfn._xlws.FILTER(AOM[Edge_Value],AOM[ilri_code]=$G99)),"No AOM Match")</f>
        <v>No AOM Match</v>
      </c>
      <c r="C99" s="261" t="str" cm="1">
        <f t="array" ref="C99">IFERROR(
  _xlfn.TEXTJOIN(
    CHAR(10),
    TRUE,
    SUBSTITUTE(
      _xlfn._xlws.FILTER(AOM[Path], AOM[ilri_code]=$G99),
      "Management/Livestock Management/Feed Characteristic/Feed Composition/Feed Ingredient/",
      ""
    )
  ),
  "No AOM Match"
)</f>
        <v>No AOM Match</v>
      </c>
      <c r="D99" s="261" t="str" cm="1">
        <f t="array" ref="D99">_xlfn.TEXTJOIN(CHAR(10),TRUE,_xlfn._xlws.FILTER(AE$2:AE$952,$AD$2:$AD$952=$G99))</f>
        <v>Cerastium octandrum</v>
      </c>
      <c r="F99" s="228" t="str" cm="1">
        <f t="array" ref="F99">_xlfn.TEXTJOIN(CHAR(10),TRUE,_xlfn._xlws.FILTER(AF$2:AF$952,$AD$2:$AD$952=$G99))</f>
        <v>Herbaceous forages-all data</v>
      </c>
      <c r="G99" s="210" t="s">
        <v>27756</v>
      </c>
      <c r="L99" s="207">
        <v>8.31</v>
      </c>
      <c r="O99" s="207">
        <v>56.75</v>
      </c>
      <c r="W99" s="207">
        <v>89.15</v>
      </c>
      <c r="X99" s="207">
        <v>8.26</v>
      </c>
      <c r="Y99" s="207">
        <v>8</v>
      </c>
      <c r="Z99" s="207">
        <v>56.93</v>
      </c>
      <c r="AA99" s="207">
        <v>41.55</v>
      </c>
      <c r="AB99" s="207">
        <v>92.08</v>
      </c>
      <c r="AD99" s="210" t="s">
        <v>27757</v>
      </c>
      <c r="AE99" s="207" t="s">
        <v>27758</v>
      </c>
      <c r="AF99" s="207" t="s">
        <v>27601</v>
      </c>
    </row>
    <row r="100" spans="1:32" ht="15.95">
      <c r="A100" s="261" t="str" cm="1">
        <f t="array" ref="A100">IFERROR(_xlfn.TEXTJOIN(CHAR(10),TRUE,_xlfn._xlws.FILTER(AOM[AOM],AOM[ilri_code]=$G100)),"No AOM Match")</f>
        <v>No AOM Match</v>
      </c>
      <c r="B100" s="261" t="str" cm="1">
        <f t="array" ref="B100">IFERROR(_xlfn.TEXTJOIN(CHAR(10),TRUE,_xlfn._xlws.FILTER(AOM[Edge_Value],AOM[ilri_code]=$G100)),"No AOM Match")</f>
        <v>No AOM Match</v>
      </c>
      <c r="C100" s="261" t="str" cm="1">
        <f t="array" ref="C100">IFERROR(
  _xlfn.TEXTJOIN(
    CHAR(10),
    TRUE,
    SUBSTITUTE(
      _xlfn._xlws.FILTER(AOM[Path], AOM[ilri_code]=$G100),
      "Management/Livestock Management/Feed Characteristic/Feed Composition/Feed Ingredient/",
      ""
    )
  ),
  "No AOM Match"
)</f>
        <v>No AOM Match</v>
      </c>
      <c r="D100" s="261" t="str" cm="1">
        <f t="array" ref="D100">_xlfn.TEXTJOIN(CHAR(10),TRUE,_xlfn._xlws.FILTER(AE$2:AE$952,$AD$2:$AD$952=$G100))</f>
        <v>Chamaecrista rotundifolia</v>
      </c>
      <c r="F100" s="228" t="str" cm="1">
        <f t="array" ref="F100">_xlfn.TEXTJOIN(CHAR(10),TRUE,_xlfn._xlws.FILTER(AF$2:AF$952,$AD$2:$AD$952=$G100))</f>
        <v>Herbaceous forages-all data</v>
      </c>
      <c r="G100" s="210" t="s">
        <v>27759</v>
      </c>
      <c r="W100" s="207">
        <v>94.75</v>
      </c>
      <c r="X100" s="207">
        <v>32.75</v>
      </c>
      <c r="Z100" s="207">
        <v>27.91</v>
      </c>
      <c r="AB100" s="207">
        <v>90.98</v>
      </c>
      <c r="AD100" s="210" t="s">
        <v>23462</v>
      </c>
      <c r="AE100" s="207" t="s">
        <v>27760</v>
      </c>
      <c r="AF100" s="207" t="s">
        <v>27601</v>
      </c>
    </row>
    <row r="101" spans="1:32" ht="15.95">
      <c r="A101" s="261" t="str" cm="1">
        <f t="array" ref="A101">IFERROR(_xlfn.TEXTJOIN(CHAR(10),TRUE,_xlfn._xlws.FILTER(AOM[AOM],AOM[ilri_code]=$G101)),"No AOM Match")</f>
        <v>No AOM Match</v>
      </c>
      <c r="B101" s="261" t="str" cm="1">
        <f t="array" ref="B101">IFERROR(_xlfn.TEXTJOIN(CHAR(10),TRUE,_xlfn._xlws.FILTER(AOM[Edge_Value],AOM[ilri_code]=$G101)),"No AOM Match")</f>
        <v>No AOM Match</v>
      </c>
      <c r="C101" s="261" t="str" cm="1">
        <f t="array" ref="C101">IFERROR(
  _xlfn.TEXTJOIN(
    CHAR(10),
    TRUE,
    SUBSTITUTE(
      _xlfn._xlws.FILTER(AOM[Path], AOM[ilri_code]=$G101),
      "Management/Livestock Management/Feed Characteristic/Feed Composition/Feed Ingredient/",
      ""
    )
  ),
  "No AOM Match"
)</f>
        <v>No AOM Match</v>
      </c>
      <c r="D101" s="261" t="str" cm="1">
        <f t="array" ref="D101">_xlfn.TEXTJOIN(CHAR(10),TRUE,_xlfn._xlws.FILTER(AE$2:AE$952,$AD$2:$AD$952=$G101))</f>
        <v>Chenopodium sp. ("tukur amed mado")</v>
      </c>
      <c r="F101" s="228" t="str" cm="1">
        <f t="array" ref="F101">_xlfn.TEXTJOIN(CHAR(10),TRUE,_xlfn._xlws.FILTER(AF$2:AF$952,$AD$2:$AD$952=$G101))</f>
        <v>food_crop_others</v>
      </c>
      <c r="G101" s="210" t="s">
        <v>27761</v>
      </c>
      <c r="W101" s="207">
        <v>89.847999999999999</v>
      </c>
      <c r="X101" s="207">
        <v>19.439999999999998</v>
      </c>
      <c r="AB101" s="207">
        <v>91.759999999999991</v>
      </c>
      <c r="AD101" s="210" t="s">
        <v>27762</v>
      </c>
      <c r="AE101" s="207" t="s">
        <v>27763</v>
      </c>
      <c r="AF101" s="207" t="s">
        <v>27601</v>
      </c>
    </row>
    <row r="102" spans="1:32" ht="15.95">
      <c r="A102" s="261" t="str" cm="1">
        <f t="array" ref="A102">IFERROR(_xlfn.TEXTJOIN(CHAR(10),TRUE,_xlfn._xlws.FILTER(AOM[AOM],AOM[ilri_code]=$G102)),"No AOM Match")</f>
        <v>No AOM Match</v>
      </c>
      <c r="B102" s="261" t="str" cm="1">
        <f t="array" ref="B102">IFERROR(_xlfn.TEXTJOIN(CHAR(10),TRUE,_xlfn._xlws.FILTER(AOM[Edge_Value],AOM[ilri_code]=$G102)),"No AOM Match")</f>
        <v>No AOM Match</v>
      </c>
      <c r="C102" s="261" t="str" cm="1">
        <f t="array" ref="C102">IFERROR(
  _xlfn.TEXTJOIN(
    CHAR(10),
    TRUE,
    SUBSTITUTE(
      _xlfn._xlws.FILTER(AOM[Path], AOM[ilri_code]=$G102),
      "Management/Livestock Management/Feed Characteristic/Feed Composition/Feed Ingredient/",
      ""
    )
  ),
  "No AOM Match"
)</f>
        <v>No AOM Match</v>
      </c>
      <c r="D102" s="261" t="str" cm="1">
        <f t="array" ref="D102">_xlfn.TEXTJOIN(CHAR(10),TRUE,_xlfn._xlws.FILTER(AE$2:AE$952,$AD$2:$AD$952=$G102))</f>
        <v>Chickpea forage</v>
      </c>
      <c r="F102" s="228" t="str" cm="1">
        <f t="array" ref="F102">_xlfn.TEXTJOIN(CHAR(10),TRUE,_xlfn._xlws.FILTER(AF$2:AF$952,$AD$2:$AD$952=$G102))</f>
        <v>food_crops_cereals_legumes_green</v>
      </c>
      <c r="G102" s="210" t="s">
        <v>27664</v>
      </c>
      <c r="W102" s="207">
        <v>89.6</v>
      </c>
      <c r="X102" s="207">
        <v>6.5</v>
      </c>
      <c r="Y102" s="207">
        <v>9.94</v>
      </c>
      <c r="Z102" s="207">
        <v>63.83</v>
      </c>
      <c r="AA102" s="207">
        <v>47.17</v>
      </c>
      <c r="AB102" s="207">
        <v>91.78</v>
      </c>
      <c r="AD102" s="210" t="s">
        <v>27764</v>
      </c>
      <c r="AE102" s="207" t="s">
        <v>27765</v>
      </c>
      <c r="AF102" s="207" t="s">
        <v>27601</v>
      </c>
    </row>
    <row r="103" spans="1:32" ht="15.95">
      <c r="A103" s="261" t="str" cm="1">
        <f t="array" ref="A103">IFERROR(_xlfn.TEXTJOIN(CHAR(10),TRUE,_xlfn._xlws.FILTER(AOM[AOM],AOM[ilri_code]=$G103)),"No AOM Match")</f>
        <v>AOM_001181</v>
      </c>
      <c r="B103" s="261" t="str" cm="1">
        <f t="array" ref="B103">IFERROR(_xlfn.TEXTJOIN(CHAR(10),TRUE,_xlfn._xlws.FILTER(AOM[Edge_Value],AOM[ilri_code]=$G103)),"No AOM Match")</f>
        <v>Chickpea Haulm</v>
      </c>
      <c r="C103" s="261" t="str" cm="1">
        <f t="array" ref="C103">IFERROR(
  _xlfn.TEXTJOIN(
    CHAR(10),
    TRUE,
    SUBSTITUTE(
      _xlfn._xlws.FILTER(AOM[Path], AOM[ilri_code]=$G103),
      "Management/Livestock Management/Feed Characteristic/Feed Composition/Feed Ingredient/",
      ""
    )
  ),
  "No AOM Match"
)</f>
        <v>Crop Byproduct/Legume ByProducts/Chickpea/Chickpea Haulm</v>
      </c>
      <c r="D103" s="261" t="str" cm="1">
        <f t="array" ref="D103">_xlfn.TEXTJOIN(CHAR(10),TRUE,_xlfn._xlws.FILTER(AE$2:AE$952,$AD$2:$AD$952=$G103))</f>
        <v>Chickpea straw</v>
      </c>
      <c r="F103" s="228" t="str" cm="1">
        <f t="array" ref="F103">_xlfn.TEXTJOIN(CHAR(10),TRUE,_xlfn._xlws.FILTER(AF$2:AF$952,$AD$2:$AD$952=$G103))</f>
        <v>food_crops_cereals_legumes_residues</v>
      </c>
      <c r="G103" s="210" t="s">
        <v>19440</v>
      </c>
      <c r="I103" s="207">
        <v>13.274123076923059</v>
      </c>
      <c r="J103" s="207">
        <v>0.61514167462591496</v>
      </c>
      <c r="K103" s="207">
        <v>4.83</v>
      </c>
      <c r="L103" s="207">
        <v>7.4901723076922968</v>
      </c>
      <c r="M103" s="207">
        <v>2.1349999999999998</v>
      </c>
      <c r="N103" s="207">
        <v>4.4800000000000004</v>
      </c>
      <c r="O103" s="207">
        <v>51.290760000000191</v>
      </c>
      <c r="P103" s="207">
        <v>9.6272861538461658</v>
      </c>
      <c r="Q103" s="207">
        <v>57.371363076923103</v>
      </c>
      <c r="R103" s="207">
        <v>18.25</v>
      </c>
      <c r="S103" s="207">
        <v>8.754999999999999</v>
      </c>
      <c r="T103" s="207">
        <v>1.8259815384615394</v>
      </c>
      <c r="U103" s="207">
        <v>1182.01</v>
      </c>
      <c r="V103" s="207">
        <v>93.97</v>
      </c>
      <c r="W103" s="207">
        <v>91.813545232273981</v>
      </c>
      <c r="X103" s="207">
        <v>4.4281081907090307</v>
      </c>
      <c r="Y103" s="207">
        <v>9.9297728667894543</v>
      </c>
      <c r="Z103" s="207">
        <v>58.072866339668906</v>
      </c>
      <c r="AA103" s="207">
        <v>42.781126457949746</v>
      </c>
      <c r="AB103" s="207">
        <v>90.375039731051217</v>
      </c>
      <c r="AD103" s="210" t="s">
        <v>27766</v>
      </c>
      <c r="AE103" s="207" t="s">
        <v>27767</v>
      </c>
      <c r="AF103" s="207" t="s">
        <v>27601</v>
      </c>
    </row>
    <row r="104" spans="1:32" ht="15.95">
      <c r="A104" s="228" t="str" cm="1">
        <f t="array" ref="A104">IFERROR(_xlfn.TEXTJOIN(CHAR(10),TRUE,_xlfn._xlws.FILTER(AOM[AOM],AOM[ilri_code]=$G104)),"No AOM Match")</f>
        <v>No AOM Match</v>
      </c>
      <c r="B104" s="228" t="str" cm="1">
        <f t="array" ref="B104">IFERROR(_xlfn.TEXTJOIN(CHAR(10),TRUE,_xlfn._xlws.FILTER(AOM[Edge_Value],AOM[ilri_code]=$G104)),"No AOM Match")</f>
        <v>No AOM Match</v>
      </c>
      <c r="C104" s="228" t="str" cm="1">
        <f t="array" ref="C104">IFERROR(
  _xlfn.TEXTJOIN(
    CHAR(10),
    TRUE,
    SUBSTITUTE(
      _xlfn._xlws.FILTER(AOM[Path], AOM[ilri_code]=$G104),
      "Management/Livestock Management/Feed Characteristic/Feed Composition/Feed Ingredient/",
      ""
    )
  ),
  "No AOM Match"
)</f>
        <v>No AOM Match</v>
      </c>
      <c r="D104" s="228" t="str" cm="1">
        <f t="array" ref="D104">_xlfn.TEXTJOIN(CHAR(10),TRUE,_xlfn._xlws.FILTER(AE$2:AE$952,$AD$2:$AD$952=$G104))</f>
        <v>Chloris nutans</v>
      </c>
      <c r="F104" s="228" t="str" cm="1">
        <f t="array" ref="F104">_xlfn.TEXTJOIN(CHAR(10),TRUE,_xlfn._xlws.FILTER(AF$2:AF$952,$AD$2:$AD$952=$G104))</f>
        <v>Herbaceous forages-all data</v>
      </c>
      <c r="G104" s="210" t="s">
        <v>27768</v>
      </c>
      <c r="W104" s="207">
        <v>87.06</v>
      </c>
      <c r="X104" s="207">
        <v>3.69</v>
      </c>
      <c r="Y104" s="207">
        <v>5.51</v>
      </c>
      <c r="Z104" s="207">
        <v>70.14</v>
      </c>
      <c r="AA104" s="207">
        <v>42.45</v>
      </c>
      <c r="AB104" s="207">
        <v>91.29</v>
      </c>
      <c r="AD104" s="210" t="s">
        <v>19626</v>
      </c>
      <c r="AE104" s="207" t="s">
        <v>27769</v>
      </c>
      <c r="AF104" s="207" t="s">
        <v>27601</v>
      </c>
    </row>
    <row r="105" spans="1:32" ht="15.95">
      <c r="A105" s="228" t="str" cm="1">
        <f t="array" ref="A105">IFERROR(_xlfn.TEXTJOIN(CHAR(10),TRUE,_xlfn._xlws.FILTER(AOM[AOM],AOM[ilri_code]=$G105)),"No AOM Match")</f>
        <v>No AOM Match</v>
      </c>
      <c r="B105" s="228" t="str" cm="1">
        <f t="array" ref="B105">IFERROR(_xlfn.TEXTJOIN(CHAR(10),TRUE,_xlfn._xlws.FILTER(AOM[Edge_Value],AOM[ilri_code]=$G105)),"No AOM Match")</f>
        <v>No AOM Match</v>
      </c>
      <c r="C105" s="228" t="str" cm="1">
        <f t="array" ref="C105">IFERROR(
  _xlfn.TEXTJOIN(
    CHAR(10),
    TRUE,
    SUBSTITUTE(
      _xlfn._xlws.FILTER(AOM[Path], AOM[ilri_code]=$G105),
      "Management/Livestock Management/Feed Characteristic/Feed Composition/Feed Ingredient/",
      ""
    )
  ),
  "No AOM Match"
)</f>
        <v>No AOM Match</v>
      </c>
      <c r="D105" s="228" t="str" cm="1">
        <f t="array" ref="D105">_xlfn.TEXTJOIN(CHAR(10),TRUE,_xlfn._xlws.FILTER(AE$2:AE$952,$AD$2:$AD$952=$G105))</f>
        <v>Chrozophora senegalensis</v>
      </c>
      <c r="F105" s="228" t="str" cm="1">
        <f t="array" ref="F105">_xlfn.TEXTJOIN(CHAR(10),TRUE,_xlfn._xlws.FILTER(AF$2:AF$952,$AD$2:$AD$952=$G105))</f>
        <v>Herbaceous forages-all data</v>
      </c>
      <c r="G105" s="210" t="s">
        <v>27770</v>
      </c>
      <c r="L105" s="207">
        <v>8.6050000000000004</v>
      </c>
      <c r="O105" s="207">
        <v>58.22</v>
      </c>
      <c r="W105" s="207">
        <v>86.64</v>
      </c>
      <c r="X105" s="207">
        <v>20.29</v>
      </c>
      <c r="Y105" s="207">
        <v>9.8249999999999993</v>
      </c>
      <c r="Z105" s="207">
        <v>42.394999999999996</v>
      </c>
      <c r="AA105" s="207">
        <v>29.234999999999999</v>
      </c>
      <c r="AB105" s="207">
        <v>93.43</v>
      </c>
      <c r="AD105" s="210" t="s">
        <v>19613</v>
      </c>
      <c r="AE105" s="207" t="s">
        <v>27771</v>
      </c>
      <c r="AF105" s="207" t="s">
        <v>27601</v>
      </c>
    </row>
    <row r="106" spans="1:32" ht="176.1">
      <c r="A106" s="261" t="str" cm="1">
        <f t="array" ref="A106">IFERROR(_xlfn.TEXTJOIN(CHAR(10),TRUE,_xlfn._xlws.FILTER(AOM[AOM],AOM[ilri_code]=$G106)),"No AOM Match")</f>
        <v>No AOM Match</v>
      </c>
      <c r="B106" s="261" t="str" cm="1">
        <f t="array" ref="B106">IFERROR(_xlfn.TEXTJOIN(CHAR(10),TRUE,_xlfn._xlws.FILTER(AOM[Edge_Value],AOM[ilri_code]=$G106)),"No AOM Match")</f>
        <v>No AOM Match</v>
      </c>
      <c r="C106" s="261" t="str" cm="1">
        <f t="array" ref="C106">IFERROR(
  _xlfn.TEXTJOIN(
    CHAR(10),
    TRUE,
    SUBSTITUTE(
      _xlfn._xlws.FILTER(AOM[Path], AOM[ilri_code]=$G106),
      "Management/Livestock Management/Feed Characteristic/Feed Composition/Feed Ingredient/",
      ""
    )
  ),
  "No AOM Match"
)</f>
        <v>No AOM Match</v>
      </c>
      <c r="D106" s="261" t="str" cm="1">
        <f t="array" ref="D106">_xlfn.TEXTJOIN(CHAR(10),TRUE,_xlfn._xlws.FILTER(AE$2:AE$952,$AD$2:$AD$952=$G106))</f>
        <v>Chrysopogon aucheri</v>
      </c>
      <c r="F106" s="228" t="str" cm="1">
        <f t="array" ref="F106">_xlfn.TEXTJOIN(CHAR(10),TRUE,_xlfn._xlws.FILTER(AF$2:AF$952,$AD$2:$AD$952=$G106))</f>
        <v>Herbaceous forages-all data</v>
      </c>
      <c r="G106" s="210" t="s">
        <v>27772</v>
      </c>
      <c r="I106" s="207">
        <v>2.0625</v>
      </c>
      <c r="J106" s="207">
        <v>1.5055555555555555</v>
      </c>
      <c r="K106" s="207">
        <v>4.9766666666666657</v>
      </c>
      <c r="L106" s="207">
        <v>8.2299999999999986</v>
      </c>
      <c r="M106" s="207">
        <v>2.3433333333333333</v>
      </c>
      <c r="N106" s="207">
        <v>4.6733333333333329</v>
      </c>
      <c r="O106" s="207">
        <v>59.48</v>
      </c>
      <c r="P106" s="207">
        <v>39.1</v>
      </c>
      <c r="Q106" s="207">
        <v>62.75</v>
      </c>
      <c r="R106" s="207">
        <v>5.7750000000000004</v>
      </c>
      <c r="S106" s="207">
        <v>7.8</v>
      </c>
      <c r="T106" s="207">
        <v>1.0249999999999999</v>
      </c>
      <c r="U106" s="207">
        <v>477.97125</v>
      </c>
      <c r="V106" s="207">
        <v>400</v>
      </c>
      <c r="W106" s="207">
        <v>88.513464566929116</v>
      </c>
      <c r="X106" s="207">
        <v>5.4675000000000002</v>
      </c>
      <c r="Y106" s="207">
        <v>7.8747142857142904</v>
      </c>
      <c r="Z106" s="207">
        <v>73.262358490566058</v>
      </c>
      <c r="AA106" s="207">
        <v>45.012714285714274</v>
      </c>
      <c r="AB106" s="207">
        <v>92.870530303030336</v>
      </c>
      <c r="AD106" s="210" t="s">
        <v>20476</v>
      </c>
      <c r="AE106" s="207" t="s">
        <v>27773</v>
      </c>
      <c r="AF106" s="207" t="s">
        <v>27601</v>
      </c>
    </row>
    <row r="107" spans="1:32" ht="15.95">
      <c r="A107" s="228" t="str" cm="1">
        <f t="array" ref="A107">IFERROR(_xlfn.TEXTJOIN(CHAR(10),TRUE,_xlfn._xlws.FILTER(AOM[AOM],AOM[ilri_code]=$G107)),"No AOM Match")</f>
        <v>No AOM Match</v>
      </c>
      <c r="B107" s="228" t="str" cm="1">
        <f t="array" ref="B107">IFERROR(_xlfn.TEXTJOIN(CHAR(10),TRUE,_xlfn._xlws.FILTER(AOM[Edge_Value],AOM[ilri_code]=$G107)),"No AOM Match")</f>
        <v>No AOM Match</v>
      </c>
      <c r="C107" s="228" t="str" cm="1">
        <f t="array" ref="C107">IFERROR(
  _xlfn.TEXTJOIN(
    CHAR(10),
    TRUE,
    SUBSTITUTE(
      _xlfn._xlws.FILTER(AOM[Path], AOM[ilri_code]=$G107),
      "Management/Livestock Management/Feed Characteristic/Feed Composition/Feed Ingredient/",
      ""
    )
  ),
  "No AOM Match"
)</f>
        <v>No AOM Match</v>
      </c>
      <c r="D107" s="228" t="str" cm="1">
        <f t="array" ref="D107">_xlfn.TEXTJOIN(CHAR(10),TRUE,_xlfn._xlws.FILTER(AE$2:AE$952,$AD$2:$AD$952=$G107))</f>
        <v>Chrysopogon plumulosus</v>
      </c>
      <c r="F107" s="228" t="str" cm="1">
        <f t="array" ref="F107">_xlfn.TEXTJOIN(CHAR(10),TRUE,_xlfn._xlws.FILTER(AF$2:AF$952,$AD$2:$AD$952=$G107))</f>
        <v>Herbaceous forages-all data</v>
      </c>
      <c r="G107" s="210" t="s">
        <v>27774</v>
      </c>
      <c r="I107" s="207">
        <v>1.9</v>
      </c>
      <c r="J107" s="207">
        <v>1.7</v>
      </c>
      <c r="P107" s="207">
        <v>40.700000000000003</v>
      </c>
      <c r="Q107" s="207">
        <v>59.1</v>
      </c>
      <c r="R107" s="207">
        <v>5</v>
      </c>
      <c r="S107" s="207">
        <v>6</v>
      </c>
      <c r="T107" s="207">
        <v>0.8</v>
      </c>
      <c r="U107" s="207">
        <v>327.7</v>
      </c>
      <c r="V107" s="207">
        <v>200</v>
      </c>
      <c r="W107" s="207">
        <v>89.4</v>
      </c>
      <c r="X107" s="207">
        <v>4.88</v>
      </c>
      <c r="AB107" s="207">
        <v>92.85</v>
      </c>
      <c r="AD107" s="210" t="s">
        <v>27775</v>
      </c>
      <c r="AE107" s="207" t="s">
        <v>27776</v>
      </c>
      <c r="AF107" s="207" t="s">
        <v>27601</v>
      </c>
    </row>
    <row r="108" spans="1:32" ht="15.95">
      <c r="A108" s="228" t="str" cm="1">
        <f t="array" ref="A108">IFERROR(_xlfn.TEXTJOIN(CHAR(10),TRUE,_xlfn._xlws.FILTER(AOM[AOM],AOM[ilri_code]=$G108)),"No AOM Match")</f>
        <v>No AOM Match</v>
      </c>
      <c r="B108" s="228" t="str" cm="1">
        <f t="array" ref="B108">IFERROR(_xlfn.TEXTJOIN(CHAR(10),TRUE,_xlfn._xlws.FILTER(AOM[Edge_Value],AOM[ilri_code]=$G108)),"No AOM Match")</f>
        <v>No AOM Match</v>
      </c>
      <c r="C108" s="228" t="str" cm="1">
        <f t="array" ref="C108">IFERROR(
  _xlfn.TEXTJOIN(
    CHAR(10),
    TRUE,
    SUBSTITUTE(
      _xlfn._xlws.FILTER(AOM[Path], AOM[ilri_code]=$G108),
      "Management/Livestock Management/Feed Characteristic/Feed Composition/Feed Ingredient/",
      ""
    )
  ),
  "No AOM Match"
)</f>
        <v>No AOM Match</v>
      </c>
      <c r="D108" s="228" t="str" cm="1">
        <f t="array" ref="D108">_xlfn.TEXTJOIN(CHAR(10),TRUE,_xlfn._xlws.FILTER(AE$2:AE$952,$AD$2:$AD$952=$G108))</f>
        <v>Clitoria ternatea</v>
      </c>
      <c r="F108" s="228" t="str" cm="1">
        <f t="array" ref="F108">_xlfn.TEXTJOIN(CHAR(10),TRUE,_xlfn._xlws.FILTER(AF$2:AF$952,$AD$2:$AD$952=$G108))</f>
        <v>Herbaceous forages-all data</v>
      </c>
      <c r="G108" s="210" t="s">
        <v>27777</v>
      </c>
      <c r="O108" s="207">
        <v>67.14</v>
      </c>
      <c r="W108" s="207">
        <v>91.94</v>
      </c>
      <c r="X108" s="207">
        <v>18.68</v>
      </c>
      <c r="Y108" s="207">
        <v>7.4050000000000002</v>
      </c>
      <c r="Z108" s="207">
        <v>53.9</v>
      </c>
      <c r="AA108" s="207">
        <v>35.480000000000004</v>
      </c>
      <c r="AB108" s="207">
        <v>90</v>
      </c>
      <c r="AD108" s="210" t="s">
        <v>27778</v>
      </c>
      <c r="AE108" s="207" t="s">
        <v>27779</v>
      </c>
      <c r="AF108" s="207" t="s">
        <v>27601</v>
      </c>
    </row>
    <row r="109" spans="1:32" ht="15.95">
      <c r="A109" s="261" t="str" cm="1">
        <f t="array" ref="A109">IFERROR(_xlfn.TEXTJOIN(CHAR(10),TRUE,_xlfn._xlws.FILTER(AOM[AOM],AOM[ilri_code]=$G109)),"No AOM Match")</f>
        <v>AOM_001529
AOM_001738</v>
      </c>
      <c r="B109" s="261" t="str" cm="1">
        <f t="array" ref="B109">IFERROR(_xlfn.TEXTJOIN(CHAR(10),TRUE,_xlfn._xlws.FILTER(AOM[Edge_Value],AOM[ilri_code]=$G109)),"No AOM Match")</f>
        <v>Trifolium
Trifolium alexandrinum Dried</v>
      </c>
      <c r="C109" s="261" t="str" cm="1">
        <f t="array" ref="C109">IFERROR(
  _xlfn.TEXTJOIN(
    CHAR(10),
    TRUE,
    SUBSTITUTE(
      _xlfn._xlws.FILTER(AOM[Path], AOM[ilri_code]=$G109),
      "Management/Livestock Management/Feed Characteristic/Feed Composition/Feed Ingredient/",
      ""
    )
  ),
  "No AOM Match"
)</f>
        <v>Forage Plants/Legume Forages/Trifolium
Forage Plants/Legume Forages/Trifolium alexandrinum/Trifolium alexandrinum Dried</v>
      </c>
      <c r="D109" s="261" t="str" cm="1">
        <f t="array" ref="D109">_xlfn.TEXTJOIN(CHAR(10),TRUE,_xlfn._xlws.FILTER(AE$2:AE$952,$AD$2:$AD$952=$G109))</f>
        <v>clover</v>
      </c>
      <c r="F109" s="228" t="str" cm="1">
        <f t="array" ref="F109">_xlfn.TEXTJOIN(CHAR(10),TRUE,_xlfn._xlws.FILTER(AF$2:AF$952,$AD$2:$AD$952=$G109))</f>
        <v>Herbaceous forages-all data</v>
      </c>
      <c r="G109" s="210" t="s">
        <v>22970</v>
      </c>
      <c r="L109" s="207">
        <v>8.0920689655172406</v>
      </c>
      <c r="O109" s="207">
        <v>57.000689655172415</v>
      </c>
      <c r="W109" s="207">
        <v>90.771379310344798</v>
      </c>
      <c r="X109" s="207">
        <v>15.55689655172414</v>
      </c>
      <c r="Y109" s="207">
        <v>6.2637931034482781</v>
      </c>
      <c r="Z109" s="207">
        <v>53.106551724137951</v>
      </c>
      <c r="AA109" s="207">
        <v>38.269310344827602</v>
      </c>
      <c r="AB109" s="207">
        <v>89.503793103448274</v>
      </c>
      <c r="AD109" s="210" t="s">
        <v>27780</v>
      </c>
      <c r="AE109" s="207" t="s">
        <v>27781</v>
      </c>
      <c r="AF109" s="207" t="s">
        <v>27601</v>
      </c>
    </row>
    <row r="110" spans="1:32" ht="15.95">
      <c r="A110" s="228" t="str" cm="1">
        <f t="array" ref="A110">IFERROR(_xlfn.TEXTJOIN(CHAR(10),TRUE,_xlfn._xlws.FILTER(AOM[AOM],AOM[ilri_code]=$G110)),"No AOM Match")</f>
        <v>No AOM Match</v>
      </c>
      <c r="B110" s="228" t="str" cm="1">
        <f t="array" ref="B110">IFERROR(_xlfn.TEXTJOIN(CHAR(10),TRUE,_xlfn._xlws.FILTER(AOM[Edge_Value],AOM[ilri_code]=$G110)),"No AOM Match")</f>
        <v>No AOM Match</v>
      </c>
      <c r="C110" s="228" t="str" cm="1">
        <f t="array" ref="C110">IFERROR(
  _xlfn.TEXTJOIN(
    CHAR(10),
    TRUE,
    SUBSTITUTE(
      _xlfn._xlws.FILTER(AOM[Path], AOM[ilri_code]=$G110),
      "Management/Livestock Management/Feed Characteristic/Feed Composition/Feed Ingredient/",
      ""
    )
  ),
  "No AOM Match"
)</f>
        <v>No AOM Match</v>
      </c>
      <c r="D110" s="228" t="str" cm="1">
        <f t="array" ref="D110">_xlfn.TEXTJOIN(CHAR(10),TRUE,_xlfn._xlws.FILTER(AE$2:AE$952,$AD$2:$AD$952=$G110))</f>
        <v>Clover (T. baccarinii)</v>
      </c>
      <c r="F110" s="228" t="str" cm="1">
        <f t="array" ref="F110">_xlfn.TEXTJOIN(CHAR(10),TRUE,_xlfn._xlws.FILTER(AF$2:AF$952,$AD$2:$AD$952=$G110))</f>
        <v>Herbaceous forages-all data</v>
      </c>
      <c r="G110" s="210" t="s">
        <v>27782</v>
      </c>
      <c r="W110" s="207">
        <v>54.36</v>
      </c>
      <c r="X110" s="207">
        <v>16.32</v>
      </c>
      <c r="Z110" s="207">
        <v>26.36</v>
      </c>
      <c r="AA110" s="207">
        <v>17.420000000000002</v>
      </c>
      <c r="AB110" s="207">
        <v>93.53</v>
      </c>
      <c r="AD110" s="210" t="s">
        <v>27783</v>
      </c>
      <c r="AE110" s="207" t="s">
        <v>27784</v>
      </c>
      <c r="AF110" s="207" t="s">
        <v>27601</v>
      </c>
    </row>
    <row r="111" spans="1:32" ht="15.95">
      <c r="A111" s="261" t="str" cm="1">
        <f t="array" ref="A111">IFERROR(_xlfn.TEXTJOIN(CHAR(10),TRUE,_xlfn._xlws.FILTER(AOM[AOM],AOM[ilri_code]=$G111)),"No AOM Match")</f>
        <v>No AOM Match</v>
      </c>
      <c r="B111" s="261" t="str" cm="1">
        <f t="array" ref="B111">IFERROR(_xlfn.TEXTJOIN(CHAR(10),TRUE,_xlfn._xlws.FILTER(AOM[Edge_Value],AOM[ilri_code]=$G111)),"No AOM Match")</f>
        <v>No AOM Match</v>
      </c>
      <c r="C111" s="261" t="str" cm="1">
        <f t="array" ref="C111">IFERROR(
  _xlfn.TEXTJOIN(
    CHAR(10),
    TRUE,
    SUBSTITUTE(
      _xlfn._xlws.FILTER(AOM[Path], AOM[ilri_code]=$G111),
      "Management/Livestock Management/Feed Characteristic/Feed Composition/Feed Ingredient/",
      ""
    )
  ),
  "No AOM Match"
)</f>
        <v>No AOM Match</v>
      </c>
      <c r="D111" s="261" t="str" cm="1">
        <f t="array" ref="D111">_xlfn.TEXTJOIN(CHAR(10),TRUE,_xlfn._xlws.FILTER(AE$2:AE$952,$AD$2:$AD$952=$G111))</f>
        <v>Clover (T. bilineatum)
Trifolium bilineatum</v>
      </c>
      <c r="F111" s="228" t="str" cm="1">
        <f t="array" ref="F111">_xlfn.TEXTJOIN(CHAR(10),TRUE,_xlfn._xlws.FILTER(AF$2:AF$952,$AD$2:$AD$952=$G111))</f>
        <v>Herbaceous forages-all data
Herbaceous forages-all data</v>
      </c>
      <c r="G111" s="210" t="s">
        <v>27785</v>
      </c>
      <c r="I111" s="207">
        <v>8.85</v>
      </c>
      <c r="J111" s="207">
        <v>3.25</v>
      </c>
      <c r="L111" s="207">
        <v>8.34</v>
      </c>
      <c r="O111" s="207">
        <v>60.57</v>
      </c>
      <c r="P111" s="207">
        <v>52.7</v>
      </c>
      <c r="Q111" s="207">
        <v>90.22</v>
      </c>
      <c r="R111" s="207">
        <v>32.549999999999997</v>
      </c>
      <c r="S111" s="207">
        <v>15.605</v>
      </c>
      <c r="T111" s="207">
        <v>3.0999999999999996</v>
      </c>
      <c r="U111" s="207">
        <v>524.05999999999995</v>
      </c>
      <c r="W111" s="207">
        <v>87.61</v>
      </c>
      <c r="X111" s="207">
        <v>17.52</v>
      </c>
      <c r="Y111" s="207">
        <v>5.73</v>
      </c>
      <c r="Z111" s="207">
        <v>50.69</v>
      </c>
      <c r="AA111" s="207">
        <v>37.03</v>
      </c>
      <c r="AB111" s="207">
        <v>90.816666666666663</v>
      </c>
      <c r="AD111" s="210" t="s">
        <v>27786</v>
      </c>
      <c r="AE111" s="207" t="s">
        <v>27787</v>
      </c>
      <c r="AF111" s="207" t="s">
        <v>27601</v>
      </c>
    </row>
    <row r="112" spans="1:32" ht="15.95">
      <c r="A112" s="261" t="str" cm="1">
        <f t="array" ref="A112">IFERROR(_xlfn.TEXTJOIN(CHAR(10),TRUE,_xlfn._xlws.FILTER(AOM[AOM],AOM[ilri_code]=$G112)),"No AOM Match")</f>
        <v>No AOM Match</v>
      </c>
      <c r="B112" s="261" t="str" cm="1">
        <f t="array" ref="B112">IFERROR(_xlfn.TEXTJOIN(CHAR(10),TRUE,_xlfn._xlws.FILTER(AOM[Edge_Value],AOM[ilri_code]=$G112)),"No AOM Match")</f>
        <v>No AOM Match</v>
      </c>
      <c r="C112" s="261" t="str" cm="1">
        <f t="array" ref="C112">IFERROR(
  _xlfn.TEXTJOIN(
    CHAR(10),
    TRUE,
    SUBSTITUTE(
      _xlfn._xlws.FILTER(AOM[Path], AOM[ilri_code]=$G112),
      "Management/Livestock Management/Feed Characteristic/Feed Composition/Feed Ingredient/",
      ""
    )
  ),
  "No AOM Match"
)</f>
        <v>No AOM Match</v>
      </c>
      <c r="D112" s="261" t="str" cm="1">
        <f t="array" ref="D112">_xlfn.TEXTJOIN(CHAR(10),TRUE,_xlfn._xlws.FILTER(AE$2:AE$952,$AD$2:$AD$952=$G112))</f>
        <v>Clover (T. burchellianum)</v>
      </c>
      <c r="F112" s="228" t="str" cm="1">
        <f t="array" ref="F112">_xlfn.TEXTJOIN(CHAR(10),TRUE,_xlfn._xlws.FILTER(AF$2:AF$952,$AD$2:$AD$952=$G112))</f>
        <v>Herbaceous forages-all data</v>
      </c>
      <c r="G112" s="210" t="s">
        <v>27788</v>
      </c>
      <c r="W112" s="207">
        <v>92.07</v>
      </c>
      <c r="X112" s="207">
        <v>20.63</v>
      </c>
      <c r="Y112" s="207">
        <v>4.83</v>
      </c>
      <c r="Z112" s="207">
        <v>31.4</v>
      </c>
      <c r="AA112" s="207">
        <v>23.49</v>
      </c>
      <c r="AB112" s="207">
        <v>90.77</v>
      </c>
      <c r="AD112" s="210" t="s">
        <v>27789</v>
      </c>
      <c r="AE112" s="207" t="s">
        <v>27790</v>
      </c>
      <c r="AF112" s="207" t="s">
        <v>27601</v>
      </c>
    </row>
    <row r="113" spans="1:32" ht="32.1">
      <c r="A113" s="261" t="str" cm="1">
        <f t="array" ref="A113">IFERROR(_xlfn.TEXTJOIN(CHAR(10),TRUE,_xlfn._xlws.FILTER(AOM[AOM],AOM[ilri_code]=$G113)),"No AOM Match")</f>
        <v>No AOM Match</v>
      </c>
      <c r="B113" s="261" t="str" cm="1">
        <f t="array" ref="B113">IFERROR(_xlfn.TEXTJOIN(CHAR(10),TRUE,_xlfn._xlws.FILTER(AOM[Edge_Value],AOM[ilri_code]=$G113)),"No AOM Match")</f>
        <v>No AOM Match</v>
      </c>
      <c r="C113" s="261" t="str" cm="1">
        <f t="array" ref="C113">IFERROR(
  _xlfn.TEXTJOIN(
    CHAR(10),
    TRUE,
    SUBSTITUTE(
      _xlfn._xlws.FILTER(AOM[Path], AOM[ilri_code]=$G113),
      "Management/Livestock Management/Feed Characteristic/Feed Composition/Feed Ingredient/",
      ""
    )
  ),
  "No AOM Match"
)</f>
        <v>No AOM Match</v>
      </c>
      <c r="D113" s="261" t="str" cm="1">
        <f t="array" ref="D113">_xlfn.TEXTJOIN(CHAR(10),TRUE,_xlfn._xlws.FILTER(AE$2:AE$952,$AD$2:$AD$952=$G113))</f>
        <v>Clover (T. cryptopodium)</v>
      </c>
      <c r="F113" s="228" t="str" cm="1">
        <f t="array" ref="F113">_xlfn.TEXTJOIN(CHAR(10),TRUE,_xlfn._xlws.FILTER(AF$2:AF$952,$AD$2:$AD$952=$G113))</f>
        <v>Herbaceous forages-all data</v>
      </c>
      <c r="G113" s="210" t="s">
        <v>27791</v>
      </c>
      <c r="L113" s="207">
        <v>8.0399999999999991</v>
      </c>
      <c r="O113" s="207">
        <v>60.31</v>
      </c>
      <c r="W113" s="207">
        <v>85.98</v>
      </c>
      <c r="X113" s="207">
        <v>20.170000000000002</v>
      </c>
      <c r="Y113" s="207">
        <v>5.99</v>
      </c>
      <c r="Z113" s="207">
        <v>46.6</v>
      </c>
      <c r="AA113" s="207">
        <v>34.43</v>
      </c>
      <c r="AB113" s="207">
        <v>91.29</v>
      </c>
      <c r="AD113" s="210" t="s">
        <v>27792</v>
      </c>
      <c r="AE113" s="207" t="s">
        <v>27793</v>
      </c>
      <c r="AF113" s="207" t="s">
        <v>27601</v>
      </c>
    </row>
    <row r="114" spans="1:32" ht="15.95">
      <c r="A114" s="261" t="str" cm="1">
        <f t="array" ref="A114">IFERROR(_xlfn.TEXTJOIN(CHAR(10),TRUE,_xlfn._xlws.FILTER(AOM[AOM],AOM[ilri_code]=$G114)),"No AOM Match")</f>
        <v>No AOM Match</v>
      </c>
      <c r="B114" s="261" t="str" cm="1">
        <f t="array" ref="B114">IFERROR(_xlfn.TEXTJOIN(CHAR(10),TRUE,_xlfn._xlws.FILTER(AOM[Edge_Value],AOM[ilri_code]=$G114)),"No AOM Match")</f>
        <v>No AOM Match</v>
      </c>
      <c r="C114" s="261" t="str" cm="1">
        <f t="array" ref="C114">IFERROR(
  _xlfn.TEXTJOIN(
    CHAR(10),
    TRUE,
    SUBSTITUTE(
      _xlfn._xlws.FILTER(AOM[Path], AOM[ilri_code]=$G114),
      "Management/Livestock Management/Feed Characteristic/Feed Composition/Feed Ingredient/",
      ""
    )
  ),
  "No AOM Match"
)</f>
        <v>No AOM Match</v>
      </c>
      <c r="D114" s="261" t="str" cm="1">
        <f t="array" ref="D114">_xlfn.TEXTJOIN(CHAR(10),TRUE,_xlfn._xlws.FILTER(AE$2:AE$952,$AD$2:$AD$952=$G114))</f>
        <v>Clover (T. decorum)
Trifolium decorum</v>
      </c>
      <c r="F114" s="228" t="str" cm="1">
        <f t="array" ref="F114">_xlfn.TEXTJOIN(CHAR(10),TRUE,_xlfn._xlws.FILTER(AF$2:AF$952,$AD$2:$AD$952=$G114))</f>
        <v>Herbaceous forages-all data
Herbaceous forages-all data</v>
      </c>
      <c r="G114" s="210" t="s">
        <v>27794</v>
      </c>
      <c r="I114" s="207">
        <v>7.5</v>
      </c>
      <c r="J114" s="207">
        <v>2.7666666666666662</v>
      </c>
      <c r="K114" s="207">
        <v>7.0266666666666673</v>
      </c>
      <c r="L114" s="207">
        <v>10.774285714285714</v>
      </c>
      <c r="M114" s="207">
        <v>4.7066666666666661</v>
      </c>
      <c r="N114" s="207">
        <v>7.3016666666666667</v>
      </c>
      <c r="O114" s="207">
        <v>74.242857142857147</v>
      </c>
      <c r="P114" s="207">
        <v>48.106666666666676</v>
      </c>
      <c r="Q114" s="207">
        <v>131.38666666666666</v>
      </c>
      <c r="R114" s="207">
        <v>23.766666666666666</v>
      </c>
      <c r="S114" s="207">
        <v>13.776666666666666</v>
      </c>
      <c r="T114" s="207">
        <v>2.4333333333333336</v>
      </c>
      <c r="U114" s="207">
        <v>617.73</v>
      </c>
      <c r="V114" s="207">
        <v>100</v>
      </c>
      <c r="W114" s="207">
        <v>89.724999999999994</v>
      </c>
      <c r="X114" s="207">
        <v>19.076666666666668</v>
      </c>
      <c r="Y114" s="207">
        <v>4.33</v>
      </c>
      <c r="Z114" s="207">
        <v>39.793333333333337</v>
      </c>
      <c r="AA114" s="207">
        <v>32.82</v>
      </c>
      <c r="AB114" s="207">
        <v>93.31</v>
      </c>
      <c r="AD114" s="210" t="s">
        <v>27795</v>
      </c>
      <c r="AE114" s="207" t="s">
        <v>27796</v>
      </c>
      <c r="AF114" s="207" t="s">
        <v>27601</v>
      </c>
    </row>
    <row r="115" spans="1:32" ht="15.95">
      <c r="A115" s="261" t="str" cm="1">
        <f t="array" ref="A115">IFERROR(_xlfn.TEXTJOIN(CHAR(10),TRUE,_xlfn._xlws.FILTER(AOM[AOM],AOM[ilri_code]=$G115)),"No AOM Match")</f>
        <v>No AOM Match</v>
      </c>
      <c r="B115" s="261" t="str" cm="1">
        <f t="array" ref="B115">IFERROR(_xlfn.TEXTJOIN(CHAR(10),TRUE,_xlfn._xlws.FILTER(AOM[Edge_Value],AOM[ilri_code]=$G115)),"No AOM Match")</f>
        <v>No AOM Match</v>
      </c>
      <c r="C115" s="261" t="str" cm="1">
        <f t="array" ref="C115">IFERROR(
  _xlfn.TEXTJOIN(
    CHAR(10),
    TRUE,
    SUBSTITUTE(
      _xlfn._xlws.FILTER(AOM[Path], AOM[ilri_code]=$G115),
      "Management/Livestock Management/Feed Characteristic/Feed Composition/Feed Ingredient/",
      ""
    )
  ),
  "No AOM Match"
)</f>
        <v>No AOM Match</v>
      </c>
      <c r="D115" s="261" t="str" cm="1">
        <f t="array" ref="D115">_xlfn.TEXTJOIN(CHAR(10),TRUE,_xlfn._xlws.FILTER(AE$2:AE$952,$AD$2:$AD$952=$G115))</f>
        <v>Clover (T. fragiferum)</v>
      </c>
      <c r="F115" s="228" t="str" cm="1">
        <f t="array" ref="F115">_xlfn.TEXTJOIN(CHAR(10),TRUE,_xlfn._xlws.FILTER(AF$2:AF$952,$AD$2:$AD$952=$G115))</f>
        <v>Herbaceous forages-all data</v>
      </c>
      <c r="G115" s="210" t="s">
        <v>27797</v>
      </c>
      <c r="K115" s="207">
        <v>5.0671428571428567</v>
      </c>
      <c r="L115" s="207">
        <v>8.3385714285714307</v>
      </c>
      <c r="M115" s="207">
        <v>2.4442857142857144</v>
      </c>
      <c r="N115" s="207">
        <v>4.7942857142857145</v>
      </c>
      <c r="O115" s="207">
        <v>55.731428571428573</v>
      </c>
      <c r="W115" s="207">
        <v>90.187777777777782</v>
      </c>
      <c r="X115" s="207">
        <v>13.832424242424242</v>
      </c>
      <c r="Y115" s="207">
        <v>4.6333333333333329</v>
      </c>
      <c r="Z115" s="207">
        <v>39.475833333333334</v>
      </c>
      <c r="AA115" s="207">
        <v>28.746666666666659</v>
      </c>
      <c r="AB115" s="207">
        <v>91.655882352941148</v>
      </c>
      <c r="AD115" s="210" t="s">
        <v>27798</v>
      </c>
      <c r="AE115" s="207" t="s">
        <v>27799</v>
      </c>
      <c r="AF115" s="207" t="s">
        <v>27601</v>
      </c>
    </row>
    <row r="116" spans="1:32" ht="15.95">
      <c r="A116" s="261" t="str" cm="1">
        <f t="array" ref="A116">IFERROR(_xlfn.TEXTJOIN(CHAR(10),TRUE,_xlfn._xlws.FILTER(AOM[AOM],AOM[ilri_code]=$G116)),"No AOM Match")</f>
        <v>No AOM Match</v>
      </c>
      <c r="B116" s="261" t="str" cm="1">
        <f t="array" ref="B116">IFERROR(_xlfn.TEXTJOIN(CHAR(10),TRUE,_xlfn._xlws.FILTER(AOM[Edge_Value],AOM[ilri_code]=$G116)),"No AOM Match")</f>
        <v>No AOM Match</v>
      </c>
      <c r="C116" s="261" t="str" cm="1">
        <f t="array" ref="C116">IFERROR(
  _xlfn.TEXTJOIN(
    CHAR(10),
    TRUE,
    SUBSTITUTE(
      _xlfn._xlws.FILTER(AOM[Path], AOM[ilri_code]=$G116),
      "Management/Livestock Management/Feed Characteristic/Feed Composition/Feed Ingredient/",
      ""
    )
  ),
  "No AOM Match"
)</f>
        <v>No AOM Match</v>
      </c>
      <c r="D116" s="261" t="str" cm="1">
        <f t="array" ref="D116">_xlfn.TEXTJOIN(CHAR(10),TRUE,_xlfn._xlws.FILTER(AE$2:AE$952,$AD$2:$AD$952=$G116))</f>
        <v>Clover (T. mattirolianum)</v>
      </c>
      <c r="F116" s="228" t="str" cm="1">
        <f t="array" ref="F116">_xlfn.TEXTJOIN(CHAR(10),TRUE,_xlfn._xlws.FILTER(AF$2:AF$952,$AD$2:$AD$952=$G116))</f>
        <v>Herbaceous forages-all data</v>
      </c>
      <c r="G116" s="210" t="s">
        <v>27800</v>
      </c>
      <c r="L116" s="207">
        <v>8.18</v>
      </c>
      <c r="O116" s="207">
        <v>60.35</v>
      </c>
      <c r="W116" s="207">
        <v>87.88</v>
      </c>
      <c r="X116" s="207">
        <v>19.45</v>
      </c>
      <c r="Y116" s="207">
        <v>6.15</v>
      </c>
      <c r="Z116" s="207">
        <v>47.01</v>
      </c>
      <c r="AA116" s="207">
        <v>33.340000000000003</v>
      </c>
      <c r="AB116" s="207">
        <v>89.79</v>
      </c>
      <c r="AD116" s="210" t="s">
        <v>20464</v>
      </c>
      <c r="AE116" s="207" t="s">
        <v>27801</v>
      </c>
      <c r="AF116" s="207" t="s">
        <v>27601</v>
      </c>
    </row>
    <row r="117" spans="1:32" ht="15.95">
      <c r="A117" s="261" t="str" cm="1">
        <f t="array" ref="A117">IFERROR(_xlfn.TEXTJOIN(CHAR(10),TRUE,_xlfn._xlws.FILTER(AOM[AOM],AOM[ilri_code]=$G117)),"No AOM Match")</f>
        <v>No AOM Match</v>
      </c>
      <c r="B117" s="261" t="str" cm="1">
        <f t="array" ref="B117">IFERROR(_xlfn.TEXTJOIN(CHAR(10),TRUE,_xlfn._xlws.FILTER(AOM[Edge_Value],AOM[ilri_code]=$G117)),"No AOM Match")</f>
        <v>No AOM Match</v>
      </c>
      <c r="C117" s="261" t="str" cm="1">
        <f t="array" ref="C117">IFERROR(
  _xlfn.TEXTJOIN(
    CHAR(10),
    TRUE,
    SUBSTITUTE(
      _xlfn._xlws.FILTER(AOM[Path], AOM[ilri_code]=$G117),
      "Management/Livestock Management/Feed Characteristic/Feed Composition/Feed Ingredient/",
      ""
    )
  ),
  "No AOM Match"
)</f>
        <v>No AOM Match</v>
      </c>
      <c r="D117" s="261" t="str" cm="1">
        <f t="array" ref="D117">_xlfn.TEXTJOIN(CHAR(10),TRUE,_xlfn._xlws.FILTER(AE$2:AE$952,$AD$2:$AD$952=$G117))</f>
        <v>Clover (T. quartinianum)
Trifolium quartinianum</v>
      </c>
      <c r="F117" s="228" t="str" cm="1">
        <f t="array" ref="F117">_xlfn.TEXTJOIN(CHAR(10),TRUE,_xlfn._xlws.FILTER(AF$2:AF$952,$AD$2:$AD$952=$G117))</f>
        <v>Herbaceous forages-all data
Herbaceous forages-all data</v>
      </c>
      <c r="G117" s="210" t="s">
        <v>27802</v>
      </c>
      <c r="I117" s="207">
        <v>12.1</v>
      </c>
      <c r="J117" s="207">
        <v>1.335135135135135</v>
      </c>
      <c r="K117" s="207">
        <v>6.19</v>
      </c>
      <c r="L117" s="207">
        <v>9.2349999999999994</v>
      </c>
      <c r="M117" s="207">
        <v>3.81</v>
      </c>
      <c r="N117" s="207">
        <v>6.28</v>
      </c>
      <c r="O117" s="207">
        <v>64.48</v>
      </c>
      <c r="P117" s="207">
        <v>40.763333333333328</v>
      </c>
      <c r="Q117" s="207">
        <v>66.73</v>
      </c>
      <c r="R117" s="207">
        <v>30.166666666666668</v>
      </c>
      <c r="S117" s="207">
        <v>13.753333333333336</v>
      </c>
      <c r="T117" s="207">
        <v>2.5333333333333332</v>
      </c>
      <c r="U117" s="207">
        <v>631.41999999999996</v>
      </c>
      <c r="V117" s="207">
        <v>100</v>
      </c>
      <c r="W117" s="207">
        <v>84.614090909090933</v>
      </c>
      <c r="X117" s="207">
        <v>18.198484848484853</v>
      </c>
      <c r="Y117" s="207">
        <v>5.2100000000000009</v>
      </c>
      <c r="Z117" s="207">
        <v>38.639629629629638</v>
      </c>
      <c r="AA117" s="207">
        <v>32.657777777777781</v>
      </c>
      <c r="AB117" s="207">
        <v>91.577272727272671</v>
      </c>
      <c r="AD117" s="210" t="s">
        <v>27803</v>
      </c>
      <c r="AE117" s="207" t="s">
        <v>27804</v>
      </c>
      <c r="AF117" s="207" t="s">
        <v>27601</v>
      </c>
    </row>
    <row r="118" spans="1:32" ht="15.95">
      <c r="A118" s="261" t="str" cm="1">
        <f t="array" ref="A118">IFERROR(_xlfn.TEXTJOIN(CHAR(10),TRUE,_xlfn._xlws.FILTER(AOM[AOM],AOM[ilri_code]=$G118)),"No AOM Match")</f>
        <v>No AOM Match</v>
      </c>
      <c r="B118" s="261" t="str" cm="1">
        <f t="array" ref="B118">IFERROR(_xlfn.TEXTJOIN(CHAR(10),TRUE,_xlfn._xlws.FILTER(AOM[Edge_Value],AOM[ilri_code]=$G118)),"No AOM Match")</f>
        <v>No AOM Match</v>
      </c>
      <c r="C118" s="261" t="str" cm="1">
        <f t="array" ref="C118">IFERROR(
  _xlfn.TEXTJOIN(
    CHAR(10),
    TRUE,
    SUBSTITUTE(
      _xlfn._xlws.FILTER(AOM[Path], AOM[ilri_code]=$G118),
      "Management/Livestock Management/Feed Characteristic/Feed Composition/Feed Ingredient/",
      ""
    )
  ),
  "No AOM Match"
)</f>
        <v>No AOM Match</v>
      </c>
      <c r="D118" s="261" t="str" cm="1">
        <f t="array" ref="D118">_xlfn.TEXTJOIN(CHAR(10),TRUE,_xlfn._xlws.FILTER(AE$2:AE$952,$AD$2:$AD$952=$G118))</f>
        <v>Clover (T. rueppellianum)</v>
      </c>
      <c r="F118" s="228" t="str" cm="1">
        <f t="array" ref="F118">_xlfn.TEXTJOIN(CHAR(10),TRUE,_xlfn._xlws.FILTER(AF$2:AF$952,$AD$2:$AD$952=$G118))</f>
        <v>Herbaceous forages-all data</v>
      </c>
      <c r="G118" s="210" t="s">
        <v>27805</v>
      </c>
      <c r="I118" s="207">
        <v>7.1999999999999993</v>
      </c>
      <c r="J118" s="207">
        <v>3</v>
      </c>
      <c r="K118" s="207">
        <v>7.1472727272727274</v>
      </c>
      <c r="L118" s="207">
        <v>10.863846153846156</v>
      </c>
      <c r="M118" s="207">
        <v>4.8154545454545454</v>
      </c>
      <c r="N118" s="207">
        <v>7.4390909090909103</v>
      </c>
      <c r="O118" s="207">
        <v>74.130833333333328</v>
      </c>
      <c r="P118" s="207">
        <v>54.64</v>
      </c>
      <c r="Q118" s="207">
        <v>165.51999999999998</v>
      </c>
      <c r="R118" s="207">
        <v>28.95</v>
      </c>
      <c r="S118" s="207">
        <v>17.414999999999999</v>
      </c>
      <c r="T118" s="207">
        <v>3.05</v>
      </c>
      <c r="U118" s="207">
        <v>1623.675</v>
      </c>
      <c r="W118" s="207">
        <v>88.253129770992359</v>
      </c>
      <c r="X118" s="207">
        <v>19.750336134453793</v>
      </c>
      <c r="Y118" s="207">
        <v>6.2535294117647062</v>
      </c>
      <c r="Z118" s="207">
        <v>42.379727272727266</v>
      </c>
      <c r="AA118" s="207">
        <v>35.290882352941182</v>
      </c>
      <c r="AB118" s="207">
        <v>91.428978102189788</v>
      </c>
      <c r="AD118" s="210" t="s">
        <v>27806</v>
      </c>
      <c r="AE118" s="207" t="s">
        <v>27807</v>
      </c>
      <c r="AF118" s="207" t="s">
        <v>27601</v>
      </c>
    </row>
    <row r="119" spans="1:32" ht="48">
      <c r="A119" s="261" t="str" cm="1">
        <f t="array" ref="A119">IFERROR(_xlfn.TEXTJOIN(CHAR(10),TRUE,_xlfn._xlws.FILTER(AOM[AOM],AOM[ilri_code]=$G119)),"No AOM Match")</f>
        <v>No AOM Match</v>
      </c>
      <c r="B119" s="261" t="str" cm="1">
        <f t="array" ref="B119">IFERROR(_xlfn.TEXTJOIN(CHAR(10),TRUE,_xlfn._xlws.FILTER(AOM[Edge_Value],AOM[ilri_code]=$G119)),"No AOM Match")</f>
        <v>No AOM Match</v>
      </c>
      <c r="C119" s="261" t="str" cm="1">
        <f t="array" ref="C119">IFERROR(
  _xlfn.TEXTJOIN(
    CHAR(10),
    TRUE,
    SUBSTITUTE(
      _xlfn._xlws.FILTER(AOM[Path], AOM[ilri_code]=$G119),
      "Management/Livestock Management/Feed Characteristic/Feed Composition/Feed Ingredient/",
      ""
    )
  ),
  "No AOM Match"
)</f>
        <v>No AOM Match</v>
      </c>
      <c r="D119" s="261" t="str" cm="1">
        <f t="array" ref="D119">_xlfn.TEXTJOIN(CHAR(10),TRUE,_xlfn._xlws.FILTER(AE$2:AE$952,$AD$2:$AD$952=$G119))</f>
        <v>Clover (T. simense)
Trifolium simense</v>
      </c>
      <c r="F119" s="228" t="str" cm="1">
        <f t="array" ref="F119">_xlfn.TEXTJOIN(CHAR(10),TRUE,_xlfn._xlws.FILTER(AF$2:AF$952,$AD$2:$AD$952=$G119))</f>
        <v>Herbaceous forages-all data
Herbaceous forages-all data</v>
      </c>
      <c r="G119" s="210" t="s">
        <v>27808</v>
      </c>
      <c r="L119" s="207">
        <v>8.09</v>
      </c>
      <c r="O119" s="207">
        <v>57.594999999999999</v>
      </c>
      <c r="W119" s="207">
        <v>88.68</v>
      </c>
      <c r="X119" s="207">
        <v>14.295000000000002</v>
      </c>
      <c r="Y119" s="207">
        <v>6.1549999999999994</v>
      </c>
      <c r="Z119" s="207">
        <v>52.064999999999998</v>
      </c>
      <c r="AA119" s="207">
        <v>39.274999999999999</v>
      </c>
      <c r="AB119" s="207">
        <v>89.89</v>
      </c>
      <c r="AD119" s="210" t="s">
        <v>20468</v>
      </c>
      <c r="AE119" s="207" t="s">
        <v>27809</v>
      </c>
      <c r="AF119" s="207" t="s">
        <v>27601</v>
      </c>
    </row>
    <row r="120" spans="1:32" ht="15.95">
      <c r="A120" s="261" t="str" cm="1">
        <f t="array" ref="A120">IFERROR(_xlfn.TEXTJOIN(CHAR(10),TRUE,_xlfn._xlws.FILTER(AOM[AOM],AOM[ilri_code]=$G120)),"No AOM Match")</f>
        <v>No AOM Match</v>
      </c>
      <c r="B120" s="261" t="str" cm="1">
        <f t="array" ref="B120">IFERROR(_xlfn.TEXTJOIN(CHAR(10),TRUE,_xlfn._xlws.FILTER(AOM[Edge_Value],AOM[ilri_code]=$G120)),"No AOM Match")</f>
        <v>No AOM Match</v>
      </c>
      <c r="C120" s="261" t="str" cm="1">
        <f t="array" ref="C120">IFERROR(
  _xlfn.TEXTJOIN(
    CHAR(10),
    TRUE,
    SUBSTITUTE(
      _xlfn._xlws.FILTER(AOM[Path], AOM[ilri_code]=$G120),
      "Management/Livestock Management/Feed Characteristic/Feed Composition/Feed Ingredient/",
      ""
    )
  ),
  "No AOM Match"
)</f>
        <v>No AOM Match</v>
      </c>
      <c r="D120" s="261" t="str" cm="1">
        <f t="array" ref="D120">_xlfn.TEXTJOIN(CHAR(10),TRUE,_xlfn._xlws.FILTER(AE$2:AE$952,$AD$2:$AD$952=$G120))</f>
        <v>Clover (T. sp.)</v>
      </c>
      <c r="F120" s="228" t="str" cm="1">
        <f t="array" ref="F120">_xlfn.TEXTJOIN(CHAR(10),TRUE,_xlfn._xlws.FILTER(AF$2:AF$952,$AD$2:$AD$952=$G120))</f>
        <v>Herbaceous forages-all data</v>
      </c>
      <c r="G120" s="210" t="s">
        <v>27810</v>
      </c>
      <c r="L120" s="207">
        <v>10.27</v>
      </c>
      <c r="O120" s="207">
        <v>69.989999999999995</v>
      </c>
      <c r="W120" s="207">
        <v>90.29</v>
      </c>
      <c r="X120" s="207">
        <v>14.62</v>
      </c>
      <c r="Y120" s="207">
        <v>5.29</v>
      </c>
      <c r="Z120" s="207">
        <v>47.81</v>
      </c>
      <c r="AA120" s="207">
        <v>37.28</v>
      </c>
      <c r="AB120" s="207">
        <v>89.8</v>
      </c>
      <c r="AD120" s="210" t="s">
        <v>27811</v>
      </c>
      <c r="AE120" s="207" t="s">
        <v>27812</v>
      </c>
      <c r="AF120" s="207" t="s">
        <v>27601</v>
      </c>
    </row>
    <row r="121" spans="1:32" ht="32.1">
      <c r="A121" s="261" t="str" cm="1">
        <f t="array" ref="A121">IFERROR(_xlfn.TEXTJOIN(CHAR(10),TRUE,_xlfn._xlws.FILTER(AOM[AOM],AOM[ilri_code]=$G121)),"No AOM Match")</f>
        <v>No AOM Match</v>
      </c>
      <c r="B121" s="261" t="str" cm="1">
        <f t="array" ref="B121">IFERROR(_xlfn.TEXTJOIN(CHAR(10),TRUE,_xlfn._xlws.FILTER(AOM[Edge_Value],AOM[ilri_code]=$G121)),"No AOM Match")</f>
        <v>No AOM Match</v>
      </c>
      <c r="C121" s="261" t="str" cm="1">
        <f t="array" ref="C121">IFERROR(
  _xlfn.TEXTJOIN(
    CHAR(10),
    TRUE,
    SUBSTITUTE(
      _xlfn._xlws.FILTER(AOM[Path], AOM[ilri_code]=$G121),
      "Management/Livestock Management/Feed Characteristic/Feed Composition/Feed Ingredient/",
      ""
    )
  ),
  "No AOM Match"
)</f>
        <v>No AOM Match</v>
      </c>
      <c r="D121" s="261" t="str" cm="1">
        <f t="array" ref="D121">_xlfn.TEXTJOIN(CHAR(10),TRUE,_xlfn._xlws.FILTER(AE$2:AE$952,$AD$2:$AD$952=$G121))</f>
        <v>Coccinia abyssinica</v>
      </c>
      <c r="F121" s="228" t="str" cm="1">
        <f t="array" ref="F121">_xlfn.TEXTJOIN(CHAR(10),TRUE,_xlfn._xlws.FILTER(AF$2:AF$952,$AD$2:$AD$952=$G121))</f>
        <v>food_crop_others</v>
      </c>
      <c r="G121" s="210" t="s">
        <v>27813</v>
      </c>
      <c r="I121" s="207">
        <v>12.302439024390244</v>
      </c>
      <c r="J121" s="207">
        <v>7.7609756097560947</v>
      </c>
      <c r="K121" s="207">
        <v>6.9024999999999999</v>
      </c>
      <c r="L121" s="207">
        <v>10.95</v>
      </c>
      <c r="M121" s="207">
        <v>4.5600000000000005</v>
      </c>
      <c r="N121" s="207">
        <v>7.1349999999999998</v>
      </c>
      <c r="O121" s="207">
        <v>75.834999999999994</v>
      </c>
      <c r="R121" s="207">
        <v>19.600000000000001</v>
      </c>
      <c r="U121" s="207">
        <v>695.48780487804879</v>
      </c>
      <c r="W121" s="207">
        <v>86.993414634146319</v>
      </c>
      <c r="X121" s="207">
        <v>16.862926829268293</v>
      </c>
      <c r="Y121" s="207">
        <v>2.5159999999999996</v>
      </c>
      <c r="Z121" s="207">
        <v>49.699756097560986</v>
      </c>
      <c r="AA121" s="207">
        <v>57.775999999999996</v>
      </c>
      <c r="AB121" s="207">
        <v>91.149999999999977</v>
      </c>
      <c r="AD121" s="210" t="s">
        <v>27814</v>
      </c>
      <c r="AE121" s="207" t="s">
        <v>5084</v>
      </c>
      <c r="AF121" s="207" t="s">
        <v>27601</v>
      </c>
    </row>
    <row r="122" spans="1:32" ht="15.95">
      <c r="A122" s="228" t="str" cm="1">
        <f t="array" ref="A122">IFERROR(_xlfn.TEXTJOIN(CHAR(10),TRUE,_xlfn._xlws.FILTER(AOM[AOM],AOM[ilri_code]=$G122)),"No AOM Match")</f>
        <v>AOM_002103
AOM_002102</v>
      </c>
      <c r="B122" s="228" t="str" cm="1">
        <f t="array" ref="B122">IFERROR(_xlfn.TEXTJOIN(CHAR(10),TRUE,_xlfn._xlws.FILTER(AOM[Edge_Value],AOM[ilri_code]=$G122)),"No AOM Match")</f>
        <v>Coconut Cake Ground
Coconut Cake</v>
      </c>
      <c r="C122" s="228" t="str" cm="1">
        <f t="array" ref="C122">IFERROR(
  _xlfn.TEXTJOIN(
    CHAR(10),
    TRUE,
    SUBSTITUTE(
      _xlfn._xlws.FILTER(AOM[Path], AOM[ilri_code]=$G122),
      "Management/Livestock Management/Feed Characteristic/Feed Composition/Feed Ingredient/",
      ""
    )
  ),
  "No AOM Match"
)</f>
        <v>Crop Byproduct/Oil Plant ByProducts/Coconut/Coconut Cake/Coconut Cake Ground
Crop Byproduct/Oil Plant ByProducts/Coconut/Coconut Cake</v>
      </c>
      <c r="D122" s="228" t="str" cm="1">
        <f t="array" ref="D122">_xlfn.TEXTJOIN(CHAR(10),TRUE,_xlfn._xlws.FILTER(AE$2:AE$952,$AD$2:$AD$952=$G122))</f>
        <v>Coconut copra/cake</v>
      </c>
      <c r="F122" s="228" t="str" cm="1">
        <f t="array" ref="F122">_xlfn.TEXTJOIN(CHAR(10),TRUE,_xlfn._xlws.FILTER(AF$2:AF$952,$AD$2:$AD$952=$G122))</f>
        <v>concentrate_feeds_and_agro_industrial_by_products</v>
      </c>
      <c r="G122" s="210" t="s">
        <v>19722</v>
      </c>
      <c r="I122" s="207">
        <v>2.333333333333333</v>
      </c>
      <c r="J122" s="207">
        <v>6.7333333333333334</v>
      </c>
      <c r="K122" s="207">
        <v>6.7933333333333339</v>
      </c>
      <c r="L122" s="207">
        <v>10.780000000000001</v>
      </c>
      <c r="M122" s="207">
        <v>4.4533333333333331</v>
      </c>
      <c r="N122" s="207">
        <v>6.9900000000000011</v>
      </c>
      <c r="O122" s="207">
        <v>72</v>
      </c>
      <c r="P122" s="207">
        <v>46.050000000000004</v>
      </c>
      <c r="Q122" s="207">
        <v>114.94999999999999</v>
      </c>
      <c r="R122" s="207">
        <v>23.766666666666666</v>
      </c>
      <c r="S122" s="207">
        <v>32.545000000000009</v>
      </c>
      <c r="T122" s="207">
        <v>3.4333333333333336</v>
      </c>
      <c r="U122" s="207">
        <v>515.76</v>
      </c>
      <c r="V122" s="207">
        <v>317.84333333333331</v>
      </c>
      <c r="W122" s="207">
        <v>92.765000000000029</v>
      </c>
      <c r="X122" s="207">
        <v>22.299999999999997</v>
      </c>
      <c r="Y122" s="207">
        <v>4.4433333333333325</v>
      </c>
      <c r="Z122" s="207">
        <v>48.059999999999995</v>
      </c>
      <c r="AA122" s="207">
        <v>24.296666666666667</v>
      </c>
      <c r="AB122" s="207">
        <v>87.237500000000011</v>
      </c>
      <c r="AD122" s="210" t="s">
        <v>19914</v>
      </c>
      <c r="AE122" s="207" t="s">
        <v>27815</v>
      </c>
      <c r="AF122" s="207" t="s">
        <v>27601</v>
      </c>
    </row>
    <row r="123" spans="1:32" ht="15.95">
      <c r="A123" s="228" t="str" cm="1">
        <f t="array" ref="A123">IFERROR(_xlfn.TEXTJOIN(CHAR(10),TRUE,_xlfn._xlws.FILTER(AOM[AOM],AOM[ilri_code]=$G123)),"No AOM Match")</f>
        <v>No AOM Match</v>
      </c>
      <c r="B123" s="228" t="str" cm="1">
        <f t="array" ref="B123">IFERROR(_xlfn.TEXTJOIN(CHAR(10),TRUE,_xlfn._xlws.FILTER(AOM[Edge_Value],AOM[ilri_code]=$G123)),"No AOM Match")</f>
        <v>No AOM Match</v>
      </c>
      <c r="C123" s="228" t="str" cm="1">
        <f t="array" ref="C123">IFERROR(
  _xlfn.TEXTJOIN(
    CHAR(10),
    TRUE,
    SUBSTITUTE(
      _xlfn._xlws.FILTER(AOM[Path], AOM[ilri_code]=$G123),
      "Management/Livestock Management/Feed Characteristic/Feed Composition/Feed Ingredient/",
      ""
    )
  ),
  "No AOM Match"
)</f>
        <v>No AOM Match</v>
      </c>
      <c r="D123" s="228" t="str" cm="1">
        <f t="array" ref="D123">_xlfn.TEXTJOIN(CHAR(10),TRUE,_xlfn._xlws.FILTER(AE$2:AE$952,$AD$2:$AD$952=$G123))</f>
        <v>Coffee</v>
      </c>
      <c r="F123" s="228" t="str" cm="1">
        <f t="array" ref="F123">_xlfn.TEXTJOIN(CHAR(10),TRUE,_xlfn._xlws.FILTER(AF$2:AF$952,$AD$2:$AD$952=$G123))</f>
        <v>other_less_common</v>
      </c>
      <c r="G123" s="210" t="s">
        <v>27816</v>
      </c>
      <c r="I123" s="207">
        <v>3.9266666666666672</v>
      </c>
      <c r="J123" s="207">
        <v>0.7583333333333333</v>
      </c>
      <c r="P123" s="207">
        <v>23.314999999999998</v>
      </c>
      <c r="Q123" s="207">
        <v>22.513333333333335</v>
      </c>
      <c r="S123" s="207">
        <v>6.7549999999999999</v>
      </c>
      <c r="T123" s="207">
        <v>1.1716666666666666</v>
      </c>
      <c r="U123" s="207">
        <v>1363.6966666666669</v>
      </c>
      <c r="V123" s="207">
        <v>84.123333333333335</v>
      </c>
      <c r="W123" s="207">
        <v>97.350000000000009</v>
      </c>
      <c r="X123" s="207">
        <v>5.3216666666666663</v>
      </c>
      <c r="AB123" s="207">
        <v>92.731666666666669</v>
      </c>
      <c r="AD123" s="210" t="s">
        <v>19914</v>
      </c>
      <c r="AE123" s="207" t="s">
        <v>27297</v>
      </c>
      <c r="AF123" s="207" t="s">
        <v>27601</v>
      </c>
    </row>
    <row r="124" spans="1:32" ht="32.1">
      <c r="A124" s="261" t="str" cm="1">
        <f t="array" ref="A124">IFERROR(_xlfn.TEXTJOIN(CHAR(10),TRUE,_xlfn._xlws.FILTER(AOM[AOM],AOM[ilri_code]=$G124)),"No AOM Match")</f>
        <v>No AOM Match</v>
      </c>
      <c r="B124" s="261" t="str" cm="1">
        <f t="array" ref="B124">IFERROR(_xlfn.TEXTJOIN(CHAR(10),TRUE,_xlfn._xlws.FILTER(AOM[Edge_Value],AOM[ilri_code]=$G124)),"No AOM Match")</f>
        <v>No AOM Match</v>
      </c>
      <c r="C124" s="261" t="str" cm="1">
        <f t="array" ref="C124">IFERROR(
  _xlfn.TEXTJOIN(
    CHAR(10),
    TRUE,
    SUBSTITUTE(
      _xlfn._xlws.FILTER(AOM[Path], AOM[ilri_code]=$G124),
      "Management/Livestock Management/Feed Characteristic/Feed Composition/Feed Ingredient/",
      ""
    )
  ),
  "No AOM Match"
)</f>
        <v>No AOM Match</v>
      </c>
      <c r="D124" s="261" t="str" cm="1">
        <f t="array" ref="D124">_xlfn.TEXTJOIN(CHAR(10),TRUE,_xlfn._xlws.FILTER(AE$2:AE$952,$AD$2:$AD$952=$G124))</f>
        <v>Coffee berries</v>
      </c>
      <c r="F124" s="228" t="str" cm="1">
        <f t="array" ref="F124">_xlfn.TEXTJOIN(CHAR(10),TRUE,_xlfn._xlws.FILTER(AF$2:AF$952,$AD$2:$AD$952=$G124))</f>
        <v>other_less_common</v>
      </c>
      <c r="G124" s="210" t="s">
        <v>27817</v>
      </c>
      <c r="I124" s="207">
        <v>2.8383333333333334</v>
      </c>
      <c r="J124" s="207">
        <v>1.1500000000000001</v>
      </c>
      <c r="P124" s="207">
        <v>10.5525</v>
      </c>
      <c r="Q124" s="207">
        <v>15.3025</v>
      </c>
      <c r="S124" s="207">
        <v>9.2125000000000004</v>
      </c>
      <c r="T124" s="207">
        <v>2.1908333333333334</v>
      </c>
      <c r="U124" s="207">
        <v>70.360833333333332</v>
      </c>
      <c r="V124" s="207">
        <v>73.336666666666659</v>
      </c>
      <c r="W124" s="207">
        <v>95.350000000000009</v>
      </c>
      <c r="X124" s="207">
        <v>10.743333333333334</v>
      </c>
      <c r="AB124" s="207">
        <v>89.138333333333321</v>
      </c>
      <c r="AD124" s="210" t="s">
        <v>27818</v>
      </c>
      <c r="AE124" s="207" t="s">
        <v>27819</v>
      </c>
      <c r="AF124" s="207" t="s">
        <v>27601</v>
      </c>
    </row>
    <row r="125" spans="1:32" ht="15.95">
      <c r="A125" s="228" t="str" cm="1">
        <f t="array" ref="A125">IFERROR(_xlfn.TEXTJOIN(CHAR(10),TRUE,_xlfn._xlws.FILTER(AOM[AOM],AOM[ilri_code]=$G125)),"No AOM Match")</f>
        <v>No AOM Match</v>
      </c>
      <c r="B125" s="228" t="str" cm="1">
        <f t="array" ref="B125">IFERROR(_xlfn.TEXTJOIN(CHAR(10),TRUE,_xlfn._xlws.FILTER(AOM[Edge_Value],AOM[ilri_code]=$G125)),"No AOM Match")</f>
        <v>No AOM Match</v>
      </c>
      <c r="C125" s="228" t="str" cm="1">
        <f t="array" ref="C125">IFERROR(
  _xlfn.TEXTJOIN(
    CHAR(10),
    TRUE,
    SUBSTITUTE(
      _xlfn._xlws.FILTER(AOM[Path], AOM[ilri_code]=$G125),
      "Management/Livestock Management/Feed Characteristic/Feed Composition/Feed Ingredient/",
      ""
    )
  ),
  "No AOM Match"
)</f>
        <v>No AOM Match</v>
      </c>
      <c r="D125" s="228" t="str" cm="1">
        <f t="array" ref="D125">_xlfn.TEXTJOIN(CHAR(10),TRUE,_xlfn._xlws.FILTER(AE$2:AE$952,$AD$2:$AD$952=$G125))</f>
        <v>Coffee husk</v>
      </c>
      <c r="F125" s="228" t="str" cm="1">
        <f t="array" ref="F125">_xlfn.TEXTJOIN(CHAR(10),TRUE,_xlfn._xlws.FILTER(AF$2:AF$952,$AD$2:$AD$952=$G125))</f>
        <v>other_less_common</v>
      </c>
      <c r="G125" s="210" t="s">
        <v>27820</v>
      </c>
      <c r="I125" s="207">
        <v>2.59</v>
      </c>
      <c r="J125" s="207">
        <v>2.25</v>
      </c>
      <c r="K125" s="207">
        <v>6.36</v>
      </c>
      <c r="L125" s="207">
        <v>10.17</v>
      </c>
      <c r="M125" s="207">
        <v>3.97</v>
      </c>
      <c r="N125" s="207">
        <v>6.44</v>
      </c>
      <c r="O125" s="207">
        <v>66.25</v>
      </c>
      <c r="P125" s="207">
        <v>11.64</v>
      </c>
      <c r="Q125" s="207">
        <v>67.599999999999994</v>
      </c>
      <c r="T125" s="207">
        <v>0.64</v>
      </c>
      <c r="U125" s="207">
        <v>455.22</v>
      </c>
      <c r="W125" s="207">
        <v>93.419999999999987</v>
      </c>
      <c r="X125" s="207">
        <v>11.83</v>
      </c>
      <c r="Y125" s="207">
        <v>28.155000000000001</v>
      </c>
      <c r="Z125" s="207">
        <v>54.314999999999998</v>
      </c>
      <c r="AA125" s="207">
        <v>54.984999999999999</v>
      </c>
      <c r="AB125" s="207">
        <v>90.65</v>
      </c>
      <c r="AD125" s="210" t="s">
        <v>27821</v>
      </c>
      <c r="AE125" s="207" t="s">
        <v>27822</v>
      </c>
      <c r="AF125" s="207" t="s">
        <v>27601</v>
      </c>
    </row>
    <row r="126" spans="1:32" ht="15.95">
      <c r="A126" s="261" t="str" cm="1">
        <f t="array" ref="A126">IFERROR(_xlfn.TEXTJOIN(CHAR(10),TRUE,_xlfn._xlws.FILTER(AOM[AOM],AOM[ilri_code]=$G126)),"No AOM Match")</f>
        <v>AOM_006068
AOM_001186</v>
      </c>
      <c r="B126" s="261" t="str" cm="1">
        <f t="array" ref="B126">IFERROR(_xlfn.TEXTJOIN(CHAR(10),TRUE,_xlfn._xlws.FILTER(AOM[Edge_Value],AOM[ilri_code]=$G126)),"No AOM Match")</f>
        <v>Coffee Leaves Dried
Coffee Leaves</v>
      </c>
      <c r="C126" s="261" t="str" cm="1">
        <f t="array" ref="C126">IFERROR(
  _xlfn.TEXTJOIN(
    CHAR(10),
    TRUE,
    SUBSTITUTE(
      _xlfn._xlws.FILTER(AOM[Path], AOM[ilri_code]=$G126),
      "Management/Livestock Management/Feed Characteristic/Feed Composition/Feed Ingredient/",
      ""
    )
  ),
  "No AOM Match"
)</f>
        <v>Crop Byproduct/Cash Crops ByProducts/Coffee/Coffee Leaves/Coffee Leaves Dried
Crop Byproduct/Cash Crops ByProducts/Coffee/Coffee Leaves</v>
      </c>
      <c r="D126" s="261" t="str" cm="1">
        <f t="array" ref="D126">_xlfn.TEXTJOIN(CHAR(10),TRUE,_xlfn._xlws.FILTER(AE$2:AE$952,$AD$2:$AD$952=$G126))</f>
        <v>Coffee leaves</v>
      </c>
      <c r="F126" s="228" t="str" cm="1">
        <f t="array" ref="F126">_xlfn.TEXTJOIN(CHAR(10),TRUE,_xlfn._xlws.FILTER(AF$2:AF$952,$AD$2:$AD$952=$G126))</f>
        <v>other_less_common</v>
      </c>
      <c r="G126" s="210" t="s">
        <v>18722</v>
      </c>
      <c r="I126" s="207">
        <v>11.69222222222222</v>
      </c>
      <c r="J126" s="207">
        <v>1.1844444444444444</v>
      </c>
      <c r="P126" s="207">
        <v>13.256666666666668</v>
      </c>
      <c r="Q126" s="207">
        <v>101.04444444444444</v>
      </c>
      <c r="S126" s="207">
        <v>14.66111111111111</v>
      </c>
      <c r="T126" s="207">
        <v>4.8011111111111111</v>
      </c>
      <c r="U126" s="207">
        <v>171.91111111111113</v>
      </c>
      <c r="V126" s="207">
        <v>67.004444444444445</v>
      </c>
      <c r="W126" s="207">
        <v>91.945555555555558</v>
      </c>
      <c r="X126" s="207">
        <v>15.794444444444444</v>
      </c>
      <c r="AB126" s="207">
        <v>90.29</v>
      </c>
      <c r="AD126" s="210" t="s">
        <v>27823</v>
      </c>
      <c r="AE126" s="207" t="s">
        <v>27824</v>
      </c>
      <c r="AF126" s="207" t="s">
        <v>27601</v>
      </c>
    </row>
    <row r="127" spans="1:32" ht="32.1">
      <c r="A127" s="261" t="str" cm="1">
        <f t="array" ref="A127">IFERROR(_xlfn.TEXTJOIN(CHAR(10),TRUE,_xlfn._xlws.FILTER(AOM[AOM],AOM[ilri_code]=$G127)),"No AOM Match")</f>
        <v>No AOM Match</v>
      </c>
      <c r="B127" s="261" t="str" cm="1">
        <f t="array" ref="B127">IFERROR(_xlfn.TEXTJOIN(CHAR(10),TRUE,_xlfn._xlws.FILTER(AOM[Edge_Value],AOM[ilri_code]=$G127)),"No AOM Match")</f>
        <v>No AOM Match</v>
      </c>
      <c r="C127" s="261" t="str" cm="1">
        <f t="array" ref="C127">IFERROR(
  _xlfn.TEXTJOIN(
    CHAR(10),
    TRUE,
    SUBSTITUTE(
      _xlfn._xlws.FILTER(AOM[Path], AOM[ilri_code]=$G127),
      "Management/Livestock Management/Feed Characteristic/Feed Composition/Feed Ingredient/",
      ""
    )
  ),
  "No AOM Match"
)</f>
        <v>No AOM Match</v>
      </c>
      <c r="D127" s="261" t="str" cm="1">
        <f t="array" ref="D127">_xlfn.TEXTJOIN(CHAR(10),TRUE,_xlfn._xlws.FILTER(AE$2:AE$952,$AD$2:$AD$952=$G127))</f>
        <v>Coloured Guinea grass</v>
      </c>
      <c r="F127" s="228" t="str" cm="1">
        <f t="array" ref="F127">_xlfn.TEXTJOIN(CHAR(10),TRUE,_xlfn._xlws.FILTER(AF$2:AF$952,$AD$2:$AD$952=$G127))</f>
        <v>Herbaceous forages-all data</v>
      </c>
      <c r="G127" s="210" t="s">
        <v>27825</v>
      </c>
      <c r="L127" s="207">
        <v>7.3450000000000006</v>
      </c>
      <c r="O127" s="207">
        <v>53.673529411764704</v>
      </c>
      <c r="W127" s="207">
        <v>84.944705882352906</v>
      </c>
      <c r="X127" s="207">
        <v>10.674411764705884</v>
      </c>
      <c r="Y127" s="207">
        <v>5.333235294117646</v>
      </c>
      <c r="Z127" s="207">
        <v>67.713235294117666</v>
      </c>
      <c r="AA127" s="207">
        <v>35.70823529411765</v>
      </c>
      <c r="AB127" s="207">
        <v>90.62</v>
      </c>
      <c r="AD127" s="210" t="s">
        <v>27826</v>
      </c>
      <c r="AE127" s="207" t="s">
        <v>19917</v>
      </c>
      <c r="AF127" s="207" t="s">
        <v>27601</v>
      </c>
    </row>
    <row r="128" spans="1:32" ht="15.95">
      <c r="A128" s="228" t="str" cm="1">
        <f t="array" ref="A128">IFERROR(_xlfn.TEXTJOIN(CHAR(10),TRUE,_xlfn._xlws.FILTER(AOM[AOM],AOM[ilri_code]=$G128)),"No AOM Match")</f>
        <v>No AOM Match</v>
      </c>
      <c r="B128" s="228" t="str" cm="1">
        <f t="array" ref="B128">IFERROR(_xlfn.TEXTJOIN(CHAR(10),TRUE,_xlfn._xlws.FILTER(AOM[Edge_Value],AOM[ilri_code]=$G128)),"No AOM Match")</f>
        <v>No AOM Match</v>
      </c>
      <c r="C128" s="228" t="str" cm="1">
        <f t="array" ref="C128">IFERROR(
  _xlfn.TEXTJOIN(
    CHAR(10),
    TRUE,
    SUBSTITUTE(
      _xlfn._xlws.FILTER(AOM[Path], AOM[ilri_code]=$G128),
      "Management/Livestock Management/Feed Characteristic/Feed Composition/Feed Ingredient/",
      ""
    )
  ),
  "No AOM Match"
)</f>
        <v>No AOM Match</v>
      </c>
      <c r="D128" s="228" t="str" cm="1">
        <f t="array" ref="D128">_xlfn.TEXTJOIN(CHAR(10),TRUE,_xlfn._xlws.FILTER(AE$2:AE$952,$AD$2:$AD$952=$G128))</f>
        <v>Commelina sp.</v>
      </c>
      <c r="F128" s="228" t="str" cm="1">
        <f t="array" ref="F128">_xlfn.TEXTJOIN(CHAR(10),TRUE,_xlfn._xlws.FILTER(AF$2:AF$952,$AD$2:$AD$952=$G128))</f>
        <v>Herbaceous forages-all data</v>
      </c>
      <c r="G128" s="210" t="s">
        <v>27827</v>
      </c>
      <c r="L128" s="207">
        <v>7.96</v>
      </c>
      <c r="O128" s="207">
        <v>54.95</v>
      </c>
      <c r="W128" s="207">
        <v>94.15</v>
      </c>
      <c r="X128" s="207">
        <v>9.5500000000000007</v>
      </c>
      <c r="Y128" s="207">
        <v>9.3800000000000008</v>
      </c>
      <c r="Z128" s="207">
        <v>66.53</v>
      </c>
      <c r="AA128" s="207">
        <v>49.27</v>
      </c>
      <c r="AB128" s="207">
        <v>90.97</v>
      </c>
      <c r="AD128" s="210" t="s">
        <v>20295</v>
      </c>
      <c r="AE128" s="207" t="s">
        <v>27828</v>
      </c>
      <c r="AF128" s="207" t="s">
        <v>27601</v>
      </c>
    </row>
    <row r="129" spans="1:32" ht="32.1">
      <c r="A129" s="228" t="str" cm="1">
        <f t="array" ref="A129">IFERROR(_xlfn.TEXTJOIN(CHAR(10),TRUE,_xlfn._xlws.FILTER(AOM[AOM],AOM[ilri_code]=$G129)),"No AOM Match")</f>
        <v>AOM_001320</v>
      </c>
      <c r="B129" s="228" t="str" cm="1">
        <f t="array" ref="B129">IFERROR(_xlfn.TEXTJOIN(CHAR(10),TRUE,_xlfn._xlws.FILTER(AOM[Edge_Value],AOM[ilri_code]=$G129)),"No AOM Match")</f>
        <v>Common Bean Crushed</v>
      </c>
      <c r="C129" s="228" t="str" cm="1">
        <f t="array" ref="C129">IFERROR(
  _xlfn.TEXTJOIN(
    CHAR(10),
    TRUE,
    SUBSTITUTE(
      _xlfn._xlws.FILTER(AOM[Path], AOM[ilri_code]=$G129),
      "Management/Livestock Management/Feed Characteristic/Feed Composition/Feed Ingredient/",
      ""
    )
  ),
  "No AOM Match"
)</f>
        <v>Crop Product/Legume Products/Common Bean/Common Bean Crushed</v>
      </c>
      <c r="D129" s="228" t="str" cm="1">
        <f t="array" ref="D129">_xlfn.TEXTJOIN(CHAR(10),TRUE,_xlfn._xlws.FILTER(AE$2:AE$952,$AD$2:$AD$952=$G129))</f>
        <v>Common bean</v>
      </c>
      <c r="F129" s="228" t="str" cm="1">
        <f t="array" ref="F129">_xlfn.TEXTJOIN(CHAR(10),TRUE,_xlfn._xlws.FILTER(AF$2:AF$952,$AD$2:$AD$952=$G129))</f>
        <v>food_crops_cereals_legumes_residues</v>
      </c>
      <c r="G129" s="210" t="s">
        <v>20432</v>
      </c>
      <c r="I129" s="207">
        <v>13.699999999999998</v>
      </c>
      <c r="J129" s="207">
        <v>1.5</v>
      </c>
      <c r="P129" s="207">
        <v>37.97</v>
      </c>
      <c r="Q129" s="207">
        <v>201.19999999999996</v>
      </c>
      <c r="R129" s="207">
        <v>21.7</v>
      </c>
      <c r="S129" s="207">
        <v>7.7399999999999993</v>
      </c>
      <c r="T129" s="207">
        <v>5</v>
      </c>
      <c r="U129" s="207">
        <v>167.6</v>
      </c>
      <c r="V129" s="207">
        <v>34.92</v>
      </c>
      <c r="W129" s="207">
        <v>92.030000000000015</v>
      </c>
      <c r="X129" s="207">
        <v>11.4</v>
      </c>
      <c r="AB129" s="207">
        <v>92.17</v>
      </c>
      <c r="AD129" s="210" t="s">
        <v>27829</v>
      </c>
      <c r="AE129" s="207" t="s">
        <v>27830</v>
      </c>
      <c r="AF129" s="207" t="s">
        <v>27601</v>
      </c>
    </row>
    <row r="130" spans="1:32" ht="15.95">
      <c r="A130" s="228" t="str" cm="1">
        <f t="array" ref="A130">IFERROR(_xlfn.TEXTJOIN(CHAR(10),TRUE,_xlfn._xlws.FILTER(AOM[AOM],AOM[ilri_code]=$G130)),"No AOM Match")</f>
        <v>AOM_001948
AOM_001258
AOM_001179</v>
      </c>
      <c r="B130" s="228" t="str" cm="1">
        <f t="array" ref="B130">IFERROR(_xlfn.TEXTJOIN(CHAR(10),TRUE,_xlfn._xlws.FILTER(AOM[Edge_Value],AOM[ilri_code]=$G130)),"No AOM Match")</f>
        <v>Common Bean Haulm Dried
Common Bean Haulm
Common Bean Straw</v>
      </c>
      <c r="C130" s="228" t="str" cm="1">
        <f t="array" ref="C130">IFERROR(
  _xlfn.TEXTJOIN(
    CHAR(10),
    TRUE,
    SUBSTITUTE(
      _xlfn._xlws.FILTER(AOM[Path], AOM[ilri_code]=$G130),
      "Management/Livestock Management/Feed Characteristic/Feed Composition/Feed Ingredient/",
      ""
    )
  ),
  "No AOM Match"
)</f>
        <v>Crop Byproduct/Legume ByProducts/Common Bean /Common Bean Haulm/Common Bean Haulm Dried
Crop Byproduct/Legume ByProducts/Common Bean /Common Bean Haulm
Crop Byproduct/Legume ByProducts/Common Bean /Common Bean Straw</v>
      </c>
      <c r="D130" s="228" t="str" cm="1">
        <f t="array" ref="D130">_xlfn.TEXTJOIN(CHAR(10),TRUE,_xlfn._xlws.FILTER(AE$2:AE$952,$AD$2:$AD$952=$G130))</f>
        <v>Common bean straw</v>
      </c>
      <c r="F130" s="228" t="str" cm="1">
        <f t="array" ref="F130">_xlfn.TEXTJOIN(CHAR(10),TRUE,_xlfn._xlws.FILTER(AF$2:AF$952,$AD$2:$AD$952=$G130))</f>
        <v>food_crops_cereals_legumes_residues</v>
      </c>
      <c r="G130" s="210" t="s">
        <v>19449</v>
      </c>
      <c r="I130" s="207">
        <v>8.9</v>
      </c>
      <c r="J130" s="207">
        <v>1.7</v>
      </c>
      <c r="K130" s="207">
        <v>4.9459999999999988</v>
      </c>
      <c r="L130" s="207">
        <v>8.1731428571428548</v>
      </c>
      <c r="M130" s="207">
        <v>2.294</v>
      </c>
      <c r="N130" s="207">
        <v>4.6294285714285728</v>
      </c>
      <c r="O130" s="207">
        <v>53.219428571428566</v>
      </c>
      <c r="P130" s="207">
        <v>38.130000000000003</v>
      </c>
      <c r="Q130" s="207">
        <v>41.99</v>
      </c>
      <c r="R130" s="207">
        <v>24.6</v>
      </c>
      <c r="S130" s="207">
        <v>13.170000000000002</v>
      </c>
      <c r="T130" s="207">
        <v>3.25</v>
      </c>
      <c r="U130" s="207">
        <v>987.55</v>
      </c>
      <c r="V130" s="207">
        <v>858.26</v>
      </c>
      <c r="W130" s="207">
        <v>91.494878048780464</v>
      </c>
      <c r="X130" s="207">
        <v>7.2453571428571433</v>
      </c>
      <c r="Y130" s="207">
        <v>8.9096428571428543</v>
      </c>
      <c r="Z130" s="207">
        <v>60.960833333333333</v>
      </c>
      <c r="AA130" s="207">
        <v>47.564107142857139</v>
      </c>
      <c r="AB130" s="207">
        <v>92.165465116279037</v>
      </c>
      <c r="AD130" s="210" t="s">
        <v>27831</v>
      </c>
      <c r="AE130" s="207" t="s">
        <v>27832</v>
      </c>
      <c r="AF130" s="207" t="s">
        <v>27601</v>
      </c>
    </row>
    <row r="131" spans="1:32" ht="15.95">
      <c r="A131" s="261" t="str" cm="1">
        <f t="array" ref="A131">IFERROR(_xlfn.TEXTJOIN(CHAR(10),TRUE,_xlfn._xlws.FILTER(AOM[AOM],AOM[ilri_code]=$G131)),"No AOM Match")</f>
        <v>No AOM Match</v>
      </c>
      <c r="B131" s="261" t="str" cm="1">
        <f t="array" ref="B131">IFERROR(_xlfn.TEXTJOIN(CHAR(10),TRUE,_xlfn._xlws.FILTER(AOM[Edge_Value],AOM[ilri_code]=$G131)),"No AOM Match")</f>
        <v>No AOM Match</v>
      </c>
      <c r="C131" s="261" t="str" cm="1">
        <f t="array" ref="C131">IFERROR(
  _xlfn.TEXTJOIN(
    CHAR(10),
    TRUE,
    SUBSTITUTE(
      _xlfn._xlws.FILTER(AOM[Path], AOM[ilri_code]=$G131),
      "Management/Livestock Management/Feed Characteristic/Feed Composition/Feed Ingredient/",
      ""
    )
  ),
  "No AOM Match"
)</f>
        <v>No AOM Match</v>
      </c>
      <c r="D131" s="261" t="str" cm="1">
        <f t="array" ref="D131">_xlfn.TEXTJOIN(CHAR(10),TRUE,_xlfn._xlws.FILTER(AE$2:AE$952,$AD$2:$AD$952=$G131))</f>
        <v>Composite grass</v>
      </c>
      <c r="F131" s="228" t="str" cm="1">
        <f t="array" ref="F131">_xlfn.TEXTJOIN(CHAR(10),TRUE,_xlfn._xlws.FILTER(AF$2:AF$952,$AD$2:$AD$952=$G131))</f>
        <v>Herbaceous forages-all data</v>
      </c>
      <c r="G131" s="210" t="s">
        <v>27833</v>
      </c>
      <c r="L131" s="207">
        <v>7.27</v>
      </c>
      <c r="O131" s="207">
        <v>52.13</v>
      </c>
      <c r="W131" s="207">
        <v>89.46</v>
      </c>
      <c r="X131" s="207">
        <v>11.77</v>
      </c>
      <c r="Y131" s="207">
        <v>8.2899999999999991</v>
      </c>
      <c r="Z131" s="207">
        <v>62.99</v>
      </c>
      <c r="AA131" s="207">
        <v>42.7</v>
      </c>
      <c r="AB131" s="207">
        <v>93.47</v>
      </c>
      <c r="AD131" s="210" t="s">
        <v>27831</v>
      </c>
      <c r="AE131" s="207" t="s">
        <v>27834</v>
      </c>
      <c r="AF131" s="207" t="s">
        <v>27601</v>
      </c>
    </row>
    <row r="132" spans="1:32" ht="15.95">
      <c r="A132" s="261" t="str" cm="1">
        <f t="array" ref="A132">IFERROR(_xlfn.TEXTJOIN(CHAR(10),TRUE,_xlfn._xlws.FILTER(AOM[AOM],AOM[ilri_code]=$G132)),"No AOM Match")</f>
        <v>No AOM Match</v>
      </c>
      <c r="B132" s="261" t="str" cm="1">
        <f t="array" ref="B132">IFERROR(_xlfn.TEXTJOIN(CHAR(10),TRUE,_xlfn._xlws.FILTER(AOM[Edge_Value],AOM[ilri_code]=$G132)),"No AOM Match")</f>
        <v>No AOM Match</v>
      </c>
      <c r="C132" s="261" t="str" cm="1">
        <f t="array" ref="C132">IFERROR(
  _xlfn.TEXTJOIN(
    CHAR(10),
    TRUE,
    SUBSTITUTE(
      _xlfn._xlws.FILTER(AOM[Path], AOM[ilri_code]=$G132),
      "Management/Livestock Management/Feed Characteristic/Feed Composition/Feed Ingredient/",
      ""
    )
  ),
  "No AOM Match"
)</f>
        <v>No AOM Match</v>
      </c>
      <c r="D132" s="261" t="str" cm="1">
        <f t="array" ref="D132">_xlfn.TEXTJOIN(CHAR(10),TRUE,_xlfn._xlws.FILTER(AE$2:AE$952,$AD$2:$AD$952=$G132))</f>
        <v>Corchorus tridens</v>
      </c>
      <c r="F132" s="228" t="str" cm="1">
        <f t="array" ref="F132">_xlfn.TEXTJOIN(CHAR(10),TRUE,_xlfn._xlws.FILTER(AF$2:AF$952,$AD$2:$AD$952=$G132))</f>
        <v>Herbaceous forages-all data</v>
      </c>
      <c r="G132" s="210" t="s">
        <v>27835</v>
      </c>
      <c r="X132" s="207">
        <v>19.920000000000002</v>
      </c>
      <c r="Z132" s="207">
        <v>23.82</v>
      </c>
      <c r="AB132" s="207">
        <v>91.07</v>
      </c>
      <c r="AD132" s="210" t="s">
        <v>27836</v>
      </c>
      <c r="AE132" s="207" t="s">
        <v>27837</v>
      </c>
      <c r="AF132" s="207" t="s">
        <v>27601</v>
      </c>
    </row>
    <row r="133" spans="1:32" ht="15.95">
      <c r="A133" s="228" t="str" cm="1">
        <f t="array" ref="A133">IFERROR(_xlfn.TEXTJOIN(CHAR(10),TRUE,_xlfn._xlws.FILTER(AOM[AOM],AOM[ilri_code]=$G133)),"No AOM Match")</f>
        <v>No AOM Match</v>
      </c>
      <c r="B133" s="228" t="str" cm="1">
        <f t="array" ref="B133">IFERROR(_xlfn.TEXTJOIN(CHAR(10),TRUE,_xlfn._xlws.FILTER(AOM[Edge_Value],AOM[ilri_code]=$G133)),"No AOM Match")</f>
        <v>No AOM Match</v>
      </c>
      <c r="C133" s="228" t="str" cm="1">
        <f t="array" ref="C133">IFERROR(
  _xlfn.TEXTJOIN(
    CHAR(10),
    TRUE,
    SUBSTITUTE(
      _xlfn._xlws.FILTER(AOM[Path], AOM[ilri_code]=$G133),
      "Management/Livestock Management/Feed Characteristic/Feed Composition/Feed Ingredient/",
      ""
    )
  ),
  "No AOM Match"
)</f>
        <v>No AOM Match</v>
      </c>
      <c r="D133" s="228" t="str" cm="1">
        <f t="array" ref="D133">_xlfn.TEXTJOIN(CHAR(10),TRUE,_xlfn._xlws.FILTER(AE$2:AE$952,$AD$2:$AD$952=$G133))</f>
        <v>Cotton husk</v>
      </c>
      <c r="F133" s="228" t="str" cm="1">
        <f t="array" ref="F133">_xlfn.TEXTJOIN(CHAR(10),TRUE,_xlfn._xlws.FILTER(AF$2:AF$952,$AD$2:$AD$952=$G133))</f>
        <v>concentrate_feeds_and_agro_industrial_by_products</v>
      </c>
      <c r="G133" s="210" t="s">
        <v>27562</v>
      </c>
      <c r="W133" s="207">
        <v>97.08</v>
      </c>
      <c r="X133" s="207">
        <v>5.97</v>
      </c>
      <c r="AB133" s="207">
        <v>92.410000000000011</v>
      </c>
      <c r="AD133" s="210" t="s">
        <v>27838</v>
      </c>
      <c r="AE133" s="207" t="s">
        <v>27839</v>
      </c>
      <c r="AF133" s="207" t="s">
        <v>27601</v>
      </c>
    </row>
    <row r="134" spans="1:32" ht="15.95">
      <c r="A134" s="261" t="str" cm="1">
        <f t="array" ref="A134">IFERROR(_xlfn.TEXTJOIN(CHAR(10),TRUE,_xlfn._xlws.FILTER(AOM[AOM],AOM[ilri_code]=$G134)),"No AOM Match")</f>
        <v>No AOM Match</v>
      </c>
      <c r="B134" s="261" t="str" cm="1">
        <f t="array" ref="B134">IFERROR(_xlfn.TEXTJOIN(CHAR(10),TRUE,_xlfn._xlws.FILTER(AOM[Edge_Value],AOM[ilri_code]=$G134)),"No AOM Match")</f>
        <v>No AOM Match</v>
      </c>
      <c r="C134" s="261" t="str" cm="1">
        <f t="array" ref="C134">IFERROR(
  _xlfn.TEXTJOIN(
    CHAR(10),
    TRUE,
    SUBSTITUTE(
      _xlfn._xlws.FILTER(AOM[Path], AOM[ilri_code]=$G134),
      "Management/Livestock Management/Feed Characteristic/Feed Composition/Feed Ingredient/",
      ""
    )
  ),
  "No AOM Match"
)</f>
        <v>No AOM Match</v>
      </c>
      <c r="D134" s="261" t="str" cm="1">
        <f t="array" ref="D134">_xlfn.TEXTJOIN(CHAR(10),TRUE,_xlfn._xlws.FILTER(AE$2:AE$952,$AD$2:$AD$952=$G134))</f>
        <v>Cotton straw</v>
      </c>
      <c r="F134" s="228" t="str" cm="1">
        <f t="array" ref="F134">_xlfn.TEXTJOIN(CHAR(10),TRUE,_xlfn._xlws.FILTER(AF$2:AF$952,$AD$2:$AD$952=$G134))</f>
        <v>other_less_common</v>
      </c>
      <c r="G134" s="210" t="s">
        <v>27840</v>
      </c>
      <c r="L134" s="207">
        <v>10.469999999999999</v>
      </c>
      <c r="O134" s="207">
        <v>71.215000000000003</v>
      </c>
      <c r="W134" s="207">
        <v>91.269999999999982</v>
      </c>
      <c r="X134" s="207">
        <v>11.596666666666666</v>
      </c>
      <c r="Y134" s="207">
        <v>9.1833333333333336</v>
      </c>
      <c r="Z134" s="207">
        <v>42.543333333333329</v>
      </c>
      <c r="AA134" s="207">
        <v>26.713333333333335</v>
      </c>
      <c r="AB134" s="207">
        <v>92.676666666666662</v>
      </c>
      <c r="AD134" s="210" t="s">
        <v>27838</v>
      </c>
      <c r="AE134" s="207" t="s">
        <v>27841</v>
      </c>
      <c r="AF134" s="207" t="s">
        <v>27601</v>
      </c>
    </row>
    <row r="135" spans="1:32" ht="63.95">
      <c r="A135" s="228" t="str" cm="1">
        <f t="array" ref="A135">IFERROR(_xlfn.TEXTJOIN(CHAR(10),TRUE,_xlfn._xlws.FILTER(AOM[AOM],AOM[ilri_code]=$G135)),"No AOM Match")</f>
        <v>AOM_000620
AOM_006073
AOM_001641
AOM_001253
AOM_001644
AOM_006166
AOM_001642</v>
      </c>
      <c r="B135" s="228" t="str" cm="1">
        <f t="array" ref="B135">IFERROR(_xlfn.TEXTJOIN(CHAR(10),TRUE,_xlfn._xlws.FILTER(AOM[Edge_Value],AOM[ilri_code]=$G135)),"No AOM Match")</f>
        <v>Cotton Seed Cake
Cotton Seed Cake Decorticated
Cotton Seed Cake Dried
Cotton Seed Cake Dried Ground
Cotton Seed Cake Ground
Cotton Seed Decorticated Dried
Cotton Seed Decorticated Ground</v>
      </c>
      <c r="C135" s="228" t="str" cm="1">
        <f t="array" ref="C135">IFERROR(
  _xlfn.TEXTJOIN(
    CHAR(10),
    TRUE,
    SUBSTITUTE(
      _xlfn._xlws.FILTER(AOM[Path], AOM[ilri_code]=$G135),
      "Management/Livestock Management/Feed Characteristic/Feed Composition/Feed Ingredient/",
      ""
    )
  ),
  "No AOM Match"
)</f>
        <v>Crop Byproduct/Oil Plant ByProducts/Cotton/Cotton Seed/Cotton Seed Cake
Crop Byproduct/Oil Plant ByProducts/Cotton/Cotton Seed/Cotton Seed Cake Decorticated
Crop Byproduct/Oil Plant ByProducts/Cotton/Cotton Seed/Cotton Seed Cake Dried
Crop Byproduct/Oil Plant ByProducts/Cotton/Cotton Seed/Cotton Seed Cake Dried Ground
Crop Byproduct/Oil Plant ByProducts/Cotton/Cotton Seed/Cotton Seed Cake Ground
Crop Byproduct/Oil Plant ByProducts/Cotton/Cotton Seed/Cotton Seed Decorticated Ground
Crop Byproduct/Oil Plant ByProducts/Cotton/Cotton Seed/Cotton Seed Decorticated Ground</v>
      </c>
      <c r="D135" s="228" t="str" cm="1">
        <f t="array" ref="D135">_xlfn.TEXTJOIN(CHAR(10),TRUE,_xlfn._xlws.FILTER(AE$2:AE$952,$AD$2:$AD$952=$G135))</f>
        <v>Cottonseed cake</v>
      </c>
      <c r="F135" s="228" t="str" cm="1">
        <f t="array" ref="F135">_xlfn.TEXTJOIN(CHAR(10),TRUE,_xlfn._xlws.FILTER(AF$2:AF$952,$AD$2:$AD$952=$G135))</f>
        <v>concentrate_feeds_and_agro_industrial_by_products</v>
      </c>
      <c r="G135" s="210" t="s">
        <v>19737</v>
      </c>
      <c r="I135" s="207">
        <v>2.9617021276595756</v>
      </c>
      <c r="J135" s="207">
        <v>15.125000000000002</v>
      </c>
      <c r="K135" s="207">
        <v>6.67</v>
      </c>
      <c r="L135" s="207">
        <v>10.615714285714287</v>
      </c>
      <c r="M135" s="207">
        <v>4.2992857142857144</v>
      </c>
      <c r="N135" s="207">
        <v>6.8403571428571377</v>
      </c>
      <c r="O135" s="207">
        <v>70.782500000000027</v>
      </c>
      <c r="P135" s="207">
        <v>58.371071428571426</v>
      </c>
      <c r="Q135" s="207">
        <v>24.896774193548378</v>
      </c>
      <c r="R135" s="207">
        <v>19.024999999999995</v>
      </c>
      <c r="S135" s="207">
        <v>19.928484848484842</v>
      </c>
      <c r="T135" s="207">
        <v>6.5585365853658555</v>
      </c>
      <c r="U135" s="207">
        <v>360.50249999999988</v>
      </c>
      <c r="V135" s="207">
        <v>121.53599999999999</v>
      </c>
      <c r="W135" s="207">
        <v>92.239572649572636</v>
      </c>
      <c r="X135" s="207">
        <v>40.987102803738267</v>
      </c>
      <c r="Y135" s="207">
        <v>6.2764912280701726</v>
      </c>
      <c r="Z135" s="207">
        <v>38.382967032967059</v>
      </c>
      <c r="AA135" s="207">
        <v>20.498571428571424</v>
      </c>
      <c r="AB135" s="207">
        <v>91.969243697478987</v>
      </c>
      <c r="AD135" s="210" t="s">
        <v>27838</v>
      </c>
      <c r="AE135" s="207" t="s">
        <v>27842</v>
      </c>
      <c r="AF135" s="207" t="s">
        <v>27601</v>
      </c>
    </row>
    <row r="136" spans="1:32" ht="15.95">
      <c r="A136" s="261" t="str" cm="1">
        <f t="array" ref="A136">IFERROR(_xlfn.TEXTJOIN(CHAR(10),TRUE,_xlfn._xlws.FILTER(AOM[AOM],AOM[ilri_code]=$G136)),"No AOM Match")</f>
        <v>No AOM Match</v>
      </c>
      <c r="B136" s="261" t="str" cm="1">
        <f t="array" ref="B136">IFERROR(_xlfn.TEXTJOIN(CHAR(10),TRUE,_xlfn._xlws.FILTER(AOM[Edge_Value],AOM[ilri_code]=$G136)),"No AOM Match")</f>
        <v>No AOM Match</v>
      </c>
      <c r="C136" s="261" t="str" cm="1">
        <f t="array" ref="C136">IFERROR(
  _xlfn.TEXTJOIN(
    CHAR(10),
    TRUE,
    SUBSTITUTE(
      _xlfn._xlws.FILTER(AOM[Path], AOM[ilri_code]=$G136),
      "Management/Livestock Management/Feed Characteristic/Feed Composition/Feed Ingredient/",
      ""
    )
  ),
  "No AOM Match"
)</f>
        <v>No AOM Match</v>
      </c>
      <c r="D136" s="261" t="str" cm="1">
        <f t="array" ref="D136">_xlfn.TEXTJOIN(CHAR(10),TRUE,_xlfn._xlws.FILTER(AE$2:AE$952,$AD$2:$AD$952=$G136))</f>
        <v>Cottonseed cake (solvent extracted)</v>
      </c>
      <c r="F136" s="228" t="str" cm="1">
        <f t="array" ref="F136">_xlfn.TEXTJOIN(CHAR(10),TRUE,_xlfn._xlws.FILTER(AF$2:AF$952,$AD$2:$AD$952=$G136))</f>
        <v>concentrate_feeds_and_agro_industrial_by_products</v>
      </c>
      <c r="G136" s="210" t="s">
        <v>27567</v>
      </c>
      <c r="I136" s="207">
        <v>2</v>
      </c>
      <c r="J136" s="207">
        <v>13.899999999999999</v>
      </c>
      <c r="K136" s="207">
        <v>6.88</v>
      </c>
      <c r="L136" s="207">
        <v>10.92</v>
      </c>
      <c r="M136" s="207">
        <v>4.5399999999999991</v>
      </c>
      <c r="N136" s="207">
        <v>7.1149999999999993</v>
      </c>
      <c r="O136" s="207">
        <v>73.515000000000001</v>
      </c>
      <c r="P136" s="207">
        <v>72.314999999999998</v>
      </c>
      <c r="Q136" s="207">
        <v>42.144999999999996</v>
      </c>
      <c r="R136" s="207">
        <v>19.100000000000001</v>
      </c>
      <c r="S136" s="207">
        <v>16.91</v>
      </c>
      <c r="T136" s="207">
        <v>7.1499999999999995</v>
      </c>
      <c r="U136" s="207">
        <v>422.82499999999999</v>
      </c>
      <c r="V136" s="207">
        <v>104.88</v>
      </c>
      <c r="W136" s="207">
        <v>91.637499999999989</v>
      </c>
      <c r="X136" s="207">
        <v>43.438749999999999</v>
      </c>
      <c r="Y136" s="207">
        <v>5.2824999999999998</v>
      </c>
      <c r="Z136" s="207">
        <v>29.234999999999999</v>
      </c>
      <c r="AA136" s="207">
        <v>19.059999999999999</v>
      </c>
      <c r="AB136" s="207">
        <v>91.911249999999995</v>
      </c>
      <c r="AD136" s="210" t="s">
        <v>27843</v>
      </c>
      <c r="AE136" s="207" t="s">
        <v>27844</v>
      </c>
      <c r="AF136" s="207" t="s">
        <v>27601</v>
      </c>
    </row>
    <row r="137" spans="1:32" ht="15.95">
      <c r="A137" s="261" t="str" cm="1">
        <f t="array" ref="A137">IFERROR(_xlfn.TEXTJOIN(CHAR(10),TRUE,_xlfn._xlws.FILTER(AOM[AOM],AOM[ilri_code]=$G137)),"No AOM Match")</f>
        <v>AOM_001187</v>
      </c>
      <c r="B137" s="261" t="s">
        <v>27845</v>
      </c>
      <c r="C137" s="261" t="str" cm="1">
        <f t="array" ref="C137">IFERROR(
  _xlfn.TEXTJOIN(
    CHAR(10),
    TRUE,
    SUBSTITUTE(
      _xlfn._xlws.FILTER(AOM[Path], AOM[ilri_code]=$G137),
      "Management/Livestock Management/Feed Characteristic/Feed Composition/Feed Ingredient/",
      ""
    )
  ),
  "No AOM Match"
)</f>
        <v>Crop Byproduct/Oil Plant ByProducts/Cotton/Cotton Seed/Cotton Seed Hull</v>
      </c>
      <c r="D137" s="261" t="str" cm="1">
        <f t="array" ref="D137">_xlfn.TEXTJOIN(CHAR(10),TRUE,_xlfn._xlws.FILTER(AE$2:AE$952,$AD$2:$AD$952=$G137))</f>
        <v>Cottonseed hull</v>
      </c>
      <c r="F137" s="228" t="str" cm="1">
        <f t="array" ref="F137">_xlfn.TEXTJOIN(CHAR(10),TRUE,_xlfn._xlws.FILTER(AF$2:AF$952,$AD$2:$AD$952=$G137))</f>
        <v>concentrate_feeds_and_agro_industrial_by_products</v>
      </c>
      <c r="G137" s="210" t="s">
        <v>19760</v>
      </c>
      <c r="I137" s="207">
        <v>1.3999999999999997</v>
      </c>
      <c r="J137" s="207">
        <v>1.2</v>
      </c>
      <c r="R137" s="207">
        <v>13</v>
      </c>
      <c r="T137" s="207">
        <v>1.2</v>
      </c>
      <c r="V137" s="207">
        <v>74.599999999999994</v>
      </c>
      <c r="W137" s="207">
        <v>96.88</v>
      </c>
      <c r="X137" s="207">
        <v>4.5599999999999996</v>
      </c>
      <c r="Z137" s="207">
        <v>84.06</v>
      </c>
      <c r="AB137" s="207">
        <v>88.48</v>
      </c>
      <c r="AD137" s="210" t="s">
        <v>27843</v>
      </c>
      <c r="AE137" s="207" t="s">
        <v>27846</v>
      </c>
      <c r="AF137" s="207" t="s">
        <v>27601</v>
      </c>
    </row>
    <row r="138" spans="1:32" ht="15.95">
      <c r="A138" s="261" t="str" cm="1">
        <f t="array" ref="A138">IFERROR(_xlfn.TEXTJOIN(CHAR(10),TRUE,_xlfn._xlws.FILTER(AOM[AOM],AOM[ilri_code]=$G138)),"No AOM Match")</f>
        <v>AOM_003927
AOM_001189</v>
      </c>
      <c r="B138" s="261" t="str" cm="1">
        <f t="array" ref="B138">IFERROR(_xlfn.TEXTJOIN(CHAR(10),TRUE,_xlfn._xlws.FILTER(AOM[Edge_Value],AOM[ilri_code]=$G138)),"No AOM Match")</f>
        <v>Cowpea Residue
Cowpea Vine</v>
      </c>
      <c r="C138" s="262" t="str" cm="1">
        <f t="array" ref="C138">IFERROR(
  _xlfn.TEXTJOIN(
    CHAR(10),
    TRUE,
    SUBSTITUTE(
      _xlfn._xlws.FILTER(AOM[Path], AOM[ilri_code]=$G138),
      "Management/Livestock Management/Feed Characteristic/Feed Composition/Feed Ingredient/",
      ""
    )
  ),
  "No AOM Match"
)</f>
        <v>Crop Byproduct/Legume ByProducts/Cowpea/Cowpea Residue
Crop Byproduct/Legume ByProducts/Cowpea/Cowpea Vine</v>
      </c>
      <c r="D138" s="261" t="str" cm="1">
        <f t="array" ref="D138">_xlfn.TEXTJOIN(CHAR(10),TRUE,_xlfn._xlws.FILTER(AE$2:AE$952,$AD$2:$AD$952=$G138))</f>
        <v>Cowpea forage</v>
      </c>
      <c r="F138" s="228" t="str" cm="1">
        <f t="array" ref="F138">_xlfn.TEXTJOIN(CHAR(10),TRUE,_xlfn._xlws.FILTER(AF$2:AF$952,$AD$2:$AD$952=$G138))</f>
        <v>food_crops_cereals_legumes_green</v>
      </c>
      <c r="G138" s="210" t="s">
        <v>19484</v>
      </c>
      <c r="I138" s="207">
        <v>10.7</v>
      </c>
      <c r="J138" s="207">
        <v>4.4465116279069727</v>
      </c>
      <c r="K138" s="207">
        <v>4.9892664092664063</v>
      </c>
      <c r="L138" s="207">
        <v>8.2267953667953506</v>
      </c>
      <c r="M138" s="207">
        <v>2.3092277992277972</v>
      </c>
      <c r="N138" s="207">
        <v>4.6571428571428415</v>
      </c>
      <c r="O138" s="207">
        <v>85.40789473684211</v>
      </c>
      <c r="P138" s="207">
        <v>30.7</v>
      </c>
      <c r="Q138" s="207">
        <v>54.8</v>
      </c>
      <c r="R138" s="207">
        <v>18.7</v>
      </c>
      <c r="S138" s="207">
        <v>9.98</v>
      </c>
      <c r="T138" s="207">
        <v>2.5</v>
      </c>
      <c r="U138" s="207">
        <v>535.29999999999995</v>
      </c>
      <c r="V138" s="207">
        <v>40.700000000000003</v>
      </c>
      <c r="W138" s="207">
        <v>82.075708092485712</v>
      </c>
      <c r="X138" s="207">
        <v>22.287826086956571</v>
      </c>
      <c r="Y138" s="207">
        <v>5.1062154696132591</v>
      </c>
      <c r="Z138" s="207">
        <v>42.022494758909843</v>
      </c>
      <c r="AA138" s="207">
        <v>33.215220994475146</v>
      </c>
      <c r="AB138" s="207">
        <v>90.697070707070722</v>
      </c>
      <c r="AD138" s="210" t="s">
        <v>21468</v>
      </c>
      <c r="AE138" s="207" t="s">
        <v>3743</v>
      </c>
      <c r="AF138" s="207" t="s">
        <v>27601</v>
      </c>
    </row>
    <row r="139" spans="1:32" ht="63.95">
      <c r="A139" s="228" t="str" cm="1">
        <f t="array" ref="A139">IFERROR(_xlfn.TEXTJOIN(CHAR(10),TRUE,_xlfn._xlws.FILTER(AOM[AOM],AOM[ilri_code]=$G139)),"No AOM Match")</f>
        <v>AOM_006078
AOM_001754
AOM_002018
AOM_000601</v>
      </c>
      <c r="B139" s="228" t="str" cm="1">
        <f t="array" ref="B139">IFERROR(_xlfn.TEXTJOIN(CHAR(10),TRUE,_xlfn._xlws.FILTER(AOM[Edge_Value],AOM[ilri_code]=$G139)),"No AOM Match")</f>
        <v>Cowpea Haulm Crushed
Cowpea Haulm Dried
Cowpea Haulm Dried Ground
Cowpea Haulm</v>
      </c>
      <c r="C139" s="207" t="str" cm="1">
        <f t="array" ref="C139">IFERROR(
  _xlfn.TEXTJOIN(
    CHAR(10),
    TRUE,
    SUBSTITUTE(
      _xlfn._xlws.FILTER(AOM[Path], AOM[ilri_code]=$G139),
      "Management/Livestock Management/Feed Characteristic/Feed Composition/Feed Ingredient/",
      ""
    )
  ),
  "No AOM Match"
)</f>
        <v>Crop Byproduct/Legume ByProducts/Cowpea/Cowpea Haulm/Cowpea Haulm Crushed
Crop Byproduct/Legume ByProducts/Cowpea/Cowpea Haulm/Cowpea Haulm Dried
Crop Byproduct/Legume ByProducts/Cowpea/Cowpea Haulm/Cowpea Haulm Dried Ground
Crop Byproduct/Legume ByProducts/Cowpea/Cowpea Haulm</v>
      </c>
      <c r="D139" s="228" t="str" cm="1">
        <f t="array" ref="D139">_xlfn.TEXTJOIN(CHAR(10),TRUE,_xlfn._xlws.FILTER(AE$2:AE$952,$AD$2:$AD$952=$G139))</f>
        <v>Cowpea haulms</v>
      </c>
      <c r="F139" s="228" t="str" cm="1">
        <f t="array" ref="F139">_xlfn.TEXTJOIN(CHAR(10),TRUE,_xlfn._xlws.FILTER(AF$2:AF$952,$AD$2:$AD$952=$G139))</f>
        <v>food_crops_cereals_legumes_residues</v>
      </c>
      <c r="G139" s="210" t="s">
        <v>19464</v>
      </c>
      <c r="L139" s="207">
        <v>9.232222222222223</v>
      </c>
      <c r="O139" s="207">
        <v>64.037777777777777</v>
      </c>
      <c r="W139" s="207">
        <v>87.35333333333331</v>
      </c>
      <c r="X139" s="207">
        <v>11.068888888888889</v>
      </c>
      <c r="Y139" s="207">
        <v>12.256666666666668</v>
      </c>
      <c r="Z139" s="207">
        <v>50.357777777777784</v>
      </c>
      <c r="AA139" s="207">
        <v>42.061111111111117</v>
      </c>
      <c r="AB139" s="207">
        <v>90.723333333333343</v>
      </c>
      <c r="AD139" s="210" t="s">
        <v>18988</v>
      </c>
      <c r="AE139" s="207" t="s">
        <v>27847</v>
      </c>
      <c r="AF139" s="207" t="s">
        <v>27601</v>
      </c>
    </row>
    <row r="140" spans="1:32" ht="15.95">
      <c r="A140" s="261" t="str" cm="1">
        <f t="array" ref="A140">IFERROR(_xlfn.TEXTJOIN(CHAR(10),TRUE,_xlfn._xlws.FILTER(AOM[AOM],AOM[ilri_code]=$G140)),"No AOM Match")</f>
        <v>AOM_001646</v>
      </c>
      <c r="B140" s="261" t="str" cm="1">
        <f t="array" ref="B140">IFERROR(_xlfn.TEXTJOIN(CHAR(10),TRUE,_xlfn._xlws.FILTER(AOM[Edge_Value],AOM[ilri_code]=$G140)),"No AOM Match")</f>
        <v>Cowpea Dried</v>
      </c>
      <c r="C140" s="262" t="str" cm="1">
        <f t="array" ref="C140">IFERROR(
  _xlfn.TEXTJOIN(
    CHAR(10),
    TRUE,
    SUBSTITUTE(
      _xlfn._xlws.FILTER(AOM[Path], AOM[ilri_code]=$G140),
      "Management/Livestock Management/Feed Characteristic/Feed Composition/Feed Ingredient/",
      ""
    )
  ),
  "No AOM Match"
)</f>
        <v>Crop Byproduct/Legume ByProducts/Cowpea/Cowpea Dried</v>
      </c>
      <c r="D140" s="261" t="str" cm="1">
        <f t="array" ref="D140">_xlfn.TEXTJOIN(CHAR(10),TRUE,_xlfn._xlws.FILTER(AE$2:AE$952,$AD$2:$AD$952=$G140))</f>
        <v>Cowpea hay
Cowpea hay</v>
      </c>
      <c r="F140" s="228" t="str" cm="1">
        <f t="array" ref="F140">_xlfn.TEXTJOIN(CHAR(10),TRUE,_xlfn._xlws.FILTER(AF$2:AF$952,$AD$2:$AD$952=$G140))</f>
        <v>food_crops_cereals_legumes_residues
food_crops_cereals_legumes_green</v>
      </c>
      <c r="G140" s="210" t="s">
        <v>19460</v>
      </c>
      <c r="I140" s="207">
        <v>10.759459459459459</v>
      </c>
      <c r="J140" s="207">
        <v>3.2120481927710838</v>
      </c>
      <c r="K140" s="207">
        <v>6.1105633802816923</v>
      </c>
      <c r="L140" s="207">
        <v>9.8173239436619681</v>
      </c>
      <c r="M140" s="207">
        <v>3.6715492957746481</v>
      </c>
      <c r="N140" s="207">
        <v>6.1411267605633837</v>
      </c>
      <c r="O140" s="207">
        <v>68.807464788732389</v>
      </c>
      <c r="P140" s="207">
        <v>41.190000000000012</v>
      </c>
      <c r="Q140" s="207">
        <v>120.52296296296298</v>
      </c>
      <c r="R140" s="207">
        <v>26.687096774193542</v>
      </c>
      <c r="S140" s="207">
        <v>12.359259259259257</v>
      </c>
      <c r="T140" s="207">
        <v>4.1433333333333335</v>
      </c>
      <c r="U140" s="207">
        <v>479.58</v>
      </c>
      <c r="V140" s="207">
        <v>463.96000000000015</v>
      </c>
      <c r="W140" s="207">
        <v>88.115434782608631</v>
      </c>
      <c r="X140" s="207">
        <v>17.558389830508503</v>
      </c>
      <c r="Y140" s="207">
        <v>6.5815476190476208</v>
      </c>
      <c r="Z140" s="207">
        <v>42.428936170212751</v>
      </c>
      <c r="AA140" s="207">
        <v>36.792619047619041</v>
      </c>
      <c r="AB140" s="207">
        <v>91.58371900826441</v>
      </c>
      <c r="AD140" s="210" t="s">
        <v>27687</v>
      </c>
      <c r="AE140" s="207" t="s">
        <v>27848</v>
      </c>
      <c r="AF140" s="207" t="s">
        <v>27601</v>
      </c>
    </row>
    <row r="141" spans="1:32" ht="15.95">
      <c r="A141" s="228" t="str" cm="1">
        <f t="array" ref="A141">IFERROR(_xlfn.TEXTJOIN(CHAR(10),TRUE,_xlfn._xlws.FILTER(AOM[AOM],AOM[ilri_code]=$G141)),"No AOM Match")</f>
        <v>AOM_001263</v>
      </c>
      <c r="B141" s="228" t="str" cm="1">
        <f t="array" ref="B141">IFERROR(_xlfn.TEXTJOIN(CHAR(10),TRUE,_xlfn._xlws.FILTER(AOM[Edge_Value],AOM[ilri_code]=$G141)),"No AOM Match")</f>
        <v>Cowpea Leaves</v>
      </c>
      <c r="C141" s="207" t="str" cm="1">
        <f t="array" ref="C141">IFERROR(
  _xlfn.TEXTJOIN(
    CHAR(10),
    TRUE,
    SUBSTITUTE(
      _xlfn._xlws.FILTER(AOM[Path], AOM[ilri_code]=$G141),
      "Management/Livestock Management/Feed Characteristic/Feed Composition/Feed Ingredient/",
      ""
    )
  ),
  "No AOM Match"
)</f>
        <v>Crop Byproduct/Legume ByProducts/Cowpea/Cowpea Leaves</v>
      </c>
      <c r="D141" s="228" t="str" cm="1">
        <f t="array" ref="D141">_xlfn.TEXTJOIN(CHAR(10),TRUE,_xlfn._xlws.FILTER(AE$2:AE$952,$AD$2:$AD$952=$G141))</f>
        <v>Cowpea leaf</v>
      </c>
      <c r="F141" s="228" t="str" cm="1">
        <f t="array" ref="F141">_xlfn.TEXTJOIN(CHAR(10),TRUE,_xlfn._xlws.FILTER(AF$2:AF$952,$AD$2:$AD$952=$G141))</f>
        <v>food_crops_cereals_legumes_green</v>
      </c>
      <c r="G141" s="210" t="s">
        <v>19482</v>
      </c>
      <c r="W141" s="207">
        <v>82.47</v>
      </c>
      <c r="X141" s="207">
        <v>21.81</v>
      </c>
      <c r="AB141" s="207">
        <v>94.91</v>
      </c>
      <c r="AD141" s="210" t="s">
        <v>27849</v>
      </c>
      <c r="AE141" s="207" t="s">
        <v>3689</v>
      </c>
      <c r="AF141" s="207" t="s">
        <v>27601</v>
      </c>
    </row>
    <row r="142" spans="1:32" ht="32.1">
      <c r="A142" s="261" t="str" cm="1">
        <f t="array" ref="A142">IFERROR(_xlfn.TEXTJOIN(CHAR(10),TRUE,_xlfn._xlws.FILTER(AOM[AOM],AOM[ilri_code]=$G142)),"No AOM Match")</f>
        <v>No AOM Match</v>
      </c>
      <c r="B142" s="261" t="str" cm="1">
        <f t="array" ref="B142">IFERROR(_xlfn.TEXTJOIN(CHAR(10),TRUE,_xlfn._xlws.FILTER(AOM[Edge_Value],AOM[ilri_code]=$G142)),"No AOM Match")</f>
        <v>No AOM Match</v>
      </c>
      <c r="C142" s="262" t="str" cm="1">
        <f t="array" ref="C142">IFERROR(
  _xlfn.TEXTJOIN(
    CHAR(10),
    TRUE,
    SUBSTITUTE(
      _xlfn._xlws.FILTER(AOM[Path], AOM[ilri_code]=$G142),
      "Management/Livestock Management/Feed Characteristic/Feed Composition/Feed Ingredient/",
      ""
    )
  ),
  "No AOM Match"
)</f>
        <v>No AOM Match</v>
      </c>
      <c r="D142" s="261" t="str" cm="1">
        <f t="array" ref="D142">_xlfn.TEXTJOIN(CHAR(10),TRUE,_xlfn._xlws.FILTER(AE$2:AE$952,$AD$2:$AD$952=$G142))</f>
        <v>Cowpea pod</v>
      </c>
      <c r="F142" s="228" t="str" cm="1">
        <f t="array" ref="F142">_xlfn.TEXTJOIN(CHAR(10),TRUE,_xlfn._xlws.FILTER(AF$2:AF$952,$AD$2:$AD$952=$G142))</f>
        <v>food_crops_cereals_legumes_residues</v>
      </c>
      <c r="G142" s="210" t="s">
        <v>27850</v>
      </c>
      <c r="L142" s="207">
        <v>8.3249999999999993</v>
      </c>
      <c r="O142" s="207">
        <v>57.055</v>
      </c>
      <c r="W142" s="207">
        <v>91.752499999999998</v>
      </c>
      <c r="X142" s="207">
        <v>8.8175000000000008</v>
      </c>
      <c r="Y142" s="207">
        <v>7.1500000000000012</v>
      </c>
      <c r="Z142" s="207">
        <v>54.15</v>
      </c>
      <c r="AA142" s="207">
        <v>37.822499999999998</v>
      </c>
      <c r="AB142" s="207">
        <v>90.607500000000002</v>
      </c>
      <c r="AD142" s="210" t="s">
        <v>27851</v>
      </c>
      <c r="AE142" s="207" t="s">
        <v>27852</v>
      </c>
      <c r="AF142" s="207" t="s">
        <v>27601</v>
      </c>
    </row>
    <row r="143" spans="1:32" ht="96">
      <c r="A143" s="261" t="str" cm="1">
        <f t="array" ref="A143">IFERROR(_xlfn.TEXTJOIN(CHAR(10),TRUE,_xlfn._xlws.FILTER(AOM[AOM],AOM[ilri_code]=$G143)),"No AOM Match")</f>
        <v>No AOM Match</v>
      </c>
      <c r="B143" s="261" t="str" cm="1">
        <f t="array" ref="B143">IFERROR(_xlfn.TEXTJOIN(CHAR(10),TRUE,_xlfn._xlws.FILTER(AOM[Edge_Value],AOM[ilri_code]=$G143)),"No AOM Match")</f>
        <v>No AOM Match</v>
      </c>
      <c r="C143" s="262" t="str" cm="1">
        <f t="array" ref="C143">IFERROR(
  _xlfn.TEXTJOIN(
    CHAR(10),
    TRUE,
    SUBSTITUTE(
      _xlfn._xlws.FILTER(AOM[Path], AOM[ilri_code]=$G143),
      "Management/Livestock Management/Feed Characteristic/Feed Composition/Feed Ingredient/",
      ""
    )
  ),
  "No AOM Match"
)</f>
        <v>No AOM Match</v>
      </c>
      <c r="D143" s="261" t="str" cm="1">
        <f t="array" ref="D143">_xlfn.TEXTJOIN(CHAR(10),TRUE,_xlfn._xlws.FILTER(AE$2:AE$952,$AD$2:$AD$952=$G143))</f>
        <v>Cowpea seed</v>
      </c>
      <c r="F143" s="228" t="str" cm="1">
        <f t="array" ref="F143">_xlfn.TEXTJOIN(CHAR(10),TRUE,_xlfn._xlws.FILTER(AF$2:AF$952,$AD$2:$AD$952=$G143))</f>
        <v>food_crops_cereals_legumes_green</v>
      </c>
      <c r="G143" s="210" t="s">
        <v>27671</v>
      </c>
      <c r="W143" s="207">
        <v>95.97</v>
      </c>
      <c r="X143" s="207">
        <v>26.15</v>
      </c>
      <c r="AB143" s="207">
        <v>88.28</v>
      </c>
      <c r="AD143" s="210" t="s">
        <v>27853</v>
      </c>
      <c r="AE143" s="207" t="s">
        <v>27854</v>
      </c>
      <c r="AF143" s="207" t="s">
        <v>27601</v>
      </c>
    </row>
    <row r="144" spans="1:32" ht="15.95">
      <c r="A144" s="261" t="str" cm="1">
        <f t="array" ref="A144">IFERROR(_xlfn.TEXTJOIN(CHAR(10),TRUE,_xlfn._xlws.FILTER(AOM[AOM],AOM[ilri_code]=$G144)),"No AOM Match")</f>
        <v>No AOM Match</v>
      </c>
      <c r="B144" s="261" t="str" cm="1">
        <f t="array" ref="B144">IFERROR(_xlfn.TEXTJOIN(CHAR(10),TRUE,_xlfn._xlws.FILTER(AOM[Edge_Value],AOM[ilri_code]=$G144)),"No AOM Match")</f>
        <v>No AOM Match</v>
      </c>
      <c r="C144" s="261" t="str" cm="1">
        <f t="array" ref="C144">IFERROR(
  _xlfn.TEXTJOIN(
    CHAR(10),
    TRUE,
    SUBSTITUTE(
      _xlfn._xlws.FILTER(AOM[Path], AOM[ilri_code]=$G144),
      "Management/Livestock Management/Feed Characteristic/Feed Composition/Feed Ingredient/",
      ""
    )
  ),
  "No AOM Match"
)</f>
        <v>No AOM Match</v>
      </c>
      <c r="D144" s="261" t="str" cm="1">
        <f t="array" ref="D144">_xlfn.TEXTJOIN(CHAR(10),TRUE,_xlfn._xlws.FILTER(AE$2:AE$952,$AD$2:$AD$952=$G144))</f>
        <v>Crotalaria goodiiformis</v>
      </c>
      <c r="F144" s="228" t="str" cm="1">
        <f t="array" ref="F144">_xlfn.TEXTJOIN(CHAR(10),TRUE,_xlfn._xlws.FILTER(AF$2:AF$952,$AD$2:$AD$952=$G144))</f>
        <v>Herbaceous forages-all data</v>
      </c>
      <c r="G144" s="210" t="s">
        <v>27855</v>
      </c>
      <c r="W144" s="207">
        <v>91.68</v>
      </c>
      <c r="X144" s="207">
        <v>27.035000000000004</v>
      </c>
      <c r="Z144" s="207">
        <v>27.270000000000003</v>
      </c>
      <c r="AB144" s="207">
        <v>90.52</v>
      </c>
      <c r="AD144" s="210" t="s">
        <v>18780</v>
      </c>
      <c r="AE144" s="207" t="s">
        <v>27856</v>
      </c>
      <c r="AF144" s="207" t="s">
        <v>27595</v>
      </c>
    </row>
    <row r="145" spans="1:32" ht="15.95">
      <c r="A145" s="228" t="str" cm="1">
        <f t="array" ref="A145">IFERROR(_xlfn.TEXTJOIN(CHAR(10),TRUE,_xlfn._xlws.FILTER(AOM[AOM],AOM[ilri_code]=$G145)),"No AOM Match")</f>
        <v>No AOM Match</v>
      </c>
      <c r="B145" s="228" t="str" cm="1">
        <f t="array" ref="B145">IFERROR(_xlfn.TEXTJOIN(CHAR(10),TRUE,_xlfn._xlws.FILTER(AOM[Edge_Value],AOM[ilri_code]=$G145)),"No AOM Match")</f>
        <v>No AOM Match</v>
      </c>
      <c r="C145" s="228" t="str" cm="1">
        <f t="array" ref="C145">IFERROR(
  _xlfn.TEXTJOIN(
    CHAR(10),
    TRUE,
    SUBSTITUTE(
      _xlfn._xlws.FILTER(AOM[Path], AOM[ilri_code]=$G145),
      "Management/Livestock Management/Feed Characteristic/Feed Composition/Feed Ingredient/",
      ""
    )
  ),
  "No AOM Match"
)</f>
        <v>No AOM Match</v>
      </c>
      <c r="D145" s="228" t="str" cm="1">
        <f t="array" ref="D145">_xlfn.TEXTJOIN(CHAR(10),TRUE,_xlfn._xlws.FILTER(AE$2:AE$952,$AD$2:$AD$952=$G145))</f>
        <v>Crotalaria goreensis</v>
      </c>
      <c r="F145" s="228" t="str" cm="1">
        <f t="array" ref="F145">_xlfn.TEXTJOIN(CHAR(10),TRUE,_xlfn._xlws.FILTER(AF$2:AF$952,$AD$2:$AD$952=$G145))</f>
        <v>Herbaceous forages-all data</v>
      </c>
      <c r="G145" s="210" t="s">
        <v>27857</v>
      </c>
      <c r="J145" s="207">
        <v>1.5</v>
      </c>
      <c r="W145" s="207">
        <v>90.56</v>
      </c>
      <c r="X145" s="207">
        <v>8.75</v>
      </c>
      <c r="Y145" s="207">
        <v>13.22</v>
      </c>
      <c r="Z145" s="207">
        <v>50.35</v>
      </c>
      <c r="AA145" s="207">
        <v>40.32</v>
      </c>
      <c r="AB145" s="207">
        <v>89.38</v>
      </c>
      <c r="AD145" s="210" t="s">
        <v>19449</v>
      </c>
      <c r="AE145" s="207" t="s">
        <v>27858</v>
      </c>
      <c r="AF145" s="207" t="s">
        <v>27595</v>
      </c>
    </row>
    <row r="146" spans="1:32" ht="15.95">
      <c r="A146" s="261" t="str" cm="1">
        <f t="array" ref="A146">IFERROR(_xlfn.TEXTJOIN(CHAR(10),TRUE,_xlfn._xlws.FILTER(AOM[AOM],AOM[ilri_code]=$G146)),"No AOM Match")</f>
        <v>No AOM Match</v>
      </c>
      <c r="B146" s="261" t="str" cm="1">
        <f t="array" ref="B146">IFERROR(_xlfn.TEXTJOIN(CHAR(10),TRUE,_xlfn._xlws.FILTER(AOM[Edge_Value],AOM[ilri_code]=$G146)),"No AOM Match")</f>
        <v>No AOM Match</v>
      </c>
      <c r="C146" s="261" t="str" cm="1">
        <f t="array" ref="C146">IFERROR(
  _xlfn.TEXTJOIN(
    CHAR(10),
    TRUE,
    SUBSTITUTE(
      _xlfn._xlws.FILTER(AOM[Path], AOM[ilri_code]=$G146),
      "Management/Livestock Management/Feed Characteristic/Feed Composition/Feed Ingredient/",
      ""
    )
  ),
  "No AOM Match"
)</f>
        <v>No AOM Match</v>
      </c>
      <c r="D146" s="263" t="str" cm="1">
        <f t="array" ref="D146">_xlfn.TEXTJOIN(CHAR(10),TRUE,_xlfn._xlws.FILTER(AE$2:AE$952,$AD$2:$AD$952=$G146))</f>
        <v>Crotalaria juncea</v>
      </c>
      <c r="E146" s="264"/>
      <c r="F146" s="228" t="str" cm="1">
        <f t="array" ref="F146">_xlfn.TEXTJOIN(CHAR(10),TRUE,_xlfn._xlws.FILTER(AF$2:AF$952,$AD$2:$AD$952=$G146))</f>
        <v>Herbaceous forages-all data</v>
      </c>
      <c r="G146" s="210" t="s">
        <v>27859</v>
      </c>
      <c r="W146" s="207">
        <v>93.73</v>
      </c>
      <c r="X146" s="207">
        <v>17.53</v>
      </c>
      <c r="AB146" s="207">
        <v>90.78</v>
      </c>
      <c r="AD146" s="210" t="s">
        <v>19440</v>
      </c>
      <c r="AE146" s="207" t="s">
        <v>27860</v>
      </c>
      <c r="AF146" s="207" t="s">
        <v>27595</v>
      </c>
    </row>
    <row r="147" spans="1:32" ht="15.95">
      <c r="A147" s="228" t="str" cm="1">
        <f t="array" ref="A147">IFERROR(_xlfn.TEXTJOIN(CHAR(10),TRUE,_xlfn._xlws.FILTER(AOM[AOM],AOM[ilri_code]=$G147)),"No AOM Match")</f>
        <v>No AOM Match</v>
      </c>
      <c r="B147" s="228" t="str" cm="1">
        <f t="array" ref="B147">IFERROR(_xlfn.TEXTJOIN(CHAR(10),TRUE,_xlfn._xlws.FILTER(AOM[Edge_Value],AOM[ilri_code]=$G147)),"No AOM Match")</f>
        <v>No AOM Match</v>
      </c>
      <c r="C147" s="228" t="str" cm="1">
        <f t="array" ref="C147">IFERROR(
  _xlfn.TEXTJOIN(
    CHAR(10),
    TRUE,
    SUBSTITUTE(
      _xlfn._xlws.FILTER(AOM[Path], AOM[ilri_code]=$G147),
      "Management/Livestock Management/Feed Characteristic/Feed Composition/Feed Ingredient/",
      ""
    )
  ),
  "No AOM Match"
)</f>
        <v>No AOM Match</v>
      </c>
      <c r="D147" s="228" t="str" cm="1">
        <f t="array" ref="D147">_xlfn.TEXTJOIN(CHAR(10),TRUE,_xlfn._xlws.FILTER(AE$2:AE$952,$AD$2:$AD$952=$G147))</f>
        <v>Crotalaria lachnocarpoides</v>
      </c>
      <c r="F147" s="228" t="str" cm="1">
        <f t="array" ref="F147">_xlfn.TEXTJOIN(CHAR(10),TRUE,_xlfn._xlws.FILTER(AF$2:AF$952,$AD$2:$AD$952=$G147))</f>
        <v>Herbaceous forages-all data</v>
      </c>
      <c r="G147" s="210" t="s">
        <v>27861</v>
      </c>
      <c r="L147" s="207">
        <v>9.39</v>
      </c>
      <c r="O147" s="207">
        <v>68.11</v>
      </c>
      <c r="W147" s="207">
        <v>88.73</v>
      </c>
      <c r="X147" s="207">
        <v>24.38</v>
      </c>
      <c r="Y147" s="207">
        <v>4.2300000000000004</v>
      </c>
      <c r="Z147" s="207">
        <v>42.3</v>
      </c>
      <c r="AA147" s="207">
        <v>30.72</v>
      </c>
      <c r="AB147" s="207">
        <v>89.52</v>
      </c>
      <c r="AD147" s="210" t="s">
        <v>27862</v>
      </c>
      <c r="AE147" s="207" t="s">
        <v>27863</v>
      </c>
      <c r="AF147" s="207" t="s">
        <v>27595</v>
      </c>
    </row>
    <row r="148" spans="1:32" ht="15.95">
      <c r="A148" s="228" t="str" cm="1">
        <f t="array" ref="A148">IFERROR(_xlfn.TEXTJOIN(CHAR(10),TRUE,_xlfn._xlws.FILTER(AOM[AOM],AOM[ilri_code]=$G148)),"No AOM Match")</f>
        <v>No AOM Match</v>
      </c>
      <c r="B148" s="228" t="str" cm="1">
        <f t="array" ref="B148">IFERROR(_xlfn.TEXTJOIN(CHAR(10),TRUE,_xlfn._xlws.FILTER(AOM[Edge_Value],AOM[ilri_code]=$G148)),"No AOM Match")</f>
        <v>No AOM Match</v>
      </c>
      <c r="C148" s="228" t="str" cm="1">
        <f t="array" ref="C148">IFERROR(
  _xlfn.TEXTJOIN(
    CHAR(10),
    TRUE,
    SUBSTITUTE(
      _xlfn._xlws.FILTER(AOM[Path], AOM[ilri_code]=$G148),
      "Management/Livestock Management/Feed Characteristic/Feed Composition/Feed Ingredient/",
      ""
    )
  ),
  "No AOM Match"
)</f>
        <v>No AOM Match</v>
      </c>
      <c r="D148" s="228" t="str" cm="1">
        <f t="array" ref="D148">_xlfn.TEXTJOIN(CHAR(10),TRUE,_xlfn._xlws.FILTER(AE$2:AE$952,$AD$2:$AD$952=$G148))</f>
        <v>Crotalaria pallida</v>
      </c>
      <c r="F148" s="228" t="str" cm="1">
        <f t="array" ref="F148">_xlfn.TEXTJOIN(CHAR(10),TRUE,_xlfn._xlws.FILTER(AF$2:AF$952,$AD$2:$AD$952=$G148))</f>
        <v>Herbaceous forages-all data</v>
      </c>
      <c r="G148" s="210" t="s">
        <v>27864</v>
      </c>
      <c r="L148" s="207">
        <v>8.06</v>
      </c>
      <c r="O148" s="207">
        <v>58.635000000000005</v>
      </c>
      <c r="W148" s="207">
        <v>89.694999999999993</v>
      </c>
      <c r="X148" s="207">
        <v>16.27</v>
      </c>
      <c r="Y148" s="207">
        <v>6.73</v>
      </c>
      <c r="Z148" s="207">
        <v>55.435000000000002</v>
      </c>
      <c r="AA148" s="207">
        <v>41.615000000000002</v>
      </c>
      <c r="AB148" s="207">
        <v>88.39</v>
      </c>
      <c r="AD148" s="210" t="s">
        <v>27865</v>
      </c>
      <c r="AE148" s="207" t="s">
        <v>27866</v>
      </c>
      <c r="AF148" s="207" t="s">
        <v>27595</v>
      </c>
    </row>
    <row r="149" spans="1:32" ht="224.1">
      <c r="A149" s="261" t="str" cm="1">
        <f t="array" ref="A149">IFERROR(_xlfn.TEXTJOIN(CHAR(10),TRUE,_xlfn._xlws.FILTER(AOM[AOM],AOM[ilri_code]=$G149)),"No AOM Match")</f>
        <v>No AOM Match</v>
      </c>
      <c r="B149" s="261" t="str" cm="1">
        <f t="array" ref="B149">IFERROR(_xlfn.TEXTJOIN(CHAR(10),TRUE,_xlfn._xlws.FILTER(AOM[Edge_Value],AOM[ilri_code]=$G149)),"No AOM Match")</f>
        <v>No AOM Match</v>
      </c>
      <c r="C149" s="261" t="str" cm="1">
        <f t="array" ref="C149">IFERROR(
  _xlfn.TEXTJOIN(
    CHAR(10),
    TRUE,
    SUBSTITUTE(
      _xlfn._xlws.FILTER(AOM[Path], AOM[ilri_code]=$G149),
      "Management/Livestock Management/Feed Characteristic/Feed Composition/Feed Ingredient/",
      ""
    )
  ),
  "No AOM Match"
)</f>
        <v>No AOM Match</v>
      </c>
      <c r="D149" s="261" t="str" cm="1">
        <f t="array" ref="D149">_xlfn.TEXTJOIN(CHAR(10),TRUE,_xlfn._xlws.FILTER(AE$2:AE$952,$AD$2:$AD$952=$G149))</f>
        <v>Crotalaria plowdenii</v>
      </c>
      <c r="F149" s="228" t="str" cm="1">
        <f t="array" ref="F149">_xlfn.TEXTJOIN(CHAR(10),TRUE,_xlfn._xlws.FILTER(AF$2:AF$952,$AD$2:$AD$952=$G149))</f>
        <v>Herbaceous forages-all data</v>
      </c>
      <c r="G149" s="210" t="s">
        <v>27867</v>
      </c>
      <c r="L149" s="207">
        <v>7.58</v>
      </c>
      <c r="O149" s="207">
        <v>56.14</v>
      </c>
      <c r="W149" s="207">
        <v>87.41</v>
      </c>
      <c r="X149" s="207">
        <v>16.61</v>
      </c>
      <c r="Y149" s="207">
        <v>6.46</v>
      </c>
      <c r="Z149" s="207">
        <v>51.11</v>
      </c>
      <c r="AA149" s="207">
        <v>39.89</v>
      </c>
      <c r="AB149" s="207">
        <v>87.92</v>
      </c>
      <c r="AD149" s="210" t="s">
        <v>20434</v>
      </c>
      <c r="AE149" s="207" t="s">
        <v>27868</v>
      </c>
      <c r="AF149" s="207" t="s">
        <v>27595</v>
      </c>
    </row>
    <row r="150" spans="1:32" ht="15.95">
      <c r="A150" s="261" t="str" cm="1">
        <f t="array" ref="A150">IFERROR(_xlfn.TEXTJOIN(CHAR(10),TRUE,_xlfn._xlws.FILTER(AOM[AOM],AOM[ilri_code]=$G150)),"No AOM Match")</f>
        <v>No AOM Match</v>
      </c>
      <c r="B150" s="261" t="str" cm="1">
        <f t="array" ref="B150">IFERROR(_xlfn.TEXTJOIN(CHAR(10),TRUE,_xlfn._xlws.FILTER(AOM[Edge_Value],AOM[ilri_code]=$G150)),"No AOM Match")</f>
        <v>No AOM Match</v>
      </c>
      <c r="C150" s="261" t="str" cm="1">
        <f t="array" ref="C150">IFERROR(
  _xlfn.TEXTJOIN(
    CHAR(10),
    TRUE,
    SUBSTITUTE(
      _xlfn._xlws.FILTER(AOM[Path], AOM[ilri_code]=$G150),
      "Management/Livestock Management/Feed Characteristic/Feed Composition/Feed Ingredient/",
      ""
    )
  ),
  "No AOM Match"
)</f>
        <v>No AOM Match</v>
      </c>
      <c r="D150" s="261" t="str" cm="1">
        <f t="array" ref="D150">_xlfn.TEXTJOIN(CHAR(10),TRUE,_xlfn._xlws.FILTER(AE$2:AE$952,$AD$2:$AD$952=$G150))</f>
        <v>Crotalaria pycnostachya</v>
      </c>
      <c r="F150" s="228" t="str" cm="1">
        <f t="array" ref="F150">_xlfn.TEXTJOIN(CHAR(10),TRUE,_xlfn._xlws.FILTER(AF$2:AF$952,$AD$2:$AD$952=$G150))</f>
        <v>Herbaceous forages-all data</v>
      </c>
      <c r="G150" s="210" t="s">
        <v>27869</v>
      </c>
      <c r="L150" s="207">
        <v>8.3350000000000009</v>
      </c>
      <c r="O150" s="207">
        <v>60.537500000000001</v>
      </c>
      <c r="W150" s="207">
        <v>89.435000000000002</v>
      </c>
      <c r="X150" s="207">
        <v>18.217500000000001</v>
      </c>
      <c r="Y150" s="207">
        <v>5.6574999999999998</v>
      </c>
      <c r="Z150" s="207">
        <v>52.445000000000007</v>
      </c>
      <c r="AA150" s="207">
        <v>38.667499999999997</v>
      </c>
      <c r="AB150" s="207">
        <v>89.350000000000009</v>
      </c>
      <c r="AD150" s="210" t="s">
        <v>27870</v>
      </c>
      <c r="AE150" s="207" t="s">
        <v>27871</v>
      </c>
      <c r="AF150" s="207" t="s">
        <v>27595</v>
      </c>
    </row>
    <row r="151" spans="1:32" ht="32.1">
      <c r="A151" s="228" t="str" cm="1">
        <f t="array" ref="A151">IFERROR(_xlfn.TEXTJOIN(CHAR(10),TRUE,_xlfn._xlws.FILTER(AOM[AOM],AOM[ilri_code]=$G151)),"No AOM Match")</f>
        <v>No AOM Match</v>
      </c>
      <c r="B151" s="228" t="str" cm="1">
        <f t="array" ref="B151">IFERROR(_xlfn.TEXTJOIN(CHAR(10),TRUE,_xlfn._xlws.FILTER(AOM[Edge_Value],AOM[ilri_code]=$G151)),"No AOM Match")</f>
        <v>No AOM Match</v>
      </c>
      <c r="C151" s="228" t="str" cm="1">
        <f t="array" ref="C151">IFERROR(
  _xlfn.TEXTJOIN(
    CHAR(10),
    TRUE,
    SUBSTITUTE(
      _xlfn._xlws.FILTER(AOM[Path], AOM[ilri_code]=$G151),
      "Management/Livestock Management/Feed Characteristic/Feed Composition/Feed Ingredient/",
      ""
    )
  ),
  "No AOM Match"
)</f>
        <v>No AOM Match</v>
      </c>
      <c r="D151" s="228" t="str" cm="1">
        <f t="array" ref="D151">_xlfn.TEXTJOIN(CHAR(10),TRUE,_xlfn._xlws.FILTER(AE$2:AE$952,$AD$2:$AD$952=$G151))</f>
        <v>Crotalaria spinosa</v>
      </c>
      <c r="F151" s="228" t="str" cm="1">
        <f t="array" ref="F151">_xlfn.TEXTJOIN(CHAR(10),TRUE,_xlfn._xlws.FILTER(AF$2:AF$952,$AD$2:$AD$952=$G151))</f>
        <v>Herbaceous forages-all data</v>
      </c>
      <c r="G151" s="210" t="s">
        <v>27872</v>
      </c>
      <c r="L151" s="207">
        <v>8.4499999999999993</v>
      </c>
      <c r="O151" s="207">
        <v>58.92</v>
      </c>
      <c r="W151" s="207">
        <v>91.01</v>
      </c>
      <c r="X151" s="207">
        <v>16.45</v>
      </c>
      <c r="Y151" s="207">
        <v>4.84</v>
      </c>
      <c r="Z151" s="207">
        <v>53.37</v>
      </c>
      <c r="AA151" s="207">
        <v>37.520000000000003</v>
      </c>
      <c r="AB151" s="207">
        <v>88.67</v>
      </c>
      <c r="AD151" s="210" t="s">
        <v>19598</v>
      </c>
      <c r="AE151" s="207" t="s">
        <v>27873</v>
      </c>
      <c r="AF151" s="207" t="s">
        <v>27595</v>
      </c>
    </row>
    <row r="152" spans="1:32" ht="15.95">
      <c r="A152" s="228" t="str" cm="1">
        <f t="array" ref="A152">IFERROR(_xlfn.TEXTJOIN(CHAR(10),TRUE,_xlfn._xlws.FILTER(AOM[AOM],AOM[ilri_code]=$G152)),"No AOM Match")</f>
        <v>No AOM Match</v>
      </c>
      <c r="B152" s="228" t="str" cm="1">
        <f t="array" ref="B152">IFERROR(_xlfn.TEXTJOIN(CHAR(10),TRUE,_xlfn._xlws.FILTER(AOM[Edge_Value],AOM[ilri_code]=$G152)),"No AOM Match")</f>
        <v>No AOM Match</v>
      </c>
      <c r="C152" s="228" t="str" cm="1">
        <f t="array" ref="C152">IFERROR(
  _xlfn.TEXTJOIN(
    CHAR(10),
    TRUE,
    SUBSTITUTE(
      _xlfn._xlws.FILTER(AOM[Path], AOM[ilri_code]=$G152),
      "Management/Livestock Management/Feed Characteristic/Feed Composition/Feed Ingredient/",
      ""
    )
  ),
  "No AOM Match"
)</f>
        <v>No AOM Match</v>
      </c>
      <c r="D152" s="228" t="str" cm="1">
        <f t="array" ref="D152">_xlfn.TEXTJOIN(CHAR(10),TRUE,_xlfn._xlws.FILTER(AE$2:AE$952,$AD$2:$AD$952=$G152))</f>
        <v>Crowfoot grass</v>
      </c>
      <c r="F152" s="228" t="str" cm="1">
        <f t="array" ref="F152">_xlfn.TEXTJOIN(CHAR(10),TRUE,_xlfn._xlws.FILTER(AF$2:AF$952,$AD$2:$AD$952=$G152))</f>
        <v>Herbaceous forages-all data</v>
      </c>
      <c r="G152" s="210" t="s">
        <v>27874</v>
      </c>
      <c r="J152" s="207">
        <v>1.375</v>
      </c>
      <c r="P152" s="207">
        <v>64.983750000000001</v>
      </c>
      <c r="Q152" s="207">
        <v>67.37</v>
      </c>
      <c r="S152" s="207">
        <v>11.555555555555555</v>
      </c>
      <c r="T152" s="207">
        <v>2.0111111111111115</v>
      </c>
      <c r="W152" s="207">
        <v>90.180909090909097</v>
      </c>
      <c r="X152" s="207">
        <v>7.6009999999999991</v>
      </c>
      <c r="Y152" s="207">
        <v>5.528999999999999</v>
      </c>
      <c r="Z152" s="207">
        <v>75.848181818181814</v>
      </c>
      <c r="AA152" s="207">
        <v>41.599000000000004</v>
      </c>
      <c r="AB152" s="207">
        <v>90.291818181818186</v>
      </c>
      <c r="AD152" s="210" t="s">
        <v>27875</v>
      </c>
      <c r="AE152" s="207" t="s">
        <v>27876</v>
      </c>
      <c r="AF152" s="207" t="s">
        <v>27595</v>
      </c>
    </row>
    <row r="153" spans="1:32" ht="32.1">
      <c r="A153" s="228" t="str" cm="1">
        <f t="array" ref="A153">IFERROR(_xlfn.TEXTJOIN(CHAR(10),TRUE,_xlfn._xlws.FILTER(AOM[AOM],AOM[ilri_code]=$G153)),"No AOM Match")</f>
        <v>No AOM Match</v>
      </c>
      <c r="B153" s="228" t="str" cm="1">
        <f t="array" ref="B153">IFERROR(_xlfn.TEXTJOIN(CHAR(10),TRUE,_xlfn._xlws.FILTER(AOM[Edge_Value],AOM[ilri_code]=$G153)),"No AOM Match")</f>
        <v>No AOM Match</v>
      </c>
      <c r="C153" s="228" t="str" cm="1">
        <f t="array" ref="C153">IFERROR(
  _xlfn.TEXTJOIN(
    CHAR(10),
    TRUE,
    SUBSTITUTE(
      _xlfn._xlws.FILTER(AOM[Path], AOM[ilri_code]=$G153),
      "Management/Livestock Management/Feed Characteristic/Feed Composition/Feed Ingredient/",
      ""
    )
  ),
  "No AOM Match"
)</f>
        <v>No AOM Match</v>
      </c>
      <c r="D153" s="228" t="str" cm="1">
        <f t="array" ref="D153">_xlfn.TEXTJOIN(CHAR(10),TRUE,_xlfn._xlws.FILTER(AE$2:AE$952,$AD$2:$AD$952=$G153))</f>
        <v>Ctenium newtonii</v>
      </c>
      <c r="F153" s="228" t="str" cm="1">
        <f t="array" ref="F153">_xlfn.TEXTJOIN(CHAR(10),TRUE,_xlfn._xlws.FILTER(AF$2:AF$952,$AD$2:$AD$952=$G153))</f>
        <v>Herbaceous forages-all data</v>
      </c>
      <c r="G153" s="210" t="s">
        <v>27877</v>
      </c>
      <c r="I153" s="207">
        <v>10.350000000000001</v>
      </c>
      <c r="J153" s="207">
        <v>2.1500000000000004</v>
      </c>
      <c r="P153" s="207">
        <v>57.094999999999999</v>
      </c>
      <c r="Q153" s="207">
        <v>930.33500000000004</v>
      </c>
      <c r="R153" s="207">
        <v>13.2</v>
      </c>
      <c r="S153" s="207">
        <v>13.370000000000001</v>
      </c>
      <c r="T153" s="207">
        <v>3.15</v>
      </c>
      <c r="U153" s="207">
        <v>592.19000000000005</v>
      </c>
      <c r="V153" s="207">
        <v>35.454999999999998</v>
      </c>
      <c r="W153" s="207">
        <v>91.990000000000009</v>
      </c>
      <c r="X153" s="207">
        <v>8.5649999999999995</v>
      </c>
      <c r="Y153" s="207">
        <v>6.1999999999999993</v>
      </c>
      <c r="Z153" s="207">
        <v>60.019999999999996</v>
      </c>
      <c r="AA153" s="207">
        <v>35.85</v>
      </c>
      <c r="AB153" s="207">
        <v>89.509999999999991</v>
      </c>
      <c r="AD153" s="210" t="s">
        <v>27878</v>
      </c>
      <c r="AE153" s="207" t="s">
        <v>27879</v>
      </c>
      <c r="AF153" s="207" t="s">
        <v>27595</v>
      </c>
    </row>
    <row r="154" spans="1:32" ht="63.95">
      <c r="A154" s="261" t="str" cm="1">
        <f t="array" ref="A154">IFERROR(_xlfn.TEXTJOIN(CHAR(10),TRUE,_xlfn._xlws.FILTER(AOM[AOM],AOM[ilri_code]=$G154)),"No AOM Match")</f>
        <v>No AOM Match</v>
      </c>
      <c r="B154" s="261" t="str" cm="1">
        <f t="array" ref="B154">IFERROR(_xlfn.TEXTJOIN(CHAR(10),TRUE,_xlfn._xlws.FILTER(AOM[Edge_Value],AOM[ilri_code]=$G154)),"No AOM Match")</f>
        <v>No AOM Match</v>
      </c>
      <c r="C154" s="261" t="str" cm="1">
        <f t="array" ref="C154">IFERROR(
  _xlfn.TEXTJOIN(
    CHAR(10),
    TRUE,
    SUBSTITUTE(
      _xlfn._xlws.FILTER(AOM[Path], AOM[ilri_code]=$G154),
      "Management/Livestock Management/Feed Characteristic/Feed Composition/Feed Ingredient/",
      ""
    )
  ),
  "No AOM Match"
)</f>
        <v>No AOM Match</v>
      </c>
      <c r="D154" s="261" t="str" cm="1">
        <f t="array" ref="D154">_xlfn.TEXTJOIN(CHAR(10),TRUE,_xlfn._xlws.FILTER(AE$2:AE$952,$AD$2:$AD$952=$G154))</f>
        <v>Cyanotis barbata</v>
      </c>
      <c r="F154" s="228" t="str" cm="1">
        <f t="array" ref="F154">_xlfn.TEXTJOIN(CHAR(10),TRUE,_xlfn._xlws.FILTER(AF$2:AF$952,$AD$2:$AD$952=$G154))</f>
        <v>Herbaceous forages-all data</v>
      </c>
      <c r="G154" s="210" t="s">
        <v>27880</v>
      </c>
      <c r="L154" s="207">
        <v>9.5299999999999994</v>
      </c>
      <c r="O154" s="207">
        <v>66.44</v>
      </c>
      <c r="W154" s="207">
        <v>86.08</v>
      </c>
      <c r="X154" s="207">
        <v>13.69</v>
      </c>
      <c r="Y154" s="207">
        <v>4.7300000000000004</v>
      </c>
      <c r="Z154" s="207">
        <v>34.76</v>
      </c>
      <c r="AA154" s="207">
        <v>23.2</v>
      </c>
      <c r="AB154" s="207">
        <v>89.36</v>
      </c>
      <c r="AD154" s="210" t="s">
        <v>27881</v>
      </c>
      <c r="AE154" s="207" t="s">
        <v>27882</v>
      </c>
      <c r="AF154" s="207" t="s">
        <v>27595</v>
      </c>
    </row>
    <row r="155" spans="1:32" ht="32.1">
      <c r="A155" s="261" t="str" cm="1">
        <f t="array" ref="A155">IFERROR(_xlfn.TEXTJOIN(CHAR(10),TRUE,_xlfn._xlws.FILTER(AOM[AOM],AOM[ilri_code]=$G155)),"No AOM Match")</f>
        <v>No AOM Match</v>
      </c>
      <c r="B155" s="261" t="str" cm="1">
        <f t="array" ref="B155">IFERROR(_xlfn.TEXTJOIN(CHAR(10),TRUE,_xlfn._xlws.FILTER(AOM[Edge_Value],AOM[ilri_code]=$G155)),"No AOM Match")</f>
        <v>No AOM Match</v>
      </c>
      <c r="C155" s="261" t="str" cm="1">
        <f t="array" ref="C155">IFERROR(
  _xlfn.TEXTJOIN(
    CHAR(10),
    TRUE,
    SUBSTITUTE(
      _xlfn._xlws.FILTER(AOM[Path], AOM[ilri_code]=$G155),
      "Management/Livestock Management/Feed Characteristic/Feed Composition/Feed Ingredient/",
      ""
    )
  ),
  "No AOM Match"
)</f>
        <v>No AOM Match</v>
      </c>
      <c r="D155" s="261" t="str" cm="1">
        <f t="array" ref="D155">_xlfn.TEXTJOIN(CHAR(10),TRUE,_xlfn._xlws.FILTER(AE$2:AE$952,$AD$2:$AD$952=$G155))</f>
        <v>Cymbopogon caesiusÂ subsp.Â giganteus</v>
      </c>
      <c r="F155" s="228" t="str" cm="1">
        <f t="array" ref="F155">_xlfn.TEXTJOIN(CHAR(10),TRUE,_xlfn._xlws.FILTER(AF$2:AF$952,$AD$2:$AD$952=$G155))</f>
        <v>Herbaceous forages-all data</v>
      </c>
      <c r="G155" s="210" t="s">
        <v>27883</v>
      </c>
      <c r="W155" s="207">
        <v>90.22</v>
      </c>
      <c r="X155" s="207">
        <v>2.88</v>
      </c>
      <c r="Z155" s="207">
        <v>78.84</v>
      </c>
      <c r="AB155" s="207">
        <v>61.32</v>
      </c>
      <c r="AD155" s="210" t="s">
        <v>19525</v>
      </c>
      <c r="AE155" s="207" t="s">
        <v>27884</v>
      </c>
      <c r="AF155" s="207" t="s">
        <v>27595</v>
      </c>
    </row>
    <row r="156" spans="1:32" ht="15.95">
      <c r="A156" s="261" t="str" cm="1">
        <f t="array" ref="A156">IFERROR(_xlfn.TEXTJOIN(CHAR(10),TRUE,_xlfn._xlws.FILTER(AOM[AOM],AOM[ilri_code]=$G156)),"No AOM Match")</f>
        <v>AOM_001461</v>
      </c>
      <c r="B156" s="261" t="str" cm="1">
        <f t="array" ref="B156">IFERROR(_xlfn.TEXTJOIN(CHAR(10),TRUE,_xlfn._xlws.FILTER(AOM[Edge_Value],AOM[ilri_code]=$G156)),"No AOM Match")</f>
        <v>Cynodon</v>
      </c>
      <c r="C156" s="261" t="str" cm="1">
        <f t="array" ref="C156">IFERROR(
  _xlfn.TEXTJOIN(
    CHAR(10),
    TRUE,
    SUBSTITUTE(
      _xlfn._xlws.FILTER(AOM[Path], AOM[ilri_code]=$G156),
      "Management/Livestock Management/Feed Characteristic/Feed Composition/Feed Ingredient/",
      ""
    )
  ),
  "No AOM Match"
)</f>
        <v>Forage Plants/Cereal and Grass Forages/Cynodon</v>
      </c>
      <c r="D156" s="261" t="str" cm="1">
        <f t="array" ref="D156">_xlfn.TEXTJOIN(CHAR(10),TRUE,_xlfn._xlws.FILTER(AE$2:AE$952,$AD$2:$AD$952=$G156))</f>
        <v>Cynodon
Cynodon sp.</v>
      </c>
      <c r="F156" s="228" t="str" cm="1">
        <f t="array" ref="F156">_xlfn.TEXTJOIN(CHAR(10),TRUE,_xlfn._xlws.FILTER(AF$2:AF$952,$AD$2:$AD$952=$G156))</f>
        <v>Herbaceous forages-all data
Herbaceous forages-all data</v>
      </c>
      <c r="G156" s="210" t="s">
        <v>20984</v>
      </c>
      <c r="L156" s="207">
        <v>6.8178947368421046</v>
      </c>
      <c r="O156" s="207">
        <v>47.7</v>
      </c>
      <c r="W156" s="207">
        <v>88.164000000000001</v>
      </c>
      <c r="X156" s="207">
        <v>8.0531578947368416</v>
      </c>
      <c r="Y156" s="207">
        <v>9.0910526315789486</v>
      </c>
      <c r="Z156" s="207">
        <v>70.118947368421061</v>
      </c>
      <c r="AA156" s="207">
        <v>45.34473684210527</v>
      </c>
      <c r="AB156" s="207">
        <v>92.934736842105281</v>
      </c>
      <c r="AD156" s="210" t="s">
        <v>27885</v>
      </c>
      <c r="AE156" s="207" t="s">
        <v>27886</v>
      </c>
      <c r="AF156" s="207" t="s">
        <v>27595</v>
      </c>
    </row>
    <row r="157" spans="1:32" ht="15.95">
      <c r="A157" s="228" t="str" cm="1">
        <f t="array" ref="A157">IFERROR(_xlfn.TEXTJOIN(CHAR(10),TRUE,_xlfn._xlws.FILTER(AOM[AOM],AOM[ilri_code]=$G157)),"No AOM Match")</f>
        <v>No AOM Match</v>
      </c>
      <c r="B157" s="228" t="str" cm="1">
        <f t="array" ref="B157">IFERROR(_xlfn.TEXTJOIN(CHAR(10),TRUE,_xlfn._xlws.FILTER(AOM[Edge_Value],AOM[ilri_code]=$G157)),"No AOM Match")</f>
        <v>No AOM Match</v>
      </c>
      <c r="C157" s="228" t="str" cm="1">
        <f t="array" ref="C157">IFERROR(
  _xlfn.TEXTJOIN(
    CHAR(10),
    TRUE,
    SUBSTITUTE(
      _xlfn._xlws.FILTER(AOM[Path], AOM[ilri_code]=$G157),
      "Management/Livestock Management/Feed Characteristic/Feed Composition/Feed Ingredient/",
      ""
    )
  ),
  "No AOM Match"
)</f>
        <v>No AOM Match</v>
      </c>
      <c r="D157" s="228" t="str" cm="1">
        <f t="array" ref="D157">_xlfn.TEXTJOIN(CHAR(10),TRUE,_xlfn._xlws.FILTER(AE$2:AE$952,$AD$2:$AD$952=$G157))</f>
        <v>Cynodon aethiopicus</v>
      </c>
      <c r="F157" s="228" t="str" cm="1">
        <f t="array" ref="F157">_xlfn.TEXTJOIN(CHAR(10),TRUE,_xlfn._xlws.FILTER(AF$2:AF$952,$AD$2:$AD$952=$G157))</f>
        <v>Herbaceous forages-all data</v>
      </c>
      <c r="G157" s="210" t="s">
        <v>27887</v>
      </c>
      <c r="I157" s="207">
        <v>5.4</v>
      </c>
      <c r="J157" s="207">
        <v>2.4</v>
      </c>
      <c r="K157" s="207">
        <v>5.9399999999999995</v>
      </c>
      <c r="L157" s="207">
        <v>9.58</v>
      </c>
      <c r="M157" s="207">
        <v>3.43</v>
      </c>
      <c r="N157" s="207">
        <v>5.9</v>
      </c>
      <c r="O157" s="207">
        <v>64.515000000000001</v>
      </c>
      <c r="P157" s="207">
        <v>17.55</v>
      </c>
      <c r="Q157" s="207">
        <v>39.700000000000003</v>
      </c>
      <c r="R157" s="207">
        <v>27.7</v>
      </c>
      <c r="S157" s="207">
        <v>6.43</v>
      </c>
      <c r="T157" s="207">
        <v>1.5</v>
      </c>
      <c r="U157" s="207">
        <v>533.79999999999995</v>
      </c>
      <c r="V157" s="207">
        <v>1180</v>
      </c>
      <c r="W157" s="207">
        <v>91.806666666666672</v>
      </c>
      <c r="X157" s="207">
        <v>7.5366666666666662</v>
      </c>
      <c r="Y157" s="207">
        <v>5.5</v>
      </c>
      <c r="Z157" s="207">
        <v>74.583333333333329</v>
      </c>
      <c r="AA157" s="207">
        <v>40.799999999999997</v>
      </c>
      <c r="AB157" s="207">
        <v>92.63666666666667</v>
      </c>
      <c r="AD157" s="210" t="s">
        <v>19491</v>
      </c>
      <c r="AE157" s="207" t="s">
        <v>27888</v>
      </c>
      <c r="AF157" s="207" t="s">
        <v>27595</v>
      </c>
    </row>
    <row r="158" spans="1:32" ht="15.95">
      <c r="A158" s="261" t="str" cm="1">
        <f t="array" ref="A158">IFERROR(_xlfn.TEXTJOIN(CHAR(10),TRUE,_xlfn._xlws.FILTER(AOM[AOM],AOM[ilri_code]=$G158)),"No AOM Match")</f>
        <v>AOM_001462</v>
      </c>
      <c r="B158" s="261" t="str" cm="1">
        <f t="array" ref="B158">IFERROR(_xlfn.TEXTJOIN(CHAR(10),TRUE,_xlfn._xlws.FILTER(AOM[Edge_Value],AOM[ilri_code]=$G158)),"No AOM Match")</f>
        <v>Cynadon dactylon</v>
      </c>
      <c r="C158" s="261" t="str" cm="1">
        <f t="array" ref="C158">IFERROR(
  _xlfn.TEXTJOIN(
    CHAR(10),
    TRUE,
    SUBSTITUTE(
      _xlfn._xlws.FILTER(AOM[Path], AOM[ilri_code]=$G158),
      "Management/Livestock Management/Feed Characteristic/Feed Composition/Feed Ingredient/",
      ""
    )
  ),
  "No AOM Match"
)</f>
        <v>Forage Plants/Cereal and Grass Forages/Cynadon dactylon</v>
      </c>
      <c r="D158" s="261" t="str" cm="1">
        <f t="array" ref="D158">_xlfn.TEXTJOIN(CHAR(10),TRUE,_xlfn._xlws.FILTER(AE$2:AE$952,$AD$2:$AD$952=$G158))</f>
        <v>Cynodon dactylon</v>
      </c>
      <c r="F158" s="228" t="str" cm="1">
        <f t="array" ref="F158">_xlfn.TEXTJOIN(CHAR(10),TRUE,_xlfn._xlws.FILTER(AF$2:AF$952,$AD$2:$AD$952=$G158))</f>
        <v>Herbaceous forages-all data</v>
      </c>
      <c r="G158" s="210" t="s">
        <v>20973</v>
      </c>
      <c r="L158" s="207">
        <v>7.92</v>
      </c>
      <c r="O158" s="207">
        <v>56.52</v>
      </c>
      <c r="W158" s="207">
        <v>86.22</v>
      </c>
      <c r="X158" s="207">
        <v>11.01</v>
      </c>
      <c r="Y158" s="207">
        <v>4.46</v>
      </c>
      <c r="Z158" s="207">
        <v>69.61</v>
      </c>
      <c r="AA158" s="207">
        <v>35.32</v>
      </c>
      <c r="AB158" s="207">
        <v>91.54</v>
      </c>
      <c r="AD158" s="210" t="s">
        <v>27889</v>
      </c>
      <c r="AE158" s="207" t="s">
        <v>27890</v>
      </c>
      <c r="AF158" s="207" t="s">
        <v>27595</v>
      </c>
    </row>
    <row r="159" spans="1:32" ht="15.95">
      <c r="A159" s="261" t="str" cm="1">
        <f t="array" ref="A159">IFERROR(_xlfn.TEXTJOIN(CHAR(10),TRUE,_xlfn._xlws.FILTER(AOM[AOM],AOM[ilri_code]=$G159)),"No AOM Match")</f>
        <v>AOM_001649
AOM_006075</v>
      </c>
      <c r="B159" s="261" t="str" cm="1">
        <f t="array" ref="B159">IFERROR(_xlfn.TEXTJOIN(CHAR(10),TRUE,_xlfn._xlws.FILTER(AOM[Edge_Value],AOM[ilri_code]=$G159)),"No AOM Match")</f>
        <v>Cynadon dactylon Dried
Cynodon Dried</v>
      </c>
      <c r="C159" s="261" t="str" cm="1">
        <f t="array" ref="C159">IFERROR(
  _xlfn.TEXTJOIN(
    CHAR(10),
    TRUE,
    SUBSTITUTE(
      _xlfn._xlws.FILTER(AOM[Path], AOM[ilri_code]=$G159),
      "Management/Livestock Management/Feed Characteristic/Feed Composition/Feed Ingredient/",
      ""
    )
  ),
  "No AOM Match"
)</f>
        <v>Forage Plants/Cereal and Grass Forages/Cynadon dactylon/Cynadon dactylon Dried
Forage Plants/Cereal and Grass Forages/Cynodon/Cynodon Dried</v>
      </c>
      <c r="D159" s="261" t="str" cm="1">
        <f t="array" ref="D159">_xlfn.TEXTJOIN(CHAR(10),TRUE,_xlfn._xlws.FILTER(AE$2:AE$952,$AD$2:$AD$952=$G159))</f>
        <v>Cynodon hay</v>
      </c>
      <c r="F159" s="228" t="str" cm="1">
        <f t="array" ref="F159">_xlfn.TEXTJOIN(CHAR(10),TRUE,_xlfn._xlws.FILTER(AF$2:AF$952,$AD$2:$AD$952=$G159))</f>
        <v>Herbaceous forages-all data</v>
      </c>
      <c r="G159" s="210" t="s">
        <v>20970</v>
      </c>
      <c r="I159" s="207">
        <v>3.9</v>
      </c>
      <c r="J159" s="207">
        <v>1.5</v>
      </c>
      <c r="K159" s="207">
        <v>5.15</v>
      </c>
      <c r="L159" s="207">
        <v>8.4499999999999993</v>
      </c>
      <c r="M159" s="207">
        <v>2.5499999999999998</v>
      </c>
      <c r="N159" s="207">
        <v>4.9000000000000004</v>
      </c>
      <c r="O159" s="207">
        <v>54.72</v>
      </c>
      <c r="W159" s="207">
        <v>92.93</v>
      </c>
      <c r="X159" s="207">
        <v>7.51</v>
      </c>
      <c r="Y159" s="207">
        <v>5.23</v>
      </c>
      <c r="Z159" s="207">
        <v>74.02</v>
      </c>
      <c r="AA159" s="207">
        <v>44.87</v>
      </c>
      <c r="AB159" s="207">
        <v>95.8</v>
      </c>
      <c r="AD159" s="210" t="s">
        <v>27891</v>
      </c>
      <c r="AE159" s="207" t="s">
        <v>27892</v>
      </c>
      <c r="AF159" s="207" t="s">
        <v>27595</v>
      </c>
    </row>
    <row r="160" spans="1:32" ht="15.95">
      <c r="A160" s="228" t="str" cm="1">
        <f t="array" ref="A160">IFERROR(_xlfn.TEXTJOIN(CHAR(10),TRUE,_xlfn._xlws.FILTER(AOM[AOM],AOM[ilri_code]=$G160)),"No AOM Match")</f>
        <v>AOM_006074
AOM_001465</v>
      </c>
      <c r="B160" s="228" t="str" cm="1">
        <f t="array" ref="B160">IFERROR(_xlfn.TEXTJOIN(CHAR(10),TRUE,_xlfn._xlws.FILTER(AOM[Edge_Value],AOM[ilri_code]=$G160)),"No AOM Match")</f>
        <v>Cynodon nlemfuensis Dried
Cynodon nlemfuensis</v>
      </c>
      <c r="C160" s="228" t="str" cm="1">
        <f t="array" ref="C160">IFERROR(
  _xlfn.TEXTJOIN(
    CHAR(10),
    TRUE,
    SUBSTITUTE(
      _xlfn._xlws.FILTER(AOM[Path], AOM[ilri_code]=$G160),
      "Management/Livestock Management/Feed Characteristic/Feed Composition/Feed Ingredient/",
      ""
    )
  ),
  "No AOM Match"
)</f>
        <v>Forage Plants/Cereal and Grass Forages/Cynodon nlemfuensis/Cynodon nlemfuensis Dried
Forage Plants/Cereal and Grass Forages/Cynodon nlemfuensis</v>
      </c>
      <c r="D160" s="228" t="str" cm="1">
        <f t="array" ref="D160">_xlfn.TEXTJOIN(CHAR(10),TRUE,_xlfn._xlws.FILTER(AE$2:AE$952,$AD$2:$AD$952=$G160))</f>
        <v>Cynodon nlemfuensisÂ </v>
      </c>
      <c r="F160" s="228" t="str" cm="1">
        <f t="array" ref="F160">_xlfn.TEXTJOIN(CHAR(10),TRUE,_xlfn._xlws.FILTER(AF$2:AF$952,$AD$2:$AD$952=$G160))</f>
        <v>Herbaceous forages-all data</v>
      </c>
      <c r="G160" s="210" t="s">
        <v>20991</v>
      </c>
      <c r="W160" s="207">
        <v>87.69</v>
      </c>
      <c r="X160" s="207">
        <v>8.76</v>
      </c>
      <c r="Y160" s="207">
        <v>5.2</v>
      </c>
      <c r="Z160" s="207">
        <v>62.6</v>
      </c>
      <c r="AA160" s="207">
        <v>42.15</v>
      </c>
      <c r="AB160" s="207">
        <v>94.584999999999994</v>
      </c>
      <c r="AD160" s="210" t="s">
        <v>27893</v>
      </c>
      <c r="AE160" s="207" t="s">
        <v>27894</v>
      </c>
      <c r="AF160" s="207" t="s">
        <v>27595</v>
      </c>
    </row>
    <row r="161" spans="1:32" ht="15.95">
      <c r="A161" s="261" t="str" cm="1">
        <f t="array" ref="A161">IFERROR(_xlfn.TEXTJOIN(CHAR(10),TRUE,_xlfn._xlws.FILTER(AOM[AOM],AOM[ilri_code]=$G161)),"No AOM Match")</f>
        <v>AOM_001540</v>
      </c>
      <c r="B161" s="261" t="str" cm="1">
        <f t="array" ref="B161">IFERROR(_xlfn.TEXTJOIN(CHAR(10),TRUE,_xlfn._xlws.FILTER(AOM[Edge_Value],AOM[ilri_code]=$G161)),"No AOM Match")</f>
        <v>Cyperus elegantulus</v>
      </c>
      <c r="C161" s="261" t="str" cm="1">
        <f t="array" ref="C161">IFERROR(
  _xlfn.TEXTJOIN(
    CHAR(10),
    TRUE,
    SUBSTITUTE(
      _xlfn._xlws.FILTER(AOM[Path], AOM[ilri_code]=$G161),
      "Management/Livestock Management/Feed Characteristic/Feed Composition/Feed Ingredient/",
      ""
    )
  ),
  "No AOM Match"
)</f>
        <v>Forage Plants/Other Forage Plants/Cyperus elegantulus</v>
      </c>
      <c r="D161" s="261" t="str" cm="1">
        <f t="array" ref="D161">_xlfn.TEXTJOIN(CHAR(10),TRUE,_xlfn._xlws.FILTER(AE$2:AE$952,$AD$2:$AD$952=$G161))</f>
        <v>cyperus</v>
      </c>
      <c r="F161" s="228" t="str" cm="1">
        <f t="array" ref="F161">_xlfn.TEXTJOIN(CHAR(10),TRUE,_xlfn._xlws.FILTER(AF$2:AF$952,$AD$2:$AD$952=$G161))</f>
        <v>Herbaceous forages-all data</v>
      </c>
      <c r="G161" s="210" t="s">
        <v>23140</v>
      </c>
      <c r="L161" s="207">
        <v>8.07</v>
      </c>
      <c r="O161" s="207">
        <v>56.67</v>
      </c>
      <c r="W161" s="207">
        <v>87.538333333333327</v>
      </c>
      <c r="X161" s="207">
        <v>9.094444444444445</v>
      </c>
      <c r="Y161" s="207">
        <v>4.0683333333333334</v>
      </c>
      <c r="Z161" s="207">
        <v>66.76444444444445</v>
      </c>
      <c r="AA161" s="207">
        <v>36.263888888888886</v>
      </c>
      <c r="AB161" s="207">
        <v>90.806666666666658</v>
      </c>
      <c r="AD161" s="210" t="s">
        <v>18863</v>
      </c>
      <c r="AE161" s="207" t="s">
        <v>27895</v>
      </c>
      <c r="AF161" s="207" t="s">
        <v>27595</v>
      </c>
    </row>
    <row r="162" spans="1:32" ht="15.95">
      <c r="A162" s="261" t="str" cm="1">
        <f t="array" ref="A162">IFERROR(_xlfn.TEXTJOIN(CHAR(10),TRUE,_xlfn._xlws.FILTER(AOM[AOM],AOM[ilri_code]=$G162)),"No AOM Match")</f>
        <v>No AOM Match</v>
      </c>
      <c r="B162" s="261" t="str" cm="1">
        <f t="array" ref="B162">IFERROR(_xlfn.TEXTJOIN(CHAR(10),TRUE,_xlfn._xlws.FILTER(AOM[Edge_Value],AOM[ilri_code]=$G162)),"No AOM Match")</f>
        <v>No AOM Match</v>
      </c>
      <c r="C162" s="261" t="str" cm="1">
        <f t="array" ref="C162">IFERROR(
  _xlfn.TEXTJOIN(
    CHAR(10),
    TRUE,
    SUBSTITUTE(
      _xlfn._xlws.FILTER(AOM[Path], AOM[ilri_code]=$G162),
      "Management/Livestock Management/Feed Characteristic/Feed Composition/Feed Ingredient/",
      ""
    )
  ),
  "No AOM Match"
)</f>
        <v>No AOM Match</v>
      </c>
      <c r="D162" s="261" t="str" cm="1">
        <f t="array" ref="D162">_xlfn.TEXTJOIN(CHAR(10),TRUE,_xlfn._xlws.FILTER(AE$2:AE$952,$AD$2:$AD$952=$G162))</f>
        <v>Cyperus amabilis residue</v>
      </c>
      <c r="F162" s="228" t="str" cm="1">
        <f t="array" ref="F162">_xlfn.TEXTJOIN(CHAR(10),TRUE,_xlfn._xlws.FILTER(AF$2:AF$952,$AD$2:$AD$952=$G162))</f>
        <v>food_crop_others</v>
      </c>
      <c r="G162" s="210" t="s">
        <v>27896</v>
      </c>
      <c r="I162" s="207">
        <v>6.2</v>
      </c>
      <c r="J162" s="207">
        <v>6.2</v>
      </c>
      <c r="K162" s="207">
        <v>6.23</v>
      </c>
      <c r="L162" s="207">
        <v>9.9600000000000009</v>
      </c>
      <c r="M162" s="207">
        <v>3.81</v>
      </c>
      <c r="N162" s="207">
        <v>6.28</v>
      </c>
      <c r="O162" s="207">
        <v>76.02</v>
      </c>
      <c r="P162" s="207">
        <v>33.520000000000003</v>
      </c>
      <c r="Q162" s="207">
        <v>74.569999999999993</v>
      </c>
      <c r="R162" s="207">
        <v>44.5</v>
      </c>
      <c r="S162" s="207">
        <v>8.44</v>
      </c>
      <c r="T162" s="207">
        <v>3.5</v>
      </c>
      <c r="U162" s="207">
        <v>667.08</v>
      </c>
      <c r="V162" s="207">
        <v>755.03</v>
      </c>
      <c r="W162" s="207">
        <v>81.98</v>
      </c>
      <c r="X162" s="207">
        <v>24.63</v>
      </c>
      <c r="Y162" s="207">
        <v>4.09</v>
      </c>
      <c r="Z162" s="207">
        <v>46.79</v>
      </c>
      <c r="AA162" s="207">
        <v>31.29</v>
      </c>
      <c r="AB162" s="207">
        <v>88.91</v>
      </c>
      <c r="AD162" s="210" t="s">
        <v>20265</v>
      </c>
      <c r="AE162" s="207" t="s">
        <v>27897</v>
      </c>
      <c r="AF162" s="207" t="s">
        <v>27595</v>
      </c>
    </row>
    <row r="163" spans="1:32" ht="15.95">
      <c r="A163" s="261" t="str" cm="1">
        <f t="array" ref="A163">IFERROR(_xlfn.TEXTJOIN(CHAR(10),TRUE,_xlfn._xlws.FILTER(AOM[AOM],AOM[ilri_code]=$G163)),"No AOM Match")</f>
        <v>No AOM Match</v>
      </c>
      <c r="B163" s="261" t="str" cm="1">
        <f t="array" ref="B163">IFERROR(_xlfn.TEXTJOIN(CHAR(10),TRUE,_xlfn._xlws.FILTER(AOM[Edge_Value],AOM[ilri_code]=$G163)),"No AOM Match")</f>
        <v>No AOM Match</v>
      </c>
      <c r="C163" s="261" t="str" cm="1">
        <f t="array" ref="C163">IFERROR(
  _xlfn.TEXTJOIN(
    CHAR(10),
    TRUE,
    SUBSTITUTE(
      _xlfn._xlws.FILTER(AOM[Path], AOM[ilri_code]=$G163),
      "Management/Livestock Management/Feed Characteristic/Feed Composition/Feed Ingredient/",
      ""
    )
  ),
  "No AOM Match"
)</f>
        <v>No AOM Match</v>
      </c>
      <c r="D163" s="261" t="str" cm="1">
        <f t="array" ref="D163">_xlfn.TEXTJOIN(CHAR(10),TRUE,_xlfn._xlws.FILTER(AE$2:AE$952,$AD$2:$AD$952=$G163))</f>
        <v>Cyperus aucheri</v>
      </c>
      <c r="F163" s="228" t="str" cm="1">
        <f t="array" ref="F163">_xlfn.TEXTJOIN(CHAR(10),TRUE,_xlfn._xlws.FILTER(AF$2:AF$952,$AD$2:$AD$952=$G163))</f>
        <v>Herbaceous forages-all data</v>
      </c>
      <c r="G163" s="210" t="s">
        <v>27898</v>
      </c>
      <c r="I163" s="207">
        <v>2.222</v>
      </c>
      <c r="J163" s="207">
        <v>1.2360000000000002</v>
      </c>
      <c r="R163" s="207">
        <v>15.150000000000004</v>
      </c>
      <c r="T163" s="207">
        <v>1.2399999999999998</v>
      </c>
      <c r="V163" s="207">
        <v>132.42839999999998</v>
      </c>
      <c r="W163" s="207">
        <v>91.118600000000001</v>
      </c>
      <c r="X163" s="207">
        <v>5.1568000000000005</v>
      </c>
      <c r="Y163" s="207">
        <v>11.547400000000003</v>
      </c>
      <c r="Z163" s="207">
        <v>79.248599999999996</v>
      </c>
      <c r="AA163" s="207">
        <v>52.951800000000006</v>
      </c>
      <c r="AB163" s="207">
        <v>92.159399999999991</v>
      </c>
      <c r="AD163" s="210" t="s">
        <v>18925</v>
      </c>
      <c r="AE163" s="207" t="s">
        <v>27899</v>
      </c>
      <c r="AF163" s="207" t="s">
        <v>27595</v>
      </c>
    </row>
    <row r="164" spans="1:32" ht="15.95">
      <c r="A164" s="228" t="str" cm="1">
        <f t="array" ref="A164">IFERROR(_xlfn.TEXTJOIN(CHAR(10),TRUE,_xlfn._xlws.FILTER(AOM[AOM],AOM[ilri_code]=$G164)),"No AOM Match")</f>
        <v>No AOM Match</v>
      </c>
      <c r="B164" s="228" t="str" cm="1">
        <f t="array" ref="B164">IFERROR(_xlfn.TEXTJOIN(CHAR(10),TRUE,_xlfn._xlws.FILTER(AOM[Edge_Value],AOM[ilri_code]=$G164)),"No AOM Match")</f>
        <v>No AOM Match</v>
      </c>
      <c r="C164" s="228" t="str" cm="1">
        <f t="array" ref="C164">IFERROR(
  _xlfn.TEXTJOIN(
    CHAR(10),
    TRUE,
    SUBSTITUTE(
      _xlfn._xlws.FILTER(AOM[Path], AOM[ilri_code]=$G164),
      "Management/Livestock Management/Feed Characteristic/Feed Composition/Feed Ingredient/",
      ""
    )
  ),
  "No AOM Match"
)</f>
        <v>No AOM Match</v>
      </c>
      <c r="D164" s="228" t="str" cm="1">
        <f t="array" ref="D164">_xlfn.TEXTJOIN(CHAR(10),TRUE,_xlfn._xlws.FILTER(AE$2:AE$952,$AD$2:$AD$952=$G164))</f>
        <v>Cyperus obtusifolius</v>
      </c>
      <c r="F164" s="228" t="str" cm="1">
        <f t="array" ref="F164">_xlfn.TEXTJOIN(CHAR(10),TRUE,_xlfn._xlws.FILTER(AF$2:AF$952,$AD$2:$AD$952=$G164))</f>
        <v>Herbaceous forages-all data</v>
      </c>
      <c r="G164" s="210" t="s">
        <v>27900</v>
      </c>
      <c r="I164" s="207">
        <v>15.9</v>
      </c>
      <c r="J164" s="207">
        <v>2.6</v>
      </c>
      <c r="P164" s="207">
        <v>13.1</v>
      </c>
      <c r="Q164" s="207">
        <v>300</v>
      </c>
      <c r="R164" s="207">
        <v>23.4</v>
      </c>
      <c r="S164" s="207">
        <v>7.66</v>
      </c>
      <c r="T164" s="207">
        <v>4</v>
      </c>
      <c r="U164" s="207">
        <v>1647</v>
      </c>
      <c r="V164" s="207">
        <v>1201</v>
      </c>
      <c r="W164" s="207">
        <v>84.97</v>
      </c>
      <c r="X164" s="207">
        <v>9.6300000000000008</v>
      </c>
      <c r="Z164" s="207">
        <v>65.75</v>
      </c>
      <c r="AB164" s="207">
        <v>90.07</v>
      </c>
      <c r="AD164" s="210" t="s">
        <v>19001</v>
      </c>
      <c r="AE164" s="207" t="s">
        <v>27901</v>
      </c>
      <c r="AF164" s="207" t="s">
        <v>27595</v>
      </c>
    </row>
    <row r="165" spans="1:32" ht="15.95">
      <c r="A165" s="228" t="str" cm="1">
        <f t="array" ref="A165">IFERROR(_xlfn.TEXTJOIN(CHAR(10),TRUE,_xlfn._xlws.FILTER(AOM[AOM],AOM[ilri_code]=$G165)),"No AOM Match")</f>
        <v>No AOM Match</v>
      </c>
      <c r="B165" s="228" t="str" cm="1">
        <f t="array" ref="B165">IFERROR(_xlfn.TEXTJOIN(CHAR(10),TRUE,_xlfn._xlws.FILTER(AOM[Edge_Value],AOM[ilri_code]=$G165)),"No AOM Match")</f>
        <v>No AOM Match</v>
      </c>
      <c r="C165" s="228" t="str" cm="1">
        <f t="array" ref="C165">IFERROR(
  _xlfn.TEXTJOIN(
    CHAR(10),
    TRUE,
    SUBSTITUTE(
      _xlfn._xlws.FILTER(AOM[Path], AOM[ilri_code]=$G165),
      "Management/Livestock Management/Feed Characteristic/Feed Composition/Feed Ingredient/",
      ""
    )
  ),
  "No AOM Match"
)</f>
        <v>No AOM Match</v>
      </c>
      <c r="D165" s="228" t="str" cm="1">
        <f t="array" ref="D165">_xlfn.TEXTJOIN(CHAR(10),TRUE,_xlfn._xlws.FILTER(AE$2:AE$952,$AD$2:$AD$952=$G165))</f>
        <v>Cyperus papyrus</v>
      </c>
      <c r="F165" s="228" t="str" cm="1">
        <f t="array" ref="F165">_xlfn.TEXTJOIN(CHAR(10),TRUE,_xlfn._xlws.FILTER(AF$2:AF$952,$AD$2:$AD$952=$G165))</f>
        <v>Herbaceous forages-all data</v>
      </c>
      <c r="G165" s="210" t="s">
        <v>27902</v>
      </c>
      <c r="K165" s="207">
        <v>7.45</v>
      </c>
      <c r="L165" s="207">
        <v>11.72</v>
      </c>
      <c r="M165" s="207">
        <v>5.15</v>
      </c>
      <c r="N165" s="207">
        <v>7.78</v>
      </c>
      <c r="O165" s="207">
        <v>80.19</v>
      </c>
      <c r="W165" s="207">
        <v>90.73</v>
      </c>
      <c r="X165" s="207">
        <v>14.62</v>
      </c>
      <c r="Y165" s="207">
        <v>2.23</v>
      </c>
      <c r="Z165" s="207">
        <v>57.37</v>
      </c>
      <c r="AA165" s="207">
        <v>27.77</v>
      </c>
      <c r="AB165" s="207">
        <v>92.5</v>
      </c>
      <c r="AD165" s="210" t="s">
        <v>27903</v>
      </c>
      <c r="AE165" s="207" t="s">
        <v>27904</v>
      </c>
      <c r="AF165" s="207" t="s">
        <v>27595</v>
      </c>
    </row>
    <row r="166" spans="1:32" ht="15.95">
      <c r="A166" s="261" t="str" cm="1">
        <f t="array" ref="A166">IFERROR(_xlfn.TEXTJOIN(CHAR(10),TRUE,_xlfn._xlws.FILTER(AOM[AOM],AOM[ilri_code]=$G166)),"No AOM Match")</f>
        <v>No AOM Match</v>
      </c>
      <c r="B166" s="261" t="str" cm="1">
        <f t="array" ref="B166">IFERROR(_xlfn.TEXTJOIN(CHAR(10),TRUE,_xlfn._xlws.FILTER(AOM[Edge_Value],AOM[ilri_code]=$G166)),"No AOM Match")</f>
        <v>No AOM Match</v>
      </c>
      <c r="C166" s="261" t="str" cm="1">
        <f t="array" ref="C166">IFERROR(
  _xlfn.TEXTJOIN(
    CHAR(10),
    TRUE,
    SUBSTITUTE(
      _xlfn._xlws.FILTER(AOM[Path], AOM[ilri_code]=$G166),
      "Management/Livestock Management/Feed Characteristic/Feed Composition/Feed Ingredient/",
      ""
    )
  ),
  "No AOM Match"
)</f>
        <v>No AOM Match</v>
      </c>
      <c r="D166" s="261" t="str" cm="1">
        <f t="array" ref="D166">_xlfn.TEXTJOIN(CHAR(10),TRUE,_xlfn._xlws.FILTER(AE$2:AE$952,$AD$2:$AD$952=$G166))</f>
        <v>Cyperus pulchellus</v>
      </c>
      <c r="F166" s="228" t="str" cm="1">
        <f t="array" ref="F166">_xlfn.TEXTJOIN(CHAR(10),TRUE,_xlfn._xlws.FILTER(AF$2:AF$952,$AD$2:$AD$952=$G166))</f>
        <v>Herbaceous forages-all data</v>
      </c>
      <c r="G166" s="210" t="s">
        <v>27905</v>
      </c>
      <c r="L166" s="207">
        <v>7.2</v>
      </c>
      <c r="O166" s="207">
        <v>54.06</v>
      </c>
      <c r="W166" s="207">
        <v>71.489999999999995</v>
      </c>
      <c r="X166" s="207">
        <v>10.029999999999999</v>
      </c>
      <c r="Y166" s="207">
        <v>6.98</v>
      </c>
      <c r="Z166" s="207">
        <v>46.86</v>
      </c>
      <c r="AA166" s="207">
        <v>31.87</v>
      </c>
      <c r="AB166" s="207">
        <v>91.76</v>
      </c>
      <c r="AD166" s="210" t="s">
        <v>27906</v>
      </c>
      <c r="AE166" s="207" t="s">
        <v>27907</v>
      </c>
      <c r="AF166" s="207" t="s">
        <v>27595</v>
      </c>
    </row>
    <row r="167" spans="1:32" ht="15.95">
      <c r="A167" s="261" t="str" cm="1">
        <f t="array" ref="A167">IFERROR(_xlfn.TEXTJOIN(CHAR(10),TRUE,_xlfn._xlws.FILTER(AOM[AOM],AOM[ilri_code]=$G167)),"No AOM Match")</f>
        <v>No AOM Match</v>
      </c>
      <c r="B167" s="261" t="str" cm="1">
        <f t="array" ref="B167">IFERROR(_xlfn.TEXTJOIN(CHAR(10),TRUE,_xlfn._xlws.FILTER(AOM[Edge_Value],AOM[ilri_code]=$G167)),"No AOM Match")</f>
        <v>No AOM Match</v>
      </c>
      <c r="C167" s="261" t="str" cm="1">
        <f t="array" ref="C167">IFERROR(
  _xlfn.TEXTJOIN(
    CHAR(10),
    TRUE,
    SUBSTITUTE(
      _xlfn._xlws.FILTER(AOM[Path], AOM[ilri_code]=$G167),
      "Management/Livestock Management/Feed Characteristic/Feed Composition/Feed Ingredient/",
      ""
    )
  ),
  "No AOM Match"
)</f>
        <v>No AOM Match</v>
      </c>
      <c r="D167" s="261" t="str" cm="1">
        <f t="array" ref="D167">_xlfn.TEXTJOIN(CHAR(10),TRUE,_xlfn._xlws.FILTER(AE$2:AE$952,$AD$2:$AD$952=$G167))</f>
        <v>Cyperus rigidifolius</v>
      </c>
      <c r="F167" s="228" t="str" cm="1">
        <f t="array" ref="F167">_xlfn.TEXTJOIN(CHAR(10),TRUE,_xlfn._xlws.FILTER(AF$2:AF$952,$AD$2:$AD$952=$G167))</f>
        <v>Herbaceous forages-all data</v>
      </c>
      <c r="G167" s="210" t="s">
        <v>27908</v>
      </c>
      <c r="K167" s="207">
        <v>7.78</v>
      </c>
      <c r="L167" s="207">
        <v>10</v>
      </c>
      <c r="M167" s="207">
        <v>5.48</v>
      </c>
      <c r="N167" s="207">
        <v>8.1999999999999993</v>
      </c>
      <c r="O167" s="207">
        <v>69.47</v>
      </c>
      <c r="W167" s="207">
        <v>91.830000000000013</v>
      </c>
      <c r="X167" s="207">
        <v>12.425000000000001</v>
      </c>
      <c r="Y167" s="207">
        <v>6.2549999999999999</v>
      </c>
      <c r="Z167" s="207">
        <v>63.760000000000005</v>
      </c>
      <c r="AA167" s="207">
        <v>37.18</v>
      </c>
      <c r="AB167" s="207">
        <v>92.094999999999999</v>
      </c>
      <c r="AD167" s="210" t="s">
        <v>19138</v>
      </c>
      <c r="AE167" s="207" t="s">
        <v>27909</v>
      </c>
      <c r="AF167" s="207" t="s">
        <v>27595</v>
      </c>
    </row>
    <row r="168" spans="1:32" ht="15.95">
      <c r="A168" s="261" t="str" cm="1">
        <f t="array" ref="A168">IFERROR(_xlfn.TEXTJOIN(CHAR(10),TRUE,_xlfn._xlws.FILTER(AOM[AOM],AOM[ilri_code]=$G168)),"No AOM Match")</f>
        <v>AOM_003103</v>
      </c>
      <c r="B168" s="261" t="str" cm="1">
        <f t="array" ref="B168">IFERROR(_xlfn.TEXTJOIN(CHAR(10),TRUE,_xlfn._xlws.FILTER(AOM[Edge_Value],AOM[ilri_code]=$G168)),"No AOM Match")</f>
        <v>Dactyloctenium aegyptium</v>
      </c>
      <c r="C168" s="261" t="str" cm="1">
        <f t="array" ref="C168">IFERROR(
  _xlfn.TEXTJOIN(
    CHAR(10),
    TRUE,
    SUBSTITUTE(
      _xlfn._xlws.FILTER(AOM[Path], AOM[ilri_code]=$G168),
      "Management/Livestock Management/Feed Characteristic/Feed Composition/Feed Ingredient/",
      ""
    )
  ),
  "No AOM Match"
)</f>
        <v>Forage Plants/Cereal and Grass Forages/Dactyloctenium aegyptium</v>
      </c>
      <c r="D168" s="261" t="str" cm="1">
        <f t="array" ref="D168">_xlfn.TEXTJOIN(CHAR(10),TRUE,_xlfn._xlws.FILTER(AE$2:AE$952,$AD$2:$AD$952=$G168))</f>
        <v xml:space="preserve">Dactyloctenium aegyptium </v>
      </c>
      <c r="F168" s="228" t="str" cm="1">
        <f t="array" ref="F168">_xlfn.TEXTJOIN(CHAR(10),TRUE,_xlfn._xlws.FILTER(AF$2:AF$952,$AD$2:$AD$952=$G168))</f>
        <v>Herbaceous forages-all data</v>
      </c>
      <c r="G168" s="210" t="s">
        <v>21000</v>
      </c>
      <c r="L168" s="207">
        <v>8.2840000000000007</v>
      </c>
      <c r="O168" s="207">
        <v>57.474000000000004</v>
      </c>
      <c r="W168" s="207">
        <v>88.594999999999999</v>
      </c>
      <c r="X168" s="207">
        <v>14.407499999999999</v>
      </c>
      <c r="Y168" s="207">
        <v>6.1859999999999999</v>
      </c>
      <c r="Z168" s="207">
        <v>57.954000000000008</v>
      </c>
      <c r="AA168" s="207">
        <v>35.524000000000001</v>
      </c>
      <c r="AB168" s="207">
        <v>91.675999999999988</v>
      </c>
      <c r="AD168" s="210" t="s">
        <v>19464</v>
      </c>
      <c r="AE168" s="207" t="s">
        <v>27910</v>
      </c>
      <c r="AF168" s="207" t="s">
        <v>27595</v>
      </c>
    </row>
    <row r="169" spans="1:32" ht="15.95">
      <c r="A169" s="261" t="str" cm="1">
        <f t="array" ref="A169">IFERROR(_xlfn.TEXTJOIN(CHAR(10),TRUE,_xlfn._xlws.FILTER(AOM[AOM],AOM[ilri_code]=$G169)),"No AOM Match")</f>
        <v>No AOM Match</v>
      </c>
      <c r="B169" s="261" t="str" cm="1">
        <f t="array" ref="B169">IFERROR(_xlfn.TEXTJOIN(CHAR(10),TRUE,_xlfn._xlws.FILTER(AOM[Edge_Value],AOM[ilri_code]=$G169)),"No AOM Match")</f>
        <v>No AOM Match</v>
      </c>
      <c r="C169" s="261" t="str" cm="1">
        <f t="array" ref="C169">IFERROR(
  _xlfn.TEXTJOIN(
    CHAR(10),
    TRUE,
    SUBSTITUTE(
      _xlfn._xlws.FILTER(AOM[Path], AOM[ilri_code]=$G169),
      "Management/Livestock Management/Feed Characteristic/Feed Composition/Feed Ingredient/",
      ""
    )
  ),
  "No AOM Match"
)</f>
        <v>No AOM Match</v>
      </c>
      <c r="D169" s="261" t="str" cm="1">
        <f t="array" ref="D169">_xlfn.TEXTJOIN(CHAR(10),TRUE,_xlfn._xlws.FILTER(AE$2:AE$952,$AD$2:$AD$952=$G169))</f>
        <v>Desho/tree lucerne</v>
      </c>
      <c r="F169" s="228" t="str" cm="1">
        <f t="array" ref="F169">_xlfn.TEXTJOIN(CHAR(10),TRUE,_xlfn._xlws.FILTER(AF$2:AF$952,$AD$2:$AD$952=$G169))</f>
        <v>Herbaceous forages-all data</v>
      </c>
      <c r="G169" s="210" t="s">
        <v>27911</v>
      </c>
      <c r="L169" s="207">
        <v>7.919999999999999</v>
      </c>
      <c r="O169" s="207">
        <v>56.423333333333339</v>
      </c>
      <c r="W169" s="207">
        <v>86.153333333333322</v>
      </c>
      <c r="X169" s="207">
        <v>12.686666666666667</v>
      </c>
      <c r="Y169" s="207">
        <v>3.4633333333333334</v>
      </c>
      <c r="Z169" s="207">
        <v>64.339999999999989</v>
      </c>
      <c r="AA169" s="207">
        <v>32.883333333333333</v>
      </c>
      <c r="AB169" s="207">
        <v>90.066666666666663</v>
      </c>
      <c r="AD169" s="210" t="s">
        <v>19051</v>
      </c>
      <c r="AE169" s="207" t="s">
        <v>27912</v>
      </c>
      <c r="AF169" s="207" t="s">
        <v>27595</v>
      </c>
    </row>
    <row r="170" spans="1:32" ht="15.95">
      <c r="A170" s="261" t="str" cm="1">
        <f t="array" ref="A170">IFERROR(_xlfn.TEXTJOIN(CHAR(10),TRUE,_xlfn._xlws.FILTER(AOM[AOM],AOM[ilri_code]=$G170)),"No AOM Match")</f>
        <v>No AOM Match</v>
      </c>
      <c r="B170" s="261" t="str" cm="1">
        <f t="array" ref="B170">IFERROR(_xlfn.TEXTJOIN(CHAR(10),TRUE,_xlfn._xlws.FILTER(AOM[Edge_Value],AOM[ilri_code]=$G170)),"No AOM Match")</f>
        <v>No AOM Match</v>
      </c>
      <c r="C170" s="261" t="str" cm="1">
        <f t="array" ref="C170">IFERROR(
  _xlfn.TEXTJOIN(
    CHAR(10),
    TRUE,
    SUBSTITUTE(
      _xlfn._xlws.FILTER(AOM[Path], AOM[ilri_code]=$G170),
      "Management/Livestock Management/Feed Characteristic/Feed Composition/Feed Ingredient/",
      ""
    )
  ),
  "No AOM Match"
)</f>
        <v>No AOM Match</v>
      </c>
      <c r="D170" s="261" t="str" cm="1">
        <f t="array" ref="D170">_xlfn.TEXTJOIN(CHAR(10),TRUE,_xlfn._xlws.FILTER(AE$2:AE$952,$AD$2:$AD$952=$G170))</f>
        <v>Desho/vetch</v>
      </c>
      <c r="E170" s="228" t="s">
        <v>27913</v>
      </c>
      <c r="F170" s="228" t="str" cm="1">
        <f t="array" ref="F170">_xlfn.TEXTJOIN(CHAR(10),TRUE,_xlfn._xlws.FILTER(AF$2:AF$952,$AD$2:$AD$952=$G170))</f>
        <v>Herbaceous forages-all data</v>
      </c>
      <c r="G170" s="210" t="s">
        <v>27914</v>
      </c>
      <c r="H170" s="210" t="s">
        <v>27915</v>
      </c>
      <c r="L170" s="207">
        <v>8.2186640712250956</v>
      </c>
      <c r="O170" s="207">
        <v>59.759008974140677</v>
      </c>
      <c r="W170" s="207">
        <v>85.315951224453528</v>
      </c>
      <c r="X170" s="207">
        <v>16.569800597373966</v>
      </c>
      <c r="Y170" s="207">
        <v>4.085217252484866</v>
      </c>
      <c r="Z170" s="207">
        <v>58.162602921219296</v>
      </c>
      <c r="AA170" s="207">
        <v>34.669929058946479</v>
      </c>
      <c r="AB170" s="207">
        <v>91.685246543124208</v>
      </c>
      <c r="AD170" s="210" t="s">
        <v>27916</v>
      </c>
      <c r="AE170" s="207" t="s">
        <v>27917</v>
      </c>
      <c r="AF170" s="207" t="s">
        <v>27595</v>
      </c>
    </row>
    <row r="171" spans="1:32" ht="15.95">
      <c r="A171" s="261" t="str" cm="1">
        <f t="array" ref="A171">IFERROR(_xlfn.TEXTJOIN(CHAR(10),TRUE,_xlfn._xlws.FILTER(AOM[AOM],AOM[ilri_code]=$G171)),"No AOM Match")</f>
        <v>AOM_001209
AOM_001211</v>
      </c>
      <c r="B171" s="261" t="str" cm="1">
        <f t="array" ref="B171">IFERROR(_xlfn.TEXTJOIN(CHAR(10),TRUE,_xlfn._xlws.FILTER(AOM[Edge_Value],AOM[ilri_code]=$G171)),"No AOM Match")</f>
        <v>Desmodium
Desmodium distortum</v>
      </c>
      <c r="C171" s="261" t="str" cm="1">
        <f t="array" ref="C171">IFERROR(
  _xlfn.TEXTJOIN(
    CHAR(10),
    TRUE,
    SUBSTITUTE(
      _xlfn._xlws.FILTER(AOM[Path], AOM[ilri_code]=$G171),
      "Management/Livestock Management/Feed Characteristic/Feed Composition/Feed Ingredient/",
      ""
    )
  ),
  "No AOM Match"
)</f>
        <v>Forage Plants/Legume Forages/Desmodium
Forage Plants/Legume Forages/Desmodium distortum</v>
      </c>
      <c r="D171" s="261" t="str" cm="1">
        <f t="array" ref="D171">_xlfn.TEXTJOIN(CHAR(10),TRUE,_xlfn._xlws.FILTER(AE$2:AE$952,$AD$2:$AD$952=$G171))</f>
        <v>Desmodium
Desmodium sp.</v>
      </c>
      <c r="F171" s="228" t="str" cm="1">
        <f t="array" ref="F171">_xlfn.TEXTJOIN(CHAR(10),TRUE,_xlfn._xlws.FILTER(AF$2:AF$952,$AD$2:$AD$952=$G171))</f>
        <v>Herbaceous forages-all data
Herbaceous forages-all data</v>
      </c>
      <c r="G171" s="210" t="s">
        <v>22748</v>
      </c>
      <c r="L171" s="207">
        <v>6.9360869565217396</v>
      </c>
      <c r="O171" s="207">
        <v>51.827083333333341</v>
      </c>
      <c r="W171" s="207">
        <v>85.500625000000028</v>
      </c>
      <c r="X171" s="207">
        <v>13.964583333333335</v>
      </c>
      <c r="Y171" s="207">
        <v>8.9099999999999984</v>
      </c>
      <c r="Z171" s="207">
        <v>49.039166666666659</v>
      </c>
      <c r="AA171" s="207">
        <v>43.110416666666673</v>
      </c>
      <c r="AB171" s="207">
        <v>91.247916666666654</v>
      </c>
      <c r="AD171" s="210" t="s">
        <v>27850</v>
      </c>
      <c r="AE171" s="207" t="s">
        <v>27918</v>
      </c>
      <c r="AF171" s="207" t="s">
        <v>27595</v>
      </c>
    </row>
    <row r="172" spans="1:32" ht="32.1">
      <c r="A172" s="228" t="str" cm="1">
        <f t="array" ref="A172">IFERROR(_xlfn.TEXTJOIN(CHAR(10),TRUE,_xlfn._xlws.FILTER(AOM[AOM],AOM[ilri_code]=$G172)),"No AOM Match")</f>
        <v>No AOM Match</v>
      </c>
      <c r="B172" s="228" t="str" cm="1">
        <f t="array" ref="B172">IFERROR(_xlfn.TEXTJOIN(CHAR(10),TRUE,_xlfn._xlws.FILTER(AOM[Edge_Value],AOM[ilri_code]=$G172)),"No AOM Match")</f>
        <v>No AOM Match</v>
      </c>
      <c r="C172" s="228" t="str" cm="1">
        <f t="array" ref="C172">IFERROR(
  _xlfn.TEXTJOIN(
    CHAR(10),
    TRUE,
    SUBSTITUTE(
      _xlfn._xlws.FILTER(AOM[Path], AOM[ilri_code]=$G172),
      "Management/Livestock Management/Feed Characteristic/Feed Composition/Feed Ingredient/",
      ""
    )
  ),
  "No AOM Match"
)</f>
        <v>No AOM Match</v>
      </c>
      <c r="D172" s="228" t="str" cm="1">
        <f t="array" ref="D172">_xlfn.TEXTJOIN(CHAR(10),TRUE,_xlfn._xlws.FILTER(AE$2:AE$952,$AD$2:$AD$952=$G172))</f>
        <v>Desmodium cinereum</v>
      </c>
      <c r="F172" s="228" t="str" cm="1">
        <f t="array" ref="F172">_xlfn.TEXTJOIN(CHAR(10),TRUE,_xlfn._xlws.FILTER(AF$2:AF$952,$AD$2:$AD$952=$G172))</f>
        <v>Herbaceous forages-all data</v>
      </c>
      <c r="G172" s="210" t="s">
        <v>27919</v>
      </c>
      <c r="W172" s="207">
        <v>90.6</v>
      </c>
      <c r="X172" s="207">
        <v>3.45</v>
      </c>
      <c r="Y172" s="207">
        <v>6.79</v>
      </c>
      <c r="Z172" s="207">
        <v>76.92</v>
      </c>
      <c r="AA172" s="207">
        <v>53.11</v>
      </c>
      <c r="AB172" s="207">
        <v>94.66</v>
      </c>
      <c r="AD172" s="210" t="s">
        <v>27616</v>
      </c>
      <c r="AE172" s="207" t="s">
        <v>27920</v>
      </c>
      <c r="AF172" s="207" t="s">
        <v>27595</v>
      </c>
    </row>
    <row r="173" spans="1:32" ht="15.95">
      <c r="A173" s="261" t="str" cm="1">
        <f t="array" ref="A173">IFERROR(_xlfn.TEXTJOIN(CHAR(10),TRUE,_xlfn._xlws.FILTER(AOM[AOM],AOM[ilri_code]=$G173)),"No AOM Match")</f>
        <v>No AOM Match</v>
      </c>
      <c r="B173" s="261" t="str" cm="1">
        <f t="array" ref="B173">IFERROR(_xlfn.TEXTJOIN(CHAR(10),TRUE,_xlfn._xlws.FILTER(AOM[Edge_Value],AOM[ilri_code]=$G173)),"No AOM Match")</f>
        <v>No AOM Match</v>
      </c>
      <c r="C173" s="261" t="str" cm="1">
        <f t="array" ref="C173">IFERROR(
  _xlfn.TEXTJOIN(
    CHAR(10),
    TRUE,
    SUBSTITUTE(
      _xlfn._xlws.FILTER(AOM[Path], AOM[ilri_code]=$G173),
      "Management/Livestock Management/Feed Characteristic/Feed Composition/Feed Ingredient/",
      ""
    )
  ),
  "No AOM Match"
)</f>
        <v>No AOM Match</v>
      </c>
      <c r="D173" s="261" t="str" cm="1">
        <f t="array" ref="D173">_xlfn.TEXTJOIN(CHAR(10),TRUE,_xlfn._xlws.FILTER(AE$2:AE$952,$AD$2:$AD$952=$G173))</f>
        <v>Desmodium dichotomum</v>
      </c>
      <c r="F173" s="228" t="str" cm="1">
        <f t="array" ref="F173">_xlfn.TEXTJOIN(CHAR(10),TRUE,_xlfn._xlws.FILTER(AF$2:AF$952,$AD$2:$AD$952=$G173))</f>
        <v>Herbaceous forages-all data</v>
      </c>
      <c r="G173" s="210" t="s">
        <v>27921</v>
      </c>
      <c r="L173" s="207">
        <v>8.1582352941176488</v>
      </c>
      <c r="O173" s="207">
        <v>60.20058823529412</v>
      </c>
      <c r="W173" s="207">
        <v>88.008823529411757</v>
      </c>
      <c r="X173" s="207">
        <v>17.617058823529408</v>
      </c>
      <c r="Y173" s="207">
        <v>5.3500000000000005</v>
      </c>
      <c r="Z173" s="207">
        <v>39.771764705882354</v>
      </c>
      <c r="AA173" s="207">
        <v>31.994117647058822</v>
      </c>
      <c r="AB173" s="207">
        <v>90.288823529411772</v>
      </c>
      <c r="AD173" s="210" t="s">
        <v>19538</v>
      </c>
      <c r="AE173" s="207" t="s">
        <v>27922</v>
      </c>
      <c r="AF173" s="207" t="s">
        <v>27595</v>
      </c>
    </row>
    <row r="174" spans="1:32" ht="32.1">
      <c r="A174" s="261" t="str" cm="1">
        <f t="array" ref="A174">IFERROR(_xlfn.TEXTJOIN(CHAR(10),TRUE,_xlfn._xlws.FILTER(AOM[AOM],AOM[ilri_code]=$G174)),"No AOM Match")</f>
        <v>AOM_001212
AOM_006085
AOM_003962</v>
      </c>
      <c r="B174" s="261" t="str" cm="1">
        <f t="array" ref="B174">IFERROR(_xlfn.TEXTJOIN(CHAR(10),TRUE,_xlfn._xlws.FILTER(AOM[Edge_Value],AOM[ilri_code]=$G174)),"No AOM Match")</f>
        <v>Desmodium intortum
Desmodium tortuosom Dried
Desmodium tortuosom</v>
      </c>
      <c r="C174" s="261" t="str" cm="1">
        <f t="array" ref="C174">IFERROR(
  _xlfn.TEXTJOIN(
    CHAR(10),
    TRUE,
    SUBSTITUTE(
      _xlfn._xlws.FILTER(AOM[Path], AOM[ilri_code]=$G174),
      "Management/Livestock Management/Feed Characteristic/Feed Composition/Feed Ingredient/",
      ""
    )
  ),
  "No AOM Match"
)</f>
        <v>Forage Plants/Legume Forages/Desmodium intortum
Forage Plants/Legume Forages/Desmodium tortuosom/Desmodium tortuosom Dried
Forage Plants/Legume Forages/Desmodium tortuosom</v>
      </c>
      <c r="D174" s="261" t="str" cm="1">
        <f t="array" ref="D174">_xlfn.TEXTJOIN(CHAR(10),TRUE,_xlfn._xlws.FILTER(AE$2:AE$952,$AD$2:$AD$952=$G174))</f>
        <v xml:space="preserve">Desmodium intortum
intortum </v>
      </c>
      <c r="F174" s="228" t="str" cm="1">
        <f t="array" ref="F174">_xlfn.TEXTJOIN(CHAR(10),TRUE,_xlfn._xlws.FILTER(AF$2:AF$952,$AD$2:$AD$952=$G174))</f>
        <v>Herbaceous forages-all data
Herbaceous forages-all data</v>
      </c>
      <c r="G174" s="210" t="s">
        <v>22760</v>
      </c>
      <c r="I174" s="207">
        <v>11.45</v>
      </c>
      <c r="J174" s="207">
        <v>1.77</v>
      </c>
      <c r="L174" s="207">
        <v>7.3645454545454534</v>
      </c>
      <c r="O174" s="207">
        <v>56.711333333333329</v>
      </c>
      <c r="P174" s="207">
        <v>28.95</v>
      </c>
      <c r="Q174" s="207">
        <v>183.82</v>
      </c>
      <c r="T174" s="207">
        <v>3.28</v>
      </c>
      <c r="U174" s="207">
        <v>1504.27</v>
      </c>
      <c r="W174" s="207">
        <v>91.067647058823539</v>
      </c>
      <c r="X174" s="207">
        <v>14.81764705882353</v>
      </c>
      <c r="Y174" s="207">
        <v>9.4406250000000007</v>
      </c>
      <c r="Z174" s="207">
        <v>50.788823529411772</v>
      </c>
      <c r="AA174" s="207">
        <v>38.915882352941182</v>
      </c>
      <c r="AB174" s="207">
        <v>92.08058823529413</v>
      </c>
      <c r="AD174" s="210" t="s">
        <v>27614</v>
      </c>
      <c r="AE174" s="207" t="s">
        <v>27923</v>
      </c>
      <c r="AF174" s="207" t="s">
        <v>27595</v>
      </c>
    </row>
    <row r="175" spans="1:32" ht="63.95">
      <c r="A175" s="261" t="str" cm="1">
        <f t="array" ref="A175">IFERROR(_xlfn.TEXTJOIN(CHAR(10),TRUE,_xlfn._xlws.FILTER(AOM[AOM],AOM[ilri_code]=$G175)),"No AOM Match")</f>
        <v>No AOM Match</v>
      </c>
      <c r="B175" s="261" t="str" cm="1">
        <f t="array" ref="B175">IFERROR(_xlfn.TEXTJOIN(CHAR(10),TRUE,_xlfn._xlws.FILTER(AOM[Edge_Value],AOM[ilri_code]=$G175)),"No AOM Match")</f>
        <v>No AOM Match</v>
      </c>
      <c r="C175" s="261" t="str" cm="1">
        <f t="array" ref="C175">IFERROR(
  _xlfn.TEXTJOIN(
    CHAR(10),
    TRUE,
    SUBSTITUTE(
      _xlfn._xlws.FILTER(AOM[Path], AOM[ilri_code]=$G175),
      "Management/Livestock Management/Feed Characteristic/Feed Composition/Feed Ingredient/",
      ""
    )
  ),
  "No AOM Match"
)</f>
        <v>No AOM Match</v>
      </c>
      <c r="D175" s="261" t="str" cm="1">
        <f t="array" ref="D175">_xlfn.TEXTJOIN(CHAR(10),TRUE,_xlfn._xlws.FILTER(AE$2:AE$952,$AD$2:$AD$952=$G175))</f>
        <v>Desmodium mixed with native grass (wet)</v>
      </c>
      <c r="F175" s="228" t="str" cm="1">
        <f t="array" ref="F175">_xlfn.TEXTJOIN(CHAR(10),TRUE,_xlfn._xlws.FILTER(AF$2:AF$952,$AD$2:$AD$952=$G175))</f>
        <v>Herbaceous forages-all data</v>
      </c>
      <c r="G175" s="210" t="s">
        <v>27924</v>
      </c>
      <c r="L175" s="207">
        <v>7.15</v>
      </c>
      <c r="O175" s="207">
        <v>52.08</v>
      </c>
      <c r="W175" s="207">
        <v>87.78</v>
      </c>
      <c r="X175" s="207">
        <v>10.93</v>
      </c>
      <c r="Y175" s="207">
        <v>9.9700000000000006</v>
      </c>
      <c r="Z175" s="207">
        <v>61.82</v>
      </c>
      <c r="AA175" s="207">
        <v>44.69</v>
      </c>
      <c r="AB175" s="207">
        <v>93.84</v>
      </c>
      <c r="AD175" s="210" t="s">
        <v>27641</v>
      </c>
      <c r="AE175" s="207" t="s">
        <v>27925</v>
      </c>
      <c r="AF175" s="207" t="s">
        <v>27595</v>
      </c>
    </row>
    <row r="176" spans="1:32" ht="63.95">
      <c r="A176" s="261" t="str" cm="1">
        <f t="array" ref="A176">IFERROR(_xlfn.TEXTJOIN(CHAR(10),TRUE,_xlfn._xlws.FILTER(AOM[AOM],AOM[ilri_code]=$G176)),"No AOM Match")</f>
        <v>No AOM Match</v>
      </c>
      <c r="B176" s="261" t="str" cm="1">
        <f t="array" ref="B176">IFERROR(_xlfn.TEXTJOIN(CHAR(10),TRUE,_xlfn._xlws.FILTER(AOM[Edge_Value],AOM[ilri_code]=$G176)),"No AOM Match")</f>
        <v>No AOM Match</v>
      </c>
      <c r="C176" s="261" t="str" cm="1">
        <f t="array" ref="C176">IFERROR(
  _xlfn.TEXTJOIN(
    CHAR(10),
    TRUE,
    SUBSTITUTE(
      _xlfn._xlws.FILTER(AOM[Path], AOM[ilri_code]=$G176),
      "Management/Livestock Management/Feed Characteristic/Feed Composition/Feed Ingredient/",
      ""
    )
  ),
  "No AOM Match"
)</f>
        <v>No AOM Match</v>
      </c>
      <c r="D176" s="261" t="str" cm="1">
        <f t="array" ref="D176">_xlfn.TEXTJOIN(CHAR(10),TRUE,_xlfn._xlws.FILTER(AE$2:AE$952,$AD$2:$AD$952=$G176))</f>
        <v>Digitaria macroblephara</v>
      </c>
      <c r="F176" s="228" t="str" cm="1">
        <f t="array" ref="F176">_xlfn.TEXTJOIN(CHAR(10),TRUE,_xlfn._xlws.FILTER(AF$2:AF$952,$AD$2:$AD$952=$G176))</f>
        <v>Herbaceous forages-all data</v>
      </c>
      <c r="G176" s="210" t="s">
        <v>27926</v>
      </c>
      <c r="K176" s="207">
        <v>4.5999999999999996</v>
      </c>
      <c r="L176" s="207">
        <v>7.6749999999999998</v>
      </c>
      <c r="M176" s="207">
        <v>1.8850000000000002</v>
      </c>
      <c r="N176" s="207">
        <v>4.165</v>
      </c>
      <c r="O176" s="207">
        <v>55.174999999999997</v>
      </c>
      <c r="W176" s="207">
        <v>86.797777777777767</v>
      </c>
      <c r="X176" s="207">
        <v>8.4933333333333323</v>
      </c>
      <c r="Y176" s="207">
        <v>5.8049999999999997</v>
      </c>
      <c r="Z176" s="207">
        <v>69.88</v>
      </c>
      <c r="AA176" s="207">
        <v>41.176249999999996</v>
      </c>
      <c r="AB176" s="207">
        <v>91.741111111111124</v>
      </c>
      <c r="AD176" s="210" t="s">
        <v>19435</v>
      </c>
      <c r="AE176" s="207" t="s">
        <v>27927</v>
      </c>
      <c r="AF176" s="207" t="s">
        <v>27595</v>
      </c>
    </row>
    <row r="177" spans="1:32" ht="32.1">
      <c r="A177" s="261" t="str" cm="1">
        <f t="array" ref="A177">IFERROR(_xlfn.TEXTJOIN(CHAR(10),TRUE,_xlfn._xlws.FILTER(AOM[AOM],AOM[ilri_code]=$G177)),"No AOM Match")</f>
        <v>No AOM Match</v>
      </c>
      <c r="B177" s="261" t="str" cm="1">
        <f t="array" ref="B177">IFERROR(_xlfn.TEXTJOIN(CHAR(10),TRUE,_xlfn._xlws.FILTER(AOM[Edge_Value],AOM[ilri_code]=$G177)),"No AOM Match")</f>
        <v>No AOM Match</v>
      </c>
      <c r="C177" s="261" t="str" cm="1">
        <f t="array" ref="C177">IFERROR(
  _xlfn.TEXTJOIN(
    CHAR(10),
    TRUE,
    SUBSTITUTE(
      _xlfn._xlws.FILTER(AOM[Path], AOM[ilri_code]=$G177),
      "Management/Livestock Management/Feed Characteristic/Feed Composition/Feed Ingredient/",
      ""
    )
  ),
  "No AOM Match"
)</f>
        <v>No AOM Match</v>
      </c>
      <c r="D177" s="261" t="str" cm="1">
        <f t="array" ref="D177">_xlfn.TEXTJOIN(CHAR(10),TRUE,_xlfn._xlws.FILTER(AE$2:AE$952,$AD$2:$AD$952=$G177))</f>
        <v>Digitaria milanjiana</v>
      </c>
      <c r="F177" s="228" t="str" cm="1">
        <f t="array" ref="F177">_xlfn.TEXTJOIN(CHAR(10),TRUE,_xlfn._xlws.FILTER(AF$2:AF$952,$AD$2:$AD$952=$G177))</f>
        <v>Herbaceous forages-all data</v>
      </c>
      <c r="G177" s="210" t="s">
        <v>27928</v>
      </c>
      <c r="I177" s="207">
        <v>5.6428571428571406</v>
      </c>
      <c r="J177" s="207">
        <v>1.8147058823529421</v>
      </c>
      <c r="K177" s="207">
        <v>4.5746666666666664</v>
      </c>
      <c r="L177" s="207">
        <v>7.6306666666666665</v>
      </c>
      <c r="M177" s="207">
        <v>1.8166666666666667</v>
      </c>
      <c r="N177" s="207">
        <v>4.1120000000000001</v>
      </c>
      <c r="O177" s="207">
        <v>52.163571428571437</v>
      </c>
      <c r="P177" s="207">
        <v>53.06363636363637</v>
      </c>
      <c r="R177" s="207">
        <v>16.478571428571421</v>
      </c>
      <c r="S177" s="207">
        <v>26.518823529411769</v>
      </c>
      <c r="T177" s="207">
        <v>1.8307692307692311</v>
      </c>
      <c r="V177" s="207">
        <v>189.04428571428562</v>
      </c>
      <c r="W177" s="207">
        <v>89.247454545454573</v>
      </c>
      <c r="X177" s="207">
        <v>7.9305607476635531</v>
      </c>
      <c r="Y177" s="207">
        <v>5.9003773584905685</v>
      </c>
      <c r="Z177" s="207">
        <v>69.613482142857166</v>
      </c>
      <c r="AA177" s="207">
        <v>42.822884615384609</v>
      </c>
      <c r="AB177" s="207">
        <v>91.529639639639655</v>
      </c>
      <c r="AD177" s="210" t="s">
        <v>27929</v>
      </c>
      <c r="AE177" s="207" t="s">
        <v>27930</v>
      </c>
      <c r="AF177" s="207" t="s">
        <v>27595</v>
      </c>
    </row>
    <row r="178" spans="1:32" ht="15.95">
      <c r="A178" s="261" t="str" cm="1">
        <f t="array" ref="A178">IFERROR(_xlfn.TEXTJOIN(CHAR(10),TRUE,_xlfn._xlws.FILTER(AOM[AOM],AOM[ilri_code]=$G178)),"No AOM Match")</f>
        <v>No AOM Match</v>
      </c>
      <c r="B178" s="261" t="str" cm="1">
        <f t="array" ref="B178">IFERROR(_xlfn.TEXTJOIN(CHAR(10),TRUE,_xlfn._xlws.FILTER(AOM[Edge_Value],AOM[ilri_code]=$G178)),"No AOM Match")</f>
        <v>No AOM Match</v>
      </c>
      <c r="C178" s="261" t="str" cm="1">
        <f t="array" ref="C178">IFERROR(
  _xlfn.TEXTJOIN(
    CHAR(10),
    TRUE,
    SUBSTITUTE(
      _xlfn._xlws.FILTER(AOM[Path], AOM[ilri_code]=$G178),
      "Management/Livestock Management/Feed Characteristic/Feed Composition/Feed Ingredient/",
      ""
    )
  ),
  "No AOM Match"
)</f>
        <v>No AOM Match</v>
      </c>
      <c r="D178" s="261" t="str" cm="1">
        <f t="array" ref="D178">_xlfn.TEXTJOIN(CHAR(10),TRUE,_xlfn._xlws.FILTER(AE$2:AE$952,$AD$2:$AD$952=$G178))</f>
        <v>Durum wheat straw</v>
      </c>
      <c r="F178" s="228" t="str" cm="1">
        <f t="array" ref="F178">_xlfn.TEXTJOIN(CHAR(10),TRUE,_xlfn._xlws.FILTER(AF$2:AF$952,$AD$2:$AD$952=$G178))</f>
        <v>food_crops_cereals_legumes_residues</v>
      </c>
      <c r="G178" s="210" t="s">
        <v>27865</v>
      </c>
      <c r="I178" s="207">
        <v>2.7666666666666671</v>
      </c>
      <c r="J178" s="207">
        <v>1.0000000000000002</v>
      </c>
      <c r="K178" s="207">
        <v>4.6466666666666674</v>
      </c>
      <c r="L178" s="207">
        <v>7.7266666666666666</v>
      </c>
      <c r="M178" s="207">
        <v>1.9133333333333333</v>
      </c>
      <c r="N178" s="207">
        <v>4.213333333333332</v>
      </c>
      <c r="O178" s="207">
        <v>55.03</v>
      </c>
      <c r="P178" s="207">
        <v>11.886666666666668</v>
      </c>
      <c r="Q178" s="207">
        <v>29.864999999999995</v>
      </c>
      <c r="R178" s="207">
        <v>10.016666666666667</v>
      </c>
      <c r="S178" s="207">
        <v>10.008333333333333</v>
      </c>
      <c r="T178" s="207">
        <v>0.75</v>
      </c>
      <c r="U178" s="207">
        <v>213.20000000000002</v>
      </c>
      <c r="V178" s="207">
        <v>190.61166666666668</v>
      </c>
      <c r="W178" s="207">
        <v>88.091666666666654</v>
      </c>
      <c r="X178" s="207">
        <v>1.843333333333333</v>
      </c>
      <c r="Z178" s="207">
        <v>76.95</v>
      </c>
      <c r="AB178" s="207">
        <v>92.223333333333343</v>
      </c>
      <c r="AD178" s="210" t="s">
        <v>27931</v>
      </c>
      <c r="AE178" s="207" t="s">
        <v>27932</v>
      </c>
      <c r="AF178" s="207" t="s">
        <v>27595</v>
      </c>
    </row>
    <row r="179" spans="1:32" ht="15.95">
      <c r="A179" s="261" t="str" cm="1">
        <f t="array" ref="A179">IFERROR(_xlfn.TEXTJOIN(CHAR(10),TRUE,_xlfn._xlws.FILTER(AOM[AOM],AOM[ilri_code]=$G179)),"No AOM Match")</f>
        <v>No AOM Match</v>
      </c>
      <c r="B179" s="261" t="str" cm="1">
        <f t="array" ref="B179">IFERROR(_xlfn.TEXTJOIN(CHAR(10),TRUE,_xlfn._xlws.FILTER(AOM[Edge_Value],AOM[ilri_code]=$G179)),"No AOM Match")</f>
        <v>No AOM Match</v>
      </c>
      <c r="C179" s="261" t="str" cm="1">
        <f t="array" ref="C179">IFERROR(
  _xlfn.TEXTJOIN(
    CHAR(10),
    TRUE,
    SUBSTITUTE(
      _xlfn._xlws.FILTER(AOM[Path], AOM[ilri_code]=$G179),
      "Management/Livestock Management/Feed Characteristic/Feed Composition/Feed Ingredient/",
      ""
    )
  ),
  "No AOM Match"
)</f>
        <v>No AOM Match</v>
      </c>
      <c r="D179" s="261" t="str" cm="1">
        <f t="array" ref="D179">_xlfn.TEXTJOIN(CHAR(10),TRUE,_xlfn._xlws.FILTER(AE$2:AE$952,$AD$2:$AD$952=$G179))</f>
        <v>Echinochloa colona</v>
      </c>
      <c r="F179" s="228" t="str" cm="1">
        <f t="array" ref="F179">_xlfn.TEXTJOIN(CHAR(10),TRUE,_xlfn._xlws.FILTER(AF$2:AF$952,$AD$2:$AD$952=$G179))</f>
        <v>concentrate_feeds_and_agro_industrial_by_products</v>
      </c>
      <c r="G179" s="210" t="s">
        <v>27575</v>
      </c>
      <c r="J179" s="207">
        <v>2.7999999999999994</v>
      </c>
      <c r="P179" s="207">
        <v>31.2</v>
      </c>
      <c r="Q179" s="207">
        <v>27.02</v>
      </c>
      <c r="R179" s="207">
        <v>1.5</v>
      </c>
      <c r="S179" s="207">
        <v>1.6499999999999997</v>
      </c>
      <c r="T179" s="207">
        <v>1</v>
      </c>
      <c r="U179" s="207">
        <v>186.19999999999996</v>
      </c>
      <c r="V179" s="207">
        <v>36.14</v>
      </c>
      <c r="W179" s="207">
        <v>97.3</v>
      </c>
      <c r="X179" s="207">
        <v>12.31</v>
      </c>
      <c r="Z179" s="207">
        <v>19.88</v>
      </c>
      <c r="AB179" s="207">
        <v>91.030000000000015</v>
      </c>
      <c r="AD179" s="210" t="s">
        <v>27933</v>
      </c>
      <c r="AE179" s="207" t="s">
        <v>27934</v>
      </c>
      <c r="AF179" s="207" t="s">
        <v>27595</v>
      </c>
    </row>
    <row r="180" spans="1:32" ht="15.95">
      <c r="A180" s="228" t="str" cm="1">
        <f t="array" ref="A180">IFERROR(_xlfn.TEXTJOIN(CHAR(10),TRUE,_xlfn._xlws.FILTER(AOM[AOM],AOM[ilri_code]=$G180)),"No AOM Match")</f>
        <v>AOM_000689
AOM_001721
AOM_001681
AOM_001720
AOM_006141</v>
      </c>
      <c r="B180" s="228" t="str" cm="1">
        <f t="array" ref="B180">IFERROR(_xlfn.TEXTJOIN(CHAR(10),TRUE,_xlfn._xlws.FILTER(AOM[Edge_Value],AOM[ilri_code]=$G180)),"No AOM Match")</f>
        <v>Pennisetum purpureum
Pennisetum purpureum Dried
Pennisetum purpureum Dried Ground
Pennisetum purpureum Ground
Pennisetum purpureum Wilted</v>
      </c>
      <c r="C180" s="228" t="str" cm="1">
        <f t="array" ref="C180">IFERROR(
  _xlfn.TEXTJOIN(
    CHAR(10),
    TRUE,
    SUBSTITUTE(
      _xlfn._xlws.FILTER(AOM[Path], AOM[ilri_code]=$G180),
      "Management/Livestock Management/Feed Characteristic/Feed Composition/Feed Ingredient/",
      ""
    )
  ),
  "No AOM Match"
)</f>
        <v>Forage Plants/Cereal and Grass Forages/Pennisetum purpureum
Forage Plants/Cereal and Grass Forages/Pennisetum purpureum/Pennisetum purpureum Dried
Forage Plants/Cereal and Grass Forages/Pennisetum purpureum/Pennisetum purpureum Dried Ground
Forage Plants/Cereal and Grass Forages/Pennisetum purpureum/Pennisetum purpureum Ground
Forage Plants/Cereal and Grass Forages/Pennisetum purpureum/Pennisetum purpureum Wilted</v>
      </c>
      <c r="D180" s="228" t="str" cm="1">
        <f t="array" ref="D180">_xlfn.TEXTJOIN(CHAR(10),TRUE,_xlfn._xlws.FILTER(AE$2:AE$952,$AD$2:$AD$952=$G180))</f>
        <v>Elephant grass
Napier grass</v>
      </c>
      <c r="F180" s="228" t="str" cm="1">
        <f t="array" ref="F180">_xlfn.TEXTJOIN(CHAR(10),TRUE,_xlfn._xlws.FILTER(AF$2:AF$952,$AD$2:$AD$952=$G180))</f>
        <v>Herbaceous forages-all data
Herbaceous forages-all data</v>
      </c>
      <c r="G180" s="210" t="s">
        <v>21334</v>
      </c>
      <c r="I180" s="207">
        <v>4.4665915238954064</v>
      </c>
      <c r="J180" s="207">
        <v>2.2978735990037369</v>
      </c>
      <c r="K180" s="207">
        <v>5.4985919540229578</v>
      </c>
      <c r="L180" s="207">
        <v>8.3915567439097227</v>
      </c>
      <c r="M180" s="207">
        <v>2.9556513409961678</v>
      </c>
      <c r="N180" s="207">
        <v>5.3510823754789021</v>
      </c>
      <c r="O180" s="207">
        <v>60.209468021518212</v>
      </c>
      <c r="P180" s="207">
        <v>30.293125</v>
      </c>
      <c r="Q180" s="207">
        <v>83.847500000000011</v>
      </c>
      <c r="R180" s="207">
        <v>31.184828326180273</v>
      </c>
      <c r="S180" s="207">
        <v>10.824285714285713</v>
      </c>
      <c r="T180" s="207">
        <v>1.786574330563248</v>
      </c>
      <c r="U180" s="207">
        <v>353.64937499999996</v>
      </c>
      <c r="V180" s="207">
        <v>187.627109448082</v>
      </c>
      <c r="W180" s="207">
        <v>86.48882693544931</v>
      </c>
      <c r="X180" s="207">
        <v>9.1892258477286912</v>
      </c>
      <c r="Y180" s="207">
        <v>5.3835028588624763</v>
      </c>
      <c r="Z180" s="207">
        <v>70.292343456060095</v>
      </c>
      <c r="AA180" s="207">
        <v>43.670002741979815</v>
      </c>
      <c r="AB180" s="207">
        <v>91.299964036386498</v>
      </c>
      <c r="AD180" s="210" t="s">
        <v>19155</v>
      </c>
      <c r="AE180" s="207" t="s">
        <v>27935</v>
      </c>
      <c r="AF180" s="207" t="s">
        <v>27595</v>
      </c>
    </row>
    <row r="181" spans="1:32" ht="15.95">
      <c r="A181" s="261" t="str" cm="1">
        <f t="array" ref="A181">IFERROR(_xlfn.TEXTJOIN(CHAR(10),TRUE,_xlfn._xlws.FILTER(AOM[AOM],AOM[ilri_code]=$G181)),"No AOM Match")</f>
        <v>No AOM Match</v>
      </c>
      <c r="B181" s="261" t="str" cm="1">
        <f t="array" ref="B181">IFERROR(_xlfn.TEXTJOIN(CHAR(10),TRUE,_xlfn._xlws.FILTER(AOM[Edge_Value],AOM[ilri_code]=$G181)),"No AOM Match")</f>
        <v>No AOM Match</v>
      </c>
      <c r="C181" s="261" t="str" cm="1">
        <f t="array" ref="C181">IFERROR(
  _xlfn.TEXTJOIN(
    CHAR(10),
    TRUE,
    SUBSTITUTE(
      _xlfn._xlws.FILTER(AOM[Path], AOM[ilri_code]=$G181),
      "Management/Livestock Management/Feed Characteristic/Feed Composition/Feed Ingredient/",
      ""
    )
  ),
  "No AOM Match"
)</f>
        <v>No AOM Match</v>
      </c>
      <c r="D181" s="261" t="str" cm="1">
        <f t="array" ref="D181">_xlfn.TEXTJOIN(CHAR(10),TRUE,_xlfn._xlws.FILTER(AE$2:AE$952,$AD$2:$AD$952=$G181))</f>
        <v>Elephantorrhiza residue</v>
      </c>
      <c r="F181" s="228" t="str" cm="1">
        <f t="array" ref="F181">_xlfn.TEXTJOIN(CHAR(10),TRUE,_xlfn._xlws.FILTER(AF$2:AF$952,$AD$2:$AD$952=$G181))</f>
        <v>food_crop_others</v>
      </c>
      <c r="G181" s="210" t="s">
        <v>27936</v>
      </c>
      <c r="I181" s="207">
        <v>9.6</v>
      </c>
      <c r="J181" s="207">
        <v>1.9</v>
      </c>
      <c r="X181" s="207">
        <v>19.169999999999998</v>
      </c>
      <c r="Y181" s="207">
        <v>16.29</v>
      </c>
      <c r="Z181" s="207">
        <v>57.783333333333331</v>
      </c>
      <c r="AA181" s="207">
        <v>42.01</v>
      </c>
      <c r="AB181" s="207">
        <v>93.530000000000015</v>
      </c>
      <c r="AD181" s="210" t="s">
        <v>19608</v>
      </c>
      <c r="AE181" s="207" t="s">
        <v>27937</v>
      </c>
      <c r="AF181" s="207" t="s">
        <v>27595</v>
      </c>
    </row>
    <row r="182" spans="1:32" ht="15.95">
      <c r="A182" s="261" t="str" cm="1">
        <f t="array" ref="A182">IFERROR(_xlfn.TEXTJOIN(CHAR(10),TRUE,_xlfn._xlws.FILTER(AOM[AOM],AOM[ilri_code]=$G182)),"No AOM Match")</f>
        <v>No AOM Match</v>
      </c>
      <c r="B182" s="261" t="str" cm="1">
        <f t="array" ref="B182">IFERROR(_xlfn.TEXTJOIN(CHAR(10),TRUE,_xlfn._xlws.FILTER(AOM[Edge_Value],AOM[ilri_code]=$G182)),"No AOM Match")</f>
        <v>No AOM Match</v>
      </c>
      <c r="C182" s="261" t="str" cm="1">
        <f t="array" ref="C182">IFERROR(
  _xlfn.TEXTJOIN(
    CHAR(10),
    TRUE,
    SUBSTITUTE(
      _xlfn._xlws.FILTER(AOM[Path], AOM[ilri_code]=$G182),
      "Management/Livestock Management/Feed Characteristic/Feed Composition/Feed Ingredient/",
      ""
    )
  ),
  "No AOM Match"
)</f>
        <v>No AOM Match</v>
      </c>
      <c r="D182" s="261" t="str" cm="1">
        <f t="array" ref="D182">_xlfn.TEXTJOIN(CHAR(10),TRUE,_xlfn._xlws.FILTER(AE$2:AE$952,$AD$2:$AD$952=$G182))</f>
        <v>Eleusine ficifolia</v>
      </c>
      <c r="F182" s="228" t="str" cm="1">
        <f t="array" ref="F182">_xlfn.TEXTJOIN(CHAR(10),TRUE,_xlfn._xlws.FILTER(AF$2:AF$952,$AD$2:$AD$952=$G182))</f>
        <v>Herbaceous forages-all data</v>
      </c>
      <c r="G182" s="210" t="s">
        <v>27938</v>
      </c>
      <c r="I182" s="207">
        <v>7.9</v>
      </c>
      <c r="J182" s="207">
        <v>3.2</v>
      </c>
      <c r="L182" s="207">
        <v>7.7</v>
      </c>
      <c r="O182" s="207">
        <v>53.973333333333329</v>
      </c>
      <c r="P182" s="207">
        <v>18.52</v>
      </c>
      <c r="Q182" s="207">
        <v>61.08</v>
      </c>
      <c r="R182" s="207">
        <v>14</v>
      </c>
      <c r="S182" s="207">
        <v>6.01</v>
      </c>
      <c r="T182" s="207">
        <v>1.4</v>
      </c>
      <c r="U182" s="207">
        <v>790.3</v>
      </c>
      <c r="V182" s="207">
        <v>348.5</v>
      </c>
      <c r="W182" s="207">
        <v>89.472500000000011</v>
      </c>
      <c r="X182" s="207">
        <v>8.9</v>
      </c>
      <c r="Y182" s="207">
        <v>4.9766666666666666</v>
      </c>
      <c r="Z182" s="207">
        <v>73.004999999999995</v>
      </c>
      <c r="AA182" s="207">
        <v>41.303333333333335</v>
      </c>
      <c r="AB182" s="207">
        <v>91.292500000000004</v>
      </c>
      <c r="AD182" s="210" t="s">
        <v>27939</v>
      </c>
      <c r="AE182" s="207" t="s">
        <v>27940</v>
      </c>
      <c r="AF182" s="207" t="s">
        <v>27595</v>
      </c>
    </row>
    <row r="183" spans="1:32" ht="15.95">
      <c r="A183" s="261" t="str" cm="1">
        <f t="array" ref="A183">IFERROR(_xlfn.TEXTJOIN(CHAR(10),TRUE,_xlfn._xlws.FILTER(AOM[AOM],AOM[ilri_code]=$G183)),"No AOM Match")</f>
        <v>AOM_001467</v>
      </c>
      <c r="B183" s="261" t="str" cm="1">
        <f t="array" ref="B183">IFERROR(_xlfn.TEXTJOIN(CHAR(10),TRUE,_xlfn._xlws.FILTER(AOM[Edge_Value],AOM[ilri_code]=$G183)),"No AOM Match")</f>
        <v>Eleusine floccifolia</v>
      </c>
      <c r="C183" s="261" t="str" cm="1">
        <f t="array" ref="C183">IFERROR(
  _xlfn.TEXTJOIN(
    CHAR(10),
    TRUE,
    SUBSTITUTE(
      _xlfn._xlws.FILTER(AOM[Path], AOM[ilri_code]=$G183),
      "Management/Livestock Management/Feed Characteristic/Feed Composition/Feed Ingredient/",
      ""
    )
  ),
  "No AOM Match"
)</f>
        <v>Forage Plants/Cereal and Grass Forages/Eleusine floccifolia</v>
      </c>
      <c r="D183" s="261" t="str" cm="1">
        <f t="array" ref="D183">_xlfn.TEXTJOIN(CHAR(10),TRUE,_xlfn._xlws.FILTER(AE$2:AE$952,$AD$2:$AD$952=$G183))</f>
        <v>Eleusine floccifolia</v>
      </c>
      <c r="F183" s="228" t="str" cm="1">
        <f t="array" ref="F183">_xlfn.TEXTJOIN(CHAR(10),TRUE,_xlfn._xlws.FILTER(AF$2:AF$952,$AD$2:$AD$952=$G183))</f>
        <v>Herbaceous forages-all data</v>
      </c>
      <c r="G183" s="210" t="s">
        <v>21059</v>
      </c>
      <c r="L183" s="207">
        <v>7.23</v>
      </c>
      <c r="O183" s="207">
        <v>48.42</v>
      </c>
      <c r="W183" s="207">
        <v>91.67</v>
      </c>
      <c r="X183" s="207">
        <v>4.4800000000000004</v>
      </c>
      <c r="Y183" s="207">
        <v>8.7100000000000009</v>
      </c>
      <c r="Z183" s="207">
        <v>82.13</v>
      </c>
      <c r="AA183" s="207">
        <v>53.43</v>
      </c>
      <c r="AB183" s="207">
        <v>92.21</v>
      </c>
      <c r="AD183" s="210" t="s">
        <v>27941</v>
      </c>
      <c r="AE183" s="207" t="s">
        <v>27942</v>
      </c>
      <c r="AF183" s="207" t="s">
        <v>27595</v>
      </c>
    </row>
    <row r="184" spans="1:32" ht="15.95">
      <c r="A184" s="261" t="str" cm="1">
        <f t="array" ref="A184">IFERROR(_xlfn.TEXTJOIN(CHAR(10),TRUE,_xlfn._xlws.FILTER(AOM[AOM],AOM[ilri_code]=$G184)),"No AOM Match")</f>
        <v>No AOM Match</v>
      </c>
      <c r="B184" s="261" t="str" cm="1">
        <f t="array" ref="B184">IFERROR(_xlfn.TEXTJOIN(CHAR(10),TRUE,_xlfn._xlws.FILTER(AOM[Edge_Value],AOM[ilri_code]=$G184)),"No AOM Match")</f>
        <v>No AOM Match</v>
      </c>
      <c r="C184" s="261" t="str" cm="1">
        <f t="array" ref="C184">IFERROR(
  _xlfn.TEXTJOIN(
    CHAR(10),
    TRUE,
    SUBSTITUTE(
      _xlfn._xlws.FILTER(AOM[Path], AOM[ilri_code]=$G184),
      "Management/Livestock Management/Feed Characteristic/Feed Composition/Feed Ingredient/",
      ""
    )
  ),
  "No AOM Match"
)</f>
        <v>No AOM Match</v>
      </c>
      <c r="D184" s="261" t="str" cm="1">
        <f t="array" ref="D184">_xlfn.TEXTJOIN(CHAR(10),TRUE,_xlfn._xlws.FILTER(AE$2:AE$952,$AD$2:$AD$952=$G184))</f>
        <v>Eleusine indica</v>
      </c>
      <c r="F184" s="228" t="str" cm="1">
        <f t="array" ref="F184">_xlfn.TEXTJOIN(CHAR(10),TRUE,_xlfn._xlws.FILTER(AF$2:AF$952,$AD$2:$AD$952=$G184))</f>
        <v>Herbaceous forages-all data</v>
      </c>
      <c r="G184" s="210" t="s">
        <v>27943</v>
      </c>
      <c r="L184" s="207">
        <v>7.03</v>
      </c>
      <c r="O184" s="207">
        <v>47.44</v>
      </c>
      <c r="W184" s="207">
        <v>88.586666666666659</v>
      </c>
      <c r="X184" s="207">
        <v>9.7633333333333336</v>
      </c>
      <c r="Y184" s="207">
        <v>7.0566666666666675</v>
      </c>
      <c r="Z184" s="207">
        <v>72.259999999999991</v>
      </c>
      <c r="AA184" s="207">
        <v>44.843333333333334</v>
      </c>
      <c r="AB184" s="207">
        <v>91.589999999999989</v>
      </c>
      <c r="AD184" s="210" t="s">
        <v>27944</v>
      </c>
      <c r="AE184" s="207" t="s">
        <v>27945</v>
      </c>
      <c r="AF184" s="207" t="s">
        <v>27595</v>
      </c>
    </row>
    <row r="185" spans="1:32" ht="32.1">
      <c r="A185" s="228" t="str" cm="1">
        <f t="array" ref="A185">IFERROR(_xlfn.TEXTJOIN(CHAR(10),TRUE,_xlfn._xlws.FILTER(AOM[AOM],AOM[ilri_code]=$G185)),"No AOM Match")</f>
        <v>No AOM Match</v>
      </c>
      <c r="B185" s="228" t="str" cm="1">
        <f t="array" ref="B185">IFERROR(_xlfn.TEXTJOIN(CHAR(10),TRUE,_xlfn._xlws.FILTER(AOM[Edge_Value],AOM[ilri_code]=$G185)),"No AOM Match")</f>
        <v>No AOM Match</v>
      </c>
      <c r="C185" s="228" t="str" cm="1">
        <f t="array" ref="C185">IFERROR(
  _xlfn.TEXTJOIN(
    CHAR(10),
    TRUE,
    SUBSTITUTE(
      _xlfn._xlws.FILTER(AOM[Path], AOM[ilri_code]=$G185),
      "Management/Livestock Management/Feed Characteristic/Feed Composition/Feed Ingredient/",
      ""
    )
  ),
  "No AOM Match"
)</f>
        <v>No AOM Match</v>
      </c>
      <c r="D185" s="228" t="str" cm="1">
        <f t="array" ref="D185">_xlfn.TEXTJOIN(CHAR(10),TRUE,_xlfn._xlws.FILTER(AE$2:AE$952,$AD$2:$AD$952=$G185))</f>
        <v>Eleusine jaegeri</v>
      </c>
      <c r="F185" s="228" t="str" cm="1">
        <f t="array" ref="F185">_xlfn.TEXTJOIN(CHAR(10),TRUE,_xlfn._xlws.FILTER(AF$2:AF$952,$AD$2:$AD$952=$G185))</f>
        <v>Herbaceous forages-all data</v>
      </c>
      <c r="G185" s="210" t="s">
        <v>27946</v>
      </c>
      <c r="W185" s="207">
        <v>87.13</v>
      </c>
      <c r="X185" s="207">
        <v>10.87</v>
      </c>
      <c r="AB185" s="207">
        <v>94.15</v>
      </c>
      <c r="AD185" s="210" t="s">
        <v>27947</v>
      </c>
      <c r="AE185" s="207" t="s">
        <v>27948</v>
      </c>
      <c r="AF185" s="207" t="s">
        <v>27595</v>
      </c>
    </row>
    <row r="186" spans="1:32" ht="15.95">
      <c r="A186" s="228" t="str" cm="1">
        <f t="array" ref="A186">IFERROR(_xlfn.TEXTJOIN(CHAR(10),TRUE,_xlfn._xlws.FILTER(AOM[AOM],AOM[ilri_code]=$G186)),"No AOM Match")</f>
        <v>No AOM Match</v>
      </c>
      <c r="B186" s="228" t="str" cm="1">
        <f t="array" ref="B186">IFERROR(_xlfn.TEXTJOIN(CHAR(10),TRUE,_xlfn._xlws.FILTER(AOM[Edge_Value],AOM[ilri_code]=$G186)),"No AOM Match")</f>
        <v>No AOM Match</v>
      </c>
      <c r="C186" s="228" t="str" cm="1">
        <f t="array" ref="C186">IFERROR(
  _xlfn.TEXTJOIN(
    CHAR(10),
    TRUE,
    SUBSTITUTE(
      _xlfn._xlws.FILTER(AOM[Path], AOM[ilri_code]=$G186),
      "Management/Livestock Management/Feed Characteristic/Feed Composition/Feed Ingredient/",
      ""
    )
  ),
  "No AOM Match"
)</f>
        <v>No AOM Match</v>
      </c>
      <c r="D186" s="228" t="str" cm="1">
        <f t="array" ref="D186">_xlfn.TEXTJOIN(CHAR(10),TRUE,_xlfn._xlws.FILTER(AE$2:AE$952,$AD$2:$AD$952=$G186))</f>
        <v>Elionurus elegans</v>
      </c>
      <c r="F186" s="228" t="str" cm="1">
        <f t="array" ref="F186">_xlfn.TEXTJOIN(CHAR(10),TRUE,_xlfn._xlws.FILTER(AF$2:AF$952,$AD$2:$AD$952=$G186))</f>
        <v>Herbaceous forages-all data</v>
      </c>
      <c r="G186" s="210" t="s">
        <v>27949</v>
      </c>
      <c r="L186" s="207">
        <v>7.56</v>
      </c>
      <c r="O186" s="207">
        <v>49.83</v>
      </c>
      <c r="Y186" s="207">
        <v>5.79</v>
      </c>
      <c r="Z186" s="207">
        <v>81.88</v>
      </c>
      <c r="AA186" s="207">
        <v>49.81</v>
      </c>
      <c r="AB186" s="207">
        <v>97.04</v>
      </c>
      <c r="AD186" s="210" t="s">
        <v>27950</v>
      </c>
      <c r="AE186" s="207" t="s">
        <v>27951</v>
      </c>
      <c r="AF186" s="207" t="s">
        <v>27595</v>
      </c>
    </row>
    <row r="187" spans="1:32" ht="96">
      <c r="A187" s="261" t="str" cm="1">
        <f t="array" ref="A187">IFERROR(_xlfn.TEXTJOIN(CHAR(10),TRUE,_xlfn._xlws.FILTER(AOM[AOM],AOM[ilri_code]=$G187)),"No AOM Match")</f>
        <v>AOM_001785</v>
      </c>
      <c r="B187" s="261" t="str" cm="1">
        <f t="array" ref="B187">IFERROR(_xlfn.TEXTJOIN(CHAR(10),TRUE,_xlfn._xlws.FILTER(AOM[Edge_Value],AOM[ilri_code]=$G187)),"No AOM Match")</f>
        <v>Elionurus muticus</v>
      </c>
      <c r="C187" s="261" t="str" cm="1">
        <f t="array" ref="C187">IFERROR(
  _xlfn.TEXTJOIN(
    CHAR(10),
    TRUE,
    SUBSTITUTE(
      _xlfn._xlws.FILTER(AOM[Path], AOM[ilri_code]=$G187),
      "Management/Livestock Management/Feed Characteristic/Feed Composition/Feed Ingredient/",
      ""
    )
  ),
  "No AOM Match"
)</f>
        <v>Forage Plants/Cereal and Grass Forages/Elionurus muticus</v>
      </c>
      <c r="D187" s="261" t="str" cm="1">
        <f t="array" ref="D187">_xlfn.TEXTJOIN(CHAR(10),TRUE,_xlfn._xlws.FILTER(AE$2:AE$952,$AD$2:$AD$952=$G187))</f>
        <v>Elionurus muticus</v>
      </c>
      <c r="F187" s="228" t="str" cm="1">
        <f t="array" ref="F187">_xlfn.TEXTJOIN(CHAR(10),TRUE,_xlfn._xlws.FILTER(AF$2:AF$952,$AD$2:$AD$952=$G187))</f>
        <v>Herbaceous forages-all data</v>
      </c>
      <c r="G187" s="210" t="s">
        <v>21066</v>
      </c>
      <c r="K187" s="207">
        <v>4.4749999999999996</v>
      </c>
      <c r="L187" s="207">
        <v>7.51</v>
      </c>
      <c r="M187" s="207">
        <v>1.7149999999999999</v>
      </c>
      <c r="N187" s="207">
        <v>3.9950000000000001</v>
      </c>
      <c r="O187" s="207">
        <v>47.555</v>
      </c>
      <c r="W187" s="207">
        <v>96.144999999999996</v>
      </c>
      <c r="X187" s="207">
        <v>3.1150000000000002</v>
      </c>
      <c r="Y187" s="207">
        <v>6.6449999999999996</v>
      </c>
      <c r="Z187" s="207">
        <v>80.175000000000011</v>
      </c>
      <c r="AA187" s="207">
        <v>52.314999999999998</v>
      </c>
      <c r="AB187" s="207">
        <v>95.605000000000004</v>
      </c>
    </row>
    <row r="188" spans="1:32" ht="15.95">
      <c r="A188" s="261" t="str" cm="1">
        <f t="array" ref="A188">IFERROR(_xlfn.TEXTJOIN(CHAR(10),TRUE,_xlfn._xlws.FILTER(AOM[AOM],AOM[ilri_code]=$G188)),"No AOM Match")</f>
        <v>AOM_001282</v>
      </c>
      <c r="B188" s="261" t="str" cm="1">
        <f t="array" ref="B188">IFERROR(_xlfn.TEXTJOIN(CHAR(10),TRUE,_xlfn._xlws.FILTER(AOM[Edge_Value],AOM[ilri_code]=$G188)),"No AOM Match")</f>
        <v>Enset</v>
      </c>
      <c r="C188" s="261" t="str" cm="1">
        <f t="array" ref="C188">IFERROR(
  _xlfn.TEXTJOIN(
    CHAR(10),
    TRUE,
    SUBSTITUTE(
      _xlfn._xlws.FILTER(AOM[Path], AOM[ilri_code]=$G188),
      "Management/Livestock Management/Feed Characteristic/Feed Composition/Feed Ingredient/",
      ""
    )
  ),
  "No AOM Match"
)</f>
        <v>Crop Product/Roots and Tuber Products/Enset</v>
      </c>
      <c r="D188" s="261" t="str" cm="1">
        <f t="array" ref="D188">_xlfn.TEXTJOIN(CHAR(10),TRUE,_xlfn._xlws.FILTER(AE$2:AE$952,$AD$2:$AD$952=$G188))</f>
        <v>Enset</v>
      </c>
      <c r="E188" s="261"/>
      <c r="F188" s="228" t="str" cm="1">
        <f t="array" ref="F188">_xlfn.TEXTJOIN(CHAR(10),TRUE,_xlfn._xlws.FILTER(AF$2:AF$952,$AD$2:$AD$952=$G188))</f>
        <v>food_crops_roots_tubers</v>
      </c>
      <c r="G188" s="210" t="s">
        <v>20622</v>
      </c>
      <c r="I188" s="207">
        <v>8.4914285714285676</v>
      </c>
      <c r="J188" s="207">
        <v>2.052777777777778</v>
      </c>
      <c r="L188" s="207">
        <v>5.9849999999999994</v>
      </c>
      <c r="O188" s="207">
        <v>43.72</v>
      </c>
      <c r="P188" s="207">
        <v>39.344222222222207</v>
      </c>
      <c r="Q188" s="207">
        <v>256.71669117647036</v>
      </c>
      <c r="R188" s="207">
        <v>41.725179856115126</v>
      </c>
      <c r="S188" s="207">
        <v>6.6301470588235309</v>
      </c>
      <c r="T188" s="207">
        <v>2.2697959183673473</v>
      </c>
      <c r="U188" s="207">
        <v>258.62761194029849</v>
      </c>
      <c r="V188" s="207">
        <v>69.613777777777798</v>
      </c>
      <c r="W188" s="207">
        <v>86.40019607843135</v>
      </c>
      <c r="X188" s="207">
        <v>11.210157480314962</v>
      </c>
      <c r="Y188" s="207">
        <v>7.6047058823529428</v>
      </c>
      <c r="Z188" s="207">
        <v>64.443467741935521</v>
      </c>
      <c r="AA188" s="207">
        <v>31.928095238095263</v>
      </c>
      <c r="AB188" s="207">
        <v>91.435215686274503</v>
      </c>
    </row>
    <row r="189" spans="1:32" ht="15.95">
      <c r="A189" s="261" t="str" cm="1">
        <f t="array" ref="A189">IFERROR(_xlfn.TEXTJOIN(CHAR(10),TRUE,_xlfn._xlws.FILTER(AOM[AOM],AOM[ilri_code]=$G189)),"No AOM Match")</f>
        <v>AOM_001818</v>
      </c>
      <c r="B189" s="261" t="str" cm="1">
        <f t="array" ref="B189">IFERROR(_xlfn.TEXTJOIN(CHAR(10),TRUE,_xlfn._xlws.FILTER(AOM[Edge_Value],AOM[ilri_code]=$G189)),"No AOM Match")</f>
        <v>Ensete ventricosum Corm</v>
      </c>
      <c r="C189" s="261" t="str" cm="1">
        <f t="array" ref="C189">IFERROR(
  _xlfn.TEXTJOIN(
    CHAR(10),
    TRUE,
    SUBSTITUTE(
      _xlfn._xlws.FILTER(AOM[Path], AOM[ilri_code]=$G189),
      "Management/Livestock Management/Feed Characteristic/Feed Composition/Feed Ingredient/",
      ""
    )
  ),
  "No AOM Match"
)</f>
        <v>Crop Product/Roots and Tuber Products/Sweet potato tubers, fresh | Feedipedia/Ensete ventricosum Corm</v>
      </c>
      <c r="D189" s="261" t="str" cm="1">
        <f t="array" ref="D189">_xlfn.TEXTJOIN(CHAR(10),TRUE,_xlfn._xlws.FILTER(AE$2:AE$952,$AD$2:$AD$952=$G189))</f>
        <v>Enset corm</v>
      </c>
      <c r="F189" s="228" t="str" cm="1">
        <f t="array" ref="F189">_xlfn.TEXTJOIN(CHAR(10),TRUE,_xlfn._xlws.FILTER(AF$2:AF$952,$AD$2:$AD$952=$G189))</f>
        <v>food_crops_roots_tubers</v>
      </c>
      <c r="G189" s="210" t="s">
        <v>20643</v>
      </c>
      <c r="I189" s="207">
        <v>2.1633333333333336</v>
      </c>
      <c r="J189" s="207">
        <v>2.4333333333333331</v>
      </c>
      <c r="P189" s="207">
        <v>47.843333333333334</v>
      </c>
      <c r="Q189" s="207">
        <v>48.99</v>
      </c>
      <c r="R189" s="207">
        <v>29.8</v>
      </c>
      <c r="S189" s="207">
        <v>1.65</v>
      </c>
      <c r="T189" s="207">
        <v>0.75</v>
      </c>
      <c r="U189" s="207">
        <v>707.20500000000004</v>
      </c>
      <c r="W189" s="207">
        <v>90.31</v>
      </c>
      <c r="X189" s="207">
        <v>2.5774999999999997</v>
      </c>
      <c r="Y189" s="207">
        <v>2.3025000000000002</v>
      </c>
      <c r="Z189" s="207">
        <v>51.4925</v>
      </c>
      <c r="AA189" s="207">
        <v>13.242499999999998</v>
      </c>
      <c r="AB189" s="207">
        <v>93.092500000000001</v>
      </c>
      <c r="AD189" s="210" t="s">
        <v>27648</v>
      </c>
      <c r="AE189" s="207" t="s">
        <v>27952</v>
      </c>
      <c r="AF189" s="207" t="s">
        <v>27595</v>
      </c>
    </row>
    <row r="190" spans="1:32" ht="32.1">
      <c r="A190" s="261" t="str" cm="1">
        <f t="array" ref="A190">IFERROR(_xlfn.TEXTJOIN(CHAR(10),TRUE,_xlfn._xlws.FILTER(AOM[AOM],AOM[ilri_code]=$G190)),"No AOM Match")</f>
        <v>AOM_001819</v>
      </c>
      <c r="B190" s="261" t="str" cm="1">
        <f t="array" ref="B190">IFERROR(_xlfn.TEXTJOIN(CHAR(10),TRUE,_xlfn._xlws.FILTER(AOM[Edge_Value],AOM[ilri_code]=$G190)),"No AOM Match")</f>
        <v>Ensete ventricosum Leaves</v>
      </c>
      <c r="C190" s="261" t="str" cm="1">
        <f t="array" ref="C190">IFERROR(
  _xlfn.TEXTJOIN(
    CHAR(10),
    TRUE,
    SUBSTITUTE(
      _xlfn._xlws.FILTER(AOM[Path], AOM[ilri_code]=$G190),
      "Management/Livestock Management/Feed Characteristic/Feed Composition/Feed Ingredient/",
      ""
    )
  ),
  "No AOM Match"
)</f>
        <v>Crop Product/Roots and Tuber Products/Ensete ventricosum/Ensete ventricosum Leaves</v>
      </c>
      <c r="D190" s="261" t="str" cm="1">
        <f t="array" ref="D190">_xlfn.TEXTJOIN(CHAR(10),TRUE,_xlfn._xlws.FILTER(AE$2:AE$952,$AD$2:$AD$952=$G190))</f>
        <v>Enset leaf</v>
      </c>
      <c r="F190" s="228" t="str" cm="1">
        <f t="array" ref="F190">_xlfn.TEXTJOIN(CHAR(10),TRUE,_xlfn._xlws.FILTER(AF$2:AF$952,$AD$2:$AD$952=$G190))</f>
        <v>food_crops_roots_tubers</v>
      </c>
      <c r="G190" s="210" t="s">
        <v>20626</v>
      </c>
      <c r="I190" s="207">
        <v>10.049999999999999</v>
      </c>
      <c r="J190" s="207">
        <v>3.1824999999999997</v>
      </c>
      <c r="L190" s="207">
        <v>7.7414285714285711</v>
      </c>
      <c r="O190" s="207">
        <v>56.31</v>
      </c>
      <c r="P190" s="207">
        <v>13.083333333333334</v>
      </c>
      <c r="Q190" s="207">
        <v>330.42</v>
      </c>
      <c r="R190" s="207">
        <v>46.55</v>
      </c>
      <c r="S190" s="207">
        <v>2.2200000000000002</v>
      </c>
      <c r="T190" s="207">
        <v>2.7166666666666663</v>
      </c>
      <c r="U190" s="207">
        <v>362.63499999999999</v>
      </c>
      <c r="W190" s="207">
        <v>85.376470588235293</v>
      </c>
      <c r="X190" s="207">
        <v>15.299999999999999</v>
      </c>
      <c r="Y190" s="207">
        <v>8.0894444444444442</v>
      </c>
      <c r="Z190" s="207">
        <v>52.518888888888881</v>
      </c>
      <c r="AA190" s="207">
        <v>36.370555555555562</v>
      </c>
      <c r="AB190" s="207">
        <v>92.533333333333346</v>
      </c>
      <c r="AD190" s="210" t="s">
        <v>27953</v>
      </c>
      <c r="AE190" s="207" t="s">
        <v>27954</v>
      </c>
      <c r="AF190" s="207" t="s">
        <v>27595</v>
      </c>
    </row>
    <row r="191" spans="1:32" ht="15.95">
      <c r="A191" s="261" t="str" cm="1">
        <f t="array" ref="A191">IFERROR(_xlfn.TEXTJOIN(CHAR(10),TRUE,_xlfn._xlws.FILTER(AOM[AOM],AOM[ilri_code]=$G191)),"No AOM Match")</f>
        <v>No AOM Match</v>
      </c>
      <c r="B191" s="261" t="str" cm="1">
        <f t="array" ref="B191">IFERROR(_xlfn.TEXTJOIN(CHAR(10),TRUE,_xlfn._xlws.FILTER(AOM[Edge_Value],AOM[ilri_code]=$G191)),"No AOM Match")</f>
        <v>No AOM Match</v>
      </c>
      <c r="C191" s="261" t="str" cm="1">
        <f t="array" ref="C191">IFERROR(
  _xlfn.TEXTJOIN(
    CHAR(10),
    TRUE,
    SUBSTITUTE(
      _xlfn._xlws.FILTER(AOM[Path], AOM[ilri_code]=$G191),
      "Management/Livestock Management/Feed Characteristic/Feed Composition/Feed Ingredient/",
      ""
    )
  ),
  "No AOM Match"
)</f>
        <v>No AOM Match</v>
      </c>
      <c r="D191" s="261" t="str" cm="1">
        <f t="array" ref="D191">_xlfn.TEXTJOIN(CHAR(10),TRUE,_xlfn._xlws.FILTER(AE$2:AE$952,$AD$2:$AD$952=$G191))</f>
        <v>Enset midrib</v>
      </c>
      <c r="F191" s="228" t="str" cm="1">
        <f t="array" ref="F191">_xlfn.TEXTJOIN(CHAR(10),TRUE,_xlfn._xlws.FILTER(AF$2:AF$952,$AD$2:$AD$952=$G191))</f>
        <v>food_crops_roots_tubers</v>
      </c>
      <c r="G191" s="210" t="s">
        <v>27955</v>
      </c>
      <c r="W191" s="207">
        <v>85.08</v>
      </c>
      <c r="X191" s="207">
        <v>4.7699999999999996</v>
      </c>
      <c r="Y191" s="207">
        <v>5.09</v>
      </c>
      <c r="Z191" s="207">
        <v>65.42</v>
      </c>
      <c r="AA191" s="207">
        <v>52.82</v>
      </c>
      <c r="AB191" s="207">
        <v>92.11</v>
      </c>
      <c r="AD191" s="210" t="s">
        <v>27953</v>
      </c>
      <c r="AE191" s="207" t="s">
        <v>27956</v>
      </c>
      <c r="AF191" s="207" t="s">
        <v>27595</v>
      </c>
    </row>
    <row r="192" spans="1:32" ht="15.95">
      <c r="A192" s="261" t="str" cm="1">
        <f t="array" ref="A192">IFERROR(_xlfn.TEXTJOIN(CHAR(10),TRUE,_xlfn._xlws.FILTER(AOM[AOM],AOM[ilri_code]=$G192)),"No AOM Match")</f>
        <v>No AOM Match</v>
      </c>
      <c r="B192" s="261" t="str" cm="1">
        <f t="array" ref="B192">IFERROR(_xlfn.TEXTJOIN(CHAR(10),TRUE,_xlfn._xlws.FILTER(AOM[Edge_Value],AOM[ilri_code]=$G192)),"No AOM Match")</f>
        <v>No AOM Match</v>
      </c>
      <c r="C192" s="261" t="str" cm="1">
        <f t="array" ref="C192">IFERROR(
  _xlfn.TEXTJOIN(
    CHAR(10),
    TRUE,
    SUBSTITUTE(
      _xlfn._xlws.FILTER(AOM[Path], AOM[ilri_code]=$G192),
      "Management/Livestock Management/Feed Characteristic/Feed Composition/Feed Ingredient/",
      ""
    )
  ),
  "No AOM Match"
)</f>
        <v>No AOM Match</v>
      </c>
      <c r="D192" s="261" t="str" cm="1">
        <f t="array" ref="D192">_xlfn.TEXTJOIN(CHAR(10),TRUE,_xlfn._xlws.FILTER(AE$2:AE$952,$AD$2:$AD$952=$G192))</f>
        <v>Enset roots</v>
      </c>
      <c r="F192" s="228" t="str" cm="1">
        <f t="array" ref="F192">_xlfn.TEXTJOIN(CHAR(10),TRUE,_xlfn._xlws.FILTER(AF$2:AF$952,$AD$2:$AD$952=$G192))</f>
        <v>food_crops_roots_tubers</v>
      </c>
      <c r="G192" s="210" t="s">
        <v>27957</v>
      </c>
      <c r="L192" s="207">
        <v>8.6300000000000008</v>
      </c>
      <c r="O192" s="207">
        <v>59.21</v>
      </c>
      <c r="W192" s="207">
        <v>91.81</v>
      </c>
      <c r="X192" s="207">
        <v>4.3099999999999996</v>
      </c>
      <c r="Y192" s="207">
        <v>3.34</v>
      </c>
      <c r="Z192" s="207">
        <v>36.78</v>
      </c>
      <c r="AA192" s="207">
        <v>22.32</v>
      </c>
      <c r="AB192" s="207">
        <v>91.19</v>
      </c>
      <c r="AD192" s="210" t="s">
        <v>27650</v>
      </c>
      <c r="AE192" s="207" t="s">
        <v>27958</v>
      </c>
      <c r="AF192" s="207" t="s">
        <v>27595</v>
      </c>
    </row>
    <row r="193" spans="1:32" ht="63.95">
      <c r="A193" s="261" t="str" cm="1">
        <f t="array" ref="A193">IFERROR(_xlfn.TEXTJOIN(CHAR(10),TRUE,_xlfn._xlws.FILTER(AOM[AOM],AOM[ilri_code]=$G193)),"No AOM Match")</f>
        <v>No AOM Match</v>
      </c>
      <c r="B193" s="261" t="str" cm="1">
        <f t="array" ref="B193">IFERROR(_xlfn.TEXTJOIN(CHAR(10),TRUE,_xlfn._xlws.FILTER(AOM[Edge_Value],AOM[ilri_code]=$G193)),"No AOM Match")</f>
        <v>No AOM Match</v>
      </c>
      <c r="C193" s="261" t="str" cm="1">
        <f t="array" ref="C193">IFERROR(
  _xlfn.TEXTJOIN(
    CHAR(10),
    TRUE,
    SUBSTITUTE(
      _xlfn._xlws.FILTER(AOM[Path], AOM[ilri_code]=$G193),
      "Management/Livestock Management/Feed Characteristic/Feed Composition/Feed Ingredient/",
      ""
    )
  ),
  "No AOM Match"
)</f>
        <v>No AOM Match</v>
      </c>
      <c r="D193" s="261" t="str" cm="1">
        <f t="array" ref="D193">_xlfn.TEXTJOIN(CHAR(10),TRUE,_xlfn._xlws.FILTER(AE$2:AE$952,$AD$2:$AD$952=$G193))</f>
        <v>Enset stem</v>
      </c>
      <c r="F193" s="228" t="str" cm="1">
        <f t="array" ref="F193">_xlfn.TEXTJOIN(CHAR(10),TRUE,_xlfn._xlws.FILTER(AF$2:AF$952,$AD$2:$AD$952=$G193))</f>
        <v>food_crops_roots_tubers</v>
      </c>
      <c r="G193" s="210" t="s">
        <v>27959</v>
      </c>
      <c r="I193" s="207">
        <v>4.2</v>
      </c>
      <c r="J193" s="207">
        <v>4.0999999999999996</v>
      </c>
      <c r="L193" s="207">
        <v>7.64</v>
      </c>
      <c r="O193" s="207">
        <v>52.89</v>
      </c>
      <c r="P193" s="207">
        <v>8.2100000000000009</v>
      </c>
      <c r="Q193" s="207">
        <v>47.37</v>
      </c>
      <c r="R193" s="207">
        <v>48.9</v>
      </c>
      <c r="S193" s="207">
        <v>0.87</v>
      </c>
      <c r="T193" s="207">
        <v>1.1000000000000001</v>
      </c>
      <c r="W193" s="207">
        <v>89.68</v>
      </c>
      <c r="X193" s="207">
        <v>4.3066666666666675</v>
      </c>
      <c r="Y193" s="207">
        <v>2.69</v>
      </c>
      <c r="Z193" s="207">
        <v>48.226666666666667</v>
      </c>
      <c r="AA193" s="207">
        <v>20.403333333333332</v>
      </c>
      <c r="AB193" s="207">
        <v>93.363333333333344</v>
      </c>
      <c r="AD193" s="210" t="s">
        <v>27960</v>
      </c>
      <c r="AE193" s="207" t="s">
        <v>27961</v>
      </c>
      <c r="AF193" s="207" t="s">
        <v>27595</v>
      </c>
    </row>
    <row r="194" spans="1:32" ht="15.95">
      <c r="A194" s="228" t="str" cm="1">
        <f t="array" ref="A194">IFERROR(_xlfn.TEXTJOIN(CHAR(10),TRUE,_xlfn._xlws.FILTER(AOM[AOM],AOM[ilri_code]=$G194)),"No AOM Match")</f>
        <v>No AOM Match</v>
      </c>
      <c r="B194" s="228" t="str" cm="1">
        <f t="array" ref="B194">IFERROR(_xlfn.TEXTJOIN(CHAR(10),TRUE,_xlfn._xlws.FILTER(AOM[Edge_Value],AOM[ilri_code]=$G194)),"No AOM Match")</f>
        <v>No AOM Match</v>
      </c>
      <c r="C194" s="228" t="str" cm="1">
        <f t="array" ref="C194">IFERROR(
  _xlfn.TEXTJOIN(
    CHAR(10),
    TRUE,
    SUBSTITUTE(
      _xlfn._xlws.FILTER(AOM[Path], AOM[ilri_code]=$G194),
      "Management/Livestock Management/Feed Characteristic/Feed Composition/Feed Ingredient/",
      ""
    )
  ),
  "No AOM Match"
)</f>
        <v>No AOM Match</v>
      </c>
      <c r="D194" s="228" t="str" cm="1">
        <f t="array" ref="D194">_xlfn.TEXTJOIN(CHAR(10),TRUE,_xlfn._xlws.FILTER(AE$2:AE$952,$AD$2:$AD$952=$G194))</f>
        <v>Eragrostis botryodes</v>
      </c>
      <c r="F194" s="228" t="str" cm="1">
        <f t="array" ref="F194">_xlfn.TEXTJOIN(CHAR(10),TRUE,_xlfn._xlws.FILTER(AF$2:AF$952,$AD$2:$AD$952=$G194))</f>
        <v>Herbaceous forages-all data</v>
      </c>
      <c r="G194" s="210" t="s">
        <v>27962</v>
      </c>
      <c r="L194" s="207">
        <v>7.97</v>
      </c>
      <c r="O194" s="207">
        <v>52.85</v>
      </c>
      <c r="W194" s="207">
        <v>93.72999999999999</v>
      </c>
      <c r="X194" s="207">
        <v>5.3949999999999996</v>
      </c>
      <c r="Y194" s="207">
        <v>6.6849999999999996</v>
      </c>
      <c r="Z194" s="207">
        <v>77.825000000000003</v>
      </c>
      <c r="AA194" s="207">
        <v>45.69</v>
      </c>
      <c r="AB194" s="207">
        <v>91.07</v>
      </c>
      <c r="AD194" s="210" t="s">
        <v>27963</v>
      </c>
      <c r="AE194" s="207" t="s">
        <v>27964</v>
      </c>
      <c r="AF194" s="207" t="s">
        <v>27595</v>
      </c>
    </row>
    <row r="195" spans="1:32" ht="15.95">
      <c r="A195" s="261" t="str" cm="1">
        <f t="array" ref="A195">IFERROR(_xlfn.TEXTJOIN(CHAR(10),TRUE,_xlfn._xlws.FILTER(AOM[AOM],AOM[ilri_code]=$G195)),"No AOM Match")</f>
        <v>No AOM Match</v>
      </c>
      <c r="B195" s="261" t="str" cm="1">
        <f t="array" ref="B195">IFERROR(_xlfn.TEXTJOIN(CHAR(10),TRUE,_xlfn._xlws.FILTER(AOM[Edge_Value],AOM[ilri_code]=$G195)),"No AOM Match")</f>
        <v>No AOM Match</v>
      </c>
      <c r="C195" s="261" t="str" cm="1">
        <f t="array" ref="C195">IFERROR(
  _xlfn.TEXTJOIN(
    CHAR(10),
    TRUE,
    SUBSTITUTE(
      _xlfn._xlws.FILTER(AOM[Path], AOM[ilri_code]=$G195),
      "Management/Livestock Management/Feed Characteristic/Feed Composition/Feed Ingredient/",
      ""
    )
  ),
  "No AOM Match"
)</f>
        <v>No AOM Match</v>
      </c>
      <c r="D195" s="261" t="str" cm="1">
        <f t="array" ref="D195">_xlfn.TEXTJOIN(CHAR(10),TRUE,_xlfn._xlws.FILTER(AE$2:AE$952,$AD$2:$AD$952=$G195))</f>
        <v>Eragrostis cilianensis</v>
      </c>
      <c r="F195" s="228" t="str" cm="1">
        <f t="array" ref="F195">_xlfn.TEXTJOIN(CHAR(10),TRUE,_xlfn._xlws.FILTER(AF$2:AF$952,$AD$2:$AD$952=$G195))</f>
        <v>Herbaceous forages-all data</v>
      </c>
      <c r="G195" s="210" t="s">
        <v>27965</v>
      </c>
      <c r="I195" s="207">
        <v>7.4</v>
      </c>
      <c r="J195" s="207">
        <v>1.4</v>
      </c>
      <c r="P195" s="207">
        <v>6.35</v>
      </c>
      <c r="Q195" s="207">
        <v>39.14</v>
      </c>
      <c r="R195" s="207">
        <v>27.4</v>
      </c>
      <c r="S195" s="207">
        <v>5.77</v>
      </c>
      <c r="T195" s="207">
        <v>2.6</v>
      </c>
      <c r="U195" s="207">
        <v>873.5</v>
      </c>
      <c r="V195" s="207">
        <v>532.70000000000005</v>
      </c>
      <c r="W195" s="207">
        <v>89.460000000000008</v>
      </c>
      <c r="X195" s="207">
        <v>6.9050000000000002</v>
      </c>
      <c r="Y195" s="207">
        <v>6.31</v>
      </c>
      <c r="Z195" s="207">
        <v>71.085000000000008</v>
      </c>
      <c r="AA195" s="207">
        <v>44.15</v>
      </c>
      <c r="AB195" s="207">
        <v>90.85499999999999</v>
      </c>
      <c r="AD195" s="210" t="s">
        <v>27963</v>
      </c>
      <c r="AE195" s="207" t="s">
        <v>27966</v>
      </c>
      <c r="AF195" s="207" t="s">
        <v>27595</v>
      </c>
    </row>
    <row r="196" spans="1:32" ht="32.1">
      <c r="A196" s="261" t="str" cm="1">
        <f t="array" ref="A196">IFERROR(_xlfn.TEXTJOIN(CHAR(10),TRUE,_xlfn._xlws.FILTER(AOM[AOM],AOM[ilri_code]=$G196)),"No AOM Match")</f>
        <v>No AOM Match</v>
      </c>
      <c r="B196" s="261" t="str" cm="1">
        <f t="array" ref="B196">IFERROR(_xlfn.TEXTJOIN(CHAR(10),TRUE,_xlfn._xlws.FILTER(AOM[Edge_Value],AOM[ilri_code]=$G196)),"No AOM Match")</f>
        <v>No AOM Match</v>
      </c>
      <c r="C196" s="261" t="str" cm="1">
        <f t="array" ref="C196">IFERROR(
  _xlfn.TEXTJOIN(
    CHAR(10),
    TRUE,
    SUBSTITUTE(
      _xlfn._xlws.FILTER(AOM[Path], AOM[ilri_code]=$G196),
      "Management/Livestock Management/Feed Characteristic/Feed Composition/Feed Ingredient/",
      ""
    )
  ),
  "No AOM Match"
)</f>
        <v>No AOM Match</v>
      </c>
      <c r="D196" s="261" t="str" cm="1">
        <f t="array" ref="D196">_xlfn.TEXTJOIN(CHAR(10),TRUE,_xlfn._xlws.FILTER(AE$2:AE$952,$AD$2:$AD$952=$G196))</f>
        <v>Eragrostis pilosa</v>
      </c>
      <c r="F196" s="228" t="str" cm="1">
        <f t="array" ref="F196">_xlfn.TEXTJOIN(CHAR(10),TRUE,_xlfn._xlws.FILTER(AF$2:AF$952,$AD$2:$AD$952=$G196))</f>
        <v>Herbaceous forages-all data</v>
      </c>
      <c r="G196" s="210" t="s">
        <v>27967</v>
      </c>
      <c r="I196" s="207">
        <v>4.9000000000000004</v>
      </c>
      <c r="J196" s="207">
        <v>1.9</v>
      </c>
      <c r="P196" s="207">
        <v>23.085000000000001</v>
      </c>
      <c r="Q196" s="207">
        <v>72.349999999999994</v>
      </c>
      <c r="R196" s="207">
        <v>20.950000000000003</v>
      </c>
      <c r="S196" s="207">
        <v>8.5650000000000013</v>
      </c>
      <c r="T196" s="207">
        <v>2.0499999999999998</v>
      </c>
      <c r="U196" s="207">
        <v>1279.95</v>
      </c>
      <c r="V196" s="207">
        <v>1200.5</v>
      </c>
      <c r="W196" s="207">
        <v>88.324999999999989</v>
      </c>
      <c r="X196" s="207">
        <v>3.9699999999999998</v>
      </c>
      <c r="Z196" s="207">
        <v>74.474999999999994</v>
      </c>
      <c r="AB196" s="207">
        <v>89.635000000000005</v>
      </c>
      <c r="AD196" s="210" t="s">
        <v>19593</v>
      </c>
      <c r="AE196" s="207" t="s">
        <v>27968</v>
      </c>
      <c r="AF196" s="207" t="s">
        <v>27595</v>
      </c>
    </row>
    <row r="197" spans="1:32" ht="15.95">
      <c r="A197" s="261" t="str" cm="1">
        <f t="array" ref="A197">IFERROR(_xlfn.TEXTJOIN(CHAR(10),TRUE,_xlfn._xlws.FILTER(AOM[AOM],AOM[ilri_code]=$G197)),"No AOM Match")</f>
        <v>No AOM Match</v>
      </c>
      <c r="B197" s="261" t="str" cm="1">
        <f t="array" ref="B197">IFERROR(_xlfn.TEXTJOIN(CHAR(10),TRUE,_xlfn._xlws.FILTER(AOM[Edge_Value],AOM[ilri_code]=$G197)),"No AOM Match")</f>
        <v>No AOM Match</v>
      </c>
      <c r="C197" s="261" t="str" cm="1">
        <f t="array" ref="C197">IFERROR(
  _xlfn.TEXTJOIN(
    CHAR(10),
    TRUE,
    SUBSTITUTE(
      _xlfn._xlws.FILTER(AOM[Path], AOM[ilri_code]=$G197),
      "Management/Livestock Management/Feed Characteristic/Feed Composition/Feed Ingredient/",
      ""
    )
  ),
  "No AOM Match"
)</f>
        <v>No AOM Match</v>
      </c>
      <c r="D197" s="261" t="str" cm="1">
        <f t="array" ref="D197">_xlfn.TEXTJOIN(CHAR(10),TRUE,_xlfn._xlws.FILTER(AE$2:AE$952,$AD$2:$AD$952=$G197))</f>
        <v>Eragrostis sp.</v>
      </c>
      <c r="F197" s="228" t="str" cm="1">
        <f t="array" ref="F197">_xlfn.TEXTJOIN(CHAR(10),TRUE,_xlfn._xlws.FILTER(AF$2:AF$952,$AD$2:$AD$952=$G197))</f>
        <v>Herbaceous forages-all data</v>
      </c>
      <c r="G197" s="210" t="s">
        <v>27969</v>
      </c>
      <c r="L197" s="207">
        <v>7.3150000000000004</v>
      </c>
      <c r="O197" s="207">
        <v>50.284999999999997</v>
      </c>
      <c r="W197" s="207">
        <v>92.509999999999991</v>
      </c>
      <c r="X197" s="207">
        <v>5.1150000000000002</v>
      </c>
      <c r="Y197" s="207">
        <v>5.34</v>
      </c>
      <c r="Z197" s="207">
        <v>73.22</v>
      </c>
      <c r="AA197" s="207">
        <v>39.605000000000004</v>
      </c>
      <c r="AB197" s="207">
        <v>90.87</v>
      </c>
      <c r="AD197" s="210" t="s">
        <v>27647</v>
      </c>
      <c r="AE197" s="207" t="s">
        <v>27970</v>
      </c>
      <c r="AF197" s="207" t="s">
        <v>27595</v>
      </c>
    </row>
    <row r="198" spans="1:32" ht="15.95">
      <c r="A198" s="228" t="str" cm="1">
        <f t="array" ref="A198">IFERROR(_xlfn.TEXTJOIN(CHAR(10),TRUE,_xlfn._xlws.FILTER(AOM[AOM],AOM[ilri_code]=$G198)),"No AOM Match")</f>
        <v>No AOM Match</v>
      </c>
      <c r="B198" s="228" t="str" cm="1">
        <f t="array" ref="B198">IFERROR(_xlfn.TEXTJOIN(CHAR(10),TRUE,_xlfn._xlws.FILTER(AOM[Edge_Value],AOM[ilri_code]=$G198)),"No AOM Match")</f>
        <v>No AOM Match</v>
      </c>
      <c r="C198" s="228" t="str" cm="1">
        <f t="array" ref="C198">IFERROR(
  _xlfn.TEXTJOIN(
    CHAR(10),
    TRUE,
    SUBSTITUTE(
      _xlfn._xlws.FILTER(AOM[Path], AOM[ilri_code]=$G198),
      "Management/Livestock Management/Feed Characteristic/Feed Composition/Feed Ingredient/",
      ""
    )
  ),
  "No AOM Match"
)</f>
        <v>No AOM Match</v>
      </c>
      <c r="D198" s="228" t="str" cm="1">
        <f t="array" ref="D198">_xlfn.TEXTJOIN(CHAR(10),TRUE,_xlfn._xlws.FILTER(AE$2:AE$952,$AD$2:$AD$952=$G198))</f>
        <v>Eragrostis tenuifolia</v>
      </c>
      <c r="F198" s="228" t="str" cm="1">
        <f t="array" ref="F198">_xlfn.TEXTJOIN(CHAR(10),TRUE,_xlfn._xlws.FILTER(AF$2:AF$952,$AD$2:$AD$952=$G198))</f>
        <v>Herbaceous forages-all data</v>
      </c>
      <c r="G198" s="210" t="s">
        <v>27971</v>
      </c>
      <c r="L198" s="207">
        <v>8.7200000000000006</v>
      </c>
      <c r="O198" s="207">
        <v>59.07</v>
      </c>
      <c r="W198" s="207">
        <v>90.22</v>
      </c>
      <c r="X198" s="207">
        <v>2.89</v>
      </c>
      <c r="Y198" s="207">
        <v>9</v>
      </c>
      <c r="Z198" s="207">
        <v>54.03</v>
      </c>
      <c r="AA198" s="207">
        <v>38.799999999999997</v>
      </c>
      <c r="AB198" s="207">
        <v>90.17</v>
      </c>
      <c r="AD198" s="210" t="s">
        <v>27635</v>
      </c>
      <c r="AE198" s="207" t="s">
        <v>27972</v>
      </c>
      <c r="AF198" s="207" t="s">
        <v>27595</v>
      </c>
    </row>
    <row r="199" spans="1:32" ht="15.95">
      <c r="A199" s="261" t="str" cm="1">
        <f t="array" ref="A199">IFERROR(_xlfn.TEXTJOIN(CHAR(10),TRUE,_xlfn._xlws.FILTER(AOM[AOM],AOM[ilri_code]=$G199)),"No AOM Match")</f>
        <v>AOM_006091
AOM_001786</v>
      </c>
      <c r="B199" s="261" t="str" cm="1">
        <f t="array" ref="B199">IFERROR(_xlfn.TEXTJOIN(CHAR(10),TRUE,_xlfn._xlws.FILTER(AOM[Edge_Value],AOM[ilri_code]=$G199)),"No AOM Match")</f>
        <v>Eragotris tremula Dried
Eragotris tremula</v>
      </c>
      <c r="C199" s="261" t="str" cm="1">
        <f t="array" ref="C199">IFERROR(
  _xlfn.TEXTJOIN(
    CHAR(10),
    TRUE,
    SUBSTITUTE(
      _xlfn._xlws.FILTER(AOM[Path], AOM[ilri_code]=$G199),
      "Management/Livestock Management/Feed Characteristic/Feed Composition/Feed Ingredient/",
      ""
    )
  ),
  "No AOM Match"
)</f>
        <v>Forage Plants/Cereal and Grass Forages/Eragotris tremula/Eragotris tremula Dried
Forage Plants/Cereal and Grass Forages/Eragotris tremula</v>
      </c>
      <c r="D199" s="261" t="str" cm="1">
        <f t="array" ref="D199">_xlfn.TEXTJOIN(CHAR(10),TRUE,_xlfn._xlws.FILTER(AE$2:AE$952,$AD$2:$AD$952=$G199))</f>
        <v>Eragrostis tremula</v>
      </c>
      <c r="F199" s="228" t="str" cm="1">
        <f t="array" ref="F199">_xlfn.TEXTJOIN(CHAR(10),TRUE,_xlfn._xlws.FILTER(AF$2:AF$952,$AD$2:$AD$952=$G199))</f>
        <v>Herbaceous forages-all data</v>
      </c>
      <c r="G199" s="210" t="s">
        <v>21073</v>
      </c>
      <c r="L199" s="207">
        <v>6.7149999999999999</v>
      </c>
      <c r="O199" s="207">
        <v>46.34</v>
      </c>
      <c r="W199" s="207">
        <v>94.11</v>
      </c>
      <c r="X199" s="207">
        <v>7.5949999999999998</v>
      </c>
      <c r="Y199" s="207">
        <v>6.13</v>
      </c>
      <c r="Z199" s="207">
        <v>71.765000000000001</v>
      </c>
      <c r="AA199" s="207">
        <v>37.36</v>
      </c>
      <c r="AB199" s="207">
        <v>90.875</v>
      </c>
      <c r="AD199" s="210" t="s">
        <v>27652</v>
      </c>
      <c r="AE199" s="207" t="s">
        <v>27973</v>
      </c>
      <c r="AF199" s="207" t="s">
        <v>27595</v>
      </c>
    </row>
    <row r="200" spans="1:32" ht="15.95">
      <c r="A200" s="261" t="str" cm="1">
        <f t="array" ref="A200">IFERROR(_xlfn.TEXTJOIN(CHAR(10),TRUE,_xlfn._xlws.FILTER(AOM[AOM],AOM[ilri_code]=$G200)),"No AOM Match")</f>
        <v>No AOM Match</v>
      </c>
      <c r="B200" s="261" t="str" cm="1">
        <f t="array" ref="B200">IFERROR(_xlfn.TEXTJOIN(CHAR(10),TRUE,_xlfn._xlws.FILTER(AOM[Edge_Value],AOM[ilri_code]=$G200)),"No AOM Match")</f>
        <v>No AOM Match</v>
      </c>
      <c r="C200" s="261" t="str" cm="1">
        <f t="array" ref="C200">IFERROR(
  _xlfn.TEXTJOIN(
    CHAR(10),
    TRUE,
    SUBSTITUTE(
      _xlfn._xlws.FILTER(AOM[Path], AOM[ilri_code]=$G200),
      "Management/Livestock Management/Feed Characteristic/Feed Composition/Feed Ingredient/",
      ""
    )
  ),
  "No AOM Match"
)</f>
        <v>No AOM Match</v>
      </c>
      <c r="D200" s="261" t="str" cm="1">
        <f t="array" ref="D200">_xlfn.TEXTJOIN(CHAR(10),TRUE,_xlfn._xlws.FILTER(AE$2:AE$952,$AD$2:$AD$952=$G200))</f>
        <v>Erlangea sp.</v>
      </c>
      <c r="F200" s="228" t="str" cm="1">
        <f t="array" ref="F200">_xlfn.TEXTJOIN(CHAR(10),TRUE,_xlfn._xlws.FILTER(AF$2:AF$952,$AD$2:$AD$952=$G200))</f>
        <v>Herbaceous forages-all data</v>
      </c>
      <c r="G200" s="210" t="s">
        <v>27974</v>
      </c>
      <c r="O200" s="207">
        <v>63.82</v>
      </c>
      <c r="W200" s="207">
        <v>84.87</v>
      </c>
      <c r="X200" s="207">
        <v>31.19</v>
      </c>
      <c r="Y200" s="207">
        <v>10.01</v>
      </c>
      <c r="Z200" s="207">
        <v>51.01</v>
      </c>
      <c r="AA200" s="207">
        <v>27.44</v>
      </c>
      <c r="AB200" s="207">
        <v>92.14</v>
      </c>
      <c r="AD200" s="210" t="s">
        <v>27975</v>
      </c>
      <c r="AE200" s="207" t="s">
        <v>27976</v>
      </c>
      <c r="AF200" s="207" t="s">
        <v>27595</v>
      </c>
    </row>
    <row r="201" spans="1:32" ht="15.95">
      <c r="A201" s="261" t="str" cm="1">
        <f t="array" ref="A201">IFERROR(_xlfn.TEXTJOIN(CHAR(10),TRUE,_xlfn._xlws.FILTER(AOM[AOM],AOM[ilri_code]=$G201)),"No AOM Match")</f>
        <v>No AOM Match</v>
      </c>
      <c r="B201" s="261" t="str" cm="1">
        <f t="array" ref="B201">IFERROR(_xlfn.TEXTJOIN(CHAR(10),TRUE,_xlfn._xlws.FILTER(AOM[Edge_Value],AOM[ilri_code]=$G201)),"No AOM Match")</f>
        <v>No AOM Match</v>
      </c>
      <c r="C201" s="261" t="str" cm="1">
        <f t="array" ref="C201">IFERROR(
  _xlfn.TEXTJOIN(
    CHAR(10),
    TRUE,
    SUBSTITUTE(
      _xlfn._xlws.FILTER(AOM[Path], AOM[ilri_code]=$G201),
      "Management/Livestock Management/Feed Characteristic/Feed Composition/Feed Ingredient/",
      ""
    )
  ),
  "No AOM Match"
)</f>
        <v>No AOM Match</v>
      </c>
      <c r="D201" s="261" t="str" cm="1">
        <f t="array" ref="D201">_xlfn.TEXTJOIN(CHAR(10),TRUE,_xlfn._xlws.FILTER(AE$2:AE$952,$AD$2:$AD$952=$G201))</f>
        <v>Eustachys paspaloides</v>
      </c>
      <c r="F201" s="228" t="str" cm="1">
        <f t="array" ref="F201">_xlfn.TEXTJOIN(CHAR(10),TRUE,_xlfn._xlws.FILTER(AF$2:AF$952,$AD$2:$AD$952=$G201))</f>
        <v>other_less_common</v>
      </c>
      <c r="G201" s="210" t="s">
        <v>27977</v>
      </c>
      <c r="W201" s="207">
        <v>86.99</v>
      </c>
      <c r="X201" s="207">
        <v>4.6899999999999995</v>
      </c>
      <c r="Y201" s="207">
        <v>7.41</v>
      </c>
      <c r="Z201" s="207">
        <v>71.650000000000006</v>
      </c>
      <c r="AA201" s="207">
        <v>44.11</v>
      </c>
      <c r="AB201" s="207">
        <v>91.32</v>
      </c>
      <c r="AD201" s="210" t="s">
        <v>27975</v>
      </c>
      <c r="AE201" s="207" t="s">
        <v>27978</v>
      </c>
      <c r="AF201" s="207" t="s">
        <v>27649</v>
      </c>
    </row>
    <row r="202" spans="1:32" ht="15.95">
      <c r="A202" s="261" t="str" cm="1">
        <f t="array" ref="A202">IFERROR(_xlfn.TEXTJOIN(CHAR(10),TRUE,_xlfn._xlws.FILTER(AOM[AOM],AOM[ilri_code]=$G202)),"No AOM Match")</f>
        <v>AOM_002228</v>
      </c>
      <c r="B202" s="261" t="str" cm="1">
        <f t="array" ref="B202">IFERROR(_xlfn.TEXTJOIN(CHAR(10),TRUE,_xlfn._xlws.FILTER(AOM[Edge_Value],AOM[ilri_code]=$G202)),"No AOM Match")</f>
        <v>Fava Bean</v>
      </c>
      <c r="C202" s="261" t="str" cm="1">
        <f t="array" ref="C202">IFERROR(
  _xlfn.TEXTJOIN(
    CHAR(10),
    TRUE,
    SUBSTITUTE(
      _xlfn._xlws.FILTER(AOM[Path], AOM[ilri_code]=$G202),
      "Management/Livestock Management/Feed Characteristic/Feed Composition/Feed Ingredient/",
      ""
    )
  ),
  "No AOM Match"
)</f>
        <v>Crop Product/Legume Products/Fava Bean</v>
      </c>
      <c r="D202" s="261" t="str" cm="1">
        <f t="array" ref="D202">_xlfn.TEXTJOIN(CHAR(10),TRUE,_xlfn._xlws.FILTER(AE$2:AE$952,$AD$2:$AD$952=$G202))</f>
        <v>Faba bean</v>
      </c>
      <c r="F202" s="228" t="str" cm="1">
        <f t="array" ref="F202">_xlfn.TEXTJOIN(CHAR(10),TRUE,_xlfn._xlws.FILTER(AF$2:AF$952,$AD$2:$AD$952=$G202))</f>
        <v>food_crops_cereals_legumes_residues</v>
      </c>
      <c r="G202" s="210" t="s">
        <v>20434</v>
      </c>
      <c r="L202" s="207">
        <v>7.1479999999999988</v>
      </c>
      <c r="O202" s="207">
        <v>49.49</v>
      </c>
      <c r="W202" s="207">
        <v>93.008823529411757</v>
      </c>
      <c r="X202" s="207">
        <v>3.802</v>
      </c>
      <c r="Y202" s="207">
        <v>13.167647058823531</v>
      </c>
      <c r="Z202" s="207">
        <v>77.965882352941165</v>
      </c>
      <c r="AA202" s="207">
        <v>65.751764705882351</v>
      </c>
      <c r="AB202" s="207">
        <v>90.214705882352959</v>
      </c>
      <c r="AD202" s="210" t="s">
        <v>19647</v>
      </c>
      <c r="AE202" s="207" t="s">
        <v>27979</v>
      </c>
      <c r="AF202" s="207" t="s">
        <v>27595</v>
      </c>
    </row>
    <row r="203" spans="1:32" ht="159.94999999999999">
      <c r="A203" s="261" t="str" cm="1">
        <f t="array" ref="A203">IFERROR(_xlfn.TEXTJOIN(CHAR(10),TRUE,_xlfn._xlws.FILTER(AOM[AOM],AOM[ilri_code]=$G203)),"No AOM Match")</f>
        <v>No AOM Match</v>
      </c>
      <c r="B203" s="261" t="str" cm="1">
        <f t="array" ref="B203">IFERROR(_xlfn.TEXTJOIN(CHAR(10),TRUE,_xlfn._xlws.FILTER(AOM[Edge_Value],AOM[ilri_code]=$G203)),"No AOM Match")</f>
        <v>No AOM Match</v>
      </c>
      <c r="C203" s="261" t="str" cm="1">
        <f t="array" ref="C203">IFERROR(
  _xlfn.TEXTJOIN(
    CHAR(10),
    TRUE,
    SUBSTITUTE(
      _xlfn._xlws.FILTER(AOM[Path], AOM[ilri_code]=$G203),
      "Management/Livestock Management/Feed Characteristic/Feed Composition/Feed Ingredient/",
      ""
    )
  ),
  "No AOM Match"
)</f>
        <v>No AOM Match</v>
      </c>
      <c r="D203" s="261" t="str" cm="1">
        <f t="array" ref="D203">_xlfn.TEXTJOIN(CHAR(10),TRUE,_xlfn._xlws.FILTER(AE$2:AE$952,$AD$2:$AD$952=$G203))</f>
        <v>Faba bean bran</v>
      </c>
      <c r="F203" s="228" t="str" cm="1">
        <f t="array" ref="F203">_xlfn.TEXTJOIN(CHAR(10),TRUE,_xlfn._xlws.FILTER(AF$2:AF$952,$AD$2:$AD$952=$G203))</f>
        <v>food_crops_cereals_legumes_residues</v>
      </c>
      <c r="G203" s="210" t="s">
        <v>27885</v>
      </c>
      <c r="W203" s="207">
        <v>95.426666666666662</v>
      </c>
      <c r="X203" s="207">
        <v>14.543333333333331</v>
      </c>
      <c r="Z203" s="207">
        <v>56.23</v>
      </c>
      <c r="AB203" s="207">
        <v>94.136666666666656</v>
      </c>
      <c r="AD203" s="210" t="s">
        <v>18816</v>
      </c>
      <c r="AE203" s="207" t="s">
        <v>27980</v>
      </c>
      <c r="AF203" s="207" t="s">
        <v>27595</v>
      </c>
    </row>
    <row r="204" spans="1:32" ht="15.95">
      <c r="A204" s="261" t="str" cm="1">
        <f t="array" ref="A204">IFERROR(_xlfn.TEXTJOIN(CHAR(10),TRUE,_xlfn._xlws.FILTER(AOM[AOM],AOM[ilri_code]=$G204)),"No AOM Match")</f>
        <v>No AOM Match</v>
      </c>
      <c r="B204" s="261" t="str" cm="1">
        <f t="array" ref="B204">IFERROR(_xlfn.TEXTJOIN(CHAR(10),TRUE,_xlfn._xlws.FILTER(AOM[Edge_Value],AOM[ilri_code]=$G204)),"No AOM Match")</f>
        <v>No AOM Match</v>
      </c>
      <c r="C204" s="261" t="str" cm="1">
        <f t="array" ref="C204">IFERROR(
  _xlfn.TEXTJOIN(
    CHAR(10),
    TRUE,
    SUBSTITUTE(
      _xlfn._xlws.FILTER(AOM[Path], AOM[ilri_code]=$G204),
      "Management/Livestock Management/Feed Characteristic/Feed Composition/Feed Ingredient/",
      ""
    )
  ),
  "No AOM Match"
)</f>
        <v>No AOM Match</v>
      </c>
      <c r="D204" s="261" t="str" cm="1">
        <f t="array" ref="D204">_xlfn.TEXTJOIN(CHAR(10),TRUE,_xlfn._xlws.FILTER(AE$2:AE$952,$AD$2:$AD$952=$G204))</f>
        <v>Faba bean leaf</v>
      </c>
      <c r="F204" s="228" t="str" cm="1">
        <f t="array" ref="F204">_xlfn.TEXTJOIN(CHAR(10),TRUE,_xlfn._xlws.FILTER(AF$2:AF$952,$AD$2:$AD$952=$G204))</f>
        <v>food_crops_cereals_legumes_residues</v>
      </c>
      <c r="G204" s="210" t="s">
        <v>27929</v>
      </c>
      <c r="L204" s="207">
        <v>8.8016107382550377</v>
      </c>
      <c r="O204" s="207">
        <v>64.892751677852374</v>
      </c>
      <c r="W204" s="207">
        <v>84.745302013422787</v>
      </c>
      <c r="X204" s="207">
        <v>12.794161073825508</v>
      </c>
      <c r="Y204" s="207">
        <v>7.4044966442953006</v>
      </c>
      <c r="Z204" s="207">
        <v>34.563825503355702</v>
      </c>
      <c r="AA204" s="207">
        <v>30.920939597315421</v>
      </c>
      <c r="AB204" s="207">
        <v>89.239664429530109</v>
      </c>
      <c r="AD204" s="210" t="s">
        <v>27981</v>
      </c>
      <c r="AE204" s="207" t="s">
        <v>27982</v>
      </c>
      <c r="AF204" s="207" t="s">
        <v>27595</v>
      </c>
    </row>
    <row r="205" spans="1:32" ht="15.95">
      <c r="A205" s="261" t="str" cm="1">
        <f t="array" ref="A205">IFERROR(_xlfn.TEXTJOIN(CHAR(10),TRUE,_xlfn._xlws.FILTER(AOM[AOM],AOM[ilri_code]=$G205)),"No AOM Match")</f>
        <v>No AOM Match</v>
      </c>
      <c r="B205" s="261" t="str" cm="1">
        <f t="array" ref="B205">IFERROR(_xlfn.TEXTJOIN(CHAR(10),TRUE,_xlfn._xlws.FILTER(AOM[Edge_Value],AOM[ilri_code]=$G205)),"No AOM Match")</f>
        <v>No AOM Match</v>
      </c>
      <c r="C205" s="261" t="str" cm="1">
        <f t="array" ref="C205">IFERROR(
  _xlfn.TEXTJOIN(
    CHAR(10),
    TRUE,
    SUBSTITUTE(
      _xlfn._xlws.FILTER(AOM[Path], AOM[ilri_code]=$G205),
      "Management/Livestock Management/Feed Characteristic/Feed Composition/Feed Ingredient/",
      ""
    )
  ),
  "No AOM Match"
)</f>
        <v>No AOM Match</v>
      </c>
      <c r="D205" s="261" t="str" cm="1">
        <f t="array" ref="D205">_xlfn.TEXTJOIN(CHAR(10),TRUE,_xlfn._xlws.FILTER(AE$2:AE$952,$AD$2:$AD$952=$G205))</f>
        <v>Faba bean pod</v>
      </c>
      <c r="F205" s="228" t="str" cm="1">
        <f t="array" ref="F205">_xlfn.TEXTJOIN(CHAR(10),TRUE,_xlfn._xlws.FILTER(AF$2:AF$952,$AD$2:$AD$952=$G205))</f>
        <v>food_crops_cereals_legumes_residues</v>
      </c>
      <c r="G205" s="210" t="s">
        <v>27933</v>
      </c>
      <c r="L205" s="207">
        <v>9.3591216216216253</v>
      </c>
      <c r="O205" s="207">
        <v>55.660810810810815</v>
      </c>
      <c r="W205" s="207">
        <v>88.384121621621645</v>
      </c>
      <c r="X205" s="207">
        <v>8.0011486486486536</v>
      </c>
      <c r="Y205" s="207">
        <v>7.784121621621618</v>
      </c>
      <c r="Z205" s="207">
        <v>43.218783783783778</v>
      </c>
      <c r="AA205" s="207">
        <v>38.327162162162161</v>
      </c>
      <c r="AB205" s="207">
        <v>88.95635135135133</v>
      </c>
      <c r="AD205" s="210" t="s">
        <v>20432</v>
      </c>
      <c r="AE205" s="207" t="s">
        <v>27983</v>
      </c>
      <c r="AF205" s="207" t="s">
        <v>27595</v>
      </c>
    </row>
    <row r="206" spans="1:32" ht="32.1">
      <c r="A206" s="228" t="str" cm="1">
        <f t="array" ref="A206">IFERROR(_xlfn.TEXTJOIN(CHAR(10),TRUE,_xlfn._xlws.FILTER(AOM[AOM],AOM[ilri_code]=$G206)),"No AOM Match")</f>
        <v>No AOM Match</v>
      </c>
      <c r="B206" s="228" t="str" cm="1">
        <f t="array" ref="B206">IFERROR(_xlfn.TEXTJOIN(CHAR(10),TRUE,_xlfn._xlws.FILTER(AOM[Edge_Value],AOM[ilri_code]=$G206)),"No AOM Match")</f>
        <v>No AOM Match</v>
      </c>
      <c r="C206" s="228" t="str" cm="1">
        <f t="array" ref="C206">IFERROR(
  _xlfn.TEXTJOIN(
    CHAR(10),
    TRUE,
    SUBSTITUTE(
      _xlfn._xlws.FILTER(AOM[Path], AOM[ilri_code]=$G206),
      "Management/Livestock Management/Feed Characteristic/Feed Composition/Feed Ingredient/",
      ""
    )
  ),
  "No AOM Match"
)</f>
        <v>No AOM Match</v>
      </c>
      <c r="D206" s="228" t="str" cm="1">
        <f t="array" ref="D206">_xlfn.TEXTJOIN(CHAR(10),TRUE,_xlfn._xlws.FILTER(AE$2:AE$952,$AD$2:$AD$952=$G206))</f>
        <v>Faba bean stem</v>
      </c>
      <c r="F206" s="228" t="str" cm="1">
        <f t="array" ref="F206">_xlfn.TEXTJOIN(CHAR(10),TRUE,_xlfn._xlws.FILTER(AF$2:AF$952,$AD$2:$AD$952=$G206))</f>
        <v>food_crops_cereals_legumes_residues</v>
      </c>
      <c r="G206" s="210" t="s">
        <v>27931</v>
      </c>
      <c r="L206" s="207">
        <v>5.756510067114097</v>
      </c>
      <c r="O206" s="207">
        <v>39.740469798657706</v>
      </c>
      <c r="W206" s="207">
        <v>93.721476510067134</v>
      </c>
      <c r="X206" s="207">
        <v>3.9075167785234912</v>
      </c>
      <c r="Y206" s="207">
        <v>13.693624161073814</v>
      </c>
      <c r="Z206" s="207">
        <v>73.418389261744991</v>
      </c>
      <c r="AA206" s="207">
        <v>68.026174496644344</v>
      </c>
      <c r="AB206" s="207">
        <v>90.446174496644232</v>
      </c>
      <c r="AD206" s="210" t="s">
        <v>20439</v>
      </c>
      <c r="AE206" s="207" t="s">
        <v>4798</v>
      </c>
      <c r="AF206" s="207" t="s">
        <v>27595</v>
      </c>
    </row>
    <row r="207" spans="1:32" ht="15.95">
      <c r="A207" s="261" t="str" cm="1">
        <f t="array" ref="A207">IFERROR(_xlfn.TEXTJOIN(CHAR(10),TRUE,_xlfn._xlws.FILTER(AOM[AOM],AOM[ilri_code]=$G207)),"No AOM Match")</f>
        <v>AOM_000603</v>
      </c>
      <c r="B207" s="261" t="str" cm="1">
        <f t="array" ref="B207">IFERROR(_xlfn.TEXTJOIN(CHAR(10),TRUE,_xlfn._xlws.FILTER(AOM[Edge_Value],AOM[ilri_code]=$G207)),"No AOM Match")</f>
        <v>Fava Bean Haulm</v>
      </c>
      <c r="C207" s="261" t="str" cm="1">
        <f t="array" ref="C207">IFERROR(
  _xlfn.TEXTJOIN(
    CHAR(10),
    TRUE,
    SUBSTITUTE(
      _xlfn._xlws.FILTER(AOM[Path], AOM[ilri_code]=$G207),
      "Management/Livestock Management/Feed Characteristic/Feed Composition/Feed Ingredient/",
      ""
    )
  ),
  "No AOM Match"
)</f>
        <v>Crop Byproduct/Legume ByProducts/Fava Bean/Fava Bean Haulm</v>
      </c>
      <c r="D207" s="261" t="str" cm="1">
        <f t="array" ref="D207">_xlfn.TEXTJOIN(CHAR(10),TRUE,_xlfn._xlws.FILTER(AE$2:AE$952,$AD$2:$AD$952=$G207))</f>
        <v>Faba bean straw</v>
      </c>
      <c r="F207" s="228" t="str" cm="1">
        <f t="array" ref="F207">_xlfn.TEXTJOIN(CHAR(10),TRUE,_xlfn._xlws.FILTER(AF$2:AF$952,$AD$2:$AD$952=$G207))</f>
        <v>food_crops_cereals_legumes_residues</v>
      </c>
      <c r="G207" s="210" t="s">
        <v>19491</v>
      </c>
      <c r="K207" s="207">
        <v>5.0147058823529411</v>
      </c>
      <c r="L207" s="207">
        <v>6.9966502463054141</v>
      </c>
      <c r="M207" s="207">
        <v>2.3770588235294121</v>
      </c>
      <c r="N207" s="207">
        <v>4.7223529411764709</v>
      </c>
      <c r="O207" s="207">
        <v>45.69509359605911</v>
      </c>
      <c r="W207" s="207">
        <v>92.601820781696958</v>
      </c>
      <c r="X207" s="207">
        <v>5.9795980861244029</v>
      </c>
      <c r="Y207" s="207">
        <v>12.241084220716365</v>
      </c>
      <c r="Z207" s="207">
        <v>66.352248803827706</v>
      </c>
      <c r="AA207" s="207">
        <v>59.971568247821857</v>
      </c>
      <c r="AB207" s="207">
        <v>90.203784556720564</v>
      </c>
      <c r="AD207" s="210" t="s">
        <v>27561</v>
      </c>
      <c r="AE207" s="207" t="s">
        <v>27984</v>
      </c>
      <c r="AF207" s="207" t="s">
        <v>27985</v>
      </c>
    </row>
    <row r="208" spans="1:32" ht="15.95">
      <c r="A208" s="261" t="str" cm="1">
        <f t="array" ref="A208">IFERROR(_xlfn.TEXTJOIN(CHAR(10),TRUE,_xlfn._xlws.FILTER(AOM[AOM],AOM[ilri_code]=$G208)),"No AOM Match")</f>
        <v>No AOM Match</v>
      </c>
      <c r="B208" s="261" t="str" cm="1">
        <f t="array" ref="B208">IFERROR(_xlfn.TEXTJOIN(CHAR(10),TRUE,_xlfn._xlws.FILTER(AOM[Edge_Value],AOM[ilri_code]=$G208)),"No AOM Match")</f>
        <v>No AOM Match</v>
      </c>
      <c r="C208" s="261" t="str" cm="1">
        <f t="array" ref="C208">IFERROR(
  _xlfn.TEXTJOIN(
    CHAR(10),
    TRUE,
    SUBSTITUTE(
      _xlfn._xlws.FILTER(AOM[Path], AOM[ilri_code]=$G208),
      "Management/Livestock Management/Feed Characteristic/Feed Composition/Feed Ingredient/",
      ""
    )
  ),
  "No AOM Match"
)</f>
        <v>No AOM Match</v>
      </c>
      <c r="D208" s="261" t="str" cm="1">
        <f t="array" ref="D208">_xlfn.TEXTJOIN(CHAR(10),TRUE,_xlfn._xlws.FILTER(AE$2:AE$952,$AD$2:$AD$952=$G208))</f>
        <v>Fallow land grass</v>
      </c>
      <c r="F208" s="228" t="str" cm="1">
        <f t="array" ref="F208">_xlfn.TEXTJOIN(CHAR(10),TRUE,_xlfn._xlws.FILTER(AF$2:AF$952,$AD$2:$AD$952=$G208))</f>
        <v>Herbaceous forages-all data</v>
      </c>
      <c r="G208" s="210" t="s">
        <v>27986</v>
      </c>
      <c r="L208" s="207">
        <v>7.6</v>
      </c>
      <c r="O208" s="207">
        <v>54.66</v>
      </c>
      <c r="W208" s="207">
        <v>88.41</v>
      </c>
      <c r="X208" s="207">
        <v>12.63</v>
      </c>
      <c r="Y208" s="207">
        <v>8.15</v>
      </c>
      <c r="Z208" s="207">
        <v>58.72</v>
      </c>
      <c r="AA208" s="207">
        <v>40.19</v>
      </c>
      <c r="AB208" s="207">
        <v>93.22</v>
      </c>
      <c r="AD208" s="210" t="s">
        <v>27564</v>
      </c>
      <c r="AE208" s="207" t="s">
        <v>27987</v>
      </c>
      <c r="AF208" s="207" t="s">
        <v>27985</v>
      </c>
    </row>
    <row r="209" spans="1:32" ht="15.95">
      <c r="A209" s="228" t="str" cm="1">
        <f t="array" ref="A209">IFERROR(_xlfn.TEXTJOIN(CHAR(10),TRUE,_xlfn._xlws.FILTER(AOM[AOM],AOM[ilri_code]=$G209)),"No AOM Match")</f>
        <v>No AOM Match</v>
      </c>
      <c r="B209" s="228" t="str" cm="1">
        <f t="array" ref="B209">IFERROR(_xlfn.TEXTJOIN(CHAR(10),TRUE,_xlfn._xlws.FILTER(AOM[Edge_Value],AOM[ilri_code]=$G209)),"No AOM Match")</f>
        <v>No AOM Match</v>
      </c>
      <c r="C209" s="228" t="str" cm="1">
        <f t="array" ref="C209">IFERROR(
  _xlfn.TEXTJOIN(
    CHAR(10),
    TRUE,
    SUBSTITUTE(
      _xlfn._xlws.FILTER(AOM[Path], AOM[ilri_code]=$G209),
      "Management/Livestock Management/Feed Characteristic/Feed Composition/Feed Ingredient/",
      ""
    )
  ),
  "No AOM Match"
)</f>
        <v>No AOM Match</v>
      </c>
      <c r="D209" s="228" t="str" cm="1">
        <f t="array" ref="D209">_xlfn.TEXTJOIN(CHAR(10),TRUE,_xlfn._xlws.FILTER(AE$2:AE$952,$AD$2:$AD$952=$G209))</f>
        <v>False sesame</v>
      </c>
      <c r="F209" s="228" t="str" cm="1">
        <f t="array" ref="F209">_xlfn.TEXTJOIN(CHAR(10),TRUE,_xlfn._xlws.FILTER(AF$2:AF$952,$AD$2:$AD$952=$G209))</f>
        <v>other_less_common</v>
      </c>
      <c r="G209" s="210" t="s">
        <v>27988</v>
      </c>
      <c r="I209" s="207">
        <v>12.4</v>
      </c>
      <c r="J209" s="207">
        <v>1.5</v>
      </c>
      <c r="P209" s="207">
        <v>44.73</v>
      </c>
      <c r="Q209" s="207">
        <v>213.08</v>
      </c>
      <c r="R209" s="207">
        <v>36.6</v>
      </c>
      <c r="S209" s="207">
        <v>10.56</v>
      </c>
      <c r="T209" s="207">
        <v>3.5</v>
      </c>
      <c r="U209" s="207">
        <v>249.76</v>
      </c>
      <c r="V209" s="207">
        <v>30.91</v>
      </c>
      <c r="W209" s="207">
        <v>94.31</v>
      </c>
      <c r="X209" s="207">
        <v>5.94</v>
      </c>
      <c r="Z209" s="207">
        <v>55.81</v>
      </c>
      <c r="AB209" s="207">
        <v>91.89</v>
      </c>
      <c r="AD209" s="210" t="s">
        <v>27566</v>
      </c>
      <c r="AE209" s="207" t="s">
        <v>27989</v>
      </c>
      <c r="AF209" s="207" t="s">
        <v>27985</v>
      </c>
    </row>
    <row r="210" spans="1:32" ht="32.1">
      <c r="A210" s="228" t="str" cm="1">
        <f t="array" ref="A210">IFERROR(_xlfn.TEXTJOIN(CHAR(10),TRUE,_xlfn._xlws.FILTER(AOM[AOM],AOM[ilri_code]=$G210)),"No AOM Match")</f>
        <v>No AOM Match</v>
      </c>
      <c r="B210" s="228" t="str" cm="1">
        <f t="array" ref="B210">IFERROR(_xlfn.TEXTJOIN(CHAR(10),TRUE,_xlfn._xlws.FILTER(AOM[Edge_Value],AOM[ilri_code]=$G210)),"No AOM Match")</f>
        <v>No AOM Match</v>
      </c>
      <c r="C210" s="228" t="str" cm="1">
        <f t="array" ref="C210">IFERROR(
  _xlfn.TEXTJOIN(
    CHAR(10),
    TRUE,
    SUBSTITUTE(
      _xlfn._xlws.FILTER(AOM[Path], AOM[ilri_code]=$G210),
      "Management/Livestock Management/Feed Characteristic/Feed Composition/Feed Ingredient/",
      ""
    )
  ),
  "No AOM Match"
)</f>
        <v>No AOM Match</v>
      </c>
      <c r="D210" s="228" t="str" cm="1">
        <f t="array" ref="D210">_xlfn.TEXTJOIN(CHAR(10),TRUE,_xlfn._xlws.FILTER(AE$2:AE$952,$AD$2:$AD$952=$G210))</f>
        <v>Fenugreek residue</v>
      </c>
      <c r="F210" s="228" t="str" cm="1">
        <f t="array" ref="F210">_xlfn.TEXTJOIN(CHAR(10),TRUE,_xlfn._xlws.FILTER(AF$2:AF$952,$AD$2:$AD$952=$G210))</f>
        <v>food_crop_others</v>
      </c>
      <c r="G210" s="210" t="s">
        <v>27990</v>
      </c>
      <c r="W210" s="207">
        <v>86.691999999999993</v>
      </c>
      <c r="X210" s="207">
        <v>9.74</v>
      </c>
      <c r="Y210" s="207">
        <v>6.2559999999999993</v>
      </c>
      <c r="Z210" s="207">
        <v>44.335999999999999</v>
      </c>
      <c r="AA210" s="207">
        <v>36.998000000000005</v>
      </c>
      <c r="AB210" s="207">
        <v>91.794000000000011</v>
      </c>
      <c r="AD210" s="210" t="s">
        <v>27602</v>
      </c>
      <c r="AE210" s="207" t="s">
        <v>27991</v>
      </c>
      <c r="AF210" s="207" t="s">
        <v>27985</v>
      </c>
    </row>
    <row r="211" spans="1:32" ht="15.95">
      <c r="A211" s="261" t="str" cm="1">
        <f t="array" ref="A211">IFERROR(_xlfn.TEXTJOIN(CHAR(10),TRUE,_xlfn._xlws.FILTER(AOM[AOM],AOM[ilri_code]=$G211)),"No AOM Match")</f>
        <v>No AOM Match</v>
      </c>
      <c r="B211" s="261" t="str" cm="1">
        <f t="array" ref="B211">IFERROR(_xlfn.TEXTJOIN(CHAR(10),TRUE,_xlfn._xlws.FILTER(AOM[Edge_Value],AOM[ilri_code]=$G211)),"No AOM Match")</f>
        <v>No AOM Match</v>
      </c>
      <c r="C211" s="261" t="str" cm="1">
        <f t="array" ref="C211">IFERROR(
  _xlfn.TEXTJOIN(
    CHAR(10),
    TRUE,
    SUBSTITUTE(
      _xlfn._xlws.FILTER(AOM[Path], AOM[ilri_code]=$G211),
      "Management/Livestock Management/Feed Characteristic/Feed Composition/Feed Ingredient/",
      ""
    )
  ),
  "No AOM Match"
)</f>
        <v>No AOM Match</v>
      </c>
      <c r="D211" s="261" t="str" cm="1">
        <f t="array" ref="D211">_xlfn.TEXTJOIN(CHAR(10),TRUE,_xlfn._xlws.FILTER(AE$2:AE$952,$AD$2:$AD$952=$G211))</f>
        <v>Field pea</v>
      </c>
      <c r="F211" s="228" t="str" cm="1">
        <f t="array" ref="F211">_xlfn.TEXTJOIN(CHAR(10),TRUE,_xlfn._xlws.FILTER(AF$2:AF$952,$AD$2:$AD$952=$G211))</f>
        <v>food_crops_cereals_legumes_residues</v>
      </c>
      <c r="G211" s="210" t="s">
        <v>27870</v>
      </c>
      <c r="I211" s="207">
        <v>8.6999999999999993</v>
      </c>
      <c r="J211" s="207">
        <v>1.8</v>
      </c>
      <c r="W211" s="207">
        <v>92.37</v>
      </c>
      <c r="X211" s="207">
        <v>11.19</v>
      </c>
      <c r="Y211" s="207">
        <v>6.84</v>
      </c>
      <c r="Z211" s="207">
        <v>45.51</v>
      </c>
      <c r="AA211" s="207">
        <v>36.65</v>
      </c>
      <c r="AB211" s="207">
        <v>90.534999999999997</v>
      </c>
      <c r="AD211" s="210" t="s">
        <v>27603</v>
      </c>
      <c r="AE211" s="207" t="s">
        <v>27992</v>
      </c>
      <c r="AF211" s="207" t="s">
        <v>27985</v>
      </c>
    </row>
    <row r="212" spans="1:32" ht="32.1">
      <c r="A212" s="228" t="str" cm="1">
        <f t="array" ref="A212">IFERROR(_xlfn.TEXTJOIN(CHAR(10),TRUE,_xlfn._xlws.FILTER(AOM[AOM],AOM[ilri_code]=$G212)),"No AOM Match")</f>
        <v>AOM_001285</v>
      </c>
      <c r="B212" s="228" t="str" cm="1">
        <f t="array" ref="B212">IFERROR(_xlfn.TEXTJOIN(CHAR(10),TRUE,_xlfn._xlws.FILTER(AOM[Edge_Value],AOM[ilri_code]=$G212)),"No AOM Match")</f>
        <v>Pea Straw</v>
      </c>
      <c r="C212" s="228" t="str" cm="1">
        <f t="array" ref="C212">IFERROR(
  _xlfn.TEXTJOIN(
    CHAR(10),
    TRUE,
    SUBSTITUTE(
      _xlfn._xlws.FILTER(AOM[Path], AOM[ilri_code]=$G212),
      "Management/Livestock Management/Feed Characteristic/Feed Composition/Feed Ingredient/",
      ""
    )
  ),
  "No AOM Match"
)</f>
        <v>Crop Byproduct/Legume ByProducts/Pea/Pea Straw</v>
      </c>
      <c r="D212" s="228" t="str" cm="1">
        <f t="array" ref="D212">_xlfn.TEXTJOIN(CHAR(10),TRUE,_xlfn._xlws.FILTER(AE$2:AE$952,$AD$2:$AD$952=$G212))</f>
        <v>Field pea straw</v>
      </c>
      <c r="F212" s="228" t="str" cm="1">
        <f t="array" ref="F212">_xlfn.TEXTJOIN(CHAR(10),TRUE,_xlfn._xlws.FILTER(AF$2:AF$952,$AD$2:$AD$952=$G212))</f>
        <v>food_crops_cereals_legumes_residues</v>
      </c>
      <c r="G212" s="210" t="s">
        <v>19598</v>
      </c>
      <c r="W212" s="207">
        <v>93.93</v>
      </c>
      <c r="X212" s="207">
        <v>4.63</v>
      </c>
      <c r="AB212" s="207">
        <v>87.39</v>
      </c>
      <c r="AD212" s="210" t="s">
        <v>27993</v>
      </c>
      <c r="AE212" s="207" t="s">
        <v>27994</v>
      </c>
      <c r="AF212" s="207" t="s">
        <v>27985</v>
      </c>
    </row>
    <row r="213" spans="1:32" ht="32.1">
      <c r="A213" s="228" t="str" cm="1">
        <f t="array" ref="A213">IFERROR(_xlfn.TEXTJOIN(CHAR(10),TRUE,_xlfn._xlws.FILTER(AOM[AOM],AOM[ilri_code]=$G213)),"No AOM Match")</f>
        <v>No AOM Match</v>
      </c>
      <c r="B213" s="228" t="str" cm="1">
        <f t="array" ref="B213">IFERROR(_xlfn.TEXTJOIN(CHAR(10),TRUE,_xlfn._xlws.FILTER(AOM[Edge_Value],AOM[ilri_code]=$G213)),"No AOM Match")</f>
        <v>No AOM Match</v>
      </c>
      <c r="C213" s="228" t="str" cm="1">
        <f t="array" ref="C213">IFERROR(
  _xlfn.TEXTJOIN(
    CHAR(10),
    TRUE,
    SUBSTITUTE(
      _xlfn._xlws.FILTER(AOM[Path], AOM[ilri_code]=$G213),
      "Management/Livestock Management/Feed Characteristic/Feed Composition/Feed Ingredient/",
      ""
    )
  ),
  "No AOM Match"
)</f>
        <v>No AOM Match</v>
      </c>
      <c r="D213" s="228" t="str" cm="1">
        <f t="array" ref="D213">_xlfn.TEXTJOIN(CHAR(10),TRUE,_xlfn._xlws.FILTER(AE$2:AE$952,$AD$2:$AD$952=$G213))</f>
        <v>Finger millet grain</v>
      </c>
      <c r="F213" s="228" t="str" cm="1">
        <f t="array" ref="F213">_xlfn.TEXTJOIN(CHAR(10),TRUE,_xlfn._xlws.FILTER(AF$2:AF$952,$AD$2:$AD$952=$G213))</f>
        <v>concentrate_feeds_and_agro_industrial_by_products</v>
      </c>
      <c r="G213" s="210" t="s">
        <v>27579</v>
      </c>
      <c r="J213" s="207">
        <v>5.3000000000000007</v>
      </c>
      <c r="K213" s="207">
        <v>6.4649999999999999</v>
      </c>
      <c r="L213" s="207">
        <v>10.315000000000001</v>
      </c>
      <c r="M213" s="207">
        <v>4.0750000000000002</v>
      </c>
      <c r="N213" s="207">
        <v>6.5650000000000004</v>
      </c>
      <c r="O213" s="207">
        <v>67.405000000000001</v>
      </c>
      <c r="W213" s="207">
        <v>93.52</v>
      </c>
      <c r="X213" s="207">
        <v>15.94</v>
      </c>
      <c r="Y213" s="207">
        <v>1.915</v>
      </c>
      <c r="Z213" s="207">
        <v>39.924999999999997</v>
      </c>
      <c r="AA213" s="207">
        <v>7.69</v>
      </c>
      <c r="AB213" s="207">
        <v>89.954999999999998</v>
      </c>
      <c r="AD213" s="210" t="s">
        <v>27896</v>
      </c>
      <c r="AE213" s="207" t="s">
        <v>27995</v>
      </c>
      <c r="AF213" s="207" t="s">
        <v>27985</v>
      </c>
    </row>
    <row r="214" spans="1:32" ht="15.95">
      <c r="A214" s="261" t="str" cm="1">
        <f t="array" ref="A214">IFERROR(_xlfn.TEXTJOIN(CHAR(10),TRUE,_xlfn._xlws.FILTER(AOM[AOM],AOM[ilri_code]=$G214)),"No AOM Match")</f>
        <v>No AOM Match</v>
      </c>
      <c r="B214" s="261" t="str" cm="1">
        <f t="array" ref="B214">IFERROR(_xlfn.TEXTJOIN(CHAR(10),TRUE,_xlfn._xlws.FILTER(AOM[Edge_Value],AOM[ilri_code]=$G214)),"No AOM Match")</f>
        <v>No AOM Match</v>
      </c>
      <c r="C214" s="261" t="str" cm="1">
        <f t="array" ref="C214">IFERROR(
  _xlfn.TEXTJOIN(
    CHAR(10),
    TRUE,
    SUBSTITUTE(
      _xlfn._xlws.FILTER(AOM[Path], AOM[ilri_code]=$G214),
      "Management/Livestock Management/Feed Characteristic/Feed Composition/Feed Ingredient/",
      ""
    )
  ),
  "No AOM Match"
)</f>
        <v>No AOM Match</v>
      </c>
      <c r="D214" s="261" t="str" cm="1">
        <f t="array" ref="D214">_xlfn.TEXTJOIN(CHAR(10),TRUE,_xlfn._xlws.FILTER(AE$2:AE$952,$AD$2:$AD$952=$G214))</f>
        <v>Finger millet stover</v>
      </c>
      <c r="F214" s="228" t="str" cm="1">
        <f t="array" ref="F214">_xlfn.TEXTJOIN(CHAR(10),TRUE,_xlfn._xlws.FILTER(AF$2:AF$952,$AD$2:$AD$952=$G214))</f>
        <v>food_crops_cereals_legumes_residues</v>
      </c>
      <c r="G214" s="210" t="s">
        <v>27875</v>
      </c>
      <c r="I214" s="207">
        <v>6.6947368421052644</v>
      </c>
      <c r="J214" s="207">
        <v>2.3423076923076924</v>
      </c>
      <c r="K214" s="207">
        <v>5.248876404494383</v>
      </c>
      <c r="L214" s="207">
        <v>8.5951685393258401</v>
      </c>
      <c r="M214" s="207">
        <v>2.6667415730337081</v>
      </c>
      <c r="N214" s="207">
        <v>5.029101123595507</v>
      </c>
      <c r="O214" s="207">
        <v>54.139662921348346</v>
      </c>
      <c r="P214" s="207">
        <v>54.307368421052637</v>
      </c>
      <c r="Q214" s="207">
        <v>1258.3031578947368</v>
      </c>
      <c r="R214" s="207">
        <v>13.668421052631581</v>
      </c>
      <c r="S214" s="207">
        <v>5.5963157894736844</v>
      </c>
      <c r="T214" s="207">
        <v>3.0157894736842095</v>
      </c>
      <c r="U214" s="207">
        <v>363.19842105263149</v>
      </c>
      <c r="V214" s="207">
        <v>74.183157894736851</v>
      </c>
      <c r="W214" s="207">
        <v>91.689008264462885</v>
      </c>
      <c r="X214" s="207">
        <v>4.5058620689655164</v>
      </c>
      <c r="Y214" s="207">
        <v>5.7941563786008192</v>
      </c>
      <c r="Z214" s="207">
        <v>68.40176229508198</v>
      </c>
      <c r="AA214" s="207">
        <v>42.337459016393439</v>
      </c>
      <c r="AB214" s="207">
        <v>92.106995884773781</v>
      </c>
      <c r="AD214" s="210" t="s">
        <v>27936</v>
      </c>
      <c r="AE214" s="207" t="s">
        <v>27996</v>
      </c>
      <c r="AF214" s="207" t="s">
        <v>27985</v>
      </c>
    </row>
    <row r="215" spans="1:32" ht="15.95">
      <c r="A215" s="261" t="str" cm="1">
        <f t="array" ref="A215">IFERROR(_xlfn.TEXTJOIN(CHAR(10),TRUE,_xlfn._xlws.FILTER(AOM[AOM],AOM[ilri_code]=$G215)),"No AOM Match")</f>
        <v>AOM_004005</v>
      </c>
      <c r="B215" s="261" t="str" cm="1">
        <f t="array" ref="B215">IFERROR(_xlfn.TEXTJOIN(CHAR(10),TRUE,_xlfn._xlws.FILTER(AOM[Edge_Value],AOM[ilri_code]=$G215)),"No AOM Match")</f>
        <v>Finger Millet Straw</v>
      </c>
      <c r="C215" s="261" t="str" cm="1">
        <f t="array" ref="C215">IFERROR(
  _xlfn.TEXTJOIN(
    CHAR(10),
    TRUE,
    SUBSTITUTE(
      _xlfn._xlws.FILTER(AOM[Path], AOM[ilri_code]=$G215),
      "Management/Livestock Management/Feed Characteristic/Feed Composition/Feed Ingredient/",
      ""
    )
  ),
  "No AOM Match"
)</f>
        <v>Crop Byproduct/Cereal ByProducts/Finger Millet/Finger Millet Straw</v>
      </c>
      <c r="D215" s="261" t="str" cm="1">
        <f t="array" ref="D215">_xlfn.TEXTJOIN(CHAR(10),TRUE,_xlfn._xlws.FILTER(AE$2:AE$952,$AD$2:$AD$952=$G215))</f>
        <v>Finger millet straw</v>
      </c>
      <c r="F215" s="228" t="str" cm="1">
        <f t="array" ref="F215">_xlfn.TEXTJOIN(CHAR(10),TRUE,_xlfn._xlws.FILTER(AF$2:AF$952,$AD$2:$AD$952=$G215))</f>
        <v>food_crops_cereals_legumes_residues</v>
      </c>
      <c r="G215" s="210" t="s">
        <v>18816</v>
      </c>
      <c r="K215" s="207">
        <v>4.7699999999999996</v>
      </c>
      <c r="L215" s="207">
        <v>7.91</v>
      </c>
      <c r="M215" s="207">
        <v>2.0499999999999998</v>
      </c>
      <c r="N215" s="207">
        <v>4.3899999999999997</v>
      </c>
      <c r="O215" s="207">
        <v>51.37</v>
      </c>
      <c r="W215" s="207">
        <v>92.875</v>
      </c>
      <c r="X215" s="207">
        <v>8.9749999999999996</v>
      </c>
      <c r="Y215" s="207">
        <v>3.5850000000000004</v>
      </c>
      <c r="Z215" s="207">
        <v>78.394999999999996</v>
      </c>
      <c r="AA215" s="207">
        <v>43.854999999999997</v>
      </c>
      <c r="AB215" s="207">
        <v>91.659999999999982</v>
      </c>
      <c r="AD215" s="210" t="s">
        <v>27990</v>
      </c>
      <c r="AE215" s="207" t="s">
        <v>27997</v>
      </c>
      <c r="AF215" s="207" t="s">
        <v>27985</v>
      </c>
    </row>
    <row r="216" spans="1:32" ht="15.95">
      <c r="A216" s="261" t="str" cm="1">
        <f t="array" ref="A216">IFERROR(_xlfn.TEXTJOIN(CHAR(10),TRUE,_xlfn._xlws.FILTER(AOM[AOM],AOM[ilri_code]=$G216)),"No AOM Match")</f>
        <v>No AOM Match</v>
      </c>
      <c r="B216" s="261" t="str" cm="1">
        <f t="array" ref="B216">IFERROR(_xlfn.TEXTJOIN(CHAR(10),TRUE,_xlfn._xlws.FILTER(AOM[Edge_Value],AOM[ilri_code]=$G216)),"No AOM Match")</f>
        <v>No AOM Match</v>
      </c>
      <c r="C216" s="261" t="str" cm="1">
        <f t="array" ref="C216">IFERROR(
  _xlfn.TEXTJOIN(
    CHAR(10),
    TRUE,
    SUBSTITUTE(
      _xlfn._xlws.FILTER(AOM[Path], AOM[ilri_code]=$G216),
      "Management/Livestock Management/Feed Characteristic/Feed Composition/Feed Ingredient/",
      ""
    )
  ),
  "No AOM Match"
)</f>
        <v>No AOM Match</v>
      </c>
      <c r="D216" s="261" t="str" cm="1">
        <f t="array" ref="D216">_xlfn.TEXTJOIN(CHAR(10),TRUE,_xlfn._xlws.FILTER(AE$2:AE$952,$AD$2:$AD$952=$G216))</f>
        <v>Fish bone meal</v>
      </c>
      <c r="F216" s="228" t="str" cm="1">
        <f t="array" ref="F216">_xlfn.TEXTJOIN(CHAR(10),TRUE,_xlfn._xlws.FILTER(AF$2:AF$952,$AD$2:$AD$952=$G216))</f>
        <v>concentrate_feeds_and_agro_industrial_by_products</v>
      </c>
      <c r="G216" s="210" t="s">
        <v>27582</v>
      </c>
      <c r="I216" s="207">
        <v>398.5</v>
      </c>
      <c r="J216" s="207">
        <v>28.149999999999995</v>
      </c>
      <c r="U216" s="207">
        <v>873.04</v>
      </c>
      <c r="W216" s="207">
        <v>51.354999999999997</v>
      </c>
      <c r="X216" s="207">
        <v>39.03</v>
      </c>
      <c r="Z216" s="207">
        <v>19.8</v>
      </c>
      <c r="AB216" s="207">
        <v>91.389999999999986</v>
      </c>
      <c r="AD216" s="210" t="s">
        <v>27998</v>
      </c>
      <c r="AE216" s="207" t="s">
        <v>27999</v>
      </c>
      <c r="AF216" s="207" t="s">
        <v>27985</v>
      </c>
    </row>
    <row r="217" spans="1:32" ht="15.95">
      <c r="A217" s="228" t="str" cm="1">
        <f t="array" ref="A217">IFERROR(_xlfn.TEXTJOIN(CHAR(10),TRUE,_xlfn._xlws.FILTER(AOM[AOM],AOM[ilri_code]=$G217)),"No AOM Match")</f>
        <v>No AOM Match</v>
      </c>
      <c r="B217" s="228" t="str" cm="1">
        <f t="array" ref="B217">IFERROR(_xlfn.TEXTJOIN(CHAR(10),TRUE,_xlfn._xlws.FILTER(AOM[Edge_Value],AOM[ilri_code]=$G217)),"No AOM Match")</f>
        <v>No AOM Match</v>
      </c>
      <c r="C217" s="228" t="str" cm="1">
        <f t="array" ref="C217">IFERROR(
  _xlfn.TEXTJOIN(
    CHAR(10),
    TRUE,
    SUBSTITUTE(
      _xlfn._xlws.FILTER(AOM[Path], AOM[ilri_code]=$G217),
      "Management/Livestock Management/Feed Characteristic/Feed Composition/Feed Ingredient/",
      ""
    )
  ),
  "No AOM Match"
)</f>
        <v>No AOM Match</v>
      </c>
      <c r="D217" s="269" t="str" cm="1">
        <f t="array" ref="D217">_xlfn.TEXTJOIN(CHAR(10),TRUE,_xlfn._xlws.FILTER(AE$2:AE$952,$AD$2:$AD$952=$G217))</f>
        <v>Fish Meal</v>
      </c>
      <c r="E217" s="269"/>
      <c r="F217" s="228" t="str" cm="1">
        <f t="array" ref="F217">_xlfn.TEXTJOIN(CHAR(10),TRUE,_xlfn._xlws.FILTER(AF$2:AF$952,$AD$2:$AD$952=$G217))</f>
        <v>mineral_supplements</v>
      </c>
      <c r="G217" s="210" t="s">
        <v>28000</v>
      </c>
      <c r="L217" s="207">
        <v>7.5764999999999985</v>
      </c>
      <c r="O217" s="207">
        <v>67.244499999999988</v>
      </c>
      <c r="Y217" s="207">
        <v>5.229000000000001</v>
      </c>
      <c r="Z217" s="207">
        <v>24.996500000000001</v>
      </c>
      <c r="AA217" s="207">
        <v>18.006499999999996</v>
      </c>
      <c r="AB217" s="207">
        <v>94.05449999999999</v>
      </c>
      <c r="AD217" s="210" t="s">
        <v>28001</v>
      </c>
      <c r="AE217" s="207" t="s">
        <v>28002</v>
      </c>
      <c r="AF217" s="207" t="s">
        <v>27985</v>
      </c>
    </row>
    <row r="218" spans="1:32" ht="15.95">
      <c r="A218" s="228" t="str" cm="1">
        <f t="array" ref="A218">IFERROR(_xlfn.TEXTJOIN(CHAR(10),TRUE,_xlfn._xlws.FILTER(AOM[AOM],AOM[ilri_code]=$G218)),"No AOM Match")</f>
        <v>No AOM Match</v>
      </c>
      <c r="B218" s="228" t="str" cm="1">
        <f t="array" ref="B218">IFERROR(_xlfn.TEXTJOIN(CHAR(10),TRUE,_xlfn._xlws.FILTER(AOM[Edge_Value],AOM[ilri_code]=$G218)),"No AOM Match")</f>
        <v>No AOM Match</v>
      </c>
      <c r="C218" s="228" t="str" cm="1">
        <f t="array" ref="C218">IFERROR(
  _xlfn.TEXTJOIN(
    CHAR(10),
    TRUE,
    SUBSTITUTE(
      _xlfn._xlws.FILTER(AOM[Path], AOM[ilri_code]=$G218),
      "Management/Livestock Management/Feed Characteristic/Feed Composition/Feed Ingredient/",
      ""
    )
  ),
  "No AOM Match"
)</f>
        <v>No AOM Match</v>
      </c>
      <c r="D218" s="228" t="str" cm="1">
        <f t="array" ref="D218">_xlfn.TEXTJOIN(CHAR(10),TRUE,_xlfn._xlws.FILTER(AE$2:AE$952,$AD$2:$AD$952=$G218))</f>
        <v>Fish Nkejje</v>
      </c>
      <c r="F218" s="228" t="str" cm="1">
        <f t="array" ref="F218">_xlfn.TEXTJOIN(CHAR(10),TRUE,_xlfn._xlws.FILTER(AF$2:AF$952,$AD$2:$AD$952=$G218))</f>
        <v>mineral_supplements</v>
      </c>
      <c r="G218" s="210" t="s">
        <v>28003</v>
      </c>
      <c r="L218" s="207">
        <v>8.5449999999999999</v>
      </c>
      <c r="O218" s="207">
        <v>72.064999999999998</v>
      </c>
      <c r="Y218" s="207">
        <v>6.4249999999999998</v>
      </c>
      <c r="Z218" s="207">
        <v>13.205</v>
      </c>
      <c r="AA218" s="207">
        <v>11.760000000000002</v>
      </c>
      <c r="AB218" s="207">
        <v>91.344999999999999</v>
      </c>
      <c r="AD218" s="210" t="s">
        <v>28004</v>
      </c>
      <c r="AE218" s="207" t="s">
        <v>28005</v>
      </c>
      <c r="AF218" s="207" t="s">
        <v>27985</v>
      </c>
    </row>
    <row r="219" spans="1:32" ht="15.95">
      <c r="A219" s="261" t="str" cm="1">
        <f t="array" ref="A219">IFERROR(_xlfn.TEXTJOIN(CHAR(10),TRUE,_xlfn._xlws.FILTER(AOM[AOM],AOM[ilri_code]=$G219)),"No AOM Match")</f>
        <v>No AOM Match</v>
      </c>
      <c r="B219" s="261" t="str" cm="1">
        <f t="array" ref="B219">IFERROR(_xlfn.TEXTJOIN(CHAR(10),TRUE,_xlfn._xlws.FILTER(AOM[Edge_Value],AOM[ilri_code]=$G219)),"No AOM Match")</f>
        <v>No AOM Match</v>
      </c>
      <c r="C219" s="261" t="str" cm="1">
        <f t="array" ref="C219">IFERROR(
  _xlfn.TEXTJOIN(
    CHAR(10),
    TRUE,
    SUBSTITUTE(
      _xlfn._xlws.FILTER(AOM[Path], AOM[ilri_code]=$G219),
      "Management/Livestock Management/Feed Characteristic/Feed Composition/Feed Ingredient/",
      ""
    )
  ),
  "No AOM Match"
)</f>
        <v>No AOM Match</v>
      </c>
      <c r="D219" s="261" t="str" cm="1">
        <f t="array" ref="D219">_xlfn.TEXTJOIN(CHAR(10),TRUE,_xlfn._xlws.FILTER(AE$2:AE$952,$AD$2:$AD$952=$G219))</f>
        <v>Fish Nkejje  Lake Albert Type</v>
      </c>
      <c r="F219" s="228" t="str" cm="1">
        <f t="array" ref="F219">_xlfn.TEXTJOIN(CHAR(10),TRUE,_xlfn._xlws.FILTER(AF$2:AF$952,$AD$2:$AD$952=$G219))</f>
        <v>mineral_supplements</v>
      </c>
      <c r="G219" s="210" t="s">
        <v>28006</v>
      </c>
      <c r="L219" s="207">
        <v>7.94</v>
      </c>
      <c r="O219" s="207">
        <v>71.61</v>
      </c>
      <c r="Y219" s="207">
        <v>5.88</v>
      </c>
      <c r="Z219" s="207">
        <v>7.42</v>
      </c>
      <c r="AA219" s="207">
        <v>7.37</v>
      </c>
      <c r="AB219" s="207">
        <v>91.65</v>
      </c>
      <c r="AD219" s="210" t="s">
        <v>19281</v>
      </c>
      <c r="AE219" s="207" t="s">
        <v>28007</v>
      </c>
      <c r="AF219" s="207" t="s">
        <v>27985</v>
      </c>
    </row>
    <row r="220" spans="1:32" ht="15.95">
      <c r="A220" s="228" t="str" cm="1">
        <f t="array" ref="A220">IFERROR(_xlfn.TEXTJOIN(CHAR(10),TRUE,_xlfn._xlws.FILTER(AOM[AOM],AOM[ilri_code]=$G220)),"No AOM Match")</f>
        <v>No AOM Match</v>
      </c>
      <c r="B220" s="228" t="str" cm="1">
        <f t="array" ref="B220">IFERROR(_xlfn.TEXTJOIN(CHAR(10),TRUE,_xlfn._xlws.FILTER(AOM[Edge_Value],AOM[ilri_code]=$G220)),"No AOM Match")</f>
        <v>No AOM Match</v>
      </c>
      <c r="C220" s="228" t="str" cm="1">
        <f t="array" ref="C220">IFERROR(
  _xlfn.TEXTJOIN(
    CHAR(10),
    TRUE,
    SUBSTITUTE(
      _xlfn._xlws.FILTER(AOM[Path], AOM[ilri_code]=$G220),
      "Management/Livestock Management/Feed Characteristic/Feed Composition/Feed Ingredient/",
      ""
    )
  ),
  "No AOM Match"
)</f>
        <v>No AOM Match</v>
      </c>
      <c r="D220" s="228" t="str" cm="1">
        <f t="array" ref="D220">_xlfn.TEXTJOIN(CHAR(10),TRUE,_xlfn._xlws.FILTER(AE$2:AE$952,$AD$2:$AD$952=$G220))</f>
        <v>Fish Nkejje Tanzania</v>
      </c>
      <c r="F220" s="228" t="str" cm="1">
        <f t="array" ref="F220">_xlfn.TEXTJOIN(CHAR(10),TRUE,_xlfn._xlws.FILTER(AF$2:AF$952,$AD$2:$AD$952=$G220))</f>
        <v>mineral_supplements</v>
      </c>
      <c r="G220" s="210" t="s">
        <v>28008</v>
      </c>
      <c r="L220" s="207">
        <v>8.98</v>
      </c>
      <c r="O220" s="207">
        <v>74.540000000000006</v>
      </c>
      <c r="Y220" s="207">
        <v>6.04</v>
      </c>
      <c r="Z220" s="207">
        <v>14.4</v>
      </c>
      <c r="AA220" s="207">
        <v>12.27</v>
      </c>
      <c r="AB220" s="207">
        <v>90.74</v>
      </c>
      <c r="AD220" s="210" t="s">
        <v>28009</v>
      </c>
      <c r="AE220" s="207" t="s">
        <v>28010</v>
      </c>
      <c r="AF220" s="207" t="s">
        <v>27985</v>
      </c>
    </row>
    <row r="221" spans="1:32" ht="15.95">
      <c r="A221" s="228" t="str" cm="1">
        <f t="array" ref="A221">IFERROR(_xlfn.TEXTJOIN(CHAR(10),TRUE,_xlfn._xlws.FILTER(AOM[AOM],AOM[ilri_code]=$G221)),"No AOM Match")</f>
        <v>No AOM Match</v>
      </c>
      <c r="B221" s="228" t="str" cm="1">
        <f t="array" ref="B221">IFERROR(_xlfn.TEXTJOIN(CHAR(10),TRUE,_xlfn._xlws.FILTER(AOM[Edge_Value],AOM[ilri_code]=$G221)),"No AOM Match")</f>
        <v>No AOM Match</v>
      </c>
      <c r="C221" s="228" t="str" cm="1">
        <f t="array" ref="C221">IFERROR(
  _xlfn.TEXTJOIN(
    CHAR(10),
    TRUE,
    SUBSTITUTE(
      _xlfn._xlws.FILTER(AOM[Path], AOM[ilri_code]=$G221),
      "Management/Livestock Management/Feed Characteristic/Feed Composition/Feed Ingredient/",
      ""
    )
  ),
  "No AOM Match"
)</f>
        <v>No AOM Match</v>
      </c>
      <c r="D221" s="228" t="str" cm="1">
        <f t="array" ref="D221">_xlfn.TEXTJOIN(CHAR(10),TRUE,_xlfn._xlws.FILTER(AE$2:AE$952,$AD$2:$AD$952=$G221))</f>
        <v>Flax straw</v>
      </c>
      <c r="F221" s="228" t="str" cm="1">
        <f t="array" ref="F221">_xlfn.TEXTJOIN(CHAR(10),TRUE,_xlfn._xlws.FILTER(AF$2:AF$952,$AD$2:$AD$952=$G221))</f>
        <v>other_less_common</v>
      </c>
      <c r="G221" s="210" t="s">
        <v>28011</v>
      </c>
      <c r="K221" s="207">
        <v>4.7300000000000004</v>
      </c>
      <c r="L221" s="207">
        <v>7.87</v>
      </c>
      <c r="M221" s="207">
        <v>2.0499999999999998</v>
      </c>
      <c r="N221" s="207">
        <v>4.3499999999999996</v>
      </c>
      <c r="O221" s="207">
        <v>49.74</v>
      </c>
      <c r="W221" s="207">
        <v>93.89</v>
      </c>
      <c r="X221" s="207">
        <v>3.32</v>
      </c>
      <c r="Y221" s="207">
        <v>9.41</v>
      </c>
      <c r="Z221" s="207">
        <v>72.930000000000007</v>
      </c>
      <c r="AA221" s="207">
        <v>57.14</v>
      </c>
      <c r="AB221" s="207">
        <v>91.6</v>
      </c>
      <c r="AD221" s="210" t="s">
        <v>28012</v>
      </c>
      <c r="AE221" s="207" t="s">
        <v>28013</v>
      </c>
      <c r="AF221" s="207" t="s">
        <v>27985</v>
      </c>
    </row>
    <row r="222" spans="1:32" ht="15.95">
      <c r="A222" s="261" t="str" cm="1">
        <f t="array" ref="A222">IFERROR(_xlfn.TEXTJOIN(CHAR(10),TRUE,_xlfn._xlws.FILTER(AOM[AOM],AOM[ilri_code]=$G222)),"No AOM Match")</f>
        <v>AOM_001618</v>
      </c>
      <c r="B222" s="261" t="str" cm="1">
        <f t="array" ref="B222">IFERROR(_xlfn.TEXTJOIN(CHAR(10),TRUE,_xlfn._xlws.FILTER(AOM[Edge_Value],AOM[ilri_code]=$G222)),"No AOM Match")</f>
        <v>Oat Fodder</v>
      </c>
      <c r="C222" s="261" t="str" cm="1">
        <f t="array" ref="C222">IFERROR(
  _xlfn.TEXTJOIN(
    CHAR(10),
    TRUE,
    SUBSTITUTE(
      _xlfn._xlws.FILTER(AOM[Path], AOM[ilri_code]=$G222),
      "Management/Livestock Management/Feed Characteristic/Feed Composition/Feed Ingredient/",
      ""
    )
  ),
  "No AOM Match"
)</f>
        <v>Crop Byproduct/Cereal ByProducts/Oat/Oat Fodder</v>
      </c>
      <c r="D222" s="261" t="str" cm="1">
        <f t="array" ref="D222">_xlfn.TEXTJOIN(CHAR(10),TRUE,_xlfn._xlws.FILTER(AE$2:AE$952,$AD$2:$AD$952=$G222))</f>
        <v xml:space="preserve">fodder oats </v>
      </c>
      <c r="F222" s="228" t="str" cm="1">
        <f t="array" ref="F222">_xlfn.TEXTJOIN(CHAR(10),TRUE,_xlfn._xlws.FILTER(AF$2:AF$952,$AD$2:$AD$952=$G222))</f>
        <v>food_crops_cereals_legumes_green</v>
      </c>
      <c r="G222" s="210" t="s">
        <v>18988</v>
      </c>
      <c r="L222" s="207">
        <v>9.59</v>
      </c>
      <c r="O222" s="207">
        <v>66.73</v>
      </c>
      <c r="W222" s="207">
        <v>94.2</v>
      </c>
      <c r="X222" s="207">
        <v>10.61</v>
      </c>
      <c r="Y222" s="207">
        <v>3.92</v>
      </c>
      <c r="Z222" s="207">
        <v>34.729999999999997</v>
      </c>
      <c r="AA222" s="207">
        <v>14.01</v>
      </c>
      <c r="AB222" s="207">
        <v>92.65</v>
      </c>
      <c r="AD222" s="210" t="s">
        <v>28014</v>
      </c>
      <c r="AE222" s="207" t="s">
        <v>28015</v>
      </c>
      <c r="AF222" s="207" t="s">
        <v>27985</v>
      </c>
    </row>
    <row r="223" spans="1:32" ht="48">
      <c r="A223" s="261" t="str" cm="1">
        <f t="array" ref="A223">IFERROR(_xlfn.TEXTJOIN(CHAR(10),TRUE,_xlfn._xlws.FILTER(AOM[AOM],AOM[ilri_code]=$G223)),"No AOM Match")</f>
        <v>No AOM Match</v>
      </c>
      <c r="B223" s="261" t="str" cm="1">
        <f t="array" ref="B223">IFERROR(_xlfn.TEXTJOIN(CHAR(10),TRUE,_xlfn._xlws.FILTER(AOM[Edge_Value],AOM[ilri_code]=$G223)),"No AOM Match")</f>
        <v>No AOM Match</v>
      </c>
      <c r="C223" s="261" t="str" cm="1">
        <f t="array" ref="C223">IFERROR(
  _xlfn.TEXTJOIN(
    CHAR(10),
    TRUE,
    SUBSTITUTE(
      _xlfn._xlws.FILTER(AOM[Path], AOM[ilri_code]=$G223),
      "Management/Livestock Management/Feed Characteristic/Feed Composition/Feed Ingredient/",
      ""
    )
  ),
  "No AOM Match"
)</f>
        <v>No AOM Match</v>
      </c>
      <c r="D223" s="261" t="str" cm="1">
        <f t="array" ref="D223">_xlfn.TEXTJOIN(CHAR(10),TRUE,_xlfn._xlws.FILTER(AE$2:AE$952,$AD$2:$AD$952=$G223))</f>
        <v>Fonio straw</v>
      </c>
      <c r="F223" s="228" t="str" cm="1">
        <f t="array" ref="F223">_xlfn.TEXTJOIN(CHAR(10),TRUE,_xlfn._xlws.FILTER(AF$2:AF$952,$AD$2:$AD$952=$G223))</f>
        <v>Herbaceous forages-all data</v>
      </c>
      <c r="G223" s="210" t="s">
        <v>28016</v>
      </c>
      <c r="I223" s="207">
        <v>3</v>
      </c>
      <c r="J223" s="207">
        <v>0.72499999999999998</v>
      </c>
      <c r="K223" s="207">
        <v>2.8650000000000002</v>
      </c>
      <c r="L223" s="207">
        <v>9.1449999999999996</v>
      </c>
      <c r="M223" s="207">
        <v>3.1349999999999998</v>
      </c>
      <c r="N223" s="207">
        <v>2.72</v>
      </c>
      <c r="O223" s="207">
        <v>57.82</v>
      </c>
      <c r="P223" s="207">
        <v>37.340000000000003</v>
      </c>
      <c r="Q223" s="207">
        <v>271.89999999999998</v>
      </c>
      <c r="R223" s="207">
        <v>8.6</v>
      </c>
      <c r="S223" s="207">
        <v>8.125</v>
      </c>
      <c r="T223" s="207">
        <v>3.1999999999999997</v>
      </c>
      <c r="U223" s="207">
        <v>235.1575</v>
      </c>
      <c r="V223" s="207">
        <v>55.480000000000004</v>
      </c>
      <c r="W223" s="207">
        <v>95.35</v>
      </c>
      <c r="X223" s="207">
        <v>2.0400000000000005</v>
      </c>
      <c r="Y223" s="207">
        <v>7.3650000000000002</v>
      </c>
      <c r="Z223" s="207">
        <v>76.290000000000006</v>
      </c>
      <c r="AA223" s="207">
        <v>47.47</v>
      </c>
      <c r="AB223" s="207">
        <v>91.083333333333329</v>
      </c>
      <c r="AD223" s="210" t="s">
        <v>27761</v>
      </c>
      <c r="AE223" s="207" t="s">
        <v>28017</v>
      </c>
      <c r="AF223" s="207" t="s">
        <v>27985</v>
      </c>
    </row>
    <row r="224" spans="1:32" ht="15.95">
      <c r="A224" s="228" t="str" cm="1">
        <f t="array" ref="A224">IFERROR(_xlfn.TEXTJOIN(CHAR(10),TRUE,_xlfn._xlws.FILTER(AOM[AOM],AOM[ilri_code]=$G224)),"No AOM Match")</f>
        <v>No AOM Match</v>
      </c>
      <c r="B224" s="228" t="str" cm="1">
        <f t="array" ref="B224">IFERROR(_xlfn.TEXTJOIN(CHAR(10),TRUE,_xlfn._xlws.FILTER(AOM[Edge_Value],AOM[ilri_code]=$G224)),"No AOM Match")</f>
        <v>No AOM Match</v>
      </c>
      <c r="C224" s="228" t="str" cm="1">
        <f t="array" ref="C224">IFERROR(
  _xlfn.TEXTJOIN(
    CHAR(10),
    TRUE,
    SUBSTITUTE(
      _xlfn._xlws.FILTER(AOM[Path], AOM[ilri_code]=$G224),
      "Management/Livestock Management/Feed Characteristic/Feed Composition/Feed Ingredient/",
      ""
    )
  ),
  "No AOM Match"
)</f>
        <v>No AOM Match</v>
      </c>
      <c r="D224" s="228" t="str" cm="1">
        <f t="array" ref="D224">_xlfn.TEXTJOIN(CHAR(10),TRUE,_xlfn._xlws.FILTER(AE$2:AE$952,$AD$2:$AD$952=$G224))</f>
        <v xml:space="preserve">food oats
Food oats 
Food oats  </v>
      </c>
      <c r="F224" s="228" t="str" cm="1">
        <f t="array" ref="F224">_xlfn.TEXTJOIN(CHAR(10),TRUE,_xlfn._xlws.FILTER(AF$2:AF$952,$AD$2:$AD$952=$G224))</f>
        <v>food_crops_cereals_legumes_green
food_crops_cereals_legumes_green
food_crops_cereals_legumes_green</v>
      </c>
      <c r="G224" s="210" t="s">
        <v>27838</v>
      </c>
      <c r="L224" s="207">
        <v>7.8353225806451618</v>
      </c>
      <c r="O224" s="207">
        <v>54.66016129032257</v>
      </c>
      <c r="W224" s="207">
        <v>91.445645161290315</v>
      </c>
      <c r="X224" s="207">
        <v>7.9654838709677405</v>
      </c>
      <c r="Y224" s="207">
        <v>6.3677419354838731</v>
      </c>
      <c r="Z224" s="207">
        <v>60.341451612903228</v>
      </c>
      <c r="AA224" s="207">
        <v>36.603064516129038</v>
      </c>
      <c r="AB224" s="207">
        <v>93.221290322580657</v>
      </c>
      <c r="AD224" s="210" t="s">
        <v>28018</v>
      </c>
      <c r="AE224" s="207" t="s">
        <v>4654</v>
      </c>
      <c r="AF224" s="207" t="s">
        <v>27985</v>
      </c>
    </row>
    <row r="225" spans="1:32" ht="15.95">
      <c r="A225" s="228" t="str" cm="1">
        <f t="array" ref="A225">IFERROR(_xlfn.TEXTJOIN(CHAR(10),TRUE,_xlfn._xlws.FILTER(AOM[AOM],AOM[ilri_code]=$G225)),"No AOM Match")</f>
        <v>No AOM Match</v>
      </c>
      <c r="B225" s="228" t="str" cm="1">
        <f t="array" ref="B225">IFERROR(_xlfn.TEXTJOIN(CHAR(10),TRUE,_xlfn._xlws.FILTER(AOM[Edge_Value],AOM[ilri_code]=$G225)),"No AOM Match")</f>
        <v>No AOM Match</v>
      </c>
      <c r="C225" s="228" t="str" cm="1">
        <f t="array" ref="C225">IFERROR(
  _xlfn.TEXTJOIN(
    CHAR(10),
    TRUE,
    SUBSTITUTE(
      _xlfn._xlws.FILTER(AOM[Path], AOM[ilri_code]=$G225),
      "Management/Livestock Management/Feed Characteristic/Feed Composition/Feed Ingredient/",
      ""
    )
  ),
  "No AOM Match"
)</f>
        <v>No AOM Match</v>
      </c>
      <c r="D225" s="228" t="str" cm="1">
        <f t="array" ref="D225">_xlfn.TEXTJOIN(CHAR(10),TRUE,_xlfn._xlws.FILTER(AE$2:AE$952,$AD$2:$AD$952=$G225))</f>
        <v>Food oats 1</v>
      </c>
      <c r="F225" s="228" t="str" cm="1">
        <f t="array" ref="F225">_xlfn.TEXTJOIN(CHAR(10),TRUE,_xlfn._xlws.FILTER(AF$2:AF$952,$AD$2:$AD$952=$G225))</f>
        <v>food_crops_cereals_legumes_green</v>
      </c>
      <c r="G225" s="210" t="s">
        <v>27851</v>
      </c>
      <c r="L225" s="207">
        <v>55.894444444444453</v>
      </c>
      <c r="O225" s="207">
        <v>8.2311111111111117</v>
      </c>
      <c r="W225" s="207">
        <v>91.975555555555559</v>
      </c>
      <c r="X225" s="207">
        <v>4.181111111111111</v>
      </c>
      <c r="Y225" s="207">
        <v>6.833333333333333</v>
      </c>
      <c r="Z225" s="207">
        <v>62.684444444444438</v>
      </c>
      <c r="AA225" s="207">
        <v>41.111111111111114</v>
      </c>
      <c r="AB225" s="207">
        <v>93.405555555555551</v>
      </c>
      <c r="AD225" s="210" t="s">
        <v>28019</v>
      </c>
      <c r="AE225" s="207" t="s">
        <v>28020</v>
      </c>
      <c r="AF225" s="207" t="s">
        <v>27985</v>
      </c>
    </row>
    <row r="226" spans="1:32" ht="15.95">
      <c r="A226" s="261" t="str" cm="1">
        <f t="array" ref="A226">IFERROR(_xlfn.TEXTJOIN(CHAR(10),TRUE,_xlfn._xlws.FILTER(AOM[AOM],AOM[ilri_code]=$G226)),"No AOM Match")</f>
        <v>No AOM Match</v>
      </c>
      <c r="B226" s="261" t="str" cm="1">
        <f t="array" ref="B226">IFERROR(_xlfn.TEXTJOIN(CHAR(10),TRUE,_xlfn._xlws.FILTER(AOM[Edge_Value],AOM[ilri_code]=$G226)),"No AOM Match")</f>
        <v>No AOM Match</v>
      </c>
      <c r="C226" s="261" t="str" cm="1">
        <f t="array" ref="C226">IFERROR(
  _xlfn.TEXTJOIN(
    CHAR(10),
    TRUE,
    SUBSTITUTE(
      _xlfn._xlws.FILTER(AOM[Path], AOM[ilri_code]=$G226),
      "Management/Livestock Management/Feed Characteristic/Feed Composition/Feed Ingredient/",
      ""
    )
  ),
  "No AOM Match"
)</f>
        <v>No AOM Match</v>
      </c>
      <c r="D226" s="261" t="str" cm="1">
        <f t="array" ref="D226">_xlfn.TEXTJOIN(CHAR(10),TRUE,_xlfn._xlws.FILTER(AE$2:AE$952,$AD$2:$AD$952=$G226))</f>
        <v>Food oats 2</v>
      </c>
      <c r="F226" s="228" t="str" cm="1">
        <f t="array" ref="F226">_xlfn.TEXTJOIN(CHAR(10),TRUE,_xlfn._xlws.FILTER(AF$2:AF$952,$AD$2:$AD$952=$G226))</f>
        <v>food_crops_cereals_legumes_green</v>
      </c>
      <c r="G226" s="210" t="s">
        <v>27853</v>
      </c>
      <c r="L226" s="207">
        <v>53.865555555555552</v>
      </c>
      <c r="O226" s="207">
        <v>7.8766666666666669</v>
      </c>
      <c r="W226" s="207">
        <v>91.476666666666659</v>
      </c>
      <c r="X226" s="207">
        <v>4.3455555555555563</v>
      </c>
      <c r="Y226" s="207">
        <v>7.0955555555555554</v>
      </c>
      <c r="Z226" s="207">
        <v>63.965555555555547</v>
      </c>
      <c r="AA226" s="207">
        <v>43.401111111111113</v>
      </c>
      <c r="AB226" s="207">
        <v>93.461111111111109</v>
      </c>
      <c r="AD226" s="210" t="s">
        <v>28021</v>
      </c>
      <c r="AE226" s="207" t="s">
        <v>28022</v>
      </c>
      <c r="AF226" s="207" t="s">
        <v>27985</v>
      </c>
    </row>
    <row r="227" spans="1:32" ht="15.95">
      <c r="A227" s="228" t="str" cm="1">
        <f t="array" ref="A227">IFERROR(_xlfn.TEXTJOIN(CHAR(10),TRUE,_xlfn._xlws.FILTER(AOM[AOM],AOM[ilri_code]=$G227)),"No AOM Match")</f>
        <v>No AOM Match</v>
      </c>
      <c r="B227" s="228" t="str" cm="1">
        <f t="array" ref="B227">IFERROR(_xlfn.TEXTJOIN(CHAR(10),TRUE,_xlfn._xlws.FILTER(AOM[Edge_Value],AOM[ilri_code]=$G227)),"No AOM Match")</f>
        <v>No AOM Match</v>
      </c>
      <c r="C227" s="228" t="str" cm="1">
        <f t="array" ref="C227">IFERROR(
  _xlfn.TEXTJOIN(
    CHAR(10),
    TRUE,
    SUBSTITUTE(
      _xlfn._xlws.FILTER(AOM[Path], AOM[ilri_code]=$G227),
      "Management/Livestock Management/Feed Characteristic/Feed Composition/Feed Ingredient/",
      ""
    )
  ),
  "No AOM Match"
)</f>
        <v>No AOM Match</v>
      </c>
      <c r="D227" s="228" t="str" cm="1">
        <f t="array" ref="D227">_xlfn.TEXTJOIN(CHAR(10),TRUE,_xlfn._xlws.FILTER(AE$2:AE$952,$AD$2:$AD$952=$G227))</f>
        <v xml:space="preserve">Forage oats
Forage oats </v>
      </c>
      <c r="F227" s="228" t="str" cm="1">
        <f t="array" ref="F227">_xlfn.TEXTJOIN(CHAR(10),TRUE,_xlfn._xlws.FILTER(AF$2:AF$952,$AD$2:$AD$952=$G227))</f>
        <v>food_crops_cereals_legumes_green
food_crops_cereals_legumes_green</v>
      </c>
      <c r="G227" s="210" t="s">
        <v>27843</v>
      </c>
      <c r="L227" s="207">
        <v>14.650588235294116</v>
      </c>
      <c r="O227" s="207">
        <v>49.980882352941201</v>
      </c>
      <c r="W227" s="207">
        <v>90.907352941176484</v>
      </c>
      <c r="X227" s="207">
        <v>7.830441176470587</v>
      </c>
      <c r="Y227" s="207">
        <v>6.1313235294117661</v>
      </c>
      <c r="Z227" s="207">
        <v>58.45441176470591</v>
      </c>
      <c r="AA227" s="207">
        <v>36.793529411764723</v>
      </c>
      <c r="AB227" s="207">
        <v>92.995588235294122</v>
      </c>
      <c r="AD227" s="210" t="s">
        <v>19874</v>
      </c>
      <c r="AE227" s="207" t="s">
        <v>5075</v>
      </c>
      <c r="AF227" s="207" t="s">
        <v>27985</v>
      </c>
    </row>
    <row r="228" spans="1:32" ht="15.95">
      <c r="A228" s="261" t="str" cm="1">
        <f t="array" ref="A228">IFERROR(_xlfn.TEXTJOIN(CHAR(10),TRUE,_xlfn._xlws.FILTER(AOM[AOM],AOM[ilri_code]=$G228)),"No AOM Match")</f>
        <v>No AOM Match</v>
      </c>
      <c r="B228" s="261" t="str" cm="1">
        <f t="array" ref="B228">IFERROR(_xlfn.TEXTJOIN(CHAR(10),TRUE,_xlfn._xlws.FILTER(AOM[Edge_Value],AOM[ilri_code]=$G228)),"No AOM Match")</f>
        <v>No AOM Match</v>
      </c>
      <c r="C228" s="261" t="str" cm="1">
        <f t="array" ref="C228">IFERROR(
  _xlfn.TEXTJOIN(
    CHAR(10),
    TRUE,
    SUBSTITUTE(
      _xlfn._xlws.FILTER(AOM[Path], AOM[ilri_code]=$G228),
      "Management/Livestock Management/Feed Characteristic/Feed Composition/Feed Ingredient/",
      ""
    )
  ),
  "No AOM Match"
)</f>
        <v>No AOM Match</v>
      </c>
      <c r="D228" s="261" t="str" cm="1">
        <f t="array" ref="D228">_xlfn.TEXTJOIN(CHAR(10),TRUE,_xlfn._xlws.FILTER(AE$2:AE$952,$AD$2:$AD$952=$G228))</f>
        <v>forb</v>
      </c>
      <c r="F228" s="228" t="str" cm="1">
        <f t="array" ref="F228">_xlfn.TEXTJOIN(CHAR(10),TRUE,_xlfn._xlws.FILTER(AF$2:AF$952,$AD$2:$AD$952=$G228))</f>
        <v>Herbaceous forages-all data</v>
      </c>
      <c r="G228" s="210" t="s">
        <v>28023</v>
      </c>
      <c r="L228" s="207">
        <v>8.4666666666666668</v>
      </c>
      <c r="O228" s="207">
        <v>57.863333333333323</v>
      </c>
      <c r="W228" s="207">
        <v>93.586666666666659</v>
      </c>
      <c r="X228" s="207">
        <v>10.964999999999998</v>
      </c>
      <c r="Y228" s="207">
        <v>10.396666666666667</v>
      </c>
      <c r="Z228" s="207">
        <v>55.736666666666672</v>
      </c>
      <c r="AA228" s="207">
        <v>40.125</v>
      </c>
      <c r="AB228" s="207">
        <v>91.533333333333317</v>
      </c>
      <c r="AD228" s="210" t="s">
        <v>27813</v>
      </c>
      <c r="AE228" s="207" t="s">
        <v>28024</v>
      </c>
      <c r="AF228" s="207" t="s">
        <v>27985</v>
      </c>
    </row>
    <row r="229" spans="1:32" ht="15.95">
      <c r="A229" s="261" t="str" cm="1">
        <f t="array" ref="A229">IFERROR(_xlfn.TEXTJOIN(CHAR(10),TRUE,_xlfn._xlws.FILTER(AOM[AOM],AOM[ilri_code]=$G229)),"No AOM Match")</f>
        <v>No AOM Match</v>
      </c>
      <c r="B229" s="261" t="str" cm="1">
        <f t="array" ref="B229">IFERROR(_xlfn.TEXTJOIN(CHAR(10),TRUE,_xlfn._xlws.FILTER(AOM[Edge_Value],AOM[ilri_code]=$G229)),"No AOM Match")</f>
        <v>No AOM Match</v>
      </c>
      <c r="C229" s="261" t="str" cm="1">
        <f t="array" ref="C229">IFERROR(
  _xlfn.TEXTJOIN(
    CHAR(10),
    TRUE,
    SUBSTITUTE(
      _xlfn._xlws.FILTER(AOM[Path], AOM[ilri_code]=$G229),
      "Management/Livestock Management/Feed Characteristic/Feed Composition/Feed Ingredient/",
      ""
    )
  ),
  "No AOM Match"
)</f>
        <v>No AOM Match</v>
      </c>
      <c r="D229" s="261" t="str" cm="1">
        <f t="array" ref="D229">_xlfn.TEXTJOIN(CHAR(10),TRUE,_xlfn._xlws.FILTER(AE$2:AE$952,$AD$2:$AD$952=$G229))</f>
        <v>Foxtail millet forage</v>
      </c>
      <c r="F229" s="228" t="str" cm="1">
        <f t="array" ref="F229">_xlfn.TEXTJOIN(CHAR(10),TRUE,_xlfn._xlws.FILTER(AF$2:AF$952,$AD$2:$AD$952=$G229))</f>
        <v>food_crops_cereals_legumes_green</v>
      </c>
      <c r="G229" s="210" t="s">
        <v>27674</v>
      </c>
      <c r="K229" s="207">
        <v>4.9800000000000004</v>
      </c>
      <c r="L229" s="207">
        <v>8.1999999999999993</v>
      </c>
      <c r="M229" s="207">
        <v>2.2999999999999998</v>
      </c>
      <c r="N229" s="207">
        <v>4.6399999999999997</v>
      </c>
      <c r="O229" s="207">
        <v>54.05</v>
      </c>
      <c r="W229" s="207">
        <v>90.172500000000014</v>
      </c>
      <c r="X229" s="207">
        <v>10.1875</v>
      </c>
      <c r="Y229" s="207">
        <v>6.375</v>
      </c>
      <c r="Z229" s="207">
        <v>69.820000000000007</v>
      </c>
      <c r="AA229" s="207">
        <v>41.267499999999998</v>
      </c>
      <c r="AB229" s="207">
        <v>92.089999999999989</v>
      </c>
      <c r="AD229" s="210" t="s">
        <v>28025</v>
      </c>
      <c r="AE229" s="207" t="s">
        <v>28026</v>
      </c>
      <c r="AF229" s="207" t="s">
        <v>27985</v>
      </c>
    </row>
    <row r="230" spans="1:32" ht="15.95">
      <c r="A230" s="228" t="str" cm="1">
        <f t="array" ref="A230">IFERROR(_xlfn.TEXTJOIN(CHAR(10),TRUE,_xlfn._xlws.FILTER(AOM[AOM],AOM[ilri_code]=$G230)),"No AOM Match")</f>
        <v>No AOM Match</v>
      </c>
      <c r="B230" s="228" t="str" cm="1">
        <f t="array" ref="B230">IFERROR(_xlfn.TEXTJOIN(CHAR(10),TRUE,_xlfn._xlws.FILTER(AOM[Edge_Value],AOM[ilri_code]=$G230)),"No AOM Match")</f>
        <v>No AOM Match</v>
      </c>
      <c r="C230" s="228" t="str" cm="1">
        <f t="array" ref="C230">IFERROR(
  _xlfn.TEXTJOIN(
    CHAR(10),
    TRUE,
    SUBSTITUTE(
      _xlfn._xlws.FILTER(AOM[Path], AOM[ilri_code]=$G230),
      "Management/Livestock Management/Feed Characteristic/Feed Composition/Feed Ingredient/",
      ""
    )
  ),
  "No AOM Match"
)</f>
        <v>No AOM Match</v>
      </c>
      <c r="D230" s="228" t="str" cm="1">
        <f t="array" ref="D230">_xlfn.TEXTJOIN(CHAR(10),TRUE,_xlfn._xlws.FILTER(AE$2:AE$952,$AD$2:$AD$952=$G230))</f>
        <v>Foxtail millet stover</v>
      </c>
      <c r="F230" s="228" t="str" cm="1">
        <f t="array" ref="F230">_xlfn.TEXTJOIN(CHAR(10),TRUE,_xlfn._xlws.FILTER(AF$2:AF$952,$AD$2:$AD$952=$G230))</f>
        <v>food_crops_cereals_legumes_residues</v>
      </c>
      <c r="G230" s="210" t="s">
        <v>27878</v>
      </c>
      <c r="K230" s="207">
        <v>5.86</v>
      </c>
      <c r="L230" s="207">
        <v>9.4600000000000009</v>
      </c>
      <c r="M230" s="207">
        <v>3.39</v>
      </c>
      <c r="N230" s="207">
        <v>5.82</v>
      </c>
      <c r="O230" s="207">
        <v>68.36</v>
      </c>
      <c r="W230" s="207">
        <v>86.17</v>
      </c>
      <c r="X230" s="207">
        <v>4.21</v>
      </c>
      <c r="Y230" s="207">
        <v>6.3249999999999993</v>
      </c>
      <c r="Z230" s="207">
        <v>73.034999999999997</v>
      </c>
      <c r="AA230" s="207">
        <v>46.174999999999997</v>
      </c>
      <c r="AB230" s="207">
        <v>91.856666666666669</v>
      </c>
      <c r="AD230" s="210" t="s">
        <v>20363</v>
      </c>
      <c r="AE230" s="207" t="s">
        <v>28027</v>
      </c>
      <c r="AF230" s="207" t="s">
        <v>27985</v>
      </c>
    </row>
    <row r="231" spans="1:32" ht="32.1">
      <c r="A231" s="261" t="str" cm="1">
        <f t="array" ref="A231">IFERROR(_xlfn.TEXTJOIN(CHAR(10),TRUE,_xlfn._xlws.FILTER(AOM[AOM],AOM[ilri_code]=$G231)),"No AOM Match")</f>
        <v>No AOM Match</v>
      </c>
      <c r="B231" s="261" t="str" cm="1">
        <f t="array" ref="B231">IFERROR(_xlfn.TEXTJOIN(CHAR(10),TRUE,_xlfn._xlws.FILTER(AOM[Edge_Value],AOM[ilri_code]=$G231)),"No AOM Match")</f>
        <v>No AOM Match</v>
      </c>
      <c r="C231" s="262" t="str" cm="1">
        <f t="array" ref="C231">IFERROR(
  _xlfn.TEXTJOIN(
    CHAR(10),
    TRUE,
    SUBSTITUTE(
      _xlfn._xlws.FILTER(AOM[Path], AOM[ilri_code]=$G231),
      "Management/Livestock Management/Feed Characteristic/Feed Composition/Feed Ingredient/",
      ""
    )
  ),
  "No AOM Match"
)</f>
        <v>No AOM Match</v>
      </c>
      <c r="D231" s="261" t="str" cm="1">
        <f t="array" ref="D231">_xlfn.TEXTJOIN(CHAR(10),TRUE,_xlfn._xlws.FILTER(AE$2:AE$952,$AD$2:$AD$952=$G231))</f>
        <v xml:space="preserve">Fresh maize </v>
      </c>
      <c r="F231" s="228" t="str" cm="1">
        <f t="array" ref="F231">_xlfn.TEXTJOIN(CHAR(10),TRUE,_xlfn._xlws.FILTER(AF$2:AF$952,$AD$2:$AD$952=$G231))</f>
        <v>food_crops_cereals_legumes_green</v>
      </c>
      <c r="G231" s="210" t="s">
        <v>27836</v>
      </c>
      <c r="L231" s="207">
        <v>8.879999999999999</v>
      </c>
      <c r="O231" s="207">
        <v>62.644999999999996</v>
      </c>
      <c r="W231" s="207">
        <v>92.824999999999989</v>
      </c>
      <c r="X231" s="207">
        <v>7.8650000000000002</v>
      </c>
      <c r="Y231" s="207">
        <v>4.8849999999999998</v>
      </c>
      <c r="Z231" s="207">
        <v>52.225000000000001</v>
      </c>
      <c r="AA231" s="207">
        <v>24.604999999999997</v>
      </c>
      <c r="AB231" s="207">
        <v>93.025000000000006</v>
      </c>
      <c r="AD231" s="210" t="s">
        <v>23032</v>
      </c>
      <c r="AE231" s="207" t="s">
        <v>3638</v>
      </c>
      <c r="AF231" s="207" t="s">
        <v>27985</v>
      </c>
    </row>
    <row r="232" spans="1:32" ht="15.95">
      <c r="A232" s="261" t="str" cm="1">
        <f t="array" ref="A232">IFERROR(_xlfn.TEXTJOIN(CHAR(10),TRUE,_xlfn._xlws.FILTER(AOM[AOM],AOM[ilri_code]=$G232)),"No AOM Match")</f>
        <v>No AOM Match</v>
      </c>
      <c r="B232" s="261" t="str" cm="1">
        <f t="array" ref="B232">IFERROR(_xlfn.TEXTJOIN(CHAR(10),TRUE,_xlfn._xlws.FILTER(AOM[Edge_Value],AOM[ilri_code]=$G232)),"No AOM Match")</f>
        <v>No AOM Match</v>
      </c>
      <c r="C232" s="261" t="str" cm="1">
        <f t="array" ref="C232">IFERROR(
  _xlfn.TEXTJOIN(
    CHAR(10),
    TRUE,
    SUBSTITUTE(
      _xlfn._xlws.FILTER(AOM[Path], AOM[ilri_code]=$G232),
      "Management/Livestock Management/Feed Characteristic/Feed Composition/Feed Ingredient/",
      ""
    )
  ),
  "No AOM Match"
)</f>
        <v>No AOM Match</v>
      </c>
      <c r="D232" s="261" t="str" cm="1">
        <f t="array" ref="D232">_xlfn.TEXTJOIN(CHAR(10),TRUE,_xlfn._xlws.FILTER(AE$2:AE$952,$AD$2:$AD$952=$G232))</f>
        <v>Fuirena ochreata</v>
      </c>
      <c r="F232" s="228" t="str" cm="1">
        <f t="array" ref="F232">_xlfn.TEXTJOIN(CHAR(10),TRUE,_xlfn._xlws.FILTER(AF$2:AF$952,$AD$2:$AD$952=$G232))</f>
        <v>other_less_common</v>
      </c>
      <c r="G232" s="210" t="s">
        <v>28028</v>
      </c>
      <c r="W232" s="207">
        <v>88.07</v>
      </c>
      <c r="X232" s="207">
        <v>8.44</v>
      </c>
      <c r="Z232" s="207">
        <v>60.85</v>
      </c>
      <c r="AB232" s="207">
        <v>94.49</v>
      </c>
      <c r="AD232" s="210" t="s">
        <v>28029</v>
      </c>
      <c r="AE232" s="207" t="s">
        <v>28030</v>
      </c>
      <c r="AF232" s="207" t="s">
        <v>27985</v>
      </c>
    </row>
    <row r="233" spans="1:32" ht="15.95">
      <c r="A233" s="261" t="str" cm="1">
        <f t="array" ref="A233">IFERROR(_xlfn.TEXTJOIN(CHAR(10),TRUE,_xlfn._xlws.FILTER(AOM[AOM],AOM[ilri_code]=$G233)),"No AOM Match")</f>
        <v>No AOM Match</v>
      </c>
      <c r="B233" s="261" t="str" cm="1">
        <f t="array" ref="B233">IFERROR(_xlfn.TEXTJOIN(CHAR(10),TRUE,_xlfn._xlws.FILTER(AOM[Edge_Value],AOM[ilri_code]=$G233)),"No AOM Match")</f>
        <v>No AOM Match</v>
      </c>
      <c r="C233" s="261" t="str" cm="1">
        <f t="array" ref="C233">IFERROR(
  _xlfn.TEXTJOIN(
    CHAR(10),
    TRUE,
    SUBSTITUTE(
      _xlfn._xlws.FILTER(AOM[Path], AOM[ilri_code]=$G233),
      "Management/Livestock Management/Feed Characteristic/Feed Composition/Feed Ingredient/",
      ""
    )
  ),
  "No AOM Match"
)</f>
        <v>No AOM Match</v>
      </c>
      <c r="D233" s="261" t="str" cm="1">
        <f t="array" ref="D233">_xlfn.TEXTJOIN(CHAR(10),TRUE,_xlfn._xlws.FILTER(AE$2:AE$952,$AD$2:$AD$952=$G233))</f>
        <v>Galinsoga sp.</v>
      </c>
      <c r="F233" s="228" t="str" cm="1">
        <f t="array" ref="F233">_xlfn.TEXTJOIN(CHAR(10),TRUE,_xlfn._xlws.FILTER(AF$2:AF$952,$AD$2:$AD$952=$G233))</f>
        <v>Herbaceous forages-all data</v>
      </c>
      <c r="G233" s="210" t="s">
        <v>28031</v>
      </c>
      <c r="L233" s="207">
        <v>7.4633333333333338</v>
      </c>
      <c r="O233" s="207">
        <v>54.151111111111106</v>
      </c>
      <c r="W233" s="207">
        <v>81.72</v>
      </c>
      <c r="X233" s="207">
        <v>11.442222222222222</v>
      </c>
      <c r="Y233" s="207">
        <v>8.4266666666666676</v>
      </c>
      <c r="Z233" s="207">
        <v>44.111111111111114</v>
      </c>
      <c r="AA233" s="207">
        <v>42.385555555555555</v>
      </c>
      <c r="AB233" s="207">
        <v>90.998888888888899</v>
      </c>
      <c r="AD233" s="210" t="s">
        <v>23187</v>
      </c>
      <c r="AE233" s="207" t="s">
        <v>28032</v>
      </c>
      <c r="AF233" s="207" t="s">
        <v>27985</v>
      </c>
    </row>
    <row r="234" spans="1:32" ht="15.95">
      <c r="A234" s="261" t="str" cm="1">
        <f t="array" ref="A234">IFERROR(_xlfn.TEXTJOIN(CHAR(10),TRUE,_xlfn._xlws.FILTER(AOM[AOM],AOM[ilri_code]=$G234)),"No AOM Match")</f>
        <v>AOM_001581
AOM_001381
AOM_001380</v>
      </c>
      <c r="B234" s="261" t="str" cm="1">
        <f t="array" ref="B234">IFERROR(_xlfn.TEXTJOIN(CHAR(10),TRUE,_xlfn._xlws.FILTER(AOM[Edge_Value],AOM[ilri_code]=$G234)),"No AOM Match")</f>
        <v>Andropogon gayanus Dried
Andropogon gayanus Ensiled
Andropogon gayanus</v>
      </c>
      <c r="C234" s="261" t="str" cm="1">
        <f t="array" ref="C234">IFERROR(
  _xlfn.TEXTJOIN(
    CHAR(10),
    TRUE,
    SUBSTITUTE(
      _xlfn._xlws.FILTER(AOM[Path], AOM[ilri_code]=$G234),
      "Management/Livestock Management/Feed Characteristic/Feed Composition/Feed Ingredient/",
      ""
    )
  ),
  "No AOM Match"
)</f>
        <v>Forage Plants/Cereal and Grass Forages/Andropogon gayanus/Andropogon gayanus Dried
Forage Plants/Cereal and Grass Forages/Andropogon gayanus/Andropogon gayanus Ensiled
Forage Plants/Cereal and Grass Forages/Andropogon gayanus</v>
      </c>
      <c r="D234" s="261" t="str" cm="1">
        <f t="array" ref="D234">_xlfn.TEXTJOIN(CHAR(10),TRUE,_xlfn._xlws.FILTER(AE$2:AE$952,$AD$2:$AD$952=$G234))</f>
        <v>Gamba grass</v>
      </c>
      <c r="F234" s="228" t="str" cm="1">
        <f t="array" ref="F234">_xlfn.TEXTJOIN(CHAR(10),TRUE,_xlfn._xlws.FILTER(AF$2:AF$952,$AD$2:$AD$952=$G234))</f>
        <v>Herbaceous forages-all data</v>
      </c>
      <c r="G234" s="210" t="s">
        <v>20838</v>
      </c>
      <c r="I234" s="207">
        <v>4.665774647887325</v>
      </c>
      <c r="J234" s="207">
        <v>2.1995454545454547</v>
      </c>
      <c r="K234" s="207">
        <v>2.5625</v>
      </c>
      <c r="L234" s="207">
        <v>6.0062499999999996</v>
      </c>
      <c r="M234" s="207">
        <v>2.2400000000000002</v>
      </c>
      <c r="N234" s="207">
        <v>0</v>
      </c>
      <c r="O234" s="207">
        <v>52.960223463687157</v>
      </c>
      <c r="P234" s="207">
        <v>33.686818181818182</v>
      </c>
      <c r="Q234" s="207">
        <v>141.83799999999999</v>
      </c>
      <c r="R234" s="207">
        <v>23.688636363636366</v>
      </c>
      <c r="S234" s="207">
        <v>16.503636363636364</v>
      </c>
      <c r="T234" s="207">
        <v>1.8159016393442622</v>
      </c>
      <c r="U234" s="207">
        <v>495.79666666666662</v>
      </c>
      <c r="V234" s="207">
        <v>205.09923076923073</v>
      </c>
      <c r="W234" s="207">
        <v>91.71517241379307</v>
      </c>
      <c r="X234" s="207">
        <v>10.64876288659794</v>
      </c>
      <c r="Y234" s="207">
        <v>7.2468825910931232</v>
      </c>
      <c r="Z234" s="207">
        <v>74.977672727272719</v>
      </c>
      <c r="AA234" s="207">
        <v>48.990766129032323</v>
      </c>
      <c r="AB234" s="207">
        <v>90.61359430604989</v>
      </c>
      <c r="AD234" s="210" t="s">
        <v>20198</v>
      </c>
      <c r="AE234" s="207" t="s">
        <v>5466</v>
      </c>
      <c r="AF234" s="207" t="s">
        <v>27985</v>
      </c>
    </row>
    <row r="235" spans="1:32" ht="15.95">
      <c r="A235" s="261" t="str" cm="1">
        <f t="array" ref="A235">IFERROR(_xlfn.TEXTJOIN(CHAR(10),TRUE,_xlfn._xlws.FILTER(AOM[AOM],AOM[ilri_code]=$G235)),"No AOM Match")</f>
        <v>No AOM Match</v>
      </c>
      <c r="B235" s="261" t="str" cm="1">
        <f t="array" ref="B235">IFERROR(_xlfn.TEXTJOIN(CHAR(10),TRUE,_xlfn._xlws.FILTER(AOM[Edge_Value],AOM[ilri_code]=$G235)),"No AOM Match")</f>
        <v>No AOM Match</v>
      </c>
      <c r="C235" s="261" t="str" cm="1">
        <f t="array" ref="C235">IFERROR(
  _xlfn.TEXTJOIN(
    CHAR(10),
    TRUE,
    SUBSTITUTE(
      _xlfn._xlws.FILTER(AOM[Path], AOM[ilri_code]=$G235),
      "Management/Livestock Management/Feed Characteristic/Feed Composition/Feed Ingredient/",
      ""
    )
  ),
  "No AOM Match"
)</f>
        <v>No AOM Match</v>
      </c>
      <c r="D235" s="261" t="str" cm="1">
        <f t="array" ref="D235">_xlfn.TEXTJOIN(CHAR(10),TRUE,_xlfn._xlws.FILTER(AE$2:AE$952,$AD$2:$AD$952=$G235))</f>
        <v>Giant setaria leaf</v>
      </c>
      <c r="F235" s="228" t="str" cm="1">
        <f t="array" ref="F235">_xlfn.TEXTJOIN(CHAR(10),TRUE,_xlfn._xlws.FILTER(AF$2:AF$952,$AD$2:$AD$952=$G235))</f>
        <v>Herbaceous forages-all data</v>
      </c>
      <c r="G235" s="210" t="s">
        <v>28033</v>
      </c>
      <c r="L235" s="207">
        <v>7.46</v>
      </c>
      <c r="O235" s="207">
        <v>57.14</v>
      </c>
      <c r="W235" s="207">
        <v>85.07</v>
      </c>
      <c r="X235" s="207">
        <v>12.83</v>
      </c>
      <c r="Y235" s="207">
        <v>5.21</v>
      </c>
      <c r="Z235" s="207">
        <v>67.45</v>
      </c>
      <c r="AA235" s="207">
        <v>41.42</v>
      </c>
      <c r="AB235" s="207">
        <v>92.16</v>
      </c>
      <c r="AD235" s="210" t="s">
        <v>27607</v>
      </c>
      <c r="AE235" s="207" t="s">
        <v>28034</v>
      </c>
      <c r="AF235" s="207" t="s">
        <v>27985</v>
      </c>
    </row>
    <row r="236" spans="1:32" ht="15.95">
      <c r="A236" s="261" t="str" cm="1">
        <f t="array" ref="A236">IFERROR(_xlfn.TEXTJOIN(CHAR(10),TRUE,_xlfn._xlws.FILTER(AOM[AOM],AOM[ilri_code]=$G236)),"No AOM Match")</f>
        <v>No AOM Match</v>
      </c>
      <c r="B236" s="261" t="str" cm="1">
        <f t="array" ref="B236">IFERROR(_xlfn.TEXTJOIN(CHAR(10),TRUE,_xlfn._xlws.FILTER(AOM[Edge_Value],AOM[ilri_code]=$G236)),"No AOM Match")</f>
        <v>No AOM Match</v>
      </c>
      <c r="C236" s="261" t="str" cm="1">
        <f t="array" ref="C236">IFERROR(
  _xlfn.TEXTJOIN(
    CHAR(10),
    TRUE,
    SUBSTITUTE(
      _xlfn._xlws.FILTER(AOM[Path], AOM[ilri_code]=$G236),
      "Management/Livestock Management/Feed Characteristic/Feed Composition/Feed Ingredient/",
      ""
    )
  ),
  "No AOM Match"
)</f>
        <v>No AOM Match</v>
      </c>
      <c r="D236" s="261" t="str" cm="1">
        <f t="array" ref="D236">_xlfn.TEXTJOIN(CHAR(10),TRUE,_xlfn._xlws.FILTER(AE$2:AE$952,$AD$2:$AD$952=$G236))</f>
        <v>Glyphaea brevis</v>
      </c>
      <c r="F236" s="228" t="str" cm="1">
        <f t="array" ref="F236">_xlfn.TEXTJOIN(CHAR(10),TRUE,_xlfn._xlws.FILTER(AF$2:AF$952,$AD$2:$AD$952=$G236))</f>
        <v>other_less_common</v>
      </c>
      <c r="G236" s="210" t="s">
        <v>28035</v>
      </c>
      <c r="K236" s="207">
        <v>5.8350000000000009</v>
      </c>
      <c r="L236" s="207">
        <v>9.4349999999999987</v>
      </c>
      <c r="M236" s="207">
        <v>3.3499999999999996</v>
      </c>
      <c r="N236" s="207">
        <v>5.7949999999999999</v>
      </c>
      <c r="O236" s="207">
        <v>64.064999999999998</v>
      </c>
      <c r="Y236" s="207">
        <v>6.38</v>
      </c>
      <c r="Z236" s="207">
        <v>47.245000000000005</v>
      </c>
      <c r="AA236" s="207">
        <v>29.89</v>
      </c>
      <c r="AB236" s="207">
        <v>89.06</v>
      </c>
      <c r="AD236" s="210" t="s">
        <v>28036</v>
      </c>
      <c r="AE236" s="207" t="s">
        <v>28037</v>
      </c>
      <c r="AF236" s="207" t="s">
        <v>27985</v>
      </c>
    </row>
    <row r="237" spans="1:32" ht="15.95">
      <c r="A237" s="228" t="str" cm="1">
        <f t="array" ref="A237">IFERROR(_xlfn.TEXTJOIN(CHAR(10),TRUE,_xlfn._xlws.FILTER(AOM[AOM],AOM[ilri_code]=$G237)),"No AOM Match")</f>
        <v>No AOM Match</v>
      </c>
      <c r="B237" s="228" t="str" cm="1">
        <f t="array" ref="B237">IFERROR(_xlfn.TEXTJOIN(CHAR(10),TRUE,_xlfn._xlws.FILTER(AOM[Edge_Value],AOM[ilri_code]=$G237)),"No AOM Match")</f>
        <v>No AOM Match</v>
      </c>
      <c r="C237" s="228" t="str" cm="1">
        <f t="array" ref="C237">IFERROR(
  _xlfn.TEXTJOIN(
    CHAR(10),
    TRUE,
    SUBSTITUTE(
      _xlfn._xlws.FILTER(AOM[Path], AOM[ilri_code]=$G237),
      "Management/Livestock Management/Feed Characteristic/Feed Composition/Feed Ingredient/",
      ""
    )
  ),
  "No AOM Match"
)</f>
        <v>No AOM Match</v>
      </c>
      <c r="D237" s="228" t="str" cm="1">
        <f t="array" ref="D237">_xlfn.TEXTJOIN(CHAR(10),TRUE,_xlfn._xlws.FILTER(AE$2:AE$952,$AD$2:$AD$952=$G237))</f>
        <v>Golden millet</v>
      </c>
      <c r="F237" s="228" t="str" cm="1">
        <f t="array" ref="F237">_xlfn.TEXTJOIN(CHAR(10),TRUE,_xlfn._xlws.FILTER(AF$2:AF$952,$AD$2:$AD$952=$G237))</f>
        <v>Herbaceous forages-all data</v>
      </c>
      <c r="G237" s="210" t="s">
        <v>28038</v>
      </c>
      <c r="I237" s="207">
        <v>4.8612499999999983</v>
      </c>
      <c r="J237" s="207">
        <v>1.6933898305084747</v>
      </c>
      <c r="K237" s="207">
        <v>4.8324999999999996</v>
      </c>
      <c r="L237" s="207">
        <v>7.9899999999999993</v>
      </c>
      <c r="M237" s="207">
        <v>2.1399999999999997</v>
      </c>
      <c r="N237" s="207">
        <v>4.4700000000000006</v>
      </c>
      <c r="O237" s="207">
        <v>59.505555555555553</v>
      </c>
      <c r="P237" s="207">
        <v>31.160000000000004</v>
      </c>
      <c r="Q237" s="207">
        <v>245.36</v>
      </c>
      <c r="R237" s="207">
        <v>31.153157894736836</v>
      </c>
      <c r="S237" s="207">
        <v>13.48391304347826</v>
      </c>
      <c r="T237" s="207">
        <v>1.5698305084745754</v>
      </c>
      <c r="U237" s="207">
        <v>211.99749999999997</v>
      </c>
      <c r="V237" s="207">
        <v>176.79090909090905</v>
      </c>
      <c r="W237" s="207">
        <v>88.339152542372887</v>
      </c>
      <c r="X237" s="207">
        <v>7.5942372881355942</v>
      </c>
      <c r="Y237" s="207">
        <v>5.7866101694915253</v>
      </c>
      <c r="Z237" s="207">
        <v>72.848135593220363</v>
      </c>
      <c r="AA237" s="207">
        <v>42.907796610169477</v>
      </c>
      <c r="AB237" s="207">
        <v>91.919661016949149</v>
      </c>
      <c r="AD237" s="210" t="s">
        <v>27609</v>
      </c>
      <c r="AE237" s="207" t="s">
        <v>28039</v>
      </c>
      <c r="AF237" s="207" t="s">
        <v>27985</v>
      </c>
    </row>
    <row r="238" spans="1:32" ht="15.95">
      <c r="A238" s="261" t="str" cm="1">
        <f t="array" ref="A238">IFERROR(_xlfn.TEXTJOIN(CHAR(10),TRUE,_xlfn._xlws.FILTER(AOM[AOM],AOM[ilri_code]=$G238)),"No AOM Match")</f>
        <v>No AOM Match</v>
      </c>
      <c r="B238" s="261" t="str" cm="1">
        <f t="array" ref="B238">IFERROR(_xlfn.TEXTJOIN(CHAR(10),TRUE,_xlfn._xlws.FILTER(AOM[Edge_Value],AOM[ilri_code]=$G238)),"No AOM Match")</f>
        <v>No AOM Match</v>
      </c>
      <c r="C238" s="261" t="str" cm="1">
        <f t="array" ref="C238">IFERROR(
  _xlfn.TEXTJOIN(
    CHAR(10),
    TRUE,
    SUBSTITUTE(
      _xlfn._xlws.FILTER(AOM[Path], AOM[ilri_code]=$G238),
      "Management/Livestock Management/Feed Characteristic/Feed Composition/Feed Ingredient/",
      ""
    )
  ),
  "No AOM Match"
)</f>
        <v>No AOM Match</v>
      </c>
      <c r="D238" s="261" t="str" cm="1">
        <f t="array" ref="D238">_xlfn.TEXTJOIN(CHAR(10),TRUE,_xlfn._xlws.FILTER(AE$2:AE$952,$AD$2:$AD$952=$G238))</f>
        <v>Golden millet 'Nandi'</v>
      </c>
      <c r="F238" s="228" t="str" cm="1">
        <f t="array" ref="F238">_xlfn.TEXTJOIN(CHAR(10),TRUE,_xlfn._xlws.FILTER(AF$2:AF$952,$AD$2:$AD$952=$G238))</f>
        <v>Herbaceous forages-all data</v>
      </c>
      <c r="G238" s="210" t="s">
        <v>28040</v>
      </c>
      <c r="O238" s="207">
        <v>42.06</v>
      </c>
      <c r="W238" s="207">
        <v>90.93</v>
      </c>
      <c r="X238" s="207">
        <v>9.0299999999999994</v>
      </c>
      <c r="Y238" s="207">
        <v>6.93</v>
      </c>
      <c r="Z238" s="207">
        <v>78.59</v>
      </c>
      <c r="AA238" s="207">
        <v>51.92</v>
      </c>
      <c r="AB238" s="207">
        <v>91.15</v>
      </c>
      <c r="AD238" s="210" t="s">
        <v>19253</v>
      </c>
      <c r="AE238" s="207" t="s">
        <v>28041</v>
      </c>
      <c r="AF238" s="207" t="s">
        <v>28042</v>
      </c>
    </row>
    <row r="239" spans="1:32" ht="32.1">
      <c r="A239" s="261" t="str" cm="1">
        <f t="array" ref="A239">IFERROR(_xlfn.TEXTJOIN(CHAR(10),TRUE,_xlfn._xlws.FILTER(AOM[AOM],AOM[ilri_code]=$G239)),"No AOM Match")</f>
        <v>No AOM Match</v>
      </c>
      <c r="B239" s="261" t="str" cm="1">
        <f t="array" ref="B239">IFERROR(_xlfn.TEXTJOIN(CHAR(10),TRUE,_xlfn._xlws.FILTER(AOM[Edge_Value],AOM[ilri_code]=$G239)),"No AOM Match")</f>
        <v>No AOM Match</v>
      </c>
      <c r="C239" s="261" t="str" cm="1">
        <f t="array" ref="C239">IFERROR(
  _xlfn.TEXTJOIN(
    CHAR(10),
    TRUE,
    SUBSTITUTE(
      _xlfn._xlws.FILTER(AOM[Path], AOM[ilri_code]=$G239),
      "Management/Livestock Management/Feed Characteristic/Feed Composition/Feed Ingredient/",
      ""
    )
  ),
  "No AOM Match"
)</f>
        <v>No AOM Match</v>
      </c>
      <c r="D239" s="261" t="str" cm="1">
        <f t="array" ref="D239">_xlfn.TEXTJOIN(CHAR(10),TRUE,_xlfn._xlws.FILTER(AE$2:AE$952,$AD$2:$AD$952=$G239))</f>
        <v>Golden millet stover</v>
      </c>
      <c r="F239" s="228" t="str" cm="1">
        <f t="array" ref="F239">_xlfn.TEXTJOIN(CHAR(10),TRUE,_xlfn._xlws.FILTER(AF$2:AF$952,$AD$2:$AD$952=$G239))</f>
        <v>food_crops_cereals_legumes_residues</v>
      </c>
      <c r="G239" s="210" t="s">
        <v>27881</v>
      </c>
      <c r="I239" s="207">
        <v>3.1</v>
      </c>
      <c r="J239" s="207">
        <v>0.8</v>
      </c>
      <c r="P239" s="207">
        <v>16.510000000000002</v>
      </c>
      <c r="Q239" s="207">
        <v>223.16</v>
      </c>
      <c r="R239" s="207">
        <v>35.9</v>
      </c>
      <c r="S239" s="207">
        <v>14.85</v>
      </c>
      <c r="T239" s="207">
        <v>1.1000000000000001</v>
      </c>
      <c r="U239" s="207">
        <v>161.99</v>
      </c>
      <c r="V239" s="207">
        <v>37.229999999999997</v>
      </c>
      <c r="W239" s="207">
        <v>90.51</v>
      </c>
      <c r="X239" s="207">
        <v>4.63</v>
      </c>
      <c r="Y239" s="207">
        <v>4.07</v>
      </c>
      <c r="Z239" s="207">
        <v>73.73</v>
      </c>
      <c r="AA239" s="207">
        <v>40.43</v>
      </c>
      <c r="AB239" s="207">
        <v>90.25</v>
      </c>
      <c r="AD239" s="210" t="s">
        <v>20600</v>
      </c>
      <c r="AE239" s="207" t="s">
        <v>5350</v>
      </c>
      <c r="AF239" s="207" t="s">
        <v>28042</v>
      </c>
    </row>
    <row r="240" spans="1:32" ht="15.95">
      <c r="A240" s="228" t="str" cm="1">
        <f t="array" ref="A240">IFERROR(_xlfn.TEXTJOIN(CHAR(10),TRUE,_xlfn._xlws.FILTER(AOM[AOM],AOM[ilri_code]=$G240)),"No AOM Match")</f>
        <v>No AOM Match</v>
      </c>
      <c r="B240" s="228" t="str" cm="1">
        <f t="array" ref="B240">IFERROR(_xlfn.TEXTJOIN(CHAR(10),TRUE,_xlfn._xlws.FILTER(AOM[Edge_Value],AOM[ilri_code]=$G240)),"No AOM Match")</f>
        <v>No AOM Match</v>
      </c>
      <c r="C240" s="228" t="str" cm="1">
        <f t="array" ref="C240">IFERROR(
  _xlfn.TEXTJOIN(
    CHAR(10),
    TRUE,
    SUBSTITUTE(
      _xlfn._xlws.FILTER(AOM[Path], AOM[ilri_code]=$G240),
      "Management/Livestock Management/Feed Characteristic/Feed Composition/Feed Ingredient/",
      ""
    )
  ),
  "No AOM Match"
)</f>
        <v>No AOM Match</v>
      </c>
      <c r="D240" s="228" t="str" cm="1">
        <f t="array" ref="D240">_xlfn.TEXTJOIN(CHAR(10),TRUE,_xlfn._xlws.FILTER(AE$2:AE$952,$AD$2:$AD$952=$G240))</f>
        <v>Gomphocarpus rostratus</v>
      </c>
      <c r="F240" s="228" t="str" cm="1">
        <f t="array" ref="F240">_xlfn.TEXTJOIN(CHAR(10),TRUE,_xlfn._xlws.FILTER(AF$2:AF$952,$AD$2:$AD$952=$G240))</f>
        <v>other_less_common</v>
      </c>
      <c r="G240" s="210" t="s">
        <v>28043</v>
      </c>
      <c r="X240" s="207">
        <v>16.52333333333333</v>
      </c>
      <c r="Y240" s="207">
        <v>6.1150000000000002</v>
      </c>
      <c r="Z240" s="207">
        <v>27.443333333333339</v>
      </c>
      <c r="AA240" s="207">
        <v>21.76</v>
      </c>
      <c r="AB240" s="207">
        <v>93.843333333333348</v>
      </c>
      <c r="AD240" s="210" t="s">
        <v>27717</v>
      </c>
      <c r="AE240" s="207" t="s">
        <v>28044</v>
      </c>
      <c r="AF240" s="207" t="s">
        <v>28042</v>
      </c>
    </row>
    <row r="241" spans="1:32" ht="15.95">
      <c r="A241" s="261" t="str" cm="1">
        <f t="array" ref="A241">IFERROR(_xlfn.TEXTJOIN(CHAR(10),TRUE,_xlfn._xlws.FILTER(AOM[AOM],AOM[ilri_code]=$G241)),"No AOM Match")</f>
        <v>AOM_000692
AOM_001809
AOM_000693
AOM_001855
AOM_001912
AOM_001911
AOM_001910</v>
      </c>
      <c r="B241" s="261" t="str" cm="1">
        <f t="array" ref="B241">IFERROR(_xlfn.TEXTJOIN(CHAR(10),TRUE,_xlfn._xlws.FILTER(AOM[Edge_Value],AOM[ilri_code]=$G241)),"No AOM Match")</f>
        <v>Grass Dried Ground
Grass Dried
Grass Local
Poaceae
Unspecified Grass
Unspecified Grass Dried
Unspecified Grass Dried Ground</v>
      </c>
      <c r="C241" s="261" t="str" cm="1">
        <f t="array" ref="C241">IFERROR(
  _xlfn.TEXTJOIN(
    CHAR(10),
    TRUE,
    SUBSTITUTE(
      _xlfn._xlws.FILTER(AOM[Path], AOM[ilri_code]=$G241),
      "Management/Livestock Management/Feed Characteristic/Feed Composition/Feed Ingredient/",
      ""
    )
  ),
  "No AOM Match"
)</f>
        <v>Forage Plants/Cereal and Grass Forages/Grass Dried/Grass Dried Ground
Forage Plants/Cereal and Grass Forages/Grass Dried
Forage Plants/Cereal and Grass Forages/Grass Local
Forage Plants/Cereal and Grass Forages/Poaceae
Forage Plants/Cereal and Grass Forages/Unspecified Grass
Forage Plants/Cereal and Grass Forages/Unspecified Grass/Unspecified Grass Dried
Forage Plants/Cereal and Grass Forages/Unspecified Grass/Unspecified Grass Dried Ground</v>
      </c>
      <c r="D241" s="261" t="str" cm="1">
        <f t="array" ref="D241">_xlfn.TEXTJOIN(CHAR(10),TRUE,_xlfn._xlws.FILTER(AE$2:AE$952,$AD$2:$AD$952=$G241))</f>
        <v>Grass hay
hay</v>
      </c>
      <c r="E241" s="228" t="s">
        <v>12869</v>
      </c>
      <c r="F241" s="228" t="str" cm="1">
        <f t="array" ref="F241">_xlfn.TEXTJOIN(CHAR(10),TRUE,_xlfn._xlws.FILTER(AF$2:AF$952,$AD$2:$AD$952=$G241))</f>
        <v>Herbaceous forages-all data
Herbaceous forages-all data</v>
      </c>
      <c r="G241" s="210" t="s">
        <v>21120</v>
      </c>
      <c r="H241" s="210" t="s">
        <v>28045</v>
      </c>
      <c r="L241" s="207" t="e">
        <f>GEOMEAN(#REF!)</f>
        <v>#REF!</v>
      </c>
      <c r="O241" s="207" t="e">
        <f>GEOMEAN(#REF!)</f>
        <v>#REF!</v>
      </c>
      <c r="W241" s="207" t="e">
        <f>GEOMEAN(#REF!)</f>
        <v>#REF!</v>
      </c>
      <c r="X241" s="207" t="e">
        <f>GEOMEAN(#REF!)</f>
        <v>#REF!</v>
      </c>
      <c r="Y241" s="207" t="e">
        <f>GEOMEAN(#REF!)</f>
        <v>#REF!</v>
      </c>
      <c r="Z241" s="207" t="e">
        <f>GEOMEAN(#REF!)</f>
        <v>#REF!</v>
      </c>
      <c r="AA241" s="207" t="e">
        <f>GEOMEAN(#REF!)</f>
        <v>#REF!</v>
      </c>
      <c r="AB241" s="207" t="e">
        <f>GEOMEAN(#REF!)</f>
        <v>#REF!</v>
      </c>
      <c r="AD241" s="210" t="s">
        <v>20004</v>
      </c>
      <c r="AE241" s="207" t="s">
        <v>28046</v>
      </c>
      <c r="AF241" s="207" t="s">
        <v>28042</v>
      </c>
    </row>
    <row r="242" spans="1:32" ht="15.95">
      <c r="A242" s="261" t="str" cm="1">
        <f t="array" ref="A242">IFERROR(_xlfn.TEXTJOIN(CHAR(10),TRUE,_xlfn._xlws.FILTER(AOM[AOM],AOM[ilri_code]=$G242)),"No AOM Match")</f>
        <v>No AOM Match</v>
      </c>
      <c r="B242" s="261" t="str" cm="1">
        <f t="array" ref="B242">IFERROR(_xlfn.TEXTJOIN(CHAR(10),TRUE,_xlfn._xlws.FILTER(AOM[Edge_Value],AOM[ilri_code]=$G242)),"No AOM Match")</f>
        <v>No AOM Match</v>
      </c>
      <c r="C242" s="261" t="str" cm="1">
        <f t="array" ref="C242">IFERROR(
  _xlfn.TEXTJOIN(
    CHAR(10),
    TRUE,
    SUBSTITUTE(
      _xlfn._xlws.FILTER(AOM[Path], AOM[ilri_code]=$G242),
      "Management/Livestock Management/Feed Characteristic/Feed Composition/Feed Ingredient/",
      ""
    )
  ),
  "No AOM Match"
)</f>
        <v>No AOM Match</v>
      </c>
      <c r="D242" s="261" t="str" cm="1">
        <f t="array" ref="D242">_xlfn.TEXTJOIN(CHAR(10),TRUE,_xlfn._xlws.FILTER(AE$2:AE$952,$AD$2:$AD$952=$G242))</f>
        <v>Grass hay (Sululta)</v>
      </c>
      <c r="F242" s="228" t="str" cm="1">
        <f t="array" ref="F242">_xlfn.TEXTJOIN(CHAR(10),TRUE,_xlfn._xlws.FILTER(AF$2:AF$952,$AD$2:$AD$952=$G242))</f>
        <v>Herbaceous forages-all data</v>
      </c>
      <c r="G242" s="210" t="s">
        <v>28047</v>
      </c>
      <c r="W242" s="207">
        <v>90.871249999999989</v>
      </c>
      <c r="X242" s="207">
        <v>6.2812499999999991</v>
      </c>
      <c r="Y242" s="207">
        <v>3.76</v>
      </c>
      <c r="Z242" s="207">
        <v>65.965000000000003</v>
      </c>
      <c r="AA242" s="207">
        <v>36.770000000000003</v>
      </c>
      <c r="AB242" s="207">
        <v>91.024999999999991</v>
      </c>
      <c r="AD242" s="210" t="s">
        <v>20622</v>
      </c>
      <c r="AE242" s="207" t="s">
        <v>5364</v>
      </c>
      <c r="AF242" s="207" t="s">
        <v>28042</v>
      </c>
    </row>
    <row r="243" spans="1:32" ht="15.95">
      <c r="A243" s="228" t="str" cm="1">
        <f t="array" ref="A243">IFERROR(_xlfn.TEXTJOIN(CHAR(10),TRUE,_xlfn._xlws.FILTER(AOM[AOM],AOM[ilri_code]=$G243)),"No AOM Match")</f>
        <v>No AOM Match</v>
      </c>
      <c r="B243" s="228" t="str" cm="1">
        <f t="array" ref="B243">IFERROR(_xlfn.TEXTJOIN(CHAR(10),TRUE,_xlfn._xlws.FILTER(AOM[Edge_Value],AOM[ilri_code]=$G243)),"No AOM Match")</f>
        <v>No AOM Match</v>
      </c>
      <c r="C243" s="228" t="str" cm="1">
        <f t="array" ref="C243">IFERROR(
  _xlfn.TEXTJOIN(
    CHAR(10),
    TRUE,
    SUBSTITUTE(
      _xlfn._xlws.FILTER(AOM[Path], AOM[ilri_code]=$G243),
      "Management/Livestock Management/Feed Characteristic/Feed Composition/Feed Ingredient/",
      ""
    )
  ),
  "No AOM Match"
)</f>
        <v>No AOM Match</v>
      </c>
      <c r="D243" s="228" t="str" cm="1">
        <f t="array" ref="D243">_xlfn.TEXTJOIN(CHAR(10),TRUE,_xlfn._xlws.FILTER(AE$2:AE$952,$AD$2:$AD$952=$G243))</f>
        <v>Grass hay (Sululta) + urea</v>
      </c>
      <c r="F243" s="228" t="str" cm="1">
        <f t="array" ref="F243">_xlfn.TEXTJOIN(CHAR(10),TRUE,_xlfn._xlws.FILTER(AF$2:AF$952,$AD$2:$AD$952=$G243))</f>
        <v>Herbaceous forages-all data</v>
      </c>
      <c r="G243" s="210" t="s">
        <v>28048</v>
      </c>
      <c r="W243" s="207">
        <v>92.245000000000005</v>
      </c>
      <c r="X243" s="207">
        <v>9.6337499999999991</v>
      </c>
      <c r="Y243" s="207">
        <v>6.0549999999999997</v>
      </c>
      <c r="Z243" s="207">
        <v>75.002499999999998</v>
      </c>
      <c r="AA243" s="207">
        <v>41.577499999999993</v>
      </c>
      <c r="AB243" s="207">
        <v>91.548749999999998</v>
      </c>
      <c r="AD243" s="210" t="s">
        <v>28049</v>
      </c>
      <c r="AE243" s="207" t="s">
        <v>28050</v>
      </c>
      <c r="AF243" s="207" t="s">
        <v>28042</v>
      </c>
    </row>
    <row r="244" spans="1:32" ht="15.95">
      <c r="A244" s="261" t="str" cm="1">
        <f t="array" ref="A244">IFERROR(_xlfn.TEXTJOIN(CHAR(10),TRUE,_xlfn._xlws.FILTER(AOM[AOM],AOM[ilri_code]=$G244)),"No AOM Match")</f>
        <v>No AOM Match</v>
      </c>
      <c r="B244" s="261" t="str" cm="1">
        <f t="array" ref="B244">IFERROR(_xlfn.TEXTJOIN(CHAR(10),TRUE,_xlfn._xlws.FILTER(AOM[Edge_Value],AOM[ilri_code]=$G244)),"No AOM Match")</f>
        <v>No AOM Match</v>
      </c>
      <c r="C244" s="261" t="str" cm="1">
        <f t="array" ref="C244">IFERROR(
  _xlfn.TEXTJOIN(
    CHAR(10),
    TRUE,
    SUBSTITUTE(
      _xlfn._xlws.FILTER(AOM[Path], AOM[ilri_code]=$G244),
      "Management/Livestock Management/Feed Characteristic/Feed Composition/Feed Ingredient/",
      ""
    )
  ),
  "No AOM Match"
)</f>
        <v>No AOM Match</v>
      </c>
      <c r="D244" s="261" t="str" cm="1">
        <f t="array" ref="D244">_xlfn.TEXTJOIN(CHAR(10),TRUE,_xlfn._xlws.FILTER(AE$2:AE$952,$AD$2:$AD$952=$G244))</f>
        <v>Grass:legume</v>
      </c>
      <c r="F244" s="228" t="str" cm="1">
        <f t="array" ref="F244">_xlfn.TEXTJOIN(CHAR(10),TRUE,_xlfn._xlws.FILTER(AF$2:AF$952,$AD$2:$AD$952=$G244))</f>
        <v>Herbaceous forages-all data</v>
      </c>
      <c r="G244" s="210" t="s">
        <v>28051</v>
      </c>
      <c r="L244" s="207">
        <v>7.126274509803924</v>
      </c>
      <c r="O244" s="207">
        <v>51.667843137254899</v>
      </c>
      <c r="W244" s="207">
        <v>84.758137254901982</v>
      </c>
      <c r="X244" s="207">
        <v>9.3774509803921582</v>
      </c>
      <c r="Y244" s="207">
        <v>7.4378431372549025</v>
      </c>
      <c r="Z244" s="207">
        <v>64.921568627451009</v>
      </c>
      <c r="AA244" s="207">
        <v>40.611568627450978</v>
      </c>
      <c r="AB244" s="207">
        <v>87.855588235294121</v>
      </c>
      <c r="AD244" s="210" t="s">
        <v>28052</v>
      </c>
      <c r="AE244" s="207" t="s">
        <v>28053</v>
      </c>
      <c r="AF244" s="207" t="s">
        <v>28042</v>
      </c>
    </row>
    <row r="245" spans="1:32" ht="15.95">
      <c r="A245" s="261" t="str" cm="1">
        <f t="array" ref="A245">IFERROR(_xlfn.TEXTJOIN(CHAR(10),TRUE,_xlfn._xlws.FILTER(AOM[AOM],AOM[ilri_code]=$G245)),"No AOM Match")</f>
        <v>No AOM Match</v>
      </c>
      <c r="B245" s="261" t="str" cm="1">
        <f t="array" ref="B245">IFERROR(_xlfn.TEXTJOIN(CHAR(10),TRUE,_xlfn._xlws.FILTER(AOM[Edge_Value],AOM[ilri_code]=$G245)),"No AOM Match")</f>
        <v>No AOM Match</v>
      </c>
      <c r="C245" s="261" t="str" cm="1">
        <f t="array" ref="C245">IFERROR(
  _xlfn.TEXTJOIN(
    CHAR(10),
    TRUE,
    SUBSTITUTE(
      _xlfn._xlws.FILTER(AOM[Path], AOM[ilri_code]=$G245),
      "Management/Livestock Management/Feed Characteristic/Feed Composition/Feed Ingredient/",
      ""
    )
  ),
  "No AOM Match"
)</f>
        <v>No AOM Match</v>
      </c>
      <c r="D245" s="261" t="str" cm="1">
        <f t="array" ref="D245">_xlfn.TEXTJOIN(CHAR(10),TRUE,_xlfn._xlws.FILTER(AE$2:AE$952,$AD$2:$AD$952=$G245))</f>
        <v>Grasses
Stylosanthes scabra 140</v>
      </c>
      <c r="F245" s="228" t="str" cm="1">
        <f t="array" ref="F245">_xlfn.TEXTJOIN(CHAR(10),TRUE,_xlfn._xlws.FILTER(AF$2:AF$952,$AD$2:$AD$952=$G245))</f>
        <v>Herbaceous forages-all data
Herbaceous forages-all data</v>
      </c>
      <c r="G245" s="210" t="s">
        <v>28054</v>
      </c>
      <c r="L245" s="207">
        <v>46.02765625</v>
      </c>
      <c r="O245" s="207">
        <v>14.52875</v>
      </c>
      <c r="W245" s="207">
        <v>89.948437499999969</v>
      </c>
      <c r="X245" s="207">
        <v>12.141874999999995</v>
      </c>
      <c r="Y245" s="207">
        <v>7.6637499999999985</v>
      </c>
      <c r="Z245" s="207">
        <v>59.256562500000015</v>
      </c>
      <c r="AA245" s="207">
        <v>45.717187499999994</v>
      </c>
      <c r="AB245" s="207">
        <v>89.816874999999982</v>
      </c>
      <c r="AD245" s="210" t="s">
        <v>20635</v>
      </c>
      <c r="AE245" s="207" t="s">
        <v>28055</v>
      </c>
      <c r="AF245" s="207" t="s">
        <v>28042</v>
      </c>
    </row>
    <row r="246" spans="1:32" ht="15.95">
      <c r="A246" s="228" t="str" cm="1">
        <f t="array" ref="A246">IFERROR(_xlfn.TEXTJOIN(CHAR(10),TRUE,_xlfn._xlws.FILTER(AOM[AOM],AOM[ilri_code]=$G246)),"No AOM Match")</f>
        <v>AOM_003209</v>
      </c>
      <c r="B246" s="228" t="str" cm="1">
        <f t="array" ref="B246">IFERROR(_xlfn.TEXTJOIN(CHAR(10),TRUE,_xlfn._xlws.FILTER(AOM[Edge_Value],AOM[ilri_code]=$G246)),"No AOM Match")</f>
        <v>Grass Pea</v>
      </c>
      <c r="C246" s="228" t="str" cm="1">
        <f t="array" ref="C246">IFERROR(
  _xlfn.TEXTJOIN(
    CHAR(10),
    TRUE,
    SUBSTITUTE(
      _xlfn._xlws.FILTER(AOM[Path], AOM[ilri_code]=$G246),
      "Management/Livestock Management/Feed Characteristic/Feed Composition/Feed Ingredient/",
      ""
    )
  ),
  "No AOM Match"
)</f>
        <v>Crop Byproduct/Legume ByProducts/Grass Pea</v>
      </c>
      <c r="D246" s="228" t="str" cm="1">
        <f t="array" ref="D246">_xlfn.TEXTJOIN(CHAR(10),TRUE,_xlfn._xlws.FILTER(AE$2:AE$952,$AD$2:$AD$952=$G246))</f>
        <v>Grasspea</v>
      </c>
      <c r="F246" s="228" t="str" cm="1">
        <f t="array" ref="F246">_xlfn.TEXTJOIN(CHAR(10),TRUE,_xlfn._xlws.FILTER(AF$2:AF$952,$AD$2:$AD$952=$G246))</f>
        <v>Herbaceous forages-all data</v>
      </c>
      <c r="G246" s="210" t="s">
        <v>19500</v>
      </c>
      <c r="J246" s="207">
        <v>3.7841216216216198</v>
      </c>
      <c r="K246" s="207">
        <v>6.9888552188552238</v>
      </c>
      <c r="L246" s="207">
        <v>11.074074074074085</v>
      </c>
      <c r="M246" s="207">
        <v>4.6537710437710427</v>
      </c>
      <c r="N246" s="207">
        <v>7.2440740740740761</v>
      </c>
      <c r="O246" s="207">
        <v>76.843457627118624</v>
      </c>
      <c r="W246" s="207">
        <v>89.068896321070298</v>
      </c>
      <c r="X246" s="207">
        <v>24.980452961672487</v>
      </c>
      <c r="Y246" s="207">
        <v>5.4675919732441489</v>
      </c>
      <c r="Z246" s="207">
        <v>38.117792642140479</v>
      </c>
      <c r="AA246" s="207">
        <v>31.45080536912754</v>
      </c>
      <c r="AB246" s="207">
        <v>93.849397993311058</v>
      </c>
      <c r="AD246" s="210" t="s">
        <v>20089</v>
      </c>
      <c r="AE246" s="207" t="s">
        <v>28056</v>
      </c>
      <c r="AF246" s="207" t="s">
        <v>28042</v>
      </c>
    </row>
    <row r="247" spans="1:32" ht="15.95">
      <c r="A247" s="261" t="str" cm="1">
        <f t="array" ref="A247">IFERROR(_xlfn.TEXTJOIN(CHAR(10),TRUE,_xlfn._xlws.FILTER(AOM[AOM],AOM[ilri_code]=$G247)),"No AOM Match")</f>
        <v>No AOM Match</v>
      </c>
      <c r="B247" s="261" t="str" cm="1">
        <f t="array" ref="B247">IFERROR(_xlfn.TEXTJOIN(CHAR(10),TRUE,_xlfn._xlws.FILTER(AOM[Edge_Value],AOM[ilri_code]=$G247)),"No AOM Match")</f>
        <v>No AOM Match</v>
      </c>
      <c r="C247" s="261" t="str" cm="1">
        <f t="array" ref="C247">IFERROR(
  _xlfn.TEXTJOIN(
    CHAR(10),
    TRUE,
    SUBSTITUTE(
      _xlfn._xlws.FILTER(AOM[Path], AOM[ilri_code]=$G247),
      "Management/Livestock Management/Feed Characteristic/Feed Composition/Feed Ingredient/",
      ""
    )
  ),
  "No AOM Match"
)</f>
        <v>No AOM Match</v>
      </c>
      <c r="D247" s="261" t="str" cm="1">
        <f t="array" ref="D247">_xlfn.TEXTJOIN(CHAR(10),TRUE,_xlfn._xlws.FILTER(AE$2:AE$952,$AD$2:$AD$952=$G247))</f>
        <v>Grona barbata</v>
      </c>
      <c r="F247" s="228" t="str" cm="1">
        <f t="array" ref="F247">_xlfn.TEXTJOIN(CHAR(10),TRUE,_xlfn._xlws.FILTER(AF$2:AF$952,$AD$2:$AD$952=$G247))</f>
        <v>Herbaceous forages-all data</v>
      </c>
      <c r="G247" s="210" t="s">
        <v>28057</v>
      </c>
      <c r="W247" s="207">
        <v>91.67</v>
      </c>
      <c r="X247" s="207">
        <v>14.403333333333334</v>
      </c>
      <c r="Y247" s="207">
        <v>11.96</v>
      </c>
      <c r="Z247" s="207">
        <v>60.844999999999999</v>
      </c>
      <c r="AA247" s="207">
        <v>48.475000000000001</v>
      </c>
      <c r="AB247" s="207">
        <v>92.69</v>
      </c>
    </row>
    <row r="248" spans="1:32" ht="15.95">
      <c r="A248" s="228" t="str" cm="1">
        <f t="array" ref="A248">IFERROR(_xlfn.TEXTJOIN(CHAR(10),TRUE,_xlfn._xlws.FILTER(AOM[AOM],AOM[ilri_code]=$G248)),"No AOM Match")</f>
        <v>AOM_000607
AOM_003072</v>
      </c>
      <c r="B248" s="228" t="str" cm="1">
        <f t="array" ref="B248">IFERROR(_xlfn.TEXTJOIN(CHAR(10),TRUE,_xlfn._xlws.FILTER(AOM[Edge_Value],AOM[ilri_code]=$G248)),"No AOM Match")</f>
        <v>Groundnut Ground
Groundnut</v>
      </c>
      <c r="C248" s="228" t="str" cm="1">
        <f t="array" ref="C248">IFERROR(
  _xlfn.TEXTJOIN(
    CHAR(10),
    TRUE,
    SUBSTITUTE(
      _xlfn._xlws.FILTER(AOM[Path], AOM[ilri_code]=$G248),
      "Management/Livestock Management/Feed Characteristic/Feed Composition/Feed Ingredient/",
      ""
    )
  ),
  "No AOM Match"
)</f>
        <v>Crop Product/Legume Products/Groundnut/Groundnut Ground
Crop Product/Legume Products/Groundnut</v>
      </c>
      <c r="D248" s="228" t="str" cm="1">
        <f t="array" ref="D248">_xlfn.TEXTJOIN(CHAR(10),TRUE,_xlfn._xlws.FILTER(AE$2:AE$952,$AD$2:$AD$952=$G248))</f>
        <v>Groundnut</v>
      </c>
      <c r="F248" s="228" t="str" cm="1">
        <f t="array" ref="F248">_xlfn.TEXTJOIN(CHAR(10),TRUE,_xlfn._xlws.FILTER(AF$2:AF$952,$AD$2:$AD$952=$G248))</f>
        <v>food_crops_cereals_legumes_residues</v>
      </c>
      <c r="G248" s="210" t="s">
        <v>20439</v>
      </c>
      <c r="I248" s="207">
        <v>21.399999999999995</v>
      </c>
      <c r="J248" s="207">
        <v>1.3999999999999997</v>
      </c>
      <c r="K248" s="207">
        <v>6.53</v>
      </c>
      <c r="L248" s="207">
        <v>10.42</v>
      </c>
      <c r="M248" s="207">
        <v>4.18</v>
      </c>
      <c r="N248" s="207">
        <v>6.69</v>
      </c>
      <c r="O248" s="207">
        <v>70.680000000000007</v>
      </c>
      <c r="P248" s="207">
        <v>12.020000000000001</v>
      </c>
      <c r="Q248" s="207">
        <v>64.73</v>
      </c>
      <c r="R248" s="207">
        <v>18.899999999999999</v>
      </c>
      <c r="S248" s="207">
        <v>0.65</v>
      </c>
      <c r="T248" s="207">
        <v>6.8</v>
      </c>
      <c r="U248" s="207">
        <v>465.7</v>
      </c>
      <c r="V248" s="207">
        <v>8.5</v>
      </c>
      <c r="W248" s="207">
        <v>90.71</v>
      </c>
      <c r="X248" s="207">
        <v>11.479999999999999</v>
      </c>
      <c r="Y248" s="207">
        <v>6</v>
      </c>
      <c r="Z248" s="207">
        <v>43.63</v>
      </c>
      <c r="AA248" s="207">
        <v>38.96</v>
      </c>
      <c r="AB248" s="207">
        <v>91.06</v>
      </c>
      <c r="AD248" s="210" t="s">
        <v>20626</v>
      </c>
      <c r="AE248" s="207" t="s">
        <v>28058</v>
      </c>
      <c r="AF248" s="207" t="s">
        <v>28042</v>
      </c>
    </row>
    <row r="249" spans="1:32" ht="15.95">
      <c r="A249" s="261" t="str" cm="1">
        <f t="array" ref="A249">IFERROR(_xlfn.TEXTJOIN(CHAR(10),TRUE,_xlfn._xlws.FILTER(AOM[AOM],AOM[ilri_code]=$G249)),"No AOM Match")</f>
        <v>AOM_001660
AOM_001254</v>
      </c>
      <c r="B249" s="261" t="str" cm="1">
        <f t="array" ref="B249">IFERROR(_xlfn.TEXTJOIN(CHAR(10),TRUE,_xlfn._xlws.FILTER(AOM[Edge_Value],AOM[ilri_code]=$G249)),"No AOM Match")</f>
        <v>Groundnut Cake Ground
Groundnut Cake</v>
      </c>
      <c r="C249" s="261" t="str" cm="1">
        <f t="array" ref="C249">IFERROR(
  _xlfn.TEXTJOIN(
    CHAR(10),
    TRUE,
    SUBSTITUTE(
      _xlfn._xlws.FILTER(AOM[Path], AOM[ilri_code]=$G249),
      "Management/Livestock Management/Feed Characteristic/Feed Composition/Feed Ingredient/",
      ""
    )
  ),
  "No AOM Match"
)</f>
        <v>Crop Byproduct/Legume ByProducts/Groundnut/Groundnut Cake/Groundnut Cake Ground
Crop Byproduct/Legume ByProducts/Groundnut/Groundnut Cake</v>
      </c>
      <c r="D249" s="261" t="str" cm="1">
        <f t="array" ref="D249">_xlfn.TEXTJOIN(CHAR(10),TRUE,_xlfn._xlws.FILTER(AE$2:AE$952,$AD$2:$AD$952=$G249))</f>
        <v>Groundnut cake</v>
      </c>
      <c r="F249" s="228" t="str" cm="1">
        <f t="array" ref="F249">_xlfn.TEXTJOIN(CHAR(10),TRUE,_xlfn._xlws.FILTER(AF$2:AF$952,$AD$2:$AD$952=$G249))</f>
        <v>concentrate_feeds_and_agro_industrial_by_products</v>
      </c>
      <c r="G249" s="210" t="s">
        <v>19517</v>
      </c>
      <c r="I249" s="207">
        <v>1.2999999999999998</v>
      </c>
      <c r="J249" s="207">
        <v>6.4222222222222216</v>
      </c>
      <c r="K249" s="207">
        <v>7.5319999999999991</v>
      </c>
      <c r="L249" s="207">
        <v>11.850000000000001</v>
      </c>
      <c r="M249" s="207">
        <v>5.2399999999999993</v>
      </c>
      <c r="N249" s="207">
        <v>7.9080000000000004</v>
      </c>
      <c r="O249" s="207">
        <v>78.224000000000004</v>
      </c>
      <c r="P249" s="207">
        <v>47.555</v>
      </c>
      <c r="Q249" s="207">
        <v>36.705999999999996</v>
      </c>
      <c r="R249" s="207">
        <v>11.84</v>
      </c>
      <c r="S249" s="207">
        <v>11.540000000000001</v>
      </c>
      <c r="T249" s="207">
        <v>3.3000000000000003</v>
      </c>
      <c r="U249" s="207">
        <v>250.89499999999998</v>
      </c>
      <c r="V249" s="207">
        <v>1778.1080000000002</v>
      </c>
      <c r="W249" s="207">
        <v>94.604166666666671</v>
      </c>
      <c r="X249" s="207">
        <v>44.319090909090917</v>
      </c>
      <c r="Y249" s="207">
        <v>2.6633333333333331</v>
      </c>
      <c r="Z249" s="207">
        <v>19.00555555555556</v>
      </c>
      <c r="AA249" s="207">
        <v>10.845555555555555</v>
      </c>
      <c r="AB249" s="207">
        <v>92.481538461538463</v>
      </c>
      <c r="AD249" s="210" t="s">
        <v>28059</v>
      </c>
      <c r="AE249" s="207" t="s">
        <v>28060</v>
      </c>
      <c r="AF249" s="207" t="s">
        <v>28042</v>
      </c>
    </row>
    <row r="250" spans="1:32" ht="15.95">
      <c r="A250" s="228" t="str" cm="1">
        <f t="array" ref="A250">IFERROR(_xlfn.TEXTJOIN(CHAR(10),TRUE,_xlfn._xlws.FILTER(AOM[AOM],AOM[ilri_code]=$G250)),"No AOM Match")</f>
        <v>AOM_006110
AOM_000604
AOM_006169
AOM_001890</v>
      </c>
      <c r="B250" s="228" t="str" cm="1">
        <f t="array" ref="B250">IFERROR(_xlfn.TEXTJOIN(CHAR(10),TRUE,_xlfn._xlws.FILTER(AOM[Edge_Value],AOM[ilri_code]=$G250)),"No AOM Match")</f>
        <v>Groundnut Haulm Crushed
Groundnut Haulm
Groundnut Residue
Groundnut Straw</v>
      </c>
      <c r="C250" s="228" t="str" cm="1">
        <f t="array" ref="C250">IFERROR(
  _xlfn.TEXTJOIN(
    CHAR(10),
    TRUE,
    SUBSTITUTE(
      _xlfn._xlws.FILTER(AOM[Path], AOM[ilri_code]=$G250),
      "Management/Livestock Management/Feed Characteristic/Feed Composition/Feed Ingredient/",
      ""
    )
  ),
  "No AOM Match"
)</f>
        <v>Crop Byproduct/Legume ByProducts/Groundnut/Groundnut Haulm/Groundnut Haulm Crushed
Crop Byproduct/Legume ByProducts/Groundnut/Groundnut Haulm
Crop Byproduct/Legume ByProducts/Groundnut/Groundnut Straw
Crop Byproduct/Legume ByProducts/Groundnut/Groundnut Straw</v>
      </c>
      <c r="D250" s="228" t="str" cm="1">
        <f t="array" ref="D250">_xlfn.TEXTJOIN(CHAR(10),TRUE,_xlfn._xlws.FILTER(AE$2:AE$952,$AD$2:$AD$952=$G250))</f>
        <v>Groundnut haulm</v>
      </c>
      <c r="F250" s="228" t="str" cm="1">
        <f t="array" ref="F250">_xlfn.TEXTJOIN(CHAR(10),TRUE,_xlfn._xlws.FILTER(AF$2:AF$952,$AD$2:$AD$952=$G250))</f>
        <v>food_crops_cereals_legumes_residues</v>
      </c>
      <c r="G250" s="210" t="s">
        <v>19525</v>
      </c>
      <c r="I250" s="207">
        <v>5.85</v>
      </c>
      <c r="J250" s="207">
        <v>0.91999999999999993</v>
      </c>
      <c r="K250" s="207">
        <v>5.6904195804195821</v>
      </c>
      <c r="L250" s="207">
        <v>9.1120178041542914</v>
      </c>
      <c r="M250" s="207">
        <v>3.1869230769230743</v>
      </c>
      <c r="N250" s="207">
        <v>5.6048251748251765</v>
      </c>
      <c r="O250" s="207">
        <v>64.13685459940649</v>
      </c>
      <c r="P250" s="207">
        <v>37.99</v>
      </c>
      <c r="Q250" s="207">
        <v>105.96</v>
      </c>
      <c r="R250" s="207">
        <v>15.9</v>
      </c>
      <c r="S250" s="207">
        <v>25.87</v>
      </c>
      <c r="T250" s="207">
        <v>5.8</v>
      </c>
      <c r="U250" s="207">
        <v>825.2</v>
      </c>
      <c r="V250" s="207">
        <v>84.1</v>
      </c>
      <c r="W250" s="207">
        <v>87.552373333333364</v>
      </c>
      <c r="X250" s="207">
        <v>12.48734584450404</v>
      </c>
      <c r="Y250" s="207">
        <v>9.8606557377049207</v>
      </c>
      <c r="Z250" s="207">
        <v>45.331306666666698</v>
      </c>
      <c r="AA250" s="207">
        <v>41.851803278688529</v>
      </c>
      <c r="AB250" s="207">
        <v>90.829013333333322</v>
      </c>
      <c r="AD250" s="210" t="s">
        <v>28061</v>
      </c>
      <c r="AE250" s="207" t="s">
        <v>28062</v>
      </c>
      <c r="AF250" s="207" t="s">
        <v>28042</v>
      </c>
    </row>
    <row r="251" spans="1:32" ht="15.95">
      <c r="A251" s="228" t="str" cm="1">
        <f t="array" ref="A251">IFERROR(_xlfn.TEXTJOIN(CHAR(10),TRUE,_xlfn._xlws.FILTER(AOM[AOM],AOM[ilri_code]=$G251)),"No AOM Match")</f>
        <v>No AOM Match</v>
      </c>
      <c r="B251" s="228" t="str" cm="1">
        <f t="array" ref="B251">IFERROR(_xlfn.TEXTJOIN(CHAR(10),TRUE,_xlfn._xlws.FILTER(AOM[Edge_Value],AOM[ilri_code]=$G251)),"No AOM Match")</f>
        <v>No AOM Match</v>
      </c>
      <c r="C251" s="228" t="str" cm="1">
        <f t="array" ref="C251">IFERROR(
  _xlfn.TEXTJOIN(
    CHAR(10),
    TRUE,
    SUBSTITUTE(
      _xlfn._xlws.FILTER(AOM[Path], AOM[ilri_code]=$G251),
      "Management/Livestock Management/Feed Characteristic/Feed Composition/Feed Ingredient/",
      ""
    )
  ),
  "No AOM Match"
)</f>
        <v>No AOM Match</v>
      </c>
      <c r="D251" s="228" t="str" cm="1">
        <f t="array" ref="D251">_xlfn.TEXTJOIN(CHAR(10),TRUE,_xlfn._xlws.FILTER(AE$2:AE$952,$AD$2:$AD$952=$G251))</f>
        <v>Groundnut hay</v>
      </c>
      <c r="F251" s="228" t="str" cm="1">
        <f t="array" ref="F251">_xlfn.TEXTJOIN(CHAR(10),TRUE,_xlfn._xlws.FILTER(AF$2:AF$952,$AD$2:$AD$952=$G251))</f>
        <v>food_crops_cereals_legumes_green</v>
      </c>
      <c r="G251" s="210" t="s">
        <v>27680</v>
      </c>
      <c r="W251" s="207">
        <v>91.15</v>
      </c>
      <c r="X251" s="207">
        <v>9.6300000000000008</v>
      </c>
      <c r="Y251" s="207">
        <v>8.89</v>
      </c>
      <c r="Z251" s="207">
        <v>53.62</v>
      </c>
      <c r="AA251" s="207">
        <v>45.37</v>
      </c>
      <c r="AB251" s="207">
        <v>93.18</v>
      </c>
      <c r="AD251" s="210" t="s">
        <v>20643</v>
      </c>
      <c r="AE251" s="207" t="s">
        <v>28063</v>
      </c>
      <c r="AF251" s="207" t="s">
        <v>28042</v>
      </c>
    </row>
    <row r="252" spans="1:32" ht="15.95">
      <c r="A252" s="261" t="str" cm="1">
        <f t="array" ref="A252">IFERROR(_xlfn.TEXTJOIN(CHAR(10),TRUE,_xlfn._xlws.FILTER(AOM[AOM],AOM[ilri_code]=$G252)),"No AOM Match")</f>
        <v>AOM_006113
AOM_000605
AOM_000606
AOM_002249</v>
      </c>
      <c r="B252" s="261" t="str" cm="1">
        <f t="array" ref="B252">IFERROR(_xlfn.TEXTJOIN(CHAR(10),TRUE,_xlfn._xlws.FILTER(AOM[Edge_Value],AOM[ilri_code]=$G252)),"No AOM Match")</f>
        <v>Groundnut Hull Crushed Dried
Groundnut Hull
Groundnut Husk Ground
Groundnut Shell</v>
      </c>
      <c r="C252" s="261" t="str" cm="1">
        <f t="array" ref="C252">IFERROR(
  _xlfn.TEXTJOIN(
    CHAR(10),
    TRUE,
    SUBSTITUTE(
      _xlfn._xlws.FILTER(AOM[Path], AOM[ilri_code]=$G252),
      "Management/Livestock Management/Feed Characteristic/Feed Composition/Feed Ingredient/",
      ""
    )
  ),
  "No AOM Match"
)</f>
        <v>Crop Byproduct/Legume ByProducts/Groundnut/Groundnut Hull/Groundnut Hull Crushed Dried
Crop Byproduct/Legume ByProducts/Groundnut/Groundnut Hull
Crop Byproduct/Legume ByProducts/Groundnut/Groundnut Husk/Groundnut Husk Ground
Crop Byproduct/Legume ByProducts/Groundnut/Groundnut Shell</v>
      </c>
      <c r="D252" s="261" t="str" cm="1">
        <f t="array" ref="D252">_xlfn.TEXTJOIN(CHAR(10),TRUE,_xlfn._xlws.FILTER(AE$2:AE$952,$AD$2:$AD$952=$G252))</f>
        <v>Groundnut hull</v>
      </c>
      <c r="F252" s="228" t="str" cm="1">
        <f t="array" ref="F252">_xlfn.TEXTJOIN(CHAR(10),TRUE,_xlfn._xlws.FILTER(AF$2:AF$952,$AD$2:$AD$952=$G252))</f>
        <v>food_crops_cereals_legumes_residues</v>
      </c>
      <c r="G252" s="210" t="s">
        <v>19538</v>
      </c>
      <c r="L252" s="207">
        <v>5.3</v>
      </c>
      <c r="O252" s="207">
        <v>43.06</v>
      </c>
      <c r="W252" s="207">
        <v>88.29</v>
      </c>
      <c r="X252" s="207">
        <v>26.08</v>
      </c>
      <c r="Y252" s="207">
        <v>4.8600000000000003</v>
      </c>
      <c r="Z252" s="207">
        <v>31.850000000000005</v>
      </c>
      <c r="AA252" s="207">
        <v>21.23</v>
      </c>
      <c r="AB252" s="207">
        <v>92.660000000000011</v>
      </c>
      <c r="AD252" s="210" t="s">
        <v>27959</v>
      </c>
      <c r="AE252" s="207" t="s">
        <v>28064</v>
      </c>
      <c r="AF252" s="207" t="s">
        <v>28042</v>
      </c>
    </row>
    <row r="253" spans="1:32" ht="15.95">
      <c r="A253" s="261" t="str" cm="1">
        <f t="array" ref="A253">IFERROR(_xlfn.TEXTJOIN(CHAR(10),TRUE,_xlfn._xlws.FILTER(AOM[AOM],AOM[ilri_code]=$G253)),"No AOM Match")</f>
        <v>No AOM Match</v>
      </c>
      <c r="B253" s="261" t="str" cm="1">
        <f t="array" ref="B253">IFERROR(_xlfn.TEXTJOIN(CHAR(10),TRUE,_xlfn._xlws.FILTER(AOM[Edge_Value],AOM[ilri_code]=$G253)),"No AOM Match")</f>
        <v>No AOM Match</v>
      </c>
      <c r="C253" s="261" t="str" cm="1">
        <f t="array" ref="C253">IFERROR(
  _xlfn.TEXTJOIN(
    CHAR(10),
    TRUE,
    SUBSTITUTE(
      _xlfn._xlws.FILTER(AOM[Path], AOM[ilri_code]=$G253),
      "Management/Livestock Management/Feed Characteristic/Feed Composition/Feed Ingredient/",
      ""
    )
  ),
  "No AOM Match"
)</f>
        <v>No AOM Match</v>
      </c>
      <c r="D253" s="261" t="str" cm="1">
        <f t="array" ref="D253">_xlfn.TEXTJOIN(CHAR(10),TRUE,_xlfn._xlws.FILTER(AE$2:AE$952,$AD$2:$AD$952=$G253))</f>
        <v>Guatemala grass</v>
      </c>
      <c r="F253" s="228" t="str" cm="1">
        <f t="array" ref="F253">_xlfn.TEXTJOIN(CHAR(10),TRUE,_xlfn._xlws.FILTER(AF$2:AF$952,$AD$2:$AD$952=$G253))</f>
        <v>Herbaceous forages-all data</v>
      </c>
      <c r="G253" s="210" t="s">
        <v>28065</v>
      </c>
      <c r="L253" s="207">
        <v>6.8716666666666653</v>
      </c>
      <c r="O253" s="207">
        <v>50.588541666666657</v>
      </c>
      <c r="W253" s="207">
        <v>84.388947368421029</v>
      </c>
      <c r="X253" s="207">
        <v>10.233333333333333</v>
      </c>
      <c r="Y253" s="207">
        <v>7.2106249999999994</v>
      </c>
      <c r="Z253" s="207">
        <v>69.209583333333327</v>
      </c>
      <c r="AA253" s="207">
        <v>44.911875000000002</v>
      </c>
      <c r="AB253" s="207">
        <v>92.527499999999989</v>
      </c>
      <c r="AD253" s="210" t="s">
        <v>28066</v>
      </c>
      <c r="AE253" s="207" t="s">
        <v>28067</v>
      </c>
      <c r="AF253" s="207" t="s">
        <v>28042</v>
      </c>
    </row>
    <row r="254" spans="1:32" ht="15.95">
      <c r="A254" s="261" t="s">
        <v>28068</v>
      </c>
      <c r="B254" s="261" t="s">
        <v>28069</v>
      </c>
      <c r="C254" s="261" t="s">
        <v>28070</v>
      </c>
      <c r="D254" s="261" t="s">
        <v>28071</v>
      </c>
      <c r="E254" s="228" t="s">
        <v>28072</v>
      </c>
      <c r="F254" s="228" t="s">
        <v>28073</v>
      </c>
      <c r="G254" s="210" t="s">
        <v>21259</v>
      </c>
      <c r="H254" s="271" t="s">
        <v>28074</v>
      </c>
      <c r="I254" s="207" t="e">
        <f>GEOMEAN(#REF!)</f>
        <v>#REF!</v>
      </c>
      <c r="J254" s="207" t="e">
        <f>GEOMEAN(#REF!)</f>
        <v>#REF!</v>
      </c>
      <c r="K254" s="207" t="e">
        <f>GEOMEAN(#REF!)</f>
        <v>#REF!</v>
      </c>
      <c r="L254" s="207" t="e">
        <f>GEOMEAN(#REF!)</f>
        <v>#REF!</v>
      </c>
      <c r="M254" s="207" t="e">
        <f>GEOMEAN(#REF!)</f>
        <v>#REF!</v>
      </c>
      <c r="N254" s="207" t="e">
        <f>GEOMEAN(#REF!)</f>
        <v>#REF!</v>
      </c>
      <c r="O254" s="207" t="e">
        <f>GEOMEAN(#REF!)</f>
        <v>#REF!</v>
      </c>
      <c r="P254" s="207" t="e">
        <f>GEOMEAN(#REF!)</f>
        <v>#REF!</v>
      </c>
      <c r="Q254" s="207" t="e">
        <f>GEOMEAN(#REF!)</f>
        <v>#REF!</v>
      </c>
      <c r="R254" s="207" t="e">
        <f>GEOMEAN(#REF!)</f>
        <v>#REF!</v>
      </c>
      <c r="S254" s="207" t="e">
        <f>GEOMEAN(#REF!)</f>
        <v>#REF!</v>
      </c>
      <c r="T254" s="207" t="e">
        <f>GEOMEAN(#REF!)</f>
        <v>#REF!</v>
      </c>
      <c r="U254" s="207" t="e">
        <f>GEOMEAN(#REF!)</f>
        <v>#REF!</v>
      </c>
      <c r="V254" s="207" t="e">
        <f>GEOMEAN(#REF!)</f>
        <v>#REF!</v>
      </c>
      <c r="W254" s="207" t="e">
        <f>GEOMEAN(#REF!)</f>
        <v>#REF!</v>
      </c>
      <c r="X254" s="207" t="e">
        <f>GEOMEAN(#REF!)</f>
        <v>#REF!</v>
      </c>
      <c r="Y254" s="207" t="e">
        <f>GEOMEAN(#REF!)</f>
        <v>#REF!</v>
      </c>
      <c r="Z254" s="207" t="e">
        <f>GEOMEAN(#REF!)</f>
        <v>#REF!</v>
      </c>
      <c r="AA254" s="207" t="e">
        <f>GEOMEAN(#REF!)</f>
        <v>#REF!</v>
      </c>
      <c r="AB254" s="207" t="e">
        <f>GEOMEAN(#REF!)</f>
        <v>#REF!</v>
      </c>
      <c r="AD254" s="210" t="s">
        <v>27955</v>
      </c>
      <c r="AE254" s="207" t="s">
        <v>28075</v>
      </c>
      <c r="AF254" s="207" t="s">
        <v>28042</v>
      </c>
    </row>
    <row r="255" spans="1:32" ht="15.95">
      <c r="A255" s="261" t="str" cm="1">
        <f t="array" ref="A255">IFERROR(_xlfn.TEXTJOIN(CHAR(10),TRUE,_xlfn._xlws.FILTER(AOM[AOM],AOM[ilri_code]=$G255)),"No AOM Match")</f>
        <v>No AOM Match</v>
      </c>
      <c r="B255" s="261" t="str" cm="1">
        <f t="array" ref="B255">IFERROR(_xlfn.TEXTJOIN(CHAR(10),TRUE,_xlfn._xlws.FILTER(AOM[Edge_Value],AOM[ilri_code]=$G255)),"No AOM Match")</f>
        <v>No AOM Match</v>
      </c>
      <c r="C255" s="261" t="str" cm="1">
        <f t="array" ref="C255">IFERROR(
  _xlfn.TEXTJOIN(
    CHAR(10),
    TRUE,
    SUBSTITUTE(
      _xlfn._xlws.FILTER(AOM[Path], AOM[ilri_code]=$G255),
      "Management/Livestock Management/Feed Characteristic/Feed Composition/Feed Ingredient/",
      ""
    )
  ),
  "No AOM Match"
)</f>
        <v>No AOM Match</v>
      </c>
      <c r="D255" s="261" t="str" cm="1">
        <f t="array" ref="D255">_xlfn.TEXTJOIN(CHAR(10),TRUE,_xlfn._xlws.FILTER(AE$2:AE$952,$AD$2:$AD$952=$G255))</f>
        <v>Guizotia scabra</v>
      </c>
      <c r="F255" s="228" t="str" cm="1">
        <f t="array" ref="F255">_xlfn.TEXTJOIN(CHAR(10),TRUE,_xlfn._xlws.FILTER(AF$2:AF$952,$AD$2:$AD$952=$G255))</f>
        <v>Herbaceous forages-all data</v>
      </c>
      <c r="G255" s="210" t="s">
        <v>28076</v>
      </c>
      <c r="L255" s="207">
        <v>7.6533333333333333</v>
      </c>
      <c r="O255" s="207">
        <v>56.285000000000004</v>
      </c>
      <c r="W255" s="207">
        <v>78.245000000000005</v>
      </c>
      <c r="X255" s="207">
        <v>12.803333333333335</v>
      </c>
      <c r="Y255" s="207">
        <v>10.126666666666667</v>
      </c>
      <c r="Z255" s="207">
        <v>40.911666666666669</v>
      </c>
      <c r="AA255" s="207">
        <v>43.660000000000004</v>
      </c>
      <c r="AB255" s="207">
        <v>91.02166666666669</v>
      </c>
      <c r="AD255" s="210" t="s">
        <v>28077</v>
      </c>
      <c r="AE255" s="207" t="s">
        <v>28078</v>
      </c>
      <c r="AF255" s="207" t="s">
        <v>28042</v>
      </c>
    </row>
    <row r="256" spans="1:32" ht="48">
      <c r="A256" s="228" t="str" cm="1">
        <f t="array" ref="A256">IFERROR(_xlfn.TEXTJOIN(CHAR(10),TRUE,_xlfn._xlws.FILTER(AOM[AOM],AOM[ilri_code]=$G256)),"No AOM Match")</f>
        <v>No AOM Match</v>
      </c>
      <c r="B256" s="228" t="str" cm="1">
        <f t="array" ref="B256">IFERROR(_xlfn.TEXTJOIN(CHAR(10),TRUE,_xlfn._xlws.FILTER(AOM[Edge_Value],AOM[ilri_code]=$G256)),"No AOM Match")</f>
        <v>No AOM Match</v>
      </c>
      <c r="C256" s="228" t="str" cm="1">
        <f t="array" ref="C256">IFERROR(
  _xlfn.TEXTJOIN(
    CHAR(10),
    TRUE,
    SUBSTITUTE(
      _xlfn._xlws.FILTER(AOM[Path], AOM[ilri_code]=$G256),
      "Management/Livestock Management/Feed Characteristic/Feed Composition/Feed Ingredient/",
      ""
    )
  ),
  "No AOM Match"
)</f>
        <v>No AOM Match</v>
      </c>
      <c r="D256" s="228" t="str" cm="1">
        <f t="array" ref="D256">_xlfn.TEXTJOIN(CHAR(10),TRUE,_xlfn._xlws.FILTER(AE$2:AE$952,$AD$2:$AD$952=$G256))</f>
        <v>Guria grass</v>
      </c>
      <c r="F256" s="228" t="str" cm="1">
        <f t="array" ref="F256">_xlfn.TEXTJOIN(CHAR(10),TRUE,_xlfn._xlws.FILTER(AF$2:AF$952,$AD$2:$AD$952=$G256))</f>
        <v>Herbaceous forages-all data</v>
      </c>
      <c r="G256" s="210" t="s">
        <v>28079</v>
      </c>
      <c r="K256" s="207">
        <v>5.5225</v>
      </c>
      <c r="L256" s="207">
        <v>8.9824999999999999</v>
      </c>
      <c r="M256" s="207">
        <v>2.9849999999999994</v>
      </c>
      <c r="N256" s="207">
        <v>5.38</v>
      </c>
      <c r="O256" s="207">
        <v>62.855833333333344</v>
      </c>
      <c r="W256" s="207">
        <v>88.270638297872367</v>
      </c>
      <c r="X256" s="207">
        <v>7.4011320754716969</v>
      </c>
      <c r="Y256" s="207">
        <v>7.5084782608695653</v>
      </c>
      <c r="Z256" s="207">
        <v>72.044799999999995</v>
      </c>
      <c r="AA256" s="207">
        <v>43.752173913043478</v>
      </c>
      <c r="AB256" s="207">
        <v>91.82396226415095</v>
      </c>
      <c r="AD256" s="210" t="s">
        <v>28080</v>
      </c>
      <c r="AE256" s="207" t="s">
        <v>28081</v>
      </c>
      <c r="AF256" s="207" t="s">
        <v>28042</v>
      </c>
    </row>
    <row r="257" spans="1:32" ht="15.95">
      <c r="A257" s="228" t="str" cm="1">
        <f t="array" ref="A257">IFERROR(_xlfn.TEXTJOIN(CHAR(10),TRUE,_xlfn._xlws.FILTER(AOM[AOM],AOM[ilri_code]=$G257)),"No AOM Match")</f>
        <v>No AOM Match</v>
      </c>
      <c r="B257" s="228" t="str" cm="1">
        <f t="array" ref="B257">IFERROR(_xlfn.TEXTJOIN(CHAR(10),TRUE,_xlfn._xlws.FILTER(AOM[Edge_Value],AOM[ilri_code]=$G257)),"No AOM Match")</f>
        <v>No AOM Match</v>
      </c>
      <c r="C257" s="228" t="str" cm="1">
        <f t="array" ref="C257">IFERROR(
  _xlfn.TEXTJOIN(
    CHAR(10),
    TRUE,
    SUBSTITUTE(
      _xlfn._xlws.FILTER(AOM[Path], AOM[ilri_code]=$G257),
      "Management/Livestock Management/Feed Characteristic/Feed Composition/Feed Ingredient/",
      ""
    )
  ),
  "No AOM Match"
)</f>
        <v>No AOM Match</v>
      </c>
      <c r="D257" s="228" t="str" cm="1">
        <f t="array" ref="D257">_xlfn.TEXTJOIN(CHAR(10),TRUE,_xlfn._xlws.FILTER(AE$2:AE$952,$AD$2:$AD$952=$G257))</f>
        <v>Hairy herringbone grass</v>
      </c>
      <c r="F257" s="228" t="str" cm="1">
        <f t="array" ref="F257">_xlfn.TEXTJOIN(CHAR(10),TRUE,_xlfn._xlws.FILTER(AF$2:AF$952,$AD$2:$AD$952=$G257))</f>
        <v>Herbaceous forages-all data</v>
      </c>
      <c r="G257" s="210" t="s">
        <v>28082</v>
      </c>
      <c r="W257" s="207">
        <v>88.44</v>
      </c>
      <c r="X257" s="207">
        <v>6.13</v>
      </c>
      <c r="Z257" s="207">
        <v>72.69</v>
      </c>
      <c r="AB257" s="207">
        <v>81.209999999999994</v>
      </c>
      <c r="AD257" s="210" t="s">
        <v>19257</v>
      </c>
      <c r="AE257" s="207" t="s">
        <v>28083</v>
      </c>
      <c r="AF257" s="207" t="s">
        <v>28042</v>
      </c>
    </row>
    <row r="258" spans="1:32" ht="15.95">
      <c r="A258" s="261" t="str" cm="1">
        <f t="array" ref="A258">IFERROR(_xlfn.TEXTJOIN(CHAR(10),TRUE,_xlfn._xlws.FILTER(AOM[AOM],AOM[ilri_code]=$G258)),"No AOM Match")</f>
        <v>No AOM Match</v>
      </c>
      <c r="B258" s="261" t="str" cm="1">
        <f t="array" ref="B258">IFERROR(_xlfn.TEXTJOIN(CHAR(10),TRUE,_xlfn._xlws.FILTER(AOM[Edge_Value],AOM[ilri_code]=$G258)),"No AOM Match")</f>
        <v>No AOM Match</v>
      </c>
      <c r="C258" s="261" t="str" cm="1">
        <f t="array" ref="C258">IFERROR(
  _xlfn.TEXTJOIN(
    CHAR(10),
    TRUE,
    SUBSTITUTE(
      _xlfn._xlws.FILTER(AOM[Path], AOM[ilri_code]=$G258),
      "Management/Livestock Management/Feed Characteristic/Feed Composition/Feed Ingredient/",
      ""
    )
  ),
  "No AOM Match"
)</f>
        <v>No AOM Match</v>
      </c>
      <c r="D258" s="261" t="str" cm="1">
        <f t="array" ref="D258">_xlfn.TEXTJOIN(CHAR(10),TRUE,_xlfn._xlws.FILTER(AE$2:AE$952,$AD$2:$AD$952=$G258))</f>
        <v>Hairy vetch</v>
      </c>
      <c r="F258" s="228" t="str" cm="1">
        <f t="array" ref="F258">_xlfn.TEXTJOIN(CHAR(10),TRUE,_xlfn._xlws.FILTER(AF$2:AF$952,$AD$2:$AD$952=$G258))</f>
        <v>Herbaceous forages-all data</v>
      </c>
      <c r="G258" s="210" t="s">
        <v>28084</v>
      </c>
      <c r="O258" s="207">
        <v>54.95</v>
      </c>
      <c r="W258" s="207">
        <v>87.284999999999997</v>
      </c>
      <c r="X258" s="207">
        <v>5.0999999999999996</v>
      </c>
      <c r="Y258" s="207">
        <v>5.0949999999999998</v>
      </c>
      <c r="Z258" s="207">
        <v>69.074999999999989</v>
      </c>
      <c r="AA258" s="207">
        <v>42.019999999999996</v>
      </c>
      <c r="AB258" s="207">
        <v>91.16</v>
      </c>
      <c r="AD258" s="210" t="s">
        <v>19247</v>
      </c>
      <c r="AE258" s="207" t="s">
        <v>28085</v>
      </c>
      <c r="AF258" s="207" t="s">
        <v>28042</v>
      </c>
    </row>
    <row r="259" spans="1:32" ht="32.1">
      <c r="A259" s="228" t="str" cm="1">
        <f t="array" ref="A259">IFERROR(_xlfn.TEXTJOIN(CHAR(10),TRUE,_xlfn._xlws.FILTER(AOM[AOM],AOM[ilri_code]=$G259)),"No AOM Match")</f>
        <v>No AOM Match</v>
      </c>
      <c r="B259" s="228" t="str" cm="1">
        <f t="array" ref="B259">IFERROR(_xlfn.TEXTJOIN(CHAR(10),TRUE,_xlfn._xlws.FILTER(AOM[Edge_Value],AOM[ilri_code]=$G259)),"No AOM Match")</f>
        <v>No AOM Match</v>
      </c>
      <c r="C259" s="228" t="str" cm="1">
        <f t="array" ref="C259">IFERROR(
  _xlfn.TEXTJOIN(
    CHAR(10),
    TRUE,
    SUBSTITUTE(
      _xlfn._xlws.FILTER(AOM[Path], AOM[ilri_code]=$G259),
      "Management/Livestock Management/Feed Characteristic/Feed Composition/Feed Ingredient/",
      ""
    )
  ),
  "No AOM Match"
)</f>
        <v>No AOM Match</v>
      </c>
      <c r="D259" s="228" t="str" cm="1">
        <f t="array" ref="D259">_xlfn.TEXTJOIN(CHAR(10),TRUE,_xlfn._xlws.FILTER(AE$2:AE$952,$AD$2:$AD$952=$G259))</f>
        <v>Helictotrichon elongatum</v>
      </c>
      <c r="F259" s="228" t="str" cm="1">
        <f t="array" ref="F259">_xlfn.TEXTJOIN(CHAR(10),TRUE,_xlfn._xlws.FILTER(AF$2:AF$952,$AD$2:$AD$952=$G259))</f>
        <v>Herbaceous forages-all data</v>
      </c>
      <c r="G259" s="210" t="s">
        <v>28086</v>
      </c>
      <c r="L259" s="207">
        <v>7.4</v>
      </c>
      <c r="O259" s="207">
        <v>50.92</v>
      </c>
      <c r="W259" s="207">
        <v>91.08</v>
      </c>
      <c r="X259" s="207">
        <v>6.19</v>
      </c>
      <c r="Y259" s="207">
        <v>6.33</v>
      </c>
      <c r="Z259" s="207">
        <v>75.510000000000005</v>
      </c>
      <c r="AA259" s="207">
        <v>43.93</v>
      </c>
      <c r="AB259" s="207">
        <v>92.33</v>
      </c>
      <c r="AD259" s="210" t="s">
        <v>19247</v>
      </c>
      <c r="AE259" s="207" t="s">
        <v>28087</v>
      </c>
      <c r="AF259" s="207" t="s">
        <v>28042</v>
      </c>
    </row>
    <row r="260" spans="1:32" ht="15.95">
      <c r="A260" s="261" t="str" cm="1">
        <f t="array" ref="A260">IFERROR(_xlfn.TEXTJOIN(CHAR(10),TRUE,_xlfn._xlws.FILTER(AOM[AOM],AOM[ilri_code]=$G260)),"No AOM Match")</f>
        <v>No AOM Match</v>
      </c>
      <c r="B260" s="261" t="str" cm="1">
        <f t="array" ref="B260">IFERROR(_xlfn.TEXTJOIN(CHAR(10),TRUE,_xlfn._xlws.FILTER(AOM[Edge_Value],AOM[ilri_code]=$G260)),"No AOM Match")</f>
        <v>No AOM Match</v>
      </c>
      <c r="C260" s="261" t="str" cm="1">
        <f t="array" ref="C260">IFERROR(
  _xlfn.TEXTJOIN(
    CHAR(10),
    TRUE,
    SUBSTITUTE(
      _xlfn._xlws.FILTER(AOM[Path], AOM[ilri_code]=$G260),
      "Management/Livestock Management/Feed Characteristic/Feed Composition/Feed Ingredient/",
      ""
    )
  ),
  "No AOM Match"
)</f>
        <v>No AOM Match</v>
      </c>
      <c r="D260" s="261" t="str" cm="1">
        <f t="array" ref="D260">_xlfn.TEXTJOIN(CHAR(10),TRUE,_xlfn._xlws.FILTER(AE$2:AE$952,$AD$2:$AD$952=$G260))</f>
        <v>Hexalobus monopetalus</v>
      </c>
      <c r="F260" s="228" t="str" cm="1">
        <f t="array" ref="F260">_xlfn.TEXTJOIN(CHAR(10),TRUE,_xlfn._xlws.FILTER(AF$2:AF$952,$AD$2:$AD$952=$G260))</f>
        <v>other_less_common</v>
      </c>
      <c r="G260" s="210" t="s">
        <v>28088</v>
      </c>
      <c r="I260" s="207">
        <v>13.5</v>
      </c>
      <c r="J260" s="207">
        <v>1.3</v>
      </c>
      <c r="P260" s="207">
        <v>35.72</v>
      </c>
      <c r="Q260" s="207">
        <v>107.85</v>
      </c>
      <c r="R260" s="207">
        <v>27.5</v>
      </c>
      <c r="S260" s="207">
        <v>14.45</v>
      </c>
      <c r="T260" s="207">
        <v>7.8</v>
      </c>
      <c r="U260" s="207">
        <v>676.11</v>
      </c>
      <c r="V260" s="207">
        <v>18.66</v>
      </c>
      <c r="W260" s="207">
        <v>90.5</v>
      </c>
      <c r="X260" s="207">
        <v>12.75</v>
      </c>
      <c r="Y260" s="207">
        <v>10</v>
      </c>
      <c r="Z260" s="207">
        <v>34.56</v>
      </c>
      <c r="AA260" s="207">
        <v>32.61</v>
      </c>
      <c r="AB260" s="207">
        <v>87.9</v>
      </c>
      <c r="AD260" s="210" t="s">
        <v>27619</v>
      </c>
      <c r="AE260" s="207" t="s">
        <v>19240</v>
      </c>
      <c r="AF260" s="207" t="s">
        <v>28042</v>
      </c>
    </row>
    <row r="261" spans="1:32" ht="15.95">
      <c r="A261" s="261" t="str" cm="1">
        <f t="array" ref="A261">IFERROR(_xlfn.TEXTJOIN(CHAR(10),TRUE,_xlfn._xlws.FILTER(AOM[AOM],AOM[ilri_code]=$G261)),"No AOM Match")</f>
        <v>No AOM Match</v>
      </c>
      <c r="B261" s="261" t="str" cm="1">
        <f t="array" ref="B261">IFERROR(_xlfn.TEXTJOIN(CHAR(10),TRUE,_xlfn._xlws.FILTER(AOM[Edge_Value],AOM[ilri_code]=$G261)),"No AOM Match")</f>
        <v>No AOM Match</v>
      </c>
      <c r="C261" s="261" t="str" cm="1">
        <f t="array" ref="C261">IFERROR(
  _xlfn.TEXTJOIN(
    CHAR(10),
    TRUE,
    SUBSTITUTE(
      _xlfn._xlws.FILTER(AOM[Path], AOM[ilri_code]=$G261),
      "Management/Livestock Management/Feed Characteristic/Feed Composition/Feed Ingredient/",
      ""
    )
  ),
  "No AOM Match"
)</f>
        <v>No AOM Match</v>
      </c>
      <c r="D261" s="261" t="str" cm="1">
        <f t="array" ref="D261">_xlfn.TEXTJOIN(CHAR(10),TRUE,_xlfn._xlws.FILTER(AE$2:AE$952,$AD$2:$AD$952=$G261))</f>
        <v>Hibiscus asper residue</v>
      </c>
      <c r="F261" s="228" t="str" cm="1">
        <f t="array" ref="F261">_xlfn.TEXTJOIN(CHAR(10),TRUE,_xlfn._xlws.FILTER(AF$2:AF$952,$AD$2:$AD$952=$G261))</f>
        <v>food_crop_others</v>
      </c>
      <c r="G261" s="210" t="s">
        <v>27998</v>
      </c>
      <c r="I261" s="207">
        <v>3.7</v>
      </c>
      <c r="J261" s="207">
        <v>1.1000000000000001</v>
      </c>
      <c r="K261" s="207">
        <v>4.9400000000000004</v>
      </c>
      <c r="L261" s="207">
        <v>8.16</v>
      </c>
      <c r="M261" s="207">
        <v>2.2999999999999998</v>
      </c>
      <c r="N261" s="207">
        <v>4.6399999999999997</v>
      </c>
      <c r="O261" s="207">
        <v>53.34</v>
      </c>
      <c r="P261" s="207">
        <v>16.25</v>
      </c>
      <c r="Q261" s="207">
        <v>235.61</v>
      </c>
      <c r="R261" s="207">
        <v>15.9</v>
      </c>
      <c r="S261" s="207">
        <v>9.3800000000000008</v>
      </c>
      <c r="T261" s="207">
        <v>8.8000000000000007</v>
      </c>
      <c r="U261" s="207">
        <v>337.22</v>
      </c>
      <c r="V261" s="207">
        <v>572.95000000000005</v>
      </c>
      <c r="W261" s="207">
        <v>92.05</v>
      </c>
      <c r="X261" s="207">
        <v>7.94</v>
      </c>
      <c r="Y261" s="207">
        <v>8.8000000000000007</v>
      </c>
      <c r="Z261" s="207">
        <v>46.3</v>
      </c>
      <c r="AA261" s="207">
        <v>42.21</v>
      </c>
      <c r="AB261" s="207">
        <v>87.39</v>
      </c>
      <c r="AD261" s="210" t="s">
        <v>27626</v>
      </c>
      <c r="AE261" s="207" t="s">
        <v>28089</v>
      </c>
      <c r="AF261" s="207" t="s">
        <v>28042</v>
      </c>
    </row>
    <row r="262" spans="1:32" ht="15.95">
      <c r="A262" s="261" t="str" cm="1">
        <f t="array" ref="A262">IFERROR(_xlfn.TEXTJOIN(CHAR(10),TRUE,_xlfn._xlws.FILTER(AOM[AOM],AOM[ilri_code]=$G262)),"No AOM Match")</f>
        <v>No AOM Match</v>
      </c>
      <c r="B262" s="261" t="str" cm="1">
        <f t="array" ref="B262">IFERROR(_xlfn.TEXTJOIN(CHAR(10),TRUE,_xlfn._xlws.FILTER(AOM[Edge_Value],AOM[ilri_code]=$G262)),"No AOM Match")</f>
        <v>No AOM Match</v>
      </c>
      <c r="C262" s="261" t="str" cm="1">
        <f t="array" ref="C262">IFERROR(
  _xlfn.TEXTJOIN(
    CHAR(10),
    TRUE,
    SUBSTITUTE(
      _xlfn._xlws.FILTER(AOM[Path], AOM[ilri_code]=$G262),
      "Management/Livestock Management/Feed Characteristic/Feed Composition/Feed Ingredient/",
      ""
    )
  ),
  "No AOM Match"
)</f>
        <v>No AOM Match</v>
      </c>
      <c r="D262" s="261" t="str" cm="1">
        <f t="array" ref="D262">_xlfn.TEXTJOIN(CHAR(10),TRUE,_xlfn._xlws.FILTER(AE$2:AE$952,$AD$2:$AD$952=$G262))</f>
        <v>Homalium aylmeri</v>
      </c>
      <c r="F262" s="228" t="str" cm="1">
        <f t="array" ref="F262">_xlfn.TEXTJOIN(CHAR(10),TRUE,_xlfn._xlws.FILTER(AF$2:AF$952,$AD$2:$AD$952=$G262))</f>
        <v>other_less_common</v>
      </c>
      <c r="G262" s="210" t="s">
        <v>28090</v>
      </c>
      <c r="Y262" s="207">
        <v>20.509999999999998</v>
      </c>
      <c r="Z262" s="207">
        <v>51.174999999999997</v>
      </c>
      <c r="AA262" s="207">
        <v>43.91</v>
      </c>
      <c r="AB262" s="207">
        <v>90.789999999999992</v>
      </c>
      <c r="AD262" s="210" t="s">
        <v>19984</v>
      </c>
      <c r="AE262" s="207" t="s">
        <v>19983</v>
      </c>
      <c r="AF262" s="207" t="s">
        <v>28042</v>
      </c>
    </row>
    <row r="263" spans="1:32" ht="15.95">
      <c r="A263" s="261" t="str" cm="1">
        <f t="array" ref="A263">IFERROR(_xlfn.TEXTJOIN(CHAR(10),TRUE,_xlfn._xlws.FILTER(AOM[AOM],AOM[ilri_code]=$G263)),"No AOM Match")</f>
        <v>No AOM Match</v>
      </c>
      <c r="B263" s="261" t="str" cm="1">
        <f t="array" ref="B263">IFERROR(_xlfn.TEXTJOIN(CHAR(10),TRUE,_xlfn._xlws.FILTER(AOM[Edge_Value],AOM[ilri_code]=$G263)),"No AOM Match")</f>
        <v>No AOM Match</v>
      </c>
      <c r="C263" s="261" t="str" cm="1">
        <f t="array" ref="C263">IFERROR(
  _xlfn.TEXTJOIN(
    CHAR(10),
    TRUE,
    SUBSTITUTE(
      _xlfn._xlws.FILTER(AOM[Path], AOM[ilri_code]=$G263),
      "Management/Livestock Management/Feed Characteristic/Feed Composition/Feed Ingredient/",
      ""
    )
  ),
  "No AOM Match"
)</f>
        <v>No AOM Match</v>
      </c>
      <c r="D263" s="261" t="str" cm="1">
        <f t="array" ref="D263">_xlfn.TEXTJOIN(CHAR(10),TRUE,_xlfn._xlws.FILTER(AE$2:AE$952,$AD$2:$AD$952=$G263))</f>
        <v>Hurricane grass</v>
      </c>
      <c r="F263" s="228" t="str" cm="1">
        <f t="array" ref="F263">_xlfn.TEXTJOIN(CHAR(10),TRUE,_xlfn._xlws.FILTER(AF$2:AF$952,$AD$2:$AD$952=$G263))</f>
        <v>Herbaceous forages-all data</v>
      </c>
      <c r="G263" s="210" t="s">
        <v>28091</v>
      </c>
      <c r="I263" s="207">
        <v>3.4</v>
      </c>
      <c r="J263" s="207">
        <v>0.5</v>
      </c>
      <c r="P263" s="207">
        <v>27.17</v>
      </c>
      <c r="Q263" s="207">
        <v>260.92</v>
      </c>
      <c r="R263" s="207">
        <v>8.8000000000000007</v>
      </c>
      <c r="S263" s="207">
        <v>14.85</v>
      </c>
      <c r="T263" s="207">
        <v>1.3</v>
      </c>
      <c r="U263" s="207">
        <v>145.63999999999999</v>
      </c>
      <c r="V263" s="207">
        <v>25.52</v>
      </c>
      <c r="W263" s="207">
        <v>95.12</v>
      </c>
      <c r="X263" s="207">
        <v>7.31</v>
      </c>
      <c r="Y263" s="207">
        <v>6.76</v>
      </c>
      <c r="Z263" s="207">
        <v>78.349999999999994</v>
      </c>
      <c r="AA263" s="207">
        <v>48.06</v>
      </c>
      <c r="AB263" s="207">
        <v>90.91</v>
      </c>
      <c r="AD263" s="210" t="s">
        <v>28092</v>
      </c>
      <c r="AE263" s="207" t="s">
        <v>28093</v>
      </c>
      <c r="AF263" s="207" t="s">
        <v>28042</v>
      </c>
    </row>
    <row r="264" spans="1:32" ht="15.95">
      <c r="A264" s="261" t="str" cm="1">
        <f t="array" ref="A264">IFERROR(_xlfn.TEXTJOIN(CHAR(10),TRUE,_xlfn._xlws.FILTER(AOM[AOM],AOM[ilri_code]=$G264)),"No AOM Match")</f>
        <v>No AOM Match</v>
      </c>
      <c r="B264" s="261" t="str" cm="1">
        <f t="array" ref="B264">IFERROR(_xlfn.TEXTJOIN(CHAR(10),TRUE,_xlfn._xlws.FILTER(AOM[Edge_Value],AOM[ilri_code]=$G264)),"No AOM Match")</f>
        <v>No AOM Match</v>
      </c>
      <c r="C264" s="261" t="str" cm="1">
        <f t="array" ref="C264">IFERROR(
  _xlfn.TEXTJOIN(
    CHAR(10),
    TRUE,
    SUBSTITUTE(
      _xlfn._xlws.FILTER(AOM[Path], AOM[ilri_code]=$G264),
      "Management/Livestock Management/Feed Characteristic/Feed Composition/Feed Ingredient/",
      ""
    )
  ),
  "No AOM Match"
)</f>
        <v>No AOM Match</v>
      </c>
      <c r="D264" s="261" t="str" cm="1">
        <f t="array" ref="D264">_xlfn.TEXTJOIN(CHAR(10),TRUE,_xlfn._xlws.FILTER(AE$2:AE$952,$AD$2:$AD$952=$G264))</f>
        <v>Hygrophila auriculata</v>
      </c>
      <c r="F264" s="228" t="str" cm="1">
        <f t="array" ref="F264">_xlfn.TEXTJOIN(CHAR(10),TRUE,_xlfn._xlws.FILTER(AF$2:AF$952,$AD$2:$AD$952=$G264))</f>
        <v>other_less_common</v>
      </c>
      <c r="G264" s="210" t="s">
        <v>28094</v>
      </c>
      <c r="W264" s="207">
        <v>81.83</v>
      </c>
      <c r="X264" s="207">
        <v>15.06</v>
      </c>
      <c r="Z264" s="207">
        <v>34.28</v>
      </c>
      <c r="AB264" s="207">
        <v>90.26</v>
      </c>
      <c r="AD264" s="210" t="s">
        <v>28095</v>
      </c>
      <c r="AE264" s="207" t="s">
        <v>28096</v>
      </c>
      <c r="AF264" s="207" t="s">
        <v>28042</v>
      </c>
    </row>
    <row r="265" spans="1:32" ht="15.95">
      <c r="A265" s="261" t="str" cm="1">
        <f t="array" ref="A265">IFERROR(_xlfn.TEXTJOIN(CHAR(10),TRUE,_xlfn._xlws.FILTER(AOM[AOM],AOM[ilri_code]=$G265)),"No AOM Match")</f>
        <v>No AOM Match</v>
      </c>
      <c r="B265" s="261" t="str" cm="1">
        <f t="array" ref="B265">IFERROR(_xlfn.TEXTJOIN(CHAR(10),TRUE,_xlfn._xlws.FILTER(AOM[Edge_Value],AOM[ilri_code]=$G265)),"No AOM Match")</f>
        <v>No AOM Match</v>
      </c>
      <c r="C265" s="261" t="str" cm="1">
        <f t="array" ref="C265">IFERROR(
  _xlfn.TEXTJOIN(
    CHAR(10),
    TRUE,
    SUBSTITUTE(
      _xlfn._xlws.FILTER(AOM[Path], AOM[ilri_code]=$G265),
      "Management/Livestock Management/Feed Characteristic/Feed Composition/Feed Ingredient/",
      ""
    )
  ),
  "No AOM Match"
)</f>
        <v>No AOM Match</v>
      </c>
      <c r="D265" s="261" t="str" cm="1">
        <f t="array" ref="D265">_xlfn.TEXTJOIN(CHAR(10),TRUE,_xlfn._xlws.FILTER(AE$2:AE$952,$AD$2:$AD$952=$G265))</f>
        <v>Hyparrhenia anthistirioides</v>
      </c>
      <c r="F265" s="228" t="str" cm="1">
        <f t="array" ref="F265">_xlfn.TEXTJOIN(CHAR(10),TRUE,_xlfn._xlws.FILTER(AF$2:AF$952,$AD$2:$AD$952=$G265))</f>
        <v>Herbaceous forages-all data</v>
      </c>
      <c r="G265" s="210" t="s">
        <v>28097</v>
      </c>
      <c r="I265" s="207">
        <v>3.3</v>
      </c>
      <c r="J265" s="207">
        <v>1.1000000000000001</v>
      </c>
      <c r="P265" s="207">
        <v>4.4000000000000004</v>
      </c>
      <c r="Q265" s="207">
        <v>1.6</v>
      </c>
      <c r="R265" s="207">
        <v>14.5</v>
      </c>
      <c r="S265" s="207">
        <v>4.0999999999999996</v>
      </c>
      <c r="T265" s="207">
        <v>1.4</v>
      </c>
      <c r="U265" s="207">
        <v>145.5</v>
      </c>
      <c r="V265" s="207">
        <v>100</v>
      </c>
      <c r="W265" s="207">
        <v>92.495000000000005</v>
      </c>
      <c r="X265" s="207">
        <v>6.8450000000000006</v>
      </c>
      <c r="Y265" s="207">
        <v>5.26</v>
      </c>
      <c r="Z265" s="207">
        <v>76.594999999999999</v>
      </c>
      <c r="AA265" s="207">
        <v>42.769999999999996</v>
      </c>
      <c r="AB265" s="207">
        <v>92.4</v>
      </c>
      <c r="AD265" s="210" t="s">
        <v>20617</v>
      </c>
      <c r="AE265" s="207" t="s">
        <v>28098</v>
      </c>
      <c r="AF265" s="207" t="s">
        <v>28042</v>
      </c>
    </row>
    <row r="266" spans="1:32" ht="96">
      <c r="A266" s="261" t="str" cm="1">
        <f t="array" ref="A266">IFERROR(_xlfn.TEXTJOIN(CHAR(10),TRUE,_xlfn._xlws.FILTER(AOM[AOM],AOM[ilri_code]=$G266)),"No AOM Match")</f>
        <v>No AOM Match</v>
      </c>
      <c r="B266" s="261" t="str" cm="1">
        <f t="array" ref="B266">IFERROR(_xlfn.TEXTJOIN(CHAR(10),TRUE,_xlfn._xlws.FILTER(AOM[Edge_Value],AOM[ilri_code]=$G266)),"No AOM Match")</f>
        <v>No AOM Match</v>
      </c>
      <c r="C266" s="261" t="str" cm="1">
        <f t="array" ref="C266">IFERROR(
  _xlfn.TEXTJOIN(
    CHAR(10),
    TRUE,
    SUBSTITUTE(
      _xlfn._xlws.FILTER(AOM[Path], AOM[ilri_code]=$G266),
      "Management/Livestock Management/Feed Characteristic/Feed Composition/Feed Ingredient/",
      ""
    )
  ),
  "No AOM Match"
)</f>
        <v>No AOM Match</v>
      </c>
      <c r="D266" s="261" t="str" cm="1">
        <f t="array" ref="D266">_xlfn.TEXTJOIN(CHAR(10),TRUE,_xlfn._xlws.FILTER(AE$2:AE$952,$AD$2:$AD$952=$G266))</f>
        <v>Hyparrhenia bagirmica</v>
      </c>
      <c r="F266" s="228" t="str" cm="1">
        <f t="array" ref="F266">_xlfn.TEXTJOIN(CHAR(10),TRUE,_xlfn._xlws.FILTER(AF$2:AF$952,$AD$2:$AD$952=$G266))</f>
        <v>Herbaceous forages-all data</v>
      </c>
      <c r="G266" s="210" t="s">
        <v>28099</v>
      </c>
      <c r="I266" s="207">
        <v>11.6</v>
      </c>
      <c r="J266" s="207">
        <v>2.8</v>
      </c>
      <c r="P266" s="207">
        <v>51.75</v>
      </c>
      <c r="Q266" s="207">
        <v>338.93</v>
      </c>
      <c r="R266" s="207">
        <v>17.399999999999999</v>
      </c>
      <c r="S266" s="207">
        <v>9.18</v>
      </c>
      <c r="T266" s="207">
        <v>3.2</v>
      </c>
      <c r="U266" s="207">
        <v>340.61</v>
      </c>
      <c r="V266" s="207">
        <v>64.290000000000006</v>
      </c>
      <c r="W266" s="207">
        <v>92.97</v>
      </c>
      <c r="X266" s="207">
        <v>8.94</v>
      </c>
      <c r="Y266" s="207">
        <v>8.61</v>
      </c>
      <c r="Z266" s="207">
        <v>51.69</v>
      </c>
      <c r="AA266" s="207">
        <v>43.92</v>
      </c>
      <c r="AB266" s="207">
        <v>89.28</v>
      </c>
      <c r="AD266" s="210" t="s">
        <v>28100</v>
      </c>
      <c r="AE266" s="207" t="s">
        <v>28101</v>
      </c>
      <c r="AF266" s="207" t="s">
        <v>28042</v>
      </c>
    </row>
    <row r="267" spans="1:32" ht="15.95">
      <c r="A267" s="261" t="str" cm="1">
        <f t="array" ref="A267">IFERROR(_xlfn.TEXTJOIN(CHAR(10),TRUE,_xlfn._xlws.FILTER(AOM[AOM],AOM[ilri_code]=$G267)),"No AOM Match")</f>
        <v>No AOM Match</v>
      </c>
      <c r="B267" s="261" t="str" cm="1">
        <f t="array" ref="B267">IFERROR(_xlfn.TEXTJOIN(CHAR(10),TRUE,_xlfn._xlws.FILTER(AOM[Edge_Value],AOM[ilri_code]=$G267)),"No AOM Match")</f>
        <v>No AOM Match</v>
      </c>
      <c r="C267" s="261" t="str" cm="1">
        <f t="array" ref="C267">IFERROR(
  _xlfn.TEXTJOIN(
    CHAR(10),
    TRUE,
    SUBSTITUTE(
      _xlfn._xlws.FILTER(AOM[Path], AOM[ilri_code]=$G267),
      "Management/Livestock Management/Feed Characteristic/Feed Composition/Feed Ingredient/",
      ""
    )
  ),
  "No AOM Match"
)</f>
        <v>No AOM Match</v>
      </c>
      <c r="D267" s="261" t="str" cm="1">
        <f t="array" ref="D267">_xlfn.TEXTJOIN(CHAR(10),TRUE,_xlfn._xlws.FILTER(AE$2:AE$952,$AD$2:$AD$952=$G267))</f>
        <v>Hyparrhenia cyanescens</v>
      </c>
      <c r="F267" s="228" t="str" cm="1">
        <f t="array" ref="F267">_xlfn.TEXTJOIN(CHAR(10),TRUE,_xlfn._xlws.FILTER(AF$2:AF$952,$AD$2:$AD$952=$G267))</f>
        <v>Herbaceous forages-all data</v>
      </c>
      <c r="G267" s="210" t="s">
        <v>28102</v>
      </c>
      <c r="I267" s="207">
        <v>3.9</v>
      </c>
      <c r="J267" s="207">
        <v>0.8</v>
      </c>
      <c r="P267" s="207">
        <v>33.4</v>
      </c>
      <c r="Q267" s="207">
        <v>246.54</v>
      </c>
      <c r="R267" s="207">
        <v>8</v>
      </c>
      <c r="S267" s="207">
        <v>5.81</v>
      </c>
      <c r="T267" s="207">
        <v>1.6</v>
      </c>
      <c r="U267" s="207">
        <v>411.98</v>
      </c>
      <c r="V267" s="207">
        <v>14.19</v>
      </c>
      <c r="W267" s="207">
        <v>93.21</v>
      </c>
      <c r="X267" s="207">
        <v>7.44</v>
      </c>
      <c r="Y267" s="207">
        <v>4.6900000000000004</v>
      </c>
      <c r="Z267" s="207">
        <v>70.41</v>
      </c>
      <c r="AA267" s="207">
        <v>38.46</v>
      </c>
      <c r="AB267" s="207">
        <v>89.52</v>
      </c>
      <c r="AD267" s="210" t="s">
        <v>28103</v>
      </c>
      <c r="AE267" s="207" t="s">
        <v>28104</v>
      </c>
      <c r="AF267" s="207" t="s">
        <v>28042</v>
      </c>
    </row>
    <row r="268" spans="1:32" ht="15.95">
      <c r="A268" s="261" t="str" cm="1">
        <f t="array" ref="A268">IFERROR(_xlfn.TEXTJOIN(CHAR(10),TRUE,_xlfn._xlws.FILTER(AOM[AOM],AOM[ilri_code]=$G268)),"No AOM Match")</f>
        <v>No AOM Match</v>
      </c>
      <c r="B268" s="261" t="str" cm="1">
        <f t="array" ref="B268">IFERROR(_xlfn.TEXTJOIN(CHAR(10),TRUE,_xlfn._xlws.FILTER(AOM[Edge_Value],AOM[ilri_code]=$G268)),"No AOM Match")</f>
        <v>No AOM Match</v>
      </c>
      <c r="C268" s="261" t="str" cm="1">
        <f t="array" ref="C268">IFERROR(
  _xlfn.TEXTJOIN(
    CHAR(10),
    TRUE,
    SUBSTITUTE(
      _xlfn._xlws.FILTER(AOM[Path], AOM[ilri_code]=$G268),
      "Management/Livestock Management/Feed Characteristic/Feed Composition/Feed Ingredient/",
      ""
    )
  ),
  "No AOM Match"
)</f>
        <v>No AOM Match</v>
      </c>
      <c r="D268" s="261" t="str" cm="1">
        <f t="array" ref="D268">_xlfn.TEXTJOIN(CHAR(10),TRUE,_xlfn._xlws.FILTER(AE$2:AE$952,$AD$2:$AD$952=$G268))</f>
        <v>Hyparrhenia dregeana</v>
      </c>
      <c r="F268" s="228" t="str" cm="1">
        <f t="array" ref="F268">_xlfn.TEXTJOIN(CHAR(10),TRUE,_xlfn._xlws.FILTER(AF$2:AF$952,$AD$2:$AD$952=$G268))</f>
        <v>Herbaceous forages-all data</v>
      </c>
      <c r="G268" s="210" t="s">
        <v>28105</v>
      </c>
      <c r="L268" s="207">
        <v>6.95</v>
      </c>
      <c r="O268" s="207">
        <v>48.62</v>
      </c>
      <c r="W268" s="207">
        <v>90.31</v>
      </c>
      <c r="X268" s="207">
        <v>5.84</v>
      </c>
      <c r="Y268" s="207">
        <v>5.7349999999999994</v>
      </c>
      <c r="Z268" s="207">
        <v>75.085000000000008</v>
      </c>
      <c r="AA268" s="207">
        <v>43.31</v>
      </c>
      <c r="AB268" s="207">
        <v>91.465000000000003</v>
      </c>
      <c r="AD268" s="210" t="s">
        <v>20639</v>
      </c>
      <c r="AE268" s="207" t="s">
        <v>28106</v>
      </c>
      <c r="AF268" s="207" t="s">
        <v>28042</v>
      </c>
    </row>
    <row r="269" spans="1:32" ht="15.95">
      <c r="A269" s="261" t="str" cm="1">
        <f t="array" ref="A269">IFERROR(_xlfn.TEXTJOIN(CHAR(10),TRUE,_xlfn._xlws.FILTER(AOM[AOM],AOM[ilri_code]=$G269)),"No AOM Match")</f>
        <v>No AOM Match</v>
      </c>
      <c r="B269" s="261" t="str" cm="1">
        <f t="array" ref="B269">IFERROR(_xlfn.TEXTJOIN(CHAR(10),TRUE,_xlfn._xlws.FILTER(AOM[Edge_Value],AOM[ilri_code]=$G269)),"No AOM Match")</f>
        <v>No AOM Match</v>
      </c>
      <c r="C269" s="261" t="str" cm="1">
        <f t="array" ref="C269">IFERROR(
  _xlfn.TEXTJOIN(
    CHAR(10),
    TRUE,
    SUBSTITUTE(
      _xlfn._xlws.FILTER(AOM[Path], AOM[ilri_code]=$G269),
      "Management/Livestock Management/Feed Characteristic/Feed Composition/Feed Ingredient/",
      ""
    )
  ),
  "No AOM Match"
)</f>
        <v>No AOM Match</v>
      </c>
      <c r="D269" s="261" t="str" cm="1">
        <f t="array" ref="D269">_xlfn.TEXTJOIN(CHAR(10),TRUE,_xlfn._xlws.FILTER(AE$2:AE$952,$AD$2:$AD$952=$G269))</f>
        <v>Hyparrhenia hirta</v>
      </c>
      <c r="F269" s="228" t="str" cm="1">
        <f t="array" ref="F269">_xlfn.TEXTJOIN(CHAR(10),TRUE,_xlfn._xlws.FILTER(AF$2:AF$952,$AD$2:$AD$952=$G269))</f>
        <v>Herbaceous forages-all data</v>
      </c>
      <c r="G269" s="210" t="s">
        <v>28107</v>
      </c>
      <c r="W269" s="207">
        <v>93.55</v>
      </c>
      <c r="X269" s="207">
        <v>4.0599999999999996</v>
      </c>
      <c r="Y269" s="207">
        <v>6.21</v>
      </c>
      <c r="Z269" s="207">
        <v>77.56</v>
      </c>
      <c r="AA269" s="207">
        <v>47.78</v>
      </c>
      <c r="AB269" s="207">
        <v>95.69</v>
      </c>
      <c r="AD269" s="210" t="s">
        <v>27714</v>
      </c>
      <c r="AE269" s="207" t="s">
        <v>28108</v>
      </c>
      <c r="AF269" s="207" t="s">
        <v>28042</v>
      </c>
    </row>
    <row r="270" spans="1:32" ht="15.95">
      <c r="A270" s="261" t="str" cm="1">
        <f t="array" ref="A270">IFERROR(_xlfn.TEXTJOIN(CHAR(10),TRUE,_xlfn._xlws.FILTER(AOM[AOM],AOM[ilri_code]=$G270)),"No AOM Match")</f>
        <v>AOM_001663
AOM_001405</v>
      </c>
      <c r="B270" s="261" t="str" cm="1">
        <f t="array" ref="B270">IFERROR(_xlfn.TEXTJOIN(CHAR(10),TRUE,_xlfn._xlws.FILTER(AOM[Edge_Value],AOM[ilri_code]=$G270)),"No AOM Match")</f>
        <v>Hyparrhenia rufa Dried
Hyparrhenia rufa</v>
      </c>
      <c r="C270" s="261" t="str" cm="1">
        <f t="array" ref="C270">IFERROR(
  _xlfn.TEXTJOIN(
    CHAR(10),
    TRUE,
    SUBSTITUTE(
      _xlfn._xlws.FILTER(AOM[Path], AOM[ilri_code]=$G270),
      "Management/Livestock Management/Feed Characteristic/Feed Composition/Feed Ingredient/",
      ""
    )
  ),
  "No AOM Match"
)</f>
        <v>Forage Plants/Cereal and Grass Forages/Hyparrhenia rufa/Hyparrhenia rufa Dried
Forage Plants/Cereal and Grass Forages/Hyparrhenia rufa</v>
      </c>
      <c r="D270" s="261" t="str" cm="1">
        <f t="array" ref="D270">_xlfn.TEXTJOIN(CHAR(10),TRUE,_xlfn._xlws.FILTER(AE$2:AE$952,$AD$2:$AD$952=$G270))</f>
        <v>Hyparrhenia rufa</v>
      </c>
      <c r="F270" s="228" t="str" cm="1">
        <f t="array" ref="F270">_xlfn.TEXTJOIN(CHAR(10),TRUE,_xlfn._xlws.FILTER(AF$2:AF$952,$AD$2:$AD$952=$G270))</f>
        <v>Herbaceous forages-all data</v>
      </c>
      <c r="G270" s="210" t="s">
        <v>21169</v>
      </c>
      <c r="I270" s="207">
        <v>4.4111111111111114</v>
      </c>
      <c r="J270" s="207">
        <v>1.2609756097560976</v>
      </c>
      <c r="K270" s="207">
        <v>5.0880000000000001</v>
      </c>
      <c r="L270" s="207">
        <v>8.0083333333333346</v>
      </c>
      <c r="M270" s="207">
        <v>2.4619999999999997</v>
      </c>
      <c r="N270" s="207">
        <v>4.8040000000000003</v>
      </c>
      <c r="O270" s="207">
        <v>56.256666666666668</v>
      </c>
      <c r="P270" s="207">
        <v>50.220999999999997</v>
      </c>
      <c r="Q270" s="207">
        <v>163.08250000000001</v>
      </c>
      <c r="R270" s="207">
        <v>16.100000000000001</v>
      </c>
      <c r="S270" s="207">
        <v>16.063250000000004</v>
      </c>
      <c r="T270" s="207">
        <v>2.3725000000000005</v>
      </c>
      <c r="U270" s="207">
        <v>273.58500000000004</v>
      </c>
      <c r="V270" s="207">
        <v>67.098888888888894</v>
      </c>
      <c r="W270" s="207">
        <v>89.753265306122444</v>
      </c>
      <c r="X270" s="207">
        <v>8.1132653061224485</v>
      </c>
      <c r="Y270" s="207">
        <v>4.8505714285714294</v>
      </c>
      <c r="Z270" s="207">
        <v>69.799047619047627</v>
      </c>
      <c r="AA270" s="207">
        <v>38.074166666666663</v>
      </c>
      <c r="AB270" s="207">
        <v>91.618571428571457</v>
      </c>
      <c r="AD270" s="210" t="s">
        <v>20120</v>
      </c>
      <c r="AE270" s="207" t="s">
        <v>28109</v>
      </c>
      <c r="AF270" s="207" t="s">
        <v>28042</v>
      </c>
    </row>
    <row r="271" spans="1:32" ht="15.95">
      <c r="A271" s="261" t="str" cm="1">
        <f t="array" ref="A271">IFERROR(_xlfn.TEXTJOIN(CHAR(10),TRUE,_xlfn._xlws.FILTER(AOM[AOM],AOM[ilri_code]=$G271)),"No AOM Match")</f>
        <v>No AOM Match</v>
      </c>
      <c r="B271" s="261" t="str" cm="1">
        <f t="array" ref="B271">IFERROR(_xlfn.TEXTJOIN(CHAR(10),TRUE,_xlfn._xlws.FILTER(AOM[Edge_Value],AOM[ilri_code]=$G271)),"No AOM Match")</f>
        <v>No AOM Match</v>
      </c>
      <c r="C271" s="261" t="str" cm="1">
        <f t="array" ref="C271">IFERROR(
  _xlfn.TEXTJOIN(
    CHAR(10),
    TRUE,
    SUBSTITUTE(
      _xlfn._xlws.FILTER(AOM[Path], AOM[ilri_code]=$G271),
      "Management/Livestock Management/Feed Characteristic/Feed Composition/Feed Ingredient/",
      ""
    )
  ),
  "No AOM Match"
)</f>
        <v>No AOM Match</v>
      </c>
      <c r="D271" s="261" t="str" cm="1">
        <f t="array" ref="D271">_xlfn.TEXTJOIN(CHAR(10),TRUE,_xlfn._xlws.FILTER(AE$2:AE$952,$AD$2:$AD$952=$G271))</f>
        <v>Hyparrhenia schimperi</v>
      </c>
      <c r="F271" s="228" t="str" cm="1">
        <f t="array" ref="F271">_xlfn.TEXTJOIN(CHAR(10),TRUE,_xlfn._xlws.FILTER(AF$2:AF$952,$AD$2:$AD$952=$G271))</f>
        <v>Herbaceous forages-all data</v>
      </c>
      <c r="G271" s="210" t="s">
        <v>28110</v>
      </c>
      <c r="X271" s="207">
        <v>7.13</v>
      </c>
      <c r="Z271" s="207">
        <v>84.47</v>
      </c>
      <c r="AA271" s="207">
        <v>50</v>
      </c>
      <c r="AB271" s="207">
        <v>94.62</v>
      </c>
      <c r="AD271" s="210" t="s">
        <v>28111</v>
      </c>
      <c r="AE271" s="207" t="s">
        <v>28112</v>
      </c>
      <c r="AF271" s="207" t="s">
        <v>28042</v>
      </c>
    </row>
    <row r="272" spans="1:32" ht="15.95">
      <c r="A272" s="261" t="str" cm="1">
        <f t="array" ref="A272">IFERROR(_xlfn.TEXTJOIN(CHAR(10),TRUE,_xlfn._xlws.FILTER(AOM[AOM],AOM[ilri_code]=$G272)),"No AOM Match")</f>
        <v>AOM_001404
AOM_006369</v>
      </c>
      <c r="B272" s="261" t="str" cm="1">
        <f t="array" ref="B272">IFERROR(_xlfn.TEXTJOIN(CHAR(10),TRUE,_xlfn._xlws.FILTER(AOM[Edge_Value],AOM[ilri_code]=$G272)),"No AOM Match")</f>
        <v>Hyparrhenia Dried
Hyparrhenia</v>
      </c>
      <c r="C272" s="261" t="str" cm="1">
        <f t="array" ref="C272">IFERROR(
  _xlfn.TEXTJOIN(
    CHAR(10),
    TRUE,
    SUBSTITUTE(
      _xlfn._xlws.FILTER(AOM[Path], AOM[ilri_code]=$G272),
      "Management/Livestock Management/Feed Characteristic/Feed Composition/Feed Ingredient/",
      ""
    )
  ),
  "No AOM Match"
)</f>
        <v>Forage Plants/Cereal and Grass Forages/Hyparrhenia
Forage Plants/Cereal and Grass Forages/Hyparrhenia</v>
      </c>
      <c r="D272" s="261" t="str" cm="1">
        <f t="array" ref="D272">_xlfn.TEXTJOIN(CHAR(10),TRUE,_xlfn._xlws.FILTER(AE$2:AE$952,$AD$2:$AD$952=$G272))</f>
        <v>Hyparrhenia sp.</v>
      </c>
      <c r="F272" s="228" t="str" cm="1">
        <f t="array" ref="F272">_xlfn.TEXTJOIN(CHAR(10),TRUE,_xlfn._xlws.FILTER(AF$2:AF$952,$AD$2:$AD$952=$G272))</f>
        <v>Herbaceous forages-all data</v>
      </c>
      <c r="G272" s="210" t="s">
        <v>21152</v>
      </c>
      <c r="L272" s="207">
        <v>7.47</v>
      </c>
      <c r="O272" s="207">
        <v>50.78</v>
      </c>
      <c r="W272" s="207">
        <v>89.660000000000011</v>
      </c>
      <c r="X272" s="207">
        <v>3.4966666666666661</v>
      </c>
      <c r="Y272" s="207">
        <v>8.36</v>
      </c>
      <c r="Z272" s="207">
        <v>79.146666666666661</v>
      </c>
      <c r="AA272" s="207">
        <v>54.416666666666664</v>
      </c>
      <c r="AB272" s="207">
        <v>91.956666666666663</v>
      </c>
      <c r="AD272" s="210" t="s">
        <v>19996</v>
      </c>
      <c r="AE272" s="207" t="s">
        <v>28113</v>
      </c>
      <c r="AF272" s="207" t="s">
        <v>28042</v>
      </c>
    </row>
    <row r="273" spans="1:32" ht="70.5" customHeight="1">
      <c r="A273" s="261" t="str" cm="1">
        <f t="array" ref="A273">IFERROR(_xlfn.TEXTJOIN(CHAR(10),TRUE,_xlfn._xlws.FILTER(AOM[AOM],AOM[ilri_code]=$G273)),"No AOM Match")</f>
        <v>No AOM Match</v>
      </c>
      <c r="B273" s="261" t="str" cm="1">
        <f t="array" ref="B273">IFERROR(_xlfn.TEXTJOIN(CHAR(10),TRUE,_xlfn._xlws.FILTER(AOM[Edge_Value],AOM[ilri_code]=$G273)),"No AOM Match")</f>
        <v>No AOM Match</v>
      </c>
      <c r="C273" s="261" t="str" cm="1">
        <f t="array" ref="C273">IFERROR(
  _xlfn.TEXTJOIN(
    CHAR(10),
    TRUE,
    SUBSTITUTE(
      _xlfn._xlws.FILTER(AOM[Path], AOM[ilri_code]=$G273),
      "Management/Livestock Management/Feed Characteristic/Feed Composition/Feed Ingredient/",
      ""
    )
  ),
  "No AOM Match"
)</f>
        <v>No AOM Match</v>
      </c>
      <c r="D273" s="261" t="str" cm="1">
        <f t="array" ref="D273">_xlfn.TEXTJOIN(CHAR(10),TRUE,_xlfn._xlws.FILTER(AE$2:AE$952,$AD$2:$AD$952=$G273))</f>
        <v>Hyparrhenia subplumosa</v>
      </c>
      <c r="F273" s="228" t="str" cm="1">
        <f t="array" ref="F273">_xlfn.TEXTJOIN(CHAR(10),TRUE,_xlfn._xlws.FILTER(AF$2:AF$952,$AD$2:$AD$952=$G273))</f>
        <v>Herbaceous forages-all data</v>
      </c>
      <c r="G273" s="210" t="s">
        <v>28114</v>
      </c>
      <c r="I273" s="207">
        <v>2.8</v>
      </c>
      <c r="J273" s="207">
        <v>2.5</v>
      </c>
      <c r="P273" s="207">
        <v>20.84</v>
      </c>
      <c r="Q273" s="207">
        <v>231.5</v>
      </c>
      <c r="R273" s="207">
        <v>13.8</v>
      </c>
      <c r="S273" s="207">
        <v>9.14</v>
      </c>
      <c r="T273" s="207">
        <v>2.2000000000000002</v>
      </c>
      <c r="U273" s="207">
        <v>70.78</v>
      </c>
      <c r="V273" s="207">
        <v>29.98</v>
      </c>
      <c r="W273" s="207">
        <v>93.57</v>
      </c>
      <c r="X273" s="207">
        <v>12.44</v>
      </c>
      <c r="Y273" s="207">
        <v>4.16</v>
      </c>
      <c r="Z273" s="207">
        <v>67.59</v>
      </c>
      <c r="AA273" s="207">
        <v>34.69</v>
      </c>
      <c r="AB273" s="207">
        <v>89.72</v>
      </c>
    </row>
    <row r="274" spans="1:32" ht="15.95">
      <c r="A274" s="261" t="str" cm="1">
        <f t="array" ref="A274">IFERROR(_xlfn.TEXTJOIN(CHAR(10),TRUE,_xlfn._xlws.FILTER(AOM[AOM],AOM[ilri_code]=$G274)),"No AOM Match")</f>
        <v>AOM_001474</v>
      </c>
      <c r="B274" s="261" t="str" cm="1">
        <f t="array" ref="B274">IFERROR(_xlfn.TEXTJOIN(CHAR(10),TRUE,_xlfn._xlws.FILTER(AOM[Edge_Value],AOM[ilri_code]=$G274)),"No AOM Match")</f>
        <v>Hyperthelia dissoluta</v>
      </c>
      <c r="C274" s="261" t="str" cm="1">
        <f t="array" ref="C274">IFERROR(
  _xlfn.TEXTJOIN(
    CHAR(10),
    TRUE,
    SUBSTITUTE(
      _xlfn._xlws.FILTER(AOM[Path], AOM[ilri_code]=$G274),
      "Management/Livestock Management/Feed Characteristic/Feed Composition/Feed Ingredient/",
      ""
    )
  ),
  "No AOM Match"
)</f>
        <v>Forage Plants/Cereal and Grass Forages/Hyperthelia dissoluta</v>
      </c>
      <c r="D274" s="261" t="str" cm="1">
        <f t="array" ref="D274">_xlfn.TEXTJOIN(CHAR(10),TRUE,_xlfn._xlws.FILTER(AE$2:AE$952,$AD$2:$AD$952=$G274))</f>
        <v>Hyperthelia dissoluta</v>
      </c>
      <c r="F274" s="228" t="str" cm="1">
        <f t="array" ref="F274">_xlfn.TEXTJOIN(CHAR(10),TRUE,_xlfn._xlws.FILTER(AF$2:AF$952,$AD$2:$AD$952=$G274))</f>
        <v>Herbaceous forages-all data</v>
      </c>
      <c r="G274" s="210" t="s">
        <v>21179</v>
      </c>
      <c r="I274" s="207">
        <v>9.8000000000000007</v>
      </c>
      <c r="J274" s="207">
        <v>1.8</v>
      </c>
      <c r="P274" s="207">
        <v>44.755000000000003</v>
      </c>
      <c r="Q274" s="207">
        <v>298.78000000000003</v>
      </c>
      <c r="R274" s="207">
        <v>18.399999999999999</v>
      </c>
      <c r="S274" s="207">
        <v>9.59</v>
      </c>
      <c r="T274" s="207">
        <v>2.4500000000000002</v>
      </c>
      <c r="U274" s="207">
        <v>1034.81</v>
      </c>
      <c r="V274" s="207">
        <v>29.04</v>
      </c>
      <c r="W274" s="207">
        <v>88.765000000000001</v>
      </c>
      <c r="X274" s="207">
        <v>13.094999999999999</v>
      </c>
      <c r="Y274" s="207">
        <v>6.32</v>
      </c>
      <c r="Z274" s="207">
        <v>58.045000000000002</v>
      </c>
      <c r="AA274" s="207">
        <v>36.769999999999996</v>
      </c>
      <c r="AB274" s="207">
        <v>89.82</v>
      </c>
      <c r="AD274" s="210" t="s">
        <v>27600</v>
      </c>
      <c r="AE274" s="207" t="s">
        <v>28115</v>
      </c>
      <c r="AF274" s="207" t="s">
        <v>28042</v>
      </c>
    </row>
    <row r="275" spans="1:32" ht="15.95">
      <c r="A275" s="261" t="str" cm="1">
        <f t="array" ref="A275">IFERROR(_xlfn.TEXTJOIN(CHAR(10),TRUE,_xlfn._xlws.FILTER(AOM[AOM],AOM[ilri_code]=$G275)),"No AOM Match")</f>
        <v>No AOM Match</v>
      </c>
      <c r="B275" s="261" t="str" cm="1">
        <f t="array" ref="B275">IFERROR(_xlfn.TEXTJOIN(CHAR(10),TRUE,_xlfn._xlws.FILTER(AOM[Edge_Value],AOM[ilri_code]=$G275)),"No AOM Match")</f>
        <v>No AOM Match</v>
      </c>
      <c r="C275" s="261" t="str" cm="1">
        <f t="array" ref="C275">IFERROR(
  _xlfn.TEXTJOIN(
    CHAR(10),
    TRUE,
    SUBSTITUTE(
      _xlfn._xlws.FILTER(AOM[Path], AOM[ilri_code]=$G275),
      "Management/Livestock Management/Feed Characteristic/Feed Composition/Feed Ingredient/",
      ""
    )
  ),
  "No AOM Match"
)</f>
        <v>No AOM Match</v>
      </c>
      <c r="D275" s="261" t="str" cm="1">
        <f t="array" ref="D275">_xlfn.TEXTJOIN(CHAR(10),TRUE,_xlfn._xlws.FILTER(AE$2:AE$952,$AD$2:$AD$952=$G275))</f>
        <v>Impatiens tinctoria</v>
      </c>
      <c r="F275" s="228" t="str" cm="1">
        <f t="array" ref="F275">_xlfn.TEXTJOIN(CHAR(10),TRUE,_xlfn._xlws.FILTER(AF$2:AF$952,$AD$2:$AD$952=$G275))</f>
        <v>other_less_common</v>
      </c>
      <c r="G275" s="210" t="s">
        <v>28116</v>
      </c>
      <c r="I275" s="207">
        <v>18.7</v>
      </c>
      <c r="J275" s="207">
        <v>3.2</v>
      </c>
      <c r="K275" s="207">
        <v>5.52</v>
      </c>
      <c r="L275" s="207">
        <v>8.9499999999999993</v>
      </c>
      <c r="M275" s="207">
        <v>2.97</v>
      </c>
      <c r="N275" s="207">
        <v>5.4</v>
      </c>
      <c r="O275" s="207">
        <v>70.180000000000007</v>
      </c>
      <c r="W275" s="207">
        <v>79.73</v>
      </c>
      <c r="X275" s="207">
        <v>6.06</v>
      </c>
      <c r="Y275" s="207">
        <v>9.02</v>
      </c>
      <c r="Z275" s="207">
        <v>31.15</v>
      </c>
      <c r="AA275" s="207">
        <v>29.42</v>
      </c>
      <c r="AB275" s="207">
        <v>91.74</v>
      </c>
      <c r="AD275" s="210" t="s">
        <v>27620</v>
      </c>
      <c r="AE275" s="207" t="s">
        <v>27618</v>
      </c>
      <c r="AF275" s="207" t="s">
        <v>28042</v>
      </c>
    </row>
    <row r="276" spans="1:32" ht="15.95">
      <c r="A276" s="261" t="str" cm="1">
        <f t="array" ref="A276">IFERROR(_xlfn.TEXTJOIN(CHAR(10),TRUE,_xlfn._xlws.FILTER(AOM[AOM],AOM[ilri_code]=$G276)),"No AOM Match")</f>
        <v>No AOM Match</v>
      </c>
      <c r="B276" s="261" t="str" cm="1">
        <f t="array" ref="B276">IFERROR(_xlfn.TEXTJOIN(CHAR(10),TRUE,_xlfn._xlws.FILTER(AOM[Edge_Value],AOM[ilri_code]=$G276)),"No AOM Match")</f>
        <v>No AOM Match</v>
      </c>
      <c r="C276" s="261" t="str" cm="1">
        <f t="array" ref="C276">IFERROR(
  _xlfn.TEXTJOIN(
    CHAR(10),
    TRUE,
    SUBSTITUTE(
      _xlfn._xlws.FILTER(AOM[Path], AOM[ilri_code]=$G276),
      "Management/Livestock Management/Feed Characteristic/Feed Composition/Feed Ingredient/",
      ""
    )
  ),
  "No AOM Match"
)</f>
        <v>No AOM Match</v>
      </c>
      <c r="D276" s="261" t="str" cm="1">
        <f t="array" ref="D276">_xlfn.TEXTJOIN(CHAR(10),TRUE,_xlfn._xlws.FILTER(AE$2:AE$952,$AD$2:$AD$952=$G276))</f>
        <v>Indigenous forage</v>
      </c>
      <c r="F276" s="228" t="str" cm="1">
        <f t="array" ref="F276">_xlfn.TEXTJOIN(CHAR(10),TRUE,_xlfn._xlws.FILTER(AF$2:AF$952,$AD$2:$AD$952=$G276))</f>
        <v>Herbaceous forages-all data</v>
      </c>
      <c r="G276" s="210" t="s">
        <v>28117</v>
      </c>
      <c r="L276" s="207">
        <v>8.638461538461538</v>
      </c>
      <c r="O276" s="207">
        <v>64.11999999999999</v>
      </c>
      <c r="W276" s="207">
        <v>84.854615384615371</v>
      </c>
      <c r="X276" s="207">
        <v>20.966923076923081</v>
      </c>
      <c r="Y276" s="207">
        <v>7.1815384615384605</v>
      </c>
      <c r="Z276" s="207">
        <v>34.233076923076922</v>
      </c>
      <c r="AA276" s="207">
        <v>25.637692307692308</v>
      </c>
      <c r="AB276" s="207">
        <v>92.585384615384626</v>
      </c>
      <c r="AD276" s="210" t="s">
        <v>27957</v>
      </c>
      <c r="AE276" s="207" t="s">
        <v>28118</v>
      </c>
      <c r="AF276" s="207" t="s">
        <v>28042</v>
      </c>
    </row>
    <row r="277" spans="1:32" ht="32.1">
      <c r="A277" s="261" t="str" cm="1">
        <f t="array" ref="A277">IFERROR(_xlfn.TEXTJOIN(CHAR(10),TRUE,_xlfn._xlws.FILTER(AOM[AOM],AOM[ilri_code]=$G277)),"No AOM Match")</f>
        <v>No AOM Match</v>
      </c>
      <c r="B277" s="261" t="str" cm="1">
        <f t="array" ref="B277">IFERROR(_xlfn.TEXTJOIN(CHAR(10),TRUE,_xlfn._xlws.FILTER(AOM[Edge_Value],AOM[ilri_code]=$G277)),"No AOM Match")</f>
        <v>No AOM Match</v>
      </c>
      <c r="C277" s="261" t="str" cm="1">
        <f t="array" ref="C277">IFERROR(
  _xlfn.TEXTJOIN(
    CHAR(10),
    TRUE,
    SUBSTITUTE(
      _xlfn._xlws.FILTER(AOM[Path], AOM[ilri_code]=$G277),
      "Management/Livestock Management/Feed Characteristic/Feed Composition/Feed Ingredient/",
      ""
    )
  ),
  "No AOM Match"
)</f>
        <v>No AOM Match</v>
      </c>
      <c r="D277" s="261" t="str" cm="1">
        <f t="array" ref="D277">_xlfn.TEXTJOIN(CHAR(10),TRUE,_xlfn._xlws.FILTER(AE$2:AE$952,$AD$2:$AD$952=$G277))</f>
        <v>Indigofera spicata</v>
      </c>
      <c r="F277" s="228" t="str" cm="1">
        <f t="array" ref="F277">_xlfn.TEXTJOIN(CHAR(10),TRUE,_xlfn._xlws.FILTER(AF$2:AF$952,$AD$2:$AD$952=$G277))</f>
        <v>Herbaceous forages-all data</v>
      </c>
      <c r="G277" s="210" t="s">
        <v>28119</v>
      </c>
      <c r="L277" s="207">
        <v>9.82</v>
      </c>
      <c r="O277" s="207">
        <v>70.47</v>
      </c>
      <c r="W277" s="207">
        <v>91.28</v>
      </c>
      <c r="X277" s="207">
        <v>19.100000000000001</v>
      </c>
      <c r="Y277" s="207">
        <v>4.99</v>
      </c>
      <c r="Z277" s="207">
        <v>43.97</v>
      </c>
      <c r="AA277" s="207">
        <v>31.06</v>
      </c>
      <c r="AB277" s="207">
        <v>88.81</v>
      </c>
      <c r="AD277" s="210" t="s">
        <v>23527</v>
      </c>
      <c r="AE277" s="207" t="s">
        <v>28120</v>
      </c>
      <c r="AF277" s="207" t="s">
        <v>28121</v>
      </c>
    </row>
    <row r="278" spans="1:32" ht="15.95">
      <c r="A278" s="261" t="str" cm="1">
        <f t="array" ref="A278">IFERROR(_xlfn.TEXTJOIN(CHAR(10),TRUE,_xlfn._xlws.FILTER(AOM[AOM],AOM[ilri_code]=$G278)),"No AOM Match")</f>
        <v>No AOM Match</v>
      </c>
      <c r="B278" s="261" t="str" cm="1">
        <f t="array" ref="B278">IFERROR(_xlfn.TEXTJOIN(CHAR(10),TRUE,_xlfn._xlws.FILTER(AOM[Edge_Value],AOM[ilri_code]=$G278)),"No AOM Match")</f>
        <v>No AOM Match</v>
      </c>
      <c r="C278" s="261" t="str" cm="1">
        <f t="array" ref="C278">IFERROR(
  _xlfn.TEXTJOIN(
    CHAR(10),
    TRUE,
    SUBSTITUTE(
      _xlfn._xlws.FILTER(AOM[Path], AOM[ilri_code]=$G278),
      "Management/Livestock Management/Feed Characteristic/Feed Composition/Feed Ingredient/",
      ""
    )
  ),
  "No AOM Match"
)</f>
        <v>No AOM Match</v>
      </c>
      <c r="D278" s="261" t="str" cm="1">
        <f t="array" ref="D278">_xlfn.TEXTJOIN(CHAR(10),TRUE,_xlfn._xlws.FILTER(AE$2:AE$952,$AD$2:$AD$952=$G278))</f>
        <v>Indigofera zavattarii</v>
      </c>
      <c r="F278" s="228" t="str" cm="1">
        <f t="array" ref="F278">_xlfn.TEXTJOIN(CHAR(10),TRUE,_xlfn._xlws.FILTER(AF$2:AF$952,$AD$2:$AD$952=$G278))</f>
        <v>Herbaceous forages-all data</v>
      </c>
      <c r="G278" s="210" t="s">
        <v>28122</v>
      </c>
      <c r="L278" s="207">
        <v>8.75</v>
      </c>
      <c r="O278" s="207">
        <v>63.24</v>
      </c>
      <c r="W278" s="207">
        <v>90.14</v>
      </c>
      <c r="X278" s="207">
        <v>19.420000000000002</v>
      </c>
      <c r="Y278" s="207">
        <v>6.07</v>
      </c>
      <c r="Z278" s="207">
        <v>53.55</v>
      </c>
      <c r="AA278" s="207">
        <v>39.700000000000003</v>
      </c>
      <c r="AB278" s="207">
        <v>89.22</v>
      </c>
      <c r="AD278" s="210" t="s">
        <v>18654</v>
      </c>
      <c r="AE278" s="207" t="s">
        <v>28123</v>
      </c>
      <c r="AF278" s="207" t="s">
        <v>28121</v>
      </c>
    </row>
    <row r="279" spans="1:32" ht="15.95">
      <c r="A279" s="261" t="str" cm="1">
        <f t="array" ref="A279">IFERROR(_xlfn.TEXTJOIN(CHAR(10),TRUE,_xlfn._xlws.FILTER(AOM[AOM],AOM[ilri_code]=$G279)),"No AOM Match")</f>
        <v>No AOM Match</v>
      </c>
      <c r="B279" s="261" t="str" cm="1">
        <f t="array" ref="B279">IFERROR(_xlfn.TEXTJOIN(CHAR(10),TRUE,_xlfn._xlws.FILTER(AOM[Edge_Value],AOM[ilri_code]=$G279)),"No AOM Match")</f>
        <v>No AOM Match</v>
      </c>
      <c r="C279" s="261" t="str" cm="1">
        <f t="array" ref="C279">IFERROR(
  _xlfn.TEXTJOIN(
    CHAR(10),
    TRUE,
    SUBSTITUTE(
      _xlfn._xlws.FILTER(AOM[Path], AOM[ilri_code]=$G279),
      "Management/Livestock Management/Feed Characteristic/Feed Composition/Feed Ingredient/",
      ""
    )
  ),
  "No AOM Match"
)</f>
        <v>No AOM Match</v>
      </c>
      <c r="D279" s="261" t="str" cm="1">
        <f t="array" ref="D279">_xlfn.TEXTJOIN(CHAR(10),TRUE,_xlfn._xlws.FILTER(AE$2:AE$952,$AD$2:$AD$952=$G279))</f>
        <v>Ipomoea asarifolia</v>
      </c>
      <c r="F279" s="228" t="str" cm="1">
        <f t="array" ref="F279">_xlfn.TEXTJOIN(CHAR(10),TRUE,_xlfn._xlws.FILTER(AF$2:AF$952,$AD$2:$AD$952=$G279))</f>
        <v>Herbaceous forages-all data</v>
      </c>
      <c r="G279" s="210" t="s">
        <v>28124</v>
      </c>
      <c r="X279" s="207">
        <v>26.79</v>
      </c>
      <c r="Z279" s="207">
        <v>25.09</v>
      </c>
      <c r="AB279" s="207">
        <v>91.3</v>
      </c>
      <c r="AD279" s="210" t="s">
        <v>28125</v>
      </c>
      <c r="AE279" s="207" t="s">
        <v>6073</v>
      </c>
      <c r="AF279" s="207" t="s">
        <v>28121</v>
      </c>
    </row>
    <row r="280" spans="1:32" ht="15.95">
      <c r="A280" s="261" t="str" cm="1">
        <f t="array" ref="A280">IFERROR(_xlfn.TEXTJOIN(CHAR(10),TRUE,_xlfn._xlws.FILTER(AOM[AOM],AOM[ilri_code]=$G280)),"No AOM Match")</f>
        <v>No AOM Match</v>
      </c>
      <c r="B280" s="261" t="str" cm="1">
        <f t="array" ref="B280">IFERROR(_xlfn.TEXTJOIN(CHAR(10),TRUE,_xlfn._xlws.FILTER(AOM[Edge_Value],AOM[ilri_code]=$G280)),"No AOM Match")</f>
        <v>No AOM Match</v>
      </c>
      <c r="C280" s="261" t="str" cm="1">
        <f t="array" ref="C280">IFERROR(
  _xlfn.TEXTJOIN(
    CHAR(10),
    TRUE,
    SUBSTITUTE(
      _xlfn._xlws.FILTER(AOM[Path], AOM[ilri_code]=$G280),
      "Management/Livestock Management/Feed Characteristic/Feed Composition/Feed Ingredient/",
      ""
    )
  ),
  "No AOM Match"
)</f>
        <v>No AOM Match</v>
      </c>
      <c r="D280" s="261" t="str" cm="1">
        <f t="array" ref="D280">_xlfn.TEXTJOIN(CHAR(10),TRUE,_xlfn._xlws.FILTER(AE$2:AE$952,$AD$2:$AD$952=$G280))</f>
        <v>Ipomoea carnea</v>
      </c>
      <c r="F280" s="228" t="str" cm="1">
        <f t="array" ref="F280">_xlfn.TEXTJOIN(CHAR(10),TRUE,_xlfn._xlws.FILTER(AF$2:AF$952,$AD$2:$AD$952=$G280))</f>
        <v>Herbaceous forages-all data</v>
      </c>
      <c r="G280" s="210" t="s">
        <v>28126</v>
      </c>
      <c r="X280" s="207">
        <v>12.91</v>
      </c>
      <c r="Y280" s="207">
        <v>8.77</v>
      </c>
      <c r="Z280" s="207">
        <v>38.29</v>
      </c>
      <c r="AA280" s="207">
        <v>27.24</v>
      </c>
      <c r="AB280" s="207">
        <v>89.74</v>
      </c>
      <c r="AD280" s="210" t="s">
        <v>28125</v>
      </c>
      <c r="AE280" s="207" t="s">
        <v>28127</v>
      </c>
      <c r="AF280" s="207" t="s">
        <v>28121</v>
      </c>
    </row>
    <row r="281" spans="1:32" ht="48">
      <c r="A281" s="261" t="str" cm="1">
        <f t="array" ref="A281">IFERROR(_xlfn.TEXTJOIN(CHAR(10),TRUE,_xlfn._xlws.FILTER(AOM[AOM],AOM[ilri_code]=$G281)),"No AOM Match")</f>
        <v>No AOM Match</v>
      </c>
      <c r="B281" s="261" t="str" cm="1">
        <f t="array" ref="B281">IFERROR(_xlfn.TEXTJOIN(CHAR(10),TRUE,_xlfn._xlws.FILTER(AOM[Edge_Value],AOM[ilri_code]=$G281)),"No AOM Match")</f>
        <v>No AOM Match</v>
      </c>
      <c r="C281" s="261" t="str" cm="1">
        <f t="array" ref="C281">IFERROR(
  _xlfn.TEXTJOIN(
    CHAR(10),
    TRUE,
    SUBSTITUTE(
      _xlfn._xlws.FILTER(AOM[Path], AOM[ilri_code]=$G281),
      "Management/Livestock Management/Feed Characteristic/Feed Composition/Feed Ingredient/",
      ""
    )
  ),
  "No AOM Match"
)</f>
        <v>No AOM Match</v>
      </c>
      <c r="D281" s="261" t="str" cm="1">
        <f t="array" ref="D281">_xlfn.TEXTJOIN(CHAR(10),TRUE,_xlfn._xlws.FILTER(AE$2:AE$952,$AD$2:$AD$952=$G281))</f>
        <v>Ipomoea eriocarpa vines</v>
      </c>
      <c r="F281" s="228" t="str" cm="1">
        <f t="array" ref="F281">_xlfn.TEXTJOIN(CHAR(10),TRUE,_xlfn._xlws.FILTER(AF$2:AF$952,$AD$2:$AD$952=$G281))</f>
        <v>food_crops_roots_tubers</v>
      </c>
      <c r="G281" s="210" t="s">
        <v>28049</v>
      </c>
      <c r="J281" s="207">
        <v>3.5</v>
      </c>
      <c r="P281" s="207">
        <v>52.385000000000005</v>
      </c>
      <c r="S281" s="207">
        <v>15.355</v>
      </c>
      <c r="T281" s="207">
        <v>3.8</v>
      </c>
      <c r="W281" s="207">
        <v>89.224999999999994</v>
      </c>
      <c r="X281" s="207">
        <v>15.625</v>
      </c>
      <c r="Y281" s="207">
        <v>8.5350000000000001</v>
      </c>
      <c r="Z281" s="207">
        <v>46.06</v>
      </c>
      <c r="AA281" s="207">
        <v>36.25</v>
      </c>
      <c r="AB281" s="207">
        <v>91.155000000000001</v>
      </c>
      <c r="AD281" s="210" t="s">
        <v>23644</v>
      </c>
      <c r="AE281" s="207" t="s">
        <v>6073</v>
      </c>
      <c r="AF281" s="207" t="s">
        <v>28121</v>
      </c>
    </row>
    <row r="282" spans="1:32" ht="80.099999999999994">
      <c r="A282" s="261" t="str" cm="1">
        <f t="array" ref="A282">IFERROR(_xlfn.TEXTJOIN(CHAR(10),TRUE,_xlfn._xlws.FILTER(AOM[AOM],AOM[ilri_code]=$G282)),"No AOM Match")</f>
        <v>No AOM Match</v>
      </c>
      <c r="B282" s="261" t="str" cm="1">
        <f t="array" ref="B282">IFERROR(_xlfn.TEXTJOIN(CHAR(10),TRUE,_xlfn._xlws.FILTER(AOM[Edge_Value],AOM[ilri_code]=$G282)),"No AOM Match")</f>
        <v>No AOM Match</v>
      </c>
      <c r="C282" s="261" t="str" cm="1">
        <f t="array" ref="C282">IFERROR(
  _xlfn.TEXTJOIN(
    CHAR(10),
    TRUE,
    SUBSTITUTE(
      _xlfn._xlws.FILTER(AOM[Path], AOM[ilri_code]=$G282),
      "Management/Livestock Management/Feed Characteristic/Feed Composition/Feed Ingredient/",
      ""
    )
  ),
  "No AOM Match"
)</f>
        <v>No AOM Match</v>
      </c>
      <c r="D282" s="261" t="str" cm="1">
        <f t="array" ref="D282">_xlfn.TEXTJOIN(CHAR(10),TRUE,_xlfn._xlws.FILTER(AE$2:AE$952,$AD$2:$AD$952=$G282))</f>
        <v>Ipomoea heterotricha vines</v>
      </c>
      <c r="F282" s="228" t="str" cm="1">
        <f t="array" ref="F282">_xlfn.TEXTJOIN(CHAR(10),TRUE,_xlfn._xlws.FILTER(AF$2:AF$952,$AD$2:$AD$952=$G282))</f>
        <v>food_crops_roots_tubers</v>
      </c>
      <c r="G282" s="210" t="s">
        <v>28052</v>
      </c>
      <c r="J282" s="207">
        <v>0.8</v>
      </c>
      <c r="W282" s="207">
        <v>93.45</v>
      </c>
      <c r="X282" s="207">
        <v>9.8800000000000008</v>
      </c>
      <c r="Z282" s="207">
        <v>51.59</v>
      </c>
      <c r="AB282" s="207">
        <v>90.61</v>
      </c>
      <c r="AD282" s="210" t="s">
        <v>23653</v>
      </c>
      <c r="AE282" s="207" t="s">
        <v>28128</v>
      </c>
      <c r="AF282" s="207" t="s">
        <v>28121</v>
      </c>
    </row>
    <row r="283" spans="1:32" ht="144">
      <c r="A283" s="261" t="str" cm="1">
        <f t="array" ref="A283">IFERROR(_xlfn.TEXTJOIN(CHAR(10),TRUE,_xlfn._xlws.FILTER(AOM[AOM],AOM[ilri_code]=$G283)),"No AOM Match")</f>
        <v>No AOM Match</v>
      </c>
      <c r="B283" s="261" t="str" cm="1">
        <f t="array" ref="B283">IFERROR(_xlfn.TEXTJOIN(CHAR(10),TRUE,_xlfn._xlws.FILTER(AOM[Edge_Value],AOM[ilri_code]=$G283)),"No AOM Match")</f>
        <v>No AOM Match</v>
      </c>
      <c r="C283" s="261" t="str" cm="1">
        <f t="array" ref="C283">IFERROR(
  _xlfn.TEXTJOIN(
    CHAR(10),
    TRUE,
    SUBSTITUTE(
      _xlfn._xlws.FILTER(AOM[Path], AOM[ilri_code]=$G283),
      "Management/Livestock Management/Feed Characteristic/Feed Composition/Feed Ingredient/",
      ""
    )
  ),
  "No AOM Match"
)</f>
        <v>No AOM Match</v>
      </c>
      <c r="D283" s="261" t="str" cm="1">
        <f t="array" ref="D283">_xlfn.TEXTJOIN(CHAR(10),TRUE,_xlfn._xlws.FILTER(AE$2:AE$952,$AD$2:$AD$952=$G283))</f>
        <v>Ischaemum aristatum</v>
      </c>
      <c r="F283" s="228" t="str" cm="1">
        <f t="array" ref="F283">_xlfn.TEXTJOIN(CHAR(10),TRUE,_xlfn._xlws.FILTER(AF$2:AF$952,$AD$2:$AD$952=$G283))</f>
        <v>Herbaceous forages-all data</v>
      </c>
      <c r="G283" s="210" t="s">
        <v>28129</v>
      </c>
      <c r="K283" s="207">
        <v>4.8499999999999996</v>
      </c>
      <c r="L283" s="207">
        <v>8.0299999999999994</v>
      </c>
      <c r="M283" s="207">
        <v>2.1800000000000002</v>
      </c>
      <c r="N283" s="207">
        <v>4.4800000000000004</v>
      </c>
      <c r="O283" s="207">
        <v>53.66</v>
      </c>
      <c r="X283" s="207">
        <v>5.44</v>
      </c>
      <c r="Z283" s="207">
        <v>63.61</v>
      </c>
      <c r="AB283" s="207">
        <v>92.306666666666672</v>
      </c>
      <c r="AD283" s="210" t="s">
        <v>28130</v>
      </c>
      <c r="AE283" s="207" t="s">
        <v>28131</v>
      </c>
      <c r="AF283" s="207" t="s">
        <v>28121</v>
      </c>
    </row>
    <row r="284" spans="1:32" ht="15.95">
      <c r="A284" s="261" t="str" cm="1">
        <f t="array" ref="A284">IFERROR(_xlfn.TEXTJOIN(CHAR(10),TRUE,_xlfn._xlws.FILTER(AOM[AOM],AOM[ilri_code]=$G284)),"No AOM Match")</f>
        <v>No AOM Match</v>
      </c>
      <c r="B284" s="261" t="str" cm="1">
        <f t="array" ref="B284">IFERROR(_xlfn.TEXTJOIN(CHAR(10),TRUE,_xlfn._xlws.FILTER(AOM[Edge_Value],AOM[ilri_code]=$G284)),"No AOM Match")</f>
        <v>No AOM Match</v>
      </c>
      <c r="C284" s="261" t="str" cm="1">
        <f t="array" ref="C284">IFERROR(
  _xlfn.TEXTJOIN(
    CHAR(10),
    TRUE,
    SUBSTITUTE(
      _xlfn._xlws.FILTER(AOM[Path], AOM[ilri_code]=$G284),
      "Management/Livestock Management/Feed Characteristic/Feed Composition/Feed Ingredient/",
      ""
    )
  ),
  "No AOM Match"
)</f>
        <v>No AOM Match</v>
      </c>
      <c r="D284" s="261" t="str" cm="1">
        <f t="array" ref="D284">_xlfn.TEXTJOIN(CHAR(10),TRUE,_xlfn._xlws.FILTER(AE$2:AE$952,$AD$2:$AD$952=$G284))</f>
        <v>Ischaemum fasciculatum</v>
      </c>
      <c r="F284" s="228" t="str" cm="1">
        <f t="array" ref="F284">_xlfn.TEXTJOIN(CHAR(10),TRUE,_xlfn._xlws.FILTER(AF$2:AF$952,$AD$2:$AD$952=$G284))</f>
        <v>Herbaceous forages-all data</v>
      </c>
      <c r="G284" s="210" t="s">
        <v>28132</v>
      </c>
      <c r="L284" s="207">
        <v>7.62</v>
      </c>
      <c r="O284" s="207">
        <v>52.58</v>
      </c>
      <c r="W284" s="207">
        <v>89.53</v>
      </c>
      <c r="X284" s="207">
        <v>7.87</v>
      </c>
      <c r="Y284" s="207">
        <v>5.43</v>
      </c>
      <c r="Z284" s="207">
        <v>71.349999999999994</v>
      </c>
      <c r="AA284" s="207">
        <v>39.9</v>
      </c>
      <c r="AB284" s="207">
        <v>91.19</v>
      </c>
      <c r="AD284" s="210" t="s">
        <v>28133</v>
      </c>
      <c r="AE284" s="207" t="s">
        <v>28134</v>
      </c>
      <c r="AF284" s="207" t="s">
        <v>28121</v>
      </c>
    </row>
    <row r="285" spans="1:32" ht="159.94999999999999">
      <c r="A285" s="261" t="str" cm="1">
        <f t="array" ref="A285">IFERROR(_xlfn.TEXTJOIN(CHAR(10),TRUE,_xlfn._xlws.FILTER(AOM[AOM],AOM[ilri_code]=$G285)),"No AOM Match")</f>
        <v>No AOM Match</v>
      </c>
      <c r="B285" s="261" t="str" cm="1">
        <f t="array" ref="B285">IFERROR(_xlfn.TEXTJOIN(CHAR(10),TRUE,_xlfn._xlws.FILTER(AOM[Edge_Value],AOM[ilri_code]=$G285)),"No AOM Match")</f>
        <v>No AOM Match</v>
      </c>
      <c r="C285" s="261" t="str" cm="1">
        <f t="array" ref="C285">IFERROR(
  _xlfn.TEXTJOIN(
    CHAR(10),
    TRUE,
    SUBSTITUTE(
      _xlfn._xlws.FILTER(AOM[Path], AOM[ilri_code]=$G285),
      "Management/Livestock Management/Feed Characteristic/Feed Composition/Feed Ingredient/",
      ""
    )
  ),
  "No AOM Match"
)</f>
        <v>No AOM Match</v>
      </c>
      <c r="D285" s="261" t="str" cm="1">
        <f t="array" ref="D285">_xlfn.TEXTJOIN(CHAR(10),TRUE,_xlfn._xlws.FILTER(AE$2:AE$952,$AD$2:$AD$952=$G285))</f>
        <v>Ischaemum rugosum</v>
      </c>
      <c r="F285" s="228" t="str" cm="1">
        <f t="array" ref="F285">_xlfn.TEXTJOIN(CHAR(10),TRUE,_xlfn._xlws.FILTER(AF$2:AF$952,$AD$2:$AD$952=$G285))</f>
        <v>Herbaceous forages-all data</v>
      </c>
      <c r="G285" s="210" t="s">
        <v>28135</v>
      </c>
      <c r="J285" s="207">
        <v>1.3</v>
      </c>
      <c r="W285" s="207">
        <v>85.79</v>
      </c>
      <c r="X285" s="207">
        <v>3.81</v>
      </c>
      <c r="Y285" s="207">
        <v>5.4</v>
      </c>
      <c r="Z285" s="207">
        <v>68.55</v>
      </c>
      <c r="AA285" s="207">
        <v>43.8</v>
      </c>
      <c r="AB285" s="207">
        <v>92.16</v>
      </c>
      <c r="AD285" s="210" t="s">
        <v>28133</v>
      </c>
      <c r="AE285" s="207" t="s">
        <v>28136</v>
      </c>
      <c r="AF285" s="207" t="s">
        <v>28121</v>
      </c>
    </row>
    <row r="286" spans="1:32" ht="15.95">
      <c r="A286" s="261" t="str" cm="1">
        <f t="array" ref="A286">IFERROR(_xlfn.TEXTJOIN(CHAR(10),TRUE,_xlfn._xlws.FILTER(AOM[AOM],AOM[ilri_code]=$G286)),"No AOM Match")</f>
        <v>No AOM Match</v>
      </c>
      <c r="B286" s="261" t="str" cm="1">
        <f t="array" ref="B286">IFERROR(_xlfn.TEXTJOIN(CHAR(10),TRUE,_xlfn._xlws.FILTER(AOM[Edge_Value],AOM[ilri_code]=$G286)),"No AOM Match")</f>
        <v>No AOM Match</v>
      </c>
      <c r="C286" s="261" t="str" cm="1">
        <f t="array" ref="C286">IFERROR(
  _xlfn.TEXTJOIN(
    CHAR(10),
    TRUE,
    SUBSTITUTE(
      _xlfn._xlws.FILTER(AOM[Path], AOM[ilri_code]=$G286),
      "Management/Livestock Management/Feed Characteristic/Feed Composition/Feed Ingredient/",
      ""
    )
  ),
  "No AOM Match"
)</f>
        <v>No AOM Match</v>
      </c>
      <c r="D286" s="261" t="str" cm="1">
        <f t="array" ref="D286">_xlfn.TEXTJOIN(CHAR(10),TRUE,_xlfn._xlws.FILTER(AE$2:AE$952,$AD$2:$AD$952=$G286))</f>
        <v>Jackbean straw</v>
      </c>
      <c r="F286" s="228" t="str" cm="1">
        <f t="array" ref="F286">_xlfn.TEXTJOIN(CHAR(10),TRUE,_xlfn._xlws.FILTER(AF$2:AF$952,$AD$2:$AD$952=$G286))</f>
        <v>food_crops_cereals_legumes_residues</v>
      </c>
      <c r="G286" s="210" t="s">
        <v>27889</v>
      </c>
      <c r="I286" s="207">
        <v>14.1</v>
      </c>
      <c r="J286" s="207">
        <v>2.5</v>
      </c>
      <c r="K286" s="207">
        <v>6.23</v>
      </c>
      <c r="L286" s="207">
        <v>10.039999999999999</v>
      </c>
      <c r="M286" s="207">
        <v>3.85</v>
      </c>
      <c r="N286" s="207">
        <v>6.32</v>
      </c>
      <c r="O286" s="207">
        <v>67.77</v>
      </c>
      <c r="R286" s="207">
        <v>27.8</v>
      </c>
      <c r="T286" s="207">
        <v>5.0999999999999996</v>
      </c>
      <c r="V286" s="207">
        <v>90.8</v>
      </c>
      <c r="W286" s="207">
        <v>90.74</v>
      </c>
      <c r="X286" s="207">
        <v>27.31</v>
      </c>
      <c r="Y286" s="207">
        <v>8.0399999999999991</v>
      </c>
      <c r="Z286" s="207">
        <v>45.95</v>
      </c>
      <c r="AA286" s="207">
        <v>32.89</v>
      </c>
      <c r="AB286" s="207">
        <v>89.08</v>
      </c>
      <c r="AD286" s="210" t="s">
        <v>28000</v>
      </c>
      <c r="AE286" s="207" t="s">
        <v>28137</v>
      </c>
      <c r="AF286" s="207" t="s">
        <v>28121</v>
      </c>
    </row>
    <row r="287" spans="1:32" ht="144">
      <c r="A287" s="228" t="str" cm="1">
        <f t="array" ref="A287">IFERROR(_xlfn.TEXTJOIN(CHAR(10),TRUE,_xlfn._xlws.FILTER(AOM[AOM],AOM[ilri_code]=$G287)),"No AOM Match")</f>
        <v>AOM_001628
AOM_001574</v>
      </c>
      <c r="B287" s="228" t="str" cm="1">
        <f t="array" ref="B287">IFERROR(_xlfn.TEXTJOIN(CHAR(10),TRUE,_xlfn._xlws.FILTER(AOM[Edge_Value],AOM[ilri_code]=$G287)),"No AOM Match")</f>
        <v>Catha edulis Residue Dried
Catha edulis Residue</v>
      </c>
      <c r="C287" s="228" t="str" cm="1">
        <f t="array" ref="C287">IFERROR(
  _xlfn.TEXTJOIN(
    CHAR(10),
    TRUE,
    SUBSTITUTE(
      _xlfn._xlws.FILTER(AOM[Path], AOM[ilri_code]=$G287),
      "Management/Livestock Management/Feed Characteristic/Feed Composition/Feed Ingredient/",
      ""
    )
  ),
  "No AOM Match"
)</f>
        <v>Forage Plants/Other Forage Plants/Catha edulis/Catha edulis Residue/Catha edulis Residue Dried
Forage Plants/Other Forage Plants/Catha edulis/Catha edulis Residue</v>
      </c>
      <c r="D287" s="228" t="str" cm="1">
        <f t="array" ref="D287">_xlfn.TEXTJOIN(CHAR(10),TRUE,_xlfn._xlws.FILTER(AE$2:AE$952,$AD$2:$AD$952=$G287))</f>
        <v>Khat</v>
      </c>
      <c r="F287" s="228" t="str" cm="1">
        <f t="array" ref="F287">_xlfn.TEXTJOIN(CHAR(10),TRUE,_xlfn._xlws.FILTER(AF$2:AF$952,$AD$2:$AD$952=$G287))</f>
        <v>other_less_common</v>
      </c>
      <c r="G287" s="210" t="s">
        <v>23092</v>
      </c>
      <c r="I287" s="207">
        <v>20.41333333333333</v>
      </c>
      <c r="J287" s="207">
        <v>2.1949999999999998</v>
      </c>
      <c r="L287" s="207">
        <v>6.55</v>
      </c>
      <c r="O287" s="207">
        <v>50.32</v>
      </c>
      <c r="P287" s="207">
        <v>33.21</v>
      </c>
      <c r="Q287" s="207">
        <v>39.814999999999998</v>
      </c>
      <c r="T287" s="207">
        <v>4.75</v>
      </c>
      <c r="U287" s="207">
        <v>132.11000000000001</v>
      </c>
      <c r="W287" s="207">
        <v>91.262</v>
      </c>
      <c r="X287" s="207">
        <v>13.607500000000002</v>
      </c>
      <c r="Y287" s="207">
        <v>12.272499999999999</v>
      </c>
      <c r="Z287" s="207">
        <v>47.972499999999997</v>
      </c>
      <c r="AA287" s="207">
        <v>32.482499999999995</v>
      </c>
      <c r="AB287" s="207">
        <v>92.551999999999992</v>
      </c>
    </row>
    <row r="288" spans="1:32" ht="15.95">
      <c r="A288" s="228" t="str" cm="1">
        <f t="array" ref="A288">IFERROR(_xlfn.TEXTJOIN(CHAR(10),TRUE,_xlfn._xlws.FILTER(AOM[AOM],AOM[ilri_code]=$G288)),"No AOM Match")</f>
        <v>AOM_006201
AOM_003646
AOM_001573</v>
      </c>
      <c r="B288" s="228" t="str" cm="1">
        <f t="array" ref="B288">IFERROR(_xlfn.TEXTJOIN(CHAR(10),TRUE,_xlfn._xlws.FILTER(AOM[Edge_Value],AOM[ilri_code]=$G288)),"No AOM Match")</f>
        <v>Khat Leftover Crushed Dried
Khat Leftover
Catha edulis</v>
      </c>
      <c r="C288" s="228" t="str" cm="1">
        <f t="array" ref="C288">IFERROR(
  _xlfn.TEXTJOIN(
    CHAR(10),
    TRUE,
    SUBSTITUTE(
      _xlfn._xlws.FILTER(AOM[Path], AOM[ilri_code]=$G288),
      "Management/Livestock Management/Feed Characteristic/Feed Composition/Feed Ingredient/",
      ""
    )
  ),
  "No AOM Match"
)</f>
        <v>Crop Byproduct/Cash Crops ByProducts/Khat/Khat Leftover
Crop Byproduct/Cash Crops ByProducts/Khat/Khat Leftover
Forage Plants/Other Forage Plants/Catha edulis</v>
      </c>
      <c r="D288" s="228" t="str" cm="1">
        <f t="array" ref="D288">_xlfn.TEXTJOIN(CHAR(10),TRUE,_xlfn._xlws.FILTER(AE$2:AE$952,$AD$2:$AD$952=$G288))</f>
        <v>Khat by-product</v>
      </c>
      <c r="F288" s="228" t="str" cm="1">
        <f t="array" ref="F288">_xlfn.TEXTJOIN(CHAR(10),TRUE,_xlfn._xlws.FILTER(AF$2:AF$952,$AD$2:$AD$952=$G288))</f>
        <v>other_less_common</v>
      </c>
      <c r="G288" s="210" t="s">
        <v>18730</v>
      </c>
      <c r="I288" s="207">
        <v>24.6</v>
      </c>
      <c r="J288" s="207">
        <v>1.7</v>
      </c>
      <c r="K288" s="207">
        <v>6.6725000000000003</v>
      </c>
      <c r="L288" s="207">
        <v>10.607500000000002</v>
      </c>
      <c r="M288" s="207">
        <v>4.2974999999999994</v>
      </c>
      <c r="N288" s="207">
        <v>6.8400000000000007</v>
      </c>
      <c r="O288" s="207">
        <v>71.685000000000002</v>
      </c>
      <c r="Q288" s="207">
        <v>18.03</v>
      </c>
      <c r="R288" s="207">
        <v>7.6</v>
      </c>
      <c r="T288" s="207">
        <v>4.9000000000000004</v>
      </c>
      <c r="V288" s="207">
        <v>57.11</v>
      </c>
      <c r="W288" s="207">
        <v>91.353999999999999</v>
      </c>
      <c r="X288" s="207">
        <v>10.15</v>
      </c>
      <c r="Y288" s="207">
        <v>26.744</v>
      </c>
      <c r="Z288" s="207">
        <v>37.944000000000003</v>
      </c>
      <c r="AA288" s="207">
        <v>30.542000000000002</v>
      </c>
      <c r="AB288" s="207">
        <v>90.604000000000013</v>
      </c>
      <c r="AD288" s="210" t="s">
        <v>28003</v>
      </c>
      <c r="AE288" s="207" t="s">
        <v>28138</v>
      </c>
      <c r="AF288" s="207" t="s">
        <v>28121</v>
      </c>
    </row>
    <row r="289" spans="1:32" ht="15.95">
      <c r="A289" s="228" t="str" cm="1">
        <f t="array" ref="A289">IFERROR(_xlfn.TEXTJOIN(CHAR(10),TRUE,_xlfn._xlws.FILTER(AOM[AOM],AOM[ilri_code]=$G289)),"No AOM Match")</f>
        <v>AOM_002100
AOM_006007
AOM_001810
AOM_001919</v>
      </c>
      <c r="B289" s="228" t="str" cm="1">
        <f t="array" ref="B289">IFERROR(_xlfn.TEXTJOIN(CHAR(10),TRUE,_xlfn._xlws.FILTER(AOM[Edge_Value],AOM[ilri_code]=$G289)),"No AOM Match")</f>
        <v>Khaya senegalensis Leaves
Khaya senegalensis Leaves Dried
Khaya senegalensis
Leucaena Leaves Dried</v>
      </c>
      <c r="C289" s="228" t="str" cm="1">
        <f t="array" ref="C289">IFERROR(
  _xlfn.TEXTJOIN(
    CHAR(10),
    TRUE,
    SUBSTITUTE(
      _xlfn._xlws.FILTER(AOM[Path], AOM[ilri_code]=$G289),
      "Management/Livestock Management/Feed Characteristic/Feed Composition/Feed Ingredient/",
      ""
    )
  ),
  "No AOM Match"
)</f>
        <v>Forage Plants/Forage Trees/Khaya senegalensis/Khaya senegalensis Leaves
Forage Plants/Forage Trees/Khaya senegalensis/Khaya senegalensis Leaves Dried
Forage Plants/Forage Trees/Khaya senegalensis
Forage Plants/Forage Trees/Leucaena/Leucaena Leaves/Leucaena Leaves Dried</v>
      </c>
      <c r="D289" s="228" t="str" cm="1">
        <f t="array" ref="D289">_xlfn.TEXTJOIN(CHAR(10),TRUE,_xlfn._xlws.FILTER(AE$2:AE$952,$AD$2:$AD$952=$G289))</f>
        <v>Khaya senegalensis</v>
      </c>
      <c r="F289" s="228" t="str" cm="1">
        <f t="array" ref="F289">_xlfn.TEXTJOIN(CHAR(10),TRUE,_xlfn._xlws.FILTER(AF$2:AF$952,$AD$2:$AD$952=$G289))</f>
        <v>other_less_common</v>
      </c>
      <c r="G289" s="210" t="s">
        <v>22158</v>
      </c>
      <c r="I289" s="207">
        <v>7.8</v>
      </c>
      <c r="J289" s="207">
        <v>2.5</v>
      </c>
      <c r="P289" s="207">
        <v>43.35</v>
      </c>
      <c r="Q289" s="207">
        <v>24.19</v>
      </c>
      <c r="R289" s="207">
        <v>22.4</v>
      </c>
      <c r="S289" s="207">
        <v>12.54</v>
      </c>
      <c r="T289" s="207">
        <v>2.6</v>
      </c>
      <c r="U289" s="207">
        <v>67.430000000000007</v>
      </c>
      <c r="V289" s="207">
        <v>18.37</v>
      </c>
      <c r="W289" s="207">
        <v>93.57</v>
      </c>
      <c r="X289" s="207">
        <v>13.125</v>
      </c>
      <c r="Y289" s="207">
        <v>10.83</v>
      </c>
      <c r="Z289" s="207">
        <v>45.53</v>
      </c>
      <c r="AA289" s="207">
        <v>31.33</v>
      </c>
      <c r="AB289" s="207">
        <v>91.06</v>
      </c>
      <c r="AD289" s="210" t="s">
        <v>28006</v>
      </c>
      <c r="AE289" s="207" t="s">
        <v>28139</v>
      </c>
      <c r="AF289" s="207" t="s">
        <v>28121</v>
      </c>
    </row>
    <row r="290" spans="1:32" ht="15.95">
      <c r="A290" s="261" t="str" cm="1">
        <f t="array" ref="A290">IFERROR(_xlfn.TEXTJOIN(CHAR(10),TRUE,_xlfn._xlws.FILTER(AOM[AOM],AOM[ilri_code]=$G290)),"No AOM Match")</f>
        <v>AOM_001713
AOM_001714
AOM_001411
AOM_001966
AOM_002040
AOM_001409</v>
      </c>
      <c r="B290" s="261" t="str" cm="1">
        <f t="array" ref="B290">IFERROR(_xlfn.TEXTJOIN(CHAR(10),TRUE,_xlfn._xlws.FILTER(AOM[Edge_Value],AOM[ilri_code]=$G290)),"No AOM Match")</f>
        <v>Pennisetum clandestinum Dried
Pennisetum clandestinum Dried Ground
Pennisetum clandestinum Ground
Pennisetum clandestinum Leaves Dried Ground
Pennisetum clandestinum Leaves
Pennisetum clandestinum</v>
      </c>
      <c r="C290" s="261" t="str" cm="1">
        <f t="array" ref="C290">IFERROR(
  _xlfn.TEXTJOIN(
    CHAR(10),
    TRUE,
    SUBSTITUTE(
      _xlfn._xlws.FILTER(AOM[Path], AOM[ilri_code]=$G290),
      "Management/Livestock Management/Feed Characteristic/Feed Composition/Feed Ingredient/",
      ""
    )
  ),
  "No AOM Match"
)</f>
        <v>Forage Plants/Cereal and Grass Forages/Pennisetum clandestinum/Pennisetum clandestinum Dried
Forage Plants/Cereal and Grass Forages/Pennisetum clandestinum/Pennisetum clandestinum Dried Ground
Forage Plants/Cereal and Grass Forages/Pennisetum clandestinum/Pennisetum clandestinum Ground
Forage Plants/Cereal and Grass Forages/Pennisetum clandestinum/Pennisetum clandestinum Leaves/Pennisetum clandestinum Leaves Dried Ground
Forage Plants/Cereal and Grass Forages/Pennisetum clandestinum/Pennisetum clandestinum Leaves
Forage Plants/Cereal and Grass Forages/Pennisetum clandestinum</v>
      </c>
      <c r="D290" s="261" t="str" cm="1">
        <f t="array" ref="D290">_xlfn.TEXTJOIN(CHAR(10),TRUE,_xlfn._xlws.FILTER(AE$2:AE$952,$AD$2:$AD$952=$G290))</f>
        <v>Kikuyu grass</v>
      </c>
      <c r="F290" s="228" t="str" cm="1">
        <f t="array" ref="F290">_xlfn.TEXTJOIN(CHAR(10),TRUE,_xlfn._xlws.FILTER(AF$2:AF$952,$AD$2:$AD$952=$G290))</f>
        <v>Herbaceous forages-all data</v>
      </c>
      <c r="G290" s="210" t="s">
        <v>21293</v>
      </c>
      <c r="I290" s="207">
        <v>2</v>
      </c>
      <c r="J290" s="207">
        <v>3.85</v>
      </c>
      <c r="K290" s="207">
        <v>4.9118749999999993</v>
      </c>
      <c r="L290" s="207">
        <v>8.1218750000000011</v>
      </c>
      <c r="M290" s="207">
        <v>2.2412500000000004</v>
      </c>
      <c r="N290" s="207">
        <v>4.5806250000000004</v>
      </c>
      <c r="O290" s="207">
        <v>54.95</v>
      </c>
      <c r="P290" s="207">
        <v>28.875</v>
      </c>
      <c r="Q290" s="207">
        <v>60.95</v>
      </c>
      <c r="R290" s="207">
        <v>46.1</v>
      </c>
      <c r="S290" s="207">
        <v>14.215</v>
      </c>
      <c r="T290" s="207">
        <v>2.5999999999999996</v>
      </c>
      <c r="U290" s="207">
        <v>305.60000000000002</v>
      </c>
      <c r="V290" s="207">
        <v>156.82</v>
      </c>
      <c r="W290" s="207">
        <v>87.475238095238112</v>
      </c>
      <c r="X290" s="207">
        <v>12.05238095238095</v>
      </c>
      <c r="Y290" s="207">
        <v>4.5052380952380959</v>
      </c>
      <c r="Z290" s="207">
        <v>63.061428571428571</v>
      </c>
      <c r="AA290" s="207">
        <v>39.146666666666668</v>
      </c>
      <c r="AB290" s="207">
        <v>94.325714285714298</v>
      </c>
      <c r="AD290" s="210" t="s">
        <v>28008</v>
      </c>
      <c r="AE290" s="207" t="s">
        <v>28140</v>
      </c>
      <c r="AF290" s="207" t="s">
        <v>28121</v>
      </c>
    </row>
    <row r="291" spans="1:32" ht="15.95">
      <c r="A291" s="261" t="str" cm="1">
        <f t="array" ref="A291">IFERROR(_xlfn.TEXTJOIN(CHAR(10),TRUE,_xlfn._xlws.FILTER(AOM[AOM],AOM[ilri_code]=$G291)),"No AOM Match")</f>
        <v>No AOM Match</v>
      </c>
      <c r="B291" s="261" t="str" cm="1">
        <f t="array" ref="B291">IFERROR(_xlfn.TEXTJOIN(CHAR(10),TRUE,_xlfn._xlws.FILTER(AOM[Edge_Value],AOM[ilri_code]=$G291)),"No AOM Match")</f>
        <v>No AOM Match</v>
      </c>
      <c r="C291" s="261" t="str" cm="1">
        <f t="array" ref="C291">IFERROR(
  _xlfn.TEXTJOIN(
    CHAR(10),
    TRUE,
    SUBSTITUTE(
      _xlfn._xlws.FILTER(AOM[Path], AOM[ilri_code]=$G291),
      "Management/Livestock Management/Feed Characteristic/Feed Composition/Feed Ingredient/",
      ""
    )
  ),
  "No AOM Match"
)</f>
        <v>No AOM Match</v>
      </c>
      <c r="D291" s="261" t="str" cm="1">
        <f t="array" ref="D291">_xlfn.TEXTJOIN(CHAR(10),TRUE,_xlfn._xlws.FILTER(AE$2:AE$952,$AD$2:$AD$952=$G291))</f>
        <v>Kleingrass</v>
      </c>
      <c r="F291" s="228" t="str" cm="1">
        <f t="array" ref="F291">_xlfn.TEXTJOIN(CHAR(10),TRUE,_xlfn._xlws.FILTER(AF$2:AF$952,$AD$2:$AD$952=$G291))</f>
        <v>Herbaceous forages-all data</v>
      </c>
      <c r="G291" s="210" t="s">
        <v>28141</v>
      </c>
      <c r="K291" s="207">
        <v>5.46</v>
      </c>
      <c r="L291" s="207">
        <v>8.9</v>
      </c>
      <c r="M291" s="207">
        <v>2.9299999999999997</v>
      </c>
      <c r="N291" s="207">
        <v>5.3266666666666671</v>
      </c>
      <c r="O291" s="207">
        <v>64.265000000000001</v>
      </c>
      <c r="W291" s="207">
        <v>84.334000000000017</v>
      </c>
      <c r="X291" s="207">
        <v>12.354999999999999</v>
      </c>
      <c r="Y291" s="207">
        <v>4.3159999999999998</v>
      </c>
      <c r="Z291" s="207">
        <v>64.326000000000008</v>
      </c>
      <c r="AA291" s="207">
        <v>34.995999999999995</v>
      </c>
      <c r="AB291" s="207">
        <v>91.053333333333327</v>
      </c>
      <c r="AD291" s="210" t="s">
        <v>28142</v>
      </c>
      <c r="AE291" s="207" t="s">
        <v>6873</v>
      </c>
      <c r="AF291" s="207" t="s">
        <v>28121</v>
      </c>
    </row>
    <row r="292" spans="1:32" ht="15.95">
      <c r="A292" s="261" t="str" cm="1">
        <f t="array" ref="A292">IFERROR(_xlfn.TEXTJOIN(CHAR(10),TRUE,_xlfn._xlws.FILTER(AOM[AOM],AOM[ilri_code]=$G292)),"No AOM Match")</f>
        <v>No AOM Match</v>
      </c>
      <c r="B292" s="261" t="str" cm="1">
        <f t="array" ref="B292">IFERROR(_xlfn.TEXTJOIN(CHAR(10),TRUE,_xlfn._xlws.FILTER(AOM[Edge_Value],AOM[ilri_code]=$G292)),"No AOM Match")</f>
        <v>No AOM Match</v>
      </c>
      <c r="C292" s="261" t="str" cm="1">
        <f t="array" ref="C292">IFERROR(
  _xlfn.TEXTJOIN(
    CHAR(10),
    TRUE,
    SUBSTITUTE(
      _xlfn._xlws.FILTER(AOM[Path], AOM[ilri_code]=$G292),
      "Management/Livestock Management/Feed Characteristic/Feed Composition/Feed Ingredient/",
      ""
    )
  ),
  "No AOM Match"
)</f>
        <v>No AOM Match</v>
      </c>
      <c r="D292" s="261" t="str" cm="1">
        <f t="array" ref="D292">_xlfn.TEXTJOIN(CHAR(10),TRUE,_xlfn._xlws.FILTER(AE$2:AE$952,$AD$2:$AD$952=$G292))</f>
        <v>Kodo millet stover</v>
      </c>
      <c r="F292" s="228" t="str" cm="1">
        <f t="array" ref="F292">_xlfn.TEXTJOIN(CHAR(10),TRUE,_xlfn._xlws.FILTER(AF$2:AF$952,$AD$2:$AD$952=$G292))</f>
        <v>food_crops_cereals_legumes_residues</v>
      </c>
      <c r="G292" s="210" t="s">
        <v>27862</v>
      </c>
      <c r="J292" s="207">
        <v>0.9</v>
      </c>
      <c r="P292" s="207">
        <v>36.97</v>
      </c>
      <c r="S292" s="207">
        <v>6.0900000000000007</v>
      </c>
      <c r="T292" s="207">
        <v>3.2333333333333329</v>
      </c>
      <c r="W292" s="207">
        <v>90.622500000000002</v>
      </c>
      <c r="X292" s="207">
        <v>5.7050000000000001</v>
      </c>
      <c r="Y292" s="207">
        <v>7.9324999999999992</v>
      </c>
      <c r="Z292" s="207">
        <v>74.384999999999991</v>
      </c>
      <c r="AA292" s="207">
        <v>47.267499999999998</v>
      </c>
      <c r="AB292" s="207">
        <v>91.717499999999987</v>
      </c>
      <c r="AD292" s="210" t="s">
        <v>28143</v>
      </c>
      <c r="AE292" s="207" t="s">
        <v>28144</v>
      </c>
      <c r="AF292" s="207" t="s">
        <v>28121</v>
      </c>
    </row>
    <row r="293" spans="1:32" ht="15.95">
      <c r="A293" s="228" t="str" cm="1">
        <f t="array" ref="A293">IFERROR(_xlfn.TEXTJOIN(CHAR(10),TRUE,_xlfn._xlws.FILTER(AOM[AOM],AOM[ilri_code]=$G293)),"No AOM Match")</f>
        <v>No AOM Match</v>
      </c>
      <c r="B293" s="228" t="str" cm="1">
        <f t="array" ref="B293">IFERROR(_xlfn.TEXTJOIN(CHAR(10),TRUE,_xlfn._xlws.FILTER(AOM[Edge_Value],AOM[ilri_code]=$G293)),"No AOM Match")</f>
        <v>No AOM Match</v>
      </c>
      <c r="C293" s="228" t="str" cm="1">
        <f t="array" ref="C293">IFERROR(
  _xlfn.TEXTJOIN(
    CHAR(10),
    TRUE,
    SUBSTITUTE(
      _xlfn._xlws.FILTER(AOM[Path], AOM[ilri_code]=$G293),
      "Management/Livestock Management/Feed Characteristic/Feed Composition/Feed Ingredient/",
      ""
    )
  ),
  "No AOM Match"
)</f>
        <v>No AOM Match</v>
      </c>
      <c r="D293" s="228" t="str" cm="1">
        <f t="array" ref="D293">_xlfn.TEXTJOIN(CHAR(10),TRUE,_xlfn._xlws.FILTER(AE$2:AE$952,$AD$2:$AD$952=$G293))</f>
        <v>Kudzu</v>
      </c>
      <c r="F293" s="228" t="str" cm="1">
        <f t="array" ref="F293">_xlfn.TEXTJOIN(CHAR(10),TRUE,_xlfn._xlws.FILTER(AF$2:AF$952,$AD$2:$AD$952=$G293))</f>
        <v>Herbaceous forages-all data</v>
      </c>
      <c r="G293" s="210" t="s">
        <v>28145</v>
      </c>
      <c r="I293" s="207">
        <v>6.2</v>
      </c>
      <c r="J293" s="207">
        <v>3</v>
      </c>
      <c r="K293" s="207">
        <v>5.48</v>
      </c>
      <c r="L293" s="207">
        <v>8.9499999999999993</v>
      </c>
      <c r="M293" s="207">
        <v>2.97</v>
      </c>
      <c r="N293" s="207">
        <v>5.36</v>
      </c>
      <c r="O293" s="207">
        <v>63.67</v>
      </c>
      <c r="R293" s="207">
        <v>27.7</v>
      </c>
      <c r="T293" s="207">
        <v>2.6</v>
      </c>
      <c r="V293" s="207">
        <v>313.89999999999998</v>
      </c>
      <c r="W293" s="207">
        <v>86.37</v>
      </c>
      <c r="X293" s="207">
        <v>24.25</v>
      </c>
      <c r="Y293" s="207">
        <v>9.02</v>
      </c>
      <c r="Z293" s="207">
        <v>50.58</v>
      </c>
      <c r="AA293" s="207">
        <v>39.67</v>
      </c>
      <c r="AB293" s="207">
        <v>89.22</v>
      </c>
      <c r="AD293" s="210" t="s">
        <v>28146</v>
      </c>
      <c r="AE293" s="207" t="s">
        <v>28147</v>
      </c>
      <c r="AF293" s="207" t="s">
        <v>28121</v>
      </c>
    </row>
    <row r="294" spans="1:32" ht="15.95">
      <c r="A294" s="261" t="str" cm="1">
        <f t="array" ref="A294">IFERROR(_xlfn.TEXTJOIN(CHAR(10),TRUE,_xlfn._xlws.FILTER(AOM[AOM],AOM[ilri_code]=$G294)),"No AOM Match")</f>
        <v>AOM_001732
AOM_006174
AOM_001665
AOM_006223
AOM_001731</v>
      </c>
      <c r="B294" s="261" t="str" cm="1">
        <f t="array" ref="B294">IFERROR(_xlfn.TEXTJOIN(CHAR(10),TRUE,_xlfn._xlws.FILTER(AOM[Edge_Value],AOM[ilri_code]=$G294)),"No AOM Match")</f>
        <v>Lablab purpureus Dried
Lablab purpureus Dried Ground
Lablab purpureus Dried Wilted
Lablab purpureus Haulm Dried
Lablab purpureus Leaves Dried</v>
      </c>
      <c r="C294" s="261" t="str" cm="1">
        <f t="array" ref="C294">IFERROR(
  _xlfn.TEXTJOIN(
    CHAR(10),
    TRUE,
    SUBSTITUTE(
      _xlfn._xlws.FILTER(AOM[Path], AOM[ilri_code]=$G294),
      "Management/Livestock Management/Feed Characteristic/Feed Composition/Feed Ingredient/",
      ""
    )
  ),
  "No AOM Match"
)</f>
        <v>Forage Plants/Legume Forages/Lablab purpureus/Lablab purpureus Dried
Forage Plants/Legume Forages/Lablab purpureus/Lablab purpureus Dried
Forage Plants/Legume Forages/Lablab purpureus/Lablab purpureus Dried Wilted
Forage Plants/Legume Forages/Lablab purpureus/Lablab purpureus Dried
Forage Plants/Legume Forages/Lablab purpureus/Lablab purpureus Leaves/Lablab purpureus Leaves Dried</v>
      </c>
      <c r="D294" s="261" t="str" cm="1">
        <f t="array" ref="D294">_xlfn.TEXTJOIN(CHAR(10),TRUE,_xlfn._xlws.FILTER(AE$2:AE$952,$AD$2:$AD$952=$G294))</f>
        <v>Lablab</v>
      </c>
      <c r="F294" s="228" t="str" cm="1">
        <f t="array" ref="F294">_xlfn.TEXTJOIN(CHAR(10),TRUE,_xlfn._xlws.FILTER(AF$2:AF$952,$AD$2:$AD$952=$G294))</f>
        <v>Herbaceous forages-all data</v>
      </c>
      <c r="G294" s="210" t="s">
        <v>22786</v>
      </c>
      <c r="I294" s="207">
        <v>14.435294117647057</v>
      </c>
      <c r="J294" s="207">
        <v>3.9553191489361716</v>
      </c>
      <c r="K294" s="207">
        <v>5.2639270386266164</v>
      </c>
      <c r="L294" s="207">
        <v>8.6187051792828093</v>
      </c>
      <c r="M294" s="207">
        <v>2.6877682403433485</v>
      </c>
      <c r="N294" s="207">
        <v>5.0516094420600872</v>
      </c>
      <c r="O294" s="207">
        <v>63.945517241379306</v>
      </c>
      <c r="P294" s="207">
        <v>33.1</v>
      </c>
      <c r="Q294" s="207">
        <v>38.9</v>
      </c>
      <c r="R294" s="207">
        <v>27.600000000000005</v>
      </c>
      <c r="S294" s="207">
        <v>13.06</v>
      </c>
      <c r="T294" s="207">
        <v>2.9</v>
      </c>
      <c r="U294" s="207">
        <v>496.7</v>
      </c>
      <c r="V294" s="207">
        <v>35.700000000000003</v>
      </c>
      <c r="W294" s="207">
        <v>87.373204022988432</v>
      </c>
      <c r="X294" s="207">
        <v>16.032757660167128</v>
      </c>
      <c r="Y294" s="207">
        <v>6.4345569620253169</v>
      </c>
      <c r="Z294" s="207">
        <v>43.707404580152669</v>
      </c>
      <c r="AA294" s="207">
        <v>31.186202531645563</v>
      </c>
      <c r="AB294" s="207">
        <v>92.176837944663916</v>
      </c>
      <c r="AD294" s="210" t="s">
        <v>28146</v>
      </c>
      <c r="AE294" s="207" t="s">
        <v>28148</v>
      </c>
      <c r="AF294" s="207" t="s">
        <v>28121</v>
      </c>
    </row>
    <row r="295" spans="1:32" ht="15.95">
      <c r="A295" s="261" t="str" cm="1">
        <f t="array" ref="A295">IFERROR(_xlfn.TEXTJOIN(CHAR(10),TRUE,_xlfn._xlws.FILTER(AOM[AOM],AOM[ilri_code]=$G295)),"No AOM Match")</f>
        <v>AOM_001215
AOM_001219</v>
      </c>
      <c r="B295" s="261" t="str" cm="1">
        <f t="array" ref="B295">IFERROR(_xlfn.TEXTJOIN(CHAR(10),TRUE,_xlfn._xlws.FILTER(AOM[Edge_Value],AOM[ilri_code]=$G295)),"No AOM Match")</f>
        <v>Lablab purpureus Leaves
Lablab purpureus Stover</v>
      </c>
      <c r="C295" s="261" t="str" cm="1">
        <f t="array" ref="C295">IFERROR(
  _xlfn.TEXTJOIN(
    CHAR(10),
    TRUE,
    SUBSTITUTE(
      _xlfn._xlws.FILTER(AOM[Path], AOM[ilri_code]=$G295),
      "Management/Livestock Management/Feed Characteristic/Feed Composition/Feed Ingredient/",
      ""
    )
  ),
  "No AOM Match"
)</f>
        <v>Forage Plants/Legume Forages/Lablab purpureus/Lablab purpureus Leaves
Forage Plants/Legume Forages/Lablab purpureus/Lablab purpureus Stover</v>
      </c>
      <c r="D295" s="261" t="str" cm="1">
        <f t="array" ref="D295">_xlfn.TEXTJOIN(CHAR(10),TRUE,_xlfn._xlws.FILTER(AE$2:AE$952,$AD$2:$AD$952=$G295))</f>
        <v>Lablab leaf</v>
      </c>
      <c r="F295" s="228" t="str" cm="1">
        <f t="array" ref="F295">_xlfn.TEXTJOIN(CHAR(10),TRUE,_xlfn._xlws.FILTER(AF$2:AF$952,$AD$2:$AD$952=$G295))</f>
        <v>Herbaceous forages-all data</v>
      </c>
      <c r="G295" s="210" t="s">
        <v>22810</v>
      </c>
      <c r="L295" s="207">
        <v>9.5444342507645192</v>
      </c>
      <c r="O295" s="207">
        <v>80.918263473053855</v>
      </c>
      <c r="W295" s="207">
        <v>83.565838323353205</v>
      </c>
      <c r="X295" s="207">
        <v>27.922604790419143</v>
      </c>
      <c r="Y295" s="207">
        <v>1.36940119760479</v>
      </c>
      <c r="Z295" s="207">
        <v>25.969401197604782</v>
      </c>
      <c r="AA295" s="207">
        <v>19.177185628742514</v>
      </c>
      <c r="AB295" s="207">
        <v>90.662574850299436</v>
      </c>
      <c r="AD295" s="210" t="s">
        <v>28149</v>
      </c>
      <c r="AE295" s="207" t="s">
        <v>28150</v>
      </c>
      <c r="AF295" s="207" t="s">
        <v>28121</v>
      </c>
    </row>
    <row r="296" spans="1:32" ht="15.95">
      <c r="A296" s="261" t="str" cm="1">
        <f t="array" ref="A296">IFERROR(_xlfn.TEXTJOIN(CHAR(10),TRUE,_xlfn._xlws.FILTER(AOM[AOM],AOM[ilri_code]=$G296)),"No AOM Match")</f>
        <v>No AOM Match</v>
      </c>
      <c r="B296" s="261" t="str" cm="1">
        <f t="array" ref="B296">IFERROR(_xlfn.TEXTJOIN(CHAR(10),TRUE,_xlfn._xlws.FILTER(AOM[Edge_Value],AOM[ilri_code]=$G296)),"No AOM Match")</f>
        <v>No AOM Match</v>
      </c>
      <c r="C296" s="261" t="str" cm="1">
        <f t="array" ref="C296">IFERROR(
  _xlfn.TEXTJOIN(
    CHAR(10),
    TRUE,
    SUBSTITUTE(
      _xlfn._xlws.FILTER(AOM[Path], AOM[ilri_code]=$G296),
      "Management/Livestock Management/Feed Characteristic/Feed Composition/Feed Ingredient/",
      ""
    )
  ),
  "No AOM Match"
)</f>
        <v>No AOM Match</v>
      </c>
      <c r="D296" s="261" t="str" cm="1">
        <f t="array" ref="D296">_xlfn.TEXTJOIN(CHAR(10),TRUE,_xlfn._xlws.FILTER(AE$2:AE$952,$AD$2:$AD$952=$G296))</f>
        <v>Landolphia rubber</v>
      </c>
      <c r="F296" s="228" t="str" cm="1">
        <f t="array" ref="F296">_xlfn.TEXTJOIN(CHAR(10),TRUE,_xlfn._xlws.FILTER(AF$2:AF$952,$AD$2:$AD$952=$G296))</f>
        <v>other_less_common</v>
      </c>
      <c r="G296" s="210" t="s">
        <v>28151</v>
      </c>
      <c r="I296" s="207">
        <v>10.4</v>
      </c>
      <c r="J296" s="207">
        <v>1.4</v>
      </c>
      <c r="K296" s="207">
        <v>5.31</v>
      </c>
      <c r="L296" s="207">
        <v>8.6999999999999993</v>
      </c>
      <c r="M296" s="207">
        <v>2.76</v>
      </c>
      <c r="N296" s="207">
        <v>5.15</v>
      </c>
      <c r="O296" s="207">
        <v>58.82</v>
      </c>
      <c r="P296" s="207">
        <v>31.93</v>
      </c>
      <c r="Q296" s="207">
        <v>156.46</v>
      </c>
      <c r="R296" s="207">
        <v>32</v>
      </c>
      <c r="S296" s="207">
        <v>15.58</v>
      </c>
      <c r="T296" s="207">
        <v>3.9</v>
      </c>
      <c r="U296" s="207">
        <v>247.31</v>
      </c>
      <c r="V296" s="207">
        <v>36.979999999999997</v>
      </c>
      <c r="W296" s="207">
        <v>90.01</v>
      </c>
      <c r="X296" s="207">
        <v>8</v>
      </c>
      <c r="Z296" s="207">
        <v>39.83</v>
      </c>
      <c r="AA296" s="207">
        <v>36.090000000000003</v>
      </c>
      <c r="AB296" s="207">
        <v>91.14</v>
      </c>
      <c r="AD296" s="210" t="s">
        <v>28152</v>
      </c>
      <c r="AE296" s="207" t="s">
        <v>28153</v>
      </c>
      <c r="AF296" s="207" t="s">
        <v>28121</v>
      </c>
    </row>
    <row r="297" spans="1:32" ht="15.95">
      <c r="A297" s="261" t="str" cm="1">
        <f t="array" ref="A297">IFERROR(_xlfn.TEXTJOIN(CHAR(10),TRUE,_xlfn._xlws.FILTER(AOM[AOM],AOM[ilri_code]=$G297)),"No AOM Match")</f>
        <v>No AOM Match</v>
      </c>
      <c r="B297" s="261" t="str" cm="1">
        <f t="array" ref="B297">IFERROR(_xlfn.TEXTJOIN(CHAR(10),TRUE,_xlfn._xlws.FILTER(AOM[Edge_Value],AOM[ilri_code]=$G297)),"No AOM Match")</f>
        <v>No AOM Match</v>
      </c>
      <c r="C297" s="261" t="str" cm="1">
        <f t="array" ref="C297">IFERROR(
  _xlfn.TEXTJOIN(
    CHAR(10),
    TRUE,
    SUBSTITUTE(
      _xlfn._xlws.FILTER(AOM[Path], AOM[ilri_code]=$G297),
      "Management/Livestock Management/Feed Characteristic/Feed Composition/Feed Ingredient/",
      ""
    )
  ),
  "No AOM Match"
)</f>
        <v>No AOM Match</v>
      </c>
      <c r="D297" s="261" t="str" cm="1">
        <f t="array" ref="D297">_xlfn.TEXTJOIN(CHAR(10),TRUE,_xlfn._xlws.FILTER(AE$2:AE$952,$AD$2:$AD$952=$G297))</f>
        <v>Leersia oryzoides</v>
      </c>
      <c r="F297" s="228" t="str" cm="1">
        <f t="array" ref="F297">_xlfn.TEXTJOIN(CHAR(10),TRUE,_xlfn._xlws.FILTER(AF$2:AF$952,$AD$2:$AD$952=$G297))</f>
        <v>Herbaceous forages-all data</v>
      </c>
      <c r="G297" s="210" t="s">
        <v>28154</v>
      </c>
      <c r="K297" s="207">
        <v>5.086666666666666</v>
      </c>
      <c r="L297" s="207">
        <v>8.3650000000000002</v>
      </c>
      <c r="M297" s="207">
        <v>2.4649999999999999</v>
      </c>
      <c r="N297" s="207">
        <v>4.82</v>
      </c>
      <c r="O297" s="207">
        <v>56.669999999999995</v>
      </c>
      <c r="W297" s="207">
        <v>87.922142857142873</v>
      </c>
      <c r="X297" s="207">
        <v>9.879999999999999</v>
      </c>
      <c r="Y297" s="207">
        <v>4.1428571428571432</v>
      </c>
      <c r="Z297" s="207">
        <v>60.703571428571429</v>
      </c>
      <c r="AA297" s="207">
        <v>38.736428571428569</v>
      </c>
      <c r="AB297" s="207">
        <v>94.563571428571436</v>
      </c>
      <c r="AD297" s="210" t="s">
        <v>28155</v>
      </c>
      <c r="AE297" s="207" t="s">
        <v>28156</v>
      </c>
      <c r="AF297" s="207" t="s">
        <v>28121</v>
      </c>
    </row>
    <row r="298" spans="1:32" ht="15.95">
      <c r="A298" s="228" t="str" cm="1">
        <f t="array" ref="A298">IFERROR(_xlfn.TEXTJOIN(CHAR(10),TRUE,_xlfn._xlws.FILTER(AOM[AOM],AOM[ilri_code]=$G298)),"No AOM Match")</f>
        <v>No AOM Match</v>
      </c>
      <c r="B298" s="228" t="str" cm="1">
        <f t="array" ref="B298">IFERROR(_xlfn.TEXTJOIN(CHAR(10),TRUE,_xlfn._xlws.FILTER(AOM[Edge_Value],AOM[ilri_code]=$G298)),"No AOM Match")</f>
        <v>No AOM Match</v>
      </c>
      <c r="C298" s="228" t="str" cm="1">
        <f t="array" ref="C298">IFERROR(
  _xlfn.TEXTJOIN(
    CHAR(10),
    TRUE,
    SUBSTITUTE(
      _xlfn._xlws.FILTER(AOM[Path], AOM[ilri_code]=$G298),
      "Management/Livestock Management/Feed Characteristic/Feed Composition/Feed Ingredient/",
      ""
    )
  ),
  "No AOM Match"
)</f>
        <v>No AOM Match</v>
      </c>
      <c r="D298" s="269" t="str" cm="1">
        <f t="array" ref="D298">_xlfn.TEXTJOIN(CHAR(10),TRUE,_xlfn._xlws.FILTER(AE$2:AE$952,$AD$2:$AD$952=$G298))</f>
        <v>Lentil hull with fine grain (Shana)</v>
      </c>
      <c r="E298" s="269"/>
      <c r="F298" s="228" t="str" cm="1">
        <f t="array" ref="F298">_xlfn.TEXTJOIN(CHAR(10),TRUE,_xlfn._xlws.FILTER(AF$2:AF$952,$AD$2:$AD$952=$G298))</f>
        <v>food_crops_cereals_legumes_residues</v>
      </c>
      <c r="G298" s="210" t="s">
        <v>27960</v>
      </c>
      <c r="L298" s="207">
        <v>10.305</v>
      </c>
      <c r="O298" s="207">
        <v>76.515000000000001</v>
      </c>
      <c r="W298" s="207">
        <v>85.25</v>
      </c>
      <c r="X298" s="207">
        <v>32.480000000000004</v>
      </c>
      <c r="Y298" s="207">
        <v>2.9050000000000002</v>
      </c>
      <c r="Z298" s="207">
        <v>14.11</v>
      </c>
      <c r="AA298" s="207">
        <v>10.379999999999999</v>
      </c>
      <c r="AB298" s="207">
        <v>92.419999999999987</v>
      </c>
      <c r="AD298" s="210" t="s">
        <v>28157</v>
      </c>
      <c r="AE298" s="207" t="s">
        <v>28158</v>
      </c>
      <c r="AF298" s="207" t="s">
        <v>28121</v>
      </c>
    </row>
    <row r="299" spans="1:32" ht="15.95">
      <c r="A299" s="261" t="str" cm="1">
        <f t="array" ref="A299">IFERROR(_xlfn.TEXTJOIN(CHAR(10),TRUE,_xlfn._xlws.FILTER(AOM[AOM],AOM[ilri_code]=$G299)),"No AOM Match")</f>
        <v>No AOM Match</v>
      </c>
      <c r="B299" s="261" t="str" cm="1">
        <f t="array" ref="B299">IFERROR(_xlfn.TEXTJOIN(CHAR(10),TRUE,_xlfn._xlws.FILTER(AOM[Edge_Value],AOM[ilri_code]=$G299)),"No AOM Match")</f>
        <v>No AOM Match</v>
      </c>
      <c r="C299" s="261" t="str" cm="1">
        <f t="array" ref="C299">IFERROR(
  _xlfn.TEXTJOIN(
    CHAR(10),
    TRUE,
    SUBSTITUTE(
      _xlfn._xlws.FILTER(AOM[Path], AOM[ilri_code]=$G299),
      "Management/Livestock Management/Feed Characteristic/Feed Composition/Feed Ingredient/",
      ""
    )
  ),
  "No AOM Match"
)</f>
        <v>No AOM Match</v>
      </c>
      <c r="D299" s="268" t="str" cm="1">
        <f t="array" ref="D299">_xlfn.TEXTJOIN(CHAR(10),TRUE,_xlfn._xlws.FILTER(AE$2:AE$952,$AD$2:$AD$952=$G299))</f>
        <v>Lentil hulls</v>
      </c>
      <c r="E299" s="269"/>
      <c r="F299" s="228" t="str" cm="1">
        <f t="array" ref="F299">_xlfn.TEXTJOIN(CHAR(10),TRUE,_xlfn._xlws.FILTER(AF$2:AF$952,$AD$2:$AD$952=$G299))</f>
        <v>food_crops_cereals_legumes_residues</v>
      </c>
      <c r="G299" s="210" t="s">
        <v>27891</v>
      </c>
      <c r="I299" s="207">
        <v>8.1999999999999993</v>
      </c>
      <c r="J299" s="207">
        <v>3.4</v>
      </c>
      <c r="W299" s="207">
        <v>93.74</v>
      </c>
      <c r="AB299" s="207">
        <v>87.76</v>
      </c>
      <c r="AD299" s="210" t="s">
        <v>28157</v>
      </c>
      <c r="AE299" s="207" t="s">
        <v>28159</v>
      </c>
      <c r="AF299" s="207" t="s">
        <v>28121</v>
      </c>
    </row>
    <row r="300" spans="1:32" ht="15.95">
      <c r="A300" s="261" t="str" cm="1">
        <f t="array" ref="A300">IFERROR(_xlfn.TEXTJOIN(CHAR(10),TRUE,_xlfn._xlws.FILTER(AOM[AOM],AOM[ilri_code]=$G300)),"No AOM Match")</f>
        <v>No AOM Match</v>
      </c>
      <c r="B300" s="261" t="str" cm="1">
        <f t="array" ref="B300">IFERROR(_xlfn.TEXTJOIN(CHAR(10),TRUE,_xlfn._xlws.FILTER(AOM[Edge_Value],AOM[ilri_code]=$G300)),"No AOM Match")</f>
        <v>No AOM Match</v>
      </c>
      <c r="C300" s="261" t="str" cm="1">
        <f t="array" ref="C300">IFERROR(
  _xlfn.TEXTJOIN(
    CHAR(10),
    TRUE,
    SUBSTITUTE(
      _xlfn._xlws.FILTER(AOM[Path], AOM[ilri_code]=$G300),
      "Management/Livestock Management/Feed Characteristic/Feed Composition/Feed Ingredient/",
      ""
    )
  ),
  "No AOM Match"
)</f>
        <v>No AOM Match</v>
      </c>
      <c r="D300" s="261" t="str" cm="1">
        <f t="array" ref="D300">_xlfn.TEXTJOIN(CHAR(10),TRUE,_xlfn._xlws.FILTER(AE$2:AE$952,$AD$2:$AD$952=$G300))</f>
        <v>Lentil husk</v>
      </c>
      <c r="F300" s="228" t="str" cm="1">
        <f t="array" ref="F300">_xlfn.TEXTJOIN(CHAR(10),TRUE,_xlfn._xlws.FILTER(AF$2:AF$952,$AD$2:$AD$952=$G300))</f>
        <v>food_crops_cereals_legumes_green</v>
      </c>
      <c r="G300" s="210" t="s">
        <v>27682</v>
      </c>
      <c r="W300" s="207">
        <v>83.04</v>
      </c>
      <c r="X300" s="207">
        <v>6.25</v>
      </c>
      <c r="Z300" s="207">
        <v>63.46</v>
      </c>
      <c r="AB300" s="207">
        <v>90.85</v>
      </c>
      <c r="AD300" s="210" t="s">
        <v>28160</v>
      </c>
      <c r="AE300" s="207" t="s">
        <v>28161</v>
      </c>
      <c r="AF300" s="207" t="s">
        <v>28121</v>
      </c>
    </row>
    <row r="301" spans="1:32" ht="15.95">
      <c r="A301" s="261" t="str" cm="1">
        <f t="array" ref="A301">IFERROR(_xlfn.TEXTJOIN(CHAR(10),TRUE,_xlfn._xlws.FILTER(AOM[AOM],AOM[ilri_code]=$G301)),"No AOM Match")</f>
        <v>No AOM Match</v>
      </c>
      <c r="B301" s="261" t="str" cm="1">
        <f t="array" ref="B301">IFERROR(_xlfn.TEXTJOIN(CHAR(10),TRUE,_xlfn._xlws.FILTER(AOM[Edge_Value],AOM[ilri_code]=$G301)),"No AOM Match")</f>
        <v>No AOM Match</v>
      </c>
      <c r="C301" s="261" t="str" cm="1">
        <f t="array" ref="C301">IFERROR(
  _xlfn.TEXTJOIN(
    CHAR(10),
    TRUE,
    SUBSTITUTE(
      _xlfn._xlws.FILTER(AOM[Path], AOM[ilri_code]=$G301),
      "Management/Livestock Management/Feed Characteristic/Feed Composition/Feed Ingredient/",
      ""
    )
  ),
  "No AOM Match"
)</f>
        <v>No AOM Match</v>
      </c>
      <c r="D301" s="261" t="str" cm="1">
        <f t="array" ref="D301">_xlfn.TEXTJOIN(CHAR(10),TRUE,_xlfn._xlws.FILTER(AE$2:AE$952,$AD$2:$AD$952=$G301))</f>
        <v>Lentil straw</v>
      </c>
      <c r="F301" s="228" t="str" cm="1">
        <f t="array" ref="F301">_xlfn.TEXTJOIN(CHAR(10),TRUE,_xlfn._xlws.FILTER(AF$2:AF$952,$AD$2:$AD$952=$G301))</f>
        <v>food_crops_cereals_legumes_residues</v>
      </c>
      <c r="G301" s="210" t="s">
        <v>27893</v>
      </c>
      <c r="K301" s="207">
        <v>5.0633333333333335</v>
      </c>
      <c r="L301" s="207">
        <v>8.3250000000000011</v>
      </c>
      <c r="M301" s="207">
        <v>2.4316666666666666</v>
      </c>
      <c r="N301" s="207">
        <v>4.7783333333333333</v>
      </c>
      <c r="O301" s="207">
        <v>53.973333333333329</v>
      </c>
      <c r="W301" s="207">
        <v>92.03125</v>
      </c>
      <c r="X301" s="207">
        <v>8.0328571428571411</v>
      </c>
      <c r="Y301" s="207">
        <v>8.6183333333333323</v>
      </c>
      <c r="Z301" s="207">
        <v>57.241333333333323</v>
      </c>
      <c r="AA301" s="207">
        <v>39.909999999999989</v>
      </c>
      <c r="AB301" s="207">
        <v>92.246875000000003</v>
      </c>
      <c r="AD301" s="210" t="s">
        <v>28162</v>
      </c>
      <c r="AE301" s="207" t="s">
        <v>28163</v>
      </c>
      <c r="AF301" s="207" t="s">
        <v>28121</v>
      </c>
    </row>
    <row r="302" spans="1:32" ht="15.95">
      <c r="A302" s="228" t="str" cm="1">
        <f t="array" ref="A302">IFERROR(_xlfn.TEXTJOIN(CHAR(10),TRUE,_xlfn._xlws.FILTER(AOM[AOM],AOM[ilri_code]=$G302)),"No AOM Match")</f>
        <v>No AOM Match</v>
      </c>
      <c r="B302" s="228" t="str" cm="1">
        <f t="array" ref="B302">IFERROR(_xlfn.TEXTJOIN(CHAR(10),TRUE,_xlfn._xlws.FILTER(AOM[Edge_Value],AOM[ilri_code]=$G302)),"No AOM Match")</f>
        <v>No AOM Match</v>
      </c>
      <c r="C302" s="228" t="str" cm="1">
        <f t="array" ref="C302">IFERROR(
  _xlfn.TEXTJOIN(
    CHAR(10),
    TRUE,
    SUBSTITUTE(
      _xlfn._xlws.FILTER(AOM[Path], AOM[ilri_code]=$G302),
      "Management/Livestock Management/Feed Characteristic/Feed Composition/Feed Ingredient/",
      ""
    )
  ),
  "No AOM Match"
)</f>
        <v>No AOM Match</v>
      </c>
      <c r="D302" s="228" t="str" cm="1">
        <f t="array" ref="D302">_xlfn.TEXTJOIN(CHAR(10),TRUE,_xlfn._xlws.FILTER(AE$2:AE$952,$AD$2:$AD$952=$G302))</f>
        <v>Lepidagathis sericea</v>
      </c>
      <c r="F302" s="228" t="str" cm="1">
        <f t="array" ref="F302">_xlfn.TEXTJOIN(CHAR(10),TRUE,_xlfn._xlws.FILTER(AF$2:AF$952,$AD$2:$AD$952=$G302))</f>
        <v>other_less_common</v>
      </c>
      <c r="G302" s="210" t="s">
        <v>28164</v>
      </c>
      <c r="J302" s="207">
        <v>1.3</v>
      </c>
      <c r="W302" s="207">
        <v>77.39</v>
      </c>
      <c r="X302" s="207">
        <v>11.31</v>
      </c>
      <c r="Y302" s="207">
        <v>9.56</v>
      </c>
      <c r="Z302" s="207">
        <v>50.87</v>
      </c>
      <c r="AA302" s="207">
        <v>36.409999999999997</v>
      </c>
      <c r="AB302" s="207">
        <v>91.01</v>
      </c>
      <c r="AD302" s="210" t="s">
        <v>28165</v>
      </c>
      <c r="AE302" s="207" t="s">
        <v>28166</v>
      </c>
      <c r="AF302" s="207" t="s">
        <v>28121</v>
      </c>
    </row>
    <row r="303" spans="1:32" ht="15.95">
      <c r="A303" s="228" t="str" cm="1">
        <f t="array" ref="A303">IFERROR(_xlfn.TEXTJOIN(CHAR(10),TRUE,_xlfn._xlws.FILTER(AOM[AOM],AOM[ilri_code]=$G303)),"No AOM Match")</f>
        <v>No AOM Match</v>
      </c>
      <c r="B303" s="228" t="str" cm="1">
        <f t="array" ref="B303">IFERROR(_xlfn.TEXTJOIN(CHAR(10),TRUE,_xlfn._xlws.FILTER(AOM[Edge_Value],AOM[ilri_code]=$G303)),"No AOM Match")</f>
        <v>No AOM Match</v>
      </c>
      <c r="C303" s="228" t="str" cm="1">
        <f t="array" ref="C303">IFERROR(
  _xlfn.TEXTJOIN(
    CHAR(10),
    TRUE,
    SUBSTITUTE(
      _xlfn._xlws.FILTER(AOM[Path], AOM[ilri_code]=$G303),
      "Management/Livestock Management/Feed Characteristic/Feed Composition/Feed Ingredient/",
      ""
    )
  ),
  "No AOM Match"
)</f>
        <v>No AOM Match</v>
      </c>
      <c r="D303" s="228" t="str" cm="1">
        <f t="array" ref="D303">_xlfn.TEXTJOIN(CHAR(10),TRUE,_xlfn._xlws.FILTER(AE$2:AE$952,$AD$2:$AD$952=$G303))</f>
        <v>Leptothrium senegalense</v>
      </c>
      <c r="F303" s="228" t="str" cm="1">
        <f t="array" ref="F303">_xlfn.TEXTJOIN(CHAR(10),TRUE,_xlfn._xlws.FILTER(AF$2:AF$952,$AD$2:$AD$952=$G303))</f>
        <v>other_less_common</v>
      </c>
      <c r="G303" s="210" t="s">
        <v>28167</v>
      </c>
      <c r="I303" s="207">
        <v>1.8</v>
      </c>
      <c r="J303" s="207">
        <v>1.4</v>
      </c>
      <c r="P303" s="207">
        <v>42.7</v>
      </c>
      <c r="Q303" s="207">
        <v>52.4</v>
      </c>
      <c r="R303" s="207">
        <v>7.8</v>
      </c>
      <c r="S303" s="207">
        <v>7.7</v>
      </c>
      <c r="T303" s="207">
        <v>0.9</v>
      </c>
      <c r="U303" s="207">
        <v>34</v>
      </c>
      <c r="V303" s="207">
        <v>400</v>
      </c>
      <c r="W303" s="207">
        <v>90.72</v>
      </c>
      <c r="X303" s="207">
        <v>7.85</v>
      </c>
      <c r="Y303" s="207">
        <v>4.4474999999999998</v>
      </c>
      <c r="Z303" s="207">
        <v>71.25</v>
      </c>
      <c r="AA303" s="207">
        <v>39.57</v>
      </c>
      <c r="AB303" s="207">
        <v>92.813999999999993</v>
      </c>
      <c r="AD303" s="210" t="s">
        <v>28168</v>
      </c>
      <c r="AE303" s="207" t="s">
        <v>28169</v>
      </c>
      <c r="AF303" s="207" t="s">
        <v>28121</v>
      </c>
    </row>
    <row r="304" spans="1:32" ht="48">
      <c r="A304" s="261" t="str" cm="1">
        <f t="array" ref="A304">IFERROR(_xlfn.TEXTJOIN(CHAR(10),TRUE,_xlfn._xlws.FILTER(AOM[AOM],AOM[ilri_code]=$G304)),"No AOM Match")</f>
        <v>AOM_000760</v>
      </c>
      <c r="B304" s="261" t="str" cm="1">
        <f t="array" ref="B304">IFERROR(_xlfn.TEXTJOIN(CHAR(10),TRUE,_xlfn._xlws.FILTER(AOM[Edge_Value],AOM[ilri_code]=$G304)),"No AOM Match")</f>
        <v>Lime</v>
      </c>
      <c r="C304" s="261" t="str" cm="1">
        <f t="array" ref="C304">IFERROR(
  _xlfn.TEXTJOIN(
    CHAR(10),
    TRUE,
    SUBSTITUTE(
      _xlfn._xlws.FILTER(AOM[Path], AOM[ilri_code]=$G304),
      "Management/Livestock Management/Feed Characteristic/Feed Composition/Feed Ingredient/",
      ""
    )
  ),
  "No AOM Match"
)</f>
        <v>Supplement/Mineral/Lime</v>
      </c>
      <c r="D304" s="261" t="str" cm="1">
        <f t="array" ref="D304">_xlfn.TEXTJOIN(CHAR(10),TRUE,_xlfn._xlws.FILTER(AE$2:AE$952,$AD$2:$AD$952=$G304))</f>
        <v>Limestone</v>
      </c>
      <c r="F304" s="228" t="str" cm="1">
        <f t="array" ref="F304">_xlfn.TEXTJOIN(CHAR(10),TRUE,_xlfn._xlws.FILTER(AF$2:AF$952,$AD$2:$AD$952=$G304))</f>
        <v>mineral_supplements</v>
      </c>
      <c r="G304" s="210" t="s">
        <v>23644</v>
      </c>
      <c r="I304" s="207">
        <v>45.733333333333327</v>
      </c>
      <c r="J304" s="207">
        <v>0.23333333333333331</v>
      </c>
      <c r="R304" s="207">
        <v>7.4333333333333336</v>
      </c>
      <c r="T304" s="207">
        <v>4</v>
      </c>
      <c r="V304" s="207">
        <v>1.5333333333333332</v>
      </c>
      <c r="W304" s="207">
        <v>25.282500000000002</v>
      </c>
      <c r="X304" s="207">
        <v>0.4366666666666667</v>
      </c>
      <c r="Y304" s="207">
        <v>11.91</v>
      </c>
      <c r="Z304" s="207">
        <v>64.89</v>
      </c>
      <c r="AA304" s="207">
        <v>59.11</v>
      </c>
      <c r="AB304" s="207">
        <v>94.889999999999986</v>
      </c>
      <c r="AD304" s="210" t="s">
        <v>28170</v>
      </c>
      <c r="AE304" s="207" t="s">
        <v>28171</v>
      </c>
      <c r="AF304" s="207" t="s">
        <v>28121</v>
      </c>
    </row>
    <row r="305" spans="1:32" ht="15.95">
      <c r="A305" s="261" t="str" cm="1">
        <f t="array" ref="A305">IFERROR(_xlfn.TEXTJOIN(CHAR(10),TRUE,_xlfn._xlws.FILTER(AOM[AOM],AOM[ilri_code]=$G305)),"No AOM Match")</f>
        <v>No AOM Match</v>
      </c>
      <c r="B305" s="261" t="str" cm="1">
        <f t="array" ref="B305">IFERROR(_xlfn.TEXTJOIN(CHAR(10),TRUE,_xlfn._xlws.FILTER(AOM[Edge_Value],AOM[ilri_code]=$G305)),"No AOM Match")</f>
        <v>No AOM Match</v>
      </c>
      <c r="C305" s="261" t="str" cm="1">
        <f t="array" ref="C305">IFERROR(
  _xlfn.TEXTJOIN(
    CHAR(10),
    TRUE,
    SUBSTITUTE(
      _xlfn._xlws.FILTER(AOM[Path], AOM[ilri_code]=$G305),
      "Management/Livestock Management/Feed Characteristic/Feed Composition/Feed Ingredient/",
      ""
    )
  ),
  "No AOM Match"
)</f>
        <v>No AOM Match</v>
      </c>
      <c r="D305" s="261" t="str" cm="1">
        <f t="array" ref="D305">_xlfn.TEXTJOIN(CHAR(10),TRUE,_xlfn._xlws.FILTER(AE$2:AE$952,$AD$2:$AD$952=$G305))</f>
        <v>Limestone
Manure (equines)</v>
      </c>
      <c r="F305" s="228" t="str" cm="1">
        <f t="array" ref="F305">_xlfn.TEXTJOIN(CHAR(10),TRUE,_xlfn._xlws.FILTER(AF$2:AF$952,$AD$2:$AD$952=$G305))</f>
        <v>mineral_supplements
mineral_supplements</v>
      </c>
      <c r="G305" s="210" t="s">
        <v>28125</v>
      </c>
      <c r="I305" s="207">
        <v>251.4</v>
      </c>
      <c r="J305" s="207">
        <v>8.5666666666666664</v>
      </c>
      <c r="R305" s="207">
        <v>0.8</v>
      </c>
      <c r="T305" s="207">
        <v>4.2</v>
      </c>
      <c r="U305" s="207">
        <v>5632</v>
      </c>
      <c r="V305" s="207">
        <v>135</v>
      </c>
      <c r="W305" s="207">
        <v>44.616666666666674</v>
      </c>
      <c r="X305" s="207">
        <v>15.440000000000001</v>
      </c>
      <c r="AB305" s="207">
        <v>92.793333333333337</v>
      </c>
      <c r="AD305" s="210" t="s">
        <v>28172</v>
      </c>
      <c r="AE305" s="207" t="s">
        <v>28173</v>
      </c>
      <c r="AF305" s="207" t="s">
        <v>28121</v>
      </c>
    </row>
    <row r="306" spans="1:32" ht="32.1">
      <c r="A306" s="261" t="str" cm="1">
        <f t="array" ref="A306">IFERROR(_xlfn.TEXTJOIN(CHAR(10),TRUE,_xlfn._xlws.FILTER(AOM[AOM],AOM[ilri_code]=$G306)),"No AOM Match")</f>
        <v>AOM_002136
AOM_001301
AOM_006408</v>
      </c>
      <c r="B306" s="261" t="str" cm="1">
        <f t="array" ref="B306">IFERROR(_xlfn.TEXTJOIN(CHAR(10),TRUE,_xlfn._xlws.FILTER(AOM[Edge_Value],AOM[ilri_code]=$G306)),"No AOM Match")</f>
        <v>Linseed Cake
Linseed Cake Ground
Linseed Ground</v>
      </c>
      <c r="C306" s="261" t="str" cm="1">
        <f t="array" ref="C306">IFERROR(
  _xlfn.TEXTJOIN(
    CHAR(10),
    TRUE,
    SUBSTITUTE(
      _xlfn._xlws.FILTER(AOM[Path], AOM[ilri_code]=$G306),
      "Management/Livestock Management/Feed Characteristic/Feed Composition/Feed Ingredient/",
      ""
    )
  ),
  "No AOM Match"
)</f>
        <v>Crop Byproduct/Oil Plant ByProducts/Linseed/Linseed Cake
Crop Byproduct/Oil Plant ByProducts/Linseed/Linseed Cake Ground
Crop Byproduct/Oil Plant ByProducts/Linseed/Linseed Cake</v>
      </c>
      <c r="D306" s="261" t="str" cm="1">
        <f t="array" ref="D306">_xlfn.TEXTJOIN(CHAR(10),TRUE,_xlfn._xlws.FILTER(AE$2:AE$952,$AD$2:$AD$952=$G306))</f>
        <v>Linseed cake</v>
      </c>
      <c r="F306" s="228" t="str" cm="1">
        <f t="array" ref="F306">_xlfn.TEXTJOIN(CHAR(10),TRUE,_xlfn._xlws.FILTER(AF$2:AF$952,$AD$2:$AD$952=$G306))</f>
        <v>concentrate_feeds_and_agro_industrial_by_products</v>
      </c>
      <c r="G306" s="210" t="s">
        <v>19797</v>
      </c>
      <c r="I306" s="207">
        <v>5.0769230769230758</v>
      </c>
      <c r="J306" s="207">
        <v>8.4423076923076916</v>
      </c>
      <c r="K306" s="207">
        <v>6.7327272727272742</v>
      </c>
      <c r="L306" s="207">
        <v>10.704999999999997</v>
      </c>
      <c r="M306" s="207">
        <v>4.3818181818181801</v>
      </c>
      <c r="N306" s="207">
        <v>6.9359090909090897</v>
      </c>
      <c r="O306" s="207">
        <v>70.29136363636367</v>
      </c>
      <c r="P306" s="207">
        <v>64.561304347826109</v>
      </c>
      <c r="Q306" s="207">
        <v>78.236086956521746</v>
      </c>
      <c r="R306" s="207">
        <v>11.420833333333336</v>
      </c>
      <c r="S306" s="207">
        <v>24.385217391304341</v>
      </c>
      <c r="T306" s="207">
        <v>4.6583333333333323</v>
      </c>
      <c r="U306" s="207">
        <v>1088.422173913043</v>
      </c>
      <c r="V306" s="207">
        <v>240.42416666666668</v>
      </c>
      <c r="W306" s="207">
        <v>93.290357142857189</v>
      </c>
      <c r="X306" s="207">
        <v>29.62035714285717</v>
      </c>
      <c r="Y306" s="207">
        <v>7.3013043478260879</v>
      </c>
      <c r="Z306" s="207">
        <v>31.226153846153849</v>
      </c>
      <c r="AA306" s="207">
        <v>19.243913043478258</v>
      </c>
      <c r="AB306" s="207">
        <v>91.518620689655179</v>
      </c>
      <c r="AD306" s="210" t="s">
        <v>28174</v>
      </c>
      <c r="AE306" s="207" t="s">
        <v>28175</v>
      </c>
      <c r="AF306" s="207" t="s">
        <v>28121</v>
      </c>
    </row>
    <row r="307" spans="1:32" ht="15.95">
      <c r="A307" s="261" t="str" cm="1">
        <f t="array" ref="A307">IFERROR(_xlfn.TEXTJOIN(CHAR(10),TRUE,_xlfn._xlws.FILTER(AOM[AOM],AOM[ilri_code]=$G307)),"No AOM Match")</f>
        <v>No AOM Match</v>
      </c>
      <c r="B307" s="261" t="str" cm="1">
        <f t="array" ref="B307">IFERROR(_xlfn.TEXTJOIN(CHAR(10),TRUE,_xlfn._xlws.FILTER(AOM[Edge_Value],AOM[ilri_code]=$G307)),"No AOM Match")</f>
        <v>No AOM Match</v>
      </c>
      <c r="C307" s="261" t="str" cm="1">
        <f t="array" ref="C307">IFERROR(
  _xlfn.TEXTJOIN(
    CHAR(10),
    TRUE,
    SUBSTITUTE(
      _xlfn._xlws.FILTER(AOM[Path], AOM[ilri_code]=$G307),
      "Management/Livestock Management/Feed Characteristic/Feed Composition/Feed Ingredient/",
      ""
    )
  ),
  "No AOM Match"
)</f>
        <v>No AOM Match</v>
      </c>
      <c r="D307" s="261" t="str" cm="1">
        <f t="array" ref="D307">_xlfn.TEXTJOIN(CHAR(10),TRUE,_xlfn._xlws.FILTER(AE$2:AE$952,$AD$2:$AD$952=$G307))</f>
        <v>Linseed straw</v>
      </c>
      <c r="F307" s="228" t="str" cm="1">
        <f t="array" ref="F307">_xlfn.TEXTJOIN(CHAR(10),TRUE,_xlfn._xlws.FILTER(AF$2:AF$952,$AD$2:$AD$952=$G307))</f>
        <v>other_less_common</v>
      </c>
      <c r="G307" s="210" t="s">
        <v>28176</v>
      </c>
      <c r="K307" s="207">
        <v>4.54</v>
      </c>
      <c r="L307" s="207">
        <v>7.5950000000000006</v>
      </c>
      <c r="M307" s="207">
        <v>1.78</v>
      </c>
      <c r="N307" s="207">
        <v>4.08</v>
      </c>
      <c r="O307" s="207">
        <v>48.825000000000003</v>
      </c>
      <c r="W307" s="207">
        <v>93.252857142857138</v>
      </c>
      <c r="X307" s="207">
        <v>5.1614285714285719</v>
      </c>
      <c r="Y307" s="207">
        <v>13.952857142857141</v>
      </c>
      <c r="Z307" s="207">
        <v>64.631428571428572</v>
      </c>
      <c r="AA307" s="207">
        <v>52.635714285714286</v>
      </c>
      <c r="AB307" s="207">
        <v>92.507142857142853</v>
      </c>
      <c r="AD307" s="210" t="s">
        <v>28177</v>
      </c>
      <c r="AE307" s="207" t="s">
        <v>28178</v>
      </c>
      <c r="AF307" s="207" t="s">
        <v>28121</v>
      </c>
    </row>
    <row r="308" spans="1:32" ht="32.1">
      <c r="A308" s="261" t="str" cm="1">
        <f t="array" ref="A308">IFERROR(_xlfn.TEXTJOIN(CHAR(10),TRUE,_xlfn._xlws.FILTER(AOM[AOM],AOM[ilri_code]=$G308)),"No AOM Match")</f>
        <v>AOM_001475</v>
      </c>
      <c r="B308" s="261" t="str" cm="1">
        <f t="array" ref="B308">IFERROR(_xlfn.TEXTJOIN(CHAR(10),TRUE,_xlfn._xlws.FILTER(AOM[Edge_Value],AOM[ilri_code]=$G308)),"No AOM Match")</f>
        <v>Lolium</v>
      </c>
      <c r="C308" s="261" t="str" cm="1">
        <f t="array" ref="C308">IFERROR(
  _xlfn.TEXTJOIN(
    CHAR(10),
    TRUE,
    SUBSTITUTE(
      _xlfn._xlws.FILTER(AOM[Path], AOM[ilri_code]=$G308),
      "Management/Livestock Management/Feed Characteristic/Feed Composition/Feed Ingredient/",
      ""
    )
  ),
  "No AOM Match"
)</f>
        <v>Forage Plants/Cereal and Grass Forages/Lolium</v>
      </c>
      <c r="D308" s="261" t="str" cm="1">
        <f t="array" ref="D308">_xlfn.TEXTJOIN(CHAR(10),TRUE,_xlfn._xlws.FILTER(AE$2:AE$952,$AD$2:$AD$952=$G308))</f>
        <v>Lolium sp.</v>
      </c>
      <c r="F308" s="228" t="str" cm="1">
        <f t="array" ref="F308">_xlfn.TEXTJOIN(CHAR(10),TRUE,_xlfn._xlws.FILTER(AF$2:AF$952,$AD$2:$AD$952=$G308))</f>
        <v>Herbaceous forages-all data</v>
      </c>
      <c r="G308" s="210" t="s">
        <v>21199</v>
      </c>
      <c r="L308" s="207">
        <v>9.0377777777777784</v>
      </c>
      <c r="O308" s="207">
        <v>55.62</v>
      </c>
      <c r="W308" s="207">
        <v>97.297777777777767</v>
      </c>
      <c r="X308" s="207">
        <v>6.5722222222222229</v>
      </c>
      <c r="Y308" s="207">
        <v>4.3955555555555561</v>
      </c>
      <c r="Z308" s="207">
        <v>69.956666666666663</v>
      </c>
      <c r="AA308" s="207">
        <v>41.516666666666666</v>
      </c>
      <c r="AB308" s="207">
        <v>90.305555555555557</v>
      </c>
      <c r="AD308" s="210" t="s">
        <v>28179</v>
      </c>
      <c r="AE308" s="207" t="s">
        <v>28180</v>
      </c>
      <c r="AF308" s="207" t="s">
        <v>28121</v>
      </c>
    </row>
    <row r="309" spans="1:32" ht="15.95">
      <c r="A309" s="261" t="str" cm="1">
        <f t="array" ref="A309">IFERROR(_xlfn.TEXTJOIN(CHAR(10),TRUE,_xlfn._xlws.FILTER(AOM[AOM],AOM[ilri_code]=$G309)),"No AOM Match")</f>
        <v>No AOM Match</v>
      </c>
      <c r="B309" s="261" t="str" cm="1">
        <f t="array" ref="B309">IFERROR(_xlfn.TEXTJOIN(CHAR(10),TRUE,_xlfn._xlws.FILTER(AOM[Edge_Value],AOM[ilri_code]=$G309)),"No AOM Match")</f>
        <v>No AOM Match</v>
      </c>
      <c r="C309" s="261" t="str" cm="1">
        <f t="array" ref="C309">IFERROR(
  _xlfn.TEXTJOIN(
    CHAR(10),
    TRUE,
    SUBSTITUTE(
      _xlfn._xlws.FILTER(AOM[Path], AOM[ilri_code]=$G309),
      "Management/Livestock Management/Feed Characteristic/Feed Composition/Feed Ingredient/",
      ""
    )
  ),
  "No AOM Match"
)</f>
        <v>No AOM Match</v>
      </c>
      <c r="D309" s="261" t="str" cm="1">
        <f t="array" ref="D309">_xlfn.TEXTJOIN(CHAR(10),TRUE,_xlfn._xlws.FILTER(AE$2:AE$952,$AD$2:$AD$952=$G309))</f>
        <v>Lotus sp.</v>
      </c>
      <c r="F309" s="228" t="str" cm="1">
        <f t="array" ref="F309">_xlfn.TEXTJOIN(CHAR(10),TRUE,_xlfn._xlws.FILTER(AF$2:AF$952,$AD$2:$AD$952=$G309))</f>
        <v>Herbaceous forages-all data</v>
      </c>
      <c r="G309" s="210" t="s">
        <v>28181</v>
      </c>
      <c r="L309" s="207">
        <v>9.18</v>
      </c>
      <c r="O309" s="207">
        <v>64.86</v>
      </c>
      <c r="W309" s="207">
        <v>88.95</v>
      </c>
      <c r="X309" s="207">
        <v>16.87</v>
      </c>
      <c r="Y309" s="207">
        <v>5.93</v>
      </c>
      <c r="Z309" s="207">
        <v>47.18</v>
      </c>
      <c r="AA309" s="207">
        <v>33.64</v>
      </c>
      <c r="AB309" s="207">
        <v>89.41</v>
      </c>
      <c r="AD309" s="210" t="s">
        <v>28182</v>
      </c>
      <c r="AE309" s="207" t="s">
        <v>28183</v>
      </c>
      <c r="AF309" s="207" t="s">
        <v>28121</v>
      </c>
    </row>
    <row r="310" spans="1:32" ht="15.95">
      <c r="A310" s="261" t="str" cm="1">
        <f t="array" ref="A310">IFERROR(_xlfn.TEXTJOIN(CHAR(10),TRUE,_xlfn._xlws.FILTER(AOM[AOM],AOM[ilri_code]=$G310)),"No AOM Match")</f>
        <v>AOM_001477</v>
      </c>
      <c r="B310" s="261" t="str" cm="1">
        <f t="array" ref="B310">IFERROR(_xlfn.TEXTJOIN(CHAR(10),TRUE,_xlfn._xlws.FILTER(AOM[Edge_Value],AOM[ilri_code]=$G310)),"No AOM Match")</f>
        <v>Loudetia simplex</v>
      </c>
      <c r="C310" s="261" t="str" cm="1">
        <f t="array" ref="C310">IFERROR(
  _xlfn.TEXTJOIN(
    CHAR(10),
    TRUE,
    SUBSTITUTE(
      _xlfn._xlws.FILTER(AOM[Path], AOM[ilri_code]=$G310),
      "Management/Livestock Management/Feed Characteristic/Feed Composition/Feed Ingredient/",
      ""
    )
  ),
  "No AOM Match"
)</f>
        <v>Forage Plants/Cereal and Grass Forages/Loudetia simplex</v>
      </c>
      <c r="D310" s="261" t="str" cm="1">
        <f t="array" ref="D310">_xlfn.TEXTJOIN(CHAR(10),TRUE,_xlfn._xlws.FILTER(AE$2:AE$952,$AD$2:$AD$952=$G310))</f>
        <v>Loudetia simplex</v>
      </c>
      <c r="F310" s="228" t="str" cm="1">
        <f t="array" ref="F310">_xlfn.TEXTJOIN(CHAR(10),TRUE,_xlfn._xlws.FILTER(AF$2:AF$952,$AD$2:$AD$952=$G310))</f>
        <v>Herbaceous forages-all data</v>
      </c>
      <c r="G310" s="210" t="s">
        <v>21208</v>
      </c>
      <c r="I310" s="207">
        <v>4.8</v>
      </c>
      <c r="J310" s="207">
        <v>0.875</v>
      </c>
      <c r="K310" s="207">
        <v>5.0599999999999996</v>
      </c>
      <c r="L310" s="207">
        <v>8.33</v>
      </c>
      <c r="M310" s="207">
        <v>2.4700000000000002</v>
      </c>
      <c r="N310" s="207">
        <v>4.8099999999999996</v>
      </c>
      <c r="O310" s="207">
        <v>54.64</v>
      </c>
      <c r="P310" s="207">
        <v>18.796666666666667</v>
      </c>
      <c r="Q310" s="207">
        <v>323.73333333333335</v>
      </c>
      <c r="R310" s="207">
        <v>9.4</v>
      </c>
      <c r="S310" s="207">
        <v>10.67</v>
      </c>
      <c r="T310" s="207">
        <v>2.6666666666666665</v>
      </c>
      <c r="U310" s="207">
        <v>200.87666666666667</v>
      </c>
      <c r="V310" s="207">
        <v>23.100000000000005</v>
      </c>
      <c r="W310" s="207">
        <v>93.467500000000015</v>
      </c>
      <c r="X310" s="207">
        <v>6.2975000000000003</v>
      </c>
      <c r="Y310" s="207">
        <v>8.15</v>
      </c>
      <c r="Z310" s="207">
        <v>75.78</v>
      </c>
      <c r="AA310" s="207">
        <v>42.334999999999994</v>
      </c>
      <c r="AB310" s="207">
        <v>91.1875</v>
      </c>
      <c r="AD310" s="210" t="s">
        <v>27988</v>
      </c>
      <c r="AE310" s="207" t="s">
        <v>28184</v>
      </c>
      <c r="AF310" s="207" t="s">
        <v>27653</v>
      </c>
    </row>
    <row r="311" spans="1:32" ht="15.95">
      <c r="A311" s="261" t="str" cm="1">
        <f t="array" ref="A311">IFERROR(_xlfn.TEXTJOIN(CHAR(10),TRUE,_xlfn._xlws.FILTER(AOM[AOM],AOM[ilri_code]=$G311)),"No AOM Match")</f>
        <v>AOM_001469</v>
      </c>
      <c r="B311" s="261" t="str" cm="1">
        <f t="array" ref="B311">IFERROR(_xlfn.TEXTJOIN(CHAR(10),TRUE,_xlfn._xlws.FILTER(AOM[Edge_Value],AOM[ilri_code]=$G311)),"No AOM Match")</f>
        <v>Eragrostis papposa</v>
      </c>
      <c r="C311" s="261" t="str" cm="1">
        <f t="array" ref="C311">IFERROR(
  _xlfn.TEXTJOIN(
    CHAR(10),
    TRUE,
    SUBSTITUTE(
      _xlfn._xlws.FILTER(AOM[Path], AOM[ilri_code]=$G311),
      "Management/Livestock Management/Feed Characteristic/Feed Composition/Feed Ingredient/",
      ""
    )
  ),
  "No AOM Match"
)</f>
        <v>Forage Plants/Cereal and Grass Forages/Eragrostis papposa</v>
      </c>
      <c r="D311" s="261" t="str" cm="1">
        <f t="array" ref="D311">_xlfn.TEXTJOIN(CHAR(10),TRUE,_xlfn._xlws.FILTER(AE$2:AE$952,$AD$2:$AD$952=$G311))</f>
        <v>Love grass</v>
      </c>
      <c r="F311" s="228" t="str" cm="1">
        <f t="array" ref="F311">_xlfn.TEXTJOIN(CHAR(10),TRUE,_xlfn._xlws.FILTER(AF$2:AF$952,$AD$2:$AD$952=$G311))</f>
        <v>Herbaceous forages-all data</v>
      </c>
      <c r="G311" s="210" t="s">
        <v>21101</v>
      </c>
      <c r="X311" s="207">
        <v>18.809999999999999</v>
      </c>
      <c r="Z311" s="207">
        <v>57.08</v>
      </c>
      <c r="AA311" s="207">
        <v>43.37</v>
      </c>
      <c r="AB311" s="207">
        <v>93.74</v>
      </c>
      <c r="AD311" s="210" t="s">
        <v>27977</v>
      </c>
      <c r="AE311" s="207" t="s">
        <v>28185</v>
      </c>
      <c r="AF311" s="207" t="s">
        <v>27653</v>
      </c>
    </row>
    <row r="312" spans="1:32" ht="15.95">
      <c r="A312" s="261" t="str" cm="1">
        <f t="array" ref="A312">IFERROR(_xlfn.TEXTJOIN(CHAR(10),TRUE,_xlfn._xlws.FILTER(AOM[AOM],AOM[ilri_code]=$G312)),"No AOM Match")</f>
        <v>AOM_002116
AOM_002115</v>
      </c>
      <c r="B312" s="261" t="str" cm="1">
        <f t="array" ref="B312">IFERROR(_xlfn.TEXTJOIN(CHAR(10),TRUE,_xlfn._xlws.FILTER(AOM[Edge_Value],AOM[ilri_code]=$G312)),"No AOM Match")</f>
        <v>White Lupin Grain
White Lupin</v>
      </c>
      <c r="C312" s="261" t="str" cm="1">
        <f t="array" ref="C312">IFERROR(
  _xlfn.TEXTJOIN(
    CHAR(10),
    TRUE,
    SUBSTITUTE(
      _xlfn._xlws.FILTER(AOM[Path], AOM[ilri_code]=$G312),
      "Management/Livestock Management/Feed Characteristic/Feed Composition/Feed Ingredient/",
      ""
    )
  ),
  "No AOM Match"
)</f>
        <v>Crop Product/Legume Products/White Lupin/White Lupin Grain
Crop Product/Legume Products/White Lupin</v>
      </c>
      <c r="D312" s="261" t="str" cm="1">
        <f t="array" ref="D312">_xlfn.TEXTJOIN(CHAR(10),TRUE,_xlfn._xlws.FILTER(AE$2:AE$952,$AD$2:$AD$952=$G312))</f>
        <v>Lupinus albus</v>
      </c>
      <c r="F312" s="228" t="str" cm="1">
        <f t="array" ref="F312">_xlfn.TEXTJOIN(CHAR(10),TRUE,_xlfn._xlws.FILTER(AF$2:AF$952,$AD$2:$AD$952=$G312))</f>
        <v>Herbaceous forages-all data</v>
      </c>
      <c r="G312" s="210" t="s">
        <v>20520</v>
      </c>
      <c r="K312" s="207">
        <v>5.0599999999999996</v>
      </c>
      <c r="L312" s="207">
        <v>8.33</v>
      </c>
      <c r="M312" s="207">
        <v>2.4300000000000002</v>
      </c>
      <c r="N312" s="207">
        <v>4.7699999999999996</v>
      </c>
      <c r="O312" s="207">
        <v>51</v>
      </c>
      <c r="W312" s="207">
        <v>97.14</v>
      </c>
      <c r="X312" s="207">
        <v>3.05</v>
      </c>
      <c r="Y312" s="207">
        <v>9.06</v>
      </c>
      <c r="Z312" s="207">
        <v>79.81</v>
      </c>
      <c r="AA312" s="207">
        <v>51.89</v>
      </c>
      <c r="AB312" s="207">
        <v>94.24</v>
      </c>
      <c r="AD312" s="210" t="s">
        <v>27693</v>
      </c>
      <c r="AE312" s="207" t="s">
        <v>28186</v>
      </c>
      <c r="AF312" s="207" t="s">
        <v>27653</v>
      </c>
    </row>
    <row r="313" spans="1:32" ht="15.95">
      <c r="A313" s="261" t="str" cm="1">
        <f t="array" ref="A313">IFERROR(_xlfn.TEXTJOIN(CHAR(10),TRUE,_xlfn._xlws.FILTER(AOM[AOM],AOM[ilri_code]=$G313)),"No AOM Match")</f>
        <v>No AOM Match</v>
      </c>
      <c r="B313" s="261" t="str" cm="1">
        <f t="array" ref="B313">IFERROR(_xlfn.TEXTJOIN(CHAR(10),TRUE,_xlfn._xlws.FILTER(AOM[Edge_Value],AOM[ilri_code]=$G313)),"No AOM Match")</f>
        <v>No AOM Match</v>
      </c>
      <c r="C313" s="261" t="str" cm="1">
        <f t="array" ref="C313">IFERROR(
  _xlfn.TEXTJOIN(
    CHAR(10),
    TRUE,
    SUBSTITUTE(
      _xlfn._xlws.FILTER(AOM[Path], AOM[ilri_code]=$G313),
      "Management/Livestock Management/Feed Characteristic/Feed Composition/Feed Ingredient/",
      ""
    )
  ),
  "No AOM Match"
)</f>
        <v>No AOM Match</v>
      </c>
      <c r="D313" s="261" t="str" cm="1">
        <f t="array" ref="D313">_xlfn.TEXTJOIN(CHAR(10),TRUE,_xlfn._xlws.FILTER(AE$2:AE$952,$AD$2:$AD$952=$G313))</f>
        <v>Lycium europaeum</v>
      </c>
      <c r="F313" s="228" t="str" cm="1">
        <f t="array" ref="F313">_xlfn.TEXTJOIN(CHAR(10),TRUE,_xlfn._xlws.FILTER(AF$2:AF$952,$AD$2:$AD$952=$G313))</f>
        <v>other_less_common</v>
      </c>
      <c r="G313" s="210" t="s">
        <v>28187</v>
      </c>
      <c r="I313" s="207">
        <v>13.6</v>
      </c>
      <c r="J313" s="207">
        <v>1.2</v>
      </c>
      <c r="P313" s="207">
        <v>19.600000000000001</v>
      </c>
      <c r="Q313" s="207">
        <v>66.7</v>
      </c>
      <c r="R313" s="207">
        <v>45.5</v>
      </c>
      <c r="S313" s="207">
        <v>14.2</v>
      </c>
      <c r="T313" s="207">
        <v>7.6</v>
      </c>
      <c r="U313" s="207">
        <v>151.30000000000001</v>
      </c>
      <c r="V313" s="207">
        <v>300</v>
      </c>
      <c r="W313" s="207">
        <v>79.95</v>
      </c>
      <c r="X313" s="207">
        <v>16.88</v>
      </c>
      <c r="AB313" s="207">
        <v>90.47</v>
      </c>
      <c r="AD313" s="210" t="s">
        <v>28028</v>
      </c>
      <c r="AE313" s="207" t="s">
        <v>28188</v>
      </c>
      <c r="AF313" s="207" t="s">
        <v>27653</v>
      </c>
    </row>
    <row r="314" spans="1:32" ht="15.95">
      <c r="A314" s="228" t="str" cm="1">
        <f t="array" ref="A314">IFERROR(_xlfn.TEXTJOIN(CHAR(10),TRUE,_xlfn._xlws.FILTER(AOM[AOM],AOM[ilri_code]=$G314)),"No AOM Match")</f>
        <v>AOM_001734
AOM_001221</v>
      </c>
      <c r="B314" s="228" t="str" cm="1">
        <f t="array" ref="B314">IFERROR(_xlfn.TEXTJOIN(CHAR(10),TRUE,_xlfn._xlws.FILTER(AOM[Edge_Value],AOM[ilri_code]=$G314)),"No AOM Match")</f>
        <v>Macroptilium atropurpureum Dried Ground
Macroptilium atropurpureum</v>
      </c>
      <c r="C314" s="228" t="str" cm="1">
        <f t="array" ref="C314">IFERROR(
  _xlfn.TEXTJOIN(
    CHAR(10),
    TRUE,
    SUBSTITUTE(
      _xlfn._xlws.FILTER(AOM[Path], AOM[ilri_code]=$G314),
      "Management/Livestock Management/Feed Characteristic/Feed Composition/Feed Ingredient/",
      ""
    )
  ),
  "No AOM Match"
)</f>
        <v>Forage Plants/Legume Forages/Macroptilium atropurpureum/Macroptilium atropurpureum Dried Ground
Forage Plants/Legume Forages/Macroptilium atropurpureum</v>
      </c>
      <c r="D314" s="228" t="str" cm="1">
        <f t="array" ref="D314">_xlfn.TEXTJOIN(CHAR(10),TRUE,_xlfn._xlws.FILTER(AE$2:AE$952,$AD$2:$AD$952=$G314))</f>
        <v>Macroptilium lathyroides</v>
      </c>
      <c r="F314" s="228" t="str" cm="1">
        <f t="array" ref="F314">_xlfn.TEXTJOIN(CHAR(10),TRUE,_xlfn._xlws.FILTER(AF$2:AF$952,$AD$2:$AD$952=$G314))</f>
        <v>Herbaceous forages-all data</v>
      </c>
      <c r="G314" s="210" t="s">
        <v>22837</v>
      </c>
      <c r="W314" s="207">
        <v>97.43</v>
      </c>
      <c r="X314" s="207">
        <v>27.25</v>
      </c>
      <c r="AB314" s="207">
        <v>89.65</v>
      </c>
      <c r="AD314" s="210" t="s">
        <v>28035</v>
      </c>
      <c r="AE314" s="207" t="s">
        <v>28189</v>
      </c>
      <c r="AF314" s="207" t="s">
        <v>27653</v>
      </c>
    </row>
    <row r="315" spans="1:32" ht="15.95">
      <c r="A315" s="228" t="str" cm="1">
        <f t="array" ref="A315">IFERROR(_xlfn.TEXTJOIN(CHAR(10),TRUE,_xlfn._xlws.FILTER(AOM[AOM],AOM[ilri_code]=$G315)),"No AOM Match")</f>
        <v>AOM_000648
AOM_002108
AOM_002119
AOM_006164
AOM_000649
AOM_004003
AOM_004002</v>
      </c>
      <c r="B315" s="228" t="str" cm="1">
        <f t="array" ref="B315">IFERROR(_xlfn.TEXTJOIN(CHAR(10),TRUE,_xlfn._xlws.FILTER(AOM[Edge_Value],AOM[ilri_code]=$G315)),"No AOM Match")</f>
        <v>Maize
Maize Cracked
Maize Crushed
Maize Grain Crushed
Maize Grain
Maize Yellow Grain
Maize Yellow</v>
      </c>
      <c r="C315" s="207" t="str" cm="1">
        <f t="array" ref="C315">IFERROR(
  _xlfn.TEXTJOIN(
    CHAR(10),
    TRUE,
    SUBSTITUTE(
      _xlfn._xlws.FILTER(AOM[Path], AOM[ilri_code]=$G315),
      "Management/Livestock Management/Feed Characteristic/Feed Composition/Feed Ingredient/",
      ""
    )
  ),
  "No AOM Match"
)</f>
        <v>Crop Product/Cereal Products/Maize
Crop Product/Cereal Products/Maize/Maize Cracked
Crop Product/Cereal Products/Maize/Maize Crushed
Crop Product/Cereal Products/Maize/Maize Grain
Crop Product/Cereal Products/Maize/Maize Grain
Crop Product/Cereal Products/Maize Yellow/Maize Yellow Grain
Crop Product/Cereal Products/Maize Yellow</v>
      </c>
      <c r="D315" s="228" t="str" cm="1">
        <f t="array" ref="D315">_xlfn.TEXTJOIN(CHAR(10),TRUE,_xlfn._xlws.FILTER(AE$2:AE$952,$AD$2:$AD$952=$G315))</f>
        <v>Maize
Maize 
Maize grain
Maize Grain</v>
      </c>
      <c r="F315" s="228" t="str" cm="1">
        <f t="array" ref="F315">_xlfn.TEXTJOIN(CHAR(10),TRUE,_xlfn._xlws.FILTER(AF$2:AF$952,$AD$2:$AD$952=$G315))</f>
        <v>food_crops_cereals_legumes_residues
food_crops_cereals_legumes_residues
concentrate_feeds_and_agro_industrial_by_products
food_crops_cereals_legumes_green</v>
      </c>
      <c r="G315" s="210" t="s">
        <v>20247</v>
      </c>
      <c r="I315" s="207">
        <v>1.8355932203389849</v>
      </c>
      <c r="J315" s="207">
        <v>2.7893333333333357</v>
      </c>
      <c r="K315" s="207">
        <v>7.1950000000000003</v>
      </c>
      <c r="L315" s="207">
        <v>7.6625000000000005</v>
      </c>
      <c r="M315" s="207">
        <v>4.8949999999999996</v>
      </c>
      <c r="N315" s="207">
        <v>7.5100000000000007</v>
      </c>
      <c r="O315" s="207">
        <v>53.708333333333314</v>
      </c>
      <c r="P315" s="207">
        <v>23.968064516129033</v>
      </c>
      <c r="Q315" s="207">
        <v>19.298648648648648</v>
      </c>
      <c r="R315" s="207">
        <v>8.2107142857142819</v>
      </c>
      <c r="S315" s="207">
        <v>11.76918918918919</v>
      </c>
      <c r="T315" s="207">
        <v>1.9089285714285726</v>
      </c>
      <c r="U315" s="207">
        <v>126.92702702702699</v>
      </c>
      <c r="V315" s="207">
        <v>491.33326923076925</v>
      </c>
      <c r="W315" s="207">
        <v>93.425604395604367</v>
      </c>
      <c r="X315" s="207">
        <v>7.0255249441548679</v>
      </c>
      <c r="Y315" s="207">
        <v>2.8510869565217392</v>
      </c>
      <c r="Z315" s="207">
        <v>74.78111111111113</v>
      </c>
      <c r="AA315" s="207">
        <v>24.400370370370382</v>
      </c>
      <c r="AB315" s="207">
        <v>91.019814402375786</v>
      </c>
      <c r="AD315" s="210" t="s">
        <v>28043</v>
      </c>
      <c r="AE315" s="207" t="s">
        <v>28190</v>
      </c>
      <c r="AF315" s="207" t="s">
        <v>27653</v>
      </c>
    </row>
    <row r="316" spans="1:32" ht="15.95">
      <c r="A316" s="261" t="str" cm="1">
        <f t="array" ref="A316">IFERROR(_xlfn.TEXTJOIN(CHAR(10),TRUE,_xlfn._xlws.FILTER(AOM[AOM],AOM[ilri_code]=$G316)),"No AOM Match")</f>
        <v>AOM_006126
AOM_002016
AOM_001844
AOM_001614</v>
      </c>
      <c r="B316" s="261" t="str" cm="1">
        <f t="array" ref="B316">IFERROR(_xlfn.TEXTJOIN(CHAR(10),TRUE,_xlfn._xlws.FILTER(AOM[Edge_Value],AOM[ilri_code]=$G316)),"No AOM Match")</f>
        <v>Maize Bran Dried
Maize Bran Dried Ground
Maize Bran Ground
Maize Bran</v>
      </c>
      <c r="C316" s="262" t="str" cm="1">
        <f t="array" ref="C316">IFERROR(
  _xlfn.TEXTJOIN(
    CHAR(10),
    TRUE,
    SUBSTITUTE(
      _xlfn._xlws.FILTER(AOM[Path], AOM[ilri_code]=$G316),
      "Management/Livestock Management/Feed Characteristic/Feed Composition/Feed Ingredient/",
      ""
    )
  ),
  "No AOM Match"
)</f>
        <v>Crop Byproduct/Cereal ByProducts/Maize/Maize Bran/Maize Bran Dried
Crop Byproduct/Cereal ByProducts/Maize/Maize Bran/Maize Bran Dried Ground
Crop Byproduct/Cereal ByProducts/Maize/Maize Bran/Maize Bran Ground
Crop Byproduct/Cereal ByProducts/Maize/Maize Bran</v>
      </c>
      <c r="D316" s="261" t="str" cm="1">
        <f t="array" ref="D316">_xlfn.TEXTJOIN(CHAR(10),TRUE,_xlfn._xlws.FILTER(AE$2:AE$952,$AD$2:$AD$952=$G316))</f>
        <v>Maize bran</v>
      </c>
      <c r="F316" s="228" t="str" cm="1">
        <f t="array" ref="F316">_xlfn.TEXTJOIN(CHAR(10),TRUE,_xlfn._xlws.FILTER(AF$2:AF$952,$AD$2:$AD$952=$G316))</f>
        <v>concentrate_feeds_and_agro_industrial_by_products</v>
      </c>
      <c r="G316" s="210" t="s">
        <v>18833</v>
      </c>
      <c r="W316" s="207">
        <v>98.24666666666667</v>
      </c>
      <c r="X316" s="207">
        <v>10.08</v>
      </c>
      <c r="AB316" s="207">
        <v>86.85</v>
      </c>
      <c r="AD316" s="210" t="s">
        <v>28090</v>
      </c>
      <c r="AE316" s="207" t="s">
        <v>28191</v>
      </c>
      <c r="AF316" s="207" t="s">
        <v>27653</v>
      </c>
    </row>
    <row r="317" spans="1:32" ht="15.95">
      <c r="A317" s="261" t="str" cm="1">
        <f t="array" ref="A317">IFERROR(_xlfn.TEXTJOIN(CHAR(10),TRUE,_xlfn._xlws.FILTER(AOM[AOM],AOM[ilri_code]=$G317)),"No AOM Match")</f>
        <v>AOM_006071
AOM_000569</v>
      </c>
      <c r="B317" s="261" t="str" cm="1">
        <f t="array" ref="B317">IFERROR(_xlfn.TEXTJOIN(CHAR(10),TRUE,_xlfn._xlws.FILTER(AOM[Edge_Value],AOM[ilri_code]=$G317)),"No AOM Match")</f>
        <v>Maize Cob Ground
Maize Cob</v>
      </c>
      <c r="C317" s="262" t="str" cm="1">
        <f t="array" ref="C317">IFERROR(
  _xlfn.TEXTJOIN(
    CHAR(10),
    TRUE,
    SUBSTITUTE(
      _xlfn._xlws.FILTER(AOM[Path], AOM[ilri_code]=$G317),
      "Management/Livestock Management/Feed Characteristic/Feed Composition/Feed Ingredient/",
      ""
    )
  ),
  "No AOM Match"
)</f>
        <v>Crop Byproduct/Cereal ByProducts/Maize/Maize Cob/Maize Cob Ground
Crop Byproduct/Cereal ByProducts/Maize/Maize Cob</v>
      </c>
      <c r="D317" s="261" t="str" cm="1">
        <f t="array" ref="D317">_xlfn.TEXTJOIN(CHAR(10),TRUE,_xlfn._xlws.FILTER(AE$2:AE$952,$AD$2:$AD$952=$G317))</f>
        <v>Maize cob
Maize cob</v>
      </c>
      <c r="F317" s="228" t="str" cm="1">
        <f t="array" ref="F317">_xlfn.TEXTJOIN(CHAR(10),TRUE,_xlfn._xlws.FILTER(AF$2:AF$952,$AD$2:$AD$952=$G317))</f>
        <v>food_crops_cereals_legumes_residues
food_crops_cereals_legumes_green</v>
      </c>
      <c r="G317" s="210" t="s">
        <v>18854</v>
      </c>
      <c r="I317" s="207">
        <v>0.3833333333333333</v>
      </c>
      <c r="J317" s="207">
        <v>0.85454545454545461</v>
      </c>
      <c r="K317" s="207">
        <v>4.9000000000000004</v>
      </c>
      <c r="L317" s="207">
        <v>8.1199999999999992</v>
      </c>
      <c r="M317" s="207">
        <v>2.2599999999999998</v>
      </c>
      <c r="N317" s="207">
        <v>4.5599999999999996</v>
      </c>
      <c r="O317" s="207">
        <v>48.79</v>
      </c>
      <c r="P317" s="207">
        <v>16.72</v>
      </c>
      <c r="Q317" s="207">
        <v>17.46</v>
      </c>
      <c r="R317" s="207">
        <v>14.5</v>
      </c>
      <c r="S317" s="207">
        <v>6.39</v>
      </c>
      <c r="T317" s="207">
        <v>0.6</v>
      </c>
      <c r="U317" s="207">
        <v>112.01</v>
      </c>
      <c r="V317" s="207">
        <v>19.059999999999999</v>
      </c>
      <c r="W317" s="207">
        <v>97.94076923076922</v>
      </c>
      <c r="X317" s="207">
        <v>3.1324999999999998</v>
      </c>
      <c r="Y317" s="207">
        <v>5.7716666666666656</v>
      </c>
      <c r="Z317" s="207">
        <v>72.802499999999995</v>
      </c>
      <c r="AA317" s="207">
        <v>27.481428571428573</v>
      </c>
      <c r="AB317" s="207">
        <v>93.762307692307687</v>
      </c>
      <c r="AD317" s="210" t="s">
        <v>28088</v>
      </c>
      <c r="AE317" s="207" t="s">
        <v>28192</v>
      </c>
      <c r="AF317" s="207" t="s">
        <v>27653</v>
      </c>
    </row>
    <row r="318" spans="1:32" ht="15.95">
      <c r="A318" s="228" t="str" cm="1">
        <f t="array" ref="A318">IFERROR(_xlfn.TEXTJOIN(CHAR(10),TRUE,_xlfn._xlws.FILTER(AOM[AOM],AOM[ilri_code]=$G318)),"No AOM Match")</f>
        <v>AOM_001943</v>
      </c>
      <c r="B318" s="228" t="str" cm="1">
        <f t="array" ref="B318">IFERROR(_xlfn.TEXTJOIN(CHAR(10),TRUE,_xlfn._xlws.FILTER(AOM[Edge_Value],AOM[ilri_code]=$G318)),"No AOM Match")</f>
        <v>Maize Cob Ensiled</v>
      </c>
      <c r="C318" s="207" t="str" cm="1">
        <f t="array" ref="C318">IFERROR(
  _xlfn.TEXTJOIN(
    CHAR(10),
    TRUE,
    SUBSTITUTE(
      _xlfn._xlws.FILTER(AOM[Path], AOM[ilri_code]=$G318),
      "Management/Livestock Management/Feed Characteristic/Feed Composition/Feed Ingredient/",
      ""
    )
  ),
  "No AOM Match"
)</f>
        <v>Crop Byproduct/Cereal ByProducts/Maize/Maize Cob/Maize Cob Ensiled</v>
      </c>
      <c r="D318" s="228" t="str" cm="1">
        <f t="array" ref="D318">_xlfn.TEXTJOIN(CHAR(10),TRUE,_xlfn._xlws.FILTER(AE$2:AE$952,$AD$2:$AD$952=$G318))</f>
        <v>Maize cob silage</v>
      </c>
      <c r="F318" s="228" t="str" cm="1">
        <f t="array" ref="F318">_xlfn.TEXTJOIN(CHAR(10),TRUE,_xlfn._xlws.FILTER(AF$2:AF$952,$AD$2:$AD$952=$G318))</f>
        <v>food_crops_cereals_legumes_green</v>
      </c>
      <c r="G318" s="210" t="s">
        <v>18845</v>
      </c>
      <c r="W318" s="207">
        <v>95.8</v>
      </c>
      <c r="X318" s="207">
        <v>5.8449999999999998</v>
      </c>
      <c r="Z318" s="207">
        <v>74.63</v>
      </c>
      <c r="AA318" s="207">
        <v>41.73</v>
      </c>
      <c r="AB318" s="207">
        <v>89.965000000000003</v>
      </c>
      <c r="AD318" s="210" t="s">
        <v>28094</v>
      </c>
      <c r="AE318" s="207" t="s">
        <v>28193</v>
      </c>
      <c r="AF318" s="207" t="s">
        <v>27653</v>
      </c>
    </row>
    <row r="319" spans="1:32" ht="15.95">
      <c r="A319" s="261" t="str" cm="1">
        <f t="array" ref="A319">IFERROR(_xlfn.TEXTJOIN(CHAR(10),TRUE,_xlfn._xlws.FILTER(AOM[AOM],AOM[ilri_code]=$G319)),"No AOM Match")</f>
        <v>No AOM Match</v>
      </c>
      <c r="B319" s="261" t="str" cm="1">
        <f t="array" ref="B319">IFERROR(_xlfn.TEXTJOIN(CHAR(10),TRUE,_xlfn._xlws.FILTER(AOM[Edge_Value],AOM[ilri_code]=$G319)),"No AOM Match")</f>
        <v>No AOM Match</v>
      </c>
      <c r="C319" s="262" t="str" cm="1">
        <f t="array" ref="C319">IFERROR(
  _xlfn.TEXTJOIN(
    CHAR(10),
    TRUE,
    SUBSTITUTE(
      _xlfn._xlws.FILTER(AOM[Path], AOM[ilri_code]=$G319),
      "Management/Livestock Management/Feed Characteristic/Feed Composition/Feed Ingredient/",
      ""
    )
  ),
  "No AOM Match"
)</f>
        <v>No AOM Match</v>
      </c>
      <c r="D319" s="261" t="str" cm="1">
        <f t="array" ref="D319">_xlfn.TEXTJOIN(CHAR(10),TRUE,_xlfn._xlws.FILTER(AE$2:AE$952,$AD$2:$AD$952=$G319))</f>
        <v>Maize forage</v>
      </c>
      <c r="F319" s="228" t="str" cm="1">
        <f t="array" ref="F319">_xlfn.TEXTJOIN(CHAR(10),TRUE,_xlfn._xlws.FILTER(AF$2:AF$952,$AD$2:$AD$952=$G319))</f>
        <v>food_crops_cereals_legumes_green</v>
      </c>
      <c r="G319" s="210" t="s">
        <v>27685</v>
      </c>
      <c r="I319" s="207">
        <v>3.8199999999999994</v>
      </c>
      <c r="J319" s="207">
        <v>1.1769230769230767</v>
      </c>
      <c r="K319" s="207">
        <v>5.9333333333333336</v>
      </c>
      <c r="L319" s="207">
        <v>9.5708333333333329</v>
      </c>
      <c r="M319" s="207">
        <v>3.4800000000000009</v>
      </c>
      <c r="N319" s="207">
        <v>5.9325000000000001</v>
      </c>
      <c r="O319" s="207">
        <v>63.600833333333327</v>
      </c>
      <c r="P319" s="207">
        <v>32.18</v>
      </c>
      <c r="Q319" s="207">
        <v>98.59333333333332</v>
      </c>
      <c r="R319" s="207">
        <v>7.5250000000000004</v>
      </c>
      <c r="S319" s="207">
        <v>9.92</v>
      </c>
      <c r="T319" s="207">
        <v>2.8250000000000002</v>
      </c>
      <c r="U319" s="207">
        <v>225.20499999999998</v>
      </c>
      <c r="V319" s="207">
        <v>30.137500000000003</v>
      </c>
      <c r="W319" s="207">
        <v>91.202480620155072</v>
      </c>
      <c r="X319" s="207">
        <v>6.0576829268292709</v>
      </c>
      <c r="Y319" s="207">
        <v>4.6508333333333338</v>
      </c>
      <c r="Z319" s="207">
        <v>61.195268817204337</v>
      </c>
      <c r="AA319" s="207">
        <v>37.701875000000001</v>
      </c>
      <c r="AB319" s="207">
        <v>90.279767441860358</v>
      </c>
      <c r="AD319" s="210" t="s">
        <v>28116</v>
      </c>
      <c r="AE319" s="207" t="s">
        <v>28194</v>
      </c>
      <c r="AF319" s="207" t="s">
        <v>27653</v>
      </c>
    </row>
    <row r="320" spans="1:32" ht="15.95">
      <c r="A320" s="261" t="str" cm="1">
        <f t="array" ref="A320">IFERROR(_xlfn.TEXTJOIN(CHAR(10),TRUE,_xlfn._xlws.FILTER(AOM[AOM],AOM[ilri_code]=$G320)),"No AOM Match")</f>
        <v>AOM_001295
AOM_001294</v>
      </c>
      <c r="B320" s="261" t="str" cm="1">
        <f t="array" ref="B320">IFERROR(_xlfn.TEXTJOIN(CHAR(10),TRUE,_xlfn._xlws.FILTER(AOM[Edge_Value],AOM[ilri_code]=$G320)),"No AOM Match")</f>
        <v>Maize Germ Ground
Maize Germ</v>
      </c>
      <c r="C320" s="262" t="str" cm="1">
        <f t="array" ref="C320">IFERROR(
  _xlfn.TEXTJOIN(
    CHAR(10),
    TRUE,
    SUBSTITUTE(
      _xlfn._xlws.FILTER(AOM[Path], AOM[ilri_code]=$G320),
      "Management/Livestock Management/Feed Characteristic/Feed Composition/Feed Ingredient/",
      ""
    )
  ),
  "No AOM Match"
)</f>
        <v>Crop Byproduct/Cereal ByProducts/Maize/Maize Germ/Maize Germ Ground
Crop Byproduct/Cereal ByProducts/Maize/Maize Germ</v>
      </c>
      <c r="D320" s="261" t="str" cm="1">
        <f t="array" ref="D320">_xlfn.TEXTJOIN(CHAR(10),TRUE,_xlfn._xlws.FILTER(AE$2:AE$952,$AD$2:$AD$952=$G320))</f>
        <v>Maize germ</v>
      </c>
      <c r="F320" s="228" t="str" cm="1">
        <f t="array" ref="F320">_xlfn.TEXTJOIN(CHAR(10),TRUE,_xlfn._xlws.FILTER(AF$2:AF$952,$AD$2:$AD$952=$G320))</f>
        <v>food_crops_cereals_legumes_residues</v>
      </c>
      <c r="G320" s="210" t="s">
        <v>18863</v>
      </c>
      <c r="I320" s="207">
        <v>1.2</v>
      </c>
      <c r="P320" s="207">
        <v>375.3</v>
      </c>
      <c r="Q320" s="207">
        <v>30.1</v>
      </c>
      <c r="R320" s="207">
        <v>13.5</v>
      </c>
      <c r="S320" s="207">
        <v>9.1999999999999993</v>
      </c>
      <c r="T320" s="207">
        <v>3.9</v>
      </c>
      <c r="U320" s="207">
        <v>526.70000000000005</v>
      </c>
      <c r="V320" s="207">
        <v>102.9</v>
      </c>
      <c r="W320" s="207">
        <v>93.92</v>
      </c>
      <c r="X320" s="207">
        <v>13.94</v>
      </c>
      <c r="AB320" s="207">
        <v>88.79</v>
      </c>
      <c r="AD320" s="210" t="s">
        <v>28151</v>
      </c>
      <c r="AE320" s="207" t="s">
        <v>28195</v>
      </c>
      <c r="AF320" s="207" t="s">
        <v>27653</v>
      </c>
    </row>
    <row r="321" spans="1:32" ht="15.95">
      <c r="A321" s="228" t="str" cm="1">
        <f t="array" ref="A321">IFERROR(_xlfn.TEXTJOIN(CHAR(10),TRUE,_xlfn._xlws.FILTER(AOM[AOM],AOM[ilri_code]=$G321)),"No AOM Match")</f>
        <v>AOM_001293
AOM_001292</v>
      </c>
      <c r="B321" s="228" t="str" cm="1">
        <f t="array" ref="B321">IFERROR(_xlfn.TEXTJOIN(CHAR(10),TRUE,_xlfn._xlws.FILTER(AOM[Edge_Value],AOM[ilri_code]=$G321)),"No AOM Match")</f>
        <v>Maize Gluten Ground
Maize Gluten</v>
      </c>
      <c r="C321" s="207" t="str" cm="1">
        <f t="array" ref="C321">IFERROR(
  _xlfn.TEXTJOIN(
    CHAR(10),
    TRUE,
    SUBSTITUTE(
      _xlfn._xlws.FILTER(AOM[Path], AOM[ilri_code]=$G321),
      "Management/Livestock Management/Feed Characteristic/Feed Composition/Feed Ingredient/",
      ""
    )
  ),
  "No AOM Match"
)</f>
        <v>Crop Byproduct/Cereal ByProducts/Maize/Maize Gluten/Maize Gluten Ground
Crop Byproduct/Cereal ByProducts/Maize/Maize Gluten</v>
      </c>
      <c r="D321" s="228" t="str" cm="1">
        <f t="array" ref="D321">_xlfn.TEXTJOIN(CHAR(10),TRUE,_xlfn._xlws.FILTER(AE$2:AE$952,$AD$2:$AD$952=$G321))</f>
        <v>Maize gluten meal</v>
      </c>
      <c r="F321" s="228" t="str" cm="1">
        <f t="array" ref="F321">_xlfn.TEXTJOIN(CHAR(10),TRUE,_xlfn._xlws.FILTER(AF$2:AF$952,$AD$2:$AD$952=$G321))</f>
        <v>concentrate_feeds_and_agro_industrial_by_products</v>
      </c>
      <c r="G321" s="210" t="s">
        <v>18873</v>
      </c>
      <c r="X321" s="207">
        <v>9.875</v>
      </c>
      <c r="AB321" s="207">
        <v>90.8</v>
      </c>
      <c r="AD321" s="210" t="s">
        <v>28164</v>
      </c>
      <c r="AE321" s="207" t="s">
        <v>28196</v>
      </c>
      <c r="AF321" s="207" t="s">
        <v>27653</v>
      </c>
    </row>
    <row r="322" spans="1:32" ht="63.95">
      <c r="A322" s="261" t="str" cm="1">
        <f t="array" ref="A322">IFERROR(_xlfn.TEXTJOIN(CHAR(10),TRUE,_xlfn._xlws.FILTER(AOM[AOM],AOM[ilri_code]=$G322)),"No AOM Match")</f>
        <v>AOM_001942
AOM_001299</v>
      </c>
      <c r="B322" s="261" t="str" cm="1">
        <f t="array" ref="B322">IFERROR(_xlfn.TEXTJOIN(CHAR(10),TRUE,_xlfn._xlws.FILTER(AOM[Edge_Value],AOM[ilri_code]=$G322)),"No AOM Match")</f>
        <v>Maize Husk Dried Ground
Maize Husk</v>
      </c>
      <c r="C322" s="262" t="str" cm="1">
        <f t="array" ref="C322">IFERROR(
  _xlfn.TEXTJOIN(
    CHAR(10),
    TRUE,
    SUBSTITUTE(
      _xlfn._xlws.FILTER(AOM[Path], AOM[ilri_code]=$G322),
      "Management/Livestock Management/Feed Characteristic/Feed Composition/Feed Ingredient/",
      ""
    )
  ),
  "No AOM Match"
)</f>
        <v>Crop Byproduct/Cereal ByProducts/Maize/Maize Husk/Maize Husk Dried Ground
Crop Byproduct/Cereal ByProducts/Maize/Maize Husk</v>
      </c>
      <c r="D322" s="261" t="str" cm="1">
        <f t="array" ref="D322">_xlfn.TEXTJOIN(CHAR(10),TRUE,_xlfn._xlws.FILTER(AE$2:AE$952,$AD$2:$AD$952=$G322))</f>
        <v>Maize husk
Maize husk</v>
      </c>
      <c r="F322" s="228" t="str" cm="1">
        <f t="array" ref="F322">_xlfn.TEXTJOIN(CHAR(10),TRUE,_xlfn._xlws.FILTER(AF$2:AF$952,$AD$2:$AD$952=$G322))</f>
        <v>food_crops_cereals_legumes_residues
food_crops_cereals_legumes_green</v>
      </c>
      <c r="G322" s="210" t="s">
        <v>18880</v>
      </c>
      <c r="L322" s="207">
        <v>8.86</v>
      </c>
      <c r="O322" s="207">
        <v>57.93</v>
      </c>
      <c r="W322" s="207">
        <v>95.001764705882337</v>
      </c>
      <c r="X322" s="207">
        <v>4.5647058823529409</v>
      </c>
      <c r="Y322" s="207">
        <v>4.9800000000000004</v>
      </c>
      <c r="Z322" s="207">
        <v>87.07</v>
      </c>
      <c r="AA322" s="207">
        <v>43.109999999999992</v>
      </c>
      <c r="AB322" s="207">
        <v>91.821176470588242</v>
      </c>
      <c r="AD322" s="210" t="s">
        <v>28167</v>
      </c>
      <c r="AE322" s="207" t="s">
        <v>28197</v>
      </c>
      <c r="AF322" s="207" t="s">
        <v>27653</v>
      </c>
    </row>
    <row r="323" spans="1:32" ht="80.099999999999994">
      <c r="A323" s="261" t="str" cm="1">
        <f t="array" ref="A323">IFERROR(_xlfn.TEXTJOIN(CHAR(10),TRUE,_xlfn._xlws.FILTER(AOM[AOM],AOM[ilri_code]=$G323)),"No AOM Match")</f>
        <v>No AOM Match</v>
      </c>
      <c r="B323" s="261" t="str" cm="1">
        <f t="array" ref="B323">IFERROR(_xlfn.TEXTJOIN(CHAR(10),TRUE,_xlfn._xlws.FILTER(AOM[Edge_Value],AOM[ilri_code]=$G323)),"No AOM Match")</f>
        <v>No AOM Match</v>
      </c>
      <c r="C323" s="262" t="str" cm="1">
        <f t="array" ref="C323">IFERROR(
  _xlfn.TEXTJOIN(
    CHAR(10),
    TRUE,
    SUBSTITUTE(
      _xlfn._xlws.FILTER(AOM[Path], AOM[ilri_code]=$G323),
      "Management/Livestock Management/Feed Characteristic/Feed Composition/Feed Ingredient/",
      ""
    )
  ),
  "No AOM Match"
)</f>
        <v>No AOM Match</v>
      </c>
      <c r="D323" s="261" t="str" cm="1">
        <f t="array" ref="D323">_xlfn.TEXTJOIN(CHAR(10),TRUE,_xlfn._xlws.FILTER(AE$2:AE$952,$AD$2:$AD$952=$G323))</f>
        <v>Maize husk silage</v>
      </c>
      <c r="F323" s="228" t="str" cm="1">
        <f t="array" ref="F323">_xlfn.TEXTJOIN(CHAR(10),TRUE,_xlfn._xlws.FILTER(AF$2:AF$952,$AD$2:$AD$952=$G323))</f>
        <v>food_crops_cereals_legumes_green</v>
      </c>
      <c r="G323" s="210" t="s">
        <v>27733</v>
      </c>
      <c r="W323" s="207">
        <v>92.465999999999994</v>
      </c>
      <c r="X323" s="207">
        <v>6.548</v>
      </c>
      <c r="AB323" s="207">
        <v>90.212000000000018</v>
      </c>
      <c r="AD323" s="210" t="s">
        <v>28187</v>
      </c>
      <c r="AE323" s="207" t="s">
        <v>28198</v>
      </c>
      <c r="AF323" s="207" t="s">
        <v>27653</v>
      </c>
    </row>
    <row r="324" spans="1:32" ht="111.95">
      <c r="A324" s="261" t="str" cm="1">
        <f t="array" ref="A324">IFERROR(_xlfn.TEXTJOIN(CHAR(10),TRUE,_xlfn._xlws.FILTER(AOM[AOM],AOM[ilri_code]=$G324)),"No AOM Match")</f>
        <v>AOM_001944
AOM_001298</v>
      </c>
      <c r="B324" s="261" t="str" cm="1">
        <f t="array" ref="B324">IFERROR(_xlfn.TEXTJOIN(CHAR(10),TRUE,_xlfn._xlws.FILTER(AOM[Edge_Value],AOM[ilri_code]=$G324)),"No AOM Match")</f>
        <v>Maize Leaves Dried
Maize Leaves</v>
      </c>
      <c r="C324" s="262" t="str" cm="1">
        <f t="array" ref="C324">IFERROR(
  _xlfn.TEXTJOIN(
    CHAR(10),
    TRUE,
    SUBSTITUTE(
      _xlfn._xlws.FILTER(AOM[Path], AOM[ilri_code]=$G324),
      "Management/Livestock Management/Feed Characteristic/Feed Composition/Feed Ingredient/",
      ""
    )
  ),
  "No AOM Match"
)</f>
        <v>Crop Byproduct/Cereal ByProducts/Maize/Maize Leaves/Maize Leaves Dried
Crop Byproduct/Cereal ByProducts/Maize/Maize Leaves</v>
      </c>
      <c r="D324" s="261" t="str" cm="1">
        <f t="array" ref="D324">_xlfn.TEXTJOIN(CHAR(10),TRUE,_xlfn._xlws.FILTER(AE$2:AE$952,$AD$2:$AD$952=$G324))</f>
        <v>Maize leaf
Maize leaf</v>
      </c>
      <c r="F324" s="228" t="str" cm="1">
        <f t="array" ref="F324">_xlfn.TEXTJOIN(CHAR(10),TRUE,_xlfn._xlws.FILTER(AF$2:AF$952,$AD$2:$AD$952=$G324))</f>
        <v>food_crops_cereals_legumes_residues
food_crops_cereals_legumes_green</v>
      </c>
      <c r="G324" s="210" t="s">
        <v>18889</v>
      </c>
      <c r="I324" s="207">
        <v>2.9151785714285703</v>
      </c>
      <c r="J324" s="207">
        <v>2.5714285714285707</v>
      </c>
      <c r="P324" s="207">
        <v>20.392647058823535</v>
      </c>
      <c r="Q324" s="207">
        <v>43.824117647058834</v>
      </c>
      <c r="R324" s="207">
        <v>30.588235294117641</v>
      </c>
      <c r="S324" s="207">
        <v>10.28029411764706</v>
      </c>
      <c r="T324" s="207">
        <v>1.6882352941176464</v>
      </c>
      <c r="W324" s="207">
        <v>90.164333333333346</v>
      </c>
      <c r="X324" s="207">
        <v>5.8299999999999965</v>
      </c>
      <c r="Y324" s="207">
        <v>4.3480000000000008</v>
      </c>
      <c r="Z324" s="207">
        <v>62.25</v>
      </c>
      <c r="AA324" s="207">
        <v>32.671999999999997</v>
      </c>
      <c r="AB324" s="207">
        <v>92.077499999999972</v>
      </c>
      <c r="AD324" s="210" t="s">
        <v>28176</v>
      </c>
      <c r="AE324" s="207" t="s">
        <v>28199</v>
      </c>
      <c r="AF324" s="207" t="s">
        <v>27653</v>
      </c>
    </row>
    <row r="325" spans="1:32" ht="207.95">
      <c r="A325" s="261" t="str" cm="1">
        <f t="array" ref="A325">IFERROR(_xlfn.TEXTJOIN(CHAR(10),TRUE,_xlfn._xlws.FILTER(AOM[AOM],AOM[ilri_code]=$G325)),"No AOM Match")</f>
        <v>AOM_001656
AOM_001679
AOM_001674</v>
      </c>
      <c r="B325" s="261" t="str" cm="1">
        <f t="array" ref="B325">IFERROR(_xlfn.TEXTJOIN(CHAR(10),TRUE,_xlfn._xlws.FILTER(AOM[Edge_Value],AOM[ilri_code]=$G325)),"No AOM Match")</f>
        <v>Maize Dried Ground
Maize Grain Ground
Maize Ground</v>
      </c>
      <c r="C325" s="262" t="str" cm="1">
        <f t="array" ref="C325">IFERROR(
  _xlfn.TEXTJOIN(
    CHAR(10),
    TRUE,
    SUBSTITUTE(
      _xlfn._xlws.FILTER(AOM[Path], AOM[ilri_code]=$G325),
      "Management/Livestock Management/Feed Characteristic/Feed Composition/Feed Ingredient/",
      ""
    )
  ),
  "No AOM Match"
)</f>
        <v>Crop Product/Cereal Products/Maize/Maize Grain/Maize Dried Ground
Crop Product/Cereal Products/Maize/Maize Grain/Maize Grain Ground
Crop Product/Cereal Products/Maize/Maize Ground</v>
      </c>
      <c r="D325" s="261" t="str" cm="1">
        <f t="array" ref="D325">_xlfn.TEXTJOIN(CHAR(10),TRUE,_xlfn._xlws.FILTER(AE$2:AE$952,$AD$2:$AD$952=$G325))</f>
        <v>Maize meal</v>
      </c>
      <c r="F325" s="228" t="str" cm="1">
        <f t="array" ref="F325">_xlfn.TEXTJOIN(CHAR(10),TRUE,_xlfn._xlws.FILTER(AF$2:AF$952,$AD$2:$AD$952=$G325))</f>
        <v>food_crops_cereals_legumes_residues</v>
      </c>
      <c r="G325" s="210" t="s">
        <v>20265</v>
      </c>
      <c r="W325" s="207">
        <v>98.725000000000009</v>
      </c>
      <c r="X325" s="207">
        <v>10.280000000000001</v>
      </c>
      <c r="Y325" s="207">
        <v>1.4550000000000001</v>
      </c>
      <c r="Z325" s="207">
        <v>31.369999999999997</v>
      </c>
      <c r="AA325" s="207">
        <v>4.1750000000000007</v>
      </c>
      <c r="AB325" s="207">
        <v>88.814999999999998</v>
      </c>
      <c r="AD325" s="210" t="s">
        <v>28200</v>
      </c>
      <c r="AE325" s="207" t="s">
        <v>28201</v>
      </c>
      <c r="AF325" s="207" t="s">
        <v>27653</v>
      </c>
    </row>
    <row r="326" spans="1:32" ht="15.95">
      <c r="A326" s="261" t="str" cm="1">
        <f t="array" ref="A326">IFERROR(_xlfn.TEXTJOIN(CHAR(10),TRUE,_xlfn._xlws.FILTER(AOM[AOM],AOM[ilri_code]=$G326)),"No AOM Match")</f>
        <v>AOM_006076</v>
      </c>
      <c r="B326" s="261" t="str" cm="1">
        <f t="array" ref="B326">IFERROR(_xlfn.TEXTJOIN(CHAR(10),TRUE,_xlfn._xlws.FILTER(AOM[Edge_Value],AOM[ilri_code]=$G326)),"No AOM Match")</f>
        <v>Maize Stover Ensiled</v>
      </c>
      <c r="C326" s="262" t="str" cm="1">
        <f t="array" ref="C326">IFERROR(
  _xlfn.TEXTJOIN(
    CHAR(10),
    TRUE,
    SUBSTITUTE(
      _xlfn._xlws.FILTER(AOM[Path], AOM[ilri_code]=$G326),
      "Management/Livestock Management/Feed Characteristic/Feed Composition/Feed Ingredient/",
      ""
    )
  ),
  "No AOM Match"
)</f>
        <v>Crop Byproduct/Cereal ByProducts/Maize/Maize Stover/Maize Stover Ensiled</v>
      </c>
      <c r="D326" s="261" t="str" cm="1">
        <f t="array" ref="D326">_xlfn.TEXTJOIN(CHAR(10),TRUE,_xlfn._xlws.FILTER(AE$2:AE$952,$AD$2:$AD$952=$G326))</f>
        <v>Maize silage</v>
      </c>
      <c r="F326" s="228" t="str" cm="1">
        <f t="array" ref="F326">_xlfn.TEXTJOIN(CHAR(10),TRUE,_xlfn._xlws.FILTER(AF$2:AF$952,$AD$2:$AD$952=$G326))</f>
        <v>food_crops_cereals_legumes_green</v>
      </c>
      <c r="G326" s="210" t="s">
        <v>18918</v>
      </c>
      <c r="I326" s="207">
        <v>4.45</v>
      </c>
      <c r="J326" s="207">
        <v>3.5090909090909097</v>
      </c>
      <c r="K326" s="207">
        <v>5.4547058823529415</v>
      </c>
      <c r="L326" s="207">
        <v>8.8970588235294095</v>
      </c>
      <c r="M326" s="207">
        <v>2.9135294117647059</v>
      </c>
      <c r="N326" s="207">
        <v>5.3017647058823529</v>
      </c>
      <c r="O326" s="207">
        <v>61.004705882352951</v>
      </c>
      <c r="R326" s="207">
        <v>18.266666666666666</v>
      </c>
      <c r="W326" s="207">
        <v>91.516900000000021</v>
      </c>
      <c r="X326" s="207">
        <v>6.5701234567901254</v>
      </c>
      <c r="Y326" s="207">
        <v>4.6231818181818181</v>
      </c>
      <c r="Z326" s="207">
        <v>60.957560975609738</v>
      </c>
      <c r="AA326" s="207">
        <v>37.962285714285713</v>
      </c>
      <c r="AB326" s="207">
        <v>91.097500000000025</v>
      </c>
      <c r="AD326" s="210" t="s">
        <v>28202</v>
      </c>
      <c r="AE326" s="207" t="s">
        <v>28203</v>
      </c>
      <c r="AF326" s="207" t="s">
        <v>27653</v>
      </c>
    </row>
    <row r="327" spans="1:32" ht="15.95">
      <c r="A327" s="261" t="str" cm="1">
        <f t="array" ref="A327">IFERROR(_xlfn.TEXTJOIN(CHAR(10),TRUE,_xlfn._xlws.FILTER(AOM[AOM],AOM[ilri_code]=$G327)),"No AOM Match")</f>
        <v>AOM_001617
AOM_001682
AOM_000572</v>
      </c>
      <c r="B327" s="261" t="str" cm="1">
        <f t="array" ref="B327">IFERROR(_xlfn.TEXTJOIN(CHAR(10),TRUE,_xlfn._xlws.FILTER(AOM[Edge_Value],AOM[ilri_code]=$G327)),"No AOM Match")</f>
        <v>Maize Straw Dried Ground
Maize Straw Ground
Maize Straw</v>
      </c>
      <c r="C327" s="262" t="str" cm="1">
        <f t="array" ref="C327">IFERROR(
  _xlfn.TEXTJOIN(
    CHAR(10),
    TRUE,
    SUBSTITUTE(
      _xlfn._xlws.FILTER(AOM[Path], AOM[ilri_code]=$G327),
      "Management/Livestock Management/Feed Characteristic/Feed Composition/Feed Ingredient/",
      ""
    )
  ),
  "No AOM Match"
)</f>
        <v>Crop Byproduct/Cereal ByProducts/Maize/Maize Straw/Maize Straw Dried Ground
Crop Byproduct/Cereal ByProducts/Maize/Maize Straw/Maize Straw Ground
Crop Byproduct/Cereal ByProducts/Maize/Maize Straw</v>
      </c>
      <c r="D327" s="261" t="str" cm="1">
        <f t="array" ref="D327">_xlfn.TEXTJOIN(CHAR(10),TRUE,_xlfn._xlws.FILTER(AE$2:AE$952,$AD$2:$AD$952=$G327))</f>
        <v>Maize stem</v>
      </c>
      <c r="F327" s="228" t="str" cm="1">
        <f t="array" ref="F327">_xlfn.TEXTJOIN(CHAR(10),TRUE,_xlfn._xlws.FILTER(AF$2:AF$952,$AD$2:$AD$952=$G327))</f>
        <v>food_crops_cereals_legumes_green</v>
      </c>
      <c r="G327" s="210" t="s">
        <v>18937</v>
      </c>
      <c r="I327" s="207">
        <v>2.62</v>
      </c>
      <c r="J327" s="207">
        <v>0.36</v>
      </c>
      <c r="W327" s="207">
        <v>94.486666666666679</v>
      </c>
      <c r="X327" s="207">
        <v>5.9174999999999995</v>
      </c>
      <c r="Y327" s="207">
        <v>6.34</v>
      </c>
      <c r="Z327" s="207">
        <v>69.671999999999997</v>
      </c>
      <c r="AA327" s="207">
        <v>44.42</v>
      </c>
      <c r="AB327" s="207">
        <v>89.79</v>
      </c>
      <c r="AD327" s="210" t="s">
        <v>28204</v>
      </c>
      <c r="AE327" s="207" t="s">
        <v>28205</v>
      </c>
      <c r="AF327" s="207" t="s">
        <v>27653</v>
      </c>
    </row>
    <row r="328" spans="1:32" ht="15.95">
      <c r="A328" s="228" t="str" cm="1">
        <f t="array" ref="A328">IFERROR(_xlfn.TEXTJOIN(CHAR(10),TRUE,_xlfn._xlws.FILTER(AOM[AOM],AOM[ilri_code]=$G328)),"No AOM Match")</f>
        <v>AOM_006001</v>
      </c>
      <c r="B328" s="228" t="str" cm="1">
        <f t="array" ref="B328">IFERROR(_xlfn.TEXTJOIN(CHAR(10),TRUE,_xlfn._xlws.FILTER(AOM[Edge_Value],AOM[ilri_code]=$G328)),"No AOM Match")</f>
        <v>Maize Stover</v>
      </c>
      <c r="C328" s="207" t="str" cm="1">
        <f t="array" ref="C328">IFERROR(
  _xlfn.TEXTJOIN(
    CHAR(10),
    TRUE,
    SUBSTITUTE(
      _xlfn._xlws.FILTER(AOM[Path], AOM[ilri_code]=$G328),
      "Management/Livestock Management/Feed Characteristic/Feed Composition/Feed Ingredient/",
      ""
    )
  ),
  "No AOM Match"
)</f>
        <v>Crop Byproduct/Cereal ByProducts/Maize/Maize Stover</v>
      </c>
      <c r="D328" s="228" t="str" cm="1">
        <f t="array" ref="D328">_xlfn.TEXTJOIN(CHAR(10),TRUE,_xlfn._xlws.FILTER(AE$2:AE$952,$AD$2:$AD$952=$G328))</f>
        <v>Maize stover</v>
      </c>
      <c r="F328" s="228" t="str" cm="1">
        <f t="array" ref="F328">_xlfn.TEXTJOIN(CHAR(10),TRUE,_xlfn._xlws.FILTER(AF$2:AF$952,$AD$2:$AD$952=$G328))</f>
        <v>food_crops_cereals_legumes_residues</v>
      </c>
      <c r="G328" s="210" t="s">
        <v>18925</v>
      </c>
      <c r="I328" s="207">
        <v>1.5221052631578929</v>
      </c>
      <c r="J328" s="207">
        <v>0.88956521739130345</v>
      </c>
      <c r="K328" s="207">
        <v>5.9967472335468939</v>
      </c>
      <c r="L328" s="207">
        <v>9.6599243526331424</v>
      </c>
      <c r="M328" s="207">
        <v>3.5509405940594494</v>
      </c>
      <c r="N328" s="207">
        <v>6.0032382061735632</v>
      </c>
      <c r="O328" s="207">
        <v>65.390971777712977</v>
      </c>
      <c r="P328" s="207">
        <v>40.052083333333321</v>
      </c>
      <c r="Q328" s="207">
        <v>47.315510204081633</v>
      </c>
      <c r="R328" s="207">
        <v>12.936499999999992</v>
      </c>
      <c r="S328" s="207">
        <v>12.350200000000005</v>
      </c>
      <c r="T328" s="207">
        <v>2.2698113207547173</v>
      </c>
      <c r="U328" s="207">
        <v>232.9773999999999</v>
      </c>
      <c r="V328" s="207">
        <v>446.22523809523818</v>
      </c>
      <c r="W328" s="207">
        <v>90.912492113564369</v>
      </c>
      <c r="X328" s="207">
        <v>4.1815089820359308</v>
      </c>
      <c r="Y328" s="207">
        <v>5.2147877358490744</v>
      </c>
      <c r="Z328" s="207">
        <v>65.96491187518069</v>
      </c>
      <c r="AA328" s="207">
        <v>44.913919316843426</v>
      </c>
      <c r="AB328" s="207">
        <v>91.199212730318266</v>
      </c>
      <c r="AD328" s="210" t="s">
        <v>28206</v>
      </c>
      <c r="AE328" s="207" t="s">
        <v>28207</v>
      </c>
      <c r="AF328" s="207" t="s">
        <v>27653</v>
      </c>
    </row>
    <row r="329" spans="1:32" ht="159.94999999999999">
      <c r="A329" s="261" t="str" cm="1">
        <f t="array" ref="A329">IFERROR(_xlfn.TEXTJOIN(CHAR(10),TRUE,_xlfn._xlws.FILTER(AOM[AOM],AOM[ilri_code]=$G329)),"No AOM Match")</f>
        <v>No AOM Match</v>
      </c>
      <c r="B329" s="261" t="str" cm="1">
        <f t="array" ref="B329">IFERROR(_xlfn.TEXTJOIN(CHAR(10),TRUE,_xlfn._xlws.FILTER(AOM[Edge_Value],AOM[ilri_code]=$G329)),"No AOM Match")</f>
        <v>No AOM Match</v>
      </c>
      <c r="C329" s="262" t="str" cm="1">
        <f t="array" ref="C329">IFERROR(
  _xlfn.TEXTJOIN(
    CHAR(10),
    TRUE,
    SUBSTITUTE(
      _xlfn._xlws.FILTER(AOM[Path], AOM[ilri_code]=$G329),
      "Management/Livestock Management/Feed Characteristic/Feed Composition/Feed Ingredient/",
      ""
    )
  ),
  "No AOM Match"
)</f>
        <v>No AOM Match</v>
      </c>
      <c r="D329" s="261" t="str" cm="1">
        <f t="array" ref="D329">_xlfn.TEXTJOIN(CHAR(10),TRUE,_xlfn._xlws.FILTER(AE$2:AE$952,$AD$2:$AD$952=$G329))</f>
        <v>Maize tassel</v>
      </c>
      <c r="F329" s="228" t="str" cm="1">
        <f t="array" ref="F329">_xlfn.TEXTJOIN(CHAR(10),TRUE,_xlfn._xlws.FILTER(AF$2:AF$952,$AD$2:$AD$952=$G329))</f>
        <v>food_crops_cereals_legumes_green</v>
      </c>
      <c r="G329" s="210" t="s">
        <v>27728</v>
      </c>
      <c r="W329" s="207">
        <v>90.814999999999998</v>
      </c>
      <c r="X329" s="207">
        <v>6.2125000000000004</v>
      </c>
      <c r="AB329" s="207">
        <v>91.837500000000006</v>
      </c>
      <c r="AD329" s="210" t="s">
        <v>28208</v>
      </c>
      <c r="AE329" s="207" t="s">
        <v>28209</v>
      </c>
      <c r="AF329" s="207" t="s">
        <v>27653</v>
      </c>
    </row>
    <row r="330" spans="1:32" ht="63.95">
      <c r="A330" s="261" t="str" cm="1">
        <f t="array" ref="A330">IFERROR(_xlfn.TEXTJOIN(CHAR(10),TRUE,_xlfn._xlws.FILTER(AOM[AOM],AOM[ilri_code]=$G330)),"No AOM Match")</f>
        <v>AOM_003683
AOM_003553</v>
      </c>
      <c r="B330" s="261" t="str" cm="1">
        <f t="array" ref="B330">IFERROR(_xlfn.TEXTJOIN(CHAR(10),TRUE,_xlfn._xlws.FILTER(AOM[Edge_Value],AOM[ilri_code]=$G330)),"No AOM Match")</f>
        <v>Mangifera indica Leaves
Mangifera indica Leaves and Twigs</v>
      </c>
      <c r="C330" s="261" t="str" cm="1">
        <f t="array" ref="C330">IFERROR(
  _xlfn.TEXTJOIN(
    CHAR(10),
    TRUE,
    SUBSTITUTE(
      _xlfn._xlws.FILTER(AOM[Path], AOM[ilri_code]=$G330),
      "Management/Livestock Management/Feed Characteristic/Feed Composition/Feed Ingredient/",
      ""
    )
  ),
  "No AOM Match"
)</f>
        <v>Forage Plants/Other Forage Plants/Mangifera indica/Mangifera indica Leaves
Forage Plants/Other Forage Plants/Mangifera indica/Mangifera indica Leaves and Twigs</v>
      </c>
      <c r="D330" s="261" t="str" cm="1">
        <f t="array" ref="D330">_xlfn.TEXTJOIN(CHAR(10),TRUE,_xlfn._xlws.FILTER(AE$2:AE$952,$AD$2:$AD$952=$G330))</f>
        <v>Mango leaf</v>
      </c>
      <c r="F330" s="228" t="str" cm="1">
        <f t="array" ref="F330">_xlfn.TEXTJOIN(CHAR(10),TRUE,_xlfn._xlws.FILTER(AF$2:AF$952,$AD$2:$AD$952=$G330))</f>
        <v>food_crop_others</v>
      </c>
      <c r="G330" s="210" t="s">
        <v>23187</v>
      </c>
      <c r="L330" s="207">
        <v>6.52</v>
      </c>
      <c r="O330" s="207">
        <v>45.76</v>
      </c>
      <c r="W330" s="207">
        <v>91.39</v>
      </c>
      <c r="X330" s="207">
        <v>8.15</v>
      </c>
      <c r="Y330" s="207">
        <v>11.59</v>
      </c>
      <c r="Z330" s="207">
        <v>45</v>
      </c>
      <c r="AA330" s="207">
        <v>38.94</v>
      </c>
      <c r="AB330" s="207">
        <v>91.95</v>
      </c>
      <c r="AD330" s="210" t="s">
        <v>28210</v>
      </c>
      <c r="AE330" s="207" t="s">
        <v>28211</v>
      </c>
      <c r="AF330" s="207" t="s">
        <v>27653</v>
      </c>
    </row>
    <row r="331" spans="1:32" ht="15.95">
      <c r="A331" s="261" t="str" cm="1">
        <f t="array" ref="A331">IFERROR(_xlfn.TEXTJOIN(CHAR(10),TRUE,_xlfn._xlws.FILTER(AOM[AOM],AOM[ilri_code]=$G331)),"No AOM Match")</f>
        <v>AOM_000561</v>
      </c>
      <c r="B331" s="261" t="str" cm="1">
        <f t="array" ref="B331">IFERROR(_xlfn.TEXTJOIN(CHAR(10),TRUE,_xlfn._xlws.FILTER(AOM[Edge_Value],AOM[ilri_code]=$G331)),"No AOM Match")</f>
        <v>Animal Manures</v>
      </c>
      <c r="C331" s="261" t="str" cm="1">
        <f t="array" ref="C331">IFERROR(
  _xlfn.TEXTJOIN(
    CHAR(10),
    TRUE,
    SUBSTITUTE(
      _xlfn._xlws.FILTER(AOM[Path], AOM[ilri_code]=$G331),
      "Management/Livestock Management/Feed Characteristic/Feed Composition/Feed Ingredient/",
      ""
    )
  ),
  "No AOM Match"
)</f>
        <v>Animal Manures</v>
      </c>
      <c r="D331" s="261" t="str" cm="1">
        <f t="array" ref="D331">_xlfn.TEXTJOIN(CHAR(10),TRUE,_xlfn._xlws.FILTER(AE$2:AE$952,$AD$2:$AD$952=$G331))</f>
        <v>Manure</v>
      </c>
      <c r="F331" s="228" t="str" cm="1">
        <f t="array" ref="F331">_xlfn.TEXTJOIN(CHAR(10),TRUE,_xlfn._xlws.FILTER(AF$2:AF$952,$AD$2:$AD$952=$G331))</f>
        <v>concentrate_feeds_and_agro_industrial_by_products</v>
      </c>
      <c r="G331" s="210" t="s">
        <v>18651</v>
      </c>
      <c r="J331" s="207">
        <v>6.45</v>
      </c>
      <c r="W331" s="207">
        <v>44.615000000000002</v>
      </c>
      <c r="X331" s="207">
        <v>10.875</v>
      </c>
      <c r="AB331" s="207">
        <v>90.704999999999998</v>
      </c>
      <c r="AD331" s="210" t="s">
        <v>28212</v>
      </c>
      <c r="AE331" s="207" t="s">
        <v>28213</v>
      </c>
      <c r="AF331" s="207" t="s">
        <v>27653</v>
      </c>
    </row>
    <row r="332" spans="1:32" ht="15.95">
      <c r="A332" s="261" t="str" cm="1">
        <f t="array" ref="A332">IFERROR(_xlfn.TEXTJOIN(CHAR(10),TRUE,_xlfn._xlws.FILTER(AOM[AOM],AOM[ilri_code]=$G332)),"No AOM Match")</f>
        <v>AOM_001095</v>
      </c>
      <c r="B332" s="261" t="str" cm="1">
        <f t="array" ref="B332">IFERROR(_xlfn.TEXTJOIN(CHAR(10),TRUE,_xlfn._xlws.FILTER(AOM[Edge_Value],AOM[ilri_code]=$G332)),"No AOM Match")</f>
        <v>Cattle Manure</v>
      </c>
      <c r="C332" s="261" t="str" cm="1">
        <f t="array" ref="C332">IFERROR(
  _xlfn.TEXTJOIN(
    CHAR(10),
    TRUE,
    SUBSTITUTE(
      _xlfn._xlws.FILTER(AOM[Path], AOM[ilri_code]=$G332),
      "Management/Livestock Management/Feed Characteristic/Feed Composition/Feed Ingredient/",
      ""
    )
  ),
  "No AOM Match"
)</f>
        <v>Animal Manures/Cattle/Cattle Manure</v>
      </c>
      <c r="D332" s="261" t="str" cm="1">
        <f t="array" ref="D332">_xlfn.TEXTJOIN(CHAR(10),TRUE,_xlfn._xlws.FILTER(AE$2:AE$952,$AD$2:$AD$952=$G332))</f>
        <v>Manure (cattle)</v>
      </c>
      <c r="F332" s="228" t="str" cm="1">
        <f t="array" ref="F332">_xlfn.TEXTJOIN(CHAR(10),TRUE,_xlfn._xlws.FILTER(AF$2:AF$952,$AD$2:$AD$952=$G332))</f>
        <v>mineral_supplements</v>
      </c>
      <c r="G332" s="210" t="s">
        <v>18654</v>
      </c>
      <c r="J332" s="207">
        <v>9.5500000000000007</v>
      </c>
      <c r="W332" s="207">
        <v>65.254999999999995</v>
      </c>
      <c r="X332" s="207">
        <v>13.469999999999999</v>
      </c>
      <c r="AB332" s="207">
        <v>90.075000000000003</v>
      </c>
      <c r="AD332" s="210" t="s">
        <v>28214</v>
      </c>
      <c r="AE332" s="207" t="s">
        <v>28215</v>
      </c>
      <c r="AF332" s="207" t="s">
        <v>27653</v>
      </c>
    </row>
    <row r="333" spans="1:32" ht="15.95">
      <c r="A333" s="261" t="str" cm="1">
        <f t="array" ref="A333">IFERROR(_xlfn.TEXTJOIN(CHAR(10),TRUE,_xlfn._xlws.FILTER(AOM[AOM],AOM[ilri_code]=$G333)),"No AOM Match")</f>
        <v>No AOM Match</v>
      </c>
      <c r="B333" s="261" t="str" cm="1">
        <f t="array" ref="B333">IFERROR(_xlfn.TEXTJOIN(CHAR(10),TRUE,_xlfn._xlws.FILTER(AOM[Edge_Value],AOM[ilri_code]=$G333)),"No AOM Match")</f>
        <v>No AOM Match</v>
      </c>
      <c r="C333" s="261" t="str" cm="1">
        <f t="array" ref="C333">IFERROR(
  _xlfn.TEXTJOIN(
    CHAR(10),
    TRUE,
    SUBSTITUTE(
      _xlfn._xlws.FILTER(AOM[Path], AOM[ilri_code]=$G333),
      "Management/Livestock Management/Feed Characteristic/Feed Composition/Feed Ingredient/",
      ""
    )
  ),
  "No AOM Match"
)</f>
        <v>No AOM Match</v>
      </c>
      <c r="D333" s="261" t="str" cm="1">
        <f t="array" ref="D333">_xlfn.TEXTJOIN(CHAR(10),TRUE,_xlfn._xlws.FILTER(AE$2:AE$952,$AD$2:$AD$952=$G333))</f>
        <v>Manure (donkey)
Manure (shoats)</v>
      </c>
      <c r="F333" s="228" t="str" cm="1">
        <f t="array" ref="F333">_xlfn.TEXTJOIN(CHAR(10),TRUE,_xlfn._xlws.FILTER(AF$2:AF$952,$AD$2:$AD$952=$G333))</f>
        <v>mineral_supplements
mineral_supplements</v>
      </c>
      <c r="G333" s="210" t="s">
        <v>28133</v>
      </c>
      <c r="J333" s="207">
        <v>9.0399999999999991</v>
      </c>
      <c r="W333" s="207">
        <v>71.536666666666676</v>
      </c>
      <c r="X333" s="207">
        <v>16.78</v>
      </c>
      <c r="AB333" s="207">
        <v>91.916666666666671</v>
      </c>
      <c r="AD333" s="210" t="s">
        <v>28216</v>
      </c>
      <c r="AE333" s="207" t="s">
        <v>28217</v>
      </c>
      <c r="AF333" s="207" t="s">
        <v>27653</v>
      </c>
    </row>
    <row r="334" spans="1:32" ht="15.95">
      <c r="A334" s="261" t="str" cm="1">
        <f t="array" ref="A334">IFERROR(_xlfn.TEXTJOIN(CHAR(10),TRUE,_xlfn._xlws.FILTER(AOM[AOM],AOM[ilri_code]=$G334)),"No AOM Match")</f>
        <v>No AOM Match</v>
      </c>
      <c r="B334" s="261" t="str" cm="1">
        <f t="array" ref="B334">IFERROR(_xlfn.TEXTJOIN(CHAR(10),TRUE,_xlfn._xlws.FILTER(AOM[Edge_Value],AOM[ilri_code]=$G334)),"No AOM Match")</f>
        <v>No AOM Match</v>
      </c>
      <c r="C334" s="261" t="str" cm="1">
        <f t="array" ref="C334">IFERROR(
  _xlfn.TEXTJOIN(
    CHAR(10),
    TRUE,
    SUBSTITUTE(
      _xlfn._xlws.FILTER(AOM[Path], AOM[ilri_code]=$G334),
      "Management/Livestock Management/Feed Characteristic/Feed Composition/Feed Ingredient/",
      ""
    )
  ),
  "No AOM Match"
)</f>
        <v>No AOM Match</v>
      </c>
      <c r="D334" s="261" t="str" cm="1">
        <f t="array" ref="D334">_xlfn.TEXTJOIN(CHAR(10),TRUE,_xlfn._xlws.FILTER(AE$2:AE$952,$AD$2:$AD$952=$G334))</f>
        <v>Marvel grass</v>
      </c>
      <c r="F334" s="228" t="str" cm="1">
        <f t="array" ref="F334">_xlfn.TEXTJOIN(CHAR(10),TRUE,_xlfn._xlws.FILTER(AF$2:AF$952,$AD$2:$AD$952=$G334))</f>
        <v>Herbaceous forages-all data</v>
      </c>
      <c r="G334" s="210" t="s">
        <v>28218</v>
      </c>
      <c r="I334" s="207">
        <v>4.2</v>
      </c>
      <c r="J334" s="207">
        <v>2.5</v>
      </c>
      <c r="P334" s="207">
        <v>26.21</v>
      </c>
      <c r="Q334" s="207">
        <v>423.13499999999999</v>
      </c>
      <c r="R334" s="207">
        <v>39.25</v>
      </c>
      <c r="S334" s="207">
        <v>16.670000000000002</v>
      </c>
      <c r="T334" s="207">
        <v>2.85</v>
      </c>
      <c r="U334" s="207">
        <v>338.96500000000003</v>
      </c>
      <c r="V334" s="207">
        <v>76.52</v>
      </c>
      <c r="W334" s="207">
        <v>87.61</v>
      </c>
      <c r="X334" s="207">
        <v>12.375</v>
      </c>
      <c r="Y334" s="207">
        <v>2.3449999999999998</v>
      </c>
      <c r="Z334" s="207">
        <v>60.76</v>
      </c>
      <c r="AA334" s="207">
        <v>30.064999999999998</v>
      </c>
      <c r="AB334" s="207">
        <v>89.740000000000009</v>
      </c>
      <c r="AD334" s="210" t="s">
        <v>28219</v>
      </c>
      <c r="AE334" s="207" t="s">
        <v>28220</v>
      </c>
      <c r="AF334" s="207" t="s">
        <v>27653</v>
      </c>
    </row>
    <row r="335" spans="1:32" ht="15.95">
      <c r="A335" s="261" t="str" cm="1">
        <f t="array" ref="A335">IFERROR(_xlfn.TEXTJOIN(CHAR(10),TRUE,_xlfn._xlws.FILTER(AOM[AOM],AOM[ilri_code]=$G335)),"No AOM Match")</f>
        <v>AOM_001676
AOM_003912
AOM_006115
AOM_001479</v>
      </c>
      <c r="B335" s="261" t="str" cm="1">
        <f t="array" ref="B335">IFERROR(_xlfn.TEXTJOIN(CHAR(10),TRUE,_xlfn._xlws.FILTER(AOM[Edge_Value],AOM[ilri_code]=$G335)),"No AOM Match")</f>
        <v>Megathyrsus maximus Dried
Megathyrsus maximus Leaves
Megathyrsus maximus Wilted
Megathyrsus maximus</v>
      </c>
      <c r="C335" s="261" t="str" cm="1">
        <f t="array" ref="C335">IFERROR(
  _xlfn.TEXTJOIN(
    CHAR(10),
    TRUE,
    SUBSTITUTE(
      _xlfn._xlws.FILTER(AOM[Path], AOM[ilri_code]=$G335),
      "Management/Livestock Management/Feed Characteristic/Feed Composition/Feed Ingredient/",
      ""
    )
  ),
  "No AOM Match"
)</f>
        <v>Forage Plants/Cereal and Grass Forages/Megathyrsus maximus/Megathyrsus maximus Dried
Forage Plants/Cereal and Grass Forages/Megathyrsus maximus/Megathyrsus maximus Leaves
Forage Plants/Cereal and Grass Forages/Megathyrsus maximus/Megathyrsus maximus Wilted
Forage Plants/Cereal and Grass Forages/Megathyrsus maximus</v>
      </c>
      <c r="D335" s="261" t="str" cm="1">
        <f t="array" ref="D335">_xlfn.TEXTJOIN(CHAR(10),TRUE,_xlfn._xlws.FILTER(AE$2:AE$952,$AD$2:$AD$952=$G335))</f>
        <v>maximus</v>
      </c>
      <c r="F335" s="228" t="str" cm="1">
        <f t="array" ref="F335">_xlfn.TEXTJOIN(CHAR(10),TRUE,_xlfn._xlws.FILTER(AF$2:AF$952,$AD$2:$AD$952=$G335))</f>
        <v>Herbaceous forages-all data</v>
      </c>
      <c r="G335" s="210" t="s">
        <v>21223</v>
      </c>
      <c r="L335" s="207">
        <v>6.5490909090909097</v>
      </c>
      <c r="O335" s="207">
        <v>41.882727272727273</v>
      </c>
      <c r="W335" s="207">
        <v>84.512727272727275</v>
      </c>
      <c r="X335" s="207">
        <v>7.0027272727272729</v>
      </c>
      <c r="Y335" s="207">
        <v>6.0545454545454538</v>
      </c>
      <c r="Z335" s="207">
        <v>69.436363636363652</v>
      </c>
      <c r="AA335" s="207">
        <v>41.233636363636371</v>
      </c>
      <c r="AB335" s="207">
        <v>91.164545454545447</v>
      </c>
      <c r="AD335" s="210" t="s">
        <v>28221</v>
      </c>
      <c r="AE335" s="207" t="s">
        <v>28222</v>
      </c>
      <c r="AF335" s="207" t="s">
        <v>27653</v>
      </c>
    </row>
    <row r="336" spans="1:32" ht="15.95">
      <c r="A336" s="261" t="str" cm="1">
        <f t="array" ref="A336">IFERROR(_xlfn.TEXTJOIN(CHAR(10),TRUE,_xlfn._xlws.FILTER(AOM[AOM],AOM[ilri_code]=$G336)),"No AOM Match")</f>
        <v>No AOM Match</v>
      </c>
      <c r="B336" s="261" t="str" cm="1">
        <f t="array" ref="B336">IFERROR(_xlfn.TEXTJOIN(CHAR(10),TRUE,_xlfn._xlws.FILTER(AOM[Edge_Value],AOM[ilri_code]=$G336)),"No AOM Match")</f>
        <v>No AOM Match</v>
      </c>
      <c r="C336" s="261" t="str" cm="1">
        <f t="array" ref="C336">IFERROR(
  _xlfn.TEXTJOIN(
    CHAR(10),
    TRUE,
    SUBSTITUTE(
      _xlfn._xlws.FILTER(AOM[Path], AOM[ilri_code]=$G336),
      "Management/Livestock Management/Feed Characteristic/Feed Composition/Feed Ingredient/",
      ""
    )
  ),
  "No AOM Match"
)</f>
        <v>No AOM Match</v>
      </c>
      <c r="D336" s="261" t="str" cm="1">
        <f t="array" ref="D336">_xlfn.TEXTJOIN(CHAR(10),TRUE,_xlfn._xlws.FILTER(AE$2:AE$952,$AD$2:$AD$952=$G336))</f>
        <v>Medicago polymorpha</v>
      </c>
      <c r="F336" s="228" t="str" cm="1">
        <f t="array" ref="F336">_xlfn.TEXTJOIN(CHAR(10),TRUE,_xlfn._xlws.FILTER(AF$2:AF$952,$AD$2:$AD$952=$G336))</f>
        <v>Herbaceous forages-all data</v>
      </c>
      <c r="G336" s="210" t="s">
        <v>28223</v>
      </c>
      <c r="L336" s="207">
        <v>9.7404347826086948</v>
      </c>
      <c r="O336" s="207">
        <v>65.871739130434776</v>
      </c>
      <c r="W336" s="207">
        <v>90.703043478260867</v>
      </c>
      <c r="X336" s="207">
        <v>16.189130434782609</v>
      </c>
      <c r="Y336" s="207">
        <v>6.3521739130434796</v>
      </c>
      <c r="Z336" s="207">
        <v>53.088695652173911</v>
      </c>
      <c r="AA336" s="207">
        <v>39.136086956521737</v>
      </c>
      <c r="AB336" s="207">
        <v>89.866956521739127</v>
      </c>
      <c r="AD336" s="210" t="s">
        <v>28224</v>
      </c>
      <c r="AE336" s="207" t="s">
        <v>28225</v>
      </c>
      <c r="AF336" s="207" t="s">
        <v>27653</v>
      </c>
    </row>
    <row r="337" spans="1:32" ht="15.95">
      <c r="A337" s="261" t="str" cm="1">
        <f t="array" ref="A337">IFERROR(_xlfn.TEXTJOIN(CHAR(10),TRUE,_xlfn._xlws.FILTER(AOM[AOM],AOM[ilri_code]=$G337)),"No AOM Match")</f>
        <v>No AOM Match</v>
      </c>
      <c r="B337" s="261" t="str" cm="1">
        <f t="array" ref="B337">IFERROR(_xlfn.TEXTJOIN(CHAR(10),TRUE,_xlfn._xlws.FILTER(AOM[Edge_Value],AOM[ilri_code]=$G337)),"No AOM Match")</f>
        <v>No AOM Match</v>
      </c>
      <c r="C337" s="261" t="str" cm="1">
        <f t="array" ref="C337">IFERROR(
  _xlfn.TEXTJOIN(
    CHAR(10),
    TRUE,
    SUBSTITUTE(
      _xlfn._xlws.FILTER(AOM[Path], AOM[ilri_code]=$G337),
      "Management/Livestock Management/Feed Characteristic/Feed Composition/Feed Ingredient/",
      ""
    )
  ),
  "No AOM Match"
)</f>
        <v>No AOM Match</v>
      </c>
      <c r="D337" s="261" t="str" cm="1">
        <f t="array" ref="D337">_xlfn.TEXTJOIN(CHAR(10),TRUE,_xlfn._xlws.FILTER(AE$2:AE$952,$AD$2:$AD$952=$G337))</f>
        <v>Megathyrsus infestus</v>
      </c>
      <c r="F337" s="228" t="str" cm="1">
        <f t="array" ref="F337">_xlfn.TEXTJOIN(CHAR(10),TRUE,_xlfn._xlws.FILTER(AF$2:AF$952,$AD$2:$AD$952=$G337))</f>
        <v>Herbaceous forages-all data</v>
      </c>
      <c r="G337" s="210" t="s">
        <v>28226</v>
      </c>
      <c r="I337" s="207">
        <v>3.6</v>
      </c>
      <c r="J337" s="207">
        <v>2.2000000000000002</v>
      </c>
      <c r="R337" s="207">
        <v>12.9</v>
      </c>
      <c r="T337" s="207">
        <v>1</v>
      </c>
      <c r="V337" s="207">
        <v>55</v>
      </c>
      <c r="W337" s="207">
        <v>86.59</v>
      </c>
      <c r="X337" s="207">
        <v>9.3450000000000006</v>
      </c>
      <c r="Y337" s="207">
        <v>6.02</v>
      </c>
      <c r="Z337" s="207">
        <v>69.849999999999994</v>
      </c>
      <c r="AA337" s="207">
        <v>47.73</v>
      </c>
      <c r="AB337" s="207">
        <v>92.384999999999991</v>
      </c>
      <c r="AD337" s="210" t="s">
        <v>28227</v>
      </c>
      <c r="AE337" s="207" t="s">
        <v>28228</v>
      </c>
      <c r="AF337" s="207" t="s">
        <v>27653</v>
      </c>
    </row>
    <row r="338" spans="1:32" ht="15.95">
      <c r="A338" s="261" t="str" cm="1">
        <f t="array" ref="A338">IFERROR(_xlfn.TEXTJOIN(CHAR(10),TRUE,_xlfn._xlws.FILTER(AOM[AOM],AOM[ilri_code]=$G338)),"No AOM Match")</f>
        <v>No AOM Match</v>
      </c>
      <c r="B338" s="261" t="str" cm="1">
        <f t="array" ref="B338">IFERROR(_xlfn.TEXTJOIN(CHAR(10),TRUE,_xlfn._xlws.FILTER(AOM[Edge_Value],AOM[ilri_code]=$G338)),"No AOM Match")</f>
        <v>No AOM Match</v>
      </c>
      <c r="C338" s="261" t="str" cm="1">
        <f t="array" ref="C338">IFERROR(
  _xlfn.TEXTJOIN(
    CHAR(10),
    TRUE,
    SUBSTITUTE(
      _xlfn._xlws.FILTER(AOM[Path], AOM[ilri_code]=$G338),
      "Management/Livestock Management/Feed Characteristic/Feed Composition/Feed Ingredient/",
      ""
    )
  ),
  "No AOM Match"
)</f>
        <v>No AOM Match</v>
      </c>
      <c r="D338" s="261" t="str" cm="1">
        <f t="array" ref="D338">_xlfn.TEXTJOIN(CHAR(10),TRUE,_xlfn._xlws.FILTER(AE$2:AE$952,$AD$2:$AD$952=$G338))</f>
        <v>Melilotus albus</v>
      </c>
      <c r="F338" s="228" t="str" cm="1">
        <f t="array" ref="F338">_xlfn.TEXTJOIN(CHAR(10),TRUE,_xlfn._xlws.FILTER(AF$2:AF$952,$AD$2:$AD$952=$G338))</f>
        <v>Herbaceous forages-all data</v>
      </c>
      <c r="G338" s="210" t="s">
        <v>28229</v>
      </c>
      <c r="K338" s="207">
        <v>5.835</v>
      </c>
      <c r="L338" s="207">
        <v>9.4350000000000005</v>
      </c>
      <c r="M338" s="207">
        <v>3.37</v>
      </c>
      <c r="N338" s="207">
        <v>5.8149999999999995</v>
      </c>
      <c r="O338" s="207">
        <v>66.09</v>
      </c>
      <c r="W338" s="207">
        <v>87.745000000000005</v>
      </c>
      <c r="X338" s="207">
        <v>23.98</v>
      </c>
      <c r="Y338" s="207">
        <v>4.1500000000000004</v>
      </c>
      <c r="Z338" s="207">
        <v>34.630000000000003</v>
      </c>
      <c r="AA338" s="207">
        <v>33.144999999999996</v>
      </c>
      <c r="AB338" s="207">
        <v>90.15</v>
      </c>
      <c r="AD338" s="210" t="s">
        <v>28230</v>
      </c>
      <c r="AE338" s="207" t="s">
        <v>28231</v>
      </c>
      <c r="AF338" s="207" t="s">
        <v>27653</v>
      </c>
    </row>
    <row r="339" spans="1:32" ht="15.95">
      <c r="A339" s="261" t="str" cm="1">
        <f t="array" ref="A339">IFERROR(_xlfn.TEXTJOIN(CHAR(10),TRUE,_xlfn._xlws.FILTER(AOM[AOM],AOM[ilri_code]=$G339)),"No AOM Match")</f>
        <v>No AOM Match</v>
      </c>
      <c r="B339" s="261" t="str" cm="1">
        <f t="array" ref="B339">IFERROR(_xlfn.TEXTJOIN(CHAR(10),TRUE,_xlfn._xlws.FILTER(AOM[Edge_Value],AOM[ilri_code]=$G339)),"No AOM Match")</f>
        <v>No AOM Match</v>
      </c>
      <c r="C339" s="261" t="str" cm="1">
        <f t="array" ref="C339">IFERROR(
  _xlfn.TEXTJOIN(
    CHAR(10),
    TRUE,
    SUBSTITUTE(
      _xlfn._xlws.FILTER(AOM[Path], AOM[ilri_code]=$G339),
      "Management/Livestock Management/Feed Characteristic/Feed Composition/Feed Ingredient/",
      ""
    )
  ),
  "No AOM Match"
)</f>
        <v>No AOM Match</v>
      </c>
      <c r="D339" s="261" t="str" cm="1">
        <f t="array" ref="D339">_xlfn.TEXTJOIN(CHAR(10),TRUE,_xlfn._xlws.FILTER(AE$2:AE$952,$AD$2:$AD$952=$G339))</f>
        <v>Milled Fish ( Nkejje)
Whole Fish  (Nkejje)</v>
      </c>
      <c r="F339" s="228" t="str" cm="1">
        <f t="array" ref="F339">_xlfn.TEXTJOIN(CHAR(10),TRUE,_xlfn._xlws.FILTER(AF$2:AF$952,$AD$2:$AD$952=$G339))</f>
        <v>mineral_supplements
mineral_supplements</v>
      </c>
      <c r="G339" s="210" t="s">
        <v>28157</v>
      </c>
      <c r="L339" s="207">
        <v>8.4700000000000006</v>
      </c>
      <c r="O339" s="207">
        <v>71.894999999999996</v>
      </c>
      <c r="Y339" s="207">
        <v>5.8949999999999996</v>
      </c>
      <c r="Z339" s="207">
        <v>13.34</v>
      </c>
      <c r="AA339" s="207">
        <v>11.07</v>
      </c>
      <c r="AB339" s="207">
        <v>92.364999999999995</v>
      </c>
      <c r="AD339" s="210" t="s">
        <v>28232</v>
      </c>
      <c r="AE339" s="207" t="s">
        <v>28233</v>
      </c>
      <c r="AF339" s="207" t="s">
        <v>27653</v>
      </c>
    </row>
    <row r="340" spans="1:32" ht="15.95">
      <c r="A340" s="261" t="str" cm="1">
        <f t="array" ref="A340">IFERROR(_xlfn.TEXTJOIN(CHAR(10),TRUE,_xlfn._xlws.FILTER(AOM[AOM],AOM[ilri_code]=$G340)),"No AOM Match")</f>
        <v>AOM_000765
AOM_000766
AOM_001415</v>
      </c>
      <c r="B340" s="263" t="str" cm="1">
        <f t="array" ref="B340">IFERROR(_xlfn.TEXTJOIN(CHAR(10),TRUE,_xlfn._xlws.FILTER(AOM[Edge_Value],AOM[ilri_code]=$G340)),"No AOM Match")</f>
        <v>Maclik
Mineral Lick
Mineral Mix</v>
      </c>
      <c r="C340" s="261" t="str" cm="1">
        <f t="array" ref="C340">IFERROR(
  _xlfn.TEXTJOIN(
    CHAR(10),
    TRUE,
    SUBSTITUTE(
      _xlfn._xlws.FILTER(AOM[Path], AOM[ilri_code]=$G340),
      "Management/Livestock Management/Feed Characteristic/Feed Composition/Feed Ingredient/",
      ""
    )
  ),
  "No AOM Match"
)</f>
        <v>Supplement/Mineral/Mineral Block/Maclik
Supplement/Mineral/Mineral Lick
Supplement/Mineral/Mineral Mix</v>
      </c>
      <c r="D340" s="261" t="str" cm="1">
        <f t="array" ref="D340">_xlfn.TEXTJOIN(CHAR(10),TRUE,_xlfn._xlws.FILTER(AE$2:AE$952,$AD$2:$AD$952=$G340))</f>
        <v>Mineral block</v>
      </c>
      <c r="F340" s="228" t="str" cm="1">
        <f t="array" ref="F340">_xlfn.TEXTJOIN(CHAR(10),TRUE,_xlfn._xlws.FILTER(AF$2:AF$952,$AD$2:$AD$952=$G340))</f>
        <v>mineral_supplements</v>
      </c>
      <c r="G340" s="210" t="s">
        <v>23653</v>
      </c>
      <c r="I340" s="207">
        <v>143.80000000000001</v>
      </c>
      <c r="J340" s="207">
        <v>55.4</v>
      </c>
      <c r="P340" s="207">
        <v>2377.4</v>
      </c>
      <c r="Q340" s="207">
        <v>1086.9000000000001</v>
      </c>
      <c r="R340" s="207">
        <v>1.4</v>
      </c>
      <c r="S340" s="207">
        <v>2178.17</v>
      </c>
      <c r="T340" s="207">
        <v>2.2999999999999998</v>
      </c>
      <c r="U340" s="207">
        <v>718.99</v>
      </c>
      <c r="V340" s="207">
        <v>26.54</v>
      </c>
      <c r="W340" s="207">
        <v>12.26</v>
      </c>
      <c r="X340" s="207">
        <v>8.69</v>
      </c>
      <c r="AB340" s="207">
        <v>93.76</v>
      </c>
      <c r="AD340" s="210" t="s">
        <v>28234</v>
      </c>
      <c r="AE340" s="207" t="s">
        <v>28235</v>
      </c>
      <c r="AF340" s="207" t="s">
        <v>27653</v>
      </c>
    </row>
    <row r="341" spans="1:32" ht="32.1">
      <c r="A341" s="261" t="str" cm="1">
        <f t="array" ref="A341">IFERROR(_xlfn.TEXTJOIN(CHAR(10),TRUE,_xlfn._xlws.FILTER(AOM[AOM],AOM[ilri_code]=$G341)),"No AOM Match")</f>
        <v>No AOM Match</v>
      </c>
      <c r="B341" s="261" t="str" cm="1">
        <f t="array" ref="B341">IFERROR(_xlfn.TEXTJOIN(CHAR(10),TRUE,_xlfn._xlws.FILTER(AOM[Edge_Value],AOM[ilri_code]=$G341)),"No AOM Match")</f>
        <v>No AOM Match</v>
      </c>
      <c r="C341" s="261" t="str" cm="1">
        <f t="array" ref="C341">IFERROR(
  _xlfn.TEXTJOIN(
    CHAR(10),
    TRUE,
    SUBSTITUTE(
      _xlfn._xlws.FILTER(AOM[Path], AOM[ilri_code]=$G341),
      "Management/Livestock Management/Feed Characteristic/Feed Composition/Feed Ingredient/",
      ""
    )
  ),
  "No AOM Match"
)</f>
        <v>No AOM Match</v>
      </c>
      <c r="D341" s="261" t="str" cm="1">
        <f t="array" ref="D341">_xlfn.TEXTJOIN(CHAR(10),TRUE,_xlfn._xlws.FILTER(AE$2:AE$952,$AD$2:$AD$952=$G341))</f>
        <v>Mineral soil</v>
      </c>
      <c r="F341" s="228" t="str" cm="1">
        <f t="array" ref="F341">_xlfn.TEXTJOIN(CHAR(10),TRUE,_xlfn._xlws.FILTER(AF$2:AF$952,$AD$2:$AD$952=$G341))</f>
        <v>mineral_supplements</v>
      </c>
      <c r="G341" s="210" t="s">
        <v>28130</v>
      </c>
      <c r="I341" s="207">
        <v>12.1</v>
      </c>
      <c r="J341" s="207">
        <v>0.3</v>
      </c>
      <c r="R341" s="207">
        <v>7.3</v>
      </c>
      <c r="T341" s="207">
        <v>6.5</v>
      </c>
      <c r="W341" s="207">
        <v>5.3</v>
      </c>
      <c r="X341" s="207">
        <v>0.19</v>
      </c>
      <c r="AB341" s="207">
        <v>91.08</v>
      </c>
      <c r="AD341" s="210" t="s">
        <v>28236</v>
      </c>
      <c r="AE341" s="207" t="s">
        <v>28237</v>
      </c>
      <c r="AF341" s="207" t="s">
        <v>27653</v>
      </c>
    </row>
    <row r="342" spans="1:32" ht="96">
      <c r="A342" s="261" t="str" cm="1">
        <f t="array" ref="A342">IFERROR(_xlfn.TEXTJOIN(CHAR(10),TRUE,_xlfn._xlws.FILTER(AOM[AOM],AOM[ilri_code]=$G342)),"No AOM Match")</f>
        <v>AOM_001578</v>
      </c>
      <c r="B342" s="261" t="str" cm="1">
        <f t="array" ref="B342">IFERROR(_xlfn.TEXTJOIN(CHAR(10),TRUE,_xlfn._xlws.FILTER(AOM[Edge_Value],AOM[ilri_code]=$G342)),"No AOM Match")</f>
        <v>Dextrin</v>
      </c>
      <c r="C342" s="261" t="str" cm="1">
        <f t="array" ref="C342">IFERROR(
  _xlfn.TEXTJOIN(
    CHAR(10),
    TRUE,
    SUBSTITUTE(
      _xlfn._xlws.FILTER(AOM[Path], AOM[ilri_code]=$G342),
      "Management/Livestock Management/Feed Characteristic/Feed Composition/Feed Ingredient/",
      ""
    )
  ),
  "No AOM Match"
)</f>
        <v>Supplement/Carbohydrate/Dextrin</v>
      </c>
      <c r="D342" s="261" t="str" cm="1">
        <f t="array" ref="D342">_xlfn.TEXTJOIN(CHAR(10),TRUE,_xlfn._xlws.FILTER(AE$2:AE$952,$AD$2:$AD$952=$G342))</f>
        <v>Mineral soil ('bole')</v>
      </c>
      <c r="F342" s="228" t="str" cm="1">
        <f t="array" ref="F342">_xlfn.TEXTJOIN(CHAR(10),TRUE,_xlfn._xlws.FILTER(AF$2:AF$952,$AD$2:$AD$952=$G342))</f>
        <v>mineral_supplements</v>
      </c>
      <c r="G342" s="210" t="s">
        <v>23527</v>
      </c>
      <c r="I342" s="207">
        <v>21.123333333333335</v>
      </c>
      <c r="J342" s="207">
        <v>0.6</v>
      </c>
      <c r="L342" s="207">
        <v>3.17</v>
      </c>
      <c r="O342" s="207">
        <v>23.99</v>
      </c>
      <c r="P342" s="207">
        <v>39.31</v>
      </c>
      <c r="Q342" s="207">
        <v>383.03500000000003</v>
      </c>
      <c r="R342" s="207">
        <v>7.55</v>
      </c>
      <c r="S342" s="207">
        <v>13.01</v>
      </c>
      <c r="T342" s="207">
        <v>8.9966666666666679</v>
      </c>
      <c r="U342" s="207">
        <v>9701.5</v>
      </c>
      <c r="V342" s="207">
        <v>31.31</v>
      </c>
      <c r="W342" s="207">
        <v>35.31666666666667</v>
      </c>
      <c r="X342" s="207">
        <v>0.98</v>
      </c>
      <c r="Y342" s="207">
        <v>2.15</v>
      </c>
      <c r="Z342" s="207">
        <v>4.37</v>
      </c>
      <c r="AA342" s="207">
        <v>13.22</v>
      </c>
      <c r="AB342" s="207">
        <v>89.357500000000002</v>
      </c>
      <c r="AD342" s="210" t="s">
        <v>28238</v>
      </c>
      <c r="AE342" s="207" t="s">
        <v>28239</v>
      </c>
      <c r="AF342" s="207" t="s">
        <v>27653</v>
      </c>
    </row>
    <row r="343" spans="1:32" ht="15.95">
      <c r="A343" s="261" t="str" cm="1">
        <f t="array" ref="A343">IFERROR(_xlfn.TEXTJOIN(CHAR(10),TRUE,_xlfn._xlws.FILTER(AOM[AOM],AOM[ilri_code]=$G343)),"No AOM Match")</f>
        <v>No AOM Match</v>
      </c>
      <c r="B343" s="261" t="str" cm="1">
        <f t="array" ref="B343">IFERROR(_xlfn.TEXTJOIN(CHAR(10),TRUE,_xlfn._xlws.FILTER(AOM[Edge_Value],AOM[ilri_code]=$G343)),"No AOM Match")</f>
        <v>No AOM Match</v>
      </c>
      <c r="C343" s="261" t="str" cm="1">
        <f t="array" ref="C343">IFERROR(
  _xlfn.TEXTJOIN(
    CHAR(10),
    TRUE,
    SUBSTITUTE(
      _xlfn._xlws.FILTER(AOM[Path], AOM[ilri_code]=$G343),
      "Management/Livestock Management/Feed Characteristic/Feed Composition/Feed Ingredient/",
      ""
    )
  ),
  "No AOM Match"
)</f>
        <v>No AOM Match</v>
      </c>
      <c r="D343" s="261" t="str" cm="1">
        <f t="array" ref="D343">_xlfn.TEXTJOIN(CHAR(10),TRUE,_xlfn._xlws.FILTER(AE$2:AE$952,$AD$2:$AD$952=$G343))</f>
        <v>Mitracarpus villosus</v>
      </c>
      <c r="F343" s="228" t="str" cm="1">
        <f t="array" ref="F343">_xlfn.TEXTJOIN(CHAR(10),TRUE,_xlfn._xlws.FILTER(AF$2:AF$952,$AD$2:$AD$952=$G343))</f>
        <v>other_less_common</v>
      </c>
      <c r="G343" s="210" t="s">
        <v>28200</v>
      </c>
      <c r="J343" s="207">
        <v>0.7</v>
      </c>
      <c r="W343" s="207">
        <v>91.7</v>
      </c>
      <c r="X343" s="207">
        <v>8.5</v>
      </c>
      <c r="Y343" s="207">
        <v>10.58</v>
      </c>
      <c r="Z343" s="207">
        <v>56.61</v>
      </c>
      <c r="AA343" s="207">
        <v>50.87</v>
      </c>
      <c r="AB343" s="207">
        <v>89.91</v>
      </c>
      <c r="AD343" s="210" t="s">
        <v>28240</v>
      </c>
      <c r="AE343" s="207" t="s">
        <v>28241</v>
      </c>
      <c r="AF343" s="207" t="s">
        <v>27653</v>
      </c>
    </row>
    <row r="344" spans="1:32" ht="15.95">
      <c r="A344" s="261" t="str" cm="1">
        <f t="array" ref="A344">IFERROR(_xlfn.TEXTJOIN(CHAR(10),TRUE,_xlfn._xlws.FILTER(AOM[AOM],AOM[ilri_code]=$G344)),"No AOM Match")</f>
        <v>No AOM Match</v>
      </c>
      <c r="B344" s="261" t="str" cm="1">
        <f t="array" ref="B344">IFERROR(_xlfn.TEXTJOIN(CHAR(10),TRUE,_xlfn._xlws.FILTER(AOM[Edge_Value],AOM[ilri_code]=$G344)),"No AOM Match")</f>
        <v>No AOM Match</v>
      </c>
      <c r="C344" s="261" t="str" cm="1">
        <f t="array" ref="C344">IFERROR(
  _xlfn.TEXTJOIN(
    CHAR(10),
    TRUE,
    SUBSTITUTE(
      _xlfn._xlws.FILTER(AOM[Path], AOM[ilri_code]=$G344),
      "Management/Livestock Management/Feed Characteristic/Feed Composition/Feed Ingredient/",
      ""
    )
  ),
  "No AOM Match"
)</f>
        <v>No AOM Match</v>
      </c>
      <c r="D344" s="261" t="str" cm="1">
        <f t="array" ref="D344">_xlfn.TEXTJOIN(CHAR(10),TRUE,_xlfn._xlws.FILTER(AE$2:AE$952,$AD$2:$AD$952=$G344))</f>
        <v>MixedFEED ( Layers Mash)</v>
      </c>
      <c r="F344" s="228" t="str" cm="1">
        <f t="array" ref="F344">_xlfn.TEXTJOIN(CHAR(10),TRUE,_xlfn._xlws.FILTER(AF$2:AF$952,$AD$2:$AD$952=$G344))</f>
        <v>food_crops_cereals_legumes_green</v>
      </c>
      <c r="G344" s="210" t="s">
        <v>27740</v>
      </c>
      <c r="L344" s="207">
        <v>7.45</v>
      </c>
      <c r="O344" s="207">
        <v>52.84</v>
      </c>
      <c r="Y344" s="207">
        <v>5.85</v>
      </c>
      <c r="Z344" s="207">
        <v>56.4</v>
      </c>
      <c r="AA344" s="207">
        <v>32.549999999999997</v>
      </c>
      <c r="AB344" s="207">
        <v>94.63</v>
      </c>
      <c r="AD344" s="210" t="s">
        <v>23092</v>
      </c>
      <c r="AE344" s="207" t="s">
        <v>3526</v>
      </c>
      <c r="AF344" s="207" t="s">
        <v>27653</v>
      </c>
    </row>
    <row r="345" spans="1:32" ht="15.95">
      <c r="A345" s="261" t="str" cm="1">
        <f t="array" ref="A345">IFERROR(_xlfn.TEXTJOIN(CHAR(10),TRUE,_xlfn._xlws.FILTER(AOM[AOM],AOM[ilri_code]=$G345)),"No AOM Match")</f>
        <v>No AOM Match</v>
      </c>
      <c r="B345" s="261" t="str" cm="1">
        <f t="array" ref="B345">IFERROR(_xlfn.TEXTJOIN(CHAR(10),TRUE,_xlfn._xlws.FILTER(AOM[Edge_Value],AOM[ilri_code]=$G345)),"No AOM Match")</f>
        <v>No AOM Match</v>
      </c>
      <c r="C345" s="261" t="str" cm="1">
        <f t="array" ref="C345">IFERROR(
  _xlfn.TEXTJOIN(
    CHAR(10),
    TRUE,
    SUBSTITUTE(
      _xlfn._xlws.FILTER(AOM[Path], AOM[ilri_code]=$G345),
      "Management/Livestock Management/Feed Characteristic/Feed Composition/Feed Ingredient/",
      ""
    )
  ),
  "No AOM Match"
)</f>
        <v>No AOM Match</v>
      </c>
      <c r="D345" s="261" t="str" cm="1">
        <f t="array" ref="D345">_xlfn.TEXTJOIN(CHAR(10),TRUE,_xlfn._xlws.FILTER(AE$2:AE$952,$AD$2:$AD$952=$G345))</f>
        <v>Mixture from local forage; concentrate</v>
      </c>
      <c r="F345" s="228" t="str" cm="1">
        <f t="array" ref="F345">_xlfn.TEXTJOIN(CHAR(10),TRUE,_xlfn._xlws.FILTER(AF$2:AF$952,$AD$2:$AD$952=$G345))</f>
        <v>Herbaceous forages-all data</v>
      </c>
      <c r="G345" s="210" t="s">
        <v>28242</v>
      </c>
      <c r="L345" s="207">
        <v>7.6435714285714278</v>
      </c>
      <c r="O345" s="207">
        <v>57.071071428571429</v>
      </c>
      <c r="W345" s="207">
        <v>86.304285714285712</v>
      </c>
      <c r="X345" s="207">
        <v>19.177500000000006</v>
      </c>
      <c r="Y345" s="207">
        <v>9.5267857142857135</v>
      </c>
      <c r="Z345" s="207">
        <v>43.387142857142855</v>
      </c>
      <c r="AA345" s="207">
        <v>31.853571428571428</v>
      </c>
      <c r="AB345" s="207">
        <v>93.005714285714276</v>
      </c>
      <c r="AD345" s="210" t="s">
        <v>18730</v>
      </c>
      <c r="AE345" s="207" t="s">
        <v>28243</v>
      </c>
      <c r="AF345" s="207" t="s">
        <v>27653</v>
      </c>
    </row>
    <row r="346" spans="1:32" ht="15.95">
      <c r="A346" s="261" t="str" cm="1">
        <f t="array" ref="A346">IFERROR(_xlfn.TEXTJOIN(CHAR(10),TRUE,_xlfn._xlws.FILTER(AOM[AOM],AOM[ilri_code]=$G346)),"No AOM Match")</f>
        <v>AOM_000642
AOM_006004
AOM_006003</v>
      </c>
      <c r="B346" s="261" t="str" cm="1">
        <f t="array" ref="B346">IFERROR(_xlfn.TEXTJOIN(CHAR(10),TRUE,_xlfn._xlws.FILTER(AOM[Edge_Value],AOM[ilri_code]=$G346)),"No AOM Match")</f>
        <v>Sugarcane Molasses
Molasses Ground
Molasses</v>
      </c>
      <c r="C346" s="261" t="str" cm="1">
        <f t="array" ref="C346">IFERROR(
  _xlfn.TEXTJOIN(
    CHAR(10),
    TRUE,
    SUBSTITUTE(
      _xlfn._xlws.FILTER(AOM[Path], AOM[ilri_code]=$G346),
      "Management/Livestock Management/Feed Characteristic/Feed Composition/Feed Ingredient/",
      ""
    )
  ),
  "No AOM Match"
)</f>
        <v>Crop Byproduct/Sugar Processing ByProducts/Sugarcane/Sugarcane Molasses
Crop Byproduct/Sugar Processing ByProducts/Molasses/Molasses Ground
Crop Byproduct/Sugar Processing ByProducts/Molasses</v>
      </c>
      <c r="D346" s="261" t="str" cm="1">
        <f t="array" ref="D346">_xlfn.TEXTJOIN(CHAR(10),TRUE,_xlfn._xlws.FILTER(AE$2:AE$952,$AD$2:$AD$952=$G346))</f>
        <v>Molasses</v>
      </c>
      <c r="F346" s="228" t="str" cm="1">
        <f t="array" ref="F346">_xlfn.TEXTJOIN(CHAR(10),TRUE,_xlfn._xlws.FILTER(AF$2:AF$952,$AD$2:$AD$952=$G346))</f>
        <v>concentrate_feeds_and_agro_industrial_by_products</v>
      </c>
      <c r="G346" s="210" t="s">
        <v>20171</v>
      </c>
      <c r="I346" s="207">
        <v>18.100000000000001</v>
      </c>
      <c r="R346" s="207">
        <v>77.5</v>
      </c>
      <c r="T346" s="207">
        <v>2.7999999999999994</v>
      </c>
      <c r="W346" s="207">
        <v>73.2</v>
      </c>
      <c r="X346" s="207">
        <v>3.8699999999999997</v>
      </c>
      <c r="AB346" s="207">
        <v>82.34</v>
      </c>
      <c r="AD346" s="210" t="s">
        <v>28011</v>
      </c>
      <c r="AE346" s="207" t="s">
        <v>28244</v>
      </c>
      <c r="AF346" s="207" t="s">
        <v>27653</v>
      </c>
    </row>
    <row r="347" spans="1:32" ht="32.1">
      <c r="A347" s="261" t="str" cm="1">
        <f t="array" ref="A347">IFERROR(_xlfn.TEXTJOIN(CHAR(10),TRUE,_xlfn._xlws.FILTER(AOM[AOM],AOM[ilri_code]=$G347)),"No AOM Match")</f>
        <v>No AOM Match</v>
      </c>
      <c r="B347" s="261" t="str" cm="1">
        <f t="array" ref="B347">IFERROR(_xlfn.TEXTJOIN(CHAR(10),TRUE,_xlfn._xlws.FILTER(AOM[Edge_Value],AOM[ilri_code]=$G347)),"No AOM Match")</f>
        <v>No AOM Match</v>
      </c>
      <c r="C347" s="261" t="str" cm="1">
        <f t="array" ref="C347">IFERROR(
  _xlfn.TEXTJOIN(
    CHAR(10),
    TRUE,
    SUBSTITUTE(
      _xlfn._xlws.FILTER(AOM[Path], AOM[ilri_code]=$G347),
      "Management/Livestock Management/Feed Characteristic/Feed Composition/Feed Ingredient/",
      ""
    )
  ),
  "No AOM Match"
)</f>
        <v>No AOM Match</v>
      </c>
      <c r="D347" s="261" t="str" cm="1">
        <f t="array" ref="D347">_xlfn.TEXTJOIN(CHAR(10),TRUE,_xlfn._xlws.FILTER(AE$2:AE$952,$AD$2:$AD$952=$G347))</f>
        <v>Mombassa:Cayman</v>
      </c>
      <c r="F347" s="228" t="str" cm="1">
        <f t="array" ref="F347">_xlfn.TEXTJOIN(CHAR(10),TRUE,_xlfn._xlws.FILTER(AF$2:AF$952,$AD$2:$AD$952=$G347))</f>
        <v>Herbaceous forages-all data</v>
      </c>
      <c r="G347" s="210" t="s">
        <v>28245</v>
      </c>
      <c r="L347" s="207">
        <v>6.5211111111111109</v>
      </c>
      <c r="O347" s="207">
        <v>47.356666666666669</v>
      </c>
      <c r="W347" s="207">
        <v>84.027777777777771</v>
      </c>
      <c r="X347" s="207">
        <v>7.6488888888888873</v>
      </c>
      <c r="Y347" s="207">
        <v>6.1433333333333326</v>
      </c>
      <c r="Z347" s="207">
        <v>70.907777777777781</v>
      </c>
      <c r="AA347" s="207">
        <v>43.552222222222227</v>
      </c>
      <c r="AB347" s="207">
        <v>94.124444444444464</v>
      </c>
      <c r="AD347" s="210" t="s">
        <v>27820</v>
      </c>
      <c r="AE347" s="207" t="s">
        <v>8235</v>
      </c>
      <c r="AF347" s="207" t="s">
        <v>27653</v>
      </c>
    </row>
    <row r="348" spans="1:32" ht="48">
      <c r="A348" s="261" t="str" cm="1">
        <f t="array" ref="A348">IFERROR(_xlfn.TEXTJOIN(CHAR(10),TRUE,_xlfn._xlws.FILTER(AOM[AOM],AOM[ilri_code]=$G348)),"No AOM Match")</f>
        <v>No AOM Match</v>
      </c>
      <c r="B348" s="261" t="str" cm="1">
        <f t="array" ref="B348">IFERROR(_xlfn.TEXTJOIN(CHAR(10),TRUE,_xlfn._xlws.FILTER(AOM[Edge_Value],AOM[ilri_code]=$G348)),"No AOM Match")</f>
        <v>No AOM Match</v>
      </c>
      <c r="C348" s="261" t="str" cm="1">
        <f t="array" ref="C348">IFERROR(
  _xlfn.TEXTJOIN(
    CHAR(10),
    TRUE,
    SUBSTITUTE(
      _xlfn._xlws.FILTER(AOM[Path], AOM[ilri_code]=$G348),
      "Management/Livestock Management/Feed Characteristic/Feed Composition/Feed Ingredient/",
      ""
    )
  ),
  "No AOM Match"
)</f>
        <v>No AOM Match</v>
      </c>
      <c r="D348" s="261" t="str" cm="1">
        <f t="array" ref="D348">_xlfn.TEXTJOIN(CHAR(10),TRUE,_xlfn._xlws.FILTER(AE$2:AE$952,$AD$2:$AD$952=$G348))</f>
        <v>Mombassa:Cayman:Desmodium</v>
      </c>
      <c r="F348" s="228" t="str" cm="1">
        <f t="array" ref="F348">_xlfn.TEXTJOIN(CHAR(10),TRUE,_xlfn._xlws.FILTER(AF$2:AF$952,$AD$2:$AD$952=$G348))</f>
        <v>Herbaceous forages-all data</v>
      </c>
      <c r="G348" s="210" t="s">
        <v>28246</v>
      </c>
      <c r="L348" s="207">
        <v>6.6074999999999999</v>
      </c>
      <c r="O348" s="207">
        <v>48.6325</v>
      </c>
      <c r="W348" s="207">
        <v>86.172499999999999</v>
      </c>
      <c r="X348" s="207">
        <v>8.75</v>
      </c>
      <c r="Y348" s="207">
        <v>6.9675000000000002</v>
      </c>
      <c r="Z348" s="207">
        <v>67.552500000000009</v>
      </c>
      <c r="AA348" s="207">
        <v>44.137500000000003</v>
      </c>
      <c r="AB348" s="207">
        <v>93.4375</v>
      </c>
      <c r="AD348" s="210" t="s">
        <v>28247</v>
      </c>
      <c r="AE348" s="207" t="s">
        <v>26887</v>
      </c>
      <c r="AF348" s="207" t="s">
        <v>27653</v>
      </c>
    </row>
    <row r="349" spans="1:32" ht="15.95">
      <c r="A349" s="261" t="str" cm="1">
        <f t="array" ref="A349">IFERROR(_xlfn.TEXTJOIN(CHAR(10),TRUE,_xlfn._xlws.FILTER(AOM[AOM],AOM[ilri_code]=$G349)),"No AOM Match")</f>
        <v>No AOM Match</v>
      </c>
      <c r="B349" s="261" t="str" cm="1">
        <f t="array" ref="B349">IFERROR(_xlfn.TEXTJOIN(CHAR(10),TRUE,_xlfn._xlws.FILTER(AOM[Edge_Value],AOM[ilri_code]=$G349)),"No AOM Match")</f>
        <v>No AOM Match</v>
      </c>
      <c r="C349" s="261" t="str" cm="1">
        <f t="array" ref="C349">IFERROR(
  _xlfn.TEXTJOIN(
    CHAR(10),
    TRUE,
    SUBSTITUTE(
      _xlfn._xlws.FILTER(AOM[Path], AOM[ilri_code]=$G349),
      "Management/Livestock Management/Feed Characteristic/Feed Composition/Feed Ingredient/",
      ""
    )
  ),
  "No AOM Match"
)</f>
        <v>No AOM Match</v>
      </c>
      <c r="D349" s="261" t="str" cm="1">
        <f t="array" ref="D349">_xlfn.TEXTJOIN(CHAR(10),TRUE,_xlfn._xlws.FILTER(AE$2:AE$952,$AD$2:$AD$952=$G349))</f>
        <v>Mombassa:Cayman:Stylo</v>
      </c>
      <c r="F349" s="228" t="str" cm="1">
        <f t="array" ref="F349">_xlfn.TEXTJOIN(CHAR(10),TRUE,_xlfn._xlws.FILTER(AF$2:AF$952,$AD$2:$AD$952=$G349))</f>
        <v>Herbaceous forages-all data</v>
      </c>
      <c r="G349" s="210" t="s">
        <v>28248</v>
      </c>
      <c r="L349" s="207">
        <v>6.6</v>
      </c>
      <c r="O349" s="207">
        <v>48.032499999999999</v>
      </c>
      <c r="W349" s="207">
        <v>84.894999999999996</v>
      </c>
      <c r="X349" s="207">
        <v>7.7824999999999998</v>
      </c>
      <c r="Y349" s="207">
        <v>5.6925000000000008</v>
      </c>
      <c r="Z349" s="207">
        <v>72.05</v>
      </c>
      <c r="AA349" s="207">
        <v>44.212500000000006</v>
      </c>
      <c r="AB349" s="207">
        <v>93.91</v>
      </c>
      <c r="AD349" s="210" t="s">
        <v>22337</v>
      </c>
      <c r="AE349" s="207" t="s">
        <v>28249</v>
      </c>
      <c r="AF349" s="207" t="s">
        <v>27653</v>
      </c>
    </row>
    <row r="350" spans="1:32" ht="80.099999999999994">
      <c r="A350" s="261" t="str" cm="1">
        <f t="array" ref="A350">IFERROR(_xlfn.TEXTJOIN(CHAR(10),TRUE,_xlfn._xlws.FILTER(AOM[AOM],AOM[ilri_code]=$G350)),"No AOM Match")</f>
        <v>No AOM Match</v>
      </c>
      <c r="B350" s="261" t="str" cm="1">
        <f t="array" ref="B350">IFERROR(_xlfn.TEXTJOIN(CHAR(10),TRUE,_xlfn._xlws.FILTER(AOM[Edge_Value],AOM[ilri_code]=$G350)),"No AOM Match")</f>
        <v>No AOM Match</v>
      </c>
      <c r="C350" s="261" t="str" cm="1">
        <f t="array" ref="C350">IFERROR(
  _xlfn.TEXTJOIN(
    CHAR(10),
    TRUE,
    SUBSTITUTE(
      _xlfn._xlws.FILTER(AOM[Path], AOM[ilri_code]=$G350),
      "Management/Livestock Management/Feed Characteristic/Feed Composition/Feed Ingredient/",
      ""
    )
  ),
  "No AOM Match"
)</f>
        <v>No AOM Match</v>
      </c>
      <c r="D350" s="261" t="str" cm="1">
        <f t="array" ref="D350">_xlfn.TEXTJOIN(CHAR(10),TRUE,_xlfn._xlws.FILTER(AE$2:AE$952,$AD$2:$AD$952=$G350))</f>
        <v>Mombassa:Cayman:Stylo:Desmodium</v>
      </c>
      <c r="F350" s="228" t="str" cm="1">
        <f t="array" ref="F350">_xlfn.TEXTJOIN(CHAR(10),TRUE,_xlfn._xlws.FILTER(AF$2:AF$952,$AD$2:$AD$952=$G350))</f>
        <v>Herbaceous forages-all data</v>
      </c>
      <c r="G350" s="210" t="s">
        <v>28250</v>
      </c>
      <c r="L350" s="207">
        <v>6.5556818181818191</v>
      </c>
      <c r="O350" s="207">
        <v>48.094999999999999</v>
      </c>
      <c r="W350" s="207">
        <v>84.726590909090916</v>
      </c>
      <c r="X350" s="207">
        <v>8.6972727272727308</v>
      </c>
      <c r="Y350" s="207">
        <v>6.5461363636363643</v>
      </c>
      <c r="Z350" s="207">
        <v>68.310454545454533</v>
      </c>
      <c r="AA350" s="207">
        <v>43.856590909090905</v>
      </c>
      <c r="AB350" s="207">
        <v>93.779090909090925</v>
      </c>
      <c r="AD350" s="210" t="s">
        <v>28251</v>
      </c>
      <c r="AE350" s="207" t="s">
        <v>28252</v>
      </c>
      <c r="AF350" s="207" t="s">
        <v>27653</v>
      </c>
    </row>
    <row r="351" spans="1:32" ht="111.95">
      <c r="A351" s="228" t="str" cm="1">
        <f t="array" ref="A351">IFERROR(_xlfn.TEXTJOIN(CHAR(10),TRUE,_xlfn._xlws.FILTER(AOM[AOM],AOM[ilri_code]=$G351)),"No AOM Match")</f>
        <v>No AOM Match</v>
      </c>
      <c r="B351" s="228" t="str" cm="1">
        <f t="array" ref="B351">IFERROR(_xlfn.TEXTJOIN(CHAR(10),TRUE,_xlfn._xlws.FILTER(AOM[Edge_Value],AOM[ilri_code]=$G351)),"No AOM Match")</f>
        <v>No AOM Match</v>
      </c>
      <c r="C351" s="228" t="str" cm="1">
        <f t="array" ref="C351">IFERROR(
  _xlfn.TEXTJOIN(
    CHAR(10),
    TRUE,
    SUBSTITUTE(
      _xlfn._xlws.FILTER(AOM[Path], AOM[ilri_code]=$G351),
      "Management/Livestock Management/Feed Characteristic/Feed Composition/Feed Ingredient/",
      ""
    )
  ),
  "No AOM Match"
)</f>
        <v>No AOM Match</v>
      </c>
      <c r="D351" s="228" t="str" cm="1">
        <f t="array" ref="D351">_xlfn.TEXTJOIN(CHAR(10),TRUE,_xlfn._xlws.FILTER(AE$2:AE$952,$AD$2:$AD$952=$G351))</f>
        <v>Mombassa:Stylo</v>
      </c>
      <c r="F351" s="228" t="str" cm="1">
        <f t="array" ref="F351">_xlfn.TEXTJOIN(CHAR(10),TRUE,_xlfn._xlws.FILTER(AF$2:AF$952,$AD$2:$AD$952=$G351))</f>
        <v>Herbaceous forages-all data</v>
      </c>
      <c r="G351" s="210" t="s">
        <v>28253</v>
      </c>
      <c r="L351" s="207">
        <v>6.5112499999999995</v>
      </c>
      <c r="O351" s="207">
        <v>47.46875</v>
      </c>
      <c r="W351" s="207">
        <v>84.865000000000009</v>
      </c>
      <c r="X351" s="207">
        <v>8.5037500000000001</v>
      </c>
      <c r="Y351" s="207">
        <v>6.7975000000000003</v>
      </c>
      <c r="Z351" s="207">
        <v>68.534999999999997</v>
      </c>
      <c r="AA351" s="207">
        <v>45.179999999999993</v>
      </c>
      <c r="AB351" s="207">
        <v>93.992500000000007</v>
      </c>
      <c r="AD351" s="210" t="s">
        <v>28254</v>
      </c>
      <c r="AE351" s="207" t="s">
        <v>3613</v>
      </c>
      <c r="AF351" s="207" t="s">
        <v>27653</v>
      </c>
    </row>
    <row r="352" spans="1:32" ht="63.95">
      <c r="A352" s="261" t="str" cm="1">
        <f t="array" ref="A352">IFERROR(_xlfn.TEXTJOIN(CHAR(10),TRUE,_xlfn._xlws.FILTER(AOM[AOM],AOM[ilri_code]=$G352)),"No AOM Match")</f>
        <v>No AOM Match</v>
      </c>
      <c r="B352" s="261" t="str" cm="1">
        <f t="array" ref="B352">IFERROR(_xlfn.TEXTJOIN(CHAR(10),TRUE,_xlfn._xlws.FILTER(AOM[Edge_Value],AOM[ilri_code]=$G352)),"No AOM Match")</f>
        <v>No AOM Match</v>
      </c>
      <c r="C352" s="261" t="str" cm="1">
        <f t="array" ref="C352">IFERROR(
  _xlfn.TEXTJOIN(
    CHAR(10),
    TRUE,
    SUBSTITUTE(
      _xlfn._xlws.FILTER(AOM[Path], AOM[ilri_code]=$G352),
      "Management/Livestock Management/Feed Characteristic/Feed Composition/Feed Ingredient/",
      ""
    )
  ),
  "No AOM Match"
)</f>
        <v>No AOM Match</v>
      </c>
      <c r="D352" s="261" t="str" cm="1">
        <f t="array" ref="D352">_xlfn.TEXTJOIN(CHAR(10),TRUE,_xlfn._xlws.FILTER(AE$2:AE$952,$AD$2:$AD$952=$G352))</f>
        <v>Mombassa:Stylo:Desmodium</v>
      </c>
      <c r="F352" s="228" t="str" cm="1">
        <f t="array" ref="F352">_xlfn.TEXTJOIN(CHAR(10),TRUE,_xlfn._xlws.FILTER(AF$2:AF$952,$AD$2:$AD$952=$G352))</f>
        <v>Herbaceous forages-all data</v>
      </c>
      <c r="G352" s="210" t="s">
        <v>28255</v>
      </c>
      <c r="L352" s="207">
        <v>6.87</v>
      </c>
      <c r="O352" s="207">
        <v>50.17</v>
      </c>
      <c r="W352" s="207">
        <v>89.212500000000006</v>
      </c>
      <c r="X352" s="207">
        <v>10.447499999999998</v>
      </c>
      <c r="Y352" s="207">
        <v>8.0024999999999995</v>
      </c>
      <c r="Z352" s="207">
        <v>59.087500000000006</v>
      </c>
      <c r="AA352" s="207">
        <v>42.155000000000001</v>
      </c>
      <c r="AB352" s="207">
        <v>92.58</v>
      </c>
      <c r="AD352" s="210" t="s">
        <v>28256</v>
      </c>
      <c r="AE352" s="207" t="s">
        <v>6869</v>
      </c>
      <c r="AF352" s="207" t="s">
        <v>27653</v>
      </c>
    </row>
    <row r="353" spans="1:32" ht="32.1">
      <c r="A353" s="261" t="str" cm="1">
        <f t="array" ref="A353">IFERROR(_xlfn.TEXTJOIN(CHAR(10),TRUE,_xlfn._xlws.FILTER(AOM[AOM],AOM[ilri_code]=$G353)),"No AOM Match")</f>
        <v>No AOM Match</v>
      </c>
      <c r="B353" s="261" t="str" cm="1">
        <f t="array" ref="B353">IFERROR(_xlfn.TEXTJOIN(CHAR(10),TRUE,_xlfn._xlws.FILTER(AOM[Edge_Value],AOM[ilri_code]=$G353)),"No AOM Match")</f>
        <v>No AOM Match</v>
      </c>
      <c r="C353" s="261" t="str" cm="1">
        <f t="array" ref="C353">IFERROR(
  _xlfn.TEXTJOIN(
    CHAR(10),
    TRUE,
    SUBSTITUTE(
      _xlfn._xlws.FILTER(AOM[Path], AOM[ilri_code]=$G353),
      "Management/Livestock Management/Feed Characteristic/Feed Composition/Feed Ingredient/",
      ""
    )
  ),
  "No AOM Match"
)</f>
        <v>No AOM Match</v>
      </c>
      <c r="D353" s="261" t="str" cm="1">
        <f t="array" ref="D353">_xlfn.TEXTJOIN(CHAR(10),TRUE,_xlfn._xlws.FILTER(AE$2:AE$952,$AD$2:$AD$952=$G353))</f>
        <v>Monocymbium ceresiiforme</v>
      </c>
      <c r="F353" s="228" t="str" cm="1">
        <f t="array" ref="F353">_xlfn.TEXTJOIN(CHAR(10),TRUE,_xlfn._xlws.FILTER(AF$2:AF$952,$AD$2:$AD$952=$G353))</f>
        <v>other_less_common</v>
      </c>
      <c r="G353" s="210" t="s">
        <v>28202</v>
      </c>
      <c r="I353" s="207">
        <v>5.7333333333333334</v>
      </c>
      <c r="J353" s="207">
        <v>0.57500000000000007</v>
      </c>
      <c r="P353" s="207">
        <v>28.52</v>
      </c>
      <c r="Q353" s="207">
        <v>287.18666666666667</v>
      </c>
      <c r="R353" s="207">
        <v>7.0333333333333341</v>
      </c>
      <c r="S353" s="207">
        <v>8.7566666666666659</v>
      </c>
      <c r="T353" s="207">
        <v>2</v>
      </c>
      <c r="U353" s="207">
        <v>303.49</v>
      </c>
      <c r="V353" s="207">
        <v>19.996666666666666</v>
      </c>
      <c r="W353" s="207">
        <v>91.492499999999993</v>
      </c>
      <c r="X353" s="207">
        <v>6.6450000000000005</v>
      </c>
      <c r="Y353" s="207">
        <v>6.14</v>
      </c>
      <c r="Z353" s="207">
        <v>73.470000000000013</v>
      </c>
      <c r="AA353" s="207">
        <v>41.135000000000005</v>
      </c>
      <c r="AB353" s="207">
        <v>90.830000000000013</v>
      </c>
      <c r="AD353" s="210" t="s">
        <v>27840</v>
      </c>
      <c r="AE353" s="207" t="s">
        <v>28257</v>
      </c>
      <c r="AF353" s="207" t="s">
        <v>27653</v>
      </c>
    </row>
    <row r="354" spans="1:32" ht="15.95">
      <c r="A354" s="228" t="str" cm="1">
        <f t="array" ref="A354">IFERROR(_xlfn.TEXTJOIN(CHAR(10),TRUE,_xlfn._xlws.FILTER(AOM[AOM],AOM[ilri_code]=$G354)),"No AOM Match")</f>
        <v>AOM_006234
AOM_001698
AOM_001164
AOM_001227</v>
      </c>
      <c r="B354" s="264" t="str" cm="1">
        <f t="array" ref="B354">IFERROR(_xlfn.TEXTJOIN(CHAR(10),TRUE,_xlfn._xlws.FILTER(AOM[Edge_Value],AOM[ilri_code]=$G354)),"No AOM Match")</f>
        <v>Mucuna pruriens Ground
Mucuna pruriens Seed Crushed
Mucuna pruriens Seed
Mucuna pruriens</v>
      </c>
      <c r="C354" s="228" t="str" cm="1">
        <f t="array" ref="C354">IFERROR(
  _xlfn.TEXTJOIN(
    CHAR(10),
    TRUE,
    SUBSTITUTE(
      _xlfn._xlws.FILTER(AOM[Path], AOM[ilri_code]=$G354),
      "Management/Livestock Management/Feed Characteristic/Feed Composition/Feed Ingredient/",
      ""
    )
  ),
  "No AOM Match"
)</f>
        <v>Forage Plants/Forage Trees/Mucuna pruriens/Mucuna pruriens Seed
Forage Plants/Legume Forages/Mucuna pruriens/Mucuna pruriens Seed/Mucuna pruriens Seed Crushed
Forage Plants/Forage Trees/Mucuna pruriens/Mucuna pruriens Seed
Forage Plants/Legume Forages/Mucuna pruriens</v>
      </c>
      <c r="D354" s="228" t="str" cm="1">
        <f t="array" ref="D354">_xlfn.TEXTJOIN(CHAR(10),TRUE,_xlfn._xlws.FILTER(AE$2:AE$952,$AD$2:$AD$952=$G354))</f>
        <v>Mucuna pruriens</v>
      </c>
      <c r="F354" s="228" t="str" cm="1">
        <f t="array" ref="F354">_xlfn.TEXTJOIN(CHAR(10),TRUE,_xlfn._xlws.FILTER(AF$2:AF$952,$AD$2:$AD$952=$G354))</f>
        <v>Herbaceous forages-all data</v>
      </c>
      <c r="G354" s="210" t="s">
        <v>22873</v>
      </c>
      <c r="W354" s="207">
        <v>92.13</v>
      </c>
      <c r="X354" s="207">
        <v>15.91</v>
      </c>
      <c r="AB354" s="207">
        <v>90.31</v>
      </c>
      <c r="AD354" s="210" t="s">
        <v>18722</v>
      </c>
      <c r="AE354" s="207" t="s">
        <v>28258</v>
      </c>
      <c r="AF354" s="207" t="s">
        <v>27653</v>
      </c>
    </row>
    <row r="355" spans="1:32" ht="68.25" customHeight="1">
      <c r="A355" s="261" t="str" cm="1">
        <f t="array" ref="A355">IFERROR(_xlfn.TEXTJOIN(CHAR(10),TRUE,_xlfn._xlws.FILTER(AOM[AOM],AOM[ilri_code]=$G355)),"No AOM Match")</f>
        <v>No AOM Match</v>
      </c>
      <c r="B355" s="261" t="str" cm="1">
        <f t="array" ref="B355">IFERROR(_xlfn.TEXTJOIN(CHAR(10),TRUE,_xlfn._xlws.FILTER(AOM[Edge_Value],AOM[ilri_code]=$G355)),"No AOM Match")</f>
        <v>No AOM Match</v>
      </c>
      <c r="C355" s="261" t="str" cm="1">
        <f t="array" ref="C355">IFERROR(
  _xlfn.TEXTJOIN(
    CHAR(10),
    TRUE,
    SUBSTITUTE(
      _xlfn._xlws.FILTER(AOM[Path], AOM[ilri_code]=$G355),
      "Management/Livestock Management/Feed Characteristic/Feed Composition/Feed Ingredient/",
      ""
    )
  ),
  "No AOM Match"
)</f>
        <v>No AOM Match</v>
      </c>
      <c r="D355" s="261" t="str" cm="1">
        <f t="array" ref="D355">_xlfn.TEXTJOIN(CHAR(10),TRUE,_xlfn._xlws.FILTER(AE$2:AE$952,$AD$2:$AD$952=$G355))</f>
        <v>Mucuna sp.</v>
      </c>
      <c r="F355" s="228" t="str" cm="1">
        <f t="array" ref="F355">_xlfn.TEXTJOIN(CHAR(10),TRUE,_xlfn._xlws.FILTER(AF$2:AF$952,$AD$2:$AD$952=$G355))</f>
        <v>Herbaceous forages-all data</v>
      </c>
      <c r="G355" s="210" t="s">
        <v>28259</v>
      </c>
      <c r="L355" s="207">
        <v>6.74</v>
      </c>
      <c r="O355" s="207">
        <v>48.29</v>
      </c>
      <c r="Y355" s="207">
        <v>7.21</v>
      </c>
      <c r="Z355" s="207">
        <v>39.369999999999997</v>
      </c>
      <c r="AA355" s="207">
        <v>25.6</v>
      </c>
      <c r="AB355" s="207">
        <v>95.08</v>
      </c>
      <c r="AD355" s="210" t="s">
        <v>27816</v>
      </c>
      <c r="AE355" s="207" t="s">
        <v>3481</v>
      </c>
      <c r="AF355" s="207" t="s">
        <v>27653</v>
      </c>
    </row>
    <row r="356" spans="1:32" ht="15.95">
      <c r="A356" s="261" t="str" cm="1">
        <f t="array" ref="A356">IFERROR(_xlfn.TEXTJOIN(CHAR(10),TRUE,_xlfn._xlws.FILTER(AOM[AOM],AOM[ilri_code]=$G356)),"No AOM Match")</f>
        <v>No AOM Match</v>
      </c>
      <c r="B356" s="261" t="str" cm="1">
        <f t="array" ref="B356">IFERROR(_xlfn.TEXTJOIN(CHAR(10),TRUE,_xlfn._xlws.FILTER(AOM[Edge_Value],AOM[ilri_code]=$G356)),"No AOM Match")</f>
        <v>No AOM Match</v>
      </c>
      <c r="C356" s="261" t="str" cm="1">
        <f t="array" ref="C356">IFERROR(
  _xlfn.TEXTJOIN(
    CHAR(10),
    TRUE,
    SUBSTITUTE(
      _xlfn._xlws.FILTER(AOM[Path], AOM[ilri_code]=$G356),
      "Management/Livestock Management/Feed Characteristic/Feed Composition/Feed Ingredient/",
      ""
    )
  ),
  "No AOM Match"
)</f>
        <v>No AOM Match</v>
      </c>
      <c r="D356" s="261" t="str" cm="1">
        <f t="array" ref="D356">_xlfn.TEXTJOIN(CHAR(10),TRUE,_xlfn._xlws.FILTER(AE$2:AE$952,$AD$2:$AD$952=$G356))</f>
        <v>Mulato</v>
      </c>
      <c r="F356" s="228" t="str" cm="1">
        <f t="array" ref="F356">_xlfn.TEXTJOIN(CHAR(10),TRUE,_xlfn._xlws.FILTER(AF$2:AF$952,$AD$2:$AD$952=$G356))</f>
        <v>Herbaceous forages-all data</v>
      </c>
      <c r="G356" s="210" t="s">
        <v>28260</v>
      </c>
      <c r="L356" s="207">
        <v>6.5418181818181829</v>
      </c>
      <c r="O356" s="207">
        <v>50.482272727272722</v>
      </c>
      <c r="W356" s="207">
        <v>78.122272727272744</v>
      </c>
      <c r="X356" s="207">
        <v>9.8445454545454556</v>
      </c>
      <c r="Y356" s="207">
        <v>6.0304545454545453</v>
      </c>
      <c r="Z356" s="207">
        <v>62.474545454545471</v>
      </c>
      <c r="AA356" s="207">
        <v>35.69136363636364</v>
      </c>
      <c r="AB356" s="207">
        <v>90.635909090909095</v>
      </c>
      <c r="AD356" s="210" t="s">
        <v>27817</v>
      </c>
      <c r="AE356" s="207" t="s">
        <v>28261</v>
      </c>
      <c r="AF356" s="207" t="s">
        <v>27653</v>
      </c>
    </row>
    <row r="357" spans="1:32" ht="32.1">
      <c r="A357" s="261" t="str" cm="1">
        <f t="array" ref="A357">IFERROR(_xlfn.TEXTJOIN(CHAR(10),TRUE,_xlfn._xlws.FILTER(AOM[AOM],AOM[ilri_code]=$G357)),"No AOM Match")</f>
        <v>No AOM Match</v>
      </c>
      <c r="B357" s="261" t="str" cm="1">
        <f t="array" ref="B357">IFERROR(_xlfn.TEXTJOIN(CHAR(10),TRUE,_xlfn._xlws.FILTER(AOM[Edge_Value],AOM[ilri_code]=$G357)),"No AOM Match")</f>
        <v>No AOM Match</v>
      </c>
      <c r="C357" s="261" t="str" cm="1">
        <f t="array" ref="C357">IFERROR(
  _xlfn.TEXTJOIN(
    CHAR(10),
    TRUE,
    SUBSTITUTE(
      _xlfn._xlws.FILTER(AOM[Path], AOM[ilri_code]=$G357),
      "Management/Livestock Management/Feed Characteristic/Feed Composition/Feed Ingredient/",
      ""
    )
  ),
  "No AOM Match"
)</f>
        <v>No AOM Match</v>
      </c>
      <c r="D357" s="261" t="str" cm="1">
        <f t="array" ref="D357">_xlfn.TEXTJOIN(CHAR(10),TRUE,_xlfn._xlws.FILTER(AE$2:AE$952,$AD$2:$AD$952=$G357))</f>
        <v>Mulato I</v>
      </c>
      <c r="F357" s="228" t="str" cm="1">
        <f t="array" ref="F357">_xlfn.TEXTJOIN(CHAR(10),TRUE,_xlfn._xlws.FILTER(AF$2:AF$952,$AD$2:$AD$952=$G357))</f>
        <v>Herbaceous forages-all data</v>
      </c>
      <c r="G357" s="210" t="s">
        <v>28262</v>
      </c>
      <c r="L357" s="207">
        <v>7.1966666666666663</v>
      </c>
      <c r="O357" s="207">
        <v>52.74</v>
      </c>
      <c r="W357" s="207">
        <v>82.57</v>
      </c>
      <c r="X357" s="207">
        <v>9.1649999999999991</v>
      </c>
      <c r="Y357" s="207">
        <v>5.455000000000001</v>
      </c>
      <c r="Z357" s="207">
        <v>64.375</v>
      </c>
      <c r="AA357" s="207">
        <v>33.843333333333334</v>
      </c>
      <c r="AB357" s="207">
        <v>90.46833333333332</v>
      </c>
      <c r="AD357" s="210" t="s">
        <v>27661</v>
      </c>
      <c r="AE357" s="207" t="s">
        <v>28263</v>
      </c>
      <c r="AF357" s="207" t="s">
        <v>27653</v>
      </c>
    </row>
    <row r="358" spans="1:32" ht="32.1">
      <c r="A358" s="261" t="str" cm="1">
        <f t="array" ref="A358">IFERROR(_xlfn.TEXTJOIN(CHAR(10),TRUE,_xlfn._xlws.FILTER(AOM[AOM],AOM[ilri_code]=$G358)),"No AOM Match")</f>
        <v>No AOM Match</v>
      </c>
      <c r="B358" s="261" t="str" cm="1">
        <f t="array" ref="B358">IFERROR(_xlfn.TEXTJOIN(CHAR(10),TRUE,_xlfn._xlws.FILTER(AOM[Edge_Value],AOM[ilri_code]=$G358)),"No AOM Match")</f>
        <v>No AOM Match</v>
      </c>
      <c r="C358" s="261" t="str" cm="1">
        <f t="array" ref="C358">IFERROR(
  _xlfn.TEXTJOIN(
    CHAR(10),
    TRUE,
    SUBSTITUTE(
      _xlfn._xlws.FILTER(AOM[Path], AOM[ilri_code]=$G358),
      "Management/Livestock Management/Feed Characteristic/Feed Composition/Feed Ingredient/",
      ""
    )
  ),
  "No AOM Match"
)</f>
        <v>No AOM Match</v>
      </c>
      <c r="D358" s="263" t="str" cm="1">
        <f t="array" ref="D358">_xlfn.TEXTJOIN(CHAR(10),TRUE,_xlfn._xlws.FILTER(AE$2:AE$952,$AD$2:$AD$952=$G358))</f>
        <v>Mushroom</v>
      </c>
      <c r="E358" s="264"/>
      <c r="F358" s="228" t="str" cm="1">
        <f t="array" ref="F358">_xlfn.TEXTJOIN(CHAR(10),TRUE,_xlfn._xlws.FILTER(AF$2:AF$952,$AD$2:$AD$952=$G358))</f>
        <v>other_less_common</v>
      </c>
      <c r="G358" s="210" t="s">
        <v>28256</v>
      </c>
      <c r="J358" s="207">
        <v>17</v>
      </c>
      <c r="P358" s="207">
        <v>41.49</v>
      </c>
      <c r="Q358" s="207">
        <v>4.9800000000000004</v>
      </c>
      <c r="R358" s="207">
        <v>38.4</v>
      </c>
      <c r="S358" s="207">
        <v>4.9800000000000004</v>
      </c>
      <c r="U358" s="207">
        <v>322.8</v>
      </c>
      <c r="V358" s="207">
        <v>398.3</v>
      </c>
      <c r="W358" s="207">
        <v>90.66</v>
      </c>
      <c r="X358" s="207">
        <v>42.6</v>
      </c>
      <c r="Z358" s="207">
        <v>36.99</v>
      </c>
      <c r="AB358" s="207">
        <v>89.83</v>
      </c>
      <c r="AD358" s="210" t="s">
        <v>28264</v>
      </c>
      <c r="AE358" s="207" t="s">
        <v>4117</v>
      </c>
      <c r="AF358" s="207" t="s">
        <v>27649</v>
      </c>
    </row>
    <row r="359" spans="1:32" ht="32.1">
      <c r="A359" s="261" t="str" cm="1">
        <f t="array" ref="A359">IFERROR(_xlfn.TEXTJOIN(CHAR(10),TRUE,_xlfn._xlws.FILTER(AOM[AOM],AOM[ilri_code]=$G359)),"No AOM Match")</f>
        <v>No AOM Match</v>
      </c>
      <c r="B359" s="261" t="str" cm="1">
        <f t="array" ref="B359">IFERROR(_xlfn.TEXTJOIN(CHAR(10),TRUE,_xlfn._xlws.FILTER(AOM[Edge_Value],AOM[ilri_code]=$G359)),"No AOM Match")</f>
        <v>No AOM Match</v>
      </c>
      <c r="C359" s="261" t="str" cm="1">
        <f t="array" ref="C359">IFERROR(
  _xlfn.TEXTJOIN(
    CHAR(10),
    TRUE,
    SUBSTITUTE(
      _xlfn._xlws.FILTER(AOM[Path], AOM[ilri_code]=$G359),
      "Management/Livestock Management/Feed Characteristic/Feed Composition/Feed Ingredient/",
      ""
    )
  ),
  "No AOM Match"
)</f>
        <v>No AOM Match</v>
      </c>
      <c r="D359" s="263" t="str" cm="1">
        <f t="array" ref="D359">_xlfn.TEXTJOIN(CHAR(10),TRUE,_xlfn._xlws.FILTER(AE$2:AE$952,$AD$2:$AD$952=$G359))</f>
        <v>Myrsine africana</v>
      </c>
      <c r="E359" s="264"/>
      <c r="F359" s="228" t="str" cm="1">
        <f t="array" ref="F359">_xlfn.TEXTJOIN(CHAR(10),TRUE,_xlfn._xlws.FILTER(AF$2:AF$952,$AD$2:$AD$952=$G359))</f>
        <v>Herbaceous forages-all data</v>
      </c>
      <c r="G359" s="210" t="s">
        <v>28265</v>
      </c>
      <c r="W359" s="207">
        <v>95.68</v>
      </c>
      <c r="AB359" s="207">
        <v>74.099999999999994</v>
      </c>
      <c r="AD359" s="210" t="s">
        <v>22687</v>
      </c>
      <c r="AE359" s="207" t="s">
        <v>28266</v>
      </c>
      <c r="AF359" s="207" t="s">
        <v>27649</v>
      </c>
    </row>
    <row r="360" spans="1:32" ht="15.95">
      <c r="A360" s="261" t="s">
        <v>28267</v>
      </c>
      <c r="B360" s="261" t="s">
        <v>28267</v>
      </c>
      <c r="C360" s="261" t="s">
        <v>28267</v>
      </c>
      <c r="D360" s="261" t="s">
        <v>28268</v>
      </c>
      <c r="E360" s="228" t="s">
        <v>28269</v>
      </c>
      <c r="F360" s="228" t="s">
        <v>27649</v>
      </c>
      <c r="G360" s="210" t="s">
        <v>28270</v>
      </c>
      <c r="H360" s="271" t="s">
        <v>28271</v>
      </c>
      <c r="L360" s="207" t="e">
        <f>GEOMEAN(#REF!)</f>
        <v>#REF!</v>
      </c>
      <c r="O360" s="207" t="e">
        <f>GEOMEAN(#REF!)</f>
        <v>#REF!</v>
      </c>
      <c r="W360" s="207" t="e">
        <f>GEOMEAN(#REF!)</f>
        <v>#REF!</v>
      </c>
      <c r="X360" s="207" t="e">
        <f>GEOMEAN(#REF!)</f>
        <v>#REF!</v>
      </c>
      <c r="Y360" s="207" t="e">
        <f>GEOMEAN(#REF!)</f>
        <v>#REF!</v>
      </c>
      <c r="Z360" s="207" t="e">
        <f>GEOMEAN(#REF!)</f>
        <v>#REF!</v>
      </c>
      <c r="AA360" s="207" t="e">
        <f>GEOMEAN(#REF!)</f>
        <v>#REF!</v>
      </c>
      <c r="AB360" s="207" t="e">
        <f>GEOMEAN(#REF!)</f>
        <v>#REF!</v>
      </c>
      <c r="AD360" s="210" t="s">
        <v>27559</v>
      </c>
      <c r="AE360" s="207" t="s">
        <v>28272</v>
      </c>
      <c r="AF360" s="207" t="s">
        <v>27649</v>
      </c>
    </row>
    <row r="361" spans="1:32" ht="32.1">
      <c r="A361" s="228" t="str" cm="1">
        <f t="array" ref="A361">IFERROR(_xlfn.TEXTJOIN(CHAR(10),TRUE,_xlfn._xlws.FILTER(AOM[AOM],AOM[ilri_code]=$G361)),"No AOM Match")</f>
        <v>No AOM Match</v>
      </c>
      <c r="B361" s="228" t="str" cm="1">
        <f t="array" ref="B361">IFERROR(_xlfn.TEXTJOIN(CHAR(10),TRUE,_xlfn._xlws.FILTER(AOM[Edge_Value],AOM[ilri_code]=$G361)),"No AOM Match")</f>
        <v>No AOM Match</v>
      </c>
      <c r="C361" s="228" t="str" cm="1">
        <f t="array" ref="C361">IFERROR(
  _xlfn.TEXTJOIN(
    CHAR(10),
    TRUE,
    SUBSTITUTE(
      _xlfn._xlws.FILTER(AOM[Path], AOM[ilri_code]=$G361),
      "Management/Livestock Management/Feed Characteristic/Feed Composition/Feed Ingredient/",
      ""
    )
  ),
  "No AOM Match"
)</f>
        <v>No AOM Match</v>
      </c>
      <c r="D361" s="264" t="str" cm="1">
        <f t="array" ref="D361">_xlfn.TEXTJOIN(CHAR(10),TRUE,_xlfn._xlws.FILTER(AE$2:AE$952,$AD$2:$AD$952=$G361))</f>
        <v>Napier grass leaf</v>
      </c>
      <c r="E361" s="264"/>
      <c r="F361" s="228" t="str" cm="1">
        <f t="array" ref="F361">_xlfn.TEXTJOIN(CHAR(10),TRUE,_xlfn._xlws.FILTER(AF$2:AF$952,$AD$2:$AD$952=$G361))</f>
        <v>Herbaceous forages-all data</v>
      </c>
      <c r="G361" s="210" t="s">
        <v>28273</v>
      </c>
      <c r="I361" s="207">
        <v>4.8588126159554728</v>
      </c>
      <c r="J361" s="207">
        <v>2.1405063291139212</v>
      </c>
      <c r="K361" s="207">
        <v>5.5688095238095245</v>
      </c>
      <c r="L361" s="207">
        <v>8.9588418079095895</v>
      </c>
      <c r="M361" s="207">
        <v>3.0394047619047564</v>
      </c>
      <c r="N361" s="207">
        <v>5.4438690476190512</v>
      </c>
      <c r="O361" s="207">
        <v>62.564866310160433</v>
      </c>
      <c r="P361" s="207">
        <v>19.649999999999999</v>
      </c>
      <c r="Q361" s="207">
        <v>35.299999999999997</v>
      </c>
      <c r="R361" s="207">
        <v>29.379344073647868</v>
      </c>
      <c r="S361" s="207">
        <v>9.0460000000000012</v>
      </c>
      <c r="T361" s="207">
        <v>1.7779513888888927</v>
      </c>
      <c r="U361" s="207">
        <v>363.55</v>
      </c>
      <c r="V361" s="207">
        <v>194.74054513481795</v>
      </c>
      <c r="W361" s="207">
        <v>84.572279752704489</v>
      </c>
      <c r="X361" s="207">
        <v>9.8987172909184249</v>
      </c>
      <c r="Y361" s="207">
        <v>5.2325350926445786</v>
      </c>
      <c r="Z361" s="207">
        <v>70.161671601615225</v>
      </c>
      <c r="AA361" s="207">
        <v>41.900816711590181</v>
      </c>
      <c r="AB361" s="207">
        <v>91.109135454079123</v>
      </c>
      <c r="AD361" s="210" t="s">
        <v>27569</v>
      </c>
      <c r="AE361" s="207" t="s">
        <v>28274</v>
      </c>
      <c r="AF361" s="207" t="s">
        <v>27649</v>
      </c>
    </row>
    <row r="362" spans="1:32" ht="48">
      <c r="A362" s="228" t="str" cm="1">
        <f t="array" ref="A362">IFERROR(_xlfn.TEXTJOIN(CHAR(10),TRUE,_xlfn._xlws.FILTER(AOM[AOM],AOM[ilri_code]=$G362)),"No AOM Match")</f>
        <v>No AOM Match</v>
      </c>
      <c r="B362" s="228" t="str" cm="1">
        <f t="array" ref="B362">IFERROR(_xlfn.TEXTJOIN(CHAR(10),TRUE,_xlfn._xlws.FILTER(AOM[Edge_Value],AOM[ilri_code]=$G362)),"No AOM Match")</f>
        <v>No AOM Match</v>
      </c>
      <c r="C362" s="228" t="str" cm="1">
        <f t="array" ref="C362">IFERROR(
  _xlfn.TEXTJOIN(
    CHAR(10),
    TRUE,
    SUBSTITUTE(
      _xlfn._xlws.FILTER(AOM[Path], AOM[ilri_code]=$G362),
      "Management/Livestock Management/Feed Characteristic/Feed Composition/Feed Ingredient/",
      ""
    )
  ),
  "No AOM Match"
)</f>
        <v>No AOM Match</v>
      </c>
      <c r="D362" s="264" t="str" cm="1">
        <f t="array" ref="D362">_xlfn.TEXTJOIN(CHAR(10),TRUE,_xlfn._xlws.FILTER(AE$2:AE$952,$AD$2:$AD$952=$G362))</f>
        <v>Napier grass leaf + stem</v>
      </c>
      <c r="E362" s="264"/>
      <c r="F362" s="228" t="str" cm="1">
        <f t="array" ref="F362">_xlfn.TEXTJOIN(CHAR(10),TRUE,_xlfn._xlws.FILTER(AF$2:AF$952,$AD$2:$AD$952=$G362))</f>
        <v>Herbaceous forages-all data</v>
      </c>
      <c r="G362" s="210" t="s">
        <v>28275</v>
      </c>
      <c r="O362" s="207">
        <v>46.219042553191478</v>
      </c>
      <c r="W362" s="207">
        <v>80.440102370689644</v>
      </c>
      <c r="X362" s="207">
        <v>11.091023706896541</v>
      </c>
      <c r="Y362" s="207">
        <v>4.7791702586206943</v>
      </c>
      <c r="Z362" s="207">
        <v>67.100366379310302</v>
      </c>
      <c r="AA362" s="207">
        <v>37.791939655172406</v>
      </c>
      <c r="AB362" s="207">
        <v>91.506476293103574</v>
      </c>
      <c r="AD362" s="210" t="s">
        <v>27581</v>
      </c>
      <c r="AE362" s="207" t="s">
        <v>28276</v>
      </c>
      <c r="AF362" s="207" t="s">
        <v>27649</v>
      </c>
    </row>
    <row r="363" spans="1:32" ht="15.95">
      <c r="A363" s="228" t="str" cm="1">
        <f t="array" ref="A363">IFERROR(_xlfn.TEXTJOIN(CHAR(10),TRUE,_xlfn._xlws.FILTER(AOM[AOM],AOM[ilri_code]=$G363)),"No AOM Match")</f>
        <v>No AOM Match</v>
      </c>
      <c r="B363" s="228" t="str" cm="1">
        <f t="array" ref="B363">IFERROR(_xlfn.TEXTJOIN(CHAR(10),TRUE,_xlfn._xlws.FILTER(AOM[Edge_Value],AOM[ilri_code]=$G363)),"No AOM Match")</f>
        <v>No AOM Match</v>
      </c>
      <c r="C363" s="228" t="str" cm="1">
        <f t="array" ref="C363">IFERROR(
  _xlfn.TEXTJOIN(
    CHAR(10),
    TRUE,
    SUBSTITUTE(
      _xlfn._xlws.FILTER(AOM[Path], AOM[ilri_code]=$G363),
      "Management/Livestock Management/Feed Characteristic/Feed Composition/Feed Ingredient/",
      ""
    )
  ),
  "No AOM Match"
)</f>
        <v>No AOM Match</v>
      </c>
      <c r="D363" s="264" t="str" cm="1">
        <f t="array" ref="D363">_xlfn.TEXTJOIN(CHAR(10),TRUE,_xlfn._xlws.FILTER(AE$2:AE$952,$AD$2:$AD$952=$G363))</f>
        <v>Napier grass stem</v>
      </c>
      <c r="E363" s="264"/>
      <c r="F363" s="228" t="str" cm="1">
        <f t="array" ref="F363">_xlfn.TEXTJOIN(CHAR(10),TRUE,_xlfn._xlws.FILTER(AF$2:AF$952,$AD$2:$AD$952=$G363))</f>
        <v>Herbaceous forages-all data</v>
      </c>
      <c r="G363" s="210" t="s">
        <v>28277</v>
      </c>
      <c r="I363" s="207">
        <v>3.2740017746228971</v>
      </c>
      <c r="J363" s="207">
        <v>1.739170506912441</v>
      </c>
      <c r="K363" s="207">
        <v>5.7819026548672596</v>
      </c>
      <c r="L363" s="207">
        <v>9.1713114754098335</v>
      </c>
      <c r="M363" s="207">
        <v>3.2908849557522108</v>
      </c>
      <c r="N363" s="207">
        <v>5.7211946902654942</v>
      </c>
      <c r="O363" s="207">
        <v>63.785576923076938</v>
      </c>
      <c r="R363" s="207">
        <v>30.816205837173626</v>
      </c>
      <c r="T363" s="207">
        <v>1.4117013086989962</v>
      </c>
      <c r="V363" s="207">
        <v>136.61030373831747</v>
      </c>
      <c r="W363" s="207">
        <v>88.619596303502036</v>
      </c>
      <c r="X363" s="207">
        <v>7.5339681774349101</v>
      </c>
      <c r="Y363" s="207">
        <v>5.8269290465631896</v>
      </c>
      <c r="Z363" s="207">
        <v>72.737777777777879</v>
      </c>
      <c r="AA363" s="207">
        <v>48.173643849716946</v>
      </c>
      <c r="AB363" s="207">
        <v>90.638539054966174</v>
      </c>
      <c r="AD363" s="210" t="s">
        <v>27586</v>
      </c>
      <c r="AE363" s="207" t="s">
        <v>28278</v>
      </c>
      <c r="AF363" s="207" t="s">
        <v>27649</v>
      </c>
    </row>
    <row r="364" spans="1:32" ht="48">
      <c r="A364" s="261" t="str" cm="1">
        <f t="array" ref="A364">IFERROR(_xlfn.TEXTJOIN(CHAR(10),TRUE,_xlfn._xlws.FILTER(AOM[AOM],AOM[ilri_code]=$G364)),"No AOM Match")</f>
        <v>No AOM Match</v>
      </c>
      <c r="B364" s="261" t="str" cm="1">
        <f t="array" ref="B364">IFERROR(_xlfn.TEXTJOIN(CHAR(10),TRUE,_xlfn._xlws.FILTER(AOM[Edge_Value],AOM[ilri_code]=$G364)),"No AOM Match")</f>
        <v>No AOM Match</v>
      </c>
      <c r="C364" s="261" t="str" cm="1">
        <f t="array" ref="C364">IFERROR(
  _xlfn.TEXTJOIN(
    CHAR(10),
    TRUE,
    SUBSTITUTE(
      _xlfn._xlws.FILTER(AOM[Path], AOM[ilri_code]=$G364),
      "Management/Livestock Management/Feed Characteristic/Feed Composition/Feed Ingredient/",
      ""
    )
  ),
  "No AOM Match"
)</f>
        <v>No AOM Match</v>
      </c>
      <c r="D364" s="263" t="str" cm="1">
        <f t="array" ref="D364">_xlfn.TEXTJOIN(CHAR(10),TRUE,_xlfn._xlws.FILTER(AE$2:AE$952,$AD$2:$AD$952=$G364))</f>
        <v>Napier grass/desmodium</v>
      </c>
      <c r="E364" s="264"/>
      <c r="F364" s="228" t="str" cm="1">
        <f t="array" ref="F364">_xlfn.TEXTJOIN(CHAR(10),TRUE,_xlfn._xlws.FILTER(AF$2:AF$952,$AD$2:$AD$952=$G364))</f>
        <v>Herbaceous forages-all data</v>
      </c>
      <c r="G364" s="210" t="s">
        <v>28279</v>
      </c>
      <c r="L364" s="207">
        <v>6.6375000000000002</v>
      </c>
      <c r="O364" s="207">
        <v>49.330000000000005</v>
      </c>
      <c r="W364" s="207">
        <v>80.914999999999992</v>
      </c>
      <c r="X364" s="207">
        <v>10.365</v>
      </c>
      <c r="Y364" s="207">
        <v>3.55</v>
      </c>
      <c r="Z364" s="207">
        <v>62.12</v>
      </c>
      <c r="AA364" s="207">
        <v>40.797499999999999</v>
      </c>
      <c r="AB364" s="207">
        <v>91.21</v>
      </c>
      <c r="AD364" s="210" t="s">
        <v>27590</v>
      </c>
      <c r="AE364" s="207" t="s">
        <v>28280</v>
      </c>
      <c r="AF364" s="207" t="s">
        <v>27649</v>
      </c>
    </row>
    <row r="365" spans="1:32" ht="15.95">
      <c r="A365" s="261" t="str" cm="1">
        <f t="array" ref="A365">IFERROR(_xlfn.TEXTJOIN(CHAR(10),TRUE,_xlfn._xlws.FILTER(AOM[AOM],AOM[ilri_code]=$G365)),"No AOM Match")</f>
        <v>AOM_003907
AOM_000695
AOM_000697
AOM_000698
AOM_001789
AOM_000811</v>
      </c>
      <c r="B365" s="261" t="str" cm="1">
        <f t="array" ref="B365">IFERROR(_xlfn.TEXTJOIN(CHAR(10),TRUE,_xlfn._xlws.FILTER(AOM[Edge_Value],AOM[ilri_code]=$G365)),"No AOM Match")</f>
        <v>Forest Pasture
Luscious Pasture
Natural Pasture
Natural Pasture Dried
Pasture
Herb or Extract</v>
      </c>
      <c r="C365" s="261" t="str" cm="1">
        <f t="array" ref="C365">IFERROR(
  _xlfn.TEXTJOIN(
    CHAR(10),
    TRUE,
    SUBSTITUTE(
      _xlfn._xlws.FILTER(AOM[Path], AOM[ilri_code]=$G365),
      "Management/Livestock Management/Feed Characteristic/Feed Composition/Feed Ingredient/",
      ""
    )
  ),
  "No AOM Match"
)</f>
        <v>Forage Plants/Cereal and Grass Forages/Forest Pasture
Forage Plants/Cereal and Grass Forages/Luscious Pasture
Forage Plants/Cereal and Grass Forages/Pasture/Natural Pasture
Forage Plants/Cereal and Grass Forages/Pasture/Natural Pasture/Natural Pasture Dried
Forage Plants/Cereal and Grass Forages/Pasture
Herb or Extract</v>
      </c>
      <c r="D365" s="261" t="str" cm="1">
        <f t="array" ref="D365">_xlfn.TEXTJOIN(CHAR(10),TRUE,_xlfn._xlws.FILTER(AE$2:AE$952,$AD$2:$AD$952=$G365))</f>
        <v xml:space="preserve">Natural pasture
Natural Pasture </v>
      </c>
      <c r="E365" s="228" t="s">
        <v>28281</v>
      </c>
      <c r="F365" s="228" t="str" cm="1">
        <f t="array" ref="F365">_xlfn.TEXTJOIN(CHAR(10),TRUE,_xlfn._xlws.FILTER(AF$2:AF$952,$AD$2:$AD$952=$G365))</f>
        <v>Herbaceous forages-all data
Herbaceous forages-all data</v>
      </c>
      <c r="G365" s="210" t="s">
        <v>21112</v>
      </c>
      <c r="H365" s="271" t="s">
        <v>28282</v>
      </c>
      <c r="I365" s="207">
        <v>5.9355823197495923</v>
      </c>
      <c r="J365" s="207">
        <v>1.9152188369158527</v>
      </c>
      <c r="K365" s="207">
        <v>5.4162537568018658</v>
      </c>
      <c r="L365" s="207">
        <v>7.198370687720522</v>
      </c>
      <c r="M365" s="207">
        <v>2.8518315912256647</v>
      </c>
      <c r="N365" s="207">
        <v>5.2380460617049653</v>
      </c>
      <c r="O365" s="207">
        <v>48.577152832305053</v>
      </c>
      <c r="P365" s="207">
        <v>32.699351315746121</v>
      </c>
      <c r="Q365" s="207">
        <v>351.8031126403518</v>
      </c>
      <c r="R365" s="207">
        <v>12.687222455626276</v>
      </c>
      <c r="S365" s="207">
        <v>8.6363463283608279</v>
      </c>
      <c r="T365" s="207">
        <v>1.7559402137292837</v>
      </c>
      <c r="U365" s="207">
        <v>501.60606884640811</v>
      </c>
      <c r="V365" s="207">
        <v>307.64885267826486</v>
      </c>
      <c r="W365" s="207">
        <v>86.771258360299825</v>
      </c>
      <c r="X365" s="207">
        <v>7.5053264090928655</v>
      </c>
      <c r="Y365" s="207">
        <v>6.9606019212576298</v>
      </c>
      <c r="Z365" s="207">
        <v>69.53528556898992</v>
      </c>
      <c r="AA365" s="207">
        <v>41.49952262319394</v>
      </c>
      <c r="AB365" s="207">
        <v>91.649099427904602</v>
      </c>
      <c r="AD365" s="210" t="s">
        <v>27594</v>
      </c>
      <c r="AE365" s="207" t="s">
        <v>28283</v>
      </c>
      <c r="AF365" s="207" t="s">
        <v>27649</v>
      </c>
    </row>
    <row r="366" spans="1:32" ht="15.95">
      <c r="A366" s="261" t="str" cm="1">
        <f t="array" ref="A366">IFERROR(_xlfn.TEXTJOIN(CHAR(10),TRUE,_xlfn._xlws.FILTER(AOM[AOM],AOM[ilri_code]=$G366)),"No AOM Match")</f>
        <v>No AOM Match</v>
      </c>
      <c r="B366" s="261" t="str" cm="1">
        <f t="array" ref="B366">IFERROR(_xlfn.TEXTJOIN(CHAR(10),TRUE,_xlfn._xlws.FILTER(AOM[Edge_Value],AOM[ilri_code]=$G366)),"No AOM Match")</f>
        <v>No AOM Match</v>
      </c>
      <c r="C366" s="261" t="str" cm="1">
        <f t="array" ref="C366">IFERROR(
  _xlfn.TEXTJOIN(
    CHAR(10),
    TRUE,
    SUBSTITUTE(
      _xlfn._xlws.FILTER(AOM[Path], AOM[ilri_code]=$G366),
      "Management/Livestock Management/Feed Characteristic/Feed Composition/Feed Ingredient/",
      ""
    )
  ),
  "No AOM Match"
)</f>
        <v>No AOM Match</v>
      </c>
      <c r="D366" s="261" t="str" cm="1">
        <f t="array" ref="D366">_xlfn.TEXTJOIN(CHAR(10),TRUE,_xlfn._xlws.FILTER(AE$2:AE$952,$AD$2:$AD$952=$G366))</f>
        <v>Natural pasture root</v>
      </c>
      <c r="F366" s="228" t="str" cm="1">
        <f t="array" ref="F366">_xlfn.TEXTJOIN(CHAR(10),TRUE,_xlfn._xlws.FILTER(AF$2:AF$952,$AD$2:$AD$952=$G366))</f>
        <v>Herbaceous forages-all data</v>
      </c>
      <c r="G366" s="210" t="s">
        <v>28284</v>
      </c>
      <c r="K366" s="207">
        <v>4.9000000000000004</v>
      </c>
      <c r="L366" s="207">
        <v>8.1199999999999992</v>
      </c>
      <c r="M366" s="207">
        <v>2.2599999999999998</v>
      </c>
      <c r="N366" s="207">
        <v>4.5999999999999996</v>
      </c>
      <c r="O366" s="207">
        <v>50.46</v>
      </c>
      <c r="W366" s="207">
        <v>95.41</v>
      </c>
      <c r="X366" s="207">
        <v>4.76</v>
      </c>
      <c r="Y366" s="207">
        <v>2.94</v>
      </c>
      <c r="Z366" s="207">
        <v>75.42</v>
      </c>
      <c r="AA366" s="207">
        <v>36.119999999999997</v>
      </c>
      <c r="AB366" s="207">
        <v>95.59</v>
      </c>
      <c r="AD366" s="210" t="s">
        <v>27596</v>
      </c>
      <c r="AE366" s="207" t="s">
        <v>4367</v>
      </c>
      <c r="AF366" s="207" t="s">
        <v>27649</v>
      </c>
    </row>
    <row r="367" spans="1:32" ht="15.95">
      <c r="A367" s="261" t="str" cm="1">
        <f t="array" ref="A367">IFERROR(_xlfn.TEXTJOIN(CHAR(10),TRUE,_xlfn._xlws.FILTER(AOM[AOM],AOM[ilri_code]=$G367)),"No AOM Match")</f>
        <v>No AOM Match</v>
      </c>
      <c r="B367" s="261" t="str" cm="1">
        <f t="array" ref="B367">IFERROR(_xlfn.TEXTJOIN(CHAR(10),TRUE,_xlfn._xlws.FILTER(AOM[Edge_Value],AOM[ilri_code]=$G367)),"No AOM Match")</f>
        <v>No AOM Match</v>
      </c>
      <c r="C367" s="261" t="str" cm="1">
        <f t="array" ref="C367">IFERROR(
  _xlfn.TEXTJOIN(
    CHAR(10),
    TRUE,
    SUBSTITUTE(
      _xlfn._xlws.FILTER(AOM[Path], AOM[ilri_code]=$G367),
      "Management/Livestock Management/Feed Characteristic/Feed Composition/Feed Ingredient/",
      ""
    )
  ),
  "No AOM Match"
)</f>
        <v>No AOM Match</v>
      </c>
      <c r="D367" s="261" t="str" cm="1">
        <f t="array" ref="D367">_xlfn.TEXTJOIN(CHAR(10),TRUE,_xlfn._xlws.FILTER(AE$2:AE$952,$AD$2:$AD$952=$G367))</f>
        <v>Nelsonia canescens</v>
      </c>
      <c r="F367" s="228" t="str" cm="1">
        <f t="array" ref="F367">_xlfn.TEXTJOIN(CHAR(10),TRUE,_xlfn._xlws.FILTER(AF$2:AF$952,$AD$2:$AD$952=$G367))</f>
        <v>other_less_common</v>
      </c>
      <c r="G367" s="210" t="s">
        <v>28204</v>
      </c>
      <c r="I367" s="207">
        <v>9.9</v>
      </c>
      <c r="J367" s="207">
        <v>1.9</v>
      </c>
      <c r="K367" s="207">
        <v>5.0199999999999996</v>
      </c>
      <c r="L367" s="207">
        <v>8.24</v>
      </c>
      <c r="M367" s="207">
        <v>2.38</v>
      </c>
      <c r="N367" s="207">
        <v>4.7300000000000004</v>
      </c>
      <c r="O367" s="207">
        <v>58.58</v>
      </c>
      <c r="P367" s="207">
        <v>23.15</v>
      </c>
      <c r="Q367" s="207">
        <v>37.32</v>
      </c>
      <c r="R367" s="207">
        <v>15.7</v>
      </c>
      <c r="S367" s="207">
        <v>15.73</v>
      </c>
      <c r="T367" s="207">
        <v>7.3</v>
      </c>
      <c r="U367" s="207">
        <v>1258.1400000000001</v>
      </c>
      <c r="V367" s="207">
        <v>445.63</v>
      </c>
      <c r="W367" s="207">
        <v>86.03</v>
      </c>
      <c r="X367" s="207">
        <v>5</v>
      </c>
      <c r="Z367" s="207">
        <v>45.46</v>
      </c>
      <c r="AB367" s="207">
        <v>90.3</v>
      </c>
      <c r="AD367" s="210" t="s">
        <v>27598</v>
      </c>
      <c r="AE367" s="207" t="s">
        <v>28285</v>
      </c>
      <c r="AF367" s="207" t="s">
        <v>27649</v>
      </c>
    </row>
    <row r="368" spans="1:32" ht="63.95">
      <c r="A368" s="261" t="str" cm="1">
        <f t="array" ref="A368">IFERROR(_xlfn.TEXTJOIN(CHAR(10),TRUE,_xlfn._xlws.FILTER(AOM[AOM],AOM[ilri_code]=$G368)),"No AOM Match")</f>
        <v>No AOM Match</v>
      </c>
      <c r="B368" s="261" t="str" cm="1">
        <f t="array" ref="B368">IFERROR(_xlfn.TEXTJOIN(CHAR(10),TRUE,_xlfn._xlws.FILTER(AOM[Edge_Value],AOM[ilri_code]=$G368)),"No AOM Match")</f>
        <v>No AOM Match</v>
      </c>
      <c r="C368" s="261" t="str" cm="1">
        <f t="array" ref="C368">IFERROR(
  _xlfn.TEXTJOIN(
    CHAR(10),
    TRUE,
    SUBSTITUTE(
      _xlfn._xlws.FILTER(AOM[Path], AOM[ilri_code]=$G368),
      "Management/Livestock Management/Feed Characteristic/Feed Composition/Feed Ingredient/",
      ""
    )
  ),
  "No AOM Match"
)</f>
        <v>No AOM Match</v>
      </c>
      <c r="D368" s="261" t="str" cm="1">
        <f t="array" ref="D368">_xlfn.TEXTJOIN(CHAR(10),TRUE,_xlfn._xlws.FILTER(AE$2:AE$952,$AD$2:$AD$952=$G368))</f>
        <v>Neonotonia wightii</v>
      </c>
      <c r="F368" s="228" t="str" cm="1">
        <f t="array" ref="F368">_xlfn.TEXTJOIN(CHAR(10),TRUE,_xlfn._xlws.FILTER(AF$2:AF$952,$AD$2:$AD$952=$G368))</f>
        <v>Herbaceous forages-all data</v>
      </c>
      <c r="G368" s="210" t="s">
        <v>28286</v>
      </c>
      <c r="I368" s="207">
        <v>9.3000000000000007</v>
      </c>
      <c r="J368" s="207">
        <v>2.2000000000000002</v>
      </c>
      <c r="K368" s="207">
        <v>6.017500000000001</v>
      </c>
      <c r="L368" s="207">
        <v>9.6642424242424241</v>
      </c>
      <c r="M368" s="207">
        <v>3.589375</v>
      </c>
      <c r="N368" s="207">
        <v>6.0403124999999998</v>
      </c>
      <c r="O368" s="207">
        <v>65.951515151515167</v>
      </c>
      <c r="P368" s="207">
        <v>18.89</v>
      </c>
      <c r="Q368" s="207">
        <v>149.44999999999999</v>
      </c>
      <c r="R368" s="207">
        <v>17.350000000000001</v>
      </c>
      <c r="S368" s="207">
        <v>16.45</v>
      </c>
      <c r="T368" s="207">
        <v>2.8</v>
      </c>
      <c r="U368" s="207">
        <v>2950.22</v>
      </c>
      <c r="V368" s="207">
        <v>164.755</v>
      </c>
      <c r="W368" s="207">
        <v>89.662475247524767</v>
      </c>
      <c r="X368" s="207">
        <v>20.60420000000002</v>
      </c>
      <c r="Y368" s="207">
        <v>10.365</v>
      </c>
      <c r="Z368" s="207">
        <v>41.505353535353521</v>
      </c>
      <c r="AA368" s="207">
        <v>45.615000000000002</v>
      </c>
      <c r="AB368" s="207">
        <v>90.985841584158408</v>
      </c>
      <c r="AD368" s="210" t="s">
        <v>27644</v>
      </c>
      <c r="AE368" s="207" t="s">
        <v>28287</v>
      </c>
      <c r="AF368" s="207" t="s">
        <v>27649</v>
      </c>
    </row>
    <row r="369" spans="1:32" ht="15.95">
      <c r="A369" s="261" t="str" cm="1">
        <f t="array" ref="A369">IFERROR(_xlfn.TEXTJOIN(CHAR(10),TRUE,_xlfn._xlws.FILTER(AOM[AOM],AOM[ilri_code]=$G369)),"No AOM Match")</f>
        <v>No AOM Match</v>
      </c>
      <c r="B369" s="261" t="str" cm="1">
        <f t="array" ref="B369">IFERROR(_xlfn.TEXTJOIN(CHAR(10),TRUE,_xlfn._xlws.FILTER(AOM[Edge_Value],AOM[ilri_code]=$G369)),"No AOM Match")</f>
        <v>No AOM Match</v>
      </c>
      <c r="C369" s="261" t="str" cm="1">
        <f t="array" ref="C369">IFERROR(
  _xlfn.TEXTJOIN(
    CHAR(10),
    TRUE,
    SUBSTITUTE(
      _xlfn._xlws.FILTER(AOM[Path], AOM[ilri_code]=$G369),
      "Management/Livestock Management/Feed Characteristic/Feed Composition/Feed Ingredient/",
      ""
    )
  ),
  "No AOM Match"
)</f>
        <v>No AOM Match</v>
      </c>
      <c r="D369" s="261" t="str" cm="1">
        <f t="array" ref="D369">_xlfn.TEXTJOIN(CHAR(10),TRUE,_xlfn._xlws.FILTER(AE$2:AE$952,$AD$2:$AD$952=$G369))</f>
        <v>Nesaea radicans</v>
      </c>
      <c r="F369" s="228" t="str" cm="1">
        <f t="array" ref="F369">_xlfn.TEXTJOIN(CHAR(10),TRUE,_xlfn._xlws.FILTER(AF$2:AF$952,$AD$2:$AD$952=$G369))</f>
        <v>other_less_common</v>
      </c>
      <c r="G369" s="210" t="s">
        <v>28206</v>
      </c>
      <c r="W369" s="207">
        <v>95.63</v>
      </c>
      <c r="X369" s="207">
        <v>5.56</v>
      </c>
      <c r="Z369" s="207">
        <v>90.94</v>
      </c>
      <c r="AB369" s="207">
        <v>93.32</v>
      </c>
      <c r="AD369" s="210" t="s">
        <v>27655</v>
      </c>
      <c r="AE369" s="207" t="s">
        <v>28288</v>
      </c>
      <c r="AF369" s="207" t="s">
        <v>27649</v>
      </c>
    </row>
    <row r="370" spans="1:32" ht="15.95">
      <c r="A370" s="228" t="str" cm="1">
        <f t="array" ref="A370">IFERROR(_xlfn.TEXTJOIN(CHAR(10),TRUE,_xlfn._xlws.FILTER(AOM[AOM],AOM[ilri_code]=$G370)),"No AOM Match")</f>
        <v>AOM_002000
AOM_001700</v>
      </c>
      <c r="B370" s="228" t="str" cm="1">
        <f t="array" ref="B370">IFERROR(_xlfn.TEXTJOIN(CHAR(10),TRUE,_xlfn._xlws.FILTER(AOM[Edge_Value],AOM[ilri_code]=$G370)),"No AOM Match")</f>
        <v>Noug Seed Cake
Noug Cake Ground</v>
      </c>
      <c r="C370" s="228" t="str" cm="1">
        <f t="array" ref="C370">IFERROR(
  _xlfn.TEXTJOIN(
    CHAR(10),
    TRUE,
    SUBSTITUTE(
      _xlfn._xlws.FILTER(AOM[Path], AOM[ilri_code]=$G370),
      "Management/Livestock Management/Feed Characteristic/Feed Composition/Feed Ingredient/",
      ""
    )
  ),
  "No AOM Match"
)</f>
        <v>Crop Byproduct/Oil Plant ByProducts/Noug/Noug Seed Cake
Crop Product/Oil Plant Products/Noug/Noug Cake Ground</v>
      </c>
      <c r="D370" s="228" t="str" cm="1">
        <f t="array" ref="D370">_xlfn.TEXTJOIN(CHAR(10),TRUE,_xlfn._xlws.FILTER(AE$2:AE$952,$AD$2:$AD$952=$G370))</f>
        <v>Noug cake</v>
      </c>
      <c r="F370" s="228" t="str" cm="1">
        <f t="array" ref="F370">_xlfn.TEXTJOIN(CHAR(10),TRUE,_xlfn._xlws.FILTER(AF$2:AF$952,$AD$2:$AD$952=$G370))</f>
        <v>concentrate_feeds_and_agro_industrial_by_products</v>
      </c>
      <c r="G370" s="210" t="s">
        <v>19822</v>
      </c>
      <c r="I370" s="207">
        <v>7.6769230769230745</v>
      </c>
      <c r="J370" s="207">
        <v>11.492771084337351</v>
      </c>
      <c r="K370" s="207">
        <v>5.521147540983609</v>
      </c>
      <c r="L370" s="207">
        <v>8.9826229508196711</v>
      </c>
      <c r="M370" s="207">
        <v>2.9955737704918017</v>
      </c>
      <c r="N370" s="207">
        <v>5.3900000000000006</v>
      </c>
      <c r="O370" s="207">
        <v>61.612295081967211</v>
      </c>
      <c r="P370" s="207">
        <v>61.755483870967765</v>
      </c>
      <c r="Q370" s="207">
        <v>148.2725396825397</v>
      </c>
      <c r="R370" s="207">
        <v>13.716666666666674</v>
      </c>
      <c r="S370" s="207">
        <v>29.367741935483899</v>
      </c>
      <c r="T370" s="207">
        <v>5.2647887323943632</v>
      </c>
      <c r="U370" s="207">
        <v>2478.701111111111</v>
      </c>
      <c r="V370" s="207">
        <v>130.4943055555556</v>
      </c>
      <c r="W370" s="207">
        <v>89.629022988505753</v>
      </c>
      <c r="X370" s="207">
        <v>31.231403508771866</v>
      </c>
      <c r="Y370" s="207">
        <v>12.300729166666661</v>
      </c>
      <c r="Z370" s="207">
        <v>37.813237410071956</v>
      </c>
      <c r="AA370" s="207">
        <v>30.909793814433002</v>
      </c>
      <c r="AB370" s="207">
        <v>92.327540106951844</v>
      </c>
      <c r="AD370" s="210" t="s">
        <v>20908</v>
      </c>
      <c r="AE370" s="207" t="s">
        <v>28289</v>
      </c>
      <c r="AF370" s="207" t="s">
        <v>27649</v>
      </c>
    </row>
    <row r="371" spans="1:32" ht="32.1">
      <c r="A371" s="261" t="str" cm="1">
        <f t="array" ref="A371">IFERROR(_xlfn.TEXTJOIN(CHAR(10),TRUE,_xlfn._xlws.FILTER(AOM[AOM],AOM[ilri_code]=$G371)),"No AOM Match")</f>
        <v>No AOM Match</v>
      </c>
      <c r="B371" s="261" t="str" cm="1">
        <f t="array" ref="B371">IFERROR(_xlfn.TEXTJOIN(CHAR(10),TRUE,_xlfn._xlws.FILTER(AOM[Edge_Value],AOM[ilri_code]=$G371)),"No AOM Match")</f>
        <v>No AOM Match</v>
      </c>
      <c r="C371" s="261" t="str" cm="1">
        <f t="array" ref="C371">IFERROR(
  _xlfn.TEXTJOIN(
    CHAR(10),
    TRUE,
    SUBSTITUTE(
      _xlfn._xlws.FILTER(AOM[Path], AOM[ilri_code]=$G371),
      "Management/Livestock Management/Feed Characteristic/Feed Composition/Feed Ingredient/",
      ""
    )
  ),
  "No AOM Match"
)</f>
        <v>No AOM Match</v>
      </c>
      <c r="D371" s="261" t="str" cm="1">
        <f t="array" ref="D371">_xlfn.TEXTJOIN(CHAR(10),TRUE,_xlfn._xlws.FILTER(AE$2:AE$952,$AD$2:$AD$952=$G371))</f>
        <v>Oats</v>
      </c>
      <c r="E371" s="269"/>
      <c r="F371" s="228" t="str" cm="1">
        <f t="array" ref="F371">_xlfn.TEXTJOIN(CHAR(10),TRUE,_xlfn._xlws.FILTER(AF$2:AF$952,$AD$2:$AD$952=$G371))</f>
        <v>food_crops_cereals_legumes_green</v>
      </c>
      <c r="G371" s="210" t="s">
        <v>27849</v>
      </c>
      <c r="L371" s="207">
        <v>7.8976470588235301</v>
      </c>
      <c r="O371" s="207">
        <v>53.632352941176471</v>
      </c>
      <c r="W371" s="207">
        <v>88.988529411764716</v>
      </c>
      <c r="X371" s="207">
        <v>7.5729411764705885</v>
      </c>
      <c r="Y371" s="207">
        <v>7.7244117647058843</v>
      </c>
      <c r="Z371" s="207">
        <v>73.431470588235314</v>
      </c>
      <c r="AA371" s="207">
        <v>48.183235294117637</v>
      </c>
      <c r="AB371" s="207">
        <v>93.108823529411751</v>
      </c>
      <c r="AD371" s="210" t="s">
        <v>20897</v>
      </c>
      <c r="AE371" s="207" t="s">
        <v>4396</v>
      </c>
      <c r="AF371" s="207" t="s">
        <v>27649</v>
      </c>
    </row>
    <row r="372" spans="1:32" ht="15.95">
      <c r="A372" s="228" t="str" cm="1">
        <f t="array" ref="A372">IFERROR(_xlfn.TEXTJOIN(CHAR(10),TRUE,_xlfn._xlws.FILTER(AOM[AOM],AOM[ilri_code]=$G372)),"No AOM Match")</f>
        <v>No AOM Match</v>
      </c>
      <c r="B372" s="228" t="str" cm="1">
        <f t="array" ref="B372">IFERROR(_xlfn.TEXTJOIN(CHAR(10),TRUE,_xlfn._xlws.FILTER(AOM[Edge_Value],AOM[ilri_code]=$G372)),"No AOM Match")</f>
        <v>No AOM Match</v>
      </c>
      <c r="C372" s="228" t="str" cm="1">
        <f t="array" ref="C372">IFERROR(
  _xlfn.TEXTJOIN(
    CHAR(10),
    TRUE,
    SUBSTITUTE(
      _xlfn._xlws.FILTER(AOM[Path], AOM[ilri_code]=$G372),
      "Management/Livestock Management/Feed Characteristic/Feed Composition/Feed Ingredient/",
      ""
    )
  ),
  "No AOM Match"
)</f>
        <v>No AOM Match</v>
      </c>
      <c r="D372" s="228" t="str" cm="1">
        <f t="array" ref="D372">_xlfn.TEXTJOIN(CHAR(10),TRUE,_xlfn._xlws.FILTER(AE$2:AE$952,$AD$2:$AD$952=$G372))</f>
        <v>Oats 'Lampton'</v>
      </c>
      <c r="E372" s="269"/>
      <c r="F372" s="228" t="str" cm="1">
        <f t="array" ref="F372">_xlfn.TEXTJOIN(CHAR(10),TRUE,_xlfn._xlws.FILTER(AF$2:AF$952,$AD$2:$AD$952=$G372))</f>
        <v>food_crops_cereals_legumes_green</v>
      </c>
      <c r="G372" s="210" t="s">
        <v>27697</v>
      </c>
      <c r="W372" s="207">
        <v>88.441666666666677</v>
      </c>
      <c r="X372" s="207">
        <v>10.478333333333333</v>
      </c>
      <c r="Z372" s="207">
        <v>54.758333333333326</v>
      </c>
      <c r="AB372" s="207">
        <v>89.905000000000015</v>
      </c>
      <c r="AD372" s="210" t="s">
        <v>27670</v>
      </c>
      <c r="AE372" s="207" t="s">
        <v>28290</v>
      </c>
      <c r="AF372" s="207" t="s">
        <v>27649</v>
      </c>
    </row>
    <row r="373" spans="1:32" ht="128.1">
      <c r="A373" s="261" t="str" cm="1">
        <f t="array" ref="A373">IFERROR(_xlfn.TEXTJOIN(CHAR(10),TRUE,_xlfn._xlws.FILTER(AOM[AOM],AOM[ilri_code]=$G373)),"No AOM Match")</f>
        <v>No AOM Match</v>
      </c>
      <c r="B373" s="261" t="str" cm="1">
        <f t="array" ref="B373">IFERROR(_xlfn.TEXTJOIN(CHAR(10),TRUE,_xlfn._xlws.FILTER(AOM[Edge_Value],AOM[ilri_code]=$G373)),"No AOM Match")</f>
        <v>No AOM Match</v>
      </c>
      <c r="C373" s="261" t="str" cm="1">
        <f t="array" ref="C373">IFERROR(
  _xlfn.TEXTJOIN(
    CHAR(10),
    TRUE,
    SUBSTITUTE(
      _xlfn._xlws.FILTER(AOM[Path], AOM[ilri_code]=$G373),
      "Management/Livestock Management/Feed Characteristic/Feed Composition/Feed Ingredient/",
      ""
    )
  ),
  "No AOM Match"
)</f>
        <v>No AOM Match</v>
      </c>
      <c r="D373" s="261" t="str" cm="1">
        <f t="array" ref="D373">_xlfn.TEXTJOIN(CHAR(10),TRUE,_xlfn._xlws.FILTER(AE$2:AE$952,$AD$2:$AD$952=$G373))</f>
        <v>Oats (green)</v>
      </c>
      <c r="F373" s="228" t="str" cm="1">
        <f t="array" ref="F373">_xlfn.TEXTJOIN(CHAR(10),TRUE,_xlfn._xlws.FILTER(AF$2:AF$952,$AD$2:$AD$952=$G373))</f>
        <v>food_crops_cereals_legumes_green</v>
      </c>
      <c r="G373" s="210" t="s">
        <v>27677</v>
      </c>
      <c r="W373" s="207">
        <v>92.692000000000007</v>
      </c>
      <c r="X373" s="207">
        <v>5.726</v>
      </c>
      <c r="Z373" s="207">
        <v>58.146000000000001</v>
      </c>
      <c r="AB373" s="207">
        <v>92.018000000000001</v>
      </c>
      <c r="AD373" s="210" t="s">
        <v>28291</v>
      </c>
      <c r="AE373" s="207" t="s">
        <v>28292</v>
      </c>
      <c r="AF373" s="207" t="s">
        <v>27649</v>
      </c>
    </row>
    <row r="374" spans="1:32" ht="15.95">
      <c r="A374" s="261" t="str" cm="1">
        <f t="array" ref="A374">IFERROR(_xlfn.TEXTJOIN(CHAR(10),TRUE,_xlfn._xlws.FILTER(AOM[AOM],AOM[ilri_code]=$G374)),"No AOM Match")</f>
        <v>No AOM Match</v>
      </c>
      <c r="B374" s="261" t="str" cm="1">
        <f t="array" ref="B374">IFERROR(_xlfn.TEXTJOIN(CHAR(10),TRUE,_xlfn._xlws.FILTER(AOM[Edge_Value],AOM[ilri_code]=$G374)),"No AOM Match")</f>
        <v>No AOM Match</v>
      </c>
      <c r="C374" s="261" t="str" cm="1">
        <f t="array" ref="C374">IFERROR(
  _xlfn.TEXTJOIN(
    CHAR(10),
    TRUE,
    SUBSTITUTE(
      _xlfn._xlws.FILTER(AOM[Path], AOM[ilri_code]=$G374),
      "Management/Livestock Management/Feed Characteristic/Feed Composition/Feed Ingredient/",
      ""
    )
  ),
  "No AOM Match"
)</f>
        <v>No AOM Match</v>
      </c>
      <c r="D374" s="261" t="str" cm="1">
        <f t="array" ref="D374">_xlfn.TEXTJOIN(CHAR(10),TRUE,_xlfn._xlws.FILTER(AE$2:AE$952,$AD$2:$AD$952=$G374))</f>
        <v>Oats bran</v>
      </c>
      <c r="F374" s="228" t="str" cm="1">
        <f t="array" ref="F374">_xlfn.TEXTJOIN(CHAR(10),TRUE,_xlfn._xlws.FILTER(AF$2:AF$952,$AD$2:$AD$952=$G374))</f>
        <v>concentrate_feeds_and_agro_industrial_by_products</v>
      </c>
      <c r="G374" s="210" t="s">
        <v>27605</v>
      </c>
      <c r="W374" s="207">
        <v>92.583333333333314</v>
      </c>
      <c r="X374" s="207">
        <v>3.5633333333333335</v>
      </c>
      <c r="AB374" s="207">
        <v>90.42</v>
      </c>
      <c r="AD374" s="210" t="s">
        <v>20921</v>
      </c>
      <c r="AE374" s="207" t="s">
        <v>28293</v>
      </c>
      <c r="AF374" s="207" t="s">
        <v>27649</v>
      </c>
    </row>
    <row r="375" spans="1:32" ht="15.95">
      <c r="A375" s="261" t="str" cm="1">
        <f t="array" ref="A375">IFERROR(_xlfn.TEXTJOIN(CHAR(10),TRUE,_xlfn._xlws.FILTER(AOM[AOM],AOM[ilri_code]=$G375)),"No AOM Match")</f>
        <v>No AOM Match</v>
      </c>
      <c r="B375" s="261" t="str" cm="1">
        <f t="array" ref="B375">IFERROR(_xlfn.TEXTJOIN(CHAR(10),TRUE,_xlfn._xlws.FILTER(AOM[Edge_Value],AOM[ilri_code]=$G375)),"No AOM Match")</f>
        <v>No AOM Match</v>
      </c>
      <c r="C375" s="261" t="str" cm="1">
        <f t="array" ref="C375">IFERROR(
  _xlfn.TEXTJOIN(
    CHAR(10),
    TRUE,
    SUBSTITUTE(
      _xlfn._xlws.FILTER(AOM[Path], AOM[ilri_code]=$G375),
      "Management/Livestock Management/Feed Characteristic/Feed Composition/Feed Ingredient/",
      ""
    )
  ),
  "No AOM Match"
)</f>
        <v>No AOM Match</v>
      </c>
      <c r="D375" s="261" t="str" cm="1">
        <f t="array" ref="D375">_xlfn.TEXTJOIN(CHAR(10),TRUE,_xlfn._xlws.FILTER(AE$2:AE$952,$AD$2:$AD$952=$G375))</f>
        <v>Oats forage</v>
      </c>
      <c r="F375" s="228" t="str" cm="1">
        <f t="array" ref="F375">_xlfn.TEXTJOIN(CHAR(10),TRUE,_xlfn._xlws.FILTER(AF$2:AF$952,$AD$2:$AD$952=$G375))</f>
        <v>food_crops_cereals_legumes_green</v>
      </c>
      <c r="G375" s="210" t="s">
        <v>27689</v>
      </c>
      <c r="I375" s="207">
        <v>3.5</v>
      </c>
      <c r="J375" s="207">
        <v>3.4374999999999996</v>
      </c>
      <c r="K375" s="207">
        <v>6.3777049180327889</v>
      </c>
      <c r="L375" s="207">
        <v>10.203442622950826</v>
      </c>
      <c r="M375" s="207">
        <v>3.9729508196721328</v>
      </c>
      <c r="N375" s="207">
        <v>6.4819672131147525</v>
      </c>
      <c r="O375" s="207">
        <v>70.424918032786863</v>
      </c>
      <c r="P375" s="207">
        <v>32.99</v>
      </c>
      <c r="Q375" s="207">
        <v>82.74</v>
      </c>
      <c r="R375" s="207">
        <v>11.5</v>
      </c>
      <c r="S375" s="207">
        <v>4.6500000000000004</v>
      </c>
      <c r="T375" s="207">
        <v>2.2000000000000002</v>
      </c>
      <c r="U375" s="207">
        <v>264.44</v>
      </c>
      <c r="V375" s="207">
        <v>257.3</v>
      </c>
      <c r="W375" s="207">
        <v>89.600045454545437</v>
      </c>
      <c r="X375" s="207">
        <v>7.7415348837209477</v>
      </c>
      <c r="Y375" s="207">
        <v>3.5058333333333334</v>
      </c>
      <c r="Z375" s="207">
        <v>59.202511415525109</v>
      </c>
      <c r="AA375" s="207">
        <v>36.978333333333325</v>
      </c>
      <c r="AB375" s="207">
        <v>89.999772727272727</v>
      </c>
      <c r="AD375" s="210" t="s">
        <v>27679</v>
      </c>
      <c r="AE375" s="207" t="s">
        <v>28294</v>
      </c>
      <c r="AF375" s="207" t="s">
        <v>27649</v>
      </c>
    </row>
    <row r="376" spans="1:32" ht="15.95">
      <c r="A376" s="261" t="str" cm="1">
        <f t="array" ref="A376">IFERROR(_xlfn.TEXTJOIN(CHAR(10),TRUE,_xlfn._xlws.FILTER(AOM[AOM],AOM[ilri_code]=$G376)),"No AOM Match")</f>
        <v>AOM_001959
AOM_001331
AOM_001332
AOM_001895</v>
      </c>
      <c r="B376" s="261" t="str" cm="1">
        <f t="array" ref="B376">IFERROR(_xlfn.TEXTJOIN(CHAR(10),TRUE,_xlfn._xlws.FILTER(AOM[Edge_Value],AOM[ilri_code]=$G376)),"No AOM Match")</f>
        <v>Oat Grain Dried Wilted
Oat Grain
Oat Ground
Oat</v>
      </c>
      <c r="C376" s="261" t="str" cm="1">
        <f t="array" ref="C376">IFERROR(
  _xlfn.TEXTJOIN(
    CHAR(10),
    TRUE,
    SUBSTITUTE(
      _xlfn._xlws.FILTER(AOM[Path], AOM[ilri_code]=$G376),
      "Management/Livestock Management/Feed Characteristic/Feed Composition/Feed Ingredient/",
      ""
    )
  ),
  "No AOM Match"
)</f>
        <v>Crop Product/Cereal Products/Oat/Oat Grain/Oat Grain Dried Wilted
Crop Product/Cereal Products/Oat/Oat Grain
Crop Product/Cereal Products/Oat/Oat Ground
Crop Product/Cereal Products/Oat</v>
      </c>
      <c r="D376" s="261" t="str" cm="1">
        <f t="array" ref="D376">_xlfn.TEXTJOIN(CHAR(10),TRUE,_xlfn._xlws.FILTER(AE$2:AE$952,$AD$2:$AD$952=$G376))</f>
        <v>Oats grain</v>
      </c>
      <c r="F376" s="228" t="str" cm="1">
        <f t="array" ref="F376">_xlfn.TEXTJOIN(CHAR(10),TRUE,_xlfn._xlws.FILTER(AF$2:AF$952,$AD$2:$AD$952=$G376))</f>
        <v>concentrate_feeds_and_agro_industrial_by_products</v>
      </c>
      <c r="G376" s="210" t="s">
        <v>20317</v>
      </c>
      <c r="I376" s="207">
        <v>0.88709677419354827</v>
      </c>
      <c r="J376" s="207">
        <v>3.4352941176470568</v>
      </c>
      <c r="K376" s="207">
        <v>6.5527272727272718</v>
      </c>
      <c r="L376" s="207">
        <v>10.452121212121209</v>
      </c>
      <c r="M376" s="207">
        <v>4.1824242424242426</v>
      </c>
      <c r="N376" s="207">
        <v>6.7100000000000017</v>
      </c>
      <c r="O376" s="207">
        <v>67.016363636363593</v>
      </c>
      <c r="P376" s="207">
        <v>32.195483870967742</v>
      </c>
      <c r="Q376" s="207">
        <v>114.34516129032258</v>
      </c>
      <c r="R376" s="207">
        <v>4.5645161290322589</v>
      </c>
      <c r="S376" s="207">
        <v>11.599032258064511</v>
      </c>
      <c r="T376" s="207">
        <v>1.296774193548387</v>
      </c>
      <c r="U376" s="207">
        <v>658.47935483870958</v>
      </c>
      <c r="V376" s="207">
        <v>95.853225806451675</v>
      </c>
      <c r="W376" s="207">
        <v>95.031058823529463</v>
      </c>
      <c r="X376" s="207">
        <v>8.5179411764705986</v>
      </c>
      <c r="Y376" s="207">
        <v>1.9936956521739126</v>
      </c>
      <c r="AA376" s="207">
        <v>18.077608695652174</v>
      </c>
      <c r="AB376" s="207">
        <v>92.731999999999985</v>
      </c>
      <c r="AD376" s="210" t="s">
        <v>27684</v>
      </c>
      <c r="AE376" s="207" t="s">
        <v>28295</v>
      </c>
      <c r="AF376" s="207" t="s">
        <v>27649</v>
      </c>
    </row>
    <row r="377" spans="1:32" ht="32.1">
      <c r="A377" s="228" t="str" cm="1">
        <f t="array" ref="A377">IFERROR(_xlfn.TEXTJOIN(CHAR(10),TRUE,_xlfn._xlws.FILTER(AOM[AOM],AOM[ilri_code]=$G377)),"No AOM Match")</f>
        <v>AOM_006143
AOM_000574
AOM_001702</v>
      </c>
      <c r="B377" s="228" t="str" cm="1">
        <f t="array" ref="B377">IFERROR(_xlfn.TEXTJOIN(CHAR(10),TRUE,_xlfn._xlws.FILTER(AOM[Edge_Value],AOM[ilri_code]=$G377)),"No AOM Match")</f>
        <v>Oat Dried
Oat Leaves Dried
Oat Leaves Dried Ground</v>
      </c>
      <c r="C377" s="228" t="str" cm="1">
        <f t="array" ref="C377">IFERROR(
  _xlfn.TEXTJOIN(
    CHAR(10),
    TRUE,
    SUBSTITUTE(
      _xlfn._xlws.FILTER(AOM[Path], AOM[ilri_code]=$G377),
      "Management/Livestock Management/Feed Characteristic/Feed Composition/Feed Ingredient/",
      ""
    )
  ),
  "No AOM Match"
)</f>
        <v>Crop Byproduct/Cereal ByProducts/Oat/Oat Dried
Crop Byproduct/Cereal ByProducts/Oat/Oat Leaves/Oat Leaves Dried
Crop Byproduct/Cereal ByProducts/Oat/Oat Leaves/Oat Leaves Dried Ground</v>
      </c>
      <c r="D377" s="228" t="str" cm="1">
        <f t="array" ref="D377">_xlfn.TEXTJOIN(CHAR(10),TRUE,_xlfn._xlws.FILTER(AE$2:AE$952,$AD$2:$AD$952=$G377))</f>
        <v>Oats hay</v>
      </c>
      <c r="F377" s="228" t="str" cm="1">
        <f t="array" ref="F377">_xlfn.TEXTJOIN(CHAR(10),TRUE,_xlfn._xlws.FILTER(AF$2:AF$952,$AD$2:$AD$952=$G377))</f>
        <v>food_crops_cereals_legumes_green</v>
      </c>
      <c r="G377" s="210" t="s">
        <v>18982</v>
      </c>
      <c r="W377" s="207">
        <v>90.165000000000006</v>
      </c>
      <c r="X377" s="207">
        <v>5.6883333333333326</v>
      </c>
      <c r="Z377" s="207">
        <v>62.895000000000003</v>
      </c>
      <c r="AB377" s="207">
        <v>91.745000000000019</v>
      </c>
      <c r="AD377" s="210" t="s">
        <v>20932</v>
      </c>
      <c r="AE377" s="207" t="s">
        <v>20928</v>
      </c>
      <c r="AF377" s="207" t="s">
        <v>27649</v>
      </c>
    </row>
    <row r="378" spans="1:32" ht="48">
      <c r="A378" s="261" t="str" cm="1">
        <f t="array" ref="A378">IFERROR(_xlfn.TEXTJOIN(CHAR(10),TRUE,_xlfn._xlws.FILTER(AOM[AOM],AOM[ilri_code]=$G378)),"No AOM Match")</f>
        <v>No AOM Match</v>
      </c>
      <c r="B378" s="272" t="str" cm="1">
        <f t="array" ref="B378">IFERROR(_xlfn.TEXTJOIN(CHAR(10),TRUE,_xlfn._xlws.FILTER(AOM[Edge_Value],AOM[ilri_code]=$G378)),"No AOM Match")</f>
        <v>No AOM Match</v>
      </c>
      <c r="C378" s="261" t="str" cm="1">
        <f t="array" ref="C378">IFERROR(
  _xlfn.TEXTJOIN(
    CHAR(10),
    TRUE,
    SUBSTITUTE(
      _xlfn._xlws.FILTER(AOM[Path], AOM[ilri_code]=$G378),
      "Management/Livestock Management/Feed Characteristic/Feed Composition/Feed Ingredient/",
      ""
    )
  ),
  "No AOM Match"
)</f>
        <v>No AOM Match</v>
      </c>
      <c r="D378" s="261" t="str" cm="1">
        <f t="array" ref="D378">_xlfn.TEXTJOIN(CHAR(10),TRUE,_xlfn._xlws.FILTER(AE$2:AE$952,$AD$2:$AD$952=$G378))</f>
        <v>Oats husk</v>
      </c>
      <c r="F378" s="228" t="str" cm="1">
        <f t="array" ref="F378">_xlfn.TEXTJOIN(CHAR(10),TRUE,_xlfn._xlws.FILTER(AF$2:AF$952,$AD$2:$AD$952=$G378))</f>
        <v>food_crops_cereals_legumes_green</v>
      </c>
      <c r="G378" s="210" t="s">
        <v>27694</v>
      </c>
      <c r="W378" s="207">
        <v>86.4</v>
      </c>
      <c r="X378" s="207">
        <v>6.56</v>
      </c>
      <c r="Z378" s="207">
        <v>66.73</v>
      </c>
      <c r="AB378" s="207">
        <v>91.79</v>
      </c>
      <c r="AD378" s="210" t="s">
        <v>27696</v>
      </c>
      <c r="AE378" s="207" t="s">
        <v>28296</v>
      </c>
      <c r="AF378" s="207" t="s">
        <v>27649</v>
      </c>
    </row>
    <row r="379" spans="1:32" ht="15.95">
      <c r="A379" s="261" t="str" cm="1">
        <f t="array" ref="A379">IFERROR(_xlfn.TEXTJOIN(CHAR(10),TRUE,_xlfn._xlws.FILTER(AOM[AOM],AOM[ilri_code]=$G379)),"No AOM Match")</f>
        <v>No AOM Match</v>
      </c>
      <c r="B379" s="265" t="str" cm="1">
        <f t="array" ref="B379">IFERROR(_xlfn.TEXTJOIN(CHAR(10),TRUE,_xlfn._xlws.FILTER(AOM[Edge_Value],AOM[ilri_code]=$G379)),"No AOM Match")</f>
        <v>No AOM Match</v>
      </c>
      <c r="C379" s="261" t="str" cm="1">
        <f t="array" ref="C379">IFERROR(
  _xlfn.TEXTJOIN(
    CHAR(10),
    TRUE,
    SUBSTITUTE(
      _xlfn._xlws.FILTER(AOM[Path], AOM[ilri_code]=$G379),
      "Management/Livestock Management/Feed Characteristic/Feed Composition/Feed Ingredient/",
      ""
    )
  ),
  "No AOM Match"
)</f>
        <v>No AOM Match</v>
      </c>
      <c r="D379" s="261" t="str" cm="1">
        <f t="array" ref="D379">_xlfn.TEXTJOIN(CHAR(10),TRUE,_xlfn._xlws.FILTER(AE$2:AE$952,$AD$2:$AD$952=$G379))</f>
        <v>Oats roasted</v>
      </c>
      <c r="F379" s="228" t="str" cm="1">
        <f t="array" ref="F379">_xlfn.TEXTJOIN(CHAR(10),TRUE,_xlfn._xlws.FILTER(AF$2:AF$952,$AD$2:$AD$952=$G379))</f>
        <v>food_crops_cereals_legumes_green</v>
      </c>
      <c r="G379" s="210" t="s">
        <v>27699</v>
      </c>
      <c r="W379" s="207">
        <v>94.81</v>
      </c>
      <c r="X379" s="207">
        <v>6.69</v>
      </c>
      <c r="Z379" s="207">
        <v>36.69</v>
      </c>
      <c r="AB379" s="207">
        <v>95.36</v>
      </c>
      <c r="AD379" s="210" t="s">
        <v>27701</v>
      </c>
      <c r="AE379" s="207" t="s">
        <v>28297</v>
      </c>
      <c r="AF379" s="207" t="s">
        <v>27649</v>
      </c>
    </row>
    <row r="380" spans="1:32" ht="15.95">
      <c r="A380" s="228" t="str" cm="1">
        <f t="array" ref="A380">IFERROR(_xlfn.TEXTJOIN(CHAR(10),TRUE,_xlfn._xlws.FILTER(AOM[AOM],AOM[ilri_code]=$G380)),"No AOM Match")</f>
        <v>AOM_001355</v>
      </c>
      <c r="B380" s="228" t="str" cm="1">
        <f t="array" ref="B380">IFERROR(_xlfn.TEXTJOIN(CHAR(10),TRUE,_xlfn._xlws.FILTER(AOM[Edge_Value],AOM[ilri_code]=$G380)),"No AOM Match")</f>
        <v>Oat Ensiled</v>
      </c>
      <c r="C380" s="228" t="str" cm="1">
        <f t="array" ref="C380">IFERROR(
  _xlfn.TEXTJOIN(
    CHAR(10),
    TRUE,
    SUBSTITUTE(
      _xlfn._xlws.FILTER(AOM[Path], AOM[ilri_code]=$G380),
      "Management/Livestock Management/Feed Characteristic/Feed Composition/Feed Ingredient/",
      ""
    )
  ),
  "No AOM Match"
)</f>
        <v>Crop Product/Cereal Products/Oat/Oat Ensiled</v>
      </c>
      <c r="D380" s="228" t="str" cm="1">
        <f t="array" ref="D380">_xlfn.TEXTJOIN(CHAR(10),TRUE,_xlfn._xlws.FILTER(AE$2:AE$952,$AD$2:$AD$952=$G380))</f>
        <v>Oats silage</v>
      </c>
      <c r="F380" s="228" t="str" cm="1">
        <f t="array" ref="F380">_xlfn.TEXTJOIN(CHAR(10),TRUE,_xlfn._xlws.FILTER(AF$2:AF$952,$AD$2:$AD$952=$G380))</f>
        <v>food_crops_cereals_legumes_green</v>
      </c>
      <c r="G380" s="210" t="s">
        <v>20313</v>
      </c>
      <c r="J380" s="207">
        <v>4.7</v>
      </c>
      <c r="K380" s="207">
        <v>5.73</v>
      </c>
      <c r="L380" s="207">
        <v>9.25</v>
      </c>
      <c r="M380" s="207">
        <v>3.22</v>
      </c>
      <c r="N380" s="207">
        <v>5.65</v>
      </c>
      <c r="O380" s="207">
        <v>63.65</v>
      </c>
      <c r="R380" s="207">
        <v>37.5</v>
      </c>
      <c r="W380" s="207">
        <v>89.01</v>
      </c>
      <c r="X380" s="207">
        <v>7.13</v>
      </c>
      <c r="Y380" s="207">
        <v>4.3099999999999996</v>
      </c>
      <c r="Z380" s="207">
        <v>56.78</v>
      </c>
      <c r="AA380" s="207">
        <v>35.25</v>
      </c>
      <c r="AB380" s="207">
        <v>93.03</v>
      </c>
      <c r="AD380" s="210" t="s">
        <v>27703</v>
      </c>
      <c r="AE380" s="207" t="s">
        <v>28298</v>
      </c>
      <c r="AF380" s="207" t="s">
        <v>27649</v>
      </c>
    </row>
    <row r="381" spans="1:32" ht="15.95">
      <c r="A381" s="261" t="str" cm="1">
        <f t="array" ref="A381">IFERROR(_xlfn.TEXTJOIN(CHAR(10),TRUE,_xlfn._xlws.FILTER(AOM[AOM],AOM[ilri_code]=$G381)),"No AOM Match")</f>
        <v>AOM_006142
AOM_001835</v>
      </c>
      <c r="B381" s="261" t="str" cm="1">
        <f t="array" ref="B381">IFERROR(_xlfn.TEXTJOIN(CHAR(10),TRUE,_xlfn._xlws.FILTER(AOM[Edge_Value],AOM[ilri_code]=$G381)),"No AOM Match")</f>
        <v>Oat Straw Dried
Oat Straw</v>
      </c>
      <c r="C381" s="261" t="str" cm="1">
        <f t="array" ref="C381">IFERROR(
  _xlfn.TEXTJOIN(
    CHAR(10),
    TRUE,
    SUBSTITUTE(
      _xlfn._xlws.FILTER(AOM[Path], AOM[ilri_code]=$G381),
      "Management/Livestock Management/Feed Characteristic/Feed Composition/Feed Ingredient/",
      ""
    )
  ),
  "No AOM Match"
)</f>
        <v>Crop Byproduct/Cereal ByProducts/Oat/Oat Straw/Oat Straw Dried
Crop Byproduct/Cereal ByProducts/Oat/Oat Straw</v>
      </c>
      <c r="D381" s="261" t="str" cm="1">
        <f t="array" ref="D381">_xlfn.TEXTJOIN(CHAR(10),TRUE,_xlfn._xlws.FILTER(AE$2:AE$952,$AD$2:$AD$952=$G381))</f>
        <v>Oats straw</v>
      </c>
      <c r="F381" s="228" t="str" cm="1">
        <f t="array" ref="F381">_xlfn.TEXTJOIN(CHAR(10),TRUE,_xlfn._xlws.FILTER(AF$2:AF$952,$AD$2:$AD$952=$G381))</f>
        <v>food_crops_cereals_legumes_residues</v>
      </c>
      <c r="G381" s="210" t="s">
        <v>19001</v>
      </c>
      <c r="I381" s="207">
        <v>2.3417721518987347</v>
      </c>
      <c r="J381" s="207">
        <v>2.751250000000002</v>
      </c>
      <c r="K381" s="207">
        <v>5.7757031250000059</v>
      </c>
      <c r="L381" s="207">
        <v>9.344609375000001</v>
      </c>
      <c r="M381" s="207">
        <v>3.2726562499999976</v>
      </c>
      <c r="N381" s="207">
        <v>5.7037499999999994</v>
      </c>
      <c r="O381" s="207">
        <v>61.788906250000004</v>
      </c>
      <c r="P381" s="207">
        <v>20.906875000000003</v>
      </c>
      <c r="Q381" s="207">
        <v>113.94874999999998</v>
      </c>
      <c r="R381" s="207">
        <v>21.098611111111104</v>
      </c>
      <c r="S381" s="207">
        <v>8.1718749999999964</v>
      </c>
      <c r="T381" s="207">
        <v>1.3666666666666669</v>
      </c>
      <c r="U381" s="207">
        <v>524.08193548387089</v>
      </c>
      <c r="V381" s="207">
        <v>316.25833333333333</v>
      </c>
      <c r="W381" s="207">
        <v>91.352633451957288</v>
      </c>
      <c r="X381" s="207">
        <v>7.3522558922559167</v>
      </c>
      <c r="Y381" s="207">
        <v>4.3897435897435892</v>
      </c>
      <c r="Z381" s="207">
        <v>59.42608870967738</v>
      </c>
      <c r="AA381" s="207">
        <v>37.331923076923083</v>
      </c>
      <c r="AB381" s="207">
        <v>91.833272171253796</v>
      </c>
      <c r="AD381" s="210" t="s">
        <v>27726</v>
      </c>
      <c r="AE381" s="207" t="s">
        <v>28299</v>
      </c>
      <c r="AF381" s="207" t="s">
        <v>27649</v>
      </c>
    </row>
    <row r="382" spans="1:32" ht="15.95">
      <c r="A382" s="228" t="str" cm="1">
        <f t="array" ref="A382">IFERROR(_xlfn.TEXTJOIN(CHAR(10),TRUE,_xlfn._xlws.FILTER(AOM[AOM],AOM[ilri_code]=$G382)),"No AOM Match")</f>
        <v>AOM_001638
AOM_006411
AOM_002104</v>
      </c>
      <c r="B382" s="228" t="str" cm="1">
        <f t="array" ref="B382">IFERROR(_xlfn.TEXTJOIN(CHAR(10),TRUE,_xlfn._xlws.FILTER(AOM[Edge_Value],AOM[ilri_code]=$G382)),"No AOM Match")</f>
        <v>Palm Kernel Cake
Palm Kernel Cake Dried
Palm Kernel Cake Ground</v>
      </c>
      <c r="C382" s="228" t="str" cm="1">
        <f t="array" ref="C382">IFERROR(
  _xlfn.TEXTJOIN(
    CHAR(10),
    TRUE,
    SUBSTITUTE(
      _xlfn._xlws.FILTER(AOM[Path], AOM[ilri_code]=$G382),
      "Management/Livestock Management/Feed Characteristic/Feed Composition/Feed Ingredient/",
      ""
    )
  ),
  "No AOM Match"
)</f>
        <v>Crop Byproduct/Oil Plant ByProducts/Palm/Palm Kernel/Palm Kernel Cake
Crop Byproduct/Oil Plant ByProducts/Palm/Palm Kernel/Palm Kernel Cake Ground
Crop Byproduct/Oil Plant ByProducts/Palm/Palm Kernel/Palm Kernel Cake Ground</v>
      </c>
      <c r="D382" s="228" t="str" cm="1">
        <f t="array" ref="D382">_xlfn.TEXTJOIN(CHAR(10),TRUE,_xlfn._xlws.FILTER(AE$2:AE$952,$AD$2:$AD$952=$G382))</f>
        <v>Oil palm cake</v>
      </c>
      <c r="F382" s="228" t="str" cm="1">
        <f t="array" ref="F382">_xlfn.TEXTJOIN(CHAR(10),TRUE,_xlfn._xlws.FILTER(AF$2:AF$952,$AD$2:$AD$952=$G382))</f>
        <v>concentrate_feeds_and_agro_industrial_by_products</v>
      </c>
      <c r="G382" s="210" t="s">
        <v>19847</v>
      </c>
      <c r="I382" s="207">
        <v>5.1499999999999995</v>
      </c>
      <c r="J382" s="207">
        <v>3.6999999999999997</v>
      </c>
      <c r="P382" s="207">
        <v>24.494999999999994</v>
      </c>
      <c r="Q382" s="207">
        <v>414.5</v>
      </c>
      <c r="R382" s="207">
        <v>2.9</v>
      </c>
      <c r="S382" s="207">
        <v>9.8699999999999992</v>
      </c>
      <c r="T382" s="207">
        <v>3</v>
      </c>
      <c r="U382" s="207">
        <v>370.97499999999997</v>
      </c>
      <c r="V382" s="207">
        <v>1315.4</v>
      </c>
      <c r="W382" s="207">
        <v>93.375</v>
      </c>
      <c r="X382" s="207">
        <v>13</v>
      </c>
      <c r="Y382" s="207">
        <v>14.57</v>
      </c>
      <c r="Z382" s="207">
        <v>63.829999999999991</v>
      </c>
      <c r="AA382" s="207">
        <v>49.135000000000012</v>
      </c>
      <c r="AB382" s="207">
        <v>88.229999999999976</v>
      </c>
      <c r="AD382" s="210" t="s">
        <v>27745</v>
      </c>
      <c r="AE382" s="207" t="s">
        <v>28300</v>
      </c>
      <c r="AF382" s="207" t="s">
        <v>27649</v>
      </c>
    </row>
    <row r="383" spans="1:32" ht="15.95">
      <c r="A383" s="228" t="str" cm="1">
        <f t="array" ref="A383">IFERROR(_xlfn.TEXTJOIN(CHAR(10),TRUE,_xlfn._xlws.FILTER(AOM[AOM],AOM[ilri_code]=$G383)),"No AOM Match")</f>
        <v>No AOM Match</v>
      </c>
      <c r="B383" s="228" t="str" cm="1">
        <f t="array" ref="B383">IFERROR(_xlfn.TEXTJOIN(CHAR(10),TRUE,_xlfn._xlws.FILTER(AOM[Edge_Value],AOM[ilri_code]=$G383)),"No AOM Match")</f>
        <v>No AOM Match</v>
      </c>
      <c r="C383" s="228" t="str" cm="1">
        <f t="array" ref="C383">IFERROR(
  _xlfn.TEXTJOIN(
    CHAR(10),
    TRUE,
    SUBSTITUTE(
      _xlfn._xlws.FILTER(AOM[Path], AOM[ilri_code]=$G383),
      "Management/Livestock Management/Feed Characteristic/Feed Composition/Feed Ingredient/",
      ""
    )
  ),
  "No AOM Match"
)</f>
        <v>No AOM Match</v>
      </c>
      <c r="D383" s="228" t="str" cm="1">
        <f t="array" ref="D383">_xlfn.TEXTJOIN(CHAR(10),TRUE,_xlfn._xlws.FILTER(AE$2:AE$952,$AD$2:$AD$952=$G383))</f>
        <v>Oyster</v>
      </c>
      <c r="F383" s="228" t="str" cm="1">
        <f t="array" ref="F383">_xlfn.TEXTJOIN(CHAR(10),TRUE,_xlfn._xlws.FILTER(AF$2:AF$952,$AD$2:$AD$952=$G383))</f>
        <v>other_less_common</v>
      </c>
      <c r="G383" s="210" t="s">
        <v>28247</v>
      </c>
      <c r="I383" s="207">
        <v>121.65</v>
      </c>
      <c r="Q383" s="207">
        <v>583.5</v>
      </c>
      <c r="R383" s="207">
        <v>1.35</v>
      </c>
      <c r="S383" s="207">
        <v>6.0350000000000001</v>
      </c>
      <c r="T383" s="207">
        <v>0.3</v>
      </c>
      <c r="U383" s="207">
        <v>1361</v>
      </c>
      <c r="V383" s="207">
        <v>129.94999999999999</v>
      </c>
      <c r="W383" s="207">
        <v>3.3200000000000003</v>
      </c>
      <c r="X383" s="207">
        <v>1.64</v>
      </c>
      <c r="Y383" s="207">
        <v>6.08</v>
      </c>
      <c r="Z383" s="207">
        <v>44.63</v>
      </c>
      <c r="AA383" s="207">
        <v>39.72</v>
      </c>
      <c r="AB383" s="207">
        <v>97.465000000000003</v>
      </c>
      <c r="AD383" s="210" t="s">
        <v>27748</v>
      </c>
      <c r="AE383" s="207" t="s">
        <v>4159</v>
      </c>
      <c r="AF383" s="207" t="s">
        <v>27649</v>
      </c>
    </row>
    <row r="384" spans="1:32" ht="80.099999999999994">
      <c r="A384" s="261" t="str" cm="1">
        <f t="array" ref="A384">IFERROR(_xlfn.TEXTJOIN(CHAR(10),TRUE,_xlfn._xlws.FILTER(AOM[AOM],AOM[ilri_code]=$G384)),"No AOM Match")</f>
        <v>No AOM Match</v>
      </c>
      <c r="B384" s="261" t="str" cm="1">
        <f t="array" ref="B384">IFERROR(_xlfn.TEXTJOIN(CHAR(10),TRUE,_xlfn._xlws.FILTER(AOM[Edge_Value],AOM[ilri_code]=$G384)),"No AOM Match")</f>
        <v>No AOM Match</v>
      </c>
      <c r="C384" s="261" t="str" cm="1">
        <f t="array" ref="C384">IFERROR(
  _xlfn.TEXTJOIN(
    CHAR(10),
    TRUE,
    SUBSTITUTE(
      _xlfn._xlws.FILTER(AOM[Path], AOM[ilri_code]=$G384),
      "Management/Livestock Management/Feed Characteristic/Feed Composition/Feed Ingredient/",
      ""
    )
  ),
  "No AOM Match"
)</f>
        <v>No AOM Match</v>
      </c>
      <c r="D384" s="261" t="str" cm="1">
        <f t="array" ref="D384">_xlfn.TEXTJOIN(CHAR(10),TRUE,_xlfn._xlws.FILTER(AE$2:AE$952,$AD$2:$AD$952=$G384))</f>
        <v>Pangola grass</v>
      </c>
      <c r="F384" s="228" t="str" cm="1">
        <f t="array" ref="F384">_xlfn.TEXTJOIN(CHAR(10),TRUE,_xlfn._xlws.FILTER(AF$2:AF$952,$AD$2:$AD$952=$G384))</f>
        <v>Herbaceous forages-all data</v>
      </c>
      <c r="G384" s="210" t="s">
        <v>28301</v>
      </c>
      <c r="K384" s="207">
        <v>5.2960000000000012</v>
      </c>
      <c r="L384" s="207">
        <v>8.6679999999999993</v>
      </c>
      <c r="M384" s="207">
        <v>2.7120000000000002</v>
      </c>
      <c r="N384" s="207">
        <v>5.08</v>
      </c>
      <c r="O384" s="207">
        <v>59.769999999999996</v>
      </c>
      <c r="W384" s="207">
        <v>85.759999999999991</v>
      </c>
      <c r="X384" s="207">
        <v>9.3279999999999994</v>
      </c>
      <c r="Y384" s="207">
        <v>5.9</v>
      </c>
      <c r="Z384" s="207">
        <v>65.644285714285715</v>
      </c>
      <c r="AA384" s="207">
        <v>42.24</v>
      </c>
      <c r="AB384" s="207">
        <v>91.594999999999999</v>
      </c>
      <c r="AD384" s="210" t="s">
        <v>22727</v>
      </c>
      <c r="AE384" s="207" t="s">
        <v>4163</v>
      </c>
      <c r="AF384" s="207" t="s">
        <v>27649</v>
      </c>
    </row>
    <row r="385" spans="1:32" ht="15.95">
      <c r="A385" s="228" t="str" cm="1">
        <f t="array" ref="A385">IFERROR(_xlfn.TEXTJOIN(CHAR(10),TRUE,_xlfn._xlws.FILTER(AOM[AOM],AOM[ilri_code]=$G385)),"No AOM Match")</f>
        <v>AOM_006277
AOM_003677</v>
      </c>
      <c r="B385" s="228" t="str" cm="1">
        <f t="array" ref="B385">IFERROR(_xlfn.TEXTJOIN(CHAR(10),TRUE,_xlfn._xlws.FILTER(AOM[Edge_Value],AOM[ilri_code]=$G385)),"No AOM Match")</f>
        <v>Panicum Dried
Panicum</v>
      </c>
      <c r="C385" s="228" t="str" cm="1">
        <f t="array" ref="C385">IFERROR(
  _xlfn.TEXTJOIN(
    CHAR(10),
    TRUE,
    SUBSTITUTE(
      _xlfn._xlws.FILTER(AOM[Path], AOM[ilri_code]=$G385),
      "Management/Livestock Management/Feed Characteristic/Feed Composition/Feed Ingredient/",
      ""
    )
  ),
  "No AOM Match"
)</f>
        <v>Forage Plants/Cereal and Grass Forages/Panicum
Forage Plants/Cereal and Grass Forages/Panicum</v>
      </c>
      <c r="D385" s="228" t="str" cm="1">
        <f t="array" ref="D385">_xlfn.TEXTJOIN(CHAR(10),TRUE,_xlfn._xlws.FILTER(AE$2:AE$952,$AD$2:$AD$952=$G385))</f>
        <v>Panicum
Panicum sp.</v>
      </c>
      <c r="F385" s="228" t="str" cm="1">
        <f t="array" ref="F385">_xlfn.TEXTJOIN(CHAR(10),TRUE,_xlfn._xlws.FILTER(AF$2:AF$952,$AD$2:$AD$952=$G385))</f>
        <v>Herbaceous forages-all data
Herbaceous forages-all data</v>
      </c>
      <c r="G385" s="210" t="s">
        <v>21251</v>
      </c>
      <c r="I385" s="207">
        <v>4.7</v>
      </c>
      <c r="J385" s="207">
        <v>0.7142857142857143</v>
      </c>
      <c r="K385" s="207">
        <v>5.69</v>
      </c>
      <c r="L385" s="207">
        <v>7.327</v>
      </c>
      <c r="M385" s="207">
        <v>3.18</v>
      </c>
      <c r="N385" s="207">
        <v>5.61</v>
      </c>
      <c r="O385" s="207">
        <v>53.552999999999997</v>
      </c>
      <c r="W385" s="207">
        <v>89.015882352941176</v>
      </c>
      <c r="X385" s="207">
        <v>9.3076470588235303</v>
      </c>
      <c r="Y385" s="207">
        <v>5.9049999999999994</v>
      </c>
      <c r="Z385" s="207">
        <v>73.896363636363631</v>
      </c>
      <c r="AA385" s="207">
        <v>44.374999999999993</v>
      </c>
      <c r="AB385" s="207">
        <v>90.17352941176469</v>
      </c>
      <c r="AD385" s="210" t="s">
        <v>27742</v>
      </c>
      <c r="AE385" s="207" t="s">
        <v>28302</v>
      </c>
      <c r="AF385" s="207" t="s">
        <v>27649</v>
      </c>
    </row>
    <row r="386" spans="1:32" ht="15.95">
      <c r="A386" s="261" t="str" cm="1">
        <f t="array" ref="A386">IFERROR(_xlfn.TEXTJOIN(CHAR(10),TRUE,_xlfn._xlws.FILTER(AOM[AOM],AOM[ilri_code]=$G386)),"No AOM Match")</f>
        <v>No AOM Match</v>
      </c>
      <c r="B386" s="261" t="str" cm="1">
        <f t="array" ref="B386">IFERROR(_xlfn.TEXTJOIN(CHAR(10),TRUE,_xlfn._xlws.FILTER(AOM[Edge_Value],AOM[ilri_code]=$G386)),"No AOM Match")</f>
        <v>No AOM Match</v>
      </c>
      <c r="C386" s="261" t="str" cm="1">
        <f t="array" ref="C386">IFERROR(
  _xlfn.TEXTJOIN(
    CHAR(10),
    TRUE,
    SUBSTITUTE(
      _xlfn._xlws.FILTER(AOM[Path], AOM[ilri_code]=$G386),
      "Management/Livestock Management/Feed Characteristic/Feed Composition/Feed Ingredient/",
      ""
    )
  ),
  "No AOM Match"
)</f>
        <v>No AOM Match</v>
      </c>
      <c r="D386" s="261" t="str" cm="1">
        <f t="array" ref="D386">_xlfn.TEXTJOIN(CHAR(10),TRUE,_xlfn._xlws.FILTER(AE$2:AE$952,$AD$2:$AD$952=$G386))</f>
        <v>Panicum antidotale</v>
      </c>
      <c r="F386" s="228" t="str" cm="1">
        <f t="array" ref="F386">_xlfn.TEXTJOIN(CHAR(10),TRUE,_xlfn._xlws.FILTER(AF$2:AF$952,$AD$2:$AD$952=$G386))</f>
        <v>Herbaceous forages-all data</v>
      </c>
      <c r="G386" s="210" t="s">
        <v>28303</v>
      </c>
      <c r="I386" s="207">
        <v>5.5</v>
      </c>
      <c r="J386" s="207">
        <v>2.6</v>
      </c>
      <c r="P386" s="207">
        <v>14.29</v>
      </c>
      <c r="Q386" s="207">
        <v>24.93</v>
      </c>
      <c r="R386" s="207">
        <v>15.7</v>
      </c>
      <c r="S386" s="207">
        <v>8.2799999999999994</v>
      </c>
      <c r="T386" s="207">
        <v>1.5</v>
      </c>
      <c r="U386" s="207">
        <v>511.6</v>
      </c>
      <c r="V386" s="207">
        <v>1136</v>
      </c>
      <c r="W386" s="207">
        <v>87.82</v>
      </c>
      <c r="X386" s="207">
        <v>5.5</v>
      </c>
      <c r="Z386" s="207">
        <v>75.61</v>
      </c>
      <c r="AB386" s="207">
        <v>91.37</v>
      </c>
      <c r="AD386" s="210" t="s">
        <v>27759</v>
      </c>
      <c r="AE386" s="207" t="s">
        <v>4167</v>
      </c>
      <c r="AF386" s="207" t="s">
        <v>27649</v>
      </c>
    </row>
    <row r="387" spans="1:32" ht="15.95">
      <c r="A387" s="228" t="str" cm="1">
        <f t="array" ref="A387">IFERROR(_xlfn.TEXTJOIN(CHAR(10),TRUE,_xlfn._xlws.FILTER(AOM[AOM],AOM[ilri_code]=$G387)),"No AOM Match")</f>
        <v>No AOM Match</v>
      </c>
      <c r="B387" s="228" t="str" cm="1">
        <f t="array" ref="B387">IFERROR(_xlfn.TEXTJOIN(CHAR(10),TRUE,_xlfn._xlws.FILTER(AOM[Edge_Value],AOM[ilri_code]=$G387)),"No AOM Match")</f>
        <v>No AOM Match</v>
      </c>
      <c r="C387" s="228" t="str" cm="1">
        <f t="array" ref="C387">IFERROR(
  _xlfn.TEXTJOIN(
    CHAR(10),
    TRUE,
    SUBSTITUTE(
      _xlfn._xlws.FILTER(AOM[Path], AOM[ilri_code]=$G387),
      "Management/Livestock Management/Feed Characteristic/Feed Composition/Feed Ingredient/",
      ""
    )
  ),
  "No AOM Match"
)</f>
        <v>No AOM Match</v>
      </c>
      <c r="D387" s="228" t="str" cm="1">
        <f t="array" ref="D387">_xlfn.TEXTJOIN(CHAR(10),TRUE,_xlfn._xlws.FILTER(AE$2:AE$952,$AD$2:$AD$952=$G387))</f>
        <v>Panicum laetum</v>
      </c>
      <c r="F387" s="228" t="str" cm="1">
        <f t="array" ref="F387">_xlfn.TEXTJOIN(CHAR(10),TRUE,_xlfn._xlws.FILTER(AF$2:AF$952,$AD$2:$AD$952=$G387))</f>
        <v>Herbaceous forages-all data</v>
      </c>
      <c r="G387" s="210" t="s">
        <v>28304</v>
      </c>
      <c r="J387" s="207">
        <v>3.55</v>
      </c>
      <c r="P387" s="207">
        <v>41.775000000000006</v>
      </c>
      <c r="Q387" s="207">
        <v>38.484999999999999</v>
      </c>
      <c r="R387" s="207">
        <v>2.4</v>
      </c>
      <c r="S387" s="207">
        <v>6.54</v>
      </c>
      <c r="T387" s="207">
        <v>1.4500000000000002</v>
      </c>
      <c r="U387" s="207">
        <v>1026.0899999999999</v>
      </c>
      <c r="V387" s="207">
        <v>55.680000000000007</v>
      </c>
      <c r="W387" s="207">
        <v>95.235000000000014</v>
      </c>
      <c r="X387" s="207">
        <v>10.81</v>
      </c>
      <c r="Z387" s="207">
        <v>14.524999999999999</v>
      </c>
      <c r="AB387" s="207">
        <v>90.94</v>
      </c>
      <c r="AD387" s="210" t="s">
        <v>28305</v>
      </c>
      <c r="AE387" s="207" t="s">
        <v>28306</v>
      </c>
      <c r="AF387" s="207" t="s">
        <v>27649</v>
      </c>
    </row>
    <row r="388" spans="1:32" ht="15.95">
      <c r="A388" s="261" t="str" cm="1">
        <f t="array" ref="A388">IFERROR(_xlfn.TEXTJOIN(CHAR(10),TRUE,_xlfn._xlws.FILTER(AOM[AOM],AOM[ilri_code]=$G388)),"No AOM Match")</f>
        <v>No AOM Match</v>
      </c>
      <c r="B388" s="261" t="str" cm="1">
        <f t="array" ref="B388">IFERROR(_xlfn.TEXTJOIN(CHAR(10),TRUE,_xlfn._xlws.FILTER(AOM[Edge_Value],AOM[ilri_code]=$G388)),"No AOM Match")</f>
        <v>No AOM Match</v>
      </c>
      <c r="C388" s="261" t="str" cm="1">
        <f t="array" ref="C388">IFERROR(
  _xlfn.TEXTJOIN(
    CHAR(10),
    TRUE,
    SUBSTITUTE(
      _xlfn._xlws.FILTER(AOM[Path], AOM[ilri_code]=$G388),
      "Management/Livestock Management/Feed Characteristic/Feed Composition/Feed Ingredient/",
      ""
    )
  ),
  "No AOM Match"
)</f>
        <v>No AOM Match</v>
      </c>
      <c r="D388" s="261" t="str" cm="1">
        <f t="array" ref="D388">_xlfn.TEXTJOIN(CHAR(10),TRUE,_xlfn._xlws.FILTER(AE$2:AE$952,$AD$2:$AD$952=$G388))</f>
        <v>Panicum phragmitoides</v>
      </c>
      <c r="F388" s="228" t="str" cm="1">
        <f t="array" ref="F388">_xlfn.TEXTJOIN(CHAR(10),TRUE,_xlfn._xlws.FILTER(AF$2:AF$952,$AD$2:$AD$952=$G388))</f>
        <v>Herbaceous forages-all data</v>
      </c>
      <c r="G388" s="210" t="s">
        <v>28307</v>
      </c>
      <c r="J388" s="207">
        <v>0.6</v>
      </c>
      <c r="W388" s="207">
        <v>91.69</v>
      </c>
      <c r="X388" s="207">
        <v>8.25</v>
      </c>
      <c r="Y388" s="207">
        <v>7.51</v>
      </c>
      <c r="Z388" s="207">
        <v>80.319999999999993</v>
      </c>
      <c r="AA388" s="207">
        <v>39.89</v>
      </c>
      <c r="AB388" s="207">
        <v>91.31</v>
      </c>
      <c r="AD388" s="210" t="s">
        <v>27772</v>
      </c>
      <c r="AE388" s="207" t="s">
        <v>28308</v>
      </c>
      <c r="AF388" s="207" t="s">
        <v>27649</v>
      </c>
    </row>
    <row r="389" spans="1:32" ht="15.95">
      <c r="A389" s="261" t="str" cm="1">
        <f t="array" ref="A389">IFERROR(_xlfn.TEXTJOIN(CHAR(10),TRUE,_xlfn._xlws.FILTER(AOM[AOM],AOM[ilri_code]=$G389)),"No AOM Match")</f>
        <v>No AOM Match</v>
      </c>
      <c r="B389" s="261" t="str" cm="1">
        <f t="array" ref="B389">IFERROR(_xlfn.TEXTJOIN(CHAR(10),TRUE,_xlfn._xlws.FILTER(AOM[Edge_Value],AOM[ilri_code]=$G389)),"No AOM Match")</f>
        <v>No AOM Match</v>
      </c>
      <c r="C389" s="261" t="str" cm="1">
        <f t="array" ref="C389">IFERROR(
  _xlfn.TEXTJOIN(
    CHAR(10),
    TRUE,
    SUBSTITUTE(
      _xlfn._xlws.FILTER(AOM[Path], AOM[ilri_code]=$G389),
      "Management/Livestock Management/Feed Characteristic/Feed Composition/Feed Ingredient/",
      ""
    )
  ),
  "No AOM Match"
)</f>
        <v>No AOM Match</v>
      </c>
      <c r="D389" s="261" t="str" cm="1">
        <f t="array" ref="D389">_xlfn.TEXTJOIN(CHAR(10),TRUE,_xlfn._xlws.FILTER(AE$2:AE$952,$AD$2:$AD$952=$G389))</f>
        <v>Panicum subalbidum</v>
      </c>
      <c r="F389" s="228" t="str" cm="1">
        <f t="array" ref="F389">_xlfn.TEXTJOIN(CHAR(10),TRUE,_xlfn._xlws.FILTER(AF$2:AF$952,$AD$2:$AD$952=$G389))</f>
        <v>Herbaceous forages-all data</v>
      </c>
      <c r="G389" s="210" t="s">
        <v>28309</v>
      </c>
      <c r="J389" s="207">
        <v>1.0874999999999999</v>
      </c>
      <c r="P389" s="207">
        <v>44.037500000000001</v>
      </c>
      <c r="S389" s="207">
        <v>10.526250000000001</v>
      </c>
      <c r="T389" s="207">
        <v>3.2375000000000003</v>
      </c>
      <c r="W389" s="207">
        <v>91.713750000000005</v>
      </c>
      <c r="X389" s="207">
        <v>9.7125000000000004</v>
      </c>
      <c r="Y389" s="207">
        <v>4.2537500000000001</v>
      </c>
      <c r="Z389" s="207">
        <v>69.576250000000002</v>
      </c>
      <c r="AA389" s="207">
        <v>32.96125</v>
      </c>
      <c r="AB389" s="207">
        <v>92.838750000000005</v>
      </c>
      <c r="AD389" s="210" t="s">
        <v>27774</v>
      </c>
      <c r="AE389" s="207" t="s">
        <v>28310</v>
      </c>
      <c r="AF389" s="207" t="s">
        <v>27649</v>
      </c>
    </row>
    <row r="390" spans="1:32" ht="15.95">
      <c r="A390" s="228" t="str" cm="1">
        <f t="array" ref="A390">IFERROR(_xlfn.TEXTJOIN(CHAR(10),TRUE,_xlfn._xlws.FILTER(AOM[AOM],AOM[ilri_code]=$G390)),"No AOM Match")</f>
        <v>No AOM Match</v>
      </c>
      <c r="B390" s="228" t="str" cm="1">
        <f t="array" ref="B390">IFERROR(_xlfn.TEXTJOIN(CHAR(10),TRUE,_xlfn._xlws.FILTER(AOM[Edge_Value],AOM[ilri_code]=$G390)),"No AOM Match")</f>
        <v>No AOM Match</v>
      </c>
      <c r="C390" s="228" t="str" cm="1">
        <f t="array" ref="C390">IFERROR(
  _xlfn.TEXTJOIN(
    CHAR(10),
    TRUE,
    SUBSTITUTE(
      _xlfn._xlws.FILTER(AOM[Path], AOM[ilri_code]=$G390),
      "Management/Livestock Management/Feed Characteristic/Feed Composition/Feed Ingredient/",
      ""
    )
  ),
  "No AOM Match"
)</f>
        <v>No AOM Match</v>
      </c>
      <c r="D390" s="228" t="str" cm="1">
        <f t="array" ref="D390">_xlfn.TEXTJOIN(CHAR(10),TRUE,_xlfn._xlws.FILTER(AE$2:AE$952,$AD$2:$AD$952=$G390))</f>
        <v>Panicum turgidum seed</v>
      </c>
      <c r="F390" s="228" t="str" cm="1">
        <f t="array" ref="F390">_xlfn.TEXTJOIN(CHAR(10),TRUE,_xlfn._xlws.FILTER(AF$2:AF$952,$AD$2:$AD$952=$G390))</f>
        <v>Herbaceous forages-all data</v>
      </c>
      <c r="G390" s="210" t="s">
        <v>28311</v>
      </c>
      <c r="J390" s="207">
        <v>2.8</v>
      </c>
      <c r="P390" s="207">
        <v>30.28</v>
      </c>
      <c r="Q390" s="207">
        <v>17.23</v>
      </c>
      <c r="R390" s="207">
        <v>1.6</v>
      </c>
      <c r="S390" s="207">
        <v>5.71</v>
      </c>
      <c r="T390" s="207">
        <v>1</v>
      </c>
      <c r="U390" s="207">
        <v>114.66</v>
      </c>
      <c r="V390" s="207">
        <v>54.86</v>
      </c>
      <c r="W390" s="207">
        <v>97.92</v>
      </c>
      <c r="X390" s="207">
        <v>20.059999999999999</v>
      </c>
      <c r="Z390" s="207">
        <v>21.19</v>
      </c>
      <c r="AB390" s="207">
        <v>91.14</v>
      </c>
      <c r="AD390" s="210" t="s">
        <v>27785</v>
      </c>
      <c r="AE390" s="207" t="s">
        <v>28312</v>
      </c>
      <c r="AF390" s="207" t="s">
        <v>27649</v>
      </c>
    </row>
    <row r="391" spans="1:32" ht="15.95">
      <c r="A391" s="228" t="str" cm="1">
        <f t="array" ref="A391">IFERROR(_xlfn.TEXTJOIN(CHAR(10),TRUE,_xlfn._xlws.FILTER(AOM[AOM],AOM[ilri_code]=$G391)),"No AOM Match")</f>
        <v>No AOM Match</v>
      </c>
      <c r="B391" s="228" t="str" cm="1">
        <f t="array" ref="B391">IFERROR(_xlfn.TEXTJOIN(CHAR(10),TRUE,_xlfn._xlws.FILTER(AOM[Edge_Value],AOM[ilri_code]=$G391)),"No AOM Match")</f>
        <v>No AOM Match</v>
      </c>
      <c r="C391" s="228" t="str" cm="1">
        <f t="array" ref="C391">IFERROR(
  _xlfn.TEXTJOIN(
    CHAR(10),
    TRUE,
    SUBSTITUTE(
      _xlfn._xlws.FILTER(AOM[Path], AOM[ilri_code]=$G391),
      "Management/Livestock Management/Feed Characteristic/Feed Composition/Feed Ingredient/",
      ""
    )
  ),
  "No AOM Match"
)</f>
        <v>No AOM Match</v>
      </c>
      <c r="D391" s="228" t="str" cm="1">
        <f t="array" ref="D391">_xlfn.TEXTJOIN(CHAR(10),TRUE,_xlfn._xlws.FILTER(AE$2:AE$952,$AD$2:$AD$952=$G391))</f>
        <v>Pappea capensis residue</v>
      </c>
      <c r="F391" s="228" t="str" cm="1">
        <f t="array" ref="F391">_xlfn.TEXTJOIN(CHAR(10),TRUE,_xlfn._xlws.FILTER(AF$2:AF$952,$AD$2:$AD$952=$G391))</f>
        <v>food_crop_others</v>
      </c>
      <c r="G391" s="210" t="s">
        <v>28004</v>
      </c>
      <c r="W391" s="207">
        <v>93.415000000000006</v>
      </c>
      <c r="X391" s="207">
        <v>7.6357142857142861</v>
      </c>
      <c r="Y391" s="207">
        <v>18.108000000000001</v>
      </c>
      <c r="Z391" s="207">
        <v>48.754285714285707</v>
      </c>
      <c r="AA391" s="207">
        <v>37.568000000000005</v>
      </c>
      <c r="AB391" s="207">
        <v>94.425714285714292</v>
      </c>
      <c r="AD391" s="210" t="s">
        <v>27785</v>
      </c>
      <c r="AE391" s="207" t="s">
        <v>28313</v>
      </c>
      <c r="AF391" s="207" t="s">
        <v>27649</v>
      </c>
    </row>
    <row r="392" spans="1:32" ht="15.95">
      <c r="A392" s="228" t="str" cm="1">
        <f t="array" ref="A392">IFERROR(_xlfn.TEXTJOIN(CHAR(10),TRUE,_xlfn._xlws.FILTER(AOM[AOM],AOM[ilri_code]=$G392)),"No AOM Match")</f>
        <v>AOM_001816</v>
      </c>
      <c r="B392" s="228" t="str" cm="1">
        <f t="array" ref="B392">IFERROR(_xlfn.TEXTJOIN(CHAR(10),TRUE,_xlfn._xlws.FILTER(AOM[Edge_Value],AOM[ilri_code]=$G392)),"No AOM Match")</f>
        <v>Date Cull Dried Ground</v>
      </c>
      <c r="C392" s="228" t="str" cm="1">
        <f t="array" ref="C392">IFERROR(
  _xlfn.TEXTJOIN(
    CHAR(10),
    TRUE,
    SUBSTITUTE(
      _xlfn._xlws.FILTER(AOM[Path], AOM[ilri_code]=$G392),
      "Management/Livestock Management/Feed Characteristic/Feed Composition/Feed Ingredient/",
      ""
    )
  ),
  "No AOM Match"
)</f>
        <v>Crop Byproduct/Fruit ByProducts/Date/Date Cull/Date Cull Dried Ground</v>
      </c>
      <c r="D392" s="228" t="str" cm="1">
        <f t="array" ref="D392">_xlfn.TEXTJOIN(CHAR(10),TRUE,_xlfn._xlws.FILTER(AE$2:AE$952,$AD$2:$AD$952=$G392))</f>
        <v>Paroquet bur residue</v>
      </c>
      <c r="F392" s="228" t="str" cm="1">
        <f t="array" ref="F392">_xlfn.TEXTJOIN(CHAR(10),TRUE,_xlfn._xlws.FILTER(AF$2:AF$952,$AD$2:$AD$952=$G392))</f>
        <v>food_crop_others</v>
      </c>
      <c r="G392" s="210" t="s">
        <v>19281</v>
      </c>
      <c r="I392" s="207">
        <v>23.5</v>
      </c>
      <c r="P392" s="207">
        <v>75.489999999999995</v>
      </c>
      <c r="Q392" s="207">
        <v>657.69</v>
      </c>
      <c r="R392" s="207">
        <v>24.6</v>
      </c>
      <c r="S392" s="207">
        <v>16.63</v>
      </c>
      <c r="T392" s="207">
        <v>5.7</v>
      </c>
      <c r="U392" s="207">
        <v>212.28</v>
      </c>
      <c r="V392" s="207">
        <v>43.12</v>
      </c>
      <c r="W392" s="207">
        <v>89.44</v>
      </c>
      <c r="AB392" s="207">
        <v>90.21</v>
      </c>
      <c r="AD392" s="210" t="s">
        <v>27794</v>
      </c>
      <c r="AE392" s="207" t="s">
        <v>28314</v>
      </c>
      <c r="AF392" s="207" t="s">
        <v>27649</v>
      </c>
    </row>
    <row r="393" spans="1:32" ht="111.95">
      <c r="A393" s="261" t="str" cm="1">
        <f t="array" ref="A393">IFERROR(_xlfn.TEXTJOIN(CHAR(10),TRUE,_xlfn._xlws.FILTER(AOM[AOM],AOM[ilri_code]=$G393)),"No AOM Match")</f>
        <v>No AOM Match</v>
      </c>
      <c r="B393" s="261" t="str" cm="1">
        <f t="array" ref="B393">IFERROR(_xlfn.TEXTJOIN(CHAR(10),TRUE,_xlfn._xlws.FILTER(AOM[Edge_Value],AOM[ilri_code]=$G393)),"No AOM Match")</f>
        <v>No AOM Match</v>
      </c>
      <c r="C393" s="261" t="str" cm="1">
        <f t="array" ref="C393">IFERROR(
  _xlfn.TEXTJOIN(
    CHAR(10),
    TRUE,
    SUBSTITUTE(
      _xlfn._xlws.FILTER(AOM[Path], AOM[ilri_code]=$G393),
      "Management/Livestock Management/Feed Characteristic/Feed Composition/Feed Ingredient/",
      ""
    )
  ),
  "No AOM Match"
)</f>
        <v>No AOM Match</v>
      </c>
      <c r="D393" s="261" t="str" cm="1">
        <f t="array" ref="D393">_xlfn.TEXTJOIN(CHAR(10),TRUE,_xlfn._xlws.FILTER(AE$2:AE$952,$AD$2:$AD$952=$G393))</f>
        <v>Parthenium sp.</v>
      </c>
      <c r="F393" s="228" t="str" cm="1">
        <f t="array" ref="F393">_xlfn.TEXTJOIN(CHAR(10),TRUE,_xlfn._xlws.FILTER(AF$2:AF$952,$AD$2:$AD$952=$G393))</f>
        <v>other_less_common</v>
      </c>
      <c r="G393" s="210" t="s">
        <v>28251</v>
      </c>
      <c r="K393" s="207">
        <v>7.95</v>
      </c>
      <c r="L393" s="207">
        <v>12.47</v>
      </c>
      <c r="M393" s="207">
        <v>5.69</v>
      </c>
      <c r="N393" s="207">
        <v>8.41</v>
      </c>
      <c r="O393" s="207">
        <v>88.66</v>
      </c>
      <c r="W393" s="207">
        <v>88.26</v>
      </c>
      <c r="X393" s="207">
        <v>27.96</v>
      </c>
      <c r="Y393" s="207">
        <v>3.46</v>
      </c>
      <c r="Z393" s="207">
        <v>27.97</v>
      </c>
      <c r="AA393" s="207">
        <v>23.1</v>
      </c>
      <c r="AB393" s="207">
        <v>91.66</v>
      </c>
      <c r="AD393" s="210" t="s">
        <v>27794</v>
      </c>
      <c r="AE393" s="207" t="s">
        <v>28315</v>
      </c>
      <c r="AF393" s="207" t="s">
        <v>27649</v>
      </c>
    </row>
    <row r="394" spans="1:32" ht="15.95">
      <c r="A394" s="261" t="str" cm="1">
        <f t="array" ref="A394">IFERROR(_xlfn.TEXTJOIN(CHAR(10),TRUE,_xlfn._xlws.FILTER(AOM[AOM],AOM[ilri_code]=$G394)),"No AOM Match")</f>
        <v>AOM_000608</v>
      </c>
      <c r="B394" s="261" t="str" cm="1">
        <f t="array" ref="B394">IFERROR(_xlfn.TEXTJOIN(CHAR(10),TRUE,_xlfn._xlws.FILTER(AOM[Edge_Value],AOM[ilri_code]=$G394)),"No AOM Match")</f>
        <v>Pea Seed Hull</v>
      </c>
      <c r="C394" s="261" t="str" cm="1">
        <f t="array" ref="C394">IFERROR(
  _xlfn.TEXTJOIN(
    CHAR(10),
    TRUE,
    SUBSTITUTE(
      _xlfn._xlws.FILTER(AOM[Path], AOM[ilri_code]=$G394),
      "Management/Livestock Management/Feed Characteristic/Feed Composition/Feed Ingredient/",
      ""
    )
  ),
  "No AOM Match"
)</f>
        <v>Crop Byproduct/Legume ByProducts/Pea/Pea Seed Hull</v>
      </c>
      <c r="D394" s="261" t="str" cm="1">
        <f t="array" ref="D394">_xlfn.TEXTJOIN(CHAR(10),TRUE,_xlfn._xlws.FILTER(AE$2:AE$952,$AD$2:$AD$952=$G394))</f>
        <v>Pea hull</v>
      </c>
      <c r="F394" s="228" t="str" cm="1">
        <f t="array" ref="F394">_xlfn.TEXTJOIN(CHAR(10),TRUE,_xlfn._xlws.FILTER(AF$2:AF$952,$AD$2:$AD$952=$G394))</f>
        <v>food_crops_cereals_legumes_residues</v>
      </c>
      <c r="G394" s="210" t="s">
        <v>19593</v>
      </c>
      <c r="L394" s="207">
        <v>7.96</v>
      </c>
      <c r="O394" s="207">
        <v>54.25</v>
      </c>
      <c r="W394" s="207">
        <v>97.29</v>
      </c>
      <c r="X394" s="207">
        <v>7.52</v>
      </c>
      <c r="Y394" s="207">
        <v>12.82</v>
      </c>
      <c r="Z394" s="207">
        <v>63.39</v>
      </c>
      <c r="AA394" s="207">
        <v>65.099999999999994</v>
      </c>
      <c r="AB394" s="207">
        <v>92.69</v>
      </c>
      <c r="AD394" s="210" t="s">
        <v>27797</v>
      </c>
      <c r="AE394" s="207" t="s">
        <v>28316</v>
      </c>
      <c r="AF394" s="207" t="s">
        <v>27649</v>
      </c>
    </row>
    <row r="395" spans="1:32" ht="15.95">
      <c r="A395" s="261" t="str" cm="1">
        <f t="array" ref="A395">IFERROR(_xlfn.TEXTJOIN(CHAR(10),TRUE,_xlfn._xlws.FILTER(AOM[AOM],AOM[ilri_code]=$G395)),"No AOM Match")</f>
        <v>No AOM Match</v>
      </c>
      <c r="B395" s="261" t="str" cm="1">
        <f t="array" ref="B395">IFERROR(_xlfn.TEXTJOIN(CHAR(10),TRUE,_xlfn._xlws.FILTER(AOM[Edge_Value],AOM[ilri_code]=$G395)),"No AOM Match")</f>
        <v>No AOM Match</v>
      </c>
      <c r="C395" s="261" t="str" cm="1">
        <f t="array" ref="C395">IFERROR(
  _xlfn.TEXTJOIN(
    CHAR(10),
    TRUE,
    SUBSTITUTE(
      _xlfn._xlws.FILTER(AOM[Path], AOM[ilri_code]=$G395),
      "Management/Livestock Management/Feed Characteristic/Feed Composition/Feed Ingredient/",
      ""
    )
  ),
  "No AOM Match"
)</f>
        <v>No AOM Match</v>
      </c>
      <c r="D395" s="261" t="str" cm="1">
        <f t="array" ref="D395">_xlfn.TEXTJOIN(CHAR(10),TRUE,_xlfn._xlws.FILTER(AE$2:AE$952,$AD$2:$AD$952=$G395))</f>
        <v>Pea hull ( roasted)
Pea hull (roasted)</v>
      </c>
      <c r="F395" s="228" t="str" cm="1">
        <f t="array" ref="F395">_xlfn.TEXTJOIN(CHAR(10),TRUE,_xlfn._xlws.FILTER(AF$2:AF$952,$AD$2:$AD$952=$G395))</f>
        <v>food_crops_cereals_legumes_residues
food_crops_cereals_legumes_residues</v>
      </c>
      <c r="G395" s="210" t="s">
        <v>27953</v>
      </c>
      <c r="L395" s="207">
        <v>7.835</v>
      </c>
      <c r="O395" s="207">
        <v>52.43</v>
      </c>
      <c r="W395" s="207">
        <v>97.11</v>
      </c>
      <c r="X395" s="207">
        <v>4.2850000000000001</v>
      </c>
      <c r="Y395" s="207">
        <v>8.629999999999999</v>
      </c>
      <c r="Z395" s="207">
        <v>67.694999999999993</v>
      </c>
      <c r="AA395" s="207">
        <v>68.98</v>
      </c>
      <c r="AB395" s="207">
        <v>93.125</v>
      </c>
      <c r="AD395" s="210" t="s">
        <v>27802</v>
      </c>
      <c r="AE395" s="207" t="s">
        <v>28317</v>
      </c>
      <c r="AF395" s="207" t="s">
        <v>27649</v>
      </c>
    </row>
    <row r="396" spans="1:32" ht="15.95">
      <c r="A396" s="228" t="str" cm="1">
        <f t="array" ref="A396">IFERROR(_xlfn.TEXTJOIN(CHAR(10),TRUE,_xlfn._xlws.FILTER(AOM[AOM],AOM[ilri_code]=$G396)),"No AOM Match")</f>
        <v>No AOM Match</v>
      </c>
      <c r="B396" s="228" t="str" cm="1">
        <f t="array" ref="B396">IFERROR(_xlfn.TEXTJOIN(CHAR(10),TRUE,_xlfn._xlws.FILTER(AOM[Edge_Value],AOM[ilri_code]=$G396)),"No AOM Match")</f>
        <v>No AOM Match</v>
      </c>
      <c r="C396" s="228" t="str" cm="1">
        <f t="array" ref="C396">IFERROR(
  _xlfn.TEXTJOIN(
    CHAR(10),
    TRUE,
    SUBSTITUTE(
      _xlfn._xlws.FILTER(AOM[Path], AOM[ilri_code]=$G396),
      "Management/Livestock Management/Feed Characteristic/Feed Composition/Feed Ingredient/",
      ""
    )
  ),
  "No AOM Match"
)</f>
        <v>No AOM Match</v>
      </c>
      <c r="D396" s="228" t="str" cm="1">
        <f t="array" ref="D396">_xlfn.TEXTJOIN(CHAR(10),TRUE,_xlfn._xlws.FILTER(AE$2:AE$952,$AD$2:$AD$952=$G396))</f>
        <v>Pea hull (unroasted)
Pea hull with fine  grain (unroasted)(Duka)</v>
      </c>
      <c r="F396" s="228" t="str" cm="1">
        <f t="array" ref="F396">_xlfn.TEXTJOIN(CHAR(10),TRUE,_xlfn._xlws.FILTER(AF$2:AF$952,$AD$2:$AD$952=$G396))</f>
        <v>food_crops_cereals_legumes_residues
food_crops_cereals_legumes_residues</v>
      </c>
      <c r="G396" s="210" t="s">
        <v>27963</v>
      </c>
      <c r="L396" s="207">
        <v>10.414999999999999</v>
      </c>
      <c r="O396" s="207">
        <v>75.47999999999999</v>
      </c>
      <c r="W396" s="207">
        <v>91.60499999999999</v>
      </c>
      <c r="X396" s="207">
        <v>30.049999999999997</v>
      </c>
      <c r="Y396" s="207">
        <v>2.3650000000000002</v>
      </c>
      <c r="Z396" s="207">
        <v>21.795000000000002</v>
      </c>
      <c r="AA396" s="207">
        <v>11.24</v>
      </c>
      <c r="AB396" s="207">
        <v>92.074999999999989</v>
      </c>
      <c r="AD396" s="210" t="s">
        <v>27802</v>
      </c>
      <c r="AE396" s="207" t="s">
        <v>4385</v>
      </c>
      <c r="AF396" s="207" t="s">
        <v>27649</v>
      </c>
    </row>
    <row r="397" spans="1:32" ht="15.95">
      <c r="A397" s="261" t="str" cm="1">
        <f t="array" ref="A397">IFERROR(_xlfn.TEXTJOIN(CHAR(10),TRUE,_xlfn._xlws.FILTER(AOM[AOM],AOM[ilri_code]=$G397)),"No AOM Match")</f>
        <v>AOM_002226</v>
      </c>
      <c r="B397" s="261" t="str" cm="1">
        <f t="array" ref="B397">IFERROR(_xlfn.TEXTJOIN(CHAR(10),TRUE,_xlfn._xlws.FILTER(AOM[Edge_Value],AOM[ilri_code]=$G397)),"No AOM Match")</f>
        <v>Pea</v>
      </c>
      <c r="C397" s="261" t="str" cm="1">
        <f t="array" ref="C397">IFERROR(
  _xlfn.TEXTJOIN(
    CHAR(10),
    TRUE,
    SUBSTITUTE(
      _xlfn._xlws.FILTER(AOM[Path], AOM[ilri_code]=$G397),
      "Management/Livestock Management/Feed Characteristic/Feed Composition/Feed Ingredient/",
      ""
    )
  ),
  "No AOM Match"
)</f>
        <v>Crop Product/Legume Products/Pea</v>
      </c>
      <c r="D397" s="261" t="str" cm="1">
        <f t="array" ref="D397">_xlfn.TEXTJOIN(CHAR(10),TRUE,_xlfn._xlws.FILTER(AE$2:AE$952,$AD$2:$AD$952=$G397))</f>
        <v>Pea seed</v>
      </c>
      <c r="F397" s="228" t="str" cm="1">
        <f t="array" ref="F397">_xlfn.TEXTJOIN(CHAR(10),TRUE,_xlfn._xlws.FILTER(AF$2:AF$952,$AD$2:$AD$952=$G397))</f>
        <v>concentrate_feeds_and_agro_industrial_by_products</v>
      </c>
      <c r="G397" s="210" t="s">
        <v>20449</v>
      </c>
      <c r="J397" s="207">
        <v>6.5</v>
      </c>
      <c r="R397" s="207">
        <v>15</v>
      </c>
      <c r="W397" s="207">
        <v>96.39</v>
      </c>
      <c r="X397" s="207">
        <v>29.5</v>
      </c>
      <c r="AB397" s="207">
        <v>89.01</v>
      </c>
      <c r="AD397" s="210" t="s">
        <v>28318</v>
      </c>
      <c r="AE397" s="207" t="s">
        <v>28319</v>
      </c>
      <c r="AF397" s="207" t="s">
        <v>27649</v>
      </c>
    </row>
    <row r="398" spans="1:32" ht="15.95">
      <c r="A398" s="261" t="str" cm="1">
        <f t="array" ref="A398">IFERROR(_xlfn.TEXTJOIN(CHAR(10),TRUE,_xlfn._xlws.FILTER(AOM[AOM],AOM[ilri_code]=$G398)),"No AOM Match")</f>
        <v>No AOM Match</v>
      </c>
      <c r="B398" s="261" t="str" cm="1">
        <f t="array" ref="B398">IFERROR(_xlfn.TEXTJOIN(CHAR(10),TRUE,_xlfn._xlws.FILTER(AOM[Edge_Value],AOM[ilri_code]=$G398)),"No AOM Match")</f>
        <v>No AOM Match</v>
      </c>
      <c r="C398" s="261" t="str" cm="1">
        <f t="array" ref="C398">IFERROR(
  _xlfn.TEXTJOIN(
    CHAR(10),
    TRUE,
    SUBSTITUTE(
      _xlfn._xlws.FILTER(AOM[Path], AOM[ilri_code]=$G398),
      "Management/Livestock Management/Feed Characteristic/Feed Composition/Feed Ingredient/",
      ""
    )
  ),
  "No AOM Match"
)</f>
        <v>No AOM Match</v>
      </c>
      <c r="D398" s="261" t="str" cm="1">
        <f t="array" ref="D398">_xlfn.TEXTJOIN(CHAR(10),TRUE,_xlfn._xlws.FILTER(AE$2:AE$952,$AD$2:$AD$952=$G398))</f>
        <v>Pearl millet stover</v>
      </c>
      <c r="F398" s="228" t="str" cm="1">
        <f t="array" ref="F398">_xlfn.TEXTJOIN(CHAR(10),TRUE,_xlfn._xlws.FILTER(AF$2:AF$952,$AD$2:$AD$952=$G398))</f>
        <v>food_crops_cereals_legumes_residues</v>
      </c>
      <c r="G398" s="210" t="s">
        <v>27906</v>
      </c>
      <c r="L398" s="207">
        <v>8.08</v>
      </c>
      <c r="O398" s="207">
        <v>54.878333333333337</v>
      </c>
      <c r="W398" s="207">
        <v>86.03</v>
      </c>
      <c r="X398" s="207">
        <v>4.4928571428571429</v>
      </c>
      <c r="Y398" s="207">
        <v>6.3899999999999988</v>
      </c>
      <c r="Z398" s="207">
        <v>67.082857142857137</v>
      </c>
      <c r="AA398" s="207">
        <v>42.57</v>
      </c>
      <c r="AB398" s="207">
        <v>91.58142857142856</v>
      </c>
      <c r="AD398" s="210" t="s">
        <v>27805</v>
      </c>
      <c r="AE398" s="207" t="s">
        <v>28320</v>
      </c>
      <c r="AF398" s="207" t="s">
        <v>27649</v>
      </c>
    </row>
    <row r="399" spans="1:32" ht="128.1">
      <c r="A399" s="228" t="str" cm="1">
        <f t="array" ref="A399">IFERROR(_xlfn.TEXTJOIN(CHAR(10),TRUE,_xlfn._xlws.FILTER(AOM[AOM],AOM[ilri_code]=$G399)),"No AOM Match")</f>
        <v>No AOM Match</v>
      </c>
      <c r="B399" s="228" t="str" cm="1">
        <f t="array" ref="B399">IFERROR(_xlfn.TEXTJOIN(CHAR(10),TRUE,_xlfn._xlws.FILTER(AOM[Edge_Value],AOM[ilri_code]=$G399)),"No AOM Match")</f>
        <v>No AOM Match</v>
      </c>
      <c r="C399" s="228" t="str" cm="1">
        <f t="array" ref="C399">IFERROR(
  _xlfn.TEXTJOIN(
    CHAR(10),
    TRUE,
    SUBSTITUTE(
      _xlfn._xlws.FILTER(AOM[Path], AOM[ilri_code]=$G399),
      "Management/Livestock Management/Feed Characteristic/Feed Composition/Feed Ingredient/",
      ""
    )
  ),
  "No AOM Match"
)</f>
        <v>No AOM Match</v>
      </c>
      <c r="D399" s="228" t="str" cm="1">
        <f t="array" ref="D399">_xlfn.TEXTJOIN(CHAR(10),TRUE,_xlfn._xlws.FILTER(AE$2:AE$952,$AD$2:$AD$952=$G399))</f>
        <v>Pearl millet straw</v>
      </c>
      <c r="F399" s="228" t="str" cm="1">
        <f t="array" ref="F399">_xlfn.TEXTJOIN(CHAR(10),TRUE,_xlfn._xlws.FILTER(AF$2:AF$952,$AD$2:$AD$952=$G399))</f>
        <v>food_crops_cereals_legumes_residues</v>
      </c>
      <c r="G399" s="210" t="s">
        <v>27981</v>
      </c>
      <c r="K399" s="207">
        <v>4.7699999999999996</v>
      </c>
      <c r="L399" s="207">
        <v>7.91</v>
      </c>
      <c r="M399" s="207">
        <v>2.0499999999999998</v>
      </c>
      <c r="N399" s="207">
        <v>4.3899999999999997</v>
      </c>
      <c r="O399" s="207">
        <v>52.859999999999992</v>
      </c>
      <c r="W399" s="207">
        <v>90.71</v>
      </c>
      <c r="X399" s="207">
        <v>3.1549999999999998</v>
      </c>
      <c r="Y399" s="207">
        <v>6.875</v>
      </c>
      <c r="Z399" s="207">
        <v>76.600000000000009</v>
      </c>
      <c r="AA399" s="207">
        <v>50.004999999999995</v>
      </c>
      <c r="AB399" s="207">
        <v>92.550000000000011</v>
      </c>
    </row>
    <row r="400" spans="1:32" ht="15.95">
      <c r="A400" s="228" t="str" cm="1">
        <f t="array" ref="A400">IFERROR(_xlfn.TEXTJOIN(CHAR(10),TRUE,_xlfn._xlws.FILTER(AOM[AOM],AOM[ilri_code]=$G400)),"No AOM Match")</f>
        <v>No AOM Match</v>
      </c>
      <c r="B400" s="228" t="str" cm="1">
        <f t="array" ref="B400">IFERROR(_xlfn.TEXTJOIN(CHAR(10),TRUE,_xlfn._xlws.FILTER(AOM[Edge_Value],AOM[ilri_code]=$G400)),"No AOM Match")</f>
        <v>No AOM Match</v>
      </c>
      <c r="C400" s="228" t="str" cm="1">
        <f t="array" ref="C400">IFERROR(
  _xlfn.TEXTJOIN(
    CHAR(10),
    TRUE,
    SUBSTITUTE(
      _xlfn._xlws.FILTER(AOM[Path], AOM[ilri_code]=$G400),
      "Management/Livestock Management/Feed Characteristic/Feed Composition/Feed Ingredient/",
      ""
    )
  ),
  "No AOM Match"
)</f>
        <v>No AOM Match</v>
      </c>
      <c r="D400" s="228" t="str" cm="1">
        <f t="array" ref="D400">_xlfn.TEXTJOIN(CHAR(10),TRUE,_xlfn._xlws.FILTER(AE$2:AE$952,$AD$2:$AD$952=$G400))</f>
        <v>Pellet Broiler Starter  (Intraco)</v>
      </c>
      <c r="F400" s="228" t="str" cm="1">
        <f t="array" ref="F400">_xlfn.TEXTJOIN(CHAR(10),TRUE,_xlfn._xlws.FILTER(AF$2:AF$952,$AD$2:$AD$952=$G400))</f>
        <v>food_crops_cereals_legumes_green</v>
      </c>
      <c r="G400" s="210" t="s">
        <v>27743</v>
      </c>
      <c r="L400" s="207">
        <v>8.93</v>
      </c>
      <c r="O400" s="207">
        <v>67</v>
      </c>
      <c r="Y400" s="207">
        <v>4.42</v>
      </c>
      <c r="Z400" s="207">
        <v>43.04</v>
      </c>
      <c r="AA400" s="207">
        <v>17.54</v>
      </c>
      <c r="AB400" s="207">
        <v>93.63</v>
      </c>
      <c r="AD400" s="210" t="s">
        <v>27855</v>
      </c>
      <c r="AE400" s="207" t="s">
        <v>28321</v>
      </c>
      <c r="AF400" s="207" t="s">
        <v>27649</v>
      </c>
    </row>
    <row r="401" spans="1:32" ht="15.95">
      <c r="A401" s="228" t="str" cm="1">
        <f t="array" ref="A401">IFERROR(_xlfn.TEXTJOIN(CHAR(10),TRUE,_xlfn._xlws.FILTER(AOM[AOM],AOM[ilri_code]=$G401)),"No AOM Match")</f>
        <v>No AOM Match</v>
      </c>
      <c r="B401" s="228" t="str" cm="1">
        <f t="array" ref="B401">IFERROR(_xlfn.TEXTJOIN(CHAR(10),TRUE,_xlfn._xlws.FILTER(AOM[Edge_Value],AOM[ilri_code]=$G401)),"No AOM Match")</f>
        <v>No AOM Match</v>
      </c>
      <c r="C401" s="228" t="str" cm="1">
        <f t="array" ref="C401">IFERROR(
  _xlfn.TEXTJOIN(
    CHAR(10),
    TRUE,
    SUBSTITUTE(
      _xlfn._xlws.FILTER(AOM[Path], AOM[ilri_code]=$G401),
      "Management/Livestock Management/Feed Characteristic/Feed Composition/Feed Ingredient/",
      ""
    )
  ),
  "No AOM Match"
)</f>
        <v>No AOM Match</v>
      </c>
      <c r="D401" s="228" t="str" cm="1">
        <f t="array" ref="D401">_xlfn.TEXTJOIN(CHAR(10),TRUE,_xlfn._xlws.FILTER(AE$2:AE$952,$AD$2:$AD$952=$G401))</f>
        <v>Pellet Starter</v>
      </c>
      <c r="F401" s="228" t="str" cm="1">
        <f t="array" ref="F401">_xlfn.TEXTJOIN(CHAR(10),TRUE,_xlfn._xlws.FILTER(AF$2:AF$952,$AD$2:$AD$952=$G401))</f>
        <v>food_crops_cereals_legumes_green</v>
      </c>
      <c r="G401" s="210" t="s">
        <v>27746</v>
      </c>
      <c r="L401" s="207">
        <v>9.56</v>
      </c>
      <c r="O401" s="207">
        <v>66.73</v>
      </c>
      <c r="Y401" s="207">
        <v>4.6900000000000004</v>
      </c>
      <c r="Z401" s="207">
        <v>37.369999999999997</v>
      </c>
      <c r="AA401" s="207">
        <v>17.5</v>
      </c>
      <c r="AB401" s="207">
        <v>92.44</v>
      </c>
      <c r="AD401" s="210" t="s">
        <v>27857</v>
      </c>
      <c r="AE401" s="207" t="s">
        <v>28322</v>
      </c>
      <c r="AF401" s="207" t="s">
        <v>27649</v>
      </c>
    </row>
    <row r="402" spans="1:32" ht="15.95">
      <c r="A402" s="261" t="str" cm="1">
        <f t="array" ref="A402">IFERROR(_xlfn.TEXTJOIN(CHAR(10),TRUE,_xlfn._xlws.FILTER(AOM[AOM],AOM[ilri_code]=$G402)),"No AOM Match")</f>
        <v>No AOM Match</v>
      </c>
      <c r="B402" s="261" t="str" cm="1">
        <f t="array" ref="B402">IFERROR(_xlfn.TEXTJOIN(CHAR(10),TRUE,_xlfn._xlws.FILTER(AOM[Edge_Value],AOM[ilri_code]=$G402)),"No AOM Match")</f>
        <v>No AOM Match</v>
      </c>
      <c r="C402" s="261" t="str" cm="1">
        <f t="array" ref="C402">IFERROR(
  _xlfn.TEXTJOIN(
    CHAR(10),
    TRUE,
    SUBSTITUTE(
      _xlfn._xlws.FILTER(AOM[Path], AOM[ilri_code]=$G402),
      "Management/Livestock Management/Feed Characteristic/Feed Composition/Feed Ingredient/",
      ""
    )
  ),
  "No AOM Match"
)</f>
        <v>No AOM Match</v>
      </c>
      <c r="D402" s="261" t="str" cm="1">
        <f t="array" ref="D402">_xlfn.TEXTJOIN(CHAR(10),TRUE,_xlfn._xlws.FILTER(AE$2:AE$952,$AD$2:$AD$952=$G402))</f>
        <v>Pelleted Broiler Grower</v>
      </c>
      <c r="F402" s="228" t="str" cm="1">
        <f t="array" ref="F402">_xlfn.TEXTJOIN(CHAR(10),TRUE,_xlfn._xlws.FILTER(AF$2:AF$952,$AD$2:$AD$952=$G402))</f>
        <v>food_crops_cereals_legumes_green</v>
      </c>
      <c r="G402" s="210" t="s">
        <v>27749</v>
      </c>
      <c r="L402" s="207">
        <v>9.31</v>
      </c>
      <c r="O402" s="207">
        <v>65.150000000000006</v>
      </c>
      <c r="Y402" s="207">
        <v>5.28</v>
      </c>
      <c r="Z402" s="207">
        <v>42.06</v>
      </c>
      <c r="AA402" s="207">
        <v>17.07</v>
      </c>
      <c r="AB402" s="207">
        <v>94.18</v>
      </c>
      <c r="AD402" s="210" t="s">
        <v>27874</v>
      </c>
      <c r="AE402" s="207" t="s">
        <v>28323</v>
      </c>
      <c r="AF402" s="207" t="s">
        <v>27649</v>
      </c>
    </row>
    <row r="403" spans="1:32" ht="15.95">
      <c r="A403" s="261" t="str" cm="1">
        <f t="array" ref="A403">IFERROR(_xlfn.TEXTJOIN(CHAR(10),TRUE,_xlfn._xlws.FILTER(AOM[AOM],AOM[ilri_code]=$G403)),"No AOM Match")</f>
        <v>No AOM Match</v>
      </c>
      <c r="B403" s="261" t="str" cm="1">
        <f t="array" ref="B403">IFERROR(_xlfn.TEXTJOIN(CHAR(10),TRUE,_xlfn._xlws.FILTER(AOM[Edge_Value],AOM[ilri_code]=$G403)),"No AOM Match")</f>
        <v>No AOM Match</v>
      </c>
      <c r="C403" s="261" t="str" cm="1">
        <f t="array" ref="C403">IFERROR(
  _xlfn.TEXTJOIN(
    CHAR(10),
    TRUE,
    SUBSTITUTE(
      _xlfn._xlws.FILTER(AOM[Path], AOM[ilri_code]=$G403),
      "Management/Livestock Management/Feed Characteristic/Feed Composition/Feed Ingredient/",
      ""
    )
  ),
  "No AOM Match"
)</f>
        <v>No AOM Match</v>
      </c>
      <c r="D403" s="261" t="str" cm="1">
        <f t="array" ref="D403">_xlfn.TEXTJOIN(CHAR(10),TRUE,_xlfn._xlws.FILTER(AE$2:AE$952,$AD$2:$AD$952=$G403))</f>
        <v>Pelleted Broiler Starter</v>
      </c>
      <c r="F403" s="228" t="str" cm="1">
        <f t="array" ref="F403">_xlfn.TEXTJOIN(CHAR(10),TRUE,_xlfn._xlws.FILTER(AF$2:AF$952,$AD$2:$AD$952=$G403))</f>
        <v>food_crops_cereals_legumes_green</v>
      </c>
      <c r="G403" s="210" t="s">
        <v>27751</v>
      </c>
      <c r="L403" s="207">
        <v>9.84</v>
      </c>
      <c r="O403" s="207">
        <v>69.400000000000006</v>
      </c>
      <c r="Y403" s="207">
        <v>4.78</v>
      </c>
      <c r="Z403" s="207">
        <v>39.28</v>
      </c>
      <c r="AA403" s="207">
        <v>14.98</v>
      </c>
      <c r="AB403" s="207">
        <v>93.85</v>
      </c>
      <c r="AD403" s="210" t="s">
        <v>27877</v>
      </c>
      <c r="AE403" s="207" t="s">
        <v>28324</v>
      </c>
      <c r="AF403" s="207" t="s">
        <v>27649</v>
      </c>
    </row>
    <row r="404" spans="1:32" ht="15.95">
      <c r="A404" s="261" t="str" cm="1">
        <f t="array" ref="A404">IFERROR(_xlfn.TEXTJOIN(CHAR(10),TRUE,_xlfn._xlws.FILTER(AOM[AOM],AOM[ilri_code]=$G404)),"No AOM Match")</f>
        <v>No AOM Match</v>
      </c>
      <c r="B404" s="261" t="str" cm="1">
        <f t="array" ref="B404">IFERROR(_xlfn.TEXTJOIN(CHAR(10),TRUE,_xlfn._xlws.FILTER(AOM[Edge_Value],AOM[ilri_code]=$G404)),"No AOM Match")</f>
        <v>No AOM Match</v>
      </c>
      <c r="C404" s="261" t="str" cm="1">
        <f t="array" ref="C404">IFERROR(
  _xlfn.TEXTJOIN(
    CHAR(10),
    TRUE,
    SUBSTITUTE(
      _xlfn._xlws.FILTER(AOM[Path], AOM[ilri_code]=$G404),
      "Management/Livestock Management/Feed Characteristic/Feed Composition/Feed Ingredient/",
      ""
    )
  ),
  "No AOM Match"
)</f>
        <v>No AOM Match</v>
      </c>
      <c r="D404" s="261" t="str" cm="1">
        <f t="array" ref="D404">_xlfn.TEXTJOIN(CHAR(10),TRUE,_xlfn._xlws.FILTER(AE$2:AE$952,$AD$2:$AD$952=$G404))</f>
        <v>Pennisetum longistylum</v>
      </c>
      <c r="F404" s="228" t="str" cm="1">
        <f t="array" ref="F404">_xlfn.TEXTJOIN(CHAR(10),TRUE,_xlfn._xlws.FILTER(AF$2:AF$952,$AD$2:$AD$952=$G404))</f>
        <v>Herbaceous forages-all data</v>
      </c>
      <c r="G404" s="210" t="s">
        <v>28325</v>
      </c>
      <c r="L404" s="207">
        <v>7.99</v>
      </c>
      <c r="O404" s="207">
        <v>53.92</v>
      </c>
      <c r="W404" s="207">
        <v>90.254999999999995</v>
      </c>
      <c r="X404" s="207">
        <v>4.8599999999999994</v>
      </c>
      <c r="Y404" s="207">
        <v>2.6749999999999998</v>
      </c>
      <c r="Z404" s="207">
        <v>67.680000000000007</v>
      </c>
      <c r="AA404" s="207">
        <v>34.085000000000001</v>
      </c>
      <c r="AB404" s="207">
        <v>90.295000000000002</v>
      </c>
      <c r="AD404" s="210" t="s">
        <v>27883</v>
      </c>
      <c r="AE404" s="207" t="s">
        <v>28326</v>
      </c>
      <c r="AF404" s="207" t="s">
        <v>27649</v>
      </c>
    </row>
    <row r="405" spans="1:32" ht="128.1">
      <c r="A405" s="261" t="str" cm="1">
        <f t="array" ref="A405">IFERROR(_xlfn.TEXTJOIN(CHAR(10),TRUE,_xlfn._xlws.FILTER(AOM[AOM],AOM[ilri_code]=$G405)),"No AOM Match")</f>
        <v>No AOM Match</v>
      </c>
      <c r="B405" s="261" t="str" cm="1">
        <f t="array" ref="B405">IFERROR(_xlfn.TEXTJOIN(CHAR(10),TRUE,_xlfn._xlws.FILTER(AOM[Edge_Value],AOM[ilri_code]=$G405)),"No AOM Match")</f>
        <v>No AOM Match</v>
      </c>
      <c r="C405" s="261" t="str" cm="1">
        <f t="array" ref="C405">IFERROR(
  _xlfn.TEXTJOIN(
    CHAR(10),
    TRUE,
    SUBSTITUTE(
      _xlfn._xlws.FILTER(AOM[Path], AOM[ilri_code]=$G405),
      "Management/Livestock Management/Feed Characteristic/Feed Composition/Feed Ingredient/",
      ""
    )
  ),
  "No AOM Match"
)</f>
        <v>No AOM Match</v>
      </c>
      <c r="D405" s="261" t="str" cm="1">
        <f t="array" ref="D405">_xlfn.TEXTJOIN(CHAR(10),TRUE,_xlfn._xlws.FILTER(AE$2:AE$952,$AD$2:$AD$952=$G405))</f>
        <v>Pennisetum polystachion</v>
      </c>
      <c r="F405" s="228" t="str" cm="1">
        <f t="array" ref="F405">_xlfn.TEXTJOIN(CHAR(10),TRUE,_xlfn._xlws.FILTER(AF$2:AF$952,$AD$2:$AD$952=$G405))</f>
        <v>Herbaceous forages-all data</v>
      </c>
      <c r="G405" s="210" t="s">
        <v>28327</v>
      </c>
      <c r="L405" s="207">
        <v>7.3949999999999996</v>
      </c>
      <c r="O405" s="207">
        <v>53.314999999999998</v>
      </c>
      <c r="W405" s="207">
        <v>88.11</v>
      </c>
      <c r="X405" s="207">
        <v>12.780000000000001</v>
      </c>
      <c r="Y405" s="207">
        <v>6.3450000000000006</v>
      </c>
      <c r="Z405" s="207">
        <v>61.47</v>
      </c>
      <c r="AA405" s="207">
        <v>41.494999999999997</v>
      </c>
      <c r="AB405" s="207">
        <v>91.240000000000009</v>
      </c>
    </row>
    <row r="406" spans="1:32" ht="15.95">
      <c r="A406" s="261" t="str" cm="1">
        <f t="array" ref="A406">IFERROR(_xlfn.TEXTJOIN(CHAR(10),TRUE,_xlfn._xlws.FILTER(AOM[AOM],AOM[ilri_code]=$G406)),"No AOM Match")</f>
        <v>No AOM Match</v>
      </c>
      <c r="B406" s="261" t="str" cm="1">
        <f t="array" ref="B406">IFERROR(_xlfn.TEXTJOIN(CHAR(10),TRUE,_xlfn._xlws.FILTER(AOM[Edge_Value],AOM[ilri_code]=$G406)),"No AOM Match")</f>
        <v>No AOM Match</v>
      </c>
      <c r="C406" s="261" t="str" cm="1">
        <f t="array" ref="C406">IFERROR(
  _xlfn.TEXTJOIN(
    CHAR(10),
    TRUE,
    SUBSTITUTE(
      _xlfn._xlws.FILTER(AOM[Path], AOM[ilri_code]=$G406),
      "Management/Livestock Management/Feed Characteristic/Feed Composition/Feed Ingredient/",
      ""
    )
  ),
  "No AOM Match"
)</f>
        <v>No AOM Match</v>
      </c>
      <c r="D406" s="261" t="str" cm="1">
        <f t="array" ref="D406">_xlfn.TEXTJOIN(CHAR(10),TRUE,_xlfn._xlws.FILTER(AE$2:AE$952,$AD$2:$AD$952=$G406))</f>
        <v>Pennisetum riparium</v>
      </c>
      <c r="F406" s="228" t="str" cm="1">
        <f t="array" ref="F406">_xlfn.TEXTJOIN(CHAR(10),TRUE,_xlfn._xlws.FILTER(AF$2:AF$952,$AD$2:$AD$952=$G406))</f>
        <v>Herbaceous forages-all data</v>
      </c>
      <c r="G406" s="210" t="s">
        <v>28328</v>
      </c>
      <c r="L406" s="207">
        <v>8.01</v>
      </c>
      <c r="O406" s="207">
        <v>55.212000000000003</v>
      </c>
      <c r="W406" s="207">
        <v>89.165999999999997</v>
      </c>
      <c r="X406" s="207">
        <v>6.8719999999999999</v>
      </c>
      <c r="Y406" s="207">
        <v>3.2980000000000005</v>
      </c>
      <c r="Z406" s="207">
        <v>69.957999999999998</v>
      </c>
      <c r="AA406" s="207">
        <v>37.245999999999995</v>
      </c>
      <c r="AB406" s="207">
        <v>90.318000000000012</v>
      </c>
      <c r="AD406" s="210" t="s">
        <v>27926</v>
      </c>
      <c r="AE406" s="207" t="s">
        <v>28329</v>
      </c>
      <c r="AF406" s="207" t="s">
        <v>27649</v>
      </c>
    </row>
    <row r="407" spans="1:32" ht="15.95">
      <c r="A407" s="228" t="str" cm="1">
        <f t="array" ref="A407">IFERROR(_xlfn.TEXTJOIN(CHAR(10),TRUE,_xlfn._xlws.FILTER(AOM[AOM],AOM[ilri_code]=$G407)),"No AOM Match")</f>
        <v>No AOM Match</v>
      </c>
      <c r="B407" s="228" t="str" cm="1">
        <f t="array" ref="B407">IFERROR(_xlfn.TEXTJOIN(CHAR(10),TRUE,_xlfn._xlws.FILTER(AOM[Edge_Value],AOM[ilri_code]=$G407)),"No AOM Match")</f>
        <v>No AOM Match</v>
      </c>
      <c r="C407" s="228" t="str" cm="1">
        <f t="array" ref="C407">IFERROR(
  _xlfn.TEXTJOIN(
    CHAR(10),
    TRUE,
    SUBSTITUTE(
      _xlfn._xlws.FILTER(AOM[Path], AOM[ilri_code]=$G407),
      "Management/Livestock Management/Feed Characteristic/Feed Composition/Feed Ingredient/",
      ""
    )
  ),
  "No AOM Match"
)</f>
        <v>No AOM Match</v>
      </c>
      <c r="D407" s="228" t="str" cm="1">
        <f t="array" ref="D407">_xlfn.TEXTJOIN(CHAR(10),TRUE,_xlfn._xlws.FILTER(AE$2:AE$952,$AD$2:$AD$952=$G407))</f>
        <v>Pennisetum schimperi</v>
      </c>
      <c r="F407" s="228" t="str" cm="1">
        <f t="array" ref="F407">_xlfn.TEXTJOIN(CHAR(10),TRUE,_xlfn._xlws.FILTER(AF$2:AF$952,$AD$2:$AD$952=$G407))</f>
        <v>Herbaceous forages-all data</v>
      </c>
      <c r="G407" s="210" t="s">
        <v>28330</v>
      </c>
      <c r="I407" s="207">
        <v>4.4000000000000004</v>
      </c>
      <c r="J407" s="207">
        <v>1.1000000000000001</v>
      </c>
      <c r="P407" s="207">
        <v>5.2</v>
      </c>
      <c r="R407" s="207">
        <v>3.5</v>
      </c>
      <c r="S407" s="207">
        <v>3.6</v>
      </c>
      <c r="T407" s="207">
        <v>1</v>
      </c>
      <c r="U407" s="207">
        <v>281.89999999999998</v>
      </c>
      <c r="V407" s="207">
        <v>100</v>
      </c>
      <c r="W407" s="207">
        <v>88.98</v>
      </c>
      <c r="X407" s="207">
        <v>3.56</v>
      </c>
      <c r="Y407" s="207">
        <v>5.54</v>
      </c>
      <c r="Z407" s="207">
        <v>81.66</v>
      </c>
      <c r="AA407" s="207">
        <v>53.19</v>
      </c>
      <c r="AB407" s="207">
        <v>91.84</v>
      </c>
      <c r="AD407" s="210" t="s">
        <v>27928</v>
      </c>
      <c r="AE407" s="207" t="s">
        <v>28331</v>
      </c>
      <c r="AF407" s="207" t="s">
        <v>27649</v>
      </c>
    </row>
    <row r="408" spans="1:32" ht="15.95">
      <c r="A408" s="261" t="str" cm="1">
        <f t="array" ref="A408">IFERROR(_xlfn.TEXTJOIN(CHAR(10),TRUE,_xlfn._xlws.FILTER(AOM[AOM],AOM[ilri_code]=$G408)),"No AOM Match")</f>
        <v>AOM_006280
AOM_001443</v>
      </c>
      <c r="B408" s="261" t="str" cm="1">
        <f t="array" ref="B408">IFERROR(_xlfn.TEXTJOIN(CHAR(10),TRUE,_xlfn._xlws.FILTER(AOM[Edge_Value],AOM[ilri_code]=$G408)),"No AOM Match")</f>
        <v>Pennisetum Dried
Pennisetum</v>
      </c>
      <c r="C408" s="261" t="str" cm="1">
        <f t="array" ref="C408">IFERROR(
  _xlfn.TEXTJOIN(
    CHAR(10),
    TRUE,
    SUBSTITUTE(
      _xlfn._xlws.FILTER(AOM[Path], AOM[ilri_code]=$G408),
      "Management/Livestock Management/Feed Characteristic/Feed Composition/Feed Ingredient/",
      ""
    )
  ),
  "No AOM Match"
)</f>
        <v>Forage Plants/Cereal and Grass Forages/Pennisetum
Forage Plants/Cereal and Grass Forages/Pennisetum</v>
      </c>
      <c r="D408" s="261" t="str" cm="1">
        <f t="array" ref="D408">_xlfn.TEXTJOIN(CHAR(10),TRUE,_xlfn._xlws.FILTER(AE$2:AE$952,$AD$2:$AD$952=$G408))</f>
        <v>Pennisetum sp.</v>
      </c>
      <c r="F408" s="228" t="str" cm="1">
        <f t="array" ref="F408">_xlfn.TEXTJOIN(CHAR(10),TRUE,_xlfn._xlws.FILTER(AF$2:AF$952,$AD$2:$AD$952=$G408))</f>
        <v>Herbaceous forages-all data</v>
      </c>
      <c r="G408" s="210" t="s">
        <v>21286</v>
      </c>
      <c r="L408" s="207">
        <v>7.86</v>
      </c>
      <c r="O408" s="207">
        <v>56.63</v>
      </c>
      <c r="W408" s="207">
        <v>84.26</v>
      </c>
      <c r="X408" s="207">
        <v>9.92</v>
      </c>
      <c r="Y408" s="207">
        <v>3.99</v>
      </c>
      <c r="Z408" s="207">
        <v>64.849999999999994</v>
      </c>
      <c r="AA408" s="207">
        <v>30.73</v>
      </c>
      <c r="AB408" s="207">
        <v>91.53</v>
      </c>
      <c r="AD408" s="210" t="s">
        <v>27965</v>
      </c>
      <c r="AE408" s="207" t="s">
        <v>28332</v>
      </c>
      <c r="AF408" s="207" t="s">
        <v>27649</v>
      </c>
    </row>
    <row r="409" spans="1:32" ht="15.95">
      <c r="A409" s="261" t="str" cm="1">
        <f t="array" ref="A409">IFERROR(_xlfn.TEXTJOIN(CHAR(10),TRUE,_xlfn._xlws.FILTER(AOM[AOM],AOM[ilri_code]=$G409)),"No AOM Match")</f>
        <v>No AOM Match</v>
      </c>
      <c r="B409" s="261" t="str" cm="1">
        <f t="array" ref="B409">IFERROR(_xlfn.TEXTJOIN(CHAR(10),TRUE,_xlfn._xlws.FILTER(AOM[Edge_Value],AOM[ilri_code]=$G409)),"No AOM Match")</f>
        <v>No AOM Match</v>
      </c>
      <c r="C409" s="261" t="str" cm="1">
        <f t="array" ref="C409">IFERROR(
  _xlfn.TEXTJOIN(
    CHAR(10),
    TRUE,
    SUBSTITUTE(
      _xlfn._xlws.FILTER(AOM[Path], AOM[ilri_code]=$G409),
      "Management/Livestock Management/Feed Characteristic/Feed Composition/Feed Ingredient/",
      ""
    )
  ),
  "No AOM Match"
)</f>
        <v>No AOM Match</v>
      </c>
      <c r="D409" s="261" t="str" cm="1">
        <f t="array" ref="D409">_xlfn.TEXTJOIN(CHAR(10),TRUE,_xlfn._xlws.FILTER(AE$2:AE$952,$AD$2:$AD$952=$G409))</f>
        <v>Pennisetum sphacelatum</v>
      </c>
      <c r="F409" s="228" t="str" cm="1">
        <f t="array" ref="F409">_xlfn.TEXTJOIN(CHAR(10),TRUE,_xlfn._xlws.FILTER(AF$2:AF$952,$AD$2:$AD$952=$G409))</f>
        <v>Herbaceous forages-all data</v>
      </c>
      <c r="G409" s="210" t="s">
        <v>28333</v>
      </c>
      <c r="L409" s="207">
        <v>6.47</v>
      </c>
      <c r="O409" s="207">
        <v>45.89</v>
      </c>
      <c r="W409" s="207">
        <v>90.135000000000005</v>
      </c>
      <c r="X409" s="207">
        <v>4.24</v>
      </c>
      <c r="Y409" s="207">
        <v>7.46</v>
      </c>
      <c r="Z409" s="207">
        <v>80.47</v>
      </c>
      <c r="AA409" s="207">
        <v>51.19</v>
      </c>
      <c r="AB409" s="207">
        <v>91.844999999999999</v>
      </c>
      <c r="AD409" s="210" t="s">
        <v>28016</v>
      </c>
      <c r="AE409" s="207" t="s">
        <v>28334</v>
      </c>
      <c r="AF409" s="207" t="s">
        <v>27649</v>
      </c>
    </row>
    <row r="410" spans="1:32" ht="15.95">
      <c r="A410" s="228" t="str" cm="1">
        <f t="array" ref="A410">IFERROR(_xlfn.TEXTJOIN(CHAR(10),TRUE,_xlfn._xlws.FILTER(AOM[AOM],AOM[ilri_code]=$G410)),"No AOM Match")</f>
        <v>No AOM Match</v>
      </c>
      <c r="B410" s="228" t="str" cm="1">
        <f t="array" ref="B410">IFERROR(_xlfn.TEXTJOIN(CHAR(10),TRUE,_xlfn._xlws.FILTER(AOM[Edge_Value],AOM[ilri_code]=$G410)),"No AOM Match")</f>
        <v>No AOM Match</v>
      </c>
      <c r="C410" s="228" t="str" cm="1">
        <f t="array" ref="C410">IFERROR(
  _xlfn.TEXTJOIN(
    CHAR(10),
    TRUE,
    SUBSTITUTE(
      _xlfn._xlws.FILTER(AOM[Path], AOM[ilri_code]=$G410),
      "Management/Livestock Management/Feed Characteristic/Feed Composition/Feed Ingredient/",
      ""
    )
  ),
  "No AOM Match"
)</f>
        <v>No AOM Match</v>
      </c>
      <c r="D410" s="228" t="str" cm="1">
        <f t="array" ref="D410">_xlfn.TEXTJOIN(CHAR(10),TRUE,_xlfn._xlws.FILTER(AE$2:AE$952,$AD$2:$AD$952=$G410))</f>
        <v>Pennisetum thunbergii</v>
      </c>
      <c r="F410" s="228" t="str" cm="1">
        <f t="array" ref="F410">_xlfn.TEXTJOIN(CHAR(10),TRUE,_xlfn._xlws.FILTER(AF$2:AF$952,$AD$2:$AD$952=$G410))</f>
        <v>Herbaceous forages-all data</v>
      </c>
      <c r="G410" s="210" t="s">
        <v>28335</v>
      </c>
      <c r="L410" s="207">
        <v>7.5</v>
      </c>
      <c r="O410" s="207">
        <v>52.333333333333321</v>
      </c>
      <c r="W410" s="207">
        <v>87.909333333333322</v>
      </c>
      <c r="X410" s="207">
        <v>7.1246666666666671</v>
      </c>
      <c r="Y410" s="207">
        <v>4.6940000000000008</v>
      </c>
      <c r="Z410" s="207">
        <v>71.788000000000011</v>
      </c>
      <c r="AA410" s="207">
        <v>39.14533333333334</v>
      </c>
      <c r="AB410" s="207">
        <v>91.182000000000016</v>
      </c>
      <c r="AD410" s="210" t="s">
        <v>20838</v>
      </c>
      <c r="AE410" s="207" t="s">
        <v>28336</v>
      </c>
      <c r="AF410" s="207" t="s">
        <v>27649</v>
      </c>
    </row>
    <row r="411" spans="1:32" ht="63.95">
      <c r="A411" s="261" t="str" cm="1">
        <f t="array" ref="A411">IFERROR(_xlfn.TEXTJOIN(CHAR(10),TRUE,_xlfn._xlws.FILTER(AOM[AOM],AOM[ilri_code]=$G411)),"No AOM Match")</f>
        <v>AOM_001444</v>
      </c>
      <c r="B411" s="261" t="str" cm="1">
        <f t="array" ref="B411">IFERROR(_xlfn.TEXTJOIN(CHAR(10),TRUE,_xlfn._xlws.FILTER(AOM[Edge_Value],AOM[ilri_code]=$G411)),"No AOM Match")</f>
        <v>Pennisetum villosum</v>
      </c>
      <c r="C411" s="261" t="str" cm="1">
        <f t="array" ref="C411">IFERROR(
  _xlfn.TEXTJOIN(
    CHAR(10),
    TRUE,
    SUBSTITUTE(
      _xlfn._xlws.FILTER(AOM[Path], AOM[ilri_code]=$G411),
      "Management/Livestock Management/Feed Characteristic/Feed Composition/Feed Ingredient/",
      ""
    )
  ),
  "No AOM Match"
)</f>
        <v>Forage Plants/Cereal and Grass Forages/Pennisetum villosum</v>
      </c>
      <c r="D411" s="261" t="str" cm="1">
        <f t="array" ref="D411">_xlfn.TEXTJOIN(CHAR(10),TRUE,_xlfn._xlws.FILTER(AE$2:AE$952,$AD$2:$AD$952=$G411))</f>
        <v>Pennisetum villosum</v>
      </c>
      <c r="F411" s="228" t="str" cm="1">
        <f t="array" ref="F411">_xlfn.TEXTJOIN(CHAR(10),TRUE,_xlfn._xlws.FILTER(AF$2:AF$952,$AD$2:$AD$952=$G411))</f>
        <v>Herbaceous forages-all data</v>
      </c>
      <c r="G411" s="210" t="s">
        <v>21357</v>
      </c>
      <c r="L411" s="207">
        <v>8.0549999999999997</v>
      </c>
      <c r="O411" s="207">
        <v>56.052499999999995</v>
      </c>
      <c r="W411" s="207">
        <v>88.465000000000003</v>
      </c>
      <c r="X411" s="207">
        <v>8.1850000000000005</v>
      </c>
      <c r="Y411" s="207">
        <v>3.2749999999999999</v>
      </c>
      <c r="Z411" s="207">
        <v>70.1875</v>
      </c>
      <c r="AA411" s="207">
        <v>36.739999999999995</v>
      </c>
      <c r="AB411" s="207">
        <v>90.55749999999999</v>
      </c>
      <c r="AD411" s="210" t="s">
        <v>19500</v>
      </c>
      <c r="AE411" s="207" t="s">
        <v>28337</v>
      </c>
      <c r="AF411" s="207" t="s">
        <v>27649</v>
      </c>
    </row>
    <row r="412" spans="1:32" ht="15.95">
      <c r="A412" s="261" t="str" cm="1">
        <f t="array" ref="A412">IFERROR(_xlfn.TEXTJOIN(CHAR(10),TRUE,_xlfn._xlws.FILTER(AOM[AOM],AOM[ilri_code]=$G412)),"No AOM Match")</f>
        <v>No AOM Match</v>
      </c>
      <c r="B412" s="261" t="str" cm="1">
        <f t="array" ref="B412">IFERROR(_xlfn.TEXTJOIN(CHAR(10),TRUE,_xlfn._xlws.FILTER(AOM[Edge_Value],AOM[ilri_code]=$G412)),"No AOM Match")</f>
        <v>No AOM Match</v>
      </c>
      <c r="C412" s="261" t="str" cm="1">
        <f t="array" ref="C412">IFERROR(
  _xlfn.TEXTJOIN(
    CHAR(10),
    TRUE,
    SUBSTITUTE(
      _xlfn._xlws.FILTER(AOM[Path], AOM[ilri_code]=$G412),
      "Management/Livestock Management/Feed Characteristic/Feed Composition/Feed Ingredient/",
      ""
    )
  ),
  "No AOM Match"
)</f>
        <v>No AOM Match</v>
      </c>
      <c r="D412" s="261" t="str" cm="1">
        <f t="array" ref="D412">_xlfn.TEXTJOIN(CHAR(10),TRUE,_xlfn._xlws.FILTER(AE$2:AE$952,$AD$2:$AD$952=$G412))</f>
        <v>Persian clover</v>
      </c>
      <c r="F412" s="228" t="str" cm="1">
        <f t="array" ref="F412">_xlfn.TEXTJOIN(CHAR(10),TRUE,_xlfn._xlws.FILTER(AF$2:AF$952,$AD$2:$AD$952=$G412))</f>
        <v>Herbaceous forages-all data</v>
      </c>
      <c r="G412" s="210" t="s">
        <v>28318</v>
      </c>
      <c r="K412" s="207">
        <v>7.3633333333333342</v>
      </c>
      <c r="L412" s="207">
        <v>11.590000000000002</v>
      </c>
      <c r="M412" s="207">
        <v>5.036666666666668</v>
      </c>
      <c r="N412" s="207">
        <v>7.7</v>
      </c>
      <c r="O412" s="207">
        <v>79.176666666666662</v>
      </c>
      <c r="W412" s="207">
        <v>91.147692307692296</v>
      </c>
      <c r="X412" s="207">
        <v>13.281874999999999</v>
      </c>
      <c r="Y412" s="207">
        <v>2.7524999999999999</v>
      </c>
      <c r="Z412" s="207">
        <v>30.458750000000002</v>
      </c>
      <c r="AA412" s="207">
        <v>23.435000000000002</v>
      </c>
      <c r="AB412" s="207">
        <v>92.123750000000001</v>
      </c>
      <c r="AD412" s="210" t="s">
        <v>21259</v>
      </c>
      <c r="AE412" s="207" t="s">
        <v>28338</v>
      </c>
      <c r="AF412" s="207" t="s">
        <v>27649</v>
      </c>
    </row>
    <row r="413" spans="1:32" ht="15.95">
      <c r="A413" s="228" t="str" cm="1">
        <f t="array" ref="A413">IFERROR(_xlfn.TEXTJOIN(CHAR(10),TRUE,_xlfn._xlws.FILTER(AOM[AOM],AOM[ilri_code]=$G413)),"No AOM Match")</f>
        <v>No AOM Match</v>
      </c>
      <c r="B413" s="228" t="str" cm="1">
        <f t="array" ref="B413">IFERROR(_xlfn.TEXTJOIN(CHAR(10),TRUE,_xlfn._xlws.FILTER(AOM[Edge_Value],AOM[ilri_code]=$G413)),"No AOM Match")</f>
        <v>No AOM Match</v>
      </c>
      <c r="C413" s="228" t="str" cm="1">
        <f t="array" ref="C413">IFERROR(
  _xlfn.TEXTJOIN(
    CHAR(10),
    TRUE,
    SUBSTITUTE(
      _xlfn._xlws.FILTER(AOM[Path], AOM[ilri_code]=$G413),
      "Management/Livestock Management/Feed Characteristic/Feed Composition/Feed Ingredient/",
      ""
    )
  ),
  "No AOM Match"
)</f>
        <v>No AOM Match</v>
      </c>
      <c r="D413" s="228" t="str" cm="1">
        <f t="array" ref="D413">_xlfn.TEXTJOIN(CHAR(10),TRUE,_xlfn._xlws.FILTER(AE$2:AE$952,$AD$2:$AD$952=$G413))</f>
        <v>Phalaris sp.</v>
      </c>
      <c r="F413" s="228" t="str" cm="1">
        <f t="array" ref="F413">_xlfn.TEXTJOIN(CHAR(10),TRUE,_xlfn._xlws.FILTER(AF$2:AF$952,$AD$2:$AD$952=$G413))</f>
        <v>Herbaceous forages-all data</v>
      </c>
      <c r="G413" s="210" t="s">
        <v>28339</v>
      </c>
      <c r="L413" s="207">
        <v>8.82</v>
      </c>
      <c r="O413" s="207">
        <v>58.458799999999989</v>
      </c>
      <c r="W413" s="207">
        <v>91.543599999999969</v>
      </c>
      <c r="X413" s="207">
        <v>7.7295999999999996</v>
      </c>
      <c r="Y413" s="207">
        <v>4.1668000000000003</v>
      </c>
      <c r="Z413" s="207">
        <v>70.630800000000008</v>
      </c>
      <c r="AA413" s="207">
        <v>39.294400000000003</v>
      </c>
      <c r="AB413" s="207">
        <v>90.38160000000002</v>
      </c>
      <c r="AD413" s="210" t="s">
        <v>21259</v>
      </c>
      <c r="AE413" s="207" t="s">
        <v>28340</v>
      </c>
      <c r="AF413" s="207" t="s">
        <v>27649</v>
      </c>
    </row>
    <row r="414" spans="1:32" ht="15.95">
      <c r="A414" s="261" t="str" cm="1">
        <f t="array" ref="A414">IFERROR(_xlfn.TEXTJOIN(CHAR(10),TRUE,_xlfn._xlws.FILTER(AOM[AOM],AOM[ilri_code]=$G414)),"No AOM Match")</f>
        <v>No AOM Match</v>
      </c>
      <c r="B414" s="261" t="str" cm="1">
        <f t="array" ref="B414">IFERROR(_xlfn.TEXTJOIN(CHAR(10),TRUE,_xlfn._xlws.FILTER(AOM[Edge_Value],AOM[ilri_code]=$G414)),"No AOM Match")</f>
        <v>No AOM Match</v>
      </c>
      <c r="C414" s="261" t="str" cm="1">
        <f t="array" ref="C414">IFERROR(
  _xlfn.TEXTJOIN(
    CHAR(10),
    TRUE,
    SUBSTITUTE(
      _xlfn._xlws.FILTER(AOM[Path], AOM[ilri_code]=$G414),
      "Management/Livestock Management/Feed Characteristic/Feed Composition/Feed Ingredient/",
      ""
    )
  ),
  "No AOM Match"
)</f>
        <v>No AOM Match</v>
      </c>
      <c r="D414" s="261" t="str" cm="1">
        <f t="array" ref="D414">_xlfn.TEXTJOIN(CHAR(10),TRUE,_xlfn._xlws.FILTER(AE$2:AE$952,$AD$2:$AD$952=$G414))</f>
        <v>Phalaris/scarba</v>
      </c>
      <c r="F414" s="228" t="str" cm="1">
        <f t="array" ref="F414">_xlfn.TEXTJOIN(CHAR(10),TRUE,_xlfn._xlws.FILTER(AF$2:AF$952,$AD$2:$AD$952=$G414))</f>
        <v>Herbaceous forages-all data</v>
      </c>
      <c r="G414" s="210" t="s">
        <v>28341</v>
      </c>
      <c r="L414" s="207">
        <v>6.8949999999999996</v>
      </c>
      <c r="O414" s="207">
        <v>51.56</v>
      </c>
      <c r="W414" s="207">
        <v>86.59</v>
      </c>
      <c r="X414" s="207">
        <v>8.2799999999999994</v>
      </c>
      <c r="Y414" s="207">
        <v>4.58</v>
      </c>
      <c r="Z414" s="207">
        <v>65.75</v>
      </c>
      <c r="AA414" s="207">
        <v>35.615000000000002</v>
      </c>
      <c r="AB414" s="207">
        <v>89.669999999999987</v>
      </c>
      <c r="AD414" s="210" t="s">
        <v>28079</v>
      </c>
      <c r="AE414" s="207" t="s">
        <v>28342</v>
      </c>
      <c r="AF414" s="207" t="s">
        <v>27649</v>
      </c>
    </row>
    <row r="415" spans="1:32" ht="15.95">
      <c r="A415" s="261" t="str" cm="1">
        <f t="array" ref="A415">IFERROR(_xlfn.TEXTJOIN(CHAR(10),TRUE,_xlfn._xlws.FILTER(AOM[AOM],AOM[ilri_code]=$G415)),"No AOM Match")</f>
        <v>No AOM Match</v>
      </c>
      <c r="B415" s="261" t="str" cm="1">
        <f t="array" ref="B415">IFERROR(_xlfn.TEXTJOIN(CHAR(10),TRUE,_xlfn._xlws.FILTER(AOM[Edge_Value],AOM[ilri_code]=$G415)),"No AOM Match")</f>
        <v>No AOM Match</v>
      </c>
      <c r="C415" s="261" t="str" cm="1">
        <f t="array" ref="C415">IFERROR(
  _xlfn.TEXTJOIN(
    CHAR(10),
    TRUE,
    SUBSTITUTE(
      _xlfn._xlws.FILTER(AOM[Path], AOM[ilri_code]=$G415),
      "Management/Livestock Management/Feed Characteristic/Feed Composition/Feed Ingredient/",
      ""
    )
  ),
  "No AOM Match"
)</f>
        <v>No AOM Match</v>
      </c>
      <c r="D415" s="261" t="str" cm="1">
        <f t="array" ref="D415">_xlfn.TEXTJOIN(CHAR(10),TRUE,_xlfn._xlws.FILTER(AE$2:AE$952,$AD$2:$AD$952=$G415))</f>
        <v>Pigeonpea edible twigs</v>
      </c>
      <c r="F415" s="228" t="str" cm="1">
        <f t="array" ref="F415">_xlfn.TEXTJOIN(CHAR(10),TRUE,_xlfn._xlws.FILTER(AF$2:AF$952,$AD$2:$AD$952=$G415))</f>
        <v>food_crops_cereals_legumes_residues</v>
      </c>
      <c r="G415" s="210" t="s">
        <v>27941</v>
      </c>
      <c r="L415" s="207">
        <v>7.1253333333333337</v>
      </c>
      <c r="O415" s="207">
        <v>50.931666666666679</v>
      </c>
      <c r="X415" s="207">
        <v>17.487333333333332</v>
      </c>
      <c r="Y415" s="207">
        <v>9.2276666666666678</v>
      </c>
      <c r="Z415" s="207">
        <v>61.345333333333322</v>
      </c>
      <c r="AA415" s="207">
        <v>40.590000000000003</v>
      </c>
      <c r="AB415" s="207">
        <v>91.141333333333321</v>
      </c>
      <c r="AD415" s="210" t="s">
        <v>28082</v>
      </c>
      <c r="AE415" s="207" t="s">
        <v>28343</v>
      </c>
      <c r="AF415" s="207" t="s">
        <v>27649</v>
      </c>
    </row>
    <row r="416" spans="1:32" ht="15.95">
      <c r="A416" s="228" t="str" cm="1">
        <f t="array" ref="A416">IFERROR(_xlfn.TEXTJOIN(CHAR(10),TRUE,_xlfn._xlws.FILTER(AOM[AOM],AOM[ilri_code]=$G416)),"No AOM Match")</f>
        <v>No AOM Match</v>
      </c>
      <c r="B416" s="228" t="str" cm="1">
        <f t="array" ref="B416">IFERROR(_xlfn.TEXTJOIN(CHAR(10),TRUE,_xlfn._xlws.FILTER(AOM[Edge_Value],AOM[ilri_code]=$G416)),"No AOM Match")</f>
        <v>No AOM Match</v>
      </c>
      <c r="C416" s="228" t="str" cm="1">
        <f t="array" ref="C416">IFERROR(
  _xlfn.TEXTJOIN(
    CHAR(10),
    TRUE,
    SUBSTITUTE(
      _xlfn._xlws.FILTER(AOM[Path], AOM[ilri_code]=$G416),
      "Management/Livestock Management/Feed Characteristic/Feed Composition/Feed Ingredient/",
      ""
    )
  ),
  "No AOM Match"
)</f>
        <v>No AOM Match</v>
      </c>
      <c r="D416" s="228" t="str" cm="1">
        <f t="array" ref="D416">_xlfn.TEXTJOIN(CHAR(10),TRUE,_xlfn._xlws.FILTER(AE$2:AE$952,$AD$2:$AD$952=$G416))</f>
        <v>Pigeonpea hay</v>
      </c>
      <c r="F416" s="228" t="str" cm="1">
        <f t="array" ref="F416">_xlfn.TEXTJOIN(CHAR(10),TRUE,_xlfn._xlws.FILTER(AF$2:AF$952,$AD$2:$AD$952=$G416))</f>
        <v>food_crops_cereals_legumes_green</v>
      </c>
      <c r="G416" s="210" t="s">
        <v>27704</v>
      </c>
      <c r="K416" s="207">
        <v>4.5733333333333333</v>
      </c>
      <c r="L416" s="207">
        <v>7.6433333333333344</v>
      </c>
      <c r="M416" s="207">
        <v>1.8366666666666667</v>
      </c>
      <c r="N416" s="207">
        <v>4.13</v>
      </c>
      <c r="O416" s="207">
        <v>48.616666666666674</v>
      </c>
      <c r="W416" s="207">
        <v>93.473333333333343</v>
      </c>
      <c r="X416" s="207">
        <v>15.219999999999999</v>
      </c>
      <c r="Z416" s="207">
        <v>62.251666666666665</v>
      </c>
      <c r="AB416" s="207">
        <v>91.388333333333335</v>
      </c>
      <c r="AD416" s="210" t="s">
        <v>28091</v>
      </c>
      <c r="AE416" s="207" t="s">
        <v>28344</v>
      </c>
      <c r="AF416" s="207" t="s">
        <v>27649</v>
      </c>
    </row>
    <row r="417" spans="1:32" ht="80.099999999999994">
      <c r="A417" s="261" t="str" cm="1">
        <f t="array" ref="A417">IFERROR(_xlfn.TEXTJOIN(CHAR(10),TRUE,_xlfn._xlws.FILTER(AOM[AOM],AOM[ilri_code]=$G417)),"No AOM Match")</f>
        <v>AOM_000609</v>
      </c>
      <c r="B417" s="261" t="str" cm="1">
        <f t="array" ref="B417">IFERROR(_xlfn.TEXTJOIN(CHAR(10),TRUE,_xlfn._xlws.FILTER(AOM[Edge_Value],AOM[ilri_code]=$G417)),"No AOM Match")</f>
        <v>Pigeon Pea Leaves</v>
      </c>
      <c r="C417" s="261" t="str" cm="1">
        <f t="array" ref="C417">IFERROR(
  _xlfn.TEXTJOIN(
    CHAR(10),
    TRUE,
    SUBSTITUTE(
      _xlfn._xlws.FILTER(AOM[Path], AOM[ilri_code]=$G417),
      "Management/Livestock Management/Feed Characteristic/Feed Composition/Feed Ingredient/",
      ""
    )
  ),
  "No AOM Match"
)</f>
        <v>Crop Byproduct/Legume ByProducts/Pigeon Pea/Pigeon Pea Leaves</v>
      </c>
      <c r="D417" s="261" t="str" cm="1">
        <f t="array" ref="D417">_xlfn.TEXTJOIN(CHAR(10),TRUE,_xlfn._xlws.FILTER(AE$2:AE$952,$AD$2:$AD$952=$G417))</f>
        <v>Pigeonpea leaf</v>
      </c>
      <c r="F417" s="228" t="str" cm="1">
        <f t="array" ref="F417">_xlfn.TEXTJOIN(CHAR(10),TRUE,_xlfn._xlws.FILTER(AF$2:AF$952,$AD$2:$AD$952=$G417))</f>
        <v>food_crops_cereals_legumes_residues</v>
      </c>
      <c r="G417" s="210" t="s">
        <v>19608</v>
      </c>
      <c r="L417" s="207">
        <v>8.2137142857142873</v>
      </c>
      <c r="O417" s="207">
        <v>62.491999999999997</v>
      </c>
      <c r="X417" s="207">
        <v>32.087428571428553</v>
      </c>
      <c r="Y417" s="207">
        <v>8.9914285714285729</v>
      </c>
      <c r="Z417" s="207">
        <v>42.423714285714283</v>
      </c>
      <c r="AA417" s="207">
        <v>27.221714285714288</v>
      </c>
      <c r="AB417" s="207">
        <v>90.568285714285707</v>
      </c>
      <c r="AD417" s="210" t="s">
        <v>28097</v>
      </c>
      <c r="AE417" s="207" t="s">
        <v>28345</v>
      </c>
      <c r="AF417" s="207" t="s">
        <v>27649</v>
      </c>
    </row>
    <row r="418" spans="1:32" ht="80.099999999999994">
      <c r="A418" s="261" t="str" cm="1">
        <f t="array" ref="A418">IFERROR(_xlfn.TEXTJOIN(CHAR(10),TRUE,_xlfn._xlws.FILTER(AOM[AOM],AOM[ilri_code]=$G418)),"No AOM Match")</f>
        <v>No AOM Match</v>
      </c>
      <c r="B418" s="261" t="str" cm="1">
        <f t="array" ref="B418">IFERROR(_xlfn.TEXTJOIN(CHAR(10),TRUE,_xlfn._xlws.FILTER(AOM[Edge_Value],AOM[ilri_code]=$G418)),"No AOM Match")</f>
        <v>No AOM Match</v>
      </c>
      <c r="C418" s="261" t="str" cm="1">
        <f t="array" ref="C418">IFERROR(
  _xlfn.TEXTJOIN(
    CHAR(10),
    TRUE,
    SUBSTITUTE(
      _xlfn._xlws.FILTER(AOM[Path], AOM[ilri_code]=$G418),
      "Management/Livestock Management/Feed Characteristic/Feed Composition/Feed Ingredient/",
      ""
    )
  ),
  "No AOM Match"
)</f>
        <v>No AOM Match</v>
      </c>
      <c r="D418" s="261" t="str" cm="1">
        <f t="array" ref="D418">_xlfn.TEXTJOIN(CHAR(10),TRUE,_xlfn._xlws.FILTER(AE$2:AE$952,$AD$2:$AD$952=$G418))</f>
        <v>Pigeonpea leaf + pod</v>
      </c>
      <c r="F418" s="228" t="str" cm="1">
        <f t="array" ref="F418">_xlfn.TEXTJOIN(CHAR(10),TRUE,_xlfn._xlws.FILTER(AF$2:AF$952,$AD$2:$AD$952=$G418))</f>
        <v>food_crops_cereals_legumes_residues</v>
      </c>
      <c r="G418" s="210" t="s">
        <v>27916</v>
      </c>
      <c r="L418" s="207">
        <v>7.4250000000000007</v>
      </c>
      <c r="O418" s="207">
        <v>52.202499999999986</v>
      </c>
      <c r="W418" s="207">
        <v>87.976250000000007</v>
      </c>
      <c r="X418" s="207">
        <v>9.0525000000000002</v>
      </c>
      <c r="Y418" s="207">
        <v>12.839999999999998</v>
      </c>
      <c r="Z418" s="207">
        <v>54.313749999999999</v>
      </c>
      <c r="AA418" s="207">
        <v>45.419999999999995</v>
      </c>
      <c r="AB418" s="207">
        <v>91.719999999999985</v>
      </c>
      <c r="AD418" s="210" t="s">
        <v>28099</v>
      </c>
      <c r="AE418" s="207" t="s">
        <v>28346</v>
      </c>
      <c r="AF418" s="207" t="s">
        <v>27649</v>
      </c>
    </row>
    <row r="419" spans="1:32" ht="15.95">
      <c r="A419" s="261" t="str" cm="1">
        <f t="array" ref="A419">IFERROR(_xlfn.TEXTJOIN(CHAR(10),TRUE,_xlfn._xlws.FILTER(AOM[AOM],AOM[ilri_code]=$G419)),"No AOM Match")</f>
        <v>No AOM Match</v>
      </c>
      <c r="B419" s="261" t="str" cm="1">
        <f t="array" ref="B419">IFERROR(_xlfn.TEXTJOIN(CHAR(10),TRUE,_xlfn._xlws.FILTER(AOM[Edge_Value],AOM[ilri_code]=$G419)),"No AOM Match")</f>
        <v>No AOM Match</v>
      </c>
      <c r="C419" s="261" t="str" cm="1">
        <f t="array" ref="C419">IFERROR(
  _xlfn.TEXTJOIN(
    CHAR(10),
    TRUE,
    SUBSTITUTE(
      _xlfn._xlws.FILTER(AOM[Path], AOM[ilri_code]=$G419),
      "Management/Livestock Management/Feed Characteristic/Feed Composition/Feed Ingredient/",
      ""
    )
  ),
  "No AOM Match"
)</f>
        <v>No AOM Match</v>
      </c>
      <c r="D419" s="261" t="str" cm="1">
        <f t="array" ref="D419">_xlfn.TEXTJOIN(CHAR(10),TRUE,_xlfn._xlws.FILTER(AE$2:AE$952,$AD$2:$AD$952=$G419))</f>
        <v>Pigeonpea stem</v>
      </c>
      <c r="F419" s="228" t="str" cm="1">
        <f t="array" ref="F419">_xlfn.TEXTJOIN(CHAR(10),TRUE,_xlfn._xlws.FILTER(AF$2:AF$952,$AD$2:$AD$952=$G419))</f>
        <v>food_crops_cereals_legumes_residues</v>
      </c>
      <c r="G419" s="210" t="s">
        <v>27939</v>
      </c>
      <c r="L419" s="207">
        <v>6.3887878787878778</v>
      </c>
      <c r="O419" s="207">
        <v>44.623333333333335</v>
      </c>
      <c r="X419" s="207">
        <v>12.07030303030303</v>
      </c>
      <c r="Y419" s="207">
        <v>7.9151515151515168</v>
      </c>
      <c r="Z419" s="207">
        <v>66.830909090909088</v>
      </c>
      <c r="AA419" s="207">
        <v>46.663636363636357</v>
      </c>
      <c r="AB419" s="207">
        <v>91.271515151515146</v>
      </c>
      <c r="AD419" s="210" t="s">
        <v>28102</v>
      </c>
      <c r="AE419" s="207" t="s">
        <v>28347</v>
      </c>
      <c r="AF419" s="207" t="s">
        <v>27649</v>
      </c>
    </row>
    <row r="420" spans="1:32" ht="15.95">
      <c r="A420" s="261" t="str" cm="1">
        <f t="array" ref="A420">IFERROR(_xlfn.TEXTJOIN(CHAR(10),TRUE,_xlfn._xlws.FILTER(AOM[AOM],AOM[ilri_code]=$G420)),"No AOM Match")</f>
        <v>No AOM Match</v>
      </c>
      <c r="B420" s="261" t="str" cm="1">
        <f t="array" ref="B420">IFERROR(_xlfn.TEXTJOIN(CHAR(10),TRUE,_xlfn._xlws.FILTER(AOM[Edge_Value],AOM[ilri_code]=$G420)),"No AOM Match")</f>
        <v>No AOM Match</v>
      </c>
      <c r="C420" s="261" t="str" cm="1">
        <f t="array" ref="C420">IFERROR(
  _xlfn.TEXTJOIN(
    CHAR(10),
    TRUE,
    SUBSTITUTE(
      _xlfn._xlws.FILTER(AOM[Path], AOM[ilri_code]=$G420),
      "Management/Livestock Management/Feed Characteristic/Feed Composition/Feed Ingredient/",
      ""
    )
  ),
  "No AOM Match"
)</f>
        <v>No AOM Match</v>
      </c>
      <c r="D420" s="261" t="str" cm="1">
        <f t="array" ref="D420">_xlfn.TEXTJOIN(CHAR(10),TRUE,_xlfn._xlws.FILTER(AE$2:AE$952,$AD$2:$AD$952=$G420))</f>
        <v>PigFEED For All - General</v>
      </c>
      <c r="F420" s="228" t="str" cm="1">
        <f t="array" ref="F420">_xlfn.TEXTJOIN(CHAR(10),TRUE,_xlfn._xlws.FILTER(AF$2:AF$952,$AD$2:$AD$952=$G420))</f>
        <v>food_crops_cereals_legumes_green</v>
      </c>
      <c r="G420" s="210" t="s">
        <v>27754</v>
      </c>
      <c r="L420" s="207">
        <v>9.15</v>
      </c>
      <c r="O420" s="207">
        <v>65.790000000000006</v>
      </c>
      <c r="Y420" s="207">
        <v>4.08</v>
      </c>
      <c r="Z420" s="207">
        <v>40.04</v>
      </c>
      <c r="AA420" s="207">
        <v>18.27</v>
      </c>
      <c r="AB420" s="207">
        <v>92.66</v>
      </c>
      <c r="AD420" s="210" t="s">
        <v>21179</v>
      </c>
      <c r="AE420" s="207" t="s">
        <v>21174</v>
      </c>
      <c r="AF420" s="207" t="s">
        <v>27649</v>
      </c>
    </row>
    <row r="421" spans="1:32" ht="15.95">
      <c r="A421" s="261" t="str" cm="1">
        <f t="array" ref="A421">IFERROR(_xlfn.TEXTJOIN(CHAR(10),TRUE,_xlfn._xlws.FILTER(AOM[AOM],AOM[ilri_code]=$G421)),"No AOM Match")</f>
        <v>No AOM Match</v>
      </c>
      <c r="B421" s="261" t="str" cm="1">
        <f t="array" ref="B421">IFERROR(_xlfn.TEXTJOIN(CHAR(10),TRUE,_xlfn._xlws.FILTER(AOM[Edge_Value],AOM[ilri_code]=$G421)),"No AOM Match")</f>
        <v>No AOM Match</v>
      </c>
      <c r="C421" s="261" t="str" cm="1">
        <f t="array" ref="C421">IFERROR(
  _xlfn.TEXTJOIN(
    CHAR(10),
    TRUE,
    SUBSTITUTE(
      _xlfn._xlws.FILTER(AOM[Path], AOM[ilri_code]=$G421),
      "Management/Livestock Management/Feed Characteristic/Feed Composition/Feed Ingredient/",
      ""
    )
  ),
  "No AOM Match"
)</f>
        <v>No AOM Match</v>
      </c>
      <c r="D421" s="261" t="str" cm="1">
        <f t="array" ref="D421">_xlfn.TEXTJOIN(CHAR(10),TRUE,_xlfn._xlws.FILTER(AE$2:AE$952,$AD$2:$AD$952=$G421))</f>
        <v>Pineapple</v>
      </c>
      <c r="F421" s="228" t="str" cm="1">
        <f t="array" ref="F421">_xlfn.TEXTJOIN(CHAR(10),TRUE,_xlfn._xlws.FILTER(AF$2:AF$952,$AD$2:$AD$952=$G421))</f>
        <v>food_crop_others</v>
      </c>
      <c r="G421" s="210" t="s">
        <v>28018</v>
      </c>
      <c r="J421" s="207">
        <v>0.74390243902439046</v>
      </c>
      <c r="W421" s="207">
        <v>90.674390243902437</v>
      </c>
      <c r="X421" s="207">
        <v>7.540487804878051</v>
      </c>
      <c r="AB421" s="207">
        <v>89.412682926829291</v>
      </c>
      <c r="AD421" s="210" t="s">
        <v>28107</v>
      </c>
      <c r="AE421" s="207" t="s">
        <v>21161</v>
      </c>
      <c r="AF421" s="207" t="s">
        <v>27649</v>
      </c>
    </row>
    <row r="422" spans="1:32" ht="48">
      <c r="A422" s="261" t="str" cm="1">
        <f t="array" ref="A422">IFERROR(_xlfn.TEXTJOIN(CHAR(10),TRUE,_xlfn._xlws.FILTER(AOM[AOM],AOM[ilri_code]=$G422)),"No AOM Match")</f>
        <v>No AOM Match</v>
      </c>
      <c r="B422" s="261" t="str" cm="1">
        <f t="array" ref="B422">IFERROR(_xlfn.TEXTJOIN(CHAR(10),TRUE,_xlfn._xlws.FILTER(AOM[Edge_Value],AOM[ilri_code]=$G422)),"No AOM Match")</f>
        <v>No AOM Match</v>
      </c>
      <c r="C422" s="261" t="str" cm="1">
        <f t="array" ref="C422">IFERROR(
  _xlfn.TEXTJOIN(
    CHAR(10),
    TRUE,
    SUBSTITUTE(
      _xlfn._xlws.FILTER(AOM[Path], AOM[ilri_code]=$G422),
      "Management/Livestock Management/Feed Characteristic/Feed Composition/Feed Ingredient/",
      ""
    )
  ),
  "No AOM Match"
)</f>
        <v>No AOM Match</v>
      </c>
      <c r="D422" s="261" t="str" cm="1">
        <f t="array" ref="D422">_xlfn.TEXTJOIN(CHAR(10),TRUE,_xlfn._xlws.FILTER(AE$2:AE$952,$AD$2:$AD$952=$G422))</f>
        <v>Poa leptoclada</v>
      </c>
      <c r="F422" s="228" t="str" cm="1">
        <f t="array" ref="F422">_xlfn.TEXTJOIN(CHAR(10),TRUE,_xlfn._xlws.FILTER(AF$2:AF$952,$AD$2:$AD$952=$G422))</f>
        <v>Herbaceous forages-all data</v>
      </c>
      <c r="G422" s="210" t="s">
        <v>28348</v>
      </c>
      <c r="L422" s="207">
        <v>7.78</v>
      </c>
      <c r="O422" s="207">
        <v>53.25</v>
      </c>
      <c r="W422" s="207">
        <v>92.46</v>
      </c>
      <c r="X422" s="207">
        <v>6.68</v>
      </c>
      <c r="Y422" s="207">
        <v>6.27</v>
      </c>
      <c r="Z422" s="207">
        <v>74.95</v>
      </c>
      <c r="AA422" s="207">
        <v>41.89</v>
      </c>
      <c r="AB422" s="207">
        <v>91.51</v>
      </c>
      <c r="AD422" s="210" t="s">
        <v>21169</v>
      </c>
      <c r="AE422" s="207" t="s">
        <v>21163</v>
      </c>
      <c r="AF422" s="207" t="s">
        <v>27649</v>
      </c>
    </row>
    <row r="423" spans="1:32" ht="96">
      <c r="A423" s="261" t="str" cm="1">
        <f t="array" ref="A423">IFERROR(_xlfn.TEXTJOIN(CHAR(10),TRUE,_xlfn._xlws.FILTER(AOM[AOM],AOM[ilri_code]=$G423)),"No AOM Match")</f>
        <v>No AOM Match</v>
      </c>
      <c r="B423" s="261" t="str" cm="1">
        <f t="array" ref="B423">IFERROR(_xlfn.TEXTJOIN(CHAR(10),TRUE,_xlfn._xlws.FILTER(AOM[Edge_Value],AOM[ilri_code]=$G423)),"No AOM Match")</f>
        <v>No AOM Match</v>
      </c>
      <c r="C423" s="261" t="str" cm="1">
        <f t="array" ref="C423">IFERROR(
  _xlfn.TEXTJOIN(
    CHAR(10),
    TRUE,
    SUBSTITUTE(
      _xlfn._xlws.FILTER(AOM[Path], AOM[ilri_code]=$G423),
      "Management/Livestock Management/Feed Characteristic/Feed Composition/Feed Ingredient/",
      ""
    )
  ),
  "No AOM Match"
)</f>
        <v>No AOM Match</v>
      </c>
      <c r="D423" s="261" t="str" cm="1">
        <f t="array" ref="D423">_xlfn.TEXTJOIN(CHAR(10),TRUE,_xlfn._xlws.FILTER(AE$2:AE$952,$AD$2:$AD$952=$G423))</f>
        <v>Polygonum sp.</v>
      </c>
      <c r="F423" s="228" t="str" cm="1">
        <f t="array" ref="F423">_xlfn.TEXTJOIN(CHAR(10),TRUE,_xlfn._xlws.FILTER(AF$2:AF$952,$AD$2:$AD$952=$G423))</f>
        <v>Herbaceous forages-all data</v>
      </c>
      <c r="G423" s="210" t="s">
        <v>28349</v>
      </c>
      <c r="L423" s="207">
        <v>7.21</v>
      </c>
      <c r="O423" s="207">
        <v>51.400000000000006</v>
      </c>
      <c r="W423" s="207">
        <v>84.337777777777774</v>
      </c>
      <c r="X423" s="207">
        <v>8.4999999999999982</v>
      </c>
      <c r="Y423" s="207">
        <v>8.7444444444444454</v>
      </c>
      <c r="Z423" s="207">
        <v>45.44777777777778</v>
      </c>
      <c r="AA423" s="207">
        <v>38.507777777777775</v>
      </c>
      <c r="AB423" s="207">
        <v>91.551111111111098</v>
      </c>
      <c r="AD423" s="210" t="s">
        <v>28110</v>
      </c>
      <c r="AE423" s="207" t="s">
        <v>28350</v>
      </c>
      <c r="AF423" s="207" t="s">
        <v>27649</v>
      </c>
    </row>
    <row r="424" spans="1:32" ht="15.95">
      <c r="A424" s="228" t="str" cm="1">
        <f t="array" ref="A424">IFERROR(_xlfn.TEXTJOIN(CHAR(10),TRUE,_xlfn._xlws.FILTER(AOM[AOM],AOM[ilri_code]=$G424)),"No AOM Match")</f>
        <v>No AOM Match</v>
      </c>
      <c r="B424" s="228" t="str" cm="1">
        <f t="array" ref="B424">IFERROR(_xlfn.TEXTJOIN(CHAR(10),TRUE,_xlfn._xlws.FILTER(AOM[Edge_Value],AOM[ilri_code]=$G424)),"No AOM Match")</f>
        <v>No AOM Match</v>
      </c>
      <c r="C424" s="228" t="str" cm="1">
        <f t="array" ref="C424">IFERROR(
  _xlfn.TEXTJOIN(
    CHAR(10),
    TRUE,
    SUBSTITUTE(
      _xlfn._xlws.FILTER(AOM[Path], AOM[ilri_code]=$G424),
      "Management/Livestock Management/Feed Characteristic/Feed Composition/Feed Ingredient/",
      ""
    )
  ),
  "No AOM Match"
)</f>
        <v>No AOM Match</v>
      </c>
      <c r="D424" s="228" t="str" cm="1">
        <f t="array" ref="D424">_xlfn.TEXTJOIN(CHAR(10),TRUE,_xlfn._xlws.FILTER(AE$2:AE$952,$AD$2:$AD$952=$G424))</f>
        <v>Potato haulms</v>
      </c>
      <c r="F424" s="228" t="str" cm="1">
        <f t="array" ref="F424">_xlfn.TEXTJOIN(CHAR(10),TRUE,_xlfn._xlws.FILTER(AF$2:AF$952,$AD$2:$AD$952=$G424))</f>
        <v>food_crops_roots_tubers</v>
      </c>
      <c r="G424" s="210" t="s">
        <v>28066</v>
      </c>
      <c r="J424" s="207">
        <v>1.6729166666666664</v>
      </c>
      <c r="R424" s="207">
        <v>38.137499999999989</v>
      </c>
      <c r="W424" s="207">
        <v>87.026666666666685</v>
      </c>
      <c r="X424" s="207">
        <v>14.108958333333332</v>
      </c>
      <c r="AB424" s="207">
        <v>90.810208333333321</v>
      </c>
      <c r="AD424" s="210" t="s">
        <v>28114</v>
      </c>
      <c r="AE424" s="207" t="s">
        <v>28351</v>
      </c>
      <c r="AF424" s="207" t="s">
        <v>27649</v>
      </c>
    </row>
    <row r="425" spans="1:32" ht="15.95">
      <c r="A425" s="261" t="str" cm="1">
        <f t="array" ref="A425">IFERROR(_xlfn.TEXTJOIN(CHAR(10),TRUE,_xlfn._xlws.FILTER(AOM[AOM],AOM[ilri_code]=$G425)),"No AOM Match")</f>
        <v>No AOM Match</v>
      </c>
      <c r="B425" s="261" t="str" cm="1">
        <f t="array" ref="B425">IFERROR(_xlfn.TEXTJOIN(CHAR(10),TRUE,_xlfn._xlws.FILTER(AOM[Edge_Value],AOM[ilri_code]=$G425)),"No AOM Match")</f>
        <v>No AOM Match</v>
      </c>
      <c r="C425" s="261" t="str" cm="1">
        <f t="array" ref="C425">IFERROR(
  _xlfn.TEXTJOIN(
    CHAR(10),
    TRUE,
    SUBSTITUTE(
      _xlfn._xlws.FILTER(AOM[Path], AOM[ilri_code]=$G425),
      "Management/Livestock Management/Feed Characteristic/Feed Composition/Feed Ingredient/",
      ""
    )
  ),
  "No AOM Match"
)</f>
        <v>No AOM Match</v>
      </c>
      <c r="D425" s="261" t="str" cm="1">
        <f t="array" ref="D425">_xlfn.TEXTJOIN(CHAR(10),TRUE,_xlfn._xlws.FILTER(AE$2:AE$952,$AD$2:$AD$952=$G425))</f>
        <v>Potato leaf</v>
      </c>
      <c r="F425" s="228" t="str" cm="1">
        <f t="array" ref="F425">_xlfn.TEXTJOIN(CHAR(10),TRUE,_xlfn._xlws.FILTER(AF$2:AF$952,$AD$2:$AD$952=$G425))</f>
        <v>food_crops_roots_tubers</v>
      </c>
      <c r="G425" s="210" t="s">
        <v>28059</v>
      </c>
      <c r="I425" s="207">
        <v>10.82</v>
      </c>
      <c r="J425" s="207">
        <v>2.95</v>
      </c>
      <c r="P425" s="207">
        <v>36.159999999999997</v>
      </c>
      <c r="Q425" s="207">
        <v>241.9</v>
      </c>
      <c r="R425" s="207">
        <v>42.1</v>
      </c>
      <c r="T425" s="207">
        <v>2.59</v>
      </c>
      <c r="U425" s="207">
        <v>1348.28</v>
      </c>
      <c r="W425" s="207">
        <v>85.705000000000013</v>
      </c>
      <c r="X425" s="207">
        <v>21.454999999999998</v>
      </c>
      <c r="Y425" s="207">
        <v>5.36</v>
      </c>
      <c r="Z425" s="207">
        <v>39.43</v>
      </c>
      <c r="AA425" s="207">
        <v>27.91</v>
      </c>
      <c r="AB425" s="207">
        <v>88.055000000000007</v>
      </c>
      <c r="AD425" s="210" t="s">
        <v>28129</v>
      </c>
      <c r="AE425" s="207" t="s">
        <v>28352</v>
      </c>
      <c r="AF425" s="207" t="s">
        <v>27649</v>
      </c>
    </row>
    <row r="426" spans="1:32" ht="15.95">
      <c r="A426" s="228" t="str" cm="1">
        <f t="array" ref="A426">IFERROR(_xlfn.TEXTJOIN(CHAR(10),TRUE,_xlfn._xlws.FILTER(AOM[AOM],AOM[ilri_code]=$G426)),"No AOM Match")</f>
        <v>No AOM Match</v>
      </c>
      <c r="B426" s="228" t="str" cm="1">
        <f t="array" ref="B426">IFERROR(_xlfn.TEXTJOIN(CHAR(10),TRUE,_xlfn._xlws.FILTER(AOM[Edge_Value],AOM[ilri_code]=$G426)),"No AOM Match")</f>
        <v>No AOM Match</v>
      </c>
      <c r="C426" s="228" t="str" cm="1">
        <f t="array" ref="C426">IFERROR(
  _xlfn.TEXTJOIN(
    CHAR(10),
    TRUE,
    SUBSTITUTE(
      _xlfn._xlws.FILTER(AOM[Path], AOM[ilri_code]=$G426),
      "Management/Livestock Management/Feed Characteristic/Feed Composition/Feed Ingredient/",
      ""
    )
  ),
  "No AOM Match"
)</f>
        <v>No AOM Match</v>
      </c>
      <c r="D426" s="228" t="str" cm="1">
        <f t="array" ref="D426">_xlfn.TEXTJOIN(CHAR(10),TRUE,_xlfn._xlws.FILTER(AE$2:AE$952,$AD$2:$AD$952=$G426))</f>
        <v>Potato tuber</v>
      </c>
      <c r="F426" s="228" t="str" cm="1">
        <f t="array" ref="F426">_xlfn.TEXTJOIN(CHAR(10),TRUE,_xlfn._xlws.FILTER(AF$2:AF$952,$AD$2:$AD$952=$G426))</f>
        <v>food_crops_roots_tubers</v>
      </c>
      <c r="G426" s="210" t="s">
        <v>28061</v>
      </c>
      <c r="J426" s="207">
        <v>2.8279069767441869</v>
      </c>
      <c r="R426" s="207">
        <v>21.675968992248063</v>
      </c>
      <c r="W426" s="207">
        <v>94.895426356589113</v>
      </c>
      <c r="X426" s="207">
        <v>8.5274418604651263</v>
      </c>
      <c r="AB426" s="207">
        <v>89.160465116279084</v>
      </c>
      <c r="AD426" s="210" t="s">
        <v>28135</v>
      </c>
      <c r="AE426" s="207" t="s">
        <v>28353</v>
      </c>
      <c r="AF426" s="207" t="s">
        <v>27649</v>
      </c>
    </row>
    <row r="427" spans="1:32" ht="32.1">
      <c r="A427" s="228" t="str" cm="1">
        <f t="array" ref="A427">IFERROR(_xlfn.TEXTJOIN(CHAR(10),TRUE,_xlfn._xlws.FILTER(AOM[AOM],AOM[ilri_code]=$G427)),"No AOM Match")</f>
        <v>AOM_002120
AOM_002123
AOM_001109
AOM_001941
AOM_003690
AOM_001146</v>
      </c>
      <c r="B427" s="228" t="str" cm="1">
        <f t="array" ref="B427">IFERROR(_xlfn.TEXTJOIN(CHAR(10),TRUE,_xlfn._xlws.FILTER(AOM[Edge_Value],AOM[ilri_code]=$G427)),"No AOM Match")</f>
        <v>Poultry Litter Deep Stacked
Poultry Litter Deep Stacked Dried
Poultry Litter Dried
Poultry Litter Dried Ground
Poultry Litter Ground
Poultry Litter</v>
      </c>
      <c r="C427" s="228" t="str" cm="1">
        <f t="array" ref="C427">IFERROR(
  _xlfn.TEXTJOIN(
    CHAR(10),
    TRUE,
    SUBSTITUTE(
      _xlfn._xlws.FILTER(AOM[Path], AOM[ilri_code]=$G427),
      "Management/Livestock Management/Feed Characteristic/Feed Composition/Feed Ingredient/",
      ""
    )
  ),
  "No AOM Match"
)</f>
        <v>Animal Manures/Poultry/Poultry Litter/Poultry Litter Deep Stacked
Animal Manures/Poultry/Poultry Litter/Poultry Litter Deep Stacked Dried
Animal Manures/Poultry/Poultry Litter/Poultry Litter Dried
Animal Manures/Poultry/Poultry Litter/Poultry Litter Dried Ground
Animal Manures/Poultry/Poultry Litter/Poultry Litter Dried Ground
Animal Manures/Poultry/Poultry Litter</v>
      </c>
      <c r="D427" s="228" t="str" cm="1">
        <f t="array" ref="D427">_xlfn.TEXTJOIN(CHAR(10),TRUE,_xlfn._xlws.FILTER(AE$2:AE$952,$AD$2:$AD$952=$G427))</f>
        <v>Poultry litter</v>
      </c>
      <c r="F427" s="228" t="str" cm="1">
        <f t="array" ref="F427">_xlfn.TEXTJOIN(CHAR(10),TRUE,_xlfn._xlws.FILTER(AF$2:AF$952,$AD$2:$AD$952=$G427))</f>
        <v>concentrate_feeds_and_agro_industrial_by_products</v>
      </c>
      <c r="G427" s="210" t="s">
        <v>18670</v>
      </c>
      <c r="I427" s="207">
        <v>13.649999999999999</v>
      </c>
      <c r="J427" s="207">
        <v>16.833333333333332</v>
      </c>
      <c r="K427" s="207">
        <v>4.9333333333333336</v>
      </c>
      <c r="L427" s="207">
        <v>8.1433333333333344</v>
      </c>
      <c r="M427" s="207">
        <v>2.2733333333333334</v>
      </c>
      <c r="N427" s="207">
        <v>4.5999999999999996</v>
      </c>
      <c r="O427" s="207">
        <v>56.583333333333336</v>
      </c>
      <c r="P427" s="207">
        <v>296.36500000000001</v>
      </c>
      <c r="Q427" s="207">
        <v>388.14000000000004</v>
      </c>
      <c r="R427" s="207">
        <v>22.25</v>
      </c>
      <c r="S427" s="207">
        <v>36.045000000000002</v>
      </c>
      <c r="T427" s="207">
        <v>8.25</v>
      </c>
      <c r="U427" s="207">
        <v>27.340000000000003</v>
      </c>
      <c r="V427" s="207">
        <v>40.81</v>
      </c>
      <c r="W427" s="207">
        <v>79.19</v>
      </c>
      <c r="X427" s="207">
        <v>17.031666666666666</v>
      </c>
      <c r="Y427" s="207">
        <v>7.3366666666666669</v>
      </c>
      <c r="Z427" s="207">
        <v>53.563333333333333</v>
      </c>
      <c r="AA427" s="207">
        <v>31.916666666666661</v>
      </c>
      <c r="AB427" s="207">
        <v>89.641666666666666</v>
      </c>
      <c r="AD427" s="210" t="s">
        <v>21293</v>
      </c>
      <c r="AE427" s="207" t="s">
        <v>28354</v>
      </c>
      <c r="AF427" s="207" t="s">
        <v>27649</v>
      </c>
    </row>
    <row r="428" spans="1:32" ht="15.95">
      <c r="A428" s="261" t="str" cm="1">
        <f t="array" ref="A428">IFERROR(_xlfn.TEXTJOIN(CHAR(10),TRUE,_xlfn._xlws.FILTER(AOM[AOM],AOM[ilri_code]=$G428)),"No AOM Match")</f>
        <v>No AOM Match</v>
      </c>
      <c r="B428" s="261" t="str" cm="1">
        <f t="array" ref="B428">IFERROR(_xlfn.TEXTJOIN(CHAR(10),TRUE,_xlfn._xlws.FILTER(AOM[Edge_Value],AOM[ilri_code]=$G428)),"No AOM Match")</f>
        <v>No AOM Match</v>
      </c>
      <c r="C428" s="261" t="str" cm="1">
        <f t="array" ref="C428">IFERROR(
  _xlfn.TEXTJOIN(
    CHAR(10),
    TRUE,
    SUBSTITUTE(
      _xlfn._xlws.FILTER(AOM[Path], AOM[ilri_code]=$G428),
      "Management/Livestock Management/Feed Characteristic/Feed Composition/Feed Ingredient/",
      ""
    )
  ),
  "No AOM Match"
)</f>
        <v>No AOM Match</v>
      </c>
      <c r="D428" s="261" t="str" cm="1">
        <f t="array" ref="D428">_xlfn.TEXTJOIN(CHAR(10),TRUE,_xlfn._xlws.FILTER(AE$2:AE$952,$AD$2:$AD$952=$G428))</f>
        <v>Pre Starter Pellet</v>
      </c>
      <c r="F428" s="228" t="str" cm="1">
        <f t="array" ref="F428">_xlfn.TEXTJOIN(CHAR(10),TRUE,_xlfn._xlws.FILTER(AF$2:AF$952,$AD$2:$AD$952=$G428))</f>
        <v>food_crops_cereals_legumes_green</v>
      </c>
      <c r="G428" s="210" t="s">
        <v>27757</v>
      </c>
      <c r="L428" s="207">
        <v>9.9</v>
      </c>
      <c r="O428" s="207">
        <v>69.62</v>
      </c>
      <c r="Y428" s="207">
        <v>3.96</v>
      </c>
      <c r="Z428" s="207">
        <v>28.91</v>
      </c>
      <c r="AA428" s="207">
        <v>11.3</v>
      </c>
      <c r="AB428" s="207">
        <v>92.34</v>
      </c>
      <c r="AD428" s="210" t="s">
        <v>28141</v>
      </c>
      <c r="AE428" s="207" t="s">
        <v>28355</v>
      </c>
      <c r="AF428" s="207" t="s">
        <v>27649</v>
      </c>
    </row>
    <row r="429" spans="1:32" ht="15.95">
      <c r="A429" s="228" t="str" cm="1">
        <f t="array" ref="A429">IFERROR(_xlfn.TEXTJOIN(CHAR(10),TRUE,_xlfn._xlws.FILTER(AOM[AOM],AOM[ilri_code]=$G429)),"No AOM Match")</f>
        <v>AOM_002057
AOM_001915
AOM_001914
AOM_006147
AOM_002111
AOM_001168</v>
      </c>
      <c r="B429" s="228" t="str" cm="1">
        <f t="array" ref="B429">IFERROR(_xlfn.TEXTJOIN(CHAR(10),TRUE,_xlfn._xlws.FILTER(AOM[Edge_Value],AOM[ilri_code]=$G429)),"No AOM Match")</f>
        <v>Opuntia ficus indica Cladode Dried Ground
Opuntia ficus indica Cladode Ensiled
Opuntia ficus indica Cladode
Opuntia ficus indica Fruits Dried Ground
Opuntia ficus indica Fruits
Opuntia ficus indica Ground</v>
      </c>
      <c r="C429" s="228" t="str" cm="1">
        <f t="array" ref="C429">IFERROR(
  _xlfn.TEXTJOIN(
    CHAR(10),
    TRUE,
    SUBSTITUTE(
      _xlfn._xlws.FILTER(AOM[Path], AOM[ilri_code]=$G429),
      "Management/Livestock Management/Feed Characteristic/Feed Composition/Feed Ingredient/",
      ""
    )
  ),
  "No AOM Match"
)</f>
        <v>Forage Plants/Forage Trees/Opuntia ficus indica/Opuntia ficus indica Cladode/Opuntia ficus indica Cladode Dried Ground
Forage Plants/Forage Trees/Opuntia ficus indica/Opuntia ficus indica Cladode/Opuntia ficus indica Cladode Ensiled
Forage Plants/Forage Trees/Opuntia ficus indica/Opuntia ficus indica Cladode
Forage Plants/Forage Trees/Opuntia ficus indica/Opuntia ficus indica Fruits/Opuntia ficus indica Fruits Dried Ground
Forage Plants/Forage Trees/Opuntia ficus indica/Opuntia ficus indica Fruits
Forage Plants/Forage Trees/Opuntia ficus indica/Opuntia ficus indica Ground</v>
      </c>
      <c r="D429" s="228" t="str" cm="1">
        <f t="array" ref="D429">_xlfn.TEXTJOIN(CHAR(10),TRUE,_xlfn._xlws.FILTER(AE$2:AE$952,$AD$2:$AD$952=$G429))</f>
        <v>Prickly pear</v>
      </c>
      <c r="F429" s="228" t="str" cm="1">
        <f t="array" ref="F429">_xlfn.TEXTJOIN(CHAR(10),TRUE,_xlfn._xlws.FILTER(AF$2:AF$952,$AD$2:$AD$952=$G429))</f>
        <v>other_less_common</v>
      </c>
      <c r="G429" s="210" t="s">
        <v>22337</v>
      </c>
      <c r="W429" s="207">
        <v>76.936000000000007</v>
      </c>
      <c r="X429" s="207">
        <v>5.3159999999999998</v>
      </c>
      <c r="Y429" s="207">
        <v>1.5719999999999998</v>
      </c>
      <c r="Z429" s="207">
        <v>24.524000000000001</v>
      </c>
      <c r="AA429" s="207">
        <v>13.166</v>
      </c>
      <c r="AB429" s="207">
        <v>85.561999999999998</v>
      </c>
      <c r="AD429" s="210" t="s">
        <v>28145</v>
      </c>
      <c r="AE429" s="207" t="s">
        <v>28356</v>
      </c>
      <c r="AF429" s="207" t="s">
        <v>27649</v>
      </c>
    </row>
    <row r="430" spans="1:32" ht="15.95">
      <c r="A430" s="261" t="str" cm="1">
        <f t="array" ref="A430">IFERROR(_xlfn.TEXTJOIN(CHAR(10),TRUE,_xlfn._xlws.FILTER(AOM[AOM],AOM[ilri_code]=$G430)),"No AOM Match")</f>
        <v>No AOM Match</v>
      </c>
      <c r="B430" s="261" t="str" cm="1">
        <f t="array" ref="B430">IFERROR(_xlfn.TEXTJOIN(CHAR(10),TRUE,_xlfn._xlws.FILTER(AOM[Edge_Value],AOM[ilri_code]=$G430)),"No AOM Match")</f>
        <v>No AOM Match</v>
      </c>
      <c r="C430" s="261" t="str" cm="1">
        <f t="array" ref="C430">IFERROR(
  _xlfn.TEXTJOIN(
    CHAR(10),
    TRUE,
    SUBSTITUTE(
      _xlfn._xlws.FILTER(AOM[Path], AOM[ilri_code]=$G430),
      "Management/Livestock Management/Feed Characteristic/Feed Composition/Feed Ingredient/",
      ""
    )
  ),
  "No AOM Match"
)</f>
        <v>No AOM Match</v>
      </c>
      <c r="D430" s="261" t="str" cm="1">
        <f t="array" ref="D430">_xlfn.TEXTJOIN(CHAR(10),TRUE,_xlfn._xlws.FILTER(AE$2:AE$952,$AD$2:$AD$952=$G430))</f>
        <v>Prickly pear, offered</v>
      </c>
      <c r="F430" s="228" t="str" cm="1">
        <f t="array" ref="F430">_xlfn.TEXTJOIN(CHAR(10),TRUE,_xlfn._xlws.FILTER(AF$2:AF$952,$AD$2:$AD$952=$G430))</f>
        <v>other_less_common</v>
      </c>
      <c r="G430" s="210" t="s">
        <v>28240</v>
      </c>
      <c r="I430" s="207">
        <v>40.6</v>
      </c>
      <c r="J430" s="207">
        <v>2.85</v>
      </c>
      <c r="K430" s="207">
        <v>5.3800000000000008</v>
      </c>
      <c r="L430" s="207">
        <v>8.7650000000000006</v>
      </c>
      <c r="M430" s="207">
        <v>2.8250000000000002</v>
      </c>
      <c r="N430" s="207">
        <v>5.19</v>
      </c>
      <c r="O430" s="207">
        <v>75.564999999999998</v>
      </c>
      <c r="W430" s="207">
        <v>73.41</v>
      </c>
      <c r="X430" s="207">
        <v>8.5950000000000006</v>
      </c>
      <c r="Y430" s="207">
        <v>4.4950000000000001</v>
      </c>
      <c r="Z430" s="207">
        <v>34.090000000000003</v>
      </c>
      <c r="AA430" s="207">
        <v>24.17</v>
      </c>
      <c r="AB430" s="207">
        <v>92.289999999999992</v>
      </c>
      <c r="AD430" s="210" t="s">
        <v>22786</v>
      </c>
      <c r="AE430" s="207" t="s">
        <v>4821</v>
      </c>
      <c r="AF430" s="207" t="s">
        <v>27649</v>
      </c>
    </row>
    <row r="431" spans="1:32" ht="15.95">
      <c r="A431" s="261" t="str" cm="1">
        <f t="array" ref="A431">IFERROR(_xlfn.TEXTJOIN(CHAR(10),TRUE,_xlfn._xlws.FILTER(AOM[AOM],AOM[ilri_code]=$G431)),"No AOM Match")</f>
        <v>No AOM Match</v>
      </c>
      <c r="B431" s="261" t="str" cm="1">
        <f t="array" ref="B431">IFERROR(_xlfn.TEXTJOIN(CHAR(10),TRUE,_xlfn._xlws.FILTER(AOM[Edge_Value],AOM[ilri_code]=$G431)),"No AOM Match")</f>
        <v>No AOM Match</v>
      </c>
      <c r="C431" s="261" t="str" cm="1">
        <f t="array" ref="C431">IFERROR(
  _xlfn.TEXTJOIN(
    CHAR(10),
    TRUE,
    SUBSTITUTE(
      _xlfn._xlws.FILTER(AOM[Path], AOM[ilri_code]=$G431),
      "Management/Livestock Management/Feed Characteristic/Feed Composition/Feed Ingredient/",
      ""
    )
  ),
  "No AOM Match"
)</f>
        <v>No AOM Match</v>
      </c>
      <c r="D431" s="261" t="str" cm="1">
        <f t="array" ref="D431">_xlfn.TEXTJOIN(CHAR(10),TRUE,_xlfn._xlws.FILTER(AE$2:AE$952,$AD$2:$AD$952=$G431))</f>
        <v>Proso millet</v>
      </c>
      <c r="F431" s="228" t="str" cm="1">
        <f t="array" ref="F431">_xlfn.TEXTJOIN(CHAR(10),TRUE,_xlfn._xlws.FILTER(AF$2:AF$952,$AD$2:$AD$952=$G431))</f>
        <v>food_crops_cereals_legumes_residues</v>
      </c>
      <c r="G431" s="210" t="s">
        <v>27903</v>
      </c>
      <c r="I431" s="207">
        <v>5.6</v>
      </c>
      <c r="J431" s="207">
        <v>1.6032608695652177</v>
      </c>
      <c r="K431" s="207">
        <v>5.5357142857142856</v>
      </c>
      <c r="L431" s="207">
        <v>8.9962857142857171</v>
      </c>
      <c r="M431" s="207">
        <v>2.9957142857142856</v>
      </c>
      <c r="N431" s="207">
        <v>5.3997142857142872</v>
      </c>
      <c r="O431" s="207">
        <v>62.020571428571394</v>
      </c>
      <c r="P431" s="207">
        <v>50.677142857142861</v>
      </c>
      <c r="Q431" s="207">
        <v>181.86071428571427</v>
      </c>
      <c r="R431" s="207">
        <v>16.546153846153846</v>
      </c>
      <c r="S431" s="207">
        <v>11.858571428571429</v>
      </c>
      <c r="T431" s="207">
        <v>2.592857142857143</v>
      </c>
      <c r="U431" s="207">
        <v>189.70928571428567</v>
      </c>
      <c r="V431" s="207">
        <v>76.337692307692294</v>
      </c>
      <c r="W431" s="207">
        <v>92.146847826086955</v>
      </c>
      <c r="X431" s="207">
        <v>8.8247826086956653</v>
      </c>
      <c r="Y431" s="207">
        <v>10.3375</v>
      </c>
      <c r="Z431" s="207">
        <v>57.926153846153852</v>
      </c>
      <c r="AA431" s="207">
        <v>34.604615384615386</v>
      </c>
      <c r="AB431" s="207">
        <v>92.32532608695648</v>
      </c>
      <c r="AD431" s="210" t="s">
        <v>27768</v>
      </c>
      <c r="AE431" s="207" t="s">
        <v>28357</v>
      </c>
      <c r="AF431" s="207" t="s">
        <v>27649</v>
      </c>
    </row>
    <row r="432" spans="1:32" ht="15.95">
      <c r="A432" s="261" t="str" cm="1">
        <f t="array" ref="A432">IFERROR(_xlfn.TEXTJOIN(CHAR(10),TRUE,_xlfn._xlws.FILTER(AOM[AOM],AOM[ilri_code]=$G432)),"No AOM Match")</f>
        <v>No AOM Match</v>
      </c>
      <c r="B432" s="261" t="str" cm="1">
        <f t="array" ref="B432">IFERROR(_xlfn.TEXTJOIN(CHAR(10),TRUE,_xlfn._xlws.FILTER(AOM[Edge_Value],AOM[ilri_code]=$G432)),"No AOM Match")</f>
        <v>No AOM Match</v>
      </c>
      <c r="C432" s="261" t="str" cm="1">
        <f t="array" ref="C432">IFERROR(
  _xlfn.TEXTJOIN(
    CHAR(10),
    TRUE,
    SUBSTITUTE(
      _xlfn._xlws.FILTER(AOM[Path], AOM[ilri_code]=$G432),
      "Management/Livestock Management/Feed Characteristic/Feed Composition/Feed Ingredient/",
      ""
    )
  ),
  "No AOM Match"
)</f>
        <v>No AOM Match</v>
      </c>
      <c r="D432" s="261" t="str" cm="1">
        <f t="array" ref="D432">_xlfn.TEXTJOIN(CHAR(10),TRUE,_xlfn._xlws.FILTER(AE$2:AE$952,$AD$2:$AD$952=$G432))</f>
        <v>Psorospermum corymbiferum</v>
      </c>
      <c r="F432" s="228" t="str" cm="1">
        <f t="array" ref="F432">_xlfn.TEXTJOIN(CHAR(10),TRUE,_xlfn._xlws.FILTER(AF$2:AF$952,$AD$2:$AD$952=$G432))</f>
        <v>other_less_common</v>
      </c>
      <c r="G432" s="210" t="s">
        <v>28210</v>
      </c>
      <c r="I432" s="207">
        <v>5.35</v>
      </c>
      <c r="J432" s="207">
        <v>2.6</v>
      </c>
      <c r="P432" s="207">
        <v>44.245000000000005</v>
      </c>
      <c r="Q432" s="207">
        <v>100.4</v>
      </c>
      <c r="R432" s="207">
        <v>14.6</v>
      </c>
      <c r="S432" s="207">
        <v>18.575000000000003</v>
      </c>
      <c r="T432" s="207">
        <v>2.75</v>
      </c>
      <c r="U432" s="207">
        <v>121.97499999999999</v>
      </c>
      <c r="V432" s="207">
        <v>26.13</v>
      </c>
      <c r="W432" s="207">
        <v>96.265000000000001</v>
      </c>
      <c r="X432" s="207">
        <v>14.875</v>
      </c>
      <c r="Y432" s="207">
        <v>6.35</v>
      </c>
      <c r="Z432" s="207">
        <v>51.335000000000001</v>
      </c>
      <c r="AA432" s="207">
        <v>31.964999999999996</v>
      </c>
      <c r="AB432" s="207">
        <v>88.580000000000013</v>
      </c>
      <c r="AD432" s="210" t="s">
        <v>21208</v>
      </c>
      <c r="AE432" s="207" t="s">
        <v>21205</v>
      </c>
      <c r="AF432" s="207" t="s">
        <v>27649</v>
      </c>
    </row>
    <row r="433" spans="1:32" ht="15.95">
      <c r="A433" s="261" t="str" cm="1">
        <f t="array" ref="A433">IFERROR(_xlfn.TEXTJOIN(CHAR(10),TRUE,_xlfn._xlws.FILTER(AOM[AOM],AOM[ilri_code]=$G433)),"No AOM Match")</f>
        <v>No AOM Match</v>
      </c>
      <c r="B433" s="261" t="str" cm="1">
        <f t="array" ref="B433">IFERROR(_xlfn.TEXTJOIN(CHAR(10),TRUE,_xlfn._xlws.FILTER(AOM[Edge_Value],AOM[ilri_code]=$G433)),"No AOM Match")</f>
        <v>No AOM Match</v>
      </c>
      <c r="C433" s="261" t="str" cm="1">
        <f t="array" ref="C433">IFERROR(
  _xlfn.TEXTJOIN(
    CHAR(10),
    TRUE,
    SUBSTITUTE(
      _xlfn._xlws.FILTER(AOM[Path], AOM[ilri_code]=$G433),
      "Management/Livestock Management/Feed Characteristic/Feed Composition/Feed Ingredient/",
      ""
    )
  ),
  "No AOM Match"
)</f>
        <v>No AOM Match</v>
      </c>
      <c r="D433" s="261" t="str" cm="1">
        <f t="array" ref="D433">_xlfn.TEXTJOIN(CHAR(10),TRUE,_xlfn._xlws.FILTER(AE$2:AE$952,$AD$2:$AD$952=$G433))</f>
        <v>Psorospermum febrifugum</v>
      </c>
      <c r="F433" s="228" t="str" cm="1">
        <f t="array" ref="F433">_xlfn.TEXTJOIN(CHAR(10),TRUE,_xlfn._xlws.FILTER(AF$2:AF$952,$AD$2:$AD$952=$G433))</f>
        <v>other_less_common</v>
      </c>
      <c r="G433" s="210" t="s">
        <v>28212</v>
      </c>
      <c r="J433" s="207">
        <v>1.3</v>
      </c>
      <c r="W433" s="207">
        <v>94.55</v>
      </c>
      <c r="X433" s="207">
        <v>11.19</v>
      </c>
      <c r="Y433" s="207">
        <v>24.9</v>
      </c>
      <c r="Z433" s="207">
        <v>66.400000000000006</v>
      </c>
      <c r="AA433" s="207">
        <v>56.2</v>
      </c>
      <c r="AB433" s="207">
        <v>89.96</v>
      </c>
      <c r="AD433" s="210" t="s">
        <v>21101</v>
      </c>
      <c r="AE433" s="207" t="s">
        <v>28358</v>
      </c>
      <c r="AF433" s="207" t="s">
        <v>27649</v>
      </c>
    </row>
    <row r="434" spans="1:32" ht="32.1">
      <c r="A434" s="261" t="str" cm="1">
        <f t="array" ref="A434">IFERROR(_xlfn.TEXTJOIN(CHAR(10),TRUE,_xlfn._xlws.FILTER(AOM[AOM],AOM[ilri_code]=$G434)),"No AOM Match")</f>
        <v>AOM_003870</v>
      </c>
      <c r="B434" s="261" t="str" cm="1">
        <f t="array" ref="B434">IFERROR(_xlfn.TEXTJOIN(CHAR(10),TRUE,_xlfn._xlws.FILTER(AOM[Edge_Value],AOM[ilri_code]=$G434)),"No AOM Match")</f>
        <v>Rabbit Pellet</v>
      </c>
      <c r="C434" s="261" t="str" cm="1">
        <f t="array" ref="C434">IFERROR(
  _xlfn.TEXTJOIN(
    CHAR(10),
    TRUE,
    SUBSTITUTE(
      _xlfn._xlws.FILTER(AOM[Path], AOM[ilri_code]=$G434),
      "Management/Livestock Management/Feed Characteristic/Feed Composition/Feed Ingredient/",
      ""
    )
  ),
  "No AOM Match"
)</f>
        <v>Preformulated Feed/Rabbit Pellet</v>
      </c>
      <c r="D434" s="261" t="str" cm="1">
        <f t="array" ref="D434">_xlfn.TEXTJOIN(CHAR(10),TRUE,_xlfn._xlws.FILTER(AE$2:AE$952,$AD$2:$AD$952=$G434))</f>
        <v>Rabbit Pellets</v>
      </c>
      <c r="F434" s="228" t="str" cm="1">
        <f t="array" ref="F434">_xlfn.TEXTJOIN(CHAR(10),TRUE,_xlfn._xlws.FILTER(AF$2:AF$952,$AD$2:$AD$952=$G434))</f>
        <v>food_crops_cereals_legumes_green</v>
      </c>
      <c r="G434" s="210" t="s">
        <v>23462</v>
      </c>
      <c r="L434" s="207">
        <v>8.56</v>
      </c>
      <c r="O434" s="207">
        <v>62.03</v>
      </c>
      <c r="Y434" s="207">
        <v>5.83</v>
      </c>
      <c r="Z434" s="207">
        <v>47.3</v>
      </c>
      <c r="AA434" s="207">
        <v>24.51</v>
      </c>
      <c r="AB434" s="207">
        <v>93.9</v>
      </c>
      <c r="AD434" s="210" t="s">
        <v>28359</v>
      </c>
      <c r="AE434" s="207" t="s">
        <v>22844</v>
      </c>
      <c r="AF434" s="207" t="s">
        <v>27649</v>
      </c>
    </row>
    <row r="435" spans="1:32" ht="15.95">
      <c r="A435" s="261" t="str" cm="1">
        <f t="array" ref="A435">IFERROR(_xlfn.TEXTJOIN(CHAR(10),TRUE,_xlfn._xlws.FILTER(AOM[AOM],AOM[ilri_code]=$G435)),"No AOM Match")</f>
        <v>AOM_000616</v>
      </c>
      <c r="B435" s="261" t="str" cm="1">
        <f t="array" ref="B435">IFERROR(_xlfn.TEXTJOIN(CHAR(10),TRUE,_xlfn._xlws.FILTER(AOM[Edge_Value],AOM[ilri_code]=$G435)),"No AOM Match")</f>
        <v>Canola Cake</v>
      </c>
      <c r="C435" s="261" t="str" cm="1">
        <f t="array" ref="C435">IFERROR(
  _xlfn.TEXTJOIN(
    CHAR(10),
    TRUE,
    SUBSTITUTE(
      _xlfn._xlws.FILTER(AOM[Path], AOM[ilri_code]=$G435),
      "Management/Livestock Management/Feed Characteristic/Feed Composition/Feed Ingredient/",
      ""
    )
  ),
  "No AOM Match"
)</f>
        <v>Crop Byproduct/Oil Plant ByProducts/Canola/Canola Cake</v>
      </c>
      <c r="D435" s="261" t="str" cm="1">
        <f t="array" ref="D435">_xlfn.TEXTJOIN(CHAR(10),TRUE,_xlfn._xlws.FILTER(AE$2:AE$952,$AD$2:$AD$952=$G435))</f>
        <v>Rapeseed cake</v>
      </c>
      <c r="F435" s="228" t="str" cm="1">
        <f t="array" ref="F435">_xlfn.TEXTJOIN(CHAR(10),TRUE,_xlfn._xlws.FILTER(AF$2:AF$952,$AD$2:$AD$952=$G435))</f>
        <v>concentrate_feeds_and_agro_industrial_by_products</v>
      </c>
      <c r="G435" s="210" t="s">
        <v>19698</v>
      </c>
      <c r="I435" s="207">
        <v>7.3357142857142863</v>
      </c>
      <c r="J435" s="207">
        <v>11.900000000000002</v>
      </c>
      <c r="K435" s="207">
        <v>6.802500000000002</v>
      </c>
      <c r="L435" s="207">
        <v>10.809166666666666</v>
      </c>
      <c r="M435" s="207">
        <v>4.4599999999999991</v>
      </c>
      <c r="N435" s="207">
        <v>7.0233333333333352</v>
      </c>
      <c r="O435" s="207">
        <v>72.331666666666678</v>
      </c>
      <c r="P435" s="207">
        <v>57.43333333333333</v>
      </c>
      <c r="Q435" s="207">
        <v>87.874999999999986</v>
      </c>
      <c r="R435" s="207">
        <v>12.758333333333333</v>
      </c>
      <c r="S435" s="207">
        <v>10.748333333333335</v>
      </c>
      <c r="T435" s="207">
        <v>4.5833333333333339</v>
      </c>
      <c r="U435" s="207">
        <v>984.49249999999984</v>
      </c>
      <c r="V435" s="207">
        <v>90.846666666666664</v>
      </c>
      <c r="W435" s="207">
        <v>91.137777777777757</v>
      </c>
      <c r="X435" s="207">
        <v>35.803888888888906</v>
      </c>
      <c r="Y435" s="207">
        <v>8.1300000000000008</v>
      </c>
      <c r="Z435" s="207">
        <v>25.767777777777777</v>
      </c>
      <c r="AA435" s="207">
        <v>20.046250000000001</v>
      </c>
      <c r="AB435" s="207">
        <v>90.856111111111105</v>
      </c>
      <c r="AD435" s="210" t="s">
        <v>22837</v>
      </c>
      <c r="AE435" s="207" t="s">
        <v>28360</v>
      </c>
      <c r="AF435" s="207" t="s">
        <v>27649</v>
      </c>
    </row>
    <row r="436" spans="1:32" ht="15.95">
      <c r="A436" s="228" t="str" cm="1">
        <f t="array" ref="A436">IFERROR(_xlfn.TEXTJOIN(CHAR(10),TRUE,_xlfn._xlws.FILTER(AOM[AOM],AOM[ilri_code]=$G436)),"No AOM Match")</f>
        <v>AOM_006257
AOM_006256
AOM_001450</v>
      </c>
      <c r="B436" s="228" t="str" cm="1">
        <f t="array" ref="B436">IFERROR(_xlfn.TEXTJOIN(CHAR(10),TRUE,_xlfn._xlws.FILTER(AOM[Edge_Value],AOM[ilri_code]=$G436)),"No AOM Match")</f>
        <v>Themeda triandra Dried Ground
Themeda triandra Ground
Themeda triandra</v>
      </c>
      <c r="C436" s="228" t="str" cm="1">
        <f t="array" ref="C436">IFERROR(
  _xlfn.TEXTJOIN(
    CHAR(10),
    TRUE,
    SUBSTITUTE(
      _xlfn._xlws.FILTER(AOM[Path], AOM[ilri_code]=$G436),
      "Management/Livestock Management/Feed Characteristic/Feed Composition/Feed Ingredient/",
      ""
    )
  ),
  "No AOM Match"
)</f>
        <v>Forage Plants/Cereal and Grass Forages/Themeda triandra
Forage Plants/Cereal and Grass Forages/Themeda triandra
Forage Plants/Cereal and Grass Forages/Themeda triandra</v>
      </c>
      <c r="D436" s="228" t="str" cm="1">
        <f t="array" ref="D436">_xlfn.TEXTJOIN(CHAR(10),TRUE,_xlfn._xlws.FILTER(AE$2:AE$952,$AD$2:$AD$952=$G436))</f>
        <v>Red oat grass</v>
      </c>
      <c r="F436" s="228" t="str" cm="1">
        <f t="array" ref="F436">_xlfn.TEXTJOIN(CHAR(10),TRUE,_xlfn._xlws.FILTER(AF$2:AF$952,$AD$2:$AD$952=$G436))</f>
        <v>Herbaceous forages-all data</v>
      </c>
      <c r="G436" s="210" t="s">
        <v>21440</v>
      </c>
      <c r="I436" s="207">
        <v>1.9124999999999999</v>
      </c>
      <c r="J436" s="207">
        <v>1.0375000000000001</v>
      </c>
      <c r="K436" s="207">
        <v>5.4142857142857155</v>
      </c>
      <c r="L436" s="207">
        <v>8.8342857142857145</v>
      </c>
      <c r="M436" s="207">
        <v>2.8514285714285714</v>
      </c>
      <c r="N436" s="207">
        <v>5.2485714285714291</v>
      </c>
      <c r="O436" s="207">
        <v>61.347142857142863</v>
      </c>
      <c r="P436" s="207">
        <v>20.5</v>
      </c>
      <c r="Q436" s="207">
        <v>48.25</v>
      </c>
      <c r="R436" s="207">
        <v>4.9625000000000004</v>
      </c>
      <c r="S436" s="207">
        <v>5.2</v>
      </c>
      <c r="T436" s="207">
        <v>0.9</v>
      </c>
      <c r="U436" s="207">
        <v>434.71624999999995</v>
      </c>
      <c r="V436" s="207">
        <v>250</v>
      </c>
      <c r="W436" s="207">
        <v>88.088541666666671</v>
      </c>
      <c r="X436" s="207">
        <v>4.0665306122448968</v>
      </c>
      <c r="Y436" s="207">
        <v>7.2718181818181815</v>
      </c>
      <c r="Z436" s="207">
        <v>74.297659574468085</v>
      </c>
      <c r="AA436" s="207">
        <v>48.470909090909082</v>
      </c>
      <c r="AB436" s="207">
        <v>92.757346938775527</v>
      </c>
      <c r="AD436" s="210" t="s">
        <v>28218</v>
      </c>
      <c r="AE436" s="207" t="s">
        <v>28361</v>
      </c>
      <c r="AF436" s="207" t="s">
        <v>27649</v>
      </c>
    </row>
    <row r="437" spans="1:32" ht="32.1">
      <c r="A437" s="261" t="str" cm="1">
        <f t="array" ref="A437">IFERROR(_xlfn.TEXTJOIN(CHAR(10),TRUE,_xlfn._xlws.FILTER(AOM[AOM],AOM[ilri_code]=$G437)),"No AOM Match")</f>
        <v>No AOM Match</v>
      </c>
      <c r="B437" s="261" t="str" cm="1">
        <f t="array" ref="B437">IFERROR(_xlfn.TEXTJOIN(CHAR(10),TRUE,_xlfn._xlws.FILTER(AOM[Edge_Value],AOM[ilri_code]=$G437)),"No AOM Match")</f>
        <v>No AOM Match</v>
      </c>
      <c r="C437" s="261" t="str" cm="1">
        <f t="array" ref="C437">IFERROR(
  _xlfn.TEXTJOIN(
    CHAR(10),
    TRUE,
    SUBSTITUTE(
      _xlfn._xlws.FILTER(AOM[Path], AOM[ilri_code]=$G437),
      "Management/Livestock Management/Feed Characteristic/Feed Composition/Feed Ingredient/",
      ""
    )
  ),
  "No AOM Match"
)</f>
        <v>No AOM Match</v>
      </c>
      <c r="D437" s="261" t="str" cm="1">
        <f t="array" ref="D437">_xlfn.TEXTJOIN(CHAR(10),TRUE,_xlfn._xlws.FILTER(AE$2:AE$952,$AD$2:$AD$952=$G437))</f>
        <v>reed canary grass</v>
      </c>
      <c r="F437" s="228" t="str" cm="1">
        <f t="array" ref="F437">_xlfn.TEXTJOIN(CHAR(10),TRUE,_xlfn._xlws.FILTER(AF$2:AF$952,$AD$2:$AD$952=$G437))</f>
        <v>Herbaceous forages-all data</v>
      </c>
      <c r="G437" s="210" t="s">
        <v>28362</v>
      </c>
      <c r="L437" s="207">
        <v>6.8537931034482797</v>
      </c>
      <c r="O437" s="207">
        <v>52.528275862068945</v>
      </c>
      <c r="W437" s="207">
        <v>82.796551724137942</v>
      </c>
      <c r="X437" s="207">
        <v>10.220000000000001</v>
      </c>
      <c r="Y437" s="207">
        <v>4.524137931034482</v>
      </c>
      <c r="Z437" s="207">
        <v>63.259310344827597</v>
      </c>
      <c r="AA437" s="207">
        <v>33.435172413793097</v>
      </c>
      <c r="AB437" s="207">
        <v>89.740000000000023</v>
      </c>
      <c r="AD437" s="210" t="s">
        <v>21334</v>
      </c>
      <c r="AE437" s="207" t="s">
        <v>28363</v>
      </c>
      <c r="AF437" s="207" t="s">
        <v>27649</v>
      </c>
    </row>
    <row r="438" spans="1:32" ht="32.1">
      <c r="A438" s="261" t="str" cm="1">
        <f t="array" ref="A438">IFERROR(_xlfn.TEXTJOIN(CHAR(10),TRUE,_xlfn._xlws.FILTER(AOM[AOM],AOM[ilri_code]=$G438)),"No AOM Match")</f>
        <v>AOM_006065
AOM_001635
AOM_001633
AOM_001634
AOM_001402</v>
      </c>
      <c r="B438" s="261" t="str" cm="1">
        <f t="array" ref="B438">IFERROR(_xlfn.TEXTJOIN(CHAR(10),TRUE,_xlfn._xlws.FILTER(AOM[Edge_Value],AOM[ilri_code]=$G438)),"No AOM Match")</f>
        <v>Chloris gayana Crushed Dried
Chloris gayana Dried Ground
Chloris gayana Dried
Chloris gayana Dried Wilted
Chloris gayana</v>
      </c>
      <c r="C438" s="261" t="str" cm="1">
        <f t="array" ref="C438">IFERROR(
  _xlfn.TEXTJOIN(
    CHAR(10),
    TRUE,
    SUBSTITUTE(
      _xlfn._xlws.FILTER(AOM[Path], AOM[ilri_code]=$G438),
      "Management/Livestock Management/Feed Characteristic/Feed Composition/Feed Ingredient/",
      ""
    )
  ),
  "No AOM Match"
)</f>
        <v>Forage Plants/Cereal and Grass Forages/Chloris gayana/Chloris gayana Crushed Dried
Forage Plants/Cereal and Grass Forages/Chloris gayana/Chloris gayana Dried/Chloris gayana Dried Ground
Forage Plants/Cereal and Grass Forages/Chloris gayana/Chloris gayana Dried
Forage Plants/Cereal and Grass Forages/Chloris gayana/Chloris gayana Dried Wilted
Forage Plants/Cereal and Grass Forages/Chloris gayana</v>
      </c>
      <c r="D438" s="261" t="str" cm="1">
        <f t="array" ref="D438">_xlfn.TEXTJOIN(CHAR(10),TRUE,_xlfn._xlws.FILTER(AE$2:AE$952,$AD$2:$AD$952=$G438))</f>
        <v>Rhodes grass hay</v>
      </c>
      <c r="E438" s="228" t="s">
        <v>28364</v>
      </c>
      <c r="F438" s="228" t="str" cm="1">
        <f t="array" ref="F438">_xlfn.TEXTJOIN(CHAR(10),TRUE,_xlfn._xlws.FILTER(AF$2:AF$952,$AD$2:$AD$952=$G438))</f>
        <v>Herbaceous forages-all data</v>
      </c>
      <c r="G438" s="210" t="s">
        <v>20945</v>
      </c>
      <c r="H438" s="210" t="s">
        <v>28365</v>
      </c>
      <c r="I438" s="207">
        <v>5.3225974025974017</v>
      </c>
      <c r="J438" s="207">
        <v>3.3035738223929552</v>
      </c>
      <c r="K438" s="207">
        <v>4.7208457711442806</v>
      </c>
      <c r="L438" s="207">
        <v>7.7133314553799863</v>
      </c>
      <c r="M438" s="207">
        <v>2.0091044776119418</v>
      </c>
      <c r="N438" s="207">
        <v>4.3196517412935282</v>
      </c>
      <c r="O438" s="207">
        <v>56.778191463494231</v>
      </c>
      <c r="P438" s="207">
        <v>35.164999999999999</v>
      </c>
      <c r="Q438" s="207">
        <v>115.96</v>
      </c>
      <c r="R438" s="207">
        <v>25.932368421052622</v>
      </c>
      <c r="S438" s="207">
        <v>15.135</v>
      </c>
      <c r="T438" s="207">
        <v>1.4951315789473683</v>
      </c>
      <c r="U438" s="207" t="e">
        <v>#NUM!</v>
      </c>
      <c r="V438" s="207">
        <v>170.12530303030294</v>
      </c>
      <c r="W438" s="207">
        <v>85.934905451078066</v>
      </c>
      <c r="X438" s="207">
        <v>12.130268862509505</v>
      </c>
      <c r="Y438" s="207">
        <v>4.9072997476304625</v>
      </c>
      <c r="Z438" s="207">
        <v>72.093413413133177</v>
      </c>
      <c r="AA438" s="207">
        <v>41.015854954690795</v>
      </c>
      <c r="AB438" s="207">
        <v>89.857910112846938</v>
      </c>
      <c r="AD438" s="210" t="s">
        <v>21334</v>
      </c>
      <c r="AE438" s="207" t="s">
        <v>28366</v>
      </c>
      <c r="AF438" s="207" t="s">
        <v>27649</v>
      </c>
    </row>
    <row r="439" spans="1:32" ht="15.95">
      <c r="A439" s="261" t="str" cm="1">
        <f t="array" ref="A439">IFERROR(_xlfn.TEXTJOIN(CHAR(10),TRUE,_xlfn._xlws.FILTER(AOM[AOM],AOM[ilri_code]=$G439)),"No AOM Match")</f>
        <v>No AOM Match</v>
      </c>
      <c r="B439" s="261" t="str" cm="1">
        <f t="array" ref="B439">IFERROR(_xlfn.TEXTJOIN(CHAR(10),TRUE,_xlfn._xlws.FILTER(AOM[Edge_Value],AOM[ilri_code]=$G439)),"No AOM Match")</f>
        <v>No AOM Match</v>
      </c>
      <c r="C439" s="261" t="str" cm="1">
        <f t="array" ref="C439">IFERROR(
  _xlfn.TEXTJOIN(
    CHAR(10),
    TRUE,
    SUBSTITUTE(
      _xlfn._xlws.FILTER(AOM[Path], AOM[ilri_code]=$G439),
      "Management/Livestock Management/Feed Characteristic/Feed Composition/Feed Ingredient/",
      ""
    )
  ),
  "No AOM Match"
)</f>
        <v>No AOM Match</v>
      </c>
      <c r="D439" s="261" t="str" cm="1">
        <f t="array" ref="D439">_xlfn.TEXTJOIN(CHAR(10),TRUE,_xlfn._xlws.FILTER(AE$2:AE$952,$AD$2:$AD$952=$G439))</f>
        <v>Rhodes grass leaf</v>
      </c>
      <c r="F439" s="228" t="str" cm="1">
        <f t="array" ref="F439">_xlfn.TEXTJOIN(CHAR(10),TRUE,_xlfn._xlws.FILTER(AF$2:AF$952,$AD$2:$AD$952=$G439))</f>
        <v>Herbaceous forages-all data</v>
      </c>
      <c r="G439" s="210" t="s">
        <v>28367</v>
      </c>
      <c r="O439" s="207">
        <v>66.11666666666666</v>
      </c>
      <c r="W439" s="207">
        <v>84.88133333333333</v>
      </c>
      <c r="X439" s="207">
        <v>13.822666666666667</v>
      </c>
      <c r="Y439" s="207">
        <v>3.6883333333333326</v>
      </c>
      <c r="Z439" s="207">
        <v>69.564000000000007</v>
      </c>
      <c r="AA439" s="207">
        <v>37.021666666666661</v>
      </c>
      <c r="AB439" s="207">
        <v>91.352333333333334</v>
      </c>
      <c r="AD439" s="210" t="s">
        <v>28273</v>
      </c>
      <c r="AE439" s="207" t="s">
        <v>28368</v>
      </c>
      <c r="AF439" s="207" t="s">
        <v>27649</v>
      </c>
    </row>
    <row r="440" spans="1:32" ht="15.95">
      <c r="A440" s="261" t="str" cm="1">
        <f t="array" ref="A440">IFERROR(_xlfn.TEXTJOIN(CHAR(10),TRUE,_xlfn._xlws.FILTER(AOM[AOM],AOM[ilri_code]=$G440)),"No AOM Match")</f>
        <v>No AOM Match</v>
      </c>
      <c r="B440" s="261" t="str" cm="1">
        <f t="array" ref="B440">IFERROR(_xlfn.TEXTJOIN(CHAR(10),TRUE,_xlfn._xlws.FILTER(AOM[Edge_Value],AOM[ilri_code]=$G440)),"No AOM Match")</f>
        <v>No AOM Match</v>
      </c>
      <c r="C440" s="261" t="str" cm="1">
        <f t="array" ref="C440">IFERROR(
  _xlfn.TEXTJOIN(
    CHAR(10),
    TRUE,
    SUBSTITUTE(
      _xlfn._xlws.FILTER(AOM[Path], AOM[ilri_code]=$G440),
      "Management/Livestock Management/Feed Characteristic/Feed Composition/Feed Ingredient/",
      ""
    )
  ),
  "No AOM Match"
)</f>
        <v>No AOM Match</v>
      </c>
      <c r="D440" s="261" t="str" cm="1">
        <f t="array" ref="D440">_xlfn.TEXTJOIN(CHAR(10),TRUE,_xlfn._xlws.FILTER(AE$2:AE$952,$AD$2:$AD$952=$G440))</f>
        <v>Rhodes grass silage</v>
      </c>
      <c r="F440" s="228" t="str" cm="1">
        <f t="array" ref="F440">_xlfn.TEXTJOIN(CHAR(10),TRUE,_xlfn._xlws.FILTER(AF$2:AF$952,$AD$2:$AD$952=$G440))</f>
        <v>Herbaceous forages-all data</v>
      </c>
      <c r="G440" s="210" t="s">
        <v>28369</v>
      </c>
      <c r="K440" s="207">
        <v>4.8660000000000005</v>
      </c>
      <c r="L440" s="207">
        <v>8.0640000000000001</v>
      </c>
      <c r="M440" s="207">
        <v>2.2009999999999996</v>
      </c>
      <c r="N440" s="207">
        <v>4.5229999999999997</v>
      </c>
      <c r="O440" s="207">
        <v>55.004999999999995</v>
      </c>
      <c r="W440" s="207">
        <v>89.147142857142853</v>
      </c>
      <c r="Y440" s="207">
        <v>6.0442857142857154</v>
      </c>
      <c r="Z440" s="207">
        <v>70.66</v>
      </c>
      <c r="AA440" s="207">
        <v>46.932857142857145</v>
      </c>
      <c r="AB440" s="207">
        <v>93.624999999999986</v>
      </c>
      <c r="AD440" s="210" t="s">
        <v>28275</v>
      </c>
      <c r="AE440" s="207" t="s">
        <v>28370</v>
      </c>
      <c r="AF440" s="207" t="s">
        <v>27649</v>
      </c>
    </row>
    <row r="441" spans="1:32" ht="15.95">
      <c r="A441" s="261" t="str" cm="1">
        <f t="array" ref="A441">IFERROR(_xlfn.TEXTJOIN(CHAR(10),TRUE,_xlfn._xlws.FILTER(AOM[AOM],AOM[ilri_code]=$G441)),"No AOM Match")</f>
        <v>AOM_000575</v>
      </c>
      <c r="B441" s="261" t="str" cm="1">
        <f t="array" ref="B441">IFERROR(_xlfn.TEXTJOIN(CHAR(10),TRUE,_xlfn._xlws.FILTER(AOM[Edge_Value],AOM[ilri_code]=$G441)),"No AOM Match")</f>
        <v>Rice Bran</v>
      </c>
      <c r="C441" s="261" t="str" cm="1">
        <f t="array" ref="C441">IFERROR(
  _xlfn.TEXTJOIN(
    CHAR(10),
    TRUE,
    SUBSTITUTE(
      _xlfn._xlws.FILTER(AOM[Path], AOM[ilri_code]=$G441),
      "Management/Livestock Management/Feed Characteristic/Feed Composition/Feed Ingredient/",
      ""
    )
  ),
  "No AOM Match"
)</f>
        <v>Crop Byproduct/Cereal ByProducts/Rice/Rice Bran</v>
      </c>
      <c r="D441" s="261" t="str" cm="1">
        <f t="array" ref="D441">_xlfn.TEXTJOIN(CHAR(10),TRUE,_xlfn._xlws.FILTER(AE$2:AE$952,$AD$2:$AD$952=$G441))</f>
        <v>Rice bran
Rice Bran</v>
      </c>
      <c r="F441" s="228" t="str" cm="1">
        <f t="array" ref="F441">_xlfn.TEXTJOIN(CHAR(10),TRUE,_xlfn._xlws.FILTER(AF$2:AF$952,$AD$2:$AD$952=$G441))</f>
        <v>concentrate_feeds_and_agro_industrial_by_products
food_crops_cereals_legumes_green</v>
      </c>
      <c r="G441" s="210" t="s">
        <v>19015</v>
      </c>
      <c r="I441" s="207">
        <v>2.4</v>
      </c>
      <c r="J441" s="207">
        <v>7.8999999999999995</v>
      </c>
      <c r="K441" s="207">
        <v>5.98</v>
      </c>
      <c r="L441" s="207">
        <v>6.1416666666666666</v>
      </c>
      <c r="M441" s="207">
        <v>3.56</v>
      </c>
      <c r="N441" s="207">
        <v>5.98</v>
      </c>
      <c r="O441" s="207">
        <v>44.696111111111101</v>
      </c>
      <c r="P441" s="207">
        <v>27.55</v>
      </c>
      <c r="Q441" s="207">
        <v>139</v>
      </c>
      <c r="R441" s="207">
        <v>2.7999999999999994</v>
      </c>
      <c r="S441" s="207">
        <v>5.8949999999999996</v>
      </c>
      <c r="T441" s="207">
        <v>2.9000000000000004</v>
      </c>
      <c r="U441" s="207">
        <v>637.45000000000005</v>
      </c>
      <c r="V441" s="207">
        <v>94.09999999999998</v>
      </c>
      <c r="W441" s="207">
        <v>83.093333333333348</v>
      </c>
      <c r="X441" s="207">
        <v>8.5633333333333326</v>
      </c>
      <c r="Y441" s="207">
        <v>9.8616666666666681</v>
      </c>
      <c r="Z441" s="207">
        <v>58.886666666666663</v>
      </c>
      <c r="AA441" s="207">
        <v>44.172916666666673</v>
      </c>
      <c r="AB441" s="207">
        <v>94.44708333333331</v>
      </c>
      <c r="AD441" s="210" t="s">
        <v>21112</v>
      </c>
      <c r="AE441" s="207" t="s">
        <v>28371</v>
      </c>
      <c r="AF441" s="207" t="s">
        <v>27649</v>
      </c>
    </row>
    <row r="442" spans="1:32" ht="15.95">
      <c r="A442" s="228" t="str" cm="1">
        <f t="array" ref="A442">IFERROR(_xlfn.TEXTJOIN(CHAR(10),TRUE,_xlfn._xlws.FILTER(AOM[AOM],AOM[ilri_code]=$G442)),"No AOM Match")</f>
        <v>AOM_006191
AOM_006336
AOM_006190
AOM_002084
AOM_000579</v>
      </c>
      <c r="B442" s="228" t="str" cm="1">
        <f t="array" ref="B442">IFERROR(_xlfn.TEXTJOIN(CHAR(10),TRUE,_xlfn._xlws.FILTER(AOM[Edge_Value],AOM[ilri_code]=$G442)),"No AOM Match")</f>
        <v>Rice Straw Dried
Rice Straw Dried Ground
Rice Straw Ground
Spent Rice Straw
Rice Straw</v>
      </c>
      <c r="C442" s="228" t="str" cm="1">
        <f t="array" ref="C442">IFERROR(
  _xlfn.TEXTJOIN(
    CHAR(10),
    TRUE,
    SUBSTITUTE(
      _xlfn._xlws.FILTER(AOM[Path], AOM[ilri_code]=$G442),
      "Management/Livestock Management/Feed Characteristic/Feed Composition/Feed Ingredient/",
      ""
    )
  ),
  "No AOM Match"
)</f>
        <v>Crop Byproduct/Cereal ByProducts/Rice/Rice Straw
Crop Byproduct/Cereal ByProducts/Rice/Rice Straw
Crop Byproduct/Cereal ByProducts/Rice/Rice Straw
Crop Byproduct/Cereal ByProducts/Rice/Rice Straw/Spent Rice Straw
Crop Byproduct/Cereal ByProducts/Rice/Rice Straw</v>
      </c>
      <c r="D442" s="228" t="str" cm="1">
        <f t="array" ref="D442">_xlfn.TEXTJOIN(CHAR(10),TRUE,_xlfn._xlws.FILTER(AE$2:AE$952,$AD$2:$AD$952=$G442))</f>
        <v>Rice straw</v>
      </c>
      <c r="F442" s="228" t="str" cm="1">
        <f t="array" ref="F442">_xlfn.TEXTJOIN(CHAR(10),TRUE,_xlfn._xlws.FILTER(AF$2:AF$952,$AD$2:$AD$952=$G442))</f>
        <v>food_crops_cereals_legumes_residues</v>
      </c>
      <c r="G442" s="210" t="s">
        <v>19051</v>
      </c>
      <c r="L442" s="207">
        <v>6.2</v>
      </c>
      <c r="O442" s="207">
        <v>44.96</v>
      </c>
      <c r="W442" s="207">
        <v>80.239999999999995</v>
      </c>
      <c r="X442" s="207">
        <v>4.79</v>
      </c>
      <c r="Y442" s="207">
        <v>5.66</v>
      </c>
      <c r="Z442" s="207">
        <v>48.85</v>
      </c>
      <c r="AA442" s="207">
        <v>33.9</v>
      </c>
      <c r="AB442" s="207">
        <v>93.280000000000015</v>
      </c>
      <c r="AD442" s="210" t="s">
        <v>21112</v>
      </c>
      <c r="AE442" s="207" t="s">
        <v>28372</v>
      </c>
      <c r="AF442" s="207" t="s">
        <v>27649</v>
      </c>
    </row>
    <row r="443" spans="1:32" ht="15.95">
      <c r="A443" s="261" t="str" cm="1">
        <f t="array" ref="A443">IFERROR(_xlfn.TEXTJOIN(CHAR(10),TRUE,_xlfn._xlws.FILTER(AOM[AOM],AOM[ilri_code]=$G443)),"No AOM Match")</f>
        <v>No AOM Match</v>
      </c>
      <c r="B443" s="261" t="str" cm="1">
        <f t="array" ref="B443">IFERROR(_xlfn.TEXTJOIN(CHAR(10),TRUE,_xlfn._xlws.FILTER(AOM[Edge_Value],AOM[ilri_code]=$G443)),"No AOM Match")</f>
        <v>No AOM Match</v>
      </c>
      <c r="C443" s="261" t="str" cm="1">
        <f t="array" ref="C443">IFERROR(
  _xlfn.TEXTJOIN(
    CHAR(10),
    TRUE,
    SUBSTITUTE(
      _xlfn._xlws.FILTER(AOM[Path], AOM[ilri_code]=$G443),
      "Management/Livestock Management/Feed Characteristic/Feed Composition/Feed Ingredient/",
      ""
    )
  ),
  "No AOM Match"
)</f>
        <v>No AOM Match</v>
      </c>
      <c r="D443" s="261" t="str" cm="1">
        <f t="array" ref="D443">_xlfn.TEXTJOIN(CHAR(10),TRUE,_xlfn._xlws.FILTER(AE$2:AE$952,$AD$2:$AD$952=$G443))</f>
        <v>Roselle residue</v>
      </c>
      <c r="F443" s="228" t="str" cm="1">
        <f t="array" ref="F443">_xlfn.TEXTJOIN(CHAR(10),TRUE,_xlfn._xlws.FILTER(AF$2:AF$952,$AD$2:$AD$952=$G443))</f>
        <v>food_crop_others</v>
      </c>
      <c r="G443" s="210" t="s">
        <v>28001</v>
      </c>
      <c r="J443" s="207">
        <v>0.7</v>
      </c>
      <c r="P443" s="207">
        <v>53.45</v>
      </c>
      <c r="S443" s="207">
        <v>14.74</v>
      </c>
      <c r="T443" s="207">
        <v>6.6</v>
      </c>
      <c r="W443" s="207">
        <v>89.64</v>
      </c>
      <c r="X443" s="207">
        <v>8.25</v>
      </c>
      <c r="Y443" s="207">
        <v>20.260000000000002</v>
      </c>
      <c r="Z443" s="207">
        <v>57.35</v>
      </c>
      <c r="AA443" s="207">
        <v>56.73</v>
      </c>
      <c r="AB443" s="207">
        <v>88.86</v>
      </c>
      <c r="AD443" s="210" t="s">
        <v>28365</v>
      </c>
      <c r="AE443" s="207" t="s">
        <v>4303</v>
      </c>
      <c r="AF443" s="207" t="s">
        <v>27649</v>
      </c>
    </row>
    <row r="444" spans="1:32" ht="15.95">
      <c r="A444" s="261" t="str" cm="1">
        <f t="array" ref="A444">IFERROR(_xlfn.TEXTJOIN(CHAR(10),TRUE,_xlfn._xlws.FILTER(AOM[AOM],AOM[ilri_code]=$G444)),"No AOM Match")</f>
        <v>AOM_002132</v>
      </c>
      <c r="B444" s="261" t="str" cm="1">
        <f t="array" ref="B444">IFERROR(_xlfn.TEXTJOIN(CHAR(10),TRUE,_xlfn._xlws.FILTER(AOM[Edge_Value],AOM[ilri_code]=$G444)),"No AOM Match")</f>
        <v>Rottboellia cochinchinensis</v>
      </c>
      <c r="C444" s="261" t="str" cm="1">
        <f t="array" ref="C444">IFERROR(
  _xlfn.TEXTJOIN(
    CHAR(10),
    TRUE,
    SUBSTITUTE(
      _xlfn._xlws.FILTER(AOM[Path], AOM[ilri_code]=$G444),
      "Management/Livestock Management/Feed Characteristic/Feed Composition/Feed Ingredient/",
      ""
    )
  ),
  "No AOM Match"
)</f>
        <v>Forage Plants/Cereal and Grass Forages/Rottboellia cochinchinensis</v>
      </c>
      <c r="D444" s="261" t="str" cm="1">
        <f t="array" ref="D444">_xlfn.TEXTJOIN(CHAR(10),TRUE,_xlfn._xlws.FILTER(AE$2:AE$952,$AD$2:$AD$952=$G444))</f>
        <v>Rottboellia cochinchinensis</v>
      </c>
      <c r="F444" s="228" t="str" cm="1">
        <f t="array" ref="F444">_xlfn.TEXTJOIN(CHAR(10),TRUE,_xlfn._xlws.FILTER(AF$2:AF$952,$AD$2:$AD$952=$G444))</f>
        <v>Herbaceous forages-all data</v>
      </c>
      <c r="G444" s="210" t="s">
        <v>21380</v>
      </c>
      <c r="L444" s="207">
        <v>5.0199999999999996</v>
      </c>
      <c r="O444" s="207">
        <v>35.159999999999997</v>
      </c>
      <c r="W444" s="207">
        <v>93.53</v>
      </c>
      <c r="X444" s="207">
        <v>4.4400000000000004</v>
      </c>
      <c r="Y444" s="207">
        <v>9.08</v>
      </c>
      <c r="Z444" s="207">
        <v>82.04</v>
      </c>
      <c r="AA444" s="207">
        <v>56.34</v>
      </c>
      <c r="AB444" s="207">
        <v>91.42</v>
      </c>
      <c r="AD444" s="210" t="s">
        <v>28365</v>
      </c>
      <c r="AE444" s="207" t="s">
        <v>28373</v>
      </c>
      <c r="AF444" s="207" t="s">
        <v>27649</v>
      </c>
    </row>
    <row r="445" spans="1:32" ht="15.95">
      <c r="A445" s="228" t="str" cm="1">
        <f t="array" ref="A445">IFERROR(_xlfn.TEXTJOIN(CHAR(10),TRUE,_xlfn._xlws.FILTER(AOM[AOM],AOM[ilri_code]=$G445)),"No AOM Match")</f>
        <v>No AOM Match</v>
      </c>
      <c r="B445" s="228" t="str" cm="1">
        <f t="array" ref="B445">IFERROR(_xlfn.TEXTJOIN(CHAR(10),TRUE,_xlfn._xlws.FILTER(AOM[Edge_Value],AOM[ilri_code]=$G445)),"No AOM Match")</f>
        <v>No AOM Match</v>
      </c>
      <c r="C445" s="228" t="str" cm="1">
        <f t="array" ref="C445">IFERROR(
  _xlfn.TEXTJOIN(
    CHAR(10),
    TRUE,
    SUBSTITUTE(
      _xlfn._xlws.FILTER(AOM[Path], AOM[ilri_code]=$G445),
      "Management/Livestock Management/Feed Characteristic/Feed Composition/Feed Ingredient/",
      ""
    )
  ),
  "No AOM Match"
)</f>
        <v>No AOM Match</v>
      </c>
      <c r="D445" s="228" t="str" cm="1">
        <f t="array" ref="D445">_xlfn.TEXTJOIN(CHAR(10),TRUE,_xlfn._xlws.FILTER(AE$2:AE$952,$AD$2:$AD$952=$G445))</f>
        <v>Rottboellia cochinchinensis leaf</v>
      </c>
      <c r="F445" s="228" t="str" cm="1">
        <f t="array" ref="F445">_xlfn.TEXTJOIN(CHAR(10),TRUE,_xlfn._xlws.FILTER(AF$2:AF$952,$AD$2:$AD$952=$G445))</f>
        <v>Herbaceous forages-all data</v>
      </c>
      <c r="G445" s="210" t="s">
        <v>28374</v>
      </c>
      <c r="L445" s="207">
        <v>6.98</v>
      </c>
      <c r="O445" s="207">
        <v>44.244999999999997</v>
      </c>
      <c r="W445" s="207">
        <v>92.405000000000001</v>
      </c>
      <c r="X445" s="207">
        <v>10.76</v>
      </c>
      <c r="Y445" s="207">
        <v>9.5599999999999987</v>
      </c>
      <c r="Z445" s="207">
        <v>67.835000000000008</v>
      </c>
      <c r="AA445" s="207">
        <v>40.56</v>
      </c>
      <c r="AB445" s="207">
        <v>92.405000000000001</v>
      </c>
      <c r="AD445" s="210" t="s">
        <v>21405</v>
      </c>
      <c r="AE445" s="207" t="s">
        <v>4352</v>
      </c>
      <c r="AF445" s="207" t="s">
        <v>27649</v>
      </c>
    </row>
    <row r="446" spans="1:32" ht="15.95">
      <c r="A446" s="261" t="str" cm="1">
        <f t="array" ref="A446">IFERROR(_xlfn.TEXTJOIN(CHAR(10),TRUE,_xlfn._xlws.FILTER(AOM[AOM],AOM[ilri_code]=$G446)),"No AOM Match")</f>
        <v>No AOM Match</v>
      </c>
      <c r="B446" s="261" t="str" cm="1">
        <f t="array" ref="B446">IFERROR(_xlfn.TEXTJOIN(CHAR(10),TRUE,_xlfn._xlws.FILTER(AOM[Edge_Value],AOM[ilri_code]=$G446)),"No AOM Match")</f>
        <v>No AOM Match</v>
      </c>
      <c r="C446" s="261" t="str" cm="1">
        <f t="array" ref="C446">IFERROR(
  _xlfn.TEXTJOIN(
    CHAR(10),
    TRUE,
    SUBSTITUTE(
      _xlfn._xlws.FILTER(AOM[Path], AOM[ilri_code]=$G446),
      "Management/Livestock Management/Feed Characteristic/Feed Composition/Feed Ingredient/",
      ""
    )
  ),
  "No AOM Match"
)</f>
        <v>No AOM Match</v>
      </c>
      <c r="D446" s="261" t="str" cm="1">
        <f t="array" ref="D446">_xlfn.TEXTJOIN(CHAR(10),TRUE,_xlfn._xlws.FILTER(AE$2:AE$952,$AD$2:$AD$952=$G446))</f>
        <v>Rough pea</v>
      </c>
      <c r="F446" s="228" t="str" cm="1">
        <f t="array" ref="F446">_xlfn.TEXTJOIN(CHAR(10),TRUE,_xlfn._xlws.FILTER(AF$2:AF$952,$AD$2:$AD$952=$G446))</f>
        <v>Herbaceous forages-all data</v>
      </c>
      <c r="G446" s="210" t="s">
        <v>28375</v>
      </c>
      <c r="I446" s="207">
        <v>10.100000000000001</v>
      </c>
      <c r="J446" s="207">
        <v>3.1599999999999997</v>
      </c>
      <c r="K446" s="207">
        <v>5.56</v>
      </c>
      <c r="L446" s="207">
        <v>9.0399999999999991</v>
      </c>
      <c r="M446" s="207">
        <v>3.05</v>
      </c>
      <c r="N446" s="207">
        <v>5.44</v>
      </c>
      <c r="O446" s="207">
        <v>58.63</v>
      </c>
      <c r="P446" s="207">
        <v>40.03</v>
      </c>
      <c r="Q446" s="207">
        <v>123.515</v>
      </c>
      <c r="R446" s="207">
        <v>16.466666666666665</v>
      </c>
      <c r="S446" s="207">
        <v>17.329999999999998</v>
      </c>
      <c r="T446" s="207">
        <v>4.8000000000000007</v>
      </c>
      <c r="U446" s="207">
        <v>2626.5299999999997</v>
      </c>
      <c r="V446" s="207">
        <v>169.72499999999999</v>
      </c>
      <c r="W446" s="207">
        <v>91.547499999999999</v>
      </c>
      <c r="X446" s="207">
        <v>13.036153846153846</v>
      </c>
      <c r="Y446" s="207">
        <v>6.5914285714285716</v>
      </c>
      <c r="Z446" s="207">
        <v>50.68888888888889</v>
      </c>
      <c r="AA446" s="207">
        <v>34.997142857142862</v>
      </c>
      <c r="AB446" s="207">
        <v>90.825714285714284</v>
      </c>
      <c r="AD446" s="210" t="s">
        <v>28367</v>
      </c>
      <c r="AE446" s="207" t="s">
        <v>28376</v>
      </c>
      <c r="AF446" s="207" t="s">
        <v>27649</v>
      </c>
    </row>
    <row r="447" spans="1:32" ht="15.95">
      <c r="A447" s="261" t="str" cm="1">
        <f t="array" ref="A447">IFERROR(_xlfn.TEXTJOIN(CHAR(10),TRUE,_xlfn._xlws.FILTER(AOM[AOM],AOM[ilri_code]=$G447)),"No AOM Match")</f>
        <v>No AOM Match</v>
      </c>
      <c r="B447" s="261" t="str" cm="1">
        <f t="array" ref="B447">IFERROR(_xlfn.TEXTJOIN(CHAR(10),TRUE,_xlfn._xlws.FILTER(AOM[Edge_Value],AOM[ilri_code]=$G447)),"No AOM Match")</f>
        <v>No AOM Match</v>
      </c>
      <c r="C447" s="261" t="str" cm="1">
        <f t="array" ref="C447">IFERROR(
  _xlfn.TEXTJOIN(
    CHAR(10),
    TRUE,
    SUBSTITUTE(
      _xlfn._xlws.FILTER(AOM[Path], AOM[ilri_code]=$G447),
      "Management/Livestock Management/Feed Characteristic/Feed Composition/Feed Ingredient/",
      ""
    )
  ),
  "No AOM Match"
)</f>
        <v>No AOM Match</v>
      </c>
      <c r="D447" s="261" t="str" cm="1">
        <f t="array" ref="D447">_xlfn.TEXTJOIN(CHAR(10),TRUE,_xlfn._xlws.FILTER(AE$2:AE$952,$AD$2:$AD$952=$G447))</f>
        <v>Rough pea straw</v>
      </c>
      <c r="F447" s="228" t="str" cm="1">
        <f t="array" ref="F447">_xlfn.TEXTJOIN(CHAR(10),TRUE,_xlfn._xlws.FILTER(AF$2:AF$952,$AD$2:$AD$952=$G447))</f>
        <v>Herbaceous forages-all data</v>
      </c>
      <c r="G447" s="210" t="s">
        <v>28377</v>
      </c>
      <c r="I447" s="207">
        <v>15.809999999999999</v>
      </c>
      <c r="J447" s="207">
        <v>0.33999999999999997</v>
      </c>
      <c r="P447" s="207">
        <v>24.063333333333333</v>
      </c>
      <c r="Q447" s="207">
        <v>20.402222222222221</v>
      </c>
      <c r="R447" s="207">
        <v>19.855555555555558</v>
      </c>
      <c r="S447" s="207">
        <v>4.1166666666666671</v>
      </c>
      <c r="T447" s="207">
        <v>1.3555555555555558</v>
      </c>
      <c r="U447" s="207">
        <v>151.50333333333333</v>
      </c>
      <c r="V447" s="207">
        <v>273.71111111111111</v>
      </c>
      <c r="W447" s="207">
        <v>92.529333333333341</v>
      </c>
      <c r="X447" s="207">
        <v>10.314</v>
      </c>
      <c r="Z447" s="207">
        <v>52.223333333333336</v>
      </c>
      <c r="AB447" s="207">
        <v>90.301333333333332</v>
      </c>
      <c r="AD447" s="210" t="s">
        <v>27673</v>
      </c>
      <c r="AE447" s="207" t="s">
        <v>28378</v>
      </c>
      <c r="AF447" s="207" t="s">
        <v>27649</v>
      </c>
    </row>
    <row r="448" spans="1:32" ht="15.95">
      <c r="A448" s="261" t="str" cm="1">
        <f t="array" ref="A448">IFERROR(_xlfn.TEXTJOIN(CHAR(10),TRUE,_xlfn._xlws.FILTER(AOM[AOM],AOM[ilri_code]=$G448)),"No AOM Match")</f>
        <v>No AOM Match</v>
      </c>
      <c r="B448" s="261" t="str" cm="1">
        <f t="array" ref="B448">IFERROR(_xlfn.TEXTJOIN(CHAR(10),TRUE,_xlfn._xlws.FILTER(AOM[Edge_Value],AOM[ilri_code]=$G448)),"No AOM Match")</f>
        <v>No AOM Match</v>
      </c>
      <c r="C448" s="261" t="str" cm="1">
        <f t="array" ref="C448">IFERROR(
  _xlfn.TEXTJOIN(
    CHAR(10),
    TRUE,
    SUBSTITUTE(
      _xlfn._xlws.FILTER(AOM[Path], AOM[ilri_code]=$G448),
      "Management/Livestock Management/Feed Characteristic/Feed Composition/Feed Ingredient/",
      ""
    )
  ),
  "No AOM Match"
)</f>
        <v>No AOM Match</v>
      </c>
      <c r="D448" s="261" t="str" cm="1">
        <f t="array" ref="D448">_xlfn.TEXTJOIN(CHAR(10),TRUE,_xlfn._xlws.FILTER(AE$2:AE$952,$AD$2:$AD$952=$G448))</f>
        <v>Rye forage</v>
      </c>
      <c r="F448" s="228" t="str" cm="1">
        <f t="array" ref="F448">_xlfn.TEXTJOIN(CHAR(10),TRUE,_xlfn._xlws.FILTER(AF$2:AF$952,$AD$2:$AD$952=$G448))</f>
        <v>food_crops_cereals_legumes_green</v>
      </c>
      <c r="G448" s="210" t="s">
        <v>27707</v>
      </c>
      <c r="W448" s="207">
        <v>91.655000000000001</v>
      </c>
      <c r="X448" s="207">
        <v>7.0075000000000003</v>
      </c>
      <c r="Y448" s="207">
        <v>4.4246666666666661</v>
      </c>
      <c r="Z448" s="207">
        <v>58.966874999999987</v>
      </c>
      <c r="AA448" s="207">
        <v>33.850625000000001</v>
      </c>
      <c r="AB448" s="207">
        <v>93.359375</v>
      </c>
      <c r="AD448" s="210" t="s">
        <v>27706</v>
      </c>
      <c r="AE448" s="207" t="s">
        <v>28379</v>
      </c>
      <c r="AF448" s="207" t="s">
        <v>27649</v>
      </c>
    </row>
    <row r="449" spans="1:32" ht="15.95">
      <c r="A449" s="261" t="str" cm="1">
        <f t="array" ref="A449">IFERROR(_xlfn.TEXTJOIN(CHAR(10),TRUE,_xlfn._xlws.FILTER(AOM[AOM],AOM[ilri_code]=$G449)),"No AOM Match")</f>
        <v>No AOM Match</v>
      </c>
      <c r="B449" s="261" t="str" cm="1">
        <f t="array" ref="B449">IFERROR(_xlfn.TEXTJOIN(CHAR(10),TRUE,_xlfn._xlws.FILTER(AOM[Edge_Value],AOM[ilri_code]=$G449)),"No AOM Match")</f>
        <v>No AOM Match</v>
      </c>
      <c r="C449" s="261" t="str" cm="1">
        <f t="array" ref="C449">IFERROR(
  _xlfn.TEXTJOIN(
    CHAR(10),
    TRUE,
    SUBSTITUTE(
      _xlfn._xlws.FILTER(AOM[Path], AOM[ilri_code]=$G449),
      "Management/Livestock Management/Feed Characteristic/Feed Composition/Feed Ingredient/",
      ""
    )
  ),
  "No AOM Match"
)</f>
        <v>No AOM Match</v>
      </c>
      <c r="D449" s="261" t="str" cm="1">
        <f t="array" ref="D449">_xlfn.TEXTJOIN(CHAR(10),TRUE,_xlfn._xlws.FILTER(AE$2:AE$952,$AD$2:$AD$952=$G449))</f>
        <v>Ryegrass</v>
      </c>
      <c r="F449" s="228" t="str" cm="1">
        <f t="array" ref="F449">_xlfn.TEXTJOIN(CHAR(10),TRUE,_xlfn._xlws.FILTER(AF$2:AF$952,$AD$2:$AD$952=$G449))</f>
        <v>Herbaceous forages-all data</v>
      </c>
      <c r="G449" s="210" t="s">
        <v>28380</v>
      </c>
      <c r="K449" s="207">
        <v>6.4783333333333344</v>
      </c>
      <c r="L449" s="207">
        <v>10.34</v>
      </c>
      <c r="M449" s="207">
        <v>4.0883333333333338</v>
      </c>
      <c r="N449" s="207">
        <v>6.6000000000000005</v>
      </c>
      <c r="O449" s="207">
        <v>71.523333333333326</v>
      </c>
      <c r="W449" s="207">
        <v>89.111666666666665</v>
      </c>
      <c r="X449" s="207">
        <v>10.555</v>
      </c>
      <c r="Y449" s="207">
        <v>2.4633333333333334</v>
      </c>
      <c r="Z449" s="207">
        <v>48.793333333333329</v>
      </c>
      <c r="AA449" s="207">
        <v>25.468333333333334</v>
      </c>
      <c r="AB449" s="207">
        <v>91.735000000000014</v>
      </c>
      <c r="AD449" s="210" t="s">
        <v>21073</v>
      </c>
      <c r="AE449" s="207" t="s">
        <v>28381</v>
      </c>
      <c r="AF449" s="207" t="s">
        <v>27649</v>
      </c>
    </row>
    <row r="450" spans="1:32" ht="15.95">
      <c r="A450" s="228" t="str" cm="1">
        <f t="array" ref="A450">IFERROR(_xlfn.TEXTJOIN(CHAR(10),TRUE,_xlfn._xlws.FILTER(AOM[AOM],AOM[ilri_code]=$G450)),"No AOM Match")</f>
        <v>No AOM Match</v>
      </c>
      <c r="B450" s="228" t="str" cm="1">
        <f t="array" ref="B450">IFERROR(_xlfn.TEXTJOIN(CHAR(10),TRUE,_xlfn._xlws.FILTER(AOM[Edge_Value],AOM[ilri_code]=$G450)),"No AOM Match")</f>
        <v>No AOM Match</v>
      </c>
      <c r="C450" s="228" t="str" cm="1">
        <f t="array" ref="C450">IFERROR(
  _xlfn.TEXTJOIN(
    CHAR(10),
    TRUE,
    SUBSTITUTE(
      _xlfn._xlws.FILTER(AOM[Path], AOM[ilri_code]=$G450),
      "Management/Livestock Management/Feed Characteristic/Feed Composition/Feed Ingredient/",
      ""
    )
  ),
  "No AOM Match"
)</f>
        <v>No AOM Match</v>
      </c>
      <c r="D450" s="228" t="str" cm="1">
        <f t="array" ref="D450">_xlfn.TEXTJOIN(CHAR(10),TRUE,_xlfn._xlws.FILTER(AE$2:AE$952,$AD$2:$AD$952=$G450))</f>
        <v>Sacciolepis curvata</v>
      </c>
      <c r="F450" s="228" t="str" cm="1">
        <f t="array" ref="F450">_xlfn.TEXTJOIN(CHAR(10),TRUE,_xlfn._xlws.FILTER(AF$2:AF$952,$AD$2:$AD$952=$G450))</f>
        <v>other_less_common</v>
      </c>
      <c r="G450" s="210" t="s">
        <v>28214</v>
      </c>
      <c r="J450" s="207">
        <v>1.8166666666666667</v>
      </c>
      <c r="P450" s="207">
        <v>85.862857142857152</v>
      </c>
      <c r="S450" s="207">
        <v>13.681428571428569</v>
      </c>
      <c r="T450" s="207">
        <v>2.6714285714285713</v>
      </c>
      <c r="W450" s="207">
        <v>89.292500000000004</v>
      </c>
      <c r="X450" s="207">
        <v>11.304285714285715</v>
      </c>
      <c r="Y450" s="207">
        <v>5.5528571428571434</v>
      </c>
      <c r="Z450" s="207">
        <v>69.582499999999996</v>
      </c>
      <c r="AA450" s="207">
        <v>40.39142857142857</v>
      </c>
      <c r="AB450" s="207">
        <v>92.137499999999989</v>
      </c>
      <c r="AD450" s="210" t="s">
        <v>28382</v>
      </c>
      <c r="AE450" s="207" t="s">
        <v>28383</v>
      </c>
      <c r="AF450" s="207" t="s">
        <v>27649</v>
      </c>
    </row>
    <row r="451" spans="1:32" ht="32.1">
      <c r="A451" s="261" t="str" cm="1">
        <f t="array" ref="A451">IFERROR(_xlfn.TEXTJOIN(CHAR(10),TRUE,_xlfn._xlws.FILTER(AOM[AOM],AOM[ilri_code]=$G451)),"No AOM Match")</f>
        <v>No AOM Match</v>
      </c>
      <c r="B451" s="261" t="str" cm="1">
        <f t="array" ref="B451">IFERROR(_xlfn.TEXTJOIN(CHAR(10),TRUE,_xlfn._xlws.FILTER(AOM[Edge_Value],AOM[ilri_code]=$G451)),"No AOM Match")</f>
        <v>No AOM Match</v>
      </c>
      <c r="C451" s="261" t="str" cm="1">
        <f t="array" ref="C451">IFERROR(
  _xlfn.TEXTJOIN(
    CHAR(10),
    TRUE,
    SUBSTITUTE(
      _xlfn._xlws.FILTER(AOM[Path], AOM[ilri_code]=$G451),
      "Management/Livestock Management/Feed Characteristic/Feed Composition/Feed Ingredient/",
      ""
    )
  ),
  "No AOM Match"
)</f>
        <v>No AOM Match</v>
      </c>
      <c r="D451" s="261" t="str" cm="1">
        <f t="array" ref="D451">_xlfn.TEXTJOIN(CHAR(10),TRUE,_xlfn._xlws.FILTER(AE$2:AE$952,$AD$2:$AD$952=$G451))</f>
        <v>Sain grass</v>
      </c>
      <c r="F451" s="228" t="str" cm="1">
        <f t="array" ref="F451">_xlfn.TEXTJOIN(CHAR(10),TRUE,_xlfn._xlws.FILTER(AF$2:AF$952,$AD$2:$AD$952=$G451))</f>
        <v>Herbaceous forages-all data</v>
      </c>
      <c r="G451" s="210" t="s">
        <v>28384</v>
      </c>
      <c r="W451" s="207">
        <v>87.63</v>
      </c>
      <c r="X451" s="207">
        <v>3</v>
      </c>
      <c r="Z451" s="207">
        <v>77.2</v>
      </c>
      <c r="AB451" s="207">
        <v>80.45</v>
      </c>
      <c r="AD451" s="210" t="s">
        <v>28382</v>
      </c>
      <c r="AE451" s="207" t="s">
        <v>28385</v>
      </c>
      <c r="AF451" s="207" t="s">
        <v>27649</v>
      </c>
    </row>
    <row r="452" spans="1:32" ht="15.95">
      <c r="A452" s="261" t="str" cm="1">
        <f t="array" ref="A452">IFERROR(_xlfn.TEXTJOIN(CHAR(10),TRUE,_xlfn._xlws.FILTER(AOM[AOM],AOM[ilri_code]=$G452)),"No AOM Match")</f>
        <v>No AOM Match</v>
      </c>
      <c r="B452" s="261" t="str" cm="1">
        <f t="array" ref="B452">IFERROR(_xlfn.TEXTJOIN(CHAR(10),TRUE,_xlfn._xlws.FILTER(AOM[Edge_Value],AOM[ilri_code]=$G452)),"No AOM Match")</f>
        <v>No AOM Match</v>
      </c>
      <c r="C452" s="261" t="str" cm="1">
        <f t="array" ref="C452">IFERROR(
  _xlfn.TEXTJOIN(
    CHAR(10),
    TRUE,
    SUBSTITUTE(
      _xlfn._xlws.FILTER(AOM[Path], AOM[ilri_code]=$G452),
      "Management/Livestock Management/Feed Characteristic/Feed Composition/Feed Ingredient/",
      ""
    )
  ),
  "No AOM Match"
)</f>
        <v>No AOM Match</v>
      </c>
      <c r="D452" s="261" t="str" cm="1">
        <f t="array" ref="D452">_xlfn.TEXTJOIN(CHAR(10),TRUE,_xlfn._xlws.FILTER(AE$2:AE$952,$AD$2:$AD$952=$G452))</f>
        <v>Sansevieria aethiopica</v>
      </c>
      <c r="F452" s="228" t="str" cm="1">
        <f t="array" ref="F452">_xlfn.TEXTJOIN(CHAR(10),TRUE,_xlfn._xlws.FILTER(AF$2:AF$952,$AD$2:$AD$952=$G452))</f>
        <v>other_less_common</v>
      </c>
      <c r="G452" s="210" t="s">
        <v>28216</v>
      </c>
      <c r="X452" s="207">
        <v>8.69</v>
      </c>
      <c r="Y452" s="207">
        <v>11.72</v>
      </c>
      <c r="Z452" s="207">
        <v>58.54</v>
      </c>
      <c r="AA452" s="207">
        <v>51.58</v>
      </c>
      <c r="AB452" s="207">
        <v>93.85</v>
      </c>
      <c r="AD452" s="210" t="s">
        <v>28382</v>
      </c>
      <c r="AE452" s="207" t="s">
        <v>28386</v>
      </c>
      <c r="AF452" s="207" t="s">
        <v>27649</v>
      </c>
    </row>
    <row r="453" spans="1:32" ht="15.95">
      <c r="A453" s="261" t="str" cm="1">
        <f t="array" ref="A453">IFERROR(_xlfn.TEXTJOIN(CHAR(10),TRUE,_xlfn._xlws.FILTER(AOM[AOM],AOM[ilri_code]=$G453)),"No AOM Match")</f>
        <v>AOM_001516</v>
      </c>
      <c r="B453" s="261" t="str" cm="1">
        <f t="array" ref="B453">IFERROR(_xlfn.TEXTJOIN(CHAR(10),TRUE,_xlfn._xlws.FILTER(AOM[Edge_Value],AOM[ilri_code]=$G453)),"No AOM Match")</f>
        <v>Schizachyrium exile</v>
      </c>
      <c r="C453" s="261" t="str" cm="1">
        <f t="array" ref="C453">IFERROR(
  _xlfn.TEXTJOIN(
    CHAR(10),
    TRUE,
    SUBSTITUTE(
      _xlfn._xlws.FILTER(AOM[Path], AOM[ilri_code]=$G453),
      "Management/Livestock Management/Feed Characteristic/Feed Composition/Feed Ingredient/",
      ""
    )
  ),
  "No AOM Match"
)</f>
        <v>Forage Plants/Cereal and Grass Forages/Schizachyrium exile</v>
      </c>
      <c r="D453" s="261" t="str" cm="1">
        <f t="array" ref="D453">_xlfn.TEXTJOIN(CHAR(10),TRUE,_xlfn._xlws.FILTER(AE$2:AE$952,$AD$2:$AD$952=$G453))</f>
        <v>Schizachyrium brevifolium</v>
      </c>
      <c r="F453" s="228" t="str" cm="1">
        <f t="array" ref="F453">_xlfn.TEXTJOIN(CHAR(10),TRUE,_xlfn._xlws.FILTER(AF$2:AF$952,$AD$2:$AD$952=$G453))</f>
        <v>Herbaceous forages-all data</v>
      </c>
      <c r="G453" s="210" t="s">
        <v>21387</v>
      </c>
      <c r="J453" s="207">
        <v>0.2</v>
      </c>
      <c r="W453" s="207">
        <v>91.59</v>
      </c>
      <c r="X453" s="207">
        <v>3</v>
      </c>
      <c r="Y453" s="207">
        <v>6.1</v>
      </c>
      <c r="Z453" s="207">
        <v>77.17</v>
      </c>
      <c r="AA453" s="207">
        <v>50.26</v>
      </c>
      <c r="AB453" s="207">
        <v>90.92</v>
      </c>
      <c r="AD453" s="210" t="s">
        <v>28382</v>
      </c>
      <c r="AE453" s="207" t="s">
        <v>28387</v>
      </c>
      <c r="AF453" s="207" t="s">
        <v>27649</v>
      </c>
    </row>
    <row r="454" spans="1:32" ht="32.1">
      <c r="A454" s="261" t="str" cm="1">
        <f t="array" ref="A454">IFERROR(_xlfn.TEXTJOIN(CHAR(10),TRUE,_xlfn._xlws.FILTER(AOM[AOM],AOM[ilri_code]=$G454)),"No AOM Match")</f>
        <v>No AOM Match</v>
      </c>
      <c r="B454" s="261" t="str" cm="1">
        <f t="array" ref="B454">IFERROR(_xlfn.TEXTJOIN(CHAR(10),TRUE,_xlfn._xlws.FILTER(AOM[Edge_Value],AOM[ilri_code]=$G454)),"No AOM Match")</f>
        <v>No AOM Match</v>
      </c>
      <c r="C454" s="261" t="str" cm="1">
        <f t="array" ref="C454">IFERROR(
  _xlfn.TEXTJOIN(
    CHAR(10),
    TRUE,
    SUBSTITUTE(
      _xlfn._xlws.FILTER(AOM[Path], AOM[ilri_code]=$G454),
      "Management/Livestock Management/Feed Characteristic/Feed Composition/Feed Ingredient/",
      ""
    )
  ),
  "No AOM Match"
)</f>
        <v>No AOM Match</v>
      </c>
      <c r="D454" s="261" t="str" cm="1">
        <f t="array" ref="D454">_xlfn.TEXTJOIN(CHAR(10),TRUE,_xlfn._xlws.FILTER(AE$2:AE$952,$AD$2:$AD$952=$G454))</f>
        <v>Schrebera alata</v>
      </c>
      <c r="F454" s="228" t="str" cm="1">
        <f t="array" ref="F454">_xlfn.TEXTJOIN(CHAR(10),TRUE,_xlfn._xlws.FILTER(AF$2:AF$952,$AD$2:$AD$952=$G454))</f>
        <v>other_less_common</v>
      </c>
      <c r="G454" s="210" t="s">
        <v>28219</v>
      </c>
      <c r="P454" s="207">
        <v>9.07</v>
      </c>
      <c r="R454" s="207">
        <v>25.8</v>
      </c>
      <c r="S454" s="207">
        <v>93.11</v>
      </c>
      <c r="T454" s="207">
        <v>3.5</v>
      </c>
      <c r="U454" s="207">
        <v>285.08</v>
      </c>
      <c r="W454" s="207">
        <v>92.23</v>
      </c>
      <c r="AB454" s="207">
        <v>90.43</v>
      </c>
      <c r="AD454" s="210" t="s">
        <v>28124</v>
      </c>
      <c r="AE454" s="207" t="s">
        <v>28388</v>
      </c>
      <c r="AF454" s="207" t="s">
        <v>27649</v>
      </c>
    </row>
    <row r="455" spans="1:32" ht="15.95">
      <c r="A455" s="261" t="str" cm="1">
        <f t="array" ref="A455">IFERROR(_xlfn.TEXTJOIN(CHAR(10),TRUE,_xlfn._xlws.FILTER(AOM[AOM],AOM[ilri_code]=$G455)),"No AOM Match")</f>
        <v>No AOM Match</v>
      </c>
      <c r="B455" s="261" t="str" cm="1">
        <f t="array" ref="B455">IFERROR(_xlfn.TEXTJOIN(CHAR(10),TRUE,_xlfn._xlws.FILTER(AOM[Edge_Value],AOM[ilri_code]=$G455)),"No AOM Match")</f>
        <v>No AOM Match</v>
      </c>
      <c r="C455" s="261" t="str" cm="1">
        <f t="array" ref="C455">IFERROR(
  _xlfn.TEXTJOIN(
    CHAR(10),
    TRUE,
    SUBSTITUTE(
      _xlfn._xlws.FILTER(AOM[Path], AOM[ilri_code]=$G455),
      "Management/Livestock Management/Feed Characteristic/Feed Composition/Feed Ingredient/",
      ""
    )
  ),
  "No AOM Match"
)</f>
        <v>No AOM Match</v>
      </c>
      <c r="D455" s="261" t="str" cm="1">
        <f t="array" ref="D455">_xlfn.TEXTJOIN(CHAR(10),TRUE,_xlfn._xlws.FILTER(AE$2:AE$952,$AD$2:$AD$952=$G455))</f>
        <v>Scleria racemosa</v>
      </c>
      <c r="F455" s="228" t="str" cm="1">
        <f t="array" ref="F455">_xlfn.TEXTJOIN(CHAR(10),TRUE,_xlfn._xlws.FILTER(AF$2:AF$952,$AD$2:$AD$952=$G455))</f>
        <v>other_less_common</v>
      </c>
      <c r="G455" s="210" t="s">
        <v>28221</v>
      </c>
      <c r="W455" s="207">
        <v>91.27</v>
      </c>
      <c r="X455" s="207">
        <v>4.4400000000000004</v>
      </c>
      <c r="Z455" s="207">
        <v>64.61</v>
      </c>
      <c r="AB455" s="207">
        <v>93.58</v>
      </c>
      <c r="AD455" s="210" t="s">
        <v>28389</v>
      </c>
      <c r="AE455" s="207" t="s">
        <v>28390</v>
      </c>
      <c r="AF455" s="207" t="s">
        <v>27649</v>
      </c>
    </row>
    <row r="456" spans="1:32" ht="15.95">
      <c r="A456" s="261" t="str" cm="1">
        <f t="array" ref="A456">IFERROR(_xlfn.TEXTJOIN(CHAR(10),TRUE,_xlfn._xlws.FILTER(AOM[AOM],AOM[ilri_code]=$G456)),"No AOM Match")</f>
        <v>No AOM Match</v>
      </c>
      <c r="B456" s="261" t="str" cm="1">
        <f t="array" ref="B456">IFERROR(_xlfn.TEXTJOIN(CHAR(10),TRUE,_xlfn._xlws.FILTER(AOM[Edge_Value],AOM[ilri_code]=$G456)),"No AOM Match")</f>
        <v>No AOM Match</v>
      </c>
      <c r="C456" s="261" t="str" cm="1">
        <f t="array" ref="C456">IFERROR(
  _xlfn.TEXTJOIN(
    CHAR(10),
    TRUE,
    SUBSTITUTE(
      _xlfn._xlws.FILTER(AOM[Path], AOM[ilri_code]=$G456),
      "Management/Livestock Management/Feed Characteristic/Feed Composition/Feed Ingredient/",
      ""
    )
  ),
  "No AOM Match"
)</f>
        <v>No AOM Match</v>
      </c>
      <c r="D456" s="261" t="str" cm="1">
        <f t="array" ref="D456">_xlfn.TEXTJOIN(CHAR(10),TRUE,_xlfn._xlws.FILTER(AE$2:AE$952,$AD$2:$AD$952=$G456))</f>
        <v>Scleria sphaerocarpa</v>
      </c>
      <c r="F456" s="228" t="str" cm="1">
        <f t="array" ref="F456">_xlfn.TEXTJOIN(CHAR(10),TRUE,_xlfn._xlws.FILTER(AF$2:AF$952,$AD$2:$AD$952=$G456))</f>
        <v>Herbaceous forages-all data</v>
      </c>
      <c r="G456" s="210" t="s">
        <v>28391</v>
      </c>
      <c r="L456" s="207">
        <v>7.98</v>
      </c>
      <c r="O456" s="207">
        <v>57.23</v>
      </c>
      <c r="Y456" s="207">
        <v>4.25</v>
      </c>
      <c r="Z456" s="207">
        <v>57.51</v>
      </c>
      <c r="AA456" s="207">
        <v>51.78</v>
      </c>
      <c r="AB456" s="207">
        <v>96.72</v>
      </c>
      <c r="AD456" s="210" t="s">
        <v>27835</v>
      </c>
      <c r="AE456" s="207" t="s">
        <v>28392</v>
      </c>
      <c r="AF456" s="207" t="s">
        <v>27649</v>
      </c>
    </row>
    <row r="457" spans="1:32" ht="15.95">
      <c r="A457" s="261" t="str" cm="1">
        <f t="array" ref="A457">IFERROR(_xlfn.TEXTJOIN(CHAR(10),TRUE,_xlfn._xlws.FILTER(AOM[AOM],AOM[ilri_code]=$G457)),"No AOM Match")</f>
        <v>No AOM Match</v>
      </c>
      <c r="B457" s="261" t="str" cm="1">
        <f t="array" ref="B457">IFERROR(_xlfn.TEXTJOIN(CHAR(10),TRUE,_xlfn._xlws.FILTER(AOM[Edge_Value],AOM[ilri_code]=$G457)),"No AOM Match")</f>
        <v>No AOM Match</v>
      </c>
      <c r="C457" s="261" t="str" cm="1">
        <f t="array" ref="C457">IFERROR(
  _xlfn.TEXTJOIN(
    CHAR(10),
    TRUE,
    SUBSTITUTE(
      _xlfn._xlws.FILTER(AOM[Path], AOM[ilri_code]=$G457),
      "Management/Livestock Management/Feed Characteristic/Feed Composition/Feed Ingredient/",
      ""
    )
  ),
  "No AOM Match"
)</f>
        <v>No AOM Match</v>
      </c>
      <c r="D457" s="261" t="str" cm="1">
        <f t="array" ref="D457">_xlfn.TEXTJOIN(CHAR(10),TRUE,_xlfn._xlws.FILTER(AE$2:AE$952,$AD$2:$AD$952=$G457))</f>
        <v>Sedge</v>
      </c>
      <c r="F457" s="228" t="str" cm="1">
        <f t="array" ref="F457">_xlfn.TEXTJOIN(CHAR(10),TRUE,_xlfn._xlws.FILTER(AF$2:AF$952,$AD$2:$AD$952=$G457))</f>
        <v>Herbaceous forages-all data</v>
      </c>
      <c r="G457" s="210" t="s">
        <v>28393</v>
      </c>
      <c r="L457" s="207">
        <v>8.0449999999999999</v>
      </c>
      <c r="O457" s="207">
        <v>56.584999999999994</v>
      </c>
      <c r="W457" s="207">
        <v>91.11</v>
      </c>
      <c r="X457" s="207">
        <v>9.5350000000000001</v>
      </c>
      <c r="Y457" s="207">
        <v>6.25</v>
      </c>
      <c r="Z457" s="207">
        <v>61.755000000000003</v>
      </c>
      <c r="AA457" s="207">
        <v>37.475000000000001</v>
      </c>
      <c r="AB457" s="207">
        <v>92.025000000000006</v>
      </c>
      <c r="AD457" s="210" t="s">
        <v>23128</v>
      </c>
      <c r="AE457" s="207" t="s">
        <v>28394</v>
      </c>
      <c r="AF457" s="207" t="s">
        <v>27649</v>
      </c>
    </row>
    <row r="458" spans="1:32" ht="48">
      <c r="A458" s="261" t="str" cm="1">
        <f t="array" ref="A458">IFERROR(_xlfn.TEXTJOIN(CHAR(10),TRUE,_xlfn._xlws.FILTER(AOM[AOM],AOM[ilri_code]=$G458)),"No AOM Match")</f>
        <v>AOM_001335
AOM_001336
AOM_001440</v>
      </c>
      <c r="B458" s="261" t="str" cm="1">
        <f t="array" ref="B458">IFERROR(_xlfn.TEXTJOIN(CHAR(10),TRUE,_xlfn._xlws.FILTER(AOM[Edge_Value],AOM[ilri_code]=$G458)),"No AOM Match")</f>
        <v>Sesame Ground
Sesame Seed Ground
Sesame Seed</v>
      </c>
      <c r="C458" s="261" t="str" cm="1">
        <f t="array" ref="C458">IFERROR(
  _xlfn.TEXTJOIN(
    CHAR(10),
    TRUE,
    SUBSTITUTE(
      _xlfn._xlws.FILTER(AOM[Path], AOM[ilri_code]=$G458),
      "Management/Livestock Management/Feed Characteristic/Feed Composition/Feed Ingredient/",
      ""
    )
  ),
  "No AOM Match"
)</f>
        <v>Crop Byproduct/Oil Plant ByProducts/Sesame/Sesame Ground
Crop Byproduct/Oil Plant ByProducts/Sesame/Sesame Seed/Sesame Seed Ground
Crop Byproduct/Oil Plant ByProducts/Sesame/Sesame Seed</v>
      </c>
      <c r="D458" s="261" t="str" cm="1">
        <f t="array" ref="D458">_xlfn.TEXTJOIN(CHAR(10),TRUE,_xlfn._xlws.FILTER(AE$2:AE$952,$AD$2:$AD$952=$G458))</f>
        <v>Sesame</v>
      </c>
      <c r="F458" s="228" t="str" cm="1">
        <f t="array" ref="F458">_xlfn.TEXTJOIN(CHAR(10),TRUE,_xlfn._xlws.FILTER(AF$2:AF$952,$AD$2:$AD$952=$G458))</f>
        <v>food_crop_others</v>
      </c>
      <c r="G458" s="210" t="s">
        <v>19874</v>
      </c>
      <c r="W458" s="207">
        <v>94.052500000000009</v>
      </c>
      <c r="X458" s="207">
        <v>4.3833333333333337</v>
      </c>
      <c r="Y458" s="207">
        <v>11.13</v>
      </c>
      <c r="Z458" s="207">
        <v>72.293333333333337</v>
      </c>
      <c r="AA458" s="207">
        <v>66.899999999999991</v>
      </c>
      <c r="AB458" s="207">
        <v>90.95</v>
      </c>
      <c r="AD458" s="210" t="s">
        <v>23128</v>
      </c>
      <c r="AE458" s="207" t="s">
        <v>23117</v>
      </c>
      <c r="AF458" s="207" t="s">
        <v>27649</v>
      </c>
    </row>
    <row r="459" spans="1:32" ht="15.95">
      <c r="A459" s="261" t="str" cm="1">
        <f t="array" ref="A459">IFERROR(_xlfn.TEXTJOIN(CHAR(10),TRUE,_xlfn._xlws.FILTER(AOM[AOM],AOM[ilri_code]=$G459)),"No AOM Match")</f>
        <v>AOM_001277
AOM_006307</v>
      </c>
      <c r="B459" s="261" t="str" cm="1">
        <f t="array" ref="B459">IFERROR(_xlfn.TEXTJOIN(CHAR(10),TRUE,_xlfn._xlws.FILTER(AOM[Edge_Value],AOM[ilri_code]=$G459)),"No AOM Match")</f>
        <v>Sesame Seed Cake
Sesame Seed Cake Ground</v>
      </c>
      <c r="C459" s="261" t="str" cm="1">
        <f t="array" ref="C459">IFERROR(
  _xlfn.TEXTJOIN(
    CHAR(10),
    TRUE,
    SUBSTITUTE(
      _xlfn._xlws.FILTER(AOM[Path], AOM[ilri_code]=$G459),
      "Management/Livestock Management/Feed Characteristic/Feed Composition/Feed Ingredient/",
      ""
    )
  ),
  "No AOM Match"
)</f>
        <v>Crop Byproduct/Oil Plant ByProducts/Sesame/Sesame Seed/Sesame Seed Cake
Crop Byproduct/Oil Plant ByProducts/Sesame/Sesame Seed/Sesame Seed Cake</v>
      </c>
      <c r="D459" s="261" t="str" cm="1">
        <f t="array" ref="D459">_xlfn.TEXTJOIN(CHAR(10),TRUE,_xlfn._xlws.FILTER(AE$2:AE$952,$AD$2:$AD$952=$G459))</f>
        <v>Sesame cake</v>
      </c>
      <c r="F459" s="228" t="str" cm="1">
        <f t="array" ref="F459">_xlfn.TEXTJOIN(CHAR(10),TRUE,_xlfn._xlws.FILTER(AF$2:AF$952,$AD$2:$AD$952=$G459))</f>
        <v>concentrate_feeds_and_agro_industrial_by_products</v>
      </c>
      <c r="G459" s="210" t="s">
        <v>19879</v>
      </c>
      <c r="I459" s="207">
        <v>12.466666666666667</v>
      </c>
      <c r="J459" s="207">
        <v>7.7399999999999993</v>
      </c>
      <c r="K459" s="207">
        <v>7</v>
      </c>
      <c r="L459" s="207">
        <v>11.100000000000001</v>
      </c>
      <c r="M459" s="207">
        <v>4.6833333333333336</v>
      </c>
      <c r="N459" s="207">
        <v>7.2800000000000011</v>
      </c>
      <c r="O459" s="207">
        <v>80.336666666666673</v>
      </c>
      <c r="P459" s="207">
        <v>59.504444444444431</v>
      </c>
      <c r="Q459" s="207">
        <v>65.222222222222229</v>
      </c>
      <c r="R459" s="207">
        <v>13.233333333333336</v>
      </c>
      <c r="S459" s="207">
        <v>28.655555555555548</v>
      </c>
      <c r="T459" s="207">
        <v>4.6777777777777789</v>
      </c>
      <c r="U459" s="207">
        <v>1271.8677777777777</v>
      </c>
      <c r="V459" s="207">
        <v>34.18666666666666</v>
      </c>
      <c r="W459" s="207">
        <v>88.578181818181818</v>
      </c>
      <c r="X459" s="207">
        <v>27.017500000000005</v>
      </c>
      <c r="Y459" s="207">
        <v>4.5354545454545452</v>
      </c>
      <c r="Z459" s="207">
        <v>31.167272727272721</v>
      </c>
      <c r="AA459" s="207">
        <v>25.928181818181823</v>
      </c>
      <c r="AB459" s="207">
        <v>91.399166666666687</v>
      </c>
      <c r="AD459" s="210" t="s">
        <v>27905</v>
      </c>
      <c r="AE459" s="207" t="s">
        <v>28395</v>
      </c>
      <c r="AF459" s="207" t="s">
        <v>27649</v>
      </c>
    </row>
    <row r="460" spans="1:32" ht="15.95">
      <c r="A460" s="228" t="str" cm="1">
        <f t="array" ref="A460">IFERROR(_xlfn.TEXTJOIN(CHAR(10),TRUE,_xlfn._xlws.FILTER(AOM[AOM],AOM[ilri_code]=$G460)),"No AOM Match")</f>
        <v>No AOM Match</v>
      </c>
      <c r="B460" s="228" t="str" cm="1">
        <f t="array" ref="B460">IFERROR(_xlfn.TEXTJOIN(CHAR(10),TRUE,_xlfn._xlws.FILTER(AOM[Edge_Value],AOM[ilri_code]=$G460)),"No AOM Match")</f>
        <v>No AOM Match</v>
      </c>
      <c r="C460" s="228" t="str" cm="1">
        <f t="array" ref="C460">IFERROR(
  _xlfn.TEXTJOIN(
    CHAR(10),
    TRUE,
    SUBSTITUTE(
      _xlfn._xlws.FILTER(AOM[Path], AOM[ilri_code]=$G460),
      "Management/Livestock Management/Feed Characteristic/Feed Composition/Feed Ingredient/",
      ""
    )
  ),
  "No AOM Match"
)</f>
        <v>No AOM Match</v>
      </c>
      <c r="D460" s="228" t="str" cm="1">
        <f t="array" ref="D460">_xlfn.TEXTJOIN(CHAR(10),TRUE,_xlfn._xlws.FILTER(AE$2:AE$952,$AD$2:$AD$952=$G460))</f>
        <v>Sesame pod</v>
      </c>
      <c r="F460" s="228" t="str" cm="1">
        <f t="array" ref="F460">_xlfn.TEXTJOIN(CHAR(10),TRUE,_xlfn._xlws.FILTER(AF$2:AF$952,$AD$2:$AD$952=$G460))</f>
        <v>food_crop_others</v>
      </c>
      <c r="G460" s="210" t="s">
        <v>28021</v>
      </c>
      <c r="K460" s="207">
        <v>4.5200000000000005</v>
      </c>
      <c r="L460" s="207">
        <v>7.5433333333333339</v>
      </c>
      <c r="M460" s="207">
        <v>1.7466666666666668</v>
      </c>
      <c r="N460" s="207">
        <v>4.0333333333333332</v>
      </c>
      <c r="O460" s="207">
        <v>49.963333333333338</v>
      </c>
      <c r="W460" s="207">
        <v>90.392499999999984</v>
      </c>
      <c r="X460" s="207">
        <v>5.37</v>
      </c>
      <c r="Y460" s="207">
        <v>9.2333333333333343</v>
      </c>
      <c r="Z460" s="207">
        <v>61.01</v>
      </c>
      <c r="AA460" s="207">
        <v>56.403333333333329</v>
      </c>
      <c r="AB460" s="207">
        <v>90.265000000000001</v>
      </c>
      <c r="AD460" s="210" t="s">
        <v>23238</v>
      </c>
      <c r="AE460" s="207" t="s">
        <v>23229</v>
      </c>
      <c r="AF460" s="207" t="s">
        <v>27649</v>
      </c>
    </row>
    <row r="461" spans="1:32" ht="32.1">
      <c r="A461" s="228" t="str" cm="1">
        <f t="array" ref="A461">IFERROR(_xlfn.TEXTJOIN(CHAR(10),TRUE,_xlfn._xlws.FILTER(AOM[AOM],AOM[ilri_code]=$G461)),"No AOM Match")</f>
        <v>No AOM Match</v>
      </c>
      <c r="B461" s="228" t="str" cm="1">
        <f t="array" ref="B461">IFERROR(_xlfn.TEXTJOIN(CHAR(10),TRUE,_xlfn._xlws.FILTER(AOM[Edge_Value],AOM[ilri_code]=$G461)),"No AOM Match")</f>
        <v>No AOM Match</v>
      </c>
      <c r="C461" s="228" t="str" cm="1">
        <f t="array" ref="C461">IFERROR(
  _xlfn.TEXTJOIN(
    CHAR(10),
    TRUE,
    SUBSTITUTE(
      _xlfn._xlws.FILTER(AOM[Path], AOM[ilri_code]=$G461),
      "Management/Livestock Management/Feed Characteristic/Feed Composition/Feed Ingredient/",
      ""
    )
  ),
  "No AOM Match"
)</f>
        <v>No AOM Match</v>
      </c>
      <c r="D461" s="228" t="str" cm="1">
        <f t="array" ref="D461">_xlfn.TEXTJOIN(CHAR(10),TRUE,_xlfn._xlws.FILTER(AE$2:AE$952,$AD$2:$AD$952=$G461))</f>
        <v>Sesame stem</v>
      </c>
      <c r="F461" s="228" t="str" cm="1">
        <f t="array" ref="F461">_xlfn.TEXTJOIN(CHAR(10),TRUE,_xlfn._xlws.FILTER(AF$2:AF$952,$AD$2:$AD$952=$G461))</f>
        <v>food_crop_others</v>
      </c>
      <c r="G461" s="210" t="s">
        <v>28019</v>
      </c>
      <c r="W461" s="207">
        <v>94.719999999999985</v>
      </c>
      <c r="X461" s="207">
        <v>3.51</v>
      </c>
      <c r="Y461" s="207">
        <v>12.713333333333333</v>
      </c>
      <c r="Z461" s="207">
        <v>77.249999999999986</v>
      </c>
      <c r="AA461" s="207">
        <v>71.983333333333334</v>
      </c>
      <c r="AB461" s="207">
        <v>91.413333333333341</v>
      </c>
      <c r="AD461" s="210" t="s">
        <v>28396</v>
      </c>
      <c r="AE461" s="207" t="s">
        <v>28397</v>
      </c>
      <c r="AF461" s="207" t="s">
        <v>27649</v>
      </c>
    </row>
    <row r="462" spans="1:32" ht="15.95">
      <c r="A462" s="261" t="str" cm="1">
        <f t="array" ref="A462">IFERROR(_xlfn.TEXTJOIN(CHAR(10),TRUE,_xlfn._xlws.FILTER(AOM[AOM],AOM[ilri_code]=$G462)),"No AOM Match")</f>
        <v>AOM_001918</v>
      </c>
      <c r="B462" s="261" t="str" cm="1">
        <f t="array" ref="B462">IFERROR(_xlfn.TEXTJOIN(CHAR(10),TRUE,_xlfn._xlws.FILTER(AOM[Edge_Value],AOM[ilri_code]=$G462)),"No AOM Match")</f>
        <v>Sesbania Dried</v>
      </c>
      <c r="C462" s="261" t="str" cm="1">
        <f t="array" ref="C462">IFERROR(
  _xlfn.TEXTJOIN(
    CHAR(10),
    TRUE,
    SUBSTITUTE(
      _xlfn._xlws.FILTER(AOM[Path], AOM[ilri_code]=$G462),
      "Management/Livestock Management/Feed Characteristic/Feed Composition/Feed Ingredient/",
      ""
    )
  ),
  "No AOM Match"
)</f>
        <v>Forage Plants/Forage Trees/Sesbania/Sesbania Dried</v>
      </c>
      <c r="D462" s="261" t="str" cm="1">
        <f t="array" ref="D462">_xlfn.TEXTJOIN(CHAR(10),TRUE,_xlfn._xlws.FILTER(AE$2:AE$952,$AD$2:$AD$952=$G462))</f>
        <v>Sesbania</v>
      </c>
      <c r="F462" s="228" t="str" cm="1">
        <f t="array" ref="F462">_xlfn.TEXTJOIN(CHAR(10),TRUE,_xlfn._xlws.FILTER(AF$2:AF$952,$AD$2:$AD$952=$G462))</f>
        <v>Herbaceous forages-all data</v>
      </c>
      <c r="G462" s="210" t="s">
        <v>22528</v>
      </c>
      <c r="L462" s="207">
        <v>9.1878481012658177</v>
      </c>
      <c r="O462" s="207">
        <v>68.454810126582302</v>
      </c>
      <c r="W462" s="207">
        <v>94.718502109704659</v>
      </c>
      <c r="X462" s="207">
        <v>30.925928270042171</v>
      </c>
      <c r="Y462" s="207">
        <v>1.9204641350210987</v>
      </c>
      <c r="Z462" s="207">
        <v>35.071308016877651</v>
      </c>
      <c r="AA462" s="207">
        <v>8.5229746835443034</v>
      </c>
      <c r="AB462" s="207">
        <v>89.797278481012626</v>
      </c>
      <c r="AD462" s="210" t="s">
        <v>27554</v>
      </c>
      <c r="AE462" s="207" t="s">
        <v>28398</v>
      </c>
      <c r="AF462" s="207" t="s">
        <v>27649</v>
      </c>
    </row>
    <row r="463" spans="1:32" ht="15.95">
      <c r="A463" s="261" t="str" cm="1">
        <f t="array" ref="A463">IFERROR(_xlfn.TEXTJOIN(CHAR(10),TRUE,_xlfn._xlws.FILTER(AOM[AOM],AOM[ilri_code]=$G463)),"No AOM Match")</f>
        <v>No AOM Match</v>
      </c>
      <c r="B463" s="261" t="str" cm="1">
        <f t="array" ref="B463">IFERROR(_xlfn.TEXTJOIN(CHAR(10),TRUE,_xlfn._xlws.FILTER(AOM[Edge_Value],AOM[ilri_code]=$G463)),"No AOM Match")</f>
        <v>No AOM Match</v>
      </c>
      <c r="C463" s="261" t="str" cm="1">
        <f t="array" ref="C463">IFERROR(
  _xlfn.TEXTJOIN(
    CHAR(10),
    TRUE,
    SUBSTITUTE(
      _xlfn._xlws.FILTER(AOM[Path], AOM[ilri_code]=$G463),
      "Management/Livestock Management/Feed Characteristic/Feed Composition/Feed Ingredient/",
      ""
    )
  ),
  "No AOM Match"
)</f>
        <v>No AOM Match</v>
      </c>
      <c r="D463" s="261" t="str" cm="1">
        <f t="array" ref="D463">_xlfn.TEXTJOIN(CHAR(10),TRUE,_xlfn._xlws.FILTER(AE$2:AE$952,$AD$2:$AD$952=$G463))</f>
        <v>Sesbania leaf</v>
      </c>
      <c r="F463" s="228" t="str" cm="1">
        <f t="array" ref="F463">_xlfn.TEXTJOIN(CHAR(10),TRUE,_xlfn._xlws.FILTER(AF$2:AF$952,$AD$2:$AD$952=$G463))</f>
        <v>Herbaceous forages-all data</v>
      </c>
      <c r="G463" s="210" t="s">
        <v>27657</v>
      </c>
      <c r="L463" s="207">
        <v>8.9700000000000006</v>
      </c>
      <c r="O463" s="207">
        <v>65.790000000000006</v>
      </c>
      <c r="X463" s="207">
        <v>20.99</v>
      </c>
      <c r="Y463" s="207">
        <v>7.44</v>
      </c>
      <c r="Z463" s="207">
        <v>29.82</v>
      </c>
      <c r="AA463" s="207">
        <v>21.84</v>
      </c>
      <c r="AB463" s="207">
        <v>93.04</v>
      </c>
      <c r="AD463" s="210" t="s">
        <v>21000</v>
      </c>
      <c r="AE463" s="207" t="s">
        <v>28399</v>
      </c>
      <c r="AF463" s="207" t="s">
        <v>27649</v>
      </c>
    </row>
    <row r="464" spans="1:32" ht="15.95">
      <c r="A464" s="228" t="str" cm="1">
        <f t="array" ref="A464">IFERROR(_xlfn.TEXTJOIN(CHAR(10),TRUE,_xlfn._xlws.FILTER(AOM[AOM],AOM[ilri_code]=$G464)),"No AOM Match")</f>
        <v>No AOM Match</v>
      </c>
      <c r="B464" s="228" t="str" cm="1">
        <f t="array" ref="B464">IFERROR(_xlfn.TEXTJOIN(CHAR(10),TRUE,_xlfn._xlws.FILTER(AOM[Edge_Value],AOM[ilri_code]=$G464)),"No AOM Match")</f>
        <v>No AOM Match</v>
      </c>
      <c r="C464" s="228" t="str" cm="1">
        <f t="array" ref="C464">IFERROR(
  _xlfn.TEXTJOIN(
    CHAR(10),
    TRUE,
    SUBSTITUTE(
      _xlfn._xlws.FILTER(AOM[Path], AOM[ilri_code]=$G464),
      "Management/Livestock Management/Feed Characteristic/Feed Composition/Feed Ingredient/",
      ""
    )
  ),
  "No AOM Match"
)</f>
        <v>No AOM Match</v>
      </c>
      <c r="D464" s="228" t="str" cm="1">
        <f t="array" ref="D464">_xlfn.TEXTJOIN(CHAR(10),TRUE,_xlfn._xlws.FILTER(AE$2:AE$952,$AD$2:$AD$952=$G464))</f>
        <v>Sesbania leaf + twig</v>
      </c>
      <c r="F464" s="228" t="str" cm="1">
        <f t="array" ref="F464">_xlfn.TEXTJOIN(CHAR(10),TRUE,_xlfn._xlws.FILTER(AF$2:AF$952,$AD$2:$AD$952=$G464))</f>
        <v>Herbaceous forages-all data</v>
      </c>
      <c r="G464" s="210" t="s">
        <v>28400</v>
      </c>
      <c r="L464" s="207">
        <v>8.9350000000000005</v>
      </c>
      <c r="O464" s="207">
        <v>65.581666666666663</v>
      </c>
      <c r="X464" s="207">
        <v>20.675000000000001</v>
      </c>
      <c r="Y464" s="207">
        <v>7.3250000000000002</v>
      </c>
      <c r="Z464" s="207">
        <v>24.73</v>
      </c>
      <c r="AA464" s="207">
        <v>22.88</v>
      </c>
      <c r="AB464" s="207">
        <v>93.509999999999991</v>
      </c>
      <c r="AD464" s="210" t="s">
        <v>22760</v>
      </c>
      <c r="AE464" s="207" t="s">
        <v>3808</v>
      </c>
      <c r="AF464" s="207" t="s">
        <v>27649</v>
      </c>
    </row>
    <row r="465" spans="1:32" ht="15.95">
      <c r="A465" s="261" t="str" cm="1">
        <f t="array" ref="A465">IFERROR(_xlfn.TEXTJOIN(CHAR(10),TRUE,_xlfn._xlws.FILTER(AOM[AOM],AOM[ilri_code]=$G465)),"No AOM Match")</f>
        <v>No AOM Match</v>
      </c>
      <c r="B465" s="261" t="str" cm="1">
        <f t="array" ref="B465">IFERROR(_xlfn.TEXTJOIN(CHAR(10),TRUE,_xlfn._xlws.FILTER(AOM[Edge_Value],AOM[ilri_code]=$G465)),"No AOM Match")</f>
        <v>No AOM Match</v>
      </c>
      <c r="C465" s="261" t="str" cm="1">
        <f t="array" ref="C465">IFERROR(
  _xlfn.TEXTJOIN(
    CHAR(10),
    TRUE,
    SUBSTITUTE(
      _xlfn._xlws.FILTER(AOM[Path], AOM[ilri_code]=$G465),
      "Management/Livestock Management/Feed Characteristic/Feed Composition/Feed Ingredient/",
      ""
    )
  ),
  "No AOM Match"
)</f>
        <v>No AOM Match</v>
      </c>
      <c r="D465" s="261" t="str" cm="1">
        <f t="array" ref="D465">_xlfn.TEXTJOIN(CHAR(10),TRUE,_xlfn._xlws.FILTER(AE$2:AE$952,$AD$2:$AD$952=$G465))</f>
        <v>Setaria acromelaena</v>
      </c>
      <c r="F465" s="228" t="str" cm="1">
        <f t="array" ref="F465">_xlfn.TEXTJOIN(CHAR(10),TRUE,_xlfn._xlws.FILTER(AF$2:AF$952,$AD$2:$AD$952=$G465))</f>
        <v>Herbaceous forages-all data</v>
      </c>
      <c r="G465" s="210" t="s">
        <v>28401</v>
      </c>
      <c r="W465" s="207">
        <v>83.03</v>
      </c>
      <c r="X465" s="207">
        <v>3.88</v>
      </c>
      <c r="Y465" s="207">
        <v>4.55</v>
      </c>
      <c r="Z465" s="207">
        <v>62.14</v>
      </c>
      <c r="AA465" s="207">
        <v>38.82</v>
      </c>
      <c r="AB465" s="207">
        <v>91.55</v>
      </c>
      <c r="AD465" s="210" t="s">
        <v>22760</v>
      </c>
      <c r="AE465" s="207" t="s">
        <v>28402</v>
      </c>
      <c r="AF465" s="207" t="s">
        <v>27649</v>
      </c>
    </row>
    <row r="466" spans="1:32" ht="15.95">
      <c r="A466" s="261" t="str" cm="1">
        <f t="array" ref="A466">IFERROR(_xlfn.TEXTJOIN(CHAR(10),TRUE,_xlfn._xlws.FILTER(AOM[AOM],AOM[ilri_code]=$G466)),"No AOM Match")</f>
        <v>No AOM Match</v>
      </c>
      <c r="B466" s="261" t="str" cm="1">
        <f t="array" ref="B466">IFERROR(_xlfn.TEXTJOIN(CHAR(10),TRUE,_xlfn._xlws.FILTER(AOM[Edge_Value],AOM[ilri_code]=$G466)),"No AOM Match")</f>
        <v>No AOM Match</v>
      </c>
      <c r="C466" s="261" t="str" cm="1">
        <f t="array" ref="C466">IFERROR(
  _xlfn.TEXTJOIN(
    CHAR(10),
    TRUE,
    SUBSTITUTE(
      _xlfn._xlws.FILTER(AOM[Path], AOM[ilri_code]=$G466),
      "Management/Livestock Management/Feed Characteristic/Feed Composition/Feed Ingredient/",
      ""
    )
  ),
  "No AOM Match"
)</f>
        <v>No AOM Match</v>
      </c>
      <c r="D466" s="261" t="str" cm="1">
        <f t="array" ref="D466">_xlfn.TEXTJOIN(CHAR(10),TRUE,_xlfn._xlws.FILTER(AE$2:AE$952,$AD$2:$AD$952=$G466))</f>
        <v>Setaria barbata</v>
      </c>
      <c r="F466" s="228" t="str" cm="1">
        <f t="array" ref="F466">_xlfn.TEXTJOIN(CHAR(10),TRUE,_xlfn._xlws.FILTER(AF$2:AF$952,$AD$2:$AD$952=$G466))</f>
        <v>Herbaceous forages-all data</v>
      </c>
      <c r="G466" s="210" t="s">
        <v>28403</v>
      </c>
      <c r="I466" s="207">
        <v>3.4</v>
      </c>
      <c r="J466" s="207">
        <v>2.1</v>
      </c>
      <c r="K466" s="207">
        <v>4.8099999999999996</v>
      </c>
      <c r="L466" s="207">
        <v>7.95</v>
      </c>
      <c r="M466" s="207">
        <v>2.13</v>
      </c>
      <c r="N466" s="207">
        <v>4.4400000000000004</v>
      </c>
      <c r="O466" s="207">
        <v>53.37</v>
      </c>
      <c r="P466" s="207">
        <v>32.19</v>
      </c>
      <c r="Q466" s="207">
        <v>79.67</v>
      </c>
      <c r="R466" s="207">
        <v>30.6</v>
      </c>
      <c r="S466" s="207">
        <v>8.07</v>
      </c>
      <c r="T466" s="207">
        <v>3.7</v>
      </c>
      <c r="U466" s="207">
        <v>142.76</v>
      </c>
      <c r="V466" s="207">
        <v>57.92</v>
      </c>
      <c r="W466" s="207">
        <v>89.84</v>
      </c>
      <c r="X466" s="207">
        <v>4.1900000000000004</v>
      </c>
      <c r="Z466" s="207">
        <v>72.739999999999995</v>
      </c>
      <c r="AA466" s="207">
        <v>46.07</v>
      </c>
      <c r="AB466" s="207">
        <v>92.88</v>
      </c>
      <c r="AD466" s="210" t="s">
        <v>28404</v>
      </c>
      <c r="AE466" s="207" t="s">
        <v>28405</v>
      </c>
      <c r="AF466" s="207" t="s">
        <v>27649</v>
      </c>
    </row>
    <row r="467" spans="1:32" ht="15.95">
      <c r="A467" s="228" t="str" cm="1">
        <f t="array" ref="A467">IFERROR(_xlfn.TEXTJOIN(CHAR(10),TRUE,_xlfn._xlws.FILTER(AOM[AOM],AOM[ilri_code]=$G467)),"No AOM Match")</f>
        <v>No AOM Match</v>
      </c>
      <c r="B467" s="228" t="str" cm="1">
        <f t="array" ref="B467">IFERROR(_xlfn.TEXTJOIN(CHAR(10),TRUE,_xlfn._xlws.FILTER(AOM[Edge_Value],AOM[ilri_code]=$G467)),"No AOM Match")</f>
        <v>No AOM Match</v>
      </c>
      <c r="C467" s="228" t="str" cm="1">
        <f t="array" ref="C467">IFERROR(
  _xlfn.TEXTJOIN(
    CHAR(10),
    TRUE,
    SUBSTITUTE(
      _xlfn._xlws.FILTER(AOM[Path], AOM[ilri_code]=$G467),
      "Management/Livestock Management/Feed Characteristic/Feed Composition/Feed Ingredient/",
      ""
    )
  ),
  "No AOM Match"
)</f>
        <v>No AOM Match</v>
      </c>
      <c r="D467" s="228" t="str" cm="1">
        <f t="array" ref="D467">_xlfn.TEXTJOIN(CHAR(10),TRUE,_xlfn._xlws.FILTER(AE$2:AE$952,$AD$2:$AD$952=$G467))</f>
        <v>Setaria incrassata</v>
      </c>
      <c r="F467" s="228" t="str" cm="1">
        <f t="array" ref="F467">_xlfn.TEXTJOIN(CHAR(10),TRUE,_xlfn._xlws.FILTER(AF$2:AF$952,$AD$2:$AD$952=$G467))</f>
        <v>Herbaceous forages-all data</v>
      </c>
      <c r="G467" s="210" t="s">
        <v>28406</v>
      </c>
      <c r="I467" s="207">
        <v>5</v>
      </c>
      <c r="J467" s="207">
        <v>2.2999999999999998</v>
      </c>
      <c r="P467" s="207">
        <v>17.36</v>
      </c>
      <c r="Q467" s="207">
        <v>48.16</v>
      </c>
      <c r="R467" s="207">
        <v>23.2</v>
      </c>
      <c r="S467" s="207">
        <v>8.48</v>
      </c>
      <c r="T467" s="207">
        <v>2.4</v>
      </c>
      <c r="U467" s="207">
        <v>811.7</v>
      </c>
      <c r="V467" s="207">
        <v>1179</v>
      </c>
      <c r="W467" s="207">
        <v>85.63</v>
      </c>
      <c r="X467" s="207">
        <v>7.19</v>
      </c>
      <c r="Z467" s="207">
        <v>72.069999999999993</v>
      </c>
      <c r="AB467" s="207">
        <v>90.84</v>
      </c>
      <c r="AD467" s="210" t="s">
        <v>28407</v>
      </c>
      <c r="AE467" s="207" t="s">
        <v>28408</v>
      </c>
      <c r="AF467" s="207" t="s">
        <v>27649</v>
      </c>
    </row>
    <row r="468" spans="1:32" ht="15.95">
      <c r="A468" s="261" t="str" cm="1">
        <f t="array" ref="A468">IFERROR(_xlfn.TEXTJOIN(CHAR(10),TRUE,_xlfn._xlws.FILTER(AOM[AOM],AOM[ilri_code]=$G468)),"No AOM Match")</f>
        <v>No AOM Match</v>
      </c>
      <c r="B468" s="261" t="str" cm="1">
        <f t="array" ref="B468">IFERROR(_xlfn.TEXTJOIN(CHAR(10),TRUE,_xlfn._xlws.FILTER(AOM[Edge_Value],AOM[ilri_code]=$G468)),"No AOM Match")</f>
        <v>No AOM Match</v>
      </c>
      <c r="C468" s="261" t="str" cm="1">
        <f t="array" ref="C468">IFERROR(
  _xlfn.TEXTJOIN(
    CHAR(10),
    TRUE,
    SUBSTITUTE(
      _xlfn._xlws.FILTER(AOM[Path], AOM[ilri_code]=$G468),
      "Management/Livestock Management/Feed Characteristic/Feed Composition/Feed Ingredient/",
      ""
    )
  ),
  "No AOM Match"
)</f>
        <v>No AOM Match</v>
      </c>
      <c r="D468" s="261" t="str" cm="1">
        <f t="array" ref="D468">_xlfn.TEXTJOIN(CHAR(10),TRUE,_xlfn._xlws.FILTER(AE$2:AE$952,$AD$2:$AD$952=$G468))</f>
        <v>Setaria obtusifolia</v>
      </c>
      <c r="F468" s="228" t="str" cm="1">
        <f t="array" ref="F468">_xlfn.TEXTJOIN(CHAR(10),TRUE,_xlfn._xlws.FILTER(AF$2:AF$952,$AD$2:$AD$952=$G468))</f>
        <v>other_less_common</v>
      </c>
      <c r="G468" s="210" t="s">
        <v>28208</v>
      </c>
      <c r="W468" s="207">
        <v>89.62</v>
      </c>
      <c r="X468" s="207">
        <v>11.69</v>
      </c>
      <c r="Z468" s="207">
        <v>79.459999999999994</v>
      </c>
      <c r="AB468" s="207">
        <v>93.02</v>
      </c>
      <c r="AD468" s="210" t="s">
        <v>28409</v>
      </c>
      <c r="AE468" s="207" t="s">
        <v>28410</v>
      </c>
      <c r="AF468" s="207" t="s">
        <v>27649</v>
      </c>
    </row>
    <row r="469" spans="1:32" ht="15.95">
      <c r="A469" s="261" t="str" cm="1">
        <f t="array" ref="A469">IFERROR(_xlfn.TEXTJOIN(CHAR(10),TRUE,_xlfn._xlws.FILTER(AOM[AOM],AOM[ilri_code]=$G469)),"No AOM Match")</f>
        <v>No AOM Match</v>
      </c>
      <c r="B469" s="261" t="str" cm="1">
        <f t="array" ref="B469">IFERROR(_xlfn.TEXTJOIN(CHAR(10),TRUE,_xlfn._xlws.FILTER(AOM[Edge_Value],AOM[ilri_code]=$G469)),"No AOM Match")</f>
        <v>No AOM Match</v>
      </c>
      <c r="C469" s="261" t="str" cm="1">
        <f t="array" ref="C469">IFERROR(
  _xlfn.TEXTJOIN(
    CHAR(10),
    TRUE,
    SUBSTITUTE(
      _xlfn._xlws.FILTER(AOM[Path], AOM[ilri_code]=$G469),
      "Management/Livestock Management/Feed Characteristic/Feed Composition/Feed Ingredient/",
      ""
    )
  ),
  "No AOM Match"
)</f>
        <v>No AOM Match</v>
      </c>
      <c r="D469" s="261" t="str" cm="1">
        <f t="array" ref="D469">_xlfn.TEXTJOIN(CHAR(10),TRUE,_xlfn._xlws.FILTER(AE$2:AE$952,$AD$2:$AD$952=$G469))</f>
        <v>Setaria pumila subsp.Â subtesselata</v>
      </c>
      <c r="F469" s="228" t="str" cm="1">
        <f t="array" ref="F469">_xlfn.TEXTJOIN(CHAR(10),TRUE,_xlfn._xlws.FILTER(AF$2:AF$952,$AD$2:$AD$952=$G469))</f>
        <v>Herbaceous forages-all data</v>
      </c>
      <c r="G469" s="210" t="s">
        <v>28411</v>
      </c>
      <c r="I469" s="207">
        <v>14</v>
      </c>
      <c r="J469" s="207">
        <v>3.2</v>
      </c>
      <c r="P469" s="207">
        <v>18.36</v>
      </c>
      <c r="Q469" s="207">
        <v>113.3</v>
      </c>
      <c r="R469" s="207">
        <v>18.2</v>
      </c>
      <c r="S469" s="207">
        <v>16.68</v>
      </c>
      <c r="T469" s="207">
        <v>4.5999999999999996</v>
      </c>
      <c r="U469" s="207">
        <v>387.37</v>
      </c>
      <c r="V469" s="207">
        <v>27.54</v>
      </c>
      <c r="W469" s="207">
        <v>88.4</v>
      </c>
      <c r="X469" s="207">
        <v>11.81</v>
      </c>
      <c r="Y469" s="207">
        <v>5.24</v>
      </c>
      <c r="Z469" s="207">
        <v>35.619999999999997</v>
      </c>
      <c r="AA469" s="207">
        <v>28.31</v>
      </c>
      <c r="AB469" s="207">
        <v>89.32</v>
      </c>
      <c r="AD469" s="210" t="s">
        <v>28339</v>
      </c>
      <c r="AE469" s="207" t="s">
        <v>28412</v>
      </c>
      <c r="AF469" s="207" t="s">
        <v>27649</v>
      </c>
    </row>
    <row r="470" spans="1:32" ht="15.95">
      <c r="A470" s="228" t="str" cm="1">
        <f t="array" ref="A470">IFERROR(_xlfn.TEXTJOIN(CHAR(10),TRUE,_xlfn._xlws.FILTER(AOM[AOM],AOM[ilri_code]=$G470)),"No AOM Match")</f>
        <v>No AOM Match</v>
      </c>
      <c r="B470" s="228" t="str" cm="1">
        <f t="array" ref="B470">IFERROR(_xlfn.TEXTJOIN(CHAR(10),TRUE,_xlfn._xlws.FILTER(AOM[Edge_Value],AOM[ilri_code]=$G470)),"No AOM Match")</f>
        <v>No AOM Match</v>
      </c>
      <c r="C470" s="228" t="str" cm="1">
        <f t="array" ref="C470">IFERROR(
  _xlfn.TEXTJOIN(
    CHAR(10),
    TRUE,
    SUBSTITUTE(
      _xlfn._xlws.FILTER(AOM[Path], AOM[ilri_code]=$G470),
      "Management/Livestock Management/Feed Characteristic/Feed Composition/Feed Ingredient/",
      ""
    )
  ),
  "No AOM Match"
)</f>
        <v>No AOM Match</v>
      </c>
      <c r="D470" s="228" t="str" cm="1">
        <f t="array" ref="D470">_xlfn.TEXTJOIN(CHAR(10),TRUE,_xlfn._xlws.FILTER(AE$2:AE$952,$AD$2:$AD$952=$G470))</f>
        <v>Setaria sp.</v>
      </c>
      <c r="F470" s="228" t="str" cm="1">
        <f t="array" ref="F470">_xlfn.TEXTJOIN(CHAR(10),TRUE,_xlfn._xlws.FILTER(AF$2:AF$952,$AD$2:$AD$952=$G470))</f>
        <v>Herbaceous forages-all data</v>
      </c>
      <c r="G470" s="210" t="s">
        <v>28409</v>
      </c>
      <c r="L470" s="207">
        <v>8.4877777777777794</v>
      </c>
      <c r="O470" s="207">
        <v>62.305555555555557</v>
      </c>
      <c r="W470" s="207">
        <v>84.568333333333328</v>
      </c>
      <c r="X470" s="207">
        <v>11.228888888888891</v>
      </c>
      <c r="Y470" s="207">
        <v>5.2355555555555551</v>
      </c>
      <c r="Z470" s="207">
        <v>65.402222222222221</v>
      </c>
      <c r="AA470" s="207">
        <v>40.686666666666667</v>
      </c>
      <c r="AB470" s="207">
        <v>92.134444444444455</v>
      </c>
      <c r="AD470" s="210" t="s">
        <v>28223</v>
      </c>
      <c r="AE470" s="207" t="s">
        <v>28413</v>
      </c>
      <c r="AF470" s="207" t="s">
        <v>27649</v>
      </c>
    </row>
    <row r="471" spans="1:32" ht="15.95">
      <c r="A471" s="228" t="str" cm="1">
        <f t="array" ref="A471">IFERROR(_xlfn.TEXTJOIN(CHAR(10),TRUE,_xlfn._xlws.FILTER(AOM[AOM],AOM[ilri_code]=$G471)),"No AOM Match")</f>
        <v>No AOM Match</v>
      </c>
      <c r="B471" s="228" t="str" cm="1">
        <f t="array" ref="B471">IFERROR(_xlfn.TEXTJOIN(CHAR(10),TRUE,_xlfn._xlws.FILTER(AOM[Edge_Value],AOM[ilri_code]=$G471)),"No AOM Match")</f>
        <v>No AOM Match</v>
      </c>
      <c r="C471" s="228" t="str" cm="1">
        <f t="array" ref="C471">IFERROR(
  _xlfn.TEXTJOIN(
    CHAR(10),
    TRUE,
    SUBSTITUTE(
      _xlfn._xlws.FILTER(AOM[Path], AOM[ilri_code]=$G471),
      "Management/Livestock Management/Feed Characteristic/Feed Composition/Feed Ingredient/",
      ""
    )
  ),
  "No AOM Match"
)</f>
        <v>No AOM Match</v>
      </c>
      <c r="D471" s="228" t="str" cm="1">
        <f t="array" ref="D471">_xlfn.TEXTJOIN(CHAR(10),TRUE,_xlfn._xlws.FILTER(AE$2:AE$952,$AD$2:$AD$952=$G471))</f>
        <v>Setaria verticillata</v>
      </c>
      <c r="F471" s="228" t="str" cm="1">
        <f t="array" ref="F471">_xlfn.TEXTJOIN(CHAR(10),TRUE,_xlfn._xlws.FILTER(AF$2:AF$952,$AD$2:$AD$952=$G471))</f>
        <v>Herbaceous forages-all data</v>
      </c>
      <c r="G471" s="210" t="s">
        <v>28414</v>
      </c>
      <c r="L471" s="207">
        <v>8.43</v>
      </c>
      <c r="O471" s="207">
        <v>60.62</v>
      </c>
      <c r="W471" s="207">
        <v>86.314999999999998</v>
      </c>
      <c r="X471" s="207">
        <v>13.469999999999999</v>
      </c>
      <c r="Y471" s="207">
        <v>5.16</v>
      </c>
      <c r="Z471" s="207">
        <v>49.35</v>
      </c>
      <c r="AA471" s="207">
        <v>37.54</v>
      </c>
      <c r="AB471" s="207">
        <v>90.974999999999994</v>
      </c>
      <c r="AD471" s="210" t="s">
        <v>20823</v>
      </c>
      <c r="AE471" s="207" t="s">
        <v>28415</v>
      </c>
      <c r="AF471" s="207" t="s">
        <v>27649</v>
      </c>
    </row>
    <row r="472" spans="1:32" ht="176.1">
      <c r="A472" s="228" t="str" cm="1">
        <f t="array" ref="A472">IFERROR(_xlfn.TEXTJOIN(CHAR(10),TRUE,_xlfn._xlws.FILTER(AOM[AOM],AOM[ilri_code]=$G472)),"No AOM Match")</f>
        <v>No AOM Match</v>
      </c>
      <c r="B472" s="228" t="str" cm="1">
        <f t="array" ref="B472">IFERROR(_xlfn.TEXTJOIN(CHAR(10),TRUE,_xlfn._xlws.FILTER(AOM[Edge_Value],AOM[ilri_code]=$G472)),"No AOM Match")</f>
        <v>No AOM Match</v>
      </c>
      <c r="C472" s="228" t="str" cm="1">
        <f t="array" ref="C472">IFERROR(
  _xlfn.TEXTJOIN(
    CHAR(10),
    TRUE,
    SUBSTITUTE(
      _xlfn._xlws.FILTER(AOM[Path], AOM[ilri_code]=$G472),
      "Management/Livestock Management/Feed Characteristic/Feed Composition/Feed Ingredient/",
      ""
    )
  ),
  "No AOM Match"
)</f>
        <v>No AOM Match</v>
      </c>
      <c r="D472" s="228" t="str" cm="1">
        <f t="array" ref="D472">_xlfn.TEXTJOIN(CHAR(10),TRUE,_xlfn._xlws.FILTER(AE$2:AE$952,$AD$2:$AD$952=$G472))</f>
        <v>Shea butter tree residue</v>
      </c>
      <c r="F472" s="228" t="str" cm="1">
        <f t="array" ref="F472">_xlfn.TEXTJOIN(CHAR(10),TRUE,_xlfn._xlws.FILTER(AF$2:AF$952,$AD$2:$AD$952=$G472))</f>
        <v>food_crop_others</v>
      </c>
      <c r="G472" s="210" t="s">
        <v>27993</v>
      </c>
      <c r="I472" s="207">
        <v>2.7</v>
      </c>
      <c r="J472" s="207">
        <v>2.4500000000000002</v>
      </c>
      <c r="P472" s="207">
        <v>19.25</v>
      </c>
      <c r="Q472" s="207">
        <v>23.52</v>
      </c>
      <c r="R472" s="207">
        <v>20</v>
      </c>
      <c r="S472" s="207">
        <v>5.85</v>
      </c>
      <c r="T472" s="207">
        <v>1.7</v>
      </c>
      <c r="U472" s="207">
        <v>26.79</v>
      </c>
      <c r="V472" s="207">
        <v>26.79</v>
      </c>
      <c r="W472" s="207">
        <v>95.175000000000011</v>
      </c>
      <c r="X472" s="207">
        <v>12.655000000000001</v>
      </c>
      <c r="Y472" s="207">
        <v>26.655000000000001</v>
      </c>
      <c r="Z472" s="207">
        <v>64.289999999999992</v>
      </c>
      <c r="AA472" s="207">
        <v>52.275000000000006</v>
      </c>
      <c r="AB472" s="207">
        <v>89.515000000000001</v>
      </c>
      <c r="AD472" s="210" t="s">
        <v>27810</v>
      </c>
      <c r="AE472" s="207" t="s">
        <v>28416</v>
      </c>
      <c r="AF472" s="207" t="s">
        <v>27649</v>
      </c>
    </row>
    <row r="473" spans="1:32" ht="15.95">
      <c r="A473" s="261" t="str" cm="1">
        <f t="array" ref="A473">IFERROR(_xlfn.TEXTJOIN(CHAR(10),TRUE,_xlfn._xlws.FILTER(AOM[AOM],AOM[ilri_code]=$G473)),"No AOM Match")</f>
        <v>No AOM Match</v>
      </c>
      <c r="B473" s="261" t="str" cm="1">
        <f t="array" ref="B473">IFERROR(_xlfn.TEXTJOIN(CHAR(10),TRUE,_xlfn._xlws.FILTER(AOM[Edge_Value],AOM[ilri_code]=$G473)),"No AOM Match")</f>
        <v>No AOM Match</v>
      </c>
      <c r="C473" s="261" t="str" cm="1">
        <f t="array" ref="C473">IFERROR(
  _xlfn.TEXTJOIN(
    CHAR(10),
    TRUE,
    SUBSTITUTE(
      _xlfn._xlws.FILTER(AOM[Path], AOM[ilri_code]=$G473),
      "Management/Livestock Management/Feed Characteristic/Feed Composition/Feed Ingredient/",
      ""
    )
  ),
  "No AOM Match"
)</f>
        <v>No AOM Match</v>
      </c>
      <c r="D473" s="261" t="str" cm="1">
        <f t="array" ref="D473">_xlfn.TEXTJOIN(CHAR(10),TRUE,_xlfn._xlws.FILTER(AE$2:AE$952,$AD$2:$AD$952=$G473))</f>
        <v>Shells</v>
      </c>
      <c r="F473" s="228" t="str" cm="1">
        <f t="array" ref="F473">_xlfn.TEXTJOIN(CHAR(10),TRUE,_xlfn._xlws.FILTER(AF$2:AF$952,$AD$2:$AD$952=$G473))</f>
        <v>mineral_supplements</v>
      </c>
      <c r="G473" s="210" t="s">
        <v>28142</v>
      </c>
      <c r="L473" s="207">
        <v>6.66</v>
      </c>
      <c r="O473" s="207">
        <v>58.12</v>
      </c>
      <c r="Y473" s="207">
        <v>5.45</v>
      </c>
      <c r="Z473" s="207">
        <v>43.3</v>
      </c>
      <c r="AA473" s="207">
        <v>28.93</v>
      </c>
      <c r="AB473" s="207">
        <v>92.1</v>
      </c>
      <c r="AD473" s="210" t="s">
        <v>21199</v>
      </c>
      <c r="AE473" s="207" t="s">
        <v>28417</v>
      </c>
      <c r="AF473" s="207" t="s">
        <v>27649</v>
      </c>
    </row>
    <row r="474" spans="1:32" ht="224.1">
      <c r="A474" s="261" t="str" cm="1">
        <f t="array" ref="A474">IFERROR(_xlfn.TEXTJOIN(CHAR(10),TRUE,_xlfn._xlws.FILTER(AOM[AOM],AOM[ilri_code]=$G474)),"No AOM Match")</f>
        <v>No AOM Match</v>
      </c>
      <c r="B474" s="261" t="str" cm="1">
        <f t="array" ref="B474">IFERROR(_xlfn.TEXTJOIN(CHAR(10),TRUE,_xlfn._xlws.FILTER(AOM[Edge_Value],AOM[ilri_code]=$G474)),"No AOM Match")</f>
        <v>No AOM Match</v>
      </c>
      <c r="C474" s="261" t="str" cm="1">
        <f t="array" ref="C474">IFERROR(
  _xlfn.TEXTJOIN(
    CHAR(10),
    TRUE,
    SUBSTITUTE(
      _xlfn._xlws.FILTER(AOM[Path], AOM[ilri_code]=$G474),
      "Management/Livestock Management/Feed Characteristic/Feed Composition/Feed Ingredient/",
      ""
    )
  ),
  "No AOM Match"
)</f>
        <v>No AOM Match</v>
      </c>
      <c r="D474" s="261" t="str" cm="1">
        <f t="array" ref="D474">_xlfn.TEXTJOIN(CHAR(10),TRUE,_xlfn._xlws.FILTER(AE$2:AE$952,$AD$2:$AD$952=$G474))</f>
        <v>shrubby stylo</v>
      </c>
      <c r="F474" s="228" t="str" cm="1">
        <f t="array" ref="F474">_xlfn.TEXTJOIN(CHAR(10),TRUE,_xlfn._xlws.FILTER(AF$2:AF$952,$AD$2:$AD$952=$G474))</f>
        <v>Herbaceous forages-all data</v>
      </c>
      <c r="G474" s="210" t="s">
        <v>28418</v>
      </c>
      <c r="L474" s="207">
        <v>7.6451851851851824</v>
      </c>
      <c r="O474" s="207">
        <v>54.383456790123439</v>
      </c>
      <c r="W474" s="207">
        <v>90.617901234567853</v>
      </c>
      <c r="X474" s="207">
        <v>11.837777777777777</v>
      </c>
      <c r="Y474" s="207">
        <v>9.7629629629629608</v>
      </c>
      <c r="Z474" s="207">
        <v>50.97</v>
      </c>
      <c r="AA474" s="207">
        <v>44.92296296296297</v>
      </c>
      <c r="AB474" s="207">
        <v>91.598271604938304</v>
      </c>
      <c r="AD474" s="210" t="s">
        <v>23013</v>
      </c>
      <c r="AE474" s="207" t="s">
        <v>23015</v>
      </c>
      <c r="AF474" s="207" t="s">
        <v>27649</v>
      </c>
    </row>
    <row r="475" spans="1:32" ht="15.95">
      <c r="A475" s="261" t="str" cm="1">
        <f t="array" ref="A475">IFERROR(_xlfn.TEXTJOIN(CHAR(10),TRUE,_xlfn._xlws.FILTER(AOM[AOM],AOM[ilri_code]=$G475)),"No AOM Match")</f>
        <v>AOM_003065</v>
      </c>
      <c r="B475" s="261" t="str" cm="1">
        <f t="array" ref="B475">IFERROR(_xlfn.TEXTJOIN(CHAR(10),TRUE,_xlfn._xlws.FILTER(AOM[Edge_Value],AOM[ilri_code]=$G475)),"No AOM Match")</f>
        <v>Sida cordifolia</v>
      </c>
      <c r="C475" s="261" t="str" cm="1">
        <f t="array" ref="C475">IFERROR(
  _xlfn.TEXTJOIN(
    CHAR(10),
    TRUE,
    SUBSTITUTE(
      _xlfn._xlws.FILTER(AOM[Path], AOM[ilri_code]=$G475),
      "Management/Livestock Management/Feed Characteristic/Feed Composition/Feed Ingredient/",
      ""
    )
  ),
  "No AOM Match"
)</f>
        <v>Forage Plants/Other Forage Plants/Sida cordifolia</v>
      </c>
      <c r="D475" s="261" t="str" cm="1">
        <f t="array" ref="D475">_xlfn.TEXTJOIN(CHAR(10),TRUE,_xlfn._xlws.FILTER(AE$2:AE$952,$AD$2:$AD$952=$G475))</f>
        <v>Sida acuta leaf</v>
      </c>
      <c r="F475" s="228" t="str" cm="1">
        <f t="array" ref="F475">_xlfn.TEXTJOIN(CHAR(10),TRUE,_xlfn._xlws.FILTER(AF$2:AF$952,$AD$2:$AD$952=$G475))</f>
        <v>Herbaceous forages-all data</v>
      </c>
      <c r="G475" s="210" t="s">
        <v>23216</v>
      </c>
      <c r="L475" s="207">
        <v>7.9799999999999995</v>
      </c>
      <c r="O475" s="207">
        <v>54.910000000000004</v>
      </c>
      <c r="W475" s="207">
        <v>89.31</v>
      </c>
      <c r="X475" s="207">
        <v>10.783333333333331</v>
      </c>
      <c r="Y475" s="207">
        <v>7.0399999999999991</v>
      </c>
      <c r="Z475" s="207">
        <v>64.466666666666669</v>
      </c>
      <c r="AA475" s="207">
        <v>42.330000000000005</v>
      </c>
      <c r="AB475" s="207">
        <v>91.423333333333332</v>
      </c>
      <c r="AD475" s="210" t="s">
        <v>28031</v>
      </c>
      <c r="AE475" s="207" t="s">
        <v>28419</v>
      </c>
      <c r="AF475" s="207" t="s">
        <v>27649</v>
      </c>
    </row>
    <row r="476" spans="1:32" ht="15.95">
      <c r="A476" s="261" t="str" cm="1">
        <f t="array" ref="A476">IFERROR(_xlfn.TEXTJOIN(CHAR(10),TRUE,_xlfn._xlws.FILTER(AOM[AOM],AOM[ilri_code]=$G476)),"No AOM Match")</f>
        <v>No AOM Match</v>
      </c>
      <c r="B476" s="261" t="str" cm="1">
        <f t="array" ref="B476">IFERROR(_xlfn.TEXTJOIN(CHAR(10),TRUE,_xlfn._xlws.FILTER(AOM[Edge_Value],AOM[ilri_code]=$G476)),"No AOM Match")</f>
        <v>No AOM Match</v>
      </c>
      <c r="C476" s="261" t="str" cm="1">
        <f t="array" ref="C476">IFERROR(
  _xlfn.TEXTJOIN(
    CHAR(10),
    TRUE,
    SUBSTITUTE(
      _xlfn._xlws.FILTER(AOM[Path], AOM[ilri_code]=$G476),
      "Management/Livestock Management/Feed Characteristic/Feed Composition/Feed Ingredient/",
      ""
    )
  ),
  "No AOM Match"
)</f>
        <v>No AOM Match</v>
      </c>
      <c r="D476" s="261" t="str" cm="1">
        <f t="array" ref="D476">_xlfn.TEXTJOIN(CHAR(10),TRUE,_xlfn._xlws.FILTER(AE$2:AE$952,$AD$2:$AD$952=$G476))</f>
        <v>Silver Fish</v>
      </c>
      <c r="F476" s="228" t="str" cm="1">
        <f t="array" ref="F476">_xlfn.TEXTJOIN(CHAR(10),TRUE,_xlfn._xlws.FILTER(AF$2:AF$952,$AD$2:$AD$952=$G476))</f>
        <v>mineral_supplements</v>
      </c>
      <c r="G476" s="210" t="s">
        <v>28143</v>
      </c>
      <c r="L476" s="207">
        <v>8.76</v>
      </c>
      <c r="O476" s="207">
        <v>74.66</v>
      </c>
      <c r="Y476" s="207">
        <v>5.22</v>
      </c>
      <c r="Z476" s="207">
        <v>21.04</v>
      </c>
      <c r="AA476" s="207">
        <v>17.010000000000002</v>
      </c>
      <c r="AB476" s="207">
        <v>93.1</v>
      </c>
      <c r="AD476" s="210" t="s">
        <v>28349</v>
      </c>
      <c r="AE476" s="207" t="s">
        <v>28420</v>
      </c>
      <c r="AF476" s="207" t="s">
        <v>27649</v>
      </c>
    </row>
    <row r="477" spans="1:32" ht="15.95">
      <c r="A477" s="261" t="str" cm="1">
        <f t="array" ref="A477">IFERROR(_xlfn.TEXTJOIN(CHAR(10),TRUE,_xlfn._xlws.FILTER(AOM[AOM],AOM[ilri_code]=$G477)),"No AOM Match")</f>
        <v>No AOM Match</v>
      </c>
      <c r="B477" s="261" t="str" cm="1">
        <f t="array" ref="B477">IFERROR(_xlfn.TEXTJOIN(CHAR(10),TRUE,_xlfn._xlws.FILTER(AOM[Edge_Value],AOM[ilri_code]=$G477)),"No AOM Match")</f>
        <v>No AOM Match</v>
      </c>
      <c r="C477" s="261" t="str" cm="1">
        <f t="array" ref="C477">IFERROR(
  _xlfn.TEXTJOIN(
    CHAR(10),
    TRUE,
    SUBSTITUTE(
      _xlfn._xlws.FILTER(AOM[Path], AOM[ilri_code]=$G477),
      "Management/Livestock Management/Feed Characteristic/Feed Composition/Feed Ingredient/",
      ""
    )
  ),
  "No AOM Match"
)</f>
        <v>No AOM Match</v>
      </c>
      <c r="D477" s="261" t="str" cm="1">
        <f t="array" ref="D477">_xlfn.TEXTJOIN(CHAR(10),TRUE,_xlfn._xlws.FILTER(AE$2:AE$952,$AD$2:$AD$952=$G477))</f>
        <v>Silver Fish  ( L.Albert)
Silver Fish  (L.Albert)</v>
      </c>
      <c r="F477" s="228" t="str" cm="1">
        <f t="array" ref="F477">_xlfn.TEXTJOIN(CHAR(10),TRUE,_xlfn._xlws.FILTER(AF$2:AF$952,$AD$2:$AD$952=$G477))</f>
        <v>mineral_supplements
mineral_supplements</v>
      </c>
      <c r="G477" s="210" t="s">
        <v>28146</v>
      </c>
      <c r="L477" s="207">
        <v>7.4</v>
      </c>
      <c r="O477" s="207">
        <v>67.949999999999989</v>
      </c>
      <c r="Y477" s="207">
        <v>7.22</v>
      </c>
      <c r="Z477" s="207">
        <v>31.164999999999999</v>
      </c>
      <c r="AA477" s="207">
        <v>18.53</v>
      </c>
      <c r="AB477" s="207">
        <v>94.91</v>
      </c>
      <c r="AD477" s="210" t="s">
        <v>28076</v>
      </c>
      <c r="AE477" s="207" t="s">
        <v>28421</v>
      </c>
      <c r="AF477" s="207" t="s">
        <v>27649</v>
      </c>
    </row>
    <row r="478" spans="1:32" ht="15.95">
      <c r="A478" s="228" t="str" cm="1">
        <f t="array" ref="A478">IFERROR(_xlfn.TEXTJOIN(CHAR(10),TRUE,_xlfn._xlws.FILTER(AOM[AOM],AOM[ilri_code]=$G478)),"No AOM Match")</f>
        <v>No AOM Match</v>
      </c>
      <c r="B478" s="228" t="str" cm="1">
        <f t="array" ref="B478">IFERROR(_xlfn.TEXTJOIN(CHAR(10),TRUE,_xlfn._xlws.FILTER(AOM[Edge_Value],AOM[ilri_code]=$G478)),"No AOM Match")</f>
        <v>No AOM Match</v>
      </c>
      <c r="C478" s="228" t="str" cm="1">
        <f t="array" ref="C478">IFERROR(
  _xlfn.TEXTJOIN(
    CHAR(10),
    TRUE,
    SUBSTITUTE(
      _xlfn._xlws.FILTER(AOM[Path], AOM[ilri_code]=$G478),
      "Management/Livestock Management/Feed Characteristic/Feed Composition/Feed Ingredient/",
      ""
    )
  ),
  "No AOM Match"
)</f>
        <v>No AOM Match</v>
      </c>
      <c r="D478" s="228" t="str" cm="1">
        <f t="array" ref="D478">_xlfn.TEXTJOIN(CHAR(10),TRUE,_xlfn._xlws.FILTER(AE$2:AE$952,$AD$2:$AD$952=$G478))</f>
        <v>Silver Fish  Mukene (L. Victoria)</v>
      </c>
      <c r="F478" s="228" t="str" cm="1">
        <f t="array" ref="F478">_xlfn.TEXTJOIN(CHAR(10),TRUE,_xlfn._xlws.FILTER(AF$2:AF$952,$AD$2:$AD$952=$G478))</f>
        <v>mineral_supplements</v>
      </c>
      <c r="G478" s="210" t="s">
        <v>28149</v>
      </c>
      <c r="L478" s="207">
        <v>9.34</v>
      </c>
      <c r="O478" s="207">
        <v>76.150000000000006</v>
      </c>
      <c r="Y478" s="207">
        <v>6.83</v>
      </c>
      <c r="Z478" s="207">
        <v>24.67</v>
      </c>
      <c r="AA478" s="207">
        <v>18.489999999999998</v>
      </c>
      <c r="AB478" s="207">
        <v>93.2</v>
      </c>
      <c r="AD478" s="210" t="s">
        <v>28277</v>
      </c>
      <c r="AE478" s="207" t="s">
        <v>28422</v>
      </c>
      <c r="AF478" s="207" t="s">
        <v>27649</v>
      </c>
    </row>
    <row r="479" spans="1:32" ht="15.95">
      <c r="A479" s="261" t="str" cm="1">
        <f t="array" ref="A479">IFERROR(_xlfn.TEXTJOIN(CHAR(10),TRUE,_xlfn._xlws.FILTER(AOM[AOM],AOM[ilri_code]=$G479)),"No AOM Match")</f>
        <v>No AOM Match</v>
      </c>
      <c r="B479" s="261" t="str" cm="1">
        <f t="array" ref="B479">IFERROR(_xlfn.TEXTJOIN(CHAR(10),TRUE,_xlfn._xlws.FILTER(AOM[Edge_Value],AOM[ilri_code]=$G479)),"No AOM Match")</f>
        <v>No AOM Match</v>
      </c>
      <c r="C479" s="261" t="str" cm="1">
        <f t="array" ref="C479">IFERROR(
  _xlfn.TEXTJOIN(
    CHAR(10),
    TRUE,
    SUBSTITUTE(
      _xlfn._xlws.FILTER(AOM[Path], AOM[ilri_code]=$G479),
      "Management/Livestock Management/Feed Characteristic/Feed Composition/Feed Ingredient/",
      ""
    )
  ),
  "No AOM Match"
)</f>
        <v>No AOM Match</v>
      </c>
      <c r="D479" s="261" t="str" cm="1">
        <f t="array" ref="D479">_xlfn.TEXTJOIN(CHAR(10),TRUE,_xlfn._xlws.FILTER(AE$2:AE$952,$AD$2:$AD$952=$G479))</f>
        <v>Silver Fish Mukene</v>
      </c>
      <c r="F479" s="228" t="str" cm="1">
        <f t="array" ref="F479">_xlfn.TEXTJOIN(CHAR(10),TRUE,_xlfn._xlws.FILTER(AF$2:AF$952,$AD$2:$AD$952=$G479))</f>
        <v>mineral_supplements</v>
      </c>
      <c r="G479" s="210" t="s">
        <v>28152</v>
      </c>
      <c r="L479" s="207">
        <v>8.9600000000000009</v>
      </c>
      <c r="O479" s="207">
        <v>76.594999999999999</v>
      </c>
      <c r="Y479" s="207">
        <v>4.7750000000000004</v>
      </c>
      <c r="Z479" s="207">
        <v>15.02</v>
      </c>
      <c r="AA479" s="207">
        <v>12.36</v>
      </c>
      <c r="AB479" s="207">
        <v>93.77000000000001</v>
      </c>
      <c r="AD479" s="210" t="s">
        <v>28423</v>
      </c>
      <c r="AE479" s="207" t="s">
        <v>28424</v>
      </c>
      <c r="AF479" s="207" t="s">
        <v>27649</v>
      </c>
    </row>
    <row r="480" spans="1:32" ht="32.1">
      <c r="A480" s="261" t="str" cm="1">
        <f t="array" ref="A480">IFERROR(_xlfn.TEXTJOIN(CHAR(10),TRUE,_xlfn._xlws.FILTER(AOM[AOM],AOM[ilri_code]=$G480)),"No AOM Match")</f>
        <v>No AOM Match</v>
      </c>
      <c r="B480" s="261" t="str" cm="1">
        <f t="array" ref="B480">IFERROR(_xlfn.TEXTJOIN(CHAR(10),TRUE,_xlfn._xlws.FILTER(AOM[Edge_Value],AOM[ilri_code]=$G480)),"No AOM Match")</f>
        <v>No AOM Match</v>
      </c>
      <c r="C480" s="261" t="str" cm="1">
        <f t="array" ref="C480">IFERROR(
  _xlfn.TEXTJOIN(
    CHAR(10),
    TRUE,
    SUBSTITUTE(
      _xlfn._xlws.FILTER(AOM[Path], AOM[ilri_code]=$G480),
      "Management/Livestock Management/Feed Characteristic/Feed Composition/Feed Ingredient/",
      ""
    )
  ),
  "No AOM Match"
)</f>
        <v>No AOM Match</v>
      </c>
      <c r="D480" s="261" t="str" cm="1">
        <f t="array" ref="D480">_xlfn.TEXTJOIN(CHAR(10),TRUE,_xlfn._xlws.FILTER(AE$2:AE$952,$AD$2:$AD$952=$G480))</f>
        <v>Siratro</v>
      </c>
      <c r="F480" s="228" t="str" cm="1">
        <f t="array" ref="F480">_xlfn.TEXTJOIN(CHAR(10),TRUE,_xlfn._xlws.FILTER(AF$2:AF$952,$AD$2:$AD$952=$G480))</f>
        <v>Herbaceous forages-all data</v>
      </c>
      <c r="G480" s="210" t="s">
        <v>28359</v>
      </c>
      <c r="I480" s="207">
        <v>7.65</v>
      </c>
      <c r="J480" s="207">
        <v>2.3199999999999998</v>
      </c>
      <c r="K480" s="207">
        <v>4.8789999999999996</v>
      </c>
      <c r="L480" s="207">
        <v>7.4943749999999998</v>
      </c>
      <c r="M480" s="207">
        <v>2.1900000000000004</v>
      </c>
      <c r="N480" s="207">
        <v>4.5230000000000006</v>
      </c>
      <c r="O480" s="207">
        <v>54.888124999999995</v>
      </c>
      <c r="P480" s="207">
        <v>21.63</v>
      </c>
      <c r="Q480" s="207">
        <v>46.5</v>
      </c>
      <c r="R480" s="207">
        <v>17.149999999999999</v>
      </c>
      <c r="S480" s="207">
        <v>15.82</v>
      </c>
      <c r="T480" s="207">
        <v>2.85</v>
      </c>
      <c r="U480" s="207">
        <v>215.99</v>
      </c>
      <c r="V480" s="207">
        <v>69.164999999999992</v>
      </c>
      <c r="W480" s="207">
        <v>85.248499999999993</v>
      </c>
      <c r="X480" s="207">
        <v>15.746999999999996</v>
      </c>
      <c r="Y480" s="207">
        <v>9.2515789473684222</v>
      </c>
      <c r="Z480" s="207">
        <v>54.098947368421058</v>
      </c>
      <c r="AA480" s="207">
        <v>44.734736842105256</v>
      </c>
      <c r="AB480" s="207">
        <v>91.516999999999996</v>
      </c>
      <c r="AD480" s="210" t="s">
        <v>21380</v>
      </c>
      <c r="AE480" s="207" t="s">
        <v>21375</v>
      </c>
      <c r="AF480" s="207" t="s">
        <v>27649</v>
      </c>
    </row>
    <row r="481" spans="1:32" ht="48">
      <c r="A481" s="261" t="str" cm="1">
        <f t="array" ref="A481">IFERROR(_xlfn.TEXTJOIN(CHAR(10),TRUE,_xlfn._xlws.FILTER(AOM[AOM],AOM[ilri_code]=$G481)),"No AOM Match")</f>
        <v>No AOM Match</v>
      </c>
      <c r="B481" s="261" t="str" cm="1">
        <f t="array" ref="B481">IFERROR(_xlfn.TEXTJOIN(CHAR(10),TRUE,_xlfn._xlws.FILTER(AOM[Edge_Value],AOM[ilri_code]=$G481)),"No AOM Match")</f>
        <v>No AOM Match</v>
      </c>
      <c r="C481" s="261" t="str" cm="1">
        <f t="array" ref="C481">IFERROR(
  _xlfn.TEXTJOIN(
    CHAR(10),
    TRUE,
    SUBSTITUTE(
      _xlfn._xlws.FILTER(AOM[Path], AOM[ilri_code]=$G481),
      "Management/Livestock Management/Feed Characteristic/Feed Composition/Feed Ingredient/",
      ""
    )
  ),
  "No AOM Match"
)</f>
        <v>No AOM Match</v>
      </c>
      <c r="D481" s="261" t="str" cm="1">
        <f t="array" ref="D481">_xlfn.TEXTJOIN(CHAR(10),TRUE,_xlfn._xlws.FILTER(AE$2:AE$952,$AD$2:$AD$952=$G481))</f>
        <v>Snowdenia polystachya</v>
      </c>
      <c r="F481" s="228" t="str" cm="1">
        <f t="array" ref="F481">_xlfn.TEXTJOIN(CHAR(10),TRUE,_xlfn._xlws.FILTER(AF$2:AF$952,$AD$2:$AD$952=$G481))</f>
        <v>Herbaceous forages-all data</v>
      </c>
      <c r="G481" s="210" t="s">
        <v>28425</v>
      </c>
      <c r="K481" s="207">
        <v>7.28</v>
      </c>
      <c r="L481" s="207">
        <v>9.16</v>
      </c>
      <c r="M481" s="207">
        <v>4.9800000000000004</v>
      </c>
      <c r="N481" s="207">
        <v>7.61</v>
      </c>
      <c r="O481" s="207">
        <v>64.53</v>
      </c>
      <c r="W481" s="207">
        <v>87.234999999999999</v>
      </c>
      <c r="X481" s="207">
        <v>9.94</v>
      </c>
      <c r="Y481" s="207">
        <v>4.1749999999999998</v>
      </c>
      <c r="Z481" s="207">
        <v>68.924999999999997</v>
      </c>
      <c r="AA481" s="207">
        <v>38.655000000000001</v>
      </c>
      <c r="AB481" s="207">
        <v>91.82</v>
      </c>
      <c r="AD481" s="210" t="s">
        <v>28426</v>
      </c>
      <c r="AE481" s="207" t="s">
        <v>28427</v>
      </c>
      <c r="AF481" s="207" t="s">
        <v>27649</v>
      </c>
    </row>
    <row r="482" spans="1:32" ht="15.95">
      <c r="A482" s="261" t="str" cm="1">
        <f t="array" ref="A482">IFERROR(_xlfn.TEXTJOIN(CHAR(10),TRUE,_xlfn._xlws.FILTER(AOM[AOM],AOM[ilri_code]=$G482)),"No AOM Match")</f>
        <v>AOM_000587</v>
      </c>
      <c r="B482" s="261" t="str" cm="1">
        <f t="array" ref="B482">IFERROR(_xlfn.TEXTJOIN(CHAR(10),TRUE,_xlfn._xlws.FILTER(AOM[Edge_Value],AOM[ilri_code]=$G482)),"No AOM Match")</f>
        <v>Wheat Dried</v>
      </c>
      <c r="C482" s="261" t="str" cm="1">
        <f t="array" ref="C482">IFERROR(
  _xlfn.TEXTJOIN(
    CHAR(10),
    TRUE,
    SUBSTITUTE(
      _xlfn._xlws.FILTER(AOM[Path], AOM[ilri_code]=$G482),
      "Management/Livestock Management/Feed Characteristic/Feed Composition/Feed Ingredient/",
      ""
    )
  ),
  "No AOM Match"
)</f>
        <v>Crop Byproduct/Cereal ByProducts/Wheat/Wheat Dried</v>
      </c>
      <c r="D482" s="261" t="str" cm="1">
        <f t="array" ref="D482">_xlfn.TEXTJOIN(CHAR(10),TRUE,_xlfn._xlws.FILTER(AE$2:AE$952,$AD$2:$AD$952=$G482))</f>
        <v>Sorghum 
Wheat forage</v>
      </c>
      <c r="F482" s="228" t="str" cm="1">
        <f t="array" ref="F482">_xlfn.TEXTJOIN(CHAR(10),TRUE,_xlfn._xlws.FILTER(AF$2:AF$952,$AD$2:$AD$952=$G482))</f>
        <v>food_crops_cereals_legumes_residues
food_crops_cereals_legumes_green</v>
      </c>
      <c r="G482" s="210" t="s">
        <v>19199</v>
      </c>
      <c r="I482" s="207">
        <v>1.8309859154929586</v>
      </c>
      <c r="J482" s="207">
        <v>1.9607954545454562</v>
      </c>
      <c r="L482" s="207">
        <v>6.4066666666666672</v>
      </c>
      <c r="O482" s="207">
        <v>47.853333333333325</v>
      </c>
      <c r="R482" s="207">
        <v>37.408450704225359</v>
      </c>
      <c r="T482" s="207">
        <v>1.3845070422535202</v>
      </c>
      <c r="W482" s="207">
        <v>88.489696969696965</v>
      </c>
      <c r="X482" s="207">
        <v>7.9649861495845133</v>
      </c>
      <c r="Y482" s="207">
        <v>7.8033333333333319</v>
      </c>
      <c r="Z482" s="207">
        <v>68.307777777777773</v>
      </c>
      <c r="AA482" s="207">
        <v>45.44</v>
      </c>
      <c r="AB482" s="207">
        <v>91.549808219178018</v>
      </c>
      <c r="AD482" s="210" t="s">
        <v>27732</v>
      </c>
      <c r="AE482" s="207" t="s">
        <v>28428</v>
      </c>
      <c r="AF482" s="207" t="s">
        <v>27649</v>
      </c>
    </row>
    <row r="483" spans="1:32" ht="159.94999999999999">
      <c r="A483" s="261" t="str" cm="1">
        <f t="array" ref="A483">IFERROR(_xlfn.TEXTJOIN(CHAR(10),TRUE,_xlfn._xlws.FILTER(AOM[AOM],AOM[ilri_code]=$G483)),"No AOM Match")</f>
        <v>AOM_001772
AOM_006316</v>
      </c>
      <c r="B483" s="261" t="str" cm="1">
        <f t="array" ref="B483">IFERROR(_xlfn.TEXTJOIN(CHAR(10),TRUE,_xlfn._xlws.FILTER(AOM[Edge_Value],AOM[ilri_code]=$G483)),"No AOM Match")</f>
        <v>Sorghum Bran
Sorghum Dried</v>
      </c>
      <c r="C483" s="261" t="str" cm="1">
        <f t="array" ref="C483">IFERROR(
  _xlfn.TEXTJOIN(
    CHAR(10),
    TRUE,
    SUBSTITUTE(
      _xlfn._xlws.FILTER(AOM[Path], AOM[ilri_code]=$G483),
      "Management/Livestock Management/Feed Characteristic/Feed Composition/Feed Ingredient/",
      ""
    )
  ),
  "No AOM Match"
)</f>
        <v>Crop Byproduct/Cereal ByProducts/Sorghum/Sorghum Bran
Crop Byproduct/Cereal ByProducts/Sorghum/Sorghum Dried</v>
      </c>
      <c r="D483" s="261" t="str" cm="1">
        <f t="array" ref="D483">_xlfn.TEXTJOIN(CHAR(10),TRUE,_xlfn._xlws.FILTER(AE$2:AE$952,$AD$2:$AD$952=$G483))</f>
        <v>Sorghum bran</v>
      </c>
      <c r="F483" s="228" t="str" cm="1">
        <f t="array" ref="F483">_xlfn.TEXTJOIN(CHAR(10),TRUE,_xlfn._xlws.FILTER(AF$2:AF$952,$AD$2:$AD$952=$G483))</f>
        <v>concentrate_feeds_and_agro_industrial_by_products</v>
      </c>
      <c r="G483" s="210" t="s">
        <v>19091</v>
      </c>
      <c r="I483" s="207">
        <v>0.64999999999999991</v>
      </c>
      <c r="J483" s="207">
        <v>3.85</v>
      </c>
      <c r="P483" s="207">
        <v>39.995000000000005</v>
      </c>
      <c r="Q483" s="207">
        <v>34.78</v>
      </c>
      <c r="R483" s="207">
        <v>4.05</v>
      </c>
      <c r="S483" s="207">
        <v>8.67</v>
      </c>
      <c r="T483" s="207">
        <v>1.6500000000000001</v>
      </c>
      <c r="U483" s="207">
        <v>249.55500000000004</v>
      </c>
      <c r="V483" s="207">
        <v>103.795</v>
      </c>
      <c r="W483" s="207">
        <v>97.951999999999998</v>
      </c>
      <c r="X483" s="207">
        <v>13.044</v>
      </c>
      <c r="Y483" s="207">
        <v>3.91</v>
      </c>
      <c r="Z483" s="207">
        <v>47.705000000000005</v>
      </c>
      <c r="AA483" s="207">
        <v>14.395000000000001</v>
      </c>
      <c r="AB483" s="207">
        <v>89.946000000000012</v>
      </c>
    </row>
    <row r="484" spans="1:32" ht="15.95">
      <c r="A484" s="261" t="str" cm="1">
        <f t="array" ref="A484">IFERROR(_xlfn.TEXTJOIN(CHAR(10),TRUE,_xlfn._xlws.FILTER(AOM[AOM],AOM[ilri_code]=$G484)),"No AOM Match")</f>
        <v>No AOM Match</v>
      </c>
      <c r="B484" s="261" t="str" cm="1">
        <f t="array" ref="B484">IFERROR(_xlfn.TEXTJOIN(CHAR(10),TRUE,_xlfn._xlws.FILTER(AOM[Edge_Value],AOM[ilri_code]=$G484)),"No AOM Match")</f>
        <v>No AOM Match</v>
      </c>
      <c r="C484" s="261" t="str" cm="1">
        <f t="array" ref="C484">IFERROR(
  _xlfn.TEXTJOIN(
    CHAR(10),
    TRUE,
    SUBSTITUTE(
      _xlfn._xlws.FILTER(AOM[Path], AOM[ilri_code]=$G484),
      "Management/Livestock Management/Feed Characteristic/Feed Composition/Feed Ingredient/",
      ""
    )
  ),
  "No AOM Match"
)</f>
        <v>No AOM Match</v>
      </c>
      <c r="D484" s="261" t="str" cm="1">
        <f t="array" ref="D484">_xlfn.TEXTJOIN(CHAR(10),TRUE,_xlfn._xlws.FILTER(AE$2:AE$952,$AD$2:$AD$952=$G484))</f>
        <v>Sorghum forage</v>
      </c>
      <c r="F484" s="228" t="str" cm="1">
        <f t="array" ref="F484">_xlfn.TEXTJOIN(CHAR(10),TRUE,_xlfn._xlws.FILTER(AF$2:AF$952,$AD$2:$AD$952=$G484))</f>
        <v>food_crops_cereals_legumes_green</v>
      </c>
      <c r="G484" s="210" t="s">
        <v>27710</v>
      </c>
      <c r="J484" s="207">
        <v>0.8</v>
      </c>
      <c r="W484" s="207">
        <v>92.530183486238556</v>
      </c>
      <c r="X484" s="207">
        <v>9.2529357798165179</v>
      </c>
      <c r="Y484" s="207">
        <v>4.2350000000000003</v>
      </c>
      <c r="Z484" s="207">
        <v>60.110142857142883</v>
      </c>
      <c r="AA484" s="207">
        <v>40.510000000000005</v>
      </c>
      <c r="AB484" s="207">
        <v>90.592935779816443</v>
      </c>
      <c r="AD484" s="210" t="s">
        <v>28374</v>
      </c>
      <c r="AE484" s="207" t="s">
        <v>28429</v>
      </c>
      <c r="AF484" s="207" t="s">
        <v>27649</v>
      </c>
    </row>
    <row r="485" spans="1:32" ht="15.95">
      <c r="A485" s="261" t="str" cm="1">
        <f t="array" ref="A485">IFERROR(_xlfn.TEXTJOIN(CHAR(10),TRUE,_xlfn._xlws.FILTER(AOM[AOM],AOM[ilri_code]=$G485)),"No AOM Match")</f>
        <v>AOM_001276
AOM_000657
AOM_001316</v>
      </c>
      <c r="B485" s="261" t="str" cm="1">
        <f t="array" ref="B485">IFERROR(_xlfn.TEXTJOIN(CHAR(10),TRUE,_xlfn._xlws.FILTER(AOM[Edge_Value],AOM[ilri_code]=$G485)),"No AOM Match")</f>
        <v>Sorghum Ground
Sorghum Grain
Sorghum</v>
      </c>
      <c r="C485" s="261" t="str" cm="1">
        <f t="array" ref="C485">IFERROR(
  _xlfn.TEXTJOIN(
    CHAR(10),
    TRUE,
    SUBSTITUTE(
      _xlfn._xlws.FILTER(AOM[Path], AOM[ilri_code]=$G485),
      "Management/Livestock Management/Feed Characteristic/Feed Composition/Feed Ingredient/",
      ""
    )
  ),
  "No AOM Match"
)</f>
        <v>Crop Byproduct/Cereal ByProducts/Sorghum/Sorghum Ground
Crop Product/Cereal Products/Sorghum/Sorghum Grain
Crop Product/Cereal Products/Sorghum</v>
      </c>
      <c r="D485" s="261" t="str" cm="1">
        <f t="array" ref="D485">_xlfn.TEXTJOIN(CHAR(10),TRUE,_xlfn._xlws.FILTER(AE$2:AE$952,$AD$2:$AD$952=$G485))</f>
        <v>Sorghum grain</v>
      </c>
      <c r="F485" s="228" t="str" cm="1">
        <f t="array" ref="F485">_xlfn.TEXTJOIN(CHAR(10),TRUE,_xlfn._xlws.FILTER(AF$2:AF$952,$AD$2:$AD$952=$G485))</f>
        <v>concentrate_feeds_and_agro_industrial_by_products</v>
      </c>
      <c r="G485" s="210" t="s">
        <v>19112</v>
      </c>
      <c r="W485" s="207">
        <v>96.548831775701103</v>
      </c>
      <c r="X485" s="207">
        <v>10.421028037383191</v>
      </c>
      <c r="AB485" s="207">
        <v>90.609485981308453</v>
      </c>
      <c r="AD485" s="210" t="s">
        <v>23216</v>
      </c>
      <c r="AE485" s="207" t="s">
        <v>28430</v>
      </c>
      <c r="AF485" s="207" t="s">
        <v>27649</v>
      </c>
    </row>
    <row r="486" spans="1:32" ht="32.1">
      <c r="A486" s="261" t="str" cm="1">
        <f t="array" ref="A486">IFERROR(_xlfn.TEXTJOIN(CHAR(10),TRUE,_xlfn._xlws.FILTER(AOM[AOM],AOM[ilri_code]=$G486)),"No AOM Match")</f>
        <v>AOM_001339</v>
      </c>
      <c r="B486" s="261" t="str" cm="1">
        <f t="array" ref="B486">IFERROR(_xlfn.TEXTJOIN(CHAR(10),TRUE,_xlfn._xlws.FILTER(AOM[Edge_Value],AOM[ilri_code]=$G486)),"No AOM Match")</f>
        <v>Sorghum Ensiled</v>
      </c>
      <c r="C486" s="261" t="str" cm="1">
        <f t="array" ref="C486">IFERROR(
  _xlfn.TEXTJOIN(
    CHAR(10),
    TRUE,
    SUBSTITUTE(
      _xlfn._xlws.FILTER(AOM[Path], AOM[ilri_code]=$G486),
      "Management/Livestock Management/Feed Characteristic/Feed Composition/Feed Ingredient/",
      ""
    )
  ),
  "No AOM Match"
)</f>
        <v>Crop Product/Cereal Products/Sorghum/Sorghum Ensiled</v>
      </c>
      <c r="D486" s="261" t="str" cm="1">
        <f t="array" ref="D486">_xlfn.TEXTJOIN(CHAR(10),TRUE,_xlfn._xlws.FILTER(AE$2:AE$952,$AD$2:$AD$952=$G486))</f>
        <v>Sorghum silage</v>
      </c>
      <c r="F486" s="228" t="str" cm="1">
        <f t="array" ref="F486">_xlfn.TEXTJOIN(CHAR(10),TRUE,_xlfn._xlws.FILTER(AF$2:AF$952,$AD$2:$AD$952=$G486))</f>
        <v>food_crops_cereals_legumes_green</v>
      </c>
      <c r="G486" s="210" t="s">
        <v>20337</v>
      </c>
      <c r="K486" s="207">
        <v>4.9800000000000004</v>
      </c>
      <c r="L486" s="207">
        <v>8.2125000000000004</v>
      </c>
      <c r="M486" s="207">
        <v>2.3424999999999998</v>
      </c>
      <c r="N486" s="207">
        <v>4.6649999999999991</v>
      </c>
      <c r="O486" s="207">
        <v>53.465000000000003</v>
      </c>
      <c r="W486" s="207">
        <v>91.556666666666658</v>
      </c>
      <c r="Y486" s="207">
        <v>7.0266666666666664</v>
      </c>
      <c r="Z486" s="207">
        <v>65.530000000000015</v>
      </c>
      <c r="AA486" s="207">
        <v>42.548333333333332</v>
      </c>
      <c r="AB486" s="207">
        <v>92.62</v>
      </c>
      <c r="AD486" s="210" t="s">
        <v>27552</v>
      </c>
      <c r="AE486" s="207" t="s">
        <v>28431</v>
      </c>
      <c r="AF486" s="207" t="s">
        <v>27649</v>
      </c>
    </row>
    <row r="487" spans="1:32" ht="96">
      <c r="A487" s="261" t="str" cm="1">
        <f t="array" ref="A487">IFERROR(_xlfn.TEXTJOIN(CHAR(10),TRUE,_xlfn._xlws.FILTER(AOM[AOM],AOM[ilri_code]=$G487)),"No AOM Match")</f>
        <v>AOM_000581</v>
      </c>
      <c r="B487" s="261" t="str" cm="1">
        <f t="array" ref="B487">IFERROR(_xlfn.TEXTJOIN(CHAR(10),TRUE,_xlfn._xlws.FILTER(AOM[Edge_Value],AOM[ilri_code]=$G487)),"No AOM Match")</f>
        <v>Sorghum Straw</v>
      </c>
      <c r="C487" s="261" t="str" cm="1">
        <f t="array" ref="C487">IFERROR(
  _xlfn.TEXTJOIN(
    CHAR(10),
    TRUE,
    SUBSTITUTE(
      _xlfn._xlws.FILTER(AOM[Path], AOM[ilri_code]=$G487),
      "Management/Livestock Management/Feed Characteristic/Feed Composition/Feed Ingredient/",
      ""
    )
  ),
  "No AOM Match"
)</f>
        <v>Crop Byproduct/Cereal ByProducts/Sorghum/Sorghum Straw</v>
      </c>
      <c r="D487" s="261" t="str" cm="1">
        <f t="array" ref="D487">_xlfn.TEXTJOIN(CHAR(10),TRUE,_xlfn._xlws.FILTER(AE$2:AE$952,$AD$2:$AD$952=$G487))</f>
        <v>Sorghum stover</v>
      </c>
      <c r="F487" s="228" t="str" cm="1">
        <f t="array" ref="F487">_xlfn.TEXTJOIN(CHAR(10),TRUE,_xlfn._xlws.FILTER(AF$2:AF$952,$AD$2:$AD$952=$G487))</f>
        <v>food_crops_cereals_legumes_residues</v>
      </c>
      <c r="G487" s="210" t="s">
        <v>19138</v>
      </c>
      <c r="I487" s="207">
        <v>5.4666666666666677</v>
      </c>
      <c r="J487" s="207">
        <v>1.37</v>
      </c>
      <c r="K487" s="207">
        <v>5.2267081604425796</v>
      </c>
      <c r="L487" s="207">
        <v>8.5503561643836541</v>
      </c>
      <c r="M487" s="207">
        <v>2.6298755186722689</v>
      </c>
      <c r="N487" s="207">
        <v>4.9936376210235194</v>
      </c>
      <c r="O487" s="207">
        <v>60.71071232876713</v>
      </c>
      <c r="P487" s="207">
        <v>37.718333333333334</v>
      </c>
      <c r="Q487" s="207">
        <v>64.018333333333331</v>
      </c>
      <c r="R487" s="207">
        <v>13.266666666666666</v>
      </c>
      <c r="S487" s="207">
        <v>27.273333333333337</v>
      </c>
      <c r="T487" s="207">
        <v>2.2000000000000002</v>
      </c>
      <c r="U487" s="207">
        <v>404.01166666666671</v>
      </c>
      <c r="V487" s="207">
        <v>165.54000000000002</v>
      </c>
      <c r="W487" s="207">
        <v>85.471542968750214</v>
      </c>
      <c r="X487" s="207">
        <v>6.3933635539437903</v>
      </c>
      <c r="Y487" s="207">
        <v>5.8241200000000015</v>
      </c>
      <c r="Z487" s="207">
        <v>64.679609826589584</v>
      </c>
      <c r="AA487" s="207">
        <v>38.952048192771052</v>
      </c>
      <c r="AB487" s="207">
        <v>91.2786966824643</v>
      </c>
      <c r="AD487" s="210" t="s">
        <v>27943</v>
      </c>
      <c r="AE487" s="207" t="s">
        <v>12921</v>
      </c>
      <c r="AF487" s="207" t="s">
        <v>27649</v>
      </c>
    </row>
    <row r="488" spans="1:32" ht="15.95">
      <c r="A488" s="261" t="str" cm="1">
        <f t="array" ref="A488">IFERROR(_xlfn.TEXTJOIN(CHAR(10),TRUE,_xlfn._xlws.FILTER(AOM[AOM],AOM[ilri_code]=$G488)),"No AOM Match")</f>
        <v>No AOM Match</v>
      </c>
      <c r="B488" s="261" t="str" cm="1">
        <f t="array" ref="B488">IFERROR(_xlfn.TEXTJOIN(CHAR(10),TRUE,_xlfn._xlws.FILTER(AOM[Edge_Value],AOM[ilri_code]=$G488)),"No AOM Match")</f>
        <v>No AOM Match</v>
      </c>
      <c r="C488" s="261" t="str" cm="1">
        <f t="array" ref="C488">IFERROR(
  _xlfn.TEXTJOIN(
    CHAR(10),
    TRUE,
    SUBSTITUTE(
      _xlfn._xlws.FILTER(AOM[Path], AOM[ilri_code]=$G488),
      "Management/Livestock Management/Feed Characteristic/Feed Composition/Feed Ingredient/",
      ""
    )
  ),
  "No AOM Match"
)</f>
        <v>No AOM Match</v>
      </c>
      <c r="D488" s="263" t="str" cm="1">
        <f t="array" ref="D488">_xlfn.TEXTJOIN(CHAR(10),TRUE,_xlfn._xlws.FILTER(AE$2:AE$952,$AD$2:$AD$952=$G488))</f>
        <v>SorghumÂ bicolorÂ subsp.Â arundinaceum</v>
      </c>
      <c r="E488" s="264"/>
      <c r="F488" s="228" t="str" cm="1">
        <f t="array" ref="F488">_xlfn.TEXTJOIN(CHAR(10),TRUE,_xlfn._xlws.FILTER(AF$2:AF$952,$AD$2:$AD$952=$G488))</f>
        <v>Herbaceous forages-all data</v>
      </c>
      <c r="G488" s="210" t="s">
        <v>28426</v>
      </c>
      <c r="L488" s="207">
        <v>7.56</v>
      </c>
      <c r="O488" s="207">
        <v>52.02</v>
      </c>
      <c r="W488" s="207">
        <v>86.87</v>
      </c>
      <c r="X488" s="207">
        <v>4.0599999999999996</v>
      </c>
      <c r="Y488" s="207">
        <v>7.93</v>
      </c>
      <c r="Z488" s="207">
        <v>71.400000000000006</v>
      </c>
      <c r="AA488" s="207">
        <v>47.75</v>
      </c>
      <c r="AB488" s="207">
        <v>91.4</v>
      </c>
      <c r="AD488" s="210" t="s">
        <v>28432</v>
      </c>
      <c r="AE488" s="207" t="s">
        <v>28433</v>
      </c>
      <c r="AF488" s="207" t="s">
        <v>27649</v>
      </c>
    </row>
    <row r="489" spans="1:32" ht="32.1">
      <c r="A489" s="261" t="str" cm="1">
        <f t="array" ref="A489">IFERROR(_xlfn.TEXTJOIN(CHAR(10),TRUE,_xlfn._xlws.FILTER(AOM[AOM],AOM[ilri_code]=$G489)),"No AOM Match")</f>
        <v>No AOM Match</v>
      </c>
      <c r="B489" s="261" t="str" cm="1">
        <f t="array" ref="B489">IFERROR(_xlfn.TEXTJOIN(CHAR(10),TRUE,_xlfn._xlws.FILTER(AOM[Edge_Value],AOM[ilri_code]=$G489)),"No AOM Match")</f>
        <v>No AOM Match</v>
      </c>
      <c r="C489" s="261" t="str" cm="1">
        <f t="array" ref="C489">IFERROR(
  _xlfn.TEXTJOIN(
    CHAR(10),
    TRUE,
    SUBSTITUTE(
      _xlfn._xlws.FILTER(AOM[Path], AOM[ilri_code]=$G489),
      "Management/Livestock Management/Feed Characteristic/Feed Composition/Feed Ingredient/",
      ""
    )
  ),
  "No AOM Match"
)</f>
        <v>No AOM Match</v>
      </c>
      <c r="D489" s="263" t="str" cm="1">
        <f t="array" ref="D489">_xlfn.TEXTJOIN(CHAR(10),TRUE,_xlfn._xlws.FILTER(AE$2:AE$952,$AD$2:$AD$952=$G489))</f>
        <v>Sow And Weaner Mash</v>
      </c>
      <c r="E489" s="264"/>
      <c r="F489" s="228" t="str" cm="1">
        <f t="array" ref="F489">_xlfn.TEXTJOIN(CHAR(10),TRUE,_xlfn._xlws.FILTER(AF$2:AF$952,$AD$2:$AD$952=$G489))</f>
        <v>food_crops_cereals_legumes_green</v>
      </c>
      <c r="G489" s="210" t="s">
        <v>27762</v>
      </c>
      <c r="L489" s="207">
        <v>9.0299999999999994</v>
      </c>
      <c r="O489" s="207">
        <v>67.349999999999994</v>
      </c>
      <c r="Y489" s="207">
        <v>3.09</v>
      </c>
      <c r="Z489" s="207">
        <v>38.58</v>
      </c>
      <c r="AA489" s="207">
        <v>25.91</v>
      </c>
      <c r="AB489" s="207">
        <v>94.47</v>
      </c>
      <c r="AD489" s="210" t="s">
        <v>27611</v>
      </c>
      <c r="AE489" s="207" t="s">
        <v>28434</v>
      </c>
      <c r="AF489" s="207" t="s">
        <v>27649</v>
      </c>
    </row>
    <row r="490" spans="1:32" ht="15.95">
      <c r="A490" s="261" t="str" cm="1">
        <f t="array" ref="A490">IFERROR(_xlfn.TEXTJOIN(CHAR(10),TRUE,_xlfn._xlws.FILTER(AOM[AOM],AOM[ilri_code]=$G490)),"No AOM Match")</f>
        <v>No AOM Match</v>
      </c>
      <c r="B490" s="261" t="str" cm="1">
        <f t="array" ref="B490">IFERROR(_xlfn.TEXTJOIN(CHAR(10),TRUE,_xlfn._xlws.FILTER(AOM[Edge_Value],AOM[ilri_code]=$G490)),"No AOM Match")</f>
        <v>No AOM Match</v>
      </c>
      <c r="C490" s="261" t="str" cm="1">
        <f t="array" ref="C490">IFERROR(
  _xlfn.TEXTJOIN(
    CHAR(10),
    TRUE,
    SUBSTITUTE(
      _xlfn._xlws.FILTER(AOM[Path], AOM[ilri_code]=$G490),
      "Management/Livestock Management/Feed Characteristic/Feed Composition/Feed Ingredient/",
      ""
    )
  ),
  "No AOM Match"
)</f>
        <v>No AOM Match</v>
      </c>
      <c r="D490" s="263" t="str" cm="1">
        <f t="array" ref="D490">_xlfn.TEXTJOIN(CHAR(10),TRUE,_xlfn._xlws.FILTER(AE$2:AE$952,$AD$2:$AD$952=$G490))</f>
        <v>Sow And Weaner Meal</v>
      </c>
      <c r="E490" s="264"/>
      <c r="F490" s="228" t="str" cm="1">
        <f t="array" ref="F490">_xlfn.TEXTJOIN(CHAR(10),TRUE,_xlfn._xlws.FILTER(AF$2:AF$952,$AD$2:$AD$952=$G490))</f>
        <v>food_crops_cereals_legumes_green</v>
      </c>
      <c r="G490" s="210" t="s">
        <v>27764</v>
      </c>
      <c r="L490" s="207">
        <v>8.8800000000000008</v>
      </c>
      <c r="O490" s="207">
        <v>64.989999999999995</v>
      </c>
      <c r="Y490" s="207">
        <v>4.1900000000000004</v>
      </c>
      <c r="Z490" s="207">
        <v>37.35</v>
      </c>
      <c r="AA490" s="207">
        <v>17.399999999999999</v>
      </c>
      <c r="AB490" s="207">
        <v>94.81</v>
      </c>
      <c r="AD490" s="210" t="s">
        <v>27659</v>
      </c>
      <c r="AE490" s="207" t="s">
        <v>28435</v>
      </c>
      <c r="AF490" s="207" t="s">
        <v>27649</v>
      </c>
    </row>
    <row r="491" spans="1:32" ht="15.95">
      <c r="A491" s="261" t="str" cm="1">
        <f t="array" ref="A491">IFERROR(_xlfn.TEXTJOIN(CHAR(10),TRUE,_xlfn._xlws.FILTER(AOM[AOM],AOM[ilri_code]=$G491)),"No AOM Match")</f>
        <v>No AOM Match</v>
      </c>
      <c r="B491" s="261" t="str" cm="1">
        <f t="array" ref="B491">IFERROR(_xlfn.TEXTJOIN(CHAR(10),TRUE,_xlfn._xlws.FILTER(AOM[Edge_Value],AOM[ilri_code]=$G491)),"No AOM Match")</f>
        <v>No AOM Match</v>
      </c>
      <c r="C491" s="261" t="str" cm="1">
        <f t="array" ref="C491">IFERROR(
  _xlfn.TEXTJOIN(
    CHAR(10),
    TRUE,
    SUBSTITUTE(
      _xlfn._xlws.FILTER(AOM[Path], AOM[ilri_code]=$G491),
      "Management/Livestock Management/Feed Characteristic/Feed Composition/Feed Ingredient/",
      ""
    )
  ),
  "No AOM Match"
)</f>
        <v>No AOM Match</v>
      </c>
      <c r="D491" s="263" t="str" cm="1">
        <f t="array" ref="D491">_xlfn.TEXTJOIN(CHAR(10),TRUE,_xlfn._xlws.FILTER(AE$2:AE$952,$AD$2:$AD$952=$G491))</f>
        <v>Sow And Weaner Meal _Pigs</v>
      </c>
      <c r="E491" s="264"/>
      <c r="F491" s="228" t="str" cm="1">
        <f t="array" ref="F491">_xlfn.TEXTJOIN(CHAR(10),TRUE,_xlfn._xlws.FILTER(AF$2:AF$952,$AD$2:$AD$952=$G491))</f>
        <v>food_crops_cereals_legumes_green</v>
      </c>
      <c r="G491" s="210" t="s">
        <v>27766</v>
      </c>
      <c r="L491" s="207">
        <v>9.14</v>
      </c>
      <c r="O491" s="207">
        <v>64.260000000000005</v>
      </c>
      <c r="Y491" s="207">
        <v>4.08</v>
      </c>
      <c r="Z491" s="207">
        <v>41.34</v>
      </c>
      <c r="AA491" s="207">
        <v>14.76</v>
      </c>
      <c r="AB491" s="207">
        <v>93.93</v>
      </c>
      <c r="AD491" s="210" t="s">
        <v>27730</v>
      </c>
      <c r="AE491" s="207" t="s">
        <v>28436</v>
      </c>
      <c r="AF491" s="207" t="s">
        <v>27649</v>
      </c>
    </row>
    <row r="492" spans="1:32" ht="15.95">
      <c r="A492" s="261" t="str" cm="1">
        <f t="array" ref="A492">IFERROR(_xlfn.TEXTJOIN(CHAR(10),TRUE,_xlfn._xlws.FILTER(AOM[AOM],AOM[ilri_code]=$G492)),"No AOM Match")</f>
        <v>AOM_000612
AOM_001582</v>
      </c>
      <c r="B492" s="261" t="str" cm="1">
        <f t="array" ref="B492">IFERROR(_xlfn.TEXTJOIN(CHAR(10),TRUE,_xlfn._xlws.FILTER(AOM[Edge_Value],AOM[ilri_code]=$G492)),"No AOM Match")</f>
        <v>Soybean Dried
Soybean</v>
      </c>
      <c r="C492" s="262" t="str" cm="1">
        <f t="array" ref="C492">IFERROR(
  _xlfn.TEXTJOIN(
    CHAR(10),
    TRUE,
    SUBSTITUTE(
      _xlfn._xlws.FILTER(AOM[Path], AOM[ilri_code]=$G492),
      "Management/Livestock Management/Feed Characteristic/Feed Composition/Feed Ingredient/",
      ""
    )
  ),
  "No AOM Match"
)</f>
        <v>Crop Byproduct/Legume ByProducts/Soybean/Soybean Dried
Crop Product/Legume Products/Soybean</v>
      </c>
      <c r="D492" s="263" t="str" cm="1">
        <f t="array" ref="D492">_xlfn.TEXTJOIN(CHAR(10),TRUE,_xlfn._xlws.FILTER(AE$2:AE$952,$AD$2:$AD$952=$G492))</f>
        <v>Soya Bean</v>
      </c>
      <c r="E492" s="264"/>
      <c r="F492" s="228" t="str" cm="1">
        <f t="array" ref="F492">_xlfn.TEXTJOIN(CHAR(10),TRUE,_xlfn._xlws.FILTER(AF$2:AF$952,$AD$2:$AD$952=$G492))</f>
        <v>food_crops_cereals_legumes_green</v>
      </c>
      <c r="G492" s="210" t="s">
        <v>19626</v>
      </c>
      <c r="L492" s="207">
        <v>10.573333333333332</v>
      </c>
      <c r="O492" s="207">
        <v>82.576666666666668</v>
      </c>
      <c r="Y492" s="207">
        <v>5.0566666666666675</v>
      </c>
      <c r="Z492" s="207">
        <v>15.790000000000001</v>
      </c>
      <c r="AA492" s="207">
        <v>9.4766666666666666</v>
      </c>
      <c r="AB492" s="207">
        <v>94.96</v>
      </c>
      <c r="AD492" s="210" t="s">
        <v>28065</v>
      </c>
      <c r="AE492" s="207" t="s">
        <v>28437</v>
      </c>
      <c r="AF492" s="207" t="s">
        <v>27649</v>
      </c>
    </row>
    <row r="493" spans="1:32" ht="15.95">
      <c r="A493" s="261" t="str" cm="1">
        <f t="array" ref="A493">IFERROR(_xlfn.TEXTJOIN(CHAR(10),TRUE,_xlfn._xlws.FILTER(AOM[AOM],AOM[ilri_code]=$G493)),"No AOM Match")</f>
        <v>AOM_000610
AOM_002021</v>
      </c>
      <c r="B493" s="261" t="str" cm="1">
        <f t="array" ref="B493">IFERROR(_xlfn.TEXTJOIN(CHAR(10),TRUE,_xlfn._xlws.FILTER(AOM[Edge_Value],AOM[ilri_code]=$G493)),"No AOM Match")</f>
        <v>Soybean Cake
Soybean Cake Ground</v>
      </c>
      <c r="C493" s="262" t="str" cm="1">
        <f t="array" ref="C493">IFERROR(
  _xlfn.TEXTJOIN(
    CHAR(10),
    TRUE,
    SUBSTITUTE(
      _xlfn._xlws.FILTER(AOM[Path], AOM[ilri_code]=$G493),
      "Management/Livestock Management/Feed Characteristic/Feed Composition/Feed Ingredient/",
      ""
    )
  ),
  "No AOM Match"
)</f>
        <v>Crop Byproduct/Legume ByProducts/Soybean/Soybean Cake
Crop Byproduct/Legume ByProducts/Soybean/Soybean Cake Ground</v>
      </c>
      <c r="D493" s="261" t="str" cm="1">
        <f t="array" ref="D493">_xlfn.TEXTJOIN(CHAR(10),TRUE,_xlfn._xlws.FILTER(AE$2:AE$952,$AD$2:$AD$952=$G493))</f>
        <v>Soya Bean Cake</v>
      </c>
      <c r="E493" s="228" t="s">
        <v>28438</v>
      </c>
      <c r="F493" s="228" t="str" cm="1">
        <f t="array" ref="F493">_xlfn.TEXTJOIN(CHAR(10),TRUE,_xlfn._xlws.FILTER(AF$2:AF$952,$AD$2:$AD$952=$G493))</f>
        <v>food_crops_cereals_legumes_green</v>
      </c>
      <c r="G493" s="210" t="s">
        <v>19613</v>
      </c>
      <c r="H493" s="271" t="s">
        <v>28439</v>
      </c>
      <c r="I493" s="207">
        <v>4</v>
      </c>
      <c r="J493" s="207">
        <v>4.0999999999999996</v>
      </c>
      <c r="L493" s="207">
        <v>11.011920813373115</v>
      </c>
      <c r="O493" s="207">
        <v>83.071400614170457</v>
      </c>
      <c r="R493" s="207">
        <v>15</v>
      </c>
      <c r="S493" s="207">
        <v>0.32</v>
      </c>
      <c r="T493" s="207">
        <v>2.4</v>
      </c>
      <c r="U493" s="207">
        <v>308</v>
      </c>
      <c r="V493" s="207">
        <v>346</v>
      </c>
      <c r="W493" s="207">
        <v>95.40000000000002</v>
      </c>
      <c r="X493" s="207">
        <v>24.44</v>
      </c>
      <c r="Y493" s="207">
        <v>5.8525777796340881</v>
      </c>
      <c r="Z493" s="207">
        <v>22.712457935619192</v>
      </c>
      <c r="AA493" s="207">
        <v>12.632315702198072</v>
      </c>
      <c r="AB493" s="207">
        <v>94.226098047741274</v>
      </c>
      <c r="AD493" s="210" t="s">
        <v>21251</v>
      </c>
      <c r="AE493" s="207" t="s">
        <v>21247</v>
      </c>
      <c r="AF493" s="207" t="s">
        <v>27649</v>
      </c>
    </row>
    <row r="494" spans="1:32" ht="15.95">
      <c r="A494" s="261" t="str" cm="1">
        <f t="array" ref="A494">IFERROR(_xlfn.TEXTJOIN(CHAR(10),TRUE,_xlfn._xlws.FILTER(AOM[AOM],AOM[ilri_code]=$G494)),"No AOM Match")</f>
        <v>AOM_000613</v>
      </c>
      <c r="B494" s="261" t="str" cm="1">
        <f t="array" ref="B494">IFERROR(_xlfn.TEXTJOIN(CHAR(10),TRUE,_xlfn._xlws.FILTER(AOM[Edge_Value],AOM[ilri_code]=$G494)),"No AOM Match")</f>
        <v>Soybean Ground</v>
      </c>
      <c r="C494" s="262" t="str" cm="1">
        <f t="array" ref="C494">IFERROR(
  _xlfn.TEXTJOIN(
    CHAR(10),
    TRUE,
    SUBSTITUTE(
      _xlfn._xlws.FILTER(AOM[Path], AOM[ilri_code]=$G494),
      "Management/Livestock Management/Feed Characteristic/Feed Composition/Feed Ingredient/",
      ""
    )
  ),
  "No AOM Match"
)</f>
        <v>Crop Product/Legume Products/Soybean/Soybean Ground</v>
      </c>
      <c r="D494" s="261" t="str" cm="1">
        <f t="array" ref="D494">_xlfn.TEXTJOIN(CHAR(10),TRUE,_xlfn._xlws.FILTER(AE$2:AE$952,$AD$2:$AD$952=$G494))</f>
        <v>Soya Bean Meal</v>
      </c>
      <c r="E494" s="228" t="s">
        <v>28440</v>
      </c>
      <c r="F494" s="228" t="str" cm="1">
        <f t="array" ref="F494">_xlfn.TEXTJOIN(CHAR(10),TRUE,_xlfn._xlws.FILTER(AF$2:AF$952,$AD$2:$AD$952=$G494))</f>
        <v>food_crops_cereals_legumes_green</v>
      </c>
      <c r="G494" s="210" t="s">
        <v>20476</v>
      </c>
      <c r="H494" s="271" t="s">
        <v>28441</v>
      </c>
      <c r="I494" s="207">
        <v>2.2999999999999998</v>
      </c>
      <c r="J494" s="207">
        <v>6.3</v>
      </c>
      <c r="L494" s="207">
        <v>10.672816494570275</v>
      </c>
      <c r="O494" s="207">
        <v>81.712417326722587</v>
      </c>
      <c r="P494" s="207">
        <v>43.20000000000001</v>
      </c>
      <c r="S494" s="207">
        <v>6.53</v>
      </c>
      <c r="T494" s="207">
        <v>2.2999999999999998</v>
      </c>
      <c r="U494" s="207">
        <v>399.7</v>
      </c>
      <c r="W494" s="207">
        <v>94.030000000000015</v>
      </c>
      <c r="X494" s="207">
        <v>39.130000000000003</v>
      </c>
      <c r="Y494" s="207">
        <v>4.3760801912370759</v>
      </c>
      <c r="Z494" s="207">
        <v>18.681163070831751</v>
      </c>
      <c r="AA494" s="207">
        <v>11.600645094366767</v>
      </c>
      <c r="AB494" s="207">
        <v>94.449245506362544</v>
      </c>
      <c r="AD494" s="210" t="s">
        <v>21251</v>
      </c>
      <c r="AE494" s="207" t="s">
        <v>28442</v>
      </c>
      <c r="AF494" s="207" t="s">
        <v>27649</v>
      </c>
    </row>
    <row r="495" spans="1:32" ht="15.95">
      <c r="A495" s="261" t="str" cm="1">
        <f t="array" ref="A495">IFERROR(_xlfn.TEXTJOIN(CHAR(10),TRUE,_xlfn._xlws.FILTER(AOM[AOM],AOM[ilri_code]=$G495)),"No AOM Match")</f>
        <v>No AOM Match</v>
      </c>
      <c r="B495" s="261" t="str" cm="1">
        <f t="array" ref="B495">IFERROR(_xlfn.TEXTJOIN(CHAR(10),TRUE,_xlfn._xlws.FILTER(AOM[Edge_Value],AOM[ilri_code]=$G495)),"No AOM Match")</f>
        <v>No AOM Match</v>
      </c>
      <c r="C495" s="262" t="str" cm="1">
        <f t="array" ref="C495">IFERROR(
  _xlfn.TEXTJOIN(
    CHAR(10),
    TRUE,
    SUBSTITUTE(
      _xlfn._xlws.FILTER(AOM[Path], AOM[ilri_code]=$G495),
      "Management/Livestock Management/Feed Characteristic/Feed Composition/Feed Ingredient/",
      ""
    )
  ),
  "No AOM Match"
)</f>
        <v>No AOM Match</v>
      </c>
      <c r="D495" s="261" t="str" cm="1">
        <f t="array" ref="D495">_xlfn.TEXTJOIN(CHAR(10),TRUE,_xlfn._xlws.FILTER(AE$2:AE$952,$AD$2:$AD$952=$G495))</f>
        <v>Soya Bean Meal Oiled</v>
      </c>
      <c r="E495" s="228" t="s">
        <v>27779</v>
      </c>
      <c r="F495" s="228" t="str" cm="1">
        <f t="array" ref="F495">_xlfn.TEXTJOIN(CHAR(10),TRUE,_xlfn._xlws.FILTER(AF$2:AF$952,$AD$2:$AD$952=$G495))</f>
        <v>food_crops_cereals_legumes_green</v>
      </c>
      <c r="G495" s="210" t="s">
        <v>27780</v>
      </c>
      <c r="H495" s="210" t="s">
        <v>27778</v>
      </c>
      <c r="L495" s="207">
        <v>11.419982486851721</v>
      </c>
      <c r="O495" s="207">
        <v>85.136146847270467</v>
      </c>
      <c r="Y495" s="207">
        <v>5.813862743477868</v>
      </c>
      <c r="Z495" s="207">
        <v>22.243201208459183</v>
      </c>
      <c r="AA495" s="207">
        <v>16.009884446803483</v>
      </c>
      <c r="AB495" s="207">
        <v>94.904135842438393</v>
      </c>
      <c r="AD495" s="210" t="s">
        <v>28443</v>
      </c>
      <c r="AE495" s="207" t="s">
        <v>20993</v>
      </c>
      <c r="AF495" s="207" t="s">
        <v>27649</v>
      </c>
    </row>
    <row r="496" spans="1:32" ht="15.95">
      <c r="A496" s="261" t="str" cm="1">
        <f t="array" ref="A496">IFERROR(_xlfn.TEXTJOIN(CHAR(10),TRUE,_xlfn._xlws.FILTER(AOM[AOM],AOM[ilri_code]=$G496)),"No AOM Match")</f>
        <v>No AOM Match</v>
      </c>
      <c r="B496" s="261" t="str" cm="1">
        <f t="array" ref="B496">IFERROR(_xlfn.TEXTJOIN(CHAR(10),TRUE,_xlfn._xlws.FILTER(AOM[Edge_Value],AOM[ilri_code]=$G496)),"No AOM Match")</f>
        <v>No AOM Match</v>
      </c>
      <c r="C496" s="262" t="str" cm="1">
        <f t="array" ref="C496">IFERROR(
  _xlfn.TEXTJOIN(
    CHAR(10),
    TRUE,
    SUBSTITUTE(
      _xlfn._xlws.FILTER(AOM[Path], AOM[ilri_code]=$G496),
      "Management/Livestock Management/Feed Characteristic/Feed Composition/Feed Ingredient/",
      ""
    )
  ),
  "No AOM Match"
)</f>
        <v>No AOM Match</v>
      </c>
      <c r="D496" s="261" t="str" cm="1">
        <f t="array" ref="D496">_xlfn.TEXTJOIN(CHAR(10),TRUE,_xlfn._xlws.FILTER(AE$2:AE$952,$AD$2:$AD$952=$G496))</f>
        <v>Soya Bean Seeds</v>
      </c>
      <c r="E496" s="228" t="s">
        <v>27784</v>
      </c>
      <c r="F496" s="228" t="str" cm="1">
        <f t="array" ref="F496">_xlfn.TEXTJOIN(CHAR(10),TRUE,_xlfn._xlws.FILTER(AF$2:AF$952,$AD$2:$AD$952=$G496))</f>
        <v>food_crops_cereals_legumes_green</v>
      </c>
      <c r="G496" s="210" t="s">
        <v>27786</v>
      </c>
      <c r="H496" s="210" t="s">
        <v>27783</v>
      </c>
      <c r="L496" s="207">
        <v>10.374246960623214</v>
      </c>
      <c r="O496" s="207">
        <v>81.856483249648591</v>
      </c>
      <c r="Y496" s="207">
        <v>4.6983507744739539</v>
      </c>
      <c r="Z496" s="207">
        <v>14.842311140789363</v>
      </c>
      <c r="AA496" s="207">
        <v>7.9697741498740102</v>
      </c>
      <c r="AB496" s="207">
        <v>94.889995257666655</v>
      </c>
      <c r="AD496" s="210" t="s">
        <v>20984</v>
      </c>
      <c r="AE496" s="207" t="s">
        <v>20979</v>
      </c>
      <c r="AF496" s="207" t="s">
        <v>27649</v>
      </c>
    </row>
    <row r="497" spans="1:32" ht="15.95">
      <c r="A497" s="261" t="str" cm="1">
        <f t="array" ref="A497">IFERROR(_xlfn.TEXTJOIN(CHAR(10),TRUE,_xlfn._xlws.FILTER(AOM[AOM],AOM[ilri_code]=$G497)),"No AOM Match")</f>
        <v>No AOM Match</v>
      </c>
      <c r="B497" s="261" t="str" cm="1">
        <f t="array" ref="B497">IFERROR(_xlfn.TEXTJOIN(CHAR(10),TRUE,_xlfn._xlws.FILTER(AOM[Edge_Value],AOM[ilri_code]=$G497)),"No AOM Match")</f>
        <v>No AOM Match</v>
      </c>
      <c r="C497" s="262" t="str" cm="1">
        <f t="array" ref="C497">IFERROR(
  _xlfn.TEXTJOIN(
    CHAR(10),
    TRUE,
    SUBSTITUTE(
      _xlfn._xlws.FILTER(AOM[Path], AOM[ilri_code]=$G497),
      "Management/Livestock Management/Feed Characteristic/Feed Composition/Feed Ingredient/",
      ""
    )
  ),
  "No AOM Match"
)</f>
        <v>No AOM Match</v>
      </c>
      <c r="D497" s="263" t="str" cm="1">
        <f t="array" ref="D497">_xlfn.TEXTJOIN(CHAR(10),TRUE,_xlfn._xlws.FILTER(AE$2:AE$952,$AD$2:$AD$952=$G497))</f>
        <v>Soya Bean Whole Fried</v>
      </c>
      <c r="E497" s="264"/>
      <c r="F497" s="228" t="str" cm="1">
        <f t="array" ref="F497">_xlfn.TEXTJOIN(CHAR(10),TRUE,_xlfn._xlws.FILTER(AF$2:AF$952,$AD$2:$AD$952=$G497))</f>
        <v>food_crops_cereals_legumes_green</v>
      </c>
      <c r="G497" s="210" t="s">
        <v>27789</v>
      </c>
      <c r="L497" s="207">
        <v>10.66</v>
      </c>
      <c r="O497" s="207">
        <v>84.43</v>
      </c>
      <c r="Y497" s="207">
        <v>3.76</v>
      </c>
      <c r="Z497" s="207">
        <v>10.95</v>
      </c>
      <c r="AA497" s="207">
        <v>1.56</v>
      </c>
      <c r="AB497" s="207">
        <v>96.3</v>
      </c>
      <c r="AD497" s="210" t="s">
        <v>20984</v>
      </c>
      <c r="AE497" s="207" t="s">
        <v>28444</v>
      </c>
      <c r="AF497" s="207" t="s">
        <v>27649</v>
      </c>
    </row>
    <row r="498" spans="1:32" ht="32.1">
      <c r="A498" s="261" t="str" cm="1">
        <f t="array" ref="A498">IFERROR(_xlfn.TEXTJOIN(CHAR(10),TRUE,_xlfn._xlws.FILTER(AOM[AOM],AOM[ilri_code]=$G498)),"No AOM Match")</f>
        <v>No AOM Match</v>
      </c>
      <c r="B498" s="261" t="str" cm="1">
        <f t="array" ref="B498">IFERROR(_xlfn.TEXTJOIN(CHAR(10),TRUE,_xlfn._xlws.FILTER(AOM[Edge_Value],AOM[ilri_code]=$G498)),"No AOM Match")</f>
        <v>No AOM Match</v>
      </c>
      <c r="C498" s="262" t="str" cm="1">
        <f t="array" ref="C498">IFERROR(
  _xlfn.TEXTJOIN(
    CHAR(10),
    TRUE,
    SUBSTITUTE(
      _xlfn._xlws.FILTER(AOM[Path], AOM[ilri_code]=$G498),
      "Management/Livestock Management/Feed Characteristic/Feed Composition/Feed Ingredient/",
      ""
    )
  ),
  "No AOM Match"
)</f>
        <v>No AOM Match</v>
      </c>
      <c r="D498" s="261" t="str" cm="1">
        <f t="array" ref="D498">_xlfn.TEXTJOIN(CHAR(10),TRUE,_xlfn._xlws.FILTER(AE$2:AE$952,$AD$2:$AD$952=$G498))</f>
        <v>Soya Deoiled Cake</v>
      </c>
      <c r="E498" s="228" t="s">
        <v>27796</v>
      </c>
      <c r="F498" s="228" t="str" cm="1">
        <f t="array" ref="F498">_xlfn.TEXTJOIN(CHAR(10),TRUE,_xlfn._xlws.FILTER(AF$2:AF$952,$AD$2:$AD$952=$G498))</f>
        <v>food_crops_cereals_legumes_green</v>
      </c>
      <c r="G498" s="210" t="s">
        <v>27798</v>
      </c>
      <c r="H498" s="210" t="s">
        <v>27795</v>
      </c>
      <c r="L498" s="207">
        <v>10.622523240737108</v>
      </c>
      <c r="O498" s="207">
        <v>80.153128447990099</v>
      </c>
      <c r="Y498" s="207">
        <v>5.5291228960839716</v>
      </c>
      <c r="Z498" s="207">
        <v>24.105725460977109</v>
      </c>
      <c r="AA498" s="207">
        <v>13.247645073748012</v>
      </c>
      <c r="AB498" s="207">
        <v>94.854970349476162</v>
      </c>
      <c r="AD498" s="210" t="s">
        <v>21152</v>
      </c>
      <c r="AE498" s="207" t="s">
        <v>28445</v>
      </c>
      <c r="AF498" s="207" t="s">
        <v>27649</v>
      </c>
    </row>
    <row r="499" spans="1:32" ht="15.95">
      <c r="A499" s="261" t="str" cm="1">
        <f t="array" ref="A499">IFERROR(_xlfn.TEXTJOIN(CHAR(10),TRUE,_xlfn._xlws.FILTER(AOM[AOM],AOM[ilri_code]=$G499)),"No AOM Match")</f>
        <v>AOM_002033
AOM_001317</v>
      </c>
      <c r="B499" s="261" t="str" cm="1">
        <f t="array" ref="B499">IFERROR(_xlfn.TEXTJOIN(CHAR(10),TRUE,_xlfn._xlws.FILTER(AOM[Edge_Value],AOM[ilri_code]=$G499)),"No AOM Match")</f>
        <v>Soybean Full Fat Ground
Soybean Full Fat</v>
      </c>
      <c r="C499" s="262" t="str" cm="1">
        <f t="array" ref="C499">IFERROR(
  _xlfn.TEXTJOIN(
    CHAR(10),
    TRUE,
    SUBSTITUTE(
      _xlfn._xlws.FILTER(AOM[Path], AOM[ilri_code]=$G499),
      "Management/Livestock Management/Feed Characteristic/Feed Composition/Feed Ingredient/",
      ""
    )
  ),
  "No AOM Match"
)</f>
        <v>Crop Product/Legume Products/Soybean/Soybean Full Fat/Soybean Full Fat Ground
Crop Product/Legume Products/Soybean/Soybean Full Fat</v>
      </c>
      <c r="D499" s="263" t="str" cm="1">
        <f t="array" ref="D499">_xlfn.TEXTJOIN(CHAR(10),TRUE,_xlfn._xlws.FILTER(AE$2:AE$952,$AD$2:$AD$952=$G499))</f>
        <v>Soya Full Fat</v>
      </c>
      <c r="E499" s="264"/>
      <c r="F499" s="228" t="str" cm="1">
        <f t="array" ref="F499">_xlfn.TEXTJOIN(CHAR(10),TRUE,_xlfn._xlws.FILTER(AF$2:AF$952,$AD$2:$AD$952=$G499))</f>
        <v>food_crops_cereals_legumes_green</v>
      </c>
      <c r="G499" s="210" t="s">
        <v>20464</v>
      </c>
      <c r="L499" s="207">
        <v>10.18</v>
      </c>
      <c r="O499" s="207">
        <v>79.72</v>
      </c>
      <c r="Y499" s="207">
        <v>4.51</v>
      </c>
      <c r="Z499" s="207">
        <v>17.350000000000001</v>
      </c>
      <c r="AA499" s="207">
        <v>7.2525000000000004</v>
      </c>
      <c r="AB499" s="207">
        <v>94.740000000000009</v>
      </c>
      <c r="AD499" s="210" t="s">
        <v>28033</v>
      </c>
      <c r="AE499" s="207" t="s">
        <v>28446</v>
      </c>
      <c r="AF499" s="207" t="s">
        <v>27649</v>
      </c>
    </row>
    <row r="500" spans="1:32" ht="15.95">
      <c r="A500" s="261" t="str" cm="1">
        <f t="array" ref="A500">IFERROR(_xlfn.TEXTJOIN(CHAR(10),TRUE,_xlfn._xlws.FILTER(AOM[AOM],AOM[ilri_code]=$G500)),"No AOM Match")</f>
        <v>No AOM Match</v>
      </c>
      <c r="B500" s="261" t="str" cm="1">
        <f t="array" ref="B500">IFERROR(_xlfn.TEXTJOIN(CHAR(10),TRUE,_xlfn._xlws.FILTER(AOM[Edge_Value],AOM[ilri_code]=$G500)),"No AOM Match")</f>
        <v>No AOM Match</v>
      </c>
      <c r="C500" s="262" t="str" cm="1">
        <f t="array" ref="C500">IFERROR(
  _xlfn.TEXTJOIN(
    CHAR(10),
    TRUE,
    SUBSTITUTE(
      _xlfn._xlws.FILTER(AOM[Path], AOM[ilri_code]=$G500),
      "Management/Livestock Management/Feed Characteristic/Feed Composition/Feed Ingredient/",
      ""
    )
  ),
  "No AOM Match"
)</f>
        <v>No AOM Match</v>
      </c>
      <c r="D500" s="263" t="str" cm="1">
        <f t="array" ref="D500">_xlfn.TEXTJOIN(CHAR(10),TRUE,_xlfn._xlws.FILTER(AE$2:AE$952,$AD$2:$AD$952=$G500))</f>
        <v>Soya Meal Dry And Fried</v>
      </c>
      <c r="E500" s="264"/>
      <c r="F500" s="228" t="str" cm="1">
        <f t="array" ref="F500">_xlfn.TEXTJOIN(CHAR(10),TRUE,_xlfn._xlws.FILTER(AF$2:AF$952,$AD$2:$AD$952=$G500))</f>
        <v>food_crops_cereals_legumes_green</v>
      </c>
      <c r="G500" s="210" t="s">
        <v>27806</v>
      </c>
      <c r="L500" s="207">
        <v>9.6999999999999993</v>
      </c>
      <c r="O500" s="207">
        <v>76.569999999999993</v>
      </c>
      <c r="Y500" s="207">
        <v>5.1100000000000003</v>
      </c>
      <c r="Z500" s="207">
        <v>22.22</v>
      </c>
      <c r="AA500" s="207">
        <v>7.34</v>
      </c>
      <c r="AB500" s="207">
        <v>96.49</v>
      </c>
      <c r="AD500" s="210" t="s">
        <v>21136</v>
      </c>
      <c r="AE500" s="207" t="s">
        <v>21138</v>
      </c>
      <c r="AF500" s="207" t="s">
        <v>27649</v>
      </c>
    </row>
    <row r="501" spans="1:32" ht="15.95">
      <c r="A501" s="261" t="str" cm="1">
        <f t="array" ref="A501">IFERROR(_xlfn.TEXTJOIN(CHAR(10),TRUE,_xlfn._xlws.FILTER(AOM[AOM],AOM[ilri_code]=$G501)),"No AOM Match")</f>
        <v>AOM_001960
AOM_001364
AOM_000668
AOM_000670</v>
      </c>
      <c r="B501" s="261" t="str" cm="1">
        <f t="array" ref="B501">IFERROR(_xlfn.TEXTJOIN(CHAR(10),TRUE,_xlfn._xlws.FILTER(AOM[Edge_Value],AOM[ilri_code]=$G501)),"No AOM Match")</f>
        <v>Soybean Full Fat Heated
Soybean Full Fat Roasted
Soybean Ground Roasted
Soybean Roasted</v>
      </c>
      <c r="C501" s="262" t="str" cm="1">
        <f t="array" ref="C501">IFERROR(
  _xlfn.TEXTJOIN(
    CHAR(10),
    TRUE,
    SUBSTITUTE(
      _xlfn._xlws.FILTER(AOM[Path], AOM[ilri_code]=$G501),
      "Management/Livestock Management/Feed Characteristic/Feed Composition/Feed Ingredient/",
      ""
    )
  ),
  "No AOM Match"
)</f>
        <v>Crop Product/Legume Products/Soybean/Soybean Full Fat Heated
Crop Product/Legume Products/Soybean/Soybean Full Fat Roasted
Crop Product/Legume Products/Soybean/Soybean Ground Roasted
Crop Product/Legume Products/Soybean/Soybean Roasted</v>
      </c>
      <c r="D501" s="263" t="str" cm="1">
        <f t="array" ref="D501">_xlfn.TEXTJOIN(CHAR(10),TRUE,_xlfn._xlws.FILTER(AE$2:AE$952,$AD$2:$AD$952=$G501))</f>
        <v>Soyabean Seed Roasted</v>
      </c>
      <c r="E501" s="264"/>
      <c r="F501" s="228" t="str" cm="1">
        <f t="array" ref="F501">_xlfn.TEXTJOIN(CHAR(10),TRUE,_xlfn._xlws.FILTER(AF$2:AF$952,$AD$2:$AD$952=$G501))</f>
        <v>food_crops_cereals_legumes_green</v>
      </c>
      <c r="G501" s="210" t="s">
        <v>20468</v>
      </c>
      <c r="L501" s="207">
        <v>10.67</v>
      </c>
      <c r="O501" s="207">
        <v>84.76</v>
      </c>
      <c r="Y501" s="207">
        <v>4.3</v>
      </c>
      <c r="Z501" s="207">
        <v>13.56</v>
      </c>
      <c r="AA501" s="207">
        <v>6.89</v>
      </c>
      <c r="AB501" s="207">
        <v>94.95</v>
      </c>
      <c r="AD501" s="210" t="s">
        <v>27735</v>
      </c>
      <c r="AE501" s="207" t="s">
        <v>28447</v>
      </c>
      <c r="AF501" s="207" t="s">
        <v>27649</v>
      </c>
    </row>
    <row r="502" spans="1:32" ht="15.95">
      <c r="A502" s="228" t="str" cm="1">
        <f t="array" ref="A502">IFERROR(_xlfn.TEXTJOIN(CHAR(10),TRUE,_xlfn._xlws.FILTER(AOM[AOM],AOM[ilri_code]=$G502)),"No AOM Match")</f>
        <v>AOM_00205
AOM_006329
AOM_000614
AOM_006319
AOM_001271</v>
      </c>
      <c r="B502" s="228" t="str" cm="1">
        <f t="array" ref="B502">IFERROR(_xlfn.TEXTJOIN(CHAR(10),TRUE,_xlfn._xlws.FILTER(AOM[Edge_Value],AOM[ilri_code]=$G502)),"No AOM Match")</f>
        <v>Soybean Haulm
Soybean Residue Dried
Soybean Residue
Soybean Straw Dried
Soybean Straw</v>
      </c>
      <c r="C502" s="207" t="str" cm="1">
        <f t="array" ref="C502">IFERROR(
  _xlfn.TEXTJOIN(
    CHAR(10),
    TRUE,
    SUBSTITUTE(
      _xlfn._xlws.FILTER(AOM[Path], AOM[ilri_code]=$G502),
      "Management/Livestock Management/Feed Characteristic/Feed Composition/Feed Ingredient/",
      ""
    )
  ),
  "No AOM Match"
)</f>
        <v>Crop Byproduct/Legume ByProducts/Soybean/Soybean Haulm
Crop Byproduct/Legume ByProducts/Soybean/Soybean Residue
Crop Byproduct/Legume ByProducts/Soybean/Soybean Residue
Crop Byproduct/Legume ByProducts/Soybean/Soybean Straw
Crop Byproduct/Legume ByProducts/Soybean/Soybean Straw</v>
      </c>
      <c r="D502" s="264" t="str" cm="1">
        <f t="array" ref="D502">_xlfn.TEXTJOIN(CHAR(10),TRUE,_xlfn._xlws.FILTER(AE$2:AE$952,$AD$2:$AD$952=$G502))</f>
        <v>Soyabean straw</v>
      </c>
      <c r="E502" s="264"/>
      <c r="F502" s="228" t="str" cm="1">
        <f t="array" ref="F502">_xlfn.TEXTJOIN(CHAR(10),TRUE,_xlfn._xlws.FILTER(AF$2:AF$952,$AD$2:$AD$952=$G502))</f>
        <v>food_crops_cereals_legumes_residues</v>
      </c>
      <c r="G502" s="210" t="s">
        <v>19647</v>
      </c>
      <c r="W502" s="207">
        <v>96.11</v>
      </c>
      <c r="X502" s="207">
        <v>8.4699999999999989</v>
      </c>
      <c r="Z502" s="207">
        <v>63.025000000000006</v>
      </c>
      <c r="AB502" s="207">
        <v>93.575000000000003</v>
      </c>
      <c r="AD502" s="210" t="s">
        <v>27827</v>
      </c>
      <c r="AE502" s="207" t="s">
        <v>28448</v>
      </c>
      <c r="AF502" s="207" t="s">
        <v>27649</v>
      </c>
    </row>
    <row r="503" spans="1:32" ht="96">
      <c r="A503" s="261" t="str" cm="1">
        <f t="array" ref="A503">IFERROR(_xlfn.TEXTJOIN(CHAR(10),TRUE,_xlfn._xlws.FILTER(AOM[AOM],AOM[ilri_code]=$G503)),"No AOM Match")</f>
        <v>No AOM Match</v>
      </c>
      <c r="B503" s="261" t="str" cm="1">
        <f t="array" ref="B503">IFERROR(_xlfn.TEXTJOIN(CHAR(10),TRUE,_xlfn._xlws.FILTER(AOM[Edge_Value],AOM[ilri_code]=$G503)),"No AOM Match")</f>
        <v>No AOM Match</v>
      </c>
      <c r="C503" s="261" t="str" cm="1">
        <f t="array" ref="C503">IFERROR(
  _xlfn.TEXTJOIN(
    CHAR(10),
    TRUE,
    SUBSTITUTE(
      _xlfn._xlws.FILTER(AOM[Path], AOM[ilri_code]=$G503),
      "Management/Livestock Management/Feed Characteristic/Feed Composition/Feed Ingredient/",
      ""
    )
  ),
  "No AOM Match"
)</f>
        <v>No AOM Match</v>
      </c>
      <c r="D503" s="263" t="str" cm="1">
        <f t="array" ref="D503">_xlfn.TEXTJOIN(CHAR(10),TRUE,_xlfn._xlws.FILTER(AE$2:AE$952,$AD$2:$AD$952=$G503))</f>
        <v>Spanish tickclover</v>
      </c>
      <c r="E503" s="264"/>
      <c r="F503" s="228" t="str" cm="1">
        <f t="array" ref="F503">_xlfn.TEXTJOIN(CHAR(10),TRUE,_xlfn._xlws.FILTER(AF$2:AF$952,$AD$2:$AD$952=$G503))</f>
        <v>Herbaceous forages-all data</v>
      </c>
      <c r="G503" s="210" t="s">
        <v>28449</v>
      </c>
      <c r="I503" s="207">
        <v>11.933333333333332</v>
      </c>
      <c r="J503" s="207">
        <v>2.0333333333333332</v>
      </c>
      <c r="K503" s="207">
        <v>4.7699999999999996</v>
      </c>
      <c r="L503" s="207">
        <v>7.93</v>
      </c>
      <c r="M503" s="207">
        <v>2.09</v>
      </c>
      <c r="N503" s="207">
        <v>4.415</v>
      </c>
      <c r="O503" s="207">
        <v>50.445</v>
      </c>
      <c r="P503" s="207">
        <v>13.4</v>
      </c>
      <c r="S503" s="207">
        <v>15.04</v>
      </c>
      <c r="T503" s="207">
        <v>2.8</v>
      </c>
      <c r="U503" s="207">
        <v>114.4</v>
      </c>
      <c r="W503" s="207">
        <v>92.01</v>
      </c>
      <c r="X503" s="207">
        <v>19.683333333333334</v>
      </c>
      <c r="Y503" s="207">
        <v>10.446666666666667</v>
      </c>
      <c r="Z503" s="207">
        <v>52.196666666666665</v>
      </c>
      <c r="AA503" s="207">
        <v>32.29</v>
      </c>
      <c r="AB503" s="207">
        <v>90.3</v>
      </c>
      <c r="AD503" s="210" t="s">
        <v>28126</v>
      </c>
      <c r="AE503" s="207" t="s">
        <v>28450</v>
      </c>
      <c r="AF503" s="207" t="s">
        <v>27649</v>
      </c>
    </row>
    <row r="504" spans="1:32" ht="63.95">
      <c r="A504" s="261" t="str" cm="1">
        <f t="array" ref="A504">IFERROR(_xlfn.TEXTJOIN(CHAR(10),TRUE,_xlfn._xlws.FILTER(AOM[AOM],AOM[ilri_code]=$G504)),"No AOM Match")</f>
        <v>AOM_006117
AOM_001472</v>
      </c>
      <c r="B504" s="261" t="str" cm="1">
        <f t="array" ref="B504">IFERROR(_xlfn.TEXTJOIN(CHAR(10),TRUE,_xlfn._xlws.FILTER(AOM[Edge_Value],AOM[ilri_code]=$G504)),"No AOM Match")</f>
        <v>Heteropogon contortus Ground
Heteropogon contortus</v>
      </c>
      <c r="C504" s="261" t="str" cm="1">
        <f t="array" ref="C504">IFERROR(
  _xlfn.TEXTJOIN(
    CHAR(10),
    TRUE,
    SUBSTITUTE(
      _xlfn._xlws.FILTER(AOM[Path], AOM[ilri_code]=$G504),
      "Management/Livestock Management/Feed Characteristic/Feed Composition/Feed Ingredient/",
      ""
    )
  ),
  "No AOM Match"
)</f>
        <v>Forage Plants/Cereal and Grass Forages/Heteropogon contortus/Heteropogon contortus Ground
Forage Plants/Cereal and Grass Forages/Heteropogon contortus</v>
      </c>
      <c r="D504" s="263" t="str" cm="1">
        <f t="array" ref="D504">_xlfn.TEXTJOIN(CHAR(10),TRUE,_xlfn._xlws.FILTER(AE$2:AE$952,$AD$2:$AD$952=$G504))</f>
        <v>Spear grass</v>
      </c>
      <c r="E504" s="264"/>
      <c r="F504" s="228" t="str" cm="1">
        <f t="array" ref="F504">_xlfn.TEXTJOIN(CHAR(10),TRUE,_xlfn._xlws.FILTER(AF$2:AF$952,$AD$2:$AD$952=$G504))</f>
        <v>Herbaceous forages-all data</v>
      </c>
      <c r="G504" s="210" t="s">
        <v>21136</v>
      </c>
      <c r="L504" s="207">
        <v>8.01</v>
      </c>
      <c r="O504" s="207">
        <v>53.97</v>
      </c>
      <c r="W504" s="207">
        <v>92.62</v>
      </c>
      <c r="X504" s="207">
        <v>5.01</v>
      </c>
      <c r="Y504" s="207">
        <v>8.06</v>
      </c>
      <c r="Z504" s="207">
        <v>80.58</v>
      </c>
      <c r="AA504" s="207">
        <v>53.9</v>
      </c>
      <c r="AB504" s="207">
        <v>91.23</v>
      </c>
      <c r="AD504" s="210" t="s">
        <v>28451</v>
      </c>
      <c r="AE504" s="207" t="s">
        <v>28452</v>
      </c>
      <c r="AF504" s="207" t="s">
        <v>27649</v>
      </c>
    </row>
    <row r="505" spans="1:32" ht="15.95">
      <c r="A505" s="261" t="str" cm="1">
        <f t="array" ref="A505">IFERROR(_xlfn.TEXTJOIN(CHAR(10),TRUE,_xlfn._xlws.FILTER(AOM[AOM],AOM[ilri_code]=$G505)),"No AOM Match")</f>
        <v>No AOM Match</v>
      </c>
      <c r="B505" s="261" t="str" cm="1">
        <f t="array" ref="B505">IFERROR(_xlfn.TEXTJOIN(CHAR(10),TRUE,_xlfn._xlws.FILTER(AOM[Edge_Value],AOM[ilri_code]=$G505)),"No AOM Match")</f>
        <v>No AOM Match</v>
      </c>
      <c r="C505" s="261" t="str" cm="1">
        <f t="array" ref="C505">IFERROR(
  _xlfn.TEXTJOIN(
    CHAR(10),
    TRUE,
    SUBSTITUTE(
      _xlfn._xlws.FILTER(AOM[Path], AOM[ilri_code]=$G505),
      "Management/Livestock Management/Feed Characteristic/Feed Composition/Feed Ingredient/",
      ""
    )
  ),
  "No AOM Match"
)</f>
        <v>No AOM Match</v>
      </c>
      <c r="D505" s="261" t="str" cm="1">
        <f t="array" ref="D505">_xlfn.TEXTJOIN(CHAR(10),TRUE,_xlfn._xlws.FILTER(AE$2:AE$952,$AD$2:$AD$952=$G505))</f>
        <v>Sphenostylis residue</v>
      </c>
      <c r="F505" s="228" t="str" cm="1">
        <f t="array" ref="F505">_xlfn.TEXTJOIN(CHAR(10),TRUE,_xlfn._xlws.FILTER(AF$2:AF$952,$AD$2:$AD$952=$G505))</f>
        <v>food_crop_others</v>
      </c>
      <c r="G505" s="210" t="s">
        <v>28009</v>
      </c>
      <c r="I505" s="207">
        <v>1.6</v>
      </c>
      <c r="J505" s="207">
        <v>3.4499999999999997</v>
      </c>
      <c r="P505" s="207">
        <v>36.989999999999995</v>
      </c>
      <c r="Q505" s="207">
        <v>64.085000000000008</v>
      </c>
      <c r="R505" s="207">
        <v>19.350000000000001</v>
      </c>
      <c r="S505" s="207">
        <v>12.295</v>
      </c>
      <c r="T505" s="207">
        <v>2.7</v>
      </c>
      <c r="U505" s="207">
        <v>126.59</v>
      </c>
      <c r="V505" s="207">
        <v>43.335000000000001</v>
      </c>
      <c r="W505" s="207">
        <v>95.875</v>
      </c>
      <c r="X505" s="207">
        <v>22.97</v>
      </c>
      <c r="Y505" s="207">
        <v>9.9450000000000003</v>
      </c>
      <c r="Z505" s="207">
        <v>59.685000000000002</v>
      </c>
      <c r="AA505" s="207">
        <v>27.795000000000002</v>
      </c>
      <c r="AB505" s="207">
        <v>87.84</v>
      </c>
      <c r="AD505" s="210" t="s">
        <v>28040</v>
      </c>
      <c r="AE505" s="207" t="s">
        <v>28453</v>
      </c>
      <c r="AF505" s="207" t="s">
        <v>27649</v>
      </c>
    </row>
    <row r="506" spans="1:32" ht="15.95">
      <c r="A506" s="261" t="str" cm="1">
        <f t="array" ref="A506">IFERROR(_xlfn.TEXTJOIN(CHAR(10),TRUE,_xlfn._xlws.FILTER(AOM[AOM],AOM[ilri_code]=$G506)),"No AOM Match")</f>
        <v>No AOM Match</v>
      </c>
      <c r="B506" s="261" t="str" cm="1">
        <f t="array" ref="B506">IFERROR(_xlfn.TEXTJOIN(CHAR(10),TRUE,_xlfn._xlws.FILTER(AOM[Edge_Value],AOM[ilri_code]=$G506)),"No AOM Match")</f>
        <v>No AOM Match</v>
      </c>
      <c r="C506" s="261" t="str" cm="1">
        <f t="array" ref="C506">IFERROR(
  _xlfn.TEXTJOIN(
    CHAR(10),
    TRUE,
    SUBSTITUTE(
      _xlfn._xlws.FILTER(AOM[Path], AOM[ilri_code]=$G506),
      "Management/Livestock Management/Feed Characteristic/Feed Composition/Feed Ingredient/",
      ""
    )
  ),
  "No AOM Match"
)</f>
        <v>No AOM Match</v>
      </c>
      <c r="D506" s="261" t="str" cm="1">
        <f t="array" ref="D506">_xlfn.TEXTJOIN(CHAR(10),TRUE,_xlfn._xlws.FILTER(AE$2:AE$952,$AD$2:$AD$952=$G506))</f>
        <v>Spiny amaranth</v>
      </c>
      <c r="F506" s="228" t="str" cm="1">
        <f t="array" ref="F506">_xlfn.TEXTJOIN(CHAR(10),TRUE,_xlfn._xlws.FILTER(AF$2:AF$952,$AD$2:$AD$952=$G506))</f>
        <v>Herbaceous forages-all data</v>
      </c>
      <c r="G506" s="210" t="s">
        <v>28432</v>
      </c>
      <c r="I506" s="207">
        <v>26.07</v>
      </c>
      <c r="J506" s="207">
        <v>6.3900000000000006</v>
      </c>
      <c r="L506" s="207">
        <v>5.78</v>
      </c>
      <c r="O506" s="207">
        <v>42.876666666666665</v>
      </c>
      <c r="W506" s="207">
        <v>80.215999999999994</v>
      </c>
      <c r="X506" s="207">
        <v>17.751999999999999</v>
      </c>
      <c r="Y506" s="207">
        <v>9.7999999999999989</v>
      </c>
      <c r="Z506" s="207">
        <v>47.9</v>
      </c>
      <c r="AA506" s="207">
        <v>31.836000000000002</v>
      </c>
      <c r="AB506" s="207">
        <v>89.872000000000014</v>
      </c>
      <c r="AD506" s="210" t="s">
        <v>27663</v>
      </c>
      <c r="AE506" s="207" t="s">
        <v>28454</v>
      </c>
      <c r="AF506" s="207" t="s">
        <v>27649</v>
      </c>
    </row>
    <row r="507" spans="1:32" ht="15.95">
      <c r="A507" s="261" t="str" cm="1">
        <f t="array" ref="A507">IFERROR(_xlfn.TEXTJOIN(CHAR(10),TRUE,_xlfn._xlws.FILTER(AOM[AOM],AOM[ilri_code]=$G507)),"No AOM Match")</f>
        <v>No AOM Match</v>
      </c>
      <c r="B507" s="261" t="str" cm="1">
        <f t="array" ref="B507">IFERROR(_xlfn.TEXTJOIN(CHAR(10),TRUE,_xlfn._xlws.FILTER(AOM[Edge_Value],AOM[ilri_code]=$G507)),"No AOM Match")</f>
        <v>No AOM Match</v>
      </c>
      <c r="C507" s="261" t="str" cm="1">
        <f t="array" ref="C507">IFERROR(
  _xlfn.TEXTJOIN(
    CHAR(10),
    TRUE,
    SUBSTITUTE(
      _xlfn._xlws.FILTER(AOM[Path], AOM[ilri_code]=$G507),
      "Management/Livestock Management/Feed Characteristic/Feed Composition/Feed Ingredient/",
      ""
    )
  ),
  "No AOM Match"
)</f>
        <v>No AOM Match</v>
      </c>
      <c r="D507" s="261" t="str" cm="1">
        <f t="array" ref="D507">_xlfn.TEXTJOIN(CHAR(10),TRUE,_xlfn._xlws.FILTER(AE$2:AE$952,$AD$2:$AD$952=$G507))</f>
        <v>Sporobolus africanus</v>
      </c>
      <c r="F507" s="228" t="str" cm="1">
        <f t="array" ref="F507">_xlfn.TEXTJOIN(CHAR(10),TRUE,_xlfn._xlws.FILTER(AF$2:AF$952,$AD$2:$AD$952=$G507))</f>
        <v>Herbaceous forages-all data</v>
      </c>
      <c r="G507" s="210" t="s">
        <v>28455</v>
      </c>
      <c r="L507" s="207">
        <v>7.45</v>
      </c>
      <c r="O507" s="207">
        <v>50.905000000000001</v>
      </c>
      <c r="W507" s="207">
        <v>91.78</v>
      </c>
      <c r="X507" s="207">
        <v>6.3000000000000007</v>
      </c>
      <c r="Y507" s="207">
        <v>7.1950000000000003</v>
      </c>
      <c r="Z507" s="207">
        <v>76.10499999999999</v>
      </c>
      <c r="AA507" s="207">
        <v>43.82</v>
      </c>
      <c r="AB507" s="207">
        <v>92.444999999999993</v>
      </c>
      <c r="AD507" s="210" t="s">
        <v>27663</v>
      </c>
      <c r="AE507" s="207" t="s">
        <v>13034</v>
      </c>
      <c r="AF507" s="207" t="s">
        <v>27649</v>
      </c>
    </row>
    <row r="508" spans="1:32" ht="15.95">
      <c r="A508" s="261" t="str" cm="1">
        <f t="array" ref="A508">IFERROR(_xlfn.TEXTJOIN(CHAR(10),TRUE,_xlfn._xlws.FILTER(AOM[AOM],AOM[ilri_code]=$G508)),"No AOM Match")</f>
        <v>No AOM Match</v>
      </c>
      <c r="B508" s="261" t="str" cm="1">
        <f t="array" ref="B508">IFERROR(_xlfn.TEXTJOIN(CHAR(10),TRUE,_xlfn._xlws.FILTER(AOM[Edge_Value],AOM[ilri_code]=$G508)),"No AOM Match")</f>
        <v>No AOM Match</v>
      </c>
      <c r="C508" s="261" t="str" cm="1">
        <f t="array" ref="C508">IFERROR(
  _xlfn.TEXTJOIN(
    CHAR(10),
    TRUE,
    SUBSTITUTE(
      _xlfn._xlws.FILTER(AOM[Path], AOM[ilri_code]=$G508),
      "Management/Livestock Management/Feed Characteristic/Feed Composition/Feed Ingredient/",
      ""
    )
  ),
  "No AOM Match"
)</f>
        <v>No AOM Match</v>
      </c>
      <c r="D508" s="261" t="str" cm="1">
        <f t="array" ref="D508">_xlfn.TEXTJOIN(CHAR(10),TRUE,_xlfn._xlws.FILTER(AE$2:AE$952,$AD$2:$AD$952=$G508))</f>
        <v>Sporobolus festivus</v>
      </c>
      <c r="F508" s="228" t="str" cm="1">
        <f t="array" ref="F508">_xlfn.TEXTJOIN(CHAR(10),TRUE,_xlfn._xlws.FILTER(AF$2:AF$952,$AD$2:$AD$952=$G508))</f>
        <v>Herbaceous forages-all data</v>
      </c>
      <c r="G508" s="210" t="s">
        <v>28396</v>
      </c>
      <c r="L508" s="207">
        <v>8.02</v>
      </c>
      <c r="O508" s="207">
        <v>57.89</v>
      </c>
      <c r="W508" s="207">
        <v>80.349999999999994</v>
      </c>
      <c r="X508" s="207">
        <v>11.45</v>
      </c>
      <c r="Y508" s="207">
        <v>6.48</v>
      </c>
      <c r="Z508" s="207">
        <v>58.49</v>
      </c>
      <c r="AA508" s="207">
        <v>37.380000000000003</v>
      </c>
      <c r="AB508" s="207">
        <v>92.03</v>
      </c>
      <c r="AD508" s="210" t="s">
        <v>27663</v>
      </c>
      <c r="AE508" s="207" t="s">
        <v>28456</v>
      </c>
      <c r="AF508" s="207" t="s">
        <v>27649</v>
      </c>
    </row>
    <row r="509" spans="1:32" ht="15.95">
      <c r="A509" s="228" t="str" cm="1">
        <f t="array" ref="A509">IFERROR(_xlfn.TEXTJOIN(CHAR(10),TRUE,_xlfn._xlws.FILTER(AOM[AOM],AOM[ilri_code]=$G509)),"No AOM Match")</f>
        <v>No AOM Match</v>
      </c>
      <c r="B509" s="228" t="str" cm="1">
        <f t="array" ref="B509">IFERROR(_xlfn.TEXTJOIN(CHAR(10),TRUE,_xlfn._xlws.FILTER(AOM[Edge_Value],AOM[ilri_code]=$G509)),"No AOM Match")</f>
        <v>No AOM Match</v>
      </c>
      <c r="C509" s="228" t="str" cm="1">
        <f t="array" ref="C509">IFERROR(
  _xlfn.TEXTJOIN(
    CHAR(10),
    TRUE,
    SUBSTITUTE(
      _xlfn._xlws.FILTER(AOM[Path], AOM[ilri_code]=$G509),
      "Management/Livestock Management/Feed Characteristic/Feed Composition/Feed Ingredient/",
      ""
    )
  ),
  "No AOM Match"
)</f>
        <v>No AOM Match</v>
      </c>
      <c r="D509" s="228" t="str" cm="1">
        <f t="array" ref="D509">_xlfn.TEXTJOIN(CHAR(10),TRUE,_xlfn._xlws.FILTER(AE$2:AE$952,$AD$2:$AD$952=$G509))</f>
        <v>Sporobolus indicusÂ var.Â capensis</v>
      </c>
      <c r="E509" s="228" t="s">
        <v>28457</v>
      </c>
      <c r="F509" s="228" t="str" cm="1">
        <f t="array" ref="F509">_xlfn.TEXTJOIN(CHAR(10),TRUE,_xlfn._xlws.FILTER(AF$2:AF$952,$AD$2:$AD$952=$G509))</f>
        <v>Herbaceous forages-all data</v>
      </c>
      <c r="G509" s="210" t="s">
        <v>28458</v>
      </c>
      <c r="H509" s="210" t="s">
        <v>28459</v>
      </c>
      <c r="I509" s="207">
        <v>2.5333333333333332</v>
      </c>
      <c r="J509" s="207">
        <v>2.2666666666666662</v>
      </c>
      <c r="K509" s="207">
        <v>4.9800000000000004</v>
      </c>
      <c r="L509" s="207">
        <v>7.8734998571156387</v>
      </c>
      <c r="M509" s="207">
        <v>2.34</v>
      </c>
      <c r="N509" s="207">
        <v>4.6900000000000004</v>
      </c>
      <c r="O509" s="207">
        <v>51.847447381717835</v>
      </c>
      <c r="P509" s="207">
        <v>20.966666666666669</v>
      </c>
      <c r="Q509" s="207">
        <v>32.950000000000003</v>
      </c>
      <c r="R509" s="207">
        <v>15.8</v>
      </c>
      <c r="S509" s="207">
        <v>10.08</v>
      </c>
      <c r="T509" s="207">
        <v>1.2666666666666668</v>
      </c>
      <c r="U509" s="207">
        <v>474.76666666666671</v>
      </c>
      <c r="V509" s="207">
        <v>1203</v>
      </c>
      <c r="W509" s="207">
        <v>90.139854916925856</v>
      </c>
      <c r="X509" s="207">
        <v>5.3166907000501729</v>
      </c>
      <c r="Y509" s="207">
        <v>7.5742656409714071</v>
      </c>
      <c r="Z509" s="207">
        <v>77.716655515046739</v>
      </c>
      <c r="AA509" s="207">
        <v>48.059820536493888</v>
      </c>
      <c r="AB509" s="207">
        <v>90.970073833834675</v>
      </c>
      <c r="AD509" s="210" t="s">
        <v>22748</v>
      </c>
      <c r="AE509" s="207" t="s">
        <v>22742</v>
      </c>
      <c r="AF509" s="207" t="s">
        <v>27649</v>
      </c>
    </row>
    <row r="510" spans="1:32" ht="15.95">
      <c r="A510" s="261" t="str" cm="1">
        <f t="array" ref="A510">IFERROR(_xlfn.TEXTJOIN(CHAR(10),TRUE,_xlfn._xlws.FILTER(AOM[AOM],AOM[ilri_code]=$G510)),"No AOM Match")</f>
        <v>AOM_006272
AOM_001448</v>
      </c>
      <c r="B510" s="261" t="str" cm="1">
        <f t="array" ref="B510">IFERROR(_xlfn.TEXTJOIN(CHAR(10),TRUE,_xlfn._xlws.FILTER(AOM[Edge_Value],AOM[ilri_code]=$G510)),"No AOM Match")</f>
        <v>Sporobolus natalensis Dried
Sporobolus natalensis</v>
      </c>
      <c r="C510" s="261" t="str" cm="1">
        <f t="array" ref="C510">IFERROR(
  _xlfn.TEXTJOIN(
    CHAR(10),
    TRUE,
    SUBSTITUTE(
      _xlfn._xlws.FILTER(AOM[Path], AOM[ilri_code]=$G510),
      "Management/Livestock Management/Feed Characteristic/Feed Composition/Feed Ingredient/",
      ""
    )
  ),
  "No AOM Match"
)</f>
        <v>Forage Plants/Cereal and Grass Forages/Sporobolus natalensis
Forage Plants/Cereal and Grass Forages/Sporobolus natalensis</v>
      </c>
      <c r="D510" s="261" t="str" cm="1">
        <f t="array" ref="D510">_xlfn.TEXTJOIN(CHAR(10),TRUE,_xlfn._xlws.FILTER(AE$2:AE$952,$AD$2:$AD$952=$G510))</f>
        <v>Sporobolus natalensis
Sporobolus pellucidus</v>
      </c>
      <c r="F510" s="228" t="str" cm="1">
        <f t="array" ref="F510">_xlfn.TEXTJOIN(CHAR(10),TRUE,_xlfn._xlws.FILTER(AF$2:AF$952,$AD$2:$AD$952=$G510))</f>
        <v>Herbaceous forages-all data
Herbaceous forages-all data</v>
      </c>
      <c r="G510" s="210" t="s">
        <v>21413</v>
      </c>
      <c r="I510" s="207">
        <v>3.1</v>
      </c>
      <c r="J510" s="207">
        <v>2.4500000000000002</v>
      </c>
      <c r="P510" s="207">
        <v>6.4</v>
      </c>
      <c r="Q510" s="207">
        <v>3.6</v>
      </c>
      <c r="R510" s="207">
        <v>17.600000000000001</v>
      </c>
      <c r="S510" s="207">
        <v>4</v>
      </c>
      <c r="T510" s="207">
        <v>1.4</v>
      </c>
      <c r="U510" s="207">
        <v>142</v>
      </c>
      <c r="V510" s="207">
        <v>100</v>
      </c>
      <c r="W510" s="207">
        <v>89.39</v>
      </c>
      <c r="X510" s="207">
        <v>7.7550000000000008</v>
      </c>
      <c r="Y510" s="207">
        <v>3.6799999999999997</v>
      </c>
      <c r="Z510" s="207">
        <v>72.944999999999993</v>
      </c>
      <c r="AA510" s="207">
        <v>37.35</v>
      </c>
      <c r="AB510" s="207">
        <v>91.789999999999992</v>
      </c>
      <c r="AD510" s="210" t="s">
        <v>22748</v>
      </c>
      <c r="AE510" s="207" t="s">
        <v>28460</v>
      </c>
      <c r="AF510" s="207" t="s">
        <v>27649</v>
      </c>
    </row>
    <row r="511" spans="1:32" ht="15.95">
      <c r="A511" s="261" t="str" cm="1">
        <f t="array" ref="A511">IFERROR(_xlfn.TEXTJOIN(CHAR(10),TRUE,_xlfn._xlws.FILTER(AOM[AOM],AOM[ilri_code]=$G511)),"No AOM Match")</f>
        <v>No AOM Match</v>
      </c>
      <c r="B511" s="261" t="str" cm="1">
        <f t="array" ref="B511">IFERROR(_xlfn.TEXTJOIN(CHAR(10),TRUE,_xlfn._xlws.FILTER(AOM[Edge_Value],AOM[ilri_code]=$G511)),"No AOM Match")</f>
        <v>No AOM Match</v>
      </c>
      <c r="C511" s="261" t="str" cm="1">
        <f t="array" ref="C511">IFERROR(
  _xlfn.TEXTJOIN(
    CHAR(10),
    TRUE,
    SUBSTITUTE(
      _xlfn._xlws.FILTER(AOM[Path], AOM[ilri_code]=$G511),
      "Management/Livestock Management/Feed Characteristic/Feed Composition/Feed Ingredient/",
      ""
    )
  ),
  "No AOM Match"
)</f>
        <v>No AOM Match</v>
      </c>
      <c r="D511" s="261" t="str" cm="1">
        <f t="array" ref="D511">_xlfn.TEXTJOIN(CHAR(10),TRUE,_xlfn._xlws.FILTER(AE$2:AE$952,$AD$2:$AD$952=$G511))</f>
        <v>spp. hybrid</v>
      </c>
      <c r="F511" s="228" t="str" cm="1">
        <f t="array" ref="F511">_xlfn.TEXTJOIN(CHAR(10),TRUE,_xlfn._xlws.FILTER(AF$2:AF$952,$AD$2:$AD$952=$G511))</f>
        <v>Herbaceous forages-all data</v>
      </c>
      <c r="G511" s="210" t="s">
        <v>28461</v>
      </c>
      <c r="L511" s="207">
        <v>7.0454545454545441</v>
      </c>
      <c r="O511" s="207">
        <v>55.06363636363637</v>
      </c>
      <c r="W511" s="207">
        <v>82.926363636363646</v>
      </c>
      <c r="X511" s="207">
        <v>8.0881818181818179</v>
      </c>
      <c r="Y511" s="207">
        <v>5.5127272727272727</v>
      </c>
      <c r="Z511" s="207">
        <v>66.908181818181816</v>
      </c>
      <c r="AA511" s="207">
        <v>37.31363636363637</v>
      </c>
      <c r="AB511" s="207">
        <v>90.8809090909091</v>
      </c>
      <c r="AD511" s="210" t="s">
        <v>28259</v>
      </c>
      <c r="AE511" s="207" t="s">
        <v>28462</v>
      </c>
      <c r="AF511" s="207" t="s">
        <v>27649</v>
      </c>
    </row>
    <row r="512" spans="1:32" ht="15.95">
      <c r="A512" s="261" t="str" cm="1">
        <f t="array" ref="A512">IFERROR(_xlfn.TEXTJOIN(CHAR(10),TRUE,_xlfn._xlws.FILTER(AOM[AOM],AOM[ilri_code]=$G512)),"No AOM Match")</f>
        <v>No AOM Match</v>
      </c>
      <c r="B512" s="261" t="str" cm="1">
        <f t="array" ref="B512">IFERROR(_xlfn.TEXTJOIN(CHAR(10),TRUE,_xlfn._xlws.FILTER(AOM[Edge_Value],AOM[ilri_code]=$G512)),"No AOM Match")</f>
        <v>No AOM Match</v>
      </c>
      <c r="C512" s="261" t="str" cm="1">
        <f t="array" ref="C512">IFERROR(
  _xlfn.TEXTJOIN(
    CHAR(10),
    TRUE,
    SUBSTITUTE(
      _xlfn._xlws.FILTER(AOM[Path], AOM[ilri_code]=$G512),
      "Management/Livestock Management/Feed Characteristic/Feed Composition/Feed Ingredient/",
      ""
    )
  ),
  "No AOM Match"
)</f>
        <v>No AOM Match</v>
      </c>
      <c r="D512" s="261" t="str" cm="1">
        <f t="array" ref="D512">_xlfn.TEXTJOIN(CHAR(10),TRUE,_xlfn._xlws.FILTER(AE$2:AE$952,$AD$2:$AD$952=$G512))</f>
        <v>Stachytarpheta angustifolia</v>
      </c>
      <c r="F512" s="228" t="str" cm="1">
        <f t="array" ref="F512">_xlfn.TEXTJOIN(CHAR(10),TRUE,_xlfn._xlws.FILTER(AF$2:AF$952,$AD$2:$AD$952=$G512))</f>
        <v>other_less_common</v>
      </c>
      <c r="G512" s="210" t="s">
        <v>28224</v>
      </c>
      <c r="I512" s="207">
        <v>8.5</v>
      </c>
      <c r="J512" s="207">
        <v>1.2</v>
      </c>
      <c r="K512" s="207">
        <v>6.57</v>
      </c>
      <c r="L512" s="207">
        <v>10.46</v>
      </c>
      <c r="M512" s="207">
        <v>4.18</v>
      </c>
      <c r="N512" s="207">
        <v>6.74</v>
      </c>
      <c r="O512" s="207">
        <v>69.88</v>
      </c>
      <c r="P512" s="207">
        <v>29.98</v>
      </c>
      <c r="Q512" s="207">
        <v>88.25</v>
      </c>
      <c r="R512" s="207">
        <v>24.6</v>
      </c>
      <c r="S512" s="207">
        <v>18.28</v>
      </c>
      <c r="T512" s="207">
        <v>4</v>
      </c>
      <c r="U512" s="207">
        <v>521.4</v>
      </c>
      <c r="V512" s="207">
        <v>56.27</v>
      </c>
      <c r="W512" s="207">
        <v>91.95</v>
      </c>
      <c r="X512" s="207">
        <v>11.31</v>
      </c>
      <c r="Z512" s="207">
        <v>27.87</v>
      </c>
      <c r="AA512" s="207">
        <v>22.74</v>
      </c>
      <c r="AB512" s="207">
        <v>89.74</v>
      </c>
      <c r="AD512" s="210" t="s">
        <v>27770</v>
      </c>
      <c r="AE512" s="207" t="s">
        <v>28463</v>
      </c>
      <c r="AF512" s="207" t="s">
        <v>27649</v>
      </c>
    </row>
    <row r="513" spans="1:32" ht="15.95">
      <c r="A513" s="261" t="str" cm="1">
        <f t="array" ref="A513">IFERROR(_xlfn.TEXTJOIN(CHAR(10),TRUE,_xlfn._xlws.FILTER(AOM[AOM],AOM[ilri_code]=$G513)),"No AOM Match")</f>
        <v>No AOM Match</v>
      </c>
      <c r="B513" s="261" t="str" cm="1">
        <f t="array" ref="B513">IFERROR(_xlfn.TEXTJOIN(CHAR(10),TRUE,_xlfn._xlws.FILTER(AOM[Edge_Value],AOM[ilri_code]=$G513)),"No AOM Match")</f>
        <v>No AOM Match</v>
      </c>
      <c r="C513" s="261" t="str" cm="1">
        <f t="array" ref="C513">IFERROR(
  _xlfn.TEXTJOIN(
    CHAR(10),
    TRUE,
    SUBSTITUTE(
      _xlfn._xlws.FILTER(AOM[Path], AOM[ilri_code]=$G513),
      "Management/Livestock Management/Feed Characteristic/Feed Composition/Feed Ingredient/",
      ""
    )
  ),
  "No AOM Match"
)</f>
        <v>No AOM Match</v>
      </c>
      <c r="D513" s="261" t="str" cm="1">
        <f t="array" ref="D513">_xlfn.TEXTJOIN(CHAR(10),TRUE,_xlfn._xlws.FILTER(AE$2:AE$952,$AD$2:$AD$952=$G513))</f>
        <v>Star grass</v>
      </c>
      <c r="F513" s="228" t="str" cm="1">
        <f t="array" ref="F513">_xlfn.TEXTJOIN(CHAR(10),TRUE,_xlfn._xlws.FILTER(AF$2:AF$952,$AD$2:$AD$952=$G513))</f>
        <v>Herbaceous forages-all data</v>
      </c>
      <c r="G513" s="210" t="s">
        <v>28443</v>
      </c>
      <c r="I513" s="207">
        <v>2.6951219512195124</v>
      </c>
      <c r="J513" s="207">
        <v>3.6203703703703702</v>
      </c>
      <c r="K513" s="207">
        <v>5.2114285714285709</v>
      </c>
      <c r="L513" s="207">
        <v>8.0843478260869563</v>
      </c>
      <c r="M513" s="207">
        <v>2.6135714285714284</v>
      </c>
      <c r="N513" s="207">
        <v>4.964999999999999</v>
      </c>
      <c r="O513" s="207">
        <v>58.796086956521748</v>
      </c>
      <c r="P513" s="207">
        <v>24.23</v>
      </c>
      <c r="Q513" s="207">
        <v>60.166666666666664</v>
      </c>
      <c r="R513" s="207">
        <v>18.573170731707318</v>
      </c>
      <c r="S513" s="207">
        <v>9.2580000000000009</v>
      </c>
      <c r="T513" s="207">
        <v>1.397560975609756</v>
      </c>
      <c r="U513" s="207">
        <v>484.92800000000011</v>
      </c>
      <c r="V513" s="207">
        <v>151.16200000000003</v>
      </c>
      <c r="W513" s="207">
        <v>86.688749999999999</v>
      </c>
      <c r="X513" s="207">
        <v>10.459259259259261</v>
      </c>
      <c r="Y513" s="207">
        <v>5.0567532467532468</v>
      </c>
      <c r="Z513" s="207">
        <v>66.405000000000015</v>
      </c>
      <c r="AA513" s="207">
        <v>36.724675324675331</v>
      </c>
      <c r="AB513" s="207">
        <v>91.667777777777786</v>
      </c>
      <c r="AD513" s="210" t="s">
        <v>28084</v>
      </c>
      <c r="AE513" s="207" t="s">
        <v>28464</v>
      </c>
      <c r="AF513" s="207" t="s">
        <v>27649</v>
      </c>
    </row>
    <row r="514" spans="1:32" ht="15.95">
      <c r="A514" s="261" t="str" cm="1">
        <f t="array" ref="A514">IFERROR(_xlfn.TEXTJOIN(CHAR(10),TRUE,_xlfn._xlws.FILTER(AOM[AOM],AOM[ilri_code]=$G514)),"No AOM Match")</f>
        <v>No AOM Match</v>
      </c>
      <c r="B514" s="261" t="str" cm="1">
        <f t="array" ref="B514">IFERROR(_xlfn.TEXTJOIN(CHAR(10),TRUE,_xlfn._xlws.FILTER(AOM[Edge_Value],AOM[ilri_code]=$G514)),"No AOM Match")</f>
        <v>No AOM Match</v>
      </c>
      <c r="C514" s="261" t="str" cm="1">
        <f t="array" ref="C514">IFERROR(
  _xlfn.TEXTJOIN(
    CHAR(10),
    TRUE,
    SUBSTITUTE(
      _xlfn._xlws.FILTER(AOM[Path], AOM[ilri_code]=$G514),
      "Management/Livestock Management/Feed Characteristic/Feed Composition/Feed Ingredient/",
      ""
    )
  ),
  "No AOM Match"
)</f>
        <v>No AOM Match</v>
      </c>
      <c r="D514" s="261" t="str" cm="1">
        <f t="array" ref="D514">_xlfn.TEXTJOIN(CHAR(10),TRUE,_xlfn._xlws.FILTER(AE$2:AE$952,$AD$2:$AD$952=$G514))</f>
        <v>Stylo</v>
      </c>
      <c r="F514" s="228" t="str" cm="1">
        <f t="array" ref="F514">_xlfn.TEXTJOIN(CHAR(10),TRUE,_xlfn._xlws.FILTER(AF$2:AF$952,$AD$2:$AD$952=$G514))</f>
        <v>Herbaceous forages-all data</v>
      </c>
      <c r="G514" s="210" t="s">
        <v>28465</v>
      </c>
      <c r="L514" s="207">
        <v>6.6783928571428559</v>
      </c>
      <c r="O514" s="207">
        <v>50.51857142857142</v>
      </c>
      <c r="X514" s="207">
        <v>13.36232142857143</v>
      </c>
      <c r="Y514" s="207">
        <v>11.969464285714281</v>
      </c>
      <c r="Z514" s="207">
        <v>51.471071428571427</v>
      </c>
      <c r="AA514" s="207">
        <v>41.783035714285724</v>
      </c>
      <c r="AB514" s="207">
        <v>93.640892857142873</v>
      </c>
      <c r="AD514" s="210" t="s">
        <v>27949</v>
      </c>
      <c r="AE514" s="207" t="s">
        <v>28466</v>
      </c>
      <c r="AF514" s="207" t="s">
        <v>27649</v>
      </c>
    </row>
    <row r="515" spans="1:32" ht="15.95">
      <c r="A515" s="261" t="str" cm="1">
        <f t="array" ref="A515">IFERROR(_xlfn.TEXTJOIN(CHAR(10),TRUE,_xlfn._xlws.FILTER(AOM[AOM],AOM[ilri_code]=$G515)),"No AOM Match")</f>
        <v>No AOM Match</v>
      </c>
      <c r="B515" s="261" t="str" cm="1">
        <f t="array" ref="B515">IFERROR(_xlfn.TEXTJOIN(CHAR(10),TRUE,_xlfn._xlws.FILTER(AOM[Edge_Value],AOM[ilri_code]=$G515)),"No AOM Match")</f>
        <v>No AOM Match</v>
      </c>
      <c r="C515" s="261" t="str" cm="1">
        <f t="array" ref="C515">IFERROR(
  _xlfn.TEXTJOIN(
    CHAR(10),
    TRUE,
    SUBSTITUTE(
      _xlfn._xlws.FILTER(AOM[Path], AOM[ilri_code]=$G515),
      "Management/Livestock Management/Feed Characteristic/Feed Composition/Feed Ingredient/",
      ""
    )
  ),
  "No AOM Match"
)</f>
        <v>No AOM Match</v>
      </c>
      <c r="D515" s="261" t="str" cm="1">
        <f t="array" ref="D515">_xlfn.TEXTJOIN(CHAR(10),TRUE,_xlfn._xlws.FILTER(AE$2:AE$952,$AD$2:$AD$952=$G515))</f>
        <v>Stylo leaf</v>
      </c>
      <c r="E515" s="228" t="s">
        <v>28467</v>
      </c>
      <c r="F515" s="228" t="str" cm="1">
        <f t="array" ref="F515">_xlfn.TEXTJOIN(CHAR(10),TRUE,_xlfn._xlws.FILTER(AF$2:AF$952,$AD$2:$AD$952=$G515))</f>
        <v>Herbaceous forages-all data</v>
      </c>
      <c r="G515" s="210" t="s">
        <v>28468</v>
      </c>
      <c r="H515" s="210" t="s">
        <v>28469</v>
      </c>
      <c r="O515" s="207">
        <v>64.495060372868863</v>
      </c>
      <c r="W515" s="207">
        <v>90.289625649905091</v>
      </c>
      <c r="X515" s="207">
        <v>20.858923450168753</v>
      </c>
      <c r="Y515" s="207">
        <v>8.1991935579055575</v>
      </c>
      <c r="Z515" s="207">
        <v>55.909305911449124</v>
      </c>
      <c r="AA515" s="207">
        <v>39.653788280566587</v>
      </c>
      <c r="AB515" s="207">
        <v>90.19087883483563</v>
      </c>
      <c r="AD515" s="210" t="s">
        <v>28391</v>
      </c>
      <c r="AE515" s="207" t="s">
        <v>28470</v>
      </c>
      <c r="AF515" s="207" t="s">
        <v>27649</v>
      </c>
    </row>
    <row r="516" spans="1:32" ht="15.95">
      <c r="A516" s="261" t="str" cm="1">
        <f t="array" ref="A516">IFERROR(_xlfn.TEXTJOIN(CHAR(10),TRUE,_xlfn._xlws.FILTER(AOM[AOM],AOM[ilri_code]=$G516)),"No AOM Match")</f>
        <v>No AOM Match</v>
      </c>
      <c r="B516" s="261" t="str" cm="1">
        <f t="array" ref="B516">IFERROR(_xlfn.TEXTJOIN(CHAR(10),TRUE,_xlfn._xlws.FILTER(AOM[Edge_Value],AOM[ilri_code]=$G516)),"No AOM Match")</f>
        <v>No AOM Match</v>
      </c>
      <c r="C516" s="261" t="str" cm="1">
        <f t="array" ref="C516">IFERROR(
  _xlfn.TEXTJOIN(
    CHAR(10),
    TRUE,
    SUBSTITUTE(
      _xlfn._xlws.FILTER(AOM[Path], AOM[ilri_code]=$G516),
      "Management/Livestock Management/Feed Characteristic/Feed Composition/Feed Ingredient/",
      ""
    )
  ),
  "No AOM Match"
)</f>
        <v>No AOM Match</v>
      </c>
      <c r="D516" s="261" t="str" cm="1">
        <f t="array" ref="D516">_xlfn.TEXTJOIN(CHAR(10),TRUE,_xlfn._xlws.FILTER(AE$2:AE$952,$AD$2:$AD$952=$G516))</f>
        <v>Stylo:Desmodium</v>
      </c>
      <c r="F516" s="228" t="str" cm="1">
        <f t="array" ref="F516">_xlfn.TEXTJOIN(CHAR(10),TRUE,_xlfn._xlws.FILTER(AF$2:AF$952,$AD$2:$AD$952=$G516))</f>
        <v>Herbaceous forages-all data</v>
      </c>
      <c r="G516" s="210" t="s">
        <v>28471</v>
      </c>
      <c r="L516" s="207">
        <v>7.2840000000000007</v>
      </c>
      <c r="O516" s="207">
        <v>53.674999999999997</v>
      </c>
      <c r="W516" s="207">
        <v>90.226000000000013</v>
      </c>
      <c r="X516" s="207">
        <v>13.746</v>
      </c>
      <c r="Y516" s="207">
        <v>8.9109999999999996</v>
      </c>
      <c r="Z516" s="207">
        <v>51.96200000000001</v>
      </c>
      <c r="AA516" s="207">
        <v>39.979000000000006</v>
      </c>
      <c r="AB516" s="207">
        <v>91.836999999999989</v>
      </c>
      <c r="AD516" s="210" t="s">
        <v>21059</v>
      </c>
      <c r="AE516" s="207" t="s">
        <v>21056</v>
      </c>
      <c r="AF516" s="207" t="s">
        <v>27649</v>
      </c>
    </row>
    <row r="517" spans="1:32" ht="15.95">
      <c r="A517" s="261" t="str" cm="1">
        <f t="array" ref="A517">IFERROR(_xlfn.TEXTJOIN(CHAR(10),TRUE,_xlfn._xlws.FILTER(AOM[AOM],AOM[ilri_code]=$G517)),"No AOM Match")</f>
        <v>No AOM Match</v>
      </c>
      <c r="B517" s="261" t="str" cm="1">
        <f t="array" ref="B517">IFERROR(_xlfn.TEXTJOIN(CHAR(10),TRUE,_xlfn._xlws.FILTER(AOM[Edge_Value],AOM[ilri_code]=$G517)),"No AOM Match")</f>
        <v>No AOM Match</v>
      </c>
      <c r="C517" s="261" t="str" cm="1">
        <f t="array" ref="C517">IFERROR(
  _xlfn.TEXTJOIN(
    CHAR(10),
    TRUE,
    SUBSTITUTE(
      _xlfn._xlws.FILTER(AOM[Path], AOM[ilri_code]=$G517),
      "Management/Livestock Management/Feed Characteristic/Feed Composition/Feed Ingredient/",
      ""
    )
  ),
  "No AOM Match"
)</f>
        <v>No AOM Match</v>
      </c>
      <c r="D517" s="261" t="str" cm="1">
        <f t="array" ref="D517">_xlfn.TEXTJOIN(CHAR(10),TRUE,_xlfn._xlws.FILTER(AE$2:AE$952,$AD$2:$AD$952=$G517))</f>
        <v>Stylosanthes fruticosa</v>
      </c>
      <c r="F517" s="228" t="str" cm="1">
        <f t="array" ref="F517">_xlfn.TEXTJOIN(CHAR(10),TRUE,_xlfn._xlws.FILTER(AF$2:AF$952,$AD$2:$AD$952=$G517))</f>
        <v>Herbaceous forages-all data</v>
      </c>
      <c r="G517" s="210" t="s">
        <v>28472</v>
      </c>
      <c r="J517" s="207">
        <v>1.5</v>
      </c>
      <c r="K517" s="207">
        <v>4.4400000000000004</v>
      </c>
      <c r="L517" s="207">
        <v>7.45</v>
      </c>
      <c r="M517" s="207">
        <v>1.67</v>
      </c>
      <c r="N517" s="207">
        <v>3.93</v>
      </c>
      <c r="O517" s="207">
        <v>54.8</v>
      </c>
      <c r="W517" s="207">
        <v>89.324999999999989</v>
      </c>
      <c r="X517" s="207">
        <v>10.685</v>
      </c>
      <c r="Y517" s="207">
        <v>10.26</v>
      </c>
      <c r="Z517" s="207">
        <v>57.575000000000003</v>
      </c>
      <c r="AA517" s="207">
        <v>48.67</v>
      </c>
      <c r="AB517" s="207">
        <v>91.614999999999995</v>
      </c>
      <c r="AD517" s="210" t="s">
        <v>27584</v>
      </c>
      <c r="AE517" s="207" t="s">
        <v>28473</v>
      </c>
      <c r="AF517" s="207" t="s">
        <v>27649</v>
      </c>
    </row>
    <row r="518" spans="1:32" ht="15.95">
      <c r="A518" s="261" t="str" cm="1">
        <f t="array" ref="A518">IFERROR(_xlfn.TEXTJOIN(CHAR(10),TRUE,_xlfn._xlws.FILTER(AOM[AOM],AOM[ilri_code]=$G518)),"No AOM Match")</f>
        <v>AOM_001736
AOM_001235
AOM_001233</v>
      </c>
      <c r="B518" s="263" t="str" cm="1">
        <f t="array" ref="B518">IFERROR(_xlfn.TEXTJOIN(CHAR(10),TRUE,_xlfn._xlws.FILTER(AOM[Edge_Value],AOM[ilri_code]=$G518)),"No AOM Match")</f>
        <v>Stylosanthes guianensis Dried Ground
Stylosanthes guianensis Leaves
Stylosanthes guianensis</v>
      </c>
      <c r="C518" s="261" t="str" cm="1">
        <f t="array" ref="C518">IFERROR(
  _xlfn.TEXTJOIN(
    CHAR(10),
    TRUE,
    SUBSTITUTE(
      _xlfn._xlws.FILTER(AOM[Path], AOM[ilri_code]=$G518),
      "Management/Livestock Management/Feed Characteristic/Feed Composition/Feed Ingredient/",
      ""
    )
  ),
  "No AOM Match"
)</f>
        <v>Forage Plants/Legume Forages/Stylosanthes guianensis/Stylosanthes guianensis Dried Ground
Forage Plants/Legume Forages/Stylosanthes guianensis/Stylosanthes guianensis Leaves
Forage Plants/Legume Forages/Stylosanthes guianensis</v>
      </c>
      <c r="D518" s="261" t="str" cm="1">
        <f t="array" ref="D518">_xlfn.TEXTJOIN(CHAR(10),TRUE,_xlfn._xlws.FILTER(AE$2:AE$952,$AD$2:$AD$952=$G518))</f>
        <v>Stylosanthes guianensis</v>
      </c>
      <c r="F518" s="228" t="str" cm="1">
        <f t="array" ref="F518">_xlfn.TEXTJOIN(CHAR(10),TRUE,_xlfn._xlws.FILTER(AF$2:AF$952,$AD$2:$AD$952=$G518))</f>
        <v>Herbaceous forages-all data</v>
      </c>
      <c r="G518" s="210" t="s">
        <v>22921</v>
      </c>
      <c r="I518" s="207">
        <v>8.2915789473684232</v>
      </c>
      <c r="J518" s="207">
        <v>0.79908256880733897</v>
      </c>
      <c r="K518" s="207">
        <v>5.3480769230769223</v>
      </c>
      <c r="L518" s="207">
        <v>8.7355769230769234</v>
      </c>
      <c r="M518" s="207">
        <v>2.7788461538461542</v>
      </c>
      <c r="N518" s="207">
        <v>5.1536538461538477</v>
      </c>
      <c r="O518" s="207">
        <v>61.160000000000011</v>
      </c>
      <c r="P518" s="207">
        <v>37.523333333333333</v>
      </c>
      <c r="Q518" s="207">
        <v>89.281999999999996</v>
      </c>
      <c r="R518" s="207">
        <v>7.7380952380952381</v>
      </c>
      <c r="S518" s="207">
        <v>14.501666666666665</v>
      </c>
      <c r="T518" s="207">
        <v>1.7095238095238101</v>
      </c>
      <c r="U518" s="207">
        <v>427.7885714285714</v>
      </c>
      <c r="V518" s="207">
        <v>38.0666265060241</v>
      </c>
      <c r="W518" s="207">
        <v>91.353518518518513</v>
      </c>
      <c r="X518" s="207">
        <v>9.6211965811965801</v>
      </c>
      <c r="Y518" s="207">
        <v>10.926643835616437</v>
      </c>
      <c r="Z518" s="207">
        <v>60.119199999999985</v>
      </c>
      <c r="AA518" s="207">
        <v>49.790616438356167</v>
      </c>
      <c r="AB518" s="207">
        <v>92.798024691358023</v>
      </c>
      <c r="AD518" s="210" t="s">
        <v>27727</v>
      </c>
      <c r="AE518" s="207" t="s">
        <v>28474</v>
      </c>
      <c r="AF518" s="207" t="s">
        <v>27649</v>
      </c>
    </row>
    <row r="519" spans="1:32" ht="15.95">
      <c r="A519" s="261" t="str" cm="1">
        <f t="array" ref="A519">IFERROR(_xlfn.TEXTJOIN(CHAR(10),TRUE,_xlfn._xlws.FILTER(AOM[AOM],AOM[ilri_code]=$G519)),"No AOM Match")</f>
        <v>AOM_001236</v>
      </c>
      <c r="B519" s="263" t="str" cm="1">
        <f t="array" ref="B519">IFERROR(_xlfn.TEXTJOIN(CHAR(10),TRUE,_xlfn._xlws.FILTER(AOM[Edge_Value],AOM[ilri_code]=$G519)),"No AOM Match")</f>
        <v>Stylosanthes hamata</v>
      </c>
      <c r="C519" s="261" t="str" cm="1">
        <f t="array" ref="C519">IFERROR(
  _xlfn.TEXTJOIN(
    CHAR(10),
    TRUE,
    SUBSTITUTE(
      _xlfn._xlws.FILTER(AOM[Path], AOM[ilri_code]=$G519),
      "Management/Livestock Management/Feed Characteristic/Feed Composition/Feed Ingredient/",
      ""
    )
  ),
  "No AOM Match"
)</f>
        <v>Forage Plants/Legume Forages/Stylosanthes hamata</v>
      </c>
      <c r="D519" s="261" t="str" cm="1">
        <f t="array" ref="D519">_xlfn.TEXTJOIN(CHAR(10),TRUE,_xlfn._xlws.FILTER(AE$2:AE$952,$AD$2:$AD$952=$G519))</f>
        <v>Stylosanthes hamata</v>
      </c>
      <c r="F519" s="228" t="str" cm="1">
        <f t="array" ref="F519">_xlfn.TEXTJOIN(CHAR(10),TRUE,_xlfn._xlws.FILTER(AF$2:AF$952,$AD$2:$AD$952=$G519))</f>
        <v>Herbaceous forages-all data</v>
      </c>
      <c r="G519" s="210" t="s">
        <v>22933</v>
      </c>
      <c r="I519" s="207">
        <v>10.68</v>
      </c>
      <c r="J519" s="207">
        <v>1.1351535836177467</v>
      </c>
      <c r="K519" s="207">
        <v>5.6227058823529443</v>
      </c>
      <c r="L519" s="207">
        <v>9.1295294117646968</v>
      </c>
      <c r="M519" s="207">
        <v>3.1115294117647081</v>
      </c>
      <c r="N519" s="207">
        <v>5.5184117647058839</v>
      </c>
      <c r="O519" s="207">
        <v>61.103941176470578</v>
      </c>
      <c r="P519" s="207">
        <v>16.934800000000003</v>
      </c>
      <c r="Q519" s="207">
        <v>176.35779999999994</v>
      </c>
      <c r="R519" s="207">
        <v>12.251685393258423</v>
      </c>
      <c r="S519" s="207">
        <v>13.51686274509804</v>
      </c>
      <c r="T519" s="207">
        <v>2.2149999999999999</v>
      </c>
      <c r="U519" s="207">
        <v>631.42249999999979</v>
      </c>
      <c r="V519" s="207">
        <v>132.80167597765364</v>
      </c>
      <c r="W519" s="207">
        <v>91.160487179487205</v>
      </c>
      <c r="X519" s="207">
        <v>10.787500000000025</v>
      </c>
      <c r="Y519" s="207">
        <v>10.575829787234039</v>
      </c>
      <c r="Z519" s="207">
        <v>56.542463235294157</v>
      </c>
      <c r="AA519" s="207">
        <v>46.457280334728033</v>
      </c>
      <c r="AB519" s="207">
        <v>91.674299754299739</v>
      </c>
      <c r="AD519" s="210" t="s">
        <v>21286</v>
      </c>
      <c r="AE519" s="207" t="s">
        <v>28475</v>
      </c>
      <c r="AF519" s="207" t="s">
        <v>27649</v>
      </c>
    </row>
    <row r="520" spans="1:32" ht="15.95">
      <c r="A520" s="228" t="str" cm="1">
        <f t="array" ref="A520">IFERROR(_xlfn.TEXTJOIN(CHAR(10),TRUE,_xlfn._xlws.FILTER(AOM[AOM],AOM[ilri_code]=$G520)),"No AOM Match")</f>
        <v>No AOM Match</v>
      </c>
      <c r="B520" s="228" t="str" cm="1">
        <f t="array" ref="B520">IFERROR(_xlfn.TEXTJOIN(CHAR(10),TRUE,_xlfn._xlws.FILTER(AOM[Edge_Value],AOM[ilri_code]=$G520)),"No AOM Match")</f>
        <v>No AOM Match</v>
      </c>
      <c r="C520" s="228" t="str" cm="1">
        <f t="array" ref="C520">IFERROR(
  _xlfn.TEXTJOIN(
    CHAR(10),
    TRUE,
    SUBSTITUTE(
      _xlfn._xlws.FILTER(AOM[Path], AOM[ilri_code]=$G520),
      "Management/Livestock Management/Feed Characteristic/Feed Composition/Feed Ingredient/",
      ""
    )
  ),
  "No AOM Match"
)</f>
        <v>No AOM Match</v>
      </c>
      <c r="D520" s="228" t="str" cm="1">
        <f t="array" ref="D520">_xlfn.TEXTJOIN(CHAR(10),TRUE,_xlfn._xlws.FILTER(AE$2:AE$952,$AD$2:$AD$952=$G520))</f>
        <v>Stylosanthes sp.</v>
      </c>
      <c r="F520" s="228" t="str" cm="1">
        <f t="array" ref="F520">_xlfn.TEXTJOIN(CHAR(10),TRUE,_xlfn._xlws.FILTER(AF$2:AF$952,$AD$2:$AD$952=$G520))</f>
        <v>Herbaceous forages-all data</v>
      </c>
      <c r="G520" s="210" t="s">
        <v>28476</v>
      </c>
      <c r="I520" s="207">
        <v>19.7</v>
      </c>
      <c r="J520" s="207">
        <v>2.4</v>
      </c>
      <c r="K520" s="207">
        <v>6.49</v>
      </c>
      <c r="L520" s="207">
        <v>10.38</v>
      </c>
      <c r="M520" s="207">
        <v>4.1399999999999997</v>
      </c>
      <c r="N520" s="207">
        <v>6.65</v>
      </c>
      <c r="O520" s="207">
        <v>74.790000000000006</v>
      </c>
      <c r="W520" s="207">
        <v>86.37</v>
      </c>
      <c r="X520" s="207">
        <v>22.37</v>
      </c>
      <c r="Y520" s="207">
        <v>5.24</v>
      </c>
      <c r="Z520" s="207">
        <v>45.97</v>
      </c>
      <c r="AA520" s="207">
        <v>31.94</v>
      </c>
      <c r="AB520" s="207">
        <v>90.9</v>
      </c>
      <c r="AD520" s="210" t="s">
        <v>28459</v>
      </c>
      <c r="AE520" s="207" t="s">
        <v>28477</v>
      </c>
      <c r="AF520" s="207" t="s">
        <v>27649</v>
      </c>
    </row>
    <row r="521" spans="1:32" ht="15.95">
      <c r="A521" s="261" t="str" cm="1">
        <f t="array" ref="A521">IFERROR(_xlfn.TEXTJOIN(CHAR(10),TRUE,_xlfn._xlws.FILTER(AOM[AOM],AOM[ilri_code]=$G521)),"No AOM Match")</f>
        <v>No AOM Match</v>
      </c>
      <c r="B521" s="261" t="str" cm="1">
        <f t="array" ref="B521">IFERROR(_xlfn.TEXTJOIN(CHAR(10),TRUE,_xlfn._xlws.FILTER(AOM[Edge_Value],AOM[ilri_code]=$G521)),"No AOM Match")</f>
        <v>No AOM Match</v>
      </c>
      <c r="C521" s="261" t="str" cm="1">
        <f t="array" ref="C521">IFERROR(
  _xlfn.TEXTJOIN(
    CHAR(10),
    TRUE,
    SUBSTITUTE(
      _xlfn._xlws.FILTER(AOM[Path], AOM[ilri_code]=$G521),
      "Management/Livestock Management/Feed Characteristic/Feed Composition/Feed Ingredient/",
      ""
    )
  ),
  "No AOM Match"
)</f>
        <v>No AOM Match</v>
      </c>
      <c r="D521" s="261" t="str" cm="1">
        <f t="array" ref="D521">_xlfn.TEXTJOIN(CHAR(10),TRUE,_xlfn._xlws.FILTER(AE$2:AE$952,$AD$2:$AD$952=$G521))</f>
        <v>Stylosanthes viscosa</v>
      </c>
      <c r="F521" s="228" t="str" cm="1">
        <f t="array" ref="F521">_xlfn.TEXTJOIN(CHAR(10),TRUE,_xlfn._xlws.FILTER(AF$2:AF$952,$AD$2:$AD$952=$G521))</f>
        <v>Herbaceous forages-all data</v>
      </c>
      <c r="G521" s="210" t="s">
        <v>28478</v>
      </c>
      <c r="J521" s="207">
        <v>1.9</v>
      </c>
      <c r="W521" s="207">
        <v>93.84</v>
      </c>
      <c r="X521" s="207">
        <v>17.63</v>
      </c>
      <c r="Z521" s="207">
        <v>54.3</v>
      </c>
      <c r="AB521" s="207">
        <v>91.64</v>
      </c>
      <c r="AD521" s="210" t="s">
        <v>28459</v>
      </c>
      <c r="AE521" s="207" t="s">
        <v>28479</v>
      </c>
      <c r="AF521" s="207" t="s">
        <v>27649</v>
      </c>
    </row>
    <row r="522" spans="1:32" ht="32.1">
      <c r="A522" s="228" t="str" cm="1">
        <f t="array" ref="A522">IFERROR(_xlfn.TEXTJOIN(CHAR(10),TRUE,_xlfn._xlws.FILTER(AOM[AOM],AOM[ilri_code]=$G522)),"No AOM Match")</f>
        <v>AOM_006315
AOM_001446</v>
      </c>
      <c r="B522" s="228" t="str" cm="1">
        <f t="array" ref="B522">IFERROR(_xlfn.TEXTJOIN(CHAR(10),TRUE,_xlfn._xlws.FILTER(AOM[Edge_Value],AOM[ilri_code]=$G522)),"No AOM Match")</f>
        <v>Sorghum sudanense Dried
Sorghum sudanense</v>
      </c>
      <c r="C522" s="228" t="str" cm="1">
        <f t="array" ref="C522">IFERROR(
  _xlfn.TEXTJOIN(
    CHAR(10),
    TRUE,
    SUBSTITUTE(
      _xlfn._xlws.FILTER(AOM[Path], AOM[ilri_code]=$G522),
      "Management/Livestock Management/Feed Characteristic/Feed Composition/Feed Ingredient/",
      ""
    )
  ),
  "No AOM Match"
)</f>
        <v>Forage Plants/Cereal and Grass Forages/Sorghum sudanense
Forage Plants/Cereal and Grass Forages/Sorghum sudanense</v>
      </c>
      <c r="D522" s="228" t="str" cm="1">
        <f t="array" ref="D522">_xlfn.TEXTJOIN(CHAR(10),TRUE,_xlfn._xlws.FILTER(AE$2:AE$952,$AD$2:$AD$952=$G522))</f>
        <v>Sudan grass</v>
      </c>
      <c r="F522" s="228" t="str" cm="1">
        <f t="array" ref="F522">_xlfn.TEXTJOIN(CHAR(10),TRUE,_xlfn._xlws.FILTER(AF$2:AF$952,$AD$2:$AD$952=$G522))</f>
        <v>Herbaceous forages-all data</v>
      </c>
      <c r="G522" s="210" t="s">
        <v>21405</v>
      </c>
      <c r="I522" s="207">
        <v>3.5</v>
      </c>
      <c r="J522" s="207">
        <v>0.8</v>
      </c>
      <c r="K522" s="207">
        <v>5.2266666666666666</v>
      </c>
      <c r="L522" s="207">
        <v>8.5633333333333326</v>
      </c>
      <c r="M522" s="207">
        <v>2.6333333333333333</v>
      </c>
      <c r="N522" s="207">
        <v>5.0066666666666668</v>
      </c>
      <c r="O522" s="207">
        <v>55.176666666666669</v>
      </c>
      <c r="P522" s="207">
        <v>21.45</v>
      </c>
      <c r="R522" s="207">
        <v>19.600000000000001</v>
      </c>
      <c r="S522" s="207">
        <v>13.78</v>
      </c>
      <c r="T522" s="207">
        <v>1.1000000000000001</v>
      </c>
      <c r="W522" s="207">
        <v>89.964999999999989</v>
      </c>
      <c r="X522" s="207">
        <v>10.888333333333335</v>
      </c>
      <c r="Y522" s="207">
        <v>6.4633333333333338</v>
      </c>
      <c r="Z522" s="207">
        <v>67.672499999999999</v>
      </c>
      <c r="AA522" s="207">
        <v>46.626666666666665</v>
      </c>
      <c r="AB522" s="207">
        <v>93.051666666666662</v>
      </c>
      <c r="AD522" s="210" t="s">
        <v>27962</v>
      </c>
      <c r="AE522" s="207" t="s">
        <v>28480</v>
      </c>
      <c r="AF522" s="207" t="s">
        <v>27649</v>
      </c>
    </row>
    <row r="523" spans="1:32" ht="15.95">
      <c r="A523" s="228" t="str" cm="1">
        <f t="array" ref="A523">IFERROR(_xlfn.TEXTJOIN(CHAR(10),TRUE,_xlfn._xlws.FILTER(AOM[AOM],AOM[ilri_code]=$G523)),"No AOM Match")</f>
        <v>No AOM Match</v>
      </c>
      <c r="B523" s="228" t="str" cm="1">
        <f t="array" ref="B523">IFERROR(_xlfn.TEXTJOIN(CHAR(10),TRUE,_xlfn._xlws.FILTER(AOM[Edge_Value],AOM[ilri_code]=$G523)),"No AOM Match")</f>
        <v>No AOM Match</v>
      </c>
      <c r="C523" s="228" t="str" cm="1">
        <f t="array" ref="C523">IFERROR(
  _xlfn.TEXTJOIN(
    CHAR(10),
    TRUE,
    SUBSTITUTE(
      _xlfn._xlws.FILTER(AOM[Path], AOM[ilri_code]=$G523),
      "Management/Livestock Management/Feed Characteristic/Feed Composition/Feed Ingredient/",
      ""
    )
  ),
  "No AOM Match"
)</f>
        <v>No AOM Match</v>
      </c>
      <c r="D523" s="228" t="str" cm="1">
        <f t="array" ref="D523">_xlfn.TEXTJOIN(CHAR(10),TRUE,_xlfn._xlws.FILTER(AE$2:AE$952,$AD$2:$AD$952=$G523))</f>
        <v xml:space="preserve">Sugar cane </v>
      </c>
      <c r="F523" s="228" t="str" cm="1">
        <f t="array" ref="F523">_xlfn.TEXTJOIN(CHAR(10),TRUE,_xlfn._xlws.FILTER(AF$2:AF$952,$AD$2:$AD$952=$G523))</f>
        <v>food_crops_cereals_legumes_residues</v>
      </c>
      <c r="G523" s="210" t="s">
        <v>27950</v>
      </c>
      <c r="L523" s="207">
        <v>6.68</v>
      </c>
      <c r="O523" s="207">
        <v>48.087999999999994</v>
      </c>
      <c r="W523" s="207">
        <v>88.211999999999989</v>
      </c>
      <c r="X523" s="207">
        <v>6.9619999999999989</v>
      </c>
      <c r="Y523" s="207">
        <v>6.6099999999999994</v>
      </c>
      <c r="Z523" s="207">
        <v>68.868000000000009</v>
      </c>
      <c r="AA523" s="207">
        <v>44.417999999999999</v>
      </c>
      <c r="AB523" s="207">
        <v>92.213999999999999</v>
      </c>
      <c r="AD523" s="210" t="s">
        <v>27737</v>
      </c>
      <c r="AE523" s="207" t="s">
        <v>28481</v>
      </c>
      <c r="AF523" s="207" t="s">
        <v>27649</v>
      </c>
    </row>
    <row r="524" spans="1:32" ht="15.95">
      <c r="A524" s="261" t="str" cm="1">
        <f t="array" ref="A524">IFERROR(_xlfn.TEXTJOIN(CHAR(10),TRUE,_xlfn._xlws.FILTER(AOM[AOM],AOM[ilri_code]=$G524)),"No AOM Match")</f>
        <v>No AOM Match</v>
      </c>
      <c r="B524" s="261" t="str" cm="1">
        <f t="array" ref="B524">IFERROR(_xlfn.TEXTJOIN(CHAR(10),TRUE,_xlfn._xlws.FILTER(AOM[Edge_Value],AOM[ilri_code]=$G524)),"No AOM Match")</f>
        <v>No AOM Match</v>
      </c>
      <c r="C524" s="261" t="str" cm="1">
        <f t="array" ref="C524">IFERROR(
  _xlfn.TEXTJOIN(
    CHAR(10),
    TRUE,
    SUBSTITUTE(
      _xlfn._xlws.FILTER(AOM[Path], AOM[ilri_code]=$G524),
      "Management/Livestock Management/Feed Characteristic/Feed Composition/Feed Ingredient/",
      ""
    )
  ),
  "No AOM Match"
)</f>
        <v>No AOM Match</v>
      </c>
      <c r="D524" s="261" t="str" cm="1">
        <f t="array" ref="D524">_xlfn.TEXTJOIN(CHAR(10),TRUE,_xlfn._xlws.FILTER(AE$2:AE$952,$AD$2:$AD$952=$G524))</f>
        <v>Sugar cane leaves</v>
      </c>
      <c r="F524" s="228" t="str" cm="1">
        <f t="array" ref="F524">_xlfn.TEXTJOIN(CHAR(10),TRUE,_xlfn._xlws.FILTER(AF$2:AF$952,$AD$2:$AD$952=$G524))</f>
        <v>food_crop_others</v>
      </c>
      <c r="G524" s="210" t="s">
        <v>28029</v>
      </c>
      <c r="O524" s="207">
        <v>37.14</v>
      </c>
      <c r="W524" s="207">
        <v>91.506363636363645</v>
      </c>
      <c r="X524" s="207">
        <v>6.6163636363636362</v>
      </c>
      <c r="Y524" s="207">
        <v>8.5490909090909089</v>
      </c>
      <c r="Z524" s="207">
        <v>78.580909090909103</v>
      </c>
      <c r="AA524" s="207">
        <v>51.554545454545455</v>
      </c>
      <c r="AB524" s="207">
        <v>91.677272727272737</v>
      </c>
      <c r="AD524" s="210" t="s">
        <v>28348</v>
      </c>
      <c r="AE524" s="207" t="s">
        <v>28482</v>
      </c>
      <c r="AF524" s="207" t="s">
        <v>27649</v>
      </c>
    </row>
    <row r="525" spans="1:32" ht="32.1">
      <c r="A525" s="228" t="str" cm="1">
        <f t="array" ref="A525">IFERROR(_xlfn.TEXTJOIN(CHAR(10),TRUE,_xlfn._xlws.FILTER(AOM[AOM],AOM[ilri_code]=$G525)),"No AOM Match")</f>
        <v>No AOM Match</v>
      </c>
      <c r="B525" s="228" t="str" cm="1">
        <f t="array" ref="B525">IFERROR(_xlfn.TEXTJOIN(CHAR(10),TRUE,_xlfn._xlws.FILTER(AOM[Edge_Value],AOM[ilri_code]=$G525)),"No AOM Match")</f>
        <v>No AOM Match</v>
      </c>
      <c r="C525" s="228" t="str" cm="1">
        <f t="array" ref="C525">IFERROR(
  _xlfn.TEXTJOIN(
    CHAR(10),
    TRUE,
    SUBSTITUTE(
      _xlfn._xlws.FILTER(AOM[Path], AOM[ilri_code]=$G525),
      "Management/Livestock Management/Feed Characteristic/Feed Composition/Feed Ingredient/",
      ""
    )
  ),
  "No AOM Match"
)</f>
        <v>No AOM Match</v>
      </c>
      <c r="D525" s="228" t="str" cm="1">
        <f t="array" ref="D525">_xlfn.TEXTJOIN(CHAR(10),TRUE,_xlfn._xlws.FILTER(AE$2:AE$952,$AD$2:$AD$952=$G525))</f>
        <v>Sugar cane leaves + tops</v>
      </c>
      <c r="F525" s="228" t="str" cm="1">
        <f t="array" ref="F525">_xlfn.TEXTJOIN(CHAR(10),TRUE,_xlfn._xlws.FILTER(AF$2:AF$952,$AD$2:$AD$952=$G525))</f>
        <v>food_crop_others</v>
      </c>
      <c r="G525" s="210" t="s">
        <v>28025</v>
      </c>
      <c r="K525" s="207">
        <v>4.6900000000000004</v>
      </c>
      <c r="L525" s="207">
        <v>7.3650000000000002</v>
      </c>
      <c r="M525" s="207">
        <v>1.97</v>
      </c>
      <c r="N525" s="207">
        <v>4.2699999999999996</v>
      </c>
      <c r="O525" s="207">
        <v>49.47</v>
      </c>
      <c r="W525" s="207">
        <v>92.62</v>
      </c>
      <c r="X525" s="207">
        <v>6.585</v>
      </c>
      <c r="Y525" s="207">
        <v>6.15</v>
      </c>
      <c r="Z525" s="207">
        <v>69.59</v>
      </c>
      <c r="AA525" s="207">
        <v>44.414999999999999</v>
      </c>
      <c r="AB525" s="207">
        <v>94.48</v>
      </c>
      <c r="AD525" s="210" t="s">
        <v>20973</v>
      </c>
      <c r="AE525" s="207" t="s">
        <v>28483</v>
      </c>
      <c r="AF525" s="207" t="s">
        <v>27649</v>
      </c>
    </row>
    <row r="526" spans="1:32" ht="15.95">
      <c r="A526" s="261" t="str" cm="1">
        <f t="array" ref="A526">IFERROR(_xlfn.TEXTJOIN(CHAR(10),TRUE,_xlfn._xlws.FILTER(AOM[AOM],AOM[ilri_code]=$G526)),"No AOM Match")</f>
        <v>No AOM Match</v>
      </c>
      <c r="B526" s="261" t="str" cm="1">
        <f t="array" ref="B526">IFERROR(_xlfn.TEXTJOIN(CHAR(10),TRUE,_xlfn._xlws.FILTER(AOM[Edge_Value],AOM[ilri_code]=$G526)),"No AOM Match")</f>
        <v>No AOM Match</v>
      </c>
      <c r="C526" s="261" t="str" cm="1">
        <f t="array" ref="C526">IFERROR(
  _xlfn.TEXTJOIN(
    CHAR(10),
    TRUE,
    SUBSTITUTE(
      _xlfn._xlws.FILTER(AOM[Path], AOM[ilri_code]=$G526),
      "Management/Livestock Management/Feed Characteristic/Feed Composition/Feed Ingredient/",
      ""
    )
  ),
  "No AOM Match"
)</f>
        <v>No AOM Match</v>
      </c>
      <c r="D526" s="261" t="str" cm="1">
        <f t="array" ref="D526">_xlfn.TEXTJOIN(CHAR(10),TRUE,_xlfn._xlws.FILTER(AE$2:AE$952,$AD$2:$AD$952=$G526))</f>
        <v>Sugar cane stalks</v>
      </c>
      <c r="F526" s="228" t="str" cm="1">
        <f t="array" ref="F526">_xlfn.TEXTJOIN(CHAR(10),TRUE,_xlfn._xlws.FILTER(AF$2:AF$952,$AD$2:$AD$952=$G526))</f>
        <v>food_crop_others</v>
      </c>
      <c r="G526" s="210" t="s">
        <v>28012</v>
      </c>
      <c r="I526" s="207">
        <v>8.9749999999999996</v>
      </c>
      <c r="J526" s="207">
        <v>0.56666666666666676</v>
      </c>
      <c r="P526" s="207">
        <v>33.489999999999995</v>
      </c>
      <c r="Q526" s="207">
        <v>54.644999999999996</v>
      </c>
      <c r="R526" s="207">
        <v>40.633333333333333</v>
      </c>
      <c r="S526" s="207">
        <v>36.435000000000002</v>
      </c>
      <c r="T526" s="207">
        <v>2.35</v>
      </c>
      <c r="U526" s="207">
        <v>726.61</v>
      </c>
      <c r="V526" s="207">
        <v>1760.75</v>
      </c>
      <c r="W526" s="207">
        <v>81.427999999999997</v>
      </c>
      <c r="X526" s="207">
        <v>3.2880000000000003</v>
      </c>
      <c r="AB526" s="207">
        <v>77.774999999999991</v>
      </c>
      <c r="AD526" s="210" t="s">
        <v>28086</v>
      </c>
      <c r="AE526" s="207" t="s">
        <v>28484</v>
      </c>
      <c r="AF526" s="207" t="s">
        <v>27649</v>
      </c>
    </row>
    <row r="527" spans="1:32" ht="15.95">
      <c r="A527" s="261" t="str" cm="1">
        <f t="array" ref="A527">IFERROR(_xlfn.TEXTJOIN(CHAR(10),TRUE,_xlfn._xlws.FILTER(AOM[AOM],AOM[ilri_code]=$G527)),"No AOM Match")</f>
        <v>No AOM Match</v>
      </c>
      <c r="B527" s="261" t="str" cm="1">
        <f t="array" ref="B527">IFERROR(_xlfn.TEXTJOIN(CHAR(10),TRUE,_xlfn._xlws.FILTER(AOM[Edge_Value],AOM[ilri_code]=$G527)),"No AOM Match")</f>
        <v>No AOM Match</v>
      </c>
      <c r="C527" s="261" t="str" cm="1">
        <f t="array" ref="C527">IFERROR(
  _xlfn.TEXTJOIN(
    CHAR(10),
    TRUE,
    SUBSTITUTE(
      _xlfn._xlws.FILTER(AOM[Path], AOM[ilri_code]=$G527),
      "Management/Livestock Management/Feed Characteristic/Feed Composition/Feed Ingredient/",
      ""
    )
  ),
  "No AOM Match"
)</f>
        <v>No AOM Match</v>
      </c>
      <c r="D527" s="261" t="str" cm="1">
        <f t="array" ref="D527">_xlfn.TEXTJOIN(CHAR(10),TRUE,_xlfn._xlws.FILTER(AE$2:AE$952,$AD$2:$AD$952=$G527))</f>
        <v>Sugar cane stem</v>
      </c>
      <c r="F527" s="228" t="str" cm="1">
        <f t="array" ref="F527">_xlfn.TEXTJOIN(CHAR(10),TRUE,_xlfn._xlws.FILTER(AF$2:AF$952,$AD$2:$AD$952=$G527))</f>
        <v>food_crop_others</v>
      </c>
      <c r="G527" s="210" t="s">
        <v>28036</v>
      </c>
      <c r="L527" s="207">
        <v>7.79</v>
      </c>
      <c r="O527" s="207">
        <v>50.91</v>
      </c>
      <c r="X527" s="207">
        <v>7.72</v>
      </c>
      <c r="Y527" s="207">
        <v>1.07</v>
      </c>
      <c r="Z527" s="207">
        <v>60.32</v>
      </c>
      <c r="AA527" s="207">
        <v>28.28</v>
      </c>
      <c r="AB527" s="207">
        <v>93.07</v>
      </c>
      <c r="AD527" s="210" t="s">
        <v>27971</v>
      </c>
      <c r="AE527" s="207" t="s">
        <v>28485</v>
      </c>
      <c r="AF527" s="207" t="s">
        <v>27649</v>
      </c>
    </row>
    <row r="528" spans="1:32" ht="32.1">
      <c r="A528" s="261" t="str" cm="1">
        <f t="array" ref="A528">IFERROR(_xlfn.TEXTJOIN(CHAR(10),TRUE,_xlfn._xlws.FILTER(AOM[AOM],AOM[ilri_code]=$G528)),"No AOM Match")</f>
        <v>No AOM Match</v>
      </c>
      <c r="B528" s="261" t="str" cm="1">
        <f t="array" ref="B528">IFERROR(_xlfn.TEXTJOIN(CHAR(10),TRUE,_xlfn._xlws.FILTER(AOM[Edge_Value],AOM[ilri_code]=$G528)),"No AOM Match")</f>
        <v>No AOM Match</v>
      </c>
      <c r="C528" s="261" t="str" cm="1">
        <f t="array" ref="C528">IFERROR(
  _xlfn.TEXTJOIN(
    CHAR(10),
    TRUE,
    SUBSTITUTE(
      _xlfn._xlws.FILTER(AOM[Path], AOM[ilri_code]=$G528),
      "Management/Livestock Management/Feed Characteristic/Feed Composition/Feed Ingredient/",
      ""
    )
  ),
  "No AOM Match"
)</f>
        <v>No AOM Match</v>
      </c>
      <c r="D528" s="263" t="str" cm="1">
        <f t="array" ref="D528">_xlfn.TEXTJOIN(CHAR(10),TRUE,_xlfn._xlws.FILTER(AE$2:AE$952,$AD$2:$AD$952=$G528))</f>
        <v>Sugar cane tops</v>
      </c>
      <c r="E528" s="264"/>
      <c r="F528" s="228" t="str" cm="1">
        <f t="array" ref="F528">_xlfn.TEXTJOIN(CHAR(10),TRUE,_xlfn._xlws.FILTER(AF$2:AF$952,$AD$2:$AD$952=$G528))</f>
        <v>food_crop_others</v>
      </c>
      <c r="G528" s="210" t="s">
        <v>28014</v>
      </c>
      <c r="I528" s="207">
        <v>4.5</v>
      </c>
      <c r="J528" s="207">
        <v>2</v>
      </c>
      <c r="K528" s="207">
        <v>4.4675000000000002</v>
      </c>
      <c r="L528" s="207">
        <v>7.5260000000000007</v>
      </c>
      <c r="M528" s="207">
        <v>1.7049999999999998</v>
      </c>
      <c r="N528" s="207">
        <v>3.9849999999999994</v>
      </c>
      <c r="O528" s="207">
        <v>49.415714285714287</v>
      </c>
      <c r="P528" s="207">
        <v>19.34</v>
      </c>
      <c r="Q528" s="207">
        <v>52.11</v>
      </c>
      <c r="R528" s="207">
        <v>32.5</v>
      </c>
      <c r="S528" s="207">
        <v>4.7700000000000005</v>
      </c>
      <c r="T528" s="207">
        <v>1.18</v>
      </c>
      <c r="U528" s="207">
        <v>323.83500000000004</v>
      </c>
      <c r="V528" s="207">
        <v>20.75</v>
      </c>
      <c r="W528" s="207">
        <v>90.385999999999996</v>
      </c>
      <c r="X528" s="207">
        <v>7.700909090909092</v>
      </c>
      <c r="Y528" s="207">
        <v>5.9249999999999998</v>
      </c>
      <c r="Z528" s="207">
        <v>73.020909090909086</v>
      </c>
      <c r="AA528" s="207">
        <v>47.191999999999993</v>
      </c>
      <c r="AB528" s="207">
        <v>94.227272727272705</v>
      </c>
      <c r="AD528" s="210" t="s">
        <v>27791</v>
      </c>
      <c r="AE528" s="207" t="s">
        <v>28486</v>
      </c>
      <c r="AF528" s="207" t="s">
        <v>27649</v>
      </c>
    </row>
    <row r="529" spans="1:32" ht="63.95">
      <c r="A529" s="261" t="str" cm="1">
        <f t="array" ref="A529">IFERROR(_xlfn.TEXTJOIN(CHAR(10),TRUE,_xlfn._xlws.FILTER(AOM[AOM],AOM[ilri_code]=$G529)),"No AOM Match")</f>
        <v>No AOM Match</v>
      </c>
      <c r="B529" s="261" t="str" cm="1">
        <f t="array" ref="B529">IFERROR(_xlfn.TEXTJOIN(CHAR(10),TRUE,_xlfn._xlws.FILTER(AOM[Edge_Value],AOM[ilri_code]=$G529)),"No AOM Match")</f>
        <v>No AOM Match</v>
      </c>
      <c r="C529" s="261" t="str" cm="1">
        <f t="array" ref="C529">IFERROR(
  _xlfn.TEXTJOIN(
    CHAR(10),
    TRUE,
    SUBSTITUTE(
      _xlfn._xlws.FILTER(AOM[Path], AOM[ilri_code]=$G529),
      "Management/Livestock Management/Feed Characteristic/Feed Composition/Feed Ingredient/",
      ""
    )
  ),
  "No AOM Match"
)</f>
        <v>No AOM Match</v>
      </c>
      <c r="D529" s="261" t="str" cm="1">
        <f t="array" ref="D529">_xlfn.TEXTJOIN(CHAR(10),TRUE,_xlfn._xlws.FILTER(AE$2:AE$952,$AD$2:$AD$952=$G529))</f>
        <v>Sunflower</v>
      </c>
      <c r="E529" s="228" t="s">
        <v>27812</v>
      </c>
      <c r="F529" s="228" t="str" cm="1">
        <f t="array" ref="F529">_xlfn.TEXTJOIN(CHAR(10),TRUE,_xlfn._xlws.FILTER(AF$2:AF$952,$AD$2:$AD$952=$G529))</f>
        <v>food_crops_cereals_legumes_green</v>
      </c>
      <c r="G529" s="210" t="s">
        <v>27814</v>
      </c>
      <c r="H529" s="210" t="s">
        <v>27811</v>
      </c>
      <c r="L529" s="207">
        <v>6.5683864076346783</v>
      </c>
      <c r="O529" s="207">
        <v>49.285203154699488</v>
      </c>
      <c r="Y529" s="207">
        <v>13.630964749422544</v>
      </c>
      <c r="Z529" s="207">
        <v>53.520225149003252</v>
      </c>
      <c r="AA529" s="207">
        <v>37.731207242811628</v>
      </c>
      <c r="AB529" s="207">
        <v>96.788522305074991</v>
      </c>
      <c r="AD529" s="210" t="s">
        <v>27800</v>
      </c>
      <c r="AE529" s="207" t="s">
        <v>28487</v>
      </c>
      <c r="AF529" s="207" t="s">
        <v>27649</v>
      </c>
    </row>
    <row r="530" spans="1:32" ht="15.95">
      <c r="A530" s="228" t="str" cm="1">
        <f t="array" ref="A530">IFERROR(_xlfn.TEXTJOIN(CHAR(10),TRUE,_xlfn._xlws.FILTER(AOM[AOM],AOM[ilri_code]=$G530)),"No AOM Match")</f>
        <v>AOM_001337</v>
      </c>
      <c r="B530" s="228" t="str" cm="1">
        <f t="array" ref="B530">IFERROR(_xlfn.TEXTJOIN(CHAR(10),TRUE,_xlfn._xlws.FILTER(AOM[Edge_Value],AOM[ilri_code]=$G530)),"No AOM Match")</f>
        <v>Sunflower Ground</v>
      </c>
      <c r="C530" s="228" t="str" cm="1">
        <f t="array" ref="C530">IFERROR(
  _xlfn.TEXTJOIN(
    CHAR(10),
    TRUE,
    SUBSTITUTE(
      _xlfn._xlws.FILTER(AOM[Path], AOM[ilri_code]=$G530),
      "Management/Livestock Management/Feed Characteristic/Feed Composition/Feed Ingredient/",
      ""
    )
  ),
  "No AOM Match"
)</f>
        <v>Crop Byproduct/Oil Plant ByProducts/Sunflower/Sunflower Ground</v>
      </c>
      <c r="D530" s="264" t="str" cm="1">
        <f t="array" ref="D530">_xlfn.TEXTJOIN(CHAR(10),TRUE,_xlfn._xlws.FILTER(AE$2:AE$952,$AD$2:$AD$952=$G530))</f>
        <v>Sunflower  Meal
Sunflower Meal</v>
      </c>
      <c r="E530" s="264"/>
      <c r="F530" s="228" t="str" cm="1">
        <f t="array" ref="F530">_xlfn.TEXTJOIN(CHAR(10),TRUE,_xlfn._xlws.FILTER(AF$2:AF$952,$AD$2:$AD$952=$G530))</f>
        <v>food_crops_cereals_legumes_green
food_crops_cereals_legumes_green</v>
      </c>
      <c r="G530" s="210" t="s">
        <v>19914</v>
      </c>
      <c r="L530" s="207">
        <v>6.7703846153846152</v>
      </c>
      <c r="O530" s="207">
        <v>50.568076923076923</v>
      </c>
      <c r="Y530" s="207">
        <v>12.965769230769229</v>
      </c>
      <c r="Z530" s="207">
        <v>48.971153846153854</v>
      </c>
      <c r="AA530" s="207">
        <v>35.762692307692312</v>
      </c>
      <c r="AB530" s="207">
        <v>96.144999999999996</v>
      </c>
      <c r="AD530" s="210" t="s">
        <v>27808</v>
      </c>
      <c r="AE530" s="207" t="s">
        <v>28488</v>
      </c>
      <c r="AF530" s="207" t="s">
        <v>27649</v>
      </c>
    </row>
    <row r="531" spans="1:32" ht="63.95">
      <c r="A531" s="261" t="str" cm="1">
        <f t="array" ref="A531">IFERROR(_xlfn.TEXTJOIN(CHAR(10),TRUE,_xlfn._xlws.FILTER(AOM[AOM],AOM[ilri_code]=$G531)),"No AOM Match")</f>
        <v>AOM_001338
AOM_001894</v>
      </c>
      <c r="B531" s="261" t="str" cm="1">
        <f t="array" ref="B531">IFERROR(_xlfn.TEXTJOIN(CHAR(10),TRUE,_xlfn._xlws.FILTER(AOM[Edge_Value],AOM[ilri_code]=$G531)),"No AOM Match")</f>
        <v>Sunflower Seed Cake
Sunflower Seed Cake Ground</v>
      </c>
      <c r="C531" s="261" t="str" cm="1">
        <f t="array" ref="C531">IFERROR(
  _xlfn.TEXTJOIN(
    CHAR(10),
    TRUE,
    SUBSTITUTE(
      _xlfn._xlws.FILTER(AOM[Path], AOM[ilri_code]=$G531),
      "Management/Livestock Management/Feed Characteristic/Feed Composition/Feed Ingredient/",
      ""
    )
  ),
  "No AOM Match"
)</f>
        <v>Crop Byproduct/Oil Plant ByProducts/Sunflower/Sunflower Seed/Sunflower Seed Cake
Crop Byproduct/Oil Plant ByProducts/Sunflower/Sunflower Seed/Sunflower Seed Cake Ground</v>
      </c>
      <c r="D531" s="261" t="str" cm="1">
        <f t="array" ref="D531">_xlfn.TEXTJOIN(CHAR(10),TRUE,_xlfn._xlws.FILTER(AE$2:AE$952,$AD$2:$AD$952=$G531))</f>
        <v>Sunflower cake</v>
      </c>
      <c r="E531" s="228" t="s">
        <v>27819</v>
      </c>
      <c r="F531" s="228" t="str" cm="1">
        <f t="array" ref="F531">_xlfn.TEXTJOIN(CHAR(10),TRUE,_xlfn._xlws.FILTER(AF$2:AF$952,$AD$2:$AD$952=$G531))</f>
        <v>concentrate_feeds_and_agro_industrial_by_products</v>
      </c>
      <c r="G531" s="210" t="s">
        <v>19920</v>
      </c>
      <c r="H531" s="210" t="s">
        <v>27818</v>
      </c>
      <c r="I531" s="207">
        <v>5.6571428571428575</v>
      </c>
      <c r="J531" s="207">
        <v>10.1625</v>
      </c>
      <c r="K531" s="207">
        <v>5.6139999999999999</v>
      </c>
      <c r="L531" s="207">
        <v>7.8387874062255323</v>
      </c>
      <c r="M531" s="207">
        <v>3.1139999999999999</v>
      </c>
      <c r="N531" s="207">
        <v>5.5140000000000002</v>
      </c>
      <c r="O531" s="207">
        <v>53.960219236026084</v>
      </c>
      <c r="P531" s="207">
        <v>146.232</v>
      </c>
      <c r="Q531" s="207">
        <v>52.624000000000002</v>
      </c>
      <c r="R531" s="207">
        <v>14.1</v>
      </c>
      <c r="S531" s="207">
        <v>22.603999999999999</v>
      </c>
      <c r="T531" s="207">
        <v>5.64</v>
      </c>
      <c r="U531" s="207">
        <v>384.95600000000002</v>
      </c>
      <c r="V531" s="207">
        <v>48.238000000000007</v>
      </c>
      <c r="W531" s="207">
        <v>93.897499999999994</v>
      </c>
      <c r="X531" s="207">
        <v>26.704705882352954</v>
      </c>
      <c r="Y531" s="207">
        <v>11.259515346289703</v>
      </c>
      <c r="Z531" s="207">
        <v>42.385972384740683</v>
      </c>
      <c r="AA531" s="207">
        <v>34.035272830795208</v>
      </c>
      <c r="AB531" s="207">
        <v>94.042501305339087</v>
      </c>
      <c r="AD531" s="210" t="s">
        <v>27808</v>
      </c>
      <c r="AE531" s="207" t="s">
        <v>28489</v>
      </c>
      <c r="AF531" s="207" t="s">
        <v>27649</v>
      </c>
    </row>
    <row r="532" spans="1:32" ht="32.1">
      <c r="A532" s="261" t="str" cm="1">
        <f t="array" ref="A532">IFERROR(_xlfn.TEXTJOIN(CHAR(10),TRUE,_xlfn._xlws.FILTER(AOM[AOM],AOM[ilri_code]=$G532)),"No AOM Match")</f>
        <v>No AOM Match</v>
      </c>
      <c r="B532" s="261" t="str" cm="1">
        <f t="array" ref="B532">IFERROR(_xlfn.TEXTJOIN(CHAR(10),TRUE,_xlfn._xlws.FILTER(AOM[Edge_Value],AOM[ilri_code]=$G532)),"No AOM Match")</f>
        <v>No AOM Match</v>
      </c>
      <c r="C532" s="261" t="str" cm="1">
        <f t="array" ref="C532">IFERROR(
  _xlfn.TEXTJOIN(
    CHAR(10),
    TRUE,
    SUBSTITUTE(
      _xlfn._xlws.FILTER(AOM[Path], AOM[ilri_code]=$G532),
      "Management/Livestock Management/Feed Characteristic/Feed Composition/Feed Ingredient/",
      ""
    )
  ),
  "No AOM Match"
)</f>
        <v>No AOM Match</v>
      </c>
      <c r="D532" s="261" t="str" cm="1">
        <f t="array" ref="D532">_xlfn.TEXTJOIN(CHAR(10),TRUE,_xlfn._xlws.FILTER(AE$2:AE$952,$AD$2:$AD$952=$G532))</f>
        <v>Sunflower Cake Milled</v>
      </c>
      <c r="E532" s="228" t="s">
        <v>27822</v>
      </c>
      <c r="F532" s="228" t="str" cm="1">
        <f t="array" ref="F532">_xlfn.TEXTJOIN(CHAR(10),TRUE,_xlfn._xlws.FILTER(AF$2:AF$952,$AD$2:$AD$952=$G532))</f>
        <v>food_crops_cereals_legumes_green</v>
      </c>
      <c r="G532" s="210" t="s">
        <v>27823</v>
      </c>
      <c r="H532" s="210" t="s">
        <v>27821</v>
      </c>
      <c r="L532" s="207">
        <v>7.2198268677302782</v>
      </c>
      <c r="O532" s="207">
        <v>52.478695677388934</v>
      </c>
      <c r="Y532" s="207">
        <v>12.619108526357953</v>
      </c>
      <c r="Z532" s="207">
        <v>43.573992243080049</v>
      </c>
      <c r="AA532" s="207">
        <v>33.387717801610819</v>
      </c>
      <c r="AB532" s="207">
        <v>95.96998124413696</v>
      </c>
      <c r="AD532" s="210" t="s">
        <v>27908</v>
      </c>
      <c r="AE532" s="207" t="s">
        <v>28490</v>
      </c>
      <c r="AF532" s="207" t="s">
        <v>27649</v>
      </c>
    </row>
    <row r="533" spans="1:32" ht="32.1">
      <c r="A533" s="261" t="str" cm="1">
        <f t="array" ref="A533">IFERROR(_xlfn.TEXTJOIN(CHAR(10),TRUE,_xlfn._xlws.FILTER(AOM[AOM],AOM[ilri_code]=$G533)),"No AOM Match")</f>
        <v>No AOM Match</v>
      </c>
      <c r="B533" s="261" t="str" cm="1">
        <f t="array" ref="B533">IFERROR(_xlfn.TEXTJOIN(CHAR(10),TRUE,_xlfn._xlws.FILTER(AOM[Edge_Value],AOM[ilri_code]=$G533)),"No AOM Match")</f>
        <v>No AOM Match</v>
      </c>
      <c r="C533" s="261" t="str" cm="1">
        <f t="array" ref="C533">IFERROR(
  _xlfn.TEXTJOIN(
    CHAR(10),
    TRUE,
    SUBSTITUTE(
      _xlfn._xlws.FILTER(AOM[Path], AOM[ilri_code]=$G533),
      "Management/Livestock Management/Feed Characteristic/Feed Composition/Feed Ingredient/",
      ""
    )
  ),
  "No AOM Match"
)</f>
        <v>No AOM Match</v>
      </c>
      <c r="D533" s="263" t="str" cm="1">
        <f t="array" ref="D533">_xlfn.TEXTJOIN(CHAR(10),TRUE,_xlfn._xlws.FILTER(AE$2:AE$952,$AD$2:$AD$952=$G533))</f>
        <v>Sunflower hull</v>
      </c>
      <c r="E533" s="264"/>
      <c r="F533" s="228" t="str" cm="1">
        <f t="array" ref="F533">_xlfn.TEXTJOIN(CHAR(10),TRUE,_xlfn._xlws.FILTER(AF$2:AF$952,$AD$2:$AD$952=$G533))</f>
        <v>concentrate_feeds_and_agro_industrial_by_products</v>
      </c>
      <c r="G533" s="210" t="s">
        <v>27631</v>
      </c>
      <c r="W533" s="207">
        <v>96.58</v>
      </c>
      <c r="X533" s="207">
        <v>3.44</v>
      </c>
      <c r="Y533" s="207">
        <v>9.25</v>
      </c>
      <c r="Z533" s="207">
        <v>88.410000000000011</v>
      </c>
      <c r="AA533" s="207">
        <v>50.06</v>
      </c>
      <c r="AB533" s="207">
        <v>97.23</v>
      </c>
      <c r="AD533" s="210" t="s">
        <v>27756</v>
      </c>
      <c r="AE533" s="207" t="s">
        <v>28491</v>
      </c>
      <c r="AF533" s="207" t="s">
        <v>27649</v>
      </c>
    </row>
    <row r="534" spans="1:32" ht="15.95">
      <c r="A534" s="261" t="str" cm="1">
        <f t="array" ref="A534">IFERROR(_xlfn.TEXTJOIN(CHAR(10),TRUE,_xlfn._xlws.FILTER(AOM[AOM],AOM[ilri_code]=$G534)),"No AOM Match")</f>
        <v>No AOM Match</v>
      </c>
      <c r="B534" s="261" t="str" cm="1">
        <f t="array" ref="B534">IFERROR(_xlfn.TEXTJOIN(CHAR(10),TRUE,_xlfn._xlws.FILTER(AOM[Edge_Value],AOM[ilri_code]=$G534)),"No AOM Match")</f>
        <v>No AOM Match</v>
      </c>
      <c r="C534" s="261" t="str" cm="1">
        <f t="array" ref="C534">IFERROR(
  _xlfn.TEXTJOIN(
    CHAR(10),
    TRUE,
    SUBSTITUTE(
      _xlfn._xlws.FILTER(AOM[Path], AOM[ilri_code]=$G534),
      "Management/Livestock Management/Feed Characteristic/Feed Composition/Feed Ingredient/",
      ""
    )
  ),
  "No AOM Match"
)</f>
        <v>No AOM Match</v>
      </c>
      <c r="D534" s="263" t="str" cm="1">
        <f t="array" ref="D534">_xlfn.TEXTJOIN(CHAR(10),TRUE,_xlfn._xlws.FILTER(AE$2:AE$952,$AD$2:$AD$952=$G534))</f>
        <v>Sunflower Seed Cake</v>
      </c>
      <c r="E534" s="264"/>
      <c r="F534" s="228" t="str" cm="1">
        <f t="array" ref="F534">_xlfn.TEXTJOIN(CHAR(10),TRUE,_xlfn._xlws.FILTER(AF$2:AF$952,$AD$2:$AD$952=$G534))</f>
        <v>food_crops_cereals_legumes_green</v>
      </c>
      <c r="G534" s="210" t="s">
        <v>27826</v>
      </c>
      <c r="L534" s="207">
        <v>6.35</v>
      </c>
      <c r="O534" s="207">
        <v>47.33</v>
      </c>
      <c r="Y534" s="207">
        <v>13.28</v>
      </c>
      <c r="Z534" s="207">
        <v>51.35</v>
      </c>
      <c r="AA534" s="207">
        <v>38.409999999999997</v>
      </c>
      <c r="AB534" s="207">
        <v>96.5</v>
      </c>
      <c r="AD534" s="210" t="s">
        <v>28492</v>
      </c>
      <c r="AE534" s="207" t="s">
        <v>28493</v>
      </c>
      <c r="AF534" s="207" t="s">
        <v>27649</v>
      </c>
    </row>
    <row r="535" spans="1:32" ht="15.95">
      <c r="A535" s="261" t="str" cm="1">
        <f t="array" ref="A535">IFERROR(_xlfn.TEXTJOIN(CHAR(10),TRUE,_xlfn._xlws.FILTER(AOM[AOM],AOM[ilri_code]=$G535)),"No AOM Match")</f>
        <v>No AOM Match</v>
      </c>
      <c r="B535" s="261" t="str" cm="1">
        <f t="array" ref="B535">IFERROR(_xlfn.TEXTJOIN(CHAR(10),TRUE,_xlfn._xlws.FILTER(AOM[Edge_Value],AOM[ilri_code]=$G535)),"No AOM Match")</f>
        <v>No AOM Match</v>
      </c>
      <c r="C535" s="261" t="str" cm="1">
        <f t="array" ref="C535">IFERROR(
  _xlfn.TEXTJOIN(
    CHAR(10),
    TRUE,
    SUBSTITUTE(
      _xlfn._xlws.FILTER(AOM[Path], AOM[ilri_code]=$G535),
      "Management/Livestock Management/Feed Characteristic/Feed Composition/Feed Ingredient/",
      ""
    )
  ),
  "No AOM Match"
)</f>
        <v>No AOM Match</v>
      </c>
      <c r="D535" s="261" t="str" cm="1">
        <f t="array" ref="D535">_xlfn.TEXTJOIN(CHAR(10),TRUE,_xlfn._xlws.FILTER(AE$2:AE$952,$AD$2:$AD$952=$G535))</f>
        <v>Sweeping  ( Residue Collected Off Mill)</v>
      </c>
      <c r="F535" s="228" t="str" cm="1">
        <f t="array" ref="F535">_xlfn.TEXTJOIN(CHAR(10),TRUE,_xlfn._xlws.FILTER(AF$2:AF$952,$AD$2:$AD$952=$G535))</f>
        <v>food_crops_cereals_legumes_residues</v>
      </c>
      <c r="G535" s="210" t="s">
        <v>27944</v>
      </c>
      <c r="L535" s="207">
        <v>8.8800000000000008</v>
      </c>
      <c r="O535" s="207">
        <v>62.67</v>
      </c>
      <c r="Y535" s="207">
        <v>4.28</v>
      </c>
      <c r="Z535" s="207">
        <v>48.92</v>
      </c>
      <c r="AA535" s="207">
        <v>21.79</v>
      </c>
      <c r="AB535" s="207">
        <v>92.82</v>
      </c>
      <c r="AD535" s="210" t="s">
        <v>27880</v>
      </c>
      <c r="AE535" s="207" t="s">
        <v>28494</v>
      </c>
      <c r="AF535" s="207" t="s">
        <v>27649</v>
      </c>
    </row>
    <row r="536" spans="1:32" ht="15.95">
      <c r="A536" s="261" t="str" cm="1">
        <f t="array" ref="A536">IFERROR(_xlfn.TEXTJOIN(CHAR(10),TRUE,_xlfn._xlws.FILTER(AOM[AOM],AOM[ilri_code]=$G536)),"No AOM Match")</f>
        <v>No AOM Match</v>
      </c>
      <c r="B536" s="261" t="str" cm="1">
        <f t="array" ref="B536">IFERROR(_xlfn.TEXTJOIN(CHAR(10),TRUE,_xlfn._xlws.FILTER(AOM[Edge_Value],AOM[ilri_code]=$G536)),"No AOM Match")</f>
        <v>No AOM Match</v>
      </c>
      <c r="C536" s="261" t="str" cm="1">
        <f t="array" ref="C536">IFERROR(
  _xlfn.TEXTJOIN(
    CHAR(10),
    TRUE,
    SUBSTITUTE(
      _xlfn._xlws.FILTER(AOM[Path], AOM[ilri_code]=$G536),
      "Management/Livestock Management/Feed Characteristic/Feed Composition/Feed Ingredient/",
      ""
    )
  ),
  "No AOM Match"
)</f>
        <v>No AOM Match</v>
      </c>
      <c r="D536" s="261" t="str" cm="1">
        <f t="array" ref="D536">_xlfn.TEXTJOIN(CHAR(10),TRUE,_xlfn._xlws.FILTER(AE$2:AE$952,$AD$2:$AD$952=$G536))</f>
        <v>Sweeping ( Collected Off Milling Machine)</v>
      </c>
      <c r="F536" s="228" t="str" cm="1">
        <f t="array" ref="F536">_xlfn.TEXTJOIN(CHAR(10),TRUE,_xlfn._xlws.FILTER(AF$2:AF$952,$AD$2:$AD$952=$G536))</f>
        <v>food_crops_cereals_legumes_residues</v>
      </c>
      <c r="G536" s="210" t="s">
        <v>27947</v>
      </c>
      <c r="L536" s="207">
        <v>8.82</v>
      </c>
      <c r="O536" s="207">
        <v>69.16</v>
      </c>
      <c r="Y536" s="207">
        <v>5.0999999999999996</v>
      </c>
      <c r="Z536" s="207">
        <v>22.16</v>
      </c>
      <c r="AA536" s="207">
        <v>13.91</v>
      </c>
      <c r="AB536" s="207">
        <v>94.19</v>
      </c>
      <c r="AD536" s="210" t="s">
        <v>22810</v>
      </c>
      <c r="AE536" s="207" t="s">
        <v>28495</v>
      </c>
      <c r="AF536" s="207" t="s">
        <v>27649</v>
      </c>
    </row>
    <row r="537" spans="1:32" ht="15.95">
      <c r="A537" s="261" t="str" cm="1">
        <f t="array" ref="A537">IFERROR(_xlfn.TEXTJOIN(CHAR(10),TRUE,_xlfn._xlws.FILTER(AOM[AOM],AOM[ilri_code]=$G537)),"No AOM Match")</f>
        <v>No AOM Match</v>
      </c>
      <c r="B537" s="261" t="str" cm="1">
        <f t="array" ref="B537">IFERROR(_xlfn.TEXTJOIN(CHAR(10),TRUE,_xlfn._xlws.FILTER(AOM[Edge_Value],AOM[ilri_code]=$G537)),"No AOM Match")</f>
        <v>No AOM Match</v>
      </c>
      <c r="C537" s="261" t="str" cm="1">
        <f t="array" ref="C537">IFERROR(
  _xlfn.TEXTJOIN(
    CHAR(10),
    TRUE,
    SUBSTITUTE(
      _xlfn._xlws.FILTER(AOM[Path], AOM[ilri_code]=$G537),
      "Management/Livestock Management/Feed Characteristic/Feed Composition/Feed Ingredient/",
      ""
    )
  ),
  "No AOM Match"
)</f>
        <v>No AOM Match</v>
      </c>
      <c r="D537" s="261" t="str" cm="1">
        <f t="array" ref="D537">_xlfn.TEXTJOIN(CHAR(10),TRUE,_xlfn._xlws.FILTER(AE$2:AE$952,$AD$2:$AD$952=$G537))</f>
        <v>Sweet clover</v>
      </c>
      <c r="F537" s="228" t="str" cm="1">
        <f t="array" ref="F537">_xlfn.TEXTJOIN(CHAR(10),TRUE,_xlfn._xlws.FILTER(AF$2:AF$952,$AD$2:$AD$952=$G537))</f>
        <v>Herbaceous forages-all data</v>
      </c>
      <c r="G537" s="210" t="s">
        <v>28496</v>
      </c>
      <c r="K537" s="207">
        <v>6.3150000000000004</v>
      </c>
      <c r="L537" s="207">
        <v>10.129999999999999</v>
      </c>
      <c r="M537" s="207">
        <v>3.9349999999999996</v>
      </c>
      <c r="N537" s="207">
        <v>6.4399999999999995</v>
      </c>
      <c r="O537" s="207">
        <v>70.574999999999989</v>
      </c>
      <c r="W537" s="207">
        <v>88.59</v>
      </c>
      <c r="X537" s="207">
        <v>20.905000000000001</v>
      </c>
      <c r="Y537" s="207">
        <v>4.8899999999999997</v>
      </c>
      <c r="Z537" s="207">
        <v>41.79</v>
      </c>
      <c r="AA537" s="207">
        <v>25.305</v>
      </c>
      <c r="AB537" s="207">
        <v>89.495000000000005</v>
      </c>
      <c r="AD537" s="210" t="s">
        <v>23087</v>
      </c>
      <c r="AE537" s="207" t="s">
        <v>28497</v>
      </c>
      <c r="AF537" s="207" t="s">
        <v>27649</v>
      </c>
    </row>
    <row r="538" spans="1:32" ht="32.1">
      <c r="A538" s="261" t="str" cm="1">
        <f t="array" ref="A538">IFERROR(_xlfn.TEXTJOIN(CHAR(10),TRUE,_xlfn._xlws.FILTER(AOM[AOM],AOM[ilri_code]=$G538)),"No AOM Match")</f>
        <v>No AOM Match</v>
      </c>
      <c r="B538" s="261" t="str" cm="1">
        <f t="array" ref="B538">IFERROR(_xlfn.TEXTJOIN(CHAR(10),TRUE,_xlfn._xlws.FILTER(AOM[Edge_Value],AOM[ilri_code]=$G538)),"No AOM Match")</f>
        <v>No AOM Match</v>
      </c>
      <c r="C538" s="261" t="str" cm="1">
        <f t="array" ref="C538">IFERROR(
  _xlfn.TEXTJOIN(
    CHAR(10),
    TRUE,
    SUBSTITUTE(
      _xlfn._xlws.FILTER(AOM[Path], AOM[ilri_code]=$G538),
      "Management/Livestock Management/Feed Characteristic/Feed Composition/Feed Ingredient/",
      ""
    )
  ),
  "No AOM Match"
)</f>
        <v>No AOM Match</v>
      </c>
      <c r="D538" s="261" t="str" cm="1">
        <f t="array" ref="D538">_xlfn.TEXTJOIN(CHAR(10),TRUE,_xlfn._xlws.FILTER(AE$2:AE$952,$AD$2:$AD$952=$G538))</f>
        <v>Sweet lupin forage</v>
      </c>
      <c r="F538" s="228" t="str" cm="1">
        <f t="array" ref="F538">_xlfn.TEXTJOIN(CHAR(10),TRUE,_xlfn._xlws.FILTER(AF$2:AF$952,$AD$2:$AD$952=$G538))</f>
        <v>Herbaceous forages-all data</v>
      </c>
      <c r="G538" s="210" t="s">
        <v>28451</v>
      </c>
      <c r="L538" s="207">
        <v>10.139861111111109</v>
      </c>
      <c r="O538" s="207">
        <v>71.457037037037026</v>
      </c>
      <c r="W538" s="207">
        <v>85.51493055555558</v>
      </c>
      <c r="X538" s="207">
        <v>22.56194444444445</v>
      </c>
      <c r="Y538" s="207">
        <v>5.4456250000000006</v>
      </c>
      <c r="Z538" s="207">
        <v>47.896805555555559</v>
      </c>
      <c r="AA538" s="207">
        <v>35.246527777777786</v>
      </c>
      <c r="AB538" s="207">
        <v>90.455925925925939</v>
      </c>
      <c r="AD538" s="210" t="s">
        <v>23087</v>
      </c>
      <c r="AE538" s="207" t="s">
        <v>28498</v>
      </c>
      <c r="AF538" s="207" t="s">
        <v>27649</v>
      </c>
    </row>
    <row r="539" spans="1:32" ht="32.1">
      <c r="A539" s="261" t="str" cm="1">
        <f t="array" ref="A539">IFERROR(_xlfn.TEXTJOIN(CHAR(10),TRUE,_xlfn._xlws.FILTER(AOM[AOM],AOM[ilri_code]=$G539)),"No AOM Match")</f>
        <v>AOM_000680
AOM_003061</v>
      </c>
      <c r="B539" s="261" t="str" cm="1">
        <f t="array" ref="B539">IFERROR(_xlfn.TEXTJOIN(CHAR(10),TRUE,_xlfn._xlws.FILTER(AOM[Edge_Value],AOM[ilri_code]=$G539)),"No AOM Match")</f>
        <v>Sweet Potato
Ipomoea triloba</v>
      </c>
      <c r="C539" s="261" t="str" cm="1">
        <f t="array" ref="C539">IFERROR(
  _xlfn.TEXTJOIN(
    CHAR(10),
    TRUE,
    SUBSTITUTE(
      _xlfn._xlws.FILTER(AOM[Path], AOM[ilri_code]=$G539),
      "Management/Livestock Management/Feed Characteristic/Feed Composition/Feed Ingredient/",
      ""
    )
  ),
  "No AOM Match"
)</f>
        <v>Crop Product/Roots and Tuber Products/Sweet Potato
Forage Plants/Other Forage Plants/Ipomoea triloba</v>
      </c>
      <c r="D539" s="261" t="str" cm="1">
        <f t="array" ref="D539">_xlfn.TEXTJOIN(CHAR(10),TRUE,_xlfn._xlws.FILTER(AE$2:AE$952,$AD$2:$AD$952=$G539))</f>
        <v>Sweet potato</v>
      </c>
      <c r="F539" s="228" t="str" cm="1">
        <f t="array" ref="F539">_xlfn.TEXTJOIN(CHAR(10),TRUE,_xlfn._xlws.FILTER(AF$2:AF$952,$AD$2:$AD$952=$G539))</f>
        <v>food_crops_roots_tubers</v>
      </c>
      <c r="G539" s="210" t="s">
        <v>20635</v>
      </c>
      <c r="I539" s="207">
        <v>10.7</v>
      </c>
      <c r="J539" s="207">
        <v>1.7999999999999998</v>
      </c>
      <c r="K539" s="207">
        <v>5.92</v>
      </c>
      <c r="L539" s="207">
        <v>13.052307692307693</v>
      </c>
      <c r="M539" s="207">
        <v>3.4499999999999997</v>
      </c>
      <c r="N539" s="207">
        <v>5.9</v>
      </c>
      <c r="O539" s="207">
        <v>82.973076923076931</v>
      </c>
      <c r="P539" s="207">
        <v>20.324999999999999</v>
      </c>
      <c r="Q539" s="207">
        <v>179.755</v>
      </c>
      <c r="R539" s="207">
        <v>27.75</v>
      </c>
      <c r="S539" s="207">
        <v>14.950000000000001</v>
      </c>
      <c r="T539" s="207">
        <v>3.5</v>
      </c>
      <c r="U539" s="207">
        <v>590.17000000000007</v>
      </c>
      <c r="V539" s="207">
        <v>63.58</v>
      </c>
      <c r="W539" s="207">
        <v>93.702222222222176</v>
      </c>
      <c r="X539" s="207">
        <v>5.652222222222222</v>
      </c>
      <c r="Y539" s="207">
        <v>3.5356000000000001</v>
      </c>
      <c r="Z539" s="207">
        <v>49.283703703703708</v>
      </c>
      <c r="AA539" s="207">
        <v>16.146296296296295</v>
      </c>
      <c r="AB539" s="207">
        <v>90.944814814814805</v>
      </c>
    </row>
    <row r="540" spans="1:32" ht="63.95">
      <c r="A540" s="261" t="str" cm="1">
        <f t="array" ref="A540">IFERROR(_xlfn.TEXTJOIN(CHAR(10),TRUE,_xlfn._xlws.FILTER(AOM[AOM],AOM[ilri_code]=$G540)),"No AOM Match")</f>
        <v>No AOM Match</v>
      </c>
      <c r="B540" s="261" t="str" cm="1">
        <f t="array" ref="B540">IFERROR(_xlfn.TEXTJOIN(CHAR(10),TRUE,_xlfn._xlws.FILTER(AOM[Edge_Value],AOM[ilri_code]=$G540)),"No AOM Match")</f>
        <v>No AOM Match</v>
      </c>
      <c r="C540" s="261" t="str" cm="1">
        <f t="array" ref="C540">IFERROR(
  _xlfn.TEXTJOIN(
    CHAR(10),
    TRUE,
    SUBSTITUTE(
      _xlfn._xlws.FILTER(AOM[Path], AOM[ilri_code]=$G540),
      "Management/Livestock Management/Feed Characteristic/Feed Composition/Feed Ingredient/",
      ""
    )
  ),
  "No AOM Match"
)</f>
        <v>No AOM Match</v>
      </c>
      <c r="D540" s="263" t="str" cm="1">
        <f t="array" ref="D540">_xlfn.TEXTJOIN(CHAR(10),TRUE,_xlfn._xlws.FILTER(AE$2:AE$952,$AD$2:$AD$952=$G540))</f>
        <v>Sweet potato leaf</v>
      </c>
      <c r="E540" s="264"/>
      <c r="F540" s="228" t="str" cm="1">
        <f t="array" ref="F540">_xlfn.TEXTJOIN(CHAR(10),TRUE,_xlfn._xlws.FILTER(AF$2:AF$952,$AD$2:$AD$952=$G540))</f>
        <v>food_crops_roots_tubers</v>
      </c>
      <c r="G540" s="210" t="s">
        <v>28100</v>
      </c>
      <c r="O540" s="207">
        <v>76.58</v>
      </c>
      <c r="W540" s="207">
        <v>86.19</v>
      </c>
      <c r="X540" s="207">
        <v>23.69</v>
      </c>
      <c r="Y540" s="207">
        <v>3.76</v>
      </c>
      <c r="Z540" s="207">
        <v>26.6</v>
      </c>
      <c r="AA540" s="207">
        <v>20.39</v>
      </c>
      <c r="AB540" s="207">
        <v>92.73</v>
      </c>
    </row>
    <row r="541" spans="1:32" ht="15.95">
      <c r="A541" s="261" t="str" cm="1">
        <f t="array" ref="A541">IFERROR(_xlfn.TEXTJOIN(CHAR(10),TRUE,_xlfn._xlws.FILTER(AOM[AOM],AOM[ilri_code]=$G541)),"No AOM Match")</f>
        <v>No AOM Match</v>
      </c>
      <c r="B541" s="261" t="str" cm="1">
        <f t="array" ref="B541">IFERROR(_xlfn.TEXTJOIN(CHAR(10),TRUE,_xlfn._xlws.FILTER(AOM[Edge_Value],AOM[ilri_code]=$G541)),"No AOM Match")</f>
        <v>No AOM Match</v>
      </c>
      <c r="C541" s="261" t="str" cm="1">
        <f t="array" ref="C541">IFERROR(
  _xlfn.TEXTJOIN(
    CHAR(10),
    TRUE,
    SUBSTITUTE(
      _xlfn._xlws.FILTER(AOM[Path], AOM[ilri_code]=$G541),
      "Management/Livestock Management/Feed Characteristic/Feed Composition/Feed Ingredient/",
      ""
    )
  ),
  "No AOM Match"
)</f>
        <v>No AOM Match</v>
      </c>
      <c r="D541" s="263" t="str" cm="1">
        <f t="array" ref="D541">_xlfn.TEXTJOIN(CHAR(10),TRUE,_xlfn._xlws.FILTER(AE$2:AE$952,$AD$2:$AD$952=$G541))</f>
        <v>Sweet potato leaf + petiole</v>
      </c>
      <c r="E541" s="264"/>
      <c r="F541" s="228" t="str" cm="1">
        <f t="array" ref="F541">_xlfn.TEXTJOIN(CHAR(10),TRUE,_xlfn._xlws.FILTER(AF$2:AF$952,$AD$2:$AD$952=$G541))</f>
        <v>food_crops_roots_tubers</v>
      </c>
      <c r="G541" s="210" t="s">
        <v>28080</v>
      </c>
      <c r="W541" s="207">
        <v>81.71899999999998</v>
      </c>
      <c r="Y541" s="207">
        <v>4.2320000000000011</v>
      </c>
      <c r="Z541" s="207">
        <v>25.904000000000003</v>
      </c>
      <c r="AA541" s="207">
        <v>18.991</v>
      </c>
      <c r="AB541" s="207">
        <v>92.031999999999996</v>
      </c>
    </row>
    <row r="542" spans="1:32" ht="15.95">
      <c r="A542" s="261" t="str" cm="1">
        <f t="array" ref="A542">IFERROR(_xlfn.TEXTJOIN(CHAR(10),TRUE,_xlfn._xlws.FILTER(AOM[AOM],AOM[ilri_code]=$G542)),"No AOM Match")</f>
        <v>No AOM Match</v>
      </c>
      <c r="B542" s="261" t="str" cm="1">
        <f t="array" ref="B542">IFERROR(_xlfn.TEXTJOIN(CHAR(10),TRUE,_xlfn._xlws.FILTER(AOM[Edge_Value],AOM[ilri_code]=$G542)),"No AOM Match")</f>
        <v>No AOM Match</v>
      </c>
      <c r="C542" s="261" t="str" cm="1">
        <f t="array" ref="C542">IFERROR(
  _xlfn.TEXTJOIN(
    CHAR(10),
    TRUE,
    SUBSTITUTE(
      _xlfn._xlws.FILTER(AOM[Path], AOM[ilri_code]=$G542),
      "Management/Livestock Management/Feed Characteristic/Feed Composition/Feed Ingredient/",
      ""
    )
  ),
  "No AOM Match"
)</f>
        <v>No AOM Match</v>
      </c>
      <c r="D542" s="263" t="str" cm="1">
        <f t="array" ref="D542">_xlfn.TEXTJOIN(CHAR(10),TRUE,_xlfn._xlws.FILTER(AE$2:AE$952,$AD$2:$AD$952=$G542))</f>
        <v>Sweet potato root</v>
      </c>
      <c r="E542" s="264"/>
      <c r="F542" s="228" t="str" cm="1">
        <f t="array" ref="F542">_xlfn.TEXTJOIN(CHAR(10),TRUE,_xlfn._xlws.FILTER(AF$2:AF$952,$AD$2:$AD$952=$G542))</f>
        <v>food_crops_roots_tubers</v>
      </c>
      <c r="G542" s="210" t="s">
        <v>28092</v>
      </c>
      <c r="K542" s="207">
        <v>6.4052941176470579</v>
      </c>
      <c r="L542" s="207">
        <v>10.243411764705881</v>
      </c>
      <c r="M542" s="207">
        <v>3.997294117647058</v>
      </c>
      <c r="N542" s="207">
        <v>6.507058823529408</v>
      </c>
      <c r="O542" s="207">
        <v>71.732976190476222</v>
      </c>
      <c r="R542" s="207">
        <v>18.505633802816906</v>
      </c>
      <c r="W542" s="207">
        <v>89.972824427480958</v>
      </c>
      <c r="X542" s="207">
        <v>9.966641221374049</v>
      </c>
      <c r="Y542" s="207">
        <v>5.4603816793893136</v>
      </c>
      <c r="Z542" s="207">
        <v>34.073740458015266</v>
      </c>
      <c r="AA542" s="207">
        <v>22.614885496183206</v>
      </c>
      <c r="AB542" s="207">
        <v>93.186106870228997</v>
      </c>
    </row>
    <row r="543" spans="1:32" ht="15.95">
      <c r="A543" s="261" t="str" cm="1">
        <f t="array" ref="A543">IFERROR(_xlfn.TEXTJOIN(CHAR(10),TRUE,_xlfn._xlws.FILTER(AOM[AOM],AOM[ilri_code]=$G543)),"No AOM Match")</f>
        <v>No AOM Match</v>
      </c>
      <c r="B543" s="261" t="str" cm="1">
        <f t="array" ref="B543">IFERROR(_xlfn.TEXTJOIN(CHAR(10),TRUE,_xlfn._xlws.FILTER(AOM[Edge_Value],AOM[ilri_code]=$G543)),"No AOM Match")</f>
        <v>No AOM Match</v>
      </c>
      <c r="C543" s="261" t="str" cm="1">
        <f t="array" ref="C543">IFERROR(
  _xlfn.TEXTJOIN(
    CHAR(10),
    TRUE,
    SUBSTITUTE(
      _xlfn._xlws.FILTER(AOM[Path], AOM[ilri_code]=$G543),
      "Management/Livestock Management/Feed Characteristic/Feed Composition/Feed Ingredient/",
      ""
    )
  ),
  "No AOM Match"
)</f>
        <v>No AOM Match</v>
      </c>
      <c r="D543" s="263" t="str" cm="1">
        <f t="array" ref="D543">_xlfn.TEXTJOIN(CHAR(10),TRUE,_xlfn._xlws.FILTER(AE$2:AE$952,$AD$2:$AD$952=$G543))</f>
        <v>Sweet potato stem</v>
      </c>
      <c r="E543" s="264"/>
      <c r="F543" s="228" t="str" cm="1">
        <f t="array" ref="F543">_xlfn.TEXTJOIN(CHAR(10),TRUE,_xlfn._xlws.FILTER(AF$2:AF$952,$AD$2:$AD$952=$G543))</f>
        <v>food_crops_roots_tubers</v>
      </c>
      <c r="G543" s="210" t="s">
        <v>28077</v>
      </c>
      <c r="W543" s="207">
        <v>84.146000000000001</v>
      </c>
      <c r="Y543" s="207">
        <v>5.3469999999999995</v>
      </c>
      <c r="Z543" s="207">
        <v>39.938000000000002</v>
      </c>
      <c r="AA543" s="207">
        <v>30.775000000000006</v>
      </c>
      <c r="AB543" s="207">
        <v>91.679000000000002</v>
      </c>
      <c r="AD543" s="210" t="s">
        <v>28400</v>
      </c>
      <c r="AE543" s="207" t="s">
        <v>28499</v>
      </c>
      <c r="AF543" s="207" t="s">
        <v>27649</v>
      </c>
    </row>
    <row r="544" spans="1:32" ht="15.95">
      <c r="A544" s="261" t="str" cm="1">
        <f t="array" ref="A544">IFERROR(_xlfn.TEXTJOIN(CHAR(10),TRUE,_xlfn._xlws.FILTER(AOM[AOM],AOM[ilri_code]=$G544)),"No AOM Match")</f>
        <v>No AOM Match</v>
      </c>
      <c r="B544" s="261" t="str" cm="1">
        <f t="array" ref="B544">IFERROR(_xlfn.TEXTJOIN(CHAR(10),TRUE,_xlfn._xlws.FILTER(AOM[Edge_Value],AOM[ilri_code]=$G544)),"No AOM Match")</f>
        <v>No AOM Match</v>
      </c>
      <c r="C544" s="261" t="str" cm="1">
        <f t="array" ref="C544">IFERROR(
  _xlfn.TEXTJOIN(
    CHAR(10),
    TRUE,
    SUBSTITUTE(
      _xlfn._xlws.FILTER(AOM[Path], AOM[ilri_code]=$G544),
      "Management/Livestock Management/Feed Characteristic/Feed Composition/Feed Ingredient/",
      ""
    )
  ),
  "No AOM Match"
)</f>
        <v>No AOM Match</v>
      </c>
      <c r="D544" s="263" t="str" cm="1">
        <f t="array" ref="D544">_xlfn.TEXTJOIN(CHAR(10),TRUE,_xlfn._xlws.FILTER(AE$2:AE$952,$AD$2:$AD$952=$G544))</f>
        <v>Sweet potato stem + vines</v>
      </c>
      <c r="E544" s="264"/>
      <c r="F544" s="228" t="str" cm="1">
        <f t="array" ref="F544">_xlfn.TEXTJOIN(CHAR(10),TRUE,_xlfn._xlws.FILTER(AF$2:AF$952,$AD$2:$AD$952=$G544))</f>
        <v>food_crops_roots_tubers</v>
      </c>
      <c r="G544" s="210" t="s">
        <v>28095</v>
      </c>
      <c r="K544" s="207">
        <v>5.8142036553524816</v>
      </c>
      <c r="L544" s="207">
        <v>9.4003916449085825</v>
      </c>
      <c r="M544" s="207">
        <v>3.3385639686684021</v>
      </c>
      <c r="N544" s="207">
        <v>5.7693472584856442</v>
      </c>
      <c r="O544" s="207">
        <v>69.167728459530025</v>
      </c>
      <c r="R544" s="207">
        <v>27.593750000000014</v>
      </c>
      <c r="W544" s="207">
        <v>84.095937500000062</v>
      </c>
      <c r="X544" s="207">
        <v>20.139401041666677</v>
      </c>
      <c r="Y544" s="207">
        <v>5.6182812500000017</v>
      </c>
      <c r="Z544" s="207">
        <v>32.906015624999988</v>
      </c>
      <c r="AA544" s="207">
        <v>24.17432291666664</v>
      </c>
      <c r="AB544" s="207">
        <v>92.410494791666693</v>
      </c>
    </row>
    <row r="545" spans="1:32" ht="32.1">
      <c r="A545" s="261" t="str" cm="1">
        <f t="array" ref="A545">IFERROR(_xlfn.TEXTJOIN(CHAR(10),TRUE,_xlfn._xlws.FILTER(AOM[AOM],AOM[ilri_code]=$G545)),"No AOM Match")</f>
        <v>AOM_001840</v>
      </c>
      <c r="B545" s="261" t="str" cm="1">
        <f t="array" ref="B545">IFERROR(_xlfn.TEXTJOIN(CHAR(10),TRUE,_xlfn._xlws.FILTER(AOM[Edge_Value],AOM[ilri_code]=$G545)),"No AOM Match")</f>
        <v>Sweet Potato Tuber</v>
      </c>
      <c r="C545" s="261" t="str" cm="1">
        <f t="array" ref="C545">IFERROR(
  _xlfn.TEXTJOIN(
    CHAR(10),
    TRUE,
    SUBSTITUTE(
      _xlfn._xlws.FILTER(AOM[Path], AOM[ilri_code]=$G545),
      "Management/Livestock Management/Feed Characteristic/Feed Composition/Feed Ingredient/",
      ""
    )
  ),
  "No AOM Match"
)</f>
        <v>Crop Product/Roots and Tuber Products/Sweet Potato/Sweet Potato Tuber</v>
      </c>
      <c r="D545" s="263" t="str" cm="1">
        <f t="array" ref="D545">_xlfn.TEXTJOIN(CHAR(10),TRUE,_xlfn._xlws.FILTER(AE$2:AE$952,$AD$2:$AD$952=$G545))</f>
        <v>Sweet potato tuber</v>
      </c>
      <c r="E545" s="264"/>
      <c r="F545" s="228" t="str" cm="1">
        <f t="array" ref="F545">_xlfn.TEXTJOIN(CHAR(10),TRUE,_xlfn._xlws.FILTER(AF$2:AF$952,$AD$2:$AD$952=$G545))</f>
        <v>food_crops_roots_tubers</v>
      </c>
      <c r="G545" s="210" t="s">
        <v>20639</v>
      </c>
      <c r="L545" s="207">
        <v>10.459860465116275</v>
      </c>
      <c r="O545" s="207">
        <v>65.09583333333326</v>
      </c>
      <c r="W545" s="207">
        <v>85.593564814814755</v>
      </c>
      <c r="X545" s="207">
        <v>9.1914351851851865</v>
      </c>
      <c r="Y545" s="207">
        <v>12.131620370370365</v>
      </c>
      <c r="Z545" s="207">
        <v>46.19944444444446</v>
      </c>
      <c r="AA545" s="207">
        <v>43.461481481481478</v>
      </c>
      <c r="AB545" s="207">
        <v>91.00152777777781</v>
      </c>
      <c r="AD545" s="210" t="s">
        <v>20945</v>
      </c>
      <c r="AE545" s="207" t="s">
        <v>28500</v>
      </c>
      <c r="AF545" s="207" t="s">
        <v>27649</v>
      </c>
    </row>
    <row r="546" spans="1:32" ht="15.95">
      <c r="A546" s="261" t="str" cm="1">
        <f t="array" ref="A546">IFERROR(_xlfn.TEXTJOIN(CHAR(10),TRUE,_xlfn._xlws.FILTER(AOM[AOM],AOM[ilri_code]=$G546)),"No AOM Match")</f>
        <v>No AOM Match</v>
      </c>
      <c r="B546" s="261" t="str" cm="1">
        <f t="array" ref="B546">IFERROR(_xlfn.TEXTJOIN(CHAR(10),TRUE,_xlfn._xlws.FILTER(AOM[Edge_Value],AOM[ilri_code]=$G546)),"No AOM Match")</f>
        <v>No AOM Match</v>
      </c>
      <c r="C546" s="261" t="str" cm="1">
        <f t="array" ref="C546">IFERROR(
  _xlfn.TEXTJOIN(
    CHAR(10),
    TRUE,
    SUBSTITUTE(
      _xlfn._xlws.FILTER(AOM[Path], AOM[ilri_code]=$G546),
      "Management/Livestock Management/Feed Characteristic/Feed Composition/Feed Ingredient/",
      ""
    )
  ),
  "No AOM Match"
)</f>
        <v>No AOM Match</v>
      </c>
      <c r="D546" s="263" t="str" cm="1">
        <f t="array" ref="D546">_xlfn.TEXTJOIN(CHAR(10),TRUE,_xlfn._xlws.FILTER(AE$2:AE$952,$AD$2:$AD$952=$G546))</f>
        <v>Sweet potato vine silage</v>
      </c>
      <c r="E546" s="264"/>
      <c r="F546" s="228" t="str" cm="1">
        <f t="array" ref="F546">_xlfn.TEXTJOIN(CHAR(10),TRUE,_xlfn._xlws.FILTER(AF$2:AF$952,$AD$2:$AD$952=$G546))</f>
        <v>food_crops_roots_tubers</v>
      </c>
      <c r="G546" s="210" t="s">
        <v>28111</v>
      </c>
      <c r="W546" s="207">
        <v>95.79</v>
      </c>
      <c r="X546" s="207">
        <v>13.35</v>
      </c>
      <c r="Z546" s="207">
        <v>53.66</v>
      </c>
      <c r="AA546" s="207">
        <v>39.299999999999997</v>
      </c>
      <c r="AB546" s="207">
        <v>90.92</v>
      </c>
      <c r="AD546" s="210" t="s">
        <v>20915</v>
      </c>
      <c r="AE546" s="207" t="s">
        <v>28501</v>
      </c>
      <c r="AF546" s="207" t="s">
        <v>27649</v>
      </c>
    </row>
    <row r="547" spans="1:32" ht="32.1">
      <c r="A547" s="261" t="str" cm="1">
        <f t="array" ref="A547">IFERROR(_xlfn.TEXTJOIN(CHAR(10),TRUE,_xlfn._xlws.FILTER(AOM[AOM],AOM[ilri_code]=$G547)),"No AOM Match")</f>
        <v>AOM_003853
AOM_001268
AOM_001267</v>
      </c>
      <c r="B547" s="261" t="str" cm="1">
        <f t="array" ref="B547">IFERROR(_xlfn.TEXTJOIN(CHAR(10),TRUE,_xlfn._xlws.FILTER(AOM[Edge_Value],AOM[ilri_code]=$G547)),"No AOM Match")</f>
        <v>Sweet Potato Vine Dried
Sweet Potato Vine Wilted
Sweet Potato Vine</v>
      </c>
      <c r="C547" s="261" t="str" cm="1">
        <f t="array" ref="C547">IFERROR(
  _xlfn.TEXTJOIN(
    CHAR(10),
    TRUE,
    SUBSTITUTE(
      _xlfn._xlws.FILTER(AOM[Path], AOM[ilri_code]=$G547),
      "Management/Livestock Management/Feed Characteristic/Feed Composition/Feed Ingredient/",
      ""
    )
  ),
  "No AOM Match"
)</f>
        <v>Crop Byproduct/Roots and Tuber ByProducts/Sweet Potato/Sweet Potato Vine/Sweet Potato Vine Dried
Crop Byproduct/Roots and Tuber ByProducts/Sweet Potato/Sweet Potato Vine/Sweet Potato Vine Wilted
Crop Byproduct/Roots and Tuber ByProducts/Sweet Potato/Sweet Potato Vine</v>
      </c>
      <c r="D547" s="261" t="str" cm="1">
        <f t="array" ref="D547">_xlfn.TEXTJOIN(CHAR(10),TRUE,_xlfn._xlws.FILTER(AE$2:AE$952,$AD$2:$AD$952=$G547))</f>
        <v>Sweet potato vines</v>
      </c>
      <c r="F547" s="228" t="str" cm="1">
        <f t="array" ref="F547">_xlfn.TEXTJOIN(CHAR(10),TRUE,_xlfn._xlws.FILTER(AF$2:AF$952,$AD$2:$AD$952=$G547))</f>
        <v>food_crops_roots_tubers</v>
      </c>
      <c r="G547" s="210" t="s">
        <v>20089</v>
      </c>
      <c r="I547" s="207">
        <v>10.379999999999999</v>
      </c>
      <c r="J547" s="207">
        <v>2.5499999999999998</v>
      </c>
      <c r="K547" s="207">
        <v>5.5575954198473276</v>
      </c>
      <c r="L547" s="207">
        <v>10.945117270788902</v>
      </c>
      <c r="M547" s="207">
        <v>3.0270610687022863</v>
      </c>
      <c r="N547" s="207">
        <v>5.4282442748091668</v>
      </c>
      <c r="O547" s="207">
        <v>74.674890656063596</v>
      </c>
      <c r="P547" s="207">
        <v>27.456</v>
      </c>
      <c r="Q547" s="207">
        <v>237.02400000000003</v>
      </c>
      <c r="R547" s="207">
        <v>25.910743801652892</v>
      </c>
      <c r="S547" s="207">
        <v>16.488</v>
      </c>
      <c r="T547" s="207">
        <v>5.36</v>
      </c>
      <c r="U547" s="207">
        <v>739.80799999999999</v>
      </c>
      <c r="V547" s="207">
        <v>196.56200000000001</v>
      </c>
      <c r="W547" s="207">
        <v>88.504749034748983</v>
      </c>
      <c r="X547" s="207">
        <v>12.977972972972966</v>
      </c>
      <c r="Y547" s="207">
        <v>5.5348554913294841</v>
      </c>
      <c r="Z547" s="207">
        <v>43.131395793499038</v>
      </c>
      <c r="AA547" s="207">
        <v>22.38277246653918</v>
      </c>
      <c r="AB547" s="207">
        <v>92.221946564885542</v>
      </c>
      <c r="AD547" s="210" t="s">
        <v>28502</v>
      </c>
      <c r="AE547" s="207" t="s">
        <v>28503</v>
      </c>
      <c r="AF547" s="207" t="s">
        <v>27649</v>
      </c>
    </row>
    <row r="548" spans="1:32" ht="63.95">
      <c r="A548" s="261" t="str" cm="1">
        <f t="array" ref="A548">IFERROR(_xlfn.TEXTJOIN(CHAR(10),TRUE,_xlfn._xlws.FILTER(AOM[AOM],AOM[ilri_code]=$G548)),"No AOM Match")</f>
        <v>No AOM Match</v>
      </c>
      <c r="B548" s="261" t="str" cm="1">
        <f t="array" ref="B548">IFERROR(_xlfn.TEXTJOIN(CHAR(10),TRUE,_xlfn._xlws.FILTER(AOM[Edge_Value],AOM[ilri_code]=$G548)),"No AOM Match")</f>
        <v>No AOM Match</v>
      </c>
      <c r="C548" s="261" t="str" cm="1">
        <f t="array" ref="C548">IFERROR(
  _xlfn.TEXTJOIN(
    CHAR(10),
    TRUE,
    SUBSTITUTE(
      _xlfn._xlws.FILTER(AOM[Path], AOM[ilri_code]=$G548),
      "Management/Livestock Management/Feed Characteristic/Feed Composition/Feed Ingredient/",
      ""
    )
  ),
  "No AOM Match"
)</f>
        <v>No AOM Match</v>
      </c>
      <c r="D548" s="263" t="str" cm="1">
        <f t="array" ref="D548">_xlfn.TEXTJOIN(CHAR(10),TRUE,_xlfn._xlws.FILTER(AE$2:AE$952,$AD$2:$AD$952=$G548))</f>
        <v>Sweet potato vines + tuber</v>
      </c>
      <c r="E548" s="264"/>
      <c r="F548" s="228" t="str" cm="1">
        <f t="array" ref="F548">_xlfn.TEXTJOIN(CHAR(10),TRUE,_xlfn._xlws.FILTER(AF$2:AF$952,$AD$2:$AD$952=$G548))</f>
        <v>food_crops_roots_tubers</v>
      </c>
      <c r="G548" s="210" t="s">
        <v>28103</v>
      </c>
      <c r="O548" s="207">
        <v>83.013999999999996</v>
      </c>
      <c r="W548" s="207">
        <v>86.565000000000012</v>
      </c>
      <c r="X548" s="207">
        <v>11.866999999999999</v>
      </c>
      <c r="Y548" s="207">
        <v>5.7930000000000001</v>
      </c>
      <c r="Z548" s="207">
        <v>35.533000000000001</v>
      </c>
      <c r="AA548" s="207">
        <v>27.754999999999995</v>
      </c>
      <c r="AB548" s="207">
        <v>89.960000000000008</v>
      </c>
      <c r="AD548" s="210" t="s">
        <v>28465</v>
      </c>
      <c r="AE548" s="207" t="s">
        <v>28504</v>
      </c>
      <c r="AF548" s="207" t="s">
        <v>27649</v>
      </c>
    </row>
    <row r="549" spans="1:32" ht="80.099999999999994">
      <c r="A549" s="261" t="str" cm="1">
        <f t="array" ref="A549">IFERROR(_xlfn.TEXTJOIN(CHAR(10),TRUE,_xlfn._xlws.FILTER(AOM[AOM],AOM[ilri_code]=$G549)),"No AOM Match")</f>
        <v>No AOM Match</v>
      </c>
      <c r="B549" s="261" t="str" cm="1">
        <f t="array" ref="B549">IFERROR(_xlfn.TEXTJOIN(CHAR(10),TRUE,_xlfn._xlws.FILTER(AOM[Edge_Value],AOM[ilri_code]=$G549)),"No AOM Match")</f>
        <v>No AOM Match</v>
      </c>
      <c r="C549" s="261" t="str" cm="1">
        <f t="array" ref="C549">IFERROR(
  _xlfn.TEXTJOIN(
    CHAR(10),
    TRUE,
    SUBSTITUTE(
      _xlfn._xlws.FILTER(AOM[Path], AOM[ilri_code]=$G549),
      "Management/Livestock Management/Feed Characteristic/Feed Composition/Feed Ingredient/",
      ""
    )
  ),
  "No AOM Match"
)</f>
        <v>No AOM Match</v>
      </c>
      <c r="D549" s="261" t="str" cm="1">
        <f t="array" ref="D549">_xlfn.TEXTJOIN(CHAR(10),TRUE,_xlfn._xlws.FILTER(AE$2:AE$952,$AD$2:$AD$952=$G549))</f>
        <v>Synedrella nodiflora</v>
      </c>
      <c r="F549" s="228" t="str" cm="1">
        <f t="array" ref="F549">_xlfn.TEXTJOIN(CHAR(10),TRUE,_xlfn._xlws.FILTER(AF$2:AF$952,$AD$2:$AD$952=$G549))</f>
        <v>other_less_common</v>
      </c>
      <c r="G549" s="210" t="s">
        <v>28227</v>
      </c>
      <c r="I549" s="207">
        <v>9.5</v>
      </c>
      <c r="J549" s="207">
        <v>2.2999999999999998</v>
      </c>
      <c r="P549" s="207">
        <v>26.95</v>
      </c>
      <c r="Q549" s="207">
        <v>139.43</v>
      </c>
      <c r="R549" s="207">
        <v>16</v>
      </c>
      <c r="S549" s="207">
        <v>13.09</v>
      </c>
      <c r="T549" s="207">
        <v>4.9000000000000004</v>
      </c>
      <c r="U549" s="207">
        <v>279.07</v>
      </c>
      <c r="V549" s="207">
        <v>59.7</v>
      </c>
      <c r="W549" s="207">
        <v>92.85</v>
      </c>
      <c r="X549" s="207">
        <v>8.56</v>
      </c>
      <c r="Z549" s="207">
        <v>66.959999999999994</v>
      </c>
      <c r="AA549" s="207">
        <v>54.76</v>
      </c>
      <c r="AB549" s="207">
        <v>91.66</v>
      </c>
      <c r="AD549" s="210" t="s">
        <v>27825</v>
      </c>
      <c r="AE549" s="207" t="s">
        <v>28505</v>
      </c>
      <c r="AF549" s="207" t="s">
        <v>27649</v>
      </c>
    </row>
    <row r="550" spans="1:32" ht="15.95">
      <c r="A550" s="261" t="str" cm="1">
        <f t="array" ref="A550">IFERROR(_xlfn.TEXTJOIN(CHAR(10),TRUE,_xlfn._xlws.FILTER(AOM[AOM],AOM[ilri_code]=$G550)),"No AOM Match")</f>
        <v>AOM_001703
AOM_001631
AOM_001630
AOM_001137</v>
      </c>
      <c r="B550" s="261" t="str" cm="1">
        <f t="array" ref="B550">IFERROR(_xlfn.TEXTJOIN(CHAR(10),TRUE,_xlfn._xlws.FILTER(AOM[Edge_Value],AOM[ilri_code]=$G550)),"No AOM Match")</f>
        <v>Chamaecytisus palmensis Dried
Chamaecytisus palmensis Leaves Dried
Chamaecytisus palmensis Leaves
Chamaecytisus palmensis</v>
      </c>
      <c r="C550" s="261" t="str" cm="1">
        <f t="array" ref="C550">IFERROR(
  _xlfn.TEXTJOIN(
    CHAR(10),
    TRUE,
    SUBSTITUTE(
      _xlfn._xlws.FILTER(AOM[Path], AOM[ilri_code]=$G550),
      "Management/Livestock Management/Feed Characteristic/Feed Composition/Feed Ingredient/",
      ""
    )
  ),
  "No AOM Match"
)</f>
        <v>Forage Plants/Forage Trees/Chamaecytisus palmensis/Chamaecytisus palmensis Dried
Forage Plants/Forage Trees/Chamaecytisus palmensis/Chamaecytisus palmensis Leaves/Chamaecytisus palmensis Leaves Dried
Forage Plants/Forage Trees/Chamaecytisus palmensis/Chamaecytisus palmensis Leaves
Forage Plants/Forage Trees/Chamaecytisus palmensis</v>
      </c>
      <c r="D550" s="261" t="str" cm="1">
        <f t="array" ref="D550">_xlfn.TEXTJOIN(CHAR(10),TRUE,_xlfn._xlws.FILTER(AE$2:AE$952,$AD$2:$AD$952=$G550))</f>
        <v>Tagasaste (tree lucerne)</v>
      </c>
      <c r="F550" s="228" t="str" cm="1">
        <f t="array" ref="F550">_xlfn.TEXTJOIN(CHAR(10),TRUE,_xlfn._xlws.FILTER(AF$2:AF$952,$AD$2:$AD$952=$G550))</f>
        <v>Herbaceous forages-all data</v>
      </c>
      <c r="G550" s="210" t="s">
        <v>21881</v>
      </c>
      <c r="L550" s="207">
        <v>55.794008620689645</v>
      </c>
      <c r="O550" s="207">
        <v>8.5820258620689689</v>
      </c>
      <c r="W550" s="207">
        <v>94.507801724137963</v>
      </c>
      <c r="X550" s="207">
        <v>11.141767241379299</v>
      </c>
      <c r="Y550" s="207">
        <v>9.5765086206896655</v>
      </c>
      <c r="Z550" s="207">
        <v>67.942456896551718</v>
      </c>
      <c r="AA550" s="207">
        <v>36.510431034482764</v>
      </c>
      <c r="AB550" s="207">
        <v>90.028663793103433</v>
      </c>
      <c r="AD550" s="210" t="s">
        <v>20888</v>
      </c>
      <c r="AE550" s="207" t="s">
        <v>20885</v>
      </c>
      <c r="AF550" s="207" t="s">
        <v>27649</v>
      </c>
    </row>
    <row r="551" spans="1:32" ht="63.95">
      <c r="A551" s="261" t="str" cm="1">
        <f t="array" ref="A551">IFERROR(_xlfn.TEXTJOIN(CHAR(10),TRUE,_xlfn._xlws.FILTER(AOM[AOM],AOM[ilri_code]=$G551)),"No AOM Match")</f>
        <v>No AOM Match</v>
      </c>
      <c r="B551" s="261" t="str" cm="1">
        <f t="array" ref="B551">IFERROR(_xlfn.TEXTJOIN(CHAR(10),TRUE,_xlfn._xlws.FILTER(AOM[Edge_Value],AOM[ilri_code]=$G551)),"No AOM Match")</f>
        <v>No AOM Match</v>
      </c>
      <c r="C551" s="261" t="str" cm="1">
        <f t="array" ref="C551">IFERROR(
  _xlfn.TEXTJOIN(
    CHAR(10),
    TRUE,
    SUBSTITUTE(
      _xlfn._xlws.FILTER(AOM[Path], AOM[ilri_code]=$G551),
      "Management/Livestock Management/Feed Characteristic/Feed Composition/Feed Ingredient/",
      ""
    )
  ),
  "No AOM Match"
)</f>
        <v>No AOM Match</v>
      </c>
      <c r="D551" s="261" t="str" cm="1">
        <f t="array" ref="D551">_xlfn.TEXTJOIN(CHAR(10),TRUE,_xlfn._xlws.FILTER(AE$2:AE$952,$AD$2:$AD$952=$G551))</f>
        <v>Tall fescue</v>
      </c>
      <c r="F551" s="228" t="str" cm="1">
        <f t="array" ref="F551">_xlfn.TEXTJOIN(CHAR(10),TRUE,_xlfn._xlws.FILTER(AF$2:AF$952,$AD$2:$AD$952=$G551))</f>
        <v>Herbaceous forages-all data</v>
      </c>
      <c r="G551" s="210" t="s">
        <v>28506</v>
      </c>
      <c r="K551" s="207">
        <v>6.61</v>
      </c>
      <c r="L551" s="207">
        <v>10.54</v>
      </c>
      <c r="M551" s="207">
        <v>4.2699999999999996</v>
      </c>
      <c r="N551" s="207">
        <v>6.78</v>
      </c>
      <c r="O551" s="207">
        <v>72.17</v>
      </c>
      <c r="X551" s="207">
        <v>11.69</v>
      </c>
      <c r="AB551" s="207">
        <v>91.66</v>
      </c>
      <c r="AD551" s="210" t="s">
        <v>28260</v>
      </c>
      <c r="AE551" s="207" t="s">
        <v>13033</v>
      </c>
      <c r="AF551" s="207" t="s">
        <v>27649</v>
      </c>
    </row>
    <row r="552" spans="1:32" ht="15.95">
      <c r="A552" s="261" t="str" cm="1">
        <f t="array" ref="A552">IFERROR(_xlfn.TEXTJOIN(CHAR(10),TRUE,_xlfn._xlws.FILTER(AOM[AOM],AOM[ilri_code]=$G552)),"No AOM Match")</f>
        <v>No AOM Match</v>
      </c>
      <c r="B552" s="261" t="str" cm="1">
        <f t="array" ref="B552">IFERROR(_xlfn.TEXTJOIN(CHAR(10),TRUE,_xlfn._xlws.FILTER(AOM[Edge_Value],AOM[ilri_code]=$G552)),"No AOM Match")</f>
        <v>No AOM Match</v>
      </c>
      <c r="C552" s="261" t="str" cm="1">
        <f t="array" ref="C552">IFERROR(
  _xlfn.TEXTJOIN(
    CHAR(10),
    TRUE,
    SUBSTITUTE(
      _xlfn._xlws.FILTER(AOM[Path], AOM[ilri_code]=$G552),
      "Management/Livestock Management/Feed Characteristic/Feed Composition/Feed Ingredient/",
      ""
    )
  ),
  "No AOM Match"
)</f>
        <v>No AOM Match</v>
      </c>
      <c r="D552" s="261" t="str" cm="1">
        <f t="array" ref="D552">_xlfn.TEXTJOIN(CHAR(10),TRUE,_xlfn._xlws.FILTER(AE$2:AE$952,$AD$2:$AD$952=$G552))</f>
        <v>Tanglehead grass</v>
      </c>
      <c r="F552" s="228" t="str" cm="1">
        <f t="array" ref="F552">_xlfn.TEXTJOIN(CHAR(10),TRUE,_xlfn._xlws.FILTER(AF$2:AF$952,$AD$2:$AD$952=$G552))</f>
        <v>Herbaceous forages-all data</v>
      </c>
      <c r="G552" s="210" t="s">
        <v>28507</v>
      </c>
      <c r="J552" s="207">
        <v>1.227586206896552</v>
      </c>
      <c r="P552" s="207">
        <v>64.681111111111122</v>
      </c>
      <c r="Q552" s="207">
        <v>67.36</v>
      </c>
      <c r="S552" s="207">
        <v>19.031333333333336</v>
      </c>
      <c r="T552" s="207">
        <v>1.6066666666666665</v>
      </c>
      <c r="W552" s="207">
        <v>91.059032258064519</v>
      </c>
      <c r="X552" s="207">
        <v>6.0706060606060603</v>
      </c>
      <c r="Y552" s="207">
        <v>5.2685714285714278</v>
      </c>
      <c r="Z552" s="207">
        <v>74.42687500000001</v>
      </c>
      <c r="AA552" s="207">
        <v>42.31366666666667</v>
      </c>
      <c r="AB552" s="207">
        <v>92.362424242424254</v>
      </c>
      <c r="AD552" s="210" t="s">
        <v>28362</v>
      </c>
      <c r="AE552" s="207" t="s">
        <v>28508</v>
      </c>
      <c r="AF552" s="207" t="s">
        <v>27649</v>
      </c>
    </row>
    <row r="553" spans="1:32" ht="15.95">
      <c r="A553" s="261" t="str" cm="1">
        <f t="array" ref="A553">IFERROR(_xlfn.TEXTJOIN(CHAR(10),TRUE,_xlfn._xlws.FILTER(AOM[AOM],AOM[ilri_code]=$G553)),"No AOM Match")</f>
        <v>No AOM Match</v>
      </c>
      <c r="B553" s="261" t="str" cm="1">
        <f t="array" ref="B553">IFERROR(_xlfn.TEXTJOIN(CHAR(10),TRUE,_xlfn._xlws.FILTER(AOM[Edge_Value],AOM[ilri_code]=$G553)),"No AOM Match")</f>
        <v>No AOM Match</v>
      </c>
      <c r="C553" s="261" t="str" cm="1">
        <f t="array" ref="C553">IFERROR(
  _xlfn.TEXTJOIN(
    CHAR(10),
    TRUE,
    SUBSTITUTE(
      _xlfn._xlws.FILTER(AOM[Path], AOM[ilri_code]=$G553),
      "Management/Livestock Management/Feed Characteristic/Feed Composition/Feed Ingredient/",
      ""
    )
  ),
  "No AOM Match"
)</f>
        <v>No AOM Match</v>
      </c>
      <c r="D553" s="261" t="str" cm="1">
        <f t="array" ref="D553">_xlfn.TEXTJOIN(CHAR(10),TRUE,_xlfn._xlws.FILTER(AE$2:AE$952,$AD$2:$AD$952=$G553))</f>
        <v>Teff bran</v>
      </c>
      <c r="F553" s="228" t="str" cm="1">
        <f t="array" ref="F553">_xlfn.TEXTJOIN(CHAR(10),TRUE,_xlfn._xlws.FILTER(AF$2:AF$952,$AD$2:$AD$952=$G553))</f>
        <v>concentrate_feeds_and_agro_industrial_by_products</v>
      </c>
      <c r="G553" s="210" t="s">
        <v>27633</v>
      </c>
      <c r="X553" s="207">
        <v>4.4400000000000004</v>
      </c>
      <c r="AB553" s="207">
        <v>93.219999999999985</v>
      </c>
      <c r="AD553" s="210" t="s">
        <v>28418</v>
      </c>
      <c r="AE553" s="207" t="s">
        <v>28509</v>
      </c>
      <c r="AF553" s="207" t="s">
        <v>27649</v>
      </c>
    </row>
    <row r="554" spans="1:32" ht="15.95">
      <c r="A554" s="261" t="str" cm="1">
        <f t="array" ref="A554">IFERROR(_xlfn.TEXTJOIN(CHAR(10),TRUE,_xlfn._xlws.FILTER(AOM[AOM],AOM[ilri_code]=$G554)),"No AOM Match")</f>
        <v>AOM_006095</v>
      </c>
      <c r="B554" s="261" t="str" cm="1">
        <f t="array" ref="B554">IFERROR(_xlfn.TEXTJOIN(CHAR(10),TRUE,_xlfn._xlws.FILTER(AOM[Edge_Value],AOM[ilri_code]=$G554)),"No AOM Match")</f>
        <v>Teff Ground</v>
      </c>
      <c r="C554" s="261" t="str" cm="1">
        <f t="array" ref="C554">IFERROR(
  _xlfn.TEXTJOIN(
    CHAR(10),
    TRUE,
    SUBSTITUTE(
      _xlfn._xlws.FILTER(AOM[Path], AOM[ilri_code]=$G554),
      "Management/Livestock Management/Feed Characteristic/Feed Composition/Feed Ingredient/",
      ""
    )
  ),
  "No AOM Match"
)</f>
        <v>Crop Byproduct/Cereal ByProducts/Teff/Teff Ground</v>
      </c>
      <c r="D554" s="261" t="str" cm="1">
        <f t="array" ref="D554">_xlfn.TEXTJOIN(CHAR(10),TRUE,_xlfn._xlws.FILTER(AE$2:AE$952,$AD$2:$AD$952=$G554))</f>
        <v>Teff grain</v>
      </c>
      <c r="F554" s="228" t="str" cm="1">
        <f t="array" ref="F554">_xlfn.TEXTJOIN(CHAR(10),TRUE,_xlfn._xlws.FILTER(AF$2:AF$952,$AD$2:$AD$952=$G554))</f>
        <v>concentrate_feeds_and_agro_industrial_by_products</v>
      </c>
      <c r="G554" s="210" t="s">
        <v>19151</v>
      </c>
      <c r="I554" s="207">
        <v>1.5296551724137957</v>
      </c>
      <c r="J554" s="207">
        <v>3.5232876712328762</v>
      </c>
      <c r="P554" s="207">
        <v>31.262258064516107</v>
      </c>
      <c r="Q554" s="207">
        <v>76.207986111111211</v>
      </c>
      <c r="R554" s="207">
        <v>4.6793103448275843</v>
      </c>
      <c r="S554" s="207">
        <v>15.567793103448292</v>
      </c>
      <c r="T554" s="207">
        <v>1.7451612903225795</v>
      </c>
      <c r="U554" s="207">
        <v>186.31034482758622</v>
      </c>
      <c r="V554" s="207">
        <v>37.938749999999978</v>
      </c>
      <c r="W554" s="207">
        <v>98.368630136986312</v>
      </c>
      <c r="X554" s="207">
        <v>13.237260273972622</v>
      </c>
      <c r="AB554" s="207">
        <v>88.286506849315117</v>
      </c>
      <c r="AD554" s="210" t="s">
        <v>28510</v>
      </c>
      <c r="AE554" s="207" t="s">
        <v>28511</v>
      </c>
      <c r="AF554" s="207" t="s">
        <v>27649</v>
      </c>
    </row>
    <row r="555" spans="1:32" ht="15.95">
      <c r="A555" s="261" t="str" cm="1">
        <f t="array" ref="A555">IFERROR(_xlfn.TEXTJOIN(CHAR(10),TRUE,_xlfn._xlws.FILTER(AOM[AOM],AOM[ilri_code]=$G555)),"No AOM Match")</f>
        <v>AOM_001197
AOM_006260
AOM_003102</v>
      </c>
      <c r="B555" s="263" t="str" cm="1">
        <f t="array" ref="B555">IFERROR(_xlfn.TEXTJOIN(CHAR(10),TRUE,_xlfn._xlws.FILTER(AOM[Edge_Value],AOM[ilri_code]=$G555)),"No AOM Match")</f>
        <v>Teff Straw Crushed
Teff Straw Dried
Teff Straw</v>
      </c>
      <c r="C555" s="261" t="str" cm="1">
        <f t="array" ref="C555">IFERROR(
  _xlfn.TEXTJOIN(
    CHAR(10),
    TRUE,
    SUBSTITUTE(
      _xlfn._xlws.FILTER(AOM[Path], AOM[ilri_code]=$G555),
      "Management/Livestock Management/Feed Characteristic/Feed Composition/Feed Ingredient/",
      ""
    )
  ),
  "No AOM Match"
)</f>
        <v>Crop Byproduct/Cereal ByProducts/Teff/Teff Straw/Teff Straw Crushed
Crop Byproduct/Cereal ByProducts/Teff/Teff Straw/Teff Straw Crushed
Crop Byproduct/Cereal ByProducts/Teff/Teff Straw</v>
      </c>
      <c r="D555" s="261" t="str" cm="1">
        <f t="array" ref="D555">_xlfn.TEXTJOIN(CHAR(10),TRUE,_xlfn._xlws.FILTER(AE$2:AE$952,$AD$2:$AD$952=$G555))</f>
        <v>Teff straw</v>
      </c>
      <c r="F555" s="228" t="str" cm="1">
        <f t="array" ref="F555">_xlfn.TEXTJOIN(CHAR(10),TRUE,_xlfn._xlws.FILTER(AF$2:AF$952,$AD$2:$AD$952=$G555))</f>
        <v>food_crops_cereals_legumes_residues</v>
      </c>
      <c r="G555" s="210" t="s">
        <v>19155</v>
      </c>
      <c r="I555" s="207">
        <v>3.5612244897959182</v>
      </c>
      <c r="J555" s="207">
        <v>1.4351351351351356</v>
      </c>
      <c r="K555" s="207">
        <v>4.9138157894736869</v>
      </c>
      <c r="L555" s="207">
        <v>8.0943506493506145</v>
      </c>
      <c r="M555" s="207">
        <v>2.2481578947368361</v>
      </c>
      <c r="N555" s="207">
        <v>4.5771052631578941</v>
      </c>
      <c r="O555" s="207">
        <v>53.249870129870061</v>
      </c>
      <c r="P555" s="207">
        <v>29.753863636363629</v>
      </c>
      <c r="Q555" s="207">
        <v>139.95113636363641</v>
      </c>
      <c r="R555" s="207">
        <v>13.202173913043477</v>
      </c>
      <c r="S555" s="207">
        <v>11.241428571428575</v>
      </c>
      <c r="T555" s="207">
        <v>1.6545454545454559</v>
      </c>
      <c r="U555" s="207">
        <v>181.04954545454549</v>
      </c>
      <c r="V555" s="207">
        <v>106.0615909090909</v>
      </c>
      <c r="W555" s="207">
        <v>91.923754940711589</v>
      </c>
      <c r="X555" s="207">
        <v>4.2611383928571636</v>
      </c>
      <c r="Y555" s="207">
        <v>5.5595967741935501</v>
      </c>
      <c r="Z555" s="207">
        <v>76.233394495412938</v>
      </c>
      <c r="AA555" s="207">
        <v>43.86346774193548</v>
      </c>
      <c r="AB555" s="207">
        <v>91.770954356846545</v>
      </c>
      <c r="AD555" s="210" t="s">
        <v>28512</v>
      </c>
      <c r="AE555" s="207" t="s">
        <v>26508</v>
      </c>
      <c r="AF555" s="207" t="s">
        <v>27649</v>
      </c>
    </row>
    <row r="556" spans="1:32" ht="32.1">
      <c r="A556" s="261" t="str" cm="1">
        <f t="array" ref="A556">IFERROR(_xlfn.TEXTJOIN(CHAR(10),TRUE,_xlfn._xlws.FILTER(AOM[AOM],AOM[ilri_code]=$G556)),"No AOM Match")</f>
        <v>AOM_006258
AOM_003239</v>
      </c>
      <c r="B556" s="261" t="str" cm="1">
        <f t="array" ref="B556">IFERROR(_xlfn.TEXTJOIN(CHAR(10),TRUE,_xlfn._xlws.FILTER(AOM[Edge_Value],AOM[ilri_code]=$G556)),"No AOM Match")</f>
        <v>Tephrosia polystachyum Dried
Tephrosia polystachyum</v>
      </c>
      <c r="C556" s="261" t="str" cm="1">
        <f t="array" ref="C556">IFERROR(
  _xlfn.TEXTJOIN(
    CHAR(10),
    TRUE,
    SUBSTITUTE(
      _xlfn._xlws.FILTER(AOM[Path], AOM[ilri_code]=$G556),
      "Management/Livestock Management/Feed Characteristic/Feed Composition/Feed Ingredient/",
      ""
    )
  ),
  "No AOM Match"
)</f>
        <v>Forage Plants/Legume Forages/Tephrosia polystachyum
Forage Plants/Legume Forages/Tephrosia polystachyum</v>
      </c>
      <c r="D556" s="261" t="str" cm="1">
        <f t="array" ref="D556">_xlfn.TEXTJOIN(CHAR(10),TRUE,_xlfn._xlws.FILTER(AE$2:AE$952,$AD$2:$AD$952=$G556))</f>
        <v>Tephrosia bracteolata</v>
      </c>
      <c r="E556" s="261"/>
      <c r="F556" s="228" t="str" cm="1">
        <f t="array" ref="F556">_xlfn.TEXTJOIN(CHAR(10),TRUE,_xlfn._xlws.FILTER(AF$2:AF$952,$AD$2:$AD$952=$G556))</f>
        <v>Herbaceous forages-all data</v>
      </c>
      <c r="G556" s="210" t="s">
        <v>22954</v>
      </c>
      <c r="W556" s="207">
        <v>94.2</v>
      </c>
      <c r="AB556" s="207">
        <v>75.260000000000005</v>
      </c>
    </row>
    <row r="557" spans="1:32" ht="63.95">
      <c r="A557" s="261" t="str" cm="1">
        <f t="array" ref="A557">IFERROR(_xlfn.TEXTJOIN(CHAR(10),TRUE,_xlfn._xlws.FILTER(AOM[AOM],AOM[ilri_code]=$G557)),"No AOM Match")</f>
        <v>No AOM Match</v>
      </c>
      <c r="B557" s="261" t="str" cm="1">
        <f t="array" ref="B557">IFERROR(_xlfn.TEXTJOIN(CHAR(10),TRUE,_xlfn._xlws.FILTER(AOM[Edge_Value],AOM[ilri_code]=$G557)),"No AOM Match")</f>
        <v>No AOM Match</v>
      </c>
      <c r="C557" s="261" t="str" cm="1">
        <f t="array" ref="C557">IFERROR(
  _xlfn.TEXTJOIN(
    CHAR(10),
    TRUE,
    SUBSTITUTE(
      _xlfn._xlws.FILTER(AOM[Path], AOM[ilri_code]=$G557),
      "Management/Livestock Management/Feed Characteristic/Feed Composition/Feed Ingredient/",
      ""
    )
  ),
  "No AOM Match"
)</f>
        <v>No AOM Match</v>
      </c>
      <c r="D557" s="261" t="str" cm="1">
        <f t="array" ref="D557">_xlfn.TEXTJOIN(CHAR(10),TRUE,_xlfn._xlws.FILTER(AE$2:AE$952,$AD$2:$AD$952=$G557))</f>
        <v>Tephrosia candida</v>
      </c>
      <c r="F557" s="228" t="str" cm="1">
        <f t="array" ref="F557">_xlfn.TEXTJOIN(CHAR(10),TRUE,_xlfn._xlws.FILTER(AF$2:AF$952,$AD$2:$AD$952=$G557))</f>
        <v>Herbaceous forages-all data</v>
      </c>
      <c r="G557" s="210" t="s">
        <v>28513</v>
      </c>
      <c r="W557" s="207">
        <v>94.56</v>
      </c>
      <c r="AB557" s="207">
        <v>75.48</v>
      </c>
      <c r="AD557" s="210" t="s">
        <v>28279</v>
      </c>
      <c r="AE557" s="207" t="s">
        <v>28514</v>
      </c>
      <c r="AF557" s="207" t="s">
        <v>27649</v>
      </c>
    </row>
    <row r="558" spans="1:32" ht="15.95">
      <c r="A558" s="228" t="str" cm="1">
        <f t="array" ref="A558">IFERROR(_xlfn.TEXTJOIN(CHAR(10),TRUE,_xlfn._xlws.FILTER(AOM[AOM],AOM[ilri_code]=$G558)),"No AOM Match")</f>
        <v>No AOM Match</v>
      </c>
      <c r="B558" s="228" t="str" cm="1">
        <f t="array" ref="B558">IFERROR(_xlfn.TEXTJOIN(CHAR(10),TRUE,_xlfn._xlws.FILTER(AOM[Edge_Value],AOM[ilri_code]=$G558)),"No AOM Match")</f>
        <v>No AOM Match</v>
      </c>
      <c r="C558" s="228" t="str" cm="1">
        <f t="array" ref="C558">IFERROR(
  _xlfn.TEXTJOIN(
    CHAR(10),
    TRUE,
    SUBSTITUTE(
      _xlfn._xlws.FILTER(AOM[Path], AOM[ilri_code]=$G558),
      "Management/Livestock Management/Feed Characteristic/Feed Composition/Feed Ingredient/",
      ""
    )
  ),
  "No AOM Match"
)</f>
        <v>No AOM Match</v>
      </c>
      <c r="D558" s="228" t="str" cm="1">
        <f t="array" ref="D558">_xlfn.TEXTJOIN(CHAR(10),TRUE,_xlfn._xlws.FILTER(AE$2:AE$952,$AD$2:$AD$952=$G558))</f>
        <v>Tephrosia interrupta</v>
      </c>
      <c r="F558" s="228" t="str" cm="1">
        <f t="array" ref="F558">_xlfn.TEXTJOIN(CHAR(10),TRUE,_xlfn._xlws.FILTER(AF$2:AF$952,$AD$2:$AD$952=$G558))</f>
        <v>Herbaceous forages-all data</v>
      </c>
      <c r="G558" s="210" t="s">
        <v>28515</v>
      </c>
      <c r="W558" s="207">
        <v>94.12</v>
      </c>
      <c r="X558" s="207">
        <v>16.079999999999998</v>
      </c>
      <c r="AB558" s="207">
        <v>94.82</v>
      </c>
      <c r="AD558" s="210" t="s">
        <v>28516</v>
      </c>
      <c r="AE558" s="207" t="s">
        <v>28517</v>
      </c>
      <c r="AF558" s="207" t="s">
        <v>27649</v>
      </c>
    </row>
    <row r="559" spans="1:32" ht="15.95">
      <c r="A559" s="261" t="str" cm="1">
        <f t="array" ref="A559">IFERROR(_xlfn.TEXTJOIN(CHAR(10),TRUE,_xlfn._xlws.FILTER(AOM[AOM],AOM[ilri_code]=$G559)),"No AOM Match")</f>
        <v>No AOM Match</v>
      </c>
      <c r="B559" s="261" t="str" cm="1">
        <f t="array" ref="B559">IFERROR(_xlfn.TEXTJOIN(CHAR(10),TRUE,_xlfn._xlws.FILTER(AOM[Edge_Value],AOM[ilri_code]=$G559)),"No AOM Match")</f>
        <v>No AOM Match</v>
      </c>
      <c r="C559" s="261" t="str" cm="1">
        <f t="array" ref="C559">IFERROR(
  _xlfn.TEXTJOIN(
    CHAR(10),
    TRUE,
    SUBSTITUTE(
      _xlfn._xlws.FILTER(AOM[Path], AOM[ilri_code]=$G559),
      "Management/Livestock Management/Feed Characteristic/Feed Composition/Feed Ingredient/",
      ""
    )
  ),
  "No AOM Match"
)</f>
        <v>No AOM Match</v>
      </c>
      <c r="D559" s="261" t="str" cm="1">
        <f t="array" ref="D559">_xlfn.TEXTJOIN(CHAR(10),TRUE,_xlfn._xlws.FILTER(AE$2:AE$952,$AD$2:$AD$952=$G559))</f>
        <v>Tephrosia linearis</v>
      </c>
      <c r="F559" s="228" t="str" cm="1">
        <f t="array" ref="F559">_xlfn.TEXTJOIN(CHAR(10),TRUE,_xlfn._xlws.FILTER(AF$2:AF$952,$AD$2:$AD$952=$G559))</f>
        <v>Herbaceous forages-all data</v>
      </c>
      <c r="G559" s="210" t="s">
        <v>28518</v>
      </c>
      <c r="I559" s="207">
        <v>6.2</v>
      </c>
      <c r="J559" s="207">
        <v>1.3</v>
      </c>
      <c r="P559" s="207">
        <v>24.05</v>
      </c>
      <c r="Q559" s="207">
        <v>32.29</v>
      </c>
      <c r="R559" s="207">
        <v>11</v>
      </c>
      <c r="S559" s="207">
        <v>14.92</v>
      </c>
      <c r="T559" s="207">
        <v>1.7</v>
      </c>
      <c r="U559" s="207">
        <v>130.56</v>
      </c>
      <c r="V559" s="207">
        <v>48.89</v>
      </c>
      <c r="W559" s="207">
        <v>96.73</v>
      </c>
      <c r="X559" s="207">
        <v>13.25</v>
      </c>
      <c r="Y559" s="207">
        <v>11.65</v>
      </c>
      <c r="Z559" s="207">
        <v>62.63</v>
      </c>
      <c r="AA559" s="207">
        <v>48.95</v>
      </c>
      <c r="AB559" s="207">
        <v>89.8</v>
      </c>
      <c r="AD559" s="210" t="s">
        <v>28519</v>
      </c>
      <c r="AE559" s="207" t="s">
        <v>28520</v>
      </c>
      <c r="AF559" s="207" t="s">
        <v>27649</v>
      </c>
    </row>
    <row r="560" spans="1:32" ht="15.95">
      <c r="A560" s="261" t="str" cm="1">
        <f t="array" ref="A560">IFERROR(_xlfn.TEXTJOIN(CHAR(10),TRUE,_xlfn._xlws.FILTER(AOM[AOM],AOM[ilri_code]=$G560)),"No AOM Match")</f>
        <v>No AOM Match</v>
      </c>
      <c r="B560" s="261" t="str" cm="1">
        <f t="array" ref="B560">IFERROR(_xlfn.TEXTJOIN(CHAR(10),TRUE,_xlfn._xlws.FILTER(AOM[Edge_Value],AOM[ilri_code]=$G560)),"No AOM Match")</f>
        <v>No AOM Match</v>
      </c>
      <c r="C560" s="261" t="str" cm="1">
        <f t="array" ref="C560">IFERROR(
  _xlfn.TEXTJOIN(
    CHAR(10),
    TRUE,
    SUBSTITUTE(
      _xlfn._xlws.FILTER(AOM[Path], AOM[ilri_code]=$G560),
      "Management/Livestock Management/Feed Characteristic/Feed Composition/Feed Ingredient/",
      ""
    )
  ),
  "No AOM Match"
)</f>
        <v>No AOM Match</v>
      </c>
      <c r="D560" s="261" t="str" cm="1">
        <f t="array" ref="D560">_xlfn.TEXTJOIN(CHAR(10),TRUE,_xlfn._xlws.FILTER(AE$2:AE$952,$AD$2:$AD$952=$G560))</f>
        <v>Tephrosia pumila</v>
      </c>
      <c r="F560" s="228" t="str" cm="1">
        <f t="array" ref="F560">_xlfn.TEXTJOIN(CHAR(10),TRUE,_xlfn._xlws.FILTER(AF$2:AF$952,$AD$2:$AD$952=$G560))</f>
        <v>Herbaceous forages-all data</v>
      </c>
      <c r="G560" s="210" t="s">
        <v>28521</v>
      </c>
      <c r="L560" s="207">
        <v>9.0875000000000004</v>
      </c>
      <c r="O560" s="207">
        <v>66.227500000000006</v>
      </c>
      <c r="W560" s="207">
        <v>89.93</v>
      </c>
      <c r="X560" s="207">
        <v>23.137500000000003</v>
      </c>
      <c r="Y560" s="207">
        <v>4.6500000000000004</v>
      </c>
      <c r="Z560" s="207">
        <v>38.097500000000004</v>
      </c>
      <c r="AA560" s="207">
        <v>27.577500000000001</v>
      </c>
      <c r="AB560" s="207">
        <v>89.61</v>
      </c>
      <c r="AD560" s="210" t="s">
        <v>28522</v>
      </c>
      <c r="AE560" s="207" t="s">
        <v>28523</v>
      </c>
      <c r="AF560" s="207" t="s">
        <v>27649</v>
      </c>
    </row>
    <row r="561" spans="1:32" ht="15.95">
      <c r="A561" s="228" t="str" cm="1">
        <f t="array" ref="A561">IFERROR(_xlfn.TEXTJOIN(CHAR(10),TRUE,_xlfn._xlws.FILTER(AOM[AOM],AOM[ilri_code]=$G561)),"No AOM Match")</f>
        <v>No AOM Match</v>
      </c>
      <c r="B561" s="228" t="str" cm="1">
        <f t="array" ref="B561">IFERROR(_xlfn.TEXTJOIN(CHAR(10),TRUE,_xlfn._xlws.FILTER(AOM[Edge_Value],AOM[ilri_code]=$G561)),"No AOM Match")</f>
        <v>No AOM Match</v>
      </c>
      <c r="C561" s="228" t="str" cm="1">
        <f t="array" ref="C561">IFERROR(
  _xlfn.TEXTJOIN(
    CHAR(10),
    TRUE,
    SUBSTITUTE(
      _xlfn._xlws.FILTER(AOM[Path], AOM[ilri_code]=$G561),
      "Management/Livestock Management/Feed Characteristic/Feed Composition/Feed Ingredient/",
      ""
    )
  ),
  "No AOM Match"
)</f>
        <v>No AOM Match</v>
      </c>
      <c r="D561" s="228" t="str" cm="1">
        <f t="array" ref="D561">_xlfn.TEXTJOIN(CHAR(10),TRUE,_xlfn._xlws.FILTER(AE$2:AE$952,$AD$2:$AD$952=$G561))</f>
        <v>Tephrosia sp.</v>
      </c>
      <c r="F561" s="228" t="str" cm="1">
        <f t="array" ref="F561">_xlfn.TEXTJOIN(CHAR(10),TRUE,_xlfn._xlws.FILTER(AF$2:AF$952,$AD$2:$AD$952=$G561))</f>
        <v>Herbaceous forages-all data</v>
      </c>
      <c r="G561" s="210" t="s">
        <v>28524</v>
      </c>
      <c r="I561" s="207">
        <v>18.600000000000001</v>
      </c>
      <c r="J561" s="207">
        <v>2.0499999999999998</v>
      </c>
      <c r="P561" s="207">
        <v>38</v>
      </c>
      <c r="Q561" s="207">
        <v>163.19999999999999</v>
      </c>
      <c r="R561" s="207">
        <v>15.1</v>
      </c>
      <c r="S561" s="207">
        <v>19.5</v>
      </c>
      <c r="T561" s="207">
        <v>3.7</v>
      </c>
      <c r="U561" s="207">
        <v>253.2</v>
      </c>
      <c r="V561" s="207">
        <v>300</v>
      </c>
      <c r="W561" s="207">
        <v>90.65</v>
      </c>
      <c r="X561" s="207">
        <v>18.53</v>
      </c>
      <c r="Z561" s="207">
        <v>41.95</v>
      </c>
      <c r="AB561" s="207">
        <v>90.97999999999999</v>
      </c>
      <c r="AD561" s="210" t="s">
        <v>28525</v>
      </c>
      <c r="AE561" s="207" t="s">
        <v>28526</v>
      </c>
      <c r="AF561" s="207" t="s">
        <v>27649</v>
      </c>
    </row>
    <row r="562" spans="1:32" ht="15.95">
      <c r="A562" s="261" t="str" cm="1">
        <f t="array" ref="A562">IFERROR(_xlfn.TEXTJOIN(CHAR(10),TRUE,_xlfn._xlws.FILTER(AOM[AOM],AOM[ilri_code]=$G562)),"No AOM Match")</f>
        <v>No AOM Match</v>
      </c>
      <c r="B562" s="261" t="str" cm="1">
        <f t="array" ref="B562">IFERROR(_xlfn.TEXTJOIN(CHAR(10),TRUE,_xlfn._xlws.FILTER(AOM[Edge_Value],AOM[ilri_code]=$G562)),"No AOM Match")</f>
        <v>No AOM Match</v>
      </c>
      <c r="C562" s="261" t="str" cm="1">
        <f t="array" ref="C562">IFERROR(
  _xlfn.TEXTJOIN(
    CHAR(10),
    TRUE,
    SUBSTITUTE(
      _xlfn._xlws.FILTER(AOM[Path], AOM[ilri_code]=$G562),
      "Management/Livestock Management/Feed Characteristic/Feed Composition/Feed Ingredient/",
      ""
    )
  ),
  "No AOM Match"
)</f>
        <v>No AOM Match</v>
      </c>
      <c r="D562" s="261" t="str" cm="1">
        <f t="array" ref="D562">_xlfn.TEXTJOIN(CHAR(10),TRUE,_xlfn._xlws.FILTER(AE$2:AE$952,$AD$2:$AD$952=$G562))</f>
        <v>Tetrapogon cenchriformis</v>
      </c>
      <c r="E562" s="261"/>
      <c r="F562" s="228" t="str" cm="1">
        <f t="array" ref="F562">_xlfn.TEXTJOIN(CHAR(10),TRUE,_xlfn._xlws.FILTER(AF$2:AF$952,$AD$2:$AD$952=$G562))</f>
        <v>Herbaceous forages-all data</v>
      </c>
      <c r="G562" s="210" t="s">
        <v>28527</v>
      </c>
      <c r="I562" s="207">
        <v>7.7</v>
      </c>
      <c r="J562" s="207">
        <v>1.4</v>
      </c>
      <c r="P562" s="207">
        <v>8.74</v>
      </c>
      <c r="Q562" s="207">
        <v>30.36</v>
      </c>
      <c r="R562" s="207">
        <v>14.1</v>
      </c>
      <c r="S562" s="207">
        <v>7.93</v>
      </c>
      <c r="T562" s="207">
        <v>1.2</v>
      </c>
      <c r="U562" s="207">
        <v>479.2</v>
      </c>
      <c r="V562" s="207">
        <v>729.7</v>
      </c>
      <c r="W562" s="207">
        <v>91.96</v>
      </c>
      <c r="X562" s="207">
        <v>5.75</v>
      </c>
      <c r="Z562" s="207">
        <v>79.790000000000006</v>
      </c>
      <c r="AB562" s="207">
        <v>91.71</v>
      </c>
    </row>
    <row r="563" spans="1:32" ht="15.95">
      <c r="A563" s="261" t="str" cm="1">
        <f t="array" ref="A563">IFERROR(_xlfn.TEXTJOIN(CHAR(10),TRUE,_xlfn._xlws.FILTER(AOM[AOM],AOM[ilri_code]=$G563)),"No AOM Match")</f>
        <v>No AOM Match</v>
      </c>
      <c r="B563" s="261" t="str" cm="1">
        <f t="array" ref="B563">IFERROR(_xlfn.TEXTJOIN(CHAR(10),TRUE,_xlfn._xlws.FILTER(AOM[Edge_Value],AOM[ilri_code]=$G563)),"No AOM Match")</f>
        <v>No AOM Match</v>
      </c>
      <c r="C563" s="261" t="str" cm="1">
        <f t="array" ref="C563">IFERROR(
  _xlfn.TEXTJOIN(
    CHAR(10),
    TRUE,
    SUBSTITUTE(
      _xlfn._xlws.FILTER(AOM[Path], AOM[ilri_code]=$G563),
      "Management/Livestock Management/Feed Characteristic/Feed Composition/Feed Ingredient/",
      ""
    )
  ),
  "No AOM Match"
)</f>
        <v>No AOM Match</v>
      </c>
      <c r="D563" s="261" t="str" cm="1">
        <f t="array" ref="D563">_xlfn.TEXTJOIN(CHAR(10),TRUE,_xlfn._xlws.FILTER(AE$2:AE$952,$AD$2:$AD$952=$G563))</f>
        <v>Tetrapogon roxburghiana</v>
      </c>
      <c r="F563" s="228" t="str" cm="1">
        <f t="array" ref="F563">_xlfn.TEXTJOIN(CHAR(10),TRUE,_xlfn._xlws.FILTER(AF$2:AF$952,$AD$2:$AD$952=$G563))</f>
        <v>Herbaceous forages-all data</v>
      </c>
      <c r="G563" s="210" t="s">
        <v>28305</v>
      </c>
      <c r="I563" s="207">
        <v>2.8666666666666667</v>
      </c>
      <c r="J563" s="207">
        <v>1.7062499999999998</v>
      </c>
      <c r="K563" s="207">
        <v>5.2833333333333341</v>
      </c>
      <c r="L563" s="207">
        <v>8.6466666666666665</v>
      </c>
      <c r="M563" s="207">
        <v>2.69</v>
      </c>
      <c r="N563" s="207">
        <v>5.0766666666666671</v>
      </c>
      <c r="O563" s="207">
        <v>60.04666666666666</v>
      </c>
      <c r="P563" s="207">
        <v>31</v>
      </c>
      <c r="Q563" s="207">
        <v>69.400000000000006</v>
      </c>
      <c r="R563" s="207">
        <v>9.1833333333333336</v>
      </c>
      <c r="S563" s="207">
        <v>8.2733333333333317</v>
      </c>
      <c r="T563" s="207">
        <v>1.0999999999999999</v>
      </c>
      <c r="U563" s="207">
        <v>572.4</v>
      </c>
      <c r="V563" s="207">
        <v>266.66666666666669</v>
      </c>
      <c r="W563" s="207">
        <v>88.037954545454511</v>
      </c>
      <c r="X563" s="207">
        <v>7.8864444444444439</v>
      </c>
      <c r="Y563" s="207">
        <v>7.0500000000000007</v>
      </c>
      <c r="Z563" s="207">
        <v>72.892682926829281</v>
      </c>
      <c r="AA563" s="207">
        <v>41.425294117647063</v>
      </c>
      <c r="AB563" s="207">
        <v>92.646888888888867</v>
      </c>
      <c r="AD563" s="210" t="s">
        <v>27914</v>
      </c>
      <c r="AE563" s="207" t="s">
        <v>28528</v>
      </c>
      <c r="AF563" s="207" t="s">
        <v>27649</v>
      </c>
    </row>
    <row r="564" spans="1:32" ht="15.95">
      <c r="A564" s="261" t="str" cm="1">
        <f t="array" ref="A564">IFERROR(_xlfn.TEXTJOIN(CHAR(10),TRUE,_xlfn._xlws.FILTER(AOM[AOM],AOM[ilri_code]=$G564)),"No AOM Match")</f>
        <v>No AOM Match</v>
      </c>
      <c r="B564" s="261" t="str" cm="1">
        <f t="array" ref="B564">IFERROR(_xlfn.TEXTJOIN(CHAR(10),TRUE,_xlfn._xlws.FILTER(AOM[Edge_Value],AOM[ilri_code]=$G564)),"No AOM Match")</f>
        <v>No AOM Match</v>
      </c>
      <c r="C564" s="261" t="str" cm="1">
        <f t="array" ref="C564">IFERROR(
  _xlfn.TEXTJOIN(
    CHAR(10),
    TRUE,
    SUBSTITUTE(
      _xlfn._xlws.FILTER(AOM[Path], AOM[ilri_code]=$G564),
      "Management/Livestock Management/Feed Characteristic/Feed Composition/Feed Ingredient/",
      ""
    )
  ),
  "No AOM Match"
)</f>
        <v>No AOM Match</v>
      </c>
      <c r="D564" s="261" t="str" cm="1">
        <f t="array" ref="D564">_xlfn.TEXTJOIN(CHAR(10),TRUE,_xlfn._xlws.FILTER(AE$2:AE$952,$AD$2:$AD$952=$G564))</f>
        <v>Tobacco</v>
      </c>
      <c r="F564" s="228" t="str" cm="1">
        <f t="array" ref="F564">_xlfn.TEXTJOIN(CHAR(10),TRUE,_xlfn._xlws.FILTER(AF$2:AF$952,$AD$2:$AD$952=$G564))</f>
        <v>other_less_common</v>
      </c>
      <c r="G564" s="210" t="s">
        <v>28254</v>
      </c>
      <c r="K564" s="207">
        <v>6.69</v>
      </c>
      <c r="L564" s="207">
        <v>10.67</v>
      </c>
      <c r="M564" s="207">
        <v>4.3499999999999996</v>
      </c>
      <c r="N564" s="207">
        <v>6.9</v>
      </c>
      <c r="O564" s="207">
        <v>85.47</v>
      </c>
      <c r="W564" s="207">
        <v>78.680000000000007</v>
      </c>
      <c r="X564" s="207">
        <v>23.24</v>
      </c>
      <c r="Y564" s="207">
        <v>4.49</v>
      </c>
      <c r="Z564" s="207">
        <v>30.88</v>
      </c>
      <c r="AA564" s="207">
        <v>22.32</v>
      </c>
      <c r="AB564" s="207">
        <v>91.3</v>
      </c>
      <c r="AD564" s="210" t="s">
        <v>28262</v>
      </c>
      <c r="AE564" s="207" t="s">
        <v>28529</v>
      </c>
      <c r="AF564" s="207" t="s">
        <v>27649</v>
      </c>
    </row>
    <row r="565" spans="1:32" ht="80.099999999999994">
      <c r="A565" s="261" t="str" cm="1">
        <f t="array" ref="A565">IFERROR(_xlfn.TEXTJOIN(CHAR(10),TRUE,_xlfn._xlws.FILTER(AOM[AOM],AOM[ilri_code]=$G565)),"No AOM Match")</f>
        <v>No AOM Match</v>
      </c>
      <c r="B565" s="261" t="str" cm="1">
        <f t="array" ref="B565">IFERROR(_xlfn.TEXTJOIN(CHAR(10),TRUE,_xlfn._xlws.FILTER(AOM[Edge_Value],AOM[ilri_code]=$G565)),"No AOM Match")</f>
        <v>No AOM Match</v>
      </c>
      <c r="C565" s="261" t="str" cm="1">
        <f t="array" ref="C565">IFERROR(
  _xlfn.TEXTJOIN(
    CHAR(10),
    TRUE,
    SUBSTITUTE(
      _xlfn._xlws.FILTER(AOM[Path], AOM[ilri_code]=$G565),
      "Management/Livestock Management/Feed Characteristic/Feed Composition/Feed Ingredient/",
      ""
    )
  ),
  "No AOM Match"
)</f>
        <v>No AOM Match</v>
      </c>
      <c r="D565" s="261" t="str" cm="1">
        <f t="array" ref="D565">_xlfn.TEXTJOIN(CHAR(10),TRUE,_xlfn._xlws.FILTER(AE$2:AE$952,$AD$2:$AD$952=$G565))</f>
        <v>Toothed medic</v>
      </c>
      <c r="F565" s="228" t="str" cm="1">
        <f t="array" ref="F565">_xlfn.TEXTJOIN(CHAR(10),TRUE,_xlfn._xlws.FILTER(AF$2:AF$952,$AD$2:$AD$952=$G565))</f>
        <v>Herbaceous forages-all data</v>
      </c>
      <c r="G565" s="210" t="s">
        <v>28530</v>
      </c>
      <c r="J565" s="207">
        <v>2.04</v>
      </c>
      <c r="X565" s="207">
        <v>11.577999999999999</v>
      </c>
      <c r="AB565" s="207">
        <v>92.695999999999998</v>
      </c>
      <c r="AD565" s="210" t="s">
        <v>27691</v>
      </c>
      <c r="AE565" s="207" t="s">
        <v>28531</v>
      </c>
      <c r="AF565" s="207" t="s">
        <v>27649</v>
      </c>
    </row>
    <row r="566" spans="1:32" ht="15.95">
      <c r="A566" s="261" t="str" cm="1">
        <f t="array" ref="A566">IFERROR(_xlfn.TEXTJOIN(CHAR(10),TRUE,_xlfn._xlws.FILTER(AOM[AOM],AOM[ilri_code]=$G566)),"No AOM Match")</f>
        <v>No AOM Match</v>
      </c>
      <c r="B566" s="261" t="str" cm="1">
        <f t="array" ref="B566">IFERROR(_xlfn.TEXTJOIN(CHAR(10),TRUE,_xlfn._xlws.FILTER(AOM[Edge_Value],AOM[ilri_code]=$G566)),"No AOM Match")</f>
        <v>No AOM Match</v>
      </c>
      <c r="C566" s="261" t="str" cm="1">
        <f t="array" ref="C566">IFERROR(
  _xlfn.TEXTJOIN(
    CHAR(10),
    TRUE,
    SUBSTITUTE(
      _xlfn._xlws.FILTER(AOM[Path], AOM[ilri_code]=$G566),
      "Management/Livestock Management/Feed Characteristic/Feed Composition/Feed Ingredient/",
      ""
    )
  ),
  "No AOM Match"
)</f>
        <v>No AOM Match</v>
      </c>
      <c r="D566" s="261" t="str" cm="1">
        <f t="array" ref="D566">_xlfn.TEXTJOIN(CHAR(10),TRUE,_xlfn._xlws.FILTER(AE$2:AE$952,$AD$2:$AD$952=$G566))</f>
        <v>Trianthema portulacastrum</v>
      </c>
      <c r="F566" s="228" t="str" cm="1">
        <f t="array" ref="F566">_xlfn.TEXTJOIN(CHAR(10),TRUE,_xlfn._xlws.FILTER(AF$2:AF$952,$AD$2:$AD$952=$G566))</f>
        <v>other_less_common</v>
      </c>
      <c r="G566" s="210" t="s">
        <v>28230</v>
      </c>
      <c r="J566" s="207">
        <v>2.9</v>
      </c>
      <c r="P566" s="207">
        <v>76.5</v>
      </c>
      <c r="S566" s="207">
        <v>10.17</v>
      </c>
      <c r="T566" s="207">
        <v>9.1999999999999993</v>
      </c>
      <c r="W566" s="207">
        <v>73.349999999999994</v>
      </c>
      <c r="X566" s="207">
        <v>23.94</v>
      </c>
      <c r="Y566" s="207">
        <v>5.86</v>
      </c>
      <c r="Z566" s="207">
        <v>34.07</v>
      </c>
      <c r="AA566" s="207">
        <v>19.010000000000002</v>
      </c>
      <c r="AB566" s="207">
        <v>87.44</v>
      </c>
      <c r="AD566" s="210" t="s">
        <v>28341</v>
      </c>
      <c r="AE566" s="207" t="s">
        <v>28532</v>
      </c>
      <c r="AF566" s="207" t="s">
        <v>27649</v>
      </c>
    </row>
    <row r="567" spans="1:32" ht="15.95">
      <c r="A567" s="261" t="str" cm="1">
        <f t="array" ref="A567">IFERROR(_xlfn.TEXTJOIN(CHAR(10),TRUE,_xlfn._xlws.FILTER(AOM[AOM],AOM[ilri_code]=$G567)),"No AOM Match")</f>
        <v>AOM_003977</v>
      </c>
      <c r="B567" s="261" t="str" cm="1">
        <f t="array" ref="B567">IFERROR(_xlfn.TEXTJOIN(CHAR(10),TRUE,_xlfn._xlws.FILTER(AOM[Edge_Value],AOM[ilri_code]=$G567)),"No AOM Match")</f>
        <v>Tridax procumbens</v>
      </c>
      <c r="C567" s="261" t="str" cm="1">
        <f t="array" ref="C567">IFERROR(
  _xlfn.TEXTJOIN(
    CHAR(10),
    TRUE,
    SUBSTITUTE(
      _xlfn._xlws.FILTER(AOM[Path], AOM[ilri_code]=$G567),
      "Management/Livestock Management/Feed Characteristic/Feed Composition/Feed Ingredient/",
      ""
    )
  ),
  "No AOM Match"
)</f>
        <v>Forage Plants/Other Forage Plants/Tridax procumbens</v>
      </c>
      <c r="D567" s="261" t="str" cm="1">
        <f t="array" ref="D567">_xlfn.TEXTJOIN(CHAR(10),TRUE,_xlfn._xlws.FILTER(AE$2:AE$952,$AD$2:$AD$952=$G567))</f>
        <v>Tribulus terrestris</v>
      </c>
      <c r="F567" s="228" t="str" cm="1">
        <f t="array" ref="F567">_xlfn.TEXTJOIN(CHAR(10),TRUE,_xlfn._xlws.FILTER(AF$2:AF$952,$AD$2:$AD$952=$G567))</f>
        <v>Herbaceous forages-all data</v>
      </c>
      <c r="G567" s="210" t="s">
        <v>23238</v>
      </c>
      <c r="L567" s="207">
        <v>8.92</v>
      </c>
      <c r="O567" s="207">
        <v>63.71</v>
      </c>
      <c r="W567" s="207">
        <v>84.9</v>
      </c>
      <c r="X567" s="207">
        <v>15.86</v>
      </c>
      <c r="Y567" s="207">
        <v>8.36</v>
      </c>
      <c r="Z567" s="207">
        <v>45.57</v>
      </c>
      <c r="AA567" s="207">
        <v>47.55</v>
      </c>
      <c r="AB567" s="207">
        <v>90.73</v>
      </c>
      <c r="AD567" s="210" t="s">
        <v>27911</v>
      </c>
      <c r="AE567" s="207" t="s">
        <v>28533</v>
      </c>
      <c r="AF567" s="207" t="s">
        <v>27649</v>
      </c>
    </row>
    <row r="568" spans="1:32" ht="15.95">
      <c r="A568" s="261" t="str" cm="1">
        <f t="array" ref="A568">IFERROR(_xlfn.TEXTJOIN(CHAR(10),TRUE,_xlfn._xlws.FILTER(AOM[AOM],AOM[ilri_code]=$G568)),"No AOM Match")</f>
        <v>No AOM Match</v>
      </c>
      <c r="B568" s="261" t="str" cm="1">
        <f t="array" ref="B568">IFERROR(_xlfn.TEXTJOIN(CHAR(10),TRUE,_xlfn._xlws.FILTER(AOM[Edge_Value],AOM[ilri_code]=$G568)),"No AOM Match")</f>
        <v>No AOM Match</v>
      </c>
      <c r="C568" s="261" t="str" cm="1">
        <f t="array" ref="C568">IFERROR(
  _xlfn.TEXTJOIN(
    CHAR(10),
    TRUE,
    SUBSTITUTE(
      _xlfn._xlws.FILTER(AOM[Path], AOM[ilri_code]=$G568),
      "Management/Livestock Management/Feed Characteristic/Feed Composition/Feed Ingredient/",
      ""
    )
  ),
  "No AOM Match"
)</f>
        <v>No AOM Match</v>
      </c>
      <c r="D568" s="261" t="str" cm="1">
        <f t="array" ref="D568">_xlfn.TEXTJOIN(CHAR(10),TRUE,_xlfn._xlws.FILTER(AE$2:AE$952,$AD$2:$AD$952=$G568))</f>
        <v>Trifolium pichisermollii</v>
      </c>
      <c r="F568" s="228" t="str" cm="1">
        <f t="array" ref="F568">_xlfn.TEXTJOIN(CHAR(10),TRUE,_xlfn._xlws.FILTER(AF$2:AF$952,$AD$2:$AD$952=$G568))</f>
        <v>Herbaceous forages-all data</v>
      </c>
      <c r="G568" s="210" t="s">
        <v>28534</v>
      </c>
      <c r="L568" s="207">
        <v>7.76</v>
      </c>
      <c r="O568" s="207">
        <v>55.63</v>
      </c>
      <c r="W568" s="207">
        <v>89.73</v>
      </c>
      <c r="X568" s="207">
        <v>14.12</v>
      </c>
      <c r="Y568" s="207">
        <v>6.95</v>
      </c>
      <c r="Z568" s="207">
        <v>56.28</v>
      </c>
      <c r="AA568" s="207">
        <v>42.07</v>
      </c>
      <c r="AB568" s="207">
        <v>89.3</v>
      </c>
      <c r="AD568" s="210" t="s">
        <v>27712</v>
      </c>
      <c r="AE568" s="207" t="s">
        <v>22931</v>
      </c>
      <c r="AF568" s="207" t="s">
        <v>27649</v>
      </c>
    </row>
    <row r="569" spans="1:32" ht="63.95">
      <c r="A569" s="261" t="str" cm="1">
        <f t="array" ref="A569">IFERROR(_xlfn.TEXTJOIN(CHAR(10),TRUE,_xlfn._xlws.FILTER(AOM[AOM],AOM[ilri_code]=$G569)),"No AOM Match")</f>
        <v>No AOM Match</v>
      </c>
      <c r="B569" s="261" t="str" cm="1">
        <f t="array" ref="B569">IFERROR(_xlfn.TEXTJOIN(CHAR(10),TRUE,_xlfn._xlws.FILTER(AOM[Edge_Value],AOM[ilri_code]=$G569)),"No AOM Match")</f>
        <v>No AOM Match</v>
      </c>
      <c r="C569" s="261" t="str" cm="1">
        <f t="array" ref="C569">IFERROR(
  _xlfn.TEXTJOIN(
    CHAR(10),
    TRUE,
    SUBSTITUTE(
      _xlfn._xlws.FILTER(AOM[Path], AOM[ilri_code]=$G569),
      "Management/Livestock Management/Feed Characteristic/Feed Composition/Feed Ingredient/",
      ""
    )
  ),
  "No AOM Match"
)</f>
        <v>No AOM Match</v>
      </c>
      <c r="D569" s="261" t="str" cm="1">
        <f t="array" ref="D569">_xlfn.TEXTJOIN(CHAR(10),TRUE,_xlfn._xlws.FILTER(AE$2:AE$952,$AD$2:$AD$952=$G569))</f>
        <v>Tripsacum andersonii</v>
      </c>
      <c r="F569" s="228" t="str" cm="1">
        <f t="array" ref="F569">_xlfn.TEXTJOIN(CHAR(10),TRUE,_xlfn._xlws.FILTER(AF$2:AF$952,$AD$2:$AD$952=$G569))</f>
        <v>Herbaceous forages-all data</v>
      </c>
      <c r="G569" s="210" t="s">
        <v>28535</v>
      </c>
      <c r="J569" s="207">
        <v>1.65</v>
      </c>
      <c r="W569" s="207">
        <v>86.71374999999999</v>
      </c>
      <c r="X569" s="207">
        <v>8.0112500000000004</v>
      </c>
      <c r="Y569" s="207">
        <v>5.1456249999999999</v>
      </c>
      <c r="Z569" s="207">
        <v>72.088124999999991</v>
      </c>
      <c r="AA569" s="207">
        <v>43.134375000000006</v>
      </c>
      <c r="AB569" s="207">
        <v>90.170625000000001</v>
      </c>
      <c r="AD569" s="210" t="s">
        <v>27712</v>
      </c>
      <c r="AE569" s="207" t="s">
        <v>28536</v>
      </c>
      <c r="AF569" s="207" t="s">
        <v>27649</v>
      </c>
    </row>
    <row r="570" spans="1:32" ht="15.95">
      <c r="A570" s="261" t="str" cm="1">
        <f t="array" ref="A570">IFERROR(_xlfn.TEXTJOIN(CHAR(10),TRUE,_xlfn._xlws.FILTER(AOM[AOM],AOM[ilri_code]=$G570)),"No AOM Match")</f>
        <v>AOM_001523</v>
      </c>
      <c r="B570" s="261" t="str" cm="1">
        <f t="array" ref="B570">IFERROR(_xlfn.TEXTJOIN(CHAR(10),TRUE,_xlfn._xlws.FILTER(AOM[Edge_Value],AOM[ilri_code]=$G570)),"No AOM Match")</f>
        <v>Tripsacum laxum</v>
      </c>
      <c r="C570" s="261" t="str" cm="1">
        <f t="array" ref="C570">IFERROR(
  _xlfn.TEXTJOIN(
    CHAR(10),
    TRUE,
    SUBSTITUTE(
      _xlfn._xlws.FILTER(AOM[Path], AOM[ilri_code]=$G570),
      "Management/Livestock Management/Feed Characteristic/Feed Composition/Feed Ingredient/",
      ""
    )
  ),
  "No AOM Match"
)</f>
        <v>Forage Plants/Cereal and Grass Forages/Tripsacum laxum</v>
      </c>
      <c r="D570" s="261" t="str" cm="1">
        <f t="array" ref="D570">_xlfn.TEXTJOIN(CHAR(10),TRUE,_xlfn._xlws.FILTER(AE$2:AE$952,$AD$2:$AD$952=$G570))</f>
        <v>Tripsacum laxum</v>
      </c>
      <c r="F570" s="228" t="str" cm="1">
        <f t="array" ref="F570">_xlfn.TEXTJOIN(CHAR(10),TRUE,_xlfn._xlws.FILTER(AF$2:AF$952,$AD$2:$AD$952=$G570))</f>
        <v>Herbaceous forages-all data</v>
      </c>
      <c r="G570" s="210" t="s">
        <v>21456</v>
      </c>
      <c r="K570" s="207">
        <v>4.3899999999999997</v>
      </c>
      <c r="L570" s="207">
        <v>7.41</v>
      </c>
      <c r="M570" s="207">
        <v>1.63</v>
      </c>
      <c r="N570" s="207">
        <v>3.89</v>
      </c>
      <c r="O570" s="207">
        <v>53.5</v>
      </c>
      <c r="W570" s="207">
        <v>84.1</v>
      </c>
      <c r="X570" s="207">
        <v>13.93</v>
      </c>
      <c r="Y570" s="207">
        <v>7.7</v>
      </c>
      <c r="Z570" s="207">
        <v>47.23</v>
      </c>
      <c r="AA570" s="207">
        <v>38.83</v>
      </c>
      <c r="AB570" s="207">
        <v>93.46</v>
      </c>
      <c r="AD570" s="210" t="s">
        <v>28242</v>
      </c>
      <c r="AE570" s="207" t="s">
        <v>28537</v>
      </c>
      <c r="AF570" s="207" t="s">
        <v>27649</v>
      </c>
    </row>
    <row r="571" spans="1:32" ht="15.95">
      <c r="A571" s="228" t="str" cm="1">
        <f t="array" ref="A571">IFERROR(_xlfn.TEXTJOIN(CHAR(10),TRUE,_xlfn._xlws.FILTER(AOM[AOM],AOM[ilri_code]=$G571)),"No AOM Match")</f>
        <v>AOM_001522</v>
      </c>
      <c r="B571" s="228" t="str" cm="1">
        <f t="array" ref="B571">IFERROR(_xlfn.TEXTJOIN(CHAR(10),TRUE,_xlfn._xlws.FILTER(AOM[Edge_Value],AOM[ilri_code]=$G571)),"No AOM Match")</f>
        <v>Tripsacum</v>
      </c>
      <c r="C571" s="228" t="str" cm="1">
        <f t="array" ref="C571">IFERROR(
  _xlfn.TEXTJOIN(
    CHAR(10),
    TRUE,
    SUBSTITUTE(
      _xlfn._xlws.FILTER(AOM[Path], AOM[ilri_code]=$G571),
      "Management/Livestock Management/Feed Characteristic/Feed Composition/Feed Ingredient/",
      ""
    )
  ),
  "No AOM Match"
)</f>
        <v>Forage Plants/Cereal and Grass Forages/Tripsacum</v>
      </c>
      <c r="D571" s="228" t="str" cm="1">
        <f t="array" ref="D571">_xlfn.TEXTJOIN(CHAR(10),TRUE,_xlfn._xlws.FILTER(AE$2:AE$952,$AD$2:$AD$952=$G571))</f>
        <v>Tripsacum sp.</v>
      </c>
      <c r="F571" s="228" t="str" cm="1">
        <f t="array" ref="F571">_xlfn.TEXTJOIN(CHAR(10),TRUE,_xlfn._xlws.FILTER(AF$2:AF$952,$AD$2:$AD$952=$G571))</f>
        <v>Herbaceous forages-all data</v>
      </c>
      <c r="G571" s="210" t="s">
        <v>21451</v>
      </c>
      <c r="K571" s="207">
        <v>5.0199999999999996</v>
      </c>
      <c r="L571" s="207">
        <v>8.2799999999999994</v>
      </c>
      <c r="M571" s="207">
        <v>2.38</v>
      </c>
      <c r="N571" s="207">
        <v>4.7300000000000004</v>
      </c>
      <c r="O571" s="207">
        <v>56.92</v>
      </c>
      <c r="W571" s="207">
        <v>88.22</v>
      </c>
      <c r="X571" s="207">
        <v>19.16</v>
      </c>
      <c r="Y571" s="207">
        <v>8.3699999999999992</v>
      </c>
      <c r="Z571" s="207">
        <v>49.93</v>
      </c>
      <c r="AA571" s="207">
        <v>37.46</v>
      </c>
      <c r="AB571" s="207">
        <v>93.48</v>
      </c>
      <c r="AD571" s="210" t="s">
        <v>28117</v>
      </c>
      <c r="AE571" s="207" t="s">
        <v>28538</v>
      </c>
      <c r="AF571" s="207" t="s">
        <v>27649</v>
      </c>
    </row>
    <row r="572" spans="1:32" ht="15.95">
      <c r="A572" s="261" t="str" cm="1">
        <f t="array" ref="A572">IFERROR(_xlfn.TEXTJOIN(CHAR(10),TRUE,_xlfn._xlws.FILTER(AOM[AOM],AOM[ilri_code]=$G572)),"No AOM Match")</f>
        <v>AOM_001452</v>
      </c>
      <c r="B572" s="261" t="str" cm="1">
        <f t="array" ref="B572">IFERROR(_xlfn.TEXTJOIN(CHAR(10),TRUE,_xlfn._xlws.FILTER(AOM[Edge_Value],AOM[ilri_code]=$G572)),"No AOM Match")</f>
        <v>Triticale</v>
      </c>
      <c r="C572" s="261" t="str" cm="1">
        <f t="array" ref="C572">IFERROR(
  _xlfn.TEXTJOIN(
    CHAR(10),
    TRUE,
    SUBSTITUTE(
      _xlfn._xlws.FILTER(AOM[Path], AOM[ilri_code]=$G572),
      "Management/Livestock Management/Feed Characteristic/Feed Composition/Feed Ingredient/",
      ""
    )
  ),
  "No AOM Match"
)</f>
        <v>Forage Plants/Cereal and Grass Forages/Triticale</v>
      </c>
      <c r="D572" s="261" t="str" cm="1">
        <f t="array" ref="D572">_xlfn.TEXTJOIN(CHAR(10),TRUE,_xlfn._xlws.FILTER(AE$2:AE$952,$AD$2:$AD$952=$G572))</f>
        <v>Triticale</v>
      </c>
      <c r="F572" s="228" t="str" cm="1">
        <f t="array" ref="F572">_xlfn.TEXTJOIN(CHAR(10),TRUE,_xlfn._xlws.FILTER(AF$2:AF$952,$AD$2:$AD$952=$G572))</f>
        <v>food_crops_cereals_legumes_green</v>
      </c>
      <c r="G572" s="210" t="s">
        <v>21468</v>
      </c>
      <c r="L572" s="207">
        <v>8.0515909090909101</v>
      </c>
      <c r="O572" s="207">
        <v>55.227272727272727</v>
      </c>
      <c r="W572" s="207">
        <v>92.134772727272733</v>
      </c>
      <c r="X572" s="207">
        <v>6.0559090909090916</v>
      </c>
      <c r="Y572" s="207">
        <v>5.8734090909090915</v>
      </c>
      <c r="Z572" s="207">
        <v>59.294318181818191</v>
      </c>
      <c r="AA572" s="207">
        <v>38.939545454545453</v>
      </c>
      <c r="AB572" s="207">
        <v>87.289545454545461</v>
      </c>
      <c r="AD572" s="210" t="s">
        <v>27833</v>
      </c>
      <c r="AE572" s="207" t="s">
        <v>28539</v>
      </c>
      <c r="AF572" s="207" t="s">
        <v>27649</v>
      </c>
    </row>
    <row r="573" spans="1:32" ht="15.95">
      <c r="A573" s="261" t="str" cm="1">
        <f t="array" ref="A573">IFERROR(_xlfn.TEXTJOIN(CHAR(10),TRUE,_xlfn._xlws.FILTER(AOM[AOM],AOM[ilri_code]=$G573)),"No AOM Match")</f>
        <v>No AOM Match</v>
      </c>
      <c r="B573" s="261" t="str" cm="1">
        <f t="array" ref="B573">IFERROR(_xlfn.TEXTJOIN(CHAR(10),TRUE,_xlfn._xlws.FILTER(AOM[Edge_Value],AOM[ilri_code]=$G573)),"No AOM Match")</f>
        <v>No AOM Match</v>
      </c>
      <c r="C573" s="261" t="str" cm="1">
        <f t="array" ref="C573">IFERROR(
  _xlfn.TEXTJOIN(
    CHAR(10),
    TRUE,
    SUBSTITUTE(
      _xlfn._xlws.FILTER(AOM[Path], AOM[ilri_code]=$G573),
      "Management/Livestock Management/Feed Characteristic/Feed Composition/Feed Ingredient/",
      ""
    )
  ),
  "No AOM Match"
)</f>
        <v>No AOM Match</v>
      </c>
      <c r="D573" s="261" t="str" cm="1">
        <f t="array" ref="D573">_xlfn.TEXTJOIN(CHAR(10),TRUE,_xlfn._xlws.FILTER(AE$2:AE$952,$AD$2:$AD$952=$G573))</f>
        <v>Uapaca togoensis</v>
      </c>
      <c r="F573" s="228" t="str" cm="1">
        <f t="array" ref="F573">_xlfn.TEXTJOIN(CHAR(10),TRUE,_xlfn._xlws.FILTER(AF$2:AF$952,$AD$2:$AD$952=$G573))</f>
        <v>other_less_common</v>
      </c>
      <c r="G573" s="210" t="s">
        <v>28234</v>
      </c>
      <c r="J573" s="207">
        <v>0.9</v>
      </c>
      <c r="W573" s="207">
        <v>92.59</v>
      </c>
      <c r="X573" s="207">
        <v>11.31</v>
      </c>
      <c r="Y573" s="207">
        <v>28.77</v>
      </c>
      <c r="Z573" s="207">
        <v>54.51</v>
      </c>
      <c r="AA573" s="207">
        <v>53.25</v>
      </c>
      <c r="AB573" s="207">
        <v>89.72</v>
      </c>
      <c r="AD573" s="210" t="s">
        <v>27986</v>
      </c>
      <c r="AE573" s="207" t="s">
        <v>28540</v>
      </c>
      <c r="AF573" s="207" t="s">
        <v>27649</v>
      </c>
    </row>
    <row r="574" spans="1:32" ht="15.95">
      <c r="A574" s="261" t="str" cm="1">
        <f t="array" ref="A574">IFERROR(_xlfn.TEXTJOIN(CHAR(10),TRUE,_xlfn._xlws.FILTER(AOM[AOM],AOM[ilri_code]=$G574)),"No AOM Match")</f>
        <v>No AOM Match</v>
      </c>
      <c r="B574" s="261" t="str" cm="1">
        <f t="array" ref="B574">IFERROR(_xlfn.TEXTJOIN(CHAR(10),TRUE,_xlfn._xlws.FILTER(AOM[Edge_Value],AOM[ilri_code]=$G574)),"No AOM Match")</f>
        <v>No AOM Match</v>
      </c>
      <c r="C574" s="261" t="str" cm="1">
        <f t="array" ref="C574">IFERROR(
  _xlfn.TEXTJOIN(
    CHAR(10),
    TRUE,
    SUBSTITUTE(
      _xlfn._xlws.FILTER(AOM[Path], AOM[ilri_code]=$G574),
      "Management/Livestock Management/Feed Characteristic/Feed Composition/Feed Ingredient/",
      ""
    )
  ),
  "No AOM Match"
)</f>
        <v>No AOM Match</v>
      </c>
      <c r="D574" s="261" t="str" cm="1">
        <f t="array" ref="D574">_xlfn.TEXTJOIN(CHAR(10),TRUE,_xlfn._xlws.FILTER(AE$2:AE$952,$AD$2:$AD$952=$G574))</f>
        <v>Uebelinia abyssinica</v>
      </c>
      <c r="F574" s="228" t="str" cm="1">
        <f t="array" ref="F574">_xlfn.TEXTJOIN(CHAR(10),TRUE,_xlfn._xlws.FILTER(AF$2:AF$952,$AD$2:$AD$952=$G574))</f>
        <v>Herbaceous forages-all data</v>
      </c>
      <c r="G574" s="210" t="s">
        <v>28492</v>
      </c>
      <c r="L574" s="207">
        <v>8.09</v>
      </c>
      <c r="O574" s="207">
        <v>56.52</v>
      </c>
      <c r="W574" s="207">
        <v>86.41</v>
      </c>
      <c r="X574" s="207">
        <v>10.210000000000001</v>
      </c>
      <c r="Y574" s="207">
        <v>6.76</v>
      </c>
      <c r="Z574" s="207">
        <v>51.39</v>
      </c>
      <c r="AA574" s="207">
        <v>36.75</v>
      </c>
      <c r="AB574" s="207">
        <v>91.26</v>
      </c>
      <c r="AD574" s="210" t="s">
        <v>21120</v>
      </c>
      <c r="AE574" s="207" t="s">
        <v>28541</v>
      </c>
      <c r="AF574" s="207" t="s">
        <v>27649</v>
      </c>
    </row>
    <row r="575" spans="1:32" ht="15.95">
      <c r="A575" s="261" t="str" cm="1">
        <f t="array" ref="A575">IFERROR(_xlfn.TEXTJOIN(CHAR(10),TRUE,_xlfn._xlws.FILTER(AOM[AOM],AOM[ilri_code]=$G575)),"No AOM Match")</f>
        <v>No AOM Match</v>
      </c>
      <c r="B575" s="261" t="str" cm="1">
        <f t="array" ref="B575">IFERROR(_xlfn.TEXTJOIN(CHAR(10),TRUE,_xlfn._xlws.FILTER(AOM[Edge_Value],AOM[ilri_code]=$G575)),"No AOM Match")</f>
        <v>No AOM Match</v>
      </c>
      <c r="C575" s="261" t="str" cm="1">
        <f t="array" ref="C575">IFERROR(
  _xlfn.TEXTJOIN(
    CHAR(10),
    TRUE,
    SUBSTITUTE(
      _xlfn._xlws.FILTER(AOM[Path], AOM[ilri_code]=$G575),
      "Management/Livestock Management/Feed Characteristic/Feed Composition/Feed Ingredient/",
      ""
    )
  ),
  "No AOM Match"
)</f>
        <v>No AOM Match</v>
      </c>
      <c r="D575" s="261" t="str" cm="1">
        <f t="array" ref="D575">_xlfn.TEXTJOIN(CHAR(10),TRUE,_xlfn._xlws.FILTER(AE$2:AE$952,$AD$2:$AD$952=$G575))</f>
        <v>Urea + molasses</v>
      </c>
      <c r="F575" s="228" t="str" cm="1">
        <f t="array" ref="F575">_xlfn.TEXTJOIN(CHAR(10),TRUE,_xlfn._xlws.FILTER(AF$2:AF$952,$AD$2:$AD$952=$G575))</f>
        <v>concentrate_feeds_and_agro_industrial_by_products</v>
      </c>
      <c r="G575" s="210" t="s">
        <v>27638</v>
      </c>
      <c r="I575" s="207">
        <v>65.7</v>
      </c>
      <c r="J575" s="207">
        <v>16.5</v>
      </c>
      <c r="P575" s="207">
        <v>52.81</v>
      </c>
      <c r="Q575" s="207">
        <v>80.5</v>
      </c>
      <c r="R575" s="207">
        <v>26.200000000000003</v>
      </c>
      <c r="S575" s="207">
        <v>9.5300000000000011</v>
      </c>
      <c r="T575" s="207">
        <v>2.35</v>
      </c>
      <c r="U575" s="207">
        <v>1941.3199999999997</v>
      </c>
      <c r="V575" s="207">
        <v>4894.835</v>
      </c>
      <c r="W575" s="207">
        <v>70.483999999999995</v>
      </c>
      <c r="X575" s="207">
        <v>36.35</v>
      </c>
      <c r="Y575" s="207">
        <v>1.01</v>
      </c>
      <c r="Z575" s="207">
        <v>12.162000000000001</v>
      </c>
      <c r="AA575" s="207">
        <v>4.3449999999999998</v>
      </c>
      <c r="AB575" s="207">
        <v>88.456000000000003</v>
      </c>
      <c r="AD575" s="210" t="s">
        <v>21120</v>
      </c>
      <c r="AE575" s="207" t="s">
        <v>1820</v>
      </c>
      <c r="AF575" s="207" t="s">
        <v>27649</v>
      </c>
    </row>
    <row r="576" spans="1:32" ht="15.95">
      <c r="A576" s="261" t="str" cm="1">
        <f t="array" ref="A576">IFERROR(_xlfn.TEXTJOIN(CHAR(10),TRUE,_xlfn._xlws.FILTER(AOM[AOM],AOM[ilri_code]=$G576)),"No AOM Match")</f>
        <v>No AOM Match</v>
      </c>
      <c r="B576" s="261" t="str" cm="1">
        <f t="array" ref="B576">IFERROR(_xlfn.TEXTJOIN(CHAR(10),TRUE,_xlfn._xlws.FILTER(AOM[Edge_Value],AOM[ilri_code]=$G576)),"No AOM Match")</f>
        <v>No AOM Match</v>
      </c>
      <c r="C576" s="261" t="str" cm="1">
        <f t="array" ref="C576">IFERROR(
  _xlfn.TEXTJOIN(
    CHAR(10),
    TRUE,
    SUBSTITUTE(
      _xlfn._xlws.FILTER(AOM[Path], AOM[ilri_code]=$G576),
      "Management/Livestock Management/Feed Characteristic/Feed Composition/Feed Ingredient/",
      ""
    )
  ),
  "No AOM Match"
)</f>
        <v>No AOM Match</v>
      </c>
      <c r="D576" s="261" t="str" cm="1">
        <f t="array" ref="D576">_xlfn.TEXTJOIN(CHAR(10),TRUE,_xlfn._xlws.FILTER(AE$2:AE$952,$AD$2:$AD$952=$G576))</f>
        <v>Urena lobata</v>
      </c>
      <c r="E576" s="261"/>
      <c r="F576" s="228" t="str" cm="1">
        <f t="array" ref="F576">_xlfn.TEXTJOIN(CHAR(10),TRUE,_xlfn._xlws.FILTER(AF$2:AF$952,$AD$2:$AD$952=$G576))</f>
        <v>other_less_common</v>
      </c>
      <c r="G576" s="210" t="s">
        <v>28232</v>
      </c>
      <c r="I576" s="207">
        <v>10.649999999999999</v>
      </c>
      <c r="J576" s="207">
        <v>2.6</v>
      </c>
      <c r="P576" s="207">
        <v>59.575000000000003</v>
      </c>
      <c r="Q576" s="207">
        <v>1449.91</v>
      </c>
      <c r="R576" s="207">
        <v>20.95</v>
      </c>
      <c r="S576" s="207">
        <v>19.695</v>
      </c>
      <c r="T576" s="207">
        <v>4.55</v>
      </c>
      <c r="U576" s="207">
        <v>551.81500000000005</v>
      </c>
      <c r="V576" s="207">
        <v>62.524999999999999</v>
      </c>
      <c r="W576" s="207">
        <v>90.734999999999999</v>
      </c>
      <c r="X576" s="207">
        <v>20.16</v>
      </c>
      <c r="Y576" s="207">
        <v>12.3</v>
      </c>
      <c r="Z576" s="207">
        <v>46.325000000000003</v>
      </c>
      <c r="AA576" s="207">
        <v>35.695</v>
      </c>
      <c r="AB576" s="207">
        <v>89.110000000000014</v>
      </c>
    </row>
    <row r="577" spans="1:32" ht="32.1">
      <c r="A577" s="228" t="str" cm="1">
        <f t="array" ref="A577">IFERROR(_xlfn.TEXTJOIN(CHAR(10),TRUE,_xlfn._xlws.FILTER(AOM[AOM],AOM[ilri_code]=$G577)),"No AOM Match")</f>
        <v>AOM_006046
AOM_001385</v>
      </c>
      <c r="B577" s="228" t="str" cm="1">
        <f t="array" ref="B577">IFERROR(_xlfn.TEXTJOIN(CHAR(10),TRUE,_xlfn._xlws.FILTER(AOM[Edge_Value],AOM[ilri_code]=$G577)),"No AOM Match")</f>
        <v>Brachiaria brizantha Dried
Brachiaria brizantha</v>
      </c>
      <c r="C577" s="228" t="str" cm="1">
        <f t="array" ref="C577">IFERROR(
  _xlfn.TEXTJOIN(
    CHAR(10),
    TRUE,
    SUBSTITUTE(
      _xlfn._xlws.FILTER(AOM[Path], AOM[ilri_code]=$G577),
      "Management/Livestock Management/Feed Characteristic/Feed Composition/Feed Ingredient/",
      ""
    )
  ),
  "No AOM Match"
)</f>
        <v>Forage Plants/Cereal and Grass Forages/Brachiaria brizantha/Brachiaria brizantha Dried
Forage Plants/Cereal and Grass Forages/Brachiaria brizantha</v>
      </c>
      <c r="D577" s="228" t="str" cm="1">
        <f t="array" ref="D577">_xlfn.TEXTJOIN(CHAR(10),TRUE,_xlfn._xlws.FILTER(AE$2:AE$952,$AD$2:$AD$952=$G577))</f>
        <v>Urochloa brizantha</v>
      </c>
      <c r="F577" s="228" t="str" cm="1">
        <f t="array" ref="F577">_xlfn.TEXTJOIN(CHAR(10),TRUE,_xlfn._xlws.FILTER(AF$2:AF$952,$AD$2:$AD$952=$G577))</f>
        <v>Herbaceous forages-all data</v>
      </c>
      <c r="G577" s="210" t="s">
        <v>20908</v>
      </c>
      <c r="I577" s="207">
        <v>5.7252173913043478</v>
      </c>
      <c r="J577" s="207">
        <v>2.5508695652173912</v>
      </c>
      <c r="K577" s="207">
        <v>4.586666666666666</v>
      </c>
      <c r="L577" s="207">
        <v>7.2022857142857148</v>
      </c>
      <c r="M577" s="207">
        <v>1.87</v>
      </c>
      <c r="N577" s="207">
        <v>4.1566666666666663</v>
      </c>
      <c r="O577" s="207">
        <v>52.726153846153842</v>
      </c>
      <c r="R577" s="207">
        <v>30.865217391304355</v>
      </c>
      <c r="T577" s="207">
        <v>1.5039130434782606</v>
      </c>
      <c r="V577" s="207">
        <v>198.51263157894738</v>
      </c>
      <c r="W577" s="207">
        <v>87.576400000000007</v>
      </c>
      <c r="X577" s="207">
        <v>9.2377192982456116</v>
      </c>
      <c r="Y577" s="207">
        <v>6.3196491228070153</v>
      </c>
      <c r="Z577" s="207">
        <v>67.214385964912282</v>
      </c>
      <c r="AA577" s="207">
        <v>39.274035087719298</v>
      </c>
      <c r="AB577" s="207">
        <v>92.884210526315798</v>
      </c>
      <c r="AD577" s="210" t="s">
        <v>27924</v>
      </c>
      <c r="AE577" s="207" t="s">
        <v>28542</v>
      </c>
      <c r="AF577" s="207" t="s">
        <v>27649</v>
      </c>
    </row>
    <row r="578" spans="1:32" ht="96">
      <c r="A578" s="261" t="str" cm="1">
        <f t="array" ref="A578">IFERROR(_xlfn.TEXTJOIN(CHAR(10),TRUE,_xlfn._xlws.FILTER(AOM[AOM],AOM[ilri_code]=$G578)),"No AOM Match")</f>
        <v>AOM_006044
AOM_001397</v>
      </c>
      <c r="B578" s="261" t="str" cm="1">
        <f t="array" ref="B578">IFERROR(_xlfn.TEXTJOIN(CHAR(10),TRUE,_xlfn._xlws.FILTER(AOM[Edge_Value],AOM[ilri_code]=$G578)),"No AOM Match")</f>
        <v>Bracharia decumbens Dried
Bracharia decumbens</v>
      </c>
      <c r="C578" s="261" t="str" cm="1">
        <f t="array" ref="C578">IFERROR(
  _xlfn.TEXTJOIN(
    CHAR(10),
    TRUE,
    SUBSTITUTE(
      _xlfn._xlws.FILTER(AOM[Path], AOM[ilri_code]=$G578),
      "Management/Livestock Management/Feed Characteristic/Feed Composition/Feed Ingredient/",
      ""
    )
  ),
  "No AOM Match"
)</f>
        <v>Forage Plants/Cereal and Grass Forages/Bracharia decumbens/Bracharia decumbens Dried
Forage Plants/Cereal and Grass Forages/Bracharia decumbens</v>
      </c>
      <c r="D578" s="261" t="str" cm="1">
        <f t="array" ref="D578">_xlfn.TEXTJOIN(CHAR(10),TRUE,_xlfn._xlws.FILTER(AE$2:AE$952,$AD$2:$AD$952=$G578))</f>
        <v>Urochloa decumbens</v>
      </c>
      <c r="F578" s="228" t="str" cm="1">
        <f t="array" ref="F578">_xlfn.TEXTJOIN(CHAR(10),TRUE,_xlfn._xlws.FILTER(AF$2:AF$952,$AD$2:$AD$952=$G578))</f>
        <v>Herbaceous forages-all data</v>
      </c>
      <c r="G578" s="210" t="s">
        <v>20897</v>
      </c>
      <c r="I578" s="207">
        <v>7.621428571428571</v>
      </c>
      <c r="J578" s="207">
        <v>2.6777142857142859</v>
      </c>
      <c r="L578" s="207">
        <v>7.8150000000000004</v>
      </c>
      <c r="O578" s="207">
        <v>68.777142857142863</v>
      </c>
      <c r="P578" s="207">
        <v>9.8000000000000007</v>
      </c>
      <c r="R578" s="207">
        <v>28.195</v>
      </c>
      <c r="S578" s="207">
        <v>10.55</v>
      </c>
      <c r="T578" s="207">
        <v>1.6191428571428568</v>
      </c>
      <c r="U578" s="207">
        <v>140.4</v>
      </c>
      <c r="V578" s="207">
        <v>248.78275862068969</v>
      </c>
      <c r="W578" s="207">
        <v>86.765142857142848</v>
      </c>
      <c r="X578" s="207">
        <v>10.425405405405405</v>
      </c>
      <c r="Y578" s="207">
        <v>5.6581081081081086</v>
      </c>
      <c r="Z578" s="207">
        <v>68.804324324324313</v>
      </c>
      <c r="AA578" s="207">
        <v>38.96162162162161</v>
      </c>
      <c r="AB578" s="207">
        <v>91.569729729729744</v>
      </c>
    </row>
    <row r="579" spans="1:32" ht="15.95">
      <c r="A579" s="261" t="str" cm="1">
        <f t="array" ref="A579">IFERROR(_xlfn.TEXTJOIN(CHAR(10),TRUE,_xlfn._xlws.FILTER(AOM[AOM],AOM[ilri_code]=$G579)),"No AOM Match")</f>
        <v>AOM_006159
AOM_003385</v>
      </c>
      <c r="B579" s="261" t="str" cm="1">
        <f t="array" ref="B579">IFERROR(_xlfn.TEXTJOIN(CHAR(10),TRUE,_xlfn._xlws.FILTER(AOM[Edge_Value],AOM[ilri_code]=$G579)),"No AOM Match")</f>
        <v xml:space="preserve">Brachiaria hybrid Dried
Brachiaria hybrid </v>
      </c>
      <c r="C579" s="261" t="str" cm="1">
        <f t="array" ref="C579">IFERROR(
  _xlfn.TEXTJOIN(
    CHAR(10),
    TRUE,
    SUBSTITUTE(
      _xlfn._xlws.FILTER(AOM[Path], AOM[ilri_code]=$G579),
      "Management/Livestock Management/Feed Characteristic/Feed Composition/Feed Ingredient/",
      ""
    )
  ),
  "No AOM Match"
)</f>
        <v xml:space="preserve">Forage Plants/Cereal and Grass Forages/Brachiaria hybrid /Brachiaria hybrid Dried
Forage Plants/Cereal and Grass Forages/Brachiaria hybrid </v>
      </c>
      <c r="D579" s="261" t="str" cm="1">
        <f t="array" ref="D579">_xlfn.TEXTJOIN(CHAR(10),TRUE,_xlfn._xlws.FILTER(AE$2:AE$952,$AD$2:$AD$952=$G579))</f>
        <v>Urochloa hybrid 'Cayman'</v>
      </c>
      <c r="F579" s="228" t="str" cm="1">
        <f t="array" ref="F579">_xlfn.TEXTJOIN(CHAR(10),TRUE,_xlfn._xlws.FILTER(AF$2:AF$952,$AD$2:$AD$952=$G579))</f>
        <v>Herbaceous forages-all data</v>
      </c>
      <c r="G579" s="210" t="s">
        <v>20915</v>
      </c>
      <c r="L579" s="207">
        <v>6.8596666666666648</v>
      </c>
      <c r="O579" s="207">
        <v>49.987666666666669</v>
      </c>
      <c r="W579" s="207">
        <v>82.04</v>
      </c>
      <c r="X579" s="207">
        <v>7.3548333333333336</v>
      </c>
      <c r="Y579" s="207">
        <v>7.6680000000000019</v>
      </c>
      <c r="Z579" s="207">
        <v>63.271166666666652</v>
      </c>
      <c r="AA579" s="207">
        <v>38.909999999999997</v>
      </c>
      <c r="AB579" s="207">
        <v>93.839999999999975</v>
      </c>
    </row>
    <row r="580" spans="1:32" ht="15.95">
      <c r="A580" s="261" t="str" cm="1">
        <f t="array" ref="A580">IFERROR(_xlfn.TEXTJOIN(CHAR(10),TRUE,_xlfn._xlws.FILTER(AOM[AOM],AOM[ilri_code]=$G580)),"No AOM Match")</f>
        <v>No AOM Match</v>
      </c>
      <c r="B580" s="261" t="str" cm="1">
        <f t="array" ref="B580">IFERROR(_xlfn.TEXTJOIN(CHAR(10),TRUE,_xlfn._xlws.FILTER(AOM[Edge_Value],AOM[ilri_code]=$G580)),"No AOM Match")</f>
        <v>No AOM Match</v>
      </c>
      <c r="C580" s="261" t="str" cm="1">
        <f t="array" ref="C580">IFERROR(
  _xlfn.TEXTJOIN(
    CHAR(10),
    TRUE,
    SUBSTITUTE(
      _xlfn._xlws.FILTER(AOM[Path], AOM[ilri_code]=$G580),
      "Management/Livestock Management/Feed Characteristic/Feed Composition/Feed Ingredient/",
      ""
    )
  ),
  "No AOM Match"
)</f>
        <v>No AOM Match</v>
      </c>
      <c r="D580" s="261" t="str" cm="1">
        <f t="array" ref="D580">_xlfn.TEXTJOIN(CHAR(10),TRUE,_xlfn._xlws.FILTER(AE$2:AE$952,$AD$2:$AD$952=$G580))</f>
        <v>Urochloa mutica</v>
      </c>
      <c r="F580" s="228" t="str" cm="1">
        <f t="array" ref="F580">_xlfn.TEXTJOIN(CHAR(10),TRUE,_xlfn._xlws.FILTER(AF$2:AF$952,$AD$2:$AD$952=$G580))</f>
        <v>Herbaceous forages-all data</v>
      </c>
      <c r="G580" s="210" t="s">
        <v>28543</v>
      </c>
      <c r="I580" s="207">
        <v>8.2766666666666655</v>
      </c>
      <c r="J580" s="207">
        <v>2.5316666666666667</v>
      </c>
      <c r="O580" s="207">
        <v>62.64</v>
      </c>
      <c r="R580" s="207">
        <v>27.505000000000006</v>
      </c>
      <c r="T580" s="207">
        <v>1.7433333333333332</v>
      </c>
      <c r="V580" s="207">
        <v>233.82</v>
      </c>
      <c r="W580" s="207">
        <v>85.351666666666674</v>
      </c>
      <c r="X580" s="207">
        <v>9.56</v>
      </c>
      <c r="Y580" s="207">
        <v>5.0166666666666666</v>
      </c>
      <c r="Z580" s="207">
        <v>67.426666666666662</v>
      </c>
      <c r="AA580" s="207">
        <v>36.913333333333327</v>
      </c>
      <c r="AB580" s="207">
        <v>91.953333333333333</v>
      </c>
      <c r="AD580" s="210" t="s">
        <v>27676</v>
      </c>
      <c r="AE580" s="207" t="s">
        <v>28544</v>
      </c>
      <c r="AF580" s="207" t="s">
        <v>27649</v>
      </c>
    </row>
    <row r="581" spans="1:32" ht="15.95">
      <c r="A581" s="228" t="str" cm="1">
        <f t="array" ref="A581">IFERROR(_xlfn.TEXTJOIN(CHAR(10),TRUE,_xlfn._xlws.FILTER(AOM[AOM],AOM[ilri_code]=$G581)),"No AOM Match")</f>
        <v>No AOM Match</v>
      </c>
      <c r="B581" s="228" t="str" cm="1">
        <f t="array" ref="B581">IFERROR(_xlfn.TEXTJOIN(CHAR(10),TRUE,_xlfn._xlws.FILTER(AOM[Edge_Value],AOM[ilri_code]=$G581)),"No AOM Match")</f>
        <v>No AOM Match</v>
      </c>
      <c r="C581" s="228" t="str" cm="1">
        <f t="array" ref="C581">IFERROR(
  _xlfn.TEXTJOIN(
    CHAR(10),
    TRUE,
    SUBSTITUTE(
      _xlfn._xlws.FILTER(AOM[Path], AOM[ilri_code]=$G581),
      "Management/Livestock Management/Feed Characteristic/Feed Composition/Feed Ingredient/",
      ""
    )
  ),
  "No AOM Match"
)</f>
        <v>No AOM Match</v>
      </c>
      <c r="D581" s="228" t="str" cm="1">
        <f t="array" ref="D581">_xlfn.TEXTJOIN(CHAR(10),TRUE,_xlfn._xlws.FILTER(AE$2:AE$952,$AD$2:$AD$952=$G581))</f>
        <v>Urochloa ramosa</v>
      </c>
      <c r="F581" s="228" t="str" cm="1">
        <f t="array" ref="F581">_xlfn.TEXTJOIN(CHAR(10),TRUE,_xlfn._xlws.FILTER(AF$2:AF$952,$AD$2:$AD$952=$G581))</f>
        <v>Herbaceous forages-all data</v>
      </c>
      <c r="G581" s="210" t="s">
        <v>28291</v>
      </c>
      <c r="J581" s="207">
        <v>2.6</v>
      </c>
      <c r="P581" s="207">
        <v>78.593333333333334</v>
      </c>
      <c r="S581" s="207">
        <v>16.79</v>
      </c>
      <c r="T581" s="207">
        <v>3</v>
      </c>
      <c r="W581" s="207">
        <v>89.803333333333327</v>
      </c>
      <c r="X581" s="207">
        <v>15.233333333333333</v>
      </c>
      <c r="Y581" s="207">
        <v>2.9299999999999997</v>
      </c>
      <c r="Z581" s="207">
        <v>68.313333333333333</v>
      </c>
      <c r="AA581" s="207">
        <v>31.083333333333332</v>
      </c>
      <c r="AB581" s="207">
        <v>91.756666666666661</v>
      </c>
      <c r="AD581" s="210" t="s">
        <v>22941</v>
      </c>
      <c r="AE581" s="207" t="s">
        <v>28545</v>
      </c>
      <c r="AF581" s="207" t="s">
        <v>27649</v>
      </c>
    </row>
    <row r="582" spans="1:32" ht="15.95">
      <c r="A582" s="261" t="str" cm="1">
        <f t="array" ref="A582">IFERROR(_xlfn.TEXTJOIN(CHAR(10),TRUE,_xlfn._xlws.FILTER(AOM[AOM],AOM[ilri_code]=$G582)),"No AOM Match")</f>
        <v>AOM_006047
AOM_001398</v>
      </c>
      <c r="B582" s="261" t="str" cm="1">
        <f t="array" ref="B582">IFERROR(_xlfn.TEXTJOIN(CHAR(10),TRUE,_xlfn._xlws.FILTER(AOM[Edge_Value],AOM[ilri_code]=$G582)),"No AOM Match")</f>
        <v>Brachiaria ruziziensis Dried
Brachiaria ruziziensis</v>
      </c>
      <c r="C582" s="261" t="str" cm="1">
        <f t="array" ref="C582">IFERROR(
  _xlfn.TEXTJOIN(
    CHAR(10),
    TRUE,
    SUBSTITUTE(
      _xlfn._xlws.FILTER(AOM[Path], AOM[ilri_code]=$G582),
      "Management/Livestock Management/Feed Characteristic/Feed Composition/Feed Ingredient/",
      ""
    )
  ),
  "No AOM Match"
)</f>
        <v>Forage Plants/Cereal and Grass Forages/Brachiaria ruziziensis/Brachiaria ruziziensis Dried
Forage Plants/Cereal and Grass Forages/Brachiaria ruziziensis</v>
      </c>
      <c r="D582" s="261" t="str" cm="1">
        <f t="array" ref="D582">_xlfn.TEXTJOIN(CHAR(10),TRUE,_xlfn._xlws.FILTER(AE$2:AE$952,$AD$2:$AD$952=$G582))</f>
        <v>Urochloa ruziziensis</v>
      </c>
      <c r="F582" s="228" t="str" cm="1">
        <f t="array" ref="F582">_xlfn.TEXTJOIN(CHAR(10),TRUE,_xlfn._xlws.FILTER(AF$2:AF$952,$AD$2:$AD$952=$G582))</f>
        <v>Herbaceous forages-all data</v>
      </c>
      <c r="G582" s="210" t="s">
        <v>20921</v>
      </c>
      <c r="I582" s="207">
        <v>7.8306976744186052</v>
      </c>
      <c r="J582" s="207">
        <v>2.6244186046511633</v>
      </c>
      <c r="O582" s="207">
        <v>69.73</v>
      </c>
      <c r="P582" s="207">
        <v>25.3</v>
      </c>
      <c r="R582" s="207">
        <v>24.911190476190477</v>
      </c>
      <c r="S582" s="207">
        <v>10.57</v>
      </c>
      <c r="T582" s="207">
        <v>1.6237209302325586</v>
      </c>
      <c r="U582" s="207">
        <v>263.89999999999998</v>
      </c>
      <c r="V582" s="207">
        <v>271.79500000000002</v>
      </c>
      <c r="W582" s="207">
        <v>85.713181818181823</v>
      </c>
      <c r="X582" s="207">
        <v>10.116590909090904</v>
      </c>
      <c r="Y582" s="207">
        <v>5.1872093023255825</v>
      </c>
      <c r="Z582" s="207">
        <v>67.182045454545474</v>
      </c>
      <c r="AA582" s="207">
        <v>36.231363636363625</v>
      </c>
      <c r="AB582" s="207">
        <v>91.187954545454559</v>
      </c>
      <c r="AD582" s="210" t="s">
        <v>28546</v>
      </c>
      <c r="AE582" s="207" t="s">
        <v>28547</v>
      </c>
      <c r="AF582" s="207" t="s">
        <v>27649</v>
      </c>
    </row>
    <row r="583" spans="1:32" ht="15.95">
      <c r="A583" s="261" t="str" cm="1">
        <f t="array" ref="A583">IFERROR(_xlfn.TEXTJOIN(CHAR(10),TRUE,_xlfn._xlws.FILTER(AOM[AOM],AOM[ilri_code]=$G583)),"No AOM Match")</f>
        <v>No AOM Match</v>
      </c>
      <c r="B583" s="261" t="str" cm="1">
        <f t="array" ref="B583">IFERROR(_xlfn.TEXTJOIN(CHAR(10),TRUE,_xlfn._xlws.FILTER(AOM[Edge_Value],AOM[ilri_code]=$G583)),"No AOM Match")</f>
        <v>No AOM Match</v>
      </c>
      <c r="C583" s="261" t="str" cm="1">
        <f t="array" ref="C583">IFERROR(
  _xlfn.TEXTJOIN(
    CHAR(10),
    TRUE,
    SUBSTITUTE(
      _xlfn._xlws.FILTER(AOM[Path], AOM[ilri_code]=$G583),
      "Management/Livestock Management/Feed Characteristic/Feed Composition/Feed Ingredient/",
      ""
    )
  ),
  "No AOM Match"
)</f>
        <v>No AOM Match</v>
      </c>
      <c r="D583" s="261" t="str" cm="1">
        <f t="array" ref="D583">_xlfn.TEXTJOIN(CHAR(10),TRUE,_xlfn._xlws.FILTER(AE$2:AE$952,$AD$2:$AD$952=$G583))</f>
        <v>Veld love grass</v>
      </c>
      <c r="F583" s="228" t="str" cm="1">
        <f t="array" ref="F583">_xlfn.TEXTJOIN(CHAR(10),TRUE,_xlfn._xlws.FILTER(AF$2:AF$952,$AD$2:$AD$952=$G583))</f>
        <v>Herbaceous forages-all data</v>
      </c>
      <c r="G583" s="210" t="s">
        <v>28548</v>
      </c>
      <c r="J583" s="207">
        <v>2.8</v>
      </c>
      <c r="W583" s="207">
        <v>90.043333333333337</v>
      </c>
      <c r="X583" s="207">
        <v>7.376666666666666</v>
      </c>
      <c r="Y583" s="207">
        <v>5.22</v>
      </c>
      <c r="Z583" s="207">
        <v>70.383333333333326</v>
      </c>
      <c r="AA583" s="207">
        <v>38.379999999999995</v>
      </c>
      <c r="AB583" s="207">
        <v>91.850000000000009</v>
      </c>
      <c r="AD583" s="210" t="s">
        <v>27667</v>
      </c>
      <c r="AE583" s="207" t="s">
        <v>28549</v>
      </c>
      <c r="AF583" s="207" t="s">
        <v>27649</v>
      </c>
    </row>
    <row r="584" spans="1:32" ht="15.95">
      <c r="A584" s="228" t="str" cm="1">
        <f t="array" ref="A584">IFERROR(_xlfn.TEXTJOIN(CHAR(10),TRUE,_xlfn._xlws.FILTER(AOM[AOM],AOM[ilri_code]=$G584)),"No AOM Match")</f>
        <v>AOM_001993
AOM_001242</v>
      </c>
      <c r="B584" s="228" t="str" cm="1">
        <f t="array" ref="B584">IFERROR(_xlfn.TEXTJOIN(CHAR(10),TRUE,_xlfn._xlws.FILTER(AOM[Edge_Value],AOM[ilri_code]=$G584)),"No AOM Match")</f>
        <v>Vicia Dried Wilted
Vicia</v>
      </c>
      <c r="C584" s="228" t="str" cm="1">
        <f t="array" ref="C584">IFERROR(
  _xlfn.TEXTJOIN(
    CHAR(10),
    TRUE,
    SUBSTITUTE(
      _xlfn._xlws.FILTER(AOM[Path], AOM[ilri_code]=$G584),
      "Management/Livestock Management/Feed Characteristic/Feed Composition/Feed Ingredient/",
      ""
    )
  ),
  "No AOM Match"
)</f>
        <v>Forage Plants/Legume Forages/Vicia/Vicia Dried Wilted
Forage Plants/Legume Forages/Vicia</v>
      </c>
      <c r="D584" s="228" t="str" cm="1">
        <f t="array" ref="D584">_xlfn.TEXTJOIN(CHAR(10),TRUE,_xlfn._xlws.FILTER(AE$2:AE$952,$AD$2:$AD$952=$G584))</f>
        <v>Vetch</v>
      </c>
      <c r="E584" s="228" t="s">
        <v>28523</v>
      </c>
      <c r="F584" s="228" t="str" cm="1">
        <f t="array" ref="F584">_xlfn.TEXTJOIN(CHAR(10),TRUE,_xlfn._xlws.FILTER(AF$2:AF$952,$AD$2:$AD$952=$G584))</f>
        <v>Herbaceous forages-all data</v>
      </c>
      <c r="G584" s="210" t="s">
        <v>23013</v>
      </c>
      <c r="H584" s="210" t="s">
        <v>28522</v>
      </c>
      <c r="I584" s="207">
        <v>10.661592920353984</v>
      </c>
      <c r="J584" s="207">
        <v>3.8363636363636364</v>
      </c>
      <c r="K584" s="207">
        <v>5.0928571428571434</v>
      </c>
      <c r="L584" s="207">
        <v>8.1665762913831479</v>
      </c>
      <c r="M584" s="207">
        <v>2.4814285714285718</v>
      </c>
      <c r="N584" s="207">
        <v>4.8357142857142845</v>
      </c>
      <c r="O584" s="207">
        <v>61.272143655977608</v>
      </c>
      <c r="R584" s="207">
        <v>34.054999999999993</v>
      </c>
      <c r="T584" s="207">
        <v>2.4056250000000006</v>
      </c>
      <c r="V584" s="207">
        <v>212.67794871794862</v>
      </c>
      <c r="W584" s="207">
        <v>82.850817151260358</v>
      </c>
      <c r="X584" s="207">
        <v>21.459548139446134</v>
      </c>
      <c r="Y584" s="207">
        <v>4.9446347115777129</v>
      </c>
      <c r="Z584" s="207">
        <v>46.754571747400988</v>
      </c>
      <c r="AA584" s="207">
        <v>38.363996745399092</v>
      </c>
      <c r="AB584" s="207">
        <v>91.176892860344097</v>
      </c>
      <c r="AD584" s="210" t="s">
        <v>27667</v>
      </c>
      <c r="AE584" s="207" t="s">
        <v>28550</v>
      </c>
      <c r="AF584" s="207" t="s">
        <v>27649</v>
      </c>
    </row>
    <row r="585" spans="1:32" ht="15.95">
      <c r="A585" s="228" t="str" cm="1">
        <f t="array" ref="A585">IFERROR(_xlfn.TEXTJOIN(CHAR(10),TRUE,_xlfn._xlws.FILTER(AOM[AOM],AOM[ilri_code]=$G585)),"No AOM Match")</f>
        <v>No AOM Match</v>
      </c>
      <c r="B585" s="228" t="str" cm="1">
        <f t="array" ref="B585">IFERROR(_xlfn.TEXTJOIN(CHAR(10),TRUE,_xlfn._xlws.FILTER(AOM[Edge_Value],AOM[ilri_code]=$G585)),"No AOM Match")</f>
        <v>No AOM Match</v>
      </c>
      <c r="C585" s="228" t="str" cm="1">
        <f t="array" ref="C585">IFERROR(
  _xlfn.TEXTJOIN(
    CHAR(10),
    TRUE,
    SUBSTITUTE(
      _xlfn._xlws.FILTER(AOM[Path], AOM[ilri_code]=$G585),
      "Management/Livestock Management/Feed Characteristic/Feed Composition/Feed Ingredient/",
      ""
    )
  ),
  "No AOM Match"
)</f>
        <v>No AOM Match</v>
      </c>
      <c r="D585" s="228" t="str" cm="1">
        <f t="array" ref="D585">_xlfn.TEXTJOIN(CHAR(10),TRUE,_xlfn._xlws.FILTER(AE$2:AE$952,$AD$2:$AD$952=$G585))</f>
        <v>vetch straw
Vetch straw</v>
      </c>
      <c r="F585" s="228" t="str" cm="1">
        <f t="array" ref="F585">_xlfn.TEXTJOIN(CHAR(10),TRUE,_xlfn._xlws.FILTER(AF$2:AF$952,$AD$2:$AD$952=$G585))</f>
        <v>food_crops_cereals_legumes_residues
Herbaceous forages-all data</v>
      </c>
      <c r="G585" s="210" t="s">
        <v>27975</v>
      </c>
      <c r="I585" s="207">
        <v>13.3</v>
      </c>
      <c r="J585" s="207">
        <v>1</v>
      </c>
      <c r="L585" s="207">
        <v>8.94</v>
      </c>
      <c r="O585" s="207">
        <v>61.31</v>
      </c>
      <c r="P585" s="207">
        <v>22.27</v>
      </c>
      <c r="Q585" s="207">
        <v>178.45</v>
      </c>
      <c r="R585" s="207">
        <v>13.7</v>
      </c>
      <c r="S585" s="207">
        <v>9.23</v>
      </c>
      <c r="T585" s="207">
        <v>1.5</v>
      </c>
      <c r="U585" s="207">
        <v>188.44</v>
      </c>
      <c r="V585" s="207">
        <v>157.38</v>
      </c>
      <c r="W585" s="207">
        <v>92.314999999999998</v>
      </c>
      <c r="X585" s="207">
        <v>7.5</v>
      </c>
      <c r="Y585" s="207">
        <v>6.7750000000000004</v>
      </c>
      <c r="Z585" s="207">
        <v>52.260000000000012</v>
      </c>
      <c r="AA585" s="207">
        <v>43.575000000000003</v>
      </c>
      <c r="AB585" s="207">
        <v>91.199999999999989</v>
      </c>
      <c r="AD585" s="210" t="s">
        <v>28551</v>
      </c>
      <c r="AE585" s="207" t="s">
        <v>28552</v>
      </c>
      <c r="AF585" s="207" t="s">
        <v>27649</v>
      </c>
    </row>
    <row r="586" spans="1:32" ht="15.95">
      <c r="A586" s="261" t="str" cm="1">
        <f t="array" ref="A586">IFERROR(_xlfn.TEXTJOIN(CHAR(10),TRUE,_xlfn._xlws.FILTER(AOM[AOM],AOM[ilri_code]=$G586)),"No AOM Match")</f>
        <v>No AOM Match</v>
      </c>
      <c r="B586" s="261" t="str" cm="1">
        <f t="array" ref="B586">IFERROR(_xlfn.TEXTJOIN(CHAR(10),TRUE,_xlfn._xlws.FILTER(AOM[Edge_Value],AOM[ilri_code]=$G586)),"No AOM Match")</f>
        <v>No AOM Match</v>
      </c>
      <c r="C586" s="261" t="str" cm="1">
        <f t="array" ref="C586">IFERROR(
  _xlfn.TEXTJOIN(
    CHAR(10),
    TRUE,
    SUBSTITUTE(
      _xlfn._xlws.FILTER(AOM[Path], AOM[ilri_code]=$G586),
      "Management/Livestock Management/Feed Characteristic/Feed Composition/Feed Ingredient/",
      ""
    )
  ),
  "No AOM Match"
)</f>
        <v>No AOM Match</v>
      </c>
      <c r="D586" s="261" t="str" cm="1">
        <f t="array" ref="D586">_xlfn.TEXTJOIN(CHAR(10),TRUE,_xlfn._xlws.FILTER(AE$2:AE$952,$AD$2:$AD$952=$G586))</f>
        <v>Vetch/P.max</v>
      </c>
      <c r="F586" s="228" t="str" cm="1">
        <f t="array" ref="F586">_xlfn.TEXTJOIN(CHAR(10),TRUE,_xlfn._xlws.FILTER(AF$2:AF$952,$AD$2:$AD$952=$G586))</f>
        <v>Herbaceous forages-all data</v>
      </c>
      <c r="G586" s="210" t="s">
        <v>28510</v>
      </c>
      <c r="L586" s="207">
        <v>8.0599999999999987</v>
      </c>
      <c r="O586" s="207">
        <v>57.97</v>
      </c>
      <c r="W586" s="207">
        <v>84.894999999999996</v>
      </c>
      <c r="X586" s="207">
        <v>18.75</v>
      </c>
      <c r="Y586" s="207">
        <v>5.3849999999999998</v>
      </c>
      <c r="Z586" s="207">
        <v>50.53</v>
      </c>
      <c r="AA586" s="207">
        <v>41.78</v>
      </c>
      <c r="AB586" s="207">
        <v>91.724999999999994</v>
      </c>
      <c r="AD586" s="210" t="s">
        <v>28553</v>
      </c>
      <c r="AE586" s="207" t="s">
        <v>28554</v>
      </c>
      <c r="AF586" s="207" t="s">
        <v>27649</v>
      </c>
    </row>
    <row r="587" spans="1:32" ht="32.1">
      <c r="A587" s="261" t="str" cm="1">
        <f t="array" ref="A587">IFERROR(_xlfn.TEXTJOIN(CHAR(10),TRUE,_xlfn._xlws.FILTER(AOM[AOM],AOM[ilri_code]=$G587)),"No AOM Match")</f>
        <v>No AOM Match</v>
      </c>
      <c r="B587" s="261" t="str" cm="1">
        <f t="array" ref="B587">IFERROR(_xlfn.TEXTJOIN(CHAR(10),TRUE,_xlfn._xlws.FILTER(AOM[Edge_Value],AOM[ilri_code]=$G587)),"No AOM Match")</f>
        <v>No AOM Match</v>
      </c>
      <c r="C587" s="261" t="str" cm="1">
        <f t="array" ref="C587">IFERROR(
  _xlfn.TEXTJOIN(
    CHAR(10),
    TRUE,
    SUBSTITUTE(
      _xlfn._xlws.FILTER(AOM[Path], AOM[ilri_code]=$G587),
      "Management/Livestock Management/Feed Characteristic/Feed Composition/Feed Ingredient/",
      ""
    )
  ),
  "No AOM Match"
)</f>
        <v>No AOM Match</v>
      </c>
      <c r="D587" s="261" t="str" cm="1">
        <f t="array" ref="D587">_xlfn.TEXTJOIN(CHAR(10),TRUE,_xlfn._xlws.FILTER(AE$2:AE$952,$AD$2:$AD$952=$G587))</f>
        <v>Vetiveria nigritana</v>
      </c>
      <c r="F587" s="228" t="str" cm="1">
        <f t="array" ref="F587">_xlfn.TEXTJOIN(CHAR(10),TRUE,_xlfn._xlws.FILTER(AF$2:AF$952,$AD$2:$AD$952=$G587))</f>
        <v>Herbaceous forages-all data</v>
      </c>
      <c r="G587" s="210" t="s">
        <v>28555</v>
      </c>
      <c r="J587" s="207">
        <v>1.0227272727272729</v>
      </c>
      <c r="P587" s="207">
        <v>74.545000000000002</v>
      </c>
      <c r="S587" s="207">
        <v>14.155000000000001</v>
      </c>
      <c r="T587" s="207">
        <v>2.0499999999999998</v>
      </c>
      <c r="W587" s="207">
        <v>91.368636363636355</v>
      </c>
      <c r="X587" s="207">
        <v>5.7486363636363622</v>
      </c>
      <c r="Y587" s="207">
        <v>4.4649999999999999</v>
      </c>
      <c r="Z587" s="207">
        <v>80.38045454545454</v>
      </c>
      <c r="AA587" s="207">
        <v>36.614999999999995</v>
      </c>
      <c r="AB587" s="207">
        <v>92.523181818181811</v>
      </c>
      <c r="AD587" s="210" t="s">
        <v>28556</v>
      </c>
      <c r="AE587" s="207" t="s">
        <v>28557</v>
      </c>
      <c r="AF587" s="207" t="s">
        <v>27649</v>
      </c>
    </row>
    <row r="588" spans="1:32" ht="15.95">
      <c r="A588" s="261" t="str" cm="1">
        <f t="array" ref="A588">IFERROR(_xlfn.TEXTJOIN(CHAR(10),TRUE,_xlfn._xlws.FILTER(AOM[AOM],AOM[ilri_code]=$G588)),"No AOM Match")</f>
        <v>No AOM Match</v>
      </c>
      <c r="B588" s="261" t="str" cm="1">
        <f t="array" ref="B588">IFERROR(_xlfn.TEXTJOIN(CHAR(10),TRUE,_xlfn._xlws.FILTER(AOM[Edge_Value],AOM[ilri_code]=$G588)),"No AOM Match")</f>
        <v>No AOM Match</v>
      </c>
      <c r="C588" s="261" t="str" cm="1">
        <f t="array" ref="C588">IFERROR(
  _xlfn.TEXTJOIN(
    CHAR(10),
    TRUE,
    SUBSTITUTE(
      _xlfn._xlws.FILTER(AOM[Path], AOM[ilri_code]=$G588),
      "Management/Livestock Management/Feed Characteristic/Feed Composition/Feed Ingredient/",
      ""
    )
  ),
  "No AOM Match"
)</f>
        <v>No AOM Match</v>
      </c>
      <c r="D588" s="261" t="str" cm="1">
        <f t="array" ref="D588">_xlfn.TEXTJOIN(CHAR(10),TRUE,_xlfn._xlws.FILTER(AE$2:AE$952,$AD$2:$AD$952=$G588))</f>
        <v>Vicia benghalensis</v>
      </c>
      <c r="F588" s="228" t="str" cm="1">
        <f t="array" ref="F588">_xlfn.TEXTJOIN(CHAR(10),TRUE,_xlfn._xlws.FILTER(AF$2:AF$952,$AD$2:$AD$952=$G588))</f>
        <v>Herbaceous forages-all data</v>
      </c>
      <c r="G588" s="210" t="s">
        <v>28558</v>
      </c>
      <c r="W588" s="207">
        <v>89.998000000000005</v>
      </c>
      <c r="X588" s="207">
        <v>7.55</v>
      </c>
      <c r="Y588" s="207">
        <v>50.277999999999999</v>
      </c>
      <c r="Z588" s="207">
        <v>62.382000000000005</v>
      </c>
      <c r="AA588" s="207">
        <v>37.122</v>
      </c>
      <c r="AB588" s="207">
        <v>93.337999999999994</v>
      </c>
      <c r="AD588" s="210" t="s">
        <v>28559</v>
      </c>
      <c r="AE588" s="207" t="s">
        <v>28560</v>
      </c>
      <c r="AF588" s="207" t="s">
        <v>27649</v>
      </c>
    </row>
    <row r="589" spans="1:32" ht="15.95">
      <c r="A589" s="261" t="str" cm="1">
        <f t="array" ref="A589">IFERROR(_xlfn.TEXTJOIN(CHAR(10),TRUE,_xlfn._xlws.FILTER(AOM[AOM],AOM[ilri_code]=$G589)),"No AOM Match")</f>
        <v>No AOM Match</v>
      </c>
      <c r="B589" s="261" t="str" cm="1">
        <f t="array" ref="B589">IFERROR(_xlfn.TEXTJOIN(CHAR(10),TRUE,_xlfn._xlws.FILTER(AOM[Edge_Value],AOM[ilri_code]=$G589)),"No AOM Match")</f>
        <v>No AOM Match</v>
      </c>
      <c r="C589" s="261" t="str" cm="1">
        <f t="array" ref="C589">IFERROR(
  _xlfn.TEXTJOIN(
    CHAR(10),
    TRUE,
    SUBSTITUTE(
      _xlfn._xlws.FILTER(AOM[Path], AOM[ilri_code]=$G589),
      "Management/Livestock Management/Feed Characteristic/Feed Composition/Feed Ingredient/",
      ""
    )
  ),
  "No AOM Match"
)</f>
        <v>No AOM Match</v>
      </c>
      <c r="D589" s="261" t="str" cm="1">
        <f t="array" ref="D589">_xlfn.TEXTJOIN(CHAR(10),TRUE,_xlfn._xlws.FILTER(AE$2:AE$952,$AD$2:$AD$952=$G589))</f>
        <v>Weeds</v>
      </c>
      <c r="F589" s="228" t="str" cm="1">
        <f t="array" ref="F589">_xlfn.TEXTJOIN(CHAR(10),TRUE,_xlfn._xlws.FILTER(AF$2:AF$952,$AD$2:$AD$952=$G589))</f>
        <v>Herbaceous forages-all data</v>
      </c>
      <c r="G589" s="210" t="s">
        <v>28512</v>
      </c>
      <c r="L589" s="207">
        <v>6.4317021276595758</v>
      </c>
      <c r="O589" s="207">
        <v>48.703191489361714</v>
      </c>
      <c r="W589" s="207">
        <v>79.282765957446799</v>
      </c>
      <c r="X589" s="207">
        <v>12.463191489361702</v>
      </c>
      <c r="Y589" s="207">
        <v>9.9823404255319108</v>
      </c>
      <c r="Z589" s="207">
        <v>49.477872340425542</v>
      </c>
      <c r="AA589" s="207">
        <v>47.761063829787233</v>
      </c>
      <c r="AB589" s="207">
        <v>91.267446808510655</v>
      </c>
      <c r="AD589" s="210" t="s">
        <v>28561</v>
      </c>
      <c r="AE589" s="207" t="s">
        <v>28562</v>
      </c>
      <c r="AF589" s="207" t="s">
        <v>27649</v>
      </c>
    </row>
    <row r="590" spans="1:32" ht="15.95">
      <c r="A590" s="261" t="str" cm="1">
        <f t="array" ref="A590">IFERROR(_xlfn.TEXTJOIN(CHAR(10),TRUE,_xlfn._xlws.FILTER(AOM[AOM],AOM[ilri_code]=$G590)),"No AOM Match")</f>
        <v>AOM_001393</v>
      </c>
      <c r="B590" s="261" t="str" cm="1">
        <f t="array" ref="B590">IFERROR(_xlfn.TEXTJOIN(CHAR(10),TRUE,_xlfn._xlws.FILTER(AOM[Edge_Value],AOM[ilri_code]=$G590)),"No AOM Match")</f>
        <v>Eragrostis curvula</v>
      </c>
      <c r="C590" s="261" t="str" cm="1">
        <f t="array" ref="C590">IFERROR(
  _xlfn.TEXTJOIN(
    CHAR(10),
    TRUE,
    SUBSTITUTE(
      _xlfn._xlws.FILTER(AOM[Path], AOM[ilri_code]=$G590),
      "Management/Livestock Management/Feed Characteristic/Feed Composition/Feed Ingredient/",
      ""
    )
  ),
  "No AOM Match"
)</f>
        <v>Forage Plants/Cereal and Grass Forages/Eragrostis curvula</v>
      </c>
      <c r="D590" s="261" t="str" cm="1">
        <f t="array" ref="D590">_xlfn.TEXTJOIN(CHAR(10),TRUE,_xlfn._xlws.FILTER(AE$2:AE$952,$AD$2:$AD$952=$G590))</f>
        <v>Weeping love grass</v>
      </c>
      <c r="F590" s="228" t="str" cm="1">
        <f t="array" ref="F590">_xlfn.TEXTJOIN(CHAR(10),TRUE,_xlfn._xlws.FILTER(AF$2:AF$952,$AD$2:$AD$952=$G590))</f>
        <v>Herbaceous forages-all data</v>
      </c>
      <c r="G590" s="210" t="s">
        <v>21095</v>
      </c>
      <c r="K590" s="207">
        <v>4.9800000000000004</v>
      </c>
      <c r="L590" s="207">
        <v>8.1999999999999993</v>
      </c>
      <c r="M590" s="207">
        <v>2.34</v>
      </c>
      <c r="N590" s="207">
        <v>4.6399999999999997</v>
      </c>
      <c r="O590" s="207">
        <v>53.46</v>
      </c>
      <c r="W590" s="207">
        <v>92.14</v>
      </c>
      <c r="X590" s="207">
        <v>7.19</v>
      </c>
      <c r="Y590" s="207">
        <v>4.57</v>
      </c>
      <c r="Z590" s="207">
        <v>76.12</v>
      </c>
      <c r="AA590" s="207">
        <v>35.32</v>
      </c>
      <c r="AB590" s="207">
        <v>91.62</v>
      </c>
      <c r="AD590" s="210" t="s">
        <v>27915</v>
      </c>
      <c r="AE590" s="207" t="s">
        <v>27913</v>
      </c>
      <c r="AF590" s="207" t="s">
        <v>27649</v>
      </c>
    </row>
    <row r="591" spans="1:32" ht="15.95">
      <c r="A591" s="261" t="str" cm="1">
        <f t="array" ref="A591">IFERROR(_xlfn.TEXTJOIN(CHAR(10),TRUE,_xlfn._xlws.FILTER(AOM[AOM],AOM[ilri_code]=$G591)),"No AOM Match")</f>
        <v>AOM_001622
AOM_000585</v>
      </c>
      <c r="B591" s="261" t="str" cm="1">
        <f t="array" ref="B591">IFERROR(_xlfn.TEXTJOIN(CHAR(10),TRUE,_xlfn._xlws.FILTER(AOM[Edge_Value],AOM[ilri_code]=$G591)),"No AOM Match")</f>
        <v>Wheat Bran Ground
Wheat Bran</v>
      </c>
      <c r="C591" s="261" t="str" cm="1">
        <f t="array" ref="C591">IFERROR(
  _xlfn.TEXTJOIN(
    CHAR(10),
    TRUE,
    SUBSTITUTE(
      _xlfn._xlws.FILTER(AOM[Path], AOM[ilri_code]=$G591),
      "Management/Livestock Management/Feed Characteristic/Feed Composition/Feed Ingredient/",
      ""
    )
  ),
  "No AOM Match"
)</f>
        <v>Crop Byproduct/Cereal ByProducts/Wheat/Wheat Bran/Wheat Bran Ground
Crop Byproduct/Cereal ByProducts/Wheat/Wheat Bran</v>
      </c>
      <c r="D591" s="261" t="str" cm="1">
        <f t="array" ref="D591">_xlfn.TEXTJOIN(CHAR(10),TRUE,_xlfn._xlws.FILTER(AE$2:AE$952,$AD$2:$AD$952=$G591))</f>
        <v>Wheat bran
Wheat Bran</v>
      </c>
      <c r="F591" s="228" t="str" cm="1">
        <f t="array" ref="F591">_xlfn.TEXTJOIN(CHAR(10),TRUE,_xlfn._xlws.FILTER(AF$2:AF$952,$AD$2:$AD$952=$G591))</f>
        <v>concentrate_feeds_and_agro_industrial_by_products
food_crops_cereals_legumes_green</v>
      </c>
      <c r="G591" s="210" t="s">
        <v>19190</v>
      </c>
      <c r="I591" s="207">
        <v>1.3565217391304347</v>
      </c>
      <c r="J591" s="207">
        <v>10.723076923076921</v>
      </c>
      <c r="L591" s="207">
        <v>9.2800000000000011</v>
      </c>
      <c r="O591" s="207">
        <v>65.84</v>
      </c>
      <c r="P591" s="207">
        <v>105.77076923076926</v>
      </c>
      <c r="Q591" s="207">
        <v>142.60692307692304</v>
      </c>
      <c r="R591" s="207">
        <v>14.060000000000006</v>
      </c>
      <c r="S591" s="207">
        <v>18.313333333333336</v>
      </c>
      <c r="T591" s="207">
        <v>4.6571428571428548</v>
      </c>
      <c r="U591" s="207">
        <v>236.63499999999996</v>
      </c>
      <c r="V591" s="207">
        <v>192.95785714285716</v>
      </c>
      <c r="W591" s="207">
        <v>94.925624999999997</v>
      </c>
      <c r="X591" s="207">
        <v>16.83428571428572</v>
      </c>
      <c r="Y591" s="207">
        <v>3.2628571428571429</v>
      </c>
      <c r="Z591" s="207">
        <v>46.851022727272714</v>
      </c>
      <c r="AA591" s="207">
        <v>14.698064516129028</v>
      </c>
      <c r="AB591" s="207">
        <v>89.438228571428596</v>
      </c>
      <c r="AD591" s="210" t="s">
        <v>28563</v>
      </c>
      <c r="AE591" s="207" t="s">
        <v>28564</v>
      </c>
      <c r="AF591" s="207" t="s">
        <v>27649</v>
      </c>
    </row>
    <row r="592" spans="1:32" ht="15.95">
      <c r="A592" s="261" t="str" cm="1">
        <f t="array" ref="A592">IFERROR(_xlfn.TEXTJOIN(CHAR(10),TRUE,_xlfn._xlws.FILTER(AOM[AOM],AOM[ilri_code]=$G592)),"No AOM Match")</f>
        <v>No AOM Match</v>
      </c>
      <c r="B592" s="261" t="str" cm="1">
        <f t="array" ref="B592">IFERROR(_xlfn.TEXTJOIN(CHAR(10),TRUE,_xlfn._xlws.FILTER(AOM[Edge_Value],AOM[ilri_code]=$G592)),"No AOM Match")</f>
        <v>No AOM Match</v>
      </c>
      <c r="C592" s="261" t="str" cm="1">
        <f t="array" ref="C592">IFERROR(
  _xlfn.TEXTJOIN(
    CHAR(10),
    TRUE,
    SUBSTITUTE(
      _xlfn._xlws.FILTER(AOM[Path], AOM[ilri_code]=$G592),
      "Management/Livestock Management/Feed Characteristic/Feed Composition/Feed Ingredient/",
      ""
    )
  ),
  "No AOM Match"
)</f>
        <v>No AOM Match</v>
      </c>
      <c r="D592" s="261" t="str" cm="1">
        <f t="array" ref="D592">_xlfn.TEXTJOIN(CHAR(10),TRUE,_xlfn._xlws.FILTER(AE$2:AE$952,$AD$2:$AD$952=$G592))</f>
        <v>Wheat cake</v>
      </c>
      <c r="F592" s="228" t="str" cm="1">
        <f t="array" ref="F592">_xlfn.TEXTJOIN(CHAR(10),TRUE,_xlfn._xlws.FILTER(AF$2:AF$952,$AD$2:$AD$952=$G592))</f>
        <v>concentrate_feeds_and_agro_industrial_by_products</v>
      </c>
      <c r="G592" s="210" t="s">
        <v>27642</v>
      </c>
      <c r="W592" s="207">
        <v>93.084999999999994</v>
      </c>
      <c r="X592" s="207">
        <v>17.47</v>
      </c>
      <c r="Z592" s="207">
        <v>58.47</v>
      </c>
      <c r="AB592" s="207">
        <v>90.764999999999986</v>
      </c>
      <c r="AD592" s="210" t="s">
        <v>28051</v>
      </c>
      <c r="AE592" s="207" t="s">
        <v>28565</v>
      </c>
      <c r="AF592" s="207" t="s">
        <v>27649</v>
      </c>
    </row>
    <row r="593" spans="1:32" ht="32.1">
      <c r="A593" s="261" t="str" cm="1">
        <f t="array" ref="A593">IFERROR(_xlfn.TEXTJOIN(CHAR(10),TRUE,_xlfn._xlws.FILTER(AOM[AOM],AOM[ilri_code]=$G593)),"No AOM Match")</f>
        <v>AOM_002017
AOM_001318
AOM_002124
AOM_001346
AOM_000660</v>
      </c>
      <c r="B593" s="261" t="str" cm="1">
        <f t="array" ref="B593">IFERROR(_xlfn.TEXTJOIN(CHAR(10),TRUE,_xlfn._xlws.FILTER(AOM[Edge_Value],AOM[ilri_code]=$G593)),"No AOM Match")</f>
        <v>Wheat Grain Ground
Wheat Grain
Wheat Crushed
Wheat Ground
Wheat Whole Ground</v>
      </c>
      <c r="C593" s="261" t="str" cm="1">
        <f t="array" ref="C593">IFERROR(
  _xlfn.TEXTJOIN(
    CHAR(10),
    TRUE,
    SUBSTITUTE(
      _xlfn._xlws.FILTER(AOM[Path], AOM[ilri_code]=$G593),
      "Management/Livestock Management/Feed Characteristic/Feed Composition/Feed Ingredient/",
      ""
    )
  ),
  "No AOM Match"
)</f>
        <v>Crop Byproduct/Cereal Products/Wheat/Wheat Grain/Wheat Grain Ground
Crop Byproduct/Cereal Products/Wheat/Wheat Grain
Crop Product/Cereal Products/Wheat/Wheat Crushed
Crop Product/Cereal Products/Wheat/Wheat Ground
Crop Product/Cereal Products/Wheat/Wheat Whole Ground</v>
      </c>
      <c r="D593" s="261" t="str" cm="1">
        <f t="array" ref="D593">_xlfn.TEXTJOIN(CHAR(10),TRUE,_xlfn._xlws.FILTER(AE$2:AE$952,$AD$2:$AD$952=$G593))</f>
        <v>Wheat grain</v>
      </c>
      <c r="E593" s="228" t="s">
        <v>28566</v>
      </c>
      <c r="F593" s="228" t="str" cm="1">
        <f t="array" ref="F593">_xlfn.TEXTJOIN(CHAR(10),TRUE,_xlfn._xlws.FILTER(AF$2:AF$952,$AD$2:$AD$952=$G593))</f>
        <v>concentrate_feeds_and_agro_industrial_by_products</v>
      </c>
      <c r="G593" s="210" t="s">
        <v>19236</v>
      </c>
      <c r="H593" s="271" t="s">
        <v>28567</v>
      </c>
      <c r="I593" s="207">
        <v>0.72615384615384537</v>
      </c>
      <c r="J593" s="207">
        <v>4.7890022474392735</v>
      </c>
      <c r="K593" s="207">
        <v>6.8857142857142852</v>
      </c>
      <c r="L593" s="207">
        <v>10.919999999999998</v>
      </c>
      <c r="M593" s="207">
        <v>4.5428571428571436</v>
      </c>
      <c r="N593" s="207">
        <v>7.1171428571428574</v>
      </c>
      <c r="O593" s="207">
        <v>70.065714285714293</v>
      </c>
      <c r="P593" s="207">
        <v>95.320000000000007</v>
      </c>
      <c r="Q593" s="207">
        <v>134.29333333333335</v>
      </c>
      <c r="R593" s="207">
        <v>10.516666666666669</v>
      </c>
      <c r="S593" s="207">
        <v>20.655000000000001</v>
      </c>
      <c r="T593" s="207">
        <v>3.9571428571428569</v>
      </c>
      <c r="U593" s="207">
        <v>166.21750000000003</v>
      </c>
      <c r="V593" s="207">
        <v>32.532000000000004</v>
      </c>
      <c r="W593" s="207">
        <v>97.41274465008479</v>
      </c>
      <c r="X593" s="207">
        <v>14.382616487455143</v>
      </c>
      <c r="Y593" s="207">
        <v>3.4750000000000001</v>
      </c>
      <c r="Z593" s="207">
        <v>54.81</v>
      </c>
      <c r="AA593" s="207">
        <v>12.828999999999999</v>
      </c>
      <c r="AB593" s="207">
        <v>90.240754076428701</v>
      </c>
      <c r="AD593" s="210" t="s">
        <v>28045</v>
      </c>
      <c r="AE593" s="207" t="s">
        <v>12869</v>
      </c>
      <c r="AF593" s="207" t="s">
        <v>27649</v>
      </c>
    </row>
    <row r="594" spans="1:32" ht="15.95">
      <c r="A594" s="261" t="str" cm="1">
        <f t="array" ref="A594">IFERROR(_xlfn.TEXTJOIN(CHAR(10),TRUE,_xlfn._xlws.FILTER(AOM[AOM],AOM[ilri_code]=$G594)),"No AOM Match")</f>
        <v>No AOM Match</v>
      </c>
      <c r="B594" s="261" t="str" cm="1">
        <f t="array" ref="B594">IFERROR(_xlfn.TEXTJOIN(CHAR(10),TRUE,_xlfn._xlws.FILTER(AOM[Edge_Value],AOM[ilri_code]=$G594)),"No AOM Match")</f>
        <v>No AOM Match</v>
      </c>
      <c r="C594" s="261" t="str" cm="1">
        <f t="array" ref="C594">IFERROR(
  _xlfn.TEXTJOIN(
    CHAR(10),
    TRUE,
    SUBSTITUTE(
      _xlfn._xlws.FILTER(AOM[Path], AOM[ilri_code]=$G594),
      "Management/Livestock Management/Feed Characteristic/Feed Composition/Feed Ingredient/",
      ""
    )
  ),
  "No AOM Match"
)</f>
        <v>No AOM Match</v>
      </c>
      <c r="D594" s="261" t="str" cm="1">
        <f t="array" ref="D594">_xlfn.TEXTJOIN(CHAR(10),TRUE,_xlfn._xlws.FILTER(AE$2:AE$952,$AD$2:$AD$952=$G594))</f>
        <v>Wheat grain, dough</v>
      </c>
      <c r="F594" s="228" t="str" cm="1">
        <f t="array" ref="F594">_xlfn.TEXTJOIN(CHAR(10),TRUE,_xlfn._xlws.FILTER(AF$2:AF$952,$AD$2:$AD$952=$G594))</f>
        <v>food_crops_cereals_legumes_green</v>
      </c>
      <c r="G594" s="210" t="s">
        <v>27718</v>
      </c>
      <c r="J594" s="207">
        <v>3.4</v>
      </c>
      <c r="R594" s="207">
        <v>4.5999999999999996</v>
      </c>
      <c r="W594" s="207">
        <v>98.39</v>
      </c>
      <c r="X594" s="207">
        <v>12.38</v>
      </c>
      <c r="AB594" s="207">
        <v>86.92</v>
      </c>
      <c r="AD594" s="210" t="s">
        <v>28054</v>
      </c>
      <c r="AE594" s="207" t="s">
        <v>28568</v>
      </c>
      <c r="AF594" s="207" t="s">
        <v>27649</v>
      </c>
    </row>
    <row r="595" spans="1:32" ht="96">
      <c r="A595" s="261" t="str" cm="1">
        <f t="array" ref="A595">IFERROR(_xlfn.TEXTJOIN(CHAR(10),TRUE,_xlfn._xlws.FILTER(AOM[AOM],AOM[ilri_code]=$G595)),"No AOM Match")</f>
        <v>No AOM Match</v>
      </c>
      <c r="B595" s="261" t="str" cm="1">
        <f t="array" ref="B595">IFERROR(_xlfn.TEXTJOIN(CHAR(10),TRUE,_xlfn._xlws.FILTER(AOM[Edge_Value],AOM[ilri_code]=$G595)),"No AOM Match")</f>
        <v>No AOM Match</v>
      </c>
      <c r="C595" s="261" t="str" cm="1">
        <f t="array" ref="C595">IFERROR(
  _xlfn.TEXTJOIN(
    CHAR(10),
    TRUE,
    SUBSTITUTE(
      _xlfn._xlws.FILTER(AOM[Path], AOM[ilri_code]=$G595),
      "Management/Livestock Management/Feed Characteristic/Feed Composition/Feed Ingredient/",
      ""
    )
  ),
  "No AOM Match"
)</f>
        <v>No AOM Match</v>
      </c>
      <c r="D595" s="261" t="str" cm="1">
        <f t="array" ref="D595">_xlfn.TEXTJOIN(CHAR(10),TRUE,_xlfn._xlws.FILTER(AE$2:AE$952,$AD$2:$AD$952=$G595))</f>
        <v>Whiteweed</v>
      </c>
      <c r="F595" s="228" t="str" cm="1">
        <f t="array" ref="F595">_xlfn.TEXTJOIN(CHAR(10),TRUE,_xlfn._xlws.FILTER(AF$2:AF$952,$AD$2:$AD$952=$G595))</f>
        <v>Herbaceous forages-all data</v>
      </c>
      <c r="G595" s="210" t="s">
        <v>28569</v>
      </c>
      <c r="I595" s="207">
        <v>11.9</v>
      </c>
      <c r="J595" s="207">
        <v>1.9500000000000002</v>
      </c>
      <c r="K595" s="207">
        <v>5.15</v>
      </c>
      <c r="L595" s="207">
        <v>8.4499999999999993</v>
      </c>
      <c r="M595" s="207">
        <v>2.5499999999999998</v>
      </c>
      <c r="N595" s="207">
        <v>4.9000000000000004</v>
      </c>
      <c r="O595" s="207">
        <v>58.58</v>
      </c>
      <c r="P595" s="207">
        <v>26.11</v>
      </c>
      <c r="Q595" s="207">
        <v>68.400000000000006</v>
      </c>
      <c r="R595" s="207">
        <v>43.9</v>
      </c>
      <c r="S595" s="207">
        <v>13</v>
      </c>
      <c r="T595" s="207">
        <v>6.3</v>
      </c>
      <c r="U595" s="207">
        <v>465.14</v>
      </c>
      <c r="V595" s="207">
        <v>57.04</v>
      </c>
      <c r="W595" s="207">
        <v>87.74</v>
      </c>
      <c r="X595" s="207">
        <v>13.655000000000001</v>
      </c>
      <c r="Y595" s="207">
        <v>8.3000000000000007</v>
      </c>
      <c r="Z595" s="207">
        <v>34.924999999999997</v>
      </c>
      <c r="AA595" s="207">
        <v>28.984999999999999</v>
      </c>
      <c r="AB595" s="207">
        <v>91.52</v>
      </c>
      <c r="AD595" s="210" t="s">
        <v>28054</v>
      </c>
      <c r="AE595" s="207" t="s">
        <v>28570</v>
      </c>
      <c r="AF595" s="207" t="s">
        <v>27649</v>
      </c>
    </row>
    <row r="596" spans="1:32" ht="15.95">
      <c r="A596" s="261" t="str" cm="1">
        <f t="array" ref="A596">IFERROR(_xlfn.TEXTJOIN(CHAR(10),TRUE,_xlfn._xlws.FILTER(AOM[AOM],AOM[ilri_code]=$G596)),"No AOM Match")</f>
        <v>No AOM Match</v>
      </c>
      <c r="B596" s="261" t="str" cm="1">
        <f t="array" ref="B596">IFERROR(_xlfn.TEXTJOIN(CHAR(10),TRUE,_xlfn._xlws.FILTER(AOM[Edge_Value],AOM[ilri_code]=$G596)),"No AOM Match")</f>
        <v>No AOM Match</v>
      </c>
      <c r="C596" s="261" t="str" cm="1">
        <f t="array" ref="C596">IFERROR(
  _xlfn.TEXTJOIN(
    CHAR(10),
    TRUE,
    SUBSTITUTE(
      _xlfn._xlws.FILTER(AOM[Path], AOM[ilri_code]=$G596),
      "Management/Livestock Management/Feed Characteristic/Feed Composition/Feed Ingredient/",
      ""
    )
  ),
  "No AOM Match"
)</f>
        <v>No AOM Match</v>
      </c>
      <c r="D596" s="261" t="str" cm="1">
        <f t="array" ref="D596">_xlfn.TEXTJOIN(CHAR(10),TRUE,_xlfn._xlws.FILTER(AE$2:AE$952,$AD$2:$AD$952=$G596))</f>
        <v>Whole Fish</v>
      </c>
      <c r="F596" s="228" t="str" cm="1">
        <f t="array" ref="F596">_xlfn.TEXTJOIN(CHAR(10),TRUE,_xlfn._xlws.FILTER(AF$2:AF$952,$AD$2:$AD$952=$G596))</f>
        <v>mineral_supplements</v>
      </c>
      <c r="G596" s="210" t="s">
        <v>28155</v>
      </c>
      <c r="L596" s="207">
        <v>8.3466666666666658</v>
      </c>
      <c r="O596" s="207">
        <v>73</v>
      </c>
      <c r="Y596" s="207">
        <v>6.28</v>
      </c>
      <c r="Z596" s="207">
        <v>27.616666666666671</v>
      </c>
      <c r="AA596" s="207">
        <v>17.95</v>
      </c>
      <c r="AB596" s="207">
        <v>95.763333333333321</v>
      </c>
      <c r="AD596" s="210" t="s">
        <v>22970</v>
      </c>
      <c r="AE596" s="207" t="s">
        <v>28571</v>
      </c>
      <c r="AF596" s="207" t="s">
        <v>27649</v>
      </c>
    </row>
    <row r="597" spans="1:32" ht="15.95">
      <c r="A597" s="228" t="str" cm="1">
        <f t="array" ref="A597">IFERROR(_xlfn.TEXTJOIN(CHAR(10),TRUE,_xlfn._xlws.FILTER(AOM[AOM],AOM[ilri_code]=$G597)),"No AOM Match")</f>
        <v>No AOM Match</v>
      </c>
      <c r="B597" s="228" t="str" cm="1">
        <f t="array" ref="B597">IFERROR(_xlfn.TEXTJOIN(CHAR(10),TRUE,_xlfn._xlws.FILTER(AOM[Edge_Value],AOM[ilri_code]=$G597)),"No AOM Match")</f>
        <v>No AOM Match</v>
      </c>
      <c r="C597" s="228" t="str" cm="1">
        <f t="array" ref="C597">IFERROR(
  _xlfn.TEXTJOIN(
    CHAR(10),
    TRUE,
    SUBSTITUTE(
      _xlfn._xlws.FILTER(AOM[Path], AOM[ilri_code]=$G597),
      "Management/Livestock Management/Feed Characteristic/Feed Composition/Feed Ingredient/",
      ""
    )
  ),
  "No AOM Match"
)</f>
        <v>No AOM Match</v>
      </c>
      <c r="D597" s="228" t="str" cm="1">
        <f t="array" ref="D597">_xlfn.TEXTJOIN(CHAR(10),TRUE,_xlfn._xlws.FILTER(AE$2:AE$952,$AD$2:$AD$952=$G597))</f>
        <v>Whole Fish  Mukene  ( L. Victoria)</v>
      </c>
      <c r="F597" s="228" t="str" cm="1">
        <f t="array" ref="F597">_xlfn.TEXTJOIN(CHAR(10),TRUE,_xlfn._xlws.FILTER(AF$2:AF$952,$AD$2:$AD$952=$G597))</f>
        <v>mineral_supplements</v>
      </c>
      <c r="G597" s="210" t="s">
        <v>28160</v>
      </c>
      <c r="L597" s="207">
        <v>7.8</v>
      </c>
      <c r="O597" s="207">
        <v>70.42</v>
      </c>
      <c r="Y597" s="207">
        <v>-1.35</v>
      </c>
      <c r="Z597" s="207">
        <v>8.9700000000000006</v>
      </c>
      <c r="AA597" s="207">
        <v>9.52</v>
      </c>
      <c r="AB597" s="207">
        <v>90.51</v>
      </c>
      <c r="AD597" s="210" t="s">
        <v>23140</v>
      </c>
      <c r="AE597" s="207" t="s">
        <v>28572</v>
      </c>
      <c r="AF597" s="207" t="s">
        <v>27649</v>
      </c>
    </row>
    <row r="598" spans="1:32" ht="128.1">
      <c r="A598" s="261" t="str" cm="1">
        <f t="array" ref="A598">IFERROR(_xlfn.TEXTJOIN(CHAR(10),TRUE,_xlfn._xlws.FILTER(AOM[AOM],AOM[ilri_code]=$G598)),"No AOM Match")</f>
        <v>No AOM Match</v>
      </c>
      <c r="B598" s="261" t="str" cm="1">
        <f t="array" ref="B598">IFERROR(_xlfn.TEXTJOIN(CHAR(10),TRUE,_xlfn._xlws.FILTER(AOM[Edge_Value],AOM[ilri_code]=$G598)),"No AOM Match")</f>
        <v>No AOM Match</v>
      </c>
      <c r="C598" s="261" t="str" cm="1">
        <f t="array" ref="C598">IFERROR(
  _xlfn.TEXTJOIN(
    CHAR(10),
    TRUE,
    SUBSTITUTE(
      _xlfn._xlws.FILTER(AOM[Path], AOM[ilri_code]=$G598),
      "Management/Livestock Management/Feed Characteristic/Feed Composition/Feed Ingredient/",
      ""
    )
  ),
  "No AOM Match"
)</f>
        <v>No AOM Match</v>
      </c>
      <c r="D598" s="261" t="str" cm="1">
        <f t="array" ref="D598">_xlfn.TEXTJOIN(CHAR(10),TRUE,_xlfn._xlws.FILTER(AE$2:AE$952,$AD$2:$AD$952=$G598))</f>
        <v>Whole Fish Albert</v>
      </c>
      <c r="F598" s="228" t="str" cm="1">
        <f t="array" ref="F598">_xlfn.TEXTJOIN(CHAR(10),TRUE,_xlfn._xlws.FILTER(AF$2:AF$952,$AD$2:$AD$952=$G598))</f>
        <v>mineral_supplements</v>
      </c>
      <c r="G598" s="210" t="s">
        <v>28162</v>
      </c>
      <c r="L598" s="207">
        <v>6.17</v>
      </c>
      <c r="O598" s="207">
        <v>60.400000000000006</v>
      </c>
      <c r="Y598" s="207">
        <v>8.2050000000000001</v>
      </c>
      <c r="Z598" s="207">
        <v>41.370000000000005</v>
      </c>
      <c r="AA598" s="207">
        <v>26.369999999999997</v>
      </c>
      <c r="AB598" s="207">
        <v>96.81</v>
      </c>
      <c r="AD598" s="210" t="s">
        <v>28335</v>
      </c>
      <c r="AE598" s="207" t="s">
        <v>28573</v>
      </c>
      <c r="AF598" s="207" t="s">
        <v>27649</v>
      </c>
    </row>
    <row r="599" spans="1:32" ht="15.95">
      <c r="A599" s="261" t="str" cm="1">
        <f t="array" ref="A599">IFERROR(_xlfn.TEXTJOIN(CHAR(10),TRUE,_xlfn._xlws.FILTER(AOM[AOM],AOM[ilri_code]=$G599)),"No AOM Match")</f>
        <v>No AOM Match</v>
      </c>
      <c r="B599" s="261" t="str" cm="1">
        <f t="array" ref="B599">IFERROR(_xlfn.TEXTJOIN(CHAR(10),TRUE,_xlfn._xlws.FILTER(AOM[Edge_Value],AOM[ilri_code]=$G599)),"No AOM Match")</f>
        <v>No AOM Match</v>
      </c>
      <c r="C599" s="261" t="str" cm="1">
        <f t="array" ref="C599">IFERROR(
  _xlfn.TEXTJOIN(
    CHAR(10),
    TRUE,
    SUBSTITUTE(
      _xlfn._xlws.FILTER(AOM[Path], AOM[ilri_code]=$G599),
      "Management/Livestock Management/Feed Characteristic/Feed Composition/Feed Ingredient/",
      ""
    )
  ),
  "No AOM Match"
)</f>
        <v>No AOM Match</v>
      </c>
      <c r="D599" s="261" t="str" cm="1">
        <f t="array" ref="D599">_xlfn.TEXTJOIN(CHAR(10),TRUE,_xlfn._xlws.FILTER(AE$2:AE$952,$AD$2:$AD$952=$G599))</f>
        <v>Whole Fish Mukene</v>
      </c>
      <c r="F599" s="228" t="str" cm="1">
        <f t="array" ref="F599">_xlfn.TEXTJOIN(CHAR(10),TRUE,_xlfn._xlws.FILTER(AF$2:AF$952,$AD$2:$AD$952=$G599))</f>
        <v>mineral_supplements</v>
      </c>
      <c r="G599" s="210" t="s">
        <v>28165</v>
      </c>
      <c r="L599" s="207">
        <v>8.7642857142857142</v>
      </c>
      <c r="O599" s="207">
        <v>73.962857142857146</v>
      </c>
      <c r="Y599" s="207">
        <v>4.6685714285714282</v>
      </c>
      <c r="Z599" s="207">
        <v>20.258571428571429</v>
      </c>
      <c r="AA599" s="207">
        <v>14.959999999999999</v>
      </c>
      <c r="AB599" s="207">
        <v>92.981428571428566</v>
      </c>
      <c r="AD599" s="210" t="s">
        <v>20828</v>
      </c>
      <c r="AE599" s="207" t="s">
        <v>20826</v>
      </c>
      <c r="AF599" s="207" t="s">
        <v>27649</v>
      </c>
    </row>
    <row r="600" spans="1:32" ht="15.95">
      <c r="A600" s="261" t="str" cm="1">
        <f t="array" ref="A600">IFERROR(_xlfn.TEXTJOIN(CHAR(10),TRUE,_xlfn._xlws.FILTER(AOM[AOM],AOM[ilri_code]=$G600)),"No AOM Match")</f>
        <v>No AOM Match</v>
      </c>
      <c r="B600" s="261" t="str" cm="1">
        <f t="array" ref="B600">IFERROR(_xlfn.TEXTJOIN(CHAR(10),TRUE,_xlfn._xlws.FILTER(AOM[Edge_Value],AOM[ilri_code]=$G600)),"No AOM Match")</f>
        <v>No AOM Match</v>
      </c>
      <c r="C600" s="261" t="str" cm="1">
        <f t="array" ref="C600">IFERROR(
  _xlfn.TEXTJOIN(
    CHAR(10),
    TRUE,
    SUBSTITUTE(
      _xlfn._xlws.FILTER(AOM[Path], AOM[ilri_code]=$G600),
      "Management/Livestock Management/Feed Characteristic/Feed Composition/Feed Ingredient/",
      ""
    )
  ),
  "No AOM Match"
)</f>
        <v>No AOM Match</v>
      </c>
      <c r="D600" s="261" t="str" cm="1">
        <f t="array" ref="D600">_xlfn.TEXTJOIN(CHAR(10),TRUE,_xlfn._xlws.FILTER(AE$2:AE$952,$AD$2:$AD$952=$G600))</f>
        <v>Whole Fish Mukene L. Victoria</v>
      </c>
      <c r="F600" s="228" t="str" cm="1">
        <f t="array" ref="F600">_xlfn.TEXTJOIN(CHAR(10),TRUE,_xlfn._xlws.FILTER(AF$2:AF$952,$AD$2:$AD$952=$G600))</f>
        <v>mineral_supplements</v>
      </c>
      <c r="G600" s="210" t="s">
        <v>28168</v>
      </c>
      <c r="L600" s="207">
        <v>9.0399999999999991</v>
      </c>
      <c r="O600" s="207">
        <v>78.08</v>
      </c>
      <c r="Y600" s="207">
        <v>4.08</v>
      </c>
      <c r="Z600" s="207">
        <v>16.87</v>
      </c>
      <c r="AA600" s="207">
        <v>11.12</v>
      </c>
      <c r="AB600" s="207">
        <v>93.76</v>
      </c>
      <c r="AD600" s="210" t="s">
        <v>28328</v>
      </c>
      <c r="AE600" s="207" t="s">
        <v>28574</v>
      </c>
      <c r="AF600" s="207" t="s">
        <v>27649</v>
      </c>
    </row>
    <row r="601" spans="1:32" ht="15.95">
      <c r="A601" s="261" t="str" cm="1">
        <f t="array" ref="A601">IFERROR(_xlfn.TEXTJOIN(CHAR(10),TRUE,_xlfn._xlws.FILTER(AOM[AOM],AOM[ilri_code]=$G601)),"No AOM Match")</f>
        <v>No AOM Match</v>
      </c>
      <c r="B601" s="261" t="str" cm="1">
        <f t="array" ref="B601">IFERROR(_xlfn.TEXTJOIN(CHAR(10),TRUE,_xlfn._xlws.FILTER(AOM[Edge_Value],AOM[ilri_code]=$G601)),"No AOM Match")</f>
        <v>No AOM Match</v>
      </c>
      <c r="C601" s="261" t="str" cm="1">
        <f t="array" ref="C601">IFERROR(
  _xlfn.TEXTJOIN(
    CHAR(10),
    TRUE,
    SUBSTITUTE(
      _xlfn._xlws.FILTER(AOM[Path], AOM[ilri_code]=$G601),
      "Management/Livestock Management/Feed Characteristic/Feed Composition/Feed Ingredient/",
      ""
    )
  ),
  "No AOM Match"
)</f>
        <v>No AOM Match</v>
      </c>
      <c r="D601" s="261" t="str" cm="1">
        <f t="array" ref="D601">_xlfn.TEXTJOIN(CHAR(10),TRUE,_xlfn._xlws.FILTER(AE$2:AE$952,$AD$2:$AD$952=$G601))</f>
        <v>Whole Fish Nkejje</v>
      </c>
      <c r="F601" s="228" t="str" cm="1">
        <f t="array" ref="F601">_xlfn.TEXTJOIN(CHAR(10),TRUE,_xlfn._xlws.FILTER(AF$2:AF$952,$AD$2:$AD$952=$G601))</f>
        <v>mineral_supplements</v>
      </c>
      <c r="G601" s="210" t="s">
        <v>28170</v>
      </c>
      <c r="L601" s="207">
        <v>9.4079999999999995</v>
      </c>
      <c r="O601" s="207">
        <v>79.511999999999986</v>
      </c>
      <c r="Y601" s="207">
        <v>4.6059999999999999</v>
      </c>
      <c r="Z601" s="207">
        <v>9.6879999999999988</v>
      </c>
      <c r="AA601" s="207">
        <v>8.1180000000000003</v>
      </c>
      <c r="AB601" s="207">
        <v>90.818000000000012</v>
      </c>
      <c r="AD601" s="210" t="s">
        <v>28023</v>
      </c>
      <c r="AE601" s="207" t="s">
        <v>28575</v>
      </c>
      <c r="AF601" s="207" t="s">
        <v>27649</v>
      </c>
    </row>
    <row r="602" spans="1:32" ht="15.95">
      <c r="A602" s="228" t="str" cm="1">
        <f t="array" ref="A602">IFERROR(_xlfn.TEXTJOIN(CHAR(10),TRUE,_xlfn._xlws.FILTER(AOM[AOM],AOM[ilri_code]=$G602)),"No AOM Match")</f>
        <v>No AOM Match</v>
      </c>
      <c r="B602" s="228" t="str" cm="1">
        <f t="array" ref="B602">IFERROR(_xlfn.TEXTJOIN(CHAR(10),TRUE,_xlfn._xlws.FILTER(AOM[Edge_Value],AOM[ilri_code]=$G602)),"No AOM Match")</f>
        <v>No AOM Match</v>
      </c>
      <c r="C602" s="228" t="str" cm="1">
        <f t="array" ref="C602">IFERROR(
  _xlfn.TEXTJOIN(
    CHAR(10),
    TRUE,
    SUBSTITUTE(
      _xlfn._xlws.FILTER(AOM[Path], AOM[ilri_code]=$G602),
      "Management/Livestock Management/Feed Characteristic/Feed Composition/Feed Ingredient/",
      ""
    )
  ),
  "No AOM Match"
)</f>
        <v>No AOM Match</v>
      </c>
      <c r="D602" s="228" t="str" cm="1">
        <f t="array" ref="D602">_xlfn.TEXTJOIN(CHAR(10),TRUE,_xlfn._xlws.FILTER(AE$2:AE$952,$AD$2:$AD$952=$G602))</f>
        <v>Whole Fish Nkejje  ( L Victoria)</v>
      </c>
      <c r="F602" s="228" t="str" cm="1">
        <f t="array" ref="F602">_xlfn.TEXTJOIN(CHAR(10),TRUE,_xlfn._xlws.FILTER(AF$2:AF$952,$AD$2:$AD$952=$G602))</f>
        <v>mineral_supplements</v>
      </c>
      <c r="G602" s="210" t="s">
        <v>28172</v>
      </c>
      <c r="L602" s="207">
        <v>9.42</v>
      </c>
      <c r="O602" s="207">
        <v>78.540000000000006</v>
      </c>
      <c r="Y602" s="207">
        <v>4.37</v>
      </c>
      <c r="Z602" s="207">
        <v>15.61</v>
      </c>
      <c r="AA602" s="207">
        <v>12.91</v>
      </c>
      <c r="AB602" s="207">
        <v>93.23</v>
      </c>
      <c r="AD602" s="210" t="s">
        <v>28393</v>
      </c>
      <c r="AE602" s="207" t="s">
        <v>28576</v>
      </c>
      <c r="AF602" s="207" t="s">
        <v>27649</v>
      </c>
    </row>
    <row r="603" spans="1:32" ht="80.099999999999994">
      <c r="A603" s="261" t="str" cm="1">
        <f t="array" ref="A603">IFERROR(_xlfn.TEXTJOIN(CHAR(10),TRUE,_xlfn._xlws.FILTER(AOM[AOM],AOM[ilri_code]=$G603)),"No AOM Match")</f>
        <v>No AOM Match</v>
      </c>
      <c r="B603" s="261" t="str" cm="1">
        <f t="array" ref="B603">IFERROR(_xlfn.TEXTJOIN(CHAR(10),TRUE,_xlfn._xlws.FILTER(AOM[Edge_Value],AOM[ilri_code]=$G603)),"No AOM Match")</f>
        <v>No AOM Match</v>
      </c>
      <c r="C603" s="261" t="str" cm="1">
        <f t="array" ref="C603">IFERROR(
  _xlfn.TEXTJOIN(
    CHAR(10),
    TRUE,
    SUBSTITUTE(
      _xlfn._xlws.FILTER(AOM[Path], AOM[ilri_code]=$G603),
      "Management/Livestock Management/Feed Characteristic/Feed Composition/Feed Ingredient/",
      ""
    )
  ),
  "No AOM Match"
)</f>
        <v>No AOM Match</v>
      </c>
      <c r="D603" s="261" t="str" cm="1">
        <f t="array" ref="D603">_xlfn.TEXTJOIN(CHAR(10),TRUE,_xlfn._xlws.FILTER(AE$2:AE$952,$AD$2:$AD$952=$G603))</f>
        <v>Whole Fish Nkejje  L. Albert</v>
      </c>
      <c r="F603" s="228" t="str" cm="1">
        <f t="array" ref="F603">_xlfn.TEXTJOIN(CHAR(10),TRUE,_xlfn._xlws.FILTER(AF$2:AF$952,$AD$2:$AD$952=$G603))</f>
        <v>mineral_supplements</v>
      </c>
      <c r="G603" s="210" t="s">
        <v>28174</v>
      </c>
      <c r="L603" s="207">
        <v>8.6300000000000008</v>
      </c>
      <c r="O603" s="207">
        <v>75.83</v>
      </c>
      <c r="Y603" s="207">
        <v>4.68</v>
      </c>
      <c r="Z603" s="207">
        <v>10.63</v>
      </c>
      <c r="AA603" s="207">
        <v>7.67</v>
      </c>
      <c r="AB603" s="207">
        <v>92.21</v>
      </c>
      <c r="AD603" s="210" t="s">
        <v>27938</v>
      </c>
      <c r="AE603" s="207" t="s">
        <v>28577</v>
      </c>
      <c r="AF603" s="207" t="s">
        <v>27649</v>
      </c>
    </row>
    <row r="604" spans="1:32" ht="32.1">
      <c r="A604" s="228" t="str" cm="1">
        <f t="array" ref="A604">IFERROR(_xlfn.TEXTJOIN(CHAR(10),TRUE,_xlfn._xlws.FILTER(AOM[AOM],AOM[ilri_code]=$G604)),"No AOM Match")</f>
        <v>No AOM Match</v>
      </c>
      <c r="B604" s="228" t="str" cm="1">
        <f t="array" ref="B604">IFERROR(_xlfn.TEXTJOIN(CHAR(10),TRUE,_xlfn._xlws.FILTER(AOM[Edge_Value],AOM[ilri_code]=$G604)),"No AOM Match")</f>
        <v>No AOM Match</v>
      </c>
      <c r="C604" s="228" t="str" cm="1">
        <f t="array" ref="C604">IFERROR(
  _xlfn.TEXTJOIN(
    CHAR(10),
    TRUE,
    SUBSTITUTE(
      _xlfn._xlws.FILTER(AOM[Path], AOM[ilri_code]=$G604),
      "Management/Livestock Management/Feed Characteristic/Feed Composition/Feed Ingredient/",
      ""
    )
  ),
  "No AOM Match"
)</f>
        <v>No AOM Match</v>
      </c>
      <c r="D604" s="228" t="str" cm="1">
        <f t="array" ref="D604">_xlfn.TEXTJOIN(CHAR(10),TRUE,_xlfn._xlws.FILTER(AE$2:AE$952,$AD$2:$AD$952=$G604))</f>
        <v>Whole Fish Nkejje ( Tanzania)</v>
      </c>
      <c r="F604" s="228" t="str" cm="1">
        <f t="array" ref="F604">_xlfn.TEXTJOIN(CHAR(10),TRUE,_xlfn._xlws.FILTER(AF$2:AF$952,$AD$2:$AD$952=$G604))</f>
        <v>mineral_supplements</v>
      </c>
      <c r="G604" s="210" t="s">
        <v>28177</v>
      </c>
      <c r="L604" s="207">
        <v>7.95</v>
      </c>
      <c r="O604" s="207">
        <v>70.209999999999994</v>
      </c>
      <c r="Y604" s="207">
        <v>5.46</v>
      </c>
      <c r="Z604" s="207">
        <v>11.47</v>
      </c>
      <c r="AA604" s="207">
        <v>9.6300000000000008</v>
      </c>
      <c r="AB604" s="207">
        <v>92.48</v>
      </c>
      <c r="AD604" s="210" t="s">
        <v>21357</v>
      </c>
      <c r="AE604" s="207" t="s">
        <v>21353</v>
      </c>
      <c r="AF604" s="207" t="s">
        <v>27649</v>
      </c>
    </row>
    <row r="605" spans="1:32" ht="15.95">
      <c r="A605" s="261" t="str" cm="1">
        <f t="array" ref="A605">IFERROR(_xlfn.TEXTJOIN(CHAR(10),TRUE,_xlfn._xlws.FILTER(AOM[AOM],AOM[ilri_code]=$G605)),"No AOM Match")</f>
        <v>No AOM Match</v>
      </c>
      <c r="B605" s="261" t="str" cm="1">
        <f t="array" ref="B605">IFERROR(_xlfn.TEXTJOIN(CHAR(10),TRUE,_xlfn._xlws.FILTER(AOM[Edge_Value],AOM[ilri_code]=$G605)),"No AOM Match")</f>
        <v>No AOM Match</v>
      </c>
      <c r="C605" s="261" t="str" cm="1">
        <f t="array" ref="C605">IFERROR(
  _xlfn.TEXTJOIN(
    CHAR(10),
    TRUE,
    SUBSTITUTE(
      _xlfn._xlws.FILTER(AOM[Path], AOM[ilri_code]=$G605),
      "Management/Livestock Management/Feed Characteristic/Feed Composition/Feed Ingredient/",
      ""
    )
  ),
  "No AOM Match"
)</f>
        <v>No AOM Match</v>
      </c>
      <c r="D605" s="261" t="str" cm="1">
        <f t="array" ref="D605">_xlfn.TEXTJOIN(CHAR(10),TRUE,_xlfn._xlws.FILTER(AE$2:AE$952,$AD$2:$AD$952=$G605))</f>
        <v>Whole Fish Victoria</v>
      </c>
      <c r="F605" s="228" t="str" cm="1">
        <f t="array" ref="F605">_xlfn.TEXTJOIN(CHAR(10),TRUE,_xlfn._xlws.FILTER(AF$2:AF$952,$AD$2:$AD$952=$G605))</f>
        <v>mineral_supplements</v>
      </c>
      <c r="G605" s="210" t="s">
        <v>28179</v>
      </c>
      <c r="L605" s="207">
        <v>8.01</v>
      </c>
      <c r="O605" s="207">
        <v>69.08</v>
      </c>
      <c r="Y605" s="207">
        <v>4.93</v>
      </c>
      <c r="Z605" s="207">
        <v>26.54</v>
      </c>
      <c r="AA605" s="207">
        <v>18.18</v>
      </c>
      <c r="AB605" s="207">
        <v>95.54</v>
      </c>
      <c r="AD605" s="210" t="s">
        <v>28333</v>
      </c>
      <c r="AE605" s="207" t="s">
        <v>28578</v>
      </c>
      <c r="AF605" s="207" t="s">
        <v>27649</v>
      </c>
    </row>
    <row r="606" spans="1:32" ht="15.95">
      <c r="A606" s="261" t="str" cm="1">
        <f t="array" ref="A606">IFERROR(_xlfn.TEXTJOIN(CHAR(10),TRUE,_xlfn._xlws.FILTER(AOM[AOM],AOM[ilri_code]=$G606)),"No AOM Match")</f>
        <v>AOM_001324
AOM_001313</v>
      </c>
      <c r="B606" s="261" t="str" cm="1">
        <f t="array" ref="B606">IFERROR(_xlfn.TEXTJOIN(CHAR(10),TRUE,_xlfn._xlws.FILTER(AOM[Edge_Value],AOM[ilri_code]=$G606)),"No AOM Match")</f>
        <v>Maize Whole Ground
Maize Whole</v>
      </c>
      <c r="C606" s="262" t="str" cm="1">
        <f t="array" ref="C606">IFERROR(
  _xlfn.TEXTJOIN(
    CHAR(10),
    TRUE,
    SUBSTITUTE(
      _xlfn._xlws.FILTER(AOM[Path], AOM[ilri_code]=$G606),
      "Management/Livestock Management/Feed Characteristic/Feed Composition/Feed Ingredient/",
      ""
    )
  ),
  "No AOM Match"
)</f>
        <v>Crop Product/Cereal Products/Maize/Maize Whole/Maize Whole Ground
Crop Product/Cereal Products/Maize/Maize Whole</v>
      </c>
      <c r="D606" s="263" t="str" cm="1">
        <f t="array" ref="D606">_xlfn.TEXTJOIN(CHAR(10),TRUE,_xlfn._xlws.FILTER(AE$2:AE$952,$AD$2:$AD$952=$G606))</f>
        <v>Whole Grain Maize</v>
      </c>
      <c r="E606" s="264"/>
      <c r="F606" s="228" t="str" cm="1">
        <f t="array" ref="F606">_xlfn.TEXTJOIN(CHAR(10),TRUE,_xlfn._xlws.FILTER(AF$2:AF$952,$AD$2:$AD$952=$G606))</f>
        <v>food_crops_cereals_legumes_green</v>
      </c>
      <c r="G606" s="210" t="s">
        <v>20295</v>
      </c>
      <c r="L606" s="207">
        <v>9.52</v>
      </c>
      <c r="O606" s="207">
        <v>63.66</v>
      </c>
      <c r="Y606" s="207">
        <v>3.02</v>
      </c>
      <c r="Z606" s="207">
        <v>34.79</v>
      </c>
      <c r="AA606" s="207">
        <v>5.48</v>
      </c>
      <c r="AB606" s="207">
        <v>92.5</v>
      </c>
      <c r="AD606" s="210" t="s">
        <v>28325</v>
      </c>
      <c r="AE606" s="207" t="s">
        <v>28579</v>
      </c>
      <c r="AF606" s="207" t="s">
        <v>27649</v>
      </c>
    </row>
    <row r="607" spans="1:32" ht="15.95">
      <c r="A607" s="261" t="str" cm="1">
        <f t="array" ref="A607">IFERROR(_xlfn.TEXTJOIN(CHAR(10),TRUE,_xlfn._xlws.FILTER(AOM[AOM],AOM[ilri_code]=$G607)),"No AOM Match")</f>
        <v>No AOM Match</v>
      </c>
      <c r="B607" s="261" t="str" cm="1">
        <f t="array" ref="B607">IFERROR(_xlfn.TEXTJOIN(CHAR(10),TRUE,_xlfn._xlws.FILTER(AOM[Edge_Value],AOM[ilri_code]=$G607)),"No AOM Match")</f>
        <v>No AOM Match</v>
      </c>
      <c r="C607" s="262" t="str" cm="1">
        <f t="array" ref="C607">IFERROR(
  _xlfn.TEXTJOIN(
    CHAR(10),
    TRUE,
    SUBSTITUTE(
      _xlfn._xlws.FILTER(AOM[Path], AOM[ilri_code]=$G607),
      "Management/Livestock Management/Feed Characteristic/Feed Composition/Feed Ingredient/",
      ""
    )
  ),
  "No AOM Match"
)</f>
        <v>No AOM Match</v>
      </c>
      <c r="D607" s="263" t="str" cm="1">
        <f t="array" ref="D607">_xlfn.TEXTJOIN(CHAR(10),TRUE,_xlfn._xlws.FILTER(AE$2:AE$952,$AD$2:$AD$952=$G607))</f>
        <v>Whole Maize Floor</v>
      </c>
      <c r="E607" s="264"/>
      <c r="F607" s="228" t="str" cm="1">
        <f t="array" ref="F607">_xlfn.TEXTJOIN(CHAR(10),TRUE,_xlfn._xlws.FILTER(AF$2:AF$952,$AD$2:$AD$952=$G607))</f>
        <v>food_crops_cereals_legumes_green</v>
      </c>
      <c r="G607" s="210" t="s">
        <v>27829</v>
      </c>
      <c r="L607" s="207">
        <v>10.19</v>
      </c>
      <c r="O607" s="207">
        <v>68.069999999999993</v>
      </c>
      <c r="Y607" s="207">
        <v>2.78</v>
      </c>
      <c r="Z607" s="207">
        <v>30.97</v>
      </c>
      <c r="AA607" s="207">
        <v>3.63</v>
      </c>
      <c r="AB607" s="207">
        <v>92.54</v>
      </c>
      <c r="AD607" s="210" t="s">
        <v>27969</v>
      </c>
      <c r="AE607" s="207" t="s">
        <v>28580</v>
      </c>
      <c r="AF607" s="207" t="s">
        <v>27649</v>
      </c>
    </row>
    <row r="608" spans="1:32" ht="15.95">
      <c r="A608" s="261" t="str" cm="1">
        <f t="array" ref="A608">IFERROR(_xlfn.TEXTJOIN(CHAR(10),TRUE,_xlfn._xlws.FILTER(AOM[AOM],AOM[ilri_code]=$G608)),"No AOM Match")</f>
        <v>No AOM Match</v>
      </c>
      <c r="B608" s="261" t="str" cm="1">
        <f t="array" ref="B608">IFERROR(_xlfn.TEXTJOIN(CHAR(10),TRUE,_xlfn._xlws.FILTER(AOM[Edge_Value],AOM[ilri_code]=$G608)),"No AOM Match")</f>
        <v>No AOM Match</v>
      </c>
      <c r="C608" s="261" t="str" cm="1">
        <f t="array" ref="C608">IFERROR(
  _xlfn.TEXTJOIN(
    CHAR(10),
    TRUE,
    SUBSTITUTE(
      _xlfn._xlws.FILTER(AOM[Path], AOM[ilri_code]=$G608),
      "Management/Livestock Management/Feed Characteristic/Feed Composition/Feed Ingredient/",
      ""
    )
  ),
  "No AOM Match"
)</f>
        <v>No AOM Match</v>
      </c>
      <c r="D608" s="261" t="str" cm="1">
        <f t="array" ref="D608">_xlfn.TEXTJOIN(CHAR(10),TRUE,_xlfn._xlws.FILTER(AE$2:AE$952,$AD$2:$AD$952=$G608))</f>
        <v>Whole Silver Fish</v>
      </c>
      <c r="F608" s="228" t="str" cm="1">
        <f t="array" ref="F608">_xlfn.TEXTJOIN(CHAR(10),TRUE,_xlfn._xlws.FILTER(AF$2:AF$952,$AD$2:$AD$952=$G608))</f>
        <v>mineral_supplements</v>
      </c>
      <c r="G608" s="210" t="s">
        <v>28182</v>
      </c>
      <c r="L608" s="207">
        <v>7.5</v>
      </c>
      <c r="O608" s="207">
        <v>68.400000000000006</v>
      </c>
      <c r="Y608" s="207">
        <v>3.76</v>
      </c>
      <c r="Z608" s="207">
        <v>28.11</v>
      </c>
      <c r="AA608" s="207">
        <v>19.09</v>
      </c>
      <c r="AB608" s="207">
        <v>95.12</v>
      </c>
      <c r="AD608" s="210" t="s">
        <v>28425</v>
      </c>
      <c r="AE608" s="207" t="s">
        <v>28581</v>
      </c>
      <c r="AF608" s="207" t="s">
        <v>27649</v>
      </c>
    </row>
    <row r="609" spans="1:32" ht="15.95">
      <c r="A609" s="261" t="str" cm="1">
        <f t="array" ref="A609">IFERROR(_xlfn.TEXTJOIN(CHAR(10),TRUE,_xlfn._xlws.FILTER(AOM[AOM],AOM[ilri_code]=$G609)),"No AOM Match")</f>
        <v>No AOM Match</v>
      </c>
      <c r="B609" s="261" t="str" cm="1">
        <f t="array" ref="B609">IFERROR(_xlfn.TEXTJOIN(CHAR(10),TRUE,_xlfn._xlws.FILTER(AOM[Edge_Value],AOM[ilri_code]=$G609)),"No AOM Match")</f>
        <v>No AOM Match</v>
      </c>
      <c r="C609" s="262" t="str" cm="1">
        <f t="array" ref="C609">IFERROR(
  _xlfn.TEXTJOIN(
    CHAR(10),
    TRUE,
    SUBSTITUTE(
      _xlfn._xlws.FILTER(AOM[Path], AOM[ilri_code]=$G609),
      "Management/Livestock Management/Feed Characteristic/Feed Composition/Feed Ingredient/",
      ""
    )
  ),
  "No AOM Match"
)</f>
        <v>No AOM Match</v>
      </c>
      <c r="D609" s="263" t="str" cm="1">
        <f t="array" ref="D609">_xlfn.TEXTJOIN(CHAR(10),TRUE,_xlfn._xlws.FILTER(AE$2:AE$952,$AD$2:$AD$952=$G609))</f>
        <v>Whole Soya Beah Roasted
Whole Soya Bean Roasted</v>
      </c>
      <c r="E609" s="264"/>
      <c r="F609" s="228" t="str" cm="1">
        <f t="array" ref="F609">_xlfn.TEXTJOIN(CHAR(10),TRUE,_xlfn._xlws.FILTER(AF$2:AF$952,$AD$2:$AD$952=$G609))</f>
        <v>food_crops_cereals_legumes_green
food_crops_cereals_legumes_green</v>
      </c>
      <c r="G609" s="210" t="s">
        <v>27831</v>
      </c>
      <c r="L609" s="207">
        <v>10.050000000000001</v>
      </c>
      <c r="O609" s="207">
        <v>83.234999999999999</v>
      </c>
      <c r="Y609" s="207">
        <v>5.25</v>
      </c>
      <c r="Z609" s="207">
        <v>15.205000000000002</v>
      </c>
      <c r="AA609" s="207">
        <v>7</v>
      </c>
      <c r="AB609" s="207">
        <v>96.925000000000011</v>
      </c>
      <c r="AD609" s="210" t="s">
        <v>28455</v>
      </c>
      <c r="AE609" s="207" t="s">
        <v>28582</v>
      </c>
      <c r="AF609" s="207" t="s">
        <v>27649</v>
      </c>
    </row>
    <row r="610" spans="1:32" ht="15.95">
      <c r="A610" s="261" t="str" cm="1">
        <f t="array" ref="A610">IFERROR(_xlfn.TEXTJOIN(CHAR(10),TRUE,_xlfn._xlws.FILTER(AOM[AOM],AOM[ilri_code]=$G610)),"No AOM Match")</f>
        <v>No AOM Match</v>
      </c>
      <c r="B610" s="261" t="str" cm="1">
        <f t="array" ref="B610">IFERROR(_xlfn.TEXTJOIN(CHAR(10),TRUE,_xlfn._xlws.FILTER(AOM[Edge_Value],AOM[ilri_code]=$G610)),"No AOM Match")</f>
        <v>No AOM Match</v>
      </c>
      <c r="C610" s="261" t="str" cm="1">
        <f t="array" ref="C610">IFERROR(
  _xlfn.TEXTJOIN(
    CHAR(10),
    TRUE,
    SUBSTITUTE(
      _xlfn._xlws.FILTER(AOM[Path], AOM[ilri_code]=$G610),
      "Management/Livestock Management/Feed Characteristic/Feed Composition/Feed Ingredient/",
      ""
    )
  ),
  "No AOM Match"
)</f>
        <v>No AOM Match</v>
      </c>
      <c r="D610" s="261" t="str" cm="1">
        <f t="array" ref="D610">_xlfn.TEXTJOIN(CHAR(10),TRUE,_xlfn._xlws.FILTER(AE$2:AE$952,$AD$2:$AD$952=$G610))</f>
        <v>Wild oats</v>
      </c>
      <c r="F610" s="228" t="str" cm="1">
        <f t="array" ref="F610">_xlfn.TEXTJOIN(CHAR(10),TRUE,_xlfn._xlws.FILTER(AF$2:AF$952,$AD$2:$AD$952=$G610))</f>
        <v>Herbaceous forages-all data</v>
      </c>
      <c r="G610" s="210" t="s">
        <v>28407</v>
      </c>
      <c r="L610" s="207">
        <v>8.1152941176470588</v>
      </c>
      <c r="O610" s="207">
        <v>57.502058823529417</v>
      </c>
      <c r="W610" s="207">
        <v>86.13000000000001</v>
      </c>
      <c r="X610" s="207">
        <v>9.6232352941176451</v>
      </c>
      <c r="Y610" s="207">
        <v>5.0388235294117649</v>
      </c>
      <c r="Z610" s="207">
        <v>71.09352941176472</v>
      </c>
      <c r="AA610" s="207">
        <v>44.093823529411772</v>
      </c>
      <c r="AB610" s="207">
        <v>90.270588235294099</v>
      </c>
      <c r="AD610" s="210" t="s">
        <v>28105</v>
      </c>
      <c r="AE610" s="207" t="s">
        <v>28583</v>
      </c>
      <c r="AF610" s="207" t="s">
        <v>27649</v>
      </c>
    </row>
    <row r="611" spans="1:32" ht="15.95">
      <c r="A611" s="261" t="str" cm="1">
        <f t="array" ref="A611">IFERROR(_xlfn.TEXTJOIN(CHAR(10),TRUE,_xlfn._xlws.FILTER(AOM[AOM],AOM[ilri_code]=$G611)),"No AOM Match")</f>
        <v>No AOM Match</v>
      </c>
      <c r="B611" s="261" t="str" cm="1">
        <f t="array" ref="B611">IFERROR(_xlfn.TEXTJOIN(CHAR(10),TRUE,_xlfn._xlws.FILTER(AOM[Edge_Value],AOM[ilri_code]=$G611)),"No AOM Match")</f>
        <v>No AOM Match</v>
      </c>
      <c r="C611" s="261" t="str" cm="1">
        <f t="array" ref="C611">IFERROR(
  _xlfn.TEXTJOIN(
    CHAR(10),
    TRUE,
    SUBSTITUTE(
      _xlfn._xlws.FILTER(AOM[Path], AOM[ilri_code]=$G611),
      "Management/Livestock Management/Feed Characteristic/Feed Composition/Feed Ingredient/",
      ""
    )
  ),
  "No AOM Match"
)</f>
        <v>No AOM Match</v>
      </c>
      <c r="D611" s="261" t="str" cm="1">
        <f t="array" ref="D611">_xlfn.TEXTJOIN(CHAR(10),TRUE,_xlfn._xlws.FILTER(AE$2:AE$952,$AD$2:$AD$952=$G611))</f>
        <v>Winter vetch</v>
      </c>
      <c r="F611" s="228" t="str" cm="1">
        <f t="array" ref="F611">_xlfn.TEXTJOIN(CHAR(10),TRUE,_xlfn._xlws.FILTER(AF$2:AF$952,$AD$2:$AD$952=$G611))</f>
        <v>Herbaceous forages-all data</v>
      </c>
      <c r="G611" s="210" t="s">
        <v>28584</v>
      </c>
      <c r="I611" s="207">
        <v>11.833333333333334</v>
      </c>
      <c r="J611" s="207">
        <v>3.2999999999999994</v>
      </c>
      <c r="K611" s="207">
        <v>5.719130434782608</v>
      </c>
      <c r="L611" s="207">
        <v>9.2626086956521743</v>
      </c>
      <c r="M611" s="207">
        <v>3.2308695652173913</v>
      </c>
      <c r="N611" s="207">
        <v>5.6430434782608696</v>
      </c>
      <c r="O611" s="207">
        <v>66.910869565217368</v>
      </c>
      <c r="P611" s="207">
        <v>76.349999999999994</v>
      </c>
      <c r="Q611" s="207">
        <v>76.53</v>
      </c>
      <c r="R611" s="207">
        <v>29.6</v>
      </c>
      <c r="S611" s="207">
        <v>22.37</v>
      </c>
      <c r="T611" s="207">
        <v>3</v>
      </c>
      <c r="U611" s="207">
        <v>1633.65</v>
      </c>
      <c r="W611" s="207">
        <v>86.817205882352908</v>
      </c>
      <c r="X611" s="207">
        <v>21.816103896103911</v>
      </c>
      <c r="Y611" s="207">
        <v>7.1732558139534923</v>
      </c>
      <c r="Z611" s="207">
        <v>42.408947368421046</v>
      </c>
      <c r="AA611" s="207">
        <v>34.716511627906982</v>
      </c>
      <c r="AB611" s="207">
        <v>90.873461538461527</v>
      </c>
      <c r="AD611" s="210" t="s">
        <v>28132</v>
      </c>
      <c r="AE611" s="207" t="s">
        <v>28585</v>
      </c>
      <c r="AF611" s="207" t="s">
        <v>27649</v>
      </c>
    </row>
    <row r="612" spans="1:32" ht="15.95">
      <c r="A612" s="261" t="str" cm="1">
        <f t="array" ref="A612">IFERROR(_xlfn.TEXTJOIN(CHAR(10),TRUE,_xlfn._xlws.FILTER(AOM[AOM],AOM[ilri_code]=$G612)),"No AOM Match")</f>
        <v>No AOM Match</v>
      </c>
      <c r="B612" s="261" t="str" cm="1">
        <f t="array" ref="B612">IFERROR(_xlfn.TEXTJOIN(CHAR(10),TRUE,_xlfn._xlws.FILTER(AOM[Edge_Value],AOM[ilri_code]=$G612)),"No AOM Match")</f>
        <v>No AOM Match</v>
      </c>
      <c r="C612" s="261" t="str" cm="1">
        <f t="array" ref="C612">IFERROR(
  _xlfn.TEXTJOIN(
    CHAR(10),
    TRUE,
    SUBSTITUTE(
      _xlfn._xlws.FILTER(AOM[Path], AOM[ilri_code]=$G612),
      "Management/Livestock Management/Feed Characteristic/Feed Composition/Feed Ingredient/",
      ""
    )
  ),
  "No AOM Match"
)</f>
        <v>No AOM Match</v>
      </c>
      <c r="D612" s="261" t="str" cm="1">
        <f t="array" ref="D612">_xlfn.TEXTJOIN(CHAR(10),TRUE,_xlfn._xlws.FILTER(AE$2:AE$952,$AD$2:$AD$952=$G612))</f>
        <v>Xenostegia tridentata</v>
      </c>
      <c r="F612" s="228" t="str" cm="1">
        <f t="array" ref="F612">_xlfn.TEXTJOIN(CHAR(10),TRUE,_xlfn._xlws.FILTER(AF$2:AF$952,$AD$2:$AD$952=$G612))</f>
        <v>Herbaceous forages-all data</v>
      </c>
      <c r="G612" s="210" t="s">
        <v>28389</v>
      </c>
      <c r="L612" s="207">
        <v>7.7450000000000001</v>
      </c>
      <c r="O612" s="207">
        <v>54.84</v>
      </c>
      <c r="W612" s="207">
        <v>88.52</v>
      </c>
      <c r="X612" s="207">
        <v>15.04</v>
      </c>
      <c r="Y612" s="207">
        <v>7.8599999999999994</v>
      </c>
      <c r="Z612" s="207">
        <v>51.234999999999999</v>
      </c>
      <c r="AA612" s="207">
        <v>37.215000000000003</v>
      </c>
      <c r="AB612" s="207">
        <v>93.449999999999989</v>
      </c>
      <c r="AD612" s="210" t="s">
        <v>27574</v>
      </c>
      <c r="AE612" s="207" t="s">
        <v>28586</v>
      </c>
      <c r="AF612" s="207" t="s">
        <v>27649</v>
      </c>
    </row>
    <row r="613" spans="1:32" ht="15.95">
      <c r="A613" s="261" t="str" cm="1">
        <f t="array" ref="A613">IFERROR(_xlfn.TEXTJOIN(CHAR(10),TRUE,_xlfn._xlws.FILTER(AOM[AOM],AOM[ilri_code]=$G613)),"No AOM Match")</f>
        <v>No AOM Match</v>
      </c>
      <c r="B613" s="261" t="str" cm="1">
        <f t="array" ref="B613">IFERROR(_xlfn.TEXTJOIN(CHAR(10),TRUE,_xlfn._xlws.FILTER(AOM[Edge_Value],AOM[ilri_code]=$G613)),"No AOM Match")</f>
        <v>No AOM Match</v>
      </c>
      <c r="C613" s="261" t="str" cm="1">
        <f t="array" ref="C613">IFERROR(
  _xlfn.TEXTJOIN(
    CHAR(10),
    TRUE,
    SUBSTITUTE(
      _xlfn._xlws.FILTER(AOM[Path], AOM[ilri_code]=$G613),
      "Management/Livestock Management/Feed Characteristic/Feed Composition/Feed Ingredient/",
      ""
    )
  ),
  "No AOM Match"
)</f>
        <v>No AOM Match</v>
      </c>
      <c r="D613" s="261" t="str" cm="1">
        <f t="array" ref="D613">_xlfn.TEXTJOIN(CHAR(10),TRUE,_xlfn._xlws.FILTER(AE$2:AE$952,$AD$2:$AD$952=$G613))</f>
        <v>XerophytaÂ retinervis</v>
      </c>
      <c r="F613" s="228" t="str" cm="1">
        <f t="array" ref="F613">_xlfn.TEXTJOIN(CHAR(10),TRUE,_xlfn._xlws.FILTER(AF$2:AF$952,$AD$2:$AD$952=$G613))</f>
        <v>other_less_common</v>
      </c>
      <c r="G613" s="210" t="s">
        <v>28238</v>
      </c>
      <c r="X613" s="207">
        <v>8.2850000000000001</v>
      </c>
      <c r="Y613" s="207">
        <v>7.9</v>
      </c>
      <c r="Z613" s="207">
        <v>42.284999999999997</v>
      </c>
      <c r="AA613" s="207">
        <v>41.83</v>
      </c>
      <c r="AB613" s="207">
        <v>93.60499999999999</v>
      </c>
      <c r="AD613" s="210" t="s">
        <v>27571</v>
      </c>
      <c r="AE613" s="207" t="s">
        <v>28587</v>
      </c>
      <c r="AF613" s="207" t="s">
        <v>27649</v>
      </c>
    </row>
    <row r="614" spans="1:32" ht="15.95">
      <c r="A614" s="261" t="str" cm="1">
        <f t="array" ref="A614">IFERROR(_xlfn.TEXTJOIN(CHAR(10),TRUE,_xlfn._xlws.FILTER(AOM[AOM],AOM[ilri_code]=$G614)),"No AOM Match")</f>
        <v>AOM_001651
AOM_002030
AOM_000640</v>
      </c>
      <c r="B614" s="261" t="str" cm="1">
        <f t="array" ref="B614">IFERROR(_xlfn.TEXTJOIN(CHAR(10),TRUE,_xlfn._xlws.FILTER(AOM[Edge_Value],AOM[ilri_code]=$G614)),"No AOM Match")</f>
        <v>Yam Peels Dried
Yam Peels Dried Ground
Yam Peels</v>
      </c>
      <c r="C614" s="261" t="str" cm="1">
        <f t="array" ref="C614">IFERROR(
  _xlfn.TEXTJOIN(
    CHAR(10),
    TRUE,
    SUBSTITUTE(
      _xlfn._xlws.FILTER(AOM[Path], AOM[ilri_code]=$G614),
      "Management/Livestock Management/Feed Characteristic/Feed Composition/Feed Ingredient/",
      ""
    )
  ),
  "No AOM Match"
)</f>
        <v>Crop Byproduct/Roots and Tuber ByProducts/Yam/Yam Peels/Yam Peels Dried
Crop Byproduct/Roots and Tuber ByProducts/Yam/Yam Peels/Yam Peels Dried Ground
Crop Byproduct/Roots and Tuber ByProducts/Yam/Yam Peels</v>
      </c>
      <c r="D614" s="261" t="str" cm="1">
        <f t="array" ref="D614">_xlfn.TEXTJOIN(CHAR(10),TRUE,_xlfn._xlws.FILTER(AE$2:AE$952,$AD$2:$AD$952=$G614))</f>
        <v>Yam peel</v>
      </c>
      <c r="F614" s="228" t="str" cm="1">
        <f t="array" ref="F614">_xlfn.TEXTJOIN(CHAR(10),TRUE,_xlfn._xlws.FILTER(AF$2:AF$952,$AD$2:$AD$952=$G614))</f>
        <v>food_crops_roots_tubers</v>
      </c>
      <c r="G614" s="210" t="s">
        <v>20120</v>
      </c>
      <c r="L614" s="207">
        <v>8.6870000000000012</v>
      </c>
      <c r="O614" s="207">
        <v>60.279999999999994</v>
      </c>
      <c r="W614" s="207">
        <v>82.661000000000001</v>
      </c>
      <c r="X614" s="207">
        <v>6.0149999999999997</v>
      </c>
      <c r="Y614" s="207">
        <v>5.668000000000001</v>
      </c>
      <c r="Z614" s="207">
        <v>62.873000000000005</v>
      </c>
      <c r="AA614" s="207">
        <v>13.622999999999999</v>
      </c>
      <c r="AB614" s="207">
        <v>90.114000000000004</v>
      </c>
      <c r="AD614" s="210" t="s">
        <v>28521</v>
      </c>
      <c r="AE614" s="207" t="s">
        <v>28588</v>
      </c>
      <c r="AF614" s="207" t="s">
        <v>27649</v>
      </c>
    </row>
    <row r="615" spans="1:32" ht="15.95">
      <c r="A615" s="261" t="str" cm="1">
        <f t="array" ref="A615">IFERROR(_xlfn.TEXTJOIN(CHAR(10),TRUE,_xlfn._xlws.FILTER(AOM[AOM],AOM[ilri_code]=$G615)),"No AOM Match")</f>
        <v>No AOM Match</v>
      </c>
      <c r="B615" s="261" t="str" cm="1">
        <f t="array" ref="B615">IFERROR(_xlfn.TEXTJOIN(CHAR(10),TRUE,_xlfn._xlws.FILTER(AOM[Edge_Value],AOM[ilri_code]=$G615)),"No AOM Match")</f>
        <v>No AOM Match</v>
      </c>
      <c r="C615" s="261" t="str" cm="1">
        <f t="array" ref="C615">IFERROR(
  _xlfn.TEXTJOIN(
    CHAR(10),
    TRUE,
    SUBSTITUTE(
      _xlfn._xlws.FILTER(AOM[Path], AOM[ilri_code]=$G615),
      "Management/Livestock Management/Feed Characteristic/Feed Composition/Feed Ingredient/",
      ""
    )
  ),
  "No AOM Match"
)</f>
        <v>No AOM Match</v>
      </c>
      <c r="D615" s="261" t="str" cm="1">
        <f t="array" ref="D615">_xlfn.TEXTJOIN(CHAR(10),TRUE,_xlfn._xlws.FILTER(AE$2:AE$952,$AD$2:$AD$952=$G615))</f>
        <v>Yellow sweet clover</v>
      </c>
      <c r="F615" s="228" t="str" cm="1">
        <f t="array" ref="F615">_xlfn.TEXTJOIN(CHAR(10),TRUE,_xlfn._xlws.FILTER(AF$2:AF$952,$AD$2:$AD$952=$G615))</f>
        <v>Herbaceous forages-all data</v>
      </c>
      <c r="G615" s="210" t="s">
        <v>28589</v>
      </c>
      <c r="K615" s="207">
        <v>5.36</v>
      </c>
      <c r="L615" s="207">
        <v>8.74</v>
      </c>
      <c r="M615" s="207">
        <v>2.8</v>
      </c>
      <c r="N615" s="207">
        <v>5.15</v>
      </c>
      <c r="O615" s="207">
        <v>58.93</v>
      </c>
      <c r="AB615" s="207">
        <v>92.86</v>
      </c>
      <c r="AD615" s="210" t="s">
        <v>27921</v>
      </c>
      <c r="AE615" s="207" t="s">
        <v>28590</v>
      </c>
      <c r="AF615" s="207" t="s">
        <v>27649</v>
      </c>
    </row>
    <row r="616" spans="1:32" ht="15.95">
      <c r="A616" s="261" t="str" cm="1">
        <f t="array" ref="A616">IFERROR(_xlfn.TEXTJOIN(CHAR(10),TRUE,_xlfn._xlws.FILTER(AOM[AOM],AOM[ilri_code]=$G616)),"No AOM Match")</f>
        <v>No AOM Match</v>
      </c>
      <c r="B616" s="261" t="str" cm="1">
        <f t="array" ref="B616">IFERROR(_xlfn.TEXTJOIN(CHAR(10),TRUE,_xlfn._xlws.FILTER(AOM[Edge_Value],AOM[ilri_code]=$G616)),"No AOM Match")</f>
        <v>No AOM Match</v>
      </c>
      <c r="C616" s="261" t="str" cm="1">
        <f t="array" ref="C616">IFERROR(
  _xlfn.TEXTJOIN(
    CHAR(10),
    TRUE,
    SUBSTITUTE(
      _xlfn._xlws.FILTER(AOM[Path], AOM[ilri_code]=$G616),
      "Management/Livestock Management/Feed Characteristic/Feed Composition/Feed Ingredient/",
      ""
    )
  ),
  "No AOM Match"
)</f>
        <v>No AOM Match</v>
      </c>
      <c r="D616" s="261" t="str" cm="1">
        <f t="array" ref="D616">_xlfn.TEXTJOIN(CHAR(10),TRUE,_xlfn._xlws.FILTER(AE$2:AE$952,$AD$2:$AD$952=$G616))</f>
        <v>Zaleya pentandra</v>
      </c>
      <c r="F616" s="228" t="str" cm="1">
        <f t="array" ref="F616">_xlfn.TEXTJOIN(CHAR(10),TRUE,_xlfn._xlws.FILTER(AF$2:AF$952,$AD$2:$AD$952=$G616))</f>
        <v>other_less_common</v>
      </c>
      <c r="G616" s="210" t="s">
        <v>28236</v>
      </c>
      <c r="I616" s="207">
        <v>15.8</v>
      </c>
      <c r="J616" s="207">
        <v>0.7</v>
      </c>
      <c r="P616" s="207">
        <v>21.1</v>
      </c>
      <c r="Q616" s="207">
        <v>45.7</v>
      </c>
      <c r="R616" s="207">
        <v>22.4</v>
      </c>
      <c r="S616" s="207">
        <v>15</v>
      </c>
      <c r="T616" s="207">
        <v>13.5</v>
      </c>
      <c r="U616" s="207">
        <v>710.5</v>
      </c>
      <c r="V616" s="207">
        <v>200</v>
      </c>
      <c r="W616" s="207">
        <v>84.27</v>
      </c>
      <c r="X616" s="207">
        <v>14.38</v>
      </c>
      <c r="AB616" s="207">
        <v>92.95</v>
      </c>
      <c r="AD616" s="210" t="s">
        <v>28414</v>
      </c>
      <c r="AE616" s="207" t="s">
        <v>28591</v>
      </c>
      <c r="AF616" s="207" t="s">
        <v>27649</v>
      </c>
    </row>
    <row r="617" spans="1:32" ht="15.95">
      <c r="A617" s="261" t="str" cm="1">
        <f t="array" ref="A617">IFERROR(_xlfn.TEXTJOIN(CHAR(10),TRUE,_xlfn._xlws.FILTER(AOM[AOM],AOM[ilri_code]=$G617)),"No AOM Match")</f>
        <v>No AOM Match</v>
      </c>
      <c r="B617" s="261" t="str" cm="1">
        <f t="array" ref="B617">IFERROR(_xlfn.TEXTJOIN(CHAR(10),TRUE,_xlfn._xlws.FILTER(AOM[Edge_Value],AOM[ilri_code]=$G617)),"No AOM Match")</f>
        <v>No AOM Match</v>
      </c>
      <c r="C617" s="261" t="str" cm="1">
        <f t="array" ref="C617">IFERROR(
  _xlfn.TEXTJOIN(
    CHAR(10),
    TRUE,
    SUBSTITUTE(
      _xlfn._xlws.FILTER(AOM[Path], AOM[ilri_code]=$G617),
      "Management/Livestock Management/Feed Characteristic/Feed Composition/Feed Ingredient/",
      ""
    )
  ),
  "No AOM Match"
)</f>
        <v>No AOM Match</v>
      </c>
      <c r="D617" s="261" t="str" cm="1">
        <f t="array" ref="D617">_xlfn.TEXTJOIN(CHAR(10),TRUE,_xlfn._xlws.FILTER(AE$2:AE$952,$AD$2:$AD$952=$G617))</f>
        <v>Zornia glochidiata</v>
      </c>
      <c r="F617" s="228" t="str" cm="1">
        <f t="array" ref="F617">_xlfn.TEXTJOIN(CHAR(10),TRUE,_xlfn._xlws.FILTER(AF$2:AF$952,$AD$2:$AD$952=$G617))</f>
        <v>Herbaceous forages-all data</v>
      </c>
      <c r="G617" s="210" t="s">
        <v>28592</v>
      </c>
      <c r="I617" s="207">
        <v>7.4</v>
      </c>
      <c r="P617" s="207">
        <v>60.06</v>
      </c>
      <c r="Q617" s="207">
        <v>414.47</v>
      </c>
      <c r="R617" s="207">
        <v>17.2</v>
      </c>
      <c r="S617" s="207">
        <v>13.18</v>
      </c>
      <c r="T617" s="207">
        <v>2.2000000000000002</v>
      </c>
      <c r="U617" s="207">
        <v>9702.9</v>
      </c>
      <c r="W617" s="207">
        <v>90.77</v>
      </c>
      <c r="AB617" s="207">
        <v>91.08</v>
      </c>
      <c r="AD617" s="210" t="s">
        <v>28327</v>
      </c>
      <c r="AE617" s="207" t="s">
        <v>28593</v>
      </c>
      <c r="AF617" s="207" t="s">
        <v>27649</v>
      </c>
    </row>
    <row r="618" spans="1:32" ht="15.95">
      <c r="A618" s="261" t="str" cm="1">
        <f t="array" ref="A618">IFERROR(_xlfn.TEXTJOIN(CHAR(10),TRUE,_xlfn._xlws.FILTER(AOM[AOM],AOM[ilri_code]=$G618)),"No AOM Match")</f>
        <v>No AOM Match</v>
      </c>
      <c r="B618" s="261" t="str" cm="1">
        <f t="array" ref="B618">IFERROR(_xlfn.TEXTJOIN(CHAR(10),TRUE,_xlfn._xlws.FILTER(AOM[Edge_Value],AOM[ilri_code]=$G618)),"No AOM Match")</f>
        <v>No AOM Match</v>
      </c>
      <c r="C618" s="261" t="str" cm="1">
        <f t="array" ref="C618">IFERROR(
  _xlfn.TEXTJOIN(
    CHAR(10),
    TRUE,
    SUBSTITUTE(
      _xlfn._xlws.FILTER(AOM[Path], AOM[ilri_code]=$G618),
      "Management/Livestock Management/Feed Characteristic/Feed Composition/Feed Ingredient/",
      ""
    )
  ),
  "No AOM Match"
)</f>
        <v>No AOM Match</v>
      </c>
      <c r="D618" s="261" t="e" cm="1" vm="2">
        <f t="array" ref="D618">_xlfn.TEXTJOIN(CHAR(10),TRUE,_xlfn._xlws.FILTER(AE$2:AE$952,$AD$2:$AD$952=$G618))</f>
        <v>#VALUE!</v>
      </c>
      <c r="F618" s="228" t="e" cm="1" vm="2">
        <f t="array" ref="F618">_xlfn.TEXTJOIN(CHAR(10),TRUE,_xlfn._xlws.FILTER(AF$2:AF$952,$AD$2:$AD$952=$G618))</f>
        <v>#VALUE!</v>
      </c>
      <c r="G618" s="210" t="s">
        <v>28594</v>
      </c>
      <c r="L618" s="207">
        <v>8.83</v>
      </c>
      <c r="O618" s="207">
        <v>63.86</v>
      </c>
      <c r="W618" s="207">
        <v>94.27</v>
      </c>
      <c r="X618" s="207">
        <v>23.7</v>
      </c>
      <c r="Y618" s="207">
        <v>6.76</v>
      </c>
      <c r="Z618" s="207">
        <v>41.23</v>
      </c>
      <c r="AA618" s="207">
        <v>30.69</v>
      </c>
      <c r="AB618" s="207">
        <v>87.42</v>
      </c>
      <c r="AD618" s="210" t="s">
        <v>27864</v>
      </c>
      <c r="AE618" s="207" t="s">
        <v>28595</v>
      </c>
      <c r="AF618" s="207" t="s">
        <v>27649</v>
      </c>
    </row>
    <row r="619" spans="1:32" ht="15.95">
      <c r="A619" s="261" t="str" cm="1">
        <f t="array" ref="A619">IFERROR(_xlfn.TEXTJOIN(CHAR(10),TRUE,_xlfn._xlws.FILTER(AOM[AOM],AOM[ilri_code]=$G619)),"No AOM Match")</f>
        <v>No AOM Match</v>
      </c>
      <c r="B619" s="261" t="str" cm="1">
        <f t="array" ref="B619">IFERROR(_xlfn.TEXTJOIN(CHAR(10),TRUE,_xlfn._xlws.FILTER(AOM[Edge_Value],AOM[ilri_code]=$G619)),"No AOM Match")</f>
        <v>No AOM Match</v>
      </c>
      <c r="C619" s="261" t="str" cm="1">
        <f t="array" ref="C619">IFERROR(
  _xlfn.TEXTJOIN(
    CHAR(10),
    TRUE,
    SUBSTITUTE(
      _xlfn._xlws.FILTER(AOM[Path], AOM[ilri_code]=$G619),
      "Management/Livestock Management/Feed Characteristic/Feed Composition/Feed Ingredient/",
      ""
    )
  ),
  "No AOM Match"
)</f>
        <v>No AOM Match</v>
      </c>
      <c r="D619" s="261" t="e" cm="1" vm="2">
        <f t="array" ref="D619">_xlfn.TEXTJOIN(CHAR(10),TRUE,_xlfn._xlws.FILTER(AE$2:AE$952,$AD$2:$AD$952=$G619))</f>
        <v>#VALUE!</v>
      </c>
      <c r="F619" s="228" t="e" cm="1" vm="2">
        <f t="array" ref="F619">_xlfn.TEXTJOIN(CHAR(10),TRUE,_xlfn._xlws.FILTER(AF$2:AF$952,$AD$2:$AD$952=$G619))</f>
        <v>#VALUE!</v>
      </c>
      <c r="G619" s="210" t="s">
        <v>28596</v>
      </c>
      <c r="L619" s="207">
        <v>8.2800000000000011</v>
      </c>
      <c r="O619" s="207">
        <v>60.702500000000001</v>
      </c>
      <c r="W619" s="207">
        <v>85.864999999999995</v>
      </c>
      <c r="X619" s="207">
        <v>18.079999999999998</v>
      </c>
      <c r="Y619" s="207">
        <v>6.0650000000000013</v>
      </c>
      <c r="Z619" s="207">
        <v>49.037499999999994</v>
      </c>
      <c r="AA619" s="207">
        <v>35.092500000000001</v>
      </c>
      <c r="AB619" s="207">
        <v>90.762500000000003</v>
      </c>
      <c r="AD619" s="210" t="s">
        <v>27872</v>
      </c>
      <c r="AE619" s="207" t="s">
        <v>28597</v>
      </c>
      <c r="AF619" s="207" t="s">
        <v>27649</v>
      </c>
    </row>
    <row r="620" spans="1:32" ht="15.95">
      <c r="A620" s="261" t="str" cm="1">
        <f t="array" ref="A620">IFERROR(_xlfn.TEXTJOIN(CHAR(10),TRUE,_xlfn._xlws.FILTER(AOM[AOM],AOM[ilri_code]=$G620)),"No AOM Match")</f>
        <v>AOM_003066</v>
      </c>
      <c r="B620" s="261" t="str" cm="1">
        <f t="array" ref="B620">IFERROR(_xlfn.TEXTJOIN(CHAR(10),TRUE,_xlfn._xlws.FILTER(AOM[Edge_Value],AOM[ilri_code]=$G620)),"No AOM Match")</f>
        <v>Alternanthera sessilis</v>
      </c>
      <c r="C620" s="261" t="str" cm="1">
        <f t="array" ref="C620">IFERROR(
  _xlfn.TEXTJOIN(
    CHAR(10),
    TRUE,
    SUBSTITUTE(
      _xlfn._xlws.FILTER(AOM[Path], AOM[ilri_code]=$G620),
      "Management/Livestock Management/Feed Characteristic/Feed Composition/Feed Ingredient/",
      ""
    )
  ),
  "No AOM Match"
)</f>
        <v>Crop Product/Vegetable Products/Alternanthera sessilis</v>
      </c>
      <c r="D620" s="261" t="e" cm="1" vm="2">
        <f t="array" ref="D620">_xlfn.TEXTJOIN(CHAR(10),TRUE,_xlfn._xlws.FILTER(AE$2:AE$952,$AD$2:$AD$952=$G620))</f>
        <v>#VALUE!</v>
      </c>
      <c r="F620" s="228" t="e" cm="1" vm="2">
        <f t="array" ref="F620">_xlfn.TEXTJOIN(CHAR(10),TRUE,_xlfn._xlws.FILTER(AF$2:AF$952,$AD$2:$AD$952=$G620))</f>
        <v>#VALUE!</v>
      </c>
      <c r="G620" s="210" t="s">
        <v>20690</v>
      </c>
      <c r="L620" s="207">
        <v>6.26</v>
      </c>
      <c r="O620" s="207">
        <v>43.98</v>
      </c>
      <c r="W620" s="207">
        <v>90.28</v>
      </c>
      <c r="X620" s="207">
        <v>6.71</v>
      </c>
      <c r="Y620" s="207">
        <v>13.69</v>
      </c>
      <c r="Z620" s="207">
        <v>64.95</v>
      </c>
      <c r="AA620" s="207">
        <v>59.49</v>
      </c>
      <c r="AB620" s="207">
        <v>90.58</v>
      </c>
      <c r="AD620" s="210" t="s">
        <v>28534</v>
      </c>
      <c r="AE620" s="207" t="s">
        <v>28598</v>
      </c>
      <c r="AF620" s="207" t="s">
        <v>27649</v>
      </c>
    </row>
    <row r="621" spans="1:32" ht="15.95">
      <c r="A621" s="228" t="str" cm="1">
        <f t="array" ref="A621">IFERROR(_xlfn.TEXTJOIN(CHAR(10),TRUE,_xlfn._xlws.FILTER(AOM[AOM],AOM[ilri_code]=$G621)),"No AOM Match")</f>
        <v>No AOM Match</v>
      </c>
      <c r="B621" s="228" t="str" cm="1">
        <f t="array" ref="B621">IFERROR(_xlfn.TEXTJOIN(CHAR(10),TRUE,_xlfn._xlws.FILTER(AOM[Edge_Value],AOM[ilri_code]=$G621)),"No AOM Match")</f>
        <v>No AOM Match</v>
      </c>
      <c r="C621" s="228" t="str" cm="1">
        <f t="array" ref="C621">IFERROR(
  _xlfn.TEXTJOIN(
    CHAR(10),
    TRUE,
    SUBSTITUTE(
      _xlfn._xlws.FILTER(AOM[Path], AOM[ilri_code]=$G621),
      "Management/Livestock Management/Feed Characteristic/Feed Composition/Feed Ingredient/",
      ""
    )
  ),
  "No AOM Match"
)</f>
        <v>No AOM Match</v>
      </c>
      <c r="D621" s="228" t="e" cm="1" vm="2">
        <f t="array" ref="D621">_xlfn.TEXTJOIN(CHAR(10),TRUE,_xlfn._xlws.FILTER(AE$2:AE$952,$AD$2:$AD$952=$G621))</f>
        <v>#VALUE!</v>
      </c>
      <c r="F621" s="228" t="e" cm="1" vm="2">
        <f t="array" ref="F621">_xlfn.TEXTJOIN(CHAR(10),TRUE,_xlfn._xlws.FILTER(AF$2:AF$952,$AD$2:$AD$952=$G621))</f>
        <v>#VALUE!</v>
      </c>
      <c r="G621" s="210" t="s">
        <v>28599</v>
      </c>
      <c r="L621" s="207">
        <v>7.3820000000000006</v>
      </c>
      <c r="O621" s="207">
        <v>51.771000000000001</v>
      </c>
      <c r="X621" s="207">
        <v>5.7969999999999997</v>
      </c>
      <c r="Y621" s="207">
        <v>4.7729999999999997</v>
      </c>
      <c r="Z621" s="207">
        <v>42.149000000000001</v>
      </c>
      <c r="AA621" s="207">
        <v>28.615000000000002</v>
      </c>
      <c r="AB621" s="207">
        <v>92.271000000000001</v>
      </c>
      <c r="AD621" s="210" t="s">
        <v>27867</v>
      </c>
      <c r="AE621" s="207" t="s">
        <v>28600</v>
      </c>
      <c r="AF621" s="207" t="s">
        <v>27649</v>
      </c>
    </row>
    <row r="622" spans="1:32" ht="15.95">
      <c r="A622" s="261" t="str" cm="1">
        <f t="array" ref="A622">IFERROR(_xlfn.TEXTJOIN(CHAR(10),TRUE,_xlfn._xlws.FILTER(AOM[AOM],AOM[ilri_code]=$G622)),"No AOM Match")</f>
        <v>AOM_001107
AOM_001106</v>
      </c>
      <c r="B622" s="261" t="str" cm="1">
        <f t="array" ref="B622">IFERROR(_xlfn.TEXTJOIN(CHAR(10),TRUE,_xlfn._xlws.FILTER(AOM[Edge_Value],AOM[ilri_code]=$G622)),"No AOM Match")</f>
        <v>Meat and Bone Ground
Meat and Bone</v>
      </c>
      <c r="C622" s="261" t="str" cm="1">
        <f t="array" ref="C622">IFERROR(
  _xlfn.TEXTJOIN(
    CHAR(10),
    TRUE,
    SUBSTITUTE(
      _xlfn._xlws.FILTER(AOM[Path], AOM[ilri_code]=$G622),
      "Management/Livestock Management/Feed Characteristic/Feed Composition/Feed Ingredient/",
      ""
    )
  ),
  "No AOM Match"
)</f>
        <v>Animal Byproduct/Meat and Bone/Meat and Bone Ground
Animal Byproduct/Meat and Bone</v>
      </c>
      <c r="D622" s="261" t="e" cm="1" vm="2">
        <f t="array" ref="D622">_xlfn.TEXTJOIN(CHAR(10),TRUE,_xlfn._xlws.FILTER(AE$2:AE$952,$AD$2:$AD$952=$G622))</f>
        <v>#VALUE!</v>
      </c>
      <c r="F622" s="228" t="e" cm="1" vm="2">
        <f t="array" ref="F622">_xlfn.TEXTJOIN(CHAR(10),TRUE,_xlfn._xlws.FILTER(AF$2:AF$952,$AD$2:$AD$952=$G622))</f>
        <v>#VALUE!</v>
      </c>
      <c r="G622" s="210" t="s">
        <v>18626</v>
      </c>
      <c r="I622" s="207">
        <v>70.285714285714278</v>
      </c>
      <c r="J622" s="207">
        <v>46.873333333333349</v>
      </c>
      <c r="P622" s="207">
        <v>86.733333333333348</v>
      </c>
      <c r="Q622" s="207">
        <v>32.973333333333329</v>
      </c>
      <c r="R622" s="207">
        <v>5.4846153846153847</v>
      </c>
      <c r="S622" s="207">
        <v>13.419166666666666</v>
      </c>
      <c r="T622" s="207">
        <v>2.2999999999999998</v>
      </c>
      <c r="U622" s="207">
        <v>513.04000000000008</v>
      </c>
      <c r="V622" s="207">
        <v>6145.7333333333336</v>
      </c>
      <c r="W622" s="207">
        <v>71.510000000000005</v>
      </c>
      <c r="X622" s="207">
        <v>51.22333333333335</v>
      </c>
      <c r="Y622" s="207">
        <v>6.0949999999999998</v>
      </c>
      <c r="Z622" s="207">
        <v>24.411666666666665</v>
      </c>
      <c r="AA622" s="207">
        <v>12.065</v>
      </c>
      <c r="AB622" s="207">
        <v>93.09388888888887</v>
      </c>
      <c r="AD622" s="210" t="s">
        <v>27869</v>
      </c>
      <c r="AE622" s="207" t="s">
        <v>28601</v>
      </c>
      <c r="AF622" s="207" t="s">
        <v>27649</v>
      </c>
    </row>
    <row r="623" spans="1:32" ht="15.95">
      <c r="A623" s="228" t="str" cm="1">
        <f t="array" ref="A623">IFERROR(_xlfn.TEXTJOIN(CHAR(10),TRUE,_xlfn._xlws.FILTER(AOM[AOM],AOM[ilri_code]=$G623)),"No AOM Match")</f>
        <v>AOM_000540
AOM_000538
AOM_006363
AOM_000539</v>
      </c>
      <c r="B623" s="228" t="str" cm="1">
        <f t="array" ref="B623">IFERROR(_xlfn.TEXTJOIN(CHAR(10),TRUE,_xlfn._xlws.FILTER(AOM[Edge_Value],AOM[ilri_code]=$G623)),"No AOM Match")</f>
        <v>Bone
Bone Ash
Bone Crushed
Bone Ground</v>
      </c>
      <c r="C623" s="228" t="str" cm="1">
        <f t="array" ref="C623">IFERROR(
  _xlfn.TEXTJOIN(
    CHAR(10),
    TRUE,
    SUBSTITUTE(
      _xlfn._xlws.FILTER(AOM[Path], AOM[ilri_code]=$G623),
      "Management/Livestock Management/Feed Characteristic/Feed Composition/Feed Ingredient/",
      ""
    )
  ),
  "No AOM Match"
)</f>
        <v>Animal Byproduct/Bone
Animal Byproduct/Bone/Bone Ash
Animal Byproduct/Bone/Bone Ash
Animal Byproduct/Bone/Bone Ground</v>
      </c>
      <c r="D623" s="228" t="e" cm="1" vm="2">
        <f t="array" ref="D623">_xlfn.TEXTJOIN(CHAR(10),TRUE,_xlfn._xlws.FILTER(AE$2:AE$952,$AD$2:$AD$952=$G623))</f>
        <v>#VALUE!</v>
      </c>
      <c r="F623" s="228" t="e" cm="1" vm="2">
        <f t="array" ref="F623">_xlfn.TEXTJOIN(CHAR(10),TRUE,_xlfn._xlws.FILTER(AF$2:AF$952,$AD$2:$AD$952=$G623))</f>
        <v>#VALUE!</v>
      </c>
      <c r="G623" s="210" t="s">
        <v>18563</v>
      </c>
      <c r="I623" s="207">
        <v>233.8</v>
      </c>
      <c r="J623" s="207">
        <v>49.016666666666673</v>
      </c>
      <c r="P623" s="207">
        <v>86.576666666666668</v>
      </c>
      <c r="Q623" s="207">
        <v>17.623333333333331</v>
      </c>
      <c r="R623" s="207">
        <v>2.1</v>
      </c>
      <c r="S623" s="207">
        <v>12.79</v>
      </c>
      <c r="T623" s="207">
        <v>3.4200000000000004</v>
      </c>
      <c r="U623" s="207">
        <v>355.62</v>
      </c>
      <c r="V623" s="207">
        <v>6240.083333333333</v>
      </c>
      <c r="W623" s="207">
        <v>36.029230769230765</v>
      </c>
      <c r="X623" s="207">
        <v>26.225454545454543</v>
      </c>
      <c r="AB623" s="207">
        <v>92.232307692307714</v>
      </c>
      <c r="AD623" s="210" t="s">
        <v>28122</v>
      </c>
      <c r="AE623" s="207" t="s">
        <v>28602</v>
      </c>
      <c r="AF623" s="207" t="s">
        <v>27649</v>
      </c>
    </row>
    <row r="624" spans="1:32" ht="15.95">
      <c r="A624" s="261" t="str" cm="1">
        <f t="array" ref="A624">IFERROR(_xlfn.TEXTJOIN(CHAR(10),TRUE,_xlfn._xlws.FILTER(AOM[AOM],AOM[ilri_code]=$G624)),"No AOM Match")</f>
        <v>No AOM Match</v>
      </c>
      <c r="B624" s="261" t="str" cm="1">
        <f t="array" ref="B624">IFERROR(_xlfn.TEXTJOIN(CHAR(10),TRUE,_xlfn._xlws.FILTER(AOM[Edge_Value],AOM[ilri_code]=$G624)),"No AOM Match")</f>
        <v>No AOM Match</v>
      </c>
      <c r="C624" s="261" t="str" cm="1">
        <f t="array" ref="C624">IFERROR(
  _xlfn.TEXTJOIN(
    CHAR(10),
    TRUE,
    SUBSTITUTE(
      _xlfn._xlws.FILTER(AOM[Path], AOM[ilri_code]=$G624),
      "Management/Livestock Management/Feed Characteristic/Feed Composition/Feed Ingredient/",
      ""
    )
  ),
  "No AOM Match"
)</f>
        <v>No AOM Match</v>
      </c>
      <c r="D624" s="261" t="e" cm="1" vm="2">
        <f t="array" ref="D624">_xlfn.TEXTJOIN(CHAR(10),TRUE,_xlfn._xlws.FILTER(AE$2:AE$952,$AD$2:$AD$952=$G624))</f>
        <v>#VALUE!</v>
      </c>
      <c r="F624" s="228" t="e" cm="1" vm="2">
        <f t="array" ref="F624">_xlfn.TEXTJOIN(CHAR(10),TRUE,_xlfn._xlws.FILTER(AF$2:AF$952,$AD$2:$AD$952=$G624))</f>
        <v>#VALUE!</v>
      </c>
      <c r="G624" s="210" t="s">
        <v>28603</v>
      </c>
      <c r="L624" s="207">
        <v>7.923333333333332</v>
      </c>
      <c r="O624" s="207">
        <v>56.901666666666671</v>
      </c>
      <c r="W624" s="207">
        <v>91.045000000000016</v>
      </c>
      <c r="X624" s="207">
        <v>14.456666666666669</v>
      </c>
      <c r="Y624" s="207">
        <v>8.038333333333334</v>
      </c>
      <c r="Z624" s="207">
        <v>53.211666666666666</v>
      </c>
      <c r="AA624" s="207">
        <v>39.918333333333329</v>
      </c>
      <c r="AB624" s="207">
        <v>92.304999999999993</v>
      </c>
      <c r="AD624" s="210" t="s">
        <v>28119</v>
      </c>
      <c r="AE624" s="207" t="s">
        <v>28604</v>
      </c>
      <c r="AF624" s="207" t="s">
        <v>27649</v>
      </c>
    </row>
    <row r="625" spans="1:32" ht="63.95">
      <c r="A625" s="261" t="str" cm="1">
        <f t="array" ref="A625">IFERROR(_xlfn.TEXTJOIN(CHAR(10),TRUE,_xlfn._xlws.FILTER(AOM[AOM],AOM[ilri_code]=$G625)),"No AOM Match")</f>
        <v>No AOM Match</v>
      </c>
      <c r="B625" s="261" t="str" cm="1">
        <f t="array" ref="B625">IFERROR(_xlfn.TEXTJOIN(CHAR(10),TRUE,_xlfn._xlws.FILTER(AOM[Edge_Value],AOM[ilri_code]=$G625)),"No AOM Match")</f>
        <v>No AOM Match</v>
      </c>
      <c r="C625" s="261" t="str" cm="1">
        <f t="array" ref="C625">IFERROR(
  _xlfn.TEXTJOIN(
    CHAR(10),
    TRUE,
    SUBSTITUTE(
      _xlfn._xlws.FILTER(AOM[Path], AOM[ilri_code]=$G625),
      "Management/Livestock Management/Feed Characteristic/Feed Composition/Feed Ingredient/",
      ""
    )
  ),
  "No AOM Match"
)</f>
        <v>No AOM Match</v>
      </c>
      <c r="D625" s="261" t="e" cm="1" vm="2">
        <f t="array" ref="D625">_xlfn.TEXTJOIN(CHAR(10),TRUE,_xlfn._xlws.FILTER(AE$2:AE$952,$AD$2:$AD$952=$G625))</f>
        <v>#VALUE!</v>
      </c>
      <c r="F625" s="228" t="e" cm="1" vm="2">
        <f t="array" ref="F625">_xlfn.TEXTJOIN(CHAR(10),TRUE,_xlfn._xlws.FILTER(AF$2:AF$952,$AD$2:$AD$952=$G625))</f>
        <v>#VALUE!</v>
      </c>
      <c r="G625" s="210" t="s">
        <v>28605</v>
      </c>
      <c r="L625" s="207">
        <v>7.2322222222222212</v>
      </c>
      <c r="O625" s="207">
        <v>52.704444444444455</v>
      </c>
      <c r="W625" s="207">
        <v>83.524444444444441</v>
      </c>
      <c r="X625" s="207">
        <v>9.8466666666666676</v>
      </c>
      <c r="Y625" s="207">
        <v>5.2844444444444445</v>
      </c>
      <c r="Z625" s="207">
        <v>66.653333333333336</v>
      </c>
      <c r="AA625" s="207">
        <v>38.362222222222222</v>
      </c>
      <c r="AB625" s="207">
        <v>93.87222222222222</v>
      </c>
      <c r="AD625" s="210" t="s">
        <v>28181</v>
      </c>
      <c r="AE625" s="207" t="s">
        <v>28606</v>
      </c>
      <c r="AF625" s="207" t="s">
        <v>27649</v>
      </c>
    </row>
    <row r="626" spans="1:32" ht="63.95">
      <c r="A626" s="261" t="str" cm="1">
        <f t="array" ref="A626">IFERROR(_xlfn.TEXTJOIN(CHAR(10),TRUE,_xlfn._xlws.FILTER(AOM[AOM],AOM[ilri_code]=$G626)),"No AOM Match")</f>
        <v>No AOM Match</v>
      </c>
      <c r="B626" s="261" t="str" cm="1">
        <f t="array" ref="B626">IFERROR(_xlfn.TEXTJOIN(CHAR(10),TRUE,_xlfn._xlws.FILTER(AOM[Edge_Value],AOM[ilri_code]=$G626)),"No AOM Match")</f>
        <v>No AOM Match</v>
      </c>
      <c r="C626" s="261" t="str" cm="1">
        <f t="array" ref="C626">IFERROR(
  _xlfn.TEXTJOIN(
    CHAR(10),
    TRUE,
    SUBSTITUTE(
      _xlfn._xlws.FILTER(AOM[Path], AOM[ilri_code]=$G626),
      "Management/Livestock Management/Feed Characteristic/Feed Composition/Feed Ingredient/",
      ""
    )
  ),
  "No AOM Match"
)</f>
        <v>No AOM Match</v>
      </c>
      <c r="D626" s="261" t="e" cm="1" vm="2">
        <f t="array" ref="D626">_xlfn.TEXTJOIN(CHAR(10),TRUE,_xlfn._xlws.FILTER(AE$2:AE$952,$AD$2:$AD$952=$G626))</f>
        <v>#VALUE!</v>
      </c>
      <c r="F626" s="228" t="e" cm="1" vm="2">
        <f t="array" ref="F626">_xlfn.TEXTJOIN(CHAR(10),TRUE,_xlfn._xlws.FILTER(AF$2:AF$952,$AD$2:$AD$952=$G626))</f>
        <v>#VALUE!</v>
      </c>
      <c r="G626" s="210" t="s">
        <v>28607</v>
      </c>
      <c r="W626" s="207">
        <v>96.894999999999982</v>
      </c>
      <c r="X626" s="207">
        <v>22.099999999999998</v>
      </c>
      <c r="AB626" s="207">
        <v>90.082857142857122</v>
      </c>
      <c r="AD626" s="210" t="s">
        <v>28286</v>
      </c>
      <c r="AE626" s="207" t="s">
        <v>28608</v>
      </c>
      <c r="AF626" s="207" t="s">
        <v>27649</v>
      </c>
    </row>
    <row r="627" spans="1:32" ht="15.95">
      <c r="A627" s="261" t="str" cm="1">
        <f t="array" ref="A627">IFERROR(_xlfn.TEXTJOIN(CHAR(10),TRUE,_xlfn._xlws.FILTER(AOM[AOM],AOM[ilri_code]=$G627)),"No AOM Match")</f>
        <v>No AOM Match</v>
      </c>
      <c r="B627" s="261" t="str" cm="1">
        <f t="array" ref="B627">IFERROR(_xlfn.TEXTJOIN(CHAR(10),TRUE,_xlfn._xlws.FILTER(AOM[Edge_Value],AOM[ilri_code]=$G627)),"No AOM Match")</f>
        <v>No AOM Match</v>
      </c>
      <c r="C627" s="261" t="str" cm="1">
        <f t="array" ref="C627">IFERROR(
  _xlfn.TEXTJOIN(
    CHAR(10),
    TRUE,
    SUBSTITUTE(
      _xlfn._xlws.FILTER(AOM[Path], AOM[ilri_code]=$G627),
      "Management/Livestock Management/Feed Characteristic/Feed Composition/Feed Ingredient/",
      ""
    )
  ),
  "No AOM Match"
)</f>
        <v>No AOM Match</v>
      </c>
      <c r="D627" s="261" t="e" cm="1" vm="2">
        <f t="array" ref="D627">_xlfn.TEXTJOIN(CHAR(10),TRUE,_xlfn._xlws.FILTER(AE$2:AE$952,$AD$2:$AD$952=$G627))</f>
        <v>#VALUE!</v>
      </c>
      <c r="F627" s="228" t="e" cm="1" vm="2">
        <f t="array" ref="F627">_xlfn.TEXTJOIN(CHAR(10),TRUE,_xlfn._xlws.FILTER(AF$2:AF$952,$AD$2:$AD$952=$G627))</f>
        <v>#VALUE!</v>
      </c>
      <c r="G627" s="210" t="s">
        <v>28609</v>
      </c>
      <c r="I627" s="207">
        <v>11.066666666666665</v>
      </c>
      <c r="J627" s="207">
        <v>2.5307692307692307</v>
      </c>
      <c r="K627" s="207">
        <v>5.9812499999999993</v>
      </c>
      <c r="L627" s="207">
        <v>9.65</v>
      </c>
      <c r="M627" s="207">
        <v>3.5412499999999998</v>
      </c>
      <c r="N627" s="207">
        <v>5.982499999999999</v>
      </c>
      <c r="O627" s="207">
        <v>70.22</v>
      </c>
      <c r="P627" s="207">
        <v>59.056666666666651</v>
      </c>
      <c r="Q627" s="207">
        <v>42.866666666666667</v>
      </c>
      <c r="R627" s="207">
        <v>33.083333333333336</v>
      </c>
      <c r="S627" s="207">
        <v>18.224999999999998</v>
      </c>
      <c r="T627" s="207">
        <v>2.9</v>
      </c>
      <c r="U627" s="207">
        <v>535.68666666666661</v>
      </c>
      <c r="W627" s="207">
        <v>87.518260869565225</v>
      </c>
      <c r="X627" s="207">
        <v>17.11315789473684</v>
      </c>
      <c r="Z627" s="207">
        <v>37.487027027027025</v>
      </c>
      <c r="AB627" s="207">
        <v>90.5556140350877</v>
      </c>
      <c r="AD627" s="210" t="s">
        <v>27861</v>
      </c>
      <c r="AE627" s="207" t="s">
        <v>28610</v>
      </c>
      <c r="AF627" s="207" t="s">
        <v>27649</v>
      </c>
    </row>
    <row r="628" spans="1:32" ht="15.95">
      <c r="A628" s="261" t="str" cm="1">
        <f t="array" ref="A628">IFERROR(_xlfn.TEXTJOIN(CHAR(10),TRUE,_xlfn._xlws.FILTER(AOM[AOM],AOM[ilri_code]=$G628)),"No AOM Match")</f>
        <v>No AOM Match</v>
      </c>
      <c r="B628" s="261" t="str" cm="1">
        <f t="array" ref="B628">IFERROR(_xlfn.TEXTJOIN(CHAR(10),TRUE,_xlfn._xlws.FILTER(AOM[Edge_Value],AOM[ilri_code]=$G628)),"No AOM Match")</f>
        <v>No AOM Match</v>
      </c>
      <c r="C628" s="261" t="str" cm="1">
        <f t="array" ref="C628">IFERROR(
  _xlfn.TEXTJOIN(
    CHAR(10),
    TRUE,
    SUBSTITUTE(
      _xlfn._xlws.FILTER(AOM[Path], AOM[ilri_code]=$G628),
      "Management/Livestock Management/Feed Characteristic/Feed Composition/Feed Ingredient/",
      ""
    )
  ),
  "No AOM Match"
)</f>
        <v>No AOM Match</v>
      </c>
      <c r="D628" s="261" t="e" cm="1" vm="2">
        <f t="array" ref="D628">_xlfn.TEXTJOIN(CHAR(10),TRUE,_xlfn._xlws.FILTER(AE$2:AE$952,$AD$2:$AD$952=$G628))</f>
        <v>#VALUE!</v>
      </c>
      <c r="F628" s="228" t="e" cm="1" vm="2">
        <f t="array" ref="F628">_xlfn.TEXTJOIN(CHAR(10),TRUE,_xlfn._xlws.FILTER(AF$2:AF$952,$AD$2:$AD$952=$G628))</f>
        <v>#VALUE!</v>
      </c>
      <c r="G628" s="210" t="s">
        <v>28611</v>
      </c>
      <c r="I628" s="207">
        <v>4.5</v>
      </c>
      <c r="J628" s="207">
        <v>2.6333333333333333</v>
      </c>
      <c r="K628" s="207">
        <v>6.7597435897435911</v>
      </c>
      <c r="L628" s="207">
        <v>10.472558139534886</v>
      </c>
      <c r="M628" s="207">
        <v>4.4020512820512812</v>
      </c>
      <c r="N628" s="207">
        <v>6.9587179487179496</v>
      </c>
      <c r="O628" s="207">
        <v>71.909767441860467</v>
      </c>
      <c r="P628" s="207">
        <v>64.795000000000002</v>
      </c>
      <c r="Q628" s="207">
        <v>138.19</v>
      </c>
      <c r="R628" s="207">
        <v>28.5</v>
      </c>
      <c r="S628" s="207">
        <v>17.375</v>
      </c>
      <c r="T628" s="207">
        <v>2.5499999999999998</v>
      </c>
      <c r="U628" s="207">
        <v>1409.915</v>
      </c>
      <c r="W628" s="207">
        <v>90.166777777777796</v>
      </c>
      <c r="X628" s="207">
        <v>19.899909909909915</v>
      </c>
      <c r="Y628" s="207">
        <v>6.060888888888889</v>
      </c>
      <c r="Z628" s="207">
        <v>43.265903614457834</v>
      </c>
      <c r="AA628" s="207">
        <v>36.891698113207553</v>
      </c>
      <c r="AB628" s="207">
        <v>91.675089285714279</v>
      </c>
      <c r="AD628" s="210" t="s">
        <v>28612</v>
      </c>
      <c r="AE628" s="207" t="s">
        <v>28613</v>
      </c>
      <c r="AF628" s="207" t="s">
        <v>27649</v>
      </c>
    </row>
    <row r="629" spans="1:32" ht="15.95">
      <c r="A629" s="228" t="str" cm="1">
        <f t="array" ref="A629">IFERROR(_xlfn.TEXTJOIN(CHAR(10),TRUE,_xlfn._xlws.FILTER(AOM[AOM],AOM[ilri_code]=$G629)),"No AOM Match")</f>
        <v>No AOM Match</v>
      </c>
      <c r="B629" s="228" t="str" cm="1">
        <f t="array" ref="B629">IFERROR(_xlfn.TEXTJOIN(CHAR(10),TRUE,_xlfn._xlws.FILTER(AOM[Edge_Value],AOM[ilri_code]=$G629)),"No AOM Match")</f>
        <v>No AOM Match</v>
      </c>
      <c r="C629" s="228" t="str" cm="1">
        <f t="array" ref="C629">IFERROR(
  _xlfn.TEXTJOIN(
    CHAR(10),
    TRUE,
    SUBSTITUTE(
      _xlfn._xlws.FILTER(AOM[Path], AOM[ilri_code]=$G629),
      "Management/Livestock Management/Feed Characteristic/Feed Composition/Feed Ingredient/",
      ""
    )
  ),
  "No AOM Match"
)</f>
        <v>No AOM Match</v>
      </c>
      <c r="D629" s="228" t="e" cm="1" vm="2">
        <f t="array" ref="D629">_xlfn.TEXTJOIN(CHAR(10),TRUE,_xlfn._xlws.FILTER(AE$2:AE$952,$AD$2:$AD$952=$G629))</f>
        <v>#VALUE!</v>
      </c>
      <c r="F629" s="228" t="e" cm="1" vm="2">
        <f t="array" ref="F629">_xlfn.TEXTJOIN(CHAR(10),TRUE,_xlfn._xlws.FILTER(AF$2:AF$952,$AD$2:$AD$952=$G629))</f>
        <v>#VALUE!</v>
      </c>
      <c r="G629" s="210" t="s">
        <v>28614</v>
      </c>
      <c r="K629" s="207">
        <v>6.78</v>
      </c>
      <c r="L629" s="207">
        <v>10.75</v>
      </c>
      <c r="M629" s="207">
        <v>4.4400000000000004</v>
      </c>
      <c r="N629" s="207">
        <v>6.99</v>
      </c>
      <c r="O629" s="207">
        <v>73.959999999999994</v>
      </c>
      <c r="X629" s="207">
        <v>12.81</v>
      </c>
      <c r="AB629" s="207">
        <v>91.4</v>
      </c>
      <c r="AD629" s="210" t="s">
        <v>27669</v>
      </c>
      <c r="AE629" s="207" t="s">
        <v>28615</v>
      </c>
      <c r="AF629" s="207" t="s">
        <v>27649</v>
      </c>
    </row>
    <row r="630" spans="1:32" ht="15.95">
      <c r="A630" s="228" t="str" cm="1">
        <f t="array" ref="A630">IFERROR(_xlfn.TEXTJOIN(CHAR(10),TRUE,_xlfn._xlws.FILTER(AOM[AOM],AOM[ilri_code]=$G630)),"No AOM Match")</f>
        <v>No AOM Match</v>
      </c>
      <c r="B630" s="228" t="str" cm="1">
        <f t="array" ref="B630">IFERROR(_xlfn.TEXTJOIN(CHAR(10),TRUE,_xlfn._xlws.FILTER(AOM[Edge_Value],AOM[ilri_code]=$G630)),"No AOM Match")</f>
        <v>No AOM Match</v>
      </c>
      <c r="C630" s="228" t="str" cm="1">
        <f t="array" ref="C630">IFERROR(
  _xlfn.TEXTJOIN(
    CHAR(10),
    TRUE,
    SUBSTITUTE(
      _xlfn._xlws.FILTER(AOM[Path], AOM[ilri_code]=$G630),
      "Management/Livestock Management/Feed Characteristic/Feed Composition/Feed Ingredient/",
      ""
    )
  ),
  "No AOM Match"
)</f>
        <v>No AOM Match</v>
      </c>
      <c r="D630" s="228" t="e" cm="1" vm="2">
        <f t="array" ref="D630">_xlfn.TEXTJOIN(CHAR(10),TRUE,_xlfn._xlws.FILTER(AE$2:AE$952,$AD$2:$AD$952=$G630))</f>
        <v>#VALUE!</v>
      </c>
      <c r="F630" s="228" t="e" cm="1" vm="2">
        <f t="array" ref="F630">_xlfn.TEXTJOIN(CHAR(10),TRUE,_xlfn._xlws.FILTER(AF$2:AF$952,$AD$2:$AD$952=$G630))</f>
        <v>#VALUE!</v>
      </c>
      <c r="G630" s="210" t="s">
        <v>28616</v>
      </c>
      <c r="J630" s="207">
        <v>1.5599999999999998</v>
      </c>
      <c r="P630" s="207">
        <v>36.326000000000001</v>
      </c>
      <c r="S630" s="207">
        <v>22.779999999999998</v>
      </c>
      <c r="T630" s="207">
        <v>1.18</v>
      </c>
      <c r="W630" s="207">
        <v>94.472500000000011</v>
      </c>
      <c r="X630" s="207">
        <v>7.0525000000000011</v>
      </c>
      <c r="Y630" s="207">
        <v>4.8059999999999992</v>
      </c>
      <c r="Z630" s="207">
        <v>80.885000000000005</v>
      </c>
      <c r="AA630" s="207">
        <v>42.666000000000004</v>
      </c>
      <c r="AB630" s="207">
        <v>94.042500000000018</v>
      </c>
      <c r="AD630" s="210" t="s">
        <v>28471</v>
      </c>
      <c r="AE630" s="207" t="s">
        <v>28617</v>
      </c>
      <c r="AF630" s="207" t="s">
        <v>27649</v>
      </c>
    </row>
    <row r="631" spans="1:32" ht="63.95">
      <c r="A631" s="228" t="str" cm="1">
        <f t="array" ref="A631">IFERROR(_xlfn.TEXTJOIN(CHAR(10),TRUE,_xlfn._xlws.FILTER(AOM[AOM],AOM[ilri_code]=$G631)),"No AOM Match")</f>
        <v>No AOM Match</v>
      </c>
      <c r="B631" s="228" t="str" cm="1">
        <f t="array" ref="B631">IFERROR(_xlfn.TEXTJOIN(CHAR(10),TRUE,_xlfn._xlws.FILTER(AOM[Edge_Value],AOM[ilri_code]=$G631)),"No AOM Match")</f>
        <v>No AOM Match</v>
      </c>
      <c r="C631" s="207" t="str" cm="1">
        <f t="array" ref="C631">IFERROR(
  _xlfn.TEXTJOIN(
    CHAR(10),
    TRUE,
    SUBSTITUTE(
      _xlfn._xlws.FILTER(AOM[Path], AOM[ilri_code]=$G631),
      "Management/Livestock Management/Feed Characteristic/Feed Composition/Feed Ingredient/",
      ""
    )
  ),
  "No AOM Match"
)</f>
        <v>No AOM Match</v>
      </c>
      <c r="D631" s="228" t="e" cm="1" vm="2">
        <f t="array" ref="D631">_xlfn.TEXTJOIN(CHAR(10),TRUE,_xlfn._xlws.FILTER(AE$2:AE$952,$AD$2:$AD$952=$G631))</f>
        <v>#VALUE!</v>
      </c>
      <c r="F631" s="228" t="e" cm="1" vm="2">
        <f t="array" ref="F631">_xlfn.TEXTJOIN(CHAR(10),TRUE,_xlfn._xlws.FILTER(AF$2:AF$952,$AD$2:$AD$952=$G631))</f>
        <v>#VALUE!</v>
      </c>
      <c r="G631" s="210" t="s">
        <v>28618</v>
      </c>
      <c r="J631" s="207">
        <v>0.6</v>
      </c>
      <c r="K631" s="207">
        <v>5.94</v>
      </c>
      <c r="L631" s="207">
        <v>9.58</v>
      </c>
      <c r="M631" s="207">
        <v>3.51</v>
      </c>
      <c r="N631" s="207">
        <v>5.94</v>
      </c>
      <c r="O631" s="207">
        <v>66.59</v>
      </c>
      <c r="W631" s="207">
        <v>85.353333333333339</v>
      </c>
      <c r="X631" s="207">
        <v>9.0633333333333326</v>
      </c>
      <c r="Y631" s="207">
        <v>7.1966666666666663</v>
      </c>
      <c r="Z631" s="207">
        <v>53.640000000000008</v>
      </c>
      <c r="AA631" s="207">
        <v>36.613333333333337</v>
      </c>
      <c r="AB631" s="207">
        <v>91.326666666666668</v>
      </c>
      <c r="AD631" s="210" t="s">
        <v>28245</v>
      </c>
      <c r="AE631" s="207" t="s">
        <v>28619</v>
      </c>
      <c r="AF631" s="207" t="s">
        <v>27649</v>
      </c>
    </row>
    <row r="632" spans="1:32" ht="15.95">
      <c r="A632" s="228" t="str" cm="1">
        <f t="array" ref="A632">IFERROR(_xlfn.TEXTJOIN(CHAR(10),TRUE,_xlfn._xlws.FILTER(AOM[AOM],AOM[ilri_code]=$G632)),"No AOM Match")</f>
        <v>No AOM Match</v>
      </c>
      <c r="B632" s="228" t="str" cm="1">
        <f t="array" ref="B632">IFERROR(_xlfn.TEXTJOIN(CHAR(10),TRUE,_xlfn._xlws.FILTER(AOM[Edge_Value],AOM[ilri_code]=$G632)),"No AOM Match")</f>
        <v>No AOM Match</v>
      </c>
      <c r="C632" s="228" t="str" cm="1">
        <f t="array" ref="C632">IFERROR(
  _xlfn.TEXTJOIN(
    CHAR(10),
    TRUE,
    SUBSTITUTE(
      _xlfn._xlws.FILTER(AOM[Path], AOM[ilri_code]=$G632),
      "Management/Livestock Management/Feed Characteristic/Feed Composition/Feed Ingredient/",
      ""
    )
  ),
  "No AOM Match"
)</f>
        <v>No AOM Match</v>
      </c>
      <c r="D632" s="228" t="e" cm="1" vm="2">
        <f t="array" ref="D632">_xlfn.TEXTJOIN(CHAR(10),TRUE,_xlfn._xlws.FILTER(AE$2:AE$952,$AD$2:$AD$952=$G632))</f>
        <v>#VALUE!</v>
      </c>
      <c r="F632" s="228" t="e" cm="1" vm="2">
        <f t="array" ref="F632">_xlfn.TEXTJOIN(CHAR(10),TRUE,_xlfn._xlws.FILTER(AF$2:AF$952,$AD$2:$AD$952=$G632))</f>
        <v>#VALUE!</v>
      </c>
      <c r="G632" s="210" t="s">
        <v>28620</v>
      </c>
      <c r="I632" s="207">
        <v>20.7</v>
      </c>
      <c r="J632" s="207">
        <v>1.1000000000000001</v>
      </c>
      <c r="K632" s="207">
        <v>7.82</v>
      </c>
      <c r="L632" s="207">
        <v>12.26</v>
      </c>
      <c r="M632" s="207">
        <v>5.56</v>
      </c>
      <c r="N632" s="207">
        <v>8.2799999999999994</v>
      </c>
      <c r="O632" s="207">
        <v>83.7</v>
      </c>
      <c r="P632" s="207">
        <v>21.33</v>
      </c>
      <c r="Q632" s="207">
        <v>63.09</v>
      </c>
      <c r="R632" s="207">
        <v>4.4000000000000004</v>
      </c>
      <c r="S632" s="207">
        <v>23.84</v>
      </c>
      <c r="T632" s="207">
        <v>10</v>
      </c>
      <c r="U632" s="207">
        <v>196.92</v>
      </c>
      <c r="V632" s="207">
        <v>2115.1999999999998</v>
      </c>
      <c r="W632" s="207">
        <v>91.19</v>
      </c>
      <c r="X632" s="207">
        <v>13.13</v>
      </c>
      <c r="Z632" s="207">
        <v>31.82</v>
      </c>
      <c r="AB632" s="207">
        <v>87.65</v>
      </c>
      <c r="AD632" s="210" t="s">
        <v>28253</v>
      </c>
      <c r="AE632" s="207" t="s">
        <v>28621</v>
      </c>
      <c r="AF632" s="207" t="s">
        <v>27649</v>
      </c>
    </row>
    <row r="633" spans="1:32" ht="32.1">
      <c r="A633" s="261" t="str" cm="1">
        <f t="array" ref="A633">IFERROR(_xlfn.TEXTJOIN(CHAR(10),TRUE,_xlfn._xlws.FILTER(AOM[AOM],AOM[ilri_code]=$G633)),"No AOM Match")</f>
        <v>AOM_001464</v>
      </c>
      <c r="B633" s="261" t="str" cm="1">
        <f t="array" ref="B633">IFERROR(_xlfn.TEXTJOIN(CHAR(10),TRUE,_xlfn._xlws.FILTER(AOM[Edge_Value],AOM[ilri_code]=$G633)),"No AOM Match")</f>
        <v>Cynadon plectostachyus</v>
      </c>
      <c r="C633" s="261" t="str" cm="1">
        <f t="array" ref="C633">IFERROR(
  _xlfn.TEXTJOIN(
    CHAR(10),
    TRUE,
    SUBSTITUTE(
      _xlfn._xlws.FILTER(AOM[Path], AOM[ilri_code]=$G633),
      "Management/Livestock Management/Feed Characteristic/Feed Composition/Feed Ingredient/",
      ""
    )
  ),
  "No AOM Match"
)</f>
        <v>Forage Plants/Cereal and Grass Forages/Cynadon plectostachyus</v>
      </c>
      <c r="D633" s="261" t="e" cm="1" vm="2">
        <f t="array" ref="D633">_xlfn.TEXTJOIN(CHAR(10),TRUE,_xlfn._xlws.FILTER(AE$2:AE$952,$AD$2:$AD$952=$G633))</f>
        <v>#VALUE!</v>
      </c>
      <c r="F633" s="228" t="e" cm="1" vm="2">
        <f t="array" ref="F633">_xlfn.TEXTJOIN(CHAR(10),TRUE,_xlfn._xlws.FILTER(AF$2:AF$952,$AD$2:$AD$952=$G633))</f>
        <v>#VALUE!</v>
      </c>
      <c r="G633" s="210" t="s">
        <v>20977</v>
      </c>
      <c r="W633" s="207">
        <v>89.87</v>
      </c>
      <c r="X633" s="207">
        <v>9.81</v>
      </c>
      <c r="Y633" s="207">
        <v>7.36</v>
      </c>
      <c r="Z633" s="207">
        <v>79.62</v>
      </c>
      <c r="AA633" s="207">
        <v>43.56</v>
      </c>
      <c r="AB633" s="207">
        <v>90.76</v>
      </c>
    </row>
    <row r="634" spans="1:32" ht="32.1">
      <c r="A634" s="261" t="str" cm="1">
        <f t="array" ref="A634">IFERROR(_xlfn.TEXTJOIN(CHAR(10),TRUE,_xlfn._xlws.FILTER(AOM[AOM],AOM[ilri_code]=$G634)),"No AOM Match")</f>
        <v>No AOM Match</v>
      </c>
      <c r="B634" s="261" t="str" cm="1">
        <f t="array" ref="B634">IFERROR(_xlfn.TEXTJOIN(CHAR(10),TRUE,_xlfn._xlws.FILTER(AOM[Edge_Value],AOM[ilri_code]=$G634)),"No AOM Match")</f>
        <v>No AOM Match</v>
      </c>
      <c r="C634" s="261" t="str" cm="1">
        <f t="array" ref="C634">IFERROR(
  _xlfn.TEXTJOIN(
    CHAR(10),
    TRUE,
    SUBSTITUTE(
      _xlfn._xlws.FILTER(AOM[Path], AOM[ilri_code]=$G634),
      "Management/Livestock Management/Feed Characteristic/Feed Composition/Feed Ingredient/",
      ""
    )
  ),
  "No AOM Match"
)</f>
        <v>No AOM Match</v>
      </c>
      <c r="D634" s="261" t="e" cm="1" vm="2">
        <f t="array" ref="D634">_xlfn.TEXTJOIN(CHAR(10),TRUE,_xlfn._xlws.FILTER(AE$2:AE$952,$AD$2:$AD$952=$G634))</f>
        <v>#VALUE!</v>
      </c>
      <c r="F634" s="228" t="e" cm="1" vm="2">
        <f t="array" ref="F634">_xlfn.TEXTJOIN(CHAR(10),TRUE,_xlfn._xlws.FILTER(AF$2:AF$952,$AD$2:$AD$952=$G634))</f>
        <v>#VALUE!</v>
      </c>
      <c r="G634" s="210" t="s">
        <v>28622</v>
      </c>
      <c r="I634" s="207">
        <v>4.0999999999999996</v>
      </c>
      <c r="J634" s="207">
        <v>1.2125000000000001</v>
      </c>
      <c r="P634" s="207">
        <v>24.354285714285712</v>
      </c>
      <c r="R634" s="207">
        <v>5.6</v>
      </c>
      <c r="S634" s="207">
        <v>35.925714285714285</v>
      </c>
      <c r="T634" s="207">
        <v>2.2124999999999999</v>
      </c>
      <c r="V634" s="207">
        <v>620</v>
      </c>
      <c r="W634" s="207">
        <v>91.333999999999989</v>
      </c>
      <c r="X634" s="207">
        <v>7.117</v>
      </c>
      <c r="Y634" s="207">
        <v>4.695555555555555</v>
      </c>
      <c r="Z634" s="207">
        <v>75.881</v>
      </c>
      <c r="AA634" s="207">
        <v>41.554444444444442</v>
      </c>
      <c r="AB634" s="207">
        <v>91.833000000000013</v>
      </c>
      <c r="AD634" s="210" t="s">
        <v>27723</v>
      </c>
      <c r="AE634" s="207" t="s">
        <v>28623</v>
      </c>
      <c r="AF634" s="207" t="s">
        <v>27649</v>
      </c>
    </row>
    <row r="635" spans="1:32" ht="15.95">
      <c r="A635" s="261" t="str" cm="1">
        <f t="array" ref="A635">IFERROR(_xlfn.TEXTJOIN(CHAR(10),TRUE,_xlfn._xlws.FILTER(AOM[AOM],AOM[ilri_code]=$G635)),"No AOM Match")</f>
        <v>AOM_000687</v>
      </c>
      <c r="B635" s="261" t="str" cm="1">
        <f t="array" ref="B635">IFERROR(_xlfn.TEXTJOIN(CHAR(10),TRUE,_xlfn._xlws.FILTER(AOM[Edge_Value],AOM[ilri_code]=$G635)),"No AOM Match")</f>
        <v>Desho Grass Hay</v>
      </c>
      <c r="C635" s="261" t="str" cm="1">
        <f t="array" ref="C635">IFERROR(
  _xlfn.TEXTJOIN(
    CHAR(10),
    TRUE,
    SUBSTITUTE(
      _xlfn._xlws.FILTER(AOM[Path], AOM[ilri_code]=$G635),
      "Management/Livestock Management/Feed Characteristic/Feed Composition/Feed Ingredient/",
      ""
    )
  ),
  "No AOM Match"
)</f>
        <v>Forage Plants/Cereal and Grass Forages/Desho Grass Hay</v>
      </c>
      <c r="D635" s="261" t="e" cm="1" vm="2">
        <f t="array" ref="D635">_xlfn.TEXTJOIN(CHAR(10),TRUE,_xlfn._xlws.FILTER(AE$2:AE$952,$AD$2:$AD$952=$G635))</f>
        <v>#VALUE!</v>
      </c>
      <c r="E635" s="228" t="s">
        <v>28624</v>
      </c>
      <c r="F635" s="228" t="e" cm="1" vm="2">
        <f t="array" ref="F635">_xlfn.TEXTJOIN(CHAR(10),TRUE,_xlfn._xlws.FILTER(AF$2:AF$952,$AD$2:$AD$952=$G635))</f>
        <v>#VALUE!</v>
      </c>
      <c r="G635" s="210" t="s">
        <v>21007</v>
      </c>
      <c r="H635" s="271" t="s">
        <v>28625</v>
      </c>
      <c r="I635" s="207">
        <v>4.2366666666666664</v>
      </c>
      <c r="J635" s="207">
        <v>1.67</v>
      </c>
      <c r="L635" s="207">
        <v>9.8587689569996897</v>
      </c>
      <c r="O635" s="207">
        <v>51.937077578384262</v>
      </c>
      <c r="P635" s="207">
        <v>22.596666666666668</v>
      </c>
      <c r="Q635" s="207">
        <v>123.21</v>
      </c>
      <c r="R635" s="207">
        <v>9.1999999999999993</v>
      </c>
      <c r="S635" s="207">
        <v>3.36</v>
      </c>
      <c r="T635" s="207">
        <v>2.27</v>
      </c>
      <c r="U635" s="207">
        <v>522.59666666666669</v>
      </c>
      <c r="V635" s="207">
        <v>9.18</v>
      </c>
      <c r="W635" s="207">
        <v>84.668367298482181</v>
      </c>
      <c r="X635" s="207">
        <v>9.8633992014942748</v>
      </c>
      <c r="Y635" s="207">
        <v>4.9940802130594424</v>
      </c>
      <c r="Z635" s="207">
        <v>70.481231790122933</v>
      </c>
      <c r="AA635" s="207">
        <v>40.270559974896791</v>
      </c>
      <c r="AB635" s="207">
        <v>91.066628506202846</v>
      </c>
      <c r="AD635" s="210" t="s">
        <v>28248</v>
      </c>
      <c r="AE635" s="207" t="s">
        <v>28626</v>
      </c>
      <c r="AF635" s="207" t="s">
        <v>27649</v>
      </c>
    </row>
    <row r="636" spans="1:32" ht="15.95">
      <c r="A636" s="261" t="str" cm="1">
        <f t="array" ref="A636">IFERROR(_xlfn.TEXTJOIN(CHAR(10),TRUE,_xlfn._xlws.FILTER(AOM[AOM],AOM[ilri_code]=$G636)),"No AOM Match")</f>
        <v>No AOM Match</v>
      </c>
      <c r="B636" s="261" t="str" cm="1">
        <f t="array" ref="B636">IFERROR(_xlfn.TEXTJOIN(CHAR(10),TRUE,_xlfn._xlws.FILTER(AOM[Edge_Value],AOM[ilri_code]=$G636)),"No AOM Match")</f>
        <v>No AOM Match</v>
      </c>
      <c r="C636" s="261" t="str" cm="1">
        <f t="array" ref="C636">IFERROR(
  _xlfn.TEXTJOIN(
    CHAR(10),
    TRUE,
    SUBSTITUTE(
      _xlfn._xlws.FILTER(AOM[Path], AOM[ilri_code]=$G636),
      "Management/Livestock Management/Feed Characteristic/Feed Composition/Feed Ingredient/",
      ""
    )
  ),
  "No AOM Match"
)</f>
        <v>No AOM Match</v>
      </c>
      <c r="D636" s="261" t="e" cm="1" vm="2">
        <f t="array" ref="D636">_xlfn.TEXTJOIN(CHAR(10),TRUE,_xlfn._xlws.FILTER(AE$2:AE$952,$AD$2:$AD$952=$G636))</f>
        <v>#VALUE!</v>
      </c>
      <c r="F636" s="228" t="e" cm="1" vm="2">
        <f t="array" ref="F636">_xlfn.TEXTJOIN(CHAR(10),TRUE,_xlfn._xlws.FILTER(AF$2:AF$952,$AD$2:$AD$952=$G636))</f>
        <v>#VALUE!</v>
      </c>
      <c r="G636" s="210" t="s">
        <v>28627</v>
      </c>
      <c r="I636" s="207">
        <v>2</v>
      </c>
      <c r="J636" s="207">
        <v>1.2</v>
      </c>
      <c r="P636" s="207">
        <v>3.6</v>
      </c>
      <c r="Q636" s="207">
        <v>1.1000000000000001</v>
      </c>
      <c r="R636" s="207">
        <v>6.7</v>
      </c>
      <c r="S636" s="207">
        <v>3.1</v>
      </c>
      <c r="T636" s="207">
        <v>1</v>
      </c>
      <c r="U636" s="207">
        <v>82.7</v>
      </c>
      <c r="V636" s="207">
        <v>300</v>
      </c>
      <c r="W636" s="207">
        <v>93.97</v>
      </c>
      <c r="X636" s="207">
        <v>4.25</v>
      </c>
      <c r="Y636" s="207">
        <v>5.77</v>
      </c>
      <c r="Z636" s="207">
        <v>78.849999999999994</v>
      </c>
      <c r="AA636" s="207">
        <v>45.51</v>
      </c>
      <c r="AB636" s="207">
        <v>93.24</v>
      </c>
      <c r="AD636" s="210" t="s">
        <v>28246</v>
      </c>
      <c r="AE636" s="207" t="s">
        <v>28628</v>
      </c>
      <c r="AF636" s="207" t="s">
        <v>27649</v>
      </c>
    </row>
    <row r="637" spans="1:32" ht="15.95">
      <c r="A637" s="261" t="str" cm="1">
        <f t="array" ref="A637">IFERROR(_xlfn.TEXTJOIN(CHAR(10),TRUE,_xlfn._xlws.FILTER(AOM[AOM],AOM[ilri_code]=$G637)),"No AOM Match")</f>
        <v>AOM_001388</v>
      </c>
      <c r="B637" s="261" t="str" cm="1">
        <f t="array" ref="B637">IFERROR(_xlfn.TEXTJOIN(CHAR(10),TRUE,_xlfn._xlws.FILTER(AOM[Edge_Value],AOM[ilri_code]=$G637)),"No AOM Match")</f>
        <v>Digitaria abyssinica</v>
      </c>
      <c r="C637" s="261" t="str" cm="1">
        <f t="array" ref="C637">IFERROR(
  _xlfn.TEXTJOIN(
    CHAR(10),
    TRUE,
    SUBSTITUTE(
      _xlfn._xlws.FILTER(AOM[Path], AOM[ilri_code]=$G637),
      "Management/Livestock Management/Feed Characteristic/Feed Composition/Feed Ingredient/",
      ""
    )
  ),
  "No AOM Match"
)</f>
        <v>Forage Plants/Cereal and Grass Forages/Digitaria abyssinica</v>
      </c>
      <c r="D637" s="261" t="e" cm="1" vm="2">
        <f t="array" ref="D637">_xlfn.TEXTJOIN(CHAR(10),TRUE,_xlfn._xlws.FILTER(AE$2:AE$952,$AD$2:$AD$952=$G637))</f>
        <v>#VALUE!</v>
      </c>
      <c r="F637" s="228" t="e" cm="1" vm="2">
        <f t="array" ref="F637">_xlfn.TEXTJOIN(CHAR(10),TRUE,_xlfn._xlws.FILTER(AF$2:AF$952,$AD$2:$AD$952=$G637))</f>
        <v>#VALUE!</v>
      </c>
      <c r="G637" s="210" t="s">
        <v>21027</v>
      </c>
      <c r="I637" s="207">
        <v>8.1999999999999993</v>
      </c>
      <c r="J637" s="207">
        <v>1.9</v>
      </c>
      <c r="P637" s="207">
        <v>6.3</v>
      </c>
      <c r="Q637" s="207">
        <v>14.2</v>
      </c>
      <c r="R637" s="207">
        <v>31.5</v>
      </c>
      <c r="S637" s="207">
        <v>3.6</v>
      </c>
      <c r="T637" s="207">
        <v>4.3</v>
      </c>
      <c r="U637" s="207">
        <v>4803.8</v>
      </c>
      <c r="V637" s="207">
        <v>300</v>
      </c>
      <c r="W637" s="207">
        <v>84.224999999999994</v>
      </c>
      <c r="X637" s="207">
        <v>13.904999999999999</v>
      </c>
      <c r="Y637" s="207">
        <v>6.39</v>
      </c>
      <c r="Z637" s="207">
        <v>56.95</v>
      </c>
      <c r="AA637" s="207">
        <v>36.64</v>
      </c>
      <c r="AB637" s="207">
        <v>91.594999999999999</v>
      </c>
      <c r="AD637" s="210" t="s">
        <v>28255</v>
      </c>
      <c r="AE637" s="207" t="s">
        <v>28629</v>
      </c>
      <c r="AF637" s="207" t="s">
        <v>27649</v>
      </c>
    </row>
    <row r="638" spans="1:32" ht="15.95">
      <c r="A638" s="261" t="str" cm="1">
        <f t="array" ref="A638">IFERROR(_xlfn.TEXTJOIN(CHAR(10),TRUE,_xlfn._xlws.FILTER(AOM[AOM],AOM[ilri_code]=$G638)),"No AOM Match")</f>
        <v>No AOM Match</v>
      </c>
      <c r="B638" s="261" t="str" cm="1">
        <f t="array" ref="B638">IFERROR(_xlfn.TEXTJOIN(CHAR(10),TRUE,_xlfn._xlws.FILTER(AOM[Edge_Value],AOM[ilri_code]=$G638)),"No AOM Match")</f>
        <v>No AOM Match</v>
      </c>
      <c r="C638" s="261" t="str" cm="1">
        <f t="array" ref="C638">IFERROR(
  _xlfn.TEXTJOIN(
    CHAR(10),
    TRUE,
    SUBSTITUTE(
      _xlfn._xlws.FILTER(AOM[Path], AOM[ilri_code]=$G638),
      "Management/Livestock Management/Feed Characteristic/Feed Composition/Feed Ingredient/",
      ""
    )
  ),
  "No AOM Match"
)</f>
        <v>No AOM Match</v>
      </c>
      <c r="D638" s="261" t="e" cm="1" vm="2">
        <f t="array" ref="D638">_xlfn.TEXTJOIN(CHAR(10),TRUE,_xlfn._xlws.FILTER(AE$2:AE$952,$AD$2:$AD$952=$G638))</f>
        <v>#VALUE!</v>
      </c>
      <c r="F638" s="228" t="e" cm="1" vm="2">
        <f t="array" ref="F638">_xlfn.TEXTJOIN(CHAR(10),TRUE,_xlfn._xlws.FILTER(AF$2:AF$952,$AD$2:$AD$952=$G638))</f>
        <v>#VALUE!</v>
      </c>
      <c r="G638" s="210" t="s">
        <v>28630</v>
      </c>
      <c r="I638" s="207">
        <v>3.7</v>
      </c>
      <c r="J638" s="207">
        <v>2.2999999999999998</v>
      </c>
      <c r="L638" s="207">
        <v>7.5824999999999996</v>
      </c>
      <c r="O638" s="207">
        <v>52.28</v>
      </c>
      <c r="P638" s="207">
        <v>56.12</v>
      </c>
      <c r="Q638" s="207">
        <v>43.81</v>
      </c>
      <c r="R638" s="207">
        <v>10.4</v>
      </c>
      <c r="S638" s="207">
        <v>11.53</v>
      </c>
      <c r="T638" s="207">
        <v>2.6</v>
      </c>
      <c r="U638" s="207">
        <v>178.38</v>
      </c>
      <c r="V638" s="207">
        <v>26.39</v>
      </c>
      <c r="W638" s="207">
        <v>84.804000000000002</v>
      </c>
      <c r="X638" s="207">
        <v>8.282</v>
      </c>
      <c r="Y638" s="207">
        <v>6.7199999999999989</v>
      </c>
      <c r="Z638" s="207">
        <v>65.658000000000015</v>
      </c>
      <c r="AA638" s="207">
        <v>42.483999999999995</v>
      </c>
      <c r="AB638" s="207">
        <v>91.544000000000011</v>
      </c>
      <c r="AD638" s="210" t="s">
        <v>27724</v>
      </c>
      <c r="AE638" s="207" t="s">
        <v>28631</v>
      </c>
      <c r="AF638" s="207" t="s">
        <v>27649</v>
      </c>
    </row>
    <row r="639" spans="1:32" ht="15.95">
      <c r="A639" s="261" t="str" cm="1">
        <f t="array" ref="A639">IFERROR(_xlfn.TEXTJOIN(CHAR(10),TRUE,_xlfn._xlws.FILTER(AOM[AOM],AOM[ilri_code]=$G639)),"No AOM Match")</f>
        <v>No AOM Match</v>
      </c>
      <c r="B639" s="261" t="str" cm="1">
        <f t="array" ref="B639">IFERROR(_xlfn.TEXTJOIN(CHAR(10),TRUE,_xlfn._xlws.FILTER(AOM[Edge_Value],AOM[ilri_code]=$G639)),"No AOM Match")</f>
        <v>No AOM Match</v>
      </c>
      <c r="C639" s="261" t="str" cm="1">
        <f t="array" ref="C639">IFERROR(
  _xlfn.TEXTJOIN(
    CHAR(10),
    TRUE,
    SUBSTITUTE(
      _xlfn._xlws.FILTER(AOM[Path], AOM[ilri_code]=$G639),
      "Management/Livestock Management/Feed Characteristic/Feed Composition/Feed Ingredient/",
      ""
    )
  ),
  "No AOM Match"
)</f>
        <v>No AOM Match</v>
      </c>
      <c r="D639" s="261" t="e" cm="1" vm="2">
        <f t="array" ref="D639">_xlfn.TEXTJOIN(CHAR(10),TRUE,_xlfn._xlws.FILTER(AE$2:AE$952,$AD$2:$AD$952=$G639))</f>
        <v>#VALUE!</v>
      </c>
      <c r="F639" s="228" t="e" cm="1" vm="2">
        <f t="array" ref="F639">_xlfn.TEXTJOIN(CHAR(10),TRUE,_xlfn._xlws.FILTER(AF$2:AF$952,$AD$2:$AD$952=$G639))</f>
        <v>#VALUE!</v>
      </c>
      <c r="G639" s="210" t="s">
        <v>28632</v>
      </c>
      <c r="J639" s="207">
        <v>2.8</v>
      </c>
      <c r="L639" s="207">
        <v>6.43</v>
      </c>
      <c r="O639" s="207">
        <v>45.783333333333339</v>
      </c>
      <c r="P639" s="207">
        <v>21.1</v>
      </c>
      <c r="S639" s="207">
        <v>27.14</v>
      </c>
      <c r="T639" s="207">
        <v>5.7</v>
      </c>
      <c r="W639" s="207">
        <v>87.925000000000011</v>
      </c>
      <c r="X639" s="207">
        <v>12.73</v>
      </c>
      <c r="Y639" s="207">
        <v>5.9424999999999999</v>
      </c>
      <c r="Z639" s="207">
        <v>68.989999999999995</v>
      </c>
      <c r="AA639" s="207">
        <v>40.015000000000001</v>
      </c>
      <c r="AB639" s="207">
        <v>92.152499999999989</v>
      </c>
      <c r="AD639" s="210" t="s">
        <v>28250</v>
      </c>
      <c r="AE639" s="207" t="s">
        <v>28633</v>
      </c>
      <c r="AF639" s="207" t="s">
        <v>27649</v>
      </c>
    </row>
    <row r="640" spans="1:32" ht="48">
      <c r="A640" s="261" t="str" cm="1">
        <f t="array" ref="A640">IFERROR(_xlfn.TEXTJOIN(CHAR(10),TRUE,_xlfn._xlws.FILTER(AOM[AOM],AOM[ilri_code]=$G640)),"No AOM Match")</f>
        <v>No AOM Match</v>
      </c>
      <c r="B640" s="261" t="str" cm="1">
        <f t="array" ref="B640">IFERROR(_xlfn.TEXTJOIN(CHAR(10),TRUE,_xlfn._xlws.FILTER(AOM[Edge_Value],AOM[ilri_code]=$G640)),"No AOM Match")</f>
        <v>No AOM Match</v>
      </c>
      <c r="C640" s="261" t="str" cm="1">
        <f t="array" ref="C640">IFERROR(
  _xlfn.TEXTJOIN(
    CHAR(10),
    TRUE,
    SUBSTITUTE(
      _xlfn._xlws.FILTER(AOM[Path], AOM[ilri_code]=$G640),
      "Management/Livestock Management/Feed Characteristic/Feed Composition/Feed Ingredient/",
      ""
    )
  ),
  "No AOM Match"
)</f>
        <v>No AOM Match</v>
      </c>
      <c r="D640" s="261" t="e" cm="1" vm="2">
        <f t="array" ref="D640">_xlfn.TEXTJOIN(CHAR(10),TRUE,_xlfn._xlws.FILTER(AE$2:AE$952,$AD$2:$AD$952=$G640))</f>
        <v>#VALUE!</v>
      </c>
      <c r="F640" s="228" t="e" cm="1" vm="2">
        <f t="array" ref="F640">_xlfn.TEXTJOIN(CHAR(10),TRUE,_xlfn._xlws.FILTER(AF$2:AF$952,$AD$2:$AD$952=$G640))</f>
        <v>#VALUE!</v>
      </c>
      <c r="G640" s="210" t="s">
        <v>28634</v>
      </c>
      <c r="L640" s="207">
        <v>7.8828571428571426</v>
      </c>
      <c r="O640" s="207">
        <v>53.35857142857143</v>
      </c>
      <c r="X640" s="207">
        <v>4.1785714285714288</v>
      </c>
      <c r="Y640" s="207">
        <v>2.3414285714285712</v>
      </c>
      <c r="Z640" s="207">
        <v>37.047142857142852</v>
      </c>
      <c r="AA640" s="207">
        <v>19.15285714285714</v>
      </c>
      <c r="AB640" s="207">
        <v>91.145714285714277</v>
      </c>
      <c r="AD640" s="210" t="s">
        <v>21223</v>
      </c>
      <c r="AE640" s="207" t="s">
        <v>28635</v>
      </c>
      <c r="AF640" s="207" t="s">
        <v>27649</v>
      </c>
    </row>
    <row r="641" spans="1:32" ht="15.95">
      <c r="A641" s="261" t="str" cm="1">
        <f t="array" ref="A641">IFERROR(_xlfn.TEXTJOIN(CHAR(10),TRUE,_xlfn._xlws.FILTER(AOM[AOM],AOM[ilri_code]=$G641)),"No AOM Match")</f>
        <v>No AOM Match</v>
      </c>
      <c r="B641" s="261" t="str" cm="1">
        <f t="array" ref="B641">IFERROR(_xlfn.TEXTJOIN(CHAR(10),TRUE,_xlfn._xlws.FILTER(AOM[Edge_Value],AOM[ilri_code]=$G641)),"No AOM Match")</f>
        <v>No AOM Match</v>
      </c>
      <c r="C641" s="261" t="str" cm="1">
        <f t="array" ref="C641">IFERROR(
  _xlfn.TEXTJOIN(
    CHAR(10),
    TRUE,
    SUBSTITUTE(
      _xlfn._xlws.FILTER(AOM[Path], AOM[ilri_code]=$G641),
      "Management/Livestock Management/Feed Characteristic/Feed Composition/Feed Ingredient/",
      ""
    )
  ),
  "No AOM Match"
)</f>
        <v>No AOM Match</v>
      </c>
      <c r="D641" s="261" t="e" cm="1" vm="2">
        <f t="array" ref="D641">_xlfn.TEXTJOIN(CHAR(10),TRUE,_xlfn._xlws.FILTER(AE$2:AE$952,$AD$2:$AD$952=$G641))</f>
        <v>#VALUE!</v>
      </c>
      <c r="F641" s="228" t="e" cm="1" vm="2">
        <f t="array" ref="F641">_xlfn.TEXTJOIN(CHAR(10),TRUE,_xlfn._xlws.FILTER(AF$2:AF$952,$AD$2:$AD$952=$G641))</f>
        <v>#VALUE!</v>
      </c>
      <c r="G641" s="210" t="s">
        <v>28636</v>
      </c>
      <c r="L641" s="207">
        <v>7.24</v>
      </c>
      <c r="O641" s="207">
        <v>63.26</v>
      </c>
      <c r="Y641" s="207">
        <v>7.92</v>
      </c>
      <c r="Z641" s="207">
        <v>26.75</v>
      </c>
      <c r="AA641" s="207">
        <v>20.92</v>
      </c>
      <c r="AB641" s="207">
        <v>91.9</v>
      </c>
      <c r="AD641" s="210" t="s">
        <v>28461</v>
      </c>
      <c r="AE641" s="207" t="s">
        <v>28637</v>
      </c>
      <c r="AF641" s="207" t="s">
        <v>27649</v>
      </c>
    </row>
    <row r="642" spans="1:32" ht="111.95">
      <c r="A642" s="261" t="str" cm="1">
        <f t="array" ref="A642">IFERROR(_xlfn.TEXTJOIN(CHAR(10),TRUE,_xlfn._xlws.FILTER(AOM[AOM],AOM[ilri_code]=$G642)),"No AOM Match")</f>
        <v>No AOM Match</v>
      </c>
      <c r="B642" s="261" t="str" cm="1">
        <f t="array" ref="B642">IFERROR(_xlfn.TEXTJOIN(CHAR(10),TRUE,_xlfn._xlws.FILTER(AOM[Edge_Value],AOM[ilri_code]=$G642)),"No AOM Match")</f>
        <v>No AOM Match</v>
      </c>
      <c r="C642" s="261" t="str" cm="1">
        <f t="array" ref="C642">IFERROR(
  _xlfn.TEXTJOIN(
    CHAR(10),
    TRUE,
    SUBSTITUTE(
      _xlfn._xlws.FILTER(AOM[Path], AOM[ilri_code]=$G642),
      "Management/Livestock Management/Feed Characteristic/Feed Composition/Feed Ingredient/",
      ""
    )
  ),
  "No AOM Match"
)</f>
        <v>No AOM Match</v>
      </c>
      <c r="D642" s="261" t="e" cm="1" vm="2">
        <f t="array" ref="D642">_xlfn.TEXTJOIN(CHAR(10),TRUE,_xlfn._xlws.FILTER(AE$2:AE$952,$AD$2:$AD$952=$G642))</f>
        <v>#VALUE!</v>
      </c>
      <c r="F642" s="228" t="e" cm="1" vm="2">
        <f t="array" ref="F642">_xlfn.TEXTJOIN(CHAR(10),TRUE,_xlfn._xlws.FILTER(AF$2:AF$952,$AD$2:$AD$952=$G642))</f>
        <v>#VALUE!</v>
      </c>
      <c r="G642" s="210" t="s">
        <v>28638</v>
      </c>
      <c r="L642" s="207">
        <v>7.72</v>
      </c>
      <c r="O642" s="207">
        <v>66.790000000000006</v>
      </c>
      <c r="Y642" s="207">
        <v>4.3</v>
      </c>
      <c r="Z642" s="207">
        <v>14.48</v>
      </c>
      <c r="AA642" s="207">
        <v>11.31</v>
      </c>
      <c r="AB642" s="207">
        <v>93.24</v>
      </c>
    </row>
    <row r="643" spans="1:32" ht="15.95">
      <c r="A643" s="261" t="str" cm="1">
        <f t="array" ref="A643">IFERROR(_xlfn.TEXTJOIN(CHAR(10),TRUE,_xlfn._xlws.FILTER(AOM[AOM],AOM[ilri_code]=$G643)),"No AOM Match")</f>
        <v>No AOM Match</v>
      </c>
      <c r="B643" s="261" t="str" cm="1">
        <f t="array" ref="B643">IFERROR(_xlfn.TEXTJOIN(CHAR(10),TRUE,_xlfn._xlws.FILTER(AOM[Edge_Value],AOM[ilri_code]=$G643)),"No AOM Match")</f>
        <v>No AOM Match</v>
      </c>
      <c r="C643" s="261" t="str" cm="1">
        <f t="array" ref="C643">IFERROR(
  _xlfn.TEXTJOIN(
    CHAR(10),
    TRUE,
    SUBSTITUTE(
      _xlfn._xlws.FILTER(AOM[Path], AOM[ilri_code]=$G643),
      "Management/Livestock Management/Feed Characteristic/Feed Composition/Feed Ingredient/",
      ""
    )
  ),
  "No AOM Match"
)</f>
        <v>No AOM Match</v>
      </c>
      <c r="D643" s="261" t="e" cm="1" vm="2">
        <f t="array" ref="D643">_xlfn.TEXTJOIN(CHAR(10),TRUE,_xlfn._xlws.FILTER(AE$2:AE$952,$AD$2:$AD$952=$G643))</f>
        <v>#VALUE!</v>
      </c>
      <c r="F643" s="228" t="e" cm="1" vm="2">
        <f t="array" ref="F643">_xlfn.TEXTJOIN(CHAR(10),TRUE,_xlfn._xlws.FILTER(AF$2:AF$952,$AD$2:$AD$952=$G643))</f>
        <v>#VALUE!</v>
      </c>
      <c r="G643" s="210" t="s">
        <v>28639</v>
      </c>
      <c r="L643" s="207">
        <v>7.54</v>
      </c>
      <c r="O643" s="207">
        <v>66.67</v>
      </c>
      <c r="Y643" s="207">
        <v>5.54</v>
      </c>
      <c r="Z643" s="207">
        <v>19.760000000000002</v>
      </c>
      <c r="AA643" s="207">
        <v>12.83</v>
      </c>
      <c r="AB643" s="207">
        <v>91.61</v>
      </c>
      <c r="AD643" s="210" t="s">
        <v>28301</v>
      </c>
      <c r="AE643" s="207" t="s">
        <v>28640</v>
      </c>
      <c r="AF643" s="207" t="s">
        <v>27649</v>
      </c>
    </row>
    <row r="644" spans="1:32" ht="48">
      <c r="A644" s="261" t="str" cm="1">
        <f t="array" ref="A644">IFERROR(_xlfn.TEXTJOIN(CHAR(10),TRUE,_xlfn._xlws.FILTER(AOM[AOM],AOM[ilri_code]=$G644)),"No AOM Match")</f>
        <v>No AOM Match</v>
      </c>
      <c r="B644" s="261" t="str" cm="1">
        <f t="array" ref="B644">IFERROR(_xlfn.TEXTJOIN(CHAR(10),TRUE,_xlfn._xlws.FILTER(AOM[Edge_Value],AOM[ilri_code]=$G644)),"No AOM Match")</f>
        <v>No AOM Match</v>
      </c>
      <c r="C644" s="261" t="str" cm="1">
        <f t="array" ref="C644">IFERROR(
  _xlfn.TEXTJOIN(
    CHAR(10),
    TRUE,
    SUBSTITUTE(
      _xlfn._xlws.FILTER(AOM[Path], AOM[ilri_code]=$G644),
      "Management/Livestock Management/Feed Characteristic/Feed Composition/Feed Ingredient/",
      ""
    )
  ),
  "No AOM Match"
)</f>
        <v>No AOM Match</v>
      </c>
      <c r="D644" s="261" t="e" cm="1" vm="2">
        <f t="array" ref="D644">_xlfn.TEXTJOIN(CHAR(10),TRUE,_xlfn._xlws.FILTER(AE$2:AE$952,$AD$2:$AD$952=$G644))</f>
        <v>#VALUE!</v>
      </c>
      <c r="F644" s="228" t="e" cm="1" vm="2">
        <f t="array" ref="F644">_xlfn.TEXTJOIN(CHAR(10),TRUE,_xlfn._xlws.FILTER(AF$2:AF$952,$AD$2:$AD$952=$G644))</f>
        <v>#VALUE!</v>
      </c>
      <c r="G644" s="210" t="s">
        <v>28641</v>
      </c>
      <c r="L644" s="207">
        <v>8.01</v>
      </c>
      <c r="O644" s="207">
        <v>72.89</v>
      </c>
      <c r="Y644" s="207">
        <v>4.18</v>
      </c>
      <c r="Z644" s="207">
        <v>13.41</v>
      </c>
      <c r="AA644" s="207">
        <v>19.559999999999999</v>
      </c>
      <c r="AB644" s="207">
        <v>93.33</v>
      </c>
      <c r="AD644" s="210" t="s">
        <v>28226</v>
      </c>
      <c r="AE644" s="207" t="s">
        <v>28642</v>
      </c>
      <c r="AF644" s="207" t="s">
        <v>27649</v>
      </c>
    </row>
    <row r="645" spans="1:32" ht="15.95">
      <c r="A645" s="261" t="str" cm="1">
        <f t="array" ref="A645">IFERROR(_xlfn.TEXTJOIN(CHAR(10),TRUE,_xlfn._xlws.FILTER(AOM[AOM],AOM[ilri_code]=$G645)),"No AOM Match")</f>
        <v>No AOM Match</v>
      </c>
      <c r="B645" s="261" t="str" cm="1">
        <f t="array" ref="B645">IFERROR(_xlfn.TEXTJOIN(CHAR(10),TRUE,_xlfn._xlws.FILTER(AOM[Edge_Value],AOM[ilri_code]=$G645)),"No AOM Match")</f>
        <v>No AOM Match</v>
      </c>
      <c r="C645" s="261" t="str" cm="1">
        <f t="array" ref="C645">IFERROR(
  _xlfn.TEXTJOIN(
    CHAR(10),
    TRUE,
    SUBSTITUTE(
      _xlfn._xlws.FILTER(AOM[Path], AOM[ilri_code]=$G645),
      "Management/Livestock Management/Feed Characteristic/Feed Composition/Feed Ingredient/",
      ""
    )
  ),
  "No AOM Match"
)</f>
        <v>No AOM Match</v>
      </c>
      <c r="D645" s="261" t="e" cm="1" vm="2">
        <f t="array" ref="D645">_xlfn.TEXTJOIN(CHAR(10),TRUE,_xlfn._xlws.FILTER(AE$2:AE$952,$AD$2:$AD$952=$G645))</f>
        <v>#VALUE!</v>
      </c>
      <c r="F645" s="228" t="e" cm="1" vm="2">
        <f t="array" ref="F645">_xlfn.TEXTJOIN(CHAR(10),TRUE,_xlfn._xlws.FILTER(AF$2:AF$952,$AD$2:$AD$952=$G645))</f>
        <v>#VALUE!</v>
      </c>
      <c r="G645" s="210" t="s">
        <v>28643</v>
      </c>
      <c r="L645" s="207">
        <v>7.96</v>
      </c>
      <c r="O645" s="207">
        <v>69.09</v>
      </c>
      <c r="Y645" s="207">
        <v>4.4400000000000004</v>
      </c>
      <c r="Z645" s="207">
        <v>22.75</v>
      </c>
      <c r="AA645" s="207">
        <v>17.850000000000001</v>
      </c>
      <c r="AB645" s="207">
        <v>92.32</v>
      </c>
      <c r="AD645" s="210" t="s">
        <v>28304</v>
      </c>
      <c r="AE645" s="207" t="s">
        <v>28644</v>
      </c>
      <c r="AF645" s="207" t="s">
        <v>27649</v>
      </c>
    </row>
    <row r="646" spans="1:32" ht="15.95">
      <c r="A646" s="261" t="str" cm="1">
        <f t="array" ref="A646">IFERROR(_xlfn.TEXTJOIN(CHAR(10),TRUE,_xlfn._xlws.FILTER(AOM[AOM],AOM[ilri_code]=$G646)),"No AOM Match")</f>
        <v>No AOM Match</v>
      </c>
      <c r="B646" s="261" t="str" cm="1">
        <f t="array" ref="B646">IFERROR(_xlfn.TEXTJOIN(CHAR(10),TRUE,_xlfn._xlws.FILTER(AOM[Edge_Value],AOM[ilri_code]=$G646)),"No AOM Match")</f>
        <v>No AOM Match</v>
      </c>
      <c r="C646" s="261" t="str" cm="1">
        <f t="array" ref="C646">IFERROR(
  _xlfn.TEXTJOIN(
    CHAR(10),
    TRUE,
    SUBSTITUTE(
      _xlfn._xlws.FILTER(AOM[Path], AOM[ilri_code]=$G646),
      "Management/Livestock Management/Feed Characteristic/Feed Composition/Feed Ingredient/",
      ""
    )
  ),
  "No AOM Match"
)</f>
        <v>No AOM Match</v>
      </c>
      <c r="D646" s="261" t="e" cm="1" vm="2">
        <f t="array" ref="D646">_xlfn.TEXTJOIN(CHAR(10),TRUE,_xlfn._xlws.FILTER(AE$2:AE$952,$AD$2:$AD$952=$G646))</f>
        <v>#VALUE!</v>
      </c>
      <c r="E646" s="228" t="s">
        <v>28137</v>
      </c>
      <c r="F646" s="228" t="e" cm="1" vm="2">
        <f t="array" ref="F646">_xlfn.TEXTJOIN(CHAR(10),TRUE,_xlfn._xlws.FILTER(AF$2:AF$952,$AD$2:$AD$952=$G646))</f>
        <v>#VALUE!</v>
      </c>
      <c r="G646" s="210" t="s">
        <v>28645</v>
      </c>
      <c r="H646" s="210" t="s">
        <v>28000</v>
      </c>
      <c r="L646" s="207">
        <v>7.4420571752708264</v>
      </c>
      <c r="O646" s="207">
        <v>67.928768500540329</v>
      </c>
      <c r="Y646" s="207">
        <v>5.2743037455194033</v>
      </c>
      <c r="Z646" s="207">
        <v>19.854339701939221</v>
      </c>
      <c r="AA646" s="207">
        <v>14.188469614443974</v>
      </c>
      <c r="AB646" s="207">
        <v>94.655330911681887</v>
      </c>
      <c r="AD646" s="210" t="s">
        <v>28307</v>
      </c>
      <c r="AE646" s="207" t="s">
        <v>28646</v>
      </c>
      <c r="AF646" s="207" t="s">
        <v>27649</v>
      </c>
    </row>
    <row r="647" spans="1:32" ht="15.95">
      <c r="A647" s="261" t="str" cm="1">
        <f t="array" ref="A647">IFERROR(_xlfn.TEXTJOIN(CHAR(10),TRUE,_xlfn._xlws.FILTER(AOM[AOM],AOM[ilri_code]=$G647)),"No AOM Match")</f>
        <v>No AOM Match</v>
      </c>
      <c r="B647" s="261" t="str" cm="1">
        <f t="array" ref="B647">IFERROR(_xlfn.TEXTJOIN(CHAR(10),TRUE,_xlfn._xlws.FILTER(AOM[Edge_Value],AOM[ilri_code]=$G647)),"No AOM Match")</f>
        <v>No AOM Match</v>
      </c>
      <c r="C647" s="261" t="str" cm="1">
        <f t="array" ref="C647">IFERROR(
  _xlfn.TEXTJOIN(
    CHAR(10),
    TRUE,
    SUBSTITUTE(
      _xlfn._xlws.FILTER(AOM[Path], AOM[ilri_code]=$G647),
      "Management/Livestock Management/Feed Characteristic/Feed Composition/Feed Ingredient/",
      ""
    )
  ),
  "No AOM Match"
)</f>
        <v>No AOM Match</v>
      </c>
      <c r="D647" s="261" t="e" cm="1" vm="2">
        <f t="array" ref="D647">_xlfn.TEXTJOIN(CHAR(10),TRUE,_xlfn._xlws.FILTER(AE$2:AE$952,$AD$2:$AD$952=$G647))</f>
        <v>#VALUE!</v>
      </c>
      <c r="F647" s="228" t="e" cm="1" vm="2">
        <f t="array" ref="F647">_xlfn.TEXTJOIN(CHAR(10),TRUE,_xlfn._xlws.FILTER(AF$2:AF$952,$AD$2:$AD$952=$G647))</f>
        <v>#VALUE!</v>
      </c>
      <c r="G647" s="210" t="s">
        <v>28647</v>
      </c>
      <c r="L647" s="207">
        <v>7.85</v>
      </c>
      <c r="O647" s="207">
        <v>68.53</v>
      </c>
      <c r="Y647" s="207">
        <v>4.49</v>
      </c>
      <c r="Z647" s="207">
        <v>24.41</v>
      </c>
      <c r="AA647" s="207">
        <v>16.73</v>
      </c>
      <c r="AB647" s="207">
        <v>92.33</v>
      </c>
      <c r="AD647" s="210" t="s">
        <v>28309</v>
      </c>
      <c r="AE647" s="207" t="s">
        <v>28648</v>
      </c>
      <c r="AF647" s="207" t="s">
        <v>27649</v>
      </c>
    </row>
    <row r="648" spans="1:32" ht="15.95">
      <c r="A648" s="261" t="str" cm="1">
        <f t="array" ref="A648">IFERROR(_xlfn.TEXTJOIN(CHAR(10),TRUE,_xlfn._xlws.FILTER(AOM[AOM],AOM[ilri_code]=$G648)),"No AOM Match")</f>
        <v>No AOM Match</v>
      </c>
      <c r="B648" s="261" t="str" cm="1">
        <f t="array" ref="B648">IFERROR(_xlfn.TEXTJOIN(CHAR(10),TRUE,_xlfn._xlws.FILTER(AOM[Edge_Value],AOM[ilri_code]=$G648)),"No AOM Match")</f>
        <v>No AOM Match</v>
      </c>
      <c r="C648" s="261" t="str" cm="1">
        <f t="array" ref="C648">IFERROR(
  _xlfn.TEXTJOIN(
    CHAR(10),
    TRUE,
    SUBSTITUTE(
      _xlfn._xlws.FILTER(AOM[Path], AOM[ilri_code]=$G648),
      "Management/Livestock Management/Feed Characteristic/Feed Composition/Feed Ingredient/",
      ""
    )
  ),
  "No AOM Match"
)</f>
        <v>No AOM Match</v>
      </c>
      <c r="D648" s="261" t="e" cm="1" vm="2">
        <f t="array" ref="D648">_xlfn.TEXTJOIN(CHAR(10),TRUE,_xlfn._xlws.FILTER(AE$2:AE$952,$AD$2:$AD$952=$G648))</f>
        <v>#VALUE!</v>
      </c>
      <c r="F648" s="228" t="e" cm="1" vm="2">
        <f t="array" ref="F648">_xlfn.TEXTJOIN(CHAR(10),TRUE,_xlfn._xlws.FILTER(AF$2:AF$952,$AD$2:$AD$952=$G648))</f>
        <v>#VALUE!</v>
      </c>
      <c r="G648" s="210" t="s">
        <v>28649</v>
      </c>
      <c r="L648" s="207">
        <v>8.09</v>
      </c>
      <c r="O648" s="207">
        <v>68.44</v>
      </c>
      <c r="Y648" s="207">
        <v>5.29</v>
      </c>
      <c r="Z648" s="207">
        <v>26.54</v>
      </c>
      <c r="AA648" s="207">
        <v>17.75</v>
      </c>
      <c r="AB648" s="207">
        <v>91.54</v>
      </c>
      <c r="AD648" s="210" t="s">
        <v>28311</v>
      </c>
      <c r="AE648" s="207" t="s">
        <v>28650</v>
      </c>
      <c r="AF648" s="207" t="s">
        <v>27649</v>
      </c>
    </row>
    <row r="649" spans="1:32" ht="15.95">
      <c r="A649" s="261" t="str" cm="1">
        <f t="array" ref="A649">IFERROR(_xlfn.TEXTJOIN(CHAR(10),TRUE,_xlfn._xlws.FILTER(AOM[AOM],AOM[ilri_code]=$G649)),"No AOM Match")</f>
        <v>No AOM Match</v>
      </c>
      <c r="B649" s="261" t="str" cm="1">
        <f t="array" ref="B649">IFERROR(_xlfn.TEXTJOIN(CHAR(10),TRUE,_xlfn._xlws.FILTER(AOM[Edge_Value],AOM[ilri_code]=$G649)),"No AOM Match")</f>
        <v>No AOM Match</v>
      </c>
      <c r="C649" s="261" t="str" cm="1">
        <f t="array" ref="C649">IFERROR(
  _xlfn.TEXTJOIN(
    CHAR(10),
    TRUE,
    SUBSTITUTE(
      _xlfn._xlws.FILTER(AOM[Path], AOM[ilri_code]=$G649),
      "Management/Livestock Management/Feed Characteristic/Feed Composition/Feed Ingredient/",
      ""
    )
  ),
  "No AOM Match"
)</f>
        <v>No AOM Match</v>
      </c>
      <c r="D649" s="261" t="e" cm="1" vm="2">
        <f t="array" ref="D649">_xlfn.TEXTJOIN(CHAR(10),TRUE,_xlfn._xlws.FILTER(AE$2:AE$952,$AD$2:$AD$952=$G649))</f>
        <v>#VALUE!</v>
      </c>
      <c r="F649" s="228" t="e" cm="1" vm="2">
        <f t="array" ref="F649">_xlfn.TEXTJOIN(CHAR(10),TRUE,_xlfn._xlws.FILTER(AF$2:AF$952,$AD$2:$AD$952=$G649))</f>
        <v>#VALUE!</v>
      </c>
      <c r="G649" s="210" t="s">
        <v>28651</v>
      </c>
      <c r="L649" s="207">
        <v>7.0295555555555556</v>
      </c>
      <c r="O649" s="207">
        <v>52.705111111111108</v>
      </c>
      <c r="W649" s="207">
        <v>88.936666666666667</v>
      </c>
      <c r="X649" s="207">
        <v>13.070666666666662</v>
      </c>
      <c r="Y649" s="207">
        <v>14.263333333333334</v>
      </c>
      <c r="Z649" s="207">
        <v>49.507777777777775</v>
      </c>
      <c r="AA649" s="207">
        <v>46.017555555555553</v>
      </c>
      <c r="AB649" s="207">
        <v>93.266222222222211</v>
      </c>
      <c r="AD649" s="210" t="s">
        <v>28330</v>
      </c>
      <c r="AE649" s="207" t="s">
        <v>28652</v>
      </c>
      <c r="AF649" s="207" t="s">
        <v>27649</v>
      </c>
    </row>
    <row r="650" spans="1:32" ht="15.95">
      <c r="A650" s="261" t="str" cm="1">
        <f t="array" ref="A650">IFERROR(_xlfn.TEXTJOIN(CHAR(10),TRUE,_xlfn._xlws.FILTER(AOM[AOM],AOM[ilri_code]=$G650)),"No AOM Match")</f>
        <v>No AOM Match</v>
      </c>
      <c r="B650" s="261" t="str" cm="1">
        <f t="array" ref="B650">IFERROR(_xlfn.TEXTJOIN(CHAR(10),TRUE,_xlfn._xlws.FILTER(AOM[Edge_Value],AOM[ilri_code]=$G650)),"No AOM Match")</f>
        <v>No AOM Match</v>
      </c>
      <c r="C650" s="261" t="str" cm="1">
        <f t="array" ref="C650">IFERROR(
  _xlfn.TEXTJOIN(
    CHAR(10),
    TRUE,
    SUBSTITUTE(
      _xlfn._xlws.FILTER(AOM[Path], AOM[ilri_code]=$G650),
      "Management/Livestock Management/Feed Characteristic/Feed Composition/Feed Ingredient/",
      ""
    )
  ),
  "No AOM Match"
)</f>
        <v>No AOM Match</v>
      </c>
      <c r="D650" s="261" t="e" cm="1" vm="2">
        <f t="array" ref="D650">_xlfn.TEXTJOIN(CHAR(10),TRUE,_xlfn._xlws.FILTER(AE$2:AE$952,$AD$2:$AD$952=$G650))</f>
        <v>#VALUE!</v>
      </c>
      <c r="F650" s="228" t="e" cm="1" vm="2">
        <f t="array" ref="F650">_xlfn.TEXTJOIN(CHAR(10),TRUE,_xlfn._xlws.FILTER(AF$2:AF$952,$AD$2:$AD$952=$G650))</f>
        <v>#VALUE!</v>
      </c>
      <c r="G650" s="210" t="s">
        <v>28653</v>
      </c>
      <c r="L650" s="207">
        <v>6.8866666666666667</v>
      </c>
      <c r="O650" s="207">
        <v>49.29</v>
      </c>
      <c r="W650" s="207">
        <v>86.38666666666667</v>
      </c>
      <c r="X650" s="207">
        <v>8.2999999999999989</v>
      </c>
      <c r="Y650" s="207">
        <v>10.536666666666667</v>
      </c>
      <c r="Z650" s="207">
        <v>57.386666666666663</v>
      </c>
      <c r="AA650" s="207">
        <v>51.569999999999993</v>
      </c>
      <c r="AB650" s="207">
        <v>91.589999999999989</v>
      </c>
      <c r="AD650" s="210" t="s">
        <v>27739</v>
      </c>
      <c r="AE650" s="207" t="s">
        <v>28654</v>
      </c>
      <c r="AF650" s="207" t="s">
        <v>27649</v>
      </c>
    </row>
    <row r="651" spans="1:32" ht="15.95">
      <c r="A651" s="261" t="str" cm="1">
        <f t="array" ref="A651">IFERROR(_xlfn.TEXTJOIN(CHAR(10),TRUE,_xlfn._xlws.FILTER(AOM[AOM],AOM[ilri_code]=$G651)),"No AOM Match")</f>
        <v>No AOM Match</v>
      </c>
      <c r="B651" s="261" t="str" cm="1">
        <f t="array" ref="B651">IFERROR(_xlfn.TEXTJOIN(CHAR(10),TRUE,_xlfn._xlws.FILTER(AOM[Edge_Value],AOM[ilri_code]=$G651)),"No AOM Match")</f>
        <v>No AOM Match</v>
      </c>
      <c r="C651" s="261" t="str" cm="1">
        <f t="array" ref="C651">IFERROR(
  _xlfn.TEXTJOIN(
    CHAR(10),
    TRUE,
    SUBSTITUTE(
      _xlfn._xlws.FILTER(AOM[Path], AOM[ilri_code]=$G651),
      "Management/Livestock Management/Feed Characteristic/Feed Composition/Feed Ingredient/",
      ""
    )
  ),
  "No AOM Match"
)</f>
        <v>No AOM Match</v>
      </c>
      <c r="D651" s="261" t="e" cm="1" vm="2">
        <f t="array" ref="D651">_xlfn.TEXTJOIN(CHAR(10),TRUE,_xlfn._xlws.FILTER(AE$2:AE$952,$AD$2:$AD$952=$G651))</f>
        <v>#VALUE!</v>
      </c>
      <c r="F651" s="228" t="e" cm="1" vm="2">
        <f t="array" ref="F651">_xlfn.TEXTJOIN(CHAR(10),TRUE,_xlfn._xlws.FILTER(AF$2:AF$952,$AD$2:$AD$952=$G651))</f>
        <v>#VALUE!</v>
      </c>
      <c r="G651" s="210" t="s">
        <v>28655</v>
      </c>
      <c r="L651" s="207">
        <v>7.3</v>
      </c>
      <c r="O651" s="207">
        <v>51.83</v>
      </c>
      <c r="W651" s="207">
        <v>85.65</v>
      </c>
      <c r="X651" s="207">
        <v>9.01</v>
      </c>
      <c r="Y651" s="207">
        <v>11.12</v>
      </c>
      <c r="Z651" s="207">
        <v>60.78</v>
      </c>
      <c r="AA651" s="207">
        <v>54.98</v>
      </c>
      <c r="AB651" s="207">
        <v>90.15</v>
      </c>
      <c r="AD651" s="210" t="s">
        <v>21440</v>
      </c>
      <c r="AE651" s="207" t="s">
        <v>21445</v>
      </c>
      <c r="AF651" s="207" t="s">
        <v>27649</v>
      </c>
    </row>
    <row r="652" spans="1:32" ht="15.95">
      <c r="A652" s="261" t="str" cm="1">
        <f t="array" ref="A652">IFERROR(_xlfn.TEXTJOIN(CHAR(10),TRUE,_xlfn._xlws.FILTER(AOM[AOM],AOM[ilri_code]=$G652)),"No AOM Match")</f>
        <v>No AOM Match</v>
      </c>
      <c r="B652" s="261" t="str" cm="1">
        <f t="array" ref="B652">IFERROR(_xlfn.TEXTJOIN(CHAR(10),TRUE,_xlfn._xlws.FILTER(AOM[Edge_Value],AOM[ilri_code]=$G652)),"No AOM Match")</f>
        <v>No AOM Match</v>
      </c>
      <c r="C652" s="261" t="str" cm="1">
        <f t="array" ref="C652">IFERROR(
  _xlfn.TEXTJOIN(
    CHAR(10),
    TRUE,
    SUBSTITUTE(
      _xlfn._xlws.FILTER(AOM[Path], AOM[ilri_code]=$G652),
      "Management/Livestock Management/Feed Characteristic/Feed Composition/Feed Ingredient/",
      ""
    )
  ),
  "No AOM Match"
)</f>
        <v>No AOM Match</v>
      </c>
      <c r="D652" s="268" t="e" cm="1" vm="2">
        <f t="array" ref="D652">_xlfn.TEXTJOIN(CHAR(10),TRUE,_xlfn._xlws.FILTER(AE$2:AE$952,$AD$2:$AD$952=$G652))</f>
        <v>#VALUE!</v>
      </c>
      <c r="E652" s="269"/>
      <c r="F652" s="228" t="e" cm="1" vm="2">
        <f t="array" ref="F652">_xlfn.TEXTJOIN(CHAR(10),TRUE,_xlfn._xlws.FILTER(AF$2:AF$952,$AD$2:$AD$952=$G652))</f>
        <v>#VALUE!</v>
      </c>
      <c r="G652" s="210" t="s">
        <v>28656</v>
      </c>
      <c r="L652" s="207">
        <v>7.6620000000000008</v>
      </c>
      <c r="O652" s="207">
        <v>53.65</v>
      </c>
      <c r="W652" s="207">
        <v>96.346000000000004</v>
      </c>
      <c r="X652" s="207">
        <v>11.757999999999999</v>
      </c>
      <c r="Y652" s="207">
        <v>14.718</v>
      </c>
      <c r="Z652" s="207">
        <v>66.972000000000008</v>
      </c>
      <c r="AA652" s="207">
        <v>58.429999999999993</v>
      </c>
      <c r="AB652" s="207">
        <v>92.314000000000007</v>
      </c>
      <c r="AD652" s="210" t="s">
        <v>28369</v>
      </c>
      <c r="AE652" s="207" t="s">
        <v>28657</v>
      </c>
      <c r="AF652" s="207" t="s">
        <v>27649</v>
      </c>
    </row>
    <row r="653" spans="1:32" ht="15.95">
      <c r="A653" s="261" t="str" cm="1">
        <f t="array" ref="A653">IFERROR(_xlfn.TEXTJOIN(CHAR(10),TRUE,_xlfn._xlws.FILTER(AOM[AOM],AOM[ilri_code]=$G653)),"No AOM Match")</f>
        <v>No AOM Match</v>
      </c>
      <c r="B653" s="261" t="str" cm="1">
        <f t="array" ref="B653">IFERROR(_xlfn.TEXTJOIN(CHAR(10),TRUE,_xlfn._xlws.FILTER(AOM[Edge_Value],AOM[ilri_code]=$G653)),"No AOM Match")</f>
        <v>No AOM Match</v>
      </c>
      <c r="C653" s="262" t="str" cm="1">
        <f t="array" ref="C653">IFERROR(
  _xlfn.TEXTJOIN(
    CHAR(10),
    TRUE,
    SUBSTITUTE(
      _xlfn._xlws.FILTER(AOM[Path], AOM[ilri_code]=$G653),
      "Management/Livestock Management/Feed Characteristic/Feed Composition/Feed Ingredient/",
      ""
    )
  ),
  "No AOM Match"
)</f>
        <v>No AOM Match</v>
      </c>
      <c r="D653" s="261" t="e" cm="1" vm="2">
        <f t="array" ref="D653">_xlfn.TEXTJOIN(CHAR(10),TRUE,_xlfn._xlws.FILTER(AE$2:AE$952,$AD$2:$AD$952=$G653))</f>
        <v>#VALUE!</v>
      </c>
      <c r="F653" s="228" t="e" cm="1" vm="2">
        <f t="array" ref="F653">_xlfn.TEXTJOIN(CHAR(10),TRUE,_xlfn._xlws.FILTER(AF$2:AF$952,$AD$2:$AD$952=$G653))</f>
        <v>#VALUE!</v>
      </c>
      <c r="G653" s="210" t="s">
        <v>28658</v>
      </c>
      <c r="L653" s="207">
        <v>7.3299999999999992</v>
      </c>
      <c r="O653" s="207">
        <v>51.34</v>
      </c>
      <c r="W653" s="207">
        <v>90.016666666666666</v>
      </c>
      <c r="X653" s="207">
        <v>7.3533333333333326</v>
      </c>
      <c r="Y653" s="207">
        <v>6.0166666666666666</v>
      </c>
      <c r="Z653" s="207">
        <v>70.38333333333334</v>
      </c>
      <c r="AA653" s="207">
        <v>42.660000000000004</v>
      </c>
      <c r="AB653" s="207">
        <v>93.82</v>
      </c>
      <c r="AD653" s="210" t="s">
        <v>28038</v>
      </c>
      <c r="AE653" s="207" t="s">
        <v>28659</v>
      </c>
      <c r="AF653" s="207" t="s">
        <v>27649</v>
      </c>
    </row>
    <row r="654" spans="1:32" ht="15.95">
      <c r="A654" s="261" t="str" cm="1">
        <f t="array" ref="A654">IFERROR(_xlfn.TEXTJOIN(CHAR(10),TRUE,_xlfn._xlws.FILTER(AOM[AOM],AOM[ilri_code]=$G654)),"No AOM Match")</f>
        <v>AOM_001435</v>
      </c>
      <c r="B654" s="261" t="str" cm="1">
        <f t="array" ref="B654">IFERROR(_xlfn.TEXTJOIN(CHAR(10),TRUE,_xlfn._xlws.FILTER(AOM[Edge_Value],AOM[ilri_code]=$G654)),"No AOM Match")</f>
        <v>Mango</v>
      </c>
      <c r="C654" s="261" t="str" cm="1">
        <f t="array" ref="C654">IFERROR(
  _xlfn.TEXTJOIN(
    CHAR(10),
    TRUE,
    SUBSTITUTE(
      _xlfn._xlws.FILTER(AOM[Path], AOM[ilri_code]=$G654),
      "Management/Livestock Management/Feed Characteristic/Feed Composition/Feed Ingredient/",
      ""
    )
  ),
  "No AOM Match"
)</f>
        <v>Crop Product/Fruit Products/Mango</v>
      </c>
      <c r="D654" s="261" t="e" cm="1" vm="2">
        <f t="array" ref="D654">_xlfn.TEXTJOIN(CHAR(10),TRUE,_xlfn._xlws.FILTER(AE$2:AE$952,$AD$2:$AD$952=$G654))</f>
        <v>#VALUE!</v>
      </c>
      <c r="F654" s="228" t="e" cm="1" vm="2">
        <f t="array" ref="F654">_xlfn.TEXTJOIN(CHAR(10),TRUE,_xlfn._xlws.FILTER(AF$2:AF$952,$AD$2:$AD$952=$G654))</f>
        <v>#VALUE!</v>
      </c>
      <c r="G654" s="210" t="s">
        <v>20405</v>
      </c>
      <c r="I654" s="207">
        <v>3.415</v>
      </c>
      <c r="J654" s="207">
        <v>0.83000000000000007</v>
      </c>
      <c r="W654" s="207">
        <v>96.757499999999993</v>
      </c>
      <c r="X654" s="207">
        <v>3.52</v>
      </c>
      <c r="Z654" s="207">
        <v>42.307500000000005</v>
      </c>
      <c r="AA654" s="207">
        <v>35.239999999999995</v>
      </c>
      <c r="AB654" s="207">
        <v>93.23</v>
      </c>
      <c r="AD654" s="210" t="s">
        <v>28375</v>
      </c>
      <c r="AE654" s="207" t="s">
        <v>28660</v>
      </c>
      <c r="AF654" s="207" t="s">
        <v>27649</v>
      </c>
    </row>
    <row r="655" spans="1:32" ht="15.95">
      <c r="A655" s="261" t="str" cm="1">
        <f t="array" ref="A655">IFERROR(_xlfn.TEXTJOIN(CHAR(10),TRUE,_xlfn._xlws.FILTER(AOM[AOM],AOM[ilri_code]=$G655)),"No AOM Match")</f>
        <v>No AOM Match</v>
      </c>
      <c r="B655" s="261" t="str" cm="1">
        <f t="array" ref="B655">IFERROR(_xlfn.TEXTJOIN(CHAR(10),TRUE,_xlfn._xlws.FILTER(AOM[Edge_Value],AOM[ilri_code]=$G655)),"No AOM Match")</f>
        <v>No AOM Match</v>
      </c>
      <c r="C655" s="261" t="str" cm="1">
        <f t="array" ref="C655">IFERROR(
  _xlfn.TEXTJOIN(
    CHAR(10),
    TRUE,
    SUBSTITUTE(
      _xlfn._xlws.FILTER(AOM[Path], AOM[ilri_code]=$G655),
      "Management/Livestock Management/Feed Characteristic/Feed Composition/Feed Ingredient/",
      ""
    )
  ),
  "No AOM Match"
)</f>
        <v>No AOM Match</v>
      </c>
      <c r="D655" s="261" t="e" cm="1" vm="2">
        <f t="array" ref="D655">_xlfn.TEXTJOIN(CHAR(10),TRUE,_xlfn._xlws.FILTER(AE$2:AE$952,$AD$2:$AD$952=$G655))</f>
        <v>#VALUE!</v>
      </c>
      <c r="F655" s="228" t="e" cm="1" vm="2">
        <f t="array" ref="F655">_xlfn.TEXTJOIN(CHAR(10),TRUE,_xlfn._xlws.FILTER(AF$2:AF$952,$AD$2:$AD$952=$G655))</f>
        <v>#VALUE!</v>
      </c>
      <c r="G655" s="210" t="s">
        <v>28661</v>
      </c>
      <c r="L655" s="207">
        <v>6.5755555555555558</v>
      </c>
      <c r="O655" s="207">
        <v>47.915555555555557</v>
      </c>
      <c r="W655" s="207">
        <v>86.801111111111126</v>
      </c>
      <c r="X655" s="207">
        <v>8.9466666666666672</v>
      </c>
      <c r="Y655" s="207">
        <v>7.4211111111111121</v>
      </c>
      <c r="Z655" s="207">
        <v>66.085555555555544</v>
      </c>
      <c r="AA655" s="207">
        <v>43.975555555555552</v>
      </c>
      <c r="AB655" s="207">
        <v>93.505555555555546</v>
      </c>
      <c r="AD655" s="210" t="s">
        <v>28377</v>
      </c>
      <c r="AE655" s="207" t="s">
        <v>28662</v>
      </c>
      <c r="AF655" s="207" t="s">
        <v>27649</v>
      </c>
    </row>
    <row r="656" spans="1:32" ht="32.1">
      <c r="A656" s="261" t="str" cm="1">
        <f t="array" ref="A656">IFERROR(_xlfn.TEXTJOIN(CHAR(10),TRUE,_xlfn._xlws.FILTER(AOM[AOM],AOM[ilri_code]=$G656)),"No AOM Match")</f>
        <v>AOM_001481</v>
      </c>
      <c r="B656" s="261" t="str" cm="1">
        <f t="array" ref="B656">IFERROR(_xlfn.TEXTJOIN(CHAR(10),TRUE,_xlfn._xlws.FILTER(AOM[Edge_Value],AOM[ilri_code]=$G656)),"No AOM Match")</f>
        <v>Melinis repens</v>
      </c>
      <c r="C656" s="261" t="str" cm="1">
        <f t="array" ref="C656">IFERROR(
  _xlfn.TEXTJOIN(
    CHAR(10),
    TRUE,
    SUBSTITUTE(
      _xlfn._xlws.FILTER(AOM[Path], AOM[ilri_code]=$G656),
      "Management/Livestock Management/Feed Characteristic/Feed Composition/Feed Ingredient/",
      ""
    )
  ),
  "No AOM Match"
)</f>
        <v>Forage Plants/Cereal and Grass Forages/Melinis repens</v>
      </c>
      <c r="D656" s="261" t="e" cm="1" vm="2">
        <f t="array" ref="D656">_xlfn.TEXTJOIN(CHAR(10),TRUE,_xlfn._xlws.FILTER(AE$2:AE$952,$AD$2:$AD$952=$G656))</f>
        <v>#VALUE!</v>
      </c>
      <c r="F656" s="228" t="e" cm="1" vm="2">
        <f t="array" ref="F656">_xlfn.TEXTJOIN(CHAR(10),TRUE,_xlfn._xlws.FILTER(AF$2:AF$952,$AD$2:$AD$952=$G656))</f>
        <v>#VALUE!</v>
      </c>
      <c r="G656" s="210" t="s">
        <v>21238</v>
      </c>
      <c r="I656" s="207">
        <v>2.2000000000000002</v>
      </c>
      <c r="J656" s="207">
        <v>1</v>
      </c>
      <c r="P656" s="207">
        <v>13.59</v>
      </c>
      <c r="Q656" s="207">
        <v>86.33</v>
      </c>
      <c r="R656" s="207">
        <v>19.5</v>
      </c>
      <c r="S656" s="207">
        <v>8.02</v>
      </c>
      <c r="T656" s="207">
        <v>1.6</v>
      </c>
      <c r="U656" s="207">
        <v>97.45</v>
      </c>
      <c r="V656" s="207">
        <v>63.01</v>
      </c>
      <c r="W656" s="207">
        <v>94.53</v>
      </c>
      <c r="X656" s="207">
        <v>3.44</v>
      </c>
      <c r="Z656" s="207">
        <v>81.56</v>
      </c>
      <c r="AA656" s="207">
        <v>45.4</v>
      </c>
      <c r="AB656" s="207">
        <v>93.48</v>
      </c>
      <c r="AD656" s="210" t="s">
        <v>28380</v>
      </c>
      <c r="AE656" s="207" t="s">
        <v>21194</v>
      </c>
      <c r="AF656" s="207" t="s">
        <v>27649</v>
      </c>
    </row>
    <row r="657" spans="1:32" ht="15.95">
      <c r="A657" s="261" t="str" cm="1">
        <f t="array" ref="A657">IFERROR(_xlfn.TEXTJOIN(CHAR(10),TRUE,_xlfn._xlws.FILTER(AOM[AOM],AOM[ilri_code]=$G657)),"No AOM Match")</f>
        <v>No AOM Match</v>
      </c>
      <c r="B657" s="261" t="str" cm="1">
        <f t="array" ref="B657">IFERROR(_xlfn.TEXTJOIN(CHAR(10),TRUE,_xlfn._xlws.FILTER(AOM[Edge_Value],AOM[ilri_code]=$G657)),"No AOM Match")</f>
        <v>No AOM Match</v>
      </c>
      <c r="C657" s="261" t="str" cm="1">
        <f t="array" ref="C657">IFERROR(
  _xlfn.TEXTJOIN(
    CHAR(10),
    TRUE,
    SUBSTITUTE(
      _xlfn._xlws.FILTER(AOM[Path], AOM[ilri_code]=$G657),
      "Management/Livestock Management/Feed Characteristic/Feed Composition/Feed Ingredient/",
      ""
    )
  ),
  "No AOM Match"
)</f>
        <v>No AOM Match</v>
      </c>
      <c r="D657" s="261" t="e" cm="1" vm="2">
        <f t="array" ref="D657">_xlfn.TEXTJOIN(CHAR(10),TRUE,_xlfn._xlws.FILTER(AE$2:AE$952,$AD$2:$AD$952=$G657))</f>
        <v>#VALUE!</v>
      </c>
      <c r="F657" s="228" t="e" cm="1" vm="2">
        <f t="array" ref="F657">_xlfn.TEXTJOIN(CHAR(10),TRUE,_xlfn._xlws.FILTER(AF$2:AF$952,$AD$2:$AD$952=$G657))</f>
        <v>#VALUE!</v>
      </c>
      <c r="G657" s="210" t="s">
        <v>28663</v>
      </c>
      <c r="W657" s="207">
        <v>100</v>
      </c>
      <c r="AD657" s="210" t="s">
        <v>28384</v>
      </c>
      <c r="AE657" s="207" t="s">
        <v>28664</v>
      </c>
      <c r="AF657" s="207" t="s">
        <v>27649</v>
      </c>
    </row>
    <row r="658" spans="1:32" ht="15.95">
      <c r="A658" s="261" t="str" cm="1">
        <f t="array" ref="A658">IFERROR(_xlfn.TEXTJOIN(CHAR(10),TRUE,_xlfn._xlws.FILTER(AOM[AOM],AOM[ilri_code]=$G658)),"No AOM Match")</f>
        <v>No AOM Match</v>
      </c>
      <c r="B658" s="261" t="str" cm="1">
        <f t="array" ref="B658">IFERROR(_xlfn.TEXTJOIN(CHAR(10),TRUE,_xlfn._xlws.FILTER(AOM[Edge_Value],AOM[ilri_code]=$G658)),"No AOM Match")</f>
        <v>No AOM Match</v>
      </c>
      <c r="C658" s="261" t="str" cm="1">
        <f t="array" ref="C658">IFERROR(
  _xlfn.TEXTJOIN(
    CHAR(10),
    TRUE,
    SUBSTITUTE(
      _xlfn._xlws.FILTER(AOM[Path], AOM[ilri_code]=$G658),
      "Management/Livestock Management/Feed Characteristic/Feed Composition/Feed Ingredient/",
      ""
    )
  ),
  "No AOM Match"
)</f>
        <v>No AOM Match</v>
      </c>
      <c r="D658" s="261" t="e" cm="1" vm="2">
        <f t="array" ref="D658">_xlfn.TEXTJOIN(CHAR(10),TRUE,_xlfn._xlws.FILTER(AE$2:AE$952,$AD$2:$AD$952=$G658))</f>
        <v>#VALUE!</v>
      </c>
      <c r="F658" s="228" t="e" cm="1" vm="2">
        <f t="array" ref="F658">_xlfn.TEXTJOIN(CHAR(10),TRUE,_xlfn._xlws.FILTER(AF$2:AF$952,$AD$2:$AD$952=$G658))</f>
        <v>#VALUE!</v>
      </c>
      <c r="G658" s="210" t="s">
        <v>28665</v>
      </c>
      <c r="K658" s="207">
        <v>7.87</v>
      </c>
      <c r="L658" s="207">
        <v>12.3</v>
      </c>
      <c r="M658" s="207">
        <v>5.56</v>
      </c>
      <c r="N658" s="207">
        <v>8.2799999999999994</v>
      </c>
      <c r="O658" s="207">
        <v>79.72</v>
      </c>
      <c r="W658" s="207">
        <v>95.36</v>
      </c>
      <c r="X658" s="207">
        <v>11.88</v>
      </c>
      <c r="Y658" s="207">
        <v>4.22</v>
      </c>
      <c r="Z658" s="207">
        <v>16.559999999999999</v>
      </c>
      <c r="AA658" s="207">
        <v>15.63</v>
      </c>
      <c r="AB658" s="207">
        <v>91.2</v>
      </c>
      <c r="AD658" s="210" t="s">
        <v>21387</v>
      </c>
      <c r="AE658" s="207" t="s">
        <v>28666</v>
      </c>
      <c r="AF658" s="207" t="s">
        <v>27649</v>
      </c>
    </row>
    <row r="659" spans="1:32" ht="32.1">
      <c r="A659" s="261" t="str" cm="1">
        <f t="array" ref="A659">IFERROR(_xlfn.TEXTJOIN(CHAR(10),TRUE,_xlfn._xlws.FILTER(AOM[AOM],AOM[ilri_code]=$G659)),"No AOM Match")</f>
        <v>No AOM Match</v>
      </c>
      <c r="B659" s="261" t="str" cm="1">
        <f t="array" ref="B659">IFERROR(_xlfn.TEXTJOIN(CHAR(10),TRUE,_xlfn._xlws.FILTER(AOM[Edge_Value],AOM[ilri_code]=$G659)),"No AOM Match")</f>
        <v>No AOM Match</v>
      </c>
      <c r="C659" s="261" t="str" cm="1">
        <f t="array" ref="C659">IFERROR(
  _xlfn.TEXTJOIN(
    CHAR(10),
    TRUE,
    SUBSTITUTE(
      _xlfn._xlws.FILTER(AOM[Path], AOM[ilri_code]=$G659),
      "Management/Livestock Management/Feed Characteristic/Feed Composition/Feed Ingredient/",
      ""
    )
  ),
  "No AOM Match"
)</f>
        <v>No AOM Match</v>
      </c>
      <c r="D659" s="261" t="e" cm="1" vm="2">
        <f t="array" ref="D659">_xlfn.TEXTJOIN(CHAR(10),TRUE,_xlfn._xlws.FILTER(AE$2:AE$952,$AD$2:$AD$952=$G659))</f>
        <v>#VALUE!</v>
      </c>
      <c r="F659" s="228" t="e" cm="1" vm="2">
        <f t="array" ref="F659">_xlfn.TEXTJOIN(CHAR(10),TRUE,_xlfn._xlws.FILTER(AF$2:AF$952,$AD$2:$AD$952=$G659))</f>
        <v>#VALUE!</v>
      </c>
      <c r="G659" s="210" t="s">
        <v>28667</v>
      </c>
      <c r="L659" s="207">
        <v>8.2949999999999999</v>
      </c>
      <c r="O659" s="207">
        <v>57.344999999999999</v>
      </c>
      <c r="W659" s="207">
        <v>93.44</v>
      </c>
      <c r="X659" s="207">
        <v>12.065</v>
      </c>
      <c r="Y659" s="207">
        <v>9.11</v>
      </c>
      <c r="Z659" s="207">
        <v>49.4</v>
      </c>
      <c r="AA659" s="207">
        <v>49.515000000000001</v>
      </c>
      <c r="AB659" s="207">
        <v>92.875</v>
      </c>
      <c r="AD659" s="210" t="s">
        <v>28401</v>
      </c>
      <c r="AE659" s="207" t="s">
        <v>28668</v>
      </c>
      <c r="AF659" s="207" t="s">
        <v>27649</v>
      </c>
    </row>
    <row r="660" spans="1:32" ht="15.95">
      <c r="A660" s="261" t="str" cm="1">
        <f t="array" ref="A660">IFERROR(_xlfn.TEXTJOIN(CHAR(10),TRUE,_xlfn._xlws.FILTER(AOM[AOM],AOM[ilri_code]=$G660)),"No AOM Match")</f>
        <v>AOM_001632
AOM_001314</v>
      </c>
      <c r="B660" s="261" t="str" cm="1">
        <f t="array" ref="B660">IFERROR(_xlfn.TEXTJOIN(CHAR(10),TRUE,_xlfn._xlws.FILTER(AOM[Edge_Value],AOM[ilri_code]=$G660)),"No AOM Match")</f>
        <v>Pigeon Pea Dried
Pigeon Pea</v>
      </c>
      <c r="C660" s="261" t="str" cm="1">
        <f t="array" ref="C660">IFERROR(
  _xlfn.TEXTJOIN(
    CHAR(10),
    TRUE,
    SUBSTITUTE(
      _xlfn._xlws.FILTER(AOM[Path], AOM[ilri_code]=$G660),
      "Management/Livestock Management/Feed Characteristic/Feed Composition/Feed Ingredient/",
      ""
    )
  ),
  "No AOM Match"
)</f>
        <v>Crop Byproduct/Legume Products/Pigeon Pea/Pigeon Pea Dried
Crop Byproduct/Legume Products/Pigeon Pea</v>
      </c>
      <c r="D660" s="261" t="e" cm="1" vm="2">
        <f t="array" ref="D660">_xlfn.TEXTJOIN(CHAR(10),TRUE,_xlfn._xlws.FILTER(AE$2:AE$952,$AD$2:$AD$952=$G660))</f>
        <v>#VALUE!</v>
      </c>
      <c r="F660" s="228" t="e" cm="1" vm="2">
        <f t="array" ref="F660">_xlfn.TEXTJOIN(CHAR(10),TRUE,_xlfn._xlws.FILTER(AF$2:AF$952,$AD$2:$AD$952=$G660))</f>
        <v>#VALUE!</v>
      </c>
      <c r="G660" s="210" t="s">
        <v>19677</v>
      </c>
      <c r="I660" s="207">
        <v>7.6</v>
      </c>
      <c r="J660" s="207">
        <v>2.4585365853658541</v>
      </c>
      <c r="K660" s="207">
        <v>4.7126815642458331</v>
      </c>
      <c r="L660" s="207">
        <v>7.8343100303951561</v>
      </c>
      <c r="M660" s="207">
        <v>2.001030415890781</v>
      </c>
      <c r="N660" s="207">
        <v>4.3135754189944731</v>
      </c>
      <c r="O660" s="207">
        <v>53.866022727272735</v>
      </c>
      <c r="W660" s="207">
        <v>89.90190642110521</v>
      </c>
      <c r="X660" s="207">
        <v>16.927481626653687</v>
      </c>
      <c r="Y660" s="207">
        <v>14.346982758620685</v>
      </c>
      <c r="Z660" s="207">
        <v>50.418261091279952</v>
      </c>
      <c r="AA660" s="207">
        <v>33.855517241379289</v>
      </c>
      <c r="AB660" s="207">
        <v>92.268835046499973</v>
      </c>
      <c r="AD660" s="210" t="s">
        <v>28403</v>
      </c>
      <c r="AE660" s="207" t="s">
        <v>28669</v>
      </c>
      <c r="AF660" s="207" t="s">
        <v>27649</v>
      </c>
    </row>
    <row r="661" spans="1:32" ht="15.95">
      <c r="A661" s="261" t="str" cm="1">
        <f t="array" ref="A661">IFERROR(_xlfn.TEXTJOIN(CHAR(10),TRUE,_xlfn._xlws.FILTER(AOM[AOM],AOM[ilri_code]=$G661)),"No AOM Match")</f>
        <v>No AOM Match</v>
      </c>
      <c r="B661" s="261" t="str" cm="1">
        <f t="array" ref="B661">IFERROR(_xlfn.TEXTJOIN(CHAR(10),TRUE,_xlfn._xlws.FILTER(AOM[Edge_Value],AOM[ilri_code]=$G661)),"No AOM Match")</f>
        <v>No AOM Match</v>
      </c>
      <c r="C661" s="261" t="str" cm="1">
        <f t="array" ref="C661">IFERROR(
  _xlfn.TEXTJOIN(
    CHAR(10),
    TRUE,
    SUBSTITUTE(
      _xlfn._xlws.FILTER(AOM[Path], AOM[ilri_code]=$G661),
      "Management/Livestock Management/Feed Characteristic/Feed Composition/Feed Ingredient/",
      ""
    )
  ),
  "No AOM Match"
)</f>
        <v>No AOM Match</v>
      </c>
      <c r="D661" s="261" t="e" cm="1" vm="2">
        <f t="array" ref="D661">_xlfn.TEXTJOIN(CHAR(10),TRUE,_xlfn._xlws.FILTER(AE$2:AE$952,$AD$2:$AD$952=$G661))</f>
        <v>#VALUE!</v>
      </c>
      <c r="F661" s="228" t="e" cm="1" vm="2">
        <f t="array" ref="F661">_xlfn.TEXTJOIN(CHAR(10),TRUE,_xlfn._xlws.FILTER(AF$2:AF$952,$AD$2:$AD$952=$G661))</f>
        <v>#VALUE!</v>
      </c>
      <c r="G661" s="210" t="s">
        <v>28670</v>
      </c>
      <c r="I661" s="207">
        <v>0.7</v>
      </c>
      <c r="J661" s="207">
        <v>1.6</v>
      </c>
      <c r="K661" s="207">
        <v>6.69</v>
      </c>
      <c r="L661" s="207">
        <v>10.67</v>
      </c>
      <c r="M661" s="207">
        <v>4.3499999999999996</v>
      </c>
      <c r="N661" s="207">
        <v>6.9</v>
      </c>
      <c r="O661" s="207">
        <v>47.61</v>
      </c>
      <c r="W661" s="207">
        <v>91.22999999999999</v>
      </c>
      <c r="X661" s="207">
        <v>8.3800000000000008</v>
      </c>
      <c r="Y661" s="207">
        <v>4.05</v>
      </c>
      <c r="Z661" s="207">
        <v>58.594999999999999</v>
      </c>
      <c r="AA661" s="207">
        <v>16.36</v>
      </c>
      <c r="AB661" s="207">
        <v>90.38</v>
      </c>
      <c r="AD661" s="210" t="s">
        <v>28411</v>
      </c>
      <c r="AE661" s="207" t="s">
        <v>28671</v>
      </c>
      <c r="AF661" s="207" t="s">
        <v>27649</v>
      </c>
    </row>
    <row r="662" spans="1:32" ht="15.95">
      <c r="A662" s="261" t="str" cm="1">
        <f t="array" ref="A662">IFERROR(_xlfn.TEXTJOIN(CHAR(10),TRUE,_xlfn._xlws.FILTER(AOM[AOM],AOM[ilri_code]=$G662)),"No AOM Match")</f>
        <v>AOM_002229</v>
      </c>
      <c r="B662" s="261" t="str" cm="1">
        <f t="array" ref="B662">IFERROR(_xlfn.TEXTJOIN(CHAR(10),TRUE,_xlfn._xlws.FILTER(AOM[Edge_Value],AOM[ilri_code]=$G662)),"No AOM Match")</f>
        <v>Desmodium uncinatum</v>
      </c>
      <c r="C662" s="261" t="str" cm="1">
        <f t="array" ref="C662">IFERROR(
  _xlfn.TEXTJOIN(
    CHAR(10),
    TRUE,
    SUBSTITUTE(
      _xlfn._xlws.FILTER(AOM[Path], AOM[ilri_code]=$G662),
      "Management/Livestock Management/Feed Characteristic/Feed Composition/Feed Ingredient/",
      ""
    )
  ),
  "No AOM Match"
)</f>
        <v>Forage Plants/Cereal and Grass Forages/Desmodium uncinatum</v>
      </c>
      <c r="D662" s="261" t="e" cm="1" vm="2">
        <f t="array" ref="D662">_xlfn.TEXTJOIN(CHAR(10),TRUE,_xlfn._xlws.FILTER(AE$2:AE$952,$AD$2:$AD$952=$G662))</f>
        <v>#VALUE!</v>
      </c>
      <c r="F662" s="228" t="e" cm="1" vm="2">
        <f t="array" ref="F662">_xlfn.TEXTJOIN(CHAR(10),TRUE,_xlfn._xlws.FILTER(AF$2:AF$952,$AD$2:$AD$952=$G662))</f>
        <v>#VALUE!</v>
      </c>
      <c r="G662" s="210" t="s">
        <v>21011</v>
      </c>
      <c r="I662" s="207">
        <v>10.63</v>
      </c>
      <c r="J662" s="207">
        <v>2.4636363636363643</v>
      </c>
      <c r="K662" s="207">
        <v>5.3077419354838717</v>
      </c>
      <c r="L662" s="207">
        <v>16.092774193548387</v>
      </c>
      <c r="M662" s="207">
        <v>2.7329032258064512</v>
      </c>
      <c r="N662" s="207">
        <v>5.1045161290322572</v>
      </c>
      <c r="O662" s="207">
        <v>47.353806451612947</v>
      </c>
      <c r="P662" s="207">
        <v>40.432272727272725</v>
      </c>
      <c r="Q662" s="207">
        <v>116.94318181818181</v>
      </c>
      <c r="R662" s="207">
        <v>19.950000000000003</v>
      </c>
      <c r="S662" s="207">
        <v>12.146842105263156</v>
      </c>
      <c r="T662" s="207">
        <v>2.6590909090909092</v>
      </c>
      <c r="U662" s="207">
        <v>2210.0119047619041</v>
      </c>
      <c r="V662" s="207">
        <v>314.81952380952379</v>
      </c>
      <c r="W662" s="207">
        <v>89.231238938053082</v>
      </c>
      <c r="X662" s="207">
        <v>14.579705014749258</v>
      </c>
      <c r="Y662" s="207">
        <v>7.240303030303032</v>
      </c>
      <c r="Z662" s="207">
        <v>51.721389728096675</v>
      </c>
      <c r="AA662" s="207">
        <v>41.244259818731095</v>
      </c>
      <c r="AB662" s="207">
        <v>90.47856304985342</v>
      </c>
      <c r="AD662" s="210" t="s">
        <v>28449</v>
      </c>
      <c r="AE662" s="207" t="s">
        <v>28672</v>
      </c>
      <c r="AF662" s="207" t="s">
        <v>27649</v>
      </c>
    </row>
    <row r="663" spans="1:32" ht="15.95">
      <c r="A663" s="261" t="str" cm="1">
        <f t="array" ref="A663">IFERROR(_xlfn.TEXTJOIN(CHAR(10),TRUE,_xlfn._xlws.FILTER(AOM[AOM],AOM[ilri_code]=$G663)),"No AOM Match")</f>
        <v>AOM_001891
AOM_001272</v>
      </c>
      <c r="B663" s="261" t="str" cm="1">
        <f t="array" ref="B663">IFERROR(_xlfn.TEXTJOIN(CHAR(10),TRUE,_xlfn._xlws.FILTER(AOM[Edge_Value],AOM[ilri_code]=$G663)),"No AOM Match")</f>
        <v>Soybean Hull
Soybean Shell</v>
      </c>
      <c r="C663" s="262" t="str" cm="1">
        <f t="array" ref="C663">IFERROR(
  _xlfn.TEXTJOIN(
    CHAR(10),
    TRUE,
    SUBSTITUTE(
      _xlfn._xlws.FILTER(AOM[Path], AOM[ilri_code]=$G663),
      "Management/Livestock Management/Feed Characteristic/Feed Composition/Feed Ingredient/",
      ""
    )
  ),
  "No AOM Match"
)</f>
        <v>Crop Byproduct/Legume ByProducts/Soybean/Soybean Hull
Crop Byproduct/Legume ByProducts/Soybean/Soybean Shell</v>
      </c>
      <c r="D663" s="263" t="e" cm="1" vm="2">
        <f t="array" ref="D663">_xlfn.TEXTJOIN(CHAR(10),TRUE,_xlfn._xlws.FILTER(AE$2:AE$952,$AD$2:$AD$952=$G663))</f>
        <v>#VALUE!</v>
      </c>
      <c r="E663" s="264"/>
      <c r="F663" s="228" t="e" cm="1" vm="2">
        <f t="array" ref="F663">_xlfn.TEXTJOIN(CHAR(10),TRUE,_xlfn._xlws.FILTER(AF$2:AF$952,$AD$2:$AD$952=$G663))</f>
        <v>#VALUE!</v>
      </c>
      <c r="G663" s="210" t="s">
        <v>19651</v>
      </c>
      <c r="W663" s="207">
        <v>82.38</v>
      </c>
      <c r="X663" s="207">
        <v>24.375</v>
      </c>
      <c r="Z663" s="207">
        <v>21.04</v>
      </c>
      <c r="AB663" s="207">
        <v>93.045000000000002</v>
      </c>
      <c r="AD663" s="210" t="s">
        <v>28458</v>
      </c>
      <c r="AE663" s="207" t="s">
        <v>28673</v>
      </c>
      <c r="AF663" s="207" t="s">
        <v>27649</v>
      </c>
    </row>
    <row r="664" spans="1:32" ht="96">
      <c r="A664" s="261" t="str" cm="1">
        <f t="array" ref="A664">IFERROR(_xlfn.TEXTJOIN(CHAR(10),TRUE,_xlfn._xlws.FILTER(AOM[AOM],AOM[ilri_code]=$G664)),"No AOM Match")</f>
        <v>No AOM Match</v>
      </c>
      <c r="B664" s="261" t="str" cm="1">
        <f t="array" ref="B664">IFERROR(_xlfn.TEXTJOIN(CHAR(10),TRUE,_xlfn._xlws.FILTER(AOM[Edge_Value],AOM[ilri_code]=$G664)),"No AOM Match")</f>
        <v>No AOM Match</v>
      </c>
      <c r="C664" s="261" t="str" cm="1">
        <f t="array" ref="C664">IFERROR(
  _xlfn.TEXTJOIN(
    CHAR(10),
    TRUE,
    SUBSTITUTE(
      _xlfn._xlws.FILTER(AOM[Path], AOM[ilri_code]=$G664),
      "Management/Livestock Management/Feed Characteristic/Feed Composition/Feed Ingredient/",
      ""
    )
  ),
  "No AOM Match"
)</f>
        <v>No AOM Match</v>
      </c>
      <c r="D664" s="261" t="e" cm="1" vm="2">
        <f t="array" ref="D664">_xlfn.TEXTJOIN(CHAR(10),TRUE,_xlfn._xlws.FILTER(AE$2:AE$952,$AD$2:$AD$952=$G664))</f>
        <v>#VALUE!</v>
      </c>
      <c r="F664" s="228" t="e" cm="1" vm="2">
        <f t="array" ref="F664">_xlfn.TEXTJOIN(CHAR(10),TRUE,_xlfn._xlws.FILTER(AF$2:AF$952,$AD$2:$AD$952=$G664))</f>
        <v>#VALUE!</v>
      </c>
      <c r="G664" s="210" t="s">
        <v>28674</v>
      </c>
      <c r="L664" s="207">
        <v>7.4157692307692287</v>
      </c>
      <c r="O664" s="207">
        <v>47.946538461538466</v>
      </c>
      <c r="X664" s="207">
        <v>4.6261538461538461</v>
      </c>
      <c r="Y664" s="207">
        <v>11.499230769230772</v>
      </c>
      <c r="Z664" s="207">
        <v>67.306153846153848</v>
      </c>
      <c r="AA664" s="207">
        <v>46.928461538461534</v>
      </c>
      <c r="AB664" s="207">
        <v>93.198076923076925</v>
      </c>
      <c r="AD664" s="210" t="s">
        <v>21413</v>
      </c>
      <c r="AE664" s="207" t="s">
        <v>21409</v>
      </c>
      <c r="AF664" s="207" t="s">
        <v>27649</v>
      </c>
    </row>
    <row r="665" spans="1:32" ht="15.95">
      <c r="A665" s="261" t="str" cm="1">
        <f t="array" ref="A665">IFERROR(_xlfn.TEXTJOIN(CHAR(10),TRUE,_xlfn._xlws.FILTER(AOM[AOM],AOM[ilri_code]=$G665)),"No AOM Match")</f>
        <v>No AOM Match</v>
      </c>
      <c r="B665" s="261" t="str" cm="1">
        <f t="array" ref="B665">IFERROR(_xlfn.TEXTJOIN(CHAR(10),TRUE,_xlfn._xlws.FILTER(AOM[Edge_Value],AOM[ilri_code]=$G665)),"No AOM Match")</f>
        <v>No AOM Match</v>
      </c>
      <c r="C665" s="261" t="str" cm="1">
        <f t="array" ref="C665">IFERROR(
  _xlfn.TEXTJOIN(
    CHAR(10),
    TRUE,
    SUBSTITUTE(
      _xlfn._xlws.FILTER(AOM[Path], AOM[ilri_code]=$G665),
      "Management/Livestock Management/Feed Characteristic/Feed Composition/Feed Ingredient/",
      ""
    )
  ),
  "No AOM Match"
)</f>
        <v>No AOM Match</v>
      </c>
      <c r="D665" s="261" t="e" cm="1" vm="2">
        <f t="array" ref="D665">_xlfn.TEXTJOIN(CHAR(10),TRUE,_xlfn._xlws.FILTER(AE$2:AE$952,$AD$2:$AD$952=$G665))</f>
        <v>#VALUE!</v>
      </c>
      <c r="F665" s="228" t="e" cm="1" vm="2">
        <f t="array" ref="F665">_xlfn.TEXTJOIN(CHAR(10),TRUE,_xlfn._xlws.FILTER(AF$2:AF$952,$AD$2:$AD$952=$G665))</f>
        <v>#VALUE!</v>
      </c>
      <c r="G665" s="210" t="s">
        <v>28675</v>
      </c>
      <c r="L665" s="207">
        <v>6.7708928571428553</v>
      </c>
      <c r="O665" s="207">
        <v>49.207321428571433</v>
      </c>
      <c r="X665" s="207">
        <v>6.9957142857142856</v>
      </c>
      <c r="Y665" s="207">
        <v>8.059464285714288</v>
      </c>
      <c r="Z665" s="207">
        <v>64.108392857142846</v>
      </c>
      <c r="AA665" s="207">
        <v>39.499642857142867</v>
      </c>
      <c r="AB665" s="207">
        <v>93.992857142857133</v>
      </c>
      <c r="AD665" s="210" t="s">
        <v>21413</v>
      </c>
      <c r="AE665" s="207" t="s">
        <v>28676</v>
      </c>
      <c r="AF665" s="207" t="s">
        <v>27649</v>
      </c>
    </row>
    <row r="666" spans="1:32" ht="15.95">
      <c r="A666" s="261" t="str" cm="1">
        <f t="array" ref="A666">IFERROR(_xlfn.TEXTJOIN(CHAR(10),TRUE,_xlfn._xlws.FILTER(AOM[AOM],AOM[ilri_code]=$G666)),"No AOM Match")</f>
        <v>No AOM Match</v>
      </c>
      <c r="B666" s="261" t="str" cm="1">
        <f t="array" ref="B666">IFERROR(_xlfn.TEXTJOIN(CHAR(10),TRUE,_xlfn._xlws.FILTER(AOM[Edge_Value],AOM[ilri_code]=$G666)),"No AOM Match")</f>
        <v>No AOM Match</v>
      </c>
      <c r="C666" s="261" t="str" cm="1">
        <f t="array" ref="C666">IFERROR(
  _xlfn.TEXTJOIN(
    CHAR(10),
    TRUE,
    SUBSTITUTE(
      _xlfn._xlws.FILTER(AOM[Path], AOM[ilri_code]=$G666),
      "Management/Livestock Management/Feed Characteristic/Feed Composition/Feed Ingredient/",
      ""
    )
  ),
  "No AOM Match"
)</f>
        <v>No AOM Match</v>
      </c>
      <c r="D666" s="261" t="e" cm="1" vm="2">
        <f t="array" ref="D666">_xlfn.TEXTJOIN(CHAR(10),TRUE,_xlfn._xlws.FILTER(AE$2:AE$952,$AD$2:$AD$952=$G666))</f>
        <v>#VALUE!</v>
      </c>
      <c r="F666" s="228" t="e" cm="1" vm="2">
        <f t="array" ref="F666">_xlfn.TEXTJOIN(CHAR(10),TRUE,_xlfn._xlws.FILTER(AF$2:AF$952,$AD$2:$AD$952=$G666))</f>
        <v>#VALUE!</v>
      </c>
      <c r="G666" s="210" t="s">
        <v>28677</v>
      </c>
      <c r="L666" s="207">
        <v>7.705405405405406</v>
      </c>
      <c r="O666" s="207">
        <v>58.9765625</v>
      </c>
      <c r="X666" s="207">
        <v>10.421718749999997</v>
      </c>
      <c r="Y666" s="207">
        <v>3.7826562499999987</v>
      </c>
      <c r="Z666" s="207">
        <v>59.604999999999983</v>
      </c>
      <c r="AA666" s="207">
        <v>31.941250000000007</v>
      </c>
      <c r="AB666" s="207">
        <v>93.697187499999998</v>
      </c>
      <c r="AD666" s="210" t="s">
        <v>28555</v>
      </c>
      <c r="AE666" s="207" t="s">
        <v>28678</v>
      </c>
      <c r="AF666" s="207" t="s">
        <v>27649</v>
      </c>
    </row>
    <row r="667" spans="1:32" ht="15.95">
      <c r="A667" s="261" t="str" cm="1">
        <f t="array" ref="A667">IFERROR(_xlfn.TEXTJOIN(CHAR(10),TRUE,_xlfn._xlws.FILTER(AOM[AOM],AOM[ilri_code]=$G667)),"No AOM Match")</f>
        <v>AOM_001750
AOM_001887</v>
      </c>
      <c r="B667" s="261" t="str" cm="1">
        <f t="array" ref="B667">IFERROR(_xlfn.TEXTJOIN(CHAR(10),TRUE,_xlfn._xlws.FILTER(AOM[Edge_Value],AOM[ilri_code]=$G667)),"No AOM Match")</f>
        <v>Wheat Straw Ground
Wheat Straw</v>
      </c>
      <c r="C667" s="261" t="str" cm="1">
        <f t="array" ref="C667">IFERROR(
  _xlfn.TEXTJOIN(
    CHAR(10),
    TRUE,
    SUBSTITUTE(
      _xlfn._xlws.FILTER(AOM[Path], AOM[ilri_code]=$G667),
      "Management/Livestock Management/Feed Characteristic/Feed Composition/Feed Ingredient/",
      ""
    )
  ),
  "No AOM Match"
)</f>
        <v>Crop Byproduct/Cereal ByProducts/Wheat/Wheat Straw/Wheat Straw Ground
Crop Byproduct/Cereal ByProducts/Wheat/Wheat Straw</v>
      </c>
      <c r="D667" s="261" t="e" cm="1" vm="2">
        <f t="array" ref="D667">_xlfn.TEXTJOIN(CHAR(10),TRUE,_xlfn._xlws.FILTER(AE$2:AE$952,$AD$2:$AD$952=$G667))</f>
        <v>#VALUE!</v>
      </c>
      <c r="F667" s="228" t="e" cm="1" vm="2">
        <f t="array" ref="F667">_xlfn.TEXTJOIN(CHAR(10),TRUE,_xlfn._xlws.FILTER(AF$2:AF$952,$AD$2:$AD$952=$G667))</f>
        <v>#VALUE!</v>
      </c>
      <c r="G667" s="210" t="s">
        <v>19223</v>
      </c>
      <c r="I667" s="207">
        <v>2.2622516556291359</v>
      </c>
      <c r="J667" s="207">
        <v>1.0217391304347834</v>
      </c>
      <c r="K667" s="207">
        <v>4.9922222222222219</v>
      </c>
      <c r="L667" s="207">
        <v>7.1948533333333096</v>
      </c>
      <c r="M667" s="207">
        <v>2.3484126984126998</v>
      </c>
      <c r="N667" s="207">
        <v>4.6869841269841261</v>
      </c>
      <c r="O667" s="207">
        <v>49.26548387096777</v>
      </c>
      <c r="P667" s="207">
        <v>11.790300751879712</v>
      </c>
      <c r="Q667" s="207">
        <v>40.985846153846147</v>
      </c>
      <c r="R667" s="207">
        <v>12.644444444444449</v>
      </c>
      <c r="S667" s="207">
        <v>10.276541353383454</v>
      </c>
      <c r="T667" s="207">
        <v>0.66456692913385862</v>
      </c>
      <c r="U667" s="207">
        <v>207.01060606060605</v>
      </c>
      <c r="V667" s="207">
        <v>151.67112781954879</v>
      </c>
      <c r="W667" s="207">
        <v>88.368422391857379</v>
      </c>
      <c r="X667" s="207">
        <v>3.5248081534772369</v>
      </c>
      <c r="Y667" s="207">
        <v>8.7109068627451052</v>
      </c>
      <c r="Z667" s="207">
        <v>76.051867219917114</v>
      </c>
      <c r="AA667" s="207">
        <v>52.92379901960777</v>
      </c>
      <c r="AB667" s="207">
        <v>90.95341787439618</v>
      </c>
      <c r="AD667" s="210" t="s">
        <v>28472</v>
      </c>
      <c r="AE667" s="207" t="s">
        <v>28679</v>
      </c>
      <c r="AF667" s="207" t="s">
        <v>27649</v>
      </c>
    </row>
    <row r="668" spans="1:32">
      <c r="AD668" s="210" t="s">
        <v>22921</v>
      </c>
      <c r="AE668" s="207" t="s">
        <v>4336</v>
      </c>
      <c r="AF668" s="207" t="s">
        <v>27649</v>
      </c>
    </row>
    <row r="669" spans="1:32">
      <c r="AD669" s="210" t="s">
        <v>22933</v>
      </c>
      <c r="AE669" s="207" t="s">
        <v>4341</v>
      </c>
      <c r="AF669" s="207" t="s">
        <v>27649</v>
      </c>
    </row>
    <row r="670" spans="1:32">
      <c r="AD670" s="210" t="s">
        <v>28478</v>
      </c>
      <c r="AE670" s="207" t="s">
        <v>28680</v>
      </c>
      <c r="AF670" s="207" t="s">
        <v>27649</v>
      </c>
    </row>
    <row r="671" spans="1:32">
      <c r="AD671" s="210" t="s">
        <v>28047</v>
      </c>
      <c r="AE671" s="207" t="s">
        <v>28681</v>
      </c>
      <c r="AF671" s="207" t="s">
        <v>27649</v>
      </c>
    </row>
    <row r="672" spans="1:32">
      <c r="AD672" s="210" t="s">
        <v>28048</v>
      </c>
      <c r="AE672" s="207" t="s">
        <v>28682</v>
      </c>
      <c r="AF672" s="207" t="s">
        <v>27649</v>
      </c>
    </row>
    <row r="673" spans="30:32">
      <c r="AD673" s="210" t="s">
        <v>28496</v>
      </c>
      <c r="AE673" s="207" t="s">
        <v>28683</v>
      </c>
      <c r="AF673" s="207" t="s">
        <v>27649</v>
      </c>
    </row>
    <row r="674" spans="30:32">
      <c r="AD674" s="210" t="s">
        <v>28506</v>
      </c>
      <c r="AE674" s="207" t="s">
        <v>28684</v>
      </c>
      <c r="AF674" s="207" t="s">
        <v>27649</v>
      </c>
    </row>
    <row r="675" spans="30:32">
      <c r="AD675" s="210" t="s">
        <v>28507</v>
      </c>
      <c r="AE675" s="207" t="s">
        <v>28685</v>
      </c>
      <c r="AF675" s="207" t="s">
        <v>27649</v>
      </c>
    </row>
    <row r="676" spans="30:32">
      <c r="AD676" s="210" t="s">
        <v>28518</v>
      </c>
      <c r="AE676" s="207" t="s">
        <v>28686</v>
      </c>
      <c r="AF676" s="207" t="s">
        <v>27649</v>
      </c>
    </row>
    <row r="677" spans="30:32">
      <c r="AD677" s="210" t="s">
        <v>28524</v>
      </c>
      <c r="AE677" s="207" t="s">
        <v>9724</v>
      </c>
      <c r="AF677" s="207" t="s">
        <v>27649</v>
      </c>
    </row>
    <row r="678" spans="30:32">
      <c r="AD678" s="210" t="s">
        <v>28530</v>
      </c>
      <c r="AE678" s="207" t="s">
        <v>28687</v>
      </c>
      <c r="AF678" s="207" t="s">
        <v>27649</v>
      </c>
    </row>
    <row r="679" spans="30:32">
      <c r="AD679" s="210" t="s">
        <v>28548</v>
      </c>
      <c r="AE679" s="207" t="s">
        <v>28688</v>
      </c>
      <c r="AF679" s="207" t="s">
        <v>27649</v>
      </c>
    </row>
    <row r="680" spans="30:32">
      <c r="AD680" s="210" t="s">
        <v>28584</v>
      </c>
      <c r="AE680" s="207" t="s">
        <v>28689</v>
      </c>
      <c r="AF680" s="207" t="s">
        <v>27649</v>
      </c>
    </row>
    <row r="681" spans="30:32">
      <c r="AD681" s="210" t="s">
        <v>21095</v>
      </c>
      <c r="AE681" s="207" t="s">
        <v>21093</v>
      </c>
      <c r="AF681" s="207" t="s">
        <v>27649</v>
      </c>
    </row>
    <row r="682" spans="30:32">
      <c r="AD682" s="210" t="s">
        <v>28569</v>
      </c>
      <c r="AE682" s="207" t="s">
        <v>28690</v>
      </c>
      <c r="AF682" s="207" t="s">
        <v>27649</v>
      </c>
    </row>
    <row r="683" spans="30:32">
      <c r="AD683" s="210" t="s">
        <v>28589</v>
      </c>
      <c r="AE683" s="207" t="s">
        <v>28691</v>
      </c>
      <c r="AF683" s="207" t="s">
        <v>27649</v>
      </c>
    </row>
    <row r="684" spans="30:32">
      <c r="AD684" s="210" t="s">
        <v>28592</v>
      </c>
      <c r="AE684" s="207" t="s">
        <v>28692</v>
      </c>
      <c r="AF684" s="207" t="s">
        <v>27649</v>
      </c>
    </row>
    <row r="685" spans="30:32">
      <c r="AD685" s="210" t="s">
        <v>27946</v>
      </c>
      <c r="AE685" s="207" t="s">
        <v>28693</v>
      </c>
      <c r="AF685" s="207" t="s">
        <v>27649</v>
      </c>
    </row>
    <row r="686" spans="30:32">
      <c r="AD686" s="210" t="s">
        <v>20991</v>
      </c>
      <c r="AE686" s="207" t="s">
        <v>28694</v>
      </c>
      <c r="AF686" s="207" t="s">
        <v>27649</v>
      </c>
    </row>
    <row r="687" spans="30:32">
      <c r="AD687" s="210" t="s">
        <v>28558</v>
      </c>
      <c r="AE687" s="207" t="s">
        <v>28695</v>
      </c>
      <c r="AF687" s="207" t="s">
        <v>27649</v>
      </c>
    </row>
    <row r="688" spans="30:32">
      <c r="AD688" s="210" t="s">
        <v>20970</v>
      </c>
      <c r="AE688" s="207" t="s">
        <v>28696</v>
      </c>
      <c r="AF688" s="207" t="s">
        <v>27649</v>
      </c>
    </row>
    <row r="689" spans="30:32">
      <c r="AD689" s="210" t="s">
        <v>28476</v>
      </c>
      <c r="AE689" s="207" t="s">
        <v>28697</v>
      </c>
      <c r="AF689" s="207" t="s">
        <v>27649</v>
      </c>
    </row>
    <row r="690" spans="30:32">
      <c r="AD690" s="210" t="s">
        <v>27753</v>
      </c>
      <c r="AE690" s="207" t="s">
        <v>28698</v>
      </c>
      <c r="AF690" s="207" t="s">
        <v>27649</v>
      </c>
    </row>
    <row r="691" spans="30:32">
      <c r="AD691" s="210" t="s">
        <v>28527</v>
      </c>
      <c r="AE691" s="207" t="s">
        <v>28699</v>
      </c>
      <c r="AF691" s="207" t="s">
        <v>27649</v>
      </c>
    </row>
    <row r="692" spans="30:32">
      <c r="AD692" s="210" t="s">
        <v>27887</v>
      </c>
      <c r="AE692" s="207" t="s">
        <v>28700</v>
      </c>
      <c r="AF692" s="207" t="s">
        <v>27649</v>
      </c>
    </row>
    <row r="693" spans="30:32">
      <c r="AD693" s="210" t="s">
        <v>28303</v>
      </c>
      <c r="AE693" s="207" t="s">
        <v>4285</v>
      </c>
      <c r="AF693" s="207" t="s">
        <v>27649</v>
      </c>
    </row>
    <row r="694" spans="30:32">
      <c r="AD694" s="210" t="s">
        <v>28406</v>
      </c>
      <c r="AE694" s="207" t="s">
        <v>28701</v>
      </c>
      <c r="AF694" s="207" t="s">
        <v>27649</v>
      </c>
    </row>
    <row r="695" spans="30:32">
      <c r="AD695" s="210" t="s">
        <v>27967</v>
      </c>
      <c r="AE695" s="207" t="s">
        <v>28702</v>
      </c>
      <c r="AF695" s="207" t="s">
        <v>27649</v>
      </c>
    </row>
    <row r="696" spans="30:32">
      <c r="AD696" s="210" t="s">
        <v>27900</v>
      </c>
      <c r="AE696" s="207" t="s">
        <v>28703</v>
      </c>
      <c r="AF696" s="207" t="s">
        <v>27649</v>
      </c>
    </row>
    <row r="697" spans="30:32">
      <c r="AD697" s="210" t="s">
        <v>28229</v>
      </c>
      <c r="AE697" s="207" t="s">
        <v>28704</v>
      </c>
      <c r="AF697" s="207" t="s">
        <v>27649</v>
      </c>
    </row>
    <row r="698" spans="30:32">
      <c r="AD698" s="210" t="s">
        <v>27617</v>
      </c>
      <c r="AE698" s="207" t="s">
        <v>28705</v>
      </c>
      <c r="AF698" s="207" t="s">
        <v>27649</v>
      </c>
    </row>
    <row r="699" spans="30:32">
      <c r="AD699" s="210" t="s">
        <v>27592</v>
      </c>
      <c r="AE699" s="207" t="s">
        <v>28706</v>
      </c>
      <c r="AF699" s="207" t="s">
        <v>27649</v>
      </c>
    </row>
    <row r="700" spans="30:32">
      <c r="AD700" s="210" t="s">
        <v>28515</v>
      </c>
      <c r="AE700" s="207" t="s">
        <v>28707</v>
      </c>
      <c r="AF700" s="207" t="s">
        <v>27649</v>
      </c>
    </row>
    <row r="701" spans="30:32">
      <c r="AD701" s="210" t="s">
        <v>28057</v>
      </c>
      <c r="AE701" s="207" t="s">
        <v>28708</v>
      </c>
      <c r="AF701" s="207" t="s">
        <v>27649</v>
      </c>
    </row>
    <row r="702" spans="30:32">
      <c r="AD702" s="210" t="s">
        <v>28265</v>
      </c>
      <c r="AE702" s="207" t="s">
        <v>28709</v>
      </c>
      <c r="AF702" s="207" t="s">
        <v>27649</v>
      </c>
    </row>
    <row r="703" spans="30:32">
      <c r="AD703" s="210" t="s">
        <v>27709</v>
      </c>
      <c r="AE703" s="207" t="s">
        <v>3767</v>
      </c>
      <c r="AF703" s="207" t="s">
        <v>27649</v>
      </c>
    </row>
    <row r="704" spans="30:32">
      <c r="AD704" s="210" t="s">
        <v>28513</v>
      </c>
      <c r="AE704" s="207" t="s">
        <v>4371</v>
      </c>
      <c r="AF704" s="207" t="s">
        <v>27649</v>
      </c>
    </row>
    <row r="705" spans="30:32">
      <c r="AD705" s="210" t="s">
        <v>22954</v>
      </c>
      <c r="AE705" s="207" t="s">
        <v>22946</v>
      </c>
      <c r="AF705" s="207" t="s">
        <v>27649</v>
      </c>
    </row>
    <row r="706" spans="30:32">
      <c r="AD706" s="210" t="s">
        <v>27859</v>
      </c>
      <c r="AE706" s="207" t="s">
        <v>3791</v>
      </c>
      <c r="AF706" s="207" t="s">
        <v>27649</v>
      </c>
    </row>
    <row r="707" spans="30:32">
      <c r="AD707" s="210" t="s">
        <v>22873</v>
      </c>
      <c r="AE707" s="207" t="s">
        <v>4878</v>
      </c>
      <c r="AF707" s="207" t="s">
        <v>27649</v>
      </c>
    </row>
    <row r="708" spans="30:32">
      <c r="AD708" s="210" t="s">
        <v>27902</v>
      </c>
      <c r="AE708" s="207" t="s">
        <v>28710</v>
      </c>
      <c r="AF708" s="207" t="s">
        <v>27649</v>
      </c>
    </row>
    <row r="709" spans="30:32">
      <c r="AD709" s="210" t="s">
        <v>27788</v>
      </c>
      <c r="AE709" s="207" t="s">
        <v>28711</v>
      </c>
      <c r="AF709" s="207" t="s">
        <v>27649</v>
      </c>
    </row>
    <row r="710" spans="30:32">
      <c r="AD710" s="210" t="s">
        <v>28543</v>
      </c>
      <c r="AE710" s="207" t="s">
        <v>28712</v>
      </c>
      <c r="AF710" s="207" t="s">
        <v>27649</v>
      </c>
    </row>
    <row r="711" spans="30:32">
      <c r="AD711" s="210" t="s">
        <v>28154</v>
      </c>
      <c r="AE711" s="207" t="s">
        <v>28713</v>
      </c>
      <c r="AF711" s="207" t="s">
        <v>27649</v>
      </c>
    </row>
    <row r="712" spans="30:32">
      <c r="AD712" s="210" t="s">
        <v>27919</v>
      </c>
      <c r="AE712" s="207" t="s">
        <v>28714</v>
      </c>
      <c r="AF712" s="207" t="s">
        <v>27649</v>
      </c>
    </row>
    <row r="713" spans="30:32">
      <c r="AD713" s="210" t="s">
        <v>21066</v>
      </c>
      <c r="AE713" s="207" t="s">
        <v>21061</v>
      </c>
      <c r="AF713" s="207" t="s">
        <v>27649</v>
      </c>
    </row>
    <row r="714" spans="30:32">
      <c r="AD714" s="210" t="s">
        <v>20520</v>
      </c>
      <c r="AE714" s="207" t="s">
        <v>20507</v>
      </c>
      <c r="AF714" s="207" t="s">
        <v>27649</v>
      </c>
    </row>
    <row r="715" spans="30:32">
      <c r="AD715" s="210" t="s">
        <v>21456</v>
      </c>
      <c r="AE715" s="207" t="s">
        <v>21453</v>
      </c>
      <c r="AF715" s="207" t="s">
        <v>27649</v>
      </c>
    </row>
    <row r="716" spans="30:32">
      <c r="AD716" s="210" t="s">
        <v>21451</v>
      </c>
      <c r="AE716" s="207" t="s">
        <v>28715</v>
      </c>
      <c r="AF716" s="207" t="s">
        <v>27649</v>
      </c>
    </row>
    <row r="717" spans="30:32">
      <c r="AD717" s="210" t="s">
        <v>28284</v>
      </c>
      <c r="AE717" s="207" t="s">
        <v>28716</v>
      </c>
      <c r="AF717" s="207" t="s">
        <v>27649</v>
      </c>
    </row>
    <row r="718" spans="30:32">
      <c r="AD718" s="210" t="s">
        <v>28535</v>
      </c>
      <c r="AE718" s="207" t="s">
        <v>28717</v>
      </c>
      <c r="AF718" s="207" t="s">
        <v>27649</v>
      </c>
    </row>
    <row r="719" spans="30:32">
      <c r="AD719" s="210" t="s">
        <v>27898</v>
      </c>
      <c r="AE719" s="207" t="s">
        <v>28718</v>
      </c>
      <c r="AF719" s="207" t="s">
        <v>27649</v>
      </c>
    </row>
    <row r="720" spans="30:32">
      <c r="AD720" s="210" t="s">
        <v>27656</v>
      </c>
      <c r="AE720" s="207" t="s">
        <v>27654</v>
      </c>
      <c r="AF720" s="207" t="s">
        <v>27649</v>
      </c>
    </row>
    <row r="721" spans="30:32">
      <c r="AD721" s="210" t="s">
        <v>27777</v>
      </c>
      <c r="AE721" s="207" t="s">
        <v>3782</v>
      </c>
      <c r="AF721" s="207" t="s">
        <v>27649</v>
      </c>
    </row>
    <row r="722" spans="30:32">
      <c r="AD722" s="210" t="s">
        <v>28468</v>
      </c>
      <c r="AE722" s="207" t="s">
        <v>28719</v>
      </c>
      <c r="AF722" s="207" t="s">
        <v>27649</v>
      </c>
    </row>
    <row r="723" spans="30:32">
      <c r="AD723" s="210" t="s">
        <v>28469</v>
      </c>
      <c r="AE723" s="207" t="s">
        <v>28467</v>
      </c>
      <c r="AF723" s="207" t="s">
        <v>27649</v>
      </c>
    </row>
    <row r="724" spans="30:32">
      <c r="AD724" s="210" t="s">
        <v>27974</v>
      </c>
      <c r="AE724" s="207" t="s">
        <v>28720</v>
      </c>
      <c r="AF724" s="207" t="s">
        <v>27649</v>
      </c>
    </row>
    <row r="725" spans="30:32">
      <c r="AD725" s="210" t="s">
        <v>27782</v>
      </c>
      <c r="AE725" s="207" t="s">
        <v>28721</v>
      </c>
      <c r="AF725" s="207" t="s">
        <v>27649</v>
      </c>
    </row>
  </sheetData>
  <autoFilter ref="A1:AB667" xr:uid="{4FF7CDEE-C501-3349-8AEB-CFDF1C800103}">
    <sortState xmlns:xlrd2="http://schemas.microsoft.com/office/spreadsheetml/2017/richdata2" ref="A2:AB667">
      <sortCondition ref="D1:D667"/>
    </sortState>
  </autoFilter>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7E25-7F0F-418A-B1CE-1D389685CAC4}">
  <sheetPr codeName="Sheet21"/>
  <dimension ref="A1:Q1194"/>
  <sheetViews>
    <sheetView topLeftCell="J1" zoomScaleNormal="70" workbookViewId="0">
      <pane ySplit="1" topLeftCell="A90" activePane="bottomLeft" state="frozen"/>
      <selection pane="bottomLeft" activeCell="Q90" sqref="Q90"/>
      <selection activeCell="G1" sqref="G1"/>
    </sheetView>
  </sheetViews>
  <sheetFormatPr defaultColWidth="8.85546875" defaultRowHeight="15"/>
  <cols>
    <col min="1" max="1" width="12.140625" bestFit="1" customWidth="1"/>
    <col min="2" max="2" width="34.42578125" customWidth="1"/>
    <col min="3" max="3" width="51.140625" customWidth="1"/>
    <col min="4" max="4" width="15.85546875" customWidth="1"/>
    <col min="5" max="5" width="23.42578125" customWidth="1"/>
    <col min="6" max="6" width="151.85546875" customWidth="1"/>
    <col min="7" max="7" width="33" customWidth="1"/>
    <col min="8" max="8" width="34.85546875" customWidth="1"/>
    <col min="9" max="9" width="7.42578125" bestFit="1" customWidth="1"/>
    <col min="10" max="10" width="36.85546875" customWidth="1"/>
    <col min="11" max="11" width="183" customWidth="1"/>
    <col min="12" max="12" width="81.42578125" customWidth="1"/>
    <col min="13" max="13" width="20.42578125" customWidth="1"/>
    <col min="14" max="14" width="57.42578125" customWidth="1"/>
    <col min="15" max="16" width="20.42578125" customWidth="1"/>
    <col min="17" max="17" width="61.42578125" bestFit="1" customWidth="1"/>
  </cols>
  <sheetData>
    <row r="1" spans="1:17" ht="15.95" thickBot="1">
      <c r="A1" s="73" t="s">
        <v>1861</v>
      </c>
      <c r="B1" s="73" t="s">
        <v>28722</v>
      </c>
      <c r="C1" s="73" t="s">
        <v>11202</v>
      </c>
      <c r="D1" s="73" t="s">
        <v>2354</v>
      </c>
      <c r="E1" s="73" t="s">
        <v>28723</v>
      </c>
      <c r="F1" s="73" t="s">
        <v>28724</v>
      </c>
      <c r="G1" s="73" t="s">
        <v>28725</v>
      </c>
      <c r="H1" s="73" t="s">
        <v>28726</v>
      </c>
      <c r="I1" s="73" t="s">
        <v>28727</v>
      </c>
      <c r="J1" s="73" t="s">
        <v>28728</v>
      </c>
      <c r="K1" s="73" t="s">
        <v>28729</v>
      </c>
      <c r="L1" s="73" t="s">
        <v>28730</v>
      </c>
      <c r="M1" s="77" t="s">
        <v>27531</v>
      </c>
      <c r="N1" s="78" t="s">
        <v>28731</v>
      </c>
      <c r="O1" s="77" t="s">
        <v>28732</v>
      </c>
      <c r="P1" s="77" t="s">
        <v>28733</v>
      </c>
      <c r="Q1" s="77" t="s">
        <v>28734</v>
      </c>
    </row>
    <row r="2" spans="1:17" ht="15.95" thickBot="1">
      <c r="A2" s="74" t="str" cm="1">
        <f t="array" ref="A2:D850">_xlfn.UNIQUE(_xlfn._xlws.FILTER(CHOOSE({1,2,3,4}, AOM[AOM], AOM[Edge_Value], AOM[Synonym]&amp;"",AOM[Ani_Diet_Spp_Syn]&amp;""),(AOM[Is_Ani_Diet_Ingredient]&lt;&gt;FALSE)*(AOM[Is_Ani_Diet_Ingredient]&lt;&gt;"No Match")*(IFERROR(SEARCH("Ingredient",AOM[Edge_Value])=0,TRUE))))</f>
        <v>AOM_001616</v>
      </c>
      <c r="B2" s="74" t="str">
        <v>Blood</v>
      </c>
      <c r="C2" s="74" t="str">
        <v/>
      </c>
      <c r="D2" s="74" t="str">
        <v/>
      </c>
      <c r="E2" s="74" t="str">
        <f>_xlfn.TEXTJOIN(";",TRUE,C2,D2)</f>
        <v/>
      </c>
      <c r="F2" s="74" t="str" cm="1">
        <f t="array" ref="F2:F850">_xlfn._xlws.FILTER(CONCATENATE(AOM[L1],"--",AOM[L2],"--",AOM[L3],"--",AOM[L4],"--",AOM[L5],"--",AOM[L6],"--",AOM[L7],"--",AOM[L8],"--",AOM[L9],"--",AOM[L10]),(AOM[Is_Ani_Diet_Ingredient]&lt;&gt;FALSE)*(AOM[Is_Ani_Diet_Ingredient]&lt;&gt;"No Match")*(AOM[Is_Ani_Diet_Ingredient]&lt;&gt;"No Match")*(IFERROR(SEARCH("Ingredient",AOM[Edge_Value])=0,TRUE)))</f>
        <v>Management--Livestock Management--Feed Characteristic--Feed Composition--Feed Ingredient--Animal--Blood------</v>
      </c>
      <c r="G2" s="74" t="str" cm="1">
        <f t="array" ref="G2">IFERROR(SUBSTITUTE(_xlfn.CHOOSECOLS(_xlfn.TEXTSPLIT(_xlfn.TEXTJOIN("|",,F2),"Feed Ingredient--","|",TRUE),2),"----",""),"")</f>
        <v>Animal--Blood--</v>
      </c>
      <c r="H2" s="74" t="str">
        <f t="shared" ref="H2" si="0">IF(G2&lt;&gt;"",_xlfn.TEXTJOIN("--",TRUE,_xlfn.TEXTSPLIT(G2,"--","|",TRUE)),"")</f>
        <v>Animal--Blood</v>
      </c>
      <c r="I2" s="74">
        <f t="shared" ref="I2" si="1">IF(G2&lt;&gt;"",SUM(LEN(H2)-LEN(SUBSTITUTE(H2,"--","")))/LEN("--"),"")</f>
        <v>1</v>
      </c>
      <c r="J2" s="74" t="str">
        <f t="shared" ref="J2" si="2">IF(G2&lt;&gt;"",IFERROR(_xlfn.TEXTJOIN("--",TRUE,_xlfn.CHOOSECOLS(_xlfn.TEXTSPLIT(H2,"--"),_xlfn.SEQUENCE(1,I2))),""),"")</f>
        <v>Animal</v>
      </c>
      <c r="K2" s="74" t="str" cm="1">
        <f t="array" ref="K2">IF(G2&lt;&gt;"",_xlfn.TEXTJOIN(";",TRUE,
CONCATENATE(A2,"$",H2),
IF(E2="","",IF(I2&lt;&gt;0,CONCATENATE(A2,"$",J2,"--",_xlfn.TEXTSPLIT(E2,";",TRUE,FALSE)),CONCATENATE(A2,"$",_xlfn.TEXTSPLIT(E2,";",TRUE,FALSE))))),"")</f>
        <v>AOM_001616$Animal--Blood</v>
      </c>
      <c r="L2" s="74" t="e" cm="1" vm="3">
        <f t="array" aca="1" ref="L2" ca="1">_xlfn.UNIQUE(_xlfn.VSTACK(
   _xlfn.LET(
      _xlpm.data, K2:K205,
      _xlpm.splits, _xlfn.TEXTSPLIT(_xlfn.TEXTJOIN(";", TRUE, _xlpm.data), ";"),
      TRANSPOSE(_xlfn._xlws.FILTER(_xlpm.splits, _xlpm.splits &lt;&gt; ""))
   ),
   _xlfn.LET(
      _xlpm.data, K206:K405,
      _xlpm.splits, _xlfn.TEXTSPLIT(_xlfn.TEXTJOIN(";", TRUE, _xlpm.data), ";"),
      TRANSPOSE(_xlfn._xlws.FILTER(_xlpm.splits, _xlpm.splits &lt;&gt; ""))
   ),
   _xlfn.LET(
      _xlpm.data, K406:K605,
      _xlpm.splits, _xlfn.TEXTSPLIT(_xlfn.TEXTJOIN(";", TRUE, _xlpm.data), ";"),
      TRANSPOSE(_xlfn._xlws.FILTER(_xlpm.splits, _xlpm.splits &lt;&gt; ""))
   )
))</f>
        <v>#VALUE!</v>
      </c>
      <c r="M2" s="74" t="e" cm="1" vm="3">
        <f t="array" aca="1" ref="M2" ca="1">IF(L2&lt;&gt;"",_xlfn.TEXTSPLIT(L2, "$"),"")</f>
        <v>#VALUE!</v>
      </c>
      <c r="N2" s="74"/>
      <c r="O2" s="74" t="e" cm="1" vm="3">
        <f t="array" aca="1" ref="O2" ca="1">IF(L2&lt;&gt;"",_xlfn.CHOOSECOLS(_xlfn.TEXTSPLIT(N2,"--"),1),"")</f>
        <v>#VALUE!</v>
      </c>
      <c r="P2" s="74" t="e" cm="1" vm="3">
        <f t="array" aca="1" ref="P2" ca="1">IF(L2&lt;&gt;"",IFERROR(_xlfn.CHOOSECOLS(_xlfn.TEXTSPLIT(N2,"--"),2),""),"")</f>
        <v>#VALUE!</v>
      </c>
      <c r="Q2" s="74" t="e" vm="3">
        <f ca="1">IF(L2&lt;&gt;"",IF(SUM(LEN(N2)-LEN(SUBSTITUTE(N2,"--","")))/LEN("--")&gt;1,SUBSTITUTE(N2,CONCATENATE(O2,"--",P2,"--"),""),""),"")</f>
        <v>#VALUE!</v>
      </c>
    </row>
    <row r="3" spans="1:17" ht="15.95" thickBot="1">
      <c r="A3" s="75" t="str">
        <v>AOM_001923</v>
      </c>
      <c r="B3" s="75" t="str">
        <v>Shrimp Heads</v>
      </c>
      <c r="C3" s="75" t="str">
        <v/>
      </c>
      <c r="D3" s="75" t="str">
        <v/>
      </c>
      <c r="E3" s="75" t="str">
        <f t="shared" ref="E3:E66" si="3">_xlfn.TEXTJOIN(";",TRUE,C3,D3)</f>
        <v/>
      </c>
      <c r="F3" s="75" t="str">
        <v>Management--Livestock Management--Feed Characteristic--Feed Composition--Feed Ingredient--Animal--Crustacean--Shrimp --Shrimp Heads--</v>
      </c>
      <c r="G3" s="74" t="str" cm="1">
        <f t="array" ref="G3">IFERROR(SUBSTITUTE(_xlfn.CHOOSECOLS(_xlfn.TEXTSPLIT(_xlfn.TEXTJOIN("|",,F3),"Feed Ingredient--","|",TRUE),2),"----",""),"")</f>
        <v>Animal--Crustacean--Shrimp --Shrimp Heads--</v>
      </c>
      <c r="H3" s="74" t="str">
        <f t="shared" ref="H3:H66" si="4">IF(G3&lt;&gt;"",_xlfn.TEXTJOIN("--",TRUE,_xlfn.TEXTSPLIT(G3,"--","|",TRUE)),"")</f>
        <v>Animal--Crustacean--Shrimp --Shrimp Heads</v>
      </c>
      <c r="I3" s="74">
        <f t="shared" ref="I3:I66" si="5">IF(G3&lt;&gt;"",SUM(LEN(H3)-LEN(SUBSTITUTE(H3,"--","")))/LEN("--"),"")</f>
        <v>3</v>
      </c>
      <c r="J3" s="74" t="str">
        <f t="shared" ref="J3:J66" si="6">IF(G3&lt;&gt;"",IFERROR(_xlfn.TEXTJOIN("--",TRUE,_xlfn.CHOOSECOLS(_xlfn.TEXTSPLIT(H3,"--"),_xlfn.SEQUENCE(1,I3))),""),"")</f>
        <v xml:space="preserve">Animal--Crustacean--Shrimp </v>
      </c>
      <c r="K3" s="74" t="str" cm="1">
        <f t="array" ref="K3">IF(G3&lt;&gt;"",_xlfn.TEXTJOIN(";",TRUE,
CONCATENATE(A3,"$",H3),
IF(E3="","",IF(I3&lt;&gt;0,CONCATENATE(A3,"$",J3,"--",_xlfn.TEXTSPLIT(E3,";",TRUE,FALSE)),CONCATENATE(A3,"$",_xlfn.TEXTSPLIT(E3,";",TRUE,FALSE))))),"")</f>
        <v>AOM_001923$Animal--Crustacean--Shrimp --Shrimp Heads</v>
      </c>
      <c r="L3" s="75"/>
      <c r="M3" s="75" t="str" cm="1">
        <f t="array" ref="M3">IF(L3&lt;&gt;"",_xlfn.TEXTSPLIT(L3, "$"),"")</f>
        <v/>
      </c>
      <c r="N3" s="75"/>
      <c r="O3" s="75" t="str" cm="1">
        <f t="array" ref="O3">IF(L3&lt;&gt;"",_xlfn.CHOOSECOLS(_xlfn.TEXTSPLIT(N3,"--"),1),"")</f>
        <v/>
      </c>
      <c r="P3" s="75" t="str" cm="1">
        <f t="array" ref="P3">IF(L3&lt;&gt;"",IFERROR(_xlfn.CHOOSECOLS(_xlfn.TEXTSPLIT(N3,"--"),2),""),"")</f>
        <v/>
      </c>
      <c r="Q3" s="75" t="str">
        <f t="shared" ref="Q3:Q66" si="7">IF(L3&lt;&gt;"",IF(SUM(LEN(N3)-LEN(SUBSTITUTE(N3,"--","")))/LEN("--")&gt;1,SUBSTITUTE(N3,CONCATENATE(O3,"--",P3,"--"),""),""),"")</f>
        <v/>
      </c>
    </row>
    <row r="4" spans="1:17" ht="15.95" thickBot="1">
      <c r="A4" s="76" t="str">
        <v>AOM_000549</v>
      </c>
      <c r="B4" s="76" t="str">
        <v>Fish</v>
      </c>
      <c r="C4" s="76" t="str">
        <v/>
      </c>
      <c r="D4" s="76" t="str">
        <v/>
      </c>
      <c r="E4" s="76" t="str">
        <f t="shared" si="3"/>
        <v/>
      </c>
      <c r="F4" s="76" t="str">
        <v>Management--Livestock Management--Feed Characteristic--Feed Composition--Feed Ingredient--Animal--Fish------</v>
      </c>
      <c r="G4" s="74" t="str" cm="1">
        <f t="array" ref="G4">IFERROR(SUBSTITUTE(_xlfn.CHOOSECOLS(_xlfn.TEXTSPLIT(_xlfn.TEXTJOIN("|",,F4),"Feed Ingredient--","|",TRUE),2),"----",""),"")</f>
        <v>Animal--Fish--</v>
      </c>
      <c r="H4" s="74" t="str">
        <f t="shared" si="4"/>
        <v>Animal--Fish</v>
      </c>
      <c r="I4" s="74">
        <f t="shared" si="5"/>
        <v>1</v>
      </c>
      <c r="J4" s="74" t="str">
        <f t="shared" si="6"/>
        <v>Animal</v>
      </c>
      <c r="K4" s="74" t="str" cm="1">
        <f t="array" ref="K4">IF(G4&lt;&gt;"",_xlfn.TEXTJOIN(";",TRUE,
CONCATENATE(A4,"$",H4),
IF(E4="","",IF(I4&lt;&gt;0,CONCATENATE(A4,"$",J4,"--",_xlfn.TEXTSPLIT(E4,";",TRUE,FALSE)),CONCATENATE(A4,"$",_xlfn.TEXTSPLIT(E4,";",TRUE,FALSE))))),"")</f>
        <v>AOM_000549$Animal--Fish</v>
      </c>
      <c r="L4" s="76"/>
      <c r="M4" s="76" t="str" cm="1">
        <f t="array" ref="M4">IF(L4&lt;&gt;"",_xlfn.TEXTSPLIT(L4, "$"),"")</f>
        <v/>
      </c>
      <c r="N4" s="76"/>
      <c r="O4" s="76" t="str" cm="1">
        <f t="array" ref="O4">IF(L4&lt;&gt;"",_xlfn.CHOOSECOLS(_xlfn.TEXTSPLIT(N4,"--"),1),"")</f>
        <v/>
      </c>
      <c r="P4" s="76" t="str" cm="1">
        <f t="array" ref="P4">IF(L4&lt;&gt;"",IFERROR(_xlfn.CHOOSECOLS(_xlfn.TEXTSPLIT(N4,"--"),2),""),"")</f>
        <v/>
      </c>
      <c r="Q4" s="76" t="str">
        <f t="shared" si="7"/>
        <v/>
      </c>
    </row>
    <row r="5" spans="1:17" ht="15.95" thickBot="1">
      <c r="A5" s="75" t="str">
        <v>AOM_001877</v>
      </c>
      <c r="B5" s="75" t="str">
        <v>Clupeid Fish</v>
      </c>
      <c r="C5" s="75" t="str">
        <v/>
      </c>
      <c r="D5" s="75" t="str">
        <v/>
      </c>
      <c r="E5" s="75" t="str">
        <f t="shared" si="3"/>
        <v/>
      </c>
      <c r="F5" s="75" t="str">
        <v>Management--Livestock Management--Feed Characteristic--Feed Composition--Feed Ingredient--Animal--Fish--Clupeid Fish----</v>
      </c>
      <c r="G5" s="74" t="str" cm="1">
        <f t="array" ref="G5">IFERROR(SUBSTITUTE(_xlfn.CHOOSECOLS(_xlfn.TEXTSPLIT(_xlfn.TEXTJOIN("|",,F5),"Feed Ingredient--","|",TRUE),2),"----",""),"")</f>
        <v>Animal--Fish--Clupeid Fish</v>
      </c>
      <c r="H5" s="74" t="str">
        <f t="shared" si="4"/>
        <v>Animal--Fish--Clupeid Fish</v>
      </c>
      <c r="I5" s="74">
        <f t="shared" si="5"/>
        <v>2</v>
      </c>
      <c r="J5" s="74" t="str">
        <f t="shared" si="6"/>
        <v>Animal--Fish</v>
      </c>
      <c r="K5" s="74" t="str" cm="1">
        <f t="array" ref="K5">IF(G5&lt;&gt;"",_xlfn.TEXTJOIN(";",TRUE,
CONCATENATE(A5,"$",H5),
IF(E5="","",IF(I5&lt;&gt;0,CONCATENATE(A5,"$",J5,"--",_xlfn.TEXTSPLIT(E5,";",TRUE,FALSE)),CONCATENATE(A5,"$",_xlfn.TEXTSPLIT(E5,";",TRUE,FALSE))))),"")</f>
        <v>AOM_001877$Animal--Fish--Clupeid Fish</v>
      </c>
      <c r="L5" s="75"/>
      <c r="M5" s="75" t="str" cm="1">
        <f t="array" ref="M5">IF(L5&lt;&gt;"",_xlfn.TEXTSPLIT(L5, "$"),"")</f>
        <v/>
      </c>
      <c r="N5" s="75"/>
      <c r="O5" s="75" t="str" cm="1">
        <f t="array" ref="O5">IF(L5&lt;&gt;"",_xlfn.CHOOSECOLS(_xlfn.TEXTSPLIT(N5,"--"),1),"")</f>
        <v/>
      </c>
      <c r="P5" s="75" t="str" cm="1">
        <f t="array" ref="P5">IF(L5&lt;&gt;"",IFERROR(_xlfn.CHOOSECOLS(_xlfn.TEXTSPLIT(N5,"--"),2),""),"")</f>
        <v/>
      </c>
      <c r="Q5" s="75" t="str">
        <f t="shared" si="7"/>
        <v/>
      </c>
    </row>
    <row r="6" spans="1:17" ht="15.95" thickBot="1">
      <c r="A6" s="76" t="str">
        <v>AOM_001880</v>
      </c>
      <c r="B6" s="76" t="str">
        <v>Cod Liver Oil</v>
      </c>
      <c r="C6" s="76" t="str">
        <v/>
      </c>
      <c r="D6" s="76" t="str">
        <v/>
      </c>
      <c r="E6" s="76" t="str">
        <f t="shared" si="3"/>
        <v/>
      </c>
      <c r="F6" s="76" t="str">
        <v>Management--Livestock Management--Feed Characteristic--Feed Composition--Feed Ingredient--Animal--Fish--Cod--Cod Liver Oil--</v>
      </c>
      <c r="G6" s="74" t="str" cm="1">
        <f t="array" ref="G6">IFERROR(SUBSTITUTE(_xlfn.CHOOSECOLS(_xlfn.TEXTSPLIT(_xlfn.TEXTJOIN("|",,F6),"Feed Ingredient--","|",TRUE),2),"----",""),"")</f>
        <v>Animal--Fish--Cod--Cod Liver Oil--</v>
      </c>
      <c r="H6" s="74" t="str">
        <f t="shared" si="4"/>
        <v>Animal--Fish--Cod--Cod Liver Oil</v>
      </c>
      <c r="I6" s="74">
        <f t="shared" si="5"/>
        <v>3</v>
      </c>
      <c r="J6" s="74" t="str">
        <f t="shared" si="6"/>
        <v>Animal--Fish--Cod</v>
      </c>
      <c r="K6" s="74" t="str" cm="1">
        <f t="array" ref="K6">IF(G6&lt;&gt;"",_xlfn.TEXTJOIN(";",TRUE,
CONCATENATE(A6,"$",H6),
IF(E6="","",IF(I6&lt;&gt;0,CONCATENATE(A6,"$",J6,"--",_xlfn.TEXTSPLIT(E6,";",TRUE,FALSE)),CONCATENATE(A6,"$",_xlfn.TEXTSPLIT(E6,";",TRUE,FALSE))))),"")</f>
        <v>AOM_001880$Animal--Fish--Cod--Cod Liver Oil</v>
      </c>
      <c r="L6" s="76"/>
      <c r="M6" s="76" t="str" cm="1">
        <f t="array" ref="M6">IF(L6&lt;&gt;"",_xlfn.TEXTSPLIT(L6, "$"),"")</f>
        <v/>
      </c>
      <c r="N6" s="76"/>
      <c r="O6" s="76" t="str" cm="1">
        <f t="array" ref="O6">IF(L6&lt;&gt;"",_xlfn.CHOOSECOLS(_xlfn.TEXTSPLIT(N6,"--"),1),"")</f>
        <v/>
      </c>
      <c r="P6" s="76" t="str" cm="1">
        <f t="array" ref="P6">IF(L6&lt;&gt;"",IFERROR(_xlfn.CHOOSECOLS(_xlfn.TEXTSPLIT(N6,"--"),2),""),"")</f>
        <v/>
      </c>
      <c r="Q6" s="76" t="str">
        <f t="shared" si="7"/>
        <v/>
      </c>
    </row>
    <row r="7" spans="1:17" ht="15.95" thickBot="1">
      <c r="A7" s="75" t="str">
        <v>AOM_001879</v>
      </c>
      <c r="B7" s="75" t="str">
        <v>Cod</v>
      </c>
      <c r="C7" s="75" t="str">
        <v/>
      </c>
      <c r="D7" s="75" t="str">
        <v/>
      </c>
      <c r="E7" s="75" t="str">
        <f t="shared" si="3"/>
        <v/>
      </c>
      <c r="F7" s="75" t="str">
        <v>Management--Livestock Management--Feed Characteristic--Feed Composition--Feed Ingredient--Animal--Fish--Cod----</v>
      </c>
      <c r="G7" s="74" t="str" cm="1">
        <f t="array" ref="G7">IFERROR(SUBSTITUTE(_xlfn.CHOOSECOLS(_xlfn.TEXTSPLIT(_xlfn.TEXTJOIN("|",,F7),"Feed Ingredient--","|",TRUE),2),"----",""),"")</f>
        <v>Animal--Fish--Cod</v>
      </c>
      <c r="H7" s="74" t="str">
        <f t="shared" si="4"/>
        <v>Animal--Fish--Cod</v>
      </c>
      <c r="I7" s="74">
        <f t="shared" si="5"/>
        <v>2</v>
      </c>
      <c r="J7" s="74" t="str">
        <f t="shared" si="6"/>
        <v>Animal--Fish</v>
      </c>
      <c r="K7" s="74" t="str" cm="1">
        <f t="array" ref="K7">IF(G7&lt;&gt;"",_xlfn.TEXTJOIN(";",TRUE,
CONCATENATE(A7,"$",H7),
IF(E7="","",IF(I7&lt;&gt;0,CONCATENATE(A7,"$",J7,"--",_xlfn.TEXTSPLIT(E7,";",TRUE,FALSE)),CONCATENATE(A7,"$",_xlfn.TEXTSPLIT(E7,";",TRUE,FALSE))))),"")</f>
        <v>AOM_001879$Animal--Fish--Cod</v>
      </c>
      <c r="L7" s="75"/>
      <c r="M7" s="75" t="str" cm="1">
        <f t="array" ref="M7">IF(L7&lt;&gt;"",_xlfn.TEXTSPLIT(L7, "$"),"")</f>
        <v/>
      </c>
      <c r="N7" s="75"/>
      <c r="O7" s="75" t="str" cm="1">
        <f t="array" ref="O7">IF(L7&lt;&gt;"",_xlfn.CHOOSECOLS(_xlfn.TEXTSPLIT(N7,"--"),1),"")</f>
        <v/>
      </c>
      <c r="P7" s="75" t="str" cm="1">
        <f t="array" ref="P7">IF(L7&lt;&gt;"",IFERROR(_xlfn.CHOOSECOLS(_xlfn.TEXTSPLIT(N7,"--"),2),""),"")</f>
        <v/>
      </c>
      <c r="Q7" s="75" t="str">
        <f t="shared" si="7"/>
        <v/>
      </c>
    </row>
    <row r="8" spans="1:17" ht="15.95" thickBot="1">
      <c r="A8" s="76" t="str">
        <v>AOM_000544</v>
      </c>
      <c r="B8" s="76" t="str">
        <v>Fish Oil</v>
      </c>
      <c r="C8" s="76" t="str">
        <v/>
      </c>
      <c r="D8" s="76" t="str">
        <v/>
      </c>
      <c r="E8" s="76" t="str">
        <f t="shared" si="3"/>
        <v/>
      </c>
      <c r="F8" s="76" t="str">
        <v>Management--Livestock Management--Feed Characteristic--Feed Composition--Feed Ingredient--Animal--Fish--Fish Oil----</v>
      </c>
      <c r="G8" s="74" t="str" cm="1">
        <f t="array" ref="G8">IFERROR(SUBSTITUTE(_xlfn.CHOOSECOLS(_xlfn.TEXTSPLIT(_xlfn.TEXTJOIN("|",,F8),"Feed Ingredient--","|",TRUE),2),"----",""),"")</f>
        <v>Animal--Fish--Fish Oil</v>
      </c>
      <c r="H8" s="74" t="str">
        <f t="shared" si="4"/>
        <v>Animal--Fish--Fish Oil</v>
      </c>
      <c r="I8" s="74">
        <f t="shared" si="5"/>
        <v>2</v>
      </c>
      <c r="J8" s="74" t="str">
        <f t="shared" si="6"/>
        <v>Animal--Fish</v>
      </c>
      <c r="K8" s="74" t="str" cm="1">
        <f t="array" ref="K8">IF(G8&lt;&gt;"",_xlfn.TEXTJOIN(";",TRUE,
CONCATENATE(A8,"$",H8),
IF(E8="","",IF(I8&lt;&gt;0,CONCATENATE(A8,"$",J8,"--",_xlfn.TEXTSPLIT(E8,";",TRUE,FALSE)),CONCATENATE(A8,"$",_xlfn.TEXTSPLIT(E8,";",TRUE,FALSE))))),"")</f>
        <v>AOM_000544$Animal--Fish--Fish Oil</v>
      </c>
      <c r="L8" s="76"/>
      <c r="M8" s="76" t="str" cm="1">
        <f t="array" ref="M8">IF(L8&lt;&gt;"",_xlfn.TEXTSPLIT(L8, "$"),"")</f>
        <v/>
      </c>
      <c r="N8" s="76"/>
      <c r="O8" s="76" t="str" cm="1">
        <f t="array" ref="O8">IF(L8&lt;&gt;"",_xlfn.CHOOSECOLS(_xlfn.TEXTSPLIT(N8,"--"),1),"")</f>
        <v/>
      </c>
      <c r="P8" s="76" t="str" cm="1">
        <f t="array" ref="P8">IF(L8&lt;&gt;"",IFERROR(_xlfn.CHOOSECOLS(_xlfn.TEXTSPLIT(N8,"--"),2),""),"")</f>
        <v/>
      </c>
      <c r="Q8" s="76" t="str">
        <f t="shared" si="7"/>
        <v/>
      </c>
    </row>
    <row r="9" spans="1:17" ht="15.95" thickBot="1">
      <c r="A9" s="75" t="str">
        <v>AOM_001882</v>
      </c>
      <c r="B9" s="75" t="str">
        <v>Herring</v>
      </c>
      <c r="C9" s="75" t="str">
        <v/>
      </c>
      <c r="D9" s="75" t="str">
        <v/>
      </c>
      <c r="E9" s="75" t="str">
        <f t="shared" si="3"/>
        <v/>
      </c>
      <c r="F9" s="75" t="str">
        <v>Management--Livestock Management--Feed Characteristic--Feed Composition--Feed Ingredient--Animal--Fish--Herring----</v>
      </c>
      <c r="G9" s="74" t="str" cm="1">
        <f t="array" ref="G9">IFERROR(SUBSTITUTE(_xlfn.CHOOSECOLS(_xlfn.TEXTSPLIT(_xlfn.TEXTJOIN("|",,F9),"Feed Ingredient--","|",TRUE),2),"----",""),"")</f>
        <v>Animal--Fish--Herring</v>
      </c>
      <c r="H9" s="74" t="str">
        <f t="shared" si="4"/>
        <v>Animal--Fish--Herring</v>
      </c>
      <c r="I9" s="74">
        <f t="shared" si="5"/>
        <v>2</v>
      </c>
      <c r="J9" s="74" t="str">
        <f t="shared" si="6"/>
        <v>Animal--Fish</v>
      </c>
      <c r="K9" s="74" t="str" cm="1">
        <f t="array" ref="K9">IF(G9&lt;&gt;"",_xlfn.TEXTJOIN(";",TRUE,
CONCATENATE(A9,"$",H9),
IF(E9="","",IF(I9&lt;&gt;0,CONCATENATE(A9,"$",J9,"--",_xlfn.TEXTSPLIT(E9,";",TRUE,FALSE)),CONCATENATE(A9,"$",_xlfn.TEXTSPLIT(E9,";",TRUE,FALSE))))),"")</f>
        <v>AOM_001882$Animal--Fish--Herring</v>
      </c>
      <c r="L9" s="75"/>
      <c r="M9" s="75" t="str" cm="1">
        <f t="array" ref="M9">IF(L9&lt;&gt;"",_xlfn.TEXTSPLIT(L9, "$"),"")</f>
        <v/>
      </c>
      <c r="N9" s="75"/>
      <c r="O9" s="75" t="str" cm="1">
        <f t="array" ref="O9">IF(L9&lt;&gt;"",_xlfn.CHOOSECOLS(_xlfn.TEXTSPLIT(N9,"--"),1),"")</f>
        <v/>
      </c>
      <c r="P9" s="75" t="str" cm="1">
        <f t="array" ref="P9">IF(L9&lt;&gt;"",IFERROR(_xlfn.CHOOSECOLS(_xlfn.TEXTSPLIT(N9,"--"),2),""),"")</f>
        <v/>
      </c>
      <c r="Q9" s="75" t="str">
        <f t="shared" si="7"/>
        <v/>
      </c>
    </row>
    <row r="10" spans="1:17" ht="15.95" thickBot="1">
      <c r="A10" s="76" t="str">
        <v>AOM_000547</v>
      </c>
      <c r="B10" s="76" t="str">
        <v>Nile Perch Fish Oil</v>
      </c>
      <c r="C10" s="76" t="str">
        <v>Labrus niloticus;Centropomus niloticus; African snook; Goliath perch; African barramundi; Goliath barramundi; Giant lates ; Victoria perch</v>
      </c>
      <c r="D10" s="76" t="str">
        <v/>
      </c>
      <c r="E10" s="76" t="str">
        <f t="shared" si="3"/>
        <v>Labrus niloticus;Centropomus niloticus; African snook; Goliath perch; African barramundi; Goliath barramundi; Giant lates ; Victoria perch</v>
      </c>
      <c r="F10" s="76" t="str">
        <v>Management--Livestock Management--Feed Characteristic--Feed Composition--Feed Ingredient--Animal--Fish--Nile Perch Fish Oil----</v>
      </c>
      <c r="G10" s="74" t="str" cm="1">
        <f t="array" ref="G10">IFERROR(SUBSTITUTE(_xlfn.CHOOSECOLS(_xlfn.TEXTSPLIT(_xlfn.TEXTJOIN("|",,F10),"Feed Ingredient--","|",TRUE),2),"----",""),"")</f>
        <v>Animal--Fish--Nile Perch Fish Oil</v>
      </c>
      <c r="H10" s="74" t="str">
        <f t="shared" si="4"/>
        <v>Animal--Fish--Nile Perch Fish Oil</v>
      </c>
      <c r="I10" s="74">
        <f t="shared" si="5"/>
        <v>2</v>
      </c>
      <c r="J10" s="74" t="str">
        <f t="shared" si="6"/>
        <v>Animal--Fish</v>
      </c>
      <c r="K10" s="74" t="str" cm="1">
        <f t="array" ref="K10">IF(G10&lt;&gt;"",_xlfn.TEXTJOIN(";",TRUE,
CONCATENATE(A10,"$",H10),
IF(E10="","",IF(I10&lt;&gt;0,CONCATENATE(A10,"$",J10,"--",_xlfn.TEXTSPLIT(E10,";",TRUE,FALSE)),CONCATENATE(A10,"$",_xlfn.TEXTSPLIT(E10,";",TRUE,FALSE))))),"")</f>
        <v>AOM_000547$Animal--Fish--Nile Perch Fish Oil;AOM_000547$Animal--Fish--Labrus niloticus;AOM_000547$Animal--Fish--Centropomus niloticus;AOM_000547$Animal--Fish-- African snook;AOM_000547$Animal--Fish-- Goliath perch;AOM_000547$Animal--Fish-- African barramundi;AOM_000547$Animal--Fish-- Goliath barramundi;AOM_000547$Animal--Fish-- Giant lates ;AOM_000547$Animal--Fish-- Victoria perch</v>
      </c>
      <c r="L10" s="76"/>
      <c r="M10" s="76" t="str" cm="1">
        <f t="array" ref="M10">IF(L10&lt;&gt;"",_xlfn.TEXTSPLIT(L10, "$"),"")</f>
        <v/>
      </c>
      <c r="N10" s="76"/>
      <c r="O10" s="76" t="str" cm="1">
        <f t="array" ref="O10">IF(L10&lt;&gt;"",_xlfn.CHOOSECOLS(_xlfn.TEXTSPLIT(N10,"--"),1),"")</f>
        <v/>
      </c>
      <c r="P10" s="76" t="str" cm="1">
        <f t="array" ref="P10">IF(L10&lt;&gt;"",IFERROR(_xlfn.CHOOSECOLS(_xlfn.TEXTSPLIT(N10,"--"),2),""),"")</f>
        <v/>
      </c>
      <c r="Q10" s="76" t="str">
        <f t="shared" si="7"/>
        <v/>
      </c>
    </row>
    <row r="11" spans="1:17" ht="15.95" thickBot="1">
      <c r="A11" s="75" t="str">
        <v>AOM_002241</v>
      </c>
      <c r="B11" s="75" t="str">
        <v>Rainbow Trout Oil</v>
      </c>
      <c r="C11" s="75" t="str">
        <v/>
      </c>
      <c r="D11" s="75" t="str">
        <v/>
      </c>
      <c r="E11" s="75" t="str">
        <f t="shared" si="3"/>
        <v/>
      </c>
      <c r="F11" s="75" t="str">
        <v>Management--Livestock Management--Feed Characteristic--Feed Composition--Feed Ingredient--Animal--Fish--Rainbow Trout--Rainbow Trout Oil--</v>
      </c>
      <c r="G11" s="74" t="str" cm="1">
        <f t="array" ref="G11">IFERROR(SUBSTITUTE(_xlfn.CHOOSECOLS(_xlfn.TEXTSPLIT(_xlfn.TEXTJOIN("|",,F11),"Feed Ingredient--","|",TRUE),2),"----",""),"")</f>
        <v>Animal--Fish--Rainbow Trout--Rainbow Trout Oil--</v>
      </c>
      <c r="H11" s="74" t="str">
        <f t="shared" si="4"/>
        <v>Animal--Fish--Rainbow Trout--Rainbow Trout Oil</v>
      </c>
      <c r="I11" s="74">
        <f t="shared" si="5"/>
        <v>3</v>
      </c>
      <c r="J11" s="74" t="str">
        <f t="shared" si="6"/>
        <v>Animal--Fish--Rainbow Trout</v>
      </c>
      <c r="K11" s="74" t="str" cm="1">
        <f t="array" ref="K11">IF(G11&lt;&gt;"",_xlfn.TEXTJOIN(";",TRUE,
CONCATENATE(A11,"$",H11),
IF(E11="","",IF(I11&lt;&gt;0,CONCATENATE(A11,"$",J11,"--",_xlfn.TEXTSPLIT(E11,";",TRUE,FALSE)),CONCATENATE(A11,"$",_xlfn.TEXTSPLIT(E11,";",TRUE,FALSE))))),"")</f>
        <v>AOM_002241$Animal--Fish--Rainbow Trout--Rainbow Trout Oil</v>
      </c>
      <c r="L11" s="75"/>
      <c r="M11" s="75" t="str" cm="1">
        <f t="array" ref="M11">IF(L11&lt;&gt;"",_xlfn.TEXTSPLIT(L11, "$"),"")</f>
        <v/>
      </c>
      <c r="N11" s="75"/>
      <c r="O11" s="75" t="str" cm="1">
        <f t="array" ref="O11">IF(L11&lt;&gt;"",_xlfn.CHOOSECOLS(_xlfn.TEXTSPLIT(N11,"--"),1),"")</f>
        <v/>
      </c>
      <c r="P11" s="75" t="str" cm="1">
        <f t="array" ref="P11">IF(L11&lt;&gt;"",IFERROR(_xlfn.CHOOSECOLS(_xlfn.TEXTSPLIT(N11,"--"),2),""),"")</f>
        <v/>
      </c>
      <c r="Q11" s="75" t="str">
        <f t="shared" si="7"/>
        <v/>
      </c>
    </row>
    <row r="12" spans="1:17" ht="15.95" thickBot="1">
      <c r="A12" s="76" t="str">
        <v>AOM_001927</v>
      </c>
      <c r="B12" s="76" t="str">
        <v>Rainbow Trout</v>
      </c>
      <c r="C12" s="76" t="str">
        <v/>
      </c>
      <c r="D12" s="76" t="str">
        <v xml:space="preserve">Quercus ilex </v>
      </c>
      <c r="E12" s="76" t="str">
        <f t="shared" si="3"/>
        <v xml:space="preserve">Quercus ilex </v>
      </c>
      <c r="F12" s="76" t="str">
        <v>Management--Livestock Management--Feed Characteristic--Feed Composition--Feed Ingredient--Animal--Fish--Rainbow Trout----</v>
      </c>
      <c r="G12" s="74" t="str" cm="1">
        <f t="array" ref="G12">IFERROR(SUBSTITUTE(_xlfn.CHOOSECOLS(_xlfn.TEXTSPLIT(_xlfn.TEXTJOIN("|",,F12),"Feed Ingredient--","|",TRUE),2),"----",""),"")</f>
        <v>Animal--Fish--Rainbow Trout</v>
      </c>
      <c r="H12" s="74" t="str">
        <f t="shared" si="4"/>
        <v>Animal--Fish--Rainbow Trout</v>
      </c>
      <c r="I12" s="74">
        <f t="shared" si="5"/>
        <v>2</v>
      </c>
      <c r="J12" s="74" t="str">
        <f t="shared" si="6"/>
        <v>Animal--Fish</v>
      </c>
      <c r="K12" s="74" t="str" cm="1">
        <f t="array" ref="K12">IF(G12&lt;&gt;"",_xlfn.TEXTJOIN(";",TRUE,
CONCATENATE(A12,"$",H12),
IF(E12="","",IF(I12&lt;&gt;0,CONCATENATE(A12,"$",J12,"--",_xlfn.TEXTSPLIT(E12,";",TRUE,FALSE)),CONCATENATE(A12,"$",_xlfn.TEXTSPLIT(E12,";",TRUE,FALSE))))),"")</f>
        <v xml:space="preserve">AOM_001927$Animal--Fish--Rainbow Trout;AOM_001927$Animal--Fish--Quercus ilex </v>
      </c>
      <c r="L12" s="76"/>
      <c r="M12" s="76" t="str" cm="1">
        <f t="array" ref="M12">IF(L12&lt;&gt;"",_xlfn.TEXTSPLIT(L12, "$"),"")</f>
        <v/>
      </c>
      <c r="N12" s="76"/>
      <c r="O12" s="76" t="str" cm="1">
        <f t="array" ref="O12">IF(L12&lt;&gt;"",_xlfn.CHOOSECOLS(_xlfn.TEXTSPLIT(N12,"--"),1),"")</f>
        <v/>
      </c>
      <c r="P12" s="76" t="str" cm="1">
        <f t="array" ref="P12">IF(L12&lt;&gt;"",IFERROR(_xlfn.CHOOSECOLS(_xlfn.TEXTSPLIT(N12,"--"),2),""),"")</f>
        <v/>
      </c>
      <c r="Q12" s="76" t="str">
        <f t="shared" si="7"/>
        <v/>
      </c>
    </row>
    <row r="13" spans="1:17" ht="15.95" thickBot="1">
      <c r="A13" s="75" t="str">
        <v>AOM_001110</v>
      </c>
      <c r="B13" s="75" t="str">
        <v>Rastrineobola argentea</v>
      </c>
      <c r="C13" s="75" t="str">
        <v/>
      </c>
      <c r="D13" s="75" t="str">
        <v>Oncorhynchus mykiss</v>
      </c>
      <c r="E13" s="75" t="str">
        <f t="shared" si="3"/>
        <v>Oncorhynchus mykiss</v>
      </c>
      <c r="F13" s="75" t="str">
        <v>Management--Livestock Management--Feed Characteristic--Feed Composition--Feed Ingredient--Animal--Fish--Rastrineobola argentea----</v>
      </c>
      <c r="G13" s="74" t="str" cm="1">
        <f t="array" ref="G13">IFERROR(SUBSTITUTE(_xlfn.CHOOSECOLS(_xlfn.TEXTSPLIT(_xlfn.TEXTJOIN("|",,F13),"Feed Ingredient--","|",TRUE),2),"----",""),"")</f>
        <v>Animal--Fish--Rastrineobola argentea</v>
      </c>
      <c r="H13" s="74" t="str">
        <f t="shared" si="4"/>
        <v>Animal--Fish--Rastrineobola argentea</v>
      </c>
      <c r="I13" s="74">
        <f t="shared" si="5"/>
        <v>2</v>
      </c>
      <c r="J13" s="74" t="str">
        <f t="shared" si="6"/>
        <v>Animal--Fish</v>
      </c>
      <c r="K13" s="74" t="str" cm="1">
        <f t="array" ref="K13">IF(G13&lt;&gt;"",_xlfn.TEXTJOIN(";",TRUE,
CONCATENATE(A13,"$",H13),
IF(E13="","",IF(I13&lt;&gt;0,CONCATENATE(A13,"$",J13,"--",_xlfn.TEXTSPLIT(E13,";",TRUE,FALSE)),CONCATENATE(A13,"$",_xlfn.TEXTSPLIT(E13,";",TRUE,FALSE))))),"")</f>
        <v>AOM_001110$Animal--Fish--Rastrineobola argentea;AOM_001110$Animal--Fish--Oncorhynchus mykiss</v>
      </c>
      <c r="L13" s="75"/>
      <c r="M13" s="75" t="str" cm="1">
        <f t="array" ref="M13">IF(L13&lt;&gt;"",_xlfn.TEXTSPLIT(L13, "$"),"")</f>
        <v/>
      </c>
      <c r="N13" s="75"/>
      <c r="O13" s="75" t="str" cm="1">
        <f t="array" ref="O13">IF(L13&lt;&gt;"",_xlfn.CHOOSECOLS(_xlfn.TEXTSPLIT(N13,"--"),1),"")</f>
        <v/>
      </c>
      <c r="P13" s="75" t="str" cm="1">
        <f t="array" ref="P13">IF(L13&lt;&gt;"",IFERROR(_xlfn.CHOOSECOLS(_xlfn.TEXTSPLIT(N13,"--"),2),""),"")</f>
        <v/>
      </c>
      <c r="Q13" s="75" t="str">
        <f t="shared" si="7"/>
        <v/>
      </c>
    </row>
    <row r="14" spans="1:17" ht="15.95" thickBot="1">
      <c r="A14" s="76" t="str">
        <v>AOM_002243</v>
      </c>
      <c r="B14" s="76" t="str">
        <v>Sardine</v>
      </c>
      <c r="C14" s="76" t="str">
        <v/>
      </c>
      <c r="D14" s="76" t="str">
        <v>Samanea saman</v>
      </c>
      <c r="E14" s="76" t="str">
        <f t="shared" si="3"/>
        <v>Samanea saman</v>
      </c>
      <c r="F14" s="76" t="str">
        <v>Management--Livestock Management--Feed Characteristic--Feed Composition--Feed Ingredient--Animal--Fish--Sardine----</v>
      </c>
      <c r="G14" s="74" t="str" cm="1">
        <f t="array" ref="G14">IFERROR(SUBSTITUTE(_xlfn.CHOOSECOLS(_xlfn.TEXTSPLIT(_xlfn.TEXTJOIN("|",,F14),"Feed Ingredient--","|",TRUE),2),"----",""),"")</f>
        <v>Animal--Fish--Sardine</v>
      </c>
      <c r="H14" s="74" t="str">
        <f t="shared" si="4"/>
        <v>Animal--Fish--Sardine</v>
      </c>
      <c r="I14" s="74">
        <f t="shared" si="5"/>
        <v>2</v>
      </c>
      <c r="J14" s="74" t="str">
        <f t="shared" si="6"/>
        <v>Animal--Fish</v>
      </c>
      <c r="K14" s="74" t="str" cm="1">
        <f t="array" ref="K14">IF(G14&lt;&gt;"",_xlfn.TEXTJOIN(";",TRUE,
CONCATENATE(A14,"$",H14),
IF(E14="","",IF(I14&lt;&gt;0,CONCATENATE(A14,"$",J14,"--",_xlfn.TEXTSPLIT(E14,";",TRUE,FALSE)),CONCATENATE(A14,"$",_xlfn.TEXTSPLIT(E14,";",TRUE,FALSE))))),"")</f>
        <v>AOM_002243$Animal--Fish--Sardine;AOM_002243$Animal--Fish--Samanea saman</v>
      </c>
      <c r="L14" s="76"/>
      <c r="M14" s="76" t="str" cm="1">
        <f t="array" ref="M14">IF(L14&lt;&gt;"",_xlfn.TEXTSPLIT(L14, "$"),"")</f>
        <v/>
      </c>
      <c r="N14" s="76"/>
      <c r="O14" s="76" t="str" cm="1">
        <f t="array" ref="O14">IF(L14&lt;&gt;"",_xlfn.CHOOSECOLS(_xlfn.TEXTSPLIT(N14,"--"),1),"")</f>
        <v/>
      </c>
      <c r="P14" s="76" t="str" cm="1">
        <f t="array" ref="P14">IF(L14&lt;&gt;"",IFERROR(_xlfn.CHOOSECOLS(_xlfn.TEXTSPLIT(N14,"--"),2),""),"")</f>
        <v/>
      </c>
      <c r="Q14" s="76" t="str">
        <f t="shared" si="7"/>
        <v/>
      </c>
    </row>
    <row r="15" spans="1:17" ht="15.95" thickBot="1">
      <c r="A15" s="75" t="str">
        <v>AOM_001115</v>
      </c>
      <c r="B15" s="75" t="str">
        <v>Trout</v>
      </c>
      <c r="C15" s="75" t="str">
        <v>Trout</v>
      </c>
      <c r="D15" s="75" t="str">
        <v>Triticale</v>
      </c>
      <c r="E15" s="75" t="str">
        <f t="shared" si="3"/>
        <v>Trout;Triticale</v>
      </c>
      <c r="F15" s="75" t="str">
        <v>Management--Livestock Management--Feed Characteristic--Feed Composition--Feed Ingredient--Animal--Fish--Trout----</v>
      </c>
      <c r="G15" s="74" t="str" cm="1">
        <f t="array" ref="G15">IFERROR(SUBSTITUTE(_xlfn.CHOOSECOLS(_xlfn.TEXTSPLIT(_xlfn.TEXTJOIN("|",,F15),"Feed Ingredient--","|",TRUE),2),"----",""),"")</f>
        <v>Animal--Fish--Trout</v>
      </c>
      <c r="H15" s="74" t="str">
        <f t="shared" si="4"/>
        <v>Animal--Fish--Trout</v>
      </c>
      <c r="I15" s="74">
        <f t="shared" si="5"/>
        <v>2</v>
      </c>
      <c r="J15" s="74" t="str">
        <f t="shared" si="6"/>
        <v>Animal--Fish</v>
      </c>
      <c r="K15" s="74" t="str" cm="1">
        <f t="array" ref="K15">IF(G15&lt;&gt;"",_xlfn.TEXTJOIN(";",TRUE,
CONCATENATE(A15,"$",H15),
IF(E15="","",IF(I15&lt;&gt;0,CONCATENATE(A15,"$",J15,"--",_xlfn.TEXTSPLIT(E15,";",TRUE,FALSE)),CONCATENATE(A15,"$",_xlfn.TEXTSPLIT(E15,";",TRUE,FALSE))))),"")</f>
        <v>AOM_001115$Animal--Fish--Trout;AOM_001115$Animal--Fish--Trout;AOM_001115$Animal--Fish--Triticale</v>
      </c>
      <c r="L15" s="75"/>
      <c r="M15" s="75" t="str" cm="1">
        <f t="array" ref="M15">IF(L15&lt;&gt;"",_xlfn.TEXTSPLIT(L15, "$"),"")</f>
        <v/>
      </c>
      <c r="N15" s="75"/>
      <c r="O15" s="75" t="str" cm="1">
        <f t="array" ref="O15">IF(L15&lt;&gt;"",_xlfn.CHOOSECOLS(_xlfn.TEXTSPLIT(N15,"--"),1),"")</f>
        <v/>
      </c>
      <c r="P15" s="75" t="str" cm="1">
        <f t="array" ref="P15">IF(L15&lt;&gt;"",IFERROR(_xlfn.CHOOSECOLS(_xlfn.TEXTSPLIT(N15,"--"),2),""),"")</f>
        <v/>
      </c>
      <c r="Q15" s="75" t="str">
        <f t="shared" si="7"/>
        <v/>
      </c>
    </row>
    <row r="16" spans="1:17" ht="15.95" thickBot="1">
      <c r="A16" s="76" t="str">
        <v>AOM_001930</v>
      </c>
      <c r="B16" s="76" t="str">
        <v>Trout Oil</v>
      </c>
      <c r="C16" s="76" t="str">
        <v>Trout Oil Silage</v>
      </c>
      <c r="D16" s="76" t="str">
        <v/>
      </c>
      <c r="E16" s="76" t="str">
        <f t="shared" si="3"/>
        <v>Trout Oil Silage</v>
      </c>
      <c r="F16" s="76" t="str">
        <v>Management--Livestock Management--Feed Characteristic--Feed Composition--Feed Ingredient--Animal--Fish--Trout --Trout Oil--</v>
      </c>
      <c r="G16" s="74" t="str" cm="1">
        <f t="array" ref="G16">IFERROR(SUBSTITUTE(_xlfn.CHOOSECOLS(_xlfn.TEXTSPLIT(_xlfn.TEXTJOIN("|",,F16),"Feed Ingredient--","|",TRUE),2),"----",""),"")</f>
        <v>Animal--Fish--Trout --Trout Oil--</v>
      </c>
      <c r="H16" s="74" t="str">
        <f t="shared" si="4"/>
        <v>Animal--Fish--Trout --Trout Oil</v>
      </c>
      <c r="I16" s="74">
        <f t="shared" si="5"/>
        <v>3</v>
      </c>
      <c r="J16" s="74" t="str">
        <f t="shared" si="6"/>
        <v xml:space="preserve">Animal--Fish--Trout </v>
      </c>
      <c r="K16" s="74" t="str" cm="1">
        <f t="array" ref="K16">IF(G16&lt;&gt;"",_xlfn.TEXTJOIN(";",TRUE,
CONCATENATE(A16,"$",H16),
IF(E16="","",IF(I16&lt;&gt;0,CONCATENATE(A16,"$",J16,"--",_xlfn.TEXTSPLIT(E16,";",TRUE,FALSE)),CONCATENATE(A16,"$",_xlfn.TEXTSPLIT(E16,";",TRUE,FALSE))))),"")</f>
        <v>AOM_001930$Animal--Fish--Trout --Trout Oil;AOM_001930$Animal--Fish--Trout --Trout Oil Silage</v>
      </c>
      <c r="L16" s="76"/>
      <c r="M16" s="76" t="str" cm="1">
        <f t="array" ref="M16">IF(L16&lt;&gt;"",_xlfn.TEXTSPLIT(L16, "$"),"")</f>
        <v/>
      </c>
      <c r="N16" s="76"/>
      <c r="O16" s="76" t="str" cm="1">
        <f t="array" ref="O16">IF(L16&lt;&gt;"",_xlfn.CHOOSECOLS(_xlfn.TEXTSPLIT(N16,"--"),1),"")</f>
        <v/>
      </c>
      <c r="P16" s="76" t="str" cm="1">
        <f t="array" ref="P16">IF(L16&lt;&gt;"",IFERROR(_xlfn.CHOOSECOLS(_xlfn.TEXTSPLIT(N16,"--"),2),""),"")</f>
        <v/>
      </c>
      <c r="Q16" s="76" t="str">
        <f t="shared" si="7"/>
        <v/>
      </c>
    </row>
    <row r="17" spans="1:17" ht="15.95" thickBot="1">
      <c r="A17" s="75" t="str">
        <v>AOM_002246</v>
      </c>
      <c r="B17" s="75" t="str">
        <v>Tuna</v>
      </c>
      <c r="C17" s="75" t="str">
        <v/>
      </c>
      <c r="D17" s="75" t="str">
        <v/>
      </c>
      <c r="E17" s="75" t="str">
        <f t="shared" si="3"/>
        <v/>
      </c>
      <c r="F17" s="75" t="str">
        <v>Management--Livestock Management--Feed Characteristic--Feed Composition--Feed Ingredient--Animal--Fish--Tuna----</v>
      </c>
      <c r="G17" s="74" t="str" cm="1">
        <f t="array" ref="G17">IFERROR(SUBSTITUTE(_xlfn.CHOOSECOLS(_xlfn.TEXTSPLIT(_xlfn.TEXTJOIN("|",,F17),"Feed Ingredient--","|",TRUE),2),"----",""),"")</f>
        <v>Animal--Fish--Tuna</v>
      </c>
      <c r="H17" s="74" t="str">
        <f t="shared" si="4"/>
        <v>Animal--Fish--Tuna</v>
      </c>
      <c r="I17" s="74">
        <f t="shared" si="5"/>
        <v>2</v>
      </c>
      <c r="J17" s="74" t="str">
        <f t="shared" si="6"/>
        <v>Animal--Fish</v>
      </c>
      <c r="K17" s="74" t="str" cm="1">
        <f t="array" ref="K17">IF(G17&lt;&gt;"",_xlfn.TEXTJOIN(";",TRUE,
CONCATENATE(A17,"$",H17),
IF(E17="","",IF(I17&lt;&gt;0,CONCATENATE(A17,"$",J17,"--",_xlfn.TEXTSPLIT(E17,";",TRUE,FALSE)),CONCATENATE(A17,"$",_xlfn.TEXTSPLIT(E17,";",TRUE,FALSE))))),"")</f>
        <v>AOM_002246$Animal--Fish--Tuna</v>
      </c>
      <c r="L17" s="75"/>
      <c r="M17" s="75" t="str" cm="1">
        <f t="array" ref="M17">IF(L17&lt;&gt;"",_xlfn.TEXTSPLIT(L17, "$"),"")</f>
        <v/>
      </c>
      <c r="N17" s="75"/>
      <c r="O17" s="75" t="str" cm="1">
        <f t="array" ref="O17">IF(L17&lt;&gt;"",_xlfn.CHOOSECOLS(_xlfn.TEXTSPLIT(N17,"--"),1),"")</f>
        <v/>
      </c>
      <c r="P17" s="75" t="str" cm="1">
        <f t="array" ref="P17">IF(L17&lt;&gt;"",IFERROR(_xlfn.CHOOSECOLS(_xlfn.TEXTSPLIT(N17,"--"),2),""),"")</f>
        <v/>
      </c>
      <c r="Q17" s="75" t="str">
        <f t="shared" si="7"/>
        <v/>
      </c>
    </row>
    <row r="18" spans="1:17" ht="15.95" thickBot="1">
      <c r="A18" s="76" t="str">
        <v>AOM_001805</v>
      </c>
      <c r="B18" s="76" t="str">
        <v>African Palm Larvae</v>
      </c>
      <c r="C18" s="76" t="str">
        <v>African palm weevil larvae</v>
      </c>
      <c r="D18" s="76" t="str">
        <v>Rhynchophorus phoenicisis</v>
      </c>
      <c r="E18" s="76" t="str">
        <f t="shared" si="3"/>
        <v>African palm weevil larvae;Rhynchophorus phoenicisis</v>
      </c>
      <c r="F18" s="76" t="str">
        <v>Management--Livestock Management--Feed Characteristic--Feed Composition--Feed Ingredient--Animal--Insect--African Palm Larvae----</v>
      </c>
      <c r="G18" s="74" t="str" cm="1">
        <f t="array" ref="G18">IFERROR(SUBSTITUTE(_xlfn.CHOOSECOLS(_xlfn.TEXTSPLIT(_xlfn.TEXTJOIN("|",,F18),"Feed Ingredient--","|",TRUE),2),"----",""),"")</f>
        <v>Animal--Insect--African Palm Larvae</v>
      </c>
      <c r="H18" s="74" t="str">
        <f t="shared" si="4"/>
        <v>Animal--Insect--African Palm Larvae</v>
      </c>
      <c r="I18" s="74">
        <f t="shared" si="5"/>
        <v>2</v>
      </c>
      <c r="J18" s="74" t="str">
        <f t="shared" si="6"/>
        <v>Animal--Insect</v>
      </c>
      <c r="K18" s="74" t="str" cm="1">
        <f t="array" ref="K18">IF(G18&lt;&gt;"",_xlfn.TEXTJOIN(";",TRUE,
CONCATENATE(A18,"$",H18),
IF(E18="","",IF(I18&lt;&gt;0,CONCATENATE(A18,"$",J18,"--",_xlfn.TEXTSPLIT(E18,";",TRUE,FALSE)),CONCATENATE(A18,"$",_xlfn.TEXTSPLIT(E18,";",TRUE,FALSE))))),"")</f>
        <v>AOM_001805$Animal--Insect--African Palm Larvae;AOM_001805$Animal--Insect--African palm weevil larvae;AOM_001805$Animal--Insect--Rhynchophorus phoenicisis</v>
      </c>
      <c r="L18" s="76"/>
      <c r="M18" s="76" t="str" cm="1">
        <f t="array" ref="M18">IF(L18&lt;&gt;"",_xlfn.TEXTSPLIT(L18, "$"),"")</f>
        <v/>
      </c>
      <c r="N18" s="76"/>
      <c r="O18" s="76" t="str" cm="1">
        <f t="array" ref="O18">IF(L18&lt;&gt;"",_xlfn.CHOOSECOLS(_xlfn.TEXTSPLIT(N18,"--"),1),"")</f>
        <v/>
      </c>
      <c r="P18" s="76" t="str" cm="1">
        <f t="array" ref="P18">IF(L18&lt;&gt;"",IFERROR(_xlfn.CHOOSECOLS(_xlfn.TEXTSPLIT(N18,"--"),2),""),"")</f>
        <v/>
      </c>
      <c r="Q18" s="76" t="str">
        <f t="shared" si="7"/>
        <v/>
      </c>
    </row>
    <row r="19" spans="1:17" ht="15.95" thickBot="1">
      <c r="A19" s="75" t="str">
        <v>AOM_006043</v>
      </c>
      <c r="B19" s="75" t="str">
        <v>Black Soldier Fly Larvae</v>
      </c>
      <c r="C19" s="75" t="str">
        <v/>
      </c>
      <c r="D19" s="75" t="str">
        <v>Hermetia illucens Larvae</v>
      </c>
      <c r="E19" s="75" t="str">
        <f t="shared" si="3"/>
        <v>Hermetia illucens Larvae</v>
      </c>
      <c r="F19" s="75" t="str">
        <v>Management--Livestock Management--Feed Characteristic--Feed Composition--Feed Ingredient--Animal--Insect--Black Soldier Fly Larvae----</v>
      </c>
      <c r="G19" s="74" t="str" cm="1">
        <f t="array" ref="G19">IFERROR(SUBSTITUTE(_xlfn.CHOOSECOLS(_xlfn.TEXTSPLIT(_xlfn.TEXTJOIN("|",,F19),"Feed Ingredient--","|",TRUE),2),"----",""),"")</f>
        <v>Animal--Insect--Black Soldier Fly Larvae</v>
      </c>
      <c r="H19" s="74" t="str">
        <f t="shared" si="4"/>
        <v>Animal--Insect--Black Soldier Fly Larvae</v>
      </c>
      <c r="I19" s="74">
        <f t="shared" si="5"/>
        <v>2</v>
      </c>
      <c r="J19" s="74" t="str">
        <f t="shared" si="6"/>
        <v>Animal--Insect</v>
      </c>
      <c r="K19" s="74" t="str" cm="1">
        <f t="array" ref="K19">IF(G19&lt;&gt;"",_xlfn.TEXTJOIN(";",TRUE,
CONCATENATE(A19,"$",H19),
IF(E19="","",IF(I19&lt;&gt;0,CONCATENATE(A19,"$",J19,"--",_xlfn.TEXTSPLIT(E19,";",TRUE,FALSE)),CONCATENATE(A19,"$",_xlfn.TEXTSPLIT(E19,";",TRUE,FALSE))))),"")</f>
        <v>AOM_006043$Animal--Insect--Black Soldier Fly Larvae;AOM_006043$Animal--Insect--Hermetia illucens Larvae</v>
      </c>
      <c r="L19" s="75"/>
      <c r="M19" s="75" t="str" cm="1">
        <f t="array" ref="M19">IF(L19&lt;&gt;"",_xlfn.TEXTSPLIT(L19, "$"),"")</f>
        <v/>
      </c>
      <c r="N19" s="75"/>
      <c r="O19" s="75" t="str" cm="1">
        <f t="array" ref="O19">IF(L19&lt;&gt;"",_xlfn.CHOOSECOLS(_xlfn.TEXTSPLIT(N19,"--"),1),"")</f>
        <v/>
      </c>
      <c r="P19" s="75" t="str" cm="1">
        <f t="array" ref="P19">IF(L19&lt;&gt;"",IFERROR(_xlfn.CHOOSECOLS(_xlfn.TEXTSPLIT(N19,"--"),2),""),"")</f>
        <v/>
      </c>
      <c r="Q19" s="75" t="str">
        <f t="shared" si="7"/>
        <v/>
      </c>
    </row>
    <row r="20" spans="1:17" ht="15.95" thickBot="1">
      <c r="A20" s="76" t="str">
        <v>AOM_002247</v>
      </c>
      <c r="B20" s="76" t="str">
        <v>Grasshopper</v>
      </c>
      <c r="C20" s="76" t="str">
        <v/>
      </c>
      <c r="D20" s="76" t="str">
        <v/>
      </c>
      <c r="E20" s="76" t="str">
        <f t="shared" si="3"/>
        <v/>
      </c>
      <c r="F20" s="76" t="str">
        <v>Management--Livestock Management--Feed Characteristic--Feed Composition--Feed Ingredient--Animal--Insect--Grasshopper----</v>
      </c>
      <c r="G20" s="74" t="str" cm="1">
        <f t="array" ref="G20">IFERROR(SUBSTITUTE(_xlfn.CHOOSECOLS(_xlfn.TEXTSPLIT(_xlfn.TEXTJOIN("|",,F20),"Feed Ingredient--","|",TRUE),2),"----",""),"")</f>
        <v>Animal--Insect--Grasshopper</v>
      </c>
      <c r="H20" s="74" t="str">
        <f t="shared" si="4"/>
        <v>Animal--Insect--Grasshopper</v>
      </c>
      <c r="I20" s="74">
        <f t="shared" si="5"/>
        <v>2</v>
      </c>
      <c r="J20" s="74" t="str">
        <f t="shared" si="6"/>
        <v>Animal--Insect</v>
      </c>
      <c r="K20" s="74" t="str" cm="1">
        <f t="array" ref="K20">IF(G20&lt;&gt;"",_xlfn.TEXTJOIN(";",TRUE,
CONCATENATE(A20,"$",H20),
IF(E20="","",IF(I20&lt;&gt;0,CONCATENATE(A20,"$",J20,"--",_xlfn.TEXTSPLIT(E20,";",TRUE,FALSE)),CONCATENATE(A20,"$",_xlfn.TEXTSPLIT(E20,";",TRUE,FALSE))))),"")</f>
        <v>AOM_002247$Animal--Insect--Grasshopper</v>
      </c>
      <c r="L20" s="76"/>
      <c r="M20" s="76" t="str" cm="1">
        <f t="array" ref="M20">IF(L20&lt;&gt;"",_xlfn.TEXTSPLIT(L20, "$"),"")</f>
        <v/>
      </c>
      <c r="N20" s="76"/>
      <c r="O20" s="76" t="str" cm="1">
        <f t="array" ref="O20">IF(L20&lt;&gt;"",_xlfn.CHOOSECOLS(_xlfn.TEXTSPLIT(N20,"--"),1),"")</f>
        <v/>
      </c>
      <c r="P20" s="76" t="str" cm="1">
        <f t="array" ref="P20">IF(L20&lt;&gt;"",IFERROR(_xlfn.CHOOSECOLS(_xlfn.TEXTSPLIT(N20,"--"),2),""),"")</f>
        <v/>
      </c>
      <c r="Q20" s="76" t="str">
        <f t="shared" si="7"/>
        <v/>
      </c>
    </row>
    <row r="21" spans="1:17" ht="15.95" thickBot="1">
      <c r="A21" s="75" t="str">
        <v>AOM_002248</v>
      </c>
      <c r="B21" s="75" t="str">
        <v xml:space="preserve">Termite </v>
      </c>
      <c r="C21" s="75" t="str">
        <v/>
      </c>
      <c r="D21" s="75" t="str">
        <v>Terminalia brownii</v>
      </c>
      <c r="E21" s="75" t="str">
        <f t="shared" si="3"/>
        <v>Terminalia brownii</v>
      </c>
      <c r="F21" s="75" t="str">
        <v>Management--Livestock Management--Feed Characteristic--Feed Composition--Feed Ingredient--Animal--Insect--Termite ----</v>
      </c>
      <c r="G21" s="74" t="str" cm="1">
        <f t="array" ref="G21">IFERROR(SUBSTITUTE(_xlfn.CHOOSECOLS(_xlfn.TEXTSPLIT(_xlfn.TEXTJOIN("|",,F21),"Feed Ingredient--","|",TRUE),2),"----",""),"")</f>
        <v xml:space="preserve">Animal--Insect--Termite </v>
      </c>
      <c r="H21" s="74" t="str">
        <f t="shared" si="4"/>
        <v xml:space="preserve">Animal--Insect--Termite </v>
      </c>
      <c r="I21" s="74">
        <f t="shared" si="5"/>
        <v>2</v>
      </c>
      <c r="J21" s="74" t="str">
        <f t="shared" si="6"/>
        <v>Animal--Insect</v>
      </c>
      <c r="K21" s="74" t="str" cm="1">
        <f t="array" ref="K21">IF(G21&lt;&gt;"",_xlfn.TEXTJOIN(";",TRUE,
CONCATENATE(A21,"$",H21),
IF(E21="","",IF(I21&lt;&gt;0,CONCATENATE(A21,"$",J21,"--",_xlfn.TEXTSPLIT(E21,";",TRUE,FALSE)),CONCATENATE(A21,"$",_xlfn.TEXTSPLIT(E21,";",TRUE,FALSE))))),"")</f>
        <v>AOM_002248$Animal--Insect--Termite ;AOM_002248$Animal--Insect--Terminalia brownii</v>
      </c>
      <c r="L21" s="75"/>
      <c r="M21" s="75" t="str" cm="1">
        <f t="array" ref="M21">IF(L21&lt;&gt;"",_xlfn.TEXTSPLIT(L21, "$"),"")</f>
        <v/>
      </c>
      <c r="N21" s="75"/>
      <c r="O21" s="75" t="str" cm="1">
        <f t="array" ref="O21">IF(L21&lt;&gt;"",_xlfn.CHOOSECOLS(_xlfn.TEXTSPLIT(N21,"--"),1),"")</f>
        <v/>
      </c>
      <c r="P21" s="75" t="str" cm="1">
        <f t="array" ref="P21">IF(L21&lt;&gt;"",IFERROR(_xlfn.CHOOSECOLS(_xlfn.TEXTSPLIT(N21,"--"),2),""),"")</f>
        <v/>
      </c>
      <c r="Q21" s="75" t="str">
        <f t="shared" si="7"/>
        <v/>
      </c>
    </row>
    <row r="22" spans="1:17" ht="15.95" thickBot="1">
      <c r="A22" s="76" t="str">
        <v>AOM_000556</v>
      </c>
      <c r="B22" s="76" t="str">
        <v>Milk</v>
      </c>
      <c r="C22" s="76" t="str">
        <v>prickly pear fruit</v>
      </c>
      <c r="D22" s="76" t="str">
        <v/>
      </c>
      <c r="E22" s="76" t="str">
        <f t="shared" si="3"/>
        <v>prickly pear fruit</v>
      </c>
      <c r="F22" s="76" t="str">
        <v>Management--Livestock Management--Feed Characteristic--Feed Composition--Feed Ingredient--Animal--Milk------</v>
      </c>
      <c r="G22" s="74" t="str" cm="1">
        <f t="array" ref="G22">IFERROR(SUBSTITUTE(_xlfn.CHOOSECOLS(_xlfn.TEXTSPLIT(_xlfn.TEXTJOIN("|",,F22),"Feed Ingredient--","|",TRUE),2),"----",""),"")</f>
        <v>Animal--Milk--</v>
      </c>
      <c r="H22" s="74" t="str">
        <f t="shared" si="4"/>
        <v>Animal--Milk</v>
      </c>
      <c r="I22" s="74">
        <f t="shared" si="5"/>
        <v>1</v>
      </c>
      <c r="J22" s="74" t="str">
        <f t="shared" si="6"/>
        <v>Animal</v>
      </c>
      <c r="K22" s="74" t="str" cm="1">
        <f t="array" ref="K22">IF(G22&lt;&gt;"",_xlfn.TEXTJOIN(";",TRUE,
CONCATENATE(A22,"$",H22),
IF(E22="","",IF(I22&lt;&gt;0,CONCATENATE(A22,"$",J22,"--",_xlfn.TEXTSPLIT(E22,";",TRUE,FALSE)),CONCATENATE(A22,"$",_xlfn.TEXTSPLIT(E22,";",TRUE,FALSE))))),"")</f>
        <v>AOM_000556$Animal--Milk;AOM_000556$Animal--prickly pear fruit</v>
      </c>
      <c r="L22" s="76"/>
      <c r="M22" s="76" t="str" cm="1">
        <f t="array" ref="M22">IF(L22&lt;&gt;"",_xlfn.TEXTSPLIT(L22, "$"),"")</f>
        <v/>
      </c>
      <c r="N22" s="76"/>
      <c r="O22" s="76" t="str" cm="1">
        <f t="array" ref="O22">IF(L22&lt;&gt;"",_xlfn.CHOOSECOLS(_xlfn.TEXTSPLIT(N22,"--"),1),"")</f>
        <v/>
      </c>
      <c r="P22" s="76" t="str" cm="1">
        <f t="array" ref="P22">IF(L22&lt;&gt;"",IFERROR(_xlfn.CHOOSECOLS(_xlfn.TEXTSPLIT(N22,"--"),2),""),"")</f>
        <v/>
      </c>
      <c r="Q22" s="76" t="str">
        <f t="shared" si="7"/>
        <v/>
      </c>
    </row>
    <row r="23" spans="1:17" ht="15.95" thickBot="1">
      <c r="A23" s="75" t="str">
        <v>AOM_003980</v>
      </c>
      <c r="B23" s="75" t="str">
        <v>Colostrum</v>
      </c>
      <c r="C23" s="75" t="str">
        <v/>
      </c>
      <c r="D23" s="75" t="str">
        <v/>
      </c>
      <c r="E23" s="75" t="str">
        <f t="shared" si="3"/>
        <v/>
      </c>
      <c r="F23" s="75" t="str">
        <v>Management--Livestock Management--Feed Characteristic--Feed Composition--Feed Ingredient--Animal--Milk--Colostrum----</v>
      </c>
      <c r="G23" s="74" t="str" cm="1">
        <f t="array" ref="G23">IFERROR(SUBSTITUTE(_xlfn.CHOOSECOLS(_xlfn.TEXTSPLIT(_xlfn.TEXTJOIN("|",,F23),"Feed Ingredient--","|",TRUE),2),"----",""),"")</f>
        <v>Animal--Milk--Colostrum</v>
      </c>
      <c r="H23" s="74" t="str">
        <f t="shared" si="4"/>
        <v>Animal--Milk--Colostrum</v>
      </c>
      <c r="I23" s="74">
        <f t="shared" si="5"/>
        <v>2</v>
      </c>
      <c r="J23" s="74" t="str">
        <f t="shared" si="6"/>
        <v>Animal--Milk</v>
      </c>
      <c r="K23" s="74" t="str" cm="1">
        <f t="array" ref="K23">IF(G23&lt;&gt;"",_xlfn.TEXTJOIN(";",TRUE,
CONCATENATE(A23,"$",H23),
IF(E23="","",IF(I23&lt;&gt;0,CONCATENATE(A23,"$",J23,"--",_xlfn.TEXTSPLIT(E23,";",TRUE,FALSE)),CONCATENATE(A23,"$",_xlfn.TEXTSPLIT(E23,";",TRUE,FALSE))))),"")</f>
        <v>AOM_003980$Animal--Milk--Colostrum</v>
      </c>
      <c r="L23" s="75"/>
      <c r="M23" s="75" t="str" cm="1">
        <f t="array" ref="M23">IF(L23&lt;&gt;"",_xlfn.TEXTSPLIT(L23, "$"),"")</f>
        <v/>
      </c>
      <c r="N23" s="75"/>
      <c r="O23" s="75" t="str" cm="1">
        <f t="array" ref="O23">IF(L23&lt;&gt;"",_xlfn.CHOOSECOLS(_xlfn.TEXTSPLIT(N23,"--"),1),"")</f>
        <v/>
      </c>
      <c r="P23" s="75" t="str" cm="1">
        <f t="array" ref="P23">IF(L23&lt;&gt;"",IFERROR(_xlfn.CHOOSECOLS(_xlfn.TEXTSPLIT(N23,"--"),2),""),"")</f>
        <v/>
      </c>
      <c r="Q23" s="75" t="str">
        <f t="shared" si="7"/>
        <v/>
      </c>
    </row>
    <row r="24" spans="1:17" ht="15.95" thickBot="1">
      <c r="A24" s="76" t="str">
        <v>AOM_002077</v>
      </c>
      <c r="B24" s="76" t="str">
        <v>Skimmed Milk Powder</v>
      </c>
      <c r="C24" s="76" t="str">
        <v/>
      </c>
      <c r="D24" s="76" t="str">
        <v>Sida acuta Powder</v>
      </c>
      <c r="E24" s="76" t="str">
        <f t="shared" si="3"/>
        <v>Sida acuta Powder</v>
      </c>
      <c r="F24" s="76" t="str">
        <v>Management--Livestock Management--Feed Characteristic--Feed Composition--Feed Ingredient--Animal--Milk--Skimmed Milk Powder----</v>
      </c>
      <c r="G24" s="74" t="str" cm="1">
        <f t="array" ref="G24">IFERROR(SUBSTITUTE(_xlfn.CHOOSECOLS(_xlfn.TEXTSPLIT(_xlfn.TEXTJOIN("|",,F24),"Feed Ingredient--","|",TRUE),2),"----",""),"")</f>
        <v>Animal--Milk--Skimmed Milk Powder</v>
      </c>
      <c r="H24" s="74" t="str">
        <f t="shared" si="4"/>
        <v>Animal--Milk--Skimmed Milk Powder</v>
      </c>
      <c r="I24" s="74">
        <f t="shared" si="5"/>
        <v>2</v>
      </c>
      <c r="J24" s="74" t="str">
        <f t="shared" si="6"/>
        <v>Animal--Milk</v>
      </c>
      <c r="K24" s="74" t="str" cm="1">
        <f t="array" ref="K24">IF(G24&lt;&gt;"",_xlfn.TEXTJOIN(";",TRUE,
CONCATENATE(A24,"$",H24),
IF(E24="","",IF(I24&lt;&gt;0,CONCATENATE(A24,"$",J24,"--",_xlfn.TEXTSPLIT(E24,";",TRUE,FALSE)),CONCATENATE(A24,"$",_xlfn.TEXTSPLIT(E24,";",TRUE,FALSE))))),"")</f>
        <v>AOM_002077$Animal--Milk--Skimmed Milk Powder;AOM_002077$Animal--Milk--Sida acuta Powder</v>
      </c>
      <c r="L24" s="76"/>
      <c r="M24" s="76" t="str" cm="1">
        <f t="array" ref="M24">IF(L24&lt;&gt;"",_xlfn.TEXTSPLIT(L24, "$"),"")</f>
        <v/>
      </c>
      <c r="N24" s="76"/>
      <c r="O24" s="76" t="str" cm="1">
        <f t="array" ref="O24">IF(L24&lt;&gt;"",_xlfn.CHOOSECOLS(_xlfn.TEXTSPLIT(N24,"--"),1),"")</f>
        <v/>
      </c>
      <c r="P24" s="76" t="str" cm="1">
        <f t="array" ref="P24">IF(L24&lt;&gt;"",IFERROR(_xlfn.CHOOSECOLS(_xlfn.TEXTSPLIT(N24,"--"),2),""),"")</f>
        <v/>
      </c>
      <c r="Q24" s="76" t="str">
        <f t="shared" si="7"/>
        <v/>
      </c>
    </row>
    <row r="25" spans="1:17" ht="15.95" thickBot="1">
      <c r="A25" s="75" t="str">
        <v>AOM_001935</v>
      </c>
      <c r="B25" s="75" t="str">
        <v>Suckled milk</v>
      </c>
      <c r="C25" s="75" t="str">
        <v/>
      </c>
      <c r="D25" s="75" t="str">
        <v>Stylosanthes scabra</v>
      </c>
      <c r="E25" s="75" t="str">
        <f t="shared" si="3"/>
        <v>Stylosanthes scabra</v>
      </c>
      <c r="F25" s="75" t="str">
        <v>Management--Livestock Management--Feed Characteristic--Feed Composition--Feed Ingredient--Animal--Milk--Suckled milk----</v>
      </c>
      <c r="G25" s="74" t="str" cm="1">
        <f t="array" ref="G25">IFERROR(SUBSTITUTE(_xlfn.CHOOSECOLS(_xlfn.TEXTSPLIT(_xlfn.TEXTJOIN("|",,F25),"Feed Ingredient--","|",TRUE),2),"----",""),"")</f>
        <v>Animal--Milk--Suckled milk</v>
      </c>
      <c r="H25" s="74" t="str">
        <f t="shared" si="4"/>
        <v>Animal--Milk--Suckled milk</v>
      </c>
      <c r="I25" s="74">
        <f t="shared" si="5"/>
        <v>2</v>
      </c>
      <c r="J25" s="74" t="str">
        <f t="shared" si="6"/>
        <v>Animal--Milk</v>
      </c>
      <c r="K25" s="74" t="str" cm="1">
        <f t="array" ref="K25">IF(G25&lt;&gt;"",_xlfn.TEXTJOIN(";",TRUE,
CONCATENATE(A25,"$",H25),
IF(E25="","",IF(I25&lt;&gt;0,CONCATENATE(A25,"$",J25,"--",_xlfn.TEXTSPLIT(E25,";",TRUE,FALSE)),CONCATENATE(A25,"$",_xlfn.TEXTSPLIT(E25,";",TRUE,FALSE))))),"")</f>
        <v>AOM_001935$Animal--Milk--Suckled milk;AOM_001935$Animal--Milk--Stylosanthes scabra</v>
      </c>
      <c r="L25" s="75"/>
      <c r="M25" s="75" t="str" cm="1">
        <f t="array" ref="M25">IF(L25&lt;&gt;"",_xlfn.TEXTSPLIT(L25, "$"),"")</f>
        <v/>
      </c>
      <c r="N25" s="75"/>
      <c r="O25" s="75" t="str" cm="1">
        <f t="array" ref="O25">IF(L25&lt;&gt;"",_xlfn.CHOOSECOLS(_xlfn.TEXTSPLIT(N25,"--"),1),"")</f>
        <v/>
      </c>
      <c r="P25" s="75" t="str" cm="1">
        <f t="array" ref="P25">IF(L25&lt;&gt;"",IFERROR(_xlfn.CHOOSECOLS(_xlfn.TEXTSPLIT(N25,"--"),2),""),"")</f>
        <v/>
      </c>
      <c r="Q25" s="75" t="str">
        <f t="shared" si="7"/>
        <v/>
      </c>
    </row>
    <row r="26" spans="1:17" ht="15.95" thickBot="1">
      <c r="A26" s="76" t="str">
        <v>AOM_000555</v>
      </c>
      <c r="B26" s="76" t="str">
        <v>Whole Milk</v>
      </c>
      <c r="C26" s="76" t="str">
        <v/>
      </c>
      <c r="D26" s="76" t="str">
        <v/>
      </c>
      <c r="E26" s="76" t="str">
        <f t="shared" si="3"/>
        <v/>
      </c>
      <c r="F26" s="76" t="str">
        <v>Management--Livestock Management--Feed Characteristic--Feed Composition--Feed Ingredient--Animal--Milk--Whole Milk----</v>
      </c>
      <c r="G26" s="74" t="str" cm="1">
        <f t="array" ref="G26">IFERROR(SUBSTITUTE(_xlfn.CHOOSECOLS(_xlfn.TEXTSPLIT(_xlfn.TEXTJOIN("|",,F26),"Feed Ingredient--","|",TRUE),2),"----",""),"")</f>
        <v>Animal--Milk--Whole Milk</v>
      </c>
      <c r="H26" s="74" t="str">
        <f t="shared" si="4"/>
        <v>Animal--Milk--Whole Milk</v>
      </c>
      <c r="I26" s="74">
        <f t="shared" si="5"/>
        <v>2</v>
      </c>
      <c r="J26" s="74" t="str">
        <f t="shared" si="6"/>
        <v>Animal--Milk</v>
      </c>
      <c r="K26" s="74" t="str" cm="1">
        <f t="array" ref="K26">IF(G26&lt;&gt;"",_xlfn.TEXTJOIN(";",TRUE,
CONCATENATE(A26,"$",H26),
IF(E26="","",IF(I26&lt;&gt;0,CONCATENATE(A26,"$",J26,"--",_xlfn.TEXTSPLIT(E26,";",TRUE,FALSE)),CONCATENATE(A26,"$",_xlfn.TEXTSPLIT(E26,";",TRUE,FALSE))))),"")</f>
        <v>AOM_000555$Animal--Milk--Whole Milk</v>
      </c>
      <c r="L26" s="76"/>
      <c r="M26" s="76" t="str" cm="1">
        <f t="array" ref="M26">IF(L26&lt;&gt;"",_xlfn.TEXTSPLIT(L26, "$"),"")</f>
        <v/>
      </c>
      <c r="N26" s="76"/>
      <c r="O26" s="76" t="str" cm="1">
        <f t="array" ref="O26">IF(L26&lt;&gt;"",_xlfn.CHOOSECOLS(_xlfn.TEXTSPLIT(N26,"--"),1),"")</f>
        <v/>
      </c>
      <c r="P26" s="76" t="str" cm="1">
        <f t="array" ref="P26">IF(L26&lt;&gt;"",IFERROR(_xlfn.CHOOSECOLS(_xlfn.TEXTSPLIT(N26,"--"),2),""),"")</f>
        <v/>
      </c>
      <c r="Q26" s="76" t="str">
        <f t="shared" si="7"/>
        <v/>
      </c>
    </row>
    <row r="27" spans="1:17" ht="15.95" thickBot="1">
      <c r="A27" s="75" t="str">
        <v>AOM_001936</v>
      </c>
      <c r="B27" s="75" t="str">
        <v>Giant Snail</v>
      </c>
      <c r="C27" s="75" t="str">
        <v>Giant African Snail</v>
      </c>
      <c r="D27" s="75" t="str">
        <v>Theba pisana</v>
      </c>
      <c r="E27" s="75" t="str">
        <f t="shared" si="3"/>
        <v>Giant African Snail;Theba pisana</v>
      </c>
      <c r="F27" s="75" t="str">
        <v>Management--Livestock Management--Feed Characteristic--Feed Composition--Feed Ingredient--Animal--Mollusk--Giant Snail----</v>
      </c>
      <c r="G27" s="74" t="str" cm="1">
        <f t="array" ref="G27">IFERROR(SUBSTITUTE(_xlfn.CHOOSECOLS(_xlfn.TEXTSPLIT(_xlfn.TEXTJOIN("|",,F27),"Feed Ingredient--","|",TRUE),2),"----",""),"")</f>
        <v>Animal--Mollusk--Giant Snail</v>
      </c>
      <c r="H27" s="74" t="str">
        <f t="shared" si="4"/>
        <v>Animal--Mollusk--Giant Snail</v>
      </c>
      <c r="I27" s="74">
        <f t="shared" si="5"/>
        <v>2</v>
      </c>
      <c r="J27" s="74" t="str">
        <f t="shared" si="6"/>
        <v>Animal--Mollusk</v>
      </c>
      <c r="K27" s="74" t="str" cm="1">
        <f t="array" ref="K27">IF(G27&lt;&gt;"",_xlfn.TEXTJOIN(";",TRUE,
CONCATENATE(A27,"$",H27),
IF(E27="","",IF(I27&lt;&gt;0,CONCATENATE(A27,"$",J27,"--",_xlfn.TEXTSPLIT(E27,";",TRUE,FALSE)),CONCATENATE(A27,"$",_xlfn.TEXTSPLIT(E27,";",TRUE,FALSE))))),"")</f>
        <v>AOM_001936$Animal--Mollusk--Giant Snail;AOM_001936$Animal--Mollusk--Giant African Snail;AOM_001936$Animal--Mollusk--Theba pisana</v>
      </c>
      <c r="L27" s="75"/>
      <c r="M27" s="75" t="str" cm="1">
        <f t="array" ref="M27">IF(L27&lt;&gt;"",_xlfn.TEXTSPLIT(L27, "$"),"")</f>
        <v/>
      </c>
      <c r="N27" s="75"/>
      <c r="O27" s="75" t="str" cm="1">
        <f t="array" ref="O27">IF(L27&lt;&gt;"",_xlfn.CHOOSECOLS(_xlfn.TEXTSPLIT(N27,"--"),1),"")</f>
        <v/>
      </c>
      <c r="P27" s="75" t="str" cm="1">
        <f t="array" ref="P27">IF(L27&lt;&gt;"",IFERROR(_xlfn.CHOOSECOLS(_xlfn.TEXTSPLIT(N27,"--"),2),""),"")</f>
        <v/>
      </c>
      <c r="Q27" s="75" t="str">
        <f t="shared" si="7"/>
        <v/>
      </c>
    </row>
    <row r="28" spans="1:17" ht="15.95" thickBot="1">
      <c r="A28" s="76" t="str">
        <v>AOM_000540</v>
      </c>
      <c r="B28" s="76" t="str">
        <v>Bone</v>
      </c>
      <c r="C28" s="76" t="str">
        <v/>
      </c>
      <c r="D28" s="76" t="str">
        <v/>
      </c>
      <c r="E28" s="76" t="str">
        <f t="shared" si="3"/>
        <v/>
      </c>
      <c r="F28" s="76" t="str">
        <v>Management--Livestock Management--Feed Characteristic--Feed Composition--Feed Ingredient--Animal Byproduct--Bone------</v>
      </c>
      <c r="G28" s="74" t="str" cm="1">
        <f t="array" ref="G28">IFERROR(SUBSTITUTE(_xlfn.CHOOSECOLS(_xlfn.TEXTSPLIT(_xlfn.TEXTJOIN("|",,F28),"Feed Ingredient--","|",TRUE),2),"----",""),"")</f>
        <v>Animal Byproduct--Bone--</v>
      </c>
      <c r="H28" s="74" t="str">
        <f t="shared" si="4"/>
        <v>Animal Byproduct--Bone</v>
      </c>
      <c r="I28" s="74">
        <f t="shared" si="5"/>
        <v>1</v>
      </c>
      <c r="J28" s="74" t="str">
        <f t="shared" si="6"/>
        <v>Animal Byproduct</v>
      </c>
      <c r="K28" s="74" t="str" cm="1">
        <f t="array" ref="K28">IF(G28&lt;&gt;"",_xlfn.TEXTJOIN(";",TRUE,
CONCATENATE(A28,"$",H28),
IF(E28="","",IF(I28&lt;&gt;0,CONCATENATE(A28,"$",J28,"--",_xlfn.TEXTSPLIT(E28,";",TRUE,FALSE)),CONCATENATE(A28,"$",_xlfn.TEXTSPLIT(E28,";",TRUE,FALSE))))),"")</f>
        <v>AOM_000540$Animal Byproduct--Bone</v>
      </c>
      <c r="L28" s="76"/>
      <c r="M28" s="76" t="str" cm="1">
        <f t="array" ref="M28">IF(L28&lt;&gt;"",_xlfn.TEXTSPLIT(L28, "$"),"")</f>
        <v/>
      </c>
      <c r="N28" s="76"/>
      <c r="O28" s="76" t="str" cm="1">
        <f t="array" ref="O28">IF(L28&lt;&gt;"",_xlfn.CHOOSECOLS(_xlfn.TEXTSPLIT(N28,"--"),1),"")</f>
        <v/>
      </c>
      <c r="P28" s="76" t="str" cm="1">
        <f t="array" ref="P28">IF(L28&lt;&gt;"",IFERROR(_xlfn.CHOOSECOLS(_xlfn.TEXTSPLIT(N28,"--"),2),""),"")</f>
        <v/>
      </c>
      <c r="Q28" s="76" t="str">
        <f t="shared" si="7"/>
        <v/>
      </c>
    </row>
    <row r="29" spans="1:17" ht="15.95" thickBot="1">
      <c r="A29" s="75" t="str">
        <v>AOM_000538</v>
      </c>
      <c r="B29" s="75" t="str">
        <v>Bone Ash</v>
      </c>
      <c r="C29" s="75" t="str">
        <v/>
      </c>
      <c r="D29" s="75" t="str">
        <v/>
      </c>
      <c r="E29" s="75" t="str">
        <f t="shared" si="3"/>
        <v/>
      </c>
      <c r="F29" s="75" t="str">
        <v>Management--Livestock Management--Feed Characteristic--Feed Composition--Feed Ingredient--Animal Byproduct--Bone--Bone Ash----</v>
      </c>
      <c r="G29" s="74" t="str" cm="1">
        <f t="array" ref="G29">IFERROR(SUBSTITUTE(_xlfn.CHOOSECOLS(_xlfn.TEXTSPLIT(_xlfn.TEXTJOIN("|",,F29),"Feed Ingredient--","|",TRUE),2),"----",""),"")</f>
        <v>Animal Byproduct--Bone--Bone Ash</v>
      </c>
      <c r="H29" s="74" t="str">
        <f t="shared" si="4"/>
        <v>Animal Byproduct--Bone--Bone Ash</v>
      </c>
      <c r="I29" s="74">
        <f t="shared" si="5"/>
        <v>2</v>
      </c>
      <c r="J29" s="74" t="str">
        <f t="shared" si="6"/>
        <v>Animal Byproduct--Bone</v>
      </c>
      <c r="K29" s="74" t="str" cm="1">
        <f t="array" ref="K29">IF(G29&lt;&gt;"",_xlfn.TEXTJOIN(";",TRUE,
CONCATENATE(A29,"$",H29),
IF(E29="","",IF(I29&lt;&gt;0,CONCATENATE(A29,"$",J29,"--",_xlfn.TEXTSPLIT(E29,";",TRUE,FALSE)),CONCATENATE(A29,"$",_xlfn.TEXTSPLIT(E29,";",TRUE,FALSE))))),"")</f>
        <v>AOM_000538$Animal Byproduct--Bone--Bone Ash</v>
      </c>
      <c r="L29" s="75"/>
      <c r="M29" s="75" t="str" cm="1">
        <f t="array" ref="M29">IF(L29&lt;&gt;"",_xlfn.TEXTSPLIT(L29, "$"),"")</f>
        <v/>
      </c>
      <c r="N29" s="75"/>
      <c r="O29" s="75" t="str" cm="1">
        <f t="array" ref="O29">IF(L29&lt;&gt;"",_xlfn.CHOOSECOLS(_xlfn.TEXTSPLIT(N29,"--"),1),"")</f>
        <v/>
      </c>
      <c r="P29" s="75" t="str" cm="1">
        <f t="array" ref="P29">IF(L29&lt;&gt;"",IFERROR(_xlfn.CHOOSECOLS(_xlfn.TEXTSPLIT(N29,"--"),2),""),"")</f>
        <v/>
      </c>
      <c r="Q29" s="75" t="str">
        <f t="shared" si="7"/>
        <v/>
      </c>
    </row>
    <row r="30" spans="1:17" ht="15.95" thickBot="1">
      <c r="A30" s="76" t="str">
        <v>AOM_001811</v>
      </c>
      <c r="B30" s="76" t="str">
        <v>Rumen Contents</v>
      </c>
      <c r="C30" s="76" t="str">
        <v/>
      </c>
      <c r="D30" s="76" t="str">
        <v>Rosmarinus officinalis</v>
      </c>
      <c r="E30" s="76" t="str">
        <f t="shared" si="3"/>
        <v>Rosmarinus officinalis</v>
      </c>
      <c r="F30" s="76" t="str">
        <v>Management--Livestock Management--Feed Characteristic--Feed Composition--Feed Ingredient--Animal Byproduct--Digestive ByProduct--Rumen Contents----</v>
      </c>
      <c r="G30" s="74" t="str" cm="1">
        <f t="array" ref="G30">IFERROR(SUBSTITUTE(_xlfn.CHOOSECOLS(_xlfn.TEXTSPLIT(_xlfn.TEXTJOIN("|",,F30),"Feed Ingredient--","|",TRUE),2),"----",""),"")</f>
        <v>Animal Byproduct--Digestive ByProduct--Rumen Contents</v>
      </c>
      <c r="H30" s="74" t="str">
        <f t="shared" si="4"/>
        <v>Animal Byproduct--Digestive ByProduct--Rumen Contents</v>
      </c>
      <c r="I30" s="74">
        <f t="shared" si="5"/>
        <v>2</v>
      </c>
      <c r="J30" s="74" t="str">
        <f t="shared" si="6"/>
        <v>Animal Byproduct--Digestive ByProduct</v>
      </c>
      <c r="K30" s="74" t="str" cm="1">
        <f t="array" ref="K30">IF(G30&lt;&gt;"",_xlfn.TEXTJOIN(";",TRUE,
CONCATENATE(A30,"$",H30),
IF(E30="","",IF(I30&lt;&gt;0,CONCATENATE(A30,"$",J30,"--",_xlfn.TEXTSPLIT(E30,";",TRUE,FALSE)),CONCATENATE(A30,"$",_xlfn.TEXTSPLIT(E30,";",TRUE,FALSE))))),"")</f>
        <v>AOM_001811$Animal Byproduct--Digestive ByProduct--Rumen Contents;AOM_001811$Animal Byproduct--Digestive ByProduct--Rosmarinus officinalis</v>
      </c>
      <c r="L30" s="76"/>
      <c r="M30" s="76" t="str" cm="1">
        <f t="array" ref="M30">IF(L30&lt;&gt;"",_xlfn.TEXTSPLIT(L30, "$"),"")</f>
        <v/>
      </c>
      <c r="N30" s="76"/>
      <c r="O30" s="76" t="str" cm="1">
        <f t="array" ref="O30">IF(L30&lt;&gt;"",_xlfn.CHOOSECOLS(_xlfn.TEXTSPLIT(N30,"--"),1),"")</f>
        <v/>
      </c>
      <c r="P30" s="76" t="str" cm="1">
        <f t="array" ref="P30">IF(L30&lt;&gt;"",IFERROR(_xlfn.CHOOSECOLS(_xlfn.TEXTSPLIT(N30,"--"),2),""),"")</f>
        <v/>
      </c>
      <c r="Q30" s="76" t="str">
        <f t="shared" si="7"/>
        <v/>
      </c>
    </row>
    <row r="31" spans="1:17" ht="15.95" thickBot="1">
      <c r="A31" s="75" t="str">
        <v>AOM_002078</v>
      </c>
      <c r="B31" s="75" t="str">
        <v>Egg</v>
      </c>
      <c r="C31" s="75" t="str">
        <v>Hatchery Eggs</v>
      </c>
      <c r="D31" s="75" t="str">
        <v/>
      </c>
      <c r="E31" s="75" t="str">
        <f t="shared" si="3"/>
        <v>Hatchery Eggs</v>
      </c>
      <c r="F31" s="75" t="str">
        <v>Management--Livestock Management--Feed Characteristic--Feed Composition--Feed Ingredient--Animal Byproduct--Egg------</v>
      </c>
      <c r="G31" s="74" t="str" cm="1">
        <f t="array" ref="G31">IFERROR(SUBSTITUTE(_xlfn.CHOOSECOLS(_xlfn.TEXTSPLIT(_xlfn.TEXTJOIN("|",,F31),"Feed Ingredient--","|",TRUE),2),"----",""),"")</f>
        <v>Animal Byproduct--Egg--</v>
      </c>
      <c r="H31" s="74" t="str">
        <f t="shared" si="4"/>
        <v>Animal Byproduct--Egg</v>
      </c>
      <c r="I31" s="74">
        <f t="shared" si="5"/>
        <v>1</v>
      </c>
      <c r="J31" s="74" t="str">
        <f t="shared" si="6"/>
        <v>Animal Byproduct</v>
      </c>
      <c r="K31" s="74" t="str" cm="1">
        <f t="array" ref="K31">IF(G31&lt;&gt;"",_xlfn.TEXTJOIN(";",TRUE,
CONCATENATE(A31,"$",H31),
IF(E31="","",IF(I31&lt;&gt;0,CONCATENATE(A31,"$",J31,"--",_xlfn.TEXTSPLIT(E31,";",TRUE,FALSE)),CONCATENATE(A31,"$",_xlfn.TEXTSPLIT(E31,";",TRUE,FALSE))))),"")</f>
        <v>AOM_002078$Animal Byproduct--Egg;AOM_002078$Animal Byproduct--Hatchery Eggs</v>
      </c>
      <c r="L31" s="75"/>
      <c r="M31" s="75" t="str" cm="1">
        <f t="array" ref="M31">IF(L31&lt;&gt;"",_xlfn.TEXTSPLIT(L31, "$"),"")</f>
        <v/>
      </c>
      <c r="N31" s="75"/>
      <c r="O31" s="75" t="str" cm="1">
        <f t="array" ref="O31">IF(L31&lt;&gt;"",_xlfn.CHOOSECOLS(_xlfn.TEXTSPLIT(N31,"--"),1),"")</f>
        <v/>
      </c>
      <c r="P31" s="75" t="str" cm="1">
        <f t="array" ref="P31">IF(L31&lt;&gt;"",IFERROR(_xlfn.CHOOSECOLS(_xlfn.TEXTSPLIT(N31,"--"),2),""),"")</f>
        <v/>
      </c>
      <c r="Q31" s="75" t="str">
        <f t="shared" si="7"/>
        <v/>
      </c>
    </row>
    <row r="32" spans="1:17" ht="15.95" thickBot="1">
      <c r="A32" s="76" t="str">
        <v>AOM_002080</v>
      </c>
      <c r="B32" s="76" t="str">
        <v>Lard</v>
      </c>
      <c r="C32" s="76" t="str">
        <v/>
      </c>
      <c r="D32" s="76" t="str">
        <v/>
      </c>
      <c r="E32" s="76" t="str">
        <f t="shared" si="3"/>
        <v/>
      </c>
      <c r="F32" s="76" t="str">
        <v>Management--Livestock Management--Feed Characteristic--Feed Composition--Feed Ingredient--Animal Byproduct--Fat--Lard----</v>
      </c>
      <c r="G32" s="74" t="str" cm="1">
        <f t="array" ref="G32">IFERROR(SUBSTITUTE(_xlfn.CHOOSECOLS(_xlfn.TEXTSPLIT(_xlfn.TEXTJOIN("|",,F32),"Feed Ingredient--","|",TRUE),2),"----",""),"")</f>
        <v>Animal Byproduct--Fat--Lard</v>
      </c>
      <c r="H32" s="74" t="str">
        <f t="shared" si="4"/>
        <v>Animal Byproduct--Fat--Lard</v>
      </c>
      <c r="I32" s="74">
        <f t="shared" si="5"/>
        <v>2</v>
      </c>
      <c r="J32" s="74" t="str">
        <f t="shared" si="6"/>
        <v>Animal Byproduct--Fat</v>
      </c>
      <c r="K32" s="74" t="str" cm="1">
        <f t="array" ref="K32">IF(G32&lt;&gt;"",_xlfn.TEXTJOIN(";",TRUE,
CONCATENATE(A32,"$",H32),
IF(E32="","",IF(I32&lt;&gt;0,CONCATENATE(A32,"$",J32,"--",_xlfn.TEXTSPLIT(E32,";",TRUE,FALSE)),CONCATENATE(A32,"$",_xlfn.TEXTSPLIT(E32,";",TRUE,FALSE))))),"")</f>
        <v>AOM_002080$Animal Byproduct--Fat--Lard</v>
      </c>
      <c r="L32" s="76"/>
      <c r="M32" s="76" t="str" cm="1">
        <f t="array" ref="M32">IF(L32&lt;&gt;"",_xlfn.TEXTSPLIT(L32, "$"),"")</f>
        <v/>
      </c>
      <c r="N32" s="76"/>
      <c r="O32" s="76" t="str" cm="1">
        <f t="array" ref="O32">IF(L32&lt;&gt;"",_xlfn.CHOOSECOLS(_xlfn.TEXTSPLIT(N32,"--"),1),"")</f>
        <v/>
      </c>
      <c r="P32" s="76" t="str" cm="1">
        <f t="array" ref="P32">IF(L32&lt;&gt;"",IFERROR(_xlfn.CHOOSECOLS(_xlfn.TEXTSPLIT(N32,"--"),2),""),"")</f>
        <v/>
      </c>
      <c r="Q32" s="76" t="str">
        <f t="shared" si="7"/>
        <v/>
      </c>
    </row>
    <row r="33" spans="1:17" ht="15.95" thickBot="1">
      <c r="A33" s="75" t="str">
        <v>AOM_002192</v>
      </c>
      <c r="B33" s="75" t="str">
        <v>Fish Offal</v>
      </c>
      <c r="C33" s="75" t="str">
        <v/>
      </c>
      <c r="D33" s="75" t="str">
        <v/>
      </c>
      <c r="E33" s="75" t="str">
        <f t="shared" si="3"/>
        <v/>
      </c>
      <c r="F33" s="75" t="str">
        <v>Management--Livestock Management--Feed Characteristic--Feed Composition--Feed Ingredient--Animal Byproduct--Fish--Fish Offal----</v>
      </c>
      <c r="G33" s="74" t="str" cm="1">
        <f t="array" ref="G33">IFERROR(SUBSTITUTE(_xlfn.CHOOSECOLS(_xlfn.TEXTSPLIT(_xlfn.TEXTJOIN("|",,F33),"Feed Ingredient--","|",TRUE),2),"----",""),"")</f>
        <v>Animal Byproduct--Fish--Fish Offal</v>
      </c>
      <c r="H33" s="74" t="str">
        <f t="shared" si="4"/>
        <v>Animal Byproduct--Fish--Fish Offal</v>
      </c>
      <c r="I33" s="74">
        <f t="shared" si="5"/>
        <v>2</v>
      </c>
      <c r="J33" s="74" t="str">
        <f t="shared" si="6"/>
        <v>Animal Byproduct--Fish</v>
      </c>
      <c r="K33" s="74" t="str" cm="1">
        <f t="array" ref="K33">IF(G33&lt;&gt;"",_xlfn.TEXTJOIN(";",TRUE,
CONCATENATE(A33,"$",H33),
IF(E33="","",IF(I33&lt;&gt;0,CONCATENATE(A33,"$",J33,"--",_xlfn.TEXTSPLIT(E33,";",TRUE,FALSE)),CONCATENATE(A33,"$",_xlfn.TEXTSPLIT(E33,";",TRUE,FALSE))))),"")</f>
        <v>AOM_002192$Animal Byproduct--Fish--Fish Offal</v>
      </c>
      <c r="L33" s="75"/>
      <c r="M33" s="75" t="str" cm="1">
        <f t="array" ref="M33">IF(L33&lt;&gt;"",_xlfn.TEXTSPLIT(L33, "$"),"")</f>
        <v/>
      </c>
      <c r="N33" s="75"/>
      <c r="O33" s="75" t="str" cm="1">
        <f t="array" ref="O33">IF(L33&lt;&gt;"",_xlfn.CHOOSECOLS(_xlfn.TEXTSPLIT(N33,"--"),1),"")</f>
        <v/>
      </c>
      <c r="P33" s="75" t="str" cm="1">
        <f t="array" ref="P33">IF(L33&lt;&gt;"",IFERROR(_xlfn.CHOOSECOLS(_xlfn.TEXTSPLIT(N33,"--"),2),""),"")</f>
        <v/>
      </c>
      <c r="Q33" s="75" t="str">
        <f t="shared" si="7"/>
        <v/>
      </c>
    </row>
    <row r="34" spans="1:17" ht="15.95" thickBot="1">
      <c r="A34" s="76" t="str">
        <v>AOM_000545</v>
      </c>
      <c r="B34" s="76" t="str">
        <v>Fish Processing Waste</v>
      </c>
      <c r="C34" s="76" t="str">
        <v>Fish Waste</v>
      </c>
      <c r="D34" s="76" t="str">
        <v/>
      </c>
      <c r="E34" s="76" t="str">
        <f t="shared" si="3"/>
        <v>Fish Waste</v>
      </c>
      <c r="F34" s="76" t="str">
        <v>Management--Livestock Management--Feed Characteristic--Feed Composition--Feed Ingredient--Animal Byproduct--Fish--Fish Processing Waste----</v>
      </c>
      <c r="G34" s="74" t="str" cm="1">
        <f t="array" ref="G34">IFERROR(SUBSTITUTE(_xlfn.CHOOSECOLS(_xlfn.TEXTSPLIT(_xlfn.TEXTJOIN("|",,F34),"Feed Ingredient--","|",TRUE),2),"----",""),"")</f>
        <v>Animal Byproduct--Fish--Fish Processing Waste</v>
      </c>
      <c r="H34" s="74" t="str">
        <f t="shared" si="4"/>
        <v>Animal Byproduct--Fish--Fish Processing Waste</v>
      </c>
      <c r="I34" s="74">
        <f t="shared" si="5"/>
        <v>2</v>
      </c>
      <c r="J34" s="74" t="str">
        <f t="shared" si="6"/>
        <v>Animal Byproduct--Fish</v>
      </c>
      <c r="K34" s="74" t="str" cm="1">
        <f t="array" ref="K34">IF(G34&lt;&gt;"",_xlfn.TEXTJOIN(";",TRUE,
CONCATENATE(A34,"$",H34),
IF(E34="","",IF(I34&lt;&gt;0,CONCATENATE(A34,"$",J34,"--",_xlfn.TEXTSPLIT(E34,";",TRUE,FALSE)),CONCATENATE(A34,"$",_xlfn.TEXTSPLIT(E34,";",TRUE,FALSE))))),"")</f>
        <v>AOM_000545$Animal Byproduct--Fish--Fish Processing Waste;AOM_000545$Animal Byproduct--Fish--Fish Waste</v>
      </c>
      <c r="L34" s="76"/>
      <c r="M34" s="76" t="str" cm="1">
        <f t="array" ref="M34">IF(L34&lt;&gt;"",_xlfn.TEXTSPLIT(L34, "$"),"")</f>
        <v/>
      </c>
      <c r="N34" s="76"/>
      <c r="O34" s="76" t="str" cm="1">
        <f t="array" ref="O34">IF(L34&lt;&gt;"",_xlfn.CHOOSECOLS(_xlfn.TEXTSPLIT(N34,"--"),1),"")</f>
        <v/>
      </c>
      <c r="P34" s="76" t="str" cm="1">
        <f t="array" ref="P34">IF(L34&lt;&gt;"",IFERROR(_xlfn.CHOOSECOLS(_xlfn.TEXTSPLIT(N34,"--"),2),""),"")</f>
        <v/>
      </c>
      <c r="Q34" s="76" t="str">
        <f t="shared" si="7"/>
        <v/>
      </c>
    </row>
    <row r="35" spans="1:17" ht="15.95" thickBot="1">
      <c r="A35" s="75" t="str">
        <v>AOM_002081</v>
      </c>
      <c r="B35" s="75" t="str">
        <v>Mixed Marine Hydrolysate</v>
      </c>
      <c r="C35" s="75" t="str">
        <v/>
      </c>
      <c r="D35" s="75" t="str">
        <v/>
      </c>
      <c r="E35" s="75" t="str">
        <f t="shared" si="3"/>
        <v/>
      </c>
      <c r="F35" s="75" t="str">
        <v>Management--Livestock Management--Feed Characteristic--Feed Composition--Feed Ingredient--Animal Byproduct--Hydrolysate--Mixed Marine Hydrolysate----</v>
      </c>
      <c r="G35" s="74" t="str" cm="1">
        <f t="array" ref="G35">IFERROR(SUBSTITUTE(_xlfn.CHOOSECOLS(_xlfn.TEXTSPLIT(_xlfn.TEXTJOIN("|",,F35),"Feed Ingredient--","|",TRUE),2),"----",""),"")</f>
        <v>Animal Byproduct--Hydrolysate--Mixed Marine Hydrolysate</v>
      </c>
      <c r="H35" s="74" t="str">
        <f t="shared" si="4"/>
        <v>Animal Byproduct--Hydrolysate--Mixed Marine Hydrolysate</v>
      </c>
      <c r="I35" s="74">
        <f t="shared" si="5"/>
        <v>2</v>
      </c>
      <c r="J35" s="74" t="str">
        <f t="shared" si="6"/>
        <v>Animal Byproduct--Hydrolysate</v>
      </c>
      <c r="K35" s="74" t="str" cm="1">
        <f t="array" ref="K35">IF(G35&lt;&gt;"",_xlfn.TEXTJOIN(";",TRUE,
CONCATENATE(A35,"$",H35),
IF(E35="","",IF(I35&lt;&gt;0,CONCATENATE(A35,"$",J35,"--",_xlfn.TEXTSPLIT(E35,";",TRUE,FALSE)),CONCATENATE(A35,"$",_xlfn.TEXTSPLIT(E35,";",TRUE,FALSE))))),"")</f>
        <v>AOM_002081$Animal Byproduct--Hydrolysate--Mixed Marine Hydrolysate</v>
      </c>
      <c r="L35" s="75"/>
      <c r="M35" s="75" t="str" cm="1">
        <f t="array" ref="M35">IF(L35&lt;&gt;"",_xlfn.TEXTSPLIT(L35, "$"),"")</f>
        <v/>
      </c>
      <c r="N35" s="75"/>
      <c r="O35" s="75" t="str" cm="1">
        <f t="array" ref="O35">IF(L35&lt;&gt;"",_xlfn.CHOOSECOLS(_xlfn.TEXTSPLIT(N35,"--"),1),"")</f>
        <v/>
      </c>
      <c r="P35" s="75" t="str" cm="1">
        <f t="array" ref="P35">IF(L35&lt;&gt;"",IFERROR(_xlfn.CHOOSECOLS(_xlfn.TEXTSPLIT(N35,"--"),2),""),"")</f>
        <v/>
      </c>
      <c r="Q35" s="75" t="str">
        <f t="shared" si="7"/>
        <v/>
      </c>
    </row>
    <row r="36" spans="1:17" ht="15.95" thickBot="1">
      <c r="A36" s="76" t="str">
        <v>AOM_002082</v>
      </c>
      <c r="B36" s="76" t="str">
        <v>Shrimp Hydrolysate</v>
      </c>
      <c r="C36" s="76" t="str">
        <v/>
      </c>
      <c r="D36" s="76" t="str">
        <v/>
      </c>
      <c r="E36" s="76" t="str">
        <f t="shared" si="3"/>
        <v/>
      </c>
      <c r="F36" s="76" t="str">
        <v>Management--Livestock Management--Feed Characteristic--Feed Composition--Feed Ingredient--Animal Byproduct--Hydrolysate--Shrimp Hydrolysate----</v>
      </c>
      <c r="G36" s="74" t="str" cm="1">
        <f t="array" ref="G36">IFERROR(SUBSTITUTE(_xlfn.CHOOSECOLS(_xlfn.TEXTSPLIT(_xlfn.TEXTJOIN("|",,F36),"Feed Ingredient--","|",TRUE),2),"----",""),"")</f>
        <v>Animal Byproduct--Hydrolysate--Shrimp Hydrolysate</v>
      </c>
      <c r="H36" s="74" t="str">
        <f t="shared" si="4"/>
        <v>Animal Byproduct--Hydrolysate--Shrimp Hydrolysate</v>
      </c>
      <c r="I36" s="74">
        <f t="shared" si="5"/>
        <v>2</v>
      </c>
      <c r="J36" s="74" t="str">
        <f t="shared" si="6"/>
        <v>Animal Byproduct--Hydrolysate</v>
      </c>
      <c r="K36" s="74" t="str" cm="1">
        <f t="array" ref="K36">IF(G36&lt;&gt;"",_xlfn.TEXTJOIN(";",TRUE,
CONCATENATE(A36,"$",H36),
IF(E36="","",IF(I36&lt;&gt;0,CONCATENATE(A36,"$",J36,"--",_xlfn.TEXTSPLIT(E36,";",TRUE,FALSE)),CONCATENATE(A36,"$",_xlfn.TEXTSPLIT(E36,";",TRUE,FALSE))))),"")</f>
        <v>AOM_002082$Animal Byproduct--Hydrolysate--Shrimp Hydrolysate</v>
      </c>
      <c r="L36" s="76"/>
      <c r="M36" s="76" t="str" cm="1">
        <f t="array" ref="M36">IF(L36&lt;&gt;"",_xlfn.TEXTSPLIT(L36, "$"),"")</f>
        <v/>
      </c>
      <c r="N36" s="76"/>
      <c r="O36" s="76" t="str" cm="1">
        <f t="array" ref="O36">IF(L36&lt;&gt;"",_xlfn.CHOOSECOLS(_xlfn.TEXTSPLIT(N36,"--"),1),"")</f>
        <v/>
      </c>
      <c r="P36" s="76" t="str" cm="1">
        <f t="array" ref="P36">IF(L36&lt;&gt;"",IFERROR(_xlfn.CHOOSECOLS(_xlfn.TEXTSPLIT(N36,"--"),2),""),"")</f>
        <v/>
      </c>
      <c r="Q36" s="76" t="str">
        <f t="shared" si="7"/>
        <v/>
      </c>
    </row>
    <row r="37" spans="1:17" ht="15.95" thickBot="1">
      <c r="A37" s="75" t="str">
        <v>AOM_001106</v>
      </c>
      <c r="B37" s="75" t="str">
        <v>Meat and Bone</v>
      </c>
      <c r="C37" s="75" t="str">
        <v/>
      </c>
      <c r="D37" s="75" t="str">
        <v/>
      </c>
      <c r="E37" s="75" t="str">
        <f t="shared" si="3"/>
        <v/>
      </c>
      <c r="F37" s="75" t="str">
        <v>Management--Livestock Management--Feed Characteristic--Feed Composition--Feed Ingredient--Animal Byproduct--Meat and Bone------</v>
      </c>
      <c r="G37" s="74" t="str" cm="1">
        <f t="array" ref="G37">IFERROR(SUBSTITUTE(_xlfn.CHOOSECOLS(_xlfn.TEXTSPLIT(_xlfn.TEXTJOIN("|",,F37),"Feed Ingredient--","|",TRUE),2),"----",""),"")</f>
        <v>Animal Byproduct--Meat and Bone--</v>
      </c>
      <c r="H37" s="74" t="str">
        <f t="shared" si="4"/>
        <v>Animal Byproduct--Meat and Bone</v>
      </c>
      <c r="I37" s="74">
        <f t="shared" si="5"/>
        <v>1</v>
      </c>
      <c r="J37" s="74" t="str">
        <f t="shared" si="6"/>
        <v>Animal Byproduct</v>
      </c>
      <c r="K37" s="74" t="str" cm="1">
        <f t="array" ref="K37">IF(G37&lt;&gt;"",_xlfn.TEXTJOIN(";",TRUE,
CONCATENATE(A37,"$",H37),
IF(E37="","",IF(I37&lt;&gt;0,CONCATENATE(A37,"$",J37,"--",_xlfn.TEXTSPLIT(E37,";",TRUE,FALSE)),CONCATENATE(A37,"$",_xlfn.TEXTSPLIT(E37,";",TRUE,FALSE))))),"")</f>
        <v>AOM_001106$Animal Byproduct--Meat and Bone</v>
      </c>
      <c r="L37" s="75"/>
      <c r="M37" s="75" t="str" cm="1">
        <f t="array" ref="M37">IF(L37&lt;&gt;"",_xlfn.TEXTSPLIT(L37, "$"),"")</f>
        <v/>
      </c>
      <c r="N37" s="75"/>
      <c r="O37" s="75" t="str" cm="1">
        <f t="array" ref="O37">IF(L37&lt;&gt;"",_xlfn.CHOOSECOLS(_xlfn.TEXTSPLIT(N37,"--"),1),"")</f>
        <v/>
      </c>
      <c r="P37" s="75" t="str" cm="1">
        <f t="array" ref="P37">IF(L37&lt;&gt;"",IFERROR(_xlfn.CHOOSECOLS(_xlfn.TEXTSPLIT(N37,"--"),2),""),"")</f>
        <v/>
      </c>
      <c r="Q37" s="75" t="str">
        <f t="shared" si="7"/>
        <v/>
      </c>
    </row>
    <row r="38" spans="1:17" ht="15.95" thickBot="1">
      <c r="A38" s="76" t="str">
        <v>AOM_003206</v>
      </c>
      <c r="B38" s="76" t="str">
        <v>Poultry byproduct</v>
      </c>
      <c r="C38" s="76" t="str">
        <v>Poultry by-product meal; poultry by-products; poultry offal meal; poultry meal; poultry offals; poultry viscera meal; poultry slaughterhouse waste; chicken offal; chicken by-product meal</v>
      </c>
      <c r="D38" s="76" t="str">
        <v>Solanum tuberosum Byproduct</v>
      </c>
      <c r="E38" s="76" t="str">
        <f t="shared" si="3"/>
        <v>Poultry by-product meal; poultry by-products; poultry offal meal; poultry meal; poultry offals; poultry viscera meal; poultry slaughterhouse waste; chicken offal; chicken by-product meal;Solanum tuberosum Byproduct</v>
      </c>
      <c r="F38" s="76" t="str">
        <v>Management--Livestock Management--Feed Characteristic--Feed Composition--Feed Ingredient--Animal Byproduct--Poultry byproduct------</v>
      </c>
      <c r="G38" s="74" t="str" cm="1">
        <f t="array" ref="G38">IFERROR(SUBSTITUTE(_xlfn.CHOOSECOLS(_xlfn.TEXTSPLIT(_xlfn.TEXTJOIN("|",,F38),"Feed Ingredient--","|",TRUE),2),"----",""),"")</f>
        <v>Animal Byproduct--Poultry byproduct--</v>
      </c>
      <c r="H38" s="74" t="str">
        <f t="shared" si="4"/>
        <v>Animal Byproduct--Poultry byproduct</v>
      </c>
      <c r="I38" s="74">
        <f t="shared" si="5"/>
        <v>1</v>
      </c>
      <c r="J38" s="74" t="str">
        <f t="shared" si="6"/>
        <v>Animal Byproduct</v>
      </c>
      <c r="K38" s="74" t="str" cm="1">
        <f t="array" ref="K38">IF(G38&lt;&gt;"",_xlfn.TEXTJOIN(";",TRUE,
CONCATENATE(A38,"$",H38),
IF(E38="","",IF(I38&lt;&gt;0,CONCATENATE(A38,"$",J38,"--",_xlfn.TEXTSPLIT(E38,";",TRUE,FALSE)),CONCATENATE(A38,"$",_xlfn.TEXTSPLIT(E38,";",TRUE,FALSE))))),"")</f>
        <v>AOM_003206$Animal Byproduct--Poultry byproduct;AOM_003206$Animal Byproduct--Poultry by-product meal;AOM_003206$Animal Byproduct-- poultry by-products;AOM_003206$Animal Byproduct-- poultry offal meal;AOM_003206$Animal Byproduct-- poultry meal;AOM_003206$Animal Byproduct-- poultry offals;AOM_003206$Animal Byproduct-- poultry viscera meal;AOM_003206$Animal Byproduct-- poultry slaughterhouse waste;AOM_003206$Animal Byproduct-- chicken offal;AOM_003206$Animal Byproduct-- chicken by-product meal;AOM_003206$Animal Byproduct--Solanum tuberosum Byproduct</v>
      </c>
      <c r="L38" s="76"/>
      <c r="M38" s="76" t="str" cm="1">
        <f t="array" ref="M38">IF(L38&lt;&gt;"",_xlfn.TEXTSPLIT(L38, "$"),"")</f>
        <v/>
      </c>
      <c r="N38" s="76"/>
      <c r="O38" s="76" t="str" cm="1">
        <f t="array" ref="O38">IF(L38&lt;&gt;"",_xlfn.CHOOSECOLS(_xlfn.TEXTSPLIT(N38,"--"),1),"")</f>
        <v/>
      </c>
      <c r="P38" s="76" t="str" cm="1">
        <f t="array" ref="P38">IF(L38&lt;&gt;"",IFERROR(_xlfn.CHOOSECOLS(_xlfn.TEXTSPLIT(N38,"--"),2),""),"")</f>
        <v/>
      </c>
      <c r="Q38" s="76" t="str">
        <f t="shared" si="7"/>
        <v/>
      </c>
    </row>
    <row r="39" spans="1:17" ht="15.95" thickBot="1">
      <c r="A39" s="75" t="str">
        <v>AOM_000558</v>
      </c>
      <c r="B39" s="75" t="str">
        <v>Shell</v>
      </c>
      <c r="C39" s="75" t="str">
        <v/>
      </c>
      <c r="D39" s="75" t="str">
        <v>Vitellaria paradoxa</v>
      </c>
      <c r="E39" s="75" t="str">
        <f t="shared" si="3"/>
        <v>Vitellaria paradoxa</v>
      </c>
      <c r="F39" s="75" t="str">
        <v>Management--Livestock Management--Feed Characteristic--Feed Composition--Feed Ingredient--Animal Byproduct--Shell------</v>
      </c>
      <c r="G39" s="74" t="str" cm="1">
        <f t="array" ref="G39">IFERROR(SUBSTITUTE(_xlfn.CHOOSECOLS(_xlfn.TEXTSPLIT(_xlfn.TEXTJOIN("|",,F39),"Feed Ingredient--","|",TRUE),2),"----",""),"")</f>
        <v>Animal Byproduct--Shell--</v>
      </c>
      <c r="H39" s="74" t="str">
        <f t="shared" si="4"/>
        <v>Animal Byproduct--Shell</v>
      </c>
      <c r="I39" s="74">
        <f t="shared" si="5"/>
        <v>1</v>
      </c>
      <c r="J39" s="74" t="str">
        <f t="shared" si="6"/>
        <v>Animal Byproduct</v>
      </c>
      <c r="K39" s="74" t="str" cm="1">
        <f t="array" ref="K39">IF(G39&lt;&gt;"",_xlfn.TEXTJOIN(";",TRUE,
CONCATENATE(A39,"$",H39),
IF(E39="","",IF(I39&lt;&gt;0,CONCATENATE(A39,"$",J39,"--",_xlfn.TEXTSPLIT(E39,";",TRUE,FALSE)),CONCATENATE(A39,"$",_xlfn.TEXTSPLIT(E39,";",TRUE,FALSE))))),"")</f>
        <v>AOM_000558$Animal Byproduct--Shell;AOM_000558$Animal Byproduct--Vitellaria paradoxa</v>
      </c>
      <c r="L39" s="75"/>
      <c r="M39" s="75" t="str" cm="1">
        <f t="array" ref="M39">IF(L39&lt;&gt;"",_xlfn.TEXTSPLIT(L39, "$"),"")</f>
        <v/>
      </c>
      <c r="N39" s="75"/>
      <c r="O39" s="75" t="str" cm="1">
        <f t="array" ref="O39">IF(L39&lt;&gt;"",_xlfn.CHOOSECOLS(_xlfn.TEXTSPLIT(N39,"--"),1),"")</f>
        <v/>
      </c>
      <c r="P39" s="75" t="str" cm="1">
        <f t="array" ref="P39">IF(L39&lt;&gt;"",IFERROR(_xlfn.CHOOSECOLS(_xlfn.TEXTSPLIT(N39,"--"),2),""),"")</f>
        <v/>
      </c>
      <c r="Q39" s="75" t="str">
        <f t="shared" si="7"/>
        <v/>
      </c>
    </row>
    <row r="40" spans="1:17" ht="15.95" thickBot="1">
      <c r="A40" s="76" t="str">
        <v>AOM_001105</v>
      </c>
      <c r="B40" s="76" t="str">
        <v>Lake Shells</v>
      </c>
      <c r="C40" s="76" t="str">
        <v/>
      </c>
      <c r="D40" s="76" t="str">
        <v/>
      </c>
      <c r="E40" s="76" t="str">
        <f t="shared" si="3"/>
        <v/>
      </c>
      <c r="F40" s="76" t="str">
        <v>Management--Livestock Management--Feed Characteristic--Feed Composition--Feed Ingredient--Animal Byproduct--Shell--Lake Shells----</v>
      </c>
      <c r="G40" s="74" t="str" cm="1">
        <f t="array" ref="G40">IFERROR(SUBSTITUTE(_xlfn.CHOOSECOLS(_xlfn.TEXTSPLIT(_xlfn.TEXTJOIN("|",,F40),"Feed Ingredient--","|",TRUE),2),"----",""),"")</f>
        <v>Animal Byproduct--Shell--Lake Shells</v>
      </c>
      <c r="H40" s="74" t="str">
        <f t="shared" si="4"/>
        <v>Animal Byproduct--Shell--Lake Shells</v>
      </c>
      <c r="I40" s="74">
        <f t="shared" si="5"/>
        <v>2</v>
      </c>
      <c r="J40" s="74" t="str">
        <f t="shared" si="6"/>
        <v>Animal Byproduct--Shell</v>
      </c>
      <c r="K40" s="74" t="str" cm="1">
        <f t="array" ref="K40">IF(G40&lt;&gt;"",_xlfn.TEXTJOIN(";",TRUE,
CONCATENATE(A40,"$",H40),
IF(E40="","",IF(I40&lt;&gt;0,CONCATENATE(A40,"$",J40,"--",_xlfn.TEXTSPLIT(E40,";",TRUE,FALSE)),CONCATENATE(A40,"$",_xlfn.TEXTSPLIT(E40,";",TRUE,FALSE))))),"")</f>
        <v>AOM_001105$Animal Byproduct--Shell--Lake Shells</v>
      </c>
      <c r="L40" s="76"/>
      <c r="M40" s="76" t="str" cm="1">
        <f t="array" ref="M40">IF(L40&lt;&gt;"",_xlfn.TEXTSPLIT(L40, "$"),"")</f>
        <v/>
      </c>
      <c r="N40" s="76"/>
      <c r="O40" s="76" t="str" cm="1">
        <f t="array" ref="O40">IF(L40&lt;&gt;"",_xlfn.CHOOSECOLS(_xlfn.TEXTSPLIT(N40,"--"),1),"")</f>
        <v/>
      </c>
      <c r="P40" s="76" t="str" cm="1">
        <f t="array" ref="P40">IF(L40&lt;&gt;"",IFERROR(_xlfn.CHOOSECOLS(_xlfn.TEXTSPLIT(N40,"--"),2),""),"")</f>
        <v/>
      </c>
      <c r="Q40" s="76" t="str">
        <f t="shared" si="7"/>
        <v/>
      </c>
    </row>
    <row r="41" spans="1:17" ht="15.95" thickBot="1">
      <c r="A41" s="75" t="str">
        <v>AOM_000557</v>
      </c>
      <c r="B41" s="75" t="str">
        <v>Oyster Shells</v>
      </c>
      <c r="C41" s="75" t="str">
        <v/>
      </c>
      <c r="D41" s="75" t="str">
        <v>Oxytenanthera abyssinica</v>
      </c>
      <c r="E41" s="75" t="str">
        <f t="shared" si="3"/>
        <v>Oxytenanthera abyssinica</v>
      </c>
      <c r="F41" s="75" t="str">
        <v>Management--Livestock Management--Feed Characteristic--Feed Composition--Feed Ingredient--Animal Byproduct--Shell--Oyster Shells----</v>
      </c>
      <c r="G41" s="74" t="str" cm="1">
        <f t="array" ref="G41">IFERROR(SUBSTITUTE(_xlfn.CHOOSECOLS(_xlfn.TEXTSPLIT(_xlfn.TEXTJOIN("|",,F41),"Feed Ingredient--","|",TRUE),2),"----",""),"")</f>
        <v>Animal Byproduct--Shell--Oyster Shells</v>
      </c>
      <c r="H41" s="74" t="str">
        <f t="shared" si="4"/>
        <v>Animal Byproduct--Shell--Oyster Shells</v>
      </c>
      <c r="I41" s="74">
        <f t="shared" si="5"/>
        <v>2</v>
      </c>
      <c r="J41" s="74" t="str">
        <f t="shared" si="6"/>
        <v>Animal Byproduct--Shell</v>
      </c>
      <c r="K41" s="74" t="str" cm="1">
        <f t="array" ref="K41">IF(G41&lt;&gt;"",_xlfn.TEXTJOIN(";",TRUE,
CONCATENATE(A41,"$",H41),
IF(E41="","",IF(I41&lt;&gt;0,CONCATENATE(A41,"$",J41,"--",_xlfn.TEXTSPLIT(E41,";",TRUE,FALSE)),CONCATENATE(A41,"$",_xlfn.TEXTSPLIT(E41,";",TRUE,FALSE))))),"")</f>
        <v>AOM_000557$Animal Byproduct--Shell--Oyster Shells;AOM_000557$Animal Byproduct--Shell--Oxytenanthera abyssinica</v>
      </c>
      <c r="L41" s="75"/>
      <c r="M41" s="75" t="str" cm="1">
        <f t="array" ref="M41">IF(L41&lt;&gt;"",_xlfn.TEXTSPLIT(L41, "$"),"")</f>
        <v/>
      </c>
      <c r="N41" s="75"/>
      <c r="O41" s="75" t="str" cm="1">
        <f t="array" ref="O41">IF(L41&lt;&gt;"",_xlfn.CHOOSECOLS(_xlfn.TEXTSPLIT(N41,"--"),1),"")</f>
        <v/>
      </c>
      <c r="P41" s="75" t="str" cm="1">
        <f t="array" ref="P41">IF(L41&lt;&gt;"",IFERROR(_xlfn.CHOOSECOLS(_xlfn.TEXTSPLIT(N41,"--"),2),""),"")</f>
        <v/>
      </c>
      <c r="Q41" s="75" t="str">
        <f t="shared" si="7"/>
        <v/>
      </c>
    </row>
    <row r="42" spans="1:17" ht="15.95" thickBot="1">
      <c r="A42" s="76" t="str">
        <v>AOM_000561</v>
      </c>
      <c r="B42" s="76" t="str">
        <v>Animal Manures</v>
      </c>
      <c r="C42" s="76" t="str">
        <v/>
      </c>
      <c r="D42" s="76" t="str">
        <v/>
      </c>
      <c r="E42" s="76" t="str">
        <f t="shared" si="3"/>
        <v/>
      </c>
      <c r="F42" s="76" t="str">
        <v>Management--Livestock Management--Feed Characteristic--Feed Composition--Feed Ingredient--Animal Manures--------</v>
      </c>
      <c r="G42" s="74" t="str" cm="1">
        <f t="array" ref="G42">IFERROR(SUBSTITUTE(_xlfn.CHOOSECOLS(_xlfn.TEXTSPLIT(_xlfn.TEXTJOIN("|",,F42),"Feed Ingredient--","|",TRUE),2),"----",""),"")</f>
        <v>Animal Manures</v>
      </c>
      <c r="H42" s="74" t="str">
        <f t="shared" si="4"/>
        <v>Animal Manures</v>
      </c>
      <c r="I42" s="74">
        <f t="shared" si="5"/>
        <v>0</v>
      </c>
      <c r="J42" s="74" t="str">
        <f t="shared" si="6"/>
        <v/>
      </c>
      <c r="K42" s="74" t="str" cm="1">
        <f t="array" ref="K42">IF(G42&lt;&gt;"",_xlfn.TEXTJOIN(";",TRUE,
CONCATENATE(A42,"$",H42),
IF(E42="","",IF(I42&lt;&gt;0,CONCATENATE(A42,"$",J42,"--",_xlfn.TEXTSPLIT(E42,";",TRUE,FALSE)),CONCATENATE(A42,"$",_xlfn.TEXTSPLIT(E42,";",TRUE,FALSE))))),"")</f>
        <v>AOM_000561$Animal Manures</v>
      </c>
      <c r="L42" s="76"/>
      <c r="M42" s="76" t="str" cm="1">
        <f t="array" ref="M42">IF(L42&lt;&gt;"",_xlfn.TEXTSPLIT(L42, "$"),"")</f>
        <v/>
      </c>
      <c r="N42" s="76"/>
      <c r="O42" s="76" t="str" cm="1">
        <f t="array" ref="O42">IF(L42&lt;&gt;"",_xlfn.CHOOSECOLS(_xlfn.TEXTSPLIT(N42,"--"),1),"")</f>
        <v/>
      </c>
      <c r="P42" s="76" t="str" cm="1">
        <f t="array" ref="P42">IF(L42&lt;&gt;"",IFERROR(_xlfn.CHOOSECOLS(_xlfn.TEXTSPLIT(N42,"--"),2),""),"")</f>
        <v/>
      </c>
      <c r="Q42" s="76" t="str">
        <f t="shared" si="7"/>
        <v/>
      </c>
    </row>
    <row r="43" spans="1:17" ht="15.95" thickBot="1">
      <c r="A43" s="75" t="str">
        <v>AOM_001095</v>
      </c>
      <c r="B43" s="75" t="str">
        <v>Cattle Manure</v>
      </c>
      <c r="C43" s="75" t="str">
        <v/>
      </c>
      <c r="D43" s="75" t="str">
        <v/>
      </c>
      <c r="E43" s="75" t="str">
        <f t="shared" si="3"/>
        <v/>
      </c>
      <c r="F43" s="75" t="str">
        <v>Management--Livestock Management--Feed Characteristic--Feed Composition--Feed Ingredient--Animal Manures--Cattle--Cattle Manure----</v>
      </c>
      <c r="G43" s="74" t="str" cm="1">
        <f t="array" ref="G43">IFERROR(SUBSTITUTE(_xlfn.CHOOSECOLS(_xlfn.TEXTSPLIT(_xlfn.TEXTJOIN("|",,F43),"Feed Ingredient--","|",TRUE),2),"----",""),"")</f>
        <v>Animal Manures--Cattle--Cattle Manure</v>
      </c>
      <c r="H43" s="74" t="str">
        <f t="shared" si="4"/>
        <v>Animal Manures--Cattle--Cattle Manure</v>
      </c>
      <c r="I43" s="74">
        <f t="shared" si="5"/>
        <v>2</v>
      </c>
      <c r="J43" s="74" t="str">
        <f t="shared" si="6"/>
        <v>Animal Manures--Cattle</v>
      </c>
      <c r="K43" s="74" t="str" cm="1">
        <f t="array" ref="K43">IF(G43&lt;&gt;"",_xlfn.TEXTJOIN(";",TRUE,
CONCATENATE(A43,"$",H43),
IF(E43="","",IF(I43&lt;&gt;0,CONCATENATE(A43,"$",J43,"--",_xlfn.TEXTSPLIT(E43,";",TRUE,FALSE)),CONCATENATE(A43,"$",_xlfn.TEXTSPLIT(E43,";",TRUE,FALSE))))),"")</f>
        <v>AOM_001095$Animal Manures--Cattle--Cattle Manure</v>
      </c>
      <c r="L43" s="75"/>
      <c r="M43" s="75" t="str" cm="1">
        <f t="array" ref="M43">IF(L43&lt;&gt;"",_xlfn.TEXTSPLIT(L43, "$"),"")</f>
        <v/>
      </c>
      <c r="N43" s="75"/>
      <c r="O43" s="75" t="str" cm="1">
        <f t="array" ref="O43">IF(L43&lt;&gt;"",_xlfn.CHOOSECOLS(_xlfn.TEXTSPLIT(N43,"--"),1),"")</f>
        <v/>
      </c>
      <c r="P43" s="75" t="str" cm="1">
        <f t="array" ref="P43">IF(L43&lt;&gt;"",IFERROR(_xlfn.CHOOSECOLS(_xlfn.TEXTSPLIT(N43,"--"),2),""),"")</f>
        <v/>
      </c>
      <c r="Q43" s="75" t="str">
        <f t="shared" si="7"/>
        <v/>
      </c>
    </row>
    <row r="44" spans="1:17" ht="15.95" thickBot="1">
      <c r="A44" s="76" t="str">
        <v>AOM_006008</v>
      </c>
      <c r="B44" s="76" t="str">
        <v>Chicken Manure</v>
      </c>
      <c r="C44" s="76" t="str">
        <v>Chicken Litter;Chicken Waste</v>
      </c>
      <c r="D44" s="76" t="str">
        <v/>
      </c>
      <c r="E44" s="76" t="str">
        <f t="shared" si="3"/>
        <v>Chicken Litter;Chicken Waste</v>
      </c>
      <c r="F44" s="76" t="str">
        <v>Management--Livestock Management--Feed Characteristic--Feed Composition--Feed Ingredient--Animal Manures--Chicken --Chicken Manure----</v>
      </c>
      <c r="G44" s="74" t="str" cm="1">
        <f t="array" ref="G44">IFERROR(SUBSTITUTE(_xlfn.CHOOSECOLS(_xlfn.TEXTSPLIT(_xlfn.TEXTJOIN("|",,F44),"Feed Ingredient--","|",TRUE),2),"----",""),"")</f>
        <v>Animal Manures--Chicken --Chicken Manure</v>
      </c>
      <c r="H44" s="74" t="str">
        <f t="shared" si="4"/>
        <v>Animal Manures--Chicken --Chicken Manure</v>
      </c>
      <c r="I44" s="74">
        <f t="shared" si="5"/>
        <v>2</v>
      </c>
      <c r="J44" s="74" t="str">
        <f t="shared" si="6"/>
        <v xml:space="preserve">Animal Manures--Chicken </v>
      </c>
      <c r="K44" s="74" t="str" cm="1">
        <f t="array" ref="K44">IF(G44&lt;&gt;"",_xlfn.TEXTJOIN(";",TRUE,
CONCATENATE(A44,"$",H44),
IF(E44="","",IF(I44&lt;&gt;0,CONCATENATE(A44,"$",J44,"--",_xlfn.TEXTSPLIT(E44,";",TRUE,FALSE)),CONCATENATE(A44,"$",_xlfn.TEXTSPLIT(E44,";",TRUE,FALSE))))),"")</f>
        <v>AOM_006008$Animal Manures--Chicken --Chicken Manure;AOM_006008$Animal Manures--Chicken --Chicken Litter;AOM_006008$Animal Manures--Chicken --Chicken Waste</v>
      </c>
      <c r="L44" s="76"/>
      <c r="M44" s="76" t="str" cm="1">
        <f t="array" ref="M44">IF(L44&lt;&gt;"",_xlfn.TEXTSPLIT(L44, "$"),"")</f>
        <v/>
      </c>
      <c r="N44" s="76"/>
      <c r="O44" s="76" t="str" cm="1">
        <f t="array" ref="O44">IF(L44&lt;&gt;"",_xlfn.CHOOSECOLS(_xlfn.TEXTSPLIT(N44,"--"),1),"")</f>
        <v/>
      </c>
      <c r="P44" s="76" t="str" cm="1">
        <f t="array" ref="P44">IF(L44&lt;&gt;"",IFERROR(_xlfn.CHOOSECOLS(_xlfn.TEXTSPLIT(N44,"--"),2),""),"")</f>
        <v/>
      </c>
      <c r="Q44" s="76" t="str">
        <f t="shared" si="7"/>
        <v/>
      </c>
    </row>
    <row r="45" spans="1:17" ht="15.95" thickBot="1">
      <c r="A45" s="75" t="str">
        <v>AOM_001097</v>
      </c>
      <c r="B45" s="75" t="str">
        <v>Pig Manure</v>
      </c>
      <c r="C45" s="75" t="str">
        <v>Pig Litter</v>
      </c>
      <c r="D45" s="75" t="str">
        <v/>
      </c>
      <c r="E45" s="75" t="str">
        <f t="shared" si="3"/>
        <v>Pig Litter</v>
      </c>
      <c r="F45" s="75" t="str">
        <v>Management--Livestock Management--Feed Characteristic--Feed Composition--Feed Ingredient--Animal Manures--Pig --Pig Manure----</v>
      </c>
      <c r="G45" s="74" t="str" cm="1">
        <f t="array" ref="G45">IFERROR(SUBSTITUTE(_xlfn.CHOOSECOLS(_xlfn.TEXTSPLIT(_xlfn.TEXTJOIN("|",,F45),"Feed Ingredient--","|",TRUE),2),"----",""),"")</f>
        <v>Animal Manures--Pig --Pig Manure</v>
      </c>
      <c r="H45" s="74" t="str">
        <f t="shared" si="4"/>
        <v>Animal Manures--Pig --Pig Manure</v>
      </c>
      <c r="I45" s="74">
        <f t="shared" si="5"/>
        <v>2</v>
      </c>
      <c r="J45" s="74" t="str">
        <f t="shared" si="6"/>
        <v xml:space="preserve">Animal Manures--Pig </v>
      </c>
      <c r="K45" s="74" t="str" cm="1">
        <f t="array" ref="K45">IF(G45&lt;&gt;"",_xlfn.TEXTJOIN(";",TRUE,
CONCATENATE(A45,"$",H45),
IF(E45="","",IF(I45&lt;&gt;0,CONCATENATE(A45,"$",J45,"--",_xlfn.TEXTSPLIT(E45,";",TRUE,FALSE)),CONCATENATE(A45,"$",_xlfn.TEXTSPLIT(E45,";",TRUE,FALSE))))),"")</f>
        <v>AOM_001097$Animal Manures--Pig --Pig Manure;AOM_001097$Animal Manures--Pig --Pig Litter</v>
      </c>
      <c r="L45" s="75"/>
      <c r="M45" s="75" t="str" cm="1">
        <f t="array" ref="M45">IF(L45&lt;&gt;"",_xlfn.TEXTSPLIT(L45, "$"),"")</f>
        <v/>
      </c>
      <c r="N45" s="75"/>
      <c r="O45" s="75" t="str" cm="1">
        <f t="array" ref="O45">IF(L45&lt;&gt;"",_xlfn.CHOOSECOLS(_xlfn.TEXTSPLIT(N45,"--"),1),"")</f>
        <v/>
      </c>
      <c r="P45" s="75" t="str" cm="1">
        <f t="array" ref="P45">IF(L45&lt;&gt;"",IFERROR(_xlfn.CHOOSECOLS(_xlfn.TEXTSPLIT(N45,"--"),2),""),"")</f>
        <v/>
      </c>
      <c r="Q45" s="75" t="str">
        <f t="shared" si="7"/>
        <v/>
      </c>
    </row>
    <row r="46" spans="1:17" ht="15.95" thickBot="1">
      <c r="A46" s="76" t="str">
        <v>AOM_001146</v>
      </c>
      <c r="B46" s="76" t="str">
        <v>Poultry Litter</v>
      </c>
      <c r="C46" s="76" t="str">
        <v>Poultry Manure;Poultry Waste;Poultry Excreta</v>
      </c>
      <c r="D46" s="76" t="str">
        <v/>
      </c>
      <c r="E46" s="76" t="str">
        <f t="shared" si="3"/>
        <v>Poultry Manure;Poultry Waste;Poultry Excreta</v>
      </c>
      <c r="F46" s="76" t="str">
        <v>Management--Livestock Management--Feed Characteristic--Feed Composition--Feed Ingredient--Animal Manures--Poultry--Poultry Litter----</v>
      </c>
      <c r="G46" s="74" t="str" cm="1">
        <f t="array" ref="G46">IFERROR(SUBSTITUTE(_xlfn.CHOOSECOLS(_xlfn.TEXTSPLIT(_xlfn.TEXTJOIN("|",,F46),"Feed Ingredient--","|",TRUE),2),"----",""),"")</f>
        <v>Animal Manures--Poultry--Poultry Litter</v>
      </c>
      <c r="H46" s="74" t="str">
        <f t="shared" si="4"/>
        <v>Animal Manures--Poultry--Poultry Litter</v>
      </c>
      <c r="I46" s="74">
        <f t="shared" si="5"/>
        <v>2</v>
      </c>
      <c r="J46" s="74" t="str">
        <f t="shared" si="6"/>
        <v>Animal Manures--Poultry</v>
      </c>
      <c r="K46" s="74" t="str" cm="1">
        <f t="array" ref="K46">IF(G46&lt;&gt;"",_xlfn.TEXTJOIN(";",TRUE,
CONCATENATE(A46,"$",H46),
IF(E46="","",IF(I46&lt;&gt;0,CONCATENATE(A46,"$",J46,"--",_xlfn.TEXTSPLIT(E46,";",TRUE,FALSE)),CONCATENATE(A46,"$",_xlfn.TEXTSPLIT(E46,";",TRUE,FALSE))))),"")</f>
        <v>AOM_001146$Animal Manures--Poultry--Poultry Litter;AOM_001146$Animal Manures--Poultry--Poultry Manure;AOM_001146$Animal Manures--Poultry--Poultry Waste;AOM_001146$Animal Manures--Poultry--Poultry Excreta</v>
      </c>
      <c r="L46" s="76"/>
      <c r="M46" s="76" t="str" cm="1">
        <f t="array" ref="M46">IF(L46&lt;&gt;"",_xlfn.TEXTSPLIT(L46, "$"),"")</f>
        <v/>
      </c>
      <c r="N46" s="76"/>
      <c r="O46" s="76" t="str" cm="1">
        <f t="array" ref="O46">IF(L46&lt;&gt;"",_xlfn.CHOOSECOLS(_xlfn.TEXTSPLIT(N46,"--"),1),"")</f>
        <v/>
      </c>
      <c r="P46" s="76" t="str" cm="1">
        <f t="array" ref="P46">IF(L46&lt;&gt;"",IFERROR(_xlfn.CHOOSECOLS(_xlfn.TEXTSPLIT(N46,"--"),2),""),"")</f>
        <v/>
      </c>
      <c r="Q46" s="76" t="str">
        <f t="shared" si="7"/>
        <v/>
      </c>
    </row>
    <row r="47" spans="1:17" ht="15.95" thickBot="1">
      <c r="A47" s="75" t="str">
        <v>AOM_000617</v>
      </c>
      <c r="B47" s="75" t="str">
        <v>Cocoa Bean Shell</v>
      </c>
      <c r="C47" s="75" t="str">
        <v/>
      </c>
      <c r="D47" s="75" t="str">
        <v>Theobroma cacao Bean Shell</v>
      </c>
      <c r="E47" s="75" t="str">
        <f t="shared" si="3"/>
        <v>Theobroma cacao Bean Shell</v>
      </c>
      <c r="F47" s="75" t="str">
        <v>Management--Livestock Management--Feed Characteristic--Feed Composition--Feed Ingredient--Crop Byproduct--Cash Crops ByProducts--Cocoa--Cocoa Bean Shell--</v>
      </c>
      <c r="G47" s="74" t="str" cm="1">
        <f t="array" ref="G47">IFERROR(SUBSTITUTE(_xlfn.CHOOSECOLS(_xlfn.TEXTSPLIT(_xlfn.TEXTJOIN("|",,F47),"Feed Ingredient--","|",TRUE),2),"----",""),"")</f>
        <v>Crop Byproduct--Cash Crops ByProducts--Cocoa--Cocoa Bean Shell--</v>
      </c>
      <c r="H47" s="74" t="str">
        <f t="shared" si="4"/>
        <v>Crop Byproduct--Cash Crops ByProducts--Cocoa--Cocoa Bean Shell</v>
      </c>
      <c r="I47" s="74">
        <f t="shared" si="5"/>
        <v>3</v>
      </c>
      <c r="J47" s="74" t="str">
        <f t="shared" si="6"/>
        <v>Crop Byproduct--Cash Crops ByProducts--Cocoa</v>
      </c>
      <c r="K47" s="74" t="str" cm="1">
        <f t="array" ref="K47">IF(G47&lt;&gt;"",_xlfn.TEXTJOIN(";",TRUE,
CONCATENATE(A47,"$",H47),
IF(E47="","",IF(I47&lt;&gt;0,CONCATENATE(A47,"$",J47,"--",_xlfn.TEXTSPLIT(E47,";",TRUE,FALSE)),CONCATENATE(A47,"$",_xlfn.TEXTSPLIT(E47,";",TRUE,FALSE))))),"")</f>
        <v>AOM_000617$Crop Byproduct--Cash Crops ByProducts--Cocoa--Cocoa Bean Shell;AOM_000617$Crop Byproduct--Cash Crops ByProducts--Cocoa--Theobroma cacao Bean Shell</v>
      </c>
      <c r="L47" s="75"/>
      <c r="M47" s="75" t="str" cm="1">
        <f t="array" ref="M47">IF(L47&lt;&gt;"",_xlfn.TEXTSPLIT(L47, "$"),"")</f>
        <v/>
      </c>
      <c r="N47" s="75"/>
      <c r="O47" s="75" t="str" cm="1">
        <f t="array" ref="O47">IF(L47&lt;&gt;"",_xlfn.CHOOSECOLS(_xlfn.TEXTSPLIT(N47,"--"),1),"")</f>
        <v/>
      </c>
      <c r="P47" s="75" t="str" cm="1">
        <f t="array" ref="P47">IF(L47&lt;&gt;"",IFERROR(_xlfn.CHOOSECOLS(_xlfn.TEXTSPLIT(N47,"--"),2),""),"")</f>
        <v/>
      </c>
      <c r="Q47" s="75" t="str">
        <f t="shared" si="7"/>
        <v/>
      </c>
    </row>
    <row r="48" spans="1:17" ht="15.95" thickBot="1">
      <c r="A48" s="76" t="str">
        <v>AOM_001183</v>
      </c>
      <c r="B48" s="76" t="str">
        <v>Cocoa Pods Husk</v>
      </c>
      <c r="C48" s="76" t="str">
        <v/>
      </c>
      <c r="D48" s="76" t="str">
        <v>Theobroma cacao Pods Husk</v>
      </c>
      <c r="E48" s="76" t="str">
        <f t="shared" si="3"/>
        <v>Theobroma cacao Pods Husk</v>
      </c>
      <c r="F48" s="76" t="str">
        <v>Management--Livestock Management--Feed Characteristic--Feed Composition--Feed Ingredient--Crop Byproduct--Cash Crops ByProducts--Cocoa--Cocoa Pods Husk--</v>
      </c>
      <c r="G48" s="74" t="str" cm="1">
        <f t="array" ref="G48">IFERROR(SUBSTITUTE(_xlfn.CHOOSECOLS(_xlfn.TEXTSPLIT(_xlfn.TEXTJOIN("|",,F48),"Feed Ingredient--","|",TRUE),2),"----",""),"")</f>
        <v>Crop Byproduct--Cash Crops ByProducts--Cocoa--Cocoa Pods Husk--</v>
      </c>
      <c r="H48" s="74" t="str">
        <f t="shared" si="4"/>
        <v>Crop Byproduct--Cash Crops ByProducts--Cocoa--Cocoa Pods Husk</v>
      </c>
      <c r="I48" s="74">
        <f t="shared" si="5"/>
        <v>3</v>
      </c>
      <c r="J48" s="74" t="str">
        <f t="shared" si="6"/>
        <v>Crop Byproduct--Cash Crops ByProducts--Cocoa</v>
      </c>
      <c r="K48" s="74" t="str" cm="1">
        <f t="array" ref="K48">IF(G48&lt;&gt;"",_xlfn.TEXTJOIN(";",TRUE,
CONCATENATE(A48,"$",H48),
IF(E48="","",IF(I48&lt;&gt;0,CONCATENATE(A48,"$",J48,"--",_xlfn.TEXTSPLIT(E48,";",TRUE,FALSE)),CONCATENATE(A48,"$",_xlfn.TEXTSPLIT(E48,";",TRUE,FALSE))))),"")</f>
        <v>AOM_001183$Crop Byproduct--Cash Crops ByProducts--Cocoa--Cocoa Pods Husk;AOM_001183$Crop Byproduct--Cash Crops ByProducts--Cocoa--Theobroma cacao Pods Husk</v>
      </c>
      <c r="L48" s="76"/>
      <c r="M48" s="76" t="str" cm="1">
        <f t="array" ref="M48">IF(L48&lt;&gt;"",_xlfn.TEXTSPLIT(L48, "$"),"")</f>
        <v/>
      </c>
      <c r="N48" s="76"/>
      <c r="O48" s="76" t="str" cm="1">
        <f t="array" ref="O48">IF(L48&lt;&gt;"",_xlfn.CHOOSECOLS(_xlfn.TEXTSPLIT(N48,"--"),1),"")</f>
        <v/>
      </c>
      <c r="P48" s="76" t="str" cm="1">
        <f t="array" ref="P48">IF(L48&lt;&gt;"",IFERROR(_xlfn.CHOOSECOLS(_xlfn.TEXTSPLIT(N48,"--"),2),""),"")</f>
        <v/>
      </c>
      <c r="Q48" s="76" t="str">
        <f t="shared" si="7"/>
        <v/>
      </c>
    </row>
    <row r="49" spans="1:17" ht="15.95" thickBot="1">
      <c r="A49" s="75" t="str">
        <v>AOM_001186</v>
      </c>
      <c r="B49" s="75" t="str">
        <v>Coffee Leaves</v>
      </c>
      <c r="C49" s="75" t="str">
        <v/>
      </c>
      <c r="D49" s="75" t="str">
        <v>Coffea Leaves</v>
      </c>
      <c r="E49" s="75" t="str">
        <f t="shared" si="3"/>
        <v>Coffea Leaves</v>
      </c>
      <c r="F49" s="75" t="str">
        <v>Management--Livestock Management--Feed Characteristic--Feed Composition--Feed Ingredient--Crop Byproduct--Cash Crops ByProducts--Coffee--Coffee Leaves--</v>
      </c>
      <c r="G49" s="74" t="str" cm="1">
        <f t="array" ref="G49">IFERROR(SUBSTITUTE(_xlfn.CHOOSECOLS(_xlfn.TEXTSPLIT(_xlfn.TEXTJOIN("|",,F49),"Feed Ingredient--","|",TRUE),2),"----",""),"")</f>
        <v>Crop Byproduct--Cash Crops ByProducts--Coffee--Coffee Leaves--</v>
      </c>
      <c r="H49" s="74" t="str">
        <f t="shared" si="4"/>
        <v>Crop Byproduct--Cash Crops ByProducts--Coffee--Coffee Leaves</v>
      </c>
      <c r="I49" s="74">
        <f t="shared" si="5"/>
        <v>3</v>
      </c>
      <c r="J49" s="74" t="str">
        <f t="shared" si="6"/>
        <v>Crop Byproduct--Cash Crops ByProducts--Coffee</v>
      </c>
      <c r="K49" s="74" t="str" cm="1">
        <f t="array" ref="K49">IF(G49&lt;&gt;"",_xlfn.TEXTJOIN(";",TRUE,
CONCATENATE(A49,"$",H49),
IF(E49="","",IF(I49&lt;&gt;0,CONCATENATE(A49,"$",J49,"--",_xlfn.TEXTSPLIT(E49,";",TRUE,FALSE)),CONCATENATE(A49,"$",_xlfn.TEXTSPLIT(E49,";",TRUE,FALSE))))),"")</f>
        <v>AOM_001186$Crop Byproduct--Cash Crops ByProducts--Coffee--Coffee Leaves;AOM_001186$Crop Byproduct--Cash Crops ByProducts--Coffee--Coffea Leaves</v>
      </c>
      <c r="L49" s="75"/>
      <c r="M49" s="75" t="str" cm="1">
        <f t="array" ref="M49">IF(L49&lt;&gt;"",_xlfn.TEXTSPLIT(L49, "$"),"")</f>
        <v/>
      </c>
      <c r="N49" s="75"/>
      <c r="O49" s="75" t="str" cm="1">
        <f t="array" ref="O49">IF(L49&lt;&gt;"",_xlfn.CHOOSECOLS(_xlfn.TEXTSPLIT(N49,"--"),1),"")</f>
        <v/>
      </c>
      <c r="P49" s="75" t="str" cm="1">
        <f t="array" ref="P49">IF(L49&lt;&gt;"",IFERROR(_xlfn.CHOOSECOLS(_xlfn.TEXTSPLIT(N49,"--"),2),""),"")</f>
        <v/>
      </c>
      <c r="Q49" s="75" t="str">
        <f t="shared" si="7"/>
        <v/>
      </c>
    </row>
    <row r="50" spans="1:17" ht="15.95" thickBot="1">
      <c r="A50" s="76" t="str">
        <v>AOM_003546</v>
      </c>
      <c r="B50" s="76" t="str">
        <v>Coffee Pulp</v>
      </c>
      <c r="C50" s="76" t="str">
        <v/>
      </c>
      <c r="D50" s="76" t="str">
        <v>Coffea Pulp</v>
      </c>
      <c r="E50" s="76" t="str">
        <f t="shared" si="3"/>
        <v>Coffea Pulp</v>
      </c>
      <c r="F50" s="76" t="str">
        <v>Management--Livestock Management--Feed Characteristic--Feed Composition--Feed Ingredient--Crop Byproduct--Cash Crops ByProducts--Coffee--Coffee Pulp--</v>
      </c>
      <c r="G50" s="74" t="str" cm="1">
        <f t="array" ref="G50">IFERROR(SUBSTITUTE(_xlfn.CHOOSECOLS(_xlfn.TEXTSPLIT(_xlfn.TEXTJOIN("|",,F50),"Feed Ingredient--","|",TRUE),2),"----",""),"")</f>
        <v>Crop Byproduct--Cash Crops ByProducts--Coffee--Coffee Pulp--</v>
      </c>
      <c r="H50" s="74" t="str">
        <f t="shared" si="4"/>
        <v>Crop Byproduct--Cash Crops ByProducts--Coffee--Coffee Pulp</v>
      </c>
      <c r="I50" s="74">
        <f t="shared" si="5"/>
        <v>3</v>
      </c>
      <c r="J50" s="74" t="str">
        <f t="shared" si="6"/>
        <v>Crop Byproduct--Cash Crops ByProducts--Coffee</v>
      </c>
      <c r="K50" s="74" t="str" cm="1">
        <f t="array" ref="K50">IF(G50&lt;&gt;"",_xlfn.TEXTJOIN(";",TRUE,
CONCATENATE(A50,"$",H50),
IF(E50="","",IF(I50&lt;&gt;0,CONCATENATE(A50,"$",J50,"--",_xlfn.TEXTSPLIT(E50,";",TRUE,FALSE)),CONCATENATE(A50,"$",_xlfn.TEXTSPLIT(E50,";",TRUE,FALSE))))),"")</f>
        <v>AOM_003546$Crop Byproduct--Cash Crops ByProducts--Coffee--Coffee Pulp;AOM_003546$Crop Byproduct--Cash Crops ByProducts--Coffee--Coffea Pulp</v>
      </c>
      <c r="L50" s="76"/>
      <c r="M50" s="76" t="str" cm="1">
        <f t="array" ref="M50">IF(L50&lt;&gt;"",_xlfn.TEXTSPLIT(L50, "$"),"")</f>
        <v/>
      </c>
      <c r="N50" s="76"/>
      <c r="O50" s="76" t="str" cm="1">
        <f t="array" ref="O50">IF(L50&lt;&gt;"",_xlfn.CHOOSECOLS(_xlfn.TEXTSPLIT(N50,"--"),1),"")</f>
        <v/>
      </c>
      <c r="P50" s="76" t="str" cm="1">
        <f t="array" ref="P50">IF(L50&lt;&gt;"",IFERROR(_xlfn.CHOOSECOLS(_xlfn.TEXTSPLIT(N50,"--"),2),""),"")</f>
        <v/>
      </c>
      <c r="Q50" s="76" t="str">
        <f t="shared" si="7"/>
        <v/>
      </c>
    </row>
    <row r="51" spans="1:17" ht="15.95" thickBot="1">
      <c r="A51" s="75" t="str">
        <v>AOM_003646</v>
      </c>
      <c r="B51" s="75" t="str">
        <v>Khat Leftover</v>
      </c>
      <c r="C51" s="75" t="str">
        <v/>
      </c>
      <c r="D51" s="75" t="str">
        <v>Catha edulis Leftover</v>
      </c>
      <c r="E51" s="75" t="str">
        <f t="shared" si="3"/>
        <v>Catha edulis Leftover</v>
      </c>
      <c r="F51" s="75" t="str">
        <v>Management--Livestock Management--Feed Characteristic--Feed Composition--Feed Ingredient--Crop Byproduct--Cash Crops ByProducts--Khat--Khat Leftover--</v>
      </c>
      <c r="G51" s="74" t="str" cm="1">
        <f t="array" ref="G51">IFERROR(SUBSTITUTE(_xlfn.CHOOSECOLS(_xlfn.TEXTSPLIT(_xlfn.TEXTJOIN("|",,F51),"Feed Ingredient--","|",TRUE),2),"----",""),"")</f>
        <v>Crop Byproduct--Cash Crops ByProducts--Khat--Khat Leftover--</v>
      </c>
      <c r="H51" s="74" t="str">
        <f t="shared" si="4"/>
        <v>Crop Byproduct--Cash Crops ByProducts--Khat--Khat Leftover</v>
      </c>
      <c r="I51" s="74">
        <f t="shared" si="5"/>
        <v>3</v>
      </c>
      <c r="J51" s="74" t="str">
        <f t="shared" si="6"/>
        <v>Crop Byproduct--Cash Crops ByProducts--Khat</v>
      </c>
      <c r="K51" s="74" t="str" cm="1">
        <f t="array" ref="K51">IF(G51&lt;&gt;"",_xlfn.TEXTJOIN(";",TRUE,
CONCATENATE(A51,"$",H51),
IF(E51="","",IF(I51&lt;&gt;0,CONCATENATE(A51,"$",J51,"--",_xlfn.TEXTSPLIT(E51,";",TRUE,FALSE)),CONCATENATE(A51,"$",_xlfn.TEXTSPLIT(E51,";",TRUE,FALSE))))),"")</f>
        <v>AOM_003646$Crop Byproduct--Cash Crops ByProducts--Khat--Khat Leftover;AOM_003646$Crop Byproduct--Cash Crops ByProducts--Khat--Catha edulis Leftover</v>
      </c>
      <c r="L51" s="75"/>
      <c r="M51" s="75" t="str" cm="1">
        <f t="array" ref="M51">IF(L51&lt;&gt;"",_xlfn.TEXTSPLIT(L51, "$"),"")</f>
        <v/>
      </c>
      <c r="N51" s="75"/>
      <c r="O51" s="75" t="str" cm="1">
        <f t="array" ref="O51">IF(L51&lt;&gt;"",_xlfn.CHOOSECOLS(_xlfn.TEXTSPLIT(N51,"--"),1),"")</f>
        <v/>
      </c>
      <c r="P51" s="75" t="str" cm="1">
        <f t="array" ref="P51">IF(L51&lt;&gt;"",IFERROR(_xlfn.CHOOSECOLS(_xlfn.TEXTSPLIT(N51,"--"),2),""),"")</f>
        <v/>
      </c>
      <c r="Q51" s="75" t="str">
        <f t="shared" si="7"/>
        <v/>
      </c>
    </row>
    <row r="52" spans="1:17" ht="15.95" thickBot="1">
      <c r="A52" s="76" t="str">
        <v>AOM_001876</v>
      </c>
      <c r="B52" s="76" t="str">
        <v>Atella</v>
      </c>
      <c r="C52" s="76" t="str">
        <v/>
      </c>
      <c r="D52" s="76" t="str">
        <v/>
      </c>
      <c r="E52" s="76" t="str">
        <f t="shared" si="3"/>
        <v/>
      </c>
      <c r="F52" s="76" t="str">
        <v>Management--Livestock Management--Feed Characteristic--Feed Composition--Feed Ingredient--Crop Byproduct--Cereal ByProducts--Atella----</v>
      </c>
      <c r="G52" s="74" t="str" cm="1">
        <f t="array" ref="G52">IFERROR(SUBSTITUTE(_xlfn.CHOOSECOLS(_xlfn.TEXTSPLIT(_xlfn.TEXTJOIN("|",,F52),"Feed Ingredient--","|",TRUE),2),"----",""),"")</f>
        <v>Crop Byproduct--Cereal ByProducts--Atella</v>
      </c>
      <c r="H52" s="74" t="str">
        <f t="shared" si="4"/>
        <v>Crop Byproduct--Cereal ByProducts--Atella</v>
      </c>
      <c r="I52" s="74">
        <f t="shared" si="5"/>
        <v>2</v>
      </c>
      <c r="J52" s="74" t="str">
        <f t="shared" si="6"/>
        <v>Crop Byproduct--Cereal ByProducts</v>
      </c>
      <c r="K52" s="74" t="str" cm="1">
        <f t="array" ref="K52">IF(G52&lt;&gt;"",_xlfn.TEXTJOIN(";",TRUE,
CONCATENATE(A52,"$",H52),
IF(E52="","",IF(I52&lt;&gt;0,CONCATENATE(A52,"$",J52,"--",_xlfn.TEXTSPLIT(E52,";",TRUE,FALSE)),CONCATENATE(A52,"$",_xlfn.TEXTSPLIT(E52,";",TRUE,FALSE))))),"")</f>
        <v>AOM_001876$Crop Byproduct--Cereal ByProducts--Atella</v>
      </c>
      <c r="L52" s="76"/>
      <c r="M52" s="76" t="str" cm="1">
        <f t="array" ref="M52">IF(L52&lt;&gt;"",_xlfn.TEXTSPLIT(L52, "$"),"")</f>
        <v/>
      </c>
      <c r="N52" s="76"/>
      <c r="O52" s="76" t="str" cm="1">
        <f t="array" ref="O52">IF(L52&lt;&gt;"",_xlfn.CHOOSECOLS(_xlfn.TEXTSPLIT(N52,"--"),1),"")</f>
        <v/>
      </c>
      <c r="P52" s="76" t="str" cm="1">
        <f t="array" ref="P52">IF(L52&lt;&gt;"",IFERROR(_xlfn.CHOOSECOLS(_xlfn.TEXTSPLIT(N52,"--"),2),""),"")</f>
        <v/>
      </c>
      <c r="Q52" s="76" t="str">
        <f t="shared" si="7"/>
        <v/>
      </c>
    </row>
    <row r="53" spans="1:17" ht="15.95" thickBot="1">
      <c r="A53" s="75" t="str">
        <v>AOM_001675</v>
      </c>
      <c r="B53" s="75" t="str">
        <v>Baby Corn Stalk</v>
      </c>
      <c r="C53" s="75" t="str">
        <v/>
      </c>
      <c r="D53" s="75" t="str">
        <v>Zea mays (baby) Stalk</v>
      </c>
      <c r="E53" s="75" t="str">
        <f t="shared" si="3"/>
        <v>Zea mays (baby) Stalk</v>
      </c>
      <c r="F53" s="75" t="str">
        <v>Management--Livestock Management--Feed Characteristic--Feed Composition--Feed Ingredient--Crop Byproduct--Cereal ByProducts--Baby Corn--Baby Corn Stalk--</v>
      </c>
      <c r="G53" s="74" t="str" cm="1">
        <f t="array" ref="G53">IFERROR(SUBSTITUTE(_xlfn.CHOOSECOLS(_xlfn.TEXTSPLIT(_xlfn.TEXTJOIN("|",,F53),"Feed Ingredient--","|",TRUE),2),"----",""),"")</f>
        <v>Crop Byproduct--Cereal ByProducts--Baby Corn--Baby Corn Stalk--</v>
      </c>
      <c r="H53" s="74" t="str">
        <f t="shared" si="4"/>
        <v>Crop Byproduct--Cereal ByProducts--Baby Corn--Baby Corn Stalk</v>
      </c>
      <c r="I53" s="74">
        <f t="shared" si="5"/>
        <v>3</v>
      </c>
      <c r="J53" s="74" t="str">
        <f t="shared" si="6"/>
        <v>Crop Byproduct--Cereal ByProducts--Baby Corn</v>
      </c>
      <c r="K53" s="74" t="str" cm="1">
        <f t="array" ref="K53">IF(G53&lt;&gt;"",_xlfn.TEXTJOIN(";",TRUE,
CONCATENATE(A53,"$",H53),
IF(E53="","",IF(I53&lt;&gt;0,CONCATENATE(A53,"$",J53,"--",_xlfn.TEXTSPLIT(E53,";",TRUE,FALSE)),CONCATENATE(A53,"$",_xlfn.TEXTSPLIT(E53,";",TRUE,FALSE))))),"")</f>
        <v>AOM_001675$Crop Byproduct--Cereal ByProducts--Baby Corn--Baby Corn Stalk;AOM_001675$Crop Byproduct--Cereal ByProducts--Baby Corn--Zea mays (baby) Stalk</v>
      </c>
      <c r="L53" s="75"/>
      <c r="M53" s="75" t="str" cm="1">
        <f t="array" ref="M53">IF(L53&lt;&gt;"",_xlfn.TEXTSPLIT(L53, "$"),"")</f>
        <v/>
      </c>
      <c r="N53" s="75"/>
      <c r="O53" s="75" t="str" cm="1">
        <f t="array" ref="O53">IF(L53&lt;&gt;"",_xlfn.CHOOSECOLS(_xlfn.TEXTSPLIT(N53,"--"),1),"")</f>
        <v/>
      </c>
      <c r="P53" s="75" t="str" cm="1">
        <f t="array" ref="P53">IF(L53&lt;&gt;"",IFERROR(_xlfn.CHOOSECOLS(_xlfn.TEXTSPLIT(N53,"--"),2),""),"")</f>
        <v/>
      </c>
      <c r="Q53" s="75" t="str">
        <f t="shared" si="7"/>
        <v/>
      </c>
    </row>
    <row r="54" spans="1:17" ht="15.95" thickBot="1">
      <c r="A54" s="76" t="str">
        <v>AOM_001806</v>
      </c>
      <c r="B54" s="76" t="str">
        <v>Barley Bran</v>
      </c>
      <c r="C54" s="76" t="str">
        <v/>
      </c>
      <c r="D54" s="76" t="str">
        <v>Hordeum vulgare Bran</v>
      </c>
      <c r="E54" s="76" t="str">
        <f t="shared" si="3"/>
        <v>Hordeum vulgare Bran</v>
      </c>
      <c r="F54" s="76" t="str">
        <v>Management--Livestock Management--Feed Characteristic--Feed Composition--Feed Ingredient--Crop Byproduct--Cereal ByProducts--Barley--Barley Bran--</v>
      </c>
      <c r="G54" s="74" t="str" cm="1">
        <f t="array" ref="G54">IFERROR(SUBSTITUTE(_xlfn.CHOOSECOLS(_xlfn.TEXTSPLIT(_xlfn.TEXTJOIN("|",,F54),"Feed Ingredient--","|",TRUE),2),"----",""),"")</f>
        <v>Crop Byproduct--Cereal ByProducts--Barley--Barley Bran--</v>
      </c>
      <c r="H54" s="74" t="str">
        <f t="shared" si="4"/>
        <v>Crop Byproduct--Cereal ByProducts--Barley--Barley Bran</v>
      </c>
      <c r="I54" s="74">
        <f t="shared" si="5"/>
        <v>3</v>
      </c>
      <c r="J54" s="74" t="str">
        <f t="shared" si="6"/>
        <v>Crop Byproduct--Cereal ByProducts--Barley</v>
      </c>
      <c r="K54" s="74" t="str" cm="1">
        <f t="array" ref="K54">IF(G54&lt;&gt;"",_xlfn.TEXTJOIN(";",TRUE,
CONCATENATE(A54,"$",H54),
IF(E54="","",IF(I54&lt;&gt;0,CONCATENATE(A54,"$",J54,"--",_xlfn.TEXTSPLIT(E54,";",TRUE,FALSE)),CONCATENATE(A54,"$",_xlfn.TEXTSPLIT(E54,";",TRUE,FALSE))))),"")</f>
        <v>AOM_001806$Crop Byproduct--Cereal ByProducts--Barley--Barley Bran;AOM_001806$Crop Byproduct--Cereal ByProducts--Barley--Hordeum vulgare Bran</v>
      </c>
      <c r="L54" s="76"/>
      <c r="M54" s="76" t="str" cm="1">
        <f t="array" ref="M54">IF(L54&lt;&gt;"",_xlfn.TEXTSPLIT(L54, "$"),"")</f>
        <v/>
      </c>
      <c r="N54" s="76"/>
      <c r="O54" s="76" t="str" cm="1">
        <f t="array" ref="O54">IF(L54&lt;&gt;"",_xlfn.CHOOSECOLS(_xlfn.TEXTSPLIT(N54,"--"),1),"")</f>
        <v/>
      </c>
      <c r="P54" s="76" t="str" cm="1">
        <f t="array" ref="P54">IF(L54&lt;&gt;"",IFERROR(_xlfn.CHOOSECOLS(_xlfn.TEXTSPLIT(N54,"--"),2),""),"")</f>
        <v/>
      </c>
      <c r="Q54" s="76" t="str">
        <f t="shared" si="7"/>
        <v/>
      </c>
    </row>
    <row r="55" spans="1:17" ht="15.95" thickBot="1">
      <c r="A55" s="75" t="str">
        <v>AOM_000584</v>
      </c>
      <c r="B55" s="75" t="str">
        <v>Barley Straw</v>
      </c>
      <c r="C55" s="75" t="str">
        <v/>
      </c>
      <c r="D55" s="75" t="str">
        <v>Hordeum vulgare Straw</v>
      </c>
      <c r="E55" s="75" t="str">
        <f t="shared" si="3"/>
        <v>Hordeum vulgare Straw</v>
      </c>
      <c r="F55" s="75" t="str">
        <v>Management--Livestock Management--Feed Characteristic--Feed Composition--Feed Ingredient--Crop Byproduct--Cereal ByProducts--Barley--Barley Straw--</v>
      </c>
      <c r="G55" s="74" t="str" cm="1">
        <f t="array" ref="G55">IFERROR(SUBSTITUTE(_xlfn.CHOOSECOLS(_xlfn.TEXTSPLIT(_xlfn.TEXTJOIN("|",,F55),"Feed Ingredient--","|",TRUE),2),"----",""),"")</f>
        <v>Crop Byproduct--Cereal ByProducts--Barley--Barley Straw--</v>
      </c>
      <c r="H55" s="74" t="str">
        <f t="shared" si="4"/>
        <v>Crop Byproduct--Cereal ByProducts--Barley--Barley Straw</v>
      </c>
      <c r="I55" s="74">
        <f t="shared" si="5"/>
        <v>3</v>
      </c>
      <c r="J55" s="74" t="str">
        <f t="shared" si="6"/>
        <v>Crop Byproduct--Cereal ByProducts--Barley</v>
      </c>
      <c r="K55" s="74" t="str" cm="1">
        <f t="array" ref="K55">IF(G55&lt;&gt;"",_xlfn.TEXTJOIN(";",TRUE,
CONCATENATE(A55,"$",H55),
IF(E55="","",IF(I55&lt;&gt;0,CONCATENATE(A55,"$",J55,"--",_xlfn.TEXTSPLIT(E55,";",TRUE,FALSE)),CONCATENATE(A55,"$",_xlfn.TEXTSPLIT(E55,";",TRUE,FALSE))))),"")</f>
        <v>AOM_000584$Crop Byproduct--Cereal ByProducts--Barley--Barley Straw;AOM_000584$Crop Byproduct--Cereal ByProducts--Barley--Hordeum vulgare Straw</v>
      </c>
      <c r="L55" s="75"/>
      <c r="M55" s="75" t="str" cm="1">
        <f t="array" ref="M55">IF(L55&lt;&gt;"",_xlfn.TEXTSPLIT(L55, "$"),"")</f>
        <v/>
      </c>
      <c r="N55" s="75"/>
      <c r="O55" s="75" t="str" cm="1">
        <f t="array" ref="O55">IF(L55&lt;&gt;"",_xlfn.CHOOSECOLS(_xlfn.TEXTSPLIT(N55,"--"),1),"")</f>
        <v/>
      </c>
      <c r="P55" s="75" t="str" cm="1">
        <f t="array" ref="P55">IF(L55&lt;&gt;"",IFERROR(_xlfn.CHOOSECOLS(_xlfn.TEXTSPLIT(N55,"--"),2),""),"")</f>
        <v/>
      </c>
      <c r="Q55" s="75" t="str">
        <f t="shared" si="7"/>
        <v/>
      </c>
    </row>
    <row r="56" spans="1:17" ht="15.95" thickBot="1">
      <c r="A56" s="76" t="str">
        <v>AOM_006160</v>
      </c>
      <c r="B56" s="76" t="str">
        <v>Brewers By-Product</v>
      </c>
      <c r="C56" s="76" t="str">
        <v/>
      </c>
      <c r="D56" s="76" t="str">
        <v/>
      </c>
      <c r="E56" s="76" t="str">
        <f t="shared" si="3"/>
        <v/>
      </c>
      <c r="F56" s="76" t="str">
        <v>Management--Livestock Management--Feed Characteristic--Feed Composition--Feed Ingredient--Crop Byproduct--Cereal ByProducts--Brewers By-Product----</v>
      </c>
      <c r="G56" s="74" t="str" cm="1">
        <f t="array" ref="G56">IFERROR(SUBSTITUTE(_xlfn.CHOOSECOLS(_xlfn.TEXTSPLIT(_xlfn.TEXTJOIN("|",,F56),"Feed Ingredient--","|",TRUE),2),"----",""),"")</f>
        <v>Crop Byproduct--Cereal ByProducts--Brewers By-Product</v>
      </c>
      <c r="H56" s="74" t="str">
        <f t="shared" si="4"/>
        <v>Crop Byproduct--Cereal ByProducts--Brewers By-Product</v>
      </c>
      <c r="I56" s="74">
        <f t="shared" si="5"/>
        <v>2</v>
      </c>
      <c r="J56" s="74" t="str">
        <f t="shared" si="6"/>
        <v>Crop Byproduct--Cereal ByProducts</v>
      </c>
      <c r="K56" s="74" t="str" cm="1">
        <f t="array" ref="K56">IF(G56&lt;&gt;"",_xlfn.TEXTJOIN(";",TRUE,
CONCATENATE(A56,"$",H56),
IF(E56="","",IF(I56&lt;&gt;0,CONCATENATE(A56,"$",J56,"--",_xlfn.TEXTSPLIT(E56,";",TRUE,FALSE)),CONCATENATE(A56,"$",_xlfn.TEXTSPLIT(E56,";",TRUE,FALSE))))),"")</f>
        <v>AOM_006160$Crop Byproduct--Cereal ByProducts--Brewers By-Product</v>
      </c>
      <c r="L56" s="76"/>
      <c r="M56" s="76" t="str" cm="1">
        <f t="array" ref="M56">IF(L56&lt;&gt;"",_xlfn.TEXTSPLIT(L56, "$"),"")</f>
        <v/>
      </c>
      <c r="N56" s="76"/>
      <c r="O56" s="76" t="str" cm="1">
        <f t="array" ref="O56">IF(L56&lt;&gt;"",_xlfn.CHOOSECOLS(_xlfn.TEXTSPLIT(N56,"--"),1),"")</f>
        <v/>
      </c>
      <c r="P56" s="76" t="str" cm="1">
        <f t="array" ref="P56">IF(L56&lt;&gt;"",IFERROR(_xlfn.CHOOSECOLS(_xlfn.TEXTSPLIT(N56,"--"),2),""),"")</f>
        <v/>
      </c>
      <c r="Q56" s="76" t="str">
        <f t="shared" si="7"/>
        <v/>
      </c>
    </row>
    <row r="57" spans="1:17" ht="15.95" thickBot="1">
      <c r="A57" s="75" t="str">
        <v>AOM_000564</v>
      </c>
      <c r="B57" s="75" t="str">
        <v>Brewers Grain</v>
      </c>
      <c r="C57" s="75" t="str">
        <v>Brewers Grain Dried; Brewers By-Product Dried; Distillers Grains Dried</v>
      </c>
      <c r="D57" s="75" t="str">
        <v/>
      </c>
      <c r="E57" s="75" t="str">
        <f t="shared" si="3"/>
        <v>Brewers Grain Dried; Brewers By-Product Dried; Distillers Grains Dried</v>
      </c>
      <c r="F57" s="75" t="str">
        <v>Management--Livestock Management--Feed Characteristic--Feed Composition--Feed Ingredient--Crop Byproduct--Cereal ByProducts--Brewers Grain----</v>
      </c>
      <c r="G57" s="74" t="str" cm="1">
        <f t="array" ref="G57">IFERROR(SUBSTITUTE(_xlfn.CHOOSECOLS(_xlfn.TEXTSPLIT(_xlfn.TEXTJOIN("|",,F57),"Feed Ingredient--","|",TRUE),2),"----",""),"")</f>
        <v>Crop Byproduct--Cereal ByProducts--Brewers Grain</v>
      </c>
      <c r="H57" s="74" t="str">
        <f t="shared" si="4"/>
        <v>Crop Byproduct--Cereal ByProducts--Brewers Grain</v>
      </c>
      <c r="I57" s="74">
        <f t="shared" si="5"/>
        <v>2</v>
      </c>
      <c r="J57" s="74" t="str">
        <f t="shared" si="6"/>
        <v>Crop Byproduct--Cereal ByProducts</v>
      </c>
      <c r="K57" s="74" t="str" cm="1">
        <f t="array" ref="K57">IF(G57&lt;&gt;"",_xlfn.TEXTJOIN(";",TRUE,
CONCATENATE(A57,"$",H57),
IF(E57="","",IF(I57&lt;&gt;0,CONCATENATE(A57,"$",J57,"--",_xlfn.TEXTSPLIT(E57,";",TRUE,FALSE)),CONCATENATE(A57,"$",_xlfn.TEXTSPLIT(E57,";",TRUE,FALSE))))),"")</f>
        <v>AOM_000564$Crop Byproduct--Cereal ByProducts--Brewers Grain;AOM_000564$Crop Byproduct--Cereal ByProducts--Brewers Grain Dried;AOM_000564$Crop Byproduct--Cereal ByProducts-- Brewers By-Product Dried;AOM_000564$Crop Byproduct--Cereal ByProducts-- Distillers Grains Dried</v>
      </c>
      <c r="L57" s="75"/>
      <c r="M57" s="75" t="str" cm="1">
        <f t="array" ref="M57">IF(L57&lt;&gt;"",_xlfn.TEXTSPLIT(L57, "$"),"")</f>
        <v/>
      </c>
      <c r="N57" s="75"/>
      <c r="O57" s="75" t="str" cm="1">
        <f t="array" ref="O57">IF(L57&lt;&gt;"",_xlfn.CHOOSECOLS(_xlfn.TEXTSPLIT(N57,"--"),1),"")</f>
        <v/>
      </c>
      <c r="P57" s="75" t="str" cm="1">
        <f t="array" ref="P57">IF(L57&lt;&gt;"",IFERROR(_xlfn.CHOOSECOLS(_xlfn.TEXTSPLIT(N57,"--"),2),""),"")</f>
        <v/>
      </c>
      <c r="Q57" s="75" t="str">
        <f t="shared" si="7"/>
        <v/>
      </c>
    </row>
    <row r="58" spans="1:17" ht="15.95" thickBot="1">
      <c r="A58" s="76" t="str">
        <v>AOM_001884</v>
      </c>
      <c r="B58" s="76" t="str">
        <v>Brewers Grain</v>
      </c>
      <c r="C58" s="76" t="str">
        <v>Brewers By-Product; Distillers Grains</v>
      </c>
      <c r="D58" s="76" t="str">
        <v/>
      </c>
      <c r="E58" s="76" t="str">
        <f t="shared" si="3"/>
        <v>Brewers By-Product; Distillers Grains</v>
      </c>
      <c r="F58" s="76" t="str">
        <v>Management--Livestock Management--Feed Characteristic--Feed Composition--Feed Ingredient--Crop Byproduct--Cereal ByProducts--Brewers Grain----</v>
      </c>
      <c r="G58" s="74" t="str" cm="1">
        <f t="array" ref="G58">IFERROR(SUBSTITUTE(_xlfn.CHOOSECOLS(_xlfn.TEXTSPLIT(_xlfn.TEXTJOIN("|",,F58),"Feed Ingredient--","|",TRUE),2),"----",""),"")</f>
        <v>Crop Byproduct--Cereal ByProducts--Brewers Grain</v>
      </c>
      <c r="H58" s="74" t="str">
        <f t="shared" si="4"/>
        <v>Crop Byproduct--Cereal ByProducts--Brewers Grain</v>
      </c>
      <c r="I58" s="74">
        <f t="shared" si="5"/>
        <v>2</v>
      </c>
      <c r="J58" s="74" t="str">
        <f t="shared" si="6"/>
        <v>Crop Byproduct--Cereal ByProducts</v>
      </c>
      <c r="K58" s="74" t="str" cm="1">
        <f t="array" ref="K58">IF(G58&lt;&gt;"",_xlfn.TEXTJOIN(";",TRUE,
CONCATENATE(A58,"$",H58),
IF(E58="","",IF(I58&lt;&gt;0,CONCATENATE(A58,"$",J58,"--",_xlfn.TEXTSPLIT(E58,";",TRUE,FALSE)),CONCATENATE(A58,"$",_xlfn.TEXTSPLIT(E58,";",TRUE,FALSE))))),"")</f>
        <v>AOM_001884$Crop Byproduct--Cereal ByProducts--Brewers Grain;AOM_001884$Crop Byproduct--Cereal ByProducts--Brewers By-Product;AOM_001884$Crop Byproduct--Cereal ByProducts-- Distillers Grains</v>
      </c>
      <c r="L58" s="76"/>
      <c r="M58" s="76" t="str" cm="1">
        <f t="array" ref="M58">IF(L58&lt;&gt;"",_xlfn.TEXTSPLIT(L58, "$"),"")</f>
        <v/>
      </c>
      <c r="N58" s="76"/>
      <c r="O58" s="76" t="str" cm="1">
        <f t="array" ref="O58">IF(L58&lt;&gt;"",_xlfn.CHOOSECOLS(_xlfn.TEXTSPLIT(N58,"--"),1),"")</f>
        <v/>
      </c>
      <c r="P58" s="76" t="str" cm="1">
        <f t="array" ref="P58">IF(L58&lt;&gt;"",IFERROR(_xlfn.CHOOSECOLS(_xlfn.TEXTSPLIT(N58,"--"),2),""),"")</f>
        <v/>
      </c>
      <c r="Q58" s="76" t="str">
        <f t="shared" si="7"/>
        <v/>
      </c>
    </row>
    <row r="59" spans="1:17" ht="15.95" thickBot="1">
      <c r="A59" s="75" t="str">
        <v>AOM_003565</v>
      </c>
      <c r="B59" s="75" t="str">
        <v>Cereal Spent Grain</v>
      </c>
      <c r="C59" s="75" t="str">
        <v/>
      </c>
      <c r="D59" s="75" t="str">
        <v/>
      </c>
      <c r="E59" s="75" t="str">
        <f t="shared" si="3"/>
        <v/>
      </c>
      <c r="F59" s="75" t="str">
        <v>Management--Livestock Management--Feed Characteristic--Feed Composition--Feed Ingredient--Crop Byproduct--Cereal ByProducts--Cereal Spent Grain----</v>
      </c>
      <c r="G59" s="74" t="str" cm="1">
        <f t="array" ref="G59">IFERROR(SUBSTITUTE(_xlfn.CHOOSECOLS(_xlfn.TEXTSPLIT(_xlfn.TEXTJOIN("|",,F59),"Feed Ingredient--","|",TRUE),2),"----",""),"")</f>
        <v>Crop Byproduct--Cereal ByProducts--Cereal Spent Grain</v>
      </c>
      <c r="H59" s="74" t="str">
        <f t="shared" si="4"/>
        <v>Crop Byproduct--Cereal ByProducts--Cereal Spent Grain</v>
      </c>
      <c r="I59" s="74">
        <f t="shared" si="5"/>
        <v>2</v>
      </c>
      <c r="J59" s="74" t="str">
        <f t="shared" si="6"/>
        <v>Crop Byproduct--Cereal ByProducts</v>
      </c>
      <c r="K59" s="74" t="str" cm="1">
        <f t="array" ref="K59">IF(G59&lt;&gt;"",_xlfn.TEXTJOIN(";",TRUE,
CONCATENATE(A59,"$",H59),
IF(E59="","",IF(I59&lt;&gt;0,CONCATENATE(A59,"$",J59,"--",_xlfn.TEXTSPLIT(E59,";",TRUE,FALSE)),CONCATENATE(A59,"$",_xlfn.TEXTSPLIT(E59,";",TRUE,FALSE))))),"")</f>
        <v>AOM_003565$Crop Byproduct--Cereal ByProducts--Cereal Spent Grain</v>
      </c>
      <c r="L59" s="75"/>
      <c r="M59" s="75" t="str" cm="1">
        <f t="array" ref="M59">IF(L59&lt;&gt;"",_xlfn.TEXTSPLIT(L59, "$"),"")</f>
        <v/>
      </c>
      <c r="N59" s="75"/>
      <c r="O59" s="75" t="str" cm="1">
        <f t="array" ref="O59">IF(L59&lt;&gt;"",_xlfn.CHOOSECOLS(_xlfn.TEXTSPLIT(N59,"--"),1),"")</f>
        <v/>
      </c>
      <c r="P59" s="75" t="str" cm="1">
        <f t="array" ref="P59">IF(L59&lt;&gt;"",IFERROR(_xlfn.CHOOSECOLS(_xlfn.TEXTSPLIT(N59,"--"),2),""),"")</f>
        <v/>
      </c>
      <c r="Q59" s="75" t="str">
        <f t="shared" si="7"/>
        <v/>
      </c>
    </row>
    <row r="60" spans="1:17" ht="15.95" thickBot="1">
      <c r="A60" s="76" t="str">
        <v>AOM_003567</v>
      </c>
      <c r="B60" s="76" t="str">
        <v>Cheka Residue</v>
      </c>
      <c r="C60" s="76" t="str">
        <v/>
      </c>
      <c r="D60" s="76" t="str">
        <v/>
      </c>
      <c r="E60" s="76" t="str">
        <f t="shared" si="3"/>
        <v/>
      </c>
      <c r="F60" s="76" t="str">
        <v>Management--Livestock Management--Feed Characteristic--Feed Composition--Feed Ingredient--Crop Byproduct--Cereal ByProducts--Cheka--Cheka Residue--</v>
      </c>
      <c r="G60" s="74" t="str" cm="1">
        <f t="array" ref="G60">IFERROR(SUBSTITUTE(_xlfn.CHOOSECOLS(_xlfn.TEXTSPLIT(_xlfn.TEXTJOIN("|",,F60),"Feed Ingredient--","|",TRUE),2),"----",""),"")</f>
        <v>Crop Byproduct--Cereal ByProducts--Cheka--Cheka Residue--</v>
      </c>
      <c r="H60" s="74" t="str">
        <f t="shared" si="4"/>
        <v>Crop Byproduct--Cereal ByProducts--Cheka--Cheka Residue</v>
      </c>
      <c r="I60" s="74">
        <f t="shared" si="5"/>
        <v>3</v>
      </c>
      <c r="J60" s="74" t="str">
        <f t="shared" si="6"/>
        <v>Crop Byproduct--Cereal ByProducts--Cheka</v>
      </c>
      <c r="K60" s="74" t="str" cm="1">
        <f t="array" ref="K60">IF(G60&lt;&gt;"",_xlfn.TEXTJOIN(";",TRUE,
CONCATENATE(A60,"$",H60),
IF(E60="","",IF(I60&lt;&gt;0,CONCATENATE(A60,"$",J60,"--",_xlfn.TEXTSPLIT(E60,";",TRUE,FALSE)),CONCATENATE(A60,"$",_xlfn.TEXTSPLIT(E60,";",TRUE,FALSE))))),"")</f>
        <v>AOM_003567$Crop Byproduct--Cereal ByProducts--Cheka--Cheka Residue</v>
      </c>
      <c r="L60" s="76"/>
      <c r="M60" s="76" t="str" cm="1">
        <f t="array" ref="M60">IF(L60&lt;&gt;"",_xlfn.TEXTSPLIT(L60, "$"),"")</f>
        <v/>
      </c>
      <c r="N60" s="76"/>
      <c r="O60" s="76" t="str" cm="1">
        <f t="array" ref="O60">IF(L60&lt;&gt;"",_xlfn.CHOOSECOLS(_xlfn.TEXTSPLIT(N60,"--"),1),"")</f>
        <v/>
      </c>
      <c r="P60" s="76" t="str" cm="1">
        <f t="array" ref="P60">IF(L60&lt;&gt;"",IFERROR(_xlfn.CHOOSECOLS(_xlfn.TEXTSPLIT(N60,"--"),2),""),"")</f>
        <v/>
      </c>
      <c r="Q60" s="76" t="str">
        <f t="shared" si="7"/>
        <v/>
      </c>
    </row>
    <row r="61" spans="1:17" ht="15.95" thickBot="1">
      <c r="A61" s="75" t="str">
        <v>AOM_004005</v>
      </c>
      <c r="B61" s="75" t="str">
        <v>Finger Millet Straw</v>
      </c>
      <c r="C61" s="75" t="str">
        <v/>
      </c>
      <c r="D61" s="75" t="str">
        <v/>
      </c>
      <c r="E61" s="75" t="str">
        <f t="shared" si="3"/>
        <v/>
      </c>
      <c r="F61" s="75" t="str">
        <v>Management--Livestock Management--Feed Characteristic--Feed Composition--Feed Ingredient--Crop Byproduct--Cereal ByProducts--Finger Millet--Finger Millet Straw--</v>
      </c>
      <c r="G61" s="74" t="str" cm="1">
        <f t="array" ref="G61">IFERROR(SUBSTITUTE(_xlfn.CHOOSECOLS(_xlfn.TEXTSPLIT(_xlfn.TEXTJOIN("|",,F61),"Feed Ingredient--","|",TRUE),2),"----",""),"")</f>
        <v>Crop Byproduct--Cereal ByProducts--Finger Millet--Finger Millet Straw--</v>
      </c>
      <c r="H61" s="74" t="str">
        <f t="shared" si="4"/>
        <v>Crop Byproduct--Cereal ByProducts--Finger Millet--Finger Millet Straw</v>
      </c>
      <c r="I61" s="74">
        <f t="shared" si="5"/>
        <v>3</v>
      </c>
      <c r="J61" s="74" t="str">
        <f t="shared" si="6"/>
        <v>Crop Byproduct--Cereal ByProducts--Finger Millet</v>
      </c>
      <c r="K61" s="74" t="str" cm="1">
        <f t="array" ref="K61">IF(G61&lt;&gt;"",_xlfn.TEXTJOIN(";",TRUE,
CONCATENATE(A61,"$",H61),
IF(E61="","",IF(I61&lt;&gt;0,CONCATENATE(A61,"$",J61,"--",_xlfn.TEXTSPLIT(E61,";",TRUE,FALSE)),CONCATENATE(A61,"$",_xlfn.TEXTSPLIT(E61,";",TRUE,FALSE))))),"")</f>
        <v>AOM_004005$Crop Byproduct--Cereal ByProducts--Finger Millet--Finger Millet Straw</v>
      </c>
      <c r="L61" s="75"/>
      <c r="M61" s="75" t="str" cm="1">
        <f t="array" ref="M61">IF(L61&lt;&gt;"",_xlfn.TEXTSPLIT(L61, "$"),"")</f>
        <v/>
      </c>
      <c r="N61" s="75"/>
      <c r="O61" s="75" t="str" cm="1">
        <f t="array" ref="O61">IF(L61&lt;&gt;"",_xlfn.CHOOSECOLS(_xlfn.TEXTSPLIT(N61,"--"),1),"")</f>
        <v/>
      </c>
      <c r="P61" s="75" t="str" cm="1">
        <f t="array" ref="P61">IF(L61&lt;&gt;"",IFERROR(_xlfn.CHOOSECOLS(_xlfn.TEXTSPLIT(N61,"--"),2),""),"")</f>
        <v/>
      </c>
      <c r="Q61" s="75" t="str">
        <f t="shared" si="7"/>
        <v/>
      </c>
    </row>
    <row r="62" spans="1:17" ht="15.95" thickBot="1">
      <c r="A62" s="76" t="str">
        <v>AOM_001434</v>
      </c>
      <c r="B62" s="76" t="str">
        <v>Hominy</v>
      </c>
      <c r="C62" s="76" t="str">
        <v>Nixtamalized Maize; Alkaline-treated Maize</v>
      </c>
      <c r="D62" s="76" t="str">
        <v>Zea mays</v>
      </c>
      <c r="E62" s="76" t="str">
        <f t="shared" si="3"/>
        <v>Nixtamalized Maize; Alkaline-treated Maize;Zea mays</v>
      </c>
      <c r="F62" s="76" t="str">
        <v>Management--Livestock Management--Feed Characteristic--Feed Composition--Feed Ingredient--Crop Byproduct--Cereal ByProducts--Maize--Hominy--</v>
      </c>
      <c r="G62" s="74" t="str" cm="1">
        <f t="array" ref="G62">IFERROR(SUBSTITUTE(_xlfn.CHOOSECOLS(_xlfn.TEXTSPLIT(_xlfn.TEXTJOIN("|",,F62),"Feed Ingredient--","|",TRUE),2),"----",""),"")</f>
        <v>Crop Byproduct--Cereal ByProducts--Maize--Hominy--</v>
      </c>
      <c r="H62" s="74" t="str">
        <f t="shared" si="4"/>
        <v>Crop Byproduct--Cereal ByProducts--Maize--Hominy</v>
      </c>
      <c r="I62" s="74">
        <f t="shared" si="5"/>
        <v>3</v>
      </c>
      <c r="J62" s="74" t="str">
        <f t="shared" si="6"/>
        <v>Crop Byproduct--Cereal ByProducts--Maize</v>
      </c>
      <c r="K62" s="74" t="str" cm="1">
        <f t="array" ref="K62">IF(G62&lt;&gt;"",_xlfn.TEXTJOIN(";",TRUE,
CONCATENATE(A62,"$",H62),
IF(E62="","",IF(I62&lt;&gt;0,CONCATENATE(A62,"$",J62,"--",_xlfn.TEXTSPLIT(E62,";",TRUE,FALSE)),CONCATENATE(A62,"$",_xlfn.TEXTSPLIT(E62,";",TRUE,FALSE))))),"")</f>
        <v>AOM_001434$Crop Byproduct--Cereal ByProducts--Maize--Hominy;AOM_001434$Crop Byproduct--Cereal ByProducts--Maize--Nixtamalized Maize;AOM_001434$Crop Byproduct--Cereal ByProducts--Maize-- Alkaline-treated Maize;AOM_001434$Crop Byproduct--Cereal ByProducts--Maize--Zea mays</v>
      </c>
      <c r="L62" s="76"/>
      <c r="M62" s="76" t="str" cm="1">
        <f t="array" ref="M62">IF(L62&lt;&gt;"",_xlfn.TEXTSPLIT(L62, "$"),"")</f>
        <v/>
      </c>
      <c r="N62" s="76"/>
      <c r="O62" s="76" t="str" cm="1">
        <f t="array" ref="O62">IF(L62&lt;&gt;"",_xlfn.CHOOSECOLS(_xlfn.TEXTSPLIT(N62,"--"),1),"")</f>
        <v/>
      </c>
      <c r="P62" s="76" t="str" cm="1">
        <f t="array" ref="P62">IF(L62&lt;&gt;"",IFERROR(_xlfn.CHOOSECOLS(_xlfn.TEXTSPLIT(N62,"--"),2),""),"")</f>
        <v/>
      </c>
      <c r="Q62" s="76" t="str">
        <f t="shared" si="7"/>
        <v/>
      </c>
    </row>
    <row r="63" spans="1:17" ht="15.95" thickBot="1">
      <c r="A63" s="75" t="str">
        <v>AOM_001614</v>
      </c>
      <c r="B63" s="75" t="str">
        <v>Maize Bran</v>
      </c>
      <c r="C63" s="75" t="str">
        <v>Corn Bran</v>
      </c>
      <c r="D63" s="75" t="str">
        <v>Zea mays Bran</v>
      </c>
      <c r="E63" s="75" t="str">
        <f t="shared" si="3"/>
        <v>Corn Bran;Zea mays Bran</v>
      </c>
      <c r="F63" s="75" t="str">
        <v>Management--Livestock Management--Feed Characteristic--Feed Composition--Feed Ingredient--Crop Byproduct--Cereal ByProducts--Maize--Maize Bran--</v>
      </c>
      <c r="G63" s="74" t="str" cm="1">
        <f t="array" ref="G63">IFERROR(SUBSTITUTE(_xlfn.CHOOSECOLS(_xlfn.TEXTSPLIT(_xlfn.TEXTJOIN("|",,F63),"Feed Ingredient--","|",TRUE),2),"----",""),"")</f>
        <v>Crop Byproduct--Cereal ByProducts--Maize--Maize Bran--</v>
      </c>
      <c r="H63" s="74" t="str">
        <f t="shared" si="4"/>
        <v>Crop Byproduct--Cereal ByProducts--Maize--Maize Bran</v>
      </c>
      <c r="I63" s="74">
        <f t="shared" si="5"/>
        <v>3</v>
      </c>
      <c r="J63" s="74" t="str">
        <f t="shared" si="6"/>
        <v>Crop Byproduct--Cereal ByProducts--Maize</v>
      </c>
      <c r="K63" s="74" t="str" cm="1">
        <f t="array" ref="K63">IF(G63&lt;&gt;"",_xlfn.TEXTJOIN(";",TRUE,
CONCATENATE(A63,"$",H63),
IF(E63="","",IF(I63&lt;&gt;0,CONCATENATE(A63,"$",J63,"--",_xlfn.TEXTSPLIT(E63,";",TRUE,FALSE)),CONCATENATE(A63,"$",_xlfn.TEXTSPLIT(E63,";",TRUE,FALSE))))),"")</f>
        <v>AOM_001614$Crop Byproduct--Cereal ByProducts--Maize--Maize Bran;AOM_001614$Crop Byproduct--Cereal ByProducts--Maize--Corn Bran;AOM_001614$Crop Byproduct--Cereal ByProducts--Maize--Zea mays Bran</v>
      </c>
      <c r="L63" s="75"/>
      <c r="M63" s="75" t="str" cm="1">
        <f t="array" ref="M63">IF(L63&lt;&gt;"",_xlfn.TEXTSPLIT(L63, "$"),"")</f>
        <v/>
      </c>
      <c r="N63" s="75"/>
      <c r="O63" s="75" t="str" cm="1">
        <f t="array" ref="O63">IF(L63&lt;&gt;"",_xlfn.CHOOSECOLS(_xlfn.TEXTSPLIT(N63,"--"),1),"")</f>
        <v/>
      </c>
      <c r="P63" s="75" t="str" cm="1">
        <f t="array" ref="P63">IF(L63&lt;&gt;"",IFERROR(_xlfn.CHOOSECOLS(_xlfn.TEXTSPLIT(N63,"--"),2),""),"")</f>
        <v/>
      </c>
      <c r="Q63" s="75" t="str">
        <f t="shared" si="7"/>
        <v/>
      </c>
    </row>
    <row r="64" spans="1:17" ht="15.95" thickBot="1">
      <c r="A64" s="76" t="str">
        <v>AOM_000569</v>
      </c>
      <c r="B64" s="76" t="str">
        <v>Maize Cob</v>
      </c>
      <c r="C64" s="76" t="str">
        <v>Corn Cob</v>
      </c>
      <c r="D64" s="76" t="str">
        <v>Zea mays Cob</v>
      </c>
      <c r="E64" s="76" t="str">
        <f t="shared" si="3"/>
        <v>Corn Cob;Zea mays Cob</v>
      </c>
      <c r="F64" s="76" t="str">
        <v>Management--Livestock Management--Feed Characteristic--Feed Composition--Feed Ingredient--Crop Byproduct--Cereal ByProducts--Maize--Maize Cob--</v>
      </c>
      <c r="G64" s="74" t="str" cm="1">
        <f t="array" ref="G64">IFERROR(SUBSTITUTE(_xlfn.CHOOSECOLS(_xlfn.TEXTSPLIT(_xlfn.TEXTJOIN("|",,F64),"Feed Ingredient--","|",TRUE),2),"----",""),"")</f>
        <v>Crop Byproduct--Cereal ByProducts--Maize--Maize Cob--</v>
      </c>
      <c r="H64" s="74" t="str">
        <f t="shared" si="4"/>
        <v>Crop Byproduct--Cereal ByProducts--Maize--Maize Cob</v>
      </c>
      <c r="I64" s="74">
        <f t="shared" si="5"/>
        <v>3</v>
      </c>
      <c r="J64" s="74" t="str">
        <f t="shared" si="6"/>
        <v>Crop Byproduct--Cereal ByProducts--Maize</v>
      </c>
      <c r="K64" s="74" t="str" cm="1">
        <f t="array" ref="K64">IF(G64&lt;&gt;"",_xlfn.TEXTJOIN(";",TRUE,
CONCATENATE(A64,"$",H64),
IF(E64="","",IF(I64&lt;&gt;0,CONCATENATE(A64,"$",J64,"--",_xlfn.TEXTSPLIT(E64,";",TRUE,FALSE)),CONCATENATE(A64,"$",_xlfn.TEXTSPLIT(E64,";",TRUE,FALSE))))),"")</f>
        <v>AOM_000569$Crop Byproduct--Cereal ByProducts--Maize--Maize Cob;AOM_000569$Crop Byproduct--Cereal ByProducts--Maize--Corn Cob;AOM_000569$Crop Byproduct--Cereal ByProducts--Maize--Zea mays Cob</v>
      </c>
      <c r="L64" s="76"/>
      <c r="M64" s="76" t="str" cm="1">
        <f t="array" ref="M64">IF(L64&lt;&gt;"",_xlfn.TEXTSPLIT(L64, "$"),"")</f>
        <v/>
      </c>
      <c r="N64" s="76"/>
      <c r="O64" s="76" t="str" cm="1">
        <f t="array" ref="O64">IF(L64&lt;&gt;"",_xlfn.CHOOSECOLS(_xlfn.TEXTSPLIT(N64,"--"),1),"")</f>
        <v/>
      </c>
      <c r="P64" s="76" t="str" cm="1">
        <f t="array" ref="P64">IF(L64&lt;&gt;"",IFERROR(_xlfn.CHOOSECOLS(_xlfn.TEXTSPLIT(N64,"--"),2),""),"")</f>
        <v/>
      </c>
      <c r="Q64" s="76" t="str">
        <f t="shared" si="7"/>
        <v/>
      </c>
    </row>
    <row r="65" spans="1:17" ht="15.95" thickBot="1">
      <c r="A65" s="75" t="str">
        <v>AOM_001294</v>
      </c>
      <c r="B65" s="75" t="str">
        <v>Maize Germ</v>
      </c>
      <c r="C65" s="75" t="str">
        <v>Corn Germ</v>
      </c>
      <c r="D65" s="75" t="str">
        <v>Zea mays Germ</v>
      </c>
      <c r="E65" s="75" t="str">
        <f t="shared" si="3"/>
        <v>Corn Germ;Zea mays Germ</v>
      </c>
      <c r="F65" s="75" t="str">
        <v>Management--Livestock Management--Feed Characteristic--Feed Composition--Feed Ingredient--Crop Byproduct--Cereal ByProducts--Maize--Maize Germ--</v>
      </c>
      <c r="G65" s="74" t="str" cm="1">
        <f t="array" ref="G65">IFERROR(SUBSTITUTE(_xlfn.CHOOSECOLS(_xlfn.TEXTSPLIT(_xlfn.TEXTJOIN("|",,F65),"Feed Ingredient--","|",TRUE),2),"----",""),"")</f>
        <v>Crop Byproduct--Cereal ByProducts--Maize--Maize Germ--</v>
      </c>
      <c r="H65" s="74" t="str">
        <f t="shared" si="4"/>
        <v>Crop Byproduct--Cereal ByProducts--Maize--Maize Germ</v>
      </c>
      <c r="I65" s="74">
        <f t="shared" si="5"/>
        <v>3</v>
      </c>
      <c r="J65" s="74" t="str">
        <f t="shared" si="6"/>
        <v>Crop Byproduct--Cereal ByProducts--Maize</v>
      </c>
      <c r="K65" s="74" t="str" cm="1">
        <f t="array" ref="K65">IF(G65&lt;&gt;"",_xlfn.TEXTJOIN(";",TRUE,
CONCATENATE(A65,"$",H65),
IF(E65="","",IF(I65&lt;&gt;0,CONCATENATE(A65,"$",J65,"--",_xlfn.TEXTSPLIT(E65,";",TRUE,FALSE)),CONCATENATE(A65,"$",_xlfn.TEXTSPLIT(E65,";",TRUE,FALSE))))),"")</f>
        <v>AOM_001294$Crop Byproduct--Cereal ByProducts--Maize--Maize Germ;AOM_001294$Crop Byproduct--Cereal ByProducts--Maize--Corn Germ;AOM_001294$Crop Byproduct--Cereal ByProducts--Maize--Zea mays Germ</v>
      </c>
      <c r="L65" s="75"/>
      <c r="M65" s="75" t="str" cm="1">
        <f t="array" ref="M65">IF(L65&lt;&gt;"",_xlfn.TEXTSPLIT(L65, "$"),"")</f>
        <v/>
      </c>
      <c r="N65" s="75"/>
      <c r="O65" s="75" t="str" cm="1">
        <f t="array" ref="O65">IF(L65&lt;&gt;"",_xlfn.CHOOSECOLS(_xlfn.TEXTSPLIT(N65,"--"),1),"")</f>
        <v/>
      </c>
      <c r="P65" s="75" t="str" cm="1">
        <f t="array" ref="P65">IF(L65&lt;&gt;"",IFERROR(_xlfn.CHOOSECOLS(_xlfn.TEXTSPLIT(N65,"--"),2),""),"")</f>
        <v/>
      </c>
      <c r="Q65" s="75" t="str">
        <f t="shared" si="7"/>
        <v/>
      </c>
    </row>
    <row r="66" spans="1:17" ht="15.95" thickBot="1">
      <c r="A66" s="76" t="str">
        <v>AOM_001292</v>
      </c>
      <c r="B66" s="76" t="str">
        <v>Maize Gluten</v>
      </c>
      <c r="C66" s="76" t="str">
        <v>Corn Gluten</v>
      </c>
      <c r="D66" s="76" t="str">
        <v>Zea mays Gluten</v>
      </c>
      <c r="E66" s="76" t="str">
        <f t="shared" si="3"/>
        <v>Corn Gluten;Zea mays Gluten</v>
      </c>
      <c r="F66" s="76" t="str">
        <v>Management--Livestock Management--Feed Characteristic--Feed Composition--Feed Ingredient--Crop Byproduct--Cereal ByProducts--Maize--Maize Gluten--</v>
      </c>
      <c r="G66" s="74" t="str" cm="1">
        <f t="array" ref="G66">IFERROR(SUBSTITUTE(_xlfn.CHOOSECOLS(_xlfn.TEXTSPLIT(_xlfn.TEXTJOIN("|",,F66),"Feed Ingredient--","|",TRUE),2),"----",""),"")</f>
        <v>Crop Byproduct--Cereal ByProducts--Maize--Maize Gluten--</v>
      </c>
      <c r="H66" s="74" t="str">
        <f t="shared" si="4"/>
        <v>Crop Byproduct--Cereal ByProducts--Maize--Maize Gluten</v>
      </c>
      <c r="I66" s="74">
        <f t="shared" si="5"/>
        <v>3</v>
      </c>
      <c r="J66" s="74" t="str">
        <f t="shared" si="6"/>
        <v>Crop Byproduct--Cereal ByProducts--Maize</v>
      </c>
      <c r="K66" s="74" t="str" cm="1">
        <f t="array" ref="K66">IF(G66&lt;&gt;"",_xlfn.TEXTJOIN(";",TRUE,
CONCATENATE(A66,"$",H66),
IF(E66="","",IF(I66&lt;&gt;0,CONCATENATE(A66,"$",J66,"--",_xlfn.TEXTSPLIT(E66,";",TRUE,FALSE)),CONCATENATE(A66,"$",_xlfn.TEXTSPLIT(E66,";",TRUE,FALSE))))),"")</f>
        <v>AOM_001292$Crop Byproduct--Cereal ByProducts--Maize--Maize Gluten;AOM_001292$Crop Byproduct--Cereal ByProducts--Maize--Corn Gluten;AOM_001292$Crop Byproduct--Cereal ByProducts--Maize--Zea mays Gluten</v>
      </c>
      <c r="L66" s="76"/>
      <c r="M66" s="76" t="str" cm="1">
        <f t="array" ref="M66">IF(L66&lt;&gt;"",_xlfn.TEXTSPLIT(L66, "$"),"")</f>
        <v/>
      </c>
      <c r="N66" s="76"/>
      <c r="O66" s="76" t="str" cm="1">
        <f t="array" ref="O66">IF(L66&lt;&gt;"",_xlfn.CHOOSECOLS(_xlfn.TEXTSPLIT(N66,"--"),1),"")</f>
        <v/>
      </c>
      <c r="P66" s="76" t="str" cm="1">
        <f t="array" ref="P66">IF(L66&lt;&gt;"",IFERROR(_xlfn.CHOOSECOLS(_xlfn.TEXTSPLIT(N66,"--"),2),""),"")</f>
        <v/>
      </c>
      <c r="Q66" s="76" t="str">
        <f t="shared" si="7"/>
        <v/>
      </c>
    </row>
    <row r="67" spans="1:17" ht="15.95" thickBot="1">
      <c r="A67" s="75" t="str">
        <v>AOM_001299</v>
      </c>
      <c r="B67" s="75" t="str">
        <v>Maize Husk</v>
      </c>
      <c r="C67" s="75" t="str">
        <v>Corn Chaff;Maize Chaff</v>
      </c>
      <c r="D67" s="75" t="str">
        <v>Zea mays Husk</v>
      </c>
      <c r="E67" s="75" t="str">
        <f t="shared" ref="E67:E130" si="8">_xlfn.TEXTJOIN(";",TRUE,C67,D67)</f>
        <v>Corn Chaff;Maize Chaff;Zea mays Husk</v>
      </c>
      <c r="F67" s="75" t="str">
        <v>Management--Livestock Management--Feed Characteristic--Feed Composition--Feed Ingredient--Crop Byproduct--Cereal ByProducts--Maize--Maize Husk--</v>
      </c>
      <c r="G67" s="74" t="str" cm="1">
        <f t="array" ref="G67">IFERROR(SUBSTITUTE(_xlfn.CHOOSECOLS(_xlfn.TEXTSPLIT(_xlfn.TEXTJOIN("|",,F67),"Feed Ingredient--","|",TRUE),2),"----",""),"")</f>
        <v>Crop Byproduct--Cereal ByProducts--Maize--Maize Husk--</v>
      </c>
      <c r="H67" s="74" t="str">
        <f t="shared" ref="H67:H130" si="9">IF(G67&lt;&gt;"",_xlfn.TEXTJOIN("--",TRUE,_xlfn.TEXTSPLIT(G67,"--","|",TRUE)),"")</f>
        <v>Crop Byproduct--Cereal ByProducts--Maize--Maize Husk</v>
      </c>
      <c r="I67" s="74">
        <f t="shared" ref="I67:I130" si="10">IF(G67&lt;&gt;"",SUM(LEN(H67)-LEN(SUBSTITUTE(H67,"--","")))/LEN("--"),"")</f>
        <v>3</v>
      </c>
      <c r="J67" s="74" t="str">
        <f t="shared" ref="J67:J130" si="11">IF(G67&lt;&gt;"",IFERROR(_xlfn.TEXTJOIN("--",TRUE,_xlfn.CHOOSECOLS(_xlfn.TEXTSPLIT(H67,"--"),_xlfn.SEQUENCE(1,I67))),""),"")</f>
        <v>Crop Byproduct--Cereal ByProducts--Maize</v>
      </c>
      <c r="K67" s="74" t="str" cm="1">
        <f t="array" ref="K67">IF(G67&lt;&gt;"",_xlfn.TEXTJOIN(";",TRUE,
CONCATENATE(A67,"$",H67),
IF(E67="","",IF(I67&lt;&gt;0,CONCATENATE(A67,"$",J67,"--",_xlfn.TEXTSPLIT(E67,";",TRUE,FALSE)),CONCATENATE(A67,"$",_xlfn.TEXTSPLIT(E67,";",TRUE,FALSE))))),"")</f>
        <v>AOM_001299$Crop Byproduct--Cereal ByProducts--Maize--Maize Husk;AOM_001299$Crop Byproduct--Cereal ByProducts--Maize--Corn Chaff;AOM_001299$Crop Byproduct--Cereal ByProducts--Maize--Maize Chaff;AOM_001299$Crop Byproduct--Cereal ByProducts--Maize--Zea mays Husk</v>
      </c>
      <c r="L67" s="75"/>
      <c r="M67" s="75" t="str" cm="1">
        <f t="array" ref="M67">IF(L67&lt;&gt;"",_xlfn.TEXTSPLIT(L67, "$"),"")</f>
        <v/>
      </c>
      <c r="N67" s="75"/>
      <c r="O67" s="75" t="str" cm="1">
        <f t="array" ref="O67">IF(L67&lt;&gt;"",_xlfn.CHOOSECOLS(_xlfn.TEXTSPLIT(N67,"--"),1),"")</f>
        <v/>
      </c>
      <c r="P67" s="75" t="str" cm="1">
        <f t="array" ref="P67">IF(L67&lt;&gt;"",IFERROR(_xlfn.CHOOSECOLS(_xlfn.TEXTSPLIT(N67,"--"),2),""),"")</f>
        <v/>
      </c>
      <c r="Q67" s="75" t="str">
        <f t="shared" ref="Q67:Q130" si="12">IF(L67&lt;&gt;"",IF(SUM(LEN(N67)-LEN(SUBSTITUTE(N67,"--","")))/LEN("--")&gt;1,SUBSTITUTE(N67,CONCATENATE(O67,"--",P67,"--"),""),""),"")</f>
        <v/>
      </c>
    </row>
    <row r="68" spans="1:17" ht="15.95" thickBot="1">
      <c r="A68" s="76" t="str">
        <v>AOM_001298</v>
      </c>
      <c r="B68" s="76" t="str">
        <v>Maize Leaves</v>
      </c>
      <c r="C68" s="76" t="str">
        <v>Corn Leaves</v>
      </c>
      <c r="D68" s="76" t="str">
        <v>Zea mays Leaves</v>
      </c>
      <c r="E68" s="76" t="str">
        <f t="shared" si="8"/>
        <v>Corn Leaves;Zea mays Leaves</v>
      </c>
      <c r="F68" s="76" t="str">
        <v>Management--Livestock Management--Feed Characteristic--Feed Composition--Feed Ingredient--Crop Byproduct--Cereal ByProducts--Maize--Maize Leaves--</v>
      </c>
      <c r="G68" s="74" t="str" cm="1">
        <f t="array" ref="G68">IFERROR(SUBSTITUTE(_xlfn.CHOOSECOLS(_xlfn.TEXTSPLIT(_xlfn.TEXTJOIN("|",,F68),"Feed Ingredient--","|",TRUE),2),"----",""),"")</f>
        <v>Crop Byproduct--Cereal ByProducts--Maize--Maize Leaves--</v>
      </c>
      <c r="H68" s="74" t="str">
        <f t="shared" si="9"/>
        <v>Crop Byproduct--Cereal ByProducts--Maize--Maize Leaves</v>
      </c>
      <c r="I68" s="74">
        <f t="shared" si="10"/>
        <v>3</v>
      </c>
      <c r="J68" s="74" t="str">
        <f t="shared" si="11"/>
        <v>Crop Byproduct--Cereal ByProducts--Maize</v>
      </c>
      <c r="K68" s="74" t="str" cm="1">
        <f t="array" ref="K68">IF(G68&lt;&gt;"",_xlfn.TEXTJOIN(";",TRUE,
CONCATENATE(A68,"$",H68),
IF(E68="","",IF(I68&lt;&gt;0,CONCATENATE(A68,"$",J68,"--",_xlfn.TEXTSPLIT(E68,";",TRUE,FALSE)),CONCATENATE(A68,"$",_xlfn.TEXTSPLIT(E68,";",TRUE,FALSE))))),"")</f>
        <v>AOM_001298$Crop Byproduct--Cereal ByProducts--Maize--Maize Leaves;AOM_001298$Crop Byproduct--Cereal ByProducts--Maize--Corn Leaves;AOM_001298$Crop Byproduct--Cereal ByProducts--Maize--Zea mays Leaves</v>
      </c>
      <c r="L68" s="76"/>
      <c r="M68" s="76" t="str" cm="1">
        <f t="array" ref="M68">IF(L68&lt;&gt;"",_xlfn.TEXTSPLIT(L68, "$"),"")</f>
        <v/>
      </c>
      <c r="N68" s="76"/>
      <c r="O68" s="76" t="str" cm="1">
        <f t="array" ref="O68">IF(L68&lt;&gt;"",_xlfn.CHOOSECOLS(_xlfn.TEXTSPLIT(N68,"--"),1),"")</f>
        <v/>
      </c>
      <c r="P68" s="76" t="str" cm="1">
        <f t="array" ref="P68">IF(L68&lt;&gt;"",IFERROR(_xlfn.CHOOSECOLS(_xlfn.TEXTSPLIT(N68,"--"),2),""),"")</f>
        <v/>
      </c>
      <c r="Q68" s="76" t="str">
        <f t="shared" si="12"/>
        <v/>
      </c>
    </row>
    <row r="69" spans="1:17" ht="15.95" thickBot="1">
      <c r="A69" s="75" t="str">
        <v>AOM_000571</v>
      </c>
      <c r="B69" s="75" t="str">
        <v>Maize Offal</v>
      </c>
      <c r="C69" s="75" t="str">
        <v>Corn Offal</v>
      </c>
      <c r="D69" s="75" t="str">
        <v>Zea mays Offal</v>
      </c>
      <c r="E69" s="75" t="str">
        <f t="shared" si="8"/>
        <v>Corn Offal;Zea mays Offal</v>
      </c>
      <c r="F69" s="75" t="str">
        <v>Management--Livestock Management--Feed Characteristic--Feed Composition--Feed Ingredient--Crop Byproduct--Cereal ByProducts--Maize--Maize Offal--</v>
      </c>
      <c r="G69" s="74" t="str" cm="1">
        <f t="array" ref="G69">IFERROR(SUBSTITUTE(_xlfn.CHOOSECOLS(_xlfn.TEXTSPLIT(_xlfn.TEXTJOIN("|",,F69),"Feed Ingredient--","|",TRUE),2),"----",""),"")</f>
        <v>Crop Byproduct--Cereal ByProducts--Maize--Maize Offal--</v>
      </c>
      <c r="H69" s="74" t="str">
        <f t="shared" si="9"/>
        <v>Crop Byproduct--Cereal ByProducts--Maize--Maize Offal</v>
      </c>
      <c r="I69" s="74">
        <f t="shared" si="10"/>
        <v>3</v>
      </c>
      <c r="J69" s="74" t="str">
        <f t="shared" si="11"/>
        <v>Crop Byproduct--Cereal ByProducts--Maize</v>
      </c>
      <c r="K69" s="74" t="str" cm="1">
        <f t="array" ref="K69">IF(G69&lt;&gt;"",_xlfn.TEXTJOIN(";",TRUE,
CONCATENATE(A69,"$",H69),
IF(E69="","",IF(I69&lt;&gt;0,CONCATENATE(A69,"$",J69,"--",_xlfn.TEXTSPLIT(E69,";",TRUE,FALSE)),CONCATENATE(A69,"$",_xlfn.TEXTSPLIT(E69,";",TRUE,FALSE))))),"")</f>
        <v>AOM_000571$Crop Byproduct--Cereal ByProducts--Maize--Maize Offal;AOM_000571$Crop Byproduct--Cereal ByProducts--Maize--Corn Offal;AOM_000571$Crop Byproduct--Cereal ByProducts--Maize--Zea mays Offal</v>
      </c>
      <c r="L69" s="75"/>
      <c r="M69" s="75" t="str" cm="1">
        <f t="array" ref="M69">IF(L69&lt;&gt;"",_xlfn.TEXTSPLIT(L69, "$"),"")</f>
        <v/>
      </c>
      <c r="N69" s="75"/>
      <c r="O69" s="75" t="str" cm="1">
        <f t="array" ref="O69">IF(L69&lt;&gt;"",_xlfn.CHOOSECOLS(_xlfn.TEXTSPLIT(N69,"--"),1),"")</f>
        <v/>
      </c>
      <c r="P69" s="75" t="str" cm="1">
        <f t="array" ref="P69">IF(L69&lt;&gt;"",IFERROR(_xlfn.CHOOSECOLS(_xlfn.TEXTSPLIT(N69,"--"),2),""),"")</f>
        <v/>
      </c>
      <c r="Q69" s="75" t="str">
        <f t="shared" si="12"/>
        <v/>
      </c>
    </row>
    <row r="70" spans="1:17" ht="15.95" thickBot="1">
      <c r="A70" s="76" t="str">
        <v>AOM_001297</v>
      </c>
      <c r="B70" s="76" t="str">
        <v>Maize Sheath</v>
      </c>
      <c r="C70" s="76" t="str">
        <v>Corn Sheath</v>
      </c>
      <c r="D70" s="76" t="str">
        <v>Zea mays Sheath</v>
      </c>
      <c r="E70" s="76" t="str">
        <f t="shared" si="8"/>
        <v>Corn Sheath;Zea mays Sheath</v>
      </c>
      <c r="F70" s="76" t="str">
        <v>Management--Livestock Management--Feed Characteristic--Feed Composition--Feed Ingredient--Crop Byproduct--Cereal ByProducts--Maize--Maize Sheath--</v>
      </c>
      <c r="G70" s="74" t="str" cm="1">
        <f t="array" ref="G70">IFERROR(SUBSTITUTE(_xlfn.CHOOSECOLS(_xlfn.TEXTSPLIT(_xlfn.TEXTJOIN("|",,F70),"Feed Ingredient--","|",TRUE),2),"----",""),"")</f>
        <v>Crop Byproduct--Cereal ByProducts--Maize--Maize Sheath--</v>
      </c>
      <c r="H70" s="74" t="str">
        <f t="shared" si="9"/>
        <v>Crop Byproduct--Cereal ByProducts--Maize--Maize Sheath</v>
      </c>
      <c r="I70" s="74">
        <f t="shared" si="10"/>
        <v>3</v>
      </c>
      <c r="J70" s="74" t="str">
        <f t="shared" si="11"/>
        <v>Crop Byproduct--Cereal ByProducts--Maize</v>
      </c>
      <c r="K70" s="74" t="str" cm="1">
        <f t="array" ref="K70">IF(G70&lt;&gt;"",_xlfn.TEXTJOIN(";",TRUE,
CONCATENATE(A70,"$",H70),
IF(E70="","",IF(I70&lt;&gt;0,CONCATENATE(A70,"$",J70,"--",_xlfn.TEXTSPLIT(E70,";",TRUE,FALSE)),CONCATENATE(A70,"$",_xlfn.TEXTSPLIT(E70,";",TRUE,FALSE))))),"")</f>
        <v>AOM_001297$Crop Byproduct--Cereal ByProducts--Maize--Maize Sheath;AOM_001297$Crop Byproduct--Cereal ByProducts--Maize--Corn Sheath;AOM_001297$Crop Byproduct--Cereal ByProducts--Maize--Zea mays Sheath</v>
      </c>
      <c r="L70" s="76"/>
      <c r="M70" s="76" t="str" cm="1">
        <f t="array" ref="M70">IF(L70&lt;&gt;"",_xlfn.TEXTSPLIT(L70, "$"),"")</f>
        <v/>
      </c>
      <c r="N70" s="76"/>
      <c r="O70" s="76" t="str" cm="1">
        <f t="array" ref="O70">IF(L70&lt;&gt;"",_xlfn.CHOOSECOLS(_xlfn.TEXTSPLIT(N70,"--"),1),"")</f>
        <v/>
      </c>
      <c r="P70" s="76" t="str" cm="1">
        <f t="array" ref="P70">IF(L70&lt;&gt;"",IFERROR(_xlfn.CHOOSECOLS(_xlfn.TEXTSPLIT(N70,"--"),2),""),"")</f>
        <v/>
      </c>
      <c r="Q70" s="76" t="str">
        <f t="shared" si="12"/>
        <v/>
      </c>
    </row>
    <row r="71" spans="1:17" ht="15.95" thickBot="1">
      <c r="A71" s="75" t="str">
        <v>AOM_006001</v>
      </c>
      <c r="B71" s="75" t="str">
        <v>Maize Stover</v>
      </c>
      <c r="C71" s="75" t="str">
        <v>Maize Stover; Corn Stover</v>
      </c>
      <c r="D71" s="75" t="str">
        <v>Zea mays Stover</v>
      </c>
      <c r="E71" s="75" t="str">
        <f t="shared" si="8"/>
        <v>Maize Stover; Corn Stover;Zea mays Stover</v>
      </c>
      <c r="F71" s="75" t="str">
        <v>Management--Livestock Management--Feed Characteristic--Feed Composition--Feed Ingredient--Crop Byproduct--Cereal ByProducts--Maize--Maize Stover--</v>
      </c>
      <c r="G71" s="74" t="str" cm="1">
        <f t="array" ref="G71">IFERROR(SUBSTITUTE(_xlfn.CHOOSECOLS(_xlfn.TEXTSPLIT(_xlfn.TEXTJOIN("|",,F71),"Feed Ingredient--","|",TRUE),2),"----",""),"")</f>
        <v>Crop Byproduct--Cereal ByProducts--Maize--Maize Stover--</v>
      </c>
      <c r="H71" s="74" t="str">
        <f t="shared" si="9"/>
        <v>Crop Byproduct--Cereal ByProducts--Maize--Maize Stover</v>
      </c>
      <c r="I71" s="74">
        <f t="shared" si="10"/>
        <v>3</v>
      </c>
      <c r="J71" s="74" t="str">
        <f t="shared" si="11"/>
        <v>Crop Byproduct--Cereal ByProducts--Maize</v>
      </c>
      <c r="K71" s="74" t="str" cm="1">
        <f t="array" ref="K71">IF(G71&lt;&gt;"",_xlfn.TEXTJOIN(";",TRUE,
CONCATENATE(A71,"$",H71),
IF(E71="","",IF(I71&lt;&gt;0,CONCATENATE(A71,"$",J71,"--",_xlfn.TEXTSPLIT(E71,";",TRUE,FALSE)),CONCATENATE(A71,"$",_xlfn.TEXTSPLIT(E71,";",TRUE,FALSE))))),"")</f>
        <v>AOM_006001$Crop Byproduct--Cereal ByProducts--Maize--Maize Stover;AOM_006001$Crop Byproduct--Cereal ByProducts--Maize--Maize Stover;AOM_006001$Crop Byproduct--Cereal ByProducts--Maize-- Corn Stover;AOM_006001$Crop Byproduct--Cereal ByProducts--Maize--Zea mays Stover</v>
      </c>
      <c r="L71" s="75"/>
      <c r="M71" s="75" t="str" cm="1">
        <f t="array" ref="M71">IF(L71&lt;&gt;"",_xlfn.TEXTSPLIT(L71, "$"),"")</f>
        <v/>
      </c>
      <c r="N71" s="75"/>
      <c r="O71" s="75" t="str" cm="1">
        <f t="array" ref="O71">IF(L71&lt;&gt;"",_xlfn.CHOOSECOLS(_xlfn.TEXTSPLIT(N71,"--"),1),"")</f>
        <v/>
      </c>
      <c r="P71" s="75" t="str" cm="1">
        <f t="array" ref="P71">IF(L71&lt;&gt;"",IFERROR(_xlfn.CHOOSECOLS(_xlfn.TEXTSPLIT(N71,"--"),2),""),"")</f>
        <v/>
      </c>
      <c r="Q71" s="75" t="str">
        <f t="shared" si="12"/>
        <v/>
      </c>
    </row>
    <row r="72" spans="1:17" ht="15.95" thickBot="1">
      <c r="A72" s="76" t="str">
        <v>AOM_000572</v>
      </c>
      <c r="B72" s="76" t="str">
        <v>Maize Straw</v>
      </c>
      <c r="C72" s="76" t="str">
        <v>Corn Straw</v>
      </c>
      <c r="D72" s="76" t="str">
        <v>Zea mays Straw</v>
      </c>
      <c r="E72" s="76" t="str">
        <f t="shared" si="8"/>
        <v>Corn Straw;Zea mays Straw</v>
      </c>
      <c r="F72" s="76" t="str">
        <v>Management--Livestock Management--Feed Characteristic--Feed Composition--Feed Ingredient--Crop Byproduct--Cereal ByProducts--Maize--Maize Straw--</v>
      </c>
      <c r="G72" s="74" t="str" cm="1">
        <f t="array" ref="G72">IFERROR(SUBSTITUTE(_xlfn.CHOOSECOLS(_xlfn.TEXTSPLIT(_xlfn.TEXTJOIN("|",,F72),"Feed Ingredient--","|",TRUE),2),"----",""),"")</f>
        <v>Crop Byproduct--Cereal ByProducts--Maize--Maize Straw--</v>
      </c>
      <c r="H72" s="74" t="str">
        <f t="shared" si="9"/>
        <v>Crop Byproduct--Cereal ByProducts--Maize--Maize Straw</v>
      </c>
      <c r="I72" s="74">
        <f t="shared" si="10"/>
        <v>3</v>
      </c>
      <c r="J72" s="74" t="str">
        <f t="shared" si="11"/>
        <v>Crop Byproduct--Cereal ByProducts--Maize</v>
      </c>
      <c r="K72" s="74" t="str" cm="1">
        <f t="array" ref="K72">IF(G72&lt;&gt;"",_xlfn.TEXTJOIN(";",TRUE,
CONCATENATE(A72,"$",H72),
IF(E72="","",IF(I72&lt;&gt;0,CONCATENATE(A72,"$",J72,"--",_xlfn.TEXTSPLIT(E72,";",TRUE,FALSE)),CONCATENATE(A72,"$",_xlfn.TEXTSPLIT(E72,";",TRUE,FALSE))))),"")</f>
        <v>AOM_000572$Crop Byproduct--Cereal ByProducts--Maize--Maize Straw;AOM_000572$Crop Byproduct--Cereal ByProducts--Maize--Corn Straw;AOM_000572$Crop Byproduct--Cereal ByProducts--Maize--Zea mays Straw</v>
      </c>
      <c r="L72" s="76"/>
      <c r="M72" s="76" t="str" cm="1">
        <f t="array" ref="M72">IF(L72&lt;&gt;"",_xlfn.TEXTSPLIT(L72, "$"),"")</f>
        <v/>
      </c>
      <c r="N72" s="76"/>
      <c r="O72" s="76" t="str" cm="1">
        <f t="array" ref="O72">IF(L72&lt;&gt;"",_xlfn.CHOOSECOLS(_xlfn.TEXTSPLIT(N72,"--"),1),"")</f>
        <v/>
      </c>
      <c r="P72" s="76" t="str" cm="1">
        <f t="array" ref="P72">IF(L72&lt;&gt;"",IFERROR(_xlfn.CHOOSECOLS(_xlfn.TEXTSPLIT(N72,"--"),2),""),"")</f>
        <v/>
      </c>
      <c r="Q72" s="76" t="str">
        <f t="shared" si="12"/>
        <v/>
      </c>
    </row>
    <row r="73" spans="1:17" ht="15.95" thickBot="1">
      <c r="A73" s="75" t="str">
        <v>AOM_001845</v>
      </c>
      <c r="B73" s="75" t="str">
        <v>Malt Sprout</v>
      </c>
      <c r="C73" s="75" t="str">
        <v/>
      </c>
      <c r="D73" s="75" t="str">
        <v>Hordeum vulgare Sprout</v>
      </c>
      <c r="E73" s="75" t="str">
        <f t="shared" si="8"/>
        <v>Hordeum vulgare Sprout</v>
      </c>
      <c r="F73" s="75" t="str">
        <v>Management--Livestock Management--Feed Characteristic--Feed Composition--Feed Ingredient--Crop Byproduct--Cereal ByProducts--Malt Sprout----</v>
      </c>
      <c r="G73" s="74" t="str" cm="1">
        <f t="array" ref="G73">IFERROR(SUBSTITUTE(_xlfn.CHOOSECOLS(_xlfn.TEXTSPLIT(_xlfn.TEXTJOIN("|",,F73),"Feed Ingredient--","|",TRUE),2),"----",""),"")</f>
        <v>Crop Byproduct--Cereal ByProducts--Malt Sprout</v>
      </c>
      <c r="H73" s="74" t="str">
        <f t="shared" si="9"/>
        <v>Crop Byproduct--Cereal ByProducts--Malt Sprout</v>
      </c>
      <c r="I73" s="74">
        <f t="shared" si="10"/>
        <v>2</v>
      </c>
      <c r="J73" s="74" t="str">
        <f t="shared" si="11"/>
        <v>Crop Byproduct--Cereal ByProducts</v>
      </c>
      <c r="K73" s="74" t="str" cm="1">
        <f t="array" ref="K73">IF(G73&lt;&gt;"",_xlfn.TEXTJOIN(";",TRUE,
CONCATENATE(A73,"$",H73),
IF(E73="","",IF(I73&lt;&gt;0,CONCATENATE(A73,"$",J73,"--",_xlfn.TEXTSPLIT(E73,";",TRUE,FALSE)),CONCATENATE(A73,"$",_xlfn.TEXTSPLIT(E73,";",TRUE,FALSE))))),"")</f>
        <v>AOM_001845$Crop Byproduct--Cereal ByProducts--Malt Sprout;AOM_001845$Crop Byproduct--Cereal ByProducts--Hordeum vulgare Sprout</v>
      </c>
      <c r="L73" s="75"/>
      <c r="M73" s="75" t="str" cm="1">
        <f t="array" ref="M73">IF(L73&lt;&gt;"",_xlfn.TEXTSPLIT(L73, "$"),"")</f>
        <v/>
      </c>
      <c r="N73" s="75"/>
      <c r="O73" s="75" t="str" cm="1">
        <f t="array" ref="O73">IF(L73&lt;&gt;"",_xlfn.CHOOSECOLS(_xlfn.TEXTSPLIT(N73,"--"),1),"")</f>
        <v/>
      </c>
      <c r="P73" s="75" t="str" cm="1">
        <f t="array" ref="P73">IF(L73&lt;&gt;"",IFERROR(_xlfn.CHOOSECOLS(_xlfn.TEXTSPLIT(N73,"--"),2),""),"")</f>
        <v/>
      </c>
      <c r="Q73" s="75" t="str">
        <f t="shared" si="12"/>
        <v/>
      </c>
    </row>
    <row r="74" spans="1:17" ht="15.95" thickBot="1">
      <c r="A74" s="76" t="str">
        <v>AOM_001290</v>
      </c>
      <c r="B74" s="76" t="str">
        <v>Millet Bran</v>
      </c>
      <c r="C74" s="76" t="str">
        <v/>
      </c>
      <c r="D74" s="76" t="str">
        <v/>
      </c>
      <c r="E74" s="76" t="str">
        <f t="shared" si="8"/>
        <v/>
      </c>
      <c r="F74" s="76" t="str">
        <v>Management--Livestock Management--Feed Characteristic--Feed Composition--Feed Ingredient--Crop Byproduct--Cereal ByProducts--Millet--Millet Bran--</v>
      </c>
      <c r="G74" s="74" t="str" cm="1">
        <f t="array" ref="G74">IFERROR(SUBSTITUTE(_xlfn.CHOOSECOLS(_xlfn.TEXTSPLIT(_xlfn.TEXTJOIN("|",,F74),"Feed Ingredient--","|",TRUE),2),"----",""),"")</f>
        <v>Crop Byproduct--Cereal ByProducts--Millet--Millet Bran--</v>
      </c>
      <c r="H74" s="74" t="str">
        <f t="shared" si="9"/>
        <v>Crop Byproduct--Cereal ByProducts--Millet--Millet Bran</v>
      </c>
      <c r="I74" s="74">
        <f t="shared" si="10"/>
        <v>3</v>
      </c>
      <c r="J74" s="74" t="str">
        <f t="shared" si="11"/>
        <v>Crop Byproduct--Cereal ByProducts--Millet</v>
      </c>
      <c r="K74" s="74" t="str" cm="1">
        <f t="array" ref="K74">IF(G74&lt;&gt;"",_xlfn.TEXTJOIN(";",TRUE,
CONCATENATE(A74,"$",H74),
IF(E74="","",IF(I74&lt;&gt;0,CONCATENATE(A74,"$",J74,"--",_xlfn.TEXTSPLIT(E74,";",TRUE,FALSE)),CONCATENATE(A74,"$",_xlfn.TEXTSPLIT(E74,";",TRUE,FALSE))))),"")</f>
        <v>AOM_001290$Crop Byproduct--Cereal ByProducts--Millet--Millet Bran</v>
      </c>
      <c r="L74" s="76"/>
      <c r="M74" s="76" t="str" cm="1">
        <f t="array" ref="M74">IF(L74&lt;&gt;"",_xlfn.TEXTSPLIT(L74, "$"),"")</f>
        <v/>
      </c>
      <c r="N74" s="76"/>
      <c r="O74" s="76" t="str" cm="1">
        <f t="array" ref="O74">IF(L74&lt;&gt;"",_xlfn.CHOOSECOLS(_xlfn.TEXTSPLIT(N74,"--"),1),"")</f>
        <v/>
      </c>
      <c r="P74" s="76" t="str" cm="1">
        <f t="array" ref="P74">IF(L74&lt;&gt;"",IFERROR(_xlfn.CHOOSECOLS(_xlfn.TEXTSPLIT(N74,"--"),2),""),"")</f>
        <v/>
      </c>
      <c r="Q74" s="76" t="str">
        <f t="shared" si="12"/>
        <v/>
      </c>
    </row>
    <row r="75" spans="1:17" ht="15.95" thickBot="1">
      <c r="A75" s="75" t="str">
        <v>AOM_001291</v>
      </c>
      <c r="B75" s="75" t="str">
        <v>Millet Straw</v>
      </c>
      <c r="C75" s="75" t="str">
        <v/>
      </c>
      <c r="D75" s="75" t="str">
        <v/>
      </c>
      <c r="E75" s="75" t="str">
        <f t="shared" si="8"/>
        <v/>
      </c>
      <c r="F75" s="75" t="str">
        <v>Management--Livestock Management--Feed Characteristic--Feed Composition--Feed Ingredient--Crop Byproduct--Cereal ByProducts--Millet--Millet Straw--</v>
      </c>
      <c r="G75" s="74" t="str" cm="1">
        <f t="array" ref="G75">IFERROR(SUBSTITUTE(_xlfn.CHOOSECOLS(_xlfn.TEXTSPLIT(_xlfn.TEXTJOIN("|",,F75),"Feed Ingredient--","|",TRUE),2),"----",""),"")</f>
        <v>Crop Byproduct--Cereal ByProducts--Millet--Millet Straw--</v>
      </c>
      <c r="H75" s="74" t="str">
        <f t="shared" si="9"/>
        <v>Crop Byproduct--Cereal ByProducts--Millet--Millet Straw</v>
      </c>
      <c r="I75" s="74">
        <f t="shared" si="10"/>
        <v>3</v>
      </c>
      <c r="J75" s="74" t="str">
        <f t="shared" si="11"/>
        <v>Crop Byproduct--Cereal ByProducts--Millet</v>
      </c>
      <c r="K75" s="74" t="str" cm="1">
        <f t="array" ref="K75">IF(G75&lt;&gt;"",_xlfn.TEXTJOIN(";",TRUE,
CONCATENATE(A75,"$",H75),
IF(E75="","",IF(I75&lt;&gt;0,CONCATENATE(A75,"$",J75,"--",_xlfn.TEXTSPLIT(E75,";",TRUE,FALSE)),CONCATENATE(A75,"$",_xlfn.TEXTSPLIT(E75,";",TRUE,FALSE))))),"")</f>
        <v>AOM_001291$Crop Byproduct--Cereal ByProducts--Millet--Millet Straw</v>
      </c>
      <c r="L75" s="75"/>
      <c r="M75" s="75" t="str" cm="1">
        <f t="array" ref="M75">IF(L75&lt;&gt;"",_xlfn.TEXTSPLIT(L75, "$"),"")</f>
        <v/>
      </c>
      <c r="N75" s="75"/>
      <c r="O75" s="75" t="str" cm="1">
        <f t="array" ref="O75">IF(L75&lt;&gt;"",_xlfn.CHOOSECOLS(_xlfn.TEXTSPLIT(N75,"--"),1),"")</f>
        <v/>
      </c>
      <c r="P75" s="75" t="str" cm="1">
        <f t="array" ref="P75">IF(L75&lt;&gt;"",IFERROR(_xlfn.CHOOSECOLS(_xlfn.TEXTSPLIT(N75,"--"),2),""),"")</f>
        <v/>
      </c>
      <c r="Q75" s="75" t="str">
        <f t="shared" si="12"/>
        <v/>
      </c>
    </row>
    <row r="76" spans="1:17" ht="15.95" thickBot="1">
      <c r="A76" s="76" t="str">
        <v>AOM_001618</v>
      </c>
      <c r="B76" s="76" t="str">
        <v>Oat Fodder</v>
      </c>
      <c r="C76" s="76" t="str">
        <v/>
      </c>
      <c r="D76" s="76" t="str">
        <v xml:space="preserve">Avena sativa </v>
      </c>
      <c r="E76" s="76" t="str">
        <f t="shared" si="8"/>
        <v xml:space="preserve">Avena sativa </v>
      </c>
      <c r="F76" s="76" t="str">
        <v>Management--Livestock Management--Feed Characteristic--Feed Composition--Feed Ingredient--Crop Byproduct--Cereal ByProducts--Oat--Oat Fodder--</v>
      </c>
      <c r="G76" s="74" t="str" cm="1">
        <f t="array" ref="G76">IFERROR(SUBSTITUTE(_xlfn.CHOOSECOLS(_xlfn.TEXTSPLIT(_xlfn.TEXTJOIN("|",,F76),"Feed Ingredient--","|",TRUE),2),"----",""),"")</f>
        <v>Crop Byproduct--Cereal ByProducts--Oat--Oat Fodder--</v>
      </c>
      <c r="H76" s="74" t="str">
        <f t="shared" si="9"/>
        <v>Crop Byproduct--Cereal ByProducts--Oat--Oat Fodder</v>
      </c>
      <c r="I76" s="74">
        <f t="shared" si="10"/>
        <v>3</v>
      </c>
      <c r="J76" s="74" t="str">
        <f t="shared" si="11"/>
        <v>Crop Byproduct--Cereal ByProducts--Oat</v>
      </c>
      <c r="K76" s="74" t="str" cm="1">
        <f t="array" ref="K76">IF(G76&lt;&gt;"",_xlfn.TEXTJOIN(";",TRUE,
CONCATENATE(A76,"$",H76),
IF(E76="","",IF(I76&lt;&gt;0,CONCATENATE(A76,"$",J76,"--",_xlfn.TEXTSPLIT(E76,";",TRUE,FALSE)),CONCATENATE(A76,"$",_xlfn.TEXTSPLIT(E76,";",TRUE,FALSE))))),"")</f>
        <v xml:space="preserve">AOM_001618$Crop Byproduct--Cereal ByProducts--Oat--Oat Fodder;AOM_001618$Crop Byproduct--Cereal ByProducts--Oat--Avena sativa </v>
      </c>
      <c r="L76" s="76"/>
      <c r="M76" s="76" t="str" cm="1">
        <f t="array" ref="M76">IF(L76&lt;&gt;"",_xlfn.TEXTSPLIT(L76, "$"),"")</f>
        <v/>
      </c>
      <c r="N76" s="76"/>
      <c r="O76" s="76" t="str" cm="1">
        <f t="array" ref="O76">IF(L76&lt;&gt;"",_xlfn.CHOOSECOLS(_xlfn.TEXTSPLIT(N76,"--"),1),"")</f>
        <v/>
      </c>
      <c r="P76" s="76" t="str" cm="1">
        <f t="array" ref="P76">IF(L76&lt;&gt;"",IFERROR(_xlfn.CHOOSECOLS(_xlfn.TEXTSPLIT(N76,"--"),2),""),"")</f>
        <v/>
      </c>
      <c r="Q76" s="76" t="str">
        <f t="shared" si="12"/>
        <v/>
      </c>
    </row>
    <row r="77" spans="1:17" ht="15.95" thickBot="1">
      <c r="A77" s="75" t="str">
        <v>AOM_001835</v>
      </c>
      <c r="B77" s="75" t="str">
        <v>Oat Straw</v>
      </c>
      <c r="C77" s="75" t="str">
        <v>Oat Stover; Oat Stubble</v>
      </c>
      <c r="D77" s="75" t="str">
        <v>Avena sativa  Straw</v>
      </c>
      <c r="E77" s="75" t="str">
        <f t="shared" si="8"/>
        <v>Oat Stover; Oat Stubble;Avena sativa  Straw</v>
      </c>
      <c r="F77" s="75" t="str">
        <v>Management--Livestock Management--Feed Characteristic--Feed Composition--Feed Ingredient--Crop Byproduct--Cereal ByProducts--Oat--Oat Straw--</v>
      </c>
      <c r="G77" s="74" t="str" cm="1">
        <f t="array" ref="G77">IFERROR(SUBSTITUTE(_xlfn.CHOOSECOLS(_xlfn.TEXTSPLIT(_xlfn.TEXTJOIN("|",,F77),"Feed Ingredient--","|",TRUE),2),"----",""),"")</f>
        <v>Crop Byproduct--Cereal ByProducts--Oat--Oat Straw--</v>
      </c>
      <c r="H77" s="74" t="str">
        <f t="shared" si="9"/>
        <v>Crop Byproduct--Cereal ByProducts--Oat--Oat Straw</v>
      </c>
      <c r="I77" s="74">
        <f t="shared" si="10"/>
        <v>3</v>
      </c>
      <c r="J77" s="74" t="str">
        <f t="shared" si="11"/>
        <v>Crop Byproduct--Cereal ByProducts--Oat</v>
      </c>
      <c r="K77" s="74" t="str" cm="1">
        <f t="array" ref="K77">IF(G77&lt;&gt;"",_xlfn.TEXTJOIN(";",TRUE,
CONCATENATE(A77,"$",H77),
IF(E77="","",IF(I77&lt;&gt;0,CONCATENATE(A77,"$",J77,"--",_xlfn.TEXTSPLIT(E77,";",TRUE,FALSE)),CONCATENATE(A77,"$",_xlfn.TEXTSPLIT(E77,";",TRUE,FALSE))))),"")</f>
        <v>AOM_001835$Crop Byproduct--Cereal ByProducts--Oat--Oat Straw;AOM_001835$Crop Byproduct--Cereal ByProducts--Oat--Oat Stover;AOM_001835$Crop Byproduct--Cereal ByProducts--Oat-- Oat Stubble;AOM_001835$Crop Byproduct--Cereal ByProducts--Oat--Avena sativa  Straw</v>
      </c>
      <c r="L77" s="75"/>
      <c r="M77" s="75" t="str" cm="1">
        <f t="array" ref="M77">IF(L77&lt;&gt;"",_xlfn.TEXTSPLIT(L77, "$"),"")</f>
        <v/>
      </c>
      <c r="N77" s="75"/>
      <c r="O77" s="75" t="str" cm="1">
        <f t="array" ref="O77">IF(L77&lt;&gt;"",_xlfn.CHOOSECOLS(_xlfn.TEXTSPLIT(N77,"--"),1),"")</f>
        <v/>
      </c>
      <c r="P77" s="75" t="str" cm="1">
        <f t="array" ref="P77">IF(L77&lt;&gt;"",IFERROR(_xlfn.CHOOSECOLS(_xlfn.TEXTSPLIT(N77,"--"),2),""),"")</f>
        <v/>
      </c>
      <c r="Q77" s="75" t="str">
        <f t="shared" si="12"/>
        <v/>
      </c>
    </row>
    <row r="78" spans="1:17" ht="15.95" thickBot="1">
      <c r="A78" s="76" t="str">
        <v>AOM_001846</v>
      </c>
      <c r="B78" s="76" t="str">
        <v>Pollard</v>
      </c>
      <c r="C78" s="76" t="str">
        <v/>
      </c>
      <c r="D78" s="76" t="str">
        <v>Poaceae</v>
      </c>
      <c r="E78" s="76" t="str">
        <f t="shared" si="8"/>
        <v>Poaceae</v>
      </c>
      <c r="F78" s="76" t="str">
        <v>Management--Livestock Management--Feed Characteristic--Feed Composition--Feed Ingredient--Crop Byproduct--Cereal ByProducts--Pollard----</v>
      </c>
      <c r="G78" s="74" t="str" cm="1">
        <f t="array" ref="G78">IFERROR(SUBSTITUTE(_xlfn.CHOOSECOLS(_xlfn.TEXTSPLIT(_xlfn.TEXTJOIN("|",,F78),"Feed Ingredient--","|",TRUE),2),"----",""),"")</f>
        <v>Crop Byproduct--Cereal ByProducts--Pollard</v>
      </c>
      <c r="H78" s="74" t="str">
        <f t="shared" si="9"/>
        <v>Crop Byproduct--Cereal ByProducts--Pollard</v>
      </c>
      <c r="I78" s="74">
        <f t="shared" si="10"/>
        <v>2</v>
      </c>
      <c r="J78" s="74" t="str">
        <f t="shared" si="11"/>
        <v>Crop Byproduct--Cereal ByProducts</v>
      </c>
      <c r="K78" s="74" t="str" cm="1">
        <f t="array" ref="K78">IF(G78&lt;&gt;"",_xlfn.TEXTJOIN(";",TRUE,
CONCATENATE(A78,"$",H78),
IF(E78="","",IF(I78&lt;&gt;0,CONCATENATE(A78,"$",J78,"--",_xlfn.TEXTSPLIT(E78,";",TRUE,FALSE)),CONCATENATE(A78,"$",_xlfn.TEXTSPLIT(E78,";",TRUE,FALSE))))),"")</f>
        <v>AOM_001846$Crop Byproduct--Cereal ByProducts--Pollard;AOM_001846$Crop Byproduct--Cereal ByProducts--Poaceae</v>
      </c>
      <c r="L78" s="76"/>
      <c r="M78" s="76" t="str" cm="1">
        <f t="array" ref="M78">IF(L78&lt;&gt;"",_xlfn.TEXTSPLIT(L78, "$"),"")</f>
        <v/>
      </c>
      <c r="N78" s="76"/>
      <c r="O78" s="76" t="str" cm="1">
        <f t="array" ref="O78">IF(L78&lt;&gt;"",_xlfn.CHOOSECOLS(_xlfn.TEXTSPLIT(N78,"--"),1),"")</f>
        <v/>
      </c>
      <c r="P78" s="76" t="str" cm="1">
        <f t="array" ref="P78">IF(L78&lt;&gt;"",IFERROR(_xlfn.CHOOSECOLS(_xlfn.TEXTSPLIT(N78,"--"),2),""),"")</f>
        <v/>
      </c>
      <c r="Q78" s="76" t="str">
        <f t="shared" si="12"/>
        <v/>
      </c>
    </row>
    <row r="79" spans="1:17" ht="15.95" thickBot="1">
      <c r="A79" s="75" t="str">
        <v>AOM_002114</v>
      </c>
      <c r="B79" s="75" t="str">
        <v>Rice Bran Solvent</v>
      </c>
      <c r="C79" s="75" t="str">
        <v>Extracted Rice Bran Solvent</v>
      </c>
      <c r="D79" s="75" t="str">
        <v xml:space="preserve">Oryza sativa </v>
      </c>
      <c r="E79" s="75" t="str">
        <f t="shared" si="8"/>
        <v xml:space="preserve">Extracted Rice Bran Solvent;Oryza sativa </v>
      </c>
      <c r="F79" s="75" t="str">
        <v>Management--Livestock Management--Feed Characteristic--Feed Composition--Feed Ingredient--Crop Byproduct--Cereal ByProducts--Rice--Rice Bran--Rice Bran Solvent</v>
      </c>
      <c r="G79" s="74" t="str" cm="1">
        <f t="array" ref="G79">IFERROR(SUBSTITUTE(_xlfn.CHOOSECOLS(_xlfn.TEXTSPLIT(_xlfn.TEXTJOIN("|",,F79),"Feed Ingredient--","|",TRUE),2),"----",""),"")</f>
        <v>Crop Byproduct--Cereal ByProducts--Rice--Rice Bran--Rice Bran Solvent</v>
      </c>
      <c r="H79" s="74" t="str">
        <f t="shared" si="9"/>
        <v>Crop Byproduct--Cereal ByProducts--Rice--Rice Bran--Rice Bran Solvent</v>
      </c>
      <c r="I79" s="74">
        <f t="shared" si="10"/>
        <v>4</v>
      </c>
      <c r="J79" s="74" t="str">
        <f t="shared" si="11"/>
        <v>Crop Byproduct--Cereal ByProducts--Rice--Rice Bran</v>
      </c>
      <c r="K79" s="74" t="str" cm="1">
        <f t="array" ref="K79">IF(G79&lt;&gt;"",_xlfn.TEXTJOIN(";",TRUE,
CONCATENATE(A79,"$",H79),
IF(E79="","",IF(I79&lt;&gt;0,CONCATENATE(A79,"$",J79,"--",_xlfn.TEXTSPLIT(E79,";",TRUE,FALSE)),CONCATENATE(A79,"$",_xlfn.TEXTSPLIT(E79,";",TRUE,FALSE))))),"")</f>
        <v xml:space="preserve">AOM_002114$Crop Byproduct--Cereal ByProducts--Rice--Rice Bran--Rice Bran Solvent;AOM_002114$Crop Byproduct--Cereal ByProducts--Rice--Rice Bran--Extracted Rice Bran Solvent;AOM_002114$Crop Byproduct--Cereal ByProducts--Rice--Rice Bran--Oryza sativa </v>
      </c>
      <c r="L79" s="75"/>
      <c r="M79" s="75" t="str" cm="1">
        <f t="array" ref="M79">IF(L79&lt;&gt;"",_xlfn.TEXTSPLIT(L79, "$"),"")</f>
        <v/>
      </c>
      <c r="N79" s="75"/>
      <c r="O79" s="75" t="str" cm="1">
        <f t="array" ref="O79">IF(L79&lt;&gt;"",_xlfn.CHOOSECOLS(_xlfn.TEXTSPLIT(N79,"--"),1),"")</f>
        <v/>
      </c>
      <c r="P79" s="75" t="str" cm="1">
        <f t="array" ref="P79">IF(L79&lt;&gt;"",IFERROR(_xlfn.CHOOSECOLS(_xlfn.TEXTSPLIT(N79,"--"),2),""),"")</f>
        <v/>
      </c>
      <c r="Q79" s="75" t="str">
        <f t="shared" si="12"/>
        <v/>
      </c>
    </row>
    <row r="80" spans="1:17" ht="15.95" thickBot="1">
      <c r="A80" s="76" t="str">
        <v>AOM_000575</v>
      </c>
      <c r="B80" s="76" t="str">
        <v>Rice Bran</v>
      </c>
      <c r="C80" s="76" t="str">
        <v/>
      </c>
      <c r="D80" s="76" t="str">
        <v>Rastrineobola argentea Bran</v>
      </c>
      <c r="E80" s="76" t="str">
        <f t="shared" si="8"/>
        <v>Rastrineobola argentea Bran</v>
      </c>
      <c r="F80" s="76" t="str">
        <v>Management--Livestock Management--Feed Characteristic--Feed Composition--Feed Ingredient--Crop Byproduct--Cereal ByProducts--Rice--Rice Bran--</v>
      </c>
      <c r="G80" s="74" t="str" cm="1">
        <f t="array" ref="G80">IFERROR(SUBSTITUTE(_xlfn.CHOOSECOLS(_xlfn.TEXTSPLIT(_xlfn.TEXTJOIN("|",,F80),"Feed Ingredient--","|",TRUE),2),"----",""),"")</f>
        <v>Crop Byproduct--Cereal ByProducts--Rice--Rice Bran--</v>
      </c>
      <c r="H80" s="74" t="str">
        <f t="shared" si="9"/>
        <v>Crop Byproduct--Cereal ByProducts--Rice--Rice Bran</v>
      </c>
      <c r="I80" s="74">
        <f t="shared" si="10"/>
        <v>3</v>
      </c>
      <c r="J80" s="74" t="str">
        <f t="shared" si="11"/>
        <v>Crop Byproduct--Cereal ByProducts--Rice</v>
      </c>
      <c r="K80" s="74" t="str" cm="1">
        <f t="array" ref="K80">IF(G80&lt;&gt;"",_xlfn.TEXTJOIN(";",TRUE,
CONCATENATE(A80,"$",H80),
IF(E80="","",IF(I80&lt;&gt;0,CONCATENATE(A80,"$",J80,"--",_xlfn.TEXTSPLIT(E80,";",TRUE,FALSE)),CONCATENATE(A80,"$",_xlfn.TEXTSPLIT(E80,";",TRUE,FALSE))))),"")</f>
        <v>AOM_000575$Crop Byproduct--Cereal ByProducts--Rice--Rice Bran;AOM_000575$Crop Byproduct--Cereal ByProducts--Rice--Rastrineobola argentea Bran</v>
      </c>
      <c r="L80" s="76"/>
      <c r="M80" s="76" t="str" cm="1">
        <f t="array" ref="M80">IF(L80&lt;&gt;"",_xlfn.TEXTSPLIT(L80, "$"),"")</f>
        <v/>
      </c>
      <c r="N80" s="76"/>
      <c r="O80" s="76" t="str" cm="1">
        <f t="array" ref="O80">IF(L80&lt;&gt;"",_xlfn.CHOOSECOLS(_xlfn.TEXTSPLIT(N80,"--"),1),"")</f>
        <v/>
      </c>
      <c r="P80" s="76" t="str" cm="1">
        <f t="array" ref="P80">IF(L80&lt;&gt;"",IFERROR(_xlfn.CHOOSECOLS(_xlfn.TEXTSPLIT(N80,"--"),2),""),"")</f>
        <v/>
      </c>
      <c r="Q80" s="76" t="str">
        <f t="shared" si="12"/>
        <v/>
      </c>
    </row>
    <row r="81" spans="1:17" ht="15.95" thickBot="1">
      <c r="A81" s="75" t="str">
        <v>AOM_001280</v>
      </c>
      <c r="B81" s="75" t="str">
        <v>Rice Hull</v>
      </c>
      <c r="C81" s="75" t="str">
        <v/>
      </c>
      <c r="D81" s="75" t="str">
        <v>Oryza sativa  Hull</v>
      </c>
      <c r="E81" s="75" t="str">
        <f t="shared" si="8"/>
        <v>Oryza sativa  Hull</v>
      </c>
      <c r="F81" s="75" t="str">
        <v>Management--Livestock Management--Feed Characteristic--Feed Composition--Feed Ingredient--Crop Byproduct--Cereal ByProducts--Rice--Rice Hull--</v>
      </c>
      <c r="G81" s="74" t="str" cm="1">
        <f t="array" ref="G81">IFERROR(SUBSTITUTE(_xlfn.CHOOSECOLS(_xlfn.TEXTSPLIT(_xlfn.TEXTJOIN("|",,F81),"Feed Ingredient--","|",TRUE),2),"----",""),"")</f>
        <v>Crop Byproduct--Cereal ByProducts--Rice--Rice Hull--</v>
      </c>
      <c r="H81" s="74" t="str">
        <f t="shared" si="9"/>
        <v>Crop Byproduct--Cereal ByProducts--Rice--Rice Hull</v>
      </c>
      <c r="I81" s="74">
        <f t="shared" si="10"/>
        <v>3</v>
      </c>
      <c r="J81" s="74" t="str">
        <f t="shared" si="11"/>
        <v>Crop Byproduct--Cereal ByProducts--Rice</v>
      </c>
      <c r="K81" s="74" t="str" cm="1">
        <f t="array" ref="K81">IF(G81&lt;&gt;"",_xlfn.TEXTJOIN(";",TRUE,
CONCATENATE(A81,"$",H81),
IF(E81="","",IF(I81&lt;&gt;0,CONCATENATE(A81,"$",J81,"--",_xlfn.TEXTSPLIT(E81,";",TRUE,FALSE)),CONCATENATE(A81,"$",_xlfn.TEXTSPLIT(E81,";",TRUE,FALSE))))),"")</f>
        <v>AOM_001280$Crop Byproduct--Cereal ByProducts--Rice--Rice Hull;AOM_001280$Crop Byproduct--Cereal ByProducts--Rice--Oryza sativa  Hull</v>
      </c>
      <c r="L81" s="75"/>
      <c r="M81" s="75" t="str" cm="1">
        <f t="array" ref="M81">IF(L81&lt;&gt;"",_xlfn.TEXTSPLIT(L81, "$"),"")</f>
        <v/>
      </c>
      <c r="N81" s="75"/>
      <c r="O81" s="75" t="str" cm="1">
        <f t="array" ref="O81">IF(L81&lt;&gt;"",_xlfn.CHOOSECOLS(_xlfn.TEXTSPLIT(N81,"--"),1),"")</f>
        <v/>
      </c>
      <c r="P81" s="75" t="str" cm="1">
        <f t="array" ref="P81">IF(L81&lt;&gt;"",IFERROR(_xlfn.CHOOSECOLS(_xlfn.TEXTSPLIT(N81,"--"),2),""),"")</f>
        <v/>
      </c>
      <c r="Q81" s="75" t="str">
        <f t="shared" si="12"/>
        <v/>
      </c>
    </row>
    <row r="82" spans="1:17" ht="15.95" thickBot="1">
      <c r="A82" s="76" t="str">
        <v>AOM_000576</v>
      </c>
      <c r="B82" s="76" t="str">
        <v>Rice Husk</v>
      </c>
      <c r="C82" s="76" t="str">
        <v/>
      </c>
      <c r="D82" s="76" t="str">
        <v>Oryza sativa  Husk</v>
      </c>
      <c r="E82" s="76" t="str">
        <f t="shared" si="8"/>
        <v>Oryza sativa  Husk</v>
      </c>
      <c r="F82" s="76" t="str">
        <v>Management--Livestock Management--Feed Characteristic--Feed Composition--Feed Ingredient--Crop Byproduct--Cereal ByProducts--Rice--Rice Husk--</v>
      </c>
      <c r="G82" s="74" t="str" cm="1">
        <f t="array" ref="G82">IFERROR(SUBSTITUTE(_xlfn.CHOOSECOLS(_xlfn.TEXTSPLIT(_xlfn.TEXTJOIN("|",,F82),"Feed Ingredient--","|",TRUE),2),"----",""),"")</f>
        <v>Crop Byproduct--Cereal ByProducts--Rice--Rice Husk--</v>
      </c>
      <c r="H82" s="74" t="str">
        <f t="shared" si="9"/>
        <v>Crop Byproduct--Cereal ByProducts--Rice--Rice Husk</v>
      </c>
      <c r="I82" s="74">
        <f t="shared" si="10"/>
        <v>3</v>
      </c>
      <c r="J82" s="74" t="str">
        <f t="shared" si="11"/>
        <v>Crop Byproduct--Cereal ByProducts--Rice</v>
      </c>
      <c r="K82" s="74" t="str" cm="1">
        <f t="array" ref="K82">IF(G82&lt;&gt;"",_xlfn.TEXTJOIN(";",TRUE,
CONCATENATE(A82,"$",H82),
IF(E82="","",IF(I82&lt;&gt;0,CONCATENATE(A82,"$",J82,"--",_xlfn.TEXTSPLIT(E82,";",TRUE,FALSE)),CONCATENATE(A82,"$",_xlfn.TEXTSPLIT(E82,";",TRUE,FALSE))))),"")</f>
        <v>AOM_000576$Crop Byproduct--Cereal ByProducts--Rice--Rice Husk;AOM_000576$Crop Byproduct--Cereal ByProducts--Rice--Oryza sativa  Husk</v>
      </c>
      <c r="L82" s="76"/>
      <c r="M82" s="76" t="str" cm="1">
        <f t="array" ref="M82">IF(L82&lt;&gt;"",_xlfn.TEXTSPLIT(L82, "$"),"")</f>
        <v/>
      </c>
      <c r="N82" s="76"/>
      <c r="O82" s="76" t="str" cm="1">
        <f t="array" ref="O82">IF(L82&lt;&gt;"",_xlfn.CHOOSECOLS(_xlfn.TEXTSPLIT(N82,"--"),1),"")</f>
        <v/>
      </c>
      <c r="P82" s="76" t="str" cm="1">
        <f t="array" ref="P82">IF(L82&lt;&gt;"",IFERROR(_xlfn.CHOOSECOLS(_xlfn.TEXTSPLIT(N82,"--"),2),""),"")</f>
        <v/>
      </c>
      <c r="Q82" s="76" t="str">
        <f t="shared" si="12"/>
        <v/>
      </c>
    </row>
    <row r="83" spans="1:17" ht="15.95" thickBot="1">
      <c r="A83" s="75" t="str">
        <v>AOM_003854</v>
      </c>
      <c r="B83" s="75" t="str">
        <v>Rice Milling Waste</v>
      </c>
      <c r="C83" s="75" t="str">
        <v/>
      </c>
      <c r="D83" s="75" t="str">
        <v>Oncorhynchus mykiss Milling Waste</v>
      </c>
      <c r="E83" s="75" t="str">
        <f t="shared" si="8"/>
        <v>Oncorhynchus mykiss Milling Waste</v>
      </c>
      <c r="F83" s="75" t="str">
        <v>Management--Livestock Management--Feed Characteristic--Feed Composition--Feed Ingredient--Crop Byproduct--Cereal ByProducts--Rice--Rice Milling Waste--</v>
      </c>
      <c r="G83" s="74" t="str" cm="1">
        <f t="array" ref="G83">IFERROR(SUBSTITUTE(_xlfn.CHOOSECOLS(_xlfn.TEXTSPLIT(_xlfn.TEXTJOIN("|",,F83),"Feed Ingredient--","|",TRUE),2),"----",""),"")</f>
        <v>Crop Byproduct--Cereal ByProducts--Rice--Rice Milling Waste--</v>
      </c>
      <c r="H83" s="74" t="str">
        <f t="shared" si="9"/>
        <v>Crop Byproduct--Cereal ByProducts--Rice--Rice Milling Waste</v>
      </c>
      <c r="I83" s="74">
        <f t="shared" si="10"/>
        <v>3</v>
      </c>
      <c r="J83" s="74" t="str">
        <f t="shared" si="11"/>
        <v>Crop Byproduct--Cereal ByProducts--Rice</v>
      </c>
      <c r="K83" s="74" t="str" cm="1">
        <f t="array" ref="K83">IF(G83&lt;&gt;"",_xlfn.TEXTJOIN(";",TRUE,
CONCATENATE(A83,"$",H83),
IF(E83="","",IF(I83&lt;&gt;0,CONCATENATE(A83,"$",J83,"--",_xlfn.TEXTSPLIT(E83,";",TRUE,FALSE)),CONCATENATE(A83,"$",_xlfn.TEXTSPLIT(E83,";",TRUE,FALSE))))),"")</f>
        <v>AOM_003854$Crop Byproduct--Cereal ByProducts--Rice--Rice Milling Waste;AOM_003854$Crop Byproduct--Cereal ByProducts--Rice--Oncorhynchus mykiss Milling Waste</v>
      </c>
      <c r="L83" s="75"/>
      <c r="M83" s="75" t="str" cm="1">
        <f t="array" ref="M83">IF(L83&lt;&gt;"",_xlfn.TEXTSPLIT(L83, "$"),"")</f>
        <v/>
      </c>
      <c r="N83" s="75"/>
      <c r="O83" s="75" t="str" cm="1">
        <f t="array" ref="O83">IF(L83&lt;&gt;"",_xlfn.CHOOSECOLS(_xlfn.TEXTSPLIT(N83,"--"),1),"")</f>
        <v/>
      </c>
      <c r="P83" s="75" t="str" cm="1">
        <f t="array" ref="P83">IF(L83&lt;&gt;"",IFERROR(_xlfn.CHOOSECOLS(_xlfn.TEXTSPLIT(N83,"--"),2),""),"")</f>
        <v/>
      </c>
      <c r="Q83" s="75" t="str">
        <f t="shared" si="12"/>
        <v/>
      </c>
    </row>
    <row r="84" spans="1:17" ht="15.95" thickBot="1">
      <c r="A84" s="76" t="str">
        <v>AOM_000577</v>
      </c>
      <c r="B84" s="76" t="str">
        <v>Rice Offal</v>
      </c>
      <c r="C84" s="76" t="str">
        <v/>
      </c>
      <c r="D84" s="76" t="str">
        <v>Oryza sativa  Offal</v>
      </c>
      <c r="E84" s="76" t="str">
        <f t="shared" si="8"/>
        <v>Oryza sativa  Offal</v>
      </c>
      <c r="F84" s="76" t="str">
        <v>Management--Livestock Management--Feed Characteristic--Feed Composition--Feed Ingredient--Crop Byproduct--Cereal ByProducts--Rice--Rice Offal--</v>
      </c>
      <c r="G84" s="74" t="str" cm="1">
        <f t="array" ref="G84">IFERROR(SUBSTITUTE(_xlfn.CHOOSECOLS(_xlfn.TEXTSPLIT(_xlfn.TEXTJOIN("|",,F84),"Feed Ingredient--","|",TRUE),2),"----",""),"")</f>
        <v>Crop Byproduct--Cereal ByProducts--Rice--Rice Offal--</v>
      </c>
      <c r="H84" s="74" t="str">
        <f t="shared" si="9"/>
        <v>Crop Byproduct--Cereal ByProducts--Rice--Rice Offal</v>
      </c>
      <c r="I84" s="74">
        <f t="shared" si="10"/>
        <v>3</v>
      </c>
      <c r="J84" s="74" t="str">
        <f t="shared" si="11"/>
        <v>Crop Byproduct--Cereal ByProducts--Rice</v>
      </c>
      <c r="K84" s="74" t="str" cm="1">
        <f t="array" ref="K84">IF(G84&lt;&gt;"",_xlfn.TEXTJOIN(";",TRUE,
CONCATENATE(A84,"$",H84),
IF(E84="","",IF(I84&lt;&gt;0,CONCATENATE(A84,"$",J84,"--",_xlfn.TEXTSPLIT(E84,";",TRUE,FALSE)),CONCATENATE(A84,"$",_xlfn.TEXTSPLIT(E84,";",TRUE,FALSE))))),"")</f>
        <v>AOM_000577$Crop Byproduct--Cereal ByProducts--Rice--Rice Offal;AOM_000577$Crop Byproduct--Cereal ByProducts--Rice--Oryza sativa  Offal</v>
      </c>
      <c r="L84" s="76"/>
      <c r="M84" s="76" t="str" cm="1">
        <f t="array" ref="M84">IF(L84&lt;&gt;"",_xlfn.TEXTSPLIT(L84, "$"),"")</f>
        <v/>
      </c>
      <c r="N84" s="76"/>
      <c r="O84" s="76" t="str" cm="1">
        <f t="array" ref="O84">IF(L84&lt;&gt;"",_xlfn.CHOOSECOLS(_xlfn.TEXTSPLIT(N84,"--"),1),"")</f>
        <v/>
      </c>
      <c r="P84" s="76" t="str" cm="1">
        <f t="array" ref="P84">IF(L84&lt;&gt;"",IFERROR(_xlfn.CHOOSECOLS(_xlfn.TEXTSPLIT(N84,"--"),2),""),"")</f>
        <v/>
      </c>
      <c r="Q84" s="76" t="str">
        <f t="shared" si="12"/>
        <v/>
      </c>
    </row>
    <row r="85" spans="1:17" ht="15.95" thickBot="1">
      <c r="A85" s="75" t="str">
        <v>AOM_000578</v>
      </c>
      <c r="B85" s="75" t="str">
        <v>Rice Polish</v>
      </c>
      <c r="C85" s="75" t="str">
        <v/>
      </c>
      <c r="D85" s="75" t="str">
        <v>Oryza sativa  Polish</v>
      </c>
      <c r="E85" s="75" t="str">
        <f t="shared" si="8"/>
        <v>Oryza sativa  Polish</v>
      </c>
      <c r="F85" s="75" t="str">
        <v>Management--Livestock Management--Feed Characteristic--Feed Composition--Feed Ingredient--Crop Byproduct--Cereal ByProducts--Rice--Rice Polish--</v>
      </c>
      <c r="G85" s="74" t="str" cm="1">
        <f t="array" ref="G85">IFERROR(SUBSTITUTE(_xlfn.CHOOSECOLS(_xlfn.TEXTSPLIT(_xlfn.TEXTJOIN("|",,F85),"Feed Ingredient--","|",TRUE),2),"----",""),"")</f>
        <v>Crop Byproduct--Cereal ByProducts--Rice--Rice Polish--</v>
      </c>
      <c r="H85" s="74" t="str">
        <f t="shared" si="9"/>
        <v>Crop Byproduct--Cereal ByProducts--Rice--Rice Polish</v>
      </c>
      <c r="I85" s="74">
        <f t="shared" si="10"/>
        <v>3</v>
      </c>
      <c r="J85" s="74" t="str">
        <f t="shared" si="11"/>
        <v>Crop Byproduct--Cereal ByProducts--Rice</v>
      </c>
      <c r="K85" s="74" t="str" cm="1">
        <f t="array" ref="K85">IF(G85&lt;&gt;"",_xlfn.TEXTJOIN(";",TRUE,
CONCATENATE(A85,"$",H85),
IF(E85="","",IF(I85&lt;&gt;0,CONCATENATE(A85,"$",J85,"--",_xlfn.TEXTSPLIT(E85,";",TRUE,FALSE)),CONCATENATE(A85,"$",_xlfn.TEXTSPLIT(E85,";",TRUE,FALSE))))),"")</f>
        <v>AOM_000578$Crop Byproduct--Cereal ByProducts--Rice--Rice Polish;AOM_000578$Crop Byproduct--Cereal ByProducts--Rice--Oryza sativa  Polish</v>
      </c>
      <c r="L85" s="75"/>
      <c r="M85" s="75" t="str" cm="1">
        <f t="array" ref="M85">IF(L85&lt;&gt;"",_xlfn.TEXTSPLIT(L85, "$"),"")</f>
        <v/>
      </c>
      <c r="N85" s="75"/>
      <c r="O85" s="75" t="str" cm="1">
        <f t="array" ref="O85">IF(L85&lt;&gt;"",_xlfn.CHOOSECOLS(_xlfn.TEXTSPLIT(N85,"--"),1),"")</f>
        <v/>
      </c>
      <c r="P85" s="75" t="str" cm="1">
        <f t="array" ref="P85">IF(L85&lt;&gt;"",IFERROR(_xlfn.CHOOSECOLS(_xlfn.TEXTSPLIT(N85,"--"),2),""),"")</f>
        <v/>
      </c>
      <c r="Q85" s="75" t="str">
        <f t="shared" si="12"/>
        <v/>
      </c>
    </row>
    <row r="86" spans="1:17" ht="15.95" thickBot="1">
      <c r="A86" s="76" t="str">
        <v>AOM_002084</v>
      </c>
      <c r="B86" s="76" t="str">
        <v>Spent Rice Straw</v>
      </c>
      <c r="C86" s="76" t="str">
        <v/>
      </c>
      <c r="D86" s="76" t="str">
        <v>Glycine max Straw</v>
      </c>
      <c r="E86" s="76" t="str">
        <f t="shared" si="8"/>
        <v>Glycine max Straw</v>
      </c>
      <c r="F86" s="76" t="str">
        <v>Management--Livestock Management--Feed Characteristic--Feed Composition--Feed Ingredient--Crop Byproduct--Cereal ByProducts--Rice--Rice Straw--Spent Rice Straw</v>
      </c>
      <c r="G86" s="74" t="str" cm="1">
        <f t="array" ref="G86">IFERROR(SUBSTITUTE(_xlfn.CHOOSECOLS(_xlfn.TEXTSPLIT(_xlfn.TEXTJOIN("|",,F86),"Feed Ingredient--","|",TRUE),2),"----",""),"")</f>
        <v>Crop Byproduct--Cereal ByProducts--Rice--Rice Straw--Spent Rice Straw</v>
      </c>
      <c r="H86" s="74" t="str">
        <f t="shared" si="9"/>
        <v>Crop Byproduct--Cereal ByProducts--Rice--Rice Straw--Spent Rice Straw</v>
      </c>
      <c r="I86" s="74">
        <f t="shared" si="10"/>
        <v>4</v>
      </c>
      <c r="J86" s="74" t="str">
        <f t="shared" si="11"/>
        <v>Crop Byproduct--Cereal ByProducts--Rice--Rice Straw</v>
      </c>
      <c r="K86" s="74" t="str" cm="1">
        <f t="array" ref="K86">IF(G86&lt;&gt;"",_xlfn.TEXTJOIN(";",TRUE,
CONCATENATE(A86,"$",H86),
IF(E86="","",IF(I86&lt;&gt;0,CONCATENATE(A86,"$",J86,"--",_xlfn.TEXTSPLIT(E86,";",TRUE,FALSE)),CONCATENATE(A86,"$",_xlfn.TEXTSPLIT(E86,";",TRUE,FALSE))))),"")</f>
        <v>AOM_002084$Crop Byproduct--Cereal ByProducts--Rice--Rice Straw--Spent Rice Straw;AOM_002084$Crop Byproduct--Cereal ByProducts--Rice--Rice Straw--Glycine max Straw</v>
      </c>
      <c r="L86" s="76"/>
      <c r="M86" s="76" t="str" cm="1">
        <f t="array" ref="M86">IF(L86&lt;&gt;"",_xlfn.TEXTSPLIT(L86, "$"),"")</f>
        <v/>
      </c>
      <c r="N86" s="76"/>
      <c r="O86" s="76" t="str" cm="1">
        <f t="array" ref="O86">IF(L86&lt;&gt;"",_xlfn.CHOOSECOLS(_xlfn.TEXTSPLIT(N86,"--"),1),"")</f>
        <v/>
      </c>
      <c r="P86" s="76" t="str" cm="1">
        <f t="array" ref="P86">IF(L86&lt;&gt;"",IFERROR(_xlfn.CHOOSECOLS(_xlfn.TEXTSPLIT(N86,"--"),2),""),"")</f>
        <v/>
      </c>
      <c r="Q86" s="76" t="str">
        <f t="shared" si="12"/>
        <v/>
      </c>
    </row>
    <row r="87" spans="1:17" ht="15.95" thickBot="1">
      <c r="A87" s="75" t="str">
        <v>AOM_000579</v>
      </c>
      <c r="B87" s="75" t="str">
        <v>Rice Straw</v>
      </c>
      <c r="C87" s="75" t="str">
        <v/>
      </c>
      <c r="D87" s="75" t="str">
        <v>Oryza sativa  Straw</v>
      </c>
      <c r="E87" s="75" t="str">
        <f t="shared" si="8"/>
        <v>Oryza sativa  Straw</v>
      </c>
      <c r="F87" s="75" t="str">
        <v>Management--Livestock Management--Feed Characteristic--Feed Composition--Feed Ingredient--Crop Byproduct--Cereal ByProducts--Rice--Rice Straw--</v>
      </c>
      <c r="G87" s="74" t="str" cm="1">
        <f t="array" ref="G87">IFERROR(SUBSTITUTE(_xlfn.CHOOSECOLS(_xlfn.TEXTSPLIT(_xlfn.TEXTJOIN("|",,F87),"Feed Ingredient--","|",TRUE),2),"----",""),"")</f>
        <v>Crop Byproduct--Cereal ByProducts--Rice--Rice Straw--</v>
      </c>
      <c r="H87" s="74" t="str">
        <f t="shared" si="9"/>
        <v>Crop Byproduct--Cereal ByProducts--Rice--Rice Straw</v>
      </c>
      <c r="I87" s="74">
        <f t="shared" si="10"/>
        <v>3</v>
      </c>
      <c r="J87" s="74" t="str">
        <f t="shared" si="11"/>
        <v>Crop Byproduct--Cereal ByProducts--Rice</v>
      </c>
      <c r="K87" s="74" t="str" cm="1">
        <f t="array" ref="K87">IF(G87&lt;&gt;"",_xlfn.TEXTJOIN(";",TRUE,
CONCATENATE(A87,"$",H87),
IF(E87="","",IF(I87&lt;&gt;0,CONCATENATE(A87,"$",J87,"--",_xlfn.TEXTSPLIT(E87,";",TRUE,FALSE)),CONCATENATE(A87,"$",_xlfn.TEXTSPLIT(E87,";",TRUE,FALSE))))),"")</f>
        <v>AOM_000579$Crop Byproduct--Cereal ByProducts--Rice--Rice Straw;AOM_000579$Crop Byproduct--Cereal ByProducts--Rice--Oryza sativa  Straw</v>
      </c>
      <c r="L87" s="75"/>
      <c r="M87" s="75" t="str" cm="1">
        <f t="array" ref="M87">IF(L87&lt;&gt;"",_xlfn.TEXTSPLIT(L87, "$"),"")</f>
        <v/>
      </c>
      <c r="N87" s="75"/>
      <c r="O87" s="75" t="str" cm="1">
        <f t="array" ref="O87">IF(L87&lt;&gt;"",_xlfn.CHOOSECOLS(_xlfn.TEXTSPLIT(N87,"--"),1),"")</f>
        <v/>
      </c>
      <c r="P87" s="75" t="str" cm="1">
        <f t="array" ref="P87">IF(L87&lt;&gt;"",IFERROR(_xlfn.CHOOSECOLS(_xlfn.TEXTSPLIT(N87,"--"),2),""),"")</f>
        <v/>
      </c>
      <c r="Q87" s="75" t="str">
        <f t="shared" si="12"/>
        <v/>
      </c>
    </row>
    <row r="88" spans="1:17" ht="15.95" thickBot="1">
      <c r="A88" s="76" t="str">
        <v>AOM_000580</v>
      </c>
      <c r="B88" s="76" t="str">
        <v>Rye Bran</v>
      </c>
      <c r="C88" s="76" t="str">
        <v/>
      </c>
      <c r="D88" s="76" t="str">
        <v/>
      </c>
      <c r="E88" s="76" t="str">
        <f t="shared" si="8"/>
        <v/>
      </c>
      <c r="F88" s="76" t="str">
        <v>Management--Livestock Management--Feed Characteristic--Feed Composition--Feed Ingredient--Crop Byproduct--Cereal ByProducts--Rye--Rye Bran--</v>
      </c>
      <c r="G88" s="74" t="str" cm="1">
        <f t="array" ref="G88">IFERROR(SUBSTITUTE(_xlfn.CHOOSECOLS(_xlfn.TEXTSPLIT(_xlfn.TEXTJOIN("|",,F88),"Feed Ingredient--","|",TRUE),2),"----",""),"")</f>
        <v>Crop Byproduct--Cereal ByProducts--Rye--Rye Bran--</v>
      </c>
      <c r="H88" s="74" t="str">
        <f t="shared" si="9"/>
        <v>Crop Byproduct--Cereal ByProducts--Rye--Rye Bran</v>
      </c>
      <c r="I88" s="74">
        <f t="shared" si="10"/>
        <v>3</v>
      </c>
      <c r="J88" s="74" t="str">
        <f t="shared" si="11"/>
        <v>Crop Byproduct--Cereal ByProducts--Rye</v>
      </c>
      <c r="K88" s="74" t="str" cm="1">
        <f t="array" ref="K88">IF(G88&lt;&gt;"",_xlfn.TEXTJOIN(";",TRUE,
CONCATENATE(A88,"$",H88),
IF(E88="","",IF(I88&lt;&gt;0,CONCATENATE(A88,"$",J88,"--",_xlfn.TEXTSPLIT(E88,";",TRUE,FALSE)),CONCATENATE(A88,"$",_xlfn.TEXTSPLIT(E88,";",TRUE,FALSE))))),"")</f>
        <v>AOM_000580$Crop Byproduct--Cereal ByProducts--Rye--Rye Bran</v>
      </c>
      <c r="L88" s="76"/>
      <c r="M88" s="76" t="str" cm="1">
        <f t="array" ref="M88">IF(L88&lt;&gt;"",_xlfn.TEXTSPLIT(L88, "$"),"")</f>
        <v/>
      </c>
      <c r="N88" s="76"/>
      <c r="O88" s="76" t="str" cm="1">
        <f t="array" ref="O88">IF(L88&lt;&gt;"",_xlfn.CHOOSECOLS(_xlfn.TEXTSPLIT(N88,"--"),1),"")</f>
        <v/>
      </c>
      <c r="P88" s="76" t="str" cm="1">
        <f t="array" ref="P88">IF(L88&lt;&gt;"",IFERROR(_xlfn.CHOOSECOLS(_xlfn.TEXTSPLIT(N88,"--"),2),""),"")</f>
        <v/>
      </c>
      <c r="Q88" s="76" t="str">
        <f t="shared" si="12"/>
        <v/>
      </c>
    </row>
    <row r="89" spans="1:17" ht="15.95" thickBot="1">
      <c r="A89" s="75" t="str">
        <v>AOM_001772</v>
      </c>
      <c r="B89" s="75" t="str">
        <v>Sorghum Bran</v>
      </c>
      <c r="C89" s="75" t="str">
        <v>Milo Bran; Broomcorn Bran</v>
      </c>
      <c r="D89" s="75" t="str">
        <v/>
      </c>
      <c r="E89" s="75" t="str">
        <f t="shared" si="8"/>
        <v>Milo Bran; Broomcorn Bran</v>
      </c>
      <c r="F89" s="75" t="str">
        <v>Management--Livestock Management--Feed Characteristic--Feed Composition--Feed Ingredient--Crop Byproduct--Cereal ByProducts--Sorghum--Sorghum Bran--</v>
      </c>
      <c r="G89" s="74" t="str" cm="1">
        <f t="array" ref="G89">IFERROR(SUBSTITUTE(_xlfn.CHOOSECOLS(_xlfn.TEXTSPLIT(_xlfn.TEXTJOIN("|",,F89),"Feed Ingredient--","|",TRUE),2),"----",""),"")</f>
        <v>Crop Byproduct--Cereal ByProducts--Sorghum--Sorghum Bran--</v>
      </c>
      <c r="H89" s="74" t="str">
        <f t="shared" si="9"/>
        <v>Crop Byproduct--Cereal ByProducts--Sorghum--Sorghum Bran</v>
      </c>
      <c r="I89" s="74">
        <f t="shared" si="10"/>
        <v>3</v>
      </c>
      <c r="J89" s="74" t="str">
        <f t="shared" si="11"/>
        <v>Crop Byproduct--Cereal ByProducts--Sorghum</v>
      </c>
      <c r="K89" s="74" t="str" cm="1">
        <f t="array" ref="K89">IF(G89&lt;&gt;"",_xlfn.TEXTJOIN(";",TRUE,
CONCATENATE(A89,"$",H89),
IF(E89="","",IF(I89&lt;&gt;0,CONCATENATE(A89,"$",J89,"--",_xlfn.TEXTSPLIT(E89,";",TRUE,FALSE)),CONCATENATE(A89,"$",_xlfn.TEXTSPLIT(E89,";",TRUE,FALSE))))),"")</f>
        <v>AOM_001772$Crop Byproduct--Cereal ByProducts--Sorghum--Sorghum Bran;AOM_001772$Crop Byproduct--Cereal ByProducts--Sorghum--Milo Bran;AOM_001772$Crop Byproduct--Cereal ByProducts--Sorghum-- Broomcorn Bran</v>
      </c>
      <c r="L89" s="75"/>
      <c r="M89" s="75" t="str" cm="1">
        <f t="array" ref="M89">IF(L89&lt;&gt;"",_xlfn.TEXTSPLIT(L89, "$"),"")</f>
        <v/>
      </c>
      <c r="N89" s="75"/>
      <c r="O89" s="75" t="str" cm="1">
        <f t="array" ref="O89">IF(L89&lt;&gt;"",_xlfn.CHOOSECOLS(_xlfn.TEXTSPLIT(N89,"--"),1),"")</f>
        <v/>
      </c>
      <c r="P89" s="75" t="str" cm="1">
        <f t="array" ref="P89">IF(L89&lt;&gt;"",IFERROR(_xlfn.CHOOSECOLS(_xlfn.TEXTSPLIT(N89,"--"),2),""),"")</f>
        <v/>
      </c>
      <c r="Q89" s="75" t="str">
        <f t="shared" si="12"/>
        <v/>
      </c>
    </row>
    <row r="90" spans="1:17" ht="15.95" thickBot="1">
      <c r="A90" s="76" t="str">
        <v>AOM_001813</v>
      </c>
      <c r="B90" s="76" t="str">
        <v>Sorghum Brewers Grain</v>
      </c>
      <c r="C90" s="76" t="str">
        <v>Milo Brewers Grain; Broomcorn Brewers Grain;Sorghum Spent</v>
      </c>
      <c r="D90" s="76" t="str">
        <v>Sorghum bicolor Brewers Grain</v>
      </c>
      <c r="E90" s="76" t="str">
        <f t="shared" si="8"/>
        <v>Milo Brewers Grain; Broomcorn Brewers Grain;Sorghum Spent;Sorghum bicolor Brewers Grain</v>
      </c>
      <c r="F90" s="76" t="str">
        <v>Management--Livestock Management--Feed Characteristic--Feed Composition--Feed Ingredient--Crop Byproduct--Cereal ByProducts--Sorghum--Sorghum Brewers Grain--</v>
      </c>
      <c r="G90" s="74" t="str" cm="1">
        <f t="array" ref="G90">IFERROR(SUBSTITUTE(_xlfn.CHOOSECOLS(_xlfn.TEXTSPLIT(_xlfn.TEXTJOIN("|",,F90),"Feed Ingredient--","|",TRUE),2),"----",""),"")</f>
        <v>Crop Byproduct--Cereal ByProducts--Sorghum--Sorghum Brewers Grain--</v>
      </c>
      <c r="H90" s="74" t="str">
        <f t="shared" si="9"/>
        <v>Crop Byproduct--Cereal ByProducts--Sorghum--Sorghum Brewers Grain</v>
      </c>
      <c r="I90" s="74">
        <f t="shared" si="10"/>
        <v>3</v>
      </c>
      <c r="J90" s="74" t="str">
        <f t="shared" si="11"/>
        <v>Crop Byproduct--Cereal ByProducts--Sorghum</v>
      </c>
      <c r="K90" s="74" t="str" cm="1">
        <f t="array" ref="K90">IF(G90&lt;&gt;"",_xlfn.TEXTJOIN(";",TRUE,
CONCATENATE(A90,"$",H90),
IF(E90="","",IF(I90&lt;&gt;0,CONCATENATE(A90,"$",J90,"--",_xlfn.TEXTSPLIT(E90,";",TRUE,FALSE)),CONCATENATE(A90,"$",_xlfn.TEXTSPLIT(E90,";",TRUE,FALSE))))),"")</f>
        <v>AOM_001813$Crop Byproduct--Cereal ByProducts--Sorghum--Sorghum Brewers Grain;AOM_001813$Crop Byproduct--Cereal ByProducts--Sorghum--Milo Brewers Grain;AOM_001813$Crop Byproduct--Cereal ByProducts--Sorghum-- Broomcorn Brewers Grain;AOM_001813$Crop Byproduct--Cereal ByProducts--Sorghum--Sorghum Spent;AOM_001813$Crop Byproduct--Cereal ByProducts--Sorghum--Sorghum bicolor Brewers Grain</v>
      </c>
      <c r="L90" s="76"/>
      <c r="M90" s="76" t="str" cm="1">
        <f t="array" ref="M90">IF(L90&lt;&gt;"",_xlfn.TEXTSPLIT(L90, "$"),"")</f>
        <v/>
      </c>
      <c r="N90" s="76"/>
      <c r="O90" s="76" t="str" cm="1">
        <f t="array" ref="O90">IF(L90&lt;&gt;"",_xlfn.CHOOSECOLS(_xlfn.TEXTSPLIT(N90,"--"),1),"")</f>
        <v/>
      </c>
      <c r="P90" s="76" t="str" cm="1">
        <f t="array" ref="P90">IF(L90&lt;&gt;"",IFERROR(_xlfn.CHOOSECOLS(_xlfn.TEXTSPLIT(N90,"--"),2),""),"")</f>
        <v/>
      </c>
      <c r="Q90" s="76" t="str">
        <f t="shared" si="12"/>
        <v/>
      </c>
    </row>
    <row r="91" spans="1:17" ht="15.95" thickBot="1">
      <c r="A91" s="75" t="str">
        <v>AOM_002339</v>
      </c>
      <c r="B91" s="75" t="str">
        <v>Sorghum Husk</v>
      </c>
      <c r="C91" s="75" t="str">
        <v>Milo Husk; Broomcorn Husk</v>
      </c>
      <c r="D91" s="75" t="str">
        <v>Sorghum bicolor Husk</v>
      </c>
      <c r="E91" s="75" t="str">
        <f t="shared" si="8"/>
        <v>Milo Husk; Broomcorn Husk;Sorghum bicolor Husk</v>
      </c>
      <c r="F91" s="75" t="str">
        <v>Management--Livestock Management--Feed Characteristic--Feed Composition--Feed Ingredient--Crop Byproduct--Cereal ByProducts--Sorghum--Sorghum Husk--</v>
      </c>
      <c r="G91" s="74" t="str" cm="1">
        <f t="array" ref="G91">IFERROR(SUBSTITUTE(_xlfn.CHOOSECOLS(_xlfn.TEXTSPLIT(_xlfn.TEXTJOIN("|",,F91),"Feed Ingredient--","|",TRUE),2),"----",""),"")</f>
        <v>Crop Byproduct--Cereal ByProducts--Sorghum--Sorghum Husk--</v>
      </c>
      <c r="H91" s="74" t="str">
        <f t="shared" si="9"/>
        <v>Crop Byproduct--Cereal ByProducts--Sorghum--Sorghum Husk</v>
      </c>
      <c r="I91" s="74">
        <f t="shared" si="10"/>
        <v>3</v>
      </c>
      <c r="J91" s="74" t="str">
        <f t="shared" si="11"/>
        <v>Crop Byproduct--Cereal ByProducts--Sorghum</v>
      </c>
      <c r="K91" s="74" t="str" cm="1">
        <f t="array" ref="K91">IF(G91&lt;&gt;"",_xlfn.TEXTJOIN(";",TRUE,
CONCATENATE(A91,"$",H91),
IF(E91="","",IF(I91&lt;&gt;0,CONCATENATE(A91,"$",J91,"--",_xlfn.TEXTSPLIT(E91,";",TRUE,FALSE)),CONCATENATE(A91,"$",_xlfn.TEXTSPLIT(E91,";",TRUE,FALSE))))),"")</f>
        <v>AOM_002339$Crop Byproduct--Cereal ByProducts--Sorghum--Sorghum Husk;AOM_002339$Crop Byproduct--Cereal ByProducts--Sorghum--Milo Husk;AOM_002339$Crop Byproduct--Cereal ByProducts--Sorghum-- Broomcorn Husk;AOM_002339$Crop Byproduct--Cereal ByProducts--Sorghum--Sorghum bicolor Husk</v>
      </c>
      <c r="L91" s="75"/>
      <c r="M91" s="75" t="str" cm="1">
        <f t="array" ref="M91">IF(L91&lt;&gt;"",_xlfn.TEXTSPLIT(L91, "$"),"")</f>
        <v/>
      </c>
      <c r="N91" s="75"/>
      <c r="O91" s="75" t="str" cm="1">
        <f t="array" ref="O91">IF(L91&lt;&gt;"",_xlfn.CHOOSECOLS(_xlfn.TEXTSPLIT(N91,"--"),1),"")</f>
        <v/>
      </c>
      <c r="P91" s="75" t="str" cm="1">
        <f t="array" ref="P91">IF(L91&lt;&gt;"",IFERROR(_xlfn.CHOOSECOLS(_xlfn.TEXTSPLIT(N91,"--"),2),""),"")</f>
        <v/>
      </c>
      <c r="Q91" s="75" t="str">
        <f t="shared" si="12"/>
        <v/>
      </c>
    </row>
    <row r="92" spans="1:17" ht="15.95" thickBot="1">
      <c r="A92" s="76" t="str">
        <v>AOM_000581</v>
      </c>
      <c r="B92" s="76" t="str">
        <v>Sorghum Straw</v>
      </c>
      <c r="C92" s="76" t="str">
        <v>Milo Straw; Broomcorn Straw; Sorghum Threshed Tops</v>
      </c>
      <c r="D92" s="76" t="str">
        <v>Sorghum bicolor Straw</v>
      </c>
      <c r="E92" s="76" t="str">
        <f t="shared" si="8"/>
        <v>Milo Straw; Broomcorn Straw; Sorghum Threshed Tops;Sorghum bicolor Straw</v>
      </c>
      <c r="F92" s="76" t="str">
        <v>Management--Livestock Management--Feed Characteristic--Feed Composition--Feed Ingredient--Crop Byproduct--Cereal ByProducts--Sorghum--Sorghum Straw--</v>
      </c>
      <c r="G92" s="74" t="str" cm="1">
        <f t="array" ref="G92">IFERROR(SUBSTITUTE(_xlfn.CHOOSECOLS(_xlfn.TEXTSPLIT(_xlfn.TEXTJOIN("|",,F92),"Feed Ingredient--","|",TRUE),2),"----",""),"")</f>
        <v>Crop Byproduct--Cereal ByProducts--Sorghum--Sorghum Straw--</v>
      </c>
      <c r="H92" s="74" t="str">
        <f t="shared" si="9"/>
        <v>Crop Byproduct--Cereal ByProducts--Sorghum--Sorghum Straw</v>
      </c>
      <c r="I92" s="74">
        <f t="shared" si="10"/>
        <v>3</v>
      </c>
      <c r="J92" s="74" t="str">
        <f t="shared" si="11"/>
        <v>Crop Byproduct--Cereal ByProducts--Sorghum</v>
      </c>
      <c r="K92" s="74" t="str" cm="1">
        <f t="array" ref="K92">IF(G92&lt;&gt;"",_xlfn.TEXTJOIN(";",TRUE,
CONCATENATE(A92,"$",H92),
IF(E92="","",IF(I92&lt;&gt;0,CONCATENATE(A92,"$",J92,"--",_xlfn.TEXTSPLIT(E92,";",TRUE,FALSE)),CONCATENATE(A92,"$",_xlfn.TEXTSPLIT(E92,";",TRUE,FALSE))))),"")</f>
        <v>AOM_000581$Crop Byproduct--Cereal ByProducts--Sorghum--Sorghum Straw;AOM_000581$Crop Byproduct--Cereal ByProducts--Sorghum--Milo Straw;AOM_000581$Crop Byproduct--Cereal ByProducts--Sorghum-- Broomcorn Straw;AOM_000581$Crop Byproduct--Cereal ByProducts--Sorghum-- Sorghum Threshed Tops;AOM_000581$Crop Byproduct--Cereal ByProducts--Sorghum--Sorghum bicolor Straw</v>
      </c>
      <c r="L92" s="76"/>
      <c r="M92" s="76" t="str" cm="1">
        <f t="array" ref="M92">IF(L92&lt;&gt;"",_xlfn.TEXTSPLIT(L92, "$"),"")</f>
        <v/>
      </c>
      <c r="N92" s="76"/>
      <c r="O92" s="76" t="str" cm="1">
        <f t="array" ref="O92">IF(L92&lt;&gt;"",_xlfn.CHOOSECOLS(_xlfn.TEXTSPLIT(N92,"--"),1),"")</f>
        <v/>
      </c>
      <c r="P92" s="76" t="str" cm="1">
        <f t="array" ref="P92">IF(L92&lt;&gt;"",IFERROR(_xlfn.CHOOSECOLS(_xlfn.TEXTSPLIT(N92,"--"),2),""),"")</f>
        <v/>
      </c>
      <c r="Q92" s="76" t="str">
        <f t="shared" si="12"/>
        <v/>
      </c>
    </row>
    <row r="93" spans="1:17" ht="15.95" thickBot="1">
      <c r="A93" s="75" t="str">
        <v>AOM_001892</v>
      </c>
      <c r="B93" s="75" t="str">
        <v>Sorghum Threshed Top</v>
      </c>
      <c r="C93" s="75" t="str">
        <v/>
      </c>
      <c r="D93" s="75" t="str">
        <v>Sorghum sudanense Threshed Top</v>
      </c>
      <c r="E93" s="75" t="str">
        <f t="shared" si="8"/>
        <v>Sorghum sudanense Threshed Top</v>
      </c>
      <c r="F93" s="75" t="str">
        <v>Management--Livestock Management--Feed Characteristic--Feed Composition--Feed Ingredient--Crop Byproduct--Cereal ByProducts--Sorghum--Sorghum Threshed Top--</v>
      </c>
      <c r="G93" s="74" t="str" cm="1">
        <f t="array" ref="G93">IFERROR(SUBSTITUTE(_xlfn.CHOOSECOLS(_xlfn.TEXTSPLIT(_xlfn.TEXTJOIN("|",,F93),"Feed Ingredient--","|",TRUE),2),"----",""),"")</f>
        <v>Crop Byproduct--Cereal ByProducts--Sorghum--Sorghum Threshed Top--</v>
      </c>
      <c r="H93" s="74" t="str">
        <f t="shared" si="9"/>
        <v>Crop Byproduct--Cereal ByProducts--Sorghum--Sorghum Threshed Top</v>
      </c>
      <c r="I93" s="74">
        <f t="shared" si="10"/>
        <v>3</v>
      </c>
      <c r="J93" s="74" t="str">
        <f t="shared" si="11"/>
        <v>Crop Byproduct--Cereal ByProducts--Sorghum</v>
      </c>
      <c r="K93" s="74" t="str" cm="1">
        <f t="array" ref="K93">IF(G93&lt;&gt;"",_xlfn.TEXTJOIN(";",TRUE,
CONCATENATE(A93,"$",H93),
IF(E93="","",IF(I93&lt;&gt;0,CONCATENATE(A93,"$",J93,"--",_xlfn.TEXTSPLIT(E93,";",TRUE,FALSE)),CONCATENATE(A93,"$",_xlfn.TEXTSPLIT(E93,";",TRUE,FALSE))))),"")</f>
        <v>AOM_001892$Crop Byproduct--Cereal ByProducts--Sorghum--Sorghum Threshed Top;AOM_001892$Crop Byproduct--Cereal ByProducts--Sorghum--Sorghum sudanense Threshed Top</v>
      </c>
      <c r="L93" s="75"/>
      <c r="M93" s="75" t="str" cm="1">
        <f t="array" ref="M93">IF(L93&lt;&gt;"",_xlfn.TEXTSPLIT(L93, "$"),"")</f>
        <v/>
      </c>
      <c r="N93" s="75"/>
      <c r="O93" s="75" t="str" cm="1">
        <f t="array" ref="O93">IF(L93&lt;&gt;"",_xlfn.CHOOSECOLS(_xlfn.TEXTSPLIT(N93,"--"),1),"")</f>
        <v/>
      </c>
      <c r="P93" s="75" t="str" cm="1">
        <f t="array" ref="P93">IF(L93&lt;&gt;"",IFERROR(_xlfn.CHOOSECOLS(_xlfn.TEXTSPLIT(N93,"--"),2),""),"")</f>
        <v/>
      </c>
      <c r="Q93" s="75" t="str">
        <f t="shared" si="12"/>
        <v/>
      </c>
    </row>
    <row r="94" spans="1:17" ht="15.95" thickBot="1">
      <c r="A94" s="76" t="str">
        <v>AOM_006006</v>
      </c>
      <c r="B94" s="76" t="str">
        <v>Tata</v>
      </c>
      <c r="C94" s="76" t="str">
        <v/>
      </c>
      <c r="D94" s="76" t="str">
        <v>Colocasia esculenta</v>
      </c>
      <c r="E94" s="76" t="str">
        <f t="shared" si="8"/>
        <v>Colocasia esculenta</v>
      </c>
      <c r="F94" s="76" t="str">
        <v>Management--Livestock Management--Feed Characteristic--Feed Composition--Feed Ingredient--Crop Byproduct--Cereal ByProducts--Tata----</v>
      </c>
      <c r="G94" s="74" t="str" cm="1">
        <f t="array" ref="G94">IFERROR(SUBSTITUTE(_xlfn.CHOOSECOLS(_xlfn.TEXTSPLIT(_xlfn.TEXTJOIN("|",,F94),"Feed Ingredient--","|",TRUE),2),"----",""),"")</f>
        <v>Crop Byproduct--Cereal ByProducts--Tata</v>
      </c>
      <c r="H94" s="74" t="str">
        <f t="shared" si="9"/>
        <v>Crop Byproduct--Cereal ByProducts--Tata</v>
      </c>
      <c r="I94" s="74">
        <f t="shared" si="10"/>
        <v>2</v>
      </c>
      <c r="J94" s="74" t="str">
        <f t="shared" si="11"/>
        <v>Crop Byproduct--Cereal ByProducts</v>
      </c>
      <c r="K94" s="74" t="str" cm="1">
        <f t="array" ref="K94">IF(G94&lt;&gt;"",_xlfn.TEXTJOIN(";",TRUE,
CONCATENATE(A94,"$",H94),
IF(E94="","",IF(I94&lt;&gt;0,CONCATENATE(A94,"$",J94,"--",_xlfn.TEXTSPLIT(E94,";",TRUE,FALSE)),CONCATENATE(A94,"$",_xlfn.TEXTSPLIT(E94,";",TRUE,FALSE))))),"")</f>
        <v>AOM_006006$Crop Byproduct--Cereal ByProducts--Tata;AOM_006006$Crop Byproduct--Cereal ByProducts--Colocasia esculenta</v>
      </c>
      <c r="L94" s="76"/>
      <c r="M94" s="76" t="str" cm="1">
        <f t="array" ref="M94">IF(L94&lt;&gt;"",_xlfn.TEXTSPLIT(L94, "$"),"")</f>
        <v/>
      </c>
      <c r="N94" s="76"/>
      <c r="O94" s="76" t="str" cm="1">
        <f t="array" ref="O94">IF(L94&lt;&gt;"",_xlfn.CHOOSECOLS(_xlfn.TEXTSPLIT(N94,"--"),1),"")</f>
        <v/>
      </c>
      <c r="P94" s="76" t="str" cm="1">
        <f t="array" ref="P94">IF(L94&lt;&gt;"",IFERROR(_xlfn.CHOOSECOLS(_xlfn.TEXTSPLIT(N94,"--"),2),""),"")</f>
        <v/>
      </c>
      <c r="Q94" s="76" t="str">
        <f t="shared" si="12"/>
        <v/>
      </c>
    </row>
    <row r="95" spans="1:17" ht="15.95" thickBot="1">
      <c r="A95" s="75" t="str">
        <v>AOM_003102</v>
      </c>
      <c r="B95" s="75" t="str">
        <v>Teff Straw</v>
      </c>
      <c r="C95" s="75" t="str">
        <v/>
      </c>
      <c r="D95" s="75" t="str">
        <v/>
      </c>
      <c r="E95" s="75" t="str">
        <f t="shared" si="8"/>
        <v/>
      </c>
      <c r="F95" s="75" t="str">
        <v>Management--Livestock Management--Feed Characteristic--Feed Composition--Feed Ingredient--Crop Byproduct--Cereal ByProducts--Teff--Teff Straw--</v>
      </c>
      <c r="G95" s="74" t="str" cm="1">
        <f t="array" ref="G95">IFERROR(SUBSTITUTE(_xlfn.CHOOSECOLS(_xlfn.TEXTSPLIT(_xlfn.TEXTJOIN("|",,F95),"Feed Ingredient--","|",TRUE),2),"----",""),"")</f>
        <v>Crop Byproduct--Cereal ByProducts--Teff--Teff Straw--</v>
      </c>
      <c r="H95" s="74" t="str">
        <f t="shared" si="9"/>
        <v>Crop Byproduct--Cereal ByProducts--Teff--Teff Straw</v>
      </c>
      <c r="I95" s="74">
        <f t="shared" si="10"/>
        <v>3</v>
      </c>
      <c r="J95" s="74" t="str">
        <f t="shared" si="11"/>
        <v>Crop Byproduct--Cereal ByProducts--Teff</v>
      </c>
      <c r="K95" s="74" t="str" cm="1">
        <f t="array" ref="K95">IF(G95&lt;&gt;"",_xlfn.TEXTJOIN(";",TRUE,
CONCATENATE(A95,"$",H95),
IF(E95="","",IF(I95&lt;&gt;0,CONCATENATE(A95,"$",J95,"--",_xlfn.TEXTSPLIT(E95,";",TRUE,FALSE)),CONCATENATE(A95,"$",_xlfn.TEXTSPLIT(E95,";",TRUE,FALSE))))),"")</f>
        <v>AOM_003102$Crop Byproduct--Cereal ByProducts--Teff--Teff Straw</v>
      </c>
      <c r="L95" s="75"/>
      <c r="M95" s="75" t="str" cm="1">
        <f t="array" ref="M95">IF(L95&lt;&gt;"",_xlfn.TEXTSPLIT(L95, "$"),"")</f>
        <v/>
      </c>
      <c r="N95" s="75"/>
      <c r="O95" s="75" t="str" cm="1">
        <f t="array" ref="O95">IF(L95&lt;&gt;"",_xlfn.CHOOSECOLS(_xlfn.TEXTSPLIT(N95,"--"),1),"")</f>
        <v/>
      </c>
      <c r="P95" s="75" t="str" cm="1">
        <f t="array" ref="P95">IF(L95&lt;&gt;"",IFERROR(_xlfn.CHOOSECOLS(_xlfn.TEXTSPLIT(N95,"--"),2),""),"")</f>
        <v/>
      </c>
      <c r="Q95" s="75" t="str">
        <f t="shared" si="12"/>
        <v/>
      </c>
    </row>
    <row r="96" spans="1:17" ht="15.95" thickBot="1">
      <c r="A96" s="76" t="str">
        <v>AOM_006199</v>
      </c>
      <c r="B96" s="76" t="str">
        <v>Teff</v>
      </c>
      <c r="C96" s="76" t="str">
        <v/>
      </c>
      <c r="D96" s="76" t="str">
        <v>Tectona grandis</v>
      </c>
      <c r="E96" s="76" t="str">
        <f t="shared" si="8"/>
        <v>Tectona grandis</v>
      </c>
      <c r="F96" s="76" t="str">
        <v>Management--Livestock Management--Feed Characteristic--Feed Composition--Feed Ingredient--Crop Byproduct--Cereal ByProducts--Teff----</v>
      </c>
      <c r="G96" s="74" t="str" cm="1">
        <f t="array" ref="G96">IFERROR(SUBSTITUTE(_xlfn.CHOOSECOLS(_xlfn.TEXTSPLIT(_xlfn.TEXTJOIN("|",,F96),"Feed Ingredient--","|",TRUE),2),"----",""),"")</f>
        <v>Crop Byproduct--Cereal ByProducts--Teff</v>
      </c>
      <c r="H96" s="74" t="str">
        <f t="shared" si="9"/>
        <v>Crop Byproduct--Cereal ByProducts--Teff</v>
      </c>
      <c r="I96" s="74">
        <f t="shared" si="10"/>
        <v>2</v>
      </c>
      <c r="J96" s="74" t="str">
        <f t="shared" si="11"/>
        <v>Crop Byproduct--Cereal ByProducts</v>
      </c>
      <c r="K96" s="74" t="str" cm="1">
        <f t="array" ref="K96">IF(G96&lt;&gt;"",_xlfn.TEXTJOIN(";",TRUE,
CONCATENATE(A96,"$",H96),
IF(E96="","",IF(I96&lt;&gt;0,CONCATENATE(A96,"$",J96,"--",_xlfn.TEXTSPLIT(E96,";",TRUE,FALSE)),CONCATENATE(A96,"$",_xlfn.TEXTSPLIT(E96,";",TRUE,FALSE))))),"")</f>
        <v>AOM_006199$Crop Byproduct--Cereal ByProducts--Teff;AOM_006199$Crop Byproduct--Cereal ByProducts--Tectona grandis</v>
      </c>
      <c r="L96" s="76"/>
      <c r="M96" s="76" t="str" cm="1">
        <f t="array" ref="M96">IF(L96&lt;&gt;"",_xlfn.TEXTSPLIT(L96, "$"),"")</f>
        <v/>
      </c>
      <c r="N96" s="76"/>
      <c r="O96" s="76" t="str" cm="1">
        <f t="array" ref="O96">IF(L96&lt;&gt;"",_xlfn.CHOOSECOLS(_xlfn.TEXTSPLIT(N96,"--"),1),"")</f>
        <v/>
      </c>
      <c r="P96" s="76" t="str" cm="1">
        <f t="array" ref="P96">IF(L96&lt;&gt;"",IFERROR(_xlfn.CHOOSECOLS(_xlfn.TEXTSPLIT(N96,"--"),2),""),"")</f>
        <v/>
      </c>
      <c r="Q96" s="76" t="str">
        <f t="shared" si="12"/>
        <v/>
      </c>
    </row>
    <row r="97" spans="1:17" ht="15.95" thickBot="1">
      <c r="A97" s="75" t="str">
        <v>AOM_000563</v>
      </c>
      <c r="B97" s="75" t="str">
        <v>Unspecified Bran</v>
      </c>
      <c r="C97" s="75" t="str">
        <v/>
      </c>
      <c r="D97" s="75" t="str">
        <v>Ulva rigida</v>
      </c>
      <c r="E97" s="75" t="str">
        <f t="shared" si="8"/>
        <v>Ulva rigida</v>
      </c>
      <c r="F97" s="75" t="str">
        <v>Management--Livestock Management--Feed Characteristic--Feed Composition--Feed Ingredient--Crop Byproduct--Cereal ByProducts--Unspecified Bran----</v>
      </c>
      <c r="G97" s="74" t="str" cm="1">
        <f t="array" ref="G97">IFERROR(SUBSTITUTE(_xlfn.CHOOSECOLS(_xlfn.TEXTSPLIT(_xlfn.TEXTJOIN("|",,F97),"Feed Ingredient--","|",TRUE),2),"----",""),"")</f>
        <v>Crop Byproduct--Cereal ByProducts--Unspecified Bran</v>
      </c>
      <c r="H97" s="74" t="str">
        <f t="shared" si="9"/>
        <v>Crop Byproduct--Cereal ByProducts--Unspecified Bran</v>
      </c>
      <c r="I97" s="74">
        <f t="shared" si="10"/>
        <v>2</v>
      </c>
      <c r="J97" s="74" t="str">
        <f t="shared" si="11"/>
        <v>Crop Byproduct--Cereal ByProducts</v>
      </c>
      <c r="K97" s="74" t="str" cm="1">
        <f t="array" ref="K97">IF(G97&lt;&gt;"",_xlfn.TEXTJOIN(";",TRUE,
CONCATENATE(A97,"$",H97),
IF(E97="","",IF(I97&lt;&gt;0,CONCATENATE(A97,"$",J97,"--",_xlfn.TEXTSPLIT(E97,";",TRUE,FALSE)),CONCATENATE(A97,"$",_xlfn.TEXTSPLIT(E97,";",TRUE,FALSE))))),"")</f>
        <v>AOM_000563$Crop Byproduct--Cereal ByProducts--Unspecified Bran;AOM_000563$Crop Byproduct--Cereal ByProducts--Ulva rigida</v>
      </c>
      <c r="L97" s="75"/>
      <c r="M97" s="75" t="str" cm="1">
        <f t="array" ref="M97">IF(L97&lt;&gt;"",_xlfn.TEXTSPLIT(L97, "$"),"")</f>
        <v/>
      </c>
      <c r="N97" s="75"/>
      <c r="O97" s="75" t="str" cm="1">
        <f t="array" ref="O97">IF(L97&lt;&gt;"",_xlfn.CHOOSECOLS(_xlfn.TEXTSPLIT(N97,"--"),1),"")</f>
        <v/>
      </c>
      <c r="P97" s="75" t="str" cm="1">
        <f t="array" ref="P97">IF(L97&lt;&gt;"",IFERROR(_xlfn.CHOOSECOLS(_xlfn.TEXTSPLIT(N97,"--"),2),""),"")</f>
        <v/>
      </c>
      <c r="Q97" s="75" t="str">
        <f t="shared" si="12"/>
        <v/>
      </c>
    </row>
    <row r="98" spans="1:17" ht="15.95" thickBot="1">
      <c r="A98" s="76" t="str">
        <v>AOM_006222</v>
      </c>
      <c r="B98" s="76" t="str">
        <v>Unspecified Forage</v>
      </c>
      <c r="C98" s="76" t="str">
        <v/>
      </c>
      <c r="D98" s="76" t="str">
        <v/>
      </c>
      <c r="E98" s="76" t="str">
        <f t="shared" si="8"/>
        <v/>
      </c>
      <c r="F98" s="76" t="str">
        <v>Management--Livestock Management--Feed Characteristic--Feed Composition--Feed Ingredient--Crop Byproduct--Cereal ByProducts--Unspecified Forage----</v>
      </c>
      <c r="G98" s="74" t="str" cm="1">
        <f t="array" ref="G98">IFERROR(SUBSTITUTE(_xlfn.CHOOSECOLS(_xlfn.TEXTSPLIT(_xlfn.TEXTJOIN("|",,F98),"Feed Ingredient--","|",TRUE),2),"----",""),"")</f>
        <v>Crop Byproduct--Cereal ByProducts--Unspecified Forage</v>
      </c>
      <c r="H98" s="74" t="str">
        <f t="shared" si="9"/>
        <v>Crop Byproduct--Cereal ByProducts--Unspecified Forage</v>
      </c>
      <c r="I98" s="74">
        <f t="shared" si="10"/>
        <v>2</v>
      </c>
      <c r="J98" s="74" t="str">
        <f t="shared" si="11"/>
        <v>Crop Byproduct--Cereal ByProducts</v>
      </c>
      <c r="K98" s="74" t="str" cm="1">
        <f t="array" ref="K98">IF(G98&lt;&gt;"",_xlfn.TEXTJOIN(";",TRUE,
CONCATENATE(A98,"$",H98),
IF(E98="","",IF(I98&lt;&gt;0,CONCATENATE(A98,"$",J98,"--",_xlfn.TEXTSPLIT(E98,";",TRUE,FALSE)),CONCATENATE(A98,"$",_xlfn.TEXTSPLIT(E98,";",TRUE,FALSE))))),"")</f>
        <v>AOM_006222$Crop Byproduct--Cereal ByProducts--Unspecified Forage</v>
      </c>
      <c r="L98" s="76"/>
      <c r="M98" s="76" t="str" cm="1">
        <f t="array" ref="M98">IF(L98&lt;&gt;"",_xlfn.TEXTSPLIT(L98, "$"),"")</f>
        <v/>
      </c>
      <c r="N98" s="76"/>
      <c r="O98" s="76" t="str" cm="1">
        <f t="array" ref="O98">IF(L98&lt;&gt;"",_xlfn.CHOOSECOLS(_xlfn.TEXTSPLIT(N98,"--"),1),"")</f>
        <v/>
      </c>
      <c r="P98" s="76" t="str" cm="1">
        <f t="array" ref="P98">IF(L98&lt;&gt;"",IFERROR(_xlfn.CHOOSECOLS(_xlfn.TEXTSPLIT(N98,"--"),2),""),"")</f>
        <v/>
      </c>
      <c r="Q98" s="76" t="str">
        <f t="shared" si="12"/>
        <v/>
      </c>
    </row>
    <row r="99" spans="1:17" ht="15.95" thickBot="1">
      <c r="A99" s="75" t="str">
        <v>AOM_001807</v>
      </c>
      <c r="B99" s="75" t="str">
        <v>Unspecified Silage</v>
      </c>
      <c r="C99" s="75" t="str">
        <v/>
      </c>
      <c r="D99" s="75" t="str">
        <v/>
      </c>
      <c r="E99" s="75" t="str">
        <f t="shared" si="8"/>
        <v/>
      </c>
      <c r="F99" s="75" t="str">
        <v>Management--Livestock Management--Feed Characteristic--Feed Composition--Feed Ingredient--Crop Byproduct--Cereal ByProducts--Unspecified Silage----</v>
      </c>
      <c r="G99" s="74" t="str" cm="1">
        <f t="array" ref="G99">IFERROR(SUBSTITUTE(_xlfn.CHOOSECOLS(_xlfn.TEXTSPLIT(_xlfn.TEXTJOIN("|",,F99),"Feed Ingredient--","|",TRUE),2),"----",""),"")</f>
        <v>Crop Byproduct--Cereal ByProducts--Unspecified Silage</v>
      </c>
      <c r="H99" s="74" t="str">
        <f t="shared" si="9"/>
        <v>Crop Byproduct--Cereal ByProducts--Unspecified Silage</v>
      </c>
      <c r="I99" s="74">
        <f t="shared" si="10"/>
        <v>2</v>
      </c>
      <c r="J99" s="74" t="str">
        <f t="shared" si="11"/>
        <v>Crop Byproduct--Cereal ByProducts</v>
      </c>
      <c r="K99" s="74" t="str" cm="1">
        <f t="array" ref="K99">IF(G99&lt;&gt;"",_xlfn.TEXTJOIN(";",TRUE,
CONCATENATE(A99,"$",H99),
IF(E99="","",IF(I99&lt;&gt;0,CONCATENATE(A99,"$",J99,"--",_xlfn.TEXTSPLIT(E99,";",TRUE,FALSE)),CONCATENATE(A99,"$",_xlfn.TEXTSPLIT(E99,";",TRUE,FALSE))))),"")</f>
        <v>AOM_001807$Crop Byproduct--Cereal ByProducts--Unspecified Silage</v>
      </c>
      <c r="L99" s="75"/>
      <c r="M99" s="75" t="str" cm="1">
        <f t="array" ref="M99">IF(L99&lt;&gt;"",_xlfn.TEXTSPLIT(L99, "$"),"")</f>
        <v/>
      </c>
      <c r="N99" s="75"/>
      <c r="O99" s="75" t="str" cm="1">
        <f t="array" ref="O99">IF(L99&lt;&gt;"",_xlfn.CHOOSECOLS(_xlfn.TEXTSPLIT(N99,"--"),1),"")</f>
        <v/>
      </c>
      <c r="P99" s="75" t="str" cm="1">
        <f t="array" ref="P99">IF(L99&lt;&gt;"",IFERROR(_xlfn.CHOOSECOLS(_xlfn.TEXTSPLIT(N99,"--"),2),""),"")</f>
        <v/>
      </c>
      <c r="Q99" s="75" t="str">
        <f t="shared" si="12"/>
        <v/>
      </c>
    </row>
    <row r="100" spans="1:17" ht="15.95" thickBot="1">
      <c r="A100" s="76" t="str">
        <v>AOM_000582</v>
      </c>
      <c r="B100" s="76" t="str">
        <v>Unspecified Straw</v>
      </c>
      <c r="C100" s="76" t="str">
        <v/>
      </c>
      <c r="D100" s="76" t="str">
        <v/>
      </c>
      <c r="E100" s="76" t="str">
        <f t="shared" si="8"/>
        <v/>
      </c>
      <c r="F100" s="76" t="str">
        <v>Management--Livestock Management--Feed Characteristic--Feed Composition--Feed Ingredient--Crop Byproduct--Cereal ByProducts--Unspecified Straw----</v>
      </c>
      <c r="G100" s="74" t="str" cm="1">
        <f t="array" ref="G100">IFERROR(SUBSTITUTE(_xlfn.CHOOSECOLS(_xlfn.TEXTSPLIT(_xlfn.TEXTJOIN("|",,F100),"Feed Ingredient--","|",TRUE),2),"----",""),"")</f>
        <v>Crop Byproduct--Cereal ByProducts--Unspecified Straw</v>
      </c>
      <c r="H100" s="74" t="str">
        <f t="shared" si="9"/>
        <v>Crop Byproduct--Cereal ByProducts--Unspecified Straw</v>
      </c>
      <c r="I100" s="74">
        <f t="shared" si="10"/>
        <v>2</v>
      </c>
      <c r="J100" s="74" t="str">
        <f t="shared" si="11"/>
        <v>Crop Byproduct--Cereal ByProducts</v>
      </c>
      <c r="K100" s="74" t="str" cm="1">
        <f t="array" ref="K100">IF(G100&lt;&gt;"",_xlfn.TEXTJOIN(";",TRUE,
CONCATENATE(A100,"$",H100),
IF(E100="","",IF(I100&lt;&gt;0,CONCATENATE(A100,"$",J100,"--",_xlfn.TEXTSPLIT(E100,";",TRUE,FALSE)),CONCATENATE(A100,"$",_xlfn.TEXTSPLIT(E100,";",TRUE,FALSE))))),"")</f>
        <v>AOM_000582$Crop Byproduct--Cereal ByProducts--Unspecified Straw</v>
      </c>
      <c r="L100" s="76"/>
      <c r="M100" s="76" t="str" cm="1">
        <f t="array" ref="M100">IF(L100&lt;&gt;"",_xlfn.TEXTSPLIT(L100, "$"),"")</f>
        <v/>
      </c>
      <c r="N100" s="76"/>
      <c r="O100" s="76" t="str" cm="1">
        <f t="array" ref="O100">IF(L100&lt;&gt;"",_xlfn.CHOOSECOLS(_xlfn.TEXTSPLIT(N100,"--"),1),"")</f>
        <v/>
      </c>
      <c r="P100" s="76" t="str" cm="1">
        <f t="array" ref="P100">IF(L100&lt;&gt;"",IFERROR(_xlfn.CHOOSECOLS(_xlfn.TEXTSPLIT(N100,"--"),2),""),"")</f>
        <v/>
      </c>
      <c r="Q100" s="76" t="str">
        <f t="shared" si="12"/>
        <v/>
      </c>
    </row>
    <row r="101" spans="1:17" ht="15.95" thickBot="1">
      <c r="A101" s="75" t="str">
        <v>AOM_000586</v>
      </c>
      <c r="B101" s="75" t="str">
        <v>Wheat Bran Remoulage</v>
      </c>
      <c r="C101" s="75" t="str">
        <v/>
      </c>
      <c r="D101" s="75" t="str">
        <v>Triticum aestivum Bran Remoulage</v>
      </c>
      <c r="E101" s="75" t="str">
        <f t="shared" si="8"/>
        <v>Triticum aestivum Bran Remoulage</v>
      </c>
      <c r="F101" s="75" t="str">
        <v>Management--Livestock Management--Feed Characteristic--Feed Composition--Feed Ingredient--Crop Byproduct--Cereal ByProducts--Wheat--Wheat Bran--Wheat Bran Remoulage</v>
      </c>
      <c r="G101" s="74" t="str" cm="1">
        <f t="array" ref="G101">IFERROR(SUBSTITUTE(_xlfn.CHOOSECOLS(_xlfn.TEXTSPLIT(_xlfn.TEXTJOIN("|",,F101),"Feed Ingredient--","|",TRUE),2),"----",""),"")</f>
        <v>Crop Byproduct--Cereal ByProducts--Wheat--Wheat Bran--Wheat Bran Remoulage</v>
      </c>
      <c r="H101" s="74" t="str">
        <f t="shared" si="9"/>
        <v>Crop Byproduct--Cereal ByProducts--Wheat--Wheat Bran--Wheat Bran Remoulage</v>
      </c>
      <c r="I101" s="74">
        <f t="shared" si="10"/>
        <v>4</v>
      </c>
      <c r="J101" s="74" t="str">
        <f t="shared" si="11"/>
        <v>Crop Byproduct--Cereal ByProducts--Wheat--Wheat Bran</v>
      </c>
      <c r="K101" s="74" t="str" cm="1">
        <f t="array" ref="K101">IF(G101&lt;&gt;"",_xlfn.TEXTJOIN(";",TRUE,
CONCATENATE(A101,"$",H101),
IF(E101="","",IF(I101&lt;&gt;0,CONCATENATE(A101,"$",J101,"--",_xlfn.TEXTSPLIT(E101,";",TRUE,FALSE)),CONCATENATE(A101,"$",_xlfn.TEXTSPLIT(E101,";",TRUE,FALSE))))),"")</f>
        <v>AOM_000586$Crop Byproduct--Cereal ByProducts--Wheat--Wheat Bran--Wheat Bran Remoulage;AOM_000586$Crop Byproduct--Cereal ByProducts--Wheat--Wheat Bran--Triticum aestivum Bran Remoulage</v>
      </c>
      <c r="L101" s="75"/>
      <c r="M101" s="75" t="str" cm="1">
        <f t="array" ref="M101">IF(L101&lt;&gt;"",_xlfn.TEXTSPLIT(L101, "$"),"")</f>
        <v/>
      </c>
      <c r="N101" s="75"/>
      <c r="O101" s="75" t="str" cm="1">
        <f t="array" ref="O101">IF(L101&lt;&gt;"",_xlfn.CHOOSECOLS(_xlfn.TEXTSPLIT(N101,"--"),1),"")</f>
        <v/>
      </c>
      <c r="P101" s="75" t="str" cm="1">
        <f t="array" ref="P101">IF(L101&lt;&gt;"",IFERROR(_xlfn.CHOOSECOLS(_xlfn.TEXTSPLIT(N101,"--"),2),""),"")</f>
        <v/>
      </c>
      <c r="Q101" s="75" t="str">
        <f t="shared" si="12"/>
        <v/>
      </c>
    </row>
    <row r="102" spans="1:17" ht="15.95" thickBot="1">
      <c r="A102" s="76" t="str">
        <v>AOM_000585</v>
      </c>
      <c r="B102" s="76" t="str">
        <v>Wheat Bran</v>
      </c>
      <c r="C102" s="76" t="str">
        <v>Wheat Pollard</v>
      </c>
      <c r="D102" s="76" t="str">
        <v>Triticum aestivum Bran</v>
      </c>
      <c r="E102" s="76" t="str">
        <f t="shared" si="8"/>
        <v>Wheat Pollard;Triticum aestivum Bran</v>
      </c>
      <c r="F102" s="76" t="str">
        <v>Management--Livestock Management--Feed Characteristic--Feed Composition--Feed Ingredient--Crop Byproduct--Cereal ByProducts--Wheat--Wheat Bran--</v>
      </c>
      <c r="G102" s="74" t="str" cm="1">
        <f t="array" ref="G102">IFERROR(SUBSTITUTE(_xlfn.CHOOSECOLS(_xlfn.TEXTSPLIT(_xlfn.TEXTJOIN("|",,F102),"Feed Ingredient--","|",TRUE),2),"----",""),"")</f>
        <v>Crop Byproduct--Cereal ByProducts--Wheat--Wheat Bran--</v>
      </c>
      <c r="H102" s="74" t="str">
        <f t="shared" si="9"/>
        <v>Crop Byproduct--Cereal ByProducts--Wheat--Wheat Bran</v>
      </c>
      <c r="I102" s="74">
        <f t="shared" si="10"/>
        <v>3</v>
      </c>
      <c r="J102" s="74" t="str">
        <f t="shared" si="11"/>
        <v>Crop Byproduct--Cereal ByProducts--Wheat</v>
      </c>
      <c r="K102" s="74" t="str" cm="1">
        <f t="array" ref="K102">IF(G102&lt;&gt;"",_xlfn.TEXTJOIN(";",TRUE,
CONCATENATE(A102,"$",H102),
IF(E102="","",IF(I102&lt;&gt;0,CONCATENATE(A102,"$",J102,"--",_xlfn.TEXTSPLIT(E102,";",TRUE,FALSE)),CONCATENATE(A102,"$",_xlfn.TEXTSPLIT(E102,";",TRUE,FALSE))))),"")</f>
        <v>AOM_000585$Crop Byproduct--Cereal ByProducts--Wheat--Wheat Bran;AOM_000585$Crop Byproduct--Cereal ByProducts--Wheat--Wheat Pollard;AOM_000585$Crop Byproduct--Cereal ByProducts--Wheat--Triticum aestivum Bran</v>
      </c>
      <c r="L102" s="76"/>
      <c r="M102" s="76" t="str" cm="1">
        <f t="array" ref="M102">IF(L102&lt;&gt;"",_xlfn.TEXTSPLIT(L102, "$"),"")</f>
        <v/>
      </c>
      <c r="N102" s="76"/>
      <c r="O102" s="76" t="str" cm="1">
        <f t="array" ref="O102">IF(L102&lt;&gt;"",_xlfn.CHOOSECOLS(_xlfn.TEXTSPLIT(N102,"--"),1),"")</f>
        <v/>
      </c>
      <c r="P102" s="76" t="str" cm="1">
        <f t="array" ref="P102">IF(L102&lt;&gt;"",IFERROR(_xlfn.CHOOSECOLS(_xlfn.TEXTSPLIT(N102,"--"),2),""),"")</f>
        <v/>
      </c>
      <c r="Q102" s="76" t="str">
        <f t="shared" si="12"/>
        <v/>
      </c>
    </row>
    <row r="103" spans="1:17" ht="15.95" thickBot="1">
      <c r="A103" s="75" t="str">
        <v>AOM_000589</v>
      </c>
      <c r="B103" s="75" t="str">
        <v>Wheat Offal</v>
      </c>
      <c r="C103" s="75" t="str">
        <v/>
      </c>
      <c r="D103" s="75" t="str">
        <v>Triticum aestivum Offal</v>
      </c>
      <c r="E103" s="75" t="str">
        <f t="shared" si="8"/>
        <v>Triticum aestivum Offal</v>
      </c>
      <c r="F103" s="75" t="str">
        <v>Management--Livestock Management--Feed Characteristic--Feed Composition--Feed Ingredient--Crop Byproduct--Cereal ByProducts--Wheat--Wheat Offal--</v>
      </c>
      <c r="G103" s="74" t="str" cm="1">
        <f t="array" ref="G103">IFERROR(SUBSTITUTE(_xlfn.CHOOSECOLS(_xlfn.TEXTSPLIT(_xlfn.TEXTJOIN("|",,F103),"Feed Ingredient--","|",TRUE),2),"----",""),"")</f>
        <v>Crop Byproduct--Cereal ByProducts--Wheat--Wheat Offal--</v>
      </c>
      <c r="H103" s="74" t="str">
        <f t="shared" si="9"/>
        <v>Crop Byproduct--Cereal ByProducts--Wheat--Wheat Offal</v>
      </c>
      <c r="I103" s="74">
        <f t="shared" si="10"/>
        <v>3</v>
      </c>
      <c r="J103" s="74" t="str">
        <f t="shared" si="11"/>
        <v>Crop Byproduct--Cereal ByProducts--Wheat</v>
      </c>
      <c r="K103" s="74" t="str" cm="1">
        <f t="array" ref="K103">IF(G103&lt;&gt;"",_xlfn.TEXTJOIN(";",TRUE,
CONCATENATE(A103,"$",H103),
IF(E103="","",IF(I103&lt;&gt;0,CONCATENATE(A103,"$",J103,"--",_xlfn.TEXTSPLIT(E103,";",TRUE,FALSE)),CONCATENATE(A103,"$",_xlfn.TEXTSPLIT(E103,";",TRUE,FALSE))))),"")</f>
        <v>AOM_000589$Crop Byproduct--Cereal ByProducts--Wheat--Wheat Offal;AOM_000589$Crop Byproduct--Cereal ByProducts--Wheat--Triticum aestivum Offal</v>
      </c>
      <c r="L103" s="75"/>
      <c r="M103" s="75" t="str" cm="1">
        <f t="array" ref="M103">IF(L103&lt;&gt;"",_xlfn.TEXTSPLIT(L103, "$"),"")</f>
        <v/>
      </c>
      <c r="N103" s="75"/>
      <c r="O103" s="75" t="str" cm="1">
        <f t="array" ref="O103">IF(L103&lt;&gt;"",_xlfn.CHOOSECOLS(_xlfn.TEXTSPLIT(N103,"--"),1),"")</f>
        <v/>
      </c>
      <c r="P103" s="75" t="str" cm="1">
        <f t="array" ref="P103">IF(L103&lt;&gt;"",IFERROR(_xlfn.CHOOSECOLS(_xlfn.TEXTSPLIT(N103,"--"),2),""),"")</f>
        <v/>
      </c>
      <c r="Q103" s="75" t="str">
        <f t="shared" si="12"/>
        <v/>
      </c>
    </row>
    <row r="104" spans="1:17" ht="15.95" thickBot="1">
      <c r="A104" s="76" t="str">
        <v>AOM_000591</v>
      </c>
      <c r="B104" s="76" t="str">
        <v>Wheat Shorts</v>
      </c>
      <c r="C104" s="76" t="str">
        <v/>
      </c>
      <c r="D104" s="76" t="str">
        <v>Triticum aestivum Shorts</v>
      </c>
      <c r="E104" s="76" t="str">
        <f t="shared" si="8"/>
        <v>Triticum aestivum Shorts</v>
      </c>
      <c r="F104" s="76" t="str">
        <v>Management--Livestock Management--Feed Characteristic--Feed Composition--Feed Ingredient--Crop Byproduct--Cereal ByProducts--Wheat--Wheat Shorts--</v>
      </c>
      <c r="G104" s="74" t="str" cm="1">
        <f t="array" ref="G104">IFERROR(SUBSTITUTE(_xlfn.CHOOSECOLS(_xlfn.TEXTSPLIT(_xlfn.TEXTJOIN("|",,F104),"Feed Ingredient--","|",TRUE),2),"----",""),"")</f>
        <v>Crop Byproduct--Cereal ByProducts--Wheat--Wheat Shorts--</v>
      </c>
      <c r="H104" s="74" t="str">
        <f t="shared" si="9"/>
        <v>Crop Byproduct--Cereal ByProducts--Wheat--Wheat Shorts</v>
      </c>
      <c r="I104" s="74">
        <f t="shared" si="10"/>
        <v>3</v>
      </c>
      <c r="J104" s="74" t="str">
        <f t="shared" si="11"/>
        <v>Crop Byproduct--Cereal ByProducts--Wheat</v>
      </c>
      <c r="K104" s="74" t="str" cm="1">
        <f t="array" ref="K104">IF(G104&lt;&gt;"",_xlfn.TEXTJOIN(";",TRUE,
CONCATENATE(A104,"$",H104),
IF(E104="","",IF(I104&lt;&gt;0,CONCATENATE(A104,"$",J104,"--",_xlfn.TEXTSPLIT(E104,";",TRUE,FALSE)),CONCATENATE(A104,"$",_xlfn.TEXTSPLIT(E104,";",TRUE,FALSE))))),"")</f>
        <v>AOM_000591$Crop Byproduct--Cereal ByProducts--Wheat--Wheat Shorts;AOM_000591$Crop Byproduct--Cereal ByProducts--Wheat--Triticum aestivum Shorts</v>
      </c>
      <c r="L104" s="76"/>
      <c r="M104" s="76" t="str" cm="1">
        <f t="array" ref="M104">IF(L104&lt;&gt;"",_xlfn.TEXTSPLIT(L104, "$"),"")</f>
        <v/>
      </c>
      <c r="N104" s="76"/>
      <c r="O104" s="76" t="str" cm="1">
        <f t="array" ref="O104">IF(L104&lt;&gt;"",_xlfn.CHOOSECOLS(_xlfn.TEXTSPLIT(N104,"--"),1),"")</f>
        <v/>
      </c>
      <c r="P104" s="76" t="str" cm="1">
        <f t="array" ref="P104">IF(L104&lt;&gt;"",IFERROR(_xlfn.CHOOSECOLS(_xlfn.TEXTSPLIT(N104,"--"),2),""),"")</f>
        <v/>
      </c>
      <c r="Q104" s="76" t="str">
        <f t="shared" si="12"/>
        <v/>
      </c>
    </row>
    <row r="105" spans="1:17" ht="15.95" thickBot="1">
      <c r="A105" s="75" t="str">
        <v>AOM_001887</v>
      </c>
      <c r="B105" s="75" t="str">
        <v>Wheat Straw</v>
      </c>
      <c r="C105" s="75" t="str">
        <v/>
      </c>
      <c r="D105" s="75" t="str">
        <v>Triticum aestivum Straw</v>
      </c>
      <c r="E105" s="75" t="str">
        <f t="shared" si="8"/>
        <v>Triticum aestivum Straw</v>
      </c>
      <c r="F105" s="75" t="str">
        <v>Management--Livestock Management--Feed Characteristic--Feed Composition--Feed Ingredient--Crop Byproduct--Cereal ByProducts--Wheat--Wheat Straw--</v>
      </c>
      <c r="G105" s="74" t="str" cm="1">
        <f t="array" ref="G105">IFERROR(SUBSTITUTE(_xlfn.CHOOSECOLS(_xlfn.TEXTSPLIT(_xlfn.TEXTJOIN("|",,F105),"Feed Ingredient--","|",TRUE),2),"----",""),"")</f>
        <v>Crop Byproduct--Cereal ByProducts--Wheat--Wheat Straw--</v>
      </c>
      <c r="H105" s="74" t="str">
        <f t="shared" si="9"/>
        <v>Crop Byproduct--Cereal ByProducts--Wheat--Wheat Straw</v>
      </c>
      <c r="I105" s="74">
        <f t="shared" si="10"/>
        <v>3</v>
      </c>
      <c r="J105" s="74" t="str">
        <f t="shared" si="11"/>
        <v>Crop Byproduct--Cereal ByProducts--Wheat</v>
      </c>
      <c r="K105" s="74" t="str" cm="1">
        <f t="array" ref="K105">IF(G105&lt;&gt;"",_xlfn.TEXTJOIN(";",TRUE,
CONCATENATE(A105,"$",H105),
IF(E105="","",IF(I105&lt;&gt;0,CONCATENATE(A105,"$",J105,"--",_xlfn.TEXTSPLIT(E105,";",TRUE,FALSE)),CONCATENATE(A105,"$",_xlfn.TEXTSPLIT(E105,";",TRUE,FALSE))))),"")</f>
        <v>AOM_001887$Crop Byproduct--Cereal ByProducts--Wheat--Wheat Straw;AOM_001887$Crop Byproduct--Cereal ByProducts--Wheat--Triticum aestivum Straw</v>
      </c>
      <c r="L105" s="75"/>
      <c r="M105" s="75" t="str" cm="1">
        <f t="array" ref="M105">IF(L105&lt;&gt;"",_xlfn.TEXTSPLIT(L105, "$"),"")</f>
        <v/>
      </c>
      <c r="N105" s="75"/>
      <c r="O105" s="75" t="str" cm="1">
        <f t="array" ref="O105">IF(L105&lt;&gt;"",_xlfn.CHOOSECOLS(_xlfn.TEXTSPLIT(N105,"--"),1),"")</f>
        <v/>
      </c>
      <c r="P105" s="75" t="str" cm="1">
        <f t="array" ref="P105">IF(L105&lt;&gt;"",IFERROR(_xlfn.CHOOSECOLS(_xlfn.TEXTSPLIT(N105,"--"),2),""),"")</f>
        <v/>
      </c>
      <c r="Q105" s="75" t="str">
        <f t="shared" si="12"/>
        <v/>
      </c>
    </row>
    <row r="106" spans="1:17" ht="15.95" thickBot="1">
      <c r="A106" s="76" t="str">
        <v>AOM_001318</v>
      </c>
      <c r="B106" s="76" t="str">
        <v>Wheat Grain</v>
      </c>
      <c r="C106" s="76" t="str">
        <v/>
      </c>
      <c r="D106" s="76" t="str">
        <v>Triticum aestivum Grain</v>
      </c>
      <c r="E106" s="76" t="str">
        <f t="shared" si="8"/>
        <v>Triticum aestivum Grain</v>
      </c>
      <c r="F106" s="76" t="str">
        <v>Management--Livestock Management--Feed Characteristic--Feed Composition--Feed Ingredient--Crop Byproduct--Cereal Products--Wheat--Wheat Grain--</v>
      </c>
      <c r="G106" s="74" t="str" cm="1">
        <f t="array" ref="G106">IFERROR(SUBSTITUTE(_xlfn.CHOOSECOLS(_xlfn.TEXTSPLIT(_xlfn.TEXTJOIN("|",,F106),"Feed Ingredient--","|",TRUE),2),"----",""),"")</f>
        <v>Crop Byproduct--Cereal Products--Wheat--Wheat Grain--</v>
      </c>
      <c r="H106" s="74" t="str">
        <f t="shared" si="9"/>
        <v>Crop Byproduct--Cereal Products--Wheat--Wheat Grain</v>
      </c>
      <c r="I106" s="74">
        <f t="shared" si="10"/>
        <v>3</v>
      </c>
      <c r="J106" s="74" t="str">
        <f t="shared" si="11"/>
        <v>Crop Byproduct--Cereal Products--Wheat</v>
      </c>
      <c r="K106" s="74" t="str" cm="1">
        <f t="array" ref="K106">IF(G106&lt;&gt;"",_xlfn.TEXTJOIN(";",TRUE,
CONCATENATE(A106,"$",H106),
IF(E106="","",IF(I106&lt;&gt;0,CONCATENATE(A106,"$",J106,"--",_xlfn.TEXTSPLIT(E106,";",TRUE,FALSE)),CONCATENATE(A106,"$",_xlfn.TEXTSPLIT(E106,";",TRUE,FALSE))))),"")</f>
        <v>AOM_001318$Crop Byproduct--Cereal Products--Wheat--Wheat Grain;AOM_001318$Crop Byproduct--Cereal Products--Wheat--Triticum aestivum Grain</v>
      </c>
      <c r="L106" s="76"/>
      <c r="M106" s="76" t="str" cm="1">
        <f t="array" ref="M106">IF(L106&lt;&gt;"",_xlfn.TEXTSPLIT(L106, "$"),"")</f>
        <v/>
      </c>
      <c r="N106" s="76"/>
      <c r="O106" s="76" t="str" cm="1">
        <f t="array" ref="O106">IF(L106&lt;&gt;"",_xlfn.CHOOSECOLS(_xlfn.TEXTSPLIT(N106,"--"),1),"")</f>
        <v/>
      </c>
      <c r="P106" s="76" t="str" cm="1">
        <f t="array" ref="P106">IF(L106&lt;&gt;"",IFERROR(_xlfn.CHOOSECOLS(_xlfn.TEXTSPLIT(N106,"--"),2),""),"")</f>
        <v/>
      </c>
      <c r="Q106" s="76" t="str">
        <f t="shared" si="12"/>
        <v/>
      </c>
    </row>
    <row r="107" spans="1:17" ht="15.95" thickBot="1">
      <c r="A107" s="75" t="str">
        <v>AOM_000595</v>
      </c>
      <c r="B107" s="75" t="str">
        <v>Banana Leaves</v>
      </c>
      <c r="C107" s="75" t="str">
        <v/>
      </c>
      <c r="D107" s="75" t="str">
        <v>Musa  Leaves</v>
      </c>
      <c r="E107" s="75" t="str">
        <f t="shared" si="8"/>
        <v>Musa  Leaves</v>
      </c>
      <c r="F107" s="75" t="str">
        <v>Management--Livestock Management--Feed Characteristic--Feed Composition--Feed Ingredient--Crop Byproduct--Fruit ByProducts--Banana--Banana Leaves--</v>
      </c>
      <c r="G107" s="74" t="str" cm="1">
        <f t="array" ref="G107">IFERROR(SUBSTITUTE(_xlfn.CHOOSECOLS(_xlfn.TEXTSPLIT(_xlfn.TEXTJOIN("|",,F107),"Feed Ingredient--","|",TRUE),2),"----",""),"")</f>
        <v>Crop Byproduct--Fruit ByProducts--Banana--Banana Leaves--</v>
      </c>
      <c r="H107" s="74" t="str">
        <f t="shared" si="9"/>
        <v>Crop Byproduct--Fruit ByProducts--Banana--Banana Leaves</v>
      </c>
      <c r="I107" s="74">
        <f t="shared" si="10"/>
        <v>3</v>
      </c>
      <c r="J107" s="74" t="str">
        <f t="shared" si="11"/>
        <v>Crop Byproduct--Fruit ByProducts--Banana</v>
      </c>
      <c r="K107" s="74" t="str" cm="1">
        <f t="array" ref="K107">IF(G107&lt;&gt;"",_xlfn.TEXTJOIN(";",TRUE,
CONCATENATE(A107,"$",H107),
IF(E107="","",IF(I107&lt;&gt;0,CONCATENATE(A107,"$",J107,"--",_xlfn.TEXTSPLIT(E107,";",TRUE,FALSE)),CONCATENATE(A107,"$",_xlfn.TEXTSPLIT(E107,";",TRUE,FALSE))))),"")</f>
        <v>AOM_000595$Crop Byproduct--Fruit ByProducts--Banana--Banana Leaves;AOM_000595$Crop Byproduct--Fruit ByProducts--Banana--Musa  Leaves</v>
      </c>
      <c r="L107" s="75"/>
      <c r="M107" s="75" t="str" cm="1">
        <f t="array" ref="M107">IF(L107&lt;&gt;"",_xlfn.TEXTSPLIT(L107, "$"),"")</f>
        <v/>
      </c>
      <c r="N107" s="75"/>
      <c r="O107" s="75" t="str" cm="1">
        <f t="array" ref="O107">IF(L107&lt;&gt;"",_xlfn.CHOOSECOLS(_xlfn.TEXTSPLIT(N107,"--"),1),"")</f>
        <v/>
      </c>
      <c r="P107" s="75" t="str" cm="1">
        <f t="array" ref="P107">IF(L107&lt;&gt;"",IFERROR(_xlfn.CHOOSECOLS(_xlfn.TEXTSPLIT(N107,"--"),2),""),"")</f>
        <v/>
      </c>
      <c r="Q107" s="75" t="str">
        <f t="shared" si="12"/>
        <v/>
      </c>
    </row>
    <row r="108" spans="1:17" ht="15.95" thickBot="1">
      <c r="A108" s="76" t="str">
        <v>AOM_001176</v>
      </c>
      <c r="B108" s="76" t="str">
        <v>Banana Peel</v>
      </c>
      <c r="C108" s="76" t="str">
        <v/>
      </c>
      <c r="D108" s="76" t="str">
        <v>Musa  Peel</v>
      </c>
      <c r="E108" s="76" t="str">
        <f t="shared" si="8"/>
        <v>Musa  Peel</v>
      </c>
      <c r="F108" s="76" t="str">
        <v>Management--Livestock Management--Feed Characteristic--Feed Composition--Feed Ingredient--Crop Byproduct--Fruit ByProducts--Banana--Banana Peel--</v>
      </c>
      <c r="G108" s="74" t="str" cm="1">
        <f t="array" ref="G108">IFERROR(SUBSTITUTE(_xlfn.CHOOSECOLS(_xlfn.TEXTSPLIT(_xlfn.TEXTJOIN("|",,F108),"Feed Ingredient--","|",TRUE),2),"----",""),"")</f>
        <v>Crop Byproduct--Fruit ByProducts--Banana--Banana Peel--</v>
      </c>
      <c r="H108" s="74" t="str">
        <f t="shared" si="9"/>
        <v>Crop Byproduct--Fruit ByProducts--Banana--Banana Peel</v>
      </c>
      <c r="I108" s="74">
        <f t="shared" si="10"/>
        <v>3</v>
      </c>
      <c r="J108" s="74" t="str">
        <f t="shared" si="11"/>
        <v>Crop Byproduct--Fruit ByProducts--Banana</v>
      </c>
      <c r="K108" s="74" t="str" cm="1">
        <f t="array" ref="K108">IF(G108&lt;&gt;"",_xlfn.TEXTJOIN(";",TRUE,
CONCATENATE(A108,"$",H108),
IF(E108="","",IF(I108&lt;&gt;0,CONCATENATE(A108,"$",J108,"--",_xlfn.TEXTSPLIT(E108,";",TRUE,FALSE)),CONCATENATE(A108,"$",_xlfn.TEXTSPLIT(E108,";",TRUE,FALSE))))),"")</f>
        <v>AOM_001176$Crop Byproduct--Fruit ByProducts--Banana--Banana Peel;AOM_001176$Crop Byproduct--Fruit ByProducts--Banana--Musa  Peel</v>
      </c>
      <c r="L108" s="76"/>
      <c r="M108" s="76" t="str" cm="1">
        <f t="array" ref="M108">IF(L108&lt;&gt;"",_xlfn.TEXTSPLIT(L108, "$"),"")</f>
        <v/>
      </c>
      <c r="N108" s="76"/>
      <c r="O108" s="76" t="str" cm="1">
        <f t="array" ref="O108">IF(L108&lt;&gt;"",_xlfn.CHOOSECOLS(_xlfn.TEXTSPLIT(N108,"--"),1),"")</f>
        <v/>
      </c>
      <c r="P108" s="76" t="str" cm="1">
        <f t="array" ref="P108">IF(L108&lt;&gt;"",IFERROR(_xlfn.CHOOSECOLS(_xlfn.TEXTSPLIT(N108,"--"),2),""),"")</f>
        <v/>
      </c>
      <c r="Q108" s="76" t="str">
        <f t="shared" si="12"/>
        <v/>
      </c>
    </row>
    <row r="109" spans="1:17" ht="15.95" thickBot="1">
      <c r="A109" s="75" t="str">
        <v>AOM_001177</v>
      </c>
      <c r="B109" s="75" t="str">
        <v>Banana Pseudo-stem</v>
      </c>
      <c r="C109" s="75" t="str">
        <v/>
      </c>
      <c r="D109" s="75" t="str">
        <v>Musa  Pseudo-stem</v>
      </c>
      <c r="E109" s="75" t="str">
        <f t="shared" si="8"/>
        <v>Musa  Pseudo-stem</v>
      </c>
      <c r="F109" s="75" t="str">
        <v>Management--Livestock Management--Feed Characteristic--Feed Composition--Feed Ingredient--Crop Byproduct--Fruit ByProducts--Banana--Banana Pseudo-stem--</v>
      </c>
      <c r="G109" s="74" t="str" cm="1">
        <f t="array" ref="G109">IFERROR(SUBSTITUTE(_xlfn.CHOOSECOLS(_xlfn.TEXTSPLIT(_xlfn.TEXTJOIN("|",,F109),"Feed Ingredient--","|",TRUE),2),"----",""),"")</f>
        <v>Crop Byproduct--Fruit ByProducts--Banana--Banana Pseudo-stem--</v>
      </c>
      <c r="H109" s="74" t="str">
        <f t="shared" si="9"/>
        <v>Crop Byproduct--Fruit ByProducts--Banana--Banana Pseudo-stem</v>
      </c>
      <c r="I109" s="74">
        <f t="shared" si="10"/>
        <v>3</v>
      </c>
      <c r="J109" s="74" t="str">
        <f t="shared" si="11"/>
        <v>Crop Byproduct--Fruit ByProducts--Banana</v>
      </c>
      <c r="K109" s="74" t="str" cm="1">
        <f t="array" ref="K109">IF(G109&lt;&gt;"",_xlfn.TEXTJOIN(";",TRUE,
CONCATENATE(A109,"$",H109),
IF(E109="","",IF(I109&lt;&gt;0,CONCATENATE(A109,"$",J109,"--",_xlfn.TEXTSPLIT(E109,";",TRUE,FALSE)),CONCATENATE(A109,"$",_xlfn.TEXTSPLIT(E109,";",TRUE,FALSE))))),"")</f>
        <v>AOM_001177$Crop Byproduct--Fruit ByProducts--Banana--Banana Pseudo-stem;AOM_001177$Crop Byproduct--Fruit ByProducts--Banana--Musa  Pseudo-stem</v>
      </c>
      <c r="L109" s="75"/>
      <c r="M109" s="75" t="str" cm="1">
        <f t="array" ref="M109">IF(L109&lt;&gt;"",_xlfn.TEXTSPLIT(L109, "$"),"")</f>
        <v/>
      </c>
      <c r="N109" s="75"/>
      <c r="O109" s="75" t="str" cm="1">
        <f t="array" ref="O109">IF(L109&lt;&gt;"",_xlfn.CHOOSECOLS(_xlfn.TEXTSPLIT(N109,"--"),1),"")</f>
        <v/>
      </c>
      <c r="P109" s="75" t="str" cm="1">
        <f t="array" ref="P109">IF(L109&lt;&gt;"",IFERROR(_xlfn.CHOOSECOLS(_xlfn.TEXTSPLIT(N109,"--"),2),""),"")</f>
        <v/>
      </c>
      <c r="Q109" s="75" t="str">
        <f t="shared" si="12"/>
        <v/>
      </c>
    </row>
    <row r="110" spans="1:17" ht="15.95" thickBot="1">
      <c r="A110" s="76" t="str">
        <v>AOM_003885</v>
      </c>
      <c r="B110" s="76" t="str">
        <v>Citrus Pulp</v>
      </c>
      <c r="C110" s="76" t="str">
        <v>Lemon Pulp</v>
      </c>
      <c r="D110" s="76" t="str">
        <v>Citrus  Pulp</v>
      </c>
      <c r="E110" s="76" t="str">
        <f t="shared" si="8"/>
        <v>Lemon Pulp;Citrus  Pulp</v>
      </c>
      <c r="F110" s="76" t="str">
        <v>Management--Livestock Management--Feed Characteristic--Feed Composition--Feed Ingredient--Crop Byproduct--Fruit ByProducts--Citrus--Citrus Pulp--</v>
      </c>
      <c r="G110" s="74" t="str" cm="1">
        <f t="array" ref="G110">IFERROR(SUBSTITUTE(_xlfn.CHOOSECOLS(_xlfn.TEXTSPLIT(_xlfn.TEXTJOIN("|",,F110),"Feed Ingredient--","|",TRUE),2),"----",""),"")</f>
        <v>Crop Byproduct--Fruit ByProducts--Citrus--Citrus Pulp--</v>
      </c>
      <c r="H110" s="74" t="str">
        <f t="shared" si="9"/>
        <v>Crop Byproduct--Fruit ByProducts--Citrus--Citrus Pulp</v>
      </c>
      <c r="I110" s="74">
        <f t="shared" si="10"/>
        <v>3</v>
      </c>
      <c r="J110" s="74" t="str">
        <f t="shared" si="11"/>
        <v>Crop Byproduct--Fruit ByProducts--Citrus</v>
      </c>
      <c r="K110" s="74" t="str" cm="1">
        <f t="array" ref="K110">IF(G110&lt;&gt;"",_xlfn.TEXTJOIN(";",TRUE,
CONCATENATE(A110,"$",H110),
IF(E110="","",IF(I110&lt;&gt;0,CONCATENATE(A110,"$",J110,"--",_xlfn.TEXTSPLIT(E110,";",TRUE,FALSE)),CONCATENATE(A110,"$",_xlfn.TEXTSPLIT(E110,";",TRUE,FALSE))))),"")</f>
        <v>AOM_003885$Crop Byproduct--Fruit ByProducts--Citrus--Citrus Pulp;AOM_003885$Crop Byproduct--Fruit ByProducts--Citrus--Lemon Pulp;AOM_003885$Crop Byproduct--Fruit ByProducts--Citrus--Citrus  Pulp</v>
      </c>
      <c r="L110" s="76"/>
      <c r="M110" s="76" t="str" cm="1">
        <f t="array" ref="M110">IF(L110&lt;&gt;"",_xlfn.TEXTSPLIT(L110, "$"),"")</f>
        <v/>
      </c>
      <c r="N110" s="76"/>
      <c r="O110" s="76" t="str" cm="1">
        <f t="array" ref="O110">IF(L110&lt;&gt;"",_xlfn.CHOOSECOLS(_xlfn.TEXTSPLIT(N110,"--"),1),"")</f>
        <v/>
      </c>
      <c r="P110" s="76" t="str" cm="1">
        <f t="array" ref="P110">IF(L110&lt;&gt;"",IFERROR(_xlfn.CHOOSECOLS(_xlfn.TEXTSPLIT(N110,"--"),2),""),"")</f>
        <v/>
      </c>
      <c r="Q110" s="76" t="str">
        <f t="shared" si="12"/>
        <v/>
      </c>
    </row>
    <row r="111" spans="1:17" ht="15.95" thickBot="1">
      <c r="A111" s="75" t="str">
        <v>AOM_001815</v>
      </c>
      <c r="B111" s="75" t="str">
        <v>Date Cull</v>
      </c>
      <c r="C111" s="75" t="str">
        <v/>
      </c>
      <c r="D111" s="75" t="str">
        <v>Phoenix dactylifera</v>
      </c>
      <c r="E111" s="75" t="str">
        <f t="shared" si="8"/>
        <v>Phoenix dactylifera</v>
      </c>
      <c r="F111" s="75" t="str">
        <v>Management--Livestock Management--Feed Characteristic--Feed Composition--Feed Ingredient--Crop Byproduct--Fruit ByProducts--Date--Date Cull--</v>
      </c>
      <c r="G111" s="74" t="str" cm="1">
        <f t="array" ref="G111">IFERROR(SUBSTITUTE(_xlfn.CHOOSECOLS(_xlfn.TEXTSPLIT(_xlfn.TEXTJOIN("|",,F111),"Feed Ingredient--","|",TRUE),2),"----",""),"")</f>
        <v>Crop Byproduct--Fruit ByProducts--Date--Date Cull--</v>
      </c>
      <c r="H111" s="74" t="str">
        <f t="shared" si="9"/>
        <v>Crop Byproduct--Fruit ByProducts--Date--Date Cull</v>
      </c>
      <c r="I111" s="74">
        <f t="shared" si="10"/>
        <v>3</v>
      </c>
      <c r="J111" s="74" t="str">
        <f t="shared" si="11"/>
        <v>Crop Byproduct--Fruit ByProducts--Date</v>
      </c>
      <c r="K111" s="74" t="str" cm="1">
        <f t="array" ref="K111">IF(G111&lt;&gt;"",_xlfn.TEXTJOIN(";",TRUE,
CONCATENATE(A111,"$",H111),
IF(E111="","",IF(I111&lt;&gt;0,CONCATENATE(A111,"$",J111,"--",_xlfn.TEXTSPLIT(E111,";",TRUE,FALSE)),CONCATENATE(A111,"$",_xlfn.TEXTSPLIT(E111,";",TRUE,FALSE))))),"")</f>
        <v>AOM_001815$Crop Byproduct--Fruit ByProducts--Date--Date Cull;AOM_001815$Crop Byproduct--Fruit ByProducts--Date--Phoenix dactylifera</v>
      </c>
      <c r="L111" s="75"/>
      <c r="M111" s="75" t="str" cm="1">
        <f t="array" ref="M111">IF(L111&lt;&gt;"",_xlfn.TEXTSPLIT(L111, "$"),"")</f>
        <v/>
      </c>
      <c r="N111" s="75"/>
      <c r="O111" s="75" t="str" cm="1">
        <f t="array" ref="O111">IF(L111&lt;&gt;"",_xlfn.CHOOSECOLS(_xlfn.TEXTSPLIT(N111,"--"),1),"")</f>
        <v/>
      </c>
      <c r="P111" s="75" t="str" cm="1">
        <f t="array" ref="P111">IF(L111&lt;&gt;"",IFERROR(_xlfn.CHOOSECOLS(_xlfn.TEXTSPLIT(N111,"--"),2),""),"")</f>
        <v/>
      </c>
      <c r="Q111" s="75" t="str">
        <f t="shared" si="12"/>
        <v/>
      </c>
    </row>
    <row r="112" spans="1:17" ht="15.95" thickBot="1">
      <c r="A112" s="76" t="str">
        <v>AOM_006086</v>
      </c>
      <c r="B112" s="76" t="str">
        <v>Date Discards</v>
      </c>
      <c r="C112" s="76" t="str">
        <v/>
      </c>
      <c r="D112" s="76" t="str">
        <v>Phoenix dactylifera Discards</v>
      </c>
      <c r="E112" s="76" t="str">
        <f t="shared" si="8"/>
        <v>Phoenix dactylifera Discards</v>
      </c>
      <c r="F112" s="76" t="str">
        <v>Management--Livestock Management--Feed Characteristic--Feed Composition--Feed Ingredient--Crop Byproduct--Fruit ByProducts--Date--Date Discards--</v>
      </c>
      <c r="G112" s="74" t="str" cm="1">
        <f t="array" ref="G112">IFERROR(SUBSTITUTE(_xlfn.CHOOSECOLS(_xlfn.TEXTSPLIT(_xlfn.TEXTJOIN("|",,F112),"Feed Ingredient--","|",TRUE),2),"----",""),"")</f>
        <v>Crop Byproduct--Fruit ByProducts--Date--Date Discards--</v>
      </c>
      <c r="H112" s="74" t="str">
        <f t="shared" si="9"/>
        <v>Crop Byproduct--Fruit ByProducts--Date--Date Discards</v>
      </c>
      <c r="I112" s="74">
        <f t="shared" si="10"/>
        <v>3</v>
      </c>
      <c r="J112" s="74" t="str">
        <f t="shared" si="11"/>
        <v>Crop Byproduct--Fruit ByProducts--Date</v>
      </c>
      <c r="K112" s="74" t="str" cm="1">
        <f t="array" ref="K112">IF(G112&lt;&gt;"",_xlfn.TEXTJOIN(";",TRUE,
CONCATENATE(A112,"$",H112),
IF(E112="","",IF(I112&lt;&gt;0,CONCATENATE(A112,"$",J112,"--",_xlfn.TEXTSPLIT(E112,";",TRUE,FALSE)),CONCATENATE(A112,"$",_xlfn.TEXTSPLIT(E112,";",TRUE,FALSE))))),"")</f>
        <v>AOM_006086$Crop Byproduct--Fruit ByProducts--Date--Date Discards;AOM_006086$Crop Byproduct--Fruit ByProducts--Date--Phoenix dactylifera Discards</v>
      </c>
      <c r="L112" s="76"/>
      <c r="M112" s="76" t="str" cm="1">
        <f t="array" ref="M112">IF(L112&lt;&gt;"",_xlfn.TEXTSPLIT(L112, "$"),"")</f>
        <v/>
      </c>
      <c r="N112" s="76"/>
      <c r="O112" s="76" t="str" cm="1">
        <f t="array" ref="O112">IF(L112&lt;&gt;"",_xlfn.CHOOSECOLS(_xlfn.TEXTSPLIT(N112,"--"),1),"")</f>
        <v/>
      </c>
      <c r="P112" s="76" t="str" cm="1">
        <f t="array" ref="P112">IF(L112&lt;&gt;"",IFERROR(_xlfn.CHOOSECOLS(_xlfn.TEXTSPLIT(N112,"--"),2),""),"")</f>
        <v/>
      </c>
      <c r="Q112" s="76" t="str">
        <f t="shared" si="12"/>
        <v/>
      </c>
    </row>
    <row r="113" spans="1:17" ht="15.95" thickBot="1">
      <c r="A113" s="75" t="str">
        <v>AOM_002348</v>
      </c>
      <c r="B113" s="75" t="str">
        <v>Date Leaves</v>
      </c>
      <c r="C113" s="75" t="str">
        <v>Date palm leaves</v>
      </c>
      <c r="D113" s="75" t="str">
        <v>Phoenix dactylifera Leaves</v>
      </c>
      <c r="E113" s="75" t="str">
        <f t="shared" si="8"/>
        <v>Date palm leaves;Phoenix dactylifera Leaves</v>
      </c>
      <c r="F113" s="75" t="str">
        <v>Management--Livestock Management--Feed Characteristic--Feed Composition--Feed Ingredient--Crop Byproduct--Fruit ByProducts--Date--Date Leaves--</v>
      </c>
      <c r="G113" s="74" t="str" cm="1">
        <f t="array" ref="G113">IFERROR(SUBSTITUTE(_xlfn.CHOOSECOLS(_xlfn.TEXTSPLIT(_xlfn.TEXTJOIN("|",,F113),"Feed Ingredient--","|",TRUE),2),"----",""),"")</f>
        <v>Crop Byproduct--Fruit ByProducts--Date--Date Leaves--</v>
      </c>
      <c r="H113" s="74" t="str">
        <f t="shared" si="9"/>
        <v>Crop Byproduct--Fruit ByProducts--Date--Date Leaves</v>
      </c>
      <c r="I113" s="74">
        <f t="shared" si="10"/>
        <v>3</v>
      </c>
      <c r="J113" s="74" t="str">
        <f t="shared" si="11"/>
        <v>Crop Byproduct--Fruit ByProducts--Date</v>
      </c>
      <c r="K113" s="74" t="str" cm="1">
        <f t="array" ref="K113">IF(G113&lt;&gt;"",_xlfn.TEXTJOIN(";",TRUE,
CONCATENATE(A113,"$",H113),
IF(E113="","",IF(I113&lt;&gt;0,CONCATENATE(A113,"$",J113,"--",_xlfn.TEXTSPLIT(E113,";",TRUE,FALSE)),CONCATENATE(A113,"$",_xlfn.TEXTSPLIT(E113,";",TRUE,FALSE))))),"")</f>
        <v>AOM_002348$Crop Byproduct--Fruit ByProducts--Date--Date Leaves;AOM_002348$Crop Byproduct--Fruit ByProducts--Date--Date palm leaves;AOM_002348$Crop Byproduct--Fruit ByProducts--Date--Phoenix dactylifera Leaves</v>
      </c>
      <c r="L113" s="75"/>
      <c r="M113" s="75" t="str" cm="1">
        <f t="array" ref="M113">IF(L113&lt;&gt;"",_xlfn.TEXTSPLIT(L113, "$"),"")</f>
        <v/>
      </c>
      <c r="N113" s="75"/>
      <c r="O113" s="75" t="str" cm="1">
        <f t="array" ref="O113">IF(L113&lt;&gt;"",_xlfn.CHOOSECOLS(_xlfn.TEXTSPLIT(N113,"--"),1),"")</f>
        <v/>
      </c>
      <c r="P113" s="75" t="str" cm="1">
        <f t="array" ref="P113">IF(L113&lt;&gt;"",IFERROR(_xlfn.CHOOSECOLS(_xlfn.TEXTSPLIT(N113,"--"),2),""),"")</f>
        <v/>
      </c>
      <c r="Q113" s="75" t="str">
        <f t="shared" si="12"/>
        <v/>
      </c>
    </row>
    <row r="114" spans="1:17" ht="15.95" thickBot="1">
      <c r="A114" s="76" t="str">
        <v>AOM_003596</v>
      </c>
      <c r="B114" s="76" t="str">
        <v>Grape Seeds</v>
      </c>
      <c r="C114" s="76" t="str">
        <v/>
      </c>
      <c r="D114" s="76" t="str">
        <v>Vitis vinifera Seeds</v>
      </c>
      <c r="E114" s="76" t="str">
        <f t="shared" si="8"/>
        <v>Vitis vinifera Seeds</v>
      </c>
      <c r="F114" s="76" t="str">
        <v>Management--Livestock Management--Feed Characteristic--Feed Composition--Feed Ingredient--Crop Byproduct--Fruit ByProducts--Grape--Grape Seeds--</v>
      </c>
      <c r="G114" s="74" t="str" cm="1">
        <f t="array" ref="G114">IFERROR(SUBSTITUTE(_xlfn.CHOOSECOLS(_xlfn.TEXTSPLIT(_xlfn.TEXTJOIN("|",,F114),"Feed Ingredient--","|",TRUE),2),"----",""),"")</f>
        <v>Crop Byproduct--Fruit ByProducts--Grape--Grape Seeds--</v>
      </c>
      <c r="H114" s="74" t="str">
        <f t="shared" si="9"/>
        <v>Crop Byproduct--Fruit ByProducts--Grape--Grape Seeds</v>
      </c>
      <c r="I114" s="74">
        <f t="shared" si="10"/>
        <v>3</v>
      </c>
      <c r="J114" s="74" t="str">
        <f t="shared" si="11"/>
        <v>Crop Byproduct--Fruit ByProducts--Grape</v>
      </c>
      <c r="K114" s="74" t="str" cm="1">
        <f t="array" ref="K114">IF(G114&lt;&gt;"",_xlfn.TEXTJOIN(";",TRUE,
CONCATENATE(A114,"$",H114),
IF(E114="","",IF(I114&lt;&gt;0,CONCATENATE(A114,"$",J114,"--",_xlfn.TEXTSPLIT(E114,";",TRUE,FALSE)),CONCATENATE(A114,"$",_xlfn.TEXTSPLIT(E114,";",TRUE,FALSE))))),"")</f>
        <v>AOM_003596$Crop Byproduct--Fruit ByProducts--Grape--Grape Seeds;AOM_003596$Crop Byproduct--Fruit ByProducts--Grape--Vitis vinifera Seeds</v>
      </c>
      <c r="L114" s="76"/>
      <c r="M114" s="76" t="str" cm="1">
        <f t="array" ref="M114">IF(L114&lt;&gt;"",_xlfn.TEXTSPLIT(L114, "$"),"")</f>
        <v/>
      </c>
      <c r="N114" s="76"/>
      <c r="O114" s="76" t="str" cm="1">
        <f t="array" ref="O114">IF(L114&lt;&gt;"",_xlfn.CHOOSECOLS(_xlfn.TEXTSPLIT(N114,"--"),1),"")</f>
        <v/>
      </c>
      <c r="P114" s="76" t="str" cm="1">
        <f t="array" ref="P114">IF(L114&lt;&gt;"",IFERROR(_xlfn.CHOOSECOLS(_xlfn.TEXTSPLIT(N114,"--"),2),""),"")</f>
        <v/>
      </c>
      <c r="Q114" s="76" t="str">
        <f t="shared" si="12"/>
        <v/>
      </c>
    </row>
    <row r="115" spans="1:17" ht="15.95" thickBot="1">
      <c r="A115" s="75" t="str">
        <v>AOM_001625</v>
      </c>
      <c r="B115" s="75" t="str">
        <v>Mango Seed Kernel</v>
      </c>
      <c r="C115" s="75" t="str">
        <v/>
      </c>
      <c r="D115" s="75" t="str">
        <v>Mangifera indica Seed Kernel</v>
      </c>
      <c r="E115" s="75" t="str">
        <f t="shared" si="8"/>
        <v>Mangifera indica Seed Kernel</v>
      </c>
      <c r="F115" s="75" t="str">
        <v>Management--Livestock Management--Feed Characteristic--Feed Composition--Feed Ingredient--Crop Byproduct--Fruit ByProducts--Mango--Mango Seed--Mango Seed Kernel</v>
      </c>
      <c r="G115" s="74" t="str" cm="1">
        <f t="array" ref="G115">IFERROR(SUBSTITUTE(_xlfn.CHOOSECOLS(_xlfn.TEXTSPLIT(_xlfn.TEXTJOIN("|",,F115),"Feed Ingredient--","|",TRUE),2),"----",""),"")</f>
        <v>Crop Byproduct--Fruit ByProducts--Mango--Mango Seed--Mango Seed Kernel</v>
      </c>
      <c r="H115" s="74" t="str">
        <f t="shared" si="9"/>
        <v>Crop Byproduct--Fruit ByProducts--Mango--Mango Seed--Mango Seed Kernel</v>
      </c>
      <c r="I115" s="74">
        <f t="shared" si="10"/>
        <v>4</v>
      </c>
      <c r="J115" s="74" t="str">
        <f t="shared" si="11"/>
        <v>Crop Byproduct--Fruit ByProducts--Mango--Mango Seed</v>
      </c>
      <c r="K115" s="74" t="str" cm="1">
        <f t="array" ref="K115">IF(G115&lt;&gt;"",_xlfn.TEXTJOIN(";",TRUE,
CONCATENATE(A115,"$",H115),
IF(E115="","",IF(I115&lt;&gt;0,CONCATENATE(A115,"$",J115,"--",_xlfn.TEXTSPLIT(E115,";",TRUE,FALSE)),CONCATENATE(A115,"$",_xlfn.TEXTSPLIT(E115,";",TRUE,FALSE))))),"")</f>
        <v>AOM_001625$Crop Byproduct--Fruit ByProducts--Mango--Mango Seed--Mango Seed Kernel;AOM_001625$Crop Byproduct--Fruit ByProducts--Mango--Mango Seed--Mangifera indica Seed Kernel</v>
      </c>
      <c r="L115" s="75"/>
      <c r="M115" s="75" t="str" cm="1">
        <f t="array" ref="M115">IF(L115&lt;&gt;"",_xlfn.TEXTSPLIT(L115, "$"),"")</f>
        <v/>
      </c>
      <c r="N115" s="75"/>
      <c r="O115" s="75" t="str" cm="1">
        <f t="array" ref="O115">IF(L115&lt;&gt;"",_xlfn.CHOOSECOLS(_xlfn.TEXTSPLIT(N115,"--"),1),"")</f>
        <v/>
      </c>
      <c r="P115" s="75" t="str" cm="1">
        <f t="array" ref="P115">IF(L115&lt;&gt;"",IFERROR(_xlfn.CHOOSECOLS(_xlfn.TEXTSPLIT(N115,"--"),2),""),"")</f>
        <v/>
      </c>
      <c r="Q115" s="75" t="str">
        <f t="shared" si="12"/>
        <v/>
      </c>
    </row>
    <row r="116" spans="1:17" ht="15.95" thickBot="1">
      <c r="A116" s="76" t="str">
        <v>AOM_001196</v>
      </c>
      <c r="B116" s="76" t="str">
        <v>Mango Seed</v>
      </c>
      <c r="C116" s="76" t="str">
        <v/>
      </c>
      <c r="D116" s="76" t="str">
        <v>Mangifera indica Seed</v>
      </c>
      <c r="E116" s="76" t="str">
        <f t="shared" si="8"/>
        <v>Mangifera indica Seed</v>
      </c>
      <c r="F116" s="76" t="str">
        <v>Management--Livestock Management--Feed Characteristic--Feed Composition--Feed Ingredient--Crop Byproduct--Fruit ByProducts--Mango--Mango Seed--</v>
      </c>
      <c r="G116" s="74" t="str" cm="1">
        <f t="array" ref="G116">IFERROR(SUBSTITUTE(_xlfn.CHOOSECOLS(_xlfn.TEXTSPLIT(_xlfn.TEXTJOIN("|",,F116),"Feed Ingredient--","|",TRUE),2),"----",""),"")</f>
        <v>Crop Byproduct--Fruit ByProducts--Mango--Mango Seed--</v>
      </c>
      <c r="H116" s="74" t="str">
        <f t="shared" si="9"/>
        <v>Crop Byproduct--Fruit ByProducts--Mango--Mango Seed</v>
      </c>
      <c r="I116" s="74">
        <f t="shared" si="10"/>
        <v>3</v>
      </c>
      <c r="J116" s="74" t="str">
        <f t="shared" si="11"/>
        <v>Crop Byproduct--Fruit ByProducts--Mango</v>
      </c>
      <c r="K116" s="74" t="str" cm="1">
        <f t="array" ref="K116">IF(G116&lt;&gt;"",_xlfn.TEXTJOIN(";",TRUE,
CONCATENATE(A116,"$",H116),
IF(E116="","",IF(I116&lt;&gt;0,CONCATENATE(A116,"$",J116,"--",_xlfn.TEXTSPLIT(E116,";",TRUE,FALSE)),CONCATENATE(A116,"$",_xlfn.TEXTSPLIT(E116,";",TRUE,FALSE))))),"")</f>
        <v>AOM_001196$Crop Byproduct--Fruit ByProducts--Mango--Mango Seed;AOM_001196$Crop Byproduct--Fruit ByProducts--Mango--Mangifera indica Seed</v>
      </c>
      <c r="L116" s="76"/>
      <c r="M116" s="76" t="str" cm="1">
        <f t="array" ref="M116">IF(L116&lt;&gt;"",_xlfn.TEXTSPLIT(L116, "$"),"")</f>
        <v/>
      </c>
      <c r="N116" s="76"/>
      <c r="O116" s="76" t="str" cm="1">
        <f t="array" ref="O116">IF(L116&lt;&gt;"",_xlfn.CHOOSECOLS(_xlfn.TEXTSPLIT(N116,"--"),1),"")</f>
        <v/>
      </c>
      <c r="P116" s="76" t="str" cm="1">
        <f t="array" ref="P116">IF(L116&lt;&gt;"",IFERROR(_xlfn.CHOOSECOLS(_xlfn.TEXTSPLIT(N116,"--"),2),""),"")</f>
        <v/>
      </c>
      <c r="Q116" s="76" t="str">
        <f t="shared" si="12"/>
        <v/>
      </c>
    </row>
    <row r="117" spans="1:17" ht="15.95" thickBot="1">
      <c r="A117" s="75" t="str">
        <v>AOM_006346</v>
      </c>
      <c r="B117" s="75" t="str">
        <v>Marula Kernel Cake</v>
      </c>
      <c r="C117" s="75" t="str">
        <v/>
      </c>
      <c r="D117" s="75" t="str">
        <v>Artocarpus heterophyllus Kernel Cake</v>
      </c>
      <c r="E117" s="75" t="str">
        <f t="shared" si="8"/>
        <v>Artocarpus heterophyllus Kernel Cake</v>
      </c>
      <c r="F117" s="75" t="str">
        <v>Management--Livestock Management--Feed Characteristic--Feed Composition--Feed Ingredient--Crop Byproduct--Fruit ByProducts--Marula--Marula Kernel--Marula Kernel Cake</v>
      </c>
      <c r="G117" s="74" t="str" cm="1">
        <f t="array" ref="G117">IFERROR(SUBSTITUTE(_xlfn.CHOOSECOLS(_xlfn.TEXTSPLIT(_xlfn.TEXTJOIN("|",,F117),"Feed Ingredient--","|",TRUE),2),"----",""),"")</f>
        <v>Crop Byproduct--Fruit ByProducts--Marula--Marula Kernel--Marula Kernel Cake</v>
      </c>
      <c r="H117" s="74" t="str">
        <f t="shared" si="9"/>
        <v>Crop Byproduct--Fruit ByProducts--Marula--Marula Kernel--Marula Kernel Cake</v>
      </c>
      <c r="I117" s="74">
        <f t="shared" si="10"/>
        <v>4</v>
      </c>
      <c r="J117" s="74" t="str">
        <f t="shared" si="11"/>
        <v>Crop Byproduct--Fruit ByProducts--Marula--Marula Kernel</v>
      </c>
      <c r="K117" s="74" t="str" cm="1">
        <f t="array" ref="K117">IF(G117&lt;&gt;"",_xlfn.TEXTJOIN(";",TRUE,
CONCATENATE(A117,"$",H117),
IF(E117="","",IF(I117&lt;&gt;0,CONCATENATE(A117,"$",J117,"--",_xlfn.TEXTSPLIT(E117,";",TRUE,FALSE)),CONCATENATE(A117,"$",_xlfn.TEXTSPLIT(E117,";",TRUE,FALSE))))),"")</f>
        <v>AOM_006346$Crop Byproduct--Fruit ByProducts--Marula--Marula Kernel--Marula Kernel Cake;AOM_006346$Crop Byproduct--Fruit ByProducts--Marula--Marula Kernel--Artocarpus heterophyllus Kernel Cake</v>
      </c>
      <c r="L117" s="75"/>
      <c r="M117" s="75" t="str" cm="1">
        <f t="array" ref="M117">IF(L117&lt;&gt;"",_xlfn.TEXTSPLIT(L117, "$"),"")</f>
        <v/>
      </c>
      <c r="N117" s="75"/>
      <c r="O117" s="75" t="str" cm="1">
        <f t="array" ref="O117">IF(L117&lt;&gt;"",_xlfn.CHOOSECOLS(_xlfn.TEXTSPLIT(N117,"--"),1),"")</f>
        <v/>
      </c>
      <c r="P117" s="75" t="str" cm="1">
        <f t="array" ref="P117">IF(L117&lt;&gt;"",IFERROR(_xlfn.CHOOSECOLS(_xlfn.TEXTSPLIT(N117,"--"),2),""),"")</f>
        <v/>
      </c>
      <c r="Q117" s="75" t="str">
        <f t="shared" si="12"/>
        <v/>
      </c>
    </row>
    <row r="118" spans="1:17" ht="15.95" thickBot="1">
      <c r="A118" s="76" t="str">
        <v>AOM_002233</v>
      </c>
      <c r="B118" s="76" t="str">
        <v>Melon Seed Husk</v>
      </c>
      <c r="C118" s="76" t="str">
        <v/>
      </c>
      <c r="D118" s="76" t="str">
        <v>Cucumis melo Seed Husk</v>
      </c>
      <c r="E118" s="76" t="str">
        <f t="shared" si="8"/>
        <v>Cucumis melo Seed Husk</v>
      </c>
      <c r="F118" s="76" t="str">
        <v>Management--Livestock Management--Feed Characteristic--Feed Composition--Feed Ingredient--Crop Byproduct--Fruit ByProducts--Melon--Melon Seed Husk--</v>
      </c>
      <c r="G118" s="74" t="str" cm="1">
        <f t="array" ref="G118">IFERROR(SUBSTITUTE(_xlfn.CHOOSECOLS(_xlfn.TEXTSPLIT(_xlfn.TEXTJOIN("|",,F118),"Feed Ingredient--","|",TRUE),2),"----",""),"")</f>
        <v>Crop Byproduct--Fruit ByProducts--Melon--Melon Seed Husk--</v>
      </c>
      <c r="H118" s="74" t="str">
        <f t="shared" si="9"/>
        <v>Crop Byproduct--Fruit ByProducts--Melon--Melon Seed Husk</v>
      </c>
      <c r="I118" s="74">
        <f t="shared" si="10"/>
        <v>3</v>
      </c>
      <c r="J118" s="74" t="str">
        <f t="shared" si="11"/>
        <v>Crop Byproduct--Fruit ByProducts--Melon</v>
      </c>
      <c r="K118" s="74" t="str" cm="1">
        <f t="array" ref="K118">IF(G118&lt;&gt;"",_xlfn.TEXTJOIN(";",TRUE,
CONCATENATE(A118,"$",H118),
IF(E118="","",IF(I118&lt;&gt;0,CONCATENATE(A118,"$",J118,"--",_xlfn.TEXTSPLIT(E118,";",TRUE,FALSE)),CONCATENATE(A118,"$",_xlfn.TEXTSPLIT(E118,";",TRUE,FALSE))))),"")</f>
        <v>AOM_002233$Crop Byproduct--Fruit ByProducts--Melon--Melon Seed Husk;AOM_002233$Crop Byproduct--Fruit ByProducts--Melon--Cucumis melo Seed Husk</v>
      </c>
      <c r="L118" s="76"/>
      <c r="M118" s="76" t="str" cm="1">
        <f t="array" ref="M118">IF(L118&lt;&gt;"",_xlfn.TEXTSPLIT(L118, "$"),"")</f>
        <v/>
      </c>
      <c r="N118" s="76"/>
      <c r="O118" s="76" t="str" cm="1">
        <f t="array" ref="O118">IF(L118&lt;&gt;"",_xlfn.CHOOSECOLS(_xlfn.TEXTSPLIT(N118,"--"),1),"")</f>
        <v/>
      </c>
      <c r="P118" s="76" t="str" cm="1">
        <f t="array" ref="P118">IF(L118&lt;&gt;"",IFERROR(_xlfn.CHOOSECOLS(_xlfn.TEXTSPLIT(N118,"--"),2),""),"")</f>
        <v/>
      </c>
      <c r="Q118" s="76" t="str">
        <f t="shared" si="12"/>
        <v/>
      </c>
    </row>
    <row r="119" spans="1:17" ht="15.95" thickBot="1">
      <c r="A119" s="75" t="str">
        <v>AOM_001889</v>
      </c>
      <c r="B119" s="75" t="str">
        <v>Orange Peels</v>
      </c>
      <c r="C119" s="75" t="str">
        <v/>
      </c>
      <c r="D119" s="75" t="str">
        <v>Opuntia ficus indica Peels</v>
      </c>
      <c r="E119" s="75" t="str">
        <f t="shared" si="8"/>
        <v>Opuntia ficus indica Peels</v>
      </c>
      <c r="F119" s="75" t="str">
        <v>Management--Livestock Management--Feed Characteristic--Feed Composition--Feed Ingredient--Crop Byproduct--Fruit ByProducts--Orange--Orange Peels--</v>
      </c>
      <c r="G119" s="74" t="str" cm="1">
        <f t="array" ref="G119">IFERROR(SUBSTITUTE(_xlfn.CHOOSECOLS(_xlfn.TEXTSPLIT(_xlfn.TEXTJOIN("|",,F119),"Feed Ingredient--","|",TRUE),2),"----",""),"")</f>
        <v>Crop Byproduct--Fruit ByProducts--Orange--Orange Peels--</v>
      </c>
      <c r="H119" s="74" t="str">
        <f t="shared" si="9"/>
        <v>Crop Byproduct--Fruit ByProducts--Orange--Orange Peels</v>
      </c>
      <c r="I119" s="74">
        <f t="shared" si="10"/>
        <v>3</v>
      </c>
      <c r="J119" s="74" t="str">
        <f t="shared" si="11"/>
        <v>Crop Byproduct--Fruit ByProducts--Orange</v>
      </c>
      <c r="K119" s="74" t="str" cm="1">
        <f t="array" ref="K119">IF(G119&lt;&gt;"",_xlfn.TEXTJOIN(";",TRUE,
CONCATENATE(A119,"$",H119),
IF(E119="","",IF(I119&lt;&gt;0,CONCATENATE(A119,"$",J119,"--",_xlfn.TEXTSPLIT(E119,";",TRUE,FALSE)),CONCATENATE(A119,"$",_xlfn.TEXTSPLIT(E119,";",TRUE,FALSE))))),"")</f>
        <v>AOM_001889$Crop Byproduct--Fruit ByProducts--Orange--Orange Peels;AOM_001889$Crop Byproduct--Fruit ByProducts--Orange--Opuntia ficus indica Peels</v>
      </c>
      <c r="L119" s="75"/>
      <c r="M119" s="75" t="str" cm="1">
        <f t="array" ref="M119">IF(L119&lt;&gt;"",_xlfn.TEXTSPLIT(L119, "$"),"")</f>
        <v/>
      </c>
      <c r="N119" s="75"/>
      <c r="O119" s="75" t="str" cm="1">
        <f t="array" ref="O119">IF(L119&lt;&gt;"",_xlfn.CHOOSECOLS(_xlfn.TEXTSPLIT(N119,"--"),1),"")</f>
        <v/>
      </c>
      <c r="P119" s="75" t="str" cm="1">
        <f t="array" ref="P119">IF(L119&lt;&gt;"",IFERROR(_xlfn.CHOOSECOLS(_xlfn.TEXTSPLIT(N119,"--"),2),""),"")</f>
        <v/>
      </c>
      <c r="Q119" s="75" t="str">
        <f t="shared" si="12"/>
        <v/>
      </c>
    </row>
    <row r="120" spans="1:17" ht="15.95" thickBot="1">
      <c r="A120" s="76" t="str">
        <v>AOM_003891</v>
      </c>
      <c r="B120" s="76" t="str">
        <v>Orange Pulp</v>
      </c>
      <c r="C120" s="76" t="str">
        <v/>
      </c>
      <c r="D120" s="76" t="str">
        <v>Citrus sinensis Pulp</v>
      </c>
      <c r="E120" s="76" t="str">
        <f t="shared" si="8"/>
        <v>Citrus sinensis Pulp</v>
      </c>
      <c r="F120" s="76" t="str">
        <v>Management--Livestock Management--Feed Characteristic--Feed Composition--Feed Ingredient--Crop Byproduct--Fruit ByProducts--Orange--Orange Pulp--</v>
      </c>
      <c r="G120" s="74" t="str" cm="1">
        <f t="array" ref="G120">IFERROR(SUBSTITUTE(_xlfn.CHOOSECOLS(_xlfn.TEXTSPLIT(_xlfn.TEXTJOIN("|",,F120),"Feed Ingredient--","|",TRUE),2),"----",""),"")</f>
        <v>Crop Byproduct--Fruit ByProducts--Orange--Orange Pulp--</v>
      </c>
      <c r="H120" s="74" t="str">
        <f t="shared" si="9"/>
        <v>Crop Byproduct--Fruit ByProducts--Orange--Orange Pulp</v>
      </c>
      <c r="I120" s="74">
        <f t="shared" si="10"/>
        <v>3</v>
      </c>
      <c r="J120" s="74" t="str">
        <f t="shared" si="11"/>
        <v>Crop Byproduct--Fruit ByProducts--Orange</v>
      </c>
      <c r="K120" s="74" t="str" cm="1">
        <f t="array" ref="K120">IF(G120&lt;&gt;"",_xlfn.TEXTJOIN(";",TRUE,
CONCATENATE(A120,"$",H120),
IF(E120="","",IF(I120&lt;&gt;0,CONCATENATE(A120,"$",J120,"--",_xlfn.TEXTSPLIT(E120,";",TRUE,FALSE)),CONCATENATE(A120,"$",_xlfn.TEXTSPLIT(E120,";",TRUE,FALSE))))),"")</f>
        <v>AOM_003891$Crop Byproduct--Fruit ByProducts--Orange--Orange Pulp;AOM_003891$Crop Byproduct--Fruit ByProducts--Orange--Citrus sinensis Pulp</v>
      </c>
      <c r="L120" s="76"/>
      <c r="M120" s="76" t="str" cm="1">
        <f t="array" ref="M120">IF(L120&lt;&gt;"",_xlfn.TEXTSPLIT(L120, "$"),"")</f>
        <v/>
      </c>
      <c r="N120" s="76"/>
      <c r="O120" s="76" t="str" cm="1">
        <f t="array" ref="O120">IF(L120&lt;&gt;"",_xlfn.CHOOSECOLS(_xlfn.TEXTSPLIT(N120,"--"),1),"")</f>
        <v/>
      </c>
      <c r="P120" s="76" t="str" cm="1">
        <f t="array" ref="P120">IF(L120&lt;&gt;"",IFERROR(_xlfn.CHOOSECOLS(_xlfn.TEXTSPLIT(N120,"--"),2),""),"")</f>
        <v/>
      </c>
      <c r="Q120" s="76" t="str">
        <f t="shared" si="12"/>
        <v/>
      </c>
    </row>
    <row r="121" spans="1:17" ht="15.95" thickBot="1">
      <c r="A121" s="75" t="str">
        <v>AOM_001286</v>
      </c>
      <c r="B121" s="75" t="str">
        <v>Papaya Leaves</v>
      </c>
      <c r="C121" s="75" t="str">
        <v/>
      </c>
      <c r="D121" s="75" t="str">
        <v>Panicum maximum Leaves</v>
      </c>
      <c r="E121" s="75" t="str">
        <f t="shared" si="8"/>
        <v>Panicum maximum Leaves</v>
      </c>
      <c r="F121" s="75" t="str">
        <v>Management--Livestock Management--Feed Characteristic--Feed Composition--Feed Ingredient--Crop Byproduct--Fruit ByProducts--Papaya--Papaya Leaves--</v>
      </c>
      <c r="G121" s="74" t="str" cm="1">
        <f t="array" ref="G121">IFERROR(SUBSTITUTE(_xlfn.CHOOSECOLS(_xlfn.TEXTSPLIT(_xlfn.TEXTJOIN("|",,F121),"Feed Ingredient--","|",TRUE),2),"----",""),"")</f>
        <v>Crop Byproduct--Fruit ByProducts--Papaya--Papaya Leaves--</v>
      </c>
      <c r="H121" s="74" t="str">
        <f t="shared" si="9"/>
        <v>Crop Byproduct--Fruit ByProducts--Papaya--Papaya Leaves</v>
      </c>
      <c r="I121" s="74">
        <f t="shared" si="10"/>
        <v>3</v>
      </c>
      <c r="J121" s="74" t="str">
        <f t="shared" si="11"/>
        <v>Crop Byproduct--Fruit ByProducts--Papaya</v>
      </c>
      <c r="K121" s="74" t="str" cm="1">
        <f t="array" ref="K121">IF(G121&lt;&gt;"",_xlfn.TEXTJOIN(";",TRUE,
CONCATENATE(A121,"$",H121),
IF(E121="","",IF(I121&lt;&gt;0,CONCATENATE(A121,"$",J121,"--",_xlfn.TEXTSPLIT(E121,";",TRUE,FALSE)),CONCATENATE(A121,"$",_xlfn.TEXTSPLIT(E121,";",TRUE,FALSE))))),"")</f>
        <v>AOM_001286$Crop Byproduct--Fruit ByProducts--Papaya--Papaya Leaves;AOM_001286$Crop Byproduct--Fruit ByProducts--Papaya--Panicum maximum Leaves</v>
      </c>
      <c r="L121" s="75"/>
      <c r="M121" s="75" t="str" cm="1">
        <f t="array" ref="M121">IF(L121&lt;&gt;"",_xlfn.TEXTSPLIT(L121, "$"),"")</f>
        <v/>
      </c>
      <c r="N121" s="75"/>
      <c r="O121" s="75" t="str" cm="1">
        <f t="array" ref="O121">IF(L121&lt;&gt;"",_xlfn.CHOOSECOLS(_xlfn.TEXTSPLIT(N121,"--"),1),"")</f>
        <v/>
      </c>
      <c r="P121" s="75" t="str" cm="1">
        <f t="array" ref="P121">IF(L121&lt;&gt;"",IFERROR(_xlfn.CHOOSECOLS(_xlfn.TEXTSPLIT(N121,"--"),2),""),"")</f>
        <v/>
      </c>
      <c r="Q121" s="75" t="str">
        <f t="shared" si="12"/>
        <v/>
      </c>
    </row>
    <row r="122" spans="1:17" ht="15.95" thickBot="1">
      <c r="A122" s="76" t="str">
        <v>AOM_001283</v>
      </c>
      <c r="B122" s="76" t="str">
        <v>Plantain Peel</v>
      </c>
      <c r="C122" s="76" t="str">
        <v/>
      </c>
      <c r="D122" s="76" t="str">
        <v>Pithecellobium dulce Peel</v>
      </c>
      <c r="E122" s="76" t="str">
        <f t="shared" si="8"/>
        <v>Pithecellobium dulce Peel</v>
      </c>
      <c r="F122" s="76" t="str">
        <v>Management--Livestock Management--Feed Characteristic--Feed Composition--Feed Ingredient--Crop Byproduct--Fruit ByProducts--Plantain--Plantain Peel--</v>
      </c>
      <c r="G122" s="74" t="str" cm="1">
        <f t="array" ref="G122">IFERROR(SUBSTITUTE(_xlfn.CHOOSECOLS(_xlfn.TEXTSPLIT(_xlfn.TEXTJOIN("|",,F122),"Feed Ingredient--","|",TRUE),2),"----",""),"")</f>
        <v>Crop Byproduct--Fruit ByProducts--Plantain--Plantain Peel--</v>
      </c>
      <c r="H122" s="74" t="str">
        <f t="shared" si="9"/>
        <v>Crop Byproduct--Fruit ByProducts--Plantain--Plantain Peel</v>
      </c>
      <c r="I122" s="74">
        <f t="shared" si="10"/>
        <v>3</v>
      </c>
      <c r="J122" s="74" t="str">
        <f t="shared" si="11"/>
        <v>Crop Byproduct--Fruit ByProducts--Plantain</v>
      </c>
      <c r="K122" s="74" t="str" cm="1">
        <f t="array" ref="K122">IF(G122&lt;&gt;"",_xlfn.TEXTJOIN(";",TRUE,
CONCATENATE(A122,"$",H122),
IF(E122="","",IF(I122&lt;&gt;0,CONCATENATE(A122,"$",J122,"--",_xlfn.TEXTSPLIT(E122,";",TRUE,FALSE)),CONCATENATE(A122,"$",_xlfn.TEXTSPLIT(E122,";",TRUE,FALSE))))),"")</f>
        <v>AOM_001283$Crop Byproduct--Fruit ByProducts--Plantain--Plantain Peel;AOM_001283$Crop Byproduct--Fruit ByProducts--Plantain--Pithecellobium dulce Peel</v>
      </c>
      <c r="L122" s="76"/>
      <c r="M122" s="76" t="str" cm="1">
        <f t="array" ref="M122">IF(L122&lt;&gt;"",_xlfn.TEXTSPLIT(L122, "$"),"")</f>
        <v/>
      </c>
      <c r="N122" s="76"/>
      <c r="O122" s="76" t="str" cm="1">
        <f t="array" ref="O122">IF(L122&lt;&gt;"",_xlfn.CHOOSECOLS(_xlfn.TEXTSPLIT(N122,"--"),1),"")</f>
        <v/>
      </c>
      <c r="P122" s="76" t="str" cm="1">
        <f t="array" ref="P122">IF(L122&lt;&gt;"",IFERROR(_xlfn.CHOOSECOLS(_xlfn.TEXTSPLIT(N122,"--"),2),""),"")</f>
        <v/>
      </c>
      <c r="Q122" s="76" t="str">
        <f t="shared" si="12"/>
        <v/>
      </c>
    </row>
    <row r="123" spans="1:17" ht="15.95" thickBot="1">
      <c r="A123" s="75" t="str">
        <v>AOM_003933</v>
      </c>
      <c r="B123" s="75" t="str">
        <v>Watermelon Vine</v>
      </c>
      <c r="C123" s="75" t="str">
        <v/>
      </c>
      <c r="D123" s="75" t="str">
        <v>Citrullus lanatus Vine</v>
      </c>
      <c r="E123" s="75" t="str">
        <f t="shared" si="8"/>
        <v>Citrullus lanatus Vine</v>
      </c>
      <c r="F123" s="75" t="str">
        <v>Management--Livestock Management--Feed Characteristic--Feed Composition--Feed Ingredient--Crop Byproduct--Fruit ByProducts--Watermelon--Watermelon Vine--</v>
      </c>
      <c r="G123" s="74" t="str" cm="1">
        <f t="array" ref="G123">IFERROR(SUBSTITUTE(_xlfn.CHOOSECOLS(_xlfn.TEXTSPLIT(_xlfn.TEXTJOIN("|",,F123),"Feed Ingredient--","|",TRUE),2),"----",""),"")</f>
        <v>Crop Byproduct--Fruit ByProducts--Watermelon--Watermelon Vine--</v>
      </c>
      <c r="H123" s="74" t="str">
        <f t="shared" si="9"/>
        <v>Crop Byproduct--Fruit ByProducts--Watermelon--Watermelon Vine</v>
      </c>
      <c r="I123" s="74">
        <f t="shared" si="10"/>
        <v>3</v>
      </c>
      <c r="J123" s="74" t="str">
        <f t="shared" si="11"/>
        <v>Crop Byproduct--Fruit ByProducts--Watermelon</v>
      </c>
      <c r="K123" s="74" t="str" cm="1">
        <f t="array" ref="K123">IF(G123&lt;&gt;"",_xlfn.TEXTJOIN(";",TRUE,
CONCATENATE(A123,"$",H123),
IF(E123="","",IF(I123&lt;&gt;0,CONCATENATE(A123,"$",J123,"--",_xlfn.TEXTSPLIT(E123,";",TRUE,FALSE)),CONCATENATE(A123,"$",_xlfn.TEXTSPLIT(E123,";",TRUE,FALSE))))),"")</f>
        <v>AOM_003933$Crop Byproduct--Fruit ByProducts--Watermelon--Watermelon Vine;AOM_003933$Crop Byproduct--Fruit ByProducts--Watermelon--Citrullus lanatus Vine</v>
      </c>
      <c r="L123" s="75"/>
      <c r="M123" s="75" t="str" cm="1">
        <f t="array" ref="M123">IF(L123&lt;&gt;"",_xlfn.TEXTSPLIT(L123, "$"),"")</f>
        <v/>
      </c>
      <c r="N123" s="75"/>
      <c r="O123" s="75" t="str" cm="1">
        <f t="array" ref="O123">IF(L123&lt;&gt;"",_xlfn.CHOOSECOLS(_xlfn.TEXTSPLIT(N123,"--"),1),"")</f>
        <v/>
      </c>
      <c r="P123" s="75" t="str" cm="1">
        <f t="array" ref="P123">IF(L123&lt;&gt;"",IFERROR(_xlfn.CHOOSECOLS(_xlfn.TEXTSPLIT(N123,"--"),2),""),"")</f>
        <v/>
      </c>
      <c r="Q123" s="75" t="str">
        <f t="shared" si="12"/>
        <v/>
      </c>
    </row>
    <row r="124" spans="1:17" ht="15.95" thickBot="1">
      <c r="A124" s="76" t="str">
        <v>AOM_001311</v>
      </c>
      <c r="B124" s="76" t="str">
        <v>Date</v>
      </c>
      <c r="C124" s="76" t="str">
        <v/>
      </c>
      <c r="D124" s="76" t="str">
        <v>Phoenix dactylifera</v>
      </c>
      <c r="E124" s="76" t="str">
        <f t="shared" si="8"/>
        <v>Phoenix dactylifera</v>
      </c>
      <c r="F124" s="76" t="str">
        <v>Management--Livestock Management--Feed Characteristic--Feed Composition--Feed Ingredient--Crop Byproduct--Fruit Product--Date----</v>
      </c>
      <c r="G124" s="74" t="str" cm="1">
        <f t="array" ref="G124">IFERROR(SUBSTITUTE(_xlfn.CHOOSECOLS(_xlfn.TEXTSPLIT(_xlfn.TEXTJOIN("|",,F124),"Feed Ingredient--","|",TRUE),2),"----",""),"")</f>
        <v>Crop Byproduct--Fruit Product--Date</v>
      </c>
      <c r="H124" s="74" t="str">
        <f t="shared" si="9"/>
        <v>Crop Byproduct--Fruit Product--Date</v>
      </c>
      <c r="I124" s="74">
        <f t="shared" si="10"/>
        <v>2</v>
      </c>
      <c r="J124" s="74" t="str">
        <f t="shared" si="11"/>
        <v>Crop Byproduct--Fruit Product</v>
      </c>
      <c r="K124" s="74" t="str" cm="1">
        <f t="array" ref="K124">IF(G124&lt;&gt;"",_xlfn.TEXTJOIN(";",TRUE,
CONCATENATE(A124,"$",H124),
IF(E124="","",IF(I124&lt;&gt;0,CONCATENATE(A124,"$",J124,"--",_xlfn.TEXTSPLIT(E124,";",TRUE,FALSE)),CONCATENATE(A124,"$",_xlfn.TEXTSPLIT(E124,";",TRUE,FALSE))))),"")</f>
        <v>AOM_001311$Crop Byproduct--Fruit Product--Date;AOM_001311$Crop Byproduct--Fruit Product--Phoenix dactylifera</v>
      </c>
      <c r="L124" s="76"/>
      <c r="M124" s="76" t="str" cm="1">
        <f t="array" ref="M124">IF(L124&lt;&gt;"",_xlfn.TEXTSPLIT(L124, "$"),"")</f>
        <v/>
      </c>
      <c r="N124" s="76"/>
      <c r="O124" s="76" t="str" cm="1">
        <f t="array" ref="O124">IF(L124&lt;&gt;"",_xlfn.CHOOSECOLS(_xlfn.TEXTSPLIT(N124,"--"),1),"")</f>
        <v/>
      </c>
      <c r="P124" s="76" t="str" cm="1">
        <f t="array" ref="P124">IF(L124&lt;&gt;"",IFERROR(_xlfn.CHOOSECOLS(_xlfn.TEXTSPLIT(N124,"--"),2),""),"")</f>
        <v/>
      </c>
      <c r="Q124" s="76" t="str">
        <f t="shared" si="12"/>
        <v/>
      </c>
    </row>
    <row r="125" spans="1:17" ht="15.95" thickBot="1">
      <c r="A125" s="75" t="str">
        <v>AOM_003208</v>
      </c>
      <c r="B125" s="75" t="str">
        <v>Bambara Groundnut Offal</v>
      </c>
      <c r="C125" s="75" t="str">
        <v/>
      </c>
      <c r="D125" s="75" t="str">
        <v>Vigna subterranea Offal</v>
      </c>
      <c r="E125" s="75" t="str">
        <f t="shared" si="8"/>
        <v>Vigna subterranea Offal</v>
      </c>
      <c r="F125" s="75" t="str">
        <v>Management--Livestock Management--Feed Characteristic--Feed Composition--Feed Ingredient--Crop Byproduct--Legume ByProducts--Bambara Groundnut--Bambara Groundnut Offal--</v>
      </c>
      <c r="G125" s="74" t="str" cm="1">
        <f t="array" ref="G125">IFERROR(SUBSTITUTE(_xlfn.CHOOSECOLS(_xlfn.TEXTSPLIT(_xlfn.TEXTJOIN("|",,F125),"Feed Ingredient--","|",TRUE),2),"----",""),"")</f>
        <v>Crop Byproduct--Legume ByProducts--Bambara Groundnut--Bambara Groundnut Offal--</v>
      </c>
      <c r="H125" s="74" t="str">
        <f t="shared" si="9"/>
        <v>Crop Byproduct--Legume ByProducts--Bambara Groundnut--Bambara Groundnut Offal</v>
      </c>
      <c r="I125" s="74">
        <f t="shared" si="10"/>
        <v>3</v>
      </c>
      <c r="J125" s="74" t="str">
        <f t="shared" si="11"/>
        <v>Crop Byproduct--Legume ByProducts--Bambara Groundnut</v>
      </c>
      <c r="K125" s="74" t="str" cm="1">
        <f t="array" ref="K125">IF(G125&lt;&gt;"",_xlfn.TEXTJOIN(";",TRUE,
CONCATENATE(A125,"$",H125),
IF(E125="","",IF(I125&lt;&gt;0,CONCATENATE(A125,"$",J125,"--",_xlfn.TEXTSPLIT(E125,";",TRUE,FALSE)),CONCATENATE(A125,"$",_xlfn.TEXTSPLIT(E125,";",TRUE,FALSE))))),"")</f>
        <v>AOM_003208$Crop Byproduct--Legume ByProducts--Bambara Groundnut--Bambara Groundnut Offal;AOM_003208$Crop Byproduct--Legume ByProducts--Bambara Groundnut--Vigna subterranea Offal</v>
      </c>
      <c r="L125" s="75"/>
      <c r="M125" s="75" t="str" cm="1">
        <f t="array" ref="M125">IF(L125&lt;&gt;"",_xlfn.TEXTSPLIT(L125, "$"),"")</f>
        <v/>
      </c>
      <c r="N125" s="75"/>
      <c r="O125" s="75" t="str" cm="1">
        <f t="array" ref="O125">IF(L125&lt;&gt;"",_xlfn.CHOOSECOLS(_xlfn.TEXTSPLIT(N125,"--"),1),"")</f>
        <v/>
      </c>
      <c r="P125" s="75" t="str" cm="1">
        <f t="array" ref="P125">IF(L125&lt;&gt;"",IFERROR(_xlfn.CHOOSECOLS(_xlfn.TEXTSPLIT(N125,"--"),2),""),"")</f>
        <v/>
      </c>
      <c r="Q125" s="75" t="str">
        <f t="shared" si="12"/>
        <v/>
      </c>
    </row>
    <row r="126" spans="1:17" ht="15.95" thickBot="1">
      <c r="A126" s="76" t="str">
        <v>AOM_003207</v>
      </c>
      <c r="B126" s="76" t="str">
        <v>Bambara Groundnut</v>
      </c>
      <c r="C126" s="76" t="str">
        <v/>
      </c>
      <c r="D126" s="76" t="str">
        <v>Vigna subterranea</v>
      </c>
      <c r="E126" s="76" t="str">
        <f t="shared" si="8"/>
        <v>Vigna subterranea</v>
      </c>
      <c r="F126" s="76" t="str">
        <v>Management--Livestock Management--Feed Characteristic--Feed Composition--Feed Ingredient--Crop Byproduct--Legume ByProducts--Bambara Groundnut----</v>
      </c>
      <c r="G126" s="74" t="str" cm="1">
        <f t="array" ref="G126">IFERROR(SUBSTITUTE(_xlfn.CHOOSECOLS(_xlfn.TEXTSPLIT(_xlfn.TEXTJOIN("|",,F126),"Feed Ingredient--","|",TRUE),2),"----",""),"")</f>
        <v>Crop Byproduct--Legume ByProducts--Bambara Groundnut</v>
      </c>
      <c r="H126" s="74" t="str">
        <f t="shared" si="9"/>
        <v>Crop Byproduct--Legume ByProducts--Bambara Groundnut</v>
      </c>
      <c r="I126" s="74">
        <f t="shared" si="10"/>
        <v>2</v>
      </c>
      <c r="J126" s="74" t="str">
        <f t="shared" si="11"/>
        <v>Crop Byproduct--Legume ByProducts</v>
      </c>
      <c r="K126" s="74" t="str" cm="1">
        <f t="array" ref="K126">IF(G126&lt;&gt;"",_xlfn.TEXTJOIN(";",TRUE,
CONCATENATE(A126,"$",H126),
IF(E126="","",IF(I126&lt;&gt;0,CONCATENATE(A126,"$",J126,"--",_xlfn.TEXTSPLIT(E126,";",TRUE,FALSE)),CONCATENATE(A126,"$",_xlfn.TEXTSPLIT(E126,";",TRUE,FALSE))))),"")</f>
        <v>AOM_003207$Crop Byproduct--Legume ByProducts--Bambara Groundnut;AOM_003207$Crop Byproduct--Legume ByProducts--Vigna subterranea</v>
      </c>
      <c r="L126" s="76"/>
      <c r="M126" s="76" t="str" cm="1">
        <f t="array" ref="M126">IF(L126&lt;&gt;"",_xlfn.TEXTSPLIT(L126, "$"),"")</f>
        <v/>
      </c>
      <c r="N126" s="76"/>
      <c r="O126" s="76" t="str" cm="1">
        <f t="array" ref="O126">IF(L126&lt;&gt;"",_xlfn.CHOOSECOLS(_xlfn.TEXTSPLIT(N126,"--"),1),"")</f>
        <v/>
      </c>
      <c r="P126" s="76" t="str" cm="1">
        <f t="array" ref="P126">IF(L126&lt;&gt;"",IFERROR(_xlfn.CHOOSECOLS(_xlfn.TEXTSPLIT(N126,"--"),2),""),"")</f>
        <v/>
      </c>
      <c r="Q126" s="76" t="str">
        <f t="shared" si="12"/>
        <v/>
      </c>
    </row>
    <row r="127" spans="1:17" ht="15.95" thickBot="1">
      <c r="A127" s="75" t="str">
        <v>AOM_001181</v>
      </c>
      <c r="B127" s="75" t="str">
        <v>Chickpea Haulm</v>
      </c>
      <c r="C127" s="75" t="str">
        <v/>
      </c>
      <c r="D127" s="75" t="str">
        <v>Cicer arietinum Haulm</v>
      </c>
      <c r="E127" s="75" t="str">
        <f t="shared" si="8"/>
        <v>Cicer arietinum Haulm</v>
      </c>
      <c r="F127" s="75" t="str">
        <v>Management--Livestock Management--Feed Characteristic--Feed Composition--Feed Ingredient--Crop Byproduct--Legume ByProducts--Chickpea--Chickpea Haulm--</v>
      </c>
      <c r="G127" s="74" t="str" cm="1">
        <f t="array" ref="G127">IFERROR(SUBSTITUTE(_xlfn.CHOOSECOLS(_xlfn.TEXTSPLIT(_xlfn.TEXTJOIN("|",,F127),"Feed Ingredient--","|",TRUE),2),"----",""),"")</f>
        <v>Crop Byproduct--Legume ByProducts--Chickpea--Chickpea Haulm--</v>
      </c>
      <c r="H127" s="74" t="str">
        <f t="shared" si="9"/>
        <v>Crop Byproduct--Legume ByProducts--Chickpea--Chickpea Haulm</v>
      </c>
      <c r="I127" s="74">
        <f t="shared" si="10"/>
        <v>3</v>
      </c>
      <c r="J127" s="74" t="str">
        <f t="shared" si="11"/>
        <v>Crop Byproduct--Legume ByProducts--Chickpea</v>
      </c>
      <c r="K127" s="74" t="str" cm="1">
        <f t="array" ref="K127">IF(G127&lt;&gt;"",_xlfn.TEXTJOIN(";",TRUE,
CONCATENATE(A127,"$",H127),
IF(E127="","",IF(I127&lt;&gt;0,CONCATENATE(A127,"$",J127,"--",_xlfn.TEXTSPLIT(E127,";",TRUE,FALSE)),CONCATENATE(A127,"$",_xlfn.TEXTSPLIT(E127,";",TRUE,FALSE))))),"")</f>
        <v>AOM_001181$Crop Byproduct--Legume ByProducts--Chickpea--Chickpea Haulm;AOM_001181$Crop Byproduct--Legume ByProducts--Chickpea--Cicer arietinum Haulm</v>
      </c>
      <c r="L127" s="75"/>
      <c r="M127" s="75" t="str" cm="1">
        <f t="array" ref="M127">IF(L127&lt;&gt;"",_xlfn.TEXTSPLIT(L127, "$"),"")</f>
        <v/>
      </c>
      <c r="N127" s="75"/>
      <c r="O127" s="75" t="str" cm="1">
        <f t="array" ref="O127">IF(L127&lt;&gt;"",_xlfn.CHOOSECOLS(_xlfn.TEXTSPLIT(N127,"--"),1),"")</f>
        <v/>
      </c>
      <c r="P127" s="75" t="str" cm="1">
        <f t="array" ref="P127">IF(L127&lt;&gt;"",IFERROR(_xlfn.CHOOSECOLS(_xlfn.TEXTSPLIT(N127,"--"),2),""),"")</f>
        <v/>
      </c>
      <c r="Q127" s="75" t="str">
        <f t="shared" si="12"/>
        <v/>
      </c>
    </row>
    <row r="128" spans="1:17" ht="15.95" thickBot="1">
      <c r="A128" s="76" t="str">
        <v>AOM_001258</v>
      </c>
      <c r="B128" s="76" t="str">
        <v>Common Bean Haulm</v>
      </c>
      <c r="C128" s="76" t="str">
        <v/>
      </c>
      <c r="D128" s="76" t="str">
        <v>Phaseolus vulgaris Haulm</v>
      </c>
      <c r="E128" s="76" t="str">
        <f t="shared" si="8"/>
        <v>Phaseolus vulgaris Haulm</v>
      </c>
      <c r="F128" s="76" t="str">
        <v>Management--Livestock Management--Feed Characteristic--Feed Composition--Feed Ingredient--Crop Byproduct--Legume ByProducts--Common Bean --Common Bean Haulm--</v>
      </c>
      <c r="G128" s="74" t="str" cm="1">
        <f t="array" ref="G128">IFERROR(SUBSTITUTE(_xlfn.CHOOSECOLS(_xlfn.TEXTSPLIT(_xlfn.TEXTJOIN("|",,F128),"Feed Ingredient--","|",TRUE),2),"----",""),"")</f>
        <v>Crop Byproduct--Legume ByProducts--Common Bean --Common Bean Haulm--</v>
      </c>
      <c r="H128" s="74" t="str">
        <f t="shared" si="9"/>
        <v>Crop Byproduct--Legume ByProducts--Common Bean --Common Bean Haulm</v>
      </c>
      <c r="I128" s="74">
        <f t="shared" si="10"/>
        <v>3</v>
      </c>
      <c r="J128" s="74" t="str">
        <f t="shared" si="11"/>
        <v xml:space="preserve">Crop Byproduct--Legume ByProducts--Common Bean </v>
      </c>
      <c r="K128" s="74" t="str" cm="1">
        <f t="array" ref="K128">IF(G128&lt;&gt;"",_xlfn.TEXTJOIN(";",TRUE,
CONCATENATE(A128,"$",H128),
IF(E128="","",IF(I128&lt;&gt;0,CONCATENATE(A128,"$",J128,"--",_xlfn.TEXTSPLIT(E128,";",TRUE,FALSE)),CONCATENATE(A128,"$",_xlfn.TEXTSPLIT(E128,";",TRUE,FALSE))))),"")</f>
        <v>AOM_001258$Crop Byproduct--Legume ByProducts--Common Bean --Common Bean Haulm;AOM_001258$Crop Byproduct--Legume ByProducts--Common Bean --Phaseolus vulgaris Haulm</v>
      </c>
      <c r="L128" s="76"/>
      <c r="M128" s="76" t="str" cm="1">
        <f t="array" ref="M128">IF(L128&lt;&gt;"",_xlfn.TEXTSPLIT(L128, "$"),"")</f>
        <v/>
      </c>
      <c r="N128" s="76"/>
      <c r="O128" s="76" t="str" cm="1">
        <f t="array" ref="O128">IF(L128&lt;&gt;"",_xlfn.CHOOSECOLS(_xlfn.TEXTSPLIT(N128,"--"),1),"")</f>
        <v/>
      </c>
      <c r="P128" s="76" t="str" cm="1">
        <f t="array" ref="P128">IF(L128&lt;&gt;"",IFERROR(_xlfn.CHOOSECOLS(_xlfn.TEXTSPLIT(N128,"--"),2),""),"")</f>
        <v/>
      </c>
      <c r="Q128" s="76" t="str">
        <f t="shared" si="12"/>
        <v/>
      </c>
    </row>
    <row r="129" spans="1:17" ht="15.95" thickBot="1">
      <c r="A129" s="75" t="str">
        <v>AOM_001179</v>
      </c>
      <c r="B129" s="75" t="str">
        <v>Common Bean Straw</v>
      </c>
      <c r="C129" s="75" t="str">
        <v/>
      </c>
      <c r="D129" s="75" t="str">
        <v>Phaseolus vulgaris Straw</v>
      </c>
      <c r="E129" s="75" t="str">
        <f t="shared" si="8"/>
        <v>Phaseolus vulgaris Straw</v>
      </c>
      <c r="F129" s="75" t="str">
        <v>Management--Livestock Management--Feed Characteristic--Feed Composition--Feed Ingredient--Crop Byproduct--Legume ByProducts--Common Bean --Common Bean Straw--</v>
      </c>
      <c r="G129" s="74" t="str" cm="1">
        <f t="array" ref="G129">IFERROR(SUBSTITUTE(_xlfn.CHOOSECOLS(_xlfn.TEXTSPLIT(_xlfn.TEXTJOIN("|",,F129),"Feed Ingredient--","|",TRUE),2),"----",""),"")</f>
        <v>Crop Byproduct--Legume ByProducts--Common Bean --Common Bean Straw--</v>
      </c>
      <c r="H129" s="74" t="str">
        <f t="shared" si="9"/>
        <v>Crop Byproduct--Legume ByProducts--Common Bean --Common Bean Straw</v>
      </c>
      <c r="I129" s="74">
        <f t="shared" si="10"/>
        <v>3</v>
      </c>
      <c r="J129" s="74" t="str">
        <f t="shared" si="11"/>
        <v xml:space="preserve">Crop Byproduct--Legume ByProducts--Common Bean </v>
      </c>
      <c r="K129" s="74" t="str" cm="1">
        <f t="array" ref="K129">IF(G129&lt;&gt;"",_xlfn.TEXTJOIN(";",TRUE,
CONCATENATE(A129,"$",H129),
IF(E129="","",IF(I129&lt;&gt;0,CONCATENATE(A129,"$",J129,"--",_xlfn.TEXTSPLIT(E129,";",TRUE,FALSE)),CONCATENATE(A129,"$",_xlfn.TEXTSPLIT(E129,";",TRUE,FALSE))))),"")</f>
        <v>AOM_001179$Crop Byproduct--Legume ByProducts--Common Bean --Common Bean Straw;AOM_001179$Crop Byproduct--Legume ByProducts--Common Bean --Phaseolus vulgaris Straw</v>
      </c>
      <c r="L129" s="75"/>
      <c r="M129" s="75" t="str" cm="1">
        <f t="array" ref="M129">IF(L129&lt;&gt;"",_xlfn.TEXTSPLIT(L129, "$"),"")</f>
        <v/>
      </c>
      <c r="N129" s="75"/>
      <c r="O129" s="75" t="str" cm="1">
        <f t="array" ref="O129">IF(L129&lt;&gt;"",_xlfn.CHOOSECOLS(_xlfn.TEXTSPLIT(N129,"--"),1),"")</f>
        <v/>
      </c>
      <c r="P129" s="75" t="str" cm="1">
        <f t="array" ref="P129">IF(L129&lt;&gt;"",IFERROR(_xlfn.CHOOSECOLS(_xlfn.TEXTSPLIT(N129,"--"),2),""),"")</f>
        <v/>
      </c>
      <c r="Q129" s="75" t="str">
        <f t="shared" si="12"/>
        <v/>
      </c>
    </row>
    <row r="130" spans="1:17" ht="15.95" thickBot="1">
      <c r="A130" s="76" t="str">
        <v>AOM_001180</v>
      </c>
      <c r="B130" s="76" t="str">
        <v>Common Bean Tops</v>
      </c>
      <c r="C130" s="76" t="str">
        <v/>
      </c>
      <c r="D130" s="76" t="str">
        <v>Phaseolus vulgaris Tops</v>
      </c>
      <c r="E130" s="76" t="str">
        <f t="shared" si="8"/>
        <v>Phaseolus vulgaris Tops</v>
      </c>
      <c r="F130" s="76" t="str">
        <v>Management--Livestock Management--Feed Characteristic--Feed Composition--Feed Ingredient--Crop Byproduct--Legume ByProducts--Common Bean --Common Bean Tops--</v>
      </c>
      <c r="G130" s="74" t="str" cm="1">
        <f t="array" ref="G130">IFERROR(SUBSTITUTE(_xlfn.CHOOSECOLS(_xlfn.TEXTSPLIT(_xlfn.TEXTJOIN("|",,F130),"Feed Ingredient--","|",TRUE),2),"----",""),"")</f>
        <v>Crop Byproduct--Legume ByProducts--Common Bean --Common Bean Tops--</v>
      </c>
      <c r="H130" s="74" t="str">
        <f t="shared" si="9"/>
        <v>Crop Byproduct--Legume ByProducts--Common Bean --Common Bean Tops</v>
      </c>
      <c r="I130" s="74">
        <f t="shared" si="10"/>
        <v>3</v>
      </c>
      <c r="J130" s="74" t="str">
        <f t="shared" si="11"/>
        <v xml:space="preserve">Crop Byproduct--Legume ByProducts--Common Bean </v>
      </c>
      <c r="K130" s="74" t="str" cm="1">
        <f t="array" ref="K130">IF(G130&lt;&gt;"",_xlfn.TEXTJOIN(";",TRUE,
CONCATENATE(A130,"$",H130),
IF(E130="","",IF(I130&lt;&gt;0,CONCATENATE(A130,"$",J130,"--",_xlfn.TEXTSPLIT(E130,";",TRUE,FALSE)),CONCATENATE(A130,"$",_xlfn.TEXTSPLIT(E130,";",TRUE,FALSE))))),"")</f>
        <v>AOM_001180$Crop Byproduct--Legume ByProducts--Common Bean --Common Bean Tops;AOM_001180$Crop Byproduct--Legume ByProducts--Common Bean --Phaseolus vulgaris Tops</v>
      </c>
      <c r="L130" s="76"/>
      <c r="M130" s="76" t="str" cm="1">
        <f t="array" ref="M130">IF(L130&lt;&gt;"",_xlfn.TEXTSPLIT(L130, "$"),"")</f>
        <v/>
      </c>
      <c r="N130" s="76"/>
      <c r="O130" s="76" t="str" cm="1">
        <f t="array" ref="O130">IF(L130&lt;&gt;"",_xlfn.CHOOSECOLS(_xlfn.TEXTSPLIT(N130,"--"),1),"")</f>
        <v/>
      </c>
      <c r="P130" s="76" t="str" cm="1">
        <f t="array" ref="P130">IF(L130&lt;&gt;"",IFERROR(_xlfn.CHOOSECOLS(_xlfn.TEXTSPLIT(N130,"--"),2),""),"")</f>
        <v/>
      </c>
      <c r="Q130" s="76" t="str">
        <f t="shared" si="12"/>
        <v/>
      </c>
    </row>
    <row r="131" spans="1:17" ht="15.95" thickBot="1">
      <c r="A131" s="75" t="str">
        <v>AOM_000601</v>
      </c>
      <c r="B131" s="75" t="str">
        <v>Cowpea Haulm</v>
      </c>
      <c r="C131" s="75" t="str">
        <v/>
      </c>
      <c r="D131" s="75" t="str">
        <v>Vigna unguiculata Haulm</v>
      </c>
      <c r="E131" s="75" t="str">
        <f t="shared" ref="E131:E198" si="13">_xlfn.TEXTJOIN(";",TRUE,C131,D131)</f>
        <v>Vigna unguiculata Haulm</v>
      </c>
      <c r="F131" s="75" t="str">
        <v>Management--Livestock Management--Feed Characteristic--Feed Composition--Feed Ingredient--Crop Byproduct--Legume ByProducts--Cowpea--Cowpea Haulm--</v>
      </c>
      <c r="G131" s="74" t="str" cm="1">
        <f t="array" ref="G131">IFERROR(SUBSTITUTE(_xlfn.CHOOSECOLS(_xlfn.TEXTSPLIT(_xlfn.TEXTJOIN("|",,F131),"Feed Ingredient--","|",TRUE),2),"----",""),"")</f>
        <v>Crop Byproduct--Legume ByProducts--Cowpea--Cowpea Haulm--</v>
      </c>
      <c r="H131" s="74" t="str">
        <f t="shared" ref="H131:H198" si="14">IF(G131&lt;&gt;"",_xlfn.TEXTJOIN("--",TRUE,_xlfn.TEXTSPLIT(G131,"--","|",TRUE)),"")</f>
        <v>Crop Byproduct--Legume ByProducts--Cowpea--Cowpea Haulm</v>
      </c>
      <c r="I131" s="74">
        <f t="shared" ref="I131:I198" si="15">IF(G131&lt;&gt;"",SUM(LEN(H131)-LEN(SUBSTITUTE(H131,"--","")))/LEN("--"),"")</f>
        <v>3</v>
      </c>
      <c r="J131" s="74" t="str">
        <f t="shared" ref="J131:J198" si="16">IF(G131&lt;&gt;"",IFERROR(_xlfn.TEXTJOIN("--",TRUE,_xlfn.CHOOSECOLS(_xlfn.TEXTSPLIT(H131,"--"),_xlfn.SEQUENCE(1,I131))),""),"")</f>
        <v>Crop Byproduct--Legume ByProducts--Cowpea</v>
      </c>
      <c r="K131" s="74" t="str" cm="1">
        <f t="array" ref="K131">IF(G131&lt;&gt;"",_xlfn.TEXTJOIN(";",TRUE,
CONCATENATE(A131,"$",H131),
IF(E131="","",IF(I131&lt;&gt;0,CONCATENATE(A131,"$",J131,"--",_xlfn.TEXTSPLIT(E131,";",TRUE,FALSE)),CONCATENATE(A131,"$",_xlfn.TEXTSPLIT(E131,";",TRUE,FALSE))))),"")</f>
        <v>AOM_000601$Crop Byproduct--Legume ByProducts--Cowpea--Cowpea Haulm;AOM_000601$Crop Byproduct--Legume ByProducts--Cowpea--Vigna unguiculata Haulm</v>
      </c>
      <c r="L131" s="75"/>
      <c r="M131" s="75" t="str" cm="1">
        <f t="array" ref="M131">IF(L131&lt;&gt;"",_xlfn.TEXTSPLIT(L131, "$"),"")</f>
        <v/>
      </c>
      <c r="N131" s="75"/>
      <c r="O131" s="75" t="str" cm="1">
        <f t="array" ref="O131">IF(L131&lt;&gt;"",_xlfn.CHOOSECOLS(_xlfn.TEXTSPLIT(N131,"--"),1),"")</f>
        <v/>
      </c>
      <c r="P131" s="75" t="str" cm="1">
        <f t="array" ref="P131">IF(L131&lt;&gt;"",IFERROR(_xlfn.CHOOSECOLS(_xlfn.TEXTSPLIT(N131,"--"),2),""),"")</f>
        <v/>
      </c>
      <c r="Q131" s="75" t="str">
        <f t="shared" ref="Q131:Q198" si="17">IF(L131&lt;&gt;"",IF(SUM(LEN(N131)-LEN(SUBSTITUTE(N131,"--","")))/LEN("--")&gt;1,SUBSTITUTE(N131,CONCATENATE(O131,"--",P131,"--"),""),""),"")</f>
        <v/>
      </c>
    </row>
    <row r="132" spans="1:17" ht="15.95" thickBot="1">
      <c r="A132" s="76" t="str">
        <v>AOM_000602</v>
      </c>
      <c r="B132" s="76" t="str">
        <v>Cowpea Husk</v>
      </c>
      <c r="C132" s="76" t="str">
        <v/>
      </c>
      <c r="D132" s="76" t="str">
        <v>Vigna unguiculata Husk</v>
      </c>
      <c r="E132" s="76" t="str">
        <f t="shared" si="13"/>
        <v>Vigna unguiculata Husk</v>
      </c>
      <c r="F132" s="76" t="str">
        <v>Management--Livestock Management--Feed Characteristic--Feed Composition--Feed Ingredient--Crop Byproduct--Legume ByProducts--Cowpea--Cowpea Husk--</v>
      </c>
      <c r="G132" s="74" t="str" cm="1">
        <f t="array" ref="G132">IFERROR(SUBSTITUTE(_xlfn.CHOOSECOLS(_xlfn.TEXTSPLIT(_xlfn.TEXTJOIN("|",,F132),"Feed Ingredient--","|",TRUE),2),"----",""),"")</f>
        <v>Crop Byproduct--Legume ByProducts--Cowpea--Cowpea Husk--</v>
      </c>
      <c r="H132" s="74" t="str">
        <f t="shared" si="14"/>
        <v>Crop Byproduct--Legume ByProducts--Cowpea--Cowpea Husk</v>
      </c>
      <c r="I132" s="74">
        <f t="shared" si="15"/>
        <v>3</v>
      </c>
      <c r="J132" s="74" t="str">
        <f t="shared" si="16"/>
        <v>Crop Byproduct--Legume ByProducts--Cowpea</v>
      </c>
      <c r="K132" s="74" t="str" cm="1">
        <f t="array" ref="K132">IF(G132&lt;&gt;"",_xlfn.TEXTJOIN(";",TRUE,
CONCATENATE(A132,"$",H132),
IF(E132="","",IF(I132&lt;&gt;0,CONCATENATE(A132,"$",J132,"--",_xlfn.TEXTSPLIT(E132,";",TRUE,FALSE)),CONCATENATE(A132,"$",_xlfn.TEXTSPLIT(E132,";",TRUE,FALSE))))),"")</f>
        <v>AOM_000602$Crop Byproduct--Legume ByProducts--Cowpea--Cowpea Husk;AOM_000602$Crop Byproduct--Legume ByProducts--Cowpea--Vigna unguiculata Husk</v>
      </c>
      <c r="L132" s="76"/>
      <c r="M132" s="76" t="str" cm="1">
        <f t="array" ref="M132">IF(L132&lt;&gt;"",_xlfn.TEXTSPLIT(L132, "$"),"")</f>
        <v/>
      </c>
      <c r="N132" s="76"/>
      <c r="O132" s="76" t="str" cm="1">
        <f t="array" ref="O132">IF(L132&lt;&gt;"",_xlfn.CHOOSECOLS(_xlfn.TEXTSPLIT(N132,"--"),1),"")</f>
        <v/>
      </c>
      <c r="P132" s="76" t="str" cm="1">
        <f t="array" ref="P132">IF(L132&lt;&gt;"",IFERROR(_xlfn.CHOOSECOLS(_xlfn.TEXTSPLIT(N132,"--"),2),""),"")</f>
        <v/>
      </c>
      <c r="Q132" s="76" t="str">
        <f t="shared" si="17"/>
        <v/>
      </c>
    </row>
    <row r="133" spans="1:17" ht="15.95" thickBot="1">
      <c r="A133" s="75" t="str">
        <v>AOM_001263</v>
      </c>
      <c r="B133" s="75" t="str">
        <v>Cowpea Leaves</v>
      </c>
      <c r="C133" s="75" t="str">
        <v/>
      </c>
      <c r="D133" s="75" t="str">
        <v>Vigna unguiculata Leaves</v>
      </c>
      <c r="E133" s="75" t="str">
        <f t="shared" si="13"/>
        <v>Vigna unguiculata Leaves</v>
      </c>
      <c r="F133" s="75" t="str">
        <v>Management--Livestock Management--Feed Characteristic--Feed Composition--Feed Ingredient--Crop Byproduct--Legume ByProducts--Cowpea--Cowpea Leaves--</v>
      </c>
      <c r="G133" s="74" t="str" cm="1">
        <f t="array" ref="G133">IFERROR(SUBSTITUTE(_xlfn.CHOOSECOLS(_xlfn.TEXTSPLIT(_xlfn.TEXTJOIN("|",,F133),"Feed Ingredient--","|",TRUE),2),"----",""),"")</f>
        <v>Crop Byproduct--Legume ByProducts--Cowpea--Cowpea Leaves--</v>
      </c>
      <c r="H133" s="74" t="str">
        <f t="shared" si="14"/>
        <v>Crop Byproduct--Legume ByProducts--Cowpea--Cowpea Leaves</v>
      </c>
      <c r="I133" s="74">
        <f t="shared" si="15"/>
        <v>3</v>
      </c>
      <c r="J133" s="74" t="str">
        <f t="shared" si="16"/>
        <v>Crop Byproduct--Legume ByProducts--Cowpea</v>
      </c>
      <c r="K133" s="74" t="str" cm="1">
        <f t="array" ref="K133">IF(G133&lt;&gt;"",_xlfn.TEXTJOIN(";",TRUE,
CONCATENATE(A133,"$",H133),
IF(E133="","",IF(I133&lt;&gt;0,CONCATENATE(A133,"$",J133,"--",_xlfn.TEXTSPLIT(E133,";",TRUE,FALSE)),CONCATENATE(A133,"$",_xlfn.TEXTSPLIT(E133,";",TRUE,FALSE))))),"")</f>
        <v>AOM_001263$Crop Byproduct--Legume ByProducts--Cowpea--Cowpea Leaves;AOM_001263$Crop Byproduct--Legume ByProducts--Cowpea--Vigna unguiculata Leaves</v>
      </c>
      <c r="L133" s="75"/>
      <c r="M133" s="75" t="str" cm="1">
        <f t="array" ref="M133">IF(L133&lt;&gt;"",_xlfn.TEXTSPLIT(L133, "$"),"")</f>
        <v/>
      </c>
      <c r="N133" s="75"/>
      <c r="O133" s="75" t="str" cm="1">
        <f t="array" ref="O133">IF(L133&lt;&gt;"",_xlfn.CHOOSECOLS(_xlfn.TEXTSPLIT(N133,"--"),1),"")</f>
        <v/>
      </c>
      <c r="P133" s="75" t="str" cm="1">
        <f t="array" ref="P133">IF(L133&lt;&gt;"",IFERROR(_xlfn.CHOOSECOLS(_xlfn.TEXTSPLIT(N133,"--"),2),""),"")</f>
        <v/>
      </c>
      <c r="Q133" s="75" t="str">
        <f t="shared" si="17"/>
        <v/>
      </c>
    </row>
    <row r="134" spans="1:17" ht="15.95" thickBot="1">
      <c r="A134" s="76" t="str">
        <v>AOM_003927</v>
      </c>
      <c r="B134" s="76" t="str">
        <v>Cowpea Residue</v>
      </c>
      <c r="C134" s="76" t="str">
        <v/>
      </c>
      <c r="D134" s="76" t="str">
        <v>Vigna unguiculata Residue</v>
      </c>
      <c r="E134" s="76" t="str">
        <f t="shared" si="13"/>
        <v>Vigna unguiculata Residue</v>
      </c>
      <c r="F134" s="76" t="str">
        <v>Management--Livestock Management--Feed Characteristic--Feed Composition--Feed Ingredient--Crop Byproduct--Legume ByProducts--Cowpea--Cowpea Residue--</v>
      </c>
      <c r="G134" s="74" t="str" cm="1">
        <f t="array" ref="G134">IFERROR(SUBSTITUTE(_xlfn.CHOOSECOLS(_xlfn.TEXTSPLIT(_xlfn.TEXTJOIN("|",,F134),"Feed Ingredient--","|",TRUE),2),"----",""),"")</f>
        <v>Crop Byproduct--Legume ByProducts--Cowpea--Cowpea Residue--</v>
      </c>
      <c r="H134" s="74" t="str">
        <f t="shared" si="14"/>
        <v>Crop Byproduct--Legume ByProducts--Cowpea--Cowpea Residue</v>
      </c>
      <c r="I134" s="74">
        <f t="shared" si="15"/>
        <v>3</v>
      </c>
      <c r="J134" s="74" t="str">
        <f t="shared" si="16"/>
        <v>Crop Byproduct--Legume ByProducts--Cowpea</v>
      </c>
      <c r="K134" s="74" t="str" cm="1">
        <f t="array" ref="K134">IF(G134&lt;&gt;"",_xlfn.TEXTJOIN(";",TRUE,
CONCATENATE(A134,"$",H134),
IF(E134="","",IF(I134&lt;&gt;0,CONCATENATE(A134,"$",J134,"--",_xlfn.TEXTSPLIT(E134,";",TRUE,FALSE)),CONCATENATE(A134,"$",_xlfn.TEXTSPLIT(E134,";",TRUE,FALSE))))),"")</f>
        <v>AOM_003927$Crop Byproduct--Legume ByProducts--Cowpea--Cowpea Residue;AOM_003927$Crop Byproduct--Legume ByProducts--Cowpea--Vigna unguiculata Residue</v>
      </c>
      <c r="L134" s="76"/>
      <c r="M134" s="76" t="str" cm="1">
        <f t="array" ref="M134">IF(L134&lt;&gt;"",_xlfn.TEXTSPLIT(L134, "$"),"")</f>
        <v/>
      </c>
      <c r="N134" s="76"/>
      <c r="O134" s="76" t="str" cm="1">
        <f t="array" ref="O134">IF(L134&lt;&gt;"",_xlfn.CHOOSECOLS(_xlfn.TEXTSPLIT(N134,"--"),1),"")</f>
        <v/>
      </c>
      <c r="P134" s="76" t="str" cm="1">
        <f t="array" ref="P134">IF(L134&lt;&gt;"",IFERROR(_xlfn.CHOOSECOLS(_xlfn.TEXTSPLIT(N134,"--"),2),""),"")</f>
        <v/>
      </c>
      <c r="Q134" s="76" t="str">
        <f t="shared" si="17"/>
        <v/>
      </c>
    </row>
    <row r="135" spans="1:17" ht="15.95" thickBot="1">
      <c r="A135" s="75" t="str">
        <v>AOM_001189</v>
      </c>
      <c r="B135" s="75" t="str">
        <v>Cowpea Vine</v>
      </c>
      <c r="C135" s="75" t="str">
        <v/>
      </c>
      <c r="D135" s="75" t="str">
        <v>Vigna unguiculata Vine</v>
      </c>
      <c r="E135" s="75" t="str">
        <f t="shared" si="13"/>
        <v>Vigna unguiculata Vine</v>
      </c>
      <c r="F135" s="75" t="str">
        <v>Management--Livestock Management--Feed Characteristic--Feed Composition--Feed Ingredient--Crop Byproduct--Legume ByProducts--Cowpea--Cowpea Vine--</v>
      </c>
      <c r="G135" s="74" t="str" cm="1">
        <f t="array" ref="G135">IFERROR(SUBSTITUTE(_xlfn.CHOOSECOLS(_xlfn.TEXTSPLIT(_xlfn.TEXTJOIN("|",,F135),"Feed Ingredient--","|",TRUE),2),"----",""),"")</f>
        <v>Crop Byproduct--Legume ByProducts--Cowpea--Cowpea Vine--</v>
      </c>
      <c r="H135" s="74" t="str">
        <f t="shared" si="14"/>
        <v>Crop Byproduct--Legume ByProducts--Cowpea--Cowpea Vine</v>
      </c>
      <c r="I135" s="74">
        <f t="shared" si="15"/>
        <v>3</v>
      </c>
      <c r="J135" s="74" t="str">
        <f t="shared" si="16"/>
        <v>Crop Byproduct--Legume ByProducts--Cowpea</v>
      </c>
      <c r="K135" s="74" t="str" cm="1">
        <f t="array" ref="K135">IF(G135&lt;&gt;"",_xlfn.TEXTJOIN(";",TRUE,
CONCATENATE(A135,"$",H135),
IF(E135="","",IF(I135&lt;&gt;0,CONCATENATE(A135,"$",J135,"--",_xlfn.TEXTSPLIT(E135,";",TRUE,FALSE)),CONCATENATE(A135,"$",_xlfn.TEXTSPLIT(E135,";",TRUE,FALSE))))),"")</f>
        <v>AOM_001189$Crop Byproduct--Legume ByProducts--Cowpea--Cowpea Vine;AOM_001189$Crop Byproduct--Legume ByProducts--Cowpea--Vigna unguiculata Vine</v>
      </c>
      <c r="L135" s="75"/>
      <c r="M135" s="75" t="str" cm="1">
        <f t="array" ref="M135">IF(L135&lt;&gt;"",_xlfn.TEXTSPLIT(L135, "$"),"")</f>
        <v/>
      </c>
      <c r="N135" s="75"/>
      <c r="O135" s="75" t="str" cm="1">
        <f t="array" ref="O135">IF(L135&lt;&gt;"",_xlfn.CHOOSECOLS(_xlfn.TEXTSPLIT(N135,"--"),1),"")</f>
        <v/>
      </c>
      <c r="P135" s="75" t="str" cm="1">
        <f t="array" ref="P135">IF(L135&lt;&gt;"",IFERROR(_xlfn.CHOOSECOLS(_xlfn.TEXTSPLIT(N135,"--"),2),""),"")</f>
        <v/>
      </c>
      <c r="Q135" s="75" t="str">
        <f t="shared" si="17"/>
        <v/>
      </c>
    </row>
    <row r="136" spans="1:17" ht="15.95" thickBot="1">
      <c r="A136" s="76" t="str">
        <v>AOM_000603</v>
      </c>
      <c r="B136" s="76" t="str">
        <v>Fava Bean Haulm</v>
      </c>
      <c r="C136" s="76" t="str">
        <v/>
      </c>
      <c r="D136" s="76" t="str">
        <v>Vicia faba Haulm</v>
      </c>
      <c r="E136" s="76" t="str">
        <f t="shared" si="13"/>
        <v>Vicia faba Haulm</v>
      </c>
      <c r="F136" s="76" t="str">
        <v>Management--Livestock Management--Feed Characteristic--Feed Composition--Feed Ingredient--Crop Byproduct--Legume ByProducts--Fava Bean--Fava Bean Haulm--</v>
      </c>
      <c r="G136" s="74" t="str" cm="1">
        <f t="array" ref="G136">IFERROR(SUBSTITUTE(_xlfn.CHOOSECOLS(_xlfn.TEXTSPLIT(_xlfn.TEXTJOIN("|",,F136),"Feed Ingredient--","|",TRUE),2),"----",""),"")</f>
        <v>Crop Byproduct--Legume ByProducts--Fava Bean--Fava Bean Haulm--</v>
      </c>
      <c r="H136" s="74" t="str">
        <f t="shared" si="14"/>
        <v>Crop Byproduct--Legume ByProducts--Fava Bean--Fava Bean Haulm</v>
      </c>
      <c r="I136" s="74">
        <f t="shared" si="15"/>
        <v>3</v>
      </c>
      <c r="J136" s="74" t="str">
        <f t="shared" si="16"/>
        <v>Crop Byproduct--Legume ByProducts--Fava Bean</v>
      </c>
      <c r="K136" s="74" t="str" cm="1">
        <f t="array" ref="K136">IF(G136&lt;&gt;"",_xlfn.TEXTJOIN(";",TRUE,
CONCATENATE(A136,"$",H136),
IF(E136="","",IF(I136&lt;&gt;0,CONCATENATE(A136,"$",J136,"--",_xlfn.TEXTSPLIT(E136,";",TRUE,FALSE)),CONCATENATE(A136,"$",_xlfn.TEXTSPLIT(E136,";",TRUE,FALSE))))),"")</f>
        <v>AOM_000603$Crop Byproduct--Legume ByProducts--Fava Bean--Fava Bean Haulm;AOM_000603$Crop Byproduct--Legume ByProducts--Fava Bean--Vicia faba Haulm</v>
      </c>
      <c r="L136" s="76"/>
      <c r="M136" s="76" t="str" cm="1">
        <f t="array" ref="M136">IF(L136&lt;&gt;"",_xlfn.TEXTSPLIT(L136, "$"),"")</f>
        <v/>
      </c>
      <c r="N136" s="76"/>
      <c r="O136" s="76" t="str" cm="1">
        <f t="array" ref="O136">IF(L136&lt;&gt;"",_xlfn.CHOOSECOLS(_xlfn.TEXTSPLIT(N136,"--"),1),"")</f>
        <v/>
      </c>
      <c r="P136" s="76" t="str" cm="1">
        <f t="array" ref="P136">IF(L136&lt;&gt;"",IFERROR(_xlfn.CHOOSECOLS(_xlfn.TEXTSPLIT(N136,"--"),2),""),"")</f>
        <v/>
      </c>
      <c r="Q136" s="76" t="str">
        <f t="shared" si="17"/>
        <v/>
      </c>
    </row>
    <row r="137" spans="1:17" ht="15.95" thickBot="1">
      <c r="A137" s="75" t="str">
        <v>AOM_003210</v>
      </c>
      <c r="B137" s="75" t="str">
        <v>Grass Pea Haulm</v>
      </c>
      <c r="C137" s="75" t="str">
        <v>Indian Pea Haulm</v>
      </c>
      <c r="D137" s="75" t="str">
        <v>Lathyrus sativus Haulm</v>
      </c>
      <c r="E137" s="75" t="str">
        <f t="shared" si="13"/>
        <v>Indian Pea Haulm;Lathyrus sativus Haulm</v>
      </c>
      <c r="F137" s="75" t="str">
        <v>Management--Livestock Management--Feed Characteristic--Feed Composition--Feed Ingredient--Crop Byproduct--Legume ByProducts--Grass Pea--Grass Pea Haulm--</v>
      </c>
      <c r="G137" s="74" t="str" cm="1">
        <f t="array" ref="G137">IFERROR(SUBSTITUTE(_xlfn.CHOOSECOLS(_xlfn.TEXTSPLIT(_xlfn.TEXTJOIN("|",,F137),"Feed Ingredient--","|",TRUE),2),"----",""),"")</f>
        <v>Crop Byproduct--Legume ByProducts--Grass Pea--Grass Pea Haulm--</v>
      </c>
      <c r="H137" s="74" t="str">
        <f t="shared" si="14"/>
        <v>Crop Byproduct--Legume ByProducts--Grass Pea--Grass Pea Haulm</v>
      </c>
      <c r="I137" s="74">
        <f t="shared" si="15"/>
        <v>3</v>
      </c>
      <c r="J137" s="74" t="str">
        <f t="shared" si="16"/>
        <v>Crop Byproduct--Legume ByProducts--Grass Pea</v>
      </c>
      <c r="K137" s="74" t="str" cm="1">
        <f t="array" ref="K137">IF(G137&lt;&gt;"",_xlfn.TEXTJOIN(";",TRUE,
CONCATENATE(A137,"$",H137),
IF(E137="","",IF(I137&lt;&gt;0,CONCATENATE(A137,"$",J137,"--",_xlfn.TEXTSPLIT(E137,";",TRUE,FALSE)),CONCATENATE(A137,"$",_xlfn.TEXTSPLIT(E137,";",TRUE,FALSE))))),"")</f>
        <v>AOM_003210$Crop Byproduct--Legume ByProducts--Grass Pea--Grass Pea Haulm;AOM_003210$Crop Byproduct--Legume ByProducts--Grass Pea--Indian Pea Haulm;AOM_003210$Crop Byproduct--Legume ByProducts--Grass Pea--Lathyrus sativus Haulm</v>
      </c>
      <c r="L137" s="75"/>
      <c r="M137" s="75" t="str" cm="1">
        <f t="array" ref="M137">IF(L137&lt;&gt;"",_xlfn.TEXTSPLIT(L137, "$"),"")</f>
        <v/>
      </c>
      <c r="N137" s="75"/>
      <c r="O137" s="75" t="str" cm="1">
        <f t="array" ref="O137">IF(L137&lt;&gt;"",_xlfn.CHOOSECOLS(_xlfn.TEXTSPLIT(N137,"--"),1),"")</f>
        <v/>
      </c>
      <c r="P137" s="75" t="str" cm="1">
        <f t="array" ref="P137">IF(L137&lt;&gt;"",IFERROR(_xlfn.CHOOSECOLS(_xlfn.TEXTSPLIT(N137,"--"),2),""),"")</f>
        <v/>
      </c>
      <c r="Q137" s="75" t="str">
        <f t="shared" si="17"/>
        <v/>
      </c>
    </row>
    <row r="138" spans="1:17" ht="15.95" thickBot="1">
      <c r="A138" s="76" t="str">
        <v>AOM_003209</v>
      </c>
      <c r="B138" s="76" t="str">
        <v>Grass Pea</v>
      </c>
      <c r="C138" s="76" t="str">
        <v xml:space="preserve">Indian Pea </v>
      </c>
      <c r="D138" s="76" t="str">
        <v>Lathyrus sativus</v>
      </c>
      <c r="E138" s="76" t="str">
        <f t="shared" si="13"/>
        <v>Indian Pea ;Lathyrus sativus</v>
      </c>
      <c r="F138" s="76" t="str">
        <v>Management--Livestock Management--Feed Characteristic--Feed Composition--Feed Ingredient--Crop Byproduct--Legume ByProducts--Grass Pea----</v>
      </c>
      <c r="G138" s="74" t="str" cm="1">
        <f t="array" ref="G138">IFERROR(SUBSTITUTE(_xlfn.CHOOSECOLS(_xlfn.TEXTSPLIT(_xlfn.TEXTJOIN("|",,F138),"Feed Ingredient--","|",TRUE),2),"----",""),"")</f>
        <v>Crop Byproduct--Legume ByProducts--Grass Pea</v>
      </c>
      <c r="H138" s="74" t="str">
        <f t="shared" si="14"/>
        <v>Crop Byproduct--Legume ByProducts--Grass Pea</v>
      </c>
      <c r="I138" s="74">
        <f t="shared" si="15"/>
        <v>2</v>
      </c>
      <c r="J138" s="74" t="str">
        <f t="shared" si="16"/>
        <v>Crop Byproduct--Legume ByProducts</v>
      </c>
      <c r="K138" s="74" t="str" cm="1">
        <f t="array" ref="K138">IF(G138&lt;&gt;"",_xlfn.TEXTJOIN(";",TRUE,
CONCATENATE(A138,"$",H138),
IF(E138="","",IF(I138&lt;&gt;0,CONCATENATE(A138,"$",J138,"--",_xlfn.TEXTSPLIT(E138,";",TRUE,FALSE)),CONCATENATE(A138,"$",_xlfn.TEXTSPLIT(E138,";",TRUE,FALSE))))),"")</f>
        <v>AOM_003209$Crop Byproduct--Legume ByProducts--Grass Pea;AOM_003209$Crop Byproduct--Legume ByProducts--Indian Pea ;AOM_003209$Crop Byproduct--Legume ByProducts--Lathyrus sativus</v>
      </c>
      <c r="L138" s="76"/>
      <c r="M138" s="76" t="str" cm="1">
        <f t="array" ref="M138">IF(L138&lt;&gt;"",_xlfn.TEXTSPLIT(L138, "$"),"")</f>
        <v/>
      </c>
      <c r="N138" s="76"/>
      <c r="O138" s="76" t="str" cm="1">
        <f t="array" ref="O138">IF(L138&lt;&gt;"",_xlfn.CHOOSECOLS(_xlfn.TEXTSPLIT(N138,"--"),1),"")</f>
        <v/>
      </c>
      <c r="P138" s="76" t="str" cm="1">
        <f t="array" ref="P138">IF(L138&lt;&gt;"",IFERROR(_xlfn.CHOOSECOLS(_xlfn.TEXTSPLIT(N138,"--"),2),""),"")</f>
        <v/>
      </c>
      <c r="Q138" s="76" t="str">
        <f t="shared" si="17"/>
        <v/>
      </c>
    </row>
    <row r="139" spans="1:17" ht="15.95" thickBot="1">
      <c r="A139" s="75" t="str">
        <v>AOM_003960</v>
      </c>
      <c r="B139" s="75" t="str">
        <v>Green Bean Vine</v>
      </c>
      <c r="C139" s="75" t="str">
        <v/>
      </c>
      <c r="D139" s="75" t="str">
        <v>Phaseolus vulgaris Vine</v>
      </c>
      <c r="E139" s="75" t="str">
        <f t="shared" si="13"/>
        <v>Phaseolus vulgaris Vine</v>
      </c>
      <c r="F139" s="75" t="str">
        <v>Management--Livestock Management--Feed Characteristic--Feed Composition--Feed Ingredient--Crop Byproduct--Legume ByProducts--Green Bean --Green Bean Vine--</v>
      </c>
      <c r="G139" s="74" t="str" cm="1">
        <f t="array" ref="G139">IFERROR(SUBSTITUTE(_xlfn.CHOOSECOLS(_xlfn.TEXTSPLIT(_xlfn.TEXTJOIN("|",,F139),"Feed Ingredient--","|",TRUE),2),"----",""),"")</f>
        <v>Crop Byproduct--Legume ByProducts--Green Bean --Green Bean Vine--</v>
      </c>
      <c r="H139" s="74" t="str">
        <f t="shared" si="14"/>
        <v>Crop Byproduct--Legume ByProducts--Green Bean --Green Bean Vine</v>
      </c>
      <c r="I139" s="74">
        <f t="shared" si="15"/>
        <v>3</v>
      </c>
      <c r="J139" s="74" t="str">
        <f t="shared" si="16"/>
        <v xml:space="preserve">Crop Byproduct--Legume ByProducts--Green Bean </v>
      </c>
      <c r="K139" s="74" t="str" cm="1">
        <f t="array" ref="K139">IF(G139&lt;&gt;"",_xlfn.TEXTJOIN(";",TRUE,
CONCATENATE(A139,"$",H139),
IF(E139="","",IF(I139&lt;&gt;0,CONCATENATE(A139,"$",J139,"--",_xlfn.TEXTSPLIT(E139,";",TRUE,FALSE)),CONCATENATE(A139,"$",_xlfn.TEXTSPLIT(E139,";",TRUE,FALSE))))),"")</f>
        <v>AOM_003960$Crop Byproduct--Legume ByProducts--Green Bean --Green Bean Vine;AOM_003960$Crop Byproduct--Legume ByProducts--Green Bean --Phaseolus vulgaris Vine</v>
      </c>
      <c r="L139" s="75"/>
      <c r="M139" s="75" t="str" cm="1">
        <f t="array" ref="M139">IF(L139&lt;&gt;"",_xlfn.TEXTSPLIT(L139, "$"),"")</f>
        <v/>
      </c>
      <c r="N139" s="75"/>
      <c r="O139" s="75" t="str" cm="1">
        <f t="array" ref="O139">IF(L139&lt;&gt;"",_xlfn.CHOOSECOLS(_xlfn.TEXTSPLIT(N139,"--"),1),"")</f>
        <v/>
      </c>
      <c r="P139" s="75" t="str" cm="1">
        <f t="array" ref="P139">IF(L139&lt;&gt;"",IFERROR(_xlfn.CHOOSECOLS(_xlfn.TEXTSPLIT(N139,"--"),2),""),"")</f>
        <v/>
      </c>
      <c r="Q139" s="75" t="str">
        <f t="shared" si="17"/>
        <v/>
      </c>
    </row>
    <row r="140" spans="1:17" ht="15.95" thickBot="1">
      <c r="A140" s="76" t="str">
        <v>AOM_001254</v>
      </c>
      <c r="B140" s="76" t="str">
        <v>Groundnut Cake</v>
      </c>
      <c r="C140" s="76" t="str">
        <v>Peanut Cake; Goober Cake</v>
      </c>
      <c r="D140" s="76" t="str">
        <v>Arachis hypogaea Cake</v>
      </c>
      <c r="E140" s="76" t="str">
        <f t="shared" si="13"/>
        <v>Peanut Cake; Goober Cake;Arachis hypogaea Cake</v>
      </c>
      <c r="F140" s="76" t="str">
        <v>Management--Livestock Management--Feed Characteristic--Feed Composition--Feed Ingredient--Crop Byproduct--Legume ByProducts--Groundnut--Groundnut Cake--</v>
      </c>
      <c r="G140" s="74" t="str" cm="1">
        <f t="array" ref="G140">IFERROR(SUBSTITUTE(_xlfn.CHOOSECOLS(_xlfn.TEXTSPLIT(_xlfn.TEXTJOIN("|",,F140),"Feed Ingredient--","|",TRUE),2),"----",""),"")</f>
        <v>Crop Byproduct--Legume ByProducts--Groundnut--Groundnut Cake--</v>
      </c>
      <c r="H140" s="74" t="str">
        <f t="shared" si="14"/>
        <v>Crop Byproduct--Legume ByProducts--Groundnut--Groundnut Cake</v>
      </c>
      <c r="I140" s="74">
        <f t="shared" si="15"/>
        <v>3</v>
      </c>
      <c r="J140" s="74" t="str">
        <f t="shared" si="16"/>
        <v>Crop Byproduct--Legume ByProducts--Groundnut</v>
      </c>
      <c r="K140" s="74" t="str" cm="1">
        <f t="array" ref="K140">IF(G140&lt;&gt;"",_xlfn.TEXTJOIN(";",TRUE,
CONCATENATE(A140,"$",H140),
IF(E140="","",IF(I140&lt;&gt;0,CONCATENATE(A140,"$",J140,"--",_xlfn.TEXTSPLIT(E140,";",TRUE,FALSE)),CONCATENATE(A140,"$",_xlfn.TEXTSPLIT(E140,";",TRUE,FALSE))))),"")</f>
        <v>AOM_001254$Crop Byproduct--Legume ByProducts--Groundnut--Groundnut Cake;AOM_001254$Crop Byproduct--Legume ByProducts--Groundnut--Peanut Cake;AOM_001254$Crop Byproduct--Legume ByProducts--Groundnut-- Goober Cake;AOM_001254$Crop Byproduct--Legume ByProducts--Groundnut--Arachis hypogaea Cake</v>
      </c>
      <c r="L140" s="76"/>
      <c r="M140" s="76" t="str" cm="1">
        <f t="array" ref="M140">IF(L140&lt;&gt;"",_xlfn.TEXTSPLIT(L140, "$"),"")</f>
        <v/>
      </c>
      <c r="N140" s="76"/>
      <c r="O140" s="76" t="str" cm="1">
        <f t="array" ref="O140">IF(L140&lt;&gt;"",_xlfn.CHOOSECOLS(_xlfn.TEXTSPLIT(N140,"--"),1),"")</f>
        <v/>
      </c>
      <c r="P140" s="76" t="str" cm="1">
        <f t="array" ref="P140">IF(L140&lt;&gt;"",IFERROR(_xlfn.CHOOSECOLS(_xlfn.TEXTSPLIT(N140,"--"),2),""),"")</f>
        <v/>
      </c>
      <c r="Q140" s="76" t="str">
        <f t="shared" si="17"/>
        <v/>
      </c>
    </row>
    <row r="141" spans="1:17" ht="15.95" thickBot="1">
      <c r="A141" s="75" t="str">
        <v>AOM_000604</v>
      </c>
      <c r="B141" s="75" t="str">
        <v>Groundnut Haulm</v>
      </c>
      <c r="C141" s="75" t="str">
        <v>Peanut Haulms; Goober Haulms</v>
      </c>
      <c r="D141" s="75" t="str">
        <v>Arachis hypogaea Haulm</v>
      </c>
      <c r="E141" s="75" t="str">
        <f t="shared" si="13"/>
        <v>Peanut Haulms; Goober Haulms;Arachis hypogaea Haulm</v>
      </c>
      <c r="F141" s="75" t="str">
        <v>Management--Livestock Management--Feed Characteristic--Feed Composition--Feed Ingredient--Crop Byproduct--Legume ByProducts--Groundnut--Groundnut Haulm--</v>
      </c>
      <c r="G141" s="74" t="str" cm="1">
        <f t="array" ref="G141">IFERROR(SUBSTITUTE(_xlfn.CHOOSECOLS(_xlfn.TEXTSPLIT(_xlfn.TEXTJOIN("|",,F141),"Feed Ingredient--","|",TRUE),2),"----",""),"")</f>
        <v>Crop Byproduct--Legume ByProducts--Groundnut--Groundnut Haulm--</v>
      </c>
      <c r="H141" s="74" t="str">
        <f t="shared" si="14"/>
        <v>Crop Byproduct--Legume ByProducts--Groundnut--Groundnut Haulm</v>
      </c>
      <c r="I141" s="74">
        <f t="shared" si="15"/>
        <v>3</v>
      </c>
      <c r="J141" s="74" t="str">
        <f t="shared" si="16"/>
        <v>Crop Byproduct--Legume ByProducts--Groundnut</v>
      </c>
      <c r="K141" s="74" t="str" cm="1">
        <f t="array" ref="K141">IF(G141&lt;&gt;"",_xlfn.TEXTJOIN(";",TRUE,
CONCATENATE(A141,"$",H141),
IF(E141="","",IF(I141&lt;&gt;0,CONCATENATE(A141,"$",J141,"--",_xlfn.TEXTSPLIT(E141,";",TRUE,FALSE)),CONCATENATE(A141,"$",_xlfn.TEXTSPLIT(E141,";",TRUE,FALSE))))),"")</f>
        <v>AOM_000604$Crop Byproduct--Legume ByProducts--Groundnut--Groundnut Haulm;AOM_000604$Crop Byproduct--Legume ByProducts--Groundnut--Peanut Haulms;AOM_000604$Crop Byproduct--Legume ByProducts--Groundnut-- Goober Haulms;AOM_000604$Crop Byproduct--Legume ByProducts--Groundnut--Arachis hypogaea Haulm</v>
      </c>
      <c r="L141" s="75"/>
      <c r="M141" s="75" t="str" cm="1">
        <f t="array" ref="M141">IF(L141&lt;&gt;"",_xlfn.TEXTSPLIT(L141, "$"),"")</f>
        <v/>
      </c>
      <c r="N141" s="75"/>
      <c r="O141" s="75" t="str" cm="1">
        <f t="array" ref="O141">IF(L141&lt;&gt;"",_xlfn.CHOOSECOLS(_xlfn.TEXTSPLIT(N141,"--"),1),"")</f>
        <v/>
      </c>
      <c r="P141" s="75" t="str" cm="1">
        <f t="array" ref="P141">IF(L141&lt;&gt;"",IFERROR(_xlfn.CHOOSECOLS(_xlfn.TEXTSPLIT(N141,"--"),2),""),"")</f>
        <v/>
      </c>
      <c r="Q141" s="75" t="str">
        <f t="shared" si="17"/>
        <v/>
      </c>
    </row>
    <row r="142" spans="1:17" ht="15.95" thickBot="1">
      <c r="A142" s="76" t="str">
        <v>AOM_000605</v>
      </c>
      <c r="B142" s="76" t="str">
        <v>Groundnut Hull</v>
      </c>
      <c r="C142" s="76" t="str">
        <v>Peanut Hulls; Goober Hulls</v>
      </c>
      <c r="D142" s="76" t="str">
        <v>Arachis hypogaea Hull</v>
      </c>
      <c r="E142" s="76" t="str">
        <f t="shared" si="13"/>
        <v>Peanut Hulls; Goober Hulls;Arachis hypogaea Hull</v>
      </c>
      <c r="F142" s="76" t="str">
        <v>Management--Livestock Management--Feed Characteristic--Feed Composition--Feed Ingredient--Crop Byproduct--Legume ByProducts--Groundnut--Groundnut Hull--</v>
      </c>
      <c r="G142" s="74" t="str" cm="1">
        <f t="array" ref="G142">IFERROR(SUBSTITUTE(_xlfn.CHOOSECOLS(_xlfn.TEXTSPLIT(_xlfn.TEXTJOIN("|",,F142),"Feed Ingredient--","|",TRUE),2),"----",""),"")</f>
        <v>Crop Byproduct--Legume ByProducts--Groundnut--Groundnut Hull--</v>
      </c>
      <c r="H142" s="74" t="str">
        <f t="shared" si="14"/>
        <v>Crop Byproduct--Legume ByProducts--Groundnut--Groundnut Hull</v>
      </c>
      <c r="I142" s="74">
        <f t="shared" si="15"/>
        <v>3</v>
      </c>
      <c r="J142" s="74" t="str">
        <f t="shared" si="16"/>
        <v>Crop Byproduct--Legume ByProducts--Groundnut</v>
      </c>
      <c r="K142" s="74" t="str" cm="1">
        <f t="array" ref="K142">IF(G142&lt;&gt;"",_xlfn.TEXTJOIN(";",TRUE,
CONCATENATE(A142,"$",H142),
IF(E142="","",IF(I142&lt;&gt;0,CONCATENATE(A142,"$",J142,"--",_xlfn.TEXTSPLIT(E142,";",TRUE,FALSE)),CONCATENATE(A142,"$",_xlfn.TEXTSPLIT(E142,";",TRUE,FALSE))))),"")</f>
        <v>AOM_000605$Crop Byproduct--Legume ByProducts--Groundnut--Groundnut Hull;AOM_000605$Crop Byproduct--Legume ByProducts--Groundnut--Peanut Hulls;AOM_000605$Crop Byproduct--Legume ByProducts--Groundnut-- Goober Hulls;AOM_000605$Crop Byproduct--Legume ByProducts--Groundnut--Arachis hypogaea Hull</v>
      </c>
      <c r="L142" s="76"/>
      <c r="M142" s="76" t="str" cm="1">
        <f t="array" ref="M142">IF(L142&lt;&gt;"",_xlfn.TEXTSPLIT(L142, "$"),"")</f>
        <v/>
      </c>
      <c r="N142" s="76"/>
      <c r="O142" s="76" t="str" cm="1">
        <f t="array" ref="O142">IF(L142&lt;&gt;"",_xlfn.CHOOSECOLS(_xlfn.TEXTSPLIT(N142,"--"),1),"")</f>
        <v/>
      </c>
      <c r="P142" s="76" t="str" cm="1">
        <f t="array" ref="P142">IF(L142&lt;&gt;"",IFERROR(_xlfn.CHOOSECOLS(_xlfn.TEXTSPLIT(N142,"--"),2),""),"")</f>
        <v/>
      </c>
      <c r="Q142" s="76" t="str">
        <f t="shared" si="17"/>
        <v/>
      </c>
    </row>
    <row r="143" spans="1:17" ht="15.95" thickBot="1">
      <c r="A143" s="75" t="str">
        <v>AOM_006169</v>
      </c>
      <c r="B143" s="75" t="str">
        <v>Groundnut Residue</v>
      </c>
      <c r="C143" s="75" t="str">
        <v/>
      </c>
      <c r="D143" s="75" t="str">
        <v>Arachis hypogaea Residue</v>
      </c>
      <c r="E143" s="75" t="str">
        <f t="shared" si="13"/>
        <v>Arachis hypogaea Residue</v>
      </c>
      <c r="F143" s="75" t="str">
        <v>Management--Livestock Management--Feed Characteristic--Feed Composition--Feed Ingredient--Crop Byproduct--Legume ByProducts--Groundnut--Groundnut Residue--</v>
      </c>
      <c r="G143" s="74" t="str" cm="1">
        <f t="array" ref="G143">IFERROR(SUBSTITUTE(_xlfn.CHOOSECOLS(_xlfn.TEXTSPLIT(_xlfn.TEXTJOIN("|",,F143),"Feed Ingredient--","|",TRUE),2),"----",""),"")</f>
        <v>Crop Byproduct--Legume ByProducts--Groundnut--Groundnut Residue--</v>
      </c>
      <c r="H143" s="74" t="str">
        <f t="shared" si="14"/>
        <v>Crop Byproduct--Legume ByProducts--Groundnut--Groundnut Residue</v>
      </c>
      <c r="I143" s="74">
        <f t="shared" si="15"/>
        <v>3</v>
      </c>
      <c r="J143" s="74" t="str">
        <f t="shared" si="16"/>
        <v>Crop Byproduct--Legume ByProducts--Groundnut</v>
      </c>
      <c r="K143" s="74" t="str" cm="1">
        <f t="array" ref="K143">IF(G143&lt;&gt;"",_xlfn.TEXTJOIN(";",TRUE,
CONCATENATE(A143,"$",H143),
IF(E143="","",IF(I143&lt;&gt;0,CONCATENATE(A143,"$",J143,"--",_xlfn.TEXTSPLIT(E143,";",TRUE,FALSE)),CONCATENATE(A143,"$",_xlfn.TEXTSPLIT(E143,";",TRUE,FALSE))))),"")</f>
        <v>AOM_006169$Crop Byproduct--Legume ByProducts--Groundnut--Groundnut Residue;AOM_006169$Crop Byproduct--Legume ByProducts--Groundnut--Arachis hypogaea Residue</v>
      </c>
      <c r="L143" s="75"/>
      <c r="M143" s="75" t="str" cm="1">
        <f t="array" ref="M143">IF(L143&lt;&gt;"",_xlfn.TEXTSPLIT(L143, "$"),"")</f>
        <v/>
      </c>
      <c r="N143" s="75"/>
      <c r="O143" s="75" t="str" cm="1">
        <f t="array" ref="O143">IF(L143&lt;&gt;"",_xlfn.CHOOSECOLS(_xlfn.TEXTSPLIT(N143,"--"),1),"")</f>
        <v/>
      </c>
      <c r="P143" s="75" t="str" cm="1">
        <f t="array" ref="P143">IF(L143&lt;&gt;"",IFERROR(_xlfn.CHOOSECOLS(_xlfn.TEXTSPLIT(N143,"--"),2),""),"")</f>
        <v/>
      </c>
      <c r="Q143" s="75" t="str">
        <f t="shared" si="17"/>
        <v/>
      </c>
    </row>
    <row r="144" spans="1:17" ht="15.95" thickBot="1">
      <c r="A144" s="76" t="str">
        <v>AOM_002249</v>
      </c>
      <c r="B144" s="76" t="str">
        <v>Groundnut Shell</v>
      </c>
      <c r="C144" s="76" t="str">
        <v/>
      </c>
      <c r="D144" s="76" t="str">
        <v>Arachis hypogaea Shell</v>
      </c>
      <c r="E144" s="76" t="str">
        <f t="shared" si="13"/>
        <v>Arachis hypogaea Shell</v>
      </c>
      <c r="F144" s="76" t="str">
        <v>Management--Livestock Management--Feed Characteristic--Feed Composition--Feed Ingredient--Crop Byproduct--Legume ByProducts--Groundnut--Groundnut Shell--</v>
      </c>
      <c r="G144" s="74" t="str" cm="1">
        <f t="array" ref="G144">IFERROR(SUBSTITUTE(_xlfn.CHOOSECOLS(_xlfn.TEXTSPLIT(_xlfn.TEXTJOIN("|",,F144),"Feed Ingredient--","|",TRUE),2),"----",""),"")</f>
        <v>Crop Byproduct--Legume ByProducts--Groundnut--Groundnut Shell--</v>
      </c>
      <c r="H144" s="74" t="str">
        <f t="shared" si="14"/>
        <v>Crop Byproduct--Legume ByProducts--Groundnut--Groundnut Shell</v>
      </c>
      <c r="I144" s="74">
        <f t="shared" si="15"/>
        <v>3</v>
      </c>
      <c r="J144" s="74" t="str">
        <f t="shared" si="16"/>
        <v>Crop Byproduct--Legume ByProducts--Groundnut</v>
      </c>
      <c r="K144" s="74" t="str" cm="1">
        <f t="array" ref="K144">IF(G144&lt;&gt;"",_xlfn.TEXTJOIN(";",TRUE,
CONCATENATE(A144,"$",H144),
IF(E144="","",IF(I144&lt;&gt;0,CONCATENATE(A144,"$",J144,"--",_xlfn.TEXTSPLIT(E144,";",TRUE,FALSE)),CONCATENATE(A144,"$",_xlfn.TEXTSPLIT(E144,";",TRUE,FALSE))))),"")</f>
        <v>AOM_002249$Crop Byproduct--Legume ByProducts--Groundnut--Groundnut Shell;AOM_002249$Crop Byproduct--Legume ByProducts--Groundnut--Arachis hypogaea Shell</v>
      </c>
      <c r="L144" s="76"/>
      <c r="M144" s="76" t="str" cm="1">
        <f t="array" ref="M144">IF(L144&lt;&gt;"",_xlfn.TEXTSPLIT(L144, "$"),"")</f>
        <v/>
      </c>
      <c r="N144" s="76"/>
      <c r="O144" s="76" t="str" cm="1">
        <f t="array" ref="O144">IF(L144&lt;&gt;"",_xlfn.CHOOSECOLS(_xlfn.TEXTSPLIT(N144,"--"),1),"")</f>
        <v/>
      </c>
      <c r="P144" s="76" t="str" cm="1">
        <f t="array" ref="P144">IF(L144&lt;&gt;"",IFERROR(_xlfn.CHOOSECOLS(_xlfn.TEXTSPLIT(N144,"--"),2),""),"")</f>
        <v/>
      </c>
      <c r="Q144" s="76" t="str">
        <f t="shared" si="17"/>
        <v/>
      </c>
    </row>
    <row r="145" spans="1:17" ht="15.95" thickBot="1">
      <c r="A145" s="75" t="str">
        <v>AOM_001890</v>
      </c>
      <c r="B145" s="75" t="str">
        <v>Groundnut Straw</v>
      </c>
      <c r="C145" s="75" t="str">
        <v>Peanut Straw; Goober Straw</v>
      </c>
      <c r="D145" s="75" t="str">
        <v>Arachis hypogaea Straw</v>
      </c>
      <c r="E145" s="75" t="str">
        <f t="shared" si="13"/>
        <v>Peanut Straw; Goober Straw;Arachis hypogaea Straw</v>
      </c>
      <c r="F145" s="75" t="str">
        <v>Management--Livestock Management--Feed Characteristic--Feed Composition--Feed Ingredient--Crop Byproduct--Legume ByProducts--Groundnut--Groundnut Straw--</v>
      </c>
      <c r="G145" s="74" t="str" cm="1">
        <f t="array" ref="G145">IFERROR(SUBSTITUTE(_xlfn.CHOOSECOLS(_xlfn.TEXTSPLIT(_xlfn.TEXTJOIN("|",,F145),"Feed Ingredient--","|",TRUE),2),"----",""),"")</f>
        <v>Crop Byproduct--Legume ByProducts--Groundnut--Groundnut Straw--</v>
      </c>
      <c r="H145" s="74" t="str">
        <f t="shared" si="14"/>
        <v>Crop Byproduct--Legume ByProducts--Groundnut--Groundnut Straw</v>
      </c>
      <c r="I145" s="74">
        <f t="shared" si="15"/>
        <v>3</v>
      </c>
      <c r="J145" s="74" t="str">
        <f t="shared" si="16"/>
        <v>Crop Byproduct--Legume ByProducts--Groundnut</v>
      </c>
      <c r="K145" s="74" t="str" cm="1">
        <f t="array" ref="K145">IF(G145&lt;&gt;"",_xlfn.TEXTJOIN(";",TRUE,
CONCATENATE(A145,"$",H145),
IF(E145="","",IF(I145&lt;&gt;0,CONCATENATE(A145,"$",J145,"--",_xlfn.TEXTSPLIT(E145,";",TRUE,FALSE)),CONCATENATE(A145,"$",_xlfn.TEXTSPLIT(E145,";",TRUE,FALSE))))),"")</f>
        <v>AOM_001890$Crop Byproduct--Legume ByProducts--Groundnut--Groundnut Straw;AOM_001890$Crop Byproduct--Legume ByProducts--Groundnut--Peanut Straw;AOM_001890$Crop Byproduct--Legume ByProducts--Groundnut-- Goober Straw;AOM_001890$Crop Byproduct--Legume ByProducts--Groundnut--Arachis hypogaea Straw</v>
      </c>
      <c r="L145" s="75"/>
      <c r="M145" s="75" t="str" cm="1">
        <f t="array" ref="M145">IF(L145&lt;&gt;"",_xlfn.TEXTSPLIT(L145, "$"),"")</f>
        <v/>
      </c>
      <c r="N145" s="75"/>
      <c r="O145" s="75" t="str" cm="1">
        <f t="array" ref="O145">IF(L145&lt;&gt;"",_xlfn.CHOOSECOLS(_xlfn.TEXTSPLIT(N145,"--"),1),"")</f>
        <v/>
      </c>
      <c r="P145" s="75" t="str" cm="1">
        <f t="array" ref="P145">IF(L145&lt;&gt;"",IFERROR(_xlfn.CHOOSECOLS(_xlfn.TEXTSPLIT(N145,"--"),2),""),"")</f>
        <v/>
      </c>
      <c r="Q145" s="75" t="str">
        <f t="shared" si="17"/>
        <v/>
      </c>
    </row>
    <row r="146" spans="1:17" ht="15.95" thickBot="1">
      <c r="A146" s="76" t="str">
        <v>AOM_003858</v>
      </c>
      <c r="B146" s="76" t="str">
        <v>Groundnut Veins</v>
      </c>
      <c r="C146" s="76" t="str">
        <v>Peanut Veins</v>
      </c>
      <c r="D146" s="76" t="str">
        <v>Arachis hypogaea Veins</v>
      </c>
      <c r="E146" s="76" t="str">
        <f t="shared" si="13"/>
        <v>Peanut Veins;Arachis hypogaea Veins</v>
      </c>
      <c r="F146" s="76" t="str">
        <v>Management--Livestock Management--Feed Characteristic--Feed Composition--Feed Ingredient--Crop Byproduct--Legume ByProducts--Groundnut--Groundnut Veins--</v>
      </c>
      <c r="G146" s="74" t="str" cm="1">
        <f t="array" ref="G146">IFERROR(SUBSTITUTE(_xlfn.CHOOSECOLS(_xlfn.TEXTSPLIT(_xlfn.TEXTJOIN("|",,F146),"Feed Ingredient--","|",TRUE),2),"----",""),"")</f>
        <v>Crop Byproduct--Legume ByProducts--Groundnut--Groundnut Veins--</v>
      </c>
      <c r="H146" s="74" t="str">
        <f t="shared" si="14"/>
        <v>Crop Byproduct--Legume ByProducts--Groundnut--Groundnut Veins</v>
      </c>
      <c r="I146" s="74">
        <f t="shared" si="15"/>
        <v>3</v>
      </c>
      <c r="J146" s="74" t="str">
        <f t="shared" si="16"/>
        <v>Crop Byproduct--Legume ByProducts--Groundnut</v>
      </c>
      <c r="K146" s="74" t="str" cm="1">
        <f t="array" ref="K146">IF(G146&lt;&gt;"",_xlfn.TEXTJOIN(";",TRUE,
CONCATENATE(A146,"$",H146),
IF(E146="","",IF(I146&lt;&gt;0,CONCATENATE(A146,"$",J146,"--",_xlfn.TEXTSPLIT(E146,";",TRUE,FALSE)),CONCATENATE(A146,"$",_xlfn.TEXTSPLIT(E146,";",TRUE,FALSE))))),"")</f>
        <v>AOM_003858$Crop Byproduct--Legume ByProducts--Groundnut--Groundnut Veins;AOM_003858$Crop Byproduct--Legume ByProducts--Groundnut--Peanut Veins;AOM_003858$Crop Byproduct--Legume ByProducts--Groundnut--Arachis hypogaea Veins</v>
      </c>
      <c r="L146" s="76"/>
      <c r="M146" s="76" t="str" cm="1">
        <f t="array" ref="M146">IF(L146&lt;&gt;"",_xlfn.TEXTSPLIT(L146, "$"),"")</f>
        <v/>
      </c>
      <c r="N146" s="76"/>
      <c r="O146" s="76" t="str" cm="1">
        <f t="array" ref="O146">IF(L146&lt;&gt;"",_xlfn.CHOOSECOLS(_xlfn.TEXTSPLIT(N146,"--"),1),"")</f>
        <v/>
      </c>
      <c r="P146" s="76" t="str" cm="1">
        <f t="array" ref="P146">IF(L146&lt;&gt;"",IFERROR(_xlfn.CHOOSECOLS(_xlfn.TEXTSPLIT(N146,"--"),2),""),"")</f>
        <v/>
      </c>
      <c r="Q146" s="76" t="str">
        <f t="shared" si="17"/>
        <v/>
      </c>
    </row>
    <row r="147" spans="1:17" ht="15.95" thickBot="1">
      <c r="A147" s="75" t="str">
        <v>AOM_004000</v>
      </c>
      <c r="B147" s="75" t="str">
        <v>Haricot Bean Vine</v>
      </c>
      <c r="C147" s="75" t="str">
        <v/>
      </c>
      <c r="D147" s="75" t="str">
        <v>Phaseolus vulgaris Vine</v>
      </c>
      <c r="E147" s="75" t="str">
        <f t="shared" si="13"/>
        <v>Phaseolus vulgaris Vine</v>
      </c>
      <c r="F147" s="75" t="str">
        <v>Management--Livestock Management--Feed Characteristic--Feed Composition--Feed Ingredient--Crop Byproduct--Legume ByProducts--Haricot Bean--Haricot Bean Vine--</v>
      </c>
      <c r="G147" s="74" t="str" cm="1">
        <f t="array" ref="G147">IFERROR(SUBSTITUTE(_xlfn.CHOOSECOLS(_xlfn.TEXTSPLIT(_xlfn.TEXTJOIN("|",,F147),"Feed Ingredient--","|",TRUE),2),"----",""),"")</f>
        <v>Crop Byproduct--Legume ByProducts--Haricot Bean--Haricot Bean Vine--</v>
      </c>
      <c r="H147" s="74" t="str">
        <f t="shared" si="14"/>
        <v>Crop Byproduct--Legume ByProducts--Haricot Bean--Haricot Bean Vine</v>
      </c>
      <c r="I147" s="74">
        <f t="shared" si="15"/>
        <v>3</v>
      </c>
      <c r="J147" s="74" t="str">
        <f t="shared" si="16"/>
        <v>Crop Byproduct--Legume ByProducts--Haricot Bean</v>
      </c>
      <c r="K147" s="74" t="str" cm="1">
        <f t="array" ref="K147">IF(G147&lt;&gt;"",_xlfn.TEXTJOIN(";",TRUE,
CONCATENATE(A147,"$",H147),
IF(E147="","",IF(I147&lt;&gt;0,CONCATENATE(A147,"$",J147,"--",_xlfn.TEXTSPLIT(E147,";",TRUE,FALSE)),CONCATENATE(A147,"$",_xlfn.TEXTSPLIT(E147,";",TRUE,FALSE))))),"")</f>
        <v>AOM_004000$Crop Byproduct--Legume ByProducts--Haricot Bean--Haricot Bean Vine;AOM_004000$Crop Byproduct--Legume ByProducts--Haricot Bean--Phaseolus vulgaris Vine</v>
      </c>
      <c r="L147" s="75"/>
      <c r="M147" s="75" t="str" cm="1">
        <f t="array" ref="M147">IF(L147&lt;&gt;"",_xlfn.TEXTSPLIT(L147, "$"),"")</f>
        <v/>
      </c>
      <c r="N147" s="75"/>
      <c r="O147" s="75" t="str" cm="1">
        <f t="array" ref="O147">IF(L147&lt;&gt;"",_xlfn.CHOOSECOLS(_xlfn.TEXTSPLIT(N147,"--"),1),"")</f>
        <v/>
      </c>
      <c r="P147" s="75" t="str" cm="1">
        <f t="array" ref="P147">IF(L147&lt;&gt;"",IFERROR(_xlfn.CHOOSECOLS(_xlfn.TEXTSPLIT(N147,"--"),2),""),"")</f>
        <v/>
      </c>
      <c r="Q147" s="75" t="str">
        <f t="shared" si="17"/>
        <v/>
      </c>
    </row>
    <row r="148" spans="1:17" ht="15.95" thickBot="1">
      <c r="A148" s="76" t="str">
        <v>AOM_004111</v>
      </c>
      <c r="B148" s="76" t="str">
        <v>Lentil Screening</v>
      </c>
      <c r="C148" s="76" t="str">
        <v/>
      </c>
      <c r="D148" s="76" t="str">
        <v>Lens culinaris Screening</v>
      </c>
      <c r="E148" s="76" t="str">
        <f t="shared" si="13"/>
        <v>Lens culinaris Screening</v>
      </c>
      <c r="F148" s="76" t="str">
        <v>Management--Livestock Management--Feed Characteristic--Feed Composition--Feed Ingredient--Crop Byproduct--Legume ByProducts--Lentil--Lentil Screening--</v>
      </c>
      <c r="G148" s="74" t="str" cm="1">
        <f t="array" ref="G148">IFERROR(SUBSTITUTE(_xlfn.CHOOSECOLS(_xlfn.TEXTSPLIT(_xlfn.TEXTJOIN("|",,F148),"Feed Ingredient--","|",TRUE),2),"----",""),"")</f>
        <v>Crop Byproduct--Legume ByProducts--Lentil--Lentil Screening--</v>
      </c>
      <c r="H148" s="74" t="str">
        <f t="shared" si="14"/>
        <v>Crop Byproduct--Legume ByProducts--Lentil--Lentil Screening</v>
      </c>
      <c r="I148" s="74">
        <f t="shared" si="15"/>
        <v>3</v>
      </c>
      <c r="J148" s="74" t="str">
        <f t="shared" si="16"/>
        <v>Crop Byproduct--Legume ByProducts--Lentil</v>
      </c>
      <c r="K148" s="74" t="str" cm="1">
        <f t="array" ref="K148">IF(G148&lt;&gt;"",_xlfn.TEXTJOIN(";",TRUE,
CONCATENATE(A148,"$",H148),
IF(E148="","",IF(I148&lt;&gt;0,CONCATENATE(A148,"$",J148,"--",_xlfn.TEXTSPLIT(E148,";",TRUE,FALSE)),CONCATENATE(A148,"$",_xlfn.TEXTSPLIT(E148,";",TRUE,FALSE))))),"")</f>
        <v>AOM_004111$Crop Byproduct--Legume ByProducts--Lentil--Lentil Screening;AOM_004111$Crop Byproduct--Legume ByProducts--Lentil--Lens culinaris Screening</v>
      </c>
      <c r="L148" s="76"/>
      <c r="M148" s="76" t="str" cm="1">
        <f t="array" ref="M148">IF(L148&lt;&gt;"",_xlfn.TEXTSPLIT(L148, "$"),"")</f>
        <v/>
      </c>
      <c r="N148" s="76"/>
      <c r="O148" s="76" t="str" cm="1">
        <f t="array" ref="O148">IF(L148&lt;&gt;"",_xlfn.CHOOSECOLS(_xlfn.TEXTSPLIT(N148,"--"),1),"")</f>
        <v/>
      </c>
      <c r="P148" s="76" t="str" cm="1">
        <f t="array" ref="P148">IF(L148&lt;&gt;"",IFERROR(_xlfn.CHOOSECOLS(_xlfn.TEXTSPLIT(N148,"--"),2),""),"")</f>
        <v/>
      </c>
      <c r="Q148" s="76" t="str">
        <f t="shared" si="17"/>
        <v/>
      </c>
    </row>
    <row r="149" spans="1:17" ht="15.95" thickBot="1">
      <c r="A149" s="75" t="str">
        <v>AOM_003929</v>
      </c>
      <c r="B149" s="75" t="str">
        <v>Lima Bean Vein</v>
      </c>
      <c r="C149" s="75" t="str">
        <v/>
      </c>
      <c r="D149" s="75" t="str">
        <v>Phaseolus lunatus Vein</v>
      </c>
      <c r="E149" s="75" t="str">
        <f t="shared" si="13"/>
        <v>Phaseolus lunatus Vein</v>
      </c>
      <c r="F149" s="75" t="str">
        <v>Management--Livestock Management--Feed Characteristic--Feed Composition--Feed Ingredient--Crop Byproduct--Legume ByProducts--Lima Bean--Lima Bean Vein--</v>
      </c>
      <c r="G149" s="74" t="str" cm="1">
        <f t="array" ref="G149">IFERROR(SUBSTITUTE(_xlfn.CHOOSECOLS(_xlfn.TEXTSPLIT(_xlfn.TEXTJOIN("|",,F149),"Feed Ingredient--","|",TRUE),2),"----",""),"")</f>
        <v>Crop Byproduct--Legume ByProducts--Lima Bean--Lima Bean Vein--</v>
      </c>
      <c r="H149" s="74" t="str">
        <f t="shared" si="14"/>
        <v>Crop Byproduct--Legume ByProducts--Lima Bean--Lima Bean Vein</v>
      </c>
      <c r="I149" s="74">
        <f t="shared" si="15"/>
        <v>3</v>
      </c>
      <c r="J149" s="74" t="str">
        <f t="shared" si="16"/>
        <v>Crop Byproduct--Legume ByProducts--Lima Bean</v>
      </c>
      <c r="K149" s="74" t="str" cm="1">
        <f t="array" ref="K149">IF(G149&lt;&gt;"",_xlfn.TEXTJOIN(";",TRUE,
CONCATENATE(A149,"$",H149),
IF(E149="","",IF(I149&lt;&gt;0,CONCATENATE(A149,"$",J149,"--",_xlfn.TEXTSPLIT(E149,";",TRUE,FALSE)),CONCATENATE(A149,"$",_xlfn.TEXTSPLIT(E149,";",TRUE,FALSE))))),"")</f>
        <v>AOM_003929$Crop Byproduct--Legume ByProducts--Lima Bean--Lima Bean Vein;AOM_003929$Crop Byproduct--Legume ByProducts--Lima Bean--Phaseolus lunatus Vein</v>
      </c>
      <c r="L149" s="75"/>
      <c r="M149" s="75" t="str" cm="1">
        <f t="array" ref="M149">IF(L149&lt;&gt;"",_xlfn.TEXTSPLIT(L149, "$"),"")</f>
        <v/>
      </c>
      <c r="N149" s="75"/>
      <c r="O149" s="75" t="str" cm="1">
        <f t="array" ref="O149">IF(L149&lt;&gt;"",_xlfn.CHOOSECOLS(_xlfn.TEXTSPLIT(N149,"--"),1),"")</f>
        <v/>
      </c>
      <c r="P149" s="75" t="str" cm="1">
        <f t="array" ref="P149">IF(L149&lt;&gt;"",IFERROR(_xlfn.CHOOSECOLS(_xlfn.TEXTSPLIT(N149,"--"),2),""),"")</f>
        <v/>
      </c>
      <c r="Q149" s="75" t="str">
        <f t="shared" si="17"/>
        <v/>
      </c>
    </row>
    <row r="150" spans="1:17" ht="15.95" thickBot="1">
      <c r="A150" s="76" t="str">
        <v>AOM_002218</v>
      </c>
      <c r="B150" s="76" t="str">
        <v>Mung Bean Haulm</v>
      </c>
      <c r="C150" s="76" t="str">
        <v/>
      </c>
      <c r="D150" s="76" t="str">
        <v>Mucuna pruriens Haulm</v>
      </c>
      <c r="E150" s="76" t="str">
        <f t="shared" si="13"/>
        <v>Mucuna pruriens Haulm</v>
      </c>
      <c r="F150" s="76" t="str">
        <v>Management--Livestock Management--Feed Characteristic--Feed Composition--Feed Ingredient--Crop Byproduct--Legume ByProducts--Mung Bean--Mung Bean Haulm--</v>
      </c>
      <c r="G150" s="74" t="str" cm="1">
        <f t="array" ref="G150">IFERROR(SUBSTITUTE(_xlfn.CHOOSECOLS(_xlfn.TEXTSPLIT(_xlfn.TEXTJOIN("|",,F150),"Feed Ingredient--","|",TRUE),2),"----",""),"")</f>
        <v>Crop Byproduct--Legume ByProducts--Mung Bean--Mung Bean Haulm--</v>
      </c>
      <c r="H150" s="74" t="str">
        <f t="shared" si="14"/>
        <v>Crop Byproduct--Legume ByProducts--Mung Bean--Mung Bean Haulm</v>
      </c>
      <c r="I150" s="74">
        <f t="shared" si="15"/>
        <v>3</v>
      </c>
      <c r="J150" s="74" t="str">
        <f t="shared" si="16"/>
        <v>Crop Byproduct--Legume ByProducts--Mung Bean</v>
      </c>
      <c r="K150" s="74" t="str" cm="1">
        <f t="array" ref="K150">IF(G150&lt;&gt;"",_xlfn.TEXTJOIN(";",TRUE,
CONCATENATE(A150,"$",H150),
IF(E150="","",IF(I150&lt;&gt;0,CONCATENATE(A150,"$",J150,"--",_xlfn.TEXTSPLIT(E150,";",TRUE,FALSE)),CONCATENATE(A150,"$",_xlfn.TEXTSPLIT(E150,";",TRUE,FALSE))))),"")</f>
        <v>AOM_002218$Crop Byproduct--Legume ByProducts--Mung Bean--Mung Bean Haulm;AOM_002218$Crop Byproduct--Legume ByProducts--Mung Bean--Mucuna pruriens Haulm</v>
      </c>
      <c r="L150" s="76"/>
      <c r="M150" s="76" t="str" cm="1">
        <f t="array" ref="M150">IF(L150&lt;&gt;"",_xlfn.TEXTSPLIT(L150, "$"),"")</f>
        <v/>
      </c>
      <c r="N150" s="76"/>
      <c r="O150" s="76" t="str" cm="1">
        <f t="array" ref="O150">IF(L150&lt;&gt;"",_xlfn.CHOOSECOLS(_xlfn.TEXTSPLIT(N150,"--"),1),"")</f>
        <v/>
      </c>
      <c r="P150" s="76" t="str" cm="1">
        <f t="array" ref="P150">IF(L150&lt;&gt;"",IFERROR(_xlfn.CHOOSECOLS(_xlfn.TEXTSPLIT(N150,"--"),2),""),"")</f>
        <v/>
      </c>
      <c r="Q150" s="76" t="str">
        <f t="shared" si="17"/>
        <v/>
      </c>
    </row>
    <row r="151" spans="1:17" ht="15.95" thickBot="1">
      <c r="A151" s="75" t="str">
        <v>AOM_002217</v>
      </c>
      <c r="B151" s="75" t="str">
        <v>Mung Bean</v>
      </c>
      <c r="C151" s="75" t="str">
        <v/>
      </c>
      <c r="D151" s="75" t="str">
        <v>Mucuna pruriens</v>
      </c>
      <c r="E151" s="75" t="str">
        <f t="shared" si="13"/>
        <v>Mucuna pruriens</v>
      </c>
      <c r="F151" s="75" t="str">
        <v>Management--Livestock Management--Feed Characteristic--Feed Composition--Feed Ingredient--Crop Byproduct--Legume ByProducts--Mung Bean----</v>
      </c>
      <c r="G151" s="74" t="str" cm="1">
        <f t="array" ref="G151">IFERROR(SUBSTITUTE(_xlfn.CHOOSECOLS(_xlfn.TEXTSPLIT(_xlfn.TEXTJOIN("|",,F151),"Feed Ingredient--","|",TRUE),2),"----",""),"")</f>
        <v>Crop Byproduct--Legume ByProducts--Mung Bean</v>
      </c>
      <c r="H151" s="74" t="str">
        <f t="shared" si="14"/>
        <v>Crop Byproduct--Legume ByProducts--Mung Bean</v>
      </c>
      <c r="I151" s="74">
        <f t="shared" si="15"/>
        <v>2</v>
      </c>
      <c r="J151" s="74" t="str">
        <f t="shared" si="16"/>
        <v>Crop Byproduct--Legume ByProducts</v>
      </c>
      <c r="K151" s="74" t="str" cm="1">
        <f t="array" ref="K151">IF(G151&lt;&gt;"",_xlfn.TEXTJOIN(";",TRUE,
CONCATENATE(A151,"$",H151),
IF(E151="","",IF(I151&lt;&gt;0,CONCATENATE(A151,"$",J151,"--",_xlfn.TEXTSPLIT(E151,";",TRUE,FALSE)),CONCATENATE(A151,"$",_xlfn.TEXTSPLIT(E151,";",TRUE,FALSE))))),"")</f>
        <v>AOM_002217$Crop Byproduct--Legume ByProducts--Mung Bean;AOM_002217$Crop Byproduct--Legume ByProducts--Mucuna pruriens</v>
      </c>
      <c r="L151" s="75"/>
      <c r="M151" s="75" t="str" cm="1">
        <f t="array" ref="M151">IF(L151&lt;&gt;"",_xlfn.TEXTSPLIT(L151, "$"),"")</f>
        <v/>
      </c>
      <c r="N151" s="75"/>
      <c r="O151" s="75" t="str" cm="1">
        <f t="array" ref="O151">IF(L151&lt;&gt;"",_xlfn.CHOOSECOLS(_xlfn.TEXTSPLIT(N151,"--"),1),"")</f>
        <v/>
      </c>
      <c r="P151" s="75" t="str" cm="1">
        <f t="array" ref="P151">IF(L151&lt;&gt;"",IFERROR(_xlfn.CHOOSECOLS(_xlfn.TEXTSPLIT(N151,"--"),2),""),"")</f>
        <v/>
      </c>
      <c r="Q151" s="75" t="str">
        <f t="shared" si="17"/>
        <v/>
      </c>
    </row>
    <row r="152" spans="1:17" ht="15.95" thickBot="1">
      <c r="A152" s="76" t="str">
        <v>AOM_000608</v>
      </c>
      <c r="B152" s="76" t="str">
        <v>Pea Seed Hull</v>
      </c>
      <c r="C152" s="76" t="str">
        <v>Garden Pea Seed Hulls</v>
      </c>
      <c r="D152" s="76" t="str">
        <v/>
      </c>
      <c r="E152" s="76" t="str">
        <f t="shared" si="13"/>
        <v>Garden Pea Seed Hulls</v>
      </c>
      <c r="F152" s="76" t="str">
        <v>Management--Livestock Management--Feed Characteristic--Feed Composition--Feed Ingredient--Crop Byproduct--Legume ByProducts--Pea--Pea Seed Hull--</v>
      </c>
      <c r="G152" s="74" t="str" cm="1">
        <f t="array" ref="G152">IFERROR(SUBSTITUTE(_xlfn.CHOOSECOLS(_xlfn.TEXTSPLIT(_xlfn.TEXTJOIN("|",,F152),"Feed Ingredient--","|",TRUE),2),"----",""),"")</f>
        <v>Crop Byproduct--Legume ByProducts--Pea--Pea Seed Hull--</v>
      </c>
      <c r="H152" s="74" t="str">
        <f t="shared" si="14"/>
        <v>Crop Byproduct--Legume ByProducts--Pea--Pea Seed Hull</v>
      </c>
      <c r="I152" s="74">
        <f t="shared" si="15"/>
        <v>3</v>
      </c>
      <c r="J152" s="74" t="str">
        <f t="shared" si="16"/>
        <v>Crop Byproduct--Legume ByProducts--Pea</v>
      </c>
      <c r="K152" s="74" t="str" cm="1">
        <f t="array" ref="K152">IF(G152&lt;&gt;"",_xlfn.TEXTJOIN(";",TRUE,
CONCATENATE(A152,"$",H152),
IF(E152="","",IF(I152&lt;&gt;0,CONCATENATE(A152,"$",J152,"--",_xlfn.TEXTSPLIT(E152,";",TRUE,FALSE)),CONCATENATE(A152,"$",_xlfn.TEXTSPLIT(E152,";",TRUE,FALSE))))),"")</f>
        <v>AOM_000608$Crop Byproduct--Legume ByProducts--Pea--Pea Seed Hull;AOM_000608$Crop Byproduct--Legume ByProducts--Pea--Garden Pea Seed Hulls</v>
      </c>
      <c r="L152" s="76"/>
      <c r="M152" s="76" t="str" cm="1">
        <f t="array" ref="M152">IF(L152&lt;&gt;"",_xlfn.TEXTSPLIT(L152, "$"),"")</f>
        <v/>
      </c>
      <c r="N152" s="76"/>
      <c r="O152" s="76" t="str" cm="1">
        <f t="array" ref="O152">IF(L152&lt;&gt;"",_xlfn.CHOOSECOLS(_xlfn.TEXTSPLIT(N152,"--"),1),"")</f>
        <v/>
      </c>
      <c r="P152" s="76" t="str" cm="1">
        <f t="array" ref="P152">IF(L152&lt;&gt;"",IFERROR(_xlfn.CHOOSECOLS(_xlfn.TEXTSPLIT(N152,"--"),2),""),"")</f>
        <v/>
      </c>
      <c r="Q152" s="76" t="str">
        <f t="shared" si="17"/>
        <v/>
      </c>
    </row>
    <row r="153" spans="1:17" ht="15.95" thickBot="1">
      <c r="A153" s="75" t="str">
        <v>AOM_001285</v>
      </c>
      <c r="B153" s="75" t="str">
        <v>Pea Straw</v>
      </c>
      <c r="C153" s="75" t="str">
        <v>Garden Pea Straw</v>
      </c>
      <c r="D153" s="75" t="str">
        <v>Pisum sativum Straw</v>
      </c>
      <c r="E153" s="75" t="str">
        <f t="shared" si="13"/>
        <v>Garden Pea Straw;Pisum sativum Straw</v>
      </c>
      <c r="F153" s="75" t="str">
        <v>Management--Livestock Management--Feed Characteristic--Feed Composition--Feed Ingredient--Crop Byproduct--Legume ByProducts--Pea--Pea Straw--</v>
      </c>
      <c r="G153" s="74" t="str" cm="1">
        <f t="array" ref="G153">IFERROR(SUBSTITUTE(_xlfn.CHOOSECOLS(_xlfn.TEXTSPLIT(_xlfn.TEXTJOIN("|",,F153),"Feed Ingredient--","|",TRUE),2),"----",""),"")</f>
        <v>Crop Byproduct--Legume ByProducts--Pea--Pea Straw--</v>
      </c>
      <c r="H153" s="74" t="str">
        <f t="shared" si="14"/>
        <v>Crop Byproduct--Legume ByProducts--Pea--Pea Straw</v>
      </c>
      <c r="I153" s="74">
        <f t="shared" si="15"/>
        <v>3</v>
      </c>
      <c r="J153" s="74" t="str">
        <f t="shared" si="16"/>
        <v>Crop Byproduct--Legume ByProducts--Pea</v>
      </c>
      <c r="K153" s="74" t="str" cm="1">
        <f t="array" ref="K153">IF(G153&lt;&gt;"",_xlfn.TEXTJOIN(";",TRUE,
CONCATENATE(A153,"$",H153),
IF(E153="","",IF(I153&lt;&gt;0,CONCATENATE(A153,"$",J153,"--",_xlfn.TEXTSPLIT(E153,";",TRUE,FALSE)),CONCATENATE(A153,"$",_xlfn.TEXTSPLIT(E153,";",TRUE,FALSE))))),"")</f>
        <v>AOM_001285$Crop Byproduct--Legume ByProducts--Pea--Pea Straw;AOM_001285$Crop Byproduct--Legume ByProducts--Pea--Garden Pea Straw;AOM_001285$Crop Byproduct--Legume ByProducts--Pea--Pisum sativum Straw</v>
      </c>
      <c r="L153" s="75"/>
      <c r="M153" s="75" t="str" cm="1">
        <f t="array" ref="M153">IF(L153&lt;&gt;"",_xlfn.TEXTSPLIT(L153, "$"),"")</f>
        <v/>
      </c>
      <c r="N153" s="75"/>
      <c r="O153" s="75" t="str" cm="1">
        <f t="array" ref="O153">IF(L153&lt;&gt;"",_xlfn.CHOOSECOLS(_xlfn.TEXTSPLIT(N153,"--"),1),"")</f>
        <v/>
      </c>
      <c r="P153" s="75" t="str" cm="1">
        <f t="array" ref="P153">IF(L153&lt;&gt;"",IFERROR(_xlfn.CHOOSECOLS(_xlfn.TEXTSPLIT(N153,"--"),2),""),"")</f>
        <v/>
      </c>
      <c r="Q153" s="75" t="str">
        <f t="shared" si="17"/>
        <v/>
      </c>
    </row>
    <row r="154" spans="1:17" ht="15.95" thickBot="1">
      <c r="A154" s="76" t="str">
        <v>AOM_000609</v>
      </c>
      <c r="B154" s="76" t="str">
        <v>Pigeon Pea Leaves</v>
      </c>
      <c r="C154" s="76" t="str">
        <v/>
      </c>
      <c r="D154" s="76" t="str">
        <v>Cajanus cajan Leaves</v>
      </c>
      <c r="E154" s="76" t="str">
        <f t="shared" si="13"/>
        <v>Cajanus cajan Leaves</v>
      </c>
      <c r="F154" s="76" t="str">
        <v>Management--Livestock Management--Feed Characteristic--Feed Composition--Feed Ingredient--Crop Byproduct--Legume ByProducts--Pigeon Pea--Pigeon Pea Leaves--</v>
      </c>
      <c r="G154" s="74" t="str" cm="1">
        <f t="array" ref="G154">IFERROR(SUBSTITUTE(_xlfn.CHOOSECOLS(_xlfn.TEXTSPLIT(_xlfn.TEXTJOIN("|",,F154),"Feed Ingredient--","|",TRUE),2),"----",""),"")</f>
        <v>Crop Byproduct--Legume ByProducts--Pigeon Pea--Pigeon Pea Leaves--</v>
      </c>
      <c r="H154" s="74" t="str">
        <f t="shared" si="14"/>
        <v>Crop Byproduct--Legume ByProducts--Pigeon Pea--Pigeon Pea Leaves</v>
      </c>
      <c r="I154" s="74">
        <f t="shared" si="15"/>
        <v>3</v>
      </c>
      <c r="J154" s="74" t="str">
        <f t="shared" si="16"/>
        <v>Crop Byproduct--Legume ByProducts--Pigeon Pea</v>
      </c>
      <c r="K154" s="74" t="str" cm="1">
        <f t="array" ref="K154">IF(G154&lt;&gt;"",_xlfn.TEXTJOIN(";",TRUE,
CONCATENATE(A154,"$",H154),
IF(E154="","",IF(I154&lt;&gt;0,CONCATENATE(A154,"$",J154,"--",_xlfn.TEXTSPLIT(E154,";",TRUE,FALSE)),CONCATENATE(A154,"$",_xlfn.TEXTSPLIT(E154,";",TRUE,FALSE))))),"")</f>
        <v>AOM_000609$Crop Byproduct--Legume ByProducts--Pigeon Pea--Pigeon Pea Leaves;AOM_000609$Crop Byproduct--Legume ByProducts--Pigeon Pea--Cajanus cajan Leaves</v>
      </c>
      <c r="L154" s="76"/>
      <c r="M154" s="76" t="str" cm="1">
        <f t="array" ref="M154">IF(L154&lt;&gt;"",_xlfn.TEXTSPLIT(L154, "$"),"")</f>
        <v/>
      </c>
      <c r="N154" s="76"/>
      <c r="O154" s="76" t="str" cm="1">
        <f t="array" ref="O154">IF(L154&lt;&gt;"",_xlfn.CHOOSECOLS(_xlfn.TEXTSPLIT(N154,"--"),1),"")</f>
        <v/>
      </c>
      <c r="P154" s="76" t="str" cm="1">
        <f t="array" ref="P154">IF(L154&lt;&gt;"",IFERROR(_xlfn.CHOOSECOLS(_xlfn.TEXTSPLIT(N154,"--"),2),""),"")</f>
        <v/>
      </c>
      <c r="Q154" s="76" t="str">
        <f t="shared" si="17"/>
        <v/>
      </c>
    </row>
    <row r="155" spans="1:17" ht="15.95" thickBot="1">
      <c r="A155" s="75" t="str">
        <v>AOM_000610</v>
      </c>
      <c r="B155" s="75" t="str">
        <v>Soybean Cake</v>
      </c>
      <c r="C155" s="75" t="str">
        <v/>
      </c>
      <c r="D155" s="75" t="str">
        <v>Glycine max Cake</v>
      </c>
      <c r="E155" s="75" t="str">
        <f t="shared" si="13"/>
        <v>Glycine max Cake</v>
      </c>
      <c r="F155" s="75" t="str">
        <v>Management--Livestock Management--Feed Characteristic--Feed Composition--Feed Ingredient--Crop Byproduct--Legume ByProducts--Soybean--Soybean Cake--</v>
      </c>
      <c r="G155" s="74" t="str" cm="1">
        <f t="array" ref="G155">IFERROR(SUBSTITUTE(_xlfn.CHOOSECOLS(_xlfn.TEXTSPLIT(_xlfn.TEXTJOIN("|",,F155),"Feed Ingredient--","|",TRUE),2),"----",""),"")</f>
        <v>Crop Byproduct--Legume ByProducts--Soybean--Soybean Cake--</v>
      </c>
      <c r="H155" s="74" t="str">
        <f t="shared" si="14"/>
        <v>Crop Byproduct--Legume ByProducts--Soybean--Soybean Cake</v>
      </c>
      <c r="I155" s="74">
        <f t="shared" si="15"/>
        <v>3</v>
      </c>
      <c r="J155" s="74" t="str">
        <f t="shared" si="16"/>
        <v>Crop Byproduct--Legume ByProducts--Soybean</v>
      </c>
      <c r="K155" s="74" t="str" cm="1">
        <f t="array" ref="K155">IF(G155&lt;&gt;"",_xlfn.TEXTJOIN(";",TRUE,
CONCATENATE(A155,"$",H155),
IF(E155="","",IF(I155&lt;&gt;0,CONCATENATE(A155,"$",J155,"--",_xlfn.TEXTSPLIT(E155,";",TRUE,FALSE)),CONCATENATE(A155,"$",_xlfn.TEXTSPLIT(E155,";",TRUE,FALSE))))),"")</f>
        <v>AOM_000610$Crop Byproduct--Legume ByProducts--Soybean--Soybean Cake;AOM_000610$Crop Byproduct--Legume ByProducts--Soybean--Glycine max Cake</v>
      </c>
      <c r="L155" s="75"/>
      <c r="M155" s="75" t="str" cm="1">
        <f t="array" ref="M155">IF(L155&lt;&gt;"",_xlfn.TEXTSPLIT(L155, "$"),"")</f>
        <v/>
      </c>
      <c r="N155" s="75"/>
      <c r="O155" s="75" t="str" cm="1">
        <f t="array" ref="O155">IF(L155&lt;&gt;"",_xlfn.CHOOSECOLS(_xlfn.TEXTSPLIT(N155,"--"),1),"")</f>
        <v/>
      </c>
      <c r="P155" s="75" t="str" cm="1">
        <f t="array" ref="P155">IF(L155&lt;&gt;"",IFERROR(_xlfn.CHOOSECOLS(_xlfn.TEXTSPLIT(N155,"--"),2),""),"")</f>
        <v/>
      </c>
      <c r="Q155" s="75" t="str">
        <f t="shared" si="17"/>
        <v/>
      </c>
    </row>
    <row r="156" spans="1:17" ht="15.95" thickBot="1">
      <c r="A156" s="76" t="str">
        <v>AOM_003930</v>
      </c>
      <c r="B156" s="76" t="str">
        <v>Soybean Cheese Waste</v>
      </c>
      <c r="C156" s="76" t="str">
        <v>Soybean Cheese Residue</v>
      </c>
      <c r="D156" s="76" t="str">
        <v>Glycine max Waste</v>
      </c>
      <c r="E156" s="76" t="str">
        <f t="shared" si="13"/>
        <v>Soybean Cheese Residue;Glycine max Waste</v>
      </c>
      <c r="F156" s="76" t="str">
        <v>Management--Livestock Management--Feed Characteristic--Feed Composition--Feed Ingredient--Crop Byproduct--Legume ByProducts--Soybean--Soybean Cheese Waste--</v>
      </c>
      <c r="G156" s="74" t="str" cm="1">
        <f t="array" ref="G156">IFERROR(SUBSTITUTE(_xlfn.CHOOSECOLS(_xlfn.TEXTSPLIT(_xlfn.TEXTJOIN("|",,F156),"Feed Ingredient--","|",TRUE),2),"----",""),"")</f>
        <v>Crop Byproduct--Legume ByProducts--Soybean--Soybean Cheese Waste--</v>
      </c>
      <c r="H156" s="74" t="str">
        <f t="shared" si="14"/>
        <v>Crop Byproduct--Legume ByProducts--Soybean--Soybean Cheese Waste</v>
      </c>
      <c r="I156" s="74">
        <f t="shared" si="15"/>
        <v>3</v>
      </c>
      <c r="J156" s="74" t="str">
        <f t="shared" si="16"/>
        <v>Crop Byproduct--Legume ByProducts--Soybean</v>
      </c>
      <c r="K156" s="74" t="str" cm="1">
        <f t="array" ref="K156">IF(G156&lt;&gt;"",_xlfn.TEXTJOIN(";",TRUE,
CONCATENATE(A156,"$",H156),
IF(E156="","",IF(I156&lt;&gt;0,CONCATENATE(A156,"$",J156,"--",_xlfn.TEXTSPLIT(E156,";",TRUE,FALSE)),CONCATENATE(A156,"$",_xlfn.TEXTSPLIT(E156,";",TRUE,FALSE))))),"")</f>
        <v>AOM_003930$Crop Byproduct--Legume ByProducts--Soybean--Soybean Cheese Waste;AOM_003930$Crop Byproduct--Legume ByProducts--Soybean--Soybean Cheese Residue;AOM_003930$Crop Byproduct--Legume ByProducts--Soybean--Glycine max Waste</v>
      </c>
      <c r="L156" s="76"/>
      <c r="M156" s="76" t="str" cm="1">
        <f t="array" ref="M156">IF(L156&lt;&gt;"",_xlfn.TEXTSPLIT(L156, "$"),"")</f>
        <v/>
      </c>
      <c r="N156" s="76"/>
      <c r="O156" s="76" t="str" cm="1">
        <f t="array" ref="O156">IF(L156&lt;&gt;"",_xlfn.CHOOSECOLS(_xlfn.TEXTSPLIT(N156,"--"),1),"")</f>
        <v/>
      </c>
      <c r="P156" s="76" t="str" cm="1">
        <f t="array" ref="P156">IF(L156&lt;&gt;"",IFERROR(_xlfn.CHOOSECOLS(_xlfn.TEXTSPLIT(N156,"--"),2),""),"")</f>
        <v/>
      </c>
      <c r="Q156" s="76" t="str">
        <f t="shared" si="17"/>
        <v/>
      </c>
    </row>
    <row r="157" spans="1:17" ht="15.95" thickBot="1">
      <c r="A157" s="75" t="str">
        <v>AOM_001361</v>
      </c>
      <c r="B157" s="75" t="str">
        <v>Soybean Flakes Defatted</v>
      </c>
      <c r="C157" s="75" t="str">
        <v/>
      </c>
      <c r="D157" s="75" t="str">
        <v>Glycine max Flakes Defatted</v>
      </c>
      <c r="E157" s="75" t="str">
        <f t="shared" si="13"/>
        <v>Glycine max Flakes Defatted</v>
      </c>
      <c r="F157" s="75" t="str">
        <v>Management--Livestock Management--Feed Characteristic--Feed Composition--Feed Ingredient--Crop Byproduct--Legume ByProducts--Soybean--Soybean Flakes Defatted--</v>
      </c>
      <c r="G157" s="74" t="str" cm="1">
        <f t="array" ref="G157">IFERROR(SUBSTITUTE(_xlfn.CHOOSECOLS(_xlfn.TEXTSPLIT(_xlfn.TEXTJOIN("|",,F157),"Feed Ingredient--","|",TRUE),2),"----",""),"")</f>
        <v>Crop Byproduct--Legume ByProducts--Soybean--Soybean Flakes Defatted--</v>
      </c>
      <c r="H157" s="74" t="str">
        <f t="shared" si="14"/>
        <v>Crop Byproduct--Legume ByProducts--Soybean--Soybean Flakes Defatted</v>
      </c>
      <c r="I157" s="74">
        <f t="shared" si="15"/>
        <v>3</v>
      </c>
      <c r="J157" s="74" t="str">
        <f t="shared" si="16"/>
        <v>Crop Byproduct--Legume ByProducts--Soybean</v>
      </c>
      <c r="K157" s="74" t="str" cm="1">
        <f t="array" ref="K157">IF(G157&lt;&gt;"",_xlfn.TEXTJOIN(";",TRUE,
CONCATENATE(A157,"$",H157),
IF(E157="","",IF(I157&lt;&gt;0,CONCATENATE(A157,"$",J157,"--",_xlfn.TEXTSPLIT(E157,";",TRUE,FALSE)),CONCATENATE(A157,"$",_xlfn.TEXTSPLIT(E157,";",TRUE,FALSE))))),"")</f>
        <v>AOM_001361$Crop Byproduct--Legume ByProducts--Soybean--Soybean Flakes Defatted;AOM_001361$Crop Byproduct--Legume ByProducts--Soybean--Glycine max Flakes Defatted</v>
      </c>
      <c r="L157" s="75"/>
      <c r="M157" s="75" t="str" cm="1">
        <f t="array" ref="M157">IF(L157&lt;&gt;"",_xlfn.TEXTSPLIT(L157, "$"),"")</f>
        <v/>
      </c>
      <c r="N157" s="75"/>
      <c r="O157" s="75" t="str" cm="1">
        <f t="array" ref="O157">IF(L157&lt;&gt;"",_xlfn.CHOOSECOLS(_xlfn.TEXTSPLIT(N157,"--"),1),"")</f>
        <v/>
      </c>
      <c r="P157" s="75" t="str" cm="1">
        <f t="array" ref="P157">IF(L157&lt;&gt;"",IFERROR(_xlfn.CHOOSECOLS(_xlfn.TEXTSPLIT(N157,"--"),2),""),"")</f>
        <v/>
      </c>
      <c r="Q157" s="75" t="str">
        <f t="shared" si="17"/>
        <v/>
      </c>
    </row>
    <row r="158" spans="1:17" ht="15.95" thickBot="1">
      <c r="A158" s="76" t="str">
        <v>AOM_000611</v>
      </c>
      <c r="B158" s="76" t="str">
        <v>Soybean Full Fat Cake</v>
      </c>
      <c r="C158" s="76" t="str">
        <v>Soybean Oil Cake Full Fat</v>
      </c>
      <c r="D158" s="76" t="str">
        <v/>
      </c>
      <c r="E158" s="76" t="str">
        <f t="shared" si="13"/>
        <v>Soybean Oil Cake Full Fat</v>
      </c>
      <c r="F158" s="76" t="str">
        <v>Management--Livestock Management--Feed Characteristic--Feed Composition--Feed Ingredient--Crop Byproduct--Legume ByProducts--Soybean--Soybean Full Fat Cake--</v>
      </c>
      <c r="G158" s="74" t="str" cm="1">
        <f t="array" ref="G158">IFERROR(SUBSTITUTE(_xlfn.CHOOSECOLS(_xlfn.TEXTSPLIT(_xlfn.TEXTJOIN("|",,F158),"Feed Ingredient--","|",TRUE),2),"----",""),"")</f>
        <v>Crop Byproduct--Legume ByProducts--Soybean--Soybean Full Fat Cake--</v>
      </c>
      <c r="H158" s="74" t="str">
        <f t="shared" si="14"/>
        <v>Crop Byproduct--Legume ByProducts--Soybean--Soybean Full Fat Cake</v>
      </c>
      <c r="I158" s="74">
        <f t="shared" si="15"/>
        <v>3</v>
      </c>
      <c r="J158" s="74" t="str">
        <f t="shared" si="16"/>
        <v>Crop Byproduct--Legume ByProducts--Soybean</v>
      </c>
      <c r="K158" s="74" t="str" cm="1">
        <f t="array" ref="K158">IF(G158&lt;&gt;"",_xlfn.TEXTJOIN(";",TRUE,
CONCATENATE(A158,"$",H158),
IF(E158="","",IF(I158&lt;&gt;0,CONCATENATE(A158,"$",J158,"--",_xlfn.TEXTSPLIT(E158,";",TRUE,FALSE)),CONCATENATE(A158,"$",_xlfn.TEXTSPLIT(E158,";",TRUE,FALSE))))),"")</f>
        <v>AOM_000611$Crop Byproduct--Legume ByProducts--Soybean--Soybean Full Fat Cake;AOM_000611$Crop Byproduct--Legume ByProducts--Soybean--Soybean Oil Cake Full Fat</v>
      </c>
      <c r="L158" s="76"/>
      <c r="M158" s="76" t="str" cm="1">
        <f t="array" ref="M158">IF(L158&lt;&gt;"",_xlfn.TEXTSPLIT(L158, "$"),"")</f>
        <v/>
      </c>
      <c r="N158" s="76"/>
      <c r="O158" s="76" t="str" cm="1">
        <f t="array" ref="O158">IF(L158&lt;&gt;"",_xlfn.CHOOSECOLS(_xlfn.TEXTSPLIT(N158,"--"),1),"")</f>
        <v/>
      </c>
      <c r="P158" s="76" t="str" cm="1">
        <f t="array" ref="P158">IF(L158&lt;&gt;"",IFERROR(_xlfn.CHOOSECOLS(_xlfn.TEXTSPLIT(N158,"--"),2),""),"")</f>
        <v/>
      </c>
      <c r="Q158" s="76" t="str">
        <f t="shared" si="17"/>
        <v/>
      </c>
    </row>
    <row r="159" spans="1:17" ht="15.95" thickBot="1">
      <c r="A159" s="75" t="str">
        <v>AOM_00205</v>
      </c>
      <c r="B159" s="75" t="str">
        <v>Soybean Haulm</v>
      </c>
      <c r="C159" s="75" t="str">
        <v/>
      </c>
      <c r="D159" s="75" t="str">
        <v>Glycine max Haulm</v>
      </c>
      <c r="E159" s="75" t="str">
        <f t="shared" si="13"/>
        <v>Glycine max Haulm</v>
      </c>
      <c r="F159" s="75" t="str">
        <v>Management--Livestock Management--Feed Characteristic--Feed Composition--Feed Ingredient--Crop Byproduct--Legume ByProducts--Soybean--Soybean Haulm--</v>
      </c>
      <c r="G159" s="74" t="str" cm="1">
        <f t="array" ref="G159">IFERROR(SUBSTITUTE(_xlfn.CHOOSECOLS(_xlfn.TEXTSPLIT(_xlfn.TEXTJOIN("|",,F159),"Feed Ingredient--","|",TRUE),2),"----",""),"")</f>
        <v>Crop Byproduct--Legume ByProducts--Soybean--Soybean Haulm--</v>
      </c>
      <c r="H159" s="74" t="str">
        <f t="shared" si="14"/>
        <v>Crop Byproduct--Legume ByProducts--Soybean--Soybean Haulm</v>
      </c>
      <c r="I159" s="74">
        <f t="shared" si="15"/>
        <v>3</v>
      </c>
      <c r="J159" s="74" t="str">
        <f t="shared" si="16"/>
        <v>Crop Byproduct--Legume ByProducts--Soybean</v>
      </c>
      <c r="K159" s="74" t="str" cm="1">
        <f t="array" ref="K159">IF(G159&lt;&gt;"",_xlfn.TEXTJOIN(";",TRUE,
CONCATENATE(A159,"$",H159),
IF(E159="","",IF(I159&lt;&gt;0,CONCATENATE(A159,"$",J159,"--",_xlfn.TEXTSPLIT(E159,";",TRUE,FALSE)),CONCATENATE(A159,"$",_xlfn.TEXTSPLIT(E159,";",TRUE,FALSE))))),"")</f>
        <v>AOM_00205$Crop Byproduct--Legume ByProducts--Soybean--Soybean Haulm;AOM_00205$Crop Byproduct--Legume ByProducts--Soybean--Glycine max Haulm</v>
      </c>
      <c r="L159" s="75"/>
      <c r="M159" s="75" t="str" cm="1">
        <f t="array" ref="M159">IF(L159&lt;&gt;"",_xlfn.TEXTSPLIT(L159, "$"),"")</f>
        <v/>
      </c>
      <c r="N159" s="75"/>
      <c r="O159" s="75" t="str" cm="1">
        <f t="array" ref="O159">IF(L159&lt;&gt;"",_xlfn.CHOOSECOLS(_xlfn.TEXTSPLIT(N159,"--"),1),"")</f>
        <v/>
      </c>
      <c r="P159" s="75" t="str" cm="1">
        <f t="array" ref="P159">IF(L159&lt;&gt;"",IFERROR(_xlfn.CHOOSECOLS(_xlfn.TEXTSPLIT(N159,"--"),2),""),"")</f>
        <v/>
      </c>
      <c r="Q159" s="75" t="str">
        <f t="shared" si="17"/>
        <v/>
      </c>
    </row>
    <row r="160" spans="1:17" ht="15.95" thickBot="1">
      <c r="A160" s="76" t="str">
        <v>AOM_001891</v>
      </c>
      <c r="B160" s="76" t="str">
        <v>Soybean Hull</v>
      </c>
      <c r="C160" s="76" t="str">
        <v/>
      </c>
      <c r="D160" s="76" t="str">
        <v>Glycine max Hull</v>
      </c>
      <c r="E160" s="76" t="str">
        <f t="shared" si="13"/>
        <v>Glycine max Hull</v>
      </c>
      <c r="F160" s="76" t="str">
        <v>Management--Livestock Management--Feed Characteristic--Feed Composition--Feed Ingredient--Crop Byproduct--Legume ByProducts--Soybean--Soybean Hull--</v>
      </c>
      <c r="G160" s="74" t="str" cm="1">
        <f t="array" ref="G160">IFERROR(SUBSTITUTE(_xlfn.CHOOSECOLS(_xlfn.TEXTSPLIT(_xlfn.TEXTJOIN("|",,F160),"Feed Ingredient--","|",TRUE),2),"----",""),"")</f>
        <v>Crop Byproduct--Legume ByProducts--Soybean--Soybean Hull--</v>
      </c>
      <c r="H160" s="74" t="str">
        <f t="shared" si="14"/>
        <v>Crop Byproduct--Legume ByProducts--Soybean--Soybean Hull</v>
      </c>
      <c r="I160" s="74">
        <f t="shared" si="15"/>
        <v>3</v>
      </c>
      <c r="J160" s="74" t="str">
        <f t="shared" si="16"/>
        <v>Crop Byproduct--Legume ByProducts--Soybean</v>
      </c>
      <c r="K160" s="74" t="str" cm="1">
        <f t="array" ref="K160">IF(G160&lt;&gt;"",_xlfn.TEXTJOIN(";",TRUE,
CONCATENATE(A160,"$",H160),
IF(E160="","",IF(I160&lt;&gt;0,CONCATENATE(A160,"$",J160,"--",_xlfn.TEXTSPLIT(E160,";",TRUE,FALSE)),CONCATENATE(A160,"$",_xlfn.TEXTSPLIT(E160,";",TRUE,FALSE))))),"")</f>
        <v>AOM_001891$Crop Byproduct--Legume ByProducts--Soybean--Soybean Hull;AOM_001891$Crop Byproduct--Legume ByProducts--Soybean--Glycine max Hull</v>
      </c>
      <c r="L160" s="76"/>
      <c r="M160" s="76" t="str" cm="1">
        <f t="array" ref="M160">IF(L160&lt;&gt;"",_xlfn.TEXTSPLIT(L160, "$"),"")</f>
        <v/>
      </c>
      <c r="N160" s="76"/>
      <c r="O160" s="76" t="str" cm="1">
        <f t="array" ref="O160">IF(L160&lt;&gt;"",_xlfn.CHOOSECOLS(_xlfn.TEXTSPLIT(N160,"--"),1),"")</f>
        <v/>
      </c>
      <c r="P160" s="76" t="str" cm="1">
        <f t="array" ref="P160">IF(L160&lt;&gt;"",IFERROR(_xlfn.CHOOSECOLS(_xlfn.TEXTSPLIT(N160,"--"),2),""),"")</f>
        <v/>
      </c>
      <c r="Q160" s="76" t="str">
        <f t="shared" si="17"/>
        <v/>
      </c>
    </row>
    <row r="161" spans="1:17" ht="15.95" thickBot="1">
      <c r="A161" s="75" t="str">
        <v>AOM_000614</v>
      </c>
      <c r="B161" s="75" t="str">
        <v>Soybean Residue</v>
      </c>
      <c r="C161" s="75" t="str">
        <v/>
      </c>
      <c r="D161" s="75" t="str">
        <v>Glycine max Residue</v>
      </c>
      <c r="E161" s="75" t="str">
        <f t="shared" si="13"/>
        <v>Glycine max Residue</v>
      </c>
      <c r="F161" s="75" t="str">
        <v>Management--Livestock Management--Feed Characteristic--Feed Composition--Feed Ingredient--Crop Byproduct--Legume ByProducts--Soybean--Soybean Residue--</v>
      </c>
      <c r="G161" s="74" t="str" cm="1">
        <f t="array" ref="G161">IFERROR(SUBSTITUTE(_xlfn.CHOOSECOLS(_xlfn.TEXTSPLIT(_xlfn.TEXTJOIN("|",,F161),"Feed Ingredient--","|",TRUE),2),"----",""),"")</f>
        <v>Crop Byproduct--Legume ByProducts--Soybean--Soybean Residue--</v>
      </c>
      <c r="H161" s="74" t="str">
        <f t="shared" si="14"/>
        <v>Crop Byproduct--Legume ByProducts--Soybean--Soybean Residue</v>
      </c>
      <c r="I161" s="74">
        <f t="shared" si="15"/>
        <v>3</v>
      </c>
      <c r="J161" s="74" t="str">
        <f t="shared" si="16"/>
        <v>Crop Byproduct--Legume ByProducts--Soybean</v>
      </c>
      <c r="K161" s="74" t="str" cm="1">
        <f t="array" ref="K161">IF(G161&lt;&gt;"",_xlfn.TEXTJOIN(";",TRUE,
CONCATENATE(A161,"$",H161),
IF(E161="","",IF(I161&lt;&gt;0,CONCATENATE(A161,"$",J161,"--",_xlfn.TEXTSPLIT(E161,";",TRUE,FALSE)),CONCATENATE(A161,"$",_xlfn.TEXTSPLIT(E161,";",TRUE,FALSE))))),"")</f>
        <v>AOM_000614$Crop Byproduct--Legume ByProducts--Soybean--Soybean Residue;AOM_000614$Crop Byproduct--Legume ByProducts--Soybean--Glycine max Residue</v>
      </c>
      <c r="L161" s="75"/>
      <c r="M161" s="75" t="str" cm="1">
        <f t="array" ref="M161">IF(L161&lt;&gt;"",_xlfn.TEXTSPLIT(L161, "$"),"")</f>
        <v/>
      </c>
      <c r="N161" s="75"/>
      <c r="O161" s="75" t="str" cm="1">
        <f t="array" ref="O161">IF(L161&lt;&gt;"",_xlfn.CHOOSECOLS(_xlfn.TEXTSPLIT(N161,"--"),1),"")</f>
        <v/>
      </c>
      <c r="P161" s="75" t="str" cm="1">
        <f t="array" ref="P161">IF(L161&lt;&gt;"",IFERROR(_xlfn.CHOOSECOLS(_xlfn.TEXTSPLIT(N161,"--"),2),""),"")</f>
        <v/>
      </c>
      <c r="Q161" s="75" t="str">
        <f t="shared" si="17"/>
        <v/>
      </c>
    </row>
    <row r="162" spans="1:17" ht="15.95" thickBot="1">
      <c r="A162" s="76" t="str">
        <v>AOM_001272</v>
      </c>
      <c r="B162" s="76" t="str">
        <v>Soybean Shell</v>
      </c>
      <c r="C162" s="76" t="str">
        <v/>
      </c>
      <c r="D162" s="76" t="str">
        <v>Glycine max Shell</v>
      </c>
      <c r="E162" s="76" t="str">
        <f t="shared" si="13"/>
        <v>Glycine max Shell</v>
      </c>
      <c r="F162" s="76" t="str">
        <v>Management--Livestock Management--Feed Characteristic--Feed Composition--Feed Ingredient--Crop Byproduct--Legume ByProducts--Soybean--Soybean Shell--</v>
      </c>
      <c r="G162" s="74" t="str" cm="1">
        <f t="array" ref="G162">IFERROR(SUBSTITUTE(_xlfn.CHOOSECOLS(_xlfn.TEXTSPLIT(_xlfn.TEXTJOIN("|",,F162),"Feed Ingredient--","|",TRUE),2),"----",""),"")</f>
        <v>Crop Byproduct--Legume ByProducts--Soybean--Soybean Shell--</v>
      </c>
      <c r="H162" s="74" t="str">
        <f t="shared" si="14"/>
        <v>Crop Byproduct--Legume ByProducts--Soybean--Soybean Shell</v>
      </c>
      <c r="I162" s="74">
        <f t="shared" si="15"/>
        <v>3</v>
      </c>
      <c r="J162" s="74" t="str">
        <f t="shared" si="16"/>
        <v>Crop Byproduct--Legume ByProducts--Soybean</v>
      </c>
      <c r="K162" s="74" t="str" cm="1">
        <f t="array" ref="K162">IF(G162&lt;&gt;"",_xlfn.TEXTJOIN(";",TRUE,
CONCATENATE(A162,"$",H162),
IF(E162="","",IF(I162&lt;&gt;0,CONCATENATE(A162,"$",J162,"--",_xlfn.TEXTSPLIT(E162,";",TRUE,FALSE)),CONCATENATE(A162,"$",_xlfn.TEXTSPLIT(E162,";",TRUE,FALSE))))),"")</f>
        <v>AOM_001272$Crop Byproduct--Legume ByProducts--Soybean--Soybean Shell;AOM_001272$Crop Byproduct--Legume ByProducts--Soybean--Glycine max Shell</v>
      </c>
      <c r="L162" s="76"/>
      <c r="M162" s="76" t="str" cm="1">
        <f t="array" ref="M162">IF(L162&lt;&gt;"",_xlfn.TEXTSPLIT(L162, "$"),"")</f>
        <v/>
      </c>
      <c r="N162" s="76"/>
      <c r="O162" s="76" t="str" cm="1">
        <f t="array" ref="O162">IF(L162&lt;&gt;"",_xlfn.CHOOSECOLS(_xlfn.TEXTSPLIT(N162,"--"),1),"")</f>
        <v/>
      </c>
      <c r="P162" s="76" t="str" cm="1">
        <f t="array" ref="P162">IF(L162&lt;&gt;"",IFERROR(_xlfn.CHOOSECOLS(_xlfn.TEXTSPLIT(N162,"--"),2),""),"")</f>
        <v/>
      </c>
      <c r="Q162" s="76" t="str">
        <f t="shared" si="17"/>
        <v/>
      </c>
    </row>
    <row r="163" spans="1:17" ht="15.95" thickBot="1">
      <c r="A163" s="75" t="str">
        <v>AOM_001271</v>
      </c>
      <c r="B163" s="75" t="str">
        <v>Soybean Straw</v>
      </c>
      <c r="C163" s="75" t="str">
        <v>Soybean Stover</v>
      </c>
      <c r="D163" s="75" t="str">
        <v>Glycine max Straw</v>
      </c>
      <c r="E163" s="75" t="str">
        <f t="shared" si="13"/>
        <v>Soybean Stover;Glycine max Straw</v>
      </c>
      <c r="F163" s="75" t="str">
        <v>Management--Livestock Management--Feed Characteristic--Feed Composition--Feed Ingredient--Crop Byproduct--Legume ByProducts--Soybean--Soybean Straw--</v>
      </c>
      <c r="G163" s="74" t="str" cm="1">
        <f t="array" ref="G163">IFERROR(SUBSTITUTE(_xlfn.CHOOSECOLS(_xlfn.TEXTSPLIT(_xlfn.TEXTJOIN("|",,F163),"Feed Ingredient--","|",TRUE),2),"----",""),"")</f>
        <v>Crop Byproduct--Legume ByProducts--Soybean--Soybean Straw--</v>
      </c>
      <c r="H163" s="74" t="str">
        <f t="shared" si="14"/>
        <v>Crop Byproduct--Legume ByProducts--Soybean--Soybean Straw</v>
      </c>
      <c r="I163" s="74">
        <f t="shared" si="15"/>
        <v>3</v>
      </c>
      <c r="J163" s="74" t="str">
        <f t="shared" si="16"/>
        <v>Crop Byproduct--Legume ByProducts--Soybean</v>
      </c>
      <c r="K163" s="74" t="str" cm="1">
        <f t="array" ref="K163">IF(G163&lt;&gt;"",_xlfn.TEXTJOIN(";",TRUE,
CONCATENATE(A163,"$",H163),
IF(E163="","",IF(I163&lt;&gt;0,CONCATENATE(A163,"$",J163,"--",_xlfn.TEXTSPLIT(E163,";",TRUE,FALSE)),CONCATENATE(A163,"$",_xlfn.TEXTSPLIT(E163,";",TRUE,FALSE))))),"")</f>
        <v>AOM_001271$Crop Byproduct--Legume ByProducts--Soybean--Soybean Straw;AOM_001271$Crop Byproduct--Legume ByProducts--Soybean--Soybean Stover;AOM_001271$Crop Byproduct--Legume ByProducts--Soybean--Glycine max Straw</v>
      </c>
      <c r="L163" s="75"/>
      <c r="M163" s="75" t="str" cm="1">
        <f t="array" ref="M163">IF(L163&lt;&gt;"",_xlfn.TEXTSPLIT(L163, "$"),"")</f>
        <v/>
      </c>
      <c r="N163" s="75"/>
      <c r="O163" s="75" t="str" cm="1">
        <f t="array" ref="O163">IF(L163&lt;&gt;"",_xlfn.CHOOSECOLS(_xlfn.TEXTSPLIT(N163,"--"),1),"")</f>
        <v/>
      </c>
      <c r="P163" s="75" t="str" cm="1">
        <f t="array" ref="P163">IF(L163&lt;&gt;"",IFERROR(_xlfn.CHOOSECOLS(_xlfn.TEXTSPLIT(N163,"--"),2),""),"")</f>
        <v/>
      </c>
      <c r="Q163" s="75" t="str">
        <f t="shared" si="17"/>
        <v/>
      </c>
    </row>
    <row r="164" spans="1:17">
      <c r="A164" s="75" t="str">
        <v>AOM_001817</v>
      </c>
      <c r="B164" s="75" t="str">
        <v>Legume Residue</v>
      </c>
      <c r="C164" s="75" t="str">
        <v/>
      </c>
      <c r="D164" s="75" t="str">
        <v/>
      </c>
      <c r="E164" s="75"/>
      <c r="F164" s="75" t="str">
        <v>Management--Livestock Management--Feed Characteristic--Feed Composition--Feed Ingredient--Crop Byproduct--Legume Products--Legume Residue----</v>
      </c>
      <c r="G164" s="74"/>
      <c r="H164" s="74"/>
      <c r="I164" s="74"/>
      <c r="J164" s="74"/>
      <c r="K164" s="74"/>
      <c r="L164" s="75"/>
      <c r="M164" s="75"/>
      <c r="N164" s="75"/>
      <c r="O164" s="75"/>
      <c r="P164" s="75"/>
      <c r="Q164" s="75"/>
    </row>
    <row r="165" spans="1:17">
      <c r="A165" s="75" t="str">
        <v>AOM_001314</v>
      </c>
      <c r="B165" s="75" t="str">
        <v>Pigeon Pea</v>
      </c>
      <c r="C165" s="75" t="str">
        <v/>
      </c>
      <c r="D165" s="75" t="str">
        <v/>
      </c>
      <c r="E165" s="75"/>
      <c r="F165" s="75" t="str">
        <v>Management--Livestock Management--Feed Characteristic--Feed Composition--Feed Ingredient--Crop Byproduct--Legume Products--Pigeon Pea----</v>
      </c>
      <c r="G165" s="74"/>
      <c r="H165" s="74"/>
      <c r="I165" s="74"/>
      <c r="J165" s="74"/>
      <c r="K165" s="74"/>
      <c r="L165" s="75"/>
      <c r="M165" s="75"/>
      <c r="N165" s="75"/>
      <c r="O165" s="75"/>
      <c r="P165" s="75"/>
      <c r="Q165" s="75"/>
    </row>
    <row r="166" spans="1:17">
      <c r="A166" s="75" t="str">
        <v>AOM_003892</v>
      </c>
      <c r="B166" s="75" t="str">
        <v>Argan Pulp</v>
      </c>
      <c r="C166" s="75" t="str">
        <v/>
      </c>
      <c r="D166" s="75" t="str">
        <v>Argania spinosa  Pulp</v>
      </c>
      <c r="E166" s="75"/>
      <c r="F166" s="75" t="str">
        <v>Management--Livestock Management--Feed Characteristic--Feed Composition--Feed Ingredient--Crop Byproduct--Oil Plant ByProducts--Argan--Argan Pulp--</v>
      </c>
      <c r="G166" s="74"/>
      <c r="H166" s="74"/>
      <c r="I166" s="74"/>
      <c r="J166" s="74"/>
      <c r="K166" s="74"/>
      <c r="L166" s="75"/>
      <c r="M166" s="75"/>
      <c r="N166" s="75"/>
      <c r="O166" s="75"/>
      <c r="P166" s="75"/>
      <c r="Q166" s="75"/>
    </row>
    <row r="167" spans="1:17">
      <c r="A167" s="75" t="str">
        <v>AOM_003890</v>
      </c>
      <c r="B167" s="75" t="str">
        <v>Argan Seed Cake</v>
      </c>
      <c r="C167" s="75" t="str">
        <v>Argan  Seed Oil Cake</v>
      </c>
      <c r="D167" s="75" t="str">
        <v>Argania spinosa  Seed Cake</v>
      </c>
      <c r="E167" s="75"/>
      <c r="F167" s="75" t="str">
        <v>Management--Livestock Management--Feed Characteristic--Feed Composition--Feed Ingredient--Crop Byproduct--Oil Plant ByProducts--Argan--Argan Seed--Argan Seed Cake</v>
      </c>
      <c r="G167" s="74"/>
      <c r="H167" s="74"/>
      <c r="I167" s="74"/>
      <c r="J167" s="74"/>
      <c r="K167" s="74"/>
      <c r="L167" s="75"/>
      <c r="M167" s="75"/>
      <c r="N167" s="75"/>
      <c r="O167" s="75"/>
      <c r="P167" s="75"/>
      <c r="Q167" s="75"/>
    </row>
    <row r="168" spans="1:17" ht="15.95" thickBot="1">
      <c r="A168" s="76" t="str">
        <v>AOM_000616</v>
      </c>
      <c r="B168" s="76" t="str">
        <v>Canola Cake</v>
      </c>
      <c r="C168" s="76" t="str">
        <v>Rape Oil Cake;OilSeed Rape Cake;Rapeseed Cake;Canola Oil Cake</v>
      </c>
      <c r="D168" s="76" t="str">
        <v>Brassica napus Cake</v>
      </c>
      <c r="E168" s="76" t="str">
        <f t="shared" si="13"/>
        <v>Rape Oil Cake;OilSeed Rape Cake;Rapeseed Cake;Canola Oil Cake;Brassica napus Cake</v>
      </c>
      <c r="F168" s="76" t="str">
        <v>Management--Livestock Management--Feed Characteristic--Feed Composition--Feed Ingredient--Crop Byproduct--Oil Plant ByProducts--Canola--Canola Cake--</v>
      </c>
      <c r="G168" s="74" t="str" cm="1">
        <f t="array" ref="G168">IFERROR(SUBSTITUTE(_xlfn.CHOOSECOLS(_xlfn.TEXTSPLIT(_xlfn.TEXTJOIN("|",,F168),"Feed Ingredient--","|",TRUE),2),"----",""),"")</f>
        <v>Crop Byproduct--Oil Plant ByProducts--Canola--Canola Cake--</v>
      </c>
      <c r="H168" s="74" t="str">
        <f t="shared" si="14"/>
        <v>Crop Byproduct--Oil Plant ByProducts--Canola--Canola Cake</v>
      </c>
      <c r="I168" s="74">
        <f t="shared" si="15"/>
        <v>3</v>
      </c>
      <c r="J168" s="74" t="str">
        <f t="shared" si="16"/>
        <v>Crop Byproduct--Oil Plant ByProducts--Canola</v>
      </c>
      <c r="K168" s="74" t="str" cm="1">
        <f t="array" ref="K168">IF(G168&lt;&gt;"",_xlfn.TEXTJOIN(";",TRUE,
CONCATENATE(A168,"$",H168),
IF(E168="","",IF(I168&lt;&gt;0,CONCATENATE(A168,"$",J168,"--",_xlfn.TEXTSPLIT(E168,";",TRUE,FALSE)),CONCATENATE(A168,"$",_xlfn.TEXTSPLIT(E168,";",TRUE,FALSE))))),"")</f>
        <v>AOM_000616$Crop Byproduct--Oil Plant ByProducts--Canola--Canola Cake;AOM_000616$Crop Byproduct--Oil Plant ByProducts--Canola--Rape Oil Cake;AOM_000616$Crop Byproduct--Oil Plant ByProducts--Canola--OilSeed Rape Cake;AOM_000616$Crop Byproduct--Oil Plant ByProducts--Canola--Rapeseed Cake;AOM_000616$Crop Byproduct--Oil Plant ByProducts--Canola--Canola Oil Cake;AOM_000616$Crop Byproduct--Oil Plant ByProducts--Canola--Brassica napus Cake</v>
      </c>
      <c r="L168" s="76"/>
      <c r="M168" s="76" t="str" cm="1">
        <f t="array" ref="M168">IF(L168&lt;&gt;"",_xlfn.TEXTSPLIT(L168, "$"),"")</f>
        <v/>
      </c>
      <c r="N168" s="76"/>
      <c r="O168" s="76" t="str" cm="1">
        <f t="array" ref="O168">IF(L168&lt;&gt;"",_xlfn.CHOOSECOLS(_xlfn.TEXTSPLIT(N168,"--"),1),"")</f>
        <v/>
      </c>
      <c r="P168" s="76" t="str" cm="1">
        <f t="array" ref="P168">IF(L168&lt;&gt;"",IFERROR(_xlfn.CHOOSECOLS(_xlfn.TEXTSPLIT(N168,"--"),2),""),"")</f>
        <v/>
      </c>
      <c r="Q168" s="76" t="str">
        <f t="shared" si="17"/>
        <v/>
      </c>
    </row>
    <row r="169" spans="1:17" ht="15.95" thickBot="1">
      <c r="A169" s="75" t="str">
        <v>AOM_002225</v>
      </c>
      <c r="B169" s="75" t="str">
        <v>Cashew Shell</v>
      </c>
      <c r="C169" s="75" t="str">
        <v/>
      </c>
      <c r="D169" s="75" t="str">
        <v>Anacardium occidentale Shell</v>
      </c>
      <c r="E169" s="75" t="str">
        <f t="shared" si="13"/>
        <v>Anacardium occidentale Shell</v>
      </c>
      <c r="F169" s="75" t="str">
        <v>Management--Livestock Management--Feed Characteristic--Feed Composition--Feed Ingredient--Crop Byproduct--Oil Plant ByProducts--Cashew--Cashew Shell--</v>
      </c>
      <c r="G169" s="74" t="str" cm="1">
        <f t="array" ref="G169">IFERROR(SUBSTITUTE(_xlfn.CHOOSECOLS(_xlfn.TEXTSPLIT(_xlfn.TEXTJOIN("|",,F169),"Feed Ingredient--","|",TRUE),2),"----",""),"")</f>
        <v>Crop Byproduct--Oil Plant ByProducts--Cashew--Cashew Shell--</v>
      </c>
      <c r="H169" s="74" t="str">
        <f t="shared" si="14"/>
        <v>Crop Byproduct--Oil Plant ByProducts--Cashew--Cashew Shell</v>
      </c>
      <c r="I169" s="74">
        <f t="shared" si="15"/>
        <v>3</v>
      </c>
      <c r="J169" s="74" t="str">
        <f t="shared" si="16"/>
        <v>Crop Byproduct--Oil Plant ByProducts--Cashew</v>
      </c>
      <c r="K169" s="74" t="str" cm="1">
        <f t="array" ref="K169">IF(G169&lt;&gt;"",_xlfn.TEXTJOIN(";",TRUE,
CONCATENATE(A169,"$",H169),
IF(E169="","",IF(I169&lt;&gt;0,CONCATENATE(A169,"$",J169,"--",_xlfn.TEXTSPLIT(E169,";",TRUE,FALSE)),CONCATENATE(A169,"$",_xlfn.TEXTSPLIT(E169,";",TRUE,FALSE))))),"")</f>
        <v>AOM_002225$Crop Byproduct--Oil Plant ByProducts--Cashew--Cashew Shell;AOM_002225$Crop Byproduct--Oil Plant ByProducts--Cashew--Anacardium occidentale Shell</v>
      </c>
      <c r="L169" s="75"/>
      <c r="M169" s="75" t="str" cm="1">
        <f t="array" ref="M169">IF(L169&lt;&gt;"",_xlfn.TEXTSPLIT(L169, "$"),"")</f>
        <v/>
      </c>
      <c r="N169" s="75"/>
      <c r="O169" s="75" t="str" cm="1">
        <f t="array" ref="O169">IF(L169&lt;&gt;"",_xlfn.CHOOSECOLS(_xlfn.TEXTSPLIT(N169,"--"),1),"")</f>
        <v/>
      </c>
      <c r="P169" s="75" t="str" cm="1">
        <f t="array" ref="P169">IF(L169&lt;&gt;"",IFERROR(_xlfn.CHOOSECOLS(_xlfn.TEXTSPLIT(N169,"--"),2),""),"")</f>
        <v/>
      </c>
      <c r="Q169" s="75" t="str">
        <f t="shared" si="17"/>
        <v/>
      </c>
    </row>
    <row r="170" spans="1:17" ht="15.95" thickBot="1">
      <c r="A170" s="76" t="str">
        <v>AOM_002102</v>
      </c>
      <c r="B170" s="76" t="str">
        <v>Coconut Cake</v>
      </c>
      <c r="C170" s="76" t="str">
        <v>Copra;Copra Oil Cake;Copra Cake;Coconut Oil Cake</v>
      </c>
      <c r="D170" s="76" t="str">
        <v>Cocos nucifera Cake</v>
      </c>
      <c r="E170" s="76" t="str">
        <f t="shared" si="13"/>
        <v>Copra;Copra Oil Cake;Copra Cake;Coconut Oil Cake;Cocos nucifera Cake</v>
      </c>
      <c r="F170" s="76" t="str">
        <v>Management--Livestock Management--Feed Characteristic--Feed Composition--Feed Ingredient--Crop Byproduct--Oil Plant ByProducts--Coconut--Coconut Cake--</v>
      </c>
      <c r="G170" s="74" t="str" cm="1">
        <f t="array" ref="G170">IFERROR(SUBSTITUTE(_xlfn.CHOOSECOLS(_xlfn.TEXTSPLIT(_xlfn.TEXTJOIN("|",,F170),"Feed Ingredient--","|",TRUE),2),"----",""),"")</f>
        <v>Crop Byproduct--Oil Plant ByProducts--Coconut--Coconut Cake--</v>
      </c>
      <c r="H170" s="74" t="str">
        <f t="shared" si="14"/>
        <v>Crop Byproduct--Oil Plant ByProducts--Coconut--Coconut Cake</v>
      </c>
      <c r="I170" s="74">
        <f t="shared" si="15"/>
        <v>3</v>
      </c>
      <c r="J170" s="74" t="str">
        <f t="shared" si="16"/>
        <v>Crop Byproduct--Oil Plant ByProducts--Coconut</v>
      </c>
      <c r="K170" s="74" t="str" cm="1">
        <f t="array" ref="K170">IF(G170&lt;&gt;"",_xlfn.TEXTJOIN(";",TRUE,
CONCATENATE(A170,"$",H170),
IF(E170="","",IF(I170&lt;&gt;0,CONCATENATE(A170,"$",J170,"--",_xlfn.TEXTSPLIT(E170,";",TRUE,FALSE)),CONCATENATE(A170,"$",_xlfn.TEXTSPLIT(E170,";",TRUE,FALSE))))),"")</f>
        <v>AOM_002102$Crop Byproduct--Oil Plant ByProducts--Coconut--Coconut Cake;AOM_002102$Crop Byproduct--Oil Plant ByProducts--Coconut--Copra;AOM_002102$Crop Byproduct--Oil Plant ByProducts--Coconut--Copra Oil Cake;AOM_002102$Crop Byproduct--Oil Plant ByProducts--Coconut--Copra Cake;AOM_002102$Crop Byproduct--Oil Plant ByProducts--Coconut--Coconut Oil Cake;AOM_002102$Crop Byproduct--Oil Plant ByProducts--Coconut--Cocos nucifera Cake</v>
      </c>
      <c r="L170" s="76"/>
      <c r="M170" s="76" t="str" cm="1">
        <f t="array" ref="M170">IF(L170&lt;&gt;"",_xlfn.TEXTSPLIT(L170, "$"),"")</f>
        <v/>
      </c>
      <c r="N170" s="76"/>
      <c r="O170" s="76" t="str" cm="1">
        <f t="array" ref="O170">IF(L170&lt;&gt;"",_xlfn.CHOOSECOLS(_xlfn.TEXTSPLIT(N170,"--"),1),"")</f>
        <v/>
      </c>
      <c r="P170" s="76" t="str" cm="1">
        <f t="array" ref="P170">IF(L170&lt;&gt;"",IFERROR(_xlfn.CHOOSECOLS(_xlfn.TEXTSPLIT(N170,"--"),2),""),"")</f>
        <v/>
      </c>
      <c r="Q170" s="76" t="str">
        <f t="shared" si="17"/>
        <v/>
      </c>
    </row>
    <row r="171" spans="1:17" ht="15.95" thickBot="1">
      <c r="A171" s="75" t="str">
        <v>AOM_000620</v>
      </c>
      <c r="B171" s="75" t="str">
        <v>Cotton Seed Cake</v>
      </c>
      <c r="C171" s="75" t="str">
        <v>Cotton Seed Cake</v>
      </c>
      <c r="D171" s="75" t="str">
        <v>Gossypium Seed Cake</v>
      </c>
      <c r="E171" s="75" t="str">
        <f t="shared" si="13"/>
        <v>Cotton Seed Cake;Gossypium Seed Cake</v>
      </c>
      <c r="F171" s="75" t="str">
        <v>Management--Livestock Management--Feed Characteristic--Feed Composition--Feed Ingredient--Crop Byproduct--Oil Plant ByProducts--Cotton--Cotton Seed--Cotton Seed Cake</v>
      </c>
      <c r="G171" s="74" t="str" cm="1">
        <f t="array" ref="G171">IFERROR(SUBSTITUTE(_xlfn.CHOOSECOLS(_xlfn.TEXTSPLIT(_xlfn.TEXTJOIN("|",,F171),"Feed Ingredient--","|",TRUE),2),"----",""),"")</f>
        <v>Crop Byproduct--Oil Plant ByProducts--Cotton--Cotton Seed--Cotton Seed Cake</v>
      </c>
      <c r="H171" s="74" t="str">
        <f t="shared" si="14"/>
        <v>Crop Byproduct--Oil Plant ByProducts--Cotton--Cotton Seed--Cotton Seed Cake</v>
      </c>
      <c r="I171" s="74">
        <f t="shared" si="15"/>
        <v>4</v>
      </c>
      <c r="J171" s="74" t="str">
        <f t="shared" si="16"/>
        <v>Crop Byproduct--Oil Plant ByProducts--Cotton--Cotton Seed</v>
      </c>
      <c r="K171" s="74" t="str" cm="1">
        <f t="array" ref="K171">IF(G171&lt;&gt;"",_xlfn.TEXTJOIN(";",TRUE,
CONCATENATE(A171,"$",H171),
IF(E171="","",IF(I171&lt;&gt;0,CONCATENATE(A171,"$",J171,"--",_xlfn.TEXTSPLIT(E171,";",TRUE,FALSE)),CONCATENATE(A171,"$",_xlfn.TEXTSPLIT(E171,";",TRUE,FALSE))))),"")</f>
        <v>AOM_000620$Crop Byproduct--Oil Plant ByProducts--Cotton--Cotton Seed--Cotton Seed Cake;AOM_000620$Crop Byproduct--Oil Plant ByProducts--Cotton--Cotton Seed--Cotton Seed Cake;AOM_000620$Crop Byproduct--Oil Plant ByProducts--Cotton--Cotton Seed--Gossypium Seed Cake</v>
      </c>
      <c r="L171" s="75"/>
      <c r="M171" s="75" t="str" cm="1">
        <f t="array" ref="M171">IF(L171&lt;&gt;"",_xlfn.TEXTSPLIT(L171, "$"),"")</f>
        <v/>
      </c>
      <c r="N171" s="75"/>
      <c r="O171" s="75" t="str" cm="1">
        <f t="array" ref="O171">IF(L171&lt;&gt;"",_xlfn.CHOOSECOLS(_xlfn.TEXTSPLIT(N171,"--"),1),"")</f>
        <v/>
      </c>
      <c r="P171" s="75" t="str" cm="1">
        <f t="array" ref="P171">IF(L171&lt;&gt;"",IFERROR(_xlfn.CHOOSECOLS(_xlfn.TEXTSPLIT(N171,"--"),2),""),"")</f>
        <v/>
      </c>
      <c r="Q171" s="75" t="str">
        <f t="shared" si="17"/>
        <v/>
      </c>
    </row>
    <row r="172" spans="1:17" ht="15.95" thickBot="1">
      <c r="A172" s="76" t="str">
        <v>AOM_001187</v>
      </c>
      <c r="B172" s="76" t="str">
        <v>Cotton Seed Hull</v>
      </c>
      <c r="C172" s="76" t="str">
        <v/>
      </c>
      <c r="D172" s="76" t="str">
        <v>Gossypium Seed Hull</v>
      </c>
      <c r="E172" s="76" t="str">
        <f t="shared" si="13"/>
        <v>Gossypium Seed Hull</v>
      </c>
      <c r="F172" s="76" t="str">
        <v>Management--Livestock Management--Feed Characteristic--Feed Composition--Feed Ingredient--Crop Byproduct--Oil Plant ByProducts--Cotton--Cotton Seed--Cotton Seed Hull</v>
      </c>
      <c r="G172" s="74" t="str" cm="1">
        <f t="array" ref="G172">IFERROR(SUBSTITUTE(_xlfn.CHOOSECOLS(_xlfn.TEXTSPLIT(_xlfn.TEXTJOIN("|",,F172),"Feed Ingredient--","|",TRUE),2),"----",""),"")</f>
        <v>Crop Byproduct--Oil Plant ByProducts--Cotton--Cotton Seed--Cotton Seed Hull</v>
      </c>
      <c r="H172" s="74" t="str">
        <f t="shared" si="14"/>
        <v>Crop Byproduct--Oil Plant ByProducts--Cotton--Cotton Seed--Cotton Seed Hull</v>
      </c>
      <c r="I172" s="74">
        <f t="shared" si="15"/>
        <v>4</v>
      </c>
      <c r="J172" s="74" t="str">
        <f t="shared" si="16"/>
        <v>Crop Byproduct--Oil Plant ByProducts--Cotton--Cotton Seed</v>
      </c>
      <c r="K172" s="74" t="str" cm="1">
        <f t="array" ref="K172">IF(G172&lt;&gt;"",_xlfn.TEXTJOIN(";",TRUE,
CONCATENATE(A172,"$",H172),
IF(E172="","",IF(I172&lt;&gt;0,CONCATENATE(A172,"$",J172,"--",_xlfn.TEXTSPLIT(E172,";",TRUE,FALSE)),CONCATENATE(A172,"$",_xlfn.TEXTSPLIT(E172,";",TRUE,FALSE))))),"")</f>
        <v>AOM_001187$Crop Byproduct--Oil Plant ByProducts--Cotton--Cotton Seed--Cotton Seed Hull;AOM_001187$Crop Byproduct--Oil Plant ByProducts--Cotton--Cotton Seed--Gossypium Seed Hull</v>
      </c>
      <c r="L172" s="76"/>
      <c r="M172" s="76" t="str" cm="1">
        <f t="array" ref="M172">IF(L172&lt;&gt;"",_xlfn.TEXTSPLIT(L172, "$"),"")</f>
        <v/>
      </c>
      <c r="N172" s="76"/>
      <c r="O172" s="76" t="str" cm="1">
        <f t="array" ref="O172">IF(L172&lt;&gt;"",_xlfn.CHOOSECOLS(_xlfn.TEXTSPLIT(N172,"--"),1),"")</f>
        <v/>
      </c>
      <c r="P172" s="76" t="str" cm="1">
        <f t="array" ref="P172">IF(L172&lt;&gt;"",IFERROR(_xlfn.CHOOSECOLS(_xlfn.TEXTSPLIT(N172,"--"),2),""),"")</f>
        <v/>
      </c>
      <c r="Q172" s="76" t="str">
        <f t="shared" si="17"/>
        <v/>
      </c>
    </row>
    <row r="173" spans="1:17" ht="15.95" thickBot="1">
      <c r="A173" s="75" t="str">
        <v>AOM_003973</v>
      </c>
      <c r="B173" s="75" t="str">
        <v>Cotton Seed</v>
      </c>
      <c r="C173" s="75" t="str">
        <v>Whole Cotton Seed;Uncorticated Cotton Seed</v>
      </c>
      <c r="D173" s="75" t="str">
        <v>Gossypium Seed</v>
      </c>
      <c r="E173" s="75" t="str">
        <f t="shared" si="13"/>
        <v>Whole Cotton Seed;Uncorticated Cotton Seed;Gossypium Seed</v>
      </c>
      <c r="F173" s="75" t="str">
        <v>Management--Livestock Management--Feed Characteristic--Feed Composition--Feed Ingredient--Crop Byproduct--Oil Plant ByProducts--Cotton--Cotton Seed--</v>
      </c>
      <c r="G173" s="74" t="str" cm="1">
        <f t="array" ref="G173">IFERROR(SUBSTITUTE(_xlfn.CHOOSECOLS(_xlfn.TEXTSPLIT(_xlfn.TEXTJOIN("|",,F173),"Feed Ingredient--","|",TRUE),2),"----",""),"")</f>
        <v>Crop Byproduct--Oil Plant ByProducts--Cotton--Cotton Seed--</v>
      </c>
      <c r="H173" s="74" t="str">
        <f t="shared" si="14"/>
        <v>Crop Byproduct--Oil Plant ByProducts--Cotton--Cotton Seed</v>
      </c>
      <c r="I173" s="74">
        <f t="shared" si="15"/>
        <v>3</v>
      </c>
      <c r="J173" s="74" t="str">
        <f t="shared" si="16"/>
        <v>Crop Byproduct--Oil Plant ByProducts--Cotton</v>
      </c>
      <c r="K173" s="74" t="str" cm="1">
        <f t="array" ref="K173">IF(G173&lt;&gt;"",_xlfn.TEXTJOIN(";",TRUE,
CONCATENATE(A173,"$",H173),
IF(E173="","",IF(I173&lt;&gt;0,CONCATENATE(A173,"$",J173,"--",_xlfn.TEXTSPLIT(E173,";",TRUE,FALSE)),CONCATENATE(A173,"$",_xlfn.TEXTSPLIT(E173,";",TRUE,FALSE))))),"")</f>
        <v>AOM_003973$Crop Byproduct--Oil Plant ByProducts--Cotton--Cotton Seed;AOM_003973$Crop Byproduct--Oil Plant ByProducts--Cotton--Whole Cotton Seed;AOM_003973$Crop Byproduct--Oil Plant ByProducts--Cotton--Uncorticated Cotton Seed;AOM_003973$Crop Byproduct--Oil Plant ByProducts--Cotton--Gossypium Seed</v>
      </c>
      <c r="L173" s="75"/>
      <c r="M173" s="75" t="str" cm="1">
        <f t="array" ref="M173">IF(L173&lt;&gt;"",_xlfn.TEXTSPLIT(L173, "$"),"")</f>
        <v/>
      </c>
      <c r="N173" s="75"/>
      <c r="O173" s="75" t="str" cm="1">
        <f t="array" ref="O173">IF(L173&lt;&gt;"",_xlfn.CHOOSECOLS(_xlfn.TEXTSPLIT(N173,"--"),1),"")</f>
        <v/>
      </c>
      <c r="P173" s="75" t="str" cm="1">
        <f t="array" ref="P173">IF(L173&lt;&gt;"",IFERROR(_xlfn.CHOOSECOLS(_xlfn.TEXTSPLIT(N173,"--"),2),""),"")</f>
        <v/>
      </c>
      <c r="Q173" s="75" t="str">
        <f t="shared" si="17"/>
        <v/>
      </c>
    </row>
    <row r="174" spans="1:17" ht="15.95" thickBot="1">
      <c r="A174" s="76" t="str">
        <v>AOM_001255</v>
      </c>
      <c r="B174" s="76" t="str">
        <v>Flaxseed Oil</v>
      </c>
      <c r="C174" s="76" t="str">
        <v/>
      </c>
      <c r="D174" s="76" t="str">
        <v>Linum usitatissimum Oil</v>
      </c>
      <c r="E174" s="76" t="str">
        <f t="shared" si="13"/>
        <v>Linum usitatissimum Oil</v>
      </c>
      <c r="F174" s="76" t="str">
        <v>Management--Livestock Management--Feed Characteristic--Feed Composition--Feed Ingredient--Crop Byproduct--Oil Plant ByProducts--Flaxseed--Flaxseed Oil--</v>
      </c>
      <c r="G174" s="74" t="str" cm="1">
        <f t="array" ref="G174">IFERROR(SUBSTITUTE(_xlfn.CHOOSECOLS(_xlfn.TEXTSPLIT(_xlfn.TEXTJOIN("|",,F174),"Feed Ingredient--","|",TRUE),2),"----",""),"")</f>
        <v>Crop Byproduct--Oil Plant ByProducts--Flaxseed--Flaxseed Oil--</v>
      </c>
      <c r="H174" s="74" t="str">
        <f t="shared" si="14"/>
        <v>Crop Byproduct--Oil Plant ByProducts--Flaxseed--Flaxseed Oil</v>
      </c>
      <c r="I174" s="74">
        <f t="shared" si="15"/>
        <v>3</v>
      </c>
      <c r="J174" s="74" t="str">
        <f t="shared" si="16"/>
        <v>Crop Byproduct--Oil Plant ByProducts--Flaxseed</v>
      </c>
      <c r="K174" s="74" t="str" cm="1">
        <f t="array" ref="K174">IF(G174&lt;&gt;"",_xlfn.TEXTJOIN(";",TRUE,
CONCATENATE(A174,"$",H174),
IF(E174="","",IF(I174&lt;&gt;0,CONCATENATE(A174,"$",J174,"--",_xlfn.TEXTSPLIT(E174,";",TRUE,FALSE)),CONCATENATE(A174,"$",_xlfn.TEXTSPLIT(E174,";",TRUE,FALSE))))),"")</f>
        <v>AOM_001255$Crop Byproduct--Oil Plant ByProducts--Flaxseed--Flaxseed Oil;AOM_001255$Crop Byproduct--Oil Plant ByProducts--Flaxseed--Linum usitatissimum Oil</v>
      </c>
      <c r="L174" s="76"/>
      <c r="M174" s="76" t="str" cm="1">
        <f t="array" ref="M174">IF(L174&lt;&gt;"",_xlfn.TEXTSPLIT(L174, "$"),"")</f>
        <v/>
      </c>
      <c r="N174" s="76"/>
      <c r="O174" s="76" t="str" cm="1">
        <f t="array" ref="O174">IF(L174&lt;&gt;"",_xlfn.CHOOSECOLS(_xlfn.TEXTSPLIT(N174,"--"),1),"")</f>
        <v/>
      </c>
      <c r="P174" s="76" t="str" cm="1">
        <f t="array" ref="P174">IF(L174&lt;&gt;"",IFERROR(_xlfn.CHOOSECOLS(_xlfn.TEXTSPLIT(N174,"--"),2),""),"")</f>
        <v/>
      </c>
      <c r="Q174" s="76" t="str">
        <f t="shared" si="17"/>
        <v/>
      </c>
    </row>
    <row r="175" spans="1:17" ht="15.95" thickBot="1">
      <c r="A175" s="75" t="str">
        <v>AOM_004255</v>
      </c>
      <c r="B175" s="75" t="str">
        <v>Flaxseed</v>
      </c>
      <c r="C175" s="75" t="str">
        <v/>
      </c>
      <c r="D175" s="75" t="str">
        <v>Linum usitatissimum</v>
      </c>
      <c r="E175" s="75" t="str">
        <f t="shared" si="13"/>
        <v>Linum usitatissimum</v>
      </c>
      <c r="F175" s="75" t="str">
        <v>Management--Livestock Management--Feed Characteristic--Feed Composition--Feed Ingredient--Crop Byproduct--Oil Plant ByProducts--Flaxseed----</v>
      </c>
      <c r="G175" s="74" t="str" cm="1">
        <f t="array" ref="G175">IFERROR(SUBSTITUTE(_xlfn.CHOOSECOLS(_xlfn.TEXTSPLIT(_xlfn.TEXTJOIN("|",,F175),"Feed Ingredient--","|",TRUE),2),"----",""),"")</f>
        <v>Crop Byproduct--Oil Plant ByProducts--Flaxseed</v>
      </c>
      <c r="H175" s="74" t="str">
        <f t="shared" si="14"/>
        <v>Crop Byproduct--Oil Plant ByProducts--Flaxseed</v>
      </c>
      <c r="I175" s="74">
        <f t="shared" si="15"/>
        <v>2</v>
      </c>
      <c r="J175" s="74" t="str">
        <f t="shared" si="16"/>
        <v>Crop Byproduct--Oil Plant ByProducts</v>
      </c>
      <c r="K175" s="74" t="str" cm="1">
        <f t="array" ref="K175">IF(G175&lt;&gt;"",_xlfn.TEXTJOIN(";",TRUE,
CONCATENATE(A175,"$",H175),
IF(E175="","",IF(I175&lt;&gt;0,CONCATENATE(A175,"$",J175,"--",_xlfn.TEXTSPLIT(E175,";",TRUE,FALSE)),CONCATENATE(A175,"$",_xlfn.TEXTSPLIT(E175,";",TRUE,FALSE))))),"")</f>
        <v>AOM_004255$Crop Byproduct--Oil Plant ByProducts--Flaxseed;AOM_004255$Crop Byproduct--Oil Plant ByProducts--Linum usitatissimum</v>
      </c>
      <c r="L175" s="75"/>
      <c r="M175" s="75" t="str" cm="1">
        <f t="array" ref="M175">IF(L175&lt;&gt;"",_xlfn.TEXTSPLIT(L175, "$"),"")</f>
        <v/>
      </c>
      <c r="N175" s="75"/>
      <c r="O175" s="75" t="str" cm="1">
        <f t="array" ref="O175">IF(L175&lt;&gt;"",_xlfn.CHOOSECOLS(_xlfn.TEXTSPLIT(N175,"--"),1),"")</f>
        <v/>
      </c>
      <c r="P175" s="75" t="str" cm="1">
        <f t="array" ref="P175">IF(L175&lt;&gt;"",IFERROR(_xlfn.CHOOSECOLS(_xlfn.TEXTSPLIT(N175,"--"),2),""),"")</f>
        <v/>
      </c>
      <c r="Q175" s="75" t="str">
        <f t="shared" si="17"/>
        <v/>
      </c>
    </row>
    <row r="176" spans="1:17" ht="15.95" thickBot="1">
      <c r="A176" s="76" t="str">
        <v>AOM_001893</v>
      </c>
      <c r="B176" s="76" t="str">
        <v>Hibiscus Seed</v>
      </c>
      <c r="C176" s="76" t="str">
        <v>Kenaf seed</v>
      </c>
      <c r="D176" s="76" t="str">
        <v>Hibiscus  Seed</v>
      </c>
      <c r="E176" s="76" t="str">
        <f t="shared" si="13"/>
        <v>Kenaf seed;Hibiscus  Seed</v>
      </c>
      <c r="F176" s="76" t="str">
        <v>Management--Livestock Management--Feed Characteristic--Feed Composition--Feed Ingredient--Crop Byproduct--Oil Plant ByProducts--Hibiscus--Hibiscus Seed--</v>
      </c>
      <c r="G176" s="74" t="str" cm="1">
        <f t="array" ref="G176">IFERROR(SUBSTITUTE(_xlfn.CHOOSECOLS(_xlfn.TEXTSPLIT(_xlfn.TEXTJOIN("|",,F176),"Feed Ingredient--","|",TRUE),2),"----",""),"")</f>
        <v>Crop Byproduct--Oil Plant ByProducts--Hibiscus--Hibiscus Seed--</v>
      </c>
      <c r="H176" s="74" t="str">
        <f t="shared" si="14"/>
        <v>Crop Byproduct--Oil Plant ByProducts--Hibiscus--Hibiscus Seed</v>
      </c>
      <c r="I176" s="74">
        <f t="shared" si="15"/>
        <v>3</v>
      </c>
      <c r="J176" s="74" t="str">
        <f t="shared" si="16"/>
        <v>Crop Byproduct--Oil Plant ByProducts--Hibiscus</v>
      </c>
      <c r="K176" s="74" t="str" cm="1">
        <f t="array" ref="K176">IF(G176&lt;&gt;"",_xlfn.TEXTJOIN(";",TRUE,
CONCATENATE(A176,"$",H176),
IF(E176="","",IF(I176&lt;&gt;0,CONCATENATE(A176,"$",J176,"--",_xlfn.TEXTSPLIT(E176,";",TRUE,FALSE)),CONCATENATE(A176,"$",_xlfn.TEXTSPLIT(E176,";",TRUE,FALSE))))),"")</f>
        <v>AOM_001893$Crop Byproduct--Oil Plant ByProducts--Hibiscus--Hibiscus Seed;AOM_001893$Crop Byproduct--Oil Plant ByProducts--Hibiscus--Kenaf seed;AOM_001893$Crop Byproduct--Oil Plant ByProducts--Hibiscus--Hibiscus  Seed</v>
      </c>
      <c r="L176" s="76"/>
      <c r="M176" s="76" t="str" cm="1">
        <f t="array" ref="M176">IF(L176&lt;&gt;"",_xlfn.TEXTSPLIT(L176, "$"),"")</f>
        <v/>
      </c>
      <c r="N176" s="76"/>
      <c r="O176" s="76" t="str" cm="1">
        <f t="array" ref="O176">IF(L176&lt;&gt;"",_xlfn.CHOOSECOLS(_xlfn.TEXTSPLIT(N176,"--"),1),"")</f>
        <v/>
      </c>
      <c r="P176" s="76" t="str" cm="1">
        <f t="array" ref="P176">IF(L176&lt;&gt;"",IFERROR(_xlfn.CHOOSECOLS(_xlfn.TEXTSPLIT(N176,"--"),2),""),"")</f>
        <v/>
      </c>
      <c r="Q176" s="76" t="str">
        <f t="shared" si="17"/>
        <v/>
      </c>
    </row>
    <row r="177" spans="1:17" ht="15.95" thickBot="1">
      <c r="A177" s="75" t="str">
        <v>AOM_002136</v>
      </c>
      <c r="B177" s="75" t="str">
        <v>Linseed Cake</v>
      </c>
      <c r="C177" s="75" t="str">
        <v/>
      </c>
      <c r="D177" s="75" t="str">
        <v>Linum usitatissimum Cake</v>
      </c>
      <c r="E177" s="75" t="str">
        <f t="shared" si="13"/>
        <v>Linum usitatissimum Cake</v>
      </c>
      <c r="F177" s="75" t="str">
        <v>Management--Livestock Management--Feed Characteristic--Feed Composition--Feed Ingredient--Crop Byproduct--Oil Plant ByProducts--Linseed--Linseed Cake--</v>
      </c>
      <c r="G177" s="74" t="str" cm="1">
        <f t="array" ref="G177">IFERROR(SUBSTITUTE(_xlfn.CHOOSECOLS(_xlfn.TEXTSPLIT(_xlfn.TEXTJOIN("|",,F177),"Feed Ingredient--","|",TRUE),2),"----",""),"")</f>
        <v>Crop Byproduct--Oil Plant ByProducts--Linseed--Linseed Cake--</v>
      </c>
      <c r="H177" s="74" t="str">
        <f t="shared" si="14"/>
        <v>Crop Byproduct--Oil Plant ByProducts--Linseed--Linseed Cake</v>
      </c>
      <c r="I177" s="74">
        <f t="shared" si="15"/>
        <v>3</v>
      </c>
      <c r="J177" s="74" t="str">
        <f t="shared" si="16"/>
        <v>Crop Byproduct--Oil Plant ByProducts--Linseed</v>
      </c>
      <c r="K177" s="74" t="str" cm="1">
        <f t="array" ref="K177">IF(G177&lt;&gt;"",_xlfn.TEXTJOIN(";",TRUE,
CONCATENATE(A177,"$",H177),
IF(E177="","",IF(I177&lt;&gt;0,CONCATENATE(A177,"$",J177,"--",_xlfn.TEXTSPLIT(E177,";",TRUE,FALSE)),CONCATENATE(A177,"$",_xlfn.TEXTSPLIT(E177,";",TRUE,FALSE))))),"")</f>
        <v>AOM_002136$Crop Byproduct--Oil Plant ByProducts--Linseed--Linseed Cake;AOM_002136$Crop Byproduct--Oil Plant ByProducts--Linseed--Linum usitatissimum Cake</v>
      </c>
      <c r="L177" s="75"/>
      <c r="M177" s="75" t="str" cm="1">
        <f t="array" ref="M177">IF(L177&lt;&gt;"",_xlfn.TEXTSPLIT(L177, "$"),"")</f>
        <v/>
      </c>
      <c r="N177" s="75"/>
      <c r="O177" s="75" t="str" cm="1">
        <f t="array" ref="O177">IF(L177&lt;&gt;"",_xlfn.CHOOSECOLS(_xlfn.TEXTSPLIT(N177,"--"),1),"")</f>
        <v/>
      </c>
      <c r="P177" s="75" t="str" cm="1">
        <f t="array" ref="P177">IF(L177&lt;&gt;"",IFERROR(_xlfn.CHOOSECOLS(_xlfn.TEXTSPLIT(N177,"--"),2),""),"")</f>
        <v/>
      </c>
      <c r="Q177" s="75" t="str">
        <f t="shared" si="17"/>
        <v/>
      </c>
    </row>
    <row r="178" spans="1:17" ht="15.95" thickBot="1">
      <c r="A178" s="76" t="str">
        <v>AOM_006408</v>
      </c>
      <c r="B178" s="76" t="str">
        <v>Linseed Ground</v>
      </c>
      <c r="C178" s="76" t="str">
        <v/>
      </c>
      <c r="D178" s="76" t="str">
        <v>Linum usitatissimum Cake</v>
      </c>
      <c r="E178" s="76" t="str">
        <f t="shared" si="13"/>
        <v>Linum usitatissimum Cake</v>
      </c>
      <c r="F178" s="76" t="str">
        <v>Management--Livestock Management--Feed Characteristic--Feed Composition--Feed Ingredient--Crop Byproduct--Oil Plant ByProducts--Linseed--Linseed Ground--</v>
      </c>
      <c r="G178" s="74" t="str" cm="1">
        <f t="array" ref="G178">IFERROR(SUBSTITUTE(_xlfn.CHOOSECOLS(_xlfn.TEXTSPLIT(_xlfn.TEXTJOIN("|",,F178),"Feed Ingredient--","|",TRUE),2),"----",""),"")</f>
        <v>Crop Byproduct--Oil Plant ByProducts--Linseed--Linseed Ground--</v>
      </c>
      <c r="H178" s="74" t="str">
        <f t="shared" si="14"/>
        <v>Crop Byproduct--Oil Plant ByProducts--Linseed--Linseed Ground</v>
      </c>
      <c r="I178" s="74">
        <f t="shared" si="15"/>
        <v>3</v>
      </c>
      <c r="J178" s="74" t="str">
        <f t="shared" si="16"/>
        <v>Crop Byproduct--Oil Plant ByProducts--Linseed</v>
      </c>
      <c r="K178" s="74" t="str" cm="1">
        <f t="array" ref="K178">IF(G178&lt;&gt;"",_xlfn.TEXTJOIN(";",TRUE,
CONCATENATE(A178,"$",H178),
IF(E178="","",IF(I178&lt;&gt;0,CONCATENATE(A178,"$",J178,"--",_xlfn.TEXTSPLIT(E178,";",TRUE,FALSE)),CONCATENATE(A178,"$",_xlfn.TEXTSPLIT(E178,";",TRUE,FALSE))))),"")</f>
        <v>AOM_006408$Crop Byproduct--Oil Plant ByProducts--Linseed--Linseed Ground;AOM_006408$Crop Byproduct--Oil Plant ByProducts--Linseed--Linum usitatissimum Cake</v>
      </c>
      <c r="L178" s="76"/>
      <c r="M178" s="76" t="str" cm="1">
        <f t="array" ref="M178">IF(L178&lt;&gt;"",_xlfn.TEXTSPLIT(L178, "$"),"")</f>
        <v/>
      </c>
      <c r="N178" s="76"/>
      <c r="O178" s="76" t="str" cm="1">
        <f t="array" ref="O178">IF(L178&lt;&gt;"",_xlfn.CHOOSECOLS(_xlfn.TEXTSPLIT(N178,"--"),1),"")</f>
        <v/>
      </c>
      <c r="P178" s="76" t="str" cm="1">
        <f t="array" ref="P178">IF(L178&lt;&gt;"",IFERROR(_xlfn.CHOOSECOLS(_xlfn.TEXTSPLIT(N178,"--"),2),""),"")</f>
        <v/>
      </c>
      <c r="Q178" s="76" t="str">
        <f t="shared" si="17"/>
        <v/>
      </c>
    </row>
    <row r="179" spans="1:17" ht="15.95" thickBot="1">
      <c r="A179" s="75" t="str">
        <v>AOM_001303</v>
      </c>
      <c r="B179" s="75" t="str">
        <v>Macadamia Cake</v>
      </c>
      <c r="C179" s="75" t="str">
        <v/>
      </c>
      <c r="D179" s="75" t="str">
        <v>Macadamia integrifolia Cake</v>
      </c>
      <c r="E179" s="75" t="str">
        <f t="shared" si="13"/>
        <v>Macadamia integrifolia Cake</v>
      </c>
      <c r="F179" s="75" t="str">
        <v>Management--Livestock Management--Feed Characteristic--Feed Composition--Feed Ingredient--Crop Byproduct--Oil Plant ByProducts--Macadamia--Macadamia Cake--</v>
      </c>
      <c r="G179" s="74" t="str" cm="1">
        <f t="array" ref="G179">IFERROR(SUBSTITUTE(_xlfn.CHOOSECOLS(_xlfn.TEXTSPLIT(_xlfn.TEXTJOIN("|",,F179),"Feed Ingredient--","|",TRUE),2),"----",""),"")</f>
        <v>Crop Byproduct--Oil Plant ByProducts--Macadamia--Macadamia Cake--</v>
      </c>
      <c r="H179" s="74" t="str">
        <f t="shared" si="14"/>
        <v>Crop Byproduct--Oil Plant ByProducts--Macadamia--Macadamia Cake</v>
      </c>
      <c r="I179" s="74">
        <f t="shared" si="15"/>
        <v>3</v>
      </c>
      <c r="J179" s="74" t="str">
        <f t="shared" si="16"/>
        <v>Crop Byproduct--Oil Plant ByProducts--Macadamia</v>
      </c>
      <c r="K179" s="74" t="str" cm="1">
        <f t="array" ref="K179">IF(G179&lt;&gt;"",_xlfn.TEXTJOIN(";",TRUE,
CONCATENATE(A179,"$",H179),
IF(E179="","",IF(I179&lt;&gt;0,CONCATENATE(A179,"$",J179,"--",_xlfn.TEXTSPLIT(E179,";",TRUE,FALSE)),CONCATENATE(A179,"$",_xlfn.TEXTSPLIT(E179,";",TRUE,FALSE))))),"")</f>
        <v>AOM_001303$Crop Byproduct--Oil Plant ByProducts--Macadamia--Macadamia Cake;AOM_001303$Crop Byproduct--Oil Plant ByProducts--Macadamia--Macadamia integrifolia Cake</v>
      </c>
      <c r="L179" s="75"/>
      <c r="M179" s="75" t="str" cm="1">
        <f t="array" ref="M179">IF(L179&lt;&gt;"",_xlfn.TEXTSPLIT(L179, "$"),"")</f>
        <v/>
      </c>
      <c r="N179" s="75"/>
      <c r="O179" s="75" t="str" cm="1">
        <f t="array" ref="O179">IF(L179&lt;&gt;"",_xlfn.CHOOSECOLS(_xlfn.TEXTSPLIT(N179,"--"),1),"")</f>
        <v/>
      </c>
      <c r="P179" s="75" t="str" cm="1">
        <f t="array" ref="P179">IF(L179&lt;&gt;"",IFERROR(_xlfn.CHOOSECOLS(_xlfn.TEXTSPLIT(N179,"--"),2),""),"")</f>
        <v/>
      </c>
      <c r="Q179" s="75" t="str">
        <f t="shared" si="17"/>
        <v/>
      </c>
    </row>
    <row r="180" spans="1:17" ht="15.95" thickBot="1">
      <c r="A180" s="76" t="str">
        <v>AOM_002000</v>
      </c>
      <c r="B180" s="76" t="str">
        <v>Noug Seed Cake</v>
      </c>
      <c r="C180" s="76" t="str">
        <v/>
      </c>
      <c r="D180" s="76" t="str">
        <v>Guizotia abyssinica Seed Cake</v>
      </c>
      <c r="E180" s="76" t="str">
        <f t="shared" si="13"/>
        <v>Guizotia abyssinica Seed Cake</v>
      </c>
      <c r="F180" s="76" t="str">
        <v>Management--Livestock Management--Feed Characteristic--Feed Composition--Feed Ingredient--Crop Byproduct--Oil Plant ByProducts--Noug--Noug Seed Cake--</v>
      </c>
      <c r="G180" s="74" t="str" cm="1">
        <f t="array" ref="G180">IFERROR(SUBSTITUTE(_xlfn.CHOOSECOLS(_xlfn.TEXTSPLIT(_xlfn.TEXTJOIN("|",,F180),"Feed Ingredient--","|",TRUE),2),"----",""),"")</f>
        <v>Crop Byproduct--Oil Plant ByProducts--Noug--Noug Seed Cake--</v>
      </c>
      <c r="H180" s="74" t="str">
        <f t="shared" si="14"/>
        <v>Crop Byproduct--Oil Plant ByProducts--Noug--Noug Seed Cake</v>
      </c>
      <c r="I180" s="74">
        <f t="shared" si="15"/>
        <v>3</v>
      </c>
      <c r="J180" s="74" t="str">
        <f t="shared" si="16"/>
        <v>Crop Byproduct--Oil Plant ByProducts--Noug</v>
      </c>
      <c r="K180" s="74" t="str" cm="1">
        <f t="array" ref="K180">IF(G180&lt;&gt;"",_xlfn.TEXTJOIN(";",TRUE,
CONCATENATE(A180,"$",H180),
IF(E180="","",IF(I180&lt;&gt;0,CONCATENATE(A180,"$",J180,"--",_xlfn.TEXTSPLIT(E180,";",TRUE,FALSE)),CONCATENATE(A180,"$",_xlfn.TEXTSPLIT(E180,";",TRUE,FALSE))))),"")</f>
        <v>AOM_002000$Crop Byproduct--Oil Plant ByProducts--Noug--Noug Seed Cake;AOM_002000$Crop Byproduct--Oil Plant ByProducts--Noug--Guizotia abyssinica Seed Cake</v>
      </c>
      <c r="L180" s="76"/>
      <c r="M180" s="76" t="str" cm="1">
        <f t="array" ref="M180">IF(L180&lt;&gt;"",_xlfn.TEXTSPLIT(L180, "$"),"")</f>
        <v/>
      </c>
      <c r="N180" s="76"/>
      <c r="O180" s="76" t="str" cm="1">
        <f t="array" ref="O180">IF(L180&lt;&gt;"",_xlfn.CHOOSECOLS(_xlfn.TEXTSPLIT(N180,"--"),1),"")</f>
        <v/>
      </c>
      <c r="P180" s="76" t="str" cm="1">
        <f t="array" ref="P180">IF(L180&lt;&gt;"",IFERROR(_xlfn.CHOOSECOLS(_xlfn.TEXTSPLIT(N180,"--"),2),""),"")</f>
        <v/>
      </c>
      <c r="Q180" s="76" t="str">
        <f t="shared" si="17"/>
        <v/>
      </c>
    </row>
    <row r="181" spans="1:17" ht="15.95" thickBot="1">
      <c r="A181" s="75" t="str">
        <v>AOM_001190</v>
      </c>
      <c r="B181" s="75" t="str">
        <v>Noug</v>
      </c>
      <c r="C181" s="75" t="str">
        <v/>
      </c>
      <c r="D181" s="75" t="str">
        <v/>
      </c>
      <c r="E181" s="75" t="str">
        <f t="shared" si="13"/>
        <v/>
      </c>
      <c r="F181" s="75" t="str">
        <v>Management--Livestock Management--Feed Characteristic--Feed Composition--Feed Ingredient--Crop Byproduct--Oil Plant ByProducts--Noug----</v>
      </c>
      <c r="G181" s="74" t="str" cm="1">
        <f t="array" ref="G181">IFERROR(SUBSTITUTE(_xlfn.CHOOSECOLS(_xlfn.TEXTSPLIT(_xlfn.TEXTJOIN("|",,F181),"Feed Ingredient--","|",TRUE),2),"----",""),"")</f>
        <v>Crop Byproduct--Oil Plant ByProducts--Noug</v>
      </c>
      <c r="H181" s="74" t="str">
        <f t="shared" si="14"/>
        <v>Crop Byproduct--Oil Plant ByProducts--Noug</v>
      </c>
      <c r="I181" s="74">
        <f t="shared" si="15"/>
        <v>2</v>
      </c>
      <c r="J181" s="74" t="str">
        <f t="shared" si="16"/>
        <v>Crop Byproduct--Oil Plant ByProducts</v>
      </c>
      <c r="K181" s="74" t="str" cm="1">
        <f t="array" ref="K181">IF(G181&lt;&gt;"",_xlfn.TEXTJOIN(";",TRUE,
CONCATENATE(A181,"$",H181),
IF(E181="","",IF(I181&lt;&gt;0,CONCATENATE(A181,"$",J181,"--",_xlfn.TEXTSPLIT(E181,";",TRUE,FALSE)),CONCATENATE(A181,"$",_xlfn.TEXTSPLIT(E181,";",TRUE,FALSE))))),"")</f>
        <v>AOM_001190$Crop Byproduct--Oil Plant ByProducts--Noug</v>
      </c>
      <c r="L181" s="75"/>
      <c r="M181" s="75" t="str" cm="1">
        <f t="array" ref="M181">IF(L181&lt;&gt;"",_xlfn.TEXTSPLIT(L181, "$"),"")</f>
        <v/>
      </c>
      <c r="N181" s="75"/>
      <c r="O181" s="75" t="str" cm="1">
        <f t="array" ref="O181">IF(L181&lt;&gt;"",_xlfn.CHOOSECOLS(_xlfn.TEXTSPLIT(N181,"--"),1),"")</f>
        <v/>
      </c>
      <c r="P181" s="75" t="str" cm="1">
        <f t="array" ref="P181">IF(L181&lt;&gt;"",IFERROR(_xlfn.CHOOSECOLS(_xlfn.TEXTSPLIT(N181,"--"),2),""),"")</f>
        <v/>
      </c>
      <c r="Q181" s="75" t="str">
        <f t="shared" si="17"/>
        <v/>
      </c>
    </row>
    <row r="182" spans="1:17" ht="15.95" thickBot="1">
      <c r="A182" s="76" t="str">
        <v>AOM_001192</v>
      </c>
      <c r="B182" s="76" t="str">
        <v>Olive Cake</v>
      </c>
      <c r="C182" s="76" t="str">
        <v>Olea sativa Cake</v>
      </c>
      <c r="D182" s="76" t="str">
        <v/>
      </c>
      <c r="E182" s="76" t="str">
        <f t="shared" si="13"/>
        <v>Olea sativa Cake</v>
      </c>
      <c r="F182" s="76" t="str">
        <v>Management--Livestock Management--Feed Characteristic--Feed Composition--Feed Ingredient--Crop Byproduct--Oil Plant ByProducts--Olive--Olive Cake--</v>
      </c>
      <c r="G182" s="74" t="str" cm="1">
        <f t="array" ref="G182">IFERROR(SUBSTITUTE(_xlfn.CHOOSECOLS(_xlfn.TEXTSPLIT(_xlfn.TEXTJOIN("|",,F182),"Feed Ingredient--","|",TRUE),2),"----",""),"")</f>
        <v>Crop Byproduct--Oil Plant ByProducts--Olive--Olive Cake--</v>
      </c>
      <c r="H182" s="74" t="str">
        <f t="shared" si="14"/>
        <v>Crop Byproduct--Oil Plant ByProducts--Olive--Olive Cake</v>
      </c>
      <c r="I182" s="74">
        <f t="shared" si="15"/>
        <v>3</v>
      </c>
      <c r="J182" s="74" t="str">
        <f t="shared" si="16"/>
        <v>Crop Byproduct--Oil Plant ByProducts--Olive</v>
      </c>
      <c r="K182" s="74" t="str" cm="1">
        <f t="array" ref="K182">IF(G182&lt;&gt;"",_xlfn.TEXTJOIN(";",TRUE,
CONCATENATE(A182,"$",H182),
IF(E182="","",IF(I182&lt;&gt;0,CONCATENATE(A182,"$",J182,"--",_xlfn.TEXTSPLIT(E182,";",TRUE,FALSE)),CONCATENATE(A182,"$",_xlfn.TEXTSPLIT(E182,";",TRUE,FALSE))))),"")</f>
        <v>AOM_001192$Crop Byproduct--Oil Plant ByProducts--Olive--Olive Cake;AOM_001192$Crop Byproduct--Oil Plant ByProducts--Olive--Olea sativa Cake</v>
      </c>
      <c r="L182" s="76"/>
      <c r="M182" s="76" t="str" cm="1">
        <f t="array" ref="M182">IF(L182&lt;&gt;"",_xlfn.TEXTSPLIT(L182, "$"),"")</f>
        <v/>
      </c>
      <c r="N182" s="76"/>
      <c r="O182" s="76" t="str" cm="1">
        <f t="array" ref="O182">IF(L182&lt;&gt;"",_xlfn.CHOOSECOLS(_xlfn.TEXTSPLIT(N182,"--"),1),"")</f>
        <v/>
      </c>
      <c r="P182" s="76" t="str" cm="1">
        <f t="array" ref="P182">IF(L182&lt;&gt;"",IFERROR(_xlfn.CHOOSECOLS(_xlfn.TEXTSPLIT(N182,"--"),2),""),"")</f>
        <v/>
      </c>
      <c r="Q182" s="76" t="str">
        <f t="shared" si="17"/>
        <v/>
      </c>
    </row>
    <row r="183" spans="1:17" ht="15.95" thickBot="1">
      <c r="A183" s="75" t="str">
        <v>AOM_001638</v>
      </c>
      <c r="B183" s="75" t="str">
        <v>Palm Kernel Cake</v>
      </c>
      <c r="C183" s="75" t="str">
        <v>Palmae Kernel Cake</v>
      </c>
      <c r="D183" s="75" t="str">
        <v>Ostreidae Kernel Cake</v>
      </c>
      <c r="E183" s="75" t="str">
        <f t="shared" si="13"/>
        <v>Palmae Kernel Cake;Ostreidae Kernel Cake</v>
      </c>
      <c r="F183" s="75" t="str">
        <v>Management--Livestock Management--Feed Characteristic--Feed Composition--Feed Ingredient--Crop Byproduct--Oil Plant ByProducts--Palm--Palm Kernel--Palm Kernel Cake</v>
      </c>
      <c r="G183" s="74" t="str" cm="1">
        <f t="array" ref="G183">IFERROR(SUBSTITUTE(_xlfn.CHOOSECOLS(_xlfn.TEXTSPLIT(_xlfn.TEXTJOIN("|",,F183),"Feed Ingredient--","|",TRUE),2),"----",""),"")</f>
        <v>Crop Byproduct--Oil Plant ByProducts--Palm--Palm Kernel--Palm Kernel Cake</v>
      </c>
      <c r="H183" s="74" t="str">
        <f t="shared" si="14"/>
        <v>Crop Byproduct--Oil Plant ByProducts--Palm--Palm Kernel--Palm Kernel Cake</v>
      </c>
      <c r="I183" s="74">
        <f t="shared" si="15"/>
        <v>4</v>
      </c>
      <c r="J183" s="74" t="str">
        <f t="shared" si="16"/>
        <v>Crop Byproduct--Oil Plant ByProducts--Palm--Palm Kernel</v>
      </c>
      <c r="K183" s="74" t="str" cm="1">
        <f t="array" ref="K183">IF(G183&lt;&gt;"",_xlfn.TEXTJOIN(";",TRUE,
CONCATENATE(A183,"$",H183),
IF(E183="","",IF(I183&lt;&gt;0,CONCATENATE(A183,"$",J183,"--",_xlfn.TEXTSPLIT(E183,";",TRUE,FALSE)),CONCATENATE(A183,"$",_xlfn.TEXTSPLIT(E183,";",TRUE,FALSE))))),"")</f>
        <v>AOM_001638$Crop Byproduct--Oil Plant ByProducts--Palm--Palm Kernel--Palm Kernel Cake;AOM_001638$Crop Byproduct--Oil Plant ByProducts--Palm--Palm Kernel--Palmae Kernel Cake;AOM_001638$Crop Byproduct--Oil Plant ByProducts--Palm--Palm Kernel--Ostreidae Kernel Cake</v>
      </c>
      <c r="L183" s="75"/>
      <c r="M183" s="75" t="str" cm="1">
        <f t="array" ref="M183">IF(L183&lt;&gt;"",_xlfn.TEXTSPLIT(L183, "$"),"")</f>
        <v/>
      </c>
      <c r="N183" s="75"/>
      <c r="O183" s="75" t="str" cm="1">
        <f t="array" ref="O183">IF(L183&lt;&gt;"",_xlfn.CHOOSECOLS(_xlfn.TEXTSPLIT(N183,"--"),1),"")</f>
        <v/>
      </c>
      <c r="P183" s="75" t="str" cm="1">
        <f t="array" ref="P183">IF(L183&lt;&gt;"",IFERROR(_xlfn.CHOOSECOLS(_xlfn.TEXTSPLIT(N183,"--"),2),""),"")</f>
        <v/>
      </c>
      <c r="Q183" s="75" t="str">
        <f t="shared" si="17"/>
        <v/>
      </c>
    </row>
    <row r="184" spans="1:17" ht="15.95" thickBot="1">
      <c r="A184" s="76" t="str">
        <v>AOM_003928</v>
      </c>
      <c r="B184" s="76" t="str">
        <v>Sesame Residue</v>
      </c>
      <c r="C184" s="76" t="str">
        <v/>
      </c>
      <c r="D184" s="76" t="str">
        <v>Sesamum indicum Residue</v>
      </c>
      <c r="E184" s="76" t="str">
        <f t="shared" si="13"/>
        <v>Sesamum indicum Residue</v>
      </c>
      <c r="F184" s="76" t="str">
        <v>Management--Livestock Management--Feed Characteristic--Feed Composition--Feed Ingredient--Crop Byproduct--Oil Plant ByProducts--Sesame--Sesame Residue--</v>
      </c>
      <c r="G184" s="74" t="str" cm="1">
        <f t="array" ref="G184">IFERROR(SUBSTITUTE(_xlfn.CHOOSECOLS(_xlfn.TEXTSPLIT(_xlfn.TEXTJOIN("|",,F184),"Feed Ingredient--","|",TRUE),2),"----",""),"")</f>
        <v>Crop Byproduct--Oil Plant ByProducts--Sesame--Sesame Residue--</v>
      </c>
      <c r="H184" s="74" t="str">
        <f t="shared" si="14"/>
        <v>Crop Byproduct--Oil Plant ByProducts--Sesame--Sesame Residue</v>
      </c>
      <c r="I184" s="74">
        <f t="shared" si="15"/>
        <v>3</v>
      </c>
      <c r="J184" s="74" t="str">
        <f t="shared" si="16"/>
        <v>Crop Byproduct--Oil Plant ByProducts--Sesame</v>
      </c>
      <c r="K184" s="74" t="str" cm="1">
        <f t="array" ref="K184">IF(G184&lt;&gt;"",_xlfn.TEXTJOIN(";",TRUE,
CONCATENATE(A184,"$",H184),
IF(E184="","",IF(I184&lt;&gt;0,CONCATENATE(A184,"$",J184,"--",_xlfn.TEXTSPLIT(E184,";",TRUE,FALSE)),CONCATENATE(A184,"$",_xlfn.TEXTSPLIT(E184,";",TRUE,FALSE))))),"")</f>
        <v>AOM_003928$Crop Byproduct--Oil Plant ByProducts--Sesame--Sesame Residue;AOM_003928$Crop Byproduct--Oil Plant ByProducts--Sesame--Sesamum indicum Residue</v>
      </c>
      <c r="L184" s="76"/>
      <c r="M184" s="76" t="str" cm="1">
        <f t="array" ref="M184">IF(L184&lt;&gt;"",_xlfn.TEXTSPLIT(L184, "$"),"")</f>
        <v/>
      </c>
      <c r="N184" s="76"/>
      <c r="O184" s="76" t="str" cm="1">
        <f t="array" ref="O184">IF(L184&lt;&gt;"",_xlfn.CHOOSECOLS(_xlfn.TEXTSPLIT(N184,"--"),1),"")</f>
        <v/>
      </c>
      <c r="P184" s="76" t="str" cm="1">
        <f t="array" ref="P184">IF(L184&lt;&gt;"",IFERROR(_xlfn.CHOOSECOLS(_xlfn.TEXTSPLIT(N184,"--"),2),""),"")</f>
        <v/>
      </c>
      <c r="Q184" s="76" t="str">
        <f t="shared" si="17"/>
        <v/>
      </c>
    </row>
    <row r="185" spans="1:17" ht="15.95" thickBot="1">
      <c r="A185" s="75" t="str">
        <v>AOM_001277</v>
      </c>
      <c r="B185" s="75" t="str">
        <v>Sesame Seed Cake</v>
      </c>
      <c r="C185" s="75" t="str">
        <v/>
      </c>
      <c r="D185" s="75" t="str">
        <v>Sesamum indicum Seed Cake</v>
      </c>
      <c r="E185" s="75" t="str">
        <f t="shared" si="13"/>
        <v>Sesamum indicum Seed Cake</v>
      </c>
      <c r="F185" s="75" t="str">
        <v>Management--Livestock Management--Feed Characteristic--Feed Composition--Feed Ingredient--Crop Byproduct--Oil Plant ByProducts--Sesame--Sesame Seed--Sesame Seed Cake</v>
      </c>
      <c r="G185" s="74" t="str" cm="1">
        <f t="array" ref="G185">IFERROR(SUBSTITUTE(_xlfn.CHOOSECOLS(_xlfn.TEXTSPLIT(_xlfn.TEXTJOIN("|",,F185),"Feed Ingredient--","|",TRUE),2),"----",""),"")</f>
        <v>Crop Byproduct--Oil Plant ByProducts--Sesame--Sesame Seed--Sesame Seed Cake</v>
      </c>
      <c r="H185" s="74" t="str">
        <f t="shared" si="14"/>
        <v>Crop Byproduct--Oil Plant ByProducts--Sesame--Sesame Seed--Sesame Seed Cake</v>
      </c>
      <c r="I185" s="74">
        <f t="shared" si="15"/>
        <v>4</v>
      </c>
      <c r="J185" s="74" t="str">
        <f t="shared" si="16"/>
        <v>Crop Byproduct--Oil Plant ByProducts--Sesame--Sesame Seed</v>
      </c>
      <c r="K185" s="74" t="str" cm="1">
        <f t="array" ref="K185">IF(G185&lt;&gt;"",_xlfn.TEXTJOIN(";",TRUE,
CONCATENATE(A185,"$",H185),
IF(E185="","",IF(I185&lt;&gt;0,CONCATENATE(A185,"$",J185,"--",_xlfn.TEXTSPLIT(E185,";",TRUE,FALSE)),CONCATENATE(A185,"$",_xlfn.TEXTSPLIT(E185,";",TRUE,FALSE))))),"")</f>
        <v>AOM_001277$Crop Byproduct--Oil Plant ByProducts--Sesame--Sesame Seed--Sesame Seed Cake;AOM_001277$Crop Byproduct--Oil Plant ByProducts--Sesame--Sesame Seed--Sesamum indicum Seed Cake</v>
      </c>
      <c r="L185" s="75"/>
      <c r="M185" s="75" t="str" cm="1">
        <f t="array" ref="M185">IF(L185&lt;&gt;"",_xlfn.TEXTSPLIT(L185, "$"),"")</f>
        <v/>
      </c>
      <c r="N185" s="75"/>
      <c r="O185" s="75" t="str" cm="1">
        <f t="array" ref="O185">IF(L185&lt;&gt;"",_xlfn.CHOOSECOLS(_xlfn.TEXTSPLIT(N185,"--"),1),"")</f>
        <v/>
      </c>
      <c r="P185" s="75" t="str" cm="1">
        <f t="array" ref="P185">IF(L185&lt;&gt;"",IFERROR(_xlfn.CHOOSECOLS(_xlfn.TEXTSPLIT(N185,"--"),2),""),"")</f>
        <v/>
      </c>
      <c r="Q185" s="75" t="str">
        <f t="shared" si="17"/>
        <v/>
      </c>
    </row>
    <row r="186" spans="1:17" ht="15.95" thickBot="1">
      <c r="A186" s="76" t="str">
        <v>AOM_001440</v>
      </c>
      <c r="B186" s="76" t="str">
        <v>Sesame Seed</v>
      </c>
      <c r="C186" s="76" t="str">
        <v/>
      </c>
      <c r="D186" s="76" t="str">
        <v>Sesamum indicum Seed</v>
      </c>
      <c r="E186" s="76" t="str">
        <f t="shared" si="13"/>
        <v>Sesamum indicum Seed</v>
      </c>
      <c r="F186" s="76" t="str">
        <v>Management--Livestock Management--Feed Characteristic--Feed Composition--Feed Ingredient--Crop Byproduct--Oil Plant ByProducts--Sesame--Sesame Seed--</v>
      </c>
      <c r="G186" s="74" t="str" cm="1">
        <f t="array" ref="G186">IFERROR(SUBSTITUTE(_xlfn.CHOOSECOLS(_xlfn.TEXTSPLIT(_xlfn.TEXTJOIN("|",,F186),"Feed Ingredient--","|",TRUE),2),"----",""),"")</f>
        <v>Crop Byproduct--Oil Plant ByProducts--Sesame--Sesame Seed--</v>
      </c>
      <c r="H186" s="74" t="str">
        <f t="shared" si="14"/>
        <v>Crop Byproduct--Oil Plant ByProducts--Sesame--Sesame Seed</v>
      </c>
      <c r="I186" s="74">
        <f t="shared" si="15"/>
        <v>3</v>
      </c>
      <c r="J186" s="74" t="str">
        <f t="shared" si="16"/>
        <v>Crop Byproduct--Oil Plant ByProducts--Sesame</v>
      </c>
      <c r="K186" s="74" t="str" cm="1">
        <f t="array" ref="K186">IF(G186&lt;&gt;"",_xlfn.TEXTJOIN(";",TRUE,
CONCATENATE(A186,"$",H186),
IF(E186="","",IF(I186&lt;&gt;0,CONCATENATE(A186,"$",J186,"--",_xlfn.TEXTSPLIT(E186,";",TRUE,FALSE)),CONCATENATE(A186,"$",_xlfn.TEXTSPLIT(E186,";",TRUE,FALSE))))),"")</f>
        <v>AOM_001440$Crop Byproduct--Oil Plant ByProducts--Sesame--Sesame Seed;AOM_001440$Crop Byproduct--Oil Plant ByProducts--Sesame--Sesamum indicum Seed</v>
      </c>
      <c r="L186" s="76"/>
      <c r="M186" s="76" t="str" cm="1">
        <f t="array" ref="M186">IF(L186&lt;&gt;"",_xlfn.TEXTSPLIT(L186, "$"),"")</f>
        <v/>
      </c>
      <c r="N186" s="76"/>
      <c r="O186" s="76" t="str" cm="1">
        <f t="array" ref="O186">IF(L186&lt;&gt;"",_xlfn.CHOOSECOLS(_xlfn.TEXTSPLIT(N186,"--"),1),"")</f>
        <v/>
      </c>
      <c r="P186" s="76" t="str" cm="1">
        <f t="array" ref="P186">IF(L186&lt;&gt;"",IFERROR(_xlfn.CHOOSECOLS(_xlfn.TEXTSPLIT(N186,"--"),2),""),"")</f>
        <v/>
      </c>
      <c r="Q186" s="76" t="str">
        <f t="shared" si="17"/>
        <v/>
      </c>
    </row>
    <row r="187" spans="1:17" ht="15.95" thickBot="1">
      <c r="A187" s="75" t="str">
        <v>AOM_001278</v>
      </c>
      <c r="B187" s="75" t="str">
        <v>Sheanut Cake</v>
      </c>
      <c r="C187" s="75" t="str">
        <v/>
      </c>
      <c r="D187" s="75" t="str">
        <v>Sesbania sesban Cake</v>
      </c>
      <c r="E187" s="75" t="str">
        <f t="shared" si="13"/>
        <v>Sesbania sesban Cake</v>
      </c>
      <c r="F187" s="75" t="str">
        <v>Management--Livestock Management--Feed Characteristic--Feed Composition--Feed Ingredient--Crop Byproduct--Oil Plant ByProducts--Sheanut--Sheanut Cake--</v>
      </c>
      <c r="G187" s="74" t="str" cm="1">
        <f t="array" ref="G187">IFERROR(SUBSTITUTE(_xlfn.CHOOSECOLS(_xlfn.TEXTSPLIT(_xlfn.TEXTJOIN("|",,F187),"Feed Ingredient--","|",TRUE),2),"----",""),"")</f>
        <v>Crop Byproduct--Oil Plant ByProducts--Sheanut--Sheanut Cake--</v>
      </c>
      <c r="H187" s="74" t="str">
        <f t="shared" si="14"/>
        <v>Crop Byproduct--Oil Plant ByProducts--Sheanut--Sheanut Cake</v>
      </c>
      <c r="I187" s="74">
        <f t="shared" si="15"/>
        <v>3</v>
      </c>
      <c r="J187" s="74" t="str">
        <f t="shared" si="16"/>
        <v>Crop Byproduct--Oil Plant ByProducts--Sheanut</v>
      </c>
      <c r="K187" s="74" t="str" cm="1">
        <f t="array" ref="K187">IF(G187&lt;&gt;"",_xlfn.TEXTJOIN(";",TRUE,
CONCATENATE(A187,"$",H187),
IF(E187="","",IF(I187&lt;&gt;0,CONCATENATE(A187,"$",J187,"--",_xlfn.TEXTSPLIT(E187,";",TRUE,FALSE)),CONCATENATE(A187,"$",_xlfn.TEXTSPLIT(E187,";",TRUE,FALSE))))),"")</f>
        <v>AOM_001278$Crop Byproduct--Oil Plant ByProducts--Sheanut--Sheanut Cake;AOM_001278$Crop Byproduct--Oil Plant ByProducts--Sheanut--Sesbania sesban Cake</v>
      </c>
      <c r="L187" s="75"/>
      <c r="M187" s="75" t="str" cm="1">
        <f t="array" ref="M187">IF(L187&lt;&gt;"",_xlfn.TEXTSPLIT(L187, "$"),"")</f>
        <v/>
      </c>
      <c r="N187" s="75"/>
      <c r="O187" s="75" t="str" cm="1">
        <f t="array" ref="O187">IF(L187&lt;&gt;"",_xlfn.CHOOSECOLS(_xlfn.TEXTSPLIT(N187,"--"),1),"")</f>
        <v/>
      </c>
      <c r="P187" s="75" t="str" cm="1">
        <f t="array" ref="P187">IF(L187&lt;&gt;"",IFERROR(_xlfn.CHOOSECOLS(_xlfn.TEXTSPLIT(N187,"--"),2),""),"")</f>
        <v/>
      </c>
      <c r="Q187" s="75" t="str">
        <f t="shared" si="17"/>
        <v/>
      </c>
    </row>
    <row r="188" spans="1:17" ht="15.95" thickBot="1">
      <c r="A188" s="76" t="str">
        <v>AOM_001338</v>
      </c>
      <c r="B188" s="76" t="str">
        <v>Sunflower Seed Cake</v>
      </c>
      <c r="C188" s="76" t="str">
        <v>Common Sunflower Seed Cake</v>
      </c>
      <c r="D188" s="76" t="str">
        <v>Helianthus annuus Seed Cake</v>
      </c>
      <c r="E188" s="76" t="str">
        <f t="shared" si="13"/>
        <v>Common Sunflower Seed Cake;Helianthus annuus Seed Cake</v>
      </c>
      <c r="F188" s="76" t="str">
        <v>Management--Livestock Management--Feed Characteristic--Feed Composition--Feed Ingredient--Crop Byproduct--Oil Plant ByProducts--Sunflower--Sunflower Seed--Sunflower Seed Cake</v>
      </c>
      <c r="G188" s="74" t="str" cm="1">
        <f t="array" ref="G188">IFERROR(SUBSTITUTE(_xlfn.CHOOSECOLS(_xlfn.TEXTSPLIT(_xlfn.TEXTJOIN("|",,F188),"Feed Ingredient--","|",TRUE),2),"----",""),"")</f>
        <v>Crop Byproduct--Oil Plant ByProducts--Sunflower--Sunflower Seed--Sunflower Seed Cake</v>
      </c>
      <c r="H188" s="74" t="str">
        <f t="shared" si="14"/>
        <v>Crop Byproduct--Oil Plant ByProducts--Sunflower--Sunflower Seed--Sunflower Seed Cake</v>
      </c>
      <c r="I188" s="74">
        <f t="shared" si="15"/>
        <v>4</v>
      </c>
      <c r="J188" s="74" t="str">
        <f t="shared" si="16"/>
        <v>Crop Byproduct--Oil Plant ByProducts--Sunflower--Sunflower Seed</v>
      </c>
      <c r="K188" s="74" t="str" cm="1">
        <f t="array" ref="K188">IF(G188&lt;&gt;"",_xlfn.TEXTJOIN(";",TRUE,
CONCATENATE(A188,"$",H188),
IF(E188="","",IF(I188&lt;&gt;0,CONCATENATE(A188,"$",J188,"--",_xlfn.TEXTSPLIT(E188,";",TRUE,FALSE)),CONCATENATE(A188,"$",_xlfn.TEXTSPLIT(E188,";",TRUE,FALSE))))),"")</f>
        <v>AOM_001338$Crop Byproduct--Oil Plant ByProducts--Sunflower--Sunflower Seed--Sunflower Seed Cake;AOM_001338$Crop Byproduct--Oil Plant ByProducts--Sunflower--Sunflower Seed--Common Sunflower Seed Cake;AOM_001338$Crop Byproduct--Oil Plant ByProducts--Sunflower--Sunflower Seed--Helianthus annuus Seed Cake</v>
      </c>
      <c r="L188" s="76"/>
      <c r="M188" s="76" t="str" cm="1">
        <f t="array" ref="M188">IF(L188&lt;&gt;"",_xlfn.TEXTSPLIT(L188, "$"),"")</f>
        <v/>
      </c>
      <c r="N188" s="76"/>
      <c r="O188" s="76" t="str" cm="1">
        <f t="array" ref="O188">IF(L188&lt;&gt;"",_xlfn.CHOOSECOLS(_xlfn.TEXTSPLIT(N188,"--"),1),"")</f>
        <v/>
      </c>
      <c r="P188" s="76" t="str" cm="1">
        <f t="array" ref="P188">IF(L188&lt;&gt;"",IFERROR(_xlfn.CHOOSECOLS(_xlfn.TEXTSPLIT(N188,"--"),2),""),"")</f>
        <v/>
      </c>
      <c r="Q188" s="76" t="str">
        <f t="shared" si="17"/>
        <v/>
      </c>
    </row>
    <row r="189" spans="1:17" ht="15.95" thickBot="1">
      <c r="A189" s="75" t="str">
        <v>AOM_002092</v>
      </c>
      <c r="B189" s="75" t="str">
        <v>Walnut Leaves</v>
      </c>
      <c r="C189" s="75" t="str">
        <v/>
      </c>
      <c r="D189" s="75" t="str">
        <v>Juglans regia Leaves</v>
      </c>
      <c r="E189" s="75" t="str">
        <f t="shared" si="13"/>
        <v>Juglans regia Leaves</v>
      </c>
      <c r="F189" s="75" t="str">
        <v>Management--Livestock Management--Feed Characteristic--Feed Composition--Feed Ingredient--Crop Byproduct--Oil Plant ByProducts--Walnut--Walnut Leaves--</v>
      </c>
      <c r="G189" s="74" t="str" cm="1">
        <f t="array" ref="G189">IFERROR(SUBSTITUTE(_xlfn.CHOOSECOLS(_xlfn.TEXTSPLIT(_xlfn.TEXTJOIN("|",,F189),"Feed Ingredient--","|",TRUE),2),"----",""),"")</f>
        <v>Crop Byproduct--Oil Plant ByProducts--Walnut--Walnut Leaves--</v>
      </c>
      <c r="H189" s="74" t="str">
        <f t="shared" si="14"/>
        <v>Crop Byproduct--Oil Plant ByProducts--Walnut--Walnut Leaves</v>
      </c>
      <c r="I189" s="74">
        <f t="shared" si="15"/>
        <v>3</v>
      </c>
      <c r="J189" s="74" t="str">
        <f t="shared" si="16"/>
        <v>Crop Byproduct--Oil Plant ByProducts--Walnut</v>
      </c>
      <c r="K189" s="74" t="str" cm="1">
        <f t="array" ref="K189">IF(G189&lt;&gt;"",_xlfn.TEXTJOIN(";",TRUE,
CONCATENATE(A189,"$",H189),
IF(E189="","",IF(I189&lt;&gt;0,CONCATENATE(A189,"$",J189,"--",_xlfn.TEXTSPLIT(E189,";",TRUE,FALSE)),CONCATENATE(A189,"$",_xlfn.TEXTSPLIT(E189,";",TRUE,FALSE))))),"")</f>
        <v>AOM_002092$Crop Byproduct--Oil Plant ByProducts--Walnut--Walnut Leaves;AOM_002092$Crop Byproduct--Oil Plant ByProducts--Walnut--Juglans regia Leaves</v>
      </c>
      <c r="L189" s="75"/>
      <c r="M189" s="75" t="str" cm="1">
        <f t="array" ref="M189">IF(L189&lt;&gt;"",_xlfn.TEXTSPLIT(L189, "$"),"")</f>
        <v/>
      </c>
      <c r="N189" s="75"/>
      <c r="O189" s="75" t="str" cm="1">
        <f t="array" ref="O189">IF(L189&lt;&gt;"",_xlfn.CHOOSECOLS(_xlfn.TEXTSPLIT(N189,"--"),1),"")</f>
        <v/>
      </c>
      <c r="P189" s="75" t="str" cm="1">
        <f t="array" ref="P189">IF(L189&lt;&gt;"",IFERROR(_xlfn.CHOOSECOLS(_xlfn.TEXTSPLIT(N189,"--"),2),""),"")</f>
        <v/>
      </c>
      <c r="Q189" s="75" t="str">
        <f t="shared" si="17"/>
        <v/>
      </c>
    </row>
    <row r="190" spans="1:17" ht="15.95" thickBot="1">
      <c r="A190" s="76" t="str">
        <v>AOM_001312</v>
      </c>
      <c r="B190" s="76" t="str">
        <v>Cotton Seed</v>
      </c>
      <c r="C190" s="76" t="str">
        <v/>
      </c>
      <c r="D190" s="76" t="str">
        <v>Gossypium Seed</v>
      </c>
      <c r="E190" s="76" t="str">
        <f t="shared" si="13"/>
        <v>Gossypium Seed</v>
      </c>
      <c r="F190" s="76" t="str">
        <v>Management--Livestock Management--Feed Characteristic--Feed Composition--Feed Ingredient--Crop Byproduct--Oil Plant Products--Cotton--Cotton Seed--</v>
      </c>
      <c r="G190" s="74" t="str" cm="1">
        <f t="array" ref="G190">IFERROR(SUBSTITUTE(_xlfn.CHOOSECOLS(_xlfn.TEXTSPLIT(_xlfn.TEXTJOIN("|",,F190),"Feed Ingredient--","|",TRUE),2),"----",""),"")</f>
        <v>Crop Byproduct--Oil Plant Products--Cotton--Cotton Seed--</v>
      </c>
      <c r="H190" s="74" t="str">
        <f t="shared" si="14"/>
        <v>Crop Byproduct--Oil Plant Products--Cotton--Cotton Seed</v>
      </c>
      <c r="I190" s="74">
        <f t="shared" si="15"/>
        <v>3</v>
      </c>
      <c r="J190" s="74" t="str">
        <f t="shared" si="16"/>
        <v>Crop Byproduct--Oil Plant Products--Cotton</v>
      </c>
      <c r="K190" s="74" t="str" cm="1">
        <f t="array" ref="K190">IF(G190&lt;&gt;"",_xlfn.TEXTJOIN(";",TRUE,
CONCATENATE(A190,"$",H190),
IF(E190="","",IF(I190&lt;&gt;0,CONCATENATE(A190,"$",J190,"--",_xlfn.TEXTSPLIT(E190,";",TRUE,FALSE)),CONCATENATE(A190,"$",_xlfn.TEXTSPLIT(E190,";",TRUE,FALSE))))),"")</f>
        <v>AOM_001312$Crop Byproduct--Oil Plant Products--Cotton--Cotton Seed;AOM_001312$Crop Byproduct--Oil Plant Products--Cotton--Gossypium Seed</v>
      </c>
      <c r="L190" s="76"/>
      <c r="M190" s="76" t="str" cm="1">
        <f t="array" ref="M190">IF(L190&lt;&gt;"",_xlfn.TEXTSPLIT(L190, "$"),"")</f>
        <v/>
      </c>
      <c r="N190" s="76"/>
      <c r="O190" s="76" t="str" cm="1">
        <f t="array" ref="O190">IF(L190&lt;&gt;"",_xlfn.CHOOSECOLS(_xlfn.TEXTSPLIT(N190,"--"),1),"")</f>
        <v/>
      </c>
      <c r="P190" s="76" t="str" cm="1">
        <f t="array" ref="P190">IF(L190&lt;&gt;"",IFERROR(_xlfn.CHOOSECOLS(_xlfn.TEXTSPLIT(N190,"--"),2),""),"")</f>
        <v/>
      </c>
      <c r="Q190" s="76" t="str">
        <f t="shared" si="17"/>
        <v/>
      </c>
    </row>
    <row r="191" spans="1:17" ht="15.95" thickBot="1">
      <c r="A191" s="75" t="str">
        <v>AOM_000632</v>
      </c>
      <c r="B191" s="75" t="str">
        <v>Hops</v>
      </c>
      <c r="C191" s="75" t="str">
        <v>Spent hops</v>
      </c>
      <c r="D191" s="75" t="str">
        <v>Humulus lupulus</v>
      </c>
      <c r="E191" s="75" t="str">
        <f t="shared" si="13"/>
        <v>Spent hops;Humulus lupulus</v>
      </c>
      <c r="F191" s="75" t="str">
        <v>Management--Livestock Management--Feed Characteristic--Feed Composition--Feed Ingredient--Crop Byproduct--Other Plant ByProducts--Hops----</v>
      </c>
      <c r="G191" s="74" t="str" cm="1">
        <f t="array" ref="G191">IFERROR(SUBSTITUTE(_xlfn.CHOOSECOLS(_xlfn.TEXTSPLIT(_xlfn.TEXTJOIN("|",,F191),"Feed Ingredient--","|",TRUE),2),"----",""),"")</f>
        <v>Crop Byproduct--Other Plant ByProducts--Hops</v>
      </c>
      <c r="H191" s="74" t="str">
        <f t="shared" si="14"/>
        <v>Crop Byproduct--Other Plant ByProducts--Hops</v>
      </c>
      <c r="I191" s="74">
        <f t="shared" si="15"/>
        <v>2</v>
      </c>
      <c r="J191" s="74" t="str">
        <f t="shared" si="16"/>
        <v>Crop Byproduct--Other Plant ByProducts</v>
      </c>
      <c r="K191" s="74" t="str" cm="1">
        <f t="array" ref="K191">IF(G191&lt;&gt;"",_xlfn.TEXTJOIN(";",TRUE,
CONCATENATE(A191,"$",H191),
IF(E191="","",IF(I191&lt;&gt;0,CONCATENATE(A191,"$",J191,"--",_xlfn.TEXTSPLIT(E191,";",TRUE,FALSE)),CONCATENATE(A191,"$",_xlfn.TEXTSPLIT(E191,";",TRUE,FALSE))))),"")</f>
        <v>AOM_000632$Crop Byproduct--Other Plant ByProducts--Hops;AOM_000632$Crop Byproduct--Other Plant ByProducts--Spent hops;AOM_000632$Crop Byproduct--Other Plant ByProducts--Humulus lupulus</v>
      </c>
      <c r="L191" s="75"/>
      <c r="M191" s="75" t="str" cm="1">
        <f t="array" ref="M191">IF(L191&lt;&gt;"",_xlfn.TEXTSPLIT(L191, "$"),"")</f>
        <v/>
      </c>
      <c r="N191" s="75"/>
      <c r="O191" s="75" t="str" cm="1">
        <f t="array" ref="O191">IF(L191&lt;&gt;"",_xlfn.CHOOSECOLS(_xlfn.TEXTSPLIT(N191,"--"),1),"")</f>
        <v/>
      </c>
      <c r="P191" s="75" t="str" cm="1">
        <f t="array" ref="P191">IF(L191&lt;&gt;"",IFERROR(_xlfn.CHOOSECOLS(_xlfn.TEXTSPLIT(N191,"--"),2),""),"")</f>
        <v/>
      </c>
      <c r="Q191" s="75" t="str">
        <f t="shared" si="17"/>
        <v/>
      </c>
    </row>
    <row r="192" spans="1:17" ht="15.95" thickBot="1">
      <c r="A192" s="76" t="str">
        <v>AOM_001836</v>
      </c>
      <c r="B192" s="76" t="str">
        <v>Beet Pulp</v>
      </c>
      <c r="C192" s="76" t="str">
        <v/>
      </c>
      <c r="D192" s="76" t="str">
        <v>Beta vulgaris</v>
      </c>
      <c r="E192" s="76" t="str">
        <f t="shared" si="13"/>
        <v>Beta vulgaris</v>
      </c>
      <c r="F192" s="76" t="str">
        <v>Management--Livestock Management--Feed Characteristic--Feed Composition--Feed Ingredient--Crop Byproduct--Roots and Tuber ByProducts--Beet--Beet Pulp--</v>
      </c>
      <c r="G192" s="74" t="str" cm="1">
        <f t="array" ref="G192">IFERROR(SUBSTITUTE(_xlfn.CHOOSECOLS(_xlfn.TEXTSPLIT(_xlfn.TEXTJOIN("|",,F192),"Feed Ingredient--","|",TRUE),2),"----",""),"")</f>
        <v>Crop Byproduct--Roots and Tuber ByProducts--Beet--Beet Pulp--</v>
      </c>
      <c r="H192" s="74" t="str">
        <f t="shared" si="14"/>
        <v>Crop Byproduct--Roots and Tuber ByProducts--Beet--Beet Pulp</v>
      </c>
      <c r="I192" s="74">
        <f t="shared" si="15"/>
        <v>3</v>
      </c>
      <c r="J192" s="74" t="str">
        <f t="shared" si="16"/>
        <v>Crop Byproduct--Roots and Tuber ByProducts--Beet</v>
      </c>
      <c r="K192" s="74" t="str" cm="1">
        <f t="array" ref="K192">IF(G192&lt;&gt;"",_xlfn.TEXTJOIN(";",TRUE,
CONCATENATE(A192,"$",H192),
IF(E192="","",IF(I192&lt;&gt;0,CONCATENATE(A192,"$",J192,"--",_xlfn.TEXTSPLIT(E192,";",TRUE,FALSE)),CONCATENATE(A192,"$",_xlfn.TEXTSPLIT(E192,";",TRUE,FALSE))))),"")</f>
        <v>AOM_001836$Crop Byproduct--Roots and Tuber ByProducts--Beet--Beet Pulp;AOM_001836$Crop Byproduct--Roots and Tuber ByProducts--Beet--Beta vulgaris</v>
      </c>
      <c r="L192" s="76"/>
      <c r="M192" s="76" t="str" cm="1">
        <f t="array" ref="M192">IF(L192&lt;&gt;"",_xlfn.TEXTSPLIT(L192, "$"),"")</f>
        <v/>
      </c>
      <c r="N192" s="76"/>
      <c r="O192" s="76" t="str" cm="1">
        <f t="array" ref="O192">IF(L192&lt;&gt;"",_xlfn.CHOOSECOLS(_xlfn.TEXTSPLIT(N192,"--"),1),"")</f>
        <v/>
      </c>
      <c r="P192" s="76" t="str" cm="1">
        <f t="array" ref="P192">IF(L192&lt;&gt;"",IFERROR(_xlfn.CHOOSECOLS(_xlfn.TEXTSPLIT(N192,"--"),2),""),"")</f>
        <v/>
      </c>
      <c r="Q192" s="76" t="str">
        <f t="shared" si="17"/>
        <v/>
      </c>
    </row>
    <row r="193" spans="1:17" ht="15.95" thickBot="1">
      <c r="A193" s="75" t="str">
        <v>AOM_001439</v>
      </c>
      <c r="B193" s="75" t="str">
        <v>Beetroot Discards</v>
      </c>
      <c r="C193" s="75" t="str">
        <v>Beet Discards</v>
      </c>
      <c r="D193" s="75" t="str">
        <v>Beta vulgaris Discards</v>
      </c>
      <c r="E193" s="75" t="str">
        <f t="shared" si="13"/>
        <v>Beet Discards;Beta vulgaris Discards</v>
      </c>
      <c r="F193" s="75" t="str">
        <v>Management--Livestock Management--Feed Characteristic--Feed Composition--Feed Ingredient--Crop Byproduct--Roots and Tuber ByProducts--Beetroot--Beetroot Discards--</v>
      </c>
      <c r="G193" s="74" t="str" cm="1">
        <f t="array" ref="G193">IFERROR(SUBSTITUTE(_xlfn.CHOOSECOLS(_xlfn.TEXTSPLIT(_xlfn.TEXTJOIN("|",,F193),"Feed Ingredient--","|",TRUE),2),"----",""),"")</f>
        <v>Crop Byproduct--Roots and Tuber ByProducts--Beetroot--Beetroot Discards--</v>
      </c>
      <c r="H193" s="74" t="str">
        <f t="shared" si="14"/>
        <v>Crop Byproduct--Roots and Tuber ByProducts--Beetroot--Beetroot Discards</v>
      </c>
      <c r="I193" s="74">
        <f t="shared" si="15"/>
        <v>3</v>
      </c>
      <c r="J193" s="74" t="str">
        <f t="shared" si="16"/>
        <v>Crop Byproduct--Roots and Tuber ByProducts--Beetroot</v>
      </c>
      <c r="K193" s="74" t="str" cm="1">
        <f t="array" ref="K193">IF(G193&lt;&gt;"",_xlfn.TEXTJOIN(";",TRUE,
CONCATENATE(A193,"$",H193),
IF(E193="","",IF(I193&lt;&gt;0,CONCATENATE(A193,"$",J193,"--",_xlfn.TEXTSPLIT(E193,";",TRUE,FALSE)),CONCATENATE(A193,"$",_xlfn.TEXTSPLIT(E193,";",TRUE,FALSE))))),"")</f>
        <v>AOM_001439$Crop Byproduct--Roots and Tuber ByProducts--Beetroot--Beetroot Discards;AOM_001439$Crop Byproduct--Roots and Tuber ByProducts--Beetroot--Beet Discards;AOM_001439$Crop Byproduct--Roots and Tuber ByProducts--Beetroot--Beta vulgaris Discards</v>
      </c>
      <c r="L193" s="75"/>
      <c r="M193" s="75" t="str" cm="1">
        <f t="array" ref="M193">IF(L193&lt;&gt;"",_xlfn.TEXTSPLIT(L193, "$"),"")</f>
        <v/>
      </c>
      <c r="N193" s="75"/>
      <c r="O193" s="75" t="str" cm="1">
        <f t="array" ref="O193">IF(L193&lt;&gt;"",_xlfn.CHOOSECOLS(_xlfn.TEXTSPLIT(N193,"--"),1),"")</f>
        <v/>
      </c>
      <c r="P193" s="75" t="str" cm="1">
        <f t="array" ref="P193">IF(L193&lt;&gt;"",IFERROR(_xlfn.CHOOSECOLS(_xlfn.TEXTSPLIT(N193,"--"),2),""),"")</f>
        <v/>
      </c>
      <c r="Q193" s="75" t="str">
        <f t="shared" si="17"/>
        <v/>
      </c>
    </row>
    <row r="194" spans="1:17" ht="15.95" thickBot="1">
      <c r="A194" s="76" t="str">
        <v>AOM_000634</v>
      </c>
      <c r="B194" s="76" t="str">
        <v>Cassava Bran</v>
      </c>
      <c r="C194" s="76" t="str">
        <v>Yuca Bran;Tapioca Bran;Manioc Bran</v>
      </c>
      <c r="D194" s="76" t="str">
        <v>Manihot esculenta Bran</v>
      </c>
      <c r="E194" s="76" t="str">
        <f t="shared" si="13"/>
        <v>Yuca Bran;Tapioca Bran;Manioc Bran;Manihot esculenta Bran</v>
      </c>
      <c r="F194" s="76" t="str">
        <v>Management--Livestock Management--Feed Characteristic--Feed Composition--Feed Ingredient--Crop Byproduct--Roots and Tuber ByProducts--Cassava--Cassava Bran--</v>
      </c>
      <c r="G194" s="74" t="str" cm="1">
        <f t="array" ref="G194">IFERROR(SUBSTITUTE(_xlfn.CHOOSECOLS(_xlfn.TEXTSPLIT(_xlfn.TEXTJOIN("|",,F194),"Feed Ingredient--","|",TRUE),2),"----",""),"")</f>
        <v>Crop Byproduct--Roots and Tuber ByProducts--Cassava--Cassava Bran--</v>
      </c>
      <c r="H194" s="74" t="str">
        <f t="shared" si="14"/>
        <v>Crop Byproduct--Roots and Tuber ByProducts--Cassava--Cassava Bran</v>
      </c>
      <c r="I194" s="74">
        <f t="shared" si="15"/>
        <v>3</v>
      </c>
      <c r="J194" s="74" t="str">
        <f t="shared" si="16"/>
        <v>Crop Byproduct--Roots and Tuber ByProducts--Cassava</v>
      </c>
      <c r="K194" s="74" t="str" cm="1">
        <f t="array" ref="K194">IF(G194&lt;&gt;"",_xlfn.TEXTJOIN(";",TRUE,
CONCATENATE(A194,"$",H194),
IF(E194="","",IF(I194&lt;&gt;0,CONCATENATE(A194,"$",J194,"--",_xlfn.TEXTSPLIT(E194,";",TRUE,FALSE)),CONCATENATE(A194,"$",_xlfn.TEXTSPLIT(E194,";",TRUE,FALSE))))),"")</f>
        <v>AOM_000634$Crop Byproduct--Roots and Tuber ByProducts--Cassava--Cassava Bran;AOM_000634$Crop Byproduct--Roots and Tuber ByProducts--Cassava--Yuca Bran;AOM_000634$Crop Byproduct--Roots and Tuber ByProducts--Cassava--Tapioca Bran;AOM_000634$Crop Byproduct--Roots and Tuber ByProducts--Cassava--Manioc Bran;AOM_000634$Crop Byproduct--Roots and Tuber ByProducts--Cassava--Manihot esculenta Bran</v>
      </c>
      <c r="L194" s="76"/>
      <c r="M194" s="76" t="str" cm="1">
        <f t="array" ref="M194">IF(L194&lt;&gt;"",_xlfn.TEXTSPLIT(L194, "$"),"")</f>
        <v/>
      </c>
      <c r="N194" s="76"/>
      <c r="O194" s="76" t="str" cm="1">
        <f t="array" ref="O194">IF(L194&lt;&gt;"",_xlfn.CHOOSECOLS(_xlfn.TEXTSPLIT(N194,"--"),1),"")</f>
        <v/>
      </c>
      <c r="P194" s="76" t="str" cm="1">
        <f t="array" ref="P194">IF(L194&lt;&gt;"",IFERROR(_xlfn.CHOOSECOLS(_xlfn.TEXTSPLIT(N194,"--"),2),""),"")</f>
        <v/>
      </c>
      <c r="Q194" s="76" t="str">
        <f t="shared" si="17"/>
        <v/>
      </c>
    </row>
    <row r="195" spans="1:17" ht="15.95" thickBot="1">
      <c r="A195" s="75" t="str">
        <v>AOM_000635</v>
      </c>
      <c r="B195" s="75" t="str">
        <v>Cassava Leaves</v>
      </c>
      <c r="C195" s="75" t="str">
        <v>Yuca Leaves;Tapioca Leaves;Manioc Leaves</v>
      </c>
      <c r="D195" s="75" t="str">
        <v>Manihot esculenta Leaves</v>
      </c>
      <c r="E195" s="75" t="str">
        <f t="shared" si="13"/>
        <v>Yuca Leaves;Tapioca Leaves;Manioc Leaves;Manihot esculenta Leaves</v>
      </c>
      <c r="F195" s="75" t="str">
        <v>Management--Livestock Management--Feed Characteristic--Feed Composition--Feed Ingredient--Crop Byproduct--Roots and Tuber ByProducts--Cassava--Cassava Leaves--</v>
      </c>
      <c r="G195" s="74" t="str" cm="1">
        <f t="array" ref="G195">IFERROR(SUBSTITUTE(_xlfn.CHOOSECOLS(_xlfn.TEXTSPLIT(_xlfn.TEXTJOIN("|",,F195),"Feed Ingredient--","|",TRUE),2),"----",""),"")</f>
        <v>Crop Byproduct--Roots and Tuber ByProducts--Cassava--Cassava Leaves--</v>
      </c>
      <c r="H195" s="74" t="str">
        <f t="shared" si="14"/>
        <v>Crop Byproduct--Roots and Tuber ByProducts--Cassava--Cassava Leaves</v>
      </c>
      <c r="I195" s="74">
        <f t="shared" si="15"/>
        <v>3</v>
      </c>
      <c r="J195" s="74" t="str">
        <f t="shared" si="16"/>
        <v>Crop Byproduct--Roots and Tuber ByProducts--Cassava</v>
      </c>
      <c r="K195" s="74" t="str" cm="1">
        <f t="array" ref="K195">IF(G195&lt;&gt;"",_xlfn.TEXTJOIN(";",TRUE,
CONCATENATE(A195,"$",H195),
IF(E195="","",IF(I195&lt;&gt;0,CONCATENATE(A195,"$",J195,"--",_xlfn.TEXTSPLIT(E195,";",TRUE,FALSE)),CONCATENATE(A195,"$",_xlfn.TEXTSPLIT(E195,";",TRUE,FALSE))))),"")</f>
        <v>AOM_000635$Crop Byproduct--Roots and Tuber ByProducts--Cassava--Cassava Leaves;AOM_000635$Crop Byproduct--Roots and Tuber ByProducts--Cassava--Yuca Leaves;AOM_000635$Crop Byproduct--Roots and Tuber ByProducts--Cassava--Tapioca Leaves;AOM_000635$Crop Byproduct--Roots and Tuber ByProducts--Cassava--Manioc Leaves;AOM_000635$Crop Byproduct--Roots and Tuber ByProducts--Cassava--Manihot esculenta Leaves</v>
      </c>
      <c r="L195" s="75"/>
      <c r="M195" s="75" t="str" cm="1">
        <f t="array" ref="M195">IF(L195&lt;&gt;"",_xlfn.TEXTSPLIT(L195, "$"),"")</f>
        <v/>
      </c>
      <c r="N195" s="75"/>
      <c r="O195" s="75" t="str" cm="1">
        <f t="array" ref="O195">IF(L195&lt;&gt;"",_xlfn.CHOOSECOLS(_xlfn.TEXTSPLIT(N195,"--"),1),"")</f>
        <v/>
      </c>
      <c r="P195" s="75" t="str" cm="1">
        <f t="array" ref="P195">IF(L195&lt;&gt;"",IFERROR(_xlfn.CHOOSECOLS(_xlfn.TEXTSPLIT(N195,"--"),2),""),"")</f>
        <v/>
      </c>
      <c r="Q195" s="75" t="str">
        <f t="shared" si="17"/>
        <v/>
      </c>
    </row>
    <row r="196" spans="1:17" ht="15.95" thickBot="1">
      <c r="A196" s="76" t="str">
        <v>AOM_003972</v>
      </c>
      <c r="B196" s="76" t="str">
        <v>Cassava Leaves and Twigs</v>
      </c>
      <c r="C196" s="76" t="str">
        <v/>
      </c>
      <c r="D196" s="76" t="str">
        <v>Manihot esculenta Leaves and Twigs</v>
      </c>
      <c r="E196" s="76" t="str">
        <f t="shared" si="13"/>
        <v>Manihot esculenta Leaves and Twigs</v>
      </c>
      <c r="F196" s="76" t="str">
        <v>Management--Livestock Management--Feed Characteristic--Feed Composition--Feed Ingredient--Crop Byproduct--Roots and Tuber ByProducts--Cassava--Cassava Leaves and Twigs--</v>
      </c>
      <c r="G196" s="74" t="str" cm="1">
        <f t="array" ref="G196">IFERROR(SUBSTITUTE(_xlfn.CHOOSECOLS(_xlfn.TEXTSPLIT(_xlfn.TEXTJOIN("|",,F196),"Feed Ingredient--","|",TRUE),2),"----",""),"")</f>
        <v>Crop Byproduct--Roots and Tuber ByProducts--Cassava--Cassava Leaves and Twigs--</v>
      </c>
      <c r="H196" s="74" t="str">
        <f t="shared" si="14"/>
        <v>Crop Byproduct--Roots and Tuber ByProducts--Cassava--Cassava Leaves and Twigs</v>
      </c>
      <c r="I196" s="74">
        <f t="shared" si="15"/>
        <v>3</v>
      </c>
      <c r="J196" s="74" t="str">
        <f t="shared" si="16"/>
        <v>Crop Byproduct--Roots and Tuber ByProducts--Cassava</v>
      </c>
      <c r="K196" s="74" t="str" cm="1">
        <f t="array" ref="K196">IF(G196&lt;&gt;"",_xlfn.TEXTJOIN(";",TRUE,
CONCATENATE(A196,"$",H196),
IF(E196="","",IF(I196&lt;&gt;0,CONCATENATE(A196,"$",J196,"--",_xlfn.TEXTSPLIT(E196,";",TRUE,FALSE)),CONCATENATE(A196,"$",_xlfn.TEXTSPLIT(E196,";",TRUE,FALSE))))),"")</f>
        <v>AOM_003972$Crop Byproduct--Roots and Tuber ByProducts--Cassava--Cassava Leaves and Twigs;AOM_003972$Crop Byproduct--Roots and Tuber ByProducts--Cassava--Manihot esculenta Leaves and Twigs</v>
      </c>
      <c r="L196" s="76"/>
      <c r="M196" s="76" t="str" cm="1">
        <f t="array" ref="M196">IF(L196&lt;&gt;"",_xlfn.TEXTSPLIT(L196, "$"),"")</f>
        <v/>
      </c>
      <c r="N196" s="76"/>
      <c r="O196" s="76" t="str" cm="1">
        <f t="array" ref="O196">IF(L196&lt;&gt;"",_xlfn.CHOOSECOLS(_xlfn.TEXTSPLIT(N196,"--"),1),"")</f>
        <v/>
      </c>
      <c r="P196" s="76" t="str" cm="1">
        <f t="array" ref="P196">IF(L196&lt;&gt;"",IFERROR(_xlfn.CHOOSECOLS(_xlfn.TEXTSPLIT(N196,"--"),2),""),"")</f>
        <v/>
      </c>
      <c r="Q196" s="76" t="str">
        <f t="shared" si="17"/>
        <v/>
      </c>
    </row>
    <row r="197" spans="1:17" ht="15.95" thickBot="1">
      <c r="A197" s="75" t="str">
        <v>AOM_002112</v>
      </c>
      <c r="B197" s="75" t="str">
        <v>Cassava Peel</v>
      </c>
      <c r="C197" s="75" t="str">
        <v>Yuca Peel;Tapioca Peel;Manioc Peel</v>
      </c>
      <c r="D197" s="75" t="str">
        <v>Manihot esculenta Peel</v>
      </c>
      <c r="E197" s="75" t="str">
        <f t="shared" si="13"/>
        <v>Yuca Peel;Tapioca Peel;Manioc Peel;Manihot esculenta Peel</v>
      </c>
      <c r="F197" s="75" t="str">
        <v>Management--Livestock Management--Feed Characteristic--Feed Composition--Feed Ingredient--Crop Byproduct--Roots and Tuber ByProducts--Cassava--Cassava Peel--</v>
      </c>
      <c r="G197" s="74" t="str" cm="1">
        <f t="array" ref="G197">IFERROR(SUBSTITUTE(_xlfn.CHOOSECOLS(_xlfn.TEXTSPLIT(_xlfn.TEXTJOIN("|",,F197),"Feed Ingredient--","|",TRUE),2),"----",""),"")</f>
        <v>Crop Byproduct--Roots and Tuber ByProducts--Cassava--Cassava Peel--</v>
      </c>
      <c r="H197" s="74" t="str">
        <f t="shared" si="14"/>
        <v>Crop Byproduct--Roots and Tuber ByProducts--Cassava--Cassava Peel</v>
      </c>
      <c r="I197" s="74">
        <f t="shared" si="15"/>
        <v>3</v>
      </c>
      <c r="J197" s="74" t="str">
        <f t="shared" si="16"/>
        <v>Crop Byproduct--Roots and Tuber ByProducts--Cassava</v>
      </c>
      <c r="K197" s="74" t="str" cm="1">
        <f t="array" ref="K197">IF(G197&lt;&gt;"",_xlfn.TEXTJOIN(";",TRUE,
CONCATENATE(A197,"$",H197),
IF(E197="","",IF(I197&lt;&gt;0,CONCATENATE(A197,"$",J197,"--",_xlfn.TEXTSPLIT(E197,";",TRUE,FALSE)),CONCATENATE(A197,"$",_xlfn.TEXTSPLIT(E197,";",TRUE,FALSE))))),"")</f>
        <v>AOM_002112$Crop Byproduct--Roots and Tuber ByProducts--Cassava--Cassava Peel;AOM_002112$Crop Byproduct--Roots and Tuber ByProducts--Cassava--Yuca Peel;AOM_002112$Crop Byproduct--Roots and Tuber ByProducts--Cassava--Tapioca Peel;AOM_002112$Crop Byproduct--Roots and Tuber ByProducts--Cassava--Manioc Peel;AOM_002112$Crop Byproduct--Roots and Tuber ByProducts--Cassava--Manihot esculenta Peel</v>
      </c>
      <c r="L197" s="75"/>
      <c r="M197" s="75" t="str" cm="1">
        <f t="array" ref="M197">IF(L197&lt;&gt;"",_xlfn.TEXTSPLIT(L197, "$"),"")</f>
        <v/>
      </c>
      <c r="N197" s="75"/>
      <c r="O197" s="75" t="str" cm="1">
        <f t="array" ref="O197">IF(L197&lt;&gt;"",_xlfn.CHOOSECOLS(_xlfn.TEXTSPLIT(N197,"--"),1),"")</f>
        <v/>
      </c>
      <c r="P197" s="75" t="str" cm="1">
        <f t="array" ref="P197">IF(L197&lt;&gt;"",IFERROR(_xlfn.CHOOSECOLS(_xlfn.TEXTSPLIT(N197,"--"),2),""),"")</f>
        <v/>
      </c>
      <c r="Q197" s="75" t="str">
        <f t="shared" si="17"/>
        <v/>
      </c>
    </row>
    <row r="198" spans="1:17" ht="15.95" thickBot="1">
      <c r="A198" s="76" t="str">
        <v>AOM_000638</v>
      </c>
      <c r="B198" s="76" t="str">
        <v>Cassava Shaft</v>
      </c>
      <c r="C198" s="76" t="str">
        <v>Yuca Shaft;Tapioca Shaft;Manioc Shaft</v>
      </c>
      <c r="D198" s="76" t="str">
        <v>Manihot esculenta Shaft</v>
      </c>
      <c r="E198" s="76" t="str">
        <f t="shared" si="13"/>
        <v>Yuca Shaft;Tapioca Shaft;Manioc Shaft;Manihot esculenta Shaft</v>
      </c>
      <c r="F198" s="76" t="str">
        <v>Management--Livestock Management--Feed Characteristic--Feed Composition--Feed Ingredient--Crop Byproduct--Roots and Tuber ByProducts--Cassava--Cassava Shaft--</v>
      </c>
      <c r="G198" s="74" t="str" cm="1">
        <f t="array" ref="G198">IFERROR(SUBSTITUTE(_xlfn.CHOOSECOLS(_xlfn.TEXTSPLIT(_xlfn.TEXTJOIN("|",,F198),"Feed Ingredient--","|",TRUE),2),"----",""),"")</f>
        <v>Crop Byproduct--Roots and Tuber ByProducts--Cassava--Cassava Shaft--</v>
      </c>
      <c r="H198" s="74" t="str">
        <f t="shared" si="14"/>
        <v>Crop Byproduct--Roots and Tuber ByProducts--Cassava--Cassava Shaft</v>
      </c>
      <c r="I198" s="74">
        <f t="shared" si="15"/>
        <v>3</v>
      </c>
      <c r="J198" s="74" t="str">
        <f t="shared" si="16"/>
        <v>Crop Byproduct--Roots and Tuber ByProducts--Cassava</v>
      </c>
      <c r="K198" s="74" t="str" cm="1">
        <f t="array" ref="K198">IF(G198&lt;&gt;"",_xlfn.TEXTJOIN(";",TRUE,
CONCATENATE(A198,"$",H198),
IF(E198="","",IF(I198&lt;&gt;0,CONCATENATE(A198,"$",J198,"--",_xlfn.TEXTSPLIT(E198,";",TRUE,FALSE)),CONCATENATE(A198,"$",_xlfn.TEXTSPLIT(E198,";",TRUE,FALSE))))),"")</f>
        <v>AOM_000638$Crop Byproduct--Roots and Tuber ByProducts--Cassava--Cassava Shaft;AOM_000638$Crop Byproduct--Roots and Tuber ByProducts--Cassava--Yuca Shaft;AOM_000638$Crop Byproduct--Roots and Tuber ByProducts--Cassava--Tapioca Shaft;AOM_000638$Crop Byproduct--Roots and Tuber ByProducts--Cassava--Manioc Shaft;AOM_000638$Crop Byproduct--Roots and Tuber ByProducts--Cassava--Manihot esculenta Shaft</v>
      </c>
      <c r="L198" s="76"/>
      <c r="M198" s="76" t="str" cm="1">
        <f t="array" ref="M198">IF(L198&lt;&gt;"",_xlfn.TEXTSPLIT(L198, "$"),"")</f>
        <v/>
      </c>
      <c r="N198" s="76"/>
      <c r="O198" s="76" t="str" cm="1">
        <f t="array" ref="O198">IF(L198&lt;&gt;"",_xlfn.CHOOSECOLS(_xlfn.TEXTSPLIT(N198,"--"),1),"")</f>
        <v/>
      </c>
      <c r="P198" s="76" t="str" cm="1">
        <f t="array" ref="P198">IF(L198&lt;&gt;"",IFERROR(_xlfn.CHOOSECOLS(_xlfn.TEXTSPLIT(N198,"--"),2),""),"")</f>
        <v/>
      </c>
      <c r="Q198" s="76" t="str">
        <f t="shared" si="17"/>
        <v/>
      </c>
    </row>
    <row r="199" spans="1:17" ht="15.95" thickBot="1">
      <c r="A199" s="75" t="str">
        <v>AOM_003911</v>
      </c>
      <c r="B199" s="75" t="str">
        <v>Cassava Sieviate</v>
      </c>
      <c r="C199" s="75" t="str">
        <v/>
      </c>
      <c r="D199" s="75" t="str">
        <v>Manihot esculenta Sieviate</v>
      </c>
      <c r="E199" s="75" t="str">
        <f t="shared" ref="E199:E262" si="18">_xlfn.TEXTJOIN(";",TRUE,C199,D199)</f>
        <v>Manihot esculenta Sieviate</v>
      </c>
      <c r="F199" s="75" t="str">
        <v>Management--Livestock Management--Feed Characteristic--Feed Composition--Feed Ingredient--Crop Byproduct--Roots and Tuber ByProducts--Cassava--Cassava Sieviate--</v>
      </c>
      <c r="G199" s="74" t="str" cm="1">
        <f t="array" ref="G199">IFERROR(SUBSTITUTE(_xlfn.CHOOSECOLS(_xlfn.TEXTSPLIT(_xlfn.TEXTJOIN("|",,F199),"Feed Ingredient--","|",TRUE),2),"----",""),"")</f>
        <v>Crop Byproduct--Roots and Tuber ByProducts--Cassava--Cassava Sieviate--</v>
      </c>
      <c r="H199" s="74" t="str">
        <f t="shared" ref="H199:H262" si="19">IF(G199&lt;&gt;"",_xlfn.TEXTJOIN("--",TRUE,_xlfn.TEXTSPLIT(G199,"--","|",TRUE)),"")</f>
        <v>Crop Byproduct--Roots and Tuber ByProducts--Cassava--Cassava Sieviate</v>
      </c>
      <c r="I199" s="74">
        <f t="shared" ref="I199:I262" si="20">IF(G199&lt;&gt;"",SUM(LEN(H199)-LEN(SUBSTITUTE(H199,"--","")))/LEN("--"),"")</f>
        <v>3</v>
      </c>
      <c r="J199" s="74" t="str">
        <f t="shared" ref="J199:J262" si="21">IF(G199&lt;&gt;"",IFERROR(_xlfn.TEXTJOIN("--",TRUE,_xlfn.CHOOSECOLS(_xlfn.TEXTSPLIT(H199,"--"),_xlfn.SEQUENCE(1,I199))),""),"")</f>
        <v>Crop Byproduct--Roots and Tuber ByProducts--Cassava</v>
      </c>
      <c r="K199" s="74" t="str" cm="1">
        <f t="array" ref="K199">IF(G199&lt;&gt;"",_xlfn.TEXTJOIN(";",TRUE,
CONCATENATE(A199,"$",H199),
IF(E199="","",IF(I199&lt;&gt;0,CONCATENATE(A199,"$",J199,"--",_xlfn.TEXTSPLIT(E199,";",TRUE,FALSE)),CONCATENATE(A199,"$",_xlfn.TEXTSPLIT(E199,";",TRUE,FALSE))))),"")</f>
        <v>AOM_003911$Crop Byproduct--Roots and Tuber ByProducts--Cassava--Cassava Sieviate;AOM_003911$Crop Byproduct--Roots and Tuber ByProducts--Cassava--Manihot esculenta Sieviate</v>
      </c>
      <c r="L199" s="75"/>
      <c r="M199" s="75" t="str" cm="1">
        <f t="array" ref="M199">IF(L199&lt;&gt;"",_xlfn.TEXTSPLIT(L199, "$"),"")</f>
        <v/>
      </c>
      <c r="N199" s="75"/>
      <c r="O199" s="75" t="str" cm="1">
        <f t="array" ref="O199">IF(L199&lt;&gt;"",_xlfn.CHOOSECOLS(_xlfn.TEXTSPLIT(N199,"--"),1),"")</f>
        <v/>
      </c>
      <c r="P199" s="75" t="str" cm="1">
        <f t="array" ref="P199">IF(L199&lt;&gt;"",IFERROR(_xlfn.CHOOSECOLS(_xlfn.TEXTSPLIT(N199,"--"),2),""),"")</f>
        <v/>
      </c>
      <c r="Q199" s="75" t="str">
        <f t="shared" ref="Q199:Q262" si="22">IF(L199&lt;&gt;"",IF(SUM(LEN(N199)-LEN(SUBSTITUTE(N199,"--","")))/LEN("--")&gt;1,SUBSTITUTE(N199,CONCATENATE(O199,"--",P199,"--"),""),""),"")</f>
        <v/>
      </c>
    </row>
    <row r="200" spans="1:17" ht="15.95" thickBot="1">
      <c r="A200" s="76" t="str">
        <v>AOM_003978</v>
      </c>
      <c r="B200" s="76" t="str">
        <v>Cassava Starch Residue</v>
      </c>
      <c r="C200" s="76" t="str">
        <v/>
      </c>
      <c r="D200" s="76" t="str">
        <v>Manihot esculenta Starch Residue</v>
      </c>
      <c r="E200" s="76" t="str">
        <f t="shared" si="18"/>
        <v>Manihot esculenta Starch Residue</v>
      </c>
      <c r="F200" s="76" t="str">
        <v>Management--Livestock Management--Feed Characteristic--Feed Composition--Feed Ingredient--Crop Byproduct--Roots and Tuber ByProducts--Cassava--Cassava Starch Residue--</v>
      </c>
      <c r="G200" s="74" t="str" cm="1">
        <f t="array" ref="G200">IFERROR(SUBSTITUTE(_xlfn.CHOOSECOLS(_xlfn.TEXTSPLIT(_xlfn.TEXTJOIN("|",,F200),"Feed Ingredient--","|",TRUE),2),"----",""),"")</f>
        <v>Crop Byproduct--Roots and Tuber ByProducts--Cassava--Cassava Starch Residue--</v>
      </c>
      <c r="H200" s="74" t="str">
        <f t="shared" si="19"/>
        <v>Crop Byproduct--Roots and Tuber ByProducts--Cassava--Cassava Starch Residue</v>
      </c>
      <c r="I200" s="74">
        <f t="shared" si="20"/>
        <v>3</v>
      </c>
      <c r="J200" s="74" t="str">
        <f t="shared" si="21"/>
        <v>Crop Byproduct--Roots and Tuber ByProducts--Cassava</v>
      </c>
      <c r="K200" s="74" t="str" cm="1">
        <f t="array" ref="K200">IF(G200&lt;&gt;"",_xlfn.TEXTJOIN(";",TRUE,
CONCATENATE(A200,"$",H200),
IF(E200="","",IF(I200&lt;&gt;0,CONCATENATE(A200,"$",J200,"--",_xlfn.TEXTSPLIT(E200,";",TRUE,FALSE)),CONCATENATE(A200,"$",_xlfn.TEXTSPLIT(E200,";",TRUE,FALSE))))),"")</f>
        <v>AOM_003978$Crop Byproduct--Roots and Tuber ByProducts--Cassava--Cassava Starch Residue;AOM_003978$Crop Byproduct--Roots and Tuber ByProducts--Cassava--Manihot esculenta Starch Residue</v>
      </c>
      <c r="L200" s="76"/>
      <c r="M200" s="76" t="str" cm="1">
        <f t="array" ref="M200">IF(L200&lt;&gt;"",_xlfn.TEXTSPLIT(L200, "$"),"")</f>
        <v/>
      </c>
      <c r="N200" s="76"/>
      <c r="O200" s="76" t="str" cm="1">
        <f t="array" ref="O200">IF(L200&lt;&gt;"",_xlfn.CHOOSECOLS(_xlfn.TEXTSPLIT(N200,"--"),1),"")</f>
        <v/>
      </c>
      <c r="P200" s="76" t="str" cm="1">
        <f t="array" ref="P200">IF(L200&lt;&gt;"",IFERROR(_xlfn.CHOOSECOLS(_xlfn.TEXTSPLIT(N200,"--"),2),""),"")</f>
        <v/>
      </c>
      <c r="Q200" s="76" t="str">
        <f t="shared" si="22"/>
        <v/>
      </c>
    </row>
    <row r="201" spans="1:17" ht="15.95" thickBot="1">
      <c r="A201" s="75" t="str">
        <v>AOM_003917</v>
      </c>
      <c r="B201" s="75" t="str">
        <v>Cassava Vinasse</v>
      </c>
      <c r="C201" s="75" t="str">
        <v>Cassava Vinasse Meal; Cassava Wastewater</v>
      </c>
      <c r="D201" s="75" t="str">
        <v>Manihot esculenta</v>
      </c>
      <c r="E201" s="75" t="str">
        <f t="shared" si="18"/>
        <v>Cassava Vinasse Meal; Cassava Wastewater;Manihot esculenta</v>
      </c>
      <c r="F201" s="75" t="str">
        <v>Management--Livestock Management--Feed Characteristic--Feed Composition--Feed Ingredient--Crop Byproduct--Roots and Tuber ByProducts--Cassava--Cassava Vinasse--</v>
      </c>
      <c r="G201" s="74" t="str" cm="1">
        <f t="array" ref="G201">IFERROR(SUBSTITUTE(_xlfn.CHOOSECOLS(_xlfn.TEXTSPLIT(_xlfn.TEXTJOIN("|",,F201),"Feed Ingredient--","|",TRUE),2),"----",""),"")</f>
        <v>Crop Byproduct--Roots and Tuber ByProducts--Cassava--Cassava Vinasse--</v>
      </c>
      <c r="H201" s="74" t="str">
        <f t="shared" si="19"/>
        <v>Crop Byproduct--Roots and Tuber ByProducts--Cassava--Cassava Vinasse</v>
      </c>
      <c r="I201" s="74">
        <f t="shared" si="20"/>
        <v>3</v>
      </c>
      <c r="J201" s="74" t="str">
        <f t="shared" si="21"/>
        <v>Crop Byproduct--Roots and Tuber ByProducts--Cassava</v>
      </c>
      <c r="K201" s="74" t="str" cm="1">
        <f t="array" ref="K201">IF(G201&lt;&gt;"",_xlfn.TEXTJOIN(";",TRUE,
CONCATENATE(A201,"$",H201),
IF(E201="","",IF(I201&lt;&gt;0,CONCATENATE(A201,"$",J201,"--",_xlfn.TEXTSPLIT(E201,";",TRUE,FALSE)),CONCATENATE(A201,"$",_xlfn.TEXTSPLIT(E201,";",TRUE,FALSE))))),"")</f>
        <v>AOM_003917$Crop Byproduct--Roots and Tuber ByProducts--Cassava--Cassava Vinasse;AOM_003917$Crop Byproduct--Roots and Tuber ByProducts--Cassava--Cassava Vinasse Meal;AOM_003917$Crop Byproduct--Roots and Tuber ByProducts--Cassava-- Cassava Wastewater;AOM_003917$Crop Byproduct--Roots and Tuber ByProducts--Cassava--Manihot esculenta</v>
      </c>
      <c r="L201" s="75"/>
      <c r="M201" s="75" t="str" cm="1">
        <f t="array" ref="M201">IF(L201&lt;&gt;"",_xlfn.TEXTSPLIT(L201, "$"),"")</f>
        <v/>
      </c>
      <c r="N201" s="75"/>
      <c r="O201" s="75" t="str" cm="1">
        <f t="array" ref="O201">IF(L201&lt;&gt;"",_xlfn.CHOOSECOLS(_xlfn.TEXTSPLIT(N201,"--"),1),"")</f>
        <v/>
      </c>
      <c r="P201" s="75" t="str" cm="1">
        <f t="array" ref="P201">IF(L201&lt;&gt;"",IFERROR(_xlfn.CHOOSECOLS(_xlfn.TEXTSPLIT(N201,"--"),2),""),"")</f>
        <v/>
      </c>
      <c r="Q201" s="75" t="str">
        <f t="shared" si="22"/>
        <v/>
      </c>
    </row>
    <row r="202" spans="1:17" ht="15.95" thickBot="1">
      <c r="A202" s="76" t="str">
        <v>AOM_006402</v>
      </c>
      <c r="B202" s="76" t="str">
        <v>Cassava Waste Dried Fermented</v>
      </c>
      <c r="C202" s="76" t="str">
        <v/>
      </c>
      <c r="D202" s="76" t="str">
        <v>Manihot esculenta Waste</v>
      </c>
      <c r="E202" s="76" t="str">
        <f t="shared" si="18"/>
        <v>Manihot esculenta Waste</v>
      </c>
      <c r="F202" s="76" t="str">
        <v>Management--Livestock Management--Feed Characteristic--Feed Composition--Feed Ingredient--Crop Byproduct--Roots and Tuber ByProducts--Cassava--Cassava Waste--Cassava Waste Dried Fermented</v>
      </c>
      <c r="G202" s="74" t="str" cm="1">
        <f t="array" ref="G202">IFERROR(SUBSTITUTE(_xlfn.CHOOSECOLS(_xlfn.TEXTSPLIT(_xlfn.TEXTJOIN("|",,F202),"Feed Ingredient--","|",TRUE),2),"----",""),"")</f>
        <v>Crop Byproduct--Roots and Tuber ByProducts--Cassava--Cassava Waste--Cassava Waste Dried Fermented</v>
      </c>
      <c r="H202" s="74" t="str">
        <f t="shared" si="19"/>
        <v>Crop Byproduct--Roots and Tuber ByProducts--Cassava--Cassava Waste--Cassava Waste Dried Fermented</v>
      </c>
      <c r="I202" s="74">
        <f t="shared" si="20"/>
        <v>4</v>
      </c>
      <c r="J202" s="74" t="str">
        <f t="shared" si="21"/>
        <v>Crop Byproduct--Roots and Tuber ByProducts--Cassava--Cassava Waste</v>
      </c>
      <c r="K202" s="74" t="str" cm="1">
        <f t="array" ref="K202">IF(G202&lt;&gt;"",_xlfn.TEXTJOIN(";",TRUE,
CONCATENATE(A202,"$",H202),
IF(E202="","",IF(I202&lt;&gt;0,CONCATENATE(A202,"$",J202,"--",_xlfn.TEXTSPLIT(E202,";",TRUE,FALSE)),CONCATENATE(A202,"$",_xlfn.TEXTSPLIT(E202,";",TRUE,FALSE))))),"")</f>
        <v>AOM_006402$Crop Byproduct--Roots and Tuber ByProducts--Cassava--Cassava Waste--Cassava Waste Dried Fermented;AOM_006402$Crop Byproduct--Roots and Tuber ByProducts--Cassava--Cassava Waste--Manihot esculenta Waste</v>
      </c>
      <c r="L202" s="76"/>
      <c r="M202" s="76" t="str" cm="1">
        <f t="array" ref="M202">IF(L202&lt;&gt;"",_xlfn.TEXTSPLIT(L202, "$"),"")</f>
        <v/>
      </c>
      <c r="N202" s="76"/>
      <c r="O202" s="76" t="str" cm="1">
        <f t="array" ref="O202">IF(L202&lt;&gt;"",_xlfn.CHOOSECOLS(_xlfn.TEXTSPLIT(N202,"--"),1),"")</f>
        <v/>
      </c>
      <c r="P202" s="76" t="str" cm="1">
        <f t="array" ref="P202">IF(L202&lt;&gt;"",IFERROR(_xlfn.CHOOSECOLS(_xlfn.TEXTSPLIT(N202,"--"),2),""),"")</f>
        <v/>
      </c>
      <c r="Q202" s="76" t="str">
        <f t="shared" si="22"/>
        <v/>
      </c>
    </row>
    <row r="203" spans="1:17" ht="15.95" thickBot="1">
      <c r="A203" s="75" t="str">
        <v>AOM_001251</v>
      </c>
      <c r="B203" s="75" t="str">
        <v>Cassava Waste</v>
      </c>
      <c r="C203" s="75" t="str">
        <v/>
      </c>
      <c r="D203" s="75" t="str">
        <v>Manihot esculenta Waste</v>
      </c>
      <c r="E203" s="75" t="str">
        <f t="shared" si="18"/>
        <v>Manihot esculenta Waste</v>
      </c>
      <c r="F203" s="75" t="str">
        <v>Management--Livestock Management--Feed Characteristic--Feed Composition--Feed Ingredient--Crop Byproduct--Roots and Tuber ByProducts--Cassava--Cassava Waste--</v>
      </c>
      <c r="G203" s="74" t="str" cm="1">
        <f t="array" ref="G203">IFERROR(SUBSTITUTE(_xlfn.CHOOSECOLS(_xlfn.TEXTSPLIT(_xlfn.TEXTJOIN("|",,F203),"Feed Ingredient--","|",TRUE),2),"----",""),"")</f>
        <v>Crop Byproduct--Roots and Tuber ByProducts--Cassava--Cassava Waste--</v>
      </c>
      <c r="H203" s="74" t="str">
        <f t="shared" si="19"/>
        <v>Crop Byproduct--Roots and Tuber ByProducts--Cassava--Cassava Waste</v>
      </c>
      <c r="I203" s="74">
        <f t="shared" si="20"/>
        <v>3</v>
      </c>
      <c r="J203" s="74" t="str">
        <f t="shared" si="21"/>
        <v>Crop Byproduct--Roots and Tuber ByProducts--Cassava</v>
      </c>
      <c r="K203" s="74" t="str" cm="1">
        <f t="array" ref="K203">IF(G203&lt;&gt;"",_xlfn.TEXTJOIN(";",TRUE,
CONCATENATE(A203,"$",H203),
IF(E203="","",IF(I203&lt;&gt;0,CONCATENATE(A203,"$",J203,"--",_xlfn.TEXTSPLIT(E203,";",TRUE,FALSE)),CONCATENATE(A203,"$",_xlfn.TEXTSPLIT(E203,";",TRUE,FALSE))))),"")</f>
        <v>AOM_001251$Crop Byproduct--Roots and Tuber ByProducts--Cassava--Cassava Waste;AOM_001251$Crop Byproduct--Roots and Tuber ByProducts--Cassava--Manihot esculenta Waste</v>
      </c>
      <c r="L203" s="75"/>
      <c r="M203" s="75" t="str" cm="1">
        <f t="array" ref="M203">IF(L203&lt;&gt;"",_xlfn.TEXTSPLIT(L203, "$"),"")</f>
        <v/>
      </c>
      <c r="N203" s="75"/>
      <c r="O203" s="75" t="str" cm="1">
        <f t="array" ref="O203">IF(L203&lt;&gt;"",_xlfn.CHOOSECOLS(_xlfn.TEXTSPLIT(N203,"--"),1),"")</f>
        <v/>
      </c>
      <c r="P203" s="75" t="str" cm="1">
        <f t="array" ref="P203">IF(L203&lt;&gt;"",IFERROR(_xlfn.CHOOSECOLS(_xlfn.TEXTSPLIT(N203,"--"),2),""),"")</f>
        <v/>
      </c>
      <c r="Q203" s="75" t="str">
        <f t="shared" si="22"/>
        <v/>
      </c>
    </row>
    <row r="204" spans="1:17" ht="15.95" thickBot="1">
      <c r="A204" s="76" t="str">
        <v>AOM_001281</v>
      </c>
      <c r="B204" s="76" t="str">
        <v>Potato Hash</v>
      </c>
      <c r="C204" s="76" t="str">
        <v/>
      </c>
      <c r="D204" s="76" t="str">
        <v/>
      </c>
      <c r="E204" s="76" t="str">
        <f t="shared" si="18"/>
        <v/>
      </c>
      <c r="F204" s="76" t="str">
        <v>Management--Livestock Management--Feed Characteristic--Feed Composition--Feed Ingredient--Crop Byproduct--Roots and Tuber ByProducts--Potato--Potato Hash--</v>
      </c>
      <c r="G204" s="74" t="str" cm="1">
        <f t="array" ref="G204">IFERROR(SUBSTITUTE(_xlfn.CHOOSECOLS(_xlfn.TEXTSPLIT(_xlfn.TEXTJOIN("|",,F204),"Feed Ingredient--","|",TRUE),2),"----",""),"")</f>
        <v>Crop Byproduct--Roots and Tuber ByProducts--Potato--Potato Hash--</v>
      </c>
      <c r="H204" s="74" t="str">
        <f t="shared" si="19"/>
        <v>Crop Byproduct--Roots and Tuber ByProducts--Potato--Potato Hash</v>
      </c>
      <c r="I204" s="74">
        <f t="shared" si="20"/>
        <v>3</v>
      </c>
      <c r="J204" s="74" t="str">
        <f t="shared" si="21"/>
        <v>Crop Byproduct--Roots and Tuber ByProducts--Potato</v>
      </c>
      <c r="K204" s="74" t="str" cm="1">
        <f t="array" ref="K204">IF(G204&lt;&gt;"",_xlfn.TEXTJOIN(";",TRUE,
CONCATENATE(A204,"$",H204),
IF(E204="","",IF(I204&lt;&gt;0,CONCATENATE(A204,"$",J204,"--",_xlfn.TEXTSPLIT(E204,";",TRUE,FALSE)),CONCATENATE(A204,"$",_xlfn.TEXTSPLIT(E204,";",TRUE,FALSE))))),"")</f>
        <v>AOM_001281$Crop Byproduct--Roots and Tuber ByProducts--Potato--Potato Hash</v>
      </c>
      <c r="L204" s="76"/>
      <c r="M204" s="76" t="str" cm="1">
        <f t="array" ref="M204">IF(L204&lt;&gt;"",_xlfn.TEXTSPLIT(L204, "$"),"")</f>
        <v/>
      </c>
      <c r="N204" s="76"/>
      <c r="O204" s="76" t="str" cm="1">
        <f t="array" ref="O204">IF(L204&lt;&gt;"",_xlfn.CHOOSECOLS(_xlfn.TEXTSPLIT(N204,"--"),1),"")</f>
        <v/>
      </c>
      <c r="P204" s="76" t="str" cm="1">
        <f t="array" ref="P204">IF(L204&lt;&gt;"",IFERROR(_xlfn.CHOOSECOLS(_xlfn.TEXTSPLIT(N204,"--"),2),""),"")</f>
        <v/>
      </c>
      <c r="Q204" s="76" t="str">
        <f t="shared" si="22"/>
        <v/>
      </c>
    </row>
    <row r="205" spans="1:17" ht="15.95" thickBot="1">
      <c r="A205" s="75" t="str">
        <v>AOM_001777</v>
      </c>
      <c r="B205" s="75" t="str">
        <v>Potato Processing Waste</v>
      </c>
      <c r="C205" s="75" t="str">
        <v/>
      </c>
      <c r="D205" s="75" t="str">
        <v>Solanum tuberosum Processing Waste</v>
      </c>
      <c r="E205" s="75" t="str">
        <f t="shared" si="18"/>
        <v>Solanum tuberosum Processing Waste</v>
      </c>
      <c r="F205" s="75" t="str">
        <v>Management--Livestock Management--Feed Characteristic--Feed Composition--Feed Ingredient--Crop Byproduct--Roots and Tuber ByProducts--Potato--Potato Processing Waste--</v>
      </c>
      <c r="G205" s="74" t="str" cm="1">
        <f t="array" ref="G205">IFERROR(SUBSTITUTE(_xlfn.CHOOSECOLS(_xlfn.TEXTSPLIT(_xlfn.TEXTJOIN("|",,F205),"Feed Ingredient--","|",TRUE),2),"----",""),"")</f>
        <v>Crop Byproduct--Roots and Tuber ByProducts--Potato--Potato Processing Waste--</v>
      </c>
      <c r="H205" s="74" t="str">
        <f t="shared" si="19"/>
        <v>Crop Byproduct--Roots and Tuber ByProducts--Potato--Potato Processing Waste</v>
      </c>
      <c r="I205" s="74">
        <f t="shared" si="20"/>
        <v>3</v>
      </c>
      <c r="J205" s="74" t="str">
        <f t="shared" si="21"/>
        <v>Crop Byproduct--Roots and Tuber ByProducts--Potato</v>
      </c>
      <c r="K205" s="74" t="str" cm="1">
        <f t="array" ref="K205">IF(G205&lt;&gt;"",_xlfn.TEXTJOIN(";",TRUE,
CONCATENATE(A205,"$",H205),
IF(E205="","",IF(I205&lt;&gt;0,CONCATENATE(A205,"$",J205,"--",_xlfn.TEXTSPLIT(E205,";",TRUE,FALSE)),CONCATENATE(A205,"$",_xlfn.TEXTSPLIT(E205,";",TRUE,FALSE))))),"")</f>
        <v>AOM_001777$Crop Byproduct--Roots and Tuber ByProducts--Potato--Potato Processing Waste;AOM_001777$Crop Byproduct--Roots and Tuber ByProducts--Potato--Solanum tuberosum Processing Waste</v>
      </c>
      <c r="L205" s="75"/>
      <c r="M205" s="75" t="str" cm="1">
        <f t="array" ref="M205">IF(L205&lt;&gt;"",_xlfn.TEXTSPLIT(L205, "$"),"")</f>
        <v/>
      </c>
      <c r="N205" s="75"/>
      <c r="O205" s="75" t="str" cm="1">
        <f t="array" ref="O205">IF(L205&lt;&gt;"",_xlfn.CHOOSECOLS(_xlfn.TEXTSPLIT(N205,"--"),1),"")</f>
        <v/>
      </c>
      <c r="P205" s="75" t="str" cm="1">
        <f t="array" ref="P205">IF(L205&lt;&gt;"",IFERROR(_xlfn.CHOOSECOLS(_xlfn.TEXTSPLIT(N205,"--"),2),""),"")</f>
        <v/>
      </c>
      <c r="Q205" s="75" t="str">
        <f t="shared" si="22"/>
        <v/>
      </c>
    </row>
    <row r="206" spans="1:17" ht="15.95" thickBot="1">
      <c r="A206" s="76" t="str">
        <v>AOM_002101</v>
      </c>
      <c r="B206" s="76" t="str">
        <v>Sweet Potato Peels</v>
      </c>
      <c r="C206" s="76" t="str">
        <v/>
      </c>
      <c r="D206" s="76" t="str">
        <v>Ocimum basilicum Peels</v>
      </c>
      <c r="E206" s="76" t="str">
        <f t="shared" si="18"/>
        <v>Ocimum basilicum Peels</v>
      </c>
      <c r="F206" s="76" t="str">
        <v>Management--Livestock Management--Feed Characteristic--Feed Composition--Feed Ingredient--Crop Byproduct--Roots and Tuber ByProducts--Sweet Potato--Sweet Potato Peels--</v>
      </c>
      <c r="G206" s="74" t="str" cm="1">
        <f t="array" ref="G206">IFERROR(SUBSTITUTE(_xlfn.CHOOSECOLS(_xlfn.TEXTSPLIT(_xlfn.TEXTJOIN("|",,F206),"Feed Ingredient--","|",TRUE),2),"----",""),"")</f>
        <v>Crop Byproduct--Roots and Tuber ByProducts--Sweet Potato--Sweet Potato Peels--</v>
      </c>
      <c r="H206" s="74" t="str">
        <f t="shared" si="19"/>
        <v>Crop Byproduct--Roots and Tuber ByProducts--Sweet Potato--Sweet Potato Peels</v>
      </c>
      <c r="I206" s="74">
        <f t="shared" si="20"/>
        <v>3</v>
      </c>
      <c r="J206" s="74" t="str">
        <f t="shared" si="21"/>
        <v>Crop Byproduct--Roots and Tuber ByProducts--Sweet Potato</v>
      </c>
      <c r="K206" s="74" t="str" cm="1">
        <f t="array" ref="K206">IF(G206&lt;&gt;"",_xlfn.TEXTJOIN(";",TRUE,
CONCATENATE(A206,"$",H206),
IF(E206="","",IF(I206&lt;&gt;0,CONCATENATE(A206,"$",J206,"--",_xlfn.TEXTSPLIT(E206,";",TRUE,FALSE)),CONCATENATE(A206,"$",_xlfn.TEXTSPLIT(E206,";",TRUE,FALSE))))),"")</f>
        <v>AOM_002101$Crop Byproduct--Roots and Tuber ByProducts--Sweet Potato--Sweet Potato Peels;AOM_002101$Crop Byproduct--Roots and Tuber ByProducts--Sweet Potato--Ocimum basilicum Peels</v>
      </c>
      <c r="L206" s="76"/>
      <c r="M206" s="76" t="str" cm="1">
        <f t="array" ref="M206">IF(L206&lt;&gt;"",_xlfn.TEXTSPLIT(L206, "$"),"")</f>
        <v/>
      </c>
      <c r="N206" s="76"/>
      <c r="O206" s="76" t="str" cm="1">
        <f t="array" ref="O206">IF(L206&lt;&gt;"",_xlfn.CHOOSECOLS(_xlfn.TEXTSPLIT(N206,"--"),1),"")</f>
        <v/>
      </c>
      <c r="P206" s="76" t="str" cm="1">
        <f t="array" ref="P206">IF(L206&lt;&gt;"",IFERROR(_xlfn.CHOOSECOLS(_xlfn.TEXTSPLIT(N206,"--"),2),""),"")</f>
        <v/>
      </c>
      <c r="Q206" s="76" t="str">
        <f t="shared" si="22"/>
        <v/>
      </c>
    </row>
    <row r="207" spans="1:17" ht="15.95" thickBot="1">
      <c r="A207" s="75" t="str">
        <v>AOM_001267</v>
      </c>
      <c r="B207" s="75" t="str">
        <v>Sweet Potato Vine</v>
      </c>
      <c r="C207" s="75" t="str">
        <v/>
      </c>
      <c r="D207" s="75" t="str">
        <v>Ipomoea batatas Vine</v>
      </c>
      <c r="E207" s="75" t="str">
        <f t="shared" si="18"/>
        <v>Ipomoea batatas Vine</v>
      </c>
      <c r="F207" s="75" t="str">
        <v>Management--Livestock Management--Feed Characteristic--Feed Composition--Feed Ingredient--Crop Byproduct--Roots and Tuber ByProducts--Sweet Potato--Sweet Potato Vine--</v>
      </c>
      <c r="G207" s="74" t="str" cm="1">
        <f t="array" ref="G207">IFERROR(SUBSTITUTE(_xlfn.CHOOSECOLS(_xlfn.TEXTSPLIT(_xlfn.TEXTJOIN("|",,F207),"Feed Ingredient--","|",TRUE),2),"----",""),"")</f>
        <v>Crop Byproduct--Roots and Tuber ByProducts--Sweet Potato--Sweet Potato Vine--</v>
      </c>
      <c r="H207" s="74" t="str">
        <f t="shared" si="19"/>
        <v>Crop Byproduct--Roots and Tuber ByProducts--Sweet Potato--Sweet Potato Vine</v>
      </c>
      <c r="I207" s="74">
        <f t="shared" si="20"/>
        <v>3</v>
      </c>
      <c r="J207" s="74" t="str">
        <f t="shared" si="21"/>
        <v>Crop Byproduct--Roots and Tuber ByProducts--Sweet Potato</v>
      </c>
      <c r="K207" s="74" t="str" cm="1">
        <f t="array" ref="K207">IF(G207&lt;&gt;"",_xlfn.TEXTJOIN(";",TRUE,
CONCATENATE(A207,"$",H207),
IF(E207="","",IF(I207&lt;&gt;0,CONCATENATE(A207,"$",J207,"--",_xlfn.TEXTSPLIT(E207,";",TRUE,FALSE)),CONCATENATE(A207,"$",_xlfn.TEXTSPLIT(E207,";",TRUE,FALSE))))),"")</f>
        <v>AOM_001267$Crop Byproduct--Roots and Tuber ByProducts--Sweet Potato--Sweet Potato Vine;AOM_001267$Crop Byproduct--Roots and Tuber ByProducts--Sweet Potato--Ipomoea batatas Vine</v>
      </c>
      <c r="L207" s="75"/>
      <c r="M207" s="75" t="str" cm="1">
        <f t="array" ref="M207">IF(L207&lt;&gt;"",_xlfn.TEXTSPLIT(L207, "$"),"")</f>
        <v/>
      </c>
      <c r="N207" s="75"/>
      <c r="O207" s="75" t="str" cm="1">
        <f t="array" ref="O207">IF(L207&lt;&gt;"",_xlfn.CHOOSECOLS(_xlfn.TEXTSPLIT(N207,"--"),1),"")</f>
        <v/>
      </c>
      <c r="P207" s="75" t="str" cm="1">
        <f t="array" ref="P207">IF(L207&lt;&gt;"",IFERROR(_xlfn.CHOOSECOLS(_xlfn.TEXTSPLIT(N207,"--"),2),""),"")</f>
        <v/>
      </c>
      <c r="Q207" s="75" t="str">
        <f t="shared" si="22"/>
        <v/>
      </c>
    </row>
    <row r="208" spans="1:17" ht="15.95" thickBot="1">
      <c r="A208" s="76" t="str">
        <v>AOM_001266</v>
      </c>
      <c r="B208" s="76" t="str">
        <v>Taro Leaves</v>
      </c>
      <c r="C208" s="76" t="str">
        <v/>
      </c>
      <c r="D208" s="76" t="str">
        <v>Tamarindus indica Leaves</v>
      </c>
      <c r="E208" s="76" t="str">
        <f t="shared" si="18"/>
        <v>Tamarindus indica Leaves</v>
      </c>
      <c r="F208" s="76" t="str">
        <v>Management--Livestock Management--Feed Characteristic--Feed Composition--Feed Ingredient--Crop Byproduct--Roots and Tuber ByProducts--Taro--Taro Leaves--</v>
      </c>
      <c r="G208" s="74" t="str" cm="1">
        <f t="array" ref="G208">IFERROR(SUBSTITUTE(_xlfn.CHOOSECOLS(_xlfn.TEXTSPLIT(_xlfn.TEXTJOIN("|",,F208),"Feed Ingredient--","|",TRUE),2),"----",""),"")</f>
        <v>Crop Byproduct--Roots and Tuber ByProducts--Taro--Taro Leaves--</v>
      </c>
      <c r="H208" s="74" t="str">
        <f t="shared" si="19"/>
        <v>Crop Byproduct--Roots and Tuber ByProducts--Taro--Taro Leaves</v>
      </c>
      <c r="I208" s="74">
        <f t="shared" si="20"/>
        <v>3</v>
      </c>
      <c r="J208" s="74" t="str">
        <f t="shared" si="21"/>
        <v>Crop Byproduct--Roots and Tuber ByProducts--Taro</v>
      </c>
      <c r="K208" s="74" t="str" cm="1">
        <f t="array" ref="K208">IF(G208&lt;&gt;"",_xlfn.TEXTJOIN(";",TRUE,
CONCATENATE(A208,"$",H208),
IF(E208="","",IF(I208&lt;&gt;0,CONCATENATE(A208,"$",J208,"--",_xlfn.TEXTSPLIT(E208,";",TRUE,FALSE)),CONCATENATE(A208,"$",_xlfn.TEXTSPLIT(E208,";",TRUE,FALSE))))),"")</f>
        <v>AOM_001266$Crop Byproduct--Roots and Tuber ByProducts--Taro--Taro Leaves;AOM_001266$Crop Byproduct--Roots and Tuber ByProducts--Taro--Tamarindus indica Leaves</v>
      </c>
      <c r="L208" s="76"/>
      <c r="M208" s="76" t="str" cm="1">
        <f t="array" ref="M208">IF(L208&lt;&gt;"",_xlfn.TEXTSPLIT(L208, "$"),"")</f>
        <v/>
      </c>
      <c r="N208" s="76"/>
      <c r="O208" s="76" t="str" cm="1">
        <f t="array" ref="O208">IF(L208&lt;&gt;"",_xlfn.CHOOSECOLS(_xlfn.TEXTSPLIT(N208,"--"),1),"")</f>
        <v/>
      </c>
      <c r="P208" s="76" t="str" cm="1">
        <f t="array" ref="P208">IF(L208&lt;&gt;"",IFERROR(_xlfn.CHOOSECOLS(_xlfn.TEXTSPLIT(N208,"--"),2),""),"")</f>
        <v/>
      </c>
      <c r="Q208" s="76" t="str">
        <f t="shared" si="22"/>
        <v/>
      </c>
    </row>
    <row r="209" spans="1:17" ht="15.95" thickBot="1">
      <c r="A209" s="75" t="str">
        <v>AOM_003266</v>
      </c>
      <c r="B209" s="75" t="str">
        <v>Taro Root</v>
      </c>
      <c r="C209" s="75" t="str">
        <v/>
      </c>
      <c r="D209" s="75" t="str">
        <v>Colocasia esculenta Root</v>
      </c>
      <c r="E209" s="75" t="str">
        <f t="shared" si="18"/>
        <v>Colocasia esculenta Root</v>
      </c>
      <c r="F209" s="75" t="str">
        <v>Management--Livestock Management--Feed Characteristic--Feed Composition--Feed Ingredient--Crop Byproduct--Roots and Tuber ByProducts--Taro--Taro Root--</v>
      </c>
      <c r="G209" s="74" t="str" cm="1">
        <f t="array" ref="G209">IFERROR(SUBSTITUTE(_xlfn.CHOOSECOLS(_xlfn.TEXTSPLIT(_xlfn.TEXTJOIN("|",,F209),"Feed Ingredient--","|",TRUE),2),"----",""),"")</f>
        <v>Crop Byproduct--Roots and Tuber ByProducts--Taro--Taro Root--</v>
      </c>
      <c r="H209" s="74" t="str">
        <f t="shared" si="19"/>
        <v>Crop Byproduct--Roots and Tuber ByProducts--Taro--Taro Root</v>
      </c>
      <c r="I209" s="74">
        <f t="shared" si="20"/>
        <v>3</v>
      </c>
      <c r="J209" s="74" t="str">
        <f t="shared" si="21"/>
        <v>Crop Byproduct--Roots and Tuber ByProducts--Taro</v>
      </c>
      <c r="K209" s="74" t="str" cm="1">
        <f t="array" ref="K209">IF(G209&lt;&gt;"",_xlfn.TEXTJOIN(";",TRUE,
CONCATENATE(A209,"$",H209),
IF(E209="","",IF(I209&lt;&gt;0,CONCATENATE(A209,"$",J209,"--",_xlfn.TEXTSPLIT(E209,";",TRUE,FALSE)),CONCATENATE(A209,"$",_xlfn.TEXTSPLIT(E209,";",TRUE,FALSE))))),"")</f>
        <v>AOM_003266$Crop Byproduct--Roots and Tuber ByProducts--Taro--Taro Root;AOM_003266$Crop Byproduct--Roots and Tuber ByProducts--Taro--Colocasia esculenta Root</v>
      </c>
      <c r="L209" s="75"/>
      <c r="M209" s="75" t="str" cm="1">
        <f t="array" ref="M209">IF(L209&lt;&gt;"",_xlfn.TEXTSPLIT(L209, "$"),"")</f>
        <v/>
      </c>
      <c r="N209" s="75"/>
      <c r="O209" s="75" t="str" cm="1">
        <f t="array" ref="O209">IF(L209&lt;&gt;"",_xlfn.CHOOSECOLS(_xlfn.TEXTSPLIT(N209,"--"),1),"")</f>
        <v/>
      </c>
      <c r="P209" s="75" t="str" cm="1">
        <f t="array" ref="P209">IF(L209&lt;&gt;"",IFERROR(_xlfn.CHOOSECOLS(_xlfn.TEXTSPLIT(N209,"--"),2),""),"")</f>
        <v/>
      </c>
      <c r="Q209" s="75" t="str">
        <f t="shared" si="22"/>
        <v/>
      </c>
    </row>
    <row r="210" spans="1:17" ht="15.95" thickBot="1">
      <c r="A210" s="76" t="str">
        <v>AOM_000640</v>
      </c>
      <c r="B210" s="76" t="str">
        <v>Yam Peels</v>
      </c>
      <c r="C210" s="76" t="str">
        <v>Nanarepenta Peels;Epipetrum Peels;Borderea Peels;Tamus Peels</v>
      </c>
      <c r="D210" s="76" t="str">
        <v>Dioscorea Peels</v>
      </c>
      <c r="E210" s="76" t="str">
        <f t="shared" si="18"/>
        <v>Nanarepenta Peels;Epipetrum Peels;Borderea Peels;Tamus Peels;Dioscorea Peels</v>
      </c>
      <c r="F210" s="76" t="str">
        <v>Management--Livestock Management--Feed Characteristic--Feed Composition--Feed Ingredient--Crop Byproduct--Roots and Tuber ByProducts--Yam--Yam Peels--</v>
      </c>
      <c r="G210" s="74" t="str" cm="1">
        <f t="array" ref="G210">IFERROR(SUBSTITUTE(_xlfn.CHOOSECOLS(_xlfn.TEXTSPLIT(_xlfn.TEXTJOIN("|",,F210),"Feed Ingredient--","|",TRUE),2),"----",""),"")</f>
        <v>Crop Byproduct--Roots and Tuber ByProducts--Yam--Yam Peels--</v>
      </c>
      <c r="H210" s="74" t="str">
        <f t="shared" si="19"/>
        <v>Crop Byproduct--Roots and Tuber ByProducts--Yam--Yam Peels</v>
      </c>
      <c r="I210" s="74">
        <f t="shared" si="20"/>
        <v>3</v>
      </c>
      <c r="J210" s="74" t="str">
        <f t="shared" si="21"/>
        <v>Crop Byproduct--Roots and Tuber ByProducts--Yam</v>
      </c>
      <c r="K210" s="74" t="str" cm="1">
        <f t="array" ref="K210">IF(G210&lt;&gt;"",_xlfn.TEXTJOIN(";",TRUE,
CONCATENATE(A210,"$",H210),
IF(E210="","",IF(I210&lt;&gt;0,CONCATENATE(A210,"$",J210,"--",_xlfn.TEXTSPLIT(E210,";",TRUE,FALSE)),CONCATENATE(A210,"$",_xlfn.TEXTSPLIT(E210,";",TRUE,FALSE))))),"")</f>
        <v>AOM_000640$Crop Byproduct--Roots and Tuber ByProducts--Yam--Yam Peels;AOM_000640$Crop Byproduct--Roots and Tuber ByProducts--Yam--Nanarepenta Peels;AOM_000640$Crop Byproduct--Roots and Tuber ByProducts--Yam--Epipetrum Peels;AOM_000640$Crop Byproduct--Roots and Tuber ByProducts--Yam--Borderea Peels;AOM_000640$Crop Byproduct--Roots and Tuber ByProducts--Yam--Tamus Peels;AOM_000640$Crop Byproduct--Roots and Tuber ByProducts--Yam--Dioscorea Peels</v>
      </c>
      <c r="L210" s="76"/>
      <c r="M210" s="76" t="str" cm="1">
        <f t="array" ref="M210">IF(L210&lt;&gt;"",_xlfn.TEXTSPLIT(L210, "$"),"")</f>
        <v/>
      </c>
      <c r="N210" s="76"/>
      <c r="O210" s="76" t="str" cm="1">
        <f t="array" ref="O210">IF(L210&lt;&gt;"",_xlfn.CHOOSECOLS(_xlfn.TEXTSPLIT(N210,"--"),1),"")</f>
        <v/>
      </c>
      <c r="P210" s="76" t="str" cm="1">
        <f t="array" ref="P210">IF(L210&lt;&gt;"",IFERROR(_xlfn.CHOOSECOLS(_xlfn.TEXTSPLIT(N210,"--"),2),""),"")</f>
        <v/>
      </c>
      <c r="Q210" s="76" t="str">
        <f t="shared" si="22"/>
        <v/>
      </c>
    </row>
    <row r="211" spans="1:17" ht="15.95" thickBot="1">
      <c r="A211" s="75" t="str">
        <v>AOM_003482</v>
      </c>
      <c r="B211" s="75" t="str">
        <v>Sugar Beet</v>
      </c>
      <c r="C211" s="75" t="str">
        <v/>
      </c>
      <c r="D211" s="75" t="str">
        <v/>
      </c>
      <c r="E211" s="75" t="str">
        <f t="shared" si="18"/>
        <v/>
      </c>
      <c r="F211" s="75" t="str">
        <v>Management--Livestock Management--Feed Characteristic--Feed Composition--Feed Ingredient--Crop Byproduct--Sugar Processing ByProducts--Sugar Beet--Sugar Beet--</v>
      </c>
      <c r="G211" s="74" t="str" cm="1">
        <f t="array" ref="G211">IFERROR(SUBSTITUTE(_xlfn.CHOOSECOLS(_xlfn.TEXTSPLIT(_xlfn.TEXTJOIN("|",,F211),"Feed Ingredient--","|",TRUE),2),"----",""),"")</f>
        <v>Crop Byproduct--Sugar Processing ByProducts--Sugar Beet--Sugar Beet--</v>
      </c>
      <c r="H211" s="74" t="str">
        <f t="shared" si="19"/>
        <v>Crop Byproduct--Sugar Processing ByProducts--Sugar Beet--Sugar Beet</v>
      </c>
      <c r="I211" s="74">
        <f t="shared" si="20"/>
        <v>3</v>
      </c>
      <c r="J211" s="74" t="str">
        <f t="shared" si="21"/>
        <v>Crop Byproduct--Sugar Processing ByProducts--Sugar Beet</v>
      </c>
      <c r="K211" s="74" t="str" cm="1">
        <f t="array" ref="K211">IF(G211&lt;&gt;"",_xlfn.TEXTJOIN(";",TRUE,
CONCATENATE(A211,"$",H211),
IF(E211="","",IF(I211&lt;&gt;0,CONCATENATE(A211,"$",J211,"--",_xlfn.TEXTSPLIT(E211,";",TRUE,FALSE)),CONCATENATE(A211,"$",_xlfn.TEXTSPLIT(E211,";",TRUE,FALSE))))),"")</f>
        <v>AOM_003482$Crop Byproduct--Sugar Processing ByProducts--Sugar Beet--Sugar Beet</v>
      </c>
      <c r="L211" s="75"/>
      <c r="M211" s="75" t="str" cm="1">
        <f t="array" ref="M211">IF(L211&lt;&gt;"",_xlfn.TEXTSPLIT(L211, "$"),"")</f>
        <v/>
      </c>
      <c r="N211" s="75"/>
      <c r="O211" s="75" t="str" cm="1">
        <f t="array" ref="O211">IF(L211&lt;&gt;"",_xlfn.CHOOSECOLS(_xlfn.TEXTSPLIT(N211,"--"),1),"")</f>
        <v/>
      </c>
      <c r="P211" s="75" t="str" cm="1">
        <f t="array" ref="P211">IF(L211&lt;&gt;"",IFERROR(_xlfn.CHOOSECOLS(_xlfn.TEXTSPLIT(N211,"--"),2),""),"")</f>
        <v/>
      </c>
      <c r="Q211" s="75" t="str">
        <f t="shared" si="22"/>
        <v/>
      </c>
    </row>
    <row r="212" spans="1:17" ht="15.95" thickBot="1">
      <c r="A212" s="76" t="str">
        <v>AOM_003492</v>
      </c>
      <c r="B212" s="76" t="str">
        <v>Sugar Beet Leaves</v>
      </c>
      <c r="C212" s="76" t="str">
        <v/>
      </c>
      <c r="D212" s="76" t="str">
        <v>Beta vulgaris subsp. vulgaris Leaves</v>
      </c>
      <c r="E212" s="76" t="str">
        <f t="shared" si="18"/>
        <v>Beta vulgaris subsp. vulgaris Leaves</v>
      </c>
      <c r="F212" s="76" t="str">
        <v>Management--Livestock Management--Feed Characteristic--Feed Composition--Feed Ingredient--Crop Byproduct--Sugar Processing ByProducts--Sugar Beet--Sugar Beet Leaves--</v>
      </c>
      <c r="G212" s="74" t="str" cm="1">
        <f t="array" ref="G212">IFERROR(SUBSTITUTE(_xlfn.CHOOSECOLS(_xlfn.TEXTSPLIT(_xlfn.TEXTJOIN("|",,F212),"Feed Ingredient--","|",TRUE),2),"----",""),"")</f>
        <v>Crop Byproduct--Sugar Processing ByProducts--Sugar Beet--Sugar Beet Leaves--</v>
      </c>
      <c r="H212" s="74" t="str">
        <f t="shared" si="19"/>
        <v>Crop Byproduct--Sugar Processing ByProducts--Sugar Beet--Sugar Beet Leaves</v>
      </c>
      <c r="I212" s="74">
        <f t="shared" si="20"/>
        <v>3</v>
      </c>
      <c r="J212" s="74" t="str">
        <f t="shared" si="21"/>
        <v>Crop Byproduct--Sugar Processing ByProducts--Sugar Beet</v>
      </c>
      <c r="K212" s="74" t="str" cm="1">
        <f t="array" ref="K212">IF(G212&lt;&gt;"",_xlfn.TEXTJOIN(";",TRUE,
CONCATENATE(A212,"$",H212),
IF(E212="","",IF(I212&lt;&gt;0,CONCATENATE(A212,"$",J212,"--",_xlfn.TEXTSPLIT(E212,";",TRUE,FALSE)),CONCATENATE(A212,"$",_xlfn.TEXTSPLIT(E212,";",TRUE,FALSE))))),"")</f>
        <v>AOM_003492$Crop Byproduct--Sugar Processing ByProducts--Sugar Beet--Sugar Beet Leaves;AOM_003492$Crop Byproduct--Sugar Processing ByProducts--Sugar Beet--Beta vulgaris subsp. vulgaris Leaves</v>
      </c>
      <c r="L212" s="76"/>
      <c r="M212" s="76" t="str" cm="1">
        <f t="array" ref="M212">IF(L212&lt;&gt;"",_xlfn.TEXTSPLIT(L212, "$"),"")</f>
        <v/>
      </c>
      <c r="N212" s="76"/>
      <c r="O212" s="76" t="str" cm="1">
        <f t="array" ref="O212">IF(L212&lt;&gt;"",_xlfn.CHOOSECOLS(_xlfn.TEXTSPLIT(N212,"--"),1),"")</f>
        <v/>
      </c>
      <c r="P212" s="76" t="str" cm="1">
        <f t="array" ref="P212">IF(L212&lt;&gt;"",IFERROR(_xlfn.CHOOSECOLS(_xlfn.TEXTSPLIT(N212,"--"),2),""),"")</f>
        <v/>
      </c>
      <c r="Q212" s="76" t="str">
        <f t="shared" si="22"/>
        <v/>
      </c>
    </row>
    <row r="213" spans="1:17" ht="15.95" thickBot="1">
      <c r="A213" s="75" t="str">
        <v>AOM_001482</v>
      </c>
      <c r="B213" s="75" t="str">
        <v>Sugar Beet Molasses</v>
      </c>
      <c r="C213" s="75" t="str">
        <v/>
      </c>
      <c r="D213" s="75" t="str">
        <v>Beta vulgaris subsp. vulgaris Molasses</v>
      </c>
      <c r="E213" s="75" t="str">
        <f t="shared" si="18"/>
        <v>Beta vulgaris subsp. vulgaris Molasses</v>
      </c>
      <c r="F213" s="75" t="str">
        <v>Management--Livestock Management--Feed Characteristic--Feed Composition--Feed Ingredient--Crop Byproduct--Sugar Processing ByProducts--Sugar Beet--Sugar Beet Molasses--</v>
      </c>
      <c r="G213" s="74" t="str" cm="1">
        <f t="array" ref="G213">IFERROR(SUBSTITUTE(_xlfn.CHOOSECOLS(_xlfn.TEXTSPLIT(_xlfn.TEXTJOIN("|",,F213),"Feed Ingredient--","|",TRUE),2),"----",""),"")</f>
        <v>Crop Byproduct--Sugar Processing ByProducts--Sugar Beet--Sugar Beet Molasses--</v>
      </c>
      <c r="H213" s="74" t="str">
        <f t="shared" si="19"/>
        <v>Crop Byproduct--Sugar Processing ByProducts--Sugar Beet--Sugar Beet Molasses</v>
      </c>
      <c r="I213" s="74">
        <f t="shared" si="20"/>
        <v>3</v>
      </c>
      <c r="J213" s="74" t="str">
        <f t="shared" si="21"/>
        <v>Crop Byproduct--Sugar Processing ByProducts--Sugar Beet</v>
      </c>
      <c r="K213" s="74" t="str" cm="1">
        <f t="array" ref="K213">IF(G213&lt;&gt;"",_xlfn.TEXTJOIN(";",TRUE,
CONCATENATE(A213,"$",H213),
IF(E213="","",IF(I213&lt;&gt;0,CONCATENATE(A213,"$",J213,"--",_xlfn.TEXTSPLIT(E213,";",TRUE,FALSE)),CONCATENATE(A213,"$",_xlfn.TEXTSPLIT(E213,";",TRUE,FALSE))))),"")</f>
        <v>AOM_001482$Crop Byproduct--Sugar Processing ByProducts--Sugar Beet--Sugar Beet Molasses;AOM_001482$Crop Byproduct--Sugar Processing ByProducts--Sugar Beet--Beta vulgaris subsp. vulgaris Molasses</v>
      </c>
      <c r="L213" s="75"/>
      <c r="M213" s="75" t="str" cm="1">
        <f t="array" ref="M213">IF(L213&lt;&gt;"",_xlfn.TEXTSPLIT(L213, "$"),"")</f>
        <v/>
      </c>
      <c r="N213" s="75"/>
      <c r="O213" s="75" t="str" cm="1">
        <f t="array" ref="O213">IF(L213&lt;&gt;"",_xlfn.CHOOSECOLS(_xlfn.TEXTSPLIT(N213,"--"),1),"")</f>
        <v/>
      </c>
      <c r="P213" s="75" t="str" cm="1">
        <f t="array" ref="P213">IF(L213&lt;&gt;"",IFERROR(_xlfn.CHOOSECOLS(_xlfn.TEXTSPLIT(N213,"--"),2),""),"")</f>
        <v/>
      </c>
      <c r="Q213" s="75" t="str">
        <f t="shared" si="22"/>
        <v/>
      </c>
    </row>
    <row r="214" spans="1:17" ht="15.95" thickBot="1">
      <c r="A214" s="76" t="str">
        <v>AOM_001483</v>
      </c>
      <c r="B214" s="76" t="str">
        <v>Sugar Beet Pulp</v>
      </c>
      <c r="C214" s="76" t="str">
        <v/>
      </c>
      <c r="D214" s="76" t="str">
        <v>Beta vulgaris subsp. vulgaris Pulp</v>
      </c>
      <c r="E214" s="76" t="str">
        <f t="shared" si="18"/>
        <v>Beta vulgaris subsp. vulgaris Pulp</v>
      </c>
      <c r="F214" s="76" t="str">
        <v>Management--Livestock Management--Feed Characteristic--Feed Composition--Feed Ingredient--Crop Byproduct--Sugar Processing ByProducts--Sugar Beet--Sugar Beet Pulp--</v>
      </c>
      <c r="G214" s="74" t="str" cm="1">
        <f t="array" ref="G214">IFERROR(SUBSTITUTE(_xlfn.CHOOSECOLS(_xlfn.TEXTSPLIT(_xlfn.TEXTJOIN("|",,F214),"Feed Ingredient--","|",TRUE),2),"----",""),"")</f>
        <v>Crop Byproduct--Sugar Processing ByProducts--Sugar Beet--Sugar Beet Pulp--</v>
      </c>
      <c r="H214" s="74" t="str">
        <f t="shared" si="19"/>
        <v>Crop Byproduct--Sugar Processing ByProducts--Sugar Beet--Sugar Beet Pulp</v>
      </c>
      <c r="I214" s="74">
        <f t="shared" si="20"/>
        <v>3</v>
      </c>
      <c r="J214" s="74" t="str">
        <f t="shared" si="21"/>
        <v>Crop Byproduct--Sugar Processing ByProducts--Sugar Beet</v>
      </c>
      <c r="K214" s="74" t="str" cm="1">
        <f t="array" ref="K214">IF(G214&lt;&gt;"",_xlfn.TEXTJOIN(";",TRUE,
CONCATENATE(A214,"$",H214),
IF(E214="","",IF(I214&lt;&gt;0,CONCATENATE(A214,"$",J214,"--",_xlfn.TEXTSPLIT(E214,";",TRUE,FALSE)),CONCATENATE(A214,"$",_xlfn.TEXTSPLIT(E214,";",TRUE,FALSE))))),"")</f>
        <v>AOM_001483$Crop Byproduct--Sugar Processing ByProducts--Sugar Beet--Sugar Beet Pulp;AOM_001483$Crop Byproduct--Sugar Processing ByProducts--Sugar Beet--Beta vulgaris subsp. vulgaris Pulp</v>
      </c>
      <c r="L214" s="76"/>
      <c r="M214" s="76" t="str" cm="1">
        <f t="array" ref="M214">IF(L214&lt;&gt;"",_xlfn.TEXTSPLIT(L214, "$"),"")</f>
        <v/>
      </c>
      <c r="N214" s="76"/>
      <c r="O214" s="76" t="str" cm="1">
        <f t="array" ref="O214">IF(L214&lt;&gt;"",_xlfn.CHOOSECOLS(_xlfn.TEXTSPLIT(N214,"--"),1),"")</f>
        <v/>
      </c>
      <c r="P214" s="76" t="str" cm="1">
        <f t="array" ref="P214">IF(L214&lt;&gt;"",IFERROR(_xlfn.CHOOSECOLS(_xlfn.TEXTSPLIT(N214,"--"),2),""),"")</f>
        <v/>
      </c>
      <c r="Q214" s="76" t="str">
        <f t="shared" si="22"/>
        <v/>
      </c>
    </row>
    <row r="215" spans="1:17" ht="15.95" thickBot="1">
      <c r="A215" s="75" t="str">
        <v>AOM_002166</v>
      </c>
      <c r="B215" s="75" t="str">
        <v>Sugarcane Bagasse</v>
      </c>
      <c r="C215" s="75" t="str">
        <v/>
      </c>
      <c r="D215" s="75" t="str">
        <v>Beta vulgaris subsp. vulgaris Bagasse</v>
      </c>
      <c r="E215" s="75" t="str">
        <f t="shared" si="18"/>
        <v>Beta vulgaris subsp. vulgaris Bagasse</v>
      </c>
      <c r="F215" s="75" t="str">
        <v>Management--Livestock Management--Feed Characteristic--Feed Composition--Feed Ingredient--Crop Byproduct--Sugar Processing ByProducts--Sugarcane--Sugarcane Bagasse--</v>
      </c>
      <c r="G215" s="74" t="str" cm="1">
        <f t="array" ref="G215">IFERROR(SUBSTITUTE(_xlfn.CHOOSECOLS(_xlfn.TEXTSPLIT(_xlfn.TEXTJOIN("|",,F215),"Feed Ingredient--","|",TRUE),2),"----",""),"")</f>
        <v>Crop Byproduct--Sugar Processing ByProducts--Sugarcane--Sugarcane Bagasse--</v>
      </c>
      <c r="H215" s="74" t="str">
        <f t="shared" si="19"/>
        <v>Crop Byproduct--Sugar Processing ByProducts--Sugarcane--Sugarcane Bagasse</v>
      </c>
      <c r="I215" s="74">
        <f t="shared" si="20"/>
        <v>3</v>
      </c>
      <c r="J215" s="74" t="str">
        <f t="shared" si="21"/>
        <v>Crop Byproduct--Sugar Processing ByProducts--Sugarcane</v>
      </c>
      <c r="K215" s="74" t="str" cm="1">
        <f t="array" ref="K215">IF(G215&lt;&gt;"",_xlfn.TEXTJOIN(";",TRUE,
CONCATENATE(A215,"$",H215),
IF(E215="","",IF(I215&lt;&gt;0,CONCATENATE(A215,"$",J215,"--",_xlfn.TEXTSPLIT(E215,";",TRUE,FALSE)),CONCATENATE(A215,"$",_xlfn.TEXTSPLIT(E215,";",TRUE,FALSE))))),"")</f>
        <v>AOM_002166$Crop Byproduct--Sugar Processing ByProducts--Sugarcane--Sugarcane Bagasse;AOM_002166$Crop Byproduct--Sugar Processing ByProducts--Sugarcane--Beta vulgaris subsp. vulgaris Bagasse</v>
      </c>
      <c r="L215" s="75"/>
      <c r="M215" s="75" t="str" cm="1">
        <f t="array" ref="M215">IF(L215&lt;&gt;"",_xlfn.TEXTSPLIT(L215, "$"),"")</f>
        <v/>
      </c>
      <c r="N215" s="75"/>
      <c r="O215" s="75" t="str" cm="1">
        <f t="array" ref="O215">IF(L215&lt;&gt;"",_xlfn.CHOOSECOLS(_xlfn.TEXTSPLIT(N215,"--"),1),"")</f>
        <v/>
      </c>
      <c r="P215" s="75" t="str" cm="1">
        <f t="array" ref="P215">IF(L215&lt;&gt;"",IFERROR(_xlfn.CHOOSECOLS(_xlfn.TEXTSPLIT(N215,"--"),2),""),"")</f>
        <v/>
      </c>
      <c r="Q215" s="75" t="str">
        <f t="shared" si="22"/>
        <v/>
      </c>
    </row>
    <row r="216" spans="1:17" ht="15.95" thickBot="1">
      <c r="A216" s="76" t="str">
        <v>AOM_000642</v>
      </c>
      <c r="B216" s="76" t="str">
        <v>Sugarcane Molasses</v>
      </c>
      <c r="C216" s="76" t="str">
        <v>Noble Cane Molasses;Sugarcane Molasses Powder;Sugarcane Molasses Ground;Sugarcane Molasses Block;Sugarcane Molasses Meal;Noble Cane Molasses Meal</v>
      </c>
      <c r="D216" s="76" t="str">
        <v>Saccharum officinarum Molasses</v>
      </c>
      <c r="E216" s="76" t="str">
        <f t="shared" si="18"/>
        <v>Noble Cane Molasses;Sugarcane Molasses Powder;Sugarcane Molasses Ground;Sugarcane Molasses Block;Sugarcane Molasses Meal;Noble Cane Molasses Meal;Saccharum officinarum Molasses</v>
      </c>
      <c r="F216" s="76" t="str">
        <v>Management--Livestock Management--Feed Characteristic--Feed Composition--Feed Ingredient--Crop Byproduct--Sugar Processing ByProducts--Sugarcane--Sugarcane Molasses--</v>
      </c>
      <c r="G216" s="74" t="str" cm="1">
        <f t="array" ref="G216">IFERROR(SUBSTITUTE(_xlfn.CHOOSECOLS(_xlfn.TEXTSPLIT(_xlfn.TEXTJOIN("|",,F216),"Feed Ingredient--","|",TRUE),2),"----",""),"")</f>
        <v>Crop Byproduct--Sugar Processing ByProducts--Sugarcane--Sugarcane Molasses--</v>
      </c>
      <c r="H216" s="74" t="str">
        <f t="shared" si="19"/>
        <v>Crop Byproduct--Sugar Processing ByProducts--Sugarcane--Sugarcane Molasses</v>
      </c>
      <c r="I216" s="74">
        <f t="shared" si="20"/>
        <v>3</v>
      </c>
      <c r="J216" s="74" t="str">
        <f t="shared" si="21"/>
        <v>Crop Byproduct--Sugar Processing ByProducts--Sugarcane</v>
      </c>
      <c r="K216" s="74" t="str" cm="1">
        <f t="array" ref="K216">IF(G216&lt;&gt;"",_xlfn.TEXTJOIN(";",TRUE,
CONCATENATE(A216,"$",H216),
IF(E216="","",IF(I216&lt;&gt;0,CONCATENATE(A216,"$",J216,"--",_xlfn.TEXTSPLIT(E216,";",TRUE,FALSE)),CONCATENATE(A216,"$",_xlfn.TEXTSPLIT(E216,";",TRUE,FALSE))))),"")</f>
        <v>AOM_000642$Crop Byproduct--Sugar Processing ByProducts--Sugarcane--Sugarcane Molasses;AOM_000642$Crop Byproduct--Sugar Processing ByProducts--Sugarcane--Noble Cane Molasses;AOM_000642$Crop Byproduct--Sugar Processing ByProducts--Sugarcane--Sugarcane Molasses Powder;AOM_000642$Crop Byproduct--Sugar Processing ByProducts--Sugarcane--Sugarcane Molasses Ground;AOM_000642$Crop Byproduct--Sugar Processing ByProducts--Sugarcane--Sugarcane Molasses Block;AOM_000642$Crop Byproduct--Sugar Processing ByProducts--Sugarcane--Sugarcane Molasses Meal;AOM_000642$Crop Byproduct--Sugar Processing ByProducts--Sugarcane--Noble Cane Molasses Meal;AOM_000642$Crop Byproduct--Sugar Processing ByProducts--Sugarcane--Saccharum officinarum Molasses</v>
      </c>
      <c r="L216" s="76"/>
      <c r="M216" s="76" t="str" cm="1">
        <f t="array" ref="M216">IF(L216&lt;&gt;"",_xlfn.TEXTSPLIT(L216, "$"),"")</f>
        <v/>
      </c>
      <c r="N216" s="76"/>
      <c r="O216" s="76" t="str" cm="1">
        <f t="array" ref="O216">IF(L216&lt;&gt;"",_xlfn.CHOOSECOLS(_xlfn.TEXTSPLIT(N216,"--"),1),"")</f>
        <v/>
      </c>
      <c r="P216" s="76" t="str" cm="1">
        <f t="array" ref="P216">IF(L216&lt;&gt;"",IFERROR(_xlfn.CHOOSECOLS(_xlfn.TEXTSPLIT(N216,"--"),2),""),"")</f>
        <v/>
      </c>
      <c r="Q216" s="76" t="str">
        <f t="shared" si="22"/>
        <v/>
      </c>
    </row>
    <row r="217" spans="1:17" ht="15.95" thickBot="1">
      <c r="A217" s="75" t="str">
        <v>AOM_002344</v>
      </c>
      <c r="B217" s="75" t="str">
        <v>Sugarcane Peel</v>
      </c>
      <c r="C217" s="75" t="str">
        <v/>
      </c>
      <c r="D217" s="75" t="str">
        <v>Saccharum officinarum Peel</v>
      </c>
      <c r="E217" s="75" t="str">
        <f t="shared" si="18"/>
        <v>Saccharum officinarum Peel</v>
      </c>
      <c r="F217" s="75" t="str">
        <v>Management--Livestock Management--Feed Characteristic--Feed Composition--Feed Ingredient--Crop Byproduct--Sugar Processing ByProducts--Sugarcane--Sugarcane Peel--</v>
      </c>
      <c r="G217" s="74" t="str" cm="1">
        <f t="array" ref="G217">IFERROR(SUBSTITUTE(_xlfn.CHOOSECOLS(_xlfn.TEXTSPLIT(_xlfn.TEXTJOIN("|",,F217),"Feed Ingredient--","|",TRUE),2),"----",""),"")</f>
        <v>Crop Byproduct--Sugar Processing ByProducts--Sugarcane--Sugarcane Peel--</v>
      </c>
      <c r="H217" s="74" t="str">
        <f t="shared" si="19"/>
        <v>Crop Byproduct--Sugar Processing ByProducts--Sugarcane--Sugarcane Peel</v>
      </c>
      <c r="I217" s="74">
        <f t="shared" si="20"/>
        <v>3</v>
      </c>
      <c r="J217" s="74" t="str">
        <f t="shared" si="21"/>
        <v>Crop Byproduct--Sugar Processing ByProducts--Sugarcane</v>
      </c>
      <c r="K217" s="74" t="str" cm="1">
        <f t="array" ref="K217">IF(G217&lt;&gt;"",_xlfn.TEXTJOIN(";",TRUE,
CONCATENATE(A217,"$",H217),
IF(E217="","",IF(I217&lt;&gt;0,CONCATENATE(A217,"$",J217,"--",_xlfn.TEXTSPLIT(E217,";",TRUE,FALSE)),CONCATENATE(A217,"$",_xlfn.TEXTSPLIT(E217,";",TRUE,FALSE))))),"")</f>
        <v>AOM_002344$Crop Byproduct--Sugar Processing ByProducts--Sugarcane--Sugarcane Peel;AOM_002344$Crop Byproduct--Sugar Processing ByProducts--Sugarcane--Saccharum officinarum Peel</v>
      </c>
      <c r="L217" s="75"/>
      <c r="M217" s="75" t="str" cm="1">
        <f t="array" ref="M217">IF(L217&lt;&gt;"",_xlfn.TEXTSPLIT(L217, "$"),"")</f>
        <v/>
      </c>
      <c r="N217" s="75"/>
      <c r="O217" s="75" t="str" cm="1">
        <f t="array" ref="O217">IF(L217&lt;&gt;"",_xlfn.CHOOSECOLS(_xlfn.TEXTSPLIT(N217,"--"),1),"")</f>
        <v/>
      </c>
      <c r="P217" s="75" t="str" cm="1">
        <f t="array" ref="P217">IF(L217&lt;&gt;"",IFERROR(_xlfn.CHOOSECOLS(_xlfn.TEXTSPLIT(N217,"--"),2),""),"")</f>
        <v/>
      </c>
      <c r="Q217" s="75" t="str">
        <f t="shared" si="22"/>
        <v/>
      </c>
    </row>
    <row r="218" spans="1:17" ht="15.95" thickBot="1">
      <c r="A218" s="76" t="str">
        <v>AOM_006003</v>
      </c>
      <c r="B218" s="76" t="str">
        <v>Molasses</v>
      </c>
      <c r="C218" s="76" t="str">
        <v>Molasses</v>
      </c>
      <c r="D218" s="76" t="str">
        <v/>
      </c>
      <c r="E218" s="76" t="str">
        <f t="shared" si="18"/>
        <v>Molasses</v>
      </c>
      <c r="F218" s="76" t="str">
        <v>Management--Livestock Management--Feed Characteristic--Feed Composition--Feed Ingredient--Crop Byproduct--Sugar Processing ByProducts--Molasses----</v>
      </c>
      <c r="G218" s="74" t="str" cm="1">
        <f t="array" ref="G218">IFERROR(SUBSTITUTE(_xlfn.CHOOSECOLS(_xlfn.TEXTSPLIT(_xlfn.TEXTJOIN("|",,F218),"Feed Ingredient--","|",TRUE),2),"----",""),"")</f>
        <v>Crop Byproduct--Sugar Processing ByProducts--Molasses</v>
      </c>
      <c r="H218" s="74" t="str">
        <f t="shared" si="19"/>
        <v>Crop Byproduct--Sugar Processing ByProducts--Molasses</v>
      </c>
      <c r="I218" s="74">
        <f t="shared" si="20"/>
        <v>2</v>
      </c>
      <c r="J218" s="74" t="str">
        <f t="shared" si="21"/>
        <v>Crop Byproduct--Sugar Processing ByProducts</v>
      </c>
      <c r="K218" s="74" t="str" cm="1">
        <f t="array" ref="K218">IF(G218&lt;&gt;"",_xlfn.TEXTJOIN(";",TRUE,
CONCATENATE(A218,"$",H218),
IF(E218="","",IF(I218&lt;&gt;0,CONCATENATE(A218,"$",J218,"--",_xlfn.TEXTSPLIT(E218,";",TRUE,FALSE)),CONCATENATE(A218,"$",_xlfn.TEXTSPLIT(E218,";",TRUE,FALSE))))),"")</f>
        <v>AOM_006003$Crop Byproduct--Sugar Processing ByProducts--Molasses;AOM_006003$Crop Byproduct--Sugar Processing ByProducts--Molasses</v>
      </c>
      <c r="L218" s="76"/>
      <c r="M218" s="76" t="str" cm="1">
        <f t="array" ref="M218">IF(L218&lt;&gt;"",_xlfn.TEXTSPLIT(L218, "$"),"")</f>
        <v/>
      </c>
      <c r="N218" s="76"/>
      <c r="O218" s="76" t="str" cm="1">
        <f t="array" ref="O218">IF(L218&lt;&gt;"",_xlfn.CHOOSECOLS(_xlfn.TEXTSPLIT(N218,"--"),1),"")</f>
        <v/>
      </c>
      <c r="P218" s="76" t="str" cm="1">
        <f t="array" ref="P218">IF(L218&lt;&gt;"",IFERROR(_xlfn.CHOOSECOLS(_xlfn.TEXTSPLIT(N218,"--"),2),""),"")</f>
        <v/>
      </c>
      <c r="Q218" s="76" t="str">
        <f t="shared" si="22"/>
        <v/>
      </c>
    </row>
    <row r="219" spans="1:17" ht="15.95" thickBot="1">
      <c r="A219" s="75" t="str">
        <v>AOM_001274</v>
      </c>
      <c r="B219" s="75" t="str">
        <v>Unspecified Crop Bran</v>
      </c>
      <c r="C219" s="75" t="str">
        <v/>
      </c>
      <c r="D219" s="75" t="str">
        <v/>
      </c>
      <c r="E219" s="75" t="str">
        <f t="shared" si="18"/>
        <v/>
      </c>
      <c r="F219" s="75" t="str">
        <v>Management--Livestock Management--Feed Characteristic--Feed Composition--Feed Ingredient--Crop Byproduct--Unspecified Crop Bran------</v>
      </c>
      <c r="G219" s="74" t="str" cm="1">
        <f t="array" ref="G219">IFERROR(SUBSTITUTE(_xlfn.CHOOSECOLS(_xlfn.TEXTSPLIT(_xlfn.TEXTJOIN("|",,F219),"Feed Ingredient--","|",TRUE),2),"----",""),"")</f>
        <v>Crop Byproduct--Unspecified Crop Bran--</v>
      </c>
      <c r="H219" s="74" t="str">
        <f t="shared" si="19"/>
        <v>Crop Byproduct--Unspecified Crop Bran</v>
      </c>
      <c r="I219" s="74">
        <f t="shared" si="20"/>
        <v>1</v>
      </c>
      <c r="J219" s="74" t="str">
        <f t="shared" si="21"/>
        <v>Crop Byproduct</v>
      </c>
      <c r="K219" s="74" t="str" cm="1">
        <f t="array" ref="K219">IF(G219&lt;&gt;"",_xlfn.TEXTJOIN(";",TRUE,
CONCATENATE(A219,"$",H219),
IF(E219="","",IF(I219&lt;&gt;0,CONCATENATE(A219,"$",J219,"--",_xlfn.TEXTSPLIT(E219,";",TRUE,FALSE)),CONCATENATE(A219,"$",_xlfn.TEXTSPLIT(E219,";",TRUE,FALSE))))),"")</f>
        <v>AOM_001274$Crop Byproduct--Unspecified Crop Bran</v>
      </c>
      <c r="L219" s="75"/>
      <c r="M219" s="75" t="str" cm="1">
        <f t="array" ref="M219">IF(L219&lt;&gt;"",_xlfn.TEXTSPLIT(L219, "$"),"")</f>
        <v/>
      </c>
      <c r="N219" s="75"/>
      <c r="O219" s="75" t="str" cm="1">
        <f t="array" ref="O219">IF(L219&lt;&gt;"",_xlfn.CHOOSECOLS(_xlfn.TEXTSPLIT(N219,"--"),1),"")</f>
        <v/>
      </c>
      <c r="P219" s="75" t="str" cm="1">
        <f t="array" ref="P219">IF(L219&lt;&gt;"",IFERROR(_xlfn.CHOOSECOLS(_xlfn.TEXTSPLIT(N219,"--"),2),""),"")</f>
        <v/>
      </c>
      <c r="Q219" s="75" t="str">
        <f t="shared" si="22"/>
        <v/>
      </c>
    </row>
    <row r="220" spans="1:17" ht="15.95" thickBot="1">
      <c r="A220" s="76" t="str">
        <v>AOM_001273</v>
      </c>
      <c r="B220" s="76" t="str">
        <v>Unspecified Crop Residue</v>
      </c>
      <c r="C220" s="76" t="str">
        <v>Unspecified Residue</v>
      </c>
      <c r="D220" s="76" t="str">
        <v/>
      </c>
      <c r="E220" s="76" t="str">
        <f t="shared" si="18"/>
        <v>Unspecified Residue</v>
      </c>
      <c r="F220" s="76" t="str">
        <v>Management--Livestock Management--Feed Characteristic--Feed Composition--Feed Ingredient--Crop Byproduct--Unspecified Crop Residue------</v>
      </c>
      <c r="G220" s="74" t="str" cm="1">
        <f t="array" ref="G220">IFERROR(SUBSTITUTE(_xlfn.CHOOSECOLS(_xlfn.TEXTSPLIT(_xlfn.TEXTJOIN("|",,F220),"Feed Ingredient--","|",TRUE),2),"----",""),"")</f>
        <v>Crop Byproduct--Unspecified Crop Residue--</v>
      </c>
      <c r="H220" s="74" t="str">
        <f t="shared" si="19"/>
        <v>Crop Byproduct--Unspecified Crop Residue</v>
      </c>
      <c r="I220" s="74">
        <f t="shared" si="20"/>
        <v>1</v>
      </c>
      <c r="J220" s="74" t="str">
        <f t="shared" si="21"/>
        <v>Crop Byproduct</v>
      </c>
      <c r="K220" s="74" t="str" cm="1">
        <f t="array" ref="K220">IF(G220&lt;&gt;"",_xlfn.TEXTJOIN(";",TRUE,
CONCATENATE(A220,"$",H220),
IF(E220="","",IF(I220&lt;&gt;0,CONCATENATE(A220,"$",J220,"--",_xlfn.TEXTSPLIT(E220,";",TRUE,FALSE)),CONCATENATE(A220,"$",_xlfn.TEXTSPLIT(E220,";",TRUE,FALSE))))),"")</f>
        <v>AOM_001273$Crop Byproduct--Unspecified Crop Residue;AOM_001273$Crop Byproduct--Unspecified Residue</v>
      </c>
      <c r="L220" s="76"/>
      <c r="M220" s="76" t="str" cm="1">
        <f t="array" ref="M220">IF(L220&lt;&gt;"",_xlfn.TEXTSPLIT(L220, "$"),"")</f>
        <v/>
      </c>
      <c r="N220" s="76"/>
      <c r="O220" s="76" t="str" cm="1">
        <f t="array" ref="O220">IF(L220&lt;&gt;"",_xlfn.CHOOSECOLS(_xlfn.TEXTSPLIT(N220,"--"),1),"")</f>
        <v/>
      </c>
      <c r="P220" s="76" t="str" cm="1">
        <f t="array" ref="P220">IF(L220&lt;&gt;"",IFERROR(_xlfn.CHOOSECOLS(_xlfn.TEXTSPLIT(N220,"--"),2),""),"")</f>
        <v/>
      </c>
      <c r="Q220" s="76" t="str">
        <f t="shared" si="22"/>
        <v/>
      </c>
    </row>
    <row r="221" spans="1:17" ht="15.95" thickBot="1">
      <c r="A221" s="75" t="str">
        <v>AOM_001842</v>
      </c>
      <c r="B221" s="75" t="str">
        <v>Cabbage Discards</v>
      </c>
      <c r="C221" s="75" t="str">
        <v/>
      </c>
      <c r="D221" s="75" t="str">
        <v>Brassica oleracea Discards</v>
      </c>
      <c r="E221" s="75" t="str">
        <f t="shared" si="18"/>
        <v>Brassica oleracea Discards</v>
      </c>
      <c r="F221" s="75" t="str">
        <v>Management--Livestock Management--Feed Characteristic--Feed Composition--Feed Ingredient--Crop Byproduct--Vegetable ByProducts--Cabbage--Cabbage Discards--</v>
      </c>
      <c r="G221" s="74" t="str" cm="1">
        <f t="array" ref="G221">IFERROR(SUBSTITUTE(_xlfn.CHOOSECOLS(_xlfn.TEXTSPLIT(_xlfn.TEXTJOIN("|",,F221),"Feed Ingredient--","|",TRUE),2),"----",""),"")</f>
        <v>Crop Byproduct--Vegetable ByProducts--Cabbage--Cabbage Discards--</v>
      </c>
      <c r="H221" s="74" t="str">
        <f t="shared" si="19"/>
        <v>Crop Byproduct--Vegetable ByProducts--Cabbage--Cabbage Discards</v>
      </c>
      <c r="I221" s="74">
        <f t="shared" si="20"/>
        <v>3</v>
      </c>
      <c r="J221" s="74" t="str">
        <f t="shared" si="21"/>
        <v>Crop Byproduct--Vegetable ByProducts--Cabbage</v>
      </c>
      <c r="K221" s="74" t="str" cm="1">
        <f t="array" ref="K221">IF(G221&lt;&gt;"",_xlfn.TEXTJOIN(";",TRUE,
CONCATENATE(A221,"$",H221),
IF(E221="","",IF(I221&lt;&gt;0,CONCATENATE(A221,"$",J221,"--",_xlfn.TEXTSPLIT(E221,";",TRUE,FALSE)),CONCATENATE(A221,"$",_xlfn.TEXTSPLIT(E221,";",TRUE,FALSE))))),"")</f>
        <v>AOM_001842$Crop Byproduct--Vegetable ByProducts--Cabbage--Cabbage Discards;AOM_001842$Crop Byproduct--Vegetable ByProducts--Cabbage--Brassica oleracea Discards</v>
      </c>
      <c r="L221" s="75"/>
      <c r="M221" s="75" t="str" cm="1">
        <f t="array" ref="M221">IF(L221&lt;&gt;"",_xlfn.TEXTSPLIT(L221, "$"),"")</f>
        <v/>
      </c>
      <c r="N221" s="75"/>
      <c r="O221" s="75" t="str" cm="1">
        <f t="array" ref="O221">IF(L221&lt;&gt;"",_xlfn.CHOOSECOLS(_xlfn.TEXTSPLIT(N221,"--"),1),"")</f>
        <v/>
      </c>
      <c r="P221" s="75" t="str" cm="1">
        <f t="array" ref="P221">IF(L221&lt;&gt;"",IFERROR(_xlfn.CHOOSECOLS(_xlfn.TEXTSPLIT(N221,"--"),2),""),"")</f>
        <v/>
      </c>
      <c r="Q221" s="75" t="str">
        <f t="shared" si="22"/>
        <v/>
      </c>
    </row>
    <row r="222" spans="1:17" ht="15.95" thickBot="1">
      <c r="A222" s="76" t="str">
        <v>AOM_002167</v>
      </c>
      <c r="B222" s="76" t="str">
        <v>Carrot Waste</v>
      </c>
      <c r="C222" s="76" t="str">
        <v/>
      </c>
      <c r="D222" s="76" t="str">
        <v>Daucus carota Waste</v>
      </c>
      <c r="E222" s="76" t="str">
        <f t="shared" si="18"/>
        <v>Daucus carota Waste</v>
      </c>
      <c r="F222" s="76" t="str">
        <v>Management--Livestock Management--Feed Characteristic--Feed Composition--Feed Ingredient--Crop Byproduct--Vegetable ByProducts--Carrot--Carrot Waste--</v>
      </c>
      <c r="G222" s="74" t="str" cm="1">
        <f t="array" ref="G222">IFERROR(SUBSTITUTE(_xlfn.CHOOSECOLS(_xlfn.TEXTSPLIT(_xlfn.TEXTJOIN("|",,F222),"Feed Ingredient--","|",TRUE),2),"----",""),"")</f>
        <v>Crop Byproduct--Vegetable ByProducts--Carrot--Carrot Waste--</v>
      </c>
      <c r="H222" s="74" t="str">
        <f t="shared" si="19"/>
        <v>Crop Byproduct--Vegetable ByProducts--Carrot--Carrot Waste</v>
      </c>
      <c r="I222" s="74">
        <f t="shared" si="20"/>
        <v>3</v>
      </c>
      <c r="J222" s="74" t="str">
        <f t="shared" si="21"/>
        <v>Crop Byproduct--Vegetable ByProducts--Carrot</v>
      </c>
      <c r="K222" s="74" t="str" cm="1">
        <f t="array" ref="K222">IF(G222&lt;&gt;"",_xlfn.TEXTJOIN(";",TRUE,
CONCATENATE(A222,"$",H222),
IF(E222="","",IF(I222&lt;&gt;0,CONCATENATE(A222,"$",J222,"--",_xlfn.TEXTSPLIT(E222,";",TRUE,FALSE)),CONCATENATE(A222,"$",_xlfn.TEXTSPLIT(E222,";",TRUE,FALSE))))),"")</f>
        <v>AOM_002167$Crop Byproduct--Vegetable ByProducts--Carrot--Carrot Waste;AOM_002167$Crop Byproduct--Vegetable ByProducts--Carrot--Daucus carota Waste</v>
      </c>
      <c r="L222" s="76"/>
      <c r="M222" s="76" t="str" cm="1">
        <f t="array" ref="M222">IF(L222&lt;&gt;"",_xlfn.TEXTSPLIT(L222, "$"),"")</f>
        <v/>
      </c>
      <c r="N222" s="76"/>
      <c r="O222" s="76" t="str" cm="1">
        <f t="array" ref="O222">IF(L222&lt;&gt;"",_xlfn.CHOOSECOLS(_xlfn.TEXTSPLIT(N222,"--"),1),"")</f>
        <v/>
      </c>
      <c r="P222" s="76" t="str" cm="1">
        <f t="array" ref="P222">IF(L222&lt;&gt;"",IFERROR(_xlfn.CHOOSECOLS(_xlfn.TEXTSPLIT(N222,"--"),2),""),"")</f>
        <v/>
      </c>
      <c r="Q222" s="76" t="str">
        <f t="shared" si="22"/>
        <v/>
      </c>
    </row>
    <row r="223" spans="1:17" ht="15.95" thickBot="1">
      <c r="A223" s="75" t="str">
        <v>AOM_001436</v>
      </c>
      <c r="B223" s="75" t="str">
        <v>Tomato Skin Seed</v>
      </c>
      <c r="C223" s="75" t="str">
        <v/>
      </c>
      <c r="D223" s="75" t="str">
        <v>Tithonia diversifolia Skin;Seed</v>
      </c>
      <c r="E223" s="75" t="str">
        <f t="shared" si="18"/>
        <v>Tithonia diversifolia Skin;Seed</v>
      </c>
      <c r="F223" s="75" t="str">
        <v>Management--Livestock Management--Feed Characteristic--Feed Composition--Feed Ingredient--Crop Byproduct--Vegetable ByProducts--Tomato--Tomato Skin Seed--</v>
      </c>
      <c r="G223" s="74" t="str" cm="1">
        <f t="array" ref="G223">IFERROR(SUBSTITUTE(_xlfn.CHOOSECOLS(_xlfn.TEXTSPLIT(_xlfn.TEXTJOIN("|",,F223),"Feed Ingredient--","|",TRUE),2),"----",""),"")</f>
        <v>Crop Byproduct--Vegetable ByProducts--Tomato--Tomato Skin Seed--</v>
      </c>
      <c r="H223" s="74" t="str">
        <f t="shared" si="19"/>
        <v>Crop Byproduct--Vegetable ByProducts--Tomato--Tomato Skin Seed</v>
      </c>
      <c r="I223" s="74">
        <f t="shared" si="20"/>
        <v>3</v>
      </c>
      <c r="J223" s="74" t="str">
        <f t="shared" si="21"/>
        <v>Crop Byproduct--Vegetable ByProducts--Tomato</v>
      </c>
      <c r="K223" s="74" t="str" cm="1">
        <f t="array" ref="K223">IF(G223&lt;&gt;"",_xlfn.TEXTJOIN(";",TRUE,
CONCATENATE(A223,"$",H223),
IF(E223="","",IF(I223&lt;&gt;0,CONCATENATE(A223,"$",J223,"--",_xlfn.TEXTSPLIT(E223,";",TRUE,FALSE)),CONCATENATE(A223,"$",_xlfn.TEXTSPLIT(E223,";",TRUE,FALSE))))),"")</f>
        <v>AOM_001436$Crop Byproduct--Vegetable ByProducts--Tomato--Tomato Skin Seed;AOM_001436$Crop Byproduct--Vegetable ByProducts--Tomato--Tithonia diversifolia Skin;AOM_001436$Crop Byproduct--Vegetable ByProducts--Tomato--Seed</v>
      </c>
      <c r="L223" s="75"/>
      <c r="M223" s="75" t="str" cm="1">
        <f t="array" ref="M223">IF(L223&lt;&gt;"",_xlfn.TEXTSPLIT(L223, "$"),"")</f>
        <v/>
      </c>
      <c r="N223" s="75"/>
      <c r="O223" s="75" t="str" cm="1">
        <f t="array" ref="O223">IF(L223&lt;&gt;"",_xlfn.CHOOSECOLS(_xlfn.TEXTSPLIT(N223,"--"),1),"")</f>
        <v/>
      </c>
      <c r="P223" s="75" t="str" cm="1">
        <f t="array" ref="P223">IF(L223&lt;&gt;"",IFERROR(_xlfn.CHOOSECOLS(_xlfn.TEXTSPLIT(N223,"--"),2),""),"")</f>
        <v/>
      </c>
      <c r="Q223" s="75" t="str">
        <f t="shared" si="22"/>
        <v/>
      </c>
    </row>
    <row r="224" spans="1:17" ht="15.95" thickBot="1">
      <c r="A224" s="76" t="str">
        <v>AOM_001956</v>
      </c>
      <c r="B224" s="76" t="str">
        <v>Tomato Waste</v>
      </c>
      <c r="C224" s="76" t="str">
        <v/>
      </c>
      <c r="D224" s="76" t="str">
        <v>Solanum lycopersicum Waste</v>
      </c>
      <c r="E224" s="76" t="str">
        <f t="shared" si="18"/>
        <v>Solanum lycopersicum Waste</v>
      </c>
      <c r="F224" s="76" t="str">
        <v>Management--Livestock Management--Feed Characteristic--Feed Composition--Feed Ingredient--Crop Byproduct--Vegetable ByProducts--Tomato--Tomato Waste--</v>
      </c>
      <c r="G224" s="74" t="str" cm="1">
        <f t="array" ref="G224">IFERROR(SUBSTITUTE(_xlfn.CHOOSECOLS(_xlfn.TEXTSPLIT(_xlfn.TEXTJOIN("|",,F224),"Feed Ingredient--","|",TRUE),2),"----",""),"")</f>
        <v>Crop Byproduct--Vegetable ByProducts--Tomato--Tomato Waste--</v>
      </c>
      <c r="H224" s="74" t="str">
        <f t="shared" si="19"/>
        <v>Crop Byproduct--Vegetable ByProducts--Tomato--Tomato Waste</v>
      </c>
      <c r="I224" s="74">
        <f t="shared" si="20"/>
        <v>3</v>
      </c>
      <c r="J224" s="74" t="str">
        <f t="shared" si="21"/>
        <v>Crop Byproduct--Vegetable ByProducts--Tomato</v>
      </c>
      <c r="K224" s="74" t="str" cm="1">
        <f t="array" ref="K224">IF(G224&lt;&gt;"",_xlfn.TEXTJOIN(";",TRUE,
CONCATENATE(A224,"$",H224),
IF(E224="","",IF(I224&lt;&gt;0,CONCATENATE(A224,"$",J224,"--",_xlfn.TEXTSPLIT(E224,";",TRUE,FALSE)),CONCATENATE(A224,"$",_xlfn.TEXTSPLIT(E224,";",TRUE,FALSE))))),"")</f>
        <v>AOM_001956$Crop Byproduct--Vegetable ByProducts--Tomato--Tomato Waste;AOM_001956$Crop Byproduct--Vegetable ByProducts--Tomato--Solanum lycopersicum Waste</v>
      </c>
      <c r="L224" s="76"/>
      <c r="M224" s="76" t="str" cm="1">
        <f t="array" ref="M224">IF(L224&lt;&gt;"",_xlfn.TEXTSPLIT(L224, "$"),"")</f>
        <v/>
      </c>
      <c r="N224" s="76"/>
      <c r="O224" s="76" t="str" cm="1">
        <f t="array" ref="O224">IF(L224&lt;&gt;"",_xlfn.CHOOSECOLS(_xlfn.TEXTSPLIT(N224,"--"),1),"")</f>
        <v/>
      </c>
      <c r="P224" s="76" t="str" cm="1">
        <f t="array" ref="P224">IF(L224&lt;&gt;"",IFERROR(_xlfn.CHOOSECOLS(_xlfn.TEXTSPLIT(N224,"--"),2),""),"")</f>
        <v/>
      </c>
      <c r="Q224" s="76" t="str">
        <f t="shared" si="22"/>
        <v/>
      </c>
    </row>
    <row r="225" spans="1:17" ht="15.95" thickBot="1">
      <c r="A225" s="75" t="str">
        <v>AOM_001916</v>
      </c>
      <c r="B225" s="75" t="str">
        <v>Crop Byproduct</v>
      </c>
      <c r="C225" s="75" t="str">
        <v/>
      </c>
      <c r="D225" s="75" t="str">
        <v/>
      </c>
      <c r="E225" s="75" t="str">
        <f t="shared" si="18"/>
        <v/>
      </c>
      <c r="F225" s="75" t="str">
        <v>Management--Livestock Management--Feed Characteristic--Feed Composition--Feed Ingredient--Crop Byproduct--------</v>
      </c>
      <c r="G225" s="74" t="str" cm="1">
        <f t="array" ref="G225">IFERROR(SUBSTITUTE(_xlfn.CHOOSECOLS(_xlfn.TEXTSPLIT(_xlfn.TEXTJOIN("|",,F225),"Feed Ingredient--","|",TRUE),2),"----",""),"")</f>
        <v>Crop Byproduct</v>
      </c>
      <c r="H225" s="74" t="str">
        <f t="shared" si="19"/>
        <v>Crop Byproduct</v>
      </c>
      <c r="I225" s="74">
        <f t="shared" si="20"/>
        <v>0</v>
      </c>
      <c r="J225" s="74" t="str">
        <f t="shared" si="21"/>
        <v/>
      </c>
      <c r="K225" s="74" t="str" cm="1">
        <f t="array" ref="K225">IF(G225&lt;&gt;"",_xlfn.TEXTJOIN(";",TRUE,
CONCATENATE(A225,"$",H225),
IF(E225="","",IF(I225&lt;&gt;0,CONCATENATE(A225,"$",J225,"--",_xlfn.TEXTSPLIT(E225,";",TRUE,FALSE)),CONCATENATE(A225,"$",_xlfn.TEXTSPLIT(E225,";",TRUE,FALSE))))),"")</f>
        <v>AOM_001916$Crop Byproduct</v>
      </c>
      <c r="L225" s="75"/>
      <c r="M225" s="75" t="str" cm="1">
        <f t="array" ref="M225">IF(L225&lt;&gt;"",_xlfn.TEXTSPLIT(L225, "$"),"")</f>
        <v/>
      </c>
      <c r="N225" s="75"/>
      <c r="O225" s="75" t="str" cm="1">
        <f t="array" ref="O225">IF(L225&lt;&gt;"",_xlfn.CHOOSECOLS(_xlfn.TEXTSPLIT(N225,"--"),1),"")</f>
        <v/>
      </c>
      <c r="P225" s="75" t="str" cm="1">
        <f t="array" ref="P225">IF(L225&lt;&gt;"",IFERROR(_xlfn.CHOOSECOLS(_xlfn.TEXTSPLIT(N225,"--"),2),""),"")</f>
        <v/>
      </c>
      <c r="Q225" s="75" t="str">
        <f t="shared" si="22"/>
        <v/>
      </c>
    </row>
    <row r="226" spans="1:17" ht="15.95" thickBot="1">
      <c r="A226" s="76" t="str">
        <v>AOM_002107</v>
      </c>
      <c r="B226" s="76" t="str">
        <v>Cocoa Bean</v>
      </c>
      <c r="C226" s="76" t="str">
        <v/>
      </c>
      <c r="D226" s="76" t="str">
        <v>Theobroma cacao</v>
      </c>
      <c r="E226" s="76" t="str">
        <f t="shared" si="18"/>
        <v>Theobroma cacao</v>
      </c>
      <c r="F226" s="76" t="str">
        <v>Management--Livestock Management--Feed Characteristic--Feed Composition--Feed Ingredient--Crop Product--Cash Crops Products--Cocoa--Cocoa Bean--</v>
      </c>
      <c r="G226" s="74" t="str" cm="1">
        <f t="array" ref="G226">IFERROR(SUBSTITUTE(_xlfn.CHOOSECOLS(_xlfn.TEXTSPLIT(_xlfn.TEXTJOIN("|",,F226),"Feed Ingredient--","|",TRUE),2),"----",""),"")</f>
        <v>Crop Product--Cash Crops Products--Cocoa--Cocoa Bean--</v>
      </c>
      <c r="H226" s="74" t="str">
        <f t="shared" si="19"/>
        <v>Crop Product--Cash Crops Products--Cocoa--Cocoa Bean</v>
      </c>
      <c r="I226" s="74">
        <f t="shared" si="20"/>
        <v>3</v>
      </c>
      <c r="J226" s="74" t="str">
        <f t="shared" si="21"/>
        <v>Crop Product--Cash Crops Products--Cocoa</v>
      </c>
      <c r="K226" s="74" t="str" cm="1">
        <f t="array" ref="K226">IF(G226&lt;&gt;"",_xlfn.TEXTJOIN(";",TRUE,
CONCATENATE(A226,"$",H226),
IF(E226="","",IF(I226&lt;&gt;0,CONCATENATE(A226,"$",J226,"--",_xlfn.TEXTSPLIT(E226,";",TRUE,FALSE)),CONCATENATE(A226,"$",_xlfn.TEXTSPLIT(E226,";",TRUE,FALSE))))),"")</f>
        <v>AOM_002107$Crop Product--Cash Crops Products--Cocoa--Cocoa Bean;AOM_002107$Crop Product--Cash Crops Products--Cocoa--Theobroma cacao</v>
      </c>
      <c r="L226" s="76"/>
      <c r="M226" s="76" t="str" cm="1">
        <f t="array" ref="M226">IF(L226&lt;&gt;"",_xlfn.TEXTSPLIT(L226, "$"),"")</f>
        <v/>
      </c>
      <c r="N226" s="76"/>
      <c r="O226" s="76" t="str" cm="1">
        <f t="array" ref="O226">IF(L226&lt;&gt;"",_xlfn.CHOOSECOLS(_xlfn.TEXTSPLIT(N226,"--"),1),"")</f>
        <v/>
      </c>
      <c r="P226" s="76" t="str" cm="1">
        <f t="array" ref="P226">IF(L226&lt;&gt;"",IFERROR(_xlfn.CHOOSECOLS(_xlfn.TEXTSPLIT(N226,"--"),2),""),"")</f>
        <v/>
      </c>
      <c r="Q226" s="76" t="str">
        <f t="shared" si="22"/>
        <v/>
      </c>
    </row>
    <row r="227" spans="1:17" ht="15.95" thickBot="1">
      <c r="A227" s="75" t="str">
        <v>AOM_002106</v>
      </c>
      <c r="B227" s="75" t="str">
        <v>Cocoa Bean Cake</v>
      </c>
      <c r="C227" s="75" t="str">
        <v/>
      </c>
      <c r="D227" s="75" t="str">
        <v>Theobroma cacao Bean Cake</v>
      </c>
      <c r="E227" s="75" t="str">
        <f t="shared" si="18"/>
        <v>Theobroma cacao Bean Cake</v>
      </c>
      <c r="F227" s="75" t="str">
        <v>Management--Livestock Management--Feed Characteristic--Feed Composition--Feed Ingredient--Crop Product--Cash Crops Products--Cocoa--Cocoa Bean Cake--</v>
      </c>
      <c r="G227" s="74" t="str" cm="1">
        <f t="array" ref="G227">IFERROR(SUBSTITUTE(_xlfn.CHOOSECOLS(_xlfn.TEXTSPLIT(_xlfn.TEXTJOIN("|",,F227),"Feed Ingredient--","|",TRUE),2),"----",""),"")</f>
        <v>Crop Product--Cash Crops Products--Cocoa--Cocoa Bean Cake--</v>
      </c>
      <c r="H227" s="74" t="str">
        <f t="shared" si="19"/>
        <v>Crop Product--Cash Crops Products--Cocoa--Cocoa Bean Cake</v>
      </c>
      <c r="I227" s="74">
        <f t="shared" si="20"/>
        <v>3</v>
      </c>
      <c r="J227" s="74" t="str">
        <f t="shared" si="21"/>
        <v>Crop Product--Cash Crops Products--Cocoa</v>
      </c>
      <c r="K227" s="74" t="str" cm="1">
        <f t="array" ref="K227">IF(G227&lt;&gt;"",_xlfn.TEXTJOIN(";",TRUE,
CONCATENATE(A227,"$",H227),
IF(E227="","",IF(I227&lt;&gt;0,CONCATENATE(A227,"$",J227,"--",_xlfn.TEXTSPLIT(E227,";",TRUE,FALSE)),CONCATENATE(A227,"$",_xlfn.TEXTSPLIT(E227,";",TRUE,FALSE))))),"")</f>
        <v>AOM_002106$Crop Product--Cash Crops Products--Cocoa--Cocoa Bean Cake;AOM_002106$Crop Product--Cash Crops Products--Cocoa--Theobroma cacao Bean Cake</v>
      </c>
      <c r="L227" s="75"/>
      <c r="M227" s="75" t="str" cm="1">
        <f t="array" ref="M227">IF(L227&lt;&gt;"",_xlfn.TEXTSPLIT(L227, "$"),"")</f>
        <v/>
      </c>
      <c r="N227" s="75"/>
      <c r="O227" s="75" t="str" cm="1">
        <f t="array" ref="O227">IF(L227&lt;&gt;"",_xlfn.CHOOSECOLS(_xlfn.TEXTSPLIT(N227,"--"),1),"")</f>
        <v/>
      </c>
      <c r="P227" s="75" t="str" cm="1">
        <f t="array" ref="P227">IF(L227&lt;&gt;"",IFERROR(_xlfn.CHOOSECOLS(_xlfn.TEXTSPLIT(N227,"--"),2),""),"")</f>
        <v/>
      </c>
      <c r="Q227" s="75" t="str">
        <f t="shared" si="22"/>
        <v/>
      </c>
    </row>
    <row r="228" spans="1:17" ht="15.95" thickBot="1">
      <c r="A228" s="76" t="str">
        <v>AOM_003323</v>
      </c>
      <c r="B228" s="76" t="str">
        <v>Sugar</v>
      </c>
      <c r="C228" s="76" t="str">
        <v/>
      </c>
      <c r="D228" s="76" t="str">
        <v>Stylosanthes scabra</v>
      </c>
      <c r="E228" s="76" t="str">
        <f t="shared" si="18"/>
        <v>Stylosanthes scabra</v>
      </c>
      <c r="F228" s="76" t="str">
        <v>Management--Livestock Management--Feed Characteristic--Feed Composition--Feed Ingredient--Crop Product--Cash Crops Products--Sugar----</v>
      </c>
      <c r="G228" s="74" t="str" cm="1">
        <f t="array" ref="G228">IFERROR(SUBSTITUTE(_xlfn.CHOOSECOLS(_xlfn.TEXTSPLIT(_xlfn.TEXTJOIN("|",,F228),"Feed Ingredient--","|",TRUE),2),"----",""),"")</f>
        <v>Crop Product--Cash Crops Products--Sugar</v>
      </c>
      <c r="H228" s="74" t="str">
        <f t="shared" si="19"/>
        <v>Crop Product--Cash Crops Products--Sugar</v>
      </c>
      <c r="I228" s="74">
        <f t="shared" si="20"/>
        <v>2</v>
      </c>
      <c r="J228" s="74" t="str">
        <f t="shared" si="21"/>
        <v>Crop Product--Cash Crops Products</v>
      </c>
      <c r="K228" s="74" t="str" cm="1">
        <f t="array" ref="K228">IF(G228&lt;&gt;"",_xlfn.TEXTJOIN(";",TRUE,
CONCATENATE(A228,"$",H228),
IF(E228="","",IF(I228&lt;&gt;0,CONCATENATE(A228,"$",J228,"--",_xlfn.TEXTSPLIT(E228,";",TRUE,FALSE)),CONCATENATE(A228,"$",_xlfn.TEXTSPLIT(E228,";",TRUE,FALSE))))),"")</f>
        <v>AOM_003323$Crop Product--Cash Crops Products--Sugar;AOM_003323$Crop Product--Cash Crops Products--Stylosanthes scabra</v>
      </c>
      <c r="L228" s="76"/>
      <c r="M228" s="76" t="str" cm="1">
        <f t="array" ref="M228">IF(L228&lt;&gt;"",_xlfn.TEXTSPLIT(L228, "$"),"")</f>
        <v/>
      </c>
      <c r="N228" s="76"/>
      <c r="O228" s="76" t="str" cm="1">
        <f t="array" ref="O228">IF(L228&lt;&gt;"",_xlfn.CHOOSECOLS(_xlfn.TEXTSPLIT(N228,"--"),1),"")</f>
        <v/>
      </c>
      <c r="P228" s="76" t="str" cm="1">
        <f t="array" ref="P228">IF(L228&lt;&gt;"",IFERROR(_xlfn.CHOOSECOLS(_xlfn.TEXTSPLIT(N228,"--"),2),""),"")</f>
        <v/>
      </c>
      <c r="Q228" s="76" t="str">
        <f t="shared" si="22"/>
        <v/>
      </c>
    </row>
    <row r="229" spans="1:17" ht="15.95" thickBot="1">
      <c r="A229" s="75" t="str">
        <v>AOM_006033</v>
      </c>
      <c r="B229" s="75" t="str">
        <v>Barley Grain</v>
      </c>
      <c r="C229" s="75" t="str">
        <v/>
      </c>
      <c r="D229" s="75" t="str">
        <v>Hordeum vulgare Grain</v>
      </c>
      <c r="E229" s="75" t="str">
        <f t="shared" si="18"/>
        <v>Hordeum vulgare Grain</v>
      </c>
      <c r="F229" s="75" t="str">
        <v>Management--Livestock Management--Feed Characteristic--Feed Composition--Feed Ingredient--Crop Product--Cereal Products--Barley--Barley Grain--</v>
      </c>
      <c r="G229" s="74" t="str" cm="1">
        <f t="array" ref="G229">IFERROR(SUBSTITUTE(_xlfn.CHOOSECOLS(_xlfn.TEXTSPLIT(_xlfn.TEXTJOIN("|",,F229),"Feed Ingredient--","|",TRUE),2),"----",""),"")</f>
        <v>Crop Product--Cereal Products--Barley--Barley Grain--</v>
      </c>
      <c r="H229" s="74" t="str">
        <f t="shared" si="19"/>
        <v>Crop Product--Cereal Products--Barley--Barley Grain</v>
      </c>
      <c r="I229" s="74">
        <f t="shared" si="20"/>
        <v>3</v>
      </c>
      <c r="J229" s="74" t="str">
        <f t="shared" si="21"/>
        <v>Crop Product--Cereal Products--Barley</v>
      </c>
      <c r="K229" s="74" t="str" cm="1">
        <f t="array" ref="K229">IF(G229&lt;&gt;"",_xlfn.TEXTJOIN(";",TRUE,
CONCATENATE(A229,"$",H229),
IF(E229="","",IF(I229&lt;&gt;0,CONCATENATE(A229,"$",J229,"--",_xlfn.TEXTSPLIT(E229,";",TRUE,FALSE)),CONCATENATE(A229,"$",_xlfn.TEXTSPLIT(E229,";",TRUE,FALSE))))),"")</f>
        <v>AOM_006033$Crop Product--Cereal Products--Barley--Barley Grain;AOM_006033$Crop Product--Cereal Products--Barley--Hordeum vulgare Grain</v>
      </c>
      <c r="L229" s="75"/>
      <c r="M229" s="75" t="str" cm="1">
        <f t="array" ref="M229">IF(L229&lt;&gt;"",_xlfn.TEXTSPLIT(L229, "$"),"")</f>
        <v/>
      </c>
      <c r="N229" s="75"/>
      <c r="O229" s="75" t="str" cm="1">
        <f t="array" ref="O229">IF(L229&lt;&gt;"",_xlfn.CHOOSECOLS(_xlfn.TEXTSPLIT(N229,"--"),1),"")</f>
        <v/>
      </c>
      <c r="P229" s="75" t="str" cm="1">
        <f t="array" ref="P229">IF(L229&lt;&gt;"",IFERROR(_xlfn.CHOOSECOLS(_xlfn.TEXTSPLIT(N229,"--"),2),""),"")</f>
        <v/>
      </c>
      <c r="Q229" s="75" t="str">
        <f t="shared" si="22"/>
        <v/>
      </c>
    </row>
    <row r="230" spans="1:17" ht="15.95" thickBot="1">
      <c r="A230" s="76" t="str">
        <v>AOM_001202</v>
      </c>
      <c r="B230" s="76" t="str">
        <v>Barley</v>
      </c>
      <c r="C230" s="76" t="str">
        <v/>
      </c>
      <c r="D230" s="76" t="str">
        <v>Hordeum vulgare</v>
      </c>
      <c r="E230" s="76" t="str">
        <f t="shared" si="18"/>
        <v>Hordeum vulgare</v>
      </c>
      <c r="F230" s="76" t="str">
        <v>Management--Livestock Management--Feed Characteristic--Feed Composition--Feed Ingredient--Crop Product--Cereal Products--Barley----</v>
      </c>
      <c r="G230" s="74" t="str" cm="1">
        <f t="array" ref="G230">IFERROR(SUBSTITUTE(_xlfn.CHOOSECOLS(_xlfn.TEXTSPLIT(_xlfn.TEXTJOIN("|",,F230),"Feed Ingredient--","|",TRUE),2),"----",""),"")</f>
        <v>Crop Product--Cereal Products--Barley</v>
      </c>
      <c r="H230" s="74" t="str">
        <f t="shared" si="19"/>
        <v>Crop Product--Cereal Products--Barley</v>
      </c>
      <c r="I230" s="74">
        <f t="shared" si="20"/>
        <v>2</v>
      </c>
      <c r="J230" s="74" t="str">
        <f t="shared" si="21"/>
        <v>Crop Product--Cereal Products</v>
      </c>
      <c r="K230" s="74" t="str" cm="1">
        <f t="array" ref="K230">IF(G230&lt;&gt;"",_xlfn.TEXTJOIN(";",TRUE,
CONCATENATE(A230,"$",H230),
IF(E230="","",IF(I230&lt;&gt;0,CONCATENATE(A230,"$",J230,"--",_xlfn.TEXTSPLIT(E230,";",TRUE,FALSE)),CONCATENATE(A230,"$",_xlfn.TEXTSPLIT(E230,";",TRUE,FALSE))))),"")</f>
        <v>AOM_001202$Crop Product--Cereal Products--Barley;AOM_001202$Crop Product--Cereal Products--Hordeum vulgare</v>
      </c>
      <c r="L230" s="76"/>
      <c r="M230" s="76" t="str" cm="1">
        <f t="array" ref="M230">IF(L230&lt;&gt;"",_xlfn.TEXTSPLIT(L230, "$"),"")</f>
        <v/>
      </c>
      <c r="N230" s="76"/>
      <c r="O230" s="76" t="str" cm="1">
        <f t="array" ref="O230">IF(L230&lt;&gt;"",_xlfn.CHOOSECOLS(_xlfn.TEXTSPLIT(N230,"--"),1),"")</f>
        <v/>
      </c>
      <c r="P230" s="76" t="str" cm="1">
        <f t="array" ref="P230">IF(L230&lt;&gt;"",IFERROR(_xlfn.CHOOSECOLS(_xlfn.TEXTSPLIT(N230,"--"),2),""),"")</f>
        <v/>
      </c>
      <c r="Q230" s="76" t="str">
        <f t="shared" si="22"/>
        <v/>
      </c>
    </row>
    <row r="231" spans="1:17" ht="15.95" thickBot="1">
      <c r="A231" s="75" t="str">
        <v>AOM_000648</v>
      </c>
      <c r="B231" s="75" t="str">
        <v>Maize</v>
      </c>
      <c r="C231" s="75" t="str">
        <v>Corn;Snap Corn</v>
      </c>
      <c r="D231" s="75" t="str">
        <v>Zea mays</v>
      </c>
      <c r="E231" s="75" t="str">
        <f t="shared" si="18"/>
        <v>Corn;Snap Corn;Zea mays</v>
      </c>
      <c r="F231" s="75" t="str">
        <v>Management--Livestock Management--Feed Characteristic--Feed Composition--Feed Ingredient--Crop Product--Cereal Products--Maize----</v>
      </c>
      <c r="G231" s="74" t="str" cm="1">
        <f t="array" ref="G231">IFERROR(SUBSTITUTE(_xlfn.CHOOSECOLS(_xlfn.TEXTSPLIT(_xlfn.TEXTJOIN("|",,F231),"Feed Ingredient--","|",TRUE),2),"----",""),"")</f>
        <v>Crop Product--Cereal Products--Maize</v>
      </c>
      <c r="H231" s="74" t="str">
        <f t="shared" si="19"/>
        <v>Crop Product--Cereal Products--Maize</v>
      </c>
      <c r="I231" s="74">
        <f t="shared" si="20"/>
        <v>2</v>
      </c>
      <c r="J231" s="74" t="str">
        <f t="shared" si="21"/>
        <v>Crop Product--Cereal Products</v>
      </c>
      <c r="K231" s="74" t="str" cm="1">
        <f t="array" ref="K231">IF(G231&lt;&gt;"",_xlfn.TEXTJOIN(";",TRUE,
CONCATENATE(A231,"$",H231),
IF(E231="","",IF(I231&lt;&gt;0,CONCATENATE(A231,"$",J231,"--",_xlfn.TEXTSPLIT(E231,";",TRUE,FALSE)),CONCATENATE(A231,"$",_xlfn.TEXTSPLIT(E231,";",TRUE,FALSE))))),"")</f>
        <v>AOM_000648$Crop Product--Cereal Products--Maize;AOM_000648$Crop Product--Cereal Products--Corn;AOM_000648$Crop Product--Cereal Products--Snap Corn;AOM_000648$Crop Product--Cereal Products--Zea mays</v>
      </c>
      <c r="L231" s="75"/>
      <c r="M231" s="75" t="str" cm="1">
        <f t="array" ref="M231">IF(L231&lt;&gt;"",_xlfn.TEXTSPLIT(L231, "$"),"")</f>
        <v/>
      </c>
      <c r="N231" s="75"/>
      <c r="O231" s="75" t="str" cm="1">
        <f t="array" ref="O231">IF(L231&lt;&gt;"",_xlfn.CHOOSECOLS(_xlfn.TEXTSPLIT(N231,"--"),1),"")</f>
        <v/>
      </c>
      <c r="P231" s="75" t="str" cm="1">
        <f t="array" ref="P231">IF(L231&lt;&gt;"",IFERROR(_xlfn.CHOOSECOLS(_xlfn.TEXTSPLIT(N231,"--"),2),""),"")</f>
        <v/>
      </c>
      <c r="Q231" s="75" t="str">
        <f t="shared" si="22"/>
        <v/>
      </c>
    </row>
    <row r="232" spans="1:17" ht="15.95" thickBot="1">
      <c r="A232" s="76" t="str">
        <v>AOM_000649</v>
      </c>
      <c r="B232" s="76" t="str">
        <v>Maize Grain</v>
      </c>
      <c r="C232" s="76" t="str">
        <v>Corn Grain</v>
      </c>
      <c r="D232" s="76" t="str">
        <v>Zea mays Grain</v>
      </c>
      <c r="E232" s="76" t="str">
        <f t="shared" si="18"/>
        <v>Corn Grain;Zea mays Grain</v>
      </c>
      <c r="F232" s="76" t="str">
        <v>Management--Livestock Management--Feed Characteristic--Feed Composition--Feed Ingredient--Crop Product--Cereal Products--Maize--Maize Grain--</v>
      </c>
      <c r="G232" s="74" t="str" cm="1">
        <f t="array" ref="G232">IFERROR(SUBSTITUTE(_xlfn.CHOOSECOLS(_xlfn.TEXTSPLIT(_xlfn.TEXTJOIN("|",,F232),"Feed Ingredient--","|",TRUE),2),"----",""),"")</f>
        <v>Crop Product--Cereal Products--Maize--Maize Grain--</v>
      </c>
      <c r="H232" s="74" t="str">
        <f t="shared" si="19"/>
        <v>Crop Product--Cereal Products--Maize--Maize Grain</v>
      </c>
      <c r="I232" s="74">
        <f t="shared" si="20"/>
        <v>3</v>
      </c>
      <c r="J232" s="74" t="str">
        <f t="shared" si="21"/>
        <v>Crop Product--Cereal Products--Maize</v>
      </c>
      <c r="K232" s="74" t="str" cm="1">
        <f t="array" ref="K232">IF(G232&lt;&gt;"",_xlfn.TEXTJOIN(";",TRUE,
CONCATENATE(A232,"$",H232),
IF(E232="","",IF(I232&lt;&gt;0,CONCATENATE(A232,"$",J232,"--",_xlfn.TEXTSPLIT(E232,";",TRUE,FALSE)),CONCATENATE(A232,"$",_xlfn.TEXTSPLIT(E232,";",TRUE,FALSE))))),"")</f>
        <v>AOM_000649$Crop Product--Cereal Products--Maize--Maize Grain;AOM_000649$Crop Product--Cereal Products--Maize--Corn Grain;AOM_000649$Crop Product--Cereal Products--Maize--Zea mays Grain</v>
      </c>
      <c r="L232" s="76"/>
      <c r="M232" s="76" t="str" cm="1">
        <f t="array" ref="M232">IF(L232&lt;&gt;"",_xlfn.TEXTSPLIT(L232, "$"),"")</f>
        <v/>
      </c>
      <c r="N232" s="76"/>
      <c r="O232" s="76" t="str" cm="1">
        <f t="array" ref="O232">IF(L232&lt;&gt;"",_xlfn.CHOOSECOLS(_xlfn.TEXTSPLIT(N232,"--"),1),"")</f>
        <v/>
      </c>
      <c r="P232" s="76" t="str" cm="1">
        <f t="array" ref="P232">IF(L232&lt;&gt;"",IFERROR(_xlfn.CHOOSECOLS(_xlfn.TEXTSPLIT(N232,"--"),2),""),"")</f>
        <v/>
      </c>
      <c r="Q232" s="76" t="str">
        <f t="shared" si="22"/>
        <v/>
      </c>
    </row>
    <row r="233" spans="1:17" ht="15.95" thickBot="1">
      <c r="A233" s="75" t="str">
        <v>AOM_000651</v>
      </c>
      <c r="B233" s="75" t="str">
        <v>Maize Oil</v>
      </c>
      <c r="C233" s="75" t="str">
        <v>Corn Oil</v>
      </c>
      <c r="D233" s="75" t="str">
        <v>Zea mays Oil</v>
      </c>
      <c r="E233" s="75" t="str">
        <f t="shared" si="18"/>
        <v>Corn Oil;Zea mays Oil</v>
      </c>
      <c r="F233" s="75" t="str">
        <v>Management--Livestock Management--Feed Characteristic--Feed Composition--Feed Ingredient--Crop Product--Cereal Products--Maize--Maize Oil--</v>
      </c>
      <c r="G233" s="74" t="str" cm="1">
        <f t="array" ref="G233">IFERROR(SUBSTITUTE(_xlfn.CHOOSECOLS(_xlfn.TEXTSPLIT(_xlfn.TEXTJOIN("|",,F233),"Feed Ingredient--","|",TRUE),2),"----",""),"")</f>
        <v>Crop Product--Cereal Products--Maize--Maize Oil--</v>
      </c>
      <c r="H233" s="74" t="str">
        <f t="shared" si="19"/>
        <v>Crop Product--Cereal Products--Maize--Maize Oil</v>
      </c>
      <c r="I233" s="74">
        <f t="shared" si="20"/>
        <v>3</v>
      </c>
      <c r="J233" s="74" t="str">
        <f t="shared" si="21"/>
        <v>Crop Product--Cereal Products--Maize</v>
      </c>
      <c r="K233" s="74" t="str" cm="1">
        <f t="array" ref="K233">IF(G233&lt;&gt;"",_xlfn.TEXTJOIN(";",TRUE,
CONCATENATE(A233,"$",H233),
IF(E233="","",IF(I233&lt;&gt;0,CONCATENATE(A233,"$",J233,"--",_xlfn.TEXTSPLIT(E233,";",TRUE,FALSE)),CONCATENATE(A233,"$",_xlfn.TEXTSPLIT(E233,";",TRUE,FALSE))))),"")</f>
        <v>AOM_000651$Crop Product--Cereal Products--Maize--Maize Oil;AOM_000651$Crop Product--Cereal Products--Maize--Corn Oil;AOM_000651$Crop Product--Cereal Products--Maize--Zea mays Oil</v>
      </c>
      <c r="L233" s="75"/>
      <c r="M233" s="75" t="str" cm="1">
        <f t="array" ref="M233">IF(L233&lt;&gt;"",_xlfn.TEXTSPLIT(L233, "$"),"")</f>
        <v/>
      </c>
      <c r="N233" s="75"/>
      <c r="O233" s="75" t="str" cm="1">
        <f t="array" ref="O233">IF(L233&lt;&gt;"",_xlfn.CHOOSECOLS(_xlfn.TEXTSPLIT(N233,"--"),1),"")</f>
        <v/>
      </c>
      <c r="P233" s="75" t="str" cm="1">
        <f t="array" ref="P233">IF(L233&lt;&gt;"",IFERROR(_xlfn.CHOOSECOLS(_xlfn.TEXTSPLIT(N233,"--"),2),""),"")</f>
        <v/>
      </c>
      <c r="Q233" s="75" t="str">
        <f t="shared" si="22"/>
        <v/>
      </c>
    </row>
    <row r="234" spans="1:17" ht="15.95" thickBot="1">
      <c r="A234" s="76" t="str">
        <v>AOM_001289</v>
      </c>
      <c r="B234" s="76" t="str">
        <v>Maize Starch</v>
      </c>
      <c r="C234" s="76" t="str">
        <v>Corn Starch</v>
      </c>
      <c r="D234" s="76" t="str">
        <v>Zea mays Starch</v>
      </c>
      <c r="E234" s="76" t="str">
        <f t="shared" si="18"/>
        <v>Corn Starch;Zea mays Starch</v>
      </c>
      <c r="F234" s="76" t="str">
        <v>Management--Livestock Management--Feed Characteristic--Feed Composition--Feed Ingredient--Crop Product--Cereal Products--Maize--Maize Starch--</v>
      </c>
      <c r="G234" s="74" t="str" cm="1">
        <f t="array" ref="G234">IFERROR(SUBSTITUTE(_xlfn.CHOOSECOLS(_xlfn.TEXTSPLIT(_xlfn.TEXTJOIN("|",,F234),"Feed Ingredient--","|",TRUE),2),"----",""),"")</f>
        <v>Crop Product--Cereal Products--Maize--Maize Starch--</v>
      </c>
      <c r="H234" s="74" t="str">
        <f t="shared" si="19"/>
        <v>Crop Product--Cereal Products--Maize--Maize Starch</v>
      </c>
      <c r="I234" s="74">
        <f t="shared" si="20"/>
        <v>3</v>
      </c>
      <c r="J234" s="74" t="str">
        <f t="shared" si="21"/>
        <v>Crop Product--Cereal Products--Maize</v>
      </c>
      <c r="K234" s="74" t="str" cm="1">
        <f t="array" ref="K234">IF(G234&lt;&gt;"",_xlfn.TEXTJOIN(";",TRUE,
CONCATENATE(A234,"$",H234),
IF(E234="","",IF(I234&lt;&gt;0,CONCATENATE(A234,"$",J234,"--",_xlfn.TEXTSPLIT(E234,";",TRUE,FALSE)),CONCATENATE(A234,"$",_xlfn.TEXTSPLIT(E234,";",TRUE,FALSE))))),"")</f>
        <v>AOM_001289$Crop Product--Cereal Products--Maize--Maize Starch;AOM_001289$Crop Product--Cereal Products--Maize--Corn Starch;AOM_001289$Crop Product--Cereal Products--Maize--Zea mays Starch</v>
      </c>
      <c r="L234" s="76"/>
      <c r="M234" s="76" t="str" cm="1">
        <f t="array" ref="M234">IF(L234&lt;&gt;"",_xlfn.TEXTSPLIT(L234, "$"),"")</f>
        <v/>
      </c>
      <c r="N234" s="76"/>
      <c r="O234" s="76" t="str" cm="1">
        <f t="array" ref="O234">IF(L234&lt;&gt;"",_xlfn.CHOOSECOLS(_xlfn.TEXTSPLIT(N234,"--"),1),"")</f>
        <v/>
      </c>
      <c r="P234" s="76" t="str" cm="1">
        <f t="array" ref="P234">IF(L234&lt;&gt;"",IFERROR(_xlfn.CHOOSECOLS(_xlfn.TEXTSPLIT(N234,"--"),2),""),"")</f>
        <v/>
      </c>
      <c r="Q234" s="76" t="str">
        <f t="shared" si="22"/>
        <v/>
      </c>
    </row>
    <row r="235" spans="1:17" ht="15.95" thickBot="1">
      <c r="A235" s="75" t="str">
        <v>AOM_001313</v>
      </c>
      <c r="B235" s="75" t="str">
        <v>Maize Whole</v>
      </c>
      <c r="C235" s="75" t="str">
        <v>Corn Whole</v>
      </c>
      <c r="D235" s="75" t="str">
        <v>Zea mays Whole</v>
      </c>
      <c r="E235" s="75" t="str">
        <f t="shared" si="18"/>
        <v>Corn Whole;Zea mays Whole</v>
      </c>
      <c r="F235" s="75" t="str">
        <v>Management--Livestock Management--Feed Characteristic--Feed Composition--Feed Ingredient--Crop Product--Cereal Products--Maize--Maize Whole--</v>
      </c>
      <c r="G235" s="74" t="str" cm="1">
        <f t="array" ref="G235">IFERROR(SUBSTITUTE(_xlfn.CHOOSECOLS(_xlfn.TEXTSPLIT(_xlfn.TEXTJOIN("|",,F235),"Feed Ingredient--","|",TRUE),2),"----",""),"")</f>
        <v>Crop Product--Cereal Products--Maize--Maize Whole--</v>
      </c>
      <c r="H235" s="74" t="str">
        <f t="shared" si="19"/>
        <v>Crop Product--Cereal Products--Maize--Maize Whole</v>
      </c>
      <c r="I235" s="74">
        <f t="shared" si="20"/>
        <v>3</v>
      </c>
      <c r="J235" s="74" t="str">
        <f t="shared" si="21"/>
        <v>Crop Product--Cereal Products--Maize</v>
      </c>
      <c r="K235" s="74" t="str" cm="1">
        <f t="array" ref="K235">IF(G235&lt;&gt;"",_xlfn.TEXTJOIN(";",TRUE,
CONCATENATE(A235,"$",H235),
IF(E235="","",IF(I235&lt;&gt;0,CONCATENATE(A235,"$",J235,"--",_xlfn.TEXTSPLIT(E235,";",TRUE,FALSE)),CONCATENATE(A235,"$",_xlfn.TEXTSPLIT(E235,";",TRUE,FALSE))))),"")</f>
        <v>AOM_001313$Crop Product--Cereal Products--Maize--Maize Whole;AOM_001313$Crop Product--Cereal Products--Maize--Corn Whole;AOM_001313$Crop Product--Cereal Products--Maize--Zea mays Whole</v>
      </c>
      <c r="L235" s="75"/>
      <c r="M235" s="75" t="str" cm="1">
        <f t="array" ref="M235">IF(L235&lt;&gt;"",_xlfn.TEXTSPLIT(L235, "$"),"")</f>
        <v/>
      </c>
      <c r="N235" s="75"/>
      <c r="O235" s="75" t="str" cm="1">
        <f t="array" ref="O235">IF(L235&lt;&gt;"",_xlfn.CHOOSECOLS(_xlfn.TEXTSPLIT(N235,"--"),1),"")</f>
        <v/>
      </c>
      <c r="P235" s="75" t="str" cm="1">
        <f t="array" ref="P235">IF(L235&lt;&gt;"",IFERROR(_xlfn.CHOOSECOLS(_xlfn.TEXTSPLIT(N235,"--"),2),""),"")</f>
        <v/>
      </c>
      <c r="Q235" s="75" t="str">
        <f t="shared" si="22"/>
        <v/>
      </c>
    </row>
    <row r="236" spans="1:17" ht="15.95" thickBot="1">
      <c r="A236" s="76" t="str">
        <v>AOM_000654</v>
      </c>
      <c r="B236" s="76" t="str">
        <v>Millet</v>
      </c>
      <c r="C236" s="76" t="str">
        <v/>
      </c>
      <c r="D236" s="76" t="str">
        <v/>
      </c>
      <c r="E236" s="76" t="str">
        <f t="shared" si="18"/>
        <v/>
      </c>
      <c r="F236" s="76" t="str">
        <v>Management--Livestock Management--Feed Characteristic--Feed Composition--Feed Ingredient--Crop Product--Cereal Products--Millet----</v>
      </c>
      <c r="G236" s="74" t="str" cm="1">
        <f t="array" ref="G236">IFERROR(SUBSTITUTE(_xlfn.CHOOSECOLS(_xlfn.TEXTSPLIT(_xlfn.TEXTJOIN("|",,F236),"Feed Ingredient--","|",TRUE),2),"----",""),"")</f>
        <v>Crop Product--Cereal Products--Millet</v>
      </c>
      <c r="H236" s="74" t="str">
        <f t="shared" si="19"/>
        <v>Crop Product--Cereal Products--Millet</v>
      </c>
      <c r="I236" s="74">
        <f t="shared" si="20"/>
        <v>2</v>
      </c>
      <c r="J236" s="74" t="str">
        <f t="shared" si="21"/>
        <v>Crop Product--Cereal Products</v>
      </c>
      <c r="K236" s="74" t="str" cm="1">
        <f t="array" ref="K236">IF(G236&lt;&gt;"",_xlfn.TEXTJOIN(";",TRUE,
CONCATENATE(A236,"$",H236),
IF(E236="","",IF(I236&lt;&gt;0,CONCATENATE(A236,"$",J236,"--",_xlfn.TEXTSPLIT(E236,";",TRUE,FALSE)),CONCATENATE(A236,"$",_xlfn.TEXTSPLIT(E236,";",TRUE,FALSE))))),"")</f>
        <v>AOM_000654$Crop Product--Cereal Products--Millet</v>
      </c>
      <c r="L236" s="76"/>
      <c r="M236" s="76" t="str" cm="1">
        <f t="array" ref="M236">IF(L236&lt;&gt;"",_xlfn.TEXTSPLIT(L236, "$"),"")</f>
        <v/>
      </c>
      <c r="N236" s="76"/>
      <c r="O236" s="76" t="str" cm="1">
        <f t="array" ref="O236">IF(L236&lt;&gt;"",_xlfn.CHOOSECOLS(_xlfn.TEXTSPLIT(N236,"--"),1),"")</f>
        <v/>
      </c>
      <c r="P236" s="76" t="str" cm="1">
        <f t="array" ref="P236">IF(L236&lt;&gt;"",IFERROR(_xlfn.CHOOSECOLS(_xlfn.TEXTSPLIT(N236,"--"),2),""),"")</f>
        <v/>
      </c>
      <c r="Q236" s="76" t="str">
        <f t="shared" si="22"/>
        <v/>
      </c>
    </row>
    <row r="237" spans="1:17" ht="15.95" thickBot="1">
      <c r="A237" s="75" t="str">
        <v>AOM_001331</v>
      </c>
      <c r="B237" s="75" t="str">
        <v>Oat Grain</v>
      </c>
      <c r="C237" s="75" t="str">
        <v/>
      </c>
      <c r="D237" s="75" t="str">
        <v>Avena sativa  Grain</v>
      </c>
      <c r="E237" s="75" t="str">
        <f t="shared" si="18"/>
        <v>Avena sativa  Grain</v>
      </c>
      <c r="F237" s="75" t="str">
        <v>Management--Livestock Management--Feed Characteristic--Feed Composition--Feed Ingredient--Crop Product--Cereal Products--Oat--Oat Grain--</v>
      </c>
      <c r="G237" s="74" t="str" cm="1">
        <f t="array" ref="G237">IFERROR(SUBSTITUTE(_xlfn.CHOOSECOLS(_xlfn.TEXTSPLIT(_xlfn.TEXTJOIN("|",,F237),"Feed Ingredient--","|",TRUE),2),"----",""),"")</f>
        <v>Crop Product--Cereal Products--Oat--Oat Grain--</v>
      </c>
      <c r="H237" s="74" t="str">
        <f t="shared" si="19"/>
        <v>Crop Product--Cereal Products--Oat--Oat Grain</v>
      </c>
      <c r="I237" s="74">
        <f t="shared" si="20"/>
        <v>3</v>
      </c>
      <c r="J237" s="74" t="str">
        <f t="shared" si="21"/>
        <v>Crop Product--Cereal Products--Oat</v>
      </c>
      <c r="K237" s="74" t="str" cm="1">
        <f t="array" ref="K237">IF(G237&lt;&gt;"",_xlfn.TEXTJOIN(";",TRUE,
CONCATENATE(A237,"$",H237),
IF(E237="","",IF(I237&lt;&gt;0,CONCATENATE(A237,"$",J237,"--",_xlfn.TEXTSPLIT(E237,";",TRUE,FALSE)),CONCATENATE(A237,"$",_xlfn.TEXTSPLIT(E237,";",TRUE,FALSE))))),"")</f>
        <v>AOM_001331$Crop Product--Cereal Products--Oat--Oat Grain;AOM_001331$Crop Product--Cereal Products--Oat--Avena sativa  Grain</v>
      </c>
      <c r="L237" s="75"/>
      <c r="M237" s="75" t="str" cm="1">
        <f t="array" ref="M237">IF(L237&lt;&gt;"",_xlfn.TEXTSPLIT(L237, "$"),"")</f>
        <v/>
      </c>
      <c r="N237" s="75"/>
      <c r="O237" s="75" t="str" cm="1">
        <f t="array" ref="O237">IF(L237&lt;&gt;"",_xlfn.CHOOSECOLS(_xlfn.TEXTSPLIT(N237,"--"),1),"")</f>
        <v/>
      </c>
      <c r="P237" s="75" t="str" cm="1">
        <f t="array" ref="P237">IF(L237&lt;&gt;"",IFERROR(_xlfn.CHOOSECOLS(_xlfn.TEXTSPLIT(N237,"--"),2),""),"")</f>
        <v/>
      </c>
      <c r="Q237" s="75" t="str">
        <f t="shared" si="22"/>
        <v/>
      </c>
    </row>
    <row r="238" spans="1:17" ht="15.95" thickBot="1">
      <c r="A238" s="76" t="str">
        <v>AOM_001895</v>
      </c>
      <c r="B238" s="76" t="str">
        <v>Oat</v>
      </c>
      <c r="C238" s="76" t="str">
        <v/>
      </c>
      <c r="D238" s="76" t="str">
        <v>Guizotia abyssinica</v>
      </c>
      <c r="E238" s="76" t="str">
        <f t="shared" si="18"/>
        <v>Guizotia abyssinica</v>
      </c>
      <c r="F238" s="76" t="str">
        <v>Management--Livestock Management--Feed Characteristic--Feed Composition--Feed Ingredient--Crop Product--Cereal Products--Oat----</v>
      </c>
      <c r="G238" s="74" t="str" cm="1">
        <f t="array" ref="G238">IFERROR(SUBSTITUTE(_xlfn.CHOOSECOLS(_xlfn.TEXTSPLIT(_xlfn.TEXTJOIN("|",,F238),"Feed Ingredient--","|",TRUE),2),"----",""),"")</f>
        <v>Crop Product--Cereal Products--Oat</v>
      </c>
      <c r="H238" s="74" t="str">
        <f t="shared" si="19"/>
        <v>Crop Product--Cereal Products--Oat</v>
      </c>
      <c r="I238" s="74">
        <f t="shared" si="20"/>
        <v>2</v>
      </c>
      <c r="J238" s="74" t="str">
        <f t="shared" si="21"/>
        <v>Crop Product--Cereal Products</v>
      </c>
      <c r="K238" s="74" t="str" cm="1">
        <f t="array" ref="K238">IF(G238&lt;&gt;"",_xlfn.TEXTJOIN(";",TRUE,
CONCATENATE(A238,"$",H238),
IF(E238="","",IF(I238&lt;&gt;0,CONCATENATE(A238,"$",J238,"--",_xlfn.TEXTSPLIT(E238,";",TRUE,FALSE)),CONCATENATE(A238,"$",_xlfn.TEXTSPLIT(E238,";",TRUE,FALSE))))),"")</f>
        <v>AOM_001895$Crop Product--Cereal Products--Oat;AOM_001895$Crop Product--Cereal Products--Guizotia abyssinica</v>
      </c>
      <c r="L238" s="76"/>
      <c r="M238" s="76" t="str" cm="1">
        <f t="array" ref="M238">IF(L238&lt;&gt;"",_xlfn.TEXTSPLIT(L238, "$"),"")</f>
        <v/>
      </c>
      <c r="N238" s="76"/>
      <c r="O238" s="76" t="str" cm="1">
        <f t="array" ref="O238">IF(L238&lt;&gt;"",_xlfn.CHOOSECOLS(_xlfn.TEXTSPLIT(N238,"--"),1),"")</f>
        <v/>
      </c>
      <c r="P238" s="76" t="str" cm="1">
        <f t="array" ref="P238">IF(L238&lt;&gt;"",IFERROR(_xlfn.CHOOSECOLS(_xlfn.TEXTSPLIT(N238,"--"),2),""),"")</f>
        <v/>
      </c>
      <c r="Q238" s="76" t="str">
        <f t="shared" si="22"/>
        <v/>
      </c>
    </row>
    <row r="239" spans="1:17" ht="15.95" thickBot="1">
      <c r="A239" s="75" t="str">
        <v>AOM_001334</v>
      </c>
      <c r="B239" s="75" t="str">
        <v>Pearl Millet</v>
      </c>
      <c r="C239" s="75" t="str">
        <v/>
      </c>
      <c r="D239" s="75" t="str">
        <v>Pisum sativum</v>
      </c>
      <c r="E239" s="75" t="str">
        <f t="shared" si="18"/>
        <v>Pisum sativum</v>
      </c>
      <c r="F239" s="75" t="str">
        <v>Management--Livestock Management--Feed Characteristic--Feed Composition--Feed Ingredient--Crop Product--Cereal Products--Pearl Millet----</v>
      </c>
      <c r="G239" s="74" t="str" cm="1">
        <f t="array" ref="G239">IFERROR(SUBSTITUTE(_xlfn.CHOOSECOLS(_xlfn.TEXTSPLIT(_xlfn.TEXTJOIN("|",,F239),"Feed Ingredient--","|",TRUE),2),"----",""),"")</f>
        <v>Crop Product--Cereal Products--Pearl Millet</v>
      </c>
      <c r="H239" s="74" t="str">
        <f t="shared" si="19"/>
        <v>Crop Product--Cereal Products--Pearl Millet</v>
      </c>
      <c r="I239" s="74">
        <f t="shared" si="20"/>
        <v>2</v>
      </c>
      <c r="J239" s="74" t="str">
        <f t="shared" si="21"/>
        <v>Crop Product--Cereal Products</v>
      </c>
      <c r="K239" s="74" t="str" cm="1">
        <f t="array" ref="K239">IF(G239&lt;&gt;"",_xlfn.TEXTJOIN(";",TRUE,
CONCATENATE(A239,"$",H239),
IF(E239="","",IF(I239&lt;&gt;0,CONCATENATE(A239,"$",J239,"--",_xlfn.TEXTSPLIT(E239,";",TRUE,FALSE)),CONCATENATE(A239,"$",_xlfn.TEXTSPLIT(E239,";",TRUE,FALSE))))),"")</f>
        <v>AOM_001334$Crop Product--Cereal Products--Pearl Millet;AOM_001334$Crop Product--Cereal Products--Pisum sativum</v>
      </c>
      <c r="L239" s="75"/>
      <c r="M239" s="75" t="str" cm="1">
        <f t="array" ref="M239">IF(L239&lt;&gt;"",_xlfn.TEXTSPLIT(L239, "$"),"")</f>
        <v/>
      </c>
      <c r="N239" s="75"/>
      <c r="O239" s="75" t="str" cm="1">
        <f t="array" ref="O239">IF(L239&lt;&gt;"",_xlfn.CHOOSECOLS(_xlfn.TEXTSPLIT(N239,"--"),1),"")</f>
        <v/>
      </c>
      <c r="P239" s="75" t="str" cm="1">
        <f t="array" ref="P239">IF(L239&lt;&gt;"",IFERROR(_xlfn.CHOOSECOLS(_xlfn.TEXTSPLIT(N239,"--"),2),""),"")</f>
        <v/>
      </c>
      <c r="Q239" s="75" t="str">
        <f t="shared" si="22"/>
        <v/>
      </c>
    </row>
    <row r="240" spans="1:17" ht="15.95" thickBot="1">
      <c r="A240" s="76" t="str">
        <v>AOM_000655</v>
      </c>
      <c r="B240" s="76" t="str">
        <v>Rice Grain</v>
      </c>
      <c r="C240" s="76" t="str">
        <v/>
      </c>
      <c r="D240" s="76" t="str">
        <v>Oryza sativa  Grain</v>
      </c>
      <c r="E240" s="76" t="str">
        <f t="shared" si="18"/>
        <v>Oryza sativa  Grain</v>
      </c>
      <c r="F240" s="76" t="str">
        <v>Management--Livestock Management--Feed Characteristic--Feed Composition--Feed Ingredient--Crop Product--Cereal Products--Rice--Rice Grain--</v>
      </c>
      <c r="G240" s="74" t="str" cm="1">
        <f t="array" ref="G240">IFERROR(SUBSTITUTE(_xlfn.CHOOSECOLS(_xlfn.TEXTSPLIT(_xlfn.TEXTJOIN("|",,F240),"Feed Ingredient--","|",TRUE),2),"----",""),"")</f>
        <v>Crop Product--Cereal Products--Rice--Rice Grain--</v>
      </c>
      <c r="H240" s="74" t="str">
        <f t="shared" si="19"/>
        <v>Crop Product--Cereal Products--Rice--Rice Grain</v>
      </c>
      <c r="I240" s="74">
        <f t="shared" si="20"/>
        <v>3</v>
      </c>
      <c r="J240" s="74" t="str">
        <f t="shared" si="21"/>
        <v>Crop Product--Cereal Products--Rice</v>
      </c>
      <c r="K240" s="74" t="str" cm="1">
        <f t="array" ref="K240">IF(G240&lt;&gt;"",_xlfn.TEXTJOIN(";",TRUE,
CONCATENATE(A240,"$",H240),
IF(E240="","",IF(I240&lt;&gt;0,CONCATENATE(A240,"$",J240,"--",_xlfn.TEXTSPLIT(E240,";",TRUE,FALSE)),CONCATENATE(A240,"$",_xlfn.TEXTSPLIT(E240,";",TRUE,FALSE))))),"")</f>
        <v>AOM_000655$Crop Product--Cereal Products--Rice--Rice Grain;AOM_000655$Crop Product--Cereal Products--Rice--Oryza sativa  Grain</v>
      </c>
      <c r="L240" s="76"/>
      <c r="M240" s="76" t="str" cm="1">
        <f t="array" ref="M240">IF(L240&lt;&gt;"",_xlfn.TEXTSPLIT(L240, "$"),"")</f>
        <v/>
      </c>
      <c r="N240" s="76"/>
      <c r="O240" s="76" t="str" cm="1">
        <f t="array" ref="O240">IF(L240&lt;&gt;"",_xlfn.CHOOSECOLS(_xlfn.TEXTSPLIT(N240,"--"),1),"")</f>
        <v/>
      </c>
      <c r="P240" s="76" t="str" cm="1">
        <f t="array" ref="P240">IF(L240&lt;&gt;"",IFERROR(_xlfn.CHOOSECOLS(_xlfn.TEXTSPLIT(N240,"--"),2),""),"")</f>
        <v/>
      </c>
      <c r="Q240" s="76" t="str">
        <f t="shared" si="22"/>
        <v/>
      </c>
    </row>
    <row r="241" spans="1:17" ht="15.95" thickBot="1">
      <c r="A241" s="75" t="str">
        <v>AOM_000657</v>
      </c>
      <c r="B241" s="75" t="str">
        <v>Sorghum Grain</v>
      </c>
      <c r="C241" s="75" t="str">
        <v>Sorghum Seed</v>
      </c>
      <c r="D241" s="75" t="str">
        <v>Sorghum bicolor Grain</v>
      </c>
      <c r="E241" s="75" t="str">
        <f t="shared" si="18"/>
        <v>Sorghum Seed;Sorghum bicolor Grain</v>
      </c>
      <c r="F241" s="75" t="str">
        <v>Management--Livestock Management--Feed Characteristic--Feed Composition--Feed Ingredient--Crop Product--Cereal Products--Sorghum--Sorghum Grain--</v>
      </c>
      <c r="G241" s="74" t="str" cm="1">
        <f t="array" ref="G241">IFERROR(SUBSTITUTE(_xlfn.CHOOSECOLS(_xlfn.TEXTSPLIT(_xlfn.TEXTJOIN("|",,F241),"Feed Ingredient--","|",TRUE),2),"----",""),"")</f>
        <v>Crop Product--Cereal Products--Sorghum--Sorghum Grain--</v>
      </c>
      <c r="H241" s="74" t="str">
        <f t="shared" si="19"/>
        <v>Crop Product--Cereal Products--Sorghum--Sorghum Grain</v>
      </c>
      <c r="I241" s="74">
        <f t="shared" si="20"/>
        <v>3</v>
      </c>
      <c r="J241" s="74" t="str">
        <f t="shared" si="21"/>
        <v>Crop Product--Cereal Products--Sorghum</v>
      </c>
      <c r="K241" s="74" t="str" cm="1">
        <f t="array" ref="K241">IF(G241&lt;&gt;"",_xlfn.TEXTJOIN(";",TRUE,
CONCATENATE(A241,"$",H241),
IF(E241="","",IF(I241&lt;&gt;0,CONCATENATE(A241,"$",J241,"--",_xlfn.TEXTSPLIT(E241,";",TRUE,FALSE)),CONCATENATE(A241,"$",_xlfn.TEXTSPLIT(E241,";",TRUE,FALSE))))),"")</f>
        <v>AOM_000657$Crop Product--Cereal Products--Sorghum--Sorghum Grain;AOM_000657$Crop Product--Cereal Products--Sorghum--Sorghum Seed;AOM_000657$Crop Product--Cereal Products--Sorghum--Sorghum bicolor Grain</v>
      </c>
      <c r="L241" s="75"/>
      <c r="M241" s="75" t="str" cm="1">
        <f t="array" ref="M241">IF(L241&lt;&gt;"",_xlfn.TEXTSPLIT(L241, "$"),"")</f>
        <v/>
      </c>
      <c r="N241" s="75"/>
      <c r="O241" s="75" t="str" cm="1">
        <f t="array" ref="O241">IF(L241&lt;&gt;"",_xlfn.CHOOSECOLS(_xlfn.TEXTSPLIT(N241,"--"),1),"")</f>
        <v/>
      </c>
      <c r="P241" s="75" t="str" cm="1">
        <f t="array" ref="P241">IF(L241&lt;&gt;"",IFERROR(_xlfn.CHOOSECOLS(_xlfn.TEXTSPLIT(N241,"--"),2),""),"")</f>
        <v/>
      </c>
      <c r="Q241" s="75" t="str">
        <f t="shared" si="22"/>
        <v/>
      </c>
    </row>
    <row r="242" spans="1:17" ht="15.95" thickBot="1">
      <c r="A242" s="76" t="str">
        <v>AOM_001365</v>
      </c>
      <c r="B242" s="76" t="str">
        <v>Sorghum Sprout</v>
      </c>
      <c r="C242" s="76" t="str">
        <v/>
      </c>
      <c r="D242" s="76" t="str">
        <v>Sorghum bicolor Sprout</v>
      </c>
      <c r="E242" s="76" t="str">
        <f t="shared" si="18"/>
        <v>Sorghum bicolor Sprout</v>
      </c>
      <c r="F242" s="76" t="str">
        <v>Management--Livestock Management--Feed Characteristic--Feed Composition--Feed Ingredient--Crop Product--Cereal Products--Sorghum--Sorghum Sprout--</v>
      </c>
      <c r="G242" s="74" t="str" cm="1">
        <f t="array" ref="G242">IFERROR(SUBSTITUTE(_xlfn.CHOOSECOLS(_xlfn.TEXTSPLIT(_xlfn.TEXTJOIN("|",,F242),"Feed Ingredient--","|",TRUE),2),"----",""),"")</f>
        <v>Crop Product--Cereal Products--Sorghum--Sorghum Sprout--</v>
      </c>
      <c r="H242" s="74" t="str">
        <f t="shared" si="19"/>
        <v>Crop Product--Cereal Products--Sorghum--Sorghum Sprout</v>
      </c>
      <c r="I242" s="74">
        <f t="shared" si="20"/>
        <v>3</v>
      </c>
      <c r="J242" s="74" t="str">
        <f t="shared" si="21"/>
        <v>Crop Product--Cereal Products--Sorghum</v>
      </c>
      <c r="K242" s="74" t="str" cm="1">
        <f t="array" ref="K242">IF(G242&lt;&gt;"",_xlfn.TEXTJOIN(";",TRUE,
CONCATENATE(A242,"$",H242),
IF(E242="","",IF(I242&lt;&gt;0,CONCATENATE(A242,"$",J242,"--",_xlfn.TEXTSPLIT(E242,";",TRUE,FALSE)),CONCATENATE(A242,"$",_xlfn.TEXTSPLIT(E242,";",TRUE,FALSE))))),"")</f>
        <v>AOM_001365$Crop Product--Cereal Products--Sorghum--Sorghum Sprout;AOM_001365$Crop Product--Cereal Products--Sorghum--Sorghum bicolor Sprout</v>
      </c>
      <c r="L242" s="76"/>
      <c r="M242" s="76" t="str" cm="1">
        <f t="array" ref="M242">IF(L242&lt;&gt;"",_xlfn.TEXTSPLIT(L242, "$"),"")</f>
        <v/>
      </c>
      <c r="N242" s="76"/>
      <c r="O242" s="76" t="str" cm="1">
        <f t="array" ref="O242">IF(L242&lt;&gt;"",_xlfn.CHOOSECOLS(_xlfn.TEXTSPLIT(N242,"--"),1),"")</f>
        <v/>
      </c>
      <c r="P242" s="76" t="str" cm="1">
        <f t="array" ref="P242">IF(L242&lt;&gt;"",IFERROR(_xlfn.CHOOSECOLS(_xlfn.TEXTSPLIT(N242,"--"),2),""),"")</f>
        <v/>
      </c>
      <c r="Q242" s="76" t="str">
        <f t="shared" si="22"/>
        <v/>
      </c>
    </row>
    <row r="243" spans="1:17" ht="15.95" thickBot="1">
      <c r="A243" s="75" t="str">
        <v>AOM_001316</v>
      </c>
      <c r="B243" s="75" t="str">
        <v>Sorghum</v>
      </c>
      <c r="C243" s="75" t="str">
        <v/>
      </c>
      <c r="D243" s="75" t="str">
        <v/>
      </c>
      <c r="E243" s="75" t="str">
        <f t="shared" si="18"/>
        <v/>
      </c>
      <c r="F243" s="75" t="str">
        <v>Management--Livestock Management--Feed Characteristic--Feed Composition--Feed Ingredient--Crop Product--Cereal Products--Sorghum----</v>
      </c>
      <c r="G243" s="74" t="str" cm="1">
        <f t="array" ref="G243">IFERROR(SUBSTITUTE(_xlfn.CHOOSECOLS(_xlfn.TEXTSPLIT(_xlfn.TEXTJOIN("|",,F243),"Feed Ingredient--","|",TRUE),2),"----",""),"")</f>
        <v>Crop Product--Cereal Products--Sorghum</v>
      </c>
      <c r="H243" s="74" t="str">
        <f t="shared" si="19"/>
        <v>Crop Product--Cereal Products--Sorghum</v>
      </c>
      <c r="I243" s="74">
        <f t="shared" si="20"/>
        <v>2</v>
      </c>
      <c r="J243" s="74" t="str">
        <f t="shared" si="21"/>
        <v>Crop Product--Cereal Products</v>
      </c>
      <c r="K243" s="74" t="str" cm="1">
        <f t="array" ref="K243">IF(G243&lt;&gt;"",_xlfn.TEXTJOIN(";",TRUE,
CONCATENATE(A243,"$",H243),
IF(E243="","",IF(I243&lt;&gt;0,CONCATENATE(A243,"$",J243,"--",_xlfn.TEXTSPLIT(E243,";",TRUE,FALSE)),CONCATENATE(A243,"$",_xlfn.TEXTSPLIT(E243,";",TRUE,FALSE))))),"")</f>
        <v>AOM_001316$Crop Product--Cereal Products--Sorghum</v>
      </c>
      <c r="L243" s="75"/>
      <c r="M243" s="75" t="str" cm="1">
        <f t="array" ref="M243">IF(L243&lt;&gt;"",_xlfn.TEXTSPLIT(L243, "$"),"")</f>
        <v/>
      </c>
      <c r="N243" s="75"/>
      <c r="O243" s="75" t="str" cm="1">
        <f t="array" ref="O243">IF(L243&lt;&gt;"",_xlfn.CHOOSECOLS(_xlfn.TEXTSPLIT(N243,"--"),1),"")</f>
        <v/>
      </c>
      <c r="P243" s="75" t="str" cm="1">
        <f t="array" ref="P243">IF(L243&lt;&gt;"",IFERROR(_xlfn.CHOOSECOLS(_xlfn.TEXTSPLIT(N243,"--"),2),""),"")</f>
        <v/>
      </c>
      <c r="Q243" s="75" t="str">
        <f t="shared" si="22"/>
        <v/>
      </c>
    </row>
    <row r="244" spans="1:17" ht="15.95" thickBot="1">
      <c r="A244" s="76" t="str">
        <v>AOM_001319</v>
      </c>
      <c r="B244" s="76" t="str">
        <v>Wheat</v>
      </c>
      <c r="C244" s="76" t="str">
        <v/>
      </c>
      <c r="D244" s="76" t="str">
        <v>Triticum aestivum</v>
      </c>
      <c r="E244" s="76" t="str">
        <f t="shared" si="18"/>
        <v>Triticum aestivum</v>
      </c>
      <c r="F244" s="76" t="str">
        <v>Management--Livestock Management--Feed Characteristic--Feed Composition--Feed Ingredient--Crop Product--Cereal Products--Wheat----</v>
      </c>
      <c r="G244" s="74" t="str" cm="1">
        <f t="array" ref="G244">IFERROR(SUBSTITUTE(_xlfn.CHOOSECOLS(_xlfn.TEXTSPLIT(_xlfn.TEXTJOIN("|",,F244),"Feed Ingredient--","|",TRUE),2),"----",""),"")</f>
        <v>Crop Product--Cereal Products--Wheat</v>
      </c>
      <c r="H244" s="74" t="str">
        <f t="shared" si="19"/>
        <v>Crop Product--Cereal Products--Wheat</v>
      </c>
      <c r="I244" s="74">
        <f t="shared" si="20"/>
        <v>2</v>
      </c>
      <c r="J244" s="74" t="str">
        <f t="shared" si="21"/>
        <v>Crop Product--Cereal Products</v>
      </c>
      <c r="K244" s="74" t="str" cm="1">
        <f t="array" ref="K244">IF(G244&lt;&gt;"",_xlfn.TEXTJOIN(";",TRUE,
CONCATENATE(A244,"$",H244),
IF(E244="","",IF(I244&lt;&gt;0,CONCATENATE(A244,"$",J244,"--",_xlfn.TEXTSPLIT(E244,";",TRUE,FALSE)),CONCATENATE(A244,"$",_xlfn.TEXTSPLIT(E244,";",TRUE,FALSE))))),"")</f>
        <v>AOM_001319$Crop Product--Cereal Products--Wheat;AOM_001319$Crop Product--Cereal Products--Triticum aestivum</v>
      </c>
      <c r="L244" s="76"/>
      <c r="M244" s="76" t="str" cm="1">
        <f t="array" ref="M244">IF(L244&lt;&gt;"",_xlfn.TEXTSPLIT(L244, "$"),"")</f>
        <v/>
      </c>
      <c r="N244" s="76"/>
      <c r="O244" s="76" t="str" cm="1">
        <f t="array" ref="O244">IF(L244&lt;&gt;"",_xlfn.CHOOSECOLS(_xlfn.TEXTSPLIT(N244,"--"),1),"")</f>
        <v/>
      </c>
      <c r="P244" s="76" t="str" cm="1">
        <f t="array" ref="P244">IF(L244&lt;&gt;"",IFERROR(_xlfn.CHOOSECOLS(_xlfn.TEXTSPLIT(N244,"--"),2),""),"")</f>
        <v/>
      </c>
      <c r="Q244" s="76" t="str">
        <f t="shared" si="22"/>
        <v/>
      </c>
    </row>
    <row r="245" spans="1:17" ht="15.95" thickBot="1">
      <c r="A245" s="75" t="str">
        <v>AOM_001201</v>
      </c>
      <c r="B245" s="75" t="str">
        <v>Avocado</v>
      </c>
      <c r="C245" s="75" t="str">
        <v/>
      </c>
      <c r="D245" s="75" t="str">
        <v>Persea americana</v>
      </c>
      <c r="E245" s="75" t="str">
        <f t="shared" si="18"/>
        <v>Persea americana</v>
      </c>
      <c r="F245" s="75" t="str">
        <v>Management--Livestock Management--Feed Characteristic--Feed Composition--Feed Ingredient--Crop Product--Fruit Product--Avocado----</v>
      </c>
      <c r="G245" s="74" t="str" cm="1">
        <f t="array" ref="G245">IFERROR(SUBSTITUTE(_xlfn.CHOOSECOLS(_xlfn.TEXTSPLIT(_xlfn.TEXTJOIN("|",,F245),"Feed Ingredient--","|",TRUE),2),"----",""),"")</f>
        <v>Crop Product--Fruit Product--Avocado</v>
      </c>
      <c r="H245" s="74" t="str">
        <f t="shared" si="19"/>
        <v>Crop Product--Fruit Product--Avocado</v>
      </c>
      <c r="I245" s="74">
        <f t="shared" si="20"/>
        <v>2</v>
      </c>
      <c r="J245" s="74" t="str">
        <f t="shared" si="21"/>
        <v>Crop Product--Fruit Product</v>
      </c>
      <c r="K245" s="74" t="str" cm="1">
        <f t="array" ref="K245">IF(G245&lt;&gt;"",_xlfn.TEXTJOIN(";",TRUE,
CONCATENATE(A245,"$",H245),
IF(E245="","",IF(I245&lt;&gt;0,CONCATENATE(A245,"$",J245,"--",_xlfn.TEXTSPLIT(E245,";",TRUE,FALSE)),CONCATENATE(A245,"$",_xlfn.TEXTSPLIT(E245,";",TRUE,FALSE))))),"")</f>
        <v>AOM_001201$Crop Product--Fruit Product--Avocado;AOM_001201$Crop Product--Fruit Product--Persea americana</v>
      </c>
      <c r="L245" s="75"/>
      <c r="M245" s="75" t="str" cm="1">
        <f t="array" ref="M245">IF(L245&lt;&gt;"",_xlfn.TEXTSPLIT(L245, "$"),"")</f>
        <v/>
      </c>
      <c r="N245" s="75"/>
      <c r="O245" s="75" t="str" cm="1">
        <f t="array" ref="O245">IF(L245&lt;&gt;"",_xlfn.CHOOSECOLS(_xlfn.TEXTSPLIT(N245,"--"),1),"")</f>
        <v/>
      </c>
      <c r="P245" s="75" t="str" cm="1">
        <f t="array" ref="P245">IF(L245&lt;&gt;"",IFERROR(_xlfn.CHOOSECOLS(_xlfn.TEXTSPLIT(N245,"--"),2),""),"")</f>
        <v/>
      </c>
      <c r="Q245" s="75" t="str">
        <f t="shared" si="22"/>
        <v/>
      </c>
    </row>
    <row r="246" spans="1:17" ht="15.95" thickBot="1">
      <c r="A246" s="76" t="str">
        <v>AOM_001199</v>
      </c>
      <c r="B246" s="76" t="str">
        <v>Breadfruit</v>
      </c>
      <c r="C246" s="76" t="str">
        <v/>
      </c>
      <c r="D246" s="76" t="str">
        <v>Artocarpus incisus</v>
      </c>
      <c r="E246" s="76" t="str">
        <f t="shared" si="18"/>
        <v>Artocarpus incisus</v>
      </c>
      <c r="F246" s="76" t="str">
        <v>Management--Livestock Management--Feed Characteristic--Feed Composition--Feed Ingredient--Crop Product--Fruit Product--Breadfruit----</v>
      </c>
      <c r="G246" s="74" t="str" cm="1">
        <f t="array" ref="G246">IFERROR(SUBSTITUTE(_xlfn.CHOOSECOLS(_xlfn.TEXTSPLIT(_xlfn.TEXTJOIN("|",,F246),"Feed Ingredient--","|",TRUE),2),"----",""),"")</f>
        <v>Crop Product--Fruit Product--Breadfruit</v>
      </c>
      <c r="H246" s="74" t="str">
        <f t="shared" si="19"/>
        <v>Crop Product--Fruit Product--Breadfruit</v>
      </c>
      <c r="I246" s="74">
        <f t="shared" si="20"/>
        <v>2</v>
      </c>
      <c r="J246" s="74" t="str">
        <f t="shared" si="21"/>
        <v>Crop Product--Fruit Product</v>
      </c>
      <c r="K246" s="74" t="str" cm="1">
        <f t="array" ref="K246">IF(G246&lt;&gt;"",_xlfn.TEXTJOIN(";",TRUE,
CONCATENATE(A246,"$",H246),
IF(E246="","",IF(I246&lt;&gt;0,CONCATENATE(A246,"$",J246,"--",_xlfn.TEXTSPLIT(E246,";",TRUE,FALSE)),CONCATENATE(A246,"$",_xlfn.TEXTSPLIT(E246,";",TRUE,FALSE))))),"")</f>
        <v>AOM_001199$Crop Product--Fruit Product--Breadfruit;AOM_001199$Crop Product--Fruit Product--Artocarpus incisus</v>
      </c>
      <c r="L246" s="76"/>
      <c r="M246" s="76" t="str" cm="1">
        <f t="array" ref="M246">IF(L246&lt;&gt;"",_xlfn.TEXTSPLIT(L246, "$"),"")</f>
        <v/>
      </c>
      <c r="N246" s="76"/>
      <c r="O246" s="76" t="str" cm="1">
        <f t="array" ref="O246">IF(L246&lt;&gt;"",_xlfn.CHOOSECOLS(_xlfn.TEXTSPLIT(N246,"--"),1),"")</f>
        <v/>
      </c>
      <c r="P246" s="76" t="str" cm="1">
        <f t="array" ref="P246">IF(L246&lt;&gt;"",IFERROR(_xlfn.CHOOSECOLS(_xlfn.TEXTSPLIT(N246,"--"),2),""),"")</f>
        <v/>
      </c>
      <c r="Q246" s="76" t="str">
        <f t="shared" si="22"/>
        <v/>
      </c>
    </row>
    <row r="247" spans="1:17" ht="15.95" thickBot="1">
      <c r="A247" s="75" t="str">
        <v>AOM_001847</v>
      </c>
      <c r="B247" s="75" t="str">
        <v>Ficus sur</v>
      </c>
      <c r="C247" s="75" t="str">
        <v/>
      </c>
      <c r="D247" s="75" t="str">
        <v>Ficus sur</v>
      </c>
      <c r="E247" s="75" t="str">
        <f t="shared" si="18"/>
        <v>Ficus sur</v>
      </c>
      <c r="F247" s="75" t="str">
        <v>Management--Livestock Management--Feed Characteristic--Feed Composition--Feed Ingredient--Crop Product--Fruit Products--Ficus sur----</v>
      </c>
      <c r="G247" s="74" t="str" cm="1">
        <f t="array" ref="G247">IFERROR(SUBSTITUTE(_xlfn.CHOOSECOLS(_xlfn.TEXTSPLIT(_xlfn.TEXTJOIN("|",,F247),"Feed Ingredient--","|",TRUE),2),"----",""),"")</f>
        <v>Crop Product--Fruit Products--Ficus sur</v>
      </c>
      <c r="H247" s="74" t="str">
        <f t="shared" si="19"/>
        <v>Crop Product--Fruit Products--Ficus sur</v>
      </c>
      <c r="I247" s="74">
        <f t="shared" si="20"/>
        <v>2</v>
      </c>
      <c r="J247" s="74" t="str">
        <f t="shared" si="21"/>
        <v>Crop Product--Fruit Products</v>
      </c>
      <c r="K247" s="74" t="str" cm="1">
        <f t="array" ref="K247">IF(G247&lt;&gt;"",_xlfn.TEXTJOIN(";",TRUE,
CONCATENATE(A247,"$",H247),
IF(E247="","",IF(I247&lt;&gt;0,CONCATENATE(A247,"$",J247,"--",_xlfn.TEXTSPLIT(E247,";",TRUE,FALSE)),CONCATENATE(A247,"$",_xlfn.TEXTSPLIT(E247,";",TRUE,FALSE))))),"")</f>
        <v>AOM_001847$Crop Product--Fruit Products--Ficus sur;AOM_001847$Crop Product--Fruit Products--Ficus sur</v>
      </c>
      <c r="L247" s="75"/>
      <c r="M247" s="75" t="str" cm="1">
        <f t="array" ref="M247">IF(L247&lt;&gt;"",_xlfn.TEXTSPLIT(L247, "$"),"")</f>
        <v/>
      </c>
      <c r="N247" s="75"/>
      <c r="O247" s="75" t="str" cm="1">
        <f t="array" ref="O247">IF(L247&lt;&gt;"",_xlfn.CHOOSECOLS(_xlfn.TEXTSPLIT(N247,"--"),1),"")</f>
        <v/>
      </c>
      <c r="P247" s="75" t="str" cm="1">
        <f t="array" ref="P247">IF(L247&lt;&gt;"",IFERROR(_xlfn.CHOOSECOLS(_xlfn.TEXTSPLIT(N247,"--"),2),""),"")</f>
        <v/>
      </c>
      <c r="Q247" s="75" t="str">
        <f t="shared" si="22"/>
        <v/>
      </c>
    </row>
    <row r="248" spans="1:17" ht="15.95" thickBot="1">
      <c r="A248" s="76" t="str">
        <v>AOM_001848</v>
      </c>
      <c r="B248" s="76" t="str">
        <v>Ficus sur Fruits</v>
      </c>
      <c r="C248" s="76" t="str">
        <v/>
      </c>
      <c r="D248" s="76" t="str">
        <v>Ficus sur Fruits</v>
      </c>
      <c r="E248" s="76" t="str">
        <f t="shared" si="18"/>
        <v>Ficus sur Fruits</v>
      </c>
      <c r="F248" s="76" t="str">
        <v>Management--Livestock Management--Feed Characteristic--Feed Composition--Feed Ingredient--Crop Product--Fruit Products--Ficus sur--Ficus sur Fruits--</v>
      </c>
      <c r="G248" s="74" t="str" cm="1">
        <f t="array" ref="G248">IFERROR(SUBSTITUTE(_xlfn.CHOOSECOLS(_xlfn.TEXTSPLIT(_xlfn.TEXTJOIN("|",,F248),"Feed Ingredient--","|",TRUE),2),"----",""),"")</f>
        <v>Crop Product--Fruit Products--Ficus sur--Ficus sur Fruits--</v>
      </c>
      <c r="H248" s="74" t="str">
        <f t="shared" si="19"/>
        <v>Crop Product--Fruit Products--Ficus sur--Ficus sur Fruits</v>
      </c>
      <c r="I248" s="74">
        <f t="shared" si="20"/>
        <v>3</v>
      </c>
      <c r="J248" s="74" t="str">
        <f t="shared" si="21"/>
        <v>Crop Product--Fruit Products--Ficus sur</v>
      </c>
      <c r="K248" s="74" t="str" cm="1">
        <f t="array" ref="K248">IF(G248&lt;&gt;"",_xlfn.TEXTJOIN(";",TRUE,
CONCATENATE(A248,"$",H248),
IF(E248="","",IF(I248&lt;&gt;0,CONCATENATE(A248,"$",J248,"--",_xlfn.TEXTSPLIT(E248,";",TRUE,FALSE)),CONCATENATE(A248,"$",_xlfn.TEXTSPLIT(E248,";",TRUE,FALSE))))),"")</f>
        <v>AOM_001848$Crop Product--Fruit Products--Ficus sur--Ficus sur Fruits;AOM_001848$Crop Product--Fruit Products--Ficus sur--Ficus sur Fruits</v>
      </c>
      <c r="L248" s="76"/>
      <c r="M248" s="76" t="str" cm="1">
        <f t="array" ref="M248">IF(L248&lt;&gt;"",_xlfn.TEXTSPLIT(L248, "$"),"")</f>
        <v/>
      </c>
      <c r="N248" s="76"/>
      <c r="O248" s="76" t="str" cm="1">
        <f t="array" ref="O248">IF(L248&lt;&gt;"",_xlfn.CHOOSECOLS(_xlfn.TEXTSPLIT(N248,"--"),1),"")</f>
        <v/>
      </c>
      <c r="P248" s="76" t="str" cm="1">
        <f t="array" ref="P248">IF(L248&lt;&gt;"",IFERROR(_xlfn.CHOOSECOLS(_xlfn.TEXTSPLIT(N248,"--"),2),""),"")</f>
        <v/>
      </c>
      <c r="Q248" s="76" t="str">
        <f t="shared" si="22"/>
        <v/>
      </c>
    </row>
    <row r="249" spans="1:17" ht="15.95" thickBot="1">
      <c r="A249" s="75" t="str">
        <v>AOM_000663</v>
      </c>
      <c r="B249" s="75" t="str">
        <v>Jackfruit</v>
      </c>
      <c r="C249" s="75" t="str">
        <v/>
      </c>
      <c r="D249" s="75" t="str">
        <v>Artocarpus heterophylla</v>
      </c>
      <c r="E249" s="75" t="str">
        <f t="shared" si="18"/>
        <v>Artocarpus heterophylla</v>
      </c>
      <c r="F249" s="75" t="str">
        <v>Management--Livestock Management--Feed Characteristic--Feed Composition--Feed Ingredient--Crop Product--Fruit Products--Jackfruit----</v>
      </c>
      <c r="G249" s="74" t="str" cm="1">
        <f t="array" ref="G249">IFERROR(SUBSTITUTE(_xlfn.CHOOSECOLS(_xlfn.TEXTSPLIT(_xlfn.TEXTJOIN("|",,F249),"Feed Ingredient--","|",TRUE),2),"----",""),"")</f>
        <v>Crop Product--Fruit Products--Jackfruit</v>
      </c>
      <c r="H249" s="74" t="str">
        <f t="shared" si="19"/>
        <v>Crop Product--Fruit Products--Jackfruit</v>
      </c>
      <c r="I249" s="74">
        <f t="shared" si="20"/>
        <v>2</v>
      </c>
      <c r="J249" s="74" t="str">
        <f t="shared" si="21"/>
        <v>Crop Product--Fruit Products</v>
      </c>
      <c r="K249" s="74" t="str" cm="1">
        <f t="array" ref="K249">IF(G249&lt;&gt;"",_xlfn.TEXTJOIN(";",TRUE,
CONCATENATE(A249,"$",H249),
IF(E249="","",IF(I249&lt;&gt;0,CONCATENATE(A249,"$",J249,"--",_xlfn.TEXTSPLIT(E249,";",TRUE,FALSE)),CONCATENATE(A249,"$",_xlfn.TEXTSPLIT(E249,";",TRUE,FALSE))))),"")</f>
        <v>AOM_000663$Crop Product--Fruit Products--Jackfruit;AOM_000663$Crop Product--Fruit Products--Artocarpus heterophylla</v>
      </c>
      <c r="L249" s="75"/>
      <c r="M249" s="75" t="str" cm="1">
        <f t="array" ref="M249">IF(L249&lt;&gt;"",_xlfn.TEXTSPLIT(L249, "$"),"")</f>
        <v/>
      </c>
      <c r="N249" s="75"/>
      <c r="O249" s="75" t="str" cm="1">
        <f t="array" ref="O249">IF(L249&lt;&gt;"",_xlfn.CHOOSECOLS(_xlfn.TEXTSPLIT(N249,"--"),1),"")</f>
        <v/>
      </c>
      <c r="P249" s="75" t="str" cm="1">
        <f t="array" ref="P249">IF(L249&lt;&gt;"",IFERROR(_xlfn.CHOOSECOLS(_xlfn.TEXTSPLIT(N249,"--"),2),""),"")</f>
        <v/>
      </c>
      <c r="Q249" s="75" t="str">
        <f t="shared" si="22"/>
        <v/>
      </c>
    </row>
    <row r="250" spans="1:17" ht="15.95" thickBot="1">
      <c r="A250" s="76" t="str">
        <v>AOM_001259</v>
      </c>
      <c r="B250" s="76" t="str">
        <v>Lemon Peel Essential Oil</v>
      </c>
      <c r="C250" s="76" t="str">
        <v/>
      </c>
      <c r="D250" s="76" t="str">
        <v>Citrus limon Peel Essential Oil</v>
      </c>
      <c r="E250" s="76" t="str">
        <f t="shared" si="18"/>
        <v>Citrus limon Peel Essential Oil</v>
      </c>
      <c r="F250" s="76" t="str">
        <v>Management--Livestock Management--Feed Characteristic--Feed Composition--Feed Ingredient--Crop Product--Fruit Products--Lemon--Lemon Peel Essential Oil--</v>
      </c>
      <c r="G250" s="74" t="str" cm="1">
        <f t="array" ref="G250">IFERROR(SUBSTITUTE(_xlfn.CHOOSECOLS(_xlfn.TEXTSPLIT(_xlfn.TEXTJOIN("|",,F250),"Feed Ingredient--","|",TRUE),2),"----",""),"")</f>
        <v>Crop Product--Fruit Products--Lemon--Lemon Peel Essential Oil--</v>
      </c>
      <c r="H250" s="74" t="str">
        <f t="shared" si="19"/>
        <v>Crop Product--Fruit Products--Lemon--Lemon Peel Essential Oil</v>
      </c>
      <c r="I250" s="74">
        <f t="shared" si="20"/>
        <v>3</v>
      </c>
      <c r="J250" s="74" t="str">
        <f t="shared" si="21"/>
        <v>Crop Product--Fruit Products--Lemon</v>
      </c>
      <c r="K250" s="74" t="str" cm="1">
        <f t="array" ref="K250">IF(G250&lt;&gt;"",_xlfn.TEXTJOIN(";",TRUE,
CONCATENATE(A250,"$",H250),
IF(E250="","",IF(I250&lt;&gt;0,CONCATENATE(A250,"$",J250,"--",_xlfn.TEXTSPLIT(E250,";",TRUE,FALSE)),CONCATENATE(A250,"$",_xlfn.TEXTSPLIT(E250,";",TRUE,FALSE))))),"")</f>
        <v>AOM_001259$Crop Product--Fruit Products--Lemon--Lemon Peel Essential Oil;AOM_001259$Crop Product--Fruit Products--Lemon--Citrus limon Peel Essential Oil</v>
      </c>
      <c r="L250" s="76"/>
      <c r="M250" s="76" t="str" cm="1">
        <f t="array" ref="M250">IF(L250&lt;&gt;"",_xlfn.TEXTSPLIT(L250, "$"),"")</f>
        <v/>
      </c>
      <c r="N250" s="76"/>
      <c r="O250" s="76" t="str" cm="1">
        <f t="array" ref="O250">IF(L250&lt;&gt;"",_xlfn.CHOOSECOLS(_xlfn.TEXTSPLIT(N250,"--"),1),"")</f>
        <v/>
      </c>
      <c r="P250" s="76" t="str" cm="1">
        <f t="array" ref="P250">IF(L250&lt;&gt;"",IFERROR(_xlfn.CHOOSECOLS(_xlfn.TEXTSPLIT(N250,"--"),2),""),"")</f>
        <v/>
      </c>
      <c r="Q250" s="76" t="str">
        <f t="shared" si="22"/>
        <v/>
      </c>
    </row>
    <row r="251" spans="1:17" ht="15.95" thickBot="1">
      <c r="A251" s="75" t="str">
        <v>AOM_001435</v>
      </c>
      <c r="B251" s="75" t="str">
        <v>Mango</v>
      </c>
      <c r="C251" s="75" t="str">
        <v/>
      </c>
      <c r="D251" s="75" t="str">
        <v>Mangifera indica</v>
      </c>
      <c r="E251" s="75" t="str">
        <f t="shared" si="18"/>
        <v>Mangifera indica</v>
      </c>
      <c r="F251" s="75" t="str">
        <v>Management--Livestock Management--Feed Characteristic--Feed Composition--Feed Ingredient--Crop Product--Fruit Products--Mango----</v>
      </c>
      <c r="G251" s="74" t="str" cm="1">
        <f t="array" ref="G251">IFERROR(SUBSTITUTE(_xlfn.CHOOSECOLS(_xlfn.TEXTSPLIT(_xlfn.TEXTJOIN("|",,F251),"Feed Ingredient--","|",TRUE),2),"----",""),"")</f>
        <v>Crop Product--Fruit Products--Mango</v>
      </c>
      <c r="H251" s="74" t="str">
        <f t="shared" si="19"/>
        <v>Crop Product--Fruit Products--Mango</v>
      </c>
      <c r="I251" s="74">
        <f t="shared" si="20"/>
        <v>2</v>
      </c>
      <c r="J251" s="74" t="str">
        <f t="shared" si="21"/>
        <v>Crop Product--Fruit Products</v>
      </c>
      <c r="K251" s="74" t="str" cm="1">
        <f t="array" ref="K251">IF(G251&lt;&gt;"",_xlfn.TEXTJOIN(";",TRUE,
CONCATENATE(A251,"$",H251),
IF(E251="","",IF(I251&lt;&gt;0,CONCATENATE(A251,"$",J251,"--",_xlfn.TEXTSPLIT(E251,";",TRUE,FALSE)),CONCATENATE(A251,"$",_xlfn.TEXTSPLIT(E251,";",TRUE,FALSE))))),"")</f>
        <v>AOM_001435$Crop Product--Fruit Products--Mango;AOM_001435$Crop Product--Fruit Products--Mangifera indica</v>
      </c>
      <c r="L251" s="75"/>
      <c r="M251" s="75" t="str" cm="1">
        <f t="array" ref="M251">IF(L251&lt;&gt;"",_xlfn.TEXTSPLIT(L251, "$"),"")</f>
        <v/>
      </c>
      <c r="N251" s="75"/>
      <c r="O251" s="75" t="str" cm="1">
        <f t="array" ref="O251">IF(L251&lt;&gt;"",_xlfn.CHOOSECOLS(_xlfn.TEXTSPLIT(N251,"--"),1),"")</f>
        <v/>
      </c>
      <c r="P251" s="75" t="str" cm="1">
        <f t="array" ref="P251">IF(L251&lt;&gt;"",IFERROR(_xlfn.CHOOSECOLS(_xlfn.TEXTSPLIT(N251,"--"),2),""),"")</f>
        <v/>
      </c>
      <c r="Q251" s="75" t="str">
        <f t="shared" si="22"/>
        <v/>
      </c>
    </row>
    <row r="252" spans="1:17" ht="15.95" thickBot="1">
      <c r="A252" s="76" t="str">
        <v>AOM_002137</v>
      </c>
      <c r="B252" s="76" t="str">
        <v>Tomato Pulp</v>
      </c>
      <c r="C252" s="76" t="str">
        <v/>
      </c>
      <c r="D252" s="76" t="str">
        <v>Tithonia diversifolia Pulp</v>
      </c>
      <c r="E252" s="76" t="str">
        <f t="shared" si="18"/>
        <v>Tithonia diversifolia Pulp</v>
      </c>
      <c r="F252" s="76" t="str">
        <v>Management--Livestock Management--Feed Characteristic--Feed Composition--Feed Ingredient--Crop Product--Fruit Products--Tomato--Tomato Pulp--</v>
      </c>
      <c r="G252" s="74" t="str" cm="1">
        <f t="array" ref="G252">IFERROR(SUBSTITUTE(_xlfn.CHOOSECOLS(_xlfn.TEXTSPLIT(_xlfn.TEXTJOIN("|",,F252),"Feed Ingredient--","|",TRUE),2),"----",""),"")</f>
        <v>Crop Product--Fruit Products--Tomato--Tomato Pulp--</v>
      </c>
      <c r="H252" s="74" t="str">
        <f t="shared" si="19"/>
        <v>Crop Product--Fruit Products--Tomato--Tomato Pulp</v>
      </c>
      <c r="I252" s="74">
        <f t="shared" si="20"/>
        <v>3</v>
      </c>
      <c r="J252" s="74" t="str">
        <f t="shared" si="21"/>
        <v>Crop Product--Fruit Products--Tomato</v>
      </c>
      <c r="K252" s="74" t="str" cm="1">
        <f t="array" ref="K252">IF(G252&lt;&gt;"",_xlfn.TEXTJOIN(";",TRUE,
CONCATENATE(A252,"$",H252),
IF(E252="","",IF(I252&lt;&gt;0,CONCATENATE(A252,"$",J252,"--",_xlfn.TEXTSPLIT(E252,";",TRUE,FALSE)),CONCATENATE(A252,"$",_xlfn.TEXTSPLIT(E252,";",TRUE,FALSE))))),"")</f>
        <v>AOM_002137$Crop Product--Fruit Products--Tomato--Tomato Pulp;AOM_002137$Crop Product--Fruit Products--Tomato--Tithonia diversifolia Pulp</v>
      </c>
      <c r="L252" s="76"/>
      <c r="M252" s="76" t="str" cm="1">
        <f t="array" ref="M252">IF(L252&lt;&gt;"",_xlfn.TEXTSPLIT(L252, "$"),"")</f>
        <v/>
      </c>
      <c r="N252" s="76"/>
      <c r="O252" s="76" t="str" cm="1">
        <f t="array" ref="O252">IF(L252&lt;&gt;"",_xlfn.CHOOSECOLS(_xlfn.TEXTSPLIT(N252,"--"),1),"")</f>
        <v/>
      </c>
      <c r="P252" s="76" t="str" cm="1">
        <f t="array" ref="P252">IF(L252&lt;&gt;"",IFERROR(_xlfn.CHOOSECOLS(_xlfn.TEXTSPLIT(N252,"--"),2),""),"")</f>
        <v/>
      </c>
      <c r="Q252" s="76" t="str">
        <f t="shared" si="22"/>
        <v/>
      </c>
    </row>
    <row r="253" spans="1:17" ht="15.95" thickBot="1">
      <c r="A253" s="75" t="str">
        <v>AOM_001265</v>
      </c>
      <c r="B253" s="75" t="str">
        <v>Ziziphus mauritiania</v>
      </c>
      <c r="C253" s="75" t="str">
        <v/>
      </c>
      <c r="D253" s="75" t="str">
        <v>Ziziphus mauritiana</v>
      </c>
      <c r="E253" s="75" t="str">
        <f t="shared" si="18"/>
        <v>Ziziphus mauritiana</v>
      </c>
      <c r="F253" s="75" t="str">
        <v>Management--Livestock Management--Feed Characteristic--Feed Composition--Feed Ingredient--Crop Product--Fruit Products--Ziziphus mauritiania----</v>
      </c>
      <c r="G253" s="74" t="str" cm="1">
        <f t="array" ref="G253">IFERROR(SUBSTITUTE(_xlfn.CHOOSECOLS(_xlfn.TEXTSPLIT(_xlfn.TEXTJOIN("|",,F253),"Feed Ingredient--","|",TRUE),2),"----",""),"")</f>
        <v>Crop Product--Fruit Products--Ziziphus mauritiania</v>
      </c>
      <c r="H253" s="74" t="str">
        <f t="shared" si="19"/>
        <v>Crop Product--Fruit Products--Ziziphus mauritiania</v>
      </c>
      <c r="I253" s="74">
        <f t="shared" si="20"/>
        <v>2</v>
      </c>
      <c r="J253" s="74" t="str">
        <f t="shared" si="21"/>
        <v>Crop Product--Fruit Products</v>
      </c>
      <c r="K253" s="74" t="str" cm="1">
        <f t="array" ref="K253">IF(G253&lt;&gt;"",_xlfn.TEXTJOIN(";",TRUE,
CONCATENATE(A253,"$",H253),
IF(E253="","",IF(I253&lt;&gt;0,CONCATENATE(A253,"$",J253,"--",_xlfn.TEXTSPLIT(E253,";",TRUE,FALSE)),CONCATENATE(A253,"$",_xlfn.TEXTSPLIT(E253,";",TRUE,FALSE))))),"")</f>
        <v>AOM_001265$Crop Product--Fruit Products--Ziziphus mauritiania;AOM_001265$Crop Product--Fruit Products--Ziziphus mauritiana</v>
      </c>
      <c r="L253" s="75"/>
      <c r="M253" s="75" t="str" cm="1">
        <f t="array" ref="M253">IF(L253&lt;&gt;"",_xlfn.TEXTSPLIT(L253, "$"),"")</f>
        <v/>
      </c>
      <c r="N253" s="75"/>
      <c r="O253" s="75" t="str" cm="1">
        <f t="array" ref="O253">IF(L253&lt;&gt;"",_xlfn.CHOOSECOLS(_xlfn.TEXTSPLIT(N253,"--"),1),"")</f>
        <v/>
      </c>
      <c r="P253" s="75" t="str" cm="1">
        <f t="array" ref="P253">IF(L253&lt;&gt;"",IFERROR(_xlfn.CHOOSECOLS(_xlfn.TEXTSPLIT(N253,"--"),2),""),"")</f>
        <v/>
      </c>
      <c r="Q253" s="75" t="str">
        <f t="shared" si="22"/>
        <v/>
      </c>
    </row>
    <row r="254" spans="1:17" ht="15.95" thickBot="1">
      <c r="A254" s="76" t="str">
        <v>AOM_001351</v>
      </c>
      <c r="B254" s="76" t="str">
        <v>Blue Lupin</v>
      </c>
      <c r="C254" s="76" t="str">
        <v/>
      </c>
      <c r="D254" s="76" t="str">
        <v>Lupinus angustifolius</v>
      </c>
      <c r="E254" s="76" t="str">
        <f t="shared" si="18"/>
        <v>Lupinus angustifolius</v>
      </c>
      <c r="F254" s="76" t="str">
        <v>Management--Livestock Management--Feed Characteristic--Feed Composition--Feed Ingredient--Crop Product--Legume Products--Blue Lupin--Blue Lupin--</v>
      </c>
      <c r="G254" s="74" t="str" cm="1">
        <f t="array" ref="G254">IFERROR(SUBSTITUTE(_xlfn.CHOOSECOLS(_xlfn.TEXTSPLIT(_xlfn.TEXTJOIN("|",,F254),"Feed Ingredient--","|",TRUE),2),"----",""),"")</f>
        <v>Crop Product--Legume Products--Blue Lupin--Blue Lupin--</v>
      </c>
      <c r="H254" s="74" t="str">
        <f t="shared" si="19"/>
        <v>Crop Product--Legume Products--Blue Lupin--Blue Lupin</v>
      </c>
      <c r="I254" s="74">
        <f t="shared" si="20"/>
        <v>3</v>
      </c>
      <c r="J254" s="74" t="str">
        <f t="shared" si="21"/>
        <v>Crop Product--Legume Products--Blue Lupin</v>
      </c>
      <c r="K254" s="74" t="str" cm="1">
        <f t="array" ref="K254">IF(G254&lt;&gt;"",_xlfn.TEXTJOIN(";",TRUE,
CONCATENATE(A254,"$",H254),
IF(E254="","",IF(I254&lt;&gt;0,CONCATENATE(A254,"$",J254,"--",_xlfn.TEXTSPLIT(E254,";",TRUE,FALSE)),CONCATENATE(A254,"$",_xlfn.TEXTSPLIT(E254,";",TRUE,FALSE))))),"")</f>
        <v>AOM_001351$Crop Product--Legume Products--Blue Lupin--Blue Lupin;AOM_001351$Crop Product--Legume Products--Blue Lupin--Lupinus angustifolius</v>
      </c>
      <c r="L254" s="76"/>
      <c r="M254" s="76" t="str" cm="1">
        <f t="array" ref="M254">IF(L254&lt;&gt;"",_xlfn.TEXTSPLIT(L254, "$"),"")</f>
        <v/>
      </c>
      <c r="N254" s="76"/>
      <c r="O254" s="76" t="str" cm="1">
        <f t="array" ref="O254">IF(L254&lt;&gt;"",_xlfn.CHOOSECOLS(_xlfn.TEXTSPLIT(N254,"--"),1),"")</f>
        <v/>
      </c>
      <c r="P254" s="76" t="str" cm="1">
        <f t="array" ref="P254">IF(L254&lt;&gt;"",IFERROR(_xlfn.CHOOSECOLS(_xlfn.TEXTSPLIT(N254,"--"),2),""),"")</f>
        <v/>
      </c>
      <c r="Q254" s="76" t="str">
        <f t="shared" si="22"/>
        <v/>
      </c>
    </row>
    <row r="255" spans="1:17" ht="15.95" thickBot="1">
      <c r="A255" s="75" t="str">
        <v>AOM_001896</v>
      </c>
      <c r="B255" s="75" t="str">
        <v>Blue Lupin Grain</v>
      </c>
      <c r="C255" s="75" t="str">
        <v>Blue Lupin Seed</v>
      </c>
      <c r="D255" s="75" t="str">
        <v>Lupinus angustifolius Grain</v>
      </c>
      <c r="E255" s="75" t="str">
        <f t="shared" si="18"/>
        <v>Blue Lupin Seed;Lupinus angustifolius Grain</v>
      </c>
      <c r="F255" s="75" t="str">
        <v>Management--Livestock Management--Feed Characteristic--Feed Composition--Feed Ingredient--Crop Product--Legume Products--Blue Lupin--Blue Lupin Grain--</v>
      </c>
      <c r="G255" s="74" t="str" cm="1">
        <f t="array" ref="G255">IFERROR(SUBSTITUTE(_xlfn.CHOOSECOLS(_xlfn.TEXTSPLIT(_xlfn.TEXTJOIN("|",,F255),"Feed Ingredient--","|",TRUE),2),"----",""),"")</f>
        <v>Crop Product--Legume Products--Blue Lupin--Blue Lupin Grain--</v>
      </c>
      <c r="H255" s="74" t="str">
        <f t="shared" si="19"/>
        <v>Crop Product--Legume Products--Blue Lupin--Blue Lupin Grain</v>
      </c>
      <c r="I255" s="74">
        <f t="shared" si="20"/>
        <v>3</v>
      </c>
      <c r="J255" s="74" t="str">
        <f t="shared" si="21"/>
        <v>Crop Product--Legume Products--Blue Lupin</v>
      </c>
      <c r="K255" s="74" t="str" cm="1">
        <f t="array" ref="K255">IF(G255&lt;&gt;"",_xlfn.TEXTJOIN(";",TRUE,
CONCATENATE(A255,"$",H255),
IF(E255="","",IF(I255&lt;&gt;0,CONCATENATE(A255,"$",J255,"--",_xlfn.TEXTSPLIT(E255,";",TRUE,FALSE)),CONCATENATE(A255,"$",_xlfn.TEXTSPLIT(E255,";",TRUE,FALSE))))),"")</f>
        <v>AOM_001896$Crop Product--Legume Products--Blue Lupin--Blue Lupin Grain;AOM_001896$Crop Product--Legume Products--Blue Lupin--Blue Lupin Seed;AOM_001896$Crop Product--Legume Products--Blue Lupin--Lupinus angustifolius Grain</v>
      </c>
      <c r="L255" s="75"/>
      <c r="M255" s="75" t="str" cm="1">
        <f t="array" ref="M255">IF(L255&lt;&gt;"",_xlfn.TEXTSPLIT(L255, "$"),"")</f>
        <v/>
      </c>
      <c r="N255" s="75"/>
      <c r="O255" s="75" t="str" cm="1">
        <f t="array" ref="O255">IF(L255&lt;&gt;"",_xlfn.CHOOSECOLS(_xlfn.TEXTSPLIT(N255,"--"),1),"")</f>
        <v/>
      </c>
      <c r="P255" s="75" t="str" cm="1">
        <f t="array" ref="P255">IF(L255&lt;&gt;"",IFERROR(_xlfn.CHOOSECOLS(_xlfn.TEXTSPLIT(N255,"--"),2),""),"")</f>
        <v/>
      </c>
      <c r="Q255" s="75" t="str">
        <f t="shared" si="22"/>
        <v/>
      </c>
    </row>
    <row r="256" spans="1:17" ht="15.95" thickBot="1">
      <c r="A256" s="76" t="str">
        <v>AOM_002228</v>
      </c>
      <c r="B256" s="76" t="str">
        <v>Fava Bean</v>
      </c>
      <c r="C256" s="76" t="str">
        <v/>
      </c>
      <c r="D256" s="76" t="str">
        <v>Vicia faba</v>
      </c>
      <c r="E256" s="76" t="str">
        <f t="shared" si="18"/>
        <v>Vicia faba</v>
      </c>
      <c r="F256" s="76" t="str">
        <v>Management--Livestock Management--Feed Characteristic--Feed Composition--Feed Ingredient--Crop Product--Legume Products--Fava Bean----</v>
      </c>
      <c r="G256" s="74" t="str" cm="1">
        <f t="array" ref="G256">IFERROR(SUBSTITUTE(_xlfn.CHOOSECOLS(_xlfn.TEXTSPLIT(_xlfn.TEXTJOIN("|",,F256),"Feed Ingredient--","|",TRUE),2),"----",""),"")</f>
        <v>Crop Product--Legume Products--Fava Bean</v>
      </c>
      <c r="H256" s="74" t="str">
        <f t="shared" si="19"/>
        <v>Crop Product--Legume Products--Fava Bean</v>
      </c>
      <c r="I256" s="74">
        <f t="shared" si="20"/>
        <v>2</v>
      </c>
      <c r="J256" s="74" t="str">
        <f t="shared" si="21"/>
        <v>Crop Product--Legume Products</v>
      </c>
      <c r="K256" s="74" t="str" cm="1">
        <f t="array" ref="K256">IF(G256&lt;&gt;"",_xlfn.TEXTJOIN(";",TRUE,
CONCATENATE(A256,"$",H256),
IF(E256="","",IF(I256&lt;&gt;0,CONCATENATE(A256,"$",J256,"--",_xlfn.TEXTSPLIT(E256,";",TRUE,FALSE)),CONCATENATE(A256,"$",_xlfn.TEXTSPLIT(E256,";",TRUE,FALSE))))),"")</f>
        <v>AOM_002228$Crop Product--Legume Products--Fava Bean;AOM_002228$Crop Product--Legume Products--Vicia faba</v>
      </c>
      <c r="L256" s="76"/>
      <c r="M256" s="76" t="str" cm="1">
        <f t="array" ref="M256">IF(L256&lt;&gt;"",_xlfn.TEXTSPLIT(L256, "$"),"")</f>
        <v/>
      </c>
      <c r="N256" s="76"/>
      <c r="O256" s="76" t="str" cm="1">
        <f t="array" ref="O256">IF(L256&lt;&gt;"",_xlfn.CHOOSECOLS(_xlfn.TEXTSPLIT(N256,"--"),1),"")</f>
        <v/>
      </c>
      <c r="P256" s="76" t="str" cm="1">
        <f t="array" ref="P256">IF(L256&lt;&gt;"",IFERROR(_xlfn.CHOOSECOLS(_xlfn.TEXTSPLIT(N256,"--"),2),""),"")</f>
        <v/>
      </c>
      <c r="Q256" s="76" t="str">
        <f t="shared" si="22"/>
        <v/>
      </c>
    </row>
    <row r="257" spans="1:17" ht="15.95" thickBot="1">
      <c r="A257" s="75" t="str">
        <v>AOM_001193</v>
      </c>
      <c r="B257" s="75" t="str">
        <v>Groundnut Oil</v>
      </c>
      <c r="C257" s="75" t="str">
        <v/>
      </c>
      <c r="D257" s="75" t="str">
        <v>Arachis hypogaea Oil</v>
      </c>
      <c r="E257" s="75" t="str">
        <f t="shared" si="18"/>
        <v>Arachis hypogaea Oil</v>
      </c>
      <c r="F257" s="75" t="str">
        <v>Management--Livestock Management--Feed Characteristic--Feed Composition--Feed Ingredient--Crop Product--Legume Products--Groundnut--Groundnut Oil--</v>
      </c>
      <c r="G257" s="74" t="str" cm="1">
        <f t="array" ref="G257">IFERROR(SUBSTITUTE(_xlfn.CHOOSECOLS(_xlfn.TEXTSPLIT(_xlfn.TEXTJOIN("|",,F257),"Feed Ingredient--","|",TRUE),2),"----",""),"")</f>
        <v>Crop Product--Legume Products--Groundnut--Groundnut Oil--</v>
      </c>
      <c r="H257" s="74" t="str">
        <f t="shared" si="19"/>
        <v>Crop Product--Legume Products--Groundnut--Groundnut Oil</v>
      </c>
      <c r="I257" s="74">
        <f t="shared" si="20"/>
        <v>3</v>
      </c>
      <c r="J257" s="74" t="str">
        <f t="shared" si="21"/>
        <v>Crop Product--Legume Products--Groundnut</v>
      </c>
      <c r="K257" s="74" t="str" cm="1">
        <f t="array" ref="K257">IF(G257&lt;&gt;"",_xlfn.TEXTJOIN(";",TRUE,
CONCATENATE(A257,"$",H257),
IF(E257="","",IF(I257&lt;&gt;0,CONCATENATE(A257,"$",J257,"--",_xlfn.TEXTSPLIT(E257,";",TRUE,FALSE)),CONCATENATE(A257,"$",_xlfn.TEXTSPLIT(E257,";",TRUE,FALSE))))),"")</f>
        <v>AOM_001193$Crop Product--Legume Products--Groundnut--Groundnut Oil;AOM_001193$Crop Product--Legume Products--Groundnut--Arachis hypogaea Oil</v>
      </c>
      <c r="L257" s="75"/>
      <c r="M257" s="75" t="str" cm="1">
        <f t="array" ref="M257">IF(L257&lt;&gt;"",_xlfn.TEXTSPLIT(L257, "$"),"")</f>
        <v/>
      </c>
      <c r="N257" s="75"/>
      <c r="O257" s="75" t="str" cm="1">
        <f t="array" ref="O257">IF(L257&lt;&gt;"",_xlfn.CHOOSECOLS(_xlfn.TEXTSPLIT(N257,"--"),1),"")</f>
        <v/>
      </c>
      <c r="P257" s="75" t="str" cm="1">
        <f t="array" ref="P257">IF(L257&lt;&gt;"",IFERROR(_xlfn.CHOOSECOLS(_xlfn.TEXTSPLIT(N257,"--"),2),""),"")</f>
        <v/>
      </c>
      <c r="Q257" s="75" t="str">
        <f t="shared" si="22"/>
        <v/>
      </c>
    </row>
    <row r="258" spans="1:17" ht="15.95" thickBot="1">
      <c r="A258" s="76" t="str">
        <v>AOM_003072</v>
      </c>
      <c r="B258" s="76" t="str">
        <v>Groundnut</v>
      </c>
      <c r="C258" s="76" t="str">
        <v/>
      </c>
      <c r="D258" s="76" t="str">
        <v>Arachis hypogaea</v>
      </c>
      <c r="E258" s="76" t="str">
        <f t="shared" si="18"/>
        <v>Arachis hypogaea</v>
      </c>
      <c r="F258" s="76" t="str">
        <v>Management--Livestock Management--Feed Characteristic--Feed Composition--Feed Ingredient--Crop Product--Legume Products--Groundnut----</v>
      </c>
      <c r="G258" s="74" t="str" cm="1">
        <f t="array" ref="G258">IFERROR(SUBSTITUTE(_xlfn.CHOOSECOLS(_xlfn.TEXTSPLIT(_xlfn.TEXTJOIN("|",,F258),"Feed Ingredient--","|",TRUE),2),"----",""),"")</f>
        <v>Crop Product--Legume Products--Groundnut</v>
      </c>
      <c r="H258" s="74" t="str">
        <f t="shared" si="19"/>
        <v>Crop Product--Legume Products--Groundnut</v>
      </c>
      <c r="I258" s="74">
        <f t="shared" si="20"/>
        <v>2</v>
      </c>
      <c r="J258" s="74" t="str">
        <f t="shared" si="21"/>
        <v>Crop Product--Legume Products</v>
      </c>
      <c r="K258" s="74" t="str" cm="1">
        <f t="array" ref="K258">IF(G258&lt;&gt;"",_xlfn.TEXTJOIN(";",TRUE,
CONCATENATE(A258,"$",H258),
IF(E258="","",IF(I258&lt;&gt;0,CONCATENATE(A258,"$",J258,"--",_xlfn.TEXTSPLIT(E258,";",TRUE,FALSE)),CONCATENATE(A258,"$",_xlfn.TEXTSPLIT(E258,";",TRUE,FALSE))))),"")</f>
        <v>AOM_003072$Crop Product--Legume Products--Groundnut;AOM_003072$Crop Product--Legume Products--Arachis hypogaea</v>
      </c>
      <c r="L258" s="76"/>
      <c r="M258" s="76" t="str" cm="1">
        <f t="array" ref="M258">IF(L258&lt;&gt;"",_xlfn.TEXTSPLIT(L258, "$"),"")</f>
        <v/>
      </c>
      <c r="N258" s="76"/>
      <c r="O258" s="76" t="str" cm="1">
        <f t="array" ref="O258">IF(L258&lt;&gt;"",_xlfn.CHOOSECOLS(_xlfn.TEXTSPLIT(N258,"--"),1),"")</f>
        <v/>
      </c>
      <c r="P258" s="76" t="str" cm="1">
        <f t="array" ref="P258">IF(L258&lt;&gt;"",IFERROR(_xlfn.CHOOSECOLS(_xlfn.TEXTSPLIT(N258,"--"),2),""),"")</f>
        <v/>
      </c>
      <c r="Q258" s="76" t="str">
        <f t="shared" si="22"/>
        <v/>
      </c>
    </row>
    <row r="259" spans="1:17" ht="15.95" thickBot="1">
      <c r="A259" s="75" t="str">
        <v>AOM_002226</v>
      </c>
      <c r="B259" s="75" t="str">
        <v>Pea</v>
      </c>
      <c r="C259" s="75" t="str">
        <v/>
      </c>
      <c r="D259" s="75" t="str">
        <v/>
      </c>
      <c r="E259" s="75" t="str">
        <f t="shared" si="18"/>
        <v/>
      </c>
      <c r="F259" s="75" t="str">
        <v>Management--Livestock Management--Feed Characteristic--Feed Composition--Feed Ingredient--Crop Product--Legume Products--Pea----</v>
      </c>
      <c r="G259" s="74" t="str" cm="1">
        <f t="array" ref="G259">IFERROR(SUBSTITUTE(_xlfn.CHOOSECOLS(_xlfn.TEXTSPLIT(_xlfn.TEXTJOIN("|",,F259),"Feed Ingredient--","|",TRUE),2),"----",""),"")</f>
        <v>Crop Product--Legume Products--Pea</v>
      </c>
      <c r="H259" s="74" t="str">
        <f t="shared" si="19"/>
        <v>Crop Product--Legume Products--Pea</v>
      </c>
      <c r="I259" s="74">
        <f t="shared" si="20"/>
        <v>2</v>
      </c>
      <c r="J259" s="74" t="str">
        <f t="shared" si="21"/>
        <v>Crop Product--Legume Products</v>
      </c>
      <c r="K259" s="74" t="str" cm="1">
        <f t="array" ref="K259">IF(G259&lt;&gt;"",_xlfn.TEXTJOIN(";",TRUE,
CONCATENATE(A259,"$",H259),
IF(E259="","",IF(I259&lt;&gt;0,CONCATENATE(A259,"$",J259,"--",_xlfn.TEXTSPLIT(E259,";",TRUE,FALSE)),CONCATENATE(A259,"$",_xlfn.TEXTSPLIT(E259,";",TRUE,FALSE))))),"")</f>
        <v>AOM_002226$Crop Product--Legume Products--Pea</v>
      </c>
      <c r="L259" s="75"/>
      <c r="M259" s="75" t="str" cm="1">
        <f t="array" ref="M259">IF(L259&lt;&gt;"",_xlfn.TEXTSPLIT(L259, "$"),"")</f>
        <v/>
      </c>
      <c r="N259" s="75"/>
      <c r="O259" s="75" t="str" cm="1">
        <f t="array" ref="O259">IF(L259&lt;&gt;"",_xlfn.CHOOSECOLS(_xlfn.TEXTSPLIT(N259,"--"),1),"")</f>
        <v/>
      </c>
      <c r="P259" s="75" t="str" cm="1">
        <f t="array" ref="P259">IF(L259&lt;&gt;"",IFERROR(_xlfn.CHOOSECOLS(_xlfn.TEXTSPLIT(N259,"--"),2),""),"")</f>
        <v/>
      </c>
      <c r="Q259" s="75" t="str">
        <f t="shared" si="22"/>
        <v/>
      </c>
    </row>
    <row r="260" spans="1:17" ht="15.95" thickBot="1">
      <c r="A260" s="76" t="str">
        <v>AOM_001582</v>
      </c>
      <c r="B260" s="76" t="str">
        <v>Soybean</v>
      </c>
      <c r="C260" s="76" t="str">
        <v/>
      </c>
      <c r="D260" s="76" t="str">
        <v>Glycine max</v>
      </c>
      <c r="E260" s="76" t="str">
        <f t="shared" si="18"/>
        <v>Glycine max</v>
      </c>
      <c r="F260" s="76" t="str">
        <v>Management--Livestock Management--Feed Characteristic--Feed Composition--Feed Ingredient--Crop Product--Legume Products--Soybean----</v>
      </c>
      <c r="G260" s="74" t="str" cm="1">
        <f t="array" ref="G260">IFERROR(SUBSTITUTE(_xlfn.CHOOSECOLS(_xlfn.TEXTSPLIT(_xlfn.TEXTJOIN("|",,F260),"Feed Ingredient--","|",TRUE),2),"----",""),"")</f>
        <v>Crop Product--Legume Products--Soybean</v>
      </c>
      <c r="H260" s="74" t="str">
        <f t="shared" si="19"/>
        <v>Crop Product--Legume Products--Soybean</v>
      </c>
      <c r="I260" s="74">
        <f t="shared" si="20"/>
        <v>2</v>
      </c>
      <c r="J260" s="74" t="str">
        <f t="shared" si="21"/>
        <v>Crop Product--Legume Products</v>
      </c>
      <c r="K260" s="74" t="str" cm="1">
        <f t="array" ref="K260">IF(G260&lt;&gt;"",_xlfn.TEXTJOIN(";",TRUE,
CONCATENATE(A260,"$",H260),
IF(E260="","",IF(I260&lt;&gt;0,CONCATENATE(A260,"$",J260,"--",_xlfn.TEXTSPLIT(E260,";",TRUE,FALSE)),CONCATENATE(A260,"$",_xlfn.TEXTSPLIT(E260,";",TRUE,FALSE))))),"")</f>
        <v>AOM_001582$Crop Product--Legume Products--Soybean;AOM_001582$Crop Product--Legume Products--Glycine max</v>
      </c>
      <c r="L260" s="76"/>
      <c r="M260" s="76" t="str" cm="1">
        <f t="array" ref="M260">IF(L260&lt;&gt;"",_xlfn.TEXTSPLIT(L260, "$"),"")</f>
        <v/>
      </c>
      <c r="N260" s="76"/>
      <c r="O260" s="76" t="str" cm="1">
        <f t="array" ref="O260">IF(L260&lt;&gt;"",_xlfn.CHOOSECOLS(_xlfn.TEXTSPLIT(N260,"--"),1),"")</f>
        <v/>
      </c>
      <c r="P260" s="76" t="str" cm="1">
        <f t="array" ref="P260">IF(L260&lt;&gt;"",IFERROR(_xlfn.CHOOSECOLS(_xlfn.TEXTSPLIT(N260,"--"),2),""),"")</f>
        <v/>
      </c>
      <c r="Q260" s="76" t="str">
        <f t="shared" si="22"/>
        <v/>
      </c>
    </row>
    <row r="261" spans="1:17" ht="15.95" thickBot="1">
      <c r="A261" s="75" t="str">
        <v>AOM_001317</v>
      </c>
      <c r="B261" s="75" t="str">
        <v>Soybean Full Fat</v>
      </c>
      <c r="C261" s="75" t="str">
        <v/>
      </c>
      <c r="D261" s="75" t="str">
        <v>Glycine max Full Fat</v>
      </c>
      <c r="E261" s="75" t="str">
        <f t="shared" si="18"/>
        <v>Glycine max Full Fat</v>
      </c>
      <c r="F261" s="75" t="str">
        <v>Management--Livestock Management--Feed Characteristic--Feed Composition--Feed Ingredient--Crop Product--Legume Products--Soybean--Soybean Full Fat--</v>
      </c>
      <c r="G261" s="74" t="str" cm="1">
        <f t="array" ref="G261">IFERROR(SUBSTITUTE(_xlfn.CHOOSECOLS(_xlfn.TEXTSPLIT(_xlfn.TEXTJOIN("|",,F261),"Feed Ingredient--","|",TRUE),2),"----",""),"")</f>
        <v>Crop Product--Legume Products--Soybean--Soybean Full Fat--</v>
      </c>
      <c r="H261" s="74" t="str">
        <f t="shared" si="19"/>
        <v>Crop Product--Legume Products--Soybean--Soybean Full Fat</v>
      </c>
      <c r="I261" s="74">
        <f t="shared" si="20"/>
        <v>3</v>
      </c>
      <c r="J261" s="74" t="str">
        <f t="shared" si="21"/>
        <v>Crop Product--Legume Products--Soybean</v>
      </c>
      <c r="K261" s="74" t="str" cm="1">
        <f t="array" ref="K261">IF(G261&lt;&gt;"",_xlfn.TEXTJOIN(";",TRUE,
CONCATENATE(A261,"$",H261),
IF(E261="","",IF(I261&lt;&gt;0,CONCATENATE(A261,"$",J261,"--",_xlfn.TEXTSPLIT(E261,";",TRUE,FALSE)),CONCATENATE(A261,"$",_xlfn.TEXTSPLIT(E261,";",TRUE,FALSE))))),"")</f>
        <v>AOM_001317$Crop Product--Legume Products--Soybean--Soybean Full Fat;AOM_001317$Crop Product--Legume Products--Soybean--Glycine max Full Fat</v>
      </c>
      <c r="L261" s="75"/>
      <c r="M261" s="75" t="str" cm="1">
        <f t="array" ref="M261">IF(L261&lt;&gt;"",_xlfn.TEXTSPLIT(L261, "$"),"")</f>
        <v/>
      </c>
      <c r="N261" s="75"/>
      <c r="O261" s="75" t="str" cm="1">
        <f t="array" ref="O261">IF(L261&lt;&gt;"",_xlfn.CHOOSECOLS(_xlfn.TEXTSPLIT(N261,"--"),1),"")</f>
        <v/>
      </c>
      <c r="P261" s="75" t="str" cm="1">
        <f t="array" ref="P261">IF(L261&lt;&gt;"",IFERROR(_xlfn.CHOOSECOLS(_xlfn.TEXTSPLIT(N261,"--"),2),""),"")</f>
        <v/>
      </c>
      <c r="Q261" s="75" t="str">
        <f t="shared" si="22"/>
        <v/>
      </c>
    </row>
    <row r="262" spans="1:17" ht="15.95" thickBot="1">
      <c r="A262" s="76" t="str">
        <v>AOM_001586</v>
      </c>
      <c r="B262" s="76" t="str">
        <v>Soybean Oil</v>
      </c>
      <c r="C262" s="76" t="str">
        <v>Soybean Oil Cold Pressed</v>
      </c>
      <c r="D262" s="76" t="str">
        <v>Glycine max Oil</v>
      </c>
      <c r="E262" s="76" t="str">
        <f t="shared" si="18"/>
        <v>Soybean Oil Cold Pressed;Glycine max Oil</v>
      </c>
      <c r="F262" s="76" t="str">
        <v>Management--Livestock Management--Feed Characteristic--Feed Composition--Feed Ingredient--Crop Product--Legume Products--Soybean--Soybean Oil--</v>
      </c>
      <c r="G262" s="74" t="str" cm="1">
        <f t="array" ref="G262">IFERROR(SUBSTITUTE(_xlfn.CHOOSECOLS(_xlfn.TEXTSPLIT(_xlfn.TEXTJOIN("|",,F262),"Feed Ingredient--","|",TRUE),2),"----",""),"")</f>
        <v>Crop Product--Legume Products--Soybean--Soybean Oil--</v>
      </c>
      <c r="H262" s="74" t="str">
        <f t="shared" si="19"/>
        <v>Crop Product--Legume Products--Soybean--Soybean Oil</v>
      </c>
      <c r="I262" s="74">
        <f t="shared" si="20"/>
        <v>3</v>
      </c>
      <c r="J262" s="74" t="str">
        <f t="shared" si="21"/>
        <v>Crop Product--Legume Products--Soybean</v>
      </c>
      <c r="K262" s="74" t="str" cm="1">
        <f t="array" ref="K262">IF(G262&lt;&gt;"",_xlfn.TEXTJOIN(";",TRUE,
CONCATENATE(A262,"$",H262),
IF(E262="","",IF(I262&lt;&gt;0,CONCATENATE(A262,"$",J262,"--",_xlfn.TEXTSPLIT(E262,";",TRUE,FALSE)),CONCATENATE(A262,"$",_xlfn.TEXTSPLIT(E262,";",TRUE,FALSE))))),"")</f>
        <v>AOM_001586$Crop Product--Legume Products--Soybean--Soybean Oil;AOM_001586$Crop Product--Legume Products--Soybean--Soybean Oil Cold Pressed;AOM_001586$Crop Product--Legume Products--Soybean--Glycine max Oil</v>
      </c>
      <c r="L262" s="76"/>
      <c r="M262" s="76" t="str" cm="1">
        <f t="array" ref="M262">IF(L262&lt;&gt;"",_xlfn.TEXTSPLIT(L262, "$"),"")</f>
        <v/>
      </c>
      <c r="N262" s="76"/>
      <c r="O262" s="76" t="str" cm="1">
        <f t="array" ref="O262">IF(L262&lt;&gt;"",_xlfn.CHOOSECOLS(_xlfn.TEXTSPLIT(N262,"--"),1),"")</f>
        <v/>
      </c>
      <c r="P262" s="76" t="str" cm="1">
        <f t="array" ref="P262">IF(L262&lt;&gt;"",IFERROR(_xlfn.CHOOSECOLS(_xlfn.TEXTSPLIT(N262,"--"),2),""),"")</f>
        <v/>
      </c>
      <c r="Q262" s="76" t="str">
        <f t="shared" si="22"/>
        <v/>
      </c>
    </row>
    <row r="263" spans="1:17" ht="15.95" thickBot="1">
      <c r="A263" s="75" t="str">
        <v>AOM_001778</v>
      </c>
      <c r="B263" s="75" t="str">
        <v>Soybean Pulp</v>
      </c>
      <c r="C263" s="75" t="str">
        <v>Okara;Soybean Lees</v>
      </c>
      <c r="D263" s="75" t="str">
        <v>Glycine max Pulp</v>
      </c>
      <c r="E263" s="75" t="str">
        <f t="shared" ref="E263:E326" si="23">_xlfn.TEXTJOIN(";",TRUE,C263,D263)</f>
        <v>Okara;Soybean Lees;Glycine max Pulp</v>
      </c>
      <c r="F263" s="75" t="str">
        <v>Management--Livestock Management--Feed Characteristic--Feed Composition--Feed Ingredient--Crop Product--Legume Products--Soybean--Soybean Pulp--</v>
      </c>
      <c r="G263" s="74" t="str" cm="1">
        <f t="array" ref="G263">IFERROR(SUBSTITUTE(_xlfn.CHOOSECOLS(_xlfn.TEXTSPLIT(_xlfn.TEXTJOIN("|",,F263),"Feed Ingredient--","|",TRUE),2),"----",""),"")</f>
        <v>Crop Product--Legume Products--Soybean--Soybean Pulp--</v>
      </c>
      <c r="H263" s="74" t="str">
        <f t="shared" ref="H263:H326" si="24">IF(G263&lt;&gt;"",_xlfn.TEXTJOIN("--",TRUE,_xlfn.TEXTSPLIT(G263,"--","|",TRUE)),"")</f>
        <v>Crop Product--Legume Products--Soybean--Soybean Pulp</v>
      </c>
      <c r="I263" s="74">
        <f t="shared" ref="I263:I326" si="25">IF(G263&lt;&gt;"",SUM(LEN(H263)-LEN(SUBSTITUTE(H263,"--","")))/LEN("--"),"")</f>
        <v>3</v>
      </c>
      <c r="J263" s="74" t="str">
        <f t="shared" ref="J263:J326" si="26">IF(G263&lt;&gt;"",IFERROR(_xlfn.TEXTJOIN("--",TRUE,_xlfn.CHOOSECOLS(_xlfn.TEXTSPLIT(H263,"--"),_xlfn.SEQUENCE(1,I263))),""),"")</f>
        <v>Crop Product--Legume Products--Soybean</v>
      </c>
      <c r="K263" s="74" t="str" cm="1">
        <f t="array" ref="K263">IF(G263&lt;&gt;"",_xlfn.TEXTJOIN(";",TRUE,
CONCATENATE(A263,"$",H263),
IF(E263="","",IF(I263&lt;&gt;0,CONCATENATE(A263,"$",J263,"--",_xlfn.TEXTSPLIT(E263,";",TRUE,FALSE)),CONCATENATE(A263,"$",_xlfn.TEXTSPLIT(E263,";",TRUE,FALSE))))),"")</f>
        <v>AOM_001778$Crop Product--Legume Products--Soybean--Soybean Pulp;AOM_001778$Crop Product--Legume Products--Soybean--Okara;AOM_001778$Crop Product--Legume Products--Soybean--Soybean Lees;AOM_001778$Crop Product--Legume Products--Soybean--Glycine max Pulp</v>
      </c>
      <c r="L263" s="75"/>
      <c r="M263" s="75" t="str" cm="1">
        <f t="array" ref="M263">IF(L263&lt;&gt;"",_xlfn.TEXTSPLIT(L263, "$"),"")</f>
        <v/>
      </c>
      <c r="N263" s="75"/>
      <c r="O263" s="75" t="str" cm="1">
        <f t="array" ref="O263">IF(L263&lt;&gt;"",_xlfn.CHOOSECOLS(_xlfn.TEXTSPLIT(N263,"--"),1),"")</f>
        <v/>
      </c>
      <c r="P263" s="75" t="str" cm="1">
        <f t="array" ref="P263">IF(L263&lt;&gt;"",IFERROR(_xlfn.CHOOSECOLS(_xlfn.TEXTSPLIT(N263,"--"),2),""),"")</f>
        <v/>
      </c>
      <c r="Q263" s="75" t="str">
        <f t="shared" ref="Q263:Q326" si="27">IF(L263&lt;&gt;"",IF(SUM(LEN(N263)-LEN(SUBSTITUTE(N263,"--","")))/LEN("--")&gt;1,SUBSTITUTE(N263,CONCATENATE(O263,"--",P263,"--"),""),""),"")</f>
        <v/>
      </c>
    </row>
    <row r="264" spans="1:17" ht="15.95" thickBot="1">
      <c r="A264" s="76" t="str">
        <v>AOM_006180</v>
      </c>
      <c r="B264" s="76" t="str">
        <v>Tamarind</v>
      </c>
      <c r="C264" s="76" t="str">
        <v/>
      </c>
      <c r="D264" s="76" t="str">
        <v>Talinium triangulare</v>
      </c>
      <c r="E264" s="76" t="str">
        <f t="shared" si="23"/>
        <v>Talinium triangulare</v>
      </c>
      <c r="F264" s="76" t="str">
        <v>Management--Livestock Management--Feed Characteristic--Feed Composition--Feed Ingredient--Crop Product--Legume Products--Tamarind----</v>
      </c>
      <c r="G264" s="74" t="str" cm="1">
        <f t="array" ref="G264">IFERROR(SUBSTITUTE(_xlfn.CHOOSECOLS(_xlfn.TEXTSPLIT(_xlfn.TEXTJOIN("|",,F264),"Feed Ingredient--","|",TRUE),2),"----",""),"")</f>
        <v>Crop Product--Legume Products--Tamarind</v>
      </c>
      <c r="H264" s="74" t="str">
        <f t="shared" si="24"/>
        <v>Crop Product--Legume Products--Tamarind</v>
      </c>
      <c r="I264" s="74">
        <f t="shared" si="25"/>
        <v>2</v>
      </c>
      <c r="J264" s="74" t="str">
        <f t="shared" si="26"/>
        <v>Crop Product--Legume Products</v>
      </c>
      <c r="K264" s="74" t="str" cm="1">
        <f t="array" ref="K264">IF(G264&lt;&gt;"",_xlfn.TEXTJOIN(";",TRUE,
CONCATENATE(A264,"$",H264),
IF(E264="","",IF(I264&lt;&gt;0,CONCATENATE(A264,"$",J264,"--",_xlfn.TEXTSPLIT(E264,";",TRUE,FALSE)),CONCATENATE(A264,"$",_xlfn.TEXTSPLIT(E264,";",TRUE,FALSE))))),"")</f>
        <v>AOM_006180$Crop Product--Legume Products--Tamarind;AOM_006180$Crop Product--Legume Products--Talinium triangulare</v>
      </c>
      <c r="L264" s="76"/>
      <c r="M264" s="76" t="str" cm="1">
        <f t="array" ref="M264">IF(L264&lt;&gt;"",_xlfn.TEXTSPLIT(L264, "$"),"")</f>
        <v/>
      </c>
      <c r="N264" s="76"/>
      <c r="O264" s="76" t="str" cm="1">
        <f t="array" ref="O264">IF(L264&lt;&gt;"",_xlfn.CHOOSECOLS(_xlfn.TEXTSPLIT(N264,"--"),1),"")</f>
        <v/>
      </c>
      <c r="P264" s="76" t="str" cm="1">
        <f t="array" ref="P264">IF(L264&lt;&gt;"",IFERROR(_xlfn.CHOOSECOLS(_xlfn.TEXTSPLIT(N264,"--"),2),""),"")</f>
        <v/>
      </c>
      <c r="Q264" s="76" t="str">
        <f t="shared" si="27"/>
        <v/>
      </c>
    </row>
    <row r="265" spans="1:17" ht="15.95" thickBot="1">
      <c r="A265" s="75" t="str">
        <v>AOM_002116</v>
      </c>
      <c r="B265" s="75" t="str">
        <v>White Lupin Grain</v>
      </c>
      <c r="C265" s="75" t="str">
        <v>Field Lupine Grain;Sweet Lupin Grain;Field Lupine Seed;Sweet Lupin Seed;White Lupin Seed</v>
      </c>
      <c r="D265" s="75" t="str">
        <v>Lupinus albus Grain</v>
      </c>
      <c r="E265" s="75" t="str">
        <f t="shared" si="23"/>
        <v>Field Lupine Grain;Sweet Lupin Grain;Field Lupine Seed;Sweet Lupin Seed;White Lupin Seed;Lupinus albus Grain</v>
      </c>
      <c r="F265" s="75" t="str">
        <v>Management--Livestock Management--Feed Characteristic--Feed Composition--Feed Ingredient--Crop Product--Legume Products--White Lupin--White Lupin Grain--</v>
      </c>
      <c r="G265" s="74" t="str" cm="1">
        <f t="array" ref="G265">IFERROR(SUBSTITUTE(_xlfn.CHOOSECOLS(_xlfn.TEXTSPLIT(_xlfn.TEXTJOIN("|",,F265),"Feed Ingredient--","|",TRUE),2),"----",""),"")</f>
        <v>Crop Product--Legume Products--White Lupin--White Lupin Grain--</v>
      </c>
      <c r="H265" s="74" t="str">
        <f t="shared" si="24"/>
        <v>Crop Product--Legume Products--White Lupin--White Lupin Grain</v>
      </c>
      <c r="I265" s="74">
        <f t="shared" si="25"/>
        <v>3</v>
      </c>
      <c r="J265" s="74" t="str">
        <f t="shared" si="26"/>
        <v>Crop Product--Legume Products--White Lupin</v>
      </c>
      <c r="K265" s="74" t="str" cm="1">
        <f t="array" ref="K265">IF(G265&lt;&gt;"",_xlfn.TEXTJOIN(";",TRUE,
CONCATENATE(A265,"$",H265),
IF(E265="","",IF(I265&lt;&gt;0,CONCATENATE(A265,"$",J265,"--",_xlfn.TEXTSPLIT(E265,";",TRUE,FALSE)),CONCATENATE(A265,"$",_xlfn.TEXTSPLIT(E265,";",TRUE,FALSE))))),"")</f>
        <v>AOM_002116$Crop Product--Legume Products--White Lupin--White Lupin Grain;AOM_002116$Crop Product--Legume Products--White Lupin--Field Lupine Grain;AOM_002116$Crop Product--Legume Products--White Lupin--Sweet Lupin Grain;AOM_002116$Crop Product--Legume Products--White Lupin--Field Lupine Seed;AOM_002116$Crop Product--Legume Products--White Lupin--Sweet Lupin Seed;AOM_002116$Crop Product--Legume Products--White Lupin--White Lupin Seed;AOM_002116$Crop Product--Legume Products--White Lupin--Lupinus albus Grain</v>
      </c>
      <c r="L265" s="75"/>
      <c r="M265" s="75" t="str" cm="1">
        <f t="array" ref="M265">IF(L265&lt;&gt;"",_xlfn.TEXTSPLIT(L265, "$"),"")</f>
        <v/>
      </c>
      <c r="N265" s="75"/>
      <c r="O265" s="75" t="str" cm="1">
        <f t="array" ref="O265">IF(L265&lt;&gt;"",_xlfn.CHOOSECOLS(_xlfn.TEXTSPLIT(N265,"--"),1),"")</f>
        <v/>
      </c>
      <c r="P265" s="75" t="str" cm="1">
        <f t="array" ref="P265">IF(L265&lt;&gt;"",IFERROR(_xlfn.CHOOSECOLS(_xlfn.TEXTSPLIT(N265,"--"),2),""),"")</f>
        <v/>
      </c>
      <c r="Q265" s="75" t="str">
        <f t="shared" si="27"/>
        <v/>
      </c>
    </row>
    <row r="266" spans="1:17" ht="15.95" thickBot="1">
      <c r="A266" s="76" t="str">
        <v>AOM_002115</v>
      </c>
      <c r="B266" s="76" t="str">
        <v>White Lupin</v>
      </c>
      <c r="C266" s="76" t="str">
        <v>Field Lupine;Sweet Lupin</v>
      </c>
      <c r="D266" s="76" t="str">
        <v>Lupinus albus</v>
      </c>
      <c r="E266" s="76" t="str">
        <f t="shared" si="23"/>
        <v>Field Lupine;Sweet Lupin;Lupinus albus</v>
      </c>
      <c r="F266" s="76" t="str">
        <v>Management--Livestock Management--Feed Characteristic--Feed Composition--Feed Ingredient--Crop Product--Legume Products--White Lupin----</v>
      </c>
      <c r="G266" s="74" t="str" cm="1">
        <f t="array" ref="G266">IFERROR(SUBSTITUTE(_xlfn.CHOOSECOLS(_xlfn.TEXTSPLIT(_xlfn.TEXTJOIN("|",,F266),"Feed Ingredient--","|",TRUE),2),"----",""),"")</f>
        <v>Crop Product--Legume Products--White Lupin</v>
      </c>
      <c r="H266" s="74" t="str">
        <f t="shared" si="24"/>
        <v>Crop Product--Legume Products--White Lupin</v>
      </c>
      <c r="I266" s="74">
        <f t="shared" si="25"/>
        <v>2</v>
      </c>
      <c r="J266" s="74" t="str">
        <f t="shared" si="26"/>
        <v>Crop Product--Legume Products</v>
      </c>
      <c r="K266" s="74" t="str" cm="1">
        <f t="array" ref="K266">IF(G266&lt;&gt;"",_xlfn.TEXTJOIN(";",TRUE,
CONCATENATE(A266,"$",H266),
IF(E266="","",IF(I266&lt;&gt;0,CONCATENATE(A266,"$",J266,"--",_xlfn.TEXTSPLIT(E266,";",TRUE,FALSE)),CONCATENATE(A266,"$",_xlfn.TEXTSPLIT(E266,";",TRUE,FALSE))))),"")</f>
        <v>AOM_002115$Crop Product--Legume Products--White Lupin;AOM_002115$Crop Product--Legume Products--Field Lupine;AOM_002115$Crop Product--Legume Products--Sweet Lupin;AOM_002115$Crop Product--Legume Products--Lupinus albus</v>
      </c>
      <c r="L266" s="76"/>
      <c r="M266" s="76" t="str" cm="1">
        <f t="array" ref="M266">IF(L266&lt;&gt;"",_xlfn.TEXTSPLIT(L266, "$"),"")</f>
        <v/>
      </c>
      <c r="N266" s="76"/>
      <c r="O266" s="76" t="str" cm="1">
        <f t="array" ref="O266">IF(L266&lt;&gt;"",_xlfn.CHOOSECOLS(_xlfn.TEXTSPLIT(N266,"--"),1),"")</f>
        <v/>
      </c>
      <c r="P266" s="76" t="str" cm="1">
        <f t="array" ref="P266">IF(L266&lt;&gt;"",IFERROR(_xlfn.CHOOSECOLS(_xlfn.TEXTSPLIT(N266,"--"),2),""),"")</f>
        <v/>
      </c>
      <c r="Q266" s="76" t="str">
        <f t="shared" si="27"/>
        <v/>
      </c>
    </row>
    <row r="267" spans="1:17" ht="15.95" thickBot="1">
      <c r="A267" s="75" t="str">
        <v>AOM_001309</v>
      </c>
      <c r="B267" s="75" t="str">
        <v>Canola</v>
      </c>
      <c r="C267" s="75" t="str">
        <v>Rapeseed</v>
      </c>
      <c r="D267" s="75" t="str">
        <v>Brassica napus</v>
      </c>
      <c r="E267" s="75" t="str">
        <f t="shared" si="23"/>
        <v>Rapeseed;Brassica napus</v>
      </c>
      <c r="F267" s="75" t="str">
        <v>Management--Livestock Management--Feed Characteristic--Feed Composition--Feed Ingredient--Crop Product--Oil Plant Products--Canola----</v>
      </c>
      <c r="G267" s="74" t="str" cm="1">
        <f t="array" ref="G267">IFERROR(SUBSTITUTE(_xlfn.CHOOSECOLS(_xlfn.TEXTSPLIT(_xlfn.TEXTJOIN("|",,F267),"Feed Ingredient--","|",TRUE),2),"----",""),"")</f>
        <v>Crop Product--Oil Plant Products--Canola</v>
      </c>
      <c r="H267" s="74" t="str">
        <f t="shared" si="24"/>
        <v>Crop Product--Oil Plant Products--Canola</v>
      </c>
      <c r="I267" s="74">
        <f t="shared" si="25"/>
        <v>2</v>
      </c>
      <c r="J267" s="74" t="str">
        <f t="shared" si="26"/>
        <v>Crop Product--Oil Plant Products</v>
      </c>
      <c r="K267" s="74" t="str" cm="1">
        <f t="array" ref="K267">IF(G267&lt;&gt;"",_xlfn.TEXTJOIN(";",TRUE,
CONCATENATE(A267,"$",H267),
IF(E267="","",IF(I267&lt;&gt;0,CONCATENATE(A267,"$",J267,"--",_xlfn.TEXTSPLIT(E267,";",TRUE,FALSE)),CONCATENATE(A267,"$",_xlfn.TEXTSPLIT(E267,";",TRUE,FALSE))))),"")</f>
        <v>AOM_001309$Crop Product--Oil Plant Products--Canola;AOM_001309$Crop Product--Oil Plant Products--Rapeseed;AOM_001309$Crop Product--Oil Plant Products--Brassica napus</v>
      </c>
      <c r="L267" s="75"/>
      <c r="M267" s="75" t="str" cm="1">
        <f t="array" ref="M267">IF(L267&lt;&gt;"",_xlfn.TEXTSPLIT(L267, "$"),"")</f>
        <v/>
      </c>
      <c r="N267" s="75"/>
      <c r="O267" s="75" t="str" cm="1">
        <f t="array" ref="O267">IF(L267&lt;&gt;"",_xlfn.CHOOSECOLS(_xlfn.TEXTSPLIT(N267,"--"),1),"")</f>
        <v/>
      </c>
      <c r="P267" s="75" t="str" cm="1">
        <f t="array" ref="P267">IF(L267&lt;&gt;"",IFERROR(_xlfn.CHOOSECOLS(_xlfn.TEXTSPLIT(N267,"--"),2),""),"")</f>
        <v/>
      </c>
      <c r="Q267" s="75" t="str">
        <f t="shared" si="27"/>
        <v/>
      </c>
    </row>
    <row r="268" spans="1:17" ht="15.95" thickBot="1">
      <c r="A268" s="76" t="str">
        <v>AOM_001308</v>
      </c>
      <c r="B268" s="76" t="str">
        <v>Canola Oil</v>
      </c>
      <c r="C268" s="76" t="str">
        <v>Rapeseed Oil</v>
      </c>
      <c r="D268" s="76" t="str">
        <v>Brassica napus Oil</v>
      </c>
      <c r="E268" s="76" t="str">
        <f t="shared" si="23"/>
        <v>Rapeseed Oil;Brassica napus Oil</v>
      </c>
      <c r="F268" s="76" t="str">
        <v>Management--Livestock Management--Feed Characteristic--Feed Composition--Feed Ingredient--Crop Product--Oil Plant Products--Canola--Canola Oil--</v>
      </c>
      <c r="G268" s="74" t="str" cm="1">
        <f t="array" ref="G268">IFERROR(SUBSTITUTE(_xlfn.CHOOSECOLS(_xlfn.TEXTSPLIT(_xlfn.TEXTJOIN("|",,F268),"Feed Ingredient--","|",TRUE),2),"----",""),"")</f>
        <v>Crop Product--Oil Plant Products--Canola--Canola Oil--</v>
      </c>
      <c r="H268" s="74" t="str">
        <f t="shared" si="24"/>
        <v>Crop Product--Oil Plant Products--Canola--Canola Oil</v>
      </c>
      <c r="I268" s="74">
        <f t="shared" si="25"/>
        <v>3</v>
      </c>
      <c r="J268" s="74" t="str">
        <f t="shared" si="26"/>
        <v>Crop Product--Oil Plant Products--Canola</v>
      </c>
      <c r="K268" s="74" t="str" cm="1">
        <f t="array" ref="K268">IF(G268&lt;&gt;"",_xlfn.TEXTJOIN(";",TRUE,
CONCATENATE(A268,"$",H268),
IF(E268="","",IF(I268&lt;&gt;0,CONCATENATE(A268,"$",J268,"--",_xlfn.TEXTSPLIT(E268,";",TRUE,FALSE)),CONCATENATE(A268,"$",_xlfn.TEXTSPLIT(E268,";",TRUE,FALSE))))),"")</f>
        <v>AOM_001308$Crop Product--Oil Plant Products--Canola--Canola Oil;AOM_001308$Crop Product--Oil Plant Products--Canola--Rapeseed Oil;AOM_001308$Crop Product--Oil Plant Products--Canola--Brassica napus Oil</v>
      </c>
      <c r="L268" s="76"/>
      <c r="M268" s="76" t="str" cm="1">
        <f t="array" ref="M268">IF(L268&lt;&gt;"",_xlfn.TEXTSPLIT(L268, "$"),"")</f>
        <v/>
      </c>
      <c r="N268" s="76"/>
      <c r="O268" s="76" t="str" cm="1">
        <f t="array" ref="O268">IF(L268&lt;&gt;"",_xlfn.CHOOSECOLS(_xlfn.TEXTSPLIT(N268,"--"),1),"")</f>
        <v/>
      </c>
      <c r="P268" s="76" t="str" cm="1">
        <f t="array" ref="P268">IF(L268&lt;&gt;"",IFERROR(_xlfn.CHOOSECOLS(_xlfn.TEXTSPLIT(N268,"--"),2),""),"")</f>
        <v/>
      </c>
      <c r="Q268" s="76" t="str">
        <f t="shared" si="27"/>
        <v/>
      </c>
    </row>
    <row r="269" spans="1:17" ht="15.95" thickBot="1">
      <c r="A269" s="75" t="str">
        <v>AOM_003700</v>
      </c>
      <c r="B269" s="75" t="str">
        <v>Coconut Oil</v>
      </c>
      <c r="C269" s="75" t="str">
        <v/>
      </c>
      <c r="D269" s="75" t="str">
        <v>Cocos nucifera Oil</v>
      </c>
      <c r="E269" s="75" t="str">
        <f t="shared" si="23"/>
        <v>Cocos nucifera Oil</v>
      </c>
      <c r="F269" s="75" t="str">
        <v>Management--Livestock Management--Feed Characteristic--Feed Composition--Feed Ingredient--Crop Product--Oil Plant Products--Coconut--Coconut Oil--</v>
      </c>
      <c r="G269" s="74" t="str" cm="1">
        <f t="array" ref="G269">IFERROR(SUBSTITUTE(_xlfn.CHOOSECOLS(_xlfn.TEXTSPLIT(_xlfn.TEXTJOIN("|",,F269),"Feed Ingredient--","|",TRUE),2),"----",""),"")</f>
        <v>Crop Product--Oil Plant Products--Coconut--Coconut Oil--</v>
      </c>
      <c r="H269" s="74" t="str">
        <f t="shared" si="24"/>
        <v>Crop Product--Oil Plant Products--Coconut--Coconut Oil</v>
      </c>
      <c r="I269" s="74">
        <f t="shared" si="25"/>
        <v>3</v>
      </c>
      <c r="J269" s="74" t="str">
        <f t="shared" si="26"/>
        <v>Crop Product--Oil Plant Products--Coconut</v>
      </c>
      <c r="K269" s="74" t="str" cm="1">
        <f t="array" ref="K269">IF(G269&lt;&gt;"",_xlfn.TEXTJOIN(";",TRUE,
CONCATENATE(A269,"$",H269),
IF(E269="","",IF(I269&lt;&gt;0,CONCATENATE(A269,"$",J269,"--",_xlfn.TEXTSPLIT(E269,";",TRUE,FALSE)),CONCATENATE(A269,"$",_xlfn.TEXTSPLIT(E269,";",TRUE,FALSE))))),"")</f>
        <v>AOM_003700$Crop Product--Oil Plant Products--Coconut--Coconut Oil;AOM_003700$Crop Product--Oil Plant Products--Coconut--Cocos nucifera Oil</v>
      </c>
      <c r="L269" s="75"/>
      <c r="M269" s="75" t="str" cm="1">
        <f t="array" ref="M269">IF(L269&lt;&gt;"",_xlfn.TEXTSPLIT(L269, "$"),"")</f>
        <v/>
      </c>
      <c r="N269" s="75"/>
      <c r="O269" s="75" t="str" cm="1">
        <f t="array" ref="O269">IF(L269&lt;&gt;"",_xlfn.CHOOSECOLS(_xlfn.TEXTSPLIT(N269,"--"),1),"")</f>
        <v/>
      </c>
      <c r="P269" s="75" t="str" cm="1">
        <f t="array" ref="P269">IF(L269&lt;&gt;"",IFERROR(_xlfn.CHOOSECOLS(_xlfn.TEXTSPLIT(N269,"--"),2),""),"")</f>
        <v/>
      </c>
      <c r="Q269" s="75" t="str">
        <f t="shared" si="27"/>
        <v/>
      </c>
    </row>
    <row r="270" spans="1:17" ht="15.95" thickBot="1">
      <c r="A270" s="76" t="str">
        <v>AOM_001185</v>
      </c>
      <c r="B270" s="76" t="str">
        <v>Linseed</v>
      </c>
      <c r="C270" s="76" t="str">
        <v/>
      </c>
      <c r="D270" s="76" t="str">
        <v/>
      </c>
      <c r="E270" s="76" t="str">
        <f t="shared" si="23"/>
        <v/>
      </c>
      <c r="F270" s="76" t="str">
        <v>Management--Livestock Management--Feed Characteristic--Feed Composition--Feed Ingredient--Crop Product--Oil Plant Products--Linseed----</v>
      </c>
      <c r="G270" s="74" t="str" cm="1">
        <f t="array" ref="G270">IFERROR(SUBSTITUTE(_xlfn.CHOOSECOLS(_xlfn.TEXTSPLIT(_xlfn.TEXTJOIN("|",,F270),"Feed Ingredient--","|",TRUE),2),"----",""),"")</f>
        <v>Crop Product--Oil Plant Products--Linseed</v>
      </c>
      <c r="H270" s="74" t="str">
        <f t="shared" si="24"/>
        <v>Crop Product--Oil Plant Products--Linseed</v>
      </c>
      <c r="I270" s="74">
        <f t="shared" si="25"/>
        <v>2</v>
      </c>
      <c r="J270" s="74" t="str">
        <f t="shared" si="26"/>
        <v>Crop Product--Oil Plant Products</v>
      </c>
      <c r="K270" s="74" t="str" cm="1">
        <f t="array" ref="K270">IF(G270&lt;&gt;"",_xlfn.TEXTJOIN(";",TRUE,
CONCATENATE(A270,"$",H270),
IF(E270="","",IF(I270&lt;&gt;0,CONCATENATE(A270,"$",J270,"--",_xlfn.TEXTSPLIT(E270,";",TRUE,FALSE)),CONCATENATE(A270,"$",_xlfn.TEXTSPLIT(E270,";",TRUE,FALSE))))),"")</f>
        <v>AOM_001185$Crop Product--Oil Plant Products--Linseed</v>
      </c>
      <c r="L270" s="76"/>
      <c r="M270" s="76" t="str" cm="1">
        <f t="array" ref="M270">IF(L270&lt;&gt;"",_xlfn.TEXTSPLIT(L270, "$"),"")</f>
        <v/>
      </c>
      <c r="N270" s="76"/>
      <c r="O270" s="76" t="str" cm="1">
        <f t="array" ref="O270">IF(L270&lt;&gt;"",_xlfn.CHOOSECOLS(_xlfn.TEXTSPLIT(N270,"--"),1),"")</f>
        <v/>
      </c>
      <c r="P270" s="76" t="str" cm="1">
        <f t="array" ref="P270">IF(L270&lt;&gt;"",IFERROR(_xlfn.CHOOSECOLS(_xlfn.TEXTSPLIT(N270,"--"),2),""),"")</f>
        <v/>
      </c>
      <c r="Q270" s="76" t="str">
        <f t="shared" si="27"/>
        <v/>
      </c>
    </row>
    <row r="271" spans="1:17" ht="15.95" thickBot="1">
      <c r="A271" s="75" t="str">
        <v>AOM_001333</v>
      </c>
      <c r="B271" s="75" t="str">
        <v>Oil</v>
      </c>
      <c r="C271" s="75" t="str">
        <v/>
      </c>
      <c r="D271" s="75" t="str">
        <v>Occicum gatissimum</v>
      </c>
      <c r="E271" s="75" t="str">
        <f t="shared" si="23"/>
        <v>Occicum gatissimum</v>
      </c>
      <c r="F271" s="75" t="str">
        <v>Management--Livestock Management--Feed Characteristic--Feed Composition--Feed Ingredient--Crop Product--Oil Plant Products--Oil----</v>
      </c>
      <c r="G271" s="74" t="str" cm="1">
        <f t="array" ref="G271">IFERROR(SUBSTITUTE(_xlfn.CHOOSECOLS(_xlfn.TEXTSPLIT(_xlfn.TEXTJOIN("|",,F271),"Feed Ingredient--","|",TRUE),2),"----",""),"")</f>
        <v>Crop Product--Oil Plant Products--Oil</v>
      </c>
      <c r="H271" s="74" t="str">
        <f t="shared" si="24"/>
        <v>Crop Product--Oil Plant Products--Oil</v>
      </c>
      <c r="I271" s="74">
        <f t="shared" si="25"/>
        <v>2</v>
      </c>
      <c r="J271" s="74" t="str">
        <f t="shared" si="26"/>
        <v>Crop Product--Oil Plant Products</v>
      </c>
      <c r="K271" s="74" t="str" cm="1">
        <f t="array" ref="K271">IF(G271&lt;&gt;"",_xlfn.TEXTJOIN(";",TRUE,
CONCATENATE(A271,"$",H271),
IF(E271="","",IF(I271&lt;&gt;0,CONCATENATE(A271,"$",J271,"--",_xlfn.TEXTSPLIT(E271,";",TRUE,FALSE)),CONCATENATE(A271,"$",_xlfn.TEXTSPLIT(E271,";",TRUE,FALSE))))),"")</f>
        <v>AOM_001333$Crop Product--Oil Plant Products--Oil;AOM_001333$Crop Product--Oil Plant Products--Occicum gatissimum</v>
      </c>
      <c r="L271" s="75"/>
      <c r="M271" s="75" t="str" cm="1">
        <f t="array" ref="M271">IF(L271&lt;&gt;"",_xlfn.TEXTSPLIT(L271, "$"),"")</f>
        <v/>
      </c>
      <c r="N271" s="75"/>
      <c r="O271" s="75" t="str" cm="1">
        <f t="array" ref="O271">IF(L271&lt;&gt;"",_xlfn.CHOOSECOLS(_xlfn.TEXTSPLIT(N271,"--"),1),"")</f>
        <v/>
      </c>
      <c r="P271" s="75" t="str" cm="1">
        <f t="array" ref="P271">IF(L271&lt;&gt;"",IFERROR(_xlfn.CHOOSECOLS(_xlfn.TEXTSPLIT(N271,"--"),2),""),"")</f>
        <v/>
      </c>
      <c r="Q271" s="75" t="str">
        <f t="shared" si="27"/>
        <v/>
      </c>
    </row>
    <row r="272" spans="1:17" ht="15.95" thickBot="1">
      <c r="A272" s="76" t="str">
        <v>AOM_000671</v>
      </c>
      <c r="B272" s="76" t="str">
        <v>Palm Oil</v>
      </c>
      <c r="C272" s="76" t="str">
        <v>Palmae Oil</v>
      </c>
      <c r="D272" s="76" t="str">
        <v>Arecaceae</v>
      </c>
      <c r="E272" s="76" t="str">
        <f t="shared" si="23"/>
        <v>Palmae Oil;Arecaceae</v>
      </c>
      <c r="F272" s="76" t="str">
        <v>Management--Livestock Management--Feed Characteristic--Feed Composition--Feed Ingredient--Crop Product--Oil Plant Products--Palm--Palm Oil--</v>
      </c>
      <c r="G272" s="74" t="str" cm="1">
        <f t="array" ref="G272">IFERROR(SUBSTITUTE(_xlfn.CHOOSECOLS(_xlfn.TEXTSPLIT(_xlfn.TEXTJOIN("|",,F272),"Feed Ingredient--","|",TRUE),2),"----",""),"")</f>
        <v>Crop Product--Oil Plant Products--Palm--Palm Oil--</v>
      </c>
      <c r="H272" s="74" t="str">
        <f t="shared" si="24"/>
        <v>Crop Product--Oil Plant Products--Palm--Palm Oil</v>
      </c>
      <c r="I272" s="74">
        <f t="shared" si="25"/>
        <v>3</v>
      </c>
      <c r="J272" s="74" t="str">
        <f t="shared" si="26"/>
        <v>Crop Product--Oil Plant Products--Palm</v>
      </c>
      <c r="K272" s="74" t="str" cm="1">
        <f t="array" ref="K272">IF(G272&lt;&gt;"",_xlfn.TEXTJOIN(";",TRUE,
CONCATENATE(A272,"$",H272),
IF(E272="","",IF(I272&lt;&gt;0,CONCATENATE(A272,"$",J272,"--",_xlfn.TEXTSPLIT(E272,";",TRUE,FALSE)),CONCATENATE(A272,"$",_xlfn.TEXTSPLIT(E272,";",TRUE,FALSE))))),"")</f>
        <v>AOM_000671$Crop Product--Oil Plant Products--Palm--Palm Oil;AOM_000671$Crop Product--Oil Plant Products--Palm--Palmae Oil;AOM_000671$Crop Product--Oil Plant Products--Palm--Arecaceae</v>
      </c>
      <c r="L272" s="76"/>
      <c r="M272" s="76" t="str" cm="1">
        <f t="array" ref="M272">IF(L272&lt;&gt;"",_xlfn.TEXTSPLIT(L272, "$"),"")</f>
        <v/>
      </c>
      <c r="N272" s="76"/>
      <c r="O272" s="76" t="str" cm="1">
        <f t="array" ref="O272">IF(L272&lt;&gt;"",_xlfn.CHOOSECOLS(_xlfn.TEXTSPLIT(N272,"--"),1),"")</f>
        <v/>
      </c>
      <c r="P272" s="76" t="str" cm="1">
        <f t="array" ref="P272">IF(L272&lt;&gt;"",IFERROR(_xlfn.CHOOSECOLS(_xlfn.TEXTSPLIT(N272,"--"),2),""),"")</f>
        <v/>
      </c>
      <c r="Q272" s="76" t="str">
        <f t="shared" si="27"/>
        <v/>
      </c>
    </row>
    <row r="273" spans="1:17" ht="15.95" thickBot="1">
      <c r="A273" s="75" t="str">
        <v>AOM_000672</v>
      </c>
      <c r="B273" s="75" t="str">
        <v>Palm Oil Crude</v>
      </c>
      <c r="C273" s="75" t="str">
        <v/>
      </c>
      <c r="D273" s="75" t="str">
        <v>Arecaceae Crude</v>
      </c>
      <c r="E273" s="75" t="str">
        <f t="shared" si="23"/>
        <v>Arecaceae Crude</v>
      </c>
      <c r="F273" s="75" t="str">
        <v>Management--Livestock Management--Feed Characteristic--Feed Composition--Feed Ingredient--Crop Product--Oil Plant Products--Palm--Palm Oil Crude--</v>
      </c>
      <c r="G273" s="74" t="str" cm="1">
        <f t="array" ref="G273">IFERROR(SUBSTITUTE(_xlfn.CHOOSECOLS(_xlfn.TEXTSPLIT(_xlfn.TEXTJOIN("|",,F273),"Feed Ingredient--","|",TRUE),2),"----",""),"")</f>
        <v>Crop Product--Oil Plant Products--Palm--Palm Oil Crude--</v>
      </c>
      <c r="H273" s="74" t="str">
        <f t="shared" si="24"/>
        <v>Crop Product--Oil Plant Products--Palm--Palm Oil Crude</v>
      </c>
      <c r="I273" s="74">
        <f t="shared" si="25"/>
        <v>3</v>
      </c>
      <c r="J273" s="74" t="str">
        <f t="shared" si="26"/>
        <v>Crop Product--Oil Plant Products--Palm</v>
      </c>
      <c r="K273" s="74" t="str" cm="1">
        <f t="array" ref="K273">IF(G273&lt;&gt;"",_xlfn.TEXTJOIN(";",TRUE,
CONCATENATE(A273,"$",H273),
IF(E273="","",IF(I273&lt;&gt;0,CONCATENATE(A273,"$",J273,"--",_xlfn.TEXTSPLIT(E273,";",TRUE,FALSE)),CONCATENATE(A273,"$",_xlfn.TEXTSPLIT(E273,";",TRUE,FALSE))))),"")</f>
        <v>AOM_000672$Crop Product--Oil Plant Products--Palm--Palm Oil Crude;AOM_000672$Crop Product--Oil Plant Products--Palm--Arecaceae Crude</v>
      </c>
      <c r="L273" s="75"/>
      <c r="M273" s="75" t="str" cm="1">
        <f t="array" ref="M273">IF(L273&lt;&gt;"",_xlfn.TEXTSPLIT(L273, "$"),"")</f>
        <v/>
      </c>
      <c r="N273" s="75"/>
      <c r="O273" s="75" t="str" cm="1">
        <f t="array" ref="O273">IF(L273&lt;&gt;"",_xlfn.CHOOSECOLS(_xlfn.TEXTSPLIT(N273,"--"),1),"")</f>
        <v/>
      </c>
      <c r="P273" s="75" t="str" cm="1">
        <f t="array" ref="P273">IF(L273&lt;&gt;"",IFERROR(_xlfn.CHOOSECOLS(_xlfn.TEXTSPLIT(N273,"--"),2),""),"")</f>
        <v/>
      </c>
      <c r="Q273" s="75" t="str">
        <f t="shared" si="27"/>
        <v/>
      </c>
    </row>
    <row r="274" spans="1:17" ht="15.95" thickBot="1">
      <c r="A274" s="76" t="str">
        <v>AOM_001837</v>
      </c>
      <c r="B274" s="76" t="str">
        <v>Palm Oil Sludge</v>
      </c>
      <c r="C274" s="76" t="str">
        <v/>
      </c>
      <c r="D274" s="76" t="str">
        <v>Arecaceae Sludge</v>
      </c>
      <c r="E274" s="76" t="str">
        <f t="shared" si="23"/>
        <v>Arecaceae Sludge</v>
      </c>
      <c r="F274" s="76" t="str">
        <v>Management--Livestock Management--Feed Characteristic--Feed Composition--Feed Ingredient--Crop Product--Oil Plant Products--Palm--Palm Oil Sludge--</v>
      </c>
      <c r="G274" s="74" t="str" cm="1">
        <f t="array" ref="G274">IFERROR(SUBSTITUTE(_xlfn.CHOOSECOLS(_xlfn.TEXTSPLIT(_xlfn.TEXTJOIN("|",,F274),"Feed Ingredient--","|",TRUE),2),"----",""),"")</f>
        <v>Crop Product--Oil Plant Products--Palm--Palm Oil Sludge--</v>
      </c>
      <c r="H274" s="74" t="str">
        <f t="shared" si="24"/>
        <v>Crop Product--Oil Plant Products--Palm--Palm Oil Sludge</v>
      </c>
      <c r="I274" s="74">
        <f t="shared" si="25"/>
        <v>3</v>
      </c>
      <c r="J274" s="74" t="str">
        <f t="shared" si="26"/>
        <v>Crop Product--Oil Plant Products--Palm</v>
      </c>
      <c r="K274" s="74" t="str" cm="1">
        <f t="array" ref="K274">IF(G274&lt;&gt;"",_xlfn.TEXTJOIN(";",TRUE,
CONCATENATE(A274,"$",H274),
IF(E274="","",IF(I274&lt;&gt;0,CONCATENATE(A274,"$",J274,"--",_xlfn.TEXTSPLIT(E274,";",TRUE,FALSE)),CONCATENATE(A274,"$",_xlfn.TEXTSPLIT(E274,";",TRUE,FALSE))))),"")</f>
        <v>AOM_001837$Crop Product--Oil Plant Products--Palm--Palm Oil Sludge;AOM_001837$Crop Product--Oil Plant Products--Palm--Arecaceae Sludge</v>
      </c>
      <c r="L274" s="76"/>
      <c r="M274" s="76" t="str" cm="1">
        <f t="array" ref="M274">IF(L274&lt;&gt;"",_xlfn.TEXTSPLIT(L274, "$"),"")</f>
        <v/>
      </c>
      <c r="N274" s="76"/>
      <c r="O274" s="76" t="str" cm="1">
        <f t="array" ref="O274">IF(L274&lt;&gt;"",_xlfn.CHOOSECOLS(_xlfn.TEXTSPLIT(N274,"--"),1),"")</f>
        <v/>
      </c>
      <c r="P274" s="76" t="str" cm="1">
        <f t="array" ref="P274">IF(L274&lt;&gt;"",IFERROR(_xlfn.CHOOSECOLS(_xlfn.TEXTSPLIT(N274,"--"),2),""),"")</f>
        <v/>
      </c>
      <c r="Q274" s="76" t="str">
        <f t="shared" si="27"/>
        <v/>
      </c>
    </row>
    <row r="275" spans="1:17" ht="15.95" thickBot="1">
      <c r="A275" s="75" t="str">
        <v>AOM_002209</v>
      </c>
      <c r="B275" s="75" t="str">
        <v>Safflower Seed</v>
      </c>
      <c r="C275" s="75" t="str">
        <v/>
      </c>
      <c r="D275" s="75" t="str">
        <v>Saccharomyces cerevisiae Seed</v>
      </c>
      <c r="E275" s="75" t="str">
        <f t="shared" si="23"/>
        <v>Saccharomyces cerevisiae Seed</v>
      </c>
      <c r="F275" s="75" t="str">
        <v>Management--Livestock Management--Feed Characteristic--Feed Composition--Feed Ingredient--Crop Product--Oil Plant Products--Safflower--Safflower Seed--</v>
      </c>
      <c r="G275" s="74" t="str" cm="1">
        <f t="array" ref="G275">IFERROR(SUBSTITUTE(_xlfn.CHOOSECOLS(_xlfn.TEXTSPLIT(_xlfn.TEXTJOIN("|",,F275),"Feed Ingredient--","|",TRUE),2),"----",""),"")</f>
        <v>Crop Product--Oil Plant Products--Safflower--Safflower Seed--</v>
      </c>
      <c r="H275" s="74" t="str">
        <f t="shared" si="24"/>
        <v>Crop Product--Oil Plant Products--Safflower--Safflower Seed</v>
      </c>
      <c r="I275" s="74">
        <f t="shared" si="25"/>
        <v>3</v>
      </c>
      <c r="J275" s="74" t="str">
        <f t="shared" si="26"/>
        <v>Crop Product--Oil Plant Products--Safflower</v>
      </c>
      <c r="K275" s="74" t="str" cm="1">
        <f t="array" ref="K275">IF(G275&lt;&gt;"",_xlfn.TEXTJOIN(";",TRUE,
CONCATENATE(A275,"$",H275),
IF(E275="","",IF(I275&lt;&gt;0,CONCATENATE(A275,"$",J275,"--",_xlfn.TEXTSPLIT(E275,";",TRUE,FALSE)),CONCATENATE(A275,"$",_xlfn.TEXTSPLIT(E275,";",TRUE,FALSE))))),"")</f>
        <v>AOM_002209$Crop Product--Oil Plant Products--Safflower--Safflower Seed;AOM_002209$Crop Product--Oil Plant Products--Safflower--Saccharomyces cerevisiae Seed</v>
      </c>
      <c r="L275" s="75"/>
      <c r="M275" s="75" t="str" cm="1">
        <f t="array" ref="M275">IF(L275&lt;&gt;"",_xlfn.TEXTSPLIT(L275, "$"),"")</f>
        <v/>
      </c>
      <c r="N275" s="75"/>
      <c r="O275" s="75" t="str" cm="1">
        <f t="array" ref="O275">IF(L275&lt;&gt;"",_xlfn.CHOOSECOLS(_xlfn.TEXTSPLIT(N275,"--"),1),"")</f>
        <v/>
      </c>
      <c r="P275" s="75" t="str" cm="1">
        <f t="array" ref="P275">IF(L275&lt;&gt;"",IFERROR(_xlfn.CHOOSECOLS(_xlfn.TEXTSPLIT(N275,"--"),2),""),"")</f>
        <v/>
      </c>
      <c r="Q275" s="75" t="str">
        <f t="shared" si="27"/>
        <v/>
      </c>
    </row>
    <row r="276" spans="1:17" ht="15.95" thickBot="1">
      <c r="A276" s="76" t="str">
        <v>AOM_001897</v>
      </c>
      <c r="B276" s="76" t="str">
        <v>Sheanut</v>
      </c>
      <c r="C276" s="76" t="str">
        <v/>
      </c>
      <c r="D276" s="76" t="str">
        <v>Sesbania sesban</v>
      </c>
      <c r="E276" s="76" t="str">
        <f t="shared" si="23"/>
        <v>Sesbania sesban</v>
      </c>
      <c r="F276" s="76" t="str">
        <v>Management--Livestock Management--Feed Characteristic--Feed Composition--Feed Ingredient--Crop Product--Oil Plant Products--Sheanut----</v>
      </c>
      <c r="G276" s="74" t="str" cm="1">
        <f t="array" ref="G276">IFERROR(SUBSTITUTE(_xlfn.CHOOSECOLS(_xlfn.TEXTSPLIT(_xlfn.TEXTJOIN("|",,F276),"Feed Ingredient--","|",TRUE),2),"----",""),"")</f>
        <v>Crop Product--Oil Plant Products--Sheanut</v>
      </c>
      <c r="H276" s="74" t="str">
        <f t="shared" si="24"/>
        <v>Crop Product--Oil Plant Products--Sheanut</v>
      </c>
      <c r="I276" s="74">
        <f t="shared" si="25"/>
        <v>2</v>
      </c>
      <c r="J276" s="74" t="str">
        <f t="shared" si="26"/>
        <v>Crop Product--Oil Plant Products</v>
      </c>
      <c r="K276" s="74" t="str" cm="1">
        <f t="array" ref="K276">IF(G276&lt;&gt;"",_xlfn.TEXTJOIN(";",TRUE,
CONCATENATE(A276,"$",H276),
IF(E276="","",IF(I276&lt;&gt;0,CONCATENATE(A276,"$",J276,"--",_xlfn.TEXTSPLIT(E276,";",TRUE,FALSE)),CONCATENATE(A276,"$",_xlfn.TEXTSPLIT(E276,";",TRUE,FALSE))))),"")</f>
        <v>AOM_001897$Crop Product--Oil Plant Products--Sheanut;AOM_001897$Crop Product--Oil Plant Products--Sesbania sesban</v>
      </c>
      <c r="L276" s="76"/>
      <c r="M276" s="76" t="str" cm="1">
        <f t="array" ref="M276">IF(L276&lt;&gt;"",_xlfn.TEXTSPLIT(L276, "$"),"")</f>
        <v/>
      </c>
      <c r="N276" s="76"/>
      <c r="O276" s="76" t="str" cm="1">
        <f t="array" ref="O276">IF(L276&lt;&gt;"",_xlfn.CHOOSECOLS(_xlfn.TEXTSPLIT(N276,"--"),1),"")</f>
        <v/>
      </c>
      <c r="P276" s="76" t="str" cm="1">
        <f t="array" ref="P276">IF(L276&lt;&gt;"",IFERROR(_xlfn.CHOOSECOLS(_xlfn.TEXTSPLIT(N276,"--"),2),""),"")</f>
        <v/>
      </c>
      <c r="Q276" s="76" t="str">
        <f t="shared" si="27"/>
        <v/>
      </c>
    </row>
    <row r="277" spans="1:17" ht="15.95" thickBot="1">
      <c r="A277" s="75" t="str">
        <v>AOM_000673</v>
      </c>
      <c r="B277" s="75" t="str">
        <v>Sunflower</v>
      </c>
      <c r="C277" s="75" t="str">
        <v>Common Sunflower</v>
      </c>
      <c r="D277" s="75" t="str">
        <v>Saccharum officinarum</v>
      </c>
      <c r="E277" s="75" t="str">
        <f t="shared" si="23"/>
        <v>Common Sunflower;Saccharum officinarum</v>
      </c>
      <c r="F277" s="75" t="str">
        <v>Management--Livestock Management--Feed Characteristic--Feed Composition--Feed Ingredient--Crop Product--Oil Plant Products--Sunflower----</v>
      </c>
      <c r="G277" s="74" t="str" cm="1">
        <f t="array" ref="G277">IFERROR(SUBSTITUTE(_xlfn.CHOOSECOLS(_xlfn.TEXTSPLIT(_xlfn.TEXTJOIN("|",,F277),"Feed Ingredient--","|",TRUE),2),"----",""),"")</f>
        <v>Crop Product--Oil Plant Products--Sunflower</v>
      </c>
      <c r="H277" s="74" t="str">
        <f t="shared" si="24"/>
        <v>Crop Product--Oil Plant Products--Sunflower</v>
      </c>
      <c r="I277" s="74">
        <f t="shared" si="25"/>
        <v>2</v>
      </c>
      <c r="J277" s="74" t="str">
        <f t="shared" si="26"/>
        <v>Crop Product--Oil Plant Products</v>
      </c>
      <c r="K277" s="74" t="str" cm="1">
        <f t="array" ref="K277">IF(G277&lt;&gt;"",_xlfn.TEXTJOIN(";",TRUE,
CONCATENATE(A277,"$",H277),
IF(E277="","",IF(I277&lt;&gt;0,CONCATENATE(A277,"$",J277,"--",_xlfn.TEXTSPLIT(E277,";",TRUE,FALSE)),CONCATENATE(A277,"$",_xlfn.TEXTSPLIT(E277,";",TRUE,FALSE))))),"")</f>
        <v>AOM_000673$Crop Product--Oil Plant Products--Sunflower;AOM_000673$Crop Product--Oil Plant Products--Common Sunflower;AOM_000673$Crop Product--Oil Plant Products--Saccharum officinarum</v>
      </c>
      <c r="L277" s="75"/>
      <c r="M277" s="75" t="str" cm="1">
        <f t="array" ref="M277">IF(L277&lt;&gt;"",_xlfn.TEXTSPLIT(L277, "$"),"")</f>
        <v/>
      </c>
      <c r="N277" s="75"/>
      <c r="O277" s="75" t="str" cm="1">
        <f t="array" ref="O277">IF(L277&lt;&gt;"",_xlfn.CHOOSECOLS(_xlfn.TEXTSPLIT(N277,"--"),1),"")</f>
        <v/>
      </c>
      <c r="P277" s="75" t="str" cm="1">
        <f t="array" ref="P277">IF(L277&lt;&gt;"",IFERROR(_xlfn.CHOOSECOLS(_xlfn.TEXTSPLIT(N277,"--"),2),""),"")</f>
        <v/>
      </c>
      <c r="Q277" s="75" t="str">
        <f t="shared" si="27"/>
        <v/>
      </c>
    </row>
    <row r="278" spans="1:17" ht="15.95" thickBot="1">
      <c r="A278" s="76" t="str">
        <v>AOM_000674</v>
      </c>
      <c r="B278" s="76" t="str">
        <v>Sunflower Oil</v>
      </c>
      <c r="C278" s="76" t="str">
        <v>Common Sunflower Oil</v>
      </c>
      <c r="D278" s="76" t="str">
        <v>Helianthus annuus Oil</v>
      </c>
      <c r="E278" s="76" t="str">
        <f t="shared" si="23"/>
        <v>Common Sunflower Oil;Helianthus annuus Oil</v>
      </c>
      <c r="F278" s="76" t="str">
        <v>Management--Livestock Management--Feed Characteristic--Feed Composition--Feed Ingredient--Crop Product--Oil Plant Products--Sunflower--Sunflower Oil--</v>
      </c>
      <c r="G278" s="74" t="str" cm="1">
        <f t="array" ref="G278">IFERROR(SUBSTITUTE(_xlfn.CHOOSECOLS(_xlfn.TEXTSPLIT(_xlfn.TEXTJOIN("|",,F278),"Feed Ingredient--","|",TRUE),2),"----",""),"")</f>
        <v>Crop Product--Oil Plant Products--Sunflower--Sunflower Oil--</v>
      </c>
      <c r="H278" s="74" t="str">
        <f t="shared" si="24"/>
        <v>Crop Product--Oil Plant Products--Sunflower--Sunflower Oil</v>
      </c>
      <c r="I278" s="74">
        <f t="shared" si="25"/>
        <v>3</v>
      </c>
      <c r="J278" s="74" t="str">
        <f t="shared" si="26"/>
        <v>Crop Product--Oil Plant Products--Sunflower</v>
      </c>
      <c r="K278" s="74" t="str" cm="1">
        <f t="array" ref="K278">IF(G278&lt;&gt;"",_xlfn.TEXTJOIN(";",TRUE,
CONCATENATE(A278,"$",H278),
IF(E278="","",IF(I278&lt;&gt;0,CONCATENATE(A278,"$",J278,"--",_xlfn.TEXTSPLIT(E278,";",TRUE,FALSE)),CONCATENATE(A278,"$",_xlfn.TEXTSPLIT(E278,";",TRUE,FALSE))))),"")</f>
        <v>AOM_000674$Crop Product--Oil Plant Products--Sunflower--Sunflower Oil;AOM_000674$Crop Product--Oil Plant Products--Sunflower--Common Sunflower Oil;AOM_000674$Crop Product--Oil Plant Products--Sunflower--Helianthus annuus Oil</v>
      </c>
      <c r="L278" s="76"/>
      <c r="M278" s="76" t="str" cm="1">
        <f t="array" ref="M278">IF(L278&lt;&gt;"",_xlfn.TEXTSPLIT(L278, "$"),"")</f>
        <v/>
      </c>
      <c r="N278" s="76"/>
      <c r="O278" s="76" t="str" cm="1">
        <f t="array" ref="O278">IF(L278&lt;&gt;"",_xlfn.CHOOSECOLS(_xlfn.TEXTSPLIT(N278,"--"),1),"")</f>
        <v/>
      </c>
      <c r="P278" s="76" t="str" cm="1">
        <f t="array" ref="P278">IF(L278&lt;&gt;"",IFERROR(_xlfn.CHOOSECOLS(_xlfn.TEXTSPLIT(N278,"--"),2),""),"")</f>
        <v/>
      </c>
      <c r="Q278" s="76" t="str">
        <f t="shared" si="27"/>
        <v/>
      </c>
    </row>
    <row r="279" spans="1:17" ht="15.95" thickBot="1">
      <c r="A279" s="75" t="str">
        <v>AOM_002208</v>
      </c>
      <c r="B279" s="75" t="str">
        <v>Sunflower Seed</v>
      </c>
      <c r="C279" s="75" t="str">
        <v xml:space="preserve">Common Sunflower Seed ;Common Sunflower Seed </v>
      </c>
      <c r="D279" s="75" t="str">
        <v>Helianthus annuus Seed</v>
      </c>
      <c r="E279" s="75" t="str">
        <f t="shared" si="23"/>
        <v>Common Sunflower Seed ;Common Sunflower Seed ;Helianthus annuus Seed</v>
      </c>
      <c r="F279" s="75" t="str">
        <v>Management--Livestock Management--Feed Characteristic--Feed Composition--Feed Ingredient--Crop Product--Oil Plant Products--Sunflower--Sunflower Seed--</v>
      </c>
      <c r="G279" s="74" t="str" cm="1">
        <f t="array" ref="G279">IFERROR(SUBSTITUTE(_xlfn.CHOOSECOLS(_xlfn.TEXTSPLIT(_xlfn.TEXTJOIN("|",,F279),"Feed Ingredient--","|",TRUE),2),"----",""),"")</f>
        <v>Crop Product--Oil Plant Products--Sunflower--Sunflower Seed--</v>
      </c>
      <c r="H279" s="74" t="str">
        <f t="shared" si="24"/>
        <v>Crop Product--Oil Plant Products--Sunflower--Sunflower Seed</v>
      </c>
      <c r="I279" s="74">
        <f t="shared" si="25"/>
        <v>3</v>
      </c>
      <c r="J279" s="74" t="str">
        <f t="shared" si="26"/>
        <v>Crop Product--Oil Plant Products--Sunflower</v>
      </c>
      <c r="K279" s="74" t="str" cm="1">
        <f t="array" ref="K279">IF(G279&lt;&gt;"",_xlfn.TEXTJOIN(";",TRUE,
CONCATENATE(A279,"$",H279),
IF(E279="","",IF(I279&lt;&gt;0,CONCATENATE(A279,"$",J279,"--",_xlfn.TEXTSPLIT(E279,";",TRUE,FALSE)),CONCATENATE(A279,"$",_xlfn.TEXTSPLIT(E279,";",TRUE,FALSE))))),"")</f>
        <v>AOM_002208$Crop Product--Oil Plant Products--Sunflower--Sunflower Seed;AOM_002208$Crop Product--Oil Plant Products--Sunflower--Common Sunflower Seed ;AOM_002208$Crop Product--Oil Plant Products--Sunflower--Common Sunflower Seed ;AOM_002208$Crop Product--Oil Plant Products--Sunflower--Helianthus annuus Seed</v>
      </c>
      <c r="L279" s="75"/>
      <c r="M279" s="75" t="str" cm="1">
        <f t="array" ref="M279">IF(L279&lt;&gt;"",_xlfn.TEXTSPLIT(L279, "$"),"")</f>
        <v/>
      </c>
      <c r="N279" s="75"/>
      <c r="O279" s="75" t="str" cm="1">
        <f t="array" ref="O279">IF(L279&lt;&gt;"",_xlfn.CHOOSECOLS(_xlfn.TEXTSPLIT(N279,"--"),1),"")</f>
        <v/>
      </c>
      <c r="P279" s="75" t="str" cm="1">
        <f t="array" ref="P279">IF(L279&lt;&gt;"",IFERROR(_xlfn.CHOOSECOLS(_xlfn.TEXTSPLIT(N279,"--"),2),""),"")</f>
        <v/>
      </c>
      <c r="Q279" s="75" t="str">
        <f t="shared" si="27"/>
        <v/>
      </c>
    </row>
    <row r="280" spans="1:17" ht="15.95" thickBot="1">
      <c r="A280" s="76" t="str">
        <v>AOM_000676</v>
      </c>
      <c r="B280" s="76" t="str">
        <v>Vegetable Oil</v>
      </c>
      <c r="C280" s="76" t="str">
        <v/>
      </c>
      <c r="D280" s="76" t="str">
        <v/>
      </c>
      <c r="E280" s="76" t="str">
        <f t="shared" si="23"/>
        <v/>
      </c>
      <c r="F280" s="76" t="str">
        <v>Management--Livestock Management--Feed Characteristic--Feed Composition--Feed Ingredient--Crop Product--Oil Plant Products--Vegetable Oil----</v>
      </c>
      <c r="G280" s="74" t="str" cm="1">
        <f t="array" ref="G280">IFERROR(SUBSTITUTE(_xlfn.CHOOSECOLS(_xlfn.TEXTSPLIT(_xlfn.TEXTJOIN("|",,F280),"Feed Ingredient--","|",TRUE),2),"----",""),"")</f>
        <v>Crop Product--Oil Plant Products--Vegetable Oil</v>
      </c>
      <c r="H280" s="74" t="str">
        <f t="shared" si="24"/>
        <v>Crop Product--Oil Plant Products--Vegetable Oil</v>
      </c>
      <c r="I280" s="74">
        <f t="shared" si="25"/>
        <v>2</v>
      </c>
      <c r="J280" s="74" t="str">
        <f t="shared" si="26"/>
        <v>Crop Product--Oil Plant Products</v>
      </c>
      <c r="K280" s="74" t="str" cm="1">
        <f t="array" ref="K280">IF(G280&lt;&gt;"",_xlfn.TEXTJOIN(";",TRUE,
CONCATENATE(A280,"$",H280),
IF(E280="","",IF(I280&lt;&gt;0,CONCATENATE(A280,"$",J280,"--",_xlfn.TEXTSPLIT(E280,";",TRUE,FALSE)),CONCATENATE(A280,"$",_xlfn.TEXTSPLIT(E280,";",TRUE,FALSE))))),"")</f>
        <v>AOM_000676$Crop Product--Oil Plant Products--Vegetable Oil</v>
      </c>
      <c r="L280" s="76"/>
      <c r="M280" s="76" t="str" cm="1">
        <f t="array" ref="M280">IF(L280&lt;&gt;"",_xlfn.TEXTSPLIT(L280, "$"),"")</f>
        <v/>
      </c>
      <c r="N280" s="76"/>
      <c r="O280" s="76" t="str" cm="1">
        <f t="array" ref="O280">IF(L280&lt;&gt;"",_xlfn.CHOOSECOLS(_xlfn.TEXTSPLIT(N280,"--"),1),"")</f>
        <v/>
      </c>
      <c r="P280" s="76" t="str" cm="1">
        <f t="array" ref="P280">IF(L280&lt;&gt;"",IFERROR(_xlfn.CHOOSECOLS(_xlfn.TEXTSPLIT(N280,"--"),2),""),"")</f>
        <v/>
      </c>
      <c r="Q280" s="76" t="str">
        <f t="shared" si="27"/>
        <v/>
      </c>
    </row>
    <row r="281" spans="1:17" ht="15.95" thickBot="1">
      <c r="A281" s="75" t="str">
        <v>AOM_000678</v>
      </c>
      <c r="B281" s="75" t="str">
        <v>Cassava Starch</v>
      </c>
      <c r="C281" s="75" t="str">
        <v>Yuca Starch;Tapioca Starch;Manioc Starch</v>
      </c>
      <c r="D281" s="75" t="str">
        <v>Manihot esculenta Starch</v>
      </c>
      <c r="E281" s="75" t="str">
        <f t="shared" si="23"/>
        <v>Yuca Starch;Tapioca Starch;Manioc Starch;Manihot esculenta Starch</v>
      </c>
      <c r="F281" s="75" t="str">
        <v>Management--Livestock Management--Feed Characteristic--Feed Composition--Feed Ingredient--Crop Product--Roots and Tuber Products--Cassava--Cassava Starch--</v>
      </c>
      <c r="G281" s="74" t="str" cm="1">
        <f t="array" ref="G281">IFERROR(SUBSTITUTE(_xlfn.CHOOSECOLS(_xlfn.TEXTSPLIT(_xlfn.TEXTJOIN("|",,F281),"Feed Ingredient--","|",TRUE),2),"----",""),"")</f>
        <v>Crop Product--Roots and Tuber Products--Cassava--Cassava Starch--</v>
      </c>
      <c r="H281" s="74" t="str">
        <f t="shared" si="24"/>
        <v>Crop Product--Roots and Tuber Products--Cassava--Cassava Starch</v>
      </c>
      <c r="I281" s="74">
        <f t="shared" si="25"/>
        <v>3</v>
      </c>
      <c r="J281" s="74" t="str">
        <f t="shared" si="26"/>
        <v>Crop Product--Roots and Tuber Products--Cassava</v>
      </c>
      <c r="K281" s="74" t="str" cm="1">
        <f t="array" ref="K281">IF(G281&lt;&gt;"",_xlfn.TEXTJOIN(";",TRUE,
CONCATENATE(A281,"$",H281),
IF(E281="","",IF(I281&lt;&gt;0,CONCATENATE(A281,"$",J281,"--",_xlfn.TEXTSPLIT(E281,";",TRUE,FALSE)),CONCATENATE(A281,"$",_xlfn.TEXTSPLIT(E281,";",TRUE,FALSE))))),"")</f>
        <v>AOM_000678$Crop Product--Roots and Tuber Products--Cassava--Cassava Starch;AOM_000678$Crop Product--Roots and Tuber Products--Cassava--Yuca Starch;AOM_000678$Crop Product--Roots and Tuber Products--Cassava--Tapioca Starch;AOM_000678$Crop Product--Roots and Tuber Products--Cassava--Manioc Starch;AOM_000678$Crop Product--Roots and Tuber Products--Cassava--Manihot esculenta Starch</v>
      </c>
      <c r="L281" s="75"/>
      <c r="M281" s="75" t="str" cm="1">
        <f t="array" ref="M281">IF(L281&lt;&gt;"",_xlfn.TEXTSPLIT(L281, "$"),"")</f>
        <v/>
      </c>
      <c r="N281" s="75"/>
      <c r="O281" s="75" t="str" cm="1">
        <f t="array" ref="O281">IF(L281&lt;&gt;"",_xlfn.CHOOSECOLS(_xlfn.TEXTSPLIT(N281,"--"),1),"")</f>
        <v/>
      </c>
      <c r="P281" s="75" t="str" cm="1">
        <f t="array" ref="P281">IF(L281&lt;&gt;"",IFERROR(_xlfn.CHOOSECOLS(_xlfn.TEXTSPLIT(N281,"--"),2),""),"")</f>
        <v/>
      </c>
      <c r="Q281" s="75" t="str">
        <f t="shared" si="27"/>
        <v/>
      </c>
    </row>
    <row r="282" spans="1:17" ht="15.95" thickBot="1">
      <c r="A282" s="76" t="str">
        <v>AOM_000679</v>
      </c>
      <c r="B282" s="76" t="str">
        <v>Cassava Tuber</v>
      </c>
      <c r="C282" s="76" t="str">
        <v>Yuca Tuber;Tapioca Tuber;Manioc Tuber</v>
      </c>
      <c r="D282" s="76" t="str">
        <v>Manihot esculenta Tuber</v>
      </c>
      <c r="E282" s="76" t="str">
        <f t="shared" si="23"/>
        <v>Yuca Tuber;Tapioca Tuber;Manioc Tuber;Manihot esculenta Tuber</v>
      </c>
      <c r="F282" s="76" t="str">
        <v>Management--Livestock Management--Feed Characteristic--Feed Composition--Feed Ingredient--Crop Product--Roots and Tuber Products--Cassava--Cassava Tuber--</v>
      </c>
      <c r="G282" s="74" t="str" cm="1">
        <f t="array" ref="G282">IFERROR(SUBSTITUTE(_xlfn.CHOOSECOLS(_xlfn.TEXTSPLIT(_xlfn.TEXTJOIN("|",,F282),"Feed Ingredient--","|",TRUE),2),"----",""),"")</f>
        <v>Crop Product--Roots and Tuber Products--Cassava--Cassava Tuber--</v>
      </c>
      <c r="H282" s="74" t="str">
        <f t="shared" si="24"/>
        <v>Crop Product--Roots and Tuber Products--Cassava--Cassava Tuber</v>
      </c>
      <c r="I282" s="74">
        <f t="shared" si="25"/>
        <v>3</v>
      </c>
      <c r="J282" s="74" t="str">
        <f t="shared" si="26"/>
        <v>Crop Product--Roots and Tuber Products--Cassava</v>
      </c>
      <c r="K282" s="74" t="str" cm="1">
        <f t="array" ref="K282">IF(G282&lt;&gt;"",_xlfn.TEXTJOIN(";",TRUE,
CONCATENATE(A282,"$",H282),
IF(E282="","",IF(I282&lt;&gt;0,CONCATENATE(A282,"$",J282,"--",_xlfn.TEXTSPLIT(E282,";",TRUE,FALSE)),CONCATENATE(A282,"$",_xlfn.TEXTSPLIT(E282,";",TRUE,FALSE))))),"")</f>
        <v>AOM_000679$Crop Product--Roots and Tuber Products--Cassava--Cassava Tuber;AOM_000679$Crop Product--Roots and Tuber Products--Cassava--Yuca Tuber;AOM_000679$Crop Product--Roots and Tuber Products--Cassava--Tapioca Tuber;AOM_000679$Crop Product--Roots and Tuber Products--Cassava--Manioc Tuber;AOM_000679$Crop Product--Roots and Tuber Products--Cassava--Manihot esculenta Tuber</v>
      </c>
      <c r="L282" s="76"/>
      <c r="M282" s="76" t="str" cm="1">
        <f t="array" ref="M282">IF(L282&lt;&gt;"",_xlfn.TEXTSPLIT(L282, "$"),"")</f>
        <v/>
      </c>
      <c r="N282" s="76"/>
      <c r="O282" s="76" t="str" cm="1">
        <f t="array" ref="O282">IF(L282&lt;&gt;"",_xlfn.CHOOSECOLS(_xlfn.TEXTSPLIT(N282,"--"),1),"")</f>
        <v/>
      </c>
      <c r="P282" s="76" t="str" cm="1">
        <f t="array" ref="P282">IF(L282&lt;&gt;"",IFERROR(_xlfn.CHOOSECOLS(_xlfn.TEXTSPLIT(N282,"--"),2),""),"")</f>
        <v/>
      </c>
      <c r="Q282" s="76" t="str">
        <f t="shared" si="27"/>
        <v/>
      </c>
    </row>
    <row r="283" spans="1:17" ht="15.95" thickBot="1">
      <c r="A283" s="75" t="str">
        <v>AOM_001282</v>
      </c>
      <c r="B283" s="75" t="str">
        <v>Enset</v>
      </c>
      <c r="C283" s="75" t="str">
        <v/>
      </c>
      <c r="D283" s="75" t="str">
        <v>Ensete ventricosum</v>
      </c>
      <c r="E283" s="75" t="str">
        <f t="shared" si="23"/>
        <v>Ensete ventricosum</v>
      </c>
      <c r="F283" s="75" t="str">
        <v>Management--Livestock Management--Feed Characteristic--Feed Composition--Feed Ingredient--Crop Product--Roots and Tuber Products--Enset----</v>
      </c>
      <c r="G283" s="74" t="str" cm="1">
        <f t="array" ref="G283">IFERROR(SUBSTITUTE(_xlfn.CHOOSECOLS(_xlfn.TEXTSPLIT(_xlfn.TEXTJOIN("|",,F283),"Feed Ingredient--","|",TRUE),2),"----",""),"")</f>
        <v>Crop Product--Roots and Tuber Products--Enset</v>
      </c>
      <c r="H283" s="74" t="str">
        <f t="shared" si="24"/>
        <v>Crop Product--Roots and Tuber Products--Enset</v>
      </c>
      <c r="I283" s="74">
        <f t="shared" si="25"/>
        <v>2</v>
      </c>
      <c r="J283" s="74" t="str">
        <f t="shared" si="26"/>
        <v>Crop Product--Roots and Tuber Products</v>
      </c>
      <c r="K283" s="74" t="str" cm="1">
        <f t="array" ref="K283">IF(G283&lt;&gt;"",_xlfn.TEXTJOIN(";",TRUE,
CONCATENATE(A283,"$",H283),
IF(E283="","",IF(I283&lt;&gt;0,CONCATENATE(A283,"$",J283,"--",_xlfn.TEXTSPLIT(E283,";",TRUE,FALSE)),CONCATENATE(A283,"$",_xlfn.TEXTSPLIT(E283,";",TRUE,FALSE))))),"")</f>
        <v>AOM_001282$Crop Product--Roots and Tuber Products--Enset;AOM_001282$Crop Product--Roots and Tuber Products--Ensete ventricosum</v>
      </c>
      <c r="L283" s="75"/>
      <c r="M283" s="75" t="str" cm="1">
        <f t="array" ref="M283">IF(L283&lt;&gt;"",_xlfn.TEXTSPLIT(L283, "$"),"")</f>
        <v/>
      </c>
      <c r="N283" s="75"/>
      <c r="O283" s="75" t="str" cm="1">
        <f t="array" ref="O283">IF(L283&lt;&gt;"",_xlfn.CHOOSECOLS(_xlfn.TEXTSPLIT(N283,"--"),1),"")</f>
        <v/>
      </c>
      <c r="P283" s="75" t="str" cm="1">
        <f t="array" ref="P283">IF(L283&lt;&gt;"",IFERROR(_xlfn.CHOOSECOLS(_xlfn.TEXTSPLIT(N283,"--"),2),""),"")</f>
        <v/>
      </c>
      <c r="Q283" s="75" t="str">
        <f t="shared" si="27"/>
        <v/>
      </c>
    </row>
    <row r="284" spans="1:17" ht="15.95" thickBot="1">
      <c r="A284" s="76" t="str">
        <v>AOM_001819</v>
      </c>
      <c r="B284" s="76" t="str">
        <v>Ensete ventricosum Leaves</v>
      </c>
      <c r="C284" s="76" t="str">
        <v/>
      </c>
      <c r="D284" s="76" t="str">
        <v>Ensete ventricosum Leaves</v>
      </c>
      <c r="E284" s="76" t="str">
        <f t="shared" si="23"/>
        <v>Ensete ventricosum Leaves</v>
      </c>
      <c r="F284" s="76" t="str">
        <v>Management--Livestock Management--Feed Characteristic--Feed Composition--Feed Ingredient--Crop Product--Roots and Tuber Products--Ensete ventricosum--Ensete ventricosum Leaves--</v>
      </c>
      <c r="G284" s="74" t="str" cm="1">
        <f t="array" ref="G284">IFERROR(SUBSTITUTE(_xlfn.CHOOSECOLS(_xlfn.TEXTSPLIT(_xlfn.TEXTJOIN("|",,F284),"Feed Ingredient--","|",TRUE),2),"----",""),"")</f>
        <v>Crop Product--Roots and Tuber Products--Ensete ventricosum--Ensete ventricosum Leaves--</v>
      </c>
      <c r="H284" s="74" t="str">
        <f t="shared" si="24"/>
        <v>Crop Product--Roots and Tuber Products--Ensete ventricosum--Ensete ventricosum Leaves</v>
      </c>
      <c r="I284" s="74">
        <f t="shared" si="25"/>
        <v>3</v>
      </c>
      <c r="J284" s="74" t="str">
        <f t="shared" si="26"/>
        <v>Crop Product--Roots and Tuber Products--Ensete ventricosum</v>
      </c>
      <c r="K284" s="74" t="str" cm="1">
        <f t="array" ref="K284">IF(G284&lt;&gt;"",_xlfn.TEXTJOIN(";",TRUE,
CONCATENATE(A284,"$",H284),
IF(E284="","",IF(I284&lt;&gt;0,CONCATENATE(A284,"$",J284,"--",_xlfn.TEXTSPLIT(E284,";",TRUE,FALSE)),CONCATENATE(A284,"$",_xlfn.TEXTSPLIT(E284,";",TRUE,FALSE))))),"")</f>
        <v>AOM_001819$Crop Product--Roots and Tuber Products--Ensete ventricosum--Ensete ventricosum Leaves;AOM_001819$Crop Product--Roots and Tuber Products--Ensete ventricosum--Ensete ventricosum Leaves</v>
      </c>
      <c r="L284" s="76"/>
      <c r="M284" s="76" t="str" cm="1">
        <f t="array" ref="M284">IF(L284&lt;&gt;"",_xlfn.TEXTSPLIT(L284, "$"),"")</f>
        <v/>
      </c>
      <c r="N284" s="76"/>
      <c r="O284" s="76" t="str" cm="1">
        <f t="array" ref="O284">IF(L284&lt;&gt;"",_xlfn.CHOOSECOLS(_xlfn.TEXTSPLIT(N284,"--"),1),"")</f>
        <v/>
      </c>
      <c r="P284" s="76" t="str" cm="1">
        <f t="array" ref="P284">IF(L284&lt;&gt;"",IFERROR(_xlfn.CHOOSECOLS(_xlfn.TEXTSPLIT(N284,"--"),2),""),"")</f>
        <v/>
      </c>
      <c r="Q284" s="76" t="str">
        <f t="shared" si="27"/>
        <v/>
      </c>
    </row>
    <row r="285" spans="1:17" ht="15.95" thickBot="1">
      <c r="A285" s="75" t="str">
        <v>AOM_001820</v>
      </c>
      <c r="B285" s="75" t="str">
        <v>Potato Starch</v>
      </c>
      <c r="C285" s="75" t="str">
        <v/>
      </c>
      <c r="D285" s="75" t="str">
        <v>Solanum tuberosum Starch</v>
      </c>
      <c r="E285" s="75" t="str">
        <f t="shared" si="23"/>
        <v>Solanum tuberosum Starch</v>
      </c>
      <c r="F285" s="75" t="str">
        <v>Management--Livestock Management--Feed Characteristic--Feed Composition--Feed Ingredient--Crop Product--Roots and Tuber Products--Potato--Potato Starch--</v>
      </c>
      <c r="G285" s="74" t="str" cm="1">
        <f t="array" ref="G285">IFERROR(SUBSTITUTE(_xlfn.CHOOSECOLS(_xlfn.TEXTSPLIT(_xlfn.TEXTJOIN("|",,F285),"Feed Ingredient--","|",TRUE),2),"----",""),"")</f>
        <v>Crop Product--Roots and Tuber Products--Potato--Potato Starch--</v>
      </c>
      <c r="H285" s="74" t="str">
        <f t="shared" si="24"/>
        <v>Crop Product--Roots and Tuber Products--Potato--Potato Starch</v>
      </c>
      <c r="I285" s="74">
        <f t="shared" si="25"/>
        <v>3</v>
      </c>
      <c r="J285" s="74" t="str">
        <f t="shared" si="26"/>
        <v>Crop Product--Roots and Tuber Products--Potato</v>
      </c>
      <c r="K285" s="74" t="str" cm="1">
        <f t="array" ref="K285">IF(G285&lt;&gt;"",_xlfn.TEXTJOIN(";",TRUE,
CONCATENATE(A285,"$",H285),
IF(E285="","",IF(I285&lt;&gt;0,CONCATENATE(A285,"$",J285,"--",_xlfn.TEXTSPLIT(E285,";",TRUE,FALSE)),CONCATENATE(A285,"$",_xlfn.TEXTSPLIT(E285,";",TRUE,FALSE))))),"")</f>
        <v>AOM_001820$Crop Product--Roots and Tuber Products--Potato--Potato Starch;AOM_001820$Crop Product--Roots and Tuber Products--Potato--Solanum tuberosum Starch</v>
      </c>
      <c r="L285" s="75"/>
      <c r="M285" s="75" t="str" cm="1">
        <f t="array" ref="M285">IF(L285&lt;&gt;"",_xlfn.TEXTSPLIT(L285, "$"),"")</f>
        <v/>
      </c>
      <c r="N285" s="75"/>
      <c r="O285" s="75" t="str" cm="1">
        <f t="array" ref="O285">IF(L285&lt;&gt;"",_xlfn.CHOOSECOLS(_xlfn.TEXTSPLIT(N285,"--"),1),"")</f>
        <v/>
      </c>
      <c r="P285" s="75" t="str" cm="1">
        <f t="array" ref="P285">IF(L285&lt;&gt;"",IFERROR(_xlfn.CHOOSECOLS(_xlfn.TEXTSPLIT(N285,"--"),2),""),"")</f>
        <v/>
      </c>
      <c r="Q285" s="75" t="str">
        <f t="shared" si="27"/>
        <v/>
      </c>
    </row>
    <row r="286" spans="1:17" ht="15.95" thickBot="1">
      <c r="A286" s="76" t="str">
        <v>AOM_000680</v>
      </c>
      <c r="B286" s="76" t="str">
        <v>Sweet Potato</v>
      </c>
      <c r="C286" s="76" t="str">
        <v>Batate</v>
      </c>
      <c r="D286" s="76" t="str">
        <v>Ocimum basilicum</v>
      </c>
      <c r="E286" s="76" t="str">
        <f t="shared" si="23"/>
        <v>Batate;Ocimum basilicum</v>
      </c>
      <c r="F286" s="76" t="str">
        <v>Management--Livestock Management--Feed Characteristic--Feed Composition--Feed Ingredient--Crop Product--Roots and Tuber Products--Sweet Potato----</v>
      </c>
      <c r="G286" s="74" t="str" cm="1">
        <f t="array" ref="G286">IFERROR(SUBSTITUTE(_xlfn.CHOOSECOLS(_xlfn.TEXTSPLIT(_xlfn.TEXTJOIN("|",,F286),"Feed Ingredient--","|",TRUE),2),"----",""),"")</f>
        <v>Crop Product--Roots and Tuber Products--Sweet Potato</v>
      </c>
      <c r="H286" s="74" t="str">
        <f t="shared" si="24"/>
        <v>Crop Product--Roots and Tuber Products--Sweet Potato</v>
      </c>
      <c r="I286" s="74">
        <f t="shared" si="25"/>
        <v>2</v>
      </c>
      <c r="J286" s="74" t="str">
        <f t="shared" si="26"/>
        <v>Crop Product--Roots and Tuber Products</v>
      </c>
      <c r="K286" s="74" t="str" cm="1">
        <f t="array" ref="K286">IF(G286&lt;&gt;"",_xlfn.TEXTJOIN(";",TRUE,
CONCATENATE(A286,"$",H286),
IF(E286="","",IF(I286&lt;&gt;0,CONCATENATE(A286,"$",J286,"--",_xlfn.TEXTSPLIT(E286,";",TRUE,FALSE)),CONCATENATE(A286,"$",_xlfn.TEXTSPLIT(E286,";",TRUE,FALSE))))),"")</f>
        <v>AOM_000680$Crop Product--Roots and Tuber Products--Sweet Potato;AOM_000680$Crop Product--Roots and Tuber Products--Batate;AOM_000680$Crop Product--Roots and Tuber Products--Ocimum basilicum</v>
      </c>
      <c r="L286" s="76"/>
      <c r="M286" s="76" t="str" cm="1">
        <f t="array" ref="M286">IF(L286&lt;&gt;"",_xlfn.TEXTSPLIT(L286, "$"),"")</f>
        <v/>
      </c>
      <c r="N286" s="76"/>
      <c r="O286" s="76" t="str" cm="1">
        <f t="array" ref="O286">IF(L286&lt;&gt;"",_xlfn.CHOOSECOLS(_xlfn.TEXTSPLIT(N286,"--"),1),"")</f>
        <v/>
      </c>
      <c r="P286" s="76" t="str" cm="1">
        <f t="array" ref="P286">IF(L286&lt;&gt;"",IFERROR(_xlfn.CHOOSECOLS(_xlfn.TEXTSPLIT(N286,"--"),2),""),"")</f>
        <v/>
      </c>
      <c r="Q286" s="76" t="str">
        <f t="shared" si="27"/>
        <v/>
      </c>
    </row>
    <row r="287" spans="1:17" ht="15.95" thickBot="1">
      <c r="A287" s="75" t="str">
        <v>AOM_001840</v>
      </c>
      <c r="B287" s="75" t="str">
        <v>Sweet Potato Tuber</v>
      </c>
      <c r="C287" s="75" t="str">
        <v>Batate Tuber</v>
      </c>
      <c r="D287" s="75" t="str">
        <v>Ipomoea batatas Tuber</v>
      </c>
      <c r="E287" s="75" t="str">
        <f t="shared" si="23"/>
        <v>Batate Tuber;Ipomoea batatas Tuber</v>
      </c>
      <c r="F287" s="75" t="str">
        <v>Management--Livestock Management--Feed Characteristic--Feed Composition--Feed Ingredient--Crop Product--Roots and Tuber Products--Sweet Potato--Sweet Potato Tuber--</v>
      </c>
      <c r="G287" s="74" t="str" cm="1">
        <f t="array" ref="G287">IFERROR(SUBSTITUTE(_xlfn.CHOOSECOLS(_xlfn.TEXTSPLIT(_xlfn.TEXTJOIN("|",,F287),"Feed Ingredient--","|",TRUE),2),"----",""),"")</f>
        <v>Crop Product--Roots and Tuber Products--Sweet Potato--Sweet Potato Tuber--</v>
      </c>
      <c r="H287" s="74" t="str">
        <f t="shared" si="24"/>
        <v>Crop Product--Roots and Tuber Products--Sweet Potato--Sweet Potato Tuber</v>
      </c>
      <c r="I287" s="74">
        <f t="shared" si="25"/>
        <v>3</v>
      </c>
      <c r="J287" s="74" t="str">
        <f t="shared" si="26"/>
        <v>Crop Product--Roots and Tuber Products--Sweet Potato</v>
      </c>
      <c r="K287" s="74" t="str" cm="1">
        <f t="array" ref="K287">IF(G287&lt;&gt;"",_xlfn.TEXTJOIN(";",TRUE,
CONCATENATE(A287,"$",H287),
IF(E287="","",IF(I287&lt;&gt;0,CONCATENATE(A287,"$",J287,"--",_xlfn.TEXTSPLIT(E287,";",TRUE,FALSE)),CONCATENATE(A287,"$",_xlfn.TEXTSPLIT(E287,";",TRUE,FALSE))))),"")</f>
        <v>AOM_001840$Crop Product--Roots and Tuber Products--Sweet Potato--Sweet Potato Tuber;AOM_001840$Crop Product--Roots and Tuber Products--Sweet Potato--Batate Tuber;AOM_001840$Crop Product--Roots and Tuber Products--Sweet Potato--Ipomoea batatas Tuber</v>
      </c>
      <c r="L287" s="75"/>
      <c r="M287" s="75" t="str" cm="1">
        <f t="array" ref="M287">IF(L287&lt;&gt;"",_xlfn.TEXTSPLIT(L287, "$"),"")</f>
        <v/>
      </c>
      <c r="N287" s="75"/>
      <c r="O287" s="75" t="str" cm="1">
        <f t="array" ref="O287">IF(L287&lt;&gt;"",_xlfn.CHOOSECOLS(_xlfn.TEXTSPLIT(N287,"--"),1),"")</f>
        <v/>
      </c>
      <c r="P287" s="75" t="str" cm="1">
        <f t="array" ref="P287">IF(L287&lt;&gt;"",IFERROR(_xlfn.CHOOSECOLS(_xlfn.TEXTSPLIT(N287,"--"),2),""),"")</f>
        <v/>
      </c>
      <c r="Q287" s="75" t="str">
        <f t="shared" si="27"/>
        <v/>
      </c>
    </row>
    <row r="288" spans="1:17" ht="15.95" thickBot="1">
      <c r="A288" s="76" t="str">
        <v>AOM_001818</v>
      </c>
      <c r="B288" s="76" t="str">
        <v>Ensete ventricosum Corm</v>
      </c>
      <c r="C288" s="76" t="str">
        <v/>
      </c>
      <c r="D288" s="76" t="str">
        <v>Ensete ventricosum Corm</v>
      </c>
      <c r="E288" s="76" t="str">
        <f t="shared" si="23"/>
        <v>Ensete ventricosum Corm</v>
      </c>
      <c r="F288" s="76" t="str">
        <v>Management--Livestock Management--Feed Characteristic--Feed Composition--Feed Ingredient--Crop Product--Roots and Tuber Products--Sweet potato tubers, fresh | Feedipedia--Ensete ventricosum Corm--</v>
      </c>
      <c r="G288" s="74" t="e" cm="1" vm="1">
        <f t="array" aca="1" ref="G288" ca="1">IFERROR(SUBSTITUTE(_xlfn.CHOOSECOLS(_xlfn.TEXTSPLIT(_xlfn.TEXTJOIN("|",,F288),"Feed Ingredient--","|",TRUE),2),"----",""),"")</f>
        <v>#VALUE!</v>
      </c>
      <c r="H288" s="74" t="e" vm="3">
        <f t="shared" ca="1" si="24"/>
        <v>#VALUE!</v>
      </c>
      <c r="I288" s="74" t="e" vm="3">
        <f t="shared" ca="1" si="25"/>
        <v>#VALUE!</v>
      </c>
      <c r="J288" s="74" t="e" vm="3">
        <f t="shared" ca="1" si="26"/>
        <v>#VALUE!</v>
      </c>
      <c r="K288" s="74" t="e" cm="1" vm="3">
        <f t="array" aca="1" ref="K288" ca="1">IF(G288&lt;&gt;"",_xlfn.TEXTJOIN(";",TRUE,
CONCATENATE(A288,"$",H288),
IF(E288="","",IF(I288&lt;&gt;0,CONCATENATE(A288,"$",J288,"--",_xlfn.TEXTSPLIT(E288,";",TRUE,FALSE)),CONCATENATE(A288,"$",_xlfn.TEXTSPLIT(E288,";",TRUE,FALSE))))),"")</f>
        <v>#VALUE!</v>
      </c>
      <c r="L288" s="76"/>
      <c r="M288" s="76" t="str" cm="1">
        <f t="array" ref="M288">IF(L288&lt;&gt;"",_xlfn.TEXTSPLIT(L288, "$"),"")</f>
        <v/>
      </c>
      <c r="N288" s="76"/>
      <c r="O288" s="76" t="str" cm="1">
        <f t="array" ref="O288">IF(L288&lt;&gt;"",_xlfn.CHOOSECOLS(_xlfn.TEXTSPLIT(N288,"--"),1),"")</f>
        <v/>
      </c>
      <c r="P288" s="76" t="str" cm="1">
        <f t="array" ref="P288">IF(L288&lt;&gt;"",IFERROR(_xlfn.CHOOSECOLS(_xlfn.TEXTSPLIT(N288,"--"),2),""),"")</f>
        <v/>
      </c>
      <c r="Q288" s="76" t="str">
        <f t="shared" si="27"/>
        <v/>
      </c>
    </row>
    <row r="289" spans="1:17" ht="15.95" thickBot="1">
      <c r="A289" s="75" t="str">
        <v>AOM_002215</v>
      </c>
      <c r="B289" s="75" t="str">
        <v>Black Cumin Seed Cake</v>
      </c>
      <c r="C289" s="75" t="str">
        <v>Black Cumin Seed Cake</v>
      </c>
      <c r="D289" s="75" t="str">
        <v>Nigella sativa Seed Cake</v>
      </c>
      <c r="E289" s="75" t="str">
        <f t="shared" si="23"/>
        <v>Black Cumin Seed Cake;Nigella sativa Seed Cake</v>
      </c>
      <c r="F289" s="75" t="str">
        <v>Management--Livestock Management--Feed Characteristic--Feed Composition--Feed Ingredient--Crop Product--Spices ByProducts--Black Cumin--Black Cumin Seed--Black Cumin Seed Cake</v>
      </c>
      <c r="G289" s="74" t="str" cm="1">
        <f t="array" ref="G289">IFERROR(SUBSTITUTE(_xlfn.CHOOSECOLS(_xlfn.TEXTSPLIT(_xlfn.TEXTJOIN("|",,F289),"Feed Ingredient--","|",TRUE),2),"----",""),"")</f>
        <v>Crop Product--Spices ByProducts--Black Cumin--Black Cumin Seed--Black Cumin Seed Cake</v>
      </c>
      <c r="H289" s="74" t="str">
        <f t="shared" si="24"/>
        <v>Crop Product--Spices ByProducts--Black Cumin--Black Cumin Seed--Black Cumin Seed Cake</v>
      </c>
      <c r="I289" s="74">
        <f t="shared" si="25"/>
        <v>4</v>
      </c>
      <c r="J289" s="74" t="str">
        <f t="shared" si="26"/>
        <v>Crop Product--Spices ByProducts--Black Cumin--Black Cumin Seed</v>
      </c>
      <c r="K289" s="74" t="str" cm="1">
        <f t="array" ref="K289">IF(G289&lt;&gt;"",_xlfn.TEXTJOIN(";",TRUE,
CONCATENATE(A289,"$",H289),
IF(E289="","",IF(I289&lt;&gt;0,CONCATENATE(A289,"$",J289,"--",_xlfn.TEXTSPLIT(E289,";",TRUE,FALSE)),CONCATENATE(A289,"$",_xlfn.TEXTSPLIT(E289,";",TRUE,FALSE))))),"")</f>
        <v>AOM_002215$Crop Product--Spices ByProducts--Black Cumin--Black Cumin Seed--Black Cumin Seed Cake;AOM_002215$Crop Product--Spices ByProducts--Black Cumin--Black Cumin Seed--Black Cumin Seed Cake;AOM_002215$Crop Product--Spices ByProducts--Black Cumin--Black Cumin Seed--Nigella sativa Seed Cake</v>
      </c>
      <c r="L289" s="75"/>
      <c r="M289" s="75" t="str" cm="1">
        <f t="array" ref="M289">IF(L289&lt;&gt;"",_xlfn.TEXTSPLIT(L289, "$"),"")</f>
        <v/>
      </c>
      <c r="N289" s="75"/>
      <c r="O289" s="75" t="str" cm="1">
        <f t="array" ref="O289">IF(L289&lt;&gt;"",_xlfn.CHOOSECOLS(_xlfn.TEXTSPLIT(N289,"--"),1),"")</f>
        <v/>
      </c>
      <c r="P289" s="75" t="str" cm="1">
        <f t="array" ref="P289">IF(L289&lt;&gt;"",IFERROR(_xlfn.CHOOSECOLS(_xlfn.TEXTSPLIT(N289,"--"),2),""),"")</f>
        <v/>
      </c>
      <c r="Q289" s="75" t="str">
        <f t="shared" si="27"/>
        <v/>
      </c>
    </row>
    <row r="290" spans="1:17" ht="15.95" thickBot="1">
      <c r="A290" s="76" t="str">
        <v>AOM_001357</v>
      </c>
      <c r="B290" s="76" t="str">
        <v>Black Cumin Seed</v>
      </c>
      <c r="C290" s="76" t="str">
        <v/>
      </c>
      <c r="D290" s="76" t="str">
        <v>Nigella sativa Seed</v>
      </c>
      <c r="E290" s="76" t="str">
        <f t="shared" si="23"/>
        <v>Nigella sativa Seed</v>
      </c>
      <c r="F290" s="76" t="str">
        <v>Management--Livestock Management--Feed Characteristic--Feed Composition--Feed Ingredient--Crop Product--Spices Products--Black Cumin--Black Cumin Seed--</v>
      </c>
      <c r="G290" s="74" t="str" cm="1">
        <f t="array" ref="G290">IFERROR(SUBSTITUTE(_xlfn.CHOOSECOLS(_xlfn.TEXTSPLIT(_xlfn.TEXTJOIN("|",,F290),"Feed Ingredient--","|",TRUE),2),"----",""),"")</f>
        <v>Crop Product--Spices Products--Black Cumin--Black Cumin Seed--</v>
      </c>
      <c r="H290" s="74" t="str">
        <f t="shared" si="24"/>
        <v>Crop Product--Spices Products--Black Cumin--Black Cumin Seed</v>
      </c>
      <c r="I290" s="74">
        <f t="shared" si="25"/>
        <v>3</v>
      </c>
      <c r="J290" s="74" t="str">
        <f t="shared" si="26"/>
        <v>Crop Product--Spices Products--Black Cumin</v>
      </c>
      <c r="K290" s="74" t="str" cm="1">
        <f t="array" ref="K290">IF(G290&lt;&gt;"",_xlfn.TEXTJOIN(";",TRUE,
CONCATENATE(A290,"$",H290),
IF(E290="","",IF(I290&lt;&gt;0,CONCATENATE(A290,"$",J290,"--",_xlfn.TEXTSPLIT(E290,";",TRUE,FALSE)),CONCATENATE(A290,"$",_xlfn.TEXTSPLIT(E290,";",TRUE,FALSE))))),"")</f>
        <v>AOM_001357$Crop Product--Spices Products--Black Cumin--Black Cumin Seed;AOM_001357$Crop Product--Spices Products--Black Cumin--Nigella sativa Seed</v>
      </c>
      <c r="L290" s="76"/>
      <c r="M290" s="76" t="str" cm="1">
        <f t="array" ref="M290">IF(L290&lt;&gt;"",_xlfn.TEXTSPLIT(L290, "$"),"")</f>
        <v/>
      </c>
      <c r="N290" s="76"/>
      <c r="O290" s="76" t="str" cm="1">
        <f t="array" ref="O290">IF(L290&lt;&gt;"",_xlfn.CHOOSECOLS(_xlfn.TEXTSPLIT(N290,"--"),1),"")</f>
        <v/>
      </c>
      <c r="P290" s="76" t="str" cm="1">
        <f t="array" ref="P290">IF(L290&lt;&gt;"",IFERROR(_xlfn.CHOOSECOLS(_xlfn.TEXTSPLIT(N290,"--"),2),""),"")</f>
        <v/>
      </c>
      <c r="Q290" s="76" t="str">
        <f t="shared" si="27"/>
        <v/>
      </c>
    </row>
    <row r="291" spans="1:17" ht="15.95" thickBot="1">
      <c r="A291" s="75" t="str">
        <v>AOM_001781</v>
      </c>
      <c r="B291" s="75" t="str">
        <v>Lippia javanica Leaves</v>
      </c>
      <c r="C291" s="75" t="str">
        <v/>
      </c>
      <c r="D291" s="75" t="str">
        <v>Lippia javanica Leaves</v>
      </c>
      <c r="E291" s="75" t="str">
        <f t="shared" si="23"/>
        <v>Lippia javanica Leaves</v>
      </c>
      <c r="F291" s="75" t="str">
        <v>Management--Livestock Management--Feed Characteristic--Feed Composition--Feed Ingredient--Crop Product--Spices Products--Lippia javanica--Lippia javanica Leaves--</v>
      </c>
      <c r="G291" s="74" t="str" cm="1">
        <f t="array" ref="G291">IFERROR(SUBSTITUTE(_xlfn.CHOOSECOLS(_xlfn.TEXTSPLIT(_xlfn.TEXTJOIN("|",,F291),"Feed Ingredient--","|",TRUE),2),"----",""),"")</f>
        <v>Crop Product--Spices Products--Lippia javanica--Lippia javanica Leaves--</v>
      </c>
      <c r="H291" s="74" t="str">
        <f t="shared" si="24"/>
        <v>Crop Product--Spices Products--Lippia javanica--Lippia javanica Leaves</v>
      </c>
      <c r="I291" s="74">
        <f t="shared" si="25"/>
        <v>3</v>
      </c>
      <c r="J291" s="74" t="str">
        <f t="shared" si="26"/>
        <v>Crop Product--Spices Products--Lippia javanica</v>
      </c>
      <c r="K291" s="74" t="str" cm="1">
        <f t="array" ref="K291">IF(G291&lt;&gt;"",_xlfn.TEXTJOIN(";",TRUE,
CONCATENATE(A291,"$",H291),
IF(E291="","",IF(I291&lt;&gt;0,CONCATENATE(A291,"$",J291,"--",_xlfn.TEXTSPLIT(E291,";",TRUE,FALSE)),CONCATENATE(A291,"$",_xlfn.TEXTSPLIT(E291,";",TRUE,FALSE))))),"")</f>
        <v>AOM_001781$Crop Product--Spices Products--Lippia javanica--Lippia javanica Leaves;AOM_001781$Crop Product--Spices Products--Lippia javanica--Lippia javanica Leaves</v>
      </c>
      <c r="L291" s="75"/>
      <c r="M291" s="75" t="str" cm="1">
        <f t="array" ref="M291">IF(L291&lt;&gt;"",_xlfn.TEXTSPLIT(L291, "$"),"")</f>
        <v/>
      </c>
      <c r="N291" s="75"/>
      <c r="O291" s="75" t="str" cm="1">
        <f t="array" ref="O291">IF(L291&lt;&gt;"",_xlfn.CHOOSECOLS(_xlfn.TEXTSPLIT(N291,"--"),1),"")</f>
        <v/>
      </c>
      <c r="P291" s="75" t="str" cm="1">
        <f t="array" ref="P291">IF(L291&lt;&gt;"",IFERROR(_xlfn.CHOOSECOLS(_xlfn.TEXTSPLIT(N291,"--"),2),""),"")</f>
        <v/>
      </c>
      <c r="Q291" s="75" t="str">
        <f t="shared" si="27"/>
        <v/>
      </c>
    </row>
    <row r="292" spans="1:17" ht="15.95" thickBot="1">
      <c r="A292" s="76" t="str">
        <v>AOM_001780</v>
      </c>
      <c r="B292" s="76" t="str">
        <v>Lippia javanica</v>
      </c>
      <c r="C292" s="76" t="str">
        <v/>
      </c>
      <c r="D292" s="76" t="str">
        <v>Lippia javanica</v>
      </c>
      <c r="E292" s="76" t="str">
        <f t="shared" si="23"/>
        <v>Lippia javanica</v>
      </c>
      <c r="F292" s="76" t="str">
        <v>Management--Livestock Management--Feed Characteristic--Feed Composition--Feed Ingredient--Crop Product--Spices Products--Lippia javanica----</v>
      </c>
      <c r="G292" s="74" t="str" cm="1">
        <f t="array" ref="G292">IFERROR(SUBSTITUTE(_xlfn.CHOOSECOLS(_xlfn.TEXTSPLIT(_xlfn.TEXTJOIN("|",,F292),"Feed Ingredient--","|",TRUE),2),"----",""),"")</f>
        <v>Crop Product--Spices Products--Lippia javanica</v>
      </c>
      <c r="H292" s="74" t="str">
        <f t="shared" si="24"/>
        <v>Crop Product--Spices Products--Lippia javanica</v>
      </c>
      <c r="I292" s="74">
        <f t="shared" si="25"/>
        <v>2</v>
      </c>
      <c r="J292" s="74" t="str">
        <f t="shared" si="26"/>
        <v>Crop Product--Spices Products</v>
      </c>
      <c r="K292" s="74" t="str" cm="1">
        <f t="array" ref="K292">IF(G292&lt;&gt;"",_xlfn.TEXTJOIN(";",TRUE,
CONCATENATE(A292,"$",H292),
IF(E292="","",IF(I292&lt;&gt;0,CONCATENATE(A292,"$",J292,"--",_xlfn.TEXTSPLIT(E292,";",TRUE,FALSE)),CONCATENATE(A292,"$",_xlfn.TEXTSPLIT(E292,";",TRUE,FALSE))))),"")</f>
        <v>AOM_001780$Crop Product--Spices Products--Lippia javanica;AOM_001780$Crop Product--Spices Products--Lippia javanica</v>
      </c>
      <c r="L292" s="76"/>
      <c r="M292" s="76" t="str" cm="1">
        <f t="array" ref="M292">IF(L292&lt;&gt;"",_xlfn.TEXTSPLIT(L292, "$"),"")</f>
        <v/>
      </c>
      <c r="N292" s="76"/>
      <c r="O292" s="76" t="str" cm="1">
        <f t="array" ref="O292">IF(L292&lt;&gt;"",_xlfn.CHOOSECOLS(_xlfn.TEXTSPLIT(N292,"--"),1),"")</f>
        <v/>
      </c>
      <c r="P292" s="76" t="str" cm="1">
        <f t="array" ref="P292">IF(L292&lt;&gt;"",IFERROR(_xlfn.CHOOSECOLS(_xlfn.TEXTSPLIT(N292,"--"),2),""),"")</f>
        <v/>
      </c>
      <c r="Q292" s="76" t="str">
        <f t="shared" si="27"/>
        <v/>
      </c>
    </row>
    <row r="293" spans="1:17" ht="15.95" thickBot="1">
      <c r="A293" s="75" t="str">
        <v>AOM_001345</v>
      </c>
      <c r="B293" s="75" t="str">
        <v>Rosemary Leaves</v>
      </c>
      <c r="C293" s="75" t="str">
        <v/>
      </c>
      <c r="D293" s="75" t="str">
        <v>Oryza sativa  Leaves</v>
      </c>
      <c r="E293" s="75" t="str">
        <f t="shared" si="23"/>
        <v>Oryza sativa  Leaves</v>
      </c>
      <c r="F293" s="75" t="str">
        <v>Management--Livestock Management--Feed Characteristic--Feed Composition--Feed Ingredient--Crop Product--Spices Products--Rosemary--Rosemary Leaves--</v>
      </c>
      <c r="G293" s="74" t="str" cm="1">
        <f t="array" ref="G293">IFERROR(SUBSTITUTE(_xlfn.CHOOSECOLS(_xlfn.TEXTSPLIT(_xlfn.TEXTJOIN("|",,F293),"Feed Ingredient--","|",TRUE),2),"----",""),"")</f>
        <v>Crop Product--Spices Products--Rosemary--Rosemary Leaves--</v>
      </c>
      <c r="H293" s="74" t="str">
        <f t="shared" si="24"/>
        <v>Crop Product--Spices Products--Rosemary--Rosemary Leaves</v>
      </c>
      <c r="I293" s="74">
        <f t="shared" si="25"/>
        <v>3</v>
      </c>
      <c r="J293" s="74" t="str">
        <f t="shared" si="26"/>
        <v>Crop Product--Spices Products--Rosemary</v>
      </c>
      <c r="K293" s="74" t="str" cm="1">
        <f t="array" ref="K293">IF(G293&lt;&gt;"",_xlfn.TEXTJOIN(";",TRUE,
CONCATENATE(A293,"$",H293),
IF(E293="","",IF(I293&lt;&gt;0,CONCATENATE(A293,"$",J293,"--",_xlfn.TEXTSPLIT(E293,";",TRUE,FALSE)),CONCATENATE(A293,"$",_xlfn.TEXTSPLIT(E293,";",TRUE,FALSE))))),"")</f>
        <v>AOM_001345$Crop Product--Spices Products--Rosemary--Rosemary Leaves;AOM_001345$Crop Product--Spices Products--Rosemary--Oryza sativa  Leaves</v>
      </c>
      <c r="L293" s="75"/>
      <c r="M293" s="75" t="str" cm="1">
        <f t="array" ref="M293">IF(L293&lt;&gt;"",_xlfn.TEXTSPLIT(L293, "$"),"")</f>
        <v/>
      </c>
      <c r="N293" s="75"/>
      <c r="O293" s="75" t="str" cm="1">
        <f t="array" ref="O293">IF(L293&lt;&gt;"",_xlfn.CHOOSECOLS(_xlfn.TEXTSPLIT(N293,"--"),1),"")</f>
        <v/>
      </c>
      <c r="P293" s="75" t="str" cm="1">
        <f t="array" ref="P293">IF(L293&lt;&gt;"",IFERROR(_xlfn.CHOOSECOLS(_xlfn.TEXTSPLIT(N293,"--"),2),""),"")</f>
        <v/>
      </c>
      <c r="Q293" s="75" t="str">
        <f t="shared" si="27"/>
        <v/>
      </c>
    </row>
    <row r="294" spans="1:17" ht="15.95" thickBot="1">
      <c r="A294" s="76" t="str">
        <v>AOM_001344</v>
      </c>
      <c r="B294" s="76" t="str">
        <v>Rosemary Oil</v>
      </c>
      <c r="C294" s="76" t="str">
        <v/>
      </c>
      <c r="D294" s="76" t="str">
        <v>Oryza sativa  Oil</v>
      </c>
      <c r="E294" s="76" t="str">
        <f t="shared" si="23"/>
        <v>Oryza sativa  Oil</v>
      </c>
      <c r="F294" s="76" t="str">
        <v>Management--Livestock Management--Feed Characteristic--Feed Composition--Feed Ingredient--Crop Product--Spices Products--Rosemary--Rosemary Oil--</v>
      </c>
      <c r="G294" s="74" t="str" cm="1">
        <f t="array" ref="G294">IFERROR(SUBSTITUTE(_xlfn.CHOOSECOLS(_xlfn.TEXTSPLIT(_xlfn.TEXTJOIN("|",,F294),"Feed Ingredient--","|",TRUE),2),"----",""),"")</f>
        <v>Crop Product--Spices Products--Rosemary--Rosemary Oil--</v>
      </c>
      <c r="H294" s="74" t="str">
        <f t="shared" si="24"/>
        <v>Crop Product--Spices Products--Rosemary--Rosemary Oil</v>
      </c>
      <c r="I294" s="74">
        <f t="shared" si="25"/>
        <v>3</v>
      </c>
      <c r="J294" s="74" t="str">
        <f t="shared" si="26"/>
        <v>Crop Product--Spices Products--Rosemary</v>
      </c>
      <c r="K294" s="74" t="str" cm="1">
        <f t="array" ref="K294">IF(G294&lt;&gt;"",_xlfn.TEXTJOIN(";",TRUE,
CONCATENATE(A294,"$",H294),
IF(E294="","",IF(I294&lt;&gt;0,CONCATENATE(A294,"$",J294,"--",_xlfn.TEXTSPLIT(E294,";",TRUE,FALSE)),CONCATENATE(A294,"$",_xlfn.TEXTSPLIT(E294,";",TRUE,FALSE))))),"")</f>
        <v>AOM_001344$Crop Product--Spices Products--Rosemary--Rosemary Oil;AOM_001344$Crop Product--Spices Products--Rosemary--Oryza sativa  Oil</v>
      </c>
      <c r="L294" s="76"/>
      <c r="M294" s="76" t="str" cm="1">
        <f t="array" ref="M294">IF(L294&lt;&gt;"",_xlfn.TEXTSPLIT(L294, "$"),"")</f>
        <v/>
      </c>
      <c r="N294" s="76"/>
      <c r="O294" s="76" t="str" cm="1">
        <f t="array" ref="O294">IF(L294&lt;&gt;"",_xlfn.CHOOSECOLS(_xlfn.TEXTSPLIT(N294,"--"),1),"")</f>
        <v/>
      </c>
      <c r="P294" s="76" t="str" cm="1">
        <f t="array" ref="P294">IF(L294&lt;&gt;"",IFERROR(_xlfn.CHOOSECOLS(_xlfn.TEXTSPLIT(N294,"--"),2),""),"")</f>
        <v/>
      </c>
      <c r="Q294" s="76" t="str">
        <f t="shared" si="27"/>
        <v/>
      </c>
    </row>
    <row r="295" spans="1:17" ht="15.95" thickBot="1">
      <c r="A295" s="75" t="str">
        <v>AOM_003887</v>
      </c>
      <c r="B295" s="75" t="str">
        <v>Rosemary Residues</v>
      </c>
      <c r="C295" s="75" t="str">
        <v/>
      </c>
      <c r="D295" s="75" t="str">
        <v/>
      </c>
      <c r="E295" s="75" t="str">
        <f t="shared" si="23"/>
        <v/>
      </c>
      <c r="F295" s="75" t="str">
        <v>Management--Livestock Management--Feed Characteristic--Feed Composition--Feed Ingredient--Crop Product--Spices Products--Rosemary--Rosemary Residues--</v>
      </c>
      <c r="G295" s="74" t="str" cm="1">
        <f t="array" ref="G295">IFERROR(SUBSTITUTE(_xlfn.CHOOSECOLS(_xlfn.TEXTSPLIT(_xlfn.TEXTJOIN("|",,F295),"Feed Ingredient--","|",TRUE),2),"----",""),"")</f>
        <v>Crop Product--Spices Products--Rosemary--Rosemary Residues--</v>
      </c>
      <c r="H295" s="74" t="str">
        <f t="shared" si="24"/>
        <v>Crop Product--Spices Products--Rosemary--Rosemary Residues</v>
      </c>
      <c r="I295" s="74">
        <f t="shared" si="25"/>
        <v>3</v>
      </c>
      <c r="J295" s="74" t="str">
        <f t="shared" si="26"/>
        <v>Crop Product--Spices Products--Rosemary</v>
      </c>
      <c r="K295" s="74" t="str" cm="1">
        <f t="array" ref="K295">IF(G295&lt;&gt;"",_xlfn.TEXTJOIN(";",TRUE,
CONCATENATE(A295,"$",H295),
IF(E295="","",IF(I295&lt;&gt;0,CONCATENATE(A295,"$",J295,"--",_xlfn.TEXTSPLIT(E295,";",TRUE,FALSE)),CONCATENATE(A295,"$",_xlfn.TEXTSPLIT(E295,";",TRUE,FALSE))))),"")</f>
        <v>AOM_003887$Crop Product--Spices Products--Rosemary--Rosemary Residues</v>
      </c>
      <c r="L295" s="75"/>
      <c r="M295" s="75" t="str" cm="1">
        <f t="array" ref="M295">IF(L295&lt;&gt;"",_xlfn.TEXTSPLIT(L295, "$"),"")</f>
        <v/>
      </c>
      <c r="N295" s="75"/>
      <c r="O295" s="75" t="str" cm="1">
        <f t="array" ref="O295">IF(L295&lt;&gt;"",_xlfn.CHOOSECOLS(_xlfn.TEXTSPLIT(N295,"--"),1),"")</f>
        <v/>
      </c>
      <c r="P295" s="75" t="str" cm="1">
        <f t="array" ref="P295">IF(L295&lt;&gt;"",IFERROR(_xlfn.CHOOSECOLS(_xlfn.TEXTSPLIT(N295,"--"),2),""),"")</f>
        <v/>
      </c>
      <c r="Q295" s="75" t="str">
        <f t="shared" si="27"/>
        <v/>
      </c>
    </row>
    <row r="296" spans="1:17" ht="15.95" thickBot="1">
      <c r="A296" s="76" t="str">
        <v>AOM_001354</v>
      </c>
      <c r="B296" s="76" t="str">
        <v>Turmeric</v>
      </c>
      <c r="C296" s="76" t="str">
        <v/>
      </c>
      <c r="D296" s="76" t="str">
        <v/>
      </c>
      <c r="E296" s="76" t="str">
        <f t="shared" si="23"/>
        <v/>
      </c>
      <c r="F296" s="76" t="str">
        <v>Management--Livestock Management--Feed Characteristic--Feed Composition--Feed Ingredient--Crop Product--Spices Products--Turmeric----</v>
      </c>
      <c r="G296" s="74" t="str" cm="1">
        <f t="array" ref="G296">IFERROR(SUBSTITUTE(_xlfn.CHOOSECOLS(_xlfn.TEXTSPLIT(_xlfn.TEXTJOIN("|",,F296),"Feed Ingredient--","|",TRUE),2),"----",""),"")</f>
        <v>Crop Product--Spices Products--Turmeric</v>
      </c>
      <c r="H296" s="74" t="str">
        <f t="shared" si="24"/>
        <v>Crop Product--Spices Products--Turmeric</v>
      </c>
      <c r="I296" s="74">
        <f t="shared" si="25"/>
        <v>2</v>
      </c>
      <c r="J296" s="74" t="str">
        <f t="shared" si="26"/>
        <v>Crop Product--Spices Products</v>
      </c>
      <c r="K296" s="74" t="str" cm="1">
        <f t="array" ref="K296">IF(G296&lt;&gt;"",_xlfn.TEXTJOIN(";",TRUE,
CONCATENATE(A296,"$",H296),
IF(E296="","",IF(I296&lt;&gt;0,CONCATENATE(A296,"$",J296,"--",_xlfn.TEXTSPLIT(E296,";",TRUE,FALSE)),CONCATENATE(A296,"$",_xlfn.TEXTSPLIT(E296,";",TRUE,FALSE))))),"")</f>
        <v>AOM_001354$Crop Product--Spices Products--Turmeric</v>
      </c>
      <c r="L296" s="76"/>
      <c r="M296" s="76" t="str" cm="1">
        <f t="array" ref="M296">IF(L296&lt;&gt;"",_xlfn.TEXTSPLIT(L296, "$"),"")</f>
        <v/>
      </c>
      <c r="N296" s="76"/>
      <c r="O296" s="76" t="str" cm="1">
        <f t="array" ref="O296">IF(L296&lt;&gt;"",_xlfn.CHOOSECOLS(_xlfn.TEXTSPLIT(N296,"--"),1),"")</f>
        <v/>
      </c>
      <c r="P296" s="76" t="str" cm="1">
        <f t="array" ref="P296">IF(L296&lt;&gt;"",IFERROR(_xlfn.CHOOSECOLS(_xlfn.TEXTSPLIT(N296,"--"),2),""),"")</f>
        <v/>
      </c>
      <c r="Q296" s="76" t="str">
        <f t="shared" si="27"/>
        <v/>
      </c>
    </row>
    <row r="297" spans="1:17" ht="15.95" thickBot="1">
      <c r="A297" s="75" t="str">
        <v>AOM_003066</v>
      </c>
      <c r="B297" s="75" t="str">
        <v>Alternanthera sessilis</v>
      </c>
      <c r="C297" s="75" t="str">
        <v>Sisso Spinach;Brazilian Spinach;Dwarf Copperleaf</v>
      </c>
      <c r="D297" s="75" t="str">
        <v>Alternanthera sessilis</v>
      </c>
      <c r="E297" s="75" t="str">
        <f t="shared" si="23"/>
        <v>Sisso Spinach;Brazilian Spinach;Dwarf Copperleaf;Alternanthera sessilis</v>
      </c>
      <c r="F297" s="75" t="str">
        <v>Management--Livestock Management--Feed Characteristic--Feed Composition--Feed Ingredient--Crop Product--Vegetable Products--Alternanthera sessilis----</v>
      </c>
      <c r="G297" s="74" t="str" cm="1">
        <f t="array" ref="G297">IFERROR(SUBSTITUTE(_xlfn.CHOOSECOLS(_xlfn.TEXTSPLIT(_xlfn.TEXTJOIN("|",,F297),"Feed Ingredient--","|",TRUE),2),"----",""),"")</f>
        <v>Crop Product--Vegetable Products--Alternanthera sessilis</v>
      </c>
      <c r="H297" s="74" t="str">
        <f t="shared" si="24"/>
        <v>Crop Product--Vegetable Products--Alternanthera sessilis</v>
      </c>
      <c r="I297" s="74">
        <f t="shared" si="25"/>
        <v>2</v>
      </c>
      <c r="J297" s="74" t="str">
        <f t="shared" si="26"/>
        <v>Crop Product--Vegetable Products</v>
      </c>
      <c r="K297" s="74" t="str" cm="1">
        <f t="array" ref="K297">IF(G297&lt;&gt;"",_xlfn.TEXTJOIN(";",TRUE,
CONCATENATE(A297,"$",H297),
IF(E297="","",IF(I297&lt;&gt;0,CONCATENATE(A297,"$",J297,"--",_xlfn.TEXTSPLIT(E297,";",TRUE,FALSE)),CONCATENATE(A297,"$",_xlfn.TEXTSPLIT(E297,";",TRUE,FALSE))))),"")</f>
        <v>AOM_003066$Crop Product--Vegetable Products--Alternanthera sessilis;AOM_003066$Crop Product--Vegetable Products--Sisso Spinach;AOM_003066$Crop Product--Vegetable Products--Brazilian Spinach;AOM_003066$Crop Product--Vegetable Products--Dwarf Copperleaf;AOM_003066$Crop Product--Vegetable Products--Alternanthera sessilis</v>
      </c>
      <c r="L297" s="75"/>
      <c r="M297" s="75" t="str" cm="1">
        <f t="array" ref="M297">IF(L297&lt;&gt;"",_xlfn.TEXTSPLIT(L297, "$"),"")</f>
        <v/>
      </c>
      <c r="N297" s="75"/>
      <c r="O297" s="75" t="str" cm="1">
        <f t="array" ref="O297">IF(L297&lt;&gt;"",_xlfn.CHOOSECOLS(_xlfn.TEXTSPLIT(N297,"--"),1),"")</f>
        <v/>
      </c>
      <c r="P297" s="75" t="str" cm="1">
        <f t="array" ref="P297">IF(L297&lt;&gt;"",IFERROR(_xlfn.CHOOSECOLS(_xlfn.TEXTSPLIT(N297,"--"),2),""),"")</f>
        <v/>
      </c>
      <c r="Q297" s="75" t="str">
        <f t="shared" si="27"/>
        <v/>
      </c>
    </row>
    <row r="298" spans="1:17" ht="15.95" thickBot="1">
      <c r="A298" s="76" t="str">
        <v>AOM_001850</v>
      </c>
      <c r="B298" s="76" t="str">
        <v>Brassica oleracea</v>
      </c>
      <c r="C298" s="76" t="str">
        <v/>
      </c>
      <c r="D298" s="76" t="str">
        <v>Brassica oleracea</v>
      </c>
      <c r="E298" s="76" t="str">
        <f t="shared" si="23"/>
        <v>Brassica oleracea</v>
      </c>
      <c r="F298" s="76" t="str">
        <v>Management--Livestock Management--Feed Characteristic--Feed Composition--Feed Ingredient--Crop Product--Vegetable Products--Brassica oleracea----</v>
      </c>
      <c r="G298" s="74" t="str" cm="1">
        <f t="array" ref="G298">IFERROR(SUBSTITUTE(_xlfn.CHOOSECOLS(_xlfn.TEXTSPLIT(_xlfn.TEXTJOIN("|",,F298),"Feed Ingredient--","|",TRUE),2),"----",""),"")</f>
        <v>Crop Product--Vegetable Products--Brassica oleracea</v>
      </c>
      <c r="H298" s="74" t="str">
        <f t="shared" si="24"/>
        <v>Crop Product--Vegetable Products--Brassica oleracea</v>
      </c>
      <c r="I298" s="74">
        <f t="shared" si="25"/>
        <v>2</v>
      </c>
      <c r="J298" s="74" t="str">
        <f t="shared" si="26"/>
        <v>Crop Product--Vegetable Products</v>
      </c>
      <c r="K298" s="74" t="str" cm="1">
        <f t="array" ref="K298">IF(G298&lt;&gt;"",_xlfn.TEXTJOIN(";",TRUE,
CONCATENATE(A298,"$",H298),
IF(E298="","",IF(I298&lt;&gt;0,CONCATENATE(A298,"$",J298,"--",_xlfn.TEXTSPLIT(E298,";",TRUE,FALSE)),CONCATENATE(A298,"$",_xlfn.TEXTSPLIT(E298,";",TRUE,FALSE))))),"")</f>
        <v>AOM_001850$Crop Product--Vegetable Products--Brassica oleracea;AOM_001850$Crop Product--Vegetable Products--Brassica oleracea</v>
      </c>
      <c r="L298" s="76"/>
      <c r="M298" s="76" t="str" cm="1">
        <f t="array" ref="M298">IF(L298&lt;&gt;"",_xlfn.TEXTSPLIT(L298, "$"),"")</f>
        <v/>
      </c>
      <c r="N298" s="76"/>
      <c r="O298" s="76" t="str" cm="1">
        <f t="array" ref="O298">IF(L298&lt;&gt;"",_xlfn.CHOOSECOLS(_xlfn.TEXTSPLIT(N298,"--"),1),"")</f>
        <v/>
      </c>
      <c r="P298" s="76" t="str" cm="1">
        <f t="array" ref="P298">IF(L298&lt;&gt;"",IFERROR(_xlfn.CHOOSECOLS(_xlfn.TEXTSPLIT(N298,"--"),2),""),"")</f>
        <v/>
      </c>
      <c r="Q298" s="76" t="str">
        <f t="shared" si="27"/>
        <v/>
      </c>
    </row>
    <row r="299" spans="1:17" ht="15.95" thickBot="1">
      <c r="A299" s="75" t="str">
        <v>AOM_001270</v>
      </c>
      <c r="B299" s="75" t="str">
        <v>Fluted Pumpkin Leaves Extract</v>
      </c>
      <c r="C299" s="75" t="str">
        <v/>
      </c>
      <c r="D299" s="75" t="str">
        <v>Telfairia occidentalis Leaves Extract</v>
      </c>
      <c r="E299" s="75" t="str">
        <f t="shared" si="23"/>
        <v>Telfairia occidentalis Leaves Extract</v>
      </c>
      <c r="F299" s="75" t="str">
        <v>Management--Livestock Management--Feed Characteristic--Feed Composition--Feed Ingredient--Crop Product--Vegetable Products--Fluted Pumpkin--Fluted Pumpkin Leaves--Fluted Pumpkin Leaves Extract</v>
      </c>
      <c r="G299" s="74" t="str" cm="1">
        <f t="array" ref="G299">IFERROR(SUBSTITUTE(_xlfn.CHOOSECOLS(_xlfn.TEXTSPLIT(_xlfn.TEXTJOIN("|",,F299),"Feed Ingredient--","|",TRUE),2),"----",""),"")</f>
        <v>Crop Product--Vegetable Products--Fluted Pumpkin--Fluted Pumpkin Leaves--Fluted Pumpkin Leaves Extract</v>
      </c>
      <c r="H299" s="74" t="str">
        <f t="shared" si="24"/>
        <v>Crop Product--Vegetable Products--Fluted Pumpkin--Fluted Pumpkin Leaves--Fluted Pumpkin Leaves Extract</v>
      </c>
      <c r="I299" s="74">
        <f t="shared" si="25"/>
        <v>4</v>
      </c>
      <c r="J299" s="74" t="str">
        <f t="shared" si="26"/>
        <v>Crop Product--Vegetable Products--Fluted Pumpkin--Fluted Pumpkin Leaves</v>
      </c>
      <c r="K299" s="74" t="str" cm="1">
        <f t="array" ref="K299">IF(G299&lt;&gt;"",_xlfn.TEXTJOIN(";",TRUE,
CONCATENATE(A299,"$",H299),
IF(E299="","",IF(I299&lt;&gt;0,CONCATENATE(A299,"$",J299,"--",_xlfn.TEXTSPLIT(E299,";",TRUE,FALSE)),CONCATENATE(A299,"$",_xlfn.TEXTSPLIT(E299,";",TRUE,FALSE))))),"")</f>
        <v>AOM_001270$Crop Product--Vegetable Products--Fluted Pumpkin--Fluted Pumpkin Leaves--Fluted Pumpkin Leaves Extract;AOM_001270$Crop Product--Vegetable Products--Fluted Pumpkin--Fluted Pumpkin Leaves--Telfairia occidentalis Leaves Extract</v>
      </c>
      <c r="L299" s="75"/>
      <c r="M299" s="75" t="str" cm="1">
        <f t="array" ref="M299">IF(L299&lt;&gt;"",_xlfn.TEXTSPLIT(L299, "$"),"")</f>
        <v/>
      </c>
      <c r="N299" s="75"/>
      <c r="O299" s="75" t="str" cm="1">
        <f t="array" ref="O299">IF(L299&lt;&gt;"",_xlfn.CHOOSECOLS(_xlfn.TEXTSPLIT(N299,"--"),1),"")</f>
        <v/>
      </c>
      <c r="P299" s="75" t="str" cm="1">
        <f t="array" ref="P299">IF(L299&lt;&gt;"",IFERROR(_xlfn.CHOOSECOLS(_xlfn.TEXTSPLIT(N299,"--"),2),""),"")</f>
        <v/>
      </c>
      <c r="Q299" s="75" t="str">
        <f t="shared" si="27"/>
        <v/>
      </c>
    </row>
    <row r="300" spans="1:17" ht="15.95" thickBot="1">
      <c r="A300" s="76" t="str">
        <v>AOM_001256</v>
      </c>
      <c r="B300" s="76" t="str">
        <v>Fluted Pumpkin Leaves</v>
      </c>
      <c r="C300" s="76" t="str">
        <v/>
      </c>
      <c r="D300" s="76" t="str">
        <v>Telfairia occidentalis Leaves</v>
      </c>
      <c r="E300" s="76" t="str">
        <f t="shared" si="23"/>
        <v>Telfairia occidentalis Leaves</v>
      </c>
      <c r="F300" s="76" t="str">
        <v>Management--Livestock Management--Feed Characteristic--Feed Composition--Feed Ingredient--Crop Product--Vegetable Products--Fluted Pumpkin--Fluted Pumpkin Leaves--</v>
      </c>
      <c r="G300" s="74" t="str" cm="1">
        <f t="array" ref="G300">IFERROR(SUBSTITUTE(_xlfn.CHOOSECOLS(_xlfn.TEXTSPLIT(_xlfn.TEXTJOIN("|",,F300),"Feed Ingredient--","|",TRUE),2),"----",""),"")</f>
        <v>Crop Product--Vegetable Products--Fluted Pumpkin--Fluted Pumpkin Leaves--</v>
      </c>
      <c r="H300" s="74" t="str">
        <f t="shared" si="24"/>
        <v>Crop Product--Vegetable Products--Fluted Pumpkin--Fluted Pumpkin Leaves</v>
      </c>
      <c r="I300" s="74">
        <f t="shared" si="25"/>
        <v>3</v>
      </c>
      <c r="J300" s="74" t="str">
        <f t="shared" si="26"/>
        <v>Crop Product--Vegetable Products--Fluted Pumpkin</v>
      </c>
      <c r="K300" s="74" t="str" cm="1">
        <f t="array" ref="K300">IF(G300&lt;&gt;"",_xlfn.TEXTJOIN(";",TRUE,
CONCATENATE(A300,"$",H300),
IF(E300="","",IF(I300&lt;&gt;0,CONCATENATE(A300,"$",J300,"--",_xlfn.TEXTSPLIT(E300,";",TRUE,FALSE)),CONCATENATE(A300,"$",_xlfn.TEXTSPLIT(E300,";",TRUE,FALSE))))),"")</f>
        <v>AOM_001256$Crop Product--Vegetable Products--Fluted Pumpkin--Fluted Pumpkin Leaves;AOM_001256$Crop Product--Vegetable Products--Fluted Pumpkin--Telfairia occidentalis Leaves</v>
      </c>
      <c r="L300" s="76"/>
      <c r="M300" s="76" t="str" cm="1">
        <f t="array" ref="M300">IF(L300&lt;&gt;"",_xlfn.TEXTSPLIT(L300, "$"),"")</f>
        <v/>
      </c>
      <c r="N300" s="76"/>
      <c r="O300" s="76" t="str" cm="1">
        <f t="array" ref="O300">IF(L300&lt;&gt;"",_xlfn.CHOOSECOLS(_xlfn.TEXTSPLIT(N300,"--"),1),"")</f>
        <v/>
      </c>
      <c r="P300" s="76" t="str" cm="1">
        <f t="array" ref="P300">IF(L300&lt;&gt;"",IFERROR(_xlfn.CHOOSECOLS(_xlfn.TEXTSPLIT(N300,"--"),2),""),"")</f>
        <v/>
      </c>
      <c r="Q300" s="76" t="str">
        <f t="shared" si="27"/>
        <v/>
      </c>
    </row>
    <row r="301" spans="1:17" ht="15.95" thickBot="1">
      <c r="A301" s="75" t="str">
        <v>AOM_006200</v>
      </c>
      <c r="B301" s="75" t="str">
        <v>Garlic Oil</v>
      </c>
      <c r="C301" s="75" t="str">
        <v/>
      </c>
      <c r="D301" s="75" t="str">
        <v>Allium sativum Oil</v>
      </c>
      <c r="E301" s="75" t="str">
        <f t="shared" si="23"/>
        <v>Allium sativum Oil</v>
      </c>
      <c r="F301" s="75" t="str">
        <v>Management--Livestock Management--Feed Characteristic--Feed Composition--Feed Ingredient--Crop Product--Vegetable Products--Garlic--Garlic Oil--</v>
      </c>
      <c r="G301" s="74" t="str" cm="1">
        <f t="array" ref="G301">IFERROR(SUBSTITUTE(_xlfn.CHOOSECOLS(_xlfn.TEXTSPLIT(_xlfn.TEXTJOIN("|",,F301),"Feed Ingredient--","|",TRUE),2),"----",""),"")</f>
        <v>Crop Product--Vegetable Products--Garlic--Garlic Oil--</v>
      </c>
      <c r="H301" s="74" t="str">
        <f t="shared" si="24"/>
        <v>Crop Product--Vegetable Products--Garlic--Garlic Oil</v>
      </c>
      <c r="I301" s="74">
        <f t="shared" si="25"/>
        <v>3</v>
      </c>
      <c r="J301" s="74" t="str">
        <f t="shared" si="26"/>
        <v>Crop Product--Vegetable Products--Garlic</v>
      </c>
      <c r="K301" s="74" t="str" cm="1">
        <f t="array" ref="K301">IF(G301&lt;&gt;"",_xlfn.TEXTJOIN(";",TRUE,
CONCATENATE(A301,"$",H301),
IF(E301="","",IF(I301&lt;&gt;0,CONCATENATE(A301,"$",J301,"--",_xlfn.TEXTSPLIT(E301,";",TRUE,FALSE)),CONCATENATE(A301,"$",_xlfn.TEXTSPLIT(E301,";",TRUE,FALSE))))),"")</f>
        <v>AOM_006200$Crop Product--Vegetable Products--Garlic--Garlic Oil;AOM_006200$Crop Product--Vegetable Products--Garlic--Allium sativum Oil</v>
      </c>
      <c r="L301" s="75"/>
      <c r="M301" s="75" t="str" cm="1">
        <f t="array" ref="M301">IF(L301&lt;&gt;"",_xlfn.TEXTSPLIT(L301, "$"),"")</f>
        <v/>
      </c>
      <c r="N301" s="75"/>
      <c r="O301" s="75" t="str" cm="1">
        <f t="array" ref="O301">IF(L301&lt;&gt;"",_xlfn.CHOOSECOLS(_xlfn.TEXTSPLIT(N301,"--"),1),"")</f>
        <v/>
      </c>
      <c r="P301" s="75" t="str" cm="1">
        <f t="array" ref="P301">IF(L301&lt;&gt;"",IFERROR(_xlfn.CHOOSECOLS(_xlfn.TEXTSPLIT(N301,"--"),2),""),"")</f>
        <v/>
      </c>
      <c r="Q301" s="75" t="str">
        <f t="shared" si="27"/>
        <v/>
      </c>
    </row>
    <row r="302" spans="1:17" ht="15.95" thickBot="1">
      <c r="A302" s="76" t="str">
        <v>AOM_001359</v>
      </c>
      <c r="B302" s="76" t="str">
        <v>Onion Bulb</v>
      </c>
      <c r="C302" s="76" t="str">
        <v/>
      </c>
      <c r="D302" s="76" t="str">
        <v>Olea europaea Bulb</v>
      </c>
      <c r="E302" s="76" t="str">
        <f t="shared" si="23"/>
        <v>Olea europaea Bulb</v>
      </c>
      <c r="F302" s="76" t="str">
        <v>Management--Livestock Management--Feed Characteristic--Feed Composition--Feed Ingredient--Crop Product--Vegetable Products--Onion--Onion Bulb--</v>
      </c>
      <c r="G302" s="74" t="str" cm="1">
        <f t="array" ref="G302">IFERROR(SUBSTITUTE(_xlfn.CHOOSECOLS(_xlfn.TEXTSPLIT(_xlfn.TEXTJOIN("|",,F302),"Feed Ingredient--","|",TRUE),2),"----",""),"")</f>
        <v>Crop Product--Vegetable Products--Onion--Onion Bulb--</v>
      </c>
      <c r="H302" s="74" t="str">
        <f t="shared" si="24"/>
        <v>Crop Product--Vegetable Products--Onion--Onion Bulb</v>
      </c>
      <c r="I302" s="74">
        <f t="shared" si="25"/>
        <v>3</v>
      </c>
      <c r="J302" s="74" t="str">
        <f t="shared" si="26"/>
        <v>Crop Product--Vegetable Products--Onion</v>
      </c>
      <c r="K302" s="74" t="str" cm="1">
        <f t="array" ref="K302">IF(G302&lt;&gt;"",_xlfn.TEXTJOIN(";",TRUE,
CONCATENATE(A302,"$",H302),
IF(E302="","",IF(I302&lt;&gt;0,CONCATENATE(A302,"$",J302,"--",_xlfn.TEXTSPLIT(E302,";",TRUE,FALSE)),CONCATENATE(A302,"$",_xlfn.TEXTSPLIT(E302,";",TRUE,FALSE))))),"")</f>
        <v>AOM_001359$Crop Product--Vegetable Products--Onion--Onion Bulb;AOM_001359$Crop Product--Vegetable Products--Onion--Olea europaea Bulb</v>
      </c>
      <c r="L302" s="76"/>
      <c r="M302" s="76" t="str" cm="1">
        <f t="array" ref="M302">IF(L302&lt;&gt;"",_xlfn.TEXTSPLIT(L302, "$"),"")</f>
        <v/>
      </c>
      <c r="N302" s="76"/>
      <c r="O302" s="76" t="str" cm="1">
        <f t="array" ref="O302">IF(L302&lt;&gt;"",_xlfn.CHOOSECOLS(_xlfn.TEXTSPLIT(N302,"--"),1),"")</f>
        <v/>
      </c>
      <c r="P302" s="76" t="str" cm="1">
        <f t="array" ref="P302">IF(L302&lt;&gt;"",IFERROR(_xlfn.CHOOSECOLS(_xlfn.TEXTSPLIT(N302,"--"),2),""),"")</f>
        <v/>
      </c>
      <c r="Q302" s="76" t="str">
        <f t="shared" si="27"/>
        <v/>
      </c>
    </row>
    <row r="303" spans="1:17" ht="15.95" thickBot="1">
      <c r="A303" s="75" t="str">
        <v>AOM_003359</v>
      </c>
      <c r="B303" s="75" t="str">
        <v>Onion Veins</v>
      </c>
      <c r="C303" s="75" t="str">
        <v/>
      </c>
      <c r="D303" s="75" t="str">
        <v>Allium cepa Veins</v>
      </c>
      <c r="E303" s="75" t="str">
        <f t="shared" si="23"/>
        <v>Allium cepa Veins</v>
      </c>
      <c r="F303" s="75" t="str">
        <v>Management--Livestock Management--Feed Characteristic--Feed Composition--Feed Ingredient--Crop Product--Vegetable Products--Onion--Onion Veins--</v>
      </c>
      <c r="G303" s="74" t="str" cm="1">
        <f t="array" ref="G303">IFERROR(SUBSTITUTE(_xlfn.CHOOSECOLS(_xlfn.TEXTSPLIT(_xlfn.TEXTJOIN("|",,F303),"Feed Ingredient--","|",TRUE),2),"----",""),"")</f>
        <v>Crop Product--Vegetable Products--Onion--Onion Veins--</v>
      </c>
      <c r="H303" s="74" t="str">
        <f t="shared" si="24"/>
        <v>Crop Product--Vegetable Products--Onion--Onion Veins</v>
      </c>
      <c r="I303" s="74">
        <f t="shared" si="25"/>
        <v>3</v>
      </c>
      <c r="J303" s="74" t="str">
        <f t="shared" si="26"/>
        <v>Crop Product--Vegetable Products--Onion</v>
      </c>
      <c r="K303" s="74" t="str" cm="1">
        <f t="array" ref="K303">IF(G303&lt;&gt;"",_xlfn.TEXTJOIN(";",TRUE,
CONCATENATE(A303,"$",H303),
IF(E303="","",IF(I303&lt;&gt;0,CONCATENATE(A303,"$",J303,"--",_xlfn.TEXTSPLIT(E303,";",TRUE,FALSE)),CONCATENATE(A303,"$",_xlfn.TEXTSPLIT(E303,";",TRUE,FALSE))))),"")</f>
        <v>AOM_003359$Crop Product--Vegetable Products--Onion--Onion Veins;AOM_003359$Crop Product--Vegetable Products--Onion--Allium cepa Veins</v>
      </c>
      <c r="L303" s="75"/>
      <c r="M303" s="75" t="str" cm="1">
        <f t="array" ref="M303">IF(L303&lt;&gt;"",_xlfn.TEXTSPLIT(L303, "$"),"")</f>
        <v/>
      </c>
      <c r="N303" s="75"/>
      <c r="O303" s="75" t="str" cm="1">
        <f t="array" ref="O303">IF(L303&lt;&gt;"",_xlfn.CHOOSECOLS(_xlfn.TEXTSPLIT(N303,"--"),1),"")</f>
        <v/>
      </c>
      <c r="P303" s="75" t="str" cm="1">
        <f t="array" ref="P303">IF(L303&lt;&gt;"",IFERROR(_xlfn.CHOOSECOLS(_xlfn.TEXTSPLIT(N303,"--"),2),""),"")</f>
        <v/>
      </c>
      <c r="Q303" s="75" t="str">
        <f t="shared" si="27"/>
        <v/>
      </c>
    </row>
    <row r="304" spans="1:17" ht="15.95" thickBot="1">
      <c r="A304" s="76" t="str">
        <v>AOM_001783</v>
      </c>
      <c r="B304" s="76" t="str">
        <v>Scarlet Eggplant Market Waste</v>
      </c>
      <c r="C304" s="76" t="str">
        <v/>
      </c>
      <c r="D304" s="76" t="str">
        <v>Sardina pilchardus Market Waste</v>
      </c>
      <c r="E304" s="76" t="str">
        <f t="shared" si="23"/>
        <v>Sardina pilchardus Market Waste</v>
      </c>
      <c r="F304" s="76" t="str">
        <v>Management--Livestock Management--Feed Characteristic--Feed Composition--Feed Ingredient--Crop Product--Vegetable Products--Scarlet Eggplant--Scarlet Eggplant Market Waste--</v>
      </c>
      <c r="G304" s="74" t="str" cm="1">
        <f t="array" ref="G304">IFERROR(SUBSTITUTE(_xlfn.CHOOSECOLS(_xlfn.TEXTSPLIT(_xlfn.TEXTJOIN("|",,F304),"Feed Ingredient--","|",TRUE),2),"----",""),"")</f>
        <v>Crop Product--Vegetable Products--Scarlet Eggplant--Scarlet Eggplant Market Waste--</v>
      </c>
      <c r="H304" s="74" t="str">
        <f t="shared" si="24"/>
        <v>Crop Product--Vegetable Products--Scarlet Eggplant--Scarlet Eggplant Market Waste</v>
      </c>
      <c r="I304" s="74">
        <f t="shared" si="25"/>
        <v>3</v>
      </c>
      <c r="J304" s="74" t="str">
        <f t="shared" si="26"/>
        <v>Crop Product--Vegetable Products--Scarlet Eggplant</v>
      </c>
      <c r="K304" s="74" t="str" cm="1">
        <f t="array" ref="K304">IF(G304&lt;&gt;"",_xlfn.TEXTJOIN(";",TRUE,
CONCATENATE(A304,"$",H304),
IF(E304="","",IF(I304&lt;&gt;0,CONCATENATE(A304,"$",J304,"--",_xlfn.TEXTSPLIT(E304,";",TRUE,FALSE)),CONCATENATE(A304,"$",_xlfn.TEXTSPLIT(E304,";",TRUE,FALSE))))),"")</f>
        <v>AOM_001783$Crop Product--Vegetable Products--Scarlet Eggplant--Scarlet Eggplant Market Waste;AOM_001783$Crop Product--Vegetable Products--Scarlet Eggplant--Sardina pilchardus Market Waste</v>
      </c>
      <c r="L304" s="76"/>
      <c r="M304" s="76" t="str" cm="1">
        <f t="array" ref="M304">IF(L304&lt;&gt;"",_xlfn.TEXTSPLIT(L304, "$"),"")</f>
        <v/>
      </c>
      <c r="N304" s="76"/>
      <c r="O304" s="76" t="str" cm="1">
        <f t="array" ref="O304">IF(L304&lt;&gt;"",_xlfn.CHOOSECOLS(_xlfn.TEXTSPLIT(N304,"--"),1),"")</f>
        <v/>
      </c>
      <c r="P304" s="76" t="str" cm="1">
        <f t="array" ref="P304">IF(L304&lt;&gt;"",IFERROR(_xlfn.CHOOSECOLS(_xlfn.TEXTSPLIT(N304,"--"),2),""),"")</f>
        <v/>
      </c>
      <c r="Q304" s="76" t="str">
        <f t="shared" si="27"/>
        <v/>
      </c>
    </row>
    <row r="305" spans="1:17" ht="15.95" thickBot="1">
      <c r="A305" s="75" t="str">
        <v>AOM_001360</v>
      </c>
      <c r="B305" s="75" t="str">
        <v>Scarlet Eggplant</v>
      </c>
      <c r="C305" s="75" t="str">
        <v>Ethiopian Eggplant;Garden Egg;Gilo</v>
      </c>
      <c r="D305" s="75" t="str">
        <v>Sardina pilchardus</v>
      </c>
      <c r="E305" s="75" t="str">
        <f t="shared" si="23"/>
        <v>Ethiopian Eggplant;Garden Egg;Gilo;Sardina pilchardus</v>
      </c>
      <c r="F305" s="75" t="str">
        <v>Management--Livestock Management--Feed Characteristic--Feed Composition--Feed Ingredient--Crop Product--Vegetable Products--Scarlet Eggplant----</v>
      </c>
      <c r="G305" s="74" t="str" cm="1">
        <f t="array" ref="G305">IFERROR(SUBSTITUTE(_xlfn.CHOOSECOLS(_xlfn.TEXTSPLIT(_xlfn.TEXTJOIN("|",,F305),"Feed Ingredient--","|",TRUE),2),"----",""),"")</f>
        <v>Crop Product--Vegetable Products--Scarlet Eggplant</v>
      </c>
      <c r="H305" s="74" t="str">
        <f t="shared" si="24"/>
        <v>Crop Product--Vegetable Products--Scarlet Eggplant</v>
      </c>
      <c r="I305" s="74">
        <f t="shared" si="25"/>
        <v>2</v>
      </c>
      <c r="J305" s="74" t="str">
        <f t="shared" si="26"/>
        <v>Crop Product--Vegetable Products</v>
      </c>
      <c r="K305" s="74" t="str" cm="1">
        <f t="array" ref="K305">IF(G305&lt;&gt;"",_xlfn.TEXTJOIN(";",TRUE,
CONCATENATE(A305,"$",H305),
IF(E305="","",IF(I305&lt;&gt;0,CONCATENATE(A305,"$",J305,"--",_xlfn.TEXTSPLIT(E305,";",TRUE,FALSE)),CONCATENATE(A305,"$",_xlfn.TEXTSPLIT(E305,";",TRUE,FALSE))))),"")</f>
        <v>AOM_001360$Crop Product--Vegetable Products--Scarlet Eggplant;AOM_001360$Crop Product--Vegetable Products--Ethiopian Eggplant;AOM_001360$Crop Product--Vegetable Products--Garden Egg;AOM_001360$Crop Product--Vegetable Products--Gilo;AOM_001360$Crop Product--Vegetable Products--Sardina pilchardus</v>
      </c>
      <c r="L305" s="75"/>
      <c r="M305" s="75" t="str" cm="1">
        <f t="array" ref="M305">IF(L305&lt;&gt;"",_xlfn.TEXTSPLIT(L305, "$"),"")</f>
        <v/>
      </c>
      <c r="N305" s="75"/>
      <c r="O305" s="75" t="str" cm="1">
        <f t="array" ref="O305">IF(L305&lt;&gt;"",_xlfn.CHOOSECOLS(_xlfn.TEXTSPLIT(N305,"--"),1),"")</f>
        <v/>
      </c>
      <c r="P305" s="75" t="str" cm="1">
        <f t="array" ref="P305">IF(L305&lt;&gt;"",IFERROR(_xlfn.CHOOSECOLS(_xlfn.TEXTSPLIT(N305,"--"),2),""),"")</f>
        <v/>
      </c>
      <c r="Q305" s="75" t="str">
        <f t="shared" si="27"/>
        <v/>
      </c>
    </row>
    <row r="306" spans="1:17" ht="15.95" thickBot="1">
      <c r="A306" s="76" t="str">
        <v>AOM_003070</v>
      </c>
      <c r="B306" s="76" t="str">
        <v>Talinum fruticosum</v>
      </c>
      <c r="C306" s="76" t="str">
        <v>Waterleaf; Ceylon spinach; Philippine spinach; Florida spinach; potherb fameflower; Lagos bologi; sweetheart;Kutu bata</v>
      </c>
      <c r="D306" s="76" t="str">
        <v>Talinium triangulare</v>
      </c>
      <c r="E306" s="76" t="str">
        <f t="shared" si="23"/>
        <v>Waterleaf; Ceylon spinach; Philippine spinach; Florida spinach; potherb fameflower; Lagos bologi; sweetheart;Kutu bata;Talinium triangulare</v>
      </c>
      <c r="F306" s="76" t="str">
        <v>Management--Livestock Management--Feed Characteristic--Feed Composition--Feed Ingredient--Crop Product--Vegetable Products--Talinum fruticosum----</v>
      </c>
      <c r="G306" s="74" t="str" cm="1">
        <f t="array" ref="G306">IFERROR(SUBSTITUTE(_xlfn.CHOOSECOLS(_xlfn.TEXTSPLIT(_xlfn.TEXTJOIN("|",,F306),"Feed Ingredient--","|",TRUE),2),"----",""),"")</f>
        <v>Crop Product--Vegetable Products--Talinum fruticosum</v>
      </c>
      <c r="H306" s="74" t="str">
        <f t="shared" si="24"/>
        <v>Crop Product--Vegetable Products--Talinum fruticosum</v>
      </c>
      <c r="I306" s="74">
        <f t="shared" si="25"/>
        <v>2</v>
      </c>
      <c r="J306" s="74" t="str">
        <f t="shared" si="26"/>
        <v>Crop Product--Vegetable Products</v>
      </c>
      <c r="K306" s="74" t="str" cm="1">
        <f t="array" ref="K306">IF(G306&lt;&gt;"",_xlfn.TEXTJOIN(";",TRUE,
CONCATENATE(A306,"$",H306),
IF(E306="","",IF(I306&lt;&gt;0,CONCATENATE(A306,"$",J306,"--",_xlfn.TEXTSPLIT(E306,";",TRUE,FALSE)),CONCATENATE(A306,"$",_xlfn.TEXTSPLIT(E306,";",TRUE,FALSE))))),"")</f>
        <v>AOM_003070$Crop Product--Vegetable Products--Talinum fruticosum;AOM_003070$Crop Product--Vegetable Products--Waterleaf;AOM_003070$Crop Product--Vegetable Products-- Ceylon spinach;AOM_003070$Crop Product--Vegetable Products-- Philippine spinach;AOM_003070$Crop Product--Vegetable Products-- Florida spinach;AOM_003070$Crop Product--Vegetable Products-- potherb fameflower;AOM_003070$Crop Product--Vegetable Products-- Lagos bologi;AOM_003070$Crop Product--Vegetable Products-- sweetheart;AOM_003070$Crop Product--Vegetable Products--Kutu bata;AOM_003070$Crop Product--Vegetable Products--Talinium triangulare</v>
      </c>
      <c r="L306" s="76"/>
      <c r="M306" s="76" t="str" cm="1">
        <f t="array" ref="M306">IF(L306&lt;&gt;"",_xlfn.TEXTSPLIT(L306, "$"),"")</f>
        <v/>
      </c>
      <c r="N306" s="76"/>
      <c r="O306" s="76" t="str" cm="1">
        <f t="array" ref="O306">IF(L306&lt;&gt;"",_xlfn.CHOOSECOLS(_xlfn.TEXTSPLIT(N306,"--"),1),"")</f>
        <v/>
      </c>
      <c r="P306" s="76" t="str" cm="1">
        <f t="array" ref="P306">IF(L306&lt;&gt;"",IFERROR(_xlfn.CHOOSECOLS(_xlfn.TEXTSPLIT(N306,"--"),2),""),"")</f>
        <v/>
      </c>
      <c r="Q306" s="76" t="str">
        <f t="shared" si="27"/>
        <v/>
      </c>
    </row>
    <row r="307" spans="1:17" ht="15.95" thickBot="1">
      <c r="A307" s="75" t="str">
        <v>AOM_001556</v>
      </c>
      <c r="B307" s="75" t="str">
        <v>Lemna</v>
      </c>
      <c r="C307" s="75" t="str">
        <v>Duckweed; common duckweed; lesser duckweed</v>
      </c>
      <c r="D307" s="75" t="str">
        <v>Lemna</v>
      </c>
      <c r="E307" s="75" t="str">
        <f t="shared" si="23"/>
        <v>Duckweed; common duckweed; lesser duckweed;Lemna</v>
      </c>
      <c r="F307" s="75" t="str">
        <v>Management--Livestock Management--Feed Characteristic--Feed Composition--Feed Ingredient--Forage Plants--Aquatic Plants--Lemna----</v>
      </c>
      <c r="G307" s="74" t="str" cm="1">
        <f t="array" ref="G307">IFERROR(SUBSTITUTE(_xlfn.CHOOSECOLS(_xlfn.TEXTSPLIT(_xlfn.TEXTJOIN("|",,F307),"Feed Ingredient--","|",TRUE),2),"----",""),"")</f>
        <v>Forage Plants--Aquatic Plants--Lemna</v>
      </c>
      <c r="H307" s="74" t="str">
        <f t="shared" si="24"/>
        <v>Forage Plants--Aquatic Plants--Lemna</v>
      </c>
      <c r="I307" s="74">
        <f t="shared" si="25"/>
        <v>2</v>
      </c>
      <c r="J307" s="74" t="str">
        <f t="shared" si="26"/>
        <v>Forage Plants--Aquatic Plants</v>
      </c>
      <c r="K307" s="74" t="str" cm="1">
        <f t="array" ref="K307">IF(G307&lt;&gt;"",_xlfn.TEXTJOIN(";",TRUE,
CONCATENATE(A307,"$",H307),
IF(E307="","",IF(I307&lt;&gt;0,CONCATENATE(A307,"$",J307,"--",_xlfn.TEXTSPLIT(E307,";",TRUE,FALSE)),CONCATENATE(A307,"$",_xlfn.TEXTSPLIT(E307,";",TRUE,FALSE))))),"")</f>
        <v>AOM_001556$Forage Plants--Aquatic Plants--Lemna;AOM_001556$Forage Plants--Aquatic Plants--Duckweed;AOM_001556$Forage Plants--Aquatic Plants-- common duckweed;AOM_001556$Forage Plants--Aquatic Plants-- lesser duckweed;AOM_001556$Forage Plants--Aquatic Plants--Lemna</v>
      </c>
      <c r="L307" s="75"/>
      <c r="M307" s="75" t="str" cm="1">
        <f t="array" ref="M307">IF(L307&lt;&gt;"",_xlfn.TEXTSPLIT(L307, "$"),"")</f>
        <v/>
      </c>
      <c r="N307" s="75"/>
      <c r="O307" s="75" t="str" cm="1">
        <f t="array" ref="O307">IF(L307&lt;&gt;"",_xlfn.CHOOSECOLS(_xlfn.TEXTSPLIT(N307,"--"),1),"")</f>
        <v/>
      </c>
      <c r="P307" s="75" t="str" cm="1">
        <f t="array" ref="P307">IF(L307&lt;&gt;"",IFERROR(_xlfn.CHOOSECOLS(_xlfn.TEXTSPLIT(N307,"--"),2),""),"")</f>
        <v/>
      </c>
      <c r="Q307" s="75" t="str">
        <f t="shared" si="27"/>
        <v/>
      </c>
    </row>
    <row r="308" spans="1:17" ht="15.95" thickBot="1">
      <c r="A308" s="76" t="str">
        <v>AOM_001557</v>
      </c>
      <c r="B308" s="76" t="str">
        <v>Lemna minor</v>
      </c>
      <c r="C308" s="76" t="str">
        <v/>
      </c>
      <c r="D308" s="76" t="str">
        <v>Lemna minor</v>
      </c>
      <c r="E308" s="76" t="str">
        <f t="shared" si="23"/>
        <v>Lemna minor</v>
      </c>
      <c r="F308" s="76" t="str">
        <v>Management--Livestock Management--Feed Characteristic--Feed Composition--Feed Ingredient--Forage Plants--Aquatic Plants--Lemna minor----</v>
      </c>
      <c r="G308" s="74" t="str" cm="1">
        <f t="array" ref="G308">IFERROR(SUBSTITUTE(_xlfn.CHOOSECOLS(_xlfn.TEXTSPLIT(_xlfn.TEXTJOIN("|",,F308),"Feed Ingredient--","|",TRUE),2),"----",""),"")</f>
        <v>Forage Plants--Aquatic Plants--Lemna minor</v>
      </c>
      <c r="H308" s="74" t="str">
        <f t="shared" si="24"/>
        <v>Forage Plants--Aquatic Plants--Lemna minor</v>
      </c>
      <c r="I308" s="74">
        <f t="shared" si="25"/>
        <v>2</v>
      </c>
      <c r="J308" s="74" t="str">
        <f t="shared" si="26"/>
        <v>Forage Plants--Aquatic Plants</v>
      </c>
      <c r="K308" s="74" t="str" cm="1">
        <f t="array" ref="K308">IF(G308&lt;&gt;"",_xlfn.TEXTJOIN(";",TRUE,
CONCATENATE(A308,"$",H308),
IF(E308="","",IF(I308&lt;&gt;0,CONCATENATE(A308,"$",J308,"--",_xlfn.TEXTSPLIT(E308,";",TRUE,FALSE)),CONCATENATE(A308,"$",_xlfn.TEXTSPLIT(E308,";",TRUE,FALSE))))),"")</f>
        <v>AOM_001557$Forage Plants--Aquatic Plants--Lemna minor;AOM_001557$Forage Plants--Aquatic Plants--Lemna minor</v>
      </c>
      <c r="L308" s="76"/>
      <c r="M308" s="76" t="str" cm="1">
        <f t="array" ref="M308">IF(L308&lt;&gt;"",_xlfn.TEXTSPLIT(L308, "$"),"")</f>
        <v/>
      </c>
      <c r="N308" s="76"/>
      <c r="O308" s="76" t="str" cm="1">
        <f t="array" ref="O308">IF(L308&lt;&gt;"",_xlfn.CHOOSECOLS(_xlfn.TEXTSPLIT(N308,"--"),1),"")</f>
        <v/>
      </c>
      <c r="P308" s="76" t="str" cm="1">
        <f t="array" ref="P308">IF(L308&lt;&gt;"",IFERROR(_xlfn.CHOOSECOLS(_xlfn.TEXTSPLIT(N308,"--"),2),""),"")</f>
        <v/>
      </c>
      <c r="Q308" s="76" t="str">
        <f t="shared" si="27"/>
        <v/>
      </c>
    </row>
    <row r="309" spans="1:17" ht="15.95" thickBot="1">
      <c r="A309" s="75" t="str">
        <v>AOM_001559</v>
      </c>
      <c r="B309" s="75" t="str">
        <v>Potamogeton lucens Leaves</v>
      </c>
      <c r="C309" s="75" t="str">
        <v/>
      </c>
      <c r="D309" s="75" t="str">
        <v/>
      </c>
      <c r="E309" s="75" t="str">
        <f t="shared" si="23"/>
        <v/>
      </c>
      <c r="F309" s="75" t="str">
        <v>Management--Livestock Management--Feed Characteristic--Feed Composition--Feed Ingredient--Forage Plants--Aquatic Plants--Potamogeton lucens--Potamogeton lucens Leaves--</v>
      </c>
      <c r="G309" s="74" t="str" cm="1">
        <f t="array" ref="G309">IFERROR(SUBSTITUTE(_xlfn.CHOOSECOLS(_xlfn.TEXTSPLIT(_xlfn.TEXTJOIN("|",,F309),"Feed Ingredient--","|",TRUE),2),"----",""),"")</f>
        <v>Forage Plants--Aquatic Plants--Potamogeton lucens--Potamogeton lucens Leaves--</v>
      </c>
      <c r="H309" s="74" t="str">
        <f t="shared" si="24"/>
        <v>Forage Plants--Aquatic Plants--Potamogeton lucens--Potamogeton lucens Leaves</v>
      </c>
      <c r="I309" s="74">
        <f t="shared" si="25"/>
        <v>3</v>
      </c>
      <c r="J309" s="74" t="str">
        <f t="shared" si="26"/>
        <v>Forage Plants--Aquatic Plants--Potamogeton lucens</v>
      </c>
      <c r="K309" s="74" t="str" cm="1">
        <f t="array" ref="K309">IF(G309&lt;&gt;"",_xlfn.TEXTJOIN(";",TRUE,
CONCATENATE(A309,"$",H309),
IF(E309="","",IF(I309&lt;&gt;0,CONCATENATE(A309,"$",J309,"--",_xlfn.TEXTSPLIT(E309,";",TRUE,FALSE)),CONCATENATE(A309,"$",_xlfn.TEXTSPLIT(E309,";",TRUE,FALSE))))),"")</f>
        <v>AOM_001559$Forage Plants--Aquatic Plants--Potamogeton lucens--Potamogeton lucens Leaves</v>
      </c>
      <c r="L309" s="75"/>
      <c r="M309" s="75" t="str" cm="1">
        <f t="array" ref="M309">IF(L309&lt;&gt;"",_xlfn.TEXTSPLIT(L309, "$"),"")</f>
        <v/>
      </c>
      <c r="N309" s="75"/>
      <c r="O309" s="75" t="str" cm="1">
        <f t="array" ref="O309">IF(L309&lt;&gt;"",_xlfn.CHOOSECOLS(_xlfn.TEXTSPLIT(N309,"--"),1),"")</f>
        <v/>
      </c>
      <c r="P309" s="75" t="str" cm="1">
        <f t="array" ref="P309">IF(L309&lt;&gt;"",IFERROR(_xlfn.CHOOSECOLS(_xlfn.TEXTSPLIT(N309,"--"),2),""),"")</f>
        <v/>
      </c>
      <c r="Q309" s="75" t="str">
        <f t="shared" si="27"/>
        <v/>
      </c>
    </row>
    <row r="310" spans="1:17" ht="15.95" thickBot="1">
      <c r="A310" s="76" t="str">
        <v>AOM_001560</v>
      </c>
      <c r="B310" s="76" t="str">
        <v>Potamogeton lucens Pods</v>
      </c>
      <c r="C310" s="76" t="str">
        <v/>
      </c>
      <c r="D310" s="76" t="str">
        <v>Potamogeton lucens Pods</v>
      </c>
      <c r="E310" s="76" t="str">
        <f t="shared" si="23"/>
        <v>Potamogeton lucens Pods</v>
      </c>
      <c r="F310" s="76" t="str">
        <v>Management--Livestock Management--Feed Characteristic--Feed Composition--Feed Ingredient--Forage Plants--Aquatic Plants--Potamogeton lucens--Potamogeton lucens Pods--</v>
      </c>
      <c r="G310" s="74" t="str" cm="1">
        <f t="array" ref="G310">IFERROR(SUBSTITUTE(_xlfn.CHOOSECOLS(_xlfn.TEXTSPLIT(_xlfn.TEXTJOIN("|",,F310),"Feed Ingredient--","|",TRUE),2),"----",""),"")</f>
        <v>Forage Plants--Aquatic Plants--Potamogeton lucens--Potamogeton lucens Pods--</v>
      </c>
      <c r="H310" s="74" t="str">
        <f t="shared" si="24"/>
        <v>Forage Plants--Aquatic Plants--Potamogeton lucens--Potamogeton lucens Pods</v>
      </c>
      <c r="I310" s="74">
        <f t="shared" si="25"/>
        <v>3</v>
      </c>
      <c r="J310" s="74" t="str">
        <f t="shared" si="26"/>
        <v>Forage Plants--Aquatic Plants--Potamogeton lucens</v>
      </c>
      <c r="K310" s="74" t="str" cm="1">
        <f t="array" ref="K310">IF(G310&lt;&gt;"",_xlfn.TEXTJOIN(";",TRUE,
CONCATENATE(A310,"$",H310),
IF(E310="","",IF(I310&lt;&gt;0,CONCATENATE(A310,"$",J310,"--",_xlfn.TEXTSPLIT(E310,";",TRUE,FALSE)),CONCATENATE(A310,"$",_xlfn.TEXTSPLIT(E310,";",TRUE,FALSE))))),"")</f>
        <v>AOM_001560$Forage Plants--Aquatic Plants--Potamogeton lucens--Potamogeton lucens Pods;AOM_001560$Forage Plants--Aquatic Plants--Potamogeton lucens--Potamogeton lucens Pods</v>
      </c>
      <c r="L310" s="76"/>
      <c r="M310" s="76" t="str" cm="1">
        <f t="array" ref="M310">IF(L310&lt;&gt;"",_xlfn.TEXTSPLIT(L310, "$"),"")</f>
        <v/>
      </c>
      <c r="N310" s="76"/>
      <c r="O310" s="76" t="str" cm="1">
        <f t="array" ref="O310">IF(L310&lt;&gt;"",_xlfn.CHOOSECOLS(_xlfn.TEXTSPLIT(N310,"--"),1),"")</f>
        <v/>
      </c>
      <c r="P310" s="76" t="str" cm="1">
        <f t="array" ref="P310">IF(L310&lt;&gt;"",IFERROR(_xlfn.CHOOSECOLS(_xlfn.TEXTSPLIT(N310,"--"),2),""),"")</f>
        <v/>
      </c>
      <c r="Q310" s="76" t="str">
        <f t="shared" si="27"/>
        <v/>
      </c>
    </row>
    <row r="311" spans="1:17" ht="15.95" thickBot="1">
      <c r="A311" s="75" t="str">
        <v>AOM_001558</v>
      </c>
      <c r="B311" s="75" t="str">
        <v>Potamogeton lucens</v>
      </c>
      <c r="C311" s="75" t="str">
        <v/>
      </c>
      <c r="D311" s="75" t="str">
        <v/>
      </c>
      <c r="E311" s="75" t="str">
        <f t="shared" si="23"/>
        <v/>
      </c>
      <c r="F311" s="75" t="str">
        <v>Management--Livestock Management--Feed Characteristic--Feed Composition--Feed Ingredient--Forage Plants--Aquatic Plants--Potamogeton lucens----</v>
      </c>
      <c r="G311" s="74" t="str" cm="1">
        <f t="array" ref="G311">IFERROR(SUBSTITUTE(_xlfn.CHOOSECOLS(_xlfn.TEXTSPLIT(_xlfn.TEXTJOIN("|",,F311),"Feed Ingredient--","|",TRUE),2),"----",""),"")</f>
        <v>Forage Plants--Aquatic Plants--Potamogeton lucens</v>
      </c>
      <c r="H311" s="74" t="str">
        <f t="shared" si="24"/>
        <v>Forage Plants--Aquatic Plants--Potamogeton lucens</v>
      </c>
      <c r="I311" s="74">
        <f t="shared" si="25"/>
        <v>2</v>
      </c>
      <c r="J311" s="74" t="str">
        <f t="shared" si="26"/>
        <v>Forage Plants--Aquatic Plants</v>
      </c>
      <c r="K311" s="74" t="str" cm="1">
        <f t="array" ref="K311">IF(G311&lt;&gt;"",_xlfn.TEXTJOIN(";",TRUE,
CONCATENATE(A311,"$",H311),
IF(E311="","",IF(I311&lt;&gt;0,CONCATENATE(A311,"$",J311,"--",_xlfn.TEXTSPLIT(E311,";",TRUE,FALSE)),CONCATENATE(A311,"$",_xlfn.TEXTSPLIT(E311,";",TRUE,FALSE))))),"")</f>
        <v>AOM_001558$Forage Plants--Aquatic Plants--Potamogeton lucens</v>
      </c>
      <c r="L311" s="75"/>
      <c r="M311" s="75" t="str" cm="1">
        <f t="array" ref="M311">IF(L311&lt;&gt;"",_xlfn.TEXTSPLIT(L311, "$"),"")</f>
        <v/>
      </c>
      <c r="N311" s="75"/>
      <c r="O311" s="75" t="str" cm="1">
        <f t="array" ref="O311">IF(L311&lt;&gt;"",_xlfn.CHOOSECOLS(_xlfn.TEXTSPLIT(N311,"--"),1),"")</f>
        <v/>
      </c>
      <c r="P311" s="75" t="str" cm="1">
        <f t="array" ref="P311">IF(L311&lt;&gt;"",IFERROR(_xlfn.CHOOSECOLS(_xlfn.TEXTSPLIT(N311,"--"),2),""),"")</f>
        <v/>
      </c>
      <c r="Q311" s="75" t="str">
        <f t="shared" si="27"/>
        <v/>
      </c>
    </row>
    <row r="312" spans="1:17" ht="15.95" thickBot="1">
      <c r="A312" s="76" t="str">
        <v>AOM_001851</v>
      </c>
      <c r="B312" s="76" t="str">
        <v>Spirulina</v>
      </c>
      <c r="C312" s="76" t="str">
        <v/>
      </c>
      <c r="D312" s="76" t="str">
        <v xml:space="preserve">Oryza sativa </v>
      </c>
      <c r="E312" s="76" t="str">
        <f t="shared" si="23"/>
        <v xml:space="preserve">Oryza sativa </v>
      </c>
      <c r="F312" s="76" t="str">
        <v>Management--Livestock Management--Feed Characteristic--Feed Composition--Feed Ingredient--Forage Plants--Aquatic Plants--Spirulina----</v>
      </c>
      <c r="G312" s="74" t="str" cm="1">
        <f t="array" ref="G312">IFERROR(SUBSTITUTE(_xlfn.CHOOSECOLS(_xlfn.TEXTSPLIT(_xlfn.TEXTJOIN("|",,F312),"Feed Ingredient--","|",TRUE),2),"----",""),"")</f>
        <v>Forage Plants--Aquatic Plants--Spirulina</v>
      </c>
      <c r="H312" s="74" t="str">
        <f t="shared" si="24"/>
        <v>Forage Plants--Aquatic Plants--Spirulina</v>
      </c>
      <c r="I312" s="74">
        <f t="shared" si="25"/>
        <v>2</v>
      </c>
      <c r="J312" s="74" t="str">
        <f t="shared" si="26"/>
        <v>Forage Plants--Aquatic Plants</v>
      </c>
      <c r="K312" s="74" t="str" cm="1">
        <f t="array" ref="K312">IF(G312&lt;&gt;"",_xlfn.TEXTJOIN(";",TRUE,
CONCATENATE(A312,"$",H312),
IF(E312="","",IF(I312&lt;&gt;0,CONCATENATE(A312,"$",J312,"--",_xlfn.TEXTSPLIT(E312,";",TRUE,FALSE)),CONCATENATE(A312,"$",_xlfn.TEXTSPLIT(E312,";",TRUE,FALSE))))),"")</f>
        <v xml:space="preserve">AOM_001851$Forage Plants--Aquatic Plants--Spirulina;AOM_001851$Forage Plants--Aquatic Plants--Oryza sativa </v>
      </c>
      <c r="L312" s="76"/>
      <c r="M312" s="76" t="str" cm="1">
        <f t="array" ref="M312">IF(L312&lt;&gt;"",_xlfn.TEXTSPLIT(L312, "$"),"")</f>
        <v/>
      </c>
      <c r="N312" s="76"/>
      <c r="O312" s="76" t="str" cm="1">
        <f t="array" ref="O312">IF(L312&lt;&gt;"",_xlfn.CHOOSECOLS(_xlfn.TEXTSPLIT(N312,"--"),1),"")</f>
        <v/>
      </c>
      <c r="P312" s="76" t="str" cm="1">
        <f t="array" ref="P312">IF(L312&lt;&gt;"",IFERROR(_xlfn.CHOOSECOLS(_xlfn.TEXTSPLIT(N312,"--"),2),""),"")</f>
        <v/>
      </c>
      <c r="Q312" s="76" t="str">
        <f t="shared" si="27"/>
        <v/>
      </c>
    </row>
    <row r="313" spans="1:17" ht="15.95" thickBot="1">
      <c r="A313" s="75" t="str">
        <v>AOM_001562</v>
      </c>
      <c r="B313" s="75" t="str">
        <v>Ulva armoricana</v>
      </c>
      <c r="C313" s="75" t="str">
        <v/>
      </c>
      <c r="D313" s="75" t="str">
        <v>Typha domingensis</v>
      </c>
      <c r="E313" s="75" t="str">
        <f t="shared" si="23"/>
        <v>Typha domingensis</v>
      </c>
      <c r="F313" s="75" t="str">
        <v>Management--Livestock Management--Feed Characteristic--Feed Composition--Feed Ingredient--Forage Plants--Aquatic Plants--Ulva armoricana----</v>
      </c>
      <c r="G313" s="74" t="str" cm="1">
        <f t="array" ref="G313">IFERROR(SUBSTITUTE(_xlfn.CHOOSECOLS(_xlfn.TEXTSPLIT(_xlfn.TEXTJOIN("|",,F313),"Feed Ingredient--","|",TRUE),2),"----",""),"")</f>
        <v>Forage Plants--Aquatic Plants--Ulva armoricana</v>
      </c>
      <c r="H313" s="74" t="str">
        <f t="shared" si="24"/>
        <v>Forage Plants--Aquatic Plants--Ulva armoricana</v>
      </c>
      <c r="I313" s="74">
        <f t="shared" si="25"/>
        <v>2</v>
      </c>
      <c r="J313" s="74" t="str">
        <f t="shared" si="26"/>
        <v>Forage Plants--Aquatic Plants</v>
      </c>
      <c r="K313" s="74" t="str" cm="1">
        <f t="array" ref="K313">IF(G313&lt;&gt;"",_xlfn.TEXTJOIN(";",TRUE,
CONCATENATE(A313,"$",H313),
IF(E313="","",IF(I313&lt;&gt;0,CONCATENATE(A313,"$",J313,"--",_xlfn.TEXTSPLIT(E313,";",TRUE,FALSE)),CONCATENATE(A313,"$",_xlfn.TEXTSPLIT(E313,";",TRUE,FALSE))))),"")</f>
        <v>AOM_001562$Forage Plants--Aquatic Plants--Ulva armoricana;AOM_001562$Forage Plants--Aquatic Plants--Typha domingensis</v>
      </c>
      <c r="L313" s="75"/>
      <c r="M313" s="75" t="str" cm="1">
        <f t="array" ref="M313">IF(L313&lt;&gt;"",_xlfn.TEXTSPLIT(L313, "$"),"")</f>
        <v/>
      </c>
      <c r="N313" s="75"/>
      <c r="O313" s="75" t="str" cm="1">
        <f t="array" ref="O313">IF(L313&lt;&gt;"",_xlfn.CHOOSECOLS(_xlfn.TEXTSPLIT(N313,"--"),1),"")</f>
        <v/>
      </c>
      <c r="P313" s="75" t="str" cm="1">
        <f t="array" ref="P313">IF(L313&lt;&gt;"",IFERROR(_xlfn.CHOOSECOLS(_xlfn.TEXTSPLIT(N313,"--"),2),""),"")</f>
        <v/>
      </c>
      <c r="Q313" s="75" t="str">
        <f t="shared" si="27"/>
        <v/>
      </c>
    </row>
    <row r="314" spans="1:17" ht="15.95" thickBot="1">
      <c r="A314" s="76" t="str">
        <v>AOM_001561</v>
      </c>
      <c r="B314" s="76" t="str">
        <v>Ulva lactuca</v>
      </c>
      <c r="C314" s="76" t="str">
        <v>Sea Lettuce</v>
      </c>
      <c r="D314" s="76" t="str">
        <v>Typha domingensis</v>
      </c>
      <c r="E314" s="76" t="str">
        <f t="shared" si="23"/>
        <v>Sea Lettuce;Typha domingensis</v>
      </c>
      <c r="F314" s="76" t="str">
        <v>Management--Livestock Management--Feed Characteristic--Feed Composition--Feed Ingredient--Forage Plants--Aquatic Plants--Ulva lactuca----</v>
      </c>
      <c r="G314" s="74" t="str" cm="1">
        <f t="array" ref="G314">IFERROR(SUBSTITUTE(_xlfn.CHOOSECOLS(_xlfn.TEXTSPLIT(_xlfn.TEXTJOIN("|",,F314),"Feed Ingredient--","|",TRUE),2),"----",""),"")</f>
        <v>Forage Plants--Aquatic Plants--Ulva lactuca</v>
      </c>
      <c r="H314" s="74" t="str">
        <f t="shared" si="24"/>
        <v>Forage Plants--Aquatic Plants--Ulva lactuca</v>
      </c>
      <c r="I314" s="74">
        <f t="shared" si="25"/>
        <v>2</v>
      </c>
      <c r="J314" s="74" t="str">
        <f t="shared" si="26"/>
        <v>Forage Plants--Aquatic Plants</v>
      </c>
      <c r="K314" s="74" t="str" cm="1">
        <f t="array" ref="K314">IF(G314&lt;&gt;"",_xlfn.TEXTJOIN(";",TRUE,
CONCATENATE(A314,"$",H314),
IF(E314="","",IF(I314&lt;&gt;0,CONCATENATE(A314,"$",J314,"--",_xlfn.TEXTSPLIT(E314,";",TRUE,FALSE)),CONCATENATE(A314,"$",_xlfn.TEXTSPLIT(E314,";",TRUE,FALSE))))),"")</f>
        <v>AOM_001561$Forage Plants--Aquatic Plants--Ulva lactuca;AOM_001561$Forage Plants--Aquatic Plants--Sea Lettuce;AOM_001561$Forage Plants--Aquatic Plants--Typha domingensis</v>
      </c>
      <c r="L314" s="76"/>
      <c r="M314" s="76" t="str" cm="1">
        <f t="array" ref="M314">IF(L314&lt;&gt;"",_xlfn.TEXTSPLIT(L314, "$"),"")</f>
        <v/>
      </c>
      <c r="N314" s="76"/>
      <c r="O314" s="76" t="str" cm="1">
        <f t="array" ref="O314">IF(L314&lt;&gt;"",_xlfn.CHOOSECOLS(_xlfn.TEXTSPLIT(N314,"--"),1),"")</f>
        <v/>
      </c>
      <c r="P314" s="76" t="str" cm="1">
        <f t="array" ref="P314">IF(L314&lt;&gt;"",IFERROR(_xlfn.CHOOSECOLS(_xlfn.TEXTSPLIT(N314,"--"),2),""),"")</f>
        <v/>
      </c>
      <c r="Q314" s="76" t="str">
        <f t="shared" si="27"/>
        <v/>
      </c>
    </row>
    <row r="315" spans="1:17" ht="15.95" thickBot="1">
      <c r="A315" s="75" t="str">
        <v>AOM_001563</v>
      </c>
      <c r="B315" s="75" t="str">
        <v>Ulva rigida</v>
      </c>
      <c r="C315" s="75" t="str">
        <v/>
      </c>
      <c r="D315" s="75" t="str">
        <v>Ulva armoricana</v>
      </c>
      <c r="E315" s="75" t="str">
        <f t="shared" si="23"/>
        <v>Ulva armoricana</v>
      </c>
      <c r="F315" s="75" t="str">
        <v>Management--Livestock Management--Feed Characteristic--Feed Composition--Feed Ingredient--Forage Plants--Aquatic Plants--Ulva rigida----</v>
      </c>
      <c r="G315" s="74" t="str" cm="1">
        <f t="array" ref="G315">IFERROR(SUBSTITUTE(_xlfn.CHOOSECOLS(_xlfn.TEXTSPLIT(_xlfn.TEXTJOIN("|",,F315),"Feed Ingredient--","|",TRUE),2),"----",""),"")</f>
        <v>Forage Plants--Aquatic Plants--Ulva rigida</v>
      </c>
      <c r="H315" s="74" t="str">
        <f t="shared" si="24"/>
        <v>Forage Plants--Aquatic Plants--Ulva rigida</v>
      </c>
      <c r="I315" s="74">
        <f t="shared" si="25"/>
        <v>2</v>
      </c>
      <c r="J315" s="74" t="str">
        <f t="shared" si="26"/>
        <v>Forage Plants--Aquatic Plants</v>
      </c>
      <c r="K315" s="74" t="str" cm="1">
        <f t="array" ref="K315">IF(G315&lt;&gt;"",_xlfn.TEXTJOIN(";",TRUE,
CONCATENATE(A315,"$",H315),
IF(E315="","",IF(I315&lt;&gt;0,CONCATENATE(A315,"$",J315,"--",_xlfn.TEXTSPLIT(E315,";",TRUE,FALSE)),CONCATENATE(A315,"$",_xlfn.TEXTSPLIT(E315,";",TRUE,FALSE))))),"")</f>
        <v>AOM_001563$Forage Plants--Aquatic Plants--Ulva rigida;AOM_001563$Forage Plants--Aquatic Plants--Ulva armoricana</v>
      </c>
      <c r="L315" s="75"/>
      <c r="M315" s="75" t="str" cm="1">
        <f t="array" ref="M315">IF(L315&lt;&gt;"",_xlfn.TEXTSPLIT(L315, "$"),"")</f>
        <v/>
      </c>
      <c r="N315" s="75"/>
      <c r="O315" s="75" t="str" cm="1">
        <f t="array" ref="O315">IF(L315&lt;&gt;"",_xlfn.CHOOSECOLS(_xlfn.TEXTSPLIT(N315,"--"),1),"")</f>
        <v/>
      </c>
      <c r="P315" s="75" t="str" cm="1">
        <f t="array" ref="P315">IF(L315&lt;&gt;"",IFERROR(_xlfn.CHOOSECOLS(_xlfn.TEXTSPLIT(N315,"--"),2),""),"")</f>
        <v/>
      </c>
      <c r="Q315" s="75" t="str">
        <f t="shared" si="27"/>
        <v/>
      </c>
    </row>
    <row r="316" spans="1:17" ht="15.95" thickBot="1">
      <c r="A316" s="76" t="str">
        <v>AOM_001565</v>
      </c>
      <c r="B316" s="76" t="str">
        <v>Vallisneria aethiopica</v>
      </c>
      <c r="C316" s="76" t="str">
        <v/>
      </c>
      <c r="D316" s="76" t="str">
        <v>Vallisneria aethiopica</v>
      </c>
      <c r="E316" s="76" t="str">
        <f t="shared" si="23"/>
        <v>Vallisneria aethiopica</v>
      </c>
      <c r="F316" s="76" t="str">
        <v>Management--Livestock Management--Feed Characteristic--Feed Composition--Feed Ingredient--Forage Plants--Aquatic Plants--Vallisneria aethiopica----</v>
      </c>
      <c r="G316" s="74" t="str" cm="1">
        <f t="array" ref="G316">IFERROR(SUBSTITUTE(_xlfn.CHOOSECOLS(_xlfn.TEXTSPLIT(_xlfn.TEXTJOIN("|",,F316),"Feed Ingredient--","|",TRUE),2),"----",""),"")</f>
        <v>Forage Plants--Aquatic Plants--Vallisneria aethiopica</v>
      </c>
      <c r="H316" s="74" t="str">
        <f t="shared" si="24"/>
        <v>Forage Plants--Aquatic Plants--Vallisneria aethiopica</v>
      </c>
      <c r="I316" s="74">
        <f t="shared" si="25"/>
        <v>2</v>
      </c>
      <c r="J316" s="74" t="str">
        <f t="shared" si="26"/>
        <v>Forage Plants--Aquatic Plants</v>
      </c>
      <c r="K316" s="74" t="str" cm="1">
        <f t="array" ref="K316">IF(G316&lt;&gt;"",_xlfn.TEXTJOIN(";",TRUE,
CONCATENATE(A316,"$",H316),
IF(E316="","",IF(I316&lt;&gt;0,CONCATENATE(A316,"$",J316,"--",_xlfn.TEXTSPLIT(E316,";",TRUE,FALSE)),CONCATENATE(A316,"$",_xlfn.TEXTSPLIT(E316,";",TRUE,FALSE))))),"")</f>
        <v>AOM_001565$Forage Plants--Aquatic Plants--Vallisneria aethiopica;AOM_001565$Forage Plants--Aquatic Plants--Vallisneria aethiopica</v>
      </c>
      <c r="L316" s="76"/>
      <c r="M316" s="76" t="str" cm="1">
        <f t="array" ref="M316">IF(L316&lt;&gt;"",_xlfn.TEXTSPLIT(L316, "$"),"")</f>
        <v/>
      </c>
      <c r="N316" s="76"/>
      <c r="O316" s="76" t="str" cm="1">
        <f t="array" ref="O316">IF(L316&lt;&gt;"",_xlfn.CHOOSECOLS(_xlfn.TEXTSPLIT(N316,"--"),1),"")</f>
        <v/>
      </c>
      <c r="P316" s="76" t="str" cm="1">
        <f t="array" ref="P316">IF(L316&lt;&gt;"",IFERROR(_xlfn.CHOOSECOLS(_xlfn.TEXTSPLIT(N316,"--"),2),""),"")</f>
        <v/>
      </c>
      <c r="Q316" s="76" t="str">
        <f t="shared" si="27"/>
        <v/>
      </c>
    </row>
    <row r="317" spans="1:17" ht="15.95" thickBot="1">
      <c r="A317" s="75" t="str">
        <v>AOM_000682</v>
      </c>
      <c r="B317" s="75" t="str">
        <v>Water Hyacinth</v>
      </c>
      <c r="C317" s="75" t="str">
        <v/>
      </c>
      <c r="D317" s="75" t="str">
        <v>Eichhornia crassipes</v>
      </c>
      <c r="E317" s="75" t="str">
        <f t="shared" si="23"/>
        <v>Eichhornia crassipes</v>
      </c>
      <c r="F317" s="75" t="str">
        <v>Management--Livestock Management--Feed Characteristic--Feed Composition--Feed Ingredient--Forage Plants--Aquatic Plants--Water Hyacinth----</v>
      </c>
      <c r="G317" s="74" t="str" cm="1">
        <f t="array" ref="G317">IFERROR(SUBSTITUTE(_xlfn.CHOOSECOLS(_xlfn.TEXTSPLIT(_xlfn.TEXTJOIN("|",,F317),"Feed Ingredient--","|",TRUE),2),"----",""),"")</f>
        <v>Forage Plants--Aquatic Plants--Water Hyacinth</v>
      </c>
      <c r="H317" s="74" t="str">
        <f t="shared" si="24"/>
        <v>Forage Plants--Aquatic Plants--Water Hyacinth</v>
      </c>
      <c r="I317" s="74">
        <f t="shared" si="25"/>
        <v>2</v>
      </c>
      <c r="J317" s="74" t="str">
        <f t="shared" si="26"/>
        <v>Forage Plants--Aquatic Plants</v>
      </c>
      <c r="K317" s="74" t="str" cm="1">
        <f t="array" ref="K317">IF(G317&lt;&gt;"",_xlfn.TEXTJOIN(";",TRUE,
CONCATENATE(A317,"$",H317),
IF(E317="","",IF(I317&lt;&gt;0,CONCATENATE(A317,"$",J317,"--",_xlfn.TEXTSPLIT(E317,";",TRUE,FALSE)),CONCATENATE(A317,"$",_xlfn.TEXTSPLIT(E317,";",TRUE,FALSE))))),"")</f>
        <v>AOM_000682$Forage Plants--Aquatic Plants--Water Hyacinth;AOM_000682$Forage Plants--Aquatic Plants--Eichhornia crassipes</v>
      </c>
      <c r="L317" s="75"/>
      <c r="M317" s="75" t="str" cm="1">
        <f t="array" ref="M317">IF(L317&lt;&gt;"",_xlfn.TEXTSPLIT(L317, "$"),"")</f>
        <v/>
      </c>
      <c r="N317" s="75"/>
      <c r="O317" s="75" t="str" cm="1">
        <f t="array" ref="O317">IF(L317&lt;&gt;"",_xlfn.CHOOSECOLS(_xlfn.TEXTSPLIT(N317,"--"),1),"")</f>
        <v/>
      </c>
      <c r="P317" s="75" t="str" cm="1">
        <f t="array" ref="P317">IF(L317&lt;&gt;"",IFERROR(_xlfn.CHOOSECOLS(_xlfn.TEXTSPLIT(N317,"--"),2),""),"")</f>
        <v/>
      </c>
      <c r="Q317" s="75" t="str">
        <f t="shared" si="27"/>
        <v/>
      </c>
    </row>
    <row r="318" spans="1:17" ht="15.95" thickBot="1">
      <c r="A318" s="76" t="str">
        <v>AOM_001379</v>
      </c>
      <c r="B318" s="76" t="str">
        <v>Andropogon</v>
      </c>
      <c r="C318" s="76" t="str">
        <v/>
      </c>
      <c r="D318" s="76" t="str">
        <v xml:space="preserve">Andropogon </v>
      </c>
      <c r="E318" s="76" t="str">
        <f t="shared" si="23"/>
        <v xml:space="preserve">Andropogon </v>
      </c>
      <c r="F318" s="76" t="str">
        <v>Management--Livestock Management--Feed Characteristic--Feed Composition--Feed Ingredient--Forage Plants--Cereal and Grass Forages--Andropogon----</v>
      </c>
      <c r="G318" s="74" t="str" cm="1">
        <f t="array" ref="G318">IFERROR(SUBSTITUTE(_xlfn.CHOOSECOLS(_xlfn.TEXTSPLIT(_xlfn.TEXTJOIN("|",,F318),"Feed Ingredient--","|",TRUE),2),"----",""),"")</f>
        <v>Forage Plants--Cereal and Grass Forages--Andropogon</v>
      </c>
      <c r="H318" s="74" t="str">
        <f t="shared" si="24"/>
        <v>Forage Plants--Cereal and Grass Forages--Andropogon</v>
      </c>
      <c r="I318" s="74">
        <f t="shared" si="25"/>
        <v>2</v>
      </c>
      <c r="J318" s="74" t="str">
        <f t="shared" si="26"/>
        <v>Forage Plants--Cereal and Grass Forages</v>
      </c>
      <c r="K318" s="74" t="str" cm="1">
        <f t="array" ref="K318">IF(G318&lt;&gt;"",_xlfn.TEXTJOIN(";",TRUE,
CONCATENATE(A318,"$",H318),
IF(E318="","",IF(I318&lt;&gt;0,CONCATENATE(A318,"$",J318,"--",_xlfn.TEXTSPLIT(E318,";",TRUE,FALSE)),CONCATENATE(A318,"$",_xlfn.TEXTSPLIT(E318,";",TRUE,FALSE))))),"")</f>
        <v xml:space="preserve">AOM_001379$Forage Plants--Cereal and Grass Forages--Andropogon;AOM_001379$Forage Plants--Cereal and Grass Forages--Andropogon </v>
      </c>
      <c r="L318" s="76"/>
      <c r="M318" s="76" t="str" cm="1">
        <f t="array" ref="M318">IF(L318&lt;&gt;"",_xlfn.TEXTSPLIT(L318, "$"),"")</f>
        <v/>
      </c>
      <c r="N318" s="76"/>
      <c r="O318" s="76" t="str" cm="1">
        <f t="array" ref="O318">IF(L318&lt;&gt;"",_xlfn.CHOOSECOLS(_xlfn.TEXTSPLIT(N318,"--"),1),"")</f>
        <v/>
      </c>
      <c r="P318" s="76" t="str" cm="1">
        <f t="array" ref="P318">IF(L318&lt;&gt;"",IFERROR(_xlfn.CHOOSECOLS(_xlfn.TEXTSPLIT(N318,"--"),2),""),"")</f>
        <v/>
      </c>
      <c r="Q318" s="76" t="str">
        <f t="shared" si="27"/>
        <v/>
      </c>
    </row>
    <row r="319" spans="1:17" ht="15.95" thickBot="1">
      <c r="A319" s="75" t="str">
        <v>AOM_001382</v>
      </c>
      <c r="B319" s="75" t="str">
        <v>Andropogon abyssinica</v>
      </c>
      <c r="C319" s="75" t="str">
        <v/>
      </c>
      <c r="D319" s="75" t="str">
        <v>Andropogon abyssinica</v>
      </c>
      <c r="E319" s="75" t="str">
        <f t="shared" si="23"/>
        <v>Andropogon abyssinica</v>
      </c>
      <c r="F319" s="75" t="str">
        <v>Management--Livestock Management--Feed Characteristic--Feed Composition--Feed Ingredient--Forage Plants--Cereal and Grass Forages--Andropogon abyssinica----</v>
      </c>
      <c r="G319" s="74" t="str" cm="1">
        <f t="array" ref="G319">IFERROR(SUBSTITUTE(_xlfn.CHOOSECOLS(_xlfn.TEXTSPLIT(_xlfn.TEXTJOIN("|",,F319),"Feed Ingredient--","|",TRUE),2),"----",""),"")</f>
        <v>Forage Plants--Cereal and Grass Forages--Andropogon abyssinica</v>
      </c>
      <c r="H319" s="74" t="str">
        <f t="shared" si="24"/>
        <v>Forage Plants--Cereal and Grass Forages--Andropogon abyssinica</v>
      </c>
      <c r="I319" s="74">
        <f t="shared" si="25"/>
        <v>2</v>
      </c>
      <c r="J319" s="74" t="str">
        <f t="shared" si="26"/>
        <v>Forage Plants--Cereal and Grass Forages</v>
      </c>
      <c r="K319" s="74" t="str" cm="1">
        <f t="array" ref="K319">IF(G319&lt;&gt;"",_xlfn.TEXTJOIN(";",TRUE,
CONCATENATE(A319,"$",H319),
IF(E319="","",IF(I319&lt;&gt;0,CONCATENATE(A319,"$",J319,"--",_xlfn.TEXTSPLIT(E319,";",TRUE,FALSE)),CONCATENATE(A319,"$",_xlfn.TEXTSPLIT(E319,";",TRUE,FALSE))))),"")</f>
        <v>AOM_001382$Forage Plants--Cereal and Grass Forages--Andropogon abyssinica;AOM_001382$Forage Plants--Cereal and Grass Forages--Andropogon abyssinica</v>
      </c>
      <c r="L319" s="75"/>
      <c r="M319" s="75" t="str" cm="1">
        <f t="array" ref="M319">IF(L319&lt;&gt;"",_xlfn.TEXTSPLIT(L319, "$"),"")</f>
        <v/>
      </c>
      <c r="N319" s="75"/>
      <c r="O319" s="75" t="str" cm="1">
        <f t="array" ref="O319">IF(L319&lt;&gt;"",_xlfn.CHOOSECOLS(_xlfn.TEXTSPLIT(N319,"--"),1),"")</f>
        <v/>
      </c>
      <c r="P319" s="75" t="str" cm="1">
        <f t="array" ref="P319">IF(L319&lt;&gt;"",IFERROR(_xlfn.CHOOSECOLS(_xlfn.TEXTSPLIT(N319,"--"),2),""),"")</f>
        <v/>
      </c>
      <c r="Q319" s="75" t="str">
        <f t="shared" si="27"/>
        <v/>
      </c>
    </row>
    <row r="320" spans="1:17" ht="15.95" thickBot="1">
      <c r="A320" s="76" t="str">
        <v>AOM_002216</v>
      </c>
      <c r="B320" s="76" t="str">
        <v>Andropogon appendiculatus</v>
      </c>
      <c r="C320" s="76" t="str">
        <v/>
      </c>
      <c r="D320" s="76" t="str">
        <v>Andropogon appendiculatus</v>
      </c>
      <c r="E320" s="76" t="str">
        <f t="shared" si="23"/>
        <v>Andropogon appendiculatus</v>
      </c>
      <c r="F320" s="76" t="str">
        <v>Management--Livestock Management--Feed Characteristic--Feed Composition--Feed Ingredient--Forage Plants--Cereal and Grass Forages--Andropogon appendiculatus----</v>
      </c>
      <c r="G320" s="74" t="str" cm="1">
        <f t="array" ref="G320">IFERROR(SUBSTITUTE(_xlfn.CHOOSECOLS(_xlfn.TEXTSPLIT(_xlfn.TEXTJOIN("|",,F320),"Feed Ingredient--","|",TRUE),2),"----",""),"")</f>
        <v>Forage Plants--Cereal and Grass Forages--Andropogon appendiculatus</v>
      </c>
      <c r="H320" s="74" t="str">
        <f t="shared" si="24"/>
        <v>Forage Plants--Cereal and Grass Forages--Andropogon appendiculatus</v>
      </c>
      <c r="I320" s="74">
        <f t="shared" si="25"/>
        <v>2</v>
      </c>
      <c r="J320" s="74" t="str">
        <f t="shared" si="26"/>
        <v>Forage Plants--Cereal and Grass Forages</v>
      </c>
      <c r="K320" s="74" t="str" cm="1">
        <f t="array" ref="K320">IF(G320&lt;&gt;"",_xlfn.TEXTJOIN(";",TRUE,
CONCATENATE(A320,"$",H320),
IF(E320="","",IF(I320&lt;&gt;0,CONCATENATE(A320,"$",J320,"--",_xlfn.TEXTSPLIT(E320,";",TRUE,FALSE)),CONCATENATE(A320,"$",_xlfn.TEXTSPLIT(E320,";",TRUE,FALSE))))),"")</f>
        <v>AOM_002216$Forage Plants--Cereal and Grass Forages--Andropogon appendiculatus;AOM_002216$Forage Plants--Cereal and Grass Forages--Andropogon appendiculatus</v>
      </c>
      <c r="L320" s="76"/>
      <c r="M320" s="76" t="str" cm="1">
        <f t="array" ref="M320">IF(L320&lt;&gt;"",_xlfn.TEXTSPLIT(L320, "$"),"")</f>
        <v/>
      </c>
      <c r="N320" s="76"/>
      <c r="O320" s="76" t="str" cm="1">
        <f t="array" ref="O320">IF(L320&lt;&gt;"",_xlfn.CHOOSECOLS(_xlfn.TEXTSPLIT(N320,"--"),1),"")</f>
        <v/>
      </c>
      <c r="P320" s="76" t="str" cm="1">
        <f t="array" ref="P320">IF(L320&lt;&gt;"",IFERROR(_xlfn.CHOOSECOLS(_xlfn.TEXTSPLIT(N320,"--"),2),""),"")</f>
        <v/>
      </c>
      <c r="Q320" s="76" t="str">
        <f t="shared" si="27"/>
        <v/>
      </c>
    </row>
    <row r="321" spans="1:17" ht="15.95" thickBot="1">
      <c r="A321" s="75" t="str">
        <v>AOM_001380</v>
      </c>
      <c r="B321" s="75" t="str">
        <v>Andropogon gayanus</v>
      </c>
      <c r="C321" s="75" t="str">
        <v>Gamba grass;Bluestem</v>
      </c>
      <c r="D321" s="75" t="str">
        <v>Andropogon gayanus</v>
      </c>
      <c r="E321" s="75" t="str">
        <f t="shared" si="23"/>
        <v>Gamba grass;Bluestem;Andropogon gayanus</v>
      </c>
      <c r="F321" s="75" t="str">
        <v>Management--Livestock Management--Feed Characteristic--Feed Composition--Feed Ingredient--Forage Plants--Cereal and Grass Forages--Andropogon gayanus----</v>
      </c>
      <c r="G321" s="74" t="str" cm="1">
        <f t="array" ref="G321">IFERROR(SUBSTITUTE(_xlfn.CHOOSECOLS(_xlfn.TEXTSPLIT(_xlfn.TEXTJOIN("|",,F321),"Feed Ingredient--","|",TRUE),2),"----",""),"")</f>
        <v>Forage Plants--Cereal and Grass Forages--Andropogon gayanus</v>
      </c>
      <c r="H321" s="74" t="str">
        <f t="shared" si="24"/>
        <v>Forage Plants--Cereal and Grass Forages--Andropogon gayanus</v>
      </c>
      <c r="I321" s="74">
        <f t="shared" si="25"/>
        <v>2</v>
      </c>
      <c r="J321" s="74" t="str">
        <f t="shared" si="26"/>
        <v>Forage Plants--Cereal and Grass Forages</v>
      </c>
      <c r="K321" s="74" t="str" cm="1">
        <f t="array" ref="K321">IF(G321&lt;&gt;"",_xlfn.TEXTJOIN(";",TRUE,
CONCATENATE(A321,"$",H321),
IF(E321="","",IF(I321&lt;&gt;0,CONCATENATE(A321,"$",J321,"--",_xlfn.TEXTSPLIT(E321,";",TRUE,FALSE)),CONCATENATE(A321,"$",_xlfn.TEXTSPLIT(E321,";",TRUE,FALSE))))),"")</f>
        <v>AOM_001380$Forage Plants--Cereal and Grass Forages--Andropogon gayanus;AOM_001380$Forage Plants--Cereal and Grass Forages--Gamba grass;AOM_001380$Forage Plants--Cereal and Grass Forages--Bluestem;AOM_001380$Forage Plants--Cereal and Grass Forages--Andropogon gayanus</v>
      </c>
      <c r="L321" s="75"/>
      <c r="M321" s="75" t="str" cm="1">
        <f t="array" ref="M321">IF(L321&lt;&gt;"",_xlfn.TEXTSPLIT(L321, "$"),"")</f>
        <v/>
      </c>
      <c r="N321" s="75"/>
      <c r="O321" s="75" t="str" cm="1">
        <f t="array" ref="O321">IF(L321&lt;&gt;"",_xlfn.CHOOSECOLS(_xlfn.TEXTSPLIT(N321,"--"),1),"")</f>
        <v/>
      </c>
      <c r="P321" s="75" t="str" cm="1">
        <f t="array" ref="P321">IF(L321&lt;&gt;"",IFERROR(_xlfn.CHOOSECOLS(_xlfn.TEXTSPLIT(N321,"--"),2),""),"")</f>
        <v/>
      </c>
      <c r="Q321" s="75" t="str">
        <f t="shared" si="27"/>
        <v/>
      </c>
    </row>
    <row r="322" spans="1:17" ht="15.95" thickBot="1">
      <c r="A322" s="76" t="str">
        <v>AOM_001383</v>
      </c>
      <c r="B322" s="76" t="str">
        <v>Andropogon guianensis</v>
      </c>
      <c r="C322" s="76" t="str">
        <v/>
      </c>
      <c r="D322" s="76" t="str">
        <v>Andropogon guianensis</v>
      </c>
      <c r="E322" s="76" t="str">
        <f t="shared" si="23"/>
        <v>Andropogon guianensis</v>
      </c>
      <c r="F322" s="76" t="str">
        <v>Management--Livestock Management--Feed Characteristic--Feed Composition--Feed Ingredient--Forage Plants--Cereal and Grass Forages--Andropogon guianensis----</v>
      </c>
      <c r="G322" s="74" t="str" cm="1">
        <f t="array" ref="G322">IFERROR(SUBSTITUTE(_xlfn.CHOOSECOLS(_xlfn.TEXTSPLIT(_xlfn.TEXTJOIN("|",,F322),"Feed Ingredient--","|",TRUE),2),"----",""),"")</f>
        <v>Forage Plants--Cereal and Grass Forages--Andropogon guianensis</v>
      </c>
      <c r="H322" s="74" t="str">
        <f t="shared" si="24"/>
        <v>Forage Plants--Cereal and Grass Forages--Andropogon guianensis</v>
      </c>
      <c r="I322" s="74">
        <f t="shared" si="25"/>
        <v>2</v>
      </c>
      <c r="J322" s="74" t="str">
        <f t="shared" si="26"/>
        <v>Forage Plants--Cereal and Grass Forages</v>
      </c>
      <c r="K322" s="74" t="str" cm="1">
        <f t="array" ref="K322">IF(G322&lt;&gt;"",_xlfn.TEXTJOIN(";",TRUE,
CONCATENATE(A322,"$",H322),
IF(E322="","",IF(I322&lt;&gt;0,CONCATENATE(A322,"$",J322,"--",_xlfn.TEXTSPLIT(E322,";",TRUE,FALSE)),CONCATENATE(A322,"$",_xlfn.TEXTSPLIT(E322,";",TRUE,FALSE))))),"")</f>
        <v>AOM_001383$Forage Plants--Cereal and Grass Forages--Andropogon guianensis;AOM_001383$Forage Plants--Cereal and Grass Forages--Andropogon guianensis</v>
      </c>
      <c r="L322" s="76"/>
      <c r="M322" s="76" t="str" cm="1">
        <f t="array" ref="M322">IF(L322&lt;&gt;"",_xlfn.TEXTSPLIT(L322, "$"),"")</f>
        <v/>
      </c>
      <c r="N322" s="76"/>
      <c r="O322" s="76" t="str" cm="1">
        <f t="array" ref="O322">IF(L322&lt;&gt;"",_xlfn.CHOOSECOLS(_xlfn.TEXTSPLIT(N322,"--"),1),"")</f>
        <v/>
      </c>
      <c r="P322" s="76" t="str" cm="1">
        <f t="array" ref="P322">IF(L322&lt;&gt;"",IFERROR(_xlfn.CHOOSECOLS(_xlfn.TEXTSPLIT(N322,"--"),2),""),"")</f>
        <v/>
      </c>
      <c r="Q322" s="76" t="str">
        <f t="shared" si="27"/>
        <v/>
      </c>
    </row>
    <row r="323" spans="1:17" ht="15.95" thickBot="1">
      <c r="A323" s="75" t="str">
        <v>AOM_006021</v>
      </c>
      <c r="B323" s="75" t="str">
        <v>Andropogon tectorum</v>
      </c>
      <c r="C323" s="75" t="str">
        <v/>
      </c>
      <c r="D323" s="75" t="str">
        <v>Andropogon tectorum</v>
      </c>
      <c r="E323" s="75" t="str">
        <f t="shared" si="23"/>
        <v>Andropogon tectorum</v>
      </c>
      <c r="F323" s="75" t="str">
        <v>Management--Livestock Management--Feed Characteristic--Feed Composition--Feed Ingredient--Forage Plants--Cereal and Grass Forages--Andropogon tectorum----</v>
      </c>
      <c r="G323" s="74" t="str" cm="1">
        <f t="array" ref="G323">IFERROR(SUBSTITUTE(_xlfn.CHOOSECOLS(_xlfn.TEXTSPLIT(_xlfn.TEXTJOIN("|",,F323),"Feed Ingredient--","|",TRUE),2),"----",""),"")</f>
        <v>Forage Plants--Cereal and Grass Forages--Andropogon tectorum</v>
      </c>
      <c r="H323" s="74" t="str">
        <f t="shared" si="24"/>
        <v>Forage Plants--Cereal and Grass Forages--Andropogon tectorum</v>
      </c>
      <c r="I323" s="74">
        <f t="shared" si="25"/>
        <v>2</v>
      </c>
      <c r="J323" s="74" t="str">
        <f t="shared" si="26"/>
        <v>Forage Plants--Cereal and Grass Forages</v>
      </c>
      <c r="K323" s="74" t="str" cm="1">
        <f t="array" ref="K323">IF(G323&lt;&gt;"",_xlfn.TEXTJOIN(";",TRUE,
CONCATENATE(A323,"$",H323),
IF(E323="","",IF(I323&lt;&gt;0,CONCATENATE(A323,"$",J323,"--",_xlfn.TEXTSPLIT(E323,";",TRUE,FALSE)),CONCATENATE(A323,"$",_xlfn.TEXTSPLIT(E323,";",TRUE,FALSE))))),"")</f>
        <v>AOM_006021$Forage Plants--Cereal and Grass Forages--Andropogon tectorum;AOM_006021$Forage Plants--Cereal and Grass Forages--Andropogon tectorum</v>
      </c>
      <c r="L323" s="75"/>
      <c r="M323" s="75" t="str" cm="1">
        <f t="array" ref="M323">IF(L323&lt;&gt;"",_xlfn.TEXTSPLIT(L323, "$"),"")</f>
        <v/>
      </c>
      <c r="N323" s="75"/>
      <c r="O323" s="75" t="str" cm="1">
        <f t="array" ref="O323">IF(L323&lt;&gt;"",_xlfn.CHOOSECOLS(_xlfn.TEXTSPLIT(N323,"--"),1),"")</f>
        <v/>
      </c>
      <c r="P323" s="75" t="str" cm="1">
        <f t="array" ref="P323">IF(L323&lt;&gt;"",IFERROR(_xlfn.CHOOSECOLS(_xlfn.TEXTSPLIT(N323,"--"),2),""),"")</f>
        <v/>
      </c>
      <c r="Q323" s="75" t="str">
        <f t="shared" si="27"/>
        <v/>
      </c>
    </row>
    <row r="324" spans="1:17" ht="15.95" thickBot="1">
      <c r="A324" s="76" t="str">
        <v>AOM_001456</v>
      </c>
      <c r="B324" s="76" t="str">
        <v>Aristida</v>
      </c>
      <c r="C324" s="76" t="str">
        <v/>
      </c>
      <c r="D324" s="76" t="str">
        <v>Aristida adscensionis</v>
      </c>
      <c r="E324" s="76" t="str">
        <f t="shared" si="23"/>
        <v>Aristida adscensionis</v>
      </c>
      <c r="F324" s="76" t="str">
        <v>Management--Livestock Management--Feed Characteristic--Feed Composition--Feed Ingredient--Forage Plants--Cereal and Grass Forages--Aristida----</v>
      </c>
      <c r="G324" s="74" t="str" cm="1">
        <f t="array" ref="G324">IFERROR(SUBSTITUTE(_xlfn.CHOOSECOLS(_xlfn.TEXTSPLIT(_xlfn.TEXTJOIN("|",,F324),"Feed Ingredient--","|",TRUE),2),"----",""),"")</f>
        <v>Forage Plants--Cereal and Grass Forages--Aristida</v>
      </c>
      <c r="H324" s="74" t="str">
        <f t="shared" si="24"/>
        <v>Forage Plants--Cereal and Grass Forages--Aristida</v>
      </c>
      <c r="I324" s="74">
        <f t="shared" si="25"/>
        <v>2</v>
      </c>
      <c r="J324" s="74" t="str">
        <f t="shared" si="26"/>
        <v>Forage Plants--Cereal and Grass Forages</v>
      </c>
      <c r="K324" s="74" t="str" cm="1">
        <f t="array" ref="K324">IF(G324&lt;&gt;"",_xlfn.TEXTJOIN(";",TRUE,
CONCATENATE(A324,"$",H324),
IF(E324="","",IF(I324&lt;&gt;0,CONCATENATE(A324,"$",J324,"--",_xlfn.TEXTSPLIT(E324,";",TRUE,FALSE)),CONCATENATE(A324,"$",_xlfn.TEXTSPLIT(E324,";",TRUE,FALSE))))),"")</f>
        <v>AOM_001456$Forage Plants--Cereal and Grass Forages--Aristida;AOM_001456$Forage Plants--Cereal and Grass Forages--Aristida adscensionis</v>
      </c>
      <c r="L324" s="76"/>
      <c r="M324" s="76" t="str" cm="1">
        <f t="array" ref="M324">IF(L324&lt;&gt;"",_xlfn.TEXTSPLIT(L324, "$"),"")</f>
        <v/>
      </c>
      <c r="N324" s="76"/>
      <c r="O324" s="76" t="str" cm="1">
        <f t="array" ref="O324">IF(L324&lt;&gt;"",_xlfn.CHOOSECOLS(_xlfn.TEXTSPLIT(N324,"--"),1),"")</f>
        <v/>
      </c>
      <c r="P324" s="76" t="str" cm="1">
        <f t="array" ref="P324">IF(L324&lt;&gt;"",IFERROR(_xlfn.CHOOSECOLS(_xlfn.TEXTSPLIT(N324,"--"),2),""),"")</f>
        <v/>
      </c>
      <c r="Q324" s="76" t="str">
        <f t="shared" si="27"/>
        <v/>
      </c>
    </row>
    <row r="325" spans="1:17" ht="15.95" thickBot="1">
      <c r="A325" s="75" t="str">
        <v>AOM_001457</v>
      </c>
      <c r="B325" s="75" t="str">
        <v>Aristida adscensionis</v>
      </c>
      <c r="C325" s="75" t="str">
        <v>Common needle grass</v>
      </c>
      <c r="D325" s="75" t="str">
        <v xml:space="preserve">Aristida </v>
      </c>
      <c r="E325" s="75" t="str">
        <f t="shared" si="23"/>
        <v xml:space="preserve">Common needle grass;Aristida </v>
      </c>
      <c r="F325" s="75" t="str">
        <v>Management--Livestock Management--Feed Characteristic--Feed Composition--Feed Ingredient--Forage Plants--Cereal and Grass Forages--Aristida adscensionis----</v>
      </c>
      <c r="G325" s="74" t="str" cm="1">
        <f t="array" ref="G325">IFERROR(SUBSTITUTE(_xlfn.CHOOSECOLS(_xlfn.TEXTSPLIT(_xlfn.TEXTJOIN("|",,F325),"Feed Ingredient--","|",TRUE),2),"----",""),"")</f>
        <v>Forage Plants--Cereal and Grass Forages--Aristida adscensionis</v>
      </c>
      <c r="H325" s="74" t="str">
        <f t="shared" si="24"/>
        <v>Forage Plants--Cereal and Grass Forages--Aristida adscensionis</v>
      </c>
      <c r="I325" s="74">
        <f t="shared" si="25"/>
        <v>2</v>
      </c>
      <c r="J325" s="74" t="str">
        <f t="shared" si="26"/>
        <v>Forage Plants--Cereal and Grass Forages</v>
      </c>
      <c r="K325" s="74" t="str" cm="1">
        <f t="array" ref="K325">IF(G325&lt;&gt;"",_xlfn.TEXTJOIN(";",TRUE,
CONCATENATE(A325,"$",H325),
IF(E325="","",IF(I325&lt;&gt;0,CONCATENATE(A325,"$",J325,"--",_xlfn.TEXTSPLIT(E325,";",TRUE,FALSE)),CONCATENATE(A325,"$",_xlfn.TEXTSPLIT(E325,";",TRUE,FALSE))))),"")</f>
        <v xml:space="preserve">AOM_001457$Forage Plants--Cereal and Grass Forages--Aristida adscensionis;AOM_001457$Forage Plants--Cereal and Grass Forages--Common needle grass;AOM_001457$Forage Plants--Cereal and Grass Forages--Aristida </v>
      </c>
      <c r="L325" s="75"/>
      <c r="M325" s="75" t="str" cm="1">
        <f t="array" ref="M325">IF(L325&lt;&gt;"",_xlfn.TEXTSPLIT(L325, "$"),"")</f>
        <v/>
      </c>
      <c r="N325" s="75"/>
      <c r="O325" s="75" t="str" cm="1">
        <f t="array" ref="O325">IF(L325&lt;&gt;"",_xlfn.CHOOSECOLS(_xlfn.TEXTSPLIT(N325,"--"),1),"")</f>
        <v/>
      </c>
      <c r="P325" s="75" t="str" cm="1">
        <f t="array" ref="P325">IF(L325&lt;&gt;"",IFERROR(_xlfn.CHOOSECOLS(_xlfn.TEXTSPLIT(N325,"--"),2),""),"")</f>
        <v/>
      </c>
      <c r="Q325" s="75" t="str">
        <f t="shared" si="27"/>
        <v/>
      </c>
    </row>
    <row r="326" spans="1:17" ht="15.95" thickBot="1">
      <c r="A326" s="76" t="str">
        <v>AOM_001458</v>
      </c>
      <c r="B326" s="76" t="str">
        <v>Bothriochloa</v>
      </c>
      <c r="C326" s="76" t="str">
        <v/>
      </c>
      <c r="D326" s="76" t="str">
        <v xml:space="preserve">Bothriochloa </v>
      </c>
      <c r="E326" s="76" t="str">
        <f t="shared" si="23"/>
        <v xml:space="preserve">Bothriochloa </v>
      </c>
      <c r="F326" s="76" t="str">
        <v>Management--Livestock Management--Feed Characteristic--Feed Composition--Feed Ingredient--Forage Plants--Cereal and Grass Forages--Bothriochloa----</v>
      </c>
      <c r="G326" s="74" t="str" cm="1">
        <f t="array" ref="G326">IFERROR(SUBSTITUTE(_xlfn.CHOOSECOLS(_xlfn.TEXTSPLIT(_xlfn.TEXTJOIN("|",,F326),"Feed Ingredient--","|",TRUE),2),"----",""),"")</f>
        <v>Forage Plants--Cereal and Grass Forages--Bothriochloa</v>
      </c>
      <c r="H326" s="74" t="str">
        <f t="shared" si="24"/>
        <v>Forage Plants--Cereal and Grass Forages--Bothriochloa</v>
      </c>
      <c r="I326" s="74">
        <f t="shared" si="25"/>
        <v>2</v>
      </c>
      <c r="J326" s="74" t="str">
        <f t="shared" si="26"/>
        <v>Forage Plants--Cereal and Grass Forages</v>
      </c>
      <c r="K326" s="74" t="str" cm="1">
        <f t="array" ref="K326">IF(G326&lt;&gt;"",_xlfn.TEXTJOIN(";",TRUE,
CONCATENATE(A326,"$",H326),
IF(E326="","",IF(I326&lt;&gt;0,CONCATENATE(A326,"$",J326,"--",_xlfn.TEXTSPLIT(E326,";",TRUE,FALSE)),CONCATENATE(A326,"$",_xlfn.TEXTSPLIT(E326,";",TRUE,FALSE))))),"")</f>
        <v xml:space="preserve">AOM_001458$Forage Plants--Cereal and Grass Forages--Bothriochloa;AOM_001458$Forage Plants--Cereal and Grass Forages--Bothriochloa </v>
      </c>
      <c r="L326" s="76"/>
      <c r="M326" s="76" t="str" cm="1">
        <f t="array" ref="M326">IF(L326&lt;&gt;"",_xlfn.TEXTSPLIT(L326, "$"),"")</f>
        <v/>
      </c>
      <c r="N326" s="76"/>
      <c r="O326" s="76" t="str" cm="1">
        <f t="array" ref="O326">IF(L326&lt;&gt;"",_xlfn.CHOOSECOLS(_xlfn.TEXTSPLIT(N326,"--"),1),"")</f>
        <v/>
      </c>
      <c r="P326" s="76" t="str" cm="1">
        <f t="array" ref="P326">IF(L326&lt;&gt;"",IFERROR(_xlfn.CHOOSECOLS(_xlfn.TEXTSPLIT(N326,"--"),2),""),"")</f>
        <v/>
      </c>
      <c r="Q326" s="76" t="str">
        <f t="shared" si="27"/>
        <v/>
      </c>
    </row>
    <row r="327" spans="1:17" ht="15.95" thickBot="1">
      <c r="A327" s="75" t="str">
        <v>AOM_001460</v>
      </c>
      <c r="B327" s="75" t="str">
        <v>Bothriochloa insculpta</v>
      </c>
      <c r="C327" s="75" t="str">
        <v>Creeping bluegrass</v>
      </c>
      <c r="D327" s="75" t="str">
        <v>Bothriochloa insculpta</v>
      </c>
      <c r="E327" s="75" t="str">
        <f t="shared" ref="E327:E390" si="28">_xlfn.TEXTJOIN(";",TRUE,C327,D327)</f>
        <v>Creeping bluegrass;Bothriochloa insculpta</v>
      </c>
      <c r="F327" s="75" t="str">
        <v>Management--Livestock Management--Feed Characteristic--Feed Composition--Feed Ingredient--Forage Plants--Cereal and Grass Forages--Bothriochloa insculpta----</v>
      </c>
      <c r="G327" s="74" t="str" cm="1">
        <f t="array" ref="G327">IFERROR(SUBSTITUTE(_xlfn.CHOOSECOLS(_xlfn.TEXTSPLIT(_xlfn.TEXTJOIN("|",,F327),"Feed Ingredient--","|",TRUE),2),"----",""),"")</f>
        <v>Forage Plants--Cereal and Grass Forages--Bothriochloa insculpta</v>
      </c>
      <c r="H327" s="74" t="str">
        <f t="shared" ref="H327:H390" si="29">IF(G327&lt;&gt;"",_xlfn.TEXTJOIN("--",TRUE,_xlfn.TEXTSPLIT(G327,"--","|",TRUE)),"")</f>
        <v>Forage Plants--Cereal and Grass Forages--Bothriochloa insculpta</v>
      </c>
      <c r="I327" s="74">
        <f t="shared" ref="I327:I390" si="30">IF(G327&lt;&gt;"",SUM(LEN(H327)-LEN(SUBSTITUTE(H327,"--","")))/LEN("--"),"")</f>
        <v>2</v>
      </c>
      <c r="J327" s="74" t="str">
        <f t="shared" ref="J327:J390" si="31">IF(G327&lt;&gt;"",IFERROR(_xlfn.TEXTJOIN("--",TRUE,_xlfn.CHOOSECOLS(_xlfn.TEXTSPLIT(H327,"--"),_xlfn.SEQUENCE(1,I327))),""),"")</f>
        <v>Forage Plants--Cereal and Grass Forages</v>
      </c>
      <c r="K327" s="74" t="str" cm="1">
        <f t="array" ref="K327">IF(G327&lt;&gt;"",_xlfn.TEXTJOIN(";",TRUE,
CONCATENATE(A327,"$",H327),
IF(E327="","",IF(I327&lt;&gt;0,CONCATENATE(A327,"$",J327,"--",_xlfn.TEXTSPLIT(E327,";",TRUE,FALSE)),CONCATENATE(A327,"$",_xlfn.TEXTSPLIT(E327,";",TRUE,FALSE))))),"")</f>
        <v>AOM_001460$Forage Plants--Cereal and Grass Forages--Bothriochloa insculpta;AOM_001460$Forage Plants--Cereal and Grass Forages--Creeping bluegrass;AOM_001460$Forage Plants--Cereal and Grass Forages--Bothriochloa insculpta</v>
      </c>
      <c r="L327" s="75"/>
      <c r="M327" s="75" t="str" cm="1">
        <f t="array" ref="M327">IF(L327&lt;&gt;"",_xlfn.TEXTSPLIT(L327, "$"),"")</f>
        <v/>
      </c>
      <c r="N327" s="75"/>
      <c r="O327" s="75" t="str" cm="1">
        <f t="array" ref="O327">IF(L327&lt;&gt;"",_xlfn.CHOOSECOLS(_xlfn.TEXTSPLIT(N327,"--"),1),"")</f>
        <v/>
      </c>
      <c r="P327" s="75" t="str" cm="1">
        <f t="array" ref="P327">IF(L327&lt;&gt;"",IFERROR(_xlfn.CHOOSECOLS(_xlfn.TEXTSPLIT(N327,"--"),2),""),"")</f>
        <v/>
      </c>
      <c r="Q327" s="75" t="str">
        <f t="shared" ref="Q327:Q390" si="32">IF(L327&lt;&gt;"",IF(SUM(LEN(N327)-LEN(SUBSTITUTE(N327,"--","")))/LEN("--")&gt;1,SUBSTITUTE(N327,CONCATENATE(O327,"--",P327,"--"),""),""),"")</f>
        <v/>
      </c>
    </row>
    <row r="328" spans="1:17" ht="15.95" thickBot="1">
      <c r="A328" s="76" t="str">
        <v>AOM_001395</v>
      </c>
      <c r="B328" s="76" t="str">
        <v>Bracharia</v>
      </c>
      <c r="C328" s="76" t="str">
        <v/>
      </c>
      <c r="D328" s="76" t="str">
        <v>Bracharia</v>
      </c>
      <c r="E328" s="76" t="str">
        <f t="shared" si="28"/>
        <v>Bracharia</v>
      </c>
      <c r="F328" s="76" t="str">
        <v>Management--Livestock Management--Feed Characteristic--Feed Composition--Feed Ingredient--Forage Plants--Cereal and Grass Forages--Bracharia----</v>
      </c>
      <c r="G328" s="74" t="str" cm="1">
        <f t="array" ref="G328">IFERROR(SUBSTITUTE(_xlfn.CHOOSECOLS(_xlfn.TEXTSPLIT(_xlfn.TEXTJOIN("|",,F328),"Feed Ingredient--","|",TRUE),2),"----",""),"")</f>
        <v>Forage Plants--Cereal and Grass Forages--Bracharia</v>
      </c>
      <c r="H328" s="74" t="str">
        <f t="shared" si="29"/>
        <v>Forage Plants--Cereal and Grass Forages--Bracharia</v>
      </c>
      <c r="I328" s="74">
        <f t="shared" si="30"/>
        <v>2</v>
      </c>
      <c r="J328" s="74" t="str">
        <f t="shared" si="31"/>
        <v>Forage Plants--Cereal and Grass Forages</v>
      </c>
      <c r="K328" s="74" t="str" cm="1">
        <f t="array" ref="K328">IF(G328&lt;&gt;"",_xlfn.TEXTJOIN(";",TRUE,
CONCATENATE(A328,"$",H328),
IF(E328="","",IF(I328&lt;&gt;0,CONCATENATE(A328,"$",J328,"--",_xlfn.TEXTSPLIT(E328,";",TRUE,FALSE)),CONCATENATE(A328,"$",_xlfn.TEXTSPLIT(E328,";",TRUE,FALSE))))),"")</f>
        <v>AOM_001395$Forage Plants--Cereal and Grass Forages--Bracharia;AOM_001395$Forage Plants--Cereal and Grass Forages--Bracharia</v>
      </c>
      <c r="L328" s="76"/>
      <c r="M328" s="76" t="str" cm="1">
        <f t="array" ref="M328">IF(L328&lt;&gt;"",_xlfn.TEXTSPLIT(L328, "$"),"")</f>
        <v/>
      </c>
      <c r="N328" s="76"/>
      <c r="O328" s="76" t="str" cm="1">
        <f t="array" ref="O328">IF(L328&lt;&gt;"",_xlfn.CHOOSECOLS(_xlfn.TEXTSPLIT(N328,"--"),1),"")</f>
        <v/>
      </c>
      <c r="P328" s="76" t="str" cm="1">
        <f t="array" ref="P328">IF(L328&lt;&gt;"",IFERROR(_xlfn.CHOOSECOLS(_xlfn.TEXTSPLIT(N328,"--"),2),""),"")</f>
        <v/>
      </c>
      <c r="Q328" s="76" t="str">
        <f t="shared" si="32"/>
        <v/>
      </c>
    </row>
    <row r="329" spans="1:17" ht="15.95" thickBot="1">
      <c r="A329" s="75" t="str">
        <v>AOM_001397</v>
      </c>
      <c r="B329" s="75" t="str">
        <v>Bracharia decumbens</v>
      </c>
      <c r="C329" s="75" t="str">
        <v/>
      </c>
      <c r="D329" s="75" t="str">
        <v>Bracharia decumbens</v>
      </c>
      <c r="E329" s="75" t="str">
        <f t="shared" si="28"/>
        <v>Bracharia decumbens</v>
      </c>
      <c r="F329" s="75" t="str">
        <v>Management--Livestock Management--Feed Characteristic--Feed Composition--Feed Ingredient--Forage Plants--Cereal and Grass Forages--Bracharia decumbens----</v>
      </c>
      <c r="G329" s="74" t="str" cm="1">
        <f t="array" ref="G329">IFERROR(SUBSTITUTE(_xlfn.CHOOSECOLS(_xlfn.TEXTSPLIT(_xlfn.TEXTJOIN("|",,F329),"Feed Ingredient--","|",TRUE),2),"----",""),"")</f>
        <v>Forage Plants--Cereal and Grass Forages--Bracharia decumbens</v>
      </c>
      <c r="H329" s="74" t="str">
        <f t="shared" si="29"/>
        <v>Forage Plants--Cereal and Grass Forages--Bracharia decumbens</v>
      </c>
      <c r="I329" s="74">
        <f t="shared" si="30"/>
        <v>2</v>
      </c>
      <c r="J329" s="74" t="str">
        <f t="shared" si="31"/>
        <v>Forage Plants--Cereal and Grass Forages</v>
      </c>
      <c r="K329" s="74" t="str" cm="1">
        <f t="array" ref="K329">IF(G329&lt;&gt;"",_xlfn.TEXTJOIN(";",TRUE,
CONCATENATE(A329,"$",H329),
IF(E329="","",IF(I329&lt;&gt;0,CONCATENATE(A329,"$",J329,"--",_xlfn.TEXTSPLIT(E329,";",TRUE,FALSE)),CONCATENATE(A329,"$",_xlfn.TEXTSPLIT(E329,";",TRUE,FALSE))))),"")</f>
        <v>AOM_001397$Forage Plants--Cereal and Grass Forages--Bracharia decumbens;AOM_001397$Forage Plants--Cereal and Grass Forages--Bracharia decumbens</v>
      </c>
      <c r="L329" s="75"/>
      <c r="M329" s="75" t="str" cm="1">
        <f t="array" ref="M329">IF(L329&lt;&gt;"",_xlfn.TEXTSPLIT(L329, "$"),"")</f>
        <v/>
      </c>
      <c r="N329" s="75"/>
      <c r="O329" s="75" t="str" cm="1">
        <f t="array" ref="O329">IF(L329&lt;&gt;"",_xlfn.CHOOSECOLS(_xlfn.TEXTSPLIT(N329,"--"),1),"")</f>
        <v/>
      </c>
      <c r="P329" s="75" t="str" cm="1">
        <f t="array" ref="P329">IF(L329&lt;&gt;"",IFERROR(_xlfn.CHOOSECOLS(_xlfn.TEXTSPLIT(N329,"--"),2),""),"")</f>
        <v/>
      </c>
      <c r="Q329" s="75" t="str">
        <f t="shared" si="32"/>
        <v/>
      </c>
    </row>
    <row r="330" spans="1:17" ht="15.95" thickBot="1">
      <c r="A330" s="76" t="str">
        <v>AOM_001385</v>
      </c>
      <c r="B330" s="76" t="str">
        <v>Brachiaria brizantha</v>
      </c>
      <c r="C330" s="76" t="str">
        <v>Bread Grass;Palisade Grass;Braquiaria;Urochloa brizantha</v>
      </c>
      <c r="D330" s="76" t="str">
        <v>Brachiaria brizantha</v>
      </c>
      <c r="E330" s="76" t="str">
        <f t="shared" si="28"/>
        <v>Bread Grass;Palisade Grass;Braquiaria;Urochloa brizantha;Brachiaria brizantha</v>
      </c>
      <c r="F330" s="76" t="str">
        <v>Management--Livestock Management--Feed Characteristic--Feed Composition--Feed Ingredient--Forage Plants--Cereal and Grass Forages--Brachiaria brizantha----</v>
      </c>
      <c r="G330" s="74" t="str" cm="1">
        <f t="array" ref="G330">IFERROR(SUBSTITUTE(_xlfn.CHOOSECOLS(_xlfn.TEXTSPLIT(_xlfn.TEXTJOIN("|",,F330),"Feed Ingredient--","|",TRUE),2),"----",""),"")</f>
        <v>Forage Plants--Cereal and Grass Forages--Brachiaria brizantha</v>
      </c>
      <c r="H330" s="74" t="str">
        <f t="shared" si="29"/>
        <v>Forage Plants--Cereal and Grass Forages--Brachiaria brizantha</v>
      </c>
      <c r="I330" s="74">
        <f t="shared" si="30"/>
        <v>2</v>
      </c>
      <c r="J330" s="74" t="str">
        <f t="shared" si="31"/>
        <v>Forage Plants--Cereal and Grass Forages</v>
      </c>
      <c r="K330" s="74" t="str" cm="1">
        <f t="array" ref="K330">IF(G330&lt;&gt;"",_xlfn.TEXTJOIN(";",TRUE,
CONCATENATE(A330,"$",H330),
IF(E330="","",IF(I330&lt;&gt;0,CONCATENATE(A330,"$",J330,"--",_xlfn.TEXTSPLIT(E330,";",TRUE,FALSE)),CONCATENATE(A330,"$",_xlfn.TEXTSPLIT(E330,";",TRUE,FALSE))))),"")</f>
        <v>AOM_001385$Forage Plants--Cereal and Grass Forages--Brachiaria brizantha;AOM_001385$Forage Plants--Cereal and Grass Forages--Bread Grass;AOM_001385$Forage Plants--Cereal and Grass Forages--Palisade Grass;AOM_001385$Forage Plants--Cereal and Grass Forages--Braquiaria;AOM_001385$Forage Plants--Cereal and Grass Forages--Urochloa brizantha;AOM_001385$Forage Plants--Cereal and Grass Forages--Brachiaria brizantha</v>
      </c>
      <c r="L330" s="76"/>
      <c r="M330" s="76" t="str" cm="1">
        <f t="array" ref="M330">IF(L330&lt;&gt;"",_xlfn.TEXTSPLIT(L330, "$"),"")</f>
        <v/>
      </c>
      <c r="N330" s="76"/>
      <c r="O330" s="76" t="str" cm="1">
        <f t="array" ref="O330">IF(L330&lt;&gt;"",_xlfn.CHOOSECOLS(_xlfn.TEXTSPLIT(N330,"--"),1),"")</f>
        <v/>
      </c>
      <c r="P330" s="76" t="str" cm="1">
        <f t="array" ref="P330">IF(L330&lt;&gt;"",IFERROR(_xlfn.CHOOSECOLS(_xlfn.TEXTSPLIT(N330,"--"),2),""),"")</f>
        <v/>
      </c>
      <c r="Q330" s="76" t="str">
        <f t="shared" si="32"/>
        <v/>
      </c>
    </row>
    <row r="331" spans="1:17" ht="15.95" thickBot="1">
      <c r="A331" s="75" t="str">
        <v>AOM_003385</v>
      </c>
      <c r="B331" s="75" t="str">
        <v xml:space="preserve">Brachiaria hybrid </v>
      </c>
      <c r="C331" s="75" t="str">
        <v/>
      </c>
      <c r="D331" s="75" t="str">
        <v>Bracharia</v>
      </c>
      <c r="E331" s="75" t="str">
        <f t="shared" si="28"/>
        <v>Bracharia</v>
      </c>
      <c r="F331" s="75" t="str">
        <v>Management--Livestock Management--Feed Characteristic--Feed Composition--Feed Ingredient--Forage Plants--Cereal and Grass Forages--Brachiaria hybrid ----</v>
      </c>
      <c r="G331" s="74" t="str" cm="1">
        <f t="array" ref="G331">IFERROR(SUBSTITUTE(_xlfn.CHOOSECOLS(_xlfn.TEXTSPLIT(_xlfn.TEXTJOIN("|",,F331),"Feed Ingredient--","|",TRUE),2),"----",""),"")</f>
        <v xml:space="preserve">Forage Plants--Cereal and Grass Forages--Brachiaria hybrid </v>
      </c>
      <c r="H331" s="74" t="str">
        <f t="shared" si="29"/>
        <v xml:space="preserve">Forage Plants--Cereal and Grass Forages--Brachiaria hybrid </v>
      </c>
      <c r="I331" s="74">
        <f t="shared" si="30"/>
        <v>2</v>
      </c>
      <c r="J331" s="74" t="str">
        <f t="shared" si="31"/>
        <v>Forage Plants--Cereal and Grass Forages</v>
      </c>
      <c r="K331" s="74" t="str" cm="1">
        <f t="array" ref="K331">IF(G331&lt;&gt;"",_xlfn.TEXTJOIN(";",TRUE,
CONCATENATE(A331,"$",H331),
IF(E331="","",IF(I331&lt;&gt;0,CONCATENATE(A331,"$",J331,"--",_xlfn.TEXTSPLIT(E331,";",TRUE,FALSE)),CONCATENATE(A331,"$",_xlfn.TEXTSPLIT(E331,";",TRUE,FALSE))))),"")</f>
        <v>AOM_003385$Forage Plants--Cereal and Grass Forages--Brachiaria hybrid ;AOM_003385$Forage Plants--Cereal and Grass Forages--Bracharia</v>
      </c>
      <c r="L331" s="75"/>
      <c r="M331" s="75" t="str" cm="1">
        <f t="array" ref="M331">IF(L331&lt;&gt;"",_xlfn.TEXTSPLIT(L331, "$"),"")</f>
        <v/>
      </c>
      <c r="N331" s="75"/>
      <c r="O331" s="75" t="str" cm="1">
        <f t="array" ref="O331">IF(L331&lt;&gt;"",_xlfn.CHOOSECOLS(_xlfn.TEXTSPLIT(N331,"--"),1),"")</f>
        <v/>
      </c>
      <c r="P331" s="75" t="str" cm="1">
        <f t="array" ref="P331">IF(L331&lt;&gt;"",IFERROR(_xlfn.CHOOSECOLS(_xlfn.TEXTSPLIT(N331,"--"),2),""),"")</f>
        <v/>
      </c>
      <c r="Q331" s="75" t="str">
        <f t="shared" si="32"/>
        <v/>
      </c>
    </row>
    <row r="332" spans="1:17" ht="15.95" thickBot="1">
      <c r="A332" s="76" t="str">
        <v>AOM_001398</v>
      </c>
      <c r="B332" s="76" t="str">
        <v>Brachiaria ruziziensis</v>
      </c>
      <c r="C332" s="76" t="str">
        <v>Congo grass</v>
      </c>
      <c r="D332" s="76" t="str">
        <v>Brachiaria ruziziensis</v>
      </c>
      <c r="E332" s="76" t="str">
        <f t="shared" si="28"/>
        <v>Congo grass;Brachiaria ruziziensis</v>
      </c>
      <c r="F332" s="76" t="str">
        <v>Management--Livestock Management--Feed Characteristic--Feed Composition--Feed Ingredient--Forage Plants--Cereal and Grass Forages--Brachiaria ruziziensis----</v>
      </c>
      <c r="G332" s="74" t="str" cm="1">
        <f t="array" ref="G332">IFERROR(SUBSTITUTE(_xlfn.CHOOSECOLS(_xlfn.TEXTSPLIT(_xlfn.TEXTJOIN("|",,F332),"Feed Ingredient--","|",TRUE),2),"----",""),"")</f>
        <v>Forage Plants--Cereal and Grass Forages--Brachiaria ruziziensis</v>
      </c>
      <c r="H332" s="74" t="str">
        <f t="shared" si="29"/>
        <v>Forage Plants--Cereal and Grass Forages--Brachiaria ruziziensis</v>
      </c>
      <c r="I332" s="74">
        <f t="shared" si="30"/>
        <v>2</v>
      </c>
      <c r="J332" s="74" t="str">
        <f t="shared" si="31"/>
        <v>Forage Plants--Cereal and Grass Forages</v>
      </c>
      <c r="K332" s="74" t="str" cm="1">
        <f t="array" ref="K332">IF(G332&lt;&gt;"",_xlfn.TEXTJOIN(";",TRUE,
CONCATENATE(A332,"$",H332),
IF(E332="","",IF(I332&lt;&gt;0,CONCATENATE(A332,"$",J332,"--",_xlfn.TEXTSPLIT(E332,";",TRUE,FALSE)),CONCATENATE(A332,"$",_xlfn.TEXTSPLIT(E332,";",TRUE,FALSE))))),"")</f>
        <v>AOM_001398$Forage Plants--Cereal and Grass Forages--Brachiaria ruziziensis;AOM_001398$Forage Plants--Cereal and Grass Forages--Congo grass;AOM_001398$Forage Plants--Cereal and Grass Forages--Brachiaria ruziziensis</v>
      </c>
      <c r="L332" s="76"/>
      <c r="M332" s="76" t="str" cm="1">
        <f t="array" ref="M332">IF(L332&lt;&gt;"",_xlfn.TEXTSPLIT(L332, "$"),"")</f>
        <v/>
      </c>
      <c r="N332" s="76"/>
      <c r="O332" s="76" t="str" cm="1">
        <f t="array" ref="O332">IF(L332&lt;&gt;"",_xlfn.CHOOSECOLS(_xlfn.TEXTSPLIT(N332,"--"),1),"")</f>
        <v/>
      </c>
      <c r="P332" s="76" t="str" cm="1">
        <f t="array" ref="P332">IF(L332&lt;&gt;"",IFERROR(_xlfn.CHOOSECOLS(_xlfn.TEXTSPLIT(N332,"--"),2),""),"")</f>
        <v/>
      </c>
      <c r="Q332" s="76" t="str">
        <f t="shared" si="32"/>
        <v/>
      </c>
    </row>
    <row r="333" spans="1:17" ht="15.95" thickBot="1">
      <c r="A333" s="75" t="str">
        <v>AOM_001399</v>
      </c>
      <c r="B333" s="75" t="str">
        <v>Brachiaria serrata</v>
      </c>
      <c r="C333" s="75" t="str">
        <v/>
      </c>
      <c r="D333" s="75" t="str">
        <v>Brachiaria serrata</v>
      </c>
      <c r="E333" s="75" t="str">
        <f t="shared" si="28"/>
        <v>Brachiaria serrata</v>
      </c>
      <c r="F333" s="75" t="str">
        <v>Management--Livestock Management--Feed Characteristic--Feed Composition--Feed Ingredient--Forage Plants--Cereal and Grass Forages--Brachiaria serrata----</v>
      </c>
      <c r="G333" s="74" t="str" cm="1">
        <f t="array" ref="G333">IFERROR(SUBSTITUTE(_xlfn.CHOOSECOLS(_xlfn.TEXTSPLIT(_xlfn.TEXTJOIN("|",,F333),"Feed Ingredient--","|",TRUE),2),"----",""),"")</f>
        <v>Forage Plants--Cereal and Grass Forages--Brachiaria serrata</v>
      </c>
      <c r="H333" s="74" t="str">
        <f t="shared" si="29"/>
        <v>Forage Plants--Cereal and Grass Forages--Brachiaria serrata</v>
      </c>
      <c r="I333" s="74">
        <f t="shared" si="30"/>
        <v>2</v>
      </c>
      <c r="J333" s="74" t="str">
        <f t="shared" si="31"/>
        <v>Forage Plants--Cereal and Grass Forages</v>
      </c>
      <c r="K333" s="74" t="str" cm="1">
        <f t="array" ref="K333">IF(G333&lt;&gt;"",_xlfn.TEXTJOIN(";",TRUE,
CONCATENATE(A333,"$",H333),
IF(E333="","",IF(I333&lt;&gt;0,CONCATENATE(A333,"$",J333,"--",_xlfn.TEXTSPLIT(E333,";",TRUE,FALSE)),CONCATENATE(A333,"$",_xlfn.TEXTSPLIT(E333,";",TRUE,FALSE))))),"")</f>
        <v>AOM_001399$Forage Plants--Cereal and Grass Forages--Brachiaria serrata;AOM_001399$Forage Plants--Cereal and Grass Forages--Brachiaria serrata</v>
      </c>
      <c r="L333" s="75"/>
      <c r="M333" s="75" t="str" cm="1">
        <f t="array" ref="M333">IF(L333&lt;&gt;"",_xlfn.TEXTSPLIT(L333, "$"),"")</f>
        <v/>
      </c>
      <c r="N333" s="75"/>
      <c r="O333" s="75" t="str" cm="1">
        <f t="array" ref="O333">IF(L333&lt;&gt;"",_xlfn.CHOOSECOLS(_xlfn.TEXTSPLIT(N333,"--"),1),"")</f>
        <v/>
      </c>
      <c r="P333" s="75" t="str" cm="1">
        <f t="array" ref="P333">IF(L333&lt;&gt;"",IFERROR(_xlfn.CHOOSECOLS(_xlfn.TEXTSPLIT(N333,"--"),2),""),"")</f>
        <v/>
      </c>
      <c r="Q333" s="75" t="str">
        <f t="shared" si="32"/>
        <v/>
      </c>
    </row>
    <row r="334" spans="1:17" ht="15.95" thickBot="1">
      <c r="A334" s="76" t="str">
        <v>AOM_000686</v>
      </c>
      <c r="B334" s="76" t="str">
        <v>Cenchrus ciliaris</v>
      </c>
      <c r="C334" s="76" t="str">
        <v>Buffel grass</v>
      </c>
      <c r="D334" s="76" t="str">
        <v>Cenchrus ciliaris</v>
      </c>
      <c r="E334" s="76" t="str">
        <f t="shared" si="28"/>
        <v>Buffel grass;Cenchrus ciliaris</v>
      </c>
      <c r="F334" s="76" t="str">
        <v>Management--Livestock Management--Feed Characteristic--Feed Composition--Feed Ingredient--Forage Plants--Cereal and Grass Forages--Cenchrus ciliaris----</v>
      </c>
      <c r="G334" s="74" t="str" cm="1">
        <f t="array" ref="G334">IFERROR(SUBSTITUTE(_xlfn.CHOOSECOLS(_xlfn.TEXTSPLIT(_xlfn.TEXTJOIN("|",,F334),"Feed Ingredient--","|",TRUE),2),"----",""),"")</f>
        <v>Forage Plants--Cereal and Grass Forages--Cenchrus ciliaris</v>
      </c>
      <c r="H334" s="74" t="str">
        <f t="shared" si="29"/>
        <v>Forage Plants--Cereal and Grass Forages--Cenchrus ciliaris</v>
      </c>
      <c r="I334" s="74">
        <f t="shared" si="30"/>
        <v>2</v>
      </c>
      <c r="J334" s="74" t="str">
        <f t="shared" si="31"/>
        <v>Forage Plants--Cereal and Grass Forages</v>
      </c>
      <c r="K334" s="74" t="str" cm="1">
        <f t="array" ref="K334">IF(G334&lt;&gt;"",_xlfn.TEXTJOIN(";",TRUE,
CONCATENATE(A334,"$",H334),
IF(E334="","",IF(I334&lt;&gt;0,CONCATENATE(A334,"$",J334,"--",_xlfn.TEXTSPLIT(E334,";",TRUE,FALSE)),CONCATENATE(A334,"$",_xlfn.TEXTSPLIT(E334,";",TRUE,FALSE))))),"")</f>
        <v>AOM_000686$Forage Plants--Cereal and Grass Forages--Cenchrus ciliaris;AOM_000686$Forage Plants--Cereal and Grass Forages--Buffel grass;AOM_000686$Forage Plants--Cereal and Grass Forages--Cenchrus ciliaris</v>
      </c>
      <c r="L334" s="76"/>
      <c r="M334" s="76" t="str" cm="1">
        <f t="array" ref="M334">IF(L334&lt;&gt;"",_xlfn.TEXTSPLIT(L334, "$"),"")</f>
        <v/>
      </c>
      <c r="N334" s="76"/>
      <c r="O334" s="76" t="str" cm="1">
        <f t="array" ref="O334">IF(L334&lt;&gt;"",_xlfn.CHOOSECOLS(_xlfn.TEXTSPLIT(N334,"--"),1),"")</f>
        <v/>
      </c>
      <c r="P334" s="76" t="str" cm="1">
        <f t="array" ref="P334">IF(L334&lt;&gt;"",IFERROR(_xlfn.CHOOSECOLS(_xlfn.TEXTSPLIT(N334,"--"),2),""),"")</f>
        <v/>
      </c>
      <c r="Q334" s="76" t="str">
        <f t="shared" si="32"/>
        <v/>
      </c>
    </row>
    <row r="335" spans="1:17" ht="15.95" thickBot="1">
      <c r="A335" s="75" t="str">
        <v>AOM_001401</v>
      </c>
      <c r="B335" s="75" t="str">
        <v>Chloris</v>
      </c>
      <c r="C335" s="75" t="str">
        <v/>
      </c>
      <c r="D335" s="75" t="str">
        <v>Chloris gayana</v>
      </c>
      <c r="E335" s="75" t="str">
        <f t="shared" si="28"/>
        <v>Chloris gayana</v>
      </c>
      <c r="F335" s="75" t="str">
        <v>Management--Livestock Management--Feed Characteristic--Feed Composition--Feed Ingredient--Forage Plants--Cereal and Grass Forages--Chloris----</v>
      </c>
      <c r="G335" s="74" t="str" cm="1">
        <f t="array" ref="G335">IFERROR(SUBSTITUTE(_xlfn.CHOOSECOLS(_xlfn.TEXTSPLIT(_xlfn.TEXTJOIN("|",,F335),"Feed Ingredient--","|",TRUE),2),"----",""),"")</f>
        <v>Forage Plants--Cereal and Grass Forages--Chloris</v>
      </c>
      <c r="H335" s="74" t="str">
        <f t="shared" si="29"/>
        <v>Forage Plants--Cereal and Grass Forages--Chloris</v>
      </c>
      <c r="I335" s="74">
        <f t="shared" si="30"/>
        <v>2</v>
      </c>
      <c r="J335" s="74" t="str">
        <f t="shared" si="31"/>
        <v>Forage Plants--Cereal and Grass Forages</v>
      </c>
      <c r="K335" s="74" t="str" cm="1">
        <f t="array" ref="K335">IF(G335&lt;&gt;"",_xlfn.TEXTJOIN(";",TRUE,
CONCATENATE(A335,"$",H335),
IF(E335="","",IF(I335&lt;&gt;0,CONCATENATE(A335,"$",J335,"--",_xlfn.TEXTSPLIT(E335,";",TRUE,FALSE)),CONCATENATE(A335,"$",_xlfn.TEXTSPLIT(E335,";",TRUE,FALSE))))),"")</f>
        <v>AOM_001401$Forage Plants--Cereal and Grass Forages--Chloris;AOM_001401$Forage Plants--Cereal and Grass Forages--Chloris gayana</v>
      </c>
      <c r="L335" s="75"/>
      <c r="M335" s="75" t="str" cm="1">
        <f t="array" ref="M335">IF(L335&lt;&gt;"",_xlfn.TEXTSPLIT(L335, "$"),"")</f>
        <v/>
      </c>
      <c r="N335" s="75"/>
      <c r="O335" s="75" t="str" cm="1">
        <f t="array" ref="O335">IF(L335&lt;&gt;"",_xlfn.CHOOSECOLS(_xlfn.TEXTSPLIT(N335,"--"),1),"")</f>
        <v/>
      </c>
      <c r="P335" s="75" t="str" cm="1">
        <f t="array" ref="P335">IF(L335&lt;&gt;"",IFERROR(_xlfn.CHOOSECOLS(_xlfn.TEXTSPLIT(N335,"--"),2),""),"")</f>
        <v/>
      </c>
      <c r="Q335" s="75" t="str">
        <f t="shared" si="32"/>
        <v/>
      </c>
    </row>
    <row r="336" spans="1:17" ht="15.95" thickBot="1">
      <c r="A336" s="76" t="str">
        <v>AOM_001402</v>
      </c>
      <c r="B336" s="76" t="str">
        <v>Chloris gayana</v>
      </c>
      <c r="C336" s="76" t="str">
        <v>Katambora</v>
      </c>
      <c r="D336" s="76" t="str">
        <v>Chloris</v>
      </c>
      <c r="E336" s="76" t="str">
        <f t="shared" si="28"/>
        <v>Katambora;Chloris</v>
      </c>
      <c r="F336" s="76" t="str">
        <v>Management--Livestock Management--Feed Characteristic--Feed Composition--Feed Ingredient--Forage Plants--Cereal and Grass Forages--Chloris gayana----</v>
      </c>
      <c r="G336" s="74" t="str" cm="1">
        <f t="array" ref="G336">IFERROR(SUBSTITUTE(_xlfn.CHOOSECOLS(_xlfn.TEXTSPLIT(_xlfn.TEXTJOIN("|",,F336),"Feed Ingredient--","|",TRUE),2),"----",""),"")</f>
        <v>Forage Plants--Cereal and Grass Forages--Chloris gayana</v>
      </c>
      <c r="H336" s="74" t="str">
        <f t="shared" si="29"/>
        <v>Forage Plants--Cereal and Grass Forages--Chloris gayana</v>
      </c>
      <c r="I336" s="74">
        <f t="shared" si="30"/>
        <v>2</v>
      </c>
      <c r="J336" s="74" t="str">
        <f t="shared" si="31"/>
        <v>Forage Plants--Cereal and Grass Forages</v>
      </c>
      <c r="K336" s="74" t="str" cm="1">
        <f t="array" ref="K336">IF(G336&lt;&gt;"",_xlfn.TEXTJOIN(";",TRUE,
CONCATENATE(A336,"$",H336),
IF(E336="","",IF(I336&lt;&gt;0,CONCATENATE(A336,"$",J336,"--",_xlfn.TEXTSPLIT(E336,";",TRUE,FALSE)),CONCATENATE(A336,"$",_xlfn.TEXTSPLIT(E336,";",TRUE,FALSE))))),"")</f>
        <v>AOM_001402$Forage Plants--Cereal and Grass Forages--Chloris gayana;AOM_001402$Forage Plants--Cereal and Grass Forages--Katambora;AOM_001402$Forage Plants--Cereal and Grass Forages--Chloris</v>
      </c>
      <c r="L336" s="76"/>
      <c r="M336" s="76" t="str" cm="1">
        <f t="array" ref="M336">IF(L336&lt;&gt;"",_xlfn.TEXTSPLIT(L336, "$"),"")</f>
        <v/>
      </c>
      <c r="N336" s="76"/>
      <c r="O336" s="76" t="str" cm="1">
        <f t="array" ref="O336">IF(L336&lt;&gt;"",_xlfn.CHOOSECOLS(_xlfn.TEXTSPLIT(N336,"--"),1),"")</f>
        <v/>
      </c>
      <c r="P336" s="76" t="str" cm="1">
        <f t="array" ref="P336">IF(L336&lt;&gt;"",IFERROR(_xlfn.CHOOSECOLS(_xlfn.TEXTSPLIT(N336,"--"),2),""),"")</f>
        <v/>
      </c>
      <c r="Q336" s="76" t="str">
        <f t="shared" si="32"/>
        <v/>
      </c>
    </row>
    <row r="337" spans="1:17" ht="15.95" thickBot="1">
      <c r="A337" s="75" t="str">
        <v>AOM_002038</v>
      </c>
      <c r="B337" s="75" t="str">
        <v>Combretum aculeatum</v>
      </c>
      <c r="C337" s="75" t="str">
        <v/>
      </c>
      <c r="D337" s="75" t="str">
        <v>Combretum aculeatum</v>
      </c>
      <c r="E337" s="75" t="str">
        <f t="shared" si="28"/>
        <v>Combretum aculeatum</v>
      </c>
      <c r="F337" s="75" t="str">
        <v>Management--Livestock Management--Feed Characteristic--Feed Composition--Feed Ingredient--Forage Plants--Cereal and Grass Forages--Combretum aculeatum----</v>
      </c>
      <c r="G337" s="74" t="str" cm="1">
        <f t="array" ref="G337">IFERROR(SUBSTITUTE(_xlfn.CHOOSECOLS(_xlfn.TEXTSPLIT(_xlfn.TEXTJOIN("|",,F337),"Feed Ingredient--","|",TRUE),2),"----",""),"")</f>
        <v>Forage Plants--Cereal and Grass Forages--Combretum aculeatum</v>
      </c>
      <c r="H337" s="74" t="str">
        <f t="shared" si="29"/>
        <v>Forage Plants--Cereal and Grass Forages--Combretum aculeatum</v>
      </c>
      <c r="I337" s="74">
        <f t="shared" si="30"/>
        <v>2</v>
      </c>
      <c r="J337" s="74" t="str">
        <f t="shared" si="31"/>
        <v>Forage Plants--Cereal and Grass Forages</v>
      </c>
      <c r="K337" s="74" t="str" cm="1">
        <f t="array" ref="K337">IF(G337&lt;&gt;"",_xlfn.TEXTJOIN(";",TRUE,
CONCATENATE(A337,"$",H337),
IF(E337="","",IF(I337&lt;&gt;0,CONCATENATE(A337,"$",J337,"--",_xlfn.TEXTSPLIT(E337,";",TRUE,FALSE)),CONCATENATE(A337,"$",_xlfn.TEXTSPLIT(E337,";",TRUE,FALSE))))),"")</f>
        <v>AOM_002038$Forage Plants--Cereal and Grass Forages--Combretum aculeatum;AOM_002038$Forage Plants--Cereal and Grass Forages--Combretum aculeatum</v>
      </c>
      <c r="L337" s="75"/>
      <c r="M337" s="75" t="str" cm="1">
        <f t="array" ref="M337">IF(L337&lt;&gt;"",_xlfn.TEXTSPLIT(L337, "$"),"")</f>
        <v/>
      </c>
      <c r="N337" s="75"/>
      <c r="O337" s="75" t="str" cm="1">
        <f t="array" ref="O337">IF(L337&lt;&gt;"",_xlfn.CHOOSECOLS(_xlfn.TEXTSPLIT(N337,"--"),1),"")</f>
        <v/>
      </c>
      <c r="P337" s="75" t="str" cm="1">
        <f t="array" ref="P337">IF(L337&lt;&gt;"",IFERROR(_xlfn.CHOOSECOLS(_xlfn.TEXTSPLIT(N337,"--"),2),""),"")</f>
        <v/>
      </c>
      <c r="Q337" s="75" t="str">
        <f t="shared" si="32"/>
        <v/>
      </c>
    </row>
    <row r="338" spans="1:17" ht="15.95" thickBot="1">
      <c r="A338" s="76" t="str">
        <v>AOM_001462</v>
      </c>
      <c r="B338" s="76" t="str">
        <v>Cynadon dactylon</v>
      </c>
      <c r="C338" s="76" t="str">
        <v/>
      </c>
      <c r="D338" s="76" t="str">
        <v>Cynadon dactylon</v>
      </c>
      <c r="E338" s="76" t="str">
        <f t="shared" si="28"/>
        <v>Cynadon dactylon</v>
      </c>
      <c r="F338" s="76" t="str">
        <v>Management--Livestock Management--Feed Characteristic--Feed Composition--Feed Ingredient--Forage Plants--Cereal and Grass Forages--Cynadon dactylon----</v>
      </c>
      <c r="G338" s="74" t="str" cm="1">
        <f t="array" ref="G338">IFERROR(SUBSTITUTE(_xlfn.CHOOSECOLS(_xlfn.TEXTSPLIT(_xlfn.TEXTJOIN("|",,F338),"Feed Ingredient--","|",TRUE),2),"----",""),"")</f>
        <v>Forage Plants--Cereal and Grass Forages--Cynadon dactylon</v>
      </c>
      <c r="H338" s="74" t="str">
        <f t="shared" si="29"/>
        <v>Forage Plants--Cereal and Grass Forages--Cynadon dactylon</v>
      </c>
      <c r="I338" s="74">
        <f t="shared" si="30"/>
        <v>2</v>
      </c>
      <c r="J338" s="74" t="str">
        <f t="shared" si="31"/>
        <v>Forage Plants--Cereal and Grass Forages</v>
      </c>
      <c r="K338" s="74" t="str" cm="1">
        <f t="array" ref="K338">IF(G338&lt;&gt;"",_xlfn.TEXTJOIN(";",TRUE,
CONCATENATE(A338,"$",H338),
IF(E338="","",IF(I338&lt;&gt;0,CONCATENATE(A338,"$",J338,"--",_xlfn.TEXTSPLIT(E338,";",TRUE,FALSE)),CONCATENATE(A338,"$",_xlfn.TEXTSPLIT(E338,";",TRUE,FALSE))))),"")</f>
        <v>AOM_001462$Forage Plants--Cereal and Grass Forages--Cynadon dactylon;AOM_001462$Forage Plants--Cereal and Grass Forages--Cynadon dactylon</v>
      </c>
      <c r="L338" s="76"/>
      <c r="M338" s="76" t="str" cm="1">
        <f t="array" ref="M338">IF(L338&lt;&gt;"",_xlfn.TEXTSPLIT(L338, "$"),"")</f>
        <v/>
      </c>
      <c r="N338" s="76"/>
      <c r="O338" s="76" t="str" cm="1">
        <f t="array" ref="O338">IF(L338&lt;&gt;"",_xlfn.CHOOSECOLS(_xlfn.TEXTSPLIT(N338,"--"),1),"")</f>
        <v/>
      </c>
      <c r="P338" s="76" t="str" cm="1">
        <f t="array" ref="P338">IF(L338&lt;&gt;"",IFERROR(_xlfn.CHOOSECOLS(_xlfn.TEXTSPLIT(N338,"--"),2),""),"")</f>
        <v/>
      </c>
      <c r="Q338" s="76" t="str">
        <f t="shared" si="32"/>
        <v/>
      </c>
    </row>
    <row r="339" spans="1:17" ht="15.95" thickBot="1">
      <c r="A339" s="75" t="str">
        <v>AOM_001464</v>
      </c>
      <c r="B339" s="75" t="str">
        <v>Cynadon plectostachyus</v>
      </c>
      <c r="C339" s="75" t="str">
        <v/>
      </c>
      <c r="D339" s="75" t="str">
        <v>Cynadon plectostachyus</v>
      </c>
      <c r="E339" s="75" t="str">
        <f t="shared" si="28"/>
        <v>Cynadon plectostachyus</v>
      </c>
      <c r="F339" s="75" t="str">
        <v>Management--Livestock Management--Feed Characteristic--Feed Composition--Feed Ingredient--Forage Plants--Cereal and Grass Forages--Cynadon plectostachyus----</v>
      </c>
      <c r="G339" s="74" t="str" cm="1">
        <f t="array" ref="G339">IFERROR(SUBSTITUTE(_xlfn.CHOOSECOLS(_xlfn.TEXTSPLIT(_xlfn.TEXTJOIN("|",,F339),"Feed Ingredient--","|",TRUE),2),"----",""),"")</f>
        <v>Forage Plants--Cereal and Grass Forages--Cynadon plectostachyus</v>
      </c>
      <c r="H339" s="74" t="str">
        <f t="shared" si="29"/>
        <v>Forage Plants--Cereal and Grass Forages--Cynadon plectostachyus</v>
      </c>
      <c r="I339" s="74">
        <f t="shared" si="30"/>
        <v>2</v>
      </c>
      <c r="J339" s="74" t="str">
        <f t="shared" si="31"/>
        <v>Forage Plants--Cereal and Grass Forages</v>
      </c>
      <c r="K339" s="74" t="str" cm="1">
        <f t="array" ref="K339">IF(G339&lt;&gt;"",_xlfn.TEXTJOIN(";",TRUE,
CONCATENATE(A339,"$",H339),
IF(E339="","",IF(I339&lt;&gt;0,CONCATENATE(A339,"$",J339,"--",_xlfn.TEXTSPLIT(E339,";",TRUE,FALSE)),CONCATENATE(A339,"$",_xlfn.TEXTSPLIT(E339,";",TRUE,FALSE))))),"")</f>
        <v>AOM_001464$Forage Plants--Cereal and Grass Forages--Cynadon plectostachyus;AOM_001464$Forage Plants--Cereal and Grass Forages--Cynadon plectostachyus</v>
      </c>
      <c r="L339" s="75"/>
      <c r="M339" s="75" t="str" cm="1">
        <f t="array" ref="M339">IF(L339&lt;&gt;"",_xlfn.TEXTSPLIT(L339, "$"),"")</f>
        <v/>
      </c>
      <c r="N339" s="75"/>
      <c r="O339" s="75" t="str" cm="1">
        <f t="array" ref="O339">IF(L339&lt;&gt;"",_xlfn.CHOOSECOLS(_xlfn.TEXTSPLIT(N339,"--"),1),"")</f>
        <v/>
      </c>
      <c r="P339" s="75" t="str" cm="1">
        <f t="array" ref="P339">IF(L339&lt;&gt;"",IFERROR(_xlfn.CHOOSECOLS(_xlfn.TEXTSPLIT(N339,"--"),2),""),"")</f>
        <v/>
      </c>
      <c r="Q339" s="75" t="str">
        <f t="shared" si="32"/>
        <v/>
      </c>
    </row>
    <row r="340" spans="1:17" ht="15.95" thickBot="1">
      <c r="A340" s="76" t="str">
        <v>AOM_001461</v>
      </c>
      <c r="B340" s="76" t="str">
        <v>Cynodon</v>
      </c>
      <c r="C340" s="76" t="str">
        <v/>
      </c>
      <c r="D340" s="76" t="str">
        <v>Cynodon</v>
      </c>
      <c r="E340" s="76" t="str">
        <f t="shared" si="28"/>
        <v>Cynodon</v>
      </c>
      <c r="F340" s="76" t="str">
        <v>Management--Livestock Management--Feed Characteristic--Feed Composition--Feed Ingredient--Forage Plants--Cereal and Grass Forages--Cynodon----</v>
      </c>
      <c r="G340" s="74" t="str" cm="1">
        <f t="array" ref="G340">IFERROR(SUBSTITUTE(_xlfn.CHOOSECOLS(_xlfn.TEXTSPLIT(_xlfn.TEXTJOIN("|",,F340),"Feed Ingredient--","|",TRUE),2),"----",""),"")</f>
        <v>Forage Plants--Cereal and Grass Forages--Cynodon</v>
      </c>
      <c r="H340" s="74" t="str">
        <f t="shared" si="29"/>
        <v>Forage Plants--Cereal and Grass Forages--Cynodon</v>
      </c>
      <c r="I340" s="74">
        <f t="shared" si="30"/>
        <v>2</v>
      </c>
      <c r="J340" s="74" t="str">
        <f t="shared" si="31"/>
        <v>Forage Plants--Cereal and Grass Forages</v>
      </c>
      <c r="K340" s="74" t="str" cm="1">
        <f t="array" ref="K340">IF(G340&lt;&gt;"",_xlfn.TEXTJOIN(";",TRUE,
CONCATENATE(A340,"$",H340),
IF(E340="","",IF(I340&lt;&gt;0,CONCATENATE(A340,"$",J340,"--",_xlfn.TEXTSPLIT(E340,";",TRUE,FALSE)),CONCATENATE(A340,"$",_xlfn.TEXTSPLIT(E340,";",TRUE,FALSE))))),"")</f>
        <v>AOM_001461$Forage Plants--Cereal and Grass Forages--Cynodon;AOM_001461$Forage Plants--Cereal and Grass Forages--Cynodon</v>
      </c>
      <c r="L340" s="76"/>
      <c r="M340" s="76" t="str" cm="1">
        <f t="array" ref="M340">IF(L340&lt;&gt;"",_xlfn.TEXTSPLIT(L340, "$"),"")</f>
        <v/>
      </c>
      <c r="N340" s="76"/>
      <c r="O340" s="76" t="str" cm="1">
        <f t="array" ref="O340">IF(L340&lt;&gt;"",_xlfn.CHOOSECOLS(_xlfn.TEXTSPLIT(N340,"--"),1),"")</f>
        <v/>
      </c>
      <c r="P340" s="76" t="str" cm="1">
        <f t="array" ref="P340">IF(L340&lt;&gt;"",IFERROR(_xlfn.CHOOSECOLS(_xlfn.TEXTSPLIT(N340,"--"),2),""),"")</f>
        <v/>
      </c>
      <c r="Q340" s="76" t="str">
        <f t="shared" si="32"/>
        <v/>
      </c>
    </row>
    <row r="341" spans="1:17" ht="15.95" thickBot="1">
      <c r="A341" s="75" t="str">
        <v>AOM_001465</v>
      </c>
      <c r="B341" s="75" t="str">
        <v>Cynodon nlemfuensis</v>
      </c>
      <c r="C341" s="75" t="str">
        <v>Star grass</v>
      </c>
      <c r="D341" s="75" t="str">
        <v>Cynodon nlemfuensis</v>
      </c>
      <c r="E341" s="75" t="str">
        <f t="shared" si="28"/>
        <v>Star grass;Cynodon nlemfuensis</v>
      </c>
      <c r="F341" s="75" t="str">
        <v>Management--Livestock Management--Feed Characteristic--Feed Composition--Feed Ingredient--Forage Plants--Cereal and Grass Forages--Cynodon nlemfuensis----</v>
      </c>
      <c r="G341" s="74" t="str" cm="1">
        <f t="array" ref="G341">IFERROR(SUBSTITUTE(_xlfn.CHOOSECOLS(_xlfn.TEXTSPLIT(_xlfn.TEXTJOIN("|",,F341),"Feed Ingredient--","|",TRUE),2),"----",""),"")</f>
        <v>Forage Plants--Cereal and Grass Forages--Cynodon nlemfuensis</v>
      </c>
      <c r="H341" s="74" t="str">
        <f t="shared" si="29"/>
        <v>Forage Plants--Cereal and Grass Forages--Cynodon nlemfuensis</v>
      </c>
      <c r="I341" s="74">
        <f t="shared" si="30"/>
        <v>2</v>
      </c>
      <c r="J341" s="74" t="str">
        <f t="shared" si="31"/>
        <v>Forage Plants--Cereal and Grass Forages</v>
      </c>
      <c r="K341" s="74" t="str" cm="1">
        <f t="array" ref="K341">IF(G341&lt;&gt;"",_xlfn.TEXTJOIN(";",TRUE,
CONCATENATE(A341,"$",H341),
IF(E341="","",IF(I341&lt;&gt;0,CONCATENATE(A341,"$",J341,"--",_xlfn.TEXTSPLIT(E341,";",TRUE,FALSE)),CONCATENATE(A341,"$",_xlfn.TEXTSPLIT(E341,";",TRUE,FALSE))))),"")</f>
        <v>AOM_001465$Forage Plants--Cereal and Grass Forages--Cynodon nlemfuensis;AOM_001465$Forage Plants--Cereal and Grass Forages--Star grass;AOM_001465$Forage Plants--Cereal and Grass Forages--Cynodon nlemfuensis</v>
      </c>
      <c r="L341" s="75"/>
      <c r="M341" s="75" t="str" cm="1">
        <f t="array" ref="M341">IF(L341&lt;&gt;"",_xlfn.TEXTSPLIT(L341, "$"),"")</f>
        <v/>
      </c>
      <c r="N341" s="75"/>
      <c r="O341" s="75" t="str" cm="1">
        <f t="array" ref="O341">IF(L341&lt;&gt;"",_xlfn.CHOOSECOLS(_xlfn.TEXTSPLIT(N341,"--"),1),"")</f>
        <v/>
      </c>
      <c r="P341" s="75" t="str" cm="1">
        <f t="array" ref="P341">IF(L341&lt;&gt;"",IFERROR(_xlfn.CHOOSECOLS(_xlfn.TEXTSPLIT(N341,"--"),2),""),"")</f>
        <v/>
      </c>
      <c r="Q341" s="75" t="str">
        <f t="shared" si="32"/>
        <v/>
      </c>
    </row>
    <row r="342" spans="1:17" ht="15.95" thickBot="1">
      <c r="A342" s="76" t="str">
        <v>AOM_003103</v>
      </c>
      <c r="B342" s="76" t="str">
        <v>Dactyloctenium aegyptium</v>
      </c>
      <c r="C342" s="76" t="str">
        <v>Egyptian crowfoot grass</v>
      </c>
      <c r="D342" s="76" t="str">
        <v>Dactyloctenium aegyptium</v>
      </c>
      <c r="E342" s="76" t="str">
        <f t="shared" si="28"/>
        <v>Egyptian crowfoot grass;Dactyloctenium aegyptium</v>
      </c>
      <c r="F342" s="76" t="str">
        <v>Management--Livestock Management--Feed Characteristic--Feed Composition--Feed Ingredient--Forage Plants--Cereal and Grass Forages--Dactyloctenium aegyptium----</v>
      </c>
      <c r="G342" s="74" t="str" cm="1">
        <f t="array" ref="G342">IFERROR(SUBSTITUTE(_xlfn.CHOOSECOLS(_xlfn.TEXTSPLIT(_xlfn.TEXTJOIN("|",,F342),"Feed Ingredient--","|",TRUE),2),"----",""),"")</f>
        <v>Forage Plants--Cereal and Grass Forages--Dactyloctenium aegyptium</v>
      </c>
      <c r="H342" s="74" t="str">
        <f t="shared" si="29"/>
        <v>Forage Plants--Cereal and Grass Forages--Dactyloctenium aegyptium</v>
      </c>
      <c r="I342" s="74">
        <f t="shared" si="30"/>
        <v>2</v>
      </c>
      <c r="J342" s="74" t="str">
        <f t="shared" si="31"/>
        <v>Forage Plants--Cereal and Grass Forages</v>
      </c>
      <c r="K342" s="74" t="str" cm="1">
        <f t="array" ref="K342">IF(G342&lt;&gt;"",_xlfn.TEXTJOIN(";",TRUE,
CONCATENATE(A342,"$",H342),
IF(E342="","",IF(I342&lt;&gt;0,CONCATENATE(A342,"$",J342,"--",_xlfn.TEXTSPLIT(E342,";",TRUE,FALSE)),CONCATENATE(A342,"$",_xlfn.TEXTSPLIT(E342,";",TRUE,FALSE))))),"")</f>
        <v>AOM_003103$Forage Plants--Cereal and Grass Forages--Dactyloctenium aegyptium;AOM_003103$Forage Plants--Cereal and Grass Forages--Egyptian crowfoot grass;AOM_003103$Forage Plants--Cereal and Grass Forages--Dactyloctenium aegyptium</v>
      </c>
      <c r="L342" s="76"/>
      <c r="M342" s="76" t="str" cm="1">
        <f t="array" ref="M342">IF(L342&lt;&gt;"",_xlfn.TEXTSPLIT(L342, "$"),"")</f>
        <v/>
      </c>
      <c r="N342" s="76"/>
      <c r="O342" s="76" t="str" cm="1">
        <f t="array" ref="O342">IF(L342&lt;&gt;"",_xlfn.CHOOSECOLS(_xlfn.TEXTSPLIT(N342,"--"),1),"")</f>
        <v/>
      </c>
      <c r="P342" s="76" t="str" cm="1">
        <f t="array" ref="P342">IF(L342&lt;&gt;"",IFERROR(_xlfn.CHOOSECOLS(_xlfn.TEXTSPLIT(N342,"--"),2),""),"")</f>
        <v/>
      </c>
      <c r="Q342" s="76" t="str">
        <f t="shared" si="32"/>
        <v/>
      </c>
    </row>
    <row r="343" spans="1:17" ht="15.95" thickBot="1">
      <c r="A343" s="75" t="str">
        <v>AOM_002229</v>
      </c>
      <c r="B343" s="75" t="str">
        <v>Desmodium uncinatum</v>
      </c>
      <c r="C343" s="75" t="str">
        <v/>
      </c>
      <c r="D343" s="75" t="str">
        <v>Desmodium uncinatum</v>
      </c>
      <c r="E343" s="75" t="str">
        <f t="shared" si="28"/>
        <v>Desmodium uncinatum</v>
      </c>
      <c r="F343" s="75" t="str">
        <v>Management--Livestock Management--Feed Characteristic--Feed Composition--Feed Ingredient--Forage Plants--Cereal and Grass Forages--Desmodium uncinatum----</v>
      </c>
      <c r="G343" s="74" t="str" cm="1">
        <f t="array" ref="G343">IFERROR(SUBSTITUTE(_xlfn.CHOOSECOLS(_xlfn.TEXTSPLIT(_xlfn.TEXTJOIN("|",,F343),"Feed Ingredient--","|",TRUE),2),"----",""),"")</f>
        <v>Forage Plants--Cereal and Grass Forages--Desmodium uncinatum</v>
      </c>
      <c r="H343" s="74" t="str">
        <f t="shared" si="29"/>
        <v>Forage Plants--Cereal and Grass Forages--Desmodium uncinatum</v>
      </c>
      <c r="I343" s="74">
        <f t="shared" si="30"/>
        <v>2</v>
      </c>
      <c r="J343" s="74" t="str">
        <f t="shared" si="31"/>
        <v>Forage Plants--Cereal and Grass Forages</v>
      </c>
      <c r="K343" s="74" t="str" cm="1">
        <f t="array" ref="K343">IF(G343&lt;&gt;"",_xlfn.TEXTJOIN(";",TRUE,
CONCATENATE(A343,"$",H343),
IF(E343="","",IF(I343&lt;&gt;0,CONCATENATE(A343,"$",J343,"--",_xlfn.TEXTSPLIT(E343,";",TRUE,FALSE)),CONCATENATE(A343,"$",_xlfn.TEXTSPLIT(E343,";",TRUE,FALSE))))),"")</f>
        <v>AOM_002229$Forage Plants--Cereal and Grass Forages--Desmodium uncinatum;AOM_002229$Forage Plants--Cereal and Grass Forages--Desmodium uncinatum</v>
      </c>
      <c r="L343" s="75"/>
      <c r="M343" s="75" t="str" cm="1">
        <f t="array" ref="M343">IF(L343&lt;&gt;"",_xlfn.TEXTSPLIT(L343, "$"),"")</f>
        <v/>
      </c>
      <c r="N343" s="75"/>
      <c r="O343" s="75" t="str" cm="1">
        <f t="array" ref="O343">IF(L343&lt;&gt;"",_xlfn.CHOOSECOLS(_xlfn.TEXTSPLIT(N343,"--"),1),"")</f>
        <v/>
      </c>
      <c r="P343" s="75" t="str" cm="1">
        <f t="array" ref="P343">IF(L343&lt;&gt;"",IFERROR(_xlfn.CHOOSECOLS(_xlfn.TEXTSPLIT(N343,"--"),2),""),"")</f>
        <v/>
      </c>
      <c r="Q343" s="75" t="str">
        <f t="shared" si="32"/>
        <v/>
      </c>
    </row>
    <row r="344" spans="1:17" ht="15.95" thickBot="1">
      <c r="A344" s="76" t="str">
        <v>AOM_003916</v>
      </c>
      <c r="B344" s="76" t="str">
        <v xml:space="preserve">Digitaria </v>
      </c>
      <c r="C344" s="76" t="str">
        <v/>
      </c>
      <c r="D344" s="76" t="str">
        <v xml:space="preserve">Digitaria </v>
      </c>
      <c r="E344" s="76" t="str">
        <f t="shared" si="28"/>
        <v xml:space="preserve">Digitaria </v>
      </c>
      <c r="F344" s="76" t="str">
        <v>Management--Livestock Management--Feed Characteristic--Feed Composition--Feed Ingredient--Forage Plants--Cereal and Grass Forages--Digitaria ----</v>
      </c>
      <c r="G344" s="74" t="str" cm="1">
        <f t="array" ref="G344">IFERROR(SUBSTITUTE(_xlfn.CHOOSECOLS(_xlfn.TEXTSPLIT(_xlfn.TEXTJOIN("|",,F344),"Feed Ingredient--","|",TRUE),2),"----",""),"")</f>
        <v xml:space="preserve">Forage Plants--Cereal and Grass Forages--Digitaria </v>
      </c>
      <c r="H344" s="74" t="str">
        <f t="shared" si="29"/>
        <v xml:space="preserve">Forage Plants--Cereal and Grass Forages--Digitaria </v>
      </c>
      <c r="I344" s="74">
        <f t="shared" si="30"/>
        <v>2</v>
      </c>
      <c r="J344" s="74" t="str">
        <f t="shared" si="31"/>
        <v>Forage Plants--Cereal and Grass Forages</v>
      </c>
      <c r="K344" s="74" t="str" cm="1">
        <f t="array" ref="K344">IF(G344&lt;&gt;"",_xlfn.TEXTJOIN(";",TRUE,
CONCATENATE(A344,"$",H344),
IF(E344="","",IF(I344&lt;&gt;0,CONCATENATE(A344,"$",J344,"--",_xlfn.TEXTSPLIT(E344,";",TRUE,FALSE)),CONCATENATE(A344,"$",_xlfn.TEXTSPLIT(E344,";",TRUE,FALSE))))),"")</f>
        <v xml:space="preserve">AOM_003916$Forage Plants--Cereal and Grass Forages--Digitaria ;AOM_003916$Forage Plants--Cereal and Grass Forages--Digitaria </v>
      </c>
      <c r="L344" s="76"/>
      <c r="M344" s="76" t="str" cm="1">
        <f t="array" ref="M344">IF(L344&lt;&gt;"",_xlfn.TEXTSPLIT(L344, "$"),"")</f>
        <v/>
      </c>
      <c r="N344" s="76"/>
      <c r="O344" s="76" t="str" cm="1">
        <f t="array" ref="O344">IF(L344&lt;&gt;"",_xlfn.CHOOSECOLS(_xlfn.TEXTSPLIT(N344,"--"),1),"")</f>
        <v/>
      </c>
      <c r="P344" s="76" t="str" cm="1">
        <f t="array" ref="P344">IF(L344&lt;&gt;"",IFERROR(_xlfn.CHOOSECOLS(_xlfn.TEXTSPLIT(N344,"--"),2),""),"")</f>
        <v/>
      </c>
      <c r="Q344" s="76" t="str">
        <f t="shared" si="32"/>
        <v/>
      </c>
    </row>
    <row r="345" spans="1:17" ht="15.95" thickBot="1">
      <c r="A345" s="75" t="str">
        <v>AOM_001388</v>
      </c>
      <c r="B345" s="75" t="str">
        <v>Digitaria abyssinica</v>
      </c>
      <c r="C345" s="75" t="str">
        <v>African couch grass</v>
      </c>
      <c r="D345" s="75" t="str">
        <v>Digitaria abyssinica</v>
      </c>
      <c r="E345" s="75" t="str">
        <f t="shared" si="28"/>
        <v>African couch grass;Digitaria abyssinica</v>
      </c>
      <c r="F345" s="75" t="str">
        <v>Management--Livestock Management--Feed Characteristic--Feed Composition--Feed Ingredient--Forage Plants--Cereal and Grass Forages--Digitaria abyssinica----</v>
      </c>
      <c r="G345" s="74" t="str" cm="1">
        <f t="array" ref="G345">IFERROR(SUBSTITUTE(_xlfn.CHOOSECOLS(_xlfn.TEXTSPLIT(_xlfn.TEXTJOIN("|",,F345),"Feed Ingredient--","|",TRUE),2),"----",""),"")</f>
        <v>Forage Plants--Cereal and Grass Forages--Digitaria abyssinica</v>
      </c>
      <c r="H345" s="74" t="str">
        <f t="shared" si="29"/>
        <v>Forage Plants--Cereal and Grass Forages--Digitaria abyssinica</v>
      </c>
      <c r="I345" s="74">
        <f t="shared" si="30"/>
        <v>2</v>
      </c>
      <c r="J345" s="74" t="str">
        <f t="shared" si="31"/>
        <v>Forage Plants--Cereal and Grass Forages</v>
      </c>
      <c r="K345" s="74" t="str" cm="1">
        <f t="array" ref="K345">IF(G345&lt;&gt;"",_xlfn.TEXTJOIN(";",TRUE,
CONCATENATE(A345,"$",H345),
IF(E345="","",IF(I345&lt;&gt;0,CONCATENATE(A345,"$",J345,"--",_xlfn.TEXTSPLIT(E345,";",TRUE,FALSE)),CONCATENATE(A345,"$",_xlfn.TEXTSPLIT(E345,";",TRUE,FALSE))))),"")</f>
        <v>AOM_001388$Forage Plants--Cereal and Grass Forages--Digitaria abyssinica;AOM_001388$Forage Plants--Cereal and Grass Forages--African couch grass;AOM_001388$Forage Plants--Cereal and Grass Forages--Digitaria abyssinica</v>
      </c>
      <c r="L345" s="75"/>
      <c r="M345" s="75" t="str" cm="1">
        <f t="array" ref="M345">IF(L345&lt;&gt;"",_xlfn.TEXTSPLIT(L345, "$"),"")</f>
        <v/>
      </c>
      <c r="N345" s="75"/>
      <c r="O345" s="75" t="str" cm="1">
        <f t="array" ref="O345">IF(L345&lt;&gt;"",_xlfn.CHOOSECOLS(_xlfn.TEXTSPLIT(N345,"--"),1),"")</f>
        <v/>
      </c>
      <c r="P345" s="75" t="str" cm="1">
        <f t="array" ref="P345">IF(L345&lt;&gt;"",IFERROR(_xlfn.CHOOSECOLS(_xlfn.TEXTSPLIT(N345,"--"),2),""),"")</f>
        <v/>
      </c>
      <c r="Q345" s="75" t="str">
        <f t="shared" si="32"/>
        <v/>
      </c>
    </row>
    <row r="346" spans="1:17" ht="15.95" thickBot="1">
      <c r="A346" s="76" t="str">
        <v>AOM_001389</v>
      </c>
      <c r="B346" s="76" t="str">
        <v>Digitaria decumbens</v>
      </c>
      <c r="C346" s="76" t="str">
        <v>Signal grass</v>
      </c>
      <c r="D346" s="76" t="str">
        <v>Digitaria decumbens</v>
      </c>
      <c r="E346" s="76" t="str">
        <f t="shared" si="28"/>
        <v>Signal grass;Digitaria decumbens</v>
      </c>
      <c r="F346" s="76" t="str">
        <v>Management--Livestock Management--Feed Characteristic--Feed Composition--Feed Ingredient--Forage Plants--Cereal and Grass Forages--Digitaria decumbens----</v>
      </c>
      <c r="G346" s="74" t="str" cm="1">
        <f t="array" ref="G346">IFERROR(SUBSTITUTE(_xlfn.CHOOSECOLS(_xlfn.TEXTSPLIT(_xlfn.TEXTJOIN("|",,F346),"Feed Ingredient--","|",TRUE),2),"----",""),"")</f>
        <v>Forage Plants--Cereal and Grass Forages--Digitaria decumbens</v>
      </c>
      <c r="H346" s="74" t="str">
        <f t="shared" si="29"/>
        <v>Forage Plants--Cereal and Grass Forages--Digitaria decumbens</v>
      </c>
      <c r="I346" s="74">
        <f t="shared" si="30"/>
        <v>2</v>
      </c>
      <c r="J346" s="74" t="str">
        <f t="shared" si="31"/>
        <v>Forage Plants--Cereal and Grass Forages</v>
      </c>
      <c r="K346" s="74" t="str" cm="1">
        <f t="array" ref="K346">IF(G346&lt;&gt;"",_xlfn.TEXTJOIN(";",TRUE,
CONCATENATE(A346,"$",H346),
IF(E346="","",IF(I346&lt;&gt;0,CONCATENATE(A346,"$",J346,"--",_xlfn.TEXTSPLIT(E346,";",TRUE,FALSE)),CONCATENATE(A346,"$",_xlfn.TEXTSPLIT(E346,";",TRUE,FALSE))))),"")</f>
        <v>AOM_001389$Forage Plants--Cereal and Grass Forages--Digitaria decumbens;AOM_001389$Forage Plants--Cereal and Grass Forages--Signal grass;AOM_001389$Forage Plants--Cereal and Grass Forages--Digitaria decumbens</v>
      </c>
      <c r="L346" s="76"/>
      <c r="M346" s="76" t="str" cm="1">
        <f t="array" ref="M346">IF(L346&lt;&gt;"",_xlfn.TEXTSPLIT(L346, "$"),"")</f>
        <v/>
      </c>
      <c r="N346" s="76"/>
      <c r="O346" s="76" t="str" cm="1">
        <f t="array" ref="O346">IF(L346&lt;&gt;"",_xlfn.CHOOSECOLS(_xlfn.TEXTSPLIT(N346,"--"),1),"")</f>
        <v/>
      </c>
      <c r="P346" s="76" t="str" cm="1">
        <f t="array" ref="P346">IF(L346&lt;&gt;"",IFERROR(_xlfn.CHOOSECOLS(_xlfn.TEXTSPLIT(N346,"--"),2),""),"")</f>
        <v/>
      </c>
      <c r="Q346" s="76" t="str">
        <f t="shared" si="32"/>
        <v/>
      </c>
    </row>
    <row r="347" spans="1:17" ht="15.95" thickBot="1">
      <c r="A347" s="75" t="str">
        <v>AOM_001390</v>
      </c>
      <c r="B347" s="75" t="str">
        <v>Digitaria nodosa</v>
      </c>
      <c r="C347" s="75" t="str">
        <v/>
      </c>
      <c r="D347" s="75" t="str">
        <v>Digitaria nodosa</v>
      </c>
      <c r="E347" s="75" t="str">
        <f t="shared" si="28"/>
        <v>Digitaria nodosa</v>
      </c>
      <c r="F347" s="75" t="str">
        <v>Management--Livestock Management--Feed Characteristic--Feed Composition--Feed Ingredient--Forage Plants--Cereal and Grass Forages--Digitaria nodosa----</v>
      </c>
      <c r="G347" s="74" t="str" cm="1">
        <f t="array" ref="G347">IFERROR(SUBSTITUTE(_xlfn.CHOOSECOLS(_xlfn.TEXTSPLIT(_xlfn.TEXTJOIN("|",,F347),"Feed Ingredient--","|",TRUE),2),"----",""),"")</f>
        <v>Forage Plants--Cereal and Grass Forages--Digitaria nodosa</v>
      </c>
      <c r="H347" s="74" t="str">
        <f t="shared" si="29"/>
        <v>Forage Plants--Cereal and Grass Forages--Digitaria nodosa</v>
      </c>
      <c r="I347" s="74">
        <f t="shared" si="30"/>
        <v>2</v>
      </c>
      <c r="J347" s="74" t="str">
        <f t="shared" si="31"/>
        <v>Forage Plants--Cereal and Grass Forages</v>
      </c>
      <c r="K347" s="74" t="str" cm="1">
        <f t="array" ref="K347">IF(G347&lt;&gt;"",_xlfn.TEXTJOIN(";",TRUE,
CONCATENATE(A347,"$",H347),
IF(E347="","",IF(I347&lt;&gt;0,CONCATENATE(A347,"$",J347,"--",_xlfn.TEXTSPLIT(E347,";",TRUE,FALSE)),CONCATENATE(A347,"$",_xlfn.TEXTSPLIT(E347,";",TRUE,FALSE))))),"")</f>
        <v>AOM_001390$Forage Plants--Cereal and Grass Forages--Digitaria nodosa;AOM_001390$Forage Plants--Cereal and Grass Forages--Digitaria nodosa</v>
      </c>
      <c r="L347" s="75"/>
      <c r="M347" s="75" t="str" cm="1">
        <f t="array" ref="M347">IF(L347&lt;&gt;"",_xlfn.TEXTSPLIT(L347, "$"),"")</f>
        <v/>
      </c>
      <c r="N347" s="75"/>
      <c r="O347" s="75" t="str" cm="1">
        <f t="array" ref="O347">IF(L347&lt;&gt;"",_xlfn.CHOOSECOLS(_xlfn.TEXTSPLIT(N347,"--"),1),"")</f>
        <v/>
      </c>
      <c r="P347" s="75" t="str" cm="1">
        <f t="array" ref="P347">IF(L347&lt;&gt;"",IFERROR(_xlfn.CHOOSECOLS(_xlfn.TEXTSPLIT(N347,"--"),2),""),"")</f>
        <v/>
      </c>
      <c r="Q347" s="75" t="str">
        <f t="shared" si="32"/>
        <v/>
      </c>
    </row>
    <row r="348" spans="1:17" ht="15.95" thickBot="1">
      <c r="A348" s="76" t="str">
        <v>AOM_001391</v>
      </c>
      <c r="B348" s="76" t="str">
        <v>Digitaria smutsii</v>
      </c>
      <c r="C348" s="76" t="str">
        <v/>
      </c>
      <c r="D348" s="76" t="str">
        <v>Digitaria smutsii</v>
      </c>
      <c r="E348" s="76" t="str">
        <f t="shared" si="28"/>
        <v>Digitaria smutsii</v>
      </c>
      <c r="F348" s="76" t="str">
        <v>Management--Livestock Management--Feed Characteristic--Feed Composition--Feed Ingredient--Forage Plants--Cereal and Grass Forages--Digitaria smutsii----</v>
      </c>
      <c r="G348" s="74" t="str" cm="1">
        <f t="array" ref="G348">IFERROR(SUBSTITUTE(_xlfn.CHOOSECOLS(_xlfn.TEXTSPLIT(_xlfn.TEXTJOIN("|",,F348),"Feed Ingredient--","|",TRUE),2),"----",""),"")</f>
        <v>Forage Plants--Cereal and Grass Forages--Digitaria smutsii</v>
      </c>
      <c r="H348" s="74" t="str">
        <f t="shared" si="29"/>
        <v>Forage Plants--Cereal and Grass Forages--Digitaria smutsii</v>
      </c>
      <c r="I348" s="74">
        <f t="shared" si="30"/>
        <v>2</v>
      </c>
      <c r="J348" s="74" t="str">
        <f t="shared" si="31"/>
        <v>Forage Plants--Cereal and Grass Forages</v>
      </c>
      <c r="K348" s="74" t="str" cm="1">
        <f t="array" ref="K348">IF(G348&lt;&gt;"",_xlfn.TEXTJOIN(";",TRUE,
CONCATENATE(A348,"$",H348),
IF(E348="","",IF(I348&lt;&gt;0,CONCATENATE(A348,"$",J348,"--",_xlfn.TEXTSPLIT(E348,";",TRUE,FALSE)),CONCATENATE(A348,"$",_xlfn.TEXTSPLIT(E348,";",TRUE,FALSE))))),"")</f>
        <v>AOM_001391$Forage Plants--Cereal and Grass Forages--Digitaria smutsii;AOM_001391$Forage Plants--Cereal and Grass Forages--Digitaria smutsii</v>
      </c>
      <c r="L348" s="76"/>
      <c r="M348" s="76" t="str" cm="1">
        <f t="array" ref="M348">IF(L348&lt;&gt;"",_xlfn.TEXTSPLIT(L348, "$"),"")</f>
        <v/>
      </c>
      <c r="N348" s="76"/>
      <c r="O348" s="76" t="str" cm="1">
        <f t="array" ref="O348">IF(L348&lt;&gt;"",_xlfn.CHOOSECOLS(_xlfn.TEXTSPLIT(N348,"--"),1),"")</f>
        <v/>
      </c>
      <c r="P348" s="76" t="str" cm="1">
        <f t="array" ref="P348">IF(L348&lt;&gt;"",IFERROR(_xlfn.CHOOSECOLS(_xlfn.TEXTSPLIT(N348,"--"),2),""),"")</f>
        <v/>
      </c>
      <c r="Q348" s="76" t="str">
        <f t="shared" si="32"/>
        <v/>
      </c>
    </row>
    <row r="349" spans="1:17" ht="15.95" thickBot="1">
      <c r="A349" s="75" t="str">
        <v>AOM_001392</v>
      </c>
      <c r="B349" s="75" t="str">
        <v>Digitaria ternota</v>
      </c>
      <c r="C349" s="75" t="str">
        <v/>
      </c>
      <c r="D349" s="75" t="str">
        <v>Digitaria ternata</v>
      </c>
      <c r="E349" s="75" t="str">
        <f t="shared" si="28"/>
        <v>Digitaria ternata</v>
      </c>
      <c r="F349" s="75" t="str">
        <v>Management--Livestock Management--Feed Characteristic--Feed Composition--Feed Ingredient--Forage Plants--Cereal and Grass Forages--Digitaria ternota----</v>
      </c>
      <c r="G349" s="74" t="str" cm="1">
        <f t="array" ref="G349">IFERROR(SUBSTITUTE(_xlfn.CHOOSECOLS(_xlfn.TEXTSPLIT(_xlfn.TEXTJOIN("|",,F349),"Feed Ingredient--","|",TRUE),2),"----",""),"")</f>
        <v>Forage Plants--Cereal and Grass Forages--Digitaria ternota</v>
      </c>
      <c r="H349" s="74" t="str">
        <f t="shared" si="29"/>
        <v>Forage Plants--Cereal and Grass Forages--Digitaria ternota</v>
      </c>
      <c r="I349" s="74">
        <f t="shared" si="30"/>
        <v>2</v>
      </c>
      <c r="J349" s="74" t="str">
        <f t="shared" si="31"/>
        <v>Forage Plants--Cereal and Grass Forages</v>
      </c>
      <c r="K349" s="74" t="str" cm="1">
        <f t="array" ref="K349">IF(G349&lt;&gt;"",_xlfn.TEXTJOIN(";",TRUE,
CONCATENATE(A349,"$",H349),
IF(E349="","",IF(I349&lt;&gt;0,CONCATENATE(A349,"$",J349,"--",_xlfn.TEXTSPLIT(E349,";",TRUE,FALSE)),CONCATENATE(A349,"$",_xlfn.TEXTSPLIT(E349,";",TRUE,FALSE))))),"")</f>
        <v>AOM_001392$Forage Plants--Cereal and Grass Forages--Digitaria ternota;AOM_001392$Forage Plants--Cereal and Grass Forages--Digitaria ternata</v>
      </c>
      <c r="L349" s="75"/>
      <c r="M349" s="75" t="str" cm="1">
        <f t="array" ref="M349">IF(L349&lt;&gt;"",_xlfn.TEXTSPLIT(L349, "$"),"")</f>
        <v/>
      </c>
      <c r="N349" s="75"/>
      <c r="O349" s="75" t="str" cm="1">
        <f t="array" ref="O349">IF(L349&lt;&gt;"",_xlfn.CHOOSECOLS(_xlfn.TEXTSPLIT(N349,"--"),1),"")</f>
        <v/>
      </c>
      <c r="P349" s="75" t="str" cm="1">
        <f t="array" ref="P349">IF(L349&lt;&gt;"",IFERROR(_xlfn.CHOOSECOLS(_xlfn.TEXTSPLIT(N349,"--"),2),""),"")</f>
        <v/>
      </c>
      <c r="Q349" s="75" t="str">
        <f t="shared" si="32"/>
        <v/>
      </c>
    </row>
    <row r="350" spans="1:17" ht="15.95" thickBot="1">
      <c r="A350" s="76" t="str">
        <v>AOM_001466</v>
      </c>
      <c r="B350" s="76" t="str">
        <v>Diheteropogon amplectens</v>
      </c>
      <c r="C350" s="76" t="str">
        <v/>
      </c>
      <c r="D350" s="76" t="str">
        <v>Diheteropogon amplectens</v>
      </c>
      <c r="E350" s="76" t="str">
        <f t="shared" si="28"/>
        <v>Diheteropogon amplectens</v>
      </c>
      <c r="F350" s="76" t="str">
        <v>Management--Livestock Management--Feed Characteristic--Feed Composition--Feed Ingredient--Forage Plants--Cereal and Grass Forages--Diheteropogon amplectens----</v>
      </c>
      <c r="G350" s="74" t="str" cm="1">
        <f t="array" ref="G350">IFERROR(SUBSTITUTE(_xlfn.CHOOSECOLS(_xlfn.TEXTSPLIT(_xlfn.TEXTJOIN("|",,F350),"Feed Ingredient--","|",TRUE),2),"----",""),"")</f>
        <v>Forage Plants--Cereal and Grass Forages--Diheteropogon amplectens</v>
      </c>
      <c r="H350" s="74" t="str">
        <f t="shared" si="29"/>
        <v>Forage Plants--Cereal and Grass Forages--Diheteropogon amplectens</v>
      </c>
      <c r="I350" s="74">
        <f t="shared" si="30"/>
        <v>2</v>
      </c>
      <c r="J350" s="74" t="str">
        <f t="shared" si="31"/>
        <v>Forage Plants--Cereal and Grass Forages</v>
      </c>
      <c r="K350" s="74" t="str" cm="1">
        <f t="array" ref="K350">IF(G350&lt;&gt;"",_xlfn.TEXTJOIN(";",TRUE,
CONCATENATE(A350,"$",H350),
IF(E350="","",IF(I350&lt;&gt;0,CONCATENATE(A350,"$",J350,"--",_xlfn.TEXTSPLIT(E350,";",TRUE,FALSE)),CONCATENATE(A350,"$",_xlfn.TEXTSPLIT(E350,";",TRUE,FALSE))))),"")</f>
        <v>AOM_001466$Forage Plants--Cereal and Grass Forages--Diheteropogon amplectens;AOM_001466$Forage Plants--Cereal and Grass Forages--Diheteropogon amplectens</v>
      </c>
      <c r="L350" s="76"/>
      <c r="M350" s="76" t="str" cm="1">
        <f t="array" ref="M350">IF(L350&lt;&gt;"",_xlfn.TEXTSPLIT(L350, "$"),"")</f>
        <v/>
      </c>
      <c r="N350" s="76"/>
      <c r="O350" s="76" t="str" cm="1">
        <f t="array" ref="O350">IF(L350&lt;&gt;"",_xlfn.CHOOSECOLS(_xlfn.TEXTSPLIT(N350,"--"),1),"")</f>
        <v/>
      </c>
      <c r="P350" s="76" t="str" cm="1">
        <f t="array" ref="P350">IF(L350&lt;&gt;"",IFERROR(_xlfn.CHOOSECOLS(_xlfn.TEXTSPLIT(N350,"--"),2),""),"")</f>
        <v/>
      </c>
      <c r="Q350" s="76" t="str">
        <f t="shared" si="32"/>
        <v/>
      </c>
    </row>
    <row r="351" spans="1:17" ht="15.95" thickBot="1">
      <c r="A351" s="75" t="str">
        <v>AOM_002238</v>
      </c>
      <c r="B351" s="75" t="str">
        <v>Eclipta alba</v>
      </c>
      <c r="C351" s="75" t="str">
        <v/>
      </c>
      <c r="D351" s="75" t="str">
        <v>Eclipta alba</v>
      </c>
      <c r="E351" s="75" t="str">
        <f t="shared" si="28"/>
        <v>Eclipta alba</v>
      </c>
      <c r="F351" s="75" t="str">
        <v>Management--Livestock Management--Feed Characteristic--Feed Composition--Feed Ingredient--Forage Plants--Cereal and Grass Forages--Eclipta alba----</v>
      </c>
      <c r="G351" s="74" t="str" cm="1">
        <f t="array" ref="G351">IFERROR(SUBSTITUTE(_xlfn.CHOOSECOLS(_xlfn.TEXTSPLIT(_xlfn.TEXTJOIN("|",,F351),"Feed Ingredient--","|",TRUE),2),"----",""),"")</f>
        <v>Forage Plants--Cereal and Grass Forages--Eclipta alba</v>
      </c>
      <c r="H351" s="74" t="str">
        <f t="shared" si="29"/>
        <v>Forage Plants--Cereal and Grass Forages--Eclipta alba</v>
      </c>
      <c r="I351" s="74">
        <f t="shared" si="30"/>
        <v>2</v>
      </c>
      <c r="J351" s="74" t="str">
        <f t="shared" si="31"/>
        <v>Forage Plants--Cereal and Grass Forages</v>
      </c>
      <c r="K351" s="74" t="str" cm="1">
        <f t="array" ref="K351">IF(G351&lt;&gt;"",_xlfn.TEXTJOIN(";",TRUE,
CONCATENATE(A351,"$",H351),
IF(E351="","",IF(I351&lt;&gt;0,CONCATENATE(A351,"$",J351,"--",_xlfn.TEXTSPLIT(E351,";",TRUE,FALSE)),CONCATENATE(A351,"$",_xlfn.TEXTSPLIT(E351,";",TRUE,FALSE))))),"")</f>
        <v>AOM_002238$Forage Plants--Cereal and Grass Forages--Eclipta alba;AOM_002238$Forage Plants--Cereal and Grass Forages--Eclipta alba</v>
      </c>
      <c r="L351" s="75"/>
      <c r="M351" s="75" t="str" cm="1">
        <f t="array" ref="M351">IF(L351&lt;&gt;"",_xlfn.TEXTSPLIT(L351, "$"),"")</f>
        <v/>
      </c>
      <c r="N351" s="75"/>
      <c r="O351" s="75" t="str" cm="1">
        <f t="array" ref="O351">IF(L351&lt;&gt;"",_xlfn.CHOOSECOLS(_xlfn.TEXTSPLIT(N351,"--"),1),"")</f>
        <v/>
      </c>
      <c r="P351" s="75" t="str" cm="1">
        <f t="array" ref="P351">IF(L351&lt;&gt;"",IFERROR(_xlfn.CHOOSECOLS(_xlfn.TEXTSPLIT(N351,"--"),2),""),"")</f>
        <v/>
      </c>
      <c r="Q351" s="75" t="str">
        <f t="shared" si="32"/>
        <v/>
      </c>
    </row>
    <row r="352" spans="1:17" ht="15.95" thickBot="1">
      <c r="A352" s="76" t="str">
        <v>AOM_001467</v>
      </c>
      <c r="B352" s="76" t="str">
        <v>Eleusine floccifolia</v>
      </c>
      <c r="C352" s="76" t="str">
        <v/>
      </c>
      <c r="D352" s="76" t="str">
        <v>Eleusine floccifolia</v>
      </c>
      <c r="E352" s="76" t="str">
        <f t="shared" si="28"/>
        <v>Eleusine floccifolia</v>
      </c>
      <c r="F352" s="76" t="str">
        <v>Management--Livestock Management--Feed Characteristic--Feed Composition--Feed Ingredient--Forage Plants--Cereal and Grass Forages--Eleusine floccifolia----</v>
      </c>
      <c r="G352" s="74" t="str" cm="1">
        <f t="array" ref="G352">IFERROR(SUBSTITUTE(_xlfn.CHOOSECOLS(_xlfn.TEXTSPLIT(_xlfn.TEXTJOIN("|",,F352),"Feed Ingredient--","|",TRUE),2),"----",""),"")</f>
        <v>Forage Plants--Cereal and Grass Forages--Eleusine floccifolia</v>
      </c>
      <c r="H352" s="74" t="str">
        <f t="shared" si="29"/>
        <v>Forage Plants--Cereal and Grass Forages--Eleusine floccifolia</v>
      </c>
      <c r="I352" s="74">
        <f t="shared" si="30"/>
        <v>2</v>
      </c>
      <c r="J352" s="74" t="str">
        <f t="shared" si="31"/>
        <v>Forage Plants--Cereal and Grass Forages</v>
      </c>
      <c r="K352" s="74" t="str" cm="1">
        <f t="array" ref="K352">IF(G352&lt;&gt;"",_xlfn.TEXTJOIN(";",TRUE,
CONCATENATE(A352,"$",H352),
IF(E352="","",IF(I352&lt;&gt;0,CONCATENATE(A352,"$",J352,"--",_xlfn.TEXTSPLIT(E352,";",TRUE,FALSE)),CONCATENATE(A352,"$",_xlfn.TEXTSPLIT(E352,";",TRUE,FALSE))))),"")</f>
        <v>AOM_001467$Forage Plants--Cereal and Grass Forages--Eleusine floccifolia;AOM_001467$Forage Plants--Cereal and Grass Forages--Eleusine floccifolia</v>
      </c>
      <c r="L352" s="76"/>
      <c r="M352" s="76" t="str" cm="1">
        <f t="array" ref="M352">IF(L352&lt;&gt;"",_xlfn.TEXTSPLIT(L352, "$"),"")</f>
        <v/>
      </c>
      <c r="N352" s="76"/>
      <c r="O352" s="76" t="str" cm="1">
        <f t="array" ref="O352">IF(L352&lt;&gt;"",_xlfn.CHOOSECOLS(_xlfn.TEXTSPLIT(N352,"--"),1),"")</f>
        <v/>
      </c>
      <c r="P352" s="76" t="str" cm="1">
        <f t="array" ref="P352">IF(L352&lt;&gt;"",IFERROR(_xlfn.CHOOSECOLS(_xlfn.TEXTSPLIT(N352,"--"),2),""),"")</f>
        <v/>
      </c>
      <c r="Q352" s="76" t="str">
        <f t="shared" si="32"/>
        <v/>
      </c>
    </row>
    <row r="353" spans="1:17" ht="15.95" thickBot="1">
      <c r="A353" s="75" t="str">
        <v>AOM_001785</v>
      </c>
      <c r="B353" s="75" t="str">
        <v>Elionurus muticus</v>
      </c>
      <c r="C353" s="75" t="str">
        <v>lemon grass</v>
      </c>
      <c r="D353" s="75" t="str">
        <v>Elionurus muticus</v>
      </c>
      <c r="E353" s="75" t="str">
        <f t="shared" si="28"/>
        <v>lemon grass;Elionurus muticus</v>
      </c>
      <c r="F353" s="75" t="str">
        <v>Management--Livestock Management--Feed Characteristic--Feed Composition--Feed Ingredient--Forage Plants--Cereal and Grass Forages--Elionurus muticus----</v>
      </c>
      <c r="G353" s="74" t="str" cm="1">
        <f t="array" ref="G353">IFERROR(SUBSTITUTE(_xlfn.CHOOSECOLS(_xlfn.TEXTSPLIT(_xlfn.TEXTJOIN("|",,F353),"Feed Ingredient--","|",TRUE),2),"----",""),"")</f>
        <v>Forage Plants--Cereal and Grass Forages--Elionurus muticus</v>
      </c>
      <c r="H353" s="74" t="str">
        <f t="shared" si="29"/>
        <v>Forage Plants--Cereal and Grass Forages--Elionurus muticus</v>
      </c>
      <c r="I353" s="74">
        <f t="shared" si="30"/>
        <v>2</v>
      </c>
      <c r="J353" s="74" t="str">
        <f t="shared" si="31"/>
        <v>Forage Plants--Cereal and Grass Forages</v>
      </c>
      <c r="K353" s="74" t="str" cm="1">
        <f t="array" ref="K353">IF(G353&lt;&gt;"",_xlfn.TEXTJOIN(";",TRUE,
CONCATENATE(A353,"$",H353),
IF(E353="","",IF(I353&lt;&gt;0,CONCATENATE(A353,"$",J353,"--",_xlfn.TEXTSPLIT(E353,";",TRUE,FALSE)),CONCATENATE(A353,"$",_xlfn.TEXTSPLIT(E353,";",TRUE,FALSE))))),"")</f>
        <v>AOM_001785$Forage Plants--Cereal and Grass Forages--Elionurus muticus;AOM_001785$Forage Plants--Cereal and Grass Forages--lemon grass;AOM_001785$Forage Plants--Cereal and Grass Forages--Elionurus muticus</v>
      </c>
      <c r="L353" s="75"/>
      <c r="M353" s="75" t="str" cm="1">
        <f t="array" ref="M353">IF(L353&lt;&gt;"",_xlfn.TEXTSPLIT(L353, "$"),"")</f>
        <v/>
      </c>
      <c r="N353" s="75"/>
      <c r="O353" s="75" t="str" cm="1">
        <f t="array" ref="O353">IF(L353&lt;&gt;"",_xlfn.CHOOSECOLS(_xlfn.TEXTSPLIT(N353,"--"),1),"")</f>
        <v/>
      </c>
      <c r="P353" s="75" t="str" cm="1">
        <f t="array" ref="P353">IF(L353&lt;&gt;"",IFERROR(_xlfn.CHOOSECOLS(_xlfn.TEXTSPLIT(N353,"--"),2),""),"")</f>
        <v/>
      </c>
      <c r="Q353" s="75" t="str">
        <f t="shared" si="32"/>
        <v/>
      </c>
    </row>
    <row r="354" spans="1:17" ht="15.95" thickBot="1">
      <c r="A354" s="76" t="str">
        <v>AOM_001786</v>
      </c>
      <c r="B354" s="76" t="str">
        <v>Eragotris tremula</v>
      </c>
      <c r="C354" s="76" t="str">
        <v/>
      </c>
      <c r="D354" s="76" t="str">
        <v>Eragostris tremula</v>
      </c>
      <c r="E354" s="76" t="str">
        <f t="shared" si="28"/>
        <v>Eragostris tremula</v>
      </c>
      <c r="F354" s="76" t="str">
        <v>Management--Livestock Management--Feed Characteristic--Feed Composition--Feed Ingredient--Forage Plants--Cereal and Grass Forages--Eragotris tremula----</v>
      </c>
      <c r="G354" s="74" t="str" cm="1">
        <f t="array" ref="G354">IFERROR(SUBSTITUTE(_xlfn.CHOOSECOLS(_xlfn.TEXTSPLIT(_xlfn.TEXTJOIN("|",,F354),"Feed Ingredient--","|",TRUE),2),"----",""),"")</f>
        <v>Forage Plants--Cereal and Grass Forages--Eragotris tremula</v>
      </c>
      <c r="H354" s="74" t="str">
        <f t="shared" si="29"/>
        <v>Forage Plants--Cereal and Grass Forages--Eragotris tremula</v>
      </c>
      <c r="I354" s="74">
        <f t="shared" si="30"/>
        <v>2</v>
      </c>
      <c r="J354" s="74" t="str">
        <f t="shared" si="31"/>
        <v>Forage Plants--Cereal and Grass Forages</v>
      </c>
      <c r="K354" s="74" t="str" cm="1">
        <f t="array" ref="K354">IF(G354&lt;&gt;"",_xlfn.TEXTJOIN(";",TRUE,
CONCATENATE(A354,"$",H354),
IF(E354="","",IF(I354&lt;&gt;0,CONCATENATE(A354,"$",J354,"--",_xlfn.TEXTSPLIT(E354,";",TRUE,FALSE)),CONCATENATE(A354,"$",_xlfn.TEXTSPLIT(E354,";",TRUE,FALSE))))),"")</f>
        <v>AOM_001786$Forage Plants--Cereal and Grass Forages--Eragotris tremula;AOM_001786$Forage Plants--Cereal and Grass Forages--Eragostris tremula</v>
      </c>
      <c r="L354" s="76"/>
      <c r="M354" s="76" t="str" cm="1">
        <f t="array" ref="M354">IF(L354&lt;&gt;"",_xlfn.TEXTSPLIT(L354, "$"),"")</f>
        <v/>
      </c>
      <c r="N354" s="76"/>
      <c r="O354" s="76" t="str" cm="1">
        <f t="array" ref="O354">IF(L354&lt;&gt;"",_xlfn.CHOOSECOLS(_xlfn.TEXTSPLIT(N354,"--"),1),"")</f>
        <v/>
      </c>
      <c r="P354" s="76" t="str" cm="1">
        <f t="array" ref="P354">IF(L354&lt;&gt;"",IFERROR(_xlfn.CHOOSECOLS(_xlfn.TEXTSPLIT(N354,"--"),2),""),"")</f>
        <v/>
      </c>
      <c r="Q354" s="76" t="str">
        <f t="shared" si="32"/>
        <v/>
      </c>
    </row>
    <row r="355" spans="1:17" ht="15.95" thickBot="1">
      <c r="A355" s="75" t="str">
        <v>AOM_001468</v>
      </c>
      <c r="B355" s="75" t="str">
        <v>Eragrostis capensis</v>
      </c>
      <c r="C355" s="75" t="str">
        <v/>
      </c>
      <c r="D355" s="75" t="str">
        <v>Eragrostis capensis</v>
      </c>
      <c r="E355" s="75" t="str">
        <f t="shared" si="28"/>
        <v>Eragrostis capensis</v>
      </c>
      <c r="F355" s="75" t="str">
        <v>Management--Livestock Management--Feed Characteristic--Feed Composition--Feed Ingredient--Forage Plants--Cereal and Grass Forages--Eragrostis capensis----</v>
      </c>
      <c r="G355" s="74" t="str" cm="1">
        <f t="array" ref="G355">IFERROR(SUBSTITUTE(_xlfn.CHOOSECOLS(_xlfn.TEXTSPLIT(_xlfn.TEXTJOIN("|",,F355),"Feed Ingredient--","|",TRUE),2),"----",""),"")</f>
        <v>Forage Plants--Cereal and Grass Forages--Eragrostis capensis</v>
      </c>
      <c r="H355" s="74" t="str">
        <f t="shared" si="29"/>
        <v>Forage Plants--Cereal and Grass Forages--Eragrostis capensis</v>
      </c>
      <c r="I355" s="74">
        <f t="shared" si="30"/>
        <v>2</v>
      </c>
      <c r="J355" s="74" t="str">
        <f t="shared" si="31"/>
        <v>Forage Plants--Cereal and Grass Forages</v>
      </c>
      <c r="K355" s="74" t="str" cm="1">
        <f t="array" ref="K355">IF(G355&lt;&gt;"",_xlfn.TEXTJOIN(";",TRUE,
CONCATENATE(A355,"$",H355),
IF(E355="","",IF(I355&lt;&gt;0,CONCATENATE(A355,"$",J355,"--",_xlfn.TEXTSPLIT(E355,";",TRUE,FALSE)),CONCATENATE(A355,"$",_xlfn.TEXTSPLIT(E355,";",TRUE,FALSE))))),"")</f>
        <v>AOM_001468$Forage Plants--Cereal and Grass Forages--Eragrostis capensis;AOM_001468$Forage Plants--Cereal and Grass Forages--Eragrostis capensis</v>
      </c>
      <c r="L355" s="75"/>
      <c r="M355" s="75" t="str" cm="1">
        <f t="array" ref="M355">IF(L355&lt;&gt;"",_xlfn.TEXTSPLIT(L355, "$"),"")</f>
        <v/>
      </c>
      <c r="N355" s="75"/>
      <c r="O355" s="75" t="str" cm="1">
        <f t="array" ref="O355">IF(L355&lt;&gt;"",_xlfn.CHOOSECOLS(_xlfn.TEXTSPLIT(N355,"--"),1),"")</f>
        <v/>
      </c>
      <c r="P355" s="75" t="str" cm="1">
        <f t="array" ref="P355">IF(L355&lt;&gt;"",IFERROR(_xlfn.CHOOSECOLS(_xlfn.TEXTSPLIT(N355,"--"),2),""),"")</f>
        <v/>
      </c>
      <c r="Q355" s="75" t="str">
        <f t="shared" si="32"/>
        <v/>
      </c>
    </row>
    <row r="356" spans="1:17" ht="15.95" thickBot="1">
      <c r="A356" s="76" t="str">
        <v>AOM_001393</v>
      </c>
      <c r="B356" s="76" t="str">
        <v>Eragrostis curvula</v>
      </c>
      <c r="C356" s="76" t="str">
        <v>Weeping love grass</v>
      </c>
      <c r="D356" s="76" t="str">
        <v>Eragrostis curvula</v>
      </c>
      <c r="E356" s="76" t="str">
        <f t="shared" si="28"/>
        <v>Weeping love grass;Eragrostis curvula</v>
      </c>
      <c r="F356" s="76" t="str">
        <v>Management--Livestock Management--Feed Characteristic--Feed Composition--Feed Ingredient--Forage Plants--Cereal and Grass Forages--Eragrostis curvula----</v>
      </c>
      <c r="G356" s="74" t="str" cm="1">
        <f t="array" ref="G356">IFERROR(SUBSTITUTE(_xlfn.CHOOSECOLS(_xlfn.TEXTSPLIT(_xlfn.TEXTJOIN("|",,F356),"Feed Ingredient--","|",TRUE),2),"----",""),"")</f>
        <v>Forage Plants--Cereal and Grass Forages--Eragrostis curvula</v>
      </c>
      <c r="H356" s="74" t="str">
        <f t="shared" si="29"/>
        <v>Forage Plants--Cereal and Grass Forages--Eragrostis curvula</v>
      </c>
      <c r="I356" s="74">
        <f t="shared" si="30"/>
        <v>2</v>
      </c>
      <c r="J356" s="74" t="str">
        <f t="shared" si="31"/>
        <v>Forage Plants--Cereal and Grass Forages</v>
      </c>
      <c r="K356" s="74" t="str" cm="1">
        <f t="array" ref="K356">IF(G356&lt;&gt;"",_xlfn.TEXTJOIN(";",TRUE,
CONCATENATE(A356,"$",H356),
IF(E356="","",IF(I356&lt;&gt;0,CONCATENATE(A356,"$",J356,"--",_xlfn.TEXTSPLIT(E356,";",TRUE,FALSE)),CONCATENATE(A356,"$",_xlfn.TEXTSPLIT(E356,";",TRUE,FALSE))))),"")</f>
        <v>AOM_001393$Forage Plants--Cereal and Grass Forages--Eragrostis curvula;AOM_001393$Forage Plants--Cereal and Grass Forages--Weeping love grass;AOM_001393$Forage Plants--Cereal and Grass Forages--Eragrostis curvula</v>
      </c>
      <c r="L356" s="76"/>
      <c r="M356" s="76" t="str" cm="1">
        <f t="array" ref="M356">IF(L356&lt;&gt;"",_xlfn.TEXTSPLIT(L356, "$"),"")</f>
        <v/>
      </c>
      <c r="N356" s="76"/>
      <c r="O356" s="76" t="str" cm="1">
        <f t="array" ref="O356">IF(L356&lt;&gt;"",_xlfn.CHOOSECOLS(_xlfn.TEXTSPLIT(N356,"--"),1),"")</f>
        <v/>
      </c>
      <c r="P356" s="76" t="str" cm="1">
        <f t="array" ref="P356">IF(L356&lt;&gt;"",IFERROR(_xlfn.CHOOSECOLS(_xlfn.TEXTSPLIT(N356,"--"),2),""),"")</f>
        <v/>
      </c>
      <c r="Q356" s="76" t="str">
        <f t="shared" si="32"/>
        <v/>
      </c>
    </row>
    <row r="357" spans="1:17" ht="15.95" thickBot="1">
      <c r="A357" s="75" t="str">
        <v>AOM_001469</v>
      </c>
      <c r="B357" s="75" t="str">
        <v>Eragrostis papposa</v>
      </c>
      <c r="C357" s="75" t="str">
        <v>Thalia Lovegrass;Eragrostis atrovirens Lange</v>
      </c>
      <c r="D357" s="75" t="str">
        <v>Eragrostis papposa</v>
      </c>
      <c r="E357" s="75" t="str">
        <f t="shared" si="28"/>
        <v>Thalia Lovegrass;Eragrostis atrovirens Lange;Eragrostis papposa</v>
      </c>
      <c r="F357" s="75" t="str">
        <v>Management--Livestock Management--Feed Characteristic--Feed Composition--Feed Ingredient--Forage Plants--Cereal and Grass Forages--Eragrostis papposa----</v>
      </c>
      <c r="G357" s="74" t="str" cm="1">
        <f t="array" ref="G357">IFERROR(SUBSTITUTE(_xlfn.CHOOSECOLS(_xlfn.TEXTSPLIT(_xlfn.TEXTJOIN("|",,F357),"Feed Ingredient--","|",TRUE),2),"----",""),"")</f>
        <v>Forage Plants--Cereal and Grass Forages--Eragrostis papposa</v>
      </c>
      <c r="H357" s="74" t="str">
        <f t="shared" si="29"/>
        <v>Forage Plants--Cereal and Grass Forages--Eragrostis papposa</v>
      </c>
      <c r="I357" s="74">
        <f t="shared" si="30"/>
        <v>2</v>
      </c>
      <c r="J357" s="74" t="str">
        <f t="shared" si="31"/>
        <v>Forage Plants--Cereal and Grass Forages</v>
      </c>
      <c r="K357" s="74" t="str" cm="1">
        <f t="array" ref="K357">IF(G357&lt;&gt;"",_xlfn.TEXTJOIN(";",TRUE,
CONCATENATE(A357,"$",H357),
IF(E357="","",IF(I357&lt;&gt;0,CONCATENATE(A357,"$",J357,"--",_xlfn.TEXTSPLIT(E357,";",TRUE,FALSE)),CONCATENATE(A357,"$",_xlfn.TEXTSPLIT(E357,";",TRUE,FALSE))))),"")</f>
        <v>AOM_001469$Forage Plants--Cereal and Grass Forages--Eragrostis papposa;AOM_001469$Forage Plants--Cereal and Grass Forages--Thalia Lovegrass;AOM_001469$Forage Plants--Cereal and Grass Forages--Eragrostis atrovirens Lange;AOM_001469$Forage Plants--Cereal and Grass Forages--Eragrostis papposa</v>
      </c>
      <c r="L357" s="75"/>
      <c r="M357" s="75" t="str" cm="1">
        <f t="array" ref="M357">IF(L357&lt;&gt;"",_xlfn.TEXTSPLIT(L357, "$"),"")</f>
        <v/>
      </c>
      <c r="N357" s="75"/>
      <c r="O357" s="75" t="str" cm="1">
        <f t="array" ref="O357">IF(L357&lt;&gt;"",_xlfn.CHOOSECOLS(_xlfn.TEXTSPLIT(N357,"--"),1),"")</f>
        <v/>
      </c>
      <c r="P357" s="75" t="str" cm="1">
        <f t="array" ref="P357">IF(L357&lt;&gt;"",IFERROR(_xlfn.CHOOSECOLS(_xlfn.TEXTSPLIT(N357,"--"),2),""),"")</f>
        <v/>
      </c>
      <c r="Q357" s="75" t="str">
        <f t="shared" si="32"/>
        <v/>
      </c>
    </row>
    <row r="358" spans="1:17" ht="15.95" thickBot="1">
      <c r="A358" s="76" t="str">
        <v>AOM_006094</v>
      </c>
      <c r="B358" s="76" t="str">
        <v>Eragrostis racemosa</v>
      </c>
      <c r="C358" s="76" t="str">
        <v/>
      </c>
      <c r="D358" s="76" t="str">
        <v>Eragrostis racemosa</v>
      </c>
      <c r="E358" s="76" t="str">
        <f t="shared" si="28"/>
        <v>Eragrostis racemosa</v>
      </c>
      <c r="F358" s="76" t="str">
        <v>Management--Livestock Management--Feed Characteristic--Feed Composition--Feed Ingredient--Forage Plants--Cereal and Grass Forages--Eragrostis racemosa----</v>
      </c>
      <c r="G358" s="74" t="str" cm="1">
        <f t="array" ref="G358">IFERROR(SUBSTITUTE(_xlfn.CHOOSECOLS(_xlfn.TEXTSPLIT(_xlfn.TEXTJOIN("|",,F358),"Feed Ingredient--","|",TRUE),2),"----",""),"")</f>
        <v>Forage Plants--Cereal and Grass Forages--Eragrostis racemosa</v>
      </c>
      <c r="H358" s="74" t="str">
        <f t="shared" si="29"/>
        <v>Forage Plants--Cereal and Grass Forages--Eragrostis racemosa</v>
      </c>
      <c r="I358" s="74">
        <f t="shared" si="30"/>
        <v>2</v>
      </c>
      <c r="J358" s="74" t="str">
        <f t="shared" si="31"/>
        <v>Forage Plants--Cereal and Grass Forages</v>
      </c>
      <c r="K358" s="74" t="str" cm="1">
        <f t="array" ref="K358">IF(G358&lt;&gt;"",_xlfn.TEXTJOIN(";",TRUE,
CONCATENATE(A358,"$",H358),
IF(E358="","",IF(I358&lt;&gt;0,CONCATENATE(A358,"$",J358,"--",_xlfn.TEXTSPLIT(E358,";",TRUE,FALSE)),CONCATENATE(A358,"$",_xlfn.TEXTSPLIT(E358,";",TRUE,FALSE))))),"")</f>
        <v>AOM_006094$Forage Plants--Cereal and Grass Forages--Eragrostis racemosa;AOM_006094$Forage Plants--Cereal and Grass Forages--Eragrostis racemosa</v>
      </c>
      <c r="L358" s="76"/>
      <c r="M358" s="76" t="str" cm="1">
        <f t="array" ref="M358">IF(L358&lt;&gt;"",_xlfn.TEXTSPLIT(L358, "$"),"")</f>
        <v/>
      </c>
      <c r="N358" s="76"/>
      <c r="O358" s="76" t="str" cm="1">
        <f t="array" ref="O358">IF(L358&lt;&gt;"",_xlfn.CHOOSECOLS(_xlfn.TEXTSPLIT(N358,"--"),1),"")</f>
        <v/>
      </c>
      <c r="P358" s="76" t="str" cm="1">
        <f t="array" ref="P358">IF(L358&lt;&gt;"",IFERROR(_xlfn.CHOOSECOLS(_xlfn.TEXTSPLIT(N358,"--"),2),""),"")</f>
        <v/>
      </c>
      <c r="Q358" s="76" t="str">
        <f t="shared" si="32"/>
        <v/>
      </c>
    </row>
    <row r="359" spans="1:17" ht="15.95" thickBot="1">
      <c r="A359" s="75" t="str">
        <v>AOM_001470</v>
      </c>
      <c r="B359" s="75" t="str">
        <v>Eragrostis rigidior</v>
      </c>
      <c r="C359" s="75" t="str">
        <v/>
      </c>
      <c r="D359" s="75" t="str">
        <v>Eragrostis rigidior</v>
      </c>
      <c r="E359" s="75" t="str">
        <f t="shared" si="28"/>
        <v>Eragrostis rigidior</v>
      </c>
      <c r="F359" s="75" t="str">
        <v>Management--Livestock Management--Feed Characteristic--Feed Composition--Feed Ingredient--Forage Plants--Cereal and Grass Forages--Eragrostis rigidior----</v>
      </c>
      <c r="G359" s="74" t="str" cm="1">
        <f t="array" ref="G359">IFERROR(SUBSTITUTE(_xlfn.CHOOSECOLS(_xlfn.TEXTSPLIT(_xlfn.TEXTJOIN("|",,F359),"Feed Ingredient--","|",TRUE),2),"----",""),"")</f>
        <v>Forage Plants--Cereal and Grass Forages--Eragrostis rigidior</v>
      </c>
      <c r="H359" s="74" t="str">
        <f t="shared" si="29"/>
        <v>Forage Plants--Cereal and Grass Forages--Eragrostis rigidior</v>
      </c>
      <c r="I359" s="74">
        <f t="shared" si="30"/>
        <v>2</v>
      </c>
      <c r="J359" s="74" t="str">
        <f t="shared" si="31"/>
        <v>Forage Plants--Cereal and Grass Forages</v>
      </c>
      <c r="K359" s="74" t="str" cm="1">
        <f t="array" ref="K359">IF(G359&lt;&gt;"",_xlfn.TEXTJOIN(";",TRUE,
CONCATENATE(A359,"$",H359),
IF(E359="","",IF(I359&lt;&gt;0,CONCATENATE(A359,"$",J359,"--",_xlfn.TEXTSPLIT(E359,";",TRUE,FALSE)),CONCATENATE(A359,"$",_xlfn.TEXTSPLIT(E359,";",TRUE,FALSE))))),"")</f>
        <v>AOM_001470$Forage Plants--Cereal and Grass Forages--Eragrostis rigidior;AOM_001470$Forage Plants--Cereal and Grass Forages--Eragrostis rigidior</v>
      </c>
      <c r="L359" s="75"/>
      <c r="M359" s="75" t="str" cm="1">
        <f t="array" ref="M359">IF(L359&lt;&gt;"",_xlfn.TEXTSPLIT(L359, "$"),"")</f>
        <v/>
      </c>
      <c r="N359" s="75"/>
      <c r="O359" s="75" t="str" cm="1">
        <f t="array" ref="O359">IF(L359&lt;&gt;"",_xlfn.CHOOSECOLS(_xlfn.TEXTSPLIT(N359,"--"),1),"")</f>
        <v/>
      </c>
      <c r="P359" s="75" t="str" cm="1">
        <f t="array" ref="P359">IF(L359&lt;&gt;"",IFERROR(_xlfn.CHOOSECOLS(_xlfn.TEXTSPLIT(N359,"--"),2),""),"")</f>
        <v/>
      </c>
      <c r="Q359" s="75" t="str">
        <f t="shared" si="32"/>
        <v/>
      </c>
    </row>
    <row r="360" spans="1:17" ht="15.95" thickBot="1">
      <c r="A360" s="76" t="str">
        <v>AOM_006097</v>
      </c>
      <c r="B360" s="76" t="str">
        <v>Festuca ovina</v>
      </c>
      <c r="C360" s="76" t="str">
        <v/>
      </c>
      <c r="D360" s="76" t="str">
        <v>Festuca ovina</v>
      </c>
      <c r="E360" s="76" t="str">
        <f t="shared" si="28"/>
        <v>Festuca ovina</v>
      </c>
      <c r="F360" s="76" t="str">
        <v>Management--Livestock Management--Feed Characteristic--Feed Composition--Feed Ingredient--Forage Plants--Cereal and Grass Forages--Festuca ovina----</v>
      </c>
      <c r="G360" s="74" t="str" cm="1">
        <f t="array" ref="G360">IFERROR(SUBSTITUTE(_xlfn.CHOOSECOLS(_xlfn.TEXTSPLIT(_xlfn.TEXTJOIN("|",,F360),"Feed Ingredient--","|",TRUE),2),"----",""),"")</f>
        <v>Forage Plants--Cereal and Grass Forages--Festuca ovina</v>
      </c>
      <c r="H360" s="74" t="str">
        <f t="shared" si="29"/>
        <v>Forage Plants--Cereal and Grass Forages--Festuca ovina</v>
      </c>
      <c r="I360" s="74">
        <f t="shared" si="30"/>
        <v>2</v>
      </c>
      <c r="J360" s="74" t="str">
        <f t="shared" si="31"/>
        <v>Forage Plants--Cereal and Grass Forages</v>
      </c>
      <c r="K360" s="74" t="str" cm="1">
        <f t="array" ref="K360">IF(G360&lt;&gt;"",_xlfn.TEXTJOIN(";",TRUE,
CONCATENATE(A360,"$",H360),
IF(E360="","",IF(I360&lt;&gt;0,CONCATENATE(A360,"$",J360,"--",_xlfn.TEXTSPLIT(E360,";",TRUE,FALSE)),CONCATENATE(A360,"$",_xlfn.TEXTSPLIT(E360,";",TRUE,FALSE))))),"")</f>
        <v>AOM_006097$Forage Plants--Cereal and Grass Forages--Festuca ovina;AOM_006097$Forage Plants--Cereal and Grass Forages--Festuca ovina</v>
      </c>
      <c r="L360" s="76"/>
      <c r="M360" s="76" t="str" cm="1">
        <f t="array" ref="M360">IF(L360&lt;&gt;"",_xlfn.TEXTSPLIT(L360, "$"),"")</f>
        <v/>
      </c>
      <c r="N360" s="76"/>
      <c r="O360" s="76" t="str" cm="1">
        <f t="array" ref="O360">IF(L360&lt;&gt;"",_xlfn.CHOOSECOLS(_xlfn.TEXTSPLIT(N360,"--"),1),"")</f>
        <v/>
      </c>
      <c r="P360" s="76" t="str" cm="1">
        <f t="array" ref="P360">IF(L360&lt;&gt;"",IFERROR(_xlfn.CHOOSECOLS(_xlfn.TEXTSPLIT(N360,"--"),2),""),"")</f>
        <v/>
      </c>
      <c r="Q360" s="76" t="str">
        <f t="shared" si="32"/>
        <v/>
      </c>
    </row>
    <row r="361" spans="1:17" ht="15.95" thickBot="1">
      <c r="A361" s="75" t="str">
        <v>AOM_003907</v>
      </c>
      <c r="B361" s="75" t="str">
        <v>Forest Pasture</v>
      </c>
      <c r="C361" s="75" t="str">
        <v/>
      </c>
      <c r="D361" s="75" t="str">
        <v/>
      </c>
      <c r="E361" s="75" t="str">
        <f t="shared" si="28"/>
        <v/>
      </c>
      <c r="F361" s="75" t="str">
        <v>Management--Livestock Management--Feed Characteristic--Feed Composition--Feed Ingredient--Forage Plants--Cereal and Grass Forages--Forest Pasture----</v>
      </c>
      <c r="G361" s="74" t="str" cm="1">
        <f t="array" ref="G361">IFERROR(SUBSTITUTE(_xlfn.CHOOSECOLS(_xlfn.TEXTSPLIT(_xlfn.TEXTJOIN("|",,F361),"Feed Ingredient--","|",TRUE),2),"----",""),"")</f>
        <v>Forage Plants--Cereal and Grass Forages--Forest Pasture</v>
      </c>
      <c r="H361" s="74" t="str">
        <f t="shared" si="29"/>
        <v>Forage Plants--Cereal and Grass Forages--Forest Pasture</v>
      </c>
      <c r="I361" s="74">
        <f t="shared" si="30"/>
        <v>2</v>
      </c>
      <c r="J361" s="74" t="str">
        <f t="shared" si="31"/>
        <v>Forage Plants--Cereal and Grass Forages</v>
      </c>
      <c r="K361" s="74" t="str" cm="1">
        <f t="array" ref="K361">IF(G361&lt;&gt;"",_xlfn.TEXTJOIN(";",TRUE,
CONCATENATE(A361,"$",H361),
IF(E361="","",IF(I361&lt;&gt;0,CONCATENATE(A361,"$",J361,"--",_xlfn.TEXTSPLIT(E361,";",TRUE,FALSE)),CONCATENATE(A361,"$",_xlfn.TEXTSPLIT(E361,";",TRUE,FALSE))))),"")</f>
        <v>AOM_003907$Forage Plants--Cereal and Grass Forages--Forest Pasture</v>
      </c>
      <c r="L361" s="75"/>
      <c r="M361" s="75" t="str" cm="1">
        <f t="array" ref="M361">IF(L361&lt;&gt;"",_xlfn.TEXTSPLIT(L361, "$"),"")</f>
        <v/>
      </c>
      <c r="N361" s="75"/>
      <c r="O361" s="75" t="str" cm="1">
        <f t="array" ref="O361">IF(L361&lt;&gt;"",_xlfn.CHOOSECOLS(_xlfn.TEXTSPLIT(N361,"--"),1),"")</f>
        <v/>
      </c>
      <c r="P361" s="75" t="str" cm="1">
        <f t="array" ref="P361">IF(L361&lt;&gt;"",IFERROR(_xlfn.CHOOSECOLS(_xlfn.TEXTSPLIT(N361,"--"),2),""),"")</f>
        <v/>
      </c>
      <c r="Q361" s="75" t="str">
        <f t="shared" si="32"/>
        <v/>
      </c>
    </row>
    <row r="362" spans="1:17" ht="15.95" thickBot="1">
      <c r="A362" s="76" t="str">
        <v>AOM_001471</v>
      </c>
      <c r="B362" s="76" t="str">
        <v>Harpachne schimperi</v>
      </c>
      <c r="C362" s="76" t="str">
        <v/>
      </c>
      <c r="D362" s="76" t="str">
        <v>Harpachne schimperi</v>
      </c>
      <c r="E362" s="76" t="str">
        <f t="shared" si="28"/>
        <v>Harpachne schimperi</v>
      </c>
      <c r="F362" s="76" t="str">
        <v>Management--Livestock Management--Feed Characteristic--Feed Composition--Feed Ingredient--Forage Plants--Cereal and Grass Forages--Harpachne schimperi----</v>
      </c>
      <c r="G362" s="74" t="str" cm="1">
        <f t="array" ref="G362">IFERROR(SUBSTITUTE(_xlfn.CHOOSECOLS(_xlfn.TEXTSPLIT(_xlfn.TEXTJOIN("|",,F362),"Feed Ingredient--","|",TRUE),2),"----",""),"")</f>
        <v>Forage Plants--Cereal and Grass Forages--Harpachne schimperi</v>
      </c>
      <c r="H362" s="74" t="str">
        <f t="shared" si="29"/>
        <v>Forage Plants--Cereal and Grass Forages--Harpachne schimperi</v>
      </c>
      <c r="I362" s="74">
        <f t="shared" si="30"/>
        <v>2</v>
      </c>
      <c r="J362" s="74" t="str">
        <f t="shared" si="31"/>
        <v>Forage Plants--Cereal and Grass Forages</v>
      </c>
      <c r="K362" s="74" t="str" cm="1">
        <f t="array" ref="K362">IF(G362&lt;&gt;"",_xlfn.TEXTJOIN(";",TRUE,
CONCATENATE(A362,"$",H362),
IF(E362="","",IF(I362&lt;&gt;0,CONCATENATE(A362,"$",J362,"--",_xlfn.TEXTSPLIT(E362,";",TRUE,FALSE)),CONCATENATE(A362,"$",_xlfn.TEXTSPLIT(E362,";",TRUE,FALSE))))),"")</f>
        <v>AOM_001471$Forage Plants--Cereal and Grass Forages--Harpachne schimperi;AOM_001471$Forage Plants--Cereal and Grass Forages--Harpachne schimperi</v>
      </c>
      <c r="L362" s="76"/>
      <c r="M362" s="76" t="str" cm="1">
        <f t="array" ref="M362">IF(L362&lt;&gt;"",_xlfn.TEXTSPLIT(L362, "$"),"")</f>
        <v/>
      </c>
      <c r="N362" s="76"/>
      <c r="O362" s="76" t="str" cm="1">
        <f t="array" ref="O362">IF(L362&lt;&gt;"",_xlfn.CHOOSECOLS(_xlfn.TEXTSPLIT(N362,"--"),1),"")</f>
        <v/>
      </c>
      <c r="P362" s="76" t="str" cm="1">
        <f t="array" ref="P362">IF(L362&lt;&gt;"",IFERROR(_xlfn.CHOOSECOLS(_xlfn.TEXTSPLIT(N362,"--"),2),""),"")</f>
        <v/>
      </c>
      <c r="Q362" s="76" t="str">
        <f t="shared" si="32"/>
        <v/>
      </c>
    </row>
    <row r="363" spans="1:17" ht="15.95" thickBot="1">
      <c r="A363" s="75" t="str">
        <v>AOM_001472</v>
      </c>
      <c r="B363" s="75" t="str">
        <v>Heteropogon contortus</v>
      </c>
      <c r="C363" s="75" t="str">
        <v>Spear grass</v>
      </c>
      <c r="D363" s="75" t="str">
        <v>Heteropogon contortus</v>
      </c>
      <c r="E363" s="75" t="str">
        <f t="shared" si="28"/>
        <v>Spear grass;Heteropogon contortus</v>
      </c>
      <c r="F363" s="75" t="str">
        <v>Management--Livestock Management--Feed Characteristic--Feed Composition--Feed Ingredient--Forage Plants--Cereal and Grass Forages--Heteropogon contortus----</v>
      </c>
      <c r="G363" s="74" t="str" cm="1">
        <f t="array" ref="G363">IFERROR(SUBSTITUTE(_xlfn.CHOOSECOLS(_xlfn.TEXTSPLIT(_xlfn.TEXTJOIN("|",,F363),"Feed Ingredient--","|",TRUE),2),"----",""),"")</f>
        <v>Forage Plants--Cereal and Grass Forages--Heteropogon contortus</v>
      </c>
      <c r="H363" s="74" t="str">
        <f t="shared" si="29"/>
        <v>Forage Plants--Cereal and Grass Forages--Heteropogon contortus</v>
      </c>
      <c r="I363" s="74">
        <f t="shared" si="30"/>
        <v>2</v>
      </c>
      <c r="J363" s="74" t="str">
        <f t="shared" si="31"/>
        <v>Forage Plants--Cereal and Grass Forages</v>
      </c>
      <c r="K363" s="74" t="str" cm="1">
        <f t="array" ref="K363">IF(G363&lt;&gt;"",_xlfn.TEXTJOIN(";",TRUE,
CONCATENATE(A363,"$",H363),
IF(E363="","",IF(I363&lt;&gt;0,CONCATENATE(A363,"$",J363,"--",_xlfn.TEXTSPLIT(E363,";",TRUE,FALSE)),CONCATENATE(A363,"$",_xlfn.TEXTSPLIT(E363,";",TRUE,FALSE))))),"")</f>
        <v>AOM_001472$Forage Plants--Cereal and Grass Forages--Heteropogon contortus;AOM_001472$Forage Plants--Cereal and Grass Forages--Spear grass;AOM_001472$Forage Plants--Cereal and Grass Forages--Heteropogon contortus</v>
      </c>
      <c r="L363" s="75"/>
      <c r="M363" s="75" t="str" cm="1">
        <f t="array" ref="M363">IF(L363&lt;&gt;"",_xlfn.TEXTSPLIT(L363, "$"),"")</f>
        <v/>
      </c>
      <c r="N363" s="75"/>
      <c r="O363" s="75" t="str" cm="1">
        <f t="array" ref="O363">IF(L363&lt;&gt;"",_xlfn.CHOOSECOLS(_xlfn.TEXTSPLIT(N363,"--"),1),"")</f>
        <v/>
      </c>
      <c r="P363" s="75" t="str" cm="1">
        <f t="array" ref="P363">IF(L363&lt;&gt;"",IFERROR(_xlfn.CHOOSECOLS(_xlfn.TEXTSPLIT(N363,"--"),2),""),"")</f>
        <v/>
      </c>
      <c r="Q363" s="75" t="str">
        <f t="shared" si="32"/>
        <v/>
      </c>
    </row>
    <row r="364" spans="1:17" ht="15.95" thickBot="1">
      <c r="A364" s="76" t="str">
        <v>AOM_006369</v>
      </c>
      <c r="B364" s="76" t="str">
        <v>Hyparrhenia</v>
      </c>
      <c r="C364" s="76" t="str">
        <v/>
      </c>
      <c r="D364" s="76" t="str">
        <v xml:space="preserve">Hyparrhenia </v>
      </c>
      <c r="E364" s="76" t="str">
        <f t="shared" si="28"/>
        <v xml:space="preserve">Hyparrhenia </v>
      </c>
      <c r="F364" s="76" t="str">
        <v>Management--Livestock Management--Feed Characteristic--Feed Composition--Feed Ingredient--Forage Plants--Cereal and Grass Forages--Hyparrhenia----</v>
      </c>
      <c r="G364" s="74" t="str" cm="1">
        <f t="array" ref="G364">IFERROR(SUBSTITUTE(_xlfn.CHOOSECOLS(_xlfn.TEXTSPLIT(_xlfn.TEXTJOIN("|",,F364),"Feed Ingredient--","|",TRUE),2),"----",""),"")</f>
        <v>Forage Plants--Cereal and Grass Forages--Hyparrhenia</v>
      </c>
      <c r="H364" s="74" t="str">
        <f t="shared" si="29"/>
        <v>Forage Plants--Cereal and Grass Forages--Hyparrhenia</v>
      </c>
      <c r="I364" s="74">
        <f t="shared" si="30"/>
        <v>2</v>
      </c>
      <c r="J364" s="74" t="str">
        <f t="shared" si="31"/>
        <v>Forage Plants--Cereal and Grass Forages</v>
      </c>
      <c r="K364" s="74" t="str" cm="1">
        <f t="array" ref="K364">IF(G364&lt;&gt;"",_xlfn.TEXTJOIN(";",TRUE,
CONCATENATE(A364,"$",H364),
IF(E364="","",IF(I364&lt;&gt;0,CONCATENATE(A364,"$",J364,"--",_xlfn.TEXTSPLIT(E364,";",TRUE,FALSE)),CONCATENATE(A364,"$",_xlfn.TEXTSPLIT(E364,";",TRUE,FALSE))))),"")</f>
        <v xml:space="preserve">AOM_006369$Forage Plants--Cereal and Grass Forages--Hyparrhenia;AOM_006369$Forage Plants--Cereal and Grass Forages--Hyparrhenia </v>
      </c>
      <c r="L364" s="76"/>
      <c r="M364" s="76" t="str" cm="1">
        <f t="array" ref="M364">IF(L364&lt;&gt;"",_xlfn.TEXTSPLIT(L364, "$"),"")</f>
        <v/>
      </c>
      <c r="N364" s="76"/>
      <c r="O364" s="76" t="str" cm="1">
        <f t="array" ref="O364">IF(L364&lt;&gt;"",_xlfn.CHOOSECOLS(_xlfn.TEXTSPLIT(N364,"--"),1),"")</f>
        <v/>
      </c>
      <c r="P364" s="76" t="str" cm="1">
        <f t="array" ref="P364">IF(L364&lt;&gt;"",IFERROR(_xlfn.CHOOSECOLS(_xlfn.TEXTSPLIT(N364,"--"),2),""),"")</f>
        <v/>
      </c>
      <c r="Q364" s="76" t="str">
        <f t="shared" si="32"/>
        <v/>
      </c>
    </row>
    <row r="365" spans="1:17" ht="15.95" thickBot="1">
      <c r="A365" s="75" t="str">
        <v>AOM_001473</v>
      </c>
      <c r="B365" s="75" t="str">
        <v>Hyparrhenia filipendula</v>
      </c>
      <c r="C365" s="75" t="str">
        <v>Fine thatching grass</v>
      </c>
      <c r="D365" s="75" t="str">
        <v>Hyparrhenia filipendula</v>
      </c>
      <c r="E365" s="75" t="str">
        <f t="shared" si="28"/>
        <v>Fine thatching grass;Hyparrhenia filipendula</v>
      </c>
      <c r="F365" s="75" t="str">
        <v>Management--Livestock Management--Feed Characteristic--Feed Composition--Feed Ingredient--Forage Plants--Cereal and Grass Forages--Hyparrhenia filipendula----</v>
      </c>
      <c r="G365" s="74" t="str" cm="1">
        <f t="array" ref="G365">IFERROR(SUBSTITUTE(_xlfn.CHOOSECOLS(_xlfn.TEXTSPLIT(_xlfn.TEXTJOIN("|",,F365),"Feed Ingredient--","|",TRUE),2),"----",""),"")</f>
        <v>Forage Plants--Cereal and Grass Forages--Hyparrhenia filipendula</v>
      </c>
      <c r="H365" s="74" t="str">
        <f t="shared" si="29"/>
        <v>Forage Plants--Cereal and Grass Forages--Hyparrhenia filipendula</v>
      </c>
      <c r="I365" s="74">
        <f t="shared" si="30"/>
        <v>2</v>
      </c>
      <c r="J365" s="74" t="str">
        <f t="shared" si="31"/>
        <v>Forage Plants--Cereal and Grass Forages</v>
      </c>
      <c r="K365" s="74" t="str" cm="1">
        <f t="array" ref="K365">IF(G365&lt;&gt;"",_xlfn.TEXTJOIN(";",TRUE,
CONCATENATE(A365,"$",H365),
IF(E365="","",IF(I365&lt;&gt;0,CONCATENATE(A365,"$",J365,"--",_xlfn.TEXTSPLIT(E365,";",TRUE,FALSE)),CONCATENATE(A365,"$",_xlfn.TEXTSPLIT(E365,";",TRUE,FALSE))))),"")</f>
        <v>AOM_001473$Forage Plants--Cereal and Grass Forages--Hyparrhenia filipendula;AOM_001473$Forage Plants--Cereal and Grass Forages--Fine thatching grass;AOM_001473$Forage Plants--Cereal and Grass Forages--Hyparrhenia filipendula</v>
      </c>
      <c r="L365" s="75"/>
      <c r="M365" s="75" t="str" cm="1">
        <f t="array" ref="M365">IF(L365&lt;&gt;"",_xlfn.TEXTSPLIT(L365, "$"),"")</f>
        <v/>
      </c>
      <c r="N365" s="75"/>
      <c r="O365" s="75" t="str" cm="1">
        <f t="array" ref="O365">IF(L365&lt;&gt;"",_xlfn.CHOOSECOLS(_xlfn.TEXTSPLIT(N365,"--"),1),"")</f>
        <v/>
      </c>
      <c r="P365" s="75" t="str" cm="1">
        <f t="array" ref="P365">IF(L365&lt;&gt;"",IFERROR(_xlfn.CHOOSECOLS(_xlfn.TEXTSPLIT(N365,"--"),2),""),"")</f>
        <v/>
      </c>
      <c r="Q365" s="75" t="str">
        <f t="shared" si="32"/>
        <v/>
      </c>
    </row>
    <row r="366" spans="1:17" ht="15.95" thickBot="1">
      <c r="A366" s="76" t="str">
        <v>AOM_006119</v>
      </c>
      <c r="B366" s="76" t="str">
        <v>Hyparrhenia hirta</v>
      </c>
      <c r="C366" s="76" t="str">
        <v/>
      </c>
      <c r="D366" s="76" t="str">
        <v>Hyparrhenia hirta</v>
      </c>
      <c r="E366" s="76" t="str">
        <f t="shared" si="28"/>
        <v>Hyparrhenia hirta</v>
      </c>
      <c r="F366" s="76" t="str">
        <v>Management--Livestock Management--Feed Characteristic--Feed Composition--Feed Ingredient--Forage Plants--Cereal and Grass Forages--Hyparrhenia hirta----</v>
      </c>
      <c r="G366" s="74" t="str" cm="1">
        <f t="array" ref="G366">IFERROR(SUBSTITUTE(_xlfn.CHOOSECOLS(_xlfn.TEXTSPLIT(_xlfn.TEXTJOIN("|",,F366),"Feed Ingredient--","|",TRUE),2),"----",""),"")</f>
        <v>Forage Plants--Cereal and Grass Forages--Hyparrhenia hirta</v>
      </c>
      <c r="H366" s="74" t="str">
        <f t="shared" si="29"/>
        <v>Forage Plants--Cereal and Grass Forages--Hyparrhenia hirta</v>
      </c>
      <c r="I366" s="74">
        <f t="shared" si="30"/>
        <v>2</v>
      </c>
      <c r="J366" s="74" t="str">
        <f t="shared" si="31"/>
        <v>Forage Plants--Cereal and Grass Forages</v>
      </c>
      <c r="K366" s="74" t="str" cm="1">
        <f t="array" ref="K366">IF(G366&lt;&gt;"",_xlfn.TEXTJOIN(";",TRUE,
CONCATENATE(A366,"$",H366),
IF(E366="","",IF(I366&lt;&gt;0,CONCATENATE(A366,"$",J366,"--",_xlfn.TEXTSPLIT(E366,";",TRUE,FALSE)),CONCATENATE(A366,"$",_xlfn.TEXTSPLIT(E366,";",TRUE,FALSE))))),"")</f>
        <v>AOM_006119$Forage Plants--Cereal and Grass Forages--Hyparrhenia hirta;AOM_006119$Forage Plants--Cereal and Grass Forages--Hyparrhenia hirta</v>
      </c>
      <c r="L366" s="76"/>
      <c r="M366" s="76" t="str" cm="1">
        <f t="array" ref="M366">IF(L366&lt;&gt;"",_xlfn.TEXTSPLIT(L366, "$"),"")</f>
        <v/>
      </c>
      <c r="N366" s="76"/>
      <c r="O366" s="76" t="str" cm="1">
        <f t="array" ref="O366">IF(L366&lt;&gt;"",_xlfn.CHOOSECOLS(_xlfn.TEXTSPLIT(N366,"--"),1),"")</f>
        <v/>
      </c>
      <c r="P366" s="76" t="str" cm="1">
        <f t="array" ref="P366">IF(L366&lt;&gt;"",IFERROR(_xlfn.CHOOSECOLS(_xlfn.TEXTSPLIT(N366,"--"),2),""),"")</f>
        <v/>
      </c>
      <c r="Q366" s="76" t="str">
        <f t="shared" si="32"/>
        <v/>
      </c>
    </row>
    <row r="367" spans="1:17" ht="15.95" thickBot="1">
      <c r="A367" s="75" t="str">
        <v>AOM_001405</v>
      </c>
      <c r="B367" s="75" t="str">
        <v>Hyparrhenia rufa</v>
      </c>
      <c r="C367" s="75" t="str">
        <v>Jaragua</v>
      </c>
      <c r="D367" s="75" t="str">
        <v>Hyparrhenia rufa</v>
      </c>
      <c r="E367" s="75" t="str">
        <f t="shared" si="28"/>
        <v>Jaragua;Hyparrhenia rufa</v>
      </c>
      <c r="F367" s="75" t="str">
        <v>Management--Livestock Management--Feed Characteristic--Feed Composition--Feed Ingredient--Forage Plants--Cereal and Grass Forages--Hyparrhenia rufa----</v>
      </c>
      <c r="G367" s="74" t="str" cm="1">
        <f t="array" ref="G367">IFERROR(SUBSTITUTE(_xlfn.CHOOSECOLS(_xlfn.TEXTSPLIT(_xlfn.TEXTJOIN("|",,F367),"Feed Ingredient--","|",TRUE),2),"----",""),"")</f>
        <v>Forage Plants--Cereal and Grass Forages--Hyparrhenia rufa</v>
      </c>
      <c r="H367" s="74" t="str">
        <f t="shared" si="29"/>
        <v>Forage Plants--Cereal and Grass Forages--Hyparrhenia rufa</v>
      </c>
      <c r="I367" s="74">
        <f t="shared" si="30"/>
        <v>2</v>
      </c>
      <c r="J367" s="74" t="str">
        <f t="shared" si="31"/>
        <v>Forage Plants--Cereal and Grass Forages</v>
      </c>
      <c r="K367" s="74" t="str" cm="1">
        <f t="array" ref="K367">IF(G367&lt;&gt;"",_xlfn.TEXTJOIN(";",TRUE,
CONCATENATE(A367,"$",H367),
IF(E367="","",IF(I367&lt;&gt;0,CONCATENATE(A367,"$",J367,"--",_xlfn.TEXTSPLIT(E367,";",TRUE,FALSE)),CONCATENATE(A367,"$",_xlfn.TEXTSPLIT(E367,";",TRUE,FALSE))))),"")</f>
        <v>AOM_001405$Forage Plants--Cereal and Grass Forages--Hyparrhenia rufa;AOM_001405$Forage Plants--Cereal and Grass Forages--Jaragua;AOM_001405$Forage Plants--Cereal and Grass Forages--Hyparrhenia rufa</v>
      </c>
      <c r="L367" s="75"/>
      <c r="M367" s="75" t="str" cm="1">
        <f t="array" ref="M367">IF(L367&lt;&gt;"",_xlfn.TEXTSPLIT(L367, "$"),"")</f>
        <v/>
      </c>
      <c r="N367" s="75"/>
      <c r="O367" s="75" t="str" cm="1">
        <f t="array" ref="O367">IF(L367&lt;&gt;"",_xlfn.CHOOSECOLS(_xlfn.TEXTSPLIT(N367,"--"),1),"")</f>
        <v/>
      </c>
      <c r="P367" s="75" t="str" cm="1">
        <f t="array" ref="P367">IF(L367&lt;&gt;"",IFERROR(_xlfn.CHOOSECOLS(_xlfn.TEXTSPLIT(N367,"--"),2),""),"")</f>
        <v/>
      </c>
      <c r="Q367" s="75" t="str">
        <f t="shared" si="32"/>
        <v/>
      </c>
    </row>
    <row r="368" spans="1:17" ht="15.95" thickBot="1">
      <c r="A368" s="76" t="str">
        <v>AOM_001474</v>
      </c>
      <c r="B368" s="76" t="str">
        <v>Hyperthelia dissoluta</v>
      </c>
      <c r="C368" s="76" t="str">
        <v>Yellow Thatching grass</v>
      </c>
      <c r="D368" s="76" t="str">
        <v>Hyperthelia dissoluta</v>
      </c>
      <c r="E368" s="76" t="str">
        <f t="shared" si="28"/>
        <v>Yellow Thatching grass;Hyperthelia dissoluta</v>
      </c>
      <c r="F368" s="76" t="str">
        <v>Management--Livestock Management--Feed Characteristic--Feed Composition--Feed Ingredient--Forage Plants--Cereal and Grass Forages--Hyperthelia dissoluta----</v>
      </c>
      <c r="G368" s="74" t="str" cm="1">
        <f t="array" ref="G368">IFERROR(SUBSTITUTE(_xlfn.CHOOSECOLS(_xlfn.TEXTSPLIT(_xlfn.TEXTJOIN("|",,F368),"Feed Ingredient--","|",TRUE),2),"----",""),"")</f>
        <v>Forage Plants--Cereal and Grass Forages--Hyperthelia dissoluta</v>
      </c>
      <c r="H368" s="74" t="str">
        <f t="shared" si="29"/>
        <v>Forage Plants--Cereal and Grass Forages--Hyperthelia dissoluta</v>
      </c>
      <c r="I368" s="74">
        <f t="shared" si="30"/>
        <v>2</v>
      </c>
      <c r="J368" s="74" t="str">
        <f t="shared" si="31"/>
        <v>Forage Plants--Cereal and Grass Forages</v>
      </c>
      <c r="K368" s="74" t="str" cm="1">
        <f t="array" ref="K368">IF(G368&lt;&gt;"",_xlfn.TEXTJOIN(";",TRUE,
CONCATENATE(A368,"$",H368),
IF(E368="","",IF(I368&lt;&gt;0,CONCATENATE(A368,"$",J368,"--",_xlfn.TEXTSPLIT(E368,";",TRUE,FALSE)),CONCATENATE(A368,"$",_xlfn.TEXTSPLIT(E368,";",TRUE,FALSE))))),"")</f>
        <v>AOM_001474$Forage Plants--Cereal and Grass Forages--Hyperthelia dissoluta;AOM_001474$Forage Plants--Cereal and Grass Forages--Yellow Thatching grass;AOM_001474$Forage Plants--Cereal and Grass Forages--Hyperthelia dissoluta</v>
      </c>
      <c r="L368" s="76"/>
      <c r="M368" s="76" t="str" cm="1">
        <f t="array" ref="M368">IF(L368&lt;&gt;"",_xlfn.TEXTSPLIT(L368, "$"),"")</f>
        <v/>
      </c>
      <c r="N368" s="76"/>
      <c r="O368" s="76" t="str" cm="1">
        <f t="array" ref="O368">IF(L368&lt;&gt;"",_xlfn.CHOOSECOLS(_xlfn.TEXTSPLIT(N368,"--"),1),"")</f>
        <v/>
      </c>
      <c r="P368" s="76" t="str" cm="1">
        <f t="array" ref="P368">IF(L368&lt;&gt;"",IFERROR(_xlfn.CHOOSECOLS(_xlfn.TEXTSPLIT(N368,"--"),2),""),"")</f>
        <v/>
      </c>
      <c r="Q368" s="76" t="str">
        <f t="shared" si="32"/>
        <v/>
      </c>
    </row>
    <row r="369" spans="1:17" ht="15.95" thickBot="1">
      <c r="A369" s="75" t="str">
        <v>AOM_001788</v>
      </c>
      <c r="B369" s="75" t="str">
        <v>Jardinea congoensis</v>
      </c>
      <c r="C369" s="75" t="str">
        <v/>
      </c>
      <c r="D369" s="75" t="str">
        <v>Jardinea congoensis</v>
      </c>
      <c r="E369" s="75" t="str">
        <f t="shared" si="28"/>
        <v>Jardinea congoensis</v>
      </c>
      <c r="F369" s="75" t="str">
        <v>Management--Livestock Management--Feed Characteristic--Feed Composition--Feed Ingredient--Forage Plants--Cereal and Grass Forages--Jardinea congoensis----</v>
      </c>
      <c r="G369" s="74" t="str" cm="1">
        <f t="array" ref="G369">IFERROR(SUBSTITUTE(_xlfn.CHOOSECOLS(_xlfn.TEXTSPLIT(_xlfn.TEXTJOIN("|",,F369),"Feed Ingredient--","|",TRUE),2),"----",""),"")</f>
        <v>Forage Plants--Cereal and Grass Forages--Jardinea congoensis</v>
      </c>
      <c r="H369" s="74" t="str">
        <f t="shared" si="29"/>
        <v>Forage Plants--Cereal and Grass Forages--Jardinea congoensis</v>
      </c>
      <c r="I369" s="74">
        <f t="shared" si="30"/>
        <v>2</v>
      </c>
      <c r="J369" s="74" t="str">
        <f t="shared" si="31"/>
        <v>Forage Plants--Cereal and Grass Forages</v>
      </c>
      <c r="K369" s="74" t="str" cm="1">
        <f t="array" ref="K369">IF(G369&lt;&gt;"",_xlfn.TEXTJOIN(";",TRUE,
CONCATENATE(A369,"$",H369),
IF(E369="","",IF(I369&lt;&gt;0,CONCATENATE(A369,"$",J369,"--",_xlfn.TEXTSPLIT(E369,";",TRUE,FALSE)),CONCATENATE(A369,"$",_xlfn.TEXTSPLIT(E369,";",TRUE,FALSE))))),"")</f>
        <v>AOM_001788$Forage Plants--Cereal and Grass Forages--Jardinea congoensis;AOM_001788$Forage Plants--Cereal and Grass Forages--Jardinea congoensis</v>
      </c>
      <c r="L369" s="75"/>
      <c r="M369" s="75" t="str" cm="1">
        <f t="array" ref="M369">IF(L369&lt;&gt;"",_xlfn.TEXTSPLIT(L369, "$"),"")</f>
        <v/>
      </c>
      <c r="N369" s="75"/>
      <c r="O369" s="75" t="str" cm="1">
        <f t="array" ref="O369">IF(L369&lt;&gt;"",_xlfn.CHOOSECOLS(_xlfn.TEXTSPLIT(N369,"--"),1),"")</f>
        <v/>
      </c>
      <c r="P369" s="75" t="str" cm="1">
        <f t="array" ref="P369">IF(L369&lt;&gt;"",IFERROR(_xlfn.CHOOSECOLS(_xlfn.TEXTSPLIT(N369,"--"),2),""),"")</f>
        <v/>
      </c>
      <c r="Q369" s="75" t="str">
        <f t="shared" si="32"/>
        <v/>
      </c>
    </row>
    <row r="370" spans="1:17" ht="15.95" thickBot="1">
      <c r="A370" s="76" t="str">
        <v>AOM_001853</v>
      </c>
      <c r="B370" s="76" t="str">
        <v>Juncaceae</v>
      </c>
      <c r="C370" s="76" t="str">
        <v/>
      </c>
      <c r="D370" s="76" t="str">
        <v>Juncaceae</v>
      </c>
      <c r="E370" s="76" t="str">
        <f t="shared" si="28"/>
        <v>Juncaceae</v>
      </c>
      <c r="F370" s="76" t="str">
        <v>Management--Livestock Management--Feed Characteristic--Feed Composition--Feed Ingredient--Forage Plants--Cereal and Grass Forages--Juncaceae----</v>
      </c>
      <c r="G370" s="74" t="str" cm="1">
        <f t="array" ref="G370">IFERROR(SUBSTITUTE(_xlfn.CHOOSECOLS(_xlfn.TEXTSPLIT(_xlfn.TEXTJOIN("|",,F370),"Feed Ingredient--","|",TRUE),2),"----",""),"")</f>
        <v>Forage Plants--Cereal and Grass Forages--Juncaceae</v>
      </c>
      <c r="H370" s="74" t="str">
        <f t="shared" si="29"/>
        <v>Forage Plants--Cereal and Grass Forages--Juncaceae</v>
      </c>
      <c r="I370" s="74">
        <f t="shared" si="30"/>
        <v>2</v>
      </c>
      <c r="J370" s="74" t="str">
        <f t="shared" si="31"/>
        <v>Forage Plants--Cereal and Grass Forages</v>
      </c>
      <c r="K370" s="74" t="str" cm="1">
        <f t="array" ref="K370">IF(G370&lt;&gt;"",_xlfn.TEXTJOIN(";",TRUE,
CONCATENATE(A370,"$",H370),
IF(E370="","",IF(I370&lt;&gt;0,CONCATENATE(A370,"$",J370,"--",_xlfn.TEXTSPLIT(E370,";",TRUE,FALSE)),CONCATENATE(A370,"$",_xlfn.TEXTSPLIT(E370,";",TRUE,FALSE))))),"")</f>
        <v>AOM_001853$Forage Plants--Cereal and Grass Forages--Juncaceae;AOM_001853$Forage Plants--Cereal and Grass Forages--Juncaceae</v>
      </c>
      <c r="L370" s="76"/>
      <c r="M370" s="76" t="str" cm="1">
        <f t="array" ref="M370">IF(L370&lt;&gt;"",_xlfn.TEXTSPLIT(L370, "$"),"")</f>
        <v/>
      </c>
      <c r="N370" s="76"/>
      <c r="O370" s="76" t="str" cm="1">
        <f t="array" ref="O370">IF(L370&lt;&gt;"",_xlfn.CHOOSECOLS(_xlfn.TEXTSPLIT(N370,"--"),1),"")</f>
        <v/>
      </c>
      <c r="P370" s="76" t="str" cm="1">
        <f t="array" ref="P370">IF(L370&lt;&gt;"",IFERROR(_xlfn.CHOOSECOLS(_xlfn.TEXTSPLIT(N370,"--"),2),""),"")</f>
        <v/>
      </c>
      <c r="Q370" s="76" t="str">
        <f t="shared" si="32"/>
        <v/>
      </c>
    </row>
    <row r="371" spans="1:17" ht="15.95" thickBot="1">
      <c r="A371" s="75" t="str">
        <v>AOM_002234</v>
      </c>
      <c r="B371" s="75" t="str">
        <v>Kochia scoparia</v>
      </c>
      <c r="C371" s="75" t="str">
        <v/>
      </c>
      <c r="D371" s="75" t="str">
        <v>Kochia scoparia</v>
      </c>
      <c r="E371" s="75" t="str">
        <f t="shared" si="28"/>
        <v>Kochia scoparia</v>
      </c>
      <c r="F371" s="75" t="str">
        <v>Management--Livestock Management--Feed Characteristic--Feed Composition--Feed Ingredient--Forage Plants--Cereal and Grass Forages--Kochia scoparia----</v>
      </c>
      <c r="G371" s="74" t="str" cm="1">
        <f t="array" ref="G371">IFERROR(SUBSTITUTE(_xlfn.CHOOSECOLS(_xlfn.TEXTSPLIT(_xlfn.TEXTJOIN("|",,F371),"Feed Ingredient--","|",TRUE),2),"----",""),"")</f>
        <v>Forage Plants--Cereal and Grass Forages--Kochia scoparia</v>
      </c>
      <c r="H371" s="74" t="str">
        <f t="shared" si="29"/>
        <v>Forage Plants--Cereal and Grass Forages--Kochia scoparia</v>
      </c>
      <c r="I371" s="74">
        <f t="shared" si="30"/>
        <v>2</v>
      </c>
      <c r="J371" s="74" t="str">
        <f t="shared" si="31"/>
        <v>Forage Plants--Cereal and Grass Forages</v>
      </c>
      <c r="K371" s="74" t="str" cm="1">
        <f t="array" ref="K371">IF(G371&lt;&gt;"",_xlfn.TEXTJOIN(";",TRUE,
CONCATENATE(A371,"$",H371),
IF(E371="","",IF(I371&lt;&gt;0,CONCATENATE(A371,"$",J371,"--",_xlfn.TEXTSPLIT(E371,";",TRUE,FALSE)),CONCATENATE(A371,"$",_xlfn.TEXTSPLIT(E371,";",TRUE,FALSE))))),"")</f>
        <v>AOM_002234$Forage Plants--Cereal and Grass Forages--Kochia scoparia;AOM_002234$Forage Plants--Cereal and Grass Forages--Kochia scoparia</v>
      </c>
      <c r="L371" s="75"/>
      <c r="M371" s="75" t="str" cm="1">
        <f t="array" ref="M371">IF(L371&lt;&gt;"",_xlfn.TEXTSPLIT(L371, "$"),"")</f>
        <v/>
      </c>
      <c r="N371" s="75"/>
      <c r="O371" s="75" t="str" cm="1">
        <f t="array" ref="O371">IF(L371&lt;&gt;"",_xlfn.CHOOSECOLS(_xlfn.TEXTSPLIT(N371,"--"),1),"")</f>
        <v/>
      </c>
      <c r="P371" s="75" t="str" cm="1">
        <f t="array" ref="P371">IF(L371&lt;&gt;"",IFERROR(_xlfn.CHOOSECOLS(_xlfn.TEXTSPLIT(N371,"--"),2),""),"")</f>
        <v/>
      </c>
      <c r="Q371" s="75" t="str">
        <f t="shared" si="32"/>
        <v/>
      </c>
    </row>
    <row r="372" spans="1:17" ht="15.95" thickBot="1">
      <c r="A372" s="76" t="str">
        <v>AOM_001475</v>
      </c>
      <c r="B372" s="76" t="str">
        <v>Lolium</v>
      </c>
      <c r="C372" s="76" t="str">
        <v>Ryegrass</v>
      </c>
      <c r="D372" s="76" t="str">
        <v>Ryegrass</v>
      </c>
      <c r="E372" s="76" t="str">
        <f t="shared" si="28"/>
        <v>Ryegrass;Ryegrass</v>
      </c>
      <c r="F372" s="76" t="str">
        <v>Management--Livestock Management--Feed Characteristic--Feed Composition--Feed Ingredient--Forage Plants--Cereal and Grass Forages--Lolium----</v>
      </c>
      <c r="G372" s="74" t="str" cm="1">
        <f t="array" ref="G372">IFERROR(SUBSTITUTE(_xlfn.CHOOSECOLS(_xlfn.TEXTSPLIT(_xlfn.TEXTJOIN("|",,F372),"Feed Ingredient--","|",TRUE),2),"----",""),"")</f>
        <v>Forage Plants--Cereal and Grass Forages--Lolium</v>
      </c>
      <c r="H372" s="74" t="str">
        <f t="shared" si="29"/>
        <v>Forage Plants--Cereal and Grass Forages--Lolium</v>
      </c>
      <c r="I372" s="74">
        <f t="shared" si="30"/>
        <v>2</v>
      </c>
      <c r="J372" s="74" t="str">
        <f t="shared" si="31"/>
        <v>Forage Plants--Cereal and Grass Forages</v>
      </c>
      <c r="K372" s="74" t="str" cm="1">
        <f t="array" ref="K372">IF(G372&lt;&gt;"",_xlfn.TEXTJOIN(";",TRUE,
CONCATENATE(A372,"$",H372),
IF(E372="","",IF(I372&lt;&gt;0,CONCATENATE(A372,"$",J372,"--",_xlfn.TEXTSPLIT(E372,";",TRUE,FALSE)),CONCATENATE(A372,"$",_xlfn.TEXTSPLIT(E372,";",TRUE,FALSE))))),"")</f>
        <v>AOM_001475$Forage Plants--Cereal and Grass Forages--Lolium;AOM_001475$Forage Plants--Cereal and Grass Forages--Ryegrass;AOM_001475$Forage Plants--Cereal and Grass Forages--Ryegrass</v>
      </c>
      <c r="L372" s="76"/>
      <c r="M372" s="76" t="str" cm="1">
        <f t="array" ref="M372">IF(L372&lt;&gt;"",_xlfn.TEXTSPLIT(L372, "$"),"")</f>
        <v/>
      </c>
      <c r="N372" s="76"/>
      <c r="O372" s="76" t="str" cm="1">
        <f t="array" ref="O372">IF(L372&lt;&gt;"",_xlfn.CHOOSECOLS(_xlfn.TEXTSPLIT(N372,"--"),1),"")</f>
        <v/>
      </c>
      <c r="P372" s="76" t="str" cm="1">
        <f t="array" ref="P372">IF(L372&lt;&gt;"",IFERROR(_xlfn.CHOOSECOLS(_xlfn.TEXTSPLIT(N372,"--"),2),""),"")</f>
        <v/>
      </c>
      <c r="Q372" s="76" t="str">
        <f t="shared" si="32"/>
        <v/>
      </c>
    </row>
    <row r="373" spans="1:17" ht="15.95" thickBot="1">
      <c r="A373" s="75" t="str">
        <v>AOM_001476</v>
      </c>
      <c r="B373" s="75" t="str">
        <v>Lolium multiflorum</v>
      </c>
      <c r="C373" s="75" t="str">
        <v/>
      </c>
      <c r="D373" s="75" t="str">
        <v>Lolium multiflorum</v>
      </c>
      <c r="E373" s="75" t="str">
        <f t="shared" si="28"/>
        <v>Lolium multiflorum</v>
      </c>
      <c r="F373" s="75" t="str">
        <v>Management--Livestock Management--Feed Characteristic--Feed Composition--Feed Ingredient--Forage Plants--Cereal and Grass Forages--Lolium multiflorum----</v>
      </c>
      <c r="G373" s="74" t="str" cm="1">
        <f t="array" ref="G373">IFERROR(SUBSTITUTE(_xlfn.CHOOSECOLS(_xlfn.TEXTSPLIT(_xlfn.TEXTJOIN("|",,F373),"Feed Ingredient--","|",TRUE),2),"----",""),"")</f>
        <v>Forage Plants--Cereal and Grass Forages--Lolium multiflorum</v>
      </c>
      <c r="H373" s="74" t="str">
        <f t="shared" si="29"/>
        <v>Forage Plants--Cereal and Grass Forages--Lolium multiflorum</v>
      </c>
      <c r="I373" s="74">
        <f t="shared" si="30"/>
        <v>2</v>
      </c>
      <c r="J373" s="74" t="str">
        <f t="shared" si="31"/>
        <v>Forage Plants--Cereal and Grass Forages</v>
      </c>
      <c r="K373" s="74" t="str" cm="1">
        <f t="array" ref="K373">IF(G373&lt;&gt;"",_xlfn.TEXTJOIN(";",TRUE,
CONCATENATE(A373,"$",H373),
IF(E373="","",IF(I373&lt;&gt;0,CONCATENATE(A373,"$",J373,"--",_xlfn.TEXTSPLIT(E373,";",TRUE,FALSE)),CONCATENATE(A373,"$",_xlfn.TEXTSPLIT(E373,";",TRUE,FALSE))))),"")</f>
        <v>AOM_001476$Forage Plants--Cereal and Grass Forages--Lolium multiflorum;AOM_001476$Forage Plants--Cereal and Grass Forages--Lolium multiflorum</v>
      </c>
      <c r="L373" s="75"/>
      <c r="M373" s="75" t="str" cm="1">
        <f t="array" ref="M373">IF(L373&lt;&gt;"",_xlfn.TEXTSPLIT(L373, "$"),"")</f>
        <v/>
      </c>
      <c r="N373" s="75"/>
      <c r="O373" s="75" t="str" cm="1">
        <f t="array" ref="O373">IF(L373&lt;&gt;"",_xlfn.CHOOSECOLS(_xlfn.TEXTSPLIT(N373,"--"),1),"")</f>
        <v/>
      </c>
      <c r="P373" s="75" t="str" cm="1">
        <f t="array" ref="P373">IF(L373&lt;&gt;"",IFERROR(_xlfn.CHOOSECOLS(_xlfn.TEXTSPLIT(N373,"--"),2),""),"")</f>
        <v/>
      </c>
      <c r="Q373" s="75" t="str">
        <f t="shared" si="32"/>
        <v/>
      </c>
    </row>
    <row r="374" spans="1:17" ht="15.95" thickBot="1">
      <c r="A374" s="76" t="str">
        <v>AOM_001477</v>
      </c>
      <c r="B374" s="76" t="str">
        <v>Loudetia simplex</v>
      </c>
      <c r="C374" s="76" t="str">
        <v/>
      </c>
      <c r="D374" s="76" t="str">
        <v>Loudetia simplex</v>
      </c>
      <c r="E374" s="76" t="str">
        <f t="shared" si="28"/>
        <v>Loudetia simplex</v>
      </c>
      <c r="F374" s="76" t="str">
        <v>Management--Livestock Management--Feed Characteristic--Feed Composition--Feed Ingredient--Forage Plants--Cereal and Grass Forages--Loudetia simplex----</v>
      </c>
      <c r="G374" s="74" t="str" cm="1">
        <f t="array" ref="G374">IFERROR(SUBSTITUTE(_xlfn.CHOOSECOLS(_xlfn.TEXTSPLIT(_xlfn.TEXTJOIN("|",,F374),"Feed Ingredient--","|",TRUE),2),"----",""),"")</f>
        <v>Forage Plants--Cereal and Grass Forages--Loudetia simplex</v>
      </c>
      <c r="H374" s="74" t="str">
        <f t="shared" si="29"/>
        <v>Forage Plants--Cereal and Grass Forages--Loudetia simplex</v>
      </c>
      <c r="I374" s="74">
        <f t="shared" si="30"/>
        <v>2</v>
      </c>
      <c r="J374" s="74" t="str">
        <f t="shared" si="31"/>
        <v>Forage Plants--Cereal and Grass Forages</v>
      </c>
      <c r="K374" s="74" t="str" cm="1">
        <f t="array" ref="K374">IF(G374&lt;&gt;"",_xlfn.TEXTJOIN(";",TRUE,
CONCATENATE(A374,"$",H374),
IF(E374="","",IF(I374&lt;&gt;0,CONCATENATE(A374,"$",J374,"--",_xlfn.TEXTSPLIT(E374,";",TRUE,FALSE)),CONCATENATE(A374,"$",_xlfn.TEXTSPLIT(E374,";",TRUE,FALSE))))),"")</f>
        <v>AOM_001477$Forage Plants--Cereal and Grass Forages--Loudetia simplex;AOM_001477$Forage Plants--Cereal and Grass Forages--Loudetia simplex</v>
      </c>
      <c r="L374" s="76"/>
      <c r="M374" s="76" t="str" cm="1">
        <f t="array" ref="M374">IF(L374&lt;&gt;"",_xlfn.TEXTSPLIT(L374, "$"),"")</f>
        <v/>
      </c>
      <c r="N374" s="76"/>
      <c r="O374" s="76" t="str" cm="1">
        <f t="array" ref="O374">IF(L374&lt;&gt;"",_xlfn.CHOOSECOLS(_xlfn.TEXTSPLIT(N374,"--"),1),"")</f>
        <v/>
      </c>
      <c r="P374" s="76" t="str" cm="1">
        <f t="array" ref="P374">IF(L374&lt;&gt;"",IFERROR(_xlfn.CHOOSECOLS(_xlfn.TEXTSPLIT(N374,"--"),2),""),"")</f>
        <v/>
      </c>
      <c r="Q374" s="76" t="str">
        <f t="shared" si="32"/>
        <v/>
      </c>
    </row>
    <row r="375" spans="1:17" ht="15.95" thickBot="1">
      <c r="A375" s="75" t="str">
        <v>AOM_001478</v>
      </c>
      <c r="B375" s="75" t="str">
        <v>Loudetia togoensis</v>
      </c>
      <c r="C375" s="75" t="str">
        <v/>
      </c>
      <c r="D375" s="75" t="str">
        <v>Loudetia togoensis</v>
      </c>
      <c r="E375" s="75" t="str">
        <f t="shared" si="28"/>
        <v>Loudetia togoensis</v>
      </c>
      <c r="F375" s="75" t="str">
        <v>Management--Livestock Management--Feed Characteristic--Feed Composition--Feed Ingredient--Forage Plants--Cereal and Grass Forages--Loudetia togoensis----</v>
      </c>
      <c r="G375" s="74" t="str" cm="1">
        <f t="array" ref="G375">IFERROR(SUBSTITUTE(_xlfn.CHOOSECOLS(_xlfn.TEXTSPLIT(_xlfn.TEXTJOIN("|",,F375),"Feed Ingredient--","|",TRUE),2),"----",""),"")</f>
        <v>Forage Plants--Cereal and Grass Forages--Loudetia togoensis</v>
      </c>
      <c r="H375" s="74" t="str">
        <f t="shared" si="29"/>
        <v>Forage Plants--Cereal and Grass Forages--Loudetia togoensis</v>
      </c>
      <c r="I375" s="74">
        <f t="shared" si="30"/>
        <v>2</v>
      </c>
      <c r="J375" s="74" t="str">
        <f t="shared" si="31"/>
        <v>Forage Plants--Cereal and Grass Forages</v>
      </c>
      <c r="K375" s="74" t="str" cm="1">
        <f t="array" ref="K375">IF(G375&lt;&gt;"",_xlfn.TEXTJOIN(";",TRUE,
CONCATENATE(A375,"$",H375),
IF(E375="","",IF(I375&lt;&gt;0,CONCATENATE(A375,"$",J375,"--",_xlfn.TEXTSPLIT(E375,";",TRUE,FALSE)),CONCATENATE(A375,"$",_xlfn.TEXTSPLIT(E375,";",TRUE,FALSE))))),"")</f>
        <v>AOM_001478$Forage Plants--Cereal and Grass Forages--Loudetia togoensis;AOM_001478$Forage Plants--Cereal and Grass Forages--Loudetia togoensis</v>
      </c>
      <c r="L375" s="75"/>
      <c r="M375" s="75" t="str" cm="1">
        <f t="array" ref="M375">IF(L375&lt;&gt;"",_xlfn.TEXTSPLIT(L375, "$"),"")</f>
        <v/>
      </c>
      <c r="N375" s="75"/>
      <c r="O375" s="75" t="str" cm="1">
        <f t="array" ref="O375">IF(L375&lt;&gt;"",_xlfn.CHOOSECOLS(_xlfn.TEXTSPLIT(N375,"--"),1),"")</f>
        <v/>
      </c>
      <c r="P375" s="75" t="str" cm="1">
        <f t="array" ref="P375">IF(L375&lt;&gt;"",IFERROR(_xlfn.CHOOSECOLS(_xlfn.TEXTSPLIT(N375,"--"),2),""),"")</f>
        <v/>
      </c>
      <c r="Q375" s="75" t="str">
        <f t="shared" si="32"/>
        <v/>
      </c>
    </row>
    <row r="376" spans="1:17" ht="15.95" thickBot="1">
      <c r="A376" s="76" t="str">
        <v>AOM_002039</v>
      </c>
      <c r="B376" s="76" t="str">
        <v>Megathyrsus maximus Bran</v>
      </c>
      <c r="C376" s="76" t="str">
        <v/>
      </c>
      <c r="D376" s="76" t="str">
        <v>Megathyrsus maximus Bran</v>
      </c>
      <c r="E376" s="76" t="str">
        <f t="shared" si="28"/>
        <v>Megathyrsus maximus Bran</v>
      </c>
      <c r="F376" s="76" t="str">
        <v>Management--Livestock Management--Feed Characteristic--Feed Composition--Feed Ingredient--Forage Plants--Cereal and Grass Forages--Megathyrsus maximus--Megathyrsus maximus Bran--</v>
      </c>
      <c r="G376" s="74" t="str" cm="1">
        <f t="array" ref="G376">IFERROR(SUBSTITUTE(_xlfn.CHOOSECOLS(_xlfn.TEXTSPLIT(_xlfn.TEXTJOIN("|",,F376),"Feed Ingredient--","|",TRUE),2),"----",""),"")</f>
        <v>Forage Plants--Cereal and Grass Forages--Megathyrsus maximus--Megathyrsus maximus Bran--</v>
      </c>
      <c r="H376" s="74" t="str">
        <f t="shared" si="29"/>
        <v>Forage Plants--Cereal and Grass Forages--Megathyrsus maximus--Megathyrsus maximus Bran</v>
      </c>
      <c r="I376" s="74">
        <f t="shared" si="30"/>
        <v>3</v>
      </c>
      <c r="J376" s="74" t="str">
        <f t="shared" si="31"/>
        <v>Forage Plants--Cereal and Grass Forages--Megathyrsus maximus</v>
      </c>
      <c r="K376" s="74" t="str" cm="1">
        <f t="array" ref="K376">IF(G376&lt;&gt;"",_xlfn.TEXTJOIN(";",TRUE,
CONCATENATE(A376,"$",H376),
IF(E376="","",IF(I376&lt;&gt;0,CONCATENATE(A376,"$",J376,"--",_xlfn.TEXTSPLIT(E376,";",TRUE,FALSE)),CONCATENATE(A376,"$",_xlfn.TEXTSPLIT(E376,";",TRUE,FALSE))))),"")</f>
        <v>AOM_002039$Forage Plants--Cereal and Grass Forages--Megathyrsus maximus--Megathyrsus maximus Bran;AOM_002039$Forage Plants--Cereal and Grass Forages--Megathyrsus maximus--Megathyrsus maximus Bran</v>
      </c>
      <c r="L376" s="76"/>
      <c r="M376" s="76" t="str" cm="1">
        <f t="array" ref="M376">IF(L376&lt;&gt;"",_xlfn.TEXTSPLIT(L376, "$"),"")</f>
        <v/>
      </c>
      <c r="N376" s="76"/>
      <c r="O376" s="76" t="str" cm="1">
        <f t="array" ref="O376">IF(L376&lt;&gt;"",_xlfn.CHOOSECOLS(_xlfn.TEXTSPLIT(N376,"--"),1),"")</f>
        <v/>
      </c>
      <c r="P376" s="76" t="str" cm="1">
        <f t="array" ref="P376">IF(L376&lt;&gt;"",IFERROR(_xlfn.CHOOSECOLS(_xlfn.TEXTSPLIT(N376,"--"),2),""),"")</f>
        <v/>
      </c>
      <c r="Q376" s="76" t="str">
        <f t="shared" si="32"/>
        <v/>
      </c>
    </row>
    <row r="377" spans="1:17" ht="15.95" thickBot="1">
      <c r="A377" s="75" t="str">
        <v>AOM_003912</v>
      </c>
      <c r="B377" s="75" t="str">
        <v>Megathyrsus maximus Leaves</v>
      </c>
      <c r="C377" s="75" t="str">
        <v/>
      </c>
      <c r="D377" s="75" t="str">
        <v>Megathyrsus maximus Leaves</v>
      </c>
      <c r="E377" s="75" t="str">
        <f t="shared" si="28"/>
        <v>Megathyrsus maximus Leaves</v>
      </c>
      <c r="F377" s="75" t="str">
        <v>Management--Livestock Management--Feed Characteristic--Feed Composition--Feed Ingredient--Forage Plants--Cereal and Grass Forages--Megathyrsus maximus--Megathyrsus maximus Leaves--</v>
      </c>
      <c r="G377" s="74" t="str" cm="1">
        <f t="array" ref="G377">IFERROR(SUBSTITUTE(_xlfn.CHOOSECOLS(_xlfn.TEXTSPLIT(_xlfn.TEXTJOIN("|",,F377),"Feed Ingredient--","|",TRUE),2),"----",""),"")</f>
        <v>Forage Plants--Cereal and Grass Forages--Megathyrsus maximus--Megathyrsus maximus Leaves--</v>
      </c>
      <c r="H377" s="74" t="str">
        <f t="shared" si="29"/>
        <v>Forage Plants--Cereal and Grass Forages--Megathyrsus maximus--Megathyrsus maximus Leaves</v>
      </c>
      <c r="I377" s="74">
        <f t="shared" si="30"/>
        <v>3</v>
      </c>
      <c r="J377" s="74" t="str">
        <f t="shared" si="31"/>
        <v>Forage Plants--Cereal and Grass Forages--Megathyrsus maximus</v>
      </c>
      <c r="K377" s="74" t="str" cm="1">
        <f t="array" ref="K377">IF(G377&lt;&gt;"",_xlfn.TEXTJOIN(";",TRUE,
CONCATENATE(A377,"$",H377),
IF(E377="","",IF(I377&lt;&gt;0,CONCATENATE(A377,"$",J377,"--",_xlfn.TEXTSPLIT(E377,";",TRUE,FALSE)),CONCATENATE(A377,"$",_xlfn.TEXTSPLIT(E377,";",TRUE,FALSE))))),"")</f>
        <v>AOM_003912$Forage Plants--Cereal and Grass Forages--Megathyrsus maximus--Megathyrsus maximus Leaves;AOM_003912$Forage Plants--Cereal and Grass Forages--Megathyrsus maximus--Megathyrsus maximus Leaves</v>
      </c>
      <c r="L377" s="75"/>
      <c r="M377" s="75" t="str" cm="1">
        <f t="array" ref="M377">IF(L377&lt;&gt;"",_xlfn.TEXTSPLIT(L377, "$"),"")</f>
        <v/>
      </c>
      <c r="N377" s="75"/>
      <c r="O377" s="75" t="str" cm="1">
        <f t="array" ref="O377">IF(L377&lt;&gt;"",_xlfn.CHOOSECOLS(_xlfn.TEXTSPLIT(N377,"--"),1),"")</f>
        <v/>
      </c>
      <c r="P377" s="75" t="str" cm="1">
        <f t="array" ref="P377">IF(L377&lt;&gt;"",IFERROR(_xlfn.CHOOSECOLS(_xlfn.TEXTSPLIT(N377,"--"),2),""),"")</f>
        <v/>
      </c>
      <c r="Q377" s="75" t="str">
        <f t="shared" si="32"/>
        <v/>
      </c>
    </row>
    <row r="378" spans="1:17" ht="15.95" thickBot="1">
      <c r="A378" s="76" t="str">
        <v>AOM_001479</v>
      </c>
      <c r="B378" s="76" t="str">
        <v>Megathyrsus maximus</v>
      </c>
      <c r="C378" s="76" t="str">
        <v>Guinea Grass;Tanganyika grass;Buffalograss;Megathyrsus maximus</v>
      </c>
      <c r="D378" s="76" t="str">
        <v>Megathyrsus maximus</v>
      </c>
      <c r="E378" s="76" t="str">
        <f t="shared" si="28"/>
        <v>Guinea Grass;Tanganyika grass;Buffalograss;Megathyrsus maximus;Megathyrsus maximus</v>
      </c>
      <c r="F378" s="76" t="str">
        <v>Management--Livestock Management--Feed Characteristic--Feed Composition--Feed Ingredient--Forage Plants--Cereal and Grass Forages--Megathyrsus maximus----</v>
      </c>
      <c r="G378" s="74" t="str" cm="1">
        <f t="array" ref="G378">IFERROR(SUBSTITUTE(_xlfn.CHOOSECOLS(_xlfn.TEXTSPLIT(_xlfn.TEXTJOIN("|",,F378),"Feed Ingredient--","|",TRUE),2),"----",""),"")</f>
        <v>Forage Plants--Cereal and Grass Forages--Megathyrsus maximus</v>
      </c>
      <c r="H378" s="74" t="str">
        <f t="shared" si="29"/>
        <v>Forage Plants--Cereal and Grass Forages--Megathyrsus maximus</v>
      </c>
      <c r="I378" s="74">
        <f t="shared" si="30"/>
        <v>2</v>
      </c>
      <c r="J378" s="74" t="str">
        <f t="shared" si="31"/>
        <v>Forage Plants--Cereal and Grass Forages</v>
      </c>
      <c r="K378" s="74" t="str" cm="1">
        <f t="array" ref="K378">IF(G378&lt;&gt;"",_xlfn.TEXTJOIN(";",TRUE,
CONCATENATE(A378,"$",H378),
IF(E378="","",IF(I378&lt;&gt;0,CONCATENATE(A378,"$",J378,"--",_xlfn.TEXTSPLIT(E378,";",TRUE,FALSE)),CONCATENATE(A378,"$",_xlfn.TEXTSPLIT(E378,";",TRUE,FALSE))))),"")</f>
        <v>AOM_001479$Forage Plants--Cereal and Grass Forages--Megathyrsus maximus;AOM_001479$Forage Plants--Cereal and Grass Forages--Guinea Grass;AOM_001479$Forage Plants--Cereal and Grass Forages--Tanganyika grass;AOM_001479$Forage Plants--Cereal and Grass Forages--Buffalograss;AOM_001479$Forage Plants--Cereal and Grass Forages--Megathyrsus maximus;AOM_001479$Forage Plants--Cereal and Grass Forages--Megathyrsus maximus</v>
      </c>
      <c r="L378" s="76"/>
      <c r="M378" s="76" t="str" cm="1">
        <f t="array" ref="M378">IF(L378&lt;&gt;"",_xlfn.TEXTSPLIT(L378, "$"),"")</f>
        <v/>
      </c>
      <c r="N378" s="76"/>
      <c r="O378" s="76" t="str" cm="1">
        <f t="array" ref="O378">IF(L378&lt;&gt;"",_xlfn.CHOOSECOLS(_xlfn.TEXTSPLIT(N378,"--"),1),"")</f>
        <v/>
      </c>
      <c r="P378" s="76" t="str" cm="1">
        <f t="array" ref="P378">IF(L378&lt;&gt;"",IFERROR(_xlfn.CHOOSECOLS(_xlfn.TEXTSPLIT(N378,"--"),2),""),"")</f>
        <v/>
      </c>
      <c r="Q378" s="76" t="str">
        <f t="shared" si="32"/>
        <v/>
      </c>
    </row>
    <row r="379" spans="1:17" ht="15.95" thickBot="1">
      <c r="A379" s="75" t="str">
        <v>AOM_001481</v>
      </c>
      <c r="B379" s="75" t="str">
        <v>Melinis repens</v>
      </c>
      <c r="C379" s="75" t="str">
        <v>Natal grass</v>
      </c>
      <c r="D379" s="75" t="str">
        <v>Melinis repens</v>
      </c>
      <c r="E379" s="75" t="str">
        <f t="shared" si="28"/>
        <v>Natal grass;Melinis repens</v>
      </c>
      <c r="F379" s="75" t="str">
        <v>Management--Livestock Management--Feed Characteristic--Feed Composition--Feed Ingredient--Forage Plants--Cereal and Grass Forages--Melinis repens----</v>
      </c>
      <c r="G379" s="74" t="str" cm="1">
        <f t="array" ref="G379">IFERROR(SUBSTITUTE(_xlfn.CHOOSECOLS(_xlfn.TEXTSPLIT(_xlfn.TEXTJOIN("|",,F379),"Feed Ingredient--","|",TRUE),2),"----",""),"")</f>
        <v>Forage Plants--Cereal and Grass Forages--Melinis repens</v>
      </c>
      <c r="H379" s="74" t="str">
        <f t="shared" si="29"/>
        <v>Forage Plants--Cereal and Grass Forages--Melinis repens</v>
      </c>
      <c r="I379" s="74">
        <f t="shared" si="30"/>
        <v>2</v>
      </c>
      <c r="J379" s="74" t="str">
        <f t="shared" si="31"/>
        <v>Forage Plants--Cereal and Grass Forages</v>
      </c>
      <c r="K379" s="74" t="str" cm="1">
        <f t="array" ref="K379">IF(G379&lt;&gt;"",_xlfn.TEXTJOIN(";",TRUE,
CONCATENATE(A379,"$",H379),
IF(E379="","",IF(I379&lt;&gt;0,CONCATENATE(A379,"$",J379,"--",_xlfn.TEXTSPLIT(E379,";",TRUE,FALSE)),CONCATENATE(A379,"$",_xlfn.TEXTSPLIT(E379,";",TRUE,FALSE))))),"")</f>
        <v>AOM_001481$Forage Plants--Cereal and Grass Forages--Melinis repens;AOM_001481$Forage Plants--Cereal and Grass Forages--Natal grass;AOM_001481$Forage Plants--Cereal and Grass Forages--Melinis repens</v>
      </c>
      <c r="L379" s="75"/>
      <c r="M379" s="75" t="str" cm="1">
        <f t="array" ref="M379">IF(L379&lt;&gt;"",_xlfn.TEXTSPLIT(L379, "$"),"")</f>
        <v/>
      </c>
      <c r="N379" s="75"/>
      <c r="O379" s="75" t="str" cm="1">
        <f t="array" ref="O379">IF(L379&lt;&gt;"",_xlfn.CHOOSECOLS(_xlfn.TEXTSPLIT(N379,"--"),1),"")</f>
        <v/>
      </c>
      <c r="P379" s="75" t="str" cm="1">
        <f t="array" ref="P379">IF(L379&lt;&gt;"",IFERROR(_xlfn.CHOOSECOLS(_xlfn.TEXTSPLIT(N379,"--"),2),""),"")</f>
        <v/>
      </c>
      <c r="Q379" s="75" t="str">
        <f t="shared" si="32"/>
        <v/>
      </c>
    </row>
    <row r="380" spans="1:17" ht="15.95" thickBot="1">
      <c r="A380" s="76" t="str">
        <v>AOM_001513</v>
      </c>
      <c r="B380" s="76" t="str">
        <v>Microchloa caffra</v>
      </c>
      <c r="C380" s="76" t="str">
        <v/>
      </c>
      <c r="D380" s="76" t="str">
        <v>Microchloa caffra</v>
      </c>
      <c r="E380" s="76" t="str">
        <f t="shared" si="28"/>
        <v>Microchloa caffra</v>
      </c>
      <c r="F380" s="76" t="str">
        <v>Management--Livestock Management--Feed Characteristic--Feed Composition--Feed Ingredient--Forage Plants--Cereal and Grass Forages--Microchloa caffra----</v>
      </c>
      <c r="G380" s="74" t="str" cm="1">
        <f t="array" ref="G380">IFERROR(SUBSTITUTE(_xlfn.CHOOSECOLS(_xlfn.TEXTSPLIT(_xlfn.TEXTJOIN("|",,F380),"Feed Ingredient--","|",TRUE),2),"----",""),"")</f>
        <v>Forage Plants--Cereal and Grass Forages--Microchloa caffra</v>
      </c>
      <c r="H380" s="74" t="str">
        <f t="shared" si="29"/>
        <v>Forage Plants--Cereal and Grass Forages--Microchloa caffra</v>
      </c>
      <c r="I380" s="74">
        <f t="shared" si="30"/>
        <v>2</v>
      </c>
      <c r="J380" s="74" t="str">
        <f t="shared" si="31"/>
        <v>Forage Plants--Cereal and Grass Forages</v>
      </c>
      <c r="K380" s="74" t="str" cm="1">
        <f t="array" ref="K380">IF(G380&lt;&gt;"",_xlfn.TEXTJOIN(";",TRUE,
CONCATENATE(A380,"$",H380),
IF(E380="","",IF(I380&lt;&gt;0,CONCATENATE(A380,"$",J380,"--",_xlfn.TEXTSPLIT(E380,";",TRUE,FALSE)),CONCATENATE(A380,"$",_xlfn.TEXTSPLIT(E380,";",TRUE,FALSE))))),"")</f>
        <v>AOM_001513$Forage Plants--Cereal and Grass Forages--Microchloa caffra;AOM_001513$Forage Plants--Cereal and Grass Forages--Microchloa caffra</v>
      </c>
      <c r="L380" s="76"/>
      <c r="M380" s="76" t="str" cm="1">
        <f t="array" ref="M380">IF(L380&lt;&gt;"",_xlfn.TEXTSPLIT(L380, "$"),"")</f>
        <v/>
      </c>
      <c r="N380" s="76"/>
      <c r="O380" s="76" t="str" cm="1">
        <f t="array" ref="O380">IF(L380&lt;&gt;"",_xlfn.CHOOSECOLS(_xlfn.TEXTSPLIT(N380,"--"),1),"")</f>
        <v/>
      </c>
      <c r="P380" s="76" t="str" cm="1">
        <f t="array" ref="P380">IF(L380&lt;&gt;"",IFERROR(_xlfn.CHOOSECOLS(_xlfn.TEXTSPLIT(N380,"--"),2),""),"")</f>
        <v/>
      </c>
      <c r="Q380" s="76" t="str">
        <f t="shared" si="32"/>
        <v/>
      </c>
    </row>
    <row r="381" spans="1:17" ht="15.95" thickBot="1">
      <c r="A381" s="75" t="str">
        <v>AOM_006236</v>
      </c>
      <c r="B381" s="75" t="str">
        <v>Nassella Trichotoma</v>
      </c>
      <c r="C381" s="75" t="str">
        <v/>
      </c>
      <c r="D381" s="75" t="str">
        <v>Myrtus communis</v>
      </c>
      <c r="E381" s="75" t="str">
        <f t="shared" si="28"/>
        <v>Myrtus communis</v>
      </c>
      <c r="F381" s="75" t="str">
        <v>Management--Livestock Management--Feed Characteristic--Feed Composition--Feed Ingredient--Forage Plants--Cereal and Grass Forages--Nassella Trichotoma----</v>
      </c>
      <c r="G381" s="74" t="str" cm="1">
        <f t="array" ref="G381">IFERROR(SUBSTITUTE(_xlfn.CHOOSECOLS(_xlfn.TEXTSPLIT(_xlfn.TEXTJOIN("|",,F381),"Feed Ingredient--","|",TRUE),2),"----",""),"")</f>
        <v>Forage Plants--Cereal and Grass Forages--Nassella Trichotoma</v>
      </c>
      <c r="H381" s="74" t="str">
        <f t="shared" si="29"/>
        <v>Forage Plants--Cereal and Grass Forages--Nassella Trichotoma</v>
      </c>
      <c r="I381" s="74">
        <f t="shared" si="30"/>
        <v>2</v>
      </c>
      <c r="J381" s="74" t="str">
        <f t="shared" si="31"/>
        <v>Forage Plants--Cereal and Grass Forages</v>
      </c>
      <c r="K381" s="74" t="str" cm="1">
        <f t="array" ref="K381">IF(G381&lt;&gt;"",_xlfn.TEXTJOIN(";",TRUE,
CONCATENATE(A381,"$",H381),
IF(E381="","",IF(I381&lt;&gt;0,CONCATENATE(A381,"$",J381,"--",_xlfn.TEXTSPLIT(E381,";",TRUE,FALSE)),CONCATENATE(A381,"$",_xlfn.TEXTSPLIT(E381,";",TRUE,FALSE))))),"")</f>
        <v>AOM_006236$Forage Plants--Cereal and Grass Forages--Nassella Trichotoma;AOM_006236$Forage Plants--Cereal and Grass Forages--Myrtus communis</v>
      </c>
      <c r="L381" s="75"/>
      <c r="M381" s="75" t="str" cm="1">
        <f t="array" ref="M381">IF(L381&lt;&gt;"",_xlfn.TEXTSPLIT(L381, "$"),"")</f>
        <v/>
      </c>
      <c r="N381" s="75"/>
      <c r="O381" s="75" t="str" cm="1">
        <f t="array" ref="O381">IF(L381&lt;&gt;"",_xlfn.CHOOSECOLS(_xlfn.TEXTSPLIT(N381,"--"),1),"")</f>
        <v/>
      </c>
      <c r="P381" s="75" t="str" cm="1">
        <f t="array" ref="P381">IF(L381&lt;&gt;"",IFERROR(_xlfn.CHOOSECOLS(_xlfn.TEXTSPLIT(N381,"--"),2),""),"")</f>
        <v/>
      </c>
      <c r="Q381" s="75" t="str">
        <f t="shared" si="32"/>
        <v/>
      </c>
    </row>
    <row r="382" spans="1:17" ht="15.95" thickBot="1">
      <c r="A382" s="76" t="str">
        <v>AOM_003677</v>
      </c>
      <c r="B382" s="76" t="str">
        <v>Panicum</v>
      </c>
      <c r="C382" s="76" t="str">
        <v/>
      </c>
      <c r="D382" s="76" t="str">
        <v>Arecaceae</v>
      </c>
      <c r="E382" s="76" t="str">
        <f t="shared" si="28"/>
        <v>Arecaceae</v>
      </c>
      <c r="F382" s="76" t="str">
        <v>Management--Livestock Management--Feed Characteristic--Feed Composition--Feed Ingredient--Forage Plants--Cereal and Grass Forages--Panicum----</v>
      </c>
      <c r="G382" s="74" t="str" cm="1">
        <f t="array" ref="G382">IFERROR(SUBSTITUTE(_xlfn.CHOOSECOLS(_xlfn.TEXTSPLIT(_xlfn.TEXTJOIN("|",,F382),"Feed Ingredient--","|",TRUE),2),"----",""),"")</f>
        <v>Forage Plants--Cereal and Grass Forages--Panicum</v>
      </c>
      <c r="H382" s="74" t="str">
        <f t="shared" si="29"/>
        <v>Forage Plants--Cereal and Grass Forages--Panicum</v>
      </c>
      <c r="I382" s="74">
        <f t="shared" si="30"/>
        <v>2</v>
      </c>
      <c r="J382" s="74" t="str">
        <f t="shared" si="31"/>
        <v>Forage Plants--Cereal and Grass Forages</v>
      </c>
      <c r="K382" s="74" t="str" cm="1">
        <f t="array" ref="K382">IF(G382&lt;&gt;"",_xlfn.TEXTJOIN(";",TRUE,
CONCATENATE(A382,"$",H382),
IF(E382="","",IF(I382&lt;&gt;0,CONCATENATE(A382,"$",J382,"--",_xlfn.TEXTSPLIT(E382,";",TRUE,FALSE)),CONCATENATE(A382,"$",_xlfn.TEXTSPLIT(E382,";",TRUE,FALSE))))),"")</f>
        <v>AOM_003677$Forage Plants--Cereal and Grass Forages--Panicum;AOM_003677$Forage Plants--Cereal and Grass Forages--Arecaceae</v>
      </c>
      <c r="L382" s="76"/>
      <c r="M382" s="76" t="str" cm="1">
        <f t="array" ref="M382">IF(L382&lt;&gt;"",_xlfn.TEXTSPLIT(L382, "$"),"")</f>
        <v/>
      </c>
      <c r="N382" s="76"/>
      <c r="O382" s="76" t="str" cm="1">
        <f t="array" ref="O382">IF(L382&lt;&gt;"",_xlfn.CHOOSECOLS(_xlfn.TEXTSPLIT(N382,"--"),1),"")</f>
        <v/>
      </c>
      <c r="P382" s="76" t="str" cm="1">
        <f t="array" ref="P382">IF(L382&lt;&gt;"",IFERROR(_xlfn.CHOOSECOLS(_xlfn.TEXTSPLIT(N382,"--"),2),""),"")</f>
        <v/>
      </c>
      <c r="Q382" s="76" t="str">
        <f t="shared" si="32"/>
        <v/>
      </c>
    </row>
    <row r="383" spans="1:17" ht="15.95" thickBot="1">
      <c r="A383" s="75" t="str">
        <v>AOM_001408</v>
      </c>
      <c r="B383" s="75" t="str">
        <v>Panicum maximum Straw</v>
      </c>
      <c r="C383" s="75" t="str">
        <v/>
      </c>
      <c r="D383" s="75" t="str">
        <v>Panicum maximum Straw</v>
      </c>
      <c r="E383" s="75" t="str">
        <f t="shared" si="28"/>
        <v>Panicum maximum Straw</v>
      </c>
      <c r="F383" s="75" t="str">
        <v>Management--Livestock Management--Feed Characteristic--Feed Composition--Feed Ingredient--Forage Plants--Cereal and Grass Forages--Panicum maximum--Panicum maximum Straw--</v>
      </c>
      <c r="G383" s="74" t="str" cm="1">
        <f t="array" ref="G383">IFERROR(SUBSTITUTE(_xlfn.CHOOSECOLS(_xlfn.TEXTSPLIT(_xlfn.TEXTJOIN("|",,F383),"Feed Ingredient--","|",TRUE),2),"----",""),"")</f>
        <v>Forage Plants--Cereal and Grass Forages--Panicum maximum--Panicum maximum Straw--</v>
      </c>
      <c r="H383" s="74" t="str">
        <f t="shared" si="29"/>
        <v>Forage Plants--Cereal and Grass Forages--Panicum maximum--Panicum maximum Straw</v>
      </c>
      <c r="I383" s="74">
        <f t="shared" si="30"/>
        <v>3</v>
      </c>
      <c r="J383" s="74" t="str">
        <f t="shared" si="31"/>
        <v>Forage Plants--Cereal and Grass Forages--Panicum maximum</v>
      </c>
      <c r="K383" s="74" t="str" cm="1">
        <f t="array" ref="K383">IF(G383&lt;&gt;"",_xlfn.TEXTJOIN(";",TRUE,
CONCATENATE(A383,"$",H383),
IF(E383="","",IF(I383&lt;&gt;0,CONCATENATE(A383,"$",J383,"--",_xlfn.TEXTSPLIT(E383,";",TRUE,FALSE)),CONCATENATE(A383,"$",_xlfn.TEXTSPLIT(E383,";",TRUE,FALSE))))),"")</f>
        <v>AOM_001408$Forage Plants--Cereal and Grass Forages--Panicum maximum--Panicum maximum Straw;AOM_001408$Forage Plants--Cereal and Grass Forages--Panicum maximum--Panicum maximum Straw</v>
      </c>
      <c r="L383" s="75"/>
      <c r="M383" s="75" t="str" cm="1">
        <f t="array" ref="M383">IF(L383&lt;&gt;"",_xlfn.TEXTSPLIT(L383, "$"),"")</f>
        <v/>
      </c>
      <c r="N383" s="75"/>
      <c r="O383" s="75" t="str" cm="1">
        <f t="array" ref="O383">IF(L383&lt;&gt;"",_xlfn.CHOOSECOLS(_xlfn.TEXTSPLIT(N383,"--"),1),"")</f>
        <v/>
      </c>
      <c r="P383" s="75" t="str" cm="1">
        <f t="array" ref="P383">IF(L383&lt;&gt;"",IFERROR(_xlfn.CHOOSECOLS(_xlfn.TEXTSPLIT(N383,"--"),2),""),"")</f>
        <v/>
      </c>
      <c r="Q383" s="75" t="str">
        <f t="shared" si="32"/>
        <v/>
      </c>
    </row>
    <row r="384" spans="1:17" ht="15.95" thickBot="1">
      <c r="A384" s="76" t="str">
        <v>AOM_001407</v>
      </c>
      <c r="B384" s="76" t="str">
        <v>Panicum maximum</v>
      </c>
      <c r="C384" s="76" t="str">
        <v/>
      </c>
      <c r="D384" s="76" t="str">
        <v>Panicum antidotale</v>
      </c>
      <c r="E384" s="76" t="str">
        <f t="shared" si="28"/>
        <v>Panicum antidotale</v>
      </c>
      <c r="F384" s="76" t="str">
        <v>Management--Livestock Management--Feed Characteristic--Feed Composition--Feed Ingredient--Forage Plants--Cereal and Grass Forages--Panicum maximum----</v>
      </c>
      <c r="G384" s="74" t="str" cm="1">
        <f t="array" ref="G384">IFERROR(SUBSTITUTE(_xlfn.CHOOSECOLS(_xlfn.TEXTSPLIT(_xlfn.TEXTJOIN("|",,F384),"Feed Ingredient--","|",TRUE),2),"----",""),"")</f>
        <v>Forage Plants--Cereal and Grass Forages--Panicum maximum</v>
      </c>
      <c r="H384" s="74" t="str">
        <f t="shared" si="29"/>
        <v>Forage Plants--Cereal and Grass Forages--Panicum maximum</v>
      </c>
      <c r="I384" s="74">
        <f t="shared" si="30"/>
        <v>2</v>
      </c>
      <c r="J384" s="74" t="str">
        <f t="shared" si="31"/>
        <v>Forage Plants--Cereal and Grass Forages</v>
      </c>
      <c r="K384" s="74" t="str" cm="1">
        <f t="array" ref="K384">IF(G384&lt;&gt;"",_xlfn.TEXTJOIN(";",TRUE,
CONCATENATE(A384,"$",H384),
IF(E384="","",IF(I384&lt;&gt;0,CONCATENATE(A384,"$",J384,"--",_xlfn.TEXTSPLIT(E384,";",TRUE,FALSE)),CONCATENATE(A384,"$",_xlfn.TEXTSPLIT(E384,";",TRUE,FALSE))))),"")</f>
        <v>AOM_001407$Forage Plants--Cereal and Grass Forages--Panicum maximum;AOM_001407$Forage Plants--Cereal and Grass Forages--Panicum antidotale</v>
      </c>
      <c r="L384" s="76"/>
      <c r="M384" s="76" t="str" cm="1">
        <f t="array" ref="M384">IF(L384&lt;&gt;"",_xlfn.TEXTSPLIT(L384, "$"),"")</f>
        <v/>
      </c>
      <c r="N384" s="76"/>
      <c r="O384" s="76" t="str" cm="1">
        <f t="array" ref="O384">IF(L384&lt;&gt;"",_xlfn.CHOOSECOLS(_xlfn.TEXTSPLIT(N384,"--"),1),"")</f>
        <v/>
      </c>
      <c r="P384" s="76" t="str" cm="1">
        <f t="array" ref="P384">IF(L384&lt;&gt;"",IFERROR(_xlfn.CHOOSECOLS(_xlfn.TEXTSPLIT(N384,"--"),2),""),"")</f>
        <v/>
      </c>
      <c r="Q384" s="76" t="str">
        <f t="shared" si="32"/>
        <v/>
      </c>
    </row>
    <row r="385" spans="1:17" ht="15.95" thickBot="1">
      <c r="A385" s="75" t="str">
        <v>AOM_000697</v>
      </c>
      <c r="B385" s="75" t="str">
        <v>Natural Pasture</v>
      </c>
      <c r="C385" s="75" t="str">
        <v/>
      </c>
      <c r="D385" s="75" t="str">
        <v>Myrtus communis</v>
      </c>
      <c r="E385" s="75" t="str">
        <f t="shared" si="28"/>
        <v>Myrtus communis</v>
      </c>
      <c r="F385" s="75" t="str">
        <v>Management--Livestock Management--Feed Characteristic--Feed Composition--Feed Ingredient--Forage Plants--Cereal and Grass Forages--Pasture--Natural Pasture--</v>
      </c>
      <c r="G385" s="74" t="str" cm="1">
        <f t="array" ref="G385">IFERROR(SUBSTITUTE(_xlfn.CHOOSECOLS(_xlfn.TEXTSPLIT(_xlfn.TEXTJOIN("|",,F385),"Feed Ingredient--","|",TRUE),2),"----",""),"")</f>
        <v>Forage Plants--Cereal and Grass Forages--Pasture--Natural Pasture--</v>
      </c>
      <c r="H385" s="74" t="str">
        <f t="shared" si="29"/>
        <v>Forage Plants--Cereal and Grass Forages--Pasture--Natural Pasture</v>
      </c>
      <c r="I385" s="74">
        <f t="shared" si="30"/>
        <v>3</v>
      </c>
      <c r="J385" s="74" t="str">
        <f t="shared" si="31"/>
        <v>Forage Plants--Cereal and Grass Forages--Pasture</v>
      </c>
      <c r="K385" s="74" t="str" cm="1">
        <f t="array" ref="K385">IF(G385&lt;&gt;"",_xlfn.TEXTJOIN(";",TRUE,
CONCATENATE(A385,"$",H385),
IF(E385="","",IF(I385&lt;&gt;0,CONCATENATE(A385,"$",J385,"--",_xlfn.TEXTSPLIT(E385,";",TRUE,FALSE)),CONCATENATE(A385,"$",_xlfn.TEXTSPLIT(E385,";",TRUE,FALSE))))),"")</f>
        <v>AOM_000697$Forage Plants--Cereal and Grass Forages--Pasture--Natural Pasture;AOM_000697$Forage Plants--Cereal and Grass Forages--Pasture--Myrtus communis</v>
      </c>
      <c r="L385" s="75"/>
      <c r="M385" s="75" t="str" cm="1">
        <f t="array" ref="M385">IF(L385&lt;&gt;"",_xlfn.TEXTSPLIT(L385, "$"),"")</f>
        <v/>
      </c>
      <c r="N385" s="75"/>
      <c r="O385" s="75" t="str" cm="1">
        <f t="array" ref="O385">IF(L385&lt;&gt;"",_xlfn.CHOOSECOLS(_xlfn.TEXTSPLIT(N385,"--"),1),"")</f>
        <v/>
      </c>
      <c r="P385" s="75" t="str" cm="1">
        <f t="array" ref="P385">IF(L385&lt;&gt;"",IFERROR(_xlfn.CHOOSECOLS(_xlfn.TEXTSPLIT(N385,"--"),2),""),"")</f>
        <v/>
      </c>
      <c r="Q385" s="75" t="str">
        <f t="shared" si="32"/>
        <v/>
      </c>
    </row>
    <row r="386" spans="1:17" ht="15.95" thickBot="1">
      <c r="A386" s="76" t="str">
        <v>AOM_001789</v>
      </c>
      <c r="B386" s="76" t="str">
        <v>Pasture</v>
      </c>
      <c r="C386" s="76" t="str">
        <v/>
      </c>
      <c r="D386" s="76" t="str">
        <v>Panicum maximum</v>
      </c>
      <c r="E386" s="76" t="str">
        <f t="shared" si="28"/>
        <v>Panicum maximum</v>
      </c>
      <c r="F386" s="76" t="str">
        <v>Management--Livestock Management--Feed Characteristic--Feed Composition--Feed Ingredient--Forage Plants--Cereal and Grass Forages--Pasture----</v>
      </c>
      <c r="G386" s="74" t="str" cm="1">
        <f t="array" ref="G386">IFERROR(SUBSTITUTE(_xlfn.CHOOSECOLS(_xlfn.TEXTSPLIT(_xlfn.TEXTJOIN("|",,F386),"Feed Ingredient--","|",TRUE),2),"----",""),"")</f>
        <v>Forage Plants--Cereal and Grass Forages--Pasture</v>
      </c>
      <c r="H386" s="74" t="str">
        <f t="shared" si="29"/>
        <v>Forage Plants--Cereal and Grass Forages--Pasture</v>
      </c>
      <c r="I386" s="74">
        <f t="shared" si="30"/>
        <v>2</v>
      </c>
      <c r="J386" s="74" t="str">
        <f t="shared" si="31"/>
        <v>Forage Plants--Cereal and Grass Forages</v>
      </c>
      <c r="K386" s="74" t="str" cm="1">
        <f t="array" ref="K386">IF(G386&lt;&gt;"",_xlfn.TEXTJOIN(";",TRUE,
CONCATENATE(A386,"$",H386),
IF(E386="","",IF(I386&lt;&gt;0,CONCATENATE(A386,"$",J386,"--",_xlfn.TEXTSPLIT(E386,";",TRUE,FALSE)),CONCATENATE(A386,"$",_xlfn.TEXTSPLIT(E386,";",TRUE,FALSE))))),"")</f>
        <v>AOM_001789$Forage Plants--Cereal and Grass Forages--Pasture;AOM_001789$Forage Plants--Cereal and Grass Forages--Panicum maximum</v>
      </c>
      <c r="L386" s="76"/>
      <c r="M386" s="76" t="str" cm="1">
        <f t="array" ref="M386">IF(L386&lt;&gt;"",_xlfn.TEXTSPLIT(L386, "$"),"")</f>
        <v/>
      </c>
      <c r="N386" s="76"/>
      <c r="O386" s="76" t="str" cm="1">
        <f t="array" ref="O386">IF(L386&lt;&gt;"",_xlfn.CHOOSECOLS(_xlfn.TEXTSPLIT(N386,"--"),1),"")</f>
        <v/>
      </c>
      <c r="P386" s="76" t="str" cm="1">
        <f t="array" ref="P386">IF(L386&lt;&gt;"",IFERROR(_xlfn.CHOOSECOLS(_xlfn.TEXTSPLIT(N386,"--"),2),""),"")</f>
        <v/>
      </c>
      <c r="Q386" s="76" t="str">
        <f t="shared" si="32"/>
        <v/>
      </c>
    </row>
    <row r="387" spans="1:17" ht="15.95" thickBot="1">
      <c r="A387" s="75" t="str">
        <v>AOM_001443</v>
      </c>
      <c r="B387" s="75" t="str">
        <v>Pennisetum</v>
      </c>
      <c r="C387" s="75" t="str">
        <v/>
      </c>
      <c r="D387" s="75" t="str">
        <v>Pisum sativum</v>
      </c>
      <c r="E387" s="75" t="str">
        <f t="shared" si="28"/>
        <v>Pisum sativum</v>
      </c>
      <c r="F387" s="75" t="str">
        <v>Management--Livestock Management--Feed Characteristic--Feed Composition--Feed Ingredient--Forage Plants--Cereal and Grass Forages--Pennisetum----</v>
      </c>
      <c r="G387" s="74" t="str" cm="1">
        <f t="array" ref="G387">IFERROR(SUBSTITUTE(_xlfn.CHOOSECOLS(_xlfn.TEXTSPLIT(_xlfn.TEXTJOIN("|",,F387),"Feed Ingredient--","|",TRUE),2),"----",""),"")</f>
        <v>Forage Plants--Cereal and Grass Forages--Pennisetum</v>
      </c>
      <c r="H387" s="74" t="str">
        <f t="shared" si="29"/>
        <v>Forage Plants--Cereal and Grass Forages--Pennisetum</v>
      </c>
      <c r="I387" s="74">
        <f t="shared" si="30"/>
        <v>2</v>
      </c>
      <c r="J387" s="74" t="str">
        <f t="shared" si="31"/>
        <v>Forage Plants--Cereal and Grass Forages</v>
      </c>
      <c r="K387" s="74" t="str" cm="1">
        <f t="array" ref="K387">IF(G387&lt;&gt;"",_xlfn.TEXTJOIN(";",TRUE,
CONCATENATE(A387,"$",H387),
IF(E387="","",IF(I387&lt;&gt;0,CONCATENATE(A387,"$",J387,"--",_xlfn.TEXTSPLIT(E387,";",TRUE,FALSE)),CONCATENATE(A387,"$",_xlfn.TEXTSPLIT(E387,";",TRUE,FALSE))))),"")</f>
        <v>AOM_001443$Forage Plants--Cereal and Grass Forages--Pennisetum;AOM_001443$Forage Plants--Cereal and Grass Forages--Pisum sativum</v>
      </c>
      <c r="L387" s="75"/>
      <c r="M387" s="75" t="str" cm="1">
        <f t="array" ref="M387">IF(L387&lt;&gt;"",_xlfn.TEXTSPLIT(L387, "$"),"")</f>
        <v/>
      </c>
      <c r="N387" s="75"/>
      <c r="O387" s="75" t="str" cm="1">
        <f t="array" ref="O387">IF(L387&lt;&gt;"",_xlfn.CHOOSECOLS(_xlfn.TEXTSPLIT(N387,"--"),1),"")</f>
        <v/>
      </c>
      <c r="P387" s="75" t="str" cm="1">
        <f t="array" ref="P387">IF(L387&lt;&gt;"",IFERROR(_xlfn.CHOOSECOLS(_xlfn.TEXTSPLIT(N387,"--"),2),""),"")</f>
        <v/>
      </c>
      <c r="Q387" s="75" t="str">
        <f t="shared" si="32"/>
        <v/>
      </c>
    </row>
    <row r="388" spans="1:17" ht="15.95" thickBot="1">
      <c r="A388" s="76" t="str">
        <v>AOM_002040</v>
      </c>
      <c r="B388" s="76" t="str">
        <v>Pennisetum clandestinum Leaves</v>
      </c>
      <c r="C388" s="76" t="str">
        <v/>
      </c>
      <c r="D388" s="76" t="str">
        <v>Pennisetum clandestinum Leaves</v>
      </c>
      <c r="E388" s="76" t="str">
        <f t="shared" si="28"/>
        <v>Pennisetum clandestinum Leaves</v>
      </c>
      <c r="F388" s="76" t="str">
        <v>Management--Livestock Management--Feed Characteristic--Feed Composition--Feed Ingredient--Forage Plants--Cereal and Grass Forages--Pennisetum clandestinum--Pennisetum clandestinum Leaves--</v>
      </c>
      <c r="G388" s="74" t="str" cm="1">
        <f t="array" ref="G388">IFERROR(SUBSTITUTE(_xlfn.CHOOSECOLS(_xlfn.TEXTSPLIT(_xlfn.TEXTJOIN("|",,F388),"Feed Ingredient--","|",TRUE),2),"----",""),"")</f>
        <v>Forage Plants--Cereal and Grass Forages--Pennisetum clandestinum--Pennisetum clandestinum Leaves--</v>
      </c>
      <c r="H388" s="74" t="str">
        <f t="shared" si="29"/>
        <v>Forage Plants--Cereal and Grass Forages--Pennisetum clandestinum--Pennisetum clandestinum Leaves</v>
      </c>
      <c r="I388" s="74">
        <f t="shared" si="30"/>
        <v>3</v>
      </c>
      <c r="J388" s="74" t="str">
        <f t="shared" si="31"/>
        <v>Forage Plants--Cereal and Grass Forages--Pennisetum clandestinum</v>
      </c>
      <c r="K388" s="74" t="str" cm="1">
        <f t="array" ref="K388">IF(G388&lt;&gt;"",_xlfn.TEXTJOIN(";",TRUE,
CONCATENATE(A388,"$",H388),
IF(E388="","",IF(I388&lt;&gt;0,CONCATENATE(A388,"$",J388,"--",_xlfn.TEXTSPLIT(E388,";",TRUE,FALSE)),CONCATENATE(A388,"$",_xlfn.TEXTSPLIT(E388,";",TRUE,FALSE))))),"")</f>
        <v>AOM_002040$Forage Plants--Cereal and Grass Forages--Pennisetum clandestinum--Pennisetum clandestinum Leaves;AOM_002040$Forage Plants--Cereal and Grass Forages--Pennisetum clandestinum--Pennisetum clandestinum Leaves</v>
      </c>
      <c r="L388" s="76"/>
      <c r="M388" s="76" t="str" cm="1">
        <f t="array" ref="M388">IF(L388&lt;&gt;"",_xlfn.TEXTSPLIT(L388, "$"),"")</f>
        <v/>
      </c>
      <c r="N388" s="76"/>
      <c r="O388" s="76" t="str" cm="1">
        <f t="array" ref="O388">IF(L388&lt;&gt;"",_xlfn.CHOOSECOLS(_xlfn.TEXTSPLIT(N388,"--"),1),"")</f>
        <v/>
      </c>
      <c r="P388" s="76" t="str" cm="1">
        <f t="array" ref="P388">IF(L388&lt;&gt;"",IFERROR(_xlfn.CHOOSECOLS(_xlfn.TEXTSPLIT(N388,"--"),2),""),"")</f>
        <v/>
      </c>
      <c r="Q388" s="76" t="str">
        <f t="shared" si="32"/>
        <v/>
      </c>
    </row>
    <row r="389" spans="1:17" ht="15.95" thickBot="1">
      <c r="A389" s="75" t="str">
        <v>AOM_001409</v>
      </c>
      <c r="B389" s="75" t="str">
        <v>Pennisetum clandestinum</v>
      </c>
      <c r="C389" s="75" t="str">
        <v>Kikuyu</v>
      </c>
      <c r="D389" s="75" t="str">
        <v xml:space="preserve">Pennisetum </v>
      </c>
      <c r="E389" s="75" t="str">
        <f t="shared" si="28"/>
        <v xml:space="preserve">Kikuyu;Pennisetum </v>
      </c>
      <c r="F389" s="75" t="str">
        <v>Management--Livestock Management--Feed Characteristic--Feed Composition--Feed Ingredient--Forage Plants--Cereal and Grass Forages--Pennisetum clandestinum----</v>
      </c>
      <c r="G389" s="74" t="str" cm="1">
        <f t="array" ref="G389">IFERROR(SUBSTITUTE(_xlfn.CHOOSECOLS(_xlfn.TEXTSPLIT(_xlfn.TEXTJOIN("|",,F389),"Feed Ingredient--","|",TRUE),2),"----",""),"")</f>
        <v>Forage Plants--Cereal and Grass Forages--Pennisetum clandestinum</v>
      </c>
      <c r="H389" s="74" t="str">
        <f t="shared" si="29"/>
        <v>Forage Plants--Cereal and Grass Forages--Pennisetum clandestinum</v>
      </c>
      <c r="I389" s="74">
        <f t="shared" si="30"/>
        <v>2</v>
      </c>
      <c r="J389" s="74" t="str">
        <f t="shared" si="31"/>
        <v>Forage Plants--Cereal and Grass Forages</v>
      </c>
      <c r="K389" s="74" t="str" cm="1">
        <f t="array" ref="K389">IF(G389&lt;&gt;"",_xlfn.TEXTJOIN(";",TRUE,
CONCATENATE(A389,"$",H389),
IF(E389="","",IF(I389&lt;&gt;0,CONCATENATE(A389,"$",J389,"--",_xlfn.TEXTSPLIT(E389,";",TRUE,FALSE)),CONCATENATE(A389,"$",_xlfn.TEXTSPLIT(E389,";",TRUE,FALSE))))),"")</f>
        <v xml:space="preserve">AOM_001409$Forage Plants--Cereal and Grass Forages--Pennisetum clandestinum;AOM_001409$Forage Plants--Cereal and Grass Forages--Kikuyu;AOM_001409$Forage Plants--Cereal and Grass Forages--Pennisetum </v>
      </c>
      <c r="L389" s="75"/>
      <c r="M389" s="75" t="str" cm="1">
        <f t="array" ref="M389">IF(L389&lt;&gt;"",_xlfn.TEXTSPLIT(L389, "$"),"")</f>
        <v/>
      </c>
      <c r="N389" s="75"/>
      <c r="O389" s="75" t="str" cm="1">
        <f t="array" ref="O389">IF(L389&lt;&gt;"",_xlfn.CHOOSECOLS(_xlfn.TEXTSPLIT(N389,"--"),1),"")</f>
        <v/>
      </c>
      <c r="P389" s="75" t="str" cm="1">
        <f t="array" ref="P389">IF(L389&lt;&gt;"",IFERROR(_xlfn.CHOOSECOLS(_xlfn.TEXTSPLIT(N389,"--"),2),""),"")</f>
        <v/>
      </c>
      <c r="Q389" s="75" t="str">
        <f t="shared" si="32"/>
        <v/>
      </c>
    </row>
    <row r="390" spans="1:17" ht="15.95" thickBot="1">
      <c r="A390" s="76" t="str">
        <v>AOM_001412</v>
      </c>
      <c r="B390" s="76" t="str">
        <v>Pennisetum mezianum</v>
      </c>
      <c r="C390" s="76" t="str">
        <v/>
      </c>
      <c r="D390" s="76" t="str">
        <v>Pennisetum clandestinum</v>
      </c>
      <c r="E390" s="76" t="str">
        <f t="shared" si="28"/>
        <v>Pennisetum clandestinum</v>
      </c>
      <c r="F390" s="76" t="str">
        <v>Management--Livestock Management--Feed Characteristic--Feed Composition--Feed Ingredient--Forage Plants--Cereal and Grass Forages--Pennisetum mezianum----</v>
      </c>
      <c r="G390" s="74" t="str" cm="1">
        <f t="array" ref="G390">IFERROR(SUBSTITUTE(_xlfn.CHOOSECOLS(_xlfn.TEXTSPLIT(_xlfn.TEXTJOIN("|",,F390),"Feed Ingredient--","|",TRUE),2),"----",""),"")</f>
        <v>Forage Plants--Cereal and Grass Forages--Pennisetum mezianum</v>
      </c>
      <c r="H390" s="74" t="str">
        <f t="shared" si="29"/>
        <v>Forage Plants--Cereal and Grass Forages--Pennisetum mezianum</v>
      </c>
      <c r="I390" s="74">
        <f t="shared" si="30"/>
        <v>2</v>
      </c>
      <c r="J390" s="74" t="str">
        <f t="shared" si="31"/>
        <v>Forage Plants--Cereal and Grass Forages</v>
      </c>
      <c r="K390" s="74" t="str" cm="1">
        <f t="array" ref="K390">IF(G390&lt;&gt;"",_xlfn.TEXTJOIN(";",TRUE,
CONCATENATE(A390,"$",H390),
IF(E390="","",IF(I390&lt;&gt;0,CONCATENATE(A390,"$",J390,"--",_xlfn.TEXTSPLIT(E390,";",TRUE,FALSE)),CONCATENATE(A390,"$",_xlfn.TEXTSPLIT(E390,";",TRUE,FALSE))))),"")</f>
        <v>AOM_001412$Forage Plants--Cereal and Grass Forages--Pennisetum mezianum;AOM_001412$Forage Plants--Cereal and Grass Forages--Pennisetum clandestinum</v>
      </c>
      <c r="L390" s="76"/>
      <c r="M390" s="76" t="str" cm="1">
        <f t="array" ref="M390">IF(L390&lt;&gt;"",_xlfn.TEXTSPLIT(L390, "$"),"")</f>
        <v/>
      </c>
      <c r="N390" s="76"/>
      <c r="O390" s="76" t="str" cm="1">
        <f t="array" ref="O390">IF(L390&lt;&gt;"",_xlfn.CHOOSECOLS(_xlfn.TEXTSPLIT(N390,"--"),1),"")</f>
        <v/>
      </c>
      <c r="P390" s="76" t="str" cm="1">
        <f t="array" ref="P390">IF(L390&lt;&gt;"",IFERROR(_xlfn.CHOOSECOLS(_xlfn.TEXTSPLIT(N390,"--"),2),""),"")</f>
        <v/>
      </c>
      <c r="Q390" s="76" t="str">
        <f t="shared" si="32"/>
        <v/>
      </c>
    </row>
    <row r="391" spans="1:17" ht="15.95" thickBot="1">
      <c r="A391" s="75" t="str">
        <v>AOM_001413</v>
      </c>
      <c r="B391" s="75" t="str">
        <v>Pennisetum pedicellatum</v>
      </c>
      <c r="C391" s="75" t="str">
        <v>Nigeria grass</v>
      </c>
      <c r="D391" s="75" t="str">
        <v xml:space="preserve">Pennisetum </v>
      </c>
      <c r="E391" s="75" t="str">
        <f t="shared" ref="E391:E454" si="33">_xlfn.TEXTJOIN(";",TRUE,C391,D391)</f>
        <v xml:space="preserve">Nigeria grass;Pennisetum </v>
      </c>
      <c r="F391" s="75" t="str">
        <v>Management--Livestock Management--Feed Characteristic--Feed Composition--Feed Ingredient--Forage Plants--Cereal and Grass Forages--Pennisetum pedicellatum----</v>
      </c>
      <c r="G391" s="74" t="str" cm="1">
        <f t="array" ref="G391">IFERROR(SUBSTITUTE(_xlfn.CHOOSECOLS(_xlfn.TEXTSPLIT(_xlfn.TEXTJOIN("|",,F391),"Feed Ingredient--","|",TRUE),2),"----",""),"")</f>
        <v>Forage Plants--Cereal and Grass Forages--Pennisetum pedicellatum</v>
      </c>
      <c r="H391" s="74" t="str">
        <f t="shared" ref="H391:H454" si="34">IF(G391&lt;&gt;"",_xlfn.TEXTJOIN("--",TRUE,_xlfn.TEXTSPLIT(G391,"--","|",TRUE)),"")</f>
        <v>Forage Plants--Cereal and Grass Forages--Pennisetum pedicellatum</v>
      </c>
      <c r="I391" s="74">
        <f t="shared" ref="I391:I454" si="35">IF(G391&lt;&gt;"",SUM(LEN(H391)-LEN(SUBSTITUTE(H391,"--","")))/LEN("--"),"")</f>
        <v>2</v>
      </c>
      <c r="J391" s="74" t="str">
        <f t="shared" ref="J391:J454" si="36">IF(G391&lt;&gt;"",IFERROR(_xlfn.TEXTJOIN("--",TRUE,_xlfn.CHOOSECOLS(_xlfn.TEXTSPLIT(H391,"--"),_xlfn.SEQUENCE(1,I391))),""),"")</f>
        <v>Forage Plants--Cereal and Grass Forages</v>
      </c>
      <c r="K391" s="74" t="str" cm="1">
        <f t="array" ref="K391">IF(G391&lt;&gt;"",_xlfn.TEXTJOIN(";",TRUE,
CONCATENATE(A391,"$",H391),
IF(E391="","",IF(I391&lt;&gt;0,CONCATENATE(A391,"$",J391,"--",_xlfn.TEXTSPLIT(E391,";",TRUE,FALSE)),CONCATENATE(A391,"$",_xlfn.TEXTSPLIT(E391,";",TRUE,FALSE))))),"")</f>
        <v xml:space="preserve">AOM_001413$Forage Plants--Cereal and Grass Forages--Pennisetum pedicellatum;AOM_001413$Forage Plants--Cereal and Grass Forages--Nigeria grass;AOM_001413$Forage Plants--Cereal and Grass Forages--Pennisetum </v>
      </c>
      <c r="L391" s="75"/>
      <c r="M391" s="75" t="str" cm="1">
        <f t="array" ref="M391">IF(L391&lt;&gt;"",_xlfn.TEXTSPLIT(L391, "$"),"")</f>
        <v/>
      </c>
      <c r="N391" s="75"/>
      <c r="O391" s="75" t="str" cm="1">
        <f t="array" ref="O391">IF(L391&lt;&gt;"",_xlfn.CHOOSECOLS(_xlfn.TEXTSPLIT(N391,"--"),1),"")</f>
        <v/>
      </c>
      <c r="P391" s="75" t="str" cm="1">
        <f t="array" ref="P391">IF(L391&lt;&gt;"",IFERROR(_xlfn.CHOOSECOLS(_xlfn.TEXTSPLIT(N391,"--"),2),""),"")</f>
        <v/>
      </c>
      <c r="Q391" s="75" t="str">
        <f t="shared" ref="Q391:Q454" si="37">IF(L391&lt;&gt;"",IF(SUM(LEN(N391)-LEN(SUBSTITUTE(N391,"--","")))/LEN("--")&gt;1,SUBSTITUTE(N391,CONCATENATE(O391,"--",P391,"--"),""),""),"")</f>
        <v/>
      </c>
    </row>
    <row r="392" spans="1:17" ht="15.95" thickBot="1">
      <c r="A392" s="76" t="str">
        <v>AOM_001441</v>
      </c>
      <c r="B392" s="76" t="str">
        <v>Pennisetum petiolar</v>
      </c>
      <c r="C392" s="76" t="str">
        <v/>
      </c>
      <c r="D392" s="76" t="str">
        <v>Pennisetum pedicellatum</v>
      </c>
      <c r="E392" s="76" t="str">
        <f t="shared" si="33"/>
        <v>Pennisetum pedicellatum</v>
      </c>
      <c r="F392" s="76" t="str">
        <v>Management--Livestock Management--Feed Characteristic--Feed Composition--Feed Ingredient--Forage Plants--Cereal and Grass Forages--Pennisetum petiolar----</v>
      </c>
      <c r="G392" s="74" t="str" cm="1">
        <f t="array" ref="G392">IFERROR(SUBSTITUTE(_xlfn.CHOOSECOLS(_xlfn.TEXTSPLIT(_xlfn.TEXTJOIN("|",,F392),"Feed Ingredient--","|",TRUE),2),"----",""),"")</f>
        <v>Forage Plants--Cereal and Grass Forages--Pennisetum petiolar</v>
      </c>
      <c r="H392" s="74" t="str">
        <f t="shared" si="34"/>
        <v>Forage Plants--Cereal and Grass Forages--Pennisetum petiolar</v>
      </c>
      <c r="I392" s="74">
        <f t="shared" si="35"/>
        <v>2</v>
      </c>
      <c r="J392" s="74" t="str">
        <f t="shared" si="36"/>
        <v>Forage Plants--Cereal and Grass Forages</v>
      </c>
      <c r="K392" s="74" t="str" cm="1">
        <f t="array" ref="K392">IF(G392&lt;&gt;"",_xlfn.TEXTJOIN(";",TRUE,
CONCATENATE(A392,"$",H392),
IF(E392="","",IF(I392&lt;&gt;0,CONCATENATE(A392,"$",J392,"--",_xlfn.TEXTSPLIT(E392,";",TRUE,FALSE)),CONCATENATE(A392,"$",_xlfn.TEXTSPLIT(E392,";",TRUE,FALSE))))),"")</f>
        <v>AOM_001441$Forage Plants--Cereal and Grass Forages--Pennisetum petiolar;AOM_001441$Forage Plants--Cereal and Grass Forages--Pennisetum pedicellatum</v>
      </c>
      <c r="L392" s="76"/>
      <c r="M392" s="76" t="str" cm="1">
        <f t="array" ref="M392">IF(L392&lt;&gt;"",_xlfn.TEXTSPLIT(L392, "$"),"")</f>
        <v/>
      </c>
      <c r="N392" s="76"/>
      <c r="O392" s="76" t="str" cm="1">
        <f t="array" ref="O392">IF(L392&lt;&gt;"",_xlfn.CHOOSECOLS(_xlfn.TEXTSPLIT(N392,"--"),1),"")</f>
        <v/>
      </c>
      <c r="P392" s="76" t="str" cm="1">
        <f t="array" ref="P392">IF(L392&lt;&gt;"",IFERROR(_xlfn.CHOOSECOLS(_xlfn.TEXTSPLIT(N392,"--"),2),""),"")</f>
        <v/>
      </c>
      <c r="Q392" s="76" t="str">
        <f t="shared" si="37"/>
        <v/>
      </c>
    </row>
    <row r="393" spans="1:17" ht="15.95" thickBot="1">
      <c r="A393" s="75" t="str">
        <v>AOM_000689</v>
      </c>
      <c r="B393" s="75" t="str">
        <v>Pennisetum purpureum</v>
      </c>
      <c r="C393" s="75" t="str">
        <v>Napier Grass;Elephant Grass;Bana Grass</v>
      </c>
      <c r="D393" s="75" t="str">
        <v>Pennisetum pedicellatum</v>
      </c>
      <c r="E393" s="75" t="str">
        <f t="shared" si="33"/>
        <v>Napier Grass;Elephant Grass;Bana Grass;Pennisetum pedicellatum</v>
      </c>
      <c r="F393" s="75" t="str">
        <v>Management--Livestock Management--Feed Characteristic--Feed Composition--Feed Ingredient--Forage Plants--Cereal and Grass Forages--Pennisetum purpureum----</v>
      </c>
      <c r="G393" s="74" t="str" cm="1">
        <f t="array" ref="G393">IFERROR(SUBSTITUTE(_xlfn.CHOOSECOLS(_xlfn.TEXTSPLIT(_xlfn.TEXTJOIN("|",,F393),"Feed Ingredient--","|",TRUE),2),"----",""),"")</f>
        <v>Forage Plants--Cereal and Grass Forages--Pennisetum purpureum</v>
      </c>
      <c r="H393" s="74" t="str">
        <f t="shared" si="34"/>
        <v>Forage Plants--Cereal and Grass Forages--Pennisetum purpureum</v>
      </c>
      <c r="I393" s="74">
        <f t="shared" si="35"/>
        <v>2</v>
      </c>
      <c r="J393" s="74" t="str">
        <f t="shared" si="36"/>
        <v>Forage Plants--Cereal and Grass Forages</v>
      </c>
      <c r="K393" s="74" t="str" cm="1">
        <f t="array" ref="K393">IF(G393&lt;&gt;"",_xlfn.TEXTJOIN(";",TRUE,
CONCATENATE(A393,"$",H393),
IF(E393="","",IF(I393&lt;&gt;0,CONCATENATE(A393,"$",J393,"--",_xlfn.TEXTSPLIT(E393,";",TRUE,FALSE)),CONCATENATE(A393,"$",_xlfn.TEXTSPLIT(E393,";",TRUE,FALSE))))),"")</f>
        <v>AOM_000689$Forage Plants--Cereal and Grass Forages--Pennisetum purpureum;AOM_000689$Forage Plants--Cereal and Grass Forages--Napier Grass;AOM_000689$Forage Plants--Cereal and Grass Forages--Elephant Grass;AOM_000689$Forage Plants--Cereal and Grass Forages--Bana Grass;AOM_000689$Forage Plants--Cereal and Grass Forages--Pennisetum pedicellatum</v>
      </c>
      <c r="L393" s="75"/>
      <c r="M393" s="75" t="str" cm="1">
        <f t="array" ref="M393">IF(L393&lt;&gt;"",_xlfn.TEXTSPLIT(L393, "$"),"")</f>
        <v/>
      </c>
      <c r="N393" s="75"/>
      <c r="O393" s="75" t="str" cm="1">
        <f t="array" ref="O393">IF(L393&lt;&gt;"",_xlfn.CHOOSECOLS(_xlfn.TEXTSPLIT(N393,"--"),1),"")</f>
        <v/>
      </c>
      <c r="P393" s="75" t="str" cm="1">
        <f t="array" ref="P393">IF(L393&lt;&gt;"",IFERROR(_xlfn.CHOOSECOLS(_xlfn.TEXTSPLIT(N393,"--"),2),""),"")</f>
        <v/>
      </c>
      <c r="Q393" s="75" t="str">
        <f t="shared" si="37"/>
        <v/>
      </c>
    </row>
    <row r="394" spans="1:17" ht="15.95" thickBot="1">
      <c r="A394" s="76" t="str">
        <v>AOM_001444</v>
      </c>
      <c r="B394" s="76" t="str">
        <v>Pennisetum villosum</v>
      </c>
      <c r="C394" s="76" t="str">
        <v>Cenchrus longisetus</v>
      </c>
      <c r="D394" s="76" t="str">
        <v>Pennisetum purpureum</v>
      </c>
      <c r="E394" s="76" t="str">
        <f t="shared" si="33"/>
        <v>Cenchrus longisetus;Pennisetum purpureum</v>
      </c>
      <c r="F394" s="76" t="str">
        <v>Management--Livestock Management--Feed Characteristic--Feed Composition--Feed Ingredient--Forage Plants--Cereal and Grass Forages--Pennisetum villosum----</v>
      </c>
      <c r="G394" s="74" t="str" cm="1">
        <f t="array" ref="G394">IFERROR(SUBSTITUTE(_xlfn.CHOOSECOLS(_xlfn.TEXTSPLIT(_xlfn.TEXTJOIN("|",,F394),"Feed Ingredient--","|",TRUE),2),"----",""),"")</f>
        <v>Forage Plants--Cereal and Grass Forages--Pennisetum villosum</v>
      </c>
      <c r="H394" s="74" t="str">
        <f t="shared" si="34"/>
        <v>Forage Plants--Cereal and Grass Forages--Pennisetum villosum</v>
      </c>
      <c r="I394" s="74">
        <f t="shared" si="35"/>
        <v>2</v>
      </c>
      <c r="J394" s="74" t="str">
        <f t="shared" si="36"/>
        <v>Forage Plants--Cereal and Grass Forages</v>
      </c>
      <c r="K394" s="74" t="str" cm="1">
        <f t="array" ref="K394">IF(G394&lt;&gt;"",_xlfn.TEXTJOIN(";",TRUE,
CONCATENATE(A394,"$",H394),
IF(E394="","",IF(I394&lt;&gt;0,CONCATENATE(A394,"$",J394,"--",_xlfn.TEXTSPLIT(E394,";",TRUE,FALSE)),CONCATENATE(A394,"$",_xlfn.TEXTSPLIT(E394,";",TRUE,FALSE))))),"")</f>
        <v>AOM_001444$Forage Plants--Cereal and Grass Forages--Pennisetum villosum;AOM_001444$Forage Plants--Cereal and Grass Forages--Cenchrus longisetus;AOM_001444$Forage Plants--Cereal and Grass Forages--Pennisetum purpureum</v>
      </c>
      <c r="L394" s="76"/>
      <c r="M394" s="76" t="str" cm="1">
        <f t="array" ref="M394">IF(L394&lt;&gt;"",_xlfn.TEXTSPLIT(L394, "$"),"")</f>
        <v/>
      </c>
      <c r="N394" s="76"/>
      <c r="O394" s="76" t="str" cm="1">
        <f t="array" ref="O394">IF(L394&lt;&gt;"",_xlfn.CHOOSECOLS(_xlfn.TEXTSPLIT(N394,"--"),1),"")</f>
        <v/>
      </c>
      <c r="P394" s="76" t="str" cm="1">
        <f t="array" ref="P394">IF(L394&lt;&gt;"",IFERROR(_xlfn.CHOOSECOLS(_xlfn.TEXTSPLIT(N394,"--"),2),""),"")</f>
        <v/>
      </c>
      <c r="Q394" s="76" t="str">
        <f t="shared" si="37"/>
        <v/>
      </c>
    </row>
    <row r="395" spans="1:17" ht="15.95" thickBot="1">
      <c r="A395" s="75" t="str">
        <v>AOM_001445</v>
      </c>
      <c r="B395" s="75" t="str">
        <v>Phalaris aquatica</v>
      </c>
      <c r="C395" s="75" t="str">
        <v>Bulbous canary grass</v>
      </c>
      <c r="D395" s="75" t="str">
        <v>Pericopis laxiflora</v>
      </c>
      <c r="E395" s="75" t="str">
        <f t="shared" si="33"/>
        <v>Bulbous canary grass;Pericopis laxiflora</v>
      </c>
      <c r="F395" s="75" t="str">
        <v>Management--Livestock Management--Feed Characteristic--Feed Composition--Feed Ingredient--Forage Plants--Cereal and Grass Forages--Phalaris aquatica----</v>
      </c>
      <c r="G395" s="74" t="str" cm="1">
        <f t="array" ref="G395">IFERROR(SUBSTITUTE(_xlfn.CHOOSECOLS(_xlfn.TEXTSPLIT(_xlfn.TEXTJOIN("|",,F395),"Feed Ingredient--","|",TRUE),2),"----",""),"")</f>
        <v>Forage Plants--Cereal and Grass Forages--Phalaris aquatica</v>
      </c>
      <c r="H395" s="74" t="str">
        <f t="shared" si="34"/>
        <v>Forage Plants--Cereal and Grass Forages--Phalaris aquatica</v>
      </c>
      <c r="I395" s="74">
        <f t="shared" si="35"/>
        <v>2</v>
      </c>
      <c r="J395" s="74" t="str">
        <f t="shared" si="36"/>
        <v>Forage Plants--Cereal and Grass Forages</v>
      </c>
      <c r="K395" s="74" t="str" cm="1">
        <f t="array" ref="K395">IF(G395&lt;&gt;"",_xlfn.TEXTJOIN(";",TRUE,
CONCATENATE(A395,"$",H395),
IF(E395="","",IF(I395&lt;&gt;0,CONCATENATE(A395,"$",J395,"--",_xlfn.TEXTSPLIT(E395,";",TRUE,FALSE)),CONCATENATE(A395,"$",_xlfn.TEXTSPLIT(E395,";",TRUE,FALSE))))),"")</f>
        <v>AOM_001445$Forage Plants--Cereal and Grass Forages--Phalaris aquatica;AOM_001445$Forage Plants--Cereal and Grass Forages--Bulbous canary grass;AOM_001445$Forage Plants--Cereal and Grass Forages--Pericopis laxiflora</v>
      </c>
      <c r="L395" s="75"/>
      <c r="M395" s="75" t="str" cm="1">
        <f t="array" ref="M395">IF(L395&lt;&gt;"",_xlfn.TEXTSPLIT(L395, "$"),"")</f>
        <v/>
      </c>
      <c r="N395" s="75"/>
      <c r="O395" s="75" t="str" cm="1">
        <f t="array" ref="O395">IF(L395&lt;&gt;"",_xlfn.CHOOSECOLS(_xlfn.TEXTSPLIT(N395,"--"),1),"")</f>
        <v/>
      </c>
      <c r="P395" s="75" t="str" cm="1">
        <f t="array" ref="P395">IF(L395&lt;&gt;"",IFERROR(_xlfn.CHOOSECOLS(_xlfn.TEXTSPLIT(N395,"--"),2),""),"")</f>
        <v/>
      </c>
      <c r="Q395" s="75" t="str">
        <f t="shared" si="37"/>
        <v/>
      </c>
    </row>
    <row r="396" spans="1:17" ht="15.95" thickBot="1">
      <c r="A396" s="76" t="str">
        <v>AOM_001854</v>
      </c>
      <c r="B396" s="76" t="str">
        <v>Plantago albicans</v>
      </c>
      <c r="C396" s="76" t="str">
        <v/>
      </c>
      <c r="D396" s="76" t="str">
        <v>Pithecellobium dulce</v>
      </c>
      <c r="E396" s="76" t="str">
        <f t="shared" si="33"/>
        <v>Pithecellobium dulce</v>
      </c>
      <c r="F396" s="76" t="str">
        <v>Management--Livestock Management--Feed Characteristic--Feed Composition--Feed Ingredient--Forage Plants--Cereal and Grass Forages--Plantago albicans----</v>
      </c>
      <c r="G396" s="74" t="str" cm="1">
        <f t="array" ref="G396">IFERROR(SUBSTITUTE(_xlfn.CHOOSECOLS(_xlfn.TEXTSPLIT(_xlfn.TEXTJOIN("|",,F396),"Feed Ingredient--","|",TRUE),2),"----",""),"")</f>
        <v>Forage Plants--Cereal and Grass Forages--Plantago albicans</v>
      </c>
      <c r="H396" s="74" t="str">
        <f t="shared" si="34"/>
        <v>Forage Plants--Cereal and Grass Forages--Plantago albicans</v>
      </c>
      <c r="I396" s="74">
        <f t="shared" si="35"/>
        <v>2</v>
      </c>
      <c r="J396" s="74" t="str">
        <f t="shared" si="36"/>
        <v>Forage Plants--Cereal and Grass Forages</v>
      </c>
      <c r="K396" s="74" t="str" cm="1">
        <f t="array" ref="K396">IF(G396&lt;&gt;"",_xlfn.TEXTJOIN(";",TRUE,
CONCATENATE(A396,"$",H396),
IF(E396="","",IF(I396&lt;&gt;0,CONCATENATE(A396,"$",J396,"--",_xlfn.TEXTSPLIT(E396,";",TRUE,FALSE)),CONCATENATE(A396,"$",_xlfn.TEXTSPLIT(E396,";",TRUE,FALSE))))),"")</f>
        <v>AOM_001854$Forage Plants--Cereal and Grass Forages--Plantago albicans;AOM_001854$Forage Plants--Cereal and Grass Forages--Pithecellobium dulce</v>
      </c>
      <c r="L396" s="76"/>
      <c r="M396" s="76" t="str" cm="1">
        <f t="array" ref="M396">IF(L396&lt;&gt;"",_xlfn.TEXTSPLIT(L396, "$"),"")</f>
        <v/>
      </c>
      <c r="N396" s="76"/>
      <c r="O396" s="76" t="str" cm="1">
        <f t="array" ref="O396">IF(L396&lt;&gt;"",_xlfn.CHOOSECOLS(_xlfn.TEXTSPLIT(N396,"--"),1),"")</f>
        <v/>
      </c>
      <c r="P396" s="76" t="str" cm="1">
        <f t="array" ref="P396">IF(L396&lt;&gt;"",IFERROR(_xlfn.CHOOSECOLS(_xlfn.TEXTSPLIT(N396,"--"),2),""),"")</f>
        <v/>
      </c>
      <c r="Q396" s="76" t="str">
        <f t="shared" si="37"/>
        <v/>
      </c>
    </row>
    <row r="397" spans="1:17" ht="15.95" thickBot="1">
      <c r="A397" s="75" t="str">
        <v>AOM_001855</v>
      </c>
      <c r="B397" s="75" t="str">
        <v>Poaceae</v>
      </c>
      <c r="C397" s="75" t="str">
        <v/>
      </c>
      <c r="D397" s="75" t="str">
        <v>Musa paradisiaca</v>
      </c>
      <c r="E397" s="75" t="str">
        <f t="shared" si="33"/>
        <v>Musa paradisiaca</v>
      </c>
      <c r="F397" s="75" t="str">
        <v>Management--Livestock Management--Feed Characteristic--Feed Composition--Feed Ingredient--Forage Plants--Cereal and Grass Forages--Poaceae----</v>
      </c>
      <c r="G397" s="74" t="str" cm="1">
        <f t="array" ref="G397">IFERROR(SUBSTITUTE(_xlfn.CHOOSECOLS(_xlfn.TEXTSPLIT(_xlfn.TEXTJOIN("|",,F397),"Feed Ingredient--","|",TRUE),2),"----",""),"")</f>
        <v>Forage Plants--Cereal and Grass Forages--Poaceae</v>
      </c>
      <c r="H397" s="74" t="str">
        <f t="shared" si="34"/>
        <v>Forage Plants--Cereal and Grass Forages--Poaceae</v>
      </c>
      <c r="I397" s="74">
        <f t="shared" si="35"/>
        <v>2</v>
      </c>
      <c r="J397" s="74" t="str">
        <f t="shared" si="36"/>
        <v>Forage Plants--Cereal and Grass Forages</v>
      </c>
      <c r="K397" s="74" t="str" cm="1">
        <f t="array" ref="K397">IF(G397&lt;&gt;"",_xlfn.TEXTJOIN(";",TRUE,
CONCATENATE(A397,"$",H397),
IF(E397="","",IF(I397&lt;&gt;0,CONCATENATE(A397,"$",J397,"--",_xlfn.TEXTSPLIT(E397,";",TRUE,FALSE)),CONCATENATE(A397,"$",_xlfn.TEXTSPLIT(E397,";",TRUE,FALSE))))),"")</f>
        <v>AOM_001855$Forage Plants--Cereal and Grass Forages--Poaceae;AOM_001855$Forage Plants--Cereal and Grass Forages--Musa paradisiaca</v>
      </c>
      <c r="L397" s="75"/>
      <c r="M397" s="75" t="str" cm="1">
        <f t="array" ref="M397">IF(L397&lt;&gt;"",_xlfn.TEXTSPLIT(L397, "$"),"")</f>
        <v/>
      </c>
      <c r="N397" s="75"/>
      <c r="O397" s="75" t="str" cm="1">
        <f t="array" ref="O397">IF(L397&lt;&gt;"",_xlfn.CHOOSECOLS(_xlfn.TEXTSPLIT(N397,"--"),1),"")</f>
        <v/>
      </c>
      <c r="P397" s="75" t="str" cm="1">
        <f t="array" ref="P397">IF(L397&lt;&gt;"",IFERROR(_xlfn.CHOOSECOLS(_xlfn.TEXTSPLIT(N397,"--"),2),""),"")</f>
        <v/>
      </c>
      <c r="Q397" s="75" t="str">
        <f t="shared" si="37"/>
        <v/>
      </c>
    </row>
    <row r="398" spans="1:17" ht="15.95" thickBot="1">
      <c r="A398" s="76" t="str">
        <v>AOM_001514</v>
      </c>
      <c r="B398" s="76" t="str">
        <v>Pogonarthria squarrosa</v>
      </c>
      <c r="C398" s="76" t="str">
        <v/>
      </c>
      <c r="D398" s="76" t="str">
        <v>Pleurotus ostreatus</v>
      </c>
      <c r="E398" s="76" t="str">
        <f t="shared" si="33"/>
        <v>Pleurotus ostreatus</v>
      </c>
      <c r="F398" s="76" t="str">
        <v>Management--Livestock Management--Feed Characteristic--Feed Composition--Feed Ingredient--Forage Plants--Cereal and Grass Forages--Pogonarthria squarrosa----</v>
      </c>
      <c r="G398" s="74" t="str" cm="1">
        <f t="array" ref="G398">IFERROR(SUBSTITUTE(_xlfn.CHOOSECOLS(_xlfn.TEXTSPLIT(_xlfn.TEXTJOIN("|",,F398),"Feed Ingredient--","|",TRUE),2),"----",""),"")</f>
        <v>Forage Plants--Cereal and Grass Forages--Pogonarthria squarrosa</v>
      </c>
      <c r="H398" s="74" t="str">
        <f t="shared" si="34"/>
        <v>Forage Plants--Cereal and Grass Forages--Pogonarthria squarrosa</v>
      </c>
      <c r="I398" s="74">
        <f t="shared" si="35"/>
        <v>2</v>
      </c>
      <c r="J398" s="74" t="str">
        <f t="shared" si="36"/>
        <v>Forage Plants--Cereal and Grass Forages</v>
      </c>
      <c r="K398" s="74" t="str" cm="1">
        <f t="array" ref="K398">IF(G398&lt;&gt;"",_xlfn.TEXTJOIN(";",TRUE,
CONCATENATE(A398,"$",H398),
IF(E398="","",IF(I398&lt;&gt;0,CONCATENATE(A398,"$",J398,"--",_xlfn.TEXTSPLIT(E398,";",TRUE,FALSE)),CONCATENATE(A398,"$",_xlfn.TEXTSPLIT(E398,";",TRUE,FALSE))))),"")</f>
        <v>AOM_001514$Forage Plants--Cereal and Grass Forages--Pogonarthria squarrosa;AOM_001514$Forage Plants--Cereal and Grass Forages--Pleurotus ostreatus</v>
      </c>
      <c r="L398" s="76"/>
      <c r="M398" s="76" t="str" cm="1">
        <f t="array" ref="M398">IF(L398&lt;&gt;"",_xlfn.TEXTSPLIT(L398, "$"),"")</f>
        <v/>
      </c>
      <c r="N398" s="76"/>
      <c r="O398" s="76" t="str" cm="1">
        <f t="array" ref="O398">IF(L398&lt;&gt;"",_xlfn.CHOOSECOLS(_xlfn.TEXTSPLIT(N398,"--"),1),"")</f>
        <v/>
      </c>
      <c r="P398" s="76" t="str" cm="1">
        <f t="array" ref="P398">IF(L398&lt;&gt;"",IFERROR(_xlfn.CHOOSECOLS(_xlfn.TEXTSPLIT(N398,"--"),2),""),"")</f>
        <v/>
      </c>
      <c r="Q398" s="76" t="str">
        <f t="shared" si="37"/>
        <v/>
      </c>
    </row>
    <row r="399" spans="1:17" ht="15.95" thickBot="1">
      <c r="A399" s="75" t="str">
        <v>AOM_002132</v>
      </c>
      <c r="B399" s="75" t="str">
        <v>Rottboellia cochinchinensis</v>
      </c>
      <c r="C399" s="75" t="str">
        <v>Rottboellia exaltata;Itchgrass</v>
      </c>
      <c r="D399" s="75" t="str">
        <v>Rosmarinus officinalis</v>
      </c>
      <c r="E399" s="75" t="str">
        <f t="shared" si="33"/>
        <v>Rottboellia exaltata;Itchgrass;Rosmarinus officinalis</v>
      </c>
      <c r="F399" s="75" t="str">
        <v>Management--Livestock Management--Feed Characteristic--Feed Composition--Feed Ingredient--Forage Plants--Cereal and Grass Forages--Rottboellia cochinchinensis----</v>
      </c>
      <c r="G399" s="74" t="str" cm="1">
        <f t="array" ref="G399">IFERROR(SUBSTITUTE(_xlfn.CHOOSECOLS(_xlfn.TEXTSPLIT(_xlfn.TEXTJOIN("|",,F399),"Feed Ingredient--","|",TRUE),2),"----",""),"")</f>
        <v>Forage Plants--Cereal and Grass Forages--Rottboellia cochinchinensis</v>
      </c>
      <c r="H399" s="74" t="str">
        <f t="shared" si="34"/>
        <v>Forage Plants--Cereal and Grass Forages--Rottboellia cochinchinensis</v>
      </c>
      <c r="I399" s="74">
        <f t="shared" si="35"/>
        <v>2</v>
      </c>
      <c r="J399" s="74" t="str">
        <f t="shared" si="36"/>
        <v>Forage Plants--Cereal and Grass Forages</v>
      </c>
      <c r="K399" s="74" t="str" cm="1">
        <f t="array" ref="K399">IF(G399&lt;&gt;"",_xlfn.TEXTJOIN(";",TRUE,
CONCATENATE(A399,"$",H399),
IF(E399="","",IF(I399&lt;&gt;0,CONCATENATE(A399,"$",J399,"--",_xlfn.TEXTSPLIT(E399,";",TRUE,FALSE)),CONCATENATE(A399,"$",_xlfn.TEXTSPLIT(E399,";",TRUE,FALSE))))),"")</f>
        <v>AOM_002132$Forage Plants--Cereal and Grass Forages--Rottboellia cochinchinensis;AOM_002132$Forage Plants--Cereal and Grass Forages--Rottboellia exaltata;AOM_002132$Forage Plants--Cereal and Grass Forages--Itchgrass;AOM_002132$Forage Plants--Cereal and Grass Forages--Rosmarinus officinalis</v>
      </c>
      <c r="L399" s="75"/>
      <c r="M399" s="75" t="str" cm="1">
        <f t="array" ref="M399">IF(L399&lt;&gt;"",_xlfn.TEXTSPLIT(L399, "$"),"")</f>
        <v/>
      </c>
      <c r="N399" s="75"/>
      <c r="O399" s="75" t="str" cm="1">
        <f t="array" ref="O399">IF(L399&lt;&gt;"",_xlfn.CHOOSECOLS(_xlfn.TEXTSPLIT(N399,"--"),1),"")</f>
        <v/>
      </c>
      <c r="P399" s="75" t="str" cm="1">
        <f t="array" ref="P399">IF(L399&lt;&gt;"",IFERROR(_xlfn.CHOOSECOLS(_xlfn.TEXTSPLIT(N399,"--"),2),""),"")</f>
        <v/>
      </c>
      <c r="Q399" s="75" t="str">
        <f t="shared" si="37"/>
        <v/>
      </c>
    </row>
    <row r="400" spans="1:17" ht="15.95" thickBot="1">
      <c r="A400" s="76" t="str">
        <v>AOM_001516</v>
      </c>
      <c r="B400" s="76" t="str">
        <v>Schizachyrium exile</v>
      </c>
      <c r="C400" s="76" t="str">
        <v/>
      </c>
      <c r="D400" s="76" t="str">
        <v>Solanum aethiopicum</v>
      </c>
      <c r="E400" s="76" t="str">
        <f t="shared" si="33"/>
        <v>Solanum aethiopicum</v>
      </c>
      <c r="F400" s="76" t="str">
        <v>Management--Livestock Management--Feed Characteristic--Feed Composition--Feed Ingredient--Forage Plants--Cereal and Grass Forages--Schizachyrium exile----</v>
      </c>
      <c r="G400" s="74" t="str" cm="1">
        <f t="array" ref="G400">IFERROR(SUBSTITUTE(_xlfn.CHOOSECOLS(_xlfn.TEXTSPLIT(_xlfn.TEXTJOIN("|",,F400),"Feed Ingredient--","|",TRUE),2),"----",""),"")</f>
        <v>Forage Plants--Cereal and Grass Forages--Schizachyrium exile</v>
      </c>
      <c r="H400" s="74" t="str">
        <f t="shared" si="34"/>
        <v>Forage Plants--Cereal and Grass Forages--Schizachyrium exile</v>
      </c>
      <c r="I400" s="74">
        <f t="shared" si="35"/>
        <v>2</v>
      </c>
      <c r="J400" s="74" t="str">
        <f t="shared" si="36"/>
        <v>Forage Plants--Cereal and Grass Forages</v>
      </c>
      <c r="K400" s="74" t="str" cm="1">
        <f t="array" ref="K400">IF(G400&lt;&gt;"",_xlfn.TEXTJOIN(";",TRUE,
CONCATENATE(A400,"$",H400),
IF(E400="","",IF(I400&lt;&gt;0,CONCATENATE(A400,"$",J400,"--",_xlfn.TEXTSPLIT(E400,";",TRUE,FALSE)),CONCATENATE(A400,"$",_xlfn.TEXTSPLIT(E400,";",TRUE,FALSE))))),"")</f>
        <v>AOM_001516$Forage Plants--Cereal and Grass Forages--Schizachyrium exile;AOM_001516$Forage Plants--Cereal and Grass Forages--Solanum aethiopicum</v>
      </c>
      <c r="L400" s="76"/>
      <c r="M400" s="76" t="str" cm="1">
        <f t="array" ref="M400">IF(L400&lt;&gt;"",_xlfn.TEXTSPLIT(L400, "$"),"")</f>
        <v/>
      </c>
      <c r="N400" s="76"/>
      <c r="O400" s="76" t="str" cm="1">
        <f t="array" ref="O400">IF(L400&lt;&gt;"",_xlfn.CHOOSECOLS(_xlfn.TEXTSPLIT(N400,"--"),1),"")</f>
        <v/>
      </c>
      <c r="P400" s="76" t="str" cm="1">
        <f t="array" ref="P400">IF(L400&lt;&gt;"",IFERROR(_xlfn.CHOOSECOLS(_xlfn.TEXTSPLIT(N400,"--"),2),""),"")</f>
        <v/>
      </c>
      <c r="Q400" s="76" t="str">
        <f t="shared" si="37"/>
        <v/>
      </c>
    </row>
    <row r="401" spans="1:17" ht="15.95" thickBot="1">
      <c r="A401" s="75" t="str">
        <v>AOM_001517</v>
      </c>
      <c r="B401" s="75" t="str">
        <v>Schizachyrium jeffreysii</v>
      </c>
      <c r="C401" s="75" t="str">
        <v/>
      </c>
      <c r="D401" s="75" t="str">
        <v>Schizachyrium exile</v>
      </c>
      <c r="E401" s="75" t="str">
        <f t="shared" si="33"/>
        <v>Schizachyrium exile</v>
      </c>
      <c r="F401" s="75" t="str">
        <v>Management--Livestock Management--Feed Characteristic--Feed Composition--Feed Ingredient--Forage Plants--Cereal and Grass Forages--Schizachyrium jeffreysii----</v>
      </c>
      <c r="G401" s="74" t="str" cm="1">
        <f t="array" ref="G401">IFERROR(SUBSTITUTE(_xlfn.CHOOSECOLS(_xlfn.TEXTSPLIT(_xlfn.TEXTJOIN("|",,F401),"Feed Ingredient--","|",TRUE),2),"----",""),"")</f>
        <v>Forage Plants--Cereal and Grass Forages--Schizachyrium jeffreysii</v>
      </c>
      <c r="H401" s="74" t="str">
        <f t="shared" si="34"/>
        <v>Forage Plants--Cereal and Grass Forages--Schizachyrium jeffreysii</v>
      </c>
      <c r="I401" s="74">
        <f t="shared" si="35"/>
        <v>2</v>
      </c>
      <c r="J401" s="74" t="str">
        <f t="shared" si="36"/>
        <v>Forage Plants--Cereal and Grass Forages</v>
      </c>
      <c r="K401" s="74" t="str" cm="1">
        <f t="array" ref="K401">IF(G401&lt;&gt;"",_xlfn.TEXTJOIN(";",TRUE,
CONCATENATE(A401,"$",H401),
IF(E401="","",IF(I401&lt;&gt;0,CONCATENATE(A401,"$",J401,"--",_xlfn.TEXTSPLIT(E401,";",TRUE,FALSE)),CONCATENATE(A401,"$",_xlfn.TEXTSPLIT(E401,";",TRUE,FALSE))))),"")</f>
        <v>AOM_001517$Forage Plants--Cereal and Grass Forages--Schizachyrium jeffreysii;AOM_001517$Forage Plants--Cereal and Grass Forages--Schizachyrium exile</v>
      </c>
      <c r="L401" s="75"/>
      <c r="M401" s="75" t="str" cm="1">
        <f t="array" ref="M401">IF(L401&lt;&gt;"",_xlfn.TEXTSPLIT(L401, "$"),"")</f>
        <v/>
      </c>
      <c r="N401" s="75"/>
      <c r="O401" s="75" t="str" cm="1">
        <f t="array" ref="O401">IF(L401&lt;&gt;"",_xlfn.CHOOSECOLS(_xlfn.TEXTSPLIT(N401,"--"),1),"")</f>
        <v/>
      </c>
      <c r="P401" s="75" t="str" cm="1">
        <f t="array" ref="P401">IF(L401&lt;&gt;"",IFERROR(_xlfn.CHOOSECOLS(_xlfn.TEXTSPLIT(N401,"--"),2),""),"")</f>
        <v/>
      </c>
      <c r="Q401" s="75" t="str">
        <f t="shared" si="37"/>
        <v/>
      </c>
    </row>
    <row r="402" spans="1:17" ht="15.95" thickBot="1">
      <c r="A402" s="76" t="str">
        <v>AOM_001518</v>
      </c>
      <c r="B402" s="76" t="str">
        <v>Schoenefeldia gracilis</v>
      </c>
      <c r="C402" s="76" t="str">
        <v/>
      </c>
      <c r="D402" s="76" t="str">
        <v>Schizachyrium exile</v>
      </c>
      <c r="E402" s="76" t="str">
        <f t="shared" si="33"/>
        <v>Schizachyrium exile</v>
      </c>
      <c r="F402" s="76" t="str">
        <v>Management--Livestock Management--Feed Characteristic--Feed Composition--Feed Ingredient--Forage Plants--Cereal and Grass Forages--Schoenefeldia gracilis----</v>
      </c>
      <c r="G402" s="74" t="str" cm="1">
        <f t="array" ref="G402">IFERROR(SUBSTITUTE(_xlfn.CHOOSECOLS(_xlfn.TEXTSPLIT(_xlfn.TEXTJOIN("|",,F402),"Feed Ingredient--","|",TRUE),2),"----",""),"")</f>
        <v>Forage Plants--Cereal and Grass Forages--Schoenefeldia gracilis</v>
      </c>
      <c r="H402" s="74" t="str">
        <f t="shared" si="34"/>
        <v>Forage Plants--Cereal and Grass Forages--Schoenefeldia gracilis</v>
      </c>
      <c r="I402" s="74">
        <f t="shared" si="35"/>
        <v>2</v>
      </c>
      <c r="J402" s="74" t="str">
        <f t="shared" si="36"/>
        <v>Forage Plants--Cereal and Grass Forages</v>
      </c>
      <c r="K402" s="74" t="str" cm="1">
        <f t="array" ref="K402">IF(G402&lt;&gt;"",_xlfn.TEXTJOIN(";",TRUE,
CONCATENATE(A402,"$",H402),
IF(E402="","",IF(I402&lt;&gt;0,CONCATENATE(A402,"$",J402,"--",_xlfn.TEXTSPLIT(E402,";",TRUE,FALSE)),CONCATENATE(A402,"$",_xlfn.TEXTSPLIT(E402,";",TRUE,FALSE))))),"")</f>
        <v>AOM_001518$Forage Plants--Cereal and Grass Forages--Schoenefeldia gracilis;AOM_001518$Forage Plants--Cereal and Grass Forages--Schizachyrium exile</v>
      </c>
      <c r="L402" s="76"/>
      <c r="M402" s="76" t="str" cm="1">
        <f t="array" ref="M402">IF(L402&lt;&gt;"",_xlfn.TEXTSPLIT(L402, "$"),"")</f>
        <v/>
      </c>
      <c r="N402" s="76"/>
      <c r="O402" s="76" t="str" cm="1">
        <f t="array" ref="O402">IF(L402&lt;&gt;"",_xlfn.CHOOSECOLS(_xlfn.TEXTSPLIT(N402,"--"),1),"")</f>
        <v/>
      </c>
      <c r="P402" s="76" t="str" cm="1">
        <f t="array" ref="P402">IF(L402&lt;&gt;"",IFERROR(_xlfn.CHOOSECOLS(_xlfn.TEXTSPLIT(N402,"--"),2),""),"")</f>
        <v/>
      </c>
      <c r="Q402" s="76" t="str">
        <f t="shared" si="37"/>
        <v/>
      </c>
    </row>
    <row r="403" spans="1:17" ht="15.95" thickBot="1">
      <c r="A403" s="75" t="str">
        <v>AOM_001446</v>
      </c>
      <c r="B403" s="75" t="str">
        <v>Sorghum sudanense</v>
      </c>
      <c r="C403" s="75" t="str">
        <v>Sudan grass</v>
      </c>
      <c r="D403" s="75" t="str">
        <v>Sorghum bicolor</v>
      </c>
      <c r="E403" s="75" t="str">
        <f t="shared" si="33"/>
        <v>Sudan grass;Sorghum bicolor</v>
      </c>
      <c r="F403" s="75" t="str">
        <v>Management--Livestock Management--Feed Characteristic--Feed Composition--Feed Ingredient--Forage Plants--Cereal and Grass Forages--Sorghum sudanense----</v>
      </c>
      <c r="G403" s="74" t="str" cm="1">
        <f t="array" ref="G403">IFERROR(SUBSTITUTE(_xlfn.CHOOSECOLS(_xlfn.TEXTSPLIT(_xlfn.TEXTJOIN("|",,F403),"Feed Ingredient--","|",TRUE),2),"----",""),"")</f>
        <v>Forage Plants--Cereal and Grass Forages--Sorghum sudanense</v>
      </c>
      <c r="H403" s="74" t="str">
        <f t="shared" si="34"/>
        <v>Forage Plants--Cereal and Grass Forages--Sorghum sudanense</v>
      </c>
      <c r="I403" s="74">
        <f t="shared" si="35"/>
        <v>2</v>
      </c>
      <c r="J403" s="74" t="str">
        <f t="shared" si="36"/>
        <v>Forage Plants--Cereal and Grass Forages</v>
      </c>
      <c r="K403" s="74" t="str" cm="1">
        <f t="array" ref="K403">IF(G403&lt;&gt;"",_xlfn.TEXTJOIN(";",TRUE,
CONCATENATE(A403,"$",H403),
IF(E403="","",IF(I403&lt;&gt;0,CONCATENATE(A403,"$",J403,"--",_xlfn.TEXTSPLIT(E403,";",TRUE,FALSE)),CONCATENATE(A403,"$",_xlfn.TEXTSPLIT(E403,";",TRUE,FALSE))))),"")</f>
        <v>AOM_001446$Forage Plants--Cereal and Grass Forages--Sorghum sudanense;AOM_001446$Forage Plants--Cereal and Grass Forages--Sudan grass;AOM_001446$Forage Plants--Cereal and Grass Forages--Sorghum bicolor</v>
      </c>
      <c r="L403" s="75"/>
      <c r="M403" s="75" t="str" cm="1">
        <f t="array" ref="M403">IF(L403&lt;&gt;"",_xlfn.TEXTSPLIT(L403, "$"),"")</f>
        <v/>
      </c>
      <c r="N403" s="75"/>
      <c r="O403" s="75" t="str" cm="1">
        <f t="array" ref="O403">IF(L403&lt;&gt;"",_xlfn.CHOOSECOLS(_xlfn.TEXTSPLIT(N403,"--"),1),"")</f>
        <v/>
      </c>
      <c r="P403" s="75" t="str" cm="1">
        <f t="array" ref="P403">IF(L403&lt;&gt;"",IFERROR(_xlfn.CHOOSECOLS(_xlfn.TEXTSPLIT(N403,"--"),2),""),"")</f>
        <v/>
      </c>
      <c r="Q403" s="75" t="str">
        <f t="shared" si="37"/>
        <v/>
      </c>
    </row>
    <row r="404" spans="1:17" ht="15.95" thickBot="1">
      <c r="A404" s="76" t="str">
        <v>AOM_001448</v>
      </c>
      <c r="B404" s="76" t="str">
        <v>Sporobolus natalensis</v>
      </c>
      <c r="C404" s="76" t="str">
        <v/>
      </c>
      <c r="D404" s="76" t="str">
        <v>Spondias mombin</v>
      </c>
      <c r="E404" s="76" t="str">
        <f t="shared" si="33"/>
        <v>Spondias mombin</v>
      </c>
      <c r="F404" s="76" t="str">
        <v>Management--Livestock Management--Feed Characteristic--Feed Composition--Feed Ingredient--Forage Plants--Cereal and Grass Forages--Sporobolus natalensis----</v>
      </c>
      <c r="G404" s="74" t="str" cm="1">
        <f t="array" ref="G404">IFERROR(SUBSTITUTE(_xlfn.CHOOSECOLS(_xlfn.TEXTSPLIT(_xlfn.TEXTJOIN("|",,F404),"Feed Ingredient--","|",TRUE),2),"----",""),"")</f>
        <v>Forage Plants--Cereal and Grass Forages--Sporobolus natalensis</v>
      </c>
      <c r="H404" s="74" t="str">
        <f t="shared" si="34"/>
        <v>Forage Plants--Cereal and Grass Forages--Sporobolus natalensis</v>
      </c>
      <c r="I404" s="74">
        <f t="shared" si="35"/>
        <v>2</v>
      </c>
      <c r="J404" s="74" t="str">
        <f t="shared" si="36"/>
        <v>Forage Plants--Cereal and Grass Forages</v>
      </c>
      <c r="K404" s="74" t="str" cm="1">
        <f t="array" ref="K404">IF(G404&lt;&gt;"",_xlfn.TEXTJOIN(";",TRUE,
CONCATENATE(A404,"$",H404),
IF(E404="","",IF(I404&lt;&gt;0,CONCATENATE(A404,"$",J404,"--",_xlfn.TEXTSPLIT(E404,";",TRUE,FALSE)),CONCATENATE(A404,"$",_xlfn.TEXTSPLIT(E404,";",TRUE,FALSE))))),"")</f>
        <v>AOM_001448$Forage Plants--Cereal and Grass Forages--Sporobolus natalensis;AOM_001448$Forage Plants--Cereal and Grass Forages--Spondias mombin</v>
      </c>
      <c r="L404" s="76"/>
      <c r="M404" s="76" t="str" cm="1">
        <f t="array" ref="M404">IF(L404&lt;&gt;"",_xlfn.TEXTSPLIT(L404, "$"),"")</f>
        <v/>
      </c>
      <c r="N404" s="76"/>
      <c r="O404" s="76" t="str" cm="1">
        <f t="array" ref="O404">IF(L404&lt;&gt;"",_xlfn.CHOOSECOLS(_xlfn.TEXTSPLIT(N404,"--"),1),"")</f>
        <v/>
      </c>
      <c r="P404" s="76" t="str" cm="1">
        <f t="array" ref="P404">IF(L404&lt;&gt;"",IFERROR(_xlfn.CHOOSECOLS(_xlfn.TEXTSPLIT(N404,"--"),2),""),"")</f>
        <v/>
      </c>
      <c r="Q404" s="76" t="str">
        <f t="shared" si="37"/>
        <v/>
      </c>
    </row>
    <row r="405" spans="1:17" ht="15.95" thickBot="1">
      <c r="A405" s="75" t="str">
        <v>AOM_001449</v>
      </c>
      <c r="B405" s="75" t="str">
        <v>Sporobolus panicoides</v>
      </c>
      <c r="C405" s="75" t="str">
        <v/>
      </c>
      <c r="D405" s="75" t="str">
        <v>Sporobolus natalensis</v>
      </c>
      <c r="E405" s="75" t="str">
        <f t="shared" si="33"/>
        <v>Sporobolus natalensis</v>
      </c>
      <c r="F405" s="75" t="str">
        <v>Management--Livestock Management--Feed Characteristic--Feed Composition--Feed Ingredient--Forage Plants--Cereal and Grass Forages--Sporobolus panicoides----</v>
      </c>
      <c r="G405" s="74" t="str" cm="1">
        <f t="array" ref="G405">IFERROR(SUBSTITUTE(_xlfn.CHOOSECOLS(_xlfn.TEXTSPLIT(_xlfn.TEXTJOIN("|",,F405),"Feed Ingredient--","|",TRUE),2),"----",""),"")</f>
        <v>Forage Plants--Cereal and Grass Forages--Sporobolus panicoides</v>
      </c>
      <c r="H405" s="74" t="str">
        <f t="shared" si="34"/>
        <v>Forage Plants--Cereal and Grass Forages--Sporobolus panicoides</v>
      </c>
      <c r="I405" s="74">
        <f t="shared" si="35"/>
        <v>2</v>
      </c>
      <c r="J405" s="74" t="str">
        <f t="shared" si="36"/>
        <v>Forage Plants--Cereal and Grass Forages</v>
      </c>
      <c r="K405" s="74" t="str" cm="1">
        <f t="array" ref="K405">IF(G405&lt;&gt;"",_xlfn.TEXTJOIN(";",TRUE,
CONCATENATE(A405,"$",H405),
IF(E405="","",IF(I405&lt;&gt;0,CONCATENATE(A405,"$",J405,"--",_xlfn.TEXTSPLIT(E405,";",TRUE,FALSE)),CONCATENATE(A405,"$",_xlfn.TEXTSPLIT(E405,";",TRUE,FALSE))))),"")</f>
        <v>AOM_001449$Forage Plants--Cereal and Grass Forages--Sporobolus panicoides;AOM_001449$Forage Plants--Cereal and Grass Forages--Sporobolus natalensis</v>
      </c>
      <c r="L405" s="75"/>
      <c r="M405" s="75" t="str" cm="1">
        <f t="array" ref="M405">IF(L405&lt;&gt;"",_xlfn.TEXTSPLIT(L405, "$"),"")</f>
        <v/>
      </c>
      <c r="N405" s="75"/>
      <c r="O405" s="75" t="str" cm="1">
        <f t="array" ref="O405">IF(L405&lt;&gt;"",_xlfn.CHOOSECOLS(_xlfn.TEXTSPLIT(N405,"--"),1),"")</f>
        <v/>
      </c>
      <c r="P405" s="75" t="str" cm="1">
        <f t="array" ref="P405">IF(L405&lt;&gt;"",IFERROR(_xlfn.CHOOSECOLS(_xlfn.TEXTSPLIT(N405,"--"),2),""),"")</f>
        <v/>
      </c>
      <c r="Q405" s="75" t="str">
        <f t="shared" si="37"/>
        <v/>
      </c>
    </row>
    <row r="406" spans="1:17" ht="15.95" thickBot="1">
      <c r="A406" s="76" t="str">
        <v>AOM_001900</v>
      </c>
      <c r="B406" s="76" t="str">
        <v>Stereochlaena cameronii</v>
      </c>
      <c r="C406" s="76" t="str">
        <v/>
      </c>
      <c r="D406" s="76" t="str">
        <v/>
      </c>
      <c r="E406" s="76" t="str">
        <f t="shared" si="33"/>
        <v/>
      </c>
      <c r="F406" s="76" t="str">
        <v>Management--Livestock Management--Feed Characteristic--Feed Composition--Feed Ingredient--Forage Plants--Cereal and Grass Forages--Stereochlaena cameronii----</v>
      </c>
      <c r="G406" s="74" t="str" cm="1">
        <f t="array" ref="G406">IFERROR(SUBSTITUTE(_xlfn.CHOOSECOLS(_xlfn.TEXTSPLIT(_xlfn.TEXTJOIN("|",,F406),"Feed Ingredient--","|",TRUE),2),"----",""),"")</f>
        <v>Forage Plants--Cereal and Grass Forages--Stereochlaena cameronii</v>
      </c>
      <c r="H406" s="74" t="str">
        <f t="shared" si="34"/>
        <v>Forage Plants--Cereal and Grass Forages--Stereochlaena cameronii</v>
      </c>
      <c r="I406" s="74">
        <f t="shared" si="35"/>
        <v>2</v>
      </c>
      <c r="J406" s="74" t="str">
        <f t="shared" si="36"/>
        <v>Forage Plants--Cereal and Grass Forages</v>
      </c>
      <c r="K406" s="74" t="str" cm="1">
        <f t="array" ref="K406">IF(G406&lt;&gt;"",_xlfn.TEXTJOIN(";",TRUE,
CONCATENATE(A406,"$",H406),
IF(E406="","",IF(I406&lt;&gt;0,CONCATENATE(A406,"$",J406,"--",_xlfn.TEXTSPLIT(E406,";",TRUE,FALSE)),CONCATENATE(A406,"$",_xlfn.TEXTSPLIT(E406,";",TRUE,FALSE))))),"")</f>
        <v>AOM_001900$Forage Plants--Cereal and Grass Forages--Stereochlaena cameronii</v>
      </c>
      <c r="L406" s="76"/>
      <c r="M406" s="76" t="str" cm="1">
        <f t="array" ref="M406">IF(L406&lt;&gt;"",_xlfn.TEXTSPLIT(L406, "$"),"")</f>
        <v/>
      </c>
      <c r="N406" s="76"/>
      <c r="O406" s="76" t="str" cm="1">
        <f t="array" ref="O406">IF(L406&lt;&gt;"",_xlfn.CHOOSECOLS(_xlfn.TEXTSPLIT(N406,"--"),1),"")</f>
        <v/>
      </c>
      <c r="P406" s="76" t="str" cm="1">
        <f t="array" ref="P406">IF(L406&lt;&gt;"",IFERROR(_xlfn.CHOOSECOLS(_xlfn.TEXTSPLIT(N406,"--"),2),""),"")</f>
        <v/>
      </c>
      <c r="Q406" s="76" t="str">
        <f t="shared" si="37"/>
        <v/>
      </c>
    </row>
    <row r="407" spans="1:17" ht="15.95" thickBot="1">
      <c r="A407" s="75" t="str">
        <v>AOM_001520</v>
      </c>
      <c r="B407" s="75" t="str">
        <v>Stipa parviflora</v>
      </c>
      <c r="C407" s="75" t="str">
        <v/>
      </c>
      <c r="D407" s="75" t="str">
        <v>Stereochlaena cameronii</v>
      </c>
      <c r="E407" s="75" t="str">
        <f t="shared" si="33"/>
        <v>Stereochlaena cameronii</v>
      </c>
      <c r="F407" s="75" t="str">
        <v>Management--Livestock Management--Feed Characteristic--Feed Composition--Feed Ingredient--Forage Plants--Cereal and Grass Forages--Stipa parviflora----</v>
      </c>
      <c r="G407" s="74" t="str" cm="1">
        <f t="array" ref="G407">IFERROR(SUBSTITUTE(_xlfn.CHOOSECOLS(_xlfn.TEXTSPLIT(_xlfn.TEXTJOIN("|",,F407),"Feed Ingredient--","|",TRUE),2),"----",""),"")</f>
        <v>Forage Plants--Cereal and Grass Forages--Stipa parviflora</v>
      </c>
      <c r="H407" s="74" t="str">
        <f t="shared" si="34"/>
        <v>Forage Plants--Cereal and Grass Forages--Stipa parviflora</v>
      </c>
      <c r="I407" s="74">
        <f t="shared" si="35"/>
        <v>2</v>
      </c>
      <c r="J407" s="74" t="str">
        <f t="shared" si="36"/>
        <v>Forage Plants--Cereal and Grass Forages</v>
      </c>
      <c r="K407" s="74" t="str" cm="1">
        <f t="array" ref="K407">IF(G407&lt;&gt;"",_xlfn.TEXTJOIN(";",TRUE,
CONCATENATE(A407,"$",H407),
IF(E407="","",IF(I407&lt;&gt;0,CONCATENATE(A407,"$",J407,"--",_xlfn.TEXTSPLIT(E407,";",TRUE,FALSE)),CONCATENATE(A407,"$",_xlfn.TEXTSPLIT(E407,";",TRUE,FALSE))))),"")</f>
        <v>AOM_001520$Forage Plants--Cereal and Grass Forages--Stipa parviflora;AOM_001520$Forage Plants--Cereal and Grass Forages--Stereochlaena cameronii</v>
      </c>
      <c r="L407" s="75"/>
      <c r="M407" s="75" t="str" cm="1">
        <f t="array" ref="M407">IF(L407&lt;&gt;"",_xlfn.TEXTSPLIT(L407, "$"),"")</f>
        <v/>
      </c>
      <c r="N407" s="75"/>
      <c r="O407" s="75" t="str" cm="1">
        <f t="array" ref="O407">IF(L407&lt;&gt;"",_xlfn.CHOOSECOLS(_xlfn.TEXTSPLIT(N407,"--"),1),"")</f>
        <v/>
      </c>
      <c r="P407" s="75" t="str" cm="1">
        <f t="array" ref="P407">IF(L407&lt;&gt;"",IFERROR(_xlfn.CHOOSECOLS(_xlfn.TEXTSPLIT(N407,"--"),2),""),"")</f>
        <v/>
      </c>
      <c r="Q407" s="75" t="str">
        <f t="shared" si="37"/>
        <v/>
      </c>
    </row>
    <row r="408" spans="1:17" ht="15.95" thickBot="1">
      <c r="A408" s="76" t="str">
        <v>AOM_001521</v>
      </c>
      <c r="B408" s="76" t="str">
        <v>Stipa tenacissima</v>
      </c>
      <c r="C408" s="76" t="str">
        <v/>
      </c>
      <c r="D408" s="76" t="str">
        <v>Stereospermum kunthianum</v>
      </c>
      <c r="E408" s="76" t="str">
        <f t="shared" si="33"/>
        <v>Stereospermum kunthianum</v>
      </c>
      <c r="F408" s="76" t="str">
        <v>Management--Livestock Management--Feed Characteristic--Feed Composition--Feed Ingredient--Forage Plants--Cereal and Grass Forages--Stipa tenacissima----</v>
      </c>
      <c r="G408" s="74" t="str" cm="1">
        <f t="array" ref="G408">IFERROR(SUBSTITUTE(_xlfn.CHOOSECOLS(_xlfn.TEXTSPLIT(_xlfn.TEXTJOIN("|",,F408),"Feed Ingredient--","|",TRUE),2),"----",""),"")</f>
        <v>Forage Plants--Cereal and Grass Forages--Stipa tenacissima</v>
      </c>
      <c r="H408" s="74" t="str">
        <f t="shared" si="34"/>
        <v>Forage Plants--Cereal and Grass Forages--Stipa tenacissima</v>
      </c>
      <c r="I408" s="74">
        <f t="shared" si="35"/>
        <v>2</v>
      </c>
      <c r="J408" s="74" t="str">
        <f t="shared" si="36"/>
        <v>Forage Plants--Cereal and Grass Forages</v>
      </c>
      <c r="K408" s="74" t="str" cm="1">
        <f t="array" ref="K408">IF(G408&lt;&gt;"",_xlfn.TEXTJOIN(";",TRUE,
CONCATENATE(A408,"$",H408),
IF(E408="","",IF(I408&lt;&gt;0,CONCATENATE(A408,"$",J408,"--",_xlfn.TEXTSPLIT(E408,";",TRUE,FALSE)),CONCATENATE(A408,"$",_xlfn.TEXTSPLIT(E408,";",TRUE,FALSE))))),"")</f>
        <v>AOM_001521$Forage Plants--Cereal and Grass Forages--Stipa tenacissima;AOM_001521$Forage Plants--Cereal and Grass Forages--Stereospermum kunthianum</v>
      </c>
      <c r="L408" s="76"/>
      <c r="M408" s="76" t="str" cm="1">
        <f t="array" ref="M408">IF(L408&lt;&gt;"",_xlfn.TEXTSPLIT(L408, "$"),"")</f>
        <v/>
      </c>
      <c r="N408" s="76"/>
      <c r="O408" s="76" t="str" cm="1">
        <f t="array" ref="O408">IF(L408&lt;&gt;"",_xlfn.CHOOSECOLS(_xlfn.TEXTSPLIT(N408,"--"),1),"")</f>
        <v/>
      </c>
      <c r="P408" s="76" t="str" cm="1">
        <f t="array" ref="P408">IF(L408&lt;&gt;"",IFERROR(_xlfn.CHOOSECOLS(_xlfn.TEXTSPLIT(N408,"--"),2),""),"")</f>
        <v/>
      </c>
      <c r="Q408" s="76" t="str">
        <f t="shared" si="37"/>
        <v/>
      </c>
    </row>
    <row r="409" spans="1:17" ht="15.95" thickBot="1">
      <c r="A409" s="75" t="str">
        <v>AOM_001450</v>
      </c>
      <c r="B409" s="75" t="str">
        <v>Themeda triandra</v>
      </c>
      <c r="C409" s="75" t="str">
        <v>Red oat grass</v>
      </c>
      <c r="D409" s="75" t="str">
        <v/>
      </c>
      <c r="E409" s="75" t="str">
        <f t="shared" si="33"/>
        <v>Red oat grass</v>
      </c>
      <c r="F409" s="75" t="str">
        <v>Management--Livestock Management--Feed Characteristic--Feed Composition--Feed Ingredient--Forage Plants--Cereal and Grass Forages--Themeda triandra----</v>
      </c>
      <c r="G409" s="74" t="str" cm="1">
        <f t="array" ref="G409">IFERROR(SUBSTITUTE(_xlfn.CHOOSECOLS(_xlfn.TEXTSPLIT(_xlfn.TEXTJOIN("|",,F409),"Feed Ingredient--","|",TRUE),2),"----",""),"")</f>
        <v>Forage Plants--Cereal and Grass Forages--Themeda triandra</v>
      </c>
      <c r="H409" s="74" t="str">
        <f t="shared" si="34"/>
        <v>Forage Plants--Cereal and Grass Forages--Themeda triandra</v>
      </c>
      <c r="I409" s="74">
        <f t="shared" si="35"/>
        <v>2</v>
      </c>
      <c r="J409" s="74" t="str">
        <f t="shared" si="36"/>
        <v>Forage Plants--Cereal and Grass Forages</v>
      </c>
      <c r="K409" s="74" t="str" cm="1">
        <f t="array" ref="K409">IF(G409&lt;&gt;"",_xlfn.TEXTJOIN(";",TRUE,
CONCATENATE(A409,"$",H409),
IF(E409="","",IF(I409&lt;&gt;0,CONCATENATE(A409,"$",J409,"--",_xlfn.TEXTSPLIT(E409,";",TRUE,FALSE)),CONCATENATE(A409,"$",_xlfn.TEXTSPLIT(E409,";",TRUE,FALSE))))),"")</f>
        <v>AOM_001450$Forage Plants--Cereal and Grass Forages--Themeda triandra;AOM_001450$Forage Plants--Cereal and Grass Forages--Red oat grass</v>
      </c>
      <c r="L409" s="75"/>
      <c r="M409" s="75" t="str" cm="1">
        <f t="array" ref="M409">IF(L409&lt;&gt;"",_xlfn.TEXTSPLIT(L409, "$"),"")</f>
        <v/>
      </c>
      <c r="N409" s="75"/>
      <c r="O409" s="75" t="str" cm="1">
        <f t="array" ref="O409">IF(L409&lt;&gt;"",_xlfn.CHOOSECOLS(_xlfn.TEXTSPLIT(N409,"--"),1),"")</f>
        <v/>
      </c>
      <c r="P409" s="75" t="str" cm="1">
        <f t="array" ref="P409">IF(L409&lt;&gt;"",IFERROR(_xlfn.CHOOSECOLS(_xlfn.TEXTSPLIT(N409,"--"),2),""),"")</f>
        <v/>
      </c>
      <c r="Q409" s="75" t="str">
        <f t="shared" si="37"/>
        <v/>
      </c>
    </row>
    <row r="410" spans="1:17" ht="15.95" thickBot="1">
      <c r="A410" s="76" t="str">
        <v>AOM_001522</v>
      </c>
      <c r="B410" s="76" t="str">
        <v>Tripsacum</v>
      </c>
      <c r="C410" s="76" t="str">
        <v/>
      </c>
      <c r="D410" s="76" t="str">
        <v>Trifolium repens</v>
      </c>
      <c r="E410" s="76" t="str">
        <f t="shared" si="33"/>
        <v>Trifolium repens</v>
      </c>
      <c r="F410" s="76" t="str">
        <v>Management--Livestock Management--Feed Characteristic--Feed Composition--Feed Ingredient--Forage Plants--Cereal and Grass Forages--Tripsacum----</v>
      </c>
      <c r="G410" s="74" t="str" cm="1">
        <f t="array" ref="G410">IFERROR(SUBSTITUTE(_xlfn.CHOOSECOLS(_xlfn.TEXTSPLIT(_xlfn.TEXTJOIN("|",,F410),"Feed Ingredient--","|",TRUE),2),"----",""),"")</f>
        <v>Forage Plants--Cereal and Grass Forages--Tripsacum</v>
      </c>
      <c r="H410" s="74" t="str">
        <f t="shared" si="34"/>
        <v>Forage Plants--Cereal and Grass Forages--Tripsacum</v>
      </c>
      <c r="I410" s="74">
        <f t="shared" si="35"/>
        <v>2</v>
      </c>
      <c r="J410" s="74" t="str">
        <f t="shared" si="36"/>
        <v>Forage Plants--Cereal and Grass Forages</v>
      </c>
      <c r="K410" s="74" t="str" cm="1">
        <f t="array" ref="K410">IF(G410&lt;&gt;"",_xlfn.TEXTJOIN(";",TRUE,
CONCATENATE(A410,"$",H410),
IF(E410="","",IF(I410&lt;&gt;0,CONCATENATE(A410,"$",J410,"--",_xlfn.TEXTSPLIT(E410,";",TRUE,FALSE)),CONCATENATE(A410,"$",_xlfn.TEXTSPLIT(E410,";",TRUE,FALSE))))),"")</f>
        <v>AOM_001522$Forage Plants--Cereal and Grass Forages--Tripsacum;AOM_001522$Forage Plants--Cereal and Grass Forages--Trifolium repens</v>
      </c>
      <c r="L410" s="76"/>
      <c r="M410" s="76" t="str" cm="1">
        <f t="array" ref="M410">IF(L410&lt;&gt;"",_xlfn.TEXTSPLIT(L410, "$"),"")</f>
        <v/>
      </c>
      <c r="N410" s="76"/>
      <c r="O410" s="76" t="str" cm="1">
        <f t="array" ref="O410">IF(L410&lt;&gt;"",_xlfn.CHOOSECOLS(_xlfn.TEXTSPLIT(N410,"--"),1),"")</f>
        <v/>
      </c>
      <c r="P410" s="76" t="str" cm="1">
        <f t="array" ref="P410">IF(L410&lt;&gt;"",IFERROR(_xlfn.CHOOSECOLS(_xlfn.TEXTSPLIT(N410,"--"),2),""),"")</f>
        <v/>
      </c>
      <c r="Q410" s="76" t="str">
        <f t="shared" si="37"/>
        <v/>
      </c>
    </row>
    <row r="411" spans="1:17" ht="15.95" thickBot="1">
      <c r="A411" s="75" t="str">
        <v>AOM_001523</v>
      </c>
      <c r="B411" s="75" t="str">
        <v>Tripsacum laxum</v>
      </c>
      <c r="C411" s="75" t="str">
        <v/>
      </c>
      <c r="D411" s="75" t="str">
        <v/>
      </c>
      <c r="E411" s="75" t="str">
        <f t="shared" si="33"/>
        <v/>
      </c>
      <c r="F411" s="75" t="str">
        <v>Management--Livestock Management--Feed Characteristic--Feed Composition--Feed Ingredient--Forage Plants--Cereal and Grass Forages--Tripsacum laxum----</v>
      </c>
      <c r="G411" s="74" t="str" cm="1">
        <f t="array" ref="G411">IFERROR(SUBSTITUTE(_xlfn.CHOOSECOLS(_xlfn.TEXTSPLIT(_xlfn.TEXTJOIN("|",,F411),"Feed Ingredient--","|",TRUE),2),"----",""),"")</f>
        <v>Forage Plants--Cereal and Grass Forages--Tripsacum laxum</v>
      </c>
      <c r="H411" s="74" t="str">
        <f t="shared" si="34"/>
        <v>Forage Plants--Cereal and Grass Forages--Tripsacum laxum</v>
      </c>
      <c r="I411" s="74">
        <f t="shared" si="35"/>
        <v>2</v>
      </c>
      <c r="J411" s="74" t="str">
        <f t="shared" si="36"/>
        <v>Forage Plants--Cereal and Grass Forages</v>
      </c>
      <c r="K411" s="74" t="str" cm="1">
        <f t="array" ref="K411">IF(G411&lt;&gt;"",_xlfn.TEXTJOIN(";",TRUE,
CONCATENATE(A411,"$",H411),
IF(E411="","",IF(I411&lt;&gt;0,CONCATENATE(A411,"$",J411,"--",_xlfn.TEXTSPLIT(E411,";",TRUE,FALSE)),CONCATENATE(A411,"$",_xlfn.TEXTSPLIT(E411,";",TRUE,FALSE))))),"")</f>
        <v>AOM_001523$Forage Plants--Cereal and Grass Forages--Tripsacum laxum</v>
      </c>
      <c r="L411" s="75"/>
      <c r="M411" s="75" t="str" cm="1">
        <f t="array" ref="M411">IF(L411&lt;&gt;"",_xlfn.TEXTSPLIT(L411, "$"),"")</f>
        <v/>
      </c>
      <c r="N411" s="75"/>
      <c r="O411" s="75" t="str" cm="1">
        <f t="array" ref="O411">IF(L411&lt;&gt;"",_xlfn.CHOOSECOLS(_xlfn.TEXTSPLIT(N411,"--"),1),"")</f>
        <v/>
      </c>
      <c r="P411" s="75" t="str" cm="1">
        <f t="array" ref="P411">IF(L411&lt;&gt;"",IFERROR(_xlfn.CHOOSECOLS(_xlfn.TEXTSPLIT(N411,"--"),2),""),"")</f>
        <v/>
      </c>
      <c r="Q411" s="75" t="str">
        <f t="shared" si="37"/>
        <v/>
      </c>
    </row>
    <row r="412" spans="1:17" ht="15.95" thickBot="1">
      <c r="A412" s="76" t="str">
        <v>AOM_003104</v>
      </c>
      <c r="B412" s="76" t="str">
        <v>Tristachya leucothrix</v>
      </c>
      <c r="C412" s="76" t="str">
        <v/>
      </c>
      <c r="D412" s="76" t="str">
        <v>Tripsacum laxum</v>
      </c>
      <c r="E412" s="76" t="str">
        <f t="shared" si="33"/>
        <v>Tripsacum laxum</v>
      </c>
      <c r="F412" s="76" t="str">
        <v>Management--Livestock Management--Feed Characteristic--Feed Composition--Feed Ingredient--Forage Plants--Cereal and Grass Forages--Tristachya leucothrix----</v>
      </c>
      <c r="G412" s="74" t="str" cm="1">
        <f t="array" ref="G412">IFERROR(SUBSTITUTE(_xlfn.CHOOSECOLS(_xlfn.TEXTSPLIT(_xlfn.TEXTJOIN("|",,F412),"Feed Ingredient--","|",TRUE),2),"----",""),"")</f>
        <v>Forage Plants--Cereal and Grass Forages--Tristachya leucothrix</v>
      </c>
      <c r="H412" s="74" t="str">
        <f t="shared" si="34"/>
        <v>Forage Plants--Cereal and Grass Forages--Tristachya leucothrix</v>
      </c>
      <c r="I412" s="74">
        <f t="shared" si="35"/>
        <v>2</v>
      </c>
      <c r="J412" s="74" t="str">
        <f t="shared" si="36"/>
        <v>Forage Plants--Cereal and Grass Forages</v>
      </c>
      <c r="K412" s="74" t="str" cm="1">
        <f t="array" ref="K412">IF(G412&lt;&gt;"",_xlfn.TEXTJOIN(";",TRUE,
CONCATENATE(A412,"$",H412),
IF(E412="","",IF(I412&lt;&gt;0,CONCATENATE(A412,"$",J412,"--",_xlfn.TEXTSPLIT(E412,";",TRUE,FALSE)),CONCATENATE(A412,"$",_xlfn.TEXTSPLIT(E412,";",TRUE,FALSE))))),"")</f>
        <v>AOM_003104$Forage Plants--Cereal and Grass Forages--Tristachya leucothrix;AOM_003104$Forage Plants--Cereal and Grass Forages--Tripsacum laxum</v>
      </c>
      <c r="L412" s="76"/>
      <c r="M412" s="76" t="str" cm="1">
        <f t="array" ref="M412">IF(L412&lt;&gt;"",_xlfn.TEXTSPLIT(L412, "$"),"")</f>
        <v/>
      </c>
      <c r="N412" s="76"/>
      <c r="O412" s="76" t="str" cm="1">
        <f t="array" ref="O412">IF(L412&lt;&gt;"",_xlfn.CHOOSECOLS(_xlfn.TEXTSPLIT(N412,"--"),1),"")</f>
        <v/>
      </c>
      <c r="P412" s="76" t="str" cm="1">
        <f t="array" ref="P412">IF(L412&lt;&gt;"",IFERROR(_xlfn.CHOOSECOLS(_xlfn.TEXTSPLIT(N412,"--"),2),""),"")</f>
        <v/>
      </c>
      <c r="Q412" s="76" t="str">
        <f t="shared" si="37"/>
        <v/>
      </c>
    </row>
    <row r="413" spans="1:17" ht="15.95" thickBot="1">
      <c r="A413" s="75" t="str">
        <v>AOM_001452</v>
      </c>
      <c r="B413" s="75" t="str">
        <v>Triticale</v>
      </c>
      <c r="C413" s="75" t="str">
        <v/>
      </c>
      <c r="D413" s="75" t="str">
        <v>Tristachya leucothrix</v>
      </c>
      <c r="E413" s="75" t="str">
        <f t="shared" si="33"/>
        <v>Tristachya leucothrix</v>
      </c>
      <c r="F413" s="75" t="str">
        <v>Management--Livestock Management--Feed Characteristic--Feed Composition--Feed Ingredient--Forage Plants--Cereal and Grass Forages--Triticale----</v>
      </c>
      <c r="G413" s="74" t="str" cm="1">
        <f t="array" ref="G413">IFERROR(SUBSTITUTE(_xlfn.CHOOSECOLS(_xlfn.TEXTSPLIT(_xlfn.TEXTJOIN("|",,F413),"Feed Ingredient--","|",TRUE),2),"----",""),"")</f>
        <v>Forage Plants--Cereal and Grass Forages--Triticale</v>
      </c>
      <c r="H413" s="74" t="str">
        <f t="shared" si="34"/>
        <v>Forage Plants--Cereal and Grass Forages--Triticale</v>
      </c>
      <c r="I413" s="74">
        <f t="shared" si="35"/>
        <v>2</v>
      </c>
      <c r="J413" s="74" t="str">
        <f t="shared" si="36"/>
        <v>Forage Plants--Cereal and Grass Forages</v>
      </c>
      <c r="K413" s="74" t="str" cm="1">
        <f t="array" ref="K413">IF(G413&lt;&gt;"",_xlfn.TEXTJOIN(";",TRUE,
CONCATENATE(A413,"$",H413),
IF(E413="","",IF(I413&lt;&gt;0,CONCATENATE(A413,"$",J413,"--",_xlfn.TEXTSPLIT(E413,";",TRUE,FALSE)),CONCATENATE(A413,"$",_xlfn.TEXTSPLIT(E413,";",TRUE,FALSE))))),"")</f>
        <v>AOM_001452$Forage Plants--Cereal and Grass Forages--Triticale;AOM_001452$Forage Plants--Cereal and Grass Forages--Tristachya leucothrix</v>
      </c>
      <c r="L413" s="75"/>
      <c r="M413" s="75" t="str" cm="1">
        <f t="array" ref="M413">IF(L413&lt;&gt;"",_xlfn.TEXTSPLIT(L413, "$"),"")</f>
        <v/>
      </c>
      <c r="N413" s="75"/>
      <c r="O413" s="75" t="str" cm="1">
        <f t="array" ref="O413">IF(L413&lt;&gt;"",_xlfn.CHOOSECOLS(_xlfn.TEXTSPLIT(N413,"--"),1),"")</f>
        <v/>
      </c>
      <c r="P413" s="75" t="str" cm="1">
        <f t="array" ref="P413">IF(L413&lt;&gt;"",IFERROR(_xlfn.CHOOSECOLS(_xlfn.TEXTSPLIT(N413,"--"),2),""),"")</f>
        <v/>
      </c>
      <c r="Q413" s="75" t="str">
        <f t="shared" si="37"/>
        <v/>
      </c>
    </row>
    <row r="414" spans="1:17" ht="15.95" thickBot="1">
      <c r="A414" s="76" t="str">
        <v>AOM_001455</v>
      </c>
      <c r="B414" s="76" t="str">
        <v>Triticum</v>
      </c>
      <c r="C414" s="76" t="str">
        <v/>
      </c>
      <c r="D414" s="76" t="str">
        <v>Tristachya leucothrix</v>
      </c>
      <c r="E414" s="76" t="str">
        <f t="shared" si="33"/>
        <v>Tristachya leucothrix</v>
      </c>
      <c r="F414" s="76" t="str">
        <v>Management--Livestock Management--Feed Characteristic--Feed Composition--Feed Ingredient--Forage Plants--Cereal and Grass Forages--Triticum----</v>
      </c>
      <c r="G414" s="74" t="str" cm="1">
        <f t="array" ref="G414">IFERROR(SUBSTITUTE(_xlfn.CHOOSECOLS(_xlfn.TEXTSPLIT(_xlfn.TEXTJOIN("|",,F414),"Feed Ingredient--","|",TRUE),2),"----",""),"")</f>
        <v>Forage Plants--Cereal and Grass Forages--Triticum</v>
      </c>
      <c r="H414" s="74" t="str">
        <f t="shared" si="34"/>
        <v>Forage Plants--Cereal and Grass Forages--Triticum</v>
      </c>
      <c r="I414" s="74">
        <f t="shared" si="35"/>
        <v>2</v>
      </c>
      <c r="J414" s="74" t="str">
        <f t="shared" si="36"/>
        <v>Forage Plants--Cereal and Grass Forages</v>
      </c>
      <c r="K414" s="74" t="str" cm="1">
        <f t="array" ref="K414">IF(G414&lt;&gt;"",_xlfn.TEXTJOIN(";",TRUE,
CONCATENATE(A414,"$",H414),
IF(E414="","",IF(I414&lt;&gt;0,CONCATENATE(A414,"$",J414,"--",_xlfn.TEXTSPLIT(E414,";",TRUE,FALSE)),CONCATENATE(A414,"$",_xlfn.TEXTSPLIT(E414,";",TRUE,FALSE))))),"")</f>
        <v>AOM_001455$Forage Plants--Cereal and Grass Forages--Triticum;AOM_001455$Forage Plants--Cereal and Grass Forages--Tristachya leucothrix</v>
      </c>
      <c r="L414" s="76"/>
      <c r="M414" s="76" t="str" cm="1">
        <f t="array" ref="M414">IF(L414&lt;&gt;"",_xlfn.TEXTSPLIT(L414, "$"),"")</f>
        <v/>
      </c>
      <c r="N414" s="76"/>
      <c r="O414" s="76" t="str" cm="1">
        <f t="array" ref="O414">IF(L414&lt;&gt;"",_xlfn.CHOOSECOLS(_xlfn.TEXTSPLIT(N414,"--"),1),"")</f>
        <v/>
      </c>
      <c r="P414" s="76" t="str" cm="1">
        <f t="array" ref="P414">IF(L414&lt;&gt;"",IFERROR(_xlfn.CHOOSECOLS(_xlfn.TEXTSPLIT(N414,"--"),2),""),"")</f>
        <v/>
      </c>
      <c r="Q414" s="76" t="str">
        <f t="shared" si="37"/>
        <v/>
      </c>
    </row>
    <row r="415" spans="1:17" ht="15.95" thickBot="1">
      <c r="A415" s="75" t="str">
        <v>AOM_003931</v>
      </c>
      <c r="B415" s="75" t="str">
        <v>Typha domingensis</v>
      </c>
      <c r="C415" s="75" t="str">
        <v>Typha grass</v>
      </c>
      <c r="D415" s="75" t="str">
        <v/>
      </c>
      <c r="E415" s="75" t="str">
        <f t="shared" si="33"/>
        <v>Typha grass</v>
      </c>
      <c r="F415" s="75" t="str">
        <v>Management--Livestock Management--Feed Characteristic--Feed Composition--Feed Ingredient--Forage Plants--Cereal and Grass Forages--Typha domingensis----</v>
      </c>
      <c r="G415" s="74" t="str" cm="1">
        <f t="array" ref="G415">IFERROR(SUBSTITUTE(_xlfn.CHOOSECOLS(_xlfn.TEXTSPLIT(_xlfn.TEXTJOIN("|",,F415),"Feed Ingredient--","|",TRUE),2),"----",""),"")</f>
        <v>Forage Plants--Cereal and Grass Forages--Typha domingensis</v>
      </c>
      <c r="H415" s="74" t="str">
        <f t="shared" si="34"/>
        <v>Forage Plants--Cereal and Grass Forages--Typha domingensis</v>
      </c>
      <c r="I415" s="74">
        <f t="shared" si="35"/>
        <v>2</v>
      </c>
      <c r="J415" s="74" t="str">
        <f t="shared" si="36"/>
        <v>Forage Plants--Cereal and Grass Forages</v>
      </c>
      <c r="K415" s="74" t="str" cm="1">
        <f t="array" ref="K415">IF(G415&lt;&gt;"",_xlfn.TEXTJOIN(";",TRUE,
CONCATENATE(A415,"$",H415),
IF(E415="","",IF(I415&lt;&gt;0,CONCATENATE(A415,"$",J415,"--",_xlfn.TEXTSPLIT(E415,";",TRUE,FALSE)),CONCATENATE(A415,"$",_xlfn.TEXTSPLIT(E415,";",TRUE,FALSE))))),"")</f>
        <v>AOM_003931$Forage Plants--Cereal and Grass Forages--Typha domingensis;AOM_003931$Forage Plants--Cereal and Grass Forages--Typha grass</v>
      </c>
      <c r="L415" s="75"/>
      <c r="M415" s="75" t="str" cm="1">
        <f t="array" ref="M415">IF(L415&lt;&gt;"",_xlfn.TEXTSPLIT(L415, "$"),"")</f>
        <v/>
      </c>
      <c r="N415" s="75"/>
      <c r="O415" s="75" t="str" cm="1">
        <f t="array" ref="O415">IF(L415&lt;&gt;"",_xlfn.CHOOSECOLS(_xlfn.TEXTSPLIT(N415,"--"),1),"")</f>
        <v/>
      </c>
      <c r="P415" s="75" t="str" cm="1">
        <f t="array" ref="P415">IF(L415&lt;&gt;"",IFERROR(_xlfn.CHOOSECOLS(_xlfn.TEXTSPLIT(N415,"--"),2),""),"")</f>
        <v/>
      </c>
      <c r="Q415" s="75" t="str">
        <f t="shared" si="37"/>
        <v/>
      </c>
    </row>
    <row r="416" spans="1:17" ht="15.95" thickBot="1">
      <c r="A416" s="76" t="str">
        <v>AOM_001912</v>
      </c>
      <c r="B416" s="76" t="str">
        <v>Unspecified Grass</v>
      </c>
      <c r="C416" s="76" t="str">
        <v/>
      </c>
      <c r="D416" s="76" t="str">
        <v/>
      </c>
      <c r="E416" s="76" t="str">
        <f t="shared" si="33"/>
        <v/>
      </c>
      <c r="F416" s="76" t="str">
        <v>Management--Livestock Management--Feed Characteristic--Feed Composition--Feed Ingredient--Forage Plants--Cereal and Grass Forages--Unspecified Grass----</v>
      </c>
      <c r="G416" s="74" t="str" cm="1">
        <f t="array" ref="G416">IFERROR(SUBSTITUTE(_xlfn.CHOOSECOLS(_xlfn.TEXTSPLIT(_xlfn.TEXTJOIN("|",,F416),"Feed Ingredient--","|",TRUE),2),"----",""),"")</f>
        <v>Forage Plants--Cereal and Grass Forages--Unspecified Grass</v>
      </c>
      <c r="H416" s="74" t="str">
        <f t="shared" si="34"/>
        <v>Forage Plants--Cereal and Grass Forages--Unspecified Grass</v>
      </c>
      <c r="I416" s="74">
        <f t="shared" si="35"/>
        <v>2</v>
      </c>
      <c r="J416" s="74" t="str">
        <f t="shared" si="36"/>
        <v>Forage Plants--Cereal and Grass Forages</v>
      </c>
      <c r="K416" s="74" t="str" cm="1">
        <f t="array" ref="K416">IF(G416&lt;&gt;"",_xlfn.TEXTJOIN(";",TRUE,
CONCATENATE(A416,"$",H416),
IF(E416="","",IF(I416&lt;&gt;0,CONCATENATE(A416,"$",J416,"--",_xlfn.TEXTSPLIT(E416,";",TRUE,FALSE)),CONCATENATE(A416,"$",_xlfn.TEXTSPLIT(E416,";",TRUE,FALSE))))),"")</f>
        <v>AOM_001912$Forage Plants--Cereal and Grass Forages--Unspecified Grass</v>
      </c>
      <c r="L416" s="76"/>
      <c r="M416" s="76" t="str" cm="1">
        <f t="array" ref="M416">IF(L416&lt;&gt;"",_xlfn.TEXTSPLIT(L416, "$"),"")</f>
        <v/>
      </c>
      <c r="N416" s="76"/>
      <c r="O416" s="76" t="str" cm="1">
        <f t="array" ref="O416">IF(L416&lt;&gt;"",_xlfn.CHOOSECOLS(_xlfn.TEXTSPLIT(N416,"--"),1),"")</f>
        <v/>
      </c>
      <c r="P416" s="76" t="str" cm="1">
        <f t="array" ref="P416">IF(L416&lt;&gt;"",IFERROR(_xlfn.CHOOSECOLS(_xlfn.TEXTSPLIT(N416,"--"),2),""),"")</f>
        <v/>
      </c>
      <c r="Q416" s="76" t="str">
        <f t="shared" si="37"/>
        <v/>
      </c>
    </row>
    <row r="417" spans="1:17" ht="15.95" thickBot="1">
      <c r="A417" s="75" t="str">
        <v>AOM_001453</v>
      </c>
      <c r="B417" s="75" t="str">
        <v>Urochloa mosambicensis</v>
      </c>
      <c r="C417" s="75" t="str">
        <v>Sabi grass</v>
      </c>
      <c r="D417" s="75" t="str">
        <v>Urochloa mosambicensis</v>
      </c>
      <c r="E417" s="75" t="str">
        <f t="shared" si="33"/>
        <v>Sabi grass;Urochloa mosambicensis</v>
      </c>
      <c r="F417" s="75" t="str">
        <v>Management--Livestock Management--Feed Characteristic--Feed Composition--Feed Ingredient--Forage Plants--Cereal and Grass Forages--Urochloa mosambicensis----</v>
      </c>
      <c r="G417" s="74" t="str" cm="1">
        <f t="array" ref="G417">IFERROR(SUBSTITUTE(_xlfn.CHOOSECOLS(_xlfn.TEXTSPLIT(_xlfn.TEXTJOIN("|",,F417),"Feed Ingredient--","|",TRUE),2),"----",""),"")</f>
        <v>Forage Plants--Cereal and Grass Forages--Urochloa mosambicensis</v>
      </c>
      <c r="H417" s="74" t="str">
        <f t="shared" si="34"/>
        <v>Forage Plants--Cereal and Grass Forages--Urochloa mosambicensis</v>
      </c>
      <c r="I417" s="74">
        <f t="shared" si="35"/>
        <v>2</v>
      </c>
      <c r="J417" s="74" t="str">
        <f t="shared" si="36"/>
        <v>Forage Plants--Cereal and Grass Forages</v>
      </c>
      <c r="K417" s="74" t="str" cm="1">
        <f t="array" ref="K417">IF(G417&lt;&gt;"",_xlfn.TEXTJOIN(";",TRUE,
CONCATENATE(A417,"$",H417),
IF(E417="","",IF(I417&lt;&gt;0,CONCATENATE(A417,"$",J417,"--",_xlfn.TEXTSPLIT(E417,";",TRUE,FALSE)),CONCATENATE(A417,"$",_xlfn.TEXTSPLIT(E417,";",TRUE,FALSE))))),"")</f>
        <v>AOM_001453$Forage Plants--Cereal and Grass Forages--Urochloa mosambicensis;AOM_001453$Forage Plants--Cereal and Grass Forages--Sabi grass;AOM_001453$Forage Plants--Cereal and Grass Forages--Urochloa mosambicensis</v>
      </c>
      <c r="L417" s="75"/>
      <c r="M417" s="75" t="str" cm="1">
        <f t="array" ref="M417">IF(L417&lt;&gt;"",_xlfn.TEXTSPLIT(L417, "$"),"")</f>
        <v/>
      </c>
      <c r="N417" s="75"/>
      <c r="O417" s="75" t="str" cm="1">
        <f t="array" ref="O417">IF(L417&lt;&gt;"",_xlfn.CHOOSECOLS(_xlfn.TEXTSPLIT(N417,"--"),1),"")</f>
        <v/>
      </c>
      <c r="P417" s="75" t="str" cm="1">
        <f t="array" ref="P417">IF(L417&lt;&gt;"",IFERROR(_xlfn.CHOOSECOLS(_xlfn.TEXTSPLIT(N417,"--"),2),""),"")</f>
        <v/>
      </c>
      <c r="Q417" s="75" t="str">
        <f t="shared" si="37"/>
        <v/>
      </c>
    </row>
    <row r="418" spans="1:17" ht="15.95" thickBot="1">
      <c r="A418" s="76" t="str">
        <v>AOM_002207</v>
      </c>
      <c r="B418" s="76" t="str">
        <v>Acacia Albida Leaves</v>
      </c>
      <c r="C418" s="76" t="str">
        <v/>
      </c>
      <c r="D418" s="76" t="str">
        <v>Acacia Albida Leaves</v>
      </c>
      <c r="E418" s="76" t="str">
        <f t="shared" si="33"/>
        <v>Acacia Albida Leaves</v>
      </c>
      <c r="F418" s="76" t="str">
        <v>Management--Livestock Management--Feed Characteristic--Feed Composition--Feed Ingredient--Forage Plants--Forage Trees--Acacia Albida--Acacia Albida Leaves--</v>
      </c>
      <c r="G418" s="74" t="str" cm="1">
        <f t="array" ref="G418">IFERROR(SUBSTITUTE(_xlfn.CHOOSECOLS(_xlfn.TEXTSPLIT(_xlfn.TEXTJOIN("|",,F418),"Feed Ingredient--","|",TRUE),2),"----",""),"")</f>
        <v>Forage Plants--Forage Trees--Acacia Albida--Acacia Albida Leaves--</v>
      </c>
      <c r="H418" s="74" t="str">
        <f t="shared" si="34"/>
        <v>Forage Plants--Forage Trees--Acacia Albida--Acacia Albida Leaves</v>
      </c>
      <c r="I418" s="74">
        <f t="shared" si="35"/>
        <v>3</v>
      </c>
      <c r="J418" s="74" t="str">
        <f t="shared" si="36"/>
        <v>Forage Plants--Forage Trees--Acacia Albida</v>
      </c>
      <c r="K418" s="74" t="str" cm="1">
        <f t="array" ref="K418">IF(G418&lt;&gt;"",_xlfn.TEXTJOIN(";",TRUE,
CONCATENATE(A418,"$",H418),
IF(E418="","",IF(I418&lt;&gt;0,CONCATENATE(A418,"$",J418,"--",_xlfn.TEXTSPLIT(E418,";",TRUE,FALSE)),CONCATENATE(A418,"$",_xlfn.TEXTSPLIT(E418,";",TRUE,FALSE))))),"")</f>
        <v>AOM_002207$Forage Plants--Forage Trees--Acacia Albida--Acacia Albida Leaves;AOM_002207$Forage Plants--Forage Trees--Acacia Albida--Acacia Albida Leaves</v>
      </c>
      <c r="L418" s="76"/>
      <c r="M418" s="76" t="str" cm="1">
        <f t="array" ref="M418">IF(L418&lt;&gt;"",_xlfn.TEXTSPLIT(L418, "$"),"")</f>
        <v/>
      </c>
      <c r="N418" s="76"/>
      <c r="O418" s="76" t="str" cm="1">
        <f t="array" ref="O418">IF(L418&lt;&gt;"",_xlfn.CHOOSECOLS(_xlfn.TEXTSPLIT(N418,"--"),1),"")</f>
        <v/>
      </c>
      <c r="P418" s="76" t="str" cm="1">
        <f t="array" ref="P418">IF(L418&lt;&gt;"",IFERROR(_xlfn.CHOOSECOLS(_xlfn.TEXTSPLIT(N418,"--"),2),""),"")</f>
        <v/>
      </c>
      <c r="Q418" s="76" t="str">
        <f t="shared" si="37"/>
        <v/>
      </c>
    </row>
    <row r="419" spans="1:17" ht="15.95" thickBot="1">
      <c r="A419" s="75" t="str">
        <v>AOM_001591</v>
      </c>
      <c r="B419" s="75" t="str">
        <v>Acacia angustissima Leaves</v>
      </c>
      <c r="C419" s="75" t="str">
        <v/>
      </c>
      <c r="D419" s="75" t="str">
        <v>Acacia angustissima Leaves</v>
      </c>
      <c r="E419" s="75" t="str">
        <f t="shared" si="33"/>
        <v>Acacia angustissima Leaves</v>
      </c>
      <c r="F419" s="75" t="str">
        <v>Management--Livestock Management--Feed Characteristic--Feed Composition--Feed Ingredient--Forage Plants--Forage Trees--Acacia angustissima--Acacia angustissima Leaves--</v>
      </c>
      <c r="G419" s="74" t="str" cm="1">
        <f t="array" ref="G419">IFERROR(SUBSTITUTE(_xlfn.CHOOSECOLS(_xlfn.TEXTSPLIT(_xlfn.TEXTJOIN("|",,F419),"Feed Ingredient--","|",TRUE),2),"----",""),"")</f>
        <v>Forage Plants--Forage Trees--Acacia angustissima--Acacia angustissima Leaves--</v>
      </c>
      <c r="H419" s="74" t="str">
        <f t="shared" si="34"/>
        <v>Forage Plants--Forage Trees--Acacia angustissima--Acacia angustissima Leaves</v>
      </c>
      <c r="I419" s="74">
        <f t="shared" si="35"/>
        <v>3</v>
      </c>
      <c r="J419" s="74" t="str">
        <f t="shared" si="36"/>
        <v>Forage Plants--Forage Trees--Acacia angustissima</v>
      </c>
      <c r="K419" s="74" t="str" cm="1">
        <f t="array" ref="K419">IF(G419&lt;&gt;"",_xlfn.TEXTJOIN(";",TRUE,
CONCATENATE(A419,"$",H419),
IF(E419="","",IF(I419&lt;&gt;0,CONCATENATE(A419,"$",J419,"--",_xlfn.TEXTSPLIT(E419,";",TRUE,FALSE)),CONCATENATE(A419,"$",_xlfn.TEXTSPLIT(E419,";",TRUE,FALSE))))),"")</f>
        <v>AOM_001591$Forage Plants--Forage Trees--Acacia angustissima--Acacia angustissima Leaves;AOM_001591$Forage Plants--Forage Trees--Acacia angustissima--Acacia angustissima Leaves</v>
      </c>
      <c r="L419" s="75"/>
      <c r="M419" s="75" t="str" cm="1">
        <f t="array" ref="M419">IF(L419&lt;&gt;"",_xlfn.TEXTSPLIT(L419, "$"),"")</f>
        <v/>
      </c>
      <c r="N419" s="75"/>
      <c r="O419" s="75" t="str" cm="1">
        <f t="array" ref="O419">IF(L419&lt;&gt;"",_xlfn.CHOOSECOLS(_xlfn.TEXTSPLIT(N419,"--"),1),"")</f>
        <v/>
      </c>
      <c r="P419" s="75" t="str" cm="1">
        <f t="array" ref="P419">IF(L419&lt;&gt;"",IFERROR(_xlfn.CHOOSECOLS(_xlfn.TEXTSPLIT(N419,"--"),2),""),"")</f>
        <v/>
      </c>
      <c r="Q419" s="75" t="str">
        <f t="shared" si="37"/>
        <v/>
      </c>
    </row>
    <row r="420" spans="1:17" ht="15.95" thickBot="1">
      <c r="A420" s="76" t="str">
        <v>AOM_000703</v>
      </c>
      <c r="B420" s="76" t="str">
        <v>Acacia angustissima</v>
      </c>
      <c r="C420" s="76" t="str">
        <v/>
      </c>
      <c r="D420" s="76" t="str">
        <v>Acacia angustissima</v>
      </c>
      <c r="E420" s="76" t="str">
        <f t="shared" si="33"/>
        <v>Acacia angustissima</v>
      </c>
      <c r="F420" s="76" t="str">
        <v>Management--Livestock Management--Feed Characteristic--Feed Composition--Feed Ingredient--Forage Plants--Forage Trees--Acacia angustissima----</v>
      </c>
      <c r="G420" s="74" t="str" cm="1">
        <f t="array" ref="G420">IFERROR(SUBSTITUTE(_xlfn.CHOOSECOLS(_xlfn.TEXTSPLIT(_xlfn.TEXTJOIN("|",,F420),"Feed Ingredient--","|",TRUE),2),"----",""),"")</f>
        <v>Forage Plants--Forage Trees--Acacia angustissima</v>
      </c>
      <c r="H420" s="74" t="str">
        <f t="shared" si="34"/>
        <v>Forage Plants--Forage Trees--Acacia angustissima</v>
      </c>
      <c r="I420" s="74">
        <f t="shared" si="35"/>
        <v>2</v>
      </c>
      <c r="J420" s="74" t="str">
        <f t="shared" si="36"/>
        <v>Forage Plants--Forage Trees</v>
      </c>
      <c r="K420" s="74" t="str" cm="1">
        <f t="array" ref="K420">IF(G420&lt;&gt;"",_xlfn.TEXTJOIN(";",TRUE,
CONCATENATE(A420,"$",H420),
IF(E420="","",IF(I420&lt;&gt;0,CONCATENATE(A420,"$",J420,"--",_xlfn.TEXTSPLIT(E420,";",TRUE,FALSE)),CONCATENATE(A420,"$",_xlfn.TEXTSPLIT(E420,";",TRUE,FALSE))))),"")</f>
        <v>AOM_000703$Forage Plants--Forage Trees--Acacia angustissima;AOM_000703$Forage Plants--Forage Trees--Acacia angustissima</v>
      </c>
      <c r="L420" s="76"/>
      <c r="M420" s="76" t="str" cm="1">
        <f t="array" ref="M420">IF(L420&lt;&gt;"",_xlfn.TEXTSPLIT(L420, "$"),"")</f>
        <v/>
      </c>
      <c r="N420" s="76"/>
      <c r="O420" s="76" t="str" cm="1">
        <f t="array" ref="O420">IF(L420&lt;&gt;"",_xlfn.CHOOSECOLS(_xlfn.TEXTSPLIT(N420,"--"),1),"")</f>
        <v/>
      </c>
      <c r="P420" s="76" t="str" cm="1">
        <f t="array" ref="P420">IF(L420&lt;&gt;"",IFERROR(_xlfn.CHOOSECOLS(_xlfn.TEXTSPLIT(N420,"--"),2),""),"")</f>
        <v/>
      </c>
      <c r="Q420" s="76" t="str">
        <f t="shared" si="37"/>
        <v/>
      </c>
    </row>
    <row r="421" spans="1:17" ht="15.95" thickBot="1">
      <c r="A421" s="75" t="str">
        <v>AOM_003703</v>
      </c>
      <c r="B421" s="75" t="str">
        <v>Acacia auriculiformis Leaves</v>
      </c>
      <c r="C421" s="75" t="str">
        <v/>
      </c>
      <c r="D421" s="75" t="str">
        <v>Acacia auriculiformis Leaves</v>
      </c>
      <c r="E421" s="75" t="str">
        <f t="shared" si="33"/>
        <v>Acacia auriculiformis Leaves</v>
      </c>
      <c r="F421" s="75" t="str">
        <v>Management--Livestock Management--Feed Characteristic--Feed Composition--Feed Ingredient--Forage Plants--Forage Trees--Acacia auriculiformis--Acacia auriculiformis Leaves--</v>
      </c>
      <c r="G421" s="74" t="str" cm="1">
        <f t="array" ref="G421">IFERROR(SUBSTITUTE(_xlfn.CHOOSECOLS(_xlfn.TEXTSPLIT(_xlfn.TEXTJOIN("|",,F421),"Feed Ingredient--","|",TRUE),2),"----",""),"")</f>
        <v>Forage Plants--Forage Trees--Acacia auriculiformis--Acacia auriculiformis Leaves--</v>
      </c>
      <c r="H421" s="74" t="str">
        <f t="shared" si="34"/>
        <v>Forage Plants--Forage Trees--Acacia auriculiformis--Acacia auriculiformis Leaves</v>
      </c>
      <c r="I421" s="74">
        <f t="shared" si="35"/>
        <v>3</v>
      </c>
      <c r="J421" s="74" t="str">
        <f t="shared" si="36"/>
        <v>Forage Plants--Forage Trees--Acacia auriculiformis</v>
      </c>
      <c r="K421" s="74" t="str" cm="1">
        <f t="array" ref="K421">IF(G421&lt;&gt;"",_xlfn.TEXTJOIN(";",TRUE,
CONCATENATE(A421,"$",H421),
IF(E421="","",IF(I421&lt;&gt;0,CONCATENATE(A421,"$",J421,"--",_xlfn.TEXTSPLIT(E421,";",TRUE,FALSE)),CONCATENATE(A421,"$",_xlfn.TEXTSPLIT(E421,";",TRUE,FALSE))))),"")</f>
        <v>AOM_003703$Forage Plants--Forage Trees--Acacia auriculiformis--Acacia auriculiformis Leaves;AOM_003703$Forage Plants--Forage Trees--Acacia auriculiformis--Acacia auriculiformis Leaves</v>
      </c>
      <c r="L421" s="75"/>
      <c r="M421" s="75" t="str" cm="1">
        <f t="array" ref="M421">IF(L421&lt;&gt;"",_xlfn.TEXTSPLIT(L421, "$"),"")</f>
        <v/>
      </c>
      <c r="N421" s="75"/>
      <c r="O421" s="75" t="str" cm="1">
        <f t="array" ref="O421">IF(L421&lt;&gt;"",_xlfn.CHOOSECOLS(_xlfn.TEXTSPLIT(N421,"--"),1),"")</f>
        <v/>
      </c>
      <c r="P421" s="75" t="str" cm="1">
        <f t="array" ref="P421">IF(L421&lt;&gt;"",IFERROR(_xlfn.CHOOSECOLS(_xlfn.TEXTSPLIT(N421,"--"),2),""),"")</f>
        <v/>
      </c>
      <c r="Q421" s="75" t="str">
        <f t="shared" si="37"/>
        <v/>
      </c>
    </row>
    <row r="422" spans="1:17" ht="15.95" thickBot="1">
      <c r="A422" s="76" t="str">
        <v>AOM_001755</v>
      </c>
      <c r="B422" s="76" t="str">
        <v>Acacia brevispica</v>
      </c>
      <c r="C422" s="76" t="str">
        <v/>
      </c>
      <c r="D422" s="76" t="str">
        <v>Acacia brevispica</v>
      </c>
      <c r="E422" s="76" t="str">
        <f t="shared" si="33"/>
        <v>Acacia brevispica</v>
      </c>
      <c r="F422" s="76" t="str">
        <v>Management--Livestock Management--Feed Characteristic--Feed Composition--Feed Ingredient--Forage Plants--Forage Trees--Acacia brevispica----</v>
      </c>
      <c r="G422" s="74" t="str" cm="1">
        <f t="array" ref="G422">IFERROR(SUBSTITUTE(_xlfn.CHOOSECOLS(_xlfn.TEXTSPLIT(_xlfn.TEXTJOIN("|",,F422),"Feed Ingredient--","|",TRUE),2),"----",""),"")</f>
        <v>Forage Plants--Forage Trees--Acacia brevispica</v>
      </c>
      <c r="H422" s="74" t="str">
        <f t="shared" si="34"/>
        <v>Forage Plants--Forage Trees--Acacia brevispica</v>
      </c>
      <c r="I422" s="74">
        <f t="shared" si="35"/>
        <v>2</v>
      </c>
      <c r="J422" s="74" t="str">
        <f t="shared" si="36"/>
        <v>Forage Plants--Forage Trees</v>
      </c>
      <c r="K422" s="74" t="str" cm="1">
        <f t="array" ref="K422">IF(G422&lt;&gt;"",_xlfn.TEXTJOIN(";",TRUE,
CONCATENATE(A422,"$",H422),
IF(E422="","",IF(I422&lt;&gt;0,CONCATENATE(A422,"$",J422,"--",_xlfn.TEXTSPLIT(E422,";",TRUE,FALSE)),CONCATENATE(A422,"$",_xlfn.TEXTSPLIT(E422,";",TRUE,FALSE))))),"")</f>
        <v>AOM_001755$Forage Plants--Forage Trees--Acacia brevispica;AOM_001755$Forage Plants--Forage Trees--Acacia brevispica</v>
      </c>
      <c r="L422" s="76"/>
      <c r="M422" s="76" t="str" cm="1">
        <f t="array" ref="M422">IF(L422&lt;&gt;"",_xlfn.TEXTSPLIT(L422, "$"),"")</f>
        <v/>
      </c>
      <c r="N422" s="76"/>
      <c r="O422" s="76" t="str" cm="1">
        <f t="array" ref="O422">IF(L422&lt;&gt;"",_xlfn.CHOOSECOLS(_xlfn.TEXTSPLIT(N422,"--"),1),"")</f>
        <v/>
      </c>
      <c r="P422" s="76" t="str" cm="1">
        <f t="array" ref="P422">IF(L422&lt;&gt;"",IFERROR(_xlfn.CHOOSECOLS(_xlfn.TEXTSPLIT(N422,"--"),2),""),"")</f>
        <v/>
      </c>
      <c r="Q422" s="76" t="str">
        <f t="shared" si="37"/>
        <v/>
      </c>
    </row>
    <row r="423" spans="1:17" ht="15.95" thickBot="1">
      <c r="A423" s="75" t="str">
        <v>AOM_001756</v>
      </c>
      <c r="B423" s="75" t="str">
        <v>Acacia brevispica Leaves</v>
      </c>
      <c r="C423" s="75" t="str">
        <v/>
      </c>
      <c r="D423" s="75" t="str">
        <v>Acacia brevispica Leaves</v>
      </c>
      <c r="E423" s="75" t="str">
        <f t="shared" si="33"/>
        <v>Acacia brevispica Leaves</v>
      </c>
      <c r="F423" s="75" t="str">
        <v>Management--Livestock Management--Feed Characteristic--Feed Composition--Feed Ingredient--Forage Plants--Forage Trees--Acacia brevispica--Acacia brevispica Leaves--</v>
      </c>
      <c r="G423" s="74" t="str" cm="1">
        <f t="array" ref="G423">IFERROR(SUBSTITUTE(_xlfn.CHOOSECOLS(_xlfn.TEXTSPLIT(_xlfn.TEXTJOIN("|",,F423),"Feed Ingredient--","|",TRUE),2),"----",""),"")</f>
        <v>Forage Plants--Forage Trees--Acacia brevispica--Acacia brevispica Leaves--</v>
      </c>
      <c r="H423" s="74" t="str">
        <f t="shared" si="34"/>
        <v>Forage Plants--Forage Trees--Acacia brevispica--Acacia brevispica Leaves</v>
      </c>
      <c r="I423" s="74">
        <f t="shared" si="35"/>
        <v>3</v>
      </c>
      <c r="J423" s="74" t="str">
        <f t="shared" si="36"/>
        <v>Forage Plants--Forage Trees--Acacia brevispica</v>
      </c>
      <c r="K423" s="74" t="str" cm="1">
        <f t="array" ref="K423">IF(G423&lt;&gt;"",_xlfn.TEXTJOIN(";",TRUE,
CONCATENATE(A423,"$",H423),
IF(E423="","",IF(I423&lt;&gt;0,CONCATENATE(A423,"$",J423,"--",_xlfn.TEXTSPLIT(E423,";",TRUE,FALSE)),CONCATENATE(A423,"$",_xlfn.TEXTSPLIT(E423,";",TRUE,FALSE))))),"")</f>
        <v>AOM_001756$Forage Plants--Forage Trees--Acacia brevispica--Acacia brevispica Leaves;AOM_001756$Forage Plants--Forage Trees--Acacia brevispica--Acacia brevispica Leaves</v>
      </c>
      <c r="L423" s="75"/>
      <c r="M423" s="75" t="str" cm="1">
        <f t="array" ref="M423">IF(L423&lt;&gt;"",_xlfn.TEXTSPLIT(L423, "$"),"")</f>
        <v/>
      </c>
      <c r="N423" s="75"/>
      <c r="O423" s="75" t="str" cm="1">
        <f t="array" ref="O423">IF(L423&lt;&gt;"",_xlfn.CHOOSECOLS(_xlfn.TEXTSPLIT(N423,"--"),1),"")</f>
        <v/>
      </c>
      <c r="P423" s="75" t="str" cm="1">
        <f t="array" ref="P423">IF(L423&lt;&gt;"",IFERROR(_xlfn.CHOOSECOLS(_xlfn.TEXTSPLIT(N423,"--"),2),""),"")</f>
        <v/>
      </c>
      <c r="Q423" s="75" t="str">
        <f t="shared" si="37"/>
        <v/>
      </c>
    </row>
    <row r="424" spans="1:17" ht="15.95" thickBot="1">
      <c r="A424" s="76" t="str">
        <v>AOM_001758</v>
      </c>
      <c r="B424" s="76" t="str">
        <v>Acacia brevispica Pods</v>
      </c>
      <c r="C424" s="76" t="str">
        <v/>
      </c>
      <c r="D424" s="76" t="str">
        <v>Acacia brevispica Pods</v>
      </c>
      <c r="E424" s="76" t="str">
        <f t="shared" si="33"/>
        <v>Acacia brevispica Pods</v>
      </c>
      <c r="F424" s="76" t="str">
        <v>Management--Livestock Management--Feed Characteristic--Feed Composition--Feed Ingredient--Forage Plants--Forage Trees--Acacia brevispica--Acacia brevispica Pods--</v>
      </c>
      <c r="G424" s="74" t="str" cm="1">
        <f t="array" ref="G424">IFERROR(SUBSTITUTE(_xlfn.CHOOSECOLS(_xlfn.TEXTSPLIT(_xlfn.TEXTJOIN("|",,F424),"Feed Ingredient--","|",TRUE),2),"----",""),"")</f>
        <v>Forage Plants--Forage Trees--Acacia brevispica--Acacia brevispica Pods--</v>
      </c>
      <c r="H424" s="74" t="str">
        <f t="shared" si="34"/>
        <v>Forage Plants--Forage Trees--Acacia brevispica--Acacia brevispica Pods</v>
      </c>
      <c r="I424" s="74">
        <f t="shared" si="35"/>
        <v>3</v>
      </c>
      <c r="J424" s="74" t="str">
        <f t="shared" si="36"/>
        <v>Forage Plants--Forage Trees--Acacia brevispica</v>
      </c>
      <c r="K424" s="74" t="str" cm="1">
        <f t="array" ref="K424">IF(G424&lt;&gt;"",_xlfn.TEXTJOIN(";",TRUE,
CONCATENATE(A424,"$",H424),
IF(E424="","",IF(I424&lt;&gt;0,CONCATENATE(A424,"$",J424,"--",_xlfn.TEXTSPLIT(E424,";",TRUE,FALSE)),CONCATENATE(A424,"$",_xlfn.TEXTSPLIT(E424,";",TRUE,FALSE))))),"")</f>
        <v>AOM_001758$Forage Plants--Forage Trees--Acacia brevispica--Acacia brevispica Pods;AOM_001758$Forage Plants--Forage Trees--Acacia brevispica--Acacia brevispica Pods</v>
      </c>
      <c r="L424" s="76"/>
      <c r="M424" s="76" t="str" cm="1">
        <f t="array" ref="M424">IF(L424&lt;&gt;"",_xlfn.TEXTSPLIT(L424, "$"),"")</f>
        <v/>
      </c>
      <c r="N424" s="76"/>
      <c r="O424" s="76" t="str" cm="1">
        <f t="array" ref="O424">IF(L424&lt;&gt;"",_xlfn.CHOOSECOLS(_xlfn.TEXTSPLIT(N424,"--"),1),"")</f>
        <v/>
      </c>
      <c r="P424" s="76" t="str" cm="1">
        <f t="array" ref="P424">IF(L424&lt;&gt;"",IFERROR(_xlfn.CHOOSECOLS(_xlfn.TEXTSPLIT(N424,"--"),2),""),"")</f>
        <v/>
      </c>
      <c r="Q424" s="76" t="str">
        <f t="shared" si="37"/>
        <v/>
      </c>
    </row>
    <row r="425" spans="1:17" ht="15.95" thickBot="1">
      <c r="A425" s="75" t="str">
        <v>AOM_001118</v>
      </c>
      <c r="B425" s="75" t="str">
        <v>Acacia cyanophylla</v>
      </c>
      <c r="C425" s="75" t="str">
        <v/>
      </c>
      <c r="D425" s="75" t="str">
        <v>Acacia cyanophylla</v>
      </c>
      <c r="E425" s="75" t="str">
        <f t="shared" si="33"/>
        <v>Acacia cyanophylla</v>
      </c>
      <c r="F425" s="75" t="str">
        <v>Management--Livestock Management--Feed Characteristic--Feed Composition--Feed Ingredient--Forage Plants--Forage Trees--Acacia cyanophylla----</v>
      </c>
      <c r="G425" s="74" t="str" cm="1">
        <f t="array" ref="G425">IFERROR(SUBSTITUTE(_xlfn.CHOOSECOLS(_xlfn.TEXTSPLIT(_xlfn.TEXTJOIN("|",,F425),"Feed Ingredient--","|",TRUE),2),"----",""),"")</f>
        <v>Forage Plants--Forage Trees--Acacia cyanophylla</v>
      </c>
      <c r="H425" s="74" t="str">
        <f t="shared" si="34"/>
        <v>Forage Plants--Forage Trees--Acacia cyanophylla</v>
      </c>
      <c r="I425" s="74">
        <f t="shared" si="35"/>
        <v>2</v>
      </c>
      <c r="J425" s="74" t="str">
        <f t="shared" si="36"/>
        <v>Forage Plants--Forage Trees</v>
      </c>
      <c r="K425" s="74" t="str" cm="1">
        <f t="array" ref="K425">IF(G425&lt;&gt;"",_xlfn.TEXTJOIN(";",TRUE,
CONCATENATE(A425,"$",H425),
IF(E425="","",IF(I425&lt;&gt;0,CONCATENATE(A425,"$",J425,"--",_xlfn.TEXTSPLIT(E425,";",TRUE,FALSE)),CONCATENATE(A425,"$",_xlfn.TEXTSPLIT(E425,";",TRUE,FALSE))))),"")</f>
        <v>AOM_001118$Forage Plants--Forage Trees--Acacia cyanophylla;AOM_001118$Forage Plants--Forage Trees--Acacia cyanophylla</v>
      </c>
      <c r="L425" s="75"/>
      <c r="M425" s="75" t="str" cm="1">
        <f t="array" ref="M425">IF(L425&lt;&gt;"",_xlfn.TEXTSPLIT(L425, "$"),"")</f>
        <v/>
      </c>
      <c r="N425" s="75"/>
      <c r="O425" s="75" t="str" cm="1">
        <f t="array" ref="O425">IF(L425&lt;&gt;"",_xlfn.CHOOSECOLS(_xlfn.TEXTSPLIT(N425,"--"),1),"")</f>
        <v/>
      </c>
      <c r="P425" s="75" t="str" cm="1">
        <f t="array" ref="P425">IF(L425&lt;&gt;"",IFERROR(_xlfn.CHOOSECOLS(_xlfn.TEXTSPLIT(N425,"--"),2),""),"")</f>
        <v/>
      </c>
      <c r="Q425" s="75" t="str">
        <f t="shared" si="37"/>
        <v/>
      </c>
    </row>
    <row r="426" spans="1:17" ht="15.95" thickBot="1">
      <c r="A426" s="76" t="str">
        <v>AOM_002202</v>
      </c>
      <c r="B426" s="76" t="str">
        <v>Acacia dealbata Leaves</v>
      </c>
      <c r="C426" s="76" t="str">
        <v/>
      </c>
      <c r="D426" s="76" t="str">
        <v>Acacia dealbata Leaves</v>
      </c>
      <c r="E426" s="76" t="str">
        <f t="shared" si="33"/>
        <v>Acacia dealbata Leaves</v>
      </c>
      <c r="F426" s="76" t="str">
        <v>Management--Livestock Management--Feed Characteristic--Feed Composition--Feed Ingredient--Forage Plants--Forage Trees--Acacia dealbata--Acacia dealbata Leaves--</v>
      </c>
      <c r="G426" s="74" t="str" cm="1">
        <f t="array" ref="G426">IFERROR(SUBSTITUTE(_xlfn.CHOOSECOLS(_xlfn.TEXTSPLIT(_xlfn.TEXTJOIN("|",,F426),"Feed Ingredient--","|",TRUE),2),"----",""),"")</f>
        <v>Forage Plants--Forage Trees--Acacia dealbata--Acacia dealbata Leaves--</v>
      </c>
      <c r="H426" s="74" t="str">
        <f t="shared" si="34"/>
        <v>Forage Plants--Forage Trees--Acacia dealbata--Acacia dealbata Leaves</v>
      </c>
      <c r="I426" s="74">
        <f t="shared" si="35"/>
        <v>3</v>
      </c>
      <c r="J426" s="74" t="str">
        <f t="shared" si="36"/>
        <v>Forage Plants--Forage Trees--Acacia dealbata</v>
      </c>
      <c r="K426" s="74" t="str" cm="1">
        <f t="array" ref="K426">IF(G426&lt;&gt;"",_xlfn.TEXTJOIN(";",TRUE,
CONCATENATE(A426,"$",H426),
IF(E426="","",IF(I426&lt;&gt;0,CONCATENATE(A426,"$",J426,"--",_xlfn.TEXTSPLIT(E426,";",TRUE,FALSE)),CONCATENATE(A426,"$",_xlfn.TEXTSPLIT(E426,";",TRUE,FALSE))))),"")</f>
        <v>AOM_002202$Forage Plants--Forage Trees--Acacia dealbata--Acacia dealbata Leaves;AOM_002202$Forage Plants--Forage Trees--Acacia dealbata--Acacia dealbata Leaves</v>
      </c>
      <c r="L426" s="76"/>
      <c r="M426" s="76" t="str" cm="1">
        <f t="array" ref="M426">IF(L426&lt;&gt;"",_xlfn.TEXTSPLIT(L426, "$"),"")</f>
        <v/>
      </c>
      <c r="N426" s="76"/>
      <c r="O426" s="76" t="str" cm="1">
        <f t="array" ref="O426">IF(L426&lt;&gt;"",_xlfn.CHOOSECOLS(_xlfn.TEXTSPLIT(N426,"--"),1),"")</f>
        <v/>
      </c>
      <c r="P426" s="76" t="str" cm="1">
        <f t="array" ref="P426">IF(L426&lt;&gt;"",IFERROR(_xlfn.CHOOSECOLS(_xlfn.TEXTSPLIT(N426,"--"),2),""),"")</f>
        <v/>
      </c>
      <c r="Q426" s="76" t="str">
        <f t="shared" si="37"/>
        <v/>
      </c>
    </row>
    <row r="427" spans="1:17" ht="15.95" thickBot="1">
      <c r="A427" s="75" t="str">
        <v>AOM_002201</v>
      </c>
      <c r="B427" s="75" t="str">
        <v>Acacia dealbata</v>
      </c>
      <c r="C427" s="75" t="str">
        <v/>
      </c>
      <c r="D427" s="75" t="str">
        <v>Acacia dealbata</v>
      </c>
      <c r="E427" s="75" t="str">
        <f t="shared" si="33"/>
        <v>Acacia dealbata</v>
      </c>
      <c r="F427" s="75" t="str">
        <v>Management--Livestock Management--Feed Characteristic--Feed Composition--Feed Ingredient--Forage Plants--Forage Trees--Acacia dealbata----</v>
      </c>
      <c r="G427" s="74" t="str" cm="1">
        <f t="array" ref="G427">IFERROR(SUBSTITUTE(_xlfn.CHOOSECOLS(_xlfn.TEXTSPLIT(_xlfn.TEXTJOIN("|",,F427),"Feed Ingredient--","|",TRUE),2),"----",""),"")</f>
        <v>Forage Plants--Forage Trees--Acacia dealbata</v>
      </c>
      <c r="H427" s="74" t="str">
        <f t="shared" si="34"/>
        <v>Forage Plants--Forage Trees--Acacia dealbata</v>
      </c>
      <c r="I427" s="74">
        <f t="shared" si="35"/>
        <v>2</v>
      </c>
      <c r="J427" s="74" t="str">
        <f t="shared" si="36"/>
        <v>Forage Plants--Forage Trees</v>
      </c>
      <c r="K427" s="74" t="str" cm="1">
        <f t="array" ref="K427">IF(G427&lt;&gt;"",_xlfn.TEXTJOIN(";",TRUE,
CONCATENATE(A427,"$",H427),
IF(E427="","",IF(I427&lt;&gt;0,CONCATENATE(A427,"$",J427,"--",_xlfn.TEXTSPLIT(E427,";",TRUE,FALSE)),CONCATENATE(A427,"$",_xlfn.TEXTSPLIT(E427,";",TRUE,FALSE))))),"")</f>
        <v>AOM_002201$Forage Plants--Forage Trees--Acacia dealbata;AOM_002201$Forage Plants--Forage Trees--Acacia dealbata</v>
      </c>
      <c r="L427" s="75"/>
      <c r="M427" s="75" t="str" cm="1">
        <f t="array" ref="M427">IF(L427&lt;&gt;"",_xlfn.TEXTSPLIT(L427, "$"),"")</f>
        <v/>
      </c>
      <c r="N427" s="75"/>
      <c r="O427" s="75" t="str" cm="1">
        <f t="array" ref="O427">IF(L427&lt;&gt;"",_xlfn.CHOOSECOLS(_xlfn.TEXTSPLIT(N427,"--"),1),"")</f>
        <v/>
      </c>
      <c r="P427" s="75" t="str" cm="1">
        <f t="array" ref="P427">IF(L427&lt;&gt;"",IFERROR(_xlfn.CHOOSECOLS(_xlfn.TEXTSPLIT(N427,"--"),2),""),"")</f>
        <v/>
      </c>
      <c r="Q427" s="75" t="str">
        <f t="shared" si="37"/>
        <v/>
      </c>
    </row>
    <row r="428" spans="1:17" ht="15.95" thickBot="1">
      <c r="A428" s="76" t="str">
        <v>AOM_001761</v>
      </c>
      <c r="B428" s="76" t="str">
        <v>Acacia etbaica Fruits</v>
      </c>
      <c r="C428" s="76" t="str">
        <v/>
      </c>
      <c r="D428" s="76" t="str">
        <v>Acacia etbaica Fruits</v>
      </c>
      <c r="E428" s="76" t="str">
        <f t="shared" si="33"/>
        <v>Acacia etbaica Fruits</v>
      </c>
      <c r="F428" s="76" t="str">
        <v>Management--Livestock Management--Feed Characteristic--Feed Composition--Feed Ingredient--Forage Plants--Forage Trees--Acacia etbaica--Acacia etbaica Fruits--</v>
      </c>
      <c r="G428" s="74" t="str" cm="1">
        <f t="array" ref="G428">IFERROR(SUBSTITUTE(_xlfn.CHOOSECOLS(_xlfn.TEXTSPLIT(_xlfn.TEXTJOIN("|",,F428),"Feed Ingredient--","|",TRUE),2),"----",""),"")</f>
        <v>Forage Plants--Forage Trees--Acacia etbaica--Acacia etbaica Fruits--</v>
      </c>
      <c r="H428" s="74" t="str">
        <f t="shared" si="34"/>
        <v>Forage Plants--Forage Trees--Acacia etbaica--Acacia etbaica Fruits</v>
      </c>
      <c r="I428" s="74">
        <f t="shared" si="35"/>
        <v>3</v>
      </c>
      <c r="J428" s="74" t="str">
        <f t="shared" si="36"/>
        <v>Forage Plants--Forage Trees--Acacia etbaica</v>
      </c>
      <c r="K428" s="74" t="str" cm="1">
        <f t="array" ref="K428">IF(G428&lt;&gt;"",_xlfn.TEXTJOIN(";",TRUE,
CONCATENATE(A428,"$",H428),
IF(E428="","",IF(I428&lt;&gt;0,CONCATENATE(A428,"$",J428,"--",_xlfn.TEXTSPLIT(E428,";",TRUE,FALSE)),CONCATENATE(A428,"$",_xlfn.TEXTSPLIT(E428,";",TRUE,FALSE))))),"")</f>
        <v>AOM_001761$Forage Plants--Forage Trees--Acacia etbaica--Acacia etbaica Fruits;AOM_001761$Forage Plants--Forage Trees--Acacia etbaica--Acacia etbaica Fruits</v>
      </c>
      <c r="L428" s="76"/>
      <c r="M428" s="76" t="str" cm="1">
        <f t="array" ref="M428">IF(L428&lt;&gt;"",_xlfn.TEXTSPLIT(L428, "$"),"")</f>
        <v/>
      </c>
      <c r="N428" s="76"/>
      <c r="O428" s="76" t="str" cm="1">
        <f t="array" ref="O428">IF(L428&lt;&gt;"",_xlfn.CHOOSECOLS(_xlfn.TEXTSPLIT(N428,"--"),1),"")</f>
        <v/>
      </c>
      <c r="P428" s="76" t="str" cm="1">
        <f t="array" ref="P428">IF(L428&lt;&gt;"",IFERROR(_xlfn.CHOOSECOLS(_xlfn.TEXTSPLIT(N428,"--"),2),""),"")</f>
        <v/>
      </c>
      <c r="Q428" s="76" t="str">
        <f t="shared" si="37"/>
        <v/>
      </c>
    </row>
    <row r="429" spans="1:17" ht="15.95" thickBot="1">
      <c r="A429" s="75" t="str">
        <v>AOM_001760</v>
      </c>
      <c r="B429" s="75" t="str">
        <v>Acacia etbaica</v>
      </c>
      <c r="C429" s="75" t="str">
        <v/>
      </c>
      <c r="D429" s="75" t="str">
        <v>Acacia etbaica</v>
      </c>
      <c r="E429" s="75" t="str">
        <f t="shared" si="33"/>
        <v>Acacia etbaica</v>
      </c>
      <c r="F429" s="75" t="str">
        <v>Management--Livestock Management--Feed Characteristic--Feed Composition--Feed Ingredient--Forage Plants--Forage Trees--Acacia etbaica----</v>
      </c>
      <c r="G429" s="74" t="str" cm="1">
        <f t="array" ref="G429">IFERROR(SUBSTITUTE(_xlfn.CHOOSECOLS(_xlfn.TEXTSPLIT(_xlfn.TEXTJOIN("|",,F429),"Feed Ingredient--","|",TRUE),2),"----",""),"")</f>
        <v>Forage Plants--Forage Trees--Acacia etbaica</v>
      </c>
      <c r="H429" s="74" t="str">
        <f t="shared" si="34"/>
        <v>Forage Plants--Forage Trees--Acacia etbaica</v>
      </c>
      <c r="I429" s="74">
        <f t="shared" si="35"/>
        <v>2</v>
      </c>
      <c r="J429" s="74" t="str">
        <f t="shared" si="36"/>
        <v>Forage Plants--Forage Trees</v>
      </c>
      <c r="K429" s="74" t="str" cm="1">
        <f t="array" ref="K429">IF(G429&lt;&gt;"",_xlfn.TEXTJOIN(";",TRUE,
CONCATENATE(A429,"$",H429),
IF(E429="","",IF(I429&lt;&gt;0,CONCATENATE(A429,"$",J429,"--",_xlfn.TEXTSPLIT(E429,";",TRUE,FALSE)),CONCATENATE(A429,"$",_xlfn.TEXTSPLIT(E429,";",TRUE,FALSE))))),"")</f>
        <v>AOM_001760$Forage Plants--Forage Trees--Acacia etbaica;AOM_001760$Forage Plants--Forage Trees--Acacia etbaica</v>
      </c>
      <c r="L429" s="75"/>
      <c r="M429" s="75" t="str" cm="1">
        <f t="array" ref="M429">IF(L429&lt;&gt;"",_xlfn.TEXTSPLIT(L429, "$"),"")</f>
        <v/>
      </c>
      <c r="N429" s="75"/>
      <c r="O429" s="75" t="str" cm="1">
        <f t="array" ref="O429">IF(L429&lt;&gt;"",_xlfn.CHOOSECOLS(_xlfn.TEXTSPLIT(N429,"--"),1),"")</f>
        <v/>
      </c>
      <c r="P429" s="75" t="str" cm="1">
        <f t="array" ref="P429">IF(L429&lt;&gt;"",IFERROR(_xlfn.CHOOSECOLS(_xlfn.TEXTSPLIT(N429,"--"),2),""),"")</f>
        <v/>
      </c>
      <c r="Q429" s="75" t="str">
        <f t="shared" si="37"/>
        <v/>
      </c>
    </row>
    <row r="430" spans="1:17" ht="15.95" thickBot="1">
      <c r="A430" s="76" t="str">
        <v>AOM_001764</v>
      </c>
      <c r="B430" s="76" t="str">
        <v>Acacia karroo Leaves</v>
      </c>
      <c r="C430" s="76" t="str">
        <v/>
      </c>
      <c r="D430" s="76" t="str">
        <v>Acacia karroo Leaves</v>
      </c>
      <c r="E430" s="76" t="str">
        <f t="shared" si="33"/>
        <v>Acacia karroo Leaves</v>
      </c>
      <c r="F430" s="76" t="str">
        <v>Management--Livestock Management--Feed Characteristic--Feed Composition--Feed Ingredient--Forage Plants--Forage Trees--Acacia karroo--Acacia karroo Leaves--</v>
      </c>
      <c r="G430" s="74" t="str" cm="1">
        <f t="array" ref="G430">IFERROR(SUBSTITUTE(_xlfn.CHOOSECOLS(_xlfn.TEXTSPLIT(_xlfn.TEXTJOIN("|",,F430),"Feed Ingredient--","|",TRUE),2),"----",""),"")</f>
        <v>Forage Plants--Forage Trees--Acacia karroo--Acacia karroo Leaves--</v>
      </c>
      <c r="H430" s="74" t="str">
        <f t="shared" si="34"/>
        <v>Forage Plants--Forage Trees--Acacia karroo--Acacia karroo Leaves</v>
      </c>
      <c r="I430" s="74">
        <f t="shared" si="35"/>
        <v>3</v>
      </c>
      <c r="J430" s="74" t="str">
        <f t="shared" si="36"/>
        <v>Forage Plants--Forage Trees--Acacia karroo</v>
      </c>
      <c r="K430" s="74" t="str" cm="1">
        <f t="array" ref="K430">IF(G430&lt;&gt;"",_xlfn.TEXTJOIN(";",TRUE,
CONCATENATE(A430,"$",H430),
IF(E430="","",IF(I430&lt;&gt;0,CONCATENATE(A430,"$",J430,"--",_xlfn.TEXTSPLIT(E430,";",TRUE,FALSE)),CONCATENATE(A430,"$",_xlfn.TEXTSPLIT(E430,";",TRUE,FALSE))))),"")</f>
        <v>AOM_001764$Forage Plants--Forage Trees--Acacia karroo--Acacia karroo Leaves;AOM_001764$Forage Plants--Forage Trees--Acacia karroo--Acacia karroo Leaves</v>
      </c>
      <c r="L430" s="76"/>
      <c r="M430" s="76" t="str" cm="1">
        <f t="array" ref="M430">IF(L430&lt;&gt;"",_xlfn.TEXTSPLIT(L430, "$"),"")</f>
        <v/>
      </c>
      <c r="N430" s="76"/>
      <c r="O430" s="76" t="str" cm="1">
        <f t="array" ref="O430">IF(L430&lt;&gt;"",_xlfn.CHOOSECOLS(_xlfn.TEXTSPLIT(N430,"--"),1),"")</f>
        <v/>
      </c>
      <c r="P430" s="76" t="str" cm="1">
        <f t="array" ref="P430">IF(L430&lt;&gt;"",IFERROR(_xlfn.CHOOSECOLS(_xlfn.TEXTSPLIT(N430,"--"),2),""),"")</f>
        <v/>
      </c>
      <c r="Q430" s="76" t="str">
        <f t="shared" si="37"/>
        <v/>
      </c>
    </row>
    <row r="431" spans="1:17" ht="15.95" thickBot="1">
      <c r="A431" s="75" t="str">
        <v>AOM_001763</v>
      </c>
      <c r="B431" s="75" t="str">
        <v>Acacia karroo</v>
      </c>
      <c r="C431" s="75" t="str">
        <v>Sweet thorn</v>
      </c>
      <c r="D431" s="75" t="str">
        <v>Acacia karroo</v>
      </c>
      <c r="E431" s="75" t="str">
        <f t="shared" si="33"/>
        <v>Sweet thorn;Acacia karroo</v>
      </c>
      <c r="F431" s="75" t="str">
        <v>Management--Livestock Management--Feed Characteristic--Feed Composition--Feed Ingredient--Forage Plants--Forage Trees--Acacia karroo----</v>
      </c>
      <c r="G431" s="74" t="str" cm="1">
        <f t="array" ref="G431">IFERROR(SUBSTITUTE(_xlfn.CHOOSECOLS(_xlfn.TEXTSPLIT(_xlfn.TEXTJOIN("|",,F431),"Feed Ingredient--","|",TRUE),2),"----",""),"")</f>
        <v>Forage Plants--Forage Trees--Acacia karroo</v>
      </c>
      <c r="H431" s="74" t="str">
        <f t="shared" si="34"/>
        <v>Forage Plants--Forage Trees--Acacia karroo</v>
      </c>
      <c r="I431" s="74">
        <f t="shared" si="35"/>
        <v>2</v>
      </c>
      <c r="J431" s="74" t="str">
        <f t="shared" si="36"/>
        <v>Forage Plants--Forage Trees</v>
      </c>
      <c r="K431" s="74" t="str" cm="1">
        <f t="array" ref="K431">IF(G431&lt;&gt;"",_xlfn.TEXTJOIN(";",TRUE,
CONCATENATE(A431,"$",H431),
IF(E431="","",IF(I431&lt;&gt;0,CONCATENATE(A431,"$",J431,"--",_xlfn.TEXTSPLIT(E431,";",TRUE,FALSE)),CONCATENATE(A431,"$",_xlfn.TEXTSPLIT(E431,";",TRUE,FALSE))))),"")</f>
        <v>AOM_001763$Forage Plants--Forage Trees--Acacia karroo;AOM_001763$Forage Plants--Forage Trees--Sweet thorn;AOM_001763$Forage Plants--Forage Trees--Acacia karroo</v>
      </c>
      <c r="L431" s="75"/>
      <c r="M431" s="75" t="str" cm="1">
        <f t="array" ref="M431">IF(L431&lt;&gt;"",_xlfn.TEXTSPLIT(L431, "$"),"")</f>
        <v/>
      </c>
      <c r="N431" s="75"/>
      <c r="O431" s="75" t="str" cm="1">
        <f t="array" ref="O431">IF(L431&lt;&gt;"",_xlfn.CHOOSECOLS(_xlfn.TEXTSPLIT(N431,"--"),1),"")</f>
        <v/>
      </c>
      <c r="P431" s="75" t="str" cm="1">
        <f t="array" ref="P431">IF(L431&lt;&gt;"",IFERROR(_xlfn.CHOOSECOLS(_xlfn.TEXTSPLIT(N431,"--"),2),""),"")</f>
        <v/>
      </c>
      <c r="Q431" s="75" t="str">
        <f t="shared" si="37"/>
        <v/>
      </c>
    </row>
    <row r="432" spans="1:17" ht="15.95" thickBot="1">
      <c r="A432" s="76" t="str">
        <v>AOM_003105</v>
      </c>
      <c r="B432" s="76" t="str">
        <v>Acacia mearnsii</v>
      </c>
      <c r="C432" s="76" t="str">
        <v>Black Wattle</v>
      </c>
      <c r="D432" s="76" t="str">
        <v xml:space="preserve">Acacia mearnsii </v>
      </c>
      <c r="E432" s="76" t="str">
        <f t="shared" si="33"/>
        <v xml:space="preserve">Black Wattle;Acacia mearnsii </v>
      </c>
      <c r="F432" s="76" t="str">
        <v>Management--Livestock Management--Feed Characteristic--Feed Composition--Feed Ingredient--Forage Plants--Forage Trees--Acacia mearnsii----</v>
      </c>
      <c r="G432" s="74" t="str" cm="1">
        <f t="array" ref="G432">IFERROR(SUBSTITUTE(_xlfn.CHOOSECOLS(_xlfn.TEXTSPLIT(_xlfn.TEXTJOIN("|",,F432),"Feed Ingredient--","|",TRUE),2),"----",""),"")</f>
        <v>Forage Plants--Forage Trees--Acacia mearnsii</v>
      </c>
      <c r="H432" s="74" t="str">
        <f t="shared" si="34"/>
        <v>Forage Plants--Forage Trees--Acacia mearnsii</v>
      </c>
      <c r="I432" s="74">
        <f t="shared" si="35"/>
        <v>2</v>
      </c>
      <c r="J432" s="74" t="str">
        <f t="shared" si="36"/>
        <v>Forage Plants--Forage Trees</v>
      </c>
      <c r="K432" s="74" t="str" cm="1">
        <f t="array" ref="K432">IF(G432&lt;&gt;"",_xlfn.TEXTJOIN(";",TRUE,
CONCATENATE(A432,"$",H432),
IF(E432="","",IF(I432&lt;&gt;0,CONCATENATE(A432,"$",J432,"--",_xlfn.TEXTSPLIT(E432,";",TRUE,FALSE)),CONCATENATE(A432,"$",_xlfn.TEXTSPLIT(E432,";",TRUE,FALSE))))),"")</f>
        <v xml:space="preserve">AOM_003105$Forage Plants--Forage Trees--Acacia mearnsii;AOM_003105$Forage Plants--Forage Trees--Black Wattle;AOM_003105$Forage Plants--Forage Trees--Acacia mearnsii </v>
      </c>
      <c r="L432" s="76"/>
      <c r="M432" s="76" t="str" cm="1">
        <f t="array" ref="M432">IF(L432&lt;&gt;"",_xlfn.TEXTSPLIT(L432, "$"),"")</f>
        <v/>
      </c>
      <c r="N432" s="76"/>
      <c r="O432" s="76" t="str" cm="1">
        <f t="array" ref="O432">IF(L432&lt;&gt;"",_xlfn.CHOOSECOLS(_xlfn.TEXTSPLIT(N432,"--"),1),"")</f>
        <v/>
      </c>
      <c r="P432" s="76" t="str" cm="1">
        <f t="array" ref="P432">IF(L432&lt;&gt;"",IFERROR(_xlfn.CHOOSECOLS(_xlfn.TEXTSPLIT(N432,"--"),2),""),"")</f>
        <v/>
      </c>
      <c r="Q432" s="76" t="str">
        <f t="shared" si="37"/>
        <v/>
      </c>
    </row>
    <row r="433" spans="1:17" ht="15.95" thickBot="1">
      <c r="A433" s="75" t="str">
        <v>AOM_003106</v>
      </c>
      <c r="B433" s="75" t="str">
        <v>Acacia mearnsii Leaves</v>
      </c>
      <c r="C433" s="75" t="str">
        <v>Black Wattle Leaves</v>
      </c>
      <c r="D433" s="75" t="str">
        <v>Acacia mearnsii  Leaves</v>
      </c>
      <c r="E433" s="75" t="str">
        <f t="shared" si="33"/>
        <v>Black Wattle Leaves;Acacia mearnsii  Leaves</v>
      </c>
      <c r="F433" s="75" t="str">
        <v>Management--Livestock Management--Feed Characteristic--Feed Composition--Feed Ingredient--Forage Plants--Forage Trees--Acacia mearnsii --Acacia mearnsii Leaves--</v>
      </c>
      <c r="G433" s="74" t="str" cm="1">
        <f t="array" ref="G433">IFERROR(SUBSTITUTE(_xlfn.CHOOSECOLS(_xlfn.TEXTSPLIT(_xlfn.TEXTJOIN("|",,F433),"Feed Ingredient--","|",TRUE),2),"----",""),"")</f>
        <v>Forage Plants--Forage Trees--Acacia mearnsii --Acacia mearnsii Leaves--</v>
      </c>
      <c r="H433" s="74" t="str">
        <f t="shared" si="34"/>
        <v>Forage Plants--Forage Trees--Acacia mearnsii --Acacia mearnsii Leaves</v>
      </c>
      <c r="I433" s="74">
        <f t="shared" si="35"/>
        <v>3</v>
      </c>
      <c r="J433" s="74" t="str">
        <f t="shared" si="36"/>
        <v xml:space="preserve">Forage Plants--Forage Trees--Acacia mearnsii </v>
      </c>
      <c r="K433" s="74" t="str" cm="1">
        <f t="array" ref="K433">IF(G433&lt;&gt;"",_xlfn.TEXTJOIN(";",TRUE,
CONCATENATE(A433,"$",H433),
IF(E433="","",IF(I433&lt;&gt;0,CONCATENATE(A433,"$",J433,"--",_xlfn.TEXTSPLIT(E433,";",TRUE,FALSE)),CONCATENATE(A433,"$",_xlfn.TEXTSPLIT(E433,";",TRUE,FALSE))))),"")</f>
        <v>AOM_003106$Forage Plants--Forage Trees--Acacia mearnsii --Acacia mearnsii Leaves;AOM_003106$Forage Plants--Forage Trees--Acacia mearnsii --Black Wattle Leaves;AOM_003106$Forage Plants--Forage Trees--Acacia mearnsii --Acacia mearnsii  Leaves</v>
      </c>
      <c r="L433" s="75"/>
      <c r="M433" s="75" t="str" cm="1">
        <f t="array" ref="M433">IF(L433&lt;&gt;"",_xlfn.TEXTSPLIT(L433, "$"),"")</f>
        <v/>
      </c>
      <c r="N433" s="75"/>
      <c r="O433" s="75" t="str" cm="1">
        <f t="array" ref="O433">IF(L433&lt;&gt;"",_xlfn.CHOOSECOLS(_xlfn.TEXTSPLIT(N433,"--"),1),"")</f>
        <v/>
      </c>
      <c r="P433" s="75" t="str" cm="1">
        <f t="array" ref="P433">IF(L433&lt;&gt;"",IFERROR(_xlfn.CHOOSECOLS(_xlfn.TEXTSPLIT(N433,"--"),2),""),"")</f>
        <v/>
      </c>
      <c r="Q433" s="75" t="str">
        <f t="shared" si="37"/>
        <v/>
      </c>
    </row>
    <row r="434" spans="1:17" ht="15.95" thickBot="1">
      <c r="A434" s="76" t="str">
        <v>AOM_000704</v>
      </c>
      <c r="B434" s="76" t="str">
        <v>Acacia nilotica</v>
      </c>
      <c r="C434" s="76" t="str">
        <v>Babul</v>
      </c>
      <c r="D434" s="76" t="str">
        <v>Vachellia nilotica</v>
      </c>
      <c r="E434" s="76" t="str">
        <f t="shared" si="33"/>
        <v>Babul;Vachellia nilotica</v>
      </c>
      <c r="F434" s="76" t="str">
        <v>Management--Livestock Management--Feed Characteristic--Feed Composition--Feed Ingredient--Forage Plants--Forage Trees--Acacia nilotica----</v>
      </c>
      <c r="G434" s="74" t="str" cm="1">
        <f t="array" ref="G434">IFERROR(SUBSTITUTE(_xlfn.CHOOSECOLS(_xlfn.TEXTSPLIT(_xlfn.TEXTJOIN("|",,F434),"Feed Ingredient--","|",TRUE),2),"----",""),"")</f>
        <v>Forage Plants--Forage Trees--Acacia nilotica</v>
      </c>
      <c r="H434" s="74" t="str">
        <f t="shared" si="34"/>
        <v>Forage Plants--Forage Trees--Acacia nilotica</v>
      </c>
      <c r="I434" s="74">
        <f t="shared" si="35"/>
        <v>2</v>
      </c>
      <c r="J434" s="74" t="str">
        <f t="shared" si="36"/>
        <v>Forage Plants--Forage Trees</v>
      </c>
      <c r="K434" s="74" t="str" cm="1">
        <f t="array" ref="K434">IF(G434&lt;&gt;"",_xlfn.TEXTJOIN(";",TRUE,
CONCATENATE(A434,"$",H434),
IF(E434="","",IF(I434&lt;&gt;0,CONCATENATE(A434,"$",J434,"--",_xlfn.TEXTSPLIT(E434,";",TRUE,FALSE)),CONCATENATE(A434,"$",_xlfn.TEXTSPLIT(E434,";",TRUE,FALSE))))),"")</f>
        <v>AOM_000704$Forage Plants--Forage Trees--Acacia nilotica;AOM_000704$Forage Plants--Forage Trees--Babul;AOM_000704$Forage Plants--Forage Trees--Vachellia nilotica</v>
      </c>
      <c r="L434" s="76"/>
      <c r="M434" s="76" t="str" cm="1">
        <f t="array" ref="M434">IF(L434&lt;&gt;"",_xlfn.TEXTSPLIT(L434, "$"),"")</f>
        <v/>
      </c>
      <c r="N434" s="76"/>
      <c r="O434" s="76" t="str" cm="1">
        <f t="array" ref="O434">IF(L434&lt;&gt;"",_xlfn.CHOOSECOLS(_xlfn.TEXTSPLIT(N434,"--"),1),"")</f>
        <v/>
      </c>
      <c r="P434" s="76" t="str" cm="1">
        <f t="array" ref="P434">IF(L434&lt;&gt;"",IFERROR(_xlfn.CHOOSECOLS(_xlfn.TEXTSPLIT(N434,"--"),2),""),"")</f>
        <v/>
      </c>
      <c r="Q434" s="76" t="str">
        <f t="shared" si="37"/>
        <v/>
      </c>
    </row>
    <row r="435" spans="1:17" ht="15.95" thickBot="1">
      <c r="A435" s="75" t="str">
        <v>AOM_001593</v>
      </c>
      <c r="B435" s="75" t="str">
        <v>Acacia nilotica Leaves</v>
      </c>
      <c r="C435" s="75" t="str">
        <v/>
      </c>
      <c r="D435" s="75" t="str">
        <v>Vachellia nilotica Leaves</v>
      </c>
      <c r="E435" s="76" t="str">
        <f t="shared" si="33"/>
        <v>Vachellia nilotica Leaves</v>
      </c>
      <c r="F435" s="75" t="str">
        <v>Management--Livestock Management--Feed Characteristic--Feed Composition--Feed Ingredient--Forage Plants--Forage Trees--Acacia nilotica--Acacia nilotica Leaves--</v>
      </c>
      <c r="G435" s="74" t="str" cm="1">
        <f t="array" ref="G435">IFERROR(SUBSTITUTE(_xlfn.CHOOSECOLS(_xlfn.TEXTSPLIT(_xlfn.TEXTJOIN("|",,F435),"Feed Ingredient--","|",TRUE),2),"----",""),"")</f>
        <v>Forage Plants--Forage Trees--Acacia nilotica--Acacia nilotica Leaves--</v>
      </c>
      <c r="H435" s="74" t="str">
        <f t="shared" si="34"/>
        <v>Forage Plants--Forage Trees--Acacia nilotica--Acacia nilotica Leaves</v>
      </c>
      <c r="I435" s="74">
        <f t="shared" si="35"/>
        <v>3</v>
      </c>
      <c r="J435" s="74" t="str">
        <f t="shared" si="36"/>
        <v>Forage Plants--Forage Trees--Acacia nilotica</v>
      </c>
      <c r="K435" s="74" t="str" cm="1">
        <f t="array" ref="K435">IF(G435&lt;&gt;"",_xlfn.TEXTJOIN(";",TRUE,
CONCATENATE(A435,"$",H435),
IF(E435="","",IF(I435&lt;&gt;0,CONCATENATE(A435,"$",J435,"--",_xlfn.TEXTSPLIT(E435,";",TRUE,FALSE)),CONCATENATE(A435,"$",_xlfn.TEXTSPLIT(E435,";",TRUE,FALSE))))),"")</f>
        <v>AOM_001593$Forage Plants--Forage Trees--Acacia nilotica--Acacia nilotica Leaves;AOM_001593$Forage Plants--Forage Trees--Acacia nilotica--Vachellia nilotica Leaves</v>
      </c>
      <c r="L435" s="75"/>
      <c r="M435" s="75" t="str" cm="1">
        <f t="array" ref="M435">IF(L435&lt;&gt;"",_xlfn.TEXTSPLIT(L435, "$"),"")</f>
        <v/>
      </c>
      <c r="N435" s="75"/>
      <c r="O435" s="75" t="str" cm="1">
        <f t="array" ref="O435">IF(L435&lt;&gt;"",_xlfn.CHOOSECOLS(_xlfn.TEXTSPLIT(N435,"--"),1),"")</f>
        <v/>
      </c>
      <c r="P435" s="75" t="str" cm="1">
        <f t="array" ref="P435">IF(L435&lt;&gt;"",IFERROR(_xlfn.CHOOSECOLS(_xlfn.TEXTSPLIT(N435,"--"),2),""),"")</f>
        <v/>
      </c>
      <c r="Q435" s="75" t="str">
        <f t="shared" si="37"/>
        <v/>
      </c>
    </row>
    <row r="436" spans="1:17" ht="15.95" thickBot="1">
      <c r="A436" s="76" t="str">
        <v>AOM_001595</v>
      </c>
      <c r="B436" s="76" t="str">
        <v>Acacia nilotica Pods</v>
      </c>
      <c r="C436" s="76" t="str">
        <v/>
      </c>
      <c r="D436" s="76" t="str">
        <v>Vachellia nilotica Pods</v>
      </c>
      <c r="E436" s="76" t="str">
        <f t="shared" si="33"/>
        <v>Vachellia nilotica Pods</v>
      </c>
      <c r="F436" s="76" t="str">
        <v>Management--Livestock Management--Feed Characteristic--Feed Composition--Feed Ingredient--Forage Plants--Forage Trees--Acacia nilotica--Acacia nilotica Pods--</v>
      </c>
      <c r="G436" s="74" t="str" cm="1">
        <f t="array" ref="G436">IFERROR(SUBSTITUTE(_xlfn.CHOOSECOLS(_xlfn.TEXTSPLIT(_xlfn.TEXTJOIN("|",,F436),"Feed Ingredient--","|",TRUE),2),"----",""),"")</f>
        <v>Forage Plants--Forage Trees--Acacia nilotica--Acacia nilotica Pods--</v>
      </c>
      <c r="H436" s="74" t="str">
        <f t="shared" si="34"/>
        <v>Forage Plants--Forage Trees--Acacia nilotica--Acacia nilotica Pods</v>
      </c>
      <c r="I436" s="74">
        <f t="shared" si="35"/>
        <v>3</v>
      </c>
      <c r="J436" s="74" t="str">
        <f t="shared" si="36"/>
        <v>Forage Plants--Forage Trees--Acacia nilotica</v>
      </c>
      <c r="K436" s="74" t="str" cm="1">
        <f t="array" ref="K436">IF(G436&lt;&gt;"",_xlfn.TEXTJOIN(";",TRUE,
CONCATENATE(A436,"$",H436),
IF(E436="","",IF(I436&lt;&gt;0,CONCATENATE(A436,"$",J436,"--",_xlfn.TEXTSPLIT(E436,";",TRUE,FALSE)),CONCATENATE(A436,"$",_xlfn.TEXTSPLIT(E436,";",TRUE,FALSE))))),"")</f>
        <v>AOM_001595$Forage Plants--Forage Trees--Acacia nilotica--Acacia nilotica Pods;AOM_001595$Forage Plants--Forage Trees--Acacia nilotica--Vachellia nilotica Pods</v>
      </c>
      <c r="L436" s="76"/>
      <c r="M436" s="76" t="str" cm="1">
        <f t="array" ref="M436">IF(L436&lt;&gt;"",_xlfn.TEXTSPLIT(L436, "$"),"")</f>
        <v/>
      </c>
      <c r="N436" s="76"/>
      <c r="O436" s="76" t="str" cm="1">
        <f t="array" ref="O436">IF(L436&lt;&gt;"",_xlfn.CHOOSECOLS(_xlfn.TEXTSPLIT(N436,"--"),1),"")</f>
        <v/>
      </c>
      <c r="P436" s="76" t="str" cm="1">
        <f t="array" ref="P436">IF(L436&lt;&gt;"",IFERROR(_xlfn.CHOOSECOLS(_xlfn.TEXTSPLIT(N436,"--"),2),""),"")</f>
        <v/>
      </c>
      <c r="Q436" s="76" t="str">
        <f t="shared" si="37"/>
        <v/>
      </c>
    </row>
    <row r="437" spans="1:17" ht="15.95" thickBot="1">
      <c r="A437" s="75" t="str">
        <v>AOM_001767</v>
      </c>
      <c r="B437" s="75" t="str">
        <v>Acacia polyacantha Leaves</v>
      </c>
      <c r="C437" s="75" t="str">
        <v/>
      </c>
      <c r="D437" s="75" t="str">
        <v>Acacia polyacantha Leaves</v>
      </c>
      <c r="E437" s="75" t="str">
        <f t="shared" si="33"/>
        <v>Acacia polyacantha Leaves</v>
      </c>
      <c r="F437" s="75" t="str">
        <v>Management--Livestock Management--Feed Characteristic--Feed Composition--Feed Ingredient--Forage Plants--Forage Trees--Acacia polyacantha--Acacia polyacantha Leaves--</v>
      </c>
      <c r="G437" s="74" t="str" cm="1">
        <f t="array" ref="G437">IFERROR(SUBSTITUTE(_xlfn.CHOOSECOLS(_xlfn.TEXTSPLIT(_xlfn.TEXTJOIN("|",,F437),"Feed Ingredient--","|",TRUE),2),"----",""),"")</f>
        <v>Forage Plants--Forage Trees--Acacia polyacantha--Acacia polyacantha Leaves--</v>
      </c>
      <c r="H437" s="74" t="str">
        <f t="shared" si="34"/>
        <v>Forage Plants--Forage Trees--Acacia polyacantha--Acacia polyacantha Leaves</v>
      </c>
      <c r="I437" s="74">
        <f t="shared" si="35"/>
        <v>3</v>
      </c>
      <c r="J437" s="74" t="str">
        <f t="shared" si="36"/>
        <v>Forage Plants--Forage Trees--Acacia polyacantha</v>
      </c>
      <c r="K437" s="74" t="str" cm="1">
        <f t="array" ref="K437">IF(G437&lt;&gt;"",_xlfn.TEXTJOIN(";",TRUE,
CONCATENATE(A437,"$",H437),
IF(E437="","",IF(I437&lt;&gt;0,CONCATENATE(A437,"$",J437,"--",_xlfn.TEXTSPLIT(E437,";",TRUE,FALSE)),CONCATENATE(A437,"$",_xlfn.TEXTSPLIT(E437,";",TRUE,FALSE))))),"")</f>
        <v>AOM_001767$Forage Plants--Forage Trees--Acacia polyacantha--Acacia polyacantha Leaves;AOM_001767$Forage Plants--Forage Trees--Acacia polyacantha--Acacia polyacantha Leaves</v>
      </c>
      <c r="L437" s="75"/>
      <c r="M437" s="75" t="str" cm="1">
        <f t="array" ref="M437">IF(L437&lt;&gt;"",_xlfn.TEXTSPLIT(L437, "$"),"")</f>
        <v/>
      </c>
      <c r="N437" s="75"/>
      <c r="O437" s="75" t="str" cm="1">
        <f t="array" ref="O437">IF(L437&lt;&gt;"",_xlfn.CHOOSECOLS(_xlfn.TEXTSPLIT(N437,"--"),1),"")</f>
        <v/>
      </c>
      <c r="P437" s="75" t="str" cm="1">
        <f t="array" ref="P437">IF(L437&lt;&gt;"",IFERROR(_xlfn.CHOOSECOLS(_xlfn.TEXTSPLIT(N437,"--"),2),""),"")</f>
        <v/>
      </c>
      <c r="Q437" s="75" t="str">
        <f t="shared" si="37"/>
        <v/>
      </c>
    </row>
    <row r="438" spans="1:17" ht="15.95" thickBot="1">
      <c r="A438" s="76" t="str">
        <v>AOM_001766</v>
      </c>
      <c r="B438" s="76" t="str">
        <v>Acacia polyacantha</v>
      </c>
      <c r="C438" s="76" t="str">
        <v/>
      </c>
      <c r="D438" s="76" t="str">
        <v>Acacia polyacantha</v>
      </c>
      <c r="E438" s="76" t="str">
        <f t="shared" si="33"/>
        <v>Acacia polyacantha</v>
      </c>
      <c r="F438" s="76" t="str">
        <v>Management--Livestock Management--Feed Characteristic--Feed Composition--Feed Ingredient--Forage Plants--Forage Trees--Acacia polyacantha----</v>
      </c>
      <c r="G438" s="74" t="str" cm="1">
        <f t="array" ref="G438">IFERROR(SUBSTITUTE(_xlfn.CHOOSECOLS(_xlfn.TEXTSPLIT(_xlfn.TEXTJOIN("|",,F438),"Feed Ingredient--","|",TRUE),2),"----",""),"")</f>
        <v>Forage Plants--Forage Trees--Acacia polyacantha</v>
      </c>
      <c r="H438" s="74" t="str">
        <f t="shared" si="34"/>
        <v>Forage Plants--Forage Trees--Acacia polyacantha</v>
      </c>
      <c r="I438" s="74">
        <f t="shared" si="35"/>
        <v>2</v>
      </c>
      <c r="J438" s="74" t="str">
        <f t="shared" si="36"/>
        <v>Forage Plants--Forage Trees</v>
      </c>
      <c r="K438" s="74" t="str" cm="1">
        <f t="array" ref="K438">IF(G438&lt;&gt;"",_xlfn.TEXTJOIN(";",TRUE,
CONCATENATE(A438,"$",H438),
IF(E438="","",IF(I438&lt;&gt;0,CONCATENATE(A438,"$",J438,"--",_xlfn.TEXTSPLIT(E438,";",TRUE,FALSE)),CONCATENATE(A438,"$",_xlfn.TEXTSPLIT(E438,";",TRUE,FALSE))))),"")</f>
        <v>AOM_001766$Forage Plants--Forage Trees--Acacia polyacantha;AOM_001766$Forage Plants--Forage Trees--Acacia polyacantha</v>
      </c>
      <c r="L438" s="76"/>
      <c r="M438" s="76" t="str" cm="1">
        <f t="array" ref="M438">IF(L438&lt;&gt;"",_xlfn.TEXTSPLIT(L438, "$"),"")</f>
        <v/>
      </c>
      <c r="N438" s="76"/>
      <c r="O438" s="76" t="str" cm="1">
        <f t="array" ref="O438">IF(L438&lt;&gt;"",_xlfn.CHOOSECOLS(_xlfn.TEXTSPLIT(N438,"--"),1),"")</f>
        <v/>
      </c>
      <c r="P438" s="76" t="str" cm="1">
        <f t="array" ref="P438">IF(L438&lt;&gt;"",IFERROR(_xlfn.CHOOSECOLS(_xlfn.TEXTSPLIT(N438,"--"),2),""),"")</f>
        <v/>
      </c>
      <c r="Q438" s="76" t="str">
        <f t="shared" si="37"/>
        <v/>
      </c>
    </row>
    <row r="439" spans="1:17" ht="15.95" thickBot="1">
      <c r="A439" s="75" t="str">
        <v>AOM_001120</v>
      </c>
      <c r="B439" s="75" t="str">
        <v>Acacia saligna Leaves and Soft Twig</v>
      </c>
      <c r="C439" s="75" t="str">
        <v>Blue Wattle Leaves and Soft Twigs</v>
      </c>
      <c r="D439" s="75" t="str">
        <v>Acacia saligna Leaves and Soft Twig</v>
      </c>
      <c r="E439" s="75" t="str">
        <f t="shared" si="33"/>
        <v>Blue Wattle Leaves and Soft Twigs;Acacia saligna Leaves and Soft Twig</v>
      </c>
      <c r="F439" s="75" t="str">
        <v>Management--Livestock Management--Feed Characteristic--Feed Composition--Feed Ingredient--Forage Plants--Forage Trees--Acacia saligna--Acacia saligna Leaves and Soft Twig--</v>
      </c>
      <c r="G439" s="74" t="str" cm="1">
        <f t="array" ref="G439">IFERROR(SUBSTITUTE(_xlfn.CHOOSECOLS(_xlfn.TEXTSPLIT(_xlfn.TEXTJOIN("|",,F439),"Feed Ingredient--","|",TRUE),2),"----",""),"")</f>
        <v>Forage Plants--Forage Trees--Acacia saligna--Acacia saligna Leaves and Soft Twig--</v>
      </c>
      <c r="H439" s="74" t="str">
        <f t="shared" si="34"/>
        <v>Forage Plants--Forage Trees--Acacia saligna--Acacia saligna Leaves and Soft Twig</v>
      </c>
      <c r="I439" s="74">
        <f t="shared" si="35"/>
        <v>3</v>
      </c>
      <c r="J439" s="74" t="str">
        <f t="shared" si="36"/>
        <v>Forage Plants--Forage Trees--Acacia saligna</v>
      </c>
      <c r="K439" s="74" t="str" cm="1">
        <f t="array" ref="K439">IF(G439&lt;&gt;"",_xlfn.TEXTJOIN(";",TRUE,
CONCATENATE(A439,"$",H439),
IF(E439="","",IF(I439&lt;&gt;0,CONCATENATE(A439,"$",J439,"--",_xlfn.TEXTSPLIT(E439,";",TRUE,FALSE)),CONCATENATE(A439,"$",_xlfn.TEXTSPLIT(E439,";",TRUE,FALSE))))),"")</f>
        <v>AOM_001120$Forage Plants--Forage Trees--Acacia saligna--Acacia saligna Leaves and Soft Twig;AOM_001120$Forage Plants--Forage Trees--Acacia saligna--Blue Wattle Leaves and Soft Twigs;AOM_001120$Forage Plants--Forage Trees--Acacia saligna--Acacia saligna Leaves and Soft Twig</v>
      </c>
      <c r="L439" s="75"/>
      <c r="M439" s="75" t="str" cm="1">
        <f t="array" ref="M439">IF(L439&lt;&gt;"",_xlfn.TEXTSPLIT(L439, "$"),"")</f>
        <v/>
      </c>
      <c r="N439" s="75"/>
      <c r="O439" s="75" t="str" cm="1">
        <f t="array" ref="O439">IF(L439&lt;&gt;"",_xlfn.CHOOSECOLS(_xlfn.TEXTSPLIT(N439,"--"),1),"")</f>
        <v/>
      </c>
      <c r="P439" s="75" t="str" cm="1">
        <f t="array" ref="P439">IF(L439&lt;&gt;"",IFERROR(_xlfn.CHOOSECOLS(_xlfn.TEXTSPLIT(N439,"--"),2),""),"")</f>
        <v/>
      </c>
      <c r="Q439" s="75" t="str">
        <f t="shared" si="37"/>
        <v/>
      </c>
    </row>
    <row r="440" spans="1:17" ht="15.95" thickBot="1">
      <c r="A440" s="76" t="str">
        <v>AOM_001119</v>
      </c>
      <c r="B440" s="76" t="str">
        <v>Acacia saligna</v>
      </c>
      <c r="C440" s="76" t="str">
        <v>Blue Wattle</v>
      </c>
      <c r="D440" s="76" t="str">
        <v>Acacia saligna</v>
      </c>
      <c r="E440" s="76" t="str">
        <f t="shared" si="33"/>
        <v>Blue Wattle;Acacia saligna</v>
      </c>
      <c r="F440" s="76" t="str">
        <v>Management--Livestock Management--Feed Characteristic--Feed Composition--Feed Ingredient--Forage Plants--Forage Trees--Acacia saligna----</v>
      </c>
      <c r="G440" s="74" t="str" cm="1">
        <f t="array" ref="G440">IFERROR(SUBSTITUTE(_xlfn.CHOOSECOLS(_xlfn.TEXTSPLIT(_xlfn.TEXTJOIN("|",,F440),"Feed Ingredient--","|",TRUE),2),"----",""),"")</f>
        <v>Forage Plants--Forage Trees--Acacia saligna</v>
      </c>
      <c r="H440" s="74" t="str">
        <f t="shared" si="34"/>
        <v>Forage Plants--Forage Trees--Acacia saligna</v>
      </c>
      <c r="I440" s="74">
        <f t="shared" si="35"/>
        <v>2</v>
      </c>
      <c r="J440" s="74" t="str">
        <f t="shared" si="36"/>
        <v>Forage Plants--Forage Trees</v>
      </c>
      <c r="K440" s="74" t="str" cm="1">
        <f t="array" ref="K440">IF(G440&lt;&gt;"",_xlfn.TEXTJOIN(";",TRUE,
CONCATENATE(A440,"$",H440),
IF(E440="","",IF(I440&lt;&gt;0,CONCATENATE(A440,"$",J440,"--",_xlfn.TEXTSPLIT(E440,";",TRUE,FALSE)),CONCATENATE(A440,"$",_xlfn.TEXTSPLIT(E440,";",TRUE,FALSE))))),"")</f>
        <v>AOM_001119$Forage Plants--Forage Trees--Acacia saligna;AOM_001119$Forage Plants--Forage Trees--Blue Wattle;AOM_001119$Forage Plants--Forage Trees--Acacia saligna</v>
      </c>
      <c r="L440" s="76"/>
      <c r="M440" s="76" t="str" cm="1">
        <f t="array" ref="M440">IF(L440&lt;&gt;"",_xlfn.TEXTSPLIT(L440, "$"),"")</f>
        <v/>
      </c>
      <c r="N440" s="76"/>
      <c r="O440" s="76" t="str" cm="1">
        <f t="array" ref="O440">IF(L440&lt;&gt;"",_xlfn.CHOOSECOLS(_xlfn.TEXTSPLIT(N440,"--"),1),"")</f>
        <v/>
      </c>
      <c r="P440" s="76" t="str" cm="1">
        <f t="array" ref="P440">IF(L440&lt;&gt;"",IFERROR(_xlfn.CHOOSECOLS(_xlfn.TEXTSPLIT(N440,"--"),2),""),"")</f>
        <v/>
      </c>
      <c r="Q440" s="76" t="str">
        <f t="shared" si="37"/>
        <v/>
      </c>
    </row>
    <row r="441" spans="1:17" ht="15.95" thickBot="1">
      <c r="A441" s="75" t="str">
        <v>AOM_001123</v>
      </c>
      <c r="B441" s="75" t="str">
        <v>Acacia senegal Leaves</v>
      </c>
      <c r="C441" s="75" t="str">
        <v/>
      </c>
      <c r="D441" s="75" t="str">
        <v>Acacia senegal Leaves</v>
      </c>
      <c r="E441" s="75" t="str">
        <f t="shared" si="33"/>
        <v>Acacia senegal Leaves</v>
      </c>
      <c r="F441" s="75" t="str">
        <v>Management--Livestock Management--Feed Characteristic--Feed Composition--Feed Ingredient--Forage Plants--Forage Trees--Acacia senegal--Acacia senegal Leaves--</v>
      </c>
      <c r="G441" s="74" t="str" cm="1">
        <f t="array" ref="G441">IFERROR(SUBSTITUTE(_xlfn.CHOOSECOLS(_xlfn.TEXTSPLIT(_xlfn.TEXTJOIN("|",,F441),"Feed Ingredient--","|",TRUE),2),"----",""),"")</f>
        <v>Forage Plants--Forage Trees--Acacia senegal--Acacia senegal Leaves--</v>
      </c>
      <c r="H441" s="74" t="str">
        <f t="shared" si="34"/>
        <v>Forage Plants--Forage Trees--Acacia senegal--Acacia senegal Leaves</v>
      </c>
      <c r="I441" s="74">
        <f t="shared" si="35"/>
        <v>3</v>
      </c>
      <c r="J441" s="74" t="str">
        <f t="shared" si="36"/>
        <v>Forage Plants--Forage Trees--Acacia senegal</v>
      </c>
      <c r="K441" s="74" t="str" cm="1">
        <f t="array" ref="K441">IF(G441&lt;&gt;"",_xlfn.TEXTJOIN(";",TRUE,
CONCATENATE(A441,"$",H441),
IF(E441="","",IF(I441&lt;&gt;0,CONCATENATE(A441,"$",J441,"--",_xlfn.TEXTSPLIT(E441,";",TRUE,FALSE)),CONCATENATE(A441,"$",_xlfn.TEXTSPLIT(E441,";",TRUE,FALSE))))),"")</f>
        <v>AOM_001123$Forage Plants--Forage Trees--Acacia senegal--Acacia senegal Leaves;AOM_001123$Forage Plants--Forage Trees--Acacia senegal--Acacia senegal Leaves</v>
      </c>
      <c r="L441" s="75"/>
      <c r="M441" s="75" t="str" cm="1">
        <f t="array" ref="M441">IF(L441&lt;&gt;"",_xlfn.TEXTSPLIT(L441, "$"),"")</f>
        <v/>
      </c>
      <c r="N441" s="75"/>
      <c r="O441" s="75" t="str" cm="1">
        <f t="array" ref="O441">IF(L441&lt;&gt;"",_xlfn.CHOOSECOLS(_xlfn.TEXTSPLIT(N441,"--"),1),"")</f>
        <v/>
      </c>
      <c r="P441" s="75" t="str" cm="1">
        <f t="array" ref="P441">IF(L441&lt;&gt;"",IFERROR(_xlfn.CHOOSECOLS(_xlfn.TEXTSPLIT(N441,"--"),2),""),"")</f>
        <v/>
      </c>
      <c r="Q441" s="75" t="str">
        <f t="shared" si="37"/>
        <v/>
      </c>
    </row>
    <row r="442" spans="1:17" ht="15.95" thickBot="1">
      <c r="A442" s="76" t="str">
        <v>AOM_001122</v>
      </c>
      <c r="B442" s="76" t="str">
        <v>Acacia senegal Pods</v>
      </c>
      <c r="C442" s="76" t="str">
        <v/>
      </c>
      <c r="D442" s="76" t="str">
        <v>Acacia senegal Pods</v>
      </c>
      <c r="E442" s="76" t="str">
        <f t="shared" si="33"/>
        <v>Acacia senegal Pods</v>
      </c>
      <c r="F442" s="76" t="str">
        <v>Management--Livestock Management--Feed Characteristic--Feed Composition--Feed Ingredient--Forage Plants--Forage Trees--Acacia senegal--Acacia senegal Pods--</v>
      </c>
      <c r="G442" s="74" t="str" cm="1">
        <f t="array" ref="G442">IFERROR(SUBSTITUTE(_xlfn.CHOOSECOLS(_xlfn.TEXTSPLIT(_xlfn.TEXTJOIN("|",,F442),"Feed Ingredient--","|",TRUE),2),"----",""),"")</f>
        <v>Forage Plants--Forage Trees--Acacia senegal--Acacia senegal Pods--</v>
      </c>
      <c r="H442" s="74" t="str">
        <f t="shared" si="34"/>
        <v>Forage Plants--Forage Trees--Acacia senegal--Acacia senegal Pods</v>
      </c>
      <c r="I442" s="74">
        <f t="shared" si="35"/>
        <v>3</v>
      </c>
      <c r="J442" s="74" t="str">
        <f t="shared" si="36"/>
        <v>Forage Plants--Forage Trees--Acacia senegal</v>
      </c>
      <c r="K442" s="74" t="str" cm="1">
        <f t="array" ref="K442">IF(G442&lt;&gt;"",_xlfn.TEXTJOIN(";",TRUE,
CONCATENATE(A442,"$",H442),
IF(E442="","",IF(I442&lt;&gt;0,CONCATENATE(A442,"$",J442,"--",_xlfn.TEXTSPLIT(E442,";",TRUE,FALSE)),CONCATENATE(A442,"$",_xlfn.TEXTSPLIT(E442,";",TRUE,FALSE))))),"")</f>
        <v>AOM_001122$Forage Plants--Forage Trees--Acacia senegal--Acacia senegal Pods;AOM_001122$Forage Plants--Forage Trees--Acacia senegal--Acacia senegal Pods</v>
      </c>
      <c r="L442" s="76"/>
      <c r="M442" s="76" t="str" cm="1">
        <f t="array" ref="M442">IF(L442&lt;&gt;"",_xlfn.TEXTSPLIT(L442, "$"),"")</f>
        <v/>
      </c>
      <c r="N442" s="76"/>
      <c r="O442" s="76" t="str" cm="1">
        <f t="array" ref="O442">IF(L442&lt;&gt;"",_xlfn.CHOOSECOLS(_xlfn.TEXTSPLIT(N442,"--"),1),"")</f>
        <v/>
      </c>
      <c r="P442" s="76" t="str" cm="1">
        <f t="array" ref="P442">IF(L442&lt;&gt;"",IFERROR(_xlfn.CHOOSECOLS(_xlfn.TEXTSPLIT(N442,"--"),2),""),"")</f>
        <v/>
      </c>
      <c r="Q442" s="76" t="str">
        <f t="shared" si="37"/>
        <v/>
      </c>
    </row>
    <row r="443" spans="1:17" ht="15.95" thickBot="1">
      <c r="A443" s="75" t="str">
        <v>AOM_001121</v>
      </c>
      <c r="B443" s="75" t="str">
        <v>Acacia senegal</v>
      </c>
      <c r="C443" s="75" t="str">
        <v>Gum arabic tree</v>
      </c>
      <c r="D443" s="75" t="str">
        <v>Acacia senegal</v>
      </c>
      <c r="E443" s="75" t="str">
        <f t="shared" si="33"/>
        <v>Gum arabic tree;Acacia senegal</v>
      </c>
      <c r="F443" s="75" t="str">
        <v>Management--Livestock Management--Feed Characteristic--Feed Composition--Feed Ingredient--Forage Plants--Forage Trees--Acacia senegal----</v>
      </c>
      <c r="G443" s="74" t="str" cm="1">
        <f t="array" ref="G443">IFERROR(SUBSTITUTE(_xlfn.CHOOSECOLS(_xlfn.TEXTSPLIT(_xlfn.TEXTJOIN("|",,F443),"Feed Ingredient--","|",TRUE),2),"----",""),"")</f>
        <v>Forage Plants--Forage Trees--Acacia senegal</v>
      </c>
      <c r="H443" s="74" t="str">
        <f t="shared" si="34"/>
        <v>Forage Plants--Forage Trees--Acacia senegal</v>
      </c>
      <c r="I443" s="74">
        <f t="shared" si="35"/>
        <v>2</v>
      </c>
      <c r="J443" s="74" t="str">
        <f t="shared" si="36"/>
        <v>Forage Plants--Forage Trees</v>
      </c>
      <c r="K443" s="74" t="str" cm="1">
        <f t="array" ref="K443">IF(G443&lt;&gt;"",_xlfn.TEXTJOIN(";",TRUE,
CONCATENATE(A443,"$",H443),
IF(E443="","",IF(I443&lt;&gt;0,CONCATENATE(A443,"$",J443,"--",_xlfn.TEXTSPLIT(E443,";",TRUE,FALSE)),CONCATENATE(A443,"$",_xlfn.TEXTSPLIT(E443,";",TRUE,FALSE))))),"")</f>
        <v>AOM_001121$Forage Plants--Forage Trees--Acacia senegal;AOM_001121$Forage Plants--Forage Trees--Gum arabic tree;AOM_001121$Forage Plants--Forage Trees--Acacia senegal</v>
      </c>
      <c r="L443" s="75"/>
      <c r="M443" s="75" t="str" cm="1">
        <f t="array" ref="M443">IF(L443&lt;&gt;"",_xlfn.TEXTSPLIT(L443, "$"),"")</f>
        <v/>
      </c>
      <c r="N443" s="75"/>
      <c r="O443" s="75" t="str" cm="1">
        <f t="array" ref="O443">IF(L443&lt;&gt;"",_xlfn.CHOOSECOLS(_xlfn.TEXTSPLIT(N443,"--"),1),"")</f>
        <v/>
      </c>
      <c r="P443" s="75" t="str" cm="1">
        <f t="array" ref="P443">IF(L443&lt;&gt;"",IFERROR(_xlfn.CHOOSECOLS(_xlfn.TEXTSPLIT(N443,"--"),2),""),"")</f>
        <v/>
      </c>
      <c r="Q443" s="75" t="str">
        <f t="shared" si="37"/>
        <v/>
      </c>
    </row>
    <row r="444" spans="1:17" ht="15.95" thickBot="1">
      <c r="A444" s="76" t="str">
        <v>AOM_003908</v>
      </c>
      <c r="B444" s="76" t="str">
        <v>Acacia seyal</v>
      </c>
      <c r="C444" s="76" t="str">
        <v/>
      </c>
      <c r="D444" s="76" t="str">
        <v>Acacia Seyal</v>
      </c>
      <c r="E444" s="76" t="str">
        <f t="shared" si="33"/>
        <v>Acacia Seyal</v>
      </c>
      <c r="F444" s="76" t="str">
        <v>Management--Livestock Management--Feed Characteristic--Feed Composition--Feed Ingredient--Forage Plants--Forage Trees--Acacia Seyal--Acacia seyal--</v>
      </c>
      <c r="G444" s="74" t="str" cm="1">
        <f t="array" ref="G444">IFERROR(SUBSTITUTE(_xlfn.CHOOSECOLS(_xlfn.TEXTSPLIT(_xlfn.TEXTJOIN("|",,F444),"Feed Ingredient--","|",TRUE),2),"----",""),"")</f>
        <v>Forage Plants--Forage Trees--Acacia Seyal--Acacia seyal--</v>
      </c>
      <c r="H444" s="74" t="str">
        <f t="shared" si="34"/>
        <v>Forage Plants--Forage Trees--Acacia Seyal--Acacia seyal</v>
      </c>
      <c r="I444" s="74">
        <f t="shared" si="35"/>
        <v>3</v>
      </c>
      <c r="J444" s="74" t="str">
        <f t="shared" si="36"/>
        <v>Forage Plants--Forage Trees--Acacia Seyal</v>
      </c>
      <c r="K444" s="74" t="str" cm="1">
        <f t="array" ref="K444">IF(G444&lt;&gt;"",_xlfn.TEXTJOIN(";",TRUE,
CONCATENATE(A444,"$",H444),
IF(E444="","",IF(I444&lt;&gt;0,CONCATENATE(A444,"$",J444,"--",_xlfn.TEXTSPLIT(E444,";",TRUE,FALSE)),CONCATENATE(A444,"$",_xlfn.TEXTSPLIT(E444,";",TRUE,FALSE))))),"")</f>
        <v>AOM_003908$Forage Plants--Forage Trees--Acacia Seyal--Acacia seyal;AOM_003908$Forage Plants--Forage Trees--Acacia Seyal--Acacia Seyal</v>
      </c>
      <c r="L444" s="76"/>
      <c r="M444" s="76" t="str" cm="1">
        <f t="array" ref="M444">IF(L444&lt;&gt;"",_xlfn.TEXTSPLIT(L444, "$"),"")</f>
        <v/>
      </c>
      <c r="N444" s="76"/>
      <c r="O444" s="76" t="str" cm="1">
        <f t="array" ref="O444">IF(L444&lt;&gt;"",_xlfn.CHOOSECOLS(_xlfn.TEXTSPLIT(N444,"--"),1),"")</f>
        <v/>
      </c>
      <c r="P444" s="76" t="str" cm="1">
        <f t="array" ref="P444">IF(L444&lt;&gt;"",IFERROR(_xlfn.CHOOSECOLS(_xlfn.TEXTSPLIT(N444,"--"),2),""),"")</f>
        <v/>
      </c>
      <c r="Q444" s="76" t="str">
        <f t="shared" si="37"/>
        <v/>
      </c>
    </row>
    <row r="445" spans="1:17" ht="15.95" thickBot="1">
      <c r="A445" s="75" t="str">
        <v>AOM_000705</v>
      </c>
      <c r="B445" s="75" t="str">
        <v>Acacia sieberiana</v>
      </c>
      <c r="C445" s="75" t="str">
        <v>Paperback thorn</v>
      </c>
      <c r="D445" s="75" t="str">
        <v>Vachellia sieberiana</v>
      </c>
      <c r="E445" s="75" t="str">
        <f t="shared" si="33"/>
        <v>Paperback thorn;Vachellia sieberiana</v>
      </c>
      <c r="F445" s="75" t="str">
        <v>Management--Livestock Management--Feed Characteristic--Feed Composition--Feed Ingredient--Forage Plants--Forage Trees--Acacia sieberiana----</v>
      </c>
      <c r="G445" s="74" t="str" cm="1">
        <f t="array" ref="G445">IFERROR(SUBSTITUTE(_xlfn.CHOOSECOLS(_xlfn.TEXTSPLIT(_xlfn.TEXTJOIN("|",,F445),"Feed Ingredient--","|",TRUE),2),"----",""),"")</f>
        <v>Forage Plants--Forage Trees--Acacia sieberiana</v>
      </c>
      <c r="H445" s="74" t="str">
        <f t="shared" si="34"/>
        <v>Forage Plants--Forage Trees--Acacia sieberiana</v>
      </c>
      <c r="I445" s="74">
        <f t="shared" si="35"/>
        <v>2</v>
      </c>
      <c r="J445" s="74" t="str">
        <f t="shared" si="36"/>
        <v>Forage Plants--Forage Trees</v>
      </c>
      <c r="K445" s="74" t="str" cm="1">
        <f t="array" ref="K445">IF(G445&lt;&gt;"",_xlfn.TEXTJOIN(";",TRUE,
CONCATENATE(A445,"$",H445),
IF(E445="","",IF(I445&lt;&gt;0,CONCATENATE(A445,"$",J445,"--",_xlfn.TEXTSPLIT(E445,";",TRUE,FALSE)),CONCATENATE(A445,"$",_xlfn.TEXTSPLIT(E445,";",TRUE,FALSE))))),"")</f>
        <v>AOM_000705$Forage Plants--Forage Trees--Acacia sieberiana;AOM_000705$Forage Plants--Forage Trees--Paperback thorn;AOM_000705$Forage Plants--Forage Trees--Vachellia sieberiana</v>
      </c>
      <c r="L445" s="75"/>
      <c r="M445" s="75" t="str" cm="1">
        <f t="array" ref="M445">IF(L445&lt;&gt;"",_xlfn.TEXTSPLIT(L445, "$"),"")</f>
        <v/>
      </c>
      <c r="N445" s="75"/>
      <c r="O445" s="75" t="str" cm="1">
        <f t="array" ref="O445">IF(L445&lt;&gt;"",_xlfn.CHOOSECOLS(_xlfn.TEXTSPLIT(N445,"--"),1),"")</f>
        <v/>
      </c>
      <c r="P445" s="75" t="str" cm="1">
        <f t="array" ref="P445">IF(L445&lt;&gt;"",IFERROR(_xlfn.CHOOSECOLS(_xlfn.TEXTSPLIT(N445,"--"),2),""),"")</f>
        <v/>
      </c>
      <c r="Q445" s="75" t="str">
        <f t="shared" si="37"/>
        <v/>
      </c>
    </row>
    <row r="446" spans="1:17" ht="15.95" thickBot="1">
      <c r="A446" s="76" t="str">
        <v>AOM_002041</v>
      </c>
      <c r="B446" s="76" t="str">
        <v>Acacia sieberiana Pods</v>
      </c>
      <c r="C446" s="76" t="str">
        <v/>
      </c>
      <c r="D446" s="76" t="str">
        <v>Vachellia sieberiana Pods</v>
      </c>
      <c r="E446" s="76" t="str">
        <f t="shared" si="33"/>
        <v>Vachellia sieberiana Pods</v>
      </c>
      <c r="F446" s="76" t="str">
        <v>Management--Livestock Management--Feed Characteristic--Feed Composition--Feed Ingredient--Forage Plants--Forage Trees--Acacia sieberiana--Acacia sieberiana Pods--</v>
      </c>
      <c r="G446" s="74" t="str" cm="1">
        <f t="array" ref="G446">IFERROR(SUBSTITUTE(_xlfn.CHOOSECOLS(_xlfn.TEXTSPLIT(_xlfn.TEXTJOIN("|",,F446),"Feed Ingredient--","|",TRUE),2),"----",""),"")</f>
        <v>Forage Plants--Forage Trees--Acacia sieberiana--Acacia sieberiana Pods--</v>
      </c>
      <c r="H446" s="74" t="str">
        <f t="shared" si="34"/>
        <v>Forage Plants--Forage Trees--Acacia sieberiana--Acacia sieberiana Pods</v>
      </c>
      <c r="I446" s="74">
        <f t="shared" si="35"/>
        <v>3</v>
      </c>
      <c r="J446" s="74" t="str">
        <f t="shared" si="36"/>
        <v>Forage Plants--Forage Trees--Acacia sieberiana</v>
      </c>
      <c r="K446" s="74" t="str" cm="1">
        <f t="array" ref="K446">IF(G446&lt;&gt;"",_xlfn.TEXTJOIN(";",TRUE,
CONCATENATE(A446,"$",H446),
IF(E446="","",IF(I446&lt;&gt;0,CONCATENATE(A446,"$",J446,"--",_xlfn.TEXTSPLIT(E446,";",TRUE,FALSE)),CONCATENATE(A446,"$",_xlfn.TEXTSPLIT(E446,";",TRUE,FALSE))))),"")</f>
        <v>AOM_002041$Forage Plants--Forage Trees--Acacia sieberiana--Acacia sieberiana Pods;AOM_002041$Forage Plants--Forage Trees--Acacia sieberiana--Vachellia sieberiana Pods</v>
      </c>
      <c r="L446" s="76"/>
      <c r="M446" s="76" t="str" cm="1">
        <f t="array" ref="M446">IF(L446&lt;&gt;"",_xlfn.TEXTSPLIT(L446, "$"),"")</f>
        <v/>
      </c>
      <c r="N446" s="76"/>
      <c r="O446" s="76" t="str" cm="1">
        <f t="array" ref="O446">IF(L446&lt;&gt;"",_xlfn.CHOOSECOLS(_xlfn.TEXTSPLIT(N446,"--"),1),"")</f>
        <v/>
      </c>
      <c r="P446" s="76" t="str" cm="1">
        <f t="array" ref="P446">IF(L446&lt;&gt;"",IFERROR(_xlfn.CHOOSECOLS(_xlfn.TEXTSPLIT(N446,"--"),2),""),"")</f>
        <v/>
      </c>
      <c r="Q446" s="76" t="str">
        <f t="shared" si="37"/>
        <v/>
      </c>
    </row>
    <row r="447" spans="1:17" ht="15.95" thickBot="1">
      <c r="A447" s="75" t="str">
        <v>AOM_000706</v>
      </c>
      <c r="B447" s="75" t="str">
        <v>Acacia tortilis</v>
      </c>
      <c r="C447" s="75" t="str">
        <v>Umbrella thorn</v>
      </c>
      <c r="D447" s="75" t="str">
        <v>Vachellia tortilis</v>
      </c>
      <c r="E447" s="75" t="str">
        <f t="shared" si="33"/>
        <v>Umbrella thorn;Vachellia tortilis</v>
      </c>
      <c r="F447" s="75" t="str">
        <v>Management--Livestock Management--Feed Characteristic--Feed Composition--Feed Ingredient--Forage Plants--Forage Trees--Acacia tortilis----</v>
      </c>
      <c r="G447" s="74" t="str" cm="1">
        <f t="array" ref="G447">IFERROR(SUBSTITUTE(_xlfn.CHOOSECOLS(_xlfn.TEXTSPLIT(_xlfn.TEXTJOIN("|",,F447),"Feed Ingredient--","|",TRUE),2),"----",""),"")</f>
        <v>Forage Plants--Forage Trees--Acacia tortilis</v>
      </c>
      <c r="H447" s="74" t="str">
        <f t="shared" si="34"/>
        <v>Forage Plants--Forage Trees--Acacia tortilis</v>
      </c>
      <c r="I447" s="74">
        <f t="shared" si="35"/>
        <v>2</v>
      </c>
      <c r="J447" s="74" t="str">
        <f t="shared" si="36"/>
        <v>Forage Plants--Forage Trees</v>
      </c>
      <c r="K447" s="74" t="str" cm="1">
        <f t="array" ref="K447">IF(G447&lt;&gt;"",_xlfn.TEXTJOIN(";",TRUE,
CONCATENATE(A447,"$",H447),
IF(E447="","",IF(I447&lt;&gt;0,CONCATENATE(A447,"$",J447,"--",_xlfn.TEXTSPLIT(E447,";",TRUE,FALSE)),CONCATENATE(A447,"$",_xlfn.TEXTSPLIT(E447,";",TRUE,FALSE))))),"")</f>
        <v>AOM_000706$Forage Plants--Forage Trees--Acacia tortilis;AOM_000706$Forage Plants--Forage Trees--Umbrella thorn;AOM_000706$Forage Plants--Forage Trees--Vachellia tortilis</v>
      </c>
      <c r="L447" s="75"/>
      <c r="M447" s="75" t="str" cm="1">
        <f t="array" ref="M447">IF(L447&lt;&gt;"",_xlfn.TEXTSPLIT(L447, "$"),"")</f>
        <v/>
      </c>
      <c r="N447" s="75"/>
      <c r="O447" s="75" t="str" cm="1">
        <f t="array" ref="O447">IF(L447&lt;&gt;"",_xlfn.CHOOSECOLS(_xlfn.TEXTSPLIT(N447,"--"),1),"")</f>
        <v/>
      </c>
      <c r="P447" s="75" t="str" cm="1">
        <f t="array" ref="P447">IF(L447&lt;&gt;"",IFERROR(_xlfn.CHOOSECOLS(_xlfn.TEXTSPLIT(N447,"--"),2),""),"")</f>
        <v/>
      </c>
      <c r="Q447" s="75" t="str">
        <f t="shared" si="37"/>
        <v/>
      </c>
    </row>
    <row r="448" spans="1:17" ht="15.95" thickBot="1">
      <c r="A448" s="76" t="str">
        <v>AOM_001603</v>
      </c>
      <c r="B448" s="76" t="str">
        <v>Acacia tortilis Fruits</v>
      </c>
      <c r="C448" s="76" t="str">
        <v/>
      </c>
      <c r="D448" s="76" t="str">
        <v>Vachellia tortilis Fruits</v>
      </c>
      <c r="E448" s="76" t="str">
        <f t="shared" si="33"/>
        <v>Vachellia tortilis Fruits</v>
      </c>
      <c r="F448" s="76" t="str">
        <v>Management--Livestock Management--Feed Characteristic--Feed Composition--Feed Ingredient--Forage Plants--Forage Trees--Acacia tortilis--Acacia tortilis Fruits--</v>
      </c>
      <c r="G448" s="74" t="str" cm="1">
        <f t="array" ref="G448">IFERROR(SUBSTITUTE(_xlfn.CHOOSECOLS(_xlfn.TEXTSPLIT(_xlfn.TEXTJOIN("|",,F448),"Feed Ingredient--","|",TRUE),2),"----",""),"")</f>
        <v>Forage Plants--Forage Trees--Acacia tortilis--Acacia tortilis Fruits--</v>
      </c>
      <c r="H448" s="74" t="str">
        <f t="shared" si="34"/>
        <v>Forage Plants--Forage Trees--Acacia tortilis--Acacia tortilis Fruits</v>
      </c>
      <c r="I448" s="74">
        <f t="shared" si="35"/>
        <v>3</v>
      </c>
      <c r="J448" s="74" t="str">
        <f t="shared" si="36"/>
        <v>Forage Plants--Forage Trees--Acacia tortilis</v>
      </c>
      <c r="K448" s="74" t="str" cm="1">
        <f t="array" ref="K448">IF(G448&lt;&gt;"",_xlfn.TEXTJOIN(";",TRUE,
CONCATENATE(A448,"$",H448),
IF(E448="","",IF(I448&lt;&gt;0,CONCATENATE(A448,"$",J448,"--",_xlfn.TEXTSPLIT(E448,";",TRUE,FALSE)),CONCATENATE(A448,"$",_xlfn.TEXTSPLIT(E448,";",TRUE,FALSE))))),"")</f>
        <v>AOM_001603$Forage Plants--Forage Trees--Acacia tortilis--Acacia tortilis Fruits;AOM_001603$Forage Plants--Forage Trees--Acacia tortilis--Vachellia tortilis Fruits</v>
      </c>
      <c r="L448" s="76"/>
      <c r="M448" s="76" t="str" cm="1">
        <f t="array" ref="M448">IF(L448&lt;&gt;"",_xlfn.TEXTSPLIT(L448, "$"),"")</f>
        <v/>
      </c>
      <c r="N448" s="76"/>
      <c r="O448" s="76" t="str" cm="1">
        <f t="array" ref="O448">IF(L448&lt;&gt;"",_xlfn.CHOOSECOLS(_xlfn.TEXTSPLIT(N448,"--"),1),"")</f>
        <v/>
      </c>
      <c r="P448" s="76" t="str" cm="1">
        <f t="array" ref="P448">IF(L448&lt;&gt;"",IFERROR(_xlfn.CHOOSECOLS(_xlfn.TEXTSPLIT(N448,"--"),2),""),"")</f>
        <v/>
      </c>
      <c r="Q448" s="76" t="str">
        <f t="shared" si="37"/>
        <v/>
      </c>
    </row>
    <row r="449" spans="1:17" ht="15.95" thickBot="1">
      <c r="A449" s="75" t="str">
        <v>AOM_001125</v>
      </c>
      <c r="B449" s="75" t="str">
        <v>Acacia tortilis Leaves</v>
      </c>
      <c r="C449" s="75" t="str">
        <v/>
      </c>
      <c r="D449" s="75" t="str">
        <v>Acacia tortilis Leaves</v>
      </c>
      <c r="E449" s="75" t="str">
        <f t="shared" si="33"/>
        <v>Acacia tortilis Leaves</v>
      </c>
      <c r="F449" s="75" t="str">
        <v>Management--Livestock Management--Feed Characteristic--Feed Composition--Feed Ingredient--Forage Plants--Forage Trees--Acacia tortilis--Acacia tortilis Leaves--</v>
      </c>
      <c r="G449" s="74" t="str" cm="1">
        <f t="array" ref="G449">IFERROR(SUBSTITUTE(_xlfn.CHOOSECOLS(_xlfn.TEXTSPLIT(_xlfn.TEXTJOIN("|",,F449),"Feed Ingredient--","|",TRUE),2),"----",""),"")</f>
        <v>Forage Plants--Forage Trees--Acacia tortilis--Acacia tortilis Leaves--</v>
      </c>
      <c r="H449" s="74" t="str">
        <f t="shared" si="34"/>
        <v>Forage Plants--Forage Trees--Acacia tortilis--Acacia tortilis Leaves</v>
      </c>
      <c r="I449" s="74">
        <f t="shared" si="35"/>
        <v>3</v>
      </c>
      <c r="J449" s="74" t="str">
        <f t="shared" si="36"/>
        <v>Forage Plants--Forage Trees--Acacia tortilis</v>
      </c>
      <c r="K449" s="74" t="str" cm="1">
        <f t="array" ref="K449">IF(G449&lt;&gt;"",_xlfn.TEXTJOIN(";",TRUE,
CONCATENATE(A449,"$",H449),
IF(E449="","",IF(I449&lt;&gt;0,CONCATENATE(A449,"$",J449,"--",_xlfn.TEXTSPLIT(E449,";",TRUE,FALSE)),CONCATENATE(A449,"$",_xlfn.TEXTSPLIT(E449,";",TRUE,FALSE))))),"")</f>
        <v>AOM_001125$Forage Plants--Forage Trees--Acacia tortilis--Acacia tortilis Leaves;AOM_001125$Forage Plants--Forage Trees--Acacia tortilis--Acacia tortilis Leaves</v>
      </c>
      <c r="L449" s="75"/>
      <c r="M449" s="75" t="str" cm="1">
        <f t="array" ref="M449">IF(L449&lt;&gt;"",_xlfn.TEXTSPLIT(L449, "$"),"")</f>
        <v/>
      </c>
      <c r="N449" s="75"/>
      <c r="O449" s="75" t="str" cm="1">
        <f t="array" ref="O449">IF(L449&lt;&gt;"",_xlfn.CHOOSECOLS(_xlfn.TEXTSPLIT(N449,"--"),1),"")</f>
        <v/>
      </c>
      <c r="P449" s="75" t="str" cm="1">
        <f t="array" ref="P449">IF(L449&lt;&gt;"",IFERROR(_xlfn.CHOOSECOLS(_xlfn.TEXTSPLIT(N449,"--"),2),""),"")</f>
        <v/>
      </c>
      <c r="Q449" s="75" t="str">
        <f t="shared" si="37"/>
        <v/>
      </c>
    </row>
    <row r="450" spans="1:17" ht="15.95" thickBot="1">
      <c r="A450" s="76" t="str">
        <v>AOM_003961</v>
      </c>
      <c r="B450" s="76" t="str">
        <v>Acacia tortilis Pods</v>
      </c>
      <c r="C450" s="76" t="str">
        <v/>
      </c>
      <c r="D450" s="76" t="str">
        <v>Vachellia tortilis Pods</v>
      </c>
      <c r="E450" s="76" t="str">
        <f t="shared" si="33"/>
        <v>Vachellia tortilis Pods</v>
      </c>
      <c r="F450" s="76" t="str">
        <v>Management--Livestock Management--Feed Characteristic--Feed Composition--Feed Ingredient--Forage Plants--Forage Trees--Acacia tortilis--Acacia tortilis Pods--</v>
      </c>
      <c r="G450" s="74" t="str" cm="1">
        <f t="array" ref="G450">IFERROR(SUBSTITUTE(_xlfn.CHOOSECOLS(_xlfn.TEXTSPLIT(_xlfn.TEXTJOIN("|",,F450),"Feed Ingredient--","|",TRUE),2),"----",""),"")</f>
        <v>Forage Plants--Forage Trees--Acacia tortilis--Acacia tortilis Pods--</v>
      </c>
      <c r="H450" s="74" t="str">
        <f t="shared" si="34"/>
        <v>Forage Plants--Forage Trees--Acacia tortilis--Acacia tortilis Pods</v>
      </c>
      <c r="I450" s="74">
        <f t="shared" si="35"/>
        <v>3</v>
      </c>
      <c r="J450" s="74" t="str">
        <f t="shared" si="36"/>
        <v>Forage Plants--Forage Trees--Acacia tortilis</v>
      </c>
      <c r="K450" s="74" t="str" cm="1">
        <f t="array" ref="K450">IF(G450&lt;&gt;"",_xlfn.TEXTJOIN(";",TRUE,
CONCATENATE(A450,"$",H450),
IF(E450="","",IF(I450&lt;&gt;0,CONCATENATE(A450,"$",J450,"--",_xlfn.TEXTSPLIT(E450,";",TRUE,FALSE)),CONCATENATE(A450,"$",_xlfn.TEXTSPLIT(E450,";",TRUE,FALSE))))),"")</f>
        <v>AOM_003961$Forage Plants--Forage Trees--Acacia tortilis--Acacia tortilis Pods;AOM_003961$Forage Plants--Forage Trees--Acacia tortilis--Vachellia tortilis Pods</v>
      </c>
      <c r="L450" s="76"/>
      <c r="M450" s="76" t="str" cm="1">
        <f t="array" ref="M450">IF(L450&lt;&gt;"",_xlfn.TEXTSPLIT(L450, "$"),"")</f>
        <v/>
      </c>
      <c r="N450" s="76"/>
      <c r="O450" s="76" t="str" cm="1">
        <f t="array" ref="O450">IF(L450&lt;&gt;"",_xlfn.CHOOSECOLS(_xlfn.TEXTSPLIT(N450,"--"),1),"")</f>
        <v/>
      </c>
      <c r="P450" s="76" t="str" cm="1">
        <f t="array" ref="P450">IF(L450&lt;&gt;"",IFERROR(_xlfn.CHOOSECOLS(_xlfn.TEXTSPLIT(N450,"--"),2),""),"")</f>
        <v/>
      </c>
      <c r="Q450" s="76" t="str">
        <f t="shared" si="37"/>
        <v/>
      </c>
    </row>
    <row r="451" spans="1:17" ht="15.95" thickBot="1">
      <c r="A451" s="75" t="str">
        <v>AOM_003558</v>
      </c>
      <c r="B451" s="75" t="str">
        <v>Acioa barteri Leaves and Twigs</v>
      </c>
      <c r="C451" s="75" t="str">
        <v/>
      </c>
      <c r="D451" s="75" t="str">
        <v>Acioa barteri  Leaves and Twigs</v>
      </c>
      <c r="E451" s="75" t="str">
        <f t="shared" si="33"/>
        <v>Acioa barteri  Leaves and Twigs</v>
      </c>
      <c r="F451" s="75" t="str">
        <v>Management--Livestock Management--Feed Characteristic--Feed Composition--Feed Ingredient--Forage Plants--Forage Trees--Acioa barteri --Acioa barteri Leaves and Twigs--</v>
      </c>
      <c r="G451" s="74" t="str" cm="1">
        <f t="array" ref="G451">IFERROR(SUBSTITUTE(_xlfn.CHOOSECOLS(_xlfn.TEXTSPLIT(_xlfn.TEXTJOIN("|",,F451),"Feed Ingredient--","|",TRUE),2),"----",""),"")</f>
        <v>Forage Plants--Forage Trees--Acioa barteri --Acioa barteri Leaves and Twigs--</v>
      </c>
      <c r="H451" s="74" t="str">
        <f t="shared" si="34"/>
        <v>Forage Plants--Forage Trees--Acioa barteri --Acioa barteri Leaves and Twigs</v>
      </c>
      <c r="I451" s="74">
        <f t="shared" si="35"/>
        <v>3</v>
      </c>
      <c r="J451" s="74" t="str">
        <f t="shared" si="36"/>
        <v xml:space="preserve">Forage Plants--Forage Trees--Acioa barteri </v>
      </c>
      <c r="K451" s="74" t="str" cm="1">
        <f t="array" ref="K451">IF(G451&lt;&gt;"",_xlfn.TEXTJOIN(";",TRUE,
CONCATENATE(A451,"$",H451),
IF(E451="","",IF(I451&lt;&gt;0,CONCATENATE(A451,"$",J451,"--",_xlfn.TEXTSPLIT(E451,";",TRUE,FALSE)),CONCATENATE(A451,"$",_xlfn.TEXTSPLIT(E451,";",TRUE,FALSE))))),"")</f>
        <v>AOM_003558$Forage Plants--Forage Trees--Acioa barteri --Acioa barteri Leaves and Twigs;AOM_003558$Forage Plants--Forage Trees--Acioa barteri --Acioa barteri  Leaves and Twigs</v>
      </c>
      <c r="L451" s="75"/>
      <c r="M451" s="75" t="str" cm="1">
        <f t="array" ref="M451">IF(L451&lt;&gt;"",_xlfn.TEXTSPLIT(L451, "$"),"")</f>
        <v/>
      </c>
      <c r="N451" s="75"/>
      <c r="O451" s="75" t="str" cm="1">
        <f t="array" ref="O451">IF(L451&lt;&gt;"",_xlfn.CHOOSECOLS(_xlfn.TEXTSPLIT(N451,"--"),1),"")</f>
        <v/>
      </c>
      <c r="P451" s="75" t="str" cm="1">
        <f t="array" ref="P451">IF(L451&lt;&gt;"",IFERROR(_xlfn.CHOOSECOLS(_xlfn.TEXTSPLIT(N451,"--"),2),""),"")</f>
        <v/>
      </c>
      <c r="Q451" s="75" t="str">
        <f t="shared" si="37"/>
        <v/>
      </c>
    </row>
    <row r="452" spans="1:17" ht="15.95" thickBot="1">
      <c r="A452" s="76" t="str">
        <v>AOM_001790</v>
      </c>
      <c r="B452" s="76" t="str">
        <v>Adansonia digitata Seed</v>
      </c>
      <c r="C452" s="76" t="str">
        <v>African Baobab Seed</v>
      </c>
      <c r="D452" s="76" t="str">
        <v>Adansonia digitata Seed</v>
      </c>
      <c r="E452" s="76" t="str">
        <f t="shared" si="33"/>
        <v>African Baobab Seed;Adansonia digitata Seed</v>
      </c>
      <c r="F452" s="76" t="str">
        <v>Management--Livestock Management--Feed Characteristic--Feed Composition--Feed Ingredient--Forage Plants--Forage Trees--Adansonia digitata--Adansonia digitata Seed--</v>
      </c>
      <c r="G452" s="74" t="str" cm="1">
        <f t="array" ref="G452">IFERROR(SUBSTITUTE(_xlfn.CHOOSECOLS(_xlfn.TEXTSPLIT(_xlfn.TEXTJOIN("|",,F452),"Feed Ingredient--","|",TRUE),2),"----",""),"")</f>
        <v>Forage Plants--Forage Trees--Adansonia digitata--Adansonia digitata Seed--</v>
      </c>
      <c r="H452" s="74" t="str">
        <f t="shared" si="34"/>
        <v>Forage Plants--Forage Trees--Adansonia digitata--Adansonia digitata Seed</v>
      </c>
      <c r="I452" s="74">
        <f t="shared" si="35"/>
        <v>3</v>
      </c>
      <c r="J452" s="74" t="str">
        <f t="shared" si="36"/>
        <v>Forage Plants--Forage Trees--Adansonia digitata</v>
      </c>
      <c r="K452" s="74" t="str" cm="1">
        <f t="array" ref="K452">IF(G452&lt;&gt;"",_xlfn.TEXTJOIN(";",TRUE,
CONCATENATE(A452,"$",H452),
IF(E452="","",IF(I452&lt;&gt;0,CONCATENATE(A452,"$",J452,"--",_xlfn.TEXTSPLIT(E452,";",TRUE,FALSE)),CONCATENATE(A452,"$",_xlfn.TEXTSPLIT(E452,";",TRUE,FALSE))))),"")</f>
        <v>AOM_001790$Forage Plants--Forage Trees--Adansonia digitata--Adansonia digitata Seed;AOM_001790$Forage Plants--Forage Trees--Adansonia digitata--African Baobab Seed;AOM_001790$Forage Plants--Forage Trees--Adansonia digitata--Adansonia digitata Seed</v>
      </c>
      <c r="L452" s="76"/>
      <c r="M452" s="76" t="str" cm="1">
        <f t="array" ref="M452">IF(L452&lt;&gt;"",_xlfn.TEXTSPLIT(L452, "$"),"")</f>
        <v/>
      </c>
      <c r="N452" s="76"/>
      <c r="O452" s="76" t="str" cm="1">
        <f t="array" ref="O452">IF(L452&lt;&gt;"",_xlfn.CHOOSECOLS(_xlfn.TEXTSPLIT(N452,"--"),1),"")</f>
        <v/>
      </c>
      <c r="P452" s="76" t="str" cm="1">
        <f t="array" ref="P452">IF(L452&lt;&gt;"",IFERROR(_xlfn.CHOOSECOLS(_xlfn.TEXTSPLIT(N452,"--"),2),""),"")</f>
        <v/>
      </c>
      <c r="Q452" s="76" t="str">
        <f t="shared" si="37"/>
        <v/>
      </c>
    </row>
    <row r="453" spans="1:17" ht="15.95" thickBot="1">
      <c r="A453" s="75" t="str">
        <v>AOM_001568</v>
      </c>
      <c r="B453" s="75" t="str">
        <v>Adansonia digitata Seed Cake</v>
      </c>
      <c r="C453" s="75" t="str">
        <v>African Baobab Seed Oilcake</v>
      </c>
      <c r="D453" s="75" t="str">
        <v>Adansonia digitata Seed Cake</v>
      </c>
      <c r="E453" s="75" t="str">
        <f t="shared" si="33"/>
        <v>African Baobab Seed Oilcake;Adansonia digitata Seed Cake</v>
      </c>
      <c r="F453" s="75" t="str">
        <v>Management--Livestock Management--Feed Characteristic--Feed Composition--Feed Ingredient--Forage Plants--Forage Trees--Adansonia digitata--Adansonia digitata Seed Cake--</v>
      </c>
      <c r="G453" s="74" t="str" cm="1">
        <f t="array" ref="G453">IFERROR(SUBSTITUTE(_xlfn.CHOOSECOLS(_xlfn.TEXTSPLIT(_xlfn.TEXTJOIN("|",,F453),"Feed Ingredient--","|",TRUE),2),"----",""),"")</f>
        <v>Forage Plants--Forage Trees--Adansonia digitata--Adansonia digitata Seed Cake--</v>
      </c>
      <c r="H453" s="74" t="str">
        <f t="shared" si="34"/>
        <v>Forage Plants--Forage Trees--Adansonia digitata--Adansonia digitata Seed Cake</v>
      </c>
      <c r="I453" s="74">
        <f t="shared" si="35"/>
        <v>3</v>
      </c>
      <c r="J453" s="74" t="str">
        <f t="shared" si="36"/>
        <v>Forage Plants--Forage Trees--Adansonia digitata</v>
      </c>
      <c r="K453" s="74" t="str" cm="1">
        <f t="array" ref="K453">IF(G453&lt;&gt;"",_xlfn.TEXTJOIN(";",TRUE,
CONCATENATE(A453,"$",H453),
IF(E453="","",IF(I453&lt;&gt;0,CONCATENATE(A453,"$",J453,"--",_xlfn.TEXTSPLIT(E453,";",TRUE,FALSE)),CONCATENATE(A453,"$",_xlfn.TEXTSPLIT(E453,";",TRUE,FALSE))))),"")</f>
        <v>AOM_001568$Forage Plants--Forage Trees--Adansonia digitata--Adansonia digitata Seed Cake;AOM_001568$Forage Plants--Forage Trees--Adansonia digitata--African Baobab Seed Oilcake;AOM_001568$Forage Plants--Forage Trees--Adansonia digitata--Adansonia digitata Seed Cake</v>
      </c>
      <c r="L453" s="75"/>
      <c r="M453" s="75" t="str" cm="1">
        <f t="array" ref="M453">IF(L453&lt;&gt;"",_xlfn.TEXTSPLIT(L453, "$"),"")</f>
        <v/>
      </c>
      <c r="N453" s="75"/>
      <c r="O453" s="75" t="str" cm="1">
        <f t="array" ref="O453">IF(L453&lt;&gt;"",_xlfn.CHOOSECOLS(_xlfn.TEXTSPLIT(N453,"--"),1),"")</f>
        <v/>
      </c>
      <c r="P453" s="75" t="str" cm="1">
        <f t="array" ref="P453">IF(L453&lt;&gt;"",IFERROR(_xlfn.CHOOSECOLS(_xlfn.TEXTSPLIT(N453,"--"),2),""),"")</f>
        <v/>
      </c>
      <c r="Q453" s="75" t="str">
        <f t="shared" si="37"/>
        <v/>
      </c>
    </row>
    <row r="454" spans="1:17" ht="15.95" thickBot="1">
      <c r="A454" s="76" t="str">
        <v>AOM_001567</v>
      </c>
      <c r="B454" s="76" t="str">
        <v>Adansonia digitata</v>
      </c>
      <c r="C454" s="76" t="str">
        <v>African Baobab</v>
      </c>
      <c r="D454" s="76" t="str">
        <v>Adansonia digitata</v>
      </c>
      <c r="E454" s="76" t="str">
        <f t="shared" si="33"/>
        <v>African Baobab;Adansonia digitata</v>
      </c>
      <c r="F454" s="76" t="str">
        <v>Management--Livestock Management--Feed Characteristic--Feed Composition--Feed Ingredient--Forage Plants--Forage Trees--Adansonia digitata----</v>
      </c>
      <c r="G454" s="74" t="str" cm="1">
        <f t="array" ref="G454">IFERROR(SUBSTITUTE(_xlfn.CHOOSECOLS(_xlfn.TEXTSPLIT(_xlfn.TEXTJOIN("|",,F454),"Feed Ingredient--","|",TRUE),2),"----",""),"")</f>
        <v>Forage Plants--Forage Trees--Adansonia digitata</v>
      </c>
      <c r="H454" s="74" t="str">
        <f t="shared" si="34"/>
        <v>Forage Plants--Forage Trees--Adansonia digitata</v>
      </c>
      <c r="I454" s="74">
        <f t="shared" si="35"/>
        <v>2</v>
      </c>
      <c r="J454" s="74" t="str">
        <f t="shared" si="36"/>
        <v>Forage Plants--Forage Trees</v>
      </c>
      <c r="K454" s="74" t="str" cm="1">
        <f t="array" ref="K454">IF(G454&lt;&gt;"",_xlfn.TEXTJOIN(";",TRUE,
CONCATENATE(A454,"$",H454),
IF(E454="","",IF(I454&lt;&gt;0,CONCATENATE(A454,"$",J454,"--",_xlfn.TEXTSPLIT(E454,";",TRUE,FALSE)),CONCATENATE(A454,"$",_xlfn.TEXTSPLIT(E454,";",TRUE,FALSE))))),"")</f>
        <v>AOM_001567$Forage Plants--Forage Trees--Adansonia digitata;AOM_001567$Forage Plants--Forage Trees--African Baobab;AOM_001567$Forage Plants--Forage Trees--Adansonia digitata</v>
      </c>
      <c r="L454" s="76"/>
      <c r="M454" s="76" t="str" cm="1">
        <f t="array" ref="M454">IF(L454&lt;&gt;"",_xlfn.TEXTSPLIT(L454, "$"),"")</f>
        <v/>
      </c>
      <c r="N454" s="76"/>
      <c r="O454" s="76" t="str" cm="1">
        <f t="array" ref="O454">IF(L454&lt;&gt;"",_xlfn.CHOOSECOLS(_xlfn.TEXTSPLIT(N454,"--"),1),"")</f>
        <v/>
      </c>
      <c r="P454" s="76" t="str" cm="1">
        <f t="array" ref="P454">IF(L454&lt;&gt;"",IFERROR(_xlfn.CHOOSECOLS(_xlfn.TEXTSPLIT(N454,"--"),2),""),"")</f>
        <v/>
      </c>
      <c r="Q454" s="76" t="str">
        <f t="shared" si="37"/>
        <v/>
      </c>
    </row>
    <row r="455" spans="1:17" ht="15.95" thickBot="1">
      <c r="A455" s="75" t="str">
        <v>AOM_001699</v>
      </c>
      <c r="B455" s="75" t="str">
        <v>Afzelia africana Leaves</v>
      </c>
      <c r="C455" s="75" t="str">
        <v/>
      </c>
      <c r="D455" s="75" t="str">
        <v>Afzelia africana Leaves</v>
      </c>
      <c r="E455" s="75" t="str">
        <f t="shared" ref="E455:E518" si="38">_xlfn.TEXTJOIN(";",TRUE,C455,D455)</f>
        <v>Afzelia africana Leaves</v>
      </c>
      <c r="F455" s="75" t="str">
        <v>Management--Livestock Management--Feed Characteristic--Feed Composition--Feed Ingredient--Forage Plants--Forage Trees--Afzelia africana--Afzelia africana Leaves--</v>
      </c>
      <c r="G455" s="74" t="str" cm="1">
        <f t="array" ref="G455">IFERROR(SUBSTITUTE(_xlfn.CHOOSECOLS(_xlfn.TEXTSPLIT(_xlfn.TEXTJOIN("|",,F455),"Feed Ingredient--","|",TRUE),2),"----",""),"")</f>
        <v>Forage Plants--Forage Trees--Afzelia africana--Afzelia africana Leaves--</v>
      </c>
      <c r="H455" s="74" t="str">
        <f t="shared" ref="H455:H518" si="39">IF(G455&lt;&gt;"",_xlfn.TEXTJOIN("--",TRUE,_xlfn.TEXTSPLIT(G455,"--","|",TRUE)),"")</f>
        <v>Forage Plants--Forage Trees--Afzelia africana--Afzelia africana Leaves</v>
      </c>
      <c r="I455" s="74">
        <f t="shared" ref="I455:I518" si="40">IF(G455&lt;&gt;"",SUM(LEN(H455)-LEN(SUBSTITUTE(H455,"--","")))/LEN("--"),"")</f>
        <v>3</v>
      </c>
      <c r="J455" s="74" t="str">
        <f t="shared" ref="J455:J518" si="41">IF(G455&lt;&gt;"",IFERROR(_xlfn.TEXTJOIN("--",TRUE,_xlfn.CHOOSECOLS(_xlfn.TEXTSPLIT(H455,"--"),_xlfn.SEQUENCE(1,I455))),""),"")</f>
        <v>Forage Plants--Forage Trees--Afzelia africana</v>
      </c>
      <c r="K455" s="74" t="str" cm="1">
        <f t="array" ref="K455">IF(G455&lt;&gt;"",_xlfn.TEXTJOIN(";",TRUE,
CONCATENATE(A455,"$",H455),
IF(E455="","",IF(I455&lt;&gt;0,CONCATENATE(A455,"$",J455,"--",_xlfn.TEXTSPLIT(E455,";",TRUE,FALSE)),CONCATENATE(A455,"$",_xlfn.TEXTSPLIT(E455,";",TRUE,FALSE))))),"")</f>
        <v>AOM_001699$Forage Plants--Forage Trees--Afzelia africana--Afzelia africana Leaves;AOM_001699$Forage Plants--Forage Trees--Afzelia africana--Afzelia africana Leaves</v>
      </c>
      <c r="L455" s="75"/>
      <c r="M455" s="75" t="str" cm="1">
        <f t="array" ref="M455">IF(L455&lt;&gt;"",_xlfn.TEXTSPLIT(L455, "$"),"")</f>
        <v/>
      </c>
      <c r="N455" s="75"/>
      <c r="O455" s="75" t="str" cm="1">
        <f t="array" ref="O455">IF(L455&lt;&gt;"",_xlfn.CHOOSECOLS(_xlfn.TEXTSPLIT(N455,"--"),1),"")</f>
        <v/>
      </c>
      <c r="P455" s="75" t="str" cm="1">
        <f t="array" ref="P455">IF(L455&lt;&gt;"",IFERROR(_xlfn.CHOOSECOLS(_xlfn.TEXTSPLIT(N455,"--"),2),""),"")</f>
        <v/>
      </c>
      <c r="Q455" s="75" t="str">
        <f t="shared" ref="Q455:Q518" si="42">IF(L455&lt;&gt;"",IF(SUM(LEN(N455)-LEN(SUBSTITUTE(N455,"--","")))/LEN("--")&gt;1,SUBSTITUTE(N455,CONCATENATE(O455,"--",P455,"--"),""),""),"")</f>
        <v/>
      </c>
    </row>
    <row r="456" spans="1:17" ht="15.95" thickBot="1">
      <c r="A456" s="76" t="str">
        <v>AOM_006359</v>
      </c>
      <c r="B456" s="76" t="str">
        <v>Afzelia africana Leaves and Twigs</v>
      </c>
      <c r="C456" s="76" t="str">
        <v/>
      </c>
      <c r="D456" s="76" t="str">
        <v>Afzelia africana Leaves and Twigs</v>
      </c>
      <c r="E456" s="76" t="str">
        <f t="shared" si="38"/>
        <v>Afzelia africana Leaves and Twigs</v>
      </c>
      <c r="F456" s="76" t="str">
        <v>Management--Livestock Management--Feed Characteristic--Feed Composition--Feed Ingredient--Forage Plants--Forage Trees--Afzelia africana--Afzelia africana Leaves and Twigs--</v>
      </c>
      <c r="G456" s="74" t="str" cm="1">
        <f t="array" ref="G456">IFERROR(SUBSTITUTE(_xlfn.CHOOSECOLS(_xlfn.TEXTSPLIT(_xlfn.TEXTJOIN("|",,F456),"Feed Ingredient--","|",TRUE),2),"----",""),"")</f>
        <v>Forage Plants--Forage Trees--Afzelia africana--Afzelia africana Leaves and Twigs--</v>
      </c>
      <c r="H456" s="74" t="str">
        <f t="shared" si="39"/>
        <v>Forage Plants--Forage Trees--Afzelia africana--Afzelia africana Leaves and Twigs</v>
      </c>
      <c r="I456" s="74">
        <f t="shared" si="40"/>
        <v>3</v>
      </c>
      <c r="J456" s="74" t="str">
        <f t="shared" si="41"/>
        <v>Forage Plants--Forage Trees--Afzelia africana</v>
      </c>
      <c r="K456" s="74" t="str" cm="1">
        <f t="array" ref="K456">IF(G456&lt;&gt;"",_xlfn.TEXTJOIN(";",TRUE,
CONCATENATE(A456,"$",H456),
IF(E456="","",IF(I456&lt;&gt;0,CONCATENATE(A456,"$",J456,"--",_xlfn.TEXTSPLIT(E456,";",TRUE,FALSE)),CONCATENATE(A456,"$",_xlfn.TEXTSPLIT(E456,";",TRUE,FALSE))))),"")</f>
        <v>AOM_006359$Forage Plants--Forage Trees--Afzelia africana--Afzelia africana Leaves and Twigs;AOM_006359$Forage Plants--Forage Trees--Afzelia africana--Afzelia africana Leaves and Twigs</v>
      </c>
      <c r="L456" s="76"/>
      <c r="M456" s="76" t="str" cm="1">
        <f t="array" ref="M456">IF(L456&lt;&gt;"",_xlfn.TEXTSPLIT(L456, "$"),"")</f>
        <v/>
      </c>
      <c r="N456" s="76"/>
      <c r="O456" s="76" t="str" cm="1">
        <f t="array" ref="O456">IF(L456&lt;&gt;"",_xlfn.CHOOSECOLS(_xlfn.TEXTSPLIT(N456,"--"),1),"")</f>
        <v/>
      </c>
      <c r="P456" s="76" t="str" cm="1">
        <f t="array" ref="P456">IF(L456&lt;&gt;"",IFERROR(_xlfn.CHOOSECOLS(_xlfn.TEXTSPLIT(N456,"--"),2),""),"")</f>
        <v/>
      </c>
      <c r="Q456" s="76" t="str">
        <f t="shared" si="42"/>
        <v/>
      </c>
    </row>
    <row r="457" spans="1:17" ht="15.95" thickBot="1">
      <c r="A457" s="75" t="str">
        <v>AOM_001126</v>
      </c>
      <c r="B457" s="75" t="str">
        <v>Afzelia africana</v>
      </c>
      <c r="C457" s="75" t="str">
        <v/>
      </c>
      <c r="D457" s="75" t="str">
        <v>Afzelia africana</v>
      </c>
      <c r="E457" s="75" t="str">
        <f t="shared" si="38"/>
        <v>Afzelia africana</v>
      </c>
      <c r="F457" s="75" t="str">
        <v>Management--Livestock Management--Feed Characteristic--Feed Composition--Feed Ingredient--Forage Plants--Forage Trees--Afzelia africana----</v>
      </c>
      <c r="G457" s="74" t="str" cm="1">
        <f t="array" ref="G457">IFERROR(SUBSTITUTE(_xlfn.CHOOSECOLS(_xlfn.TEXTSPLIT(_xlfn.TEXTJOIN("|",,F457),"Feed Ingredient--","|",TRUE),2),"----",""),"")</f>
        <v>Forage Plants--Forage Trees--Afzelia africana</v>
      </c>
      <c r="H457" s="74" t="str">
        <f t="shared" si="39"/>
        <v>Forage Plants--Forage Trees--Afzelia africana</v>
      </c>
      <c r="I457" s="74">
        <f t="shared" si="40"/>
        <v>2</v>
      </c>
      <c r="J457" s="74" t="str">
        <f t="shared" si="41"/>
        <v>Forage Plants--Forage Trees</v>
      </c>
      <c r="K457" s="74" t="str" cm="1">
        <f t="array" ref="K457">IF(G457&lt;&gt;"",_xlfn.TEXTJOIN(";",TRUE,
CONCATENATE(A457,"$",H457),
IF(E457="","",IF(I457&lt;&gt;0,CONCATENATE(A457,"$",J457,"--",_xlfn.TEXTSPLIT(E457,";",TRUE,FALSE)),CONCATENATE(A457,"$",_xlfn.TEXTSPLIT(E457,";",TRUE,FALSE))))),"")</f>
        <v>AOM_001126$Forage Plants--Forage Trees--Afzelia africana;AOM_001126$Forage Plants--Forage Trees--Afzelia africana</v>
      </c>
      <c r="L457" s="75"/>
      <c r="M457" s="75" t="str" cm="1">
        <f t="array" ref="M457">IF(L457&lt;&gt;"",_xlfn.TEXTSPLIT(L457, "$"),"")</f>
        <v/>
      </c>
      <c r="N457" s="75"/>
      <c r="O457" s="75" t="str" cm="1">
        <f t="array" ref="O457">IF(L457&lt;&gt;"",_xlfn.CHOOSECOLS(_xlfn.TEXTSPLIT(N457,"--"),1),"")</f>
        <v/>
      </c>
      <c r="P457" s="75" t="str" cm="1">
        <f t="array" ref="P457">IF(L457&lt;&gt;"",IFERROR(_xlfn.CHOOSECOLS(_xlfn.TEXTSPLIT(N457,"--"),2),""),"")</f>
        <v/>
      </c>
      <c r="Q457" s="75" t="str">
        <f t="shared" si="42"/>
        <v/>
      </c>
    </row>
    <row r="458" spans="1:17" ht="15.95" thickBot="1">
      <c r="A458" s="76" t="str">
        <v>AOM_002061</v>
      </c>
      <c r="B458" s="76" t="str">
        <v>Albizia gummifera</v>
      </c>
      <c r="C458" s="76" t="str">
        <v/>
      </c>
      <c r="D458" s="76" t="str">
        <v>Albizia gummifera</v>
      </c>
      <c r="E458" s="76" t="str">
        <f t="shared" si="38"/>
        <v>Albizia gummifera</v>
      </c>
      <c r="F458" s="76" t="str">
        <v>Management--Livestock Management--Feed Characteristic--Feed Composition--Feed Ingredient--Forage Plants--Forage Trees--Albizia gummifera----</v>
      </c>
      <c r="G458" s="74" t="str" cm="1">
        <f t="array" ref="G458">IFERROR(SUBSTITUTE(_xlfn.CHOOSECOLS(_xlfn.TEXTSPLIT(_xlfn.TEXTJOIN("|",,F458),"Feed Ingredient--","|",TRUE),2),"----",""),"")</f>
        <v>Forage Plants--Forage Trees--Albizia gummifera</v>
      </c>
      <c r="H458" s="74" t="str">
        <f t="shared" si="39"/>
        <v>Forage Plants--Forage Trees--Albizia gummifera</v>
      </c>
      <c r="I458" s="74">
        <f t="shared" si="40"/>
        <v>2</v>
      </c>
      <c r="J458" s="74" t="str">
        <f t="shared" si="41"/>
        <v>Forage Plants--Forage Trees</v>
      </c>
      <c r="K458" s="74" t="str" cm="1">
        <f t="array" ref="K458">IF(G458&lt;&gt;"",_xlfn.TEXTJOIN(";",TRUE,
CONCATENATE(A458,"$",H458),
IF(E458="","",IF(I458&lt;&gt;0,CONCATENATE(A458,"$",J458,"--",_xlfn.TEXTSPLIT(E458,";",TRUE,FALSE)),CONCATENATE(A458,"$",_xlfn.TEXTSPLIT(E458,";",TRUE,FALSE))))),"")</f>
        <v>AOM_002061$Forage Plants--Forage Trees--Albizia gummifera;AOM_002061$Forage Plants--Forage Trees--Albizia gummifera</v>
      </c>
      <c r="L458" s="76"/>
      <c r="M458" s="76" t="str" cm="1">
        <f t="array" ref="M458">IF(L458&lt;&gt;"",_xlfn.TEXTSPLIT(L458, "$"),"")</f>
        <v/>
      </c>
      <c r="N458" s="76"/>
      <c r="O458" s="76" t="str" cm="1">
        <f t="array" ref="O458">IF(L458&lt;&gt;"",_xlfn.CHOOSECOLS(_xlfn.TEXTSPLIT(N458,"--"),1),"")</f>
        <v/>
      </c>
      <c r="P458" s="76" t="str" cm="1">
        <f t="array" ref="P458">IF(L458&lt;&gt;"",IFERROR(_xlfn.CHOOSECOLS(_xlfn.TEXTSPLIT(N458,"--"),2),""),"")</f>
        <v/>
      </c>
      <c r="Q458" s="76" t="str">
        <f t="shared" si="42"/>
        <v/>
      </c>
    </row>
    <row r="459" spans="1:17" ht="15.95" thickBot="1">
      <c r="A459" s="75" t="str">
        <v>AOM_001793</v>
      </c>
      <c r="B459" s="75" t="str">
        <v>Albizia harveyi</v>
      </c>
      <c r="C459" s="75" t="str">
        <v/>
      </c>
      <c r="D459" s="75" t="str">
        <v>Albizia harveyi</v>
      </c>
      <c r="E459" s="75" t="str">
        <f t="shared" si="38"/>
        <v>Albizia harveyi</v>
      </c>
      <c r="F459" s="75" t="str">
        <v>Management--Livestock Management--Feed Characteristic--Feed Composition--Feed Ingredient--Forage Plants--Forage Trees--Albizia harveyi----</v>
      </c>
      <c r="G459" s="74" t="str" cm="1">
        <f t="array" ref="G459">IFERROR(SUBSTITUTE(_xlfn.CHOOSECOLS(_xlfn.TEXTSPLIT(_xlfn.TEXTJOIN("|",,F459),"Feed Ingredient--","|",TRUE),2),"----",""),"")</f>
        <v>Forage Plants--Forage Trees--Albizia harveyi</v>
      </c>
      <c r="H459" s="74" t="str">
        <f t="shared" si="39"/>
        <v>Forage Plants--Forage Trees--Albizia harveyi</v>
      </c>
      <c r="I459" s="74">
        <f t="shared" si="40"/>
        <v>2</v>
      </c>
      <c r="J459" s="74" t="str">
        <f t="shared" si="41"/>
        <v>Forage Plants--Forage Trees</v>
      </c>
      <c r="K459" s="74" t="str" cm="1">
        <f t="array" ref="K459">IF(G459&lt;&gt;"",_xlfn.TEXTJOIN(";",TRUE,
CONCATENATE(A459,"$",H459),
IF(E459="","",IF(I459&lt;&gt;0,CONCATENATE(A459,"$",J459,"--",_xlfn.TEXTSPLIT(E459,";",TRUE,FALSE)),CONCATENATE(A459,"$",_xlfn.TEXTSPLIT(E459,";",TRUE,FALSE))))),"")</f>
        <v>AOM_001793$Forage Plants--Forage Trees--Albizia harveyi;AOM_001793$Forage Plants--Forage Trees--Albizia harveyi</v>
      </c>
      <c r="L459" s="75"/>
      <c r="M459" s="75" t="str" cm="1">
        <f t="array" ref="M459">IF(L459&lt;&gt;"",_xlfn.TEXTSPLIT(L459, "$"),"")</f>
        <v/>
      </c>
      <c r="N459" s="75"/>
      <c r="O459" s="75" t="str" cm="1">
        <f t="array" ref="O459">IF(L459&lt;&gt;"",_xlfn.CHOOSECOLS(_xlfn.TEXTSPLIT(N459,"--"),1),"")</f>
        <v/>
      </c>
      <c r="P459" s="75" t="str" cm="1">
        <f t="array" ref="P459">IF(L459&lt;&gt;"",IFERROR(_xlfn.CHOOSECOLS(_xlfn.TEXTSPLIT(N459,"--"),2),""),"")</f>
        <v/>
      </c>
      <c r="Q459" s="75" t="str">
        <f t="shared" si="42"/>
        <v/>
      </c>
    </row>
    <row r="460" spans="1:17" ht="15.95" thickBot="1">
      <c r="A460" s="76" t="str">
        <v>AOM_002064</v>
      </c>
      <c r="B460" s="76" t="str">
        <v>Albizia lebbeck Leaves</v>
      </c>
      <c r="C460" s="76" t="str">
        <v/>
      </c>
      <c r="D460" s="76" t="str">
        <v>Albizia lebbeck Leaves</v>
      </c>
      <c r="E460" s="76" t="str">
        <f t="shared" si="38"/>
        <v>Albizia lebbeck Leaves</v>
      </c>
      <c r="F460" s="76" t="str">
        <v>Management--Livestock Management--Feed Characteristic--Feed Composition--Feed Ingredient--Forage Plants--Forage Trees--Albizia lebbeck--Albizia lebbeck Leaves--</v>
      </c>
      <c r="G460" s="74" t="str" cm="1">
        <f t="array" ref="G460">IFERROR(SUBSTITUTE(_xlfn.CHOOSECOLS(_xlfn.TEXTSPLIT(_xlfn.TEXTJOIN("|",,F460),"Feed Ingredient--","|",TRUE),2),"----",""),"")</f>
        <v>Forage Plants--Forage Trees--Albizia lebbeck--Albizia lebbeck Leaves--</v>
      </c>
      <c r="H460" s="74" t="str">
        <f t="shared" si="39"/>
        <v>Forage Plants--Forage Trees--Albizia lebbeck--Albizia lebbeck Leaves</v>
      </c>
      <c r="I460" s="74">
        <f t="shared" si="40"/>
        <v>3</v>
      </c>
      <c r="J460" s="74" t="str">
        <f t="shared" si="41"/>
        <v>Forage Plants--Forage Trees--Albizia lebbeck</v>
      </c>
      <c r="K460" s="74" t="str" cm="1">
        <f t="array" ref="K460">IF(G460&lt;&gt;"",_xlfn.TEXTJOIN(";",TRUE,
CONCATENATE(A460,"$",H460),
IF(E460="","",IF(I460&lt;&gt;0,CONCATENATE(A460,"$",J460,"--",_xlfn.TEXTSPLIT(E460,";",TRUE,FALSE)),CONCATENATE(A460,"$",_xlfn.TEXTSPLIT(E460,";",TRUE,FALSE))))),"")</f>
        <v>AOM_002064$Forage Plants--Forage Trees--Albizia lebbeck--Albizia lebbeck Leaves;AOM_002064$Forage Plants--Forage Trees--Albizia lebbeck--Albizia lebbeck Leaves</v>
      </c>
      <c r="L460" s="76"/>
      <c r="M460" s="76" t="str" cm="1">
        <f t="array" ref="M460">IF(L460&lt;&gt;"",_xlfn.TEXTSPLIT(L460, "$"),"")</f>
        <v/>
      </c>
      <c r="N460" s="76"/>
      <c r="O460" s="76" t="str" cm="1">
        <f t="array" ref="O460">IF(L460&lt;&gt;"",_xlfn.CHOOSECOLS(_xlfn.TEXTSPLIT(N460,"--"),1),"")</f>
        <v/>
      </c>
      <c r="P460" s="76" t="str" cm="1">
        <f t="array" ref="P460">IF(L460&lt;&gt;"",IFERROR(_xlfn.CHOOSECOLS(_xlfn.TEXTSPLIT(N460,"--"),2),""),"")</f>
        <v/>
      </c>
      <c r="Q460" s="76" t="str">
        <f t="shared" si="42"/>
        <v/>
      </c>
    </row>
    <row r="461" spans="1:17" ht="15.95" thickBot="1">
      <c r="A461" s="75" t="str">
        <v>AOM_002063</v>
      </c>
      <c r="B461" s="75" t="str">
        <v>Albizia lebbeck</v>
      </c>
      <c r="C461" s="75" t="str">
        <v/>
      </c>
      <c r="D461" s="75" t="str">
        <v>Albizia lebbeck</v>
      </c>
      <c r="E461" s="75" t="str">
        <f t="shared" si="38"/>
        <v>Albizia lebbeck</v>
      </c>
      <c r="F461" s="75" t="str">
        <v>Management--Livestock Management--Feed Characteristic--Feed Composition--Feed Ingredient--Forage Plants--Forage Trees--Albizia lebbeck----</v>
      </c>
      <c r="G461" s="74" t="str" cm="1">
        <f t="array" ref="G461">IFERROR(SUBSTITUTE(_xlfn.CHOOSECOLS(_xlfn.TEXTSPLIT(_xlfn.TEXTJOIN("|",,F461),"Feed Ingredient--","|",TRUE),2),"----",""),"")</f>
        <v>Forage Plants--Forage Trees--Albizia lebbeck</v>
      </c>
      <c r="H461" s="74" t="str">
        <f t="shared" si="39"/>
        <v>Forage Plants--Forage Trees--Albizia lebbeck</v>
      </c>
      <c r="I461" s="74">
        <f t="shared" si="40"/>
        <v>2</v>
      </c>
      <c r="J461" s="74" t="str">
        <f t="shared" si="41"/>
        <v>Forage Plants--Forage Trees</v>
      </c>
      <c r="K461" s="74" t="str" cm="1">
        <f t="array" ref="K461">IF(G461&lt;&gt;"",_xlfn.TEXTJOIN(";",TRUE,
CONCATENATE(A461,"$",H461),
IF(E461="","",IF(I461&lt;&gt;0,CONCATENATE(A461,"$",J461,"--",_xlfn.TEXTSPLIT(E461,";",TRUE,FALSE)),CONCATENATE(A461,"$",_xlfn.TEXTSPLIT(E461,";",TRUE,FALSE))))),"")</f>
        <v>AOM_002063$Forage Plants--Forage Trees--Albizia lebbeck;AOM_002063$Forage Plants--Forage Trees--Albizia lebbeck</v>
      </c>
      <c r="L461" s="75"/>
      <c r="M461" s="75" t="str" cm="1">
        <f t="array" ref="M461">IF(L461&lt;&gt;"",_xlfn.TEXTSPLIT(L461, "$"),"")</f>
        <v/>
      </c>
      <c r="N461" s="75"/>
      <c r="O461" s="75" t="str" cm="1">
        <f t="array" ref="O461">IF(L461&lt;&gt;"",_xlfn.CHOOSECOLS(_xlfn.TEXTSPLIT(N461,"--"),1),"")</f>
        <v/>
      </c>
      <c r="P461" s="75" t="str" cm="1">
        <f t="array" ref="P461">IF(L461&lt;&gt;"",IFERROR(_xlfn.CHOOSECOLS(_xlfn.TEXTSPLIT(N461,"--"),2),""),"")</f>
        <v/>
      </c>
      <c r="Q461" s="75" t="str">
        <f t="shared" si="42"/>
        <v/>
      </c>
    </row>
    <row r="462" spans="1:17" ht="15.95" thickBot="1">
      <c r="A462" s="76" t="str">
        <v>AOM_006020</v>
      </c>
      <c r="B462" s="76" t="str">
        <v>Alchornea cordifolia</v>
      </c>
      <c r="C462" s="76" t="str">
        <v/>
      </c>
      <c r="D462" s="76" t="str">
        <v>Alchornea cordifolia</v>
      </c>
      <c r="E462" s="76" t="str">
        <f t="shared" si="38"/>
        <v>Alchornea cordifolia</v>
      </c>
      <c r="F462" s="76" t="str">
        <v>Management--Livestock Management--Feed Characteristic--Feed Composition--Feed Ingredient--Forage Plants--Forage Trees--Alchornea cordifolia----</v>
      </c>
      <c r="G462" s="74" t="str" cm="1">
        <f t="array" ref="G462">IFERROR(SUBSTITUTE(_xlfn.CHOOSECOLS(_xlfn.TEXTSPLIT(_xlfn.TEXTJOIN("|",,F462),"Feed Ingredient--","|",TRUE),2),"----",""),"")</f>
        <v>Forage Plants--Forage Trees--Alchornea cordifolia</v>
      </c>
      <c r="H462" s="74" t="str">
        <f t="shared" si="39"/>
        <v>Forage Plants--Forage Trees--Alchornea cordifolia</v>
      </c>
      <c r="I462" s="74">
        <f t="shared" si="40"/>
        <v>2</v>
      </c>
      <c r="J462" s="74" t="str">
        <f t="shared" si="41"/>
        <v>Forage Plants--Forage Trees</v>
      </c>
      <c r="K462" s="74" t="str" cm="1">
        <f t="array" ref="K462">IF(G462&lt;&gt;"",_xlfn.TEXTJOIN(";",TRUE,
CONCATENATE(A462,"$",H462),
IF(E462="","",IF(I462&lt;&gt;0,CONCATENATE(A462,"$",J462,"--",_xlfn.TEXTSPLIT(E462,";",TRUE,FALSE)),CONCATENATE(A462,"$",_xlfn.TEXTSPLIT(E462,";",TRUE,FALSE))))),"")</f>
        <v>AOM_006020$Forage Plants--Forage Trees--Alchornea cordifolia;AOM_006020$Forage Plants--Forage Trees--Alchornea cordifolia</v>
      </c>
      <c r="L462" s="76"/>
      <c r="M462" s="76" t="str" cm="1">
        <f t="array" ref="M462">IF(L462&lt;&gt;"",_xlfn.TEXTSPLIT(L462, "$"),"")</f>
        <v/>
      </c>
      <c r="N462" s="76"/>
      <c r="O462" s="76" t="str" cm="1">
        <f t="array" ref="O462">IF(L462&lt;&gt;"",_xlfn.CHOOSECOLS(_xlfn.TEXTSPLIT(N462,"--"),1),"")</f>
        <v/>
      </c>
      <c r="P462" s="76" t="str" cm="1">
        <f t="array" ref="P462">IF(L462&lt;&gt;"",IFERROR(_xlfn.CHOOSECOLS(_xlfn.TEXTSPLIT(N462,"--"),2),""),"")</f>
        <v/>
      </c>
      <c r="Q462" s="76" t="str">
        <f t="shared" si="42"/>
        <v/>
      </c>
    </row>
    <row r="463" spans="1:17" ht="15.95" thickBot="1">
      <c r="A463" s="75" t="str">
        <v>AOM_003082</v>
      </c>
      <c r="B463" s="75" t="str">
        <v>Anacardium occidentale Leaves</v>
      </c>
      <c r="C463" s="75" t="str">
        <v/>
      </c>
      <c r="D463" s="75" t="str">
        <v>Anacardium occidentale Leaves</v>
      </c>
      <c r="E463" s="75" t="str">
        <f t="shared" si="38"/>
        <v>Anacardium occidentale Leaves</v>
      </c>
      <c r="F463" s="75" t="str">
        <v>Management--Livestock Management--Feed Characteristic--Feed Composition--Feed Ingredient--Forage Plants--Forage Trees--Anacardium occidentale--Anacardium occidentale Leaves--</v>
      </c>
      <c r="G463" s="74" t="str" cm="1">
        <f t="array" ref="G463">IFERROR(SUBSTITUTE(_xlfn.CHOOSECOLS(_xlfn.TEXTSPLIT(_xlfn.TEXTJOIN("|",,F463),"Feed Ingredient--","|",TRUE),2),"----",""),"")</f>
        <v>Forage Plants--Forage Trees--Anacardium occidentale--Anacardium occidentale Leaves--</v>
      </c>
      <c r="H463" s="74" t="str">
        <f t="shared" si="39"/>
        <v>Forage Plants--Forage Trees--Anacardium occidentale--Anacardium occidentale Leaves</v>
      </c>
      <c r="I463" s="74">
        <f t="shared" si="40"/>
        <v>3</v>
      </c>
      <c r="J463" s="74" t="str">
        <f t="shared" si="41"/>
        <v>Forage Plants--Forage Trees--Anacardium occidentale</v>
      </c>
      <c r="K463" s="74" t="str" cm="1">
        <f t="array" ref="K463">IF(G463&lt;&gt;"",_xlfn.TEXTJOIN(";",TRUE,
CONCATENATE(A463,"$",H463),
IF(E463="","",IF(I463&lt;&gt;0,CONCATENATE(A463,"$",J463,"--",_xlfn.TEXTSPLIT(E463,";",TRUE,FALSE)),CONCATENATE(A463,"$",_xlfn.TEXTSPLIT(E463,";",TRUE,FALSE))))),"")</f>
        <v>AOM_003082$Forage Plants--Forage Trees--Anacardium occidentale--Anacardium occidentale Leaves;AOM_003082$Forage Plants--Forage Trees--Anacardium occidentale--Anacardium occidentale Leaves</v>
      </c>
      <c r="L463" s="75"/>
      <c r="M463" s="75" t="str" cm="1">
        <f t="array" ref="M463">IF(L463&lt;&gt;"",_xlfn.TEXTSPLIT(L463, "$"),"")</f>
        <v/>
      </c>
      <c r="N463" s="75"/>
      <c r="O463" s="75" t="str" cm="1">
        <f t="array" ref="O463">IF(L463&lt;&gt;"",_xlfn.CHOOSECOLS(_xlfn.TEXTSPLIT(N463,"--"),1),"")</f>
        <v/>
      </c>
      <c r="P463" s="75" t="str" cm="1">
        <f t="array" ref="P463">IF(L463&lt;&gt;"",IFERROR(_xlfn.CHOOSECOLS(_xlfn.TEXTSPLIT(N463,"--"),2),""),"")</f>
        <v/>
      </c>
      <c r="Q463" s="75" t="str">
        <f t="shared" si="42"/>
        <v/>
      </c>
    </row>
    <row r="464" spans="1:17" ht="15.95" thickBot="1">
      <c r="A464" s="76" t="str">
        <v>AOM_003582</v>
      </c>
      <c r="B464" s="76" t="str">
        <v>Anacardium occidentale Leaves and Twigs</v>
      </c>
      <c r="C464" s="76" t="str">
        <v/>
      </c>
      <c r="D464" s="76" t="str">
        <v>Anacardium occidentale Leaves and Twigs</v>
      </c>
      <c r="E464" s="76" t="str">
        <f t="shared" si="38"/>
        <v>Anacardium occidentale Leaves and Twigs</v>
      </c>
      <c r="F464" s="76" t="str">
        <v>Management--Livestock Management--Feed Characteristic--Feed Composition--Feed Ingredient--Forage Plants--Forage Trees--Anacardium occidentale--Anacardium occidentale Leaves and Twigs--</v>
      </c>
      <c r="G464" s="74" t="str" cm="1">
        <f t="array" ref="G464">IFERROR(SUBSTITUTE(_xlfn.CHOOSECOLS(_xlfn.TEXTSPLIT(_xlfn.TEXTJOIN("|",,F464),"Feed Ingredient--","|",TRUE),2),"----",""),"")</f>
        <v>Forage Plants--Forage Trees--Anacardium occidentale--Anacardium occidentale Leaves and Twigs--</v>
      </c>
      <c r="H464" s="74" t="str">
        <f t="shared" si="39"/>
        <v>Forage Plants--Forage Trees--Anacardium occidentale--Anacardium occidentale Leaves and Twigs</v>
      </c>
      <c r="I464" s="74">
        <f t="shared" si="40"/>
        <v>3</v>
      </c>
      <c r="J464" s="74" t="str">
        <f t="shared" si="41"/>
        <v>Forage Plants--Forage Trees--Anacardium occidentale</v>
      </c>
      <c r="K464" s="74" t="str" cm="1">
        <f t="array" ref="K464">IF(G464&lt;&gt;"",_xlfn.TEXTJOIN(";",TRUE,
CONCATENATE(A464,"$",H464),
IF(E464="","",IF(I464&lt;&gt;0,CONCATENATE(A464,"$",J464,"--",_xlfn.TEXTSPLIT(E464,";",TRUE,FALSE)),CONCATENATE(A464,"$",_xlfn.TEXTSPLIT(E464,";",TRUE,FALSE))))),"")</f>
        <v>AOM_003582$Forage Plants--Forage Trees--Anacardium occidentale--Anacardium occidentale Leaves and Twigs;AOM_003582$Forage Plants--Forage Trees--Anacardium occidentale--Anacardium occidentale Leaves and Twigs</v>
      </c>
      <c r="L464" s="76"/>
      <c r="M464" s="76" t="str" cm="1">
        <f t="array" ref="M464">IF(L464&lt;&gt;"",_xlfn.TEXTSPLIT(L464, "$"),"")</f>
        <v/>
      </c>
      <c r="N464" s="76"/>
      <c r="O464" s="76" t="str" cm="1">
        <f t="array" ref="O464">IF(L464&lt;&gt;"",_xlfn.CHOOSECOLS(_xlfn.TEXTSPLIT(N464,"--"),1),"")</f>
        <v/>
      </c>
      <c r="P464" s="76" t="str" cm="1">
        <f t="array" ref="P464">IF(L464&lt;&gt;"",IFERROR(_xlfn.CHOOSECOLS(_xlfn.TEXTSPLIT(N464,"--"),2),""),"")</f>
        <v/>
      </c>
      <c r="Q464" s="76" t="str">
        <f t="shared" si="42"/>
        <v/>
      </c>
    </row>
    <row r="465" spans="1:17" ht="15.95" thickBot="1">
      <c r="A465" s="75" t="str">
        <v>AOM_003081</v>
      </c>
      <c r="B465" s="75" t="str">
        <v>Anacardium occidentale</v>
      </c>
      <c r="C465" s="75" t="str">
        <v>Cashew</v>
      </c>
      <c r="D465" s="75" t="str">
        <v>Anacardium occidentale</v>
      </c>
      <c r="E465" s="75" t="str">
        <f t="shared" si="38"/>
        <v>Cashew;Anacardium occidentale</v>
      </c>
      <c r="F465" s="75" t="str">
        <v>Management--Livestock Management--Feed Characteristic--Feed Composition--Feed Ingredient--Forage Plants--Forage Trees--Anacardium occidentale----</v>
      </c>
      <c r="G465" s="74" t="str" cm="1">
        <f t="array" ref="G465">IFERROR(SUBSTITUTE(_xlfn.CHOOSECOLS(_xlfn.TEXTSPLIT(_xlfn.TEXTJOIN("|",,F465),"Feed Ingredient--","|",TRUE),2),"----",""),"")</f>
        <v>Forage Plants--Forage Trees--Anacardium occidentale</v>
      </c>
      <c r="H465" s="74" t="str">
        <f t="shared" si="39"/>
        <v>Forage Plants--Forage Trees--Anacardium occidentale</v>
      </c>
      <c r="I465" s="74">
        <f t="shared" si="40"/>
        <v>2</v>
      </c>
      <c r="J465" s="74" t="str">
        <f t="shared" si="41"/>
        <v>Forage Plants--Forage Trees</v>
      </c>
      <c r="K465" s="74" t="str" cm="1">
        <f t="array" ref="K465">IF(G465&lt;&gt;"",_xlfn.TEXTJOIN(";",TRUE,
CONCATENATE(A465,"$",H465),
IF(E465="","",IF(I465&lt;&gt;0,CONCATENATE(A465,"$",J465,"--",_xlfn.TEXTSPLIT(E465,";",TRUE,FALSE)),CONCATENATE(A465,"$",_xlfn.TEXTSPLIT(E465,";",TRUE,FALSE))))),"")</f>
        <v>AOM_003081$Forage Plants--Forage Trees--Anacardium occidentale;AOM_003081$Forage Plants--Forage Trees--Cashew;AOM_003081$Forage Plants--Forage Trees--Anacardium occidentale</v>
      </c>
      <c r="L465" s="75"/>
      <c r="M465" s="75" t="str" cm="1">
        <f t="array" ref="M465">IF(L465&lt;&gt;"",_xlfn.TEXTSPLIT(L465, "$"),"")</f>
        <v/>
      </c>
      <c r="N465" s="75"/>
      <c r="O465" s="75" t="str" cm="1">
        <f t="array" ref="O465">IF(L465&lt;&gt;"",_xlfn.CHOOSECOLS(_xlfn.TEXTSPLIT(N465,"--"),1),"")</f>
        <v/>
      </c>
      <c r="P465" s="75" t="str" cm="1">
        <f t="array" ref="P465">IF(L465&lt;&gt;"",IFERROR(_xlfn.CHOOSECOLS(_xlfn.TEXTSPLIT(N465,"--"),2),""),"")</f>
        <v/>
      </c>
      <c r="Q465" s="75" t="str">
        <f t="shared" si="42"/>
        <v/>
      </c>
    </row>
    <row r="466" spans="1:17" ht="15.95" thickBot="1">
      <c r="A466" s="76" t="str">
        <v>AOM_001129</v>
      </c>
      <c r="B466" s="76" t="str">
        <v>Annona senegalensis Leaves</v>
      </c>
      <c r="C466" s="76" t="str">
        <v/>
      </c>
      <c r="D466" s="76" t="str">
        <v>Annona senegalensis Leaves</v>
      </c>
      <c r="E466" s="76" t="str">
        <f t="shared" si="38"/>
        <v>Annona senegalensis Leaves</v>
      </c>
      <c r="F466" s="76" t="str">
        <v>Management--Livestock Management--Feed Characteristic--Feed Composition--Feed Ingredient--Forage Plants--Forage Trees--Annona senegalensis--Annona senegalensis Leaves--</v>
      </c>
      <c r="G466" s="74" t="str" cm="1">
        <f t="array" ref="G466">IFERROR(SUBSTITUTE(_xlfn.CHOOSECOLS(_xlfn.TEXTSPLIT(_xlfn.TEXTJOIN("|",,F466),"Feed Ingredient--","|",TRUE),2),"----",""),"")</f>
        <v>Forage Plants--Forage Trees--Annona senegalensis--Annona senegalensis Leaves--</v>
      </c>
      <c r="H466" s="74" t="str">
        <f t="shared" si="39"/>
        <v>Forage Plants--Forage Trees--Annona senegalensis--Annona senegalensis Leaves</v>
      </c>
      <c r="I466" s="74">
        <f t="shared" si="40"/>
        <v>3</v>
      </c>
      <c r="J466" s="74" t="str">
        <f t="shared" si="41"/>
        <v>Forage Plants--Forage Trees--Annona senegalensis</v>
      </c>
      <c r="K466" s="74" t="str" cm="1">
        <f t="array" ref="K466">IF(G466&lt;&gt;"",_xlfn.TEXTJOIN(";",TRUE,
CONCATENATE(A466,"$",H466),
IF(E466="","",IF(I466&lt;&gt;0,CONCATENATE(A466,"$",J466,"--",_xlfn.TEXTSPLIT(E466,";",TRUE,FALSE)),CONCATENATE(A466,"$",_xlfn.TEXTSPLIT(E466,";",TRUE,FALSE))))),"")</f>
        <v>AOM_001129$Forage Plants--Forage Trees--Annona senegalensis--Annona senegalensis Leaves;AOM_001129$Forage Plants--Forage Trees--Annona senegalensis--Annona senegalensis Leaves</v>
      </c>
      <c r="L466" s="76"/>
      <c r="M466" s="76" t="str" cm="1">
        <f t="array" ref="M466">IF(L466&lt;&gt;"",_xlfn.TEXTSPLIT(L466, "$"),"")</f>
        <v/>
      </c>
      <c r="N466" s="76"/>
      <c r="O466" s="76" t="str" cm="1">
        <f t="array" ref="O466">IF(L466&lt;&gt;"",_xlfn.CHOOSECOLS(_xlfn.TEXTSPLIT(N466,"--"),1),"")</f>
        <v/>
      </c>
      <c r="P466" s="76" t="str" cm="1">
        <f t="array" ref="P466">IF(L466&lt;&gt;"",IFERROR(_xlfn.CHOOSECOLS(_xlfn.TEXTSPLIT(N466,"--"),2),""),"")</f>
        <v/>
      </c>
      <c r="Q466" s="76" t="str">
        <f t="shared" si="42"/>
        <v/>
      </c>
    </row>
    <row r="467" spans="1:17" ht="15.95" thickBot="1">
      <c r="A467" s="75" t="str">
        <v>AOM_001128</v>
      </c>
      <c r="B467" s="75" t="str">
        <v>Annona senegalensis</v>
      </c>
      <c r="C467" s="75" t="str">
        <v/>
      </c>
      <c r="D467" s="75" t="str">
        <v>Annona senegalensis</v>
      </c>
      <c r="E467" s="75" t="str">
        <f t="shared" si="38"/>
        <v>Annona senegalensis</v>
      </c>
      <c r="F467" s="75" t="str">
        <v>Management--Livestock Management--Feed Characteristic--Feed Composition--Feed Ingredient--Forage Plants--Forage Trees--Annona senegalensis----</v>
      </c>
      <c r="G467" s="74" t="str" cm="1">
        <f t="array" ref="G467">IFERROR(SUBSTITUTE(_xlfn.CHOOSECOLS(_xlfn.TEXTSPLIT(_xlfn.TEXTJOIN("|",,F467),"Feed Ingredient--","|",TRUE),2),"----",""),"")</f>
        <v>Forage Plants--Forage Trees--Annona senegalensis</v>
      </c>
      <c r="H467" s="74" t="str">
        <f t="shared" si="39"/>
        <v>Forage Plants--Forage Trees--Annona senegalensis</v>
      </c>
      <c r="I467" s="74">
        <f t="shared" si="40"/>
        <v>2</v>
      </c>
      <c r="J467" s="74" t="str">
        <f t="shared" si="41"/>
        <v>Forage Plants--Forage Trees</v>
      </c>
      <c r="K467" s="74" t="str" cm="1">
        <f t="array" ref="K467">IF(G467&lt;&gt;"",_xlfn.TEXTJOIN(";",TRUE,
CONCATENATE(A467,"$",H467),
IF(E467="","",IF(I467&lt;&gt;0,CONCATENATE(A467,"$",J467,"--",_xlfn.TEXTSPLIT(E467,";",TRUE,FALSE)),CONCATENATE(A467,"$",_xlfn.TEXTSPLIT(E467,";",TRUE,FALSE))))),"")</f>
        <v>AOM_001128$Forage Plants--Forage Trees--Annona senegalensis;AOM_001128$Forage Plants--Forage Trees--Annona senegalensis</v>
      </c>
      <c r="L467" s="75"/>
      <c r="M467" s="75" t="str" cm="1">
        <f t="array" ref="M467">IF(L467&lt;&gt;"",_xlfn.TEXTSPLIT(L467, "$"),"")</f>
        <v/>
      </c>
      <c r="N467" s="75"/>
      <c r="O467" s="75" t="str" cm="1">
        <f t="array" ref="O467">IF(L467&lt;&gt;"",_xlfn.CHOOSECOLS(_xlfn.TEXTSPLIT(N467,"--"),1),"")</f>
        <v/>
      </c>
      <c r="P467" s="75" t="str" cm="1">
        <f t="array" ref="P467">IF(L467&lt;&gt;"",IFERROR(_xlfn.CHOOSECOLS(_xlfn.TEXTSPLIT(N467,"--"),2),""),"")</f>
        <v/>
      </c>
      <c r="Q467" s="75" t="str">
        <f t="shared" si="42"/>
        <v/>
      </c>
    </row>
    <row r="468" spans="1:17" ht="15.95" thickBot="1">
      <c r="A468" s="76" t="str">
        <v>AOM_002347</v>
      </c>
      <c r="B468" s="76" t="str">
        <v>Atriplex halimus Leaves and Twigs</v>
      </c>
      <c r="C468" s="76" t="str">
        <v>Saltbush</v>
      </c>
      <c r="D468" s="76" t="str">
        <v>Atriplex halimus Leaves and Twigs</v>
      </c>
      <c r="E468" s="76" t="str">
        <f t="shared" si="38"/>
        <v>Saltbush;Atriplex halimus Leaves and Twigs</v>
      </c>
      <c r="F468" s="76" t="str">
        <v>Management--Livestock Management--Feed Characteristic--Feed Composition--Feed Ingredient--Forage Plants--Forage Trees--Atriplex halimus--Atriplex halimus Leaves and Twigs--</v>
      </c>
      <c r="G468" s="74" t="str" cm="1">
        <f t="array" ref="G468">IFERROR(SUBSTITUTE(_xlfn.CHOOSECOLS(_xlfn.TEXTSPLIT(_xlfn.TEXTJOIN("|",,F468),"Feed Ingredient--","|",TRUE),2),"----",""),"")</f>
        <v>Forage Plants--Forage Trees--Atriplex halimus--Atriplex halimus Leaves and Twigs--</v>
      </c>
      <c r="H468" s="74" t="str">
        <f t="shared" si="39"/>
        <v>Forage Plants--Forage Trees--Atriplex halimus--Atriplex halimus Leaves and Twigs</v>
      </c>
      <c r="I468" s="74">
        <f t="shared" si="40"/>
        <v>3</v>
      </c>
      <c r="J468" s="74" t="str">
        <f t="shared" si="41"/>
        <v>Forage Plants--Forage Trees--Atriplex halimus</v>
      </c>
      <c r="K468" s="74" t="str" cm="1">
        <f t="array" ref="K468">IF(G468&lt;&gt;"",_xlfn.TEXTJOIN(";",TRUE,
CONCATENATE(A468,"$",H468),
IF(E468="","",IF(I468&lt;&gt;0,CONCATENATE(A468,"$",J468,"--",_xlfn.TEXTSPLIT(E468,";",TRUE,FALSE)),CONCATENATE(A468,"$",_xlfn.TEXTSPLIT(E468,";",TRUE,FALSE))))),"")</f>
        <v>AOM_002347$Forage Plants--Forage Trees--Atriplex halimus--Atriplex halimus Leaves and Twigs;AOM_002347$Forage Plants--Forage Trees--Atriplex halimus--Saltbush;AOM_002347$Forage Plants--Forage Trees--Atriplex halimus--Atriplex halimus Leaves and Twigs</v>
      </c>
      <c r="L468" s="76"/>
      <c r="M468" s="76" t="str" cm="1">
        <f t="array" ref="M468">IF(L468&lt;&gt;"",_xlfn.TEXTSPLIT(L468, "$"),"")</f>
        <v/>
      </c>
      <c r="N468" s="76"/>
      <c r="O468" s="76" t="str" cm="1">
        <f t="array" ref="O468">IF(L468&lt;&gt;"",_xlfn.CHOOSECOLS(_xlfn.TEXTSPLIT(N468,"--"),1),"")</f>
        <v/>
      </c>
      <c r="P468" s="76" t="str" cm="1">
        <f t="array" ref="P468">IF(L468&lt;&gt;"",IFERROR(_xlfn.CHOOSECOLS(_xlfn.TEXTSPLIT(N468,"--"),2),""),"")</f>
        <v/>
      </c>
      <c r="Q468" s="76" t="str">
        <f t="shared" si="42"/>
        <v/>
      </c>
    </row>
    <row r="469" spans="1:17" ht="15.95" thickBot="1">
      <c r="A469" s="75" t="str">
        <v>AOM_001858</v>
      </c>
      <c r="B469" s="75" t="str">
        <v>Atriplex nummularia Leaves</v>
      </c>
      <c r="C469" s="75" t="str">
        <v>Oldman Saltbush Leaves</v>
      </c>
      <c r="D469" s="75" t="str">
        <v>Atriplex nummularia Leaves</v>
      </c>
      <c r="E469" s="75" t="str">
        <f t="shared" si="38"/>
        <v>Oldman Saltbush Leaves;Atriplex nummularia Leaves</v>
      </c>
      <c r="F469" s="75" t="str">
        <v>Management--Livestock Management--Feed Characteristic--Feed Composition--Feed Ingredient--Forage Plants--Forage Trees--Atriplex nummularia--Atriplex nummularia Leaves--</v>
      </c>
      <c r="G469" s="74" t="str" cm="1">
        <f t="array" ref="G469">IFERROR(SUBSTITUTE(_xlfn.CHOOSECOLS(_xlfn.TEXTSPLIT(_xlfn.TEXTJOIN("|",,F469),"Feed Ingredient--","|",TRUE),2),"----",""),"")</f>
        <v>Forage Plants--Forage Trees--Atriplex nummularia--Atriplex nummularia Leaves--</v>
      </c>
      <c r="H469" s="74" t="str">
        <f t="shared" si="39"/>
        <v>Forage Plants--Forage Trees--Atriplex nummularia--Atriplex nummularia Leaves</v>
      </c>
      <c r="I469" s="74">
        <f t="shared" si="40"/>
        <v>3</v>
      </c>
      <c r="J469" s="74" t="str">
        <f t="shared" si="41"/>
        <v>Forage Plants--Forage Trees--Atriplex nummularia</v>
      </c>
      <c r="K469" s="74" t="str" cm="1">
        <f t="array" ref="K469">IF(G469&lt;&gt;"",_xlfn.TEXTJOIN(";",TRUE,
CONCATENATE(A469,"$",H469),
IF(E469="","",IF(I469&lt;&gt;0,CONCATENATE(A469,"$",J469,"--",_xlfn.TEXTSPLIT(E469,";",TRUE,FALSE)),CONCATENATE(A469,"$",_xlfn.TEXTSPLIT(E469,";",TRUE,FALSE))))),"")</f>
        <v>AOM_001858$Forage Plants--Forage Trees--Atriplex nummularia--Atriplex nummularia Leaves;AOM_001858$Forage Plants--Forage Trees--Atriplex nummularia--Oldman Saltbush Leaves;AOM_001858$Forage Plants--Forage Trees--Atriplex nummularia--Atriplex nummularia Leaves</v>
      </c>
      <c r="L469" s="75"/>
      <c r="M469" s="75" t="str" cm="1">
        <f t="array" ref="M469">IF(L469&lt;&gt;"",_xlfn.TEXTSPLIT(L469, "$"),"")</f>
        <v/>
      </c>
      <c r="N469" s="75"/>
      <c r="O469" s="75" t="str" cm="1">
        <f t="array" ref="O469">IF(L469&lt;&gt;"",_xlfn.CHOOSECOLS(_xlfn.TEXTSPLIT(N469,"--"),1),"")</f>
        <v/>
      </c>
      <c r="P469" s="75" t="str" cm="1">
        <f t="array" ref="P469">IF(L469&lt;&gt;"",IFERROR(_xlfn.CHOOSECOLS(_xlfn.TEXTSPLIT(N469,"--"),2),""),"")</f>
        <v/>
      </c>
      <c r="Q469" s="75" t="str">
        <f t="shared" si="42"/>
        <v/>
      </c>
    </row>
    <row r="470" spans="1:17" ht="15.95" thickBot="1">
      <c r="A470" s="76" t="str">
        <v>AOM_002345</v>
      </c>
      <c r="B470" s="76" t="str">
        <v>Atriplex nummularia Leaves and Twigs</v>
      </c>
      <c r="C470" s="76" t="str">
        <v>Oldman Saltbush Leaves and Twigs</v>
      </c>
      <c r="D470" s="76" t="str">
        <v>Atriplex nummularia Leaves and Twigs</v>
      </c>
      <c r="E470" s="76" t="str">
        <f t="shared" si="38"/>
        <v>Oldman Saltbush Leaves and Twigs;Atriplex nummularia Leaves and Twigs</v>
      </c>
      <c r="F470" s="76" t="str">
        <v>Management--Livestock Management--Feed Characteristic--Feed Composition--Feed Ingredient--Forage Plants--Forage Trees--Atriplex nummularia--Atriplex nummularia Leaves and Twigs--</v>
      </c>
      <c r="G470" s="74" t="str" cm="1">
        <f t="array" ref="G470">IFERROR(SUBSTITUTE(_xlfn.CHOOSECOLS(_xlfn.TEXTSPLIT(_xlfn.TEXTJOIN("|",,F470),"Feed Ingredient--","|",TRUE),2),"----",""),"")</f>
        <v>Forage Plants--Forage Trees--Atriplex nummularia--Atriplex nummularia Leaves and Twigs--</v>
      </c>
      <c r="H470" s="74" t="str">
        <f t="shared" si="39"/>
        <v>Forage Plants--Forage Trees--Atriplex nummularia--Atriplex nummularia Leaves and Twigs</v>
      </c>
      <c r="I470" s="74">
        <f t="shared" si="40"/>
        <v>3</v>
      </c>
      <c r="J470" s="74" t="str">
        <f t="shared" si="41"/>
        <v>Forage Plants--Forage Trees--Atriplex nummularia</v>
      </c>
      <c r="K470" s="74" t="str" cm="1">
        <f t="array" ref="K470">IF(G470&lt;&gt;"",_xlfn.TEXTJOIN(";",TRUE,
CONCATENATE(A470,"$",H470),
IF(E470="","",IF(I470&lt;&gt;0,CONCATENATE(A470,"$",J470,"--",_xlfn.TEXTSPLIT(E470,";",TRUE,FALSE)),CONCATENATE(A470,"$",_xlfn.TEXTSPLIT(E470,";",TRUE,FALSE))))),"")</f>
        <v>AOM_002345$Forage Plants--Forage Trees--Atriplex nummularia--Atriplex nummularia Leaves and Twigs;AOM_002345$Forage Plants--Forage Trees--Atriplex nummularia--Oldman Saltbush Leaves and Twigs;AOM_002345$Forage Plants--Forage Trees--Atriplex nummularia--Atriplex nummularia Leaves and Twigs</v>
      </c>
      <c r="L470" s="76"/>
      <c r="M470" s="76" t="str" cm="1">
        <f t="array" ref="M470">IF(L470&lt;&gt;"",_xlfn.TEXTSPLIT(L470, "$"),"")</f>
        <v/>
      </c>
      <c r="N470" s="76"/>
      <c r="O470" s="76" t="str" cm="1">
        <f t="array" ref="O470">IF(L470&lt;&gt;"",_xlfn.CHOOSECOLS(_xlfn.TEXTSPLIT(N470,"--"),1),"")</f>
        <v/>
      </c>
      <c r="P470" s="76" t="str" cm="1">
        <f t="array" ref="P470">IF(L470&lt;&gt;"",IFERROR(_xlfn.CHOOSECOLS(_xlfn.TEXTSPLIT(N470,"--"),2),""),"")</f>
        <v/>
      </c>
      <c r="Q470" s="76" t="str">
        <f t="shared" si="42"/>
        <v/>
      </c>
    </row>
    <row r="471" spans="1:17" ht="15.95" thickBot="1">
      <c r="A471" s="75" t="str">
        <v>AOM_001901</v>
      </c>
      <c r="B471" s="75" t="str">
        <v>Atriplex nummularia</v>
      </c>
      <c r="C471" s="75" t="str">
        <v>Oldman Saltbush</v>
      </c>
      <c r="D471" s="75" t="str">
        <v>Atriplex nummularia</v>
      </c>
      <c r="E471" s="75" t="str">
        <f t="shared" si="38"/>
        <v>Oldman Saltbush;Atriplex nummularia</v>
      </c>
      <c r="F471" s="75" t="str">
        <v>Management--Livestock Management--Feed Characteristic--Feed Composition--Feed Ingredient--Forage Plants--Forage Trees--Atriplex nummularia----</v>
      </c>
      <c r="G471" s="74" t="str" cm="1">
        <f t="array" ref="G471">IFERROR(SUBSTITUTE(_xlfn.CHOOSECOLS(_xlfn.TEXTSPLIT(_xlfn.TEXTJOIN("|",,F471),"Feed Ingredient--","|",TRUE),2),"----",""),"")</f>
        <v>Forage Plants--Forage Trees--Atriplex nummularia</v>
      </c>
      <c r="H471" s="74" t="str">
        <f t="shared" si="39"/>
        <v>Forage Plants--Forage Trees--Atriplex nummularia</v>
      </c>
      <c r="I471" s="74">
        <f t="shared" si="40"/>
        <v>2</v>
      </c>
      <c r="J471" s="74" t="str">
        <f t="shared" si="41"/>
        <v>Forage Plants--Forage Trees</v>
      </c>
      <c r="K471" s="74" t="str" cm="1">
        <f t="array" ref="K471">IF(G471&lt;&gt;"",_xlfn.TEXTJOIN(";",TRUE,
CONCATENATE(A471,"$",H471),
IF(E471="","",IF(I471&lt;&gt;0,CONCATENATE(A471,"$",J471,"--",_xlfn.TEXTSPLIT(E471,";",TRUE,FALSE)),CONCATENATE(A471,"$",_xlfn.TEXTSPLIT(E471,";",TRUE,FALSE))))),"")</f>
        <v>AOM_001901$Forage Plants--Forage Trees--Atriplex nummularia;AOM_001901$Forage Plants--Forage Trees--Oldman Saltbush;AOM_001901$Forage Plants--Forage Trees--Atriplex nummularia</v>
      </c>
      <c r="L471" s="75"/>
      <c r="M471" s="75" t="str" cm="1">
        <f t="array" ref="M471">IF(L471&lt;&gt;"",_xlfn.TEXTSPLIT(L471, "$"),"")</f>
        <v/>
      </c>
      <c r="N471" s="75"/>
      <c r="O471" s="75" t="str" cm="1">
        <f t="array" ref="O471">IF(L471&lt;&gt;"",_xlfn.CHOOSECOLS(_xlfn.TEXTSPLIT(N471,"--"),1),"")</f>
        <v/>
      </c>
      <c r="P471" s="75" t="str" cm="1">
        <f t="array" ref="P471">IF(L471&lt;&gt;"",IFERROR(_xlfn.CHOOSECOLS(_xlfn.TEXTSPLIT(N471,"--"),2),""),"")</f>
        <v/>
      </c>
      <c r="Q471" s="75" t="str">
        <f t="shared" si="42"/>
        <v/>
      </c>
    </row>
    <row r="472" spans="1:17" ht="15.95" thickBot="1">
      <c r="A472" s="76" t="str">
        <v>AOM_001132</v>
      </c>
      <c r="B472" s="76" t="str">
        <v>Azadirachta indica Leaves</v>
      </c>
      <c r="C472" s="76" t="str">
        <v/>
      </c>
      <c r="D472" s="76" t="str">
        <v>Azadirachta indica Leaves</v>
      </c>
      <c r="E472" s="76" t="str">
        <f t="shared" si="38"/>
        <v>Azadirachta indica Leaves</v>
      </c>
      <c r="F472" s="76" t="str">
        <v>Management--Livestock Management--Feed Characteristic--Feed Composition--Feed Ingredient--Forage Plants--Forage Trees--Azadirachta indica--Azadirachta indica Leaves--</v>
      </c>
      <c r="G472" s="74" t="str" cm="1">
        <f t="array" ref="G472">IFERROR(SUBSTITUTE(_xlfn.CHOOSECOLS(_xlfn.TEXTSPLIT(_xlfn.TEXTJOIN("|",,F472),"Feed Ingredient--","|",TRUE),2),"----",""),"")</f>
        <v>Forage Plants--Forage Trees--Azadirachta indica--Azadirachta indica Leaves--</v>
      </c>
      <c r="H472" s="74" t="str">
        <f t="shared" si="39"/>
        <v>Forage Plants--Forage Trees--Azadirachta indica--Azadirachta indica Leaves</v>
      </c>
      <c r="I472" s="74">
        <f t="shared" si="40"/>
        <v>3</v>
      </c>
      <c r="J472" s="74" t="str">
        <f t="shared" si="41"/>
        <v>Forage Plants--Forage Trees--Azadirachta indica</v>
      </c>
      <c r="K472" s="74" t="str" cm="1">
        <f t="array" ref="K472">IF(G472&lt;&gt;"",_xlfn.TEXTJOIN(";",TRUE,
CONCATENATE(A472,"$",H472),
IF(E472="","",IF(I472&lt;&gt;0,CONCATENATE(A472,"$",J472,"--",_xlfn.TEXTSPLIT(E472,";",TRUE,FALSE)),CONCATENATE(A472,"$",_xlfn.TEXTSPLIT(E472,";",TRUE,FALSE))))),"")</f>
        <v>AOM_001132$Forage Plants--Forage Trees--Azadirachta indica--Azadirachta indica Leaves;AOM_001132$Forage Plants--Forage Trees--Azadirachta indica--Azadirachta indica Leaves</v>
      </c>
      <c r="L472" s="76"/>
      <c r="M472" s="76" t="str" cm="1">
        <f t="array" ref="M472">IF(L472&lt;&gt;"",_xlfn.TEXTSPLIT(L472, "$"),"")</f>
        <v/>
      </c>
      <c r="N472" s="76"/>
      <c r="O472" s="76" t="str" cm="1">
        <f t="array" ref="O472">IF(L472&lt;&gt;"",_xlfn.CHOOSECOLS(_xlfn.TEXTSPLIT(N472,"--"),1),"")</f>
        <v/>
      </c>
      <c r="P472" s="76" t="str" cm="1">
        <f t="array" ref="P472">IF(L472&lt;&gt;"",IFERROR(_xlfn.CHOOSECOLS(_xlfn.TEXTSPLIT(N472,"--"),2),""),"")</f>
        <v/>
      </c>
      <c r="Q472" s="76" t="str">
        <f t="shared" si="42"/>
        <v/>
      </c>
    </row>
    <row r="473" spans="1:17" ht="15.95" thickBot="1">
      <c r="A473" s="75" t="str">
        <v>AOM_001131</v>
      </c>
      <c r="B473" s="75" t="str">
        <v>Azadirachta indica</v>
      </c>
      <c r="C473" s="75" t="str">
        <v/>
      </c>
      <c r="D473" s="75" t="str">
        <v>Azadirachta indica</v>
      </c>
      <c r="E473" s="75" t="str">
        <f t="shared" si="38"/>
        <v>Azadirachta indica</v>
      </c>
      <c r="F473" s="75" t="str">
        <v>Management--Livestock Management--Feed Characteristic--Feed Composition--Feed Ingredient--Forage Plants--Forage Trees--Azadirachta indica----</v>
      </c>
      <c r="G473" s="74" t="str" cm="1">
        <f t="array" ref="G473">IFERROR(SUBSTITUTE(_xlfn.CHOOSECOLS(_xlfn.TEXTSPLIT(_xlfn.TEXTJOIN("|",,F473),"Feed Ingredient--","|",TRUE),2),"----",""),"")</f>
        <v>Forage Plants--Forage Trees--Azadirachta indica</v>
      </c>
      <c r="H473" s="74" t="str">
        <f t="shared" si="39"/>
        <v>Forage Plants--Forage Trees--Azadirachta indica</v>
      </c>
      <c r="I473" s="74">
        <f t="shared" si="40"/>
        <v>2</v>
      </c>
      <c r="J473" s="74" t="str">
        <f t="shared" si="41"/>
        <v>Forage Plants--Forage Trees</v>
      </c>
      <c r="K473" s="74" t="str" cm="1">
        <f t="array" ref="K473">IF(G473&lt;&gt;"",_xlfn.TEXTJOIN(";",TRUE,
CONCATENATE(A473,"$",H473),
IF(E473="","",IF(I473&lt;&gt;0,CONCATENATE(A473,"$",J473,"--",_xlfn.TEXTSPLIT(E473,";",TRUE,FALSE)),CONCATENATE(A473,"$",_xlfn.TEXTSPLIT(E473,";",TRUE,FALSE))))),"")</f>
        <v>AOM_001131$Forage Plants--Forage Trees--Azadirachta indica;AOM_001131$Forage Plants--Forage Trees--Azadirachta indica</v>
      </c>
      <c r="L473" s="75"/>
      <c r="M473" s="75" t="str" cm="1">
        <f t="array" ref="M473">IF(L473&lt;&gt;"",_xlfn.TEXTSPLIT(L473, "$"),"")</f>
        <v/>
      </c>
      <c r="N473" s="75"/>
      <c r="O473" s="75" t="str" cm="1">
        <f t="array" ref="O473">IF(L473&lt;&gt;"",_xlfn.CHOOSECOLS(_xlfn.TEXTSPLIT(N473,"--"),1),"")</f>
        <v/>
      </c>
      <c r="P473" s="75" t="str" cm="1">
        <f t="array" ref="P473">IF(L473&lt;&gt;"",IFERROR(_xlfn.CHOOSECOLS(_xlfn.TEXTSPLIT(N473,"--"),2),""),"")</f>
        <v/>
      </c>
      <c r="Q473" s="75" t="str">
        <f t="shared" si="42"/>
        <v/>
      </c>
    </row>
    <row r="474" spans="1:17" ht="15.95" thickBot="1">
      <c r="A474" s="76" t="str">
        <v>AOM_003275</v>
      </c>
      <c r="B474" s="76" t="str">
        <v>Balanites aegyptiaca Leaves</v>
      </c>
      <c r="C474" s="76" t="str">
        <v/>
      </c>
      <c r="D474" s="76" t="str">
        <v>Balanites aegyptiaca Leaves</v>
      </c>
      <c r="E474" s="76" t="str">
        <f t="shared" si="38"/>
        <v>Balanites aegyptiaca Leaves</v>
      </c>
      <c r="F474" s="76" t="str">
        <v>Management--Livestock Management--Feed Characteristic--Feed Composition--Feed Ingredient--Forage Plants--Forage Trees--Balanites aegyptiaca--Balanites aegyptiaca Leaves--</v>
      </c>
      <c r="G474" s="74" t="str" cm="1">
        <f t="array" ref="G474">IFERROR(SUBSTITUTE(_xlfn.CHOOSECOLS(_xlfn.TEXTSPLIT(_xlfn.TEXTJOIN("|",,F474),"Feed Ingredient--","|",TRUE),2),"----",""),"")</f>
        <v>Forage Plants--Forage Trees--Balanites aegyptiaca--Balanites aegyptiaca Leaves--</v>
      </c>
      <c r="H474" s="74" t="str">
        <f t="shared" si="39"/>
        <v>Forage Plants--Forage Trees--Balanites aegyptiaca--Balanites aegyptiaca Leaves</v>
      </c>
      <c r="I474" s="74">
        <f t="shared" si="40"/>
        <v>3</v>
      </c>
      <c r="J474" s="74" t="str">
        <f t="shared" si="41"/>
        <v>Forage Plants--Forage Trees--Balanites aegyptiaca</v>
      </c>
      <c r="K474" s="74" t="str" cm="1">
        <f t="array" ref="K474">IF(G474&lt;&gt;"",_xlfn.TEXTJOIN(";",TRUE,
CONCATENATE(A474,"$",H474),
IF(E474="","",IF(I474&lt;&gt;0,CONCATENATE(A474,"$",J474,"--",_xlfn.TEXTSPLIT(E474,";",TRUE,FALSE)),CONCATENATE(A474,"$",_xlfn.TEXTSPLIT(E474,";",TRUE,FALSE))))),"")</f>
        <v>AOM_003275$Forage Plants--Forage Trees--Balanites aegyptiaca--Balanites aegyptiaca Leaves;AOM_003275$Forage Plants--Forage Trees--Balanites aegyptiaca--Balanites aegyptiaca Leaves</v>
      </c>
      <c r="L474" s="76"/>
      <c r="M474" s="76" t="str" cm="1">
        <f t="array" ref="M474">IF(L474&lt;&gt;"",_xlfn.TEXTSPLIT(L474, "$"),"")</f>
        <v/>
      </c>
      <c r="N474" s="76"/>
      <c r="O474" s="76" t="str" cm="1">
        <f t="array" ref="O474">IF(L474&lt;&gt;"",_xlfn.CHOOSECOLS(_xlfn.TEXTSPLIT(N474,"--"),1),"")</f>
        <v/>
      </c>
      <c r="P474" s="76" t="str" cm="1">
        <f t="array" ref="P474">IF(L474&lt;&gt;"",IFERROR(_xlfn.CHOOSECOLS(_xlfn.TEXTSPLIT(N474,"--"),2),""),"")</f>
        <v/>
      </c>
      <c r="Q474" s="76" t="str">
        <f t="shared" si="42"/>
        <v/>
      </c>
    </row>
    <row r="475" spans="1:17" ht="15.95" thickBot="1">
      <c r="A475" s="75" t="str">
        <v>AOM_003075</v>
      </c>
      <c r="B475" s="75" t="str">
        <v>Balanites aegyptiaca</v>
      </c>
      <c r="C475" s="75" t="str">
        <v>Desert date</v>
      </c>
      <c r="D475" s="75" t="str">
        <v>Balanites aegyptiaca</v>
      </c>
      <c r="E475" s="75" t="str">
        <f t="shared" si="38"/>
        <v>Desert date;Balanites aegyptiaca</v>
      </c>
      <c r="F475" s="75" t="str">
        <v>Management--Livestock Management--Feed Characteristic--Feed Composition--Feed Ingredient--Forage Plants--Forage Trees--Balanites aegyptiaca----</v>
      </c>
      <c r="G475" s="74" t="str" cm="1">
        <f t="array" ref="G475">IFERROR(SUBSTITUTE(_xlfn.CHOOSECOLS(_xlfn.TEXTSPLIT(_xlfn.TEXTJOIN("|",,F475),"Feed Ingredient--","|",TRUE),2),"----",""),"")</f>
        <v>Forage Plants--Forage Trees--Balanites aegyptiaca</v>
      </c>
      <c r="H475" s="74" t="str">
        <f t="shared" si="39"/>
        <v>Forage Plants--Forage Trees--Balanites aegyptiaca</v>
      </c>
      <c r="I475" s="74">
        <f t="shared" si="40"/>
        <v>2</v>
      </c>
      <c r="J475" s="74" t="str">
        <f t="shared" si="41"/>
        <v>Forage Plants--Forage Trees</v>
      </c>
      <c r="K475" s="74" t="str" cm="1">
        <f t="array" ref="K475">IF(G475&lt;&gt;"",_xlfn.TEXTJOIN(";",TRUE,
CONCATENATE(A475,"$",H475),
IF(E475="","",IF(I475&lt;&gt;0,CONCATENATE(A475,"$",J475,"--",_xlfn.TEXTSPLIT(E475,";",TRUE,FALSE)),CONCATENATE(A475,"$",_xlfn.TEXTSPLIT(E475,";",TRUE,FALSE))))),"")</f>
        <v>AOM_003075$Forage Plants--Forage Trees--Balanites aegyptiaca;AOM_003075$Forage Plants--Forage Trees--Desert date;AOM_003075$Forage Plants--Forage Trees--Balanites aegyptiaca</v>
      </c>
      <c r="L475" s="75"/>
      <c r="M475" s="75" t="str" cm="1">
        <f t="array" ref="M475">IF(L475&lt;&gt;"",_xlfn.TEXTSPLIT(L475, "$"),"")</f>
        <v/>
      </c>
      <c r="N475" s="75"/>
      <c r="O475" s="75" t="str" cm="1">
        <f t="array" ref="O475">IF(L475&lt;&gt;"",_xlfn.CHOOSECOLS(_xlfn.TEXTSPLIT(N475,"--"),1),"")</f>
        <v/>
      </c>
      <c r="P475" s="75" t="str" cm="1">
        <f t="array" ref="P475">IF(L475&lt;&gt;"",IFERROR(_xlfn.CHOOSECOLS(_xlfn.TEXTSPLIT(N475,"--"),2),""),"")</f>
        <v/>
      </c>
      <c r="Q475" s="75" t="str">
        <f t="shared" si="42"/>
        <v/>
      </c>
    </row>
    <row r="476" spans="1:17" ht="15.95" thickBot="1">
      <c r="A476" s="76" t="str">
        <v>AOM_001861</v>
      </c>
      <c r="B476" s="76" t="str">
        <v>Berchemia discolor Leaves</v>
      </c>
      <c r="C476" s="76" t="str">
        <v/>
      </c>
      <c r="D476" s="76" t="str">
        <v>Berchemia discolor Leaves</v>
      </c>
      <c r="E476" s="76" t="str">
        <f t="shared" si="38"/>
        <v>Berchemia discolor Leaves</v>
      </c>
      <c r="F476" s="76" t="str">
        <v>Management--Livestock Management--Feed Characteristic--Feed Composition--Feed Ingredient--Forage Plants--Forage Trees--Berchemia discolor--Berchemia discolor Leaves--</v>
      </c>
      <c r="G476" s="74" t="str" cm="1">
        <f t="array" ref="G476">IFERROR(SUBSTITUTE(_xlfn.CHOOSECOLS(_xlfn.TEXTSPLIT(_xlfn.TEXTJOIN("|",,F476),"Feed Ingredient--","|",TRUE),2),"----",""),"")</f>
        <v>Forage Plants--Forage Trees--Berchemia discolor--Berchemia discolor Leaves--</v>
      </c>
      <c r="H476" s="74" t="str">
        <f t="shared" si="39"/>
        <v>Forage Plants--Forage Trees--Berchemia discolor--Berchemia discolor Leaves</v>
      </c>
      <c r="I476" s="74">
        <f t="shared" si="40"/>
        <v>3</v>
      </c>
      <c r="J476" s="74" t="str">
        <f t="shared" si="41"/>
        <v>Forage Plants--Forage Trees--Berchemia discolor</v>
      </c>
      <c r="K476" s="74" t="str" cm="1">
        <f t="array" ref="K476">IF(G476&lt;&gt;"",_xlfn.TEXTJOIN(";",TRUE,
CONCATENATE(A476,"$",H476),
IF(E476="","",IF(I476&lt;&gt;0,CONCATENATE(A476,"$",J476,"--",_xlfn.TEXTSPLIT(E476,";",TRUE,FALSE)),CONCATENATE(A476,"$",_xlfn.TEXTSPLIT(E476,";",TRUE,FALSE))))),"")</f>
        <v>AOM_001861$Forage Plants--Forage Trees--Berchemia discolor--Berchemia discolor Leaves;AOM_001861$Forage Plants--Forage Trees--Berchemia discolor--Berchemia discolor Leaves</v>
      </c>
      <c r="L476" s="76"/>
      <c r="M476" s="76" t="str" cm="1">
        <f t="array" ref="M476">IF(L476&lt;&gt;"",_xlfn.TEXTSPLIT(L476, "$"),"")</f>
        <v/>
      </c>
      <c r="N476" s="76"/>
      <c r="O476" s="76" t="str" cm="1">
        <f t="array" ref="O476">IF(L476&lt;&gt;"",_xlfn.CHOOSECOLS(_xlfn.TEXTSPLIT(N476,"--"),1),"")</f>
        <v/>
      </c>
      <c r="P476" s="76" t="str" cm="1">
        <f t="array" ref="P476">IF(L476&lt;&gt;"",IFERROR(_xlfn.CHOOSECOLS(_xlfn.TEXTSPLIT(N476,"--"),2),""),"")</f>
        <v/>
      </c>
      <c r="Q476" s="76" t="str">
        <f t="shared" si="42"/>
        <v/>
      </c>
    </row>
    <row r="477" spans="1:17" ht="15.95" thickBot="1">
      <c r="A477" s="75" t="str">
        <v>AOM_001860</v>
      </c>
      <c r="B477" s="75" t="str">
        <v>Berchemia discolor</v>
      </c>
      <c r="C477" s="75" t="str">
        <v/>
      </c>
      <c r="D477" s="75" t="str">
        <v>Berchemia discolor</v>
      </c>
      <c r="E477" s="75" t="str">
        <f t="shared" si="38"/>
        <v>Berchemia discolor</v>
      </c>
      <c r="F477" s="75" t="str">
        <v>Management--Livestock Management--Feed Characteristic--Feed Composition--Feed Ingredient--Forage Plants--Forage Trees--Berchemia discolor----</v>
      </c>
      <c r="G477" s="74" t="str" cm="1">
        <f t="array" ref="G477">IFERROR(SUBSTITUTE(_xlfn.CHOOSECOLS(_xlfn.TEXTSPLIT(_xlfn.TEXTJOIN("|",,F477),"Feed Ingredient--","|",TRUE),2),"----",""),"")</f>
        <v>Forage Plants--Forage Trees--Berchemia discolor</v>
      </c>
      <c r="H477" s="74" t="str">
        <f t="shared" si="39"/>
        <v>Forage Plants--Forage Trees--Berchemia discolor</v>
      </c>
      <c r="I477" s="74">
        <f t="shared" si="40"/>
        <v>2</v>
      </c>
      <c r="J477" s="74" t="str">
        <f t="shared" si="41"/>
        <v>Forage Plants--Forage Trees</v>
      </c>
      <c r="K477" s="74" t="str" cm="1">
        <f t="array" ref="K477">IF(G477&lt;&gt;"",_xlfn.TEXTJOIN(";",TRUE,
CONCATENATE(A477,"$",H477),
IF(E477="","",IF(I477&lt;&gt;0,CONCATENATE(A477,"$",J477,"--",_xlfn.TEXTSPLIT(E477,";",TRUE,FALSE)),CONCATENATE(A477,"$",_xlfn.TEXTSPLIT(E477,";",TRUE,FALSE))))),"")</f>
        <v>AOM_001860$Forage Plants--Forage Trees--Berchemia discolor;AOM_001860$Forage Plants--Forage Trees--Berchemia discolor</v>
      </c>
      <c r="L477" s="75"/>
      <c r="M477" s="75" t="str" cm="1">
        <f t="array" ref="M477">IF(L477&lt;&gt;"",_xlfn.TEXTSPLIT(L477, "$"),"")</f>
        <v/>
      </c>
      <c r="N477" s="75"/>
      <c r="O477" s="75" t="str" cm="1">
        <f t="array" ref="O477">IF(L477&lt;&gt;"",_xlfn.CHOOSECOLS(_xlfn.TEXTSPLIT(N477,"--"),1),"")</f>
        <v/>
      </c>
      <c r="P477" s="75" t="str" cm="1">
        <f t="array" ref="P477">IF(L477&lt;&gt;"",IFERROR(_xlfn.CHOOSECOLS(_xlfn.TEXTSPLIT(N477,"--"),2),""),"")</f>
        <v/>
      </c>
      <c r="Q477" s="75" t="str">
        <f t="shared" si="42"/>
        <v/>
      </c>
    </row>
    <row r="478" spans="1:17" ht="15.95" thickBot="1">
      <c r="A478" s="76" t="str">
        <v>AOM_003913</v>
      </c>
      <c r="B478" s="76" t="str">
        <v>Bridelia ferruginea Leaves</v>
      </c>
      <c r="C478" s="76" t="str">
        <v/>
      </c>
      <c r="D478" s="76" t="str">
        <v>Bridelia ferruginea Leaves</v>
      </c>
      <c r="E478" s="76" t="str">
        <f t="shared" si="38"/>
        <v>Bridelia ferruginea Leaves</v>
      </c>
      <c r="F478" s="76" t="str">
        <v>Management--Livestock Management--Feed Characteristic--Feed Composition--Feed Ingredient--Forage Plants--Forage Trees--Bridelia ferruginea--Bridelia ferruginea Leaves--</v>
      </c>
      <c r="G478" s="74" t="str" cm="1">
        <f t="array" ref="G478">IFERROR(SUBSTITUTE(_xlfn.CHOOSECOLS(_xlfn.TEXTSPLIT(_xlfn.TEXTJOIN("|",,F478),"Feed Ingredient--","|",TRUE),2),"----",""),"")</f>
        <v>Forage Plants--Forage Trees--Bridelia ferruginea--Bridelia ferruginea Leaves--</v>
      </c>
      <c r="H478" s="74" t="str">
        <f t="shared" si="39"/>
        <v>Forage Plants--Forage Trees--Bridelia ferruginea--Bridelia ferruginea Leaves</v>
      </c>
      <c r="I478" s="74">
        <f t="shared" si="40"/>
        <v>3</v>
      </c>
      <c r="J478" s="74" t="str">
        <f t="shared" si="41"/>
        <v>Forage Plants--Forage Trees--Bridelia ferruginea</v>
      </c>
      <c r="K478" s="74" t="str" cm="1">
        <f t="array" ref="K478">IF(G478&lt;&gt;"",_xlfn.TEXTJOIN(";",TRUE,
CONCATENATE(A478,"$",H478),
IF(E478="","",IF(I478&lt;&gt;0,CONCATENATE(A478,"$",J478,"--",_xlfn.TEXTSPLIT(E478,";",TRUE,FALSE)),CONCATENATE(A478,"$",_xlfn.TEXTSPLIT(E478,";",TRUE,FALSE))))),"")</f>
        <v>AOM_003913$Forage Plants--Forage Trees--Bridelia ferruginea--Bridelia ferruginea Leaves;AOM_003913$Forage Plants--Forage Trees--Bridelia ferruginea--Bridelia ferruginea Leaves</v>
      </c>
      <c r="L478" s="76"/>
      <c r="M478" s="76" t="str" cm="1">
        <f t="array" ref="M478">IF(L478&lt;&gt;"",_xlfn.TEXTSPLIT(L478, "$"),"")</f>
        <v/>
      </c>
      <c r="N478" s="76"/>
      <c r="O478" s="76" t="str" cm="1">
        <f t="array" ref="O478">IF(L478&lt;&gt;"",_xlfn.CHOOSECOLS(_xlfn.TEXTSPLIT(N478,"--"),1),"")</f>
        <v/>
      </c>
      <c r="P478" s="76" t="str" cm="1">
        <f t="array" ref="P478">IF(L478&lt;&gt;"",IFERROR(_xlfn.CHOOSECOLS(_xlfn.TEXTSPLIT(N478,"--"),2),""),"")</f>
        <v/>
      </c>
      <c r="Q478" s="76" t="str">
        <f t="shared" si="42"/>
        <v/>
      </c>
    </row>
    <row r="479" spans="1:17" ht="15.95" thickBot="1">
      <c r="A479" s="75" t="str">
        <v>AOM_001134</v>
      </c>
      <c r="B479" s="75" t="str">
        <v>Calliandra calothyrsus Leaves</v>
      </c>
      <c r="C479" s="75" t="str">
        <v/>
      </c>
      <c r="D479" s="75" t="str">
        <v>Calliandra calothyrsus Leaves</v>
      </c>
      <c r="E479" s="75" t="str">
        <f t="shared" si="38"/>
        <v>Calliandra calothyrsus Leaves</v>
      </c>
      <c r="F479" s="75" t="str">
        <v>Management--Livestock Management--Feed Characteristic--Feed Composition--Feed Ingredient--Forage Plants--Forage Trees--Calliandra calothyrsus--Calliandra calothyrsus Leaves--</v>
      </c>
      <c r="G479" s="74" t="str" cm="1">
        <f t="array" ref="G479">IFERROR(SUBSTITUTE(_xlfn.CHOOSECOLS(_xlfn.TEXTSPLIT(_xlfn.TEXTJOIN("|",,F479),"Feed Ingredient--","|",TRUE),2),"----",""),"")</f>
        <v>Forage Plants--Forage Trees--Calliandra calothyrsus--Calliandra calothyrsus Leaves--</v>
      </c>
      <c r="H479" s="74" t="str">
        <f t="shared" si="39"/>
        <v>Forage Plants--Forage Trees--Calliandra calothyrsus--Calliandra calothyrsus Leaves</v>
      </c>
      <c r="I479" s="74">
        <f t="shared" si="40"/>
        <v>3</v>
      </c>
      <c r="J479" s="74" t="str">
        <f t="shared" si="41"/>
        <v>Forage Plants--Forage Trees--Calliandra calothyrsus</v>
      </c>
      <c r="K479" s="74" t="str" cm="1">
        <f t="array" ref="K479">IF(G479&lt;&gt;"",_xlfn.TEXTJOIN(";",TRUE,
CONCATENATE(A479,"$",H479),
IF(E479="","",IF(I479&lt;&gt;0,CONCATENATE(A479,"$",J479,"--",_xlfn.TEXTSPLIT(E479,";",TRUE,FALSE)),CONCATENATE(A479,"$",_xlfn.TEXTSPLIT(E479,";",TRUE,FALSE))))),"")</f>
        <v>AOM_001134$Forage Plants--Forage Trees--Calliandra calothyrsus--Calliandra calothyrsus Leaves;AOM_001134$Forage Plants--Forage Trees--Calliandra calothyrsus--Calliandra calothyrsus Leaves</v>
      </c>
      <c r="L479" s="75"/>
      <c r="M479" s="75" t="str" cm="1">
        <f t="array" ref="M479">IF(L479&lt;&gt;"",_xlfn.TEXTSPLIT(L479, "$"),"")</f>
        <v/>
      </c>
      <c r="N479" s="75"/>
      <c r="O479" s="75" t="str" cm="1">
        <f t="array" ref="O479">IF(L479&lt;&gt;"",_xlfn.CHOOSECOLS(_xlfn.TEXTSPLIT(N479,"--"),1),"")</f>
        <v/>
      </c>
      <c r="P479" s="75" t="str" cm="1">
        <f t="array" ref="P479">IF(L479&lt;&gt;"",IFERROR(_xlfn.CHOOSECOLS(_xlfn.TEXTSPLIT(N479,"--"),2),""),"")</f>
        <v/>
      </c>
      <c r="Q479" s="75" t="str">
        <f t="shared" si="42"/>
        <v/>
      </c>
    </row>
    <row r="480" spans="1:17" ht="15.95" thickBot="1">
      <c r="A480" s="76" t="str">
        <v>AOM_001133</v>
      </c>
      <c r="B480" s="76" t="str">
        <v>Calliandra calothyrsus</v>
      </c>
      <c r="C480" s="76" t="str">
        <v/>
      </c>
      <c r="D480" s="76" t="str">
        <v>Calliandra calothyrsus</v>
      </c>
      <c r="E480" s="76" t="str">
        <f t="shared" si="38"/>
        <v>Calliandra calothyrsus</v>
      </c>
      <c r="F480" s="76" t="str">
        <v>Management--Livestock Management--Feed Characteristic--Feed Composition--Feed Ingredient--Forage Plants--Forage Trees--Calliandra calothyrsus----</v>
      </c>
      <c r="G480" s="74" t="str" cm="1">
        <f t="array" ref="G480">IFERROR(SUBSTITUTE(_xlfn.CHOOSECOLS(_xlfn.TEXTSPLIT(_xlfn.TEXTJOIN("|",,F480),"Feed Ingredient--","|",TRUE),2),"----",""),"")</f>
        <v>Forage Plants--Forage Trees--Calliandra calothyrsus</v>
      </c>
      <c r="H480" s="74" t="str">
        <f t="shared" si="39"/>
        <v>Forage Plants--Forage Trees--Calliandra calothyrsus</v>
      </c>
      <c r="I480" s="74">
        <f t="shared" si="40"/>
        <v>2</v>
      </c>
      <c r="J480" s="74" t="str">
        <f t="shared" si="41"/>
        <v>Forage Plants--Forage Trees</v>
      </c>
      <c r="K480" s="74" t="str" cm="1">
        <f t="array" ref="K480">IF(G480&lt;&gt;"",_xlfn.TEXTJOIN(";",TRUE,
CONCATENATE(A480,"$",H480),
IF(E480="","",IF(I480&lt;&gt;0,CONCATENATE(A480,"$",J480,"--",_xlfn.TEXTSPLIT(E480,";",TRUE,FALSE)),CONCATENATE(A480,"$",_xlfn.TEXTSPLIT(E480,";",TRUE,FALSE))))),"")</f>
        <v>AOM_001133$Forage Plants--Forage Trees--Calliandra calothyrsus;AOM_001133$Forage Plants--Forage Trees--Calliandra calothyrsus</v>
      </c>
      <c r="L480" s="76"/>
      <c r="M480" s="76" t="str" cm="1">
        <f t="array" ref="M480">IF(L480&lt;&gt;"",_xlfn.TEXTSPLIT(L480, "$"),"")</f>
        <v/>
      </c>
      <c r="N480" s="76"/>
      <c r="O480" s="76" t="str" cm="1">
        <f t="array" ref="O480">IF(L480&lt;&gt;"",_xlfn.CHOOSECOLS(_xlfn.TEXTSPLIT(N480,"--"),1),"")</f>
        <v/>
      </c>
      <c r="P480" s="76" t="str" cm="1">
        <f t="array" ref="P480">IF(L480&lt;&gt;"",IFERROR(_xlfn.CHOOSECOLS(_xlfn.TEXTSPLIT(N480,"--"),2),""),"")</f>
        <v/>
      </c>
      <c r="Q480" s="76" t="str">
        <f t="shared" si="42"/>
        <v/>
      </c>
    </row>
    <row r="481" spans="1:17" ht="15.95" thickBot="1">
      <c r="A481" s="75" t="str">
        <v>AOM_001135</v>
      </c>
      <c r="B481" s="75" t="str">
        <v>Calycotome villosa</v>
      </c>
      <c r="C481" s="75" t="str">
        <v/>
      </c>
      <c r="D481" s="75" t="str">
        <v>Calycotome villosa</v>
      </c>
      <c r="E481" s="75" t="str">
        <f t="shared" si="38"/>
        <v>Calycotome villosa</v>
      </c>
      <c r="F481" s="75" t="str">
        <v>Management--Livestock Management--Feed Characteristic--Feed Composition--Feed Ingredient--Forage Plants--Forage Trees--Calycotome villosa----</v>
      </c>
      <c r="G481" s="74" t="str" cm="1">
        <f t="array" ref="G481">IFERROR(SUBSTITUTE(_xlfn.CHOOSECOLS(_xlfn.TEXTSPLIT(_xlfn.TEXTJOIN("|",,F481),"Feed Ingredient--","|",TRUE),2),"----",""),"")</f>
        <v>Forage Plants--Forage Trees--Calycotome villosa</v>
      </c>
      <c r="H481" s="74" t="str">
        <f t="shared" si="39"/>
        <v>Forage Plants--Forage Trees--Calycotome villosa</v>
      </c>
      <c r="I481" s="74">
        <f t="shared" si="40"/>
        <v>2</v>
      </c>
      <c r="J481" s="74" t="str">
        <f t="shared" si="41"/>
        <v>Forage Plants--Forage Trees</v>
      </c>
      <c r="K481" s="74" t="str" cm="1">
        <f t="array" ref="K481">IF(G481&lt;&gt;"",_xlfn.TEXTJOIN(";",TRUE,
CONCATENATE(A481,"$",H481),
IF(E481="","",IF(I481&lt;&gt;0,CONCATENATE(A481,"$",J481,"--",_xlfn.TEXTSPLIT(E481,";",TRUE,FALSE)),CONCATENATE(A481,"$",_xlfn.TEXTSPLIT(E481,";",TRUE,FALSE))))),"")</f>
        <v>AOM_001135$Forage Plants--Forage Trees--Calycotome villosa;AOM_001135$Forage Plants--Forage Trees--Calycotome villosa</v>
      </c>
      <c r="L481" s="75"/>
      <c r="M481" s="75" t="str" cm="1">
        <f t="array" ref="M481">IF(L481&lt;&gt;"",_xlfn.TEXTSPLIT(L481, "$"),"")</f>
        <v/>
      </c>
      <c r="N481" s="75"/>
      <c r="O481" s="75" t="str" cm="1">
        <f t="array" ref="O481">IF(L481&lt;&gt;"",_xlfn.CHOOSECOLS(_xlfn.TEXTSPLIT(N481,"--"),1),"")</f>
        <v/>
      </c>
      <c r="P481" s="75" t="str" cm="1">
        <f t="array" ref="P481">IF(L481&lt;&gt;"",IFERROR(_xlfn.CHOOSECOLS(_xlfn.TEXTSPLIT(N481,"--"),2),""),"")</f>
        <v/>
      </c>
      <c r="Q481" s="75" t="str">
        <f t="shared" si="42"/>
        <v/>
      </c>
    </row>
    <row r="482" spans="1:17" ht="15.95" thickBot="1">
      <c r="A482" s="76" t="str">
        <v>AOM_001136</v>
      </c>
      <c r="B482" s="76" t="str">
        <v>Carissa edulis</v>
      </c>
      <c r="C482" s="76" t="str">
        <v/>
      </c>
      <c r="D482" s="76" t="str">
        <v>Carissa edulis</v>
      </c>
      <c r="E482" s="76" t="str">
        <f t="shared" si="38"/>
        <v>Carissa edulis</v>
      </c>
      <c r="F482" s="76" t="str">
        <v>Management--Livestock Management--Feed Characteristic--Feed Composition--Feed Ingredient--Forage Plants--Forage Trees--Carissa edulis----</v>
      </c>
      <c r="G482" s="74" t="str" cm="1">
        <f t="array" ref="G482">IFERROR(SUBSTITUTE(_xlfn.CHOOSECOLS(_xlfn.TEXTSPLIT(_xlfn.TEXTJOIN("|",,F482),"Feed Ingredient--","|",TRUE),2),"----",""),"")</f>
        <v>Forage Plants--Forage Trees--Carissa edulis</v>
      </c>
      <c r="H482" s="74" t="str">
        <f t="shared" si="39"/>
        <v>Forage Plants--Forage Trees--Carissa edulis</v>
      </c>
      <c r="I482" s="74">
        <f t="shared" si="40"/>
        <v>2</v>
      </c>
      <c r="J482" s="74" t="str">
        <f t="shared" si="41"/>
        <v>Forage Plants--Forage Trees</v>
      </c>
      <c r="K482" s="74" t="str" cm="1">
        <f t="array" ref="K482">IF(G482&lt;&gt;"",_xlfn.TEXTJOIN(";",TRUE,
CONCATENATE(A482,"$",H482),
IF(E482="","",IF(I482&lt;&gt;0,CONCATENATE(A482,"$",J482,"--",_xlfn.TEXTSPLIT(E482,";",TRUE,FALSE)),CONCATENATE(A482,"$",_xlfn.TEXTSPLIT(E482,";",TRUE,FALSE))))),"")</f>
        <v>AOM_001136$Forage Plants--Forage Trees--Carissa edulis;AOM_001136$Forage Plants--Forage Trees--Carissa edulis</v>
      </c>
      <c r="L482" s="76"/>
      <c r="M482" s="76" t="str" cm="1">
        <f t="array" ref="M482">IF(L482&lt;&gt;"",_xlfn.TEXTSPLIT(L482, "$"),"")</f>
        <v/>
      </c>
      <c r="N482" s="76"/>
      <c r="O482" s="76" t="str" cm="1">
        <f t="array" ref="O482">IF(L482&lt;&gt;"",_xlfn.CHOOSECOLS(_xlfn.TEXTSPLIT(N482,"--"),1),"")</f>
        <v/>
      </c>
      <c r="P482" s="76" t="str" cm="1">
        <f t="array" ref="P482">IF(L482&lt;&gt;"",IFERROR(_xlfn.CHOOSECOLS(_xlfn.TEXTSPLIT(N482,"--"),2),""),"")</f>
        <v/>
      </c>
      <c r="Q482" s="76" t="str">
        <f t="shared" si="42"/>
        <v/>
      </c>
    </row>
    <row r="483" spans="1:17" ht="15.95" thickBot="1">
      <c r="A483" s="75" t="str">
        <v>AOM_001630</v>
      </c>
      <c r="B483" s="75" t="str">
        <v>Chamaecytisus palmensis Leaves</v>
      </c>
      <c r="C483" s="75" t="str">
        <v/>
      </c>
      <c r="D483" s="75" t="str">
        <v>Chamaecytisus palmensis Leaves</v>
      </c>
      <c r="E483" s="75" t="str">
        <f t="shared" si="38"/>
        <v>Chamaecytisus palmensis Leaves</v>
      </c>
      <c r="F483" s="75" t="str">
        <v>Management--Livestock Management--Feed Characteristic--Feed Composition--Feed Ingredient--Forage Plants--Forage Trees--Chamaecytisus palmensis--Chamaecytisus palmensis Leaves--</v>
      </c>
      <c r="G483" s="74" t="str" cm="1">
        <f t="array" ref="G483">IFERROR(SUBSTITUTE(_xlfn.CHOOSECOLS(_xlfn.TEXTSPLIT(_xlfn.TEXTJOIN("|",,F483),"Feed Ingredient--","|",TRUE),2),"----",""),"")</f>
        <v>Forage Plants--Forage Trees--Chamaecytisus palmensis--Chamaecytisus palmensis Leaves--</v>
      </c>
      <c r="H483" s="74" t="str">
        <f t="shared" si="39"/>
        <v>Forage Plants--Forage Trees--Chamaecytisus palmensis--Chamaecytisus palmensis Leaves</v>
      </c>
      <c r="I483" s="74">
        <f t="shared" si="40"/>
        <v>3</v>
      </c>
      <c r="J483" s="74" t="str">
        <f t="shared" si="41"/>
        <v>Forage Plants--Forage Trees--Chamaecytisus palmensis</v>
      </c>
      <c r="K483" s="74" t="str" cm="1">
        <f t="array" ref="K483">IF(G483&lt;&gt;"",_xlfn.TEXTJOIN(";",TRUE,
CONCATENATE(A483,"$",H483),
IF(E483="","",IF(I483&lt;&gt;0,CONCATENATE(A483,"$",J483,"--",_xlfn.TEXTSPLIT(E483,";",TRUE,FALSE)),CONCATENATE(A483,"$",_xlfn.TEXTSPLIT(E483,";",TRUE,FALSE))))),"")</f>
        <v>AOM_001630$Forage Plants--Forage Trees--Chamaecytisus palmensis--Chamaecytisus palmensis Leaves;AOM_001630$Forage Plants--Forage Trees--Chamaecytisus palmensis--Chamaecytisus palmensis Leaves</v>
      </c>
      <c r="L483" s="75"/>
      <c r="M483" s="75" t="str" cm="1">
        <f t="array" ref="M483">IF(L483&lt;&gt;"",_xlfn.TEXTSPLIT(L483, "$"),"")</f>
        <v/>
      </c>
      <c r="N483" s="75"/>
      <c r="O483" s="75" t="str" cm="1">
        <f t="array" ref="O483">IF(L483&lt;&gt;"",_xlfn.CHOOSECOLS(_xlfn.TEXTSPLIT(N483,"--"),1),"")</f>
        <v/>
      </c>
      <c r="P483" s="75" t="str" cm="1">
        <f t="array" ref="P483">IF(L483&lt;&gt;"",IFERROR(_xlfn.CHOOSECOLS(_xlfn.TEXTSPLIT(N483,"--"),2),""),"")</f>
        <v/>
      </c>
      <c r="Q483" s="75" t="str">
        <f t="shared" si="42"/>
        <v/>
      </c>
    </row>
    <row r="484" spans="1:17" ht="15.95" thickBot="1">
      <c r="A484" s="76" t="str">
        <v>AOM_001137</v>
      </c>
      <c r="B484" s="76" t="str">
        <v>Chamaecytisus palmensis</v>
      </c>
      <c r="C484" s="76" t="str">
        <v/>
      </c>
      <c r="D484" s="76" t="str">
        <v>Chamaecytisus palmensis</v>
      </c>
      <c r="E484" s="76" t="str">
        <f t="shared" si="38"/>
        <v>Chamaecytisus palmensis</v>
      </c>
      <c r="F484" s="76" t="str">
        <v>Management--Livestock Management--Feed Characteristic--Feed Composition--Feed Ingredient--Forage Plants--Forage Trees--Chamaecytisus palmensis----</v>
      </c>
      <c r="G484" s="74" t="str" cm="1">
        <f t="array" ref="G484">IFERROR(SUBSTITUTE(_xlfn.CHOOSECOLS(_xlfn.TEXTSPLIT(_xlfn.TEXTJOIN("|",,F484),"Feed Ingredient--","|",TRUE),2),"----",""),"")</f>
        <v>Forage Plants--Forage Trees--Chamaecytisus palmensis</v>
      </c>
      <c r="H484" s="74" t="str">
        <f t="shared" si="39"/>
        <v>Forage Plants--Forage Trees--Chamaecytisus palmensis</v>
      </c>
      <c r="I484" s="74">
        <f t="shared" si="40"/>
        <v>2</v>
      </c>
      <c r="J484" s="74" t="str">
        <f t="shared" si="41"/>
        <v>Forage Plants--Forage Trees</v>
      </c>
      <c r="K484" s="74" t="str" cm="1">
        <f t="array" ref="K484">IF(G484&lt;&gt;"",_xlfn.TEXTJOIN(";",TRUE,
CONCATENATE(A484,"$",H484),
IF(E484="","",IF(I484&lt;&gt;0,CONCATENATE(A484,"$",J484,"--",_xlfn.TEXTSPLIT(E484,";",TRUE,FALSE)),CONCATENATE(A484,"$",_xlfn.TEXTSPLIT(E484,";",TRUE,FALSE))))),"")</f>
        <v>AOM_001137$Forage Plants--Forage Trees--Chamaecytisus palmensis;AOM_001137$Forage Plants--Forage Trees--Chamaecytisus palmensis</v>
      </c>
      <c r="L484" s="76"/>
      <c r="M484" s="76" t="str" cm="1">
        <f t="array" ref="M484">IF(L484&lt;&gt;"",_xlfn.TEXTSPLIT(L484, "$"),"")</f>
        <v/>
      </c>
      <c r="N484" s="76"/>
      <c r="O484" s="76" t="str" cm="1">
        <f t="array" ref="O484">IF(L484&lt;&gt;"",_xlfn.CHOOSECOLS(_xlfn.TEXTSPLIT(N484,"--"),1),"")</f>
        <v/>
      </c>
      <c r="P484" s="76" t="str" cm="1">
        <f t="array" ref="P484">IF(L484&lt;&gt;"",IFERROR(_xlfn.CHOOSECOLS(_xlfn.TEXTSPLIT(N484,"--"),2),""),"")</f>
        <v/>
      </c>
      <c r="Q484" s="76" t="str">
        <f t="shared" si="42"/>
        <v/>
      </c>
    </row>
    <row r="485" spans="1:17" ht="15.95" thickBot="1">
      <c r="A485" s="75" t="str">
        <v>AOM_003900</v>
      </c>
      <c r="B485" s="75" t="str">
        <v>Citrus aurantifolia Leaves</v>
      </c>
      <c r="C485" s="75" t="str">
        <v/>
      </c>
      <c r="D485" s="75" t="str">
        <v>Citrus aurantifolia Leaves</v>
      </c>
      <c r="E485" s="75" t="str">
        <f t="shared" si="38"/>
        <v>Citrus aurantifolia Leaves</v>
      </c>
      <c r="F485" s="75" t="str">
        <v>Management--Livestock Management--Feed Characteristic--Feed Composition--Feed Ingredient--Forage Plants--Forage Trees--Citrus aurantifolia--Citrus aurantifolia Leaves--</v>
      </c>
      <c r="G485" s="74" t="str" cm="1">
        <f t="array" ref="G485">IFERROR(SUBSTITUTE(_xlfn.CHOOSECOLS(_xlfn.TEXTSPLIT(_xlfn.TEXTJOIN("|",,F485),"Feed Ingredient--","|",TRUE),2),"----",""),"")</f>
        <v>Forage Plants--Forage Trees--Citrus aurantifolia--Citrus aurantifolia Leaves--</v>
      </c>
      <c r="H485" s="74" t="str">
        <f t="shared" si="39"/>
        <v>Forage Plants--Forage Trees--Citrus aurantifolia--Citrus aurantifolia Leaves</v>
      </c>
      <c r="I485" s="74">
        <f t="shared" si="40"/>
        <v>3</v>
      </c>
      <c r="J485" s="74" t="str">
        <f t="shared" si="41"/>
        <v>Forage Plants--Forage Trees--Citrus aurantifolia</v>
      </c>
      <c r="K485" s="74" t="str" cm="1">
        <f t="array" ref="K485">IF(G485&lt;&gt;"",_xlfn.TEXTJOIN(";",TRUE,
CONCATENATE(A485,"$",H485),
IF(E485="","",IF(I485&lt;&gt;0,CONCATENATE(A485,"$",J485,"--",_xlfn.TEXTSPLIT(E485,";",TRUE,FALSE)),CONCATENATE(A485,"$",_xlfn.TEXTSPLIT(E485,";",TRUE,FALSE))))),"")</f>
        <v>AOM_003900$Forage Plants--Forage Trees--Citrus aurantifolia--Citrus aurantifolia Leaves;AOM_003900$Forage Plants--Forage Trees--Citrus aurantifolia--Citrus aurantifolia Leaves</v>
      </c>
      <c r="L485" s="75"/>
      <c r="M485" s="75" t="str" cm="1">
        <f t="array" ref="M485">IF(L485&lt;&gt;"",_xlfn.TEXTSPLIT(L485, "$"),"")</f>
        <v/>
      </c>
      <c r="N485" s="75"/>
      <c r="O485" s="75" t="str" cm="1">
        <f t="array" ref="O485">IF(L485&lt;&gt;"",_xlfn.CHOOSECOLS(_xlfn.TEXTSPLIT(N485,"--"),1),"")</f>
        <v/>
      </c>
      <c r="P485" s="75" t="str" cm="1">
        <f t="array" ref="P485">IF(L485&lt;&gt;"",IFERROR(_xlfn.CHOOSECOLS(_xlfn.TEXTSPLIT(N485,"--"),2),""),"")</f>
        <v/>
      </c>
      <c r="Q485" s="75" t="str">
        <f t="shared" si="42"/>
        <v/>
      </c>
    </row>
    <row r="486" spans="1:17" ht="15.95" thickBot="1">
      <c r="A486" s="76" t="str">
        <v>AOM_006406</v>
      </c>
      <c r="B486" s="76" t="str">
        <v>Citrus aurantifolia</v>
      </c>
      <c r="C486" s="76" t="str">
        <v/>
      </c>
      <c r="D486" s="76" t="str">
        <v>Citrus aurantifolia Leaves</v>
      </c>
      <c r="E486" s="76" t="str">
        <f t="shared" si="38"/>
        <v>Citrus aurantifolia Leaves</v>
      </c>
      <c r="F486" s="76" t="str">
        <v>Management--Livestock Management--Feed Characteristic--Feed Composition--Feed Ingredient--Forage Plants--Forage Trees--Citrus aurantifolia----</v>
      </c>
      <c r="G486" s="74" t="str" cm="1">
        <f t="array" ref="G486">IFERROR(SUBSTITUTE(_xlfn.CHOOSECOLS(_xlfn.TEXTSPLIT(_xlfn.TEXTJOIN("|",,F486),"Feed Ingredient--","|",TRUE),2),"----",""),"")</f>
        <v>Forage Plants--Forage Trees--Citrus aurantifolia</v>
      </c>
      <c r="H486" s="74" t="str">
        <f t="shared" si="39"/>
        <v>Forage Plants--Forage Trees--Citrus aurantifolia</v>
      </c>
      <c r="I486" s="74">
        <f t="shared" si="40"/>
        <v>2</v>
      </c>
      <c r="J486" s="74" t="str">
        <f t="shared" si="41"/>
        <v>Forage Plants--Forage Trees</v>
      </c>
      <c r="K486" s="74" t="str" cm="1">
        <f t="array" ref="K486">IF(G486&lt;&gt;"",_xlfn.TEXTJOIN(";",TRUE,
CONCATENATE(A486,"$",H486),
IF(E486="","",IF(I486&lt;&gt;0,CONCATENATE(A486,"$",J486,"--",_xlfn.TEXTSPLIT(E486,";",TRUE,FALSE)),CONCATENATE(A486,"$",_xlfn.TEXTSPLIT(E486,";",TRUE,FALSE))))),"")</f>
        <v>AOM_006406$Forage Plants--Forage Trees--Citrus aurantifolia;AOM_006406$Forage Plants--Forage Trees--Citrus aurantifolia Leaves</v>
      </c>
      <c r="L486" s="76"/>
      <c r="M486" s="76" t="str" cm="1">
        <f t="array" ref="M486">IF(L486&lt;&gt;"",_xlfn.TEXTSPLIT(L486, "$"),"")</f>
        <v/>
      </c>
      <c r="N486" s="76"/>
      <c r="O486" s="76" t="str" cm="1">
        <f t="array" ref="O486">IF(L486&lt;&gt;"",_xlfn.CHOOSECOLS(_xlfn.TEXTSPLIT(N486,"--"),1),"")</f>
        <v/>
      </c>
      <c r="P486" s="76" t="str" cm="1">
        <f t="array" ref="P486">IF(L486&lt;&gt;"",IFERROR(_xlfn.CHOOSECOLS(_xlfn.TEXTSPLIT(N486,"--"),2),""),"")</f>
        <v/>
      </c>
      <c r="Q486" s="76" t="str">
        <f t="shared" si="42"/>
        <v/>
      </c>
    </row>
    <row r="487" spans="1:17" ht="15.95" thickBot="1">
      <c r="A487" s="75" t="str">
        <v>AOM_001138</v>
      </c>
      <c r="B487" s="75" t="str">
        <v>Combretum apiculatum</v>
      </c>
      <c r="C487" s="75" t="str">
        <v>red bush willow</v>
      </c>
      <c r="D487" s="75" t="str">
        <v>Combretum apiculatum</v>
      </c>
      <c r="E487" s="75" t="str">
        <f t="shared" si="38"/>
        <v>red bush willow;Combretum apiculatum</v>
      </c>
      <c r="F487" s="75" t="str">
        <v>Management--Livestock Management--Feed Characteristic--Feed Composition--Feed Ingredient--Forage Plants--Forage Trees--Combretum apiculatum----</v>
      </c>
      <c r="G487" s="74" t="str" cm="1">
        <f t="array" ref="G487">IFERROR(SUBSTITUTE(_xlfn.CHOOSECOLS(_xlfn.TEXTSPLIT(_xlfn.TEXTJOIN("|",,F487),"Feed Ingredient--","|",TRUE),2),"----",""),"")</f>
        <v>Forage Plants--Forage Trees--Combretum apiculatum</v>
      </c>
      <c r="H487" s="74" t="str">
        <f t="shared" si="39"/>
        <v>Forage Plants--Forage Trees--Combretum apiculatum</v>
      </c>
      <c r="I487" s="74">
        <f t="shared" si="40"/>
        <v>2</v>
      </c>
      <c r="J487" s="74" t="str">
        <f t="shared" si="41"/>
        <v>Forage Plants--Forage Trees</v>
      </c>
      <c r="K487" s="74" t="str" cm="1">
        <f t="array" ref="K487">IF(G487&lt;&gt;"",_xlfn.TEXTJOIN(";",TRUE,
CONCATENATE(A487,"$",H487),
IF(E487="","",IF(I487&lt;&gt;0,CONCATENATE(A487,"$",J487,"--",_xlfn.TEXTSPLIT(E487,";",TRUE,FALSE)),CONCATENATE(A487,"$",_xlfn.TEXTSPLIT(E487,";",TRUE,FALSE))))),"")</f>
        <v>AOM_001138$Forage Plants--Forage Trees--Combretum apiculatum;AOM_001138$Forage Plants--Forage Trees--red bush willow;AOM_001138$Forage Plants--Forage Trees--Combretum apiculatum</v>
      </c>
      <c r="L487" s="75"/>
      <c r="M487" s="75" t="str" cm="1">
        <f t="array" ref="M487">IF(L487&lt;&gt;"",_xlfn.TEXTSPLIT(L487, "$"),"")</f>
        <v/>
      </c>
      <c r="N487" s="75"/>
      <c r="O487" s="75" t="str" cm="1">
        <f t="array" ref="O487">IF(L487&lt;&gt;"",_xlfn.CHOOSECOLS(_xlfn.TEXTSPLIT(N487,"--"),1),"")</f>
        <v/>
      </c>
      <c r="P487" s="75" t="str" cm="1">
        <f t="array" ref="P487">IF(L487&lt;&gt;"",IFERROR(_xlfn.CHOOSECOLS(_xlfn.TEXTSPLIT(N487,"--"),2),""),"")</f>
        <v/>
      </c>
      <c r="Q487" s="75" t="str">
        <f t="shared" si="42"/>
        <v/>
      </c>
    </row>
    <row r="488" spans="1:17" ht="15.95" thickBot="1">
      <c r="A488" s="76" t="str">
        <v>AOM_001140</v>
      </c>
      <c r="B488" s="76" t="str">
        <v>Daniellia oliveri Leaves</v>
      </c>
      <c r="C488" s="76" t="str">
        <v/>
      </c>
      <c r="D488" s="76" t="str">
        <v>Daniellia oliveri Leaves</v>
      </c>
      <c r="E488" s="76" t="str">
        <f t="shared" si="38"/>
        <v>Daniellia oliveri Leaves</v>
      </c>
      <c r="F488" s="76" t="str">
        <v>Management--Livestock Management--Feed Characteristic--Feed Composition--Feed Ingredient--Forage Plants--Forage Trees--Daniellia oliveri--Daniellia oliveri Leaves--</v>
      </c>
      <c r="G488" s="74" t="str" cm="1">
        <f t="array" ref="G488">IFERROR(SUBSTITUTE(_xlfn.CHOOSECOLS(_xlfn.TEXTSPLIT(_xlfn.TEXTJOIN("|",,F488),"Feed Ingredient--","|",TRUE),2),"----",""),"")</f>
        <v>Forage Plants--Forage Trees--Daniellia oliveri--Daniellia oliveri Leaves--</v>
      </c>
      <c r="H488" s="74" t="str">
        <f t="shared" si="39"/>
        <v>Forage Plants--Forage Trees--Daniellia oliveri--Daniellia oliveri Leaves</v>
      </c>
      <c r="I488" s="74">
        <f t="shared" si="40"/>
        <v>3</v>
      </c>
      <c r="J488" s="74" t="str">
        <f t="shared" si="41"/>
        <v>Forage Plants--Forage Trees--Daniellia oliveri</v>
      </c>
      <c r="K488" s="74" t="str" cm="1">
        <f t="array" ref="K488">IF(G488&lt;&gt;"",_xlfn.TEXTJOIN(";",TRUE,
CONCATENATE(A488,"$",H488),
IF(E488="","",IF(I488&lt;&gt;0,CONCATENATE(A488,"$",J488,"--",_xlfn.TEXTSPLIT(E488,";",TRUE,FALSE)),CONCATENATE(A488,"$",_xlfn.TEXTSPLIT(E488,";",TRUE,FALSE))))),"")</f>
        <v>AOM_001140$Forage Plants--Forage Trees--Daniellia oliveri--Daniellia oliveri Leaves;AOM_001140$Forage Plants--Forage Trees--Daniellia oliveri--Daniellia oliveri Leaves</v>
      </c>
      <c r="L488" s="76"/>
      <c r="M488" s="76" t="str" cm="1">
        <f t="array" ref="M488">IF(L488&lt;&gt;"",_xlfn.TEXTSPLIT(L488, "$"),"")</f>
        <v/>
      </c>
      <c r="N488" s="76"/>
      <c r="O488" s="76" t="str" cm="1">
        <f t="array" ref="O488">IF(L488&lt;&gt;"",_xlfn.CHOOSECOLS(_xlfn.TEXTSPLIT(N488,"--"),1),"")</f>
        <v/>
      </c>
      <c r="P488" s="76" t="str" cm="1">
        <f t="array" ref="P488">IF(L488&lt;&gt;"",IFERROR(_xlfn.CHOOSECOLS(_xlfn.TEXTSPLIT(N488,"--"),2),""),"")</f>
        <v/>
      </c>
      <c r="Q488" s="76" t="str">
        <f t="shared" si="42"/>
        <v/>
      </c>
    </row>
    <row r="489" spans="1:17" ht="15.95" thickBot="1">
      <c r="A489" s="75" t="str">
        <v>AOM_001139</v>
      </c>
      <c r="B489" s="75" t="str">
        <v>Daniellia oliveri</v>
      </c>
      <c r="C489" s="75" t="str">
        <v/>
      </c>
      <c r="D489" s="75" t="str">
        <v>Daniellia oliveri</v>
      </c>
      <c r="E489" s="75" t="str">
        <f t="shared" si="38"/>
        <v>Daniellia oliveri</v>
      </c>
      <c r="F489" s="75" t="str">
        <v>Management--Livestock Management--Feed Characteristic--Feed Composition--Feed Ingredient--Forage Plants--Forage Trees--Daniellia oliveri----</v>
      </c>
      <c r="G489" s="74" t="str" cm="1">
        <f t="array" ref="G489">IFERROR(SUBSTITUTE(_xlfn.CHOOSECOLS(_xlfn.TEXTSPLIT(_xlfn.TEXTJOIN("|",,F489),"Feed Ingredient--","|",TRUE),2),"----",""),"")</f>
        <v>Forage Plants--Forage Trees--Daniellia oliveri</v>
      </c>
      <c r="H489" s="74" t="str">
        <f t="shared" si="39"/>
        <v>Forage Plants--Forage Trees--Daniellia oliveri</v>
      </c>
      <c r="I489" s="74">
        <f t="shared" si="40"/>
        <v>2</v>
      </c>
      <c r="J489" s="74" t="str">
        <f t="shared" si="41"/>
        <v>Forage Plants--Forage Trees</v>
      </c>
      <c r="K489" s="74" t="str" cm="1">
        <f t="array" ref="K489">IF(G489&lt;&gt;"",_xlfn.TEXTJOIN(";",TRUE,
CONCATENATE(A489,"$",H489),
IF(E489="","",IF(I489&lt;&gt;0,CONCATENATE(A489,"$",J489,"--",_xlfn.TEXTSPLIT(E489,";",TRUE,FALSE)),CONCATENATE(A489,"$",_xlfn.TEXTSPLIT(E489,";",TRUE,FALSE))))),"")</f>
        <v>AOM_001139$Forage Plants--Forage Trees--Daniellia oliveri;AOM_001139$Forage Plants--Forage Trees--Daniellia oliveri</v>
      </c>
      <c r="L489" s="75"/>
      <c r="M489" s="75" t="str" cm="1">
        <f t="array" ref="M489">IF(L489&lt;&gt;"",_xlfn.TEXTSPLIT(L489, "$"),"")</f>
        <v/>
      </c>
      <c r="N489" s="75"/>
      <c r="O489" s="75" t="str" cm="1">
        <f t="array" ref="O489">IF(L489&lt;&gt;"",_xlfn.CHOOSECOLS(_xlfn.TEXTSPLIT(N489,"--"),1),"")</f>
        <v/>
      </c>
      <c r="P489" s="75" t="str" cm="1">
        <f t="array" ref="P489">IF(L489&lt;&gt;"",IFERROR(_xlfn.CHOOSECOLS(_xlfn.TEXTSPLIT(N489,"--"),2),""),"")</f>
        <v/>
      </c>
      <c r="Q489" s="75" t="str">
        <f t="shared" si="42"/>
        <v/>
      </c>
    </row>
    <row r="490" spans="1:17" ht="15.95" thickBot="1">
      <c r="A490" s="76" t="str">
        <v>AOM_003919</v>
      </c>
      <c r="B490" s="76" t="str">
        <v>Delonix regia Seed</v>
      </c>
      <c r="C490" s="76" t="str">
        <v xml:space="preserve">Royal poinciana Seed
</v>
      </c>
      <c r="D490" s="76" t="str">
        <v>Delonix regia Seed</v>
      </c>
      <c r="E490" s="76" t="str">
        <f t="shared" si="38"/>
        <v>Royal poinciana Seed
;Delonix regia Seed</v>
      </c>
      <c r="F490" s="76" t="str">
        <v>Management--Livestock Management--Feed Characteristic--Feed Composition--Feed Ingredient--Forage Plants--Forage Trees--Delonix regia--Delonix regia Seed--</v>
      </c>
      <c r="G490" s="74" t="str" cm="1">
        <f t="array" ref="G490">IFERROR(SUBSTITUTE(_xlfn.CHOOSECOLS(_xlfn.TEXTSPLIT(_xlfn.TEXTJOIN("|",,F490),"Feed Ingredient--","|",TRUE),2),"----",""),"")</f>
        <v>Forage Plants--Forage Trees--Delonix regia--Delonix regia Seed--</v>
      </c>
      <c r="H490" s="74" t="str">
        <f t="shared" si="39"/>
        <v>Forage Plants--Forage Trees--Delonix regia--Delonix regia Seed</v>
      </c>
      <c r="I490" s="74">
        <f t="shared" si="40"/>
        <v>3</v>
      </c>
      <c r="J490" s="74" t="str">
        <f t="shared" si="41"/>
        <v>Forage Plants--Forage Trees--Delonix regia</v>
      </c>
      <c r="K490" s="74" t="str" cm="1">
        <f t="array" ref="K490">IF(G490&lt;&gt;"",_xlfn.TEXTJOIN(";",TRUE,
CONCATENATE(A490,"$",H490),
IF(E490="","",IF(I490&lt;&gt;0,CONCATENATE(A490,"$",J490,"--",_xlfn.TEXTSPLIT(E490,";",TRUE,FALSE)),CONCATENATE(A490,"$",_xlfn.TEXTSPLIT(E490,";",TRUE,FALSE))))),"")</f>
        <v>AOM_003919$Forage Plants--Forage Trees--Delonix regia--Delonix regia Seed;AOM_003919$Forage Plants--Forage Trees--Delonix regia--Royal poinciana Seed
;AOM_003919$Forage Plants--Forage Trees--Delonix regia--Delonix regia Seed</v>
      </c>
      <c r="L490" s="76"/>
      <c r="M490" s="76" t="str" cm="1">
        <f t="array" ref="M490">IF(L490&lt;&gt;"",_xlfn.TEXTSPLIT(L490, "$"),"")</f>
        <v/>
      </c>
      <c r="N490" s="76"/>
      <c r="O490" s="76" t="str" cm="1">
        <f t="array" ref="O490">IF(L490&lt;&gt;"",_xlfn.CHOOSECOLS(_xlfn.TEXTSPLIT(N490,"--"),1),"")</f>
        <v/>
      </c>
      <c r="P490" s="76" t="str" cm="1">
        <f t="array" ref="P490">IF(L490&lt;&gt;"",IFERROR(_xlfn.CHOOSECOLS(_xlfn.TEXTSPLIT(N490,"--"),2),""),"")</f>
        <v/>
      </c>
      <c r="Q490" s="76" t="str">
        <f t="shared" si="42"/>
        <v/>
      </c>
    </row>
    <row r="491" spans="1:17" ht="15.95" thickBot="1">
      <c r="A491" s="75" t="str">
        <v>AOM_001654</v>
      </c>
      <c r="B491" s="75" t="str">
        <v>Dichrostachys cinerea Fruits</v>
      </c>
      <c r="C491" s="75" t="str">
        <v/>
      </c>
      <c r="D491" s="75" t="str">
        <v>Dichrostachys cinerea Fruits</v>
      </c>
      <c r="E491" s="75" t="str">
        <f t="shared" si="38"/>
        <v>Dichrostachys cinerea Fruits</v>
      </c>
      <c r="F491" s="75" t="str">
        <v>Management--Livestock Management--Feed Characteristic--Feed Composition--Feed Ingredient--Forage Plants--Forage Trees--Dichrostachys cinerea--Dichrostachys cinerea Fruits--</v>
      </c>
      <c r="G491" s="74" t="str" cm="1">
        <f t="array" ref="G491">IFERROR(SUBSTITUTE(_xlfn.CHOOSECOLS(_xlfn.TEXTSPLIT(_xlfn.TEXTJOIN("|",,F491),"Feed Ingredient--","|",TRUE),2),"----",""),"")</f>
        <v>Forage Plants--Forage Trees--Dichrostachys cinerea--Dichrostachys cinerea Fruits--</v>
      </c>
      <c r="H491" s="74" t="str">
        <f t="shared" si="39"/>
        <v>Forage Plants--Forage Trees--Dichrostachys cinerea--Dichrostachys cinerea Fruits</v>
      </c>
      <c r="I491" s="74">
        <f t="shared" si="40"/>
        <v>3</v>
      </c>
      <c r="J491" s="74" t="str">
        <f t="shared" si="41"/>
        <v>Forage Plants--Forage Trees--Dichrostachys cinerea</v>
      </c>
      <c r="K491" s="74" t="str" cm="1">
        <f t="array" ref="K491">IF(G491&lt;&gt;"",_xlfn.TEXTJOIN(";",TRUE,
CONCATENATE(A491,"$",H491),
IF(E491="","",IF(I491&lt;&gt;0,CONCATENATE(A491,"$",J491,"--",_xlfn.TEXTSPLIT(E491,";",TRUE,FALSE)),CONCATENATE(A491,"$",_xlfn.TEXTSPLIT(E491,";",TRUE,FALSE))))),"")</f>
        <v>AOM_001654$Forage Plants--Forage Trees--Dichrostachys cinerea--Dichrostachys cinerea Fruits;AOM_001654$Forage Plants--Forage Trees--Dichrostachys cinerea--Dichrostachys cinerea Fruits</v>
      </c>
      <c r="L491" s="75"/>
      <c r="M491" s="75" t="str" cm="1">
        <f t="array" ref="M491">IF(L491&lt;&gt;"",_xlfn.TEXTSPLIT(L491, "$"),"")</f>
        <v/>
      </c>
      <c r="N491" s="75"/>
      <c r="O491" s="75" t="str" cm="1">
        <f t="array" ref="O491">IF(L491&lt;&gt;"",_xlfn.CHOOSECOLS(_xlfn.TEXTSPLIT(N491,"--"),1),"")</f>
        <v/>
      </c>
      <c r="P491" s="75" t="str" cm="1">
        <f t="array" ref="P491">IF(L491&lt;&gt;"",IFERROR(_xlfn.CHOOSECOLS(_xlfn.TEXTSPLIT(N491,"--"),2),""),"")</f>
        <v/>
      </c>
      <c r="Q491" s="75" t="str">
        <f t="shared" si="42"/>
        <v/>
      </c>
    </row>
    <row r="492" spans="1:17" ht="15.95" thickBot="1">
      <c r="A492" s="76" t="str">
        <v>AOM_001141</v>
      </c>
      <c r="B492" s="76" t="str">
        <v>Dichrostachys cinerea</v>
      </c>
      <c r="C492" s="76" t="str">
        <v>Sicklebush</v>
      </c>
      <c r="D492" s="76" t="str">
        <v>Dichrostachys cinerea</v>
      </c>
      <c r="E492" s="76" t="str">
        <f t="shared" si="38"/>
        <v>Sicklebush;Dichrostachys cinerea</v>
      </c>
      <c r="F492" s="76" t="str">
        <v>Management--Livestock Management--Feed Characteristic--Feed Composition--Feed Ingredient--Forage Plants--Forage Trees--Dichrostachys cinerea----</v>
      </c>
      <c r="G492" s="74" t="str" cm="1">
        <f t="array" ref="G492">IFERROR(SUBSTITUTE(_xlfn.CHOOSECOLS(_xlfn.TEXTSPLIT(_xlfn.TEXTJOIN("|",,F492),"Feed Ingredient--","|",TRUE),2),"----",""),"")</f>
        <v>Forage Plants--Forage Trees--Dichrostachys cinerea</v>
      </c>
      <c r="H492" s="74" t="str">
        <f t="shared" si="39"/>
        <v>Forage Plants--Forage Trees--Dichrostachys cinerea</v>
      </c>
      <c r="I492" s="74">
        <f t="shared" si="40"/>
        <v>2</v>
      </c>
      <c r="J492" s="74" t="str">
        <f t="shared" si="41"/>
        <v>Forage Plants--Forage Trees</v>
      </c>
      <c r="K492" s="74" t="str" cm="1">
        <f t="array" ref="K492">IF(G492&lt;&gt;"",_xlfn.TEXTJOIN(";",TRUE,
CONCATENATE(A492,"$",H492),
IF(E492="","",IF(I492&lt;&gt;0,CONCATENATE(A492,"$",J492,"--",_xlfn.TEXTSPLIT(E492,";",TRUE,FALSE)),CONCATENATE(A492,"$",_xlfn.TEXTSPLIT(E492,";",TRUE,FALSE))))),"")</f>
        <v>AOM_001141$Forage Plants--Forage Trees--Dichrostachys cinerea;AOM_001141$Forage Plants--Forage Trees--Sicklebush;AOM_001141$Forage Plants--Forage Trees--Dichrostachys cinerea</v>
      </c>
      <c r="L492" s="76"/>
      <c r="M492" s="76" t="str" cm="1">
        <f t="array" ref="M492">IF(L492&lt;&gt;"",_xlfn.TEXTSPLIT(L492, "$"),"")</f>
        <v/>
      </c>
      <c r="N492" s="76"/>
      <c r="O492" s="76" t="str" cm="1">
        <f t="array" ref="O492">IF(L492&lt;&gt;"",_xlfn.CHOOSECOLS(_xlfn.TEXTSPLIT(N492,"--"),1),"")</f>
        <v/>
      </c>
      <c r="P492" s="76" t="str" cm="1">
        <f t="array" ref="P492">IF(L492&lt;&gt;"",IFERROR(_xlfn.CHOOSECOLS(_xlfn.TEXTSPLIT(N492,"--"),2),""),"")</f>
        <v/>
      </c>
      <c r="Q492" s="76" t="str">
        <f t="shared" si="42"/>
        <v/>
      </c>
    </row>
    <row r="493" spans="1:17" ht="15.95" thickBot="1">
      <c r="A493" s="75" t="str">
        <v>AOM_006015</v>
      </c>
      <c r="B493" s="75" t="str">
        <v>Enterolobium cyclocarpum Leaves</v>
      </c>
      <c r="C493" s="75" t="str">
        <v/>
      </c>
      <c r="D493" s="75" t="str">
        <v>Enterolobium cyclocarpum Leaves</v>
      </c>
      <c r="E493" s="75" t="str">
        <f t="shared" si="38"/>
        <v>Enterolobium cyclocarpum Leaves</v>
      </c>
      <c r="F493" s="75" t="str">
        <v>Management--Livestock Management--Feed Characteristic--Feed Composition--Feed Ingredient--Forage Plants--Forage Trees--Enterolobium cyclocarpum--Enterolobium cyclocarpum Leaves--</v>
      </c>
      <c r="G493" s="74" t="str" cm="1">
        <f t="array" ref="G493">IFERROR(SUBSTITUTE(_xlfn.CHOOSECOLS(_xlfn.TEXTSPLIT(_xlfn.TEXTJOIN("|",,F493),"Feed Ingredient--","|",TRUE),2),"----",""),"")</f>
        <v>Forage Plants--Forage Trees--Enterolobium cyclocarpum--Enterolobium cyclocarpum Leaves--</v>
      </c>
      <c r="H493" s="74" t="str">
        <f t="shared" si="39"/>
        <v>Forage Plants--Forage Trees--Enterolobium cyclocarpum--Enterolobium cyclocarpum Leaves</v>
      </c>
      <c r="I493" s="74">
        <f t="shared" si="40"/>
        <v>3</v>
      </c>
      <c r="J493" s="74" t="str">
        <f t="shared" si="41"/>
        <v>Forage Plants--Forage Trees--Enterolobium cyclocarpum</v>
      </c>
      <c r="K493" s="74" t="str" cm="1">
        <f t="array" ref="K493">IF(G493&lt;&gt;"",_xlfn.TEXTJOIN(";",TRUE,
CONCATENATE(A493,"$",H493),
IF(E493="","",IF(I493&lt;&gt;0,CONCATENATE(A493,"$",J493,"--",_xlfn.TEXTSPLIT(E493,";",TRUE,FALSE)),CONCATENATE(A493,"$",_xlfn.TEXTSPLIT(E493,";",TRUE,FALSE))))),"")</f>
        <v>AOM_006015$Forage Plants--Forage Trees--Enterolobium cyclocarpum--Enterolobium cyclocarpum Leaves;AOM_006015$Forage Plants--Forage Trees--Enterolobium cyclocarpum--Enterolobium cyclocarpum Leaves</v>
      </c>
      <c r="L493" s="75"/>
      <c r="M493" s="75" t="str" cm="1">
        <f t="array" ref="M493">IF(L493&lt;&gt;"",_xlfn.TEXTSPLIT(L493, "$"),"")</f>
        <v/>
      </c>
      <c r="N493" s="75"/>
      <c r="O493" s="75" t="str" cm="1">
        <f t="array" ref="O493">IF(L493&lt;&gt;"",_xlfn.CHOOSECOLS(_xlfn.TEXTSPLIT(N493,"--"),1),"")</f>
        <v/>
      </c>
      <c r="P493" s="75" t="str" cm="1">
        <f t="array" ref="P493">IF(L493&lt;&gt;"",IFERROR(_xlfn.CHOOSECOLS(_xlfn.TEXTSPLIT(N493,"--"),2),""),"")</f>
        <v/>
      </c>
      <c r="Q493" s="75" t="str">
        <f t="shared" si="42"/>
        <v/>
      </c>
    </row>
    <row r="494" spans="1:17" ht="15.95" thickBot="1">
      <c r="A494" s="76" t="str">
        <v>AOM_006407</v>
      </c>
      <c r="B494" s="76" t="str">
        <v>Enterolobium cyclocarpum</v>
      </c>
      <c r="C494" s="76" t="str">
        <v/>
      </c>
      <c r="D494" s="76" t="str">
        <v>Enterolobium cyclocarpum Leaves</v>
      </c>
      <c r="E494" s="76" t="str">
        <f t="shared" si="38"/>
        <v>Enterolobium cyclocarpum Leaves</v>
      </c>
      <c r="F494" s="76" t="str">
        <v>Management--Livestock Management--Feed Characteristic--Feed Composition--Feed Ingredient--Forage Plants--Forage Trees--Enterolobium cyclocarpum----</v>
      </c>
      <c r="G494" s="74" t="str" cm="1">
        <f t="array" ref="G494">IFERROR(SUBSTITUTE(_xlfn.CHOOSECOLS(_xlfn.TEXTSPLIT(_xlfn.TEXTJOIN("|",,F494),"Feed Ingredient--","|",TRUE),2),"----",""),"")</f>
        <v>Forage Plants--Forage Trees--Enterolobium cyclocarpum</v>
      </c>
      <c r="H494" s="74" t="str">
        <f t="shared" si="39"/>
        <v>Forage Plants--Forage Trees--Enterolobium cyclocarpum</v>
      </c>
      <c r="I494" s="74">
        <f t="shared" si="40"/>
        <v>2</v>
      </c>
      <c r="J494" s="74" t="str">
        <f t="shared" si="41"/>
        <v>Forage Plants--Forage Trees</v>
      </c>
      <c r="K494" s="74" t="str" cm="1">
        <f t="array" ref="K494">IF(G494&lt;&gt;"",_xlfn.TEXTJOIN(";",TRUE,
CONCATENATE(A494,"$",H494),
IF(E494="","",IF(I494&lt;&gt;0,CONCATENATE(A494,"$",J494,"--",_xlfn.TEXTSPLIT(E494,";",TRUE,FALSE)),CONCATENATE(A494,"$",_xlfn.TEXTSPLIT(E494,";",TRUE,FALSE))))),"")</f>
        <v>AOM_006407$Forage Plants--Forage Trees--Enterolobium cyclocarpum;AOM_006407$Forage Plants--Forage Trees--Enterolobium cyclocarpum Leaves</v>
      </c>
      <c r="L494" s="76"/>
      <c r="M494" s="76" t="str" cm="1">
        <f t="array" ref="M494">IF(L494&lt;&gt;"",_xlfn.TEXTSPLIT(L494, "$"),"")</f>
        <v/>
      </c>
      <c r="N494" s="76"/>
      <c r="O494" s="76" t="str" cm="1">
        <f t="array" ref="O494">IF(L494&lt;&gt;"",_xlfn.CHOOSECOLS(_xlfn.TEXTSPLIT(N494,"--"),1),"")</f>
        <v/>
      </c>
      <c r="P494" s="76" t="str" cm="1">
        <f t="array" ref="P494">IF(L494&lt;&gt;"",IFERROR(_xlfn.CHOOSECOLS(_xlfn.TEXTSPLIT(N494,"--"),2),""),"")</f>
        <v/>
      </c>
      <c r="Q494" s="76" t="str">
        <f t="shared" si="42"/>
        <v/>
      </c>
    </row>
    <row r="495" spans="1:17" ht="15.95" thickBot="1">
      <c r="A495" s="75" t="str">
        <v>AOM_001795</v>
      </c>
      <c r="B495" s="75" t="str">
        <v>Erythrina abyssinica</v>
      </c>
      <c r="C495" s="75" t="str">
        <v/>
      </c>
      <c r="D495" s="75" t="str">
        <v>Erythrina abyssinica</v>
      </c>
      <c r="E495" s="75" t="str">
        <f t="shared" si="38"/>
        <v>Erythrina abyssinica</v>
      </c>
      <c r="F495" s="75" t="str">
        <v>Management--Livestock Management--Feed Characteristic--Feed Composition--Feed Ingredient--Forage Plants--Forage Trees--Erythrina abyssinica----</v>
      </c>
      <c r="G495" s="74" t="str" cm="1">
        <f t="array" ref="G495">IFERROR(SUBSTITUTE(_xlfn.CHOOSECOLS(_xlfn.TEXTSPLIT(_xlfn.TEXTJOIN("|",,F495),"Feed Ingredient--","|",TRUE),2),"----",""),"")</f>
        <v>Forage Plants--Forage Trees--Erythrina abyssinica</v>
      </c>
      <c r="H495" s="74" t="str">
        <f t="shared" si="39"/>
        <v>Forage Plants--Forage Trees--Erythrina abyssinica</v>
      </c>
      <c r="I495" s="74">
        <f t="shared" si="40"/>
        <v>2</v>
      </c>
      <c r="J495" s="74" t="str">
        <f t="shared" si="41"/>
        <v>Forage Plants--Forage Trees</v>
      </c>
      <c r="K495" s="74" t="str" cm="1">
        <f t="array" ref="K495">IF(G495&lt;&gt;"",_xlfn.TEXTJOIN(";",TRUE,
CONCATENATE(A495,"$",H495),
IF(E495="","",IF(I495&lt;&gt;0,CONCATENATE(A495,"$",J495,"--",_xlfn.TEXTSPLIT(E495,";",TRUE,FALSE)),CONCATENATE(A495,"$",_xlfn.TEXTSPLIT(E495,";",TRUE,FALSE))))),"")</f>
        <v>AOM_001795$Forage Plants--Forage Trees--Erythrina abyssinica;AOM_001795$Forage Plants--Forage Trees--Erythrina abyssinica</v>
      </c>
      <c r="L495" s="75"/>
      <c r="M495" s="75" t="str" cm="1">
        <f t="array" ref="M495">IF(L495&lt;&gt;"",_xlfn.TEXTSPLIT(L495, "$"),"")</f>
        <v/>
      </c>
      <c r="N495" s="75"/>
      <c r="O495" s="75" t="str" cm="1">
        <f t="array" ref="O495">IF(L495&lt;&gt;"",_xlfn.CHOOSECOLS(_xlfn.TEXTSPLIT(N495,"--"),1),"")</f>
        <v/>
      </c>
      <c r="P495" s="75" t="str" cm="1">
        <f t="array" ref="P495">IF(L495&lt;&gt;"",IFERROR(_xlfn.CHOOSECOLS(_xlfn.TEXTSPLIT(N495,"--"),2),""),"")</f>
        <v/>
      </c>
      <c r="Q495" s="75" t="str">
        <f t="shared" si="42"/>
        <v/>
      </c>
    </row>
    <row r="496" spans="1:17" ht="15.95" thickBot="1">
      <c r="A496" s="76" t="str">
        <v>AOM_001143</v>
      </c>
      <c r="B496" s="76" t="str">
        <v>Erythrina brucei Leaves</v>
      </c>
      <c r="C496" s="76" t="str">
        <v/>
      </c>
      <c r="D496" s="76" t="str">
        <v>Erythrina brucei Leaves</v>
      </c>
      <c r="E496" s="76" t="str">
        <f t="shared" si="38"/>
        <v>Erythrina brucei Leaves</v>
      </c>
      <c r="F496" s="76" t="str">
        <v>Management--Livestock Management--Feed Characteristic--Feed Composition--Feed Ingredient--Forage Plants--Forage Trees--Erythrina brucei--Erythrina brucei Leaves--</v>
      </c>
      <c r="G496" s="74" t="str" cm="1">
        <f t="array" ref="G496">IFERROR(SUBSTITUTE(_xlfn.CHOOSECOLS(_xlfn.TEXTSPLIT(_xlfn.TEXTJOIN("|",,F496),"Feed Ingredient--","|",TRUE),2),"----",""),"")</f>
        <v>Forage Plants--Forage Trees--Erythrina brucei--Erythrina brucei Leaves--</v>
      </c>
      <c r="H496" s="74" t="str">
        <f t="shared" si="39"/>
        <v>Forage Plants--Forage Trees--Erythrina brucei--Erythrina brucei Leaves</v>
      </c>
      <c r="I496" s="74">
        <f t="shared" si="40"/>
        <v>3</v>
      </c>
      <c r="J496" s="74" t="str">
        <f t="shared" si="41"/>
        <v>Forage Plants--Forage Trees--Erythrina brucei</v>
      </c>
      <c r="K496" s="74" t="str" cm="1">
        <f t="array" ref="K496">IF(G496&lt;&gt;"",_xlfn.TEXTJOIN(";",TRUE,
CONCATENATE(A496,"$",H496),
IF(E496="","",IF(I496&lt;&gt;0,CONCATENATE(A496,"$",J496,"--",_xlfn.TEXTSPLIT(E496,";",TRUE,FALSE)),CONCATENATE(A496,"$",_xlfn.TEXTSPLIT(E496,";",TRUE,FALSE))))),"")</f>
        <v>AOM_001143$Forage Plants--Forage Trees--Erythrina brucei--Erythrina brucei Leaves;AOM_001143$Forage Plants--Forage Trees--Erythrina brucei--Erythrina brucei Leaves</v>
      </c>
      <c r="L496" s="76"/>
      <c r="M496" s="76" t="str" cm="1">
        <f t="array" ref="M496">IF(L496&lt;&gt;"",_xlfn.TEXTSPLIT(L496, "$"),"")</f>
        <v/>
      </c>
      <c r="N496" s="76"/>
      <c r="O496" s="76" t="str" cm="1">
        <f t="array" ref="O496">IF(L496&lt;&gt;"",_xlfn.CHOOSECOLS(_xlfn.TEXTSPLIT(N496,"--"),1),"")</f>
        <v/>
      </c>
      <c r="P496" s="76" t="str" cm="1">
        <f t="array" ref="P496">IF(L496&lt;&gt;"",IFERROR(_xlfn.CHOOSECOLS(_xlfn.TEXTSPLIT(N496,"--"),2),""),"")</f>
        <v/>
      </c>
      <c r="Q496" s="76" t="str">
        <f t="shared" si="42"/>
        <v/>
      </c>
    </row>
    <row r="497" spans="1:17" ht="15.95" thickBot="1">
      <c r="A497" s="75" t="str">
        <v>AOM_001142</v>
      </c>
      <c r="B497" s="75" t="str">
        <v>Erythrina brucei</v>
      </c>
      <c r="C497" s="75" t="str">
        <v/>
      </c>
      <c r="D497" s="75" t="str">
        <v>Erythrina brucei</v>
      </c>
      <c r="E497" s="75" t="str">
        <f t="shared" si="38"/>
        <v>Erythrina brucei</v>
      </c>
      <c r="F497" s="75" t="str">
        <v>Management--Livestock Management--Feed Characteristic--Feed Composition--Feed Ingredient--Forage Plants--Forage Trees--Erythrina brucei----</v>
      </c>
      <c r="G497" s="74" t="str" cm="1">
        <f t="array" ref="G497">IFERROR(SUBSTITUTE(_xlfn.CHOOSECOLS(_xlfn.TEXTSPLIT(_xlfn.TEXTJOIN("|",,F497),"Feed Ingredient--","|",TRUE),2),"----",""),"")</f>
        <v>Forage Plants--Forage Trees--Erythrina brucei</v>
      </c>
      <c r="H497" s="74" t="str">
        <f t="shared" si="39"/>
        <v>Forage Plants--Forage Trees--Erythrina brucei</v>
      </c>
      <c r="I497" s="74">
        <f t="shared" si="40"/>
        <v>2</v>
      </c>
      <c r="J497" s="74" t="str">
        <f t="shared" si="41"/>
        <v>Forage Plants--Forage Trees</v>
      </c>
      <c r="K497" s="74" t="str" cm="1">
        <f t="array" ref="K497">IF(G497&lt;&gt;"",_xlfn.TEXTJOIN(";",TRUE,
CONCATENATE(A497,"$",H497),
IF(E497="","",IF(I497&lt;&gt;0,CONCATENATE(A497,"$",J497,"--",_xlfn.TEXTSPLIT(E497,";",TRUE,FALSE)),CONCATENATE(A497,"$",_xlfn.TEXTSPLIT(E497,";",TRUE,FALSE))))),"")</f>
        <v>AOM_001142$Forage Plants--Forage Trees--Erythrina brucei;AOM_001142$Forage Plants--Forage Trees--Erythrina brucei</v>
      </c>
      <c r="L497" s="75"/>
      <c r="M497" s="75" t="str" cm="1">
        <f t="array" ref="M497">IF(L497&lt;&gt;"",_xlfn.TEXTSPLIT(L497, "$"),"")</f>
        <v/>
      </c>
      <c r="N497" s="75"/>
      <c r="O497" s="75" t="str" cm="1">
        <f t="array" ref="O497">IF(L497&lt;&gt;"",_xlfn.CHOOSECOLS(_xlfn.TEXTSPLIT(N497,"--"),1),"")</f>
        <v/>
      </c>
      <c r="P497" s="75" t="str" cm="1">
        <f t="array" ref="P497">IF(L497&lt;&gt;"",IFERROR(_xlfn.CHOOSECOLS(_xlfn.TEXTSPLIT(N497,"--"),2),""),"")</f>
        <v/>
      </c>
      <c r="Q497" s="75" t="str">
        <f t="shared" si="42"/>
        <v/>
      </c>
    </row>
    <row r="498" spans="1:17" ht="15.95" thickBot="1">
      <c r="A498" s="76" t="str">
        <v>AOM_002224</v>
      </c>
      <c r="B498" s="76" t="str">
        <v>Euclea crispa</v>
      </c>
      <c r="C498" s="76" t="str">
        <v/>
      </c>
      <c r="D498" s="76" t="str">
        <v>Euclea crispa</v>
      </c>
      <c r="E498" s="76" t="str">
        <f t="shared" si="38"/>
        <v>Euclea crispa</v>
      </c>
      <c r="F498" s="76" t="str">
        <v>Management--Livestock Management--Feed Characteristic--Feed Composition--Feed Ingredient--Forage Plants--Forage Trees--Euclea crispa----</v>
      </c>
      <c r="G498" s="74" t="str" cm="1">
        <f t="array" ref="G498">IFERROR(SUBSTITUTE(_xlfn.CHOOSECOLS(_xlfn.TEXTSPLIT(_xlfn.TEXTJOIN("|",,F498),"Feed Ingredient--","|",TRUE),2),"----",""),"")</f>
        <v>Forage Plants--Forage Trees--Euclea crispa</v>
      </c>
      <c r="H498" s="74" t="str">
        <f t="shared" si="39"/>
        <v>Forage Plants--Forage Trees--Euclea crispa</v>
      </c>
      <c r="I498" s="74">
        <f t="shared" si="40"/>
        <v>2</v>
      </c>
      <c r="J498" s="74" t="str">
        <f t="shared" si="41"/>
        <v>Forage Plants--Forage Trees</v>
      </c>
      <c r="K498" s="74" t="str" cm="1">
        <f t="array" ref="K498">IF(G498&lt;&gt;"",_xlfn.TEXTJOIN(";",TRUE,
CONCATENATE(A498,"$",H498),
IF(E498="","",IF(I498&lt;&gt;0,CONCATENATE(A498,"$",J498,"--",_xlfn.TEXTSPLIT(E498,";",TRUE,FALSE)),CONCATENATE(A498,"$",_xlfn.TEXTSPLIT(E498,";",TRUE,FALSE))))),"")</f>
        <v>AOM_002224$Forage Plants--Forage Trees--Euclea crispa;AOM_002224$Forage Plants--Forage Trees--Euclea crispa</v>
      </c>
      <c r="L498" s="76"/>
      <c r="M498" s="76" t="str" cm="1">
        <f t="array" ref="M498">IF(L498&lt;&gt;"",_xlfn.TEXTSPLIT(L498, "$"),"")</f>
        <v/>
      </c>
      <c r="N498" s="76"/>
      <c r="O498" s="76" t="str" cm="1">
        <f t="array" ref="O498">IF(L498&lt;&gt;"",_xlfn.CHOOSECOLS(_xlfn.TEXTSPLIT(N498,"--"),1),"")</f>
        <v/>
      </c>
      <c r="P498" s="76" t="str" cm="1">
        <f t="array" ref="P498">IF(L498&lt;&gt;"",IFERROR(_xlfn.CHOOSECOLS(_xlfn.TEXTSPLIT(N498,"--"),2),""),"")</f>
        <v/>
      </c>
      <c r="Q498" s="76" t="str">
        <f t="shared" si="42"/>
        <v/>
      </c>
    </row>
    <row r="499" spans="1:17" ht="15.95" thickBot="1">
      <c r="A499" s="75" t="str">
        <v>AOM_001144</v>
      </c>
      <c r="B499" s="75" t="str">
        <v>Euclea schimperi</v>
      </c>
      <c r="C499" s="75" t="str">
        <v/>
      </c>
      <c r="D499" s="75" t="str">
        <v>Euclea schimperi</v>
      </c>
      <c r="E499" s="75" t="str">
        <f t="shared" si="38"/>
        <v>Euclea schimperi</v>
      </c>
      <c r="F499" s="75" t="str">
        <v>Management--Livestock Management--Feed Characteristic--Feed Composition--Feed Ingredient--Forage Plants--Forage Trees--Euclea schimperi----</v>
      </c>
      <c r="G499" s="74" t="str" cm="1">
        <f t="array" ref="G499">IFERROR(SUBSTITUTE(_xlfn.CHOOSECOLS(_xlfn.TEXTSPLIT(_xlfn.TEXTJOIN("|",,F499),"Feed Ingredient--","|",TRUE),2),"----",""),"")</f>
        <v>Forage Plants--Forage Trees--Euclea schimperi</v>
      </c>
      <c r="H499" s="74" t="str">
        <f t="shared" si="39"/>
        <v>Forage Plants--Forage Trees--Euclea schimperi</v>
      </c>
      <c r="I499" s="74">
        <f t="shared" si="40"/>
        <v>2</v>
      </c>
      <c r="J499" s="74" t="str">
        <f t="shared" si="41"/>
        <v>Forage Plants--Forage Trees</v>
      </c>
      <c r="K499" s="74" t="str" cm="1">
        <f t="array" ref="K499">IF(G499&lt;&gt;"",_xlfn.TEXTJOIN(";",TRUE,
CONCATENATE(A499,"$",H499),
IF(E499="","",IF(I499&lt;&gt;0,CONCATENATE(A499,"$",J499,"--",_xlfn.TEXTSPLIT(E499,";",TRUE,FALSE)),CONCATENATE(A499,"$",_xlfn.TEXTSPLIT(E499,";",TRUE,FALSE))))),"")</f>
        <v>AOM_001144$Forage Plants--Forage Trees--Euclea schimperi;AOM_001144$Forage Plants--Forage Trees--Euclea schimperi</v>
      </c>
      <c r="L499" s="75"/>
      <c r="M499" s="75" t="str" cm="1">
        <f t="array" ref="M499">IF(L499&lt;&gt;"",_xlfn.TEXTSPLIT(L499, "$"),"")</f>
        <v/>
      </c>
      <c r="N499" s="75"/>
      <c r="O499" s="75" t="str" cm="1">
        <f t="array" ref="O499">IF(L499&lt;&gt;"",_xlfn.CHOOSECOLS(_xlfn.TEXTSPLIT(N499,"--"),1),"")</f>
        <v/>
      </c>
      <c r="P499" s="75" t="str" cm="1">
        <f t="array" ref="P499">IF(L499&lt;&gt;"",IFERROR(_xlfn.CHOOSECOLS(_xlfn.TEXTSPLIT(N499,"--"),2),""),"")</f>
        <v/>
      </c>
      <c r="Q499" s="75" t="str">
        <f t="shared" si="42"/>
        <v/>
      </c>
    </row>
    <row r="500" spans="1:17" ht="15.95" thickBot="1">
      <c r="A500" s="76" t="str">
        <v>AOM_002049</v>
      </c>
      <c r="B500" s="76" t="str">
        <v>Faidherbia albida Pods</v>
      </c>
      <c r="C500" s="76" t="str">
        <v>White Acacia Pods;Acacia albida Pods</v>
      </c>
      <c r="D500" s="76" t="str">
        <v>Faidherbia albida Pods</v>
      </c>
      <c r="E500" s="76" t="str">
        <f t="shared" si="38"/>
        <v>White Acacia Pods;Acacia albida Pods;Faidherbia albida Pods</v>
      </c>
      <c r="F500" s="76" t="str">
        <v>Management--Livestock Management--Feed Characteristic--Feed Composition--Feed Ingredient--Forage Plants--Forage Trees--Faidherbia albida--Faidherbia albida Pods--</v>
      </c>
      <c r="G500" s="74" t="str" cm="1">
        <f t="array" ref="G500">IFERROR(SUBSTITUTE(_xlfn.CHOOSECOLS(_xlfn.TEXTSPLIT(_xlfn.TEXTJOIN("|",,F500),"Feed Ingredient--","|",TRUE),2),"----",""),"")</f>
        <v>Forage Plants--Forage Trees--Faidherbia albida--Faidherbia albida Pods--</v>
      </c>
      <c r="H500" s="74" t="str">
        <f t="shared" si="39"/>
        <v>Forage Plants--Forage Trees--Faidherbia albida--Faidherbia albida Pods</v>
      </c>
      <c r="I500" s="74">
        <f t="shared" si="40"/>
        <v>3</v>
      </c>
      <c r="J500" s="74" t="str">
        <f t="shared" si="41"/>
        <v>Forage Plants--Forage Trees--Faidherbia albida</v>
      </c>
      <c r="K500" s="74" t="str" cm="1">
        <f t="array" ref="K500">IF(G500&lt;&gt;"",_xlfn.TEXTJOIN(";",TRUE,
CONCATENATE(A500,"$",H500),
IF(E500="","",IF(I500&lt;&gt;0,CONCATENATE(A500,"$",J500,"--",_xlfn.TEXTSPLIT(E500,";",TRUE,FALSE)),CONCATENATE(A500,"$",_xlfn.TEXTSPLIT(E500,";",TRUE,FALSE))))),"")</f>
        <v>AOM_002049$Forage Plants--Forage Trees--Faidherbia albida--Faidherbia albida Pods;AOM_002049$Forage Plants--Forage Trees--Faidherbia albida--White Acacia Pods;AOM_002049$Forage Plants--Forage Trees--Faidherbia albida--Acacia albida Pods;AOM_002049$Forage Plants--Forage Trees--Faidherbia albida--Faidherbia albida Pods</v>
      </c>
      <c r="L500" s="76"/>
      <c r="M500" s="76" t="str" cm="1">
        <f t="array" ref="M500">IF(L500&lt;&gt;"",_xlfn.TEXTSPLIT(L500, "$"),"")</f>
        <v/>
      </c>
      <c r="N500" s="76"/>
      <c r="O500" s="76" t="str" cm="1">
        <f t="array" ref="O500">IF(L500&lt;&gt;"",_xlfn.CHOOSECOLS(_xlfn.TEXTSPLIT(N500,"--"),1),"")</f>
        <v/>
      </c>
      <c r="P500" s="76" t="str" cm="1">
        <f t="array" ref="P500">IF(L500&lt;&gt;"",IFERROR(_xlfn.CHOOSECOLS(_xlfn.TEXTSPLIT(N500,"--"),2),""),"")</f>
        <v/>
      </c>
      <c r="Q500" s="76" t="str">
        <f t="shared" si="42"/>
        <v/>
      </c>
    </row>
    <row r="501" spans="1:17" ht="15.95" thickBot="1">
      <c r="A501" s="75" t="str">
        <v>AOM_001145</v>
      </c>
      <c r="B501" s="75" t="str">
        <v>Faidherbia albida</v>
      </c>
      <c r="C501" s="75" t="str">
        <v>White Acacia;Acacia albida</v>
      </c>
      <c r="D501" s="75" t="str">
        <v>Faidherbia albida</v>
      </c>
      <c r="E501" s="75" t="str">
        <f t="shared" si="38"/>
        <v>White Acacia;Acacia albida;Faidherbia albida</v>
      </c>
      <c r="F501" s="75" t="str">
        <v>Management--Livestock Management--Feed Characteristic--Feed Composition--Feed Ingredient--Forage Plants--Forage Trees--Faidherbia albida----</v>
      </c>
      <c r="G501" s="74" t="str" cm="1">
        <f t="array" ref="G501">IFERROR(SUBSTITUTE(_xlfn.CHOOSECOLS(_xlfn.TEXTSPLIT(_xlfn.TEXTJOIN("|",,F501),"Feed Ingredient--","|",TRUE),2),"----",""),"")</f>
        <v>Forage Plants--Forage Trees--Faidherbia albida</v>
      </c>
      <c r="H501" s="74" t="str">
        <f t="shared" si="39"/>
        <v>Forage Plants--Forage Trees--Faidherbia albida</v>
      </c>
      <c r="I501" s="74">
        <f t="shared" si="40"/>
        <v>2</v>
      </c>
      <c r="J501" s="74" t="str">
        <f t="shared" si="41"/>
        <v>Forage Plants--Forage Trees</v>
      </c>
      <c r="K501" s="74" t="str" cm="1">
        <f t="array" ref="K501">IF(G501&lt;&gt;"",_xlfn.TEXTJOIN(";",TRUE,
CONCATENATE(A501,"$",H501),
IF(E501="","",IF(I501&lt;&gt;0,CONCATENATE(A501,"$",J501,"--",_xlfn.TEXTSPLIT(E501,";",TRUE,FALSE)),CONCATENATE(A501,"$",_xlfn.TEXTSPLIT(E501,";",TRUE,FALSE))))),"")</f>
        <v>AOM_001145$Forage Plants--Forage Trees--Faidherbia albida;AOM_001145$Forage Plants--Forage Trees--White Acacia;AOM_001145$Forage Plants--Forage Trees--Acacia albida;AOM_001145$Forage Plants--Forage Trees--Faidherbia albida</v>
      </c>
      <c r="L501" s="75"/>
      <c r="M501" s="75" t="str" cm="1">
        <f t="array" ref="M501">IF(L501&lt;&gt;"",_xlfn.TEXTSPLIT(L501, "$"),"")</f>
        <v/>
      </c>
      <c r="N501" s="75"/>
      <c r="O501" s="75" t="str" cm="1">
        <f t="array" ref="O501">IF(L501&lt;&gt;"",_xlfn.CHOOSECOLS(_xlfn.TEXTSPLIT(N501,"--"),1),"")</f>
        <v/>
      </c>
      <c r="P501" s="75" t="str" cm="1">
        <f t="array" ref="P501">IF(L501&lt;&gt;"",IFERROR(_xlfn.CHOOSECOLS(_xlfn.TEXTSPLIT(N501,"--"),2),""),"")</f>
        <v/>
      </c>
      <c r="Q501" s="75" t="str">
        <f t="shared" si="42"/>
        <v/>
      </c>
    </row>
    <row r="502" spans="1:17" ht="15.95" thickBot="1">
      <c r="A502" s="76" t="str">
        <v>AOM_001588</v>
      </c>
      <c r="B502" s="76" t="str">
        <v>Ficus</v>
      </c>
      <c r="C502" s="76" t="str">
        <v/>
      </c>
      <c r="D502" s="76" t="str">
        <v>Ficus polita</v>
      </c>
      <c r="E502" s="76" t="str">
        <f t="shared" si="38"/>
        <v>Ficus polita</v>
      </c>
      <c r="F502" s="76" t="str">
        <v>Management--Livestock Management--Feed Characteristic--Feed Composition--Feed Ingredient--Forage Plants--Forage Trees--Ficus----</v>
      </c>
      <c r="G502" s="74" t="str" cm="1">
        <f t="array" ref="G502">IFERROR(SUBSTITUTE(_xlfn.CHOOSECOLS(_xlfn.TEXTSPLIT(_xlfn.TEXTJOIN("|",,F502),"Feed Ingredient--","|",TRUE),2),"----",""),"")</f>
        <v>Forage Plants--Forage Trees--Ficus</v>
      </c>
      <c r="H502" s="74" t="str">
        <f t="shared" si="39"/>
        <v>Forage Plants--Forage Trees--Ficus</v>
      </c>
      <c r="I502" s="74">
        <f t="shared" si="40"/>
        <v>2</v>
      </c>
      <c r="J502" s="74" t="str">
        <f t="shared" si="41"/>
        <v>Forage Plants--Forage Trees</v>
      </c>
      <c r="K502" s="74" t="str" cm="1">
        <f t="array" ref="K502">IF(G502&lt;&gt;"",_xlfn.TEXTJOIN(";",TRUE,
CONCATENATE(A502,"$",H502),
IF(E502="","",IF(I502&lt;&gt;0,CONCATENATE(A502,"$",J502,"--",_xlfn.TEXTSPLIT(E502,";",TRUE,FALSE)),CONCATENATE(A502,"$",_xlfn.TEXTSPLIT(E502,";",TRUE,FALSE))))),"")</f>
        <v>AOM_001588$Forage Plants--Forage Trees--Ficus;AOM_001588$Forage Plants--Forage Trees--Ficus polita</v>
      </c>
      <c r="L502" s="76"/>
      <c r="M502" s="76" t="str" cm="1">
        <f t="array" ref="M502">IF(L502&lt;&gt;"",_xlfn.TEXTSPLIT(L502, "$"),"")</f>
        <v/>
      </c>
      <c r="N502" s="76"/>
      <c r="O502" s="76" t="str" cm="1">
        <f t="array" ref="O502">IF(L502&lt;&gt;"",_xlfn.CHOOSECOLS(_xlfn.TEXTSPLIT(N502,"--"),1),"")</f>
        <v/>
      </c>
      <c r="P502" s="76" t="str" cm="1">
        <f t="array" ref="P502">IF(L502&lt;&gt;"",IFERROR(_xlfn.CHOOSECOLS(_xlfn.TEXTSPLIT(N502,"--"),2),""),"")</f>
        <v/>
      </c>
      <c r="Q502" s="76" t="str">
        <f t="shared" si="42"/>
        <v/>
      </c>
    </row>
    <row r="503" spans="1:17" ht="15.95" thickBot="1">
      <c r="A503" s="75" t="str">
        <v>AOM_003898</v>
      </c>
      <c r="B503" s="75" t="str">
        <v>Ficus exasperata</v>
      </c>
      <c r="C503" s="75" t="str">
        <v/>
      </c>
      <c r="D503" s="75" t="str">
        <v>Ficus</v>
      </c>
      <c r="E503" s="75" t="str">
        <f t="shared" si="38"/>
        <v>Ficus</v>
      </c>
      <c r="F503" s="75" t="str">
        <v>Management--Livestock Management--Feed Characteristic--Feed Composition--Feed Ingredient--Forage Plants--Forage Trees--Ficus exasperata----</v>
      </c>
      <c r="G503" s="74" t="str" cm="1">
        <f t="array" ref="G503">IFERROR(SUBSTITUTE(_xlfn.CHOOSECOLS(_xlfn.TEXTSPLIT(_xlfn.TEXTJOIN("|",,F503),"Feed Ingredient--","|",TRUE),2),"----",""),"")</f>
        <v>Forage Plants--Forage Trees--Ficus exasperata</v>
      </c>
      <c r="H503" s="74" t="str">
        <f t="shared" si="39"/>
        <v>Forage Plants--Forage Trees--Ficus exasperata</v>
      </c>
      <c r="I503" s="74">
        <f t="shared" si="40"/>
        <v>2</v>
      </c>
      <c r="J503" s="74" t="str">
        <f t="shared" si="41"/>
        <v>Forage Plants--Forage Trees</v>
      </c>
      <c r="K503" s="74" t="str" cm="1">
        <f t="array" ref="K503">IF(G503&lt;&gt;"",_xlfn.TEXTJOIN(";",TRUE,
CONCATENATE(A503,"$",H503),
IF(E503="","",IF(I503&lt;&gt;0,CONCATENATE(A503,"$",J503,"--",_xlfn.TEXTSPLIT(E503,";",TRUE,FALSE)),CONCATENATE(A503,"$",_xlfn.TEXTSPLIT(E503,";",TRUE,FALSE))))),"")</f>
        <v>AOM_003898$Forage Plants--Forage Trees--Ficus exasperata;AOM_003898$Forage Plants--Forage Trees--Ficus</v>
      </c>
      <c r="L503" s="75"/>
      <c r="M503" s="75" t="str" cm="1">
        <f t="array" ref="M503">IF(L503&lt;&gt;"",_xlfn.TEXTSPLIT(L503, "$"),"")</f>
        <v/>
      </c>
      <c r="N503" s="75"/>
      <c r="O503" s="75" t="str" cm="1">
        <f t="array" ref="O503">IF(L503&lt;&gt;"",_xlfn.CHOOSECOLS(_xlfn.TEXTSPLIT(N503,"--"),1),"")</f>
        <v/>
      </c>
      <c r="P503" s="75" t="str" cm="1">
        <f t="array" ref="P503">IF(L503&lt;&gt;"",IFERROR(_xlfn.CHOOSECOLS(_xlfn.TEXTSPLIT(N503,"--"),2),""),"")</f>
        <v/>
      </c>
      <c r="Q503" s="75" t="str">
        <f t="shared" si="42"/>
        <v/>
      </c>
    </row>
    <row r="504" spans="1:17" ht="15.95" thickBot="1">
      <c r="A504" s="76" t="str">
        <v>AOM_006373</v>
      </c>
      <c r="B504" s="76" t="str">
        <v>Ficus gnaphalocarpa Leaves and Twigs</v>
      </c>
      <c r="C504" s="76" t="str">
        <v/>
      </c>
      <c r="D504" s="76" t="str">
        <v>Ficus exasperata Leaves and Twigs</v>
      </c>
      <c r="E504" s="76" t="str">
        <f t="shared" si="38"/>
        <v>Ficus exasperata Leaves and Twigs</v>
      </c>
      <c r="F504" s="76" t="str">
        <v>Management--Livestock Management--Feed Characteristic--Feed Composition--Feed Ingredient--Forage Plants--Forage Trees--Ficus gnaphalocarpa--Ficus gnaphalocarpa Leaves and Twigs--</v>
      </c>
      <c r="G504" s="74" t="str" cm="1">
        <f t="array" ref="G504">IFERROR(SUBSTITUTE(_xlfn.CHOOSECOLS(_xlfn.TEXTSPLIT(_xlfn.TEXTJOIN("|",,F504),"Feed Ingredient--","|",TRUE),2),"----",""),"")</f>
        <v>Forage Plants--Forage Trees--Ficus gnaphalocarpa--Ficus gnaphalocarpa Leaves and Twigs--</v>
      </c>
      <c r="H504" s="74" t="str">
        <f t="shared" si="39"/>
        <v>Forage Plants--Forage Trees--Ficus gnaphalocarpa--Ficus gnaphalocarpa Leaves and Twigs</v>
      </c>
      <c r="I504" s="74">
        <f t="shared" si="40"/>
        <v>3</v>
      </c>
      <c r="J504" s="74" t="str">
        <f t="shared" si="41"/>
        <v>Forage Plants--Forage Trees--Ficus gnaphalocarpa</v>
      </c>
      <c r="K504" s="74" t="str" cm="1">
        <f t="array" ref="K504">IF(G504&lt;&gt;"",_xlfn.TEXTJOIN(";",TRUE,
CONCATENATE(A504,"$",H504),
IF(E504="","",IF(I504&lt;&gt;0,CONCATENATE(A504,"$",J504,"--",_xlfn.TEXTSPLIT(E504,";",TRUE,FALSE)),CONCATENATE(A504,"$",_xlfn.TEXTSPLIT(E504,";",TRUE,FALSE))))),"")</f>
        <v>AOM_006373$Forage Plants--Forage Trees--Ficus gnaphalocarpa--Ficus gnaphalocarpa Leaves and Twigs;AOM_006373$Forage Plants--Forage Trees--Ficus gnaphalocarpa--Ficus exasperata Leaves and Twigs</v>
      </c>
      <c r="L504" s="76"/>
      <c r="M504" s="76" t="str" cm="1">
        <f t="array" ref="M504">IF(L504&lt;&gt;"",_xlfn.TEXTSPLIT(L504, "$"),"")</f>
        <v/>
      </c>
      <c r="N504" s="76"/>
      <c r="O504" s="76" t="str" cm="1">
        <f t="array" ref="O504">IF(L504&lt;&gt;"",_xlfn.CHOOSECOLS(_xlfn.TEXTSPLIT(N504,"--"),1),"")</f>
        <v/>
      </c>
      <c r="P504" s="76" t="str" cm="1">
        <f t="array" ref="P504">IF(L504&lt;&gt;"",IFERROR(_xlfn.CHOOSECOLS(_xlfn.TEXTSPLIT(N504,"--"),2),""),"")</f>
        <v/>
      </c>
      <c r="Q504" s="76" t="str">
        <f t="shared" si="42"/>
        <v/>
      </c>
    </row>
    <row r="505" spans="1:17" ht="15.95" thickBot="1">
      <c r="A505" s="75" t="str">
        <v>AOM_002052</v>
      </c>
      <c r="B505" s="75" t="str">
        <v>Ficus natalensis</v>
      </c>
      <c r="C505" s="75" t="str">
        <v/>
      </c>
      <c r="D505" s="75" t="str">
        <v>Ficus exasperata</v>
      </c>
      <c r="E505" s="75" t="str">
        <f t="shared" si="38"/>
        <v>Ficus exasperata</v>
      </c>
      <c r="F505" s="75" t="str">
        <v>Management--Livestock Management--Feed Characteristic--Feed Composition--Feed Ingredient--Forage Plants--Forage Trees--Ficus natalensis----</v>
      </c>
      <c r="G505" s="74" t="str" cm="1">
        <f t="array" ref="G505">IFERROR(SUBSTITUTE(_xlfn.CHOOSECOLS(_xlfn.TEXTSPLIT(_xlfn.TEXTJOIN("|",,F505),"Feed Ingredient--","|",TRUE),2),"----",""),"")</f>
        <v>Forage Plants--Forage Trees--Ficus natalensis</v>
      </c>
      <c r="H505" s="74" t="str">
        <f t="shared" si="39"/>
        <v>Forage Plants--Forage Trees--Ficus natalensis</v>
      </c>
      <c r="I505" s="74">
        <f t="shared" si="40"/>
        <v>2</v>
      </c>
      <c r="J505" s="74" t="str">
        <f t="shared" si="41"/>
        <v>Forage Plants--Forage Trees</v>
      </c>
      <c r="K505" s="74" t="str" cm="1">
        <f t="array" ref="K505">IF(G505&lt;&gt;"",_xlfn.TEXTJOIN(";",TRUE,
CONCATENATE(A505,"$",H505),
IF(E505="","",IF(I505&lt;&gt;0,CONCATENATE(A505,"$",J505,"--",_xlfn.TEXTSPLIT(E505,";",TRUE,FALSE)),CONCATENATE(A505,"$",_xlfn.TEXTSPLIT(E505,";",TRUE,FALSE))))),"")</f>
        <v>AOM_002052$Forage Plants--Forage Trees--Ficus natalensis;AOM_002052$Forage Plants--Forage Trees--Ficus exasperata</v>
      </c>
      <c r="L505" s="75"/>
      <c r="M505" s="75" t="str" cm="1">
        <f t="array" ref="M505">IF(L505&lt;&gt;"",_xlfn.TEXTSPLIT(L505, "$"),"")</f>
        <v/>
      </c>
      <c r="N505" s="75"/>
      <c r="O505" s="75" t="str" cm="1">
        <f t="array" ref="O505">IF(L505&lt;&gt;"",_xlfn.CHOOSECOLS(_xlfn.TEXTSPLIT(N505,"--"),1),"")</f>
        <v/>
      </c>
      <c r="P505" s="75" t="str" cm="1">
        <f t="array" ref="P505">IF(L505&lt;&gt;"",IFERROR(_xlfn.CHOOSECOLS(_xlfn.TEXTSPLIT(N505,"--"),2),""),"")</f>
        <v/>
      </c>
      <c r="Q505" s="75" t="str">
        <f t="shared" si="42"/>
        <v/>
      </c>
    </row>
    <row r="506" spans="1:17" ht="15.95" thickBot="1">
      <c r="A506" s="76" t="str">
        <v>AOM_002053</v>
      </c>
      <c r="B506" s="76" t="str">
        <v>Ficus natalensis Leaves</v>
      </c>
      <c r="C506" s="76" t="str">
        <v/>
      </c>
      <c r="D506" s="76" t="str">
        <v>Ficus natalensis Leaves</v>
      </c>
      <c r="E506" s="76" t="str">
        <f t="shared" si="38"/>
        <v>Ficus natalensis Leaves</v>
      </c>
      <c r="F506" s="76" t="str">
        <v>Management--Livestock Management--Feed Characteristic--Feed Composition--Feed Ingredient--Forage Plants--Forage Trees--Ficus natalensis Leaves----</v>
      </c>
      <c r="G506" s="74" t="str" cm="1">
        <f t="array" ref="G506">IFERROR(SUBSTITUTE(_xlfn.CHOOSECOLS(_xlfn.TEXTSPLIT(_xlfn.TEXTJOIN("|",,F506),"Feed Ingredient--","|",TRUE),2),"----",""),"")</f>
        <v>Forage Plants--Forage Trees--Ficus natalensis Leaves</v>
      </c>
      <c r="H506" s="74" t="str">
        <f t="shared" si="39"/>
        <v>Forage Plants--Forage Trees--Ficus natalensis Leaves</v>
      </c>
      <c r="I506" s="74">
        <f t="shared" si="40"/>
        <v>2</v>
      </c>
      <c r="J506" s="74" t="str">
        <f t="shared" si="41"/>
        <v>Forage Plants--Forage Trees</v>
      </c>
      <c r="K506" s="74" t="str" cm="1">
        <f t="array" ref="K506">IF(G506&lt;&gt;"",_xlfn.TEXTJOIN(";",TRUE,
CONCATENATE(A506,"$",H506),
IF(E506="","",IF(I506&lt;&gt;0,CONCATENATE(A506,"$",J506,"--",_xlfn.TEXTSPLIT(E506,";",TRUE,FALSE)),CONCATENATE(A506,"$",_xlfn.TEXTSPLIT(E506,";",TRUE,FALSE))))),"")</f>
        <v>AOM_002053$Forage Plants--Forage Trees--Ficus natalensis Leaves;AOM_002053$Forage Plants--Forage Trees--Ficus natalensis Leaves</v>
      </c>
      <c r="L506" s="76"/>
      <c r="M506" s="76" t="str" cm="1">
        <f t="array" ref="M506">IF(L506&lt;&gt;"",_xlfn.TEXTSPLIT(L506, "$"),"")</f>
        <v/>
      </c>
      <c r="N506" s="76"/>
      <c r="O506" s="76" t="str" cm="1">
        <f t="array" ref="O506">IF(L506&lt;&gt;"",_xlfn.CHOOSECOLS(_xlfn.TEXTSPLIT(N506,"--"),1),"")</f>
        <v/>
      </c>
      <c r="P506" s="76" t="str" cm="1">
        <f t="array" ref="P506">IF(L506&lt;&gt;"",IFERROR(_xlfn.CHOOSECOLS(_xlfn.TEXTSPLIT(N506,"--"),2),""),"")</f>
        <v/>
      </c>
      <c r="Q506" s="76" t="str">
        <f t="shared" si="42"/>
        <v/>
      </c>
    </row>
    <row r="507" spans="1:17" ht="15.95" thickBot="1">
      <c r="A507" s="75" t="str">
        <v>AOM_002054</v>
      </c>
      <c r="B507" s="75" t="str">
        <v>Ficus polita</v>
      </c>
      <c r="C507" s="75" t="str">
        <v/>
      </c>
      <c r="D507" s="75" t="str">
        <v>Ficus natalensis</v>
      </c>
      <c r="E507" s="75" t="str">
        <f t="shared" si="38"/>
        <v>Ficus natalensis</v>
      </c>
      <c r="F507" s="75" t="str">
        <v>Management--Livestock Management--Feed Characteristic--Feed Composition--Feed Ingredient--Forage Plants--Forage Trees--Ficus polita----</v>
      </c>
      <c r="G507" s="74" t="str" cm="1">
        <f t="array" ref="G507">IFERROR(SUBSTITUTE(_xlfn.CHOOSECOLS(_xlfn.TEXTSPLIT(_xlfn.TEXTJOIN("|",,F507),"Feed Ingredient--","|",TRUE),2),"----",""),"")</f>
        <v>Forage Plants--Forage Trees--Ficus polita</v>
      </c>
      <c r="H507" s="74" t="str">
        <f t="shared" si="39"/>
        <v>Forage Plants--Forage Trees--Ficus polita</v>
      </c>
      <c r="I507" s="74">
        <f t="shared" si="40"/>
        <v>2</v>
      </c>
      <c r="J507" s="74" t="str">
        <f t="shared" si="41"/>
        <v>Forage Plants--Forage Trees</v>
      </c>
      <c r="K507" s="74" t="str" cm="1">
        <f t="array" ref="K507">IF(G507&lt;&gt;"",_xlfn.TEXTJOIN(";",TRUE,
CONCATENATE(A507,"$",H507),
IF(E507="","",IF(I507&lt;&gt;0,CONCATENATE(A507,"$",J507,"--",_xlfn.TEXTSPLIT(E507,";",TRUE,FALSE)),CONCATENATE(A507,"$",_xlfn.TEXTSPLIT(E507,";",TRUE,FALSE))))),"")</f>
        <v>AOM_002054$Forage Plants--Forage Trees--Ficus polita;AOM_002054$Forage Plants--Forage Trees--Ficus natalensis</v>
      </c>
      <c r="L507" s="75"/>
      <c r="M507" s="75" t="str" cm="1">
        <f t="array" ref="M507">IF(L507&lt;&gt;"",_xlfn.TEXTSPLIT(L507, "$"),"")</f>
        <v/>
      </c>
      <c r="N507" s="75"/>
      <c r="O507" s="75" t="str" cm="1">
        <f t="array" ref="O507">IF(L507&lt;&gt;"",_xlfn.CHOOSECOLS(_xlfn.TEXTSPLIT(N507,"--"),1),"")</f>
        <v/>
      </c>
      <c r="P507" s="75" t="str" cm="1">
        <f t="array" ref="P507">IF(L507&lt;&gt;"",IFERROR(_xlfn.CHOOSECOLS(_xlfn.TEXTSPLIT(N507,"--"),2),""),"")</f>
        <v/>
      </c>
      <c r="Q507" s="75" t="str">
        <f t="shared" si="42"/>
        <v/>
      </c>
    </row>
    <row r="508" spans="1:17" ht="15.95" thickBot="1">
      <c r="A508" s="76" t="str">
        <v>AOM_001147</v>
      </c>
      <c r="B508" s="76" t="str">
        <v>Ficus thonningii</v>
      </c>
      <c r="C508" s="76" t="str">
        <v/>
      </c>
      <c r="D508" s="76" t="str">
        <v>Ficus thonningii</v>
      </c>
      <c r="E508" s="76" t="str">
        <f t="shared" si="38"/>
        <v>Ficus thonningii</v>
      </c>
      <c r="F508" s="76" t="str">
        <v>Management--Livestock Management--Feed Characteristic--Feed Composition--Feed Ingredient--Forage Plants--Forage Trees--Ficus thonningii----</v>
      </c>
      <c r="G508" s="74" t="str" cm="1">
        <f t="array" ref="G508">IFERROR(SUBSTITUTE(_xlfn.CHOOSECOLS(_xlfn.TEXTSPLIT(_xlfn.TEXTJOIN("|",,F508),"Feed Ingredient--","|",TRUE),2),"----",""),"")</f>
        <v>Forage Plants--Forage Trees--Ficus thonningii</v>
      </c>
      <c r="H508" s="74" t="str">
        <f t="shared" si="39"/>
        <v>Forage Plants--Forage Trees--Ficus thonningii</v>
      </c>
      <c r="I508" s="74">
        <f t="shared" si="40"/>
        <v>2</v>
      </c>
      <c r="J508" s="74" t="str">
        <f t="shared" si="41"/>
        <v>Forage Plants--Forage Trees</v>
      </c>
      <c r="K508" s="74" t="str" cm="1">
        <f t="array" ref="K508">IF(G508&lt;&gt;"",_xlfn.TEXTJOIN(";",TRUE,
CONCATENATE(A508,"$",H508),
IF(E508="","",IF(I508&lt;&gt;0,CONCATENATE(A508,"$",J508,"--",_xlfn.TEXTSPLIT(E508,";",TRUE,FALSE)),CONCATENATE(A508,"$",_xlfn.TEXTSPLIT(E508,";",TRUE,FALSE))))),"")</f>
        <v>AOM_001147$Forage Plants--Forage Trees--Ficus thonningii;AOM_001147$Forage Plants--Forage Trees--Ficus thonningii</v>
      </c>
      <c r="L508" s="76"/>
      <c r="M508" s="76" t="str" cm="1">
        <f t="array" ref="M508">IF(L508&lt;&gt;"",_xlfn.TEXTSPLIT(L508, "$"),"")</f>
        <v/>
      </c>
      <c r="N508" s="76"/>
      <c r="O508" s="76" t="str" cm="1">
        <f t="array" ref="O508">IF(L508&lt;&gt;"",_xlfn.CHOOSECOLS(_xlfn.TEXTSPLIT(N508,"--"),1),"")</f>
        <v/>
      </c>
      <c r="P508" s="76" t="str" cm="1">
        <f t="array" ref="P508">IF(L508&lt;&gt;"",IFERROR(_xlfn.CHOOSECOLS(_xlfn.TEXTSPLIT(N508,"--"),2),""),"")</f>
        <v/>
      </c>
      <c r="Q508" s="76" t="str">
        <f t="shared" si="42"/>
        <v/>
      </c>
    </row>
    <row r="509" spans="1:17" ht="15.95" thickBot="1">
      <c r="A509" s="75" t="str">
        <v>AOM_001148</v>
      </c>
      <c r="B509" s="75" t="str">
        <v>Ficus thonningii Leaves</v>
      </c>
      <c r="C509" s="75" t="str">
        <v/>
      </c>
      <c r="D509" s="75" t="str">
        <v>Ficus thonningii Leaves</v>
      </c>
      <c r="E509" s="75" t="str">
        <f t="shared" si="38"/>
        <v>Ficus thonningii Leaves</v>
      </c>
      <c r="F509" s="75" t="str">
        <v>Management--Livestock Management--Feed Characteristic--Feed Composition--Feed Ingredient--Forage Plants--Forage Trees--Ficus thonningii --Ficus thonningii Leaves--</v>
      </c>
      <c r="G509" s="74" t="str" cm="1">
        <f t="array" ref="G509">IFERROR(SUBSTITUTE(_xlfn.CHOOSECOLS(_xlfn.TEXTSPLIT(_xlfn.TEXTJOIN("|",,F509),"Feed Ingredient--","|",TRUE),2),"----",""),"")</f>
        <v>Forage Plants--Forage Trees--Ficus thonningii --Ficus thonningii Leaves--</v>
      </c>
      <c r="H509" s="74" t="str">
        <f t="shared" si="39"/>
        <v>Forage Plants--Forage Trees--Ficus thonningii --Ficus thonningii Leaves</v>
      </c>
      <c r="I509" s="74">
        <f t="shared" si="40"/>
        <v>3</v>
      </c>
      <c r="J509" s="74" t="str">
        <f t="shared" si="41"/>
        <v xml:space="preserve">Forage Plants--Forage Trees--Ficus thonningii </v>
      </c>
      <c r="K509" s="74" t="str" cm="1">
        <f t="array" ref="K509">IF(G509&lt;&gt;"",_xlfn.TEXTJOIN(";",TRUE,
CONCATENATE(A509,"$",H509),
IF(E509="","",IF(I509&lt;&gt;0,CONCATENATE(A509,"$",J509,"--",_xlfn.TEXTSPLIT(E509,";",TRUE,FALSE)),CONCATENATE(A509,"$",_xlfn.TEXTSPLIT(E509,";",TRUE,FALSE))))),"")</f>
        <v>AOM_001148$Forage Plants--Forage Trees--Ficus thonningii --Ficus thonningii Leaves;AOM_001148$Forage Plants--Forage Trees--Ficus thonningii --Ficus thonningii Leaves</v>
      </c>
      <c r="L509" s="75"/>
      <c r="M509" s="75" t="str" cm="1">
        <f t="array" ref="M509">IF(L509&lt;&gt;"",_xlfn.TEXTSPLIT(L509, "$"),"")</f>
        <v/>
      </c>
      <c r="N509" s="75"/>
      <c r="O509" s="75" t="str" cm="1">
        <f t="array" ref="O509">IF(L509&lt;&gt;"",_xlfn.CHOOSECOLS(_xlfn.TEXTSPLIT(N509,"--"),1),"")</f>
        <v/>
      </c>
      <c r="P509" s="75" t="str" cm="1">
        <f t="array" ref="P509">IF(L509&lt;&gt;"",IFERROR(_xlfn.CHOOSECOLS(_xlfn.TEXTSPLIT(N509,"--"),2),""),"")</f>
        <v/>
      </c>
      <c r="Q509" s="75" t="str">
        <f t="shared" si="42"/>
        <v/>
      </c>
    </row>
    <row r="510" spans="1:17" ht="15.95" thickBot="1">
      <c r="A510" s="76" t="str">
        <v>AOM_001800</v>
      </c>
      <c r="B510" s="76" t="str">
        <v>Gliciridia sepium Leaves</v>
      </c>
      <c r="C510" s="76" t="str">
        <v/>
      </c>
      <c r="D510" s="76" t="str">
        <v>Gliciridia sepium Leaves</v>
      </c>
      <c r="E510" s="76" t="str">
        <f t="shared" si="38"/>
        <v>Gliciridia sepium Leaves</v>
      </c>
      <c r="F510" s="76" t="str">
        <v>Management--Livestock Management--Feed Characteristic--Feed Composition--Feed Ingredient--Forage Plants--Forage Trees--Gliciridia sepium--Gliciridia sepium Leaves--</v>
      </c>
      <c r="G510" s="74" t="str" cm="1">
        <f t="array" ref="G510">IFERROR(SUBSTITUTE(_xlfn.CHOOSECOLS(_xlfn.TEXTSPLIT(_xlfn.TEXTJOIN("|",,F510),"Feed Ingredient--","|",TRUE),2),"----",""),"")</f>
        <v>Forage Plants--Forage Trees--Gliciridia sepium--Gliciridia sepium Leaves--</v>
      </c>
      <c r="H510" s="74" t="str">
        <f t="shared" si="39"/>
        <v>Forage Plants--Forage Trees--Gliciridia sepium--Gliciridia sepium Leaves</v>
      </c>
      <c r="I510" s="74">
        <f t="shared" si="40"/>
        <v>3</v>
      </c>
      <c r="J510" s="74" t="str">
        <f t="shared" si="41"/>
        <v>Forage Plants--Forage Trees--Gliciridia sepium</v>
      </c>
      <c r="K510" s="74" t="str" cm="1">
        <f t="array" ref="K510">IF(G510&lt;&gt;"",_xlfn.TEXTJOIN(";",TRUE,
CONCATENATE(A510,"$",H510),
IF(E510="","",IF(I510&lt;&gt;0,CONCATENATE(A510,"$",J510,"--",_xlfn.TEXTSPLIT(E510,";",TRUE,FALSE)),CONCATENATE(A510,"$",_xlfn.TEXTSPLIT(E510,";",TRUE,FALSE))))),"")</f>
        <v>AOM_001800$Forage Plants--Forage Trees--Gliciridia sepium--Gliciridia sepium Leaves;AOM_001800$Forage Plants--Forage Trees--Gliciridia sepium--Gliciridia sepium Leaves</v>
      </c>
      <c r="L510" s="76"/>
      <c r="M510" s="76" t="str" cm="1">
        <f t="array" ref="M510">IF(L510&lt;&gt;"",_xlfn.TEXTSPLIT(L510, "$"),"")</f>
        <v/>
      </c>
      <c r="N510" s="76"/>
      <c r="O510" s="76" t="str" cm="1">
        <f t="array" ref="O510">IF(L510&lt;&gt;"",_xlfn.CHOOSECOLS(_xlfn.TEXTSPLIT(N510,"--"),1),"")</f>
        <v/>
      </c>
      <c r="P510" s="76" t="str" cm="1">
        <f t="array" ref="P510">IF(L510&lt;&gt;"",IFERROR(_xlfn.CHOOSECOLS(_xlfn.TEXTSPLIT(N510,"--"),2),""),"")</f>
        <v/>
      </c>
      <c r="Q510" s="76" t="str">
        <f t="shared" si="42"/>
        <v/>
      </c>
    </row>
    <row r="511" spans="1:17" ht="15.95" thickBot="1">
      <c r="A511" s="75" t="str">
        <v>AOM_001797</v>
      </c>
      <c r="B511" s="75" t="str">
        <v>Gliciridia sepium</v>
      </c>
      <c r="C511" s="75" t="str">
        <v/>
      </c>
      <c r="D511" s="75" t="str">
        <v>Gliciridia sepium</v>
      </c>
      <c r="E511" s="75" t="str">
        <f t="shared" si="38"/>
        <v>Gliciridia sepium</v>
      </c>
      <c r="F511" s="75" t="str">
        <v>Management--Livestock Management--Feed Characteristic--Feed Composition--Feed Ingredient--Forage Plants--Forage Trees--Gliciridia sepium----</v>
      </c>
      <c r="G511" s="74" t="str" cm="1">
        <f t="array" ref="G511">IFERROR(SUBSTITUTE(_xlfn.CHOOSECOLS(_xlfn.TEXTSPLIT(_xlfn.TEXTJOIN("|",,F511),"Feed Ingredient--","|",TRUE),2),"----",""),"")</f>
        <v>Forage Plants--Forage Trees--Gliciridia sepium</v>
      </c>
      <c r="H511" s="74" t="str">
        <f t="shared" si="39"/>
        <v>Forage Plants--Forage Trees--Gliciridia sepium</v>
      </c>
      <c r="I511" s="74">
        <f t="shared" si="40"/>
        <v>2</v>
      </c>
      <c r="J511" s="74" t="str">
        <f t="shared" si="41"/>
        <v>Forage Plants--Forage Trees</v>
      </c>
      <c r="K511" s="74" t="str" cm="1">
        <f t="array" ref="K511">IF(G511&lt;&gt;"",_xlfn.TEXTJOIN(";",TRUE,
CONCATENATE(A511,"$",H511),
IF(E511="","",IF(I511&lt;&gt;0,CONCATENATE(A511,"$",J511,"--",_xlfn.TEXTSPLIT(E511,";",TRUE,FALSE)),CONCATENATE(A511,"$",_xlfn.TEXTSPLIT(E511,";",TRUE,FALSE))))),"")</f>
        <v>AOM_001797$Forage Plants--Forage Trees--Gliciridia sepium;AOM_001797$Forage Plants--Forage Trees--Gliciridia sepium</v>
      </c>
      <c r="L511" s="75"/>
      <c r="M511" s="75" t="str" cm="1">
        <f t="array" ref="M511">IF(L511&lt;&gt;"",_xlfn.TEXTSPLIT(L511, "$"),"")</f>
        <v/>
      </c>
      <c r="N511" s="75"/>
      <c r="O511" s="75" t="str" cm="1">
        <f t="array" ref="O511">IF(L511&lt;&gt;"",_xlfn.CHOOSECOLS(_xlfn.TEXTSPLIT(N511,"--"),1),"")</f>
        <v/>
      </c>
      <c r="P511" s="75" t="str" cm="1">
        <f t="array" ref="P511">IF(L511&lt;&gt;"",IFERROR(_xlfn.CHOOSECOLS(_xlfn.TEXTSPLIT(N511,"--"),2),""),"")</f>
        <v/>
      </c>
      <c r="Q511" s="75" t="str">
        <f t="shared" si="42"/>
        <v/>
      </c>
    </row>
    <row r="512" spans="1:17" ht="15.95" thickBot="1">
      <c r="A512" s="76" t="str">
        <v>AOM_001150</v>
      </c>
      <c r="B512" s="76" t="str">
        <v>Gliricidia sepium Leaves and Soft Twig</v>
      </c>
      <c r="C512" s="76" t="str">
        <v/>
      </c>
      <c r="D512" s="76" t="str">
        <v>Gliricidia sepium Leaves and Soft Twig</v>
      </c>
      <c r="E512" s="76" t="str">
        <f t="shared" si="38"/>
        <v>Gliricidia sepium Leaves and Soft Twig</v>
      </c>
      <c r="F512" s="76" t="str">
        <v>Management--Livestock Management--Feed Characteristic--Feed Composition--Feed Ingredient--Forage Plants--Forage Trees--Gliricidia sepium--Gliricidia sepium Leaves and Soft Twig--</v>
      </c>
      <c r="G512" s="74" t="str" cm="1">
        <f t="array" ref="G512">IFERROR(SUBSTITUTE(_xlfn.CHOOSECOLS(_xlfn.TEXTSPLIT(_xlfn.TEXTJOIN("|",,F512),"Feed Ingredient--","|",TRUE),2),"----",""),"")</f>
        <v>Forage Plants--Forage Trees--Gliricidia sepium--Gliricidia sepium Leaves and Soft Twig--</v>
      </c>
      <c r="H512" s="74" t="str">
        <f t="shared" si="39"/>
        <v>Forage Plants--Forage Trees--Gliricidia sepium--Gliricidia sepium Leaves and Soft Twig</v>
      </c>
      <c r="I512" s="74">
        <f t="shared" si="40"/>
        <v>3</v>
      </c>
      <c r="J512" s="74" t="str">
        <f t="shared" si="41"/>
        <v>Forage Plants--Forage Trees--Gliricidia sepium</v>
      </c>
      <c r="K512" s="74" t="str" cm="1">
        <f t="array" ref="K512">IF(G512&lt;&gt;"",_xlfn.TEXTJOIN(";",TRUE,
CONCATENATE(A512,"$",H512),
IF(E512="","",IF(I512&lt;&gt;0,CONCATENATE(A512,"$",J512,"--",_xlfn.TEXTSPLIT(E512,";",TRUE,FALSE)),CONCATENATE(A512,"$",_xlfn.TEXTSPLIT(E512,";",TRUE,FALSE))))),"")</f>
        <v>AOM_001150$Forage Plants--Forage Trees--Gliricidia sepium--Gliricidia sepium Leaves and Soft Twig;AOM_001150$Forage Plants--Forage Trees--Gliricidia sepium--Gliricidia sepium Leaves and Soft Twig</v>
      </c>
      <c r="L512" s="76"/>
      <c r="M512" s="76" t="str" cm="1">
        <f t="array" ref="M512">IF(L512&lt;&gt;"",_xlfn.TEXTSPLIT(L512, "$"),"")</f>
        <v/>
      </c>
      <c r="N512" s="76"/>
      <c r="O512" s="76" t="str" cm="1">
        <f t="array" ref="O512">IF(L512&lt;&gt;"",_xlfn.CHOOSECOLS(_xlfn.TEXTSPLIT(N512,"--"),1),"")</f>
        <v/>
      </c>
      <c r="P512" s="76" t="str" cm="1">
        <f t="array" ref="P512">IF(L512&lt;&gt;"",IFERROR(_xlfn.CHOOSECOLS(_xlfn.TEXTSPLIT(N512,"--"),2),""),"")</f>
        <v/>
      </c>
      <c r="Q512" s="76" t="str">
        <f t="shared" si="42"/>
        <v/>
      </c>
    </row>
    <row r="513" spans="1:17" ht="15.95" thickBot="1">
      <c r="A513" s="75" t="str">
        <v>AOM_003083</v>
      </c>
      <c r="B513" s="75" t="str">
        <v>Gmelina arborea Leaves</v>
      </c>
      <c r="C513" s="75" t="str">
        <v/>
      </c>
      <c r="D513" s="75" t="str">
        <v>Gmelina arborea Leaves</v>
      </c>
      <c r="E513" s="75" t="str">
        <f t="shared" si="38"/>
        <v>Gmelina arborea Leaves</v>
      </c>
      <c r="F513" s="75" t="str">
        <v>Management--Livestock Management--Feed Characteristic--Feed Composition--Feed Ingredient--Forage Plants--Forage Trees--Gmelina arborea--Gmelina arborea Leaves--</v>
      </c>
      <c r="G513" s="74" t="str" cm="1">
        <f t="array" ref="G513">IFERROR(SUBSTITUTE(_xlfn.CHOOSECOLS(_xlfn.TEXTSPLIT(_xlfn.TEXTJOIN("|",,F513),"Feed Ingredient--","|",TRUE),2),"----",""),"")</f>
        <v>Forage Plants--Forage Trees--Gmelina arborea--Gmelina arborea Leaves--</v>
      </c>
      <c r="H513" s="74" t="str">
        <f t="shared" si="39"/>
        <v>Forage Plants--Forage Trees--Gmelina arborea--Gmelina arborea Leaves</v>
      </c>
      <c r="I513" s="74">
        <f t="shared" si="40"/>
        <v>3</v>
      </c>
      <c r="J513" s="74" t="str">
        <f t="shared" si="41"/>
        <v>Forage Plants--Forage Trees--Gmelina arborea</v>
      </c>
      <c r="K513" s="74" t="str" cm="1">
        <f t="array" ref="K513">IF(G513&lt;&gt;"",_xlfn.TEXTJOIN(";",TRUE,
CONCATENATE(A513,"$",H513),
IF(E513="","",IF(I513&lt;&gt;0,CONCATENATE(A513,"$",J513,"--",_xlfn.TEXTSPLIT(E513,";",TRUE,FALSE)),CONCATENATE(A513,"$",_xlfn.TEXTSPLIT(E513,";",TRUE,FALSE))))),"")</f>
        <v>AOM_003083$Forage Plants--Forage Trees--Gmelina arborea--Gmelina arborea Leaves;AOM_003083$Forage Plants--Forage Trees--Gmelina arborea--Gmelina arborea Leaves</v>
      </c>
      <c r="L513" s="75"/>
      <c r="M513" s="75" t="str" cm="1">
        <f t="array" ref="M513">IF(L513&lt;&gt;"",_xlfn.TEXTSPLIT(L513, "$"),"")</f>
        <v/>
      </c>
      <c r="N513" s="75"/>
      <c r="O513" s="75" t="str" cm="1">
        <f t="array" ref="O513">IF(L513&lt;&gt;"",_xlfn.CHOOSECOLS(_xlfn.TEXTSPLIT(N513,"--"),1),"")</f>
        <v/>
      </c>
      <c r="P513" s="75" t="str" cm="1">
        <f t="array" ref="P513">IF(L513&lt;&gt;"",IFERROR(_xlfn.CHOOSECOLS(_xlfn.TEXTSPLIT(N513,"--"),2),""),"")</f>
        <v/>
      </c>
      <c r="Q513" s="75" t="str">
        <f t="shared" si="42"/>
        <v/>
      </c>
    </row>
    <row r="514" spans="1:17" ht="15.95" thickBot="1">
      <c r="A514" s="76" t="str">
        <v>AOM_001151</v>
      </c>
      <c r="B514" s="76" t="str">
        <v>Gmelina arborea</v>
      </c>
      <c r="C514" s="76" t="str">
        <v/>
      </c>
      <c r="D514" s="76" t="str">
        <v>Gmelina arborea</v>
      </c>
      <c r="E514" s="76" t="str">
        <f t="shared" si="38"/>
        <v>Gmelina arborea</v>
      </c>
      <c r="F514" s="76" t="str">
        <v>Management--Livestock Management--Feed Characteristic--Feed Composition--Feed Ingredient--Forage Plants--Forage Trees--Gmelina arborea----</v>
      </c>
      <c r="G514" s="74" t="str" cm="1">
        <f t="array" ref="G514">IFERROR(SUBSTITUTE(_xlfn.CHOOSECOLS(_xlfn.TEXTSPLIT(_xlfn.TEXTJOIN("|",,F514),"Feed Ingredient--","|",TRUE),2),"----",""),"")</f>
        <v>Forage Plants--Forage Trees--Gmelina arborea</v>
      </c>
      <c r="H514" s="74" t="str">
        <f t="shared" si="39"/>
        <v>Forage Plants--Forage Trees--Gmelina arborea</v>
      </c>
      <c r="I514" s="74">
        <f t="shared" si="40"/>
        <v>2</v>
      </c>
      <c r="J514" s="74" t="str">
        <f t="shared" si="41"/>
        <v>Forage Plants--Forage Trees</v>
      </c>
      <c r="K514" s="74" t="str" cm="1">
        <f t="array" ref="K514">IF(G514&lt;&gt;"",_xlfn.TEXTJOIN(";",TRUE,
CONCATENATE(A514,"$",H514),
IF(E514="","",IF(I514&lt;&gt;0,CONCATENATE(A514,"$",J514,"--",_xlfn.TEXTSPLIT(E514,";",TRUE,FALSE)),CONCATENATE(A514,"$",_xlfn.TEXTSPLIT(E514,";",TRUE,FALSE))))),"")</f>
        <v>AOM_001151$Forage Plants--Forage Trees--Gmelina arborea;AOM_001151$Forage Plants--Forage Trees--Gmelina arborea</v>
      </c>
      <c r="L514" s="76"/>
      <c r="M514" s="76" t="str" cm="1">
        <f t="array" ref="M514">IF(L514&lt;&gt;"",_xlfn.TEXTSPLIT(L514, "$"),"")</f>
        <v/>
      </c>
      <c r="N514" s="76"/>
      <c r="O514" s="76" t="str" cm="1">
        <f t="array" ref="O514">IF(L514&lt;&gt;"",_xlfn.CHOOSECOLS(_xlfn.TEXTSPLIT(N514,"--"),1),"")</f>
        <v/>
      </c>
      <c r="P514" s="76" t="str" cm="1">
        <f t="array" ref="P514">IF(L514&lt;&gt;"",IFERROR(_xlfn.CHOOSECOLS(_xlfn.TEXTSPLIT(N514,"--"),2),""),"")</f>
        <v/>
      </c>
      <c r="Q514" s="76" t="str">
        <f t="shared" si="42"/>
        <v/>
      </c>
    </row>
    <row r="515" spans="1:17" ht="15.95" thickBot="1">
      <c r="A515" s="75" t="str">
        <v>AOM_001967</v>
      </c>
      <c r="B515" s="75" t="str">
        <v>Grewia spp.</v>
      </c>
      <c r="C515" s="75" t="str">
        <v/>
      </c>
      <c r="D515" s="75" t="str">
        <v>Grewia</v>
      </c>
      <c r="E515" s="75" t="str">
        <f t="shared" si="38"/>
        <v>Grewia</v>
      </c>
      <c r="F515" s="75" t="str">
        <v>Management--Livestock Management--Feed Characteristic--Feed Composition--Feed Ingredient--Forage Plants--Forage Trees--Grewia spp.----</v>
      </c>
      <c r="G515" s="74" t="str" cm="1">
        <f t="array" ref="G515">IFERROR(SUBSTITUTE(_xlfn.CHOOSECOLS(_xlfn.TEXTSPLIT(_xlfn.TEXTJOIN("|",,F515),"Feed Ingredient--","|",TRUE),2),"----",""),"")</f>
        <v>Forage Plants--Forage Trees--Grewia spp.</v>
      </c>
      <c r="H515" s="74" t="str">
        <f t="shared" si="39"/>
        <v>Forage Plants--Forage Trees--Grewia spp.</v>
      </c>
      <c r="I515" s="74">
        <f t="shared" si="40"/>
        <v>2</v>
      </c>
      <c r="J515" s="74" t="str">
        <f t="shared" si="41"/>
        <v>Forage Plants--Forage Trees</v>
      </c>
      <c r="K515" s="74" t="str" cm="1">
        <f t="array" ref="K515">IF(G515&lt;&gt;"",_xlfn.TEXTJOIN(";",TRUE,
CONCATENATE(A515,"$",H515),
IF(E515="","",IF(I515&lt;&gt;0,CONCATENATE(A515,"$",J515,"--",_xlfn.TEXTSPLIT(E515,";",TRUE,FALSE)),CONCATENATE(A515,"$",_xlfn.TEXTSPLIT(E515,";",TRUE,FALSE))))),"")</f>
        <v>AOM_001967$Forage Plants--Forage Trees--Grewia spp.;AOM_001967$Forage Plants--Forage Trees--Grewia</v>
      </c>
      <c r="L515" s="75"/>
      <c r="M515" s="75" t="str" cm="1">
        <f t="array" ref="M515">IF(L515&lt;&gt;"",_xlfn.TEXTSPLIT(L515, "$"),"")</f>
        <v/>
      </c>
      <c r="N515" s="75"/>
      <c r="O515" s="75" t="str" cm="1">
        <f t="array" ref="O515">IF(L515&lt;&gt;"",_xlfn.CHOOSECOLS(_xlfn.TEXTSPLIT(N515,"--"),1),"")</f>
        <v/>
      </c>
      <c r="P515" s="75" t="str" cm="1">
        <f t="array" ref="P515">IF(L515&lt;&gt;"",IFERROR(_xlfn.CHOOSECOLS(_xlfn.TEXTSPLIT(N515,"--"),2),""),"")</f>
        <v/>
      </c>
      <c r="Q515" s="75" t="str">
        <f t="shared" si="42"/>
        <v/>
      </c>
    </row>
    <row r="516" spans="1:17" ht="15.95" thickBot="1">
      <c r="A516" s="76" t="str">
        <v>AOM_002090</v>
      </c>
      <c r="B516" s="76" t="str">
        <v>Harissonia abyssinica Leaves</v>
      </c>
      <c r="C516" s="76" t="str">
        <v/>
      </c>
      <c r="D516" s="76" t="str">
        <v>Harissonia abyssinica Leaves</v>
      </c>
      <c r="E516" s="76" t="str">
        <f t="shared" si="38"/>
        <v>Harissonia abyssinica Leaves</v>
      </c>
      <c r="F516" s="76" t="str">
        <v>Management--Livestock Management--Feed Characteristic--Feed Composition--Feed Ingredient--Forage Plants--Forage Trees--Harissonia abyssinica--Harissonia abyssinica Leaves--</v>
      </c>
      <c r="G516" s="74" t="str" cm="1">
        <f t="array" ref="G516">IFERROR(SUBSTITUTE(_xlfn.CHOOSECOLS(_xlfn.TEXTSPLIT(_xlfn.TEXTJOIN("|",,F516),"Feed Ingredient--","|",TRUE),2),"----",""),"")</f>
        <v>Forage Plants--Forage Trees--Harissonia abyssinica--Harissonia abyssinica Leaves--</v>
      </c>
      <c r="H516" s="74" t="str">
        <f t="shared" si="39"/>
        <v>Forage Plants--Forage Trees--Harissonia abyssinica--Harissonia abyssinica Leaves</v>
      </c>
      <c r="I516" s="74">
        <f t="shared" si="40"/>
        <v>3</v>
      </c>
      <c r="J516" s="74" t="str">
        <f t="shared" si="41"/>
        <v>Forage Plants--Forage Trees--Harissonia abyssinica</v>
      </c>
      <c r="K516" s="74" t="str" cm="1">
        <f t="array" ref="K516">IF(G516&lt;&gt;"",_xlfn.TEXTJOIN(";",TRUE,
CONCATENATE(A516,"$",H516),
IF(E516="","",IF(I516&lt;&gt;0,CONCATENATE(A516,"$",J516,"--",_xlfn.TEXTSPLIT(E516,";",TRUE,FALSE)),CONCATENATE(A516,"$",_xlfn.TEXTSPLIT(E516,";",TRUE,FALSE))))),"")</f>
        <v>AOM_002090$Forage Plants--Forage Trees--Harissonia abyssinica--Harissonia abyssinica Leaves;AOM_002090$Forage Plants--Forage Trees--Harissonia abyssinica--Harissonia abyssinica Leaves</v>
      </c>
      <c r="L516" s="76"/>
      <c r="M516" s="76" t="str" cm="1">
        <f t="array" ref="M516">IF(L516&lt;&gt;"",_xlfn.TEXTSPLIT(L516, "$"),"")</f>
        <v/>
      </c>
      <c r="N516" s="76"/>
      <c r="O516" s="76" t="str" cm="1">
        <f t="array" ref="O516">IF(L516&lt;&gt;"",_xlfn.CHOOSECOLS(_xlfn.TEXTSPLIT(N516,"--"),1),"")</f>
        <v/>
      </c>
      <c r="P516" s="76" t="str" cm="1">
        <f t="array" ref="P516">IF(L516&lt;&gt;"",IFERROR(_xlfn.CHOOSECOLS(_xlfn.TEXTSPLIT(N516,"--"),2),""),"")</f>
        <v/>
      </c>
      <c r="Q516" s="76" t="str">
        <f t="shared" si="42"/>
        <v/>
      </c>
    </row>
    <row r="517" spans="1:17" ht="15.95" thickBot="1">
      <c r="A517" s="75" t="str">
        <v>AOM_003921</v>
      </c>
      <c r="B517" s="75" t="str">
        <v>Hermosa sidoides</v>
      </c>
      <c r="C517" s="75" t="str">
        <v>Qaxxee</v>
      </c>
      <c r="D517" s="75" t="str">
        <v>Hermosa sidoides</v>
      </c>
      <c r="E517" s="75" t="str">
        <f t="shared" si="38"/>
        <v>Qaxxee;Hermosa sidoides</v>
      </c>
      <c r="F517" s="75" t="str">
        <v>Management--Livestock Management--Feed Characteristic--Feed Composition--Feed Ingredient--Forage Plants--Forage Trees--Hermosa sidoides----</v>
      </c>
      <c r="G517" s="74" t="str" cm="1">
        <f t="array" ref="G517">IFERROR(SUBSTITUTE(_xlfn.CHOOSECOLS(_xlfn.TEXTSPLIT(_xlfn.TEXTJOIN("|",,F517),"Feed Ingredient--","|",TRUE),2),"----",""),"")</f>
        <v>Forage Plants--Forage Trees--Hermosa sidoides</v>
      </c>
      <c r="H517" s="74" t="str">
        <f t="shared" si="39"/>
        <v>Forage Plants--Forage Trees--Hermosa sidoides</v>
      </c>
      <c r="I517" s="74">
        <f t="shared" si="40"/>
        <v>2</v>
      </c>
      <c r="J517" s="74" t="str">
        <f t="shared" si="41"/>
        <v>Forage Plants--Forage Trees</v>
      </c>
      <c r="K517" s="74" t="str" cm="1">
        <f t="array" ref="K517">IF(G517&lt;&gt;"",_xlfn.TEXTJOIN(";",TRUE,
CONCATENATE(A517,"$",H517),
IF(E517="","",IF(I517&lt;&gt;0,CONCATENATE(A517,"$",J517,"--",_xlfn.TEXTSPLIT(E517,";",TRUE,FALSE)),CONCATENATE(A517,"$",_xlfn.TEXTSPLIT(E517,";",TRUE,FALSE))))),"")</f>
        <v>AOM_003921$Forage Plants--Forage Trees--Hermosa sidoides;AOM_003921$Forage Plants--Forage Trees--Qaxxee;AOM_003921$Forage Plants--Forage Trees--Hermosa sidoides</v>
      </c>
      <c r="L517" s="75"/>
      <c r="M517" s="75" t="str" cm="1">
        <f t="array" ref="M517">IF(L517&lt;&gt;"",_xlfn.TEXTSPLIT(L517, "$"),"")</f>
        <v/>
      </c>
      <c r="N517" s="75"/>
      <c r="O517" s="75" t="str" cm="1">
        <f t="array" ref="O517">IF(L517&lt;&gt;"",_xlfn.CHOOSECOLS(_xlfn.TEXTSPLIT(N517,"--"),1),"")</f>
        <v/>
      </c>
      <c r="P517" s="75" t="str" cm="1">
        <f t="array" ref="P517">IF(L517&lt;&gt;"",IFERROR(_xlfn.CHOOSECOLS(_xlfn.TEXTSPLIT(N517,"--"),2),""),"")</f>
        <v/>
      </c>
      <c r="Q517" s="75" t="str">
        <f t="shared" si="42"/>
        <v/>
      </c>
    </row>
    <row r="518" spans="1:17" ht="15.95" thickBot="1">
      <c r="A518" s="76" t="str">
        <v>AOM_006118</v>
      </c>
      <c r="B518" s="76" t="str">
        <v>Hevea brasiliensis Seed</v>
      </c>
      <c r="C518" s="76" t="str">
        <v/>
      </c>
      <c r="D518" s="76" t="str">
        <v>Hevea brasiliensis Seed</v>
      </c>
      <c r="E518" s="76" t="str">
        <f t="shared" si="38"/>
        <v>Hevea brasiliensis Seed</v>
      </c>
      <c r="F518" s="76" t="str">
        <v>Management--Livestock Management--Feed Characteristic--Feed Composition--Feed Ingredient--Forage Plants--Forage Trees--Hevea brasiliensis--Hevea brasiliensis Seed--</v>
      </c>
      <c r="G518" s="74" t="str" cm="1">
        <f t="array" ref="G518">IFERROR(SUBSTITUTE(_xlfn.CHOOSECOLS(_xlfn.TEXTSPLIT(_xlfn.TEXTJOIN("|",,F518),"Feed Ingredient--","|",TRUE),2),"----",""),"")</f>
        <v>Forage Plants--Forage Trees--Hevea brasiliensis--Hevea brasiliensis Seed--</v>
      </c>
      <c r="H518" s="74" t="str">
        <f t="shared" si="39"/>
        <v>Forage Plants--Forage Trees--Hevea brasiliensis--Hevea brasiliensis Seed</v>
      </c>
      <c r="I518" s="74">
        <f t="shared" si="40"/>
        <v>3</v>
      </c>
      <c r="J518" s="74" t="str">
        <f t="shared" si="41"/>
        <v>Forage Plants--Forage Trees--Hevea brasiliensis</v>
      </c>
      <c r="K518" s="74" t="str" cm="1">
        <f t="array" ref="K518">IF(G518&lt;&gt;"",_xlfn.TEXTJOIN(";",TRUE,
CONCATENATE(A518,"$",H518),
IF(E518="","",IF(I518&lt;&gt;0,CONCATENATE(A518,"$",J518,"--",_xlfn.TEXTSPLIT(E518,";",TRUE,FALSE)),CONCATENATE(A518,"$",_xlfn.TEXTSPLIT(E518,";",TRUE,FALSE))))),"")</f>
        <v>AOM_006118$Forage Plants--Forage Trees--Hevea brasiliensis--Hevea brasiliensis Seed;AOM_006118$Forage Plants--Forage Trees--Hevea brasiliensis--Hevea brasiliensis Seed</v>
      </c>
      <c r="L518" s="76"/>
      <c r="M518" s="76" t="str" cm="1">
        <f t="array" ref="M518">IF(L518&lt;&gt;"",_xlfn.TEXTSPLIT(L518, "$"),"")</f>
        <v/>
      </c>
      <c r="N518" s="76"/>
      <c r="O518" s="76" t="str" cm="1">
        <f t="array" ref="O518">IF(L518&lt;&gt;"",_xlfn.CHOOSECOLS(_xlfn.TEXTSPLIT(N518,"--"),1),"")</f>
        <v/>
      </c>
      <c r="P518" s="76" t="str" cm="1">
        <f t="array" ref="P518">IF(L518&lt;&gt;"",IFERROR(_xlfn.CHOOSECOLS(_xlfn.TEXTSPLIT(N518,"--"),2),""),"")</f>
        <v/>
      </c>
      <c r="Q518" s="76" t="str">
        <f t="shared" si="42"/>
        <v/>
      </c>
    </row>
    <row r="519" spans="1:17" ht="15.95" thickBot="1">
      <c r="A519" s="75" t="str">
        <v>AOM_001153</v>
      </c>
      <c r="B519" s="75" t="str">
        <v>Hoodia gordonii</v>
      </c>
      <c r="C519" s="75" t="str">
        <v/>
      </c>
      <c r="D519" s="75" t="str">
        <v>Hoodia gordonii</v>
      </c>
      <c r="E519" s="75" t="str">
        <f t="shared" ref="E519:E582" si="43">_xlfn.TEXTJOIN(";",TRUE,C519,D519)</f>
        <v>Hoodia gordonii</v>
      </c>
      <c r="F519" s="75" t="str">
        <v>Management--Livestock Management--Feed Characteristic--Feed Composition--Feed Ingredient--Forage Plants--Forage Trees--Hoodia gordonii----</v>
      </c>
      <c r="G519" s="74" t="str" cm="1">
        <f t="array" ref="G519">IFERROR(SUBSTITUTE(_xlfn.CHOOSECOLS(_xlfn.TEXTSPLIT(_xlfn.TEXTJOIN("|",,F519),"Feed Ingredient--","|",TRUE),2),"----",""),"")</f>
        <v>Forage Plants--Forage Trees--Hoodia gordonii</v>
      </c>
      <c r="H519" s="74" t="str">
        <f t="shared" ref="H519:H582" si="44">IF(G519&lt;&gt;"",_xlfn.TEXTJOIN("--",TRUE,_xlfn.TEXTSPLIT(G519,"--","|",TRUE)),"")</f>
        <v>Forage Plants--Forage Trees--Hoodia gordonii</v>
      </c>
      <c r="I519" s="74">
        <f t="shared" ref="I519:I582" si="45">IF(G519&lt;&gt;"",SUM(LEN(H519)-LEN(SUBSTITUTE(H519,"--","")))/LEN("--"),"")</f>
        <v>2</v>
      </c>
      <c r="J519" s="74" t="str">
        <f t="shared" ref="J519:J582" si="46">IF(G519&lt;&gt;"",IFERROR(_xlfn.TEXTJOIN("--",TRUE,_xlfn.CHOOSECOLS(_xlfn.TEXTSPLIT(H519,"--"),_xlfn.SEQUENCE(1,I519))),""),"")</f>
        <v>Forage Plants--Forage Trees</v>
      </c>
      <c r="K519" s="74" t="str" cm="1">
        <f t="array" ref="K519">IF(G519&lt;&gt;"",_xlfn.TEXTJOIN(";",TRUE,
CONCATENATE(A519,"$",H519),
IF(E519="","",IF(I519&lt;&gt;0,CONCATENATE(A519,"$",J519,"--",_xlfn.TEXTSPLIT(E519,";",TRUE,FALSE)),CONCATENATE(A519,"$",_xlfn.TEXTSPLIT(E519,";",TRUE,FALSE))))),"")</f>
        <v>AOM_001153$Forage Plants--Forage Trees--Hoodia gordonii;AOM_001153$Forage Plants--Forage Trees--Hoodia gordonii</v>
      </c>
      <c r="L519" s="75"/>
      <c r="M519" s="75" t="str" cm="1">
        <f t="array" ref="M519">IF(L519&lt;&gt;"",_xlfn.TEXTSPLIT(L519, "$"),"")</f>
        <v/>
      </c>
      <c r="N519" s="75"/>
      <c r="O519" s="75" t="str" cm="1">
        <f t="array" ref="O519">IF(L519&lt;&gt;"",_xlfn.CHOOSECOLS(_xlfn.TEXTSPLIT(N519,"--"),1),"")</f>
        <v/>
      </c>
      <c r="P519" s="75" t="str" cm="1">
        <f t="array" ref="P519">IF(L519&lt;&gt;"",IFERROR(_xlfn.CHOOSECOLS(_xlfn.TEXTSPLIT(N519,"--"),2),""),"")</f>
        <v/>
      </c>
      <c r="Q519" s="75" t="str">
        <f t="shared" ref="Q519:Q582" si="47">IF(L519&lt;&gt;"",IF(SUM(LEN(N519)-LEN(SUBSTITUTE(N519,"--","")))/LEN("--")&gt;1,SUBSTITUTE(N519,CONCATENATE(O519,"--",P519,"--"),""),""),"")</f>
        <v/>
      </c>
    </row>
    <row r="520" spans="1:17" ht="15.95" thickBot="1">
      <c r="A520" s="76" t="str">
        <v>AOM_001154</v>
      </c>
      <c r="B520" s="76" t="str">
        <v>Jatropha curcas Kernel</v>
      </c>
      <c r="C520" s="76" t="str">
        <v/>
      </c>
      <c r="D520" s="76" t="str">
        <v>Jatropha curcas Kernel</v>
      </c>
      <c r="E520" s="76" t="str">
        <f t="shared" si="43"/>
        <v>Jatropha curcas Kernel</v>
      </c>
      <c r="F520" s="76" t="str">
        <v>Management--Livestock Management--Feed Characteristic--Feed Composition--Feed Ingredient--Forage Plants--Forage Trees--Jatropha curcas--Jatropha curcas Kernel--</v>
      </c>
      <c r="G520" s="74" t="str" cm="1">
        <f t="array" ref="G520">IFERROR(SUBSTITUTE(_xlfn.CHOOSECOLS(_xlfn.TEXTSPLIT(_xlfn.TEXTJOIN("|",,F520),"Feed Ingredient--","|",TRUE),2),"----",""),"")</f>
        <v>Forage Plants--Forage Trees--Jatropha curcas--Jatropha curcas Kernel--</v>
      </c>
      <c r="H520" s="74" t="str">
        <f t="shared" si="44"/>
        <v>Forage Plants--Forage Trees--Jatropha curcas--Jatropha curcas Kernel</v>
      </c>
      <c r="I520" s="74">
        <f t="shared" si="45"/>
        <v>3</v>
      </c>
      <c r="J520" s="74" t="str">
        <f t="shared" si="46"/>
        <v>Forage Plants--Forage Trees--Jatropha curcas</v>
      </c>
      <c r="K520" s="74" t="str" cm="1">
        <f t="array" ref="K520">IF(G520&lt;&gt;"",_xlfn.TEXTJOIN(";",TRUE,
CONCATENATE(A520,"$",H520),
IF(E520="","",IF(I520&lt;&gt;0,CONCATENATE(A520,"$",J520,"--",_xlfn.TEXTSPLIT(E520,";",TRUE,FALSE)),CONCATENATE(A520,"$",_xlfn.TEXTSPLIT(E520,";",TRUE,FALSE))))),"")</f>
        <v>AOM_001154$Forage Plants--Forage Trees--Jatropha curcas--Jatropha curcas Kernel;AOM_001154$Forage Plants--Forage Trees--Jatropha curcas--Jatropha curcas Kernel</v>
      </c>
      <c r="L520" s="76"/>
      <c r="M520" s="76" t="str" cm="1">
        <f t="array" ref="M520">IF(L520&lt;&gt;"",_xlfn.TEXTSPLIT(L520, "$"),"")</f>
        <v/>
      </c>
      <c r="N520" s="76"/>
      <c r="O520" s="76" t="str" cm="1">
        <f t="array" ref="O520">IF(L520&lt;&gt;"",_xlfn.CHOOSECOLS(_xlfn.TEXTSPLIT(N520,"--"),1),"")</f>
        <v/>
      </c>
      <c r="P520" s="76" t="str" cm="1">
        <f t="array" ref="P520">IF(L520&lt;&gt;"",IFERROR(_xlfn.CHOOSECOLS(_xlfn.TEXTSPLIT(N520,"--"),2),""),"")</f>
        <v/>
      </c>
      <c r="Q520" s="76" t="str">
        <f t="shared" si="47"/>
        <v/>
      </c>
    </row>
    <row r="521" spans="1:17" ht="15.95" thickBot="1">
      <c r="A521" s="75" t="str">
        <v>AOM_003954</v>
      </c>
      <c r="B521" s="75" t="str">
        <v>Jatropha curcas Leaves</v>
      </c>
      <c r="C521" s="75" t="str">
        <v>Jatropha curcas  leaf</v>
      </c>
      <c r="D521" s="75" t="str">
        <v>Jatropha curcas Leaves</v>
      </c>
      <c r="E521" s="75" t="str">
        <f t="shared" si="43"/>
        <v>Jatropha curcas  leaf;Jatropha curcas Leaves</v>
      </c>
      <c r="F521" s="75" t="str">
        <v>Management--Livestock Management--Feed Characteristic--Feed Composition--Feed Ingredient--Forage Plants--Forage Trees--Jatropha curcas--Jatropha curcas Leaves--</v>
      </c>
      <c r="G521" s="74" t="str" cm="1">
        <f t="array" ref="G521">IFERROR(SUBSTITUTE(_xlfn.CHOOSECOLS(_xlfn.TEXTSPLIT(_xlfn.TEXTJOIN("|",,F521),"Feed Ingredient--","|",TRUE),2),"----",""),"")</f>
        <v>Forage Plants--Forage Trees--Jatropha curcas--Jatropha curcas Leaves--</v>
      </c>
      <c r="H521" s="74" t="str">
        <f t="shared" si="44"/>
        <v>Forage Plants--Forage Trees--Jatropha curcas--Jatropha curcas Leaves</v>
      </c>
      <c r="I521" s="74">
        <f t="shared" si="45"/>
        <v>3</v>
      </c>
      <c r="J521" s="74" t="str">
        <f t="shared" si="46"/>
        <v>Forage Plants--Forage Trees--Jatropha curcas</v>
      </c>
      <c r="K521" s="74" t="str" cm="1">
        <f t="array" ref="K521">IF(G521&lt;&gt;"",_xlfn.TEXTJOIN(";",TRUE,
CONCATENATE(A521,"$",H521),
IF(E521="","",IF(I521&lt;&gt;0,CONCATENATE(A521,"$",J521,"--",_xlfn.TEXTSPLIT(E521,";",TRUE,FALSE)),CONCATENATE(A521,"$",_xlfn.TEXTSPLIT(E521,";",TRUE,FALSE))))),"")</f>
        <v>AOM_003954$Forage Plants--Forage Trees--Jatropha curcas--Jatropha curcas Leaves;AOM_003954$Forage Plants--Forage Trees--Jatropha curcas--Jatropha curcas  leaf;AOM_003954$Forage Plants--Forage Trees--Jatropha curcas--Jatropha curcas Leaves</v>
      </c>
      <c r="L521" s="75"/>
      <c r="M521" s="75" t="str" cm="1">
        <f t="array" ref="M521">IF(L521&lt;&gt;"",_xlfn.TEXTSPLIT(L521, "$"),"")</f>
        <v/>
      </c>
      <c r="N521" s="75"/>
      <c r="O521" s="75" t="str" cm="1">
        <f t="array" ref="O521">IF(L521&lt;&gt;"",_xlfn.CHOOSECOLS(_xlfn.TEXTSPLIT(N521,"--"),1),"")</f>
        <v/>
      </c>
      <c r="P521" s="75" t="str" cm="1">
        <f t="array" ref="P521">IF(L521&lt;&gt;"",IFERROR(_xlfn.CHOOSECOLS(_xlfn.TEXTSPLIT(N521,"--"),2),""),"")</f>
        <v/>
      </c>
      <c r="Q521" s="75" t="str">
        <f t="shared" si="47"/>
        <v/>
      </c>
    </row>
    <row r="522" spans="1:17" ht="15.95" thickBot="1">
      <c r="A522" s="76" t="str">
        <v>AOM_001156</v>
      </c>
      <c r="B522" s="76" t="str">
        <v>Jatropha curcas Seed</v>
      </c>
      <c r="C522" s="76" t="str">
        <v/>
      </c>
      <c r="D522" s="76" t="str">
        <v>Jatropha curcas Seed</v>
      </c>
      <c r="E522" s="76" t="str">
        <f t="shared" si="43"/>
        <v>Jatropha curcas Seed</v>
      </c>
      <c r="F522" s="76" t="str">
        <v>Management--Livestock Management--Feed Characteristic--Feed Composition--Feed Ingredient--Forage Plants--Forage Trees--Jatropha curcas--Jatropha curcas Seed--</v>
      </c>
      <c r="G522" s="74" t="str" cm="1">
        <f t="array" ref="G522">IFERROR(SUBSTITUTE(_xlfn.CHOOSECOLS(_xlfn.TEXTSPLIT(_xlfn.TEXTJOIN("|",,F522),"Feed Ingredient--","|",TRUE),2),"----",""),"")</f>
        <v>Forage Plants--Forage Trees--Jatropha curcas--Jatropha curcas Seed--</v>
      </c>
      <c r="H522" s="74" t="str">
        <f t="shared" si="44"/>
        <v>Forage Plants--Forage Trees--Jatropha curcas--Jatropha curcas Seed</v>
      </c>
      <c r="I522" s="74">
        <f t="shared" si="45"/>
        <v>3</v>
      </c>
      <c r="J522" s="74" t="str">
        <f t="shared" si="46"/>
        <v>Forage Plants--Forage Trees--Jatropha curcas</v>
      </c>
      <c r="K522" s="74" t="str" cm="1">
        <f t="array" ref="K522">IF(G522&lt;&gt;"",_xlfn.TEXTJOIN(";",TRUE,
CONCATENATE(A522,"$",H522),
IF(E522="","",IF(I522&lt;&gt;0,CONCATENATE(A522,"$",J522,"--",_xlfn.TEXTSPLIT(E522,";",TRUE,FALSE)),CONCATENATE(A522,"$",_xlfn.TEXTSPLIT(E522,";",TRUE,FALSE))))),"")</f>
        <v>AOM_001156$Forage Plants--Forage Trees--Jatropha curcas--Jatropha curcas Seed;AOM_001156$Forage Plants--Forage Trees--Jatropha curcas--Jatropha curcas Seed</v>
      </c>
      <c r="L522" s="76"/>
      <c r="M522" s="76" t="str" cm="1">
        <f t="array" ref="M522">IF(L522&lt;&gt;"",_xlfn.TEXTSPLIT(L522, "$"),"")</f>
        <v/>
      </c>
      <c r="N522" s="76"/>
      <c r="O522" s="76" t="str" cm="1">
        <f t="array" ref="O522">IF(L522&lt;&gt;"",_xlfn.CHOOSECOLS(_xlfn.TEXTSPLIT(N522,"--"),1),"")</f>
        <v/>
      </c>
      <c r="P522" s="76" t="str" cm="1">
        <f t="array" ref="P522">IF(L522&lt;&gt;"",IFERROR(_xlfn.CHOOSECOLS(_xlfn.TEXTSPLIT(N522,"--"),2),""),"")</f>
        <v/>
      </c>
      <c r="Q522" s="76" t="str">
        <f t="shared" si="47"/>
        <v/>
      </c>
    </row>
    <row r="523" spans="1:17" ht="15.95" thickBot="1">
      <c r="A523" s="75" t="str">
        <v>AOM_002100</v>
      </c>
      <c r="B523" s="75" t="str">
        <v>Khaya senegalensis Leaves</v>
      </c>
      <c r="C523" s="75" t="str">
        <v>Savannah Mahogany Leaves</v>
      </c>
      <c r="D523" s="75" t="str">
        <v>Khaya senegalensis Leaves</v>
      </c>
      <c r="E523" s="75" t="str">
        <f t="shared" si="43"/>
        <v>Savannah Mahogany Leaves;Khaya senegalensis Leaves</v>
      </c>
      <c r="F523" s="75" t="str">
        <v>Management--Livestock Management--Feed Characteristic--Feed Composition--Feed Ingredient--Forage Plants--Forage Trees--Khaya senegalensis--Khaya senegalensis Leaves--</v>
      </c>
      <c r="G523" s="74" t="str" cm="1">
        <f t="array" ref="G523">IFERROR(SUBSTITUTE(_xlfn.CHOOSECOLS(_xlfn.TEXTSPLIT(_xlfn.TEXTJOIN("|",,F523),"Feed Ingredient--","|",TRUE),2),"----",""),"")</f>
        <v>Forage Plants--Forage Trees--Khaya senegalensis--Khaya senegalensis Leaves--</v>
      </c>
      <c r="H523" s="74" t="str">
        <f t="shared" si="44"/>
        <v>Forage Plants--Forage Trees--Khaya senegalensis--Khaya senegalensis Leaves</v>
      </c>
      <c r="I523" s="74">
        <f t="shared" si="45"/>
        <v>3</v>
      </c>
      <c r="J523" s="74" t="str">
        <f t="shared" si="46"/>
        <v>Forage Plants--Forage Trees--Khaya senegalensis</v>
      </c>
      <c r="K523" s="74" t="str" cm="1">
        <f t="array" ref="K523">IF(G523&lt;&gt;"",_xlfn.TEXTJOIN(";",TRUE,
CONCATENATE(A523,"$",H523),
IF(E523="","",IF(I523&lt;&gt;0,CONCATENATE(A523,"$",J523,"--",_xlfn.TEXTSPLIT(E523,";",TRUE,FALSE)),CONCATENATE(A523,"$",_xlfn.TEXTSPLIT(E523,";",TRUE,FALSE))))),"")</f>
        <v>AOM_002100$Forage Plants--Forage Trees--Khaya senegalensis--Khaya senegalensis Leaves;AOM_002100$Forage Plants--Forage Trees--Khaya senegalensis--Savannah Mahogany Leaves;AOM_002100$Forage Plants--Forage Trees--Khaya senegalensis--Khaya senegalensis Leaves</v>
      </c>
      <c r="L523" s="75"/>
      <c r="M523" s="75" t="str" cm="1">
        <f t="array" ref="M523">IF(L523&lt;&gt;"",_xlfn.TEXTSPLIT(L523, "$"),"")</f>
        <v/>
      </c>
      <c r="N523" s="75"/>
      <c r="O523" s="75" t="str" cm="1">
        <f t="array" ref="O523">IF(L523&lt;&gt;"",_xlfn.CHOOSECOLS(_xlfn.TEXTSPLIT(N523,"--"),1),"")</f>
        <v/>
      </c>
      <c r="P523" s="75" t="str" cm="1">
        <f t="array" ref="P523">IF(L523&lt;&gt;"",IFERROR(_xlfn.CHOOSECOLS(_xlfn.TEXTSPLIT(N523,"--"),2),""),"")</f>
        <v/>
      </c>
      <c r="Q523" s="75" t="str">
        <f t="shared" si="47"/>
        <v/>
      </c>
    </row>
    <row r="524" spans="1:17" ht="15.95" thickBot="1">
      <c r="A524" s="76" t="str">
        <v>AOM_001810</v>
      </c>
      <c r="B524" s="76" t="str">
        <v>Khaya senegalensis</v>
      </c>
      <c r="C524" s="76" t="str">
        <v/>
      </c>
      <c r="D524" s="76" t="str">
        <v>Khaya senegalensis</v>
      </c>
      <c r="E524" s="76" t="str">
        <f t="shared" si="43"/>
        <v>Khaya senegalensis</v>
      </c>
      <c r="F524" s="76" t="str">
        <v>Management--Livestock Management--Feed Characteristic--Feed Composition--Feed Ingredient--Forage Plants--Forage Trees--Khaya senegalensis----</v>
      </c>
      <c r="G524" s="74" t="str" cm="1">
        <f t="array" ref="G524">IFERROR(SUBSTITUTE(_xlfn.CHOOSECOLS(_xlfn.TEXTSPLIT(_xlfn.TEXTJOIN("|",,F524),"Feed Ingredient--","|",TRUE),2),"----",""),"")</f>
        <v>Forage Plants--Forage Trees--Khaya senegalensis</v>
      </c>
      <c r="H524" s="74" t="str">
        <f t="shared" si="44"/>
        <v>Forage Plants--Forage Trees--Khaya senegalensis</v>
      </c>
      <c r="I524" s="74">
        <f t="shared" si="45"/>
        <v>2</v>
      </c>
      <c r="J524" s="74" t="str">
        <f t="shared" si="46"/>
        <v>Forage Plants--Forage Trees</v>
      </c>
      <c r="K524" s="74" t="str" cm="1">
        <f t="array" ref="K524">IF(G524&lt;&gt;"",_xlfn.TEXTJOIN(";",TRUE,
CONCATENATE(A524,"$",H524),
IF(E524="","",IF(I524&lt;&gt;0,CONCATENATE(A524,"$",J524,"--",_xlfn.TEXTSPLIT(E524,";",TRUE,FALSE)),CONCATENATE(A524,"$",_xlfn.TEXTSPLIT(E524,";",TRUE,FALSE))))),"")</f>
        <v>AOM_001810$Forage Plants--Forage Trees--Khaya senegalensis;AOM_001810$Forage Plants--Forage Trees--Khaya senegalensis</v>
      </c>
      <c r="L524" s="76"/>
      <c r="M524" s="76" t="str" cm="1">
        <f t="array" ref="M524">IF(L524&lt;&gt;"",_xlfn.TEXTSPLIT(L524, "$"),"")</f>
        <v/>
      </c>
      <c r="N524" s="76"/>
      <c r="O524" s="76" t="str" cm="1">
        <f t="array" ref="O524">IF(L524&lt;&gt;"",_xlfn.CHOOSECOLS(_xlfn.TEXTSPLIT(N524,"--"),1),"")</f>
        <v/>
      </c>
      <c r="P524" s="76" t="str" cm="1">
        <f t="array" ref="P524">IF(L524&lt;&gt;"",IFERROR(_xlfn.CHOOSECOLS(_xlfn.TEXTSPLIT(N524,"--"),2),""),"")</f>
        <v/>
      </c>
      <c r="Q524" s="76" t="str">
        <f t="shared" si="47"/>
        <v/>
      </c>
    </row>
    <row r="525" spans="1:17" ht="15.95" thickBot="1">
      <c r="A525" s="75" t="str">
        <v>AOM_000710</v>
      </c>
      <c r="B525" s="75" t="str">
        <v>Leucaena leucocephala</v>
      </c>
      <c r="C525" s="75" t="str">
        <v>Leucaena glauca</v>
      </c>
      <c r="D525" s="75" t="str">
        <v>Leucaena leucocephala</v>
      </c>
      <c r="E525" s="75" t="str">
        <f t="shared" si="43"/>
        <v>Leucaena glauca;Leucaena leucocephala</v>
      </c>
      <c r="F525" s="75" t="str">
        <v>Management--Livestock Management--Feed Characteristic--Feed Composition--Feed Ingredient--Forage Plants--Forage Trees--Leucaena leucocephala----</v>
      </c>
      <c r="G525" s="74" t="str" cm="1">
        <f t="array" ref="G525">IFERROR(SUBSTITUTE(_xlfn.CHOOSECOLS(_xlfn.TEXTSPLIT(_xlfn.TEXTJOIN("|",,F525),"Feed Ingredient--","|",TRUE),2),"----",""),"")</f>
        <v>Forage Plants--Forage Trees--Leucaena leucocephala</v>
      </c>
      <c r="H525" s="74" t="str">
        <f t="shared" si="44"/>
        <v>Forage Plants--Forage Trees--Leucaena leucocephala</v>
      </c>
      <c r="I525" s="74">
        <f t="shared" si="45"/>
        <v>2</v>
      </c>
      <c r="J525" s="74" t="str">
        <f t="shared" si="46"/>
        <v>Forage Plants--Forage Trees</v>
      </c>
      <c r="K525" s="74" t="str" cm="1">
        <f t="array" ref="K525">IF(G525&lt;&gt;"",_xlfn.TEXTJOIN(";",TRUE,
CONCATENATE(A525,"$",H525),
IF(E525="","",IF(I525&lt;&gt;0,CONCATENATE(A525,"$",J525,"--",_xlfn.TEXTSPLIT(E525,";",TRUE,FALSE)),CONCATENATE(A525,"$",_xlfn.TEXTSPLIT(E525,";",TRUE,FALSE))))),"")</f>
        <v>AOM_000710$Forage Plants--Forage Trees--Leucaena leucocephala;AOM_000710$Forage Plants--Forage Trees--Leucaena glauca;AOM_000710$Forage Plants--Forage Trees--Leucaena leucocephala</v>
      </c>
      <c r="L525" s="75"/>
      <c r="M525" s="75" t="str" cm="1">
        <f t="array" ref="M525">IF(L525&lt;&gt;"",_xlfn.TEXTSPLIT(L525, "$"),"")</f>
        <v/>
      </c>
      <c r="N525" s="75"/>
      <c r="O525" s="75" t="str" cm="1">
        <f t="array" ref="O525">IF(L525&lt;&gt;"",_xlfn.CHOOSECOLS(_xlfn.TEXTSPLIT(N525,"--"),1),"")</f>
        <v/>
      </c>
      <c r="P525" s="75" t="str" cm="1">
        <f t="array" ref="P525">IF(L525&lt;&gt;"",IFERROR(_xlfn.CHOOSECOLS(_xlfn.TEXTSPLIT(N525,"--"),2),""),"")</f>
        <v/>
      </c>
      <c r="Q525" s="75" t="str">
        <f t="shared" si="47"/>
        <v/>
      </c>
    </row>
    <row r="526" spans="1:17" ht="15.95" thickBot="1">
      <c r="A526" s="76" t="str">
        <v>AOM_001672</v>
      </c>
      <c r="B526" s="76" t="str">
        <v>Leucaena leucocephala Leaves</v>
      </c>
      <c r="C526" s="76" t="str">
        <v/>
      </c>
      <c r="D526" s="76" t="str">
        <v>Leucaena leucocephala Leaves</v>
      </c>
      <c r="E526" s="76" t="str">
        <f t="shared" si="43"/>
        <v>Leucaena leucocephala Leaves</v>
      </c>
      <c r="F526" s="76" t="str">
        <v>Management--Livestock Management--Feed Characteristic--Feed Composition--Feed Ingredient--Forage Plants--Forage Trees--Leucaena leucocephala--Leucaena leucocephala Leaves--</v>
      </c>
      <c r="G526" s="74" t="str" cm="1">
        <f t="array" ref="G526">IFERROR(SUBSTITUTE(_xlfn.CHOOSECOLS(_xlfn.TEXTSPLIT(_xlfn.TEXTJOIN("|",,F526),"Feed Ingredient--","|",TRUE),2),"----",""),"")</f>
        <v>Forage Plants--Forage Trees--Leucaena leucocephala--Leucaena leucocephala Leaves--</v>
      </c>
      <c r="H526" s="74" t="str">
        <f t="shared" si="44"/>
        <v>Forage Plants--Forage Trees--Leucaena leucocephala--Leucaena leucocephala Leaves</v>
      </c>
      <c r="I526" s="74">
        <f t="shared" si="45"/>
        <v>3</v>
      </c>
      <c r="J526" s="74" t="str">
        <f t="shared" si="46"/>
        <v>Forage Plants--Forage Trees--Leucaena leucocephala</v>
      </c>
      <c r="K526" s="74" t="str" cm="1">
        <f t="array" ref="K526">IF(G526&lt;&gt;"",_xlfn.TEXTJOIN(";",TRUE,
CONCATENATE(A526,"$",H526),
IF(E526="","",IF(I526&lt;&gt;0,CONCATENATE(A526,"$",J526,"--",_xlfn.TEXTSPLIT(E526,";",TRUE,FALSE)),CONCATENATE(A526,"$",_xlfn.TEXTSPLIT(E526,";",TRUE,FALSE))))),"")</f>
        <v>AOM_001672$Forage Plants--Forage Trees--Leucaena leucocephala--Leucaena leucocephala Leaves;AOM_001672$Forage Plants--Forage Trees--Leucaena leucocephala--Leucaena leucocephala Leaves</v>
      </c>
      <c r="L526" s="76"/>
      <c r="M526" s="76" t="str" cm="1">
        <f t="array" ref="M526">IF(L526&lt;&gt;"",_xlfn.TEXTSPLIT(L526, "$"),"")</f>
        <v/>
      </c>
      <c r="N526" s="76"/>
      <c r="O526" s="76" t="str" cm="1">
        <f t="array" ref="O526">IF(L526&lt;&gt;"",_xlfn.CHOOSECOLS(_xlfn.TEXTSPLIT(N526,"--"),1),"")</f>
        <v/>
      </c>
      <c r="P526" s="76" t="str" cm="1">
        <f t="array" ref="P526">IF(L526&lt;&gt;"",IFERROR(_xlfn.CHOOSECOLS(_xlfn.TEXTSPLIT(N526,"--"),2),""),"")</f>
        <v/>
      </c>
      <c r="Q526" s="76" t="str">
        <f t="shared" si="47"/>
        <v/>
      </c>
    </row>
    <row r="527" spans="1:17" ht="15.95" thickBot="1">
      <c r="A527" s="75" t="str">
        <v>AOM_001771</v>
      </c>
      <c r="B527" s="75" t="str">
        <v>Leucaena pallida</v>
      </c>
      <c r="C527" s="75" t="str">
        <v/>
      </c>
      <c r="D527" s="75" t="str">
        <v>Leucaena pallida</v>
      </c>
      <c r="E527" s="75" t="str">
        <f t="shared" si="43"/>
        <v>Leucaena pallida</v>
      </c>
      <c r="F527" s="75" t="str">
        <v>Management--Livestock Management--Feed Characteristic--Feed Composition--Feed Ingredient--Forage Plants--Forage Trees--Leucaena pallida----</v>
      </c>
      <c r="G527" s="74" t="str" cm="1">
        <f t="array" ref="G527">IFERROR(SUBSTITUTE(_xlfn.CHOOSECOLS(_xlfn.TEXTSPLIT(_xlfn.TEXTJOIN("|",,F527),"Feed Ingredient--","|",TRUE),2),"----",""),"")</f>
        <v>Forage Plants--Forage Trees--Leucaena pallida</v>
      </c>
      <c r="H527" s="74" t="str">
        <f t="shared" si="44"/>
        <v>Forage Plants--Forage Trees--Leucaena pallida</v>
      </c>
      <c r="I527" s="74">
        <f t="shared" si="45"/>
        <v>2</v>
      </c>
      <c r="J527" s="74" t="str">
        <f t="shared" si="46"/>
        <v>Forage Plants--Forage Trees</v>
      </c>
      <c r="K527" s="74" t="str" cm="1">
        <f t="array" ref="K527">IF(G527&lt;&gt;"",_xlfn.TEXTJOIN(";",TRUE,
CONCATENATE(A527,"$",H527),
IF(E527="","",IF(I527&lt;&gt;0,CONCATENATE(A527,"$",J527,"--",_xlfn.TEXTSPLIT(E527,";",TRUE,FALSE)),CONCATENATE(A527,"$",_xlfn.TEXTSPLIT(E527,";",TRUE,FALSE))))),"")</f>
        <v>AOM_001771$Forage Plants--Forage Trees--Leucaena pallida;AOM_001771$Forage Plants--Forage Trees--Leucaena pallida</v>
      </c>
      <c r="L527" s="75"/>
      <c r="M527" s="75" t="str" cm="1">
        <f t="array" ref="M527">IF(L527&lt;&gt;"",_xlfn.TEXTSPLIT(L527, "$"),"")</f>
        <v/>
      </c>
      <c r="N527" s="75"/>
      <c r="O527" s="75" t="str" cm="1">
        <f t="array" ref="O527">IF(L527&lt;&gt;"",_xlfn.CHOOSECOLS(_xlfn.TEXTSPLIT(N527,"--"),1),"")</f>
        <v/>
      </c>
      <c r="P527" s="75" t="str" cm="1">
        <f t="array" ref="P527">IF(L527&lt;&gt;"",IFERROR(_xlfn.CHOOSECOLS(_xlfn.TEXTSPLIT(N527,"--"),2),""),"")</f>
        <v/>
      </c>
      <c r="Q527" s="75" t="str">
        <f t="shared" si="47"/>
        <v/>
      </c>
    </row>
    <row r="528" spans="1:17" ht="15.95" thickBot="1">
      <c r="A528" s="76" t="str">
        <v>AOM_001769</v>
      </c>
      <c r="B528" s="76" t="str">
        <v>Leucaena pallida Leaves</v>
      </c>
      <c r="C528" s="76" t="str">
        <v/>
      </c>
      <c r="D528" s="76" t="str">
        <v>Leucaena pallida Leaves</v>
      </c>
      <c r="E528" s="76" t="str">
        <f t="shared" si="43"/>
        <v>Leucaena pallida Leaves</v>
      </c>
      <c r="F528" s="76" t="str">
        <v>Management--Livestock Management--Feed Characteristic--Feed Composition--Feed Ingredient--Forage Plants--Forage Trees--Leucaena pallida--Leucaena pallida Leaves--</v>
      </c>
      <c r="G528" s="74" t="str" cm="1">
        <f t="array" ref="G528">IFERROR(SUBSTITUTE(_xlfn.CHOOSECOLS(_xlfn.TEXTSPLIT(_xlfn.TEXTJOIN("|",,F528),"Feed Ingredient--","|",TRUE),2),"----",""),"")</f>
        <v>Forage Plants--Forage Trees--Leucaena pallida--Leucaena pallida Leaves--</v>
      </c>
      <c r="H528" s="74" t="str">
        <f t="shared" si="44"/>
        <v>Forage Plants--Forage Trees--Leucaena pallida--Leucaena pallida Leaves</v>
      </c>
      <c r="I528" s="74">
        <f t="shared" si="45"/>
        <v>3</v>
      </c>
      <c r="J528" s="74" t="str">
        <f t="shared" si="46"/>
        <v>Forage Plants--Forage Trees--Leucaena pallida</v>
      </c>
      <c r="K528" s="74" t="str" cm="1">
        <f t="array" ref="K528">IF(G528&lt;&gt;"",_xlfn.TEXTJOIN(";",TRUE,
CONCATENATE(A528,"$",H528),
IF(E528="","",IF(I528&lt;&gt;0,CONCATENATE(A528,"$",J528,"--",_xlfn.TEXTSPLIT(E528,";",TRUE,FALSE)),CONCATENATE(A528,"$",_xlfn.TEXTSPLIT(E528,";",TRUE,FALSE))))),"")</f>
        <v>AOM_001769$Forage Plants--Forage Trees--Leucaena pallida--Leucaena pallida Leaves;AOM_001769$Forage Plants--Forage Trees--Leucaena pallida--Leucaena pallida Leaves</v>
      </c>
      <c r="L528" s="76"/>
      <c r="M528" s="76" t="str" cm="1">
        <f t="array" ref="M528">IF(L528&lt;&gt;"",_xlfn.TEXTSPLIT(L528, "$"),"")</f>
        <v/>
      </c>
      <c r="N528" s="76"/>
      <c r="O528" s="76" t="str" cm="1">
        <f t="array" ref="O528">IF(L528&lt;&gt;"",_xlfn.CHOOSECOLS(_xlfn.TEXTSPLIT(N528,"--"),1),"")</f>
        <v/>
      </c>
      <c r="P528" s="76" t="str" cm="1">
        <f t="array" ref="P528">IF(L528&lt;&gt;"",IFERROR(_xlfn.CHOOSECOLS(_xlfn.TEXTSPLIT(N528,"--"),2),""),"")</f>
        <v/>
      </c>
      <c r="Q528" s="76" t="str">
        <f t="shared" si="47"/>
        <v/>
      </c>
    </row>
    <row r="529" spans="1:17" ht="15.95" thickBot="1">
      <c r="A529" s="75" t="str">
        <v>AOM_003909</v>
      </c>
      <c r="B529" s="75" t="str">
        <v>Millettia ferruginea</v>
      </c>
      <c r="C529" s="75" t="str">
        <v>Birrbirra; Derassana</v>
      </c>
      <c r="D529" s="75" t="str">
        <v xml:space="preserve">
Millettia ferruginea</v>
      </c>
      <c r="E529" s="75" t="str">
        <f t="shared" si="43"/>
        <v>Birrbirra; Derassana;
Millettia ferruginea</v>
      </c>
      <c r="F529" s="75" t="str">
        <v>Management--Livestock Management--Feed Characteristic--Feed Composition--Feed Ingredient--Forage Plants--Forage Trees--Millettia ferruginea----</v>
      </c>
      <c r="G529" s="74" t="str" cm="1">
        <f t="array" ref="G529">IFERROR(SUBSTITUTE(_xlfn.CHOOSECOLS(_xlfn.TEXTSPLIT(_xlfn.TEXTJOIN("|",,F529),"Feed Ingredient--","|",TRUE),2),"----",""),"")</f>
        <v>Forage Plants--Forage Trees--Millettia ferruginea</v>
      </c>
      <c r="H529" s="74" t="str">
        <f t="shared" si="44"/>
        <v>Forage Plants--Forage Trees--Millettia ferruginea</v>
      </c>
      <c r="I529" s="74">
        <f t="shared" si="45"/>
        <v>2</v>
      </c>
      <c r="J529" s="74" t="str">
        <f t="shared" si="46"/>
        <v>Forage Plants--Forage Trees</v>
      </c>
      <c r="K529" s="74" t="str" cm="1">
        <f t="array" ref="K529">IF(G529&lt;&gt;"",_xlfn.TEXTJOIN(";",TRUE,
CONCATENATE(A529,"$",H529),
IF(E529="","",IF(I529&lt;&gt;0,CONCATENATE(A529,"$",J529,"--",_xlfn.TEXTSPLIT(E529,";",TRUE,FALSE)),CONCATENATE(A529,"$",_xlfn.TEXTSPLIT(E529,";",TRUE,FALSE))))),"")</f>
        <v>AOM_003909$Forage Plants--Forage Trees--Millettia ferruginea;AOM_003909$Forage Plants--Forage Trees--Birrbirra;AOM_003909$Forage Plants--Forage Trees-- Derassana;AOM_003909$Forage Plants--Forage Trees--
Millettia ferruginea</v>
      </c>
      <c r="L529" s="75"/>
      <c r="M529" s="75" t="str" cm="1">
        <f t="array" ref="M529">IF(L529&lt;&gt;"",_xlfn.TEXTSPLIT(L529, "$"),"")</f>
        <v/>
      </c>
      <c r="N529" s="75"/>
      <c r="O529" s="75" t="str" cm="1">
        <f t="array" ref="O529">IF(L529&lt;&gt;"",_xlfn.CHOOSECOLS(_xlfn.TEXTSPLIT(N529,"--"),1),"")</f>
        <v/>
      </c>
      <c r="P529" s="75" t="str" cm="1">
        <f t="array" ref="P529">IF(L529&lt;&gt;"",IFERROR(_xlfn.CHOOSECOLS(_xlfn.TEXTSPLIT(N529,"--"),2),""),"")</f>
        <v/>
      </c>
      <c r="Q529" s="75" t="str">
        <f t="shared" si="47"/>
        <v/>
      </c>
    </row>
    <row r="530" spans="1:17" ht="15.95" thickBot="1">
      <c r="A530" s="76" t="str">
        <v>AOM_003903</v>
      </c>
      <c r="B530" s="76" t="str">
        <v>Moringa oleifera Leaves</v>
      </c>
      <c r="C530" s="76" t="str">
        <v/>
      </c>
      <c r="D530" s="76" t="str">
        <v>Moringa oleifera Leaves</v>
      </c>
      <c r="E530" s="76" t="str">
        <f t="shared" si="43"/>
        <v>Moringa oleifera Leaves</v>
      </c>
      <c r="F530" s="76" t="str">
        <v>Management--Livestock Management--Feed Characteristic--Feed Composition--Feed Ingredient--Forage Plants--Forage Trees--Moringa oleifera--Moringa oleifera Leaves--</v>
      </c>
      <c r="G530" s="74" t="str" cm="1">
        <f t="array" ref="G530">IFERROR(SUBSTITUTE(_xlfn.CHOOSECOLS(_xlfn.TEXTSPLIT(_xlfn.TEXTJOIN("|",,F530),"Feed Ingredient--","|",TRUE),2),"----",""),"")</f>
        <v>Forage Plants--Forage Trees--Moringa oleifera--Moringa oleifera Leaves--</v>
      </c>
      <c r="H530" s="74" t="str">
        <f t="shared" si="44"/>
        <v>Forage Plants--Forage Trees--Moringa oleifera--Moringa oleifera Leaves</v>
      </c>
      <c r="I530" s="74">
        <f t="shared" si="45"/>
        <v>3</v>
      </c>
      <c r="J530" s="74" t="str">
        <f t="shared" si="46"/>
        <v>Forage Plants--Forage Trees--Moringa oleifera</v>
      </c>
      <c r="K530" s="74" t="str" cm="1">
        <f t="array" ref="K530">IF(G530&lt;&gt;"",_xlfn.TEXTJOIN(";",TRUE,
CONCATENATE(A530,"$",H530),
IF(E530="","",IF(I530&lt;&gt;0,CONCATENATE(A530,"$",J530,"--",_xlfn.TEXTSPLIT(E530,";",TRUE,FALSE)),CONCATENATE(A530,"$",_xlfn.TEXTSPLIT(E530,";",TRUE,FALSE))))),"")</f>
        <v>AOM_003903$Forage Plants--Forage Trees--Moringa oleifera--Moringa oleifera Leaves;AOM_003903$Forage Plants--Forage Trees--Moringa oleifera--Moringa oleifera Leaves</v>
      </c>
      <c r="L530" s="76"/>
      <c r="M530" s="76" t="str" cm="1">
        <f t="array" ref="M530">IF(L530&lt;&gt;"",_xlfn.TEXTSPLIT(L530, "$"),"")</f>
        <v/>
      </c>
      <c r="N530" s="76"/>
      <c r="O530" s="76" t="str" cm="1">
        <f t="array" ref="O530">IF(L530&lt;&gt;"",_xlfn.CHOOSECOLS(_xlfn.TEXTSPLIT(N530,"--"),1),"")</f>
        <v/>
      </c>
      <c r="P530" s="76" t="str" cm="1">
        <f t="array" ref="P530">IF(L530&lt;&gt;"",IFERROR(_xlfn.CHOOSECOLS(_xlfn.TEXTSPLIT(N530,"--"),2),""),"")</f>
        <v/>
      </c>
      <c r="Q530" s="76" t="str">
        <f t="shared" si="47"/>
        <v/>
      </c>
    </row>
    <row r="531" spans="1:17" ht="15.95" thickBot="1">
      <c r="A531" s="75" t="str">
        <v>AOM_001979</v>
      </c>
      <c r="B531" s="75" t="str">
        <v>Moringa oleifera Leaves Extract</v>
      </c>
      <c r="C531" s="75" t="str">
        <v/>
      </c>
      <c r="D531" s="75" t="str">
        <v>Moringa oleifera Leaves Extract</v>
      </c>
      <c r="E531" s="75" t="str">
        <f t="shared" si="43"/>
        <v>Moringa oleifera Leaves Extract</v>
      </c>
      <c r="F531" s="75" t="str">
        <v>Management--Livestock Management--Feed Characteristic--Feed Composition--Feed Ingredient--Forage Plants--Forage Trees--Moringa oleifera--Moringa oleifera Leaves Extract--</v>
      </c>
      <c r="G531" s="74" t="str" cm="1">
        <f t="array" ref="G531">IFERROR(SUBSTITUTE(_xlfn.CHOOSECOLS(_xlfn.TEXTSPLIT(_xlfn.TEXTJOIN("|",,F531),"Feed Ingredient--","|",TRUE),2),"----",""),"")</f>
        <v>Forage Plants--Forage Trees--Moringa oleifera--Moringa oleifera Leaves Extract--</v>
      </c>
      <c r="H531" s="74" t="str">
        <f t="shared" si="44"/>
        <v>Forage Plants--Forage Trees--Moringa oleifera--Moringa oleifera Leaves Extract</v>
      </c>
      <c r="I531" s="74">
        <f t="shared" si="45"/>
        <v>3</v>
      </c>
      <c r="J531" s="74" t="str">
        <f t="shared" si="46"/>
        <v>Forage Plants--Forage Trees--Moringa oleifera</v>
      </c>
      <c r="K531" s="74" t="str" cm="1">
        <f t="array" ref="K531">IF(G531&lt;&gt;"",_xlfn.TEXTJOIN(";",TRUE,
CONCATENATE(A531,"$",H531),
IF(E531="","",IF(I531&lt;&gt;0,CONCATENATE(A531,"$",J531,"--",_xlfn.TEXTSPLIT(E531,";",TRUE,FALSE)),CONCATENATE(A531,"$",_xlfn.TEXTSPLIT(E531,";",TRUE,FALSE))))),"")</f>
        <v>AOM_001979$Forage Plants--Forage Trees--Moringa oleifera--Moringa oleifera Leaves Extract;AOM_001979$Forage Plants--Forage Trees--Moringa oleifera--Moringa oleifera Leaves Extract</v>
      </c>
      <c r="L531" s="75"/>
      <c r="M531" s="75" t="str" cm="1">
        <f t="array" ref="M531">IF(L531&lt;&gt;"",_xlfn.TEXTSPLIT(L531, "$"),"")</f>
        <v/>
      </c>
      <c r="N531" s="75"/>
      <c r="O531" s="75" t="str" cm="1">
        <f t="array" ref="O531">IF(L531&lt;&gt;"",_xlfn.CHOOSECOLS(_xlfn.TEXTSPLIT(N531,"--"),1),"")</f>
        <v/>
      </c>
      <c r="P531" s="75" t="str" cm="1">
        <f t="array" ref="P531">IF(L531&lt;&gt;"",IFERROR(_xlfn.CHOOSECOLS(_xlfn.TEXTSPLIT(N531,"--"),2),""),"")</f>
        <v/>
      </c>
      <c r="Q531" s="75" t="str">
        <f t="shared" si="47"/>
        <v/>
      </c>
    </row>
    <row r="532" spans="1:17" ht="15.95" thickBot="1">
      <c r="A532" s="76" t="str">
        <v>AOM_006341</v>
      </c>
      <c r="B532" s="76" t="str">
        <v>Moringa oleifera Seed Oil</v>
      </c>
      <c r="C532" s="76" t="str">
        <v/>
      </c>
      <c r="D532" s="76" t="str">
        <v>Moringa oleifera Seed Oil</v>
      </c>
      <c r="E532" s="76" t="str">
        <f t="shared" si="43"/>
        <v>Moringa oleifera Seed Oil</v>
      </c>
      <c r="F532" s="76" t="str">
        <v>Management--Livestock Management--Feed Characteristic--Feed Composition--Feed Ingredient--Forage Plants--Forage Trees--Moringa oleifera--Moringa oleifera Seed--Moringa oleifera Seed Oil</v>
      </c>
      <c r="G532" s="74" t="str" cm="1">
        <f t="array" ref="G532">IFERROR(SUBSTITUTE(_xlfn.CHOOSECOLS(_xlfn.TEXTSPLIT(_xlfn.TEXTJOIN("|",,F532),"Feed Ingredient--","|",TRUE),2),"----",""),"")</f>
        <v>Forage Plants--Forage Trees--Moringa oleifera--Moringa oleifera Seed--Moringa oleifera Seed Oil</v>
      </c>
      <c r="H532" s="74" t="str">
        <f t="shared" si="44"/>
        <v>Forage Plants--Forage Trees--Moringa oleifera--Moringa oleifera Seed--Moringa oleifera Seed Oil</v>
      </c>
      <c r="I532" s="74">
        <f t="shared" si="45"/>
        <v>4</v>
      </c>
      <c r="J532" s="74" t="str">
        <f t="shared" si="46"/>
        <v>Forage Plants--Forage Trees--Moringa oleifera--Moringa oleifera Seed</v>
      </c>
      <c r="K532" s="74" t="str" cm="1">
        <f t="array" ref="K532">IF(G532&lt;&gt;"",_xlfn.TEXTJOIN(";",TRUE,
CONCATENATE(A532,"$",H532),
IF(E532="","",IF(I532&lt;&gt;0,CONCATENATE(A532,"$",J532,"--",_xlfn.TEXTSPLIT(E532,";",TRUE,FALSE)),CONCATENATE(A532,"$",_xlfn.TEXTSPLIT(E532,";",TRUE,FALSE))))),"")</f>
        <v>AOM_006341$Forage Plants--Forage Trees--Moringa oleifera--Moringa oleifera Seed--Moringa oleifera Seed Oil;AOM_006341$Forage Plants--Forage Trees--Moringa oleifera--Moringa oleifera Seed--Moringa oleifera Seed Oil</v>
      </c>
      <c r="L532" s="76"/>
      <c r="M532" s="76" t="str" cm="1">
        <f t="array" ref="M532">IF(L532&lt;&gt;"",_xlfn.TEXTSPLIT(L532, "$"),"")</f>
        <v/>
      </c>
      <c r="N532" s="76"/>
      <c r="O532" s="76" t="str" cm="1">
        <f t="array" ref="O532">IF(L532&lt;&gt;"",_xlfn.CHOOSECOLS(_xlfn.TEXTSPLIT(N532,"--"),1),"")</f>
        <v/>
      </c>
      <c r="P532" s="76" t="str" cm="1">
        <f t="array" ref="P532">IF(L532&lt;&gt;"",IFERROR(_xlfn.CHOOSECOLS(_xlfn.TEXTSPLIT(N532,"--"),2),""),"")</f>
        <v/>
      </c>
      <c r="Q532" s="76" t="str">
        <f t="shared" si="47"/>
        <v/>
      </c>
    </row>
    <row r="533" spans="1:17" ht="15.95" thickBot="1">
      <c r="A533" s="75" t="str">
        <v>AOM_003971</v>
      </c>
      <c r="B533" s="75" t="str">
        <v>Moringa oleifera Seed</v>
      </c>
      <c r="C533" s="75" t="str">
        <v/>
      </c>
      <c r="D533" s="75" t="str">
        <v>Moringa oleifera Seed</v>
      </c>
      <c r="E533" s="75" t="str">
        <f t="shared" si="43"/>
        <v>Moringa oleifera Seed</v>
      </c>
      <c r="F533" s="75" t="str">
        <v>Management--Livestock Management--Feed Characteristic--Feed Composition--Feed Ingredient--Forage Plants--Forage Trees--Moringa oleifera--Moringa oleifera Seed--</v>
      </c>
      <c r="G533" s="74" t="str" cm="1">
        <f t="array" ref="G533">IFERROR(SUBSTITUTE(_xlfn.CHOOSECOLS(_xlfn.TEXTSPLIT(_xlfn.TEXTJOIN("|",,F533),"Feed Ingredient--","|",TRUE),2),"----",""),"")</f>
        <v>Forage Plants--Forage Trees--Moringa oleifera--Moringa oleifera Seed--</v>
      </c>
      <c r="H533" s="74" t="str">
        <f t="shared" si="44"/>
        <v>Forage Plants--Forage Trees--Moringa oleifera--Moringa oleifera Seed</v>
      </c>
      <c r="I533" s="74">
        <f t="shared" si="45"/>
        <v>3</v>
      </c>
      <c r="J533" s="74" t="str">
        <f t="shared" si="46"/>
        <v>Forage Plants--Forage Trees--Moringa oleifera</v>
      </c>
      <c r="K533" s="74" t="str" cm="1">
        <f t="array" ref="K533">IF(G533&lt;&gt;"",_xlfn.TEXTJOIN(";",TRUE,
CONCATENATE(A533,"$",H533),
IF(E533="","",IF(I533&lt;&gt;0,CONCATENATE(A533,"$",J533,"--",_xlfn.TEXTSPLIT(E533,";",TRUE,FALSE)),CONCATENATE(A533,"$",_xlfn.TEXTSPLIT(E533,";",TRUE,FALSE))))),"")</f>
        <v>AOM_003971$Forage Plants--Forage Trees--Moringa oleifera--Moringa oleifera Seed;AOM_003971$Forage Plants--Forage Trees--Moringa oleifera--Moringa oleifera Seed</v>
      </c>
      <c r="L533" s="75"/>
      <c r="M533" s="75" t="str" cm="1">
        <f t="array" ref="M533">IF(L533&lt;&gt;"",_xlfn.TEXTSPLIT(L533, "$"),"")</f>
        <v/>
      </c>
      <c r="N533" s="75"/>
      <c r="O533" s="75" t="str" cm="1">
        <f t="array" ref="O533">IF(L533&lt;&gt;"",_xlfn.CHOOSECOLS(_xlfn.TEXTSPLIT(N533,"--"),1),"")</f>
        <v/>
      </c>
      <c r="P533" s="75" t="str" cm="1">
        <f t="array" ref="P533">IF(L533&lt;&gt;"",IFERROR(_xlfn.CHOOSECOLS(_xlfn.TEXTSPLIT(N533,"--"),2),""),"")</f>
        <v/>
      </c>
      <c r="Q533" s="75" t="str">
        <f t="shared" si="47"/>
        <v/>
      </c>
    </row>
    <row r="534" spans="1:17" ht="15.95" thickBot="1">
      <c r="A534" s="76" t="str">
        <v>AOM_001152</v>
      </c>
      <c r="B534" s="76" t="str">
        <v>Moringa oleifera</v>
      </c>
      <c r="C534" s="76" t="str">
        <v/>
      </c>
      <c r="D534" s="76" t="str">
        <v/>
      </c>
      <c r="E534" s="76" t="str">
        <f t="shared" si="43"/>
        <v/>
      </c>
      <c r="F534" s="76" t="str">
        <v>Management--Livestock Management--Feed Characteristic--Feed Composition--Feed Ingredient--Forage Plants--Forage Trees--Moringa oleifera----</v>
      </c>
      <c r="G534" s="74" t="str" cm="1">
        <f t="array" ref="G534">IFERROR(SUBSTITUTE(_xlfn.CHOOSECOLS(_xlfn.TEXTSPLIT(_xlfn.TEXTJOIN("|",,F534),"Feed Ingredient--","|",TRUE),2),"----",""),"")</f>
        <v>Forage Plants--Forage Trees--Moringa oleifera</v>
      </c>
      <c r="H534" s="74" t="str">
        <f t="shared" si="44"/>
        <v>Forage Plants--Forage Trees--Moringa oleifera</v>
      </c>
      <c r="I534" s="74">
        <f t="shared" si="45"/>
        <v>2</v>
      </c>
      <c r="J534" s="74" t="str">
        <f t="shared" si="46"/>
        <v>Forage Plants--Forage Trees</v>
      </c>
      <c r="K534" s="74" t="str" cm="1">
        <f t="array" ref="K534">IF(G534&lt;&gt;"",_xlfn.TEXTJOIN(";",TRUE,
CONCATENATE(A534,"$",H534),
IF(E534="","",IF(I534&lt;&gt;0,CONCATENATE(A534,"$",J534,"--",_xlfn.TEXTSPLIT(E534,";",TRUE,FALSE)),CONCATENATE(A534,"$",_xlfn.TEXTSPLIT(E534,";",TRUE,FALSE))))),"")</f>
        <v>AOM_001152$Forage Plants--Forage Trees--Moringa oleifera</v>
      </c>
      <c r="L534" s="76"/>
      <c r="M534" s="76" t="str" cm="1">
        <f t="array" ref="M534">IF(L534&lt;&gt;"",_xlfn.TEXTSPLIT(L534, "$"),"")</f>
        <v/>
      </c>
      <c r="N534" s="76"/>
      <c r="O534" s="76" t="str" cm="1">
        <f t="array" ref="O534">IF(L534&lt;&gt;"",_xlfn.CHOOSECOLS(_xlfn.TEXTSPLIT(N534,"--"),1),"")</f>
        <v/>
      </c>
      <c r="P534" s="76" t="str" cm="1">
        <f t="array" ref="P534">IF(L534&lt;&gt;"",IFERROR(_xlfn.CHOOSECOLS(_xlfn.TEXTSPLIT(N534,"--"),2),""),"")</f>
        <v/>
      </c>
      <c r="Q534" s="76" t="str">
        <f t="shared" si="47"/>
        <v/>
      </c>
    </row>
    <row r="535" spans="1:17" ht="15.95" thickBot="1">
      <c r="A535" s="75" t="str">
        <v>AOM_001791</v>
      </c>
      <c r="B535" s="75" t="str">
        <v>Moringa stenopetala</v>
      </c>
      <c r="C535" s="75" t="str">
        <v/>
      </c>
      <c r="D535" s="75" t="str">
        <v>Moringa oleifera</v>
      </c>
      <c r="E535" s="75" t="str">
        <f t="shared" si="43"/>
        <v>Moringa oleifera</v>
      </c>
      <c r="F535" s="75" t="str">
        <v>Management--Livestock Management--Feed Characteristic--Feed Composition--Feed Ingredient--Forage Plants--Forage Trees--Moringa stenopetala----</v>
      </c>
      <c r="G535" s="74" t="str" cm="1">
        <f t="array" ref="G535">IFERROR(SUBSTITUTE(_xlfn.CHOOSECOLS(_xlfn.TEXTSPLIT(_xlfn.TEXTJOIN("|",,F535),"Feed Ingredient--","|",TRUE),2),"----",""),"")</f>
        <v>Forage Plants--Forage Trees--Moringa stenopetala</v>
      </c>
      <c r="H535" s="74" t="str">
        <f t="shared" si="44"/>
        <v>Forage Plants--Forage Trees--Moringa stenopetala</v>
      </c>
      <c r="I535" s="74">
        <f t="shared" si="45"/>
        <v>2</v>
      </c>
      <c r="J535" s="74" t="str">
        <f t="shared" si="46"/>
        <v>Forage Plants--Forage Trees</v>
      </c>
      <c r="K535" s="74" t="str" cm="1">
        <f t="array" ref="K535">IF(G535&lt;&gt;"",_xlfn.TEXTJOIN(";",TRUE,
CONCATENATE(A535,"$",H535),
IF(E535="","",IF(I535&lt;&gt;0,CONCATENATE(A535,"$",J535,"--",_xlfn.TEXTSPLIT(E535,";",TRUE,FALSE)),CONCATENATE(A535,"$",_xlfn.TEXTSPLIT(E535,";",TRUE,FALSE))))),"")</f>
        <v>AOM_001791$Forage Plants--Forage Trees--Moringa stenopetala;AOM_001791$Forage Plants--Forage Trees--Moringa oleifera</v>
      </c>
      <c r="L535" s="75"/>
      <c r="M535" s="75" t="str" cm="1">
        <f t="array" ref="M535">IF(L535&lt;&gt;"",_xlfn.TEXTSPLIT(L535, "$"),"")</f>
        <v/>
      </c>
      <c r="N535" s="75"/>
      <c r="O535" s="75" t="str" cm="1">
        <f t="array" ref="O535">IF(L535&lt;&gt;"",_xlfn.CHOOSECOLS(_xlfn.TEXTSPLIT(N535,"--"),1),"")</f>
        <v/>
      </c>
      <c r="P535" s="75" t="str" cm="1">
        <f t="array" ref="P535">IF(L535&lt;&gt;"",IFERROR(_xlfn.CHOOSECOLS(_xlfn.TEXTSPLIT(N535,"--"),2),""),"")</f>
        <v/>
      </c>
      <c r="Q535" s="75" t="str">
        <f t="shared" si="47"/>
        <v/>
      </c>
    </row>
    <row r="536" spans="1:17" ht="15.95" thickBot="1">
      <c r="A536" s="76" t="str">
        <v>AOM_002251</v>
      </c>
      <c r="B536" s="76" t="str">
        <v>Morus alba Leaves</v>
      </c>
      <c r="C536" s="76" t="str">
        <v/>
      </c>
      <c r="D536" s="76" t="str">
        <v>Moringa stenopetala Leaves</v>
      </c>
      <c r="E536" s="76" t="str">
        <f t="shared" si="43"/>
        <v>Moringa stenopetala Leaves</v>
      </c>
      <c r="F536" s="76" t="str">
        <v>Management--Livestock Management--Feed Characteristic--Feed Composition--Feed Ingredient--Forage Plants--Forage Trees--Morus alba--Morus alba Leaves--</v>
      </c>
      <c r="G536" s="74" t="str" cm="1">
        <f t="array" ref="G536">IFERROR(SUBSTITUTE(_xlfn.CHOOSECOLS(_xlfn.TEXTSPLIT(_xlfn.TEXTJOIN("|",,F536),"Feed Ingredient--","|",TRUE),2),"----",""),"")</f>
        <v>Forage Plants--Forage Trees--Morus alba--Morus alba Leaves--</v>
      </c>
      <c r="H536" s="74" t="str">
        <f t="shared" si="44"/>
        <v>Forage Plants--Forage Trees--Morus alba--Morus alba Leaves</v>
      </c>
      <c r="I536" s="74">
        <f t="shared" si="45"/>
        <v>3</v>
      </c>
      <c r="J536" s="74" t="str">
        <f t="shared" si="46"/>
        <v>Forage Plants--Forage Trees--Morus alba</v>
      </c>
      <c r="K536" s="74" t="str" cm="1">
        <f t="array" ref="K536">IF(G536&lt;&gt;"",_xlfn.TEXTJOIN(";",TRUE,
CONCATENATE(A536,"$",H536),
IF(E536="","",IF(I536&lt;&gt;0,CONCATENATE(A536,"$",J536,"--",_xlfn.TEXTSPLIT(E536,";",TRUE,FALSE)),CONCATENATE(A536,"$",_xlfn.TEXTSPLIT(E536,";",TRUE,FALSE))))),"")</f>
        <v>AOM_002251$Forage Plants--Forage Trees--Morus alba--Morus alba Leaves;AOM_002251$Forage Plants--Forage Trees--Morus alba--Moringa stenopetala Leaves</v>
      </c>
      <c r="L536" s="76"/>
      <c r="M536" s="76" t="str" cm="1">
        <f t="array" ref="M536">IF(L536&lt;&gt;"",_xlfn.TEXTSPLIT(L536, "$"),"")</f>
        <v/>
      </c>
      <c r="N536" s="76"/>
      <c r="O536" s="76" t="str" cm="1">
        <f t="array" ref="O536">IF(L536&lt;&gt;"",_xlfn.CHOOSECOLS(_xlfn.TEXTSPLIT(N536,"--"),1),"")</f>
        <v/>
      </c>
      <c r="P536" s="76" t="str" cm="1">
        <f t="array" ref="P536">IF(L536&lt;&gt;"",IFERROR(_xlfn.CHOOSECOLS(_xlfn.TEXTSPLIT(N536,"--"),2),""),"")</f>
        <v/>
      </c>
      <c r="Q536" s="76" t="str">
        <f t="shared" si="47"/>
        <v/>
      </c>
    </row>
    <row r="537" spans="1:17" ht="15.95" thickBot="1">
      <c r="A537" s="75" t="str">
        <v>AOM_002250</v>
      </c>
      <c r="B537" s="75" t="str">
        <v>Morus alba</v>
      </c>
      <c r="C537" s="75" t="str">
        <v/>
      </c>
      <c r="D537" s="75" t="str">
        <v>Moringa stenopetala</v>
      </c>
      <c r="E537" s="75" t="str">
        <f t="shared" si="43"/>
        <v>Moringa stenopetala</v>
      </c>
      <c r="F537" s="75" t="str">
        <v>Management--Livestock Management--Feed Characteristic--Feed Composition--Feed Ingredient--Forage Plants--Forage Trees--Morus alba----</v>
      </c>
      <c r="G537" s="74" t="str" cm="1">
        <f t="array" ref="G537">IFERROR(SUBSTITUTE(_xlfn.CHOOSECOLS(_xlfn.TEXTSPLIT(_xlfn.TEXTJOIN("|",,F537),"Feed Ingredient--","|",TRUE),2),"----",""),"")</f>
        <v>Forage Plants--Forage Trees--Morus alba</v>
      </c>
      <c r="H537" s="74" t="str">
        <f t="shared" si="44"/>
        <v>Forage Plants--Forage Trees--Morus alba</v>
      </c>
      <c r="I537" s="74">
        <f t="shared" si="45"/>
        <v>2</v>
      </c>
      <c r="J537" s="74" t="str">
        <f t="shared" si="46"/>
        <v>Forage Plants--Forage Trees</v>
      </c>
      <c r="K537" s="74" t="str" cm="1">
        <f t="array" ref="K537">IF(G537&lt;&gt;"",_xlfn.TEXTJOIN(";",TRUE,
CONCATENATE(A537,"$",H537),
IF(E537="","",IF(I537&lt;&gt;0,CONCATENATE(A537,"$",J537,"--",_xlfn.TEXTSPLIT(E537,";",TRUE,FALSE)),CONCATENATE(A537,"$",_xlfn.TEXTSPLIT(E537,";",TRUE,FALSE))))),"")</f>
        <v>AOM_002250$Forage Plants--Forage Trees--Morus alba;AOM_002250$Forage Plants--Forage Trees--Moringa stenopetala</v>
      </c>
      <c r="L537" s="75"/>
      <c r="M537" s="75" t="str" cm="1">
        <f t="array" ref="M537">IF(L537&lt;&gt;"",_xlfn.TEXTSPLIT(L537, "$"),"")</f>
        <v/>
      </c>
      <c r="N537" s="75"/>
      <c r="O537" s="75" t="str" cm="1">
        <f t="array" ref="O537">IF(L537&lt;&gt;"",_xlfn.CHOOSECOLS(_xlfn.TEXTSPLIT(N537,"--"),1),"")</f>
        <v/>
      </c>
      <c r="P537" s="75" t="str" cm="1">
        <f t="array" ref="P537">IF(L537&lt;&gt;"",IFERROR(_xlfn.CHOOSECOLS(_xlfn.TEXTSPLIT(N537,"--"),2),""),"")</f>
        <v/>
      </c>
      <c r="Q537" s="75" t="str">
        <f t="shared" si="47"/>
        <v/>
      </c>
    </row>
    <row r="538" spans="1:17" ht="15.95" thickBot="1">
      <c r="A538" s="76" t="str">
        <v>AOM_002236</v>
      </c>
      <c r="B538" s="76" t="str">
        <v>Morus indica Leaves</v>
      </c>
      <c r="C538" s="76" t="str">
        <v/>
      </c>
      <c r="D538" s="76" t="str">
        <v>Morus alba Leaves</v>
      </c>
      <c r="E538" s="76" t="str">
        <f t="shared" si="43"/>
        <v>Morus alba Leaves</v>
      </c>
      <c r="F538" s="76" t="str">
        <v>Management--Livestock Management--Feed Characteristic--Feed Composition--Feed Ingredient--Forage Plants--Forage Trees--Morus indica--Morus indica Leaves--</v>
      </c>
      <c r="G538" s="74" t="str" cm="1">
        <f t="array" ref="G538">IFERROR(SUBSTITUTE(_xlfn.CHOOSECOLS(_xlfn.TEXTSPLIT(_xlfn.TEXTJOIN("|",,F538),"Feed Ingredient--","|",TRUE),2),"----",""),"")</f>
        <v>Forage Plants--Forage Trees--Morus indica--Morus indica Leaves--</v>
      </c>
      <c r="H538" s="74" t="str">
        <f t="shared" si="44"/>
        <v>Forage Plants--Forage Trees--Morus indica--Morus indica Leaves</v>
      </c>
      <c r="I538" s="74">
        <f t="shared" si="45"/>
        <v>3</v>
      </c>
      <c r="J538" s="74" t="str">
        <f t="shared" si="46"/>
        <v>Forage Plants--Forage Trees--Morus indica</v>
      </c>
      <c r="K538" s="74" t="str" cm="1">
        <f t="array" ref="K538">IF(G538&lt;&gt;"",_xlfn.TEXTJOIN(";",TRUE,
CONCATENATE(A538,"$",H538),
IF(E538="","",IF(I538&lt;&gt;0,CONCATENATE(A538,"$",J538,"--",_xlfn.TEXTSPLIT(E538,";",TRUE,FALSE)),CONCATENATE(A538,"$",_xlfn.TEXTSPLIT(E538,";",TRUE,FALSE))))),"")</f>
        <v>AOM_002236$Forage Plants--Forage Trees--Morus indica--Morus indica Leaves;AOM_002236$Forage Plants--Forage Trees--Morus indica--Morus alba Leaves</v>
      </c>
      <c r="L538" s="76"/>
      <c r="M538" s="76" t="str" cm="1">
        <f t="array" ref="M538">IF(L538&lt;&gt;"",_xlfn.TEXTSPLIT(L538, "$"),"")</f>
        <v/>
      </c>
      <c r="N538" s="76"/>
      <c r="O538" s="76" t="str" cm="1">
        <f t="array" ref="O538">IF(L538&lt;&gt;"",_xlfn.CHOOSECOLS(_xlfn.TEXTSPLIT(N538,"--"),1),"")</f>
        <v/>
      </c>
      <c r="P538" s="76" t="str" cm="1">
        <f t="array" ref="P538">IF(L538&lt;&gt;"",IFERROR(_xlfn.CHOOSECOLS(_xlfn.TEXTSPLIT(N538,"--"),2),""),"")</f>
        <v/>
      </c>
      <c r="Q538" s="76" t="str">
        <f t="shared" si="47"/>
        <v/>
      </c>
    </row>
    <row r="539" spans="1:17" ht="15.95" thickBot="1">
      <c r="A539" s="75" t="str">
        <v>AOM_003989</v>
      </c>
      <c r="B539" s="75" t="str">
        <v>Myrtus communis Leaves</v>
      </c>
      <c r="C539" s="75" t="str">
        <v>Common myrtle Leaves</v>
      </c>
      <c r="D539" s="75" t="str">
        <v>Vigna radiata Leaves</v>
      </c>
      <c r="E539" s="75" t="str">
        <f t="shared" si="43"/>
        <v>Common myrtle Leaves;Vigna radiata Leaves</v>
      </c>
      <c r="F539" s="75" t="str">
        <v>Management--Livestock Management--Feed Characteristic--Feed Composition--Feed Ingredient--Forage Plants--Forage Trees--Myrtus communis--Myrtus communis Leaves--</v>
      </c>
      <c r="G539" s="74" t="str" cm="1">
        <f t="array" ref="G539">IFERROR(SUBSTITUTE(_xlfn.CHOOSECOLS(_xlfn.TEXTSPLIT(_xlfn.TEXTJOIN("|",,F539),"Feed Ingredient--","|",TRUE),2),"----",""),"")</f>
        <v>Forage Plants--Forage Trees--Myrtus communis--Myrtus communis Leaves--</v>
      </c>
      <c r="H539" s="74" t="str">
        <f t="shared" si="44"/>
        <v>Forage Plants--Forage Trees--Myrtus communis--Myrtus communis Leaves</v>
      </c>
      <c r="I539" s="74">
        <f t="shared" si="45"/>
        <v>3</v>
      </c>
      <c r="J539" s="74" t="str">
        <f t="shared" si="46"/>
        <v>Forage Plants--Forage Trees--Myrtus communis</v>
      </c>
      <c r="K539" s="74" t="str" cm="1">
        <f t="array" ref="K539">IF(G539&lt;&gt;"",_xlfn.TEXTJOIN(";",TRUE,
CONCATENATE(A539,"$",H539),
IF(E539="","",IF(I539&lt;&gt;0,CONCATENATE(A539,"$",J539,"--",_xlfn.TEXTSPLIT(E539,";",TRUE,FALSE)),CONCATENATE(A539,"$",_xlfn.TEXTSPLIT(E539,";",TRUE,FALSE))))),"")</f>
        <v>AOM_003989$Forage Plants--Forage Trees--Myrtus communis--Myrtus communis Leaves;AOM_003989$Forage Plants--Forage Trees--Myrtus communis--Common myrtle Leaves;AOM_003989$Forage Plants--Forage Trees--Myrtus communis--Vigna radiata Leaves</v>
      </c>
      <c r="L539" s="75"/>
      <c r="M539" s="75" t="str" cm="1">
        <f t="array" ref="M539">IF(L539&lt;&gt;"",_xlfn.TEXTSPLIT(L539, "$"),"")</f>
        <v/>
      </c>
      <c r="N539" s="75"/>
      <c r="O539" s="75" t="str" cm="1">
        <f t="array" ref="O539">IF(L539&lt;&gt;"",_xlfn.CHOOSECOLS(_xlfn.TEXTSPLIT(N539,"--"),1),"")</f>
        <v/>
      </c>
      <c r="P539" s="75" t="str" cm="1">
        <f t="array" ref="P539">IF(L539&lt;&gt;"",IFERROR(_xlfn.CHOOSECOLS(_xlfn.TEXTSPLIT(N539,"--"),2),""),"")</f>
        <v/>
      </c>
      <c r="Q539" s="75" t="str">
        <f t="shared" si="47"/>
        <v/>
      </c>
    </row>
    <row r="540" spans="1:17" ht="15.95" thickBot="1">
      <c r="A540" s="76" t="str">
        <v>AOM_003901</v>
      </c>
      <c r="B540" s="76" t="str">
        <v>Occicum gatissimum Leaves</v>
      </c>
      <c r="C540" s="76" t="str">
        <v/>
      </c>
      <c r="D540" s="76" t="str">
        <v>Occicum gatissimum Leaves</v>
      </c>
      <c r="E540" s="76" t="str">
        <f t="shared" si="43"/>
        <v>Occicum gatissimum Leaves</v>
      </c>
      <c r="F540" s="76" t="str">
        <v>Management--Livestock Management--Feed Characteristic--Feed Composition--Feed Ingredient--Forage Plants--Forage Trees--Occicum gatissimum--Occicum gatissimum Leaves--</v>
      </c>
      <c r="G540" s="74" t="str" cm="1">
        <f t="array" ref="G540">IFERROR(SUBSTITUTE(_xlfn.CHOOSECOLS(_xlfn.TEXTSPLIT(_xlfn.TEXTJOIN("|",,F540),"Feed Ingredient--","|",TRUE),2),"----",""),"")</f>
        <v>Forage Plants--Forage Trees--Occicum gatissimum--Occicum gatissimum Leaves--</v>
      </c>
      <c r="H540" s="74" t="str">
        <f t="shared" si="44"/>
        <v>Forage Plants--Forage Trees--Occicum gatissimum--Occicum gatissimum Leaves</v>
      </c>
      <c r="I540" s="74">
        <f t="shared" si="45"/>
        <v>3</v>
      </c>
      <c r="J540" s="74" t="str">
        <f t="shared" si="46"/>
        <v>Forage Plants--Forage Trees--Occicum gatissimum</v>
      </c>
      <c r="K540" s="74" t="str" cm="1">
        <f t="array" ref="K540">IF(G540&lt;&gt;"",_xlfn.TEXTJOIN(";",TRUE,
CONCATENATE(A540,"$",H540),
IF(E540="","",IF(I540&lt;&gt;0,CONCATENATE(A540,"$",J540,"--",_xlfn.TEXTSPLIT(E540,";",TRUE,FALSE)),CONCATENATE(A540,"$",_xlfn.TEXTSPLIT(E540,";",TRUE,FALSE))))),"")</f>
        <v>AOM_003901$Forage Plants--Forage Trees--Occicum gatissimum--Occicum gatissimum Leaves;AOM_003901$Forage Plants--Forage Trees--Occicum gatissimum--Occicum gatissimum Leaves</v>
      </c>
      <c r="L540" s="76"/>
      <c r="M540" s="76" t="str" cm="1">
        <f t="array" ref="M540">IF(L540&lt;&gt;"",_xlfn.TEXTSPLIT(L540, "$"),"")</f>
        <v/>
      </c>
      <c r="N540" s="76"/>
      <c r="O540" s="76" t="str" cm="1">
        <f t="array" ref="O540">IF(L540&lt;&gt;"",_xlfn.CHOOSECOLS(_xlfn.TEXTSPLIT(N540,"--"),1),"")</f>
        <v/>
      </c>
      <c r="P540" s="76" t="str" cm="1">
        <f t="array" ref="P540">IF(L540&lt;&gt;"",IFERROR(_xlfn.CHOOSECOLS(_xlfn.TEXTSPLIT(N540,"--"),2),""),"")</f>
        <v/>
      </c>
      <c r="Q540" s="76" t="str">
        <f t="shared" si="47"/>
        <v/>
      </c>
    </row>
    <row r="541" spans="1:17" ht="15.95" thickBot="1">
      <c r="A541" s="75" t="str">
        <v>AOM_006410</v>
      </c>
      <c r="B541" s="75" t="str">
        <v>Occicum gatissimum</v>
      </c>
      <c r="C541" s="75" t="str">
        <v>African Basil</v>
      </c>
      <c r="D541" s="75" t="str">
        <v>Occicum gatissimum Leaves</v>
      </c>
      <c r="E541" s="75" t="str">
        <f t="shared" si="43"/>
        <v>African Basil;Occicum gatissimum Leaves</v>
      </c>
      <c r="F541" s="75" t="str">
        <v>Management--Livestock Management--Feed Characteristic--Feed Composition--Feed Ingredient--Forage Plants--Forage Trees--Occicum gatissimum----</v>
      </c>
      <c r="G541" s="74" t="str" cm="1">
        <f t="array" ref="G541">IFERROR(SUBSTITUTE(_xlfn.CHOOSECOLS(_xlfn.TEXTSPLIT(_xlfn.TEXTJOIN("|",,F541),"Feed Ingredient--","|",TRUE),2),"----",""),"")</f>
        <v>Forage Plants--Forage Trees--Occicum gatissimum</v>
      </c>
      <c r="H541" s="74" t="str">
        <f t="shared" si="44"/>
        <v>Forage Plants--Forage Trees--Occicum gatissimum</v>
      </c>
      <c r="I541" s="74">
        <f t="shared" si="45"/>
        <v>2</v>
      </c>
      <c r="J541" s="74" t="str">
        <f t="shared" si="46"/>
        <v>Forage Plants--Forage Trees</v>
      </c>
      <c r="K541" s="74" t="str" cm="1">
        <f t="array" ref="K541">IF(G541&lt;&gt;"",_xlfn.TEXTJOIN(";",TRUE,
CONCATENATE(A541,"$",H541),
IF(E541="","",IF(I541&lt;&gt;0,CONCATENATE(A541,"$",J541,"--",_xlfn.TEXTSPLIT(E541,";",TRUE,FALSE)),CONCATENATE(A541,"$",_xlfn.TEXTSPLIT(E541,";",TRUE,FALSE))))),"")</f>
        <v>AOM_006410$Forage Plants--Forage Trees--Occicum gatissimum;AOM_006410$Forage Plants--Forage Trees--African Basil;AOM_006410$Forage Plants--Forage Trees--Occicum gatissimum Leaves</v>
      </c>
      <c r="L541" s="75"/>
      <c r="M541" s="75" t="str" cm="1">
        <f t="array" ref="M541">IF(L541&lt;&gt;"",_xlfn.TEXTSPLIT(L541, "$"),"")</f>
        <v/>
      </c>
      <c r="N541" s="75"/>
      <c r="O541" s="75" t="str" cm="1">
        <f t="array" ref="O541">IF(L541&lt;&gt;"",_xlfn.CHOOSECOLS(_xlfn.TEXTSPLIT(N541,"--"),1),"")</f>
        <v/>
      </c>
      <c r="P541" s="75" t="str" cm="1">
        <f t="array" ref="P541">IF(L541&lt;&gt;"",IFERROR(_xlfn.CHOOSECOLS(_xlfn.TEXTSPLIT(N541,"--"),2),""),"")</f>
        <v/>
      </c>
      <c r="Q541" s="75" t="str">
        <f t="shared" si="47"/>
        <v/>
      </c>
    </row>
    <row r="542" spans="1:17" ht="15.95" thickBot="1">
      <c r="A542" s="76" t="str">
        <v>AOM_000730</v>
      </c>
      <c r="B542" s="76" t="str">
        <v>Olive Leaves</v>
      </c>
      <c r="C542" s="76" t="str">
        <v>Common Olive Leaves;Olea sativa Leaves</v>
      </c>
      <c r="D542" s="76" t="str">
        <v>Olea europaea Leaves</v>
      </c>
      <c r="E542" s="76" t="str">
        <f t="shared" si="43"/>
        <v>Common Olive Leaves;Olea sativa Leaves;Olea europaea Leaves</v>
      </c>
      <c r="F542" s="76" t="str">
        <v>Management--Livestock Management--Feed Characteristic--Feed Composition--Feed Ingredient--Forage Plants--Forage Trees--Olive--Olive Leaves--</v>
      </c>
      <c r="G542" s="74" t="str" cm="1">
        <f t="array" ref="G542">IFERROR(SUBSTITUTE(_xlfn.CHOOSECOLS(_xlfn.TEXTSPLIT(_xlfn.TEXTJOIN("|",,F542),"Feed Ingredient--","|",TRUE),2),"----",""),"")</f>
        <v>Forage Plants--Forage Trees--Olive--Olive Leaves--</v>
      </c>
      <c r="H542" s="74" t="str">
        <f t="shared" si="44"/>
        <v>Forage Plants--Forage Trees--Olive--Olive Leaves</v>
      </c>
      <c r="I542" s="74">
        <f t="shared" si="45"/>
        <v>3</v>
      </c>
      <c r="J542" s="74" t="str">
        <f t="shared" si="46"/>
        <v>Forage Plants--Forage Trees--Olive</v>
      </c>
      <c r="K542" s="74" t="str" cm="1">
        <f t="array" ref="K542">IF(G542&lt;&gt;"",_xlfn.TEXTJOIN(";",TRUE,
CONCATENATE(A542,"$",H542),
IF(E542="","",IF(I542&lt;&gt;0,CONCATENATE(A542,"$",J542,"--",_xlfn.TEXTSPLIT(E542,";",TRUE,FALSE)),CONCATENATE(A542,"$",_xlfn.TEXTSPLIT(E542,";",TRUE,FALSE))))),"")</f>
        <v>AOM_000730$Forage Plants--Forage Trees--Olive--Olive Leaves;AOM_000730$Forage Plants--Forage Trees--Olive--Common Olive Leaves;AOM_000730$Forage Plants--Forage Trees--Olive--Olea sativa Leaves;AOM_000730$Forage Plants--Forage Trees--Olive--Olea europaea Leaves</v>
      </c>
      <c r="L542" s="76"/>
      <c r="M542" s="76" t="str" cm="1">
        <f t="array" ref="M542">IF(L542&lt;&gt;"",_xlfn.TEXTSPLIT(L542, "$"),"")</f>
        <v/>
      </c>
      <c r="N542" s="76"/>
      <c r="O542" s="76" t="str" cm="1">
        <f t="array" ref="O542">IF(L542&lt;&gt;"",_xlfn.CHOOSECOLS(_xlfn.TEXTSPLIT(N542,"--"),1),"")</f>
        <v/>
      </c>
      <c r="P542" s="76" t="str" cm="1">
        <f t="array" ref="P542">IF(L542&lt;&gt;"",IFERROR(_xlfn.CHOOSECOLS(_xlfn.TEXTSPLIT(N542,"--"),2),""),"")</f>
        <v/>
      </c>
      <c r="Q542" s="76" t="str">
        <f t="shared" si="47"/>
        <v/>
      </c>
    </row>
    <row r="543" spans="1:17" ht="15.95" thickBot="1">
      <c r="A543" s="75" t="str">
        <v>AOM_001914</v>
      </c>
      <c r="B543" s="75" t="str">
        <v>Opuntia ficus indica Cladode</v>
      </c>
      <c r="C543" s="75" t="str">
        <v/>
      </c>
      <c r="D543" s="75" t="str">
        <v>Opuntia ficus indica Cladode</v>
      </c>
      <c r="E543" s="75" t="str">
        <f t="shared" si="43"/>
        <v>Opuntia ficus indica Cladode</v>
      </c>
      <c r="F543" s="75" t="str">
        <v>Management--Livestock Management--Feed Characteristic--Feed Composition--Feed Ingredient--Forage Plants--Forage Trees--Opuntia ficus indica--Opuntia ficus indica Cladode--</v>
      </c>
      <c r="G543" s="74" t="str" cm="1">
        <f t="array" ref="G543">IFERROR(SUBSTITUTE(_xlfn.CHOOSECOLS(_xlfn.TEXTSPLIT(_xlfn.TEXTJOIN("|",,F543),"Feed Ingredient--","|",TRUE),2),"----",""),"")</f>
        <v>Forage Plants--Forage Trees--Opuntia ficus indica--Opuntia ficus indica Cladode--</v>
      </c>
      <c r="H543" s="74" t="str">
        <f t="shared" si="44"/>
        <v>Forage Plants--Forage Trees--Opuntia ficus indica--Opuntia ficus indica Cladode</v>
      </c>
      <c r="I543" s="74">
        <f t="shared" si="45"/>
        <v>3</v>
      </c>
      <c r="J543" s="74" t="str">
        <f t="shared" si="46"/>
        <v>Forage Plants--Forage Trees--Opuntia ficus indica</v>
      </c>
      <c r="K543" s="74" t="str" cm="1">
        <f t="array" ref="K543">IF(G543&lt;&gt;"",_xlfn.TEXTJOIN(";",TRUE,
CONCATENATE(A543,"$",H543),
IF(E543="","",IF(I543&lt;&gt;0,CONCATENATE(A543,"$",J543,"--",_xlfn.TEXTSPLIT(E543,";",TRUE,FALSE)),CONCATENATE(A543,"$",_xlfn.TEXTSPLIT(E543,";",TRUE,FALSE))))),"")</f>
        <v>AOM_001914$Forage Plants--Forage Trees--Opuntia ficus indica--Opuntia ficus indica Cladode;AOM_001914$Forage Plants--Forage Trees--Opuntia ficus indica--Opuntia ficus indica Cladode</v>
      </c>
      <c r="L543" s="75"/>
      <c r="M543" s="75" t="str" cm="1">
        <f t="array" ref="M543">IF(L543&lt;&gt;"",_xlfn.TEXTSPLIT(L543, "$"),"")</f>
        <v/>
      </c>
      <c r="N543" s="75"/>
      <c r="O543" s="75" t="str" cm="1">
        <f t="array" ref="O543">IF(L543&lt;&gt;"",_xlfn.CHOOSECOLS(_xlfn.TEXTSPLIT(N543,"--"),1),"")</f>
        <v/>
      </c>
      <c r="P543" s="75" t="str" cm="1">
        <f t="array" ref="P543">IF(L543&lt;&gt;"",IFERROR(_xlfn.CHOOSECOLS(_xlfn.TEXTSPLIT(N543,"--"),2),""),"")</f>
        <v/>
      </c>
      <c r="Q543" s="75" t="str">
        <f t="shared" si="47"/>
        <v/>
      </c>
    </row>
    <row r="544" spans="1:17" ht="15.95" thickBot="1">
      <c r="A544" s="76" t="str">
        <v>AOM_002111</v>
      </c>
      <c r="B544" s="76" t="str">
        <v>Opuntia ficus indica Fruits</v>
      </c>
      <c r="C544" s="76" t="str">
        <v/>
      </c>
      <c r="D544" s="76" t="str">
        <v>Opuntia ficus indica Fruits</v>
      </c>
      <c r="E544" s="76" t="str">
        <f t="shared" si="43"/>
        <v>Opuntia ficus indica Fruits</v>
      </c>
      <c r="F544" s="76" t="str">
        <v>Management--Livestock Management--Feed Characteristic--Feed Composition--Feed Ingredient--Forage Plants--Forage Trees--Opuntia ficus indica--Opuntia ficus indica Fruits--</v>
      </c>
      <c r="G544" s="74" t="str" cm="1">
        <f t="array" ref="G544">IFERROR(SUBSTITUTE(_xlfn.CHOOSECOLS(_xlfn.TEXTSPLIT(_xlfn.TEXTJOIN("|",,F544),"Feed Ingredient--","|",TRUE),2),"----",""),"")</f>
        <v>Forage Plants--Forage Trees--Opuntia ficus indica--Opuntia ficus indica Fruits--</v>
      </c>
      <c r="H544" s="74" t="str">
        <f t="shared" si="44"/>
        <v>Forage Plants--Forage Trees--Opuntia ficus indica--Opuntia ficus indica Fruits</v>
      </c>
      <c r="I544" s="74">
        <f t="shared" si="45"/>
        <v>3</v>
      </c>
      <c r="J544" s="74" t="str">
        <f t="shared" si="46"/>
        <v>Forage Plants--Forage Trees--Opuntia ficus indica</v>
      </c>
      <c r="K544" s="74" t="str" cm="1">
        <f t="array" ref="K544">IF(G544&lt;&gt;"",_xlfn.TEXTJOIN(";",TRUE,
CONCATENATE(A544,"$",H544),
IF(E544="","",IF(I544&lt;&gt;0,CONCATENATE(A544,"$",J544,"--",_xlfn.TEXTSPLIT(E544,";",TRUE,FALSE)),CONCATENATE(A544,"$",_xlfn.TEXTSPLIT(E544,";",TRUE,FALSE))))),"")</f>
        <v>AOM_002111$Forage Plants--Forage Trees--Opuntia ficus indica--Opuntia ficus indica Fruits;AOM_002111$Forage Plants--Forage Trees--Opuntia ficus indica--Opuntia ficus indica Fruits</v>
      </c>
      <c r="L544" s="76"/>
      <c r="M544" s="76" t="str" cm="1">
        <f t="array" ref="M544">IF(L544&lt;&gt;"",_xlfn.TEXTSPLIT(L544, "$"),"")</f>
        <v/>
      </c>
      <c r="N544" s="76"/>
      <c r="O544" s="76" t="str" cm="1">
        <f t="array" ref="O544">IF(L544&lt;&gt;"",_xlfn.CHOOSECOLS(_xlfn.TEXTSPLIT(N544,"--"),1),"")</f>
        <v/>
      </c>
      <c r="P544" s="76" t="str" cm="1">
        <f t="array" ref="P544">IF(L544&lt;&gt;"",IFERROR(_xlfn.CHOOSECOLS(_xlfn.TEXTSPLIT(N544,"--"),2),""),"")</f>
        <v/>
      </c>
      <c r="Q544" s="76" t="str">
        <f t="shared" si="47"/>
        <v/>
      </c>
    </row>
    <row r="545" spans="1:17" ht="15.95" thickBot="1">
      <c r="A545" s="75" t="str">
        <v>AOM_001167</v>
      </c>
      <c r="B545" s="75" t="str">
        <v>Opuntia ficus indica Juice</v>
      </c>
      <c r="C545" s="75" t="str">
        <v/>
      </c>
      <c r="D545" s="75" t="str">
        <v>Opuntia ficus indica Juice</v>
      </c>
      <c r="E545" s="75" t="str">
        <f t="shared" si="43"/>
        <v>Opuntia ficus indica Juice</v>
      </c>
      <c r="F545" s="75" t="str">
        <v>Management--Livestock Management--Feed Characteristic--Feed Composition--Feed Ingredient--Forage Plants--Forage Trees--Opuntia ficus indica--Opuntia ficus indica Juice--</v>
      </c>
      <c r="G545" s="74" t="str" cm="1">
        <f t="array" ref="G545">IFERROR(SUBSTITUTE(_xlfn.CHOOSECOLS(_xlfn.TEXTSPLIT(_xlfn.TEXTJOIN("|",,F545),"Feed Ingredient--","|",TRUE),2),"----",""),"")</f>
        <v>Forage Plants--Forage Trees--Opuntia ficus indica--Opuntia ficus indica Juice--</v>
      </c>
      <c r="H545" s="74" t="str">
        <f t="shared" si="44"/>
        <v>Forage Plants--Forage Trees--Opuntia ficus indica--Opuntia ficus indica Juice</v>
      </c>
      <c r="I545" s="74">
        <f t="shared" si="45"/>
        <v>3</v>
      </c>
      <c r="J545" s="74" t="str">
        <f t="shared" si="46"/>
        <v>Forage Plants--Forage Trees--Opuntia ficus indica</v>
      </c>
      <c r="K545" s="74" t="str" cm="1">
        <f t="array" ref="K545">IF(G545&lt;&gt;"",_xlfn.TEXTJOIN(";",TRUE,
CONCATENATE(A545,"$",H545),
IF(E545="","",IF(I545&lt;&gt;0,CONCATENATE(A545,"$",J545,"--",_xlfn.TEXTSPLIT(E545,";",TRUE,FALSE)),CONCATENATE(A545,"$",_xlfn.TEXTSPLIT(E545,";",TRUE,FALSE))))),"")</f>
        <v>AOM_001167$Forage Plants--Forage Trees--Opuntia ficus indica--Opuntia ficus indica Juice;AOM_001167$Forage Plants--Forage Trees--Opuntia ficus indica--Opuntia ficus indica Juice</v>
      </c>
      <c r="L545" s="75"/>
      <c r="M545" s="75" t="str" cm="1">
        <f t="array" ref="M545">IF(L545&lt;&gt;"",_xlfn.TEXTSPLIT(L545, "$"),"")</f>
        <v/>
      </c>
      <c r="N545" s="75"/>
      <c r="O545" s="75" t="str" cm="1">
        <f t="array" ref="O545">IF(L545&lt;&gt;"",_xlfn.CHOOSECOLS(_xlfn.TEXTSPLIT(N545,"--"),1),"")</f>
        <v/>
      </c>
      <c r="P545" s="75" t="str" cm="1">
        <f t="array" ref="P545">IF(L545&lt;&gt;"",IFERROR(_xlfn.CHOOSECOLS(_xlfn.TEXTSPLIT(N545,"--"),2),""),"")</f>
        <v/>
      </c>
      <c r="Q545" s="75" t="str">
        <f t="shared" si="47"/>
        <v/>
      </c>
    </row>
    <row r="546" spans="1:17" ht="15.95" thickBot="1">
      <c r="A546" s="76" t="str">
        <v>AOM_006203</v>
      </c>
      <c r="B546" s="76" t="str">
        <v>Opuntia ficus indica Peel</v>
      </c>
      <c r="C546" s="76" t="str">
        <v/>
      </c>
      <c r="D546" s="76" t="str">
        <v>Opuntia ficus indica Peel</v>
      </c>
      <c r="E546" s="76" t="str">
        <f t="shared" si="43"/>
        <v>Opuntia ficus indica Peel</v>
      </c>
      <c r="F546" s="76" t="str">
        <v>Management--Livestock Management--Feed Characteristic--Feed Composition--Feed Ingredient--Forage Plants--Forage Trees--Opuntia ficus indica--Opuntia ficus indica Peel--</v>
      </c>
      <c r="G546" s="74" t="str" cm="1">
        <f t="array" ref="G546">IFERROR(SUBSTITUTE(_xlfn.CHOOSECOLS(_xlfn.TEXTSPLIT(_xlfn.TEXTJOIN("|",,F546),"Feed Ingredient--","|",TRUE),2),"----",""),"")</f>
        <v>Forage Plants--Forage Trees--Opuntia ficus indica--Opuntia ficus indica Peel--</v>
      </c>
      <c r="H546" s="74" t="str">
        <f t="shared" si="44"/>
        <v>Forage Plants--Forage Trees--Opuntia ficus indica--Opuntia ficus indica Peel</v>
      </c>
      <c r="I546" s="74">
        <f t="shared" si="45"/>
        <v>3</v>
      </c>
      <c r="J546" s="74" t="str">
        <f t="shared" si="46"/>
        <v>Forage Plants--Forage Trees--Opuntia ficus indica</v>
      </c>
      <c r="K546" s="74" t="str" cm="1">
        <f t="array" ref="K546">IF(G546&lt;&gt;"",_xlfn.TEXTJOIN(";",TRUE,
CONCATENATE(A546,"$",H546),
IF(E546="","",IF(I546&lt;&gt;0,CONCATENATE(A546,"$",J546,"--",_xlfn.TEXTSPLIT(E546,";",TRUE,FALSE)),CONCATENATE(A546,"$",_xlfn.TEXTSPLIT(E546,";",TRUE,FALSE))))),"")</f>
        <v>AOM_006203$Forage Plants--Forage Trees--Opuntia ficus indica--Opuntia ficus indica Peel;AOM_006203$Forage Plants--Forage Trees--Opuntia ficus indica--Opuntia ficus indica Peel</v>
      </c>
      <c r="L546" s="76"/>
      <c r="M546" s="76" t="str" cm="1">
        <f t="array" ref="M546">IF(L546&lt;&gt;"",_xlfn.TEXTSPLIT(L546, "$"),"")</f>
        <v/>
      </c>
      <c r="N546" s="76"/>
      <c r="O546" s="76" t="str" cm="1">
        <f t="array" ref="O546">IF(L546&lt;&gt;"",_xlfn.CHOOSECOLS(_xlfn.TEXTSPLIT(N546,"--"),1),"")</f>
        <v/>
      </c>
      <c r="P546" s="76" t="str" cm="1">
        <f t="array" ref="P546">IF(L546&lt;&gt;"",IFERROR(_xlfn.CHOOSECOLS(_xlfn.TEXTSPLIT(N546,"--"),2),""),"")</f>
        <v/>
      </c>
      <c r="Q546" s="76" t="str">
        <f t="shared" si="47"/>
        <v/>
      </c>
    </row>
    <row r="547" spans="1:17" ht="15.95" thickBot="1">
      <c r="A547" s="75" t="str">
        <v>AOM_001166</v>
      </c>
      <c r="B547" s="75" t="str">
        <v>Opuntia ficus indica</v>
      </c>
      <c r="C547" s="75" t="str">
        <v/>
      </c>
      <c r="D547" s="75" t="str">
        <v>Allium cepa</v>
      </c>
      <c r="E547" s="75" t="str">
        <f t="shared" si="43"/>
        <v>Allium cepa</v>
      </c>
      <c r="F547" s="75" t="str">
        <v>Management--Livestock Management--Feed Characteristic--Feed Composition--Feed Ingredient--Forage Plants--Forage Trees--Opuntia ficus indica----</v>
      </c>
      <c r="G547" s="74" t="str" cm="1">
        <f t="array" ref="G547">IFERROR(SUBSTITUTE(_xlfn.CHOOSECOLS(_xlfn.TEXTSPLIT(_xlfn.TEXTJOIN("|",,F547),"Feed Ingredient--","|",TRUE),2),"----",""),"")</f>
        <v>Forage Plants--Forage Trees--Opuntia ficus indica</v>
      </c>
      <c r="H547" s="74" t="str">
        <f t="shared" si="44"/>
        <v>Forage Plants--Forage Trees--Opuntia ficus indica</v>
      </c>
      <c r="I547" s="74">
        <f t="shared" si="45"/>
        <v>2</v>
      </c>
      <c r="J547" s="74" t="str">
        <f t="shared" si="46"/>
        <v>Forage Plants--Forage Trees</v>
      </c>
      <c r="K547" s="74" t="str" cm="1">
        <f t="array" ref="K547">IF(G547&lt;&gt;"",_xlfn.TEXTJOIN(";",TRUE,
CONCATENATE(A547,"$",H547),
IF(E547="","",IF(I547&lt;&gt;0,CONCATENATE(A547,"$",J547,"--",_xlfn.TEXTSPLIT(E547,";",TRUE,FALSE)),CONCATENATE(A547,"$",_xlfn.TEXTSPLIT(E547,";",TRUE,FALSE))))),"")</f>
        <v>AOM_001166$Forage Plants--Forage Trees--Opuntia ficus indica;AOM_001166$Forage Plants--Forage Trees--Allium cepa</v>
      </c>
      <c r="L547" s="75"/>
      <c r="M547" s="75" t="str" cm="1">
        <f t="array" ref="M547">IF(L547&lt;&gt;"",_xlfn.TEXTSPLIT(L547, "$"),"")</f>
        <v/>
      </c>
      <c r="N547" s="75"/>
      <c r="O547" s="75" t="str" cm="1">
        <f t="array" ref="O547">IF(L547&lt;&gt;"",_xlfn.CHOOSECOLS(_xlfn.TEXTSPLIT(N547,"--"),1),"")</f>
        <v/>
      </c>
      <c r="P547" s="75" t="str" cm="1">
        <f t="array" ref="P547">IF(L547&lt;&gt;"",IFERROR(_xlfn.CHOOSECOLS(_xlfn.TEXTSPLIT(N547,"--"),2),""),"")</f>
        <v/>
      </c>
      <c r="Q547" s="75" t="str">
        <f t="shared" si="47"/>
        <v/>
      </c>
    </row>
    <row r="548" spans="1:17" ht="15.95" thickBot="1">
      <c r="A548" s="76" t="str">
        <v>AOM_003915</v>
      </c>
      <c r="B548" s="76" t="str">
        <v>Oxytenanthera abyssinica Leaves</v>
      </c>
      <c r="C548" s="76" t="str">
        <v>Holy Venda bamboo Leaves</v>
      </c>
      <c r="D548" s="76" t="str">
        <v>Citrus sinensis Leaves</v>
      </c>
      <c r="E548" s="76" t="str">
        <f t="shared" si="43"/>
        <v>Holy Venda bamboo Leaves;Citrus sinensis Leaves</v>
      </c>
      <c r="F548" s="76" t="str">
        <v>Management--Livestock Management--Feed Characteristic--Feed Composition--Feed Ingredient--Forage Plants--Forage Trees--Oxytenanthera abyssinica--Oxytenanthera abyssinica Leaves--</v>
      </c>
      <c r="G548" s="74" t="str" cm="1">
        <f t="array" ref="G548">IFERROR(SUBSTITUTE(_xlfn.CHOOSECOLS(_xlfn.TEXTSPLIT(_xlfn.TEXTJOIN("|",,F548),"Feed Ingredient--","|",TRUE),2),"----",""),"")</f>
        <v>Forage Plants--Forage Trees--Oxytenanthera abyssinica--Oxytenanthera abyssinica Leaves--</v>
      </c>
      <c r="H548" s="74" t="str">
        <f t="shared" si="44"/>
        <v>Forage Plants--Forage Trees--Oxytenanthera abyssinica--Oxytenanthera abyssinica Leaves</v>
      </c>
      <c r="I548" s="74">
        <f t="shared" si="45"/>
        <v>3</v>
      </c>
      <c r="J548" s="74" t="str">
        <f t="shared" si="46"/>
        <v>Forage Plants--Forage Trees--Oxytenanthera abyssinica</v>
      </c>
      <c r="K548" s="74" t="str" cm="1">
        <f t="array" ref="K548">IF(G548&lt;&gt;"",_xlfn.TEXTJOIN(";",TRUE,
CONCATENATE(A548,"$",H548),
IF(E548="","",IF(I548&lt;&gt;0,CONCATENATE(A548,"$",J548,"--",_xlfn.TEXTSPLIT(E548,";",TRUE,FALSE)),CONCATENATE(A548,"$",_xlfn.TEXTSPLIT(E548,";",TRUE,FALSE))))),"")</f>
        <v>AOM_003915$Forage Plants--Forage Trees--Oxytenanthera abyssinica--Oxytenanthera abyssinica Leaves;AOM_003915$Forage Plants--Forage Trees--Oxytenanthera abyssinica--Holy Venda bamboo Leaves;AOM_003915$Forage Plants--Forage Trees--Oxytenanthera abyssinica--Citrus sinensis Leaves</v>
      </c>
      <c r="L548" s="76"/>
      <c r="M548" s="76" t="str" cm="1">
        <f t="array" ref="M548">IF(L548&lt;&gt;"",_xlfn.TEXTSPLIT(L548, "$"),"")</f>
        <v/>
      </c>
      <c r="N548" s="76"/>
      <c r="O548" s="76" t="str" cm="1">
        <f t="array" ref="O548">IF(L548&lt;&gt;"",_xlfn.CHOOSECOLS(_xlfn.TEXTSPLIT(N548,"--"),1),"")</f>
        <v/>
      </c>
      <c r="P548" s="76" t="str" cm="1">
        <f t="array" ref="P548">IF(L548&lt;&gt;"",IFERROR(_xlfn.CHOOSECOLS(_xlfn.TEXTSPLIT(N548,"--"),2),""),"")</f>
        <v/>
      </c>
      <c r="Q548" s="76" t="str">
        <f t="shared" si="47"/>
        <v/>
      </c>
    </row>
    <row r="549" spans="1:17" ht="15.95" thickBot="1">
      <c r="A549" s="75" t="str">
        <v>AOM_006385</v>
      </c>
      <c r="B549" s="75" t="str">
        <v>Pericopis laxiflora Leaves and Twigs</v>
      </c>
      <c r="C549" s="75" t="str">
        <v/>
      </c>
      <c r="D549" s="75" t="str">
        <v>Cenchrus longisetus Leaves and Twigs</v>
      </c>
      <c r="E549" s="75" t="str">
        <f t="shared" si="43"/>
        <v>Cenchrus longisetus Leaves and Twigs</v>
      </c>
      <c r="F549" s="75" t="str">
        <v>Management--Livestock Management--Feed Characteristic--Feed Composition--Feed Ingredient--Forage Plants--Forage Trees--Pericopis laxiflora--Pericopis laxiflora Leaves and Twigs--</v>
      </c>
      <c r="G549" s="74" t="str" cm="1">
        <f t="array" ref="G549">IFERROR(SUBSTITUTE(_xlfn.CHOOSECOLS(_xlfn.TEXTSPLIT(_xlfn.TEXTJOIN("|",,F549),"Feed Ingredient--","|",TRUE),2),"----",""),"")</f>
        <v>Forage Plants--Forage Trees--Pericopis laxiflora--Pericopis laxiflora Leaves and Twigs--</v>
      </c>
      <c r="H549" s="74" t="str">
        <f t="shared" si="44"/>
        <v>Forage Plants--Forage Trees--Pericopis laxiflora--Pericopis laxiflora Leaves and Twigs</v>
      </c>
      <c r="I549" s="74">
        <f t="shared" si="45"/>
        <v>3</v>
      </c>
      <c r="J549" s="74" t="str">
        <f t="shared" si="46"/>
        <v>Forage Plants--Forage Trees--Pericopis laxiflora</v>
      </c>
      <c r="K549" s="74" t="str" cm="1">
        <f t="array" ref="K549">IF(G549&lt;&gt;"",_xlfn.TEXTJOIN(";",TRUE,
CONCATENATE(A549,"$",H549),
IF(E549="","",IF(I549&lt;&gt;0,CONCATENATE(A549,"$",J549,"--",_xlfn.TEXTSPLIT(E549,";",TRUE,FALSE)),CONCATENATE(A549,"$",_xlfn.TEXTSPLIT(E549,";",TRUE,FALSE))))),"")</f>
        <v>AOM_006385$Forage Plants--Forage Trees--Pericopis laxiflora--Pericopis laxiflora Leaves and Twigs;AOM_006385$Forage Plants--Forage Trees--Pericopis laxiflora--Cenchrus longisetus Leaves and Twigs</v>
      </c>
      <c r="L549" s="75"/>
      <c r="M549" s="75" t="str" cm="1">
        <f t="array" ref="M549">IF(L549&lt;&gt;"",_xlfn.TEXTSPLIT(L549, "$"),"")</f>
        <v/>
      </c>
      <c r="N549" s="75"/>
      <c r="O549" s="75" t="str" cm="1">
        <f t="array" ref="O549">IF(L549&lt;&gt;"",_xlfn.CHOOSECOLS(_xlfn.TEXTSPLIT(N549,"--"),1),"")</f>
        <v/>
      </c>
      <c r="P549" s="75" t="str" cm="1">
        <f t="array" ref="P549">IF(L549&lt;&gt;"",IFERROR(_xlfn.CHOOSECOLS(_xlfn.TEXTSPLIT(N549,"--"),2),""),"")</f>
        <v/>
      </c>
      <c r="Q549" s="75" t="str">
        <f t="shared" si="47"/>
        <v/>
      </c>
    </row>
    <row r="550" spans="1:17" ht="15.95" thickBot="1">
      <c r="A550" s="76" t="str">
        <v>AOM_003987</v>
      </c>
      <c r="B550" s="76" t="str">
        <v>Pericopis laxiflora</v>
      </c>
      <c r="C550" s="76" t="str">
        <v/>
      </c>
      <c r="D550" s="76" t="str">
        <v>Pennisetum purpureum</v>
      </c>
      <c r="E550" s="76" t="str">
        <f t="shared" si="43"/>
        <v>Pennisetum purpureum</v>
      </c>
      <c r="F550" s="76" t="str">
        <v>Management--Livestock Management--Feed Characteristic--Feed Composition--Feed Ingredient--Forage Plants--Forage Trees--Pericopis laxiflora----</v>
      </c>
      <c r="G550" s="74" t="str" cm="1">
        <f t="array" ref="G550">IFERROR(SUBSTITUTE(_xlfn.CHOOSECOLS(_xlfn.TEXTSPLIT(_xlfn.TEXTJOIN("|",,F550),"Feed Ingredient--","|",TRUE),2),"----",""),"")</f>
        <v>Forage Plants--Forage Trees--Pericopis laxiflora</v>
      </c>
      <c r="H550" s="74" t="str">
        <f t="shared" si="44"/>
        <v>Forage Plants--Forage Trees--Pericopis laxiflora</v>
      </c>
      <c r="I550" s="74">
        <f t="shared" si="45"/>
        <v>2</v>
      </c>
      <c r="J550" s="74" t="str">
        <f t="shared" si="46"/>
        <v>Forage Plants--Forage Trees</v>
      </c>
      <c r="K550" s="74" t="str" cm="1">
        <f t="array" ref="K550">IF(G550&lt;&gt;"",_xlfn.TEXTJOIN(";",TRUE,
CONCATENATE(A550,"$",H550),
IF(E550="","",IF(I550&lt;&gt;0,CONCATENATE(A550,"$",J550,"--",_xlfn.TEXTSPLIT(E550,";",TRUE,FALSE)),CONCATENATE(A550,"$",_xlfn.TEXTSPLIT(E550,";",TRUE,FALSE))))),"")</f>
        <v>AOM_003987$Forage Plants--Forage Trees--Pericopis laxiflora;AOM_003987$Forage Plants--Forage Trees--Pennisetum purpureum</v>
      </c>
      <c r="L550" s="76"/>
      <c r="M550" s="76" t="str" cm="1">
        <f t="array" ref="M550">IF(L550&lt;&gt;"",_xlfn.TEXTSPLIT(L550, "$"),"")</f>
        <v/>
      </c>
      <c r="N550" s="76"/>
      <c r="O550" s="76" t="str" cm="1">
        <f t="array" ref="O550">IF(L550&lt;&gt;"",_xlfn.CHOOSECOLS(_xlfn.TEXTSPLIT(N550,"--"),1),"")</f>
        <v/>
      </c>
      <c r="P550" s="76" t="str" cm="1">
        <f t="array" ref="P550">IF(L550&lt;&gt;"",IFERROR(_xlfn.CHOOSECOLS(_xlfn.TEXTSPLIT(N550,"--"),2),""),"")</f>
        <v/>
      </c>
      <c r="Q550" s="76" t="str">
        <f t="shared" si="47"/>
        <v/>
      </c>
    </row>
    <row r="551" spans="1:17" ht="15.95" thickBot="1">
      <c r="A551" s="75" t="str">
        <v>AOM_002151</v>
      </c>
      <c r="B551" s="75" t="str">
        <v>Piliostigma reticulatum pods</v>
      </c>
      <c r="C551" s="75" t="str">
        <v/>
      </c>
      <c r="D551" s="75" t="str">
        <v/>
      </c>
      <c r="E551" s="75" t="str">
        <f t="shared" si="43"/>
        <v/>
      </c>
      <c r="F551" s="75" t="str">
        <v>Management--Livestock Management--Feed Characteristic--Feed Composition--Feed Ingredient--Forage Plants--Forage Trees--Piliostigma reticulatum--Piliostigma reticulatum pods--</v>
      </c>
      <c r="G551" s="74" t="str" cm="1">
        <f t="array" ref="G551">IFERROR(SUBSTITUTE(_xlfn.CHOOSECOLS(_xlfn.TEXTSPLIT(_xlfn.TEXTJOIN("|",,F551),"Feed Ingredient--","|",TRUE),2),"----",""),"")</f>
        <v>Forage Plants--Forage Trees--Piliostigma reticulatum--Piliostigma reticulatum pods--</v>
      </c>
      <c r="H551" s="74" t="str">
        <f t="shared" si="44"/>
        <v>Forage Plants--Forage Trees--Piliostigma reticulatum--Piliostigma reticulatum pods</v>
      </c>
      <c r="I551" s="74">
        <f t="shared" si="45"/>
        <v>3</v>
      </c>
      <c r="J551" s="74" t="str">
        <f t="shared" si="46"/>
        <v>Forage Plants--Forage Trees--Piliostigma reticulatum</v>
      </c>
      <c r="K551" s="74" t="str" cm="1">
        <f t="array" ref="K551">IF(G551&lt;&gt;"",_xlfn.TEXTJOIN(";",TRUE,
CONCATENATE(A551,"$",H551),
IF(E551="","",IF(I551&lt;&gt;0,CONCATENATE(A551,"$",J551,"--",_xlfn.TEXTSPLIT(E551,";",TRUE,FALSE)),CONCATENATE(A551,"$",_xlfn.TEXTSPLIT(E551,";",TRUE,FALSE))))),"")</f>
        <v>AOM_002151$Forage Plants--Forage Trees--Piliostigma reticulatum--Piliostigma reticulatum pods</v>
      </c>
      <c r="L551" s="75"/>
      <c r="M551" s="75" t="str" cm="1">
        <f t="array" ref="M551">IF(L551&lt;&gt;"",_xlfn.TEXTSPLIT(L551, "$"),"")</f>
        <v/>
      </c>
      <c r="N551" s="75"/>
      <c r="O551" s="75" t="str" cm="1">
        <f t="array" ref="O551">IF(L551&lt;&gt;"",_xlfn.CHOOSECOLS(_xlfn.TEXTSPLIT(N551,"--"),1),"")</f>
        <v/>
      </c>
      <c r="P551" s="75" t="str" cm="1">
        <f t="array" ref="P551">IF(L551&lt;&gt;"",IFERROR(_xlfn.CHOOSECOLS(_xlfn.TEXTSPLIT(N551,"--"),2),""),"")</f>
        <v/>
      </c>
      <c r="Q551" s="75" t="str">
        <f t="shared" si="47"/>
        <v/>
      </c>
    </row>
    <row r="552" spans="1:17" ht="15.95" thickBot="1">
      <c r="A552" s="76" t="str">
        <v>AOM_001525</v>
      </c>
      <c r="B552" s="76" t="str">
        <v>Piliostigma thonningii Leaves</v>
      </c>
      <c r="C552" s="76" t="str">
        <v/>
      </c>
      <c r="D552" s="76" t="str">
        <v>Piliostigma reticulatum Leaves</v>
      </c>
      <c r="E552" s="76" t="str">
        <f t="shared" si="43"/>
        <v>Piliostigma reticulatum Leaves</v>
      </c>
      <c r="F552" s="76" t="str">
        <v>Management--Livestock Management--Feed Characteristic--Feed Composition--Feed Ingredient--Forage Plants--Forage Trees--Piliostigma thonningii--Piliostigma thonningii Leaves--</v>
      </c>
      <c r="G552" s="74" t="str" cm="1">
        <f t="array" ref="G552">IFERROR(SUBSTITUTE(_xlfn.CHOOSECOLS(_xlfn.TEXTSPLIT(_xlfn.TEXTJOIN("|",,F552),"Feed Ingredient--","|",TRUE),2),"----",""),"")</f>
        <v>Forage Plants--Forage Trees--Piliostigma thonningii--Piliostigma thonningii Leaves--</v>
      </c>
      <c r="H552" s="74" t="str">
        <f t="shared" si="44"/>
        <v>Forage Plants--Forage Trees--Piliostigma thonningii--Piliostigma thonningii Leaves</v>
      </c>
      <c r="I552" s="74">
        <f t="shared" si="45"/>
        <v>3</v>
      </c>
      <c r="J552" s="74" t="str">
        <f t="shared" si="46"/>
        <v>Forage Plants--Forage Trees--Piliostigma thonningii</v>
      </c>
      <c r="K552" s="74" t="str" cm="1">
        <f t="array" ref="K552">IF(G552&lt;&gt;"",_xlfn.TEXTJOIN(";",TRUE,
CONCATENATE(A552,"$",H552),
IF(E552="","",IF(I552&lt;&gt;0,CONCATENATE(A552,"$",J552,"--",_xlfn.TEXTSPLIT(E552,";",TRUE,FALSE)),CONCATENATE(A552,"$",_xlfn.TEXTSPLIT(E552,";",TRUE,FALSE))))),"")</f>
        <v>AOM_001525$Forage Plants--Forage Trees--Piliostigma thonningii--Piliostigma thonningii Leaves;AOM_001525$Forage Plants--Forage Trees--Piliostigma thonningii--Piliostigma reticulatum Leaves</v>
      </c>
      <c r="L552" s="76"/>
      <c r="M552" s="76" t="str" cm="1">
        <f t="array" ref="M552">IF(L552&lt;&gt;"",_xlfn.TEXTSPLIT(L552, "$"),"")</f>
        <v/>
      </c>
      <c r="N552" s="76"/>
      <c r="O552" s="76" t="str" cm="1">
        <f t="array" ref="O552">IF(L552&lt;&gt;"",_xlfn.CHOOSECOLS(_xlfn.TEXTSPLIT(N552,"--"),1),"")</f>
        <v/>
      </c>
      <c r="P552" s="76" t="str" cm="1">
        <f t="array" ref="P552">IF(L552&lt;&gt;"",IFERROR(_xlfn.CHOOSECOLS(_xlfn.TEXTSPLIT(N552,"--"),2),""),"")</f>
        <v/>
      </c>
      <c r="Q552" s="76" t="str">
        <f t="shared" si="47"/>
        <v/>
      </c>
    </row>
    <row r="553" spans="1:17" ht="15.95" thickBot="1">
      <c r="A553" s="75" t="str">
        <v>AOM_002203</v>
      </c>
      <c r="B553" s="75" t="str">
        <v>Piliostigma thonningii pods</v>
      </c>
      <c r="C553" s="75" t="str">
        <v/>
      </c>
      <c r="D553" s="75" t="str">
        <v>Piliostigma thonningii Pods</v>
      </c>
      <c r="E553" s="75" t="str">
        <f t="shared" si="43"/>
        <v>Piliostigma thonningii Pods</v>
      </c>
      <c r="F553" s="75" t="str">
        <v>Management--Livestock Management--Feed Characteristic--Feed Composition--Feed Ingredient--Forage Plants--Forage Trees--Piliostigma thonningii--Piliostigma thonningii pods--</v>
      </c>
      <c r="G553" s="74" t="str" cm="1">
        <f t="array" ref="G553">IFERROR(SUBSTITUTE(_xlfn.CHOOSECOLS(_xlfn.TEXTSPLIT(_xlfn.TEXTJOIN("|",,F553),"Feed Ingredient--","|",TRUE),2),"----",""),"")</f>
        <v>Forage Plants--Forage Trees--Piliostigma thonningii--Piliostigma thonningii pods--</v>
      </c>
      <c r="H553" s="74" t="str">
        <f t="shared" si="44"/>
        <v>Forage Plants--Forage Trees--Piliostigma thonningii--Piliostigma thonningii pods</v>
      </c>
      <c r="I553" s="74">
        <f t="shared" si="45"/>
        <v>3</v>
      </c>
      <c r="J553" s="74" t="str">
        <f t="shared" si="46"/>
        <v>Forage Plants--Forage Trees--Piliostigma thonningii</v>
      </c>
      <c r="K553" s="74" t="str" cm="1">
        <f t="array" ref="K553">IF(G553&lt;&gt;"",_xlfn.TEXTJOIN(";",TRUE,
CONCATENATE(A553,"$",H553),
IF(E553="","",IF(I553&lt;&gt;0,CONCATENATE(A553,"$",J553,"--",_xlfn.TEXTSPLIT(E553,";",TRUE,FALSE)),CONCATENATE(A553,"$",_xlfn.TEXTSPLIT(E553,";",TRUE,FALSE))))),"")</f>
        <v>AOM_002203$Forage Plants--Forage Trees--Piliostigma thonningii--Piliostigma thonningii pods;AOM_002203$Forage Plants--Forage Trees--Piliostigma thonningii--Piliostigma thonningii Pods</v>
      </c>
      <c r="L553" s="75"/>
      <c r="M553" s="75" t="str" cm="1">
        <f t="array" ref="M553">IF(L553&lt;&gt;"",_xlfn.TEXTSPLIT(L553, "$"),"")</f>
        <v/>
      </c>
      <c r="N553" s="75"/>
      <c r="O553" s="75" t="str" cm="1">
        <f t="array" ref="O553">IF(L553&lt;&gt;"",_xlfn.CHOOSECOLS(_xlfn.TEXTSPLIT(N553,"--"),1),"")</f>
        <v/>
      </c>
      <c r="P553" s="75" t="str" cm="1">
        <f t="array" ref="P553">IF(L553&lt;&gt;"",IFERROR(_xlfn.CHOOSECOLS(_xlfn.TEXTSPLIT(N553,"--"),2),""),"")</f>
        <v/>
      </c>
      <c r="Q553" s="75" t="str">
        <f t="shared" si="47"/>
        <v/>
      </c>
    </row>
    <row r="554" spans="1:17" ht="15.95" thickBot="1">
      <c r="A554" s="76" t="str">
        <v>AOM_001524</v>
      </c>
      <c r="B554" s="76" t="str">
        <v>Piliostigma thonningii</v>
      </c>
      <c r="C554" s="76" t="str">
        <v/>
      </c>
      <c r="D554" s="76" t="str">
        <v>Cajanus cajan</v>
      </c>
      <c r="E554" s="76" t="str">
        <f t="shared" si="43"/>
        <v>Cajanus cajan</v>
      </c>
      <c r="F554" s="76" t="str">
        <v>Management--Livestock Management--Feed Characteristic--Feed Composition--Feed Ingredient--Forage Plants--Forage Trees--Piliostigma thonningii----</v>
      </c>
      <c r="G554" s="74" t="str" cm="1">
        <f t="array" ref="G554">IFERROR(SUBSTITUTE(_xlfn.CHOOSECOLS(_xlfn.TEXTSPLIT(_xlfn.TEXTJOIN("|",,F554),"Feed Ingredient--","|",TRUE),2),"----",""),"")</f>
        <v>Forage Plants--Forage Trees--Piliostigma thonningii</v>
      </c>
      <c r="H554" s="74" t="str">
        <f t="shared" si="44"/>
        <v>Forage Plants--Forage Trees--Piliostigma thonningii</v>
      </c>
      <c r="I554" s="74">
        <f t="shared" si="45"/>
        <v>2</v>
      </c>
      <c r="J554" s="74" t="str">
        <f t="shared" si="46"/>
        <v>Forage Plants--Forage Trees</v>
      </c>
      <c r="K554" s="74" t="str" cm="1">
        <f t="array" ref="K554">IF(G554&lt;&gt;"",_xlfn.TEXTJOIN(";",TRUE,
CONCATENATE(A554,"$",H554),
IF(E554="","",IF(I554&lt;&gt;0,CONCATENATE(A554,"$",J554,"--",_xlfn.TEXTSPLIT(E554,";",TRUE,FALSE)),CONCATENATE(A554,"$",_xlfn.TEXTSPLIT(E554,";",TRUE,FALSE))))),"")</f>
        <v>AOM_001524$Forage Plants--Forage Trees--Piliostigma thonningii;AOM_001524$Forage Plants--Forage Trees--Cajanus cajan</v>
      </c>
      <c r="L554" s="76"/>
      <c r="M554" s="76" t="str" cm="1">
        <f t="array" ref="M554">IF(L554&lt;&gt;"",_xlfn.TEXTSPLIT(L554, "$"),"")</f>
        <v/>
      </c>
      <c r="N554" s="76"/>
      <c r="O554" s="76" t="str" cm="1">
        <f t="array" ref="O554">IF(L554&lt;&gt;"",_xlfn.CHOOSECOLS(_xlfn.TEXTSPLIT(N554,"--"),1),"")</f>
        <v/>
      </c>
      <c r="P554" s="76" t="str" cm="1">
        <f t="array" ref="P554">IF(L554&lt;&gt;"",IFERROR(_xlfn.CHOOSECOLS(_xlfn.TEXTSPLIT(N554,"--"),2),""),"")</f>
        <v/>
      </c>
      <c r="Q554" s="76" t="str">
        <f t="shared" si="47"/>
        <v/>
      </c>
    </row>
    <row r="555" spans="1:17" ht="15.95" thickBot="1">
      <c r="A555" s="75" t="str">
        <v>AOM_001170</v>
      </c>
      <c r="B555" s="75" t="str">
        <v>Pithecellobium dulce Leaves</v>
      </c>
      <c r="C555" s="75" t="str">
        <v/>
      </c>
      <c r="D555" s="75" t="str">
        <v>Piliostigma thonningii Leaves</v>
      </c>
      <c r="E555" s="75" t="str">
        <f t="shared" si="43"/>
        <v>Piliostigma thonningii Leaves</v>
      </c>
      <c r="F555" s="75" t="str">
        <v>Management--Livestock Management--Feed Characteristic--Feed Composition--Feed Ingredient--Forage Plants--Forage Trees--Pithecellobium dulce--Pithecellobium dulce Leaves--</v>
      </c>
      <c r="G555" s="74" t="str" cm="1">
        <f t="array" ref="G555">IFERROR(SUBSTITUTE(_xlfn.CHOOSECOLS(_xlfn.TEXTSPLIT(_xlfn.TEXTJOIN("|",,F555),"Feed Ingredient--","|",TRUE),2),"----",""),"")</f>
        <v>Forage Plants--Forage Trees--Pithecellobium dulce--Pithecellobium dulce Leaves--</v>
      </c>
      <c r="H555" s="74" t="str">
        <f t="shared" si="44"/>
        <v>Forage Plants--Forage Trees--Pithecellobium dulce--Pithecellobium dulce Leaves</v>
      </c>
      <c r="I555" s="74">
        <f t="shared" si="45"/>
        <v>3</v>
      </c>
      <c r="J555" s="74" t="str">
        <f t="shared" si="46"/>
        <v>Forage Plants--Forage Trees--Pithecellobium dulce</v>
      </c>
      <c r="K555" s="74" t="str" cm="1">
        <f t="array" ref="K555">IF(G555&lt;&gt;"",_xlfn.TEXTJOIN(";",TRUE,
CONCATENATE(A555,"$",H555),
IF(E555="","",IF(I555&lt;&gt;0,CONCATENATE(A555,"$",J555,"--",_xlfn.TEXTSPLIT(E555,";",TRUE,FALSE)),CONCATENATE(A555,"$",_xlfn.TEXTSPLIT(E555,";",TRUE,FALSE))))),"")</f>
        <v>AOM_001170$Forage Plants--Forage Trees--Pithecellobium dulce--Pithecellobium dulce Leaves;AOM_001170$Forage Plants--Forage Trees--Pithecellobium dulce--Piliostigma thonningii Leaves</v>
      </c>
      <c r="L555" s="75"/>
      <c r="M555" s="75" t="str" cm="1">
        <f t="array" ref="M555">IF(L555&lt;&gt;"",_xlfn.TEXTSPLIT(L555, "$"),"")</f>
        <v/>
      </c>
      <c r="N555" s="75"/>
      <c r="O555" s="75" t="str" cm="1">
        <f t="array" ref="O555">IF(L555&lt;&gt;"",_xlfn.CHOOSECOLS(_xlfn.TEXTSPLIT(N555,"--"),1),"")</f>
        <v/>
      </c>
      <c r="P555" s="75" t="str" cm="1">
        <f t="array" ref="P555">IF(L555&lt;&gt;"",IFERROR(_xlfn.CHOOSECOLS(_xlfn.TEXTSPLIT(N555,"--"),2),""),"")</f>
        <v/>
      </c>
      <c r="Q555" s="75" t="str">
        <f t="shared" si="47"/>
        <v/>
      </c>
    </row>
    <row r="556" spans="1:17" ht="15.95" thickBot="1">
      <c r="A556" s="76" t="str">
        <v>AOM_001169</v>
      </c>
      <c r="B556" s="76" t="str">
        <v>Pithecellobium dulce</v>
      </c>
      <c r="C556" s="76" t="str">
        <v/>
      </c>
      <c r="D556" s="76" t="str">
        <v>Piliostigma thonningii</v>
      </c>
      <c r="E556" s="76" t="str">
        <f t="shared" si="43"/>
        <v>Piliostigma thonningii</v>
      </c>
      <c r="F556" s="76" t="str">
        <v>Management--Livestock Management--Feed Characteristic--Feed Composition--Feed Ingredient--Forage Plants--Forage Trees--Pithecellobium dulce----</v>
      </c>
      <c r="G556" s="74" t="str" cm="1">
        <f t="array" ref="G556">IFERROR(SUBSTITUTE(_xlfn.CHOOSECOLS(_xlfn.TEXTSPLIT(_xlfn.TEXTJOIN("|",,F556),"Feed Ingredient--","|",TRUE),2),"----",""),"")</f>
        <v>Forage Plants--Forage Trees--Pithecellobium dulce</v>
      </c>
      <c r="H556" s="74" t="str">
        <f t="shared" si="44"/>
        <v>Forage Plants--Forage Trees--Pithecellobium dulce</v>
      </c>
      <c r="I556" s="74">
        <f t="shared" si="45"/>
        <v>2</v>
      </c>
      <c r="J556" s="74" t="str">
        <f t="shared" si="46"/>
        <v>Forage Plants--Forage Trees</v>
      </c>
      <c r="K556" s="74" t="str" cm="1">
        <f t="array" ref="K556">IF(G556&lt;&gt;"",_xlfn.TEXTJOIN(";",TRUE,
CONCATENATE(A556,"$",H556),
IF(E556="","",IF(I556&lt;&gt;0,CONCATENATE(A556,"$",J556,"--",_xlfn.TEXTSPLIT(E556,";",TRUE,FALSE)),CONCATENATE(A556,"$",_xlfn.TEXTSPLIT(E556,";",TRUE,FALSE))))),"")</f>
        <v>AOM_001169$Forage Plants--Forage Trees--Pithecellobium dulce;AOM_001169$Forage Plants--Forage Trees--Piliostigma thonningii</v>
      </c>
      <c r="L556" s="76"/>
      <c r="M556" s="76" t="str" cm="1">
        <f t="array" ref="M556">IF(L556&lt;&gt;"",_xlfn.TEXTSPLIT(L556, "$"),"")</f>
        <v/>
      </c>
      <c r="N556" s="76"/>
      <c r="O556" s="76" t="str" cm="1">
        <f t="array" ref="O556">IF(L556&lt;&gt;"",_xlfn.CHOOSECOLS(_xlfn.TEXTSPLIT(N556,"--"),1),"")</f>
        <v/>
      </c>
      <c r="P556" s="76" t="str" cm="1">
        <f t="array" ref="P556">IF(L556&lt;&gt;"",IFERROR(_xlfn.CHOOSECOLS(_xlfn.TEXTSPLIT(N556,"--"),2),""),"")</f>
        <v/>
      </c>
      <c r="Q556" s="76" t="str">
        <f t="shared" si="47"/>
        <v/>
      </c>
    </row>
    <row r="557" spans="1:17" ht="15.95" thickBot="1">
      <c r="A557" s="75" t="str">
        <v>AOM_002239</v>
      </c>
      <c r="B557" s="75" t="str">
        <v>Polyalthia longifolia</v>
      </c>
      <c r="C557" s="75" t="str">
        <v/>
      </c>
      <c r="D557" s="75" t="str">
        <v>Pogonarthria squarrosa</v>
      </c>
      <c r="E557" s="75" t="str">
        <f t="shared" si="43"/>
        <v>Pogonarthria squarrosa</v>
      </c>
      <c r="F557" s="75" t="str">
        <v>Management--Livestock Management--Feed Characteristic--Feed Composition--Feed Ingredient--Forage Plants--Forage Trees--Polyalthia longifolia----</v>
      </c>
      <c r="G557" s="74" t="str" cm="1">
        <f t="array" ref="G557">IFERROR(SUBSTITUTE(_xlfn.CHOOSECOLS(_xlfn.TEXTSPLIT(_xlfn.TEXTJOIN("|",,F557),"Feed Ingredient--","|",TRUE),2),"----",""),"")</f>
        <v>Forage Plants--Forage Trees--Polyalthia longifolia</v>
      </c>
      <c r="H557" s="74" t="str">
        <f t="shared" si="44"/>
        <v>Forage Plants--Forage Trees--Polyalthia longifolia</v>
      </c>
      <c r="I557" s="74">
        <f t="shared" si="45"/>
        <v>2</v>
      </c>
      <c r="J557" s="74" t="str">
        <f t="shared" si="46"/>
        <v>Forage Plants--Forage Trees</v>
      </c>
      <c r="K557" s="74" t="str" cm="1">
        <f t="array" ref="K557">IF(G557&lt;&gt;"",_xlfn.TEXTJOIN(";",TRUE,
CONCATENATE(A557,"$",H557),
IF(E557="","",IF(I557&lt;&gt;0,CONCATENATE(A557,"$",J557,"--",_xlfn.TEXTSPLIT(E557,";",TRUE,FALSE)),CONCATENATE(A557,"$",_xlfn.TEXTSPLIT(E557,";",TRUE,FALSE))))),"")</f>
        <v>AOM_002239$Forage Plants--Forage Trees--Polyalthia longifolia;AOM_002239$Forage Plants--Forage Trees--Pogonarthria squarrosa</v>
      </c>
      <c r="L557" s="75"/>
      <c r="M557" s="75" t="str" cm="1">
        <f t="array" ref="M557">IF(L557&lt;&gt;"",_xlfn.TEXTSPLIT(L557, "$"),"")</f>
        <v/>
      </c>
      <c r="N557" s="75"/>
      <c r="O557" s="75" t="str" cm="1">
        <f t="array" ref="O557">IF(L557&lt;&gt;"",_xlfn.CHOOSECOLS(_xlfn.TEXTSPLIT(N557,"--"),1),"")</f>
        <v/>
      </c>
      <c r="P557" s="75" t="str" cm="1">
        <f t="array" ref="P557">IF(L557&lt;&gt;"",IFERROR(_xlfn.CHOOSECOLS(_xlfn.TEXTSPLIT(N557,"--"),2),""),"")</f>
        <v/>
      </c>
      <c r="Q557" s="75" t="str">
        <f t="shared" si="47"/>
        <v/>
      </c>
    </row>
    <row r="558" spans="1:17" ht="15.95" thickBot="1">
      <c r="A558" s="76" t="str">
        <v>AOM_001982</v>
      </c>
      <c r="B558" s="76" t="str">
        <v>Prosopis africana Seed</v>
      </c>
      <c r="C558" s="76" t="str">
        <v/>
      </c>
      <c r="D558" s="76" t="str">
        <v/>
      </c>
      <c r="E558" s="76" t="str">
        <f t="shared" si="43"/>
        <v/>
      </c>
      <c r="F558" s="76" t="str">
        <v>Management--Livestock Management--Feed Characteristic--Feed Composition--Feed Ingredient--Forage Plants--Forage Trees--Prosopis africana--Prosopis africana Seed--</v>
      </c>
      <c r="G558" s="74" t="str" cm="1">
        <f t="array" ref="G558">IFERROR(SUBSTITUTE(_xlfn.CHOOSECOLS(_xlfn.TEXTSPLIT(_xlfn.TEXTJOIN("|",,F558),"Feed Ingredient--","|",TRUE),2),"----",""),"")</f>
        <v>Forage Plants--Forage Trees--Prosopis africana--Prosopis africana Seed--</v>
      </c>
      <c r="H558" s="74" t="str">
        <f t="shared" si="44"/>
        <v>Forage Plants--Forage Trees--Prosopis africana--Prosopis africana Seed</v>
      </c>
      <c r="I558" s="74">
        <f t="shared" si="45"/>
        <v>3</v>
      </c>
      <c r="J558" s="74" t="str">
        <f t="shared" si="46"/>
        <v>Forage Plants--Forage Trees--Prosopis africana</v>
      </c>
      <c r="K558" s="74" t="str" cm="1">
        <f t="array" ref="K558">IF(G558&lt;&gt;"",_xlfn.TEXTJOIN(";",TRUE,
CONCATENATE(A558,"$",H558),
IF(E558="","",IF(I558&lt;&gt;0,CONCATENATE(A558,"$",J558,"--",_xlfn.TEXTSPLIT(E558,";",TRUE,FALSE)),CONCATENATE(A558,"$",_xlfn.TEXTSPLIT(E558,";",TRUE,FALSE))))),"")</f>
        <v>AOM_001982$Forage Plants--Forage Trees--Prosopis africana--Prosopis africana Seed</v>
      </c>
      <c r="L558" s="76"/>
      <c r="M558" s="76" t="str" cm="1">
        <f t="array" ref="M558">IF(L558&lt;&gt;"",_xlfn.TEXTSPLIT(L558, "$"),"")</f>
        <v/>
      </c>
      <c r="N558" s="76"/>
      <c r="O558" s="76" t="str" cm="1">
        <f t="array" ref="O558">IF(L558&lt;&gt;"",_xlfn.CHOOSECOLS(_xlfn.TEXTSPLIT(N558,"--"),1),"")</f>
        <v/>
      </c>
      <c r="P558" s="76" t="str" cm="1">
        <f t="array" ref="P558">IF(L558&lt;&gt;"",IFERROR(_xlfn.CHOOSECOLS(_xlfn.TEXTSPLIT(N558,"--"),2),""),"")</f>
        <v/>
      </c>
      <c r="Q558" s="76" t="str">
        <f t="shared" si="47"/>
        <v/>
      </c>
    </row>
    <row r="559" spans="1:17" ht="15.95" thickBot="1">
      <c r="A559" s="75" t="str">
        <v>AOM_001171</v>
      </c>
      <c r="B559" s="75" t="str">
        <v>Prosopis africana</v>
      </c>
      <c r="C559" s="75" t="str">
        <v/>
      </c>
      <c r="D559" s="75" t="str">
        <v/>
      </c>
      <c r="E559" s="75" t="str">
        <f t="shared" si="43"/>
        <v/>
      </c>
      <c r="F559" s="75" t="str">
        <v>Management--Livestock Management--Feed Characteristic--Feed Composition--Feed Ingredient--Forage Plants--Forage Trees--Prosopis africana----</v>
      </c>
      <c r="G559" s="74" t="str" cm="1">
        <f t="array" ref="G559">IFERROR(SUBSTITUTE(_xlfn.CHOOSECOLS(_xlfn.TEXTSPLIT(_xlfn.TEXTJOIN("|",,F559),"Feed Ingredient--","|",TRUE),2),"----",""),"")</f>
        <v>Forage Plants--Forage Trees--Prosopis africana</v>
      </c>
      <c r="H559" s="74" t="str">
        <f t="shared" si="44"/>
        <v>Forage Plants--Forage Trees--Prosopis africana</v>
      </c>
      <c r="I559" s="74">
        <f t="shared" si="45"/>
        <v>2</v>
      </c>
      <c r="J559" s="74" t="str">
        <f t="shared" si="46"/>
        <v>Forage Plants--Forage Trees</v>
      </c>
      <c r="K559" s="74" t="str" cm="1">
        <f t="array" ref="K559">IF(G559&lt;&gt;"",_xlfn.TEXTJOIN(";",TRUE,
CONCATENATE(A559,"$",H559),
IF(E559="","",IF(I559&lt;&gt;0,CONCATENATE(A559,"$",J559,"--",_xlfn.TEXTSPLIT(E559,";",TRUE,FALSE)),CONCATENATE(A559,"$",_xlfn.TEXTSPLIT(E559,";",TRUE,FALSE))))),"")</f>
        <v>AOM_001171$Forage Plants--Forage Trees--Prosopis africana</v>
      </c>
      <c r="L559" s="75"/>
      <c r="M559" s="75" t="str" cm="1">
        <f t="array" ref="M559">IF(L559&lt;&gt;"",_xlfn.TEXTSPLIT(L559, "$"),"")</f>
        <v/>
      </c>
      <c r="N559" s="75"/>
      <c r="O559" s="75" t="str" cm="1">
        <f t="array" ref="O559">IF(L559&lt;&gt;"",_xlfn.CHOOSECOLS(_xlfn.TEXTSPLIT(N559,"--"),1),"")</f>
        <v/>
      </c>
      <c r="P559" s="75" t="str" cm="1">
        <f t="array" ref="P559">IF(L559&lt;&gt;"",IFERROR(_xlfn.CHOOSECOLS(_xlfn.TEXTSPLIT(N559,"--"),2),""),"")</f>
        <v/>
      </c>
      <c r="Q559" s="75" t="str">
        <f t="shared" si="47"/>
        <v/>
      </c>
    </row>
    <row r="560" spans="1:17" ht="15.95" thickBot="1">
      <c r="A560" s="76" t="str">
        <v>AOM_000712</v>
      </c>
      <c r="B560" s="76" t="str">
        <v>Prosopis juliflora</v>
      </c>
      <c r="C560" s="76" t="str">
        <v>Ironwood;Algorrobo</v>
      </c>
      <c r="D560" s="76" t="str">
        <v>Prosopis africana</v>
      </c>
      <c r="E560" s="76" t="str">
        <f t="shared" si="43"/>
        <v>Ironwood;Algorrobo;Prosopis africana</v>
      </c>
      <c r="F560" s="76" t="str">
        <v>Management--Livestock Management--Feed Characteristic--Feed Composition--Feed Ingredient--Forage Plants--Forage Trees--Prosopis juliflora----</v>
      </c>
      <c r="G560" s="74" t="str" cm="1">
        <f t="array" ref="G560">IFERROR(SUBSTITUTE(_xlfn.CHOOSECOLS(_xlfn.TEXTSPLIT(_xlfn.TEXTJOIN("|",,F560),"Feed Ingredient--","|",TRUE),2),"----",""),"")</f>
        <v>Forage Plants--Forage Trees--Prosopis juliflora</v>
      </c>
      <c r="H560" s="74" t="str">
        <f t="shared" si="44"/>
        <v>Forage Plants--Forage Trees--Prosopis juliflora</v>
      </c>
      <c r="I560" s="74">
        <f t="shared" si="45"/>
        <v>2</v>
      </c>
      <c r="J560" s="74" t="str">
        <f t="shared" si="46"/>
        <v>Forage Plants--Forage Trees</v>
      </c>
      <c r="K560" s="74" t="str" cm="1">
        <f t="array" ref="K560">IF(G560&lt;&gt;"",_xlfn.TEXTJOIN(";",TRUE,
CONCATENATE(A560,"$",H560),
IF(E560="","",IF(I560&lt;&gt;0,CONCATENATE(A560,"$",J560,"--",_xlfn.TEXTSPLIT(E560,";",TRUE,FALSE)),CONCATENATE(A560,"$",_xlfn.TEXTSPLIT(E560,";",TRUE,FALSE))))),"")</f>
        <v>AOM_000712$Forage Plants--Forage Trees--Prosopis juliflora;AOM_000712$Forage Plants--Forage Trees--Ironwood;AOM_000712$Forage Plants--Forage Trees--Algorrobo;AOM_000712$Forage Plants--Forage Trees--Prosopis africana</v>
      </c>
      <c r="L560" s="76"/>
      <c r="M560" s="76" t="str" cm="1">
        <f t="array" ref="M560">IF(L560&lt;&gt;"",_xlfn.TEXTSPLIT(L560, "$"),"")</f>
        <v/>
      </c>
      <c r="N560" s="76"/>
      <c r="O560" s="76" t="str" cm="1">
        <f t="array" ref="O560">IF(L560&lt;&gt;"",_xlfn.CHOOSECOLS(_xlfn.TEXTSPLIT(N560,"--"),1),"")</f>
        <v/>
      </c>
      <c r="P560" s="76" t="str" cm="1">
        <f t="array" ref="P560">IF(L560&lt;&gt;"",IFERROR(_xlfn.CHOOSECOLS(_xlfn.TEXTSPLIT(N560,"--"),2),""),"")</f>
        <v/>
      </c>
      <c r="Q560" s="76" t="str">
        <f t="shared" si="47"/>
        <v/>
      </c>
    </row>
    <row r="561" spans="1:17" ht="15.95" thickBot="1">
      <c r="A561" s="75" t="str">
        <v>AOM_000713</v>
      </c>
      <c r="B561" s="75" t="str">
        <v>Prosopis juliflora Pods</v>
      </c>
      <c r="C561" s="75" t="str">
        <v/>
      </c>
      <c r="D561" s="75" t="str">
        <v>Prosopis juliflora Pods</v>
      </c>
      <c r="E561" s="75" t="str">
        <f t="shared" si="43"/>
        <v>Prosopis juliflora Pods</v>
      </c>
      <c r="F561" s="75" t="str">
        <v>Management--Livestock Management--Feed Characteristic--Feed Composition--Feed Ingredient--Forage Plants--Forage Trees--Prosopis juliflora--Prosopis juliflora Pods--</v>
      </c>
      <c r="G561" s="74" t="str" cm="1">
        <f t="array" ref="G561">IFERROR(SUBSTITUTE(_xlfn.CHOOSECOLS(_xlfn.TEXTSPLIT(_xlfn.TEXTJOIN("|",,F561),"Feed Ingredient--","|",TRUE),2),"----",""),"")</f>
        <v>Forage Plants--Forage Trees--Prosopis juliflora--Prosopis juliflora Pods--</v>
      </c>
      <c r="H561" s="74" t="str">
        <f t="shared" si="44"/>
        <v>Forage Plants--Forage Trees--Prosopis juliflora--Prosopis juliflora Pods</v>
      </c>
      <c r="I561" s="74">
        <f t="shared" si="45"/>
        <v>3</v>
      </c>
      <c r="J561" s="74" t="str">
        <f t="shared" si="46"/>
        <v>Forage Plants--Forage Trees--Prosopis juliflora</v>
      </c>
      <c r="K561" s="74" t="str" cm="1">
        <f t="array" ref="K561">IF(G561&lt;&gt;"",_xlfn.TEXTJOIN(";",TRUE,
CONCATENATE(A561,"$",H561),
IF(E561="","",IF(I561&lt;&gt;0,CONCATENATE(A561,"$",J561,"--",_xlfn.TEXTSPLIT(E561,";",TRUE,FALSE)),CONCATENATE(A561,"$",_xlfn.TEXTSPLIT(E561,";",TRUE,FALSE))))),"")</f>
        <v>AOM_000713$Forage Plants--Forage Trees--Prosopis juliflora--Prosopis juliflora Pods;AOM_000713$Forage Plants--Forage Trees--Prosopis juliflora--Prosopis juliflora Pods</v>
      </c>
      <c r="L561" s="75"/>
      <c r="M561" s="75" t="str" cm="1">
        <f t="array" ref="M561">IF(L561&lt;&gt;"",_xlfn.TEXTSPLIT(L561, "$"),"")</f>
        <v/>
      </c>
      <c r="N561" s="75"/>
      <c r="O561" s="75" t="str" cm="1">
        <f t="array" ref="O561">IF(L561&lt;&gt;"",_xlfn.CHOOSECOLS(_xlfn.TEXTSPLIT(N561,"--"),1),"")</f>
        <v/>
      </c>
      <c r="P561" s="75" t="str" cm="1">
        <f t="array" ref="P561">IF(L561&lt;&gt;"",IFERROR(_xlfn.CHOOSECOLS(_xlfn.TEXTSPLIT(N561,"--"),2),""),"")</f>
        <v/>
      </c>
      <c r="Q561" s="75" t="str">
        <f t="shared" si="47"/>
        <v/>
      </c>
    </row>
    <row r="562" spans="1:17" ht="15.95" thickBot="1">
      <c r="A562" s="76" t="str">
        <v>AOM_003071</v>
      </c>
      <c r="B562" s="76" t="str">
        <v>Prunus africana</v>
      </c>
      <c r="C562" s="76" t="str">
        <v/>
      </c>
      <c r="D562" s="76" t="str">
        <v/>
      </c>
      <c r="E562" s="76" t="str">
        <f t="shared" si="43"/>
        <v/>
      </c>
      <c r="F562" s="76" t="str">
        <v>Management--Livestock Management--Feed Characteristic--Feed Composition--Feed Ingredient--Forage Plants--Forage Trees--Prunus africana----</v>
      </c>
      <c r="G562" s="74" t="str" cm="1">
        <f t="array" ref="G562">IFERROR(SUBSTITUTE(_xlfn.CHOOSECOLS(_xlfn.TEXTSPLIT(_xlfn.TEXTJOIN("|",,F562),"Feed Ingredient--","|",TRUE),2),"----",""),"")</f>
        <v>Forage Plants--Forage Trees--Prunus africana</v>
      </c>
      <c r="H562" s="74" t="str">
        <f t="shared" si="44"/>
        <v>Forage Plants--Forage Trees--Prunus africana</v>
      </c>
      <c r="I562" s="74">
        <f t="shared" si="45"/>
        <v>2</v>
      </c>
      <c r="J562" s="74" t="str">
        <f t="shared" si="46"/>
        <v>Forage Plants--Forage Trees</v>
      </c>
      <c r="K562" s="74" t="str" cm="1">
        <f t="array" ref="K562">IF(G562&lt;&gt;"",_xlfn.TEXTJOIN(";",TRUE,
CONCATENATE(A562,"$",H562),
IF(E562="","",IF(I562&lt;&gt;0,CONCATENATE(A562,"$",J562,"--",_xlfn.TEXTSPLIT(E562,";",TRUE,FALSE)),CONCATENATE(A562,"$",_xlfn.TEXTSPLIT(E562,";",TRUE,FALSE))))),"")</f>
        <v>AOM_003071$Forage Plants--Forage Trees--Prunus africana</v>
      </c>
      <c r="L562" s="76"/>
      <c r="M562" s="76" t="str" cm="1">
        <f t="array" ref="M562">IF(L562&lt;&gt;"",_xlfn.TEXTSPLIT(L562, "$"),"")</f>
        <v/>
      </c>
      <c r="N562" s="76"/>
      <c r="O562" s="76" t="str" cm="1">
        <f t="array" ref="O562">IF(L562&lt;&gt;"",_xlfn.CHOOSECOLS(_xlfn.TEXTSPLIT(N562,"--"),1),"")</f>
        <v/>
      </c>
      <c r="P562" s="76" t="str" cm="1">
        <f t="array" ref="P562">IF(L562&lt;&gt;"",IFERROR(_xlfn.CHOOSECOLS(_xlfn.TEXTSPLIT(N562,"--"),2),""),"")</f>
        <v/>
      </c>
      <c r="Q562" s="76" t="str">
        <f t="shared" si="47"/>
        <v/>
      </c>
    </row>
    <row r="563" spans="1:17" ht="15.95" thickBot="1">
      <c r="A563" s="75" t="str">
        <v>AOM_003691</v>
      </c>
      <c r="B563" s="75" t="str">
        <v>Pterocarpus erinaceus Leaves and Twigs</v>
      </c>
      <c r="C563" s="75" t="str">
        <v/>
      </c>
      <c r="D563" s="75" t="str">
        <v>Psophocarpus scandens Leaves and Twigs</v>
      </c>
      <c r="E563" s="75" t="str">
        <f t="shared" si="43"/>
        <v>Psophocarpus scandens Leaves and Twigs</v>
      </c>
      <c r="F563" s="75" t="str">
        <v>Management--Livestock Management--Feed Characteristic--Feed Composition--Feed Ingredient--Forage Plants--Forage Trees--Pterocarpus erinaceus--Pterocarpus erinaceus Leaves and Twigs--</v>
      </c>
      <c r="G563" s="74" t="str" cm="1">
        <f t="array" ref="G563">IFERROR(SUBSTITUTE(_xlfn.CHOOSECOLS(_xlfn.TEXTSPLIT(_xlfn.TEXTJOIN("|",,F563),"Feed Ingredient--","|",TRUE),2),"----",""),"")</f>
        <v>Forage Plants--Forage Trees--Pterocarpus erinaceus--Pterocarpus erinaceus Leaves and Twigs--</v>
      </c>
      <c r="H563" s="74" t="str">
        <f t="shared" si="44"/>
        <v>Forage Plants--Forage Trees--Pterocarpus erinaceus--Pterocarpus erinaceus Leaves and Twigs</v>
      </c>
      <c r="I563" s="74">
        <f t="shared" si="45"/>
        <v>3</v>
      </c>
      <c r="J563" s="74" t="str">
        <f t="shared" si="46"/>
        <v>Forage Plants--Forage Trees--Pterocarpus erinaceus</v>
      </c>
      <c r="K563" s="74" t="str" cm="1">
        <f t="array" ref="K563">IF(G563&lt;&gt;"",_xlfn.TEXTJOIN(";",TRUE,
CONCATENATE(A563,"$",H563),
IF(E563="","",IF(I563&lt;&gt;0,CONCATENATE(A563,"$",J563,"--",_xlfn.TEXTSPLIT(E563,";",TRUE,FALSE)),CONCATENATE(A563,"$",_xlfn.TEXTSPLIT(E563,";",TRUE,FALSE))))),"")</f>
        <v>AOM_003691$Forage Plants--Forage Trees--Pterocarpus erinaceus--Pterocarpus erinaceus Leaves and Twigs;AOM_003691$Forage Plants--Forage Trees--Pterocarpus erinaceus--Psophocarpus scandens Leaves and Twigs</v>
      </c>
      <c r="L563" s="75"/>
      <c r="M563" s="75" t="str" cm="1">
        <f t="array" ref="M563">IF(L563&lt;&gt;"",_xlfn.TEXTSPLIT(L563, "$"),"")</f>
        <v/>
      </c>
      <c r="N563" s="75"/>
      <c r="O563" s="75" t="str" cm="1">
        <f t="array" ref="O563">IF(L563&lt;&gt;"",_xlfn.CHOOSECOLS(_xlfn.TEXTSPLIT(N563,"--"),1),"")</f>
        <v/>
      </c>
      <c r="P563" s="75" t="str" cm="1">
        <f t="array" ref="P563">IF(L563&lt;&gt;"",IFERROR(_xlfn.CHOOSECOLS(_xlfn.TEXTSPLIT(N563,"--"),2),""),"")</f>
        <v/>
      </c>
      <c r="Q563" s="75" t="str">
        <f t="shared" si="47"/>
        <v/>
      </c>
    </row>
    <row r="564" spans="1:17" ht="15.95" thickBot="1">
      <c r="A564" s="76" t="str">
        <v>AOM_001802</v>
      </c>
      <c r="B564" s="76" t="str">
        <v>Pterocarpus erinaceus</v>
      </c>
      <c r="C564" s="76" t="str">
        <v>Barwood</v>
      </c>
      <c r="D564" s="76" t="str">
        <v>Psophocarpus scandens</v>
      </c>
      <c r="E564" s="76" t="str">
        <f t="shared" si="43"/>
        <v>Barwood;Psophocarpus scandens</v>
      </c>
      <c r="F564" s="76" t="str">
        <v>Management--Livestock Management--Feed Characteristic--Feed Composition--Feed Ingredient--Forage Plants--Forage Trees--Pterocarpus erinaceus----</v>
      </c>
      <c r="G564" s="74" t="str" cm="1">
        <f t="array" ref="G564">IFERROR(SUBSTITUTE(_xlfn.CHOOSECOLS(_xlfn.TEXTSPLIT(_xlfn.TEXTJOIN("|",,F564),"Feed Ingredient--","|",TRUE),2),"----",""),"")</f>
        <v>Forage Plants--Forage Trees--Pterocarpus erinaceus</v>
      </c>
      <c r="H564" s="74" t="str">
        <f t="shared" si="44"/>
        <v>Forage Plants--Forage Trees--Pterocarpus erinaceus</v>
      </c>
      <c r="I564" s="74">
        <f t="shared" si="45"/>
        <v>2</v>
      </c>
      <c r="J564" s="74" t="str">
        <f t="shared" si="46"/>
        <v>Forage Plants--Forage Trees</v>
      </c>
      <c r="K564" s="74" t="str" cm="1">
        <f t="array" ref="K564">IF(G564&lt;&gt;"",_xlfn.TEXTJOIN(";",TRUE,
CONCATENATE(A564,"$",H564),
IF(E564="","",IF(I564&lt;&gt;0,CONCATENATE(A564,"$",J564,"--",_xlfn.TEXTSPLIT(E564,";",TRUE,FALSE)),CONCATENATE(A564,"$",_xlfn.TEXTSPLIT(E564,";",TRUE,FALSE))))),"")</f>
        <v>AOM_001802$Forage Plants--Forage Trees--Pterocarpus erinaceus;AOM_001802$Forage Plants--Forage Trees--Barwood;AOM_001802$Forage Plants--Forage Trees--Psophocarpus scandens</v>
      </c>
      <c r="L564" s="76"/>
      <c r="M564" s="76" t="str" cm="1">
        <f t="array" ref="M564">IF(L564&lt;&gt;"",_xlfn.TEXTSPLIT(L564, "$"),"")</f>
        <v/>
      </c>
      <c r="N564" s="76"/>
      <c r="O564" s="76" t="str" cm="1">
        <f t="array" ref="O564">IF(L564&lt;&gt;"",_xlfn.CHOOSECOLS(_xlfn.TEXTSPLIT(N564,"--"),1),"")</f>
        <v/>
      </c>
      <c r="P564" s="76" t="str" cm="1">
        <f t="array" ref="P564">IF(L564&lt;&gt;"",IFERROR(_xlfn.CHOOSECOLS(_xlfn.TEXTSPLIT(N564,"--"),2),""),"")</f>
        <v/>
      </c>
      <c r="Q564" s="76" t="str">
        <f t="shared" si="47"/>
        <v/>
      </c>
    </row>
    <row r="565" spans="1:17" ht="15.95" thickBot="1">
      <c r="A565" s="75" t="str">
        <v>AOM_006009</v>
      </c>
      <c r="B565" s="75" t="str">
        <v>Pterocarpus lucens Leaves</v>
      </c>
      <c r="C565" s="75" t="str">
        <v/>
      </c>
      <c r="D565" s="75" t="str">
        <v>Pterocarpus erinaceus Leaves</v>
      </c>
      <c r="E565" s="75" t="str">
        <f t="shared" si="43"/>
        <v>Pterocarpus erinaceus Leaves</v>
      </c>
      <c r="F565" s="75" t="str">
        <v>Management--Livestock Management--Feed Characteristic--Feed Composition--Feed Ingredient--Forage Plants--Forage Trees--Pterocarpus lucens--Pterocarpus lucens Leaves--</v>
      </c>
      <c r="G565" s="74" t="str" cm="1">
        <f t="array" ref="G565">IFERROR(SUBSTITUTE(_xlfn.CHOOSECOLS(_xlfn.TEXTSPLIT(_xlfn.TEXTJOIN("|",,F565),"Feed Ingredient--","|",TRUE),2),"----",""),"")</f>
        <v>Forage Plants--Forage Trees--Pterocarpus lucens--Pterocarpus lucens Leaves--</v>
      </c>
      <c r="H565" s="74" t="str">
        <f t="shared" si="44"/>
        <v>Forage Plants--Forage Trees--Pterocarpus lucens--Pterocarpus lucens Leaves</v>
      </c>
      <c r="I565" s="74">
        <f t="shared" si="45"/>
        <v>3</v>
      </c>
      <c r="J565" s="74" t="str">
        <f t="shared" si="46"/>
        <v>Forage Plants--Forage Trees--Pterocarpus lucens</v>
      </c>
      <c r="K565" s="74" t="str" cm="1">
        <f t="array" ref="K565">IF(G565&lt;&gt;"",_xlfn.TEXTJOIN(";",TRUE,
CONCATENATE(A565,"$",H565),
IF(E565="","",IF(I565&lt;&gt;0,CONCATENATE(A565,"$",J565,"--",_xlfn.TEXTSPLIT(E565,";",TRUE,FALSE)),CONCATENATE(A565,"$",_xlfn.TEXTSPLIT(E565,";",TRUE,FALSE))))),"")</f>
        <v>AOM_006009$Forage Plants--Forage Trees--Pterocarpus lucens--Pterocarpus lucens Leaves;AOM_006009$Forage Plants--Forage Trees--Pterocarpus lucens--Pterocarpus erinaceus Leaves</v>
      </c>
      <c r="L565" s="75"/>
      <c r="M565" s="75" t="str" cm="1">
        <f t="array" ref="M565">IF(L565&lt;&gt;"",_xlfn.TEXTSPLIT(L565, "$"),"")</f>
        <v/>
      </c>
      <c r="N565" s="75"/>
      <c r="O565" s="75" t="str" cm="1">
        <f t="array" ref="O565">IF(L565&lt;&gt;"",_xlfn.CHOOSECOLS(_xlfn.TEXTSPLIT(N565,"--"),1),"")</f>
        <v/>
      </c>
      <c r="P565" s="75" t="str" cm="1">
        <f t="array" ref="P565">IF(L565&lt;&gt;"",IFERROR(_xlfn.CHOOSECOLS(_xlfn.TEXTSPLIT(N565,"--"),2),""),"")</f>
        <v/>
      </c>
      <c r="Q565" s="75" t="str">
        <f t="shared" si="47"/>
        <v/>
      </c>
    </row>
    <row r="566" spans="1:17" ht="15.95" thickBot="1">
      <c r="A566" s="76" t="str">
        <v>AOM_006011</v>
      </c>
      <c r="B566" s="76" t="str">
        <v>Pterocarpus lucens Pods</v>
      </c>
      <c r="C566" s="76" t="str">
        <v/>
      </c>
      <c r="D566" s="76" t="str">
        <v>Pterocarpus lucens Pods</v>
      </c>
      <c r="E566" s="76" t="str">
        <f t="shared" si="43"/>
        <v>Pterocarpus lucens Pods</v>
      </c>
      <c r="F566" s="76" t="str">
        <v>Management--Livestock Management--Feed Characteristic--Feed Composition--Feed Ingredient--Forage Plants--Forage Trees--Pterocarpus lucens--Pterocarpus lucens Pods--</v>
      </c>
      <c r="G566" s="74" t="str" cm="1">
        <f t="array" ref="G566">IFERROR(SUBSTITUTE(_xlfn.CHOOSECOLS(_xlfn.TEXTSPLIT(_xlfn.TEXTJOIN("|",,F566),"Feed Ingredient--","|",TRUE),2),"----",""),"")</f>
        <v>Forage Plants--Forage Trees--Pterocarpus lucens--Pterocarpus lucens Pods--</v>
      </c>
      <c r="H566" s="74" t="str">
        <f t="shared" si="44"/>
        <v>Forage Plants--Forage Trees--Pterocarpus lucens--Pterocarpus lucens Pods</v>
      </c>
      <c r="I566" s="74">
        <f t="shared" si="45"/>
        <v>3</v>
      </c>
      <c r="J566" s="74" t="str">
        <f t="shared" si="46"/>
        <v>Forage Plants--Forage Trees--Pterocarpus lucens</v>
      </c>
      <c r="K566" s="74" t="str" cm="1">
        <f t="array" ref="K566">IF(G566&lt;&gt;"",_xlfn.TEXTJOIN(";",TRUE,
CONCATENATE(A566,"$",H566),
IF(E566="","",IF(I566&lt;&gt;0,CONCATENATE(A566,"$",J566,"--",_xlfn.TEXTSPLIT(E566,";",TRUE,FALSE)),CONCATENATE(A566,"$",_xlfn.TEXTSPLIT(E566,";",TRUE,FALSE))))),"")</f>
        <v>AOM_006011$Forage Plants--Forage Trees--Pterocarpus lucens--Pterocarpus lucens Pods;AOM_006011$Forage Plants--Forage Trees--Pterocarpus lucens--Pterocarpus lucens Pods</v>
      </c>
      <c r="L566" s="76"/>
      <c r="M566" s="76" t="str" cm="1">
        <f t="array" ref="M566">IF(L566&lt;&gt;"",_xlfn.TEXTSPLIT(L566, "$"),"")</f>
        <v/>
      </c>
      <c r="N566" s="76"/>
      <c r="O566" s="76" t="str" cm="1">
        <f t="array" ref="O566">IF(L566&lt;&gt;"",_xlfn.CHOOSECOLS(_xlfn.TEXTSPLIT(N566,"--"),1),"")</f>
        <v/>
      </c>
      <c r="P566" s="76" t="str" cm="1">
        <f t="array" ref="P566">IF(L566&lt;&gt;"",IFERROR(_xlfn.CHOOSECOLS(_xlfn.TEXTSPLIT(N566,"--"),2),""),"")</f>
        <v/>
      </c>
      <c r="Q566" s="76" t="str">
        <f t="shared" si="47"/>
        <v/>
      </c>
    </row>
    <row r="567" spans="1:17" ht="15.95" thickBot="1">
      <c r="A567" s="75" t="str">
        <v>AOM_006013</v>
      </c>
      <c r="B567" s="75" t="str">
        <v>Pterocarpus lucens</v>
      </c>
      <c r="C567" s="75" t="str">
        <v/>
      </c>
      <c r="D567" s="75" t="str">
        <v>Pterocarpus erinaceus</v>
      </c>
      <c r="E567" s="75" t="str">
        <f t="shared" si="43"/>
        <v>Pterocarpus erinaceus</v>
      </c>
      <c r="F567" s="75" t="str">
        <v>Management--Livestock Management--Feed Characteristic--Feed Composition--Feed Ingredient--Forage Plants--Forage Trees--Pterocarpus lucens----</v>
      </c>
      <c r="G567" s="74" t="str" cm="1">
        <f t="array" ref="G567">IFERROR(SUBSTITUTE(_xlfn.CHOOSECOLS(_xlfn.TEXTSPLIT(_xlfn.TEXTJOIN("|",,F567),"Feed Ingredient--","|",TRUE),2),"----",""),"")</f>
        <v>Forage Plants--Forage Trees--Pterocarpus lucens</v>
      </c>
      <c r="H567" s="74" t="str">
        <f t="shared" si="44"/>
        <v>Forage Plants--Forage Trees--Pterocarpus lucens</v>
      </c>
      <c r="I567" s="74">
        <f t="shared" si="45"/>
        <v>2</v>
      </c>
      <c r="J567" s="74" t="str">
        <f t="shared" si="46"/>
        <v>Forage Plants--Forage Trees</v>
      </c>
      <c r="K567" s="74" t="str" cm="1">
        <f t="array" ref="K567">IF(G567&lt;&gt;"",_xlfn.TEXTJOIN(";",TRUE,
CONCATENATE(A567,"$",H567),
IF(E567="","",IF(I567&lt;&gt;0,CONCATENATE(A567,"$",J567,"--",_xlfn.TEXTSPLIT(E567,";",TRUE,FALSE)),CONCATENATE(A567,"$",_xlfn.TEXTSPLIT(E567,";",TRUE,FALSE))))),"")</f>
        <v>AOM_006013$Forage Plants--Forage Trees--Pterocarpus lucens;AOM_006013$Forage Plants--Forage Trees--Pterocarpus erinaceus</v>
      </c>
      <c r="L567" s="75"/>
      <c r="M567" s="75" t="str" cm="1">
        <f t="array" ref="M567">IF(L567&lt;&gt;"",_xlfn.TEXTSPLIT(L567, "$"),"")</f>
        <v/>
      </c>
      <c r="N567" s="75"/>
      <c r="O567" s="75" t="str" cm="1">
        <f t="array" ref="O567">IF(L567&lt;&gt;"",_xlfn.CHOOSECOLS(_xlfn.TEXTSPLIT(N567,"--"),1),"")</f>
        <v/>
      </c>
      <c r="P567" s="75" t="str" cm="1">
        <f t="array" ref="P567">IF(L567&lt;&gt;"",IFERROR(_xlfn.CHOOSECOLS(_xlfn.TEXTSPLIT(N567,"--"),2),""),"")</f>
        <v/>
      </c>
      <c r="Q567" s="75" t="str">
        <f t="shared" si="47"/>
        <v/>
      </c>
    </row>
    <row r="568" spans="1:17" ht="15.95" thickBot="1">
      <c r="A568" s="76" t="str">
        <v>AOM_003906</v>
      </c>
      <c r="B568" s="76" t="str">
        <v>Quercus ilex Nut</v>
      </c>
      <c r="C568" s="76" t="str">
        <v>Acorn nut</v>
      </c>
      <c r="D568" s="76" t="str">
        <v>Pueraria phaseoloides Nut</v>
      </c>
      <c r="E568" s="76" t="str">
        <f t="shared" si="43"/>
        <v>Acorn nut;Pueraria phaseoloides Nut</v>
      </c>
      <c r="F568" s="76" t="str">
        <v>Management--Livestock Management--Feed Characteristic--Feed Composition--Feed Ingredient--Forage Plants--Forage Trees--Quercus ilex--Quercus ilex Nut--</v>
      </c>
      <c r="G568" s="74" t="str" cm="1">
        <f t="array" ref="G568">IFERROR(SUBSTITUTE(_xlfn.CHOOSECOLS(_xlfn.TEXTSPLIT(_xlfn.TEXTJOIN("|",,F568),"Feed Ingredient--","|",TRUE),2),"----",""),"")</f>
        <v>Forage Plants--Forage Trees--Quercus ilex--Quercus ilex Nut--</v>
      </c>
      <c r="H568" s="74" t="str">
        <f t="shared" si="44"/>
        <v>Forage Plants--Forage Trees--Quercus ilex--Quercus ilex Nut</v>
      </c>
      <c r="I568" s="74">
        <f t="shared" si="45"/>
        <v>3</v>
      </c>
      <c r="J568" s="74" t="str">
        <f t="shared" si="46"/>
        <v>Forage Plants--Forage Trees--Quercus ilex</v>
      </c>
      <c r="K568" s="74" t="str" cm="1">
        <f t="array" ref="K568">IF(G568&lt;&gt;"",_xlfn.TEXTJOIN(";",TRUE,
CONCATENATE(A568,"$",H568),
IF(E568="","",IF(I568&lt;&gt;0,CONCATENATE(A568,"$",J568,"--",_xlfn.TEXTSPLIT(E568,";",TRUE,FALSE)),CONCATENATE(A568,"$",_xlfn.TEXTSPLIT(E568,";",TRUE,FALSE))))),"")</f>
        <v>AOM_003906$Forage Plants--Forage Trees--Quercus ilex--Quercus ilex Nut;AOM_003906$Forage Plants--Forage Trees--Quercus ilex--Acorn nut;AOM_003906$Forage Plants--Forage Trees--Quercus ilex--Pueraria phaseoloides Nut</v>
      </c>
      <c r="L568" s="76"/>
      <c r="M568" s="76" t="str" cm="1">
        <f t="array" ref="M568">IF(L568&lt;&gt;"",_xlfn.TEXTSPLIT(L568, "$"),"")</f>
        <v/>
      </c>
      <c r="N568" s="76"/>
      <c r="O568" s="76" t="str" cm="1">
        <f t="array" ref="O568">IF(L568&lt;&gt;"",_xlfn.CHOOSECOLS(_xlfn.TEXTSPLIT(N568,"--"),1),"")</f>
        <v/>
      </c>
      <c r="P568" s="76" t="str" cm="1">
        <f t="array" ref="P568">IF(L568&lt;&gt;"",IFERROR(_xlfn.CHOOSECOLS(_xlfn.TEXTSPLIT(N568,"--"),2),""),"")</f>
        <v/>
      </c>
      <c r="Q568" s="76" t="str">
        <f t="shared" si="47"/>
        <v/>
      </c>
    </row>
    <row r="569" spans="1:17" ht="15.95" thickBot="1">
      <c r="A569" s="75" t="str">
        <v>AOM_006155</v>
      </c>
      <c r="B569" s="75" t="str">
        <v>Quercus ilex</v>
      </c>
      <c r="C569" s="75" t="str">
        <v/>
      </c>
      <c r="D569" s="75" t="str">
        <v>Pueraria phaseoloides</v>
      </c>
      <c r="E569" s="75" t="str">
        <f t="shared" si="43"/>
        <v>Pueraria phaseoloides</v>
      </c>
      <c r="F569" s="75" t="str">
        <v>Management--Livestock Management--Feed Characteristic--Feed Composition--Feed Ingredient--Forage Plants--Forage Trees--Quercus ilex----</v>
      </c>
      <c r="G569" s="74" t="str" cm="1">
        <f t="array" ref="G569">IFERROR(SUBSTITUTE(_xlfn.CHOOSECOLS(_xlfn.TEXTSPLIT(_xlfn.TEXTJOIN("|",,F569),"Feed Ingredient--","|",TRUE),2),"----",""),"")</f>
        <v>Forage Plants--Forage Trees--Quercus ilex</v>
      </c>
      <c r="H569" s="74" t="str">
        <f t="shared" si="44"/>
        <v>Forage Plants--Forage Trees--Quercus ilex</v>
      </c>
      <c r="I569" s="74">
        <f t="shared" si="45"/>
        <v>2</v>
      </c>
      <c r="J569" s="74" t="str">
        <f t="shared" si="46"/>
        <v>Forage Plants--Forage Trees</v>
      </c>
      <c r="K569" s="74" t="str" cm="1">
        <f t="array" ref="K569">IF(G569&lt;&gt;"",_xlfn.TEXTJOIN(";",TRUE,
CONCATENATE(A569,"$",H569),
IF(E569="","",IF(I569&lt;&gt;0,CONCATENATE(A569,"$",J569,"--",_xlfn.TEXTSPLIT(E569,";",TRUE,FALSE)),CONCATENATE(A569,"$",_xlfn.TEXTSPLIT(E569,";",TRUE,FALSE))))),"")</f>
        <v>AOM_006155$Forage Plants--Forage Trees--Quercus ilex;AOM_006155$Forage Plants--Forage Trees--Pueraria phaseoloides</v>
      </c>
      <c r="L569" s="75"/>
      <c r="M569" s="75" t="str" cm="1">
        <f t="array" ref="M569">IF(L569&lt;&gt;"",_xlfn.TEXTSPLIT(L569, "$"),"")</f>
        <v/>
      </c>
      <c r="N569" s="75"/>
      <c r="O569" s="75" t="str" cm="1">
        <f t="array" ref="O569">IF(L569&lt;&gt;"",_xlfn.CHOOSECOLS(_xlfn.TEXTSPLIT(N569,"--"),1),"")</f>
        <v/>
      </c>
      <c r="P569" s="75" t="str" cm="1">
        <f t="array" ref="P569">IF(L569&lt;&gt;"",IFERROR(_xlfn.CHOOSECOLS(_xlfn.TEXTSPLIT(N569,"--"),2),""),"")</f>
        <v/>
      </c>
      <c r="Q569" s="75" t="str">
        <f t="shared" si="47"/>
        <v/>
      </c>
    </row>
    <row r="570" spans="1:17" ht="15.95" thickBot="1">
      <c r="A570" s="76" t="str">
        <v>AOM_002230</v>
      </c>
      <c r="B570" s="76" t="str">
        <v>Samanea saman</v>
      </c>
      <c r="C570" s="76" t="str">
        <v>Rain tree</v>
      </c>
      <c r="D570" s="76" t="str">
        <v/>
      </c>
      <c r="E570" s="76" t="str">
        <f t="shared" si="43"/>
        <v>Rain tree</v>
      </c>
      <c r="F570" s="76" t="str">
        <v>Management--Livestock Management--Feed Characteristic--Feed Composition--Feed Ingredient--Forage Plants--Forage Trees--Samanea saman----</v>
      </c>
      <c r="G570" s="74" t="str" cm="1">
        <f t="array" ref="G570">IFERROR(SUBSTITUTE(_xlfn.CHOOSECOLS(_xlfn.TEXTSPLIT(_xlfn.TEXTJOIN("|",,F570),"Feed Ingredient--","|",TRUE),2),"----",""),"")</f>
        <v>Forage Plants--Forage Trees--Samanea saman</v>
      </c>
      <c r="H570" s="74" t="str">
        <f t="shared" si="44"/>
        <v>Forage Plants--Forage Trees--Samanea saman</v>
      </c>
      <c r="I570" s="74">
        <f t="shared" si="45"/>
        <v>2</v>
      </c>
      <c r="J570" s="74" t="str">
        <f t="shared" si="46"/>
        <v>Forage Plants--Forage Trees</v>
      </c>
      <c r="K570" s="74" t="str" cm="1">
        <f t="array" ref="K570">IF(G570&lt;&gt;"",_xlfn.TEXTJOIN(";",TRUE,
CONCATENATE(A570,"$",H570),
IF(E570="","",IF(I570&lt;&gt;0,CONCATENATE(A570,"$",J570,"--",_xlfn.TEXTSPLIT(E570,";",TRUE,FALSE)),CONCATENATE(A570,"$",_xlfn.TEXTSPLIT(E570,";",TRUE,FALSE))))),"")</f>
        <v>AOM_002230$Forage Plants--Forage Trees--Samanea saman;AOM_002230$Forage Plants--Forage Trees--Rain tree</v>
      </c>
      <c r="L570" s="76"/>
      <c r="M570" s="76" t="str" cm="1">
        <f t="array" ref="M570">IF(L570&lt;&gt;"",_xlfn.TEXTSPLIT(L570, "$"),"")</f>
        <v/>
      </c>
      <c r="N570" s="76"/>
      <c r="O570" s="76" t="str" cm="1">
        <f t="array" ref="O570">IF(L570&lt;&gt;"",_xlfn.CHOOSECOLS(_xlfn.TEXTSPLIT(N570,"--"),1),"")</f>
        <v/>
      </c>
      <c r="P570" s="76" t="str" cm="1">
        <f t="array" ref="P570">IF(L570&lt;&gt;"",IFERROR(_xlfn.CHOOSECOLS(_xlfn.TEXTSPLIT(N570,"--"),2),""),"")</f>
        <v/>
      </c>
      <c r="Q570" s="76" t="str">
        <f t="shared" si="47"/>
        <v/>
      </c>
    </row>
    <row r="571" spans="1:17" ht="15.95" thickBot="1">
      <c r="A571" s="75" t="str">
        <v>AOM_002221</v>
      </c>
      <c r="B571" s="75" t="str">
        <v>Searsia lancea</v>
      </c>
      <c r="C571" s="75" t="str">
        <v/>
      </c>
      <c r="D571" s="75" t="str">
        <v>Schoenefeldia gracilis</v>
      </c>
      <c r="E571" s="75" t="str">
        <f t="shared" si="43"/>
        <v>Schoenefeldia gracilis</v>
      </c>
      <c r="F571" s="75" t="str">
        <v>Management--Livestock Management--Feed Characteristic--Feed Composition--Feed Ingredient--Forage Plants--Forage Trees--Searsia lancea----</v>
      </c>
      <c r="G571" s="74" t="str" cm="1">
        <f t="array" ref="G571">IFERROR(SUBSTITUTE(_xlfn.CHOOSECOLS(_xlfn.TEXTSPLIT(_xlfn.TEXTJOIN("|",,F571),"Feed Ingredient--","|",TRUE),2),"----",""),"")</f>
        <v>Forage Plants--Forage Trees--Searsia lancea</v>
      </c>
      <c r="H571" s="74" t="str">
        <f t="shared" si="44"/>
        <v>Forage Plants--Forage Trees--Searsia lancea</v>
      </c>
      <c r="I571" s="74">
        <f t="shared" si="45"/>
        <v>2</v>
      </c>
      <c r="J571" s="74" t="str">
        <f t="shared" si="46"/>
        <v>Forage Plants--Forage Trees</v>
      </c>
      <c r="K571" s="74" t="str" cm="1">
        <f t="array" ref="K571">IF(G571&lt;&gt;"",_xlfn.TEXTJOIN(";",TRUE,
CONCATENATE(A571,"$",H571),
IF(E571="","",IF(I571&lt;&gt;0,CONCATENATE(A571,"$",J571,"--",_xlfn.TEXTSPLIT(E571,";",TRUE,FALSE)),CONCATENATE(A571,"$",_xlfn.TEXTSPLIT(E571,";",TRUE,FALSE))))),"")</f>
        <v>AOM_002221$Forage Plants--Forage Trees--Searsia lancea;AOM_002221$Forage Plants--Forage Trees--Schoenefeldia gracilis</v>
      </c>
      <c r="L571" s="75"/>
      <c r="M571" s="75" t="str" cm="1">
        <f t="array" ref="M571">IF(L571&lt;&gt;"",_xlfn.TEXTSPLIT(L571, "$"),"")</f>
        <v/>
      </c>
      <c r="N571" s="75"/>
      <c r="O571" s="75" t="str" cm="1">
        <f t="array" ref="O571">IF(L571&lt;&gt;"",_xlfn.CHOOSECOLS(_xlfn.TEXTSPLIT(N571,"--"),1),"")</f>
        <v/>
      </c>
      <c r="P571" s="75" t="str" cm="1">
        <f t="array" ref="P571">IF(L571&lt;&gt;"",IFERROR(_xlfn.CHOOSECOLS(_xlfn.TEXTSPLIT(N571,"--"),2),""),"")</f>
        <v/>
      </c>
      <c r="Q571" s="75" t="str">
        <f t="shared" si="47"/>
        <v/>
      </c>
    </row>
    <row r="572" spans="1:17" ht="15.95" thickBot="1">
      <c r="A572" s="76" t="str">
        <v>AOM_002222</v>
      </c>
      <c r="B572" s="76" t="str">
        <v>Searsia pyroides</v>
      </c>
      <c r="C572" s="76" t="str">
        <v/>
      </c>
      <c r="D572" s="76" t="str">
        <v>Schoenefeldia gracilis</v>
      </c>
      <c r="E572" s="76" t="str">
        <f t="shared" si="43"/>
        <v>Schoenefeldia gracilis</v>
      </c>
      <c r="F572" s="76" t="str">
        <v>Management--Livestock Management--Feed Characteristic--Feed Composition--Feed Ingredient--Forage Plants--Forage Trees--Searsia pyroides----</v>
      </c>
      <c r="G572" s="74" t="str" cm="1">
        <f t="array" ref="G572">IFERROR(SUBSTITUTE(_xlfn.CHOOSECOLS(_xlfn.TEXTSPLIT(_xlfn.TEXTJOIN("|",,F572),"Feed Ingredient--","|",TRUE),2),"----",""),"")</f>
        <v>Forage Plants--Forage Trees--Searsia pyroides</v>
      </c>
      <c r="H572" s="74" t="str">
        <f t="shared" si="44"/>
        <v>Forage Plants--Forage Trees--Searsia pyroides</v>
      </c>
      <c r="I572" s="74">
        <f t="shared" si="45"/>
        <v>2</v>
      </c>
      <c r="J572" s="74" t="str">
        <f t="shared" si="46"/>
        <v>Forage Plants--Forage Trees</v>
      </c>
      <c r="K572" s="74" t="str" cm="1">
        <f t="array" ref="K572">IF(G572&lt;&gt;"",_xlfn.TEXTJOIN(";",TRUE,
CONCATENATE(A572,"$",H572),
IF(E572="","",IF(I572&lt;&gt;0,CONCATENATE(A572,"$",J572,"--",_xlfn.TEXTSPLIT(E572,";",TRUE,FALSE)),CONCATENATE(A572,"$",_xlfn.TEXTSPLIT(E572,";",TRUE,FALSE))))),"")</f>
        <v>AOM_002222$Forage Plants--Forage Trees--Searsia pyroides;AOM_002222$Forage Plants--Forage Trees--Schoenefeldia gracilis</v>
      </c>
      <c r="L572" s="76"/>
      <c r="M572" s="76" t="str" cm="1">
        <f t="array" ref="M572">IF(L572&lt;&gt;"",_xlfn.TEXTSPLIT(L572, "$"),"")</f>
        <v/>
      </c>
      <c r="N572" s="76"/>
      <c r="O572" s="76" t="str" cm="1">
        <f t="array" ref="O572">IF(L572&lt;&gt;"",_xlfn.CHOOSECOLS(_xlfn.TEXTSPLIT(N572,"--"),1),"")</f>
        <v/>
      </c>
      <c r="P572" s="76" t="str" cm="1">
        <f t="array" ref="P572">IF(L572&lt;&gt;"",IFERROR(_xlfn.CHOOSECOLS(_xlfn.TEXTSPLIT(N572,"--"),2),""),"")</f>
        <v/>
      </c>
      <c r="Q572" s="76" t="str">
        <f t="shared" si="47"/>
        <v/>
      </c>
    </row>
    <row r="573" spans="1:17" ht="15.95" thickBot="1">
      <c r="A573" s="75" t="str">
        <v>AOM_001174</v>
      </c>
      <c r="B573" s="75" t="str">
        <v>Sesbania goetzei</v>
      </c>
      <c r="C573" s="75" t="str">
        <v/>
      </c>
      <c r="D573" s="75" t="str">
        <v>Sesamum indicum</v>
      </c>
      <c r="E573" s="75" t="str">
        <f t="shared" si="43"/>
        <v>Sesamum indicum</v>
      </c>
      <c r="F573" s="75" t="str">
        <v>Management--Livestock Management--Feed Characteristic--Feed Composition--Feed Ingredient--Forage Plants--Forage Trees--Sesbania goetzei----</v>
      </c>
      <c r="G573" s="74" t="str" cm="1">
        <f t="array" ref="G573">IFERROR(SUBSTITUTE(_xlfn.CHOOSECOLS(_xlfn.TEXTSPLIT(_xlfn.TEXTJOIN("|",,F573),"Feed Ingredient--","|",TRUE),2),"----",""),"")</f>
        <v>Forage Plants--Forage Trees--Sesbania goetzei</v>
      </c>
      <c r="H573" s="74" t="str">
        <f t="shared" si="44"/>
        <v>Forage Plants--Forage Trees--Sesbania goetzei</v>
      </c>
      <c r="I573" s="74">
        <f t="shared" si="45"/>
        <v>2</v>
      </c>
      <c r="J573" s="74" t="str">
        <f t="shared" si="46"/>
        <v>Forage Plants--Forage Trees</v>
      </c>
      <c r="K573" s="74" t="str" cm="1">
        <f t="array" ref="K573">IF(G573&lt;&gt;"",_xlfn.TEXTJOIN(";",TRUE,
CONCATENATE(A573,"$",H573),
IF(E573="","",IF(I573&lt;&gt;0,CONCATENATE(A573,"$",J573,"--",_xlfn.TEXTSPLIT(E573,";",TRUE,FALSE)),CONCATENATE(A573,"$",_xlfn.TEXTSPLIT(E573,";",TRUE,FALSE))))),"")</f>
        <v>AOM_001174$Forage Plants--Forage Trees--Sesbania goetzei;AOM_001174$Forage Plants--Forage Trees--Sesamum indicum</v>
      </c>
      <c r="L573" s="75"/>
      <c r="M573" s="75" t="str" cm="1">
        <f t="array" ref="M573">IF(L573&lt;&gt;"",_xlfn.TEXTSPLIT(L573, "$"),"")</f>
        <v/>
      </c>
      <c r="N573" s="75"/>
      <c r="O573" s="75" t="str" cm="1">
        <f t="array" ref="O573">IF(L573&lt;&gt;"",_xlfn.CHOOSECOLS(_xlfn.TEXTSPLIT(N573,"--"),1),"")</f>
        <v/>
      </c>
      <c r="P573" s="75" t="str" cm="1">
        <f t="array" ref="P573">IF(L573&lt;&gt;"",IFERROR(_xlfn.CHOOSECOLS(_xlfn.TEXTSPLIT(N573,"--"),2),""),"")</f>
        <v/>
      </c>
      <c r="Q573" s="75" t="str">
        <f t="shared" si="47"/>
        <v/>
      </c>
    </row>
    <row r="574" spans="1:17" ht="15.95" thickBot="1">
      <c r="A574" s="76" t="str">
        <v>AOM_001740</v>
      </c>
      <c r="B574" s="76" t="str">
        <v>Sesbania sesban Leaves</v>
      </c>
      <c r="C574" s="76" t="str">
        <v/>
      </c>
      <c r="D574" s="76" t="str">
        <v>Sesbania sesban Leaves</v>
      </c>
      <c r="E574" s="76" t="str">
        <f t="shared" si="43"/>
        <v>Sesbania sesban Leaves</v>
      </c>
      <c r="F574" s="76" t="str">
        <v>Management--Livestock Management--Feed Characteristic--Feed Composition--Feed Ingredient--Forage Plants--Forage Trees--Sesbania sesban--Sesbania sesban Leaves--</v>
      </c>
      <c r="G574" s="74" t="str" cm="1">
        <f t="array" ref="G574">IFERROR(SUBSTITUTE(_xlfn.CHOOSECOLS(_xlfn.TEXTSPLIT(_xlfn.TEXTJOIN("|",,F574),"Feed Ingredient--","|",TRUE),2),"----",""),"")</f>
        <v>Forage Plants--Forage Trees--Sesbania sesban--Sesbania sesban Leaves--</v>
      </c>
      <c r="H574" s="74" t="str">
        <f t="shared" si="44"/>
        <v>Forage Plants--Forage Trees--Sesbania sesban--Sesbania sesban Leaves</v>
      </c>
      <c r="I574" s="74">
        <f t="shared" si="45"/>
        <v>3</v>
      </c>
      <c r="J574" s="74" t="str">
        <f t="shared" si="46"/>
        <v>Forage Plants--Forage Trees--Sesbania sesban</v>
      </c>
      <c r="K574" s="74" t="str" cm="1">
        <f t="array" ref="K574">IF(G574&lt;&gt;"",_xlfn.TEXTJOIN(";",TRUE,
CONCATENATE(A574,"$",H574),
IF(E574="","",IF(I574&lt;&gt;0,CONCATENATE(A574,"$",J574,"--",_xlfn.TEXTSPLIT(E574,";",TRUE,FALSE)),CONCATENATE(A574,"$",_xlfn.TEXTSPLIT(E574,";",TRUE,FALSE))))),"")</f>
        <v>AOM_001740$Forage Plants--Forage Trees--Sesbania sesban--Sesbania sesban Leaves;AOM_001740$Forage Plants--Forage Trees--Sesbania sesban--Sesbania sesban Leaves</v>
      </c>
      <c r="L574" s="76"/>
      <c r="M574" s="76" t="str" cm="1">
        <f t="array" ref="M574">IF(L574&lt;&gt;"",_xlfn.TEXTSPLIT(L574, "$"),"")</f>
        <v/>
      </c>
      <c r="N574" s="76"/>
      <c r="O574" s="76" t="str" cm="1">
        <f t="array" ref="O574">IF(L574&lt;&gt;"",_xlfn.CHOOSECOLS(_xlfn.TEXTSPLIT(N574,"--"),1),"")</f>
        <v/>
      </c>
      <c r="P574" s="76" t="str" cm="1">
        <f t="array" ref="P574">IF(L574&lt;&gt;"",IFERROR(_xlfn.CHOOSECOLS(_xlfn.TEXTSPLIT(N574,"--"),2),""),"")</f>
        <v/>
      </c>
      <c r="Q574" s="76" t="str">
        <f t="shared" si="47"/>
        <v/>
      </c>
    </row>
    <row r="575" spans="1:17" ht="15.95" thickBot="1">
      <c r="A575" s="75" t="str">
        <v>AOM_001230</v>
      </c>
      <c r="B575" s="75" t="str">
        <v>Sesbania sesban Leaves and Twigs</v>
      </c>
      <c r="C575" s="75" t="str">
        <v/>
      </c>
      <c r="D575" s="75" t="str">
        <v>Sesbania sesban Leaves and Twigs</v>
      </c>
      <c r="E575" s="75" t="str">
        <f t="shared" si="43"/>
        <v>Sesbania sesban Leaves and Twigs</v>
      </c>
      <c r="F575" s="75" t="str">
        <v>Management--Livestock Management--Feed Characteristic--Feed Composition--Feed Ingredient--Forage Plants--Forage Trees--Sesbania sesban--Sesbania sesban Leaves and Twigs--</v>
      </c>
      <c r="G575" s="74" t="str" cm="1">
        <f t="array" ref="G575">IFERROR(SUBSTITUTE(_xlfn.CHOOSECOLS(_xlfn.TEXTSPLIT(_xlfn.TEXTJOIN("|",,F575),"Feed Ingredient--","|",TRUE),2),"----",""),"")</f>
        <v>Forage Plants--Forage Trees--Sesbania sesban--Sesbania sesban Leaves and Twigs--</v>
      </c>
      <c r="H575" s="74" t="str">
        <f t="shared" si="44"/>
        <v>Forage Plants--Forage Trees--Sesbania sesban--Sesbania sesban Leaves and Twigs</v>
      </c>
      <c r="I575" s="74">
        <f t="shared" si="45"/>
        <v>3</v>
      </c>
      <c r="J575" s="74" t="str">
        <f t="shared" si="46"/>
        <v>Forage Plants--Forage Trees--Sesbania sesban</v>
      </c>
      <c r="K575" s="74" t="str" cm="1">
        <f t="array" ref="K575">IF(G575&lt;&gt;"",_xlfn.TEXTJOIN(";",TRUE,
CONCATENATE(A575,"$",H575),
IF(E575="","",IF(I575&lt;&gt;0,CONCATENATE(A575,"$",J575,"--",_xlfn.TEXTSPLIT(E575,";",TRUE,FALSE)),CONCATENATE(A575,"$",_xlfn.TEXTSPLIT(E575,";",TRUE,FALSE))))),"")</f>
        <v>AOM_001230$Forage Plants--Forage Trees--Sesbania sesban--Sesbania sesban Leaves and Twigs;AOM_001230$Forage Plants--Forage Trees--Sesbania sesban--Sesbania sesban Leaves and Twigs</v>
      </c>
      <c r="L575" s="75"/>
      <c r="M575" s="75" t="str" cm="1">
        <f t="array" ref="M575">IF(L575&lt;&gt;"",_xlfn.TEXTSPLIT(L575, "$"),"")</f>
        <v/>
      </c>
      <c r="N575" s="75"/>
      <c r="O575" s="75" t="str" cm="1">
        <f t="array" ref="O575">IF(L575&lt;&gt;"",_xlfn.CHOOSECOLS(_xlfn.TEXTSPLIT(N575,"--"),1),"")</f>
        <v/>
      </c>
      <c r="P575" s="75" t="str" cm="1">
        <f t="array" ref="P575">IF(L575&lt;&gt;"",IFERROR(_xlfn.CHOOSECOLS(_xlfn.TEXTSPLIT(N575,"--"),2),""),"")</f>
        <v/>
      </c>
      <c r="Q575" s="75" t="str">
        <f t="shared" si="47"/>
        <v/>
      </c>
    </row>
    <row r="576" spans="1:17" ht="15.95" thickBot="1">
      <c r="A576" s="76" t="str">
        <v>AOM_003080</v>
      </c>
      <c r="B576" s="76" t="str">
        <v>Sesbania sesban Seed</v>
      </c>
      <c r="C576" s="76" t="str">
        <v/>
      </c>
      <c r="D576" s="76" t="str">
        <v>Sesbania sesban Seed</v>
      </c>
      <c r="E576" s="76" t="str">
        <f t="shared" si="43"/>
        <v>Sesbania sesban Seed</v>
      </c>
      <c r="F576" s="76" t="str">
        <v>Management--Livestock Management--Feed Characteristic--Feed Composition--Feed Ingredient--Forage Plants--Forage Trees--Sesbania sesban--Sesbania sesban Seed--</v>
      </c>
      <c r="G576" s="74" t="str" cm="1">
        <f t="array" ref="G576">IFERROR(SUBSTITUTE(_xlfn.CHOOSECOLS(_xlfn.TEXTSPLIT(_xlfn.TEXTJOIN("|",,F576),"Feed Ingredient--","|",TRUE),2),"----",""),"")</f>
        <v>Forage Plants--Forage Trees--Sesbania sesban--Sesbania sesban Seed--</v>
      </c>
      <c r="H576" s="74" t="str">
        <f t="shared" si="44"/>
        <v>Forage Plants--Forage Trees--Sesbania sesban--Sesbania sesban Seed</v>
      </c>
      <c r="I576" s="74">
        <f t="shared" si="45"/>
        <v>3</v>
      </c>
      <c r="J576" s="74" t="str">
        <f t="shared" si="46"/>
        <v>Forage Plants--Forage Trees--Sesbania sesban</v>
      </c>
      <c r="K576" s="74" t="str" cm="1">
        <f t="array" ref="K576">IF(G576&lt;&gt;"",_xlfn.TEXTJOIN(";",TRUE,
CONCATENATE(A576,"$",H576),
IF(E576="","",IF(I576&lt;&gt;0,CONCATENATE(A576,"$",J576,"--",_xlfn.TEXTSPLIT(E576,";",TRUE,FALSE)),CONCATENATE(A576,"$",_xlfn.TEXTSPLIT(E576,";",TRUE,FALSE))))),"")</f>
        <v>AOM_003080$Forage Plants--Forage Trees--Sesbania sesban--Sesbania sesban Seed;AOM_003080$Forage Plants--Forage Trees--Sesbania sesban--Sesbania sesban Seed</v>
      </c>
      <c r="L576" s="76"/>
      <c r="M576" s="76" t="str" cm="1">
        <f t="array" ref="M576">IF(L576&lt;&gt;"",_xlfn.TEXTSPLIT(L576, "$"),"")</f>
        <v/>
      </c>
      <c r="N576" s="76"/>
      <c r="O576" s="76" t="str" cm="1">
        <f t="array" ref="O576">IF(L576&lt;&gt;"",_xlfn.CHOOSECOLS(_xlfn.TEXTSPLIT(N576,"--"),1),"")</f>
        <v/>
      </c>
      <c r="P576" s="76" t="str" cm="1">
        <f t="array" ref="P576">IF(L576&lt;&gt;"",IFERROR(_xlfn.CHOOSECOLS(_xlfn.TEXTSPLIT(N576,"--"),2),""),"")</f>
        <v/>
      </c>
      <c r="Q576" s="76" t="str">
        <f t="shared" si="47"/>
        <v/>
      </c>
    </row>
    <row r="577" spans="1:17" ht="15.95" thickBot="1">
      <c r="A577" s="75" t="str">
        <v>AOM_003079</v>
      </c>
      <c r="B577" s="75" t="str">
        <v>Sesbania sesban</v>
      </c>
      <c r="C577" s="75" t="str">
        <v/>
      </c>
      <c r="D577" s="75" t="str">
        <v>Sesbania goetzei</v>
      </c>
      <c r="E577" s="75" t="str">
        <f t="shared" si="43"/>
        <v>Sesbania goetzei</v>
      </c>
      <c r="F577" s="75" t="str">
        <v>Management--Livestock Management--Feed Characteristic--Feed Composition--Feed Ingredient--Forage Plants--Forage Trees--Sesbania sesban----</v>
      </c>
      <c r="G577" s="74" t="str" cm="1">
        <f t="array" ref="G577">IFERROR(SUBSTITUTE(_xlfn.CHOOSECOLS(_xlfn.TEXTSPLIT(_xlfn.TEXTJOIN("|",,F577),"Feed Ingredient--","|",TRUE),2),"----",""),"")</f>
        <v>Forage Plants--Forage Trees--Sesbania sesban</v>
      </c>
      <c r="H577" s="74" t="str">
        <f t="shared" si="44"/>
        <v>Forage Plants--Forage Trees--Sesbania sesban</v>
      </c>
      <c r="I577" s="74">
        <f t="shared" si="45"/>
        <v>2</v>
      </c>
      <c r="J577" s="74" t="str">
        <f t="shared" si="46"/>
        <v>Forage Plants--Forage Trees</v>
      </c>
      <c r="K577" s="74" t="str" cm="1">
        <f t="array" ref="K577">IF(G577&lt;&gt;"",_xlfn.TEXTJOIN(";",TRUE,
CONCATENATE(A577,"$",H577),
IF(E577="","",IF(I577&lt;&gt;0,CONCATENATE(A577,"$",J577,"--",_xlfn.TEXTSPLIT(E577,";",TRUE,FALSE)),CONCATENATE(A577,"$",_xlfn.TEXTSPLIT(E577,";",TRUE,FALSE))))),"")</f>
        <v>AOM_003079$Forage Plants--Forage Trees--Sesbania sesban;AOM_003079$Forage Plants--Forage Trees--Sesbania goetzei</v>
      </c>
      <c r="L577" s="75"/>
      <c r="M577" s="75" t="str" cm="1">
        <f t="array" ref="M577">IF(L577&lt;&gt;"",_xlfn.TEXTSPLIT(L577, "$"),"")</f>
        <v/>
      </c>
      <c r="N577" s="75"/>
      <c r="O577" s="75" t="str" cm="1">
        <f t="array" ref="O577">IF(L577&lt;&gt;"",_xlfn.CHOOSECOLS(_xlfn.TEXTSPLIT(N577,"--"),1),"")</f>
        <v/>
      </c>
      <c r="P577" s="75" t="str" cm="1">
        <f t="array" ref="P577">IF(L577&lt;&gt;"",IFERROR(_xlfn.CHOOSECOLS(_xlfn.TEXTSPLIT(N577,"--"),2),""),"")</f>
        <v/>
      </c>
      <c r="Q577" s="75" t="str">
        <f t="shared" si="47"/>
        <v/>
      </c>
    </row>
    <row r="578" spans="1:17" ht="15.95" thickBot="1">
      <c r="A578" s="76" t="str">
        <v>AOM_002168</v>
      </c>
      <c r="B578" s="76" t="str">
        <v>Spondias mombin Leaves</v>
      </c>
      <c r="C578" s="76" t="str">
        <v/>
      </c>
      <c r="D578" s="76" t="str">
        <v>Arthrospir platensis Leaves</v>
      </c>
      <c r="E578" s="76" t="str">
        <f t="shared" si="43"/>
        <v>Arthrospir platensis Leaves</v>
      </c>
      <c r="F578" s="76" t="str">
        <v>Management--Livestock Management--Feed Characteristic--Feed Composition--Feed Ingredient--Forage Plants--Forage Trees--Spondias mombin--Spondias mombin Leaves--</v>
      </c>
      <c r="G578" s="74" t="str" cm="1">
        <f t="array" ref="G578">IFERROR(SUBSTITUTE(_xlfn.CHOOSECOLS(_xlfn.TEXTSPLIT(_xlfn.TEXTJOIN("|",,F578),"Feed Ingredient--","|",TRUE),2),"----",""),"")</f>
        <v>Forage Plants--Forage Trees--Spondias mombin--Spondias mombin Leaves--</v>
      </c>
      <c r="H578" s="74" t="str">
        <f t="shared" si="44"/>
        <v>Forage Plants--Forage Trees--Spondias mombin--Spondias mombin Leaves</v>
      </c>
      <c r="I578" s="74">
        <f t="shared" si="45"/>
        <v>3</v>
      </c>
      <c r="J578" s="74" t="str">
        <f t="shared" si="46"/>
        <v>Forage Plants--Forage Trees--Spondias mombin</v>
      </c>
      <c r="K578" s="74" t="str" cm="1">
        <f t="array" ref="K578">IF(G578&lt;&gt;"",_xlfn.TEXTJOIN(";",TRUE,
CONCATENATE(A578,"$",H578),
IF(E578="","",IF(I578&lt;&gt;0,CONCATENATE(A578,"$",J578,"--",_xlfn.TEXTSPLIT(E578,";",TRUE,FALSE)),CONCATENATE(A578,"$",_xlfn.TEXTSPLIT(E578,";",TRUE,FALSE))))),"")</f>
        <v>AOM_002168$Forage Plants--Forage Trees--Spondias mombin--Spondias mombin Leaves;AOM_002168$Forage Plants--Forage Trees--Spondias mombin--Arthrospir platensis Leaves</v>
      </c>
      <c r="L578" s="76"/>
      <c r="M578" s="76" t="str" cm="1">
        <f t="array" ref="M578">IF(L578&lt;&gt;"",_xlfn.TEXTSPLIT(L578, "$"),"")</f>
        <v/>
      </c>
      <c r="N578" s="76"/>
      <c r="O578" s="76" t="str" cm="1">
        <f t="array" ref="O578">IF(L578&lt;&gt;"",_xlfn.CHOOSECOLS(_xlfn.TEXTSPLIT(N578,"--"),1),"")</f>
        <v/>
      </c>
      <c r="P578" s="76" t="str" cm="1">
        <f t="array" ref="P578">IF(L578&lt;&gt;"",IFERROR(_xlfn.CHOOSECOLS(_xlfn.TEXTSPLIT(N578,"--"),2),""),"")</f>
        <v/>
      </c>
      <c r="Q578" s="76" t="str">
        <f t="shared" si="47"/>
        <v/>
      </c>
    </row>
    <row r="579" spans="1:17" ht="15.95" thickBot="1">
      <c r="A579" s="75" t="str">
        <v>AOM_003899</v>
      </c>
      <c r="B579" s="75" t="str">
        <v>Spondias mombin</v>
      </c>
      <c r="C579" s="75" t="str">
        <v>Yellow mombin; jobo; hog plum</v>
      </c>
      <c r="D579" s="75" t="str">
        <v>Arthrospir platensis</v>
      </c>
      <c r="E579" s="75" t="str">
        <f t="shared" si="43"/>
        <v>Yellow mombin; jobo; hog plum;Arthrospir platensis</v>
      </c>
      <c r="F579" s="75" t="str">
        <v>Management--Livestock Management--Feed Characteristic--Feed Composition--Feed Ingredient--Forage Plants--Forage Trees--Spondias mombin----</v>
      </c>
      <c r="G579" s="74" t="str" cm="1">
        <f t="array" ref="G579">IFERROR(SUBSTITUTE(_xlfn.CHOOSECOLS(_xlfn.TEXTSPLIT(_xlfn.TEXTJOIN("|",,F579),"Feed Ingredient--","|",TRUE),2),"----",""),"")</f>
        <v>Forage Plants--Forage Trees--Spondias mombin</v>
      </c>
      <c r="H579" s="74" t="str">
        <f t="shared" si="44"/>
        <v>Forage Plants--Forage Trees--Spondias mombin</v>
      </c>
      <c r="I579" s="74">
        <f t="shared" si="45"/>
        <v>2</v>
      </c>
      <c r="J579" s="74" t="str">
        <f t="shared" si="46"/>
        <v>Forage Plants--Forage Trees</v>
      </c>
      <c r="K579" s="74" t="str" cm="1">
        <f t="array" ref="K579">IF(G579&lt;&gt;"",_xlfn.TEXTJOIN(";",TRUE,
CONCATENATE(A579,"$",H579),
IF(E579="","",IF(I579&lt;&gt;0,CONCATENATE(A579,"$",J579,"--",_xlfn.TEXTSPLIT(E579,";",TRUE,FALSE)),CONCATENATE(A579,"$",_xlfn.TEXTSPLIT(E579,";",TRUE,FALSE))))),"")</f>
        <v>AOM_003899$Forage Plants--Forage Trees--Spondias mombin;AOM_003899$Forage Plants--Forage Trees--Yellow mombin;AOM_003899$Forage Plants--Forage Trees-- jobo;AOM_003899$Forage Plants--Forage Trees-- hog plum;AOM_003899$Forage Plants--Forage Trees--Arthrospir platensis</v>
      </c>
      <c r="L579" s="75"/>
      <c r="M579" s="75" t="str" cm="1">
        <f t="array" ref="M579">IF(L579&lt;&gt;"",_xlfn.TEXTSPLIT(L579, "$"),"")</f>
        <v/>
      </c>
      <c r="N579" s="75"/>
      <c r="O579" s="75" t="str" cm="1">
        <f t="array" ref="O579">IF(L579&lt;&gt;"",_xlfn.CHOOSECOLS(_xlfn.TEXTSPLIT(N579,"--"),1),"")</f>
        <v/>
      </c>
      <c r="P579" s="75" t="str" cm="1">
        <f t="array" ref="P579">IF(L579&lt;&gt;"",IFERROR(_xlfn.CHOOSECOLS(_xlfn.TEXTSPLIT(N579,"--"),2),""),"")</f>
        <v/>
      </c>
      <c r="Q579" s="75" t="str">
        <f t="shared" si="47"/>
        <v/>
      </c>
    </row>
    <row r="580" spans="1:17" ht="15.95" thickBot="1">
      <c r="A580" s="76" t="str">
        <v>AOM_002058</v>
      </c>
      <c r="B580" s="76" t="str">
        <v>Stereospermum kunthianum</v>
      </c>
      <c r="C580" s="76" t="str">
        <v/>
      </c>
      <c r="D580" s="76" t="str">
        <v/>
      </c>
      <c r="E580" s="76" t="str">
        <f t="shared" si="43"/>
        <v/>
      </c>
      <c r="F580" s="76" t="str">
        <v>Management--Livestock Management--Feed Characteristic--Feed Composition--Feed Ingredient--Forage Plants--Forage Trees--Stereospermum kunthianum----</v>
      </c>
      <c r="G580" s="74" t="str" cm="1">
        <f t="array" ref="G580">IFERROR(SUBSTITUTE(_xlfn.CHOOSECOLS(_xlfn.TEXTSPLIT(_xlfn.TEXTJOIN("|",,F580),"Feed Ingredient--","|",TRUE),2),"----",""),"")</f>
        <v>Forage Plants--Forage Trees--Stereospermum kunthianum</v>
      </c>
      <c r="H580" s="74" t="str">
        <f t="shared" si="44"/>
        <v>Forage Plants--Forage Trees--Stereospermum kunthianum</v>
      </c>
      <c r="I580" s="74">
        <f t="shared" si="45"/>
        <v>2</v>
      </c>
      <c r="J580" s="74" t="str">
        <f t="shared" si="46"/>
        <v>Forage Plants--Forage Trees</v>
      </c>
      <c r="K580" s="74" t="str" cm="1">
        <f t="array" ref="K580">IF(G580&lt;&gt;"",_xlfn.TEXTJOIN(";",TRUE,
CONCATENATE(A580,"$",H580),
IF(E580="","",IF(I580&lt;&gt;0,CONCATENATE(A580,"$",J580,"--",_xlfn.TEXTSPLIT(E580,";",TRUE,FALSE)),CONCATENATE(A580,"$",_xlfn.TEXTSPLIT(E580,";",TRUE,FALSE))))),"")</f>
        <v>AOM_002058$Forage Plants--Forage Trees--Stereospermum kunthianum</v>
      </c>
      <c r="L580" s="76"/>
      <c r="M580" s="76" t="str" cm="1">
        <f t="array" ref="M580">IF(L580&lt;&gt;"",_xlfn.TEXTSPLIT(L580, "$"),"")</f>
        <v/>
      </c>
      <c r="N580" s="76"/>
      <c r="O580" s="76" t="str" cm="1">
        <f t="array" ref="O580">IF(L580&lt;&gt;"",_xlfn.CHOOSECOLS(_xlfn.TEXTSPLIT(N580,"--"),1),"")</f>
        <v/>
      </c>
      <c r="P580" s="76" t="str" cm="1">
        <f t="array" ref="P580">IF(L580&lt;&gt;"",IFERROR(_xlfn.CHOOSECOLS(_xlfn.TEXTSPLIT(N580,"--"),2),""),"")</f>
        <v/>
      </c>
      <c r="Q580" s="76" t="str">
        <f t="shared" si="47"/>
        <v/>
      </c>
    </row>
    <row r="581" spans="1:17" ht="15.95" thickBot="1">
      <c r="A581" s="75" t="str">
        <v>AOM_002232</v>
      </c>
      <c r="B581" s="75" t="str">
        <v>Tectona grandis Leaves</v>
      </c>
      <c r="C581" s="75" t="str">
        <v/>
      </c>
      <c r="D581" s="75" t="str">
        <v/>
      </c>
      <c r="E581" s="75" t="str">
        <f t="shared" si="43"/>
        <v/>
      </c>
      <c r="F581" s="75" t="str">
        <v>Management--Livestock Management--Feed Characteristic--Feed Composition--Feed Ingredient--Forage Plants--Forage Trees--Tectona grandis--Tectona grandis Leaves--</v>
      </c>
      <c r="G581" s="74" t="str" cm="1">
        <f t="array" ref="G581">IFERROR(SUBSTITUTE(_xlfn.CHOOSECOLS(_xlfn.TEXTSPLIT(_xlfn.TEXTJOIN("|",,F581),"Feed Ingredient--","|",TRUE),2),"----",""),"")</f>
        <v>Forage Plants--Forage Trees--Tectona grandis--Tectona grandis Leaves--</v>
      </c>
      <c r="H581" s="74" t="str">
        <f t="shared" si="44"/>
        <v>Forage Plants--Forage Trees--Tectona grandis--Tectona grandis Leaves</v>
      </c>
      <c r="I581" s="74">
        <f t="shared" si="45"/>
        <v>3</v>
      </c>
      <c r="J581" s="74" t="str">
        <f t="shared" si="46"/>
        <v>Forage Plants--Forage Trees--Tectona grandis</v>
      </c>
      <c r="K581" s="74" t="str" cm="1">
        <f t="array" ref="K581">IF(G581&lt;&gt;"",_xlfn.TEXTJOIN(";",TRUE,
CONCATENATE(A581,"$",H581),
IF(E581="","",IF(I581&lt;&gt;0,CONCATENATE(A581,"$",J581,"--",_xlfn.TEXTSPLIT(E581,";",TRUE,FALSE)),CONCATENATE(A581,"$",_xlfn.TEXTSPLIT(E581,";",TRUE,FALSE))))),"")</f>
        <v>AOM_002232$Forage Plants--Forage Trees--Tectona grandis--Tectona grandis Leaves</v>
      </c>
      <c r="L581" s="75"/>
      <c r="M581" s="75" t="str" cm="1">
        <f t="array" ref="M581">IF(L581&lt;&gt;"",_xlfn.TEXTSPLIT(L581, "$"),"")</f>
        <v/>
      </c>
      <c r="N581" s="75"/>
      <c r="O581" s="75" t="str" cm="1">
        <f t="array" ref="O581">IF(L581&lt;&gt;"",_xlfn.CHOOSECOLS(_xlfn.TEXTSPLIT(N581,"--"),1),"")</f>
        <v/>
      </c>
      <c r="P581" s="75" t="str" cm="1">
        <f t="array" ref="P581">IF(L581&lt;&gt;"",IFERROR(_xlfn.CHOOSECOLS(_xlfn.TEXTSPLIT(N581,"--"),2),""),"")</f>
        <v/>
      </c>
      <c r="Q581" s="75" t="str">
        <f t="shared" si="47"/>
        <v/>
      </c>
    </row>
    <row r="582" spans="1:17" ht="15.95" thickBot="1">
      <c r="A582" s="76" t="str">
        <v>AOM_002220</v>
      </c>
      <c r="B582" s="76" t="str">
        <v>Tectona grandis</v>
      </c>
      <c r="C582" s="76" t="str">
        <v/>
      </c>
      <c r="D582" s="76" t="str">
        <v/>
      </c>
      <c r="E582" s="76" t="str">
        <f t="shared" si="43"/>
        <v/>
      </c>
      <c r="F582" s="76" t="str">
        <v>Management--Livestock Management--Feed Characteristic--Feed Composition--Feed Ingredient--Forage Plants--Forage Trees--Tectona grandis----</v>
      </c>
      <c r="G582" s="74" t="str" cm="1">
        <f t="array" ref="G582">IFERROR(SUBSTITUTE(_xlfn.CHOOSECOLS(_xlfn.TEXTSPLIT(_xlfn.TEXTJOIN("|",,F582),"Feed Ingredient--","|",TRUE),2),"----",""),"")</f>
        <v>Forage Plants--Forage Trees--Tectona grandis</v>
      </c>
      <c r="H582" s="74" t="str">
        <f t="shared" si="44"/>
        <v>Forage Plants--Forage Trees--Tectona grandis</v>
      </c>
      <c r="I582" s="74">
        <f t="shared" si="45"/>
        <v>2</v>
      </c>
      <c r="J582" s="74" t="str">
        <f t="shared" si="46"/>
        <v>Forage Plants--Forage Trees</v>
      </c>
      <c r="K582" s="74" t="str" cm="1">
        <f t="array" ref="K582">IF(G582&lt;&gt;"",_xlfn.TEXTJOIN(";",TRUE,
CONCATENATE(A582,"$",H582),
IF(E582="","",IF(I582&lt;&gt;0,CONCATENATE(A582,"$",J582,"--",_xlfn.TEXTSPLIT(E582,";",TRUE,FALSE)),CONCATENATE(A582,"$",_xlfn.TEXTSPLIT(E582,";",TRUE,FALSE))))),"")</f>
        <v>AOM_002220$Forage Plants--Forage Trees--Tectona grandis</v>
      </c>
      <c r="L582" s="76"/>
      <c r="M582" s="76" t="str" cm="1">
        <f t="array" ref="M582">IF(L582&lt;&gt;"",_xlfn.TEXTSPLIT(L582, "$"),"")</f>
        <v/>
      </c>
      <c r="N582" s="76"/>
      <c r="O582" s="76" t="str" cm="1">
        <f t="array" ref="O582">IF(L582&lt;&gt;"",_xlfn.CHOOSECOLS(_xlfn.TEXTSPLIT(N582,"--"),1),"")</f>
        <v/>
      </c>
      <c r="P582" s="76" t="str" cm="1">
        <f t="array" ref="P582">IF(L582&lt;&gt;"",IFERROR(_xlfn.CHOOSECOLS(_xlfn.TEXTSPLIT(N582,"--"),2),""),"")</f>
        <v/>
      </c>
      <c r="Q582" s="76" t="str">
        <f t="shared" si="47"/>
        <v/>
      </c>
    </row>
    <row r="583" spans="1:17" ht="15.95" thickBot="1">
      <c r="A583" s="75" t="str">
        <v>AOM_001821</v>
      </c>
      <c r="B583" s="75" t="str">
        <v>Terminalia brownii</v>
      </c>
      <c r="C583" s="75" t="str">
        <v/>
      </c>
      <c r="D583" s="75" t="str">
        <v>Tephrosia polystachyum</v>
      </c>
      <c r="E583" s="75" t="str">
        <f t="shared" ref="E583:E646" si="48">_xlfn.TEXTJOIN(";",TRUE,C583,D583)</f>
        <v>Tephrosia polystachyum</v>
      </c>
      <c r="F583" s="75" t="str">
        <v>Management--Livestock Management--Feed Characteristic--Feed Composition--Feed Ingredient--Forage Plants--Forage Trees--Terminalia brownii----</v>
      </c>
      <c r="G583" s="74" t="str" cm="1">
        <f t="array" ref="G583">IFERROR(SUBSTITUTE(_xlfn.CHOOSECOLS(_xlfn.TEXTSPLIT(_xlfn.TEXTJOIN("|",,F583),"Feed Ingredient--","|",TRUE),2),"----",""),"")</f>
        <v>Forage Plants--Forage Trees--Terminalia brownii</v>
      </c>
      <c r="H583" s="74" t="str">
        <f t="shared" ref="H583:H598" si="49">IF(G583&lt;&gt;"",_xlfn.TEXTJOIN("--",TRUE,_xlfn.TEXTSPLIT(G583,"--","|",TRUE)),"")</f>
        <v>Forage Plants--Forage Trees--Terminalia brownii</v>
      </c>
      <c r="I583" s="74">
        <f t="shared" ref="I583:I598" si="50">IF(G583&lt;&gt;"",SUM(LEN(H583)-LEN(SUBSTITUTE(H583,"--","")))/LEN("--"),"")</f>
        <v>2</v>
      </c>
      <c r="J583" s="74" t="str">
        <f t="shared" ref="J583:J598" si="51">IF(G583&lt;&gt;"",IFERROR(_xlfn.TEXTJOIN("--",TRUE,_xlfn.CHOOSECOLS(_xlfn.TEXTSPLIT(H583,"--"),_xlfn.SEQUENCE(1,I583))),""),"")</f>
        <v>Forage Plants--Forage Trees</v>
      </c>
      <c r="K583" s="74" t="str" cm="1">
        <f t="array" ref="K583">IF(G583&lt;&gt;"",_xlfn.TEXTJOIN(";",TRUE,
CONCATENATE(A583,"$",H583),
IF(E583="","",IF(I583&lt;&gt;0,CONCATENATE(A583,"$",J583,"--",_xlfn.TEXTSPLIT(E583,";",TRUE,FALSE)),CONCATENATE(A583,"$",_xlfn.TEXTSPLIT(E583,";",TRUE,FALSE))))),"")</f>
        <v>AOM_001821$Forage Plants--Forage Trees--Terminalia brownii;AOM_001821$Forage Plants--Forage Trees--Tephrosia polystachyum</v>
      </c>
      <c r="L583" s="75"/>
      <c r="M583" s="75" t="str" cm="1">
        <f t="array" ref="M583">IF(L583&lt;&gt;"",_xlfn.TEXTSPLIT(L583, "$"),"")</f>
        <v/>
      </c>
      <c r="N583" s="75"/>
      <c r="O583" s="75" t="str" cm="1">
        <f t="array" ref="O583">IF(L583&lt;&gt;"",_xlfn.CHOOSECOLS(_xlfn.TEXTSPLIT(N583,"--"),1),"")</f>
        <v/>
      </c>
      <c r="P583" s="75" t="str" cm="1">
        <f t="array" ref="P583">IF(L583&lt;&gt;"",IFERROR(_xlfn.CHOOSECOLS(_xlfn.TEXTSPLIT(N583,"--"),2),""),"")</f>
        <v/>
      </c>
      <c r="Q583" s="75" t="str">
        <f t="shared" ref="Q583:Q646" si="52">IF(L583&lt;&gt;"",IF(SUM(LEN(N583)-LEN(SUBSTITUTE(N583,"--","")))/LEN("--")&gt;1,SUBSTITUTE(N583,CONCATENATE(O583,"--",P583,"--"),""),""),"")</f>
        <v/>
      </c>
    </row>
    <row r="584" spans="1:17" ht="15.95" thickBot="1">
      <c r="A584" s="76" t="str">
        <v>AOM_001822</v>
      </c>
      <c r="B584" s="76" t="str">
        <v>Terminalia brownii Leaves</v>
      </c>
      <c r="C584" s="76" t="str">
        <v/>
      </c>
      <c r="D584" s="76" t="str">
        <v>Tephrosia purpurea Leaves</v>
      </c>
      <c r="E584" s="76" t="str">
        <f t="shared" si="48"/>
        <v>Tephrosia purpurea Leaves</v>
      </c>
      <c r="F584" s="76" t="str">
        <v>Management--Livestock Management--Feed Characteristic--Feed Composition--Feed Ingredient--Forage Plants--Forage Trees--Terminalia brownii--Terminalia brownii Leaves--</v>
      </c>
      <c r="G584" s="74" t="str" cm="1">
        <f t="array" ref="G584">IFERROR(SUBSTITUTE(_xlfn.CHOOSECOLS(_xlfn.TEXTSPLIT(_xlfn.TEXTJOIN("|",,F584),"Feed Ingredient--","|",TRUE),2),"----",""),"")</f>
        <v>Forage Plants--Forage Trees--Terminalia brownii--Terminalia brownii Leaves--</v>
      </c>
      <c r="H584" s="74" t="str">
        <f t="shared" si="49"/>
        <v>Forage Plants--Forage Trees--Terminalia brownii--Terminalia brownii Leaves</v>
      </c>
      <c r="I584" s="74">
        <f t="shared" si="50"/>
        <v>3</v>
      </c>
      <c r="J584" s="74" t="str">
        <f t="shared" si="51"/>
        <v>Forage Plants--Forage Trees--Terminalia brownii</v>
      </c>
      <c r="K584" s="74" t="str" cm="1">
        <f t="array" ref="K584">IF(G584&lt;&gt;"",_xlfn.TEXTJOIN(";",TRUE,
CONCATENATE(A584,"$",H584),
IF(E584="","",IF(I584&lt;&gt;0,CONCATENATE(A584,"$",J584,"--",_xlfn.TEXTSPLIT(E584,";",TRUE,FALSE)),CONCATENATE(A584,"$",_xlfn.TEXTSPLIT(E584,";",TRUE,FALSE))))),"")</f>
        <v>AOM_001822$Forage Plants--Forage Trees--Terminalia brownii--Terminalia brownii Leaves;AOM_001822$Forage Plants--Forage Trees--Terminalia brownii--Tephrosia purpurea Leaves</v>
      </c>
      <c r="L584" s="76"/>
      <c r="M584" s="76" t="str" cm="1">
        <f t="array" ref="M584">IF(L584&lt;&gt;"",_xlfn.TEXTSPLIT(L584, "$"),"")</f>
        <v/>
      </c>
      <c r="N584" s="76"/>
      <c r="O584" s="76" t="str" cm="1">
        <f t="array" ref="O584">IF(L584&lt;&gt;"",_xlfn.CHOOSECOLS(_xlfn.TEXTSPLIT(N584,"--"),1),"")</f>
        <v/>
      </c>
      <c r="P584" s="76" t="str" cm="1">
        <f t="array" ref="P584">IF(L584&lt;&gt;"",IFERROR(_xlfn.CHOOSECOLS(_xlfn.TEXTSPLIT(N584,"--"),2),""),"")</f>
        <v/>
      </c>
      <c r="Q584" s="76" t="str">
        <f t="shared" si="52"/>
        <v/>
      </c>
    </row>
    <row r="585" spans="1:17" ht="15.95" thickBot="1">
      <c r="A585" s="75" t="str">
        <v>AOM_002059</v>
      </c>
      <c r="B585" s="75" t="str">
        <v>Terminalia sericea</v>
      </c>
      <c r="C585" s="75" t="str">
        <v/>
      </c>
      <c r="D585" s="75" t="str">
        <v>Terminalia brownii</v>
      </c>
      <c r="E585" s="75" t="str">
        <f t="shared" si="48"/>
        <v>Terminalia brownii</v>
      </c>
      <c r="F585" s="75" t="str">
        <v>Management--Livestock Management--Feed Characteristic--Feed Composition--Feed Ingredient--Forage Plants--Forage Trees--Terminalia sericea----</v>
      </c>
      <c r="G585" s="74" t="str" cm="1">
        <f t="array" ref="G585">IFERROR(SUBSTITUTE(_xlfn.CHOOSECOLS(_xlfn.TEXTSPLIT(_xlfn.TEXTJOIN("|",,F585),"Feed Ingredient--","|",TRUE),2),"----",""),"")</f>
        <v>Forage Plants--Forage Trees--Terminalia sericea</v>
      </c>
      <c r="H585" s="74" t="str">
        <f t="shared" si="49"/>
        <v>Forage Plants--Forage Trees--Terminalia sericea</v>
      </c>
      <c r="I585" s="74">
        <f t="shared" si="50"/>
        <v>2</v>
      </c>
      <c r="J585" s="74" t="str">
        <f t="shared" si="51"/>
        <v>Forage Plants--Forage Trees</v>
      </c>
      <c r="K585" s="74" t="str" cm="1">
        <f t="array" ref="K585">IF(G585&lt;&gt;"",_xlfn.TEXTJOIN(";",TRUE,
CONCATENATE(A585,"$",H585),
IF(E585="","",IF(I585&lt;&gt;0,CONCATENATE(A585,"$",J585,"--",_xlfn.TEXTSPLIT(E585,";",TRUE,FALSE)),CONCATENATE(A585,"$",_xlfn.TEXTSPLIT(E585,";",TRUE,FALSE))))),"")</f>
        <v>AOM_002059$Forage Plants--Forage Trees--Terminalia sericea;AOM_002059$Forage Plants--Forage Trees--Terminalia brownii</v>
      </c>
      <c r="L585" s="75"/>
      <c r="M585" s="75" t="str" cm="1">
        <f t="array" ref="M585">IF(L585&lt;&gt;"",_xlfn.TEXTSPLIT(L585, "$"),"")</f>
        <v/>
      </c>
      <c r="N585" s="75"/>
      <c r="O585" s="75" t="str" cm="1">
        <f t="array" ref="O585">IF(L585&lt;&gt;"",_xlfn.CHOOSECOLS(_xlfn.TEXTSPLIT(N585,"--"),1),"")</f>
        <v/>
      </c>
      <c r="P585" s="75" t="str" cm="1">
        <f t="array" ref="P585">IF(L585&lt;&gt;"",IFERROR(_xlfn.CHOOSECOLS(_xlfn.TEXTSPLIT(N585,"--"),2),""),"")</f>
        <v/>
      </c>
      <c r="Q585" s="75" t="str">
        <f t="shared" si="52"/>
        <v/>
      </c>
    </row>
    <row r="586" spans="1:17" ht="15.95" thickBot="1">
      <c r="A586" s="76" t="str">
        <v>AOM_000716</v>
      </c>
      <c r="B586" s="76" t="str">
        <v>Tithonia diversifolia</v>
      </c>
      <c r="C586" s="76" t="str">
        <v>Mexican sunflower</v>
      </c>
      <c r="D586" s="76" t="str">
        <v>Themeda triandra</v>
      </c>
      <c r="E586" s="76" t="str">
        <f t="shared" si="48"/>
        <v>Mexican sunflower;Themeda triandra</v>
      </c>
      <c r="F586" s="76" t="str">
        <v>Management--Livestock Management--Feed Characteristic--Feed Composition--Feed Ingredient--Forage Plants--Forage Trees--Tithonia diversifolia----</v>
      </c>
      <c r="G586" s="74" t="str" cm="1">
        <f t="array" ref="G586">IFERROR(SUBSTITUTE(_xlfn.CHOOSECOLS(_xlfn.TEXTSPLIT(_xlfn.TEXTJOIN("|",,F586),"Feed Ingredient--","|",TRUE),2),"----",""),"")</f>
        <v>Forage Plants--Forage Trees--Tithonia diversifolia</v>
      </c>
      <c r="H586" s="74" t="str">
        <f t="shared" si="49"/>
        <v>Forage Plants--Forage Trees--Tithonia diversifolia</v>
      </c>
      <c r="I586" s="74">
        <f t="shared" si="50"/>
        <v>2</v>
      </c>
      <c r="J586" s="74" t="str">
        <f t="shared" si="51"/>
        <v>Forage Plants--Forage Trees</v>
      </c>
      <c r="K586" s="74" t="str" cm="1">
        <f t="array" ref="K586">IF(G586&lt;&gt;"",_xlfn.TEXTJOIN(";",TRUE,
CONCATENATE(A586,"$",H586),
IF(E586="","",IF(I586&lt;&gt;0,CONCATENATE(A586,"$",J586,"--",_xlfn.TEXTSPLIT(E586,";",TRUE,FALSE)),CONCATENATE(A586,"$",_xlfn.TEXTSPLIT(E586,";",TRUE,FALSE))))),"")</f>
        <v>AOM_000716$Forage Plants--Forage Trees--Tithonia diversifolia;AOM_000716$Forage Plants--Forage Trees--Mexican sunflower;AOM_000716$Forage Plants--Forage Trees--Themeda triandra</v>
      </c>
      <c r="L586" s="76"/>
      <c r="M586" s="76" t="str" cm="1">
        <f t="array" ref="M586">IF(L586&lt;&gt;"",_xlfn.TEXTSPLIT(L586, "$"),"")</f>
        <v/>
      </c>
      <c r="N586" s="76"/>
      <c r="O586" s="76" t="str" cm="1">
        <f t="array" ref="O586">IF(L586&lt;&gt;"",_xlfn.CHOOSECOLS(_xlfn.TEXTSPLIT(N586,"--"),1),"")</f>
        <v/>
      </c>
      <c r="P586" s="76" t="str" cm="1">
        <f t="array" ref="P586">IF(L586&lt;&gt;"",IFERROR(_xlfn.CHOOSECOLS(_xlfn.TEXTSPLIT(N586,"--"),2),""),"")</f>
        <v/>
      </c>
      <c r="Q586" s="76" t="str">
        <f t="shared" si="52"/>
        <v/>
      </c>
    </row>
    <row r="587" spans="1:17" ht="15.95" thickBot="1">
      <c r="A587" s="75" t="str">
        <v>AOM_001175</v>
      </c>
      <c r="B587" s="75" t="str">
        <v>Unspecified Indigenous Trees</v>
      </c>
      <c r="C587" s="75" t="str">
        <v/>
      </c>
      <c r="D587" s="75" t="str">
        <v/>
      </c>
      <c r="E587" s="75" t="str">
        <f t="shared" si="48"/>
        <v/>
      </c>
      <c r="F587" s="75" t="str">
        <v>Management--Livestock Management--Feed Characteristic--Feed Composition--Feed Ingredient--Forage Plants--Forage Trees--Unspecified Indigenous Trees----</v>
      </c>
      <c r="G587" s="74" t="str" cm="1">
        <f t="array" ref="G587">IFERROR(SUBSTITUTE(_xlfn.CHOOSECOLS(_xlfn.TEXTSPLIT(_xlfn.TEXTJOIN("|",,F587),"Feed Ingredient--","|",TRUE),2),"----",""),"")</f>
        <v>Forage Plants--Forage Trees--Unspecified Indigenous Trees</v>
      </c>
      <c r="H587" s="74" t="str">
        <f t="shared" si="49"/>
        <v>Forage Plants--Forage Trees--Unspecified Indigenous Trees</v>
      </c>
      <c r="I587" s="74">
        <f t="shared" si="50"/>
        <v>2</v>
      </c>
      <c r="J587" s="74" t="str">
        <f t="shared" si="51"/>
        <v>Forage Plants--Forage Trees</v>
      </c>
      <c r="K587" s="74" t="str" cm="1">
        <f t="array" ref="K587">IF(G587&lt;&gt;"",_xlfn.TEXTJOIN(";",TRUE,
CONCATENATE(A587,"$",H587),
IF(E587="","",IF(I587&lt;&gt;0,CONCATENATE(A587,"$",J587,"--",_xlfn.TEXTSPLIT(E587,";",TRUE,FALSE)),CONCATENATE(A587,"$",_xlfn.TEXTSPLIT(E587,";",TRUE,FALSE))))),"")</f>
        <v>AOM_001175$Forage Plants--Forage Trees--Unspecified Indigenous Trees</v>
      </c>
      <c r="L587" s="75"/>
      <c r="M587" s="75" t="str" cm="1">
        <f t="array" ref="M587">IF(L587&lt;&gt;"",_xlfn.TEXTSPLIT(L587, "$"),"")</f>
        <v/>
      </c>
      <c r="N587" s="75"/>
      <c r="O587" s="75" t="str" cm="1">
        <f t="array" ref="O587">IF(L587&lt;&gt;"",_xlfn.CHOOSECOLS(_xlfn.TEXTSPLIT(N587,"--"),1),"")</f>
        <v/>
      </c>
      <c r="P587" s="75" t="str" cm="1">
        <f t="array" ref="P587">IF(L587&lt;&gt;"",IFERROR(_xlfn.CHOOSECOLS(_xlfn.TEXTSPLIT(N587,"--"),2),""),"")</f>
        <v/>
      </c>
      <c r="Q587" s="75" t="str">
        <f t="shared" si="52"/>
        <v/>
      </c>
    </row>
    <row r="588" spans="1:17" ht="15.95" thickBot="1">
      <c r="A588" s="76" t="str">
        <v>AOM_003694</v>
      </c>
      <c r="B588" s="76" t="str">
        <v>Vachellia erioloba</v>
      </c>
      <c r="C588" s="76" t="str">
        <v/>
      </c>
      <c r="D588" s="76" t="str">
        <v>Vachellia erioloba</v>
      </c>
      <c r="E588" s="76" t="str">
        <f t="shared" si="48"/>
        <v>Vachellia erioloba</v>
      </c>
      <c r="F588" s="76" t="str">
        <v>Management--Livestock Management--Feed Characteristic--Feed Composition--Feed Ingredient--Forage Plants--Forage Trees--Vachellia erioloba----</v>
      </c>
      <c r="G588" s="74" t="str" cm="1">
        <f t="array" ref="G588">IFERROR(SUBSTITUTE(_xlfn.CHOOSECOLS(_xlfn.TEXTSPLIT(_xlfn.TEXTJOIN("|",,F588),"Feed Ingredient--","|",TRUE),2),"----",""),"")</f>
        <v>Forage Plants--Forage Trees--Vachellia erioloba</v>
      </c>
      <c r="H588" s="74" t="str">
        <f t="shared" si="49"/>
        <v>Forage Plants--Forage Trees--Vachellia erioloba</v>
      </c>
      <c r="I588" s="74">
        <f t="shared" si="50"/>
        <v>2</v>
      </c>
      <c r="J588" s="74" t="str">
        <f t="shared" si="51"/>
        <v>Forage Plants--Forage Trees</v>
      </c>
      <c r="K588" s="74" t="str" cm="1">
        <f t="array" ref="K588">IF(G588&lt;&gt;"",_xlfn.TEXTJOIN(";",TRUE,
CONCATENATE(A588,"$",H588),
IF(E588="","",IF(I588&lt;&gt;0,CONCATENATE(A588,"$",J588,"--",_xlfn.TEXTSPLIT(E588,";",TRUE,FALSE)),CONCATENATE(A588,"$",_xlfn.TEXTSPLIT(E588,";",TRUE,FALSE))))),"")</f>
        <v>AOM_003694$Forage Plants--Forage Trees--Vachellia erioloba;AOM_003694$Forage Plants--Forage Trees--Vachellia erioloba</v>
      </c>
      <c r="L588" s="76"/>
      <c r="M588" s="76" t="str" cm="1">
        <f t="array" ref="M588">IF(L588&lt;&gt;"",_xlfn.TEXTSPLIT(L588, "$"),"")</f>
        <v/>
      </c>
      <c r="N588" s="76"/>
      <c r="O588" s="76" t="str" cm="1">
        <f t="array" ref="O588">IF(L588&lt;&gt;"",_xlfn.CHOOSECOLS(_xlfn.TEXTSPLIT(N588,"--"),1),"")</f>
        <v/>
      </c>
      <c r="P588" s="76" t="str" cm="1">
        <f t="array" ref="P588">IF(L588&lt;&gt;"",IFERROR(_xlfn.CHOOSECOLS(_xlfn.TEXTSPLIT(N588,"--"),2),""),"")</f>
        <v/>
      </c>
      <c r="Q588" s="76" t="str">
        <f t="shared" si="52"/>
        <v/>
      </c>
    </row>
    <row r="589" spans="1:17" ht="15.95" thickBot="1">
      <c r="A589" s="75" t="str">
        <v>AOM_001600</v>
      </c>
      <c r="B589" s="75" t="str">
        <v>Vachellia polyacantha Leaves</v>
      </c>
      <c r="C589" s="75" t="str">
        <v>white thorn tree leaves</v>
      </c>
      <c r="D589" s="75" t="str">
        <v>Vachellia polyacantha  Leaves</v>
      </c>
      <c r="E589" s="75" t="str">
        <f t="shared" si="48"/>
        <v>white thorn tree leaves;Vachellia polyacantha  Leaves</v>
      </c>
      <c r="F589" s="75" t="str">
        <v>Management--Livestock Management--Feed Characteristic--Feed Composition--Feed Ingredient--Forage Plants--Forage Trees--Vachellia polyacantha--Vachellia polyacantha Leaves--</v>
      </c>
      <c r="G589" s="74" t="str" cm="1">
        <f t="array" ref="G589">IFERROR(SUBSTITUTE(_xlfn.CHOOSECOLS(_xlfn.TEXTSPLIT(_xlfn.TEXTJOIN("|",,F589),"Feed Ingredient--","|",TRUE),2),"----",""),"")</f>
        <v>Forage Plants--Forage Trees--Vachellia polyacantha--Vachellia polyacantha Leaves--</v>
      </c>
      <c r="H589" s="74" t="str">
        <f t="shared" si="49"/>
        <v>Forage Plants--Forage Trees--Vachellia polyacantha--Vachellia polyacantha Leaves</v>
      </c>
      <c r="I589" s="74">
        <f t="shared" si="50"/>
        <v>3</v>
      </c>
      <c r="J589" s="74" t="str">
        <f t="shared" si="51"/>
        <v>Forage Plants--Forage Trees--Vachellia polyacantha</v>
      </c>
      <c r="K589" s="74" t="str" cm="1">
        <f t="array" ref="K589">IF(G589&lt;&gt;"",_xlfn.TEXTJOIN(";",TRUE,
CONCATENATE(A589,"$",H589),
IF(E589="","",IF(I589&lt;&gt;0,CONCATENATE(A589,"$",J589,"--",_xlfn.TEXTSPLIT(E589,";",TRUE,FALSE)),CONCATENATE(A589,"$",_xlfn.TEXTSPLIT(E589,";",TRUE,FALSE))))),"")</f>
        <v>AOM_001600$Forage Plants--Forage Trees--Vachellia polyacantha--Vachellia polyacantha Leaves;AOM_001600$Forage Plants--Forage Trees--Vachellia polyacantha--white thorn tree leaves;AOM_001600$Forage Plants--Forage Trees--Vachellia polyacantha--Vachellia polyacantha  Leaves</v>
      </c>
      <c r="L589" s="75"/>
      <c r="M589" s="75" t="str" cm="1">
        <f t="array" ref="M589">IF(L589&lt;&gt;"",_xlfn.TEXTSPLIT(L589, "$"),"")</f>
        <v/>
      </c>
      <c r="N589" s="75"/>
      <c r="O589" s="75" t="str" cm="1">
        <f t="array" ref="O589">IF(L589&lt;&gt;"",_xlfn.CHOOSECOLS(_xlfn.TEXTSPLIT(N589,"--"),1),"")</f>
        <v/>
      </c>
      <c r="P589" s="75" t="str" cm="1">
        <f t="array" ref="P589">IF(L589&lt;&gt;"",IFERROR(_xlfn.CHOOSECOLS(_xlfn.TEXTSPLIT(N589,"--"),2),""),"")</f>
        <v/>
      </c>
      <c r="Q589" s="75" t="str">
        <f t="shared" si="52"/>
        <v/>
      </c>
    </row>
    <row r="590" spans="1:17" ht="15.95" thickBot="1">
      <c r="A590" s="76" t="str">
        <v>AOM_003693</v>
      </c>
      <c r="B590" s="76" t="str">
        <v>Vachellia polyacantha</v>
      </c>
      <c r="C590" s="76" t="str">
        <v>white thorn tree</v>
      </c>
      <c r="D590" s="76" t="str">
        <v>Vachellia polyacantha</v>
      </c>
      <c r="E590" s="76" t="str">
        <f t="shared" si="48"/>
        <v>white thorn tree;Vachellia polyacantha</v>
      </c>
      <c r="F590" s="76" t="str">
        <v>Management--Livestock Management--Feed Characteristic--Feed Composition--Feed Ingredient--Forage Plants--Forage Trees--Vachellia polyacantha----</v>
      </c>
      <c r="G590" s="74" t="str" cm="1">
        <f t="array" ref="G590">IFERROR(SUBSTITUTE(_xlfn.CHOOSECOLS(_xlfn.TEXTSPLIT(_xlfn.TEXTJOIN("|",,F590),"Feed Ingredient--","|",TRUE),2),"----",""),"")</f>
        <v>Forage Plants--Forage Trees--Vachellia polyacantha</v>
      </c>
      <c r="H590" s="74" t="str">
        <f t="shared" si="49"/>
        <v>Forage Plants--Forage Trees--Vachellia polyacantha</v>
      </c>
      <c r="I590" s="74">
        <f t="shared" si="50"/>
        <v>2</v>
      </c>
      <c r="J590" s="74" t="str">
        <f t="shared" si="51"/>
        <v>Forage Plants--Forage Trees</v>
      </c>
      <c r="K590" s="74" t="str" cm="1">
        <f t="array" ref="K590">IF(G590&lt;&gt;"",_xlfn.TEXTJOIN(";",TRUE,
CONCATENATE(A590,"$",H590),
IF(E590="","",IF(I590&lt;&gt;0,CONCATENATE(A590,"$",J590,"--",_xlfn.TEXTSPLIT(E590,";",TRUE,FALSE)),CONCATENATE(A590,"$",_xlfn.TEXTSPLIT(E590,";",TRUE,FALSE))))),"")</f>
        <v>AOM_003693$Forage Plants--Forage Trees--Vachellia polyacantha;AOM_003693$Forage Plants--Forage Trees--white thorn tree;AOM_003693$Forage Plants--Forage Trees--Vachellia polyacantha</v>
      </c>
      <c r="L590" s="76"/>
      <c r="M590" s="76" t="str" cm="1">
        <f t="array" ref="M590">IF(L590&lt;&gt;"",_xlfn.TEXTSPLIT(L590, "$"),"")</f>
        <v/>
      </c>
      <c r="N590" s="76"/>
      <c r="O590" s="76" t="str" cm="1">
        <f t="array" ref="O590">IF(L590&lt;&gt;"",_xlfn.CHOOSECOLS(_xlfn.TEXTSPLIT(N590,"--"),1),"")</f>
        <v/>
      </c>
      <c r="P590" s="76" t="str" cm="1">
        <f t="array" ref="P590">IF(L590&lt;&gt;"",IFERROR(_xlfn.CHOOSECOLS(_xlfn.TEXTSPLIT(N590,"--"),2),""),"")</f>
        <v/>
      </c>
      <c r="Q590" s="76" t="str">
        <f t="shared" si="52"/>
        <v/>
      </c>
    </row>
    <row r="591" spans="1:17" ht="15.95" thickBot="1">
      <c r="A591" s="75" t="str">
        <v>AOM_003902</v>
      </c>
      <c r="B591" s="75" t="str">
        <v>Vernonia amygdalina Leaves</v>
      </c>
      <c r="C591" s="75" t="str">
        <v/>
      </c>
      <c r="D591" s="75" t="str">
        <v>Vernonia amygdalina Leaves</v>
      </c>
      <c r="E591" s="75" t="str">
        <f t="shared" si="48"/>
        <v>Vernonia amygdalina Leaves</v>
      </c>
      <c r="F591" s="75" t="str">
        <v>Management--Livestock Management--Feed Characteristic--Feed Composition--Feed Ingredient--Forage Plants--Forage Trees--Vernonia amygdalina--Vernonia amygdalina Leaves--</v>
      </c>
      <c r="G591" s="74" t="str" cm="1">
        <f t="array" ref="G591">IFERROR(SUBSTITUTE(_xlfn.CHOOSECOLS(_xlfn.TEXTSPLIT(_xlfn.TEXTJOIN("|",,F591),"Feed Ingredient--","|",TRUE),2),"----",""),"")</f>
        <v>Forage Plants--Forage Trees--Vernonia amygdalina--Vernonia amygdalina Leaves--</v>
      </c>
      <c r="H591" s="74" t="str">
        <f t="shared" si="49"/>
        <v>Forage Plants--Forage Trees--Vernonia amygdalina--Vernonia amygdalina Leaves</v>
      </c>
      <c r="I591" s="74">
        <f t="shared" si="50"/>
        <v>3</v>
      </c>
      <c r="J591" s="74" t="str">
        <f t="shared" si="51"/>
        <v>Forage Plants--Forage Trees--Vernonia amygdalina</v>
      </c>
      <c r="K591" s="74" t="str" cm="1">
        <f t="array" ref="K591">IF(G591&lt;&gt;"",_xlfn.TEXTJOIN(";",TRUE,
CONCATENATE(A591,"$",H591),
IF(E591="","",IF(I591&lt;&gt;0,CONCATENATE(A591,"$",J591,"--",_xlfn.TEXTSPLIT(E591,";",TRUE,FALSE)),CONCATENATE(A591,"$",_xlfn.TEXTSPLIT(E591,";",TRUE,FALSE))))),"")</f>
        <v>AOM_003902$Forage Plants--Forage Trees--Vernonia amygdalina--Vernonia amygdalina Leaves;AOM_003902$Forage Plants--Forage Trees--Vernonia amygdalina--Vernonia amygdalina Leaves</v>
      </c>
      <c r="L591" s="75"/>
      <c r="M591" s="75" t="str" cm="1">
        <f t="array" ref="M591">IF(L591&lt;&gt;"",_xlfn.TEXTSPLIT(L591, "$"),"")</f>
        <v/>
      </c>
      <c r="N591" s="75"/>
      <c r="O591" s="75" t="str" cm="1">
        <f t="array" ref="O591">IF(L591&lt;&gt;"",_xlfn.CHOOSECOLS(_xlfn.TEXTSPLIT(N591,"--"),1),"")</f>
        <v/>
      </c>
      <c r="P591" s="75" t="str" cm="1">
        <f t="array" ref="P591">IF(L591&lt;&gt;"",IFERROR(_xlfn.CHOOSECOLS(_xlfn.TEXTSPLIT(N591,"--"),2),""),"")</f>
        <v/>
      </c>
      <c r="Q591" s="75" t="str">
        <f t="shared" si="52"/>
        <v/>
      </c>
    </row>
    <row r="592" spans="1:17" ht="15.95" thickBot="1">
      <c r="A592" s="76" t="str">
        <v>AOM_004614</v>
      </c>
      <c r="B592" s="76" t="str">
        <v>Vernonia amygdalina</v>
      </c>
      <c r="C592" s="76" t="str">
        <v/>
      </c>
      <c r="D592" s="76" t="str">
        <v>Vernonia amygdalina Leaves</v>
      </c>
      <c r="E592" s="76" t="str">
        <f t="shared" si="48"/>
        <v>Vernonia amygdalina Leaves</v>
      </c>
      <c r="F592" s="76" t="str">
        <v>Management--Livestock Management--Feed Characteristic--Feed Composition--Feed Ingredient--Forage Plants--Forage Trees--Vernonia amygdalina----</v>
      </c>
      <c r="G592" s="74" t="str" cm="1">
        <f t="array" ref="G592">IFERROR(SUBSTITUTE(_xlfn.CHOOSECOLS(_xlfn.TEXTSPLIT(_xlfn.TEXTJOIN("|",,F592),"Feed Ingredient--","|",TRUE),2),"----",""),"")</f>
        <v>Forage Plants--Forage Trees--Vernonia amygdalina</v>
      </c>
      <c r="H592" s="74" t="str">
        <f t="shared" si="49"/>
        <v>Forage Plants--Forage Trees--Vernonia amygdalina</v>
      </c>
      <c r="I592" s="74">
        <f t="shared" si="50"/>
        <v>2</v>
      </c>
      <c r="J592" s="74" t="str">
        <f t="shared" si="51"/>
        <v>Forage Plants--Forage Trees</v>
      </c>
      <c r="K592" s="74" t="str" cm="1">
        <f t="array" ref="K592">IF(G592&lt;&gt;"",_xlfn.TEXTJOIN(";",TRUE,
CONCATENATE(A592,"$",H592),
IF(E592="","",IF(I592&lt;&gt;0,CONCATENATE(A592,"$",J592,"--",_xlfn.TEXTSPLIT(E592,";",TRUE,FALSE)),CONCATENATE(A592,"$",_xlfn.TEXTSPLIT(E592,";",TRUE,FALSE))))),"")</f>
        <v>AOM_004614$Forage Plants--Forage Trees--Vernonia amygdalina;AOM_004614$Forage Plants--Forage Trees--Vernonia amygdalina Leaves</v>
      </c>
      <c r="L592" s="76"/>
      <c r="M592" s="76" t="str" cm="1">
        <f t="array" ref="M592">IF(L592&lt;&gt;"",_xlfn.TEXTSPLIT(L592, "$"),"")</f>
        <v/>
      </c>
      <c r="N592" s="76"/>
      <c r="O592" s="76" t="str" cm="1">
        <f t="array" ref="O592">IF(L592&lt;&gt;"",_xlfn.CHOOSECOLS(_xlfn.TEXTSPLIT(N592,"--"),1),"")</f>
        <v/>
      </c>
      <c r="P592" s="76" t="str" cm="1">
        <f t="array" ref="P592">IF(L592&lt;&gt;"",IFERROR(_xlfn.CHOOSECOLS(_xlfn.TEXTSPLIT(N592,"--"),2),""),"")</f>
        <v/>
      </c>
      <c r="Q592" s="76" t="str">
        <f t="shared" si="52"/>
        <v/>
      </c>
    </row>
    <row r="593" spans="1:17" ht="15.95" thickBot="1">
      <c r="A593" s="75" t="str">
        <v>AOM_003999</v>
      </c>
      <c r="B593" s="75" t="str">
        <v>Viscum album Leaves</v>
      </c>
      <c r="C593" s="75" t="str">
        <v/>
      </c>
      <c r="D593" s="75" t="str">
        <v>Viscum album Leaves</v>
      </c>
      <c r="E593" s="75" t="str">
        <f t="shared" si="48"/>
        <v>Viscum album Leaves</v>
      </c>
      <c r="F593" s="75" t="str">
        <v>Management--Livestock Management--Feed Characteristic--Feed Composition--Feed Ingredient--Forage Plants--Forage Trees--Viscum album--Viscum album Leaves--</v>
      </c>
      <c r="G593" s="74" t="str" cm="1">
        <f t="array" ref="G593">IFERROR(SUBSTITUTE(_xlfn.CHOOSECOLS(_xlfn.TEXTSPLIT(_xlfn.TEXTJOIN("|",,F593),"Feed Ingredient--","|",TRUE),2),"----",""),"")</f>
        <v>Forage Plants--Forage Trees--Viscum album--Viscum album Leaves--</v>
      </c>
      <c r="H593" s="74" t="str">
        <f t="shared" si="49"/>
        <v>Forage Plants--Forage Trees--Viscum album--Viscum album Leaves</v>
      </c>
      <c r="I593" s="74">
        <f t="shared" si="50"/>
        <v>3</v>
      </c>
      <c r="J593" s="74" t="str">
        <f t="shared" si="51"/>
        <v>Forage Plants--Forage Trees--Viscum album</v>
      </c>
      <c r="K593" s="74" t="str" cm="1">
        <f t="array" ref="K593">IF(G593&lt;&gt;"",_xlfn.TEXTJOIN(";",TRUE,
CONCATENATE(A593,"$",H593),
IF(E593="","",IF(I593&lt;&gt;0,CONCATENATE(A593,"$",J593,"--",_xlfn.TEXTSPLIT(E593,";",TRUE,FALSE)),CONCATENATE(A593,"$",_xlfn.TEXTSPLIT(E593,";",TRUE,FALSE))))),"")</f>
        <v>AOM_003999$Forage Plants--Forage Trees--Viscum album--Viscum album Leaves;AOM_003999$Forage Plants--Forage Trees--Viscum album--Viscum album Leaves</v>
      </c>
      <c r="L593" s="75"/>
      <c r="M593" s="75" t="str" cm="1">
        <f t="array" ref="M593">IF(L593&lt;&gt;"",_xlfn.TEXTSPLIT(L593, "$"),"")</f>
        <v/>
      </c>
      <c r="N593" s="75"/>
      <c r="O593" s="75" t="str" cm="1">
        <f t="array" ref="O593">IF(L593&lt;&gt;"",_xlfn.CHOOSECOLS(_xlfn.TEXTSPLIT(N593,"--"),1),"")</f>
        <v/>
      </c>
      <c r="P593" s="75" t="str" cm="1">
        <f t="array" ref="P593">IF(L593&lt;&gt;"",IFERROR(_xlfn.CHOOSECOLS(_xlfn.TEXTSPLIT(N593,"--"),2),""),"")</f>
        <v/>
      </c>
      <c r="Q593" s="75" t="str">
        <f t="shared" si="52"/>
        <v/>
      </c>
    </row>
    <row r="594" spans="1:17" ht="15.95" thickBot="1">
      <c r="A594" s="76" t="str">
        <v>AOM_003984</v>
      </c>
      <c r="B594" s="76" t="str">
        <v>Viscum album</v>
      </c>
      <c r="C594" s="76" t="str">
        <v>Mistletoe</v>
      </c>
      <c r="D594" s="76" t="str">
        <v>Viscum album</v>
      </c>
      <c r="E594" s="76" t="str">
        <f t="shared" si="48"/>
        <v>Mistletoe;Viscum album</v>
      </c>
      <c r="F594" s="76" t="str">
        <v>Management--Livestock Management--Feed Characteristic--Feed Composition--Feed Ingredient--Forage Plants--Forage Trees--Viscum album----</v>
      </c>
      <c r="G594" s="74" t="str" cm="1">
        <f t="array" ref="G594">IFERROR(SUBSTITUTE(_xlfn.CHOOSECOLS(_xlfn.TEXTSPLIT(_xlfn.TEXTJOIN("|",,F594),"Feed Ingredient--","|",TRUE),2),"----",""),"")</f>
        <v>Forage Plants--Forage Trees--Viscum album</v>
      </c>
      <c r="H594" s="74" t="str">
        <f t="shared" si="49"/>
        <v>Forage Plants--Forage Trees--Viscum album</v>
      </c>
      <c r="I594" s="74">
        <f t="shared" si="50"/>
        <v>2</v>
      </c>
      <c r="J594" s="74" t="str">
        <f t="shared" si="51"/>
        <v>Forage Plants--Forage Trees</v>
      </c>
      <c r="K594" s="74" t="str" cm="1">
        <f t="array" ref="K594">IF(G594&lt;&gt;"",_xlfn.TEXTJOIN(";",TRUE,
CONCATENATE(A594,"$",H594),
IF(E594="","",IF(I594&lt;&gt;0,CONCATENATE(A594,"$",J594,"--",_xlfn.TEXTSPLIT(E594,";",TRUE,FALSE)),CONCATENATE(A594,"$",_xlfn.TEXTSPLIT(E594,";",TRUE,FALSE))))),"")</f>
        <v>AOM_003984$Forage Plants--Forage Trees--Viscum album;AOM_003984$Forage Plants--Forage Trees--Mistletoe;AOM_003984$Forage Plants--Forage Trees--Viscum album</v>
      </c>
      <c r="L594" s="76"/>
      <c r="M594" s="76" t="str" cm="1">
        <f t="array" ref="M594">IF(L594&lt;&gt;"",_xlfn.TEXTSPLIT(L594, "$"),"")</f>
        <v/>
      </c>
      <c r="N594" s="76"/>
      <c r="O594" s="76" t="str" cm="1">
        <f t="array" ref="O594">IF(L594&lt;&gt;"",_xlfn.CHOOSECOLS(_xlfn.TEXTSPLIT(N594,"--"),1),"")</f>
        <v/>
      </c>
      <c r="P594" s="76" t="str" cm="1">
        <f t="array" ref="P594">IF(L594&lt;&gt;"",IFERROR(_xlfn.CHOOSECOLS(_xlfn.TEXTSPLIT(N594,"--"),2),""),"")</f>
        <v/>
      </c>
      <c r="Q594" s="76" t="str">
        <f t="shared" si="52"/>
        <v/>
      </c>
    </row>
    <row r="595" spans="1:17" ht="15.95" thickBot="1">
      <c r="A595" s="75" t="str">
        <v>AOM_003926</v>
      </c>
      <c r="B595" s="75" t="str">
        <v>Vitex doniana Leaves</v>
      </c>
      <c r="C595" s="75" t="str">
        <v/>
      </c>
      <c r="D595" s="75" t="str">
        <v>Vitex doniana Leaves</v>
      </c>
      <c r="E595" s="75" t="str">
        <f t="shared" si="48"/>
        <v>Vitex doniana Leaves</v>
      </c>
      <c r="F595" s="75" t="str">
        <v>Management--Livestock Management--Feed Characteristic--Feed Composition--Feed Ingredient--Forage Plants--Forage Trees--Vitex doniana--Vitex doniana Leaves--</v>
      </c>
      <c r="G595" s="74" t="str" cm="1">
        <f t="array" ref="G595">IFERROR(SUBSTITUTE(_xlfn.CHOOSECOLS(_xlfn.TEXTSPLIT(_xlfn.TEXTJOIN("|",,F595),"Feed Ingredient--","|",TRUE),2),"----",""),"")</f>
        <v>Forage Plants--Forage Trees--Vitex doniana--Vitex doniana Leaves--</v>
      </c>
      <c r="H595" s="74" t="str">
        <f t="shared" si="49"/>
        <v>Forage Plants--Forage Trees--Vitex doniana--Vitex doniana Leaves</v>
      </c>
      <c r="I595" s="74">
        <f t="shared" si="50"/>
        <v>3</v>
      </c>
      <c r="J595" s="74" t="str">
        <f t="shared" si="51"/>
        <v>Forage Plants--Forage Trees--Vitex doniana</v>
      </c>
      <c r="K595" s="74" t="str" cm="1">
        <f t="array" ref="K595">IF(G595&lt;&gt;"",_xlfn.TEXTJOIN(";",TRUE,
CONCATENATE(A595,"$",H595),
IF(E595="","",IF(I595&lt;&gt;0,CONCATENATE(A595,"$",J595,"--",_xlfn.TEXTSPLIT(E595,";",TRUE,FALSE)),CONCATENATE(A595,"$",_xlfn.TEXTSPLIT(E595,";",TRUE,FALSE))))),"")</f>
        <v>AOM_003926$Forage Plants--Forage Trees--Vitex doniana--Vitex doniana Leaves;AOM_003926$Forage Plants--Forage Trees--Vitex doniana--Vitex doniana Leaves</v>
      </c>
      <c r="L595" s="75"/>
      <c r="M595" s="75" t="str" cm="1">
        <f t="array" ref="M595">IF(L595&lt;&gt;"",_xlfn.TEXTSPLIT(L595, "$"),"")</f>
        <v/>
      </c>
      <c r="N595" s="75"/>
      <c r="O595" s="75" t="str" cm="1">
        <f t="array" ref="O595">IF(L595&lt;&gt;"",_xlfn.CHOOSECOLS(_xlfn.TEXTSPLIT(N595,"--"),1),"")</f>
        <v/>
      </c>
      <c r="P595" s="75" t="str" cm="1">
        <f t="array" ref="P595">IF(L595&lt;&gt;"",IFERROR(_xlfn.CHOOSECOLS(_xlfn.TEXTSPLIT(N595,"--"),2),""),"")</f>
        <v/>
      </c>
      <c r="Q595" s="75" t="str">
        <f t="shared" si="52"/>
        <v/>
      </c>
    </row>
    <row r="596" spans="1:17" ht="15.95" thickBot="1">
      <c r="A596" s="76" t="str">
        <v>AOM_002060</v>
      </c>
      <c r="B596" s="76" t="str">
        <v>Vitex simplex</v>
      </c>
      <c r="C596" s="76" t="str">
        <v/>
      </c>
      <c r="D596" s="76" t="str">
        <v>Vitex simplex</v>
      </c>
      <c r="E596" s="76" t="str">
        <f t="shared" si="48"/>
        <v>Vitex simplex</v>
      </c>
      <c r="F596" s="76" t="str">
        <v>Management--Livestock Management--Feed Characteristic--Feed Composition--Feed Ingredient--Forage Plants--Forage Trees--Vitex simplex----</v>
      </c>
      <c r="G596" s="74" t="str" cm="1">
        <f t="array" ref="G596">IFERROR(SUBSTITUTE(_xlfn.CHOOSECOLS(_xlfn.TEXTSPLIT(_xlfn.TEXTJOIN("|",,F596),"Feed Ingredient--","|",TRUE),2),"----",""),"")</f>
        <v>Forage Plants--Forage Trees--Vitex simplex</v>
      </c>
      <c r="H596" s="74" t="str">
        <f t="shared" si="49"/>
        <v>Forage Plants--Forage Trees--Vitex simplex</v>
      </c>
      <c r="I596" s="74">
        <f t="shared" si="50"/>
        <v>2</v>
      </c>
      <c r="J596" s="74" t="str">
        <f t="shared" si="51"/>
        <v>Forage Plants--Forage Trees</v>
      </c>
      <c r="K596" s="74" t="str" cm="1">
        <f t="array" ref="K596">IF(G596&lt;&gt;"",_xlfn.TEXTJOIN(";",TRUE,
CONCATENATE(A596,"$",H596),
IF(E596="","",IF(I596&lt;&gt;0,CONCATENATE(A596,"$",J596,"--",_xlfn.TEXTSPLIT(E596,";",TRUE,FALSE)),CONCATENATE(A596,"$",_xlfn.TEXTSPLIT(E596,";",TRUE,FALSE))))),"")</f>
        <v>AOM_002060$Forage Plants--Forage Trees--Vitex simplex;AOM_002060$Forage Plants--Forage Trees--Vitex simplex</v>
      </c>
      <c r="L596" s="76"/>
      <c r="M596" s="76" t="str" cm="1">
        <f t="array" ref="M596">IF(L596&lt;&gt;"",_xlfn.TEXTSPLIT(L596, "$"),"")</f>
        <v/>
      </c>
      <c r="N596" s="76"/>
      <c r="O596" s="76" t="str" cm="1">
        <f t="array" ref="O596">IF(L596&lt;&gt;"",_xlfn.CHOOSECOLS(_xlfn.TEXTSPLIT(N596,"--"),1),"")</f>
        <v/>
      </c>
      <c r="P596" s="76" t="str" cm="1">
        <f t="array" ref="P596">IF(L596&lt;&gt;"",IFERROR(_xlfn.CHOOSECOLS(_xlfn.TEXTSPLIT(N596,"--"),2),""),"")</f>
        <v/>
      </c>
      <c r="Q596" s="76" t="str">
        <f t="shared" si="52"/>
        <v/>
      </c>
    </row>
    <row r="597" spans="1:17" ht="15.95" thickBot="1">
      <c r="A597" s="75" t="str">
        <v>AOM_003981</v>
      </c>
      <c r="B597" s="75" t="str">
        <v>Ziziphus jujube Leaves</v>
      </c>
      <c r="C597" s="75" t="str">
        <v/>
      </c>
      <c r="D597" s="75" t="str">
        <v>Ziziphus jujuba Leaves</v>
      </c>
      <c r="E597" s="75" t="str">
        <f t="shared" si="48"/>
        <v>Ziziphus jujuba Leaves</v>
      </c>
      <c r="F597" s="75" t="str">
        <v>Management--Livestock Management--Feed Characteristic--Feed Composition--Feed Ingredient--Forage Plants--Forage Trees--Ziziphus jujube--Ziziphus jujube Leaves--</v>
      </c>
      <c r="G597" s="74" t="str" cm="1">
        <f t="array" ref="G597">IFERROR(SUBSTITUTE(_xlfn.CHOOSECOLS(_xlfn.TEXTSPLIT(_xlfn.TEXTJOIN("|",,F597),"Feed Ingredient--","|",TRUE),2),"----",""),"")</f>
        <v>Forage Plants--Forage Trees--Ziziphus jujube--Ziziphus jujube Leaves--</v>
      </c>
      <c r="H597" s="74" t="str">
        <f t="shared" si="49"/>
        <v>Forage Plants--Forage Trees--Ziziphus jujube--Ziziphus jujube Leaves</v>
      </c>
      <c r="I597" s="74">
        <f t="shared" si="50"/>
        <v>3</v>
      </c>
      <c r="J597" s="74" t="str">
        <f t="shared" si="51"/>
        <v>Forage Plants--Forage Trees--Ziziphus jujube</v>
      </c>
      <c r="K597" s="74" t="str" cm="1">
        <f t="array" ref="K597">IF(G597&lt;&gt;"",_xlfn.TEXTJOIN(";",TRUE,
CONCATENATE(A597,"$",H597),
IF(E597="","",IF(I597&lt;&gt;0,CONCATENATE(A597,"$",J597,"--",_xlfn.TEXTSPLIT(E597,";",TRUE,FALSE)),CONCATENATE(A597,"$",_xlfn.TEXTSPLIT(E597,";",TRUE,FALSE))))),"")</f>
        <v>AOM_003981$Forage Plants--Forage Trees--Ziziphus jujube--Ziziphus jujube Leaves;AOM_003981$Forage Plants--Forage Trees--Ziziphus jujube--Ziziphus jujuba Leaves</v>
      </c>
      <c r="L597" s="75"/>
      <c r="M597" s="75" t="str" cm="1">
        <f t="array" ref="M597">IF(L597&lt;&gt;"",_xlfn.TEXTSPLIT(L597, "$"),"")</f>
        <v/>
      </c>
      <c r="N597" s="75"/>
      <c r="O597" s="75" t="str" cm="1">
        <f t="array" ref="O597">IF(L597&lt;&gt;"",_xlfn.CHOOSECOLS(_xlfn.TEXTSPLIT(N597,"--"),1),"")</f>
        <v/>
      </c>
      <c r="P597" s="75" t="str" cm="1">
        <f t="array" ref="P597">IF(L597&lt;&gt;"",IFERROR(_xlfn.CHOOSECOLS(_xlfn.TEXTSPLIT(N597,"--"),2),""),"")</f>
        <v/>
      </c>
      <c r="Q597" s="75" t="str">
        <f t="shared" si="52"/>
        <v/>
      </c>
    </row>
    <row r="598" spans="1:17">
      <c r="A598" s="76" t="str">
        <v>AOM_000726</v>
      </c>
      <c r="B598" s="76" t="str">
        <v>Legume Forages</v>
      </c>
      <c r="C598" s="76" t="str">
        <v/>
      </c>
      <c r="D598" s="76" t="str">
        <v>Fabaceae Forages</v>
      </c>
      <c r="E598" s="76" t="str">
        <f t="shared" si="48"/>
        <v>Fabaceae Forages</v>
      </c>
      <c r="F598" s="76" t="str">
        <v>Management--Livestock Management--Feed Characteristic--Feed Composition--Feed Ingredient--Forage Plants--Legume Forages------</v>
      </c>
      <c r="G598" s="74" t="str" cm="1">
        <f t="array" ref="G598">IFERROR(SUBSTITUTE(_xlfn.CHOOSECOLS(_xlfn.TEXTSPLIT(_xlfn.TEXTJOIN("|",,F598),"Feed Ingredient--","|",TRUE),2),"----",""),"")</f>
        <v>Forage Plants--Legume Forages--</v>
      </c>
      <c r="H598" s="74" t="str">
        <f t="shared" si="49"/>
        <v>Forage Plants--Legume Forages</v>
      </c>
      <c r="I598" s="74">
        <f t="shared" si="50"/>
        <v>1</v>
      </c>
      <c r="J598" s="74" t="str">
        <f t="shared" si="51"/>
        <v>Forage Plants</v>
      </c>
      <c r="K598" s="74" t="str" cm="1">
        <f t="array" ref="K598">IF(G598&lt;&gt;"",_xlfn.TEXTJOIN(";",TRUE,
CONCATENATE(A598,"$",H598),
IF(E598="","",IF(I598&lt;&gt;0,CONCATENATE(A598,"$",J598,"--",_xlfn.TEXTSPLIT(E598,";",TRUE,FALSE)),CONCATENATE(A598,"$",_xlfn.TEXTSPLIT(E598,";",TRUE,FALSE))))),"")</f>
        <v>AOM_000726$Forage Plants--Legume Forages;AOM_000726$Forage Plants--Fabaceae Forages</v>
      </c>
      <c r="L598" s="76"/>
      <c r="M598" s="76" t="str" cm="1">
        <f t="array" ref="M598">IF(L598&lt;&gt;"",_xlfn.TEXTSPLIT(L598, "$"),"")</f>
        <v/>
      </c>
      <c r="N598" s="76"/>
      <c r="O598" s="76" t="str" cm="1">
        <f t="array" ref="O598">IF(L598&lt;&gt;"",_xlfn.CHOOSECOLS(_xlfn.TEXTSPLIT(N598,"--"),1),"")</f>
        <v/>
      </c>
      <c r="P598" s="76" t="str" cm="1">
        <f t="array" ref="P598">IF(L598&lt;&gt;"",IFERROR(_xlfn.CHOOSECOLS(_xlfn.TEXTSPLIT(N598,"--"),2),""),"")</f>
        <v/>
      </c>
      <c r="Q598" s="76" t="str">
        <f t="shared" si="52"/>
        <v/>
      </c>
    </row>
    <row r="599" spans="1:17">
      <c r="A599" s="75" t="str">
        <v>AOM_001205</v>
      </c>
      <c r="B599" s="75" t="str">
        <v>Aeschynomene histrix</v>
      </c>
      <c r="C599" s="75" t="str">
        <v/>
      </c>
      <c r="D599" s="75" t="str">
        <v>Aeschynomene histrix</v>
      </c>
      <c r="E599" s="75" t="str">
        <f t="shared" si="48"/>
        <v>Aeschynomene histrix</v>
      </c>
      <c r="F599" s="75" t="str">
        <v>Management--Livestock Management--Feed Characteristic--Feed Composition--Feed Ingredient--Forage Plants--Legume Forages--Aeschynomene histrix----</v>
      </c>
      <c r="G599" s="75"/>
      <c r="H599" s="75"/>
      <c r="I599" s="75"/>
      <c r="J599" s="75"/>
      <c r="K599" s="75"/>
      <c r="L599" s="75"/>
      <c r="M599" s="75" t="str" cm="1">
        <f t="array" ref="M599">IF(L599&lt;&gt;"",_xlfn.TEXTSPLIT(L599, "$"),"")</f>
        <v/>
      </c>
      <c r="N599" s="75"/>
      <c r="O599" s="75" t="str" cm="1">
        <f t="array" ref="O599">IF(L599&lt;&gt;"",_xlfn.CHOOSECOLS(_xlfn.TEXTSPLIT(N599,"--"),1),"")</f>
        <v/>
      </c>
      <c r="P599" s="75" t="str" cm="1">
        <f t="array" ref="P599">IF(L599&lt;&gt;"",IFERROR(_xlfn.CHOOSECOLS(_xlfn.TEXTSPLIT(N599,"--"),2),""),"")</f>
        <v/>
      </c>
      <c r="Q599" s="75" t="str">
        <f t="shared" si="52"/>
        <v/>
      </c>
    </row>
    <row r="600" spans="1:17">
      <c r="A600" s="76" t="str">
        <v>AOM_002088</v>
      </c>
      <c r="B600" s="76" t="str">
        <v>Alfalfa Pods</v>
      </c>
      <c r="C600" s="76" t="str">
        <v>Lucerne Pods</v>
      </c>
      <c r="D600" s="76" t="str">
        <v>Medicago sativa Pods</v>
      </c>
      <c r="E600" s="76" t="str">
        <f t="shared" si="48"/>
        <v>Lucerne Pods;Medicago sativa Pods</v>
      </c>
      <c r="F600" s="76" t="str">
        <v>Management--Livestock Management--Feed Characteristic--Feed Composition--Feed Ingredient--Forage Plants--Legume Forages--Alfalfa--Alfalfa Pods--</v>
      </c>
      <c r="G600" s="76"/>
      <c r="H600" s="76"/>
      <c r="I600" s="76"/>
      <c r="J600" s="76"/>
      <c r="K600" s="76"/>
      <c r="L600" s="76"/>
      <c r="M600" s="76" t="str" cm="1">
        <f t="array" ref="M600">IF(L600&lt;&gt;"",_xlfn.TEXTSPLIT(L600, "$"),"")</f>
        <v/>
      </c>
      <c r="N600" s="76"/>
      <c r="O600" s="76" t="str" cm="1">
        <f t="array" ref="O600">IF(L600&lt;&gt;"",_xlfn.CHOOSECOLS(_xlfn.TEXTSPLIT(N600,"--"),1),"")</f>
        <v/>
      </c>
      <c r="P600" s="76" t="str" cm="1">
        <f t="array" ref="P600">IF(L600&lt;&gt;"",IFERROR(_xlfn.CHOOSECOLS(_xlfn.TEXTSPLIT(N600,"--"),2),""),"")</f>
        <v/>
      </c>
      <c r="Q600" s="76" t="str">
        <f t="shared" si="52"/>
        <v/>
      </c>
    </row>
    <row r="601" spans="1:17">
      <c r="A601" s="75" t="str">
        <v>AOM_000719</v>
      </c>
      <c r="B601" s="75" t="str">
        <v>Alfalfa</v>
      </c>
      <c r="C601" s="75" t="str">
        <v>Lucerne</v>
      </c>
      <c r="D601" s="75" t="str">
        <v>Medicago sativa</v>
      </c>
      <c r="E601" s="75" t="str">
        <f t="shared" si="48"/>
        <v>Lucerne;Medicago sativa</v>
      </c>
      <c r="F601" s="75" t="str">
        <v>Management--Livestock Management--Feed Characteristic--Feed Composition--Feed Ingredient--Forage Plants--Legume Forages--Alfalfa----</v>
      </c>
      <c r="G601" s="75"/>
      <c r="H601" s="75"/>
      <c r="I601" s="75"/>
      <c r="J601" s="75"/>
      <c r="K601" s="75"/>
      <c r="L601" s="75"/>
      <c r="M601" s="75" t="str" cm="1">
        <f t="array" ref="M601">IF(L601&lt;&gt;"",_xlfn.TEXTSPLIT(L601, "$"),"")</f>
        <v/>
      </c>
      <c r="N601" s="75"/>
      <c r="O601" s="75" t="str" cm="1">
        <f t="array" ref="O601">IF(L601&lt;&gt;"",_xlfn.CHOOSECOLS(_xlfn.TEXTSPLIT(N601,"--"),1),"")</f>
        <v/>
      </c>
      <c r="P601" s="75" t="str" cm="1">
        <f t="array" ref="P601">IF(L601&lt;&gt;"",IFERROR(_xlfn.CHOOSECOLS(_xlfn.TEXTSPLIT(N601,"--"),2),""),"")</f>
        <v/>
      </c>
      <c r="Q601" s="75" t="str">
        <f t="shared" si="52"/>
        <v/>
      </c>
    </row>
    <row r="602" spans="1:17">
      <c r="A602" s="76" t="str">
        <v>AOM_001206</v>
      </c>
      <c r="B602" s="76" t="str">
        <v>Anthyllis tetraphylla</v>
      </c>
      <c r="C602" s="76" t="str">
        <v/>
      </c>
      <c r="D602" s="76" t="str">
        <v>Anthyllis tetraphylla</v>
      </c>
      <c r="E602" s="76" t="str">
        <f t="shared" si="48"/>
        <v>Anthyllis tetraphylla</v>
      </c>
      <c r="F602" s="76" t="str">
        <v>Management--Livestock Management--Feed Characteristic--Feed Composition--Feed Ingredient--Forage Plants--Legume Forages--Anthyllis tetraphylla----</v>
      </c>
      <c r="G602" s="76"/>
      <c r="H602" s="76"/>
      <c r="I602" s="76"/>
      <c r="J602" s="76"/>
      <c r="K602" s="76"/>
      <c r="L602" s="76"/>
      <c r="M602" s="76" t="str" cm="1">
        <f t="array" ref="M602">IF(L602&lt;&gt;"",_xlfn.TEXTSPLIT(L602, "$"),"")</f>
        <v/>
      </c>
      <c r="N602" s="76"/>
      <c r="O602" s="76" t="str" cm="1">
        <f t="array" ref="O602">IF(L602&lt;&gt;"",_xlfn.CHOOSECOLS(_xlfn.TEXTSPLIT(N602,"--"),1),"")</f>
        <v/>
      </c>
      <c r="P602" s="76" t="str" cm="1">
        <f t="array" ref="P602">IF(L602&lt;&gt;"",IFERROR(_xlfn.CHOOSECOLS(_xlfn.TEXTSPLIT(N602,"--"),2),""),"")</f>
        <v/>
      </c>
      <c r="Q602" s="76" t="str">
        <f t="shared" si="52"/>
        <v/>
      </c>
    </row>
    <row r="603" spans="1:17">
      <c r="A603" s="75" t="str">
        <v>AOM_001207</v>
      </c>
      <c r="B603" s="75" t="str">
        <v>Canavalia gladiata</v>
      </c>
      <c r="C603" s="75" t="str">
        <v>Sword bean</v>
      </c>
      <c r="D603" s="75" t="str">
        <v>Canavalia gladiata</v>
      </c>
      <c r="E603" s="75" t="str">
        <f t="shared" si="48"/>
        <v>Sword bean;Canavalia gladiata</v>
      </c>
      <c r="F603" s="75" t="str">
        <v>Management--Livestock Management--Feed Characteristic--Feed Composition--Feed Ingredient--Forage Plants--Legume Forages--Canavalia gladiata----</v>
      </c>
      <c r="G603" s="75"/>
      <c r="H603" s="75"/>
      <c r="I603" s="75"/>
      <c r="J603" s="75"/>
      <c r="K603" s="75"/>
      <c r="L603" s="75"/>
      <c r="M603" s="75" t="str" cm="1">
        <f t="array" ref="M603">IF(L603&lt;&gt;"",_xlfn.TEXTSPLIT(L603, "$"),"")</f>
        <v/>
      </c>
      <c r="N603" s="75"/>
      <c r="O603" s="75" t="str" cm="1">
        <f t="array" ref="O603">IF(L603&lt;&gt;"",_xlfn.CHOOSECOLS(_xlfn.TEXTSPLIT(N603,"--"),1),"")</f>
        <v/>
      </c>
      <c r="P603" s="75" t="str" cm="1">
        <f t="array" ref="P603">IF(L603&lt;&gt;"",IFERROR(_xlfn.CHOOSECOLS(_xlfn.TEXTSPLIT(N603,"--"),2),""),"")</f>
        <v/>
      </c>
      <c r="Q603" s="75" t="str">
        <f t="shared" si="52"/>
        <v/>
      </c>
    </row>
    <row r="604" spans="1:17">
      <c r="A604" s="76" t="str">
        <v>AOM_001528</v>
      </c>
      <c r="B604" s="76" t="str">
        <v>Centrosema molle Leaves</v>
      </c>
      <c r="C604" s="76" t="str">
        <v/>
      </c>
      <c r="D604" s="76" t="str">
        <v>Centrosema molle Leaves</v>
      </c>
      <c r="E604" s="76" t="str">
        <f t="shared" si="48"/>
        <v>Centrosema molle Leaves</v>
      </c>
      <c r="F604" s="76" t="str">
        <v>Management--Livestock Management--Feed Characteristic--Feed Composition--Feed Ingredient--Forage Plants--Legume Forages--Centrosema molle--Centrosema molle Leaves--</v>
      </c>
      <c r="G604" s="76"/>
      <c r="H604" s="76"/>
      <c r="I604" s="76"/>
      <c r="J604" s="76"/>
      <c r="K604" s="76"/>
      <c r="L604" s="76"/>
      <c r="M604" s="76" t="str" cm="1">
        <f t="array" ref="M604">IF(L604&lt;&gt;"",_xlfn.TEXTSPLIT(L604, "$"),"")</f>
        <v/>
      </c>
      <c r="N604" s="76"/>
      <c r="O604" s="76" t="str" cm="1">
        <f t="array" ref="O604">IF(L604&lt;&gt;"",_xlfn.CHOOSECOLS(_xlfn.TEXTSPLIT(N604,"--"),1),"")</f>
        <v/>
      </c>
      <c r="P604" s="76" t="str" cm="1">
        <f t="array" ref="P604">IF(L604&lt;&gt;"",IFERROR(_xlfn.CHOOSECOLS(_xlfn.TEXTSPLIT(N604,"--"),2),""),"")</f>
        <v/>
      </c>
      <c r="Q604" s="76" t="str">
        <f t="shared" si="52"/>
        <v/>
      </c>
    </row>
    <row r="605" spans="1:17">
      <c r="A605" s="75" t="str">
        <v>AOM_001527</v>
      </c>
      <c r="B605" s="75" t="str">
        <v>Centrosema molle</v>
      </c>
      <c r="C605" s="75" t="str">
        <v/>
      </c>
      <c r="D605" s="75" t="str">
        <v>Centrosema molle</v>
      </c>
      <c r="E605" s="75" t="str">
        <f t="shared" si="48"/>
        <v>Centrosema molle</v>
      </c>
      <c r="F605" s="75" t="str">
        <v>Management--Livestock Management--Feed Characteristic--Feed Composition--Feed Ingredient--Forage Plants--Legume Forages--Centrosema molle----</v>
      </c>
      <c r="G605" s="75"/>
      <c r="H605" s="75"/>
      <c r="I605" s="75"/>
      <c r="J605" s="75"/>
      <c r="K605" s="75"/>
      <c r="L605" s="75"/>
      <c r="M605" s="75" t="str" cm="1">
        <f t="array" ref="M605">IF(L605&lt;&gt;"",_xlfn.TEXTSPLIT(L605, "$"),"")</f>
        <v/>
      </c>
      <c r="N605" s="75"/>
      <c r="O605" s="75" t="str" cm="1">
        <f t="array" ref="O605">IF(L605&lt;&gt;"",_xlfn.CHOOSECOLS(_xlfn.TEXTSPLIT(N605,"--"),1),"")</f>
        <v/>
      </c>
      <c r="P605" s="75" t="str" cm="1">
        <f t="array" ref="P605">IF(L605&lt;&gt;"",IFERROR(_xlfn.CHOOSECOLS(_xlfn.TEXTSPLIT(N605,"--"),2),""),"")</f>
        <v/>
      </c>
      <c r="Q605" s="75" t="str">
        <f t="shared" si="52"/>
        <v/>
      </c>
    </row>
    <row r="606" spans="1:17">
      <c r="A606" s="76" t="str">
        <v>AOM_003549</v>
      </c>
      <c r="B606" s="76" t="str">
        <v>Centrosema pubescens Leaves</v>
      </c>
      <c r="C606" s="76" t="str">
        <v/>
      </c>
      <c r="D606" s="76" t="str">
        <v>Centrosema pubescens Leaves</v>
      </c>
      <c r="E606" s="76" t="str">
        <f t="shared" si="48"/>
        <v>Centrosema pubescens Leaves</v>
      </c>
      <c r="F606" s="76" t="str">
        <v>Management--Livestock Management--Feed Characteristic--Feed Composition--Feed Ingredient--Forage Plants--Legume Forages--Centrosema pubescens--Centrosema pubescens Leaves--</v>
      </c>
      <c r="G606" s="76"/>
      <c r="H606" s="76"/>
      <c r="I606" s="76"/>
      <c r="J606" s="76"/>
      <c r="K606" s="76"/>
      <c r="L606" s="76"/>
      <c r="M606" s="76" t="str" cm="1">
        <f t="array" ref="M606">IF(L606&lt;&gt;"",_xlfn.TEXTSPLIT(L606, "$"),"")</f>
        <v/>
      </c>
      <c r="N606" s="76"/>
      <c r="O606" s="76" t="str" cm="1">
        <f t="array" ref="O606">IF(L606&lt;&gt;"",_xlfn.CHOOSECOLS(_xlfn.TEXTSPLIT(N606,"--"),1),"")</f>
        <v/>
      </c>
      <c r="P606" s="76" t="str" cm="1">
        <f t="array" ref="P606">IF(L606&lt;&gt;"",IFERROR(_xlfn.CHOOSECOLS(_xlfn.TEXTSPLIT(N606,"--"),2),""),"")</f>
        <v/>
      </c>
      <c r="Q606" s="76" t="str">
        <f t="shared" si="52"/>
        <v/>
      </c>
    </row>
    <row r="607" spans="1:17">
      <c r="A607" s="75" t="str">
        <v>AOM_001208</v>
      </c>
      <c r="B607" s="75" t="str">
        <v>Centrosema pubescens</v>
      </c>
      <c r="C607" s="75" t="str">
        <v>Centro;Butterfly Pea</v>
      </c>
      <c r="D607" s="75" t="str">
        <v>Centrosema pubescens</v>
      </c>
      <c r="E607" s="75" t="str">
        <f t="shared" si="48"/>
        <v>Centro;Butterfly Pea;Centrosema pubescens</v>
      </c>
      <c r="F607" s="75" t="str">
        <v>Management--Livestock Management--Feed Characteristic--Feed Composition--Feed Ingredient--Forage Plants--Legume Forages--Centrosema pubescens----</v>
      </c>
      <c r="G607" s="75"/>
      <c r="H607" s="75"/>
      <c r="I607" s="75"/>
      <c r="J607" s="75"/>
      <c r="K607" s="75"/>
      <c r="L607" s="75"/>
      <c r="M607" s="75" t="str" cm="1">
        <f t="array" ref="M607">IF(L607&lt;&gt;"",_xlfn.TEXTSPLIT(L607, "$"),"")</f>
        <v/>
      </c>
      <c r="N607" s="75"/>
      <c r="O607" s="75" t="str" cm="1">
        <f t="array" ref="O607">IF(L607&lt;&gt;"",_xlfn.CHOOSECOLS(_xlfn.TEXTSPLIT(N607,"--"),1),"")</f>
        <v/>
      </c>
      <c r="P607" s="75" t="str" cm="1">
        <f t="array" ref="P607">IF(L607&lt;&gt;"",IFERROR(_xlfn.CHOOSECOLS(_xlfn.TEXTSPLIT(N607,"--"),2),""),"")</f>
        <v/>
      </c>
      <c r="Q607" s="75" t="str">
        <f t="shared" si="52"/>
        <v/>
      </c>
    </row>
    <row r="608" spans="1:17">
      <c r="A608" s="76" t="str">
        <v>AOM_001575</v>
      </c>
      <c r="B608" s="76" t="str">
        <v>Crotalaria ochroleuca</v>
      </c>
      <c r="C608" s="76" t="str">
        <v/>
      </c>
      <c r="D608" s="76" t="str">
        <v>Crotalaria ochroleuca</v>
      </c>
      <c r="E608" s="76" t="str">
        <f t="shared" si="48"/>
        <v>Crotalaria ochroleuca</v>
      </c>
      <c r="F608" s="76" t="str">
        <v>Management--Livestock Management--Feed Characteristic--Feed Composition--Feed Ingredient--Forage Plants--Legume Forages--Crotalaria ochroleuca----</v>
      </c>
      <c r="G608" s="76"/>
      <c r="H608" s="76"/>
      <c r="I608" s="76"/>
      <c r="J608" s="76"/>
      <c r="K608" s="76"/>
      <c r="L608" s="76"/>
      <c r="M608" s="76" t="str" cm="1">
        <f t="array" ref="M608">IF(L608&lt;&gt;"",_xlfn.TEXTSPLIT(L608, "$"),"")</f>
        <v/>
      </c>
      <c r="N608" s="76"/>
      <c r="O608" s="76" t="str" cm="1">
        <f t="array" ref="O608">IF(L608&lt;&gt;"",_xlfn.CHOOSECOLS(_xlfn.TEXTSPLIT(N608,"--"),1),"")</f>
        <v/>
      </c>
      <c r="P608" s="76" t="str" cm="1">
        <f t="array" ref="P608">IF(L608&lt;&gt;"",IFERROR(_xlfn.CHOOSECOLS(_xlfn.TEXTSPLIT(N608,"--"),2),""),"")</f>
        <v/>
      </c>
      <c r="Q608" s="76" t="str">
        <f t="shared" si="52"/>
        <v/>
      </c>
    </row>
    <row r="609" spans="1:17">
      <c r="A609" s="75" t="str">
        <v>AOM_001209</v>
      </c>
      <c r="B609" s="75" t="str">
        <v>Desmodium</v>
      </c>
      <c r="C609" s="75" t="str">
        <v/>
      </c>
      <c r="D609" s="75" t="str">
        <v xml:space="preserve">Desmodium </v>
      </c>
      <c r="E609" s="75" t="str">
        <f t="shared" si="48"/>
        <v xml:space="preserve">Desmodium </v>
      </c>
      <c r="F609" s="75" t="str">
        <v>Management--Livestock Management--Feed Characteristic--Feed Composition--Feed Ingredient--Forage Plants--Legume Forages--Desmodium----</v>
      </c>
      <c r="G609" s="75"/>
      <c r="H609" s="75"/>
      <c r="I609" s="75"/>
      <c r="J609" s="75"/>
      <c r="K609" s="75"/>
      <c r="L609" s="75"/>
      <c r="M609" s="75" t="str" cm="1">
        <f t="array" ref="M609">IF(L609&lt;&gt;"",_xlfn.TEXTSPLIT(L609, "$"),"")</f>
        <v/>
      </c>
      <c r="N609" s="75"/>
      <c r="O609" s="75" t="str" cm="1">
        <f t="array" ref="O609">IF(L609&lt;&gt;"",_xlfn.CHOOSECOLS(_xlfn.TEXTSPLIT(N609,"--"),1),"")</f>
        <v/>
      </c>
      <c r="P609" s="75" t="str" cm="1">
        <f t="array" ref="P609">IF(L609&lt;&gt;"",IFERROR(_xlfn.CHOOSECOLS(_xlfn.TEXTSPLIT(N609,"--"),2),""),"")</f>
        <v/>
      </c>
      <c r="Q609" s="75" t="str">
        <f t="shared" si="52"/>
        <v/>
      </c>
    </row>
    <row r="610" spans="1:17">
      <c r="A610" s="76" t="str">
        <v>AOM_001211</v>
      </c>
      <c r="B610" s="76" t="str">
        <v>Desmodium distortum</v>
      </c>
      <c r="C610" s="76" t="str">
        <v/>
      </c>
      <c r="D610" s="76" t="str">
        <v>Desmodium distortum</v>
      </c>
      <c r="E610" s="76" t="str">
        <f t="shared" si="48"/>
        <v>Desmodium distortum</v>
      </c>
      <c r="F610" s="76" t="str">
        <v>Management--Livestock Management--Feed Characteristic--Feed Composition--Feed Ingredient--Forage Plants--Legume Forages--Desmodium distortum----</v>
      </c>
      <c r="G610" s="76"/>
      <c r="H610" s="76"/>
      <c r="I610" s="76"/>
      <c r="J610" s="76"/>
      <c r="K610" s="76"/>
      <c r="L610" s="76"/>
      <c r="M610" s="76" t="str" cm="1">
        <f t="array" ref="M610">IF(L610&lt;&gt;"",_xlfn.TEXTSPLIT(L610, "$"),"")</f>
        <v/>
      </c>
      <c r="N610" s="76"/>
      <c r="O610" s="76" t="str" cm="1">
        <f t="array" ref="O610">IF(L610&lt;&gt;"",_xlfn.CHOOSECOLS(_xlfn.TEXTSPLIT(N610,"--"),1),"")</f>
        <v/>
      </c>
      <c r="P610" s="76" t="str" cm="1">
        <f t="array" ref="P610">IF(L610&lt;&gt;"",IFERROR(_xlfn.CHOOSECOLS(_xlfn.TEXTSPLIT(N610,"--"),2),""),"")</f>
        <v/>
      </c>
      <c r="Q610" s="76" t="str">
        <f t="shared" si="52"/>
        <v/>
      </c>
    </row>
    <row r="611" spans="1:17">
      <c r="A611" s="75" t="str">
        <v>AOM_001212</v>
      </c>
      <c r="B611" s="75" t="str">
        <v>Desmodium intortum</v>
      </c>
      <c r="C611" s="75" t="str">
        <v>Green leaf desmodium</v>
      </c>
      <c r="D611" s="75" t="str">
        <v>Desmodium intortum</v>
      </c>
      <c r="E611" s="75" t="str">
        <f t="shared" si="48"/>
        <v>Green leaf desmodium;Desmodium intortum</v>
      </c>
      <c r="F611" s="75" t="str">
        <v>Management--Livestock Management--Feed Characteristic--Feed Composition--Feed Ingredient--Forage Plants--Legume Forages--Desmodium intortum----</v>
      </c>
      <c r="G611" s="75"/>
      <c r="H611" s="75"/>
      <c r="I611" s="75"/>
      <c r="J611" s="75"/>
      <c r="K611" s="75"/>
      <c r="L611" s="75"/>
      <c r="M611" s="75" t="str" cm="1">
        <f t="array" ref="M611">IF(L611&lt;&gt;"",_xlfn.TEXTSPLIT(L611, "$"),"")</f>
        <v/>
      </c>
      <c r="N611" s="75"/>
      <c r="O611" s="75" t="str" cm="1">
        <f t="array" ref="O611">IF(L611&lt;&gt;"",_xlfn.CHOOSECOLS(_xlfn.TEXTSPLIT(N611,"--"),1),"")</f>
        <v/>
      </c>
      <c r="P611" s="75" t="str" cm="1">
        <f t="array" ref="P611">IF(L611&lt;&gt;"",IFERROR(_xlfn.CHOOSECOLS(_xlfn.TEXTSPLIT(N611,"--"),2),""),"")</f>
        <v/>
      </c>
      <c r="Q611" s="75" t="str">
        <f t="shared" si="52"/>
        <v/>
      </c>
    </row>
    <row r="612" spans="1:17">
      <c r="A612" s="76" t="str">
        <v>AOM_003962</v>
      </c>
      <c r="B612" s="76" t="str">
        <v>Desmodium tortuosom</v>
      </c>
      <c r="C612" s="76" t="str">
        <v/>
      </c>
      <c r="D612" s="76" t="str">
        <v>Desmodium tortousom</v>
      </c>
      <c r="E612" s="76" t="str">
        <f t="shared" si="48"/>
        <v>Desmodium tortousom</v>
      </c>
      <c r="F612" s="76" t="str">
        <v>Management--Livestock Management--Feed Characteristic--Feed Composition--Feed Ingredient--Forage Plants--Legume Forages--Desmodium tortuosom----</v>
      </c>
      <c r="G612" s="76"/>
      <c r="H612" s="76"/>
      <c r="I612" s="76"/>
      <c r="J612" s="76"/>
      <c r="K612" s="76"/>
      <c r="L612" s="76"/>
      <c r="M612" s="76" t="str" cm="1">
        <f t="array" ref="M612">IF(L612&lt;&gt;"",_xlfn.TEXTSPLIT(L612, "$"),"")</f>
        <v/>
      </c>
      <c r="N612" s="76"/>
      <c r="O612" s="76" t="str" cm="1">
        <f t="array" ref="O612">IF(L612&lt;&gt;"",_xlfn.CHOOSECOLS(_xlfn.TEXTSPLIT(N612,"--"),1),"")</f>
        <v/>
      </c>
      <c r="P612" s="76" t="str" cm="1">
        <f t="array" ref="P612">IF(L612&lt;&gt;"",IFERROR(_xlfn.CHOOSECOLS(_xlfn.TEXTSPLIT(N612,"--"),2),""),"")</f>
        <v/>
      </c>
      <c r="Q612" s="76" t="str">
        <f t="shared" si="52"/>
        <v/>
      </c>
    </row>
    <row r="613" spans="1:17">
      <c r="A613" s="75" t="str">
        <v>AOM_003216</v>
      </c>
      <c r="B613" s="75" t="str">
        <v>Indigofera atriceps</v>
      </c>
      <c r="C613" s="75" t="str">
        <v/>
      </c>
      <c r="D613" s="75" t="str">
        <v>Indigofera atriceps</v>
      </c>
      <c r="E613" s="75" t="str">
        <f t="shared" si="48"/>
        <v>Indigofera atriceps</v>
      </c>
      <c r="F613" s="75" t="str">
        <v>Management--Livestock Management--Feed Characteristic--Feed Composition--Feed Ingredient--Forage Plants--Legume Forages--Indigofera atriceps----</v>
      </c>
      <c r="G613" s="75"/>
      <c r="H613" s="75"/>
      <c r="I613" s="75"/>
      <c r="J613" s="75"/>
      <c r="K613" s="75"/>
      <c r="L613" s="75"/>
      <c r="M613" s="75" t="str" cm="1">
        <f t="array" ref="M613">IF(L613&lt;&gt;"",_xlfn.TEXTSPLIT(L613, "$"),"")</f>
        <v/>
      </c>
      <c r="N613" s="75"/>
      <c r="O613" s="75" t="str" cm="1">
        <f t="array" ref="O613">IF(L613&lt;&gt;"",_xlfn.CHOOSECOLS(_xlfn.TEXTSPLIT(N613,"--"),1),"")</f>
        <v/>
      </c>
      <c r="P613" s="75" t="str" cm="1">
        <f t="array" ref="P613">IF(L613&lt;&gt;"",IFERROR(_xlfn.CHOOSECOLS(_xlfn.TEXTSPLIT(N613,"--"),2),""),"")</f>
        <v/>
      </c>
      <c r="Q613" s="75" t="str">
        <f t="shared" si="52"/>
        <v/>
      </c>
    </row>
    <row r="614" spans="1:17">
      <c r="A614" s="76" t="str">
        <v>AOM_001216</v>
      </c>
      <c r="B614" s="76" t="str">
        <v>Indigofera indica</v>
      </c>
      <c r="C614" s="76" t="str">
        <v/>
      </c>
      <c r="D614" s="76" t="str">
        <v>Indigofera indica</v>
      </c>
      <c r="E614" s="76" t="str">
        <f t="shared" si="48"/>
        <v>Indigofera indica</v>
      </c>
      <c r="F614" s="76" t="str">
        <v>Management--Livestock Management--Feed Characteristic--Feed Composition--Feed Ingredient--Forage Plants--Legume Forages--Indigofera indica----</v>
      </c>
      <c r="G614" s="76"/>
      <c r="H614" s="76"/>
      <c r="I614" s="76"/>
      <c r="J614" s="76"/>
      <c r="K614" s="76"/>
      <c r="L614" s="76"/>
      <c r="M614" s="76" t="str" cm="1">
        <f t="array" ref="M614">IF(L614&lt;&gt;"",_xlfn.TEXTSPLIT(L614, "$"),"")</f>
        <v/>
      </c>
      <c r="N614" s="76"/>
      <c r="O614" s="76" t="str" cm="1">
        <f t="array" ref="O614">IF(L614&lt;&gt;"",_xlfn.CHOOSECOLS(_xlfn.TEXTSPLIT(N614,"--"),1),"")</f>
        <v/>
      </c>
      <c r="P614" s="76" t="str" cm="1">
        <f t="array" ref="P614">IF(L614&lt;&gt;"",IFERROR(_xlfn.CHOOSECOLS(_xlfn.TEXTSPLIT(N614,"--"),2),""),"")</f>
        <v/>
      </c>
      <c r="Q614" s="76" t="str">
        <f t="shared" si="52"/>
        <v/>
      </c>
    </row>
    <row r="615" spans="1:17">
      <c r="A615" s="75" t="str">
        <v>AOM_001215</v>
      </c>
      <c r="B615" s="75" t="str">
        <v>Lablab purpureus Leaves</v>
      </c>
      <c r="C615" s="75" t="str">
        <v>Lablab Leaves;Dolichos lablab Leaves</v>
      </c>
      <c r="D615" s="75" t="str">
        <v>Dolichos lablab  Leaves</v>
      </c>
      <c r="E615" s="75" t="str">
        <f t="shared" si="48"/>
        <v>Lablab Leaves;Dolichos lablab Leaves;Dolichos lablab  Leaves</v>
      </c>
      <c r="F615" s="75" t="str">
        <v>Management--Livestock Management--Feed Characteristic--Feed Composition--Feed Ingredient--Forage Plants--Legume Forages--Lablab purpureus--Lablab purpureus Leaves--</v>
      </c>
      <c r="G615" s="75"/>
      <c r="H615" s="75"/>
      <c r="I615" s="75"/>
      <c r="J615" s="75"/>
      <c r="K615" s="75"/>
      <c r="L615" s="75"/>
      <c r="M615" s="75" t="str" cm="1">
        <f t="array" ref="M615">IF(L615&lt;&gt;"",_xlfn.TEXTSPLIT(L615, "$"),"")</f>
        <v/>
      </c>
      <c r="N615" s="75"/>
      <c r="O615" s="75" t="str" cm="1">
        <f t="array" ref="O615">IF(L615&lt;&gt;"",_xlfn.CHOOSECOLS(_xlfn.TEXTSPLIT(N615,"--"),1),"")</f>
        <v/>
      </c>
      <c r="P615" s="75" t="str" cm="1">
        <f t="array" ref="P615">IF(L615&lt;&gt;"",IFERROR(_xlfn.CHOOSECOLS(_xlfn.TEXTSPLIT(N615,"--"),2),""),"")</f>
        <v/>
      </c>
      <c r="Q615" s="75" t="str">
        <f t="shared" si="52"/>
        <v/>
      </c>
    </row>
    <row r="616" spans="1:17">
      <c r="A616" s="76" t="str">
        <v>AOM_001219</v>
      </c>
      <c r="B616" s="76" t="str">
        <v>Lablab purpureus Stover</v>
      </c>
      <c r="C616" s="76" t="str">
        <v>Dolichos lablab Stover;Lablab Stover</v>
      </c>
      <c r="D616" s="76" t="str">
        <v>Lablab purpureus Stover</v>
      </c>
      <c r="E616" s="76" t="str">
        <f t="shared" si="48"/>
        <v>Dolichos lablab Stover;Lablab Stover;Lablab purpureus Stover</v>
      </c>
      <c r="F616" s="76" t="str">
        <v>Management--Livestock Management--Feed Characteristic--Feed Composition--Feed Ingredient--Forage Plants--Legume Forages--Lablab purpureus--Lablab purpureus Stover--</v>
      </c>
      <c r="G616" s="76"/>
      <c r="H616" s="76"/>
      <c r="I616" s="76"/>
      <c r="J616" s="76"/>
      <c r="K616" s="76"/>
      <c r="L616" s="76"/>
      <c r="M616" s="76" t="str" cm="1">
        <f t="array" ref="M616">IF(L616&lt;&gt;"",_xlfn.TEXTSPLIT(L616, "$"),"")</f>
        <v/>
      </c>
      <c r="N616" s="76"/>
      <c r="O616" s="76" t="str" cm="1">
        <f t="array" ref="O616">IF(L616&lt;&gt;"",_xlfn.CHOOSECOLS(_xlfn.TEXTSPLIT(N616,"--"),1),"")</f>
        <v/>
      </c>
      <c r="P616" s="76" t="str" cm="1">
        <f t="array" ref="P616">IF(L616&lt;&gt;"",IFERROR(_xlfn.CHOOSECOLS(_xlfn.TEXTSPLIT(N616,"--"),2),""),"")</f>
        <v/>
      </c>
      <c r="Q616" s="76" t="str">
        <f t="shared" si="52"/>
        <v/>
      </c>
    </row>
    <row r="617" spans="1:17">
      <c r="A617" s="75" t="str">
        <v>AOM_002204</v>
      </c>
      <c r="B617" s="75" t="str">
        <v>Lablab purpureus</v>
      </c>
      <c r="C617" s="75" t="str">
        <v>Lablab ;Dolichos lablab</v>
      </c>
      <c r="D617" s="75" t="str">
        <v xml:space="preserve">Dolichos lablab </v>
      </c>
      <c r="E617" s="75" t="str">
        <f t="shared" si="48"/>
        <v xml:space="preserve">Lablab ;Dolichos lablab;Dolichos lablab </v>
      </c>
      <c r="F617" s="75" t="str">
        <v>Management--Livestock Management--Feed Characteristic--Feed Composition--Feed Ingredient--Forage Plants--Legume Forages--Lablab purpureus----</v>
      </c>
      <c r="G617" s="75"/>
      <c r="H617" s="75"/>
      <c r="I617" s="75"/>
      <c r="J617" s="75"/>
      <c r="K617" s="75"/>
      <c r="L617" s="75"/>
      <c r="M617" s="75" t="str" cm="1">
        <f t="array" ref="M617">IF(L617&lt;&gt;"",_xlfn.TEXTSPLIT(L617, "$"),"")</f>
        <v/>
      </c>
      <c r="N617" s="75"/>
      <c r="O617" s="75" t="str" cm="1">
        <f t="array" ref="O617">IF(L617&lt;&gt;"",_xlfn.CHOOSECOLS(_xlfn.TEXTSPLIT(N617,"--"),1),"")</f>
        <v/>
      </c>
      <c r="P617" s="75" t="str" cm="1">
        <f t="array" ref="P617">IF(L617&lt;&gt;"",IFERROR(_xlfn.CHOOSECOLS(_xlfn.TEXTSPLIT(N617,"--"),2),""),"")</f>
        <v/>
      </c>
      <c r="Q617" s="75" t="str">
        <f t="shared" si="52"/>
        <v/>
      </c>
    </row>
    <row r="618" spans="1:17">
      <c r="A618" s="76" t="str">
        <v>AOM_003910</v>
      </c>
      <c r="B618" s="76" t="str">
        <v>Legume Mixtures Weeds</v>
      </c>
      <c r="C618" s="76" t="str">
        <v>Bush Clover</v>
      </c>
      <c r="D618" s="76" t="str">
        <v>Lespedeza thunbergii Weeds</v>
      </c>
      <c r="E618" s="76" t="str">
        <f t="shared" si="48"/>
        <v>Bush Clover;Lespedeza thunbergii Weeds</v>
      </c>
      <c r="F618" s="76" t="str">
        <v>Management--Livestock Management--Feed Characteristic--Feed Composition--Feed Ingredient--Forage Plants--Legume Forages--Legume Mixtures Weeds----</v>
      </c>
      <c r="G618" s="76"/>
      <c r="H618" s="76"/>
      <c r="I618" s="76"/>
      <c r="J618" s="76"/>
      <c r="K618" s="76"/>
      <c r="L618" s="76"/>
      <c r="M618" s="76" t="str" cm="1">
        <f t="array" ref="M618">IF(L618&lt;&gt;"",_xlfn.TEXTSPLIT(L618, "$"),"")</f>
        <v/>
      </c>
      <c r="N618" s="76"/>
      <c r="O618" s="76" t="str" cm="1">
        <f t="array" ref="O618">IF(L618&lt;&gt;"",_xlfn.CHOOSECOLS(_xlfn.TEXTSPLIT(N618,"--"),1),"")</f>
        <v/>
      </c>
      <c r="P618" s="76" t="str" cm="1">
        <f t="array" ref="P618">IF(L618&lt;&gt;"",IFERROR(_xlfn.CHOOSECOLS(_xlfn.TEXTSPLIT(N618,"--"),2),""),"")</f>
        <v/>
      </c>
      <c r="Q618" s="76" t="str">
        <f t="shared" si="52"/>
        <v/>
      </c>
    </row>
    <row r="619" spans="1:17">
      <c r="A619" s="75" t="str">
        <v>AOM_001526</v>
      </c>
      <c r="B619" s="75" t="str">
        <v>Lotus corniculatus</v>
      </c>
      <c r="C619" s="75" t="str">
        <v>Birdsfoot Trefoil</v>
      </c>
      <c r="D619" s="75" t="str">
        <v>Lotus corniculatus</v>
      </c>
      <c r="E619" s="75" t="str">
        <f t="shared" si="48"/>
        <v>Birdsfoot Trefoil;Lotus corniculatus</v>
      </c>
      <c r="F619" s="75" t="str">
        <v>Management--Livestock Management--Feed Characteristic--Feed Composition--Feed Ingredient--Forage Plants--Legume Forages--Lotus corniculatus----</v>
      </c>
      <c r="G619" s="75"/>
      <c r="H619" s="75"/>
      <c r="I619" s="75"/>
      <c r="J619" s="75"/>
      <c r="K619" s="75"/>
      <c r="L619" s="75"/>
      <c r="M619" s="75" t="str" cm="1">
        <f t="array" ref="M619">IF(L619&lt;&gt;"",_xlfn.TEXTSPLIT(L619, "$"),"")</f>
        <v/>
      </c>
      <c r="N619" s="75"/>
      <c r="O619" s="75" t="str" cm="1">
        <f t="array" ref="O619">IF(L619&lt;&gt;"",_xlfn.CHOOSECOLS(_xlfn.TEXTSPLIT(N619,"--"),1),"")</f>
        <v/>
      </c>
      <c r="P619" s="75" t="str" cm="1">
        <f t="array" ref="P619">IF(L619&lt;&gt;"",IFERROR(_xlfn.CHOOSECOLS(_xlfn.TEXTSPLIT(N619,"--"),2),""),"")</f>
        <v/>
      </c>
      <c r="Q619" s="75" t="str">
        <f t="shared" si="52"/>
        <v/>
      </c>
    </row>
    <row r="620" spans="1:17">
      <c r="A620" s="76" t="str">
        <v>AOM_001221</v>
      </c>
      <c r="B620" s="76" t="str">
        <v>Macroptilium atropurpureum</v>
      </c>
      <c r="C620" s="76" t="str">
        <v>Siratro</v>
      </c>
      <c r="D620" s="76" t="str">
        <v>Macroptilium atropurpureum</v>
      </c>
      <c r="E620" s="76" t="str">
        <f t="shared" si="48"/>
        <v>Siratro;Macroptilium atropurpureum</v>
      </c>
      <c r="F620" s="76" t="str">
        <v>Management--Livestock Management--Feed Characteristic--Feed Composition--Feed Ingredient--Forage Plants--Legume Forages--Macroptilium atropurpureum----</v>
      </c>
      <c r="G620" s="76"/>
      <c r="H620" s="76"/>
      <c r="I620" s="76"/>
      <c r="J620" s="76"/>
      <c r="K620" s="76"/>
      <c r="L620" s="76"/>
      <c r="M620" s="76" t="str" cm="1">
        <f t="array" ref="M620">IF(L620&lt;&gt;"",_xlfn.TEXTSPLIT(L620, "$"),"")</f>
        <v/>
      </c>
      <c r="N620" s="76"/>
      <c r="O620" s="76" t="str" cm="1">
        <f t="array" ref="O620">IF(L620&lt;&gt;"",_xlfn.CHOOSECOLS(_xlfn.TEXTSPLIT(N620,"--"),1),"")</f>
        <v/>
      </c>
      <c r="P620" s="76" t="str" cm="1">
        <f t="array" ref="P620">IF(L620&lt;&gt;"",IFERROR(_xlfn.CHOOSECOLS(_xlfn.TEXTSPLIT(N620,"--"),2),""),"")</f>
        <v/>
      </c>
      <c r="Q620" s="76" t="str">
        <f t="shared" si="52"/>
        <v/>
      </c>
    </row>
    <row r="621" spans="1:17">
      <c r="A621" s="75" t="str">
        <v>AOM_001222</v>
      </c>
      <c r="B621" s="75" t="str">
        <v>Macrotyloma axillare</v>
      </c>
      <c r="C621" s="75" t="str">
        <v/>
      </c>
      <c r="D621" s="75" t="str">
        <v>Macrotyloma axillare</v>
      </c>
      <c r="E621" s="75" t="str">
        <f t="shared" si="48"/>
        <v>Macrotyloma axillare</v>
      </c>
      <c r="F621" s="75" t="str">
        <v>Management--Livestock Management--Feed Characteristic--Feed Composition--Feed Ingredient--Forage Plants--Legume Forages--Macrotyloma axillare----</v>
      </c>
      <c r="G621" s="75"/>
      <c r="H621" s="75"/>
      <c r="I621" s="75"/>
      <c r="J621" s="75"/>
      <c r="K621" s="75"/>
      <c r="L621" s="75"/>
      <c r="M621" s="75" t="str" cm="1">
        <f t="array" ref="M621">IF(L621&lt;&gt;"",_xlfn.TEXTSPLIT(L621, "$"),"")</f>
        <v/>
      </c>
      <c r="N621" s="75"/>
      <c r="O621" s="75" t="str" cm="1">
        <f t="array" ref="O621">IF(L621&lt;&gt;"",_xlfn.CHOOSECOLS(_xlfn.TEXTSPLIT(N621,"--"),1),"")</f>
        <v/>
      </c>
      <c r="P621" s="75" t="str" cm="1">
        <f t="array" ref="P621">IF(L621&lt;&gt;"",IFERROR(_xlfn.CHOOSECOLS(_xlfn.TEXTSPLIT(N621,"--"),2),""),"")</f>
        <v/>
      </c>
      <c r="Q621" s="75" t="str">
        <f t="shared" si="52"/>
        <v/>
      </c>
    </row>
    <row r="622" spans="1:17">
      <c r="A622" s="76" t="str">
        <v>AOM_001225</v>
      </c>
      <c r="B622" s="76" t="str">
        <v>Medicago Pods</v>
      </c>
      <c r="C622" s="76" t="str">
        <v/>
      </c>
      <c r="D622" s="76" t="str">
        <v>Medicago Pods</v>
      </c>
      <c r="E622" s="76" t="str">
        <f t="shared" si="48"/>
        <v>Medicago Pods</v>
      </c>
      <c r="F622" s="76" t="str">
        <v>Management--Livestock Management--Feed Characteristic--Feed Composition--Feed Ingredient--Forage Plants--Legume Forages--Medicago--Medicago Pods--</v>
      </c>
      <c r="G622" s="76"/>
      <c r="H622" s="76"/>
      <c r="I622" s="76"/>
      <c r="J622" s="76"/>
      <c r="K622" s="76"/>
      <c r="L622" s="76"/>
      <c r="M622" s="76" t="str" cm="1">
        <f t="array" ref="M622">IF(L622&lt;&gt;"",_xlfn.TEXTSPLIT(L622, "$"),"")</f>
        <v/>
      </c>
      <c r="N622" s="76"/>
      <c r="O622" s="76" t="str" cm="1">
        <f t="array" ref="O622">IF(L622&lt;&gt;"",_xlfn.CHOOSECOLS(_xlfn.TEXTSPLIT(N622,"--"),1),"")</f>
        <v/>
      </c>
      <c r="P622" s="76" t="str" cm="1">
        <f t="array" ref="P622">IF(L622&lt;&gt;"",IFERROR(_xlfn.CHOOSECOLS(_xlfn.TEXTSPLIT(N622,"--"),2),""),"")</f>
        <v/>
      </c>
      <c r="Q622" s="76" t="str">
        <f t="shared" si="52"/>
        <v/>
      </c>
    </row>
    <row r="623" spans="1:17">
      <c r="A623" s="75" t="str">
        <v>AOM_001224</v>
      </c>
      <c r="B623" s="75" t="str">
        <v>Medicago</v>
      </c>
      <c r="C623" s="75" t="str">
        <v/>
      </c>
      <c r="D623" s="75" t="str">
        <v>Medicago</v>
      </c>
      <c r="E623" s="75" t="str">
        <f t="shared" si="48"/>
        <v>Medicago</v>
      </c>
      <c r="F623" s="75" t="str">
        <v>Management--Livestock Management--Feed Characteristic--Feed Composition--Feed Ingredient--Forage Plants--Legume Forages--Medicago----</v>
      </c>
      <c r="G623" s="75"/>
      <c r="H623" s="75"/>
      <c r="I623" s="75"/>
      <c r="J623" s="75"/>
      <c r="K623" s="75"/>
      <c r="L623" s="75"/>
      <c r="M623" s="75" t="str" cm="1">
        <f t="array" ref="M623">IF(L623&lt;&gt;"",_xlfn.TEXTSPLIT(L623, "$"),"")</f>
        <v/>
      </c>
      <c r="N623" s="75"/>
      <c r="O623" s="75" t="str" cm="1">
        <f t="array" ref="O623">IF(L623&lt;&gt;"",_xlfn.CHOOSECOLS(_xlfn.TEXTSPLIT(N623,"--"),1),"")</f>
        <v/>
      </c>
      <c r="P623" s="75" t="str" cm="1">
        <f t="array" ref="P623">IF(L623&lt;&gt;"",IFERROR(_xlfn.CHOOSECOLS(_xlfn.TEXTSPLIT(N623,"--"),2),""),"")</f>
        <v/>
      </c>
      <c r="Q623" s="75" t="str">
        <f t="shared" si="52"/>
        <v/>
      </c>
    </row>
    <row r="624" spans="1:17">
      <c r="A624" s="76" t="str">
        <v>AOM_001226</v>
      </c>
      <c r="B624" s="76" t="str">
        <v>Medicago arborea</v>
      </c>
      <c r="C624" s="76" t="str">
        <v/>
      </c>
      <c r="D624" s="76" t="str">
        <v>Medicago arborea</v>
      </c>
      <c r="E624" s="76" t="str">
        <f t="shared" si="48"/>
        <v>Medicago arborea</v>
      </c>
      <c r="F624" s="76" t="str">
        <v>Management--Livestock Management--Feed Characteristic--Feed Composition--Feed Ingredient--Forage Plants--Legume Forages--Medicago arborea----</v>
      </c>
      <c r="G624" s="76"/>
      <c r="H624" s="76"/>
      <c r="I624" s="76"/>
      <c r="J624" s="76"/>
      <c r="K624" s="76"/>
      <c r="L624" s="76"/>
      <c r="M624" s="76" t="str" cm="1">
        <f t="array" ref="M624">IF(L624&lt;&gt;"",_xlfn.TEXTSPLIT(L624, "$"),"")</f>
        <v/>
      </c>
      <c r="N624" s="76"/>
      <c r="O624" s="76" t="str" cm="1">
        <f t="array" ref="O624">IF(L624&lt;&gt;"",_xlfn.CHOOSECOLS(_xlfn.TEXTSPLIT(N624,"--"),1),"")</f>
        <v/>
      </c>
      <c r="P624" s="76" t="str" cm="1">
        <f t="array" ref="P624">IF(L624&lt;&gt;"",IFERROR(_xlfn.CHOOSECOLS(_xlfn.TEXTSPLIT(N624,"--"),2),""),"")</f>
        <v/>
      </c>
      <c r="Q624" s="76" t="str">
        <f t="shared" si="52"/>
        <v/>
      </c>
    </row>
    <row r="625" spans="1:17">
      <c r="A625" s="75" t="str">
        <v>AOM_003697</v>
      </c>
      <c r="B625" s="75" t="str">
        <v>Mucuna pruriens Protein Isolate</v>
      </c>
      <c r="C625" s="75" t="str">
        <v/>
      </c>
      <c r="D625" s="75" t="str">
        <v>Mucuna pruriens Protein</v>
      </c>
      <c r="E625" s="75" t="str">
        <f t="shared" si="48"/>
        <v>Mucuna pruriens Protein</v>
      </c>
      <c r="F625" s="75" t="str">
        <v>Management--Livestock Management--Feed Characteristic--Feed Composition--Feed Ingredient--Forage Plants--Legume Forages--Mucuna pruriens--Mucuna pruriens Protein--Mucuna pruriens Protein Isolate</v>
      </c>
      <c r="G625" s="75"/>
      <c r="H625" s="75"/>
      <c r="I625" s="75"/>
      <c r="J625" s="75"/>
      <c r="K625" s="75"/>
      <c r="L625" s="75"/>
      <c r="M625" s="75" t="str" cm="1">
        <f t="array" ref="M625">IF(L625&lt;&gt;"",_xlfn.TEXTSPLIT(L625, "$"),"")</f>
        <v/>
      </c>
      <c r="N625" s="75"/>
      <c r="O625" s="75" t="str" cm="1">
        <f t="array" ref="O625">IF(L625&lt;&gt;"",_xlfn.CHOOSECOLS(_xlfn.TEXTSPLIT(N625,"--"),1),"")</f>
        <v/>
      </c>
      <c r="P625" s="75" t="str" cm="1">
        <f t="array" ref="P625">IF(L625&lt;&gt;"",IFERROR(_xlfn.CHOOSECOLS(_xlfn.TEXTSPLIT(N625,"--"),2),""),"")</f>
        <v/>
      </c>
      <c r="Q625" s="75" t="str">
        <f t="shared" si="52"/>
        <v/>
      </c>
    </row>
    <row r="626" spans="1:17">
      <c r="A626" s="76" t="str">
        <v>AOM_001164</v>
      </c>
      <c r="B626" s="76" t="str">
        <v>Mucuna pruriens Seed</v>
      </c>
      <c r="C626" s="76" t="str">
        <v>Mucuna pruriens Beans</v>
      </c>
      <c r="D626" s="76" t="str">
        <v>Mucuna pruriens Seed</v>
      </c>
      <c r="E626" s="76" t="str">
        <f t="shared" si="48"/>
        <v>Mucuna pruriens Beans;Mucuna pruriens Seed</v>
      </c>
      <c r="F626" s="76" t="str">
        <v>Management--Livestock Management--Feed Characteristic--Feed Composition--Feed Ingredient--Forage Plants--Legume Forages--Mucuna pruriens--Mucuna pruriens Seed--</v>
      </c>
      <c r="G626" s="76"/>
      <c r="H626" s="76"/>
      <c r="I626" s="76"/>
      <c r="J626" s="76"/>
      <c r="K626" s="76"/>
      <c r="L626" s="76"/>
      <c r="M626" s="76" t="str" cm="1">
        <f t="array" ref="M626">IF(L626&lt;&gt;"",_xlfn.TEXTSPLIT(L626, "$"),"")</f>
        <v/>
      </c>
      <c r="N626" s="76"/>
      <c r="O626" s="76" t="str" cm="1">
        <f t="array" ref="O626">IF(L626&lt;&gt;"",_xlfn.CHOOSECOLS(_xlfn.TEXTSPLIT(N626,"--"),1),"")</f>
        <v/>
      </c>
      <c r="P626" s="76" t="str" cm="1">
        <f t="array" ref="P626">IF(L626&lt;&gt;"",IFERROR(_xlfn.CHOOSECOLS(_xlfn.TEXTSPLIT(N626,"--"),2),""),"")</f>
        <v/>
      </c>
      <c r="Q626" s="76" t="str">
        <f t="shared" si="52"/>
        <v/>
      </c>
    </row>
    <row r="627" spans="1:17">
      <c r="A627" s="75" t="str">
        <v>AOM_001227</v>
      </c>
      <c r="B627" s="75" t="str">
        <v>Mucuna pruriens</v>
      </c>
      <c r="C627" s="75" t="str">
        <v/>
      </c>
      <c r="D627" s="75" t="str">
        <v>Morus indica</v>
      </c>
      <c r="E627" s="75" t="str">
        <f t="shared" si="48"/>
        <v>Morus indica</v>
      </c>
      <c r="F627" s="75" t="str">
        <v>Management--Livestock Management--Feed Characteristic--Feed Composition--Feed Ingredient--Forage Plants--Legume Forages--Mucuna pruriens----</v>
      </c>
      <c r="G627" s="75"/>
      <c r="H627" s="75"/>
      <c r="I627" s="75"/>
      <c r="J627" s="75"/>
      <c r="K627" s="75"/>
      <c r="L627" s="75"/>
      <c r="M627" s="75" t="str" cm="1">
        <f t="array" ref="M627">IF(L627&lt;&gt;"",_xlfn.TEXTSPLIT(L627, "$"),"")</f>
        <v/>
      </c>
      <c r="N627" s="75"/>
      <c r="O627" s="75" t="str" cm="1">
        <f t="array" ref="O627">IF(L627&lt;&gt;"",_xlfn.CHOOSECOLS(_xlfn.TEXTSPLIT(N627,"--"),1),"")</f>
        <v/>
      </c>
      <c r="P627" s="75" t="str" cm="1">
        <f t="array" ref="P627">IF(L627&lt;&gt;"",IFERROR(_xlfn.CHOOSECOLS(_xlfn.TEXTSPLIT(N627,"--"),2),""),"")</f>
        <v/>
      </c>
      <c r="Q627" s="75" t="str">
        <f t="shared" si="52"/>
        <v/>
      </c>
    </row>
    <row r="628" spans="1:17">
      <c r="A628" s="76" t="str">
        <v>AOM_001531</v>
      </c>
      <c r="B628" s="76" t="str">
        <v>Psophocarpus scandens Leaves</v>
      </c>
      <c r="C628" s="76" t="str">
        <v/>
      </c>
      <c r="D628" s="76" t="str">
        <v>Prunus africana Leaves</v>
      </c>
      <c r="E628" s="76" t="str">
        <f t="shared" si="48"/>
        <v>Prunus africana Leaves</v>
      </c>
      <c r="F628" s="76" t="str">
        <v>Management--Livestock Management--Feed Characteristic--Feed Composition--Feed Ingredient--Forage Plants--Legume Forages--Psophocarpus scandens--Psophocarpus scandens Leaves--</v>
      </c>
      <c r="G628" s="76"/>
      <c r="H628" s="76"/>
      <c r="I628" s="76"/>
      <c r="J628" s="76"/>
      <c r="K628" s="76"/>
      <c r="L628" s="76"/>
      <c r="M628" s="76" t="str" cm="1">
        <f t="array" ref="M628">IF(L628&lt;&gt;"",_xlfn.TEXTSPLIT(L628, "$"),"")</f>
        <v/>
      </c>
      <c r="N628" s="76"/>
      <c r="O628" s="76" t="str" cm="1">
        <f t="array" ref="O628">IF(L628&lt;&gt;"",_xlfn.CHOOSECOLS(_xlfn.TEXTSPLIT(N628,"--"),1),"")</f>
        <v/>
      </c>
      <c r="P628" s="76" t="str" cm="1">
        <f t="array" ref="P628">IF(L628&lt;&gt;"",IFERROR(_xlfn.CHOOSECOLS(_xlfn.TEXTSPLIT(N628,"--"),2),""),"")</f>
        <v/>
      </c>
      <c r="Q628" s="76" t="str">
        <f t="shared" si="52"/>
        <v/>
      </c>
    </row>
    <row r="629" spans="1:17">
      <c r="A629" s="75" t="str">
        <v>AOM_001530</v>
      </c>
      <c r="B629" s="75" t="str">
        <v>Psophocarpus scandens</v>
      </c>
      <c r="C629" s="75" t="str">
        <v/>
      </c>
      <c r="D629" s="75" t="str">
        <v/>
      </c>
      <c r="E629" s="75" t="str">
        <f t="shared" si="48"/>
        <v/>
      </c>
      <c r="F629" s="75" t="str">
        <v>Management--Livestock Management--Feed Characteristic--Feed Composition--Feed Ingredient--Forage Plants--Legume Forages--Psophocarpus scandens----</v>
      </c>
      <c r="G629" s="75"/>
      <c r="H629" s="75"/>
      <c r="I629" s="75"/>
      <c r="J629" s="75"/>
      <c r="K629" s="75"/>
      <c r="L629" s="75"/>
      <c r="M629" s="75" t="str" cm="1">
        <f t="array" ref="M629">IF(L629&lt;&gt;"",_xlfn.TEXTSPLIT(L629, "$"),"")</f>
        <v/>
      </c>
      <c r="N629" s="75"/>
      <c r="O629" s="75" t="str" cm="1">
        <f t="array" ref="O629">IF(L629&lt;&gt;"",_xlfn.CHOOSECOLS(_xlfn.TEXTSPLIT(N629,"--"),1),"")</f>
        <v/>
      </c>
      <c r="P629" s="75" t="str" cm="1">
        <f t="array" ref="P629">IF(L629&lt;&gt;"",IFERROR(_xlfn.CHOOSECOLS(_xlfn.TEXTSPLIT(N629,"--"),2),""),"")</f>
        <v/>
      </c>
      <c r="Q629" s="75" t="str">
        <f t="shared" si="52"/>
        <v/>
      </c>
    </row>
    <row r="630" spans="1:17">
      <c r="A630" s="76" t="str">
        <v>AOM_001232</v>
      </c>
      <c r="B630" s="76" t="str">
        <v>Pueraria phaseoloides Leaves</v>
      </c>
      <c r="C630" s="76" t="str">
        <v/>
      </c>
      <c r="D630" s="76" t="str">
        <v>Pterocarpus lucens Leaves</v>
      </c>
      <c r="E630" s="76" t="str">
        <f t="shared" si="48"/>
        <v>Pterocarpus lucens Leaves</v>
      </c>
      <c r="F630" s="76" t="str">
        <v>Management--Livestock Management--Feed Characteristic--Feed Composition--Feed Ingredient--Forage Plants--Legume Forages--Pueraria phaseoloides--Pueraria phaseoloides Leaves--</v>
      </c>
      <c r="G630" s="76"/>
      <c r="H630" s="76"/>
      <c r="I630" s="76"/>
      <c r="J630" s="76"/>
      <c r="K630" s="76"/>
      <c r="L630" s="76"/>
      <c r="M630" s="76" t="str" cm="1">
        <f t="array" ref="M630">IF(L630&lt;&gt;"",_xlfn.TEXTSPLIT(L630, "$"),"")</f>
        <v/>
      </c>
      <c r="N630" s="76"/>
      <c r="O630" s="76" t="str" cm="1">
        <f t="array" ref="O630">IF(L630&lt;&gt;"",_xlfn.CHOOSECOLS(_xlfn.TEXTSPLIT(N630,"--"),1),"")</f>
        <v/>
      </c>
      <c r="P630" s="76" t="str" cm="1">
        <f t="array" ref="P630">IF(L630&lt;&gt;"",IFERROR(_xlfn.CHOOSECOLS(_xlfn.TEXTSPLIT(N630,"--"),2),""),"")</f>
        <v/>
      </c>
      <c r="Q630" s="76" t="str">
        <f t="shared" si="52"/>
        <v/>
      </c>
    </row>
    <row r="631" spans="1:17">
      <c r="A631" s="75" t="str">
        <v>AOM_001231</v>
      </c>
      <c r="B631" s="75" t="str">
        <v>Pueraria phaseoloides</v>
      </c>
      <c r="C631" s="75" t="str">
        <v>tropical kudzu</v>
      </c>
      <c r="D631" s="75" t="str">
        <v>Pterocarpus lucens</v>
      </c>
      <c r="E631" s="75" t="str">
        <f t="shared" si="48"/>
        <v>tropical kudzu;Pterocarpus lucens</v>
      </c>
      <c r="F631" s="75" t="str">
        <v>Management--Livestock Management--Feed Characteristic--Feed Composition--Feed Ingredient--Forage Plants--Legume Forages--Pueraria phaseoloides----</v>
      </c>
      <c r="G631" s="75"/>
      <c r="H631" s="75"/>
      <c r="I631" s="75"/>
      <c r="J631" s="75"/>
      <c r="K631" s="75"/>
      <c r="L631" s="75"/>
      <c r="M631" s="75" t="str" cm="1">
        <f t="array" ref="M631">IF(L631&lt;&gt;"",_xlfn.TEXTSPLIT(L631, "$"),"")</f>
        <v/>
      </c>
      <c r="N631" s="75"/>
      <c r="O631" s="75" t="str" cm="1">
        <f t="array" ref="O631">IF(L631&lt;&gt;"",_xlfn.CHOOSECOLS(_xlfn.TEXTSPLIT(N631,"--"),1),"")</f>
        <v/>
      </c>
      <c r="P631" s="75" t="str" cm="1">
        <f t="array" ref="P631">IF(L631&lt;&gt;"",IFERROR(_xlfn.CHOOSECOLS(_xlfn.TEXTSPLIT(N631,"--"),2),""),"")</f>
        <v/>
      </c>
      <c r="Q631" s="75" t="str">
        <f t="shared" si="52"/>
        <v/>
      </c>
    </row>
    <row r="632" spans="1:17">
      <c r="A632" s="76" t="str">
        <v>AOM_001532</v>
      </c>
      <c r="B632" s="76" t="str">
        <v>Spermacoce stachydea</v>
      </c>
      <c r="C632" s="76" t="str">
        <v/>
      </c>
      <c r="D632" s="76" t="str">
        <v>Glycine max</v>
      </c>
      <c r="E632" s="76" t="str">
        <f t="shared" si="48"/>
        <v>Glycine max</v>
      </c>
      <c r="F632" s="76" t="str">
        <v>Management--Livestock Management--Feed Characteristic--Feed Composition--Feed Ingredient--Forage Plants--Legume Forages--Spermacoce stachydea----</v>
      </c>
      <c r="G632" s="76"/>
      <c r="H632" s="76"/>
      <c r="I632" s="76"/>
      <c r="J632" s="76"/>
      <c r="K632" s="76"/>
      <c r="L632" s="76"/>
      <c r="M632" s="76" t="str" cm="1">
        <f t="array" ref="M632">IF(L632&lt;&gt;"",_xlfn.TEXTSPLIT(L632, "$"),"")</f>
        <v/>
      </c>
      <c r="N632" s="76"/>
      <c r="O632" s="76" t="str" cm="1">
        <f t="array" ref="O632">IF(L632&lt;&gt;"",_xlfn.CHOOSECOLS(_xlfn.TEXTSPLIT(N632,"--"),1),"")</f>
        <v/>
      </c>
      <c r="P632" s="76" t="str" cm="1">
        <f t="array" ref="P632">IF(L632&lt;&gt;"",IFERROR(_xlfn.CHOOSECOLS(_xlfn.TEXTSPLIT(N632,"--"),2),""),"")</f>
        <v/>
      </c>
      <c r="Q632" s="76" t="str">
        <f t="shared" si="52"/>
        <v/>
      </c>
    </row>
    <row r="633" spans="1:17">
      <c r="A633" s="75" t="str">
        <v>AOM_001235</v>
      </c>
      <c r="B633" s="75" t="str">
        <v>Stylosanthes guianensis Leaves</v>
      </c>
      <c r="C633" s="75" t="str">
        <v/>
      </c>
      <c r="D633" s="75" t="str">
        <v>Stylosanthes guianensis Leaves</v>
      </c>
      <c r="E633" s="75" t="str">
        <f t="shared" si="48"/>
        <v>Stylosanthes guianensis Leaves</v>
      </c>
      <c r="F633" s="75" t="str">
        <v>Management--Livestock Management--Feed Characteristic--Feed Composition--Feed Ingredient--Forage Plants--Legume Forages--Stylosanthes guianensis--Stylosanthes guianensis Leaves--</v>
      </c>
      <c r="G633" s="75"/>
      <c r="H633" s="75"/>
      <c r="I633" s="75"/>
      <c r="J633" s="75"/>
      <c r="K633" s="75"/>
      <c r="L633" s="75"/>
      <c r="M633" s="75" t="str" cm="1">
        <f t="array" ref="M633">IF(L633&lt;&gt;"",_xlfn.TEXTSPLIT(L633, "$"),"")</f>
        <v/>
      </c>
      <c r="N633" s="75"/>
      <c r="O633" s="75" t="str" cm="1">
        <f t="array" ref="O633">IF(L633&lt;&gt;"",_xlfn.CHOOSECOLS(_xlfn.TEXTSPLIT(N633,"--"),1),"")</f>
        <v/>
      </c>
      <c r="P633" s="75" t="str" cm="1">
        <f t="array" ref="P633">IF(L633&lt;&gt;"",IFERROR(_xlfn.CHOOSECOLS(_xlfn.TEXTSPLIT(N633,"--"),2),""),"")</f>
        <v/>
      </c>
      <c r="Q633" s="75" t="str">
        <f t="shared" si="52"/>
        <v/>
      </c>
    </row>
    <row r="634" spans="1:17">
      <c r="A634" s="76" t="str">
        <v>AOM_001233</v>
      </c>
      <c r="B634" s="76" t="str">
        <v>Stylosanthes guianensis</v>
      </c>
      <c r="C634" s="76" t="str">
        <v/>
      </c>
      <c r="D634" s="76" t="str">
        <v>Stipa tenacissima</v>
      </c>
      <c r="E634" s="76" t="str">
        <f t="shared" si="48"/>
        <v>Stipa tenacissima</v>
      </c>
      <c r="F634" s="76" t="str">
        <v>Management--Livestock Management--Feed Characteristic--Feed Composition--Feed Ingredient--Forage Plants--Legume Forages--Stylosanthes guianensis----</v>
      </c>
      <c r="G634" s="76"/>
      <c r="H634" s="76"/>
      <c r="I634" s="76"/>
      <c r="J634" s="76"/>
      <c r="K634" s="76"/>
      <c r="L634" s="76"/>
      <c r="M634" s="76" t="str" cm="1">
        <f t="array" ref="M634">IF(L634&lt;&gt;"",_xlfn.TEXTSPLIT(L634, "$"),"")</f>
        <v/>
      </c>
      <c r="N634" s="76"/>
      <c r="O634" s="76" t="str" cm="1">
        <f t="array" ref="O634">IF(L634&lt;&gt;"",_xlfn.CHOOSECOLS(_xlfn.TEXTSPLIT(N634,"--"),1),"")</f>
        <v/>
      </c>
      <c r="P634" s="76" t="str" cm="1">
        <f t="array" ref="P634">IF(L634&lt;&gt;"",IFERROR(_xlfn.CHOOSECOLS(_xlfn.TEXTSPLIT(N634,"--"),2),""),"")</f>
        <v/>
      </c>
      <c r="Q634" s="76" t="str">
        <f t="shared" si="52"/>
        <v/>
      </c>
    </row>
    <row r="635" spans="1:17">
      <c r="A635" s="75" t="str">
        <v>AOM_001236</v>
      </c>
      <c r="B635" s="75" t="str">
        <v>Stylosanthes hamata</v>
      </c>
      <c r="C635" s="75" t="str">
        <v>Caribbean stylo</v>
      </c>
      <c r="D635" s="75" t="str">
        <v>Stylosanthes guianensis</v>
      </c>
      <c r="E635" s="75" t="str">
        <f t="shared" si="48"/>
        <v>Caribbean stylo;Stylosanthes guianensis</v>
      </c>
      <c r="F635" s="75" t="str">
        <v>Management--Livestock Management--Feed Characteristic--Feed Composition--Feed Ingredient--Forage Plants--Legume Forages--Stylosanthes hamata----</v>
      </c>
      <c r="G635" s="75"/>
      <c r="H635" s="75"/>
      <c r="I635" s="75"/>
      <c r="J635" s="75"/>
      <c r="K635" s="75"/>
      <c r="L635" s="75"/>
      <c r="M635" s="75" t="str" cm="1">
        <f t="array" ref="M635">IF(L635&lt;&gt;"",_xlfn.TEXTSPLIT(L635, "$"),"")</f>
        <v/>
      </c>
      <c r="N635" s="75"/>
      <c r="O635" s="75" t="str" cm="1">
        <f t="array" ref="O635">IF(L635&lt;&gt;"",_xlfn.CHOOSECOLS(_xlfn.TEXTSPLIT(N635,"--"),1),"")</f>
        <v/>
      </c>
      <c r="P635" s="75" t="str" cm="1">
        <f t="array" ref="P635">IF(L635&lt;&gt;"",IFERROR(_xlfn.CHOOSECOLS(_xlfn.TEXTSPLIT(N635,"--"),2),""),"")</f>
        <v/>
      </c>
      <c r="Q635" s="75" t="str">
        <f t="shared" si="52"/>
        <v/>
      </c>
    </row>
    <row r="636" spans="1:17">
      <c r="A636" s="76" t="str">
        <v>AOM_001237</v>
      </c>
      <c r="B636" s="76" t="str">
        <v>Stylosanthes scabra</v>
      </c>
      <c r="C636" s="76" t="str">
        <v/>
      </c>
      <c r="D636" s="76" t="str">
        <v>Stylosanthes hamata</v>
      </c>
      <c r="E636" s="76" t="str">
        <f t="shared" si="48"/>
        <v>Stylosanthes hamata</v>
      </c>
      <c r="F636" s="76" t="str">
        <v>Management--Livestock Management--Feed Characteristic--Feed Composition--Feed Ingredient--Forage Plants--Legume Forages--Stylosanthes scabra----</v>
      </c>
      <c r="G636" s="76"/>
      <c r="H636" s="76"/>
      <c r="I636" s="76"/>
      <c r="J636" s="76"/>
      <c r="K636" s="76"/>
      <c r="L636" s="76"/>
      <c r="M636" s="76" t="str" cm="1">
        <f t="array" ref="M636">IF(L636&lt;&gt;"",_xlfn.TEXTSPLIT(L636, "$"),"")</f>
        <v/>
      </c>
      <c r="N636" s="76"/>
      <c r="O636" s="76" t="str" cm="1">
        <f t="array" ref="O636">IF(L636&lt;&gt;"",_xlfn.CHOOSECOLS(_xlfn.TEXTSPLIT(N636,"--"),1),"")</f>
        <v/>
      </c>
      <c r="P636" s="76" t="str" cm="1">
        <f t="array" ref="P636">IF(L636&lt;&gt;"",IFERROR(_xlfn.CHOOSECOLS(_xlfn.TEXTSPLIT(N636,"--"),2),""),"")</f>
        <v/>
      </c>
      <c r="Q636" s="76" t="str">
        <f t="shared" si="52"/>
        <v/>
      </c>
    </row>
    <row r="637" spans="1:17">
      <c r="A637" s="75" t="str">
        <v>AOM_002231</v>
      </c>
      <c r="B637" s="75" t="str">
        <v>Tamarind Leaves</v>
      </c>
      <c r="C637" s="75" t="str">
        <v/>
      </c>
      <c r="D637" s="75" t="str">
        <v>Talinum fruticosum Leaves</v>
      </c>
      <c r="E637" s="75" t="str">
        <f t="shared" si="48"/>
        <v>Talinum fruticosum Leaves</v>
      </c>
      <c r="F637" s="75" t="str">
        <v>Management--Livestock Management--Feed Characteristic--Feed Composition--Feed Ingredient--Forage Plants--Legume Forages--Tamarind--Tamarind Leaves--</v>
      </c>
      <c r="G637" s="75"/>
      <c r="H637" s="75"/>
      <c r="I637" s="75"/>
      <c r="J637" s="75"/>
      <c r="K637" s="75"/>
      <c r="L637" s="75"/>
      <c r="M637" s="75" t="str" cm="1">
        <f t="array" ref="M637">IF(L637&lt;&gt;"",_xlfn.TEXTSPLIT(L637, "$"),"")</f>
        <v/>
      </c>
      <c r="N637" s="75"/>
      <c r="O637" s="75" t="str" cm="1">
        <f t="array" ref="O637">IF(L637&lt;&gt;"",_xlfn.CHOOSECOLS(_xlfn.TEXTSPLIT(N637,"--"),1),"")</f>
        <v/>
      </c>
      <c r="P637" s="75" t="str" cm="1">
        <f t="array" ref="P637">IF(L637&lt;&gt;"",IFERROR(_xlfn.CHOOSECOLS(_xlfn.TEXTSPLIT(N637,"--"),2),""),"")</f>
        <v/>
      </c>
      <c r="Q637" s="75" t="str">
        <f t="shared" si="52"/>
        <v/>
      </c>
    </row>
    <row r="638" spans="1:17">
      <c r="A638" s="76" t="str">
        <v>AOM_001239</v>
      </c>
      <c r="B638" s="76" t="str">
        <v>Tephrosia bracteolata</v>
      </c>
      <c r="C638" s="76" t="str">
        <v/>
      </c>
      <c r="D638" s="76" t="str">
        <v>Eragrostis tef</v>
      </c>
      <c r="E638" s="76" t="str">
        <f t="shared" si="48"/>
        <v>Eragrostis tef</v>
      </c>
      <c r="F638" s="76" t="str">
        <v>Management--Livestock Management--Feed Characteristic--Feed Composition--Feed Ingredient--Forage Plants--Legume Forages--Tephrosia bracteolata----</v>
      </c>
      <c r="G638" s="76"/>
      <c r="H638" s="76"/>
      <c r="I638" s="76"/>
      <c r="J638" s="76"/>
      <c r="K638" s="76"/>
      <c r="L638" s="76"/>
      <c r="M638" s="76" t="str" cm="1">
        <f t="array" ref="M638">IF(L638&lt;&gt;"",_xlfn.TEXTSPLIT(L638, "$"),"")</f>
        <v/>
      </c>
      <c r="N638" s="76"/>
      <c r="O638" s="76" t="str" cm="1">
        <f t="array" ref="O638">IF(L638&lt;&gt;"",_xlfn.CHOOSECOLS(_xlfn.TEXTSPLIT(N638,"--"),1),"")</f>
        <v/>
      </c>
      <c r="P638" s="76" t="str" cm="1">
        <f t="array" ref="P638">IF(L638&lt;&gt;"",IFERROR(_xlfn.CHOOSECOLS(_xlfn.TEXTSPLIT(N638,"--"),2),""),"")</f>
        <v/>
      </c>
      <c r="Q638" s="76" t="str">
        <f t="shared" si="52"/>
        <v/>
      </c>
    </row>
    <row r="639" spans="1:17">
      <c r="A639" s="75" t="str">
        <v>AOM_003239</v>
      </c>
      <c r="B639" s="75" t="str">
        <v>Tephrosia polystachyum</v>
      </c>
      <c r="C639" s="75" t="str">
        <v/>
      </c>
      <c r="D639" s="75" t="str">
        <v>Eragrostis tef</v>
      </c>
      <c r="E639" s="75" t="str">
        <f t="shared" si="48"/>
        <v>Eragrostis tef</v>
      </c>
      <c r="F639" s="75" t="str">
        <v>Management--Livestock Management--Feed Characteristic--Feed Composition--Feed Ingredient--Forage Plants--Legume Forages--Tephrosia polystachyum----</v>
      </c>
      <c r="G639" s="75"/>
      <c r="H639" s="75"/>
      <c r="I639" s="75"/>
      <c r="J639" s="75"/>
      <c r="K639" s="75"/>
      <c r="L639" s="75"/>
      <c r="M639" s="75" t="str" cm="1">
        <f t="array" ref="M639">IF(L639&lt;&gt;"",_xlfn.TEXTSPLIT(L639, "$"),"")</f>
        <v/>
      </c>
      <c r="N639" s="75"/>
      <c r="O639" s="75" t="str" cm="1">
        <f t="array" ref="O639">IF(L639&lt;&gt;"",_xlfn.CHOOSECOLS(_xlfn.TEXTSPLIT(N639,"--"),1),"")</f>
        <v/>
      </c>
      <c r="P639" s="75" t="str" cm="1">
        <f t="array" ref="P639">IF(L639&lt;&gt;"",IFERROR(_xlfn.CHOOSECOLS(_xlfn.TEXTSPLIT(N639,"--"),2),""),"")</f>
        <v/>
      </c>
      <c r="Q639" s="75" t="str">
        <f t="shared" si="52"/>
        <v/>
      </c>
    </row>
    <row r="640" spans="1:17">
      <c r="A640" s="76" t="str">
        <v>AOM_003069</v>
      </c>
      <c r="B640" s="76" t="str">
        <v>Tephrosia purpurea</v>
      </c>
      <c r="C640" s="76" t="str">
        <v>ahuhu</v>
      </c>
      <c r="D640" s="76" t="str">
        <v>Tephrosia polystachyum</v>
      </c>
      <c r="E640" s="76" t="str">
        <f t="shared" si="48"/>
        <v>ahuhu;Tephrosia polystachyum</v>
      </c>
      <c r="F640" s="76" t="str">
        <v>Management--Livestock Management--Feed Characteristic--Feed Composition--Feed Ingredient--Forage Plants--Legume Forages--Tephrosia purpurea----</v>
      </c>
      <c r="G640" s="76"/>
      <c r="H640" s="76"/>
      <c r="I640" s="76"/>
      <c r="J640" s="76"/>
      <c r="K640" s="76"/>
      <c r="L640" s="76"/>
      <c r="M640" s="76" t="str" cm="1">
        <f t="array" ref="M640">IF(L640&lt;&gt;"",_xlfn.TEXTSPLIT(L640, "$"),"")</f>
        <v/>
      </c>
      <c r="N640" s="76"/>
      <c r="O640" s="76" t="str" cm="1">
        <f t="array" ref="O640">IF(L640&lt;&gt;"",_xlfn.CHOOSECOLS(_xlfn.TEXTSPLIT(N640,"--"),1),"")</f>
        <v/>
      </c>
      <c r="P640" s="76" t="str" cm="1">
        <f t="array" ref="P640">IF(L640&lt;&gt;"",IFERROR(_xlfn.CHOOSECOLS(_xlfn.TEXTSPLIT(N640,"--"),2),""),"")</f>
        <v/>
      </c>
      <c r="Q640" s="76" t="str">
        <f t="shared" si="52"/>
        <v/>
      </c>
    </row>
    <row r="641" spans="1:17">
      <c r="A641" s="75" t="str">
        <v>AOM_001529</v>
      </c>
      <c r="B641" s="75" t="str">
        <v>Trifolium</v>
      </c>
      <c r="C641" s="75" t="str">
        <v/>
      </c>
      <c r="D641" s="75" t="str">
        <v/>
      </c>
      <c r="E641" s="75" t="str">
        <f t="shared" si="48"/>
        <v/>
      </c>
      <c r="F641" s="75" t="str">
        <v>Management--Livestock Management--Feed Characteristic--Feed Composition--Feed Ingredient--Forage Plants--Legume Forages--Trifolium----</v>
      </c>
      <c r="G641" s="75"/>
      <c r="H641" s="75"/>
      <c r="I641" s="75"/>
      <c r="J641" s="75"/>
      <c r="K641" s="75"/>
      <c r="L641" s="75"/>
      <c r="M641" s="75" t="str" cm="1">
        <f t="array" ref="M641">IF(L641&lt;&gt;"",_xlfn.TEXTSPLIT(L641, "$"),"")</f>
        <v/>
      </c>
      <c r="N641" s="75"/>
      <c r="O641" s="75" t="str" cm="1">
        <f t="array" ref="O641">IF(L641&lt;&gt;"",_xlfn.CHOOSECOLS(_xlfn.TEXTSPLIT(N641,"--"),1),"")</f>
        <v/>
      </c>
      <c r="P641" s="75" t="str" cm="1">
        <f t="array" ref="P641">IF(L641&lt;&gt;"",IFERROR(_xlfn.CHOOSECOLS(_xlfn.TEXTSPLIT(N641,"--"),2),""),"")</f>
        <v/>
      </c>
      <c r="Q641" s="75" t="str">
        <f t="shared" si="52"/>
        <v/>
      </c>
    </row>
    <row r="642" spans="1:17">
      <c r="A642" s="76" t="str">
        <v>AOM_001241</v>
      </c>
      <c r="B642" s="76" t="str">
        <v>Trifolium alexandrinum Straw</v>
      </c>
      <c r="C642" s="76" t="str">
        <v>Berseem Straw</v>
      </c>
      <c r="D642" s="76" t="str">
        <v>Trifolium alexandrinum Straw</v>
      </c>
      <c r="E642" s="76" t="str">
        <f t="shared" si="48"/>
        <v>Berseem Straw;Trifolium alexandrinum Straw</v>
      </c>
      <c r="F642" s="76" t="str">
        <v>Management--Livestock Management--Feed Characteristic--Feed Composition--Feed Ingredient--Forage Plants--Legume Forages--Trifolium alexandrinum--Trifolium alexandrinum Straw--</v>
      </c>
      <c r="G642" s="76"/>
      <c r="H642" s="76"/>
      <c r="I642" s="76"/>
      <c r="J642" s="76"/>
      <c r="K642" s="76"/>
      <c r="L642" s="76"/>
      <c r="M642" s="76" t="str" cm="1">
        <f t="array" ref="M642">IF(L642&lt;&gt;"",_xlfn.TEXTSPLIT(L642, "$"),"")</f>
        <v/>
      </c>
      <c r="N642" s="76"/>
      <c r="O642" s="76" t="str" cm="1">
        <f t="array" ref="O642">IF(L642&lt;&gt;"",_xlfn.CHOOSECOLS(_xlfn.TEXTSPLIT(N642,"--"),1),"")</f>
        <v/>
      </c>
      <c r="P642" s="76" t="str" cm="1">
        <f t="array" ref="P642">IF(L642&lt;&gt;"",IFERROR(_xlfn.CHOOSECOLS(_xlfn.TEXTSPLIT(N642,"--"),2),""),"")</f>
        <v/>
      </c>
      <c r="Q642" s="76" t="str">
        <f t="shared" si="52"/>
        <v/>
      </c>
    </row>
    <row r="643" spans="1:17">
      <c r="A643" s="75" t="str">
        <v>AOM_001240</v>
      </c>
      <c r="B643" s="75" t="str">
        <v>Trifolium alexandrinum</v>
      </c>
      <c r="C643" s="75" t="str">
        <v>Berseem Clover;Egyptian Berseem Clover</v>
      </c>
      <c r="D643" s="75" t="str">
        <v>Tridax procumbens</v>
      </c>
      <c r="E643" s="75" t="str">
        <f t="shared" si="48"/>
        <v>Berseem Clover;Egyptian Berseem Clover;Tridax procumbens</v>
      </c>
      <c r="F643" s="75" t="str">
        <v>Management--Livestock Management--Feed Characteristic--Feed Composition--Feed Ingredient--Forage Plants--Legume Forages--Trifolium alexandrinum----</v>
      </c>
      <c r="G643" s="75"/>
      <c r="H643" s="75"/>
      <c r="I643" s="75"/>
      <c r="J643" s="75"/>
      <c r="K643" s="75"/>
      <c r="L643" s="75"/>
      <c r="M643" s="75" t="str" cm="1">
        <f t="array" ref="M643">IF(L643&lt;&gt;"",_xlfn.TEXTSPLIT(L643, "$"),"")</f>
        <v/>
      </c>
      <c r="N643" s="75"/>
      <c r="O643" s="75" t="str" cm="1">
        <f t="array" ref="O643">IF(L643&lt;&gt;"",_xlfn.CHOOSECOLS(_xlfn.TEXTSPLIT(N643,"--"),1),"")</f>
        <v/>
      </c>
      <c r="P643" s="75" t="str" cm="1">
        <f t="array" ref="P643">IF(L643&lt;&gt;"",IFERROR(_xlfn.CHOOSECOLS(_xlfn.TEXTSPLIT(N643,"--"),2),""),"")</f>
        <v/>
      </c>
      <c r="Q643" s="75" t="str">
        <f t="shared" si="52"/>
        <v/>
      </c>
    </row>
    <row r="644" spans="1:17">
      <c r="A644" s="76" t="str">
        <v>AOM_001548</v>
      </c>
      <c r="B644" s="76" t="str">
        <v>Trifolium repens</v>
      </c>
      <c r="C644" s="76" t="str">
        <v>white clover</v>
      </c>
      <c r="D644" s="76" t="str">
        <v>Trifolium</v>
      </c>
      <c r="E644" s="76" t="str">
        <f t="shared" si="48"/>
        <v>white clover;Trifolium</v>
      </c>
      <c r="F644" s="76" t="str">
        <v>Management--Livestock Management--Feed Characteristic--Feed Composition--Feed Ingredient--Forage Plants--Legume Forages--Trifolium repens----</v>
      </c>
      <c r="G644" s="76"/>
      <c r="H644" s="76"/>
      <c r="I644" s="76"/>
      <c r="J644" s="76"/>
      <c r="K644" s="76"/>
      <c r="L644" s="76"/>
      <c r="M644" s="76" t="str" cm="1">
        <f t="array" ref="M644">IF(L644&lt;&gt;"",_xlfn.TEXTSPLIT(L644, "$"),"")</f>
        <v/>
      </c>
      <c r="N644" s="76"/>
      <c r="O644" s="76" t="str" cm="1">
        <f t="array" ref="O644">IF(L644&lt;&gt;"",_xlfn.CHOOSECOLS(_xlfn.TEXTSPLIT(N644,"--"),1),"")</f>
        <v/>
      </c>
      <c r="P644" s="76" t="str" cm="1">
        <f t="array" ref="P644">IF(L644&lt;&gt;"",IFERROR(_xlfn.CHOOSECOLS(_xlfn.TEXTSPLIT(N644,"--"),2),""),"")</f>
        <v/>
      </c>
      <c r="Q644" s="76" t="str">
        <f t="shared" si="52"/>
        <v/>
      </c>
    </row>
    <row r="645" spans="1:17">
      <c r="A645" s="75" t="str">
        <v>AOM_001242</v>
      </c>
      <c r="B645" s="75" t="str">
        <v>Vicia</v>
      </c>
      <c r="C645" s="75" t="str">
        <v>Vetch</v>
      </c>
      <c r="D645" s="75" t="str">
        <v>Vicia</v>
      </c>
      <c r="E645" s="75" t="str">
        <f t="shared" si="48"/>
        <v>Vetch;Vicia</v>
      </c>
      <c r="F645" s="75" t="str">
        <v>Management--Livestock Management--Feed Characteristic--Feed Composition--Feed Ingredient--Forage Plants--Legume Forages--Vicia----</v>
      </c>
      <c r="G645" s="75"/>
      <c r="H645" s="75"/>
      <c r="I645" s="75"/>
      <c r="J645" s="75"/>
      <c r="K645" s="75"/>
      <c r="L645" s="75"/>
      <c r="M645" s="75" t="str" cm="1">
        <f t="array" ref="M645">IF(L645&lt;&gt;"",_xlfn.TEXTSPLIT(L645, "$"),"")</f>
        <v/>
      </c>
      <c r="N645" s="75"/>
      <c r="O645" s="75" t="str" cm="1">
        <f t="array" ref="O645">IF(L645&lt;&gt;"",_xlfn.CHOOSECOLS(_xlfn.TEXTSPLIT(N645,"--"),1),"")</f>
        <v/>
      </c>
      <c r="P645" s="75" t="str" cm="1">
        <f t="array" ref="P645">IF(L645&lt;&gt;"",IFERROR(_xlfn.CHOOSECOLS(_xlfn.TEXTSPLIT(N645,"--"),2),""),"")</f>
        <v/>
      </c>
      <c r="Q645" s="75" t="str">
        <f t="shared" si="52"/>
        <v/>
      </c>
    </row>
    <row r="646" spans="1:17">
      <c r="A646" s="76" t="str">
        <v>AOM_001243</v>
      </c>
      <c r="B646" s="76" t="str">
        <v>Vicia dasycarpa</v>
      </c>
      <c r="C646" s="76" t="str">
        <v/>
      </c>
      <c r="D646" s="76" t="str">
        <v>Vicia dasycarpa</v>
      </c>
      <c r="E646" s="76" t="str">
        <f t="shared" si="48"/>
        <v>Vicia dasycarpa</v>
      </c>
      <c r="F646" s="76" t="str">
        <v>Management--Livestock Management--Feed Characteristic--Feed Composition--Feed Ingredient--Forage Plants--Legume Forages--Vicia dasycarpa----</v>
      </c>
      <c r="G646" s="76"/>
      <c r="H646" s="76"/>
      <c r="I646" s="76"/>
      <c r="J646" s="76"/>
      <c r="K646" s="76"/>
      <c r="L646" s="76"/>
      <c r="M646" s="76" t="str" cm="1">
        <f t="array" ref="M646">IF(L646&lt;&gt;"",_xlfn.TEXTSPLIT(L646, "$"),"")</f>
        <v/>
      </c>
      <c r="N646" s="76"/>
      <c r="O646" s="76" t="str" cm="1">
        <f t="array" ref="O646">IF(L646&lt;&gt;"",_xlfn.CHOOSECOLS(_xlfn.TEXTSPLIT(N646,"--"),1),"")</f>
        <v/>
      </c>
      <c r="P646" s="76" t="str" cm="1">
        <f t="array" ref="P646">IF(L646&lt;&gt;"",IFERROR(_xlfn.CHOOSECOLS(_xlfn.TEXTSPLIT(N646,"--"),2),""),"")</f>
        <v/>
      </c>
      <c r="Q646" s="76" t="str">
        <f t="shared" si="52"/>
        <v/>
      </c>
    </row>
    <row r="647" spans="1:17">
      <c r="A647" s="75" t="str">
        <v>AOM_003063</v>
      </c>
      <c r="B647" s="75" t="str">
        <v>Acalypha fimbriata</v>
      </c>
      <c r="C647" s="75" t="str">
        <v/>
      </c>
      <c r="D647" s="75" t="str">
        <v>Acalypha fimbriata</v>
      </c>
      <c r="E647" s="75" t="str">
        <f t="shared" ref="E647:E710" si="53">_xlfn.TEXTJOIN(";",TRUE,C647,D647)</f>
        <v>Acalypha fimbriata</v>
      </c>
      <c r="F647" s="75" t="str">
        <v>Management--Livestock Management--Feed Characteristic--Feed Composition--Feed Ingredient--Forage Plants--Other Forage Plants--Acalypha fimbriata----</v>
      </c>
      <c r="G647" s="75"/>
      <c r="H647" s="75"/>
      <c r="I647" s="75"/>
      <c r="J647" s="75"/>
      <c r="K647" s="75"/>
      <c r="L647" s="75"/>
      <c r="M647" s="75" t="str" cm="1">
        <f t="array" ref="M647">IF(L647&lt;&gt;"",_xlfn.TEXTSPLIT(L647, "$"),"")</f>
        <v/>
      </c>
      <c r="N647" s="75"/>
      <c r="O647" s="75" t="str" cm="1">
        <f t="array" ref="O647">IF(L647&lt;&gt;"",_xlfn.CHOOSECOLS(_xlfn.TEXTSPLIT(N647,"--"),1),"")</f>
        <v/>
      </c>
      <c r="P647" s="75" t="str" cm="1">
        <f t="array" ref="P647">IF(L647&lt;&gt;"",IFERROR(_xlfn.CHOOSECOLS(_xlfn.TEXTSPLIT(N647,"--"),2),""),"")</f>
        <v/>
      </c>
      <c r="Q647" s="75" t="str">
        <f t="shared" ref="Q647:Q710" si="54">IF(L647&lt;&gt;"",IF(SUM(LEN(N647)-LEN(SUBSTITUTE(N647,"--","")))/LEN("--")&gt;1,SUBSTITUTE(N647,CONCATENATE(O647,"--",P647,"--"),""),""),"")</f>
        <v/>
      </c>
    </row>
    <row r="648" spans="1:17">
      <c r="A648" s="76" t="str">
        <v>AOM_001533</v>
      </c>
      <c r="B648" s="76" t="str">
        <v>Amaranthus cruentus</v>
      </c>
      <c r="C648" s="76" t="str">
        <v/>
      </c>
      <c r="D648" s="76" t="str">
        <v>Amaranthus cruentus</v>
      </c>
      <c r="E648" s="76" t="str">
        <f t="shared" si="53"/>
        <v>Amaranthus cruentus</v>
      </c>
      <c r="F648" s="76" t="str">
        <v>Management--Livestock Management--Feed Characteristic--Feed Composition--Feed Ingredient--Forage Plants--Other Forage Plants--Amaranthus cruentus----</v>
      </c>
      <c r="G648" s="76"/>
      <c r="H648" s="76"/>
      <c r="I648" s="76"/>
      <c r="J648" s="76"/>
      <c r="K648" s="76"/>
      <c r="L648" s="76"/>
      <c r="M648" s="76" t="str" cm="1">
        <f t="array" ref="M648">IF(L648&lt;&gt;"",_xlfn.TEXTSPLIT(L648, "$"),"")</f>
        <v/>
      </c>
      <c r="N648" s="76"/>
      <c r="O648" s="76" t="str" cm="1">
        <f t="array" ref="O648">IF(L648&lt;&gt;"",_xlfn.CHOOSECOLS(_xlfn.TEXTSPLIT(N648,"--"),1),"")</f>
        <v/>
      </c>
      <c r="P648" s="76" t="str" cm="1">
        <f t="array" ref="P648">IF(L648&lt;&gt;"",IFERROR(_xlfn.CHOOSECOLS(_xlfn.TEXTSPLIT(N648,"--"),2),""),"")</f>
        <v/>
      </c>
      <c r="Q648" s="76" t="str">
        <f t="shared" si="54"/>
        <v/>
      </c>
    </row>
    <row r="649" spans="1:17">
      <c r="A649" s="75" t="str">
        <v>AOM_003545</v>
      </c>
      <c r="B649" s="75" t="str">
        <v>Aspilia africana Leaves and Twigs</v>
      </c>
      <c r="C649" s="75" t="str">
        <v/>
      </c>
      <c r="D649" s="75" t="str">
        <v>Aspilia africana Leaves and Twigs</v>
      </c>
      <c r="E649" s="75" t="str">
        <f t="shared" si="53"/>
        <v>Aspilia africana Leaves and Twigs</v>
      </c>
      <c r="F649" s="75" t="str">
        <v>Management--Livestock Management--Feed Characteristic--Feed Composition--Feed Ingredient--Forage Plants--Other Forage Plants--Aspilia africana--Aspilia africana Leaves and Twigs--</v>
      </c>
      <c r="G649" s="75"/>
      <c r="H649" s="75"/>
      <c r="I649" s="75"/>
      <c r="J649" s="75"/>
      <c r="K649" s="75"/>
      <c r="L649" s="75"/>
      <c r="M649" s="75" t="str" cm="1">
        <f t="array" ref="M649">IF(L649&lt;&gt;"",_xlfn.TEXTSPLIT(L649, "$"),"")</f>
        <v/>
      </c>
      <c r="N649" s="75"/>
      <c r="O649" s="75" t="str" cm="1">
        <f t="array" ref="O649">IF(L649&lt;&gt;"",_xlfn.CHOOSECOLS(_xlfn.TEXTSPLIT(N649,"--"),1),"")</f>
        <v/>
      </c>
      <c r="P649" s="75" t="str" cm="1">
        <f t="array" ref="P649">IF(L649&lt;&gt;"",IFERROR(_xlfn.CHOOSECOLS(_xlfn.TEXTSPLIT(N649,"--"),2),""),"")</f>
        <v/>
      </c>
      <c r="Q649" s="75" t="str">
        <f t="shared" si="54"/>
        <v/>
      </c>
    </row>
    <row r="650" spans="1:17">
      <c r="A650" s="76" t="str">
        <v>AOM_003064</v>
      </c>
      <c r="B650" s="76" t="str">
        <v>Aspilia africana</v>
      </c>
      <c r="C650" s="76" t="str">
        <v/>
      </c>
      <c r="D650" s="76" t="str">
        <v>Aspilia africana</v>
      </c>
      <c r="E650" s="76" t="str">
        <f t="shared" si="53"/>
        <v>Aspilia africana</v>
      </c>
      <c r="F650" s="76" t="str">
        <v>Management--Livestock Management--Feed Characteristic--Feed Composition--Feed Ingredient--Forage Plants--Other Forage Plants--Aspilia africana----</v>
      </c>
      <c r="G650" s="76"/>
      <c r="H650" s="76"/>
      <c r="I650" s="76"/>
      <c r="J650" s="76"/>
      <c r="K650" s="76"/>
      <c r="L650" s="76"/>
      <c r="M650" s="76" t="str" cm="1">
        <f t="array" ref="M650">IF(L650&lt;&gt;"",_xlfn.TEXTSPLIT(L650, "$"),"")</f>
        <v/>
      </c>
      <c r="N650" s="76"/>
      <c r="O650" s="76" t="str" cm="1">
        <f t="array" ref="O650">IF(L650&lt;&gt;"",_xlfn.CHOOSECOLS(_xlfn.TEXTSPLIT(N650,"--"),1),"")</f>
        <v/>
      </c>
      <c r="P650" s="76" t="str" cm="1">
        <f t="array" ref="P650">IF(L650&lt;&gt;"",IFERROR(_xlfn.CHOOSECOLS(_xlfn.TEXTSPLIT(N650,"--"),2),""),"")</f>
        <v/>
      </c>
      <c r="Q650" s="76" t="str">
        <f t="shared" si="54"/>
        <v/>
      </c>
    </row>
    <row r="651" spans="1:17">
      <c r="A651" s="75" t="str">
        <v>AOM_001569</v>
      </c>
      <c r="B651" s="75" t="str">
        <v>Asteriscus maritimus</v>
      </c>
      <c r="C651" s="75" t="str">
        <v>Pallenis maritima</v>
      </c>
      <c r="D651" s="75" t="str">
        <v>Asteriscus maritimus</v>
      </c>
      <c r="E651" s="75" t="str">
        <f t="shared" si="53"/>
        <v>Pallenis maritima;Asteriscus maritimus</v>
      </c>
      <c r="F651" s="75" t="str">
        <v>Management--Livestock Management--Feed Characteristic--Feed Composition--Feed Ingredient--Forage Plants--Other Forage Plants--Asteriscus maritimus----</v>
      </c>
      <c r="G651" s="75"/>
      <c r="H651" s="75"/>
      <c r="I651" s="75"/>
      <c r="J651" s="75"/>
      <c r="K651" s="75"/>
      <c r="L651" s="75"/>
      <c r="M651" s="75" t="str" cm="1">
        <f t="array" ref="M651">IF(L651&lt;&gt;"",_xlfn.TEXTSPLIT(L651, "$"),"")</f>
        <v/>
      </c>
      <c r="N651" s="75"/>
      <c r="O651" s="75" t="str" cm="1">
        <f t="array" ref="O651">IF(L651&lt;&gt;"",_xlfn.CHOOSECOLS(_xlfn.TEXTSPLIT(N651,"--"),1),"")</f>
        <v/>
      </c>
      <c r="P651" s="75" t="str" cm="1">
        <f t="array" ref="P651">IF(L651&lt;&gt;"",IFERROR(_xlfn.CHOOSECOLS(_xlfn.TEXTSPLIT(N651,"--"),2),""),"")</f>
        <v/>
      </c>
      <c r="Q651" s="75" t="str">
        <f t="shared" si="54"/>
        <v/>
      </c>
    </row>
    <row r="652" spans="1:17">
      <c r="A652" s="76" t="str">
        <v>AOM_001570</v>
      </c>
      <c r="B652" s="76" t="str">
        <v>Atractylis cancellata</v>
      </c>
      <c r="C652" s="76" t="str">
        <v/>
      </c>
      <c r="D652" s="76" t="str">
        <v>Atractylis cancellata</v>
      </c>
      <c r="E652" s="76" t="str">
        <f t="shared" si="53"/>
        <v>Atractylis cancellata</v>
      </c>
      <c r="F652" s="76" t="str">
        <v>Management--Livestock Management--Feed Characteristic--Feed Composition--Feed Ingredient--Forage Plants--Other Forage Plants--Atractylis cancellata----</v>
      </c>
      <c r="G652" s="76"/>
      <c r="H652" s="76"/>
      <c r="I652" s="76"/>
      <c r="J652" s="76"/>
      <c r="K652" s="76"/>
      <c r="L652" s="76"/>
      <c r="M652" s="76" t="str" cm="1">
        <f t="array" ref="M652">IF(L652&lt;&gt;"",_xlfn.TEXTSPLIT(L652, "$"),"")</f>
        <v/>
      </c>
      <c r="N652" s="76"/>
      <c r="O652" s="76" t="str" cm="1">
        <f t="array" ref="O652">IF(L652&lt;&gt;"",_xlfn.CHOOSECOLS(_xlfn.TEXTSPLIT(N652,"--"),1),"")</f>
        <v/>
      </c>
      <c r="P652" s="76" t="str" cm="1">
        <f t="array" ref="P652">IF(L652&lt;&gt;"",IFERROR(_xlfn.CHOOSECOLS(_xlfn.TEXTSPLIT(N652,"--"),2),""),"")</f>
        <v/>
      </c>
      <c r="Q652" s="76" t="str">
        <f t="shared" si="54"/>
        <v/>
      </c>
    </row>
    <row r="653" spans="1:17">
      <c r="A653" s="75" t="str">
        <v>AOM_001535</v>
      </c>
      <c r="B653" s="75" t="str">
        <v>Atriplex halimus</v>
      </c>
      <c r="C653" s="75" t="str">
        <v/>
      </c>
      <c r="D653" s="75" t="str">
        <v>Atriplex halimus</v>
      </c>
      <c r="E653" s="75" t="str">
        <f t="shared" si="53"/>
        <v>Atriplex halimus</v>
      </c>
      <c r="F653" s="75" t="str">
        <v>Management--Livestock Management--Feed Characteristic--Feed Composition--Feed Ingredient--Forage Plants--Other Forage Plants--Atriplex halimus----</v>
      </c>
      <c r="G653" s="75"/>
      <c r="H653" s="75"/>
      <c r="I653" s="75"/>
      <c r="J653" s="75"/>
      <c r="K653" s="75"/>
      <c r="L653" s="75"/>
      <c r="M653" s="75" t="str" cm="1">
        <f t="array" ref="M653">IF(L653&lt;&gt;"",_xlfn.TEXTSPLIT(L653, "$"),"")</f>
        <v/>
      </c>
      <c r="N653" s="75"/>
      <c r="O653" s="75" t="str" cm="1">
        <f t="array" ref="O653">IF(L653&lt;&gt;"",_xlfn.CHOOSECOLS(_xlfn.TEXTSPLIT(N653,"--"),1),"")</f>
        <v/>
      </c>
      <c r="P653" s="75" t="str" cm="1">
        <f t="array" ref="P653">IF(L653&lt;&gt;"",IFERROR(_xlfn.CHOOSECOLS(_xlfn.TEXTSPLIT(N653,"--"),2),""),"")</f>
        <v/>
      </c>
      <c r="Q653" s="75" t="str">
        <f t="shared" si="54"/>
        <v/>
      </c>
    </row>
    <row r="654" spans="1:17">
      <c r="A654" s="76" t="str">
        <v>AOM_002169</v>
      </c>
      <c r="B654" s="76" t="str">
        <v>Bamboo Leaves</v>
      </c>
      <c r="C654" s="76" t="str">
        <v/>
      </c>
      <c r="D654" s="76" t="str">
        <v>Bambusa vulgaris Leaves</v>
      </c>
      <c r="E654" s="76" t="str">
        <f t="shared" si="53"/>
        <v>Bambusa vulgaris Leaves</v>
      </c>
      <c r="F654" s="76" t="str">
        <v>Management--Livestock Management--Feed Characteristic--Feed Composition--Feed Ingredient--Forage Plants--Other Forage Plants--Bamboo--Bamboo Leaves--</v>
      </c>
      <c r="G654" s="76"/>
      <c r="H654" s="76"/>
      <c r="I654" s="76"/>
      <c r="J654" s="76"/>
      <c r="K654" s="76"/>
      <c r="L654" s="76"/>
      <c r="M654" s="76" t="str" cm="1">
        <f t="array" ref="M654">IF(L654&lt;&gt;"",_xlfn.TEXTSPLIT(L654, "$"),"")</f>
        <v/>
      </c>
      <c r="N654" s="76"/>
      <c r="O654" s="76" t="str" cm="1">
        <f t="array" ref="O654">IF(L654&lt;&gt;"",_xlfn.CHOOSECOLS(_xlfn.TEXTSPLIT(N654,"--"),1),"")</f>
        <v/>
      </c>
      <c r="P654" s="76" t="str" cm="1">
        <f t="array" ref="P654">IF(L654&lt;&gt;"",IFERROR(_xlfn.CHOOSECOLS(_xlfn.TEXTSPLIT(N654,"--"),2),""),"")</f>
        <v/>
      </c>
      <c r="Q654" s="76" t="str">
        <f t="shared" si="54"/>
        <v/>
      </c>
    </row>
    <row r="655" spans="1:17">
      <c r="A655" s="75" t="str">
        <v>AOM_003914</v>
      </c>
      <c r="B655" s="75" t="str">
        <v>Bambusa balcooa Leaves</v>
      </c>
      <c r="C655" s="75" t="str">
        <v/>
      </c>
      <c r="D655" s="75" t="str">
        <v>Bambusa balcooa Leaves</v>
      </c>
      <c r="E655" s="75" t="str">
        <f t="shared" si="53"/>
        <v>Bambusa balcooa Leaves</v>
      </c>
      <c r="F655" s="75" t="str">
        <v>Management--Livestock Management--Feed Characteristic--Feed Composition--Feed Ingredient--Forage Plants--Other Forage Plants--Bambusa balcooa--Bambusa balcooa Leaves--</v>
      </c>
      <c r="G655" s="75"/>
      <c r="H655" s="75"/>
      <c r="I655" s="75"/>
      <c r="J655" s="75"/>
      <c r="K655" s="75"/>
      <c r="L655" s="75"/>
      <c r="M655" s="75" t="str" cm="1">
        <f t="array" ref="M655">IF(L655&lt;&gt;"",_xlfn.TEXTSPLIT(L655, "$"),"")</f>
        <v/>
      </c>
      <c r="N655" s="75"/>
      <c r="O655" s="75" t="str" cm="1">
        <f t="array" ref="O655">IF(L655&lt;&gt;"",_xlfn.CHOOSECOLS(_xlfn.TEXTSPLIT(N655,"--"),1),"")</f>
        <v/>
      </c>
      <c r="P655" s="75" t="str" cm="1">
        <f t="array" ref="P655">IF(L655&lt;&gt;"",IFERROR(_xlfn.CHOOSECOLS(_xlfn.TEXTSPLIT(N655,"--"),2),""),"")</f>
        <v/>
      </c>
      <c r="Q655" s="75" t="str">
        <f t="shared" si="54"/>
        <v/>
      </c>
    </row>
    <row r="656" spans="1:17">
      <c r="A656" s="76" t="str">
        <v>AOM_003893</v>
      </c>
      <c r="B656" s="76" t="str">
        <v>Bambusa balcooa</v>
      </c>
      <c r="C656" s="76" t="str">
        <v/>
      </c>
      <c r="D656" s="76" t="str">
        <v>Bambusa balcooa</v>
      </c>
      <c r="E656" s="76" t="str">
        <f t="shared" si="53"/>
        <v>Bambusa balcooa</v>
      </c>
      <c r="F656" s="76" t="str">
        <v>Management--Livestock Management--Feed Characteristic--Feed Composition--Feed Ingredient--Forage Plants--Other Forage Plants--Bambusa balcooa----</v>
      </c>
      <c r="G656" s="76"/>
      <c r="H656" s="76"/>
      <c r="I656" s="76"/>
      <c r="J656" s="76"/>
      <c r="K656" s="76"/>
      <c r="L656" s="76"/>
      <c r="M656" s="76" t="str" cm="1">
        <f t="array" ref="M656">IF(L656&lt;&gt;"",_xlfn.TEXTSPLIT(L656, "$"),"")</f>
        <v/>
      </c>
      <c r="N656" s="76"/>
      <c r="O656" s="76" t="str" cm="1">
        <f t="array" ref="O656">IF(L656&lt;&gt;"",_xlfn.CHOOSECOLS(_xlfn.TEXTSPLIT(N656,"--"),1),"")</f>
        <v/>
      </c>
      <c r="P656" s="76" t="str" cm="1">
        <f t="array" ref="P656">IF(L656&lt;&gt;"",IFERROR(_xlfn.CHOOSECOLS(_xlfn.TEXTSPLIT(N656,"--"),2),""),"")</f>
        <v/>
      </c>
      <c r="Q656" s="76" t="str">
        <f t="shared" si="54"/>
        <v/>
      </c>
    </row>
    <row r="657" spans="1:17">
      <c r="A657" s="75" t="str">
        <v>AOM_006350</v>
      </c>
      <c r="B657" s="75" t="str">
        <v>Bambusa bambos</v>
      </c>
      <c r="C657" s="75" t="str">
        <v/>
      </c>
      <c r="D657" s="75" t="str">
        <v>Bambusa bambos</v>
      </c>
      <c r="E657" s="75" t="str">
        <f t="shared" si="53"/>
        <v>Bambusa bambos</v>
      </c>
      <c r="F657" s="75" t="str">
        <v>Management--Livestock Management--Feed Characteristic--Feed Composition--Feed Ingredient--Forage Plants--Other Forage Plants--Bambusa bambos----</v>
      </c>
      <c r="G657" s="75"/>
      <c r="H657" s="75"/>
      <c r="I657" s="75"/>
      <c r="J657" s="75"/>
      <c r="K657" s="75"/>
      <c r="L657" s="75"/>
      <c r="M657" s="75" t="str" cm="1">
        <f t="array" ref="M657">IF(L657&lt;&gt;"",_xlfn.TEXTSPLIT(L657, "$"),"")</f>
        <v/>
      </c>
      <c r="N657" s="75"/>
      <c r="O657" s="75" t="str" cm="1">
        <f t="array" ref="O657">IF(L657&lt;&gt;"",_xlfn.CHOOSECOLS(_xlfn.TEXTSPLIT(N657,"--"),1),"")</f>
        <v/>
      </c>
      <c r="P657" s="75" t="str" cm="1">
        <f t="array" ref="P657">IF(L657&lt;&gt;"",IFERROR(_xlfn.CHOOSECOLS(_xlfn.TEXTSPLIT(N657,"--"),2),""),"")</f>
        <v/>
      </c>
      <c r="Q657" s="75" t="str">
        <f t="shared" si="54"/>
        <v/>
      </c>
    </row>
    <row r="658" spans="1:17">
      <c r="A658" s="76" t="str">
        <v>AOM_006351</v>
      </c>
      <c r="B658" s="76" t="str">
        <v>Bambusa tulda</v>
      </c>
      <c r="C658" s="76" t="str">
        <v/>
      </c>
      <c r="D658" s="76" t="str">
        <v>Bambusa tulda</v>
      </c>
      <c r="E658" s="76" t="str">
        <f t="shared" si="53"/>
        <v>Bambusa tulda</v>
      </c>
      <c r="F658" s="76" t="str">
        <v>Management--Livestock Management--Feed Characteristic--Feed Composition--Feed Ingredient--Forage Plants--Other Forage Plants--Bambusa tulda----</v>
      </c>
      <c r="G658" s="76"/>
      <c r="H658" s="76"/>
      <c r="I658" s="76"/>
      <c r="J658" s="76"/>
      <c r="K658" s="76"/>
      <c r="L658" s="76"/>
      <c r="M658" s="76" t="str" cm="1">
        <f t="array" ref="M658">IF(L658&lt;&gt;"",_xlfn.TEXTSPLIT(L658, "$"),"")</f>
        <v/>
      </c>
      <c r="N658" s="76"/>
      <c r="O658" s="76" t="str" cm="1">
        <f t="array" ref="O658">IF(L658&lt;&gt;"",_xlfn.CHOOSECOLS(_xlfn.TEXTSPLIT(N658,"--"),1),"")</f>
        <v/>
      </c>
      <c r="P658" s="76" t="str" cm="1">
        <f t="array" ref="P658">IF(L658&lt;&gt;"",IFERROR(_xlfn.CHOOSECOLS(_xlfn.TEXTSPLIT(N658,"--"),2),""),"")</f>
        <v/>
      </c>
      <c r="Q658" s="76" t="str">
        <f t="shared" si="54"/>
        <v/>
      </c>
    </row>
    <row r="659" spans="1:17">
      <c r="A659" s="75" t="str">
        <v>AOM_003895</v>
      </c>
      <c r="B659" s="75" t="str">
        <v>Bambusa vulgaris Leaves</v>
      </c>
      <c r="C659" s="75" t="str">
        <v/>
      </c>
      <c r="D659" s="75" t="str">
        <v>Bambusa vulgaris Leaves</v>
      </c>
      <c r="E659" s="75" t="str">
        <f t="shared" si="53"/>
        <v>Bambusa vulgaris Leaves</v>
      </c>
      <c r="F659" s="75" t="str">
        <v>Management--Livestock Management--Feed Characteristic--Feed Composition--Feed Ingredient--Forage Plants--Other Forage Plants--Bambusa vulgaris--Bambusa vulgaris Leaves--</v>
      </c>
      <c r="G659" s="75"/>
      <c r="H659" s="75"/>
      <c r="I659" s="75"/>
      <c r="J659" s="75"/>
      <c r="K659" s="75"/>
      <c r="L659" s="75"/>
      <c r="M659" s="75" t="str" cm="1">
        <f t="array" ref="M659">IF(L659&lt;&gt;"",_xlfn.TEXTSPLIT(L659, "$"),"")</f>
        <v/>
      </c>
      <c r="N659" s="75"/>
      <c r="O659" s="75" t="str" cm="1">
        <f t="array" ref="O659">IF(L659&lt;&gt;"",_xlfn.CHOOSECOLS(_xlfn.TEXTSPLIT(N659,"--"),1),"")</f>
        <v/>
      </c>
      <c r="P659" s="75" t="str" cm="1">
        <f t="array" ref="P659">IF(L659&lt;&gt;"",IFERROR(_xlfn.CHOOSECOLS(_xlfn.TEXTSPLIT(N659,"--"),2),""),"")</f>
        <v/>
      </c>
      <c r="Q659" s="75" t="str">
        <f t="shared" si="54"/>
        <v/>
      </c>
    </row>
    <row r="660" spans="1:17">
      <c r="A660" s="76" t="str">
        <v>AOM_006031</v>
      </c>
      <c r="B660" s="76" t="str">
        <v>Bambusa vulgaris</v>
      </c>
      <c r="C660" s="76" t="str">
        <v/>
      </c>
      <c r="D660" s="76" t="str">
        <v>Bambusa vulgaris</v>
      </c>
      <c r="E660" s="76" t="str">
        <f t="shared" si="53"/>
        <v>Bambusa vulgaris</v>
      </c>
      <c r="F660" s="76" t="str">
        <v>Management--Livestock Management--Feed Characteristic--Feed Composition--Feed Ingredient--Forage Plants--Other Forage Plants--Bambusa vulgaris----</v>
      </c>
      <c r="G660" s="76"/>
      <c r="H660" s="76"/>
      <c r="I660" s="76"/>
      <c r="J660" s="76"/>
      <c r="K660" s="76"/>
      <c r="L660" s="76"/>
      <c r="M660" s="76" t="str" cm="1">
        <f t="array" ref="M660">IF(L660&lt;&gt;"",_xlfn.TEXTSPLIT(L660, "$"),"")</f>
        <v/>
      </c>
      <c r="N660" s="76"/>
      <c r="O660" s="76" t="str" cm="1">
        <f t="array" ref="O660">IF(L660&lt;&gt;"",_xlfn.CHOOSECOLS(_xlfn.TEXTSPLIT(N660,"--"),1),"")</f>
        <v/>
      </c>
      <c r="P660" s="76" t="str" cm="1">
        <f t="array" ref="P660">IF(L660&lt;&gt;"",IFERROR(_xlfn.CHOOSECOLS(_xlfn.TEXTSPLIT(N660,"--"),2),""),"")</f>
        <v/>
      </c>
      <c r="Q660" s="76" t="str">
        <f t="shared" si="54"/>
        <v/>
      </c>
    </row>
    <row r="661" spans="1:17">
      <c r="A661" s="75" t="str">
        <v>AOM_002305</v>
      </c>
      <c r="B661" s="75" t="str">
        <v>Beta vulgaris</v>
      </c>
      <c r="C661" s="75" t="str">
        <v>Mangelwurzel;Fodder beet</v>
      </c>
      <c r="D661" s="75" t="str">
        <v>Beta vulgaris</v>
      </c>
      <c r="E661" s="75" t="str">
        <f t="shared" si="53"/>
        <v>Mangelwurzel;Fodder beet;Beta vulgaris</v>
      </c>
      <c r="F661" s="75" t="str">
        <v>Management--Livestock Management--Feed Characteristic--Feed Composition--Feed Ingredient--Forage Plants--Other Forage Plants--Beta vulgaris----</v>
      </c>
      <c r="G661" s="75"/>
      <c r="H661" s="75"/>
      <c r="I661" s="75"/>
      <c r="J661" s="75"/>
      <c r="K661" s="75"/>
      <c r="L661" s="75"/>
      <c r="M661" s="75" t="str" cm="1">
        <f t="array" ref="M661">IF(L661&lt;&gt;"",_xlfn.TEXTSPLIT(L661, "$"),"")</f>
        <v/>
      </c>
      <c r="N661" s="75"/>
      <c r="O661" s="75" t="str" cm="1">
        <f t="array" ref="O661">IF(L661&lt;&gt;"",_xlfn.CHOOSECOLS(_xlfn.TEXTSPLIT(N661,"--"),1),"")</f>
        <v/>
      </c>
      <c r="P661" s="75" t="str" cm="1">
        <f t="array" ref="P661">IF(L661&lt;&gt;"",IFERROR(_xlfn.CHOOSECOLS(_xlfn.TEXTSPLIT(N661,"--"),2),""),"")</f>
        <v/>
      </c>
      <c r="Q661" s="75" t="str">
        <f t="shared" si="54"/>
        <v/>
      </c>
    </row>
    <row r="662" spans="1:17">
      <c r="A662" s="76" t="str">
        <v>AOM_003062</v>
      </c>
      <c r="B662" s="76" t="str">
        <v>Bidens diffusa</v>
      </c>
      <c r="C662" s="76" t="str">
        <v/>
      </c>
      <c r="D662" s="76" t="str">
        <v>Bidens diffusa</v>
      </c>
      <c r="E662" s="76" t="str">
        <f t="shared" si="53"/>
        <v>Bidens diffusa</v>
      </c>
      <c r="F662" s="76" t="str">
        <v>Management--Livestock Management--Feed Characteristic--Feed Composition--Feed Ingredient--Forage Plants--Other Forage Plants--Bidens diffusa----</v>
      </c>
      <c r="G662" s="76"/>
      <c r="H662" s="76"/>
      <c r="I662" s="76"/>
      <c r="J662" s="76"/>
      <c r="K662" s="76"/>
      <c r="L662" s="76"/>
      <c r="M662" s="76" t="str" cm="1">
        <f t="array" ref="M662">IF(L662&lt;&gt;"",_xlfn.TEXTSPLIT(L662, "$"),"")</f>
        <v/>
      </c>
      <c r="N662" s="76"/>
      <c r="O662" s="76" t="str" cm="1">
        <f t="array" ref="O662">IF(L662&lt;&gt;"",_xlfn.CHOOSECOLS(_xlfn.TEXTSPLIT(N662,"--"),1),"")</f>
        <v/>
      </c>
      <c r="P662" s="76" t="str" cm="1">
        <f t="array" ref="P662">IF(L662&lt;&gt;"",IFERROR(_xlfn.CHOOSECOLS(_xlfn.TEXTSPLIT(N662,"--"),2),""),"")</f>
        <v/>
      </c>
      <c r="Q662" s="76" t="str">
        <f t="shared" si="54"/>
        <v/>
      </c>
    </row>
    <row r="663" spans="1:17">
      <c r="A663" s="75" t="str">
        <v>AOM_001574</v>
      </c>
      <c r="B663" s="75" t="str">
        <v>Catha edulis Residue</v>
      </c>
      <c r="C663" s="75" t="str">
        <v/>
      </c>
      <c r="D663" s="75" t="str">
        <v>Catha edulis Residue</v>
      </c>
      <c r="E663" s="75" t="str">
        <f t="shared" si="53"/>
        <v>Catha edulis Residue</v>
      </c>
      <c r="F663" s="75" t="str">
        <v>Management--Livestock Management--Feed Characteristic--Feed Composition--Feed Ingredient--Forage Plants--Other Forage Plants--Catha edulis--Catha edulis Residue--</v>
      </c>
      <c r="G663" s="75"/>
      <c r="H663" s="75"/>
      <c r="I663" s="75"/>
      <c r="J663" s="75"/>
      <c r="K663" s="75"/>
      <c r="L663" s="75"/>
      <c r="M663" s="75" t="str" cm="1">
        <f t="array" ref="M663">IF(L663&lt;&gt;"",_xlfn.TEXTSPLIT(L663, "$"),"")</f>
        <v/>
      </c>
      <c r="N663" s="75"/>
      <c r="O663" s="75" t="str" cm="1">
        <f t="array" ref="O663">IF(L663&lt;&gt;"",_xlfn.CHOOSECOLS(_xlfn.TEXTSPLIT(N663,"--"),1),"")</f>
        <v/>
      </c>
      <c r="P663" s="75" t="str" cm="1">
        <f t="array" ref="P663">IF(L663&lt;&gt;"",IFERROR(_xlfn.CHOOSECOLS(_xlfn.TEXTSPLIT(N663,"--"),2),""),"")</f>
        <v/>
      </c>
      <c r="Q663" s="75" t="str">
        <f t="shared" si="54"/>
        <v/>
      </c>
    </row>
    <row r="664" spans="1:17">
      <c r="A664" s="76" t="str">
        <v>AOM_001573</v>
      </c>
      <c r="B664" s="76" t="str">
        <v>Catha edulis</v>
      </c>
      <c r="C664" s="76" t="str">
        <v/>
      </c>
      <c r="D664" s="76" t="str">
        <v>Catha edulis</v>
      </c>
      <c r="E664" s="76" t="str">
        <f t="shared" si="53"/>
        <v>Catha edulis</v>
      </c>
      <c r="F664" s="76" t="str">
        <v>Management--Livestock Management--Feed Characteristic--Feed Composition--Feed Ingredient--Forage Plants--Other Forage Plants--Catha edulis----</v>
      </c>
      <c r="G664" s="76"/>
      <c r="H664" s="76"/>
      <c r="I664" s="76"/>
      <c r="J664" s="76"/>
      <c r="K664" s="76"/>
      <c r="L664" s="76"/>
      <c r="M664" s="76" t="str" cm="1">
        <f t="array" ref="M664">IF(L664&lt;&gt;"",_xlfn.TEXTSPLIT(L664, "$"),"")</f>
        <v/>
      </c>
      <c r="N664" s="76"/>
      <c r="O664" s="76" t="str" cm="1">
        <f t="array" ref="O664">IF(L664&lt;&gt;"",_xlfn.CHOOSECOLS(_xlfn.TEXTSPLIT(N664,"--"),1),"")</f>
        <v/>
      </c>
      <c r="P664" s="76" t="str" cm="1">
        <f t="array" ref="P664">IF(L664&lt;&gt;"",IFERROR(_xlfn.CHOOSECOLS(_xlfn.TEXTSPLIT(N664,"--"),2),""),"")</f>
        <v/>
      </c>
      <c r="Q664" s="76" t="str">
        <f t="shared" si="54"/>
        <v/>
      </c>
    </row>
    <row r="665" spans="1:17">
      <c r="A665" s="75" t="str">
        <v>AOM_001636</v>
      </c>
      <c r="B665" s="75" t="str">
        <v>Chromolaena odorata Leaves</v>
      </c>
      <c r="C665" s="75" t="str">
        <v/>
      </c>
      <c r="D665" s="75" t="str">
        <v>Chromolaena odorata Leaves</v>
      </c>
      <c r="E665" s="75" t="str">
        <f t="shared" si="53"/>
        <v>Chromolaena odorata Leaves</v>
      </c>
      <c r="F665" s="75" t="str">
        <v>Management--Livestock Management--Feed Characteristic--Feed Composition--Feed Ingredient--Forage Plants--Other Forage Plants--Chromolaena odorata--Chromolaena odorata Leaves--</v>
      </c>
      <c r="G665" s="75"/>
      <c r="H665" s="75"/>
      <c r="I665" s="75"/>
      <c r="J665" s="75"/>
      <c r="K665" s="75"/>
      <c r="L665" s="75"/>
      <c r="M665" s="75" t="str" cm="1">
        <f t="array" ref="M665">IF(L665&lt;&gt;"",_xlfn.TEXTSPLIT(L665, "$"),"")</f>
        <v/>
      </c>
      <c r="N665" s="75"/>
      <c r="O665" s="75" t="str" cm="1">
        <f t="array" ref="O665">IF(L665&lt;&gt;"",_xlfn.CHOOSECOLS(_xlfn.TEXTSPLIT(N665,"--"),1),"")</f>
        <v/>
      </c>
      <c r="P665" s="75" t="str" cm="1">
        <f t="array" ref="P665">IF(L665&lt;&gt;"",IFERROR(_xlfn.CHOOSECOLS(_xlfn.TEXTSPLIT(N665,"--"),2),""),"")</f>
        <v/>
      </c>
      <c r="Q665" s="75" t="str">
        <f t="shared" si="54"/>
        <v/>
      </c>
    </row>
    <row r="666" spans="1:17">
      <c r="A666" s="76" t="str">
        <v>AOM_001536</v>
      </c>
      <c r="B666" s="76" t="str">
        <v>Chromolaena odorata</v>
      </c>
      <c r="C666" s="76" t="str">
        <v/>
      </c>
      <c r="D666" s="76" t="str">
        <v>Chromolaena odorata</v>
      </c>
      <c r="E666" s="76" t="str">
        <f t="shared" si="53"/>
        <v>Chromolaena odorata</v>
      </c>
      <c r="F666" s="76" t="str">
        <v>Management--Livestock Management--Feed Characteristic--Feed Composition--Feed Ingredient--Forage Plants--Other Forage Plants--Chromolaena odorata----</v>
      </c>
      <c r="G666" s="76"/>
      <c r="H666" s="76"/>
      <c r="I666" s="76"/>
      <c r="J666" s="76"/>
      <c r="K666" s="76"/>
      <c r="L666" s="76"/>
      <c r="M666" s="76" t="str" cm="1">
        <f t="array" ref="M666">IF(L666&lt;&gt;"",_xlfn.TEXTSPLIT(L666, "$"),"")</f>
        <v/>
      </c>
      <c r="N666" s="76"/>
      <c r="O666" s="76" t="str" cm="1">
        <f t="array" ref="O666">IF(L666&lt;&gt;"",_xlfn.CHOOSECOLS(_xlfn.TEXTSPLIT(N666,"--"),1),"")</f>
        <v/>
      </c>
      <c r="P666" s="76" t="str" cm="1">
        <f t="array" ref="P666">IF(L666&lt;&gt;"",IFERROR(_xlfn.CHOOSECOLS(_xlfn.TEXTSPLIT(N666,"--"),2),""),"")</f>
        <v/>
      </c>
      <c r="Q666" s="76" t="str">
        <f t="shared" si="54"/>
        <v/>
      </c>
    </row>
    <row r="667" spans="1:17">
      <c r="A667" s="75" t="str">
        <v>AOM_003879</v>
      </c>
      <c r="B667" s="75" t="str">
        <v>Cochlospermum planchonii Rhizomes</v>
      </c>
      <c r="C667" s="75" t="str">
        <v/>
      </c>
      <c r="D667" s="75" t="str">
        <v>Cochlospermum planchoni Rhizomes</v>
      </c>
      <c r="E667" s="75" t="str">
        <f t="shared" si="53"/>
        <v>Cochlospermum planchoni Rhizomes</v>
      </c>
      <c r="F667" s="75" t="str">
        <v>Management--Livestock Management--Feed Characteristic--Feed Composition--Feed Ingredient--Forage Plants--Other Forage Plants--Cochlospermum planchonii--Cochlospermum planchonii Rhizomes--</v>
      </c>
      <c r="G667" s="75"/>
      <c r="H667" s="75"/>
      <c r="I667" s="75"/>
      <c r="J667" s="75"/>
      <c r="K667" s="75"/>
      <c r="L667" s="75"/>
      <c r="M667" s="75" t="str" cm="1">
        <f t="array" ref="M667">IF(L667&lt;&gt;"",_xlfn.TEXTSPLIT(L667, "$"),"")</f>
        <v/>
      </c>
      <c r="N667" s="75"/>
      <c r="O667" s="75" t="str" cm="1">
        <f t="array" ref="O667">IF(L667&lt;&gt;"",_xlfn.CHOOSECOLS(_xlfn.TEXTSPLIT(N667,"--"),1),"")</f>
        <v/>
      </c>
      <c r="P667" s="75" t="str" cm="1">
        <f t="array" ref="P667">IF(L667&lt;&gt;"",IFERROR(_xlfn.CHOOSECOLS(_xlfn.TEXTSPLIT(N667,"--"),2),""),"")</f>
        <v/>
      </c>
      <c r="Q667" s="75" t="str">
        <f t="shared" si="54"/>
        <v/>
      </c>
    </row>
    <row r="668" spans="1:17">
      <c r="A668" s="76" t="str">
        <v>AOM_001537</v>
      </c>
      <c r="B668" s="76" t="str">
        <v>Commelina benghalensis</v>
      </c>
      <c r="C668" s="76" t="str">
        <v/>
      </c>
      <c r="D668" s="76" t="str">
        <v>Commelina benghalensis</v>
      </c>
      <c r="E668" s="76" t="str">
        <f t="shared" si="53"/>
        <v>Commelina benghalensis</v>
      </c>
      <c r="F668" s="76" t="str">
        <v>Management--Livestock Management--Feed Characteristic--Feed Composition--Feed Ingredient--Forage Plants--Other Forage Plants--Commelina benghalensis----</v>
      </c>
      <c r="G668" s="76"/>
      <c r="H668" s="76"/>
      <c r="I668" s="76"/>
      <c r="J668" s="76"/>
      <c r="K668" s="76"/>
      <c r="L668" s="76"/>
      <c r="M668" s="76" t="str" cm="1">
        <f t="array" ref="M668">IF(L668&lt;&gt;"",_xlfn.TEXTSPLIT(L668, "$"),"")</f>
        <v/>
      </c>
      <c r="N668" s="76"/>
      <c r="O668" s="76" t="str" cm="1">
        <f t="array" ref="O668">IF(L668&lt;&gt;"",_xlfn.CHOOSECOLS(_xlfn.TEXTSPLIT(N668,"--"),1),"")</f>
        <v/>
      </c>
      <c r="P668" s="76" t="str" cm="1">
        <f t="array" ref="P668">IF(L668&lt;&gt;"",IFERROR(_xlfn.CHOOSECOLS(_xlfn.TEXTSPLIT(N668,"--"),2),""),"")</f>
        <v/>
      </c>
      <c r="Q668" s="76" t="str">
        <f t="shared" si="54"/>
        <v/>
      </c>
    </row>
    <row r="669" spans="1:17">
      <c r="A669" s="75" t="str">
        <v>AOM_003077</v>
      </c>
      <c r="B669" s="75" t="str">
        <v>Commelina imberbis</v>
      </c>
      <c r="C669" s="75" t="str">
        <v/>
      </c>
      <c r="D669" s="75" t="str">
        <v>Commelina imberbis</v>
      </c>
      <c r="E669" s="75" t="str">
        <f t="shared" si="53"/>
        <v>Commelina imberbis</v>
      </c>
      <c r="F669" s="75" t="str">
        <v>Management--Livestock Management--Feed Characteristic--Feed Composition--Feed Ingredient--Forage Plants--Other Forage Plants--Commelina imberbis----</v>
      </c>
      <c r="G669" s="75"/>
      <c r="H669" s="75"/>
      <c r="I669" s="75"/>
      <c r="J669" s="75"/>
      <c r="K669" s="75"/>
      <c r="L669" s="75"/>
      <c r="M669" s="75" t="str" cm="1">
        <f t="array" ref="M669">IF(L669&lt;&gt;"",_xlfn.TEXTSPLIT(L669, "$"),"")</f>
        <v/>
      </c>
      <c r="N669" s="75"/>
      <c r="O669" s="75" t="str" cm="1">
        <f t="array" ref="O669">IF(L669&lt;&gt;"",_xlfn.CHOOSECOLS(_xlfn.TEXTSPLIT(N669,"--"),1),"")</f>
        <v/>
      </c>
      <c r="P669" s="75" t="str" cm="1">
        <f t="array" ref="P669">IF(L669&lt;&gt;"",IFERROR(_xlfn.CHOOSECOLS(_xlfn.TEXTSPLIT(N669,"--"),2),""),"")</f>
        <v/>
      </c>
      <c r="Q669" s="75" t="str">
        <f t="shared" si="54"/>
        <v/>
      </c>
    </row>
    <row r="670" spans="1:17">
      <c r="A670" s="76" t="str">
        <v>AOM_001538</v>
      </c>
      <c r="B670" s="76" t="str">
        <v>Crossopterix febrifuga</v>
      </c>
      <c r="C670" s="76" t="str">
        <v/>
      </c>
      <c r="D670" s="76" t="str">
        <v>Crossopterix febrifuga</v>
      </c>
      <c r="E670" s="76" t="str">
        <f t="shared" si="53"/>
        <v>Crossopterix febrifuga</v>
      </c>
      <c r="F670" s="76" t="str">
        <v>Management--Livestock Management--Feed Characteristic--Feed Composition--Feed Ingredient--Forage Plants--Other Forage Plants--Crossopterix febrifuga----</v>
      </c>
      <c r="G670" s="76"/>
      <c r="H670" s="76"/>
      <c r="I670" s="76"/>
      <c r="J670" s="76"/>
      <c r="K670" s="76"/>
      <c r="L670" s="76"/>
      <c r="M670" s="76" t="str" cm="1">
        <f t="array" ref="M670">IF(L670&lt;&gt;"",_xlfn.TEXTSPLIT(L670, "$"),"")</f>
        <v/>
      </c>
      <c r="N670" s="76"/>
      <c r="O670" s="76" t="str" cm="1">
        <f t="array" ref="O670">IF(L670&lt;&gt;"",_xlfn.CHOOSECOLS(_xlfn.TEXTSPLIT(N670,"--"),1),"")</f>
        <v/>
      </c>
      <c r="P670" s="76" t="str" cm="1">
        <f t="array" ref="P670">IF(L670&lt;&gt;"",IFERROR(_xlfn.CHOOSECOLS(_xlfn.TEXTSPLIT(N670,"--"),2),""),"")</f>
        <v/>
      </c>
      <c r="Q670" s="76" t="str">
        <f t="shared" si="54"/>
        <v/>
      </c>
    </row>
    <row r="671" spans="1:17">
      <c r="A671" s="75" t="str">
        <v>AOM_001539</v>
      </c>
      <c r="B671" s="75" t="str">
        <v>Cyperaceae</v>
      </c>
      <c r="C671" s="75" t="str">
        <v/>
      </c>
      <c r="D671" s="75" t="str">
        <v>Cyperaceae</v>
      </c>
      <c r="E671" s="75" t="str">
        <f t="shared" si="53"/>
        <v>Cyperaceae</v>
      </c>
      <c r="F671" s="75" t="str">
        <v>Management--Livestock Management--Feed Characteristic--Feed Composition--Feed Ingredient--Forage Plants--Other Forage Plants--Cyperaceae----</v>
      </c>
      <c r="G671" s="75"/>
      <c r="H671" s="75"/>
      <c r="I671" s="75"/>
      <c r="J671" s="75"/>
      <c r="K671" s="75"/>
      <c r="L671" s="75"/>
      <c r="M671" s="75" t="str" cm="1">
        <f t="array" ref="M671">IF(L671&lt;&gt;"",_xlfn.TEXTSPLIT(L671, "$"),"")</f>
        <v/>
      </c>
      <c r="N671" s="75"/>
      <c r="O671" s="75" t="str" cm="1">
        <f t="array" ref="O671">IF(L671&lt;&gt;"",_xlfn.CHOOSECOLS(_xlfn.TEXTSPLIT(N671,"--"),1),"")</f>
        <v/>
      </c>
      <c r="P671" s="75" t="str" cm="1">
        <f t="array" ref="P671">IF(L671&lt;&gt;"",IFERROR(_xlfn.CHOOSECOLS(_xlfn.TEXTSPLIT(N671,"--"),2),""),"")</f>
        <v/>
      </c>
      <c r="Q671" s="75" t="str">
        <f t="shared" si="54"/>
        <v/>
      </c>
    </row>
    <row r="672" spans="1:17">
      <c r="A672" s="76" t="str">
        <v>AOM_001540</v>
      </c>
      <c r="B672" s="76" t="str">
        <v>Cyperus elegantulus</v>
      </c>
      <c r="C672" s="76" t="str">
        <v/>
      </c>
      <c r="D672" s="76" t="str">
        <v>Cyperus elegantulus</v>
      </c>
      <c r="E672" s="76" t="str">
        <f t="shared" si="53"/>
        <v>Cyperus elegantulus</v>
      </c>
      <c r="F672" s="76" t="str">
        <v>Management--Livestock Management--Feed Characteristic--Feed Composition--Feed Ingredient--Forage Plants--Other Forage Plants--Cyperus elegantulus----</v>
      </c>
      <c r="G672" s="76"/>
      <c r="H672" s="76"/>
      <c r="I672" s="76"/>
      <c r="J672" s="76"/>
      <c r="K672" s="76"/>
      <c r="L672" s="76"/>
      <c r="M672" s="76" t="str" cm="1">
        <f t="array" ref="M672">IF(L672&lt;&gt;"",_xlfn.TEXTSPLIT(L672, "$"),"")</f>
        <v/>
      </c>
      <c r="N672" s="76"/>
      <c r="O672" s="76" t="str" cm="1">
        <f t="array" ref="O672">IF(L672&lt;&gt;"",_xlfn.CHOOSECOLS(_xlfn.TEXTSPLIT(N672,"--"),1),"")</f>
        <v/>
      </c>
      <c r="P672" s="76" t="str" cm="1">
        <f t="array" ref="P672">IF(L672&lt;&gt;"",IFERROR(_xlfn.CHOOSECOLS(_xlfn.TEXTSPLIT(N672,"--"),2),""),"")</f>
        <v/>
      </c>
      <c r="Q672" s="76" t="str">
        <f t="shared" si="54"/>
        <v/>
      </c>
    </row>
    <row r="673" spans="1:17">
      <c r="A673" s="75" t="str">
        <v>AOM_001541</v>
      </c>
      <c r="B673" s="75" t="str">
        <v>Cyperus rotundus</v>
      </c>
      <c r="C673" s="75" t="str">
        <v/>
      </c>
      <c r="D673" s="75" t="str">
        <v>Cyperus rotundus</v>
      </c>
      <c r="E673" s="75" t="str">
        <f t="shared" si="53"/>
        <v>Cyperus rotundus</v>
      </c>
      <c r="F673" s="75" t="str">
        <v>Management--Livestock Management--Feed Characteristic--Feed Composition--Feed Ingredient--Forage Plants--Other Forage Plants--Cyperus rotundus----</v>
      </c>
      <c r="G673" s="75"/>
      <c r="H673" s="75"/>
      <c r="I673" s="75"/>
      <c r="J673" s="75"/>
      <c r="K673" s="75"/>
      <c r="L673" s="75"/>
      <c r="M673" s="75" t="str" cm="1">
        <f t="array" ref="M673">IF(L673&lt;&gt;"",_xlfn.TEXTSPLIT(L673, "$"),"")</f>
        <v/>
      </c>
      <c r="N673" s="75"/>
      <c r="O673" s="75" t="str" cm="1">
        <f t="array" ref="O673">IF(L673&lt;&gt;"",_xlfn.CHOOSECOLS(_xlfn.TEXTSPLIT(N673,"--"),1),"")</f>
        <v/>
      </c>
      <c r="P673" s="75" t="str" cm="1">
        <f t="array" ref="P673">IF(L673&lt;&gt;"",IFERROR(_xlfn.CHOOSECOLS(_xlfn.TEXTSPLIT(N673,"--"),2),""),"")</f>
        <v/>
      </c>
      <c r="Q673" s="75" t="str">
        <f t="shared" si="54"/>
        <v/>
      </c>
    </row>
    <row r="674" spans="1:17">
      <c r="A674" s="76" t="str">
        <v>AOM_006354</v>
      </c>
      <c r="B674" s="76" t="str">
        <v>Dendrocalamus asper</v>
      </c>
      <c r="C674" s="76" t="str">
        <v/>
      </c>
      <c r="D674" s="76" t="str">
        <v>Dendrocalamus asper</v>
      </c>
      <c r="E674" s="76" t="str">
        <f t="shared" si="53"/>
        <v>Dendrocalamus asper</v>
      </c>
      <c r="F674" s="76" t="str">
        <v>Management--Livestock Management--Feed Characteristic--Feed Composition--Feed Ingredient--Forage Plants--Other Forage Plants--Dendrocalamus asper----</v>
      </c>
      <c r="G674" s="76"/>
      <c r="H674" s="76"/>
      <c r="I674" s="76"/>
      <c r="J674" s="76"/>
      <c r="K674" s="76"/>
      <c r="L674" s="76"/>
      <c r="M674" s="76" t="str" cm="1">
        <f t="array" ref="M674">IF(L674&lt;&gt;"",_xlfn.TEXTSPLIT(L674, "$"),"")</f>
        <v/>
      </c>
      <c r="N674" s="76"/>
      <c r="O674" s="76" t="str" cm="1">
        <f t="array" ref="O674">IF(L674&lt;&gt;"",_xlfn.CHOOSECOLS(_xlfn.TEXTSPLIT(N674,"--"),1),"")</f>
        <v/>
      </c>
      <c r="P674" s="76" t="str" cm="1">
        <f t="array" ref="P674">IF(L674&lt;&gt;"",IFERROR(_xlfn.CHOOSECOLS(_xlfn.TEXTSPLIT(N674,"--"),2),""),"")</f>
        <v/>
      </c>
      <c r="Q674" s="76" t="str">
        <f t="shared" si="54"/>
        <v/>
      </c>
    </row>
    <row r="675" spans="1:17">
      <c r="A675" s="75" t="str">
        <v>AOM_006084</v>
      </c>
      <c r="B675" s="75" t="str">
        <v>Dendrocalamus giganteus</v>
      </c>
      <c r="C675" s="75" t="str">
        <v/>
      </c>
      <c r="D675" s="75" t="str">
        <v xml:space="preserve">Dendrocalamus giganteus </v>
      </c>
      <c r="E675" s="75" t="str">
        <f t="shared" si="53"/>
        <v xml:space="preserve">Dendrocalamus giganteus </v>
      </c>
      <c r="F675" s="75" t="str">
        <v>Management--Livestock Management--Feed Characteristic--Feed Composition--Feed Ingredient--Forage Plants--Other Forage Plants--Dendrocalamus giganteus----</v>
      </c>
      <c r="G675" s="75"/>
      <c r="H675" s="75"/>
      <c r="I675" s="75"/>
      <c r="J675" s="75"/>
      <c r="K675" s="75"/>
      <c r="L675" s="75"/>
      <c r="M675" s="75" t="str" cm="1">
        <f t="array" ref="M675">IF(L675&lt;&gt;"",_xlfn.TEXTSPLIT(L675, "$"),"")</f>
        <v/>
      </c>
      <c r="N675" s="75"/>
      <c r="O675" s="75" t="str" cm="1">
        <f t="array" ref="O675">IF(L675&lt;&gt;"",_xlfn.CHOOSECOLS(_xlfn.TEXTSPLIT(N675,"--"),1),"")</f>
        <v/>
      </c>
      <c r="P675" s="75" t="str" cm="1">
        <f t="array" ref="P675">IF(L675&lt;&gt;"",IFERROR(_xlfn.CHOOSECOLS(_xlfn.TEXTSPLIT(N675,"--"),2),""),"")</f>
        <v/>
      </c>
      <c r="Q675" s="75" t="str">
        <f t="shared" si="54"/>
        <v/>
      </c>
    </row>
    <row r="676" spans="1:17">
      <c r="A676" s="76" t="str">
        <v>AOM_003896</v>
      </c>
      <c r="B676" s="76" t="str">
        <v>Dendrocalamus giganteus Leaves</v>
      </c>
      <c r="C676" s="76" t="str">
        <v/>
      </c>
      <c r="D676" s="76" t="str">
        <v>Dendrocalamus giganteus  Leaves</v>
      </c>
      <c r="E676" s="76" t="str">
        <f t="shared" si="53"/>
        <v>Dendrocalamus giganteus  Leaves</v>
      </c>
      <c r="F676" s="76" t="str">
        <v>Management--Livestock Management--Feed Characteristic--Feed Composition--Feed Ingredient--Forage Plants--Other Forage Plants--Dendrocalamus giganteus --Dendrocalamus giganteus Leaves--</v>
      </c>
      <c r="G676" s="76"/>
      <c r="H676" s="76"/>
      <c r="I676" s="76"/>
      <c r="J676" s="76"/>
      <c r="K676" s="76"/>
      <c r="L676" s="76"/>
      <c r="M676" s="76" t="str" cm="1">
        <f t="array" ref="M676">IF(L676&lt;&gt;"",_xlfn.TEXTSPLIT(L676, "$"),"")</f>
        <v/>
      </c>
      <c r="N676" s="76"/>
      <c r="O676" s="76" t="str" cm="1">
        <f t="array" ref="O676">IF(L676&lt;&gt;"",_xlfn.CHOOSECOLS(_xlfn.TEXTSPLIT(N676,"--"),1),"")</f>
        <v/>
      </c>
      <c r="P676" s="76" t="str" cm="1">
        <f t="array" ref="P676">IF(L676&lt;&gt;"",IFERROR(_xlfn.CHOOSECOLS(_xlfn.TEXTSPLIT(N676,"--"),2),""),"")</f>
        <v/>
      </c>
      <c r="Q676" s="76" t="str">
        <f t="shared" si="54"/>
        <v/>
      </c>
    </row>
    <row r="677" spans="1:17">
      <c r="A677" s="75" t="str">
        <v>AOM_006355</v>
      </c>
      <c r="B677" s="75" t="str">
        <v>Dendrocalamus strictus</v>
      </c>
      <c r="C677" s="75" t="str">
        <v/>
      </c>
      <c r="D677" s="75" t="str">
        <v>Dendrocalamus strictus</v>
      </c>
      <c r="E677" s="75" t="str">
        <f t="shared" si="53"/>
        <v>Dendrocalamus strictus</v>
      </c>
      <c r="F677" s="75" t="str">
        <v>Management--Livestock Management--Feed Characteristic--Feed Composition--Feed Ingredient--Forage Plants--Other Forage Plants--Dendrocalamus strictus----</v>
      </c>
      <c r="G677" s="75"/>
      <c r="H677" s="75"/>
      <c r="I677" s="75"/>
      <c r="J677" s="75"/>
      <c r="K677" s="75"/>
      <c r="L677" s="75"/>
      <c r="M677" s="75" t="str" cm="1">
        <f t="array" ref="M677">IF(L677&lt;&gt;"",_xlfn.TEXTSPLIT(L677, "$"),"")</f>
        <v/>
      </c>
      <c r="N677" s="75"/>
      <c r="O677" s="75" t="str" cm="1">
        <f t="array" ref="O677">IF(L677&lt;&gt;"",_xlfn.CHOOSECOLS(_xlfn.TEXTSPLIT(N677,"--"),1),"")</f>
        <v/>
      </c>
      <c r="P677" s="75" t="str" cm="1">
        <f t="array" ref="P677">IF(L677&lt;&gt;"",IFERROR(_xlfn.CHOOSECOLS(_xlfn.TEXTSPLIT(N677,"--"),2),""),"")</f>
        <v/>
      </c>
      <c r="Q677" s="75" t="str">
        <f t="shared" si="54"/>
        <v/>
      </c>
    </row>
    <row r="678" spans="1:17">
      <c r="A678" s="76" t="str">
        <v>AOM_002069</v>
      </c>
      <c r="B678" s="76" t="str">
        <v>Eucalyptus alba</v>
      </c>
      <c r="C678" s="76" t="str">
        <v/>
      </c>
      <c r="D678" s="76" t="str">
        <v>Eucalyptus alba</v>
      </c>
      <c r="E678" s="76" t="str">
        <f t="shared" si="53"/>
        <v>Eucalyptus alba</v>
      </c>
      <c r="F678" s="76" t="str">
        <v>Management--Livestock Management--Feed Characteristic--Feed Composition--Feed Ingredient--Forage Plants--Other Forage Plants--Eucalyptus alba----</v>
      </c>
      <c r="G678" s="76"/>
      <c r="H678" s="76"/>
      <c r="I678" s="76"/>
      <c r="J678" s="76"/>
      <c r="K678" s="76"/>
      <c r="L678" s="76"/>
      <c r="M678" s="76" t="str" cm="1">
        <f t="array" ref="M678">IF(L678&lt;&gt;"",_xlfn.TEXTSPLIT(L678, "$"),"")</f>
        <v/>
      </c>
      <c r="N678" s="76"/>
      <c r="O678" s="76" t="str" cm="1">
        <f t="array" ref="O678">IF(L678&lt;&gt;"",_xlfn.CHOOSECOLS(_xlfn.TEXTSPLIT(N678,"--"),1),"")</f>
        <v/>
      </c>
      <c r="P678" s="76" t="str" cm="1">
        <f t="array" ref="P678">IF(L678&lt;&gt;"",IFERROR(_xlfn.CHOOSECOLS(_xlfn.TEXTSPLIT(N678,"--"),2),""),"")</f>
        <v/>
      </c>
      <c r="Q678" s="76" t="str">
        <f t="shared" si="54"/>
        <v/>
      </c>
    </row>
    <row r="679" spans="1:17">
      <c r="A679" s="75" t="str">
        <v>AOM_001542</v>
      </c>
      <c r="B679" s="75" t="str">
        <v>Euphorbia heterophylla</v>
      </c>
      <c r="C679" s="75" t="str">
        <v/>
      </c>
      <c r="D679" s="75" t="str">
        <v>Euphorbia heterophylla</v>
      </c>
      <c r="E679" s="75" t="str">
        <f t="shared" si="53"/>
        <v>Euphorbia heterophylla</v>
      </c>
      <c r="F679" s="75" t="str">
        <v>Management--Livestock Management--Feed Characteristic--Feed Composition--Feed Ingredient--Forage Plants--Other Forage Plants--Euphorbia heterophylla----</v>
      </c>
      <c r="G679" s="75"/>
      <c r="H679" s="75"/>
      <c r="I679" s="75"/>
      <c r="J679" s="75"/>
      <c r="K679" s="75"/>
      <c r="L679" s="75"/>
      <c r="M679" s="75" t="str" cm="1">
        <f t="array" ref="M679">IF(L679&lt;&gt;"",_xlfn.TEXTSPLIT(L679, "$"),"")</f>
        <v/>
      </c>
      <c r="N679" s="75"/>
      <c r="O679" s="75" t="str" cm="1">
        <f t="array" ref="O679">IF(L679&lt;&gt;"",_xlfn.CHOOSECOLS(_xlfn.TEXTSPLIT(N679,"--"),1),"")</f>
        <v/>
      </c>
      <c r="P679" s="75" t="str" cm="1">
        <f t="array" ref="P679">IF(L679&lt;&gt;"",IFERROR(_xlfn.CHOOSECOLS(_xlfn.TEXTSPLIT(N679,"--"),2),""),"")</f>
        <v/>
      </c>
      <c r="Q679" s="75" t="str">
        <f t="shared" si="54"/>
        <v/>
      </c>
    </row>
    <row r="680" spans="1:17">
      <c r="A680" s="76" t="str">
        <v>AOM_006370</v>
      </c>
      <c r="B680" s="76" t="str">
        <v>Euphorbia hirta</v>
      </c>
      <c r="C680" s="76" t="str">
        <v/>
      </c>
      <c r="D680" s="76" t="str">
        <v>Euphorbia hirta</v>
      </c>
      <c r="E680" s="76" t="str">
        <f t="shared" si="53"/>
        <v>Euphorbia hirta</v>
      </c>
      <c r="F680" s="76" t="str">
        <v>Management--Livestock Management--Feed Characteristic--Feed Composition--Feed Ingredient--Forage Plants--Other Forage Plants--Euphorbia hirta----</v>
      </c>
      <c r="G680" s="76"/>
      <c r="H680" s="76"/>
      <c r="I680" s="76"/>
      <c r="J680" s="76"/>
      <c r="K680" s="76"/>
      <c r="L680" s="76"/>
      <c r="M680" s="76" t="str" cm="1">
        <f t="array" ref="M680">IF(L680&lt;&gt;"",_xlfn.TEXTSPLIT(L680, "$"),"")</f>
        <v/>
      </c>
      <c r="N680" s="76"/>
      <c r="O680" s="76" t="str" cm="1">
        <f t="array" ref="O680">IF(L680&lt;&gt;"",_xlfn.CHOOSECOLS(_xlfn.TEXTSPLIT(N680,"--"),1),"")</f>
        <v/>
      </c>
      <c r="P680" s="76" t="str" cm="1">
        <f t="array" ref="P680">IF(L680&lt;&gt;"",IFERROR(_xlfn.CHOOSECOLS(_xlfn.TEXTSPLIT(N680,"--"),2),""),"")</f>
        <v/>
      </c>
      <c r="Q680" s="76" t="str">
        <f t="shared" si="54"/>
        <v/>
      </c>
    </row>
    <row r="681" spans="1:17">
      <c r="A681" s="75" t="str">
        <v>AOM_001543</v>
      </c>
      <c r="B681" s="75" t="str">
        <v>Fabaceae</v>
      </c>
      <c r="C681" s="75" t="str">
        <v/>
      </c>
      <c r="D681" s="75" t="str">
        <v>Fabaceae</v>
      </c>
      <c r="E681" s="75" t="str">
        <f t="shared" si="53"/>
        <v>Fabaceae</v>
      </c>
      <c r="F681" s="75" t="str">
        <v>Management--Livestock Management--Feed Characteristic--Feed Composition--Feed Ingredient--Forage Plants--Other Forage Plants--Fabaceae----</v>
      </c>
      <c r="G681" s="75"/>
      <c r="H681" s="75"/>
      <c r="I681" s="75"/>
      <c r="J681" s="75"/>
      <c r="K681" s="75"/>
      <c r="L681" s="75"/>
      <c r="M681" s="75" t="str" cm="1">
        <f t="array" ref="M681">IF(L681&lt;&gt;"",_xlfn.TEXTSPLIT(L681, "$"),"")</f>
        <v/>
      </c>
      <c r="N681" s="75"/>
      <c r="O681" s="75" t="str" cm="1">
        <f t="array" ref="O681">IF(L681&lt;&gt;"",_xlfn.CHOOSECOLS(_xlfn.TEXTSPLIT(N681,"--"),1),"")</f>
        <v/>
      </c>
      <c r="P681" s="75" t="str" cm="1">
        <f t="array" ref="P681">IF(L681&lt;&gt;"",IFERROR(_xlfn.CHOOSECOLS(_xlfn.TEXTSPLIT(N681,"--"),2),""),"")</f>
        <v/>
      </c>
      <c r="Q681" s="75" t="str">
        <f t="shared" si="54"/>
        <v/>
      </c>
    </row>
    <row r="682" spans="1:17">
      <c r="A682" s="76" t="str">
        <v>AOM_001864</v>
      </c>
      <c r="B682" s="76" t="str">
        <v>Forb</v>
      </c>
      <c r="C682" s="76" t="str">
        <v/>
      </c>
      <c r="D682" s="76" t="str">
        <v/>
      </c>
      <c r="E682" s="76" t="str">
        <f t="shared" si="53"/>
        <v/>
      </c>
      <c r="F682" s="76" t="str">
        <v>Management--Livestock Management--Feed Characteristic--Feed Composition--Feed Ingredient--Forage Plants--Other Forage Plants--Forb----</v>
      </c>
      <c r="G682" s="76"/>
      <c r="H682" s="76"/>
      <c r="I682" s="76"/>
      <c r="J682" s="76"/>
      <c r="K682" s="76"/>
      <c r="L682" s="76"/>
      <c r="M682" s="76" t="str" cm="1">
        <f t="array" ref="M682">IF(L682&lt;&gt;"",_xlfn.TEXTSPLIT(L682, "$"),"")</f>
        <v/>
      </c>
      <c r="N682" s="76"/>
      <c r="O682" s="76" t="str" cm="1">
        <f t="array" ref="O682">IF(L682&lt;&gt;"",_xlfn.CHOOSECOLS(_xlfn.TEXTSPLIT(N682,"--"),1),"")</f>
        <v/>
      </c>
      <c r="P682" s="76" t="str" cm="1">
        <f t="array" ref="P682">IF(L682&lt;&gt;"",IFERROR(_xlfn.CHOOSECOLS(_xlfn.TEXTSPLIT(N682,"--"),2),""),"")</f>
        <v/>
      </c>
      <c r="Q682" s="76" t="str">
        <f t="shared" si="54"/>
        <v/>
      </c>
    </row>
    <row r="683" spans="1:17">
      <c r="A683" s="75" t="str">
        <v>AOM_006375</v>
      </c>
      <c r="B683" s="75" t="str">
        <v>Gigantochloa pseudoarundinacea</v>
      </c>
      <c r="C683" s="75" t="str">
        <v/>
      </c>
      <c r="D683" s="75" t="str">
        <v>Gigantochloa pseudoarundinacea</v>
      </c>
      <c r="E683" s="75" t="str">
        <f t="shared" si="53"/>
        <v>Gigantochloa pseudoarundinacea</v>
      </c>
      <c r="F683" s="75" t="str">
        <v>Management--Livestock Management--Feed Characteristic--Feed Composition--Feed Ingredient--Forage Plants--Other Forage Plants--Gigantochloa pseudoarundinacea----</v>
      </c>
      <c r="G683" s="75"/>
      <c r="H683" s="75"/>
      <c r="I683" s="75"/>
      <c r="J683" s="75"/>
      <c r="K683" s="75"/>
      <c r="L683" s="75"/>
      <c r="M683" s="75" t="str" cm="1">
        <f t="array" ref="M683">IF(L683&lt;&gt;"",_xlfn.TEXTSPLIT(L683, "$"),"")</f>
        <v/>
      </c>
      <c r="N683" s="75"/>
      <c r="O683" s="75" t="str" cm="1">
        <f t="array" ref="O683">IF(L683&lt;&gt;"",_xlfn.CHOOSECOLS(_xlfn.TEXTSPLIT(N683,"--"),1),"")</f>
        <v/>
      </c>
      <c r="P683" s="75" t="str" cm="1">
        <f t="array" ref="P683">IF(L683&lt;&gt;"",IFERROR(_xlfn.CHOOSECOLS(_xlfn.TEXTSPLIT(N683,"--"),2),""),"")</f>
        <v/>
      </c>
      <c r="Q683" s="75" t="str">
        <f t="shared" si="54"/>
        <v/>
      </c>
    </row>
    <row r="684" spans="1:17">
      <c r="A684" s="76" t="str">
        <v>AOM_003061</v>
      </c>
      <c r="B684" s="76" t="str">
        <v>Ipomoea triloba</v>
      </c>
      <c r="C684" s="76" t="str">
        <v/>
      </c>
      <c r="D684" s="76" t="str">
        <v>Ipomoea triloba</v>
      </c>
      <c r="E684" s="76" t="str">
        <f t="shared" si="53"/>
        <v>Ipomoea triloba</v>
      </c>
      <c r="F684" s="76" t="str">
        <v>Management--Livestock Management--Feed Characteristic--Feed Composition--Feed Ingredient--Forage Plants--Other Forage Plants--Ipomoea triloba----</v>
      </c>
      <c r="G684" s="76"/>
      <c r="H684" s="76"/>
      <c r="I684" s="76"/>
      <c r="J684" s="76"/>
      <c r="K684" s="76"/>
      <c r="L684" s="76"/>
      <c r="M684" s="76" t="str" cm="1">
        <f t="array" ref="M684">IF(L684&lt;&gt;"",_xlfn.TEXTSPLIT(L684, "$"),"")</f>
        <v/>
      </c>
      <c r="N684" s="76"/>
      <c r="O684" s="76" t="str" cm="1">
        <f t="array" ref="O684">IF(L684&lt;&gt;"",_xlfn.CHOOSECOLS(_xlfn.TEXTSPLIT(N684,"--"),1),"")</f>
        <v/>
      </c>
      <c r="P684" s="76" t="str" cm="1">
        <f t="array" ref="P684">IF(L684&lt;&gt;"",IFERROR(_xlfn.CHOOSECOLS(_xlfn.TEXTSPLIT(N684,"--"),2),""),"")</f>
        <v/>
      </c>
      <c r="Q684" s="76" t="str">
        <f t="shared" si="54"/>
        <v/>
      </c>
    </row>
    <row r="685" spans="1:17">
      <c r="A685" s="75" t="str">
        <v>AOM_002190</v>
      </c>
      <c r="B685" s="75" t="str">
        <v>Lantana camara Leaves</v>
      </c>
      <c r="C685" s="75" t="str">
        <v/>
      </c>
      <c r="D685" s="75" t="str">
        <v>Lantana camara Leaves</v>
      </c>
      <c r="E685" s="75" t="str">
        <f t="shared" si="53"/>
        <v>Lantana camara Leaves</v>
      </c>
      <c r="F685" s="75" t="str">
        <v>Management--Livestock Management--Feed Characteristic--Feed Composition--Feed Ingredient--Forage Plants--Other Forage Plants--Lantana camara--Lantana camara Leaves--</v>
      </c>
      <c r="G685" s="75"/>
      <c r="H685" s="75"/>
      <c r="I685" s="75"/>
      <c r="J685" s="75"/>
      <c r="K685" s="75"/>
      <c r="L685" s="75"/>
      <c r="M685" s="75" t="str" cm="1">
        <f t="array" ref="M685">IF(L685&lt;&gt;"",_xlfn.TEXTSPLIT(L685, "$"),"")</f>
        <v/>
      </c>
      <c r="N685" s="75"/>
      <c r="O685" s="75" t="str" cm="1">
        <f t="array" ref="O685">IF(L685&lt;&gt;"",_xlfn.CHOOSECOLS(_xlfn.TEXTSPLIT(N685,"--"),1),"")</f>
        <v/>
      </c>
      <c r="P685" s="75" t="str" cm="1">
        <f t="array" ref="P685">IF(L685&lt;&gt;"",IFERROR(_xlfn.CHOOSECOLS(_xlfn.TEXTSPLIT(N685,"--"),2),""),"")</f>
        <v/>
      </c>
      <c r="Q685" s="75" t="str">
        <f t="shared" si="54"/>
        <v/>
      </c>
    </row>
    <row r="686" spans="1:17">
      <c r="A686" s="76" t="str">
        <v>AOM_003683</v>
      </c>
      <c r="B686" s="76" t="str">
        <v>Mangifera indica Leaves</v>
      </c>
      <c r="C686" s="76" t="str">
        <v>Mango Leaves</v>
      </c>
      <c r="D686" s="76" t="str">
        <v>Mangifera indica Leaves</v>
      </c>
      <c r="E686" s="76" t="str">
        <f t="shared" si="53"/>
        <v>Mango Leaves;Mangifera indica Leaves</v>
      </c>
      <c r="F686" s="76" t="str">
        <v>Management--Livestock Management--Feed Characteristic--Feed Composition--Feed Ingredient--Forage Plants--Other Forage Plants--Mangifera indica--Mangifera indica Leaves--</v>
      </c>
      <c r="G686" s="76"/>
      <c r="H686" s="76"/>
      <c r="I686" s="76"/>
      <c r="J686" s="76"/>
      <c r="K686" s="76"/>
      <c r="L686" s="76"/>
      <c r="M686" s="76" t="str" cm="1">
        <f t="array" ref="M686">IF(L686&lt;&gt;"",_xlfn.TEXTSPLIT(L686, "$"),"")</f>
        <v/>
      </c>
      <c r="N686" s="76"/>
      <c r="O686" s="76" t="str" cm="1">
        <f t="array" ref="O686">IF(L686&lt;&gt;"",_xlfn.CHOOSECOLS(_xlfn.TEXTSPLIT(N686,"--"),1),"")</f>
        <v/>
      </c>
      <c r="P686" s="76" t="str" cm="1">
        <f t="array" ref="P686">IF(L686&lt;&gt;"",IFERROR(_xlfn.CHOOSECOLS(_xlfn.TEXTSPLIT(N686,"--"),2),""),"")</f>
        <v/>
      </c>
      <c r="Q686" s="76" t="str">
        <f t="shared" si="54"/>
        <v/>
      </c>
    </row>
    <row r="687" spans="1:17">
      <c r="A687" s="75" t="str">
        <v>AOM_003553</v>
      </c>
      <c r="B687" s="75" t="str">
        <v>Mangifera indica Leaves and Twigs</v>
      </c>
      <c r="C687" s="75" t="str">
        <v>Mango Leaves and Twings</v>
      </c>
      <c r="D687" s="75" t="str">
        <v>Mangifera indica Leaves and Twigs</v>
      </c>
      <c r="E687" s="75" t="str">
        <f t="shared" si="53"/>
        <v>Mango Leaves and Twings;Mangifera indica Leaves and Twigs</v>
      </c>
      <c r="F687" s="75" t="str">
        <v>Management--Livestock Management--Feed Characteristic--Feed Composition--Feed Ingredient--Forage Plants--Other Forage Plants--Mangifera indica--Mangifera indica Leaves and Twigs--</v>
      </c>
      <c r="G687" s="75"/>
      <c r="H687" s="75"/>
      <c r="I687" s="75"/>
      <c r="J687" s="75"/>
      <c r="K687" s="75"/>
      <c r="L687" s="75"/>
      <c r="M687" s="75" t="str" cm="1">
        <f t="array" ref="M687">IF(L687&lt;&gt;"",_xlfn.TEXTSPLIT(L687, "$"),"")</f>
        <v/>
      </c>
      <c r="N687" s="75"/>
      <c r="O687" s="75" t="str" cm="1">
        <f t="array" ref="O687">IF(L687&lt;&gt;"",_xlfn.CHOOSECOLS(_xlfn.TEXTSPLIT(N687,"--"),1),"")</f>
        <v/>
      </c>
      <c r="P687" s="75" t="str" cm="1">
        <f t="array" ref="P687">IF(L687&lt;&gt;"",IFERROR(_xlfn.CHOOSECOLS(_xlfn.TEXTSPLIT(N687,"--"),2),""),"")</f>
        <v/>
      </c>
      <c r="Q687" s="75" t="str">
        <f t="shared" si="54"/>
        <v/>
      </c>
    </row>
    <row r="688" spans="1:17">
      <c r="A688" s="76" t="str">
        <v>AOM_003668</v>
      </c>
      <c r="B688" s="76" t="str">
        <v>Phyllanthus amarus Leaves</v>
      </c>
      <c r="C688" s="76" t="str">
        <v/>
      </c>
      <c r="D688" s="76" t="str">
        <v>Phyllanthus amarus Leaves</v>
      </c>
      <c r="E688" s="76" t="str">
        <f t="shared" si="53"/>
        <v>Phyllanthus amarus Leaves</v>
      </c>
      <c r="F688" s="76" t="str">
        <v>Management--Livestock Management--Feed Characteristic--Feed Composition--Feed Ingredient--Forage Plants--Other Forage Plants--Phyllanthus amarus--Phyllanthus amarus Leaves--</v>
      </c>
      <c r="G688" s="76"/>
      <c r="H688" s="76"/>
      <c r="I688" s="76"/>
      <c r="J688" s="76"/>
      <c r="K688" s="76"/>
      <c r="L688" s="76"/>
      <c r="M688" s="76" t="str" cm="1">
        <f t="array" ref="M688">IF(L688&lt;&gt;"",_xlfn.TEXTSPLIT(L688, "$"),"")</f>
        <v/>
      </c>
      <c r="N688" s="76"/>
      <c r="O688" s="76" t="str" cm="1">
        <f t="array" ref="O688">IF(L688&lt;&gt;"",_xlfn.CHOOSECOLS(_xlfn.TEXTSPLIT(N688,"--"),1),"")</f>
        <v/>
      </c>
      <c r="P688" s="76" t="str" cm="1">
        <f t="array" ref="P688">IF(L688&lt;&gt;"",IFERROR(_xlfn.CHOOSECOLS(_xlfn.TEXTSPLIT(N688,"--"),2),""),"")</f>
        <v/>
      </c>
      <c r="Q688" s="76" t="str">
        <f t="shared" si="54"/>
        <v/>
      </c>
    </row>
    <row r="689" spans="1:17">
      <c r="A689" s="75" t="str">
        <v>AOM_003068</v>
      </c>
      <c r="B689" s="75" t="str">
        <v>Phyllanthus amarus</v>
      </c>
      <c r="C689" s="75" t="str">
        <v/>
      </c>
      <c r="D689" s="75" t="str">
        <v/>
      </c>
      <c r="E689" s="75" t="str">
        <f t="shared" si="53"/>
        <v/>
      </c>
      <c r="F689" s="75" t="str">
        <v>Management--Livestock Management--Feed Characteristic--Feed Composition--Feed Ingredient--Forage Plants--Other Forage Plants--Phyllanthus amarus----</v>
      </c>
      <c r="G689" s="75"/>
      <c r="H689" s="75"/>
      <c r="I689" s="75"/>
      <c r="J689" s="75"/>
      <c r="K689" s="75"/>
      <c r="L689" s="75"/>
      <c r="M689" s="75" t="str" cm="1">
        <f t="array" ref="M689">IF(L689&lt;&gt;"",_xlfn.TEXTSPLIT(L689, "$"),"")</f>
        <v/>
      </c>
      <c r="N689" s="75"/>
      <c r="O689" s="75" t="str" cm="1">
        <f t="array" ref="O689">IF(L689&lt;&gt;"",_xlfn.CHOOSECOLS(_xlfn.TEXTSPLIT(N689,"--"),1),"")</f>
        <v/>
      </c>
      <c r="P689" s="75" t="str" cm="1">
        <f t="array" ref="P689">IF(L689&lt;&gt;"",IFERROR(_xlfn.CHOOSECOLS(_xlfn.TEXTSPLIT(N689,"--"),2),""),"")</f>
        <v/>
      </c>
      <c r="Q689" s="75" t="str">
        <f t="shared" si="54"/>
        <v/>
      </c>
    </row>
    <row r="690" spans="1:17">
      <c r="A690" s="76" t="str">
        <v>AOM_006387</v>
      </c>
      <c r="B690" s="76" t="str">
        <v>Phyllostachys aurea</v>
      </c>
      <c r="C690" s="76" t="str">
        <v/>
      </c>
      <c r="D690" s="76" t="str">
        <v>Phyllanthus amarus</v>
      </c>
      <c r="E690" s="76" t="str">
        <f t="shared" si="53"/>
        <v>Phyllanthus amarus</v>
      </c>
      <c r="F690" s="76" t="str">
        <v>Management--Livestock Management--Feed Characteristic--Feed Composition--Feed Ingredient--Forage Plants--Other Forage Plants--Phyllostachys aurea----</v>
      </c>
      <c r="G690" s="76"/>
      <c r="H690" s="76"/>
      <c r="I690" s="76"/>
      <c r="J690" s="76"/>
      <c r="K690" s="76"/>
      <c r="L690" s="76"/>
      <c r="M690" s="76" t="str" cm="1">
        <f t="array" ref="M690">IF(L690&lt;&gt;"",_xlfn.TEXTSPLIT(L690, "$"),"")</f>
        <v/>
      </c>
      <c r="N690" s="76"/>
      <c r="O690" s="76" t="str" cm="1">
        <f t="array" ref="O690">IF(L690&lt;&gt;"",_xlfn.CHOOSECOLS(_xlfn.TEXTSPLIT(N690,"--"),1),"")</f>
        <v/>
      </c>
      <c r="P690" s="76" t="str" cm="1">
        <f t="array" ref="P690">IF(L690&lt;&gt;"",IFERROR(_xlfn.CHOOSECOLS(_xlfn.TEXTSPLIT(N690,"--"),2),""),"")</f>
        <v/>
      </c>
      <c r="Q690" s="76" t="str">
        <f t="shared" si="54"/>
        <v/>
      </c>
    </row>
    <row r="691" spans="1:17">
      <c r="A691" s="75" t="str">
        <v>AOM_003067</v>
      </c>
      <c r="B691" s="75" t="str">
        <v>Sida acuta</v>
      </c>
      <c r="C691" s="75" t="str">
        <v/>
      </c>
      <c r="D691" s="75" t="str">
        <v/>
      </c>
      <c r="E691" s="75" t="str">
        <f t="shared" si="53"/>
        <v/>
      </c>
      <c r="F691" s="75" t="str">
        <v>Management--Livestock Management--Feed Characteristic--Feed Composition--Feed Ingredient--Forage Plants--Other Forage Plants--Sida acuta----</v>
      </c>
      <c r="G691" s="75"/>
      <c r="H691" s="75"/>
      <c r="I691" s="75"/>
      <c r="J691" s="75"/>
      <c r="K691" s="75"/>
      <c r="L691" s="75"/>
      <c r="M691" s="75" t="str" cm="1">
        <f t="array" ref="M691">IF(L691&lt;&gt;"",_xlfn.TEXTSPLIT(L691, "$"),"")</f>
        <v/>
      </c>
      <c r="N691" s="75"/>
      <c r="O691" s="75" t="str" cm="1">
        <f t="array" ref="O691">IF(L691&lt;&gt;"",_xlfn.CHOOSECOLS(_xlfn.TEXTSPLIT(N691,"--"),1),"")</f>
        <v/>
      </c>
      <c r="P691" s="75" t="str" cm="1">
        <f t="array" ref="P691">IF(L691&lt;&gt;"",IFERROR(_xlfn.CHOOSECOLS(_xlfn.TEXTSPLIT(N691,"--"),2),""),"")</f>
        <v/>
      </c>
      <c r="Q691" s="75" t="str">
        <f t="shared" si="54"/>
        <v/>
      </c>
    </row>
    <row r="692" spans="1:17">
      <c r="A692" s="76" t="str">
        <v>AOM_003065</v>
      </c>
      <c r="B692" s="76" t="str">
        <v>Sida cordifolia</v>
      </c>
      <c r="C692" s="76" t="str">
        <v/>
      </c>
      <c r="D692" s="76" t="str">
        <v>Eupatorium odoratum</v>
      </c>
      <c r="E692" s="76" t="str">
        <f t="shared" si="53"/>
        <v>Eupatorium odoratum</v>
      </c>
      <c r="F692" s="76" t="str">
        <v>Management--Livestock Management--Feed Characteristic--Feed Composition--Feed Ingredient--Forage Plants--Other Forage Plants--Sida cordifolia----</v>
      </c>
      <c r="G692" s="76"/>
      <c r="H692" s="76"/>
      <c r="I692" s="76"/>
      <c r="J692" s="76"/>
      <c r="K692" s="76"/>
      <c r="L692" s="76"/>
      <c r="M692" s="76" t="str" cm="1">
        <f t="array" ref="M692">IF(L692&lt;&gt;"",_xlfn.TEXTSPLIT(L692, "$"),"")</f>
        <v/>
      </c>
      <c r="N692" s="76"/>
      <c r="O692" s="76" t="str" cm="1">
        <f t="array" ref="O692">IF(L692&lt;&gt;"",_xlfn.CHOOSECOLS(_xlfn.TEXTSPLIT(N692,"--"),1),"")</f>
        <v/>
      </c>
      <c r="P692" s="76" t="str" cm="1">
        <f t="array" ref="P692">IF(L692&lt;&gt;"",IFERROR(_xlfn.CHOOSECOLS(_xlfn.TEXTSPLIT(N692,"--"),2),""),"")</f>
        <v/>
      </c>
      <c r="Q692" s="76" t="str">
        <f t="shared" si="54"/>
        <v/>
      </c>
    </row>
    <row r="693" spans="1:17">
      <c r="A693" s="75" t="str">
        <v>AOM_001550</v>
      </c>
      <c r="B693" s="75" t="str">
        <v>Talinium triangulare Leaves</v>
      </c>
      <c r="C693" s="75" t="str">
        <v/>
      </c>
      <c r="D693" s="75" t="str">
        <v/>
      </c>
      <c r="E693" s="75" t="str">
        <f t="shared" si="53"/>
        <v/>
      </c>
      <c r="F693" s="75" t="str">
        <v>Management--Livestock Management--Feed Characteristic--Feed Composition--Feed Ingredient--Forage Plants--Other Forage Plants--Talinium triangulare--Talinium triangulare Leaves--</v>
      </c>
      <c r="G693" s="75"/>
      <c r="H693" s="75"/>
      <c r="I693" s="75"/>
      <c r="J693" s="75"/>
      <c r="K693" s="75"/>
      <c r="L693" s="75"/>
      <c r="M693" s="75" t="str" cm="1">
        <f t="array" ref="M693">IF(L693&lt;&gt;"",_xlfn.TEXTSPLIT(L693, "$"),"")</f>
        <v/>
      </c>
      <c r="N693" s="75"/>
      <c r="O693" s="75" t="str" cm="1">
        <f t="array" ref="O693">IF(L693&lt;&gt;"",_xlfn.CHOOSECOLS(_xlfn.TEXTSPLIT(N693,"--"),1),"")</f>
        <v/>
      </c>
      <c r="P693" s="75" t="str" cm="1">
        <f t="array" ref="P693">IF(L693&lt;&gt;"",IFERROR(_xlfn.CHOOSECOLS(_xlfn.TEXTSPLIT(N693,"--"),2),""),"")</f>
        <v/>
      </c>
      <c r="Q693" s="75" t="str">
        <f t="shared" si="54"/>
        <v/>
      </c>
    </row>
    <row r="694" spans="1:17">
      <c r="A694" s="76" t="str">
        <v>AOM_001549</v>
      </c>
      <c r="B694" s="76" t="str">
        <v>Talinium triangulare</v>
      </c>
      <c r="C694" s="76" t="str">
        <v/>
      </c>
      <c r="D694" s="76" t="str">
        <v>Ipomoea batatas</v>
      </c>
      <c r="E694" s="76" t="str">
        <f t="shared" si="53"/>
        <v>Ipomoea batatas</v>
      </c>
      <c r="F694" s="76" t="str">
        <v>Management--Livestock Management--Feed Characteristic--Feed Composition--Feed Ingredient--Forage Plants--Other Forage Plants--Talinium triangulare----</v>
      </c>
      <c r="G694" s="76"/>
      <c r="H694" s="76"/>
      <c r="I694" s="76"/>
      <c r="J694" s="76"/>
      <c r="K694" s="76"/>
      <c r="L694" s="76"/>
      <c r="M694" s="76" t="str" cm="1">
        <f t="array" ref="M694">IF(L694&lt;&gt;"",_xlfn.TEXTSPLIT(L694, "$"),"")</f>
        <v/>
      </c>
      <c r="N694" s="76"/>
      <c r="O694" s="76" t="str" cm="1">
        <f t="array" ref="O694">IF(L694&lt;&gt;"",_xlfn.CHOOSECOLS(_xlfn.TEXTSPLIT(N694,"--"),1),"")</f>
        <v/>
      </c>
      <c r="P694" s="76" t="str" cm="1">
        <f t="array" ref="P694">IF(L694&lt;&gt;"",IFERROR(_xlfn.CHOOSECOLS(_xlfn.TEXTSPLIT(N694,"--"),2),""),"")</f>
        <v/>
      </c>
      <c r="Q694" s="76" t="str">
        <f t="shared" si="54"/>
        <v/>
      </c>
    </row>
    <row r="695" spans="1:17">
      <c r="A695" s="75" t="str">
        <v>AOM_003905</v>
      </c>
      <c r="B695" s="75" t="str">
        <v>Trachyspermum ammi Seed</v>
      </c>
      <c r="C695" s="75" t="str">
        <v>Ajwan Seed</v>
      </c>
      <c r="D695" s="75" t="str">
        <v/>
      </c>
      <c r="E695" s="75" t="str">
        <f t="shared" si="53"/>
        <v>Ajwan Seed</v>
      </c>
      <c r="F695" s="75" t="str">
        <v>Management--Livestock Management--Feed Characteristic--Feed Composition--Feed Ingredient--Forage Plants--Other Forage Plants--Trachyspermum ammi--Trachyspermum ammi Seed--</v>
      </c>
      <c r="G695" s="75"/>
      <c r="H695" s="75"/>
      <c r="I695" s="75"/>
      <c r="J695" s="75"/>
      <c r="K695" s="75"/>
      <c r="L695" s="75"/>
      <c r="M695" s="75" t="str" cm="1">
        <f t="array" ref="M695">IF(L695&lt;&gt;"",_xlfn.TEXTSPLIT(L695, "$"),"")</f>
        <v/>
      </c>
      <c r="N695" s="75"/>
      <c r="O695" s="75" t="str" cm="1">
        <f t="array" ref="O695">IF(L695&lt;&gt;"",_xlfn.CHOOSECOLS(_xlfn.TEXTSPLIT(N695,"--"),1),"")</f>
        <v/>
      </c>
      <c r="P695" s="75" t="str" cm="1">
        <f t="array" ref="P695">IF(L695&lt;&gt;"",IFERROR(_xlfn.CHOOSECOLS(_xlfn.TEXTSPLIT(N695,"--"),2),""),"")</f>
        <v/>
      </c>
      <c r="Q695" s="75" t="str">
        <f t="shared" si="54"/>
        <v/>
      </c>
    </row>
    <row r="696" spans="1:17">
      <c r="A696" s="76" t="str">
        <v>AOM_001551</v>
      </c>
      <c r="B696" s="76" t="str">
        <v>Tribulus terrestris</v>
      </c>
      <c r="C696" s="76" t="str">
        <v/>
      </c>
      <c r="D696" s="76" t="str">
        <v/>
      </c>
      <c r="E696" s="76" t="str">
        <f t="shared" si="53"/>
        <v/>
      </c>
      <c r="F696" s="76" t="str">
        <v>Management--Livestock Management--Feed Characteristic--Feed Composition--Feed Ingredient--Forage Plants--Other Forage Plants--Tribulus terrestris----</v>
      </c>
      <c r="G696" s="76"/>
      <c r="H696" s="76"/>
      <c r="I696" s="76"/>
      <c r="J696" s="76"/>
      <c r="K696" s="76"/>
      <c r="L696" s="76"/>
      <c r="M696" s="76" t="str" cm="1">
        <f t="array" ref="M696">IF(L696&lt;&gt;"",_xlfn.TEXTSPLIT(L696, "$"),"")</f>
        <v/>
      </c>
      <c r="N696" s="76"/>
      <c r="O696" s="76" t="str" cm="1">
        <f t="array" ref="O696">IF(L696&lt;&gt;"",_xlfn.CHOOSECOLS(_xlfn.TEXTSPLIT(N696,"--"),1),"")</f>
        <v/>
      </c>
      <c r="P696" s="76" t="str" cm="1">
        <f t="array" ref="P696">IF(L696&lt;&gt;"",IFERROR(_xlfn.CHOOSECOLS(_xlfn.TEXTSPLIT(N696,"--"),2),""),"")</f>
        <v/>
      </c>
      <c r="Q696" s="76" t="str">
        <f t="shared" si="54"/>
        <v/>
      </c>
    </row>
    <row r="697" spans="1:17">
      <c r="A697" s="75" t="str">
        <v>AOM_003977</v>
      </c>
      <c r="B697" s="75" t="str">
        <v>Tridax procumbens</v>
      </c>
      <c r="C697" s="75" t="str">
        <v>coatbuttons; tridax daisy;  widespread weed; pest plant</v>
      </c>
      <c r="D697" s="75" t="str">
        <v>Tribulus terrestris</v>
      </c>
      <c r="E697" s="75" t="str">
        <f t="shared" si="53"/>
        <v>coatbuttons; tridax daisy;  widespread weed; pest plant;Tribulus terrestris</v>
      </c>
      <c r="F697" s="75" t="str">
        <v>Management--Livestock Management--Feed Characteristic--Feed Composition--Feed Ingredient--Forage Plants--Other Forage Plants--Tridax procumbens----</v>
      </c>
      <c r="G697" s="75"/>
      <c r="H697" s="75"/>
      <c r="I697" s="75"/>
      <c r="J697" s="75"/>
      <c r="K697" s="75"/>
      <c r="L697" s="75"/>
      <c r="M697" s="75" t="str" cm="1">
        <f t="array" ref="M697">IF(L697&lt;&gt;"",_xlfn.TEXTSPLIT(L697, "$"),"")</f>
        <v/>
      </c>
      <c r="N697" s="75"/>
      <c r="O697" s="75" t="str" cm="1">
        <f t="array" ref="O697">IF(L697&lt;&gt;"",_xlfn.CHOOSECOLS(_xlfn.TEXTSPLIT(N697,"--"),1),"")</f>
        <v/>
      </c>
      <c r="P697" s="75" t="str" cm="1">
        <f t="array" ref="P697">IF(L697&lt;&gt;"",IFERROR(_xlfn.CHOOSECOLS(_xlfn.TEXTSPLIT(N697,"--"),2),""),"")</f>
        <v/>
      </c>
      <c r="Q697" s="75" t="str">
        <f t="shared" si="54"/>
        <v/>
      </c>
    </row>
    <row r="698" spans="1:17">
      <c r="A698" s="76" t="str">
        <v>AOM_003100</v>
      </c>
      <c r="B698" s="76" t="str">
        <v>Grazing</v>
      </c>
      <c r="C698" s="76" t="str">
        <v/>
      </c>
      <c r="D698" s="76" t="str">
        <v/>
      </c>
      <c r="E698" s="76" t="str">
        <f t="shared" si="53"/>
        <v/>
      </c>
      <c r="F698" s="76" t="str">
        <v>Management--Livestock Management--Feed Characteristic--Feed Composition--Feed Ingredient--Grazing--------</v>
      </c>
      <c r="G698" s="76"/>
      <c r="H698" s="76"/>
      <c r="I698" s="76"/>
      <c r="J698" s="76"/>
      <c r="K698" s="76"/>
      <c r="L698" s="76"/>
      <c r="M698" s="76" t="str" cm="1">
        <f t="array" ref="M698">IF(L698&lt;&gt;"",_xlfn.TEXTSPLIT(L698, "$"),"")</f>
        <v/>
      </c>
      <c r="N698" s="76"/>
      <c r="O698" s="76" t="str" cm="1">
        <f t="array" ref="O698">IF(L698&lt;&gt;"",_xlfn.CHOOSECOLS(_xlfn.TEXTSPLIT(N698,"--"),1),"")</f>
        <v/>
      </c>
      <c r="P698" s="76" t="str" cm="1">
        <f t="array" ref="P698">IF(L698&lt;&gt;"",IFERROR(_xlfn.CHOOSECOLS(_xlfn.TEXTSPLIT(N698,"--"),2),""),"")</f>
        <v/>
      </c>
      <c r="Q698" s="76" t="str">
        <f t="shared" si="54"/>
        <v/>
      </c>
    </row>
    <row r="699" spans="1:17">
      <c r="A699" s="75" t="str">
        <v>AOM_000808</v>
      </c>
      <c r="B699" s="75" t="str">
        <v>Fumaric Acid</v>
      </c>
      <c r="C699" s="75" t="str">
        <v/>
      </c>
      <c r="D699" s="75" t="str">
        <v/>
      </c>
      <c r="E699" s="75" t="str">
        <f t="shared" si="53"/>
        <v/>
      </c>
      <c r="F699" s="75" t="str">
        <v>Management--Livestock Management--Feed Characteristic--Feed Composition--Feed Ingredient--Organic Acid--Fumaric Acid------</v>
      </c>
      <c r="G699" s="75"/>
      <c r="H699" s="75"/>
      <c r="I699" s="75"/>
      <c r="J699" s="75"/>
      <c r="K699" s="75"/>
      <c r="L699" s="75"/>
      <c r="M699" s="75" t="str" cm="1">
        <f t="array" ref="M699">IF(L699&lt;&gt;"",_xlfn.TEXTSPLIT(L699, "$"),"")</f>
        <v/>
      </c>
      <c r="N699" s="75"/>
      <c r="O699" s="75" t="str" cm="1">
        <f t="array" ref="O699">IF(L699&lt;&gt;"",_xlfn.CHOOSECOLS(_xlfn.TEXTSPLIT(N699,"--"),1),"")</f>
        <v/>
      </c>
      <c r="P699" s="75" t="str" cm="1">
        <f t="array" ref="P699">IF(L699&lt;&gt;"",IFERROR(_xlfn.CHOOSECOLS(_xlfn.TEXTSPLIT(N699,"--"),2),""),"")</f>
        <v/>
      </c>
      <c r="Q699" s="75" t="str">
        <f t="shared" si="54"/>
        <v/>
      </c>
    </row>
    <row r="700" spans="1:17">
      <c r="A700" s="76" t="str">
        <v>AOM_000782</v>
      </c>
      <c r="B700" s="76" t="str">
        <v>Antitoxins</v>
      </c>
      <c r="C700" s="76" t="str">
        <v/>
      </c>
      <c r="D700" s="76" t="str">
        <v/>
      </c>
      <c r="E700" s="76" t="str">
        <f t="shared" si="53"/>
        <v/>
      </c>
      <c r="F700" s="76" t="str">
        <v>Management--Livestock Management--Feed Characteristic--Feed Composition--Feed Ingredient--Other Ingredients--Antitoxins------</v>
      </c>
      <c r="G700" s="76"/>
      <c r="H700" s="76"/>
      <c r="I700" s="76"/>
      <c r="J700" s="76"/>
      <c r="K700" s="76"/>
      <c r="L700" s="76"/>
      <c r="M700" s="76" t="str" cm="1">
        <f t="array" ref="M700">IF(L700&lt;&gt;"",_xlfn.TEXTSPLIT(L700, "$"),"")</f>
        <v/>
      </c>
      <c r="N700" s="76"/>
      <c r="O700" s="76" t="str" cm="1">
        <f t="array" ref="O700">IF(L700&lt;&gt;"",_xlfn.CHOOSECOLS(_xlfn.TEXTSPLIT(N700,"--"),1),"")</f>
        <v/>
      </c>
      <c r="P700" s="76" t="str" cm="1">
        <f t="array" ref="P700">IF(L700&lt;&gt;"",IFERROR(_xlfn.CHOOSECOLS(_xlfn.TEXTSPLIT(N700,"--"),2),""),"")</f>
        <v/>
      </c>
      <c r="Q700" s="76" t="str">
        <f t="shared" si="54"/>
        <v/>
      </c>
    </row>
    <row r="701" spans="1:17">
      <c r="A701" s="75" t="str">
        <v>AOM_000753</v>
      </c>
      <c r="B701" s="75" t="str">
        <v>Bicarbonate of Soda</v>
      </c>
      <c r="C701" s="75" t="str">
        <v>Baking Soda;Bicarbonate of Soda;Koek Soda</v>
      </c>
      <c r="D701" s="75" t="str">
        <v/>
      </c>
      <c r="E701" s="75" t="str">
        <f t="shared" si="53"/>
        <v>Baking Soda;Bicarbonate of Soda;Koek Soda</v>
      </c>
      <c r="F701" s="75" t="str">
        <v>Management--Livestock Management--Feed Characteristic--Feed Composition--Feed Ingredient--Other Ingredients--Bicarbonate of Soda------</v>
      </c>
      <c r="G701" s="75"/>
      <c r="H701" s="75"/>
      <c r="I701" s="75"/>
      <c r="J701" s="75"/>
      <c r="K701" s="75"/>
      <c r="L701" s="75"/>
      <c r="M701" s="75" t="str" cm="1">
        <f t="array" ref="M701">IF(L701&lt;&gt;"",_xlfn.TEXTSPLIT(L701, "$"),"")</f>
        <v/>
      </c>
      <c r="N701" s="75"/>
      <c r="O701" s="75" t="str" cm="1">
        <f t="array" ref="O701">IF(L701&lt;&gt;"",_xlfn.CHOOSECOLS(_xlfn.TEXTSPLIT(N701,"--"),1),"")</f>
        <v/>
      </c>
      <c r="P701" s="75" t="str" cm="1">
        <f t="array" ref="P701">IF(L701&lt;&gt;"",IFERROR(_xlfn.CHOOSECOLS(_xlfn.TEXTSPLIT(N701,"--"),2),""),"")</f>
        <v/>
      </c>
      <c r="Q701" s="75" t="str">
        <f t="shared" si="54"/>
        <v/>
      </c>
    </row>
    <row r="702" spans="1:17">
      <c r="A702" s="76" t="str">
        <v>AOM_000745</v>
      </c>
      <c r="B702" s="76" t="str">
        <v>Binder</v>
      </c>
      <c r="C702" s="76" t="str">
        <v/>
      </c>
      <c r="D702" s="76" t="str">
        <v/>
      </c>
      <c r="E702" s="76" t="str">
        <f t="shared" si="53"/>
        <v/>
      </c>
      <c r="F702" s="76" t="str">
        <v>Management--Livestock Management--Feed Characteristic--Feed Composition--Feed Ingredient--Other Ingredients--Binder------</v>
      </c>
      <c r="G702" s="76"/>
      <c r="H702" s="76"/>
      <c r="I702" s="76"/>
      <c r="J702" s="76"/>
      <c r="K702" s="76"/>
      <c r="L702" s="76"/>
      <c r="M702" s="76" t="str" cm="1">
        <f t="array" ref="M702">IF(L702&lt;&gt;"",_xlfn.TEXTSPLIT(L702, "$"),"")</f>
        <v/>
      </c>
      <c r="N702" s="76"/>
      <c r="O702" s="76" t="str" cm="1">
        <f t="array" ref="O702">IF(L702&lt;&gt;"",_xlfn.CHOOSECOLS(_xlfn.TEXTSPLIT(N702,"--"),1),"")</f>
        <v/>
      </c>
      <c r="P702" s="76" t="str" cm="1">
        <f t="array" ref="P702">IF(L702&lt;&gt;"",IFERROR(_xlfn.CHOOSECOLS(_xlfn.TEXTSPLIT(N702,"--"),2),""),"")</f>
        <v/>
      </c>
      <c r="Q702" s="76" t="str">
        <f t="shared" si="54"/>
        <v/>
      </c>
    </row>
    <row r="703" spans="1:17">
      <c r="A703" s="75" t="str">
        <v>AOM_001423</v>
      </c>
      <c r="B703" s="75" t="str">
        <v xml:space="preserve">Bentonite </v>
      </c>
      <c r="C703" s="75" t="str">
        <v/>
      </c>
      <c r="D703" s="75" t="str">
        <v/>
      </c>
      <c r="E703" s="75" t="str">
        <f t="shared" si="53"/>
        <v/>
      </c>
      <c r="F703" s="75" t="str">
        <v>Management--Livestock Management--Feed Characteristic--Feed Composition--Feed Ingredient--Other Ingredients--Binder--Bentonite ----</v>
      </c>
      <c r="G703" s="75"/>
      <c r="H703" s="75"/>
      <c r="I703" s="75"/>
      <c r="J703" s="75"/>
      <c r="K703" s="75"/>
      <c r="L703" s="75"/>
      <c r="M703" s="75" t="str" cm="1">
        <f t="array" ref="M703">IF(L703&lt;&gt;"",_xlfn.TEXTSPLIT(L703, "$"),"")</f>
        <v/>
      </c>
      <c r="N703" s="75"/>
      <c r="O703" s="75" t="str" cm="1">
        <f t="array" ref="O703">IF(L703&lt;&gt;"",_xlfn.CHOOSECOLS(_xlfn.TEXTSPLIT(N703,"--"),1),"")</f>
        <v/>
      </c>
      <c r="P703" s="75" t="str" cm="1">
        <f t="array" ref="P703">IF(L703&lt;&gt;"",IFERROR(_xlfn.CHOOSECOLS(_xlfn.TEXTSPLIT(N703,"--"),2),""),"")</f>
        <v/>
      </c>
      <c r="Q703" s="75" t="str">
        <f t="shared" si="54"/>
        <v/>
      </c>
    </row>
    <row r="704" spans="1:17">
      <c r="A704" s="76" t="str">
        <v>AOM_000743</v>
      </c>
      <c r="B704" s="76" t="str">
        <v>Carboxymethyl Cellulose</v>
      </c>
      <c r="C704" s="76" t="str">
        <v/>
      </c>
      <c r="D704" s="76" t="str">
        <v>sodium carboxymethyl cellulose</v>
      </c>
      <c r="E704" s="76" t="str">
        <f t="shared" si="53"/>
        <v>sodium carboxymethyl cellulose</v>
      </c>
      <c r="F704" s="76" t="str">
        <v>Management--Livestock Management--Feed Characteristic--Feed Composition--Feed Ingredient--Other Ingredients--Binder--Carboxymethyl Cellulose----</v>
      </c>
      <c r="G704" s="76"/>
      <c r="H704" s="76"/>
      <c r="I704" s="76"/>
      <c r="J704" s="76"/>
      <c r="K704" s="76"/>
      <c r="L704" s="76"/>
      <c r="M704" s="76" t="str" cm="1">
        <f t="array" ref="M704">IF(L704&lt;&gt;"",_xlfn.TEXTSPLIT(L704, "$"),"")</f>
        <v/>
      </c>
      <c r="N704" s="76"/>
      <c r="O704" s="76" t="str" cm="1">
        <f t="array" ref="O704">IF(L704&lt;&gt;"",_xlfn.CHOOSECOLS(_xlfn.TEXTSPLIT(N704,"--"),1),"")</f>
        <v/>
      </c>
      <c r="P704" s="76" t="str" cm="1">
        <f t="array" ref="P704">IF(L704&lt;&gt;"",IFERROR(_xlfn.CHOOSECOLS(_xlfn.TEXTSPLIT(N704,"--"),2),""),"")</f>
        <v/>
      </c>
      <c r="Q704" s="76" t="str">
        <f t="shared" si="54"/>
        <v/>
      </c>
    </row>
    <row r="705" spans="1:17">
      <c r="A705" s="75" t="str">
        <v>AOM_002091</v>
      </c>
      <c r="B705" s="75" t="str">
        <v>Cassava Binder</v>
      </c>
      <c r="C705" s="75" t="str">
        <v/>
      </c>
      <c r="D705" s="75" t="str">
        <v>Manihot esculenta Binder</v>
      </c>
      <c r="E705" s="75" t="str">
        <f t="shared" si="53"/>
        <v>Manihot esculenta Binder</v>
      </c>
      <c r="F705" s="75" t="str">
        <v>Management--Livestock Management--Feed Characteristic--Feed Composition--Feed Ingredient--Other Ingredients--Binder--Cassava Binder----</v>
      </c>
      <c r="G705" s="75"/>
      <c r="H705" s="75"/>
      <c r="I705" s="75"/>
      <c r="J705" s="75"/>
      <c r="K705" s="75"/>
      <c r="L705" s="75"/>
      <c r="M705" s="75" t="str" cm="1">
        <f t="array" ref="M705">IF(L705&lt;&gt;"",_xlfn.TEXTSPLIT(L705, "$"),"")</f>
        <v/>
      </c>
      <c r="N705" s="75"/>
      <c r="O705" s="75" t="str" cm="1">
        <f t="array" ref="O705">IF(L705&lt;&gt;"",_xlfn.CHOOSECOLS(_xlfn.TEXTSPLIT(N705,"--"),1),"")</f>
        <v/>
      </c>
      <c r="P705" s="75" t="str" cm="1">
        <f t="array" ref="P705">IF(L705&lt;&gt;"",IFERROR(_xlfn.CHOOSECOLS(_xlfn.TEXTSPLIT(N705,"--"),2),""),"")</f>
        <v/>
      </c>
      <c r="Q705" s="75" t="str">
        <f t="shared" si="54"/>
        <v/>
      </c>
    </row>
    <row r="706" spans="1:17">
      <c r="A706" s="76" t="str">
        <v>AOM_001373</v>
      </c>
      <c r="B706" s="76" t="str">
        <v>Cellulose</v>
      </c>
      <c r="C706" s="76" t="str">
        <v/>
      </c>
      <c r="D706" s="76" t="str">
        <v/>
      </c>
      <c r="E706" s="76" t="str">
        <f t="shared" si="53"/>
        <v/>
      </c>
      <c r="F706" s="76" t="str">
        <v>Management--Livestock Management--Feed Characteristic--Feed Composition--Feed Ingredient--Other Ingredients--Binder--Cellulose----</v>
      </c>
      <c r="G706" s="76"/>
      <c r="H706" s="76"/>
      <c r="I706" s="76"/>
      <c r="J706" s="76"/>
      <c r="K706" s="76"/>
      <c r="L706" s="76"/>
      <c r="M706" s="76" t="str" cm="1">
        <f t="array" ref="M706">IF(L706&lt;&gt;"",_xlfn.TEXTSPLIT(L706, "$"),"")</f>
        <v/>
      </c>
      <c r="N706" s="76"/>
      <c r="O706" s="76" t="str" cm="1">
        <f t="array" ref="O706">IF(L706&lt;&gt;"",_xlfn.CHOOSECOLS(_xlfn.TEXTSPLIT(N706,"--"),1),"")</f>
        <v/>
      </c>
      <c r="P706" s="76" t="str" cm="1">
        <f t="array" ref="P706">IF(L706&lt;&gt;"",IFERROR(_xlfn.CHOOSECOLS(_xlfn.TEXTSPLIT(N706,"--"),2),""),"")</f>
        <v/>
      </c>
      <c r="Q706" s="76" t="str">
        <f t="shared" si="54"/>
        <v/>
      </c>
    </row>
    <row r="707" spans="1:17">
      <c r="A707" s="75" t="str">
        <v>AOM_000744</v>
      </c>
      <c r="B707" s="75" t="str">
        <v>Cement</v>
      </c>
      <c r="C707" s="75" t="str">
        <v/>
      </c>
      <c r="D707" s="75" t="str">
        <v/>
      </c>
      <c r="E707" s="75" t="str">
        <f t="shared" si="53"/>
        <v/>
      </c>
      <c r="F707" s="75" t="str">
        <v>Management--Livestock Management--Feed Characteristic--Feed Composition--Feed Ingredient--Other Ingredients--Binder--Cement----</v>
      </c>
      <c r="G707" s="75"/>
      <c r="H707" s="75"/>
      <c r="I707" s="75"/>
      <c r="J707" s="75"/>
      <c r="K707" s="75"/>
      <c r="L707" s="75"/>
      <c r="M707" s="75" t="str" cm="1">
        <f t="array" ref="M707">IF(L707&lt;&gt;"",_xlfn.TEXTSPLIT(L707, "$"),"")</f>
        <v/>
      </c>
      <c r="N707" s="75"/>
      <c r="O707" s="75" t="str" cm="1">
        <f t="array" ref="O707">IF(L707&lt;&gt;"",_xlfn.CHOOSECOLS(_xlfn.TEXTSPLIT(N707,"--"),1),"")</f>
        <v/>
      </c>
      <c r="P707" s="75" t="str" cm="1">
        <f t="array" ref="P707">IF(L707&lt;&gt;"",IFERROR(_xlfn.CHOOSECOLS(_xlfn.TEXTSPLIT(N707,"--"),2),""),"")</f>
        <v/>
      </c>
      <c r="Q707" s="75" t="str">
        <f t="shared" si="54"/>
        <v/>
      </c>
    </row>
    <row r="708" spans="1:17">
      <c r="A708" s="76" t="str">
        <v>AOM_001826</v>
      </c>
      <c r="B708" s="76" t="str">
        <v>ChemBind</v>
      </c>
      <c r="C708" s="76" t="str">
        <v/>
      </c>
      <c r="D708" s="76" t="str">
        <v/>
      </c>
      <c r="E708" s="76" t="str">
        <f t="shared" si="53"/>
        <v/>
      </c>
      <c r="F708" s="76" t="str">
        <v>Management--Livestock Management--Feed Characteristic--Feed Composition--Feed Ingredient--Other Ingredients--Binder--ChemBind----</v>
      </c>
      <c r="G708" s="76"/>
      <c r="H708" s="76"/>
      <c r="I708" s="76"/>
      <c r="J708" s="76"/>
      <c r="K708" s="76"/>
      <c r="L708" s="76"/>
      <c r="M708" s="76" t="str" cm="1">
        <f t="array" ref="M708">IF(L708&lt;&gt;"",_xlfn.TEXTSPLIT(L708, "$"),"")</f>
        <v/>
      </c>
      <c r="N708" s="76"/>
      <c r="O708" s="76" t="str" cm="1">
        <f t="array" ref="O708">IF(L708&lt;&gt;"",_xlfn.CHOOSECOLS(_xlfn.TEXTSPLIT(N708,"--"),1),"")</f>
        <v/>
      </c>
      <c r="P708" s="76" t="str" cm="1">
        <f t="array" ref="P708">IF(L708&lt;&gt;"",IFERROR(_xlfn.CHOOSECOLS(_xlfn.TEXTSPLIT(N708,"--"),2),""),"")</f>
        <v/>
      </c>
      <c r="Q708" s="76" t="str">
        <f t="shared" si="54"/>
        <v/>
      </c>
    </row>
    <row r="709" spans="1:17">
      <c r="A709" s="75" t="str">
        <v>AOM_001374</v>
      </c>
      <c r="B709" s="75" t="str">
        <v>Gelatin</v>
      </c>
      <c r="C709" s="75" t="str">
        <v/>
      </c>
      <c r="D709" s="75" t="str">
        <v/>
      </c>
      <c r="E709" s="75" t="str">
        <f t="shared" si="53"/>
        <v/>
      </c>
      <c r="F709" s="75" t="str">
        <v>Management--Livestock Management--Feed Characteristic--Feed Composition--Feed Ingredient--Other Ingredients--Binder--Gelatin----</v>
      </c>
      <c r="G709" s="75"/>
      <c r="H709" s="75"/>
      <c r="I709" s="75"/>
      <c r="J709" s="75"/>
      <c r="K709" s="75"/>
      <c r="L709" s="75"/>
      <c r="M709" s="75" t="str" cm="1">
        <f t="array" ref="M709">IF(L709&lt;&gt;"",_xlfn.TEXTSPLIT(L709, "$"),"")</f>
        <v/>
      </c>
      <c r="N709" s="75"/>
      <c r="O709" s="75" t="str" cm="1">
        <f t="array" ref="O709">IF(L709&lt;&gt;"",_xlfn.CHOOSECOLS(_xlfn.TEXTSPLIT(N709,"--"),1),"")</f>
        <v/>
      </c>
      <c r="P709" s="75" t="str" cm="1">
        <f t="array" ref="P709">IF(L709&lt;&gt;"",IFERROR(_xlfn.CHOOSECOLS(_xlfn.TEXTSPLIT(N709,"--"),2),""),"")</f>
        <v/>
      </c>
      <c r="Q709" s="75" t="str">
        <f t="shared" si="54"/>
        <v/>
      </c>
    </row>
    <row r="710" spans="1:17">
      <c r="A710" s="76" t="str">
        <v>AOM_001486</v>
      </c>
      <c r="B710" s="76" t="str">
        <v>Lignobond</v>
      </c>
      <c r="C710" s="76" t="str">
        <v/>
      </c>
      <c r="D710" s="76" t="str">
        <v/>
      </c>
      <c r="E710" s="76" t="str">
        <f t="shared" si="53"/>
        <v/>
      </c>
      <c r="F710" s="76" t="str">
        <v>Management--Livestock Management--Feed Characteristic--Feed Composition--Feed Ingredient--Other Ingredients--Binder--Lignobond----</v>
      </c>
      <c r="G710" s="76"/>
      <c r="H710" s="76"/>
      <c r="I710" s="76"/>
      <c r="J710" s="76"/>
      <c r="K710" s="76"/>
      <c r="L710" s="76"/>
      <c r="M710" s="76" t="str" cm="1">
        <f t="array" ref="M710">IF(L710&lt;&gt;"",_xlfn.TEXTSPLIT(L710, "$"),"")</f>
        <v/>
      </c>
      <c r="N710" s="76"/>
      <c r="O710" s="76" t="str" cm="1">
        <f t="array" ref="O710">IF(L710&lt;&gt;"",_xlfn.CHOOSECOLS(_xlfn.TEXTSPLIT(N710,"--"),1),"")</f>
        <v/>
      </c>
      <c r="P710" s="76" t="str" cm="1">
        <f t="array" ref="P710">IF(L710&lt;&gt;"",IFERROR(_xlfn.CHOOSECOLS(_xlfn.TEXTSPLIT(N710,"--"),2),""),"")</f>
        <v/>
      </c>
      <c r="Q710" s="76" t="str">
        <f t="shared" si="54"/>
        <v/>
      </c>
    </row>
    <row r="711" spans="1:17">
      <c r="A711" s="75" t="str">
        <v>AOM_001503</v>
      </c>
      <c r="B711" s="75" t="str">
        <v>Polyethylene</v>
      </c>
      <c r="C711" s="75" t="str">
        <v/>
      </c>
      <c r="D711" s="75" t="str">
        <v/>
      </c>
      <c r="E711" s="75" t="str">
        <f t="shared" ref="E711:E774" si="55">_xlfn.TEXTJOIN(";",TRUE,C711,D711)</f>
        <v/>
      </c>
      <c r="F711" s="75" t="str">
        <v>Management--Livestock Management--Feed Characteristic--Feed Composition--Feed Ingredient--Other Ingredients--Binder--Polyethylene----</v>
      </c>
      <c r="G711" s="75"/>
      <c r="H711" s="75"/>
      <c r="I711" s="75"/>
      <c r="J711" s="75"/>
      <c r="K711" s="75"/>
      <c r="L711" s="75"/>
      <c r="M711" s="75" t="str" cm="1">
        <f t="array" ref="M711">IF(L711&lt;&gt;"",_xlfn.TEXTSPLIT(L711, "$"),"")</f>
        <v/>
      </c>
      <c r="N711" s="75"/>
      <c r="O711" s="75" t="str" cm="1">
        <f t="array" ref="O711">IF(L711&lt;&gt;"",_xlfn.CHOOSECOLS(_xlfn.TEXTSPLIT(N711,"--"),1),"")</f>
        <v/>
      </c>
      <c r="P711" s="75" t="str" cm="1">
        <f t="array" ref="P711">IF(L711&lt;&gt;"",IFERROR(_xlfn.CHOOSECOLS(_xlfn.TEXTSPLIT(N711,"--"),2),""),"")</f>
        <v/>
      </c>
      <c r="Q711" s="75" t="str">
        <f t="shared" ref="Q711:Q774" si="56">IF(L711&lt;&gt;"",IF(SUM(LEN(N711)-LEN(SUBSTITUTE(N711,"--","")))/LEN("--")&gt;1,SUBSTITUTE(N711,CONCATENATE(O711,"--",P711,"--"),""),""),"")</f>
        <v/>
      </c>
    </row>
    <row r="712" spans="1:17">
      <c r="A712" s="76" t="str">
        <v>AOM_001504</v>
      </c>
      <c r="B712" s="76" t="str">
        <v xml:space="preserve">Polyethylene glycol </v>
      </c>
      <c r="C712" s="76" t="str">
        <v/>
      </c>
      <c r="D712" s="76" t="str">
        <v/>
      </c>
      <c r="E712" s="76" t="str">
        <f t="shared" si="55"/>
        <v/>
      </c>
      <c r="F712" s="76" t="str">
        <v>Management--Livestock Management--Feed Characteristic--Feed Composition--Feed Ingredient--Other Ingredients--Binder--Polyethylene glycol ----</v>
      </c>
      <c r="G712" s="76"/>
      <c r="H712" s="76"/>
      <c r="I712" s="76"/>
      <c r="J712" s="76"/>
      <c r="K712" s="76"/>
      <c r="L712" s="76"/>
      <c r="M712" s="76" t="str" cm="1">
        <f t="array" ref="M712">IF(L712&lt;&gt;"",_xlfn.TEXTSPLIT(L712, "$"),"")</f>
        <v/>
      </c>
      <c r="N712" s="76"/>
      <c r="O712" s="76" t="str" cm="1">
        <f t="array" ref="O712">IF(L712&lt;&gt;"",_xlfn.CHOOSECOLS(_xlfn.TEXTSPLIT(N712,"--"),1),"")</f>
        <v/>
      </c>
      <c r="P712" s="76" t="str" cm="1">
        <f t="array" ref="P712">IF(L712&lt;&gt;"",IFERROR(_xlfn.CHOOSECOLS(_xlfn.TEXTSPLIT(N712,"--"),2),""),"")</f>
        <v/>
      </c>
      <c r="Q712" s="76" t="str">
        <f t="shared" si="56"/>
        <v/>
      </c>
    </row>
    <row r="713" spans="1:17">
      <c r="A713" s="75" t="str">
        <v>AOM_001490</v>
      </c>
      <c r="B713" s="75" t="str">
        <v>Trimethyl Cellulose</v>
      </c>
      <c r="C713" s="75" t="str">
        <v/>
      </c>
      <c r="D713" s="75" t="str">
        <v>Trifolium repens</v>
      </c>
      <c r="E713" s="75" t="str">
        <f t="shared" si="55"/>
        <v>Trifolium repens</v>
      </c>
      <c r="F713" s="75" t="str">
        <v>Management--Livestock Management--Feed Characteristic--Feed Composition--Feed Ingredient--Other Ingredients--Binder--Trimethyl Cellulose----</v>
      </c>
      <c r="G713" s="75"/>
      <c r="H713" s="75"/>
      <c r="I713" s="75"/>
      <c r="J713" s="75"/>
      <c r="K713" s="75"/>
      <c r="L713" s="75"/>
      <c r="M713" s="75" t="str" cm="1">
        <f t="array" ref="M713">IF(L713&lt;&gt;"",_xlfn.TEXTSPLIT(L713, "$"),"")</f>
        <v/>
      </c>
      <c r="N713" s="75"/>
      <c r="O713" s="75" t="str" cm="1">
        <f t="array" ref="O713">IF(L713&lt;&gt;"",_xlfn.CHOOSECOLS(_xlfn.TEXTSPLIT(N713,"--"),1),"")</f>
        <v/>
      </c>
      <c r="P713" s="75" t="str" cm="1">
        <f t="array" ref="P713">IF(L713&lt;&gt;"",IFERROR(_xlfn.CHOOSECOLS(_xlfn.TEXTSPLIT(N713,"--"),2),""),"")</f>
        <v/>
      </c>
      <c r="Q713" s="75" t="str">
        <f t="shared" si="56"/>
        <v/>
      </c>
    </row>
    <row r="714" spans="1:17">
      <c r="A714" s="76" t="str">
        <v>AOM_000746</v>
      </c>
      <c r="B714" s="76" t="str">
        <v>Chromium Oxide</v>
      </c>
      <c r="C714" s="76" t="str">
        <v>Chromic Oxide</v>
      </c>
      <c r="D714" s="76" t="str">
        <v/>
      </c>
      <c r="E714" s="76" t="str">
        <f t="shared" si="55"/>
        <v>Chromic Oxide</v>
      </c>
      <c r="F714" s="76" t="str">
        <v>Management--Livestock Management--Feed Characteristic--Feed Composition--Feed Ingredient--Other Ingredients--Digestibility Marker--Chromium Oxide----</v>
      </c>
      <c r="G714" s="76"/>
      <c r="H714" s="76"/>
      <c r="I714" s="76"/>
      <c r="J714" s="76"/>
      <c r="K714" s="76"/>
      <c r="L714" s="76"/>
      <c r="M714" s="76" t="str" cm="1">
        <f t="array" ref="M714">IF(L714&lt;&gt;"",_xlfn.TEXTSPLIT(L714, "$"),"")</f>
        <v/>
      </c>
      <c r="N714" s="76"/>
      <c r="O714" s="76" t="str" cm="1">
        <f t="array" ref="O714">IF(L714&lt;&gt;"",_xlfn.CHOOSECOLS(_xlfn.TEXTSPLIT(N714,"--"),1),"")</f>
        <v/>
      </c>
      <c r="P714" s="76" t="str" cm="1">
        <f t="array" ref="P714">IF(L714&lt;&gt;"",IFERROR(_xlfn.CHOOSECOLS(_xlfn.TEXTSPLIT(N714,"--"),2),""),"")</f>
        <v/>
      </c>
      <c r="Q714" s="76" t="str">
        <f t="shared" si="56"/>
        <v/>
      </c>
    </row>
    <row r="715" spans="1:17">
      <c r="A715" s="75" t="str">
        <v>AOM_003172</v>
      </c>
      <c r="B715" s="75" t="str">
        <v>Food Waste</v>
      </c>
      <c r="C715" s="75" t="str">
        <v>Kitchen Waste</v>
      </c>
      <c r="D715" s="75" t="str">
        <v/>
      </c>
      <c r="E715" s="75" t="str">
        <f t="shared" si="55"/>
        <v>Kitchen Waste</v>
      </c>
      <c r="F715" s="75" t="str">
        <v>Management--Livestock Management--Feed Characteristic--Feed Composition--Feed Ingredient--Other Ingredients--Food Byproducts--Food Waste----</v>
      </c>
      <c r="G715" s="75"/>
      <c r="H715" s="75"/>
      <c r="I715" s="75"/>
      <c r="J715" s="75"/>
      <c r="K715" s="75"/>
      <c r="L715" s="75"/>
      <c r="M715" s="75" t="str" cm="1">
        <f t="array" ref="M715">IF(L715&lt;&gt;"",_xlfn.TEXTSPLIT(L715, "$"),"")</f>
        <v/>
      </c>
      <c r="N715" s="75"/>
      <c r="O715" s="75" t="str" cm="1">
        <f t="array" ref="O715">IF(L715&lt;&gt;"",_xlfn.CHOOSECOLS(_xlfn.TEXTSPLIT(N715,"--"),1),"")</f>
        <v/>
      </c>
      <c r="P715" s="75" t="str" cm="1">
        <f t="array" ref="P715">IF(L715&lt;&gt;"",IFERROR(_xlfn.CHOOSECOLS(_xlfn.TEXTSPLIT(N715,"--"),2),""),"")</f>
        <v/>
      </c>
      <c r="Q715" s="75" t="str">
        <f t="shared" si="56"/>
        <v/>
      </c>
    </row>
    <row r="716" spans="1:17">
      <c r="A716" s="76" t="str">
        <v>AOM_001865</v>
      </c>
      <c r="B716" s="76" t="str">
        <v>Free Gossypol</v>
      </c>
      <c r="C716" s="76" t="str">
        <v/>
      </c>
      <c r="D716" s="76" t="str">
        <v/>
      </c>
      <c r="E716" s="76" t="str">
        <f t="shared" si="55"/>
        <v/>
      </c>
      <c r="F716" s="76" t="str">
        <v>Management--Livestock Management--Feed Characteristic--Feed Composition--Feed Ingredient--Other Ingredients--Free Gossypol------</v>
      </c>
      <c r="G716" s="76"/>
      <c r="H716" s="76"/>
      <c r="I716" s="76"/>
      <c r="J716" s="76"/>
      <c r="K716" s="76"/>
      <c r="L716" s="76"/>
      <c r="M716" s="76" t="str" cm="1">
        <f t="array" ref="M716">IF(L716&lt;&gt;"",_xlfn.TEXTSPLIT(L716, "$"),"")</f>
        <v/>
      </c>
      <c r="N716" s="76"/>
      <c r="O716" s="76" t="str" cm="1">
        <f t="array" ref="O716">IF(L716&lt;&gt;"",_xlfn.CHOOSECOLS(_xlfn.TEXTSPLIT(N716,"--"),1),"")</f>
        <v/>
      </c>
      <c r="P716" s="76" t="str" cm="1">
        <f t="array" ref="P716">IF(L716&lt;&gt;"",IFERROR(_xlfn.CHOOSECOLS(_xlfn.TEXTSPLIT(N716,"--"),2),""),"")</f>
        <v/>
      </c>
      <c r="Q716" s="76" t="str">
        <f t="shared" si="56"/>
        <v/>
      </c>
    </row>
    <row r="717" spans="1:17">
      <c r="A717" s="75" t="str">
        <v>AOM_001866</v>
      </c>
      <c r="B717" s="75" t="str">
        <v>Glycerol</v>
      </c>
      <c r="C717" s="75" t="str">
        <v>Glycerin</v>
      </c>
      <c r="D717" s="75" t="str">
        <v/>
      </c>
      <c r="E717" s="75" t="str">
        <f t="shared" si="55"/>
        <v>Glycerin</v>
      </c>
      <c r="F717" s="75" t="str">
        <v>Management--Livestock Management--Feed Characteristic--Feed Composition--Feed Ingredient--Other Ingredients--Glycerol------</v>
      </c>
      <c r="G717" s="75"/>
      <c r="H717" s="75"/>
      <c r="I717" s="75"/>
      <c r="J717" s="75"/>
      <c r="K717" s="75"/>
      <c r="L717" s="75"/>
      <c r="M717" s="75" t="str" cm="1">
        <f t="array" ref="M717">IF(L717&lt;&gt;"",_xlfn.TEXTSPLIT(L717, "$"),"")</f>
        <v/>
      </c>
      <c r="N717" s="75"/>
      <c r="O717" s="75" t="str" cm="1">
        <f t="array" ref="O717">IF(L717&lt;&gt;"",_xlfn.CHOOSECOLS(_xlfn.TEXTSPLIT(N717,"--"),1),"")</f>
        <v/>
      </c>
      <c r="P717" s="75" t="str" cm="1">
        <f t="array" ref="P717">IF(L717&lt;&gt;"",IFERROR(_xlfn.CHOOSECOLS(_xlfn.TEXTSPLIT(N717,"--"),2),""),"")</f>
        <v/>
      </c>
      <c r="Q717" s="75" t="str">
        <f t="shared" si="56"/>
        <v/>
      </c>
    </row>
    <row r="718" spans="1:17">
      <c r="A718" s="76" t="str">
        <v>AOM_000780</v>
      </c>
      <c r="B718" s="76" t="str">
        <v>Lecithin</v>
      </c>
      <c r="C718" s="76" t="str">
        <v/>
      </c>
      <c r="D718" s="76" t="str">
        <v/>
      </c>
      <c r="E718" s="76" t="str">
        <f t="shared" si="55"/>
        <v/>
      </c>
      <c r="F718" s="76" t="str">
        <v>Management--Livestock Management--Feed Characteristic--Feed Composition--Feed Ingredient--Other Ingredients--Lecithin------</v>
      </c>
      <c r="G718" s="76"/>
      <c r="H718" s="76"/>
      <c r="I718" s="76"/>
      <c r="J718" s="76"/>
      <c r="K718" s="76"/>
      <c r="L718" s="76"/>
      <c r="M718" s="76" t="str" cm="1">
        <f t="array" ref="M718">IF(L718&lt;&gt;"",_xlfn.TEXTSPLIT(L718, "$"),"")</f>
        <v/>
      </c>
      <c r="N718" s="76"/>
      <c r="O718" s="76" t="str" cm="1">
        <f t="array" ref="O718">IF(L718&lt;&gt;"",_xlfn.CHOOSECOLS(_xlfn.TEXTSPLIT(N718,"--"),1),"")</f>
        <v/>
      </c>
      <c r="P718" s="76" t="str" cm="1">
        <f t="array" ref="P718">IF(L718&lt;&gt;"",IFERROR(_xlfn.CHOOSECOLS(_xlfn.TEXTSPLIT(N718,"--"),2),""),"")</f>
        <v/>
      </c>
      <c r="Q718" s="76" t="str">
        <f t="shared" si="56"/>
        <v/>
      </c>
    </row>
    <row r="719" spans="1:17">
      <c r="A719" s="75" t="str">
        <v>AOM_003084</v>
      </c>
      <c r="B719" s="75" t="str">
        <v xml:space="preserve">Phosphate Salt Lick </v>
      </c>
      <c r="C719" s="75" t="str">
        <v/>
      </c>
      <c r="D719" s="75" t="str">
        <v>Pericopis laxiflora</v>
      </c>
      <c r="E719" s="75" t="str">
        <f t="shared" si="55"/>
        <v>Pericopis laxiflora</v>
      </c>
      <c r="F719" s="75" t="str">
        <v>Management--Livestock Management--Feed Characteristic--Feed Composition--Feed Ingredient--Other Ingredients--Mineral--Salt--Phosphate Salt Lick --</v>
      </c>
      <c r="G719" s="75"/>
      <c r="H719" s="75"/>
      <c r="I719" s="75"/>
      <c r="J719" s="75"/>
      <c r="K719" s="75"/>
      <c r="L719" s="75"/>
      <c r="M719" s="75" t="str" cm="1">
        <f t="array" ref="M719">IF(L719&lt;&gt;"",_xlfn.TEXTSPLIT(L719, "$"),"")</f>
        <v/>
      </c>
      <c r="N719" s="75"/>
      <c r="O719" s="75" t="str" cm="1">
        <f t="array" ref="O719">IF(L719&lt;&gt;"",_xlfn.CHOOSECOLS(_xlfn.TEXTSPLIT(N719,"--"),1),"")</f>
        <v/>
      </c>
      <c r="P719" s="75" t="str" cm="1">
        <f t="array" ref="P719">IF(L719&lt;&gt;"",IFERROR(_xlfn.CHOOSECOLS(_xlfn.TEXTSPLIT(N719,"--"),2),""),"")</f>
        <v/>
      </c>
      <c r="Q719" s="75" t="str">
        <f t="shared" si="56"/>
        <v/>
      </c>
    </row>
    <row r="720" spans="1:17">
      <c r="A720" s="76" t="str">
        <v>AOM_003201</v>
      </c>
      <c r="B720" s="76" t="str">
        <v>Urea Block Salt Lick</v>
      </c>
      <c r="C720" s="76" t="str">
        <v/>
      </c>
      <c r="D720" s="76" t="str">
        <v/>
      </c>
      <c r="E720" s="76" t="str">
        <f t="shared" si="55"/>
        <v/>
      </c>
      <c r="F720" s="76" t="str">
        <v>Management--Livestock Management--Feed Characteristic--Feed Composition--Feed Ingredient--Other Ingredients--Mineral--Salt--Urea Block Salt Lick--</v>
      </c>
      <c r="G720" s="76"/>
      <c r="H720" s="76"/>
      <c r="I720" s="76"/>
      <c r="J720" s="76"/>
      <c r="K720" s="76"/>
      <c r="L720" s="76"/>
      <c r="M720" s="76" t="str" cm="1">
        <f t="array" ref="M720">IF(L720&lt;&gt;"",_xlfn.TEXTSPLIT(L720, "$"),"")</f>
        <v/>
      </c>
      <c r="N720" s="76"/>
      <c r="O720" s="76" t="str" cm="1">
        <f t="array" ref="O720">IF(L720&lt;&gt;"",_xlfn.CHOOSECOLS(_xlfn.TEXTSPLIT(N720,"--"),1),"")</f>
        <v/>
      </c>
      <c r="P720" s="76" t="str" cm="1">
        <f t="array" ref="P720">IF(L720&lt;&gt;"",IFERROR(_xlfn.CHOOSECOLS(_xlfn.TEXTSPLIT(N720,"--"),2),""),"")</f>
        <v/>
      </c>
      <c r="Q720" s="76" t="str">
        <f t="shared" si="56"/>
        <v/>
      </c>
    </row>
    <row r="721" spans="1:17">
      <c r="A721" s="75" t="str">
        <v>AOM_000772</v>
      </c>
      <c r="B721" s="75" t="str">
        <v>Salt</v>
      </c>
      <c r="C721" s="75" t="str">
        <v>Salt Ground;Salt Dried Ground;Salt Block;Salt Course;Salt Lick</v>
      </c>
      <c r="D721" s="75" t="str">
        <v>Carthamus tinctorius</v>
      </c>
      <c r="E721" s="75" t="str">
        <f t="shared" si="55"/>
        <v>Salt Ground;Salt Dried Ground;Salt Block;Salt Course;Salt Lick;Carthamus tinctorius</v>
      </c>
      <c r="F721" s="75" t="str">
        <v>Management--Livestock Management--Feed Characteristic--Feed Composition--Feed Ingredient--Other Ingredients--Mineral--Salt----</v>
      </c>
      <c r="G721" s="75"/>
      <c r="H721" s="75"/>
      <c r="I721" s="75"/>
      <c r="J721" s="75"/>
      <c r="K721" s="75"/>
      <c r="L721" s="75"/>
      <c r="M721" s="75" t="str" cm="1">
        <f t="array" ref="M721">IF(L721&lt;&gt;"",_xlfn.TEXTSPLIT(L721, "$"),"")</f>
        <v/>
      </c>
      <c r="N721" s="75"/>
      <c r="O721" s="75" t="str" cm="1">
        <f t="array" ref="O721">IF(L721&lt;&gt;"",_xlfn.CHOOSECOLS(_xlfn.TEXTSPLIT(N721,"--"),1),"")</f>
        <v/>
      </c>
      <c r="P721" s="75" t="str" cm="1">
        <f t="array" ref="P721">IF(L721&lt;&gt;"",IFERROR(_xlfn.CHOOSECOLS(_xlfn.TEXTSPLIT(N721,"--"),2),""),"")</f>
        <v/>
      </c>
      <c r="Q721" s="75" t="str">
        <f t="shared" si="56"/>
        <v/>
      </c>
    </row>
    <row r="722" spans="1:17">
      <c r="A722" s="76" t="str">
        <v>AOM_000783</v>
      </c>
      <c r="B722" s="76" t="str">
        <v>Molasses &amp; Urea Block</v>
      </c>
      <c r="C722" s="76" t="str">
        <v>Urea Molasses Multi-nutrient Block</v>
      </c>
      <c r="D722" s="76" t="str">
        <v/>
      </c>
      <c r="E722" s="76" t="str">
        <f t="shared" si="55"/>
        <v>Urea Molasses Multi-nutrient Block</v>
      </c>
      <c r="F722" s="76" t="str">
        <v>Management--Livestock Management--Feed Characteristic--Feed Composition--Feed Ingredient--Other Ingredients--Molasses &amp; Urea Block------</v>
      </c>
      <c r="G722" s="76"/>
      <c r="H722" s="76"/>
      <c r="I722" s="76"/>
      <c r="J722" s="76"/>
      <c r="K722" s="76"/>
      <c r="L722" s="76"/>
      <c r="M722" s="76" t="str" cm="1">
        <f t="array" ref="M722">IF(L722&lt;&gt;"",_xlfn.TEXTSPLIT(L722, "$"),"")</f>
        <v/>
      </c>
      <c r="N722" s="76"/>
      <c r="O722" s="76" t="str" cm="1">
        <f t="array" ref="O722">IF(L722&lt;&gt;"",_xlfn.CHOOSECOLS(_xlfn.TEXTSPLIT(N722,"--"),1),"")</f>
        <v/>
      </c>
      <c r="P722" s="76" t="str" cm="1">
        <f t="array" ref="P722">IF(L722&lt;&gt;"",IFERROR(_xlfn.CHOOSECOLS(_xlfn.TEXTSPLIT(N722,"--"),2),""),"")</f>
        <v/>
      </c>
      <c r="Q722" s="76" t="str">
        <f t="shared" si="56"/>
        <v/>
      </c>
    </row>
    <row r="723" spans="1:17">
      <c r="A723" s="75" t="str">
        <v>AOM_001825</v>
      </c>
      <c r="B723" s="75" t="str">
        <v>Olaquindox</v>
      </c>
      <c r="C723" s="75" t="str">
        <v/>
      </c>
      <c r="D723" s="75" t="str">
        <v>Occicum gatissimum</v>
      </c>
      <c r="E723" s="75" t="str">
        <f t="shared" si="55"/>
        <v>Occicum gatissimum</v>
      </c>
      <c r="F723" s="75" t="str">
        <v>Management--Livestock Management--Feed Characteristic--Feed Composition--Feed Ingredient--Other Ingredients--Olaquindox------</v>
      </c>
      <c r="G723" s="75"/>
      <c r="H723" s="75"/>
      <c r="I723" s="75"/>
      <c r="J723" s="75"/>
      <c r="K723" s="75"/>
      <c r="L723" s="75"/>
      <c r="M723" s="75" t="str" cm="1">
        <f t="array" ref="M723">IF(L723&lt;&gt;"",_xlfn.TEXTSPLIT(L723, "$"),"")</f>
        <v/>
      </c>
      <c r="N723" s="75"/>
      <c r="O723" s="75" t="str" cm="1">
        <f t="array" ref="O723">IF(L723&lt;&gt;"",_xlfn.CHOOSECOLS(_xlfn.TEXTSPLIT(N723,"--"),1),"")</f>
        <v/>
      </c>
      <c r="P723" s="75" t="str" cm="1">
        <f t="array" ref="P723">IF(L723&lt;&gt;"",IFERROR(_xlfn.CHOOSECOLS(_xlfn.TEXTSPLIT(N723,"--"),2),""),"")</f>
        <v/>
      </c>
      <c r="Q723" s="75" t="str">
        <f t="shared" si="56"/>
        <v/>
      </c>
    </row>
    <row r="724" spans="1:17">
      <c r="A724" s="76" t="str">
        <v>AOM_006349</v>
      </c>
      <c r="B724" s="76" t="str">
        <v>Pleurotus ostreatus</v>
      </c>
      <c r="C724" s="76" t="str">
        <v/>
      </c>
      <c r="D724" s="76" t="str">
        <v>Musa paradisiaca</v>
      </c>
      <c r="E724" s="76" t="str">
        <f t="shared" si="55"/>
        <v>Musa paradisiaca</v>
      </c>
      <c r="F724" s="76" t="str">
        <v>Management--Livestock Management--Feed Characteristic--Feed Composition--Feed Ingredient--Other Ingredients--Pleurotus ostreatus------</v>
      </c>
      <c r="G724" s="76"/>
      <c r="H724" s="76"/>
      <c r="I724" s="76"/>
      <c r="J724" s="76"/>
      <c r="K724" s="76"/>
      <c r="L724" s="76"/>
      <c r="M724" s="76" t="str" cm="1">
        <f t="array" ref="M724">IF(L724&lt;&gt;"",_xlfn.TEXTSPLIT(L724, "$"),"")</f>
        <v/>
      </c>
      <c r="N724" s="76"/>
      <c r="O724" s="76" t="str" cm="1">
        <f t="array" ref="O724">IF(L724&lt;&gt;"",_xlfn.CHOOSECOLS(_xlfn.TEXTSPLIT(N724,"--"),1),"")</f>
        <v/>
      </c>
      <c r="P724" s="76" t="str" cm="1">
        <f t="array" ref="P724">IF(L724&lt;&gt;"",IFERROR(_xlfn.CHOOSECOLS(_xlfn.TEXTSPLIT(N724,"--"),2),""),"")</f>
        <v/>
      </c>
      <c r="Q724" s="76" t="str">
        <f t="shared" si="56"/>
        <v/>
      </c>
    </row>
    <row r="725" spans="1:17">
      <c r="A725" s="75" t="str">
        <v>AOM_001838</v>
      </c>
      <c r="B725" s="75" t="str">
        <v>Biscuit Waste</v>
      </c>
      <c r="C725" s="75" t="str">
        <v/>
      </c>
      <c r="D725" s="75" t="str">
        <v/>
      </c>
      <c r="E725" s="75" t="str">
        <f t="shared" si="55"/>
        <v/>
      </c>
      <c r="F725" s="75" t="str">
        <v>Management--Livestock Management--Feed Characteristic--Feed Composition--Feed Ingredient--Other Ingredients--Processed Food Byproducts--Biscuit Waste----</v>
      </c>
      <c r="G725" s="75"/>
      <c r="H725" s="75"/>
      <c r="I725" s="75"/>
      <c r="J725" s="75"/>
      <c r="K725" s="75"/>
      <c r="L725" s="75"/>
      <c r="M725" s="75" t="str" cm="1">
        <f t="array" ref="M725">IF(L725&lt;&gt;"",_xlfn.TEXTSPLIT(L725, "$"),"")</f>
        <v/>
      </c>
      <c r="N725" s="75"/>
      <c r="O725" s="75" t="str" cm="1">
        <f t="array" ref="O725">IF(L725&lt;&gt;"",_xlfn.CHOOSECOLS(_xlfn.TEXTSPLIT(N725,"--"),1),"")</f>
        <v/>
      </c>
      <c r="P725" s="75" t="str" cm="1">
        <f t="array" ref="P725">IF(L725&lt;&gt;"",IFERROR(_xlfn.CHOOSECOLS(_xlfn.TEXTSPLIT(N725,"--"),2),""),"")</f>
        <v/>
      </c>
      <c r="Q725" s="75" t="str">
        <f t="shared" si="56"/>
        <v/>
      </c>
    </row>
    <row r="726" spans="1:17">
      <c r="A726" s="76" t="str">
        <v>AOM_003829</v>
      </c>
      <c r="B726" s="76" t="str">
        <v>Bread Waste</v>
      </c>
      <c r="C726" s="76" t="str">
        <v/>
      </c>
      <c r="D726" s="76" t="str">
        <v/>
      </c>
      <c r="E726" s="76" t="str">
        <f t="shared" si="55"/>
        <v/>
      </c>
      <c r="F726" s="76" t="str">
        <v>Management--Livestock Management--Feed Characteristic--Feed Composition--Feed Ingredient--Other Ingredients--Processed Food Byproducts--Bread Waste----</v>
      </c>
      <c r="G726" s="76"/>
      <c r="H726" s="76"/>
      <c r="I726" s="76"/>
      <c r="J726" s="76"/>
      <c r="K726" s="76"/>
      <c r="L726" s="76"/>
      <c r="M726" s="76" t="str" cm="1">
        <f t="array" ref="M726">IF(L726&lt;&gt;"",_xlfn.TEXTSPLIT(L726, "$"),"")</f>
        <v/>
      </c>
      <c r="N726" s="76"/>
      <c r="O726" s="76" t="str" cm="1">
        <f t="array" ref="O726">IF(L726&lt;&gt;"",_xlfn.CHOOSECOLS(_xlfn.TEXTSPLIT(N726,"--"),1),"")</f>
        <v/>
      </c>
      <c r="P726" s="76" t="str" cm="1">
        <f t="array" ref="P726">IF(L726&lt;&gt;"",IFERROR(_xlfn.CHOOSECOLS(_xlfn.TEXTSPLIT(N726,"--"),2),""),"")</f>
        <v/>
      </c>
      <c r="Q726" s="76" t="str">
        <f t="shared" si="56"/>
        <v/>
      </c>
    </row>
    <row r="727" spans="1:17">
      <c r="A727" s="75" t="str">
        <v>AOM_001827</v>
      </c>
      <c r="B727" s="75" t="str">
        <v>Popcorn Waste</v>
      </c>
      <c r="C727" s="75" t="str">
        <v/>
      </c>
      <c r="D727" s="75" t="str">
        <v/>
      </c>
      <c r="E727" s="75" t="str">
        <f t="shared" si="55"/>
        <v/>
      </c>
      <c r="F727" s="75" t="str">
        <v>Management--Livestock Management--Feed Characteristic--Feed Composition--Feed Ingredient--Other Ingredients--Processed Food Byproducts--Popcorn Waste----</v>
      </c>
      <c r="G727" s="75"/>
      <c r="H727" s="75"/>
      <c r="I727" s="75"/>
      <c r="J727" s="75"/>
      <c r="K727" s="75"/>
      <c r="L727" s="75"/>
      <c r="M727" s="75" t="str" cm="1">
        <f t="array" ref="M727">IF(L727&lt;&gt;"",_xlfn.TEXTSPLIT(L727, "$"),"")</f>
        <v/>
      </c>
      <c r="N727" s="75"/>
      <c r="O727" s="75" t="str" cm="1">
        <f t="array" ref="O727">IF(L727&lt;&gt;"",_xlfn.CHOOSECOLS(_xlfn.TEXTSPLIT(N727,"--"),1),"")</f>
        <v/>
      </c>
      <c r="P727" s="75" t="str" cm="1">
        <f t="array" ref="P727">IF(L727&lt;&gt;"",IFERROR(_xlfn.CHOOSECOLS(_xlfn.TEXTSPLIT(N727,"--"),2),""),"")</f>
        <v/>
      </c>
      <c r="Q727" s="75" t="str">
        <f t="shared" si="56"/>
        <v/>
      </c>
    </row>
    <row r="728" spans="1:17">
      <c r="A728" s="76" t="str">
        <v>AOM_001831</v>
      </c>
      <c r="B728" s="76" t="str">
        <v>Vitalite</v>
      </c>
      <c r="C728" s="76" t="str">
        <v/>
      </c>
      <c r="D728" s="76" t="str">
        <v/>
      </c>
      <c r="E728" s="76" t="str">
        <f t="shared" si="55"/>
        <v/>
      </c>
      <c r="F728" s="76" t="str">
        <v>Management--Livestock Management--Feed Characteristic--Feed Composition--Feed Ingredient--Other Ingredients--Processed Food Byproducts--Vitalite----</v>
      </c>
      <c r="G728" s="76"/>
      <c r="H728" s="76"/>
      <c r="I728" s="76"/>
      <c r="J728" s="76"/>
      <c r="K728" s="76"/>
      <c r="L728" s="76"/>
      <c r="M728" s="76" t="str" cm="1">
        <f t="array" ref="M728">IF(L728&lt;&gt;"",_xlfn.TEXTSPLIT(L728, "$"),"")</f>
        <v/>
      </c>
      <c r="N728" s="76"/>
      <c r="O728" s="76" t="str" cm="1">
        <f t="array" ref="O728">IF(L728&lt;&gt;"",_xlfn.CHOOSECOLS(_xlfn.TEXTSPLIT(N728,"--"),1),"")</f>
        <v/>
      </c>
      <c r="P728" s="76" t="str" cm="1">
        <f t="array" ref="P728">IF(L728&lt;&gt;"",IFERROR(_xlfn.CHOOSECOLS(_xlfn.TEXTSPLIT(N728,"--"),2),""),"")</f>
        <v/>
      </c>
      <c r="Q728" s="76" t="str">
        <f t="shared" si="56"/>
        <v/>
      </c>
    </row>
    <row r="729" spans="1:17">
      <c r="A729" s="75" t="str">
        <v>AOM_001867</v>
      </c>
      <c r="B729" s="75" t="str">
        <v>Sand</v>
      </c>
      <c r="C729" s="75" t="str">
        <v/>
      </c>
      <c r="D729" s="75" t="str">
        <v>Samanea saman</v>
      </c>
      <c r="E729" s="75" t="str">
        <f t="shared" si="55"/>
        <v>Samanea saman</v>
      </c>
      <c r="F729" s="75" t="str">
        <v>Management--Livestock Management--Feed Characteristic--Feed Composition--Feed Ingredient--Other Ingredients--Sand------</v>
      </c>
      <c r="G729" s="75"/>
      <c r="H729" s="75"/>
      <c r="I729" s="75"/>
      <c r="J729" s="75"/>
      <c r="K729" s="75"/>
      <c r="L729" s="75"/>
      <c r="M729" s="75" t="str" cm="1">
        <f t="array" ref="M729">IF(L729&lt;&gt;"",_xlfn.TEXTSPLIT(L729, "$"),"")</f>
        <v/>
      </c>
      <c r="N729" s="75"/>
      <c r="O729" s="75" t="str" cm="1">
        <f t="array" ref="O729">IF(L729&lt;&gt;"",_xlfn.CHOOSECOLS(_xlfn.TEXTSPLIT(N729,"--"),1),"")</f>
        <v/>
      </c>
      <c r="P729" s="75" t="str" cm="1">
        <f t="array" ref="P729">IF(L729&lt;&gt;"",IFERROR(_xlfn.CHOOSECOLS(_xlfn.TEXTSPLIT(N729,"--"),2),""),"")</f>
        <v/>
      </c>
      <c r="Q729" s="75" t="str">
        <f t="shared" si="56"/>
        <v/>
      </c>
    </row>
    <row r="730" spans="1:17">
      <c r="A730" s="76" t="str">
        <v>AOM_001832</v>
      </c>
      <c r="B730" s="76" t="str">
        <v>Starch</v>
      </c>
      <c r="C730" s="76" t="str">
        <v/>
      </c>
      <c r="D730" s="76" t="str">
        <v>Sporobolus natalensis</v>
      </c>
      <c r="E730" s="76" t="str">
        <f t="shared" si="55"/>
        <v>Sporobolus natalensis</v>
      </c>
      <c r="F730" s="76" t="str">
        <v>Management--Livestock Management--Feed Characteristic--Feed Composition--Feed Ingredient--Other Ingredients--Starch------</v>
      </c>
      <c r="G730" s="76"/>
      <c r="H730" s="76"/>
      <c r="I730" s="76"/>
      <c r="J730" s="76"/>
      <c r="K730" s="76"/>
      <c r="L730" s="76"/>
      <c r="M730" s="76" t="str" cm="1">
        <f t="array" ref="M730">IF(L730&lt;&gt;"",_xlfn.TEXTSPLIT(L730, "$"),"")</f>
        <v/>
      </c>
      <c r="N730" s="76"/>
      <c r="O730" s="76" t="str" cm="1">
        <f t="array" ref="O730">IF(L730&lt;&gt;"",_xlfn.CHOOSECOLS(_xlfn.TEXTSPLIT(N730,"--"),1),"")</f>
        <v/>
      </c>
      <c r="P730" s="76" t="str" cm="1">
        <f t="array" ref="P730">IF(L730&lt;&gt;"",IFERROR(_xlfn.CHOOSECOLS(_xlfn.TEXTSPLIT(N730,"--"),2),""),"")</f>
        <v/>
      </c>
      <c r="Q730" s="76" t="str">
        <f t="shared" si="56"/>
        <v/>
      </c>
    </row>
    <row r="731" spans="1:17">
      <c r="A731" s="75" t="str">
        <v>AOM_001868</v>
      </c>
      <c r="B731" s="75" t="str">
        <v>Toxynil</v>
      </c>
      <c r="C731" s="75" t="str">
        <v/>
      </c>
      <c r="D731" s="75" t="str">
        <v>Solanum lycopersicum</v>
      </c>
      <c r="E731" s="75" t="str">
        <f t="shared" si="55"/>
        <v>Solanum lycopersicum</v>
      </c>
      <c r="F731" s="75" t="str">
        <v>Management--Livestock Management--Feed Characteristic--Feed Composition--Feed Ingredient--Other Ingredients--Toxynil------</v>
      </c>
      <c r="G731" s="75"/>
      <c r="H731" s="75"/>
      <c r="I731" s="75"/>
      <c r="J731" s="75"/>
      <c r="K731" s="75"/>
      <c r="L731" s="75"/>
      <c r="M731" s="75" t="str" cm="1">
        <f t="array" ref="M731">IF(L731&lt;&gt;"",_xlfn.TEXTSPLIT(L731, "$"),"")</f>
        <v/>
      </c>
      <c r="N731" s="75"/>
      <c r="O731" s="75" t="str" cm="1">
        <f t="array" ref="O731">IF(L731&lt;&gt;"",_xlfn.CHOOSECOLS(_xlfn.TEXTSPLIT(N731,"--"),1),"")</f>
        <v/>
      </c>
      <c r="P731" s="75" t="str" cm="1">
        <f t="array" ref="P731">IF(L731&lt;&gt;"",IFERROR(_xlfn.CHOOSECOLS(_xlfn.TEXTSPLIT(N731,"--"),2),""),"")</f>
        <v/>
      </c>
      <c r="Q731" s="75" t="str">
        <f t="shared" si="56"/>
        <v/>
      </c>
    </row>
    <row r="732" spans="1:17">
      <c r="A732" s="76" t="str">
        <v>AOM_001507</v>
      </c>
      <c r="B732" s="76" t="str">
        <v>Unspecified</v>
      </c>
      <c r="C732" s="76" t="str">
        <v/>
      </c>
      <c r="D732" s="76" t="str">
        <v>Ulva rigida</v>
      </c>
      <c r="E732" s="76" t="str">
        <f t="shared" si="55"/>
        <v>Ulva rigida</v>
      </c>
      <c r="F732" s="76" t="str">
        <v>Management--Livestock Management--Feed Characteristic--Feed Composition--Feed Ingredient--Other Ingredients--Unspecified------</v>
      </c>
      <c r="G732" s="76"/>
      <c r="H732" s="76"/>
      <c r="I732" s="76"/>
      <c r="J732" s="76"/>
      <c r="K732" s="76"/>
      <c r="L732" s="76"/>
      <c r="M732" s="76" t="str" cm="1">
        <f t="array" ref="M732">IF(L732&lt;&gt;"",_xlfn.TEXTSPLIT(L732, "$"),"")</f>
        <v/>
      </c>
      <c r="N732" s="76"/>
      <c r="O732" s="76" t="str" cm="1">
        <f t="array" ref="O732">IF(L732&lt;&gt;"",_xlfn.CHOOSECOLS(_xlfn.TEXTSPLIT(N732,"--"),1),"")</f>
        <v/>
      </c>
      <c r="P732" s="76" t="str" cm="1">
        <f t="array" ref="P732">IF(L732&lt;&gt;"",IFERROR(_xlfn.CHOOSECOLS(_xlfn.TEXTSPLIT(N732,"--"),2),""),"")</f>
        <v/>
      </c>
      <c r="Q732" s="76" t="str">
        <f t="shared" si="56"/>
        <v/>
      </c>
    </row>
    <row r="733" spans="1:17">
      <c r="A733" s="75" t="str">
        <v>AOM_001917</v>
      </c>
      <c r="B733" s="75" t="str">
        <v>Unspecified Filler</v>
      </c>
      <c r="C733" s="75" t="str">
        <v/>
      </c>
      <c r="D733" s="75" t="str">
        <v/>
      </c>
      <c r="E733" s="75" t="str">
        <f t="shared" si="55"/>
        <v/>
      </c>
      <c r="F733" s="75" t="str">
        <v>Management--Livestock Management--Feed Characteristic--Feed Composition--Feed Ingredient--Other Ingredients--Unspecified Filler------</v>
      </c>
      <c r="G733" s="75"/>
      <c r="H733" s="75"/>
      <c r="I733" s="75"/>
      <c r="J733" s="75"/>
      <c r="K733" s="75"/>
      <c r="L733" s="75"/>
      <c r="M733" s="75" t="str" cm="1">
        <f t="array" ref="M733">IF(L733&lt;&gt;"",_xlfn.TEXTSPLIT(L733, "$"),"")</f>
        <v/>
      </c>
      <c r="N733" s="75"/>
      <c r="O733" s="75" t="str" cm="1">
        <f t="array" ref="O733">IF(L733&lt;&gt;"",_xlfn.CHOOSECOLS(_xlfn.TEXTSPLIT(N733,"--"),1),"")</f>
        <v/>
      </c>
      <c r="P733" s="75" t="str" cm="1">
        <f t="array" ref="P733">IF(L733&lt;&gt;"",IFERROR(_xlfn.CHOOSECOLS(_xlfn.TEXTSPLIT(N733,"--"),2),""),"")</f>
        <v/>
      </c>
      <c r="Q733" s="75" t="str">
        <f t="shared" si="56"/>
        <v/>
      </c>
    </row>
    <row r="734" spans="1:17">
      <c r="A734" s="76" t="str">
        <v>AOM_006241</v>
      </c>
      <c r="B734" s="76" t="str">
        <v>Unspecified Yeast</v>
      </c>
      <c r="C734" s="76" t="str">
        <v/>
      </c>
      <c r="D734" s="76" t="str">
        <v/>
      </c>
      <c r="E734" s="76" t="str">
        <f t="shared" si="55"/>
        <v/>
      </c>
      <c r="F734" s="76" t="str">
        <v>Management--Livestock Management--Feed Characteristic--Feed Composition--Feed Ingredient--Other Ingredients--Unspecified Yeast------</v>
      </c>
      <c r="G734" s="76"/>
      <c r="H734" s="76"/>
      <c r="I734" s="76"/>
      <c r="J734" s="76"/>
      <c r="K734" s="76"/>
      <c r="L734" s="76"/>
      <c r="M734" s="76" t="str" cm="1">
        <f t="array" ref="M734">IF(L734&lt;&gt;"",_xlfn.TEXTSPLIT(L734, "$"),"")</f>
        <v/>
      </c>
      <c r="N734" s="76"/>
      <c r="O734" s="76" t="str" cm="1">
        <f t="array" ref="O734">IF(L734&lt;&gt;"",_xlfn.CHOOSECOLS(_xlfn.TEXTSPLIT(N734,"--"),1),"")</f>
        <v/>
      </c>
      <c r="P734" s="76" t="str" cm="1">
        <f t="array" ref="P734">IF(L734&lt;&gt;"",IFERROR(_xlfn.CHOOSECOLS(_xlfn.TEXTSPLIT(N734,"--"),2),""),"")</f>
        <v/>
      </c>
      <c r="Q734" s="76" t="str">
        <f t="shared" si="56"/>
        <v/>
      </c>
    </row>
    <row r="735" spans="1:17">
      <c r="A735" s="75" t="str">
        <v>AOM_001921</v>
      </c>
      <c r="B735" s="75" t="str">
        <v>Vitalyte</v>
      </c>
      <c r="C735" s="75" t="str">
        <v/>
      </c>
      <c r="D735" s="75" t="str">
        <v/>
      </c>
      <c r="E735" s="75" t="str">
        <f t="shared" si="55"/>
        <v/>
      </c>
      <c r="F735" s="75" t="str">
        <v>Management--Livestock Management--Feed Characteristic--Feed Composition--Feed Ingredient--Other Ingredients--Vitalyte------</v>
      </c>
      <c r="G735" s="75"/>
      <c r="H735" s="75"/>
      <c r="I735" s="75"/>
      <c r="J735" s="75"/>
      <c r="K735" s="75"/>
      <c r="L735" s="75"/>
      <c r="M735" s="75" t="str" cm="1">
        <f t="array" ref="M735">IF(L735&lt;&gt;"",_xlfn.TEXTSPLIT(L735, "$"),"")</f>
        <v/>
      </c>
      <c r="N735" s="75"/>
      <c r="O735" s="75" t="str" cm="1">
        <f t="array" ref="O735">IF(L735&lt;&gt;"",_xlfn.CHOOSECOLS(_xlfn.TEXTSPLIT(N735,"--"),1),"")</f>
        <v/>
      </c>
      <c r="P735" s="75" t="str" cm="1">
        <f t="array" ref="P735">IF(L735&lt;&gt;"",IFERROR(_xlfn.CHOOSECOLS(_xlfn.TEXTSPLIT(N735,"--"),2),""),"")</f>
        <v/>
      </c>
      <c r="Q735" s="75" t="str">
        <f t="shared" si="56"/>
        <v/>
      </c>
    </row>
    <row r="736" spans="1:17">
      <c r="A736" s="76" t="str">
        <v>AOM_001869</v>
      </c>
      <c r="B736" s="76" t="str">
        <v>Waste Activated Sludge</v>
      </c>
      <c r="C736" s="76" t="str">
        <v/>
      </c>
      <c r="D736" s="76" t="str">
        <v/>
      </c>
      <c r="E736" s="76" t="str">
        <f t="shared" si="55"/>
        <v/>
      </c>
      <c r="F736" s="76" t="str">
        <v>Management--Livestock Management--Feed Characteristic--Feed Composition--Feed Ingredient--Other Ingredients--Waste Activated Sludge------</v>
      </c>
      <c r="G736" s="76"/>
      <c r="H736" s="76"/>
      <c r="I736" s="76"/>
      <c r="J736" s="76"/>
      <c r="K736" s="76"/>
      <c r="L736" s="76"/>
      <c r="M736" s="76" t="str" cm="1">
        <f t="array" ref="M736">IF(L736&lt;&gt;"",_xlfn.TEXTSPLIT(L736, "$"),"")</f>
        <v/>
      </c>
      <c r="N736" s="76"/>
      <c r="O736" s="76" t="str" cm="1">
        <f t="array" ref="O736">IF(L736&lt;&gt;"",_xlfn.CHOOSECOLS(_xlfn.TEXTSPLIT(N736,"--"),1),"")</f>
        <v/>
      </c>
      <c r="P736" s="76" t="str" cm="1">
        <f t="array" ref="P736">IF(L736&lt;&gt;"",IFERROR(_xlfn.CHOOSECOLS(_xlfn.TEXTSPLIT(N736,"--"),2),""),"")</f>
        <v/>
      </c>
      <c r="Q736" s="76" t="str">
        <f t="shared" si="56"/>
        <v/>
      </c>
    </row>
    <row r="737" spans="1:17">
      <c r="A737" s="75" t="str">
        <v>AOM_001922</v>
      </c>
      <c r="B737" s="75" t="str">
        <v>Water</v>
      </c>
      <c r="C737" s="75" t="str">
        <v/>
      </c>
      <c r="D737" s="75" t="str">
        <v/>
      </c>
      <c r="E737" s="75" t="str">
        <f t="shared" si="55"/>
        <v/>
      </c>
      <c r="F737" s="75" t="str">
        <v>Management--Livestock Management--Feed Characteristic--Feed Composition--Feed Ingredient--Other Ingredients--Water------</v>
      </c>
      <c r="G737" s="75"/>
      <c r="H737" s="75"/>
      <c r="I737" s="75"/>
      <c r="J737" s="75"/>
      <c r="K737" s="75"/>
      <c r="L737" s="75"/>
      <c r="M737" s="75" t="str" cm="1">
        <f t="array" ref="M737">IF(L737&lt;&gt;"",_xlfn.TEXTSPLIT(L737, "$"),"")</f>
        <v/>
      </c>
      <c r="N737" s="75"/>
      <c r="O737" s="75" t="str" cm="1">
        <f t="array" ref="O737">IF(L737&lt;&gt;"",_xlfn.CHOOSECOLS(_xlfn.TEXTSPLIT(N737,"--"),1),"")</f>
        <v/>
      </c>
      <c r="P737" s="75" t="str" cm="1">
        <f t="array" ref="P737">IF(L737&lt;&gt;"",IFERROR(_xlfn.CHOOSECOLS(_xlfn.TEXTSPLIT(N737,"--"),2),""),"")</f>
        <v/>
      </c>
      <c r="Q737" s="75" t="str">
        <f t="shared" si="56"/>
        <v/>
      </c>
    </row>
    <row r="738" spans="1:17">
      <c r="A738" s="76" t="str">
        <v>AOM_003203</v>
      </c>
      <c r="B738" s="76" t="str">
        <v>Wood Ash</v>
      </c>
      <c r="C738" s="76" t="str">
        <v/>
      </c>
      <c r="D738" s="76" t="str">
        <v/>
      </c>
      <c r="E738" s="76" t="str">
        <f t="shared" si="55"/>
        <v/>
      </c>
      <c r="F738" s="76" t="str">
        <v>Management--Livestock Management--Feed Characteristic--Feed Composition--Feed Ingredient--Other Ingredients--Wood Ash------</v>
      </c>
      <c r="G738" s="76"/>
      <c r="H738" s="76"/>
      <c r="I738" s="76"/>
      <c r="J738" s="76"/>
      <c r="K738" s="76"/>
      <c r="L738" s="76"/>
      <c r="M738" s="76" t="str" cm="1">
        <f t="array" ref="M738">IF(L738&lt;&gt;"",_xlfn.TEXTSPLIT(L738, "$"),"")</f>
        <v/>
      </c>
      <c r="N738" s="76"/>
      <c r="O738" s="76" t="str" cm="1">
        <f t="array" ref="O738">IF(L738&lt;&gt;"",_xlfn.CHOOSECOLS(_xlfn.TEXTSPLIT(N738,"--"),1),"")</f>
        <v/>
      </c>
      <c r="P738" s="76" t="str" cm="1">
        <f t="array" ref="P738">IF(L738&lt;&gt;"",IFERROR(_xlfn.CHOOSECOLS(_xlfn.TEXTSPLIT(N738,"--"),2),""),"")</f>
        <v/>
      </c>
      <c r="Q738" s="76" t="str">
        <f t="shared" si="56"/>
        <v/>
      </c>
    </row>
    <row r="739" spans="1:17">
      <c r="A739" s="75" t="str">
        <v>AOM_001824</v>
      </c>
      <c r="B739" s="75" t="str">
        <v>Wood Charcoal</v>
      </c>
      <c r="C739" s="75" t="str">
        <v/>
      </c>
      <c r="D739" s="75" t="str">
        <v/>
      </c>
      <c r="E739" s="75" t="str">
        <f t="shared" si="55"/>
        <v/>
      </c>
      <c r="F739" s="75" t="str">
        <v>Management--Livestock Management--Feed Characteristic--Feed Composition--Feed Ingredient--Other Ingredients--Wood Charcoal------</v>
      </c>
      <c r="G739" s="75"/>
      <c r="H739" s="75"/>
      <c r="I739" s="75"/>
      <c r="J739" s="75"/>
      <c r="K739" s="75"/>
      <c r="L739" s="75"/>
      <c r="M739" s="75" t="str" cm="1">
        <f t="array" ref="M739">IF(L739&lt;&gt;"",_xlfn.TEXTSPLIT(L739, "$"),"")</f>
        <v/>
      </c>
      <c r="N739" s="75"/>
      <c r="O739" s="75" t="str" cm="1">
        <f t="array" ref="O739">IF(L739&lt;&gt;"",_xlfn.CHOOSECOLS(_xlfn.TEXTSPLIT(N739,"--"),1),"")</f>
        <v/>
      </c>
      <c r="P739" s="75" t="str" cm="1">
        <f t="array" ref="P739">IF(L739&lt;&gt;"",IFERROR(_xlfn.CHOOSECOLS(_xlfn.TEXTSPLIT(N739,"--"),2),""),"")</f>
        <v/>
      </c>
      <c r="Q739" s="75" t="str">
        <f t="shared" si="56"/>
        <v/>
      </c>
    </row>
    <row r="740" spans="1:17">
      <c r="A740" s="76" t="str">
        <v>AOM_001508</v>
      </c>
      <c r="B740" s="76" t="str">
        <v>Lactobacillus plantarum</v>
      </c>
      <c r="C740" s="76" t="str">
        <v/>
      </c>
      <c r="D740" s="76" t="str">
        <v>Lactobacillus plantarium</v>
      </c>
      <c r="E740" s="76" t="str">
        <f t="shared" si="55"/>
        <v>Lactobacillus plantarium</v>
      </c>
      <c r="F740" s="76" t="str">
        <v>Management--Livestock Management--Feed Characteristic--Feed Composition--Feed Ingredient--Prebiotic--Lactobacillus plantarum------</v>
      </c>
      <c r="G740" s="76"/>
      <c r="H740" s="76"/>
      <c r="I740" s="76"/>
      <c r="J740" s="76"/>
      <c r="K740" s="76"/>
      <c r="L740" s="76"/>
      <c r="M740" s="76" t="str" cm="1">
        <f t="array" ref="M740">IF(L740&lt;&gt;"",_xlfn.TEXTSPLIT(L740, "$"),"")</f>
        <v/>
      </c>
      <c r="N740" s="76"/>
      <c r="O740" s="76" t="str" cm="1">
        <f t="array" ref="O740">IF(L740&lt;&gt;"",_xlfn.CHOOSECOLS(_xlfn.TEXTSPLIT(N740,"--"),1),"")</f>
        <v/>
      </c>
      <c r="P740" s="76" t="str" cm="1">
        <f t="array" ref="P740">IF(L740&lt;&gt;"",IFERROR(_xlfn.CHOOSECOLS(_xlfn.TEXTSPLIT(N740,"--"),2),""),"")</f>
        <v/>
      </c>
      <c r="Q740" s="76" t="str">
        <f t="shared" si="56"/>
        <v/>
      </c>
    </row>
    <row r="741" spans="1:17">
      <c r="A741" s="75" t="str">
        <v>AOM_001500</v>
      </c>
      <c r="B741" s="75" t="str">
        <v>ACTIPAL HP 1</v>
      </c>
      <c r="C741" s="75" t="str">
        <v/>
      </c>
      <c r="D741" s="75" t="str">
        <v/>
      </c>
      <c r="E741" s="75" t="str">
        <f t="shared" si="55"/>
        <v/>
      </c>
      <c r="F741" s="75" t="str">
        <v>Management--Livestock Management--Feed Characteristic--Feed Composition--Feed Ingredient--Preformulated Feed--ACTIPAL HP 1------</v>
      </c>
      <c r="G741" s="75"/>
      <c r="H741" s="75"/>
      <c r="I741" s="75"/>
      <c r="J741" s="75"/>
      <c r="K741" s="75"/>
      <c r="L741" s="75"/>
      <c r="M741" s="75" t="str" cm="1">
        <f t="array" ref="M741">IF(L741&lt;&gt;"",_xlfn.TEXTSPLIT(L741, "$"),"")</f>
        <v/>
      </c>
      <c r="N741" s="75"/>
      <c r="O741" s="75" t="str" cm="1">
        <f t="array" ref="O741">IF(L741&lt;&gt;"",_xlfn.CHOOSECOLS(_xlfn.TEXTSPLIT(N741,"--"),1),"")</f>
        <v/>
      </c>
      <c r="P741" s="75" t="str" cm="1">
        <f t="array" ref="P741">IF(L741&lt;&gt;"",IFERROR(_xlfn.CHOOSECOLS(_xlfn.TEXTSPLIT(N741,"--"),2),""),"")</f>
        <v/>
      </c>
      <c r="Q741" s="75" t="str">
        <f t="shared" si="56"/>
        <v/>
      </c>
    </row>
    <row r="742" spans="1:17">
      <c r="A742" s="76" t="str">
        <v>AOM_001501</v>
      </c>
      <c r="B742" s="76" t="str">
        <v>AquaNutro Abalone Grower</v>
      </c>
      <c r="C742" s="76" t="str">
        <v/>
      </c>
      <c r="D742" s="76" t="str">
        <v/>
      </c>
      <c r="E742" s="76" t="str">
        <f t="shared" si="55"/>
        <v/>
      </c>
      <c r="F742" s="76" t="str">
        <v>Management--Livestock Management--Feed Characteristic--Feed Composition--Feed Ingredient--Preformulated Feed--AquaNutro Abalone Grower------</v>
      </c>
      <c r="G742" s="76"/>
      <c r="H742" s="76"/>
      <c r="I742" s="76"/>
      <c r="J742" s="76"/>
      <c r="K742" s="76"/>
      <c r="L742" s="76"/>
      <c r="M742" s="76" t="str" cm="1">
        <f t="array" ref="M742">IF(L742&lt;&gt;"",_xlfn.TEXTSPLIT(L742, "$"),"")</f>
        <v/>
      </c>
      <c r="N742" s="76"/>
      <c r="O742" s="76" t="str" cm="1">
        <f t="array" ref="O742">IF(L742&lt;&gt;"",_xlfn.CHOOSECOLS(_xlfn.TEXTSPLIT(N742,"--"),1),"")</f>
        <v/>
      </c>
      <c r="P742" s="76" t="str" cm="1">
        <f t="array" ref="P742">IF(L742&lt;&gt;"",IFERROR(_xlfn.CHOOSECOLS(_xlfn.TEXTSPLIT(N742,"--"),2),""),"")</f>
        <v/>
      </c>
      <c r="Q742" s="76" t="str">
        <f t="shared" si="56"/>
        <v/>
      </c>
    </row>
    <row r="743" spans="1:17">
      <c r="A743" s="75" t="str">
        <v>AOM_000798</v>
      </c>
      <c r="B743" s="75" t="str">
        <v>Beef Survival Meal</v>
      </c>
      <c r="C743" s="75" t="str">
        <v/>
      </c>
      <c r="D743" s="75" t="str">
        <v/>
      </c>
      <c r="E743" s="75" t="str">
        <f t="shared" si="55"/>
        <v/>
      </c>
      <c r="F743" s="75" t="str">
        <v>Management--Livestock Management--Feed Characteristic--Feed Composition--Feed Ingredient--Preformulated Feed--Beef Survival Meal------</v>
      </c>
      <c r="G743" s="75"/>
      <c r="H743" s="75"/>
      <c r="I743" s="75"/>
      <c r="J743" s="75"/>
      <c r="K743" s="75"/>
      <c r="L743" s="75"/>
      <c r="M743" s="75" t="str" cm="1">
        <f t="array" ref="M743">IF(L743&lt;&gt;"",_xlfn.TEXTSPLIT(L743, "$"),"")</f>
        <v/>
      </c>
      <c r="N743" s="75"/>
      <c r="O743" s="75" t="str" cm="1">
        <f t="array" ref="O743">IF(L743&lt;&gt;"",_xlfn.CHOOSECOLS(_xlfn.TEXTSPLIT(N743,"--"),1),"")</f>
        <v/>
      </c>
      <c r="P743" s="75" t="str" cm="1">
        <f t="array" ref="P743">IF(L743&lt;&gt;"",IFERROR(_xlfn.CHOOSECOLS(_xlfn.TEXTSPLIT(N743,"--"),2),""),"")</f>
        <v/>
      </c>
      <c r="Q743" s="75" t="str">
        <f t="shared" si="56"/>
        <v/>
      </c>
    </row>
    <row r="744" spans="1:17">
      <c r="A744" s="76" t="str">
        <v>AOM_002110</v>
      </c>
      <c r="B744" s="76" t="str">
        <v>Chick Mash</v>
      </c>
      <c r="C744" s="76" t="str">
        <v/>
      </c>
      <c r="D744" s="76" t="str">
        <v/>
      </c>
      <c r="E744" s="76" t="str">
        <f t="shared" si="55"/>
        <v/>
      </c>
      <c r="F744" s="76" t="str">
        <v>Management--Livestock Management--Feed Characteristic--Feed Composition--Feed Ingredient--Preformulated Feed--Chick Mash------</v>
      </c>
      <c r="G744" s="76"/>
      <c r="H744" s="76"/>
      <c r="I744" s="76"/>
      <c r="J744" s="76"/>
      <c r="K744" s="76"/>
      <c r="L744" s="76"/>
      <c r="M744" s="76" t="str" cm="1">
        <f t="array" ref="M744">IF(L744&lt;&gt;"",_xlfn.TEXTSPLIT(L744, "$"),"")</f>
        <v/>
      </c>
      <c r="N744" s="76"/>
      <c r="O744" s="76" t="str" cm="1">
        <f t="array" ref="O744">IF(L744&lt;&gt;"",_xlfn.CHOOSECOLS(_xlfn.TEXTSPLIT(N744,"--"),1),"")</f>
        <v/>
      </c>
      <c r="P744" s="76" t="str" cm="1">
        <f t="array" ref="P744">IF(L744&lt;&gt;"",IFERROR(_xlfn.CHOOSECOLS(_xlfn.TEXTSPLIT(N744,"--"),2),""),"")</f>
        <v/>
      </c>
      <c r="Q744" s="76" t="str">
        <f t="shared" si="56"/>
        <v/>
      </c>
    </row>
    <row r="745" spans="1:17">
      <c r="A745" s="75" t="str">
        <v>AOM_000799</v>
      </c>
      <c r="B745" s="75" t="str">
        <v>Commercial Feed</v>
      </c>
      <c r="C745" s="75" t="str">
        <v>Industrial Commercial Feed</v>
      </c>
      <c r="D745" s="75" t="str">
        <v/>
      </c>
      <c r="E745" s="75" t="str">
        <f t="shared" si="55"/>
        <v>Industrial Commercial Feed</v>
      </c>
      <c r="F745" s="75" t="str">
        <v>Management--Livestock Management--Feed Characteristic--Feed Composition--Feed Ingredient--Preformulated Feed--Commercial Feed------</v>
      </c>
      <c r="G745" s="75"/>
      <c r="H745" s="75"/>
      <c r="I745" s="75"/>
      <c r="J745" s="75"/>
      <c r="K745" s="75"/>
      <c r="L745" s="75"/>
      <c r="M745" s="75" t="str" cm="1">
        <f t="array" ref="M745">IF(L745&lt;&gt;"",_xlfn.TEXTSPLIT(L745, "$"),"")</f>
        <v/>
      </c>
      <c r="N745" s="75"/>
      <c r="O745" s="75" t="str" cm="1">
        <f t="array" ref="O745">IF(L745&lt;&gt;"",_xlfn.CHOOSECOLS(_xlfn.TEXTSPLIT(N745,"--"),1),"")</f>
        <v/>
      </c>
      <c r="P745" s="75" t="str" cm="1">
        <f t="array" ref="P745">IF(L745&lt;&gt;"",IFERROR(_xlfn.CHOOSECOLS(_xlfn.TEXTSPLIT(N745,"--"),2),""),"")</f>
        <v/>
      </c>
      <c r="Q745" s="75" t="str">
        <f t="shared" si="56"/>
        <v/>
      </c>
    </row>
    <row r="746" spans="1:17">
      <c r="A746" s="76" t="str">
        <v>AOM_000800</v>
      </c>
      <c r="B746" s="76" t="str">
        <v>Concentrate</v>
      </c>
      <c r="C746" s="76" t="str">
        <v/>
      </c>
      <c r="D746" s="76" t="str">
        <v/>
      </c>
      <c r="E746" s="76" t="str">
        <f t="shared" si="55"/>
        <v/>
      </c>
      <c r="F746" s="76" t="str">
        <v>Management--Livestock Management--Feed Characteristic--Feed Composition--Feed Ingredient--Preformulated Feed--Concentrate------</v>
      </c>
      <c r="G746" s="76"/>
      <c r="H746" s="76"/>
      <c r="I746" s="76"/>
      <c r="J746" s="76"/>
      <c r="K746" s="76"/>
      <c r="L746" s="76"/>
      <c r="M746" s="76" t="str" cm="1">
        <f t="array" ref="M746">IF(L746&lt;&gt;"",_xlfn.TEXTSPLIT(L746, "$"),"")</f>
        <v/>
      </c>
      <c r="N746" s="76"/>
      <c r="O746" s="76" t="str" cm="1">
        <f t="array" ref="O746">IF(L746&lt;&gt;"",_xlfn.CHOOSECOLS(_xlfn.TEXTSPLIT(N746,"--"),1),"")</f>
        <v/>
      </c>
      <c r="P746" s="76" t="str" cm="1">
        <f t="array" ref="P746">IF(L746&lt;&gt;"",IFERROR(_xlfn.CHOOSECOLS(_xlfn.TEXTSPLIT(N746,"--"),2),""),"")</f>
        <v/>
      </c>
      <c r="Q746" s="76" t="str">
        <f t="shared" si="56"/>
        <v/>
      </c>
    </row>
    <row r="747" spans="1:17">
      <c r="A747" s="75" t="str">
        <v>AOM_001493</v>
      </c>
      <c r="B747" s="75" t="str">
        <v>Growers Concentrate</v>
      </c>
      <c r="C747" s="75" t="str">
        <v/>
      </c>
      <c r="D747" s="75" t="str">
        <v/>
      </c>
      <c r="E747" s="75" t="str">
        <f t="shared" si="55"/>
        <v/>
      </c>
      <c r="F747" s="75" t="str">
        <v>Management--Livestock Management--Feed Characteristic--Feed Composition--Feed Ingredient--Preformulated Feed--Concentrate--Growers Concentrate----</v>
      </c>
      <c r="G747" s="75"/>
      <c r="H747" s="75"/>
      <c r="I747" s="75"/>
      <c r="J747" s="75"/>
      <c r="K747" s="75"/>
      <c r="L747" s="75"/>
      <c r="M747" s="75" t="str" cm="1">
        <f t="array" ref="M747">IF(L747&lt;&gt;"",_xlfn.TEXTSPLIT(L747, "$"),"")</f>
        <v/>
      </c>
      <c r="N747" s="75"/>
      <c r="O747" s="75" t="str" cm="1">
        <f t="array" ref="O747">IF(L747&lt;&gt;"",_xlfn.CHOOSECOLS(_xlfn.TEXTSPLIT(N747,"--"),1),"")</f>
        <v/>
      </c>
      <c r="P747" s="75" t="str" cm="1">
        <f t="array" ref="P747">IF(L747&lt;&gt;"",IFERROR(_xlfn.CHOOSECOLS(_xlfn.TEXTSPLIT(N747,"--"),2),""),"")</f>
        <v/>
      </c>
      <c r="Q747" s="75" t="str">
        <f t="shared" si="56"/>
        <v/>
      </c>
    </row>
    <row r="748" spans="1:17">
      <c r="A748" s="76" t="str">
        <v>AOM_000805</v>
      </c>
      <c r="B748" s="76" t="str">
        <v>Imported Concentrate</v>
      </c>
      <c r="C748" s="76" t="str">
        <v/>
      </c>
      <c r="D748" s="76" t="str">
        <v/>
      </c>
      <c r="E748" s="76" t="str">
        <f t="shared" si="55"/>
        <v/>
      </c>
      <c r="F748" s="76" t="str">
        <v>Management--Livestock Management--Feed Characteristic--Feed Composition--Feed Ingredient--Preformulated Feed--Concentrate--Imported Concentrate----</v>
      </c>
      <c r="G748" s="76"/>
      <c r="H748" s="76"/>
      <c r="I748" s="76"/>
      <c r="J748" s="76"/>
      <c r="K748" s="76"/>
      <c r="L748" s="76"/>
      <c r="M748" s="76" t="str" cm="1">
        <f t="array" ref="M748">IF(L748&lt;&gt;"",_xlfn.TEXTSPLIT(L748, "$"),"")</f>
        <v/>
      </c>
      <c r="N748" s="76"/>
      <c r="O748" s="76" t="str" cm="1">
        <f t="array" ref="O748">IF(L748&lt;&gt;"",_xlfn.CHOOSECOLS(_xlfn.TEXTSPLIT(N748,"--"),1),"")</f>
        <v/>
      </c>
      <c r="P748" s="76" t="str" cm="1">
        <f t="array" ref="P748">IF(L748&lt;&gt;"",IFERROR(_xlfn.CHOOSECOLS(_xlfn.TEXTSPLIT(N748,"--"),2),""),"")</f>
        <v/>
      </c>
      <c r="Q748" s="76" t="str">
        <f t="shared" si="56"/>
        <v/>
      </c>
    </row>
    <row r="749" spans="1:17">
      <c r="A749" s="75" t="str">
        <v>AOM_000803</v>
      </c>
      <c r="B749" s="75" t="str">
        <v>Layer Concentrate</v>
      </c>
      <c r="C749" s="75" t="str">
        <v/>
      </c>
      <c r="D749" s="75" t="str">
        <v/>
      </c>
      <c r="E749" s="75" t="str">
        <f t="shared" si="55"/>
        <v/>
      </c>
      <c r="F749" s="75" t="str">
        <v>Management--Livestock Management--Feed Characteristic--Feed Composition--Feed Ingredient--Preformulated Feed--Concentrate--Layer Concentrate----</v>
      </c>
      <c r="G749" s="75"/>
      <c r="H749" s="75"/>
      <c r="I749" s="75"/>
      <c r="J749" s="75"/>
      <c r="K749" s="75"/>
      <c r="L749" s="75"/>
      <c r="M749" s="75" t="str" cm="1">
        <f t="array" ref="M749">IF(L749&lt;&gt;"",_xlfn.TEXTSPLIT(L749, "$"),"")</f>
        <v/>
      </c>
      <c r="N749" s="75"/>
      <c r="O749" s="75" t="str" cm="1">
        <f t="array" ref="O749">IF(L749&lt;&gt;"",_xlfn.CHOOSECOLS(_xlfn.TEXTSPLIT(N749,"--"),1),"")</f>
        <v/>
      </c>
      <c r="P749" s="75" t="str" cm="1">
        <f t="array" ref="P749">IF(L749&lt;&gt;"",IFERROR(_xlfn.CHOOSECOLS(_xlfn.TEXTSPLIT(N749,"--"),2),""),"")</f>
        <v/>
      </c>
      <c r="Q749" s="75" t="str">
        <f t="shared" si="56"/>
        <v/>
      </c>
    </row>
    <row r="750" spans="1:17">
      <c r="A750" s="76" t="str">
        <v>AOM_001492</v>
      </c>
      <c r="B750" s="76" t="str">
        <v>Protein-Mineral Concentrate</v>
      </c>
      <c r="C750" s="76" t="str">
        <v/>
      </c>
      <c r="D750" s="76" t="str">
        <v>Prosopis juliflora</v>
      </c>
      <c r="E750" s="76" t="str">
        <f t="shared" si="55"/>
        <v>Prosopis juliflora</v>
      </c>
      <c r="F750" s="76" t="str">
        <v>Management--Livestock Management--Feed Characteristic--Feed Composition--Feed Ingredient--Preformulated Feed--Concentrate--Protein-Mineral Concentrate----</v>
      </c>
      <c r="G750" s="76"/>
      <c r="H750" s="76"/>
      <c r="I750" s="76"/>
      <c r="J750" s="76"/>
      <c r="K750" s="76"/>
      <c r="L750" s="76"/>
      <c r="M750" s="76" t="str" cm="1">
        <f t="array" ref="M750">IF(L750&lt;&gt;"",_xlfn.TEXTSPLIT(L750, "$"),"")</f>
        <v/>
      </c>
      <c r="N750" s="76"/>
      <c r="O750" s="76" t="str" cm="1">
        <f t="array" ref="O750">IF(L750&lt;&gt;"",_xlfn.CHOOSECOLS(_xlfn.TEXTSPLIT(N750,"--"),1),"")</f>
        <v/>
      </c>
      <c r="P750" s="76" t="str" cm="1">
        <f t="array" ref="P750">IF(L750&lt;&gt;"",IFERROR(_xlfn.CHOOSECOLS(_xlfn.TEXTSPLIT(N750,"--"),2),""),"")</f>
        <v/>
      </c>
      <c r="Q750" s="76" t="str">
        <f t="shared" si="56"/>
        <v/>
      </c>
    </row>
    <row r="751" spans="1:17">
      <c r="A751" s="75" t="str">
        <v>AOM_000801</v>
      </c>
      <c r="B751" s="75" t="str">
        <v>Dairy Meal</v>
      </c>
      <c r="C751" s="75" t="str">
        <v/>
      </c>
      <c r="D751" s="75" t="str">
        <v/>
      </c>
      <c r="E751" s="75" t="str">
        <f t="shared" si="55"/>
        <v/>
      </c>
      <c r="F751" s="75" t="str">
        <v>Management--Livestock Management--Feed Characteristic--Feed Composition--Feed Ingredient--Preformulated Feed--Dairy Meal------</v>
      </c>
      <c r="G751" s="75"/>
      <c r="H751" s="75"/>
      <c r="I751" s="75"/>
      <c r="J751" s="75"/>
      <c r="K751" s="75"/>
      <c r="L751" s="75"/>
      <c r="M751" s="75" t="str" cm="1">
        <f t="array" ref="M751">IF(L751&lt;&gt;"",_xlfn.TEXTSPLIT(L751, "$"),"")</f>
        <v/>
      </c>
      <c r="N751" s="75"/>
      <c r="O751" s="75" t="str" cm="1">
        <f t="array" ref="O751">IF(L751&lt;&gt;"",_xlfn.CHOOSECOLS(_xlfn.TEXTSPLIT(N751,"--"),1),"")</f>
        <v/>
      </c>
      <c r="P751" s="75" t="str" cm="1">
        <f t="array" ref="P751">IF(L751&lt;&gt;"",IFERROR(_xlfn.CHOOSECOLS(_xlfn.TEXTSPLIT(N751,"--"),2),""),"")</f>
        <v/>
      </c>
      <c r="Q751" s="75" t="str">
        <f t="shared" si="56"/>
        <v/>
      </c>
    </row>
    <row r="752" spans="1:17">
      <c r="A752" s="76" t="str">
        <v>AOM_001579</v>
      </c>
      <c r="B752" s="76" t="str">
        <v>Elancoban</v>
      </c>
      <c r="C752" s="76" t="str">
        <v/>
      </c>
      <c r="D752" s="76" t="str">
        <v/>
      </c>
      <c r="E752" s="76" t="str">
        <f t="shared" si="55"/>
        <v/>
      </c>
      <c r="F752" s="76" t="str">
        <v>Management--Livestock Management--Feed Characteristic--Feed Composition--Feed Ingredient--Preformulated Feed--Elancoban------</v>
      </c>
      <c r="G752" s="76"/>
      <c r="H752" s="76"/>
      <c r="I752" s="76"/>
      <c r="J752" s="76"/>
      <c r="K752" s="76"/>
      <c r="L752" s="76"/>
      <c r="M752" s="76" t="str" cm="1">
        <f t="array" ref="M752">IF(L752&lt;&gt;"",_xlfn.TEXTSPLIT(L752, "$"),"")</f>
        <v/>
      </c>
      <c r="N752" s="76"/>
      <c r="O752" s="76" t="str" cm="1">
        <f t="array" ref="O752">IF(L752&lt;&gt;"",_xlfn.CHOOSECOLS(_xlfn.TEXTSPLIT(N752,"--"),1),"")</f>
        <v/>
      </c>
      <c r="P752" s="76" t="str" cm="1">
        <f t="array" ref="P752">IF(L752&lt;&gt;"",IFERROR(_xlfn.CHOOSECOLS(_xlfn.TEXTSPLIT(N752,"--"),2),""),"")</f>
        <v/>
      </c>
      <c r="Q752" s="76" t="str">
        <f t="shared" si="56"/>
        <v/>
      </c>
    </row>
    <row r="753" spans="1:17">
      <c r="A753" s="75" t="str">
        <v>AOM_001494</v>
      </c>
      <c r="B753" s="75" t="str">
        <v>Finisher Diet</v>
      </c>
      <c r="C753" s="75" t="str">
        <v/>
      </c>
      <c r="D753" s="75" t="str">
        <v/>
      </c>
      <c r="E753" s="75" t="str">
        <f t="shared" si="55"/>
        <v/>
      </c>
      <c r="F753" s="75" t="str">
        <v>Management--Livestock Management--Feed Characteristic--Feed Composition--Feed Ingredient--Preformulated Feed--Finisher Diet------</v>
      </c>
      <c r="G753" s="75"/>
      <c r="H753" s="75"/>
      <c r="I753" s="75"/>
      <c r="J753" s="75"/>
      <c r="K753" s="75"/>
      <c r="L753" s="75"/>
      <c r="M753" s="75" t="str" cm="1">
        <f t="array" ref="M753">IF(L753&lt;&gt;"",_xlfn.TEXTSPLIT(L753, "$"),"")</f>
        <v/>
      </c>
      <c r="N753" s="75"/>
      <c r="O753" s="75" t="str" cm="1">
        <f t="array" ref="O753">IF(L753&lt;&gt;"",_xlfn.CHOOSECOLS(_xlfn.TEXTSPLIT(N753,"--"),1),"")</f>
        <v/>
      </c>
      <c r="P753" s="75" t="str" cm="1">
        <f t="array" ref="P753">IF(L753&lt;&gt;"",IFERROR(_xlfn.CHOOSECOLS(_xlfn.TEXTSPLIT(N753,"--"),2),""),"")</f>
        <v/>
      </c>
      <c r="Q753" s="75" t="str">
        <f t="shared" si="56"/>
        <v/>
      </c>
    </row>
    <row r="754" spans="1:17">
      <c r="A754" s="76" t="str">
        <v>AOM_002097</v>
      </c>
      <c r="B754" s="76" t="str">
        <v>Fish Mix</v>
      </c>
      <c r="C754" s="76" t="str">
        <v/>
      </c>
      <c r="D754" s="76" t="str">
        <v/>
      </c>
      <c r="E754" s="76" t="str">
        <f t="shared" si="55"/>
        <v/>
      </c>
      <c r="F754" s="76" t="str">
        <v>Management--Livestock Management--Feed Characteristic--Feed Composition--Feed Ingredient--Preformulated Feed--Fish Mix------</v>
      </c>
      <c r="G754" s="76"/>
      <c r="H754" s="76"/>
      <c r="I754" s="76"/>
      <c r="J754" s="76"/>
      <c r="K754" s="76"/>
      <c r="L754" s="76"/>
      <c r="M754" s="76" t="str" cm="1">
        <f t="array" ref="M754">IF(L754&lt;&gt;"",_xlfn.TEXTSPLIT(L754, "$"),"")</f>
        <v/>
      </c>
      <c r="N754" s="76"/>
      <c r="O754" s="76" t="str" cm="1">
        <f t="array" ref="O754">IF(L754&lt;&gt;"",_xlfn.CHOOSECOLS(_xlfn.TEXTSPLIT(N754,"--"),1),"")</f>
        <v/>
      </c>
      <c r="P754" s="76" t="str" cm="1">
        <f t="array" ref="P754">IF(L754&lt;&gt;"",IFERROR(_xlfn.CHOOSECOLS(_xlfn.TEXTSPLIT(N754,"--"),2),""),"")</f>
        <v/>
      </c>
      <c r="Q754" s="76" t="str">
        <f t="shared" si="56"/>
        <v/>
      </c>
    </row>
    <row r="755" spans="1:17">
      <c r="A755" s="75" t="str">
        <v>AOM_001495</v>
      </c>
      <c r="B755" s="75" t="str">
        <v>Growers Diet</v>
      </c>
      <c r="C755" s="75" t="str">
        <v/>
      </c>
      <c r="D755" s="75" t="str">
        <v/>
      </c>
      <c r="E755" s="75" t="str">
        <f t="shared" si="55"/>
        <v/>
      </c>
      <c r="F755" s="75" t="str">
        <v>Management--Livestock Management--Feed Characteristic--Feed Composition--Feed Ingredient--Preformulated Feed--Growers Diet------</v>
      </c>
      <c r="G755" s="75"/>
      <c r="H755" s="75"/>
      <c r="I755" s="75"/>
      <c r="J755" s="75"/>
      <c r="K755" s="75"/>
      <c r="L755" s="75"/>
      <c r="M755" s="75" t="str" cm="1">
        <f t="array" ref="M755">IF(L755&lt;&gt;"",_xlfn.TEXTSPLIT(L755, "$"),"")</f>
        <v/>
      </c>
      <c r="N755" s="75"/>
      <c r="O755" s="75" t="str" cm="1">
        <f t="array" ref="O755">IF(L755&lt;&gt;"",_xlfn.CHOOSECOLS(_xlfn.TEXTSPLIT(N755,"--"),1),"")</f>
        <v/>
      </c>
      <c r="P755" s="75" t="str" cm="1">
        <f t="array" ref="P755">IF(L755&lt;&gt;"",IFERROR(_xlfn.CHOOSECOLS(_xlfn.TEXTSPLIT(N755,"--"),2),""),"")</f>
        <v/>
      </c>
      <c r="Q755" s="75" t="str">
        <f t="shared" si="56"/>
        <v/>
      </c>
    </row>
    <row r="756" spans="1:17">
      <c r="A756" s="76" t="str">
        <v>AOM_003495</v>
      </c>
      <c r="B756" s="76" t="str">
        <v>Growers Premix</v>
      </c>
      <c r="C756" s="76" t="str">
        <v/>
      </c>
      <c r="D756" s="76" t="str">
        <v/>
      </c>
      <c r="E756" s="76" t="str">
        <f t="shared" si="55"/>
        <v/>
      </c>
      <c r="F756" s="76" t="str">
        <v>Management--Livestock Management--Feed Characteristic--Feed Composition--Feed Ingredient--Preformulated Feed--Growers Premix------</v>
      </c>
      <c r="G756" s="76"/>
      <c r="H756" s="76"/>
      <c r="I756" s="76"/>
      <c r="J756" s="76"/>
      <c r="K756" s="76"/>
      <c r="L756" s="76"/>
      <c r="M756" s="76" t="str" cm="1">
        <f t="array" ref="M756">IF(L756&lt;&gt;"",_xlfn.TEXTSPLIT(L756, "$"),"")</f>
        <v/>
      </c>
      <c r="N756" s="76"/>
      <c r="O756" s="76" t="str" cm="1">
        <f t="array" ref="O756">IF(L756&lt;&gt;"",_xlfn.CHOOSECOLS(_xlfn.TEXTSPLIT(N756,"--"),1),"")</f>
        <v/>
      </c>
      <c r="P756" s="76" t="str" cm="1">
        <f t="array" ref="P756">IF(L756&lt;&gt;"",IFERROR(_xlfn.CHOOSECOLS(_xlfn.TEXTSPLIT(N756,"--"),2),""),"")</f>
        <v/>
      </c>
      <c r="Q756" s="76" t="str">
        <f t="shared" si="56"/>
        <v/>
      </c>
    </row>
    <row r="757" spans="1:17">
      <c r="A757" s="75" t="str">
        <v>AOM_003995</v>
      </c>
      <c r="B757" s="75" t="str">
        <v>Lamb and Ewe Pellet</v>
      </c>
      <c r="C757" s="75" t="str">
        <v/>
      </c>
      <c r="D757" s="75" t="str">
        <v/>
      </c>
      <c r="E757" s="75" t="str">
        <f t="shared" si="55"/>
        <v/>
      </c>
      <c r="F757" s="75" t="str">
        <v>Management--Livestock Management--Feed Characteristic--Feed Composition--Feed Ingredient--Preformulated Feed--Lamb and Ewe Pellet------</v>
      </c>
      <c r="G757" s="75"/>
      <c r="H757" s="75"/>
      <c r="I757" s="75"/>
      <c r="J757" s="75"/>
      <c r="K757" s="75"/>
      <c r="L757" s="75"/>
      <c r="M757" s="75" t="str" cm="1">
        <f t="array" ref="M757">IF(L757&lt;&gt;"",_xlfn.TEXTSPLIT(L757, "$"),"")</f>
        <v/>
      </c>
      <c r="N757" s="75"/>
      <c r="O757" s="75" t="str" cm="1">
        <f t="array" ref="O757">IF(L757&lt;&gt;"",_xlfn.CHOOSECOLS(_xlfn.TEXTSPLIT(N757,"--"),1),"")</f>
        <v/>
      </c>
      <c r="P757" s="75" t="str" cm="1">
        <f t="array" ref="P757">IF(L757&lt;&gt;"",IFERROR(_xlfn.CHOOSECOLS(_xlfn.TEXTSPLIT(N757,"--"),2),""),"")</f>
        <v/>
      </c>
      <c r="Q757" s="75" t="str">
        <f t="shared" si="56"/>
        <v/>
      </c>
    </row>
    <row r="758" spans="1:17">
      <c r="A758" s="76" t="str">
        <v>AOM_002109</v>
      </c>
      <c r="B758" s="76" t="str">
        <v>Layer's Meal</v>
      </c>
      <c r="C758" s="76" t="str">
        <v/>
      </c>
      <c r="D758" s="76" t="str">
        <v/>
      </c>
      <c r="E758" s="76" t="str">
        <f t="shared" si="55"/>
        <v/>
      </c>
      <c r="F758" s="76" t="str">
        <v>Management--Livestock Management--Feed Characteristic--Feed Composition--Feed Ingredient--Preformulated Feed--Layer's Meal------</v>
      </c>
      <c r="G758" s="76"/>
      <c r="H758" s="76"/>
      <c r="I758" s="76"/>
      <c r="J758" s="76"/>
      <c r="K758" s="76"/>
      <c r="L758" s="76"/>
      <c r="M758" s="76" t="str" cm="1">
        <f t="array" ref="M758">IF(L758&lt;&gt;"",_xlfn.TEXTSPLIT(L758, "$"),"")</f>
        <v/>
      </c>
      <c r="N758" s="76"/>
      <c r="O758" s="76" t="str" cm="1">
        <f t="array" ref="O758">IF(L758&lt;&gt;"",_xlfn.CHOOSECOLS(_xlfn.TEXTSPLIT(N758,"--"),1),"")</f>
        <v/>
      </c>
      <c r="P758" s="76" t="str" cm="1">
        <f t="array" ref="P758">IF(L758&lt;&gt;"",IFERROR(_xlfn.CHOOSECOLS(_xlfn.TEXTSPLIT(N758,"--"),2),""),"")</f>
        <v/>
      </c>
      <c r="Q758" s="76" t="str">
        <f t="shared" si="56"/>
        <v/>
      </c>
    </row>
    <row r="759" spans="1:17">
      <c r="A759" s="75" t="str">
        <v>AOM_001497</v>
      </c>
      <c r="B759" s="75" t="str">
        <v>Megalac</v>
      </c>
      <c r="C759" s="75" t="str">
        <v/>
      </c>
      <c r="D759" s="75" t="str">
        <v/>
      </c>
      <c r="E759" s="75" t="str">
        <f t="shared" si="55"/>
        <v/>
      </c>
      <c r="F759" s="75" t="str">
        <v>Management--Livestock Management--Feed Characteristic--Feed Composition--Feed Ingredient--Preformulated Feed--Megalac------</v>
      </c>
      <c r="G759" s="75"/>
      <c r="H759" s="75"/>
      <c r="I759" s="75"/>
      <c r="J759" s="75"/>
      <c r="K759" s="75"/>
      <c r="L759" s="75"/>
      <c r="M759" s="75" t="str" cm="1">
        <f t="array" ref="M759">IF(L759&lt;&gt;"",_xlfn.TEXTSPLIT(L759, "$"),"")</f>
        <v/>
      </c>
      <c r="N759" s="75"/>
      <c r="O759" s="75" t="str" cm="1">
        <f t="array" ref="O759">IF(L759&lt;&gt;"",_xlfn.CHOOSECOLS(_xlfn.TEXTSPLIT(N759,"--"),1),"")</f>
        <v/>
      </c>
      <c r="P759" s="75" t="str" cm="1">
        <f t="array" ref="P759">IF(L759&lt;&gt;"",IFERROR(_xlfn.CHOOSECOLS(_xlfn.TEXTSPLIT(N759,"--"),2),""),"")</f>
        <v/>
      </c>
      <c r="Q759" s="75" t="str">
        <f t="shared" si="56"/>
        <v/>
      </c>
    </row>
    <row r="760" spans="1:17">
      <c r="A760" s="76" t="str">
        <v>AOM_002098</v>
      </c>
      <c r="B760" s="76" t="str">
        <v>Poultry Feed</v>
      </c>
      <c r="C760" s="76" t="str">
        <v/>
      </c>
      <c r="D760" s="76" t="str">
        <v>Solanum tuberosum</v>
      </c>
      <c r="E760" s="76" t="str">
        <f t="shared" si="55"/>
        <v>Solanum tuberosum</v>
      </c>
      <c r="F760" s="76" t="str">
        <v>Management--Livestock Management--Feed Characteristic--Feed Composition--Feed Ingredient--Preformulated Feed--Poultry Feed------</v>
      </c>
      <c r="G760" s="76"/>
      <c r="H760" s="76"/>
      <c r="I760" s="76"/>
      <c r="J760" s="76"/>
      <c r="K760" s="76"/>
      <c r="L760" s="76"/>
      <c r="M760" s="76" t="str" cm="1">
        <f t="array" ref="M760">IF(L760&lt;&gt;"",_xlfn.TEXTSPLIT(L760, "$"),"")</f>
        <v/>
      </c>
      <c r="N760" s="76"/>
      <c r="O760" s="76" t="str" cm="1">
        <f t="array" ref="O760">IF(L760&lt;&gt;"",_xlfn.CHOOSECOLS(_xlfn.TEXTSPLIT(N760,"--"),1),"")</f>
        <v/>
      </c>
      <c r="P760" s="76" t="str" cm="1">
        <f t="array" ref="P760">IF(L760&lt;&gt;"",IFERROR(_xlfn.CHOOSECOLS(_xlfn.TEXTSPLIT(N760,"--"),2),""),"")</f>
        <v/>
      </c>
      <c r="Q760" s="76" t="str">
        <f t="shared" si="56"/>
        <v/>
      </c>
    </row>
    <row r="761" spans="1:17">
      <c r="A761" s="75" t="str">
        <v>AOM_001870</v>
      </c>
      <c r="B761" s="75" t="str">
        <v>Prime Gluten 60</v>
      </c>
      <c r="C761" s="75" t="str">
        <v/>
      </c>
      <c r="D761" s="75" t="str">
        <v/>
      </c>
      <c r="E761" s="75" t="str">
        <f t="shared" si="55"/>
        <v/>
      </c>
      <c r="F761" s="75" t="str">
        <v>Management--Livestock Management--Feed Characteristic--Feed Composition--Feed Ingredient--Preformulated Feed--Prime Gluten 60------</v>
      </c>
      <c r="G761" s="75"/>
      <c r="H761" s="75"/>
      <c r="I761" s="75"/>
      <c r="J761" s="75"/>
      <c r="K761" s="75"/>
      <c r="L761" s="75"/>
      <c r="M761" s="75" t="str" cm="1">
        <f t="array" ref="M761">IF(L761&lt;&gt;"",_xlfn.TEXTSPLIT(L761, "$"),"")</f>
        <v/>
      </c>
      <c r="N761" s="75"/>
      <c r="O761" s="75" t="str" cm="1">
        <f t="array" ref="O761">IF(L761&lt;&gt;"",_xlfn.CHOOSECOLS(_xlfn.TEXTSPLIT(N761,"--"),1),"")</f>
        <v/>
      </c>
      <c r="P761" s="75" t="str" cm="1">
        <f t="array" ref="P761">IF(L761&lt;&gt;"",IFERROR(_xlfn.CHOOSECOLS(_xlfn.TEXTSPLIT(N761,"--"),2),""),"")</f>
        <v/>
      </c>
      <c r="Q761" s="75" t="str">
        <f t="shared" si="56"/>
        <v/>
      </c>
    </row>
    <row r="762" spans="1:17">
      <c r="A762" s="76" t="str">
        <v>AOM_003870</v>
      </c>
      <c r="B762" s="76" t="str">
        <v>Rabbit Pellet</v>
      </c>
      <c r="C762" s="76" t="str">
        <v/>
      </c>
      <c r="D762" s="76" t="str">
        <v xml:space="preserve">Quercus ilex </v>
      </c>
      <c r="E762" s="76" t="str">
        <f t="shared" si="55"/>
        <v xml:space="preserve">Quercus ilex </v>
      </c>
      <c r="F762" s="76" t="str">
        <v>Management--Livestock Management--Feed Characteristic--Feed Composition--Feed Ingredient--Preformulated Feed--Rabbit Pellet------</v>
      </c>
      <c r="G762" s="76"/>
      <c r="H762" s="76"/>
      <c r="I762" s="76"/>
      <c r="J762" s="76"/>
      <c r="K762" s="76"/>
      <c r="L762" s="76"/>
      <c r="M762" s="76" t="str" cm="1">
        <f t="array" ref="M762">IF(L762&lt;&gt;"",_xlfn.TEXTSPLIT(L762, "$"),"")</f>
        <v/>
      </c>
      <c r="N762" s="76"/>
      <c r="O762" s="76" t="str" cm="1">
        <f t="array" ref="O762">IF(L762&lt;&gt;"",_xlfn.CHOOSECOLS(_xlfn.TEXTSPLIT(N762,"--"),1),"")</f>
        <v/>
      </c>
      <c r="P762" s="76" t="str" cm="1">
        <f t="array" ref="P762">IF(L762&lt;&gt;"",IFERROR(_xlfn.CHOOSECOLS(_xlfn.TEXTSPLIT(N762,"--"),2),""),"")</f>
        <v/>
      </c>
      <c r="Q762" s="76" t="str">
        <f t="shared" si="56"/>
        <v/>
      </c>
    </row>
    <row r="763" spans="1:17">
      <c r="A763" s="75" t="str">
        <v>AOM_003991</v>
      </c>
      <c r="B763" s="75" t="str">
        <v>Ruminant Premix</v>
      </c>
      <c r="C763" s="75" t="str">
        <v/>
      </c>
      <c r="D763" s="75" t="str">
        <v/>
      </c>
      <c r="E763" s="75" t="str">
        <f t="shared" si="55"/>
        <v/>
      </c>
      <c r="F763" s="75" t="str">
        <v>Management--Livestock Management--Feed Characteristic--Feed Composition--Feed Ingredient--Preformulated Feed--Ruminant Premix------</v>
      </c>
      <c r="G763" s="75"/>
      <c r="H763" s="75"/>
      <c r="I763" s="75"/>
      <c r="J763" s="75"/>
      <c r="K763" s="75"/>
      <c r="L763" s="75"/>
      <c r="M763" s="75" t="str" cm="1">
        <f t="array" ref="M763">IF(L763&lt;&gt;"",_xlfn.TEXTSPLIT(L763, "$"),"")</f>
        <v/>
      </c>
      <c r="N763" s="75"/>
      <c r="O763" s="75" t="str" cm="1">
        <f t="array" ref="O763">IF(L763&lt;&gt;"",_xlfn.CHOOSECOLS(_xlfn.TEXTSPLIT(N763,"--"),1),"")</f>
        <v/>
      </c>
      <c r="P763" s="75" t="str" cm="1">
        <f t="array" ref="P763">IF(L763&lt;&gt;"",IFERROR(_xlfn.CHOOSECOLS(_xlfn.TEXTSPLIT(N763,"--"),2),""),"")</f>
        <v/>
      </c>
      <c r="Q763" s="75" t="str">
        <f t="shared" si="56"/>
        <v/>
      </c>
    </row>
    <row r="764" spans="1:17">
      <c r="A764" s="76" t="str">
        <v>AOM_001498</v>
      </c>
      <c r="B764" s="76" t="str">
        <v>Sheep Meal</v>
      </c>
      <c r="C764" s="76" t="str">
        <v/>
      </c>
      <c r="D764" s="76" t="str">
        <v>Vitellaria paradoxa</v>
      </c>
      <c r="E764" s="76" t="str">
        <f t="shared" si="55"/>
        <v>Vitellaria paradoxa</v>
      </c>
      <c r="F764" s="76" t="str">
        <v>Management--Livestock Management--Feed Characteristic--Feed Composition--Feed Ingredient--Preformulated Feed--Sheep Meal------</v>
      </c>
      <c r="G764" s="76"/>
      <c r="H764" s="76"/>
      <c r="I764" s="76"/>
      <c r="J764" s="76"/>
      <c r="K764" s="76"/>
      <c r="L764" s="76"/>
      <c r="M764" s="76" t="str" cm="1">
        <f t="array" ref="M764">IF(L764&lt;&gt;"",_xlfn.TEXTSPLIT(L764, "$"),"")</f>
        <v/>
      </c>
      <c r="N764" s="76"/>
      <c r="O764" s="76" t="str" cm="1">
        <f t="array" ref="O764">IF(L764&lt;&gt;"",_xlfn.CHOOSECOLS(_xlfn.TEXTSPLIT(N764,"--"),1),"")</f>
        <v/>
      </c>
      <c r="P764" s="76" t="str" cm="1">
        <f t="array" ref="P764">IF(L764&lt;&gt;"",IFERROR(_xlfn.CHOOSECOLS(_xlfn.TEXTSPLIT(N764,"--"),2),""),"")</f>
        <v/>
      </c>
      <c r="Q764" s="76" t="str">
        <f t="shared" si="56"/>
        <v/>
      </c>
    </row>
    <row r="765" spans="1:17">
      <c r="A765" s="75" t="str">
        <v>AOM_001496</v>
      </c>
      <c r="B765" s="75" t="str">
        <v>Starter Diet</v>
      </c>
      <c r="C765" s="75" t="str">
        <v/>
      </c>
      <c r="D765" s="75" t="str">
        <v>Sporobolus panicoides</v>
      </c>
      <c r="E765" s="75" t="str">
        <f t="shared" si="55"/>
        <v>Sporobolus panicoides</v>
      </c>
      <c r="F765" s="75" t="str">
        <v>Management--Livestock Management--Feed Characteristic--Feed Composition--Feed Ingredient--Preformulated Feed--Starter Diet------</v>
      </c>
      <c r="G765" s="75"/>
      <c r="H765" s="75"/>
      <c r="I765" s="75"/>
      <c r="J765" s="75"/>
      <c r="K765" s="75"/>
      <c r="L765" s="75"/>
      <c r="M765" s="75" t="str" cm="1">
        <f t="array" ref="M765">IF(L765&lt;&gt;"",_xlfn.TEXTSPLIT(L765, "$"),"")</f>
        <v/>
      </c>
      <c r="N765" s="75"/>
      <c r="O765" s="75" t="str" cm="1">
        <f t="array" ref="O765">IF(L765&lt;&gt;"",_xlfn.CHOOSECOLS(_xlfn.TEXTSPLIT(N765,"--"),1),"")</f>
        <v/>
      </c>
      <c r="P765" s="75" t="str" cm="1">
        <f t="array" ref="P765">IF(L765&lt;&gt;"",IFERROR(_xlfn.CHOOSECOLS(_xlfn.TEXTSPLIT(N765,"--"),2),""),"")</f>
        <v/>
      </c>
      <c r="Q765" s="75" t="str">
        <f t="shared" si="56"/>
        <v/>
      </c>
    </row>
    <row r="766" spans="1:17">
      <c r="A766" s="76" t="str">
        <v>AOM_001502</v>
      </c>
      <c r="B766" s="76" t="str">
        <v>Swine Mix</v>
      </c>
      <c r="C766" s="76" t="str">
        <v/>
      </c>
      <c r="D766" s="76" t="str">
        <v>Ipomoea batatas</v>
      </c>
      <c r="E766" s="76" t="str">
        <f t="shared" si="55"/>
        <v>Ipomoea batatas</v>
      </c>
      <c r="F766" s="76" t="str">
        <v>Management--Livestock Management--Feed Characteristic--Feed Composition--Feed Ingredient--Preformulated Feed--Swine Mix------</v>
      </c>
      <c r="G766" s="76"/>
      <c r="H766" s="76"/>
      <c r="I766" s="76"/>
      <c r="J766" s="76"/>
      <c r="K766" s="76"/>
      <c r="L766" s="76"/>
      <c r="M766" s="76" t="str" cm="1">
        <f t="array" ref="M766">IF(L766&lt;&gt;"",_xlfn.TEXTSPLIT(L766, "$"),"")</f>
        <v/>
      </c>
      <c r="N766" s="76"/>
      <c r="O766" s="76" t="str" cm="1">
        <f t="array" ref="O766">IF(L766&lt;&gt;"",_xlfn.CHOOSECOLS(_xlfn.TEXTSPLIT(N766,"--"),1),"")</f>
        <v/>
      </c>
      <c r="P766" s="76" t="str" cm="1">
        <f t="array" ref="P766">IF(L766&lt;&gt;"",IFERROR(_xlfn.CHOOSECOLS(_xlfn.TEXTSPLIT(N766,"--"),2),""),"")</f>
        <v/>
      </c>
      <c r="Q766" s="76" t="str">
        <f t="shared" si="56"/>
        <v/>
      </c>
    </row>
    <row r="767" spans="1:17">
      <c r="A767" s="75" t="str">
        <v>AOM_000804</v>
      </c>
      <c r="B767" s="75" t="str">
        <v>Total Mixed Ration</v>
      </c>
      <c r="C767" s="75" t="str">
        <v/>
      </c>
      <c r="D767" s="75" t="str">
        <v>Solanum lycopersicum</v>
      </c>
      <c r="E767" s="75" t="str">
        <f t="shared" si="55"/>
        <v>Solanum lycopersicum</v>
      </c>
      <c r="F767" s="75" t="str">
        <v>Management--Livestock Management--Feed Characteristic--Feed Composition--Feed Ingredient--Preformulated Feed--Total Mixed Ration------</v>
      </c>
      <c r="G767" s="75"/>
      <c r="H767" s="75"/>
      <c r="I767" s="75"/>
      <c r="J767" s="75"/>
      <c r="K767" s="75"/>
      <c r="L767" s="75"/>
      <c r="M767" s="75" t="str" cm="1">
        <f t="array" ref="M767">IF(L767&lt;&gt;"",_xlfn.TEXTSPLIT(L767, "$"),"")</f>
        <v/>
      </c>
      <c r="N767" s="75"/>
      <c r="O767" s="75" t="str" cm="1">
        <f t="array" ref="O767">IF(L767&lt;&gt;"",_xlfn.CHOOSECOLS(_xlfn.TEXTSPLIT(N767,"--"),1),"")</f>
        <v/>
      </c>
      <c r="P767" s="75" t="str" cm="1">
        <f t="array" ref="P767">IF(L767&lt;&gt;"",IFERROR(_xlfn.CHOOSECOLS(_xlfn.TEXTSPLIT(N767,"--"),2),""),"")</f>
        <v/>
      </c>
      <c r="Q767" s="75" t="str">
        <f t="shared" si="56"/>
        <v/>
      </c>
    </row>
    <row r="768" spans="1:17">
      <c r="A768" s="76" t="str">
        <v>AOM_006340</v>
      </c>
      <c r="B768" s="76" t="str">
        <v>Propionibacterium freudenreinchi</v>
      </c>
      <c r="C768" s="76" t="str">
        <v/>
      </c>
      <c r="D768" s="76" t="str">
        <v/>
      </c>
      <c r="E768" s="76" t="str">
        <f t="shared" si="55"/>
        <v/>
      </c>
      <c r="F768" s="76" t="str">
        <v>Management--Livestock Management--Feed Characteristic--Feed Composition--Feed Ingredient--Probiotic--Propionibacterium freudenreinchi------</v>
      </c>
      <c r="G768" s="76"/>
      <c r="H768" s="76"/>
      <c r="I768" s="76"/>
      <c r="J768" s="76"/>
      <c r="K768" s="76"/>
      <c r="L768" s="76"/>
      <c r="M768" s="76" t="str" cm="1">
        <f t="array" ref="M768">IF(L768&lt;&gt;"",_xlfn.TEXTSPLIT(L768, "$"),"")</f>
        <v/>
      </c>
      <c r="N768" s="76"/>
      <c r="O768" s="76" t="str" cm="1">
        <f t="array" ref="O768">IF(L768&lt;&gt;"",_xlfn.CHOOSECOLS(_xlfn.TEXTSPLIT(N768,"--"),1),"")</f>
        <v/>
      </c>
      <c r="P768" s="76" t="str" cm="1">
        <f t="array" ref="P768">IF(L768&lt;&gt;"",IFERROR(_xlfn.CHOOSECOLS(_xlfn.TEXTSPLIT(N768,"--"),2),""),"")</f>
        <v/>
      </c>
      <c r="Q768" s="76" t="str">
        <f t="shared" si="56"/>
        <v/>
      </c>
    </row>
    <row r="769" spans="1:17">
      <c r="A769" s="75" t="str">
        <v>AOM_001420</v>
      </c>
      <c r="B769" s="75" t="str">
        <v>Saccharomyces cerevisiae</v>
      </c>
      <c r="C769" s="75" t="str">
        <v>Brewers Yeast;Spent Yeast; Baker's yeast</v>
      </c>
      <c r="D769" s="75" t="str">
        <v/>
      </c>
      <c r="E769" s="75" t="str">
        <f t="shared" si="55"/>
        <v>Brewers Yeast;Spent Yeast; Baker's yeast</v>
      </c>
      <c r="F769" s="75" t="str">
        <v>Management--Livestock Management--Feed Characteristic--Feed Composition--Feed Ingredient--Probiotic--Saccharomyces cerevisiae------</v>
      </c>
      <c r="G769" s="75"/>
      <c r="H769" s="75"/>
      <c r="I769" s="75"/>
      <c r="J769" s="75"/>
      <c r="K769" s="75"/>
      <c r="L769" s="75"/>
      <c r="M769" s="75" t="str" cm="1">
        <f t="array" ref="M769">IF(L769&lt;&gt;"",_xlfn.TEXTSPLIT(L769, "$"),"")</f>
        <v/>
      </c>
      <c r="N769" s="75"/>
      <c r="O769" s="75" t="str" cm="1">
        <f t="array" ref="O769">IF(L769&lt;&gt;"",_xlfn.CHOOSECOLS(_xlfn.TEXTSPLIT(N769,"--"),1),"")</f>
        <v/>
      </c>
      <c r="P769" s="75" t="str" cm="1">
        <f t="array" ref="P769">IF(L769&lt;&gt;"",IFERROR(_xlfn.CHOOSECOLS(_xlfn.TEXTSPLIT(N769,"--"),2),""),"")</f>
        <v/>
      </c>
      <c r="Q769" s="75" t="str">
        <f t="shared" si="56"/>
        <v/>
      </c>
    </row>
    <row r="770" spans="1:17">
      <c r="A770" s="76" t="str">
        <v>AOM_001421</v>
      </c>
      <c r="B770" s="76" t="str">
        <v>Saccharomyces cerevisiae Slurry</v>
      </c>
      <c r="C770" s="76" t="str">
        <v>Brewers Yeast Slurry</v>
      </c>
      <c r="D770" s="76" t="str">
        <v>Saccharomyces cerevisiae Slurry</v>
      </c>
      <c r="E770" s="76" t="str">
        <f t="shared" si="55"/>
        <v>Brewers Yeast Slurry;Saccharomyces cerevisiae Slurry</v>
      </c>
      <c r="F770" s="76" t="str">
        <v>Management--Livestock Management--Feed Characteristic--Feed Composition--Feed Ingredient--Probiotic--Saccharomyces cerevisiae Slurry------</v>
      </c>
      <c r="G770" s="76"/>
      <c r="H770" s="76"/>
      <c r="I770" s="76"/>
      <c r="J770" s="76"/>
      <c r="K770" s="76"/>
      <c r="L770" s="76"/>
      <c r="M770" s="76" t="str" cm="1">
        <f t="array" ref="M770">IF(L770&lt;&gt;"",_xlfn.TEXTSPLIT(L770, "$"),"")</f>
        <v/>
      </c>
      <c r="N770" s="76"/>
      <c r="O770" s="76" t="str" cm="1">
        <f t="array" ref="O770">IF(L770&lt;&gt;"",_xlfn.CHOOSECOLS(_xlfn.TEXTSPLIT(N770,"--"),1),"")</f>
        <v/>
      </c>
      <c r="P770" s="76" t="str" cm="1">
        <f t="array" ref="P770">IF(L770&lt;&gt;"",IFERROR(_xlfn.CHOOSECOLS(_xlfn.TEXTSPLIT(N770,"--"),2),""),"")</f>
        <v/>
      </c>
      <c r="Q770" s="76" t="str">
        <f t="shared" si="56"/>
        <v/>
      </c>
    </row>
    <row r="771" spans="1:17">
      <c r="A771" s="75" t="str">
        <v>AOM_003076</v>
      </c>
      <c r="B771" s="75" t="str">
        <v>Probiotic</v>
      </c>
      <c r="C771" s="75" t="str">
        <v/>
      </c>
      <c r="D771" s="75" t="str">
        <v/>
      </c>
      <c r="E771" s="75" t="str">
        <f t="shared" si="55"/>
        <v/>
      </c>
      <c r="F771" s="75" t="str">
        <v>Management--Livestock Management--Feed Characteristic--Feed Composition--Feed Ingredient--Probiotic--------</v>
      </c>
      <c r="G771" s="75"/>
      <c r="H771" s="75"/>
      <c r="I771" s="75"/>
      <c r="J771" s="75"/>
      <c r="K771" s="75"/>
      <c r="L771" s="75"/>
      <c r="M771" s="75" t="str" cm="1">
        <f t="array" ref="M771">IF(L771&lt;&gt;"",_xlfn.TEXTSPLIT(L771, "$"),"")</f>
        <v/>
      </c>
      <c r="N771" s="75"/>
      <c r="O771" s="75" t="str" cm="1">
        <f t="array" ref="O771">IF(L771&lt;&gt;"",_xlfn.CHOOSECOLS(_xlfn.TEXTSPLIT(N771,"--"),1),"")</f>
        <v/>
      </c>
      <c r="P771" s="75" t="str" cm="1">
        <f t="array" ref="P771">IF(L771&lt;&gt;"",IFERROR(_xlfn.CHOOSECOLS(_xlfn.TEXTSPLIT(N771,"--"),2),""),"")</f>
        <v/>
      </c>
      <c r="Q771" s="75" t="str">
        <f t="shared" si="56"/>
        <v/>
      </c>
    </row>
    <row r="772" spans="1:17">
      <c r="A772" s="76" t="str">
        <v>AOM_000736</v>
      </c>
      <c r="B772" s="76" t="str">
        <v>Supplement</v>
      </c>
      <c r="C772" s="76" t="str">
        <v/>
      </c>
      <c r="D772" s="76" t="str">
        <v>Helianthus annuus</v>
      </c>
      <c r="E772" s="76" t="str">
        <f t="shared" si="55"/>
        <v>Helianthus annuus</v>
      </c>
      <c r="F772" s="76" t="str">
        <v>Management--Livestock Management--Feed Characteristic--Feed Composition--Feed Ingredient--Supplement--------</v>
      </c>
      <c r="G772" s="76"/>
      <c r="H772" s="76"/>
      <c r="I772" s="76"/>
      <c r="J772" s="76"/>
      <c r="K772" s="76"/>
      <c r="L772" s="76"/>
      <c r="M772" s="76" t="str" cm="1">
        <f t="array" ref="M772">IF(L772&lt;&gt;"",_xlfn.TEXTSPLIT(L772, "$"),"")</f>
        <v/>
      </c>
      <c r="N772" s="76"/>
      <c r="O772" s="76" t="str" cm="1">
        <f t="array" ref="O772">IF(L772&lt;&gt;"",_xlfn.CHOOSECOLS(_xlfn.TEXTSPLIT(N772,"--"),1),"")</f>
        <v/>
      </c>
      <c r="P772" s="76" t="str" cm="1">
        <f t="array" ref="P772">IF(L772&lt;&gt;"",IFERROR(_xlfn.CHOOSECOLS(_xlfn.TEXTSPLIT(N772,"--"),2),""),"")</f>
        <v/>
      </c>
      <c r="Q772" s="76" t="str">
        <f t="shared" si="56"/>
        <v/>
      </c>
    </row>
    <row r="773" spans="1:17">
      <c r="A773" s="75" t="str">
        <v>AOM_000737</v>
      </c>
      <c r="B773" s="75" t="str">
        <v>Amino Acid</v>
      </c>
      <c r="C773" s="75" t="str">
        <v/>
      </c>
      <c r="D773" s="75" t="str">
        <v/>
      </c>
      <c r="E773" s="75" t="str">
        <f t="shared" si="55"/>
        <v/>
      </c>
      <c r="F773" s="75" t="str">
        <v>Management--Livestock Management--Feed Characteristic--Feed Composition--Feed Ingredient--Supplement--Amino Acid------</v>
      </c>
      <c r="G773" s="75"/>
      <c r="H773" s="75"/>
      <c r="I773" s="75"/>
      <c r="J773" s="75"/>
      <c r="K773" s="75"/>
      <c r="L773" s="75"/>
      <c r="M773" s="75" t="str" cm="1">
        <f t="array" ref="M773">IF(L773&lt;&gt;"",_xlfn.TEXTSPLIT(L773, "$"),"")</f>
        <v/>
      </c>
      <c r="N773" s="75"/>
      <c r="O773" s="75" t="str" cm="1">
        <f t="array" ref="O773">IF(L773&lt;&gt;"",_xlfn.CHOOSECOLS(_xlfn.TEXTSPLIT(N773,"--"),1),"")</f>
        <v/>
      </c>
      <c r="P773" s="75" t="str" cm="1">
        <f t="array" ref="P773">IF(L773&lt;&gt;"",IFERROR(_xlfn.CHOOSECOLS(_xlfn.TEXTSPLIT(N773,"--"),2),""),"")</f>
        <v/>
      </c>
      <c r="Q773" s="75" t="str">
        <f t="shared" si="56"/>
        <v/>
      </c>
    </row>
    <row r="774" spans="1:17">
      <c r="A774" s="76" t="str">
        <v>AOM_003878</v>
      </c>
      <c r="B774" s="76" t="str">
        <v>L-Tryptophan</v>
      </c>
      <c r="C774" s="76" t="str">
        <v/>
      </c>
      <c r="D774" s="76" t="str">
        <v/>
      </c>
      <c r="E774" s="76" t="str">
        <f t="shared" si="55"/>
        <v/>
      </c>
      <c r="F774" s="76" t="str">
        <v>Management--Livestock Management--Feed Characteristic--Feed Composition--Feed Ingredient--Supplement--Amino Acid--L-Tryptophan----</v>
      </c>
      <c r="G774" s="76"/>
      <c r="H774" s="76"/>
      <c r="I774" s="76"/>
      <c r="J774" s="76"/>
      <c r="K774" s="76"/>
      <c r="L774" s="76"/>
      <c r="M774" s="76" t="str" cm="1">
        <f t="array" ref="M774">IF(L774&lt;&gt;"",_xlfn.TEXTSPLIT(L774, "$"),"")</f>
        <v/>
      </c>
      <c r="N774" s="76"/>
      <c r="O774" s="76" t="str" cm="1">
        <f t="array" ref="O774">IF(L774&lt;&gt;"",_xlfn.CHOOSECOLS(_xlfn.TEXTSPLIT(N774,"--"),1),"")</f>
        <v/>
      </c>
      <c r="P774" s="76" t="str" cm="1">
        <f t="array" ref="P774">IF(L774&lt;&gt;"",IFERROR(_xlfn.CHOOSECOLS(_xlfn.TEXTSPLIT(N774,"--"),2),""),"")</f>
        <v/>
      </c>
      <c r="Q774" s="76" t="str">
        <f t="shared" si="56"/>
        <v/>
      </c>
    </row>
    <row r="775" spans="1:17">
      <c r="A775" s="75" t="str">
        <v>AOM_000739</v>
      </c>
      <c r="B775" s="75" t="str">
        <v>Lysine</v>
      </c>
      <c r="C775" s="75" t="str">
        <v>L-Lysine;L-Lysine Synthetic</v>
      </c>
      <c r="D775" s="75" t="str">
        <v/>
      </c>
      <c r="E775" s="75" t="str">
        <f t="shared" ref="E775:E838" si="57">_xlfn.TEXTJOIN(";",TRUE,C775,D775)</f>
        <v>L-Lysine;L-Lysine Synthetic</v>
      </c>
      <c r="F775" s="75" t="str">
        <v>Management--Livestock Management--Feed Characteristic--Feed Composition--Feed Ingredient--Supplement--Amino Acid--Lysine----</v>
      </c>
      <c r="G775" s="75"/>
      <c r="H775" s="75"/>
      <c r="I775" s="75"/>
      <c r="J775" s="75"/>
      <c r="K775" s="75"/>
      <c r="L775" s="75"/>
      <c r="M775" s="75" t="str" cm="1">
        <f t="array" ref="M775">IF(L775&lt;&gt;"",_xlfn.TEXTSPLIT(L775, "$"),"")</f>
        <v/>
      </c>
      <c r="N775" s="75"/>
      <c r="O775" s="75" t="str" cm="1">
        <f t="array" ref="O775">IF(L775&lt;&gt;"",_xlfn.CHOOSECOLS(_xlfn.TEXTSPLIT(N775,"--"),1),"")</f>
        <v/>
      </c>
      <c r="P775" s="75" t="str" cm="1">
        <f t="array" ref="P775">IF(L775&lt;&gt;"",IFERROR(_xlfn.CHOOSECOLS(_xlfn.TEXTSPLIT(N775,"--"),2),""),"")</f>
        <v/>
      </c>
      <c r="Q775" s="75" t="str">
        <f t="shared" ref="Q775:Q838" si="58">IF(L775&lt;&gt;"",IF(SUM(LEN(N775)-LEN(SUBSTITUTE(N775,"--","")))/LEN("--")&gt;1,SUBSTITUTE(N775,CONCATENATE(O775,"--",P775,"--"),""),""),"")</f>
        <v/>
      </c>
    </row>
    <row r="776" spans="1:17">
      <c r="A776" s="76" t="str">
        <v>AOM_000740</v>
      </c>
      <c r="B776" s="76" t="str">
        <v>Lysine - HCl</v>
      </c>
      <c r="C776" s="76" t="str">
        <v>Lysine Hydrochloride;L-Lysine Hydrochloride;Biolysine</v>
      </c>
      <c r="D776" s="76" t="str">
        <v/>
      </c>
      <c r="E776" s="76" t="str">
        <f t="shared" si="57"/>
        <v>Lysine Hydrochloride;L-Lysine Hydrochloride;Biolysine</v>
      </c>
      <c r="F776" s="76" t="str">
        <v>Management--Livestock Management--Feed Characteristic--Feed Composition--Feed Ingredient--Supplement--Amino Acid--Lysine - HCl----</v>
      </c>
      <c r="G776" s="76"/>
      <c r="H776" s="76"/>
      <c r="I776" s="76"/>
      <c r="J776" s="76"/>
      <c r="K776" s="76"/>
      <c r="L776" s="76"/>
      <c r="M776" s="76" t="str" cm="1">
        <f t="array" ref="M776">IF(L776&lt;&gt;"",_xlfn.TEXTSPLIT(L776, "$"),"")</f>
        <v/>
      </c>
      <c r="N776" s="76"/>
      <c r="O776" s="76" t="str" cm="1">
        <f t="array" ref="O776">IF(L776&lt;&gt;"",_xlfn.CHOOSECOLS(_xlfn.TEXTSPLIT(N776,"--"),1),"")</f>
        <v/>
      </c>
      <c r="P776" s="76" t="str" cm="1">
        <f t="array" ref="P776">IF(L776&lt;&gt;"",IFERROR(_xlfn.CHOOSECOLS(_xlfn.TEXTSPLIT(N776,"--"),2),""),"")</f>
        <v/>
      </c>
      <c r="Q776" s="76" t="str">
        <f t="shared" si="58"/>
        <v/>
      </c>
    </row>
    <row r="777" spans="1:17">
      <c r="A777" s="75" t="str">
        <v>AOM_001377</v>
      </c>
      <c r="B777" s="75" t="str">
        <v>Methionine</v>
      </c>
      <c r="C777" s="75" t="str">
        <v>DL-Methionine;L-Methionine</v>
      </c>
      <c r="D777" s="75" t="str">
        <v/>
      </c>
      <c r="E777" s="75" t="str">
        <f t="shared" si="57"/>
        <v>DL-Methionine;L-Methionine</v>
      </c>
      <c r="F777" s="75" t="str">
        <v>Management--Livestock Management--Feed Characteristic--Feed Composition--Feed Ingredient--Supplement--Amino Acid--Methionine----</v>
      </c>
      <c r="G777" s="75"/>
      <c r="H777" s="75"/>
      <c r="I777" s="75"/>
      <c r="J777" s="75"/>
      <c r="K777" s="75"/>
      <c r="L777" s="75"/>
      <c r="M777" s="75" t="str" cm="1">
        <f t="array" ref="M777">IF(L777&lt;&gt;"",_xlfn.TEXTSPLIT(L777, "$"),"")</f>
        <v/>
      </c>
      <c r="N777" s="75"/>
      <c r="O777" s="75" t="str" cm="1">
        <f t="array" ref="O777">IF(L777&lt;&gt;"",_xlfn.CHOOSECOLS(_xlfn.TEXTSPLIT(N777,"--"),1),"")</f>
        <v/>
      </c>
      <c r="P777" s="75" t="str" cm="1">
        <f t="array" ref="P777">IF(L777&lt;&gt;"",IFERROR(_xlfn.CHOOSECOLS(_xlfn.TEXTSPLIT(N777,"--"),2),""),"")</f>
        <v/>
      </c>
      <c r="Q777" s="75" t="str">
        <f t="shared" si="58"/>
        <v/>
      </c>
    </row>
    <row r="778" spans="1:17">
      <c r="A778" s="76" t="str">
        <v>AOM_000738</v>
      </c>
      <c r="B778" s="76" t="str">
        <v>Threonine</v>
      </c>
      <c r="C778" s="76" t="str">
        <v>L-Threonine</v>
      </c>
      <c r="D778" s="76" t="str">
        <v>Themeda triandra</v>
      </c>
      <c r="E778" s="76" t="str">
        <f t="shared" si="57"/>
        <v>L-Threonine;Themeda triandra</v>
      </c>
      <c r="F778" s="76" t="str">
        <v>Management--Livestock Management--Feed Characteristic--Feed Composition--Feed Ingredient--Supplement--Amino Acid--Threonine----</v>
      </c>
      <c r="G778" s="76"/>
      <c r="H778" s="76"/>
      <c r="I778" s="76"/>
      <c r="J778" s="76"/>
      <c r="K778" s="76"/>
      <c r="L778" s="76"/>
      <c r="M778" s="76" t="str" cm="1">
        <f t="array" ref="M778">IF(L778&lt;&gt;"",_xlfn.TEXTSPLIT(L778, "$"),"")</f>
        <v/>
      </c>
      <c r="N778" s="76"/>
      <c r="O778" s="76" t="str" cm="1">
        <f t="array" ref="O778">IF(L778&lt;&gt;"",_xlfn.CHOOSECOLS(_xlfn.TEXTSPLIT(N778,"--"),1),"")</f>
        <v/>
      </c>
      <c r="P778" s="76" t="str" cm="1">
        <f t="array" ref="P778">IF(L778&lt;&gt;"",IFERROR(_xlfn.CHOOSECOLS(_xlfn.TEXTSPLIT(N778,"--"),2),""),"")</f>
        <v/>
      </c>
      <c r="Q778" s="76" t="str">
        <f t="shared" si="58"/>
        <v/>
      </c>
    </row>
    <row r="779" spans="1:17">
      <c r="A779" s="75" t="str">
        <v>AOM_001433</v>
      </c>
      <c r="B779" s="75" t="str">
        <v>Tryptophan</v>
      </c>
      <c r="C779" s="75" t="str">
        <v/>
      </c>
      <c r="D779" s="75" t="str">
        <v/>
      </c>
      <c r="E779" s="75" t="str">
        <f t="shared" si="57"/>
        <v/>
      </c>
      <c r="F779" s="75" t="str">
        <v>Management--Livestock Management--Feed Characteristic--Feed Composition--Feed Ingredient--Supplement--Amino Acid--Tryptophan----</v>
      </c>
      <c r="G779" s="75"/>
      <c r="H779" s="75"/>
      <c r="I779" s="75"/>
      <c r="J779" s="75"/>
      <c r="K779" s="75"/>
      <c r="L779" s="75"/>
      <c r="M779" s="75" t="str" cm="1">
        <f t="array" ref="M779">IF(L779&lt;&gt;"",_xlfn.TEXTSPLIT(L779, "$"),"")</f>
        <v/>
      </c>
      <c r="N779" s="75"/>
      <c r="O779" s="75" t="str" cm="1">
        <f t="array" ref="O779">IF(L779&lt;&gt;"",_xlfn.CHOOSECOLS(_xlfn.TEXTSPLIT(N779,"--"),1),"")</f>
        <v/>
      </c>
      <c r="P779" s="75" t="str" cm="1">
        <f t="array" ref="P779">IF(L779&lt;&gt;"",IFERROR(_xlfn.CHOOSECOLS(_xlfn.TEXTSPLIT(N779,"--"),2),""),"")</f>
        <v/>
      </c>
      <c r="Q779" s="75" t="str">
        <f t="shared" si="58"/>
        <v/>
      </c>
    </row>
    <row r="780" spans="1:17">
      <c r="A780" s="76" t="str">
        <v>AOM_006339</v>
      </c>
      <c r="B780" s="76" t="str">
        <v>Anti fungi</v>
      </c>
      <c r="C780" s="76" t="str">
        <v/>
      </c>
      <c r="D780" s="76" t="str">
        <v/>
      </c>
      <c r="E780" s="76" t="str">
        <f t="shared" si="57"/>
        <v/>
      </c>
      <c r="F780" s="76" t="str">
        <v>Management--Livestock Management--Feed Characteristic--Feed Composition--Feed Ingredient--Supplement--Anti fungi------</v>
      </c>
      <c r="G780" s="76"/>
      <c r="H780" s="76"/>
      <c r="I780" s="76"/>
      <c r="J780" s="76"/>
      <c r="K780" s="76"/>
      <c r="L780" s="76"/>
      <c r="M780" s="76" t="str" cm="1">
        <f t="array" ref="M780">IF(L780&lt;&gt;"",_xlfn.TEXTSPLIT(L780, "$"),"")</f>
        <v/>
      </c>
      <c r="N780" s="76"/>
      <c r="O780" s="76" t="str" cm="1">
        <f t="array" ref="O780">IF(L780&lt;&gt;"",_xlfn.CHOOSECOLS(_xlfn.TEXTSPLIT(N780,"--"),1),"")</f>
        <v/>
      </c>
      <c r="P780" s="76" t="str" cm="1">
        <f t="array" ref="P780">IF(L780&lt;&gt;"",IFERROR(_xlfn.CHOOSECOLS(_xlfn.TEXTSPLIT(N780,"--"),2),""),"")</f>
        <v/>
      </c>
      <c r="Q780" s="76" t="str">
        <f t="shared" si="58"/>
        <v/>
      </c>
    </row>
    <row r="781" spans="1:17">
      <c r="A781" s="75" t="str">
        <v>AOM_004433</v>
      </c>
      <c r="B781" s="75" t="str">
        <v xml:space="preserve">Anti-coccidia </v>
      </c>
      <c r="C781" s="75" t="str">
        <v/>
      </c>
      <c r="D781" s="75" t="str">
        <v/>
      </c>
      <c r="E781" s="75" t="str">
        <f t="shared" si="57"/>
        <v/>
      </c>
      <c r="F781" s="75" t="str">
        <v>Management--Livestock Management--Feed Characteristic--Feed Composition--Feed Ingredient--Supplement--Anti-coccidia ------</v>
      </c>
      <c r="G781" s="75"/>
      <c r="H781" s="75"/>
      <c r="I781" s="75"/>
      <c r="J781" s="75"/>
      <c r="K781" s="75"/>
      <c r="L781" s="75"/>
      <c r="M781" s="75" t="str" cm="1">
        <f t="array" ref="M781">IF(L781&lt;&gt;"",_xlfn.TEXTSPLIT(L781, "$"),"")</f>
        <v/>
      </c>
      <c r="N781" s="75"/>
      <c r="O781" s="75" t="str" cm="1">
        <f t="array" ref="O781">IF(L781&lt;&gt;"",_xlfn.CHOOSECOLS(_xlfn.TEXTSPLIT(N781,"--"),1),"")</f>
        <v/>
      </c>
      <c r="P781" s="75" t="str" cm="1">
        <f t="array" ref="P781">IF(L781&lt;&gt;"",IFERROR(_xlfn.CHOOSECOLS(_xlfn.TEXTSPLIT(N781,"--"),2),""),"")</f>
        <v/>
      </c>
      <c r="Q781" s="75" t="str">
        <f t="shared" si="58"/>
        <v/>
      </c>
    </row>
    <row r="782" spans="1:17">
      <c r="A782" s="76" t="str">
        <v>AOM_001091</v>
      </c>
      <c r="B782" s="76" t="str">
        <v>Anti-mycotoxin</v>
      </c>
      <c r="C782" s="76" t="str">
        <v>Anti-aflatoxin</v>
      </c>
      <c r="D782" s="76" t="str">
        <v/>
      </c>
      <c r="E782" s="76" t="str">
        <f t="shared" si="57"/>
        <v>Anti-aflatoxin</v>
      </c>
      <c r="F782" s="76" t="str">
        <v>Management--Livestock Management--Feed Characteristic--Feed Composition--Feed Ingredient--Supplement--Anti-mycotoxin------</v>
      </c>
      <c r="G782" s="76"/>
      <c r="H782" s="76"/>
      <c r="I782" s="76"/>
      <c r="J782" s="76"/>
      <c r="K782" s="76"/>
      <c r="L782" s="76"/>
      <c r="M782" s="76" t="str" cm="1">
        <f t="array" ref="M782">IF(L782&lt;&gt;"",_xlfn.TEXTSPLIT(L782, "$"),"")</f>
        <v/>
      </c>
      <c r="N782" s="76"/>
      <c r="O782" s="76" t="str" cm="1">
        <f t="array" ref="O782">IF(L782&lt;&gt;"",_xlfn.CHOOSECOLS(_xlfn.TEXTSPLIT(N782,"--"),1),"")</f>
        <v/>
      </c>
      <c r="P782" s="76" t="str" cm="1">
        <f t="array" ref="P782">IF(L782&lt;&gt;"",IFERROR(_xlfn.CHOOSECOLS(_xlfn.TEXTSPLIT(N782,"--"),2),""),"")</f>
        <v/>
      </c>
      <c r="Q782" s="76" t="str">
        <f t="shared" si="58"/>
        <v/>
      </c>
    </row>
    <row r="783" spans="1:17">
      <c r="A783" s="75" t="str">
        <v>AOM_003889</v>
      </c>
      <c r="B783" s="75" t="str">
        <v>Bole Soil</v>
      </c>
      <c r="C783" s="75" t="str">
        <v/>
      </c>
      <c r="D783" s="75" t="str">
        <v/>
      </c>
      <c r="E783" s="75" t="str">
        <f t="shared" si="57"/>
        <v/>
      </c>
      <c r="F783" s="75" t="str">
        <v>Management--Livestock Management--Feed Characteristic--Feed Composition--Feed Ingredient--Supplement--Bole Soil------</v>
      </c>
      <c r="G783" s="75"/>
      <c r="H783" s="75"/>
      <c r="I783" s="75"/>
      <c r="J783" s="75"/>
      <c r="K783" s="75"/>
      <c r="L783" s="75"/>
      <c r="M783" s="75" t="str" cm="1">
        <f t="array" ref="M783">IF(L783&lt;&gt;"",_xlfn.TEXTSPLIT(L783, "$"),"")</f>
        <v/>
      </c>
      <c r="N783" s="75"/>
      <c r="O783" s="75" t="str" cm="1">
        <f t="array" ref="O783">IF(L783&lt;&gt;"",_xlfn.CHOOSECOLS(_xlfn.TEXTSPLIT(N783,"--"),1),"")</f>
        <v/>
      </c>
      <c r="P783" s="75" t="str" cm="1">
        <f t="array" ref="P783">IF(L783&lt;&gt;"",IFERROR(_xlfn.CHOOSECOLS(_xlfn.TEXTSPLIT(N783,"--"),2),""),"")</f>
        <v/>
      </c>
      <c r="Q783" s="75" t="str">
        <f t="shared" si="58"/>
        <v/>
      </c>
    </row>
    <row r="784" spans="1:17">
      <c r="A784" s="76" t="str">
        <v>AOM_001578</v>
      </c>
      <c r="B784" s="76" t="str">
        <v>Dextrin</v>
      </c>
      <c r="C784" s="76" t="str">
        <v/>
      </c>
      <c r="D784" s="76" t="str">
        <v/>
      </c>
      <c r="E784" s="76" t="str">
        <f t="shared" si="57"/>
        <v/>
      </c>
      <c r="F784" s="76" t="str">
        <v>Management--Livestock Management--Feed Characteristic--Feed Composition--Feed Ingredient--Supplement--Carbohydrate--Dextrin----</v>
      </c>
      <c r="G784" s="76"/>
      <c r="H784" s="76"/>
      <c r="I784" s="76"/>
      <c r="J784" s="76"/>
      <c r="K784" s="76"/>
      <c r="L784" s="76"/>
      <c r="M784" s="76" t="str" cm="1">
        <f t="array" ref="M784">IF(L784&lt;&gt;"",_xlfn.TEXTSPLIT(L784, "$"),"")</f>
        <v/>
      </c>
      <c r="N784" s="76"/>
      <c r="O784" s="76" t="str" cm="1">
        <f t="array" ref="O784">IF(L784&lt;&gt;"",_xlfn.CHOOSECOLS(_xlfn.TEXTSPLIT(N784,"--"),1),"")</f>
        <v/>
      </c>
      <c r="P784" s="76" t="str" cm="1">
        <f t="array" ref="P784">IF(L784&lt;&gt;"",IFERROR(_xlfn.CHOOSECOLS(_xlfn.TEXTSPLIT(N784,"--"),2),""),"")</f>
        <v/>
      </c>
      <c r="Q784" s="76" t="str">
        <f t="shared" si="58"/>
        <v/>
      </c>
    </row>
    <row r="785" spans="1:17">
      <c r="A785" s="75" t="str">
        <v>AOM_003577</v>
      </c>
      <c r="B785" s="75" t="str">
        <v>Commercial Protein Supplement</v>
      </c>
      <c r="C785" s="75" t="str">
        <v/>
      </c>
      <c r="D785" s="75" t="str">
        <v/>
      </c>
      <c r="E785" s="75" t="str">
        <f t="shared" si="57"/>
        <v/>
      </c>
      <c r="F785" s="75" t="str">
        <v>Management--Livestock Management--Feed Characteristic--Feed Composition--Feed Ingredient--Supplement--Commercial Protein Supplement------</v>
      </c>
      <c r="G785" s="75"/>
      <c r="H785" s="75"/>
      <c r="I785" s="75"/>
      <c r="J785" s="75"/>
      <c r="K785" s="75"/>
      <c r="L785" s="75"/>
      <c r="M785" s="75" t="str" cm="1">
        <f t="array" ref="M785">IF(L785&lt;&gt;"",_xlfn.TEXTSPLIT(L785, "$"),"")</f>
        <v/>
      </c>
      <c r="N785" s="75"/>
      <c r="O785" s="75" t="str" cm="1">
        <f t="array" ref="O785">IF(L785&lt;&gt;"",_xlfn.CHOOSECOLS(_xlfn.TEXTSPLIT(N785,"--"),1),"")</f>
        <v/>
      </c>
      <c r="P785" s="75" t="str" cm="1">
        <f t="array" ref="P785">IF(L785&lt;&gt;"",IFERROR(_xlfn.CHOOSECOLS(_xlfn.TEXTSPLIT(N785,"--"),2),""),"")</f>
        <v/>
      </c>
      <c r="Q785" s="75" t="str">
        <f t="shared" si="58"/>
        <v/>
      </c>
    </row>
    <row r="786" spans="1:17">
      <c r="A786" s="76" t="str">
        <v>AOM_000751</v>
      </c>
      <c r="B786" s="76" t="str">
        <v>Enzyme</v>
      </c>
      <c r="C786" s="76" t="str">
        <v/>
      </c>
      <c r="D786" s="76" t="str">
        <v/>
      </c>
      <c r="E786" s="76" t="str">
        <f t="shared" si="57"/>
        <v/>
      </c>
      <c r="F786" s="76" t="str">
        <v>Management--Livestock Management--Feed Characteristic--Feed Composition--Feed Ingredient--Supplement--Enzyme------</v>
      </c>
      <c r="G786" s="76"/>
      <c r="H786" s="76"/>
      <c r="I786" s="76"/>
      <c r="J786" s="76"/>
      <c r="K786" s="76"/>
      <c r="L786" s="76"/>
      <c r="M786" s="76" t="str" cm="1">
        <f t="array" ref="M786">IF(L786&lt;&gt;"",_xlfn.TEXTSPLIT(L786, "$"),"")</f>
        <v/>
      </c>
      <c r="N786" s="76"/>
      <c r="O786" s="76" t="str" cm="1">
        <f t="array" ref="O786">IF(L786&lt;&gt;"",_xlfn.CHOOSECOLS(_xlfn.TEXTSPLIT(N786,"--"),1),"")</f>
        <v/>
      </c>
      <c r="P786" s="76" t="str" cm="1">
        <f t="array" ref="P786">IF(L786&lt;&gt;"",IFERROR(_xlfn.CHOOSECOLS(_xlfn.TEXTSPLIT(N786,"--"),2),""),"")</f>
        <v/>
      </c>
      <c r="Q786" s="76" t="str">
        <f t="shared" si="58"/>
        <v/>
      </c>
    </row>
    <row r="787" spans="1:17">
      <c r="A787" s="75" t="str">
        <v>AOM_000748</v>
      </c>
      <c r="B787" s="75" t="str">
        <v>Asperozym (Fibrolytic Enzymes)</v>
      </c>
      <c r="C787" s="75" t="str">
        <v>Asperozym Fibrolytic</v>
      </c>
      <c r="D787" s="75" t="str">
        <v/>
      </c>
      <c r="E787" s="75" t="str">
        <f t="shared" si="57"/>
        <v>Asperozym Fibrolytic</v>
      </c>
      <c r="F787" s="75" t="str">
        <v>Management--Livestock Management--Feed Characteristic--Feed Composition--Feed Ingredient--Supplement--Enzyme--Asperozym (Fibrolytic Enzymes)----</v>
      </c>
      <c r="G787" s="75"/>
      <c r="H787" s="75"/>
      <c r="I787" s="75"/>
      <c r="J787" s="75"/>
      <c r="K787" s="75"/>
      <c r="L787" s="75"/>
      <c r="M787" s="75" t="str" cm="1">
        <f t="array" ref="M787">IF(L787&lt;&gt;"",_xlfn.TEXTSPLIT(L787, "$"),"")</f>
        <v/>
      </c>
      <c r="N787" s="75"/>
      <c r="O787" s="75" t="str" cm="1">
        <f t="array" ref="O787">IF(L787&lt;&gt;"",_xlfn.CHOOSECOLS(_xlfn.TEXTSPLIT(N787,"--"),1),"")</f>
        <v/>
      </c>
      <c r="P787" s="75" t="str" cm="1">
        <f t="array" ref="P787">IF(L787&lt;&gt;"",IFERROR(_xlfn.CHOOSECOLS(_xlfn.TEXTSPLIT(N787,"--"),2),""),"")</f>
        <v/>
      </c>
      <c r="Q787" s="75" t="str">
        <f t="shared" si="58"/>
        <v/>
      </c>
    </row>
    <row r="788" spans="1:17">
      <c r="A788" s="76" t="str">
        <v>AOM_000749</v>
      </c>
      <c r="B788" s="76" t="str">
        <v>Axtra Phy Broiler</v>
      </c>
      <c r="C788" s="76" t="str">
        <v/>
      </c>
      <c r="D788" s="76" t="str">
        <v/>
      </c>
      <c r="E788" s="76" t="str">
        <f t="shared" si="57"/>
        <v/>
      </c>
      <c r="F788" s="76" t="str">
        <v>Management--Livestock Management--Feed Characteristic--Feed Composition--Feed Ingredient--Supplement--Enzyme--Axtra Phy Broiler----</v>
      </c>
      <c r="G788" s="76"/>
      <c r="H788" s="76"/>
      <c r="I788" s="76"/>
      <c r="J788" s="76"/>
      <c r="K788" s="76"/>
      <c r="L788" s="76"/>
      <c r="M788" s="76" t="str" cm="1">
        <f t="array" ref="M788">IF(L788&lt;&gt;"",_xlfn.TEXTSPLIT(L788, "$"),"")</f>
        <v/>
      </c>
      <c r="N788" s="76"/>
      <c r="O788" s="76" t="str" cm="1">
        <f t="array" ref="O788">IF(L788&lt;&gt;"",_xlfn.CHOOSECOLS(_xlfn.TEXTSPLIT(N788,"--"),1),"")</f>
        <v/>
      </c>
      <c r="P788" s="76" t="str" cm="1">
        <f t="array" ref="P788">IF(L788&lt;&gt;"",IFERROR(_xlfn.CHOOSECOLS(_xlfn.TEXTSPLIT(N788,"--"),2),""),"")</f>
        <v/>
      </c>
      <c r="Q788" s="76" t="str">
        <f t="shared" si="58"/>
        <v/>
      </c>
    </row>
    <row r="789" spans="1:17">
      <c r="A789" s="75" t="str">
        <v>AOM_003747</v>
      </c>
      <c r="B789" s="75" t="str">
        <v>Axtra XAP</v>
      </c>
      <c r="C789" s="75" t="str">
        <v/>
      </c>
      <c r="D789" s="75" t="str">
        <v/>
      </c>
      <c r="E789" s="75" t="str">
        <f t="shared" si="57"/>
        <v/>
      </c>
      <c r="F789" s="75" t="str">
        <v>Management--Livestock Management--Feed Characteristic--Feed Composition--Feed Ingredient--Supplement--Enzyme--Axtra XAP----</v>
      </c>
      <c r="G789" s="75"/>
      <c r="H789" s="75"/>
      <c r="I789" s="75"/>
      <c r="J789" s="75"/>
      <c r="K789" s="75"/>
      <c r="L789" s="75"/>
      <c r="M789" s="75" t="str" cm="1">
        <f t="array" ref="M789">IF(L789&lt;&gt;"",_xlfn.TEXTSPLIT(L789, "$"),"")</f>
        <v/>
      </c>
      <c r="N789" s="75"/>
      <c r="O789" s="75" t="str" cm="1">
        <f t="array" ref="O789">IF(L789&lt;&gt;"",_xlfn.CHOOSECOLS(_xlfn.TEXTSPLIT(N789,"--"),1),"")</f>
        <v/>
      </c>
      <c r="P789" s="75" t="str" cm="1">
        <f t="array" ref="P789">IF(L789&lt;&gt;"",IFERROR(_xlfn.CHOOSECOLS(_xlfn.TEXTSPLIT(N789,"--"),2),""),"")</f>
        <v/>
      </c>
      <c r="Q789" s="75" t="str">
        <f t="shared" si="58"/>
        <v/>
      </c>
    </row>
    <row r="790" spans="1:17">
      <c r="A790" s="76" t="str">
        <v>AOM_003749</v>
      </c>
      <c r="B790" s="76" t="str">
        <v>Natuzyme</v>
      </c>
      <c r="C790" s="76" t="str">
        <v/>
      </c>
      <c r="D790" s="76" t="str">
        <v/>
      </c>
      <c r="E790" s="76" t="str">
        <f t="shared" si="57"/>
        <v/>
      </c>
      <c r="F790" s="76" t="str">
        <v>Management--Livestock Management--Feed Characteristic--Feed Composition--Feed Ingredient--Supplement--Enzyme--Natuzyme----</v>
      </c>
      <c r="G790" s="76"/>
      <c r="H790" s="76"/>
      <c r="I790" s="76"/>
      <c r="J790" s="76"/>
      <c r="K790" s="76"/>
      <c r="L790" s="76"/>
      <c r="M790" s="76" t="str" cm="1">
        <f t="array" ref="M790">IF(L790&lt;&gt;"",_xlfn.TEXTSPLIT(L790, "$"),"")</f>
        <v/>
      </c>
      <c r="N790" s="76"/>
      <c r="O790" s="76" t="str" cm="1">
        <f t="array" ref="O790">IF(L790&lt;&gt;"",_xlfn.CHOOSECOLS(_xlfn.TEXTSPLIT(N790,"--"),1),"")</f>
        <v/>
      </c>
      <c r="P790" s="76" t="str" cm="1">
        <f t="array" ref="P790">IF(L790&lt;&gt;"",IFERROR(_xlfn.CHOOSECOLS(_xlfn.TEXTSPLIT(N790,"--"),2),""),"")</f>
        <v/>
      </c>
      <c r="Q790" s="76" t="str">
        <f t="shared" si="58"/>
        <v/>
      </c>
    </row>
    <row r="791" spans="1:17">
      <c r="A791" s="75" t="str">
        <v>AOM_000750</v>
      </c>
      <c r="B791" s="75" t="str">
        <v>Phytase</v>
      </c>
      <c r="C791" s="75" t="str">
        <v/>
      </c>
      <c r="D791" s="75" t="str">
        <v>Phyllanthus amarus</v>
      </c>
      <c r="E791" s="75" t="str">
        <f t="shared" si="57"/>
        <v>Phyllanthus amarus</v>
      </c>
      <c r="F791" s="75" t="str">
        <v>Management--Livestock Management--Feed Characteristic--Feed Composition--Feed Ingredient--Supplement--Enzyme--Phytase----</v>
      </c>
      <c r="G791" s="75"/>
      <c r="H791" s="75"/>
      <c r="I791" s="75"/>
      <c r="J791" s="75"/>
      <c r="K791" s="75"/>
      <c r="L791" s="75"/>
      <c r="M791" s="75" t="str" cm="1">
        <f t="array" ref="M791">IF(L791&lt;&gt;"",_xlfn.TEXTSPLIT(L791, "$"),"")</f>
        <v/>
      </c>
      <c r="N791" s="75"/>
      <c r="O791" s="75" t="str" cm="1">
        <f t="array" ref="O791">IF(L791&lt;&gt;"",_xlfn.CHOOSECOLS(_xlfn.TEXTSPLIT(N791,"--"),1),"")</f>
        <v/>
      </c>
      <c r="P791" s="75" t="str" cm="1">
        <f t="array" ref="P791">IF(L791&lt;&gt;"",IFERROR(_xlfn.CHOOSECOLS(_xlfn.TEXTSPLIT(N791,"--"),2),""),"")</f>
        <v/>
      </c>
      <c r="Q791" s="75" t="str">
        <f t="shared" si="58"/>
        <v/>
      </c>
    </row>
    <row r="792" spans="1:17">
      <c r="A792" s="76" t="str">
        <v>AOM_001903</v>
      </c>
      <c r="B792" s="76" t="str">
        <v>Asteraceae</v>
      </c>
      <c r="C792" s="76" t="str">
        <v/>
      </c>
      <c r="D792" s="76" t="str">
        <v>Asteraceae</v>
      </c>
      <c r="E792" s="76" t="str">
        <f t="shared" si="57"/>
        <v>Asteraceae</v>
      </c>
      <c r="F792" s="76" t="str">
        <v>Management--Livestock Management--Feed Characteristic--Feed Composition--Feed Ingredient--Supplement--Herb or Extract--Asteraceae----</v>
      </c>
      <c r="G792" s="76"/>
      <c r="H792" s="76"/>
      <c r="I792" s="76"/>
      <c r="J792" s="76"/>
      <c r="K792" s="76"/>
      <c r="L792" s="76"/>
      <c r="M792" s="76" t="str" cm="1">
        <f t="array" ref="M792">IF(L792&lt;&gt;"",_xlfn.TEXTSPLIT(L792, "$"),"")</f>
        <v/>
      </c>
      <c r="N792" s="76"/>
      <c r="O792" s="76" t="str" cm="1">
        <f t="array" ref="O792">IF(L792&lt;&gt;"",_xlfn.CHOOSECOLS(_xlfn.TEXTSPLIT(N792,"--"),1),"")</f>
        <v/>
      </c>
      <c r="P792" s="76" t="str" cm="1">
        <f t="array" ref="P792">IF(L792&lt;&gt;"",IFERROR(_xlfn.CHOOSECOLS(_xlfn.TEXTSPLIT(N792,"--"),2),""),"")</f>
        <v/>
      </c>
      <c r="Q792" s="76" t="str">
        <f t="shared" si="58"/>
        <v/>
      </c>
    </row>
    <row r="793" spans="1:17">
      <c r="A793" s="75" t="str">
        <v>AOM_006323</v>
      </c>
      <c r="B793" s="75" t="str">
        <v>Chamomile Flower By Product</v>
      </c>
      <c r="C793" s="75" t="str">
        <v/>
      </c>
      <c r="D793" s="75" t="str">
        <v>Chamaemelum nobile Flower By Product</v>
      </c>
      <c r="E793" s="75" t="str">
        <f t="shared" si="57"/>
        <v>Chamaemelum nobile Flower By Product</v>
      </c>
      <c r="F793" s="75" t="str">
        <v>Management--Livestock Management--Feed Characteristic--Feed Composition--Feed Ingredient--Supplement--Herb or Extract--Chamomile--Chamomile Flower--Chamomile Flower By Product</v>
      </c>
      <c r="G793" s="75"/>
      <c r="H793" s="75"/>
      <c r="I793" s="75"/>
      <c r="J793" s="75"/>
      <c r="K793" s="75"/>
      <c r="L793" s="75"/>
      <c r="M793" s="75" t="str" cm="1">
        <f t="array" ref="M793">IF(L793&lt;&gt;"",_xlfn.TEXTSPLIT(L793, "$"),"")</f>
        <v/>
      </c>
      <c r="N793" s="75"/>
      <c r="O793" s="75" t="str" cm="1">
        <f t="array" ref="O793">IF(L793&lt;&gt;"",_xlfn.CHOOSECOLS(_xlfn.TEXTSPLIT(N793,"--"),1),"")</f>
        <v/>
      </c>
      <c r="P793" s="75" t="str" cm="1">
        <f t="array" ref="P793">IF(L793&lt;&gt;"",IFERROR(_xlfn.CHOOSECOLS(_xlfn.TEXTSPLIT(N793,"--"),2),""),"")</f>
        <v/>
      </c>
      <c r="Q793" s="75" t="str">
        <f t="shared" si="58"/>
        <v/>
      </c>
    </row>
    <row r="794" spans="1:17">
      <c r="A794" s="76" t="str">
        <v>AOM_000752</v>
      </c>
      <c r="B794" s="76" t="str">
        <v>Chamomile Flower</v>
      </c>
      <c r="C794" s="76" t="str">
        <v/>
      </c>
      <c r="D794" s="76" t="str">
        <v>Chamaemelum nobile Flower</v>
      </c>
      <c r="E794" s="76" t="str">
        <f t="shared" si="57"/>
        <v>Chamaemelum nobile Flower</v>
      </c>
      <c r="F794" s="76" t="str">
        <v>Management--Livestock Management--Feed Characteristic--Feed Composition--Feed Ingredient--Supplement--Herb or Extract--Chamomile--Chamomile Flower--</v>
      </c>
      <c r="G794" s="76"/>
      <c r="H794" s="76"/>
      <c r="I794" s="76"/>
      <c r="J794" s="76"/>
      <c r="K794" s="76"/>
      <c r="L794" s="76"/>
      <c r="M794" s="76" t="str" cm="1">
        <f t="array" ref="M794">IF(L794&lt;&gt;"",_xlfn.TEXTSPLIT(L794, "$"),"")</f>
        <v/>
      </c>
      <c r="N794" s="76"/>
      <c r="O794" s="76" t="str" cm="1">
        <f t="array" ref="O794">IF(L794&lt;&gt;"",_xlfn.CHOOSECOLS(_xlfn.TEXTSPLIT(N794,"--"),1),"")</f>
        <v/>
      </c>
      <c r="P794" s="76" t="str" cm="1">
        <f t="array" ref="P794">IF(L794&lt;&gt;"",IFERROR(_xlfn.CHOOSECOLS(_xlfn.TEXTSPLIT(N794,"--"),2),""),"")</f>
        <v/>
      </c>
      <c r="Q794" s="76" t="str">
        <f t="shared" si="58"/>
        <v/>
      </c>
    </row>
    <row r="795" spans="1:17">
      <c r="A795" s="75" t="str">
        <v>AOM_003997</v>
      </c>
      <c r="B795" s="75" t="str">
        <v>Clove Basil Leaves Extract</v>
      </c>
      <c r="C795" s="75" t="str">
        <v>Thai Basil Leaves Extract;Ocimum viridiflorum Leaves Extract;Ocimum suave Leaves Extract;Ocimum viride Leaves Extract</v>
      </c>
      <c r="D795" s="75" t="str">
        <v>Ocimum gratissimum Leaves Extract</v>
      </c>
      <c r="E795" s="75" t="str">
        <f t="shared" si="57"/>
        <v>Thai Basil Leaves Extract;Ocimum viridiflorum Leaves Extract;Ocimum suave Leaves Extract;Ocimum viride Leaves Extract;Ocimum gratissimum Leaves Extract</v>
      </c>
      <c r="F795" s="75" t="str">
        <v>Management--Livestock Management--Feed Characteristic--Feed Composition--Feed Ingredient--Supplement--Herb or Extract--Clove Basil Leaves Extract----</v>
      </c>
      <c r="G795" s="75"/>
      <c r="H795" s="75"/>
      <c r="I795" s="75"/>
      <c r="J795" s="75"/>
      <c r="K795" s="75"/>
      <c r="L795" s="75"/>
      <c r="M795" s="75" t="str" cm="1">
        <f t="array" ref="M795">IF(L795&lt;&gt;"",_xlfn.TEXTSPLIT(L795, "$"),"")</f>
        <v/>
      </c>
      <c r="N795" s="75"/>
      <c r="O795" s="75" t="str" cm="1">
        <f t="array" ref="O795">IF(L795&lt;&gt;"",_xlfn.CHOOSECOLS(_xlfn.TEXTSPLIT(N795,"--"),1),"")</f>
        <v/>
      </c>
      <c r="P795" s="75" t="str" cm="1">
        <f t="array" ref="P795">IF(L795&lt;&gt;"",IFERROR(_xlfn.CHOOSECOLS(_xlfn.TEXTSPLIT(N795,"--"),2),""),"")</f>
        <v/>
      </c>
      <c r="Q795" s="75" t="str">
        <f t="shared" si="58"/>
        <v/>
      </c>
    </row>
    <row r="796" spans="1:17">
      <c r="A796" s="76" t="str">
        <v>AOM_006338</v>
      </c>
      <c r="B796" s="76" t="str">
        <v>Sweet Basil By Product</v>
      </c>
      <c r="C796" s="76" t="str">
        <v>great basil by product</v>
      </c>
      <c r="D796" s="76" t="str">
        <v/>
      </c>
      <c r="E796" s="76" t="str">
        <f t="shared" si="57"/>
        <v>great basil by product</v>
      </c>
      <c r="F796" s="76" t="str">
        <v>Management--Livestock Management--Feed Characteristic--Feed Composition--Feed Ingredient--Supplement--Herb or Extract--Sweet Basil --Sweet Basil By Product--</v>
      </c>
      <c r="G796" s="76"/>
      <c r="H796" s="76"/>
      <c r="I796" s="76"/>
      <c r="J796" s="76"/>
      <c r="K796" s="76"/>
      <c r="L796" s="76"/>
      <c r="M796" s="76" t="str" cm="1">
        <f t="array" ref="M796">IF(L796&lt;&gt;"",_xlfn.TEXTSPLIT(L796, "$"),"")</f>
        <v/>
      </c>
      <c r="N796" s="76"/>
      <c r="O796" s="76" t="str" cm="1">
        <f t="array" ref="O796">IF(L796&lt;&gt;"",_xlfn.CHOOSECOLS(_xlfn.TEXTSPLIT(N796,"--"),1),"")</f>
        <v/>
      </c>
      <c r="P796" s="76" t="str" cm="1">
        <f t="array" ref="P796">IF(L796&lt;&gt;"",IFERROR(_xlfn.CHOOSECOLS(_xlfn.TEXTSPLIT(N796,"--"),2),""),"")</f>
        <v/>
      </c>
      <c r="Q796" s="76" t="str">
        <f t="shared" si="58"/>
        <v/>
      </c>
    </row>
    <row r="797" spans="1:17">
      <c r="A797" s="75" t="str">
        <v>AOM_003996</v>
      </c>
      <c r="B797" s="75" t="str">
        <v xml:space="preserve">Sweet Basil </v>
      </c>
      <c r="C797" s="75" t="str">
        <v>great basil</v>
      </c>
      <c r="D797" s="75" t="str">
        <v>Helianthus annuus</v>
      </c>
      <c r="E797" s="75" t="str">
        <f t="shared" si="57"/>
        <v>great basil;Helianthus annuus</v>
      </c>
      <c r="F797" s="75" t="str">
        <v>Management--Livestock Management--Feed Characteristic--Feed Composition--Feed Ingredient--Supplement--Herb or Extract--Sweet Basil ----</v>
      </c>
      <c r="G797" s="75"/>
      <c r="H797" s="75"/>
      <c r="I797" s="75"/>
      <c r="J797" s="75"/>
      <c r="K797" s="75"/>
      <c r="L797" s="75"/>
      <c r="M797" s="75" t="str" cm="1">
        <f t="array" ref="M797">IF(L797&lt;&gt;"",_xlfn.TEXTSPLIT(L797, "$"),"")</f>
        <v/>
      </c>
      <c r="N797" s="75"/>
      <c r="O797" s="75" t="str" cm="1">
        <f t="array" ref="O797">IF(L797&lt;&gt;"",_xlfn.CHOOSECOLS(_xlfn.TEXTSPLIT(N797,"--"),1),"")</f>
        <v/>
      </c>
      <c r="P797" s="75" t="str" cm="1">
        <f t="array" ref="P797">IF(L797&lt;&gt;"",IFERROR(_xlfn.CHOOSECOLS(_xlfn.TEXTSPLIT(N797,"--"),2),""),"")</f>
        <v/>
      </c>
      <c r="Q797" s="75" t="str">
        <f t="shared" si="58"/>
        <v/>
      </c>
    </row>
    <row r="798" spans="1:17">
      <c r="A798" s="76" t="str">
        <v>AOM_001871</v>
      </c>
      <c r="B798" s="76" t="str">
        <v>Urtica dioica</v>
      </c>
      <c r="C798" s="76" t="str">
        <v>Stinging Nettle</v>
      </c>
      <c r="D798" s="76" t="str">
        <v>Urtica dioica</v>
      </c>
      <c r="E798" s="76" t="str">
        <f t="shared" si="57"/>
        <v>Stinging Nettle;Urtica dioica</v>
      </c>
      <c r="F798" s="76" t="str">
        <v>Management--Livestock Management--Feed Characteristic--Feed Composition--Feed Ingredient--Supplement--Herb or Extract--Urtica dioica----</v>
      </c>
      <c r="G798" s="76"/>
      <c r="H798" s="76"/>
      <c r="I798" s="76"/>
      <c r="J798" s="76"/>
      <c r="K798" s="76"/>
      <c r="L798" s="76"/>
      <c r="M798" s="76" t="str" cm="1">
        <f t="array" ref="M798">IF(L798&lt;&gt;"",_xlfn.TEXTSPLIT(L798, "$"),"")</f>
        <v/>
      </c>
      <c r="N798" s="76"/>
      <c r="O798" s="76" t="str" cm="1">
        <f t="array" ref="O798">IF(L798&lt;&gt;"",_xlfn.CHOOSECOLS(_xlfn.TEXTSPLIT(N798,"--"),1),"")</f>
        <v/>
      </c>
      <c r="P798" s="76" t="str" cm="1">
        <f t="array" ref="P798">IF(L798&lt;&gt;"",IFERROR(_xlfn.CHOOSECOLS(_xlfn.TEXTSPLIT(N798,"--"),2),""),"")</f>
        <v/>
      </c>
      <c r="Q798" s="76" t="str">
        <f t="shared" si="58"/>
        <v/>
      </c>
    </row>
    <row r="799" spans="1:17">
      <c r="A799" s="75" t="str">
        <v>AOM_002200</v>
      </c>
      <c r="B799" s="75" t="str">
        <v>Chlorella vulgaris</v>
      </c>
      <c r="C799" s="75" t="str">
        <v/>
      </c>
      <c r="D799" s="75" t="str">
        <v>Chlorella vulgaris</v>
      </c>
      <c r="E799" s="75" t="str">
        <f t="shared" si="57"/>
        <v>Chlorella vulgaris</v>
      </c>
      <c r="F799" s="75" t="str">
        <v>Management--Livestock Management--Feed Characteristic--Feed Composition--Feed Ingredient--Supplement--Microalgae--Chlorella vulgaris----</v>
      </c>
      <c r="G799" s="75"/>
      <c r="H799" s="75"/>
      <c r="I799" s="75"/>
      <c r="J799" s="75"/>
      <c r="K799" s="75"/>
      <c r="L799" s="75"/>
      <c r="M799" s="75" t="str" cm="1">
        <f t="array" ref="M799">IF(L799&lt;&gt;"",_xlfn.TEXTSPLIT(L799, "$"),"")</f>
        <v/>
      </c>
      <c r="N799" s="75"/>
      <c r="O799" s="75" t="str" cm="1">
        <f t="array" ref="O799">IF(L799&lt;&gt;"",_xlfn.CHOOSECOLS(_xlfn.TEXTSPLIT(N799,"--"),1),"")</f>
        <v/>
      </c>
      <c r="P799" s="75" t="str" cm="1">
        <f t="array" ref="P799">IF(L799&lt;&gt;"",IFERROR(_xlfn.CHOOSECOLS(_xlfn.TEXTSPLIT(N799,"--"),2),""),"")</f>
        <v/>
      </c>
      <c r="Q799" s="75" t="str">
        <f t="shared" si="58"/>
        <v/>
      </c>
    </row>
    <row r="800" spans="1:17">
      <c r="A800" s="76" t="str">
        <v>AOM_000779</v>
      </c>
      <c r="B800" s="76" t="str">
        <v>Mineral</v>
      </c>
      <c r="C800" s="76" t="str">
        <v/>
      </c>
      <c r="D800" s="76" t="str">
        <v/>
      </c>
      <c r="E800" s="76" t="str">
        <f t="shared" si="57"/>
        <v/>
      </c>
      <c r="F800" s="76" t="str">
        <v>Management--Livestock Management--Feed Characteristic--Feed Composition--Feed Ingredient--Supplement--Mineral------</v>
      </c>
      <c r="G800" s="76"/>
      <c r="H800" s="76"/>
      <c r="I800" s="76"/>
      <c r="J800" s="76"/>
      <c r="K800" s="76"/>
      <c r="L800" s="76"/>
      <c r="M800" s="76" t="str" cm="1">
        <f t="array" ref="M800">IF(L800&lt;&gt;"",_xlfn.TEXTSPLIT(L800, "$"),"")</f>
        <v/>
      </c>
      <c r="N800" s="76"/>
      <c r="O800" s="76" t="str" cm="1">
        <f t="array" ref="O800">IF(L800&lt;&gt;"",_xlfn.CHOOSECOLS(_xlfn.TEXTSPLIT(N800,"--"),1),"")</f>
        <v/>
      </c>
      <c r="P800" s="76" t="str" cm="1">
        <f t="array" ref="P800">IF(L800&lt;&gt;"",IFERROR(_xlfn.CHOOSECOLS(_xlfn.TEXTSPLIT(N800,"--"),2),""),"")</f>
        <v/>
      </c>
      <c r="Q800" s="76" t="str">
        <f t="shared" si="58"/>
        <v/>
      </c>
    </row>
    <row r="801" spans="1:17">
      <c r="A801" s="75" t="str">
        <v>AOM_006331</v>
      </c>
      <c r="B801" s="75" t="str">
        <v>Agrivate</v>
      </c>
      <c r="C801" s="75" t="str">
        <v/>
      </c>
      <c r="D801" s="75" t="str">
        <v/>
      </c>
      <c r="E801" s="75" t="str">
        <f t="shared" si="57"/>
        <v/>
      </c>
      <c r="F801" s="75" t="str">
        <v>Management--Livestock Management--Feed Characteristic--Feed Composition--Feed Ingredient--Supplement--Mineral--Agrivate----</v>
      </c>
      <c r="G801" s="75"/>
      <c r="H801" s="75"/>
      <c r="I801" s="75"/>
      <c r="J801" s="75"/>
      <c r="K801" s="75"/>
      <c r="L801" s="75"/>
      <c r="M801" s="75" t="str" cm="1">
        <f t="array" ref="M801">IF(L801&lt;&gt;"",_xlfn.TEXTSPLIT(L801, "$"),"")</f>
        <v/>
      </c>
      <c r="N801" s="75"/>
      <c r="O801" s="75" t="str" cm="1">
        <f t="array" ref="O801">IF(L801&lt;&gt;"",_xlfn.CHOOSECOLS(_xlfn.TEXTSPLIT(N801,"--"),1),"")</f>
        <v/>
      </c>
      <c r="P801" s="75" t="str" cm="1">
        <f t="array" ref="P801">IF(L801&lt;&gt;"",IFERROR(_xlfn.CHOOSECOLS(_xlfn.TEXTSPLIT(N801,"--"),2),""),"")</f>
        <v/>
      </c>
      <c r="Q801" s="75" t="str">
        <f t="shared" si="58"/>
        <v/>
      </c>
    </row>
    <row r="802" spans="1:17">
      <c r="A802" s="76" t="str">
        <v>AOM_001872</v>
      </c>
      <c r="B802" s="76" t="str">
        <v>Alkali</v>
      </c>
      <c r="C802" s="76" t="str">
        <v/>
      </c>
      <c r="D802" s="76" t="str">
        <v/>
      </c>
      <c r="E802" s="76" t="str">
        <f t="shared" si="57"/>
        <v/>
      </c>
      <c r="F802" s="76" t="str">
        <v>Management--Livestock Management--Feed Characteristic--Feed Composition--Feed Ingredient--Supplement--Mineral--Alkali----</v>
      </c>
      <c r="G802" s="76"/>
      <c r="H802" s="76"/>
      <c r="I802" s="76"/>
      <c r="J802" s="76"/>
      <c r="K802" s="76"/>
      <c r="L802" s="76"/>
      <c r="M802" s="76" t="str" cm="1">
        <f t="array" ref="M802">IF(L802&lt;&gt;"",_xlfn.TEXTSPLIT(L802, "$"),"")</f>
        <v/>
      </c>
      <c r="N802" s="76"/>
      <c r="O802" s="76" t="str" cm="1">
        <f t="array" ref="O802">IF(L802&lt;&gt;"",_xlfn.CHOOSECOLS(_xlfn.TEXTSPLIT(N802,"--"),1),"")</f>
        <v/>
      </c>
      <c r="P802" s="76" t="str" cm="1">
        <f t="array" ref="P802">IF(L802&lt;&gt;"",IFERROR(_xlfn.CHOOSECOLS(_xlfn.TEXTSPLIT(N802,"--"),2),""),"")</f>
        <v/>
      </c>
      <c r="Q802" s="76" t="str">
        <f t="shared" si="58"/>
        <v/>
      </c>
    </row>
    <row r="803" spans="1:17">
      <c r="A803" s="75" t="str">
        <v>AOM_001367</v>
      </c>
      <c r="B803" s="75" t="str">
        <v>Ammonium Chloride</v>
      </c>
      <c r="C803" s="75" t="str">
        <v/>
      </c>
      <c r="D803" s="75" t="str">
        <v/>
      </c>
      <c r="E803" s="75" t="str">
        <f t="shared" si="57"/>
        <v/>
      </c>
      <c r="F803" s="75" t="str">
        <v>Management--Livestock Management--Feed Characteristic--Feed Composition--Feed Ingredient--Supplement--Mineral--Ammonium Chloride----</v>
      </c>
      <c r="G803" s="75"/>
      <c r="H803" s="75"/>
      <c r="I803" s="75"/>
      <c r="J803" s="75"/>
      <c r="K803" s="75"/>
      <c r="L803" s="75"/>
      <c r="M803" s="75" t="str" cm="1">
        <f t="array" ref="M803">IF(L803&lt;&gt;"",_xlfn.TEXTSPLIT(L803, "$"),"")</f>
        <v/>
      </c>
      <c r="N803" s="75"/>
      <c r="O803" s="75" t="str" cm="1">
        <f t="array" ref="O803">IF(L803&lt;&gt;"",_xlfn.CHOOSECOLS(_xlfn.TEXTSPLIT(N803,"--"),1),"")</f>
        <v/>
      </c>
      <c r="P803" s="75" t="str" cm="1">
        <f t="array" ref="P803">IF(L803&lt;&gt;"",IFERROR(_xlfn.CHOOSECOLS(_xlfn.TEXTSPLIT(N803,"--"),2),""),"")</f>
        <v/>
      </c>
      <c r="Q803" s="75" t="str">
        <f t="shared" si="58"/>
        <v/>
      </c>
    </row>
    <row r="804" spans="1:17">
      <c r="A804" s="76" t="str">
        <v>AOM_001368</v>
      </c>
      <c r="B804" s="76" t="str">
        <v>Ammonium Sulphate</v>
      </c>
      <c r="C804" s="76" t="str">
        <v/>
      </c>
      <c r="D804" s="76" t="str">
        <v/>
      </c>
      <c r="E804" s="76" t="str">
        <f t="shared" si="57"/>
        <v/>
      </c>
      <c r="F804" s="76" t="str">
        <v>Management--Livestock Management--Feed Characteristic--Feed Composition--Feed Ingredient--Supplement--Mineral--Ammonium Sulphate----</v>
      </c>
      <c r="G804" s="76"/>
      <c r="H804" s="76"/>
      <c r="I804" s="76"/>
      <c r="J804" s="76"/>
      <c r="K804" s="76"/>
      <c r="L804" s="76"/>
      <c r="M804" s="76" t="str" cm="1">
        <f t="array" ref="M804">IF(L804&lt;&gt;"",_xlfn.TEXTSPLIT(L804, "$"),"")</f>
        <v/>
      </c>
      <c r="N804" s="76"/>
      <c r="O804" s="76" t="str" cm="1">
        <f t="array" ref="O804">IF(L804&lt;&gt;"",_xlfn.CHOOSECOLS(_xlfn.TEXTSPLIT(N804,"--"),1),"")</f>
        <v/>
      </c>
      <c r="P804" s="76" t="str" cm="1">
        <f t="array" ref="P804">IF(L804&lt;&gt;"",IFERROR(_xlfn.CHOOSECOLS(_xlfn.TEXTSPLIT(N804,"--"),2),""),"")</f>
        <v/>
      </c>
      <c r="Q804" s="76" t="str">
        <f t="shared" si="58"/>
        <v/>
      </c>
    </row>
    <row r="805" spans="1:17">
      <c r="A805" s="75" t="str">
        <v>AOM_000754</v>
      </c>
      <c r="B805" s="75" t="str">
        <v>Calcium</v>
      </c>
      <c r="C805" s="75" t="str">
        <v/>
      </c>
      <c r="D805" s="75" t="str">
        <v/>
      </c>
      <c r="E805" s="75" t="str">
        <f t="shared" si="57"/>
        <v/>
      </c>
      <c r="F805" s="75" t="str">
        <v>Management--Livestock Management--Feed Characteristic--Feed Composition--Feed Ingredient--Supplement--Mineral--Calcium----</v>
      </c>
      <c r="G805" s="75"/>
      <c r="H805" s="75"/>
      <c r="I805" s="75"/>
      <c r="J805" s="75"/>
      <c r="K805" s="75"/>
      <c r="L805" s="75"/>
      <c r="M805" s="75" t="str" cm="1">
        <f t="array" ref="M805">IF(L805&lt;&gt;"",_xlfn.TEXTSPLIT(L805, "$"),"")</f>
        <v/>
      </c>
      <c r="N805" s="75"/>
      <c r="O805" s="75" t="str" cm="1">
        <f t="array" ref="O805">IF(L805&lt;&gt;"",_xlfn.CHOOSECOLS(_xlfn.TEXTSPLIT(N805,"--"),1),"")</f>
        <v/>
      </c>
      <c r="P805" s="75" t="str" cm="1">
        <f t="array" ref="P805">IF(L805&lt;&gt;"",IFERROR(_xlfn.CHOOSECOLS(_xlfn.TEXTSPLIT(N805,"--"),2),""),"")</f>
        <v/>
      </c>
      <c r="Q805" s="75" t="str">
        <f t="shared" si="58"/>
        <v/>
      </c>
    </row>
    <row r="806" spans="1:17">
      <c r="A806" s="76" t="str">
        <v>AOM_001369</v>
      </c>
      <c r="B806" s="76" t="str">
        <v>Calcium Bicarbonate</v>
      </c>
      <c r="C806" s="76" t="str">
        <v/>
      </c>
      <c r="D806" s="76" t="str">
        <v/>
      </c>
      <c r="E806" s="76" t="str">
        <f t="shared" si="57"/>
        <v/>
      </c>
      <c r="F806" s="76" t="str">
        <v>Management--Livestock Management--Feed Characteristic--Feed Composition--Feed Ingredient--Supplement--Mineral--Calcium Bicarbonate----</v>
      </c>
      <c r="G806" s="76"/>
      <c r="H806" s="76"/>
      <c r="I806" s="76"/>
      <c r="J806" s="76"/>
      <c r="K806" s="76"/>
      <c r="L806" s="76"/>
      <c r="M806" s="76" t="str" cm="1">
        <f t="array" ref="M806">IF(L806&lt;&gt;"",_xlfn.TEXTSPLIT(L806, "$"),"")</f>
        <v/>
      </c>
      <c r="N806" s="76"/>
      <c r="O806" s="76" t="str" cm="1">
        <f t="array" ref="O806">IF(L806&lt;&gt;"",_xlfn.CHOOSECOLS(_xlfn.TEXTSPLIT(N806,"--"),1),"")</f>
        <v/>
      </c>
      <c r="P806" s="76" t="str" cm="1">
        <f t="array" ref="P806">IF(L806&lt;&gt;"",IFERROR(_xlfn.CHOOSECOLS(_xlfn.TEXTSPLIT(N806,"--"),2),""),"")</f>
        <v/>
      </c>
      <c r="Q806" s="76" t="str">
        <f t="shared" si="58"/>
        <v/>
      </c>
    </row>
    <row r="807" spans="1:17">
      <c r="A807" s="75" t="str">
        <v>AOM_001370</v>
      </c>
      <c r="B807" s="75" t="str">
        <v>Calcium Carbonate</v>
      </c>
      <c r="C807" s="75" t="str">
        <v/>
      </c>
      <c r="D807" s="75" t="str">
        <v/>
      </c>
      <c r="E807" s="75" t="str">
        <f t="shared" si="57"/>
        <v/>
      </c>
      <c r="F807" s="75" t="str">
        <v>Management--Livestock Management--Feed Characteristic--Feed Composition--Feed Ingredient--Supplement--Mineral--Calcium Carbonate----</v>
      </c>
      <c r="G807" s="75"/>
      <c r="H807" s="75"/>
      <c r="I807" s="75"/>
      <c r="J807" s="75"/>
      <c r="K807" s="75"/>
      <c r="L807" s="75"/>
      <c r="M807" s="75" t="str" cm="1">
        <f t="array" ref="M807">IF(L807&lt;&gt;"",_xlfn.TEXTSPLIT(L807, "$"),"")</f>
        <v/>
      </c>
      <c r="N807" s="75"/>
      <c r="O807" s="75" t="str" cm="1">
        <f t="array" ref="O807">IF(L807&lt;&gt;"",_xlfn.CHOOSECOLS(_xlfn.TEXTSPLIT(N807,"--"),1),"")</f>
        <v/>
      </c>
      <c r="P807" s="75" t="str" cm="1">
        <f t="array" ref="P807">IF(L807&lt;&gt;"",IFERROR(_xlfn.CHOOSECOLS(_xlfn.TEXTSPLIT(N807,"--"),2),""),"")</f>
        <v/>
      </c>
      <c r="Q807" s="75" t="str">
        <f t="shared" si="58"/>
        <v/>
      </c>
    </row>
    <row r="808" spans="1:17">
      <c r="A808" s="76" t="str">
        <v>AOM_001371</v>
      </c>
      <c r="B808" s="76" t="str">
        <v>Calcium Oxide</v>
      </c>
      <c r="C808" s="76" t="str">
        <v/>
      </c>
      <c r="D808" s="76" t="str">
        <v/>
      </c>
      <c r="E808" s="76" t="str">
        <f t="shared" si="57"/>
        <v/>
      </c>
      <c r="F808" s="76" t="str">
        <v>Management--Livestock Management--Feed Characteristic--Feed Composition--Feed Ingredient--Supplement--Mineral--Calcium Oxide----</v>
      </c>
      <c r="G808" s="76"/>
      <c r="H808" s="76"/>
      <c r="I808" s="76"/>
      <c r="J808" s="76"/>
      <c r="K808" s="76"/>
      <c r="L808" s="76"/>
      <c r="M808" s="76" t="str" cm="1">
        <f t="array" ref="M808">IF(L808&lt;&gt;"",_xlfn.TEXTSPLIT(L808, "$"),"")</f>
        <v/>
      </c>
      <c r="N808" s="76"/>
      <c r="O808" s="76" t="str" cm="1">
        <f t="array" ref="O808">IF(L808&lt;&gt;"",_xlfn.CHOOSECOLS(_xlfn.TEXTSPLIT(N808,"--"),1),"")</f>
        <v/>
      </c>
      <c r="P808" s="76" t="str" cm="1">
        <f t="array" ref="P808">IF(L808&lt;&gt;"",IFERROR(_xlfn.CHOOSECOLS(_xlfn.TEXTSPLIT(N808,"--"),2),""),"")</f>
        <v/>
      </c>
      <c r="Q808" s="76" t="str">
        <f t="shared" si="58"/>
        <v/>
      </c>
    </row>
    <row r="809" spans="1:17">
      <c r="A809" s="75" t="str">
        <v>AOM_001372</v>
      </c>
      <c r="B809" s="75" t="str">
        <v>Calcium Phosphate</v>
      </c>
      <c r="C809" s="75" t="str">
        <v/>
      </c>
      <c r="D809" s="75" t="str">
        <v/>
      </c>
      <c r="E809" s="75" t="str">
        <f t="shared" si="57"/>
        <v/>
      </c>
      <c r="F809" s="75" t="str">
        <v>Management--Livestock Management--Feed Characteristic--Feed Composition--Feed Ingredient--Supplement--Mineral--Calcium Phosphate----</v>
      </c>
      <c r="G809" s="75"/>
      <c r="H809" s="75"/>
      <c r="I809" s="75"/>
      <c r="J809" s="75"/>
      <c r="K809" s="75"/>
      <c r="L809" s="75"/>
      <c r="M809" s="75" t="str" cm="1">
        <f t="array" ref="M809">IF(L809&lt;&gt;"",_xlfn.TEXTSPLIT(L809, "$"),"")</f>
        <v/>
      </c>
      <c r="N809" s="75"/>
      <c r="O809" s="75" t="str" cm="1">
        <f t="array" ref="O809">IF(L809&lt;&gt;"",_xlfn.CHOOSECOLS(_xlfn.TEXTSPLIT(N809,"--"),1),"")</f>
        <v/>
      </c>
      <c r="P809" s="75" t="str" cm="1">
        <f t="array" ref="P809">IF(L809&lt;&gt;"",IFERROR(_xlfn.CHOOSECOLS(_xlfn.TEXTSPLIT(N809,"--"),2),""),"")</f>
        <v/>
      </c>
      <c r="Q809" s="75" t="str">
        <f t="shared" si="58"/>
        <v/>
      </c>
    </row>
    <row r="810" spans="1:17">
      <c r="A810" s="76" t="str">
        <v>AOM_000755</v>
      </c>
      <c r="B810" s="76" t="str">
        <v>Chalk</v>
      </c>
      <c r="C810" s="76" t="str">
        <v/>
      </c>
      <c r="D810" s="76" t="str">
        <v/>
      </c>
      <c r="E810" s="76" t="str">
        <f t="shared" si="57"/>
        <v/>
      </c>
      <c r="F810" s="76" t="str">
        <v>Management--Livestock Management--Feed Characteristic--Feed Composition--Feed Ingredient--Supplement--Mineral--Chalk----</v>
      </c>
      <c r="G810" s="76"/>
      <c r="H810" s="76"/>
      <c r="I810" s="76"/>
      <c r="J810" s="76"/>
      <c r="K810" s="76"/>
      <c r="L810" s="76"/>
      <c r="M810" s="76" t="str" cm="1">
        <f t="array" ref="M810">IF(L810&lt;&gt;"",_xlfn.TEXTSPLIT(L810, "$"),"")</f>
        <v/>
      </c>
      <c r="N810" s="76"/>
      <c r="O810" s="76" t="str" cm="1">
        <f t="array" ref="O810">IF(L810&lt;&gt;"",_xlfn.CHOOSECOLS(_xlfn.TEXTSPLIT(N810,"--"),1),"")</f>
        <v/>
      </c>
      <c r="P810" s="76" t="str" cm="1">
        <f t="array" ref="P810">IF(L810&lt;&gt;"",IFERROR(_xlfn.CHOOSECOLS(_xlfn.TEXTSPLIT(N810,"--"),2),""),"")</f>
        <v/>
      </c>
      <c r="Q810" s="76" t="str">
        <f t="shared" si="58"/>
        <v/>
      </c>
    </row>
    <row r="811" spans="1:17">
      <c r="A811" s="75" t="str">
        <v>AOM_001066</v>
      </c>
      <c r="B811" s="75" t="str">
        <v>Cobalt</v>
      </c>
      <c r="C811" s="75" t="str">
        <v/>
      </c>
      <c r="D811" s="75" t="str">
        <v/>
      </c>
      <c r="E811" s="75" t="str">
        <f t="shared" si="57"/>
        <v/>
      </c>
      <c r="F811" s="75" t="str">
        <v>Management--Livestock Management--Feed Characteristic--Feed Composition--Feed Ingredient--Supplement--Mineral--Cobalt----</v>
      </c>
      <c r="G811" s="75"/>
      <c r="H811" s="75"/>
      <c r="I811" s="75"/>
      <c r="J811" s="75"/>
      <c r="K811" s="75"/>
      <c r="L811" s="75"/>
      <c r="M811" s="75" t="str" cm="1">
        <f t="array" ref="M811">IF(L811&lt;&gt;"",_xlfn.TEXTSPLIT(L811, "$"),"")</f>
        <v/>
      </c>
      <c r="N811" s="75"/>
      <c r="O811" s="75" t="str" cm="1">
        <f t="array" ref="O811">IF(L811&lt;&gt;"",_xlfn.CHOOSECOLS(_xlfn.TEXTSPLIT(N811,"--"),1),"")</f>
        <v/>
      </c>
      <c r="P811" s="75" t="str" cm="1">
        <f t="array" ref="P811">IF(L811&lt;&gt;"",IFERROR(_xlfn.CHOOSECOLS(_xlfn.TEXTSPLIT(N811,"--"),2),""),"")</f>
        <v/>
      </c>
      <c r="Q811" s="75" t="str">
        <f t="shared" si="58"/>
        <v/>
      </c>
    </row>
    <row r="812" spans="1:17">
      <c r="A812" s="76" t="str">
        <v>AOM_000756</v>
      </c>
      <c r="B812" s="76" t="str">
        <v>Copper</v>
      </c>
      <c r="C812" s="76" t="str">
        <v/>
      </c>
      <c r="D812" s="76" t="str">
        <v/>
      </c>
      <c r="E812" s="76" t="str">
        <f t="shared" si="57"/>
        <v/>
      </c>
      <c r="F812" s="76" t="str">
        <v>Management--Livestock Management--Feed Characteristic--Feed Composition--Feed Ingredient--Supplement--Mineral--Copper----</v>
      </c>
      <c r="G812" s="76"/>
      <c r="H812" s="76"/>
      <c r="I812" s="76"/>
      <c r="J812" s="76"/>
      <c r="K812" s="76"/>
      <c r="L812" s="76"/>
      <c r="M812" s="76" t="str" cm="1">
        <f t="array" ref="M812">IF(L812&lt;&gt;"",_xlfn.TEXTSPLIT(L812, "$"),"")</f>
        <v/>
      </c>
      <c r="N812" s="76"/>
      <c r="O812" s="76" t="str" cm="1">
        <f t="array" ref="O812">IF(L812&lt;&gt;"",_xlfn.CHOOSECOLS(_xlfn.TEXTSPLIT(N812,"--"),1),"")</f>
        <v/>
      </c>
      <c r="P812" s="76" t="str" cm="1">
        <f t="array" ref="P812">IF(L812&lt;&gt;"",IFERROR(_xlfn.CHOOSECOLS(_xlfn.TEXTSPLIT(N812,"--"),2),""),"")</f>
        <v/>
      </c>
      <c r="Q812" s="76" t="str">
        <f t="shared" si="58"/>
        <v/>
      </c>
    </row>
    <row r="813" spans="1:17">
      <c r="A813" s="75" t="str">
        <v>AOM_000757</v>
      </c>
      <c r="B813" s="75" t="str">
        <v>Dicalcium Phosphate</v>
      </c>
      <c r="C813" s="75" t="str">
        <v/>
      </c>
      <c r="D813" s="75" t="str">
        <v/>
      </c>
      <c r="E813" s="75" t="str">
        <f t="shared" si="57"/>
        <v/>
      </c>
      <c r="F813" s="75" t="str">
        <v>Management--Livestock Management--Feed Characteristic--Feed Composition--Feed Ingredient--Supplement--Mineral--Dicalcium Phosphate----</v>
      </c>
      <c r="G813" s="75"/>
      <c r="H813" s="75"/>
      <c r="I813" s="75"/>
      <c r="J813" s="75"/>
      <c r="K813" s="75"/>
      <c r="L813" s="75"/>
      <c r="M813" s="75" t="str" cm="1">
        <f t="array" ref="M813">IF(L813&lt;&gt;"",_xlfn.TEXTSPLIT(L813, "$"),"")</f>
        <v/>
      </c>
      <c r="N813" s="75"/>
      <c r="O813" s="75" t="str" cm="1">
        <f t="array" ref="O813">IF(L813&lt;&gt;"",_xlfn.CHOOSECOLS(_xlfn.TEXTSPLIT(N813,"--"),1),"")</f>
        <v/>
      </c>
      <c r="P813" s="75" t="str" cm="1">
        <f t="array" ref="P813">IF(L813&lt;&gt;"",IFERROR(_xlfn.CHOOSECOLS(_xlfn.TEXTSPLIT(N813,"--"),2),""),"")</f>
        <v/>
      </c>
      <c r="Q813" s="75" t="str">
        <f t="shared" si="58"/>
        <v/>
      </c>
    </row>
    <row r="814" spans="1:17">
      <c r="A814" s="76" t="str">
        <v>AOM_000758</v>
      </c>
      <c r="B814" s="76" t="str">
        <v>Iodated Salt</v>
      </c>
      <c r="C814" s="76" t="str">
        <v>Iodized Salt</v>
      </c>
      <c r="D814" s="76" t="str">
        <v/>
      </c>
      <c r="E814" s="76" t="str">
        <f t="shared" si="57"/>
        <v>Iodized Salt</v>
      </c>
      <c r="F814" s="76" t="str">
        <v>Management--Livestock Management--Feed Characteristic--Feed Composition--Feed Ingredient--Supplement--Mineral--Iodated Salt----</v>
      </c>
      <c r="G814" s="76"/>
      <c r="H814" s="76"/>
      <c r="I814" s="76"/>
      <c r="J814" s="76"/>
      <c r="K814" s="76"/>
      <c r="L814" s="76"/>
      <c r="M814" s="76" t="str" cm="1">
        <f t="array" ref="M814">IF(L814&lt;&gt;"",_xlfn.TEXTSPLIT(L814, "$"),"")</f>
        <v/>
      </c>
      <c r="N814" s="76"/>
      <c r="O814" s="76" t="str" cm="1">
        <f t="array" ref="O814">IF(L814&lt;&gt;"",_xlfn.CHOOSECOLS(_xlfn.TEXTSPLIT(N814,"--"),1),"")</f>
        <v/>
      </c>
      <c r="P814" s="76" t="str" cm="1">
        <f t="array" ref="P814">IF(L814&lt;&gt;"",IFERROR(_xlfn.CHOOSECOLS(_xlfn.TEXTSPLIT(N814,"--"),2),""),"")</f>
        <v/>
      </c>
      <c r="Q814" s="76" t="str">
        <f t="shared" si="58"/>
        <v/>
      </c>
    </row>
    <row r="815" spans="1:17">
      <c r="A815" s="75" t="str">
        <v>AOM_000759</v>
      </c>
      <c r="B815" s="75" t="str">
        <v>Iodine</v>
      </c>
      <c r="C815" s="75" t="str">
        <v/>
      </c>
      <c r="D815" s="75" t="str">
        <v/>
      </c>
      <c r="E815" s="75" t="str">
        <f t="shared" si="57"/>
        <v/>
      </c>
      <c r="F815" s="75" t="str">
        <v>Management--Livestock Management--Feed Characteristic--Feed Composition--Feed Ingredient--Supplement--Mineral--Iodine----</v>
      </c>
      <c r="G815" s="75"/>
      <c r="H815" s="75"/>
      <c r="I815" s="75"/>
      <c r="J815" s="75"/>
      <c r="K815" s="75"/>
      <c r="L815" s="75"/>
      <c r="M815" s="75" t="str" cm="1">
        <f t="array" ref="M815">IF(L815&lt;&gt;"",_xlfn.TEXTSPLIT(L815, "$"),"")</f>
        <v/>
      </c>
      <c r="N815" s="75"/>
      <c r="O815" s="75" t="str" cm="1">
        <f t="array" ref="O815">IF(L815&lt;&gt;"",_xlfn.CHOOSECOLS(_xlfn.TEXTSPLIT(N815,"--"),1),"")</f>
        <v/>
      </c>
      <c r="P815" s="75" t="str" cm="1">
        <f t="array" ref="P815">IF(L815&lt;&gt;"",IFERROR(_xlfn.CHOOSECOLS(_xlfn.TEXTSPLIT(N815,"--"),2),""),"")</f>
        <v/>
      </c>
      <c r="Q815" s="75" t="str">
        <f t="shared" si="58"/>
        <v/>
      </c>
    </row>
    <row r="816" spans="1:17">
      <c r="A816" s="76" t="str">
        <v>AOM_001506</v>
      </c>
      <c r="B816" s="76" t="str">
        <v>Kanwa-Potassium Salt</v>
      </c>
      <c r="C816" s="76" t="str">
        <v>Sodium Sesquicarbonate</v>
      </c>
      <c r="D816" s="76" t="str">
        <v/>
      </c>
      <c r="E816" s="76" t="str">
        <f t="shared" si="57"/>
        <v>Sodium Sesquicarbonate</v>
      </c>
      <c r="F816" s="76" t="str">
        <v>Management--Livestock Management--Feed Characteristic--Feed Composition--Feed Ingredient--Supplement--Mineral--Kanwa-Potassium Salt----</v>
      </c>
      <c r="G816" s="76"/>
      <c r="H816" s="76"/>
      <c r="I816" s="76"/>
      <c r="J816" s="76"/>
      <c r="K816" s="76"/>
      <c r="L816" s="76"/>
      <c r="M816" s="76" t="str" cm="1">
        <f t="array" ref="M816">IF(L816&lt;&gt;"",_xlfn.TEXTSPLIT(L816, "$"),"")</f>
        <v/>
      </c>
      <c r="N816" s="76"/>
      <c r="O816" s="76" t="str" cm="1">
        <f t="array" ref="O816">IF(L816&lt;&gt;"",_xlfn.CHOOSECOLS(_xlfn.TEXTSPLIT(N816,"--"),1),"")</f>
        <v/>
      </c>
      <c r="P816" s="76" t="str" cm="1">
        <f t="array" ref="P816">IF(L816&lt;&gt;"",IFERROR(_xlfn.CHOOSECOLS(_xlfn.TEXTSPLIT(N816,"--"),2),""),"")</f>
        <v/>
      </c>
      <c r="Q816" s="76" t="str">
        <f t="shared" si="58"/>
        <v/>
      </c>
    </row>
    <row r="817" spans="1:17">
      <c r="A817" s="75" t="str">
        <v>AOM_000760</v>
      </c>
      <c r="B817" s="75" t="str">
        <v>Lime</v>
      </c>
      <c r="C817" s="75" t="str">
        <v>Feed Lime;Quicklime;Limestone;Unslacked Lime</v>
      </c>
      <c r="D817" s="75" t="str">
        <v/>
      </c>
      <c r="E817" s="75" t="str">
        <f t="shared" si="57"/>
        <v>Feed Lime;Quicklime;Limestone;Unslacked Lime</v>
      </c>
      <c r="F817" s="75" t="str">
        <v>Management--Livestock Management--Feed Characteristic--Feed Composition--Feed Ingredient--Supplement--Mineral--Lime----</v>
      </c>
      <c r="G817" s="75"/>
      <c r="H817" s="75"/>
      <c r="I817" s="75"/>
      <c r="J817" s="75"/>
      <c r="K817" s="75"/>
      <c r="L817" s="75"/>
      <c r="M817" s="75" t="str" cm="1">
        <f t="array" ref="M817">IF(L817&lt;&gt;"",_xlfn.TEXTSPLIT(L817, "$"),"")</f>
        <v/>
      </c>
      <c r="N817" s="75"/>
      <c r="O817" s="75" t="str" cm="1">
        <f t="array" ref="O817">IF(L817&lt;&gt;"",_xlfn.CHOOSECOLS(_xlfn.TEXTSPLIT(N817,"--"),1),"")</f>
        <v/>
      </c>
      <c r="P817" s="75" t="str" cm="1">
        <f t="array" ref="P817">IF(L817&lt;&gt;"",IFERROR(_xlfn.CHOOSECOLS(_xlfn.TEXTSPLIT(N817,"--"),2),""),"")</f>
        <v/>
      </c>
      <c r="Q817" s="75" t="str">
        <f t="shared" si="58"/>
        <v/>
      </c>
    </row>
    <row r="818" spans="1:17">
      <c r="A818" s="76" t="str">
        <v>AOM_001378</v>
      </c>
      <c r="B818" s="76" t="str">
        <v>Magnesium Oxide</v>
      </c>
      <c r="C818" s="76" t="str">
        <v/>
      </c>
      <c r="D818" s="76" t="str">
        <v/>
      </c>
      <c r="E818" s="76" t="str">
        <f t="shared" si="57"/>
        <v/>
      </c>
      <c r="F818" s="76" t="str">
        <v>Management--Livestock Management--Feed Characteristic--Feed Composition--Feed Ingredient--Supplement--Mineral--Magnesium Oxide----</v>
      </c>
      <c r="G818" s="76"/>
      <c r="H818" s="76"/>
      <c r="I818" s="76"/>
      <c r="J818" s="76"/>
      <c r="K818" s="76"/>
      <c r="L818" s="76"/>
      <c r="M818" s="76" t="str" cm="1">
        <f t="array" ref="M818">IF(L818&lt;&gt;"",_xlfn.TEXTSPLIT(L818, "$"),"")</f>
        <v/>
      </c>
      <c r="N818" s="76"/>
      <c r="O818" s="76" t="str" cm="1">
        <f t="array" ref="O818">IF(L818&lt;&gt;"",_xlfn.CHOOSECOLS(_xlfn.TEXTSPLIT(N818,"--"),1),"")</f>
        <v/>
      </c>
      <c r="P818" s="76" t="str" cm="1">
        <f t="array" ref="P818">IF(L818&lt;&gt;"",IFERROR(_xlfn.CHOOSECOLS(_xlfn.TEXTSPLIT(N818,"--"),2),""),"")</f>
        <v/>
      </c>
      <c r="Q818" s="76" t="str">
        <f t="shared" si="58"/>
        <v/>
      </c>
    </row>
    <row r="819" spans="1:17">
      <c r="A819" s="75" t="str">
        <v>AOM_006125</v>
      </c>
      <c r="B819" s="75" t="str">
        <v>Magnesium Sulfate</v>
      </c>
      <c r="C819" s="75" t="str">
        <v/>
      </c>
      <c r="D819" s="75" t="str">
        <v/>
      </c>
      <c r="E819" s="75" t="str">
        <f t="shared" si="57"/>
        <v/>
      </c>
      <c r="F819" s="75" t="str">
        <v>Management--Livestock Management--Feed Characteristic--Feed Composition--Feed Ingredient--Supplement--Mineral--Magnesium Sulfate----</v>
      </c>
      <c r="G819" s="75"/>
      <c r="H819" s="75"/>
      <c r="I819" s="75"/>
      <c r="J819" s="75"/>
      <c r="K819" s="75"/>
      <c r="L819" s="75"/>
      <c r="M819" s="75" t="str" cm="1">
        <f t="array" ref="M819">IF(L819&lt;&gt;"",_xlfn.TEXTSPLIT(L819, "$"),"")</f>
        <v/>
      </c>
      <c r="N819" s="75"/>
      <c r="O819" s="75" t="str" cm="1">
        <f t="array" ref="O819">IF(L819&lt;&gt;"",_xlfn.CHOOSECOLS(_xlfn.TEXTSPLIT(N819,"--"),1),"")</f>
        <v/>
      </c>
      <c r="P819" s="75" t="str" cm="1">
        <f t="array" ref="P819">IF(L819&lt;&gt;"",IFERROR(_xlfn.CHOOSECOLS(_xlfn.TEXTSPLIT(N819,"--"),2),""),"")</f>
        <v/>
      </c>
      <c r="Q819" s="75" t="str">
        <f t="shared" si="58"/>
        <v/>
      </c>
    </row>
    <row r="820" spans="1:17">
      <c r="A820" s="76" t="str">
        <v>AOM_000763</v>
      </c>
      <c r="B820" s="76" t="str">
        <v>Manganese</v>
      </c>
      <c r="C820" s="76" t="str">
        <v/>
      </c>
      <c r="D820" s="76" t="str">
        <v/>
      </c>
      <c r="E820" s="76" t="str">
        <f t="shared" si="57"/>
        <v/>
      </c>
      <c r="F820" s="76" t="str">
        <v>Management--Livestock Management--Feed Characteristic--Feed Composition--Feed Ingredient--Supplement--Mineral--Manganese----</v>
      </c>
      <c r="G820" s="76"/>
      <c r="H820" s="76"/>
      <c r="I820" s="76"/>
      <c r="J820" s="76"/>
      <c r="K820" s="76"/>
      <c r="L820" s="76"/>
      <c r="M820" s="76" t="str" cm="1">
        <f t="array" ref="M820">IF(L820&lt;&gt;"",_xlfn.TEXTSPLIT(L820, "$"),"")</f>
        <v/>
      </c>
      <c r="N820" s="76"/>
      <c r="O820" s="76" t="str" cm="1">
        <f t="array" ref="O820">IF(L820&lt;&gt;"",_xlfn.CHOOSECOLS(_xlfn.TEXTSPLIT(N820,"--"),1),"")</f>
        <v/>
      </c>
      <c r="P820" s="76" t="str" cm="1">
        <f t="array" ref="P820">IF(L820&lt;&gt;"",IFERROR(_xlfn.CHOOSECOLS(_xlfn.TEXTSPLIT(N820,"--"),2),""),"")</f>
        <v/>
      </c>
      <c r="Q820" s="76" t="str">
        <f t="shared" si="58"/>
        <v/>
      </c>
    </row>
    <row r="821" spans="1:17">
      <c r="A821" s="75" t="str">
        <v>AOM_000764</v>
      </c>
      <c r="B821" s="75" t="str">
        <v>Mineral Block</v>
      </c>
      <c r="C821" s="75" t="str">
        <v/>
      </c>
      <c r="D821" s="75" t="str">
        <v/>
      </c>
      <c r="E821" s="75" t="str">
        <f t="shared" si="57"/>
        <v/>
      </c>
      <c r="F821" s="75" t="str">
        <v>Management--Livestock Management--Feed Characteristic--Feed Composition--Feed Ingredient--Supplement--Mineral--Mineral Block----</v>
      </c>
      <c r="G821" s="75"/>
      <c r="H821" s="75"/>
      <c r="I821" s="75"/>
      <c r="J821" s="75"/>
      <c r="K821" s="75"/>
      <c r="L821" s="75"/>
      <c r="M821" s="75" t="str" cm="1">
        <f t="array" ref="M821">IF(L821&lt;&gt;"",_xlfn.TEXTSPLIT(L821, "$"),"")</f>
        <v/>
      </c>
      <c r="N821" s="75"/>
      <c r="O821" s="75" t="str" cm="1">
        <f t="array" ref="O821">IF(L821&lt;&gt;"",_xlfn.CHOOSECOLS(_xlfn.TEXTSPLIT(N821,"--"),1),"")</f>
        <v/>
      </c>
      <c r="P821" s="75" t="str" cm="1">
        <f t="array" ref="P821">IF(L821&lt;&gt;"",IFERROR(_xlfn.CHOOSECOLS(_xlfn.TEXTSPLIT(N821,"--"),2),""),"")</f>
        <v/>
      </c>
      <c r="Q821" s="75" t="str">
        <f t="shared" si="58"/>
        <v/>
      </c>
    </row>
    <row r="822" spans="1:17">
      <c r="A822" s="76" t="str">
        <v>AOM_000766</v>
      </c>
      <c r="B822" s="76" t="str">
        <v>Mineral Lick</v>
      </c>
      <c r="C822" s="76" t="str">
        <v/>
      </c>
      <c r="D822" s="76" t="str">
        <v/>
      </c>
      <c r="E822" s="76" t="str">
        <f t="shared" si="57"/>
        <v/>
      </c>
      <c r="F822" s="76" t="str">
        <v>Management--Livestock Management--Feed Characteristic--Feed Composition--Feed Ingredient--Supplement--Mineral--Mineral Lick----</v>
      </c>
      <c r="G822" s="76"/>
      <c r="H822" s="76"/>
      <c r="I822" s="76"/>
      <c r="J822" s="76"/>
      <c r="K822" s="76"/>
      <c r="L822" s="76"/>
      <c r="M822" s="76" t="str" cm="1">
        <f t="array" ref="M822">IF(L822&lt;&gt;"",_xlfn.TEXTSPLIT(L822, "$"),"")</f>
        <v/>
      </c>
      <c r="N822" s="76"/>
      <c r="O822" s="76" t="str" cm="1">
        <f t="array" ref="O822">IF(L822&lt;&gt;"",_xlfn.CHOOSECOLS(_xlfn.TEXTSPLIT(N822,"--"),1),"")</f>
        <v/>
      </c>
      <c r="P822" s="76" t="str" cm="1">
        <f t="array" ref="P822">IF(L822&lt;&gt;"",IFERROR(_xlfn.CHOOSECOLS(_xlfn.TEXTSPLIT(N822,"--"),2),""),"")</f>
        <v/>
      </c>
      <c r="Q822" s="76" t="str">
        <f t="shared" si="58"/>
        <v/>
      </c>
    </row>
    <row r="823" spans="1:17">
      <c r="A823" s="75" t="str">
        <v>AOM_001773</v>
      </c>
      <c r="B823" s="75" t="str">
        <v>Trace-elements Mix</v>
      </c>
      <c r="C823" s="75" t="str">
        <v/>
      </c>
      <c r="D823" s="75" t="str">
        <v/>
      </c>
      <c r="E823" s="75" t="str">
        <f t="shared" si="57"/>
        <v/>
      </c>
      <c r="F823" s="75" t="str">
        <v>Management--Livestock Management--Feed Characteristic--Feed Composition--Feed Ingredient--Supplement--Mineral--Mineral Mix--Trace-elements Mix--</v>
      </c>
      <c r="G823" s="75"/>
      <c r="H823" s="75"/>
      <c r="I823" s="75"/>
      <c r="J823" s="75"/>
      <c r="K823" s="75"/>
      <c r="L823" s="75"/>
      <c r="M823" s="75" t="str" cm="1">
        <f t="array" ref="M823">IF(L823&lt;&gt;"",_xlfn.TEXTSPLIT(L823, "$"),"")</f>
        <v/>
      </c>
      <c r="N823" s="75"/>
      <c r="O823" s="75" t="str" cm="1">
        <f t="array" ref="O823">IF(L823&lt;&gt;"",_xlfn.CHOOSECOLS(_xlfn.TEXTSPLIT(N823,"--"),1),"")</f>
        <v/>
      </c>
      <c r="P823" s="75" t="str" cm="1">
        <f t="array" ref="P823">IF(L823&lt;&gt;"",IFERROR(_xlfn.CHOOSECOLS(_xlfn.TEXTSPLIT(N823,"--"),2),""),"")</f>
        <v/>
      </c>
      <c r="Q823" s="75" t="str">
        <f t="shared" si="58"/>
        <v/>
      </c>
    </row>
    <row r="824" spans="1:17">
      <c r="A824" s="76" t="str">
        <v>AOM_001415</v>
      </c>
      <c r="B824" s="76" t="str">
        <v>Mineral Mix</v>
      </c>
      <c r="C824" s="76" t="str">
        <v/>
      </c>
      <c r="D824" s="76" t="str">
        <v/>
      </c>
      <c r="E824" s="76" t="str">
        <f t="shared" si="57"/>
        <v/>
      </c>
      <c r="F824" s="76" t="str">
        <v>Management--Livestock Management--Feed Characteristic--Feed Composition--Feed Ingredient--Supplement--Mineral--Mineral Mix----</v>
      </c>
      <c r="G824" s="76"/>
      <c r="H824" s="76"/>
      <c r="I824" s="76"/>
      <c r="J824" s="76"/>
      <c r="K824" s="76"/>
      <c r="L824" s="76"/>
      <c r="M824" s="76" t="str" cm="1">
        <f t="array" ref="M824">IF(L824&lt;&gt;"",_xlfn.TEXTSPLIT(L824, "$"),"")</f>
        <v/>
      </c>
      <c r="N824" s="76"/>
      <c r="O824" s="76" t="str" cm="1">
        <f t="array" ref="O824">IF(L824&lt;&gt;"",_xlfn.CHOOSECOLS(_xlfn.TEXTSPLIT(N824,"--"),1),"")</f>
        <v/>
      </c>
      <c r="P824" s="76" t="str" cm="1">
        <f t="array" ref="P824">IF(L824&lt;&gt;"",IFERROR(_xlfn.CHOOSECOLS(_xlfn.TEXTSPLIT(N824,"--"),2),""),"")</f>
        <v/>
      </c>
      <c r="Q824" s="76" t="str">
        <f t="shared" si="58"/>
        <v/>
      </c>
    </row>
    <row r="825" spans="1:17">
      <c r="A825" s="75" t="str">
        <v>AOM_000768</v>
      </c>
      <c r="B825" s="75" t="str">
        <v>Monocalcium Phosphate</v>
      </c>
      <c r="C825" s="75" t="str">
        <v/>
      </c>
      <c r="D825" s="75" t="str">
        <v/>
      </c>
      <c r="E825" s="75" t="str">
        <f t="shared" si="57"/>
        <v/>
      </c>
      <c r="F825" s="75" t="str">
        <v>Management--Livestock Management--Feed Characteristic--Feed Composition--Feed Ingredient--Supplement--Mineral--Monocalcium Phosphate----</v>
      </c>
      <c r="G825" s="75"/>
      <c r="H825" s="75"/>
      <c r="I825" s="75"/>
      <c r="J825" s="75"/>
      <c r="K825" s="75"/>
      <c r="L825" s="75"/>
      <c r="M825" s="75" t="str" cm="1">
        <f t="array" ref="M825">IF(L825&lt;&gt;"",_xlfn.TEXTSPLIT(L825, "$"),"")</f>
        <v/>
      </c>
      <c r="N825" s="75"/>
      <c r="O825" s="75" t="str" cm="1">
        <f t="array" ref="O825">IF(L825&lt;&gt;"",_xlfn.CHOOSECOLS(_xlfn.TEXTSPLIT(N825,"--"),1),"")</f>
        <v/>
      </c>
      <c r="P825" s="75" t="str" cm="1">
        <f t="array" ref="P825">IF(L825&lt;&gt;"",IFERROR(_xlfn.CHOOSECOLS(_xlfn.TEXTSPLIT(N825,"--"),2),""),"")</f>
        <v/>
      </c>
      <c r="Q825" s="75" t="str">
        <f t="shared" si="58"/>
        <v/>
      </c>
    </row>
    <row r="826" spans="1:17">
      <c r="A826" s="76" t="str">
        <v>AOM_000770</v>
      </c>
      <c r="B826" s="76" t="str">
        <v>Phosphorus</v>
      </c>
      <c r="C826" s="76" t="str">
        <v/>
      </c>
      <c r="D826" s="76" t="str">
        <v>Phalaris aquatica</v>
      </c>
      <c r="E826" s="76" t="str">
        <f t="shared" si="57"/>
        <v>Phalaris aquatica</v>
      </c>
      <c r="F826" s="76" t="str">
        <v>Management--Livestock Management--Feed Characteristic--Feed Composition--Feed Ingredient--Supplement--Mineral--Phosphorus----</v>
      </c>
      <c r="G826" s="76"/>
      <c r="H826" s="76"/>
      <c r="I826" s="76"/>
      <c r="J826" s="76"/>
      <c r="K826" s="76"/>
      <c r="L826" s="76"/>
      <c r="M826" s="76" t="str" cm="1">
        <f t="array" ref="M826">IF(L826&lt;&gt;"",_xlfn.TEXTSPLIT(L826, "$"),"")</f>
        <v/>
      </c>
      <c r="N826" s="76"/>
      <c r="O826" s="76" t="str" cm="1">
        <f t="array" ref="O826">IF(L826&lt;&gt;"",_xlfn.CHOOSECOLS(_xlfn.TEXTSPLIT(N826,"--"),1),"")</f>
        <v/>
      </c>
      <c r="P826" s="76" t="str" cm="1">
        <f t="array" ref="P826">IF(L826&lt;&gt;"",IFERROR(_xlfn.CHOOSECOLS(_xlfn.TEXTSPLIT(N826,"--"),2),""),"")</f>
        <v/>
      </c>
      <c r="Q826" s="76" t="str">
        <f t="shared" si="58"/>
        <v/>
      </c>
    </row>
    <row r="827" spans="1:17">
      <c r="A827" s="75" t="str">
        <v>AOM_001427</v>
      </c>
      <c r="B827" s="75" t="str">
        <v>Potassium Carbonate</v>
      </c>
      <c r="C827" s="75" t="str">
        <v/>
      </c>
      <c r="D827" s="75" t="str">
        <v>Potamogeton lucens</v>
      </c>
      <c r="E827" s="75" t="str">
        <f t="shared" si="57"/>
        <v>Potamogeton lucens</v>
      </c>
      <c r="F827" s="75" t="str">
        <v>Management--Livestock Management--Feed Characteristic--Feed Composition--Feed Ingredient--Supplement--Mineral--Potassium Carbonate----</v>
      </c>
      <c r="G827" s="75"/>
      <c r="H827" s="75"/>
      <c r="I827" s="75"/>
      <c r="J827" s="75"/>
      <c r="K827" s="75"/>
      <c r="L827" s="75"/>
      <c r="M827" s="75" t="str" cm="1">
        <f t="array" ref="M827">IF(L827&lt;&gt;"",_xlfn.TEXTSPLIT(L827, "$"),"")</f>
        <v/>
      </c>
      <c r="N827" s="75"/>
      <c r="O827" s="75" t="str" cm="1">
        <f t="array" ref="O827">IF(L827&lt;&gt;"",_xlfn.CHOOSECOLS(_xlfn.TEXTSPLIT(N827,"--"),1),"")</f>
        <v/>
      </c>
      <c r="P827" s="75" t="str" cm="1">
        <f t="array" ref="P827">IF(L827&lt;&gt;"",IFERROR(_xlfn.CHOOSECOLS(_xlfn.TEXTSPLIT(N827,"--"),2),""),"")</f>
        <v/>
      </c>
      <c r="Q827" s="75" t="str">
        <f t="shared" si="58"/>
        <v/>
      </c>
    </row>
    <row r="828" spans="1:17">
      <c r="A828" s="76" t="str">
        <v>AOM_001509</v>
      </c>
      <c r="B828" s="76" t="str">
        <v>Potassium Humate</v>
      </c>
      <c r="C828" s="76" t="str">
        <v/>
      </c>
      <c r="D828" s="76" t="str">
        <v>Potamogeton lucens</v>
      </c>
      <c r="E828" s="76" t="str">
        <f t="shared" si="57"/>
        <v>Potamogeton lucens</v>
      </c>
      <c r="F828" s="76" t="str">
        <v>Management--Livestock Management--Feed Characteristic--Feed Composition--Feed Ingredient--Supplement--Mineral--Potassium Humate----</v>
      </c>
      <c r="G828" s="76"/>
      <c r="H828" s="76"/>
      <c r="I828" s="76"/>
      <c r="J828" s="76"/>
      <c r="K828" s="76"/>
      <c r="L828" s="76"/>
      <c r="M828" s="76" t="str" cm="1">
        <f t="array" ref="M828">IF(L828&lt;&gt;"",_xlfn.TEXTSPLIT(L828, "$"),"")</f>
        <v/>
      </c>
      <c r="N828" s="76"/>
      <c r="O828" s="76" t="str" cm="1">
        <f t="array" ref="O828">IF(L828&lt;&gt;"",_xlfn.CHOOSECOLS(_xlfn.TEXTSPLIT(N828,"--"),1),"")</f>
        <v/>
      </c>
      <c r="P828" s="76" t="str" cm="1">
        <f t="array" ref="P828">IF(L828&lt;&gt;"",IFERROR(_xlfn.CHOOSECOLS(_xlfn.TEXTSPLIT(N828,"--"),2),""),"")</f>
        <v/>
      </c>
      <c r="Q828" s="76" t="str">
        <f t="shared" si="58"/>
        <v/>
      </c>
    </row>
    <row r="829" spans="1:17">
      <c r="A829" s="75" t="str">
        <v>AOM_000774</v>
      </c>
      <c r="B829" s="75" t="str">
        <v>Selenium</v>
      </c>
      <c r="C829" s="75" t="str">
        <v/>
      </c>
      <c r="D829" s="75" t="str">
        <v>Searsia lancea</v>
      </c>
      <c r="E829" s="75" t="str">
        <f t="shared" si="57"/>
        <v>Searsia lancea</v>
      </c>
      <c r="F829" s="75" t="str">
        <v>Management--Livestock Management--Feed Characteristic--Feed Composition--Feed Ingredient--Supplement--Mineral--Selenium----</v>
      </c>
      <c r="G829" s="75"/>
      <c r="H829" s="75"/>
      <c r="I829" s="75"/>
      <c r="J829" s="75"/>
      <c r="K829" s="75"/>
      <c r="L829" s="75"/>
      <c r="M829" s="75" t="str" cm="1">
        <f t="array" ref="M829">IF(L829&lt;&gt;"",_xlfn.TEXTSPLIT(L829, "$"),"")</f>
        <v/>
      </c>
      <c r="N829" s="75"/>
      <c r="O829" s="75" t="str" cm="1">
        <f t="array" ref="O829">IF(L829&lt;&gt;"",_xlfn.CHOOSECOLS(_xlfn.TEXTSPLIT(N829,"--"),1),"")</f>
        <v/>
      </c>
      <c r="P829" s="75" t="str" cm="1">
        <f t="array" ref="P829">IF(L829&lt;&gt;"",IFERROR(_xlfn.CHOOSECOLS(_xlfn.TEXTSPLIT(N829,"--"),2),""),"")</f>
        <v/>
      </c>
      <c r="Q829" s="75" t="str">
        <f t="shared" si="58"/>
        <v/>
      </c>
    </row>
    <row r="830" spans="1:17">
      <c r="A830" s="76" t="str">
        <v>AOM_001487</v>
      </c>
      <c r="B830" s="76" t="str">
        <v>Sodium Sulfate</v>
      </c>
      <c r="C830" s="76" t="str">
        <v/>
      </c>
      <c r="D830" s="76" t="str">
        <v>Sida cordifolia</v>
      </c>
      <c r="E830" s="76" t="str">
        <f t="shared" si="57"/>
        <v>Sida cordifolia</v>
      </c>
      <c r="F830" s="76" t="str">
        <v>Management--Livestock Management--Feed Characteristic--Feed Composition--Feed Ingredient--Supplement--Mineral--Sodium Sulfate----</v>
      </c>
      <c r="G830" s="76"/>
      <c r="H830" s="76"/>
      <c r="I830" s="76"/>
      <c r="J830" s="76"/>
      <c r="K830" s="76"/>
      <c r="L830" s="76"/>
      <c r="M830" s="76" t="str" cm="1">
        <f t="array" ref="M830">IF(L830&lt;&gt;"",_xlfn.TEXTSPLIT(L830, "$"),"")</f>
        <v/>
      </c>
      <c r="N830" s="76"/>
      <c r="O830" s="76" t="str" cm="1">
        <f t="array" ref="O830">IF(L830&lt;&gt;"",_xlfn.CHOOSECOLS(_xlfn.TEXTSPLIT(N830,"--"),1),"")</f>
        <v/>
      </c>
      <c r="P830" s="76" t="str" cm="1">
        <f t="array" ref="P830">IF(L830&lt;&gt;"",IFERROR(_xlfn.CHOOSECOLS(_xlfn.TEXTSPLIT(N830,"--"),2),""),"")</f>
        <v/>
      </c>
      <c r="Q830" s="76" t="str">
        <f t="shared" si="58"/>
        <v/>
      </c>
    </row>
    <row r="831" spans="1:17">
      <c r="A831" s="75" t="str">
        <v>AOM_000776</v>
      </c>
      <c r="B831" s="75" t="str">
        <v>Sulphur</v>
      </c>
      <c r="C831" s="75" t="str">
        <v/>
      </c>
      <c r="D831" s="75" t="str">
        <v>Saccharum officinarum</v>
      </c>
      <c r="E831" s="75" t="str">
        <f t="shared" si="57"/>
        <v>Saccharum officinarum</v>
      </c>
      <c r="F831" s="75" t="str">
        <v>Management--Livestock Management--Feed Characteristic--Feed Composition--Feed Ingredient--Supplement--Mineral--Sulphur----</v>
      </c>
      <c r="G831" s="75"/>
      <c r="H831" s="75"/>
      <c r="I831" s="75"/>
      <c r="J831" s="75"/>
      <c r="K831" s="75"/>
      <c r="L831" s="75"/>
      <c r="M831" s="75" t="str" cm="1">
        <f t="array" ref="M831">IF(L831&lt;&gt;"",_xlfn.TEXTSPLIT(L831, "$"),"")</f>
        <v/>
      </c>
      <c r="N831" s="75"/>
      <c r="O831" s="75" t="str" cm="1">
        <f t="array" ref="O831">IF(L831&lt;&gt;"",_xlfn.CHOOSECOLS(_xlfn.TEXTSPLIT(N831,"--"),1),"")</f>
        <v/>
      </c>
      <c r="P831" s="75" t="str" cm="1">
        <f t="array" ref="P831">IF(L831&lt;&gt;"",IFERROR(_xlfn.CHOOSECOLS(_xlfn.TEXTSPLIT(N831,"--"),2),""),"")</f>
        <v/>
      </c>
      <c r="Q831" s="75" t="str">
        <f t="shared" si="58"/>
        <v/>
      </c>
    </row>
    <row r="832" spans="1:17">
      <c r="A832" s="76" t="str">
        <v>AOM_000777</v>
      </c>
      <c r="B832" s="76" t="str">
        <v>Tricalcium Phosphate</v>
      </c>
      <c r="C832" s="76" t="str">
        <v/>
      </c>
      <c r="D832" s="76" t="str">
        <v xml:space="preserve">Trachyspermum ammi </v>
      </c>
      <c r="E832" s="76" t="str">
        <f t="shared" si="57"/>
        <v xml:space="preserve">Trachyspermum ammi </v>
      </c>
      <c r="F832" s="76" t="str">
        <v>Management--Livestock Management--Feed Characteristic--Feed Composition--Feed Ingredient--Supplement--Mineral--Tricalcium Phosphate----</v>
      </c>
      <c r="G832" s="76"/>
      <c r="H832" s="76"/>
      <c r="I832" s="76"/>
      <c r="J832" s="76"/>
      <c r="K832" s="76"/>
      <c r="L832" s="76"/>
      <c r="M832" s="76" t="str" cm="1">
        <f t="array" ref="M832">IF(L832&lt;&gt;"",_xlfn.TEXTSPLIT(L832, "$"),"")</f>
        <v/>
      </c>
      <c r="N832" s="76"/>
      <c r="O832" s="76" t="str" cm="1">
        <f t="array" ref="O832">IF(L832&lt;&gt;"",_xlfn.CHOOSECOLS(_xlfn.TEXTSPLIT(N832,"--"),1),"")</f>
        <v/>
      </c>
      <c r="P832" s="76" t="str" cm="1">
        <f t="array" ref="P832">IF(L832&lt;&gt;"",IFERROR(_xlfn.CHOOSECOLS(_xlfn.TEXTSPLIT(N832,"--"),2),""),"")</f>
        <v/>
      </c>
      <c r="Q832" s="76" t="str">
        <f t="shared" si="58"/>
        <v/>
      </c>
    </row>
    <row r="833" spans="1:17">
      <c r="A833" s="75" t="str">
        <v>AOM_000778</v>
      </c>
      <c r="B833" s="75" t="str">
        <v>Zinc</v>
      </c>
      <c r="C833" s="75" t="str">
        <v/>
      </c>
      <c r="D833" s="75" t="str">
        <v/>
      </c>
      <c r="E833" s="75" t="str">
        <f t="shared" si="57"/>
        <v/>
      </c>
      <c r="F833" s="75" t="str">
        <v>Management--Livestock Management--Feed Characteristic--Feed Composition--Feed Ingredient--Supplement--Mineral--Zinc----</v>
      </c>
      <c r="G833" s="75"/>
      <c r="H833" s="75"/>
      <c r="I833" s="75"/>
      <c r="J833" s="75"/>
      <c r="K833" s="75"/>
      <c r="L833" s="75"/>
      <c r="M833" s="75" t="str" cm="1">
        <f t="array" ref="M833">IF(L833&lt;&gt;"",_xlfn.TEXTSPLIT(L833, "$"),"")</f>
        <v/>
      </c>
      <c r="N833" s="75"/>
      <c r="O833" s="75" t="str" cm="1">
        <f t="array" ref="O833">IF(L833&lt;&gt;"",_xlfn.CHOOSECOLS(_xlfn.TEXTSPLIT(N833,"--"),1),"")</f>
        <v/>
      </c>
      <c r="P833" s="75" t="str" cm="1">
        <f t="array" ref="P833">IF(L833&lt;&gt;"",IFERROR(_xlfn.CHOOSECOLS(_xlfn.TEXTSPLIT(N833,"--"),2),""),"")</f>
        <v/>
      </c>
      <c r="Q833" s="75" t="str">
        <f t="shared" si="58"/>
        <v/>
      </c>
    </row>
    <row r="834" spans="1:17">
      <c r="A834" s="76" t="str">
        <v>AOM_001417</v>
      </c>
      <c r="B834" s="76" t="str">
        <v>Zinc Manganese</v>
      </c>
      <c r="C834" s="76" t="str">
        <v/>
      </c>
      <c r="D834" s="76" t="str">
        <v/>
      </c>
      <c r="E834" s="76" t="str">
        <f t="shared" si="57"/>
        <v/>
      </c>
      <c r="F834" s="76" t="str">
        <v>Management--Livestock Management--Feed Characteristic--Feed Composition--Feed Ingredient--Supplement--Mineral--Zinc Manganese----</v>
      </c>
      <c r="G834" s="76"/>
      <c r="H834" s="76"/>
      <c r="I834" s="76"/>
      <c r="J834" s="76"/>
      <c r="K834" s="76"/>
      <c r="L834" s="76"/>
      <c r="M834" s="76" t="str" cm="1">
        <f t="array" ref="M834">IF(L834&lt;&gt;"",_xlfn.TEXTSPLIT(L834, "$"),"")</f>
        <v/>
      </c>
      <c r="N834" s="76"/>
      <c r="O834" s="76" t="str" cm="1">
        <f t="array" ref="O834">IF(L834&lt;&gt;"",_xlfn.CHOOSECOLS(_xlfn.TEXTSPLIT(N834,"--"),1),"")</f>
        <v/>
      </c>
      <c r="P834" s="76" t="str" cm="1">
        <f t="array" ref="P834">IF(L834&lt;&gt;"",IFERROR(_xlfn.CHOOSECOLS(_xlfn.TEXTSPLIT(N834,"--"),2),""),"")</f>
        <v/>
      </c>
      <c r="Q834" s="76" t="str">
        <f t="shared" si="58"/>
        <v/>
      </c>
    </row>
    <row r="835" spans="1:17">
      <c r="A835" s="75" t="str">
        <v>AOM_001418</v>
      </c>
      <c r="B835" s="75" t="str">
        <v>Zinc Oxide</v>
      </c>
      <c r="C835" s="75" t="str">
        <v/>
      </c>
      <c r="D835" s="75" t="str">
        <v/>
      </c>
      <c r="E835" s="75" t="str">
        <f t="shared" si="57"/>
        <v/>
      </c>
      <c r="F835" s="75" t="str">
        <v>Management--Livestock Management--Feed Characteristic--Feed Composition--Feed Ingredient--Supplement--Mineral--Zinc Oxide----</v>
      </c>
      <c r="G835" s="75"/>
      <c r="H835" s="75"/>
      <c r="I835" s="75"/>
      <c r="J835" s="75"/>
      <c r="K835" s="75"/>
      <c r="L835" s="75"/>
      <c r="M835" s="75" t="str" cm="1">
        <f t="array" ref="M835">IF(L835&lt;&gt;"",_xlfn.TEXTSPLIT(L835, "$"),"")</f>
        <v/>
      </c>
      <c r="N835" s="75"/>
      <c r="O835" s="75" t="str" cm="1">
        <f t="array" ref="O835">IF(L835&lt;&gt;"",_xlfn.CHOOSECOLS(_xlfn.TEXTSPLIT(N835,"--"),1),"")</f>
        <v/>
      </c>
      <c r="P835" s="75" t="str" cm="1">
        <f t="array" ref="P835">IF(L835&lt;&gt;"",IFERROR(_xlfn.CHOOSECOLS(_xlfn.TEXTSPLIT(N835,"--"),2),""),"")</f>
        <v/>
      </c>
      <c r="Q835" s="75" t="str">
        <f t="shared" si="58"/>
        <v/>
      </c>
    </row>
    <row r="836" spans="1:17">
      <c r="A836" s="76" t="str">
        <v>AOM_000795</v>
      </c>
      <c r="B836" s="76" t="str">
        <v>Mixture</v>
      </c>
      <c r="C836" s="76" t="str">
        <v/>
      </c>
      <c r="D836" s="76" t="str">
        <v/>
      </c>
      <c r="E836" s="76" t="str">
        <f t="shared" si="57"/>
        <v/>
      </c>
      <c r="F836" s="76" t="str">
        <v>Management--Livestock Management--Feed Characteristic--Feed Composition--Feed Ingredient--Supplement--Mixture------</v>
      </c>
      <c r="G836" s="76"/>
      <c r="H836" s="76"/>
      <c r="I836" s="76"/>
      <c r="J836" s="76"/>
      <c r="K836" s="76"/>
      <c r="L836" s="76"/>
      <c r="M836" s="76" t="str" cm="1">
        <f t="array" ref="M836">IF(L836&lt;&gt;"",_xlfn.TEXTSPLIT(L836, "$"),"")</f>
        <v/>
      </c>
      <c r="N836" s="76"/>
      <c r="O836" s="76" t="str" cm="1">
        <f t="array" ref="O836">IF(L836&lt;&gt;"",_xlfn.CHOOSECOLS(_xlfn.TEXTSPLIT(N836,"--"),1),"")</f>
        <v/>
      </c>
      <c r="P836" s="76" t="str" cm="1">
        <f t="array" ref="P836">IF(L836&lt;&gt;"",IFERROR(_xlfn.CHOOSECOLS(_xlfn.TEXTSPLIT(N836,"--"),2),""),"")</f>
        <v/>
      </c>
      <c r="Q836" s="76" t="str">
        <f t="shared" si="58"/>
        <v/>
      </c>
    </row>
    <row r="837" spans="1:17">
      <c r="A837" s="75" t="str">
        <v>AOM_001431</v>
      </c>
      <c r="B837" s="75" t="str">
        <v>Minerals and Urea Mix</v>
      </c>
      <c r="C837" s="75" t="str">
        <v>Minerals and Urea Lick</v>
      </c>
      <c r="D837" s="75" t="str">
        <v/>
      </c>
      <c r="E837" s="75" t="str">
        <f t="shared" si="57"/>
        <v>Minerals and Urea Lick</v>
      </c>
      <c r="F837" s="75" t="str">
        <v>Management--Livestock Management--Feed Characteristic--Feed Composition--Feed Ingredient--Supplement--Mixture--Minerals and Urea Mix----</v>
      </c>
      <c r="G837" s="75"/>
      <c r="H837" s="75"/>
      <c r="I837" s="75"/>
      <c r="J837" s="75"/>
      <c r="K837" s="75"/>
      <c r="L837" s="75"/>
      <c r="M837" s="75" t="str" cm="1">
        <f t="array" ref="M837">IF(L837&lt;&gt;"",_xlfn.TEXTSPLIT(L837, "$"),"")</f>
        <v/>
      </c>
      <c r="N837" s="75"/>
      <c r="O837" s="75" t="str" cm="1">
        <f t="array" ref="O837">IF(L837&lt;&gt;"",_xlfn.CHOOSECOLS(_xlfn.TEXTSPLIT(N837,"--"),1),"")</f>
        <v/>
      </c>
      <c r="P837" s="75" t="str" cm="1">
        <f t="array" ref="P837">IF(L837&lt;&gt;"",IFERROR(_xlfn.CHOOSECOLS(_xlfn.TEXTSPLIT(N837,"--"),2),""),"")</f>
        <v/>
      </c>
      <c r="Q837" s="75" t="str">
        <f t="shared" si="58"/>
        <v/>
      </c>
    </row>
    <row r="838" spans="1:17">
      <c r="A838" s="76" t="str">
        <v>AOM_000794</v>
      </c>
      <c r="B838" s="76" t="str">
        <v>Minerals and Vitamins Mix</v>
      </c>
      <c r="C838" s="76" t="str">
        <v>Minerals and Vitamins Premix</v>
      </c>
      <c r="D838" s="76" t="str">
        <v/>
      </c>
      <c r="E838" s="76" t="str">
        <f t="shared" si="57"/>
        <v>Minerals and Vitamins Premix</v>
      </c>
      <c r="F838" s="76" t="str">
        <v>Management--Livestock Management--Feed Characteristic--Feed Composition--Feed Ingredient--Supplement--Mixture--Minerals and Vitamins Mix----</v>
      </c>
      <c r="G838" s="76"/>
      <c r="H838" s="76"/>
      <c r="I838" s="76"/>
      <c r="J838" s="76"/>
      <c r="K838" s="76"/>
      <c r="L838" s="76"/>
      <c r="M838" s="76" t="str" cm="1">
        <f t="array" ref="M838">IF(L838&lt;&gt;"",_xlfn.TEXTSPLIT(L838, "$"),"")</f>
        <v/>
      </c>
      <c r="N838" s="76"/>
      <c r="O838" s="76" t="str" cm="1">
        <f t="array" ref="O838">IF(L838&lt;&gt;"",_xlfn.CHOOSECOLS(_xlfn.TEXTSPLIT(N838,"--"),1),"")</f>
        <v/>
      </c>
      <c r="P838" s="76" t="str" cm="1">
        <f t="array" ref="P838">IF(L838&lt;&gt;"",IFERROR(_xlfn.CHOOSECOLS(_xlfn.TEXTSPLIT(N838,"--"),2),""),"")</f>
        <v/>
      </c>
      <c r="Q838" s="76" t="str">
        <f t="shared" si="58"/>
        <v/>
      </c>
    </row>
    <row r="839" spans="1:17">
      <c r="A839" s="75" t="str">
        <v>AOM_006334</v>
      </c>
      <c r="B839" s="75" t="str">
        <v>Protected Fat</v>
      </c>
      <c r="C839" s="75" t="str">
        <v/>
      </c>
      <c r="D839" s="75" t="str">
        <v>Prosopis juliflora</v>
      </c>
      <c r="E839" s="75" t="str">
        <f t="shared" ref="E839:E902" si="59">_xlfn.TEXTJOIN(";",TRUE,C839,D839)</f>
        <v>Prosopis juliflora</v>
      </c>
      <c r="F839" s="75" t="str">
        <v>Management--Livestock Management--Feed Characteristic--Feed Composition--Feed Ingredient--Supplement--Protected Fat------</v>
      </c>
      <c r="G839" s="75"/>
      <c r="H839" s="75"/>
      <c r="I839" s="75"/>
      <c r="J839" s="75"/>
      <c r="K839" s="75"/>
      <c r="L839" s="75"/>
      <c r="M839" s="75" t="str" cm="1">
        <f t="array" ref="M839">IF(L839&lt;&gt;"",_xlfn.TEXTSPLIT(L839, "$"),"")</f>
        <v/>
      </c>
      <c r="N839" s="75"/>
      <c r="O839" s="75" t="str" cm="1">
        <f t="array" ref="O839">IF(L839&lt;&gt;"",_xlfn.CHOOSECOLS(_xlfn.TEXTSPLIT(N839,"--"),1),"")</f>
        <v/>
      </c>
      <c r="P839" s="75" t="str" cm="1">
        <f t="array" ref="P839">IF(L839&lt;&gt;"",IFERROR(_xlfn.CHOOSECOLS(_xlfn.TEXTSPLIT(N839,"--"),2),""),"")</f>
        <v/>
      </c>
      <c r="Q839" s="75" t="str">
        <f t="shared" ref="Q839:Q902" si="60">IF(L839&lt;&gt;"",IF(SUM(LEN(N839)-LEN(SUBSTITUTE(N839,"--","")))/LEN("--")&gt;1,SUBSTITUTE(N839,CONCATENATE(O839,"--",P839,"--"),""),""),"")</f>
        <v/>
      </c>
    </row>
    <row r="840" spans="1:17">
      <c r="A840" s="76" t="str">
        <v>AOM_001572</v>
      </c>
      <c r="B840" s="76" t="str">
        <v>Casein</v>
      </c>
      <c r="C840" s="76" t="str">
        <v/>
      </c>
      <c r="D840" s="76" t="str">
        <v/>
      </c>
      <c r="E840" s="76" t="str">
        <f t="shared" si="59"/>
        <v/>
      </c>
      <c r="F840" s="76" t="str">
        <v>Management--Livestock Management--Feed Characteristic--Feed Composition--Feed Ingredient--Supplement--Protein--Casein----</v>
      </c>
      <c r="G840" s="76"/>
      <c r="H840" s="76"/>
      <c r="I840" s="76"/>
      <c r="J840" s="76"/>
      <c r="K840" s="76"/>
      <c r="L840" s="76"/>
      <c r="M840" s="76" t="str" cm="1">
        <f t="array" ref="M840">IF(L840&lt;&gt;"",_xlfn.TEXTSPLIT(L840, "$"),"")</f>
        <v/>
      </c>
      <c r="N840" s="76"/>
      <c r="O840" s="76" t="str" cm="1">
        <f t="array" ref="O840">IF(L840&lt;&gt;"",_xlfn.CHOOSECOLS(_xlfn.TEXTSPLIT(N840,"--"),1),"")</f>
        <v/>
      </c>
      <c r="P840" s="76" t="str" cm="1">
        <f t="array" ref="P840">IF(L840&lt;&gt;"",IFERROR(_xlfn.CHOOSECOLS(_xlfn.TEXTSPLIT(N840,"--"),2),""),"")</f>
        <v/>
      </c>
      <c r="Q840" s="76" t="str">
        <f t="shared" si="60"/>
        <v/>
      </c>
    </row>
    <row r="841" spans="1:17">
      <c r="A841" s="75" t="str">
        <v>AOM_001749</v>
      </c>
      <c r="B841" s="75" t="str">
        <v>Urea</v>
      </c>
      <c r="C841" s="75" t="str">
        <v>Carbamide;Urea Block;urea Dried Ground</v>
      </c>
      <c r="D841" s="75" t="str">
        <v/>
      </c>
      <c r="E841" s="75" t="str">
        <f t="shared" si="59"/>
        <v>Carbamide;Urea Block;urea Dried Ground</v>
      </c>
      <c r="F841" s="75" t="str">
        <v>Management--Livestock Management--Feed Characteristic--Feed Composition--Feed Ingredient--Supplement--Urea------</v>
      </c>
      <c r="G841" s="75"/>
      <c r="H841" s="75"/>
      <c r="I841" s="75"/>
      <c r="J841" s="75"/>
      <c r="K841" s="75"/>
      <c r="L841" s="75"/>
      <c r="M841" s="75" t="str" cm="1">
        <f t="array" ref="M841">IF(L841&lt;&gt;"",_xlfn.TEXTSPLIT(L841, "$"),"")</f>
        <v/>
      </c>
      <c r="N841" s="75"/>
      <c r="O841" s="75" t="str" cm="1">
        <f t="array" ref="O841">IF(L841&lt;&gt;"",_xlfn.CHOOSECOLS(_xlfn.TEXTSPLIT(N841,"--"),1),"")</f>
        <v/>
      </c>
      <c r="P841" s="75" t="str" cm="1">
        <f t="array" ref="P841">IF(L841&lt;&gt;"",IFERROR(_xlfn.CHOOSECOLS(_xlfn.TEXTSPLIT(N841,"--"),2),""),"")</f>
        <v/>
      </c>
      <c r="Q841" s="75" t="str">
        <f t="shared" si="60"/>
        <v/>
      </c>
    </row>
    <row r="842" spans="1:17">
      <c r="A842" s="76" t="str">
        <v>AOM_000787</v>
      </c>
      <c r="B842" s="76" t="str">
        <v>Choline Cloride</v>
      </c>
      <c r="C842" s="76" t="str">
        <v/>
      </c>
      <c r="D842" s="76" t="str">
        <v/>
      </c>
      <c r="E842" s="76" t="str">
        <f t="shared" si="59"/>
        <v/>
      </c>
      <c r="F842" s="76" t="str">
        <v>Management--Livestock Management--Feed Characteristic--Feed Composition--Feed Ingredient--Supplement--Vitamin--Choline Cloride----</v>
      </c>
      <c r="G842" s="76"/>
      <c r="H842" s="76"/>
      <c r="I842" s="76"/>
      <c r="J842" s="76"/>
      <c r="K842" s="76"/>
      <c r="L842" s="76"/>
      <c r="M842" s="76" t="str" cm="1">
        <f t="array" ref="M842">IF(L842&lt;&gt;"",_xlfn.TEXTSPLIT(L842, "$"),"")</f>
        <v/>
      </c>
      <c r="N842" s="76"/>
      <c r="O842" s="76" t="str" cm="1">
        <f t="array" ref="O842">IF(L842&lt;&gt;"",_xlfn.CHOOSECOLS(_xlfn.TEXTSPLIT(N842,"--"),1),"")</f>
        <v/>
      </c>
      <c r="P842" s="76" t="str" cm="1">
        <f t="array" ref="P842">IF(L842&lt;&gt;"",IFERROR(_xlfn.CHOOSECOLS(_xlfn.TEXTSPLIT(N842,"--"),2),""),"")</f>
        <v/>
      </c>
      <c r="Q842" s="76" t="str">
        <f t="shared" si="60"/>
        <v/>
      </c>
    </row>
    <row r="843" spans="1:17">
      <c r="A843" s="75" t="str">
        <v>AOM_001376</v>
      </c>
      <c r="B843" s="75" t="str">
        <v>Dexapanthenol</v>
      </c>
      <c r="C843" s="75" t="str">
        <v/>
      </c>
      <c r="D843" s="75" t="str">
        <v/>
      </c>
      <c r="E843" s="75" t="str">
        <f t="shared" si="59"/>
        <v/>
      </c>
      <c r="F843" s="75" t="str">
        <v>Management--Livestock Management--Feed Characteristic--Feed Composition--Feed Ingredient--Supplement--Vitamin--Dexapanthenol----</v>
      </c>
      <c r="G843" s="75"/>
      <c r="H843" s="75"/>
      <c r="I843" s="75"/>
      <c r="J843" s="75"/>
      <c r="K843" s="75"/>
      <c r="L843" s="75"/>
      <c r="M843" s="75" t="str" cm="1">
        <f t="array" ref="M843">IF(L843&lt;&gt;"",_xlfn.TEXTSPLIT(L843, "$"),"")</f>
        <v/>
      </c>
      <c r="N843" s="75"/>
      <c r="O843" s="75" t="str" cm="1">
        <f t="array" ref="O843">IF(L843&lt;&gt;"",_xlfn.CHOOSECOLS(_xlfn.TEXTSPLIT(N843,"--"),1),"")</f>
        <v/>
      </c>
      <c r="P843" s="75" t="str" cm="1">
        <f t="array" ref="P843">IF(L843&lt;&gt;"",IFERROR(_xlfn.CHOOSECOLS(_xlfn.TEXTSPLIT(N843,"--"),2),""),"")</f>
        <v/>
      </c>
      <c r="Q843" s="75" t="str">
        <f t="shared" si="60"/>
        <v/>
      </c>
    </row>
    <row r="844" spans="1:17">
      <c r="A844" s="76" t="str">
        <v>AOM_001505</v>
      </c>
      <c r="B844" s="76" t="str">
        <v>Polyvitamins</v>
      </c>
      <c r="C844" s="76" t="str">
        <v/>
      </c>
      <c r="D844" s="76" t="str">
        <v/>
      </c>
      <c r="E844" s="76" t="str">
        <f t="shared" si="59"/>
        <v/>
      </c>
      <c r="F844" s="76" t="str">
        <v>Management--Livestock Management--Feed Characteristic--Feed Composition--Feed Ingredient--Supplement--Vitamin--Polyvitamins----</v>
      </c>
      <c r="G844" s="76"/>
      <c r="H844" s="76"/>
      <c r="I844" s="76"/>
      <c r="J844" s="76"/>
      <c r="K844" s="76"/>
      <c r="L844" s="76"/>
      <c r="M844" s="76" t="str" cm="1">
        <f t="array" ref="M844">IF(L844&lt;&gt;"",_xlfn.TEXTSPLIT(L844, "$"),"")</f>
        <v/>
      </c>
      <c r="N844" s="76"/>
      <c r="O844" s="76" t="str" cm="1">
        <f t="array" ref="O844">IF(L844&lt;&gt;"",_xlfn.CHOOSECOLS(_xlfn.TEXTSPLIT(N844,"--"),1),"")</f>
        <v/>
      </c>
      <c r="P844" s="76" t="str" cm="1">
        <f t="array" ref="P844">IF(L844&lt;&gt;"",IFERROR(_xlfn.CHOOSECOLS(_xlfn.TEXTSPLIT(N844,"--"),2),""),"")</f>
        <v/>
      </c>
      <c r="Q844" s="76" t="str">
        <f t="shared" si="60"/>
        <v/>
      </c>
    </row>
    <row r="845" spans="1:17">
      <c r="A845" s="75" t="str">
        <v>AOM_001839</v>
      </c>
      <c r="B845" s="75" t="str">
        <v>Vitamin AD3E</v>
      </c>
      <c r="C845" s="75" t="str">
        <v/>
      </c>
      <c r="D845" s="75" t="str">
        <v/>
      </c>
      <c r="E845" s="75" t="str">
        <f t="shared" si="59"/>
        <v/>
      </c>
      <c r="F845" s="75" t="str">
        <v>Management--Livestock Management--Feed Characteristic--Feed Composition--Feed Ingredient--Supplement--Vitamin--Vitamin AD3E----</v>
      </c>
      <c r="G845" s="75"/>
      <c r="H845" s="75"/>
      <c r="I845" s="75"/>
      <c r="J845" s="75"/>
      <c r="K845" s="75"/>
      <c r="L845" s="75"/>
      <c r="M845" s="75" t="str" cm="1">
        <f t="array" ref="M845">IF(L845&lt;&gt;"",_xlfn.TEXTSPLIT(L845, "$"),"")</f>
        <v/>
      </c>
      <c r="N845" s="75"/>
      <c r="O845" s="75" t="str" cm="1">
        <f t="array" ref="O845">IF(L845&lt;&gt;"",_xlfn.CHOOSECOLS(_xlfn.TEXTSPLIT(N845,"--"),1),"")</f>
        <v/>
      </c>
      <c r="P845" s="75" t="str" cm="1">
        <f t="array" ref="P845">IF(L845&lt;&gt;"",IFERROR(_xlfn.CHOOSECOLS(_xlfn.TEXTSPLIT(N845,"--"),2),""),"")</f>
        <v/>
      </c>
      <c r="Q845" s="75" t="str">
        <f t="shared" si="60"/>
        <v/>
      </c>
    </row>
    <row r="846" spans="1:17">
      <c r="A846" s="76" t="str">
        <v>AOM_000788</v>
      </c>
      <c r="B846" s="76" t="str">
        <v>Vitamin B12</v>
      </c>
      <c r="C846" s="76" t="str">
        <v>Cobalamin</v>
      </c>
      <c r="D846" s="76" t="str">
        <v/>
      </c>
      <c r="E846" s="76" t="str">
        <f t="shared" si="59"/>
        <v>Cobalamin</v>
      </c>
      <c r="F846" s="76" t="str">
        <v>Management--Livestock Management--Feed Characteristic--Feed Composition--Feed Ingredient--Supplement--Vitamin--Vitamin B12----</v>
      </c>
      <c r="G846" s="76"/>
      <c r="H846" s="76"/>
      <c r="I846" s="76"/>
      <c r="J846" s="76"/>
      <c r="K846" s="76"/>
      <c r="L846" s="76"/>
      <c r="M846" s="76" t="str" cm="1">
        <f t="array" ref="M846">IF(L846&lt;&gt;"",_xlfn.TEXTSPLIT(L846, "$"),"")</f>
        <v/>
      </c>
      <c r="N846" s="76"/>
      <c r="O846" s="76" t="str" cm="1">
        <f t="array" ref="O846">IF(L846&lt;&gt;"",_xlfn.CHOOSECOLS(_xlfn.TEXTSPLIT(N846,"--"),1),"")</f>
        <v/>
      </c>
      <c r="P846" s="76" t="str" cm="1">
        <f t="array" ref="P846">IF(L846&lt;&gt;"",IFERROR(_xlfn.CHOOSECOLS(_xlfn.TEXTSPLIT(N846,"--"),2),""),"")</f>
        <v/>
      </c>
      <c r="Q846" s="76" t="str">
        <f t="shared" si="60"/>
        <v/>
      </c>
    </row>
    <row r="847" spans="1:17">
      <c r="A847" s="75" t="str">
        <v>AOM_000789</v>
      </c>
      <c r="B847" s="75" t="str">
        <v>Vitamin C</v>
      </c>
      <c r="C847" s="75" t="str">
        <v>Ascorbic Acid</v>
      </c>
      <c r="D847" s="75" t="str">
        <v/>
      </c>
      <c r="E847" s="75" t="str">
        <f t="shared" si="59"/>
        <v>Ascorbic Acid</v>
      </c>
      <c r="F847" s="75" t="str">
        <v>Management--Livestock Management--Feed Characteristic--Feed Composition--Feed Ingredient--Supplement--Vitamin--Vitamin C----</v>
      </c>
      <c r="G847" s="75"/>
      <c r="H847" s="75"/>
      <c r="I847" s="75"/>
      <c r="J847" s="75"/>
      <c r="K847" s="75"/>
      <c r="L847" s="75"/>
      <c r="M847" s="75" t="str" cm="1">
        <f t="array" ref="M847">IF(L847&lt;&gt;"",_xlfn.TEXTSPLIT(L847, "$"),"")</f>
        <v/>
      </c>
      <c r="N847" s="75"/>
      <c r="O847" s="75" t="str" cm="1">
        <f t="array" ref="O847">IF(L847&lt;&gt;"",_xlfn.CHOOSECOLS(_xlfn.TEXTSPLIT(N847,"--"),1),"")</f>
        <v/>
      </c>
      <c r="P847" s="75" t="str" cm="1">
        <f t="array" ref="P847">IF(L847&lt;&gt;"",IFERROR(_xlfn.CHOOSECOLS(_xlfn.TEXTSPLIT(N847,"--"),2),""),"")</f>
        <v/>
      </c>
      <c r="Q847" s="75" t="str">
        <f t="shared" si="60"/>
        <v/>
      </c>
    </row>
    <row r="848" spans="1:17">
      <c r="A848" s="76" t="str">
        <v>AOM_001834</v>
      </c>
      <c r="B848" s="76" t="str">
        <v>Vitamin D3</v>
      </c>
      <c r="C848" s="76" t="str">
        <v/>
      </c>
      <c r="D848" s="76" t="str">
        <v/>
      </c>
      <c r="E848" s="76" t="str">
        <f t="shared" si="59"/>
        <v/>
      </c>
      <c r="F848" s="76" t="str">
        <v>Management--Livestock Management--Feed Characteristic--Feed Composition--Feed Ingredient--Supplement--Vitamin--Vitamin D3----</v>
      </c>
      <c r="G848" s="76"/>
      <c r="H848" s="76"/>
      <c r="I848" s="76"/>
      <c r="J848" s="76"/>
      <c r="K848" s="76"/>
      <c r="L848" s="76"/>
      <c r="M848" s="76" t="str" cm="1">
        <f t="array" ref="M848">IF(L848&lt;&gt;"",_xlfn.TEXTSPLIT(L848, "$"),"")</f>
        <v/>
      </c>
      <c r="N848" s="76"/>
      <c r="O848" s="76" t="str" cm="1">
        <f t="array" ref="O848">IF(L848&lt;&gt;"",_xlfn.CHOOSECOLS(_xlfn.TEXTSPLIT(N848,"--"),1),"")</f>
        <v/>
      </c>
      <c r="P848" s="76" t="str" cm="1">
        <f t="array" ref="P848">IF(L848&lt;&gt;"",IFERROR(_xlfn.CHOOSECOLS(_xlfn.TEXTSPLIT(N848,"--"),2),""),"")</f>
        <v/>
      </c>
      <c r="Q848" s="76" t="str">
        <f t="shared" si="60"/>
        <v/>
      </c>
    </row>
    <row r="849" spans="1:17">
      <c r="A849" s="75" t="str">
        <v>AOM_000790</v>
      </c>
      <c r="B849" s="75" t="str">
        <v>Vitamin E</v>
      </c>
      <c r="C849" s="75" t="str">
        <v>Tocopherol</v>
      </c>
      <c r="D849" s="75" t="str">
        <v/>
      </c>
      <c r="E849" s="75" t="str">
        <f t="shared" si="59"/>
        <v>Tocopherol</v>
      </c>
      <c r="F849" s="75" t="str">
        <v>Management--Livestock Management--Feed Characteristic--Feed Composition--Feed Ingredient--Supplement--Vitamin--Vitamin E----</v>
      </c>
      <c r="G849" s="75"/>
      <c r="H849" s="75"/>
      <c r="I849" s="75"/>
      <c r="J849" s="75"/>
      <c r="K849" s="75"/>
      <c r="L849" s="75"/>
      <c r="M849" s="75" t="str" cm="1">
        <f t="array" ref="M849">IF(L849&lt;&gt;"",_xlfn.TEXTSPLIT(L849, "$"),"")</f>
        <v/>
      </c>
      <c r="N849" s="75"/>
      <c r="O849" s="75" t="str" cm="1">
        <f t="array" ref="O849">IF(L849&lt;&gt;"",_xlfn.CHOOSECOLS(_xlfn.TEXTSPLIT(N849,"--"),1),"")</f>
        <v/>
      </c>
      <c r="P849" s="75" t="str" cm="1">
        <f t="array" ref="P849">IF(L849&lt;&gt;"",IFERROR(_xlfn.CHOOSECOLS(_xlfn.TEXTSPLIT(N849,"--"),2),""),"")</f>
        <v/>
      </c>
      <c r="Q849" s="75" t="str">
        <f t="shared" si="60"/>
        <v/>
      </c>
    </row>
    <row r="850" spans="1:17">
      <c r="A850" s="76" t="str">
        <v>AOM_000791</v>
      </c>
      <c r="B850" s="76" t="str">
        <v>Vitamin Mix</v>
      </c>
      <c r="C850" s="76" t="str">
        <v>Vitamins</v>
      </c>
      <c r="D850" s="76" t="str">
        <v/>
      </c>
      <c r="E850" s="76" t="str">
        <f t="shared" si="59"/>
        <v>Vitamins</v>
      </c>
      <c r="F850" s="76" t="str">
        <v>Management--Livestock Management--Feed Characteristic--Feed Composition--Feed Ingredient--Supplement--Vitamin--Vitamin Mix----</v>
      </c>
      <c r="G850" s="76"/>
      <c r="H850" s="76"/>
      <c r="I850" s="76"/>
      <c r="J850" s="76"/>
      <c r="K850" s="76"/>
      <c r="L850" s="76"/>
      <c r="M850" s="76" t="str" cm="1">
        <f t="array" ref="M850">IF(L850&lt;&gt;"",_xlfn.TEXTSPLIT(L850, "$"),"")</f>
        <v/>
      </c>
      <c r="N850" s="76"/>
      <c r="O850" s="76" t="str" cm="1">
        <f t="array" ref="O850">IF(L850&lt;&gt;"",_xlfn.CHOOSECOLS(_xlfn.TEXTSPLIT(N850,"--"),1),"")</f>
        <v/>
      </c>
      <c r="P850" s="76" t="str" cm="1">
        <f t="array" ref="P850">IF(L850&lt;&gt;"",IFERROR(_xlfn.CHOOSECOLS(_xlfn.TEXTSPLIT(N850,"--"),2),""),"")</f>
        <v/>
      </c>
      <c r="Q850" s="76" t="str">
        <f t="shared" si="60"/>
        <v/>
      </c>
    </row>
    <row r="851" spans="1:17">
      <c r="A851" s="75"/>
      <c r="B851" s="75"/>
      <c r="C851" s="75"/>
      <c r="D851" s="75"/>
      <c r="E851" s="75" t="str">
        <f t="shared" si="59"/>
        <v/>
      </c>
      <c r="F851" s="75"/>
      <c r="G851" s="75"/>
      <c r="H851" s="75"/>
      <c r="I851" s="75"/>
      <c r="J851" s="75"/>
      <c r="K851" s="75"/>
      <c r="L851" s="75"/>
      <c r="M851" s="75" t="str" cm="1">
        <f t="array" ref="M851">IF(L851&lt;&gt;"",_xlfn.TEXTSPLIT(L851, "$"),"")</f>
        <v/>
      </c>
      <c r="N851" s="75"/>
      <c r="O851" s="75" t="str" cm="1">
        <f t="array" ref="O851">IF(L851&lt;&gt;"",_xlfn.CHOOSECOLS(_xlfn.TEXTSPLIT(N851,"--"),1),"")</f>
        <v/>
      </c>
      <c r="P851" s="75" t="str" cm="1">
        <f t="array" ref="P851">IF(L851&lt;&gt;"",IFERROR(_xlfn.CHOOSECOLS(_xlfn.TEXTSPLIT(N851,"--"),2),""),"")</f>
        <v/>
      </c>
      <c r="Q851" s="75" t="str">
        <f t="shared" si="60"/>
        <v/>
      </c>
    </row>
    <row r="852" spans="1:17">
      <c r="A852" s="76"/>
      <c r="B852" s="76"/>
      <c r="C852" s="76"/>
      <c r="D852" s="76"/>
      <c r="E852" s="76" t="str">
        <f t="shared" si="59"/>
        <v/>
      </c>
      <c r="F852" s="76"/>
      <c r="G852" s="76"/>
      <c r="H852" s="76"/>
      <c r="I852" s="76"/>
      <c r="J852" s="76"/>
      <c r="K852" s="76"/>
      <c r="L852" s="76"/>
      <c r="M852" s="76" t="str" cm="1">
        <f t="array" ref="M852">IF(L852&lt;&gt;"",_xlfn.TEXTSPLIT(L852, "$"),"")</f>
        <v/>
      </c>
      <c r="N852" s="76"/>
      <c r="O852" s="76" t="str" cm="1">
        <f t="array" ref="O852">IF(L852&lt;&gt;"",_xlfn.CHOOSECOLS(_xlfn.TEXTSPLIT(N852,"--"),1),"")</f>
        <v/>
      </c>
      <c r="P852" s="76" t="str" cm="1">
        <f t="array" ref="P852">IF(L852&lt;&gt;"",IFERROR(_xlfn.CHOOSECOLS(_xlfn.TEXTSPLIT(N852,"--"),2),""),"")</f>
        <v/>
      </c>
      <c r="Q852" s="76" t="str">
        <f t="shared" si="60"/>
        <v/>
      </c>
    </row>
    <row r="853" spans="1:17">
      <c r="A853" s="75"/>
      <c r="B853" s="75"/>
      <c r="C853" s="75"/>
      <c r="D853" s="75"/>
      <c r="E853" s="75" t="str">
        <f t="shared" si="59"/>
        <v/>
      </c>
      <c r="F853" s="75"/>
      <c r="G853" s="75"/>
      <c r="H853" s="75"/>
      <c r="I853" s="75"/>
      <c r="J853" s="75"/>
      <c r="K853" s="75"/>
      <c r="L853" s="75"/>
      <c r="M853" s="75" t="str" cm="1">
        <f t="array" ref="M853">IF(L853&lt;&gt;"",_xlfn.TEXTSPLIT(L853, "$"),"")</f>
        <v/>
      </c>
      <c r="N853" s="75"/>
      <c r="O853" s="75" t="str" cm="1">
        <f t="array" ref="O853">IF(L853&lt;&gt;"",_xlfn.CHOOSECOLS(_xlfn.TEXTSPLIT(N853,"--"),1),"")</f>
        <v/>
      </c>
      <c r="P853" s="75" t="str" cm="1">
        <f t="array" ref="P853">IF(L853&lt;&gt;"",IFERROR(_xlfn.CHOOSECOLS(_xlfn.TEXTSPLIT(N853,"--"),2),""),"")</f>
        <v/>
      </c>
      <c r="Q853" s="75" t="str">
        <f t="shared" si="60"/>
        <v/>
      </c>
    </row>
    <row r="854" spans="1:17">
      <c r="A854" s="76"/>
      <c r="B854" s="76"/>
      <c r="C854" s="76"/>
      <c r="D854" s="76"/>
      <c r="E854" s="76" t="str">
        <f t="shared" si="59"/>
        <v/>
      </c>
      <c r="F854" s="76"/>
      <c r="G854" s="76"/>
      <c r="H854" s="76"/>
      <c r="I854" s="76"/>
      <c r="J854" s="76"/>
      <c r="K854" s="76"/>
      <c r="L854" s="76"/>
      <c r="M854" s="76" t="str" cm="1">
        <f t="array" ref="M854">IF(L854&lt;&gt;"",_xlfn.TEXTSPLIT(L854, "$"),"")</f>
        <v/>
      </c>
      <c r="N854" s="76"/>
      <c r="O854" s="76" t="str" cm="1">
        <f t="array" ref="O854">IF(L854&lt;&gt;"",_xlfn.CHOOSECOLS(_xlfn.TEXTSPLIT(N854,"--"),1),"")</f>
        <v/>
      </c>
      <c r="P854" s="76" t="str" cm="1">
        <f t="array" ref="P854">IF(L854&lt;&gt;"",IFERROR(_xlfn.CHOOSECOLS(_xlfn.TEXTSPLIT(N854,"--"),2),""),"")</f>
        <v/>
      </c>
      <c r="Q854" s="76" t="str">
        <f t="shared" si="60"/>
        <v/>
      </c>
    </row>
    <row r="855" spans="1:17">
      <c r="A855" s="75"/>
      <c r="B855" s="75"/>
      <c r="C855" s="75"/>
      <c r="D855" s="75"/>
      <c r="E855" s="75" t="str">
        <f t="shared" si="59"/>
        <v/>
      </c>
      <c r="F855" s="75"/>
      <c r="G855" s="75"/>
      <c r="H855" s="75"/>
      <c r="I855" s="75"/>
      <c r="J855" s="75"/>
      <c r="K855" s="75"/>
      <c r="L855" s="75"/>
      <c r="M855" s="75" t="str" cm="1">
        <f t="array" ref="M855">IF(L855&lt;&gt;"",_xlfn.TEXTSPLIT(L855, "$"),"")</f>
        <v/>
      </c>
      <c r="N855" s="75"/>
      <c r="O855" s="75" t="str" cm="1">
        <f t="array" ref="O855">IF(L855&lt;&gt;"",_xlfn.CHOOSECOLS(_xlfn.TEXTSPLIT(N855,"--"),1),"")</f>
        <v/>
      </c>
      <c r="P855" s="75" t="str" cm="1">
        <f t="array" ref="P855">IF(L855&lt;&gt;"",IFERROR(_xlfn.CHOOSECOLS(_xlfn.TEXTSPLIT(N855,"--"),2),""),"")</f>
        <v/>
      </c>
      <c r="Q855" s="75" t="str">
        <f t="shared" si="60"/>
        <v/>
      </c>
    </row>
    <row r="856" spans="1:17">
      <c r="A856" s="76"/>
      <c r="B856" s="76"/>
      <c r="C856" s="76"/>
      <c r="D856" s="76"/>
      <c r="E856" s="76" t="str">
        <f t="shared" si="59"/>
        <v/>
      </c>
      <c r="F856" s="76"/>
      <c r="G856" s="76"/>
      <c r="H856" s="76"/>
      <c r="I856" s="76"/>
      <c r="J856" s="76"/>
      <c r="K856" s="76"/>
      <c r="L856" s="76"/>
      <c r="M856" s="76" t="str" cm="1">
        <f t="array" ref="M856">IF(L856&lt;&gt;"",_xlfn.TEXTSPLIT(L856, "$"),"")</f>
        <v/>
      </c>
      <c r="N856" s="76"/>
      <c r="O856" s="76" t="str" cm="1">
        <f t="array" ref="O856">IF(L856&lt;&gt;"",_xlfn.CHOOSECOLS(_xlfn.TEXTSPLIT(N856,"--"),1),"")</f>
        <v/>
      </c>
      <c r="P856" s="76" t="str" cm="1">
        <f t="array" ref="P856">IF(L856&lt;&gt;"",IFERROR(_xlfn.CHOOSECOLS(_xlfn.TEXTSPLIT(N856,"--"),2),""),"")</f>
        <v/>
      </c>
      <c r="Q856" s="76" t="str">
        <f t="shared" si="60"/>
        <v/>
      </c>
    </row>
    <row r="857" spans="1:17">
      <c r="A857" s="75"/>
      <c r="B857" s="75"/>
      <c r="C857" s="75"/>
      <c r="D857" s="75"/>
      <c r="E857" s="75" t="str">
        <f t="shared" si="59"/>
        <v/>
      </c>
      <c r="F857" s="75"/>
      <c r="G857" s="75"/>
      <c r="H857" s="75"/>
      <c r="I857" s="75"/>
      <c r="J857" s="75"/>
      <c r="K857" s="75"/>
      <c r="L857" s="75"/>
      <c r="M857" s="75" t="str" cm="1">
        <f t="array" ref="M857">IF(L857&lt;&gt;"",_xlfn.TEXTSPLIT(L857, "$"),"")</f>
        <v/>
      </c>
      <c r="N857" s="75"/>
      <c r="O857" s="75" t="str" cm="1">
        <f t="array" ref="O857">IF(L857&lt;&gt;"",_xlfn.CHOOSECOLS(_xlfn.TEXTSPLIT(N857,"--"),1),"")</f>
        <v/>
      </c>
      <c r="P857" s="75" t="str" cm="1">
        <f t="array" ref="P857">IF(L857&lt;&gt;"",IFERROR(_xlfn.CHOOSECOLS(_xlfn.TEXTSPLIT(N857,"--"),2),""),"")</f>
        <v/>
      </c>
      <c r="Q857" s="75" t="str">
        <f t="shared" si="60"/>
        <v/>
      </c>
    </row>
    <row r="858" spans="1:17">
      <c r="A858" s="76"/>
      <c r="B858" s="76"/>
      <c r="C858" s="76"/>
      <c r="D858" s="76"/>
      <c r="E858" s="76" t="str">
        <f t="shared" si="59"/>
        <v/>
      </c>
      <c r="F858" s="76"/>
      <c r="G858" s="76"/>
      <c r="H858" s="76"/>
      <c r="I858" s="76"/>
      <c r="J858" s="76"/>
      <c r="K858" s="76"/>
      <c r="L858" s="76"/>
      <c r="M858" s="76" t="str" cm="1">
        <f t="array" ref="M858">IF(L858&lt;&gt;"",_xlfn.TEXTSPLIT(L858, "$"),"")</f>
        <v/>
      </c>
      <c r="N858" s="76"/>
      <c r="O858" s="76" t="str" cm="1">
        <f t="array" ref="O858">IF(L858&lt;&gt;"",_xlfn.CHOOSECOLS(_xlfn.TEXTSPLIT(N858,"--"),1),"")</f>
        <v/>
      </c>
      <c r="P858" s="76" t="str" cm="1">
        <f t="array" ref="P858">IF(L858&lt;&gt;"",IFERROR(_xlfn.CHOOSECOLS(_xlfn.TEXTSPLIT(N858,"--"),2),""),"")</f>
        <v/>
      </c>
      <c r="Q858" s="76" t="str">
        <f t="shared" si="60"/>
        <v/>
      </c>
    </row>
    <row r="859" spans="1:17">
      <c r="A859" s="75"/>
      <c r="B859" s="75"/>
      <c r="C859" s="75"/>
      <c r="D859" s="75"/>
      <c r="E859" s="75" t="str">
        <f t="shared" si="59"/>
        <v/>
      </c>
      <c r="F859" s="75"/>
      <c r="G859" s="75"/>
      <c r="H859" s="75"/>
      <c r="I859" s="75"/>
      <c r="J859" s="75"/>
      <c r="K859" s="75"/>
      <c r="L859" s="75"/>
      <c r="M859" s="75" t="str" cm="1">
        <f t="array" ref="M859">IF(L859&lt;&gt;"",_xlfn.TEXTSPLIT(L859, "$"),"")</f>
        <v/>
      </c>
      <c r="N859" s="75"/>
      <c r="O859" s="75" t="str" cm="1">
        <f t="array" ref="O859">IF(L859&lt;&gt;"",_xlfn.CHOOSECOLS(_xlfn.TEXTSPLIT(N859,"--"),1),"")</f>
        <v/>
      </c>
      <c r="P859" s="75" t="str" cm="1">
        <f t="array" ref="P859">IF(L859&lt;&gt;"",IFERROR(_xlfn.CHOOSECOLS(_xlfn.TEXTSPLIT(N859,"--"),2),""),"")</f>
        <v/>
      </c>
      <c r="Q859" s="75" t="str">
        <f t="shared" si="60"/>
        <v/>
      </c>
    </row>
    <row r="860" spans="1:17">
      <c r="A860" s="76"/>
      <c r="B860" s="76"/>
      <c r="C860" s="76"/>
      <c r="D860" s="76"/>
      <c r="E860" s="76" t="str">
        <f t="shared" si="59"/>
        <v/>
      </c>
      <c r="F860" s="76"/>
      <c r="G860" s="76"/>
      <c r="H860" s="76"/>
      <c r="I860" s="76"/>
      <c r="J860" s="76"/>
      <c r="K860" s="76"/>
      <c r="L860" s="76"/>
      <c r="M860" s="76" t="str" cm="1">
        <f t="array" ref="M860">IF(L860&lt;&gt;"",_xlfn.TEXTSPLIT(L860, "$"),"")</f>
        <v/>
      </c>
      <c r="N860" s="76"/>
      <c r="O860" s="76" t="str" cm="1">
        <f t="array" ref="O860">IF(L860&lt;&gt;"",_xlfn.CHOOSECOLS(_xlfn.TEXTSPLIT(N860,"--"),1),"")</f>
        <v/>
      </c>
      <c r="P860" s="76" t="str" cm="1">
        <f t="array" ref="P860">IF(L860&lt;&gt;"",IFERROR(_xlfn.CHOOSECOLS(_xlfn.TEXTSPLIT(N860,"--"),2),""),"")</f>
        <v/>
      </c>
      <c r="Q860" s="76" t="str">
        <f t="shared" si="60"/>
        <v/>
      </c>
    </row>
    <row r="861" spans="1:17">
      <c r="A861" s="75"/>
      <c r="B861" s="75"/>
      <c r="C861" s="75"/>
      <c r="D861" s="75"/>
      <c r="E861" s="75" t="str">
        <f t="shared" si="59"/>
        <v/>
      </c>
      <c r="F861" s="75"/>
      <c r="G861" s="75"/>
      <c r="H861" s="75"/>
      <c r="I861" s="75"/>
      <c r="J861" s="75"/>
      <c r="K861" s="75"/>
      <c r="L861" s="75"/>
      <c r="M861" s="75" t="str" cm="1">
        <f t="array" ref="M861">IF(L861&lt;&gt;"",_xlfn.TEXTSPLIT(L861, "$"),"")</f>
        <v/>
      </c>
      <c r="N861" s="75"/>
      <c r="O861" s="75" t="str" cm="1">
        <f t="array" ref="O861">IF(L861&lt;&gt;"",_xlfn.CHOOSECOLS(_xlfn.TEXTSPLIT(N861,"--"),1),"")</f>
        <v/>
      </c>
      <c r="P861" s="75" t="str" cm="1">
        <f t="array" ref="P861">IF(L861&lt;&gt;"",IFERROR(_xlfn.CHOOSECOLS(_xlfn.TEXTSPLIT(N861,"--"),2),""),"")</f>
        <v/>
      </c>
      <c r="Q861" s="75" t="str">
        <f t="shared" si="60"/>
        <v/>
      </c>
    </row>
    <row r="862" spans="1:17">
      <c r="A862" s="76"/>
      <c r="B862" s="76"/>
      <c r="C862" s="76"/>
      <c r="D862" s="76"/>
      <c r="E862" s="76" t="str">
        <f t="shared" si="59"/>
        <v/>
      </c>
      <c r="F862" s="76"/>
      <c r="G862" s="76"/>
      <c r="H862" s="76"/>
      <c r="I862" s="76"/>
      <c r="J862" s="76"/>
      <c r="K862" s="76"/>
      <c r="L862" s="76"/>
      <c r="M862" s="76" t="str" cm="1">
        <f t="array" ref="M862">IF(L862&lt;&gt;"",_xlfn.TEXTSPLIT(L862, "$"),"")</f>
        <v/>
      </c>
      <c r="N862" s="76"/>
      <c r="O862" s="76" t="str" cm="1">
        <f t="array" ref="O862">IF(L862&lt;&gt;"",_xlfn.CHOOSECOLS(_xlfn.TEXTSPLIT(N862,"--"),1),"")</f>
        <v/>
      </c>
      <c r="P862" s="76" t="str" cm="1">
        <f t="array" ref="P862">IF(L862&lt;&gt;"",IFERROR(_xlfn.CHOOSECOLS(_xlfn.TEXTSPLIT(N862,"--"),2),""),"")</f>
        <v/>
      </c>
      <c r="Q862" s="76" t="str">
        <f t="shared" si="60"/>
        <v/>
      </c>
    </row>
    <row r="863" spans="1:17">
      <c r="A863" s="75"/>
      <c r="B863" s="75"/>
      <c r="C863" s="75"/>
      <c r="D863" s="75"/>
      <c r="E863" s="75" t="str">
        <f t="shared" si="59"/>
        <v/>
      </c>
      <c r="F863" s="75"/>
      <c r="G863" s="75"/>
      <c r="H863" s="75"/>
      <c r="I863" s="75"/>
      <c r="J863" s="75"/>
      <c r="K863" s="75"/>
      <c r="L863" s="75"/>
      <c r="M863" s="75" t="str" cm="1">
        <f t="array" ref="M863">IF(L863&lt;&gt;"",_xlfn.TEXTSPLIT(L863, "$"),"")</f>
        <v/>
      </c>
      <c r="N863" s="75"/>
      <c r="O863" s="75" t="str" cm="1">
        <f t="array" ref="O863">IF(L863&lt;&gt;"",_xlfn.CHOOSECOLS(_xlfn.TEXTSPLIT(N863,"--"),1),"")</f>
        <v/>
      </c>
      <c r="P863" s="75" t="str" cm="1">
        <f t="array" ref="P863">IF(L863&lt;&gt;"",IFERROR(_xlfn.CHOOSECOLS(_xlfn.TEXTSPLIT(N863,"--"),2),""),"")</f>
        <v/>
      </c>
      <c r="Q863" s="75" t="str">
        <f t="shared" si="60"/>
        <v/>
      </c>
    </row>
    <row r="864" spans="1:17">
      <c r="A864" s="76"/>
      <c r="B864" s="76"/>
      <c r="C864" s="76"/>
      <c r="D864" s="76"/>
      <c r="E864" s="76" t="str">
        <f t="shared" si="59"/>
        <v/>
      </c>
      <c r="F864" s="76"/>
      <c r="G864" s="76"/>
      <c r="H864" s="76"/>
      <c r="I864" s="76"/>
      <c r="J864" s="76"/>
      <c r="K864" s="76"/>
      <c r="L864" s="76"/>
      <c r="M864" s="76" t="str" cm="1">
        <f t="array" ref="M864">IF(L864&lt;&gt;"",_xlfn.TEXTSPLIT(L864, "$"),"")</f>
        <v/>
      </c>
      <c r="N864" s="76"/>
      <c r="O864" s="76" t="str" cm="1">
        <f t="array" ref="O864">IF(L864&lt;&gt;"",_xlfn.CHOOSECOLS(_xlfn.TEXTSPLIT(N864,"--"),1),"")</f>
        <v/>
      </c>
      <c r="P864" s="76" t="str" cm="1">
        <f t="array" ref="P864">IF(L864&lt;&gt;"",IFERROR(_xlfn.CHOOSECOLS(_xlfn.TEXTSPLIT(N864,"--"),2),""),"")</f>
        <v/>
      </c>
      <c r="Q864" s="76" t="str">
        <f t="shared" si="60"/>
        <v/>
      </c>
    </row>
    <row r="865" spans="1:17">
      <c r="A865" s="75"/>
      <c r="B865" s="75"/>
      <c r="C865" s="75"/>
      <c r="D865" s="75"/>
      <c r="E865" s="75" t="str">
        <f t="shared" si="59"/>
        <v/>
      </c>
      <c r="F865" s="75"/>
      <c r="G865" s="75"/>
      <c r="H865" s="75"/>
      <c r="I865" s="75"/>
      <c r="J865" s="75"/>
      <c r="K865" s="75"/>
      <c r="L865" s="75"/>
      <c r="M865" s="75" t="str" cm="1">
        <f t="array" ref="M865">IF(L865&lt;&gt;"",_xlfn.TEXTSPLIT(L865, "$"),"")</f>
        <v/>
      </c>
      <c r="N865" s="75"/>
      <c r="O865" s="75" t="str" cm="1">
        <f t="array" ref="O865">IF(L865&lt;&gt;"",_xlfn.CHOOSECOLS(_xlfn.TEXTSPLIT(N865,"--"),1),"")</f>
        <v/>
      </c>
      <c r="P865" s="75" t="str" cm="1">
        <f t="array" ref="P865">IF(L865&lt;&gt;"",IFERROR(_xlfn.CHOOSECOLS(_xlfn.TEXTSPLIT(N865,"--"),2),""),"")</f>
        <v/>
      </c>
      <c r="Q865" s="75" t="str">
        <f t="shared" si="60"/>
        <v/>
      </c>
    </row>
    <row r="866" spans="1:17">
      <c r="A866" s="76"/>
      <c r="B866" s="76"/>
      <c r="C866" s="76"/>
      <c r="D866" s="76"/>
      <c r="E866" s="76" t="str">
        <f t="shared" si="59"/>
        <v/>
      </c>
      <c r="F866" s="76"/>
      <c r="G866" s="76"/>
      <c r="H866" s="76"/>
      <c r="I866" s="76"/>
      <c r="J866" s="76"/>
      <c r="K866" s="76"/>
      <c r="L866" s="76"/>
      <c r="M866" s="76" t="str" cm="1">
        <f t="array" ref="M866">IF(L866&lt;&gt;"",_xlfn.TEXTSPLIT(L866, "$"),"")</f>
        <v/>
      </c>
      <c r="N866" s="76"/>
      <c r="O866" s="76" t="str" cm="1">
        <f t="array" ref="O866">IF(L866&lt;&gt;"",_xlfn.CHOOSECOLS(_xlfn.TEXTSPLIT(N866,"--"),1),"")</f>
        <v/>
      </c>
      <c r="P866" s="76" t="str" cm="1">
        <f t="array" ref="P866">IF(L866&lt;&gt;"",IFERROR(_xlfn.CHOOSECOLS(_xlfn.TEXTSPLIT(N866,"--"),2),""),"")</f>
        <v/>
      </c>
      <c r="Q866" s="76" t="str">
        <f t="shared" si="60"/>
        <v/>
      </c>
    </row>
    <row r="867" spans="1:17">
      <c r="A867" s="75"/>
      <c r="B867" s="75"/>
      <c r="C867" s="75"/>
      <c r="D867" s="75"/>
      <c r="E867" s="75" t="str">
        <f t="shared" si="59"/>
        <v/>
      </c>
      <c r="F867" s="75"/>
      <c r="G867" s="75"/>
      <c r="H867" s="75"/>
      <c r="I867" s="75"/>
      <c r="J867" s="75"/>
      <c r="K867" s="75"/>
      <c r="L867" s="75"/>
      <c r="M867" s="75" t="str" cm="1">
        <f t="array" ref="M867">IF(L867&lt;&gt;"",_xlfn.TEXTSPLIT(L867, "$"),"")</f>
        <v/>
      </c>
      <c r="N867" s="75"/>
      <c r="O867" s="75" t="str" cm="1">
        <f t="array" ref="O867">IF(L867&lt;&gt;"",_xlfn.CHOOSECOLS(_xlfn.TEXTSPLIT(N867,"--"),1),"")</f>
        <v/>
      </c>
      <c r="P867" s="75" t="str" cm="1">
        <f t="array" ref="P867">IF(L867&lt;&gt;"",IFERROR(_xlfn.CHOOSECOLS(_xlfn.TEXTSPLIT(N867,"--"),2),""),"")</f>
        <v/>
      </c>
      <c r="Q867" s="75" t="str">
        <f t="shared" si="60"/>
        <v/>
      </c>
    </row>
    <row r="868" spans="1:17">
      <c r="A868" s="76"/>
      <c r="B868" s="76"/>
      <c r="C868" s="76"/>
      <c r="D868" s="76"/>
      <c r="E868" s="76" t="str">
        <f t="shared" si="59"/>
        <v/>
      </c>
      <c r="F868" s="76"/>
      <c r="G868" s="76"/>
      <c r="H868" s="76"/>
      <c r="I868" s="76"/>
      <c r="J868" s="76"/>
      <c r="K868" s="76"/>
      <c r="L868" s="76"/>
      <c r="M868" s="76" t="str" cm="1">
        <f t="array" ref="M868">IF(L868&lt;&gt;"",_xlfn.TEXTSPLIT(L868, "$"),"")</f>
        <v/>
      </c>
      <c r="N868" s="76"/>
      <c r="O868" s="76" t="str" cm="1">
        <f t="array" ref="O868">IF(L868&lt;&gt;"",_xlfn.CHOOSECOLS(_xlfn.TEXTSPLIT(N868,"--"),1),"")</f>
        <v/>
      </c>
      <c r="P868" s="76" t="str" cm="1">
        <f t="array" ref="P868">IF(L868&lt;&gt;"",IFERROR(_xlfn.CHOOSECOLS(_xlfn.TEXTSPLIT(N868,"--"),2),""),"")</f>
        <v/>
      </c>
      <c r="Q868" s="76" t="str">
        <f t="shared" si="60"/>
        <v/>
      </c>
    </row>
    <row r="869" spans="1:17">
      <c r="A869" s="75"/>
      <c r="B869" s="75"/>
      <c r="C869" s="75"/>
      <c r="D869" s="75"/>
      <c r="E869" s="75" t="str">
        <f t="shared" si="59"/>
        <v/>
      </c>
      <c r="F869" s="75"/>
      <c r="G869" s="75"/>
      <c r="H869" s="75"/>
      <c r="I869" s="75"/>
      <c r="J869" s="75"/>
      <c r="K869" s="75"/>
      <c r="L869" s="75"/>
      <c r="M869" s="75" t="str" cm="1">
        <f t="array" ref="M869">IF(L869&lt;&gt;"",_xlfn.TEXTSPLIT(L869, "$"),"")</f>
        <v/>
      </c>
      <c r="N869" s="75"/>
      <c r="O869" s="75" t="str" cm="1">
        <f t="array" ref="O869">IF(L869&lt;&gt;"",_xlfn.CHOOSECOLS(_xlfn.TEXTSPLIT(N869,"--"),1),"")</f>
        <v/>
      </c>
      <c r="P869" s="75" t="str" cm="1">
        <f t="array" ref="P869">IF(L869&lt;&gt;"",IFERROR(_xlfn.CHOOSECOLS(_xlfn.TEXTSPLIT(N869,"--"),2),""),"")</f>
        <v/>
      </c>
      <c r="Q869" s="75" t="str">
        <f t="shared" si="60"/>
        <v/>
      </c>
    </row>
    <row r="870" spans="1:17">
      <c r="A870" s="76"/>
      <c r="B870" s="76"/>
      <c r="C870" s="76"/>
      <c r="D870" s="76"/>
      <c r="E870" s="76" t="str">
        <f t="shared" si="59"/>
        <v/>
      </c>
      <c r="F870" s="76"/>
      <c r="G870" s="76"/>
      <c r="H870" s="76"/>
      <c r="I870" s="76"/>
      <c r="J870" s="76"/>
      <c r="K870" s="76"/>
      <c r="L870" s="76"/>
      <c r="M870" s="76" t="str" cm="1">
        <f t="array" ref="M870">IF(L870&lt;&gt;"",_xlfn.TEXTSPLIT(L870, "$"),"")</f>
        <v/>
      </c>
      <c r="N870" s="76"/>
      <c r="O870" s="76" t="str" cm="1">
        <f t="array" ref="O870">IF(L870&lt;&gt;"",_xlfn.CHOOSECOLS(_xlfn.TEXTSPLIT(N870,"--"),1),"")</f>
        <v/>
      </c>
      <c r="P870" s="76" t="str" cm="1">
        <f t="array" ref="P870">IF(L870&lt;&gt;"",IFERROR(_xlfn.CHOOSECOLS(_xlfn.TEXTSPLIT(N870,"--"),2),""),"")</f>
        <v/>
      </c>
      <c r="Q870" s="76" t="str">
        <f t="shared" si="60"/>
        <v/>
      </c>
    </row>
    <row r="871" spans="1:17">
      <c r="A871" s="75"/>
      <c r="B871" s="75"/>
      <c r="C871" s="75"/>
      <c r="D871" s="75"/>
      <c r="E871" s="75" t="str">
        <f t="shared" si="59"/>
        <v/>
      </c>
      <c r="F871" s="75"/>
      <c r="G871" s="75"/>
      <c r="H871" s="75"/>
      <c r="I871" s="75"/>
      <c r="J871" s="75"/>
      <c r="K871" s="75"/>
      <c r="L871" s="75"/>
      <c r="M871" s="75" t="str" cm="1">
        <f t="array" ref="M871">IF(L871&lt;&gt;"",_xlfn.TEXTSPLIT(L871, "$"),"")</f>
        <v/>
      </c>
      <c r="N871" s="75"/>
      <c r="O871" s="75" t="str" cm="1">
        <f t="array" ref="O871">IF(L871&lt;&gt;"",_xlfn.CHOOSECOLS(_xlfn.TEXTSPLIT(N871,"--"),1),"")</f>
        <v/>
      </c>
      <c r="P871" s="75" t="str" cm="1">
        <f t="array" ref="P871">IF(L871&lt;&gt;"",IFERROR(_xlfn.CHOOSECOLS(_xlfn.TEXTSPLIT(N871,"--"),2),""),"")</f>
        <v/>
      </c>
      <c r="Q871" s="75" t="str">
        <f t="shared" si="60"/>
        <v/>
      </c>
    </row>
    <row r="872" spans="1:17">
      <c r="A872" s="76"/>
      <c r="B872" s="76"/>
      <c r="C872" s="76"/>
      <c r="D872" s="76"/>
      <c r="E872" s="76" t="str">
        <f t="shared" si="59"/>
        <v/>
      </c>
      <c r="F872" s="76"/>
      <c r="G872" s="76"/>
      <c r="H872" s="76"/>
      <c r="I872" s="76"/>
      <c r="J872" s="76"/>
      <c r="K872" s="76"/>
      <c r="L872" s="76"/>
      <c r="M872" s="76" t="str" cm="1">
        <f t="array" ref="M872">IF(L872&lt;&gt;"",_xlfn.TEXTSPLIT(L872, "$"),"")</f>
        <v/>
      </c>
      <c r="N872" s="76"/>
      <c r="O872" s="76" t="str" cm="1">
        <f t="array" ref="O872">IF(L872&lt;&gt;"",_xlfn.CHOOSECOLS(_xlfn.TEXTSPLIT(N872,"--"),1),"")</f>
        <v/>
      </c>
      <c r="P872" s="76" t="str" cm="1">
        <f t="array" ref="P872">IF(L872&lt;&gt;"",IFERROR(_xlfn.CHOOSECOLS(_xlfn.TEXTSPLIT(N872,"--"),2),""),"")</f>
        <v/>
      </c>
      <c r="Q872" s="76" t="str">
        <f t="shared" si="60"/>
        <v/>
      </c>
    </row>
    <row r="873" spans="1:17">
      <c r="A873" s="75"/>
      <c r="B873" s="75"/>
      <c r="C873" s="75"/>
      <c r="D873" s="75"/>
      <c r="E873" s="75" t="str">
        <f t="shared" si="59"/>
        <v/>
      </c>
      <c r="F873" s="75"/>
      <c r="G873" s="75"/>
      <c r="H873" s="75"/>
      <c r="I873" s="75"/>
      <c r="J873" s="75"/>
      <c r="K873" s="75"/>
      <c r="L873" s="75"/>
      <c r="M873" s="75" t="str" cm="1">
        <f t="array" ref="M873">IF(L873&lt;&gt;"",_xlfn.TEXTSPLIT(L873, "$"),"")</f>
        <v/>
      </c>
      <c r="N873" s="75"/>
      <c r="O873" s="75" t="str" cm="1">
        <f t="array" ref="O873">IF(L873&lt;&gt;"",_xlfn.CHOOSECOLS(_xlfn.TEXTSPLIT(N873,"--"),1),"")</f>
        <v/>
      </c>
      <c r="P873" s="75" t="str" cm="1">
        <f t="array" ref="P873">IF(L873&lt;&gt;"",IFERROR(_xlfn.CHOOSECOLS(_xlfn.TEXTSPLIT(N873,"--"),2),""),"")</f>
        <v/>
      </c>
      <c r="Q873" s="75" t="str">
        <f t="shared" si="60"/>
        <v/>
      </c>
    </row>
    <row r="874" spans="1:17">
      <c r="A874" s="76"/>
      <c r="B874" s="76"/>
      <c r="C874" s="76"/>
      <c r="D874" s="76"/>
      <c r="E874" s="76" t="str">
        <f t="shared" si="59"/>
        <v/>
      </c>
      <c r="F874" s="76"/>
      <c r="G874" s="76"/>
      <c r="H874" s="76"/>
      <c r="I874" s="76"/>
      <c r="J874" s="76"/>
      <c r="K874" s="76"/>
      <c r="L874" s="76"/>
      <c r="M874" s="76" t="str" cm="1">
        <f t="array" ref="M874">IF(L874&lt;&gt;"",_xlfn.TEXTSPLIT(L874, "$"),"")</f>
        <v/>
      </c>
      <c r="N874" s="76"/>
      <c r="O874" s="76" t="str" cm="1">
        <f t="array" ref="O874">IF(L874&lt;&gt;"",_xlfn.CHOOSECOLS(_xlfn.TEXTSPLIT(N874,"--"),1),"")</f>
        <v/>
      </c>
      <c r="P874" s="76" t="str" cm="1">
        <f t="array" ref="P874">IF(L874&lt;&gt;"",IFERROR(_xlfn.CHOOSECOLS(_xlfn.TEXTSPLIT(N874,"--"),2),""),"")</f>
        <v/>
      </c>
      <c r="Q874" s="76" t="str">
        <f t="shared" si="60"/>
        <v/>
      </c>
    </row>
    <row r="875" spans="1:17">
      <c r="A875" s="75"/>
      <c r="B875" s="75"/>
      <c r="C875" s="75"/>
      <c r="D875" s="75"/>
      <c r="E875" s="75" t="str">
        <f t="shared" si="59"/>
        <v/>
      </c>
      <c r="F875" s="75"/>
      <c r="G875" s="75"/>
      <c r="H875" s="75"/>
      <c r="I875" s="75"/>
      <c r="J875" s="75"/>
      <c r="K875" s="75"/>
      <c r="L875" s="75"/>
      <c r="M875" s="75" t="str" cm="1">
        <f t="array" ref="M875">IF(L875&lt;&gt;"",_xlfn.TEXTSPLIT(L875, "$"),"")</f>
        <v/>
      </c>
      <c r="N875" s="75"/>
      <c r="O875" s="75" t="str" cm="1">
        <f t="array" ref="O875">IF(L875&lt;&gt;"",_xlfn.CHOOSECOLS(_xlfn.TEXTSPLIT(N875,"--"),1),"")</f>
        <v/>
      </c>
      <c r="P875" s="75" t="str" cm="1">
        <f t="array" ref="P875">IF(L875&lt;&gt;"",IFERROR(_xlfn.CHOOSECOLS(_xlfn.TEXTSPLIT(N875,"--"),2),""),"")</f>
        <v/>
      </c>
      <c r="Q875" s="75" t="str">
        <f t="shared" si="60"/>
        <v/>
      </c>
    </row>
    <row r="876" spans="1:17">
      <c r="A876" s="76"/>
      <c r="B876" s="76"/>
      <c r="C876" s="76"/>
      <c r="D876" s="76"/>
      <c r="E876" s="76" t="str">
        <f t="shared" si="59"/>
        <v/>
      </c>
      <c r="F876" s="76"/>
      <c r="G876" s="76"/>
      <c r="H876" s="76"/>
      <c r="I876" s="76"/>
      <c r="J876" s="76"/>
      <c r="K876" s="76"/>
      <c r="L876" s="76"/>
      <c r="M876" s="76" t="str" cm="1">
        <f t="array" ref="M876">IF(L876&lt;&gt;"",_xlfn.TEXTSPLIT(L876, "$"),"")</f>
        <v/>
      </c>
      <c r="N876" s="76"/>
      <c r="O876" s="76" t="str" cm="1">
        <f t="array" ref="O876">IF(L876&lt;&gt;"",_xlfn.CHOOSECOLS(_xlfn.TEXTSPLIT(N876,"--"),1),"")</f>
        <v/>
      </c>
      <c r="P876" s="76" t="str" cm="1">
        <f t="array" ref="P876">IF(L876&lt;&gt;"",IFERROR(_xlfn.CHOOSECOLS(_xlfn.TEXTSPLIT(N876,"--"),2),""),"")</f>
        <v/>
      </c>
      <c r="Q876" s="76" t="str">
        <f t="shared" si="60"/>
        <v/>
      </c>
    </row>
    <row r="877" spans="1:17">
      <c r="A877" s="75"/>
      <c r="B877" s="75"/>
      <c r="C877" s="75"/>
      <c r="D877" s="75"/>
      <c r="E877" s="75" t="str">
        <f t="shared" si="59"/>
        <v/>
      </c>
      <c r="F877" s="75"/>
      <c r="G877" s="75"/>
      <c r="H877" s="75"/>
      <c r="I877" s="75"/>
      <c r="J877" s="75"/>
      <c r="K877" s="75"/>
      <c r="L877" s="75"/>
      <c r="M877" s="75" t="str" cm="1">
        <f t="array" ref="M877">IF(L877&lt;&gt;"",_xlfn.TEXTSPLIT(L877, "$"),"")</f>
        <v/>
      </c>
      <c r="N877" s="75"/>
      <c r="O877" s="75" t="str" cm="1">
        <f t="array" ref="O877">IF(L877&lt;&gt;"",_xlfn.CHOOSECOLS(_xlfn.TEXTSPLIT(N877,"--"),1),"")</f>
        <v/>
      </c>
      <c r="P877" s="75" t="str" cm="1">
        <f t="array" ref="P877">IF(L877&lt;&gt;"",IFERROR(_xlfn.CHOOSECOLS(_xlfn.TEXTSPLIT(N877,"--"),2),""),"")</f>
        <v/>
      </c>
      <c r="Q877" s="75" t="str">
        <f t="shared" si="60"/>
        <v/>
      </c>
    </row>
    <row r="878" spans="1:17">
      <c r="A878" s="76"/>
      <c r="B878" s="76"/>
      <c r="C878" s="76"/>
      <c r="D878" s="76"/>
      <c r="E878" s="76" t="str">
        <f t="shared" si="59"/>
        <v/>
      </c>
      <c r="F878" s="76"/>
      <c r="G878" s="76"/>
      <c r="H878" s="76"/>
      <c r="I878" s="76"/>
      <c r="J878" s="76"/>
      <c r="K878" s="76"/>
      <c r="L878" s="76"/>
      <c r="M878" s="76" t="str" cm="1">
        <f t="array" ref="M878">IF(L878&lt;&gt;"",_xlfn.TEXTSPLIT(L878, "$"),"")</f>
        <v/>
      </c>
      <c r="N878" s="76"/>
      <c r="O878" s="76" t="str" cm="1">
        <f t="array" ref="O878">IF(L878&lt;&gt;"",_xlfn.CHOOSECOLS(_xlfn.TEXTSPLIT(N878,"--"),1),"")</f>
        <v/>
      </c>
      <c r="P878" s="76" t="str" cm="1">
        <f t="array" ref="P878">IF(L878&lt;&gt;"",IFERROR(_xlfn.CHOOSECOLS(_xlfn.TEXTSPLIT(N878,"--"),2),""),"")</f>
        <v/>
      </c>
      <c r="Q878" s="76" t="str">
        <f t="shared" si="60"/>
        <v/>
      </c>
    </row>
    <row r="879" spans="1:17">
      <c r="A879" s="75"/>
      <c r="B879" s="75"/>
      <c r="C879" s="75"/>
      <c r="D879" s="75"/>
      <c r="E879" s="75" t="str">
        <f t="shared" si="59"/>
        <v/>
      </c>
      <c r="F879" s="75"/>
      <c r="G879" s="75"/>
      <c r="H879" s="75"/>
      <c r="I879" s="75"/>
      <c r="J879" s="75"/>
      <c r="K879" s="75"/>
      <c r="L879" s="75"/>
      <c r="M879" s="75" t="str" cm="1">
        <f t="array" ref="M879">IF(L879&lt;&gt;"",_xlfn.TEXTSPLIT(L879, "$"),"")</f>
        <v/>
      </c>
      <c r="N879" s="75"/>
      <c r="O879" s="75" t="str" cm="1">
        <f t="array" ref="O879">IF(L879&lt;&gt;"",_xlfn.CHOOSECOLS(_xlfn.TEXTSPLIT(N879,"--"),1),"")</f>
        <v/>
      </c>
      <c r="P879" s="75" t="str" cm="1">
        <f t="array" ref="P879">IF(L879&lt;&gt;"",IFERROR(_xlfn.CHOOSECOLS(_xlfn.TEXTSPLIT(N879,"--"),2),""),"")</f>
        <v/>
      </c>
      <c r="Q879" s="75" t="str">
        <f t="shared" si="60"/>
        <v/>
      </c>
    </row>
    <row r="880" spans="1:17">
      <c r="A880" s="76"/>
      <c r="B880" s="76"/>
      <c r="C880" s="76"/>
      <c r="D880" s="76"/>
      <c r="E880" s="76" t="str">
        <f t="shared" si="59"/>
        <v/>
      </c>
      <c r="F880" s="76"/>
      <c r="G880" s="76"/>
      <c r="H880" s="76"/>
      <c r="I880" s="76"/>
      <c r="J880" s="76"/>
      <c r="K880" s="76"/>
      <c r="L880" s="76"/>
      <c r="M880" s="76" t="str" cm="1">
        <f t="array" ref="M880">IF(L880&lt;&gt;"",_xlfn.TEXTSPLIT(L880, "$"),"")</f>
        <v/>
      </c>
      <c r="N880" s="76"/>
      <c r="O880" s="76" t="str" cm="1">
        <f t="array" ref="O880">IF(L880&lt;&gt;"",_xlfn.CHOOSECOLS(_xlfn.TEXTSPLIT(N880,"--"),1),"")</f>
        <v/>
      </c>
      <c r="P880" s="76" t="str" cm="1">
        <f t="array" ref="P880">IF(L880&lt;&gt;"",IFERROR(_xlfn.CHOOSECOLS(_xlfn.TEXTSPLIT(N880,"--"),2),""),"")</f>
        <v/>
      </c>
      <c r="Q880" s="76" t="str">
        <f t="shared" si="60"/>
        <v/>
      </c>
    </row>
    <row r="881" spans="1:17">
      <c r="A881" s="75"/>
      <c r="B881" s="75"/>
      <c r="C881" s="75"/>
      <c r="D881" s="75"/>
      <c r="E881" s="75" t="str">
        <f t="shared" si="59"/>
        <v/>
      </c>
      <c r="F881" s="75"/>
      <c r="G881" s="75"/>
      <c r="H881" s="75"/>
      <c r="I881" s="75"/>
      <c r="J881" s="75"/>
      <c r="K881" s="75"/>
      <c r="L881" s="75"/>
      <c r="M881" s="75" t="str" cm="1">
        <f t="array" ref="M881">IF(L881&lt;&gt;"",_xlfn.TEXTSPLIT(L881, "$"),"")</f>
        <v/>
      </c>
      <c r="N881" s="75"/>
      <c r="O881" s="75" t="str" cm="1">
        <f t="array" ref="O881">IF(L881&lt;&gt;"",_xlfn.CHOOSECOLS(_xlfn.TEXTSPLIT(N881,"--"),1),"")</f>
        <v/>
      </c>
      <c r="P881" s="75" t="str" cm="1">
        <f t="array" ref="P881">IF(L881&lt;&gt;"",IFERROR(_xlfn.CHOOSECOLS(_xlfn.TEXTSPLIT(N881,"--"),2),""),"")</f>
        <v/>
      </c>
      <c r="Q881" s="75" t="str">
        <f t="shared" si="60"/>
        <v/>
      </c>
    </row>
    <row r="882" spans="1:17">
      <c r="A882" s="76"/>
      <c r="B882" s="76"/>
      <c r="C882" s="76"/>
      <c r="D882" s="76"/>
      <c r="E882" s="76" t="str">
        <f t="shared" si="59"/>
        <v/>
      </c>
      <c r="F882" s="76"/>
      <c r="G882" s="76"/>
      <c r="H882" s="76"/>
      <c r="I882" s="76"/>
      <c r="J882" s="76"/>
      <c r="K882" s="76"/>
      <c r="L882" s="76"/>
      <c r="M882" s="76" t="str" cm="1">
        <f t="array" ref="M882">IF(L882&lt;&gt;"",_xlfn.TEXTSPLIT(L882, "$"),"")</f>
        <v/>
      </c>
      <c r="N882" s="76"/>
      <c r="O882" s="76" t="str" cm="1">
        <f t="array" ref="O882">IF(L882&lt;&gt;"",_xlfn.CHOOSECOLS(_xlfn.TEXTSPLIT(N882,"--"),1),"")</f>
        <v/>
      </c>
      <c r="P882" s="76" t="str" cm="1">
        <f t="array" ref="P882">IF(L882&lt;&gt;"",IFERROR(_xlfn.CHOOSECOLS(_xlfn.TEXTSPLIT(N882,"--"),2),""),"")</f>
        <v/>
      </c>
      <c r="Q882" s="76" t="str">
        <f t="shared" si="60"/>
        <v/>
      </c>
    </row>
    <row r="883" spans="1:17">
      <c r="A883" s="75"/>
      <c r="B883" s="75"/>
      <c r="C883" s="75"/>
      <c r="D883" s="75"/>
      <c r="E883" s="75" t="str">
        <f t="shared" si="59"/>
        <v/>
      </c>
      <c r="F883" s="75"/>
      <c r="G883" s="75"/>
      <c r="H883" s="75"/>
      <c r="I883" s="75"/>
      <c r="J883" s="75"/>
      <c r="K883" s="75"/>
      <c r="L883" s="75"/>
      <c r="M883" s="75" t="str" cm="1">
        <f t="array" ref="M883">IF(L883&lt;&gt;"",_xlfn.TEXTSPLIT(L883, "$"),"")</f>
        <v/>
      </c>
      <c r="N883" s="75"/>
      <c r="O883" s="75" t="str" cm="1">
        <f t="array" ref="O883">IF(L883&lt;&gt;"",_xlfn.CHOOSECOLS(_xlfn.TEXTSPLIT(N883,"--"),1),"")</f>
        <v/>
      </c>
      <c r="P883" s="75" t="str" cm="1">
        <f t="array" ref="P883">IF(L883&lt;&gt;"",IFERROR(_xlfn.CHOOSECOLS(_xlfn.TEXTSPLIT(N883,"--"),2),""),"")</f>
        <v/>
      </c>
      <c r="Q883" s="75" t="str">
        <f t="shared" si="60"/>
        <v/>
      </c>
    </row>
    <row r="884" spans="1:17">
      <c r="A884" s="76"/>
      <c r="B884" s="76"/>
      <c r="C884" s="76"/>
      <c r="D884" s="76"/>
      <c r="E884" s="76" t="str">
        <f t="shared" si="59"/>
        <v/>
      </c>
      <c r="F884" s="76"/>
      <c r="G884" s="76"/>
      <c r="H884" s="76"/>
      <c r="I884" s="76"/>
      <c r="J884" s="76"/>
      <c r="K884" s="76"/>
      <c r="L884" s="76"/>
      <c r="M884" s="76" t="str" cm="1">
        <f t="array" ref="M884">IF(L884&lt;&gt;"",_xlfn.TEXTSPLIT(L884, "$"),"")</f>
        <v/>
      </c>
      <c r="N884" s="76"/>
      <c r="O884" s="76" t="str" cm="1">
        <f t="array" ref="O884">IF(L884&lt;&gt;"",_xlfn.CHOOSECOLS(_xlfn.TEXTSPLIT(N884,"--"),1),"")</f>
        <v/>
      </c>
      <c r="P884" s="76" t="str" cm="1">
        <f t="array" ref="P884">IF(L884&lt;&gt;"",IFERROR(_xlfn.CHOOSECOLS(_xlfn.TEXTSPLIT(N884,"--"),2),""),"")</f>
        <v/>
      </c>
      <c r="Q884" s="76" t="str">
        <f t="shared" si="60"/>
        <v/>
      </c>
    </row>
    <row r="885" spans="1:17">
      <c r="A885" s="75"/>
      <c r="B885" s="75"/>
      <c r="C885" s="75"/>
      <c r="D885" s="75"/>
      <c r="E885" s="75" t="str">
        <f t="shared" si="59"/>
        <v/>
      </c>
      <c r="F885" s="75"/>
      <c r="G885" s="75"/>
      <c r="H885" s="75"/>
      <c r="I885" s="75"/>
      <c r="J885" s="75"/>
      <c r="K885" s="75"/>
      <c r="L885" s="75"/>
      <c r="M885" s="75" t="str" cm="1">
        <f t="array" ref="M885">IF(L885&lt;&gt;"",_xlfn.TEXTSPLIT(L885, "$"),"")</f>
        <v/>
      </c>
      <c r="N885" s="75"/>
      <c r="O885" s="75" t="str" cm="1">
        <f t="array" ref="O885">IF(L885&lt;&gt;"",_xlfn.CHOOSECOLS(_xlfn.TEXTSPLIT(N885,"--"),1),"")</f>
        <v/>
      </c>
      <c r="P885" s="75" t="str" cm="1">
        <f t="array" ref="P885">IF(L885&lt;&gt;"",IFERROR(_xlfn.CHOOSECOLS(_xlfn.TEXTSPLIT(N885,"--"),2),""),"")</f>
        <v/>
      </c>
      <c r="Q885" s="75" t="str">
        <f t="shared" si="60"/>
        <v/>
      </c>
    </row>
    <row r="886" spans="1:17">
      <c r="A886" s="76"/>
      <c r="B886" s="76"/>
      <c r="C886" s="76"/>
      <c r="D886" s="76"/>
      <c r="E886" s="76" t="str">
        <f t="shared" si="59"/>
        <v/>
      </c>
      <c r="F886" s="76"/>
      <c r="G886" s="76"/>
      <c r="H886" s="76"/>
      <c r="I886" s="76"/>
      <c r="J886" s="76"/>
      <c r="K886" s="76"/>
      <c r="L886" s="76"/>
      <c r="M886" s="76" t="str" cm="1">
        <f t="array" ref="M886">IF(L886&lt;&gt;"",_xlfn.TEXTSPLIT(L886, "$"),"")</f>
        <v/>
      </c>
      <c r="N886" s="76"/>
      <c r="O886" s="76" t="str" cm="1">
        <f t="array" ref="O886">IF(L886&lt;&gt;"",_xlfn.CHOOSECOLS(_xlfn.TEXTSPLIT(N886,"--"),1),"")</f>
        <v/>
      </c>
      <c r="P886" s="76" t="str" cm="1">
        <f t="array" ref="P886">IF(L886&lt;&gt;"",IFERROR(_xlfn.CHOOSECOLS(_xlfn.TEXTSPLIT(N886,"--"),2),""),"")</f>
        <v/>
      </c>
      <c r="Q886" s="76" t="str">
        <f t="shared" si="60"/>
        <v/>
      </c>
    </row>
    <row r="887" spans="1:17">
      <c r="A887" s="75"/>
      <c r="B887" s="75"/>
      <c r="C887" s="75"/>
      <c r="D887" s="75"/>
      <c r="E887" s="75" t="str">
        <f t="shared" si="59"/>
        <v/>
      </c>
      <c r="F887" s="75"/>
      <c r="G887" s="75"/>
      <c r="H887" s="75"/>
      <c r="I887" s="75"/>
      <c r="J887" s="75"/>
      <c r="K887" s="75"/>
      <c r="L887" s="75"/>
      <c r="M887" s="75" t="str" cm="1">
        <f t="array" ref="M887">IF(L887&lt;&gt;"",_xlfn.TEXTSPLIT(L887, "$"),"")</f>
        <v/>
      </c>
      <c r="N887" s="75"/>
      <c r="O887" s="75" t="str" cm="1">
        <f t="array" ref="O887">IF(L887&lt;&gt;"",_xlfn.CHOOSECOLS(_xlfn.TEXTSPLIT(N887,"--"),1),"")</f>
        <v/>
      </c>
      <c r="P887" s="75" t="str" cm="1">
        <f t="array" ref="P887">IF(L887&lt;&gt;"",IFERROR(_xlfn.CHOOSECOLS(_xlfn.TEXTSPLIT(N887,"--"),2),""),"")</f>
        <v/>
      </c>
      <c r="Q887" s="75" t="str">
        <f t="shared" si="60"/>
        <v/>
      </c>
    </row>
    <row r="888" spans="1:17">
      <c r="A888" s="76"/>
      <c r="B888" s="76"/>
      <c r="C888" s="76"/>
      <c r="D888" s="76"/>
      <c r="E888" s="76" t="str">
        <f t="shared" si="59"/>
        <v/>
      </c>
      <c r="F888" s="76"/>
      <c r="G888" s="76"/>
      <c r="H888" s="76"/>
      <c r="I888" s="76"/>
      <c r="J888" s="76"/>
      <c r="K888" s="76"/>
      <c r="L888" s="76"/>
      <c r="M888" s="76" t="str" cm="1">
        <f t="array" ref="M888">IF(L888&lt;&gt;"",_xlfn.TEXTSPLIT(L888, "$"),"")</f>
        <v/>
      </c>
      <c r="N888" s="76"/>
      <c r="O888" s="76" t="str" cm="1">
        <f t="array" ref="O888">IF(L888&lt;&gt;"",_xlfn.CHOOSECOLS(_xlfn.TEXTSPLIT(N888,"--"),1),"")</f>
        <v/>
      </c>
      <c r="P888" s="76" t="str" cm="1">
        <f t="array" ref="P888">IF(L888&lt;&gt;"",IFERROR(_xlfn.CHOOSECOLS(_xlfn.TEXTSPLIT(N888,"--"),2),""),"")</f>
        <v/>
      </c>
      <c r="Q888" s="76" t="str">
        <f t="shared" si="60"/>
        <v/>
      </c>
    </row>
    <row r="889" spans="1:17">
      <c r="A889" s="75"/>
      <c r="B889" s="75"/>
      <c r="C889" s="75"/>
      <c r="D889" s="75"/>
      <c r="E889" s="75" t="str">
        <f t="shared" si="59"/>
        <v/>
      </c>
      <c r="F889" s="75"/>
      <c r="G889" s="75"/>
      <c r="H889" s="75"/>
      <c r="I889" s="75"/>
      <c r="J889" s="75"/>
      <c r="K889" s="75"/>
      <c r="L889" s="75"/>
      <c r="M889" s="75" t="str" cm="1">
        <f t="array" ref="M889">IF(L889&lt;&gt;"",_xlfn.TEXTSPLIT(L889, "$"),"")</f>
        <v/>
      </c>
      <c r="N889" s="75"/>
      <c r="O889" s="75" t="str" cm="1">
        <f t="array" ref="O889">IF(L889&lt;&gt;"",_xlfn.CHOOSECOLS(_xlfn.TEXTSPLIT(N889,"--"),1),"")</f>
        <v/>
      </c>
      <c r="P889" s="75" t="str" cm="1">
        <f t="array" ref="P889">IF(L889&lt;&gt;"",IFERROR(_xlfn.CHOOSECOLS(_xlfn.TEXTSPLIT(N889,"--"),2),""),"")</f>
        <v/>
      </c>
      <c r="Q889" s="75" t="str">
        <f t="shared" si="60"/>
        <v/>
      </c>
    </row>
    <row r="890" spans="1:17">
      <c r="A890" s="76"/>
      <c r="B890" s="76"/>
      <c r="C890" s="76"/>
      <c r="D890" s="76"/>
      <c r="E890" s="76" t="str">
        <f t="shared" si="59"/>
        <v/>
      </c>
      <c r="F890" s="76"/>
      <c r="G890" s="76"/>
      <c r="H890" s="76"/>
      <c r="I890" s="76"/>
      <c r="J890" s="76"/>
      <c r="K890" s="76"/>
      <c r="L890" s="76"/>
      <c r="M890" s="76" t="str" cm="1">
        <f t="array" ref="M890">IF(L890&lt;&gt;"",_xlfn.TEXTSPLIT(L890, "$"),"")</f>
        <v/>
      </c>
      <c r="N890" s="76"/>
      <c r="O890" s="76" t="str" cm="1">
        <f t="array" ref="O890">IF(L890&lt;&gt;"",_xlfn.CHOOSECOLS(_xlfn.TEXTSPLIT(N890,"--"),1),"")</f>
        <v/>
      </c>
      <c r="P890" s="76" t="str" cm="1">
        <f t="array" ref="P890">IF(L890&lt;&gt;"",IFERROR(_xlfn.CHOOSECOLS(_xlfn.TEXTSPLIT(N890,"--"),2),""),"")</f>
        <v/>
      </c>
      <c r="Q890" s="76" t="str">
        <f t="shared" si="60"/>
        <v/>
      </c>
    </row>
    <row r="891" spans="1:17">
      <c r="A891" s="75"/>
      <c r="B891" s="75"/>
      <c r="C891" s="75"/>
      <c r="D891" s="75"/>
      <c r="E891" s="75" t="str">
        <f t="shared" si="59"/>
        <v/>
      </c>
      <c r="F891" s="75"/>
      <c r="G891" s="75"/>
      <c r="H891" s="75"/>
      <c r="I891" s="75"/>
      <c r="J891" s="75"/>
      <c r="K891" s="75"/>
      <c r="L891" s="75"/>
      <c r="M891" s="75" t="str" cm="1">
        <f t="array" ref="M891">IF(L891&lt;&gt;"",_xlfn.TEXTSPLIT(L891, "$"),"")</f>
        <v/>
      </c>
      <c r="N891" s="75"/>
      <c r="O891" s="75" t="str" cm="1">
        <f t="array" ref="O891">IF(L891&lt;&gt;"",_xlfn.CHOOSECOLS(_xlfn.TEXTSPLIT(N891,"--"),1),"")</f>
        <v/>
      </c>
      <c r="P891" s="75" t="str" cm="1">
        <f t="array" ref="P891">IF(L891&lt;&gt;"",IFERROR(_xlfn.CHOOSECOLS(_xlfn.TEXTSPLIT(N891,"--"),2),""),"")</f>
        <v/>
      </c>
      <c r="Q891" s="75" t="str">
        <f t="shared" si="60"/>
        <v/>
      </c>
    </row>
    <row r="892" spans="1:17">
      <c r="A892" s="76"/>
      <c r="B892" s="76"/>
      <c r="C892" s="76"/>
      <c r="D892" s="76"/>
      <c r="E892" s="76" t="str">
        <f t="shared" si="59"/>
        <v/>
      </c>
      <c r="F892" s="76"/>
      <c r="G892" s="76"/>
      <c r="H892" s="76"/>
      <c r="I892" s="76"/>
      <c r="J892" s="76"/>
      <c r="K892" s="76"/>
      <c r="L892" s="76"/>
      <c r="M892" s="76" t="str" cm="1">
        <f t="array" ref="M892">IF(L892&lt;&gt;"",_xlfn.TEXTSPLIT(L892, "$"),"")</f>
        <v/>
      </c>
      <c r="N892" s="76"/>
      <c r="O892" s="76" t="str" cm="1">
        <f t="array" ref="O892">IF(L892&lt;&gt;"",_xlfn.CHOOSECOLS(_xlfn.TEXTSPLIT(N892,"--"),1),"")</f>
        <v/>
      </c>
      <c r="P892" s="76" t="str" cm="1">
        <f t="array" ref="P892">IF(L892&lt;&gt;"",IFERROR(_xlfn.CHOOSECOLS(_xlfn.TEXTSPLIT(N892,"--"),2),""),"")</f>
        <v/>
      </c>
      <c r="Q892" s="76" t="str">
        <f t="shared" si="60"/>
        <v/>
      </c>
    </row>
    <row r="893" spans="1:17">
      <c r="A893" s="75"/>
      <c r="B893" s="75"/>
      <c r="C893" s="75"/>
      <c r="D893" s="75"/>
      <c r="E893" s="75" t="str">
        <f t="shared" si="59"/>
        <v/>
      </c>
      <c r="F893" s="75"/>
      <c r="G893" s="75"/>
      <c r="H893" s="75"/>
      <c r="I893" s="75"/>
      <c r="J893" s="75"/>
      <c r="K893" s="75"/>
      <c r="L893" s="75"/>
      <c r="M893" s="75" t="str" cm="1">
        <f t="array" ref="M893">IF(L893&lt;&gt;"",_xlfn.TEXTSPLIT(L893, "$"),"")</f>
        <v/>
      </c>
      <c r="N893" s="75"/>
      <c r="O893" s="75" t="str" cm="1">
        <f t="array" ref="O893">IF(L893&lt;&gt;"",_xlfn.CHOOSECOLS(_xlfn.TEXTSPLIT(N893,"--"),1),"")</f>
        <v/>
      </c>
      <c r="P893" s="75" t="str" cm="1">
        <f t="array" ref="P893">IF(L893&lt;&gt;"",IFERROR(_xlfn.CHOOSECOLS(_xlfn.TEXTSPLIT(N893,"--"),2),""),"")</f>
        <v/>
      </c>
      <c r="Q893" s="75" t="str">
        <f t="shared" si="60"/>
        <v/>
      </c>
    </row>
    <row r="894" spans="1:17">
      <c r="A894" s="76"/>
      <c r="B894" s="76"/>
      <c r="C894" s="76"/>
      <c r="D894" s="76"/>
      <c r="E894" s="76" t="str">
        <f t="shared" si="59"/>
        <v/>
      </c>
      <c r="F894" s="76"/>
      <c r="G894" s="76"/>
      <c r="H894" s="76"/>
      <c r="I894" s="76"/>
      <c r="J894" s="76"/>
      <c r="K894" s="76"/>
      <c r="L894" s="76"/>
      <c r="M894" s="76" t="str" cm="1">
        <f t="array" ref="M894">IF(L894&lt;&gt;"",_xlfn.TEXTSPLIT(L894, "$"),"")</f>
        <v/>
      </c>
      <c r="N894" s="76"/>
      <c r="O894" s="76" t="str" cm="1">
        <f t="array" ref="O894">IF(L894&lt;&gt;"",_xlfn.CHOOSECOLS(_xlfn.TEXTSPLIT(N894,"--"),1),"")</f>
        <v/>
      </c>
      <c r="P894" s="76" t="str" cm="1">
        <f t="array" ref="P894">IF(L894&lt;&gt;"",IFERROR(_xlfn.CHOOSECOLS(_xlfn.TEXTSPLIT(N894,"--"),2),""),"")</f>
        <v/>
      </c>
      <c r="Q894" s="76" t="str">
        <f t="shared" si="60"/>
        <v/>
      </c>
    </row>
    <row r="895" spans="1:17">
      <c r="A895" s="75"/>
      <c r="B895" s="75"/>
      <c r="C895" s="75"/>
      <c r="D895" s="75"/>
      <c r="E895" s="75" t="str">
        <f t="shared" si="59"/>
        <v/>
      </c>
      <c r="F895" s="75"/>
      <c r="G895" s="75"/>
      <c r="H895" s="75"/>
      <c r="I895" s="75"/>
      <c r="J895" s="75"/>
      <c r="K895" s="75"/>
      <c r="L895" s="75"/>
      <c r="M895" s="75" t="str" cm="1">
        <f t="array" ref="M895">IF(L895&lt;&gt;"",_xlfn.TEXTSPLIT(L895, "$"),"")</f>
        <v/>
      </c>
      <c r="N895" s="75"/>
      <c r="O895" s="75" t="str" cm="1">
        <f t="array" ref="O895">IF(L895&lt;&gt;"",_xlfn.CHOOSECOLS(_xlfn.TEXTSPLIT(N895,"--"),1),"")</f>
        <v/>
      </c>
      <c r="P895" s="75" t="str" cm="1">
        <f t="array" ref="P895">IF(L895&lt;&gt;"",IFERROR(_xlfn.CHOOSECOLS(_xlfn.TEXTSPLIT(N895,"--"),2),""),"")</f>
        <v/>
      </c>
      <c r="Q895" s="75" t="str">
        <f t="shared" si="60"/>
        <v/>
      </c>
    </row>
    <row r="896" spans="1:17">
      <c r="A896" s="76"/>
      <c r="B896" s="76"/>
      <c r="C896" s="76"/>
      <c r="D896" s="76"/>
      <c r="E896" s="76" t="str">
        <f t="shared" si="59"/>
        <v/>
      </c>
      <c r="F896" s="76"/>
      <c r="G896" s="76"/>
      <c r="H896" s="76"/>
      <c r="I896" s="76"/>
      <c r="J896" s="76"/>
      <c r="K896" s="76"/>
      <c r="L896" s="76"/>
      <c r="M896" s="76" t="str" cm="1">
        <f t="array" ref="M896">IF(L896&lt;&gt;"",_xlfn.TEXTSPLIT(L896, "$"),"")</f>
        <v/>
      </c>
      <c r="N896" s="76"/>
      <c r="O896" s="76" t="str" cm="1">
        <f t="array" ref="O896">IF(L896&lt;&gt;"",_xlfn.CHOOSECOLS(_xlfn.TEXTSPLIT(N896,"--"),1),"")</f>
        <v/>
      </c>
      <c r="P896" s="76" t="str" cm="1">
        <f t="array" ref="P896">IF(L896&lt;&gt;"",IFERROR(_xlfn.CHOOSECOLS(_xlfn.TEXTSPLIT(N896,"--"),2),""),"")</f>
        <v/>
      </c>
      <c r="Q896" s="76" t="str">
        <f t="shared" si="60"/>
        <v/>
      </c>
    </row>
    <row r="897" spans="1:17">
      <c r="A897" s="75"/>
      <c r="B897" s="75"/>
      <c r="C897" s="75"/>
      <c r="D897" s="75"/>
      <c r="E897" s="75" t="str">
        <f t="shared" si="59"/>
        <v/>
      </c>
      <c r="F897" s="75"/>
      <c r="G897" s="75"/>
      <c r="H897" s="75"/>
      <c r="I897" s="75"/>
      <c r="J897" s="75"/>
      <c r="K897" s="75"/>
      <c r="L897" s="75"/>
      <c r="M897" s="75" t="str" cm="1">
        <f t="array" ref="M897">IF(L897&lt;&gt;"",_xlfn.TEXTSPLIT(L897, "$"),"")</f>
        <v/>
      </c>
      <c r="N897" s="75"/>
      <c r="O897" s="75" t="str" cm="1">
        <f t="array" ref="O897">IF(L897&lt;&gt;"",_xlfn.CHOOSECOLS(_xlfn.TEXTSPLIT(N897,"--"),1),"")</f>
        <v/>
      </c>
      <c r="P897" s="75" t="str" cm="1">
        <f t="array" ref="P897">IF(L897&lt;&gt;"",IFERROR(_xlfn.CHOOSECOLS(_xlfn.TEXTSPLIT(N897,"--"),2),""),"")</f>
        <v/>
      </c>
      <c r="Q897" s="75" t="str">
        <f t="shared" si="60"/>
        <v/>
      </c>
    </row>
    <row r="898" spans="1:17">
      <c r="A898" s="76"/>
      <c r="B898" s="76"/>
      <c r="C898" s="76"/>
      <c r="D898" s="76"/>
      <c r="E898" s="76" t="str">
        <f t="shared" si="59"/>
        <v/>
      </c>
      <c r="F898" s="76"/>
      <c r="G898" s="76"/>
      <c r="H898" s="76"/>
      <c r="I898" s="76"/>
      <c r="J898" s="76"/>
      <c r="K898" s="76"/>
      <c r="L898" s="76"/>
      <c r="M898" s="76" t="str" cm="1">
        <f t="array" ref="M898">IF(L898&lt;&gt;"",_xlfn.TEXTSPLIT(L898, "$"),"")</f>
        <v/>
      </c>
      <c r="N898" s="76"/>
      <c r="O898" s="76" t="str" cm="1">
        <f t="array" ref="O898">IF(L898&lt;&gt;"",_xlfn.CHOOSECOLS(_xlfn.TEXTSPLIT(N898,"--"),1),"")</f>
        <v/>
      </c>
      <c r="P898" s="76" t="str" cm="1">
        <f t="array" ref="P898">IF(L898&lt;&gt;"",IFERROR(_xlfn.CHOOSECOLS(_xlfn.TEXTSPLIT(N898,"--"),2),""),"")</f>
        <v/>
      </c>
      <c r="Q898" s="76" t="str">
        <f t="shared" si="60"/>
        <v/>
      </c>
    </row>
    <row r="899" spans="1:17">
      <c r="A899" s="75"/>
      <c r="B899" s="75"/>
      <c r="C899" s="75"/>
      <c r="D899" s="75"/>
      <c r="E899" s="75" t="str">
        <f t="shared" si="59"/>
        <v/>
      </c>
      <c r="F899" s="75"/>
      <c r="G899" s="75"/>
      <c r="H899" s="75"/>
      <c r="I899" s="75"/>
      <c r="J899" s="75"/>
      <c r="K899" s="75"/>
      <c r="L899" s="75"/>
      <c r="M899" s="75" t="str" cm="1">
        <f t="array" ref="M899">IF(L899&lt;&gt;"",_xlfn.TEXTSPLIT(L899, "$"),"")</f>
        <v/>
      </c>
      <c r="N899" s="75"/>
      <c r="O899" s="75" t="str" cm="1">
        <f t="array" ref="O899">IF(L899&lt;&gt;"",_xlfn.CHOOSECOLS(_xlfn.TEXTSPLIT(N899,"--"),1),"")</f>
        <v/>
      </c>
      <c r="P899" s="75" t="str" cm="1">
        <f t="array" ref="P899">IF(L899&lt;&gt;"",IFERROR(_xlfn.CHOOSECOLS(_xlfn.TEXTSPLIT(N899,"--"),2),""),"")</f>
        <v/>
      </c>
      <c r="Q899" s="75" t="str">
        <f t="shared" si="60"/>
        <v/>
      </c>
    </row>
    <row r="900" spans="1:17">
      <c r="A900" s="76"/>
      <c r="B900" s="76"/>
      <c r="C900" s="76"/>
      <c r="D900" s="76"/>
      <c r="E900" s="76" t="str">
        <f t="shared" si="59"/>
        <v/>
      </c>
      <c r="F900" s="76"/>
      <c r="G900" s="76"/>
      <c r="H900" s="76"/>
      <c r="I900" s="76"/>
      <c r="J900" s="76"/>
      <c r="K900" s="76"/>
      <c r="L900" s="76"/>
      <c r="M900" s="76" t="str" cm="1">
        <f t="array" ref="M900">IF(L900&lt;&gt;"",_xlfn.TEXTSPLIT(L900, "$"),"")</f>
        <v/>
      </c>
      <c r="N900" s="76"/>
      <c r="O900" s="76" t="str" cm="1">
        <f t="array" ref="O900">IF(L900&lt;&gt;"",_xlfn.CHOOSECOLS(_xlfn.TEXTSPLIT(N900,"--"),1),"")</f>
        <v/>
      </c>
      <c r="P900" s="76" t="str" cm="1">
        <f t="array" ref="P900">IF(L900&lt;&gt;"",IFERROR(_xlfn.CHOOSECOLS(_xlfn.TEXTSPLIT(N900,"--"),2),""),"")</f>
        <v/>
      </c>
      <c r="Q900" s="76" t="str">
        <f t="shared" si="60"/>
        <v/>
      </c>
    </row>
    <row r="901" spans="1:17">
      <c r="A901" s="75"/>
      <c r="B901" s="75"/>
      <c r="C901" s="75"/>
      <c r="D901" s="75"/>
      <c r="E901" s="75" t="str">
        <f t="shared" si="59"/>
        <v/>
      </c>
      <c r="F901" s="75"/>
      <c r="G901" s="75"/>
      <c r="H901" s="75"/>
      <c r="I901" s="75"/>
      <c r="J901" s="75"/>
      <c r="K901" s="75"/>
      <c r="L901" s="75"/>
      <c r="M901" s="75" t="str" cm="1">
        <f t="array" ref="M901">IF(L901&lt;&gt;"",_xlfn.TEXTSPLIT(L901, "$"),"")</f>
        <v/>
      </c>
      <c r="N901" s="75"/>
      <c r="O901" s="75" t="str" cm="1">
        <f t="array" ref="O901">IF(L901&lt;&gt;"",_xlfn.CHOOSECOLS(_xlfn.TEXTSPLIT(N901,"--"),1),"")</f>
        <v/>
      </c>
      <c r="P901" s="75" t="str" cm="1">
        <f t="array" ref="P901">IF(L901&lt;&gt;"",IFERROR(_xlfn.CHOOSECOLS(_xlfn.TEXTSPLIT(N901,"--"),2),""),"")</f>
        <v/>
      </c>
      <c r="Q901" s="75" t="str">
        <f t="shared" si="60"/>
        <v/>
      </c>
    </row>
    <row r="902" spans="1:17">
      <c r="A902" s="76"/>
      <c r="B902" s="76"/>
      <c r="C902" s="76"/>
      <c r="D902" s="76"/>
      <c r="E902" s="76" t="str">
        <f t="shared" si="59"/>
        <v/>
      </c>
      <c r="F902" s="76"/>
      <c r="G902" s="76"/>
      <c r="H902" s="76"/>
      <c r="I902" s="76"/>
      <c r="J902" s="76"/>
      <c r="K902" s="76"/>
      <c r="L902" s="76"/>
      <c r="M902" s="76" t="str" cm="1">
        <f t="array" ref="M902">IF(L902&lt;&gt;"",_xlfn.TEXTSPLIT(L902, "$"),"")</f>
        <v/>
      </c>
      <c r="N902" s="76"/>
      <c r="O902" s="76" t="str" cm="1">
        <f t="array" ref="O902">IF(L902&lt;&gt;"",_xlfn.CHOOSECOLS(_xlfn.TEXTSPLIT(N902,"--"),1),"")</f>
        <v/>
      </c>
      <c r="P902" s="76" t="str" cm="1">
        <f t="array" ref="P902">IF(L902&lt;&gt;"",IFERROR(_xlfn.CHOOSECOLS(_xlfn.TEXTSPLIT(N902,"--"),2),""),"")</f>
        <v/>
      </c>
      <c r="Q902" s="76" t="str">
        <f t="shared" si="60"/>
        <v/>
      </c>
    </row>
    <row r="903" spans="1:17">
      <c r="A903" s="75"/>
      <c r="B903" s="75"/>
      <c r="C903" s="75"/>
      <c r="D903" s="75"/>
      <c r="E903" s="75" t="str">
        <f t="shared" ref="E903:E966" si="61">_xlfn.TEXTJOIN(";",TRUE,C903,D903)</f>
        <v/>
      </c>
      <c r="F903" s="75"/>
      <c r="G903" s="75"/>
      <c r="H903" s="75"/>
      <c r="I903" s="75"/>
      <c r="J903" s="75"/>
      <c r="K903" s="75"/>
      <c r="L903" s="75"/>
      <c r="M903" s="75" t="str" cm="1">
        <f t="array" ref="M903">IF(L903&lt;&gt;"",_xlfn.TEXTSPLIT(L903, "$"),"")</f>
        <v/>
      </c>
      <c r="N903" s="75"/>
      <c r="O903" s="75" t="str" cm="1">
        <f t="array" ref="O903">IF(L903&lt;&gt;"",_xlfn.CHOOSECOLS(_xlfn.TEXTSPLIT(N903,"--"),1),"")</f>
        <v/>
      </c>
      <c r="P903" s="75" t="str" cm="1">
        <f t="array" ref="P903">IF(L903&lt;&gt;"",IFERROR(_xlfn.CHOOSECOLS(_xlfn.TEXTSPLIT(N903,"--"),2),""),"")</f>
        <v/>
      </c>
      <c r="Q903" s="75" t="str">
        <f t="shared" ref="Q903:Q966" si="62">IF(L903&lt;&gt;"",IF(SUM(LEN(N903)-LEN(SUBSTITUTE(N903,"--","")))/LEN("--")&gt;1,SUBSTITUTE(N903,CONCATENATE(O903,"--",P903,"--"),""),""),"")</f>
        <v/>
      </c>
    </row>
    <row r="904" spans="1:17">
      <c r="A904" s="76"/>
      <c r="B904" s="76"/>
      <c r="C904" s="76"/>
      <c r="D904" s="76"/>
      <c r="E904" s="76" t="str">
        <f t="shared" si="61"/>
        <v/>
      </c>
      <c r="F904" s="76"/>
      <c r="G904" s="76"/>
      <c r="H904" s="76"/>
      <c r="I904" s="76"/>
      <c r="J904" s="76"/>
      <c r="K904" s="76"/>
      <c r="L904" s="76"/>
      <c r="M904" s="76" t="str" cm="1">
        <f t="array" ref="M904">IF(L904&lt;&gt;"",_xlfn.TEXTSPLIT(L904, "$"),"")</f>
        <v/>
      </c>
      <c r="N904" s="76"/>
      <c r="O904" s="76" t="str" cm="1">
        <f t="array" ref="O904">IF(L904&lt;&gt;"",_xlfn.CHOOSECOLS(_xlfn.TEXTSPLIT(N904,"--"),1),"")</f>
        <v/>
      </c>
      <c r="P904" s="76" t="str" cm="1">
        <f t="array" ref="P904">IF(L904&lt;&gt;"",IFERROR(_xlfn.CHOOSECOLS(_xlfn.TEXTSPLIT(N904,"--"),2),""),"")</f>
        <v/>
      </c>
      <c r="Q904" s="76" t="str">
        <f t="shared" si="62"/>
        <v/>
      </c>
    </row>
    <row r="905" spans="1:17">
      <c r="A905" s="75"/>
      <c r="B905" s="75"/>
      <c r="C905" s="75"/>
      <c r="D905" s="75"/>
      <c r="E905" s="75" t="str">
        <f t="shared" si="61"/>
        <v/>
      </c>
      <c r="F905" s="75"/>
      <c r="G905" s="75"/>
      <c r="H905" s="75"/>
      <c r="I905" s="75"/>
      <c r="J905" s="75"/>
      <c r="K905" s="75"/>
      <c r="L905" s="75"/>
      <c r="M905" s="75" t="str" cm="1">
        <f t="array" ref="M905">IF(L905&lt;&gt;"",_xlfn.TEXTSPLIT(L905, "$"),"")</f>
        <v/>
      </c>
      <c r="N905" s="75"/>
      <c r="O905" s="75" t="str" cm="1">
        <f t="array" ref="O905">IF(L905&lt;&gt;"",_xlfn.CHOOSECOLS(_xlfn.TEXTSPLIT(N905,"--"),1),"")</f>
        <v/>
      </c>
      <c r="P905" s="75" t="str" cm="1">
        <f t="array" ref="P905">IF(L905&lt;&gt;"",IFERROR(_xlfn.CHOOSECOLS(_xlfn.TEXTSPLIT(N905,"--"),2),""),"")</f>
        <v/>
      </c>
      <c r="Q905" s="75" t="str">
        <f t="shared" si="62"/>
        <v/>
      </c>
    </row>
    <row r="906" spans="1:17">
      <c r="A906" s="76"/>
      <c r="B906" s="76"/>
      <c r="C906" s="76"/>
      <c r="D906" s="76"/>
      <c r="E906" s="76" t="str">
        <f t="shared" si="61"/>
        <v/>
      </c>
      <c r="F906" s="76"/>
      <c r="G906" s="76"/>
      <c r="H906" s="76"/>
      <c r="I906" s="76"/>
      <c r="J906" s="76"/>
      <c r="K906" s="76"/>
      <c r="L906" s="76"/>
      <c r="M906" s="76" t="str" cm="1">
        <f t="array" ref="M906">IF(L906&lt;&gt;"",_xlfn.TEXTSPLIT(L906, "$"),"")</f>
        <v/>
      </c>
      <c r="N906" s="76"/>
      <c r="O906" s="76" t="str" cm="1">
        <f t="array" ref="O906">IF(L906&lt;&gt;"",_xlfn.CHOOSECOLS(_xlfn.TEXTSPLIT(N906,"--"),1),"")</f>
        <v/>
      </c>
      <c r="P906" s="76" t="str" cm="1">
        <f t="array" ref="P906">IF(L906&lt;&gt;"",IFERROR(_xlfn.CHOOSECOLS(_xlfn.TEXTSPLIT(N906,"--"),2),""),"")</f>
        <v/>
      </c>
      <c r="Q906" s="76" t="str">
        <f t="shared" si="62"/>
        <v/>
      </c>
    </row>
    <row r="907" spans="1:17">
      <c r="A907" s="75"/>
      <c r="B907" s="75"/>
      <c r="C907" s="75"/>
      <c r="D907" s="75"/>
      <c r="E907" s="75" t="str">
        <f t="shared" si="61"/>
        <v/>
      </c>
      <c r="F907" s="75"/>
      <c r="G907" s="75"/>
      <c r="H907" s="75"/>
      <c r="I907" s="75"/>
      <c r="J907" s="75"/>
      <c r="K907" s="75"/>
      <c r="L907" s="75"/>
      <c r="M907" s="75" t="str" cm="1">
        <f t="array" ref="M907">IF(L907&lt;&gt;"",_xlfn.TEXTSPLIT(L907, "$"),"")</f>
        <v/>
      </c>
      <c r="N907" s="75"/>
      <c r="O907" s="75" t="str" cm="1">
        <f t="array" ref="O907">IF(L907&lt;&gt;"",_xlfn.CHOOSECOLS(_xlfn.TEXTSPLIT(N907,"--"),1),"")</f>
        <v/>
      </c>
      <c r="P907" s="75" t="str" cm="1">
        <f t="array" ref="P907">IF(L907&lt;&gt;"",IFERROR(_xlfn.CHOOSECOLS(_xlfn.TEXTSPLIT(N907,"--"),2),""),"")</f>
        <v/>
      </c>
      <c r="Q907" s="75" t="str">
        <f t="shared" si="62"/>
        <v/>
      </c>
    </row>
    <row r="908" spans="1:17">
      <c r="A908" s="76"/>
      <c r="B908" s="76"/>
      <c r="C908" s="76"/>
      <c r="D908" s="76"/>
      <c r="E908" s="76" t="str">
        <f t="shared" si="61"/>
        <v/>
      </c>
      <c r="F908" s="76"/>
      <c r="G908" s="76"/>
      <c r="H908" s="76"/>
      <c r="I908" s="76"/>
      <c r="J908" s="76"/>
      <c r="K908" s="76"/>
      <c r="L908" s="76"/>
      <c r="M908" s="76" t="str" cm="1">
        <f t="array" ref="M908">IF(L908&lt;&gt;"",_xlfn.TEXTSPLIT(L908, "$"),"")</f>
        <v/>
      </c>
      <c r="N908" s="76"/>
      <c r="O908" s="76" t="str" cm="1">
        <f t="array" ref="O908">IF(L908&lt;&gt;"",_xlfn.CHOOSECOLS(_xlfn.TEXTSPLIT(N908,"--"),1),"")</f>
        <v/>
      </c>
      <c r="P908" s="76" t="str" cm="1">
        <f t="array" ref="P908">IF(L908&lt;&gt;"",IFERROR(_xlfn.CHOOSECOLS(_xlfn.TEXTSPLIT(N908,"--"),2),""),"")</f>
        <v/>
      </c>
      <c r="Q908" s="76" t="str">
        <f t="shared" si="62"/>
        <v/>
      </c>
    </row>
    <row r="909" spans="1:17">
      <c r="A909" s="75"/>
      <c r="B909" s="75"/>
      <c r="C909" s="75"/>
      <c r="D909" s="75"/>
      <c r="E909" s="75" t="str">
        <f t="shared" si="61"/>
        <v/>
      </c>
      <c r="F909" s="75"/>
      <c r="G909" s="75"/>
      <c r="H909" s="75"/>
      <c r="I909" s="75"/>
      <c r="J909" s="75"/>
      <c r="K909" s="75"/>
      <c r="L909" s="75"/>
      <c r="M909" s="75" t="str" cm="1">
        <f t="array" ref="M909">IF(L909&lt;&gt;"",_xlfn.TEXTSPLIT(L909, "$"),"")</f>
        <v/>
      </c>
      <c r="N909" s="75"/>
      <c r="O909" s="75" t="str" cm="1">
        <f t="array" ref="O909">IF(L909&lt;&gt;"",_xlfn.CHOOSECOLS(_xlfn.TEXTSPLIT(N909,"--"),1),"")</f>
        <v/>
      </c>
      <c r="P909" s="75" t="str" cm="1">
        <f t="array" ref="P909">IF(L909&lt;&gt;"",IFERROR(_xlfn.CHOOSECOLS(_xlfn.TEXTSPLIT(N909,"--"),2),""),"")</f>
        <v/>
      </c>
      <c r="Q909" s="75" t="str">
        <f t="shared" si="62"/>
        <v/>
      </c>
    </row>
    <row r="910" spans="1:17">
      <c r="A910" s="76"/>
      <c r="B910" s="76"/>
      <c r="C910" s="76"/>
      <c r="D910" s="76"/>
      <c r="E910" s="76" t="str">
        <f t="shared" si="61"/>
        <v/>
      </c>
      <c r="F910" s="76"/>
      <c r="G910" s="76"/>
      <c r="H910" s="76"/>
      <c r="I910" s="76"/>
      <c r="J910" s="76"/>
      <c r="K910" s="76"/>
      <c r="L910" s="76"/>
      <c r="M910" s="76" t="str" cm="1">
        <f t="array" ref="M910">IF(L910&lt;&gt;"",_xlfn.TEXTSPLIT(L910, "$"),"")</f>
        <v/>
      </c>
      <c r="N910" s="76"/>
      <c r="O910" s="76" t="str" cm="1">
        <f t="array" ref="O910">IF(L910&lt;&gt;"",_xlfn.CHOOSECOLS(_xlfn.TEXTSPLIT(N910,"--"),1),"")</f>
        <v/>
      </c>
      <c r="P910" s="76" t="str" cm="1">
        <f t="array" ref="P910">IF(L910&lt;&gt;"",IFERROR(_xlfn.CHOOSECOLS(_xlfn.TEXTSPLIT(N910,"--"),2),""),"")</f>
        <v/>
      </c>
      <c r="Q910" s="76" t="str">
        <f t="shared" si="62"/>
        <v/>
      </c>
    </row>
    <row r="911" spans="1:17">
      <c r="A911" s="75"/>
      <c r="B911" s="75"/>
      <c r="C911" s="75"/>
      <c r="D911" s="75"/>
      <c r="E911" s="75" t="str">
        <f t="shared" si="61"/>
        <v/>
      </c>
      <c r="F911" s="75"/>
      <c r="G911" s="75"/>
      <c r="H911" s="75"/>
      <c r="I911" s="75"/>
      <c r="J911" s="75"/>
      <c r="K911" s="75"/>
      <c r="L911" s="75"/>
      <c r="M911" s="75" t="str" cm="1">
        <f t="array" ref="M911">IF(L911&lt;&gt;"",_xlfn.TEXTSPLIT(L911, "$"),"")</f>
        <v/>
      </c>
      <c r="N911" s="75"/>
      <c r="O911" s="75" t="str" cm="1">
        <f t="array" ref="O911">IF(L911&lt;&gt;"",_xlfn.CHOOSECOLS(_xlfn.TEXTSPLIT(N911,"--"),1),"")</f>
        <v/>
      </c>
      <c r="P911" s="75" t="str" cm="1">
        <f t="array" ref="P911">IF(L911&lt;&gt;"",IFERROR(_xlfn.CHOOSECOLS(_xlfn.TEXTSPLIT(N911,"--"),2),""),"")</f>
        <v/>
      </c>
      <c r="Q911" s="75" t="str">
        <f t="shared" si="62"/>
        <v/>
      </c>
    </row>
    <row r="912" spans="1:17">
      <c r="A912" s="76"/>
      <c r="B912" s="76"/>
      <c r="C912" s="76"/>
      <c r="D912" s="76"/>
      <c r="E912" s="76" t="str">
        <f t="shared" si="61"/>
        <v/>
      </c>
      <c r="F912" s="76"/>
      <c r="G912" s="76"/>
      <c r="H912" s="76"/>
      <c r="I912" s="76"/>
      <c r="J912" s="76"/>
      <c r="K912" s="76"/>
      <c r="L912" s="76"/>
      <c r="M912" s="76" t="str" cm="1">
        <f t="array" ref="M912">IF(L912&lt;&gt;"",_xlfn.TEXTSPLIT(L912, "$"),"")</f>
        <v/>
      </c>
      <c r="N912" s="76"/>
      <c r="O912" s="76" t="str" cm="1">
        <f t="array" ref="O912">IF(L912&lt;&gt;"",_xlfn.CHOOSECOLS(_xlfn.TEXTSPLIT(N912,"--"),1),"")</f>
        <v/>
      </c>
      <c r="P912" s="76" t="str" cm="1">
        <f t="array" ref="P912">IF(L912&lt;&gt;"",IFERROR(_xlfn.CHOOSECOLS(_xlfn.TEXTSPLIT(N912,"--"),2),""),"")</f>
        <v/>
      </c>
      <c r="Q912" s="76" t="str">
        <f t="shared" si="62"/>
        <v/>
      </c>
    </row>
    <row r="913" spans="1:17">
      <c r="A913" s="75"/>
      <c r="B913" s="75"/>
      <c r="C913" s="75"/>
      <c r="D913" s="75"/>
      <c r="E913" s="75" t="str">
        <f t="shared" si="61"/>
        <v/>
      </c>
      <c r="F913" s="75"/>
      <c r="G913" s="75"/>
      <c r="H913" s="75"/>
      <c r="I913" s="75"/>
      <c r="J913" s="75"/>
      <c r="K913" s="75"/>
      <c r="L913" s="75"/>
      <c r="M913" s="75" t="str" cm="1">
        <f t="array" ref="M913">IF(L913&lt;&gt;"",_xlfn.TEXTSPLIT(L913, "$"),"")</f>
        <v/>
      </c>
      <c r="N913" s="75"/>
      <c r="O913" s="75" t="str" cm="1">
        <f t="array" ref="O913">IF(L913&lt;&gt;"",_xlfn.CHOOSECOLS(_xlfn.TEXTSPLIT(N913,"--"),1),"")</f>
        <v/>
      </c>
      <c r="P913" s="75" t="str" cm="1">
        <f t="array" ref="P913">IF(L913&lt;&gt;"",IFERROR(_xlfn.CHOOSECOLS(_xlfn.TEXTSPLIT(N913,"--"),2),""),"")</f>
        <v/>
      </c>
      <c r="Q913" s="75" t="str">
        <f t="shared" si="62"/>
        <v/>
      </c>
    </row>
    <row r="914" spans="1:17">
      <c r="A914" s="76"/>
      <c r="B914" s="76"/>
      <c r="C914" s="76"/>
      <c r="D914" s="76"/>
      <c r="E914" s="76" t="str">
        <f t="shared" si="61"/>
        <v/>
      </c>
      <c r="F914" s="76"/>
      <c r="G914" s="76"/>
      <c r="H914" s="76"/>
      <c r="I914" s="76"/>
      <c r="J914" s="76"/>
      <c r="K914" s="76"/>
      <c r="L914" s="76"/>
      <c r="M914" s="76" t="str" cm="1">
        <f t="array" ref="M914">IF(L914&lt;&gt;"",_xlfn.TEXTSPLIT(L914, "$"),"")</f>
        <v/>
      </c>
      <c r="N914" s="76"/>
      <c r="O914" s="76" t="str" cm="1">
        <f t="array" ref="O914">IF(L914&lt;&gt;"",_xlfn.CHOOSECOLS(_xlfn.TEXTSPLIT(N914,"--"),1),"")</f>
        <v/>
      </c>
      <c r="P914" s="76" t="str" cm="1">
        <f t="array" ref="P914">IF(L914&lt;&gt;"",IFERROR(_xlfn.CHOOSECOLS(_xlfn.TEXTSPLIT(N914,"--"),2),""),"")</f>
        <v/>
      </c>
      <c r="Q914" s="76" t="str">
        <f t="shared" si="62"/>
        <v/>
      </c>
    </row>
    <row r="915" spans="1:17">
      <c r="A915" s="75"/>
      <c r="B915" s="75"/>
      <c r="C915" s="75"/>
      <c r="D915" s="75"/>
      <c r="E915" s="75" t="str">
        <f t="shared" si="61"/>
        <v/>
      </c>
      <c r="F915" s="75"/>
      <c r="G915" s="75"/>
      <c r="H915" s="75"/>
      <c r="I915" s="75"/>
      <c r="J915" s="75"/>
      <c r="K915" s="75"/>
      <c r="L915" s="75"/>
      <c r="M915" s="75" t="str" cm="1">
        <f t="array" ref="M915">IF(L915&lt;&gt;"",_xlfn.TEXTSPLIT(L915, "$"),"")</f>
        <v/>
      </c>
      <c r="N915" s="75"/>
      <c r="O915" s="75" t="str" cm="1">
        <f t="array" ref="O915">IF(L915&lt;&gt;"",_xlfn.CHOOSECOLS(_xlfn.TEXTSPLIT(N915,"--"),1),"")</f>
        <v/>
      </c>
      <c r="P915" s="75" t="str" cm="1">
        <f t="array" ref="P915">IF(L915&lt;&gt;"",IFERROR(_xlfn.CHOOSECOLS(_xlfn.TEXTSPLIT(N915,"--"),2),""),"")</f>
        <v/>
      </c>
      <c r="Q915" s="75" t="str">
        <f t="shared" si="62"/>
        <v/>
      </c>
    </row>
    <row r="916" spans="1:17">
      <c r="A916" s="76"/>
      <c r="B916" s="76"/>
      <c r="C916" s="76"/>
      <c r="D916" s="76"/>
      <c r="E916" s="76" t="str">
        <f t="shared" si="61"/>
        <v/>
      </c>
      <c r="F916" s="76"/>
      <c r="G916" s="76"/>
      <c r="H916" s="76"/>
      <c r="I916" s="76"/>
      <c r="J916" s="76"/>
      <c r="K916" s="76"/>
      <c r="L916" s="76"/>
      <c r="M916" s="76" t="str" cm="1">
        <f t="array" ref="M916">IF(L916&lt;&gt;"",_xlfn.TEXTSPLIT(L916, "$"),"")</f>
        <v/>
      </c>
      <c r="N916" s="76"/>
      <c r="O916" s="76" t="str" cm="1">
        <f t="array" ref="O916">IF(L916&lt;&gt;"",_xlfn.CHOOSECOLS(_xlfn.TEXTSPLIT(N916,"--"),1),"")</f>
        <v/>
      </c>
      <c r="P916" s="76" t="str" cm="1">
        <f t="array" ref="P916">IF(L916&lt;&gt;"",IFERROR(_xlfn.CHOOSECOLS(_xlfn.TEXTSPLIT(N916,"--"),2),""),"")</f>
        <v/>
      </c>
      <c r="Q916" s="76" t="str">
        <f t="shared" si="62"/>
        <v/>
      </c>
    </row>
    <row r="917" spans="1:17">
      <c r="A917" s="75"/>
      <c r="B917" s="75"/>
      <c r="C917" s="75"/>
      <c r="D917" s="75"/>
      <c r="E917" s="75" t="str">
        <f t="shared" si="61"/>
        <v/>
      </c>
      <c r="F917" s="75"/>
      <c r="G917" s="75"/>
      <c r="H917" s="75"/>
      <c r="I917" s="75"/>
      <c r="J917" s="75"/>
      <c r="K917" s="75"/>
      <c r="L917" s="75"/>
      <c r="M917" s="75" t="str" cm="1">
        <f t="array" ref="M917">IF(L917&lt;&gt;"",_xlfn.TEXTSPLIT(L917, "$"),"")</f>
        <v/>
      </c>
      <c r="N917" s="75"/>
      <c r="O917" s="75" t="str" cm="1">
        <f t="array" ref="O917">IF(L917&lt;&gt;"",_xlfn.CHOOSECOLS(_xlfn.TEXTSPLIT(N917,"--"),1),"")</f>
        <v/>
      </c>
      <c r="P917" s="75" t="str" cm="1">
        <f t="array" ref="P917">IF(L917&lt;&gt;"",IFERROR(_xlfn.CHOOSECOLS(_xlfn.TEXTSPLIT(N917,"--"),2),""),"")</f>
        <v/>
      </c>
      <c r="Q917" s="75" t="str">
        <f t="shared" si="62"/>
        <v/>
      </c>
    </row>
    <row r="918" spans="1:17">
      <c r="A918" s="76"/>
      <c r="B918" s="76"/>
      <c r="C918" s="76"/>
      <c r="D918" s="76"/>
      <c r="E918" s="76" t="str">
        <f t="shared" si="61"/>
        <v/>
      </c>
      <c r="F918" s="76"/>
      <c r="G918" s="76"/>
      <c r="H918" s="76"/>
      <c r="I918" s="76"/>
      <c r="J918" s="76"/>
      <c r="K918" s="76"/>
      <c r="L918" s="76"/>
      <c r="M918" s="76" t="str" cm="1">
        <f t="array" ref="M918">IF(L918&lt;&gt;"",_xlfn.TEXTSPLIT(L918, "$"),"")</f>
        <v/>
      </c>
      <c r="N918" s="76"/>
      <c r="O918" s="76" t="str" cm="1">
        <f t="array" ref="O918">IF(L918&lt;&gt;"",_xlfn.CHOOSECOLS(_xlfn.TEXTSPLIT(N918,"--"),1),"")</f>
        <v/>
      </c>
      <c r="P918" s="76" t="str" cm="1">
        <f t="array" ref="P918">IF(L918&lt;&gt;"",IFERROR(_xlfn.CHOOSECOLS(_xlfn.TEXTSPLIT(N918,"--"),2),""),"")</f>
        <v/>
      </c>
      <c r="Q918" s="76" t="str">
        <f t="shared" si="62"/>
        <v/>
      </c>
    </row>
    <row r="919" spans="1:17">
      <c r="A919" s="75"/>
      <c r="B919" s="75"/>
      <c r="C919" s="75"/>
      <c r="D919" s="75"/>
      <c r="E919" s="75" t="str">
        <f t="shared" si="61"/>
        <v/>
      </c>
      <c r="F919" s="75"/>
      <c r="G919" s="75"/>
      <c r="H919" s="75"/>
      <c r="I919" s="75"/>
      <c r="J919" s="75"/>
      <c r="K919" s="75"/>
      <c r="L919" s="75"/>
      <c r="M919" s="75" t="str" cm="1">
        <f t="array" ref="M919">IF(L919&lt;&gt;"",_xlfn.TEXTSPLIT(L919, "$"),"")</f>
        <v/>
      </c>
      <c r="N919" s="75"/>
      <c r="O919" s="75" t="str" cm="1">
        <f t="array" ref="O919">IF(L919&lt;&gt;"",_xlfn.CHOOSECOLS(_xlfn.TEXTSPLIT(N919,"--"),1),"")</f>
        <v/>
      </c>
      <c r="P919" s="75" t="str" cm="1">
        <f t="array" ref="P919">IF(L919&lt;&gt;"",IFERROR(_xlfn.CHOOSECOLS(_xlfn.TEXTSPLIT(N919,"--"),2),""),"")</f>
        <v/>
      </c>
      <c r="Q919" s="75" t="str">
        <f t="shared" si="62"/>
        <v/>
      </c>
    </row>
    <row r="920" spans="1:17">
      <c r="A920" s="76"/>
      <c r="B920" s="76"/>
      <c r="C920" s="76"/>
      <c r="D920" s="76"/>
      <c r="E920" s="76" t="str">
        <f t="shared" si="61"/>
        <v/>
      </c>
      <c r="F920" s="76"/>
      <c r="G920" s="76"/>
      <c r="H920" s="76"/>
      <c r="I920" s="76"/>
      <c r="J920" s="76"/>
      <c r="K920" s="76"/>
      <c r="L920" s="76"/>
      <c r="M920" s="76" t="str" cm="1">
        <f t="array" ref="M920">IF(L920&lt;&gt;"",_xlfn.TEXTSPLIT(L920, "$"),"")</f>
        <v/>
      </c>
      <c r="N920" s="76"/>
      <c r="O920" s="76" t="str" cm="1">
        <f t="array" ref="O920">IF(L920&lt;&gt;"",_xlfn.CHOOSECOLS(_xlfn.TEXTSPLIT(N920,"--"),1),"")</f>
        <v/>
      </c>
      <c r="P920" s="76" t="str" cm="1">
        <f t="array" ref="P920">IF(L920&lt;&gt;"",IFERROR(_xlfn.CHOOSECOLS(_xlfn.TEXTSPLIT(N920,"--"),2),""),"")</f>
        <v/>
      </c>
      <c r="Q920" s="76" t="str">
        <f t="shared" si="62"/>
        <v/>
      </c>
    </row>
    <row r="921" spans="1:17">
      <c r="A921" s="75"/>
      <c r="B921" s="75"/>
      <c r="C921" s="75"/>
      <c r="D921" s="75"/>
      <c r="E921" s="75" t="str">
        <f t="shared" si="61"/>
        <v/>
      </c>
      <c r="F921" s="75"/>
      <c r="G921" s="75"/>
      <c r="H921" s="75"/>
      <c r="I921" s="75"/>
      <c r="J921" s="75"/>
      <c r="K921" s="75"/>
      <c r="L921" s="75"/>
      <c r="M921" s="75" t="str" cm="1">
        <f t="array" ref="M921">IF(L921&lt;&gt;"",_xlfn.TEXTSPLIT(L921, "$"),"")</f>
        <v/>
      </c>
      <c r="N921" s="75"/>
      <c r="O921" s="75" t="str" cm="1">
        <f t="array" ref="O921">IF(L921&lt;&gt;"",_xlfn.CHOOSECOLS(_xlfn.TEXTSPLIT(N921,"--"),1),"")</f>
        <v/>
      </c>
      <c r="P921" s="75" t="str" cm="1">
        <f t="array" ref="P921">IF(L921&lt;&gt;"",IFERROR(_xlfn.CHOOSECOLS(_xlfn.TEXTSPLIT(N921,"--"),2),""),"")</f>
        <v/>
      </c>
      <c r="Q921" s="75" t="str">
        <f t="shared" si="62"/>
        <v/>
      </c>
    </row>
    <row r="922" spans="1:17">
      <c r="A922" s="76"/>
      <c r="B922" s="76"/>
      <c r="C922" s="76"/>
      <c r="D922" s="76"/>
      <c r="E922" s="76" t="str">
        <f t="shared" si="61"/>
        <v/>
      </c>
      <c r="F922" s="76"/>
      <c r="G922" s="76"/>
      <c r="H922" s="76"/>
      <c r="I922" s="76"/>
      <c r="J922" s="76"/>
      <c r="K922" s="76"/>
      <c r="L922" s="76"/>
      <c r="M922" s="76" t="str" cm="1">
        <f t="array" ref="M922">IF(L922&lt;&gt;"",_xlfn.TEXTSPLIT(L922, "$"),"")</f>
        <v/>
      </c>
      <c r="N922" s="76"/>
      <c r="O922" s="76" t="str" cm="1">
        <f t="array" ref="O922">IF(L922&lt;&gt;"",_xlfn.CHOOSECOLS(_xlfn.TEXTSPLIT(N922,"--"),1),"")</f>
        <v/>
      </c>
      <c r="P922" s="76" t="str" cm="1">
        <f t="array" ref="P922">IF(L922&lt;&gt;"",IFERROR(_xlfn.CHOOSECOLS(_xlfn.TEXTSPLIT(N922,"--"),2),""),"")</f>
        <v/>
      </c>
      <c r="Q922" s="76" t="str">
        <f t="shared" si="62"/>
        <v/>
      </c>
    </row>
    <row r="923" spans="1:17">
      <c r="A923" s="75"/>
      <c r="B923" s="75"/>
      <c r="C923" s="75"/>
      <c r="D923" s="75"/>
      <c r="E923" s="75" t="str">
        <f t="shared" si="61"/>
        <v/>
      </c>
      <c r="F923" s="75"/>
      <c r="G923" s="75"/>
      <c r="H923" s="75"/>
      <c r="I923" s="75"/>
      <c r="J923" s="75"/>
      <c r="K923" s="75"/>
      <c r="L923" s="75"/>
      <c r="M923" s="75" t="str" cm="1">
        <f t="array" ref="M923">IF(L923&lt;&gt;"",_xlfn.TEXTSPLIT(L923, "$"),"")</f>
        <v/>
      </c>
      <c r="N923" s="75"/>
      <c r="O923" s="75" t="str" cm="1">
        <f t="array" ref="O923">IF(L923&lt;&gt;"",_xlfn.CHOOSECOLS(_xlfn.TEXTSPLIT(N923,"--"),1),"")</f>
        <v/>
      </c>
      <c r="P923" s="75" t="str" cm="1">
        <f t="array" ref="P923">IF(L923&lt;&gt;"",IFERROR(_xlfn.CHOOSECOLS(_xlfn.TEXTSPLIT(N923,"--"),2),""),"")</f>
        <v/>
      </c>
      <c r="Q923" s="75" t="str">
        <f t="shared" si="62"/>
        <v/>
      </c>
    </row>
    <row r="924" spans="1:17">
      <c r="A924" s="76"/>
      <c r="B924" s="76"/>
      <c r="C924" s="76"/>
      <c r="D924" s="76"/>
      <c r="E924" s="76" t="str">
        <f t="shared" si="61"/>
        <v/>
      </c>
      <c r="F924" s="76"/>
      <c r="G924" s="76"/>
      <c r="H924" s="76"/>
      <c r="I924" s="76"/>
      <c r="J924" s="76"/>
      <c r="K924" s="76"/>
      <c r="L924" s="76"/>
      <c r="M924" s="76" t="str" cm="1">
        <f t="array" ref="M924">IF(L924&lt;&gt;"",_xlfn.TEXTSPLIT(L924, "$"),"")</f>
        <v/>
      </c>
      <c r="N924" s="76"/>
      <c r="O924" s="76" t="str" cm="1">
        <f t="array" ref="O924">IF(L924&lt;&gt;"",_xlfn.CHOOSECOLS(_xlfn.TEXTSPLIT(N924,"--"),1),"")</f>
        <v/>
      </c>
      <c r="P924" s="76" t="str" cm="1">
        <f t="array" ref="P924">IF(L924&lt;&gt;"",IFERROR(_xlfn.CHOOSECOLS(_xlfn.TEXTSPLIT(N924,"--"),2),""),"")</f>
        <v/>
      </c>
      <c r="Q924" s="76" t="str">
        <f t="shared" si="62"/>
        <v/>
      </c>
    </row>
    <row r="925" spans="1:17">
      <c r="A925" s="75"/>
      <c r="B925" s="75"/>
      <c r="C925" s="75"/>
      <c r="D925" s="75"/>
      <c r="E925" s="75" t="str">
        <f t="shared" si="61"/>
        <v/>
      </c>
      <c r="F925" s="75"/>
      <c r="G925" s="75"/>
      <c r="H925" s="75"/>
      <c r="I925" s="75"/>
      <c r="J925" s="75"/>
      <c r="K925" s="75"/>
      <c r="L925" s="75"/>
      <c r="M925" s="75" t="str" cm="1">
        <f t="array" ref="M925">IF(L925&lt;&gt;"",_xlfn.TEXTSPLIT(L925, "$"),"")</f>
        <v/>
      </c>
      <c r="N925" s="75"/>
      <c r="O925" s="75" t="str" cm="1">
        <f t="array" ref="O925">IF(L925&lt;&gt;"",_xlfn.CHOOSECOLS(_xlfn.TEXTSPLIT(N925,"--"),1),"")</f>
        <v/>
      </c>
      <c r="P925" s="75" t="str" cm="1">
        <f t="array" ref="P925">IF(L925&lt;&gt;"",IFERROR(_xlfn.CHOOSECOLS(_xlfn.TEXTSPLIT(N925,"--"),2),""),"")</f>
        <v/>
      </c>
      <c r="Q925" s="75" t="str">
        <f t="shared" si="62"/>
        <v/>
      </c>
    </row>
    <row r="926" spans="1:17">
      <c r="A926" s="76"/>
      <c r="B926" s="76"/>
      <c r="C926" s="76"/>
      <c r="D926" s="76"/>
      <c r="E926" s="76" t="str">
        <f t="shared" si="61"/>
        <v/>
      </c>
      <c r="F926" s="76"/>
      <c r="G926" s="76"/>
      <c r="H926" s="76"/>
      <c r="I926" s="76"/>
      <c r="J926" s="76"/>
      <c r="K926" s="76"/>
      <c r="L926" s="76"/>
      <c r="M926" s="76" t="str" cm="1">
        <f t="array" ref="M926">IF(L926&lt;&gt;"",_xlfn.TEXTSPLIT(L926, "$"),"")</f>
        <v/>
      </c>
      <c r="N926" s="76"/>
      <c r="O926" s="76" t="str" cm="1">
        <f t="array" ref="O926">IF(L926&lt;&gt;"",_xlfn.CHOOSECOLS(_xlfn.TEXTSPLIT(N926,"--"),1),"")</f>
        <v/>
      </c>
      <c r="P926" s="76" t="str" cm="1">
        <f t="array" ref="P926">IF(L926&lt;&gt;"",IFERROR(_xlfn.CHOOSECOLS(_xlfn.TEXTSPLIT(N926,"--"),2),""),"")</f>
        <v/>
      </c>
      <c r="Q926" s="76" t="str">
        <f t="shared" si="62"/>
        <v/>
      </c>
    </row>
    <row r="927" spans="1:17">
      <c r="A927" s="75"/>
      <c r="B927" s="75"/>
      <c r="C927" s="75"/>
      <c r="D927" s="75"/>
      <c r="E927" s="75" t="str">
        <f t="shared" si="61"/>
        <v/>
      </c>
      <c r="F927" s="75"/>
      <c r="G927" s="75"/>
      <c r="H927" s="75"/>
      <c r="I927" s="75"/>
      <c r="J927" s="75"/>
      <c r="K927" s="75"/>
      <c r="L927" s="75"/>
      <c r="M927" s="75" t="str" cm="1">
        <f t="array" ref="M927">IF(L927&lt;&gt;"",_xlfn.TEXTSPLIT(L927, "$"),"")</f>
        <v/>
      </c>
      <c r="N927" s="75"/>
      <c r="O927" s="75" t="str" cm="1">
        <f t="array" ref="O927">IF(L927&lt;&gt;"",_xlfn.CHOOSECOLS(_xlfn.TEXTSPLIT(N927,"--"),1),"")</f>
        <v/>
      </c>
      <c r="P927" s="75" t="str" cm="1">
        <f t="array" ref="P927">IF(L927&lt;&gt;"",IFERROR(_xlfn.CHOOSECOLS(_xlfn.TEXTSPLIT(N927,"--"),2),""),"")</f>
        <v/>
      </c>
      <c r="Q927" s="75" t="str">
        <f t="shared" si="62"/>
        <v/>
      </c>
    </row>
    <row r="928" spans="1:17">
      <c r="A928" s="76"/>
      <c r="B928" s="76"/>
      <c r="C928" s="76"/>
      <c r="D928" s="76"/>
      <c r="E928" s="76" t="str">
        <f t="shared" si="61"/>
        <v/>
      </c>
      <c r="F928" s="76"/>
      <c r="G928" s="76"/>
      <c r="H928" s="76"/>
      <c r="I928" s="76"/>
      <c r="J928" s="76"/>
      <c r="K928" s="76"/>
      <c r="L928" s="76"/>
      <c r="M928" s="76" t="str" cm="1">
        <f t="array" ref="M928">IF(L928&lt;&gt;"",_xlfn.TEXTSPLIT(L928, "$"),"")</f>
        <v/>
      </c>
      <c r="N928" s="76"/>
      <c r="O928" s="76" t="str" cm="1">
        <f t="array" ref="O928">IF(L928&lt;&gt;"",_xlfn.CHOOSECOLS(_xlfn.TEXTSPLIT(N928,"--"),1),"")</f>
        <v/>
      </c>
      <c r="P928" s="76" t="str" cm="1">
        <f t="array" ref="P928">IF(L928&lt;&gt;"",IFERROR(_xlfn.CHOOSECOLS(_xlfn.TEXTSPLIT(N928,"--"),2),""),"")</f>
        <v/>
      </c>
      <c r="Q928" s="76" t="str">
        <f t="shared" si="62"/>
        <v/>
      </c>
    </row>
    <row r="929" spans="1:17">
      <c r="A929" s="75"/>
      <c r="B929" s="75"/>
      <c r="C929" s="75"/>
      <c r="D929" s="75"/>
      <c r="E929" s="75" t="str">
        <f t="shared" si="61"/>
        <v/>
      </c>
      <c r="F929" s="75"/>
      <c r="G929" s="75"/>
      <c r="H929" s="75"/>
      <c r="I929" s="75"/>
      <c r="J929" s="75"/>
      <c r="K929" s="75"/>
      <c r="L929" s="75"/>
      <c r="M929" s="75" t="str" cm="1">
        <f t="array" ref="M929">IF(L929&lt;&gt;"",_xlfn.TEXTSPLIT(L929, "$"),"")</f>
        <v/>
      </c>
      <c r="N929" s="75"/>
      <c r="O929" s="75" t="str" cm="1">
        <f t="array" ref="O929">IF(L929&lt;&gt;"",_xlfn.CHOOSECOLS(_xlfn.TEXTSPLIT(N929,"--"),1),"")</f>
        <v/>
      </c>
      <c r="P929" s="75" t="str" cm="1">
        <f t="array" ref="P929">IF(L929&lt;&gt;"",IFERROR(_xlfn.CHOOSECOLS(_xlfn.TEXTSPLIT(N929,"--"),2),""),"")</f>
        <v/>
      </c>
      <c r="Q929" s="75" t="str">
        <f t="shared" si="62"/>
        <v/>
      </c>
    </row>
    <row r="930" spans="1:17">
      <c r="A930" s="76"/>
      <c r="B930" s="76"/>
      <c r="C930" s="76"/>
      <c r="D930" s="76"/>
      <c r="E930" s="76" t="str">
        <f t="shared" si="61"/>
        <v/>
      </c>
      <c r="F930" s="76"/>
      <c r="G930" s="76"/>
      <c r="H930" s="76"/>
      <c r="I930" s="76"/>
      <c r="J930" s="76"/>
      <c r="K930" s="76"/>
      <c r="L930" s="76"/>
      <c r="M930" s="76" t="str" cm="1">
        <f t="array" ref="M930">IF(L930&lt;&gt;"",_xlfn.TEXTSPLIT(L930, "$"),"")</f>
        <v/>
      </c>
      <c r="N930" s="76"/>
      <c r="O930" s="76" t="str" cm="1">
        <f t="array" ref="O930">IF(L930&lt;&gt;"",_xlfn.CHOOSECOLS(_xlfn.TEXTSPLIT(N930,"--"),1),"")</f>
        <v/>
      </c>
      <c r="P930" s="76" t="str" cm="1">
        <f t="array" ref="P930">IF(L930&lt;&gt;"",IFERROR(_xlfn.CHOOSECOLS(_xlfn.TEXTSPLIT(N930,"--"),2),""),"")</f>
        <v/>
      </c>
      <c r="Q930" s="76" t="str">
        <f t="shared" si="62"/>
        <v/>
      </c>
    </row>
    <row r="931" spans="1:17">
      <c r="A931" s="75"/>
      <c r="B931" s="75"/>
      <c r="C931" s="75"/>
      <c r="D931" s="75"/>
      <c r="E931" s="75" t="str">
        <f t="shared" si="61"/>
        <v/>
      </c>
      <c r="F931" s="75"/>
      <c r="G931" s="75"/>
      <c r="H931" s="75"/>
      <c r="I931" s="75"/>
      <c r="J931" s="75"/>
      <c r="K931" s="75"/>
      <c r="L931" s="75"/>
      <c r="M931" s="75" t="str" cm="1">
        <f t="array" ref="M931">IF(L931&lt;&gt;"",_xlfn.TEXTSPLIT(L931, "$"),"")</f>
        <v/>
      </c>
      <c r="N931" s="75"/>
      <c r="O931" s="75" t="str" cm="1">
        <f t="array" ref="O931">IF(L931&lt;&gt;"",_xlfn.CHOOSECOLS(_xlfn.TEXTSPLIT(N931,"--"),1),"")</f>
        <v/>
      </c>
      <c r="P931" s="75" t="str" cm="1">
        <f t="array" ref="P931">IF(L931&lt;&gt;"",IFERROR(_xlfn.CHOOSECOLS(_xlfn.TEXTSPLIT(N931,"--"),2),""),"")</f>
        <v/>
      </c>
      <c r="Q931" s="75" t="str">
        <f t="shared" si="62"/>
        <v/>
      </c>
    </row>
    <row r="932" spans="1:17">
      <c r="A932" s="76"/>
      <c r="B932" s="76"/>
      <c r="C932" s="76"/>
      <c r="D932" s="76"/>
      <c r="E932" s="76" t="str">
        <f t="shared" si="61"/>
        <v/>
      </c>
      <c r="F932" s="76"/>
      <c r="G932" s="76"/>
      <c r="H932" s="76"/>
      <c r="I932" s="76"/>
      <c r="J932" s="76"/>
      <c r="K932" s="76"/>
      <c r="L932" s="76"/>
      <c r="M932" s="76" t="str" cm="1">
        <f t="array" ref="M932">IF(L932&lt;&gt;"",_xlfn.TEXTSPLIT(L932, "$"),"")</f>
        <v/>
      </c>
      <c r="N932" s="76"/>
      <c r="O932" s="76" t="str" cm="1">
        <f t="array" ref="O932">IF(L932&lt;&gt;"",_xlfn.CHOOSECOLS(_xlfn.TEXTSPLIT(N932,"--"),1),"")</f>
        <v/>
      </c>
      <c r="P932" s="76" t="str" cm="1">
        <f t="array" ref="P932">IF(L932&lt;&gt;"",IFERROR(_xlfn.CHOOSECOLS(_xlfn.TEXTSPLIT(N932,"--"),2),""),"")</f>
        <v/>
      </c>
      <c r="Q932" s="76" t="str">
        <f t="shared" si="62"/>
        <v/>
      </c>
    </row>
    <row r="933" spans="1:17">
      <c r="A933" s="75"/>
      <c r="B933" s="75"/>
      <c r="C933" s="75"/>
      <c r="D933" s="75"/>
      <c r="E933" s="75" t="str">
        <f t="shared" si="61"/>
        <v/>
      </c>
      <c r="F933" s="75"/>
      <c r="G933" s="75"/>
      <c r="H933" s="75"/>
      <c r="I933" s="75"/>
      <c r="J933" s="75"/>
      <c r="K933" s="75"/>
      <c r="L933" s="75"/>
      <c r="M933" s="75" t="str" cm="1">
        <f t="array" ref="M933">IF(L933&lt;&gt;"",_xlfn.TEXTSPLIT(L933, "$"),"")</f>
        <v/>
      </c>
      <c r="N933" s="75"/>
      <c r="O933" s="75" t="str" cm="1">
        <f t="array" ref="O933">IF(L933&lt;&gt;"",_xlfn.CHOOSECOLS(_xlfn.TEXTSPLIT(N933,"--"),1),"")</f>
        <v/>
      </c>
      <c r="P933" s="75" t="str" cm="1">
        <f t="array" ref="P933">IF(L933&lt;&gt;"",IFERROR(_xlfn.CHOOSECOLS(_xlfn.TEXTSPLIT(N933,"--"),2),""),"")</f>
        <v/>
      </c>
      <c r="Q933" s="75" t="str">
        <f t="shared" si="62"/>
        <v/>
      </c>
    </row>
    <row r="934" spans="1:17">
      <c r="A934" s="76"/>
      <c r="B934" s="76"/>
      <c r="C934" s="76"/>
      <c r="D934" s="76"/>
      <c r="E934" s="76" t="str">
        <f t="shared" si="61"/>
        <v/>
      </c>
      <c r="F934" s="76"/>
      <c r="G934" s="76"/>
      <c r="H934" s="76"/>
      <c r="I934" s="76"/>
      <c r="J934" s="76"/>
      <c r="K934" s="76"/>
      <c r="L934" s="76"/>
      <c r="M934" s="76" t="str" cm="1">
        <f t="array" ref="M934">IF(L934&lt;&gt;"",_xlfn.TEXTSPLIT(L934, "$"),"")</f>
        <v/>
      </c>
      <c r="N934" s="76"/>
      <c r="O934" s="76" t="str" cm="1">
        <f t="array" ref="O934">IF(L934&lt;&gt;"",_xlfn.CHOOSECOLS(_xlfn.TEXTSPLIT(N934,"--"),1),"")</f>
        <v/>
      </c>
      <c r="P934" s="76" t="str" cm="1">
        <f t="array" ref="P934">IF(L934&lt;&gt;"",IFERROR(_xlfn.CHOOSECOLS(_xlfn.TEXTSPLIT(N934,"--"),2),""),"")</f>
        <v/>
      </c>
      <c r="Q934" s="76" t="str">
        <f t="shared" si="62"/>
        <v/>
      </c>
    </row>
    <row r="935" spans="1:17">
      <c r="A935" s="75"/>
      <c r="B935" s="75"/>
      <c r="C935" s="75"/>
      <c r="D935" s="75"/>
      <c r="E935" s="75" t="str">
        <f t="shared" si="61"/>
        <v/>
      </c>
      <c r="F935" s="75"/>
      <c r="G935" s="75"/>
      <c r="H935" s="75"/>
      <c r="I935" s="75"/>
      <c r="J935" s="75"/>
      <c r="K935" s="75"/>
      <c r="L935" s="75"/>
      <c r="M935" s="75" t="str" cm="1">
        <f t="array" ref="M935">IF(L935&lt;&gt;"",_xlfn.TEXTSPLIT(L935, "$"),"")</f>
        <v/>
      </c>
      <c r="N935" s="75"/>
      <c r="O935" s="75" t="str" cm="1">
        <f t="array" ref="O935">IF(L935&lt;&gt;"",_xlfn.CHOOSECOLS(_xlfn.TEXTSPLIT(N935,"--"),1),"")</f>
        <v/>
      </c>
      <c r="P935" s="75" t="str" cm="1">
        <f t="array" ref="P935">IF(L935&lt;&gt;"",IFERROR(_xlfn.CHOOSECOLS(_xlfn.TEXTSPLIT(N935,"--"),2),""),"")</f>
        <v/>
      </c>
      <c r="Q935" s="75" t="str">
        <f t="shared" si="62"/>
        <v/>
      </c>
    </row>
    <row r="936" spans="1:17">
      <c r="A936" s="76"/>
      <c r="B936" s="76"/>
      <c r="C936" s="76"/>
      <c r="D936" s="76"/>
      <c r="E936" s="76" t="str">
        <f t="shared" si="61"/>
        <v/>
      </c>
      <c r="F936" s="76"/>
      <c r="G936" s="76"/>
      <c r="H936" s="76"/>
      <c r="I936" s="76"/>
      <c r="J936" s="76"/>
      <c r="K936" s="76"/>
      <c r="L936" s="76"/>
      <c r="M936" s="76" t="str" cm="1">
        <f t="array" ref="M936">IF(L936&lt;&gt;"",_xlfn.TEXTSPLIT(L936, "$"),"")</f>
        <v/>
      </c>
      <c r="N936" s="76"/>
      <c r="O936" s="76" t="str" cm="1">
        <f t="array" ref="O936">IF(L936&lt;&gt;"",_xlfn.CHOOSECOLS(_xlfn.TEXTSPLIT(N936,"--"),1),"")</f>
        <v/>
      </c>
      <c r="P936" s="76" t="str" cm="1">
        <f t="array" ref="P936">IF(L936&lt;&gt;"",IFERROR(_xlfn.CHOOSECOLS(_xlfn.TEXTSPLIT(N936,"--"),2),""),"")</f>
        <v/>
      </c>
      <c r="Q936" s="76" t="str">
        <f t="shared" si="62"/>
        <v/>
      </c>
    </row>
    <row r="937" spans="1:17">
      <c r="A937" s="75"/>
      <c r="B937" s="75"/>
      <c r="C937" s="75"/>
      <c r="D937" s="75"/>
      <c r="E937" s="75" t="str">
        <f t="shared" si="61"/>
        <v/>
      </c>
      <c r="F937" s="75"/>
      <c r="G937" s="75"/>
      <c r="H937" s="75"/>
      <c r="I937" s="75"/>
      <c r="J937" s="75"/>
      <c r="K937" s="75"/>
      <c r="L937" s="75"/>
      <c r="M937" s="75" t="str" cm="1">
        <f t="array" ref="M937">IF(L937&lt;&gt;"",_xlfn.TEXTSPLIT(L937, "$"),"")</f>
        <v/>
      </c>
      <c r="N937" s="75"/>
      <c r="O937" s="75" t="str" cm="1">
        <f t="array" ref="O937">IF(L937&lt;&gt;"",_xlfn.CHOOSECOLS(_xlfn.TEXTSPLIT(N937,"--"),1),"")</f>
        <v/>
      </c>
      <c r="P937" s="75" t="str" cm="1">
        <f t="array" ref="P937">IF(L937&lt;&gt;"",IFERROR(_xlfn.CHOOSECOLS(_xlfn.TEXTSPLIT(N937,"--"),2),""),"")</f>
        <v/>
      </c>
      <c r="Q937" s="75" t="str">
        <f t="shared" si="62"/>
        <v/>
      </c>
    </row>
    <row r="938" spans="1:17">
      <c r="A938" s="76"/>
      <c r="B938" s="76"/>
      <c r="C938" s="76"/>
      <c r="D938" s="76"/>
      <c r="E938" s="76" t="str">
        <f t="shared" si="61"/>
        <v/>
      </c>
      <c r="F938" s="76"/>
      <c r="G938" s="76"/>
      <c r="H938" s="76"/>
      <c r="I938" s="76"/>
      <c r="J938" s="76"/>
      <c r="K938" s="76"/>
      <c r="L938" s="76"/>
      <c r="M938" s="76" t="str" cm="1">
        <f t="array" ref="M938">IF(L938&lt;&gt;"",_xlfn.TEXTSPLIT(L938, "$"),"")</f>
        <v/>
      </c>
      <c r="N938" s="76"/>
      <c r="O938" s="76" t="str" cm="1">
        <f t="array" ref="O938">IF(L938&lt;&gt;"",_xlfn.CHOOSECOLS(_xlfn.TEXTSPLIT(N938,"--"),1),"")</f>
        <v/>
      </c>
      <c r="P938" s="76" t="str" cm="1">
        <f t="array" ref="P938">IF(L938&lt;&gt;"",IFERROR(_xlfn.CHOOSECOLS(_xlfn.TEXTSPLIT(N938,"--"),2),""),"")</f>
        <v/>
      </c>
      <c r="Q938" s="76" t="str">
        <f t="shared" si="62"/>
        <v/>
      </c>
    </row>
    <row r="939" spans="1:17">
      <c r="A939" s="75"/>
      <c r="B939" s="75"/>
      <c r="C939" s="75"/>
      <c r="D939" s="75"/>
      <c r="E939" s="75" t="str">
        <f t="shared" si="61"/>
        <v/>
      </c>
      <c r="F939" s="75"/>
      <c r="G939" s="75"/>
      <c r="H939" s="75"/>
      <c r="I939" s="75"/>
      <c r="J939" s="75"/>
      <c r="K939" s="75"/>
      <c r="L939" s="75"/>
      <c r="M939" s="75" t="str" cm="1">
        <f t="array" ref="M939">IF(L939&lt;&gt;"",_xlfn.TEXTSPLIT(L939, "$"),"")</f>
        <v/>
      </c>
      <c r="N939" s="75"/>
      <c r="O939" s="75" t="str" cm="1">
        <f t="array" ref="O939">IF(L939&lt;&gt;"",_xlfn.CHOOSECOLS(_xlfn.TEXTSPLIT(N939,"--"),1),"")</f>
        <v/>
      </c>
      <c r="P939" s="75" t="str" cm="1">
        <f t="array" ref="P939">IF(L939&lt;&gt;"",IFERROR(_xlfn.CHOOSECOLS(_xlfn.TEXTSPLIT(N939,"--"),2),""),"")</f>
        <v/>
      </c>
      <c r="Q939" s="75" t="str">
        <f t="shared" si="62"/>
        <v/>
      </c>
    </row>
    <row r="940" spans="1:17">
      <c r="A940" s="76"/>
      <c r="B940" s="76"/>
      <c r="C940" s="76"/>
      <c r="D940" s="76"/>
      <c r="E940" s="76" t="str">
        <f t="shared" si="61"/>
        <v/>
      </c>
      <c r="F940" s="76"/>
      <c r="G940" s="76"/>
      <c r="H940" s="76"/>
      <c r="I940" s="76"/>
      <c r="J940" s="76"/>
      <c r="K940" s="76"/>
      <c r="L940" s="76"/>
      <c r="M940" s="76" t="str" cm="1">
        <f t="array" ref="M940">IF(L940&lt;&gt;"",_xlfn.TEXTSPLIT(L940, "$"),"")</f>
        <v/>
      </c>
      <c r="N940" s="76"/>
      <c r="O940" s="76" t="str" cm="1">
        <f t="array" ref="O940">IF(L940&lt;&gt;"",_xlfn.CHOOSECOLS(_xlfn.TEXTSPLIT(N940,"--"),1),"")</f>
        <v/>
      </c>
      <c r="P940" s="76" t="str" cm="1">
        <f t="array" ref="P940">IF(L940&lt;&gt;"",IFERROR(_xlfn.CHOOSECOLS(_xlfn.TEXTSPLIT(N940,"--"),2),""),"")</f>
        <v/>
      </c>
      <c r="Q940" s="76" t="str">
        <f t="shared" si="62"/>
        <v/>
      </c>
    </row>
    <row r="941" spans="1:17">
      <c r="A941" s="75"/>
      <c r="B941" s="75"/>
      <c r="C941" s="75"/>
      <c r="D941" s="75"/>
      <c r="E941" s="75" t="str">
        <f t="shared" si="61"/>
        <v/>
      </c>
      <c r="F941" s="75"/>
      <c r="G941" s="75"/>
      <c r="H941" s="75"/>
      <c r="I941" s="75"/>
      <c r="J941" s="75"/>
      <c r="K941" s="75"/>
      <c r="L941" s="75"/>
      <c r="M941" s="75" t="str" cm="1">
        <f t="array" ref="M941">IF(L941&lt;&gt;"",_xlfn.TEXTSPLIT(L941, "$"),"")</f>
        <v/>
      </c>
      <c r="N941" s="75"/>
      <c r="O941" s="75" t="str" cm="1">
        <f t="array" ref="O941">IF(L941&lt;&gt;"",_xlfn.CHOOSECOLS(_xlfn.TEXTSPLIT(N941,"--"),1),"")</f>
        <v/>
      </c>
      <c r="P941" s="75" t="str" cm="1">
        <f t="array" ref="P941">IF(L941&lt;&gt;"",IFERROR(_xlfn.CHOOSECOLS(_xlfn.TEXTSPLIT(N941,"--"),2),""),"")</f>
        <v/>
      </c>
      <c r="Q941" s="75" t="str">
        <f t="shared" si="62"/>
        <v/>
      </c>
    </row>
    <row r="942" spans="1:17">
      <c r="A942" s="76"/>
      <c r="B942" s="76"/>
      <c r="C942" s="76"/>
      <c r="D942" s="76"/>
      <c r="E942" s="76" t="str">
        <f t="shared" si="61"/>
        <v/>
      </c>
      <c r="F942" s="76"/>
      <c r="G942" s="76"/>
      <c r="H942" s="76"/>
      <c r="I942" s="76"/>
      <c r="J942" s="76"/>
      <c r="K942" s="76"/>
      <c r="L942" s="76"/>
      <c r="M942" s="76" t="str" cm="1">
        <f t="array" ref="M942">IF(L942&lt;&gt;"",_xlfn.TEXTSPLIT(L942, "$"),"")</f>
        <v/>
      </c>
      <c r="N942" s="76"/>
      <c r="O942" s="76" t="str" cm="1">
        <f t="array" ref="O942">IF(L942&lt;&gt;"",_xlfn.CHOOSECOLS(_xlfn.TEXTSPLIT(N942,"--"),1),"")</f>
        <v/>
      </c>
      <c r="P942" s="76" t="str" cm="1">
        <f t="array" ref="P942">IF(L942&lt;&gt;"",IFERROR(_xlfn.CHOOSECOLS(_xlfn.TEXTSPLIT(N942,"--"),2),""),"")</f>
        <v/>
      </c>
      <c r="Q942" s="76" t="str">
        <f t="shared" si="62"/>
        <v/>
      </c>
    </row>
    <row r="943" spans="1:17">
      <c r="A943" s="75"/>
      <c r="B943" s="75"/>
      <c r="C943" s="75"/>
      <c r="D943" s="75"/>
      <c r="E943" s="75" t="str">
        <f t="shared" si="61"/>
        <v/>
      </c>
      <c r="F943" s="75"/>
      <c r="G943" s="75"/>
      <c r="H943" s="75"/>
      <c r="I943" s="75"/>
      <c r="J943" s="75"/>
      <c r="K943" s="75"/>
      <c r="L943" s="75"/>
      <c r="M943" s="75" t="str" cm="1">
        <f t="array" ref="M943">IF(L943&lt;&gt;"",_xlfn.TEXTSPLIT(L943, "$"),"")</f>
        <v/>
      </c>
      <c r="N943" s="75"/>
      <c r="O943" s="75" t="str" cm="1">
        <f t="array" ref="O943">IF(L943&lt;&gt;"",_xlfn.CHOOSECOLS(_xlfn.TEXTSPLIT(N943,"--"),1),"")</f>
        <v/>
      </c>
      <c r="P943" s="75" t="str" cm="1">
        <f t="array" ref="P943">IF(L943&lt;&gt;"",IFERROR(_xlfn.CHOOSECOLS(_xlfn.TEXTSPLIT(N943,"--"),2),""),"")</f>
        <v/>
      </c>
      <c r="Q943" s="75" t="str">
        <f t="shared" si="62"/>
        <v/>
      </c>
    </row>
    <row r="944" spans="1:17">
      <c r="A944" s="76"/>
      <c r="B944" s="76"/>
      <c r="C944" s="76"/>
      <c r="D944" s="76"/>
      <c r="E944" s="76" t="str">
        <f t="shared" si="61"/>
        <v/>
      </c>
      <c r="F944" s="76"/>
      <c r="G944" s="76"/>
      <c r="H944" s="76"/>
      <c r="I944" s="76"/>
      <c r="J944" s="76"/>
      <c r="K944" s="76"/>
      <c r="L944" s="76"/>
      <c r="M944" s="76" t="str" cm="1">
        <f t="array" ref="M944">IF(L944&lt;&gt;"",_xlfn.TEXTSPLIT(L944, "$"),"")</f>
        <v/>
      </c>
      <c r="N944" s="76"/>
      <c r="O944" s="76" t="str" cm="1">
        <f t="array" ref="O944">IF(L944&lt;&gt;"",_xlfn.CHOOSECOLS(_xlfn.TEXTSPLIT(N944,"--"),1),"")</f>
        <v/>
      </c>
      <c r="P944" s="76" t="str" cm="1">
        <f t="array" ref="P944">IF(L944&lt;&gt;"",IFERROR(_xlfn.CHOOSECOLS(_xlfn.TEXTSPLIT(N944,"--"),2),""),"")</f>
        <v/>
      </c>
      <c r="Q944" s="76" t="str">
        <f t="shared" si="62"/>
        <v/>
      </c>
    </row>
    <row r="945" spans="1:17">
      <c r="A945" s="75"/>
      <c r="B945" s="75"/>
      <c r="C945" s="75"/>
      <c r="D945" s="75"/>
      <c r="E945" s="75" t="str">
        <f t="shared" si="61"/>
        <v/>
      </c>
      <c r="F945" s="75"/>
      <c r="G945" s="75"/>
      <c r="H945" s="75"/>
      <c r="I945" s="75"/>
      <c r="J945" s="75"/>
      <c r="K945" s="75"/>
      <c r="L945" s="75"/>
      <c r="M945" s="75" t="str" cm="1">
        <f t="array" ref="M945">IF(L945&lt;&gt;"",_xlfn.TEXTSPLIT(L945, "$"),"")</f>
        <v/>
      </c>
      <c r="N945" s="75"/>
      <c r="O945" s="75" t="str" cm="1">
        <f t="array" ref="O945">IF(L945&lt;&gt;"",_xlfn.CHOOSECOLS(_xlfn.TEXTSPLIT(N945,"--"),1),"")</f>
        <v/>
      </c>
      <c r="P945" s="75" t="str" cm="1">
        <f t="array" ref="P945">IF(L945&lt;&gt;"",IFERROR(_xlfn.CHOOSECOLS(_xlfn.TEXTSPLIT(N945,"--"),2),""),"")</f>
        <v/>
      </c>
      <c r="Q945" s="75" t="str">
        <f t="shared" si="62"/>
        <v/>
      </c>
    </row>
    <row r="946" spans="1:17">
      <c r="A946" s="76"/>
      <c r="B946" s="76"/>
      <c r="C946" s="76"/>
      <c r="D946" s="76"/>
      <c r="E946" s="76" t="str">
        <f t="shared" si="61"/>
        <v/>
      </c>
      <c r="F946" s="76"/>
      <c r="G946" s="76"/>
      <c r="H946" s="76"/>
      <c r="I946" s="76"/>
      <c r="J946" s="76"/>
      <c r="K946" s="76"/>
      <c r="L946" s="76"/>
      <c r="M946" s="76" t="str" cm="1">
        <f t="array" ref="M946">IF(L946&lt;&gt;"",_xlfn.TEXTSPLIT(L946, "$"),"")</f>
        <v/>
      </c>
      <c r="N946" s="76"/>
      <c r="O946" s="76" t="str" cm="1">
        <f t="array" ref="O946">IF(L946&lt;&gt;"",_xlfn.CHOOSECOLS(_xlfn.TEXTSPLIT(N946,"--"),1),"")</f>
        <v/>
      </c>
      <c r="P946" s="76" t="str" cm="1">
        <f t="array" ref="P946">IF(L946&lt;&gt;"",IFERROR(_xlfn.CHOOSECOLS(_xlfn.TEXTSPLIT(N946,"--"),2),""),"")</f>
        <v/>
      </c>
      <c r="Q946" s="76" t="str">
        <f t="shared" si="62"/>
        <v/>
      </c>
    </row>
    <row r="947" spans="1:17">
      <c r="A947" s="75"/>
      <c r="B947" s="75"/>
      <c r="C947" s="75"/>
      <c r="D947" s="75"/>
      <c r="E947" s="75" t="str">
        <f t="shared" si="61"/>
        <v/>
      </c>
      <c r="F947" s="75"/>
      <c r="G947" s="75"/>
      <c r="H947" s="75"/>
      <c r="I947" s="75"/>
      <c r="J947" s="75"/>
      <c r="K947" s="75"/>
      <c r="L947" s="75"/>
      <c r="M947" s="75" t="str" cm="1">
        <f t="array" ref="M947">IF(L947&lt;&gt;"",_xlfn.TEXTSPLIT(L947, "$"),"")</f>
        <v/>
      </c>
      <c r="N947" s="75"/>
      <c r="O947" s="75" t="str" cm="1">
        <f t="array" ref="O947">IF(L947&lt;&gt;"",_xlfn.CHOOSECOLS(_xlfn.TEXTSPLIT(N947,"--"),1),"")</f>
        <v/>
      </c>
      <c r="P947" s="75" t="str" cm="1">
        <f t="array" ref="P947">IF(L947&lt;&gt;"",IFERROR(_xlfn.CHOOSECOLS(_xlfn.TEXTSPLIT(N947,"--"),2),""),"")</f>
        <v/>
      </c>
      <c r="Q947" s="75" t="str">
        <f t="shared" si="62"/>
        <v/>
      </c>
    </row>
    <row r="948" spans="1:17">
      <c r="A948" s="76"/>
      <c r="B948" s="76"/>
      <c r="C948" s="76"/>
      <c r="D948" s="76"/>
      <c r="E948" s="76" t="str">
        <f t="shared" si="61"/>
        <v/>
      </c>
      <c r="F948" s="76"/>
      <c r="G948" s="76"/>
      <c r="H948" s="76"/>
      <c r="I948" s="76"/>
      <c r="J948" s="76"/>
      <c r="K948" s="76"/>
      <c r="L948" s="76"/>
      <c r="M948" s="76" t="str" cm="1">
        <f t="array" ref="M948">IF(L948&lt;&gt;"",_xlfn.TEXTSPLIT(L948, "$"),"")</f>
        <v/>
      </c>
      <c r="N948" s="76"/>
      <c r="O948" s="76" t="str" cm="1">
        <f t="array" ref="O948">IF(L948&lt;&gt;"",_xlfn.CHOOSECOLS(_xlfn.TEXTSPLIT(N948,"--"),1),"")</f>
        <v/>
      </c>
      <c r="P948" s="76" t="str" cm="1">
        <f t="array" ref="P948">IF(L948&lt;&gt;"",IFERROR(_xlfn.CHOOSECOLS(_xlfn.TEXTSPLIT(N948,"--"),2),""),"")</f>
        <v/>
      </c>
      <c r="Q948" s="76" t="str">
        <f t="shared" si="62"/>
        <v/>
      </c>
    </row>
    <row r="949" spans="1:17">
      <c r="A949" s="75"/>
      <c r="B949" s="75"/>
      <c r="C949" s="75"/>
      <c r="D949" s="75"/>
      <c r="E949" s="75" t="str">
        <f t="shared" si="61"/>
        <v/>
      </c>
      <c r="F949" s="75"/>
      <c r="G949" s="75"/>
      <c r="H949" s="75"/>
      <c r="I949" s="75"/>
      <c r="J949" s="75"/>
      <c r="K949" s="75"/>
      <c r="L949" s="75"/>
      <c r="M949" s="75" t="str" cm="1">
        <f t="array" ref="M949">IF(L949&lt;&gt;"",_xlfn.TEXTSPLIT(L949, "$"),"")</f>
        <v/>
      </c>
      <c r="N949" s="75"/>
      <c r="O949" s="75" t="str" cm="1">
        <f t="array" ref="O949">IF(L949&lt;&gt;"",_xlfn.CHOOSECOLS(_xlfn.TEXTSPLIT(N949,"--"),1),"")</f>
        <v/>
      </c>
      <c r="P949" s="75" t="str" cm="1">
        <f t="array" ref="P949">IF(L949&lt;&gt;"",IFERROR(_xlfn.CHOOSECOLS(_xlfn.TEXTSPLIT(N949,"--"),2),""),"")</f>
        <v/>
      </c>
      <c r="Q949" s="75" t="str">
        <f t="shared" si="62"/>
        <v/>
      </c>
    </row>
    <row r="950" spans="1:17">
      <c r="A950" s="76"/>
      <c r="B950" s="76"/>
      <c r="C950" s="76"/>
      <c r="D950" s="76"/>
      <c r="E950" s="76" t="str">
        <f t="shared" si="61"/>
        <v/>
      </c>
      <c r="F950" s="76"/>
      <c r="G950" s="76"/>
      <c r="H950" s="76"/>
      <c r="I950" s="76"/>
      <c r="J950" s="76"/>
      <c r="K950" s="76"/>
      <c r="L950" s="76"/>
      <c r="M950" s="76" t="str" cm="1">
        <f t="array" ref="M950">IF(L950&lt;&gt;"",_xlfn.TEXTSPLIT(L950, "$"),"")</f>
        <v/>
      </c>
      <c r="N950" s="76"/>
      <c r="O950" s="76" t="str" cm="1">
        <f t="array" ref="O950">IF(L950&lt;&gt;"",_xlfn.CHOOSECOLS(_xlfn.TEXTSPLIT(N950,"--"),1),"")</f>
        <v/>
      </c>
      <c r="P950" s="76" t="str" cm="1">
        <f t="array" ref="P950">IF(L950&lt;&gt;"",IFERROR(_xlfn.CHOOSECOLS(_xlfn.TEXTSPLIT(N950,"--"),2),""),"")</f>
        <v/>
      </c>
      <c r="Q950" s="76" t="str">
        <f t="shared" si="62"/>
        <v/>
      </c>
    </row>
    <row r="951" spans="1:17">
      <c r="A951" s="75"/>
      <c r="B951" s="75"/>
      <c r="C951" s="75"/>
      <c r="D951" s="75"/>
      <c r="E951" s="75" t="str">
        <f t="shared" si="61"/>
        <v/>
      </c>
      <c r="F951" s="75"/>
      <c r="G951" s="75"/>
      <c r="H951" s="75"/>
      <c r="I951" s="75"/>
      <c r="J951" s="75"/>
      <c r="K951" s="75"/>
      <c r="L951" s="75"/>
      <c r="M951" s="75" t="str" cm="1">
        <f t="array" ref="M951">IF(L951&lt;&gt;"",_xlfn.TEXTSPLIT(L951, "$"),"")</f>
        <v/>
      </c>
      <c r="N951" s="75"/>
      <c r="O951" s="75" t="str" cm="1">
        <f t="array" ref="O951">IF(L951&lt;&gt;"",_xlfn.CHOOSECOLS(_xlfn.TEXTSPLIT(N951,"--"),1),"")</f>
        <v/>
      </c>
      <c r="P951" s="75" t="str" cm="1">
        <f t="array" ref="P951">IF(L951&lt;&gt;"",IFERROR(_xlfn.CHOOSECOLS(_xlfn.TEXTSPLIT(N951,"--"),2),""),"")</f>
        <v/>
      </c>
      <c r="Q951" s="75" t="str">
        <f t="shared" si="62"/>
        <v/>
      </c>
    </row>
    <row r="952" spans="1:17">
      <c r="A952" s="76"/>
      <c r="B952" s="76"/>
      <c r="C952" s="76"/>
      <c r="D952" s="76"/>
      <c r="E952" s="76" t="str">
        <f t="shared" si="61"/>
        <v/>
      </c>
      <c r="F952" s="76"/>
      <c r="G952" s="76"/>
      <c r="H952" s="76"/>
      <c r="I952" s="76"/>
      <c r="J952" s="76"/>
      <c r="K952" s="76"/>
      <c r="L952" s="76"/>
      <c r="M952" s="76" t="str" cm="1">
        <f t="array" ref="M952">IF(L952&lt;&gt;"",_xlfn.TEXTSPLIT(L952, "$"),"")</f>
        <v/>
      </c>
      <c r="N952" s="76"/>
      <c r="O952" s="76" t="str" cm="1">
        <f t="array" ref="O952">IF(L952&lt;&gt;"",_xlfn.CHOOSECOLS(_xlfn.TEXTSPLIT(N952,"--"),1),"")</f>
        <v/>
      </c>
      <c r="P952" s="76" t="str" cm="1">
        <f t="array" ref="P952">IF(L952&lt;&gt;"",IFERROR(_xlfn.CHOOSECOLS(_xlfn.TEXTSPLIT(N952,"--"),2),""),"")</f>
        <v/>
      </c>
      <c r="Q952" s="76" t="str">
        <f t="shared" si="62"/>
        <v/>
      </c>
    </row>
    <row r="953" spans="1:17">
      <c r="A953" s="75"/>
      <c r="B953" s="75"/>
      <c r="C953" s="75"/>
      <c r="D953" s="75"/>
      <c r="E953" s="75" t="str">
        <f t="shared" si="61"/>
        <v/>
      </c>
      <c r="F953" s="75"/>
      <c r="G953" s="75"/>
      <c r="H953" s="75"/>
      <c r="I953" s="75"/>
      <c r="J953" s="75"/>
      <c r="K953" s="75"/>
      <c r="L953" s="75"/>
      <c r="M953" s="75" t="str" cm="1">
        <f t="array" ref="M953">IF(L953&lt;&gt;"",_xlfn.TEXTSPLIT(L953, "$"),"")</f>
        <v/>
      </c>
      <c r="N953" s="75"/>
      <c r="O953" s="75" t="str" cm="1">
        <f t="array" ref="O953">IF(L953&lt;&gt;"",_xlfn.CHOOSECOLS(_xlfn.TEXTSPLIT(N953,"--"),1),"")</f>
        <v/>
      </c>
      <c r="P953" s="75" t="str" cm="1">
        <f t="array" ref="P953">IF(L953&lt;&gt;"",IFERROR(_xlfn.CHOOSECOLS(_xlfn.TEXTSPLIT(N953,"--"),2),""),"")</f>
        <v/>
      </c>
      <c r="Q953" s="75" t="str">
        <f t="shared" si="62"/>
        <v/>
      </c>
    </row>
    <row r="954" spans="1:17">
      <c r="A954" s="76"/>
      <c r="B954" s="76"/>
      <c r="C954" s="76"/>
      <c r="D954" s="76"/>
      <c r="E954" s="76" t="str">
        <f t="shared" si="61"/>
        <v/>
      </c>
      <c r="F954" s="76"/>
      <c r="G954" s="76"/>
      <c r="H954" s="76"/>
      <c r="I954" s="76"/>
      <c r="J954" s="76"/>
      <c r="K954" s="76"/>
      <c r="L954" s="76"/>
      <c r="M954" s="76" t="str" cm="1">
        <f t="array" ref="M954">IF(L954&lt;&gt;"",_xlfn.TEXTSPLIT(L954, "$"),"")</f>
        <v/>
      </c>
      <c r="N954" s="76"/>
      <c r="O954" s="76" t="str" cm="1">
        <f t="array" ref="O954">IF(L954&lt;&gt;"",_xlfn.CHOOSECOLS(_xlfn.TEXTSPLIT(N954,"--"),1),"")</f>
        <v/>
      </c>
      <c r="P954" s="76" t="str" cm="1">
        <f t="array" ref="P954">IF(L954&lt;&gt;"",IFERROR(_xlfn.CHOOSECOLS(_xlfn.TEXTSPLIT(N954,"--"),2),""),"")</f>
        <v/>
      </c>
      <c r="Q954" s="76" t="str">
        <f t="shared" si="62"/>
        <v/>
      </c>
    </row>
    <row r="955" spans="1:17">
      <c r="A955" s="75"/>
      <c r="B955" s="75"/>
      <c r="C955" s="75"/>
      <c r="D955" s="75"/>
      <c r="E955" s="75" t="str">
        <f t="shared" si="61"/>
        <v/>
      </c>
      <c r="F955" s="75"/>
      <c r="G955" s="75"/>
      <c r="H955" s="75"/>
      <c r="I955" s="75"/>
      <c r="J955" s="75"/>
      <c r="K955" s="75"/>
      <c r="L955" s="75"/>
      <c r="M955" s="75" t="str" cm="1">
        <f t="array" ref="M955">IF(L955&lt;&gt;"",_xlfn.TEXTSPLIT(L955, "$"),"")</f>
        <v/>
      </c>
      <c r="N955" s="75"/>
      <c r="O955" s="75" t="str" cm="1">
        <f t="array" ref="O955">IF(L955&lt;&gt;"",_xlfn.CHOOSECOLS(_xlfn.TEXTSPLIT(N955,"--"),1),"")</f>
        <v/>
      </c>
      <c r="P955" s="75" t="str" cm="1">
        <f t="array" ref="P955">IF(L955&lt;&gt;"",IFERROR(_xlfn.CHOOSECOLS(_xlfn.TEXTSPLIT(N955,"--"),2),""),"")</f>
        <v/>
      </c>
      <c r="Q955" s="75" t="str">
        <f t="shared" si="62"/>
        <v/>
      </c>
    </row>
    <row r="956" spans="1:17">
      <c r="A956" s="76"/>
      <c r="B956" s="76"/>
      <c r="C956" s="76"/>
      <c r="D956" s="76"/>
      <c r="E956" s="76" t="str">
        <f t="shared" si="61"/>
        <v/>
      </c>
      <c r="F956" s="76"/>
      <c r="G956" s="76"/>
      <c r="H956" s="76"/>
      <c r="I956" s="76"/>
      <c r="J956" s="76"/>
      <c r="K956" s="76"/>
      <c r="L956" s="76"/>
      <c r="M956" s="76" t="str" cm="1">
        <f t="array" ref="M956">IF(L956&lt;&gt;"",_xlfn.TEXTSPLIT(L956, "$"),"")</f>
        <v/>
      </c>
      <c r="N956" s="76"/>
      <c r="O956" s="76" t="str" cm="1">
        <f t="array" ref="O956">IF(L956&lt;&gt;"",_xlfn.CHOOSECOLS(_xlfn.TEXTSPLIT(N956,"--"),1),"")</f>
        <v/>
      </c>
      <c r="P956" s="76" t="str" cm="1">
        <f t="array" ref="P956">IF(L956&lt;&gt;"",IFERROR(_xlfn.CHOOSECOLS(_xlfn.TEXTSPLIT(N956,"--"),2),""),"")</f>
        <v/>
      </c>
      <c r="Q956" s="76" t="str">
        <f t="shared" si="62"/>
        <v/>
      </c>
    </row>
    <row r="957" spans="1:17">
      <c r="A957" s="75"/>
      <c r="B957" s="75"/>
      <c r="C957" s="75"/>
      <c r="D957" s="75"/>
      <c r="E957" s="75" t="str">
        <f t="shared" si="61"/>
        <v/>
      </c>
      <c r="F957" s="75"/>
      <c r="G957" s="75"/>
      <c r="H957" s="75"/>
      <c r="I957" s="75"/>
      <c r="J957" s="75"/>
      <c r="K957" s="75"/>
      <c r="L957" s="75"/>
      <c r="M957" s="75" t="str" cm="1">
        <f t="array" ref="M957">IF(L957&lt;&gt;"",_xlfn.TEXTSPLIT(L957, "$"),"")</f>
        <v/>
      </c>
      <c r="N957" s="75"/>
      <c r="O957" s="75" t="str" cm="1">
        <f t="array" ref="O957">IF(L957&lt;&gt;"",_xlfn.CHOOSECOLS(_xlfn.TEXTSPLIT(N957,"--"),1),"")</f>
        <v/>
      </c>
      <c r="P957" s="75" t="str" cm="1">
        <f t="array" ref="P957">IF(L957&lt;&gt;"",IFERROR(_xlfn.CHOOSECOLS(_xlfn.TEXTSPLIT(N957,"--"),2),""),"")</f>
        <v/>
      </c>
      <c r="Q957" s="75" t="str">
        <f t="shared" si="62"/>
        <v/>
      </c>
    </row>
    <row r="958" spans="1:17">
      <c r="A958" s="76"/>
      <c r="B958" s="76"/>
      <c r="C958" s="76"/>
      <c r="D958" s="76"/>
      <c r="E958" s="76" t="str">
        <f t="shared" si="61"/>
        <v/>
      </c>
      <c r="F958" s="76"/>
      <c r="G958" s="76"/>
      <c r="H958" s="76"/>
      <c r="I958" s="76"/>
      <c r="J958" s="76"/>
      <c r="K958" s="76"/>
      <c r="L958" s="76"/>
      <c r="M958" s="76" t="str" cm="1">
        <f t="array" ref="M958">IF(L958&lt;&gt;"",_xlfn.TEXTSPLIT(L958, "$"),"")</f>
        <v/>
      </c>
      <c r="N958" s="76"/>
      <c r="O958" s="76" t="str" cm="1">
        <f t="array" ref="O958">IF(L958&lt;&gt;"",_xlfn.CHOOSECOLS(_xlfn.TEXTSPLIT(N958,"--"),1),"")</f>
        <v/>
      </c>
      <c r="P958" s="76" t="str" cm="1">
        <f t="array" ref="P958">IF(L958&lt;&gt;"",IFERROR(_xlfn.CHOOSECOLS(_xlfn.TEXTSPLIT(N958,"--"),2),""),"")</f>
        <v/>
      </c>
      <c r="Q958" s="76" t="str">
        <f t="shared" si="62"/>
        <v/>
      </c>
    </row>
    <row r="959" spans="1:17">
      <c r="A959" s="75"/>
      <c r="B959" s="75"/>
      <c r="C959" s="75"/>
      <c r="D959" s="75"/>
      <c r="E959" s="75" t="str">
        <f t="shared" si="61"/>
        <v/>
      </c>
      <c r="F959" s="75"/>
      <c r="G959" s="75"/>
      <c r="H959" s="75"/>
      <c r="I959" s="75"/>
      <c r="J959" s="75"/>
      <c r="K959" s="75"/>
      <c r="L959" s="75"/>
      <c r="M959" s="75" t="str" cm="1">
        <f t="array" ref="M959">IF(L959&lt;&gt;"",_xlfn.TEXTSPLIT(L959, "$"),"")</f>
        <v/>
      </c>
      <c r="N959" s="75"/>
      <c r="O959" s="75" t="str" cm="1">
        <f t="array" ref="O959">IF(L959&lt;&gt;"",_xlfn.CHOOSECOLS(_xlfn.TEXTSPLIT(N959,"--"),1),"")</f>
        <v/>
      </c>
      <c r="P959" s="75" t="str" cm="1">
        <f t="array" ref="P959">IF(L959&lt;&gt;"",IFERROR(_xlfn.CHOOSECOLS(_xlfn.TEXTSPLIT(N959,"--"),2),""),"")</f>
        <v/>
      </c>
      <c r="Q959" s="75" t="str">
        <f t="shared" si="62"/>
        <v/>
      </c>
    </row>
    <row r="960" spans="1:17">
      <c r="A960" s="76"/>
      <c r="B960" s="76"/>
      <c r="C960" s="76"/>
      <c r="D960" s="76"/>
      <c r="E960" s="76" t="str">
        <f t="shared" si="61"/>
        <v/>
      </c>
      <c r="F960" s="76"/>
      <c r="G960" s="76"/>
      <c r="H960" s="76"/>
      <c r="I960" s="76"/>
      <c r="J960" s="76"/>
      <c r="K960" s="76"/>
      <c r="L960" s="76"/>
      <c r="M960" s="76" t="str" cm="1">
        <f t="array" ref="M960">IF(L960&lt;&gt;"",_xlfn.TEXTSPLIT(L960, "$"),"")</f>
        <v/>
      </c>
      <c r="N960" s="76"/>
      <c r="O960" s="76" t="str" cm="1">
        <f t="array" ref="O960">IF(L960&lt;&gt;"",_xlfn.CHOOSECOLS(_xlfn.TEXTSPLIT(N960,"--"),1),"")</f>
        <v/>
      </c>
      <c r="P960" s="76" t="str" cm="1">
        <f t="array" ref="P960">IF(L960&lt;&gt;"",IFERROR(_xlfn.CHOOSECOLS(_xlfn.TEXTSPLIT(N960,"--"),2),""),"")</f>
        <v/>
      </c>
      <c r="Q960" s="76" t="str">
        <f t="shared" si="62"/>
        <v/>
      </c>
    </row>
    <row r="961" spans="1:17">
      <c r="A961" s="75"/>
      <c r="B961" s="75"/>
      <c r="C961" s="75"/>
      <c r="D961" s="75"/>
      <c r="E961" s="75" t="str">
        <f t="shared" si="61"/>
        <v/>
      </c>
      <c r="F961" s="75"/>
      <c r="G961" s="75"/>
      <c r="H961" s="75"/>
      <c r="I961" s="75"/>
      <c r="J961" s="75"/>
      <c r="K961" s="75"/>
      <c r="L961" s="75"/>
      <c r="M961" s="75" t="str" cm="1">
        <f t="array" ref="M961">IF(L961&lt;&gt;"",_xlfn.TEXTSPLIT(L961, "$"),"")</f>
        <v/>
      </c>
      <c r="N961" s="75"/>
      <c r="O961" s="75" t="str" cm="1">
        <f t="array" ref="O961">IF(L961&lt;&gt;"",_xlfn.CHOOSECOLS(_xlfn.TEXTSPLIT(N961,"--"),1),"")</f>
        <v/>
      </c>
      <c r="P961" s="75" t="str" cm="1">
        <f t="array" ref="P961">IF(L961&lt;&gt;"",IFERROR(_xlfn.CHOOSECOLS(_xlfn.TEXTSPLIT(N961,"--"),2),""),"")</f>
        <v/>
      </c>
      <c r="Q961" s="75" t="str">
        <f t="shared" si="62"/>
        <v/>
      </c>
    </row>
    <row r="962" spans="1:17">
      <c r="A962" s="76"/>
      <c r="B962" s="76"/>
      <c r="C962" s="76"/>
      <c r="D962" s="76"/>
      <c r="E962" s="76" t="str">
        <f t="shared" si="61"/>
        <v/>
      </c>
      <c r="F962" s="76"/>
      <c r="G962" s="76"/>
      <c r="H962" s="76"/>
      <c r="I962" s="76"/>
      <c r="J962" s="76"/>
      <c r="K962" s="76"/>
      <c r="L962" s="76"/>
      <c r="M962" s="76" t="str" cm="1">
        <f t="array" ref="M962">IF(L962&lt;&gt;"",_xlfn.TEXTSPLIT(L962, "$"),"")</f>
        <v/>
      </c>
      <c r="N962" s="76"/>
      <c r="O962" s="76" t="str" cm="1">
        <f t="array" ref="O962">IF(L962&lt;&gt;"",_xlfn.CHOOSECOLS(_xlfn.TEXTSPLIT(N962,"--"),1),"")</f>
        <v/>
      </c>
      <c r="P962" s="76" t="str" cm="1">
        <f t="array" ref="P962">IF(L962&lt;&gt;"",IFERROR(_xlfn.CHOOSECOLS(_xlfn.TEXTSPLIT(N962,"--"),2),""),"")</f>
        <v/>
      </c>
      <c r="Q962" s="76" t="str">
        <f t="shared" si="62"/>
        <v/>
      </c>
    </row>
    <row r="963" spans="1:17">
      <c r="A963" s="75"/>
      <c r="B963" s="75"/>
      <c r="C963" s="75"/>
      <c r="D963" s="75"/>
      <c r="E963" s="75" t="str">
        <f t="shared" si="61"/>
        <v/>
      </c>
      <c r="F963" s="75"/>
      <c r="G963" s="75"/>
      <c r="H963" s="75"/>
      <c r="I963" s="75"/>
      <c r="J963" s="75"/>
      <c r="K963" s="75"/>
      <c r="L963" s="75"/>
      <c r="M963" s="75" t="str" cm="1">
        <f t="array" ref="M963">IF(L963&lt;&gt;"",_xlfn.TEXTSPLIT(L963, "$"),"")</f>
        <v/>
      </c>
      <c r="N963" s="75"/>
      <c r="O963" s="75" t="str" cm="1">
        <f t="array" ref="O963">IF(L963&lt;&gt;"",_xlfn.CHOOSECOLS(_xlfn.TEXTSPLIT(N963,"--"),1),"")</f>
        <v/>
      </c>
      <c r="P963" s="75" t="str" cm="1">
        <f t="array" ref="P963">IF(L963&lt;&gt;"",IFERROR(_xlfn.CHOOSECOLS(_xlfn.TEXTSPLIT(N963,"--"),2),""),"")</f>
        <v/>
      </c>
      <c r="Q963" s="75" t="str">
        <f t="shared" si="62"/>
        <v/>
      </c>
    </row>
    <row r="964" spans="1:17">
      <c r="A964" s="76"/>
      <c r="B964" s="76"/>
      <c r="C964" s="76"/>
      <c r="D964" s="76"/>
      <c r="E964" s="76" t="str">
        <f t="shared" si="61"/>
        <v/>
      </c>
      <c r="F964" s="76"/>
      <c r="G964" s="76"/>
      <c r="H964" s="76"/>
      <c r="I964" s="76"/>
      <c r="J964" s="76"/>
      <c r="K964" s="76"/>
      <c r="L964" s="76"/>
      <c r="M964" s="76" t="str" cm="1">
        <f t="array" ref="M964">IF(L964&lt;&gt;"",_xlfn.TEXTSPLIT(L964, "$"),"")</f>
        <v/>
      </c>
      <c r="N964" s="76"/>
      <c r="O964" s="76" t="str" cm="1">
        <f t="array" ref="O964">IF(L964&lt;&gt;"",_xlfn.CHOOSECOLS(_xlfn.TEXTSPLIT(N964,"--"),1),"")</f>
        <v/>
      </c>
      <c r="P964" s="76" t="str" cm="1">
        <f t="array" ref="P964">IF(L964&lt;&gt;"",IFERROR(_xlfn.CHOOSECOLS(_xlfn.TEXTSPLIT(N964,"--"),2),""),"")</f>
        <v/>
      </c>
      <c r="Q964" s="76" t="str">
        <f t="shared" si="62"/>
        <v/>
      </c>
    </row>
    <row r="965" spans="1:17">
      <c r="A965" s="75"/>
      <c r="B965" s="75"/>
      <c r="C965" s="75"/>
      <c r="D965" s="75"/>
      <c r="E965" s="75" t="str">
        <f t="shared" si="61"/>
        <v/>
      </c>
      <c r="F965" s="75"/>
      <c r="G965" s="75"/>
      <c r="H965" s="75"/>
      <c r="I965" s="75"/>
      <c r="J965" s="75"/>
      <c r="K965" s="75"/>
      <c r="L965" s="75"/>
      <c r="M965" s="75" t="str" cm="1">
        <f t="array" ref="M965">IF(L965&lt;&gt;"",_xlfn.TEXTSPLIT(L965, "$"),"")</f>
        <v/>
      </c>
      <c r="N965" s="75"/>
      <c r="O965" s="75" t="str" cm="1">
        <f t="array" ref="O965">IF(L965&lt;&gt;"",_xlfn.CHOOSECOLS(_xlfn.TEXTSPLIT(N965,"--"),1),"")</f>
        <v/>
      </c>
      <c r="P965" s="75" t="str" cm="1">
        <f t="array" ref="P965">IF(L965&lt;&gt;"",IFERROR(_xlfn.CHOOSECOLS(_xlfn.TEXTSPLIT(N965,"--"),2),""),"")</f>
        <v/>
      </c>
      <c r="Q965" s="75" t="str">
        <f t="shared" si="62"/>
        <v/>
      </c>
    </row>
    <row r="966" spans="1:17">
      <c r="A966" s="76"/>
      <c r="B966" s="76"/>
      <c r="C966" s="76"/>
      <c r="D966" s="76"/>
      <c r="E966" s="76" t="str">
        <f t="shared" si="61"/>
        <v/>
      </c>
      <c r="F966" s="76"/>
      <c r="G966" s="76"/>
      <c r="H966" s="76"/>
      <c r="I966" s="76"/>
      <c r="J966" s="76"/>
      <c r="K966" s="76"/>
      <c r="L966" s="76"/>
      <c r="M966" s="76" t="str" cm="1">
        <f t="array" ref="M966">IF(L966&lt;&gt;"",_xlfn.TEXTSPLIT(L966, "$"),"")</f>
        <v/>
      </c>
      <c r="N966" s="76"/>
      <c r="O966" s="76" t="str" cm="1">
        <f t="array" ref="O966">IF(L966&lt;&gt;"",_xlfn.CHOOSECOLS(_xlfn.TEXTSPLIT(N966,"--"),1),"")</f>
        <v/>
      </c>
      <c r="P966" s="76" t="str" cm="1">
        <f t="array" ref="P966">IF(L966&lt;&gt;"",IFERROR(_xlfn.CHOOSECOLS(_xlfn.TEXTSPLIT(N966,"--"),2),""),"")</f>
        <v/>
      </c>
      <c r="Q966" s="76" t="str">
        <f t="shared" si="62"/>
        <v/>
      </c>
    </row>
    <row r="967" spans="1:17">
      <c r="A967" s="75"/>
      <c r="B967" s="75"/>
      <c r="C967" s="75"/>
      <c r="D967" s="75"/>
      <c r="E967" s="75" t="str">
        <f t="shared" ref="E967:E1030" si="63">_xlfn.TEXTJOIN(";",TRUE,C967,D967)</f>
        <v/>
      </c>
      <c r="F967" s="75"/>
      <c r="G967" s="75"/>
      <c r="H967" s="75"/>
      <c r="I967" s="75"/>
      <c r="J967" s="75"/>
      <c r="K967" s="75"/>
      <c r="L967" s="75"/>
      <c r="M967" s="75" t="str" cm="1">
        <f t="array" ref="M967">IF(L967&lt;&gt;"",_xlfn.TEXTSPLIT(L967, "$"),"")</f>
        <v/>
      </c>
      <c r="N967" s="75"/>
      <c r="O967" s="75" t="str" cm="1">
        <f t="array" ref="O967">IF(L967&lt;&gt;"",_xlfn.CHOOSECOLS(_xlfn.TEXTSPLIT(N967,"--"),1),"")</f>
        <v/>
      </c>
      <c r="P967" s="75" t="str" cm="1">
        <f t="array" ref="P967">IF(L967&lt;&gt;"",IFERROR(_xlfn.CHOOSECOLS(_xlfn.TEXTSPLIT(N967,"--"),2),""),"")</f>
        <v/>
      </c>
      <c r="Q967" s="75" t="str">
        <f t="shared" ref="Q967:Q1030" si="64">IF(L967&lt;&gt;"",IF(SUM(LEN(N967)-LEN(SUBSTITUTE(N967,"--","")))/LEN("--")&gt;1,SUBSTITUTE(N967,CONCATENATE(O967,"--",P967,"--"),""),""),"")</f>
        <v/>
      </c>
    </row>
    <row r="968" spans="1:17">
      <c r="A968" s="76"/>
      <c r="B968" s="76"/>
      <c r="C968" s="76"/>
      <c r="D968" s="76"/>
      <c r="E968" s="76" t="str">
        <f t="shared" si="63"/>
        <v/>
      </c>
      <c r="F968" s="76"/>
      <c r="G968" s="76"/>
      <c r="H968" s="76"/>
      <c r="I968" s="76"/>
      <c r="J968" s="76"/>
      <c r="K968" s="76"/>
      <c r="L968" s="76"/>
      <c r="M968" s="76" t="str" cm="1">
        <f t="array" ref="M968">IF(L968&lt;&gt;"",_xlfn.TEXTSPLIT(L968, "$"),"")</f>
        <v/>
      </c>
      <c r="N968" s="76"/>
      <c r="O968" s="76" t="str" cm="1">
        <f t="array" ref="O968">IF(L968&lt;&gt;"",_xlfn.CHOOSECOLS(_xlfn.TEXTSPLIT(N968,"--"),1),"")</f>
        <v/>
      </c>
      <c r="P968" s="76" t="str" cm="1">
        <f t="array" ref="P968">IF(L968&lt;&gt;"",IFERROR(_xlfn.CHOOSECOLS(_xlfn.TEXTSPLIT(N968,"--"),2),""),"")</f>
        <v/>
      </c>
      <c r="Q968" s="76" t="str">
        <f t="shared" si="64"/>
        <v/>
      </c>
    </row>
    <row r="969" spans="1:17">
      <c r="A969" s="75"/>
      <c r="B969" s="75"/>
      <c r="C969" s="75"/>
      <c r="D969" s="75"/>
      <c r="E969" s="75" t="str">
        <f t="shared" si="63"/>
        <v/>
      </c>
      <c r="F969" s="75"/>
      <c r="G969" s="75"/>
      <c r="H969" s="75"/>
      <c r="I969" s="75"/>
      <c r="J969" s="75"/>
      <c r="K969" s="75"/>
      <c r="L969" s="75"/>
      <c r="M969" s="75" t="str" cm="1">
        <f t="array" ref="M969">IF(L969&lt;&gt;"",_xlfn.TEXTSPLIT(L969, "$"),"")</f>
        <v/>
      </c>
      <c r="N969" s="75"/>
      <c r="O969" s="75" t="str" cm="1">
        <f t="array" ref="O969">IF(L969&lt;&gt;"",_xlfn.CHOOSECOLS(_xlfn.TEXTSPLIT(N969,"--"),1),"")</f>
        <v/>
      </c>
      <c r="P969" s="75" t="str" cm="1">
        <f t="array" ref="P969">IF(L969&lt;&gt;"",IFERROR(_xlfn.CHOOSECOLS(_xlfn.TEXTSPLIT(N969,"--"),2),""),"")</f>
        <v/>
      </c>
      <c r="Q969" s="75" t="str">
        <f t="shared" si="64"/>
        <v/>
      </c>
    </row>
    <row r="970" spans="1:17">
      <c r="A970" s="76"/>
      <c r="B970" s="76"/>
      <c r="C970" s="76"/>
      <c r="D970" s="76"/>
      <c r="E970" s="76" t="str">
        <f t="shared" si="63"/>
        <v/>
      </c>
      <c r="F970" s="76"/>
      <c r="G970" s="76"/>
      <c r="H970" s="76"/>
      <c r="I970" s="76"/>
      <c r="J970" s="76"/>
      <c r="K970" s="76"/>
      <c r="L970" s="76"/>
      <c r="M970" s="76" t="str" cm="1">
        <f t="array" ref="M970">IF(L970&lt;&gt;"",_xlfn.TEXTSPLIT(L970, "$"),"")</f>
        <v/>
      </c>
      <c r="N970" s="76"/>
      <c r="O970" s="76" t="str" cm="1">
        <f t="array" ref="O970">IF(L970&lt;&gt;"",_xlfn.CHOOSECOLS(_xlfn.TEXTSPLIT(N970,"--"),1),"")</f>
        <v/>
      </c>
      <c r="P970" s="76" t="str" cm="1">
        <f t="array" ref="P970">IF(L970&lt;&gt;"",IFERROR(_xlfn.CHOOSECOLS(_xlfn.TEXTSPLIT(N970,"--"),2),""),"")</f>
        <v/>
      </c>
      <c r="Q970" s="76" t="str">
        <f t="shared" si="64"/>
        <v/>
      </c>
    </row>
    <row r="971" spans="1:17">
      <c r="A971" s="75"/>
      <c r="B971" s="75"/>
      <c r="C971" s="75"/>
      <c r="D971" s="75"/>
      <c r="E971" s="75" t="str">
        <f t="shared" si="63"/>
        <v/>
      </c>
      <c r="F971" s="75"/>
      <c r="G971" s="75"/>
      <c r="H971" s="75"/>
      <c r="I971" s="75"/>
      <c r="J971" s="75"/>
      <c r="K971" s="75"/>
      <c r="L971" s="75"/>
      <c r="M971" s="75" t="str" cm="1">
        <f t="array" ref="M971">IF(L971&lt;&gt;"",_xlfn.TEXTSPLIT(L971, "$"),"")</f>
        <v/>
      </c>
      <c r="N971" s="75"/>
      <c r="O971" s="75" t="str" cm="1">
        <f t="array" ref="O971">IF(L971&lt;&gt;"",_xlfn.CHOOSECOLS(_xlfn.TEXTSPLIT(N971,"--"),1),"")</f>
        <v/>
      </c>
      <c r="P971" s="75" t="str" cm="1">
        <f t="array" ref="P971">IF(L971&lt;&gt;"",IFERROR(_xlfn.CHOOSECOLS(_xlfn.TEXTSPLIT(N971,"--"),2),""),"")</f>
        <v/>
      </c>
      <c r="Q971" s="75" t="str">
        <f t="shared" si="64"/>
        <v/>
      </c>
    </row>
    <row r="972" spans="1:17">
      <c r="A972" s="76"/>
      <c r="B972" s="76"/>
      <c r="C972" s="76"/>
      <c r="D972" s="76"/>
      <c r="E972" s="76" t="str">
        <f t="shared" si="63"/>
        <v/>
      </c>
      <c r="F972" s="76"/>
      <c r="G972" s="76"/>
      <c r="H972" s="76"/>
      <c r="I972" s="76"/>
      <c r="J972" s="76"/>
      <c r="K972" s="76"/>
      <c r="L972" s="76"/>
      <c r="M972" s="76" t="str" cm="1">
        <f t="array" ref="M972">IF(L972&lt;&gt;"",_xlfn.TEXTSPLIT(L972, "$"),"")</f>
        <v/>
      </c>
      <c r="N972" s="76"/>
      <c r="O972" s="76" t="str" cm="1">
        <f t="array" ref="O972">IF(L972&lt;&gt;"",_xlfn.CHOOSECOLS(_xlfn.TEXTSPLIT(N972,"--"),1),"")</f>
        <v/>
      </c>
      <c r="P972" s="76" t="str" cm="1">
        <f t="array" ref="P972">IF(L972&lt;&gt;"",IFERROR(_xlfn.CHOOSECOLS(_xlfn.TEXTSPLIT(N972,"--"),2),""),"")</f>
        <v/>
      </c>
      <c r="Q972" s="76" t="str">
        <f t="shared" si="64"/>
        <v/>
      </c>
    </row>
    <row r="973" spans="1:17">
      <c r="A973" s="75"/>
      <c r="B973" s="75"/>
      <c r="C973" s="75"/>
      <c r="D973" s="75"/>
      <c r="E973" s="75" t="str">
        <f t="shared" si="63"/>
        <v/>
      </c>
      <c r="F973" s="75"/>
      <c r="G973" s="75"/>
      <c r="H973" s="75"/>
      <c r="I973" s="75"/>
      <c r="J973" s="75"/>
      <c r="K973" s="75"/>
      <c r="L973" s="75"/>
      <c r="M973" s="75" t="str" cm="1">
        <f t="array" ref="M973">IF(L973&lt;&gt;"",_xlfn.TEXTSPLIT(L973, "$"),"")</f>
        <v/>
      </c>
      <c r="N973" s="75"/>
      <c r="O973" s="75" t="str" cm="1">
        <f t="array" ref="O973">IF(L973&lt;&gt;"",_xlfn.CHOOSECOLS(_xlfn.TEXTSPLIT(N973,"--"),1),"")</f>
        <v/>
      </c>
      <c r="P973" s="75" t="str" cm="1">
        <f t="array" ref="P973">IF(L973&lt;&gt;"",IFERROR(_xlfn.CHOOSECOLS(_xlfn.TEXTSPLIT(N973,"--"),2),""),"")</f>
        <v/>
      </c>
      <c r="Q973" s="75" t="str">
        <f t="shared" si="64"/>
        <v/>
      </c>
    </row>
    <row r="974" spans="1:17">
      <c r="A974" s="76"/>
      <c r="B974" s="76"/>
      <c r="C974" s="76"/>
      <c r="D974" s="76"/>
      <c r="E974" s="76" t="str">
        <f t="shared" si="63"/>
        <v/>
      </c>
      <c r="F974" s="76"/>
      <c r="G974" s="76"/>
      <c r="H974" s="76"/>
      <c r="I974" s="76"/>
      <c r="J974" s="76"/>
      <c r="K974" s="76"/>
      <c r="L974" s="76"/>
      <c r="M974" s="76" t="str" cm="1">
        <f t="array" ref="M974">IF(L974&lt;&gt;"",_xlfn.TEXTSPLIT(L974, "$"),"")</f>
        <v/>
      </c>
      <c r="N974" s="76"/>
      <c r="O974" s="76" t="str" cm="1">
        <f t="array" ref="O974">IF(L974&lt;&gt;"",_xlfn.CHOOSECOLS(_xlfn.TEXTSPLIT(N974,"--"),1),"")</f>
        <v/>
      </c>
      <c r="P974" s="76" t="str" cm="1">
        <f t="array" ref="P974">IF(L974&lt;&gt;"",IFERROR(_xlfn.CHOOSECOLS(_xlfn.TEXTSPLIT(N974,"--"),2),""),"")</f>
        <v/>
      </c>
      <c r="Q974" s="76" t="str">
        <f t="shared" si="64"/>
        <v/>
      </c>
    </row>
    <row r="975" spans="1:17">
      <c r="A975" s="75"/>
      <c r="B975" s="75"/>
      <c r="C975" s="75"/>
      <c r="D975" s="75"/>
      <c r="E975" s="75" t="str">
        <f t="shared" si="63"/>
        <v/>
      </c>
      <c r="F975" s="75"/>
      <c r="G975" s="75"/>
      <c r="H975" s="75"/>
      <c r="I975" s="75"/>
      <c r="J975" s="75"/>
      <c r="K975" s="75"/>
      <c r="L975" s="75"/>
      <c r="M975" s="75" t="str" cm="1">
        <f t="array" ref="M975">IF(L975&lt;&gt;"",_xlfn.TEXTSPLIT(L975, "$"),"")</f>
        <v/>
      </c>
      <c r="N975" s="75"/>
      <c r="O975" s="75" t="str" cm="1">
        <f t="array" ref="O975">IF(L975&lt;&gt;"",_xlfn.CHOOSECOLS(_xlfn.TEXTSPLIT(N975,"--"),1),"")</f>
        <v/>
      </c>
      <c r="P975" s="75" t="str" cm="1">
        <f t="array" ref="P975">IF(L975&lt;&gt;"",IFERROR(_xlfn.CHOOSECOLS(_xlfn.TEXTSPLIT(N975,"--"),2),""),"")</f>
        <v/>
      </c>
      <c r="Q975" s="75" t="str">
        <f t="shared" si="64"/>
        <v/>
      </c>
    </row>
    <row r="976" spans="1:17">
      <c r="A976" s="76"/>
      <c r="B976" s="76"/>
      <c r="C976" s="76"/>
      <c r="D976" s="76"/>
      <c r="E976" s="76" t="str">
        <f t="shared" si="63"/>
        <v/>
      </c>
      <c r="F976" s="76"/>
      <c r="G976" s="76"/>
      <c r="H976" s="76"/>
      <c r="I976" s="76"/>
      <c r="J976" s="76"/>
      <c r="K976" s="76"/>
      <c r="L976" s="76"/>
      <c r="M976" s="76" t="str" cm="1">
        <f t="array" ref="M976">IF(L976&lt;&gt;"",_xlfn.TEXTSPLIT(L976, "$"),"")</f>
        <v/>
      </c>
      <c r="N976" s="76"/>
      <c r="O976" s="76" t="str" cm="1">
        <f t="array" ref="O976">IF(L976&lt;&gt;"",_xlfn.CHOOSECOLS(_xlfn.TEXTSPLIT(N976,"--"),1),"")</f>
        <v/>
      </c>
      <c r="P976" s="76" t="str" cm="1">
        <f t="array" ref="P976">IF(L976&lt;&gt;"",IFERROR(_xlfn.CHOOSECOLS(_xlfn.TEXTSPLIT(N976,"--"),2),""),"")</f>
        <v/>
      </c>
      <c r="Q976" s="76" t="str">
        <f t="shared" si="64"/>
        <v/>
      </c>
    </row>
    <row r="977" spans="1:17">
      <c r="A977" s="75"/>
      <c r="B977" s="75"/>
      <c r="C977" s="75"/>
      <c r="D977" s="75"/>
      <c r="E977" s="75" t="str">
        <f t="shared" si="63"/>
        <v/>
      </c>
      <c r="F977" s="75"/>
      <c r="G977" s="75"/>
      <c r="H977" s="75"/>
      <c r="I977" s="75"/>
      <c r="J977" s="75"/>
      <c r="K977" s="75"/>
      <c r="L977" s="75"/>
      <c r="M977" s="75" t="str" cm="1">
        <f t="array" ref="M977">IF(L977&lt;&gt;"",_xlfn.TEXTSPLIT(L977, "$"),"")</f>
        <v/>
      </c>
      <c r="N977" s="75"/>
      <c r="O977" s="75" t="str" cm="1">
        <f t="array" ref="O977">IF(L977&lt;&gt;"",_xlfn.CHOOSECOLS(_xlfn.TEXTSPLIT(N977,"--"),1),"")</f>
        <v/>
      </c>
      <c r="P977" s="75" t="str" cm="1">
        <f t="array" ref="P977">IF(L977&lt;&gt;"",IFERROR(_xlfn.CHOOSECOLS(_xlfn.TEXTSPLIT(N977,"--"),2),""),"")</f>
        <v/>
      </c>
      <c r="Q977" s="75" t="str">
        <f t="shared" si="64"/>
        <v/>
      </c>
    </row>
    <row r="978" spans="1:17">
      <c r="A978" s="76"/>
      <c r="B978" s="76"/>
      <c r="C978" s="76"/>
      <c r="D978" s="76"/>
      <c r="E978" s="76" t="str">
        <f t="shared" si="63"/>
        <v/>
      </c>
      <c r="F978" s="76"/>
      <c r="G978" s="76"/>
      <c r="H978" s="76"/>
      <c r="I978" s="76"/>
      <c r="J978" s="76"/>
      <c r="K978" s="76"/>
      <c r="L978" s="76"/>
      <c r="M978" s="76" t="str" cm="1">
        <f t="array" ref="M978">IF(L978&lt;&gt;"",_xlfn.TEXTSPLIT(L978, "$"),"")</f>
        <v/>
      </c>
      <c r="N978" s="76"/>
      <c r="O978" s="76" t="str" cm="1">
        <f t="array" ref="O978">IF(L978&lt;&gt;"",_xlfn.CHOOSECOLS(_xlfn.TEXTSPLIT(N978,"--"),1),"")</f>
        <v/>
      </c>
      <c r="P978" s="76" t="str" cm="1">
        <f t="array" ref="P978">IF(L978&lt;&gt;"",IFERROR(_xlfn.CHOOSECOLS(_xlfn.TEXTSPLIT(N978,"--"),2),""),"")</f>
        <v/>
      </c>
      <c r="Q978" s="76" t="str">
        <f t="shared" si="64"/>
        <v/>
      </c>
    </row>
    <row r="979" spans="1:17">
      <c r="A979" s="75"/>
      <c r="B979" s="75"/>
      <c r="C979" s="75"/>
      <c r="D979" s="75"/>
      <c r="E979" s="75" t="str">
        <f t="shared" si="63"/>
        <v/>
      </c>
      <c r="F979" s="75"/>
      <c r="G979" s="75"/>
      <c r="H979" s="75"/>
      <c r="I979" s="75"/>
      <c r="J979" s="75"/>
      <c r="K979" s="75"/>
      <c r="L979" s="75"/>
      <c r="M979" s="75" t="str" cm="1">
        <f t="array" ref="M979">IF(L979&lt;&gt;"",_xlfn.TEXTSPLIT(L979, "$"),"")</f>
        <v/>
      </c>
      <c r="N979" s="75"/>
      <c r="O979" s="75" t="str" cm="1">
        <f t="array" ref="O979">IF(L979&lt;&gt;"",_xlfn.CHOOSECOLS(_xlfn.TEXTSPLIT(N979,"--"),1),"")</f>
        <v/>
      </c>
      <c r="P979" s="75" t="str" cm="1">
        <f t="array" ref="P979">IF(L979&lt;&gt;"",IFERROR(_xlfn.CHOOSECOLS(_xlfn.TEXTSPLIT(N979,"--"),2),""),"")</f>
        <v/>
      </c>
      <c r="Q979" s="75" t="str">
        <f t="shared" si="64"/>
        <v/>
      </c>
    </row>
    <row r="980" spans="1:17">
      <c r="A980" s="76"/>
      <c r="B980" s="76"/>
      <c r="C980" s="76"/>
      <c r="D980" s="76"/>
      <c r="E980" s="76" t="str">
        <f t="shared" si="63"/>
        <v/>
      </c>
      <c r="F980" s="76"/>
      <c r="G980" s="76"/>
      <c r="H980" s="76"/>
      <c r="I980" s="76"/>
      <c r="J980" s="76"/>
      <c r="K980" s="76"/>
      <c r="L980" s="76"/>
      <c r="M980" s="76" t="str" cm="1">
        <f t="array" ref="M980">IF(L980&lt;&gt;"",_xlfn.TEXTSPLIT(L980, "$"),"")</f>
        <v/>
      </c>
      <c r="N980" s="76"/>
      <c r="O980" s="76" t="str" cm="1">
        <f t="array" ref="O980">IF(L980&lt;&gt;"",_xlfn.CHOOSECOLS(_xlfn.TEXTSPLIT(N980,"--"),1),"")</f>
        <v/>
      </c>
      <c r="P980" s="76" t="str" cm="1">
        <f t="array" ref="P980">IF(L980&lt;&gt;"",IFERROR(_xlfn.CHOOSECOLS(_xlfn.TEXTSPLIT(N980,"--"),2),""),"")</f>
        <v/>
      </c>
      <c r="Q980" s="76" t="str">
        <f t="shared" si="64"/>
        <v/>
      </c>
    </row>
    <row r="981" spans="1:17">
      <c r="A981" s="75"/>
      <c r="B981" s="75"/>
      <c r="C981" s="75"/>
      <c r="D981" s="75"/>
      <c r="E981" s="75" t="str">
        <f t="shared" si="63"/>
        <v/>
      </c>
      <c r="F981" s="75"/>
      <c r="G981" s="75"/>
      <c r="H981" s="75"/>
      <c r="I981" s="75"/>
      <c r="J981" s="75"/>
      <c r="K981" s="75"/>
      <c r="L981" s="75"/>
      <c r="M981" s="75" t="str" cm="1">
        <f t="array" ref="M981">IF(L981&lt;&gt;"",_xlfn.TEXTSPLIT(L981, "$"),"")</f>
        <v/>
      </c>
      <c r="N981" s="75"/>
      <c r="O981" s="75" t="str" cm="1">
        <f t="array" ref="O981">IF(L981&lt;&gt;"",_xlfn.CHOOSECOLS(_xlfn.TEXTSPLIT(N981,"--"),1),"")</f>
        <v/>
      </c>
      <c r="P981" s="75" t="str" cm="1">
        <f t="array" ref="P981">IF(L981&lt;&gt;"",IFERROR(_xlfn.CHOOSECOLS(_xlfn.TEXTSPLIT(N981,"--"),2),""),"")</f>
        <v/>
      </c>
      <c r="Q981" s="75" t="str">
        <f t="shared" si="64"/>
        <v/>
      </c>
    </row>
    <row r="982" spans="1:17">
      <c r="A982" s="76"/>
      <c r="B982" s="76"/>
      <c r="C982" s="76"/>
      <c r="D982" s="76"/>
      <c r="E982" s="76" t="str">
        <f t="shared" si="63"/>
        <v/>
      </c>
      <c r="F982" s="76"/>
      <c r="G982" s="76"/>
      <c r="H982" s="76"/>
      <c r="I982" s="76"/>
      <c r="J982" s="76"/>
      <c r="K982" s="76"/>
      <c r="L982" s="76"/>
      <c r="M982" s="76" t="str" cm="1">
        <f t="array" ref="M982">IF(L982&lt;&gt;"",_xlfn.TEXTSPLIT(L982, "$"),"")</f>
        <v/>
      </c>
      <c r="N982" s="76"/>
      <c r="O982" s="76" t="str" cm="1">
        <f t="array" ref="O982">IF(L982&lt;&gt;"",_xlfn.CHOOSECOLS(_xlfn.TEXTSPLIT(N982,"--"),1),"")</f>
        <v/>
      </c>
      <c r="P982" s="76" t="str" cm="1">
        <f t="array" ref="P982">IF(L982&lt;&gt;"",IFERROR(_xlfn.CHOOSECOLS(_xlfn.TEXTSPLIT(N982,"--"),2),""),"")</f>
        <v/>
      </c>
      <c r="Q982" s="76" t="str">
        <f t="shared" si="64"/>
        <v/>
      </c>
    </row>
    <row r="983" spans="1:17">
      <c r="A983" s="75"/>
      <c r="B983" s="75"/>
      <c r="C983" s="75"/>
      <c r="D983" s="75"/>
      <c r="E983" s="75" t="str">
        <f t="shared" si="63"/>
        <v/>
      </c>
      <c r="F983" s="75"/>
      <c r="G983" s="75"/>
      <c r="H983" s="75"/>
      <c r="I983" s="75"/>
      <c r="J983" s="75"/>
      <c r="K983" s="75"/>
      <c r="L983" s="75"/>
      <c r="M983" s="75" t="str" cm="1">
        <f t="array" ref="M983">IF(L983&lt;&gt;"",_xlfn.TEXTSPLIT(L983, "$"),"")</f>
        <v/>
      </c>
      <c r="N983" s="75"/>
      <c r="O983" s="75" t="str" cm="1">
        <f t="array" ref="O983">IF(L983&lt;&gt;"",_xlfn.CHOOSECOLS(_xlfn.TEXTSPLIT(N983,"--"),1),"")</f>
        <v/>
      </c>
      <c r="P983" s="75" t="str" cm="1">
        <f t="array" ref="P983">IF(L983&lt;&gt;"",IFERROR(_xlfn.CHOOSECOLS(_xlfn.TEXTSPLIT(N983,"--"),2),""),"")</f>
        <v/>
      </c>
      <c r="Q983" s="75" t="str">
        <f t="shared" si="64"/>
        <v/>
      </c>
    </row>
    <row r="984" spans="1:17">
      <c r="A984" s="76"/>
      <c r="B984" s="76"/>
      <c r="C984" s="76"/>
      <c r="D984" s="76"/>
      <c r="E984" s="76" t="str">
        <f t="shared" si="63"/>
        <v/>
      </c>
      <c r="F984" s="76"/>
      <c r="G984" s="76"/>
      <c r="H984" s="76"/>
      <c r="I984" s="76"/>
      <c r="J984" s="76"/>
      <c r="K984" s="76"/>
      <c r="L984" s="76"/>
      <c r="M984" s="76" t="str" cm="1">
        <f t="array" ref="M984">IF(L984&lt;&gt;"",_xlfn.TEXTSPLIT(L984, "$"),"")</f>
        <v/>
      </c>
      <c r="N984" s="76"/>
      <c r="O984" s="76" t="str" cm="1">
        <f t="array" ref="O984">IF(L984&lt;&gt;"",_xlfn.CHOOSECOLS(_xlfn.TEXTSPLIT(N984,"--"),1),"")</f>
        <v/>
      </c>
      <c r="P984" s="76" t="str" cm="1">
        <f t="array" ref="P984">IF(L984&lt;&gt;"",IFERROR(_xlfn.CHOOSECOLS(_xlfn.TEXTSPLIT(N984,"--"),2),""),"")</f>
        <v/>
      </c>
      <c r="Q984" s="76" t="str">
        <f t="shared" si="64"/>
        <v/>
      </c>
    </row>
    <row r="985" spans="1:17">
      <c r="A985" s="75"/>
      <c r="B985" s="75"/>
      <c r="C985" s="75"/>
      <c r="D985" s="75"/>
      <c r="E985" s="75" t="str">
        <f t="shared" si="63"/>
        <v/>
      </c>
      <c r="F985" s="75"/>
      <c r="G985" s="75"/>
      <c r="H985" s="75"/>
      <c r="I985" s="75"/>
      <c r="J985" s="75"/>
      <c r="K985" s="75"/>
      <c r="L985" s="75"/>
      <c r="M985" s="75" t="str" cm="1">
        <f t="array" ref="M985">IF(L985&lt;&gt;"",_xlfn.TEXTSPLIT(L985, "$"),"")</f>
        <v/>
      </c>
      <c r="N985" s="75"/>
      <c r="O985" s="75" t="str" cm="1">
        <f t="array" ref="O985">IF(L985&lt;&gt;"",_xlfn.CHOOSECOLS(_xlfn.TEXTSPLIT(N985,"--"),1),"")</f>
        <v/>
      </c>
      <c r="P985" s="75" t="str" cm="1">
        <f t="array" ref="P985">IF(L985&lt;&gt;"",IFERROR(_xlfn.CHOOSECOLS(_xlfn.TEXTSPLIT(N985,"--"),2),""),"")</f>
        <v/>
      </c>
      <c r="Q985" s="75" t="str">
        <f t="shared" si="64"/>
        <v/>
      </c>
    </row>
    <row r="986" spans="1:17">
      <c r="A986" s="76"/>
      <c r="B986" s="76"/>
      <c r="C986" s="76"/>
      <c r="D986" s="76"/>
      <c r="E986" s="76" t="str">
        <f t="shared" si="63"/>
        <v/>
      </c>
      <c r="F986" s="76"/>
      <c r="G986" s="76"/>
      <c r="H986" s="76"/>
      <c r="I986" s="76"/>
      <c r="J986" s="76"/>
      <c r="K986" s="76"/>
      <c r="L986" s="76"/>
      <c r="M986" s="76" t="str" cm="1">
        <f t="array" ref="M986">IF(L986&lt;&gt;"",_xlfn.TEXTSPLIT(L986, "$"),"")</f>
        <v/>
      </c>
      <c r="N986" s="76"/>
      <c r="O986" s="76" t="str" cm="1">
        <f t="array" ref="O986">IF(L986&lt;&gt;"",_xlfn.CHOOSECOLS(_xlfn.TEXTSPLIT(N986,"--"),1),"")</f>
        <v/>
      </c>
      <c r="P986" s="76" t="str" cm="1">
        <f t="array" ref="P986">IF(L986&lt;&gt;"",IFERROR(_xlfn.CHOOSECOLS(_xlfn.TEXTSPLIT(N986,"--"),2),""),"")</f>
        <v/>
      </c>
      <c r="Q986" s="76" t="str">
        <f t="shared" si="64"/>
        <v/>
      </c>
    </row>
    <row r="987" spans="1:17">
      <c r="A987" s="75"/>
      <c r="B987" s="75"/>
      <c r="C987" s="75"/>
      <c r="D987" s="75"/>
      <c r="E987" s="75" t="str">
        <f t="shared" si="63"/>
        <v/>
      </c>
      <c r="F987" s="75"/>
      <c r="G987" s="75"/>
      <c r="H987" s="75"/>
      <c r="I987" s="75"/>
      <c r="J987" s="75"/>
      <c r="K987" s="75"/>
      <c r="L987" s="75"/>
      <c r="M987" s="75" t="str" cm="1">
        <f t="array" ref="M987">IF(L987&lt;&gt;"",_xlfn.TEXTSPLIT(L987, "$"),"")</f>
        <v/>
      </c>
      <c r="N987" s="75"/>
      <c r="O987" s="75" t="str" cm="1">
        <f t="array" ref="O987">IF(L987&lt;&gt;"",_xlfn.CHOOSECOLS(_xlfn.TEXTSPLIT(N987,"--"),1),"")</f>
        <v/>
      </c>
      <c r="P987" s="75" t="str" cm="1">
        <f t="array" ref="P987">IF(L987&lt;&gt;"",IFERROR(_xlfn.CHOOSECOLS(_xlfn.TEXTSPLIT(N987,"--"),2),""),"")</f>
        <v/>
      </c>
      <c r="Q987" s="75" t="str">
        <f t="shared" si="64"/>
        <v/>
      </c>
    </row>
    <row r="988" spans="1:17">
      <c r="A988" s="76"/>
      <c r="B988" s="76"/>
      <c r="C988" s="76"/>
      <c r="D988" s="76"/>
      <c r="E988" s="76" t="str">
        <f t="shared" si="63"/>
        <v/>
      </c>
      <c r="F988" s="76"/>
      <c r="G988" s="76"/>
      <c r="H988" s="76"/>
      <c r="I988" s="76"/>
      <c r="J988" s="76"/>
      <c r="K988" s="76"/>
      <c r="L988" s="76"/>
      <c r="M988" s="76" t="str" cm="1">
        <f t="array" ref="M988">IF(L988&lt;&gt;"",_xlfn.TEXTSPLIT(L988, "$"),"")</f>
        <v/>
      </c>
      <c r="N988" s="76"/>
      <c r="O988" s="76" t="str" cm="1">
        <f t="array" ref="O988">IF(L988&lt;&gt;"",_xlfn.CHOOSECOLS(_xlfn.TEXTSPLIT(N988,"--"),1),"")</f>
        <v/>
      </c>
      <c r="P988" s="76" t="str" cm="1">
        <f t="array" ref="P988">IF(L988&lt;&gt;"",IFERROR(_xlfn.CHOOSECOLS(_xlfn.TEXTSPLIT(N988,"--"),2),""),"")</f>
        <v/>
      </c>
      <c r="Q988" s="76" t="str">
        <f t="shared" si="64"/>
        <v/>
      </c>
    </row>
    <row r="989" spans="1:17">
      <c r="A989" s="75"/>
      <c r="B989" s="75"/>
      <c r="C989" s="75"/>
      <c r="D989" s="75"/>
      <c r="E989" s="75" t="str">
        <f t="shared" si="63"/>
        <v/>
      </c>
      <c r="F989" s="75"/>
      <c r="G989" s="75"/>
      <c r="H989" s="75"/>
      <c r="I989" s="75"/>
      <c r="J989" s="75"/>
      <c r="K989" s="75"/>
      <c r="L989" s="75"/>
      <c r="M989" s="75" t="str" cm="1">
        <f t="array" ref="M989">IF(L989&lt;&gt;"",_xlfn.TEXTSPLIT(L989, "$"),"")</f>
        <v/>
      </c>
      <c r="N989" s="75"/>
      <c r="O989" s="75" t="str" cm="1">
        <f t="array" ref="O989">IF(L989&lt;&gt;"",_xlfn.CHOOSECOLS(_xlfn.TEXTSPLIT(N989,"--"),1),"")</f>
        <v/>
      </c>
      <c r="P989" s="75" t="str" cm="1">
        <f t="array" ref="P989">IF(L989&lt;&gt;"",IFERROR(_xlfn.CHOOSECOLS(_xlfn.TEXTSPLIT(N989,"--"),2),""),"")</f>
        <v/>
      </c>
      <c r="Q989" s="75" t="str">
        <f t="shared" si="64"/>
        <v/>
      </c>
    </row>
    <row r="990" spans="1:17">
      <c r="A990" s="76"/>
      <c r="B990" s="76"/>
      <c r="C990" s="76"/>
      <c r="D990" s="76"/>
      <c r="E990" s="76" t="str">
        <f t="shared" si="63"/>
        <v/>
      </c>
      <c r="F990" s="76"/>
      <c r="G990" s="76"/>
      <c r="H990" s="76"/>
      <c r="I990" s="76"/>
      <c r="J990" s="76"/>
      <c r="K990" s="76"/>
      <c r="L990" s="76"/>
      <c r="M990" s="76" t="str" cm="1">
        <f t="array" ref="M990">IF(L990&lt;&gt;"",_xlfn.TEXTSPLIT(L990, "$"),"")</f>
        <v/>
      </c>
      <c r="N990" s="76"/>
      <c r="O990" s="76" t="str" cm="1">
        <f t="array" ref="O990">IF(L990&lt;&gt;"",_xlfn.CHOOSECOLS(_xlfn.TEXTSPLIT(N990,"--"),1),"")</f>
        <v/>
      </c>
      <c r="P990" s="76" t="str" cm="1">
        <f t="array" ref="P990">IF(L990&lt;&gt;"",IFERROR(_xlfn.CHOOSECOLS(_xlfn.TEXTSPLIT(N990,"--"),2),""),"")</f>
        <v/>
      </c>
      <c r="Q990" s="76" t="str">
        <f t="shared" si="64"/>
        <v/>
      </c>
    </row>
    <row r="991" spans="1:17">
      <c r="A991" s="75"/>
      <c r="B991" s="75"/>
      <c r="C991" s="75"/>
      <c r="D991" s="75"/>
      <c r="E991" s="75" t="str">
        <f t="shared" si="63"/>
        <v/>
      </c>
      <c r="F991" s="75"/>
      <c r="G991" s="75"/>
      <c r="H991" s="75"/>
      <c r="I991" s="75"/>
      <c r="J991" s="75"/>
      <c r="K991" s="75"/>
      <c r="L991" s="75"/>
      <c r="M991" s="75" t="str" cm="1">
        <f t="array" ref="M991">IF(L991&lt;&gt;"",_xlfn.TEXTSPLIT(L991, "$"),"")</f>
        <v/>
      </c>
      <c r="N991" s="75"/>
      <c r="O991" s="75" t="str" cm="1">
        <f t="array" ref="O991">IF(L991&lt;&gt;"",_xlfn.CHOOSECOLS(_xlfn.TEXTSPLIT(N991,"--"),1),"")</f>
        <v/>
      </c>
      <c r="P991" s="75" t="str" cm="1">
        <f t="array" ref="P991">IF(L991&lt;&gt;"",IFERROR(_xlfn.CHOOSECOLS(_xlfn.TEXTSPLIT(N991,"--"),2),""),"")</f>
        <v/>
      </c>
      <c r="Q991" s="75" t="str">
        <f t="shared" si="64"/>
        <v/>
      </c>
    </row>
    <row r="992" spans="1:17">
      <c r="A992" s="76"/>
      <c r="B992" s="76"/>
      <c r="C992" s="76"/>
      <c r="D992" s="76"/>
      <c r="E992" s="76" t="str">
        <f t="shared" si="63"/>
        <v/>
      </c>
      <c r="F992" s="76"/>
      <c r="G992" s="76"/>
      <c r="H992" s="76"/>
      <c r="I992" s="76"/>
      <c r="J992" s="76"/>
      <c r="K992" s="76"/>
      <c r="L992" s="76"/>
      <c r="M992" s="76" t="str" cm="1">
        <f t="array" ref="M992">IF(L992&lt;&gt;"",_xlfn.TEXTSPLIT(L992, "$"),"")</f>
        <v/>
      </c>
      <c r="N992" s="76"/>
      <c r="O992" s="76" t="str" cm="1">
        <f t="array" ref="O992">IF(L992&lt;&gt;"",_xlfn.CHOOSECOLS(_xlfn.TEXTSPLIT(N992,"--"),1),"")</f>
        <v/>
      </c>
      <c r="P992" s="76" t="str" cm="1">
        <f t="array" ref="P992">IF(L992&lt;&gt;"",IFERROR(_xlfn.CHOOSECOLS(_xlfn.TEXTSPLIT(N992,"--"),2),""),"")</f>
        <v/>
      </c>
      <c r="Q992" s="76" t="str">
        <f t="shared" si="64"/>
        <v/>
      </c>
    </row>
    <row r="993" spans="1:17">
      <c r="A993" s="75"/>
      <c r="B993" s="75"/>
      <c r="C993" s="75"/>
      <c r="D993" s="75"/>
      <c r="E993" s="75" t="str">
        <f t="shared" si="63"/>
        <v/>
      </c>
      <c r="F993" s="75"/>
      <c r="G993" s="75"/>
      <c r="H993" s="75"/>
      <c r="I993" s="75"/>
      <c r="J993" s="75"/>
      <c r="K993" s="75"/>
      <c r="L993" s="75"/>
      <c r="M993" s="75" t="str" cm="1">
        <f t="array" ref="M993">IF(L993&lt;&gt;"",_xlfn.TEXTSPLIT(L993, "$"),"")</f>
        <v/>
      </c>
      <c r="N993" s="75"/>
      <c r="O993" s="75" t="str" cm="1">
        <f t="array" ref="O993">IF(L993&lt;&gt;"",_xlfn.CHOOSECOLS(_xlfn.TEXTSPLIT(N993,"--"),1),"")</f>
        <v/>
      </c>
      <c r="P993" s="75" t="str" cm="1">
        <f t="array" ref="P993">IF(L993&lt;&gt;"",IFERROR(_xlfn.CHOOSECOLS(_xlfn.TEXTSPLIT(N993,"--"),2),""),"")</f>
        <v/>
      </c>
      <c r="Q993" s="75" t="str">
        <f t="shared" si="64"/>
        <v/>
      </c>
    </row>
    <row r="994" spans="1:17">
      <c r="A994" s="76"/>
      <c r="B994" s="76"/>
      <c r="C994" s="76"/>
      <c r="D994" s="76"/>
      <c r="E994" s="76" t="str">
        <f t="shared" si="63"/>
        <v/>
      </c>
      <c r="F994" s="76"/>
      <c r="G994" s="76"/>
      <c r="H994" s="76"/>
      <c r="I994" s="76"/>
      <c r="J994" s="76"/>
      <c r="K994" s="76"/>
      <c r="L994" s="76"/>
      <c r="M994" s="76" t="str" cm="1">
        <f t="array" ref="M994">IF(L994&lt;&gt;"",_xlfn.TEXTSPLIT(L994, "$"),"")</f>
        <v/>
      </c>
      <c r="N994" s="76"/>
      <c r="O994" s="76" t="str" cm="1">
        <f t="array" ref="O994">IF(L994&lt;&gt;"",_xlfn.CHOOSECOLS(_xlfn.TEXTSPLIT(N994,"--"),1),"")</f>
        <v/>
      </c>
      <c r="P994" s="76" t="str" cm="1">
        <f t="array" ref="P994">IF(L994&lt;&gt;"",IFERROR(_xlfn.CHOOSECOLS(_xlfn.TEXTSPLIT(N994,"--"),2),""),"")</f>
        <v/>
      </c>
      <c r="Q994" s="76" t="str">
        <f t="shared" si="64"/>
        <v/>
      </c>
    </row>
    <row r="995" spans="1:17">
      <c r="A995" s="75"/>
      <c r="B995" s="75"/>
      <c r="C995" s="75"/>
      <c r="D995" s="75"/>
      <c r="E995" s="75" t="str">
        <f t="shared" si="63"/>
        <v/>
      </c>
      <c r="F995" s="75"/>
      <c r="G995" s="75"/>
      <c r="H995" s="75"/>
      <c r="I995" s="75"/>
      <c r="J995" s="75"/>
      <c r="K995" s="75"/>
      <c r="L995" s="75"/>
      <c r="M995" s="75" t="str" cm="1">
        <f t="array" ref="M995">IF(L995&lt;&gt;"",_xlfn.TEXTSPLIT(L995, "$"),"")</f>
        <v/>
      </c>
      <c r="N995" s="75"/>
      <c r="O995" s="75" t="str" cm="1">
        <f t="array" ref="O995">IF(L995&lt;&gt;"",_xlfn.CHOOSECOLS(_xlfn.TEXTSPLIT(N995,"--"),1),"")</f>
        <v/>
      </c>
      <c r="P995" s="75" t="str" cm="1">
        <f t="array" ref="P995">IF(L995&lt;&gt;"",IFERROR(_xlfn.CHOOSECOLS(_xlfn.TEXTSPLIT(N995,"--"),2),""),"")</f>
        <v/>
      </c>
      <c r="Q995" s="75" t="str">
        <f t="shared" si="64"/>
        <v/>
      </c>
    </row>
    <row r="996" spans="1:17">
      <c r="A996" s="76"/>
      <c r="B996" s="76"/>
      <c r="C996" s="76"/>
      <c r="D996" s="76"/>
      <c r="E996" s="76" t="str">
        <f t="shared" si="63"/>
        <v/>
      </c>
      <c r="F996" s="76"/>
      <c r="G996" s="76"/>
      <c r="H996" s="76"/>
      <c r="I996" s="76"/>
      <c r="J996" s="76"/>
      <c r="K996" s="76"/>
      <c r="L996" s="76"/>
      <c r="M996" s="76" t="str" cm="1">
        <f t="array" ref="M996">IF(L996&lt;&gt;"",_xlfn.TEXTSPLIT(L996, "$"),"")</f>
        <v/>
      </c>
      <c r="N996" s="76"/>
      <c r="O996" s="76" t="str" cm="1">
        <f t="array" ref="O996">IF(L996&lt;&gt;"",_xlfn.CHOOSECOLS(_xlfn.TEXTSPLIT(N996,"--"),1),"")</f>
        <v/>
      </c>
      <c r="P996" s="76" t="str" cm="1">
        <f t="array" ref="P996">IF(L996&lt;&gt;"",IFERROR(_xlfn.CHOOSECOLS(_xlfn.TEXTSPLIT(N996,"--"),2),""),"")</f>
        <v/>
      </c>
      <c r="Q996" s="76" t="str">
        <f t="shared" si="64"/>
        <v/>
      </c>
    </row>
    <row r="997" spans="1:17">
      <c r="A997" s="75"/>
      <c r="B997" s="75"/>
      <c r="C997" s="75"/>
      <c r="D997" s="75"/>
      <c r="E997" s="75" t="str">
        <f t="shared" si="63"/>
        <v/>
      </c>
      <c r="F997" s="75"/>
      <c r="G997" s="75"/>
      <c r="H997" s="75"/>
      <c r="I997" s="75"/>
      <c r="J997" s="75"/>
      <c r="K997" s="75"/>
      <c r="L997" s="75"/>
      <c r="M997" s="75" t="str" cm="1">
        <f t="array" ref="M997">IF(L997&lt;&gt;"",_xlfn.TEXTSPLIT(L997, "$"),"")</f>
        <v/>
      </c>
      <c r="N997" s="75"/>
      <c r="O997" s="75" t="str" cm="1">
        <f t="array" ref="O997">IF(L997&lt;&gt;"",_xlfn.CHOOSECOLS(_xlfn.TEXTSPLIT(N997,"--"),1),"")</f>
        <v/>
      </c>
      <c r="P997" s="75" t="str" cm="1">
        <f t="array" ref="P997">IF(L997&lt;&gt;"",IFERROR(_xlfn.CHOOSECOLS(_xlfn.TEXTSPLIT(N997,"--"),2),""),"")</f>
        <v/>
      </c>
      <c r="Q997" s="75" t="str">
        <f t="shared" si="64"/>
        <v/>
      </c>
    </row>
    <row r="998" spans="1:17">
      <c r="A998" s="76"/>
      <c r="B998" s="76"/>
      <c r="C998" s="76"/>
      <c r="D998" s="76"/>
      <c r="E998" s="76" t="str">
        <f t="shared" si="63"/>
        <v/>
      </c>
      <c r="F998" s="76"/>
      <c r="G998" s="76"/>
      <c r="H998" s="76"/>
      <c r="I998" s="76"/>
      <c r="J998" s="76"/>
      <c r="K998" s="76"/>
      <c r="L998" s="76"/>
      <c r="M998" s="76" t="str" cm="1">
        <f t="array" ref="M998">IF(L998&lt;&gt;"",_xlfn.TEXTSPLIT(L998, "$"),"")</f>
        <v/>
      </c>
      <c r="N998" s="76"/>
      <c r="O998" s="76" t="str" cm="1">
        <f t="array" ref="O998">IF(L998&lt;&gt;"",_xlfn.CHOOSECOLS(_xlfn.TEXTSPLIT(N998,"--"),1),"")</f>
        <v/>
      </c>
      <c r="P998" s="76" t="str" cm="1">
        <f t="array" ref="P998">IF(L998&lt;&gt;"",IFERROR(_xlfn.CHOOSECOLS(_xlfn.TEXTSPLIT(N998,"--"),2),""),"")</f>
        <v/>
      </c>
      <c r="Q998" s="76" t="str">
        <f t="shared" si="64"/>
        <v/>
      </c>
    </row>
    <row r="999" spans="1:17">
      <c r="A999" s="75"/>
      <c r="B999" s="75"/>
      <c r="C999" s="75"/>
      <c r="D999" s="75"/>
      <c r="E999" s="75" t="str">
        <f t="shared" si="63"/>
        <v/>
      </c>
      <c r="F999" s="75"/>
      <c r="G999" s="75"/>
      <c r="H999" s="75"/>
      <c r="I999" s="75"/>
      <c r="J999" s="75"/>
      <c r="K999" s="75"/>
      <c r="L999" s="75"/>
      <c r="M999" s="75" t="str" cm="1">
        <f t="array" ref="M999">IF(L999&lt;&gt;"",_xlfn.TEXTSPLIT(L999, "$"),"")</f>
        <v/>
      </c>
      <c r="N999" s="75"/>
      <c r="O999" s="75" t="str" cm="1">
        <f t="array" ref="O999">IF(L999&lt;&gt;"",_xlfn.CHOOSECOLS(_xlfn.TEXTSPLIT(N999,"--"),1),"")</f>
        <v/>
      </c>
      <c r="P999" s="75" t="str" cm="1">
        <f t="array" ref="P999">IF(L999&lt;&gt;"",IFERROR(_xlfn.CHOOSECOLS(_xlfn.TEXTSPLIT(N999,"--"),2),""),"")</f>
        <v/>
      </c>
      <c r="Q999" s="75" t="str">
        <f t="shared" si="64"/>
        <v/>
      </c>
    </row>
    <row r="1000" spans="1:17">
      <c r="A1000" s="76"/>
      <c r="B1000" s="76"/>
      <c r="C1000" s="76"/>
      <c r="D1000" s="76"/>
      <c r="E1000" s="76" t="str">
        <f t="shared" si="63"/>
        <v/>
      </c>
      <c r="F1000" s="76"/>
      <c r="G1000" s="76"/>
      <c r="H1000" s="76"/>
      <c r="I1000" s="76"/>
      <c r="J1000" s="76"/>
      <c r="K1000" s="76"/>
      <c r="L1000" s="76"/>
      <c r="M1000" s="76" t="str" cm="1">
        <f t="array" ref="M1000">IF(L1000&lt;&gt;"",_xlfn.TEXTSPLIT(L1000, "$"),"")</f>
        <v/>
      </c>
      <c r="N1000" s="76"/>
      <c r="O1000" s="76" t="str" cm="1">
        <f t="array" ref="O1000">IF(L1000&lt;&gt;"",_xlfn.CHOOSECOLS(_xlfn.TEXTSPLIT(N1000,"--"),1),"")</f>
        <v/>
      </c>
      <c r="P1000" s="76" t="str" cm="1">
        <f t="array" ref="P1000">IF(L1000&lt;&gt;"",IFERROR(_xlfn.CHOOSECOLS(_xlfn.TEXTSPLIT(N1000,"--"),2),""),"")</f>
        <v/>
      </c>
      <c r="Q1000" s="76" t="str">
        <f t="shared" si="64"/>
        <v/>
      </c>
    </row>
    <row r="1001" spans="1:17">
      <c r="A1001" s="75"/>
      <c r="B1001" s="75"/>
      <c r="C1001" s="75"/>
      <c r="D1001" s="75"/>
      <c r="E1001" s="75" t="str">
        <f t="shared" si="63"/>
        <v/>
      </c>
      <c r="F1001" s="75"/>
      <c r="G1001" s="75"/>
      <c r="H1001" s="75"/>
      <c r="I1001" s="75"/>
      <c r="J1001" s="75"/>
      <c r="K1001" s="75"/>
      <c r="L1001" s="75"/>
      <c r="M1001" s="75" t="str" cm="1">
        <f t="array" ref="M1001">IF(L1001&lt;&gt;"",_xlfn.TEXTSPLIT(L1001, "$"),"")</f>
        <v/>
      </c>
      <c r="N1001" s="75"/>
      <c r="O1001" s="75" t="str" cm="1">
        <f t="array" ref="O1001">IF(L1001&lt;&gt;"",_xlfn.CHOOSECOLS(_xlfn.TEXTSPLIT(N1001,"--"),1),"")</f>
        <v/>
      </c>
      <c r="P1001" s="75" t="str" cm="1">
        <f t="array" ref="P1001">IF(L1001&lt;&gt;"",IFERROR(_xlfn.CHOOSECOLS(_xlfn.TEXTSPLIT(N1001,"--"),2),""),"")</f>
        <v/>
      </c>
      <c r="Q1001" s="75" t="str">
        <f t="shared" si="64"/>
        <v/>
      </c>
    </row>
    <row r="1002" spans="1:17">
      <c r="A1002" s="76"/>
      <c r="B1002" s="76"/>
      <c r="C1002" s="76"/>
      <c r="D1002" s="76"/>
      <c r="E1002" s="76" t="str">
        <f t="shared" si="63"/>
        <v/>
      </c>
      <c r="F1002" s="76"/>
      <c r="G1002" s="76"/>
      <c r="H1002" s="76"/>
      <c r="I1002" s="76"/>
      <c r="J1002" s="76"/>
      <c r="K1002" s="76"/>
      <c r="L1002" s="76"/>
      <c r="M1002" s="76" t="str" cm="1">
        <f t="array" ref="M1002">IF(L1002&lt;&gt;"",_xlfn.TEXTSPLIT(L1002, "$"),"")</f>
        <v/>
      </c>
      <c r="N1002" s="76"/>
      <c r="O1002" s="76" t="str" cm="1">
        <f t="array" ref="O1002">IF(L1002&lt;&gt;"",_xlfn.CHOOSECOLS(_xlfn.TEXTSPLIT(N1002,"--"),1),"")</f>
        <v/>
      </c>
      <c r="P1002" s="76" t="str" cm="1">
        <f t="array" ref="P1002">IF(L1002&lt;&gt;"",IFERROR(_xlfn.CHOOSECOLS(_xlfn.TEXTSPLIT(N1002,"--"),2),""),"")</f>
        <v/>
      </c>
      <c r="Q1002" s="76" t="str">
        <f t="shared" si="64"/>
        <v/>
      </c>
    </row>
    <row r="1003" spans="1:17">
      <c r="A1003" s="75"/>
      <c r="B1003" s="75"/>
      <c r="C1003" s="75"/>
      <c r="D1003" s="75"/>
      <c r="E1003" s="75" t="str">
        <f t="shared" si="63"/>
        <v/>
      </c>
      <c r="F1003" s="75"/>
      <c r="G1003" s="75"/>
      <c r="H1003" s="75"/>
      <c r="I1003" s="75"/>
      <c r="J1003" s="75"/>
      <c r="K1003" s="75"/>
      <c r="L1003" s="75"/>
      <c r="M1003" s="75" t="str" cm="1">
        <f t="array" ref="M1003">IF(L1003&lt;&gt;"",_xlfn.TEXTSPLIT(L1003, "$"),"")</f>
        <v/>
      </c>
      <c r="N1003" s="75"/>
      <c r="O1003" s="75" t="str" cm="1">
        <f t="array" ref="O1003">IF(L1003&lt;&gt;"",_xlfn.CHOOSECOLS(_xlfn.TEXTSPLIT(N1003,"--"),1),"")</f>
        <v/>
      </c>
      <c r="P1003" s="75" t="str" cm="1">
        <f t="array" ref="P1003">IF(L1003&lt;&gt;"",IFERROR(_xlfn.CHOOSECOLS(_xlfn.TEXTSPLIT(N1003,"--"),2),""),"")</f>
        <v/>
      </c>
      <c r="Q1003" s="75" t="str">
        <f t="shared" si="64"/>
        <v/>
      </c>
    </row>
    <row r="1004" spans="1:17">
      <c r="A1004" s="76"/>
      <c r="B1004" s="76"/>
      <c r="C1004" s="76"/>
      <c r="D1004" s="76"/>
      <c r="E1004" s="76" t="str">
        <f t="shared" si="63"/>
        <v/>
      </c>
      <c r="F1004" s="76"/>
      <c r="G1004" s="76"/>
      <c r="H1004" s="76"/>
      <c r="I1004" s="76"/>
      <c r="J1004" s="76"/>
      <c r="K1004" s="76"/>
      <c r="L1004" s="76"/>
      <c r="M1004" s="76" t="str" cm="1">
        <f t="array" ref="M1004">IF(L1004&lt;&gt;"",_xlfn.TEXTSPLIT(L1004, "$"),"")</f>
        <v/>
      </c>
      <c r="N1004" s="76"/>
      <c r="O1004" s="76" t="str" cm="1">
        <f t="array" ref="O1004">IF(L1004&lt;&gt;"",_xlfn.CHOOSECOLS(_xlfn.TEXTSPLIT(N1004,"--"),1),"")</f>
        <v/>
      </c>
      <c r="P1004" s="76" t="str" cm="1">
        <f t="array" ref="P1004">IF(L1004&lt;&gt;"",IFERROR(_xlfn.CHOOSECOLS(_xlfn.TEXTSPLIT(N1004,"--"),2),""),"")</f>
        <v/>
      </c>
      <c r="Q1004" s="76" t="str">
        <f t="shared" si="64"/>
        <v/>
      </c>
    </row>
    <row r="1005" spans="1:17">
      <c r="A1005" s="75"/>
      <c r="B1005" s="75"/>
      <c r="C1005" s="75"/>
      <c r="D1005" s="75"/>
      <c r="E1005" s="75" t="str">
        <f t="shared" si="63"/>
        <v/>
      </c>
      <c r="F1005" s="75"/>
      <c r="G1005" s="75"/>
      <c r="H1005" s="75"/>
      <c r="I1005" s="75"/>
      <c r="J1005" s="75"/>
      <c r="K1005" s="75"/>
      <c r="L1005" s="75"/>
      <c r="M1005" s="75" t="str" cm="1">
        <f t="array" ref="M1005">IF(L1005&lt;&gt;"",_xlfn.TEXTSPLIT(L1005, "$"),"")</f>
        <v/>
      </c>
      <c r="N1005" s="75"/>
      <c r="O1005" s="75" t="str" cm="1">
        <f t="array" ref="O1005">IF(L1005&lt;&gt;"",_xlfn.CHOOSECOLS(_xlfn.TEXTSPLIT(N1005,"--"),1),"")</f>
        <v/>
      </c>
      <c r="P1005" s="75" t="str" cm="1">
        <f t="array" ref="P1005">IF(L1005&lt;&gt;"",IFERROR(_xlfn.CHOOSECOLS(_xlfn.TEXTSPLIT(N1005,"--"),2),""),"")</f>
        <v/>
      </c>
      <c r="Q1005" s="75" t="str">
        <f t="shared" si="64"/>
        <v/>
      </c>
    </row>
    <row r="1006" spans="1:17">
      <c r="A1006" s="76"/>
      <c r="B1006" s="76"/>
      <c r="C1006" s="76"/>
      <c r="D1006" s="76"/>
      <c r="E1006" s="76" t="str">
        <f t="shared" si="63"/>
        <v/>
      </c>
      <c r="F1006" s="76"/>
      <c r="G1006" s="76"/>
      <c r="H1006" s="76"/>
      <c r="I1006" s="76"/>
      <c r="J1006" s="76"/>
      <c r="K1006" s="76"/>
      <c r="L1006" s="76"/>
      <c r="M1006" s="76" t="str" cm="1">
        <f t="array" ref="M1006">IF(L1006&lt;&gt;"",_xlfn.TEXTSPLIT(L1006, "$"),"")</f>
        <v/>
      </c>
      <c r="N1006" s="76"/>
      <c r="O1006" s="76" t="str" cm="1">
        <f t="array" ref="O1006">IF(L1006&lt;&gt;"",_xlfn.CHOOSECOLS(_xlfn.TEXTSPLIT(N1006,"--"),1),"")</f>
        <v/>
      </c>
      <c r="P1006" s="76" t="str" cm="1">
        <f t="array" ref="P1006">IF(L1006&lt;&gt;"",IFERROR(_xlfn.CHOOSECOLS(_xlfn.TEXTSPLIT(N1006,"--"),2),""),"")</f>
        <v/>
      </c>
      <c r="Q1006" s="76" t="str">
        <f t="shared" si="64"/>
        <v/>
      </c>
    </row>
    <row r="1007" spans="1:17">
      <c r="A1007" s="75"/>
      <c r="B1007" s="75"/>
      <c r="C1007" s="75"/>
      <c r="D1007" s="75"/>
      <c r="E1007" s="75" t="str">
        <f t="shared" si="63"/>
        <v/>
      </c>
      <c r="F1007" s="75"/>
      <c r="G1007" s="75"/>
      <c r="H1007" s="75"/>
      <c r="I1007" s="75"/>
      <c r="J1007" s="75"/>
      <c r="K1007" s="75"/>
      <c r="L1007" s="75"/>
      <c r="M1007" s="75" t="str" cm="1">
        <f t="array" ref="M1007">IF(L1007&lt;&gt;"",_xlfn.TEXTSPLIT(L1007, "$"),"")</f>
        <v/>
      </c>
      <c r="N1007" s="75"/>
      <c r="O1007" s="75" t="str" cm="1">
        <f t="array" ref="O1007">IF(L1007&lt;&gt;"",_xlfn.CHOOSECOLS(_xlfn.TEXTSPLIT(N1007,"--"),1),"")</f>
        <v/>
      </c>
      <c r="P1007" s="75" t="str" cm="1">
        <f t="array" ref="P1007">IF(L1007&lt;&gt;"",IFERROR(_xlfn.CHOOSECOLS(_xlfn.TEXTSPLIT(N1007,"--"),2),""),"")</f>
        <v/>
      </c>
      <c r="Q1007" s="75" t="str">
        <f t="shared" si="64"/>
        <v/>
      </c>
    </row>
    <row r="1008" spans="1:17">
      <c r="A1008" s="76"/>
      <c r="B1008" s="76"/>
      <c r="C1008" s="76"/>
      <c r="D1008" s="76"/>
      <c r="E1008" s="76" t="str">
        <f t="shared" si="63"/>
        <v/>
      </c>
      <c r="F1008" s="76"/>
      <c r="G1008" s="76"/>
      <c r="H1008" s="76"/>
      <c r="I1008" s="76"/>
      <c r="J1008" s="76"/>
      <c r="K1008" s="76"/>
      <c r="L1008" s="76"/>
      <c r="M1008" s="76" t="str" cm="1">
        <f t="array" ref="M1008">IF(L1008&lt;&gt;"",_xlfn.TEXTSPLIT(L1008, "$"),"")</f>
        <v/>
      </c>
      <c r="N1008" s="76"/>
      <c r="O1008" s="76" t="str" cm="1">
        <f t="array" ref="O1008">IF(L1008&lt;&gt;"",_xlfn.CHOOSECOLS(_xlfn.TEXTSPLIT(N1008,"--"),1),"")</f>
        <v/>
      </c>
      <c r="P1008" s="76" t="str" cm="1">
        <f t="array" ref="P1008">IF(L1008&lt;&gt;"",IFERROR(_xlfn.CHOOSECOLS(_xlfn.TEXTSPLIT(N1008,"--"),2),""),"")</f>
        <v/>
      </c>
      <c r="Q1008" s="76" t="str">
        <f t="shared" si="64"/>
        <v/>
      </c>
    </row>
    <row r="1009" spans="1:17">
      <c r="A1009" s="75"/>
      <c r="B1009" s="75"/>
      <c r="C1009" s="75"/>
      <c r="D1009" s="75"/>
      <c r="E1009" s="75" t="str">
        <f t="shared" si="63"/>
        <v/>
      </c>
      <c r="F1009" s="75"/>
      <c r="G1009" s="75"/>
      <c r="H1009" s="75"/>
      <c r="I1009" s="75"/>
      <c r="J1009" s="75"/>
      <c r="K1009" s="75"/>
      <c r="L1009" s="75"/>
      <c r="M1009" s="75" t="str" cm="1">
        <f t="array" ref="M1009">IF(L1009&lt;&gt;"",_xlfn.TEXTSPLIT(L1009, "$"),"")</f>
        <v/>
      </c>
      <c r="N1009" s="75"/>
      <c r="O1009" s="75" t="str" cm="1">
        <f t="array" ref="O1009">IF(L1009&lt;&gt;"",_xlfn.CHOOSECOLS(_xlfn.TEXTSPLIT(N1009,"--"),1),"")</f>
        <v/>
      </c>
      <c r="P1009" s="75" t="str" cm="1">
        <f t="array" ref="P1009">IF(L1009&lt;&gt;"",IFERROR(_xlfn.CHOOSECOLS(_xlfn.TEXTSPLIT(N1009,"--"),2),""),"")</f>
        <v/>
      </c>
      <c r="Q1009" s="75" t="str">
        <f t="shared" si="64"/>
        <v/>
      </c>
    </row>
    <row r="1010" spans="1:17">
      <c r="A1010" s="76"/>
      <c r="B1010" s="76"/>
      <c r="C1010" s="76"/>
      <c r="D1010" s="76"/>
      <c r="E1010" s="76" t="str">
        <f t="shared" si="63"/>
        <v/>
      </c>
      <c r="F1010" s="76"/>
      <c r="G1010" s="76"/>
      <c r="H1010" s="76"/>
      <c r="I1010" s="76"/>
      <c r="J1010" s="76"/>
      <c r="K1010" s="76"/>
      <c r="L1010" s="76"/>
      <c r="M1010" s="76" t="str" cm="1">
        <f t="array" ref="M1010">IF(L1010&lt;&gt;"",_xlfn.TEXTSPLIT(L1010, "$"),"")</f>
        <v/>
      </c>
      <c r="N1010" s="76"/>
      <c r="O1010" s="76" t="str" cm="1">
        <f t="array" ref="O1010">IF(L1010&lt;&gt;"",_xlfn.CHOOSECOLS(_xlfn.TEXTSPLIT(N1010,"--"),1),"")</f>
        <v/>
      </c>
      <c r="P1010" s="76" t="str" cm="1">
        <f t="array" ref="P1010">IF(L1010&lt;&gt;"",IFERROR(_xlfn.CHOOSECOLS(_xlfn.TEXTSPLIT(N1010,"--"),2),""),"")</f>
        <v/>
      </c>
      <c r="Q1010" s="76" t="str">
        <f t="shared" si="64"/>
        <v/>
      </c>
    </row>
    <row r="1011" spans="1:17">
      <c r="A1011" s="75"/>
      <c r="B1011" s="75"/>
      <c r="C1011" s="75"/>
      <c r="D1011" s="75"/>
      <c r="E1011" s="75" t="str">
        <f t="shared" si="63"/>
        <v/>
      </c>
      <c r="F1011" s="75"/>
      <c r="G1011" s="75"/>
      <c r="H1011" s="75"/>
      <c r="I1011" s="75"/>
      <c r="J1011" s="75"/>
      <c r="K1011" s="75"/>
      <c r="L1011" s="75"/>
      <c r="M1011" s="75" t="str" cm="1">
        <f t="array" ref="M1011">IF(L1011&lt;&gt;"",_xlfn.TEXTSPLIT(L1011, "$"),"")</f>
        <v/>
      </c>
      <c r="N1011" s="75"/>
      <c r="O1011" s="75" t="str" cm="1">
        <f t="array" ref="O1011">IF(L1011&lt;&gt;"",_xlfn.CHOOSECOLS(_xlfn.TEXTSPLIT(N1011,"--"),1),"")</f>
        <v/>
      </c>
      <c r="P1011" s="75" t="str" cm="1">
        <f t="array" ref="P1011">IF(L1011&lt;&gt;"",IFERROR(_xlfn.CHOOSECOLS(_xlfn.TEXTSPLIT(N1011,"--"),2),""),"")</f>
        <v/>
      </c>
      <c r="Q1011" s="75" t="str">
        <f t="shared" si="64"/>
        <v/>
      </c>
    </row>
    <row r="1012" spans="1:17">
      <c r="A1012" s="76"/>
      <c r="B1012" s="76"/>
      <c r="C1012" s="76"/>
      <c r="D1012" s="76"/>
      <c r="E1012" s="76" t="str">
        <f t="shared" si="63"/>
        <v/>
      </c>
      <c r="F1012" s="76"/>
      <c r="G1012" s="76"/>
      <c r="H1012" s="76"/>
      <c r="I1012" s="76"/>
      <c r="J1012" s="76"/>
      <c r="K1012" s="76"/>
      <c r="L1012" s="76"/>
      <c r="M1012" s="76" t="str" cm="1">
        <f t="array" ref="M1012">IF(L1012&lt;&gt;"",_xlfn.TEXTSPLIT(L1012, "$"),"")</f>
        <v/>
      </c>
      <c r="N1012" s="76"/>
      <c r="O1012" s="76" t="str" cm="1">
        <f t="array" ref="O1012">IF(L1012&lt;&gt;"",_xlfn.CHOOSECOLS(_xlfn.TEXTSPLIT(N1012,"--"),1),"")</f>
        <v/>
      </c>
      <c r="P1012" s="76" t="str" cm="1">
        <f t="array" ref="P1012">IF(L1012&lt;&gt;"",IFERROR(_xlfn.CHOOSECOLS(_xlfn.TEXTSPLIT(N1012,"--"),2),""),"")</f>
        <v/>
      </c>
      <c r="Q1012" s="76" t="str">
        <f t="shared" si="64"/>
        <v/>
      </c>
    </row>
    <row r="1013" spans="1:17">
      <c r="A1013" s="75"/>
      <c r="B1013" s="75"/>
      <c r="C1013" s="75"/>
      <c r="D1013" s="75"/>
      <c r="E1013" s="75" t="str">
        <f t="shared" si="63"/>
        <v/>
      </c>
      <c r="F1013" s="75"/>
      <c r="G1013" s="75"/>
      <c r="H1013" s="75"/>
      <c r="I1013" s="75"/>
      <c r="J1013" s="75"/>
      <c r="K1013" s="75"/>
      <c r="L1013" s="75"/>
      <c r="M1013" s="75" t="str" cm="1">
        <f t="array" ref="M1013">IF(L1013&lt;&gt;"",_xlfn.TEXTSPLIT(L1013, "$"),"")</f>
        <v/>
      </c>
      <c r="N1013" s="75"/>
      <c r="O1013" s="75" t="str" cm="1">
        <f t="array" ref="O1013">IF(L1013&lt;&gt;"",_xlfn.CHOOSECOLS(_xlfn.TEXTSPLIT(N1013,"--"),1),"")</f>
        <v/>
      </c>
      <c r="P1013" s="75" t="str" cm="1">
        <f t="array" ref="P1013">IF(L1013&lt;&gt;"",IFERROR(_xlfn.CHOOSECOLS(_xlfn.TEXTSPLIT(N1013,"--"),2),""),"")</f>
        <v/>
      </c>
      <c r="Q1013" s="75" t="str">
        <f t="shared" si="64"/>
        <v/>
      </c>
    </row>
    <row r="1014" spans="1:17">
      <c r="A1014" s="76"/>
      <c r="B1014" s="76"/>
      <c r="C1014" s="76"/>
      <c r="D1014" s="76"/>
      <c r="E1014" s="76" t="str">
        <f t="shared" si="63"/>
        <v/>
      </c>
      <c r="F1014" s="76"/>
      <c r="G1014" s="76"/>
      <c r="H1014" s="76"/>
      <c r="I1014" s="76"/>
      <c r="J1014" s="76"/>
      <c r="K1014" s="76"/>
      <c r="L1014" s="76"/>
      <c r="M1014" s="76" t="str" cm="1">
        <f t="array" ref="M1014">IF(L1014&lt;&gt;"",_xlfn.TEXTSPLIT(L1014, "$"),"")</f>
        <v/>
      </c>
      <c r="N1014" s="76"/>
      <c r="O1014" s="76" t="str" cm="1">
        <f t="array" ref="O1014">IF(L1014&lt;&gt;"",_xlfn.CHOOSECOLS(_xlfn.TEXTSPLIT(N1014,"--"),1),"")</f>
        <v/>
      </c>
      <c r="P1014" s="76" t="str" cm="1">
        <f t="array" ref="P1014">IF(L1014&lt;&gt;"",IFERROR(_xlfn.CHOOSECOLS(_xlfn.TEXTSPLIT(N1014,"--"),2),""),"")</f>
        <v/>
      </c>
      <c r="Q1014" s="76" t="str">
        <f t="shared" si="64"/>
        <v/>
      </c>
    </row>
    <row r="1015" spans="1:17">
      <c r="A1015" s="75"/>
      <c r="B1015" s="75"/>
      <c r="C1015" s="75"/>
      <c r="D1015" s="75"/>
      <c r="E1015" s="75" t="str">
        <f t="shared" si="63"/>
        <v/>
      </c>
      <c r="F1015" s="75"/>
      <c r="G1015" s="75"/>
      <c r="H1015" s="75"/>
      <c r="I1015" s="75"/>
      <c r="J1015" s="75"/>
      <c r="K1015" s="75"/>
      <c r="L1015" s="75"/>
      <c r="M1015" s="75" t="str" cm="1">
        <f t="array" ref="M1015">IF(L1015&lt;&gt;"",_xlfn.TEXTSPLIT(L1015, "$"),"")</f>
        <v/>
      </c>
      <c r="N1015" s="75"/>
      <c r="O1015" s="75" t="str" cm="1">
        <f t="array" ref="O1015">IF(L1015&lt;&gt;"",_xlfn.CHOOSECOLS(_xlfn.TEXTSPLIT(N1015,"--"),1),"")</f>
        <v/>
      </c>
      <c r="P1015" s="75" t="str" cm="1">
        <f t="array" ref="P1015">IF(L1015&lt;&gt;"",IFERROR(_xlfn.CHOOSECOLS(_xlfn.TEXTSPLIT(N1015,"--"),2),""),"")</f>
        <v/>
      </c>
      <c r="Q1015" s="75" t="str">
        <f t="shared" si="64"/>
        <v/>
      </c>
    </row>
    <row r="1016" spans="1:17">
      <c r="A1016" s="76"/>
      <c r="B1016" s="76"/>
      <c r="C1016" s="76"/>
      <c r="D1016" s="76"/>
      <c r="E1016" s="76" t="str">
        <f t="shared" si="63"/>
        <v/>
      </c>
      <c r="F1016" s="76"/>
      <c r="G1016" s="76"/>
      <c r="H1016" s="76"/>
      <c r="I1016" s="76"/>
      <c r="J1016" s="76"/>
      <c r="K1016" s="76"/>
      <c r="L1016" s="76"/>
      <c r="M1016" s="76" t="str" cm="1">
        <f t="array" ref="M1016">IF(L1016&lt;&gt;"",_xlfn.TEXTSPLIT(L1016, "$"),"")</f>
        <v/>
      </c>
      <c r="N1016" s="76"/>
      <c r="O1016" s="76" t="str" cm="1">
        <f t="array" ref="O1016">IF(L1016&lt;&gt;"",_xlfn.CHOOSECOLS(_xlfn.TEXTSPLIT(N1016,"--"),1),"")</f>
        <v/>
      </c>
      <c r="P1016" s="76" t="str" cm="1">
        <f t="array" ref="P1016">IF(L1016&lt;&gt;"",IFERROR(_xlfn.CHOOSECOLS(_xlfn.TEXTSPLIT(N1016,"--"),2),""),"")</f>
        <v/>
      </c>
      <c r="Q1016" s="76" t="str">
        <f t="shared" si="64"/>
        <v/>
      </c>
    </row>
    <row r="1017" spans="1:17">
      <c r="A1017" s="75"/>
      <c r="B1017" s="75"/>
      <c r="C1017" s="75"/>
      <c r="D1017" s="75"/>
      <c r="E1017" s="75" t="str">
        <f t="shared" si="63"/>
        <v/>
      </c>
      <c r="F1017" s="75"/>
      <c r="G1017" s="75"/>
      <c r="H1017" s="75"/>
      <c r="I1017" s="75"/>
      <c r="J1017" s="75"/>
      <c r="K1017" s="75"/>
      <c r="L1017" s="75"/>
      <c r="M1017" s="75" t="str" cm="1">
        <f t="array" ref="M1017">IF(L1017&lt;&gt;"",_xlfn.TEXTSPLIT(L1017, "$"),"")</f>
        <v/>
      </c>
      <c r="N1017" s="75"/>
      <c r="O1017" s="75" t="str" cm="1">
        <f t="array" ref="O1017">IF(L1017&lt;&gt;"",_xlfn.CHOOSECOLS(_xlfn.TEXTSPLIT(N1017,"--"),1),"")</f>
        <v/>
      </c>
      <c r="P1017" s="75" t="str" cm="1">
        <f t="array" ref="P1017">IF(L1017&lt;&gt;"",IFERROR(_xlfn.CHOOSECOLS(_xlfn.TEXTSPLIT(N1017,"--"),2),""),"")</f>
        <v/>
      </c>
      <c r="Q1017" s="75" t="str">
        <f t="shared" si="64"/>
        <v/>
      </c>
    </row>
    <row r="1018" spans="1:17">
      <c r="A1018" s="76"/>
      <c r="B1018" s="76"/>
      <c r="C1018" s="76"/>
      <c r="D1018" s="76"/>
      <c r="E1018" s="76" t="str">
        <f t="shared" si="63"/>
        <v/>
      </c>
      <c r="F1018" s="76"/>
      <c r="G1018" s="76"/>
      <c r="H1018" s="76"/>
      <c r="I1018" s="76"/>
      <c r="J1018" s="76"/>
      <c r="K1018" s="76"/>
      <c r="L1018" s="76"/>
      <c r="M1018" s="76" t="str" cm="1">
        <f t="array" ref="M1018">IF(L1018&lt;&gt;"",_xlfn.TEXTSPLIT(L1018, "$"),"")</f>
        <v/>
      </c>
      <c r="N1018" s="76"/>
      <c r="O1018" s="76" t="str" cm="1">
        <f t="array" ref="O1018">IF(L1018&lt;&gt;"",_xlfn.CHOOSECOLS(_xlfn.TEXTSPLIT(N1018,"--"),1),"")</f>
        <v/>
      </c>
      <c r="P1018" s="76" t="str" cm="1">
        <f t="array" ref="P1018">IF(L1018&lt;&gt;"",IFERROR(_xlfn.CHOOSECOLS(_xlfn.TEXTSPLIT(N1018,"--"),2),""),"")</f>
        <v/>
      </c>
      <c r="Q1018" s="76" t="str">
        <f t="shared" si="64"/>
        <v/>
      </c>
    </row>
    <row r="1019" spans="1:17">
      <c r="A1019" s="75"/>
      <c r="B1019" s="75"/>
      <c r="C1019" s="75"/>
      <c r="D1019" s="75"/>
      <c r="E1019" s="75" t="str">
        <f t="shared" si="63"/>
        <v/>
      </c>
      <c r="F1019" s="75"/>
      <c r="G1019" s="75"/>
      <c r="H1019" s="75"/>
      <c r="I1019" s="75"/>
      <c r="J1019" s="75"/>
      <c r="K1019" s="75"/>
      <c r="L1019" s="75"/>
      <c r="M1019" s="75" t="str" cm="1">
        <f t="array" ref="M1019">IF(L1019&lt;&gt;"",_xlfn.TEXTSPLIT(L1019, "$"),"")</f>
        <v/>
      </c>
      <c r="N1019" s="75"/>
      <c r="O1019" s="75" t="str" cm="1">
        <f t="array" ref="O1019">IF(L1019&lt;&gt;"",_xlfn.CHOOSECOLS(_xlfn.TEXTSPLIT(N1019,"--"),1),"")</f>
        <v/>
      </c>
      <c r="P1019" s="75" t="str" cm="1">
        <f t="array" ref="P1019">IF(L1019&lt;&gt;"",IFERROR(_xlfn.CHOOSECOLS(_xlfn.TEXTSPLIT(N1019,"--"),2),""),"")</f>
        <v/>
      </c>
      <c r="Q1019" s="75" t="str">
        <f t="shared" si="64"/>
        <v/>
      </c>
    </row>
    <row r="1020" spans="1:17">
      <c r="A1020" s="76"/>
      <c r="B1020" s="76"/>
      <c r="C1020" s="76"/>
      <c r="D1020" s="76"/>
      <c r="E1020" s="76" t="str">
        <f t="shared" si="63"/>
        <v/>
      </c>
      <c r="F1020" s="76"/>
      <c r="G1020" s="76"/>
      <c r="H1020" s="76"/>
      <c r="I1020" s="76"/>
      <c r="J1020" s="76"/>
      <c r="K1020" s="76"/>
      <c r="L1020" s="76"/>
      <c r="M1020" s="76" t="str" cm="1">
        <f t="array" ref="M1020">IF(L1020&lt;&gt;"",_xlfn.TEXTSPLIT(L1020, "$"),"")</f>
        <v/>
      </c>
      <c r="N1020" s="76"/>
      <c r="O1020" s="76" t="str" cm="1">
        <f t="array" ref="O1020">IF(L1020&lt;&gt;"",_xlfn.CHOOSECOLS(_xlfn.TEXTSPLIT(N1020,"--"),1),"")</f>
        <v/>
      </c>
      <c r="P1020" s="76" t="str" cm="1">
        <f t="array" ref="P1020">IF(L1020&lt;&gt;"",IFERROR(_xlfn.CHOOSECOLS(_xlfn.TEXTSPLIT(N1020,"--"),2),""),"")</f>
        <v/>
      </c>
      <c r="Q1020" s="76" t="str">
        <f t="shared" si="64"/>
        <v/>
      </c>
    </row>
    <row r="1021" spans="1:17">
      <c r="A1021" s="75"/>
      <c r="B1021" s="75"/>
      <c r="C1021" s="75"/>
      <c r="D1021" s="75"/>
      <c r="E1021" s="75" t="str">
        <f t="shared" si="63"/>
        <v/>
      </c>
      <c r="F1021" s="75"/>
      <c r="G1021" s="75"/>
      <c r="H1021" s="75"/>
      <c r="I1021" s="75"/>
      <c r="J1021" s="75"/>
      <c r="K1021" s="75"/>
      <c r="L1021" s="75"/>
      <c r="M1021" s="75" t="str" cm="1">
        <f t="array" ref="M1021">IF(L1021&lt;&gt;"",_xlfn.TEXTSPLIT(L1021, "$"),"")</f>
        <v/>
      </c>
      <c r="N1021" s="75"/>
      <c r="O1021" s="75" t="str" cm="1">
        <f t="array" ref="O1021">IF(L1021&lt;&gt;"",_xlfn.CHOOSECOLS(_xlfn.TEXTSPLIT(N1021,"--"),1),"")</f>
        <v/>
      </c>
      <c r="P1021" s="75" t="str" cm="1">
        <f t="array" ref="P1021">IF(L1021&lt;&gt;"",IFERROR(_xlfn.CHOOSECOLS(_xlfn.TEXTSPLIT(N1021,"--"),2),""),"")</f>
        <v/>
      </c>
      <c r="Q1021" s="75" t="str">
        <f t="shared" si="64"/>
        <v/>
      </c>
    </row>
    <row r="1022" spans="1:17">
      <c r="A1022" s="76"/>
      <c r="B1022" s="76"/>
      <c r="C1022" s="76"/>
      <c r="D1022" s="76"/>
      <c r="E1022" s="76" t="str">
        <f t="shared" si="63"/>
        <v/>
      </c>
      <c r="F1022" s="76"/>
      <c r="G1022" s="76"/>
      <c r="H1022" s="76"/>
      <c r="I1022" s="76"/>
      <c r="J1022" s="76"/>
      <c r="K1022" s="76"/>
      <c r="L1022" s="76"/>
      <c r="M1022" s="76" t="str" cm="1">
        <f t="array" ref="M1022">IF(L1022&lt;&gt;"",_xlfn.TEXTSPLIT(L1022, "$"),"")</f>
        <v/>
      </c>
      <c r="N1022" s="76"/>
      <c r="O1022" s="76" t="str" cm="1">
        <f t="array" ref="O1022">IF(L1022&lt;&gt;"",_xlfn.CHOOSECOLS(_xlfn.TEXTSPLIT(N1022,"--"),1),"")</f>
        <v/>
      </c>
      <c r="P1022" s="76" t="str" cm="1">
        <f t="array" ref="P1022">IF(L1022&lt;&gt;"",IFERROR(_xlfn.CHOOSECOLS(_xlfn.TEXTSPLIT(N1022,"--"),2),""),"")</f>
        <v/>
      </c>
      <c r="Q1022" s="76" t="str">
        <f t="shared" si="64"/>
        <v/>
      </c>
    </row>
    <row r="1023" spans="1:17">
      <c r="A1023" s="75"/>
      <c r="B1023" s="75"/>
      <c r="C1023" s="75"/>
      <c r="D1023" s="75"/>
      <c r="E1023" s="75" t="str">
        <f t="shared" si="63"/>
        <v/>
      </c>
      <c r="F1023" s="75"/>
      <c r="G1023" s="75"/>
      <c r="H1023" s="75"/>
      <c r="I1023" s="75"/>
      <c r="J1023" s="75"/>
      <c r="K1023" s="75"/>
      <c r="L1023" s="75"/>
      <c r="M1023" s="75" t="str" cm="1">
        <f t="array" ref="M1023">IF(L1023&lt;&gt;"",_xlfn.TEXTSPLIT(L1023, "$"),"")</f>
        <v/>
      </c>
      <c r="N1023" s="75"/>
      <c r="O1023" s="75" t="str" cm="1">
        <f t="array" ref="O1023">IF(L1023&lt;&gt;"",_xlfn.CHOOSECOLS(_xlfn.TEXTSPLIT(N1023,"--"),1),"")</f>
        <v/>
      </c>
      <c r="P1023" s="75" t="str" cm="1">
        <f t="array" ref="P1023">IF(L1023&lt;&gt;"",IFERROR(_xlfn.CHOOSECOLS(_xlfn.TEXTSPLIT(N1023,"--"),2),""),"")</f>
        <v/>
      </c>
      <c r="Q1023" s="75" t="str">
        <f t="shared" si="64"/>
        <v/>
      </c>
    </row>
    <row r="1024" spans="1:17">
      <c r="A1024" s="76"/>
      <c r="B1024" s="76"/>
      <c r="C1024" s="76"/>
      <c r="D1024" s="76"/>
      <c r="E1024" s="76" t="str">
        <f t="shared" si="63"/>
        <v/>
      </c>
      <c r="F1024" s="76"/>
      <c r="G1024" s="76"/>
      <c r="H1024" s="76"/>
      <c r="I1024" s="76"/>
      <c r="J1024" s="76"/>
      <c r="K1024" s="76"/>
      <c r="L1024" s="76"/>
      <c r="M1024" s="76" t="str" cm="1">
        <f t="array" ref="M1024">IF(L1024&lt;&gt;"",_xlfn.TEXTSPLIT(L1024, "$"),"")</f>
        <v/>
      </c>
      <c r="N1024" s="76"/>
      <c r="O1024" s="76" t="str" cm="1">
        <f t="array" ref="O1024">IF(L1024&lt;&gt;"",_xlfn.CHOOSECOLS(_xlfn.TEXTSPLIT(N1024,"--"),1),"")</f>
        <v/>
      </c>
      <c r="P1024" s="76" t="str" cm="1">
        <f t="array" ref="P1024">IF(L1024&lt;&gt;"",IFERROR(_xlfn.CHOOSECOLS(_xlfn.TEXTSPLIT(N1024,"--"),2),""),"")</f>
        <v/>
      </c>
      <c r="Q1024" s="76" t="str">
        <f t="shared" si="64"/>
        <v/>
      </c>
    </row>
    <row r="1025" spans="1:17">
      <c r="A1025" s="75"/>
      <c r="B1025" s="75"/>
      <c r="C1025" s="75"/>
      <c r="D1025" s="75"/>
      <c r="E1025" s="75" t="str">
        <f t="shared" si="63"/>
        <v/>
      </c>
      <c r="F1025" s="75"/>
      <c r="G1025" s="75"/>
      <c r="H1025" s="75"/>
      <c r="I1025" s="75"/>
      <c r="J1025" s="75"/>
      <c r="K1025" s="75"/>
      <c r="L1025" s="75"/>
      <c r="M1025" s="75" t="str" cm="1">
        <f t="array" ref="M1025">IF(L1025&lt;&gt;"",_xlfn.TEXTSPLIT(L1025, "$"),"")</f>
        <v/>
      </c>
      <c r="N1025" s="75"/>
      <c r="O1025" s="75" t="str" cm="1">
        <f t="array" ref="O1025">IF(L1025&lt;&gt;"",_xlfn.CHOOSECOLS(_xlfn.TEXTSPLIT(N1025,"--"),1),"")</f>
        <v/>
      </c>
      <c r="P1025" s="75" t="str" cm="1">
        <f t="array" ref="P1025">IF(L1025&lt;&gt;"",IFERROR(_xlfn.CHOOSECOLS(_xlfn.TEXTSPLIT(N1025,"--"),2),""),"")</f>
        <v/>
      </c>
      <c r="Q1025" s="75" t="str">
        <f t="shared" si="64"/>
        <v/>
      </c>
    </row>
    <row r="1026" spans="1:17">
      <c r="A1026" s="76"/>
      <c r="B1026" s="76"/>
      <c r="C1026" s="76"/>
      <c r="D1026" s="76"/>
      <c r="E1026" s="76" t="str">
        <f t="shared" si="63"/>
        <v/>
      </c>
      <c r="F1026" s="76"/>
      <c r="G1026" s="76"/>
      <c r="H1026" s="76"/>
      <c r="I1026" s="76"/>
      <c r="J1026" s="76"/>
      <c r="K1026" s="76"/>
      <c r="L1026" s="76"/>
      <c r="M1026" s="76" t="str" cm="1">
        <f t="array" ref="M1026">IF(L1026&lt;&gt;"",_xlfn.TEXTSPLIT(L1026, "$"),"")</f>
        <v/>
      </c>
      <c r="N1026" s="76"/>
      <c r="O1026" s="76" t="str" cm="1">
        <f t="array" ref="O1026">IF(L1026&lt;&gt;"",_xlfn.CHOOSECOLS(_xlfn.TEXTSPLIT(N1026,"--"),1),"")</f>
        <v/>
      </c>
      <c r="P1026" s="76" t="str" cm="1">
        <f t="array" ref="P1026">IF(L1026&lt;&gt;"",IFERROR(_xlfn.CHOOSECOLS(_xlfn.TEXTSPLIT(N1026,"--"),2),""),"")</f>
        <v/>
      </c>
      <c r="Q1026" s="76" t="str">
        <f t="shared" si="64"/>
        <v/>
      </c>
    </row>
    <row r="1027" spans="1:17">
      <c r="A1027" s="75"/>
      <c r="B1027" s="75"/>
      <c r="C1027" s="75"/>
      <c r="D1027" s="75"/>
      <c r="E1027" s="75" t="str">
        <f t="shared" si="63"/>
        <v/>
      </c>
      <c r="F1027" s="75"/>
      <c r="G1027" s="75"/>
      <c r="H1027" s="75"/>
      <c r="I1027" s="75"/>
      <c r="J1027" s="75"/>
      <c r="K1027" s="75"/>
      <c r="L1027" s="75"/>
      <c r="M1027" s="75" t="str" cm="1">
        <f t="array" ref="M1027">IF(L1027&lt;&gt;"",_xlfn.TEXTSPLIT(L1027, "$"),"")</f>
        <v/>
      </c>
      <c r="N1027" s="75"/>
      <c r="O1027" s="75" t="str" cm="1">
        <f t="array" ref="O1027">IF(L1027&lt;&gt;"",_xlfn.CHOOSECOLS(_xlfn.TEXTSPLIT(N1027,"--"),1),"")</f>
        <v/>
      </c>
      <c r="P1027" s="75" t="str" cm="1">
        <f t="array" ref="P1027">IF(L1027&lt;&gt;"",IFERROR(_xlfn.CHOOSECOLS(_xlfn.TEXTSPLIT(N1027,"--"),2),""),"")</f>
        <v/>
      </c>
      <c r="Q1027" s="75" t="str">
        <f t="shared" si="64"/>
        <v/>
      </c>
    </row>
    <row r="1028" spans="1:17">
      <c r="A1028" s="76"/>
      <c r="B1028" s="76"/>
      <c r="C1028" s="76"/>
      <c r="D1028" s="76"/>
      <c r="E1028" s="76" t="str">
        <f t="shared" si="63"/>
        <v/>
      </c>
      <c r="F1028" s="76"/>
      <c r="G1028" s="76"/>
      <c r="H1028" s="76"/>
      <c r="I1028" s="76"/>
      <c r="J1028" s="76"/>
      <c r="K1028" s="76"/>
      <c r="L1028" s="76"/>
      <c r="M1028" s="76" t="str" cm="1">
        <f t="array" ref="M1028">IF(L1028&lt;&gt;"",_xlfn.TEXTSPLIT(L1028, "$"),"")</f>
        <v/>
      </c>
      <c r="N1028" s="76"/>
      <c r="O1028" s="76" t="str" cm="1">
        <f t="array" ref="O1028">IF(L1028&lt;&gt;"",_xlfn.CHOOSECOLS(_xlfn.TEXTSPLIT(N1028,"--"),1),"")</f>
        <v/>
      </c>
      <c r="P1028" s="76" t="str" cm="1">
        <f t="array" ref="P1028">IF(L1028&lt;&gt;"",IFERROR(_xlfn.CHOOSECOLS(_xlfn.TEXTSPLIT(N1028,"--"),2),""),"")</f>
        <v/>
      </c>
      <c r="Q1028" s="76" t="str">
        <f t="shared" si="64"/>
        <v/>
      </c>
    </row>
    <row r="1029" spans="1:17">
      <c r="A1029" s="75"/>
      <c r="B1029" s="75"/>
      <c r="C1029" s="75"/>
      <c r="D1029" s="75"/>
      <c r="E1029" s="75" t="str">
        <f t="shared" si="63"/>
        <v/>
      </c>
      <c r="F1029" s="75"/>
      <c r="G1029" s="75"/>
      <c r="H1029" s="75"/>
      <c r="I1029" s="75"/>
      <c r="J1029" s="75"/>
      <c r="K1029" s="75"/>
      <c r="L1029" s="75"/>
      <c r="M1029" s="75" t="str" cm="1">
        <f t="array" ref="M1029">IF(L1029&lt;&gt;"",_xlfn.TEXTSPLIT(L1029, "$"),"")</f>
        <v/>
      </c>
      <c r="N1029" s="75"/>
      <c r="O1029" s="75" t="str" cm="1">
        <f t="array" ref="O1029">IF(L1029&lt;&gt;"",_xlfn.CHOOSECOLS(_xlfn.TEXTSPLIT(N1029,"--"),1),"")</f>
        <v/>
      </c>
      <c r="P1029" s="75" t="str" cm="1">
        <f t="array" ref="P1029">IF(L1029&lt;&gt;"",IFERROR(_xlfn.CHOOSECOLS(_xlfn.TEXTSPLIT(N1029,"--"),2),""),"")</f>
        <v/>
      </c>
      <c r="Q1029" s="75" t="str">
        <f t="shared" si="64"/>
        <v/>
      </c>
    </row>
    <row r="1030" spans="1:17">
      <c r="A1030" s="76"/>
      <c r="B1030" s="76"/>
      <c r="C1030" s="76"/>
      <c r="D1030" s="76"/>
      <c r="E1030" s="76" t="str">
        <f t="shared" si="63"/>
        <v/>
      </c>
      <c r="F1030" s="76"/>
      <c r="G1030" s="76"/>
      <c r="H1030" s="76"/>
      <c r="I1030" s="76"/>
      <c r="J1030" s="76"/>
      <c r="K1030" s="76"/>
      <c r="L1030" s="76"/>
      <c r="M1030" s="76" t="str" cm="1">
        <f t="array" ref="M1030">IF(L1030&lt;&gt;"",_xlfn.TEXTSPLIT(L1030, "$"),"")</f>
        <v/>
      </c>
      <c r="N1030" s="76"/>
      <c r="O1030" s="76" t="str" cm="1">
        <f t="array" ref="O1030">IF(L1030&lt;&gt;"",_xlfn.CHOOSECOLS(_xlfn.TEXTSPLIT(N1030,"--"),1),"")</f>
        <v/>
      </c>
      <c r="P1030" s="76" t="str" cm="1">
        <f t="array" ref="P1030">IF(L1030&lt;&gt;"",IFERROR(_xlfn.CHOOSECOLS(_xlfn.TEXTSPLIT(N1030,"--"),2),""),"")</f>
        <v/>
      </c>
      <c r="Q1030" s="76" t="str">
        <f t="shared" si="64"/>
        <v/>
      </c>
    </row>
    <row r="1031" spans="1:17">
      <c r="A1031" s="75"/>
      <c r="B1031" s="75"/>
      <c r="C1031" s="75"/>
      <c r="D1031" s="75"/>
      <c r="E1031" s="75" t="str">
        <f t="shared" ref="E1031:E1094" si="65">_xlfn.TEXTJOIN(";",TRUE,C1031,D1031)</f>
        <v/>
      </c>
      <c r="F1031" s="75"/>
      <c r="G1031" s="75"/>
      <c r="H1031" s="75"/>
      <c r="I1031" s="75"/>
      <c r="J1031" s="75"/>
      <c r="K1031" s="75"/>
      <c r="L1031" s="75"/>
      <c r="M1031" s="75" t="str" cm="1">
        <f t="array" ref="M1031">IF(L1031&lt;&gt;"",_xlfn.TEXTSPLIT(L1031, "$"),"")</f>
        <v/>
      </c>
      <c r="N1031" s="75"/>
      <c r="O1031" s="75" t="str" cm="1">
        <f t="array" ref="O1031">IF(L1031&lt;&gt;"",_xlfn.CHOOSECOLS(_xlfn.TEXTSPLIT(N1031,"--"),1),"")</f>
        <v/>
      </c>
      <c r="P1031" s="75" t="str" cm="1">
        <f t="array" ref="P1031">IF(L1031&lt;&gt;"",IFERROR(_xlfn.CHOOSECOLS(_xlfn.TEXTSPLIT(N1031,"--"),2),""),"")</f>
        <v/>
      </c>
      <c r="Q1031" s="75" t="str">
        <f t="shared" ref="Q1031:Q1094" si="66">IF(L1031&lt;&gt;"",IF(SUM(LEN(N1031)-LEN(SUBSTITUTE(N1031,"--","")))/LEN("--")&gt;1,SUBSTITUTE(N1031,CONCATENATE(O1031,"--",P1031,"--"),""),""),"")</f>
        <v/>
      </c>
    </row>
    <row r="1032" spans="1:17">
      <c r="A1032" s="76"/>
      <c r="B1032" s="76"/>
      <c r="C1032" s="76"/>
      <c r="D1032" s="76"/>
      <c r="E1032" s="76" t="str">
        <f t="shared" si="65"/>
        <v/>
      </c>
      <c r="F1032" s="76"/>
      <c r="G1032" s="76"/>
      <c r="H1032" s="76"/>
      <c r="I1032" s="76"/>
      <c r="J1032" s="76"/>
      <c r="K1032" s="76"/>
      <c r="L1032" s="76"/>
      <c r="M1032" s="76" t="str" cm="1">
        <f t="array" ref="M1032">IF(L1032&lt;&gt;"",_xlfn.TEXTSPLIT(L1032, "$"),"")</f>
        <v/>
      </c>
      <c r="N1032" s="76"/>
      <c r="O1032" s="76" t="str" cm="1">
        <f t="array" ref="O1032">IF(L1032&lt;&gt;"",_xlfn.CHOOSECOLS(_xlfn.TEXTSPLIT(N1032,"--"),1),"")</f>
        <v/>
      </c>
      <c r="P1032" s="76" t="str" cm="1">
        <f t="array" ref="P1032">IF(L1032&lt;&gt;"",IFERROR(_xlfn.CHOOSECOLS(_xlfn.TEXTSPLIT(N1032,"--"),2),""),"")</f>
        <v/>
      </c>
      <c r="Q1032" s="76" t="str">
        <f t="shared" si="66"/>
        <v/>
      </c>
    </row>
    <row r="1033" spans="1:17">
      <c r="A1033" s="75"/>
      <c r="B1033" s="75"/>
      <c r="C1033" s="75"/>
      <c r="D1033" s="75"/>
      <c r="E1033" s="75" t="str">
        <f t="shared" si="65"/>
        <v/>
      </c>
      <c r="F1033" s="75"/>
      <c r="G1033" s="75"/>
      <c r="H1033" s="75"/>
      <c r="I1033" s="75"/>
      <c r="J1033" s="75"/>
      <c r="K1033" s="75"/>
      <c r="L1033" s="75"/>
      <c r="M1033" s="75" t="str" cm="1">
        <f t="array" ref="M1033">IF(L1033&lt;&gt;"",_xlfn.TEXTSPLIT(L1033, "$"),"")</f>
        <v/>
      </c>
      <c r="N1033" s="75"/>
      <c r="O1033" s="75" t="str" cm="1">
        <f t="array" ref="O1033">IF(L1033&lt;&gt;"",_xlfn.CHOOSECOLS(_xlfn.TEXTSPLIT(N1033,"--"),1),"")</f>
        <v/>
      </c>
      <c r="P1033" s="75" t="str" cm="1">
        <f t="array" ref="P1033">IF(L1033&lt;&gt;"",IFERROR(_xlfn.CHOOSECOLS(_xlfn.TEXTSPLIT(N1033,"--"),2),""),"")</f>
        <v/>
      </c>
      <c r="Q1033" s="75" t="str">
        <f t="shared" si="66"/>
        <v/>
      </c>
    </row>
    <row r="1034" spans="1:17">
      <c r="A1034" s="76"/>
      <c r="B1034" s="76"/>
      <c r="C1034" s="76"/>
      <c r="D1034" s="76"/>
      <c r="E1034" s="76" t="str">
        <f t="shared" si="65"/>
        <v/>
      </c>
      <c r="F1034" s="76"/>
      <c r="G1034" s="76"/>
      <c r="H1034" s="76"/>
      <c r="I1034" s="76"/>
      <c r="J1034" s="76"/>
      <c r="K1034" s="76"/>
      <c r="L1034" s="76"/>
      <c r="M1034" s="76" t="str" cm="1">
        <f t="array" ref="M1034">IF(L1034&lt;&gt;"",_xlfn.TEXTSPLIT(L1034, "$"),"")</f>
        <v/>
      </c>
      <c r="N1034" s="76"/>
      <c r="O1034" s="76" t="str" cm="1">
        <f t="array" ref="O1034">IF(L1034&lt;&gt;"",_xlfn.CHOOSECOLS(_xlfn.TEXTSPLIT(N1034,"--"),1),"")</f>
        <v/>
      </c>
      <c r="P1034" s="76" t="str" cm="1">
        <f t="array" ref="P1034">IF(L1034&lt;&gt;"",IFERROR(_xlfn.CHOOSECOLS(_xlfn.TEXTSPLIT(N1034,"--"),2),""),"")</f>
        <v/>
      </c>
      <c r="Q1034" s="76" t="str">
        <f t="shared" si="66"/>
        <v/>
      </c>
    </row>
    <row r="1035" spans="1:17">
      <c r="A1035" s="75"/>
      <c r="B1035" s="75"/>
      <c r="C1035" s="75"/>
      <c r="D1035" s="75"/>
      <c r="E1035" s="75" t="str">
        <f t="shared" si="65"/>
        <v/>
      </c>
      <c r="F1035" s="75"/>
      <c r="G1035" s="75"/>
      <c r="H1035" s="75"/>
      <c r="I1035" s="75"/>
      <c r="J1035" s="75"/>
      <c r="K1035" s="75"/>
      <c r="L1035" s="75"/>
      <c r="M1035" s="75" t="str" cm="1">
        <f t="array" ref="M1035">IF(L1035&lt;&gt;"",_xlfn.TEXTSPLIT(L1035, "$"),"")</f>
        <v/>
      </c>
      <c r="N1035" s="75"/>
      <c r="O1035" s="75" t="str" cm="1">
        <f t="array" ref="O1035">IF(L1035&lt;&gt;"",_xlfn.CHOOSECOLS(_xlfn.TEXTSPLIT(N1035,"--"),1),"")</f>
        <v/>
      </c>
      <c r="P1035" s="75" t="str" cm="1">
        <f t="array" ref="P1035">IF(L1035&lt;&gt;"",IFERROR(_xlfn.CHOOSECOLS(_xlfn.TEXTSPLIT(N1035,"--"),2),""),"")</f>
        <v/>
      </c>
      <c r="Q1035" s="75" t="str">
        <f t="shared" si="66"/>
        <v/>
      </c>
    </row>
    <row r="1036" spans="1:17">
      <c r="A1036" s="76"/>
      <c r="B1036" s="76"/>
      <c r="C1036" s="76"/>
      <c r="D1036" s="76"/>
      <c r="E1036" s="76" t="str">
        <f t="shared" si="65"/>
        <v/>
      </c>
      <c r="F1036" s="76"/>
      <c r="G1036" s="76"/>
      <c r="H1036" s="76"/>
      <c r="I1036" s="76"/>
      <c r="J1036" s="76"/>
      <c r="K1036" s="76"/>
      <c r="L1036" s="76"/>
      <c r="M1036" s="76" t="str" cm="1">
        <f t="array" ref="M1036">IF(L1036&lt;&gt;"",_xlfn.TEXTSPLIT(L1036, "$"),"")</f>
        <v/>
      </c>
      <c r="N1036" s="76"/>
      <c r="O1036" s="76" t="str" cm="1">
        <f t="array" ref="O1036">IF(L1036&lt;&gt;"",_xlfn.CHOOSECOLS(_xlfn.TEXTSPLIT(N1036,"--"),1),"")</f>
        <v/>
      </c>
      <c r="P1036" s="76" t="str" cm="1">
        <f t="array" ref="P1036">IF(L1036&lt;&gt;"",IFERROR(_xlfn.CHOOSECOLS(_xlfn.TEXTSPLIT(N1036,"--"),2),""),"")</f>
        <v/>
      </c>
      <c r="Q1036" s="76" t="str">
        <f t="shared" si="66"/>
        <v/>
      </c>
    </row>
    <row r="1037" spans="1:17">
      <c r="A1037" s="75"/>
      <c r="B1037" s="75"/>
      <c r="C1037" s="75"/>
      <c r="D1037" s="75"/>
      <c r="E1037" s="75" t="str">
        <f t="shared" si="65"/>
        <v/>
      </c>
      <c r="F1037" s="75"/>
      <c r="G1037" s="75"/>
      <c r="H1037" s="75"/>
      <c r="I1037" s="75"/>
      <c r="J1037" s="75"/>
      <c r="K1037" s="75"/>
      <c r="L1037" s="75"/>
      <c r="M1037" s="75" t="str" cm="1">
        <f t="array" ref="M1037">IF(L1037&lt;&gt;"",_xlfn.TEXTSPLIT(L1037, "$"),"")</f>
        <v/>
      </c>
      <c r="N1037" s="75"/>
      <c r="O1037" s="75" t="str" cm="1">
        <f t="array" ref="O1037">IF(L1037&lt;&gt;"",_xlfn.CHOOSECOLS(_xlfn.TEXTSPLIT(N1037,"--"),1),"")</f>
        <v/>
      </c>
      <c r="P1037" s="75" t="str" cm="1">
        <f t="array" ref="P1037">IF(L1037&lt;&gt;"",IFERROR(_xlfn.CHOOSECOLS(_xlfn.TEXTSPLIT(N1037,"--"),2),""),"")</f>
        <v/>
      </c>
      <c r="Q1037" s="75" t="str">
        <f t="shared" si="66"/>
        <v/>
      </c>
    </row>
    <row r="1038" spans="1:17">
      <c r="A1038" s="76"/>
      <c r="B1038" s="76"/>
      <c r="C1038" s="76"/>
      <c r="D1038" s="76"/>
      <c r="E1038" s="76" t="str">
        <f t="shared" si="65"/>
        <v/>
      </c>
      <c r="F1038" s="76"/>
      <c r="G1038" s="76"/>
      <c r="H1038" s="76"/>
      <c r="I1038" s="76"/>
      <c r="J1038" s="76"/>
      <c r="K1038" s="76"/>
      <c r="L1038" s="76"/>
      <c r="M1038" s="76" t="str" cm="1">
        <f t="array" ref="M1038">IF(L1038&lt;&gt;"",_xlfn.TEXTSPLIT(L1038, "$"),"")</f>
        <v/>
      </c>
      <c r="N1038" s="76"/>
      <c r="O1038" s="76" t="str" cm="1">
        <f t="array" ref="O1038">IF(L1038&lt;&gt;"",_xlfn.CHOOSECOLS(_xlfn.TEXTSPLIT(N1038,"--"),1),"")</f>
        <v/>
      </c>
      <c r="P1038" s="76" t="str" cm="1">
        <f t="array" ref="P1038">IF(L1038&lt;&gt;"",IFERROR(_xlfn.CHOOSECOLS(_xlfn.TEXTSPLIT(N1038,"--"),2),""),"")</f>
        <v/>
      </c>
      <c r="Q1038" s="76" t="str">
        <f t="shared" si="66"/>
        <v/>
      </c>
    </row>
    <row r="1039" spans="1:17">
      <c r="A1039" s="75"/>
      <c r="B1039" s="75"/>
      <c r="C1039" s="75"/>
      <c r="D1039" s="75"/>
      <c r="E1039" s="75" t="str">
        <f t="shared" si="65"/>
        <v/>
      </c>
      <c r="F1039" s="75"/>
      <c r="G1039" s="75"/>
      <c r="H1039" s="75"/>
      <c r="I1039" s="75"/>
      <c r="J1039" s="75"/>
      <c r="K1039" s="75"/>
      <c r="L1039" s="75"/>
      <c r="M1039" s="75" t="str" cm="1">
        <f t="array" ref="M1039">IF(L1039&lt;&gt;"",_xlfn.TEXTSPLIT(L1039, "$"),"")</f>
        <v/>
      </c>
      <c r="N1039" s="75"/>
      <c r="O1039" s="75" t="str" cm="1">
        <f t="array" ref="O1039">IF(L1039&lt;&gt;"",_xlfn.CHOOSECOLS(_xlfn.TEXTSPLIT(N1039,"--"),1),"")</f>
        <v/>
      </c>
      <c r="P1039" s="75" t="str" cm="1">
        <f t="array" ref="P1039">IF(L1039&lt;&gt;"",IFERROR(_xlfn.CHOOSECOLS(_xlfn.TEXTSPLIT(N1039,"--"),2),""),"")</f>
        <v/>
      </c>
      <c r="Q1039" s="75" t="str">
        <f t="shared" si="66"/>
        <v/>
      </c>
    </row>
    <row r="1040" spans="1:17">
      <c r="A1040" s="76"/>
      <c r="B1040" s="76"/>
      <c r="C1040" s="76"/>
      <c r="D1040" s="76"/>
      <c r="E1040" s="76" t="str">
        <f t="shared" si="65"/>
        <v/>
      </c>
      <c r="F1040" s="76"/>
      <c r="G1040" s="76"/>
      <c r="H1040" s="76"/>
      <c r="I1040" s="76"/>
      <c r="J1040" s="76"/>
      <c r="K1040" s="76"/>
      <c r="L1040" s="76"/>
      <c r="M1040" s="76" t="str" cm="1">
        <f t="array" ref="M1040">IF(L1040&lt;&gt;"",_xlfn.TEXTSPLIT(L1040, "$"),"")</f>
        <v/>
      </c>
      <c r="N1040" s="76"/>
      <c r="O1040" s="76" t="str" cm="1">
        <f t="array" ref="O1040">IF(L1040&lt;&gt;"",_xlfn.CHOOSECOLS(_xlfn.TEXTSPLIT(N1040,"--"),1),"")</f>
        <v/>
      </c>
      <c r="P1040" s="76" t="str" cm="1">
        <f t="array" ref="P1040">IF(L1040&lt;&gt;"",IFERROR(_xlfn.CHOOSECOLS(_xlfn.TEXTSPLIT(N1040,"--"),2),""),"")</f>
        <v/>
      </c>
      <c r="Q1040" s="76" t="str">
        <f t="shared" si="66"/>
        <v/>
      </c>
    </row>
    <row r="1041" spans="1:17">
      <c r="A1041" s="75"/>
      <c r="B1041" s="75"/>
      <c r="C1041" s="75"/>
      <c r="D1041" s="75"/>
      <c r="E1041" s="75" t="str">
        <f t="shared" si="65"/>
        <v/>
      </c>
      <c r="F1041" s="75"/>
      <c r="G1041" s="75"/>
      <c r="H1041" s="75"/>
      <c r="I1041" s="75"/>
      <c r="J1041" s="75"/>
      <c r="K1041" s="75"/>
      <c r="L1041" s="75"/>
      <c r="M1041" s="75" t="str" cm="1">
        <f t="array" ref="M1041">IF(L1041&lt;&gt;"",_xlfn.TEXTSPLIT(L1041, "$"),"")</f>
        <v/>
      </c>
      <c r="N1041" s="75"/>
      <c r="O1041" s="75" t="str" cm="1">
        <f t="array" ref="O1041">IF(L1041&lt;&gt;"",_xlfn.CHOOSECOLS(_xlfn.TEXTSPLIT(N1041,"--"),1),"")</f>
        <v/>
      </c>
      <c r="P1041" s="75" t="str" cm="1">
        <f t="array" ref="P1041">IF(L1041&lt;&gt;"",IFERROR(_xlfn.CHOOSECOLS(_xlfn.TEXTSPLIT(N1041,"--"),2),""),"")</f>
        <v/>
      </c>
      <c r="Q1041" s="75" t="str">
        <f t="shared" si="66"/>
        <v/>
      </c>
    </row>
    <row r="1042" spans="1:17">
      <c r="A1042" s="76"/>
      <c r="B1042" s="76"/>
      <c r="C1042" s="76"/>
      <c r="D1042" s="76"/>
      <c r="E1042" s="76" t="str">
        <f t="shared" si="65"/>
        <v/>
      </c>
      <c r="F1042" s="76"/>
      <c r="G1042" s="76"/>
      <c r="H1042" s="76"/>
      <c r="I1042" s="76"/>
      <c r="J1042" s="76"/>
      <c r="K1042" s="76"/>
      <c r="L1042" s="76"/>
      <c r="M1042" s="76" t="str" cm="1">
        <f t="array" ref="M1042">IF(L1042&lt;&gt;"",_xlfn.TEXTSPLIT(L1042, "$"),"")</f>
        <v/>
      </c>
      <c r="N1042" s="76"/>
      <c r="O1042" s="76" t="str" cm="1">
        <f t="array" ref="O1042">IF(L1042&lt;&gt;"",_xlfn.CHOOSECOLS(_xlfn.TEXTSPLIT(N1042,"--"),1),"")</f>
        <v/>
      </c>
      <c r="P1042" s="76" t="str" cm="1">
        <f t="array" ref="P1042">IF(L1042&lt;&gt;"",IFERROR(_xlfn.CHOOSECOLS(_xlfn.TEXTSPLIT(N1042,"--"),2),""),"")</f>
        <v/>
      </c>
      <c r="Q1042" s="76" t="str">
        <f t="shared" si="66"/>
        <v/>
      </c>
    </row>
    <row r="1043" spans="1:17">
      <c r="A1043" s="75"/>
      <c r="B1043" s="75"/>
      <c r="C1043" s="75"/>
      <c r="D1043" s="75"/>
      <c r="E1043" s="75" t="str">
        <f t="shared" si="65"/>
        <v/>
      </c>
      <c r="F1043" s="75"/>
      <c r="G1043" s="75"/>
      <c r="H1043" s="75"/>
      <c r="I1043" s="75"/>
      <c r="J1043" s="75"/>
      <c r="K1043" s="75"/>
      <c r="L1043" s="75"/>
      <c r="M1043" s="75" t="str" cm="1">
        <f t="array" ref="M1043">IF(L1043&lt;&gt;"",_xlfn.TEXTSPLIT(L1043, "$"),"")</f>
        <v/>
      </c>
      <c r="N1043" s="75"/>
      <c r="O1043" s="75" t="str" cm="1">
        <f t="array" ref="O1043">IF(L1043&lt;&gt;"",_xlfn.CHOOSECOLS(_xlfn.TEXTSPLIT(N1043,"--"),1),"")</f>
        <v/>
      </c>
      <c r="P1043" s="75" t="str" cm="1">
        <f t="array" ref="P1043">IF(L1043&lt;&gt;"",IFERROR(_xlfn.CHOOSECOLS(_xlfn.TEXTSPLIT(N1043,"--"),2),""),"")</f>
        <v/>
      </c>
      <c r="Q1043" s="75" t="str">
        <f t="shared" si="66"/>
        <v/>
      </c>
    </row>
    <row r="1044" spans="1:17">
      <c r="A1044" s="76"/>
      <c r="B1044" s="76"/>
      <c r="C1044" s="76"/>
      <c r="D1044" s="76"/>
      <c r="E1044" s="76" t="str">
        <f t="shared" si="65"/>
        <v/>
      </c>
      <c r="F1044" s="76"/>
      <c r="G1044" s="76"/>
      <c r="H1044" s="76"/>
      <c r="I1044" s="76"/>
      <c r="J1044" s="76"/>
      <c r="K1044" s="76"/>
      <c r="L1044" s="76"/>
      <c r="M1044" s="76" t="str" cm="1">
        <f t="array" ref="M1044">IF(L1044&lt;&gt;"",_xlfn.TEXTSPLIT(L1044, "$"),"")</f>
        <v/>
      </c>
      <c r="N1044" s="76"/>
      <c r="O1044" s="76" t="str" cm="1">
        <f t="array" ref="O1044">IF(L1044&lt;&gt;"",_xlfn.CHOOSECOLS(_xlfn.TEXTSPLIT(N1044,"--"),1),"")</f>
        <v/>
      </c>
      <c r="P1044" s="76" t="str" cm="1">
        <f t="array" ref="P1044">IF(L1044&lt;&gt;"",IFERROR(_xlfn.CHOOSECOLS(_xlfn.TEXTSPLIT(N1044,"--"),2),""),"")</f>
        <v/>
      </c>
      <c r="Q1044" s="76" t="str">
        <f t="shared" si="66"/>
        <v/>
      </c>
    </row>
    <row r="1045" spans="1:17">
      <c r="A1045" s="75"/>
      <c r="B1045" s="75"/>
      <c r="C1045" s="75"/>
      <c r="D1045" s="75"/>
      <c r="E1045" s="75" t="str">
        <f t="shared" si="65"/>
        <v/>
      </c>
      <c r="F1045" s="75"/>
      <c r="G1045" s="75"/>
      <c r="H1045" s="75"/>
      <c r="I1045" s="75"/>
      <c r="J1045" s="75"/>
      <c r="K1045" s="75"/>
      <c r="L1045" s="75"/>
      <c r="M1045" s="75" t="str" cm="1">
        <f t="array" ref="M1045">IF(L1045&lt;&gt;"",_xlfn.TEXTSPLIT(L1045, "$"),"")</f>
        <v/>
      </c>
      <c r="N1045" s="75"/>
      <c r="O1045" s="75" t="str" cm="1">
        <f t="array" ref="O1045">IF(L1045&lt;&gt;"",_xlfn.CHOOSECOLS(_xlfn.TEXTSPLIT(N1045,"--"),1),"")</f>
        <v/>
      </c>
      <c r="P1045" s="75" t="str" cm="1">
        <f t="array" ref="P1045">IF(L1045&lt;&gt;"",IFERROR(_xlfn.CHOOSECOLS(_xlfn.TEXTSPLIT(N1045,"--"),2),""),"")</f>
        <v/>
      </c>
      <c r="Q1045" s="75" t="str">
        <f t="shared" si="66"/>
        <v/>
      </c>
    </row>
    <row r="1046" spans="1:17">
      <c r="A1046" s="76"/>
      <c r="B1046" s="76"/>
      <c r="C1046" s="76"/>
      <c r="D1046" s="76"/>
      <c r="E1046" s="76" t="str">
        <f t="shared" si="65"/>
        <v/>
      </c>
      <c r="F1046" s="76"/>
      <c r="G1046" s="76"/>
      <c r="H1046" s="76"/>
      <c r="I1046" s="76"/>
      <c r="J1046" s="76"/>
      <c r="K1046" s="76"/>
      <c r="L1046" s="76"/>
      <c r="M1046" s="76" t="str" cm="1">
        <f t="array" ref="M1046">IF(L1046&lt;&gt;"",_xlfn.TEXTSPLIT(L1046, "$"),"")</f>
        <v/>
      </c>
      <c r="N1046" s="76"/>
      <c r="O1046" s="76" t="str" cm="1">
        <f t="array" ref="O1046">IF(L1046&lt;&gt;"",_xlfn.CHOOSECOLS(_xlfn.TEXTSPLIT(N1046,"--"),1),"")</f>
        <v/>
      </c>
      <c r="P1046" s="76" t="str" cm="1">
        <f t="array" ref="P1046">IF(L1046&lt;&gt;"",IFERROR(_xlfn.CHOOSECOLS(_xlfn.TEXTSPLIT(N1046,"--"),2),""),"")</f>
        <v/>
      </c>
      <c r="Q1046" s="76" t="str">
        <f t="shared" si="66"/>
        <v/>
      </c>
    </row>
    <row r="1047" spans="1:17">
      <c r="A1047" s="75"/>
      <c r="B1047" s="75"/>
      <c r="C1047" s="75"/>
      <c r="D1047" s="75"/>
      <c r="E1047" s="75" t="str">
        <f t="shared" si="65"/>
        <v/>
      </c>
      <c r="F1047" s="75"/>
      <c r="G1047" s="75"/>
      <c r="H1047" s="75"/>
      <c r="I1047" s="75"/>
      <c r="J1047" s="75"/>
      <c r="K1047" s="75"/>
      <c r="L1047" s="75"/>
      <c r="M1047" s="75" t="str" cm="1">
        <f t="array" ref="M1047">IF(L1047&lt;&gt;"",_xlfn.TEXTSPLIT(L1047, "$"),"")</f>
        <v/>
      </c>
      <c r="N1047" s="75"/>
      <c r="O1047" s="75" t="str" cm="1">
        <f t="array" ref="O1047">IF(L1047&lt;&gt;"",_xlfn.CHOOSECOLS(_xlfn.TEXTSPLIT(N1047,"--"),1),"")</f>
        <v/>
      </c>
      <c r="P1047" s="75" t="str" cm="1">
        <f t="array" ref="P1047">IF(L1047&lt;&gt;"",IFERROR(_xlfn.CHOOSECOLS(_xlfn.TEXTSPLIT(N1047,"--"),2),""),"")</f>
        <v/>
      </c>
      <c r="Q1047" s="75" t="str">
        <f t="shared" si="66"/>
        <v/>
      </c>
    </row>
    <row r="1048" spans="1:17">
      <c r="A1048" s="76"/>
      <c r="B1048" s="76"/>
      <c r="C1048" s="76"/>
      <c r="D1048" s="76"/>
      <c r="E1048" s="76" t="str">
        <f t="shared" si="65"/>
        <v/>
      </c>
      <c r="F1048" s="76"/>
      <c r="G1048" s="76"/>
      <c r="H1048" s="76"/>
      <c r="I1048" s="76"/>
      <c r="J1048" s="76"/>
      <c r="K1048" s="76"/>
      <c r="L1048" s="76"/>
      <c r="M1048" s="76" t="str" cm="1">
        <f t="array" ref="M1048">IF(L1048&lt;&gt;"",_xlfn.TEXTSPLIT(L1048, "$"),"")</f>
        <v/>
      </c>
      <c r="N1048" s="76"/>
      <c r="O1048" s="76" t="str" cm="1">
        <f t="array" ref="O1048">IF(L1048&lt;&gt;"",_xlfn.CHOOSECOLS(_xlfn.TEXTSPLIT(N1048,"--"),1),"")</f>
        <v/>
      </c>
      <c r="P1048" s="76" t="str" cm="1">
        <f t="array" ref="P1048">IF(L1048&lt;&gt;"",IFERROR(_xlfn.CHOOSECOLS(_xlfn.TEXTSPLIT(N1048,"--"),2),""),"")</f>
        <v/>
      </c>
      <c r="Q1048" s="76" t="str">
        <f t="shared" si="66"/>
        <v/>
      </c>
    </row>
    <row r="1049" spans="1:17">
      <c r="A1049" s="75"/>
      <c r="B1049" s="75"/>
      <c r="C1049" s="75"/>
      <c r="D1049" s="75"/>
      <c r="E1049" s="75" t="str">
        <f t="shared" si="65"/>
        <v/>
      </c>
      <c r="F1049" s="75"/>
      <c r="G1049" s="75"/>
      <c r="H1049" s="75"/>
      <c r="I1049" s="75"/>
      <c r="J1049" s="75"/>
      <c r="K1049" s="75"/>
      <c r="L1049" s="75"/>
      <c r="M1049" s="75" t="str" cm="1">
        <f t="array" ref="M1049">IF(L1049&lt;&gt;"",_xlfn.TEXTSPLIT(L1049, "$"),"")</f>
        <v/>
      </c>
      <c r="N1049" s="75"/>
      <c r="O1049" s="75" t="str" cm="1">
        <f t="array" ref="O1049">IF(L1049&lt;&gt;"",_xlfn.CHOOSECOLS(_xlfn.TEXTSPLIT(N1049,"--"),1),"")</f>
        <v/>
      </c>
      <c r="P1049" s="75" t="str" cm="1">
        <f t="array" ref="P1049">IF(L1049&lt;&gt;"",IFERROR(_xlfn.CHOOSECOLS(_xlfn.TEXTSPLIT(N1049,"--"),2),""),"")</f>
        <v/>
      </c>
      <c r="Q1049" s="75" t="str">
        <f t="shared" si="66"/>
        <v/>
      </c>
    </row>
    <row r="1050" spans="1:17">
      <c r="A1050" s="76"/>
      <c r="B1050" s="76"/>
      <c r="C1050" s="76"/>
      <c r="D1050" s="76"/>
      <c r="E1050" s="76" t="str">
        <f t="shared" si="65"/>
        <v/>
      </c>
      <c r="F1050" s="76"/>
      <c r="G1050" s="76"/>
      <c r="H1050" s="76"/>
      <c r="I1050" s="76"/>
      <c r="J1050" s="76"/>
      <c r="K1050" s="76"/>
      <c r="L1050" s="76"/>
      <c r="M1050" s="76" t="str" cm="1">
        <f t="array" ref="M1050">IF(L1050&lt;&gt;"",_xlfn.TEXTSPLIT(L1050, "$"),"")</f>
        <v/>
      </c>
      <c r="N1050" s="76"/>
      <c r="O1050" s="76" t="str" cm="1">
        <f t="array" ref="O1050">IF(L1050&lt;&gt;"",_xlfn.CHOOSECOLS(_xlfn.TEXTSPLIT(N1050,"--"),1),"")</f>
        <v/>
      </c>
      <c r="P1050" s="76" t="str" cm="1">
        <f t="array" ref="P1050">IF(L1050&lt;&gt;"",IFERROR(_xlfn.CHOOSECOLS(_xlfn.TEXTSPLIT(N1050,"--"),2),""),"")</f>
        <v/>
      </c>
      <c r="Q1050" s="76" t="str">
        <f t="shared" si="66"/>
        <v/>
      </c>
    </row>
    <row r="1051" spans="1:17">
      <c r="A1051" s="75"/>
      <c r="B1051" s="75"/>
      <c r="C1051" s="75"/>
      <c r="D1051" s="75"/>
      <c r="E1051" s="75" t="str">
        <f t="shared" si="65"/>
        <v/>
      </c>
      <c r="F1051" s="75"/>
      <c r="G1051" s="75"/>
      <c r="H1051" s="75"/>
      <c r="I1051" s="75"/>
      <c r="J1051" s="75"/>
      <c r="K1051" s="75"/>
      <c r="L1051" s="75"/>
      <c r="M1051" s="75" t="str" cm="1">
        <f t="array" ref="M1051">IF(L1051&lt;&gt;"",_xlfn.TEXTSPLIT(L1051, "$"),"")</f>
        <v/>
      </c>
      <c r="N1051" s="75"/>
      <c r="O1051" s="75" t="str" cm="1">
        <f t="array" ref="O1051">IF(L1051&lt;&gt;"",_xlfn.CHOOSECOLS(_xlfn.TEXTSPLIT(N1051,"--"),1),"")</f>
        <v/>
      </c>
      <c r="P1051" s="75" t="str" cm="1">
        <f t="array" ref="P1051">IF(L1051&lt;&gt;"",IFERROR(_xlfn.CHOOSECOLS(_xlfn.TEXTSPLIT(N1051,"--"),2),""),"")</f>
        <v/>
      </c>
      <c r="Q1051" s="75" t="str">
        <f t="shared" si="66"/>
        <v/>
      </c>
    </row>
    <row r="1052" spans="1:17">
      <c r="A1052" s="76"/>
      <c r="B1052" s="76"/>
      <c r="C1052" s="76"/>
      <c r="D1052" s="76"/>
      <c r="E1052" s="76" t="str">
        <f t="shared" si="65"/>
        <v/>
      </c>
      <c r="F1052" s="76"/>
      <c r="G1052" s="76"/>
      <c r="H1052" s="76"/>
      <c r="I1052" s="76"/>
      <c r="J1052" s="76"/>
      <c r="K1052" s="76"/>
      <c r="L1052" s="76"/>
      <c r="M1052" s="76" t="str" cm="1">
        <f t="array" ref="M1052">IF(L1052&lt;&gt;"",_xlfn.TEXTSPLIT(L1052, "$"),"")</f>
        <v/>
      </c>
      <c r="N1052" s="76"/>
      <c r="O1052" s="76" t="str" cm="1">
        <f t="array" ref="O1052">IF(L1052&lt;&gt;"",_xlfn.CHOOSECOLS(_xlfn.TEXTSPLIT(N1052,"--"),1),"")</f>
        <v/>
      </c>
      <c r="P1052" s="76" t="str" cm="1">
        <f t="array" ref="P1052">IF(L1052&lt;&gt;"",IFERROR(_xlfn.CHOOSECOLS(_xlfn.TEXTSPLIT(N1052,"--"),2),""),"")</f>
        <v/>
      </c>
      <c r="Q1052" s="76" t="str">
        <f t="shared" si="66"/>
        <v/>
      </c>
    </row>
    <row r="1053" spans="1:17">
      <c r="A1053" s="75"/>
      <c r="B1053" s="75"/>
      <c r="C1053" s="75"/>
      <c r="D1053" s="75"/>
      <c r="E1053" s="75" t="str">
        <f t="shared" si="65"/>
        <v/>
      </c>
      <c r="F1053" s="75"/>
      <c r="G1053" s="75"/>
      <c r="H1053" s="75"/>
      <c r="I1053" s="75"/>
      <c r="J1053" s="75"/>
      <c r="K1053" s="75"/>
      <c r="L1053" s="75"/>
      <c r="M1053" s="75" t="str" cm="1">
        <f t="array" ref="M1053">IF(L1053&lt;&gt;"",_xlfn.TEXTSPLIT(L1053, "$"),"")</f>
        <v/>
      </c>
      <c r="N1053" s="75"/>
      <c r="O1053" s="75" t="str" cm="1">
        <f t="array" ref="O1053">IF(L1053&lt;&gt;"",_xlfn.CHOOSECOLS(_xlfn.TEXTSPLIT(N1053,"--"),1),"")</f>
        <v/>
      </c>
      <c r="P1053" s="75" t="str" cm="1">
        <f t="array" ref="P1053">IF(L1053&lt;&gt;"",IFERROR(_xlfn.CHOOSECOLS(_xlfn.TEXTSPLIT(N1053,"--"),2),""),"")</f>
        <v/>
      </c>
      <c r="Q1053" s="75" t="str">
        <f t="shared" si="66"/>
        <v/>
      </c>
    </row>
    <row r="1054" spans="1:17">
      <c r="A1054" s="76"/>
      <c r="B1054" s="76"/>
      <c r="C1054" s="76"/>
      <c r="D1054" s="76"/>
      <c r="E1054" s="76" t="str">
        <f t="shared" si="65"/>
        <v/>
      </c>
      <c r="F1054" s="76"/>
      <c r="G1054" s="76"/>
      <c r="H1054" s="76"/>
      <c r="I1054" s="76"/>
      <c r="J1054" s="76"/>
      <c r="K1054" s="76"/>
      <c r="L1054" s="76"/>
      <c r="M1054" s="76" t="str" cm="1">
        <f t="array" ref="M1054">IF(L1054&lt;&gt;"",_xlfn.TEXTSPLIT(L1054, "$"),"")</f>
        <v/>
      </c>
      <c r="N1054" s="76"/>
      <c r="O1054" s="76" t="str" cm="1">
        <f t="array" ref="O1054">IF(L1054&lt;&gt;"",_xlfn.CHOOSECOLS(_xlfn.TEXTSPLIT(N1054,"--"),1),"")</f>
        <v/>
      </c>
      <c r="P1054" s="76" t="str" cm="1">
        <f t="array" ref="P1054">IF(L1054&lt;&gt;"",IFERROR(_xlfn.CHOOSECOLS(_xlfn.TEXTSPLIT(N1054,"--"),2),""),"")</f>
        <v/>
      </c>
      <c r="Q1054" s="76" t="str">
        <f t="shared" si="66"/>
        <v/>
      </c>
    </row>
    <row r="1055" spans="1:17">
      <c r="A1055" s="75"/>
      <c r="B1055" s="75"/>
      <c r="C1055" s="75"/>
      <c r="D1055" s="75"/>
      <c r="E1055" s="75" t="str">
        <f t="shared" si="65"/>
        <v/>
      </c>
      <c r="F1055" s="75"/>
      <c r="G1055" s="75"/>
      <c r="H1055" s="75"/>
      <c r="I1055" s="75"/>
      <c r="J1055" s="75"/>
      <c r="K1055" s="75"/>
      <c r="L1055" s="75"/>
      <c r="M1055" s="75" t="str" cm="1">
        <f t="array" ref="M1055">IF(L1055&lt;&gt;"",_xlfn.TEXTSPLIT(L1055, "$"),"")</f>
        <v/>
      </c>
      <c r="N1055" s="75"/>
      <c r="O1055" s="75" t="str" cm="1">
        <f t="array" ref="O1055">IF(L1055&lt;&gt;"",_xlfn.CHOOSECOLS(_xlfn.TEXTSPLIT(N1055,"--"),1),"")</f>
        <v/>
      </c>
      <c r="P1055" s="75" t="str" cm="1">
        <f t="array" ref="P1055">IF(L1055&lt;&gt;"",IFERROR(_xlfn.CHOOSECOLS(_xlfn.TEXTSPLIT(N1055,"--"),2),""),"")</f>
        <v/>
      </c>
      <c r="Q1055" s="75" t="str">
        <f t="shared" si="66"/>
        <v/>
      </c>
    </row>
    <row r="1056" spans="1:17">
      <c r="A1056" s="76"/>
      <c r="B1056" s="76"/>
      <c r="C1056" s="76"/>
      <c r="D1056" s="76"/>
      <c r="E1056" s="76" t="str">
        <f t="shared" si="65"/>
        <v/>
      </c>
      <c r="F1056" s="76"/>
      <c r="G1056" s="76"/>
      <c r="H1056" s="76"/>
      <c r="I1056" s="76"/>
      <c r="J1056" s="76"/>
      <c r="K1056" s="76"/>
      <c r="L1056" s="76"/>
      <c r="M1056" s="76" t="str" cm="1">
        <f t="array" ref="M1056">IF(L1056&lt;&gt;"",_xlfn.TEXTSPLIT(L1056, "$"),"")</f>
        <v/>
      </c>
      <c r="N1056" s="76"/>
      <c r="O1056" s="76" t="str" cm="1">
        <f t="array" ref="O1056">IF(L1056&lt;&gt;"",_xlfn.CHOOSECOLS(_xlfn.TEXTSPLIT(N1056,"--"),1),"")</f>
        <v/>
      </c>
      <c r="P1056" s="76" t="str" cm="1">
        <f t="array" ref="P1056">IF(L1056&lt;&gt;"",IFERROR(_xlfn.CHOOSECOLS(_xlfn.TEXTSPLIT(N1056,"--"),2),""),"")</f>
        <v/>
      </c>
      <c r="Q1056" s="76" t="str">
        <f t="shared" si="66"/>
        <v/>
      </c>
    </row>
    <row r="1057" spans="1:17">
      <c r="A1057" s="75"/>
      <c r="B1057" s="75"/>
      <c r="C1057" s="75"/>
      <c r="D1057" s="75"/>
      <c r="E1057" s="75" t="str">
        <f t="shared" si="65"/>
        <v/>
      </c>
      <c r="F1057" s="75"/>
      <c r="G1057" s="75"/>
      <c r="H1057" s="75"/>
      <c r="I1057" s="75"/>
      <c r="J1057" s="75"/>
      <c r="K1057" s="75"/>
      <c r="L1057" s="75"/>
      <c r="M1057" s="75" t="str" cm="1">
        <f t="array" ref="M1057">IF(L1057&lt;&gt;"",_xlfn.TEXTSPLIT(L1057, "$"),"")</f>
        <v/>
      </c>
      <c r="N1057" s="75"/>
      <c r="O1057" s="75" t="str" cm="1">
        <f t="array" ref="O1057">IF(L1057&lt;&gt;"",_xlfn.CHOOSECOLS(_xlfn.TEXTSPLIT(N1057,"--"),1),"")</f>
        <v/>
      </c>
      <c r="P1057" s="75" t="str" cm="1">
        <f t="array" ref="P1057">IF(L1057&lt;&gt;"",IFERROR(_xlfn.CHOOSECOLS(_xlfn.TEXTSPLIT(N1057,"--"),2),""),"")</f>
        <v/>
      </c>
      <c r="Q1057" s="75" t="str">
        <f t="shared" si="66"/>
        <v/>
      </c>
    </row>
    <row r="1058" spans="1:17">
      <c r="A1058" s="76"/>
      <c r="B1058" s="76"/>
      <c r="C1058" s="76"/>
      <c r="D1058" s="76"/>
      <c r="E1058" s="76" t="str">
        <f t="shared" si="65"/>
        <v/>
      </c>
      <c r="F1058" s="76"/>
      <c r="G1058" s="76"/>
      <c r="H1058" s="76"/>
      <c r="I1058" s="76"/>
      <c r="J1058" s="76"/>
      <c r="K1058" s="76"/>
      <c r="L1058" s="76"/>
      <c r="M1058" s="76" t="str" cm="1">
        <f t="array" ref="M1058">IF(L1058&lt;&gt;"",_xlfn.TEXTSPLIT(L1058, "$"),"")</f>
        <v/>
      </c>
      <c r="N1058" s="76"/>
      <c r="O1058" s="76" t="str" cm="1">
        <f t="array" ref="O1058">IF(L1058&lt;&gt;"",_xlfn.CHOOSECOLS(_xlfn.TEXTSPLIT(N1058,"--"),1),"")</f>
        <v/>
      </c>
      <c r="P1058" s="76" t="str" cm="1">
        <f t="array" ref="P1058">IF(L1058&lt;&gt;"",IFERROR(_xlfn.CHOOSECOLS(_xlfn.TEXTSPLIT(N1058,"--"),2),""),"")</f>
        <v/>
      </c>
      <c r="Q1058" s="76" t="str">
        <f t="shared" si="66"/>
        <v/>
      </c>
    </row>
    <row r="1059" spans="1:17">
      <c r="A1059" s="75"/>
      <c r="B1059" s="75"/>
      <c r="C1059" s="75"/>
      <c r="D1059" s="75"/>
      <c r="E1059" s="75" t="str">
        <f t="shared" si="65"/>
        <v/>
      </c>
      <c r="F1059" s="75"/>
      <c r="G1059" s="75"/>
      <c r="H1059" s="75"/>
      <c r="I1059" s="75"/>
      <c r="J1059" s="75"/>
      <c r="K1059" s="75"/>
      <c r="L1059" s="75"/>
      <c r="M1059" s="75" t="str" cm="1">
        <f t="array" ref="M1059">IF(L1059&lt;&gt;"",_xlfn.TEXTSPLIT(L1059, "$"),"")</f>
        <v/>
      </c>
      <c r="N1059" s="75"/>
      <c r="O1059" s="75" t="str" cm="1">
        <f t="array" ref="O1059">IF(L1059&lt;&gt;"",_xlfn.CHOOSECOLS(_xlfn.TEXTSPLIT(N1059,"--"),1),"")</f>
        <v/>
      </c>
      <c r="P1059" s="75" t="str" cm="1">
        <f t="array" ref="P1059">IF(L1059&lt;&gt;"",IFERROR(_xlfn.CHOOSECOLS(_xlfn.TEXTSPLIT(N1059,"--"),2),""),"")</f>
        <v/>
      </c>
      <c r="Q1059" s="75" t="str">
        <f t="shared" si="66"/>
        <v/>
      </c>
    </row>
    <row r="1060" spans="1:17">
      <c r="A1060" s="76"/>
      <c r="B1060" s="76"/>
      <c r="C1060" s="76"/>
      <c r="D1060" s="76"/>
      <c r="E1060" s="76" t="str">
        <f t="shared" si="65"/>
        <v/>
      </c>
      <c r="F1060" s="76"/>
      <c r="G1060" s="76"/>
      <c r="H1060" s="76"/>
      <c r="I1060" s="76"/>
      <c r="J1060" s="76"/>
      <c r="K1060" s="76"/>
      <c r="L1060" s="76"/>
      <c r="M1060" s="76" t="str" cm="1">
        <f t="array" ref="M1060">IF(L1060&lt;&gt;"",_xlfn.TEXTSPLIT(L1060, "$"),"")</f>
        <v/>
      </c>
      <c r="N1060" s="76"/>
      <c r="O1060" s="76" t="str" cm="1">
        <f t="array" ref="O1060">IF(L1060&lt;&gt;"",_xlfn.CHOOSECOLS(_xlfn.TEXTSPLIT(N1060,"--"),1),"")</f>
        <v/>
      </c>
      <c r="P1060" s="76" t="str" cm="1">
        <f t="array" ref="P1060">IF(L1060&lt;&gt;"",IFERROR(_xlfn.CHOOSECOLS(_xlfn.TEXTSPLIT(N1060,"--"),2),""),"")</f>
        <v/>
      </c>
      <c r="Q1060" s="76" t="str">
        <f t="shared" si="66"/>
        <v/>
      </c>
    </row>
    <row r="1061" spans="1:17">
      <c r="A1061" s="75"/>
      <c r="B1061" s="75"/>
      <c r="C1061" s="75"/>
      <c r="D1061" s="75"/>
      <c r="E1061" s="75" t="str">
        <f t="shared" si="65"/>
        <v/>
      </c>
      <c r="F1061" s="75"/>
      <c r="G1061" s="75"/>
      <c r="H1061" s="75"/>
      <c r="I1061" s="75"/>
      <c r="J1061" s="75"/>
      <c r="K1061" s="75"/>
      <c r="L1061" s="75"/>
      <c r="M1061" s="75" t="str" cm="1">
        <f t="array" ref="M1061">IF(L1061&lt;&gt;"",_xlfn.TEXTSPLIT(L1061, "$"),"")</f>
        <v/>
      </c>
      <c r="N1061" s="75"/>
      <c r="O1061" s="75" t="str" cm="1">
        <f t="array" ref="O1061">IF(L1061&lt;&gt;"",_xlfn.CHOOSECOLS(_xlfn.TEXTSPLIT(N1061,"--"),1),"")</f>
        <v/>
      </c>
      <c r="P1061" s="75" t="str" cm="1">
        <f t="array" ref="P1061">IF(L1061&lt;&gt;"",IFERROR(_xlfn.CHOOSECOLS(_xlfn.TEXTSPLIT(N1061,"--"),2),""),"")</f>
        <v/>
      </c>
      <c r="Q1061" s="75" t="str">
        <f t="shared" si="66"/>
        <v/>
      </c>
    </row>
    <row r="1062" spans="1:17">
      <c r="A1062" s="76"/>
      <c r="B1062" s="76"/>
      <c r="C1062" s="76"/>
      <c r="D1062" s="76"/>
      <c r="E1062" s="76" t="str">
        <f t="shared" si="65"/>
        <v/>
      </c>
      <c r="F1062" s="76"/>
      <c r="G1062" s="76"/>
      <c r="H1062" s="76"/>
      <c r="I1062" s="76"/>
      <c r="J1062" s="76"/>
      <c r="K1062" s="76"/>
      <c r="L1062" s="76"/>
      <c r="M1062" s="76" t="str" cm="1">
        <f t="array" ref="M1062">IF(L1062&lt;&gt;"",_xlfn.TEXTSPLIT(L1062, "$"),"")</f>
        <v/>
      </c>
      <c r="N1062" s="76"/>
      <c r="O1062" s="76" t="str" cm="1">
        <f t="array" ref="O1062">IF(L1062&lt;&gt;"",_xlfn.CHOOSECOLS(_xlfn.TEXTSPLIT(N1062,"--"),1),"")</f>
        <v/>
      </c>
      <c r="P1062" s="76" t="str" cm="1">
        <f t="array" ref="P1062">IF(L1062&lt;&gt;"",IFERROR(_xlfn.CHOOSECOLS(_xlfn.TEXTSPLIT(N1062,"--"),2),""),"")</f>
        <v/>
      </c>
      <c r="Q1062" s="76" t="str">
        <f t="shared" si="66"/>
        <v/>
      </c>
    </row>
    <row r="1063" spans="1:17">
      <c r="A1063" s="75"/>
      <c r="B1063" s="75"/>
      <c r="C1063" s="75"/>
      <c r="D1063" s="75"/>
      <c r="E1063" s="75" t="str">
        <f t="shared" si="65"/>
        <v/>
      </c>
      <c r="F1063" s="75"/>
      <c r="G1063" s="75"/>
      <c r="H1063" s="75"/>
      <c r="I1063" s="75"/>
      <c r="J1063" s="75"/>
      <c r="K1063" s="75"/>
      <c r="L1063" s="75"/>
      <c r="M1063" s="75" t="str" cm="1">
        <f t="array" ref="M1063">IF(L1063&lt;&gt;"",_xlfn.TEXTSPLIT(L1063, "$"),"")</f>
        <v/>
      </c>
      <c r="N1063" s="75"/>
      <c r="O1063" s="75" t="str" cm="1">
        <f t="array" ref="O1063">IF(L1063&lt;&gt;"",_xlfn.CHOOSECOLS(_xlfn.TEXTSPLIT(N1063,"--"),1),"")</f>
        <v/>
      </c>
      <c r="P1063" s="75" t="str" cm="1">
        <f t="array" ref="P1063">IF(L1063&lt;&gt;"",IFERROR(_xlfn.CHOOSECOLS(_xlfn.TEXTSPLIT(N1063,"--"),2),""),"")</f>
        <v/>
      </c>
      <c r="Q1063" s="75" t="str">
        <f t="shared" si="66"/>
        <v/>
      </c>
    </row>
    <row r="1064" spans="1:17">
      <c r="A1064" s="76"/>
      <c r="B1064" s="76"/>
      <c r="C1064" s="76"/>
      <c r="D1064" s="76"/>
      <c r="E1064" s="76" t="str">
        <f t="shared" si="65"/>
        <v/>
      </c>
      <c r="F1064" s="76"/>
      <c r="G1064" s="76"/>
      <c r="H1064" s="76"/>
      <c r="I1064" s="76"/>
      <c r="J1064" s="76"/>
      <c r="K1064" s="76"/>
      <c r="L1064" s="76"/>
      <c r="M1064" s="76" t="str" cm="1">
        <f t="array" ref="M1064">IF(L1064&lt;&gt;"",_xlfn.TEXTSPLIT(L1064, "$"),"")</f>
        <v/>
      </c>
      <c r="N1064" s="76"/>
      <c r="O1064" s="76" t="str" cm="1">
        <f t="array" ref="O1064">IF(L1064&lt;&gt;"",_xlfn.CHOOSECOLS(_xlfn.TEXTSPLIT(N1064,"--"),1),"")</f>
        <v/>
      </c>
      <c r="P1064" s="76" t="str" cm="1">
        <f t="array" ref="P1064">IF(L1064&lt;&gt;"",IFERROR(_xlfn.CHOOSECOLS(_xlfn.TEXTSPLIT(N1064,"--"),2),""),"")</f>
        <v/>
      </c>
      <c r="Q1064" s="76" t="str">
        <f t="shared" si="66"/>
        <v/>
      </c>
    </row>
    <row r="1065" spans="1:17">
      <c r="A1065" s="75"/>
      <c r="B1065" s="75"/>
      <c r="C1065" s="75"/>
      <c r="D1065" s="75"/>
      <c r="E1065" s="75" t="str">
        <f t="shared" si="65"/>
        <v/>
      </c>
      <c r="F1065" s="75"/>
      <c r="G1065" s="75"/>
      <c r="H1065" s="75"/>
      <c r="I1065" s="75"/>
      <c r="J1065" s="75"/>
      <c r="K1065" s="75"/>
      <c r="L1065" s="75"/>
      <c r="M1065" s="75" t="str" cm="1">
        <f t="array" ref="M1065">IF(L1065&lt;&gt;"",_xlfn.TEXTSPLIT(L1065, "$"),"")</f>
        <v/>
      </c>
      <c r="N1065" s="75"/>
      <c r="O1065" s="75" t="str" cm="1">
        <f t="array" ref="O1065">IF(L1065&lt;&gt;"",_xlfn.CHOOSECOLS(_xlfn.TEXTSPLIT(N1065,"--"),1),"")</f>
        <v/>
      </c>
      <c r="P1065" s="75" t="str" cm="1">
        <f t="array" ref="P1065">IF(L1065&lt;&gt;"",IFERROR(_xlfn.CHOOSECOLS(_xlfn.TEXTSPLIT(N1065,"--"),2),""),"")</f>
        <v/>
      </c>
      <c r="Q1065" s="75" t="str">
        <f t="shared" si="66"/>
        <v/>
      </c>
    </row>
    <row r="1066" spans="1:17">
      <c r="A1066" s="76"/>
      <c r="B1066" s="76"/>
      <c r="C1066" s="76"/>
      <c r="D1066" s="76"/>
      <c r="E1066" s="76" t="str">
        <f t="shared" si="65"/>
        <v/>
      </c>
      <c r="F1066" s="76"/>
      <c r="G1066" s="76"/>
      <c r="H1066" s="76"/>
      <c r="I1066" s="76"/>
      <c r="J1066" s="76"/>
      <c r="K1066" s="76"/>
      <c r="L1066" s="76"/>
      <c r="M1066" s="76" t="str" cm="1">
        <f t="array" ref="M1066">IF(L1066&lt;&gt;"",_xlfn.TEXTSPLIT(L1066, "$"),"")</f>
        <v/>
      </c>
      <c r="N1066" s="76"/>
      <c r="O1066" s="76" t="str" cm="1">
        <f t="array" ref="O1066">IF(L1066&lt;&gt;"",_xlfn.CHOOSECOLS(_xlfn.TEXTSPLIT(N1066,"--"),1),"")</f>
        <v/>
      </c>
      <c r="P1066" s="76" t="str" cm="1">
        <f t="array" ref="P1066">IF(L1066&lt;&gt;"",IFERROR(_xlfn.CHOOSECOLS(_xlfn.TEXTSPLIT(N1066,"--"),2),""),"")</f>
        <v/>
      </c>
      <c r="Q1066" s="76" t="str">
        <f t="shared" si="66"/>
        <v/>
      </c>
    </row>
    <row r="1067" spans="1:17">
      <c r="A1067" s="75"/>
      <c r="B1067" s="75"/>
      <c r="C1067" s="75"/>
      <c r="D1067" s="75"/>
      <c r="E1067" s="75" t="str">
        <f t="shared" si="65"/>
        <v/>
      </c>
      <c r="F1067" s="75"/>
      <c r="G1067" s="75"/>
      <c r="H1067" s="75"/>
      <c r="I1067" s="75"/>
      <c r="J1067" s="75"/>
      <c r="K1067" s="75"/>
      <c r="L1067" s="75"/>
      <c r="M1067" s="75" t="str" cm="1">
        <f t="array" ref="M1067">IF(L1067&lt;&gt;"",_xlfn.TEXTSPLIT(L1067, "$"),"")</f>
        <v/>
      </c>
      <c r="N1067" s="75"/>
      <c r="O1067" s="75" t="str" cm="1">
        <f t="array" ref="O1067">IF(L1067&lt;&gt;"",_xlfn.CHOOSECOLS(_xlfn.TEXTSPLIT(N1067,"--"),1),"")</f>
        <v/>
      </c>
      <c r="P1067" s="75" t="str" cm="1">
        <f t="array" ref="P1067">IF(L1067&lt;&gt;"",IFERROR(_xlfn.CHOOSECOLS(_xlfn.TEXTSPLIT(N1067,"--"),2),""),"")</f>
        <v/>
      </c>
      <c r="Q1067" s="75" t="str">
        <f t="shared" si="66"/>
        <v/>
      </c>
    </row>
    <row r="1068" spans="1:17">
      <c r="A1068" s="76"/>
      <c r="B1068" s="76"/>
      <c r="C1068" s="76"/>
      <c r="D1068" s="76"/>
      <c r="E1068" s="76" t="str">
        <f t="shared" si="65"/>
        <v/>
      </c>
      <c r="F1068" s="76"/>
      <c r="G1068" s="76"/>
      <c r="H1068" s="76"/>
      <c r="I1068" s="76"/>
      <c r="J1068" s="76"/>
      <c r="K1068" s="76"/>
      <c r="L1068" s="76"/>
      <c r="M1068" s="76" t="str" cm="1">
        <f t="array" ref="M1068">IF(L1068&lt;&gt;"",_xlfn.TEXTSPLIT(L1068, "$"),"")</f>
        <v/>
      </c>
      <c r="N1068" s="76"/>
      <c r="O1068" s="76" t="str" cm="1">
        <f t="array" ref="O1068">IF(L1068&lt;&gt;"",_xlfn.CHOOSECOLS(_xlfn.TEXTSPLIT(N1068,"--"),1),"")</f>
        <v/>
      </c>
      <c r="P1068" s="76" t="str" cm="1">
        <f t="array" ref="P1068">IF(L1068&lt;&gt;"",IFERROR(_xlfn.CHOOSECOLS(_xlfn.TEXTSPLIT(N1068,"--"),2),""),"")</f>
        <v/>
      </c>
      <c r="Q1068" s="76" t="str">
        <f t="shared" si="66"/>
        <v/>
      </c>
    </row>
    <row r="1069" spans="1:17">
      <c r="A1069" s="75"/>
      <c r="B1069" s="75"/>
      <c r="C1069" s="75"/>
      <c r="D1069" s="75"/>
      <c r="E1069" s="75" t="str">
        <f t="shared" si="65"/>
        <v/>
      </c>
      <c r="F1069" s="75"/>
      <c r="G1069" s="75"/>
      <c r="H1069" s="75"/>
      <c r="I1069" s="75"/>
      <c r="J1069" s="75"/>
      <c r="K1069" s="75"/>
      <c r="L1069" s="75"/>
      <c r="M1069" s="75" t="str" cm="1">
        <f t="array" ref="M1069">IF(L1069&lt;&gt;"",_xlfn.TEXTSPLIT(L1069, "$"),"")</f>
        <v/>
      </c>
      <c r="N1069" s="75"/>
      <c r="O1069" s="75" t="str" cm="1">
        <f t="array" ref="O1069">IF(L1069&lt;&gt;"",_xlfn.CHOOSECOLS(_xlfn.TEXTSPLIT(N1069,"--"),1),"")</f>
        <v/>
      </c>
      <c r="P1069" s="75" t="str" cm="1">
        <f t="array" ref="P1069">IF(L1069&lt;&gt;"",IFERROR(_xlfn.CHOOSECOLS(_xlfn.TEXTSPLIT(N1069,"--"),2),""),"")</f>
        <v/>
      </c>
      <c r="Q1069" s="75" t="str">
        <f t="shared" si="66"/>
        <v/>
      </c>
    </row>
    <row r="1070" spans="1:17">
      <c r="A1070" s="76"/>
      <c r="B1070" s="76"/>
      <c r="C1070" s="76"/>
      <c r="D1070" s="76"/>
      <c r="E1070" s="76" t="str">
        <f t="shared" si="65"/>
        <v/>
      </c>
      <c r="F1070" s="76"/>
      <c r="G1070" s="76"/>
      <c r="H1070" s="76"/>
      <c r="I1070" s="76"/>
      <c r="J1070" s="76"/>
      <c r="K1070" s="76"/>
      <c r="L1070" s="76"/>
      <c r="M1070" s="76" t="str" cm="1">
        <f t="array" ref="M1070">IF(L1070&lt;&gt;"",_xlfn.TEXTSPLIT(L1070, "$"),"")</f>
        <v/>
      </c>
      <c r="N1070" s="76"/>
      <c r="O1070" s="76" t="str" cm="1">
        <f t="array" ref="O1070">IF(L1070&lt;&gt;"",_xlfn.CHOOSECOLS(_xlfn.TEXTSPLIT(N1070,"--"),1),"")</f>
        <v/>
      </c>
      <c r="P1070" s="76" t="str" cm="1">
        <f t="array" ref="P1070">IF(L1070&lt;&gt;"",IFERROR(_xlfn.CHOOSECOLS(_xlfn.TEXTSPLIT(N1070,"--"),2),""),"")</f>
        <v/>
      </c>
      <c r="Q1070" s="76" t="str">
        <f t="shared" si="66"/>
        <v/>
      </c>
    </row>
    <row r="1071" spans="1:17">
      <c r="A1071" s="75"/>
      <c r="B1071" s="75"/>
      <c r="C1071" s="75"/>
      <c r="D1071" s="75"/>
      <c r="E1071" s="75" t="str">
        <f t="shared" si="65"/>
        <v/>
      </c>
      <c r="F1071" s="75"/>
      <c r="G1071" s="75"/>
      <c r="H1071" s="75"/>
      <c r="I1071" s="75"/>
      <c r="J1071" s="75"/>
      <c r="K1071" s="75"/>
      <c r="L1071" s="75"/>
      <c r="M1071" s="75" t="str" cm="1">
        <f t="array" ref="M1071">IF(L1071&lt;&gt;"",_xlfn.TEXTSPLIT(L1071, "$"),"")</f>
        <v/>
      </c>
      <c r="N1071" s="75"/>
      <c r="O1071" s="75" t="str" cm="1">
        <f t="array" ref="O1071">IF(L1071&lt;&gt;"",_xlfn.CHOOSECOLS(_xlfn.TEXTSPLIT(N1071,"--"),1),"")</f>
        <v/>
      </c>
      <c r="P1071" s="75" t="str" cm="1">
        <f t="array" ref="P1071">IF(L1071&lt;&gt;"",IFERROR(_xlfn.CHOOSECOLS(_xlfn.TEXTSPLIT(N1071,"--"),2),""),"")</f>
        <v/>
      </c>
      <c r="Q1071" s="75" t="str">
        <f t="shared" si="66"/>
        <v/>
      </c>
    </row>
    <row r="1072" spans="1:17">
      <c r="A1072" s="76"/>
      <c r="B1072" s="76"/>
      <c r="C1072" s="76"/>
      <c r="D1072" s="76"/>
      <c r="E1072" s="76" t="str">
        <f t="shared" si="65"/>
        <v/>
      </c>
      <c r="F1072" s="76"/>
      <c r="G1072" s="76"/>
      <c r="H1072" s="76"/>
      <c r="I1072" s="76"/>
      <c r="J1072" s="76"/>
      <c r="K1072" s="76"/>
      <c r="L1072" s="76"/>
      <c r="M1072" s="76" t="str" cm="1">
        <f t="array" ref="M1072">IF(L1072&lt;&gt;"",_xlfn.TEXTSPLIT(L1072, "$"),"")</f>
        <v/>
      </c>
      <c r="N1072" s="76"/>
      <c r="O1072" s="76" t="str" cm="1">
        <f t="array" ref="O1072">IF(L1072&lt;&gt;"",_xlfn.CHOOSECOLS(_xlfn.TEXTSPLIT(N1072,"--"),1),"")</f>
        <v/>
      </c>
      <c r="P1072" s="76" t="str" cm="1">
        <f t="array" ref="P1072">IF(L1072&lt;&gt;"",IFERROR(_xlfn.CHOOSECOLS(_xlfn.TEXTSPLIT(N1072,"--"),2),""),"")</f>
        <v/>
      </c>
      <c r="Q1072" s="76" t="str">
        <f t="shared" si="66"/>
        <v/>
      </c>
    </row>
    <row r="1073" spans="1:17">
      <c r="A1073" s="75"/>
      <c r="B1073" s="75"/>
      <c r="C1073" s="75"/>
      <c r="D1073" s="75"/>
      <c r="E1073" s="75" t="str">
        <f t="shared" si="65"/>
        <v/>
      </c>
      <c r="F1073" s="75"/>
      <c r="G1073" s="75"/>
      <c r="H1073" s="75"/>
      <c r="I1073" s="75"/>
      <c r="J1073" s="75"/>
      <c r="K1073" s="75"/>
      <c r="L1073" s="75"/>
      <c r="M1073" s="75" t="str" cm="1">
        <f t="array" ref="M1073">IF(L1073&lt;&gt;"",_xlfn.TEXTSPLIT(L1073, "$"),"")</f>
        <v/>
      </c>
      <c r="N1073" s="75"/>
      <c r="O1073" s="75" t="str" cm="1">
        <f t="array" ref="O1073">IF(L1073&lt;&gt;"",_xlfn.CHOOSECOLS(_xlfn.TEXTSPLIT(N1073,"--"),1),"")</f>
        <v/>
      </c>
      <c r="P1073" s="75" t="str" cm="1">
        <f t="array" ref="P1073">IF(L1073&lt;&gt;"",IFERROR(_xlfn.CHOOSECOLS(_xlfn.TEXTSPLIT(N1073,"--"),2),""),"")</f>
        <v/>
      </c>
      <c r="Q1073" s="75" t="str">
        <f t="shared" si="66"/>
        <v/>
      </c>
    </row>
    <row r="1074" spans="1:17">
      <c r="A1074" s="76"/>
      <c r="B1074" s="76"/>
      <c r="C1074" s="76"/>
      <c r="D1074" s="76"/>
      <c r="E1074" s="76" t="str">
        <f t="shared" si="65"/>
        <v/>
      </c>
      <c r="F1074" s="76"/>
      <c r="G1074" s="76"/>
      <c r="H1074" s="76"/>
      <c r="I1074" s="76"/>
      <c r="J1074" s="76"/>
      <c r="K1074" s="76"/>
      <c r="L1074" s="76"/>
      <c r="M1074" s="76" t="str" cm="1">
        <f t="array" ref="M1074">IF(L1074&lt;&gt;"",_xlfn.TEXTSPLIT(L1074, "$"),"")</f>
        <v/>
      </c>
      <c r="N1074" s="76"/>
      <c r="O1074" s="76" t="str" cm="1">
        <f t="array" ref="O1074">IF(L1074&lt;&gt;"",_xlfn.CHOOSECOLS(_xlfn.TEXTSPLIT(N1074,"--"),1),"")</f>
        <v/>
      </c>
      <c r="P1074" s="76" t="str" cm="1">
        <f t="array" ref="P1074">IF(L1074&lt;&gt;"",IFERROR(_xlfn.CHOOSECOLS(_xlfn.TEXTSPLIT(N1074,"--"),2),""),"")</f>
        <v/>
      </c>
      <c r="Q1074" s="76" t="str">
        <f t="shared" si="66"/>
        <v/>
      </c>
    </row>
    <row r="1075" spans="1:17">
      <c r="A1075" s="75"/>
      <c r="B1075" s="75"/>
      <c r="C1075" s="75"/>
      <c r="D1075" s="75"/>
      <c r="E1075" s="75" t="str">
        <f t="shared" si="65"/>
        <v/>
      </c>
      <c r="F1075" s="75"/>
      <c r="G1075" s="75"/>
      <c r="H1075" s="75"/>
      <c r="I1075" s="75"/>
      <c r="J1075" s="75"/>
      <c r="K1075" s="75"/>
      <c r="L1075" s="75"/>
      <c r="M1075" s="75" t="str" cm="1">
        <f t="array" ref="M1075">IF(L1075&lt;&gt;"",_xlfn.TEXTSPLIT(L1075, "$"),"")</f>
        <v/>
      </c>
      <c r="N1075" s="75"/>
      <c r="O1075" s="75" t="str" cm="1">
        <f t="array" ref="O1075">IF(L1075&lt;&gt;"",_xlfn.CHOOSECOLS(_xlfn.TEXTSPLIT(N1075,"--"),1),"")</f>
        <v/>
      </c>
      <c r="P1075" s="75" t="str" cm="1">
        <f t="array" ref="P1075">IF(L1075&lt;&gt;"",IFERROR(_xlfn.CHOOSECOLS(_xlfn.TEXTSPLIT(N1075,"--"),2),""),"")</f>
        <v/>
      </c>
      <c r="Q1075" s="75" t="str">
        <f t="shared" si="66"/>
        <v/>
      </c>
    </row>
    <row r="1076" spans="1:17">
      <c r="A1076" s="76"/>
      <c r="B1076" s="76"/>
      <c r="C1076" s="76"/>
      <c r="D1076" s="76"/>
      <c r="E1076" s="76" t="str">
        <f t="shared" si="65"/>
        <v/>
      </c>
      <c r="F1076" s="76"/>
      <c r="G1076" s="76"/>
      <c r="H1076" s="76"/>
      <c r="I1076" s="76"/>
      <c r="J1076" s="76"/>
      <c r="K1076" s="76"/>
      <c r="L1076" s="76"/>
      <c r="M1076" s="76" t="str" cm="1">
        <f t="array" ref="M1076">IF(L1076&lt;&gt;"",_xlfn.TEXTSPLIT(L1076, "$"),"")</f>
        <v/>
      </c>
      <c r="N1076" s="76"/>
      <c r="O1076" s="76" t="str" cm="1">
        <f t="array" ref="O1076">IF(L1076&lt;&gt;"",_xlfn.CHOOSECOLS(_xlfn.TEXTSPLIT(N1076,"--"),1),"")</f>
        <v/>
      </c>
      <c r="P1076" s="76" t="str" cm="1">
        <f t="array" ref="P1076">IF(L1076&lt;&gt;"",IFERROR(_xlfn.CHOOSECOLS(_xlfn.TEXTSPLIT(N1076,"--"),2),""),"")</f>
        <v/>
      </c>
      <c r="Q1076" s="76" t="str">
        <f t="shared" si="66"/>
        <v/>
      </c>
    </row>
    <row r="1077" spans="1:17">
      <c r="A1077" s="75"/>
      <c r="B1077" s="75"/>
      <c r="C1077" s="75"/>
      <c r="D1077" s="75"/>
      <c r="E1077" s="75" t="str">
        <f t="shared" si="65"/>
        <v/>
      </c>
      <c r="F1077" s="75"/>
      <c r="G1077" s="75"/>
      <c r="H1077" s="75"/>
      <c r="I1077" s="75"/>
      <c r="J1077" s="75"/>
      <c r="K1077" s="75"/>
      <c r="L1077" s="75"/>
      <c r="M1077" s="75" t="str" cm="1">
        <f t="array" ref="M1077">IF(L1077&lt;&gt;"",_xlfn.TEXTSPLIT(L1077, "$"),"")</f>
        <v/>
      </c>
      <c r="N1077" s="75"/>
      <c r="O1077" s="75" t="str" cm="1">
        <f t="array" ref="O1077">IF(L1077&lt;&gt;"",_xlfn.CHOOSECOLS(_xlfn.TEXTSPLIT(N1077,"--"),1),"")</f>
        <v/>
      </c>
      <c r="P1077" s="75" t="str" cm="1">
        <f t="array" ref="P1077">IF(L1077&lt;&gt;"",IFERROR(_xlfn.CHOOSECOLS(_xlfn.TEXTSPLIT(N1077,"--"),2),""),"")</f>
        <v/>
      </c>
      <c r="Q1077" s="75" t="str">
        <f t="shared" si="66"/>
        <v/>
      </c>
    </row>
    <row r="1078" spans="1:17">
      <c r="A1078" s="76"/>
      <c r="B1078" s="76"/>
      <c r="C1078" s="76"/>
      <c r="D1078" s="76"/>
      <c r="E1078" s="76" t="str">
        <f t="shared" si="65"/>
        <v/>
      </c>
      <c r="F1078" s="76"/>
      <c r="G1078" s="76"/>
      <c r="H1078" s="76"/>
      <c r="I1078" s="76"/>
      <c r="J1078" s="76"/>
      <c r="K1078" s="76"/>
      <c r="L1078" s="76"/>
      <c r="M1078" s="76" t="str" cm="1">
        <f t="array" ref="M1078">IF(L1078&lt;&gt;"",_xlfn.TEXTSPLIT(L1078, "$"),"")</f>
        <v/>
      </c>
      <c r="N1078" s="76"/>
      <c r="O1078" s="76" t="str" cm="1">
        <f t="array" ref="O1078">IF(L1078&lt;&gt;"",_xlfn.CHOOSECOLS(_xlfn.TEXTSPLIT(N1078,"--"),1),"")</f>
        <v/>
      </c>
      <c r="P1078" s="76" t="str" cm="1">
        <f t="array" ref="P1078">IF(L1078&lt;&gt;"",IFERROR(_xlfn.CHOOSECOLS(_xlfn.TEXTSPLIT(N1078,"--"),2),""),"")</f>
        <v/>
      </c>
      <c r="Q1078" s="76" t="str">
        <f t="shared" si="66"/>
        <v/>
      </c>
    </row>
    <row r="1079" spans="1:17">
      <c r="A1079" s="75"/>
      <c r="B1079" s="75"/>
      <c r="C1079" s="75"/>
      <c r="D1079" s="75"/>
      <c r="E1079" s="75" t="str">
        <f t="shared" si="65"/>
        <v/>
      </c>
      <c r="F1079" s="75"/>
      <c r="G1079" s="75"/>
      <c r="H1079" s="75"/>
      <c r="I1079" s="75"/>
      <c r="J1079" s="75"/>
      <c r="K1079" s="75"/>
      <c r="L1079" s="75"/>
      <c r="M1079" s="75" t="str" cm="1">
        <f t="array" ref="M1079">IF(L1079&lt;&gt;"",_xlfn.TEXTSPLIT(L1079, "$"),"")</f>
        <v/>
      </c>
      <c r="N1079" s="75"/>
      <c r="O1079" s="75" t="str" cm="1">
        <f t="array" ref="O1079">IF(L1079&lt;&gt;"",_xlfn.CHOOSECOLS(_xlfn.TEXTSPLIT(N1079,"--"),1),"")</f>
        <v/>
      </c>
      <c r="P1079" s="75" t="str" cm="1">
        <f t="array" ref="P1079">IF(L1079&lt;&gt;"",IFERROR(_xlfn.CHOOSECOLS(_xlfn.TEXTSPLIT(N1079,"--"),2),""),"")</f>
        <v/>
      </c>
      <c r="Q1079" s="75" t="str">
        <f t="shared" si="66"/>
        <v/>
      </c>
    </row>
    <row r="1080" spans="1:17">
      <c r="A1080" s="76"/>
      <c r="B1080" s="76"/>
      <c r="C1080" s="76"/>
      <c r="D1080" s="76"/>
      <c r="E1080" s="76" t="str">
        <f t="shared" si="65"/>
        <v/>
      </c>
      <c r="F1080" s="76"/>
      <c r="G1080" s="76"/>
      <c r="H1080" s="76"/>
      <c r="I1080" s="76"/>
      <c r="J1080" s="76"/>
      <c r="K1080" s="76"/>
      <c r="L1080" s="76"/>
      <c r="M1080" s="76" t="str" cm="1">
        <f t="array" ref="M1080">IF(L1080&lt;&gt;"",_xlfn.TEXTSPLIT(L1080, "$"),"")</f>
        <v/>
      </c>
      <c r="N1080" s="76"/>
      <c r="O1080" s="76" t="str" cm="1">
        <f t="array" ref="O1080">IF(L1080&lt;&gt;"",_xlfn.CHOOSECOLS(_xlfn.TEXTSPLIT(N1080,"--"),1),"")</f>
        <v/>
      </c>
      <c r="P1080" s="76" t="str" cm="1">
        <f t="array" ref="P1080">IF(L1080&lt;&gt;"",IFERROR(_xlfn.CHOOSECOLS(_xlfn.TEXTSPLIT(N1080,"--"),2),""),"")</f>
        <v/>
      </c>
      <c r="Q1080" s="76" t="str">
        <f t="shared" si="66"/>
        <v/>
      </c>
    </row>
    <row r="1081" spans="1:17">
      <c r="A1081" s="75"/>
      <c r="B1081" s="75"/>
      <c r="C1081" s="75"/>
      <c r="D1081" s="75"/>
      <c r="E1081" s="75" t="str">
        <f t="shared" si="65"/>
        <v/>
      </c>
      <c r="F1081" s="75"/>
      <c r="G1081" s="75"/>
      <c r="H1081" s="75"/>
      <c r="I1081" s="75"/>
      <c r="J1081" s="75"/>
      <c r="K1081" s="75"/>
      <c r="L1081" s="75"/>
      <c r="M1081" s="75" t="str" cm="1">
        <f t="array" ref="M1081">IF(L1081&lt;&gt;"",_xlfn.TEXTSPLIT(L1081, "$"),"")</f>
        <v/>
      </c>
      <c r="N1081" s="75"/>
      <c r="O1081" s="75" t="str" cm="1">
        <f t="array" ref="O1081">IF(L1081&lt;&gt;"",_xlfn.CHOOSECOLS(_xlfn.TEXTSPLIT(N1081,"--"),1),"")</f>
        <v/>
      </c>
      <c r="P1081" s="75" t="str" cm="1">
        <f t="array" ref="P1081">IF(L1081&lt;&gt;"",IFERROR(_xlfn.CHOOSECOLS(_xlfn.TEXTSPLIT(N1081,"--"),2),""),"")</f>
        <v/>
      </c>
      <c r="Q1081" s="75" t="str">
        <f t="shared" si="66"/>
        <v/>
      </c>
    </row>
    <row r="1082" spans="1:17">
      <c r="A1082" s="76"/>
      <c r="B1082" s="76"/>
      <c r="C1082" s="76"/>
      <c r="D1082" s="76"/>
      <c r="E1082" s="76" t="str">
        <f t="shared" si="65"/>
        <v/>
      </c>
      <c r="F1082" s="76"/>
      <c r="G1082" s="76"/>
      <c r="H1082" s="76"/>
      <c r="I1082" s="76"/>
      <c r="J1082" s="76"/>
      <c r="K1082" s="76"/>
      <c r="L1082" s="76"/>
      <c r="M1082" s="76" t="str" cm="1">
        <f t="array" ref="M1082">IF(L1082&lt;&gt;"",_xlfn.TEXTSPLIT(L1082, "$"),"")</f>
        <v/>
      </c>
      <c r="N1082" s="76"/>
      <c r="O1082" s="76" t="str" cm="1">
        <f t="array" ref="O1082">IF(L1082&lt;&gt;"",_xlfn.CHOOSECOLS(_xlfn.TEXTSPLIT(N1082,"--"),1),"")</f>
        <v/>
      </c>
      <c r="P1082" s="76" t="str" cm="1">
        <f t="array" ref="P1082">IF(L1082&lt;&gt;"",IFERROR(_xlfn.CHOOSECOLS(_xlfn.TEXTSPLIT(N1082,"--"),2),""),"")</f>
        <v/>
      </c>
      <c r="Q1082" s="76" t="str">
        <f t="shared" si="66"/>
        <v/>
      </c>
    </row>
    <row r="1083" spans="1:17">
      <c r="A1083" s="75"/>
      <c r="B1083" s="75"/>
      <c r="C1083" s="75"/>
      <c r="D1083" s="75"/>
      <c r="E1083" s="75" t="str">
        <f t="shared" si="65"/>
        <v/>
      </c>
      <c r="F1083" s="75"/>
      <c r="G1083" s="75"/>
      <c r="H1083" s="75"/>
      <c r="I1083" s="75"/>
      <c r="J1083" s="75"/>
      <c r="K1083" s="75"/>
      <c r="L1083" s="75"/>
      <c r="M1083" s="75" t="str" cm="1">
        <f t="array" ref="M1083">IF(L1083&lt;&gt;"",_xlfn.TEXTSPLIT(L1083, "$"),"")</f>
        <v/>
      </c>
      <c r="N1083" s="75"/>
      <c r="O1083" s="75" t="str" cm="1">
        <f t="array" ref="O1083">IF(L1083&lt;&gt;"",_xlfn.CHOOSECOLS(_xlfn.TEXTSPLIT(N1083,"--"),1),"")</f>
        <v/>
      </c>
      <c r="P1083" s="75" t="str" cm="1">
        <f t="array" ref="P1083">IF(L1083&lt;&gt;"",IFERROR(_xlfn.CHOOSECOLS(_xlfn.TEXTSPLIT(N1083,"--"),2),""),"")</f>
        <v/>
      </c>
      <c r="Q1083" s="75" t="str">
        <f t="shared" si="66"/>
        <v/>
      </c>
    </row>
    <row r="1084" spans="1:17">
      <c r="A1084" s="76"/>
      <c r="B1084" s="76"/>
      <c r="C1084" s="76"/>
      <c r="D1084" s="76"/>
      <c r="E1084" s="76" t="str">
        <f t="shared" si="65"/>
        <v/>
      </c>
      <c r="F1084" s="76"/>
      <c r="G1084" s="76"/>
      <c r="H1084" s="76"/>
      <c r="I1084" s="76"/>
      <c r="J1084" s="76"/>
      <c r="K1084" s="76"/>
      <c r="L1084" s="76"/>
      <c r="M1084" s="76" t="str" cm="1">
        <f t="array" ref="M1084">IF(L1084&lt;&gt;"",_xlfn.TEXTSPLIT(L1084, "$"),"")</f>
        <v/>
      </c>
      <c r="N1084" s="76"/>
      <c r="O1084" s="76" t="str" cm="1">
        <f t="array" ref="O1084">IF(L1084&lt;&gt;"",_xlfn.CHOOSECOLS(_xlfn.TEXTSPLIT(N1084,"--"),1),"")</f>
        <v/>
      </c>
      <c r="P1084" s="76" t="str" cm="1">
        <f t="array" ref="P1084">IF(L1084&lt;&gt;"",IFERROR(_xlfn.CHOOSECOLS(_xlfn.TEXTSPLIT(N1084,"--"),2),""),"")</f>
        <v/>
      </c>
      <c r="Q1084" s="76" t="str">
        <f t="shared" si="66"/>
        <v/>
      </c>
    </row>
    <row r="1085" spans="1:17">
      <c r="A1085" s="75"/>
      <c r="B1085" s="75"/>
      <c r="C1085" s="75"/>
      <c r="D1085" s="75"/>
      <c r="E1085" s="75" t="str">
        <f t="shared" si="65"/>
        <v/>
      </c>
      <c r="F1085" s="75"/>
      <c r="G1085" s="75"/>
      <c r="H1085" s="75"/>
      <c r="I1085" s="75"/>
      <c r="J1085" s="75"/>
      <c r="K1085" s="75"/>
      <c r="L1085" s="75"/>
      <c r="M1085" s="75" t="str" cm="1">
        <f t="array" ref="M1085">IF(L1085&lt;&gt;"",_xlfn.TEXTSPLIT(L1085, "$"),"")</f>
        <v/>
      </c>
      <c r="N1085" s="75"/>
      <c r="O1085" s="75" t="str" cm="1">
        <f t="array" ref="O1085">IF(L1085&lt;&gt;"",_xlfn.CHOOSECOLS(_xlfn.TEXTSPLIT(N1085,"--"),1),"")</f>
        <v/>
      </c>
      <c r="P1085" s="75" t="str" cm="1">
        <f t="array" ref="P1085">IF(L1085&lt;&gt;"",IFERROR(_xlfn.CHOOSECOLS(_xlfn.TEXTSPLIT(N1085,"--"),2),""),"")</f>
        <v/>
      </c>
      <c r="Q1085" s="75" t="str">
        <f t="shared" si="66"/>
        <v/>
      </c>
    </row>
    <row r="1086" spans="1:17">
      <c r="A1086" s="76"/>
      <c r="B1086" s="76"/>
      <c r="C1086" s="76"/>
      <c r="D1086" s="76"/>
      <c r="E1086" s="76" t="str">
        <f t="shared" si="65"/>
        <v/>
      </c>
      <c r="F1086" s="76"/>
      <c r="G1086" s="76"/>
      <c r="H1086" s="76"/>
      <c r="I1086" s="76"/>
      <c r="J1086" s="76"/>
      <c r="K1086" s="76"/>
      <c r="L1086" s="76"/>
      <c r="M1086" s="76" t="str" cm="1">
        <f t="array" ref="M1086">IF(L1086&lt;&gt;"",_xlfn.TEXTSPLIT(L1086, "$"),"")</f>
        <v/>
      </c>
      <c r="N1086" s="76"/>
      <c r="O1086" s="76" t="str" cm="1">
        <f t="array" ref="O1086">IF(L1086&lt;&gt;"",_xlfn.CHOOSECOLS(_xlfn.TEXTSPLIT(N1086,"--"),1),"")</f>
        <v/>
      </c>
      <c r="P1086" s="76" t="str" cm="1">
        <f t="array" ref="P1086">IF(L1086&lt;&gt;"",IFERROR(_xlfn.CHOOSECOLS(_xlfn.TEXTSPLIT(N1086,"--"),2),""),"")</f>
        <v/>
      </c>
      <c r="Q1086" s="76" t="str">
        <f t="shared" si="66"/>
        <v/>
      </c>
    </row>
    <row r="1087" spans="1:17">
      <c r="A1087" s="75"/>
      <c r="B1087" s="75"/>
      <c r="C1087" s="75"/>
      <c r="D1087" s="75"/>
      <c r="E1087" s="75" t="str">
        <f t="shared" si="65"/>
        <v/>
      </c>
      <c r="F1087" s="75"/>
      <c r="G1087" s="75"/>
      <c r="H1087" s="75"/>
      <c r="I1087" s="75"/>
      <c r="J1087" s="75"/>
      <c r="K1087" s="75"/>
      <c r="L1087" s="75"/>
      <c r="M1087" s="75" t="str" cm="1">
        <f t="array" ref="M1087">IF(L1087&lt;&gt;"",_xlfn.TEXTSPLIT(L1087, "$"),"")</f>
        <v/>
      </c>
      <c r="N1087" s="75"/>
      <c r="O1087" s="75" t="str" cm="1">
        <f t="array" ref="O1087">IF(L1087&lt;&gt;"",_xlfn.CHOOSECOLS(_xlfn.TEXTSPLIT(N1087,"--"),1),"")</f>
        <v/>
      </c>
      <c r="P1087" s="75" t="str" cm="1">
        <f t="array" ref="P1087">IF(L1087&lt;&gt;"",IFERROR(_xlfn.CHOOSECOLS(_xlfn.TEXTSPLIT(N1087,"--"),2),""),"")</f>
        <v/>
      </c>
      <c r="Q1087" s="75" t="str">
        <f t="shared" si="66"/>
        <v/>
      </c>
    </row>
    <row r="1088" spans="1:17">
      <c r="A1088" s="76"/>
      <c r="B1088" s="76"/>
      <c r="C1088" s="76"/>
      <c r="D1088" s="76"/>
      <c r="E1088" s="76" t="str">
        <f t="shared" si="65"/>
        <v/>
      </c>
      <c r="F1088" s="76"/>
      <c r="G1088" s="76"/>
      <c r="H1088" s="76"/>
      <c r="I1088" s="76"/>
      <c r="J1088" s="76"/>
      <c r="K1088" s="76"/>
      <c r="L1088" s="76"/>
      <c r="M1088" s="76" t="str" cm="1">
        <f t="array" ref="M1088">IF(L1088&lt;&gt;"",_xlfn.TEXTSPLIT(L1088, "$"),"")</f>
        <v/>
      </c>
      <c r="N1088" s="76"/>
      <c r="O1088" s="76" t="str" cm="1">
        <f t="array" ref="O1088">IF(L1088&lt;&gt;"",_xlfn.CHOOSECOLS(_xlfn.TEXTSPLIT(N1088,"--"),1),"")</f>
        <v/>
      </c>
      <c r="P1088" s="76" t="str" cm="1">
        <f t="array" ref="P1088">IF(L1088&lt;&gt;"",IFERROR(_xlfn.CHOOSECOLS(_xlfn.TEXTSPLIT(N1088,"--"),2),""),"")</f>
        <v/>
      </c>
      <c r="Q1088" s="76" t="str">
        <f t="shared" si="66"/>
        <v/>
      </c>
    </row>
    <row r="1089" spans="1:17">
      <c r="A1089" s="75"/>
      <c r="B1089" s="75"/>
      <c r="C1089" s="75"/>
      <c r="D1089" s="75"/>
      <c r="E1089" s="75" t="str">
        <f t="shared" si="65"/>
        <v/>
      </c>
      <c r="F1089" s="75"/>
      <c r="G1089" s="75"/>
      <c r="H1089" s="75"/>
      <c r="I1089" s="75"/>
      <c r="J1089" s="75"/>
      <c r="K1089" s="75"/>
      <c r="L1089" s="75"/>
      <c r="M1089" s="75" t="str" cm="1">
        <f t="array" ref="M1089">IF(L1089&lt;&gt;"",_xlfn.TEXTSPLIT(L1089, "$"),"")</f>
        <v/>
      </c>
      <c r="N1089" s="75"/>
      <c r="O1089" s="75" t="str" cm="1">
        <f t="array" ref="O1089">IF(L1089&lt;&gt;"",_xlfn.CHOOSECOLS(_xlfn.TEXTSPLIT(N1089,"--"),1),"")</f>
        <v/>
      </c>
      <c r="P1089" s="75" t="str" cm="1">
        <f t="array" ref="P1089">IF(L1089&lt;&gt;"",IFERROR(_xlfn.CHOOSECOLS(_xlfn.TEXTSPLIT(N1089,"--"),2),""),"")</f>
        <v/>
      </c>
      <c r="Q1089" s="75" t="str">
        <f t="shared" si="66"/>
        <v/>
      </c>
    </row>
    <row r="1090" spans="1:17">
      <c r="A1090" s="76"/>
      <c r="B1090" s="76"/>
      <c r="C1090" s="76"/>
      <c r="D1090" s="76"/>
      <c r="E1090" s="76" t="str">
        <f t="shared" si="65"/>
        <v/>
      </c>
      <c r="F1090" s="76"/>
      <c r="G1090" s="76"/>
      <c r="H1090" s="76"/>
      <c r="I1090" s="76"/>
      <c r="J1090" s="76"/>
      <c r="K1090" s="76"/>
      <c r="L1090" s="76"/>
      <c r="M1090" s="76" t="str" cm="1">
        <f t="array" ref="M1090">IF(L1090&lt;&gt;"",_xlfn.TEXTSPLIT(L1090, "$"),"")</f>
        <v/>
      </c>
      <c r="N1090" s="76"/>
      <c r="O1090" s="76" t="str" cm="1">
        <f t="array" ref="O1090">IF(L1090&lt;&gt;"",_xlfn.CHOOSECOLS(_xlfn.TEXTSPLIT(N1090,"--"),1),"")</f>
        <v/>
      </c>
      <c r="P1090" s="76" t="str" cm="1">
        <f t="array" ref="P1090">IF(L1090&lt;&gt;"",IFERROR(_xlfn.CHOOSECOLS(_xlfn.TEXTSPLIT(N1090,"--"),2),""),"")</f>
        <v/>
      </c>
      <c r="Q1090" s="76" t="str">
        <f t="shared" si="66"/>
        <v/>
      </c>
    </row>
    <row r="1091" spans="1:17">
      <c r="A1091" s="75"/>
      <c r="B1091" s="75"/>
      <c r="C1091" s="75"/>
      <c r="D1091" s="75"/>
      <c r="E1091" s="75" t="str">
        <f t="shared" si="65"/>
        <v/>
      </c>
      <c r="F1091" s="75"/>
      <c r="G1091" s="75"/>
      <c r="H1091" s="75"/>
      <c r="I1091" s="75"/>
      <c r="J1091" s="75"/>
      <c r="K1091" s="75"/>
      <c r="L1091" s="75"/>
      <c r="M1091" s="75" t="str" cm="1">
        <f t="array" ref="M1091">IF(L1091&lt;&gt;"",_xlfn.TEXTSPLIT(L1091, "$"),"")</f>
        <v/>
      </c>
      <c r="N1091" s="75"/>
      <c r="O1091" s="75" t="str" cm="1">
        <f t="array" ref="O1091">IF(L1091&lt;&gt;"",_xlfn.CHOOSECOLS(_xlfn.TEXTSPLIT(N1091,"--"),1),"")</f>
        <v/>
      </c>
      <c r="P1091" s="75" t="str" cm="1">
        <f t="array" ref="P1091">IF(L1091&lt;&gt;"",IFERROR(_xlfn.CHOOSECOLS(_xlfn.TEXTSPLIT(N1091,"--"),2),""),"")</f>
        <v/>
      </c>
      <c r="Q1091" s="75" t="str">
        <f t="shared" si="66"/>
        <v/>
      </c>
    </row>
    <row r="1092" spans="1:17">
      <c r="A1092" s="76"/>
      <c r="B1092" s="76"/>
      <c r="C1092" s="76"/>
      <c r="D1092" s="76"/>
      <c r="E1092" s="76" t="str">
        <f t="shared" si="65"/>
        <v/>
      </c>
      <c r="F1092" s="76"/>
      <c r="G1092" s="76"/>
      <c r="H1092" s="76"/>
      <c r="I1092" s="76"/>
      <c r="J1092" s="76"/>
      <c r="K1092" s="76"/>
      <c r="L1092" s="76"/>
      <c r="M1092" s="76" t="str" cm="1">
        <f t="array" ref="M1092">IF(L1092&lt;&gt;"",_xlfn.TEXTSPLIT(L1092, "$"),"")</f>
        <v/>
      </c>
      <c r="N1092" s="76"/>
      <c r="O1092" s="76" t="str" cm="1">
        <f t="array" ref="O1092">IF(L1092&lt;&gt;"",_xlfn.CHOOSECOLS(_xlfn.TEXTSPLIT(N1092,"--"),1),"")</f>
        <v/>
      </c>
      <c r="P1092" s="76" t="str" cm="1">
        <f t="array" ref="P1092">IF(L1092&lt;&gt;"",IFERROR(_xlfn.CHOOSECOLS(_xlfn.TEXTSPLIT(N1092,"--"),2),""),"")</f>
        <v/>
      </c>
      <c r="Q1092" s="76" t="str">
        <f t="shared" si="66"/>
        <v/>
      </c>
    </row>
    <row r="1093" spans="1:17">
      <c r="A1093" s="75"/>
      <c r="B1093" s="75"/>
      <c r="C1093" s="75"/>
      <c r="D1093" s="75"/>
      <c r="E1093" s="75" t="str">
        <f t="shared" si="65"/>
        <v/>
      </c>
      <c r="F1093" s="75"/>
      <c r="G1093" s="75"/>
      <c r="H1093" s="75"/>
      <c r="I1093" s="75"/>
      <c r="J1093" s="75"/>
      <c r="K1093" s="75"/>
      <c r="L1093" s="75"/>
      <c r="M1093" s="75" t="str" cm="1">
        <f t="array" ref="M1093">IF(L1093&lt;&gt;"",_xlfn.TEXTSPLIT(L1093, "$"),"")</f>
        <v/>
      </c>
      <c r="N1093" s="75"/>
      <c r="O1093" s="75" t="str" cm="1">
        <f t="array" ref="O1093">IF(L1093&lt;&gt;"",_xlfn.CHOOSECOLS(_xlfn.TEXTSPLIT(N1093,"--"),1),"")</f>
        <v/>
      </c>
      <c r="P1093" s="75" t="str" cm="1">
        <f t="array" ref="P1093">IF(L1093&lt;&gt;"",IFERROR(_xlfn.CHOOSECOLS(_xlfn.TEXTSPLIT(N1093,"--"),2),""),"")</f>
        <v/>
      </c>
      <c r="Q1093" s="75" t="str">
        <f t="shared" si="66"/>
        <v/>
      </c>
    </row>
    <row r="1094" spans="1:17">
      <c r="A1094" s="76"/>
      <c r="B1094" s="76"/>
      <c r="C1094" s="76"/>
      <c r="D1094" s="76"/>
      <c r="E1094" s="76" t="str">
        <f t="shared" si="65"/>
        <v/>
      </c>
      <c r="F1094" s="76"/>
      <c r="G1094" s="76"/>
      <c r="H1094" s="76"/>
      <c r="I1094" s="76"/>
      <c r="J1094" s="76"/>
      <c r="K1094" s="76"/>
      <c r="L1094" s="76"/>
      <c r="M1094" s="76" t="str" cm="1">
        <f t="array" ref="M1094">IF(L1094&lt;&gt;"",_xlfn.TEXTSPLIT(L1094, "$"),"")</f>
        <v/>
      </c>
      <c r="N1094" s="76"/>
      <c r="O1094" s="76" t="str" cm="1">
        <f t="array" ref="O1094">IF(L1094&lt;&gt;"",_xlfn.CHOOSECOLS(_xlfn.TEXTSPLIT(N1094,"--"),1),"")</f>
        <v/>
      </c>
      <c r="P1094" s="76" t="str" cm="1">
        <f t="array" ref="P1094">IF(L1094&lt;&gt;"",IFERROR(_xlfn.CHOOSECOLS(_xlfn.TEXTSPLIT(N1094,"--"),2),""),"")</f>
        <v/>
      </c>
      <c r="Q1094" s="76" t="str">
        <f t="shared" si="66"/>
        <v/>
      </c>
    </row>
    <row r="1095" spans="1:17">
      <c r="A1095" s="75"/>
      <c r="B1095" s="75"/>
      <c r="C1095" s="75"/>
      <c r="D1095" s="75"/>
      <c r="E1095" s="75" t="str">
        <f t="shared" ref="E1095:E1158" si="67">_xlfn.TEXTJOIN(";",TRUE,C1095,D1095)</f>
        <v/>
      </c>
      <c r="F1095" s="75"/>
      <c r="G1095" s="75"/>
      <c r="H1095" s="75"/>
      <c r="I1095" s="75"/>
      <c r="J1095" s="75"/>
      <c r="K1095" s="75"/>
      <c r="L1095" s="75"/>
      <c r="M1095" s="75" t="str" cm="1">
        <f t="array" ref="M1095">IF(L1095&lt;&gt;"",_xlfn.TEXTSPLIT(L1095, "$"),"")</f>
        <v/>
      </c>
      <c r="N1095" s="75"/>
      <c r="O1095" s="75" t="str" cm="1">
        <f t="array" ref="O1095">IF(L1095&lt;&gt;"",_xlfn.CHOOSECOLS(_xlfn.TEXTSPLIT(N1095,"--"),1),"")</f>
        <v/>
      </c>
      <c r="P1095" s="75" t="str" cm="1">
        <f t="array" ref="P1095">IF(L1095&lt;&gt;"",IFERROR(_xlfn.CHOOSECOLS(_xlfn.TEXTSPLIT(N1095,"--"),2),""),"")</f>
        <v/>
      </c>
      <c r="Q1095" s="75" t="str">
        <f t="shared" ref="Q1095:Q1158" si="68">IF(L1095&lt;&gt;"",IF(SUM(LEN(N1095)-LEN(SUBSTITUTE(N1095,"--","")))/LEN("--")&gt;1,SUBSTITUTE(N1095,CONCATENATE(O1095,"--",P1095,"--"),""),""),"")</f>
        <v/>
      </c>
    </row>
    <row r="1096" spans="1:17">
      <c r="A1096" s="76"/>
      <c r="B1096" s="76"/>
      <c r="C1096" s="76"/>
      <c r="D1096" s="76"/>
      <c r="E1096" s="76" t="str">
        <f t="shared" si="67"/>
        <v/>
      </c>
      <c r="F1096" s="76"/>
      <c r="G1096" s="76"/>
      <c r="H1096" s="76"/>
      <c r="I1096" s="76"/>
      <c r="J1096" s="76"/>
      <c r="K1096" s="76"/>
      <c r="L1096" s="76"/>
      <c r="M1096" s="76" t="str" cm="1">
        <f t="array" ref="M1096">IF(L1096&lt;&gt;"",_xlfn.TEXTSPLIT(L1096, "$"),"")</f>
        <v/>
      </c>
      <c r="N1096" s="76"/>
      <c r="O1096" s="76" t="str" cm="1">
        <f t="array" ref="O1096">IF(L1096&lt;&gt;"",_xlfn.CHOOSECOLS(_xlfn.TEXTSPLIT(N1096,"--"),1),"")</f>
        <v/>
      </c>
      <c r="P1096" s="76" t="str" cm="1">
        <f t="array" ref="P1096">IF(L1096&lt;&gt;"",IFERROR(_xlfn.CHOOSECOLS(_xlfn.TEXTSPLIT(N1096,"--"),2),""),"")</f>
        <v/>
      </c>
      <c r="Q1096" s="76" t="str">
        <f t="shared" si="68"/>
        <v/>
      </c>
    </row>
    <row r="1097" spans="1:17">
      <c r="A1097" s="75"/>
      <c r="B1097" s="75"/>
      <c r="C1097" s="75"/>
      <c r="D1097" s="75"/>
      <c r="E1097" s="75" t="str">
        <f t="shared" si="67"/>
        <v/>
      </c>
      <c r="F1097" s="75"/>
      <c r="G1097" s="75"/>
      <c r="H1097" s="75"/>
      <c r="I1097" s="75"/>
      <c r="J1097" s="75"/>
      <c r="K1097" s="75"/>
      <c r="L1097" s="75"/>
      <c r="M1097" s="75" t="str" cm="1">
        <f t="array" ref="M1097">IF(L1097&lt;&gt;"",_xlfn.TEXTSPLIT(L1097, "$"),"")</f>
        <v/>
      </c>
      <c r="N1097" s="75"/>
      <c r="O1097" s="75" t="str" cm="1">
        <f t="array" ref="O1097">IF(L1097&lt;&gt;"",_xlfn.CHOOSECOLS(_xlfn.TEXTSPLIT(N1097,"--"),1),"")</f>
        <v/>
      </c>
      <c r="P1097" s="75" t="str" cm="1">
        <f t="array" ref="P1097">IF(L1097&lt;&gt;"",IFERROR(_xlfn.CHOOSECOLS(_xlfn.TEXTSPLIT(N1097,"--"),2),""),"")</f>
        <v/>
      </c>
      <c r="Q1097" s="75" t="str">
        <f t="shared" si="68"/>
        <v/>
      </c>
    </row>
    <row r="1098" spans="1:17">
      <c r="A1098" s="76"/>
      <c r="B1098" s="76"/>
      <c r="C1098" s="76"/>
      <c r="D1098" s="76"/>
      <c r="E1098" s="76" t="str">
        <f t="shared" si="67"/>
        <v/>
      </c>
      <c r="F1098" s="76"/>
      <c r="G1098" s="76"/>
      <c r="H1098" s="76"/>
      <c r="I1098" s="76"/>
      <c r="J1098" s="76"/>
      <c r="K1098" s="76"/>
      <c r="L1098" s="76"/>
      <c r="M1098" s="76" t="str" cm="1">
        <f t="array" ref="M1098">IF(L1098&lt;&gt;"",_xlfn.TEXTSPLIT(L1098, "$"),"")</f>
        <v/>
      </c>
      <c r="N1098" s="76"/>
      <c r="O1098" s="76" t="str" cm="1">
        <f t="array" ref="O1098">IF(L1098&lt;&gt;"",_xlfn.CHOOSECOLS(_xlfn.TEXTSPLIT(N1098,"--"),1),"")</f>
        <v/>
      </c>
      <c r="P1098" s="76" t="str" cm="1">
        <f t="array" ref="P1098">IF(L1098&lt;&gt;"",IFERROR(_xlfn.CHOOSECOLS(_xlfn.TEXTSPLIT(N1098,"--"),2),""),"")</f>
        <v/>
      </c>
      <c r="Q1098" s="76" t="str">
        <f t="shared" si="68"/>
        <v/>
      </c>
    </row>
    <row r="1099" spans="1:17">
      <c r="A1099" s="75"/>
      <c r="B1099" s="75"/>
      <c r="C1099" s="75"/>
      <c r="D1099" s="75"/>
      <c r="E1099" s="75" t="str">
        <f t="shared" si="67"/>
        <v/>
      </c>
      <c r="F1099" s="75"/>
      <c r="G1099" s="75"/>
      <c r="H1099" s="75"/>
      <c r="I1099" s="75"/>
      <c r="J1099" s="75"/>
      <c r="K1099" s="75"/>
      <c r="L1099" s="75"/>
      <c r="M1099" s="75" t="str" cm="1">
        <f t="array" ref="M1099">IF(L1099&lt;&gt;"",_xlfn.TEXTSPLIT(L1099, "$"),"")</f>
        <v/>
      </c>
      <c r="N1099" s="75"/>
      <c r="O1099" s="75" t="str" cm="1">
        <f t="array" ref="O1099">IF(L1099&lt;&gt;"",_xlfn.CHOOSECOLS(_xlfn.TEXTSPLIT(N1099,"--"),1),"")</f>
        <v/>
      </c>
      <c r="P1099" s="75" t="str" cm="1">
        <f t="array" ref="P1099">IF(L1099&lt;&gt;"",IFERROR(_xlfn.CHOOSECOLS(_xlfn.TEXTSPLIT(N1099,"--"),2),""),"")</f>
        <v/>
      </c>
      <c r="Q1099" s="75" t="str">
        <f t="shared" si="68"/>
        <v/>
      </c>
    </row>
    <row r="1100" spans="1:17">
      <c r="A1100" s="76"/>
      <c r="B1100" s="76"/>
      <c r="C1100" s="76"/>
      <c r="D1100" s="76"/>
      <c r="E1100" s="76" t="str">
        <f t="shared" si="67"/>
        <v/>
      </c>
      <c r="F1100" s="76"/>
      <c r="G1100" s="76"/>
      <c r="H1100" s="76"/>
      <c r="I1100" s="76"/>
      <c r="J1100" s="76"/>
      <c r="K1100" s="76"/>
      <c r="L1100" s="76"/>
      <c r="M1100" s="76" t="str" cm="1">
        <f t="array" ref="M1100">IF(L1100&lt;&gt;"",_xlfn.TEXTSPLIT(L1100, "$"),"")</f>
        <v/>
      </c>
      <c r="N1100" s="76"/>
      <c r="O1100" s="76" t="str" cm="1">
        <f t="array" ref="O1100">IF(L1100&lt;&gt;"",_xlfn.CHOOSECOLS(_xlfn.TEXTSPLIT(N1100,"--"),1),"")</f>
        <v/>
      </c>
      <c r="P1100" s="76" t="str" cm="1">
        <f t="array" ref="P1100">IF(L1100&lt;&gt;"",IFERROR(_xlfn.CHOOSECOLS(_xlfn.TEXTSPLIT(N1100,"--"),2),""),"")</f>
        <v/>
      </c>
      <c r="Q1100" s="76" t="str">
        <f t="shared" si="68"/>
        <v/>
      </c>
    </row>
    <row r="1101" spans="1:17">
      <c r="A1101" s="75"/>
      <c r="B1101" s="75"/>
      <c r="C1101" s="75"/>
      <c r="D1101" s="75"/>
      <c r="E1101" s="75" t="str">
        <f t="shared" si="67"/>
        <v/>
      </c>
      <c r="F1101" s="75"/>
      <c r="G1101" s="75"/>
      <c r="H1101" s="75"/>
      <c r="I1101" s="75"/>
      <c r="J1101" s="75"/>
      <c r="K1101" s="75"/>
      <c r="L1101" s="75"/>
      <c r="M1101" s="75" t="str" cm="1">
        <f t="array" ref="M1101">IF(L1101&lt;&gt;"",_xlfn.TEXTSPLIT(L1101, "$"),"")</f>
        <v/>
      </c>
      <c r="N1101" s="75"/>
      <c r="O1101" s="75" t="str" cm="1">
        <f t="array" ref="O1101">IF(L1101&lt;&gt;"",_xlfn.CHOOSECOLS(_xlfn.TEXTSPLIT(N1101,"--"),1),"")</f>
        <v/>
      </c>
      <c r="P1101" s="75" t="str" cm="1">
        <f t="array" ref="P1101">IF(L1101&lt;&gt;"",IFERROR(_xlfn.CHOOSECOLS(_xlfn.TEXTSPLIT(N1101,"--"),2),""),"")</f>
        <v/>
      </c>
      <c r="Q1101" s="75" t="str">
        <f t="shared" si="68"/>
        <v/>
      </c>
    </row>
    <row r="1102" spans="1:17">
      <c r="A1102" s="76"/>
      <c r="B1102" s="76"/>
      <c r="C1102" s="76"/>
      <c r="D1102" s="76"/>
      <c r="E1102" s="76" t="str">
        <f t="shared" si="67"/>
        <v/>
      </c>
      <c r="F1102" s="76"/>
      <c r="G1102" s="76"/>
      <c r="H1102" s="76"/>
      <c r="I1102" s="76"/>
      <c r="J1102" s="76"/>
      <c r="K1102" s="76"/>
      <c r="L1102" s="76"/>
      <c r="M1102" s="76" t="str" cm="1">
        <f t="array" ref="M1102">IF(L1102&lt;&gt;"",_xlfn.TEXTSPLIT(L1102, "$"),"")</f>
        <v/>
      </c>
      <c r="N1102" s="76"/>
      <c r="O1102" s="76" t="str" cm="1">
        <f t="array" ref="O1102">IF(L1102&lt;&gt;"",_xlfn.CHOOSECOLS(_xlfn.TEXTSPLIT(N1102,"--"),1),"")</f>
        <v/>
      </c>
      <c r="P1102" s="76" t="str" cm="1">
        <f t="array" ref="P1102">IF(L1102&lt;&gt;"",IFERROR(_xlfn.CHOOSECOLS(_xlfn.TEXTSPLIT(N1102,"--"),2),""),"")</f>
        <v/>
      </c>
      <c r="Q1102" s="76" t="str">
        <f t="shared" si="68"/>
        <v/>
      </c>
    </row>
    <row r="1103" spans="1:17">
      <c r="A1103" s="75"/>
      <c r="B1103" s="75"/>
      <c r="C1103" s="75"/>
      <c r="D1103" s="75"/>
      <c r="E1103" s="75" t="str">
        <f t="shared" si="67"/>
        <v/>
      </c>
      <c r="F1103" s="75"/>
      <c r="G1103" s="75"/>
      <c r="H1103" s="75"/>
      <c r="I1103" s="75"/>
      <c r="J1103" s="75"/>
      <c r="K1103" s="75"/>
      <c r="L1103" s="75"/>
      <c r="M1103" s="75" t="str" cm="1">
        <f t="array" ref="M1103">IF(L1103&lt;&gt;"",_xlfn.TEXTSPLIT(L1103, "$"),"")</f>
        <v/>
      </c>
      <c r="N1103" s="75"/>
      <c r="O1103" s="75" t="str" cm="1">
        <f t="array" ref="O1103">IF(L1103&lt;&gt;"",_xlfn.CHOOSECOLS(_xlfn.TEXTSPLIT(N1103,"--"),1),"")</f>
        <v/>
      </c>
      <c r="P1103" s="75" t="str" cm="1">
        <f t="array" ref="P1103">IF(L1103&lt;&gt;"",IFERROR(_xlfn.CHOOSECOLS(_xlfn.TEXTSPLIT(N1103,"--"),2),""),"")</f>
        <v/>
      </c>
      <c r="Q1103" s="75" t="str">
        <f t="shared" si="68"/>
        <v/>
      </c>
    </row>
    <row r="1104" spans="1:17">
      <c r="A1104" s="76"/>
      <c r="B1104" s="76"/>
      <c r="C1104" s="76"/>
      <c r="D1104" s="76"/>
      <c r="E1104" s="76" t="str">
        <f t="shared" si="67"/>
        <v/>
      </c>
      <c r="F1104" s="76"/>
      <c r="G1104" s="76"/>
      <c r="H1104" s="76"/>
      <c r="I1104" s="76"/>
      <c r="J1104" s="76"/>
      <c r="K1104" s="76"/>
      <c r="L1104" s="76"/>
      <c r="M1104" s="76" t="str" cm="1">
        <f t="array" ref="M1104">IF(L1104&lt;&gt;"",_xlfn.TEXTSPLIT(L1104, "$"),"")</f>
        <v/>
      </c>
      <c r="N1104" s="76"/>
      <c r="O1104" s="76" t="str" cm="1">
        <f t="array" ref="O1104">IF(L1104&lt;&gt;"",_xlfn.CHOOSECOLS(_xlfn.TEXTSPLIT(N1104,"--"),1),"")</f>
        <v/>
      </c>
      <c r="P1104" s="76" t="str" cm="1">
        <f t="array" ref="P1104">IF(L1104&lt;&gt;"",IFERROR(_xlfn.CHOOSECOLS(_xlfn.TEXTSPLIT(N1104,"--"),2),""),"")</f>
        <v/>
      </c>
      <c r="Q1104" s="76" t="str">
        <f t="shared" si="68"/>
        <v/>
      </c>
    </row>
    <row r="1105" spans="1:17">
      <c r="A1105" s="75"/>
      <c r="B1105" s="75"/>
      <c r="C1105" s="75"/>
      <c r="D1105" s="75"/>
      <c r="E1105" s="75" t="str">
        <f t="shared" si="67"/>
        <v/>
      </c>
      <c r="F1105" s="75"/>
      <c r="G1105" s="75"/>
      <c r="H1105" s="75"/>
      <c r="I1105" s="75"/>
      <c r="J1105" s="75"/>
      <c r="K1105" s="75"/>
      <c r="L1105" s="75"/>
      <c r="M1105" s="75" t="str" cm="1">
        <f t="array" ref="M1105">IF(L1105&lt;&gt;"",_xlfn.TEXTSPLIT(L1105, "$"),"")</f>
        <v/>
      </c>
      <c r="N1105" s="75"/>
      <c r="O1105" s="75" t="str" cm="1">
        <f t="array" ref="O1105">IF(L1105&lt;&gt;"",_xlfn.CHOOSECOLS(_xlfn.TEXTSPLIT(N1105,"--"),1),"")</f>
        <v/>
      </c>
      <c r="P1105" s="75" t="str" cm="1">
        <f t="array" ref="P1105">IF(L1105&lt;&gt;"",IFERROR(_xlfn.CHOOSECOLS(_xlfn.TEXTSPLIT(N1105,"--"),2),""),"")</f>
        <v/>
      </c>
      <c r="Q1105" s="75" t="str">
        <f t="shared" si="68"/>
        <v/>
      </c>
    </row>
    <row r="1106" spans="1:17">
      <c r="A1106" s="76"/>
      <c r="B1106" s="76"/>
      <c r="C1106" s="76"/>
      <c r="D1106" s="76"/>
      <c r="E1106" s="76" t="str">
        <f t="shared" si="67"/>
        <v/>
      </c>
      <c r="F1106" s="76"/>
      <c r="G1106" s="76"/>
      <c r="H1106" s="76"/>
      <c r="I1106" s="76"/>
      <c r="J1106" s="76"/>
      <c r="K1106" s="76"/>
      <c r="L1106" s="76"/>
      <c r="M1106" s="76" t="str" cm="1">
        <f t="array" ref="M1106">IF(L1106&lt;&gt;"",_xlfn.TEXTSPLIT(L1106, "$"),"")</f>
        <v/>
      </c>
      <c r="N1106" s="76"/>
      <c r="O1106" s="76" t="str" cm="1">
        <f t="array" ref="O1106">IF(L1106&lt;&gt;"",_xlfn.CHOOSECOLS(_xlfn.TEXTSPLIT(N1106,"--"),1),"")</f>
        <v/>
      </c>
      <c r="P1106" s="76" t="str" cm="1">
        <f t="array" ref="P1106">IF(L1106&lt;&gt;"",IFERROR(_xlfn.CHOOSECOLS(_xlfn.TEXTSPLIT(N1106,"--"),2),""),"")</f>
        <v/>
      </c>
      <c r="Q1106" s="76" t="str">
        <f t="shared" si="68"/>
        <v/>
      </c>
    </row>
    <row r="1107" spans="1:17">
      <c r="A1107" s="75"/>
      <c r="B1107" s="75"/>
      <c r="C1107" s="75"/>
      <c r="D1107" s="75"/>
      <c r="E1107" s="75" t="str">
        <f t="shared" si="67"/>
        <v/>
      </c>
      <c r="F1107" s="75"/>
      <c r="G1107" s="75"/>
      <c r="H1107" s="75"/>
      <c r="I1107" s="75"/>
      <c r="J1107" s="75"/>
      <c r="K1107" s="75"/>
      <c r="L1107" s="75"/>
      <c r="M1107" s="75" t="str" cm="1">
        <f t="array" ref="M1107">IF(L1107&lt;&gt;"",_xlfn.TEXTSPLIT(L1107, "$"),"")</f>
        <v/>
      </c>
      <c r="N1107" s="75"/>
      <c r="O1107" s="75" t="str" cm="1">
        <f t="array" ref="O1107">IF(L1107&lt;&gt;"",_xlfn.CHOOSECOLS(_xlfn.TEXTSPLIT(N1107,"--"),1),"")</f>
        <v/>
      </c>
      <c r="P1107" s="75" t="str" cm="1">
        <f t="array" ref="P1107">IF(L1107&lt;&gt;"",IFERROR(_xlfn.CHOOSECOLS(_xlfn.TEXTSPLIT(N1107,"--"),2),""),"")</f>
        <v/>
      </c>
      <c r="Q1107" s="75" t="str">
        <f t="shared" si="68"/>
        <v/>
      </c>
    </row>
    <row r="1108" spans="1:17">
      <c r="A1108" s="76"/>
      <c r="B1108" s="76"/>
      <c r="C1108" s="76"/>
      <c r="D1108" s="76"/>
      <c r="E1108" s="76" t="str">
        <f t="shared" si="67"/>
        <v/>
      </c>
      <c r="F1108" s="76"/>
      <c r="G1108" s="76"/>
      <c r="H1108" s="76"/>
      <c r="I1108" s="76"/>
      <c r="J1108" s="76"/>
      <c r="K1108" s="76"/>
      <c r="L1108" s="76"/>
      <c r="M1108" s="76" t="str" cm="1">
        <f t="array" ref="M1108">IF(L1108&lt;&gt;"",_xlfn.TEXTSPLIT(L1108, "$"),"")</f>
        <v/>
      </c>
      <c r="N1108" s="76"/>
      <c r="O1108" s="76" t="str" cm="1">
        <f t="array" ref="O1108">IF(L1108&lt;&gt;"",_xlfn.CHOOSECOLS(_xlfn.TEXTSPLIT(N1108,"--"),1),"")</f>
        <v/>
      </c>
      <c r="P1108" s="76" t="str" cm="1">
        <f t="array" ref="P1108">IF(L1108&lt;&gt;"",IFERROR(_xlfn.CHOOSECOLS(_xlfn.TEXTSPLIT(N1108,"--"),2),""),"")</f>
        <v/>
      </c>
      <c r="Q1108" s="76" t="str">
        <f t="shared" si="68"/>
        <v/>
      </c>
    </row>
    <row r="1109" spans="1:17">
      <c r="A1109" s="75"/>
      <c r="B1109" s="75"/>
      <c r="C1109" s="75"/>
      <c r="D1109" s="75"/>
      <c r="E1109" s="75" t="str">
        <f t="shared" si="67"/>
        <v/>
      </c>
      <c r="F1109" s="75"/>
      <c r="G1109" s="75"/>
      <c r="H1109" s="75"/>
      <c r="I1109" s="75"/>
      <c r="J1109" s="75"/>
      <c r="K1109" s="75"/>
      <c r="L1109" s="75"/>
      <c r="M1109" s="75" t="str" cm="1">
        <f t="array" ref="M1109">IF(L1109&lt;&gt;"",_xlfn.TEXTSPLIT(L1109, "$"),"")</f>
        <v/>
      </c>
      <c r="N1109" s="75"/>
      <c r="O1109" s="75" t="str" cm="1">
        <f t="array" ref="O1109">IF(L1109&lt;&gt;"",_xlfn.CHOOSECOLS(_xlfn.TEXTSPLIT(N1109,"--"),1),"")</f>
        <v/>
      </c>
      <c r="P1109" s="75" t="str" cm="1">
        <f t="array" ref="P1109">IF(L1109&lt;&gt;"",IFERROR(_xlfn.CHOOSECOLS(_xlfn.TEXTSPLIT(N1109,"--"),2),""),"")</f>
        <v/>
      </c>
      <c r="Q1109" s="75" t="str">
        <f t="shared" si="68"/>
        <v/>
      </c>
    </row>
    <row r="1110" spans="1:17">
      <c r="A1110" s="76"/>
      <c r="B1110" s="76"/>
      <c r="C1110" s="76"/>
      <c r="D1110" s="76"/>
      <c r="E1110" s="76" t="str">
        <f t="shared" si="67"/>
        <v/>
      </c>
      <c r="F1110" s="76"/>
      <c r="G1110" s="76"/>
      <c r="H1110" s="76"/>
      <c r="I1110" s="76"/>
      <c r="J1110" s="76"/>
      <c r="K1110" s="76"/>
      <c r="L1110" s="76"/>
      <c r="M1110" s="76" t="str" cm="1">
        <f t="array" ref="M1110">IF(L1110&lt;&gt;"",_xlfn.TEXTSPLIT(L1110, "$"),"")</f>
        <v/>
      </c>
      <c r="N1110" s="76"/>
      <c r="O1110" s="76" t="str" cm="1">
        <f t="array" ref="O1110">IF(L1110&lt;&gt;"",_xlfn.CHOOSECOLS(_xlfn.TEXTSPLIT(N1110,"--"),1),"")</f>
        <v/>
      </c>
      <c r="P1110" s="76" t="str" cm="1">
        <f t="array" ref="P1110">IF(L1110&lt;&gt;"",IFERROR(_xlfn.CHOOSECOLS(_xlfn.TEXTSPLIT(N1110,"--"),2),""),"")</f>
        <v/>
      </c>
      <c r="Q1110" s="76" t="str">
        <f t="shared" si="68"/>
        <v/>
      </c>
    </row>
    <row r="1111" spans="1:17">
      <c r="A1111" s="75"/>
      <c r="B1111" s="75"/>
      <c r="C1111" s="75"/>
      <c r="D1111" s="75"/>
      <c r="E1111" s="75" t="str">
        <f t="shared" si="67"/>
        <v/>
      </c>
      <c r="F1111" s="75"/>
      <c r="G1111" s="75"/>
      <c r="H1111" s="75"/>
      <c r="I1111" s="75"/>
      <c r="J1111" s="75"/>
      <c r="K1111" s="75"/>
      <c r="L1111" s="75"/>
      <c r="M1111" s="75" t="str" cm="1">
        <f t="array" ref="M1111">IF(L1111&lt;&gt;"",_xlfn.TEXTSPLIT(L1111, "$"),"")</f>
        <v/>
      </c>
      <c r="N1111" s="75"/>
      <c r="O1111" s="75" t="str" cm="1">
        <f t="array" ref="O1111">IF(L1111&lt;&gt;"",_xlfn.CHOOSECOLS(_xlfn.TEXTSPLIT(N1111,"--"),1),"")</f>
        <v/>
      </c>
      <c r="P1111" s="75" t="str" cm="1">
        <f t="array" ref="P1111">IF(L1111&lt;&gt;"",IFERROR(_xlfn.CHOOSECOLS(_xlfn.TEXTSPLIT(N1111,"--"),2),""),"")</f>
        <v/>
      </c>
      <c r="Q1111" s="75" t="str">
        <f t="shared" si="68"/>
        <v/>
      </c>
    </row>
    <row r="1112" spans="1:17">
      <c r="A1112" s="76"/>
      <c r="B1112" s="76"/>
      <c r="C1112" s="76"/>
      <c r="D1112" s="76"/>
      <c r="E1112" s="76" t="str">
        <f t="shared" si="67"/>
        <v/>
      </c>
      <c r="F1112" s="76"/>
      <c r="G1112" s="76"/>
      <c r="H1112" s="76"/>
      <c r="I1112" s="76"/>
      <c r="J1112" s="76"/>
      <c r="K1112" s="76"/>
      <c r="L1112" s="76"/>
      <c r="M1112" s="76" t="str" cm="1">
        <f t="array" ref="M1112">IF(L1112&lt;&gt;"",_xlfn.TEXTSPLIT(L1112, "$"),"")</f>
        <v/>
      </c>
      <c r="N1112" s="76"/>
      <c r="O1112" s="76" t="str" cm="1">
        <f t="array" ref="O1112">IF(L1112&lt;&gt;"",_xlfn.CHOOSECOLS(_xlfn.TEXTSPLIT(N1112,"--"),1),"")</f>
        <v/>
      </c>
      <c r="P1112" s="76" t="str" cm="1">
        <f t="array" ref="P1112">IF(L1112&lt;&gt;"",IFERROR(_xlfn.CHOOSECOLS(_xlfn.TEXTSPLIT(N1112,"--"),2),""),"")</f>
        <v/>
      </c>
      <c r="Q1112" s="76" t="str">
        <f t="shared" si="68"/>
        <v/>
      </c>
    </row>
    <row r="1113" spans="1:17">
      <c r="A1113" s="75"/>
      <c r="B1113" s="75"/>
      <c r="C1113" s="75"/>
      <c r="D1113" s="75"/>
      <c r="E1113" s="75" t="str">
        <f t="shared" si="67"/>
        <v/>
      </c>
      <c r="F1113" s="75"/>
      <c r="G1113" s="75"/>
      <c r="H1113" s="75"/>
      <c r="I1113" s="75"/>
      <c r="J1113" s="75"/>
      <c r="K1113" s="75"/>
      <c r="L1113" s="75"/>
      <c r="M1113" s="75" t="str" cm="1">
        <f t="array" ref="M1113">IF(L1113&lt;&gt;"",_xlfn.TEXTSPLIT(L1113, "$"),"")</f>
        <v/>
      </c>
      <c r="N1113" s="75"/>
      <c r="O1113" s="75" t="str" cm="1">
        <f t="array" ref="O1113">IF(L1113&lt;&gt;"",_xlfn.CHOOSECOLS(_xlfn.TEXTSPLIT(N1113,"--"),1),"")</f>
        <v/>
      </c>
      <c r="P1113" s="75" t="str" cm="1">
        <f t="array" ref="P1113">IF(L1113&lt;&gt;"",IFERROR(_xlfn.CHOOSECOLS(_xlfn.TEXTSPLIT(N1113,"--"),2),""),"")</f>
        <v/>
      </c>
      <c r="Q1113" s="75" t="str">
        <f t="shared" si="68"/>
        <v/>
      </c>
    </row>
    <row r="1114" spans="1:17">
      <c r="A1114" s="76"/>
      <c r="B1114" s="76"/>
      <c r="C1114" s="76"/>
      <c r="D1114" s="76"/>
      <c r="E1114" s="76" t="str">
        <f t="shared" si="67"/>
        <v/>
      </c>
      <c r="F1114" s="76"/>
      <c r="G1114" s="76"/>
      <c r="H1114" s="76"/>
      <c r="I1114" s="76"/>
      <c r="J1114" s="76"/>
      <c r="K1114" s="76"/>
      <c r="L1114" s="76"/>
      <c r="M1114" s="76" t="str" cm="1">
        <f t="array" ref="M1114">IF(L1114&lt;&gt;"",_xlfn.TEXTSPLIT(L1114, "$"),"")</f>
        <v/>
      </c>
      <c r="N1114" s="76"/>
      <c r="O1114" s="76" t="str" cm="1">
        <f t="array" ref="O1114">IF(L1114&lt;&gt;"",_xlfn.CHOOSECOLS(_xlfn.TEXTSPLIT(N1114,"--"),1),"")</f>
        <v/>
      </c>
      <c r="P1114" s="76" t="str" cm="1">
        <f t="array" ref="P1114">IF(L1114&lt;&gt;"",IFERROR(_xlfn.CHOOSECOLS(_xlfn.TEXTSPLIT(N1114,"--"),2),""),"")</f>
        <v/>
      </c>
      <c r="Q1114" s="76" t="str">
        <f t="shared" si="68"/>
        <v/>
      </c>
    </row>
    <row r="1115" spans="1:17">
      <c r="A1115" s="75"/>
      <c r="B1115" s="75"/>
      <c r="C1115" s="75"/>
      <c r="D1115" s="75"/>
      <c r="E1115" s="75" t="str">
        <f t="shared" si="67"/>
        <v/>
      </c>
      <c r="F1115" s="75"/>
      <c r="G1115" s="75"/>
      <c r="H1115" s="75"/>
      <c r="I1115" s="75"/>
      <c r="J1115" s="75"/>
      <c r="K1115" s="75"/>
      <c r="L1115" s="75"/>
      <c r="M1115" s="75" t="str" cm="1">
        <f t="array" ref="M1115">IF(L1115&lt;&gt;"",_xlfn.TEXTSPLIT(L1115, "$"),"")</f>
        <v/>
      </c>
      <c r="N1115" s="75"/>
      <c r="O1115" s="75" t="str" cm="1">
        <f t="array" ref="O1115">IF(L1115&lt;&gt;"",_xlfn.CHOOSECOLS(_xlfn.TEXTSPLIT(N1115,"--"),1),"")</f>
        <v/>
      </c>
      <c r="P1115" s="75" t="str" cm="1">
        <f t="array" ref="P1115">IF(L1115&lt;&gt;"",IFERROR(_xlfn.CHOOSECOLS(_xlfn.TEXTSPLIT(N1115,"--"),2),""),"")</f>
        <v/>
      </c>
      <c r="Q1115" s="75" t="str">
        <f t="shared" si="68"/>
        <v/>
      </c>
    </row>
    <row r="1116" spans="1:17">
      <c r="A1116" s="76"/>
      <c r="B1116" s="76"/>
      <c r="C1116" s="76"/>
      <c r="D1116" s="76"/>
      <c r="E1116" s="76" t="str">
        <f t="shared" si="67"/>
        <v/>
      </c>
      <c r="F1116" s="76"/>
      <c r="G1116" s="76"/>
      <c r="H1116" s="76"/>
      <c r="I1116" s="76"/>
      <c r="J1116" s="76"/>
      <c r="K1116" s="76"/>
      <c r="L1116" s="76"/>
      <c r="M1116" s="76" t="str" cm="1">
        <f t="array" ref="M1116">IF(L1116&lt;&gt;"",_xlfn.TEXTSPLIT(L1116, "$"),"")</f>
        <v/>
      </c>
      <c r="N1116" s="76"/>
      <c r="O1116" s="76" t="str" cm="1">
        <f t="array" ref="O1116">IF(L1116&lt;&gt;"",_xlfn.CHOOSECOLS(_xlfn.TEXTSPLIT(N1116,"--"),1),"")</f>
        <v/>
      </c>
      <c r="P1116" s="76" t="str" cm="1">
        <f t="array" ref="P1116">IF(L1116&lt;&gt;"",IFERROR(_xlfn.CHOOSECOLS(_xlfn.TEXTSPLIT(N1116,"--"),2),""),"")</f>
        <v/>
      </c>
      <c r="Q1116" s="76" t="str">
        <f t="shared" si="68"/>
        <v/>
      </c>
    </row>
    <row r="1117" spans="1:17">
      <c r="A1117" s="75"/>
      <c r="B1117" s="75"/>
      <c r="C1117" s="75"/>
      <c r="D1117" s="75"/>
      <c r="E1117" s="75" t="str">
        <f t="shared" si="67"/>
        <v/>
      </c>
      <c r="F1117" s="75"/>
      <c r="G1117" s="75"/>
      <c r="H1117" s="75"/>
      <c r="I1117" s="75"/>
      <c r="J1117" s="75"/>
      <c r="K1117" s="75"/>
      <c r="L1117" s="75"/>
      <c r="M1117" s="75" t="str" cm="1">
        <f t="array" ref="M1117">IF(L1117&lt;&gt;"",_xlfn.TEXTSPLIT(L1117, "$"),"")</f>
        <v/>
      </c>
      <c r="N1117" s="75"/>
      <c r="O1117" s="75" t="str" cm="1">
        <f t="array" ref="O1117">IF(L1117&lt;&gt;"",_xlfn.CHOOSECOLS(_xlfn.TEXTSPLIT(N1117,"--"),1),"")</f>
        <v/>
      </c>
      <c r="P1117" s="75" t="str" cm="1">
        <f t="array" ref="P1117">IF(L1117&lt;&gt;"",IFERROR(_xlfn.CHOOSECOLS(_xlfn.TEXTSPLIT(N1117,"--"),2),""),"")</f>
        <v/>
      </c>
      <c r="Q1117" s="75" t="str">
        <f t="shared" si="68"/>
        <v/>
      </c>
    </row>
    <row r="1118" spans="1:17">
      <c r="A1118" s="76"/>
      <c r="B1118" s="76"/>
      <c r="C1118" s="76"/>
      <c r="D1118" s="76"/>
      <c r="E1118" s="76" t="str">
        <f t="shared" si="67"/>
        <v/>
      </c>
      <c r="F1118" s="76"/>
      <c r="G1118" s="76"/>
      <c r="H1118" s="76"/>
      <c r="I1118" s="76"/>
      <c r="J1118" s="76"/>
      <c r="K1118" s="76"/>
      <c r="L1118" s="76"/>
      <c r="M1118" s="76" t="str" cm="1">
        <f t="array" ref="M1118">IF(L1118&lt;&gt;"",_xlfn.TEXTSPLIT(L1118, "$"),"")</f>
        <v/>
      </c>
      <c r="N1118" s="76"/>
      <c r="O1118" s="76" t="str" cm="1">
        <f t="array" ref="O1118">IF(L1118&lt;&gt;"",_xlfn.CHOOSECOLS(_xlfn.TEXTSPLIT(N1118,"--"),1),"")</f>
        <v/>
      </c>
      <c r="P1118" s="76" t="str" cm="1">
        <f t="array" ref="P1118">IF(L1118&lt;&gt;"",IFERROR(_xlfn.CHOOSECOLS(_xlfn.TEXTSPLIT(N1118,"--"),2),""),"")</f>
        <v/>
      </c>
      <c r="Q1118" s="76" t="str">
        <f t="shared" si="68"/>
        <v/>
      </c>
    </row>
    <row r="1119" spans="1:17">
      <c r="A1119" s="75"/>
      <c r="B1119" s="75"/>
      <c r="C1119" s="75"/>
      <c r="D1119" s="75"/>
      <c r="E1119" s="75" t="str">
        <f t="shared" si="67"/>
        <v/>
      </c>
      <c r="F1119" s="75"/>
      <c r="G1119" s="75"/>
      <c r="H1119" s="75"/>
      <c r="I1119" s="75"/>
      <c r="J1119" s="75"/>
      <c r="K1119" s="75"/>
      <c r="L1119" s="75"/>
      <c r="M1119" s="75" t="str" cm="1">
        <f t="array" ref="M1119">IF(L1119&lt;&gt;"",_xlfn.TEXTSPLIT(L1119, "$"),"")</f>
        <v/>
      </c>
      <c r="N1119" s="75"/>
      <c r="O1119" s="75" t="str" cm="1">
        <f t="array" ref="O1119">IF(L1119&lt;&gt;"",_xlfn.CHOOSECOLS(_xlfn.TEXTSPLIT(N1119,"--"),1),"")</f>
        <v/>
      </c>
      <c r="P1119" s="75" t="str" cm="1">
        <f t="array" ref="P1119">IF(L1119&lt;&gt;"",IFERROR(_xlfn.CHOOSECOLS(_xlfn.TEXTSPLIT(N1119,"--"),2),""),"")</f>
        <v/>
      </c>
      <c r="Q1119" s="75" t="str">
        <f t="shared" si="68"/>
        <v/>
      </c>
    </row>
    <row r="1120" spans="1:17">
      <c r="A1120" s="76"/>
      <c r="B1120" s="76"/>
      <c r="C1120" s="76"/>
      <c r="D1120" s="76"/>
      <c r="E1120" s="76" t="str">
        <f t="shared" si="67"/>
        <v/>
      </c>
      <c r="F1120" s="76"/>
      <c r="G1120" s="76"/>
      <c r="H1120" s="76"/>
      <c r="I1120" s="76"/>
      <c r="J1120" s="76"/>
      <c r="K1120" s="76"/>
      <c r="L1120" s="76"/>
      <c r="M1120" s="76" t="str" cm="1">
        <f t="array" ref="M1120">IF(L1120&lt;&gt;"",_xlfn.TEXTSPLIT(L1120, "$"),"")</f>
        <v/>
      </c>
      <c r="N1120" s="76"/>
      <c r="O1120" s="76" t="str" cm="1">
        <f t="array" ref="O1120">IF(L1120&lt;&gt;"",_xlfn.CHOOSECOLS(_xlfn.TEXTSPLIT(N1120,"--"),1),"")</f>
        <v/>
      </c>
      <c r="P1120" s="76" t="str" cm="1">
        <f t="array" ref="P1120">IF(L1120&lt;&gt;"",IFERROR(_xlfn.CHOOSECOLS(_xlfn.TEXTSPLIT(N1120,"--"),2),""),"")</f>
        <v/>
      </c>
      <c r="Q1120" s="76" t="str">
        <f t="shared" si="68"/>
        <v/>
      </c>
    </row>
    <row r="1121" spans="1:17">
      <c r="A1121" s="75"/>
      <c r="B1121" s="75"/>
      <c r="C1121" s="75"/>
      <c r="D1121" s="75"/>
      <c r="E1121" s="75" t="str">
        <f t="shared" si="67"/>
        <v/>
      </c>
      <c r="F1121" s="75"/>
      <c r="G1121" s="75"/>
      <c r="H1121" s="75"/>
      <c r="I1121" s="75"/>
      <c r="J1121" s="75"/>
      <c r="K1121" s="75"/>
      <c r="L1121" s="75"/>
      <c r="M1121" s="75" t="str" cm="1">
        <f t="array" ref="M1121">IF(L1121&lt;&gt;"",_xlfn.TEXTSPLIT(L1121, "$"),"")</f>
        <v/>
      </c>
      <c r="N1121" s="75"/>
      <c r="O1121" s="75" t="str" cm="1">
        <f t="array" ref="O1121">IF(L1121&lt;&gt;"",_xlfn.CHOOSECOLS(_xlfn.TEXTSPLIT(N1121,"--"),1),"")</f>
        <v/>
      </c>
      <c r="P1121" s="75" t="str" cm="1">
        <f t="array" ref="P1121">IF(L1121&lt;&gt;"",IFERROR(_xlfn.CHOOSECOLS(_xlfn.TEXTSPLIT(N1121,"--"),2),""),"")</f>
        <v/>
      </c>
      <c r="Q1121" s="75" t="str">
        <f t="shared" si="68"/>
        <v/>
      </c>
    </row>
    <row r="1122" spans="1:17">
      <c r="A1122" s="76"/>
      <c r="B1122" s="76"/>
      <c r="C1122" s="76"/>
      <c r="D1122" s="76"/>
      <c r="E1122" s="76" t="str">
        <f t="shared" si="67"/>
        <v/>
      </c>
      <c r="F1122" s="76"/>
      <c r="G1122" s="76"/>
      <c r="H1122" s="76"/>
      <c r="I1122" s="76"/>
      <c r="J1122" s="76"/>
      <c r="K1122" s="76"/>
      <c r="L1122" s="76"/>
      <c r="M1122" s="76" t="str" cm="1">
        <f t="array" ref="M1122">IF(L1122&lt;&gt;"",_xlfn.TEXTSPLIT(L1122, "$"),"")</f>
        <v/>
      </c>
      <c r="N1122" s="76"/>
      <c r="O1122" s="76" t="str" cm="1">
        <f t="array" ref="O1122">IF(L1122&lt;&gt;"",_xlfn.CHOOSECOLS(_xlfn.TEXTSPLIT(N1122,"--"),1),"")</f>
        <v/>
      </c>
      <c r="P1122" s="76" t="str" cm="1">
        <f t="array" ref="P1122">IF(L1122&lt;&gt;"",IFERROR(_xlfn.CHOOSECOLS(_xlfn.TEXTSPLIT(N1122,"--"),2),""),"")</f>
        <v/>
      </c>
      <c r="Q1122" s="76" t="str">
        <f t="shared" si="68"/>
        <v/>
      </c>
    </row>
    <row r="1123" spans="1:17">
      <c r="A1123" s="75"/>
      <c r="B1123" s="75"/>
      <c r="C1123" s="75"/>
      <c r="D1123" s="75"/>
      <c r="E1123" s="75" t="str">
        <f t="shared" si="67"/>
        <v/>
      </c>
      <c r="F1123" s="75"/>
      <c r="G1123" s="75"/>
      <c r="H1123" s="75"/>
      <c r="I1123" s="75"/>
      <c r="J1123" s="75"/>
      <c r="K1123" s="75"/>
      <c r="L1123" s="75"/>
      <c r="M1123" s="75" t="str" cm="1">
        <f t="array" ref="M1123">IF(L1123&lt;&gt;"",_xlfn.TEXTSPLIT(L1123, "$"),"")</f>
        <v/>
      </c>
      <c r="N1123" s="75"/>
      <c r="O1123" s="75" t="str" cm="1">
        <f t="array" ref="O1123">IF(L1123&lt;&gt;"",_xlfn.CHOOSECOLS(_xlfn.TEXTSPLIT(N1123,"--"),1),"")</f>
        <v/>
      </c>
      <c r="P1123" s="75" t="str" cm="1">
        <f t="array" ref="P1123">IF(L1123&lt;&gt;"",IFERROR(_xlfn.CHOOSECOLS(_xlfn.TEXTSPLIT(N1123,"--"),2),""),"")</f>
        <v/>
      </c>
      <c r="Q1123" s="75" t="str">
        <f t="shared" si="68"/>
        <v/>
      </c>
    </row>
    <row r="1124" spans="1:17">
      <c r="A1124" s="76"/>
      <c r="B1124" s="76"/>
      <c r="C1124" s="76"/>
      <c r="D1124" s="76"/>
      <c r="E1124" s="76" t="str">
        <f t="shared" si="67"/>
        <v/>
      </c>
      <c r="F1124" s="76"/>
      <c r="G1124" s="76"/>
      <c r="H1124" s="76"/>
      <c r="I1124" s="76"/>
      <c r="J1124" s="76"/>
      <c r="K1124" s="76"/>
      <c r="L1124" s="76"/>
      <c r="M1124" s="76" t="str" cm="1">
        <f t="array" ref="M1124">IF(L1124&lt;&gt;"",_xlfn.TEXTSPLIT(L1124, "$"),"")</f>
        <v/>
      </c>
      <c r="N1124" s="76"/>
      <c r="O1124" s="76" t="str" cm="1">
        <f t="array" ref="O1124">IF(L1124&lt;&gt;"",_xlfn.CHOOSECOLS(_xlfn.TEXTSPLIT(N1124,"--"),1),"")</f>
        <v/>
      </c>
      <c r="P1124" s="76" t="str" cm="1">
        <f t="array" ref="P1124">IF(L1124&lt;&gt;"",IFERROR(_xlfn.CHOOSECOLS(_xlfn.TEXTSPLIT(N1124,"--"),2),""),"")</f>
        <v/>
      </c>
      <c r="Q1124" s="76" t="str">
        <f t="shared" si="68"/>
        <v/>
      </c>
    </row>
    <row r="1125" spans="1:17">
      <c r="A1125" s="75"/>
      <c r="B1125" s="75"/>
      <c r="C1125" s="75"/>
      <c r="D1125" s="75"/>
      <c r="E1125" s="75" t="str">
        <f t="shared" si="67"/>
        <v/>
      </c>
      <c r="F1125" s="75"/>
      <c r="G1125" s="75"/>
      <c r="H1125" s="75"/>
      <c r="I1125" s="75"/>
      <c r="J1125" s="75"/>
      <c r="K1125" s="75"/>
      <c r="L1125" s="75"/>
      <c r="M1125" s="75" t="str" cm="1">
        <f t="array" ref="M1125">IF(L1125&lt;&gt;"",_xlfn.TEXTSPLIT(L1125, "$"),"")</f>
        <v/>
      </c>
      <c r="N1125" s="75"/>
      <c r="O1125" s="75" t="str" cm="1">
        <f t="array" ref="O1125">IF(L1125&lt;&gt;"",_xlfn.CHOOSECOLS(_xlfn.TEXTSPLIT(N1125,"--"),1),"")</f>
        <v/>
      </c>
      <c r="P1125" s="75" t="str" cm="1">
        <f t="array" ref="P1125">IF(L1125&lt;&gt;"",IFERROR(_xlfn.CHOOSECOLS(_xlfn.TEXTSPLIT(N1125,"--"),2),""),"")</f>
        <v/>
      </c>
      <c r="Q1125" s="75" t="str">
        <f t="shared" si="68"/>
        <v/>
      </c>
    </row>
    <row r="1126" spans="1:17">
      <c r="A1126" s="76"/>
      <c r="B1126" s="76"/>
      <c r="C1126" s="76"/>
      <c r="D1126" s="76"/>
      <c r="E1126" s="76" t="str">
        <f t="shared" si="67"/>
        <v/>
      </c>
      <c r="F1126" s="76"/>
      <c r="G1126" s="76"/>
      <c r="H1126" s="76"/>
      <c r="I1126" s="76"/>
      <c r="J1126" s="76"/>
      <c r="K1126" s="76"/>
      <c r="L1126" s="76"/>
      <c r="M1126" s="76" t="str" cm="1">
        <f t="array" ref="M1126">IF(L1126&lt;&gt;"",_xlfn.TEXTSPLIT(L1126, "$"),"")</f>
        <v/>
      </c>
      <c r="N1126" s="76"/>
      <c r="O1126" s="76" t="str" cm="1">
        <f t="array" ref="O1126">IF(L1126&lt;&gt;"",_xlfn.CHOOSECOLS(_xlfn.TEXTSPLIT(N1126,"--"),1),"")</f>
        <v/>
      </c>
      <c r="P1126" s="76" t="str" cm="1">
        <f t="array" ref="P1126">IF(L1126&lt;&gt;"",IFERROR(_xlfn.CHOOSECOLS(_xlfn.TEXTSPLIT(N1126,"--"),2),""),"")</f>
        <v/>
      </c>
      <c r="Q1126" s="76" t="str">
        <f t="shared" si="68"/>
        <v/>
      </c>
    </row>
    <row r="1127" spans="1:17">
      <c r="A1127" s="75"/>
      <c r="B1127" s="75"/>
      <c r="C1127" s="75"/>
      <c r="D1127" s="75"/>
      <c r="E1127" s="75" t="str">
        <f t="shared" si="67"/>
        <v/>
      </c>
      <c r="F1127" s="75"/>
      <c r="G1127" s="75"/>
      <c r="H1127" s="75"/>
      <c r="I1127" s="75"/>
      <c r="J1127" s="75"/>
      <c r="K1127" s="75"/>
      <c r="L1127" s="75"/>
      <c r="M1127" s="75" t="str" cm="1">
        <f t="array" ref="M1127">IF(L1127&lt;&gt;"",_xlfn.TEXTSPLIT(L1127, "$"),"")</f>
        <v/>
      </c>
      <c r="N1127" s="75"/>
      <c r="O1127" s="75" t="str" cm="1">
        <f t="array" ref="O1127">IF(L1127&lt;&gt;"",_xlfn.CHOOSECOLS(_xlfn.TEXTSPLIT(N1127,"--"),1),"")</f>
        <v/>
      </c>
      <c r="P1127" s="75" t="str" cm="1">
        <f t="array" ref="P1127">IF(L1127&lt;&gt;"",IFERROR(_xlfn.CHOOSECOLS(_xlfn.TEXTSPLIT(N1127,"--"),2),""),"")</f>
        <v/>
      </c>
      <c r="Q1127" s="75" t="str">
        <f t="shared" si="68"/>
        <v/>
      </c>
    </row>
    <row r="1128" spans="1:17">
      <c r="A1128" s="76"/>
      <c r="B1128" s="76"/>
      <c r="C1128" s="76"/>
      <c r="D1128" s="76"/>
      <c r="E1128" s="76" t="str">
        <f t="shared" si="67"/>
        <v/>
      </c>
      <c r="F1128" s="76"/>
      <c r="G1128" s="76"/>
      <c r="H1128" s="76"/>
      <c r="I1128" s="76"/>
      <c r="J1128" s="76"/>
      <c r="K1128" s="76"/>
      <c r="L1128" s="76"/>
      <c r="M1128" s="76" t="str" cm="1">
        <f t="array" ref="M1128">IF(L1128&lt;&gt;"",_xlfn.TEXTSPLIT(L1128, "$"),"")</f>
        <v/>
      </c>
      <c r="N1128" s="76"/>
      <c r="O1128" s="76" t="str" cm="1">
        <f t="array" ref="O1128">IF(L1128&lt;&gt;"",_xlfn.CHOOSECOLS(_xlfn.TEXTSPLIT(N1128,"--"),1),"")</f>
        <v/>
      </c>
      <c r="P1128" s="76" t="str" cm="1">
        <f t="array" ref="P1128">IF(L1128&lt;&gt;"",IFERROR(_xlfn.CHOOSECOLS(_xlfn.TEXTSPLIT(N1128,"--"),2),""),"")</f>
        <v/>
      </c>
      <c r="Q1128" s="76" t="str">
        <f t="shared" si="68"/>
        <v/>
      </c>
    </row>
    <row r="1129" spans="1:17">
      <c r="A1129" s="75"/>
      <c r="B1129" s="75"/>
      <c r="C1129" s="75"/>
      <c r="D1129" s="75"/>
      <c r="E1129" s="75" t="str">
        <f t="shared" si="67"/>
        <v/>
      </c>
      <c r="F1129" s="75"/>
      <c r="G1129" s="75"/>
      <c r="H1129" s="75"/>
      <c r="I1129" s="75"/>
      <c r="J1129" s="75"/>
      <c r="K1129" s="75"/>
      <c r="L1129" s="75"/>
      <c r="M1129" s="75" t="str" cm="1">
        <f t="array" ref="M1129">IF(L1129&lt;&gt;"",_xlfn.TEXTSPLIT(L1129, "$"),"")</f>
        <v/>
      </c>
      <c r="N1129" s="75"/>
      <c r="O1129" s="75" t="str" cm="1">
        <f t="array" ref="O1129">IF(L1129&lt;&gt;"",_xlfn.CHOOSECOLS(_xlfn.TEXTSPLIT(N1129,"--"),1),"")</f>
        <v/>
      </c>
      <c r="P1129" s="75" t="str" cm="1">
        <f t="array" ref="P1129">IF(L1129&lt;&gt;"",IFERROR(_xlfn.CHOOSECOLS(_xlfn.TEXTSPLIT(N1129,"--"),2),""),"")</f>
        <v/>
      </c>
      <c r="Q1129" s="75" t="str">
        <f t="shared" si="68"/>
        <v/>
      </c>
    </row>
    <row r="1130" spans="1:17">
      <c r="A1130" s="76"/>
      <c r="B1130" s="76"/>
      <c r="C1130" s="76"/>
      <c r="D1130" s="76"/>
      <c r="E1130" s="76" t="str">
        <f t="shared" si="67"/>
        <v/>
      </c>
      <c r="F1130" s="76"/>
      <c r="G1130" s="76"/>
      <c r="H1130" s="76"/>
      <c r="I1130" s="76"/>
      <c r="J1130" s="76"/>
      <c r="K1130" s="76"/>
      <c r="L1130" s="76"/>
      <c r="M1130" s="76" t="str" cm="1">
        <f t="array" ref="M1130">IF(L1130&lt;&gt;"",_xlfn.TEXTSPLIT(L1130, "$"),"")</f>
        <v/>
      </c>
      <c r="N1130" s="76"/>
      <c r="O1130" s="76" t="str" cm="1">
        <f t="array" ref="O1130">IF(L1130&lt;&gt;"",_xlfn.CHOOSECOLS(_xlfn.TEXTSPLIT(N1130,"--"),1),"")</f>
        <v/>
      </c>
      <c r="P1130" s="76" t="str" cm="1">
        <f t="array" ref="P1130">IF(L1130&lt;&gt;"",IFERROR(_xlfn.CHOOSECOLS(_xlfn.TEXTSPLIT(N1130,"--"),2),""),"")</f>
        <v/>
      </c>
      <c r="Q1130" s="76" t="str">
        <f t="shared" si="68"/>
        <v/>
      </c>
    </row>
    <row r="1131" spans="1:17">
      <c r="A1131" s="75"/>
      <c r="B1131" s="75"/>
      <c r="C1131" s="75"/>
      <c r="D1131" s="75"/>
      <c r="E1131" s="75" t="str">
        <f t="shared" si="67"/>
        <v/>
      </c>
      <c r="F1131" s="75"/>
      <c r="G1131" s="75"/>
      <c r="H1131" s="75"/>
      <c r="I1131" s="75"/>
      <c r="J1131" s="75"/>
      <c r="K1131" s="75"/>
      <c r="L1131" s="75"/>
      <c r="M1131" s="75" t="str" cm="1">
        <f t="array" ref="M1131">IF(L1131&lt;&gt;"",_xlfn.TEXTSPLIT(L1131, "$"),"")</f>
        <v/>
      </c>
      <c r="N1131" s="75"/>
      <c r="O1131" s="75" t="str" cm="1">
        <f t="array" ref="O1131">IF(L1131&lt;&gt;"",_xlfn.CHOOSECOLS(_xlfn.TEXTSPLIT(N1131,"--"),1),"")</f>
        <v/>
      </c>
      <c r="P1131" s="75" t="str" cm="1">
        <f t="array" ref="P1131">IF(L1131&lt;&gt;"",IFERROR(_xlfn.CHOOSECOLS(_xlfn.TEXTSPLIT(N1131,"--"),2),""),"")</f>
        <v/>
      </c>
      <c r="Q1131" s="75" t="str">
        <f t="shared" si="68"/>
        <v/>
      </c>
    </row>
    <row r="1132" spans="1:17">
      <c r="A1132" s="76"/>
      <c r="B1132" s="76"/>
      <c r="C1132" s="76"/>
      <c r="D1132" s="76"/>
      <c r="E1132" s="76" t="str">
        <f t="shared" si="67"/>
        <v/>
      </c>
      <c r="F1132" s="76"/>
      <c r="G1132" s="76"/>
      <c r="H1132" s="76"/>
      <c r="I1132" s="76"/>
      <c r="J1132" s="76"/>
      <c r="K1132" s="76"/>
      <c r="L1132" s="76"/>
      <c r="M1132" s="76" t="str" cm="1">
        <f t="array" ref="M1132">IF(L1132&lt;&gt;"",_xlfn.TEXTSPLIT(L1132, "$"),"")</f>
        <v/>
      </c>
      <c r="N1132" s="76"/>
      <c r="O1132" s="76" t="str" cm="1">
        <f t="array" ref="O1132">IF(L1132&lt;&gt;"",_xlfn.CHOOSECOLS(_xlfn.TEXTSPLIT(N1132,"--"),1),"")</f>
        <v/>
      </c>
      <c r="P1132" s="76" t="str" cm="1">
        <f t="array" ref="P1132">IF(L1132&lt;&gt;"",IFERROR(_xlfn.CHOOSECOLS(_xlfn.TEXTSPLIT(N1132,"--"),2),""),"")</f>
        <v/>
      </c>
      <c r="Q1132" s="76" t="str">
        <f t="shared" si="68"/>
        <v/>
      </c>
    </row>
    <row r="1133" spans="1:17">
      <c r="A1133" s="75"/>
      <c r="B1133" s="75"/>
      <c r="C1133" s="75"/>
      <c r="D1133" s="75"/>
      <c r="E1133" s="75" t="str">
        <f t="shared" si="67"/>
        <v/>
      </c>
      <c r="F1133" s="75"/>
      <c r="G1133" s="75"/>
      <c r="H1133" s="75"/>
      <c r="I1133" s="75"/>
      <c r="J1133" s="75"/>
      <c r="K1133" s="75"/>
      <c r="L1133" s="75"/>
      <c r="M1133" s="75" t="str" cm="1">
        <f t="array" ref="M1133">IF(L1133&lt;&gt;"",_xlfn.TEXTSPLIT(L1133, "$"),"")</f>
        <v/>
      </c>
      <c r="N1133" s="75"/>
      <c r="O1133" s="75" t="str" cm="1">
        <f t="array" ref="O1133">IF(L1133&lt;&gt;"",_xlfn.CHOOSECOLS(_xlfn.TEXTSPLIT(N1133,"--"),1),"")</f>
        <v/>
      </c>
      <c r="P1133" s="75" t="str" cm="1">
        <f t="array" ref="P1133">IF(L1133&lt;&gt;"",IFERROR(_xlfn.CHOOSECOLS(_xlfn.TEXTSPLIT(N1133,"--"),2),""),"")</f>
        <v/>
      </c>
      <c r="Q1133" s="75" t="str">
        <f t="shared" si="68"/>
        <v/>
      </c>
    </row>
    <row r="1134" spans="1:17">
      <c r="A1134" s="76"/>
      <c r="B1134" s="76"/>
      <c r="C1134" s="76"/>
      <c r="D1134" s="76"/>
      <c r="E1134" s="76" t="str">
        <f t="shared" si="67"/>
        <v/>
      </c>
      <c r="F1134" s="76"/>
      <c r="G1134" s="76"/>
      <c r="H1134" s="76"/>
      <c r="I1134" s="76"/>
      <c r="J1134" s="76"/>
      <c r="K1134" s="76"/>
      <c r="L1134" s="76"/>
      <c r="M1134" s="76" t="str" cm="1">
        <f t="array" ref="M1134">IF(L1134&lt;&gt;"",_xlfn.TEXTSPLIT(L1134, "$"),"")</f>
        <v/>
      </c>
      <c r="N1134" s="76"/>
      <c r="O1134" s="76" t="str" cm="1">
        <f t="array" ref="O1134">IF(L1134&lt;&gt;"",_xlfn.CHOOSECOLS(_xlfn.TEXTSPLIT(N1134,"--"),1),"")</f>
        <v/>
      </c>
      <c r="P1134" s="76" t="str" cm="1">
        <f t="array" ref="P1134">IF(L1134&lt;&gt;"",IFERROR(_xlfn.CHOOSECOLS(_xlfn.TEXTSPLIT(N1134,"--"),2),""),"")</f>
        <v/>
      </c>
      <c r="Q1134" s="76" t="str">
        <f t="shared" si="68"/>
        <v/>
      </c>
    </row>
    <row r="1135" spans="1:17">
      <c r="A1135" s="75"/>
      <c r="B1135" s="75"/>
      <c r="C1135" s="75"/>
      <c r="D1135" s="75"/>
      <c r="E1135" s="75" t="str">
        <f t="shared" si="67"/>
        <v/>
      </c>
      <c r="F1135" s="75"/>
      <c r="G1135" s="75"/>
      <c r="H1135" s="75"/>
      <c r="I1135" s="75"/>
      <c r="J1135" s="75"/>
      <c r="K1135" s="75"/>
      <c r="L1135" s="75"/>
      <c r="M1135" s="75" t="str" cm="1">
        <f t="array" ref="M1135">IF(L1135&lt;&gt;"",_xlfn.TEXTSPLIT(L1135, "$"),"")</f>
        <v/>
      </c>
      <c r="N1135" s="75"/>
      <c r="O1135" s="75" t="str" cm="1">
        <f t="array" ref="O1135">IF(L1135&lt;&gt;"",_xlfn.CHOOSECOLS(_xlfn.TEXTSPLIT(N1135,"--"),1),"")</f>
        <v/>
      </c>
      <c r="P1135" s="75" t="str" cm="1">
        <f t="array" ref="P1135">IF(L1135&lt;&gt;"",IFERROR(_xlfn.CHOOSECOLS(_xlfn.TEXTSPLIT(N1135,"--"),2),""),"")</f>
        <v/>
      </c>
      <c r="Q1135" s="75" t="str">
        <f t="shared" si="68"/>
        <v/>
      </c>
    </row>
    <row r="1136" spans="1:17">
      <c r="A1136" s="76"/>
      <c r="B1136" s="76"/>
      <c r="C1136" s="76"/>
      <c r="D1136" s="76"/>
      <c r="E1136" s="76" t="str">
        <f t="shared" si="67"/>
        <v/>
      </c>
      <c r="F1136" s="76"/>
      <c r="G1136" s="76"/>
      <c r="H1136" s="76"/>
      <c r="I1136" s="76"/>
      <c r="J1136" s="76"/>
      <c r="K1136" s="76"/>
      <c r="L1136" s="76"/>
      <c r="M1136" s="76" t="str" cm="1">
        <f t="array" ref="M1136">IF(L1136&lt;&gt;"",_xlfn.TEXTSPLIT(L1136, "$"),"")</f>
        <v/>
      </c>
      <c r="N1136" s="76"/>
      <c r="O1136" s="76" t="str" cm="1">
        <f t="array" ref="O1136">IF(L1136&lt;&gt;"",_xlfn.CHOOSECOLS(_xlfn.TEXTSPLIT(N1136,"--"),1),"")</f>
        <v/>
      </c>
      <c r="P1136" s="76" t="str" cm="1">
        <f t="array" ref="P1136">IF(L1136&lt;&gt;"",IFERROR(_xlfn.CHOOSECOLS(_xlfn.TEXTSPLIT(N1136,"--"),2),""),"")</f>
        <v/>
      </c>
      <c r="Q1136" s="76" t="str">
        <f t="shared" si="68"/>
        <v/>
      </c>
    </row>
    <row r="1137" spans="1:17">
      <c r="A1137" s="75"/>
      <c r="B1137" s="75"/>
      <c r="C1137" s="75"/>
      <c r="D1137" s="75"/>
      <c r="E1137" s="75" t="str">
        <f t="shared" si="67"/>
        <v/>
      </c>
      <c r="F1137" s="75"/>
      <c r="G1137" s="75"/>
      <c r="H1137" s="75"/>
      <c r="I1137" s="75"/>
      <c r="J1137" s="75"/>
      <c r="K1137" s="75"/>
      <c r="L1137" s="75"/>
      <c r="M1137" s="75" t="str" cm="1">
        <f t="array" ref="M1137">IF(L1137&lt;&gt;"",_xlfn.TEXTSPLIT(L1137, "$"),"")</f>
        <v/>
      </c>
      <c r="N1137" s="75"/>
      <c r="O1137" s="75" t="str" cm="1">
        <f t="array" ref="O1137">IF(L1137&lt;&gt;"",_xlfn.CHOOSECOLS(_xlfn.TEXTSPLIT(N1137,"--"),1),"")</f>
        <v/>
      </c>
      <c r="P1137" s="75" t="str" cm="1">
        <f t="array" ref="P1137">IF(L1137&lt;&gt;"",IFERROR(_xlfn.CHOOSECOLS(_xlfn.TEXTSPLIT(N1137,"--"),2),""),"")</f>
        <v/>
      </c>
      <c r="Q1137" s="75" t="str">
        <f t="shared" si="68"/>
        <v/>
      </c>
    </row>
    <row r="1138" spans="1:17">
      <c r="A1138" s="76"/>
      <c r="B1138" s="76"/>
      <c r="C1138" s="76"/>
      <c r="D1138" s="76"/>
      <c r="E1138" s="76" t="str">
        <f t="shared" si="67"/>
        <v/>
      </c>
      <c r="F1138" s="76"/>
      <c r="G1138" s="76"/>
      <c r="H1138" s="76"/>
      <c r="I1138" s="76"/>
      <c r="J1138" s="76"/>
      <c r="K1138" s="76"/>
      <c r="L1138" s="76"/>
      <c r="M1138" s="76" t="str" cm="1">
        <f t="array" ref="M1138">IF(L1138&lt;&gt;"",_xlfn.TEXTSPLIT(L1138, "$"),"")</f>
        <v/>
      </c>
      <c r="N1138" s="76"/>
      <c r="O1138" s="76" t="str" cm="1">
        <f t="array" ref="O1138">IF(L1138&lt;&gt;"",_xlfn.CHOOSECOLS(_xlfn.TEXTSPLIT(N1138,"--"),1),"")</f>
        <v/>
      </c>
      <c r="P1138" s="76" t="str" cm="1">
        <f t="array" ref="P1138">IF(L1138&lt;&gt;"",IFERROR(_xlfn.CHOOSECOLS(_xlfn.TEXTSPLIT(N1138,"--"),2),""),"")</f>
        <v/>
      </c>
      <c r="Q1138" s="76" t="str">
        <f t="shared" si="68"/>
        <v/>
      </c>
    </row>
    <row r="1139" spans="1:17">
      <c r="A1139" s="75"/>
      <c r="B1139" s="75"/>
      <c r="C1139" s="75"/>
      <c r="D1139" s="75"/>
      <c r="E1139" s="75" t="str">
        <f t="shared" si="67"/>
        <v/>
      </c>
      <c r="F1139" s="75"/>
      <c r="G1139" s="75"/>
      <c r="H1139" s="75"/>
      <c r="I1139" s="75"/>
      <c r="J1139" s="75"/>
      <c r="K1139" s="75"/>
      <c r="L1139" s="75"/>
      <c r="M1139" s="75" t="str" cm="1">
        <f t="array" ref="M1139">IF(L1139&lt;&gt;"",_xlfn.TEXTSPLIT(L1139, "$"),"")</f>
        <v/>
      </c>
      <c r="N1139" s="75"/>
      <c r="O1139" s="75" t="str" cm="1">
        <f t="array" ref="O1139">IF(L1139&lt;&gt;"",_xlfn.CHOOSECOLS(_xlfn.TEXTSPLIT(N1139,"--"),1),"")</f>
        <v/>
      </c>
      <c r="P1139" s="75" t="str" cm="1">
        <f t="array" ref="P1139">IF(L1139&lt;&gt;"",IFERROR(_xlfn.CHOOSECOLS(_xlfn.TEXTSPLIT(N1139,"--"),2),""),"")</f>
        <v/>
      </c>
      <c r="Q1139" s="75" t="str">
        <f t="shared" si="68"/>
        <v/>
      </c>
    </row>
    <row r="1140" spans="1:17">
      <c r="A1140" s="76"/>
      <c r="B1140" s="76"/>
      <c r="C1140" s="76"/>
      <c r="D1140" s="76"/>
      <c r="E1140" s="76" t="str">
        <f t="shared" si="67"/>
        <v/>
      </c>
      <c r="F1140" s="76"/>
      <c r="G1140" s="76"/>
      <c r="H1140" s="76"/>
      <c r="I1140" s="76"/>
      <c r="J1140" s="76"/>
      <c r="K1140" s="76"/>
      <c r="L1140" s="76"/>
      <c r="M1140" s="76" t="str" cm="1">
        <f t="array" ref="M1140">IF(L1140&lt;&gt;"",_xlfn.TEXTSPLIT(L1140, "$"),"")</f>
        <v/>
      </c>
      <c r="N1140" s="76"/>
      <c r="O1140" s="76" t="str" cm="1">
        <f t="array" ref="O1140">IF(L1140&lt;&gt;"",_xlfn.CHOOSECOLS(_xlfn.TEXTSPLIT(N1140,"--"),1),"")</f>
        <v/>
      </c>
      <c r="P1140" s="76" t="str" cm="1">
        <f t="array" ref="P1140">IF(L1140&lt;&gt;"",IFERROR(_xlfn.CHOOSECOLS(_xlfn.TEXTSPLIT(N1140,"--"),2),""),"")</f>
        <v/>
      </c>
      <c r="Q1140" s="76" t="str">
        <f t="shared" si="68"/>
        <v/>
      </c>
    </row>
    <row r="1141" spans="1:17">
      <c r="A1141" s="75"/>
      <c r="B1141" s="75"/>
      <c r="C1141" s="75"/>
      <c r="D1141" s="75"/>
      <c r="E1141" s="75" t="str">
        <f t="shared" si="67"/>
        <v/>
      </c>
      <c r="F1141" s="75"/>
      <c r="G1141" s="75"/>
      <c r="H1141" s="75"/>
      <c r="I1141" s="75"/>
      <c r="J1141" s="75"/>
      <c r="K1141" s="75"/>
      <c r="L1141" s="75"/>
      <c r="M1141" s="75" t="str" cm="1">
        <f t="array" ref="M1141">IF(L1141&lt;&gt;"",_xlfn.TEXTSPLIT(L1141, "$"),"")</f>
        <v/>
      </c>
      <c r="N1141" s="75"/>
      <c r="O1141" s="75" t="str" cm="1">
        <f t="array" ref="O1141">IF(L1141&lt;&gt;"",_xlfn.CHOOSECOLS(_xlfn.TEXTSPLIT(N1141,"--"),1),"")</f>
        <v/>
      </c>
      <c r="P1141" s="75" t="str" cm="1">
        <f t="array" ref="P1141">IF(L1141&lt;&gt;"",IFERROR(_xlfn.CHOOSECOLS(_xlfn.TEXTSPLIT(N1141,"--"),2),""),"")</f>
        <v/>
      </c>
      <c r="Q1141" s="75" t="str">
        <f t="shared" si="68"/>
        <v/>
      </c>
    </row>
    <row r="1142" spans="1:17">
      <c r="A1142" s="76"/>
      <c r="B1142" s="76"/>
      <c r="C1142" s="76"/>
      <c r="D1142" s="76"/>
      <c r="E1142" s="76" t="str">
        <f t="shared" si="67"/>
        <v/>
      </c>
      <c r="F1142" s="76"/>
      <c r="G1142" s="76"/>
      <c r="H1142" s="76"/>
      <c r="I1142" s="76"/>
      <c r="J1142" s="76"/>
      <c r="K1142" s="76"/>
      <c r="L1142" s="76"/>
      <c r="M1142" s="76" t="str" cm="1">
        <f t="array" ref="M1142">IF(L1142&lt;&gt;"",_xlfn.TEXTSPLIT(L1142, "$"),"")</f>
        <v/>
      </c>
      <c r="N1142" s="76"/>
      <c r="O1142" s="76" t="str" cm="1">
        <f t="array" ref="O1142">IF(L1142&lt;&gt;"",_xlfn.CHOOSECOLS(_xlfn.TEXTSPLIT(N1142,"--"),1),"")</f>
        <v/>
      </c>
      <c r="P1142" s="76" t="str" cm="1">
        <f t="array" ref="P1142">IF(L1142&lt;&gt;"",IFERROR(_xlfn.CHOOSECOLS(_xlfn.TEXTSPLIT(N1142,"--"),2),""),"")</f>
        <v/>
      </c>
      <c r="Q1142" s="76" t="str">
        <f t="shared" si="68"/>
        <v/>
      </c>
    </row>
    <row r="1143" spans="1:17">
      <c r="A1143" s="75"/>
      <c r="B1143" s="75"/>
      <c r="C1143" s="75"/>
      <c r="D1143" s="75"/>
      <c r="E1143" s="75" t="str">
        <f t="shared" si="67"/>
        <v/>
      </c>
      <c r="F1143" s="75"/>
      <c r="G1143" s="75"/>
      <c r="H1143" s="75"/>
      <c r="I1143" s="75"/>
      <c r="J1143" s="75"/>
      <c r="K1143" s="75"/>
      <c r="L1143" s="75"/>
      <c r="M1143" s="75" t="str" cm="1">
        <f t="array" ref="M1143">IF(L1143&lt;&gt;"",_xlfn.TEXTSPLIT(L1143, "$"),"")</f>
        <v/>
      </c>
      <c r="N1143" s="75"/>
      <c r="O1143" s="75" t="str" cm="1">
        <f t="array" ref="O1143">IF(L1143&lt;&gt;"",_xlfn.CHOOSECOLS(_xlfn.TEXTSPLIT(N1143,"--"),1),"")</f>
        <v/>
      </c>
      <c r="P1143" s="75" t="str" cm="1">
        <f t="array" ref="P1143">IF(L1143&lt;&gt;"",IFERROR(_xlfn.CHOOSECOLS(_xlfn.TEXTSPLIT(N1143,"--"),2),""),"")</f>
        <v/>
      </c>
      <c r="Q1143" s="75" t="str">
        <f t="shared" si="68"/>
        <v/>
      </c>
    </row>
    <row r="1144" spans="1:17">
      <c r="A1144" s="76"/>
      <c r="B1144" s="76"/>
      <c r="C1144" s="76"/>
      <c r="D1144" s="76"/>
      <c r="E1144" s="76" t="str">
        <f t="shared" si="67"/>
        <v/>
      </c>
      <c r="F1144" s="76"/>
      <c r="G1144" s="76"/>
      <c r="H1144" s="76"/>
      <c r="I1144" s="76"/>
      <c r="J1144" s="76"/>
      <c r="K1144" s="76"/>
      <c r="L1144" s="76"/>
      <c r="M1144" s="76" t="str" cm="1">
        <f t="array" ref="M1144">IF(L1144&lt;&gt;"",_xlfn.TEXTSPLIT(L1144, "$"),"")</f>
        <v/>
      </c>
      <c r="N1144" s="76"/>
      <c r="O1144" s="76" t="str" cm="1">
        <f t="array" ref="O1144">IF(L1144&lt;&gt;"",_xlfn.CHOOSECOLS(_xlfn.TEXTSPLIT(N1144,"--"),1),"")</f>
        <v/>
      </c>
      <c r="P1144" s="76" t="str" cm="1">
        <f t="array" ref="P1144">IF(L1144&lt;&gt;"",IFERROR(_xlfn.CHOOSECOLS(_xlfn.TEXTSPLIT(N1144,"--"),2),""),"")</f>
        <v/>
      </c>
      <c r="Q1144" s="76" t="str">
        <f t="shared" si="68"/>
        <v/>
      </c>
    </row>
    <row r="1145" spans="1:17">
      <c r="A1145" s="75"/>
      <c r="B1145" s="75"/>
      <c r="C1145" s="75"/>
      <c r="D1145" s="75"/>
      <c r="E1145" s="75" t="str">
        <f t="shared" si="67"/>
        <v/>
      </c>
      <c r="F1145" s="75"/>
      <c r="G1145" s="75"/>
      <c r="H1145" s="75"/>
      <c r="I1145" s="75"/>
      <c r="J1145" s="75"/>
      <c r="K1145" s="75"/>
      <c r="L1145" s="75"/>
      <c r="M1145" s="75" t="str" cm="1">
        <f t="array" ref="M1145">IF(L1145&lt;&gt;"",_xlfn.TEXTSPLIT(L1145, "$"),"")</f>
        <v/>
      </c>
      <c r="N1145" s="75"/>
      <c r="O1145" s="75" t="str" cm="1">
        <f t="array" ref="O1145">IF(L1145&lt;&gt;"",_xlfn.CHOOSECOLS(_xlfn.TEXTSPLIT(N1145,"--"),1),"")</f>
        <v/>
      </c>
      <c r="P1145" s="75" t="str" cm="1">
        <f t="array" ref="P1145">IF(L1145&lt;&gt;"",IFERROR(_xlfn.CHOOSECOLS(_xlfn.TEXTSPLIT(N1145,"--"),2),""),"")</f>
        <v/>
      </c>
      <c r="Q1145" s="75" t="str">
        <f t="shared" si="68"/>
        <v/>
      </c>
    </row>
    <row r="1146" spans="1:17">
      <c r="A1146" s="76"/>
      <c r="B1146" s="76"/>
      <c r="C1146" s="76"/>
      <c r="D1146" s="76"/>
      <c r="E1146" s="76" t="str">
        <f t="shared" si="67"/>
        <v/>
      </c>
      <c r="F1146" s="76"/>
      <c r="G1146" s="76"/>
      <c r="H1146" s="76"/>
      <c r="I1146" s="76"/>
      <c r="J1146" s="76"/>
      <c r="K1146" s="76"/>
      <c r="L1146" s="76"/>
      <c r="M1146" s="76" t="str" cm="1">
        <f t="array" ref="M1146">IF(L1146&lt;&gt;"",_xlfn.TEXTSPLIT(L1146, "$"),"")</f>
        <v/>
      </c>
      <c r="N1146" s="76"/>
      <c r="O1146" s="76" t="str" cm="1">
        <f t="array" ref="O1146">IF(L1146&lt;&gt;"",_xlfn.CHOOSECOLS(_xlfn.TEXTSPLIT(N1146,"--"),1),"")</f>
        <v/>
      </c>
      <c r="P1146" s="76" t="str" cm="1">
        <f t="array" ref="P1146">IF(L1146&lt;&gt;"",IFERROR(_xlfn.CHOOSECOLS(_xlfn.TEXTSPLIT(N1146,"--"),2),""),"")</f>
        <v/>
      </c>
      <c r="Q1146" s="76" t="str">
        <f t="shared" si="68"/>
        <v/>
      </c>
    </row>
    <row r="1147" spans="1:17">
      <c r="A1147" s="75"/>
      <c r="B1147" s="75"/>
      <c r="C1147" s="75"/>
      <c r="D1147" s="75"/>
      <c r="E1147" s="75" t="str">
        <f t="shared" si="67"/>
        <v/>
      </c>
      <c r="F1147" s="75"/>
      <c r="G1147" s="75"/>
      <c r="H1147" s="75"/>
      <c r="I1147" s="75"/>
      <c r="J1147" s="75"/>
      <c r="K1147" s="75"/>
      <c r="L1147" s="75"/>
      <c r="M1147" s="75" t="str" cm="1">
        <f t="array" ref="M1147">IF(L1147&lt;&gt;"",_xlfn.TEXTSPLIT(L1147, "$"),"")</f>
        <v/>
      </c>
      <c r="N1147" s="75"/>
      <c r="O1147" s="75" t="str" cm="1">
        <f t="array" ref="O1147">IF(L1147&lt;&gt;"",_xlfn.CHOOSECOLS(_xlfn.TEXTSPLIT(N1147,"--"),1),"")</f>
        <v/>
      </c>
      <c r="P1147" s="75" t="str" cm="1">
        <f t="array" ref="P1147">IF(L1147&lt;&gt;"",IFERROR(_xlfn.CHOOSECOLS(_xlfn.TEXTSPLIT(N1147,"--"),2),""),"")</f>
        <v/>
      </c>
      <c r="Q1147" s="75" t="str">
        <f t="shared" si="68"/>
        <v/>
      </c>
    </row>
    <row r="1148" spans="1:17">
      <c r="A1148" s="76"/>
      <c r="B1148" s="76"/>
      <c r="C1148" s="76"/>
      <c r="D1148" s="76"/>
      <c r="E1148" s="76" t="str">
        <f t="shared" si="67"/>
        <v/>
      </c>
      <c r="F1148" s="76"/>
      <c r="G1148" s="76"/>
      <c r="H1148" s="76"/>
      <c r="I1148" s="76"/>
      <c r="J1148" s="76"/>
      <c r="K1148" s="76"/>
      <c r="L1148" s="76"/>
      <c r="M1148" s="76" t="str" cm="1">
        <f t="array" ref="M1148">IF(L1148&lt;&gt;"",_xlfn.TEXTSPLIT(L1148, "$"),"")</f>
        <v/>
      </c>
      <c r="N1148" s="76"/>
      <c r="O1148" s="76" t="str" cm="1">
        <f t="array" ref="O1148">IF(L1148&lt;&gt;"",_xlfn.CHOOSECOLS(_xlfn.TEXTSPLIT(N1148,"--"),1),"")</f>
        <v/>
      </c>
      <c r="P1148" s="76" t="str" cm="1">
        <f t="array" ref="P1148">IF(L1148&lt;&gt;"",IFERROR(_xlfn.CHOOSECOLS(_xlfn.TEXTSPLIT(N1148,"--"),2),""),"")</f>
        <v/>
      </c>
      <c r="Q1148" s="76" t="str">
        <f t="shared" si="68"/>
        <v/>
      </c>
    </row>
    <row r="1149" spans="1:17">
      <c r="A1149" s="75"/>
      <c r="B1149" s="75"/>
      <c r="C1149" s="75"/>
      <c r="D1149" s="75"/>
      <c r="E1149" s="75" t="str">
        <f t="shared" si="67"/>
        <v/>
      </c>
      <c r="F1149" s="75"/>
      <c r="G1149" s="75"/>
      <c r="H1149" s="75"/>
      <c r="I1149" s="75"/>
      <c r="J1149" s="75"/>
      <c r="K1149" s="75"/>
      <c r="L1149" s="75"/>
      <c r="M1149" s="75" t="str" cm="1">
        <f t="array" ref="M1149">IF(L1149&lt;&gt;"",_xlfn.TEXTSPLIT(L1149, "$"),"")</f>
        <v/>
      </c>
      <c r="N1149" s="75"/>
      <c r="O1149" s="75" t="str" cm="1">
        <f t="array" ref="O1149">IF(L1149&lt;&gt;"",_xlfn.CHOOSECOLS(_xlfn.TEXTSPLIT(N1149,"--"),1),"")</f>
        <v/>
      </c>
      <c r="P1149" s="75" t="str" cm="1">
        <f t="array" ref="P1149">IF(L1149&lt;&gt;"",IFERROR(_xlfn.CHOOSECOLS(_xlfn.TEXTSPLIT(N1149,"--"),2),""),"")</f>
        <v/>
      </c>
      <c r="Q1149" s="75" t="str">
        <f t="shared" si="68"/>
        <v/>
      </c>
    </row>
    <row r="1150" spans="1:17">
      <c r="A1150" s="76"/>
      <c r="B1150" s="76"/>
      <c r="C1150" s="76"/>
      <c r="D1150" s="76"/>
      <c r="E1150" s="76" t="str">
        <f t="shared" si="67"/>
        <v/>
      </c>
      <c r="F1150" s="76"/>
      <c r="G1150" s="76"/>
      <c r="H1150" s="76"/>
      <c r="I1150" s="76"/>
      <c r="J1150" s="76"/>
      <c r="K1150" s="76"/>
      <c r="L1150" s="76"/>
      <c r="M1150" s="76" t="str" cm="1">
        <f t="array" ref="M1150">IF(L1150&lt;&gt;"",_xlfn.TEXTSPLIT(L1150, "$"),"")</f>
        <v/>
      </c>
      <c r="N1150" s="76"/>
      <c r="O1150" s="76" t="str" cm="1">
        <f t="array" ref="O1150">IF(L1150&lt;&gt;"",_xlfn.CHOOSECOLS(_xlfn.TEXTSPLIT(N1150,"--"),1),"")</f>
        <v/>
      </c>
      <c r="P1150" s="76" t="str" cm="1">
        <f t="array" ref="P1150">IF(L1150&lt;&gt;"",IFERROR(_xlfn.CHOOSECOLS(_xlfn.TEXTSPLIT(N1150,"--"),2),""),"")</f>
        <v/>
      </c>
      <c r="Q1150" s="76" t="str">
        <f t="shared" si="68"/>
        <v/>
      </c>
    </row>
    <row r="1151" spans="1:17">
      <c r="A1151" s="75"/>
      <c r="B1151" s="75"/>
      <c r="C1151" s="75"/>
      <c r="D1151" s="75"/>
      <c r="E1151" s="75" t="str">
        <f t="shared" si="67"/>
        <v/>
      </c>
      <c r="F1151" s="75"/>
      <c r="G1151" s="75"/>
      <c r="H1151" s="75"/>
      <c r="I1151" s="75"/>
      <c r="J1151" s="75"/>
      <c r="K1151" s="75"/>
      <c r="L1151" s="75"/>
      <c r="M1151" s="75" t="str" cm="1">
        <f t="array" ref="M1151">IF(L1151&lt;&gt;"",_xlfn.TEXTSPLIT(L1151, "$"),"")</f>
        <v/>
      </c>
      <c r="N1151" s="75"/>
      <c r="O1151" s="75" t="str" cm="1">
        <f t="array" ref="O1151">IF(L1151&lt;&gt;"",_xlfn.CHOOSECOLS(_xlfn.TEXTSPLIT(N1151,"--"),1),"")</f>
        <v/>
      </c>
      <c r="P1151" s="75" t="str" cm="1">
        <f t="array" ref="P1151">IF(L1151&lt;&gt;"",IFERROR(_xlfn.CHOOSECOLS(_xlfn.TEXTSPLIT(N1151,"--"),2),""),"")</f>
        <v/>
      </c>
      <c r="Q1151" s="75" t="str">
        <f t="shared" si="68"/>
        <v/>
      </c>
    </row>
    <row r="1152" spans="1:17">
      <c r="A1152" s="76"/>
      <c r="B1152" s="76"/>
      <c r="C1152" s="76"/>
      <c r="D1152" s="76"/>
      <c r="E1152" s="76" t="str">
        <f t="shared" si="67"/>
        <v/>
      </c>
      <c r="F1152" s="76"/>
      <c r="G1152" s="76"/>
      <c r="H1152" s="76"/>
      <c r="I1152" s="76"/>
      <c r="J1152" s="76"/>
      <c r="K1152" s="76"/>
      <c r="L1152" s="76"/>
      <c r="M1152" s="76" t="str" cm="1">
        <f t="array" ref="M1152">IF(L1152&lt;&gt;"",_xlfn.TEXTSPLIT(L1152, "$"),"")</f>
        <v/>
      </c>
      <c r="N1152" s="76"/>
      <c r="O1152" s="76" t="str" cm="1">
        <f t="array" ref="O1152">IF(L1152&lt;&gt;"",_xlfn.CHOOSECOLS(_xlfn.TEXTSPLIT(N1152,"--"),1),"")</f>
        <v/>
      </c>
      <c r="P1152" s="76" t="str" cm="1">
        <f t="array" ref="P1152">IF(L1152&lt;&gt;"",IFERROR(_xlfn.CHOOSECOLS(_xlfn.TEXTSPLIT(N1152,"--"),2),""),"")</f>
        <v/>
      </c>
      <c r="Q1152" s="76" t="str">
        <f t="shared" si="68"/>
        <v/>
      </c>
    </row>
    <row r="1153" spans="1:17">
      <c r="A1153" s="75"/>
      <c r="B1153" s="75"/>
      <c r="C1153" s="75"/>
      <c r="D1153" s="75"/>
      <c r="E1153" s="75" t="str">
        <f t="shared" si="67"/>
        <v/>
      </c>
      <c r="F1153" s="75"/>
      <c r="G1153" s="75"/>
      <c r="H1153" s="75"/>
      <c r="I1153" s="75"/>
      <c r="J1153" s="75"/>
      <c r="K1153" s="75"/>
      <c r="L1153" s="75"/>
      <c r="M1153" s="75" t="str" cm="1">
        <f t="array" ref="M1153">IF(L1153&lt;&gt;"",_xlfn.TEXTSPLIT(L1153, "$"),"")</f>
        <v/>
      </c>
      <c r="N1153" s="75"/>
      <c r="O1153" s="75" t="str" cm="1">
        <f t="array" ref="O1153">IF(L1153&lt;&gt;"",_xlfn.CHOOSECOLS(_xlfn.TEXTSPLIT(N1153,"--"),1),"")</f>
        <v/>
      </c>
      <c r="P1153" s="75" t="str" cm="1">
        <f t="array" ref="P1153">IF(L1153&lt;&gt;"",IFERROR(_xlfn.CHOOSECOLS(_xlfn.TEXTSPLIT(N1153,"--"),2),""),"")</f>
        <v/>
      </c>
      <c r="Q1153" s="75" t="str">
        <f t="shared" si="68"/>
        <v/>
      </c>
    </row>
    <row r="1154" spans="1:17">
      <c r="A1154" s="76"/>
      <c r="B1154" s="76"/>
      <c r="C1154" s="76"/>
      <c r="D1154" s="76"/>
      <c r="E1154" s="76" t="str">
        <f t="shared" si="67"/>
        <v/>
      </c>
      <c r="F1154" s="76"/>
      <c r="G1154" s="76"/>
      <c r="H1154" s="76"/>
      <c r="I1154" s="76"/>
      <c r="J1154" s="76"/>
      <c r="K1154" s="76"/>
      <c r="L1154" s="76"/>
      <c r="M1154" s="76" t="str" cm="1">
        <f t="array" ref="M1154">IF(L1154&lt;&gt;"",_xlfn.TEXTSPLIT(L1154, "$"),"")</f>
        <v/>
      </c>
      <c r="N1154" s="76"/>
      <c r="O1154" s="76" t="str" cm="1">
        <f t="array" ref="O1154">IF(L1154&lt;&gt;"",_xlfn.CHOOSECOLS(_xlfn.TEXTSPLIT(N1154,"--"),1),"")</f>
        <v/>
      </c>
      <c r="P1154" s="76" t="str" cm="1">
        <f t="array" ref="P1154">IF(L1154&lt;&gt;"",IFERROR(_xlfn.CHOOSECOLS(_xlfn.TEXTSPLIT(N1154,"--"),2),""),"")</f>
        <v/>
      </c>
      <c r="Q1154" s="76" t="str">
        <f t="shared" si="68"/>
        <v/>
      </c>
    </row>
    <row r="1155" spans="1:17">
      <c r="A1155" s="75"/>
      <c r="B1155" s="75"/>
      <c r="C1155" s="75"/>
      <c r="D1155" s="75"/>
      <c r="E1155" s="75" t="str">
        <f t="shared" si="67"/>
        <v/>
      </c>
      <c r="F1155" s="75"/>
      <c r="G1155" s="75"/>
      <c r="H1155" s="75"/>
      <c r="I1155" s="75"/>
      <c r="J1155" s="75"/>
      <c r="K1155" s="75"/>
      <c r="L1155" s="75"/>
      <c r="M1155" s="75" t="str" cm="1">
        <f t="array" ref="M1155">IF(L1155&lt;&gt;"",_xlfn.TEXTSPLIT(L1155, "$"),"")</f>
        <v/>
      </c>
      <c r="N1155" s="75"/>
      <c r="O1155" s="75" t="str" cm="1">
        <f t="array" ref="O1155">IF(L1155&lt;&gt;"",_xlfn.CHOOSECOLS(_xlfn.TEXTSPLIT(N1155,"--"),1),"")</f>
        <v/>
      </c>
      <c r="P1155" s="75" t="str" cm="1">
        <f t="array" ref="P1155">IF(L1155&lt;&gt;"",IFERROR(_xlfn.CHOOSECOLS(_xlfn.TEXTSPLIT(N1155,"--"),2),""),"")</f>
        <v/>
      </c>
      <c r="Q1155" s="75" t="str">
        <f t="shared" si="68"/>
        <v/>
      </c>
    </row>
    <row r="1156" spans="1:17">
      <c r="A1156" s="76"/>
      <c r="B1156" s="76"/>
      <c r="C1156" s="76"/>
      <c r="D1156" s="76"/>
      <c r="E1156" s="76" t="str">
        <f t="shared" si="67"/>
        <v/>
      </c>
      <c r="F1156" s="76"/>
      <c r="G1156" s="76"/>
      <c r="H1156" s="76"/>
      <c r="I1156" s="76"/>
      <c r="J1156" s="76"/>
      <c r="K1156" s="76"/>
      <c r="L1156" s="76"/>
      <c r="M1156" s="76" t="str" cm="1">
        <f t="array" ref="M1156">IF(L1156&lt;&gt;"",_xlfn.TEXTSPLIT(L1156, "$"),"")</f>
        <v/>
      </c>
      <c r="N1156" s="76"/>
      <c r="O1156" s="76" t="str" cm="1">
        <f t="array" ref="O1156">IF(L1156&lt;&gt;"",_xlfn.CHOOSECOLS(_xlfn.TEXTSPLIT(N1156,"--"),1),"")</f>
        <v/>
      </c>
      <c r="P1156" s="76" t="str" cm="1">
        <f t="array" ref="P1156">IF(L1156&lt;&gt;"",IFERROR(_xlfn.CHOOSECOLS(_xlfn.TEXTSPLIT(N1156,"--"),2),""),"")</f>
        <v/>
      </c>
      <c r="Q1156" s="76" t="str">
        <f t="shared" si="68"/>
        <v/>
      </c>
    </row>
    <row r="1157" spans="1:17">
      <c r="A1157" s="75"/>
      <c r="B1157" s="75"/>
      <c r="C1157" s="75"/>
      <c r="D1157" s="75"/>
      <c r="E1157" s="75" t="str">
        <f t="shared" si="67"/>
        <v/>
      </c>
      <c r="F1157" s="75"/>
      <c r="G1157" s="75"/>
      <c r="H1157" s="75"/>
      <c r="I1157" s="75"/>
      <c r="J1157" s="75"/>
      <c r="K1157" s="75"/>
      <c r="L1157" s="75"/>
      <c r="M1157" s="75" t="str" cm="1">
        <f t="array" ref="M1157">IF(L1157&lt;&gt;"",_xlfn.TEXTSPLIT(L1157, "$"),"")</f>
        <v/>
      </c>
      <c r="N1157" s="75"/>
      <c r="O1157" s="75" t="str" cm="1">
        <f t="array" ref="O1157">IF(L1157&lt;&gt;"",_xlfn.CHOOSECOLS(_xlfn.TEXTSPLIT(N1157,"--"),1),"")</f>
        <v/>
      </c>
      <c r="P1157" s="75" t="str" cm="1">
        <f t="array" ref="P1157">IF(L1157&lt;&gt;"",IFERROR(_xlfn.CHOOSECOLS(_xlfn.TEXTSPLIT(N1157,"--"),2),""),"")</f>
        <v/>
      </c>
      <c r="Q1157" s="75" t="str">
        <f t="shared" si="68"/>
        <v/>
      </c>
    </row>
    <row r="1158" spans="1:17">
      <c r="A1158" s="76"/>
      <c r="B1158" s="76"/>
      <c r="C1158" s="76"/>
      <c r="D1158" s="76"/>
      <c r="E1158" s="76" t="str">
        <f t="shared" si="67"/>
        <v/>
      </c>
      <c r="F1158" s="76"/>
      <c r="G1158" s="76"/>
      <c r="H1158" s="76"/>
      <c r="I1158" s="76"/>
      <c r="J1158" s="76"/>
      <c r="K1158" s="76"/>
      <c r="L1158" s="76"/>
      <c r="M1158" s="76" t="str" cm="1">
        <f t="array" ref="M1158">IF(L1158&lt;&gt;"",_xlfn.TEXTSPLIT(L1158, "$"),"")</f>
        <v/>
      </c>
      <c r="N1158" s="76"/>
      <c r="O1158" s="76" t="str" cm="1">
        <f t="array" ref="O1158">IF(L1158&lt;&gt;"",_xlfn.CHOOSECOLS(_xlfn.TEXTSPLIT(N1158,"--"),1),"")</f>
        <v/>
      </c>
      <c r="P1158" s="76" t="str" cm="1">
        <f t="array" ref="P1158">IF(L1158&lt;&gt;"",IFERROR(_xlfn.CHOOSECOLS(_xlfn.TEXTSPLIT(N1158,"--"),2),""),"")</f>
        <v/>
      </c>
      <c r="Q1158" s="76" t="str">
        <f t="shared" si="68"/>
        <v/>
      </c>
    </row>
    <row r="1159" spans="1:17">
      <c r="A1159" s="75"/>
      <c r="B1159" s="75"/>
      <c r="C1159" s="75"/>
      <c r="D1159" s="75"/>
      <c r="E1159" s="75" t="str">
        <f t="shared" ref="E1159:E1179" si="69">_xlfn.TEXTJOIN(";",TRUE,C1159,D1159)</f>
        <v/>
      </c>
      <c r="F1159" s="75"/>
      <c r="G1159" s="75"/>
      <c r="H1159" s="75"/>
      <c r="I1159" s="75"/>
      <c r="J1159" s="75"/>
      <c r="K1159" s="75"/>
      <c r="L1159" s="75"/>
      <c r="M1159" s="75" t="str" cm="1">
        <f t="array" ref="M1159">IF(L1159&lt;&gt;"",_xlfn.TEXTSPLIT(L1159, "$"),"")</f>
        <v/>
      </c>
      <c r="N1159" s="75"/>
      <c r="O1159" s="75" t="str" cm="1">
        <f t="array" ref="O1159">IF(L1159&lt;&gt;"",_xlfn.CHOOSECOLS(_xlfn.TEXTSPLIT(N1159,"--"),1),"")</f>
        <v/>
      </c>
      <c r="P1159" s="75" t="str" cm="1">
        <f t="array" ref="P1159">IF(L1159&lt;&gt;"",IFERROR(_xlfn.CHOOSECOLS(_xlfn.TEXTSPLIT(N1159,"--"),2),""),"")</f>
        <v/>
      </c>
      <c r="Q1159" s="75" t="str">
        <f t="shared" ref="Q1159:Q1194" si="70">IF(L1159&lt;&gt;"",IF(SUM(LEN(N1159)-LEN(SUBSTITUTE(N1159,"--","")))/LEN("--")&gt;1,SUBSTITUTE(N1159,CONCATENATE(O1159,"--",P1159,"--"),""),""),"")</f>
        <v/>
      </c>
    </row>
    <row r="1160" spans="1:17">
      <c r="A1160" s="76"/>
      <c r="B1160" s="76"/>
      <c r="C1160" s="76"/>
      <c r="D1160" s="76"/>
      <c r="E1160" s="76" t="str">
        <f t="shared" si="69"/>
        <v/>
      </c>
      <c r="F1160" s="76"/>
      <c r="G1160" s="76"/>
      <c r="H1160" s="76"/>
      <c r="I1160" s="76"/>
      <c r="J1160" s="76"/>
      <c r="K1160" s="76"/>
      <c r="L1160" s="76"/>
      <c r="M1160" s="76" t="str" cm="1">
        <f t="array" ref="M1160">IF(L1160&lt;&gt;"",_xlfn.TEXTSPLIT(L1160, "$"),"")</f>
        <v/>
      </c>
      <c r="N1160" s="76"/>
      <c r="O1160" s="76" t="str" cm="1">
        <f t="array" ref="O1160">IF(L1160&lt;&gt;"",_xlfn.CHOOSECOLS(_xlfn.TEXTSPLIT(N1160,"--"),1),"")</f>
        <v/>
      </c>
      <c r="P1160" s="76" t="str" cm="1">
        <f t="array" ref="P1160">IF(L1160&lt;&gt;"",IFERROR(_xlfn.CHOOSECOLS(_xlfn.TEXTSPLIT(N1160,"--"),2),""),"")</f>
        <v/>
      </c>
      <c r="Q1160" s="76" t="str">
        <f t="shared" si="70"/>
        <v/>
      </c>
    </row>
    <row r="1161" spans="1:17">
      <c r="A1161" s="75"/>
      <c r="B1161" s="75"/>
      <c r="C1161" s="75"/>
      <c r="D1161" s="75"/>
      <c r="E1161" s="75" t="str">
        <f t="shared" si="69"/>
        <v/>
      </c>
      <c r="F1161" s="75"/>
      <c r="G1161" s="75"/>
      <c r="H1161" s="75"/>
      <c r="I1161" s="75"/>
      <c r="J1161" s="75"/>
      <c r="K1161" s="75"/>
      <c r="L1161" s="75"/>
      <c r="M1161" s="75" t="str" cm="1">
        <f t="array" ref="M1161">IF(L1161&lt;&gt;"",_xlfn.TEXTSPLIT(L1161, "$"),"")</f>
        <v/>
      </c>
      <c r="N1161" s="75"/>
      <c r="O1161" s="75" t="str" cm="1">
        <f t="array" ref="O1161">IF(L1161&lt;&gt;"",_xlfn.CHOOSECOLS(_xlfn.TEXTSPLIT(N1161,"--"),1),"")</f>
        <v/>
      </c>
      <c r="P1161" s="75" t="str" cm="1">
        <f t="array" ref="P1161">IF(L1161&lt;&gt;"",IFERROR(_xlfn.CHOOSECOLS(_xlfn.TEXTSPLIT(N1161,"--"),2),""),"")</f>
        <v/>
      </c>
      <c r="Q1161" s="75" t="str">
        <f t="shared" si="70"/>
        <v/>
      </c>
    </row>
    <row r="1162" spans="1:17">
      <c r="A1162" s="76"/>
      <c r="B1162" s="76"/>
      <c r="C1162" s="76"/>
      <c r="D1162" s="76"/>
      <c r="E1162" s="76" t="str">
        <f t="shared" si="69"/>
        <v/>
      </c>
      <c r="F1162" s="76"/>
      <c r="G1162" s="76"/>
      <c r="H1162" s="76"/>
      <c r="I1162" s="76"/>
      <c r="J1162" s="76"/>
      <c r="K1162" s="76"/>
      <c r="L1162" s="76"/>
      <c r="M1162" s="76" t="str" cm="1">
        <f t="array" ref="M1162">IF(L1162&lt;&gt;"",_xlfn.TEXTSPLIT(L1162, "$"),"")</f>
        <v/>
      </c>
      <c r="N1162" s="76"/>
      <c r="O1162" s="76" t="str" cm="1">
        <f t="array" ref="O1162">IF(L1162&lt;&gt;"",_xlfn.CHOOSECOLS(_xlfn.TEXTSPLIT(N1162,"--"),1),"")</f>
        <v/>
      </c>
      <c r="P1162" s="76" t="str" cm="1">
        <f t="array" ref="P1162">IF(L1162&lt;&gt;"",IFERROR(_xlfn.CHOOSECOLS(_xlfn.TEXTSPLIT(N1162,"--"),2),""),"")</f>
        <v/>
      </c>
      <c r="Q1162" s="76" t="str">
        <f t="shared" si="70"/>
        <v/>
      </c>
    </row>
    <row r="1163" spans="1:17">
      <c r="A1163" s="75"/>
      <c r="B1163" s="75"/>
      <c r="C1163" s="75"/>
      <c r="D1163" s="75"/>
      <c r="E1163" s="75" t="str">
        <f t="shared" si="69"/>
        <v/>
      </c>
      <c r="F1163" s="75"/>
      <c r="G1163" s="75"/>
      <c r="H1163" s="75"/>
      <c r="I1163" s="75"/>
      <c r="J1163" s="75"/>
      <c r="K1163" s="75"/>
      <c r="L1163" s="75"/>
      <c r="M1163" s="75" t="str" cm="1">
        <f t="array" ref="M1163">IF(L1163&lt;&gt;"",_xlfn.TEXTSPLIT(L1163, "$"),"")</f>
        <v/>
      </c>
      <c r="N1163" s="75"/>
      <c r="O1163" s="75" t="str" cm="1">
        <f t="array" ref="O1163">IF(L1163&lt;&gt;"",_xlfn.CHOOSECOLS(_xlfn.TEXTSPLIT(N1163,"--"),1),"")</f>
        <v/>
      </c>
      <c r="P1163" s="75" t="str" cm="1">
        <f t="array" ref="P1163">IF(L1163&lt;&gt;"",IFERROR(_xlfn.CHOOSECOLS(_xlfn.TEXTSPLIT(N1163,"--"),2),""),"")</f>
        <v/>
      </c>
      <c r="Q1163" s="75" t="str">
        <f t="shared" si="70"/>
        <v/>
      </c>
    </row>
    <row r="1164" spans="1:17">
      <c r="A1164" s="76"/>
      <c r="B1164" s="76"/>
      <c r="C1164" s="76"/>
      <c r="D1164" s="76"/>
      <c r="E1164" s="76" t="str">
        <f t="shared" si="69"/>
        <v/>
      </c>
      <c r="F1164" s="76"/>
      <c r="G1164" s="76"/>
      <c r="H1164" s="76"/>
      <c r="I1164" s="76"/>
      <c r="J1164" s="76"/>
      <c r="K1164" s="76"/>
      <c r="L1164" s="76"/>
      <c r="M1164" s="76" t="str" cm="1">
        <f t="array" ref="M1164">IF(L1164&lt;&gt;"",_xlfn.TEXTSPLIT(L1164, "$"),"")</f>
        <v/>
      </c>
      <c r="N1164" s="76"/>
      <c r="O1164" s="76" t="str" cm="1">
        <f t="array" ref="O1164">IF(L1164&lt;&gt;"",_xlfn.CHOOSECOLS(_xlfn.TEXTSPLIT(N1164,"--"),1),"")</f>
        <v/>
      </c>
      <c r="P1164" s="76" t="str" cm="1">
        <f t="array" ref="P1164">IF(L1164&lt;&gt;"",IFERROR(_xlfn.CHOOSECOLS(_xlfn.TEXTSPLIT(N1164,"--"),2),""),"")</f>
        <v/>
      </c>
      <c r="Q1164" s="76" t="str">
        <f t="shared" si="70"/>
        <v/>
      </c>
    </row>
    <row r="1165" spans="1:17">
      <c r="A1165" s="75"/>
      <c r="B1165" s="75"/>
      <c r="C1165" s="75"/>
      <c r="D1165" s="75"/>
      <c r="E1165" s="75" t="str">
        <f t="shared" si="69"/>
        <v/>
      </c>
      <c r="F1165" s="75"/>
      <c r="G1165" s="75"/>
      <c r="H1165" s="75"/>
      <c r="I1165" s="75"/>
      <c r="J1165" s="75"/>
      <c r="K1165" s="75"/>
      <c r="L1165" s="75"/>
      <c r="M1165" s="75" t="str" cm="1">
        <f t="array" ref="M1165">IF(L1165&lt;&gt;"",_xlfn.TEXTSPLIT(L1165, "$"),"")</f>
        <v/>
      </c>
      <c r="N1165" s="75"/>
      <c r="O1165" s="75" t="str" cm="1">
        <f t="array" ref="O1165">IF(L1165&lt;&gt;"",_xlfn.CHOOSECOLS(_xlfn.TEXTSPLIT(N1165,"--"),1),"")</f>
        <v/>
      </c>
      <c r="P1165" s="75" t="str" cm="1">
        <f t="array" ref="P1165">IF(L1165&lt;&gt;"",IFERROR(_xlfn.CHOOSECOLS(_xlfn.TEXTSPLIT(N1165,"--"),2),""),"")</f>
        <v/>
      </c>
      <c r="Q1165" s="75" t="str">
        <f t="shared" si="70"/>
        <v/>
      </c>
    </row>
    <row r="1166" spans="1:17">
      <c r="A1166" s="76"/>
      <c r="B1166" s="76"/>
      <c r="C1166" s="76"/>
      <c r="D1166" s="76"/>
      <c r="E1166" s="76" t="str">
        <f t="shared" si="69"/>
        <v/>
      </c>
      <c r="F1166" s="76"/>
      <c r="G1166" s="76"/>
      <c r="H1166" s="76"/>
      <c r="I1166" s="76"/>
      <c r="J1166" s="76"/>
      <c r="K1166" s="76"/>
      <c r="L1166" s="76"/>
      <c r="M1166" s="76" t="str" cm="1">
        <f t="array" ref="M1166">IF(L1166&lt;&gt;"",_xlfn.TEXTSPLIT(L1166, "$"),"")</f>
        <v/>
      </c>
      <c r="N1166" s="76"/>
      <c r="O1166" s="76" t="str" cm="1">
        <f t="array" ref="O1166">IF(L1166&lt;&gt;"",_xlfn.CHOOSECOLS(_xlfn.TEXTSPLIT(N1166,"--"),1),"")</f>
        <v/>
      </c>
      <c r="P1166" s="76" t="str" cm="1">
        <f t="array" ref="P1166">IF(L1166&lt;&gt;"",IFERROR(_xlfn.CHOOSECOLS(_xlfn.TEXTSPLIT(N1166,"--"),2),""),"")</f>
        <v/>
      </c>
      <c r="Q1166" s="76" t="str">
        <f t="shared" si="70"/>
        <v/>
      </c>
    </row>
    <row r="1167" spans="1:17">
      <c r="A1167" s="75"/>
      <c r="B1167" s="75"/>
      <c r="C1167" s="75"/>
      <c r="D1167" s="75"/>
      <c r="E1167" s="75" t="str">
        <f t="shared" si="69"/>
        <v/>
      </c>
      <c r="F1167" s="75"/>
      <c r="G1167" s="75"/>
      <c r="H1167" s="75"/>
      <c r="I1167" s="75"/>
      <c r="J1167" s="75"/>
      <c r="K1167" s="75"/>
      <c r="L1167" s="75"/>
      <c r="M1167" s="75" t="str" cm="1">
        <f t="array" ref="M1167">IF(L1167&lt;&gt;"",_xlfn.TEXTSPLIT(L1167, "$"),"")</f>
        <v/>
      </c>
      <c r="N1167" s="75"/>
      <c r="O1167" s="75" t="str" cm="1">
        <f t="array" ref="O1167">IF(L1167&lt;&gt;"",_xlfn.CHOOSECOLS(_xlfn.TEXTSPLIT(N1167,"--"),1),"")</f>
        <v/>
      </c>
      <c r="P1167" s="75" t="str" cm="1">
        <f t="array" ref="P1167">IF(L1167&lt;&gt;"",IFERROR(_xlfn.CHOOSECOLS(_xlfn.TEXTSPLIT(N1167,"--"),2),""),"")</f>
        <v/>
      </c>
      <c r="Q1167" s="75" t="str">
        <f t="shared" si="70"/>
        <v/>
      </c>
    </row>
    <row r="1168" spans="1:17">
      <c r="A1168" s="76"/>
      <c r="B1168" s="76"/>
      <c r="C1168" s="76"/>
      <c r="D1168" s="76"/>
      <c r="E1168" s="76" t="str">
        <f t="shared" si="69"/>
        <v/>
      </c>
      <c r="F1168" s="76"/>
      <c r="G1168" s="76"/>
      <c r="H1168" s="76"/>
      <c r="I1168" s="76"/>
      <c r="J1168" s="76"/>
      <c r="K1168" s="76"/>
      <c r="L1168" s="76"/>
      <c r="M1168" s="76" t="str" cm="1">
        <f t="array" ref="M1168">IF(L1168&lt;&gt;"",_xlfn.TEXTSPLIT(L1168, "$"),"")</f>
        <v/>
      </c>
      <c r="N1168" s="76"/>
      <c r="O1168" s="76" t="str" cm="1">
        <f t="array" ref="O1168">IF(L1168&lt;&gt;"",_xlfn.CHOOSECOLS(_xlfn.TEXTSPLIT(N1168,"--"),1),"")</f>
        <v/>
      </c>
      <c r="P1168" s="76" t="str" cm="1">
        <f t="array" ref="P1168">IF(L1168&lt;&gt;"",IFERROR(_xlfn.CHOOSECOLS(_xlfn.TEXTSPLIT(N1168,"--"),2),""),"")</f>
        <v/>
      </c>
      <c r="Q1168" s="76" t="str">
        <f t="shared" si="70"/>
        <v/>
      </c>
    </row>
    <row r="1169" spans="1:17">
      <c r="A1169" s="75"/>
      <c r="B1169" s="75"/>
      <c r="C1169" s="75"/>
      <c r="D1169" s="75"/>
      <c r="E1169" s="75" t="str">
        <f t="shared" si="69"/>
        <v/>
      </c>
      <c r="F1169" s="75"/>
      <c r="G1169" s="75"/>
      <c r="H1169" s="75"/>
      <c r="I1169" s="75"/>
      <c r="J1169" s="75"/>
      <c r="K1169" s="75"/>
      <c r="L1169" s="75"/>
      <c r="M1169" s="75" t="str" cm="1">
        <f t="array" ref="M1169">IF(L1169&lt;&gt;"",_xlfn.TEXTSPLIT(L1169, "$"),"")</f>
        <v/>
      </c>
      <c r="N1169" s="75"/>
      <c r="O1169" s="75" t="str" cm="1">
        <f t="array" ref="O1169">IF(L1169&lt;&gt;"",_xlfn.CHOOSECOLS(_xlfn.TEXTSPLIT(N1169,"--"),1),"")</f>
        <v/>
      </c>
      <c r="P1169" s="75" t="str" cm="1">
        <f t="array" ref="P1169">IF(L1169&lt;&gt;"",IFERROR(_xlfn.CHOOSECOLS(_xlfn.TEXTSPLIT(N1169,"--"),2),""),"")</f>
        <v/>
      </c>
      <c r="Q1169" s="75" t="str">
        <f t="shared" si="70"/>
        <v/>
      </c>
    </row>
    <row r="1170" spans="1:17">
      <c r="A1170" s="76"/>
      <c r="B1170" s="76"/>
      <c r="C1170" s="76"/>
      <c r="D1170" s="76"/>
      <c r="E1170" s="76" t="str">
        <f t="shared" si="69"/>
        <v/>
      </c>
      <c r="F1170" s="76"/>
      <c r="G1170" s="76"/>
      <c r="H1170" s="76"/>
      <c r="I1170" s="76"/>
      <c r="J1170" s="76"/>
      <c r="K1170" s="76"/>
      <c r="L1170" s="76"/>
      <c r="M1170" s="76" t="str" cm="1">
        <f t="array" ref="M1170">IF(L1170&lt;&gt;"",_xlfn.TEXTSPLIT(L1170, "$"),"")</f>
        <v/>
      </c>
      <c r="N1170" s="76"/>
      <c r="O1170" s="76" t="str" cm="1">
        <f t="array" ref="O1170">IF(L1170&lt;&gt;"",_xlfn.CHOOSECOLS(_xlfn.TEXTSPLIT(N1170,"--"),1),"")</f>
        <v/>
      </c>
      <c r="P1170" s="76" t="str" cm="1">
        <f t="array" ref="P1170">IF(L1170&lt;&gt;"",IFERROR(_xlfn.CHOOSECOLS(_xlfn.TEXTSPLIT(N1170,"--"),2),""),"")</f>
        <v/>
      </c>
      <c r="Q1170" s="76" t="str">
        <f t="shared" si="70"/>
        <v/>
      </c>
    </row>
    <row r="1171" spans="1:17">
      <c r="A1171" s="75"/>
      <c r="B1171" s="75"/>
      <c r="C1171" s="75"/>
      <c r="D1171" s="75"/>
      <c r="E1171" s="75" t="str">
        <f t="shared" si="69"/>
        <v/>
      </c>
      <c r="F1171" s="75"/>
      <c r="G1171" s="75"/>
      <c r="H1171" s="75"/>
      <c r="I1171" s="75"/>
      <c r="J1171" s="75"/>
      <c r="K1171" s="75"/>
      <c r="L1171" s="75"/>
      <c r="M1171" s="75" t="str" cm="1">
        <f t="array" ref="M1171">IF(L1171&lt;&gt;"",_xlfn.TEXTSPLIT(L1171, "$"),"")</f>
        <v/>
      </c>
      <c r="N1171" s="75"/>
      <c r="O1171" s="75" t="str" cm="1">
        <f t="array" ref="O1171">IF(L1171&lt;&gt;"",_xlfn.CHOOSECOLS(_xlfn.TEXTSPLIT(N1171,"--"),1),"")</f>
        <v/>
      </c>
      <c r="P1171" s="75" t="str" cm="1">
        <f t="array" ref="P1171">IF(L1171&lt;&gt;"",IFERROR(_xlfn.CHOOSECOLS(_xlfn.TEXTSPLIT(N1171,"--"),2),""),"")</f>
        <v/>
      </c>
      <c r="Q1171" s="75" t="str">
        <f t="shared" si="70"/>
        <v/>
      </c>
    </row>
    <row r="1172" spans="1:17">
      <c r="A1172" s="76"/>
      <c r="B1172" s="76"/>
      <c r="C1172" s="76"/>
      <c r="D1172" s="76"/>
      <c r="E1172" s="76" t="str">
        <f t="shared" si="69"/>
        <v/>
      </c>
      <c r="F1172" s="76"/>
      <c r="G1172" s="76"/>
      <c r="H1172" s="76"/>
      <c r="I1172" s="76"/>
      <c r="J1172" s="76"/>
      <c r="K1172" s="76"/>
      <c r="L1172" s="76"/>
      <c r="M1172" s="76" t="str" cm="1">
        <f t="array" ref="M1172">IF(L1172&lt;&gt;"",_xlfn.TEXTSPLIT(L1172, "$"),"")</f>
        <v/>
      </c>
      <c r="N1172" s="76"/>
      <c r="O1172" s="76" t="str" cm="1">
        <f t="array" ref="O1172">IF(L1172&lt;&gt;"",_xlfn.CHOOSECOLS(_xlfn.TEXTSPLIT(N1172,"--"),1),"")</f>
        <v/>
      </c>
      <c r="P1172" s="76" t="str" cm="1">
        <f t="array" ref="P1172">IF(L1172&lt;&gt;"",IFERROR(_xlfn.CHOOSECOLS(_xlfn.TEXTSPLIT(N1172,"--"),2),""),"")</f>
        <v/>
      </c>
      <c r="Q1172" s="76" t="str">
        <f t="shared" si="70"/>
        <v/>
      </c>
    </row>
    <row r="1173" spans="1:17">
      <c r="A1173" s="75"/>
      <c r="B1173" s="75"/>
      <c r="C1173" s="75"/>
      <c r="D1173" s="75"/>
      <c r="E1173" s="75" t="str">
        <f t="shared" si="69"/>
        <v/>
      </c>
      <c r="F1173" s="75"/>
      <c r="G1173" s="75"/>
      <c r="H1173" s="75"/>
      <c r="I1173" s="75"/>
      <c r="J1173" s="75"/>
      <c r="K1173" s="75"/>
      <c r="L1173" s="75"/>
      <c r="M1173" s="75" t="str" cm="1">
        <f t="array" ref="M1173">IF(L1173&lt;&gt;"",_xlfn.TEXTSPLIT(L1173, "$"),"")</f>
        <v/>
      </c>
      <c r="N1173" s="75"/>
      <c r="O1173" s="75" t="str" cm="1">
        <f t="array" ref="O1173">IF(L1173&lt;&gt;"",_xlfn.CHOOSECOLS(_xlfn.TEXTSPLIT(N1173,"--"),1),"")</f>
        <v/>
      </c>
      <c r="P1173" s="75" t="str" cm="1">
        <f t="array" ref="P1173">IF(L1173&lt;&gt;"",IFERROR(_xlfn.CHOOSECOLS(_xlfn.TEXTSPLIT(N1173,"--"),2),""),"")</f>
        <v/>
      </c>
      <c r="Q1173" s="75" t="str">
        <f t="shared" si="70"/>
        <v/>
      </c>
    </row>
    <row r="1174" spans="1:17">
      <c r="A1174" s="76"/>
      <c r="B1174" s="76"/>
      <c r="C1174" s="76"/>
      <c r="D1174" s="76"/>
      <c r="E1174" s="76" t="str">
        <f t="shared" si="69"/>
        <v/>
      </c>
      <c r="F1174" s="76"/>
      <c r="G1174" s="76"/>
      <c r="H1174" s="76"/>
      <c r="I1174" s="76"/>
      <c r="J1174" s="76"/>
      <c r="K1174" s="76"/>
      <c r="L1174" s="76"/>
      <c r="M1174" s="76" t="str" cm="1">
        <f t="array" ref="M1174">IF(L1174&lt;&gt;"",_xlfn.TEXTSPLIT(L1174, "$"),"")</f>
        <v/>
      </c>
      <c r="N1174" s="76"/>
      <c r="O1174" s="76" t="str" cm="1">
        <f t="array" ref="O1174">IF(L1174&lt;&gt;"",_xlfn.CHOOSECOLS(_xlfn.TEXTSPLIT(N1174,"--"),1),"")</f>
        <v/>
      </c>
      <c r="P1174" s="76" t="str" cm="1">
        <f t="array" ref="P1174">IF(L1174&lt;&gt;"",IFERROR(_xlfn.CHOOSECOLS(_xlfn.TEXTSPLIT(N1174,"--"),2),""),"")</f>
        <v/>
      </c>
      <c r="Q1174" s="76" t="str">
        <f t="shared" si="70"/>
        <v/>
      </c>
    </row>
    <row r="1175" spans="1:17">
      <c r="A1175" s="75"/>
      <c r="B1175" s="75"/>
      <c r="C1175" s="75"/>
      <c r="D1175" s="75"/>
      <c r="E1175" s="75" t="str">
        <f t="shared" si="69"/>
        <v/>
      </c>
      <c r="F1175" s="75"/>
      <c r="G1175" s="75"/>
      <c r="H1175" s="75"/>
      <c r="I1175" s="75"/>
      <c r="J1175" s="75"/>
      <c r="K1175" s="75"/>
      <c r="L1175" s="75"/>
      <c r="M1175" s="75" t="str" cm="1">
        <f t="array" ref="M1175">IF(L1175&lt;&gt;"",_xlfn.TEXTSPLIT(L1175, "$"),"")</f>
        <v/>
      </c>
      <c r="N1175" s="75"/>
      <c r="O1175" s="75" t="str" cm="1">
        <f t="array" ref="O1175">IF(L1175&lt;&gt;"",_xlfn.CHOOSECOLS(_xlfn.TEXTSPLIT(N1175,"--"),1),"")</f>
        <v/>
      </c>
      <c r="P1175" s="75" t="str" cm="1">
        <f t="array" ref="P1175">IF(L1175&lt;&gt;"",IFERROR(_xlfn.CHOOSECOLS(_xlfn.TEXTSPLIT(N1175,"--"),2),""),"")</f>
        <v/>
      </c>
      <c r="Q1175" s="75" t="str">
        <f t="shared" si="70"/>
        <v/>
      </c>
    </row>
    <row r="1176" spans="1:17">
      <c r="A1176" s="76"/>
      <c r="B1176" s="76"/>
      <c r="C1176" s="76"/>
      <c r="D1176" s="76"/>
      <c r="E1176" s="76" t="str">
        <f t="shared" si="69"/>
        <v/>
      </c>
      <c r="F1176" s="76"/>
      <c r="G1176" s="76"/>
      <c r="H1176" s="76"/>
      <c r="I1176" s="76"/>
      <c r="J1176" s="76"/>
      <c r="K1176" s="76"/>
      <c r="L1176" s="76"/>
      <c r="M1176" s="76" t="str" cm="1">
        <f t="array" ref="M1176">IF(L1176&lt;&gt;"",_xlfn.TEXTSPLIT(L1176, "$"),"")</f>
        <v/>
      </c>
      <c r="N1176" s="76"/>
      <c r="O1176" s="76" t="str" cm="1">
        <f t="array" ref="O1176">IF(L1176&lt;&gt;"",_xlfn.CHOOSECOLS(_xlfn.TEXTSPLIT(N1176,"--"),1),"")</f>
        <v/>
      </c>
      <c r="P1176" s="76" t="str" cm="1">
        <f t="array" ref="P1176">IF(L1176&lt;&gt;"",IFERROR(_xlfn.CHOOSECOLS(_xlfn.TEXTSPLIT(N1176,"--"),2),""),"")</f>
        <v/>
      </c>
      <c r="Q1176" s="76" t="str">
        <f t="shared" si="70"/>
        <v/>
      </c>
    </row>
    <row r="1177" spans="1:17">
      <c r="A1177" s="75"/>
      <c r="B1177" s="75"/>
      <c r="C1177" s="75"/>
      <c r="D1177" s="75"/>
      <c r="E1177" s="75" t="str">
        <f t="shared" si="69"/>
        <v/>
      </c>
      <c r="F1177" s="75"/>
      <c r="G1177" s="75"/>
      <c r="H1177" s="75"/>
      <c r="I1177" s="75"/>
      <c r="J1177" s="75"/>
      <c r="K1177" s="75"/>
      <c r="L1177" s="75"/>
      <c r="M1177" s="75" t="str" cm="1">
        <f t="array" ref="M1177">IF(L1177&lt;&gt;"",_xlfn.TEXTSPLIT(L1177, "$"),"")</f>
        <v/>
      </c>
      <c r="N1177" s="75"/>
      <c r="O1177" s="75" t="str" cm="1">
        <f t="array" ref="O1177">IF(L1177&lt;&gt;"",_xlfn.CHOOSECOLS(_xlfn.TEXTSPLIT(N1177,"--"),1),"")</f>
        <v/>
      </c>
      <c r="P1177" s="75" t="str" cm="1">
        <f t="array" ref="P1177">IF(L1177&lt;&gt;"",IFERROR(_xlfn.CHOOSECOLS(_xlfn.TEXTSPLIT(N1177,"--"),2),""),"")</f>
        <v/>
      </c>
      <c r="Q1177" s="75" t="str">
        <f t="shared" si="70"/>
        <v/>
      </c>
    </row>
    <row r="1178" spans="1:17">
      <c r="A1178" s="76"/>
      <c r="B1178" s="76"/>
      <c r="C1178" s="76"/>
      <c r="D1178" s="76"/>
      <c r="E1178" s="76" t="str">
        <f t="shared" si="69"/>
        <v/>
      </c>
      <c r="F1178" s="76"/>
      <c r="G1178" s="76"/>
      <c r="H1178" s="76"/>
      <c r="I1178" s="76"/>
      <c r="J1178" s="76"/>
      <c r="K1178" s="76"/>
      <c r="L1178" s="76"/>
      <c r="M1178" s="76" t="str" cm="1">
        <f t="array" ref="M1178">IF(L1178&lt;&gt;"",_xlfn.TEXTSPLIT(L1178, "$"),"")</f>
        <v/>
      </c>
      <c r="N1178" s="76"/>
      <c r="O1178" s="76" t="str" cm="1">
        <f t="array" ref="O1178">IF(L1178&lt;&gt;"",_xlfn.CHOOSECOLS(_xlfn.TEXTSPLIT(N1178,"--"),1),"")</f>
        <v/>
      </c>
      <c r="P1178" s="76" t="str" cm="1">
        <f t="array" ref="P1178">IF(L1178&lt;&gt;"",IFERROR(_xlfn.CHOOSECOLS(_xlfn.TEXTSPLIT(N1178,"--"),2),""),"")</f>
        <v/>
      </c>
      <c r="Q1178" s="76" t="str">
        <f t="shared" si="70"/>
        <v/>
      </c>
    </row>
    <row r="1179" spans="1:17">
      <c r="A1179" s="75"/>
      <c r="B1179" s="75"/>
      <c r="C1179" s="75"/>
      <c r="D1179" s="75"/>
      <c r="E1179" s="75" t="str">
        <f t="shared" si="69"/>
        <v/>
      </c>
      <c r="F1179" s="75"/>
      <c r="G1179" s="75"/>
      <c r="H1179" s="75"/>
      <c r="I1179" s="75"/>
      <c r="J1179" s="75"/>
      <c r="K1179" s="75"/>
      <c r="L1179" s="75"/>
      <c r="M1179" s="75" t="str" cm="1">
        <f t="array" ref="M1179">IF(L1179&lt;&gt;"",_xlfn.TEXTSPLIT(L1179, "$"),"")</f>
        <v/>
      </c>
      <c r="N1179" s="75"/>
      <c r="O1179" s="75" t="str" cm="1">
        <f t="array" ref="O1179">IF(L1179&lt;&gt;"",_xlfn.CHOOSECOLS(_xlfn.TEXTSPLIT(N1179,"--"),1),"")</f>
        <v/>
      </c>
      <c r="P1179" s="75" t="str" cm="1">
        <f t="array" ref="P1179">IF(L1179&lt;&gt;"",IFERROR(_xlfn.CHOOSECOLS(_xlfn.TEXTSPLIT(N1179,"--"),2),""),"")</f>
        <v/>
      </c>
      <c r="Q1179" s="75" t="str">
        <f t="shared" si="70"/>
        <v/>
      </c>
    </row>
    <row r="1180" spans="1:17">
      <c r="A1180" s="76"/>
      <c r="B1180" s="76"/>
      <c r="C1180" s="76"/>
      <c r="D1180" s="76"/>
      <c r="E1180" s="76"/>
      <c r="F1180" s="76"/>
      <c r="G1180" s="76"/>
      <c r="H1180" s="76"/>
      <c r="I1180" s="76"/>
      <c r="J1180" s="76"/>
      <c r="K1180" s="76"/>
      <c r="L1180" s="76"/>
      <c r="M1180" s="76" t="str" cm="1">
        <f t="array" ref="M1180">IF(L1180&lt;&gt;"",_xlfn.TEXTSPLIT(L1180, "$"),"")</f>
        <v/>
      </c>
      <c r="N1180" s="76"/>
      <c r="O1180" s="76" t="str" cm="1">
        <f t="array" ref="O1180">IF(L1180&lt;&gt;"",_xlfn.CHOOSECOLS(_xlfn.TEXTSPLIT(N1180,"--"),1),"")</f>
        <v/>
      </c>
      <c r="P1180" s="76" t="str" cm="1">
        <f t="array" ref="P1180">IF(L1180&lt;&gt;"",IFERROR(_xlfn.CHOOSECOLS(_xlfn.TEXTSPLIT(N1180,"--"),2),""),"")</f>
        <v/>
      </c>
      <c r="Q1180" s="76" t="str">
        <f t="shared" si="70"/>
        <v/>
      </c>
    </row>
    <row r="1181" spans="1:17">
      <c r="A1181" s="75"/>
      <c r="B1181" s="75"/>
      <c r="C1181" s="75"/>
      <c r="D1181" s="75"/>
      <c r="E1181" s="75"/>
      <c r="F1181" s="75"/>
      <c r="G1181" s="75"/>
      <c r="H1181" s="75"/>
      <c r="I1181" s="75"/>
      <c r="J1181" s="75"/>
      <c r="K1181" s="75"/>
      <c r="L1181" s="75"/>
      <c r="M1181" s="75" t="str" cm="1">
        <f t="array" ref="M1181">IF(L1181&lt;&gt;"",_xlfn.TEXTSPLIT(L1181, "$"),"")</f>
        <v/>
      </c>
      <c r="N1181" s="75"/>
      <c r="O1181" s="75" t="str" cm="1">
        <f t="array" ref="O1181">IF(L1181&lt;&gt;"",_xlfn.CHOOSECOLS(_xlfn.TEXTSPLIT(N1181,"--"),1),"")</f>
        <v/>
      </c>
      <c r="P1181" s="75" t="str" cm="1">
        <f t="array" ref="P1181">IF(L1181&lt;&gt;"",IFERROR(_xlfn.CHOOSECOLS(_xlfn.TEXTSPLIT(N1181,"--"),2),""),"")</f>
        <v/>
      </c>
      <c r="Q1181" s="75" t="str">
        <f t="shared" si="70"/>
        <v/>
      </c>
    </row>
    <row r="1182" spans="1:17">
      <c r="A1182" s="76"/>
      <c r="B1182" s="76"/>
      <c r="C1182" s="76"/>
      <c r="D1182" s="76"/>
      <c r="E1182" s="76"/>
      <c r="F1182" s="76"/>
      <c r="G1182" s="76"/>
      <c r="H1182" s="76"/>
      <c r="I1182" s="76"/>
      <c r="J1182" s="76"/>
      <c r="K1182" s="76"/>
      <c r="L1182" s="76"/>
      <c r="M1182" s="76" t="str" cm="1">
        <f t="array" ref="M1182">IF(L1182&lt;&gt;"",_xlfn.TEXTSPLIT(L1182, "$"),"")</f>
        <v/>
      </c>
      <c r="N1182" s="76"/>
      <c r="O1182" s="76" t="str" cm="1">
        <f t="array" ref="O1182">IF(L1182&lt;&gt;"",_xlfn.CHOOSECOLS(_xlfn.TEXTSPLIT(N1182,"--"),1),"")</f>
        <v/>
      </c>
      <c r="P1182" s="76" t="str" cm="1">
        <f t="array" ref="P1182">IF(L1182&lt;&gt;"",IFERROR(_xlfn.CHOOSECOLS(_xlfn.TEXTSPLIT(N1182,"--"),2),""),"")</f>
        <v/>
      </c>
      <c r="Q1182" s="76" t="str">
        <f t="shared" si="70"/>
        <v/>
      </c>
    </row>
    <row r="1183" spans="1:17">
      <c r="A1183" s="75"/>
      <c r="B1183" s="75"/>
      <c r="C1183" s="75"/>
      <c r="D1183" s="75"/>
      <c r="E1183" s="75"/>
      <c r="F1183" s="75"/>
      <c r="G1183" s="75"/>
      <c r="H1183" s="75"/>
      <c r="I1183" s="75"/>
      <c r="J1183" s="75"/>
      <c r="K1183" s="75"/>
      <c r="L1183" s="75"/>
      <c r="M1183" s="75" t="str" cm="1">
        <f t="array" ref="M1183">IF(L1183&lt;&gt;"",_xlfn.TEXTSPLIT(L1183, "$"),"")</f>
        <v/>
      </c>
      <c r="N1183" s="75"/>
      <c r="O1183" s="75" t="str" cm="1">
        <f t="array" ref="O1183">IF(L1183&lt;&gt;"",_xlfn.CHOOSECOLS(_xlfn.TEXTSPLIT(N1183,"--"),1),"")</f>
        <v/>
      </c>
      <c r="P1183" s="75" t="str" cm="1">
        <f t="array" ref="P1183">IF(L1183&lt;&gt;"",IFERROR(_xlfn.CHOOSECOLS(_xlfn.TEXTSPLIT(N1183,"--"),2),""),"")</f>
        <v/>
      </c>
      <c r="Q1183" s="75" t="str">
        <f t="shared" si="70"/>
        <v/>
      </c>
    </row>
    <row r="1184" spans="1:17">
      <c r="A1184" s="76"/>
      <c r="B1184" s="76"/>
      <c r="C1184" s="76"/>
      <c r="D1184" s="76"/>
      <c r="E1184" s="76"/>
      <c r="F1184" s="76"/>
      <c r="G1184" s="76"/>
      <c r="H1184" s="76"/>
      <c r="I1184" s="76"/>
      <c r="J1184" s="76"/>
      <c r="K1184" s="76"/>
      <c r="L1184" s="76"/>
      <c r="M1184" s="76" t="str" cm="1">
        <f t="array" ref="M1184">IF(L1184&lt;&gt;"",_xlfn.TEXTSPLIT(L1184, "$"),"")</f>
        <v/>
      </c>
      <c r="N1184" s="76"/>
      <c r="O1184" s="76" t="str" cm="1">
        <f t="array" ref="O1184">IF(L1184&lt;&gt;"",_xlfn.CHOOSECOLS(_xlfn.TEXTSPLIT(N1184,"--"),1),"")</f>
        <v/>
      </c>
      <c r="P1184" s="76" t="str" cm="1">
        <f t="array" ref="P1184">IF(L1184&lt;&gt;"",IFERROR(_xlfn.CHOOSECOLS(_xlfn.TEXTSPLIT(N1184,"--"),2),""),"")</f>
        <v/>
      </c>
      <c r="Q1184" s="76" t="str">
        <f t="shared" si="70"/>
        <v/>
      </c>
    </row>
    <row r="1185" spans="1:17">
      <c r="A1185" s="75"/>
      <c r="B1185" s="75"/>
      <c r="C1185" s="75"/>
      <c r="D1185" s="75"/>
      <c r="E1185" s="75"/>
      <c r="F1185" s="75"/>
      <c r="G1185" s="75"/>
      <c r="H1185" s="75"/>
      <c r="I1185" s="75"/>
      <c r="J1185" s="75"/>
      <c r="K1185" s="75"/>
      <c r="L1185" s="75"/>
      <c r="M1185" s="75" t="str" cm="1">
        <f t="array" ref="M1185">IF(L1185&lt;&gt;"",_xlfn.TEXTSPLIT(L1185, "$"),"")</f>
        <v/>
      </c>
      <c r="N1185" s="75"/>
      <c r="O1185" s="75" t="str" cm="1">
        <f t="array" ref="O1185">IF(L1185&lt;&gt;"",_xlfn.CHOOSECOLS(_xlfn.TEXTSPLIT(N1185,"--"),1),"")</f>
        <v/>
      </c>
      <c r="P1185" s="75" t="str" cm="1">
        <f t="array" ref="P1185">IF(L1185&lt;&gt;"",IFERROR(_xlfn.CHOOSECOLS(_xlfn.TEXTSPLIT(N1185,"--"),2),""),"")</f>
        <v/>
      </c>
      <c r="Q1185" s="75" t="str">
        <f t="shared" si="70"/>
        <v/>
      </c>
    </row>
    <row r="1186" spans="1:17">
      <c r="A1186" s="76"/>
      <c r="B1186" s="76"/>
      <c r="C1186" s="76"/>
      <c r="D1186" s="76"/>
      <c r="E1186" s="76"/>
      <c r="F1186" s="76"/>
      <c r="G1186" s="76"/>
      <c r="H1186" s="76"/>
      <c r="I1186" s="76"/>
      <c r="J1186" s="76"/>
      <c r="K1186" s="76"/>
      <c r="L1186" s="76"/>
      <c r="M1186" s="76" t="str" cm="1">
        <f t="array" ref="M1186">IF(L1186&lt;&gt;"",_xlfn.TEXTSPLIT(L1186, "$"),"")</f>
        <v/>
      </c>
      <c r="N1186" s="76"/>
      <c r="O1186" s="76" t="str" cm="1">
        <f t="array" ref="O1186">IF(L1186&lt;&gt;"",_xlfn.CHOOSECOLS(_xlfn.TEXTSPLIT(N1186,"--"),1),"")</f>
        <v/>
      </c>
      <c r="P1186" s="76" t="str" cm="1">
        <f t="array" ref="P1186">IF(L1186&lt;&gt;"",IFERROR(_xlfn.CHOOSECOLS(_xlfn.TEXTSPLIT(N1186,"--"),2),""),"")</f>
        <v/>
      </c>
      <c r="Q1186" s="76" t="str">
        <f t="shared" si="70"/>
        <v/>
      </c>
    </row>
    <row r="1187" spans="1:17">
      <c r="A1187" s="75"/>
      <c r="B1187" s="75"/>
      <c r="C1187" s="75"/>
      <c r="D1187" s="75"/>
      <c r="E1187" s="75"/>
      <c r="F1187" s="75"/>
      <c r="G1187" s="75"/>
      <c r="H1187" s="75"/>
      <c r="I1187" s="75"/>
      <c r="J1187" s="75"/>
      <c r="K1187" s="75"/>
      <c r="L1187" s="75"/>
      <c r="M1187" s="75" t="str" cm="1">
        <f t="array" ref="M1187">IF(L1187&lt;&gt;"",_xlfn.TEXTSPLIT(L1187, "$"),"")</f>
        <v/>
      </c>
      <c r="N1187" s="75"/>
      <c r="O1187" s="75" t="str" cm="1">
        <f t="array" ref="O1187">IF(L1187&lt;&gt;"",_xlfn.CHOOSECOLS(_xlfn.TEXTSPLIT(N1187,"--"),1),"")</f>
        <v/>
      </c>
      <c r="P1187" s="75" t="str" cm="1">
        <f t="array" ref="P1187">IF(L1187&lt;&gt;"",IFERROR(_xlfn.CHOOSECOLS(_xlfn.TEXTSPLIT(N1187,"--"),2),""),"")</f>
        <v/>
      </c>
      <c r="Q1187" s="75" t="str">
        <f t="shared" si="70"/>
        <v/>
      </c>
    </row>
    <row r="1188" spans="1:17">
      <c r="A1188" s="76"/>
      <c r="B1188" s="76"/>
      <c r="C1188" s="76"/>
      <c r="D1188" s="76"/>
      <c r="E1188" s="76"/>
      <c r="F1188" s="76"/>
      <c r="G1188" s="76"/>
      <c r="H1188" s="76"/>
      <c r="I1188" s="76"/>
      <c r="J1188" s="76"/>
      <c r="K1188" s="76"/>
      <c r="L1188" s="76"/>
      <c r="M1188" s="76" t="str" cm="1">
        <f t="array" ref="M1188">IF(L1188&lt;&gt;"",_xlfn.TEXTSPLIT(L1188, "$"),"")</f>
        <v/>
      </c>
      <c r="N1188" s="76"/>
      <c r="O1188" s="76" t="str" cm="1">
        <f t="array" ref="O1188">IF(L1188&lt;&gt;"",_xlfn.CHOOSECOLS(_xlfn.TEXTSPLIT(N1188,"--"),1),"")</f>
        <v/>
      </c>
      <c r="P1188" s="76" t="str" cm="1">
        <f t="array" ref="P1188">IF(L1188&lt;&gt;"",IFERROR(_xlfn.CHOOSECOLS(_xlfn.TEXTSPLIT(N1188,"--"),2),""),"")</f>
        <v/>
      </c>
      <c r="Q1188" s="76" t="str">
        <f t="shared" si="70"/>
        <v/>
      </c>
    </row>
    <row r="1189" spans="1:17">
      <c r="A1189" s="75"/>
      <c r="B1189" s="75"/>
      <c r="C1189" s="75"/>
      <c r="D1189" s="75"/>
      <c r="E1189" s="75"/>
      <c r="F1189" s="75"/>
      <c r="G1189" s="75"/>
      <c r="H1189" s="75"/>
      <c r="I1189" s="75"/>
      <c r="J1189" s="75"/>
      <c r="K1189" s="75"/>
      <c r="L1189" s="75"/>
      <c r="M1189" s="75" t="str" cm="1">
        <f t="array" ref="M1189">IF(L1189&lt;&gt;"",_xlfn.TEXTSPLIT(L1189, "$"),"")</f>
        <v/>
      </c>
      <c r="N1189" s="75"/>
      <c r="O1189" s="75" t="str" cm="1">
        <f t="array" ref="O1189">IF(L1189&lt;&gt;"",_xlfn.CHOOSECOLS(_xlfn.TEXTSPLIT(N1189,"--"),1),"")</f>
        <v/>
      </c>
      <c r="P1189" s="75" t="str" cm="1">
        <f t="array" ref="P1189">IF(L1189&lt;&gt;"",IFERROR(_xlfn.CHOOSECOLS(_xlfn.TEXTSPLIT(N1189,"--"),2),""),"")</f>
        <v/>
      </c>
      <c r="Q1189" s="75" t="str">
        <f t="shared" si="70"/>
        <v/>
      </c>
    </row>
    <row r="1190" spans="1:17">
      <c r="A1190" s="76"/>
      <c r="B1190" s="76"/>
      <c r="C1190" s="76"/>
      <c r="D1190" s="76"/>
      <c r="E1190" s="76"/>
      <c r="F1190" s="76"/>
      <c r="G1190" s="76"/>
      <c r="H1190" s="76"/>
      <c r="I1190" s="76"/>
      <c r="J1190" s="76"/>
      <c r="K1190" s="76"/>
      <c r="L1190" s="76"/>
      <c r="M1190" s="76" t="str" cm="1">
        <f t="array" ref="M1190">IF(L1190&lt;&gt;"",_xlfn.TEXTSPLIT(L1190, "$"),"")</f>
        <v/>
      </c>
      <c r="N1190" s="76"/>
      <c r="O1190" s="76" t="str" cm="1">
        <f t="array" ref="O1190">IF(L1190&lt;&gt;"",_xlfn.CHOOSECOLS(_xlfn.TEXTSPLIT(N1190,"--"),1),"")</f>
        <v/>
      </c>
      <c r="P1190" s="76" t="str" cm="1">
        <f t="array" ref="P1190">IF(L1190&lt;&gt;"",IFERROR(_xlfn.CHOOSECOLS(_xlfn.TEXTSPLIT(N1190,"--"),2),""),"")</f>
        <v/>
      </c>
      <c r="Q1190" s="76" t="str">
        <f t="shared" si="70"/>
        <v/>
      </c>
    </row>
    <row r="1191" spans="1:17">
      <c r="A1191" s="75"/>
      <c r="B1191" s="75"/>
      <c r="C1191" s="75"/>
      <c r="D1191" s="75"/>
      <c r="E1191" s="75"/>
      <c r="F1191" s="75"/>
      <c r="G1191" s="75"/>
      <c r="H1191" s="75"/>
      <c r="I1191" s="75"/>
      <c r="J1191" s="75"/>
      <c r="K1191" s="75"/>
      <c r="L1191" s="75"/>
      <c r="M1191" s="75" t="str" cm="1">
        <f t="array" ref="M1191">IF(L1191&lt;&gt;"",_xlfn.TEXTSPLIT(L1191, "$"),"")</f>
        <v/>
      </c>
      <c r="N1191" s="75"/>
      <c r="O1191" s="75" t="str" cm="1">
        <f t="array" ref="O1191">IF(L1191&lt;&gt;"",_xlfn.CHOOSECOLS(_xlfn.TEXTSPLIT(N1191,"--"),1),"")</f>
        <v/>
      </c>
      <c r="P1191" s="75" t="str" cm="1">
        <f t="array" ref="P1191">IF(L1191&lt;&gt;"",IFERROR(_xlfn.CHOOSECOLS(_xlfn.TEXTSPLIT(N1191,"--"),2),""),"")</f>
        <v/>
      </c>
      <c r="Q1191" s="75" t="str">
        <f t="shared" si="70"/>
        <v/>
      </c>
    </row>
    <row r="1192" spans="1:17">
      <c r="A1192" s="76"/>
      <c r="B1192" s="76"/>
      <c r="C1192" s="76"/>
      <c r="D1192" s="76"/>
      <c r="E1192" s="76"/>
      <c r="F1192" s="76"/>
      <c r="G1192" s="76"/>
      <c r="H1192" s="76"/>
      <c r="I1192" s="76"/>
      <c r="J1192" s="76"/>
      <c r="K1192" s="76"/>
      <c r="L1192" s="76"/>
      <c r="M1192" s="76" t="str" cm="1">
        <f t="array" ref="M1192">IF(L1192&lt;&gt;"",_xlfn.TEXTSPLIT(L1192, "$"),"")</f>
        <v/>
      </c>
      <c r="N1192" s="76"/>
      <c r="O1192" s="76" t="str" cm="1">
        <f t="array" ref="O1192">IF(L1192&lt;&gt;"",_xlfn.CHOOSECOLS(_xlfn.TEXTSPLIT(N1192,"--"),1),"")</f>
        <v/>
      </c>
      <c r="P1192" s="76" t="str" cm="1">
        <f t="array" ref="P1192">IF(L1192&lt;&gt;"",IFERROR(_xlfn.CHOOSECOLS(_xlfn.TEXTSPLIT(N1192,"--"),2),""),"")</f>
        <v/>
      </c>
      <c r="Q1192" s="76" t="str">
        <f t="shared" si="70"/>
        <v/>
      </c>
    </row>
    <row r="1193" spans="1:17">
      <c r="A1193" s="75"/>
      <c r="B1193" s="75"/>
      <c r="C1193" s="75"/>
      <c r="D1193" s="75"/>
      <c r="E1193" s="75"/>
      <c r="F1193" s="75"/>
      <c r="G1193" s="75"/>
      <c r="H1193" s="75"/>
      <c r="I1193" s="75"/>
      <c r="J1193" s="75"/>
      <c r="K1193" s="75"/>
      <c r="L1193" s="75"/>
      <c r="M1193" s="75" t="str" cm="1">
        <f t="array" ref="M1193">IF(L1193&lt;&gt;"",_xlfn.TEXTSPLIT(L1193, "$"),"")</f>
        <v/>
      </c>
      <c r="N1193" s="75"/>
      <c r="O1193" s="75" t="str" cm="1">
        <f t="array" ref="O1193">IF(L1193&lt;&gt;"",_xlfn.CHOOSECOLS(_xlfn.TEXTSPLIT(N1193,"--"),1),"")</f>
        <v/>
      </c>
      <c r="P1193" s="75" t="str" cm="1">
        <f t="array" ref="P1193">IF(L1193&lt;&gt;"",IFERROR(_xlfn.CHOOSECOLS(_xlfn.TEXTSPLIT(N1193,"--"),2),""),"")</f>
        <v/>
      </c>
      <c r="Q1193" s="75" t="str">
        <f t="shared" si="70"/>
        <v/>
      </c>
    </row>
    <row r="1194" spans="1:17">
      <c r="A1194" s="76"/>
      <c r="B1194" s="76"/>
      <c r="C1194" s="76"/>
      <c r="D1194" s="76"/>
      <c r="E1194" s="76"/>
      <c r="F1194" s="76"/>
      <c r="G1194" s="76"/>
      <c r="H1194" s="76"/>
      <c r="I1194" s="76"/>
      <c r="J1194" s="76"/>
      <c r="K1194" s="76"/>
      <c r="L1194" s="76"/>
      <c r="M1194" s="76" t="str" cm="1">
        <f t="array" ref="M1194">IF(L1194&lt;&gt;"",_xlfn.TEXTSPLIT(L1194, "$"),"")</f>
        <v/>
      </c>
      <c r="N1194" s="76"/>
      <c r="O1194" s="76" t="str" cm="1">
        <f t="array" ref="O1194">IF(L1194&lt;&gt;"",_xlfn.CHOOSECOLS(_xlfn.TEXTSPLIT(N1194,"--"),1),"")</f>
        <v/>
      </c>
      <c r="P1194" s="76" t="str" cm="1">
        <f t="array" ref="P1194">IF(L1194&lt;&gt;"",IFERROR(_xlfn.CHOOSECOLS(_xlfn.TEXTSPLIT(N1194,"--"),2),""),"")</f>
        <v/>
      </c>
      <c r="Q1194" s="76" t="str">
        <f t="shared" si="70"/>
        <v/>
      </c>
    </row>
  </sheetData>
  <conditionalFormatting sqref="N1:N1048576">
    <cfRule type="expression" dxfId="3" priority="3">
      <formula>COUNTIF(N:N,N1)&gt;1</formula>
    </cfRule>
  </conditionalFormatting>
  <conditionalFormatting sqref="Q1:Q1048576">
    <cfRule type="expression" dxfId="2" priority="1">
      <formula>(COUNTIF(Q:Q,Q1)&gt;1)*(Q1&lt;&gt;"")</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D49B-8B08-4C2B-AE0F-407D5B993A47}">
  <sheetPr codeName="Sheet27"/>
  <dimension ref="A1:B1106"/>
  <sheetViews>
    <sheetView zoomScale="125" workbookViewId="0">
      <pane ySplit="1" topLeftCell="A420" activePane="bottomLeft" state="frozen"/>
      <selection pane="bottomLeft" activeCell="A272" sqref="A272"/>
    </sheetView>
  </sheetViews>
  <sheetFormatPr defaultColWidth="8.85546875" defaultRowHeight="15"/>
  <cols>
    <col min="1" max="1" width="43" style="189" customWidth="1"/>
    <col min="2" max="2" width="56.42578125" style="189" bestFit="1" customWidth="1"/>
  </cols>
  <sheetData>
    <row r="1" spans="1:2">
      <c r="A1" s="189" t="s">
        <v>2098</v>
      </c>
      <c r="B1" s="189" t="s">
        <v>28735</v>
      </c>
    </row>
    <row r="2" spans="1:2">
      <c r="A2" s="193">
        <v>0.04</v>
      </c>
    </row>
    <row r="3" spans="1:2">
      <c r="A3" s="189" t="s">
        <v>28736</v>
      </c>
      <c r="B3" s="189" t="s">
        <v>7026</v>
      </c>
    </row>
    <row r="4" spans="1:2">
      <c r="A4" s="189" t="s">
        <v>28737</v>
      </c>
      <c r="B4" s="189" t="s">
        <v>28738</v>
      </c>
    </row>
    <row r="5" spans="1:2">
      <c r="A5" s="189" t="s">
        <v>28739</v>
      </c>
      <c r="B5" s="189" t="s">
        <v>28740</v>
      </c>
    </row>
    <row r="6" spans="1:2">
      <c r="A6" s="189" t="s">
        <v>28741</v>
      </c>
      <c r="B6" s="189" t="s">
        <v>28742</v>
      </c>
    </row>
    <row r="7" spans="1:2">
      <c r="A7" s="189" t="s">
        <v>28743</v>
      </c>
      <c r="B7" s="189" t="s">
        <v>6989</v>
      </c>
    </row>
    <row r="8" spans="1:2">
      <c r="A8" s="189" t="s">
        <v>28744</v>
      </c>
      <c r="B8" s="189" t="s">
        <v>28745</v>
      </c>
    </row>
    <row r="9" spans="1:2">
      <c r="A9" s="189" t="s">
        <v>69</v>
      </c>
      <c r="B9" s="189" t="s">
        <v>69</v>
      </c>
    </row>
    <row r="10" spans="1:2">
      <c r="A10" s="189" t="s">
        <v>28746</v>
      </c>
      <c r="B10" s="189" t="s">
        <v>28746</v>
      </c>
    </row>
    <row r="11" spans="1:2">
      <c r="A11" s="189" t="s">
        <v>28747</v>
      </c>
      <c r="B11" s="189" t="s">
        <v>28748</v>
      </c>
    </row>
    <row r="12" spans="1:2">
      <c r="A12" s="189" t="s">
        <v>28749</v>
      </c>
      <c r="B12" s="189" t="s">
        <v>28750</v>
      </c>
    </row>
    <row r="13" spans="1:2">
      <c r="A13" s="189" t="s">
        <v>28751</v>
      </c>
      <c r="B13" s="189" t="s">
        <v>28752</v>
      </c>
    </row>
    <row r="14" spans="1:2">
      <c r="A14" s="189" t="s">
        <v>28753</v>
      </c>
      <c r="B14" s="189" t="s">
        <v>28753</v>
      </c>
    </row>
    <row r="15" spans="1:2">
      <c r="A15" s="189" t="s">
        <v>28754</v>
      </c>
      <c r="B15" s="189" t="s">
        <v>28754</v>
      </c>
    </row>
    <row r="16" spans="1:2">
      <c r="A16" s="189" t="s">
        <v>28755</v>
      </c>
      <c r="B16" s="189" t="s">
        <v>28755</v>
      </c>
    </row>
    <row r="17" spans="1:2">
      <c r="A17" s="189" t="s">
        <v>28756</v>
      </c>
      <c r="B17" s="189" t="s">
        <v>28756</v>
      </c>
    </row>
    <row r="18" spans="1:2">
      <c r="A18" s="189" t="s">
        <v>28757</v>
      </c>
      <c r="B18" s="189" t="s">
        <v>28757</v>
      </c>
    </row>
    <row r="19" spans="1:2">
      <c r="A19" s="189" t="s">
        <v>28758</v>
      </c>
      <c r="B19" s="189" t="s">
        <v>28757</v>
      </c>
    </row>
    <row r="20" spans="1:2">
      <c r="A20" s="189" t="s">
        <v>28759</v>
      </c>
      <c r="B20" s="189" t="s">
        <v>28746</v>
      </c>
    </row>
    <row r="21" spans="1:2">
      <c r="A21" s="189" t="s">
        <v>28760</v>
      </c>
      <c r="B21" s="189" t="s">
        <v>28760</v>
      </c>
    </row>
    <row r="22" spans="1:2">
      <c r="A22" s="189" t="s">
        <v>28761</v>
      </c>
      <c r="B22" s="189" t="s">
        <v>28760</v>
      </c>
    </row>
    <row r="23" spans="1:2">
      <c r="A23" s="189" t="s">
        <v>28762</v>
      </c>
      <c r="B23" s="189" t="s">
        <v>28763</v>
      </c>
    </row>
    <row r="24" spans="1:2">
      <c r="A24" s="189" t="s">
        <v>28764</v>
      </c>
      <c r="B24" s="189" t="s">
        <v>28765</v>
      </c>
    </row>
    <row r="25" spans="1:2">
      <c r="A25" s="189" t="s">
        <v>28766</v>
      </c>
      <c r="B25" s="189" t="s">
        <v>28766</v>
      </c>
    </row>
    <row r="26" spans="1:2">
      <c r="A26" s="189" t="s">
        <v>28767</v>
      </c>
      <c r="B26" s="189" t="s">
        <v>28768</v>
      </c>
    </row>
    <row r="27" spans="1:2">
      <c r="A27" s="189" t="s">
        <v>28769</v>
      </c>
      <c r="B27" s="189" t="s">
        <v>28770</v>
      </c>
    </row>
    <row r="28" spans="1:2">
      <c r="A28" s="189" t="s">
        <v>28771</v>
      </c>
      <c r="B28" s="189" t="s">
        <v>28772</v>
      </c>
    </row>
    <row r="29" spans="1:2">
      <c r="A29" s="189" t="s">
        <v>28773</v>
      </c>
      <c r="B29" s="189" t="s">
        <v>28774</v>
      </c>
    </row>
    <row r="30" spans="1:2">
      <c r="A30" s="189" t="s">
        <v>28775</v>
      </c>
      <c r="B30" s="189" t="s">
        <v>28775</v>
      </c>
    </row>
    <row r="31" spans="1:2">
      <c r="A31" s="189" t="s">
        <v>28776</v>
      </c>
      <c r="B31" s="189" t="s">
        <v>28776</v>
      </c>
    </row>
    <row r="32" spans="1:2">
      <c r="A32" s="189" t="s">
        <v>28777</v>
      </c>
      <c r="B32" s="189" t="s">
        <v>28777</v>
      </c>
    </row>
    <row r="33" spans="1:2">
      <c r="A33" s="189" t="s">
        <v>28778</v>
      </c>
      <c r="B33" s="189" t="s">
        <v>28778</v>
      </c>
    </row>
    <row r="34" spans="1:2">
      <c r="A34" s="189" t="s">
        <v>28779</v>
      </c>
      <c r="B34" s="189" t="s">
        <v>28779</v>
      </c>
    </row>
    <row r="35" spans="1:2">
      <c r="A35" s="189" t="s">
        <v>28780</v>
      </c>
      <c r="B35" s="189" t="s">
        <v>28780</v>
      </c>
    </row>
    <row r="36" spans="1:2">
      <c r="A36" s="189" t="s">
        <v>28781</v>
      </c>
      <c r="B36" s="189" t="s">
        <v>28781</v>
      </c>
    </row>
    <row r="37" spans="1:2">
      <c r="A37" s="189" t="s">
        <v>28782</v>
      </c>
      <c r="B37" s="189" t="s">
        <v>28782</v>
      </c>
    </row>
    <row r="38" spans="1:2">
      <c r="A38" s="189" t="s">
        <v>28783</v>
      </c>
      <c r="B38" s="189" t="s">
        <v>28783</v>
      </c>
    </row>
    <row r="39" spans="1:2">
      <c r="A39" s="189" t="s">
        <v>28784</v>
      </c>
      <c r="B39" s="189" t="s">
        <v>28784</v>
      </c>
    </row>
    <row r="40" spans="1:2">
      <c r="A40" s="189" t="s">
        <v>28785</v>
      </c>
      <c r="B40" s="189" t="s">
        <v>28785</v>
      </c>
    </row>
    <row r="41" spans="1:2">
      <c r="A41" s="189" t="s">
        <v>28786</v>
      </c>
      <c r="B41" s="189" t="s">
        <v>28786</v>
      </c>
    </row>
    <row r="42" spans="1:2">
      <c r="A42" s="189" t="s">
        <v>28787</v>
      </c>
      <c r="B42" s="189" t="s">
        <v>28787</v>
      </c>
    </row>
    <row r="43" spans="1:2">
      <c r="A43" s="189" t="s">
        <v>28788</v>
      </c>
      <c r="B43" s="189" t="s">
        <v>28788</v>
      </c>
    </row>
    <row r="44" spans="1:2">
      <c r="A44" s="189" t="s">
        <v>28789</v>
      </c>
      <c r="B44" s="189" t="s">
        <v>28789</v>
      </c>
    </row>
    <row r="45" spans="1:2">
      <c r="A45" s="189" t="s">
        <v>28790</v>
      </c>
      <c r="B45" s="189" t="s">
        <v>28790</v>
      </c>
    </row>
    <row r="46" spans="1:2">
      <c r="A46" s="189" t="s">
        <v>28791</v>
      </c>
      <c r="B46" s="189" t="s">
        <v>28791</v>
      </c>
    </row>
    <row r="47" spans="1:2">
      <c r="A47" s="190" t="s">
        <v>28792</v>
      </c>
      <c r="B47" s="189" t="s">
        <v>28792</v>
      </c>
    </row>
    <row r="48" spans="1:2">
      <c r="A48" s="189" t="s">
        <v>28793</v>
      </c>
      <c r="B48" s="189" t="s">
        <v>28793</v>
      </c>
    </row>
    <row r="49" spans="1:2">
      <c r="A49" s="189" t="s">
        <v>28794</v>
      </c>
      <c r="B49" s="189" t="s">
        <v>28795</v>
      </c>
    </row>
    <row r="50" spans="1:2">
      <c r="A50" s="189" t="s">
        <v>28796</v>
      </c>
      <c r="B50" s="189" t="s">
        <v>28797</v>
      </c>
    </row>
    <row r="51" spans="1:2">
      <c r="A51" s="189" t="s">
        <v>28798</v>
      </c>
      <c r="B51" s="189" t="s">
        <v>28799</v>
      </c>
    </row>
    <row r="52" spans="1:2">
      <c r="A52" s="189" t="s">
        <v>28800</v>
      </c>
      <c r="B52" s="189" t="s">
        <v>28801</v>
      </c>
    </row>
    <row r="53" spans="1:2">
      <c r="A53" s="189" t="s">
        <v>28802</v>
      </c>
      <c r="B53" s="189" t="s">
        <v>28803</v>
      </c>
    </row>
    <row r="54" spans="1:2">
      <c r="A54" s="189" t="s">
        <v>28804</v>
      </c>
      <c r="B54" s="189" t="s">
        <v>28805</v>
      </c>
    </row>
    <row r="55" spans="1:2">
      <c r="A55" s="189" t="s">
        <v>28806</v>
      </c>
      <c r="B55" s="189" t="s">
        <v>28807</v>
      </c>
    </row>
    <row r="56" spans="1:2">
      <c r="A56" s="189" t="s">
        <v>28808</v>
      </c>
      <c r="B56" s="189" t="s">
        <v>28809</v>
      </c>
    </row>
    <row r="57" spans="1:2">
      <c r="A57" s="189" t="s">
        <v>28810</v>
      </c>
      <c r="B57" s="189" t="s">
        <v>28811</v>
      </c>
    </row>
    <row r="58" spans="1:2">
      <c r="A58" s="189" t="s">
        <v>28812</v>
      </c>
      <c r="B58" s="189" t="s">
        <v>28812</v>
      </c>
    </row>
    <row r="59" spans="1:2">
      <c r="A59" s="189" t="s">
        <v>28813</v>
      </c>
      <c r="B59" s="189" t="s">
        <v>28813</v>
      </c>
    </row>
    <row r="60" spans="1:2">
      <c r="A60" s="189" t="s">
        <v>28814</v>
      </c>
      <c r="B60" s="189" t="s">
        <v>28814</v>
      </c>
    </row>
    <row r="61" spans="1:2">
      <c r="A61" s="189" t="s">
        <v>28815</v>
      </c>
      <c r="B61" s="189" t="s">
        <v>28816</v>
      </c>
    </row>
    <row r="62" spans="1:2">
      <c r="A62" s="189" t="s">
        <v>28817</v>
      </c>
      <c r="B62" s="189" t="s">
        <v>28818</v>
      </c>
    </row>
    <row r="63" spans="1:2">
      <c r="A63" s="189" t="s">
        <v>28819</v>
      </c>
      <c r="B63" s="189" t="s">
        <v>28820</v>
      </c>
    </row>
    <row r="64" spans="1:2">
      <c r="A64" s="189" t="s">
        <v>28821</v>
      </c>
      <c r="B64" s="189" t="s">
        <v>28820</v>
      </c>
    </row>
    <row r="65" spans="1:2">
      <c r="A65" s="189" t="s">
        <v>28822</v>
      </c>
      <c r="B65" s="189" t="s">
        <v>28822</v>
      </c>
    </row>
    <row r="66" spans="1:2">
      <c r="A66" s="189" t="s">
        <v>28823</v>
      </c>
      <c r="B66" s="189" t="s">
        <v>28823</v>
      </c>
    </row>
    <row r="67" spans="1:2">
      <c r="A67" s="189" t="s">
        <v>28824</v>
      </c>
      <c r="B67" s="189" t="s">
        <v>28824</v>
      </c>
    </row>
    <row r="68" spans="1:2">
      <c r="A68" s="189" t="s">
        <v>28825</v>
      </c>
      <c r="B68" s="189" t="s">
        <v>28826</v>
      </c>
    </row>
    <row r="69" spans="1:2">
      <c r="A69" s="189" t="s">
        <v>28827</v>
      </c>
      <c r="B69" s="189" t="s">
        <v>28826</v>
      </c>
    </row>
    <row r="70" spans="1:2">
      <c r="A70" s="189" t="s">
        <v>28828</v>
      </c>
      <c r="B70" s="189" t="s">
        <v>28829</v>
      </c>
    </row>
    <row r="71" spans="1:2">
      <c r="A71" s="189" t="s">
        <v>28830</v>
      </c>
      <c r="B71" s="189" t="s">
        <v>28831</v>
      </c>
    </row>
    <row r="72" spans="1:2">
      <c r="A72" s="189" t="s">
        <v>28832</v>
      </c>
      <c r="B72" s="189" t="s">
        <v>28833</v>
      </c>
    </row>
    <row r="73" spans="1:2">
      <c r="A73" s="189" t="s">
        <v>28834</v>
      </c>
      <c r="B73" s="189" t="s">
        <v>28835</v>
      </c>
    </row>
    <row r="74" spans="1:2">
      <c r="A74" s="189" t="s">
        <v>28836</v>
      </c>
      <c r="B74" s="189" t="s">
        <v>28833</v>
      </c>
    </row>
    <row r="75" spans="1:2">
      <c r="A75" s="189" t="s">
        <v>28837</v>
      </c>
      <c r="B75" s="189" t="s">
        <v>28838</v>
      </c>
    </row>
    <row r="76" spans="1:2">
      <c r="A76" s="189" t="s">
        <v>28839</v>
      </c>
      <c r="B76" s="189" t="s">
        <v>28839</v>
      </c>
    </row>
    <row r="77" spans="1:2">
      <c r="A77" s="189" t="s">
        <v>28840</v>
      </c>
      <c r="B77" s="189" t="s">
        <v>28840</v>
      </c>
    </row>
    <row r="78" spans="1:2">
      <c r="A78" s="189" t="s">
        <v>28841</v>
      </c>
      <c r="B78" s="189" t="s">
        <v>28841</v>
      </c>
    </row>
    <row r="79" spans="1:2">
      <c r="A79" s="189" t="s">
        <v>28842</v>
      </c>
      <c r="B79" s="189" t="s">
        <v>28842</v>
      </c>
    </row>
    <row r="80" spans="1:2">
      <c r="A80" s="189" t="s">
        <v>28843</v>
      </c>
      <c r="B80" s="189" t="s">
        <v>28844</v>
      </c>
    </row>
    <row r="81" spans="1:2">
      <c r="A81" s="189" t="s">
        <v>28845</v>
      </c>
      <c r="B81" s="189" t="s">
        <v>28845</v>
      </c>
    </row>
    <row r="82" spans="1:2">
      <c r="A82" s="189" t="s">
        <v>28846</v>
      </c>
      <c r="B82" s="189" t="s">
        <v>28847</v>
      </c>
    </row>
    <row r="83" spans="1:2">
      <c r="A83" s="189" t="s">
        <v>28848</v>
      </c>
      <c r="B83" s="189" t="s">
        <v>28849</v>
      </c>
    </row>
    <row r="84" spans="1:2">
      <c r="A84" s="189" t="s">
        <v>28850</v>
      </c>
      <c r="B84" s="189" t="s">
        <v>28851</v>
      </c>
    </row>
    <row r="85" spans="1:2">
      <c r="A85" s="189" t="s">
        <v>28852</v>
      </c>
      <c r="B85" s="189" t="s">
        <v>28853</v>
      </c>
    </row>
    <row r="86" spans="1:2">
      <c r="A86" s="189" t="s">
        <v>28854</v>
      </c>
      <c r="B86" s="189" t="s">
        <v>28855</v>
      </c>
    </row>
    <row r="87" spans="1:2">
      <c r="A87" s="190" t="s">
        <v>28856</v>
      </c>
      <c r="B87" s="189" t="s">
        <v>28856</v>
      </c>
    </row>
    <row r="88" spans="1:2">
      <c r="A88" s="190" t="s">
        <v>28857</v>
      </c>
      <c r="B88" s="189" t="s">
        <v>28857</v>
      </c>
    </row>
    <row r="89" spans="1:2">
      <c r="A89" s="189" t="s">
        <v>28858</v>
      </c>
      <c r="B89" s="189" t="s">
        <v>28858</v>
      </c>
    </row>
    <row r="90" spans="1:2">
      <c r="A90" s="189" t="s">
        <v>28859</v>
      </c>
      <c r="B90" s="189" t="s">
        <v>28859</v>
      </c>
    </row>
    <row r="91" spans="1:2">
      <c r="A91" s="189" t="s">
        <v>28860</v>
      </c>
      <c r="B91" s="189" t="s">
        <v>28861</v>
      </c>
    </row>
    <row r="92" spans="1:2">
      <c r="A92" s="189" t="s">
        <v>28862</v>
      </c>
      <c r="B92" s="189" t="s">
        <v>28862</v>
      </c>
    </row>
    <row r="93" spans="1:2">
      <c r="A93" s="189" t="s">
        <v>28863</v>
      </c>
      <c r="B93" s="189" t="s">
        <v>28864</v>
      </c>
    </row>
    <row r="94" spans="1:2">
      <c r="A94" s="189" t="s">
        <v>28865</v>
      </c>
      <c r="B94" s="189" t="s">
        <v>28865</v>
      </c>
    </row>
    <row r="95" spans="1:2">
      <c r="A95" s="189" t="s">
        <v>28866</v>
      </c>
      <c r="B95" s="189" t="s">
        <v>28866</v>
      </c>
    </row>
    <row r="96" spans="1:2">
      <c r="A96" s="189" t="s">
        <v>28867</v>
      </c>
      <c r="B96" s="189" t="s">
        <v>28791</v>
      </c>
    </row>
    <row r="97" spans="1:2">
      <c r="A97" s="189" t="s">
        <v>28868</v>
      </c>
      <c r="B97" s="189" t="s">
        <v>28869</v>
      </c>
    </row>
    <row r="98" spans="1:2">
      <c r="A98" s="189" t="s">
        <v>28870</v>
      </c>
      <c r="B98" s="189" t="s">
        <v>28870</v>
      </c>
    </row>
    <row r="99" spans="1:2">
      <c r="A99" s="189" t="s">
        <v>28871</v>
      </c>
      <c r="B99" s="189" t="s">
        <v>28871</v>
      </c>
    </row>
    <row r="100" spans="1:2">
      <c r="A100" s="189" t="s">
        <v>28872</v>
      </c>
      <c r="B100" s="189" t="s">
        <v>28873</v>
      </c>
    </row>
    <row r="101" spans="1:2">
      <c r="A101" s="189" t="s">
        <v>28874</v>
      </c>
      <c r="B101" s="189" t="s">
        <v>28871</v>
      </c>
    </row>
    <row r="102" spans="1:2">
      <c r="A102" s="189" t="s">
        <v>28875</v>
      </c>
      <c r="B102" s="189" t="s">
        <v>28871</v>
      </c>
    </row>
    <row r="103" spans="1:2">
      <c r="A103" s="189" t="s">
        <v>28876</v>
      </c>
      <c r="B103" s="189" t="s">
        <v>28783</v>
      </c>
    </row>
    <row r="104" spans="1:2">
      <c r="A104" s="189" t="s">
        <v>28877</v>
      </c>
      <c r="B104" s="189" t="s">
        <v>6024</v>
      </c>
    </row>
    <row r="105" spans="1:2">
      <c r="A105" s="189" t="s">
        <v>28878</v>
      </c>
      <c r="B105" s="189" t="s">
        <v>28879</v>
      </c>
    </row>
    <row r="106" spans="1:2">
      <c r="A106" s="189" t="s">
        <v>28880</v>
      </c>
      <c r="B106" s="189" t="s">
        <v>28881</v>
      </c>
    </row>
    <row r="107" spans="1:2">
      <c r="A107" s="189" t="s">
        <v>28882</v>
      </c>
      <c r="B107" s="189" t="s">
        <v>28883</v>
      </c>
    </row>
    <row r="108" spans="1:2">
      <c r="A108" s="189" t="s">
        <v>28884</v>
      </c>
      <c r="B108" s="189" t="s">
        <v>28885</v>
      </c>
    </row>
    <row r="109" spans="1:2">
      <c r="A109" s="189" t="s">
        <v>28886</v>
      </c>
      <c r="B109" s="189" t="s">
        <v>28887</v>
      </c>
    </row>
    <row r="110" spans="1:2">
      <c r="A110" s="189" t="s">
        <v>28888</v>
      </c>
      <c r="B110" s="189" t="s">
        <v>28889</v>
      </c>
    </row>
    <row r="111" spans="1:2">
      <c r="A111" s="189" t="s">
        <v>28890</v>
      </c>
      <c r="B111" s="189" t="s">
        <v>28891</v>
      </c>
    </row>
    <row r="112" spans="1:2">
      <c r="A112" s="189" t="s">
        <v>28892</v>
      </c>
      <c r="B112" s="189" t="s">
        <v>28893</v>
      </c>
    </row>
    <row r="113" spans="1:2">
      <c r="A113" s="189" t="s">
        <v>28894</v>
      </c>
      <c r="B113" s="189" t="s">
        <v>28895</v>
      </c>
    </row>
    <row r="114" spans="1:2">
      <c r="A114" s="190" t="s">
        <v>28896</v>
      </c>
    </row>
    <row r="115" spans="1:2">
      <c r="A115" s="189" t="s">
        <v>28897</v>
      </c>
      <c r="B115" s="189" t="s">
        <v>151</v>
      </c>
    </row>
    <row r="116" spans="1:2">
      <c r="A116" s="189" t="s">
        <v>28898</v>
      </c>
      <c r="B116" s="189" t="s">
        <v>28899</v>
      </c>
    </row>
    <row r="117" spans="1:2">
      <c r="A117" s="189" t="s">
        <v>28900</v>
      </c>
      <c r="B117" s="189" t="s">
        <v>28901</v>
      </c>
    </row>
    <row r="118" spans="1:2">
      <c r="A118" s="189" t="s">
        <v>28902</v>
      </c>
      <c r="B118" s="189" t="s">
        <v>28903</v>
      </c>
    </row>
    <row r="119" spans="1:2">
      <c r="A119" s="189" t="s">
        <v>28904</v>
      </c>
      <c r="B119" s="189" t="s">
        <v>28904</v>
      </c>
    </row>
    <row r="120" spans="1:2">
      <c r="A120" s="189" t="s">
        <v>28905</v>
      </c>
      <c r="B120" s="189" t="s">
        <v>28905</v>
      </c>
    </row>
    <row r="121" spans="1:2">
      <c r="A121" s="189" t="s">
        <v>28906</v>
      </c>
      <c r="B121" s="189" t="s">
        <v>28906</v>
      </c>
    </row>
    <row r="122" spans="1:2">
      <c r="A122" s="189" t="s">
        <v>28907</v>
      </c>
      <c r="B122" s="189" t="s">
        <v>28907</v>
      </c>
    </row>
    <row r="123" spans="1:2">
      <c r="A123" s="189" t="s">
        <v>28908</v>
      </c>
      <c r="B123" s="189" t="s">
        <v>28908</v>
      </c>
    </row>
    <row r="124" spans="1:2">
      <c r="A124" s="189" t="s">
        <v>28909</v>
      </c>
      <c r="B124" s="189" t="s">
        <v>28909</v>
      </c>
    </row>
    <row r="125" spans="1:2">
      <c r="A125" s="189" t="s">
        <v>28910</v>
      </c>
      <c r="B125" s="189" t="s">
        <v>28910</v>
      </c>
    </row>
    <row r="126" spans="1:2">
      <c r="A126" s="189" t="s">
        <v>28911</v>
      </c>
      <c r="B126" s="189" t="s">
        <v>28911</v>
      </c>
    </row>
    <row r="127" spans="1:2">
      <c r="A127" s="189" t="s">
        <v>28912</v>
      </c>
      <c r="B127" s="189" t="s">
        <v>28912</v>
      </c>
    </row>
    <row r="128" spans="1:2">
      <c r="A128" s="189" t="s">
        <v>28913</v>
      </c>
      <c r="B128" s="189" t="s">
        <v>28913</v>
      </c>
    </row>
    <row r="129" spans="1:2">
      <c r="A129" s="189" t="s">
        <v>28914</v>
      </c>
      <c r="B129" s="189" t="s">
        <v>28914</v>
      </c>
    </row>
    <row r="130" spans="1:2">
      <c r="A130" s="189" t="s">
        <v>28915</v>
      </c>
      <c r="B130" s="189" t="s">
        <v>28915</v>
      </c>
    </row>
    <row r="131" spans="1:2">
      <c r="A131" s="189" t="s">
        <v>28916</v>
      </c>
      <c r="B131" s="189" t="s">
        <v>28916</v>
      </c>
    </row>
    <row r="132" spans="1:2">
      <c r="A132" s="189" t="s">
        <v>28917</v>
      </c>
      <c r="B132" s="189" t="s">
        <v>28917</v>
      </c>
    </row>
    <row r="133" spans="1:2">
      <c r="A133" s="189" t="s">
        <v>28918</v>
      </c>
      <c r="B133" s="189" t="s">
        <v>28918</v>
      </c>
    </row>
    <row r="134" spans="1:2">
      <c r="A134" s="189" t="s">
        <v>28919</v>
      </c>
      <c r="B134" s="189" t="s">
        <v>28919</v>
      </c>
    </row>
    <row r="135" spans="1:2">
      <c r="A135" s="189" t="s">
        <v>28920</v>
      </c>
      <c r="B135" s="189" t="s">
        <v>28921</v>
      </c>
    </row>
    <row r="136" spans="1:2">
      <c r="A136" s="189" t="s">
        <v>28922</v>
      </c>
      <c r="B136" s="189" t="s">
        <v>28922</v>
      </c>
    </row>
    <row r="137" spans="1:2">
      <c r="A137" s="189" t="s">
        <v>28923</v>
      </c>
      <c r="B137" s="189" t="s">
        <v>28924</v>
      </c>
    </row>
    <row r="138" spans="1:2">
      <c r="A138" s="190" t="s">
        <v>28925</v>
      </c>
    </row>
    <row r="139" spans="1:2">
      <c r="A139" s="189" t="s">
        <v>28926</v>
      </c>
      <c r="B139" s="189" t="s">
        <v>28927</v>
      </c>
    </row>
    <row r="140" spans="1:2">
      <c r="A140" s="189" t="s">
        <v>28928</v>
      </c>
      <c r="B140" s="189" t="s">
        <v>28928</v>
      </c>
    </row>
    <row r="141" spans="1:2">
      <c r="A141" s="189" t="s">
        <v>28929</v>
      </c>
      <c r="B141" s="189" t="s">
        <v>28930</v>
      </c>
    </row>
    <row r="142" spans="1:2">
      <c r="A142" s="189" t="s">
        <v>28931</v>
      </c>
      <c r="B142" s="189" t="s">
        <v>28931</v>
      </c>
    </row>
    <row r="143" spans="1:2">
      <c r="A143" s="189" t="s">
        <v>28932</v>
      </c>
      <c r="B143" s="189" t="s">
        <v>28932</v>
      </c>
    </row>
    <row r="144" spans="1:2">
      <c r="A144" s="189" t="s">
        <v>28933</v>
      </c>
      <c r="B144" s="189" t="s">
        <v>28933</v>
      </c>
    </row>
    <row r="145" spans="1:2">
      <c r="A145" s="189" t="s">
        <v>28934</v>
      </c>
      <c r="B145" s="189" t="s">
        <v>6690</v>
      </c>
    </row>
    <row r="146" spans="1:2">
      <c r="A146" s="189" t="s">
        <v>28935</v>
      </c>
      <c r="B146" s="189" t="s">
        <v>28936</v>
      </c>
    </row>
    <row r="147" spans="1:2">
      <c r="A147" s="189" t="s">
        <v>28937</v>
      </c>
      <c r="B147" s="189" t="s">
        <v>28938</v>
      </c>
    </row>
    <row r="148" spans="1:2">
      <c r="A148" s="189" t="s">
        <v>28939</v>
      </c>
      <c r="B148" s="189" t="s">
        <v>28938</v>
      </c>
    </row>
    <row r="149" spans="1:2">
      <c r="A149" s="190" t="s">
        <v>28940</v>
      </c>
      <c r="B149" s="189" t="s">
        <v>28940</v>
      </c>
    </row>
    <row r="150" spans="1:2">
      <c r="A150" s="189" t="s">
        <v>28941</v>
      </c>
      <c r="B150" s="189" t="s">
        <v>28941</v>
      </c>
    </row>
    <row r="151" spans="1:2">
      <c r="A151" s="189" t="s">
        <v>28942</v>
      </c>
      <c r="B151" s="189" t="s">
        <v>28942</v>
      </c>
    </row>
    <row r="152" spans="1:2">
      <c r="A152" s="189" t="s">
        <v>28943</v>
      </c>
      <c r="B152" s="189" t="s">
        <v>28943</v>
      </c>
    </row>
    <row r="153" spans="1:2">
      <c r="A153" s="189" t="s">
        <v>28944</v>
      </c>
      <c r="B153" s="189" t="s">
        <v>28945</v>
      </c>
    </row>
    <row r="154" spans="1:2">
      <c r="A154" s="190" t="s">
        <v>28946</v>
      </c>
    </row>
    <row r="155" spans="1:2">
      <c r="A155" s="189" t="s">
        <v>28947</v>
      </c>
      <c r="B155" s="189" t="s">
        <v>28948</v>
      </c>
    </row>
    <row r="156" spans="1:2">
      <c r="A156" s="190" t="s">
        <v>28949</v>
      </c>
    </row>
    <row r="157" spans="1:2">
      <c r="A157" s="189" t="s">
        <v>28950</v>
      </c>
      <c r="B157" s="189" t="s">
        <v>28951</v>
      </c>
    </row>
    <row r="158" spans="1:2">
      <c r="A158" s="189" t="s">
        <v>28952</v>
      </c>
      <c r="B158" s="189" t="s">
        <v>28951</v>
      </c>
    </row>
    <row r="159" spans="1:2">
      <c r="A159" s="189" t="s">
        <v>28953</v>
      </c>
      <c r="B159" s="189" t="s">
        <v>28953</v>
      </c>
    </row>
    <row r="160" spans="1:2">
      <c r="A160" s="189" t="s">
        <v>28954</v>
      </c>
      <c r="B160" s="189" t="s">
        <v>28954</v>
      </c>
    </row>
    <row r="161" spans="1:2">
      <c r="A161" s="189" t="s">
        <v>28955</v>
      </c>
      <c r="B161" s="189" t="s">
        <v>28955</v>
      </c>
    </row>
    <row r="162" spans="1:2">
      <c r="A162" s="189" t="s">
        <v>28956</v>
      </c>
    </row>
    <row r="163" spans="1:2">
      <c r="A163" s="189" t="s">
        <v>28957</v>
      </c>
      <c r="B163" s="189" t="s">
        <v>28957</v>
      </c>
    </row>
    <row r="164" spans="1:2">
      <c r="A164" s="189" t="s">
        <v>28958</v>
      </c>
      <c r="B164" s="189" t="s">
        <v>6341</v>
      </c>
    </row>
    <row r="165" spans="1:2">
      <c r="A165" s="190" t="s">
        <v>28959</v>
      </c>
    </row>
    <row r="166" spans="1:2">
      <c r="A166" s="189" t="s">
        <v>28960</v>
      </c>
      <c r="B166" s="189" t="s">
        <v>28960</v>
      </c>
    </row>
    <row r="167" spans="1:2">
      <c r="A167" s="189" t="s">
        <v>28961</v>
      </c>
      <c r="B167" s="189" t="s">
        <v>28962</v>
      </c>
    </row>
    <row r="168" spans="1:2">
      <c r="A168" s="189" t="s">
        <v>28963</v>
      </c>
      <c r="B168" s="189" t="s">
        <v>28964</v>
      </c>
    </row>
    <row r="169" spans="1:2">
      <c r="A169" s="189" t="s">
        <v>28965</v>
      </c>
      <c r="B169" s="189" t="s">
        <v>28965</v>
      </c>
    </row>
    <row r="170" spans="1:2">
      <c r="A170" s="189" t="s">
        <v>28966</v>
      </c>
      <c r="B170" s="189" t="s">
        <v>28967</v>
      </c>
    </row>
    <row r="171" spans="1:2">
      <c r="A171" s="189" t="s">
        <v>28968</v>
      </c>
      <c r="B171" s="189" t="s">
        <v>28969</v>
      </c>
    </row>
    <row r="172" spans="1:2">
      <c r="A172" s="190" t="s">
        <v>28970</v>
      </c>
    </row>
    <row r="173" spans="1:2">
      <c r="A173" s="189" t="s">
        <v>28971</v>
      </c>
      <c r="B173" s="189" t="s">
        <v>28971</v>
      </c>
    </row>
    <row r="174" spans="1:2">
      <c r="A174" s="189" t="s">
        <v>28972</v>
      </c>
      <c r="B174" s="189" t="s">
        <v>28972</v>
      </c>
    </row>
    <row r="175" spans="1:2">
      <c r="A175" s="189" t="s">
        <v>28973</v>
      </c>
      <c r="B175" s="189" t="s">
        <v>28973</v>
      </c>
    </row>
    <row r="176" spans="1:2">
      <c r="A176" s="189" t="s">
        <v>28974</v>
      </c>
      <c r="B176" s="189" t="s">
        <v>28975</v>
      </c>
    </row>
    <row r="177" spans="1:2">
      <c r="A177" s="189" t="s">
        <v>28976</v>
      </c>
      <c r="B177" s="189" t="s">
        <v>28976</v>
      </c>
    </row>
    <row r="178" spans="1:2">
      <c r="A178" s="189" t="s">
        <v>28977</v>
      </c>
      <c r="B178" s="189" t="s">
        <v>28977</v>
      </c>
    </row>
    <row r="179" spans="1:2">
      <c r="A179" s="189" t="s">
        <v>28978</v>
      </c>
      <c r="B179" s="189" t="s">
        <v>28978</v>
      </c>
    </row>
    <row r="180" spans="1:2">
      <c r="A180" s="189" t="s">
        <v>28979</v>
      </c>
      <c r="B180" s="189" t="s">
        <v>28979</v>
      </c>
    </row>
    <row r="181" spans="1:2">
      <c r="A181" s="189" t="s">
        <v>28980</v>
      </c>
      <c r="B181" s="189" t="s">
        <v>28980</v>
      </c>
    </row>
    <row r="182" spans="1:2">
      <c r="A182" s="189" t="s">
        <v>28981</v>
      </c>
      <c r="B182" s="189" t="s">
        <v>28981</v>
      </c>
    </row>
    <row r="183" spans="1:2">
      <c r="A183" s="189" t="s">
        <v>28982</v>
      </c>
      <c r="B183" s="189" t="s">
        <v>28982</v>
      </c>
    </row>
    <row r="184" spans="1:2">
      <c r="A184" s="189" t="s">
        <v>28983</v>
      </c>
      <c r="B184" s="189" t="s">
        <v>28984</v>
      </c>
    </row>
    <row r="185" spans="1:2">
      <c r="A185" s="189" t="s">
        <v>28985</v>
      </c>
      <c r="B185" s="189" t="s">
        <v>28985</v>
      </c>
    </row>
    <row r="186" spans="1:2">
      <c r="A186" s="189" t="s">
        <v>28986</v>
      </c>
      <c r="B186" s="189" t="s">
        <v>28985</v>
      </c>
    </row>
    <row r="187" spans="1:2">
      <c r="A187" s="189" t="s">
        <v>28987</v>
      </c>
      <c r="B187" s="189" t="s">
        <v>28985</v>
      </c>
    </row>
    <row r="188" spans="1:2">
      <c r="A188" s="189" t="s">
        <v>28988</v>
      </c>
      <c r="B188" s="189" t="s">
        <v>28988</v>
      </c>
    </row>
    <row r="189" spans="1:2">
      <c r="A189" s="189" t="s">
        <v>28989</v>
      </c>
      <c r="B189" s="189" t="s">
        <v>28989</v>
      </c>
    </row>
    <row r="190" spans="1:2">
      <c r="A190" s="189" t="s">
        <v>28990</v>
      </c>
      <c r="B190" s="189" t="s">
        <v>28990</v>
      </c>
    </row>
    <row r="191" spans="1:2">
      <c r="A191" s="189" t="s">
        <v>28991</v>
      </c>
      <c r="B191" s="189" t="s">
        <v>28991</v>
      </c>
    </row>
    <row r="192" spans="1:2">
      <c r="A192" s="189" t="s">
        <v>28992</v>
      </c>
      <c r="B192" s="189" t="s">
        <v>28993</v>
      </c>
    </row>
    <row r="193" spans="1:2">
      <c r="A193" s="189" t="s">
        <v>28994</v>
      </c>
      <c r="B193" s="189" t="s">
        <v>28994</v>
      </c>
    </row>
    <row r="194" spans="1:2">
      <c r="A194" s="189" t="s">
        <v>28995</v>
      </c>
      <c r="B194" s="189" t="s">
        <v>28995</v>
      </c>
    </row>
    <row r="195" spans="1:2">
      <c r="A195" s="189" t="s">
        <v>28996</v>
      </c>
      <c r="B195" s="189" t="s">
        <v>28996</v>
      </c>
    </row>
    <row r="196" spans="1:2">
      <c r="A196" s="189" t="s">
        <v>28997</v>
      </c>
      <c r="B196" s="189" t="s">
        <v>28997</v>
      </c>
    </row>
    <row r="197" spans="1:2">
      <c r="A197" s="189" t="s">
        <v>28998</v>
      </c>
      <c r="B197" s="189" t="s">
        <v>6361</v>
      </c>
    </row>
    <row r="198" spans="1:2">
      <c r="A198" s="189" t="s">
        <v>28999</v>
      </c>
      <c r="B198" s="189" t="s">
        <v>6361</v>
      </c>
    </row>
    <row r="199" spans="1:2">
      <c r="A199" s="189" t="s">
        <v>29000</v>
      </c>
      <c r="B199" s="189" t="s">
        <v>6361</v>
      </c>
    </row>
    <row r="200" spans="1:2">
      <c r="A200" s="189" t="s">
        <v>29001</v>
      </c>
      <c r="B200" s="189" t="s">
        <v>6341</v>
      </c>
    </row>
    <row r="201" spans="1:2">
      <c r="A201" s="189" t="s">
        <v>29002</v>
      </c>
      <c r="B201" s="189" t="s">
        <v>6361</v>
      </c>
    </row>
    <row r="202" spans="1:2">
      <c r="A202" s="189" t="s">
        <v>29003</v>
      </c>
      <c r="B202" s="189" t="s">
        <v>6361</v>
      </c>
    </row>
    <row r="203" spans="1:2">
      <c r="A203" s="189" t="s">
        <v>29004</v>
      </c>
      <c r="B203" s="189" t="s">
        <v>6361</v>
      </c>
    </row>
    <row r="204" spans="1:2">
      <c r="A204" s="189" t="s">
        <v>29005</v>
      </c>
      <c r="B204" s="189" t="s">
        <v>6361</v>
      </c>
    </row>
    <row r="205" spans="1:2">
      <c r="A205" s="189" t="s">
        <v>29006</v>
      </c>
      <c r="B205" s="189" t="s">
        <v>29007</v>
      </c>
    </row>
    <row r="206" spans="1:2">
      <c r="A206" s="189" t="s">
        <v>29008</v>
      </c>
      <c r="B206" s="189" t="s">
        <v>29008</v>
      </c>
    </row>
    <row r="207" spans="1:2">
      <c r="A207" s="189" t="s">
        <v>29009</v>
      </c>
      <c r="B207" s="189" t="s">
        <v>29009</v>
      </c>
    </row>
    <row r="208" spans="1:2">
      <c r="A208" s="189" t="s">
        <v>6361</v>
      </c>
      <c r="B208" s="189" t="s">
        <v>6361</v>
      </c>
    </row>
    <row r="209" spans="1:2">
      <c r="A209" s="189" t="s">
        <v>29010</v>
      </c>
      <c r="B209" s="189" t="s">
        <v>6361</v>
      </c>
    </row>
    <row r="210" spans="1:2">
      <c r="A210" s="189" t="s">
        <v>29011</v>
      </c>
      <c r="B210" s="189" t="s">
        <v>6001</v>
      </c>
    </row>
    <row r="211" spans="1:2">
      <c r="A211" s="189" t="s">
        <v>29012</v>
      </c>
      <c r="B211" s="189" t="s">
        <v>6341</v>
      </c>
    </row>
    <row r="212" spans="1:2">
      <c r="A212" s="189" t="s">
        <v>29013</v>
      </c>
      <c r="B212" s="189" t="s">
        <v>6341</v>
      </c>
    </row>
    <row r="213" spans="1:2">
      <c r="A213" s="189" t="s">
        <v>6001</v>
      </c>
      <c r="B213" s="189" t="s">
        <v>6001</v>
      </c>
    </row>
    <row r="214" spans="1:2">
      <c r="A214" s="189" t="s">
        <v>6341</v>
      </c>
      <c r="B214" s="189" t="s">
        <v>6341</v>
      </c>
    </row>
    <row r="215" spans="1:2">
      <c r="A215" s="190" t="s">
        <v>29014</v>
      </c>
      <c r="B215" s="189" t="s">
        <v>6341</v>
      </c>
    </row>
    <row r="216" spans="1:2">
      <c r="A216" s="189" t="s">
        <v>29015</v>
      </c>
      <c r="B216" s="189" t="s">
        <v>29015</v>
      </c>
    </row>
    <row r="217" spans="1:2">
      <c r="A217" s="189" t="s">
        <v>29016</v>
      </c>
      <c r="B217" s="189" t="s">
        <v>29016</v>
      </c>
    </row>
    <row r="218" spans="1:2">
      <c r="A218" s="189" t="s">
        <v>29017</v>
      </c>
      <c r="B218" s="189" t="s">
        <v>29018</v>
      </c>
    </row>
    <row r="219" spans="1:2">
      <c r="A219" s="189" t="s">
        <v>29019</v>
      </c>
      <c r="B219" s="189" t="s">
        <v>29019</v>
      </c>
    </row>
    <row r="220" spans="1:2">
      <c r="A220" s="189" t="s">
        <v>29020</v>
      </c>
      <c r="B220" s="189" t="s">
        <v>29021</v>
      </c>
    </row>
    <row r="221" spans="1:2">
      <c r="A221" s="189" t="s">
        <v>29022</v>
      </c>
      <c r="B221" s="189" t="s">
        <v>29023</v>
      </c>
    </row>
    <row r="222" spans="1:2">
      <c r="A222" s="189" t="s">
        <v>29024</v>
      </c>
      <c r="B222" s="189" t="s">
        <v>29025</v>
      </c>
    </row>
    <row r="223" spans="1:2">
      <c r="A223" s="190" t="s">
        <v>29026</v>
      </c>
    </row>
    <row r="224" spans="1:2">
      <c r="A224" s="189" t="s">
        <v>29027</v>
      </c>
      <c r="B224" s="189" t="s">
        <v>6962</v>
      </c>
    </row>
    <row r="225" spans="1:2">
      <c r="A225" s="189" t="s">
        <v>29028</v>
      </c>
      <c r="B225" s="189" t="s">
        <v>29029</v>
      </c>
    </row>
    <row r="226" spans="1:2">
      <c r="A226" s="189" t="s">
        <v>29030</v>
      </c>
      <c r="B226" s="189" t="s">
        <v>29029</v>
      </c>
    </row>
    <row r="227" spans="1:2">
      <c r="A227" s="189" t="s">
        <v>29031</v>
      </c>
      <c r="B227" s="189" t="s">
        <v>28930</v>
      </c>
    </row>
    <row r="228" spans="1:2">
      <c r="A228" s="189" t="s">
        <v>6024</v>
      </c>
      <c r="B228" s="189" t="s">
        <v>6024</v>
      </c>
    </row>
    <row r="229" spans="1:2">
      <c r="A229" s="189" t="s">
        <v>29032</v>
      </c>
      <c r="B229" s="189" t="s">
        <v>29033</v>
      </c>
    </row>
    <row r="230" spans="1:2">
      <c r="A230" s="189" t="s">
        <v>29034</v>
      </c>
      <c r="B230" s="189" t="s">
        <v>29033</v>
      </c>
    </row>
    <row r="231" spans="1:2">
      <c r="A231" s="189" t="s">
        <v>29035</v>
      </c>
      <c r="B231" s="189" t="s">
        <v>29036</v>
      </c>
    </row>
    <row r="232" spans="1:2">
      <c r="A232" s="190" t="s">
        <v>29037</v>
      </c>
    </row>
    <row r="233" spans="1:2">
      <c r="A233" s="190" t="s">
        <v>27550</v>
      </c>
    </row>
    <row r="234" spans="1:2">
      <c r="A234" s="190" t="s">
        <v>29038</v>
      </c>
    </row>
    <row r="235" spans="1:2">
      <c r="A235" s="190" t="s">
        <v>29039</v>
      </c>
    </row>
    <row r="236" spans="1:2">
      <c r="A236" s="189" t="s">
        <v>29040</v>
      </c>
      <c r="B236" s="189" t="s">
        <v>29041</v>
      </c>
    </row>
    <row r="237" spans="1:2">
      <c r="A237" s="189" t="s">
        <v>29042</v>
      </c>
      <c r="B237" s="189" t="s">
        <v>29042</v>
      </c>
    </row>
    <row r="238" spans="1:2">
      <c r="A238" s="189" t="s">
        <v>29043</v>
      </c>
      <c r="B238" s="189" t="s">
        <v>29043</v>
      </c>
    </row>
    <row r="239" spans="1:2">
      <c r="A239" s="189" t="s">
        <v>29044</v>
      </c>
      <c r="B239" s="189" t="s">
        <v>29045</v>
      </c>
    </row>
    <row r="240" spans="1:2">
      <c r="A240" s="189" t="s">
        <v>29046</v>
      </c>
      <c r="B240" s="189" t="s">
        <v>29046</v>
      </c>
    </row>
    <row r="241" spans="1:2">
      <c r="A241" s="189" t="s">
        <v>29047</v>
      </c>
      <c r="B241" s="189" t="s">
        <v>29048</v>
      </c>
    </row>
    <row r="242" spans="1:2">
      <c r="A242" s="189" t="s">
        <v>29049</v>
      </c>
      <c r="B242" s="189" t="s">
        <v>29050</v>
      </c>
    </row>
    <row r="243" spans="1:2">
      <c r="A243" s="189" t="s">
        <v>17565</v>
      </c>
      <c r="B243" s="189" t="s">
        <v>17565</v>
      </c>
    </row>
    <row r="244" spans="1:2">
      <c r="A244" s="189" t="s">
        <v>29051</v>
      </c>
      <c r="B244" s="189" t="s">
        <v>29050</v>
      </c>
    </row>
    <row r="245" spans="1:2">
      <c r="A245" s="189" t="s">
        <v>6945</v>
      </c>
      <c r="B245" s="189" t="s">
        <v>29050</v>
      </c>
    </row>
    <row r="246" spans="1:2">
      <c r="A246" s="189" t="s">
        <v>29052</v>
      </c>
      <c r="B246" s="189" t="s">
        <v>29050</v>
      </c>
    </row>
    <row r="247" spans="1:2">
      <c r="A247" s="189" t="s">
        <v>29053</v>
      </c>
      <c r="B247" s="189" t="s">
        <v>29050</v>
      </c>
    </row>
    <row r="248" spans="1:2">
      <c r="A248" s="189" t="s">
        <v>29054</v>
      </c>
      <c r="B248" s="189" t="s">
        <v>29055</v>
      </c>
    </row>
    <row r="249" spans="1:2">
      <c r="A249" s="189" t="s">
        <v>29056</v>
      </c>
      <c r="B249" s="189" t="s">
        <v>29056</v>
      </c>
    </row>
    <row r="250" spans="1:2">
      <c r="A250" s="189" t="s">
        <v>29057</v>
      </c>
      <c r="B250" s="189" t="s">
        <v>29057</v>
      </c>
    </row>
    <row r="251" spans="1:2">
      <c r="A251" s="189" t="s">
        <v>29058</v>
      </c>
      <c r="B251" s="189" t="s">
        <v>29058</v>
      </c>
    </row>
    <row r="252" spans="1:2">
      <c r="A252" s="189" t="s">
        <v>29059</v>
      </c>
      <c r="B252" s="189" t="s">
        <v>29060</v>
      </c>
    </row>
    <row r="253" spans="1:2">
      <c r="A253" s="189" t="s">
        <v>29061</v>
      </c>
      <c r="B253" s="189" t="s">
        <v>29061</v>
      </c>
    </row>
    <row r="254" spans="1:2">
      <c r="A254" s="189" t="s">
        <v>29062</v>
      </c>
      <c r="B254" s="189" t="s">
        <v>29062</v>
      </c>
    </row>
    <row r="255" spans="1:2">
      <c r="A255" s="189" t="s">
        <v>29063</v>
      </c>
      <c r="B255" s="189" t="s">
        <v>29063</v>
      </c>
    </row>
    <row r="256" spans="1:2">
      <c r="A256" s="190" t="s">
        <v>29064</v>
      </c>
    </row>
    <row r="257" spans="1:2">
      <c r="A257" s="189" t="s">
        <v>29065</v>
      </c>
      <c r="B257" s="189" t="s">
        <v>29065</v>
      </c>
    </row>
    <row r="258" spans="1:2">
      <c r="A258" s="189" t="s">
        <v>29066</v>
      </c>
      <c r="B258" s="189" t="s">
        <v>29067</v>
      </c>
    </row>
    <row r="259" spans="1:2">
      <c r="A259" s="189" t="s">
        <v>29068</v>
      </c>
      <c r="B259" s="189" t="s">
        <v>29068</v>
      </c>
    </row>
    <row r="260" spans="1:2">
      <c r="A260" s="189" t="s">
        <v>29069</v>
      </c>
      <c r="B260" s="189" t="s">
        <v>29070</v>
      </c>
    </row>
    <row r="261" spans="1:2">
      <c r="A261" s="189" t="s">
        <v>29070</v>
      </c>
      <c r="B261" s="189" t="s">
        <v>29070</v>
      </c>
    </row>
    <row r="262" spans="1:2">
      <c r="A262" s="189" t="s">
        <v>29071</v>
      </c>
      <c r="B262" s="189" t="s">
        <v>29072</v>
      </c>
    </row>
    <row r="263" spans="1:2">
      <c r="A263" s="189" t="s">
        <v>29073</v>
      </c>
      <c r="B263" s="189" t="s">
        <v>29073</v>
      </c>
    </row>
    <row r="264" spans="1:2">
      <c r="A264" s="189" t="s">
        <v>29074</v>
      </c>
      <c r="B264" s="189" t="s">
        <v>29070</v>
      </c>
    </row>
    <row r="265" spans="1:2">
      <c r="A265" s="190" t="s">
        <v>29075</v>
      </c>
    </row>
    <row r="266" spans="1:2">
      <c r="A266" s="189" t="s">
        <v>28899</v>
      </c>
      <c r="B266" s="189" t="s">
        <v>28899</v>
      </c>
    </row>
    <row r="267" spans="1:2">
      <c r="A267" s="189" t="s">
        <v>29076</v>
      </c>
      <c r="B267" s="189" t="s">
        <v>29076</v>
      </c>
    </row>
    <row r="268" spans="1:2">
      <c r="A268" s="189" t="s">
        <v>29077</v>
      </c>
      <c r="B268" s="189" t="s">
        <v>29077</v>
      </c>
    </row>
    <row r="269" spans="1:2">
      <c r="A269" s="189" t="s">
        <v>29078</v>
      </c>
      <c r="B269" s="189" t="s">
        <v>29078</v>
      </c>
    </row>
    <row r="270" spans="1:2">
      <c r="A270" s="190" t="s">
        <v>29079</v>
      </c>
    </row>
    <row r="271" spans="1:2">
      <c r="A271" s="189" t="s">
        <v>29080</v>
      </c>
      <c r="B271" s="189" t="s">
        <v>29081</v>
      </c>
    </row>
    <row r="272" spans="1:2">
      <c r="A272" s="189" t="s">
        <v>29082</v>
      </c>
      <c r="B272" s="189" t="s">
        <v>29083</v>
      </c>
    </row>
    <row r="273" spans="1:2">
      <c r="A273" s="189" t="s">
        <v>29084</v>
      </c>
      <c r="B273" s="189" t="s">
        <v>29085</v>
      </c>
    </row>
    <row r="274" spans="1:2">
      <c r="A274" s="190" t="s">
        <v>29086</v>
      </c>
    </row>
    <row r="275" spans="1:2">
      <c r="A275" s="190" t="s">
        <v>29087</v>
      </c>
    </row>
    <row r="276" spans="1:2">
      <c r="A276" s="190" t="s">
        <v>29088</v>
      </c>
    </row>
    <row r="277" spans="1:2">
      <c r="A277" s="190" t="s">
        <v>29089</v>
      </c>
    </row>
    <row r="278" spans="1:2">
      <c r="A278" s="189" t="s">
        <v>29090</v>
      </c>
      <c r="B278" s="189" t="s">
        <v>29090</v>
      </c>
    </row>
    <row r="279" spans="1:2">
      <c r="A279" s="189" t="s">
        <v>29091</v>
      </c>
      <c r="B279" s="189" t="s">
        <v>29092</v>
      </c>
    </row>
    <row r="280" spans="1:2">
      <c r="A280" s="189" t="s">
        <v>29093</v>
      </c>
      <c r="B280" s="189" t="s">
        <v>29094</v>
      </c>
    </row>
    <row r="281" spans="1:2">
      <c r="A281" s="189" t="s">
        <v>6561</v>
      </c>
      <c r="B281" s="189" t="s">
        <v>6561</v>
      </c>
    </row>
    <row r="282" spans="1:2">
      <c r="A282" s="189" t="s">
        <v>29095</v>
      </c>
      <c r="B282" s="189" t="s">
        <v>5741</v>
      </c>
    </row>
    <row r="283" spans="1:2">
      <c r="A283" s="189" t="s">
        <v>29096</v>
      </c>
      <c r="B283" s="189" t="s">
        <v>29097</v>
      </c>
    </row>
    <row r="284" spans="1:2">
      <c r="A284" s="189" t="s">
        <v>29098</v>
      </c>
      <c r="B284" s="189" t="s">
        <v>5741</v>
      </c>
    </row>
    <row r="285" spans="1:2">
      <c r="A285" s="189" t="s">
        <v>29099</v>
      </c>
      <c r="B285" s="189" t="s">
        <v>29100</v>
      </c>
    </row>
    <row r="286" spans="1:2">
      <c r="A286" s="189" t="s">
        <v>29101</v>
      </c>
      <c r="B286" s="189" t="s">
        <v>29101</v>
      </c>
    </row>
    <row r="287" spans="1:2">
      <c r="A287" s="189" t="s">
        <v>29102</v>
      </c>
      <c r="B287" s="189" t="s">
        <v>29103</v>
      </c>
    </row>
    <row r="288" spans="1:2">
      <c r="A288" s="189" t="s">
        <v>29103</v>
      </c>
      <c r="B288" s="189" t="s">
        <v>29103</v>
      </c>
    </row>
    <row r="289" spans="1:2">
      <c r="A289" s="189" t="s">
        <v>29104</v>
      </c>
      <c r="B289" s="189" t="s">
        <v>29105</v>
      </c>
    </row>
    <row r="290" spans="1:2">
      <c r="A290" s="189" t="s">
        <v>29106</v>
      </c>
      <c r="B290" s="189" t="s">
        <v>29107</v>
      </c>
    </row>
    <row r="291" spans="1:2">
      <c r="A291" s="189" t="s">
        <v>28967</v>
      </c>
      <c r="B291" s="189" t="s">
        <v>28967</v>
      </c>
    </row>
    <row r="292" spans="1:2">
      <c r="A292" s="189" t="s">
        <v>29108</v>
      </c>
      <c r="B292" s="189" t="s">
        <v>29109</v>
      </c>
    </row>
    <row r="293" spans="1:2">
      <c r="A293" s="189" t="s">
        <v>29110</v>
      </c>
      <c r="B293" s="189" t="s">
        <v>29111</v>
      </c>
    </row>
    <row r="294" spans="1:2">
      <c r="A294" s="189" t="s">
        <v>29112</v>
      </c>
      <c r="B294" s="189" t="s">
        <v>29112</v>
      </c>
    </row>
    <row r="295" spans="1:2">
      <c r="A295" s="189" t="s">
        <v>29113</v>
      </c>
      <c r="B295" s="189" t="s">
        <v>29113</v>
      </c>
    </row>
    <row r="296" spans="1:2">
      <c r="A296" s="189" t="s">
        <v>29114</v>
      </c>
      <c r="B296" s="189" t="s">
        <v>29115</v>
      </c>
    </row>
    <row r="297" spans="1:2">
      <c r="A297" s="189" t="s">
        <v>29116</v>
      </c>
      <c r="B297" s="189" t="s">
        <v>29107</v>
      </c>
    </row>
    <row r="298" spans="1:2">
      <c r="A298" s="189" t="s">
        <v>29117</v>
      </c>
      <c r="B298" s="189" t="s">
        <v>29118</v>
      </c>
    </row>
    <row r="299" spans="1:2">
      <c r="A299" s="189" t="s">
        <v>29119</v>
      </c>
      <c r="B299" s="189" t="s">
        <v>29120</v>
      </c>
    </row>
    <row r="300" spans="1:2">
      <c r="A300" s="189" t="s">
        <v>29121</v>
      </c>
      <c r="B300" s="189" t="s">
        <v>29122</v>
      </c>
    </row>
    <row r="301" spans="1:2">
      <c r="A301" s="189" t="s">
        <v>29123</v>
      </c>
      <c r="B301" s="189" t="s">
        <v>29124</v>
      </c>
    </row>
    <row r="302" spans="1:2">
      <c r="A302" s="189" t="s">
        <v>29125</v>
      </c>
      <c r="B302" s="189" t="s">
        <v>29126</v>
      </c>
    </row>
    <row r="303" spans="1:2">
      <c r="A303" s="189" t="s">
        <v>29127</v>
      </c>
      <c r="B303" s="189" t="s">
        <v>29128</v>
      </c>
    </row>
    <row r="304" spans="1:2">
      <c r="A304" s="189" t="s">
        <v>29129</v>
      </c>
      <c r="B304" s="189" t="s">
        <v>29130</v>
      </c>
    </row>
    <row r="305" spans="1:2">
      <c r="A305" s="189" t="s">
        <v>29131</v>
      </c>
      <c r="B305" s="189" t="s">
        <v>29131</v>
      </c>
    </row>
    <row r="306" spans="1:2">
      <c r="A306" s="190" t="s">
        <v>29132</v>
      </c>
    </row>
    <row r="307" spans="1:2">
      <c r="A307" s="189" t="s">
        <v>29133</v>
      </c>
      <c r="B307" s="189" t="s">
        <v>29134</v>
      </c>
    </row>
    <row r="308" spans="1:2">
      <c r="A308" s="190" t="s">
        <v>29135</v>
      </c>
      <c r="B308" s="189" t="s">
        <v>5741</v>
      </c>
    </row>
    <row r="309" spans="1:2">
      <c r="A309" s="189" t="s">
        <v>29136</v>
      </c>
      <c r="B309" s="189" t="s">
        <v>29137</v>
      </c>
    </row>
    <row r="310" spans="1:2">
      <c r="A310" s="189" t="s">
        <v>29138</v>
      </c>
      <c r="B310" s="189" t="s">
        <v>29138</v>
      </c>
    </row>
    <row r="311" spans="1:2">
      <c r="A311" s="189" t="s">
        <v>29139</v>
      </c>
      <c r="B311" s="189" t="s">
        <v>29140</v>
      </c>
    </row>
    <row r="312" spans="1:2">
      <c r="A312" s="189" t="s">
        <v>29141</v>
      </c>
      <c r="B312" s="189" t="s">
        <v>29142</v>
      </c>
    </row>
    <row r="313" spans="1:2">
      <c r="A313" s="189" t="s">
        <v>29143</v>
      </c>
      <c r="B313" s="189" t="s">
        <v>29144</v>
      </c>
    </row>
    <row r="314" spans="1:2">
      <c r="A314" s="189" t="s">
        <v>29145</v>
      </c>
      <c r="B314" s="189" t="s">
        <v>29145</v>
      </c>
    </row>
    <row r="315" spans="1:2">
      <c r="A315" s="189" t="s">
        <v>29146</v>
      </c>
      <c r="B315" s="189" t="s">
        <v>29138</v>
      </c>
    </row>
    <row r="316" spans="1:2">
      <c r="A316" s="189" t="s">
        <v>29147</v>
      </c>
      <c r="B316" s="189" t="s">
        <v>29148</v>
      </c>
    </row>
    <row r="317" spans="1:2">
      <c r="A317" s="190" t="s">
        <v>29149</v>
      </c>
      <c r="B317" s="189" t="s">
        <v>29150</v>
      </c>
    </row>
    <row r="318" spans="1:2">
      <c r="A318" s="189" t="s">
        <v>29151</v>
      </c>
      <c r="B318" s="189" t="s">
        <v>29148</v>
      </c>
    </row>
    <row r="319" spans="1:2">
      <c r="A319" s="189" t="s">
        <v>29152</v>
      </c>
      <c r="B319" s="189" t="s">
        <v>29153</v>
      </c>
    </row>
    <row r="320" spans="1:2">
      <c r="A320" s="189" t="s">
        <v>29154</v>
      </c>
      <c r="B320" s="189" t="s">
        <v>29155</v>
      </c>
    </row>
    <row r="321" spans="1:2">
      <c r="A321" s="189" t="s">
        <v>29156</v>
      </c>
      <c r="B321" s="189" t="s">
        <v>29156</v>
      </c>
    </row>
    <row r="322" spans="1:2">
      <c r="A322" s="189" t="s">
        <v>29157</v>
      </c>
      <c r="B322" s="189" t="s">
        <v>5741</v>
      </c>
    </row>
    <row r="323" spans="1:2">
      <c r="A323" s="189" t="s">
        <v>29158</v>
      </c>
      <c r="B323" s="189" t="s">
        <v>29097</v>
      </c>
    </row>
    <row r="324" spans="1:2">
      <c r="A324" s="189" t="s">
        <v>29159</v>
      </c>
      <c r="B324" s="189" t="s">
        <v>29160</v>
      </c>
    </row>
    <row r="325" spans="1:2">
      <c r="A325" s="189" t="s">
        <v>6595</v>
      </c>
      <c r="B325" s="189" t="s">
        <v>6595</v>
      </c>
    </row>
    <row r="326" spans="1:2">
      <c r="A326" s="189" t="s">
        <v>6563</v>
      </c>
      <c r="B326" s="189" t="s">
        <v>6595</v>
      </c>
    </row>
    <row r="327" spans="1:2">
      <c r="A327" s="189" t="s">
        <v>29161</v>
      </c>
      <c r="B327" s="189" t="s">
        <v>29162</v>
      </c>
    </row>
    <row r="328" spans="1:2">
      <c r="A328" s="189" t="s">
        <v>29163</v>
      </c>
      <c r="B328" s="189" t="s">
        <v>29164</v>
      </c>
    </row>
    <row r="329" spans="1:2">
      <c r="A329" s="190" t="s">
        <v>29165</v>
      </c>
    </row>
    <row r="330" spans="1:2">
      <c r="A330" s="189" t="s">
        <v>29166</v>
      </c>
      <c r="B330" s="189" t="s">
        <v>29166</v>
      </c>
    </row>
    <row r="331" spans="1:2">
      <c r="A331" s="189" t="s">
        <v>29167</v>
      </c>
      <c r="B331" s="189" t="s">
        <v>29167</v>
      </c>
    </row>
    <row r="332" spans="1:2">
      <c r="A332" s="189" t="s">
        <v>6333</v>
      </c>
      <c r="B332" s="189" t="s">
        <v>6333</v>
      </c>
    </row>
    <row r="333" spans="1:2">
      <c r="A333" s="189" t="s">
        <v>29168</v>
      </c>
      <c r="B333" s="189" t="s">
        <v>29168</v>
      </c>
    </row>
    <row r="334" spans="1:2">
      <c r="A334" s="189" t="s">
        <v>29169</v>
      </c>
      <c r="B334" s="189" t="s">
        <v>29170</v>
      </c>
    </row>
    <row r="335" spans="1:2">
      <c r="A335" s="189" t="s">
        <v>29171</v>
      </c>
      <c r="B335" s="189" t="s">
        <v>29097</v>
      </c>
    </row>
    <row r="336" spans="1:2">
      <c r="A336" s="189" t="s">
        <v>29172</v>
      </c>
      <c r="B336" s="189" t="s">
        <v>29097</v>
      </c>
    </row>
    <row r="337" spans="1:2">
      <c r="A337" s="189" t="s">
        <v>29173</v>
      </c>
      <c r="B337" s="189" t="s">
        <v>29097</v>
      </c>
    </row>
    <row r="338" spans="1:2">
      <c r="A338" s="189" t="s">
        <v>29174</v>
      </c>
      <c r="B338" s="189" t="s">
        <v>29097</v>
      </c>
    </row>
    <row r="339" spans="1:2">
      <c r="A339" s="189" t="s">
        <v>6425</v>
      </c>
      <c r="B339" s="189" t="s">
        <v>6425</v>
      </c>
    </row>
    <row r="340" spans="1:2">
      <c r="A340" s="189" t="s">
        <v>29175</v>
      </c>
      <c r="B340" s="189" t="s">
        <v>29175</v>
      </c>
    </row>
    <row r="341" spans="1:2">
      <c r="A341" s="189" t="s">
        <v>29176</v>
      </c>
      <c r="B341" s="189" t="s">
        <v>29177</v>
      </c>
    </row>
    <row r="342" spans="1:2">
      <c r="A342" s="189" t="s">
        <v>28879</v>
      </c>
      <c r="B342" s="189" t="s">
        <v>28879</v>
      </c>
    </row>
    <row r="343" spans="1:2">
      <c r="A343" s="189" t="s">
        <v>29178</v>
      </c>
      <c r="B343" s="189" t="s">
        <v>29178</v>
      </c>
    </row>
    <row r="344" spans="1:2">
      <c r="A344" s="189" t="s">
        <v>29179</v>
      </c>
      <c r="B344" s="189" t="s">
        <v>29180</v>
      </c>
    </row>
    <row r="345" spans="1:2">
      <c r="A345" s="189" t="s">
        <v>5806</v>
      </c>
      <c r="B345" s="189" t="s">
        <v>5806</v>
      </c>
    </row>
    <row r="346" spans="1:2">
      <c r="A346" s="189" t="s">
        <v>29181</v>
      </c>
      <c r="B346" s="189" t="s">
        <v>29182</v>
      </c>
    </row>
    <row r="347" spans="1:2">
      <c r="A347" s="189" t="s">
        <v>29183</v>
      </c>
      <c r="B347" s="189" t="s">
        <v>29097</v>
      </c>
    </row>
    <row r="348" spans="1:2">
      <c r="A348" s="189" t="s">
        <v>29184</v>
      </c>
      <c r="B348" s="189" t="s">
        <v>29177</v>
      </c>
    </row>
    <row r="349" spans="1:2">
      <c r="A349" s="189" t="s">
        <v>29185</v>
      </c>
      <c r="B349" s="189" t="s">
        <v>29097</v>
      </c>
    </row>
    <row r="350" spans="1:2">
      <c r="A350" s="189" t="s">
        <v>29186</v>
      </c>
      <c r="B350" s="189" t="s">
        <v>29097</v>
      </c>
    </row>
    <row r="351" spans="1:2">
      <c r="A351" s="189" t="s">
        <v>29187</v>
      </c>
      <c r="B351" s="189" t="s">
        <v>29097</v>
      </c>
    </row>
    <row r="352" spans="1:2">
      <c r="A352" s="189" t="s">
        <v>6732</v>
      </c>
      <c r="B352" s="189" t="s">
        <v>29097</v>
      </c>
    </row>
    <row r="353" spans="1:2">
      <c r="A353" s="189" t="s">
        <v>29188</v>
      </c>
      <c r="B353" s="189" t="s">
        <v>29097</v>
      </c>
    </row>
    <row r="354" spans="1:2">
      <c r="A354" s="190" t="s">
        <v>29189</v>
      </c>
    </row>
    <row r="355" spans="1:2">
      <c r="A355" s="189" t="s">
        <v>29190</v>
      </c>
      <c r="B355" s="189" t="s">
        <v>5741</v>
      </c>
    </row>
    <row r="356" spans="1:2">
      <c r="A356" s="189" t="s">
        <v>29191</v>
      </c>
      <c r="B356" s="189" t="s">
        <v>29191</v>
      </c>
    </row>
    <row r="357" spans="1:2">
      <c r="A357" s="189" t="s">
        <v>5747</v>
      </c>
      <c r="B357" s="189" t="s">
        <v>5747</v>
      </c>
    </row>
    <row r="358" spans="1:2">
      <c r="A358" s="189" t="s">
        <v>29192</v>
      </c>
      <c r="B358" s="189" t="s">
        <v>29192</v>
      </c>
    </row>
    <row r="359" spans="1:2">
      <c r="A359" s="189" t="s">
        <v>29193</v>
      </c>
      <c r="B359" s="189" t="s">
        <v>29193</v>
      </c>
    </row>
    <row r="360" spans="1:2">
      <c r="A360" s="189" t="s">
        <v>29194</v>
      </c>
      <c r="B360" s="189" t="s">
        <v>29194</v>
      </c>
    </row>
    <row r="361" spans="1:2">
      <c r="A361" s="189" t="s">
        <v>5982</v>
      </c>
      <c r="B361" s="189" t="s">
        <v>5982</v>
      </c>
    </row>
    <row r="362" spans="1:2">
      <c r="A362" s="189" t="s">
        <v>29195</v>
      </c>
      <c r="B362" s="189" t="s">
        <v>29124</v>
      </c>
    </row>
    <row r="363" spans="1:2">
      <c r="A363" s="189" t="s">
        <v>29196</v>
      </c>
      <c r="B363" s="189" t="s">
        <v>29196</v>
      </c>
    </row>
    <row r="364" spans="1:2">
      <c r="A364" s="189" t="s">
        <v>29197</v>
      </c>
      <c r="B364" s="189" t="s">
        <v>29198</v>
      </c>
    </row>
    <row r="365" spans="1:2">
      <c r="A365" s="189" t="s">
        <v>29199</v>
      </c>
      <c r="B365" s="189" t="s">
        <v>29199</v>
      </c>
    </row>
    <row r="366" spans="1:2">
      <c r="A366" s="189" t="s">
        <v>29200</v>
      </c>
      <c r="B366" s="189" t="s">
        <v>29200</v>
      </c>
    </row>
    <row r="367" spans="1:2">
      <c r="A367" s="189" t="s">
        <v>29201</v>
      </c>
      <c r="B367" s="189" t="s">
        <v>29097</v>
      </c>
    </row>
    <row r="368" spans="1:2">
      <c r="A368" s="189" t="s">
        <v>29202</v>
      </c>
      <c r="B368" s="189" t="s">
        <v>29202</v>
      </c>
    </row>
    <row r="369" spans="1:2">
      <c r="A369" s="189" t="s">
        <v>5971</v>
      </c>
      <c r="B369" s="189" t="s">
        <v>5971</v>
      </c>
    </row>
    <row r="370" spans="1:2">
      <c r="A370" s="189" t="s">
        <v>5970</v>
      </c>
      <c r="B370" s="189" t="s">
        <v>5970</v>
      </c>
    </row>
    <row r="371" spans="1:2">
      <c r="A371" s="189" t="s">
        <v>29203</v>
      </c>
      <c r="B371" s="189" t="s">
        <v>29203</v>
      </c>
    </row>
    <row r="372" spans="1:2">
      <c r="A372" s="189" t="s">
        <v>29204</v>
      </c>
      <c r="B372" s="189" t="s">
        <v>29204</v>
      </c>
    </row>
    <row r="373" spans="1:2">
      <c r="A373" s="189" t="s">
        <v>29205</v>
      </c>
      <c r="B373" s="189" t="s">
        <v>29205</v>
      </c>
    </row>
    <row r="374" spans="1:2">
      <c r="A374" s="189" t="s">
        <v>29206</v>
      </c>
      <c r="B374" s="189" t="s">
        <v>29206</v>
      </c>
    </row>
    <row r="375" spans="1:2">
      <c r="A375" s="190" t="s">
        <v>29207</v>
      </c>
    </row>
    <row r="376" spans="1:2">
      <c r="A376" s="190" t="s">
        <v>29208</v>
      </c>
    </row>
    <row r="377" spans="1:2">
      <c r="A377" s="190" t="s">
        <v>29209</v>
      </c>
    </row>
    <row r="378" spans="1:2">
      <c r="A378" s="189" t="s">
        <v>29210</v>
      </c>
      <c r="B378" s="189" t="s">
        <v>29210</v>
      </c>
    </row>
    <row r="379" spans="1:2">
      <c r="A379" s="189" t="s">
        <v>29211</v>
      </c>
      <c r="B379" s="189" t="s">
        <v>29212</v>
      </c>
    </row>
    <row r="380" spans="1:2">
      <c r="A380" s="189" t="s">
        <v>29213</v>
      </c>
      <c r="B380" s="189" t="s">
        <v>29213</v>
      </c>
    </row>
    <row r="381" spans="1:2">
      <c r="A381" s="189" t="s">
        <v>29214</v>
      </c>
      <c r="B381" s="189" t="s">
        <v>29214</v>
      </c>
    </row>
    <row r="382" spans="1:2">
      <c r="A382" s="189" t="s">
        <v>29215</v>
      </c>
      <c r="B382" s="189" t="s">
        <v>29215</v>
      </c>
    </row>
    <row r="383" spans="1:2">
      <c r="A383" s="189" t="s">
        <v>29212</v>
      </c>
      <c r="B383" s="189" t="s">
        <v>29212</v>
      </c>
    </row>
    <row r="384" spans="1:2">
      <c r="A384" s="189" t="s">
        <v>29216</v>
      </c>
      <c r="B384" s="189" t="s">
        <v>29216</v>
      </c>
    </row>
    <row r="385" spans="1:2">
      <c r="A385" s="189" t="s">
        <v>29217</v>
      </c>
      <c r="B385" s="189" t="s">
        <v>29217</v>
      </c>
    </row>
    <row r="386" spans="1:2">
      <c r="A386" s="189" t="s">
        <v>6038</v>
      </c>
      <c r="B386" s="189" t="s">
        <v>6038</v>
      </c>
    </row>
    <row r="387" spans="1:2">
      <c r="A387" s="189" t="s">
        <v>29218</v>
      </c>
      <c r="B387" s="189" t="s">
        <v>28883</v>
      </c>
    </row>
    <row r="388" spans="1:2">
      <c r="A388" s="189" t="s">
        <v>29219</v>
      </c>
      <c r="B388" s="189" t="s">
        <v>28883</v>
      </c>
    </row>
    <row r="389" spans="1:2">
      <c r="A389" s="189" t="s">
        <v>6034</v>
      </c>
      <c r="B389" s="189" t="s">
        <v>29220</v>
      </c>
    </row>
    <row r="390" spans="1:2">
      <c r="A390" s="189" t="s">
        <v>29221</v>
      </c>
      <c r="B390" s="189" t="s">
        <v>29222</v>
      </c>
    </row>
    <row r="391" spans="1:2">
      <c r="A391" s="189" t="s">
        <v>29223</v>
      </c>
      <c r="B391" s="189" t="s">
        <v>28883</v>
      </c>
    </row>
    <row r="392" spans="1:2">
      <c r="A392" s="189" t="s">
        <v>29224</v>
      </c>
      <c r="B392" s="189" t="s">
        <v>28883</v>
      </c>
    </row>
    <row r="393" spans="1:2">
      <c r="A393" s="189" t="s">
        <v>29225</v>
      </c>
      <c r="B393" s="189" t="s">
        <v>29226</v>
      </c>
    </row>
    <row r="394" spans="1:2">
      <c r="A394" s="189" t="s">
        <v>29227</v>
      </c>
      <c r="B394" s="189" t="s">
        <v>151</v>
      </c>
    </row>
    <row r="395" spans="1:2">
      <c r="A395" s="189" t="s">
        <v>29228</v>
      </c>
      <c r="B395" s="189" t="s">
        <v>29229</v>
      </c>
    </row>
    <row r="396" spans="1:2">
      <c r="A396" s="189" t="s">
        <v>29230</v>
      </c>
      <c r="B396" s="189" t="s">
        <v>29231</v>
      </c>
    </row>
    <row r="397" spans="1:2">
      <c r="A397" s="189" t="s">
        <v>6581</v>
      </c>
      <c r="B397" s="189" t="s">
        <v>29232</v>
      </c>
    </row>
    <row r="398" spans="1:2">
      <c r="A398" s="189" t="s">
        <v>29233</v>
      </c>
      <c r="B398" s="189" t="s">
        <v>29234</v>
      </c>
    </row>
    <row r="399" spans="1:2">
      <c r="A399" s="189" t="s">
        <v>29235</v>
      </c>
      <c r="B399" s="189" t="s">
        <v>29236</v>
      </c>
    </row>
    <row r="400" spans="1:2">
      <c r="A400" s="189" t="s">
        <v>29237</v>
      </c>
      <c r="B400" s="189" t="s">
        <v>29238</v>
      </c>
    </row>
    <row r="401" spans="1:2">
      <c r="A401" s="189" t="s">
        <v>29239</v>
      </c>
      <c r="B401" s="189" t="s">
        <v>29240</v>
      </c>
    </row>
    <row r="402" spans="1:2">
      <c r="A402" s="189" t="s">
        <v>29241</v>
      </c>
      <c r="B402" s="189" t="s">
        <v>29242</v>
      </c>
    </row>
    <row r="403" spans="1:2">
      <c r="A403" s="189" t="s">
        <v>29236</v>
      </c>
      <c r="B403" s="189" t="s">
        <v>29236</v>
      </c>
    </row>
    <row r="404" spans="1:2">
      <c r="A404" s="189" t="s">
        <v>29243</v>
      </c>
      <c r="B404" s="189" t="s">
        <v>29243</v>
      </c>
    </row>
    <row r="405" spans="1:2">
      <c r="A405" s="190" t="s">
        <v>29244</v>
      </c>
    </row>
    <row r="406" spans="1:2">
      <c r="A406" s="190" t="s">
        <v>4</v>
      </c>
    </row>
    <row r="407" spans="1:2">
      <c r="A407" s="189" t="s">
        <v>29245</v>
      </c>
      <c r="B407" s="189" t="s">
        <v>6962</v>
      </c>
    </row>
    <row r="408" spans="1:2">
      <c r="A408" s="189" t="s">
        <v>29246</v>
      </c>
      <c r="B408" s="189" t="s">
        <v>29247</v>
      </c>
    </row>
    <row r="409" spans="1:2">
      <c r="A409" s="189" t="s">
        <v>29248</v>
      </c>
      <c r="B409" s="189" t="s">
        <v>28930</v>
      </c>
    </row>
    <row r="410" spans="1:2">
      <c r="A410" s="189" t="s">
        <v>29249</v>
      </c>
      <c r="B410" s="189" t="s">
        <v>29249</v>
      </c>
    </row>
    <row r="411" spans="1:2">
      <c r="A411" s="189" t="s">
        <v>29250</v>
      </c>
      <c r="B411" s="189" t="s">
        <v>29251</v>
      </c>
    </row>
    <row r="412" spans="1:2">
      <c r="A412" s="189" t="s">
        <v>29252</v>
      </c>
      <c r="B412" s="189" t="s">
        <v>29253</v>
      </c>
    </row>
    <row r="413" spans="1:2">
      <c r="A413" s="190" t="s">
        <v>29254</v>
      </c>
    </row>
    <row r="414" spans="1:2">
      <c r="A414" s="189" t="s">
        <v>29255</v>
      </c>
      <c r="B414" s="189" t="s">
        <v>29255</v>
      </c>
    </row>
    <row r="415" spans="1:2">
      <c r="A415" s="189" t="s">
        <v>29256</v>
      </c>
      <c r="B415" s="189" t="s">
        <v>29257</v>
      </c>
    </row>
    <row r="416" spans="1:2">
      <c r="A416" s="189" t="s">
        <v>29258</v>
      </c>
      <c r="B416" s="189" t="s">
        <v>29258</v>
      </c>
    </row>
    <row r="417" spans="1:2">
      <c r="A417" s="189" t="s">
        <v>29259</v>
      </c>
      <c r="B417" s="189" t="s">
        <v>29259</v>
      </c>
    </row>
    <row r="418" spans="1:2">
      <c r="A418" s="189" t="s">
        <v>29260</v>
      </c>
      <c r="B418" s="189" t="s">
        <v>6582</v>
      </c>
    </row>
    <row r="419" spans="1:2">
      <c r="A419" s="189" t="s">
        <v>6582</v>
      </c>
      <c r="B419" s="189" t="s">
        <v>6582</v>
      </c>
    </row>
    <row r="420" spans="1:2">
      <c r="A420" s="189" t="s">
        <v>29261</v>
      </c>
      <c r="B420" s="189" t="s">
        <v>151</v>
      </c>
    </row>
    <row r="421" spans="1:2">
      <c r="A421" s="189" t="s">
        <v>29262</v>
      </c>
      <c r="B421" s="189" t="s">
        <v>28889</v>
      </c>
    </row>
    <row r="422" spans="1:2">
      <c r="A422" s="189" t="s">
        <v>29263</v>
      </c>
      <c r="B422" s="189" t="s">
        <v>29263</v>
      </c>
    </row>
    <row r="423" spans="1:2">
      <c r="A423" s="189" t="s">
        <v>29264</v>
      </c>
      <c r="B423" s="189" t="s">
        <v>29265</v>
      </c>
    </row>
    <row r="424" spans="1:2">
      <c r="A424" s="189" t="s">
        <v>29265</v>
      </c>
      <c r="B424" s="189" t="s">
        <v>29265</v>
      </c>
    </row>
    <row r="425" spans="1:2">
      <c r="A425" s="189" t="s">
        <v>29266</v>
      </c>
      <c r="B425" s="189" t="s">
        <v>29267</v>
      </c>
    </row>
    <row r="426" spans="1:2">
      <c r="A426" s="189" t="s">
        <v>29268</v>
      </c>
      <c r="B426" s="189" t="s">
        <v>29268</v>
      </c>
    </row>
    <row r="427" spans="1:2">
      <c r="A427" s="189" t="s">
        <v>29269</v>
      </c>
      <c r="B427" s="189" t="s">
        <v>29270</v>
      </c>
    </row>
    <row r="428" spans="1:2">
      <c r="A428" s="189" t="s">
        <v>29271</v>
      </c>
      <c r="B428" s="189" t="s">
        <v>29272</v>
      </c>
    </row>
    <row r="429" spans="1:2">
      <c r="A429" s="189" t="s">
        <v>29273</v>
      </c>
      <c r="B429" s="189" t="s">
        <v>29273</v>
      </c>
    </row>
    <row r="430" spans="1:2">
      <c r="A430" s="189" t="s">
        <v>29274</v>
      </c>
      <c r="B430" s="189" t="s">
        <v>29275</v>
      </c>
    </row>
    <row r="431" spans="1:2">
      <c r="A431" s="189" t="s">
        <v>29276</v>
      </c>
      <c r="B431" s="189" t="s">
        <v>29277</v>
      </c>
    </row>
    <row r="432" spans="1:2">
      <c r="A432" s="189" t="s">
        <v>29278</v>
      </c>
      <c r="B432" s="189" t="s">
        <v>29278</v>
      </c>
    </row>
    <row r="433" spans="1:2">
      <c r="A433" s="189" t="s">
        <v>29279</v>
      </c>
      <c r="B433" s="189" t="s">
        <v>29279</v>
      </c>
    </row>
    <row r="434" spans="1:2">
      <c r="A434" s="189" t="s">
        <v>29280</v>
      </c>
      <c r="B434" s="189" t="s">
        <v>29280</v>
      </c>
    </row>
    <row r="435" spans="1:2">
      <c r="A435" s="189" t="s">
        <v>29281</v>
      </c>
      <c r="B435" s="189" t="s">
        <v>29282</v>
      </c>
    </row>
    <row r="436" spans="1:2">
      <c r="A436" s="189" t="s">
        <v>29283</v>
      </c>
      <c r="B436" s="189" t="s">
        <v>29283</v>
      </c>
    </row>
    <row r="437" spans="1:2">
      <c r="A437" s="189" t="s">
        <v>29284</v>
      </c>
      <c r="B437" s="189" t="s">
        <v>29284</v>
      </c>
    </row>
    <row r="438" spans="1:2">
      <c r="A438" s="189" t="s">
        <v>29285</v>
      </c>
      <c r="B438" s="189" t="s">
        <v>29286</v>
      </c>
    </row>
    <row r="439" spans="1:2">
      <c r="A439" s="189" t="s">
        <v>29287</v>
      </c>
      <c r="B439" s="189" t="s">
        <v>29284</v>
      </c>
    </row>
    <row r="440" spans="1:2">
      <c r="A440" s="189" t="s">
        <v>29288</v>
      </c>
      <c r="B440" s="189" t="s">
        <v>29284</v>
      </c>
    </row>
    <row r="441" spans="1:2">
      <c r="A441" s="189" t="s">
        <v>29289</v>
      </c>
      <c r="B441" s="189" t="s">
        <v>29290</v>
      </c>
    </row>
    <row r="442" spans="1:2">
      <c r="A442" s="189" t="s">
        <v>29291</v>
      </c>
      <c r="B442" s="189" t="s">
        <v>29292</v>
      </c>
    </row>
    <row r="443" spans="1:2">
      <c r="A443" s="189" t="s">
        <v>29293</v>
      </c>
      <c r="B443" s="189" t="s">
        <v>29293</v>
      </c>
    </row>
    <row r="444" spans="1:2">
      <c r="A444" s="189" t="s">
        <v>29294</v>
      </c>
      <c r="B444" s="189" t="s">
        <v>29294</v>
      </c>
    </row>
    <row r="445" spans="1:2">
      <c r="A445" s="189" t="s">
        <v>29295</v>
      </c>
      <c r="B445" s="189" t="s">
        <v>29296</v>
      </c>
    </row>
    <row r="446" spans="1:2">
      <c r="A446" s="189" t="s">
        <v>29297</v>
      </c>
      <c r="B446" s="189" t="s">
        <v>29298</v>
      </c>
    </row>
    <row r="447" spans="1:2">
      <c r="A447" s="189" t="s">
        <v>29299</v>
      </c>
      <c r="B447" s="189" t="s">
        <v>29300</v>
      </c>
    </row>
    <row r="448" spans="1:2">
      <c r="A448" s="189" t="s">
        <v>29301</v>
      </c>
      <c r="B448" s="189" t="s">
        <v>29302</v>
      </c>
    </row>
    <row r="449" spans="1:2">
      <c r="A449" s="189" t="s">
        <v>29302</v>
      </c>
      <c r="B449" s="189" t="s">
        <v>29302</v>
      </c>
    </row>
    <row r="450" spans="1:2">
      <c r="A450" s="189" t="s">
        <v>29303</v>
      </c>
      <c r="B450" s="189" t="s">
        <v>29304</v>
      </c>
    </row>
    <row r="451" spans="1:2">
      <c r="A451" s="189" t="s">
        <v>29305</v>
      </c>
      <c r="B451" s="189" t="s">
        <v>7326</v>
      </c>
    </row>
    <row r="452" spans="1:2">
      <c r="A452" s="189" t="s">
        <v>29306</v>
      </c>
      <c r="B452" s="189" t="s">
        <v>7304</v>
      </c>
    </row>
    <row r="453" spans="1:2">
      <c r="A453" s="189" t="s">
        <v>29307</v>
      </c>
      <c r="B453" s="189" t="s">
        <v>29308</v>
      </c>
    </row>
    <row r="454" spans="1:2">
      <c r="A454" s="189" t="s">
        <v>29309</v>
      </c>
      <c r="B454" s="189" t="s">
        <v>7277</v>
      </c>
    </row>
    <row r="455" spans="1:2">
      <c r="A455" s="189" t="s">
        <v>29310</v>
      </c>
      <c r="B455" s="189" t="s">
        <v>7277</v>
      </c>
    </row>
    <row r="456" spans="1:2">
      <c r="A456" s="189" t="s">
        <v>29311</v>
      </c>
      <c r="B456" s="189" t="s">
        <v>29311</v>
      </c>
    </row>
    <row r="457" spans="1:2">
      <c r="A457" s="189" t="s">
        <v>7326</v>
      </c>
      <c r="B457" s="189" t="s">
        <v>7326</v>
      </c>
    </row>
    <row r="458" spans="1:2">
      <c r="A458" s="189" t="s">
        <v>7277</v>
      </c>
      <c r="B458" s="189" t="s">
        <v>7277</v>
      </c>
    </row>
    <row r="459" spans="1:2">
      <c r="A459" s="189" t="s">
        <v>29312</v>
      </c>
      <c r="B459" s="189" t="s">
        <v>7277</v>
      </c>
    </row>
    <row r="460" spans="1:2">
      <c r="A460" s="189" t="s">
        <v>29313</v>
      </c>
      <c r="B460" s="189" t="s">
        <v>29313</v>
      </c>
    </row>
    <row r="461" spans="1:2">
      <c r="A461" s="189" t="s">
        <v>29314</v>
      </c>
      <c r="B461" s="189" t="s">
        <v>7277</v>
      </c>
    </row>
    <row r="462" spans="1:2">
      <c r="A462" s="189" t="s">
        <v>7304</v>
      </c>
      <c r="B462" s="189" t="s">
        <v>7304</v>
      </c>
    </row>
    <row r="463" spans="1:2">
      <c r="A463" s="189" t="s">
        <v>29315</v>
      </c>
      <c r="B463" s="189" t="s">
        <v>7304</v>
      </c>
    </row>
    <row r="464" spans="1:2">
      <c r="A464" s="189" t="s">
        <v>29316</v>
      </c>
      <c r="B464" s="189" t="s">
        <v>29317</v>
      </c>
    </row>
    <row r="465" spans="1:2">
      <c r="A465" s="189" t="s">
        <v>29318</v>
      </c>
      <c r="B465" s="189" t="s">
        <v>7277</v>
      </c>
    </row>
    <row r="466" spans="1:2">
      <c r="A466" s="189" t="s">
        <v>29319</v>
      </c>
      <c r="B466" s="189" t="s">
        <v>7277</v>
      </c>
    </row>
    <row r="467" spans="1:2">
      <c r="A467" s="189" t="s">
        <v>29320</v>
      </c>
      <c r="B467" s="189" t="s">
        <v>29311</v>
      </c>
    </row>
    <row r="468" spans="1:2">
      <c r="A468" s="189" t="s">
        <v>29321</v>
      </c>
      <c r="B468" s="189" t="s">
        <v>29322</v>
      </c>
    </row>
    <row r="469" spans="1:2">
      <c r="A469" s="189" t="s">
        <v>29323</v>
      </c>
      <c r="B469" s="189" t="s">
        <v>29324</v>
      </c>
    </row>
    <row r="470" spans="1:2">
      <c r="A470" s="189" t="s">
        <v>29325</v>
      </c>
      <c r="B470" s="189" t="s">
        <v>29326</v>
      </c>
    </row>
    <row r="471" spans="1:2">
      <c r="A471" s="189" t="s">
        <v>29327</v>
      </c>
      <c r="B471" s="189" t="s">
        <v>29328</v>
      </c>
    </row>
    <row r="472" spans="1:2">
      <c r="A472" s="189" t="s">
        <v>29329</v>
      </c>
      <c r="B472" s="189" t="s">
        <v>29329</v>
      </c>
    </row>
    <row r="473" spans="1:2">
      <c r="A473" s="189" t="s">
        <v>29330</v>
      </c>
      <c r="B473" s="189" t="s">
        <v>29331</v>
      </c>
    </row>
    <row r="474" spans="1:2">
      <c r="A474" s="189" t="s">
        <v>29332</v>
      </c>
      <c r="B474" s="189" t="s">
        <v>29331</v>
      </c>
    </row>
    <row r="475" spans="1:2">
      <c r="A475" s="189" t="s">
        <v>29333</v>
      </c>
      <c r="B475" s="189" t="s">
        <v>29334</v>
      </c>
    </row>
    <row r="476" spans="1:2">
      <c r="A476" s="189" t="s">
        <v>29335</v>
      </c>
      <c r="B476" s="189" t="s">
        <v>29336</v>
      </c>
    </row>
    <row r="477" spans="1:2">
      <c r="A477" s="189" t="s">
        <v>29337</v>
      </c>
      <c r="B477" s="189" t="s">
        <v>29337</v>
      </c>
    </row>
    <row r="478" spans="1:2">
      <c r="A478" s="189" t="s">
        <v>29336</v>
      </c>
      <c r="B478" s="189" t="s">
        <v>29336</v>
      </c>
    </row>
    <row r="479" spans="1:2">
      <c r="A479" s="189" t="s">
        <v>29338</v>
      </c>
      <c r="B479" s="189" t="s">
        <v>29339</v>
      </c>
    </row>
    <row r="480" spans="1:2">
      <c r="A480" s="189" t="s">
        <v>29340</v>
      </c>
      <c r="B480" s="189" t="s">
        <v>29340</v>
      </c>
    </row>
    <row r="481" spans="1:2">
      <c r="A481" s="189" t="s">
        <v>29341</v>
      </c>
      <c r="B481" s="189" t="s">
        <v>29340</v>
      </c>
    </row>
    <row r="482" spans="1:2">
      <c r="A482" s="189" t="s">
        <v>29342</v>
      </c>
      <c r="B482" s="189" t="s">
        <v>29342</v>
      </c>
    </row>
    <row r="483" spans="1:2">
      <c r="A483" s="189" t="s">
        <v>29343</v>
      </c>
      <c r="B483" s="189" t="s">
        <v>29343</v>
      </c>
    </row>
    <row r="484" spans="1:2">
      <c r="A484" s="189" t="s">
        <v>29344</v>
      </c>
      <c r="B484" s="189" t="s">
        <v>29343</v>
      </c>
    </row>
    <row r="485" spans="1:2">
      <c r="A485" s="189" t="s">
        <v>29345</v>
      </c>
      <c r="B485" s="189" t="s">
        <v>29331</v>
      </c>
    </row>
    <row r="486" spans="1:2">
      <c r="A486" s="189" t="s">
        <v>29346</v>
      </c>
      <c r="B486" s="189" t="s">
        <v>7277</v>
      </c>
    </row>
    <row r="487" spans="1:2">
      <c r="A487" s="189" t="s">
        <v>29347</v>
      </c>
      <c r="B487" s="189" t="s">
        <v>29348</v>
      </c>
    </row>
    <row r="488" spans="1:2">
      <c r="A488" s="189" t="s">
        <v>29349</v>
      </c>
      <c r="B488" s="189" t="s">
        <v>29348</v>
      </c>
    </row>
    <row r="489" spans="1:2">
      <c r="A489" s="189" t="s">
        <v>29350</v>
      </c>
      <c r="B489" s="189" t="s">
        <v>29351</v>
      </c>
    </row>
    <row r="490" spans="1:2">
      <c r="A490" s="189" t="s">
        <v>29352</v>
      </c>
      <c r="B490" s="189" t="s">
        <v>29353</v>
      </c>
    </row>
    <row r="491" spans="1:2">
      <c r="A491" s="189" t="s">
        <v>29354</v>
      </c>
      <c r="B491" s="189" t="s">
        <v>29355</v>
      </c>
    </row>
    <row r="492" spans="1:2">
      <c r="A492" s="189" t="s">
        <v>29356</v>
      </c>
      <c r="B492" s="189" t="s">
        <v>28889</v>
      </c>
    </row>
    <row r="493" spans="1:2">
      <c r="A493" s="189" t="s">
        <v>29357</v>
      </c>
      <c r="B493" s="189" t="s">
        <v>29358</v>
      </c>
    </row>
    <row r="494" spans="1:2">
      <c r="A494" s="189" t="s">
        <v>29359</v>
      </c>
      <c r="B494" s="189" t="s">
        <v>29360</v>
      </c>
    </row>
    <row r="495" spans="1:2">
      <c r="A495" s="189" t="s">
        <v>29361</v>
      </c>
      <c r="B495" s="189" t="s">
        <v>28889</v>
      </c>
    </row>
    <row r="496" spans="1:2">
      <c r="A496" s="189" t="s">
        <v>29362</v>
      </c>
      <c r="B496" s="189" t="s">
        <v>28889</v>
      </c>
    </row>
    <row r="497" spans="1:2">
      <c r="A497" s="189" t="s">
        <v>29363</v>
      </c>
      <c r="B497" s="189" t="s">
        <v>6603</v>
      </c>
    </row>
    <row r="498" spans="1:2">
      <c r="A498" s="189" t="s">
        <v>29364</v>
      </c>
      <c r="B498" s="189" t="s">
        <v>6603</v>
      </c>
    </row>
    <row r="499" spans="1:2">
      <c r="A499" s="189" t="s">
        <v>29365</v>
      </c>
      <c r="B499" s="189" t="s">
        <v>29366</v>
      </c>
    </row>
    <row r="500" spans="1:2">
      <c r="A500" s="189" t="s">
        <v>29367</v>
      </c>
      <c r="B500" s="189" t="s">
        <v>6428</v>
      </c>
    </row>
    <row r="501" spans="1:2">
      <c r="A501" s="189" t="s">
        <v>29368</v>
      </c>
      <c r="B501" s="189" t="s">
        <v>29369</v>
      </c>
    </row>
    <row r="502" spans="1:2">
      <c r="A502" s="189" t="s">
        <v>29370</v>
      </c>
      <c r="B502" s="189" t="s">
        <v>29343</v>
      </c>
    </row>
    <row r="503" spans="1:2">
      <c r="A503" s="189" t="s">
        <v>29371</v>
      </c>
      <c r="B503" s="189" t="s">
        <v>29372</v>
      </c>
    </row>
    <row r="504" spans="1:2">
      <c r="A504" s="189" t="s">
        <v>29373</v>
      </c>
      <c r="B504" s="189" t="s">
        <v>28889</v>
      </c>
    </row>
    <row r="505" spans="1:2">
      <c r="A505" s="189" t="s">
        <v>29374</v>
      </c>
      <c r="B505" s="189" t="s">
        <v>29375</v>
      </c>
    </row>
    <row r="506" spans="1:2">
      <c r="A506" s="189" t="s">
        <v>29376</v>
      </c>
      <c r="B506" s="189" t="s">
        <v>29377</v>
      </c>
    </row>
    <row r="507" spans="1:2">
      <c r="A507" s="189" t="s">
        <v>29378</v>
      </c>
      <c r="B507" s="189" t="s">
        <v>29379</v>
      </c>
    </row>
    <row r="508" spans="1:2">
      <c r="A508" s="189" t="s">
        <v>29380</v>
      </c>
      <c r="B508" s="189" t="s">
        <v>29381</v>
      </c>
    </row>
    <row r="509" spans="1:2">
      <c r="A509" s="189" t="s">
        <v>29382</v>
      </c>
      <c r="B509" s="189" t="s">
        <v>151</v>
      </c>
    </row>
    <row r="510" spans="1:2">
      <c r="A510" s="189" t="s">
        <v>29383</v>
      </c>
      <c r="B510" s="189" t="s">
        <v>29384</v>
      </c>
    </row>
    <row r="511" spans="1:2">
      <c r="A511" s="189" t="s">
        <v>29385</v>
      </c>
      <c r="B511" s="189" t="s">
        <v>29386</v>
      </c>
    </row>
    <row r="512" spans="1:2">
      <c r="A512" s="189" t="s">
        <v>29387</v>
      </c>
      <c r="B512" s="189" t="s">
        <v>29388</v>
      </c>
    </row>
    <row r="513" spans="1:2">
      <c r="A513" s="189" t="s">
        <v>29389</v>
      </c>
      <c r="B513" s="189" t="s">
        <v>29389</v>
      </c>
    </row>
    <row r="514" spans="1:2">
      <c r="A514" s="189" t="s">
        <v>29390</v>
      </c>
      <c r="B514" s="189" t="s">
        <v>29390</v>
      </c>
    </row>
    <row r="515" spans="1:2">
      <c r="A515" s="189" t="s">
        <v>29391</v>
      </c>
      <c r="B515" s="189" t="s">
        <v>29389</v>
      </c>
    </row>
    <row r="516" spans="1:2">
      <c r="A516" s="189" t="s">
        <v>29392</v>
      </c>
      <c r="B516" s="189" t="s">
        <v>29390</v>
      </c>
    </row>
    <row r="517" spans="1:2">
      <c r="A517" s="189" t="s">
        <v>29393</v>
      </c>
      <c r="B517" s="189" t="s">
        <v>29390</v>
      </c>
    </row>
    <row r="518" spans="1:2">
      <c r="A518" s="189" t="s">
        <v>29394</v>
      </c>
      <c r="B518" s="189" t="s">
        <v>29292</v>
      </c>
    </row>
    <row r="519" spans="1:2">
      <c r="A519" s="189" t="s">
        <v>6339</v>
      </c>
      <c r="B519" s="189" t="s">
        <v>6339</v>
      </c>
    </row>
    <row r="520" spans="1:2">
      <c r="A520" s="189" t="s">
        <v>29395</v>
      </c>
      <c r="B520" s="189" t="s">
        <v>29395</v>
      </c>
    </row>
    <row r="521" spans="1:2">
      <c r="A521" s="189" t="s">
        <v>29396</v>
      </c>
      <c r="B521" s="189" t="s">
        <v>29395</v>
      </c>
    </row>
    <row r="522" spans="1:2">
      <c r="A522" s="189" t="s">
        <v>5984</v>
      </c>
      <c r="B522" s="189" t="s">
        <v>29395</v>
      </c>
    </row>
    <row r="523" spans="1:2">
      <c r="A523" s="189" t="s">
        <v>29397</v>
      </c>
      <c r="B523" s="189" t="s">
        <v>151</v>
      </c>
    </row>
    <row r="524" spans="1:2">
      <c r="A524" s="189" t="s">
        <v>151</v>
      </c>
      <c r="B524" s="189" t="s">
        <v>151</v>
      </c>
    </row>
    <row r="525" spans="1:2">
      <c r="A525" s="189" t="s">
        <v>29398</v>
      </c>
      <c r="B525" s="189" t="s">
        <v>29283</v>
      </c>
    </row>
    <row r="526" spans="1:2">
      <c r="A526" s="189" t="s">
        <v>29399</v>
      </c>
      <c r="B526" s="189" t="s">
        <v>28889</v>
      </c>
    </row>
    <row r="527" spans="1:2">
      <c r="A527" s="189" t="s">
        <v>29400</v>
      </c>
      <c r="B527" s="190" t="s">
        <v>29400</v>
      </c>
    </row>
    <row r="528" spans="1:2">
      <c r="A528" s="189" t="s">
        <v>29401</v>
      </c>
      <c r="B528" s="190" t="s">
        <v>29401</v>
      </c>
    </row>
    <row r="529" spans="1:2">
      <c r="A529" s="189" t="s">
        <v>29402</v>
      </c>
      <c r="B529" s="190" t="s">
        <v>29402</v>
      </c>
    </row>
    <row r="530" spans="1:2">
      <c r="A530" s="189" t="s">
        <v>29403</v>
      </c>
      <c r="B530" s="189" t="s">
        <v>29403</v>
      </c>
    </row>
    <row r="531" spans="1:2">
      <c r="A531" s="189" t="s">
        <v>29404</v>
      </c>
      <c r="B531" s="189" t="s">
        <v>29372</v>
      </c>
    </row>
    <row r="532" spans="1:2">
      <c r="A532" s="189" t="s">
        <v>28889</v>
      </c>
      <c r="B532" s="189" t="s">
        <v>28889</v>
      </c>
    </row>
    <row r="533" spans="1:2">
      <c r="A533" s="189" t="s">
        <v>29405</v>
      </c>
      <c r="B533" s="189" t="s">
        <v>29405</v>
      </c>
    </row>
    <row r="534" spans="1:2">
      <c r="A534" s="189" t="s">
        <v>29406</v>
      </c>
      <c r="B534" s="189" t="s">
        <v>28889</v>
      </c>
    </row>
    <row r="535" spans="1:2">
      <c r="A535" s="189" t="s">
        <v>29407</v>
      </c>
      <c r="B535" s="189" t="s">
        <v>29408</v>
      </c>
    </row>
    <row r="536" spans="1:2">
      <c r="A536" s="189" t="s">
        <v>29408</v>
      </c>
      <c r="B536" s="189" t="s">
        <v>29408</v>
      </c>
    </row>
    <row r="537" spans="1:2">
      <c r="A537" s="189" t="s">
        <v>29409</v>
      </c>
      <c r="B537" s="189" t="s">
        <v>29410</v>
      </c>
    </row>
    <row r="538" spans="1:2">
      <c r="A538" s="189" t="s">
        <v>6936</v>
      </c>
      <c r="B538" s="189" t="s">
        <v>6936</v>
      </c>
    </row>
    <row r="539" spans="1:2">
      <c r="A539" s="189" t="s">
        <v>29411</v>
      </c>
      <c r="B539" s="189" t="s">
        <v>6936</v>
      </c>
    </row>
    <row r="540" spans="1:2">
      <c r="A540" t="s">
        <v>29412</v>
      </c>
      <c r="B540" s="189" t="s">
        <v>29390</v>
      </c>
    </row>
    <row r="541" spans="1:2">
      <c r="A541" s="189" t="s">
        <v>6734</v>
      </c>
      <c r="B541" s="189" t="s">
        <v>29390</v>
      </c>
    </row>
    <row r="542" spans="1:2">
      <c r="A542" s="189" t="s">
        <v>29413</v>
      </c>
      <c r="B542" s="189" t="s">
        <v>29414</v>
      </c>
    </row>
    <row r="543" spans="1:2">
      <c r="A543" s="189" t="s">
        <v>29415</v>
      </c>
      <c r="B543" s="189" t="s">
        <v>29390</v>
      </c>
    </row>
    <row r="544" spans="1:2">
      <c r="A544" s="189" t="s">
        <v>29416</v>
      </c>
      <c r="B544" s="189" t="s">
        <v>6603</v>
      </c>
    </row>
    <row r="545" spans="1:2">
      <c r="A545" s="189" t="s">
        <v>29417</v>
      </c>
      <c r="B545" s="189" t="s">
        <v>29417</v>
      </c>
    </row>
    <row r="546" spans="1:2">
      <c r="A546" s="189" t="s">
        <v>29418</v>
      </c>
      <c r="B546" s="189" t="s">
        <v>29366</v>
      </c>
    </row>
    <row r="547" spans="1:2">
      <c r="A547" s="189" t="s">
        <v>29419</v>
      </c>
      <c r="B547" s="189" t="s">
        <v>29419</v>
      </c>
    </row>
    <row r="548" spans="1:2">
      <c r="A548" s="189" t="s">
        <v>29420</v>
      </c>
      <c r="B548" s="189" t="s">
        <v>29420</v>
      </c>
    </row>
    <row r="549" spans="1:2">
      <c r="A549" s="189" t="s">
        <v>29421</v>
      </c>
      <c r="B549" s="189" t="s">
        <v>29366</v>
      </c>
    </row>
    <row r="550" spans="1:2">
      <c r="A550" s="189" t="s">
        <v>29422</v>
      </c>
      <c r="B550" s="189" t="s">
        <v>29423</v>
      </c>
    </row>
    <row r="551" spans="1:2">
      <c r="A551" s="189" t="s">
        <v>29424</v>
      </c>
      <c r="B551" s="189" t="s">
        <v>29425</v>
      </c>
    </row>
    <row r="552" spans="1:2">
      <c r="A552" s="189" t="s">
        <v>6428</v>
      </c>
      <c r="B552" s="189" t="s">
        <v>6428</v>
      </c>
    </row>
    <row r="553" spans="1:2">
      <c r="A553" s="189" t="s">
        <v>29426</v>
      </c>
      <c r="B553" s="189" t="s">
        <v>29426</v>
      </c>
    </row>
    <row r="554" spans="1:2">
      <c r="A554" s="189" t="s">
        <v>29369</v>
      </c>
      <c r="B554" s="189" t="s">
        <v>29369</v>
      </c>
    </row>
    <row r="555" spans="1:2">
      <c r="A555" s="189" t="s">
        <v>29427</v>
      </c>
      <c r="B555" s="189" t="s">
        <v>29427</v>
      </c>
    </row>
    <row r="556" spans="1:2">
      <c r="A556" s="189" t="s">
        <v>29428</v>
      </c>
      <c r="B556" s="189" t="s">
        <v>29429</v>
      </c>
    </row>
    <row r="557" spans="1:2">
      <c r="A557" s="189" t="s">
        <v>29430</v>
      </c>
      <c r="B557" s="189" t="s">
        <v>29430</v>
      </c>
    </row>
    <row r="558" spans="1:2">
      <c r="A558" s="189" t="s">
        <v>6778</v>
      </c>
      <c r="B558" s="189" t="s">
        <v>6778</v>
      </c>
    </row>
    <row r="559" spans="1:2">
      <c r="A559" s="189" t="s">
        <v>29431</v>
      </c>
      <c r="B559" s="189" t="s">
        <v>29431</v>
      </c>
    </row>
    <row r="560" spans="1:2">
      <c r="A560" s="189" t="s">
        <v>29432</v>
      </c>
      <c r="B560" s="189" t="s">
        <v>29432</v>
      </c>
    </row>
    <row r="561" spans="1:2">
      <c r="A561" s="189" t="s">
        <v>29433</v>
      </c>
      <c r="B561" s="189" t="s">
        <v>29434</v>
      </c>
    </row>
    <row r="562" spans="1:2">
      <c r="A562" s="189" t="s">
        <v>29434</v>
      </c>
      <c r="B562" s="189" t="s">
        <v>29434</v>
      </c>
    </row>
    <row r="563" spans="1:2">
      <c r="A563" s="189" t="s">
        <v>29435</v>
      </c>
      <c r="B563" s="189" t="s">
        <v>29435</v>
      </c>
    </row>
    <row r="564" spans="1:2">
      <c r="A564" s="189" t="s">
        <v>29436</v>
      </c>
      <c r="B564" s="189" t="s">
        <v>29436</v>
      </c>
    </row>
    <row r="565" spans="1:2">
      <c r="A565" s="189" t="s">
        <v>29437</v>
      </c>
      <c r="B565" s="189" t="s">
        <v>29290</v>
      </c>
    </row>
    <row r="566" spans="1:2">
      <c r="A566" s="189" t="s">
        <v>29438</v>
      </c>
      <c r="B566" s="189" t="s">
        <v>29337</v>
      </c>
    </row>
    <row r="567" spans="1:2">
      <c r="A567" s="189" t="s">
        <v>29439</v>
      </c>
      <c r="B567" s="189" t="s">
        <v>29343</v>
      </c>
    </row>
    <row r="568" spans="1:2">
      <c r="A568" s="190" t="s">
        <v>29440</v>
      </c>
    </row>
    <row r="569" spans="1:2">
      <c r="A569" s="189" t="s">
        <v>29441</v>
      </c>
      <c r="B569" s="189" t="s">
        <v>151</v>
      </c>
    </row>
    <row r="570" spans="1:2">
      <c r="A570" s="190" t="s">
        <v>29442</v>
      </c>
    </row>
    <row r="571" spans="1:2">
      <c r="A571" s="190" t="s">
        <v>29443</v>
      </c>
    </row>
    <row r="572" spans="1:2">
      <c r="A572" s="190" t="s">
        <v>29444</v>
      </c>
    </row>
    <row r="573" spans="1:2">
      <c r="A573" s="189" t="s">
        <v>29445</v>
      </c>
      <c r="B573" s="189" t="s">
        <v>29255</v>
      </c>
    </row>
    <row r="574" spans="1:2">
      <c r="A574" s="189" t="s">
        <v>29446</v>
      </c>
      <c r="B574" s="189" t="s">
        <v>29447</v>
      </c>
    </row>
    <row r="575" spans="1:2">
      <c r="A575" s="189" t="s">
        <v>29448</v>
      </c>
      <c r="B575" s="189" t="s">
        <v>29258</v>
      </c>
    </row>
    <row r="576" spans="1:2">
      <c r="A576" s="189" t="s">
        <v>29449</v>
      </c>
      <c r="B576" s="189" t="s">
        <v>29450</v>
      </c>
    </row>
    <row r="577" spans="1:2">
      <c r="A577" s="189" t="s">
        <v>29451</v>
      </c>
      <c r="B577" s="189" t="s">
        <v>29452</v>
      </c>
    </row>
    <row r="578" spans="1:2">
      <c r="A578" s="189" t="s">
        <v>29453</v>
      </c>
      <c r="B578" s="189" t="s">
        <v>29259</v>
      </c>
    </row>
    <row r="579" spans="1:2">
      <c r="A579" s="189" t="s">
        <v>29454</v>
      </c>
      <c r="B579" s="189" t="s">
        <v>29259</v>
      </c>
    </row>
    <row r="580" spans="1:2">
      <c r="A580" s="189" t="s">
        <v>6032</v>
      </c>
      <c r="B580" s="189" t="s">
        <v>6032</v>
      </c>
    </row>
    <row r="581" spans="1:2">
      <c r="A581" s="189" t="s">
        <v>29455</v>
      </c>
      <c r="B581" s="189" t="s">
        <v>29456</v>
      </c>
    </row>
    <row r="582" spans="1:2">
      <c r="A582" s="189" t="s">
        <v>29457</v>
      </c>
      <c r="B582" s="189" t="s">
        <v>29457</v>
      </c>
    </row>
    <row r="583" spans="1:2">
      <c r="A583" s="189" t="s">
        <v>29458</v>
      </c>
      <c r="B583" s="189" t="s">
        <v>29457</v>
      </c>
    </row>
    <row r="584" spans="1:2">
      <c r="A584" s="189" t="s">
        <v>29459</v>
      </c>
      <c r="B584" s="189" t="s">
        <v>29456</v>
      </c>
    </row>
    <row r="585" spans="1:2">
      <c r="A585" s="189" t="s">
        <v>29460</v>
      </c>
      <c r="B585" s="189" t="s">
        <v>29456</v>
      </c>
    </row>
    <row r="586" spans="1:2">
      <c r="A586" s="189" t="s">
        <v>6736</v>
      </c>
      <c r="B586" s="189" t="s">
        <v>29456</v>
      </c>
    </row>
    <row r="587" spans="1:2">
      <c r="A587" s="189" t="s">
        <v>29461</v>
      </c>
      <c r="B587" s="189" t="s">
        <v>29461</v>
      </c>
    </row>
    <row r="588" spans="1:2">
      <c r="A588" s="189" t="s">
        <v>29462</v>
      </c>
      <c r="B588" s="189" t="s">
        <v>29463</v>
      </c>
    </row>
    <row r="589" spans="1:2">
      <c r="A589" s="189" t="s">
        <v>29464</v>
      </c>
      <c r="B589" s="189" t="s">
        <v>29465</v>
      </c>
    </row>
    <row r="590" spans="1:2">
      <c r="A590" s="189" t="s">
        <v>29466</v>
      </c>
      <c r="B590" s="189" t="s">
        <v>6002</v>
      </c>
    </row>
    <row r="591" spans="1:2">
      <c r="A591" s="189" t="s">
        <v>29467</v>
      </c>
      <c r="B591" s="189" t="s">
        <v>29467</v>
      </c>
    </row>
    <row r="592" spans="1:2">
      <c r="A592" s="189" t="s">
        <v>29468</v>
      </c>
      <c r="B592" s="189" t="s">
        <v>29469</v>
      </c>
    </row>
    <row r="593" spans="1:2">
      <c r="A593" s="189" t="s">
        <v>29470</v>
      </c>
      <c r="B593" s="189" t="s">
        <v>29471</v>
      </c>
    </row>
    <row r="594" spans="1:2">
      <c r="A594" s="189" t="s">
        <v>29472</v>
      </c>
      <c r="B594" s="189" t="s">
        <v>29473</v>
      </c>
    </row>
    <row r="595" spans="1:2">
      <c r="A595" s="189" t="s">
        <v>29474</v>
      </c>
      <c r="B595" s="189" t="s">
        <v>29475</v>
      </c>
    </row>
    <row r="596" spans="1:2">
      <c r="A596" s="189" t="s">
        <v>6919</v>
      </c>
      <c r="B596" s="189" t="s">
        <v>6920</v>
      </c>
    </row>
    <row r="597" spans="1:2">
      <c r="A597" s="189" t="s">
        <v>29476</v>
      </c>
      <c r="B597" s="189" t="s">
        <v>29477</v>
      </c>
    </row>
    <row r="598" spans="1:2">
      <c r="A598" s="189" t="s">
        <v>29478</v>
      </c>
      <c r="B598" s="189" t="s">
        <v>29479</v>
      </c>
    </row>
    <row r="599" spans="1:2">
      <c r="A599" s="189" t="s">
        <v>6920</v>
      </c>
      <c r="B599" s="189" t="s">
        <v>6920</v>
      </c>
    </row>
    <row r="600" spans="1:2">
      <c r="A600" s="189" t="s">
        <v>29480</v>
      </c>
      <c r="B600" s="189" t="s">
        <v>6032</v>
      </c>
    </row>
    <row r="601" spans="1:2">
      <c r="A601" s="189" t="s">
        <v>29481</v>
      </c>
      <c r="B601" s="189" t="s">
        <v>29456</v>
      </c>
    </row>
    <row r="602" spans="1:2">
      <c r="A602" s="189" t="s">
        <v>29482</v>
      </c>
      <c r="B602" s="189" t="s">
        <v>6032</v>
      </c>
    </row>
    <row r="603" spans="1:2">
      <c r="A603" s="189" t="s">
        <v>29483</v>
      </c>
      <c r="B603" s="189" t="s">
        <v>29456</v>
      </c>
    </row>
    <row r="604" spans="1:2">
      <c r="A604" s="189" t="s">
        <v>29484</v>
      </c>
      <c r="B604" s="189" t="s">
        <v>29461</v>
      </c>
    </row>
    <row r="605" spans="1:2">
      <c r="A605" s="190" t="s">
        <v>29485</v>
      </c>
    </row>
    <row r="606" spans="1:2">
      <c r="A606" s="189" t="s">
        <v>29486</v>
      </c>
      <c r="B606" s="189" t="s">
        <v>29487</v>
      </c>
    </row>
    <row r="607" spans="1:2">
      <c r="A607" s="189" t="s">
        <v>29488</v>
      </c>
      <c r="B607" s="189" t="s">
        <v>29489</v>
      </c>
    </row>
    <row r="608" spans="1:2">
      <c r="A608" s="189" t="s">
        <v>29490</v>
      </c>
      <c r="B608" s="189" t="s">
        <v>29491</v>
      </c>
    </row>
    <row r="609" spans="1:2">
      <c r="A609" s="189" t="s">
        <v>29492</v>
      </c>
      <c r="B609" s="189" t="s">
        <v>29493</v>
      </c>
    </row>
    <row r="610" spans="1:2">
      <c r="A610" s="189" t="s">
        <v>29494</v>
      </c>
      <c r="B610" s="189" t="s">
        <v>29495</v>
      </c>
    </row>
    <row r="611" spans="1:2">
      <c r="A611" s="189" t="s">
        <v>29496</v>
      </c>
      <c r="B611" s="189" t="s">
        <v>29497</v>
      </c>
    </row>
    <row r="612" spans="1:2">
      <c r="A612" s="189" t="s">
        <v>29498</v>
      </c>
      <c r="B612" s="189" t="s">
        <v>29499</v>
      </c>
    </row>
    <row r="613" spans="1:2">
      <c r="A613" s="189" t="s">
        <v>29500</v>
      </c>
      <c r="B613" s="189" t="s">
        <v>29501</v>
      </c>
    </row>
    <row r="614" spans="1:2">
      <c r="A614" s="189" t="s">
        <v>29502</v>
      </c>
      <c r="B614" s="189" t="s">
        <v>29502</v>
      </c>
    </row>
    <row r="615" spans="1:2">
      <c r="A615" s="189" t="s">
        <v>29503</v>
      </c>
      <c r="B615" s="189" t="s">
        <v>29503</v>
      </c>
    </row>
    <row r="616" spans="1:2">
      <c r="A616" s="189" t="s">
        <v>29504</v>
      </c>
      <c r="B616" s="189" t="s">
        <v>29504</v>
      </c>
    </row>
    <row r="617" spans="1:2">
      <c r="A617" s="189" t="s">
        <v>29505</v>
      </c>
      <c r="B617" s="189" t="s">
        <v>29505</v>
      </c>
    </row>
    <row r="618" spans="1:2">
      <c r="A618" s="189" t="s">
        <v>29506</v>
      </c>
      <c r="B618" s="189" t="s">
        <v>29506</v>
      </c>
    </row>
    <row r="619" spans="1:2">
      <c r="A619" s="189" t="s">
        <v>29507</v>
      </c>
      <c r="B619" s="189" t="s">
        <v>29507</v>
      </c>
    </row>
    <row r="620" spans="1:2">
      <c r="A620" s="189" t="s">
        <v>29508</v>
      </c>
      <c r="B620" s="189" t="s">
        <v>29509</v>
      </c>
    </row>
    <row r="621" spans="1:2">
      <c r="A621" s="189" t="s">
        <v>29510</v>
      </c>
      <c r="B621" s="189" t="s">
        <v>29510</v>
      </c>
    </row>
    <row r="622" spans="1:2">
      <c r="A622" s="189" t="s">
        <v>29511</v>
      </c>
      <c r="B622" s="189" t="s">
        <v>29511</v>
      </c>
    </row>
    <row r="623" spans="1:2">
      <c r="A623" s="189" t="s">
        <v>29512</v>
      </c>
      <c r="B623" s="189" t="s">
        <v>29512</v>
      </c>
    </row>
    <row r="624" spans="1:2">
      <c r="A624" s="189" t="s">
        <v>29513</v>
      </c>
      <c r="B624" s="189" t="s">
        <v>29513</v>
      </c>
    </row>
    <row r="625" spans="1:2">
      <c r="A625" s="189" t="s">
        <v>29514</v>
      </c>
      <c r="B625" s="189" t="s">
        <v>29514</v>
      </c>
    </row>
    <row r="626" spans="1:2">
      <c r="A626" s="189" t="s">
        <v>29515</v>
      </c>
      <c r="B626" s="189" t="s">
        <v>29515</v>
      </c>
    </row>
    <row r="627" spans="1:2">
      <c r="A627" s="189" t="s">
        <v>29516</v>
      </c>
      <c r="B627" s="189" t="s">
        <v>29516</v>
      </c>
    </row>
    <row r="628" spans="1:2">
      <c r="A628" s="189" t="s">
        <v>29517</v>
      </c>
      <c r="B628" s="189" t="s">
        <v>29517</v>
      </c>
    </row>
    <row r="629" spans="1:2">
      <c r="A629" s="189" t="s">
        <v>29518</v>
      </c>
      <c r="B629" s="189" t="s">
        <v>29518</v>
      </c>
    </row>
    <row r="630" spans="1:2">
      <c r="A630" s="189" t="s">
        <v>5988</v>
      </c>
      <c r="B630" s="189" t="s">
        <v>5988</v>
      </c>
    </row>
    <row r="631" spans="1:2">
      <c r="A631" s="189" t="s">
        <v>29519</v>
      </c>
      <c r="B631" s="189" t="s">
        <v>29520</v>
      </c>
    </row>
    <row r="632" spans="1:2">
      <c r="A632" s="189" t="s">
        <v>29521</v>
      </c>
      <c r="B632" s="189" t="s">
        <v>29521</v>
      </c>
    </row>
    <row r="633" spans="1:2">
      <c r="A633" s="189" t="s">
        <v>29522</v>
      </c>
      <c r="B633" s="189" t="s">
        <v>29522</v>
      </c>
    </row>
    <row r="634" spans="1:2">
      <c r="A634" s="189" t="s">
        <v>29523</v>
      </c>
      <c r="B634" s="189" t="s">
        <v>29523</v>
      </c>
    </row>
    <row r="635" spans="1:2">
      <c r="A635" s="189" t="s">
        <v>29524</v>
      </c>
      <c r="B635" s="189" t="s">
        <v>29524</v>
      </c>
    </row>
    <row r="636" spans="1:2">
      <c r="A636" s="189" t="s">
        <v>29525</v>
      </c>
      <c r="B636" s="189" t="s">
        <v>29525</v>
      </c>
    </row>
    <row r="637" spans="1:2">
      <c r="A637" s="189" t="s">
        <v>29526</v>
      </c>
      <c r="B637" s="189" t="s">
        <v>29526</v>
      </c>
    </row>
    <row r="638" spans="1:2">
      <c r="A638" s="189" t="s">
        <v>29527</v>
      </c>
      <c r="B638" s="189" t="s">
        <v>29527</v>
      </c>
    </row>
    <row r="639" spans="1:2">
      <c r="A639" s="189" t="s">
        <v>29528</v>
      </c>
      <c r="B639" s="189" t="s">
        <v>29528</v>
      </c>
    </row>
    <row r="640" spans="1:2">
      <c r="A640" s="189" t="s">
        <v>29529</v>
      </c>
      <c r="B640" s="189" t="s">
        <v>29529</v>
      </c>
    </row>
    <row r="641" spans="1:2">
      <c r="A641" s="189" t="s">
        <v>29530</v>
      </c>
      <c r="B641" s="189" t="s">
        <v>29530</v>
      </c>
    </row>
    <row r="642" spans="1:2">
      <c r="A642" s="189" t="s">
        <v>29531</v>
      </c>
      <c r="B642" s="189" t="s">
        <v>29522</v>
      </c>
    </row>
    <row r="643" spans="1:2">
      <c r="A643" s="189" t="s">
        <v>29532</v>
      </c>
      <c r="B643" s="189" t="s">
        <v>29522</v>
      </c>
    </row>
    <row r="644" spans="1:2">
      <c r="A644" s="189" t="s">
        <v>29533</v>
      </c>
      <c r="B644" s="189" t="s">
        <v>29522</v>
      </c>
    </row>
    <row r="645" spans="1:2">
      <c r="A645" s="189" t="s">
        <v>29534</v>
      </c>
      <c r="B645" s="189" t="s">
        <v>29522</v>
      </c>
    </row>
    <row r="646" spans="1:2">
      <c r="A646" s="189" t="s">
        <v>29535</v>
      </c>
      <c r="B646" s="189" t="s">
        <v>29522</v>
      </c>
    </row>
    <row r="647" spans="1:2">
      <c r="A647" s="189" t="s">
        <v>29536</v>
      </c>
      <c r="B647" s="189" t="s">
        <v>29522</v>
      </c>
    </row>
    <row r="648" spans="1:2">
      <c r="A648" s="190" t="s">
        <v>29537</v>
      </c>
    </row>
    <row r="649" spans="1:2">
      <c r="A649" s="189" t="s">
        <v>29538</v>
      </c>
      <c r="B649" s="189" t="s">
        <v>29538</v>
      </c>
    </row>
    <row r="650" spans="1:2">
      <c r="A650" s="189" t="s">
        <v>29539</v>
      </c>
      <c r="B650" s="189" t="s">
        <v>29540</v>
      </c>
    </row>
    <row r="651" spans="1:2">
      <c r="A651" s="189" t="s">
        <v>29541</v>
      </c>
      <c r="B651" s="189" t="s">
        <v>29542</v>
      </c>
    </row>
    <row r="652" spans="1:2">
      <c r="A652" s="189" t="s">
        <v>29543</v>
      </c>
      <c r="B652" s="189" t="s">
        <v>29542</v>
      </c>
    </row>
    <row r="653" spans="1:2">
      <c r="A653" s="189" t="s">
        <v>29544</v>
      </c>
      <c r="B653" s="189" t="s">
        <v>29545</v>
      </c>
    </row>
    <row r="654" spans="1:2">
      <c r="A654" s="189" t="s">
        <v>29546</v>
      </c>
      <c r="B654" s="189" t="s">
        <v>29547</v>
      </c>
    </row>
    <row r="655" spans="1:2">
      <c r="A655" s="190" t="s">
        <v>29548</v>
      </c>
    </row>
    <row r="656" spans="1:2">
      <c r="A656" s="190" t="s">
        <v>29549</v>
      </c>
    </row>
    <row r="657" spans="1:2">
      <c r="A657" s="189" t="s">
        <v>29550</v>
      </c>
      <c r="B657" s="189" t="s">
        <v>28930</v>
      </c>
    </row>
    <row r="658" spans="1:2">
      <c r="A658" s="189" t="s">
        <v>29551</v>
      </c>
      <c r="B658" s="189" t="s">
        <v>29029</v>
      </c>
    </row>
    <row r="659" spans="1:2">
      <c r="A659" s="189" t="s">
        <v>29552</v>
      </c>
      <c r="B659" s="189" t="s">
        <v>29553</v>
      </c>
    </row>
    <row r="660" spans="1:2">
      <c r="A660" s="189" t="s">
        <v>29554</v>
      </c>
      <c r="B660" s="189" t="s">
        <v>29555</v>
      </c>
    </row>
    <row r="661" spans="1:2">
      <c r="A661" s="189" t="s">
        <v>29556</v>
      </c>
      <c r="B661" s="189" t="s">
        <v>29555</v>
      </c>
    </row>
    <row r="662" spans="1:2">
      <c r="A662" s="189" t="s">
        <v>29557</v>
      </c>
      <c r="B662" s="189" t="s">
        <v>29555</v>
      </c>
    </row>
    <row r="663" spans="1:2">
      <c r="A663" s="189" t="s">
        <v>6348</v>
      </c>
      <c r="B663" s="189" t="s">
        <v>29555</v>
      </c>
    </row>
    <row r="664" spans="1:2">
      <c r="A664" s="189" t="s">
        <v>29558</v>
      </c>
      <c r="B664" s="189" t="s">
        <v>29559</v>
      </c>
    </row>
    <row r="665" spans="1:2">
      <c r="A665" s="190" t="s">
        <v>29560</v>
      </c>
    </row>
    <row r="666" spans="1:2">
      <c r="A666" s="190" t="s">
        <v>29561</v>
      </c>
    </row>
    <row r="667" spans="1:2">
      <c r="A667" s="190" t="s">
        <v>29562</v>
      </c>
    </row>
    <row r="668" spans="1:2">
      <c r="A668" s="189" t="s">
        <v>29563</v>
      </c>
      <c r="B668" s="189" t="s">
        <v>29564</v>
      </c>
    </row>
    <row r="669" spans="1:2">
      <c r="A669" s="189" t="s">
        <v>29565</v>
      </c>
      <c r="B669" s="189" t="s">
        <v>29566</v>
      </c>
    </row>
    <row r="670" spans="1:2">
      <c r="A670" s="189" t="s">
        <v>29567</v>
      </c>
      <c r="B670" s="189" t="s">
        <v>29564</v>
      </c>
    </row>
    <row r="671" spans="1:2">
      <c r="A671" s="189" t="s">
        <v>29568</v>
      </c>
      <c r="B671" s="189" t="s">
        <v>29564</v>
      </c>
    </row>
    <row r="672" spans="1:2">
      <c r="A672" s="189" t="s">
        <v>29564</v>
      </c>
      <c r="B672" s="189" t="s">
        <v>29564</v>
      </c>
    </row>
    <row r="673" spans="1:2">
      <c r="A673" s="189" t="s">
        <v>29569</v>
      </c>
      <c r="B673" s="189" t="s">
        <v>29564</v>
      </c>
    </row>
    <row r="674" spans="1:2">
      <c r="A674" s="189" t="s">
        <v>29566</v>
      </c>
      <c r="B674" s="189" t="s">
        <v>29566</v>
      </c>
    </row>
    <row r="675" spans="1:2">
      <c r="A675" s="189" t="s">
        <v>29570</v>
      </c>
      <c r="B675" s="189" t="s">
        <v>29570</v>
      </c>
    </row>
    <row r="676" spans="1:2">
      <c r="A676" s="189" t="s">
        <v>29571</v>
      </c>
      <c r="B676" s="189" t="s">
        <v>29571</v>
      </c>
    </row>
    <row r="677" spans="1:2">
      <c r="A677" s="189" t="s">
        <v>29572</v>
      </c>
      <c r="B677" s="189" t="s">
        <v>29572</v>
      </c>
    </row>
    <row r="678" spans="1:2">
      <c r="A678" s="189" t="s">
        <v>29573</v>
      </c>
      <c r="B678" s="189" t="s">
        <v>29573</v>
      </c>
    </row>
    <row r="679" spans="1:2">
      <c r="A679" s="189" t="s">
        <v>29574</v>
      </c>
      <c r="B679" s="189" t="s">
        <v>29574</v>
      </c>
    </row>
    <row r="680" spans="1:2">
      <c r="A680" s="189" t="s">
        <v>29575</v>
      </c>
      <c r="B680" s="189" t="s">
        <v>29575</v>
      </c>
    </row>
    <row r="681" spans="1:2">
      <c r="A681" s="189" t="s">
        <v>29576</v>
      </c>
      <c r="B681" s="189" t="s">
        <v>29577</v>
      </c>
    </row>
    <row r="682" spans="1:2">
      <c r="A682" s="189" t="s">
        <v>29578</v>
      </c>
      <c r="B682" s="189" t="s">
        <v>29578</v>
      </c>
    </row>
    <row r="683" spans="1:2">
      <c r="A683" s="189" t="s">
        <v>29579</v>
      </c>
      <c r="B683" s="189" t="s">
        <v>29578</v>
      </c>
    </row>
    <row r="684" spans="1:2">
      <c r="A684" s="189" t="s">
        <v>29580</v>
      </c>
      <c r="B684" s="189" t="s">
        <v>5839</v>
      </c>
    </row>
    <row r="685" spans="1:2">
      <c r="A685" s="189" t="s">
        <v>29581</v>
      </c>
      <c r="B685" s="189" t="s">
        <v>6711</v>
      </c>
    </row>
    <row r="686" spans="1:2">
      <c r="A686" s="189" t="s">
        <v>29582</v>
      </c>
      <c r="B686" s="189" t="s">
        <v>29583</v>
      </c>
    </row>
    <row r="687" spans="1:2">
      <c r="A687" s="189" t="s">
        <v>29584</v>
      </c>
      <c r="B687" s="189" t="s">
        <v>29584</v>
      </c>
    </row>
    <row r="688" spans="1:2">
      <c r="A688" s="189" t="s">
        <v>29585</v>
      </c>
      <c r="B688" s="189" t="s">
        <v>29584</v>
      </c>
    </row>
    <row r="689" spans="1:2">
      <c r="A689" s="189" t="s">
        <v>29586</v>
      </c>
      <c r="B689" s="189" t="s">
        <v>29586</v>
      </c>
    </row>
    <row r="690" spans="1:2">
      <c r="A690" s="189" t="s">
        <v>29587</v>
      </c>
      <c r="B690" s="189" t="s">
        <v>29586</v>
      </c>
    </row>
    <row r="691" spans="1:2">
      <c r="A691" s="189" t="s">
        <v>29588</v>
      </c>
      <c r="B691" s="189" t="s">
        <v>29588</v>
      </c>
    </row>
    <row r="692" spans="1:2">
      <c r="A692" s="189" t="s">
        <v>29589</v>
      </c>
      <c r="B692" s="189" t="s">
        <v>29589</v>
      </c>
    </row>
    <row r="693" spans="1:2">
      <c r="A693" s="190" t="s">
        <v>29590</v>
      </c>
    </row>
    <row r="694" spans="1:2">
      <c r="A694" s="189" t="s">
        <v>29591</v>
      </c>
      <c r="B694" s="189" t="s">
        <v>29592</v>
      </c>
    </row>
    <row r="695" spans="1:2">
      <c r="A695" s="189" t="s">
        <v>29593</v>
      </c>
      <c r="B695" s="189" t="s">
        <v>29594</v>
      </c>
    </row>
    <row r="696" spans="1:2">
      <c r="A696" s="190" t="s">
        <v>29595</v>
      </c>
    </row>
    <row r="697" spans="1:2">
      <c r="A697" s="189" t="s">
        <v>29596</v>
      </c>
      <c r="B697" s="189" t="s">
        <v>29597</v>
      </c>
    </row>
    <row r="698" spans="1:2">
      <c r="A698" s="189" t="s">
        <v>29598</v>
      </c>
      <c r="B698" s="189" t="s">
        <v>29599</v>
      </c>
    </row>
    <row r="699" spans="1:2">
      <c r="A699" s="189" t="s">
        <v>29600</v>
      </c>
      <c r="B699" s="189" t="s">
        <v>29600</v>
      </c>
    </row>
    <row r="700" spans="1:2">
      <c r="A700" s="189" t="s">
        <v>5839</v>
      </c>
      <c r="B700" s="189" t="s">
        <v>5839</v>
      </c>
    </row>
    <row r="701" spans="1:2">
      <c r="A701" s="189" t="s">
        <v>6711</v>
      </c>
      <c r="B701" s="189" t="s">
        <v>6711</v>
      </c>
    </row>
    <row r="702" spans="1:2">
      <c r="A702" s="189" t="s">
        <v>29601</v>
      </c>
      <c r="B702" s="189" t="s">
        <v>29578</v>
      </c>
    </row>
    <row r="703" spans="1:2">
      <c r="A703" s="189" t="s">
        <v>29602</v>
      </c>
      <c r="B703" s="189" t="s">
        <v>29603</v>
      </c>
    </row>
    <row r="704" spans="1:2">
      <c r="A704" s="189" t="s">
        <v>6730</v>
      </c>
      <c r="B704" s="189" t="s">
        <v>29597</v>
      </c>
    </row>
    <row r="705" spans="1:2">
      <c r="A705" s="189" t="s">
        <v>29604</v>
      </c>
      <c r="B705" s="189" t="s">
        <v>29604</v>
      </c>
    </row>
    <row r="706" spans="1:2">
      <c r="A706" s="189" t="s">
        <v>5744</v>
      </c>
      <c r="B706" s="189" t="s">
        <v>5744</v>
      </c>
    </row>
    <row r="707" spans="1:2">
      <c r="A707" s="189" t="s">
        <v>29605</v>
      </c>
      <c r="B707" s="189" t="s">
        <v>29605</v>
      </c>
    </row>
    <row r="708" spans="1:2">
      <c r="A708" s="189" t="s">
        <v>29606</v>
      </c>
      <c r="B708" s="189" t="s">
        <v>29607</v>
      </c>
    </row>
    <row r="709" spans="1:2">
      <c r="A709" s="189" t="s">
        <v>29608</v>
      </c>
      <c r="B709" s="189" t="s">
        <v>29609</v>
      </c>
    </row>
    <row r="710" spans="1:2">
      <c r="A710" s="189" t="s">
        <v>29610</v>
      </c>
      <c r="B710" s="189" t="s">
        <v>29610</v>
      </c>
    </row>
    <row r="711" spans="1:2">
      <c r="A711" s="189" t="s">
        <v>29611</v>
      </c>
      <c r="B711" s="189" t="s">
        <v>29612</v>
      </c>
    </row>
    <row r="712" spans="1:2">
      <c r="A712" s="189" t="s">
        <v>29613</v>
      </c>
      <c r="B712" s="189" t="s">
        <v>29612</v>
      </c>
    </row>
    <row r="713" spans="1:2">
      <c r="A713" s="189" t="s">
        <v>29614</v>
      </c>
      <c r="B713" s="189" t="s">
        <v>29614</v>
      </c>
    </row>
    <row r="714" spans="1:2">
      <c r="A714" s="189" t="s">
        <v>29615</v>
      </c>
      <c r="B714" s="189" t="s">
        <v>29615</v>
      </c>
    </row>
    <row r="715" spans="1:2">
      <c r="A715" s="190" t="s">
        <v>29616</v>
      </c>
      <c r="B715" s="190" t="s">
        <v>29617</v>
      </c>
    </row>
    <row r="716" spans="1:2">
      <c r="A716" s="189" t="s">
        <v>29618</v>
      </c>
      <c r="B716" s="189" t="s">
        <v>29618</v>
      </c>
    </row>
    <row r="717" spans="1:2">
      <c r="A717" s="189" t="s">
        <v>29619</v>
      </c>
      <c r="B717" s="189" t="s">
        <v>29564</v>
      </c>
    </row>
    <row r="718" spans="1:2">
      <c r="A718" s="189" t="s">
        <v>29620</v>
      </c>
      <c r="B718" s="189" t="s">
        <v>29566</v>
      </c>
    </row>
    <row r="719" spans="1:2">
      <c r="A719" s="189" t="s">
        <v>29621</v>
      </c>
      <c r="B719" s="189" t="s">
        <v>29622</v>
      </c>
    </row>
    <row r="720" spans="1:2">
      <c r="A720" s="189" t="s">
        <v>29623</v>
      </c>
      <c r="B720" s="189" t="s">
        <v>29624</v>
      </c>
    </row>
    <row r="721" spans="1:2">
      <c r="A721" s="189" t="s">
        <v>29625</v>
      </c>
      <c r="B721" s="189" t="s">
        <v>29584</v>
      </c>
    </row>
    <row r="722" spans="1:2">
      <c r="A722" s="189" t="s">
        <v>29626</v>
      </c>
      <c r="B722" s="189" t="s">
        <v>29627</v>
      </c>
    </row>
    <row r="723" spans="1:2">
      <c r="A723" s="189" t="s">
        <v>29628</v>
      </c>
      <c r="B723" s="189" t="s">
        <v>29629</v>
      </c>
    </row>
    <row r="724" spans="1:2">
      <c r="A724" s="189" t="s">
        <v>29630</v>
      </c>
      <c r="B724" s="189" t="s">
        <v>29631</v>
      </c>
    </row>
    <row r="725" spans="1:2">
      <c r="A725" s="190" t="s">
        <v>29632</v>
      </c>
      <c r="B725" s="189" t="s">
        <v>6962</v>
      </c>
    </row>
    <row r="726" spans="1:2">
      <c r="A726" s="189" t="s">
        <v>29633</v>
      </c>
      <c r="B726" s="189" t="s">
        <v>29634</v>
      </c>
    </row>
    <row r="727" spans="1:2">
      <c r="A727" s="190" t="s">
        <v>29635</v>
      </c>
    </row>
    <row r="728" spans="1:2">
      <c r="A728" s="189" t="s">
        <v>29636</v>
      </c>
      <c r="B728" s="189" t="s">
        <v>29637</v>
      </c>
    </row>
    <row r="729" spans="1:2">
      <c r="A729" s="189" t="s">
        <v>29638</v>
      </c>
      <c r="B729" s="189" t="s">
        <v>29639</v>
      </c>
    </row>
    <row r="730" spans="1:2">
      <c r="A730" s="189" t="s">
        <v>29640</v>
      </c>
      <c r="B730" s="189" t="s">
        <v>29641</v>
      </c>
    </row>
    <row r="731" spans="1:2">
      <c r="A731" s="189" t="s">
        <v>29642</v>
      </c>
      <c r="B731" s="189" t="s">
        <v>29643</v>
      </c>
    </row>
    <row r="732" spans="1:2">
      <c r="A732" s="189" t="s">
        <v>29644</v>
      </c>
      <c r="B732" s="189" t="s">
        <v>29645</v>
      </c>
    </row>
    <row r="733" spans="1:2">
      <c r="A733" s="189" t="s">
        <v>29646</v>
      </c>
      <c r="B733" s="189" t="s">
        <v>29646</v>
      </c>
    </row>
    <row r="734" spans="1:2">
      <c r="A734" s="189" t="s">
        <v>29647</v>
      </c>
      <c r="B734" s="189" t="s">
        <v>29648</v>
      </c>
    </row>
    <row r="735" spans="1:2">
      <c r="A735" s="189" t="s">
        <v>29649</v>
      </c>
      <c r="B735" s="189" t="s">
        <v>29649</v>
      </c>
    </row>
    <row r="736" spans="1:2">
      <c r="A736" s="189" t="s">
        <v>29650</v>
      </c>
      <c r="B736" s="189" t="s">
        <v>29651</v>
      </c>
    </row>
    <row r="737" spans="1:2">
      <c r="A737" s="189" t="s">
        <v>29652</v>
      </c>
      <c r="B737" s="189" t="s">
        <v>29652</v>
      </c>
    </row>
    <row r="738" spans="1:2">
      <c r="A738" s="189" t="s">
        <v>29653</v>
      </c>
      <c r="B738" s="189" t="s">
        <v>29653</v>
      </c>
    </row>
    <row r="739" spans="1:2">
      <c r="A739" s="189" t="s">
        <v>5817</v>
      </c>
      <c r="B739" s="189" t="s">
        <v>5818</v>
      </c>
    </row>
    <row r="740" spans="1:2">
      <c r="A740" s="189" t="s">
        <v>29654</v>
      </c>
      <c r="B740" s="189" t="s">
        <v>29655</v>
      </c>
    </row>
    <row r="741" spans="1:2">
      <c r="A741" s="189" t="s">
        <v>29656</v>
      </c>
      <c r="B741" s="189" t="s">
        <v>29656</v>
      </c>
    </row>
    <row r="742" spans="1:2">
      <c r="A742" s="189" t="s">
        <v>29657</v>
      </c>
      <c r="B742" s="189" t="s">
        <v>29658</v>
      </c>
    </row>
    <row r="743" spans="1:2">
      <c r="A743" s="189" t="s">
        <v>6735</v>
      </c>
      <c r="B743" s="189" t="s">
        <v>29659</v>
      </c>
    </row>
    <row r="744" spans="1:2">
      <c r="A744" s="189" t="s">
        <v>29660</v>
      </c>
      <c r="B744" s="189" t="s">
        <v>29660</v>
      </c>
    </row>
    <row r="745" spans="1:2">
      <c r="A745" s="189" t="s">
        <v>6030</v>
      </c>
      <c r="B745" s="189" t="s">
        <v>6030</v>
      </c>
    </row>
    <row r="746" spans="1:2">
      <c r="A746" s="189" t="s">
        <v>29661</v>
      </c>
      <c r="B746" s="189" t="s">
        <v>29661</v>
      </c>
    </row>
    <row r="747" spans="1:2">
      <c r="A747" s="189" t="s">
        <v>29662</v>
      </c>
      <c r="B747" s="189" t="s">
        <v>6030</v>
      </c>
    </row>
    <row r="748" spans="1:2">
      <c r="A748" s="189" t="s">
        <v>29663</v>
      </c>
      <c r="B748" s="189" t="s">
        <v>29664</v>
      </c>
    </row>
    <row r="749" spans="1:2">
      <c r="A749" s="189" t="s">
        <v>29665</v>
      </c>
      <c r="B749" s="189" t="s">
        <v>29665</v>
      </c>
    </row>
    <row r="750" spans="1:2">
      <c r="A750" s="189" t="s">
        <v>29666</v>
      </c>
      <c r="B750" s="189" t="s">
        <v>29666</v>
      </c>
    </row>
    <row r="751" spans="1:2">
      <c r="A751" s="189" t="s">
        <v>29667</v>
      </c>
      <c r="B751" s="189" t="s">
        <v>29667</v>
      </c>
    </row>
    <row r="752" spans="1:2">
      <c r="A752" s="189" t="s">
        <v>6036</v>
      </c>
      <c r="B752" s="189" t="s">
        <v>29668</v>
      </c>
    </row>
    <row r="753" spans="1:2">
      <c r="A753" s="189" t="s">
        <v>29669</v>
      </c>
      <c r="B753" s="189" t="s">
        <v>29669</v>
      </c>
    </row>
    <row r="754" spans="1:2">
      <c r="A754" s="189" t="s">
        <v>6043</v>
      </c>
      <c r="B754" s="189" t="s">
        <v>6043</v>
      </c>
    </row>
    <row r="755" spans="1:2">
      <c r="A755" s="189" t="s">
        <v>29670</v>
      </c>
      <c r="B755" s="189" t="s">
        <v>29670</v>
      </c>
    </row>
    <row r="756" spans="1:2">
      <c r="A756" s="189" t="s">
        <v>29671</v>
      </c>
      <c r="B756" s="189" t="s">
        <v>29672</v>
      </c>
    </row>
    <row r="757" spans="1:2">
      <c r="A757" s="189" t="s">
        <v>29672</v>
      </c>
      <c r="B757" s="189" t="s">
        <v>29672</v>
      </c>
    </row>
    <row r="758" spans="1:2">
      <c r="A758" s="189" t="s">
        <v>29673</v>
      </c>
      <c r="B758" s="189" t="s">
        <v>6043</v>
      </c>
    </row>
    <row r="759" spans="1:2">
      <c r="A759" s="189" t="s">
        <v>29674</v>
      </c>
      <c r="B759" s="189" t="s">
        <v>29675</v>
      </c>
    </row>
    <row r="760" spans="1:2">
      <c r="A760" s="189" t="s">
        <v>29676</v>
      </c>
      <c r="B760" s="189" t="s">
        <v>29676</v>
      </c>
    </row>
    <row r="761" spans="1:2">
      <c r="A761" s="189" t="s">
        <v>29677</v>
      </c>
      <c r="B761" s="189" t="s">
        <v>29677</v>
      </c>
    </row>
    <row r="762" spans="1:2">
      <c r="A762" s="189" t="s">
        <v>29678</v>
      </c>
      <c r="B762" s="189" t="s">
        <v>29678</v>
      </c>
    </row>
    <row r="763" spans="1:2">
      <c r="A763" s="189" t="s">
        <v>29679</v>
      </c>
      <c r="B763" s="189" t="s">
        <v>29679</v>
      </c>
    </row>
    <row r="764" spans="1:2">
      <c r="A764" s="189" t="s">
        <v>29680</v>
      </c>
      <c r="B764" s="189" t="s">
        <v>29681</v>
      </c>
    </row>
    <row r="765" spans="1:2">
      <c r="A765" s="189" t="s">
        <v>29681</v>
      </c>
      <c r="B765" s="189" t="s">
        <v>29681</v>
      </c>
    </row>
    <row r="766" spans="1:2">
      <c r="A766" s="189" t="s">
        <v>29682</v>
      </c>
      <c r="B766" s="189" t="s">
        <v>29682</v>
      </c>
    </row>
    <row r="767" spans="1:2">
      <c r="A767" s="189" t="s">
        <v>29683</v>
      </c>
      <c r="B767" s="189" t="s">
        <v>29683</v>
      </c>
    </row>
    <row r="768" spans="1:2">
      <c r="A768" s="189" t="s">
        <v>29684</v>
      </c>
      <c r="B768" s="189" t="s">
        <v>29684</v>
      </c>
    </row>
    <row r="769" spans="1:2">
      <c r="A769" s="189" t="s">
        <v>29685</v>
      </c>
      <c r="B769" s="189" t="s">
        <v>29685</v>
      </c>
    </row>
    <row r="770" spans="1:2">
      <c r="A770" s="189" t="s">
        <v>6350</v>
      </c>
      <c r="B770" s="189" t="s">
        <v>6350</v>
      </c>
    </row>
    <row r="771" spans="1:2">
      <c r="A771" s="189" t="s">
        <v>29686</v>
      </c>
      <c r="B771" s="189" t="s">
        <v>29686</v>
      </c>
    </row>
    <row r="772" spans="1:2">
      <c r="A772" s="189" t="s">
        <v>29687</v>
      </c>
      <c r="B772" s="189" t="s">
        <v>29688</v>
      </c>
    </row>
    <row r="773" spans="1:2">
      <c r="A773" s="189" t="s">
        <v>29688</v>
      </c>
      <c r="B773" s="189" t="s">
        <v>29688</v>
      </c>
    </row>
    <row r="774" spans="1:2">
      <c r="A774" s="189" t="s">
        <v>29689</v>
      </c>
      <c r="B774" s="189" t="s">
        <v>29689</v>
      </c>
    </row>
    <row r="775" spans="1:2">
      <c r="A775" s="189" t="s">
        <v>29690</v>
      </c>
      <c r="B775" s="189" t="s">
        <v>29691</v>
      </c>
    </row>
    <row r="776" spans="1:2">
      <c r="A776" s="189" t="s">
        <v>29692</v>
      </c>
      <c r="B776" s="189" t="s">
        <v>29693</v>
      </c>
    </row>
    <row r="777" spans="1:2">
      <c r="A777" s="190" t="s">
        <v>29694</v>
      </c>
    </row>
    <row r="778" spans="1:2">
      <c r="A778" s="189" t="s">
        <v>7109</v>
      </c>
      <c r="B778" s="189" t="s">
        <v>7109</v>
      </c>
    </row>
    <row r="779" spans="1:2">
      <c r="A779" s="190" t="s">
        <v>29695</v>
      </c>
    </row>
    <row r="780" spans="1:2">
      <c r="A780" s="189" t="s">
        <v>6354</v>
      </c>
      <c r="B780" s="189" t="s">
        <v>6354</v>
      </c>
    </row>
    <row r="781" spans="1:2">
      <c r="A781" s="189" t="s">
        <v>29696</v>
      </c>
      <c r="B781" s="189" t="s">
        <v>29696</v>
      </c>
    </row>
    <row r="782" spans="1:2">
      <c r="A782" s="189" t="s">
        <v>29697</v>
      </c>
      <c r="B782" s="189" t="s">
        <v>29697</v>
      </c>
    </row>
    <row r="783" spans="1:2">
      <c r="A783" s="189" t="s">
        <v>29698</v>
      </c>
      <c r="B783" s="189" t="s">
        <v>29698</v>
      </c>
    </row>
    <row r="784" spans="1:2">
      <c r="A784" s="189" t="s">
        <v>29699</v>
      </c>
      <c r="B784" s="189" t="s">
        <v>29700</v>
      </c>
    </row>
    <row r="785" spans="1:2">
      <c r="A785" s="189" t="s">
        <v>29701</v>
      </c>
      <c r="B785" s="189" t="s">
        <v>29701</v>
      </c>
    </row>
    <row r="786" spans="1:2">
      <c r="A786" s="189" t="s">
        <v>29702</v>
      </c>
      <c r="B786" s="189" t="s">
        <v>29702</v>
      </c>
    </row>
    <row r="787" spans="1:2">
      <c r="A787" s="189" t="s">
        <v>6909</v>
      </c>
      <c r="B787" s="189" t="s">
        <v>6962</v>
      </c>
    </row>
    <row r="788" spans="1:2">
      <c r="A788" s="189" t="s">
        <v>29703</v>
      </c>
      <c r="B788" s="189" t="s">
        <v>29704</v>
      </c>
    </row>
    <row r="789" spans="1:2">
      <c r="A789" s="189" t="s">
        <v>29705</v>
      </c>
      <c r="B789" s="189" t="s">
        <v>29706</v>
      </c>
    </row>
    <row r="790" spans="1:2">
      <c r="A790" s="189" t="s">
        <v>29707</v>
      </c>
      <c r="B790" s="189" t="s">
        <v>29708</v>
      </c>
    </row>
    <row r="791" spans="1:2">
      <c r="A791" s="189" t="s">
        <v>29709</v>
      </c>
      <c r="B791" s="189" t="s">
        <v>29710</v>
      </c>
    </row>
    <row r="792" spans="1:2">
      <c r="A792" s="189" t="s">
        <v>29711</v>
      </c>
      <c r="B792" s="189" t="s">
        <v>29712</v>
      </c>
    </row>
    <row r="793" spans="1:2">
      <c r="A793" s="189" t="s">
        <v>29713</v>
      </c>
      <c r="B793" s="189" t="s">
        <v>29714</v>
      </c>
    </row>
    <row r="794" spans="1:2">
      <c r="A794" s="189" t="s">
        <v>29715</v>
      </c>
      <c r="B794" s="189" t="s">
        <v>29716</v>
      </c>
    </row>
    <row r="795" spans="1:2">
      <c r="A795" s="189" t="s">
        <v>29717</v>
      </c>
      <c r="B795" s="189" t="s">
        <v>29718</v>
      </c>
    </row>
    <row r="796" spans="1:2">
      <c r="A796" s="189" t="s">
        <v>29719</v>
      </c>
      <c r="B796" s="189" t="s">
        <v>29720</v>
      </c>
    </row>
    <row r="797" spans="1:2">
      <c r="A797" s="189" t="s">
        <v>29721</v>
      </c>
      <c r="B797" s="189" t="s">
        <v>29722</v>
      </c>
    </row>
    <row r="798" spans="1:2">
      <c r="A798" s="189" t="s">
        <v>29723</v>
      </c>
      <c r="B798" s="189" t="s">
        <v>29724</v>
      </c>
    </row>
    <row r="799" spans="1:2">
      <c r="A799" s="189" t="s">
        <v>29725</v>
      </c>
      <c r="B799" s="189" t="s">
        <v>29726</v>
      </c>
    </row>
    <row r="800" spans="1:2">
      <c r="A800" s="189" t="s">
        <v>29727</v>
      </c>
      <c r="B800" s="189" t="s">
        <v>29728</v>
      </c>
    </row>
    <row r="801" spans="1:2">
      <c r="A801" s="189" t="s">
        <v>29729</v>
      </c>
      <c r="B801" s="189" t="s">
        <v>29704</v>
      </c>
    </row>
    <row r="802" spans="1:2">
      <c r="A802" s="189" t="s">
        <v>29730</v>
      </c>
      <c r="B802" s="189" t="s">
        <v>29731</v>
      </c>
    </row>
    <row r="803" spans="1:2">
      <c r="A803" s="189" t="s">
        <v>29732</v>
      </c>
      <c r="B803" s="189" t="s">
        <v>29733</v>
      </c>
    </row>
    <row r="804" spans="1:2">
      <c r="A804" s="189" t="s">
        <v>29734</v>
      </c>
      <c r="B804" s="189" t="s">
        <v>29735</v>
      </c>
    </row>
    <row r="805" spans="1:2">
      <c r="A805" s="189" t="s">
        <v>29736</v>
      </c>
      <c r="B805" s="189" t="s">
        <v>29737</v>
      </c>
    </row>
    <row r="806" spans="1:2">
      <c r="A806" s="189" t="s">
        <v>29738</v>
      </c>
      <c r="B806" s="189" t="s">
        <v>29739</v>
      </c>
    </row>
    <row r="807" spans="1:2">
      <c r="A807" s="189" t="s">
        <v>29740</v>
      </c>
      <c r="B807" s="189" t="s">
        <v>29741</v>
      </c>
    </row>
    <row r="808" spans="1:2">
      <c r="A808" s="189" t="s">
        <v>29742</v>
      </c>
      <c r="B808" s="189" t="s">
        <v>29743</v>
      </c>
    </row>
    <row r="809" spans="1:2">
      <c r="A809" s="189" t="s">
        <v>29744</v>
      </c>
      <c r="B809" s="189" t="s">
        <v>29745</v>
      </c>
    </row>
    <row r="810" spans="1:2">
      <c r="A810" s="189" t="s">
        <v>29746</v>
      </c>
      <c r="B810" s="189" t="s">
        <v>29747</v>
      </c>
    </row>
    <row r="811" spans="1:2">
      <c r="A811" s="189" t="s">
        <v>29748</v>
      </c>
      <c r="B811" s="189" t="s">
        <v>29749</v>
      </c>
    </row>
    <row r="812" spans="1:2">
      <c r="A812" s="189" t="s">
        <v>29750</v>
      </c>
      <c r="B812" s="189" t="s">
        <v>29751</v>
      </c>
    </row>
    <row r="813" spans="1:2">
      <c r="A813" s="189" t="s">
        <v>29752</v>
      </c>
      <c r="B813" s="189" t="s">
        <v>29753</v>
      </c>
    </row>
    <row r="814" spans="1:2">
      <c r="A814" s="189" t="s">
        <v>29754</v>
      </c>
      <c r="B814" s="189" t="s">
        <v>29755</v>
      </c>
    </row>
    <row r="815" spans="1:2">
      <c r="A815" s="189" t="s">
        <v>29756</v>
      </c>
      <c r="B815" s="189" t="s">
        <v>29757</v>
      </c>
    </row>
    <row r="816" spans="1:2">
      <c r="A816" s="189" t="s">
        <v>29758</v>
      </c>
      <c r="B816" s="189" t="s">
        <v>29759</v>
      </c>
    </row>
    <row r="817" spans="1:2">
      <c r="A817" s="189" t="s">
        <v>29760</v>
      </c>
      <c r="B817" s="189" t="s">
        <v>29761</v>
      </c>
    </row>
    <row r="818" spans="1:2">
      <c r="A818" s="190" t="s">
        <v>29762</v>
      </c>
      <c r="B818" s="189" t="s">
        <v>29763</v>
      </c>
    </row>
    <row r="819" spans="1:2">
      <c r="A819" s="189" t="s">
        <v>29764</v>
      </c>
      <c r="B819" s="189" t="s">
        <v>29765</v>
      </c>
    </row>
    <row r="820" spans="1:2">
      <c r="A820" s="189" t="s">
        <v>29766</v>
      </c>
      <c r="B820" s="189" t="s">
        <v>29767</v>
      </c>
    </row>
    <row r="821" spans="1:2">
      <c r="A821" s="189" t="s">
        <v>29768</v>
      </c>
      <c r="B821" s="189" t="s">
        <v>29769</v>
      </c>
    </row>
    <row r="822" spans="1:2">
      <c r="A822" s="189" t="s">
        <v>29770</v>
      </c>
      <c r="B822" s="189" t="s">
        <v>29771</v>
      </c>
    </row>
    <row r="823" spans="1:2">
      <c r="A823" s="189" t="s">
        <v>29772</v>
      </c>
      <c r="B823" s="189" t="s">
        <v>29773</v>
      </c>
    </row>
    <row r="824" spans="1:2">
      <c r="A824" s="189" t="s">
        <v>29774</v>
      </c>
      <c r="B824" s="189" t="s">
        <v>29775</v>
      </c>
    </row>
    <row r="825" spans="1:2">
      <c r="A825" s="189" t="s">
        <v>29776</v>
      </c>
      <c r="B825" s="189" t="s">
        <v>29777</v>
      </c>
    </row>
    <row r="826" spans="1:2">
      <c r="A826" s="189" t="s">
        <v>29778</v>
      </c>
      <c r="B826" s="189" t="s">
        <v>29779</v>
      </c>
    </row>
    <row r="827" spans="1:2">
      <c r="A827" s="189" t="s">
        <v>29780</v>
      </c>
      <c r="B827" s="189" t="s">
        <v>29781</v>
      </c>
    </row>
    <row r="828" spans="1:2">
      <c r="A828" s="189" t="s">
        <v>29782</v>
      </c>
      <c r="B828" s="189" t="s">
        <v>29783</v>
      </c>
    </row>
    <row r="829" spans="1:2">
      <c r="A829" s="189" t="s">
        <v>29784</v>
      </c>
      <c r="B829" s="189" t="s">
        <v>29785</v>
      </c>
    </row>
    <row r="830" spans="1:2">
      <c r="A830" s="189" t="s">
        <v>29786</v>
      </c>
      <c r="B830" s="189" t="s">
        <v>29787</v>
      </c>
    </row>
    <row r="831" spans="1:2">
      <c r="A831" s="189" t="s">
        <v>29788</v>
      </c>
      <c r="B831" s="189" t="s">
        <v>29789</v>
      </c>
    </row>
    <row r="832" spans="1:2">
      <c r="A832" s="189" t="s">
        <v>29790</v>
      </c>
      <c r="B832" s="189" t="s">
        <v>29785</v>
      </c>
    </row>
    <row r="833" spans="1:2">
      <c r="A833" s="189" t="s">
        <v>29791</v>
      </c>
      <c r="B833" s="189" t="s">
        <v>29792</v>
      </c>
    </row>
    <row r="834" spans="1:2">
      <c r="A834" s="189" t="s">
        <v>29793</v>
      </c>
      <c r="B834" s="189" t="s">
        <v>29794</v>
      </c>
    </row>
    <row r="835" spans="1:2">
      <c r="A835" s="189" t="s">
        <v>29795</v>
      </c>
      <c r="B835" s="189" t="s">
        <v>29796</v>
      </c>
    </row>
    <row r="836" spans="1:2">
      <c r="A836" s="189" t="s">
        <v>29797</v>
      </c>
      <c r="B836" s="189" t="s">
        <v>29706</v>
      </c>
    </row>
    <row r="837" spans="1:2">
      <c r="A837" s="189" t="s">
        <v>29798</v>
      </c>
      <c r="B837" s="189" t="s">
        <v>29706</v>
      </c>
    </row>
    <row r="838" spans="1:2">
      <c r="A838" s="189" t="s">
        <v>29799</v>
      </c>
      <c r="B838" s="189" t="s">
        <v>29800</v>
      </c>
    </row>
    <row r="839" spans="1:2">
      <c r="A839" s="189" t="s">
        <v>29801</v>
      </c>
      <c r="B839" s="189" t="s">
        <v>29802</v>
      </c>
    </row>
    <row r="840" spans="1:2">
      <c r="A840" s="189" t="s">
        <v>29803</v>
      </c>
      <c r="B840" s="189" t="s">
        <v>29804</v>
      </c>
    </row>
    <row r="841" spans="1:2">
      <c r="A841" s="189" t="s">
        <v>29805</v>
      </c>
      <c r="B841" s="189" t="s">
        <v>29806</v>
      </c>
    </row>
    <row r="842" spans="1:2">
      <c r="A842" s="189" t="s">
        <v>29807</v>
      </c>
      <c r="B842" s="189" t="s">
        <v>29808</v>
      </c>
    </row>
    <row r="843" spans="1:2">
      <c r="A843" s="189" t="s">
        <v>29809</v>
      </c>
      <c r="B843" s="189" t="s">
        <v>29810</v>
      </c>
    </row>
    <row r="844" spans="1:2">
      <c r="A844" s="189" t="s">
        <v>29811</v>
      </c>
      <c r="B844" s="189" t="s">
        <v>29810</v>
      </c>
    </row>
    <row r="845" spans="1:2">
      <c r="A845" s="189" t="s">
        <v>29812</v>
      </c>
      <c r="B845" s="189" t="s">
        <v>29813</v>
      </c>
    </row>
    <row r="846" spans="1:2">
      <c r="A846" s="189" t="s">
        <v>29814</v>
      </c>
      <c r="B846" s="189" t="s">
        <v>29815</v>
      </c>
    </row>
    <row r="847" spans="1:2">
      <c r="A847" s="189" t="s">
        <v>29816</v>
      </c>
      <c r="B847" s="189" t="s">
        <v>29817</v>
      </c>
    </row>
    <row r="848" spans="1:2">
      <c r="A848" s="189" t="s">
        <v>29818</v>
      </c>
      <c r="B848" s="189" t="s">
        <v>29819</v>
      </c>
    </row>
    <row r="849" spans="1:2">
      <c r="A849" s="189" t="s">
        <v>29820</v>
      </c>
      <c r="B849" s="189" t="s">
        <v>29821</v>
      </c>
    </row>
    <row r="850" spans="1:2">
      <c r="A850" s="189" t="s">
        <v>29822</v>
      </c>
      <c r="B850" s="189" t="s">
        <v>29251</v>
      </c>
    </row>
    <row r="851" spans="1:2">
      <c r="A851" s="189" t="s">
        <v>29823</v>
      </c>
      <c r="B851" s="189" t="s">
        <v>29824</v>
      </c>
    </row>
    <row r="852" spans="1:2">
      <c r="A852" s="190" t="s">
        <v>29825</v>
      </c>
    </row>
    <row r="853" spans="1:2">
      <c r="A853" s="189" t="s">
        <v>29029</v>
      </c>
      <c r="B853" s="189" t="s">
        <v>29029</v>
      </c>
    </row>
    <row r="854" spans="1:2">
      <c r="A854" s="189" t="s">
        <v>29826</v>
      </c>
      <c r="B854" s="189" t="s">
        <v>29826</v>
      </c>
    </row>
    <row r="855" spans="1:2">
      <c r="A855" s="189" t="s">
        <v>29827</v>
      </c>
      <c r="B855" s="189" t="s">
        <v>29827</v>
      </c>
    </row>
    <row r="856" spans="1:2">
      <c r="A856" s="189" t="s">
        <v>29828</v>
      </c>
      <c r="B856" s="189" t="s">
        <v>29828</v>
      </c>
    </row>
    <row r="857" spans="1:2">
      <c r="A857" s="189" t="s">
        <v>29829</v>
      </c>
      <c r="B857" s="189" t="s">
        <v>29829</v>
      </c>
    </row>
    <row r="858" spans="1:2">
      <c r="A858" s="189" t="s">
        <v>29830</v>
      </c>
      <c r="B858" s="189" t="s">
        <v>29831</v>
      </c>
    </row>
    <row r="859" spans="1:2">
      <c r="A859" s="189" t="s">
        <v>29832</v>
      </c>
      <c r="B859" s="189" t="s">
        <v>29832</v>
      </c>
    </row>
    <row r="860" spans="1:2">
      <c r="A860" s="189" t="s">
        <v>328</v>
      </c>
    </row>
    <row r="861" spans="1:2">
      <c r="A861" s="189" t="s">
        <v>29833</v>
      </c>
      <c r="B861" s="189" t="s">
        <v>29834</v>
      </c>
    </row>
    <row r="862" spans="1:2">
      <c r="A862" s="189" t="s">
        <v>29835</v>
      </c>
      <c r="B862" s="189" t="s">
        <v>29025</v>
      </c>
    </row>
    <row r="863" spans="1:2">
      <c r="A863" s="189" t="s">
        <v>29836</v>
      </c>
      <c r="B863" s="189" t="s">
        <v>29836</v>
      </c>
    </row>
    <row r="864" spans="1:2">
      <c r="A864" s="189" t="s">
        <v>29837</v>
      </c>
      <c r="B864" s="189" t="s">
        <v>29838</v>
      </c>
    </row>
    <row r="865" spans="1:2">
      <c r="A865" s="189" t="s">
        <v>29839</v>
      </c>
      <c r="B865" s="189" t="s">
        <v>29840</v>
      </c>
    </row>
    <row r="866" spans="1:2">
      <c r="A866" s="189" t="s">
        <v>29841</v>
      </c>
      <c r="B866" s="189" t="s">
        <v>29841</v>
      </c>
    </row>
    <row r="867" spans="1:2">
      <c r="A867" s="189" t="s">
        <v>29842</v>
      </c>
      <c r="B867" s="189" t="s">
        <v>29834</v>
      </c>
    </row>
    <row r="868" spans="1:2">
      <c r="A868" s="189" t="s">
        <v>29843</v>
      </c>
      <c r="B868" s="189" t="s">
        <v>29843</v>
      </c>
    </row>
    <row r="869" spans="1:2">
      <c r="A869" s="189" t="s">
        <v>29844</v>
      </c>
      <c r="B869" s="189" t="s">
        <v>29845</v>
      </c>
    </row>
    <row r="870" spans="1:2">
      <c r="A870" s="189" t="s">
        <v>29846</v>
      </c>
      <c r="B870" s="189" t="s">
        <v>29846</v>
      </c>
    </row>
    <row r="871" spans="1:2">
      <c r="A871" s="189" t="s">
        <v>29847</v>
      </c>
      <c r="B871" s="189" t="s">
        <v>29847</v>
      </c>
    </row>
    <row r="872" spans="1:2">
      <c r="A872" s="189" t="s">
        <v>29848</v>
      </c>
      <c r="B872" s="189" t="s">
        <v>29848</v>
      </c>
    </row>
    <row r="873" spans="1:2">
      <c r="A873" s="189" t="s">
        <v>29849</v>
      </c>
      <c r="B873" s="189" t="s">
        <v>29850</v>
      </c>
    </row>
    <row r="874" spans="1:2">
      <c r="A874" s="189" t="s">
        <v>29851</v>
      </c>
      <c r="B874" s="189" t="s">
        <v>29851</v>
      </c>
    </row>
    <row r="875" spans="1:2">
      <c r="A875" s="190" t="s">
        <v>29852</v>
      </c>
      <c r="B875" s="189" t="s">
        <v>29852</v>
      </c>
    </row>
    <row r="876" spans="1:2">
      <c r="A876" s="189" t="s">
        <v>29853</v>
      </c>
      <c r="B876" s="189" t="s">
        <v>6962</v>
      </c>
    </row>
    <row r="877" spans="1:2">
      <c r="A877" s="189" t="s">
        <v>29854</v>
      </c>
      <c r="B877" s="189" t="s">
        <v>29855</v>
      </c>
    </row>
    <row r="878" spans="1:2">
      <c r="A878" s="189" t="s">
        <v>29856</v>
      </c>
      <c r="B878" s="189" t="s">
        <v>29857</v>
      </c>
    </row>
    <row r="879" spans="1:2">
      <c r="A879" s="189" t="s">
        <v>29858</v>
      </c>
      <c r="B879" s="189" t="s">
        <v>29857</v>
      </c>
    </row>
    <row r="880" spans="1:2">
      <c r="A880" s="189" t="s">
        <v>29859</v>
      </c>
      <c r="B880" s="189" t="s">
        <v>6962</v>
      </c>
    </row>
    <row r="881" spans="1:2">
      <c r="A881" s="189" t="s">
        <v>29860</v>
      </c>
      <c r="B881" s="189" t="s">
        <v>29861</v>
      </c>
    </row>
    <row r="882" spans="1:2">
      <c r="A882" s="189" t="s">
        <v>29862</v>
      </c>
      <c r="B882" s="189" t="s">
        <v>29863</v>
      </c>
    </row>
    <row r="883" spans="1:2">
      <c r="A883" s="189" t="s">
        <v>29864</v>
      </c>
      <c r="B883" s="189" t="s">
        <v>29865</v>
      </c>
    </row>
    <row r="884" spans="1:2">
      <c r="A884" s="189" t="s">
        <v>29866</v>
      </c>
      <c r="B884" s="189" t="s">
        <v>29867</v>
      </c>
    </row>
    <row r="885" spans="1:2">
      <c r="A885" s="189" t="s">
        <v>29868</v>
      </c>
      <c r="B885" s="189" t="s">
        <v>29869</v>
      </c>
    </row>
    <row r="886" spans="1:2">
      <c r="A886" s="189" t="s">
        <v>29870</v>
      </c>
      <c r="B886" s="189" t="s">
        <v>29253</v>
      </c>
    </row>
    <row r="887" spans="1:2">
      <c r="A887" s="189" t="s">
        <v>29871</v>
      </c>
      <c r="B887" s="189" t="s">
        <v>29872</v>
      </c>
    </row>
    <row r="888" spans="1:2">
      <c r="A888" s="189" t="s">
        <v>29873</v>
      </c>
      <c r="B888" s="189" t="s">
        <v>29874</v>
      </c>
    </row>
    <row r="889" spans="1:2">
      <c r="A889" s="189" t="s">
        <v>29875</v>
      </c>
      <c r="B889" s="189" t="s">
        <v>28930</v>
      </c>
    </row>
    <row r="890" spans="1:2">
      <c r="A890" s="189" t="s">
        <v>29876</v>
      </c>
      <c r="B890" s="189" t="s">
        <v>29877</v>
      </c>
    </row>
    <row r="891" spans="1:2">
      <c r="A891" s="190" t="s">
        <v>29878</v>
      </c>
    </row>
    <row r="892" spans="1:2">
      <c r="A892" s="190" t="s">
        <v>29879</v>
      </c>
    </row>
    <row r="893" spans="1:2">
      <c r="A893" s="190" t="s">
        <v>29880</v>
      </c>
    </row>
    <row r="894" spans="1:2">
      <c r="A894" s="189" t="s">
        <v>29881</v>
      </c>
      <c r="B894" s="189" t="s">
        <v>29547</v>
      </c>
    </row>
    <row r="895" spans="1:2">
      <c r="A895" s="189" t="s">
        <v>29882</v>
      </c>
      <c r="B895" s="189" t="s">
        <v>29542</v>
      </c>
    </row>
    <row r="896" spans="1:2">
      <c r="A896" s="189" t="s">
        <v>29883</v>
      </c>
      <c r="B896" s="189" t="s">
        <v>29542</v>
      </c>
    </row>
    <row r="897" spans="1:2">
      <c r="A897" s="189" t="s">
        <v>29884</v>
      </c>
      <c r="B897" s="189" t="s">
        <v>29885</v>
      </c>
    </row>
    <row r="898" spans="1:2">
      <c r="A898" s="189" t="s">
        <v>29886</v>
      </c>
      <c r="B898" s="189" t="s">
        <v>29542</v>
      </c>
    </row>
    <row r="899" spans="1:2">
      <c r="A899" s="189" t="s">
        <v>29887</v>
      </c>
      <c r="B899" s="189" t="s">
        <v>29545</v>
      </c>
    </row>
    <row r="900" spans="1:2">
      <c r="A900" s="189" t="s">
        <v>29888</v>
      </c>
      <c r="B900" s="189" t="s">
        <v>29888</v>
      </c>
    </row>
    <row r="901" spans="1:2">
      <c r="A901" s="189" t="s">
        <v>29889</v>
      </c>
      <c r="B901" s="189" t="s">
        <v>29890</v>
      </c>
    </row>
    <row r="902" spans="1:2">
      <c r="A902" s="189" t="s">
        <v>5752</v>
      </c>
      <c r="B902" s="189" t="s">
        <v>5752</v>
      </c>
    </row>
    <row r="903" spans="1:2">
      <c r="A903" s="189" t="s">
        <v>29891</v>
      </c>
      <c r="B903" s="189" t="s">
        <v>29891</v>
      </c>
    </row>
    <row r="904" spans="1:2">
      <c r="A904" s="189" t="s">
        <v>29892</v>
      </c>
      <c r="B904" s="189" t="s">
        <v>29892</v>
      </c>
    </row>
    <row r="905" spans="1:2">
      <c r="A905" s="190" t="s">
        <v>29893</v>
      </c>
    </row>
    <row r="906" spans="1:2">
      <c r="A906" s="190" t="s">
        <v>29894</v>
      </c>
    </row>
    <row r="907" spans="1:2">
      <c r="A907" s="189" t="s">
        <v>6706</v>
      </c>
      <c r="B907" s="189" t="s">
        <v>6706</v>
      </c>
    </row>
    <row r="908" spans="1:2">
      <c r="A908" s="189" t="s">
        <v>29895</v>
      </c>
      <c r="B908" s="189" t="s">
        <v>29896</v>
      </c>
    </row>
    <row r="909" spans="1:2">
      <c r="A909" s="189" t="s">
        <v>29897</v>
      </c>
      <c r="B909" s="189" t="s">
        <v>29897</v>
      </c>
    </row>
    <row r="910" spans="1:2">
      <c r="A910" s="189" t="s">
        <v>29898</v>
      </c>
      <c r="B910" s="189" t="s">
        <v>29898</v>
      </c>
    </row>
    <row r="911" spans="1:2">
      <c r="A911" s="189" t="s">
        <v>29899</v>
      </c>
      <c r="B911" s="189" t="s">
        <v>29899</v>
      </c>
    </row>
    <row r="912" spans="1:2">
      <c r="A912" s="189" t="s">
        <v>29900</v>
      </c>
      <c r="B912" s="189" t="s">
        <v>29900</v>
      </c>
    </row>
    <row r="913" spans="1:2">
      <c r="A913" s="190" t="s">
        <v>29901</v>
      </c>
    </row>
    <row r="914" spans="1:2">
      <c r="A914" s="190" t="s">
        <v>29902</v>
      </c>
    </row>
    <row r="915" spans="1:2">
      <c r="A915" s="189" t="s">
        <v>29903</v>
      </c>
      <c r="B915" s="189" t="s">
        <v>29903</v>
      </c>
    </row>
    <row r="916" spans="1:2">
      <c r="A916" s="189" t="s">
        <v>29904</v>
      </c>
      <c r="B916" s="189" t="s">
        <v>29905</v>
      </c>
    </row>
    <row r="917" spans="1:2">
      <c r="A917" s="189" t="s">
        <v>29906</v>
      </c>
      <c r="B917" s="189" t="s">
        <v>29907</v>
      </c>
    </row>
    <row r="918" spans="1:2">
      <c r="A918" s="189" t="s">
        <v>29908</v>
      </c>
      <c r="B918" s="189" t="s">
        <v>29908</v>
      </c>
    </row>
    <row r="919" spans="1:2">
      <c r="A919" s="190" t="s">
        <v>29909</v>
      </c>
    </row>
    <row r="920" spans="1:2">
      <c r="A920" s="189" t="s">
        <v>29910</v>
      </c>
      <c r="B920" s="189" t="s">
        <v>29910</v>
      </c>
    </row>
    <row r="921" spans="1:2">
      <c r="A921" s="189" t="s">
        <v>29911</v>
      </c>
      <c r="B921" s="189" t="s">
        <v>29911</v>
      </c>
    </row>
    <row r="922" spans="1:2">
      <c r="A922" s="189" t="s">
        <v>29912</v>
      </c>
      <c r="B922" s="189" t="s">
        <v>28895</v>
      </c>
    </row>
    <row r="923" spans="1:2">
      <c r="A923" s="189" t="s">
        <v>29913</v>
      </c>
      <c r="B923" s="189" t="s">
        <v>29913</v>
      </c>
    </row>
    <row r="924" spans="1:2">
      <c r="A924" s="190" t="s">
        <v>29914</v>
      </c>
      <c r="B924" s="189" t="s">
        <v>29914</v>
      </c>
    </row>
    <row r="925" spans="1:2">
      <c r="A925" s="189" t="s">
        <v>29915</v>
      </c>
      <c r="B925" s="189" t="s">
        <v>28895</v>
      </c>
    </row>
    <row r="926" spans="1:2">
      <c r="A926" s="189" t="s">
        <v>8044</v>
      </c>
      <c r="B926" s="189" t="s">
        <v>28895</v>
      </c>
    </row>
    <row r="927" spans="1:2">
      <c r="A927" s="189" t="s">
        <v>29916</v>
      </c>
      <c r="B927" s="189" t="s">
        <v>29916</v>
      </c>
    </row>
    <row r="928" spans="1:2">
      <c r="A928" s="189" t="s">
        <v>29917</v>
      </c>
      <c r="B928" s="189" t="s">
        <v>29917</v>
      </c>
    </row>
    <row r="929" spans="1:2">
      <c r="A929" s="189" t="s">
        <v>29918</v>
      </c>
      <c r="B929" s="189" t="s">
        <v>29918</v>
      </c>
    </row>
    <row r="930" spans="1:2">
      <c r="A930" s="189" t="s">
        <v>29919</v>
      </c>
      <c r="B930" s="189" t="s">
        <v>29919</v>
      </c>
    </row>
    <row r="931" spans="1:2">
      <c r="A931" s="189" t="s">
        <v>29920</v>
      </c>
      <c r="B931" s="189" t="s">
        <v>29921</v>
      </c>
    </row>
    <row r="932" spans="1:2">
      <c r="A932" s="189" t="s">
        <v>29922</v>
      </c>
      <c r="B932" s="189" t="s">
        <v>29923</v>
      </c>
    </row>
    <row r="933" spans="1:2">
      <c r="A933" s="189" t="s">
        <v>29924</v>
      </c>
      <c r="B933" s="189" t="s">
        <v>29925</v>
      </c>
    </row>
    <row r="934" spans="1:2">
      <c r="A934" s="189" t="s">
        <v>29926</v>
      </c>
      <c r="B934" s="189" t="s">
        <v>29926</v>
      </c>
    </row>
    <row r="935" spans="1:2">
      <c r="A935" s="189" t="s">
        <v>29927</v>
      </c>
      <c r="B935" s="189" t="s">
        <v>29928</v>
      </c>
    </row>
    <row r="936" spans="1:2">
      <c r="A936" s="189" t="s">
        <v>29929</v>
      </c>
      <c r="B936" s="189" t="s">
        <v>29928</v>
      </c>
    </row>
    <row r="937" spans="1:2">
      <c r="A937" s="189" t="s">
        <v>29930</v>
      </c>
      <c r="B937" s="189" t="s">
        <v>28883</v>
      </c>
    </row>
    <row r="938" spans="1:2">
      <c r="A938" s="189" t="s">
        <v>29931</v>
      </c>
      <c r="B938" s="189" t="s">
        <v>28883</v>
      </c>
    </row>
    <row r="939" spans="1:2">
      <c r="A939" s="189" t="s">
        <v>29932</v>
      </c>
      <c r="B939" s="189" t="s">
        <v>28883</v>
      </c>
    </row>
    <row r="940" spans="1:2">
      <c r="A940" s="189" t="s">
        <v>29933</v>
      </c>
      <c r="B940" s="189" t="s">
        <v>28883</v>
      </c>
    </row>
    <row r="941" spans="1:2">
      <c r="A941" s="189" t="s">
        <v>29934</v>
      </c>
      <c r="B941" s="189" t="s">
        <v>29935</v>
      </c>
    </row>
    <row r="942" spans="1:2">
      <c r="A942" s="189" t="s">
        <v>29936</v>
      </c>
      <c r="B942" s="189" t="s">
        <v>29937</v>
      </c>
    </row>
    <row r="943" spans="1:2">
      <c r="A943" s="189" t="s">
        <v>29938</v>
      </c>
      <c r="B943" s="189" t="s">
        <v>29939</v>
      </c>
    </row>
    <row r="944" spans="1:2">
      <c r="A944" s="189" t="s">
        <v>29940</v>
      </c>
      <c r="B944" s="189" t="s">
        <v>29940</v>
      </c>
    </row>
    <row r="945" spans="1:2">
      <c r="A945" s="189" t="s">
        <v>29941</v>
      </c>
      <c r="B945" s="189" t="s">
        <v>28883</v>
      </c>
    </row>
    <row r="946" spans="1:2">
      <c r="A946" s="189" t="s">
        <v>29942</v>
      </c>
      <c r="B946" s="189" t="s">
        <v>29943</v>
      </c>
    </row>
    <row r="947" spans="1:2" ht="32.1">
      <c r="A947" s="191" t="s">
        <v>29944</v>
      </c>
      <c r="B947" s="191" t="s">
        <v>29945</v>
      </c>
    </row>
    <row r="948" spans="1:2">
      <c r="A948" s="189" t="s">
        <v>29946</v>
      </c>
      <c r="B948" s="189" t="s">
        <v>28883</v>
      </c>
    </row>
    <row r="949" spans="1:2">
      <c r="A949" s="189" t="s">
        <v>29947</v>
      </c>
      <c r="B949" s="189" t="s">
        <v>28883</v>
      </c>
    </row>
    <row r="950" spans="1:2">
      <c r="A950" s="189" t="s">
        <v>29948</v>
      </c>
      <c r="B950" s="189" t="s">
        <v>28883</v>
      </c>
    </row>
    <row r="951" spans="1:2">
      <c r="A951" s="189" t="s">
        <v>29949</v>
      </c>
      <c r="B951" s="189" t="s">
        <v>28883</v>
      </c>
    </row>
    <row r="952" spans="1:2">
      <c r="A952" s="189" t="s">
        <v>29950</v>
      </c>
      <c r="B952" s="189" t="s">
        <v>29950</v>
      </c>
    </row>
    <row r="953" spans="1:2">
      <c r="A953" s="189" t="s">
        <v>177</v>
      </c>
      <c r="B953" s="189" t="s">
        <v>28895</v>
      </c>
    </row>
    <row r="954" spans="1:2">
      <c r="A954" s="189" t="s">
        <v>29951</v>
      </c>
      <c r="B954" s="189" t="s">
        <v>29952</v>
      </c>
    </row>
    <row r="955" spans="1:2">
      <c r="A955" s="189" t="s">
        <v>29953</v>
      </c>
      <c r="B955" s="189" t="s">
        <v>29954</v>
      </c>
    </row>
    <row r="956" spans="1:2">
      <c r="A956" s="189" t="s">
        <v>29955</v>
      </c>
      <c r="B956" s="189" t="s">
        <v>29956</v>
      </c>
    </row>
    <row r="957" spans="1:2">
      <c r="A957" s="189" t="s">
        <v>29957</v>
      </c>
      <c r="B957" s="189" t="s">
        <v>29958</v>
      </c>
    </row>
    <row r="958" spans="1:2">
      <c r="A958" s="190" t="s">
        <v>29959</v>
      </c>
    </row>
    <row r="959" spans="1:2">
      <c r="A959" s="189" t="s">
        <v>29960</v>
      </c>
      <c r="B959" s="189" t="s">
        <v>29960</v>
      </c>
    </row>
    <row r="960" spans="1:2">
      <c r="A960" s="189" t="s">
        <v>29961</v>
      </c>
      <c r="B960" s="189" t="s">
        <v>8191</v>
      </c>
    </row>
    <row r="961" spans="1:2">
      <c r="A961" s="189" t="s">
        <v>29962</v>
      </c>
      <c r="B961" s="189" t="s">
        <v>6711</v>
      </c>
    </row>
    <row r="962" spans="1:2">
      <c r="A962" s="189" t="s">
        <v>29963</v>
      </c>
      <c r="B962" s="189" t="s">
        <v>29566</v>
      </c>
    </row>
    <row r="963" spans="1:2">
      <c r="A963" s="189" t="s">
        <v>29964</v>
      </c>
      <c r="B963" s="189" t="s">
        <v>29965</v>
      </c>
    </row>
    <row r="964" spans="1:2">
      <c r="A964" s="189" t="s">
        <v>7408</v>
      </c>
      <c r="B964" s="189" t="s">
        <v>29966</v>
      </c>
    </row>
    <row r="965" spans="1:2">
      <c r="A965" s="189" t="s">
        <v>29967</v>
      </c>
      <c r="B965" s="189" t="s">
        <v>29578</v>
      </c>
    </row>
    <row r="966" spans="1:2">
      <c r="A966" s="189" t="s">
        <v>29968</v>
      </c>
      <c r="B966" s="189" t="s">
        <v>29969</v>
      </c>
    </row>
    <row r="967" spans="1:2">
      <c r="A967" s="189" t="s">
        <v>29970</v>
      </c>
      <c r="B967" s="189" t="s">
        <v>29971</v>
      </c>
    </row>
    <row r="968" spans="1:2">
      <c r="A968" s="189" t="s">
        <v>29972</v>
      </c>
      <c r="B968" s="189" t="s">
        <v>29973</v>
      </c>
    </row>
    <row r="969" spans="1:2">
      <c r="A969" s="189" t="s">
        <v>29974</v>
      </c>
      <c r="B969" s="189" t="s">
        <v>29975</v>
      </c>
    </row>
    <row r="970" spans="1:2">
      <c r="A970" s="189" t="s">
        <v>29976</v>
      </c>
      <c r="B970" s="189" t="s">
        <v>6711</v>
      </c>
    </row>
    <row r="971" spans="1:2">
      <c r="A971" s="189" t="s">
        <v>29977</v>
      </c>
      <c r="B971" s="189" t="s">
        <v>6711</v>
      </c>
    </row>
    <row r="972" spans="1:2">
      <c r="A972" s="189" t="s">
        <v>29978</v>
      </c>
      <c r="B972" s="189" t="s">
        <v>29979</v>
      </c>
    </row>
    <row r="973" spans="1:2">
      <c r="A973" s="189" t="s">
        <v>29980</v>
      </c>
      <c r="B973" s="189" t="s">
        <v>29981</v>
      </c>
    </row>
    <row r="974" spans="1:2">
      <c r="A974" s="189" t="s">
        <v>29982</v>
      </c>
      <c r="B974" s="189" t="s">
        <v>29600</v>
      </c>
    </row>
    <row r="975" spans="1:2">
      <c r="A975" s="189" t="s">
        <v>29983</v>
      </c>
      <c r="B975" s="189" t="s">
        <v>29600</v>
      </c>
    </row>
    <row r="976" spans="1:2">
      <c r="A976" s="189" t="s">
        <v>29984</v>
      </c>
      <c r="B976" s="189" t="s">
        <v>29600</v>
      </c>
    </row>
    <row r="977" spans="1:2">
      <c r="A977" s="189" t="s">
        <v>29985</v>
      </c>
      <c r="B977" s="189" t="s">
        <v>29600</v>
      </c>
    </row>
    <row r="978" spans="1:2">
      <c r="A978" s="189" t="s">
        <v>5995</v>
      </c>
      <c r="B978" s="189" t="s">
        <v>6711</v>
      </c>
    </row>
    <row r="979" spans="1:2">
      <c r="A979" s="189" t="s">
        <v>29986</v>
      </c>
      <c r="B979" s="189" t="s">
        <v>29578</v>
      </c>
    </row>
    <row r="980" spans="1:2">
      <c r="A980" s="189" t="s">
        <v>29987</v>
      </c>
      <c r="B980" s="189" t="s">
        <v>29578</v>
      </c>
    </row>
    <row r="981" spans="1:2">
      <c r="A981" s="189" t="s">
        <v>29988</v>
      </c>
      <c r="B981" s="189" t="s">
        <v>29969</v>
      </c>
    </row>
    <row r="982" spans="1:2">
      <c r="A982" s="189" t="s">
        <v>29989</v>
      </c>
      <c r="B982" s="189" t="s">
        <v>29969</v>
      </c>
    </row>
    <row r="983" spans="1:2">
      <c r="A983" s="189" t="s">
        <v>29990</v>
      </c>
      <c r="B983" s="189" t="s">
        <v>29975</v>
      </c>
    </row>
    <row r="984" spans="1:2">
      <c r="A984" s="189" t="s">
        <v>29991</v>
      </c>
      <c r="B984" s="189" t="s">
        <v>29992</v>
      </c>
    </row>
    <row r="985" spans="1:2">
      <c r="A985" s="189" t="s">
        <v>29993</v>
      </c>
      <c r="B985" s="189" t="s">
        <v>29603</v>
      </c>
    </row>
    <row r="986" spans="1:2">
      <c r="A986" s="189" t="s">
        <v>29994</v>
      </c>
      <c r="B986" s="189" t="s">
        <v>29603</v>
      </c>
    </row>
    <row r="987" spans="1:2">
      <c r="A987" s="189" t="s">
        <v>29995</v>
      </c>
      <c r="B987" s="189" t="s">
        <v>29996</v>
      </c>
    </row>
    <row r="988" spans="1:2">
      <c r="A988" s="189" t="s">
        <v>29997</v>
      </c>
      <c r="B988" s="189" t="s">
        <v>29998</v>
      </c>
    </row>
    <row r="989" spans="1:2">
      <c r="A989" s="189" t="s">
        <v>29999</v>
      </c>
      <c r="B989" s="189" t="s">
        <v>6711</v>
      </c>
    </row>
    <row r="990" spans="1:2">
      <c r="A990" s="189" t="s">
        <v>30000</v>
      </c>
      <c r="B990" s="189" t="s">
        <v>30001</v>
      </c>
    </row>
    <row r="991" spans="1:2">
      <c r="A991" s="189" t="s">
        <v>30002</v>
      </c>
      <c r="B991" s="189" t="s">
        <v>29566</v>
      </c>
    </row>
    <row r="992" spans="1:2">
      <c r="A992" s="189" t="s">
        <v>30003</v>
      </c>
      <c r="B992" s="189" t="s">
        <v>29578</v>
      </c>
    </row>
    <row r="993" spans="1:2">
      <c r="A993" s="190" t="s">
        <v>30004</v>
      </c>
    </row>
    <row r="994" spans="1:2">
      <c r="A994" s="189" t="s">
        <v>30005</v>
      </c>
      <c r="B994" s="189" t="s">
        <v>6711</v>
      </c>
    </row>
    <row r="995" spans="1:2">
      <c r="A995" s="189" t="s">
        <v>30006</v>
      </c>
      <c r="B995" s="189" t="s">
        <v>30006</v>
      </c>
    </row>
    <row r="996" spans="1:2">
      <c r="A996" s="189" t="s">
        <v>30007</v>
      </c>
      <c r="B996" s="189" t="s">
        <v>29600</v>
      </c>
    </row>
    <row r="997" spans="1:2">
      <c r="A997" s="189" t="s">
        <v>30008</v>
      </c>
      <c r="B997" s="189" t="s">
        <v>6711</v>
      </c>
    </row>
    <row r="998" spans="1:2">
      <c r="A998" s="189" t="s">
        <v>30009</v>
      </c>
      <c r="B998" s="189" t="s">
        <v>29992</v>
      </c>
    </row>
    <row r="999" spans="1:2">
      <c r="A999" s="189" t="s">
        <v>30010</v>
      </c>
      <c r="B999" s="189" t="s">
        <v>6335</v>
      </c>
    </row>
    <row r="1000" spans="1:2">
      <c r="A1000" s="189" t="s">
        <v>30011</v>
      </c>
      <c r="B1000" s="189" t="s">
        <v>6711</v>
      </c>
    </row>
    <row r="1001" spans="1:2">
      <c r="A1001" s="189" t="s">
        <v>30012</v>
      </c>
      <c r="B1001" s="189" t="s">
        <v>30013</v>
      </c>
    </row>
    <row r="1002" spans="1:2">
      <c r="A1002" s="190" t="s">
        <v>30014</v>
      </c>
    </row>
    <row r="1003" spans="1:2">
      <c r="A1003" s="189" t="s">
        <v>30015</v>
      </c>
      <c r="B1003" s="189" t="s">
        <v>30015</v>
      </c>
    </row>
    <row r="1004" spans="1:2">
      <c r="A1004" s="189" t="s">
        <v>30016</v>
      </c>
      <c r="B1004" s="189" t="s">
        <v>30017</v>
      </c>
    </row>
    <row r="1005" spans="1:2">
      <c r="A1005" s="189" t="s">
        <v>30018</v>
      </c>
      <c r="B1005" s="189" t="s">
        <v>30018</v>
      </c>
    </row>
    <row r="1006" spans="1:2">
      <c r="A1006" s="189" t="s">
        <v>30019</v>
      </c>
      <c r="B1006" s="189" t="s">
        <v>30020</v>
      </c>
    </row>
    <row r="1007" spans="1:2">
      <c r="A1007" s="189" t="s">
        <v>30021</v>
      </c>
      <c r="B1007" s="189" t="s">
        <v>30021</v>
      </c>
    </row>
    <row r="1008" spans="1:2">
      <c r="A1008" s="189" t="s">
        <v>30022</v>
      </c>
      <c r="B1008" s="189" t="s">
        <v>30022</v>
      </c>
    </row>
    <row r="1009" spans="1:2">
      <c r="A1009" s="189" t="s">
        <v>30023</v>
      </c>
      <c r="B1009" s="189" t="s">
        <v>30024</v>
      </c>
    </row>
    <row r="1010" spans="1:2">
      <c r="A1010" s="189" t="s">
        <v>30025</v>
      </c>
      <c r="B1010" s="189" t="s">
        <v>30025</v>
      </c>
    </row>
    <row r="1011" spans="1:2">
      <c r="A1011" s="190" t="s">
        <v>30026</v>
      </c>
    </row>
    <row r="1012" spans="1:2">
      <c r="A1012" s="190" t="s">
        <v>30026</v>
      </c>
    </row>
    <row r="1013" spans="1:2">
      <c r="A1013" s="189" t="s">
        <v>30027</v>
      </c>
      <c r="B1013" s="189" t="s">
        <v>7026</v>
      </c>
    </row>
    <row r="1014" spans="1:2">
      <c r="A1014" s="189" t="s">
        <v>30028</v>
      </c>
      <c r="B1014" s="189" t="s">
        <v>6989</v>
      </c>
    </row>
    <row r="1015" spans="1:2">
      <c r="A1015" s="189" t="s">
        <v>7026</v>
      </c>
      <c r="B1015" s="189" t="s">
        <v>7026</v>
      </c>
    </row>
    <row r="1016" spans="1:2">
      <c r="A1016" s="189" t="s">
        <v>30029</v>
      </c>
      <c r="B1016" s="189" t="s">
        <v>6989</v>
      </c>
    </row>
    <row r="1017" spans="1:2">
      <c r="A1017" s="189" t="s">
        <v>30030</v>
      </c>
      <c r="B1017" s="189" t="s">
        <v>30031</v>
      </c>
    </row>
    <row r="1018" spans="1:2">
      <c r="A1018" s="189" t="s">
        <v>30032</v>
      </c>
      <c r="B1018" s="189" t="s">
        <v>30033</v>
      </c>
    </row>
    <row r="1019" spans="1:2">
      <c r="A1019" s="189" t="s">
        <v>30034</v>
      </c>
      <c r="B1019" s="189" t="s">
        <v>30035</v>
      </c>
    </row>
    <row r="1020" spans="1:2">
      <c r="A1020" s="189" t="s">
        <v>28738</v>
      </c>
      <c r="B1020" s="189" t="s">
        <v>30036</v>
      </c>
    </row>
    <row r="1021" spans="1:2">
      <c r="A1021" s="189" t="s">
        <v>30037</v>
      </c>
      <c r="B1021" s="189" t="s">
        <v>30037</v>
      </c>
    </row>
    <row r="1022" spans="1:2">
      <c r="A1022" s="189" t="s">
        <v>30038</v>
      </c>
      <c r="B1022" s="189" t="s">
        <v>30038</v>
      </c>
    </row>
    <row r="1023" spans="1:2">
      <c r="A1023" s="189" t="s">
        <v>30039</v>
      </c>
      <c r="B1023" s="189" t="s">
        <v>30040</v>
      </c>
    </row>
    <row r="1024" spans="1:2">
      <c r="A1024" s="189" t="s">
        <v>30041</v>
      </c>
      <c r="B1024" s="189" t="s">
        <v>28740</v>
      </c>
    </row>
    <row r="1025" spans="1:2">
      <c r="A1025" s="189" t="s">
        <v>30042</v>
      </c>
      <c r="B1025" s="189" t="s">
        <v>30042</v>
      </c>
    </row>
    <row r="1026" spans="1:2">
      <c r="A1026" s="189" t="s">
        <v>30043</v>
      </c>
      <c r="B1026" s="189" t="s">
        <v>30043</v>
      </c>
    </row>
    <row r="1027" spans="1:2">
      <c r="A1027" s="189" t="s">
        <v>30044</v>
      </c>
      <c r="B1027" s="189" t="s">
        <v>30044</v>
      </c>
    </row>
    <row r="1028" spans="1:2">
      <c r="A1028" s="189" t="s">
        <v>30045</v>
      </c>
      <c r="B1028" s="189" t="s">
        <v>28742</v>
      </c>
    </row>
    <row r="1029" spans="1:2">
      <c r="A1029" s="189" t="s">
        <v>30046</v>
      </c>
      <c r="B1029" s="189" t="s">
        <v>30047</v>
      </c>
    </row>
    <row r="1030" spans="1:2">
      <c r="A1030" s="189" t="s">
        <v>30048</v>
      </c>
      <c r="B1030" s="189" t="s">
        <v>30048</v>
      </c>
    </row>
    <row r="1031" spans="1:2">
      <c r="A1031" s="189" t="s">
        <v>30049</v>
      </c>
      <c r="B1031" s="189" t="s">
        <v>30049</v>
      </c>
    </row>
    <row r="1032" spans="1:2">
      <c r="A1032" s="189" t="s">
        <v>30050</v>
      </c>
      <c r="B1032" s="189" t="s">
        <v>30050</v>
      </c>
    </row>
    <row r="1033" spans="1:2">
      <c r="A1033" s="189" t="s">
        <v>6989</v>
      </c>
      <c r="B1033" s="189" t="s">
        <v>6989</v>
      </c>
    </row>
    <row r="1034" spans="1:2">
      <c r="A1034" s="189" t="s">
        <v>30051</v>
      </c>
      <c r="B1034" s="189" t="s">
        <v>30031</v>
      </c>
    </row>
    <row r="1035" spans="1:2">
      <c r="A1035" s="189" t="s">
        <v>30052</v>
      </c>
      <c r="B1035" s="189" t="s">
        <v>30053</v>
      </c>
    </row>
    <row r="1036" spans="1:2">
      <c r="A1036" s="189" t="s">
        <v>30054</v>
      </c>
      <c r="B1036" s="189" t="s">
        <v>30055</v>
      </c>
    </row>
    <row r="1037" spans="1:2">
      <c r="A1037" s="189" t="s">
        <v>30056</v>
      </c>
      <c r="B1037" s="189" t="s">
        <v>30057</v>
      </c>
    </row>
    <row r="1038" spans="1:2">
      <c r="A1038" s="189" t="s">
        <v>30058</v>
      </c>
      <c r="B1038" s="189" t="s">
        <v>30059</v>
      </c>
    </row>
    <row r="1039" spans="1:2">
      <c r="A1039" s="189" t="s">
        <v>30060</v>
      </c>
      <c r="B1039" s="189" t="s">
        <v>30061</v>
      </c>
    </row>
    <row r="1040" spans="1:2">
      <c r="A1040" s="189" t="s">
        <v>30062</v>
      </c>
      <c r="B1040" s="189" t="s">
        <v>30057</v>
      </c>
    </row>
    <row r="1041" spans="1:2">
      <c r="A1041" s="189" t="s">
        <v>30063</v>
      </c>
      <c r="B1041" s="189" t="s">
        <v>6989</v>
      </c>
    </row>
    <row r="1042" spans="1:2">
      <c r="A1042" s="189" t="s">
        <v>30064</v>
      </c>
      <c r="B1042" s="189" t="s">
        <v>30064</v>
      </c>
    </row>
    <row r="1043" spans="1:2">
      <c r="A1043" s="189" t="s">
        <v>30065</v>
      </c>
      <c r="B1043" s="189" t="s">
        <v>30066</v>
      </c>
    </row>
    <row r="1044" spans="1:2">
      <c r="A1044" s="189" t="s">
        <v>30066</v>
      </c>
      <c r="B1044" s="189" t="s">
        <v>30066</v>
      </c>
    </row>
    <row r="1045" spans="1:2">
      <c r="A1045" s="189" t="s">
        <v>30067</v>
      </c>
      <c r="B1045" s="189" t="s">
        <v>30068</v>
      </c>
    </row>
    <row r="1046" spans="1:2">
      <c r="A1046" s="189" t="s">
        <v>30069</v>
      </c>
      <c r="B1046" s="189" t="s">
        <v>30069</v>
      </c>
    </row>
    <row r="1047" spans="1:2">
      <c r="A1047" s="189" t="s">
        <v>30070</v>
      </c>
      <c r="B1047" s="189" t="s">
        <v>30071</v>
      </c>
    </row>
    <row r="1048" spans="1:2">
      <c r="A1048" s="189" t="s">
        <v>28745</v>
      </c>
      <c r="B1048" s="189" t="s">
        <v>28745</v>
      </c>
    </row>
    <row r="1049" spans="1:2">
      <c r="A1049" s="189" t="s">
        <v>30072</v>
      </c>
      <c r="B1049" s="189" t="s">
        <v>30073</v>
      </c>
    </row>
    <row r="1050" spans="1:2">
      <c r="A1050" s="189" t="s">
        <v>30074</v>
      </c>
      <c r="B1050" s="189" t="s">
        <v>30073</v>
      </c>
    </row>
    <row r="1051" spans="1:2">
      <c r="A1051" s="189" t="s">
        <v>30075</v>
      </c>
      <c r="B1051" s="189" t="s">
        <v>30076</v>
      </c>
    </row>
    <row r="1052" spans="1:2">
      <c r="A1052" s="189" t="s">
        <v>30077</v>
      </c>
      <c r="B1052" s="189" t="s">
        <v>30078</v>
      </c>
    </row>
    <row r="1053" spans="1:2">
      <c r="A1053" s="189" t="s">
        <v>30079</v>
      </c>
      <c r="B1053" s="189" t="s">
        <v>30075</v>
      </c>
    </row>
    <row r="1054" spans="1:2">
      <c r="A1054" s="189" t="s">
        <v>30080</v>
      </c>
      <c r="B1054" s="189" t="s">
        <v>30081</v>
      </c>
    </row>
    <row r="1055" spans="1:2">
      <c r="A1055" s="189" t="s">
        <v>30082</v>
      </c>
      <c r="B1055" s="189" t="s">
        <v>30083</v>
      </c>
    </row>
    <row r="1056" spans="1:2">
      <c r="A1056" s="189" t="s">
        <v>30084</v>
      </c>
      <c r="B1056" s="189" t="s">
        <v>30085</v>
      </c>
    </row>
    <row r="1057" spans="1:2">
      <c r="A1057" s="189" t="s">
        <v>30086</v>
      </c>
      <c r="B1057" s="189" t="s">
        <v>30086</v>
      </c>
    </row>
    <row r="1058" spans="1:2">
      <c r="A1058" s="189" t="s">
        <v>30087</v>
      </c>
      <c r="B1058" s="189" t="s">
        <v>30087</v>
      </c>
    </row>
    <row r="1059" spans="1:2">
      <c r="A1059" s="189" t="s">
        <v>30088</v>
      </c>
      <c r="B1059" s="189" t="s">
        <v>30088</v>
      </c>
    </row>
    <row r="1060" spans="1:2">
      <c r="A1060" s="189" t="s">
        <v>30089</v>
      </c>
    </row>
    <row r="1061" spans="1:2">
      <c r="A1061" s="189" t="s">
        <v>30090</v>
      </c>
      <c r="B1061" s="189" t="s">
        <v>30090</v>
      </c>
    </row>
    <row r="1062" spans="1:2">
      <c r="A1062" s="189" t="s">
        <v>30091</v>
      </c>
      <c r="B1062" s="189" t="s">
        <v>30091</v>
      </c>
    </row>
    <row r="1063" spans="1:2">
      <c r="A1063" s="189" t="s">
        <v>30092</v>
      </c>
      <c r="B1063" s="189" t="s">
        <v>30092</v>
      </c>
    </row>
    <row r="1064" spans="1:2">
      <c r="A1064" s="189" t="s">
        <v>30093</v>
      </c>
      <c r="B1064" s="189" t="s">
        <v>30094</v>
      </c>
    </row>
    <row r="1065" spans="1:2">
      <c r="A1065" s="189" t="s">
        <v>30095</v>
      </c>
      <c r="B1065" s="189" t="s">
        <v>30096</v>
      </c>
    </row>
    <row r="1066" spans="1:2">
      <c r="A1066" s="189" t="s">
        <v>30097</v>
      </c>
      <c r="B1066" s="189" t="s">
        <v>30098</v>
      </c>
    </row>
    <row r="1067" spans="1:2">
      <c r="A1067" s="189" t="s">
        <v>30099</v>
      </c>
      <c r="B1067" s="189" t="s">
        <v>30100</v>
      </c>
    </row>
    <row r="1068" spans="1:2">
      <c r="A1068" s="190" t="s">
        <v>30101</v>
      </c>
      <c r="B1068" s="189" t="s">
        <v>30101</v>
      </c>
    </row>
    <row r="1069" spans="1:2">
      <c r="A1069" s="189" t="s">
        <v>30102</v>
      </c>
      <c r="B1069" s="189" t="s">
        <v>30101</v>
      </c>
    </row>
    <row r="1070" spans="1:2">
      <c r="A1070" s="190" t="s">
        <v>30103</v>
      </c>
      <c r="B1070" s="189" t="s">
        <v>30101</v>
      </c>
    </row>
    <row r="1071" spans="1:2">
      <c r="A1071" s="190" t="s">
        <v>30104</v>
      </c>
      <c r="B1071" s="189" t="s">
        <v>30104</v>
      </c>
    </row>
    <row r="1072" spans="1:2">
      <c r="A1072" s="190" t="s">
        <v>30105</v>
      </c>
    </row>
    <row r="1073" spans="1:2">
      <c r="A1073" s="189" t="s">
        <v>30106</v>
      </c>
    </row>
    <row r="1074" spans="1:2">
      <c r="A1074" s="189" t="s">
        <v>3430</v>
      </c>
    </row>
    <row r="1075" spans="1:2">
      <c r="A1075" s="189" t="s">
        <v>30107</v>
      </c>
      <c r="B1075" s="189" t="s">
        <v>29542</v>
      </c>
    </row>
    <row r="1076" spans="1:2">
      <c r="A1076" s="189" t="s">
        <v>30108</v>
      </c>
      <c r="B1076" s="189" t="s">
        <v>29542</v>
      </c>
    </row>
    <row r="1077" spans="1:2">
      <c r="A1077" s="189" t="s">
        <v>30109</v>
      </c>
      <c r="B1077" s="189" t="s">
        <v>30109</v>
      </c>
    </row>
    <row r="1078" spans="1:2">
      <c r="A1078" s="189" t="s">
        <v>30110</v>
      </c>
      <c r="B1078" s="189" t="s">
        <v>30110</v>
      </c>
    </row>
    <row r="1079" spans="1:2">
      <c r="A1079" s="189" t="s">
        <v>30111</v>
      </c>
      <c r="B1079" s="189" t="s">
        <v>30111</v>
      </c>
    </row>
    <row r="1080" spans="1:2">
      <c r="A1080" s="189" t="s">
        <v>30112</v>
      </c>
      <c r="B1080" s="189" t="s">
        <v>30112</v>
      </c>
    </row>
    <row r="1081" spans="1:2">
      <c r="A1081" s="189" t="s">
        <v>30113</v>
      </c>
      <c r="B1081" s="189" t="s">
        <v>30113</v>
      </c>
    </row>
    <row r="1082" spans="1:2">
      <c r="A1082" s="189" t="s">
        <v>30114</v>
      </c>
      <c r="B1082" s="189" t="s">
        <v>30114</v>
      </c>
    </row>
    <row r="1083" spans="1:2">
      <c r="A1083" s="189" t="s">
        <v>29083</v>
      </c>
      <c r="B1083" s="189" t="s">
        <v>29083</v>
      </c>
    </row>
    <row r="1084" spans="1:2">
      <c r="A1084" s="189" t="s">
        <v>30115</v>
      </c>
      <c r="B1084" s="189" t="s">
        <v>30116</v>
      </c>
    </row>
    <row r="1085" spans="1:2">
      <c r="A1085" s="189" t="s">
        <v>30117</v>
      </c>
      <c r="B1085" s="189" t="s">
        <v>30117</v>
      </c>
    </row>
    <row r="1086" spans="1:2">
      <c r="A1086" s="189" t="s">
        <v>30118</v>
      </c>
      <c r="B1086" s="189" t="s">
        <v>30118</v>
      </c>
    </row>
    <row r="1087" spans="1:2">
      <c r="A1087" s="189" t="s">
        <v>30119</v>
      </c>
      <c r="B1087" s="189" t="s">
        <v>30119</v>
      </c>
    </row>
    <row r="1088" spans="1:2">
      <c r="A1088" s="189" t="s">
        <v>30120</v>
      </c>
      <c r="B1088" s="189" t="s">
        <v>30121</v>
      </c>
    </row>
    <row r="1089" spans="1:2">
      <c r="A1089" s="189" t="s">
        <v>30122</v>
      </c>
      <c r="B1089" s="189" t="s">
        <v>30123</v>
      </c>
    </row>
    <row r="1090" spans="1:2">
      <c r="A1090" s="189" t="s">
        <v>30124</v>
      </c>
      <c r="B1090" s="189" t="s">
        <v>30125</v>
      </c>
    </row>
    <row r="1091" spans="1:2">
      <c r="A1091" s="189" t="s">
        <v>30126</v>
      </c>
      <c r="B1091" s="189" t="s">
        <v>30121</v>
      </c>
    </row>
    <row r="1092" spans="1:2">
      <c r="A1092" s="189" t="s">
        <v>30127</v>
      </c>
      <c r="B1092" s="189" t="s">
        <v>30127</v>
      </c>
    </row>
    <row r="1093" spans="1:2">
      <c r="A1093" s="189" t="s">
        <v>30128</v>
      </c>
      <c r="B1093" s="189" t="s">
        <v>30128</v>
      </c>
    </row>
    <row r="1094" spans="1:2">
      <c r="A1094" s="189" t="s">
        <v>30129</v>
      </c>
      <c r="B1094" s="189" t="s">
        <v>30129</v>
      </c>
    </row>
    <row r="1095" spans="1:2">
      <c r="A1095" s="189" t="s">
        <v>30130</v>
      </c>
      <c r="B1095" s="189" t="s">
        <v>30130</v>
      </c>
    </row>
    <row r="1096" spans="1:2">
      <c r="A1096" s="189" t="s">
        <v>30131</v>
      </c>
      <c r="B1096" s="189" t="s">
        <v>30131</v>
      </c>
    </row>
    <row r="1097" spans="1:2">
      <c r="A1097" s="189" t="s">
        <v>30131</v>
      </c>
      <c r="B1097" s="189" t="s">
        <v>30132</v>
      </c>
    </row>
    <row r="1098" spans="1:2">
      <c r="A1098" s="189" t="s">
        <v>30133</v>
      </c>
      <c r="B1098" s="189" t="s">
        <v>30133</v>
      </c>
    </row>
    <row r="1099" spans="1:2">
      <c r="A1099" s="189" t="s">
        <v>30134</v>
      </c>
      <c r="B1099" s="189" t="s">
        <v>30135</v>
      </c>
    </row>
    <row r="1100" spans="1:2">
      <c r="A1100" s="189" t="s">
        <v>30136</v>
      </c>
      <c r="B1100" s="189" t="s">
        <v>30136</v>
      </c>
    </row>
    <row r="1101" spans="1:2">
      <c r="A1101" s="189" t="s">
        <v>30132</v>
      </c>
      <c r="B1101" s="189" t="s">
        <v>30132</v>
      </c>
    </row>
    <row r="1102" spans="1:2">
      <c r="A1102" s="189" t="s">
        <v>30137</v>
      </c>
      <c r="B1102" s="189" t="s">
        <v>30137</v>
      </c>
    </row>
    <row r="1103" spans="1:2">
      <c r="A1103" s="189" t="s">
        <v>30138</v>
      </c>
      <c r="B1103" s="189" t="s">
        <v>30138</v>
      </c>
    </row>
    <row r="1104" spans="1:2">
      <c r="A1104" s="189" t="s">
        <v>30139</v>
      </c>
      <c r="B1104" s="189" t="s">
        <v>30139</v>
      </c>
    </row>
    <row r="1105" spans="1:2">
      <c r="A1105" s="189" t="s">
        <v>30140</v>
      </c>
      <c r="B1105" s="189" t="s">
        <v>30140</v>
      </c>
    </row>
    <row r="1106" spans="1:2">
      <c r="A1106" s="189" t="s">
        <v>30141</v>
      </c>
      <c r="B1106" s="189" t="s">
        <v>30141</v>
      </c>
    </row>
  </sheetData>
  <autoFilter ref="A1:B1106" xr:uid="{530DD49B-8B08-4C2B-AE0F-407D5B993A47}">
    <sortState xmlns:xlrd2="http://schemas.microsoft.com/office/spreadsheetml/2017/richdata2" ref="A2:B1106">
      <sortCondition ref="A1:A1106"/>
    </sortState>
  </autoFilter>
  <conditionalFormatting sqref="A1:A274 A276:A443 A445:A1048576">
    <cfRule type="expression" dxfId="1" priority="1" stopIfTrue="1">
      <formula>COUNTIF(A:A,A1)&gt;1</formula>
    </cfRule>
  </conditionalFormatting>
  <conditionalFormatting sqref="B504 B769:B770 B824 B840:B841 B846 B855 B891">
    <cfRule type="expression" dxfId="0" priority="8">
      <formula>COUNTIF(B:B,B504)&gt;1</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7D44-A184-40FB-9633-9235DCFECF15}">
  <sheetPr codeName="Sheet4"/>
  <dimension ref="A1:A1855"/>
  <sheetViews>
    <sheetView zoomScale="123" workbookViewId="0">
      <selection activeCell="A43" sqref="A43"/>
    </sheetView>
  </sheetViews>
  <sheetFormatPr defaultColWidth="8.85546875" defaultRowHeight="15"/>
  <cols>
    <col min="1" max="1" width="255.42578125" bestFit="1" customWidth="1"/>
  </cols>
  <sheetData>
    <row r="1" spans="1:1">
      <c r="A1" t="s">
        <v>30142</v>
      </c>
    </row>
    <row r="2" spans="1:1">
      <c r="A2" t="s">
        <v>30143</v>
      </c>
    </row>
    <row r="3" spans="1:1">
      <c r="A3" t="s">
        <v>30144</v>
      </c>
    </row>
    <row r="4" spans="1:1">
      <c r="A4" t="s">
        <v>30145</v>
      </c>
    </row>
    <row r="5" spans="1:1">
      <c r="A5" t="s">
        <v>30146</v>
      </c>
    </row>
    <row r="6" spans="1:1">
      <c r="A6" t="s">
        <v>30147</v>
      </c>
    </row>
    <row r="7" spans="1:1">
      <c r="A7" t="s">
        <v>30148</v>
      </c>
    </row>
    <row r="8" spans="1:1">
      <c r="A8" t="s">
        <v>30149</v>
      </c>
    </row>
    <row r="9" spans="1:1">
      <c r="A9" t="s">
        <v>30150</v>
      </c>
    </row>
    <row r="10" spans="1:1">
      <c r="A10" t="s">
        <v>30151</v>
      </c>
    </row>
    <row r="11" spans="1:1">
      <c r="A11" t="s">
        <v>30152</v>
      </c>
    </row>
    <row r="12" spans="1:1">
      <c r="A12" t="s">
        <v>30153</v>
      </c>
    </row>
    <row r="13" spans="1:1">
      <c r="A13" t="s">
        <v>30154</v>
      </c>
    </row>
    <row r="14" spans="1:1">
      <c r="A14" t="s">
        <v>30155</v>
      </c>
    </row>
    <row r="15" spans="1:1">
      <c r="A15" t="s">
        <v>30156</v>
      </c>
    </row>
    <row r="16" spans="1:1">
      <c r="A16" t="s">
        <v>30157</v>
      </c>
    </row>
    <row r="17" spans="1:1">
      <c r="A17" t="s">
        <v>30158</v>
      </c>
    </row>
    <row r="18" spans="1:1">
      <c r="A18" t="s">
        <v>30159</v>
      </c>
    </row>
    <row r="19" spans="1:1">
      <c r="A19" t="s">
        <v>30160</v>
      </c>
    </row>
    <row r="20" spans="1:1">
      <c r="A20" t="s">
        <v>30161</v>
      </c>
    </row>
    <row r="21" spans="1:1">
      <c r="A21" t="s">
        <v>30162</v>
      </c>
    </row>
    <row r="22" spans="1:1">
      <c r="A22" t="s">
        <v>30163</v>
      </c>
    </row>
    <row r="23" spans="1:1">
      <c r="A23" t="s">
        <v>30164</v>
      </c>
    </row>
    <row r="24" spans="1:1">
      <c r="A24" t="s">
        <v>30165</v>
      </c>
    </row>
    <row r="25" spans="1:1">
      <c r="A25" t="s">
        <v>30166</v>
      </c>
    </row>
    <row r="26" spans="1:1">
      <c r="A26" t="s">
        <v>30167</v>
      </c>
    </row>
    <row r="27" spans="1:1">
      <c r="A27" t="s">
        <v>30168</v>
      </c>
    </row>
    <row r="28" spans="1:1">
      <c r="A28" t="s">
        <v>30169</v>
      </c>
    </row>
    <row r="29" spans="1:1">
      <c r="A29" t="s">
        <v>30170</v>
      </c>
    </row>
    <row r="30" spans="1:1">
      <c r="A30" t="s">
        <v>30171</v>
      </c>
    </row>
    <row r="31" spans="1:1">
      <c r="A31" t="s">
        <v>30172</v>
      </c>
    </row>
    <row r="32" spans="1:1">
      <c r="A32" t="s">
        <v>30173</v>
      </c>
    </row>
    <row r="33" spans="1:1">
      <c r="A33" t="s">
        <v>30174</v>
      </c>
    </row>
    <row r="34" spans="1:1">
      <c r="A34" t="s">
        <v>30175</v>
      </c>
    </row>
    <row r="35" spans="1:1">
      <c r="A35" t="s">
        <v>30176</v>
      </c>
    </row>
    <row r="36" spans="1:1">
      <c r="A36" t="s">
        <v>30177</v>
      </c>
    </row>
    <row r="37" spans="1:1">
      <c r="A37" t="s">
        <v>30178</v>
      </c>
    </row>
    <row r="38" spans="1:1">
      <c r="A38" t="s">
        <v>30179</v>
      </c>
    </row>
    <row r="39" spans="1:1">
      <c r="A39" t="s">
        <v>30180</v>
      </c>
    </row>
    <row r="40" spans="1:1">
      <c r="A40" t="s">
        <v>30181</v>
      </c>
    </row>
    <row r="41" spans="1:1">
      <c r="A41" t="s">
        <v>30182</v>
      </c>
    </row>
    <row r="42" spans="1:1">
      <c r="A42" t="s">
        <v>30183</v>
      </c>
    </row>
    <row r="43" spans="1:1">
      <c r="A43" t="s">
        <v>30184</v>
      </c>
    </row>
    <row r="44" spans="1:1">
      <c r="A44" t="s">
        <v>30185</v>
      </c>
    </row>
    <row r="45" spans="1:1">
      <c r="A45" t="s">
        <v>30186</v>
      </c>
    </row>
    <row r="46" spans="1:1">
      <c r="A46" t="s">
        <v>30187</v>
      </c>
    </row>
    <row r="47" spans="1:1">
      <c r="A47" t="s">
        <v>30188</v>
      </c>
    </row>
    <row r="48" spans="1:1">
      <c r="A48" t="s">
        <v>30189</v>
      </c>
    </row>
    <row r="49" spans="1:1">
      <c r="A49" t="s">
        <v>30190</v>
      </c>
    </row>
    <row r="50" spans="1:1">
      <c r="A50" t="s">
        <v>30191</v>
      </c>
    </row>
    <row r="51" spans="1:1">
      <c r="A51" t="s">
        <v>30192</v>
      </c>
    </row>
    <row r="52" spans="1:1">
      <c r="A52" t="s">
        <v>30193</v>
      </c>
    </row>
    <row r="53" spans="1:1">
      <c r="A53" t="s">
        <v>30194</v>
      </c>
    </row>
    <row r="54" spans="1:1">
      <c r="A54" t="s">
        <v>30195</v>
      </c>
    </row>
    <row r="55" spans="1:1">
      <c r="A55" t="s">
        <v>30196</v>
      </c>
    </row>
    <row r="56" spans="1:1">
      <c r="A56" t="s">
        <v>30197</v>
      </c>
    </row>
    <row r="57" spans="1:1">
      <c r="A57" t="s">
        <v>30198</v>
      </c>
    </row>
    <row r="58" spans="1:1">
      <c r="A58" t="s">
        <v>30199</v>
      </c>
    </row>
    <row r="59" spans="1:1">
      <c r="A59" t="s">
        <v>30200</v>
      </c>
    </row>
    <row r="60" spans="1:1">
      <c r="A60" t="s">
        <v>30201</v>
      </c>
    </row>
    <row r="61" spans="1:1">
      <c r="A61" t="s">
        <v>30202</v>
      </c>
    </row>
    <row r="62" spans="1:1">
      <c r="A62" t="s">
        <v>30203</v>
      </c>
    </row>
    <row r="63" spans="1:1">
      <c r="A63" t="s">
        <v>30204</v>
      </c>
    </row>
    <row r="64" spans="1:1">
      <c r="A64" t="s">
        <v>30205</v>
      </c>
    </row>
    <row r="65" spans="1:1">
      <c r="A65" t="s">
        <v>30206</v>
      </c>
    </row>
    <row r="66" spans="1:1">
      <c r="A66" t="s">
        <v>30207</v>
      </c>
    </row>
    <row r="67" spans="1:1">
      <c r="A67" t="s">
        <v>30208</v>
      </c>
    </row>
    <row r="68" spans="1:1">
      <c r="A68" t="s">
        <v>30209</v>
      </c>
    </row>
    <row r="69" spans="1:1">
      <c r="A69" t="s">
        <v>30210</v>
      </c>
    </row>
    <row r="70" spans="1:1">
      <c r="A70" t="s">
        <v>30211</v>
      </c>
    </row>
    <row r="71" spans="1:1">
      <c r="A71" t="s">
        <v>30212</v>
      </c>
    </row>
    <row r="72" spans="1:1">
      <c r="A72" t="s">
        <v>30213</v>
      </c>
    </row>
    <row r="73" spans="1:1">
      <c r="A73" t="s">
        <v>30214</v>
      </c>
    </row>
    <row r="74" spans="1:1">
      <c r="A74" t="s">
        <v>30215</v>
      </c>
    </row>
    <row r="75" spans="1:1">
      <c r="A75" t="s">
        <v>30216</v>
      </c>
    </row>
    <row r="76" spans="1:1">
      <c r="A76" t="s">
        <v>30217</v>
      </c>
    </row>
    <row r="77" spans="1:1">
      <c r="A77" t="s">
        <v>30218</v>
      </c>
    </row>
    <row r="78" spans="1:1">
      <c r="A78" t="s">
        <v>30219</v>
      </c>
    </row>
    <row r="79" spans="1:1">
      <c r="A79" t="s">
        <v>30220</v>
      </c>
    </row>
    <row r="80" spans="1:1">
      <c r="A80" t="s">
        <v>30221</v>
      </c>
    </row>
    <row r="81" spans="1:1">
      <c r="A81" t="s">
        <v>30222</v>
      </c>
    </row>
    <row r="82" spans="1:1">
      <c r="A82" t="s">
        <v>30223</v>
      </c>
    </row>
    <row r="83" spans="1:1">
      <c r="A83" t="s">
        <v>30224</v>
      </c>
    </row>
    <row r="84" spans="1:1">
      <c r="A84" t="s">
        <v>30225</v>
      </c>
    </row>
    <row r="85" spans="1:1">
      <c r="A85" t="s">
        <v>30226</v>
      </c>
    </row>
    <row r="86" spans="1:1">
      <c r="A86" t="s">
        <v>30227</v>
      </c>
    </row>
    <row r="87" spans="1:1">
      <c r="A87" t="s">
        <v>30228</v>
      </c>
    </row>
    <row r="88" spans="1:1">
      <c r="A88" t="s">
        <v>30229</v>
      </c>
    </row>
    <row r="89" spans="1:1">
      <c r="A89" t="s">
        <v>30230</v>
      </c>
    </row>
    <row r="90" spans="1:1">
      <c r="A90" t="s">
        <v>30231</v>
      </c>
    </row>
    <row r="91" spans="1:1">
      <c r="A91" t="s">
        <v>30232</v>
      </c>
    </row>
    <row r="92" spans="1:1">
      <c r="A92" t="s">
        <v>30233</v>
      </c>
    </row>
    <row r="93" spans="1:1">
      <c r="A93" t="s">
        <v>30234</v>
      </c>
    </row>
    <row r="94" spans="1:1">
      <c r="A94" t="s">
        <v>30235</v>
      </c>
    </row>
    <row r="95" spans="1:1">
      <c r="A95" t="s">
        <v>30236</v>
      </c>
    </row>
    <row r="96" spans="1:1">
      <c r="A96" t="s">
        <v>30237</v>
      </c>
    </row>
    <row r="97" spans="1:1">
      <c r="A97" t="s">
        <v>30238</v>
      </c>
    </row>
    <row r="98" spans="1:1">
      <c r="A98" t="s">
        <v>30239</v>
      </c>
    </row>
    <row r="99" spans="1:1">
      <c r="A99" t="s">
        <v>30240</v>
      </c>
    </row>
    <row r="100" spans="1:1">
      <c r="A100" t="s">
        <v>30241</v>
      </c>
    </row>
    <row r="101" spans="1:1">
      <c r="A101" t="s">
        <v>30242</v>
      </c>
    </row>
    <row r="102" spans="1:1">
      <c r="A102" t="s">
        <v>30243</v>
      </c>
    </row>
    <row r="103" spans="1:1">
      <c r="A103" t="s">
        <v>30244</v>
      </c>
    </row>
    <row r="104" spans="1:1">
      <c r="A104" t="s">
        <v>30245</v>
      </c>
    </row>
    <row r="105" spans="1:1">
      <c r="A105" t="s">
        <v>30246</v>
      </c>
    </row>
    <row r="106" spans="1:1">
      <c r="A106" t="s">
        <v>30247</v>
      </c>
    </row>
    <row r="107" spans="1:1">
      <c r="A107" t="s">
        <v>30248</v>
      </c>
    </row>
    <row r="108" spans="1:1">
      <c r="A108" t="s">
        <v>30249</v>
      </c>
    </row>
    <row r="109" spans="1:1">
      <c r="A109" t="s">
        <v>30250</v>
      </c>
    </row>
    <row r="110" spans="1:1">
      <c r="A110" t="s">
        <v>30251</v>
      </c>
    </row>
    <row r="111" spans="1:1">
      <c r="A111" t="s">
        <v>30252</v>
      </c>
    </row>
    <row r="112" spans="1:1">
      <c r="A112" t="s">
        <v>30253</v>
      </c>
    </row>
    <row r="113" spans="1:1">
      <c r="A113" t="s">
        <v>30254</v>
      </c>
    </row>
    <row r="114" spans="1:1">
      <c r="A114" t="s">
        <v>30255</v>
      </c>
    </row>
    <row r="115" spans="1:1">
      <c r="A115" t="s">
        <v>30256</v>
      </c>
    </row>
    <row r="116" spans="1:1">
      <c r="A116" t="s">
        <v>30257</v>
      </c>
    </row>
    <row r="117" spans="1:1">
      <c r="A117" t="s">
        <v>30258</v>
      </c>
    </row>
    <row r="118" spans="1:1">
      <c r="A118" t="s">
        <v>30259</v>
      </c>
    </row>
    <row r="119" spans="1:1">
      <c r="A119" t="s">
        <v>30260</v>
      </c>
    </row>
    <row r="120" spans="1:1">
      <c r="A120" t="s">
        <v>30261</v>
      </c>
    </row>
    <row r="121" spans="1:1">
      <c r="A121" t="s">
        <v>30262</v>
      </c>
    </row>
    <row r="122" spans="1:1">
      <c r="A122" t="s">
        <v>30263</v>
      </c>
    </row>
    <row r="123" spans="1:1">
      <c r="A123" t="s">
        <v>30264</v>
      </c>
    </row>
    <row r="124" spans="1:1">
      <c r="A124" t="s">
        <v>30265</v>
      </c>
    </row>
    <row r="125" spans="1:1">
      <c r="A125" t="s">
        <v>30266</v>
      </c>
    </row>
    <row r="126" spans="1:1">
      <c r="A126" t="s">
        <v>30267</v>
      </c>
    </row>
    <row r="127" spans="1:1">
      <c r="A127" t="s">
        <v>30268</v>
      </c>
    </row>
    <row r="128" spans="1:1">
      <c r="A128" t="s">
        <v>30269</v>
      </c>
    </row>
    <row r="129" spans="1:1">
      <c r="A129" t="s">
        <v>30270</v>
      </c>
    </row>
    <row r="130" spans="1:1">
      <c r="A130" t="s">
        <v>30271</v>
      </c>
    </row>
    <row r="131" spans="1:1">
      <c r="A131" t="s">
        <v>30272</v>
      </c>
    </row>
    <row r="132" spans="1:1">
      <c r="A132" t="s">
        <v>30273</v>
      </c>
    </row>
    <row r="133" spans="1:1">
      <c r="A133" t="s">
        <v>30274</v>
      </c>
    </row>
    <row r="134" spans="1:1">
      <c r="A134" t="s">
        <v>30275</v>
      </c>
    </row>
    <row r="135" spans="1:1">
      <c r="A135" t="s">
        <v>30276</v>
      </c>
    </row>
    <row r="136" spans="1:1">
      <c r="A136" t="s">
        <v>30277</v>
      </c>
    </row>
    <row r="137" spans="1:1">
      <c r="A137" t="s">
        <v>30278</v>
      </c>
    </row>
    <row r="138" spans="1:1">
      <c r="A138" t="s">
        <v>30279</v>
      </c>
    </row>
    <row r="139" spans="1:1">
      <c r="A139" t="s">
        <v>30280</v>
      </c>
    </row>
    <row r="140" spans="1:1">
      <c r="A140" t="s">
        <v>30281</v>
      </c>
    </row>
    <row r="141" spans="1:1">
      <c r="A141" t="s">
        <v>30282</v>
      </c>
    </row>
    <row r="142" spans="1:1">
      <c r="A142" t="s">
        <v>30283</v>
      </c>
    </row>
    <row r="143" spans="1:1">
      <c r="A143" t="s">
        <v>30284</v>
      </c>
    </row>
    <row r="144" spans="1:1">
      <c r="A144" t="s">
        <v>30285</v>
      </c>
    </row>
    <row r="145" spans="1:1">
      <c r="A145" t="s">
        <v>30286</v>
      </c>
    </row>
    <row r="146" spans="1:1">
      <c r="A146" t="s">
        <v>30287</v>
      </c>
    </row>
    <row r="147" spans="1:1">
      <c r="A147" t="s">
        <v>30288</v>
      </c>
    </row>
    <row r="148" spans="1:1">
      <c r="A148" t="s">
        <v>30289</v>
      </c>
    </row>
    <row r="149" spans="1:1">
      <c r="A149" t="s">
        <v>30290</v>
      </c>
    </row>
    <row r="150" spans="1:1">
      <c r="A150" t="s">
        <v>30291</v>
      </c>
    </row>
    <row r="151" spans="1:1">
      <c r="A151" t="s">
        <v>30292</v>
      </c>
    </row>
    <row r="152" spans="1:1">
      <c r="A152" t="s">
        <v>30293</v>
      </c>
    </row>
    <row r="153" spans="1:1">
      <c r="A153" t="s">
        <v>30294</v>
      </c>
    </row>
    <row r="154" spans="1:1">
      <c r="A154" t="s">
        <v>30295</v>
      </c>
    </row>
    <row r="155" spans="1:1">
      <c r="A155" t="s">
        <v>30296</v>
      </c>
    </row>
    <row r="156" spans="1:1">
      <c r="A156" t="s">
        <v>30297</v>
      </c>
    </row>
    <row r="157" spans="1:1">
      <c r="A157" t="s">
        <v>30298</v>
      </c>
    </row>
    <row r="158" spans="1:1">
      <c r="A158" t="s">
        <v>30299</v>
      </c>
    </row>
    <row r="159" spans="1:1">
      <c r="A159" t="s">
        <v>30300</v>
      </c>
    </row>
    <row r="160" spans="1:1">
      <c r="A160" t="s">
        <v>30301</v>
      </c>
    </row>
    <row r="161" spans="1:1">
      <c r="A161" t="s">
        <v>30302</v>
      </c>
    </row>
    <row r="162" spans="1:1">
      <c r="A162" t="s">
        <v>30303</v>
      </c>
    </row>
    <row r="163" spans="1:1">
      <c r="A163" t="s">
        <v>30304</v>
      </c>
    </row>
    <row r="164" spans="1:1">
      <c r="A164" t="s">
        <v>30305</v>
      </c>
    </row>
    <row r="165" spans="1:1">
      <c r="A165" t="s">
        <v>30306</v>
      </c>
    </row>
    <row r="166" spans="1:1">
      <c r="A166" t="s">
        <v>30307</v>
      </c>
    </row>
    <row r="167" spans="1:1">
      <c r="A167" t="s">
        <v>30308</v>
      </c>
    </row>
    <row r="168" spans="1:1">
      <c r="A168" t="s">
        <v>30309</v>
      </c>
    </row>
    <row r="169" spans="1:1">
      <c r="A169" t="s">
        <v>30310</v>
      </c>
    </row>
    <row r="170" spans="1:1">
      <c r="A170" t="s">
        <v>30311</v>
      </c>
    </row>
    <row r="171" spans="1:1">
      <c r="A171" t="s">
        <v>30312</v>
      </c>
    </row>
    <row r="172" spans="1:1">
      <c r="A172" t="s">
        <v>30313</v>
      </c>
    </row>
    <row r="173" spans="1:1">
      <c r="A173" t="s">
        <v>30314</v>
      </c>
    </row>
    <row r="174" spans="1:1">
      <c r="A174" t="s">
        <v>30315</v>
      </c>
    </row>
    <row r="175" spans="1:1">
      <c r="A175" t="s">
        <v>30316</v>
      </c>
    </row>
    <row r="176" spans="1:1">
      <c r="A176" t="s">
        <v>30317</v>
      </c>
    </row>
    <row r="177" spans="1:1">
      <c r="A177" t="s">
        <v>30318</v>
      </c>
    </row>
    <row r="178" spans="1:1">
      <c r="A178" t="s">
        <v>30319</v>
      </c>
    </row>
    <row r="179" spans="1:1">
      <c r="A179" t="s">
        <v>30320</v>
      </c>
    </row>
    <row r="180" spans="1:1">
      <c r="A180" t="s">
        <v>30321</v>
      </c>
    </row>
    <row r="181" spans="1:1">
      <c r="A181" t="s">
        <v>30322</v>
      </c>
    </row>
    <row r="182" spans="1:1">
      <c r="A182" t="s">
        <v>30323</v>
      </c>
    </row>
    <row r="183" spans="1:1">
      <c r="A183" t="s">
        <v>30324</v>
      </c>
    </row>
    <row r="184" spans="1:1">
      <c r="A184" t="s">
        <v>30325</v>
      </c>
    </row>
    <row r="185" spans="1:1">
      <c r="A185" t="s">
        <v>30326</v>
      </c>
    </row>
    <row r="186" spans="1:1">
      <c r="A186" t="s">
        <v>30327</v>
      </c>
    </row>
    <row r="187" spans="1:1">
      <c r="A187" t="s">
        <v>30328</v>
      </c>
    </row>
    <row r="188" spans="1:1">
      <c r="A188" t="s">
        <v>30329</v>
      </c>
    </row>
    <row r="189" spans="1:1">
      <c r="A189" t="s">
        <v>30330</v>
      </c>
    </row>
    <row r="190" spans="1:1">
      <c r="A190" t="s">
        <v>30331</v>
      </c>
    </row>
    <row r="191" spans="1:1">
      <c r="A191" t="s">
        <v>30332</v>
      </c>
    </row>
    <row r="192" spans="1:1">
      <c r="A192" t="s">
        <v>30333</v>
      </c>
    </row>
    <row r="193" spans="1:1">
      <c r="A193" t="s">
        <v>30334</v>
      </c>
    </row>
    <row r="194" spans="1:1">
      <c r="A194" t="s">
        <v>30335</v>
      </c>
    </row>
    <row r="195" spans="1:1">
      <c r="A195" t="s">
        <v>30336</v>
      </c>
    </row>
    <row r="196" spans="1:1">
      <c r="A196" t="s">
        <v>30337</v>
      </c>
    </row>
    <row r="197" spans="1:1">
      <c r="A197" t="s">
        <v>30338</v>
      </c>
    </row>
    <row r="198" spans="1:1">
      <c r="A198" t="s">
        <v>30339</v>
      </c>
    </row>
    <row r="199" spans="1:1">
      <c r="A199" t="s">
        <v>30340</v>
      </c>
    </row>
    <row r="200" spans="1:1">
      <c r="A200" t="s">
        <v>30341</v>
      </c>
    </row>
    <row r="201" spans="1:1">
      <c r="A201" t="s">
        <v>30342</v>
      </c>
    </row>
    <row r="202" spans="1:1">
      <c r="A202" t="s">
        <v>30343</v>
      </c>
    </row>
    <row r="203" spans="1:1">
      <c r="A203" t="s">
        <v>30344</v>
      </c>
    </row>
    <row r="204" spans="1:1">
      <c r="A204" t="s">
        <v>30345</v>
      </c>
    </row>
    <row r="205" spans="1:1">
      <c r="A205" t="s">
        <v>30346</v>
      </c>
    </row>
    <row r="206" spans="1:1">
      <c r="A206" t="s">
        <v>30347</v>
      </c>
    </row>
    <row r="207" spans="1:1">
      <c r="A207" t="s">
        <v>30348</v>
      </c>
    </row>
    <row r="208" spans="1:1">
      <c r="A208" t="s">
        <v>30349</v>
      </c>
    </row>
    <row r="209" spans="1:1">
      <c r="A209" t="s">
        <v>30350</v>
      </c>
    </row>
    <row r="210" spans="1:1">
      <c r="A210" t="s">
        <v>30351</v>
      </c>
    </row>
    <row r="211" spans="1:1">
      <c r="A211" t="s">
        <v>30352</v>
      </c>
    </row>
    <row r="212" spans="1:1">
      <c r="A212" t="s">
        <v>30353</v>
      </c>
    </row>
    <row r="213" spans="1:1">
      <c r="A213" t="s">
        <v>30354</v>
      </c>
    </row>
    <row r="214" spans="1:1">
      <c r="A214" t="s">
        <v>30355</v>
      </c>
    </row>
    <row r="215" spans="1:1">
      <c r="A215" t="s">
        <v>30356</v>
      </c>
    </row>
    <row r="216" spans="1:1">
      <c r="A216" t="s">
        <v>30357</v>
      </c>
    </row>
    <row r="217" spans="1:1">
      <c r="A217" t="s">
        <v>30358</v>
      </c>
    </row>
    <row r="218" spans="1:1">
      <c r="A218" t="s">
        <v>30359</v>
      </c>
    </row>
    <row r="219" spans="1:1">
      <c r="A219" t="s">
        <v>30360</v>
      </c>
    </row>
    <row r="220" spans="1:1">
      <c r="A220" t="s">
        <v>30361</v>
      </c>
    </row>
    <row r="221" spans="1:1">
      <c r="A221" t="s">
        <v>30362</v>
      </c>
    </row>
    <row r="222" spans="1:1">
      <c r="A222" t="s">
        <v>30363</v>
      </c>
    </row>
    <row r="223" spans="1:1">
      <c r="A223" t="s">
        <v>30364</v>
      </c>
    </row>
    <row r="224" spans="1:1">
      <c r="A224" t="s">
        <v>30365</v>
      </c>
    </row>
    <row r="225" spans="1:1">
      <c r="A225" t="s">
        <v>30366</v>
      </c>
    </row>
    <row r="226" spans="1:1">
      <c r="A226" t="s">
        <v>30367</v>
      </c>
    </row>
    <row r="227" spans="1:1">
      <c r="A227" t="s">
        <v>30368</v>
      </c>
    </row>
    <row r="228" spans="1:1">
      <c r="A228" t="s">
        <v>30369</v>
      </c>
    </row>
    <row r="229" spans="1:1">
      <c r="A229" t="s">
        <v>30370</v>
      </c>
    </row>
    <row r="230" spans="1:1">
      <c r="A230" t="s">
        <v>30371</v>
      </c>
    </row>
    <row r="231" spans="1:1">
      <c r="A231" t="s">
        <v>30372</v>
      </c>
    </row>
    <row r="232" spans="1:1">
      <c r="A232" t="s">
        <v>30373</v>
      </c>
    </row>
    <row r="233" spans="1:1">
      <c r="A233" t="s">
        <v>30374</v>
      </c>
    </row>
    <row r="234" spans="1:1">
      <c r="A234" t="s">
        <v>30375</v>
      </c>
    </row>
    <row r="235" spans="1:1">
      <c r="A235" t="s">
        <v>30376</v>
      </c>
    </row>
    <row r="236" spans="1:1">
      <c r="A236" t="s">
        <v>30377</v>
      </c>
    </row>
    <row r="237" spans="1:1">
      <c r="A237" t="s">
        <v>30378</v>
      </c>
    </row>
    <row r="238" spans="1:1">
      <c r="A238" t="s">
        <v>30379</v>
      </c>
    </row>
    <row r="239" spans="1:1">
      <c r="A239" t="s">
        <v>30380</v>
      </c>
    </row>
    <row r="240" spans="1:1">
      <c r="A240" t="s">
        <v>30381</v>
      </c>
    </row>
    <row r="241" spans="1:1">
      <c r="A241" t="s">
        <v>30382</v>
      </c>
    </row>
    <row r="242" spans="1:1">
      <c r="A242" t="s">
        <v>30383</v>
      </c>
    </row>
    <row r="243" spans="1:1">
      <c r="A243" t="s">
        <v>30384</v>
      </c>
    </row>
    <row r="244" spans="1:1">
      <c r="A244" t="s">
        <v>30385</v>
      </c>
    </row>
    <row r="245" spans="1:1">
      <c r="A245" t="s">
        <v>30386</v>
      </c>
    </row>
    <row r="246" spans="1:1">
      <c r="A246" t="s">
        <v>30387</v>
      </c>
    </row>
    <row r="247" spans="1:1">
      <c r="A247" t="s">
        <v>30388</v>
      </c>
    </row>
    <row r="248" spans="1:1">
      <c r="A248" t="s">
        <v>30389</v>
      </c>
    </row>
    <row r="249" spans="1:1">
      <c r="A249" t="s">
        <v>30390</v>
      </c>
    </row>
    <row r="250" spans="1:1">
      <c r="A250" t="s">
        <v>30391</v>
      </c>
    </row>
    <row r="251" spans="1:1">
      <c r="A251" t="s">
        <v>30392</v>
      </c>
    </row>
    <row r="252" spans="1:1">
      <c r="A252" t="s">
        <v>30393</v>
      </c>
    </row>
    <row r="253" spans="1:1">
      <c r="A253" t="s">
        <v>30394</v>
      </c>
    </row>
    <row r="254" spans="1:1">
      <c r="A254" t="s">
        <v>30395</v>
      </c>
    </row>
    <row r="255" spans="1:1">
      <c r="A255" t="s">
        <v>30396</v>
      </c>
    </row>
    <row r="256" spans="1:1">
      <c r="A256" t="s">
        <v>30397</v>
      </c>
    </row>
    <row r="257" spans="1:1">
      <c r="A257" t="s">
        <v>30398</v>
      </c>
    </row>
    <row r="258" spans="1:1">
      <c r="A258" t="s">
        <v>30399</v>
      </c>
    </row>
    <row r="259" spans="1:1">
      <c r="A259" t="s">
        <v>30400</v>
      </c>
    </row>
    <row r="260" spans="1:1">
      <c r="A260" t="s">
        <v>30401</v>
      </c>
    </row>
    <row r="261" spans="1:1">
      <c r="A261" t="s">
        <v>30402</v>
      </c>
    </row>
    <row r="262" spans="1:1">
      <c r="A262" t="s">
        <v>30403</v>
      </c>
    </row>
    <row r="263" spans="1:1">
      <c r="A263" t="s">
        <v>30404</v>
      </c>
    </row>
    <row r="264" spans="1:1">
      <c r="A264" t="s">
        <v>30405</v>
      </c>
    </row>
    <row r="265" spans="1:1">
      <c r="A265" t="s">
        <v>30406</v>
      </c>
    </row>
    <row r="266" spans="1:1">
      <c r="A266" t="s">
        <v>30407</v>
      </c>
    </row>
    <row r="267" spans="1:1">
      <c r="A267" t="s">
        <v>30408</v>
      </c>
    </row>
    <row r="268" spans="1:1">
      <c r="A268" t="s">
        <v>30409</v>
      </c>
    </row>
    <row r="269" spans="1:1">
      <c r="A269" t="s">
        <v>30410</v>
      </c>
    </row>
    <row r="270" spans="1:1">
      <c r="A270" t="s">
        <v>30411</v>
      </c>
    </row>
    <row r="271" spans="1:1">
      <c r="A271" t="s">
        <v>30412</v>
      </c>
    </row>
    <row r="272" spans="1:1">
      <c r="A272" t="s">
        <v>30413</v>
      </c>
    </row>
    <row r="273" spans="1:1">
      <c r="A273" t="s">
        <v>30414</v>
      </c>
    </row>
    <row r="274" spans="1:1">
      <c r="A274" t="s">
        <v>30415</v>
      </c>
    </row>
    <row r="275" spans="1:1">
      <c r="A275" t="s">
        <v>30416</v>
      </c>
    </row>
    <row r="276" spans="1:1">
      <c r="A276" t="s">
        <v>30417</v>
      </c>
    </row>
    <row r="277" spans="1:1">
      <c r="A277" t="s">
        <v>30418</v>
      </c>
    </row>
    <row r="278" spans="1:1">
      <c r="A278" t="s">
        <v>30419</v>
      </c>
    </row>
    <row r="279" spans="1:1">
      <c r="A279" t="s">
        <v>30420</v>
      </c>
    </row>
    <row r="280" spans="1:1">
      <c r="A280" t="s">
        <v>30421</v>
      </c>
    </row>
    <row r="281" spans="1:1">
      <c r="A281" t="s">
        <v>30422</v>
      </c>
    </row>
    <row r="282" spans="1:1">
      <c r="A282" t="s">
        <v>30423</v>
      </c>
    </row>
    <row r="283" spans="1:1">
      <c r="A283" t="s">
        <v>30424</v>
      </c>
    </row>
    <row r="284" spans="1:1">
      <c r="A284" t="s">
        <v>30425</v>
      </c>
    </row>
    <row r="285" spans="1:1">
      <c r="A285" t="s">
        <v>30426</v>
      </c>
    </row>
    <row r="286" spans="1:1">
      <c r="A286" t="s">
        <v>30427</v>
      </c>
    </row>
    <row r="287" spans="1:1">
      <c r="A287" t="s">
        <v>30428</v>
      </c>
    </row>
    <row r="288" spans="1:1">
      <c r="A288" t="s">
        <v>30429</v>
      </c>
    </row>
    <row r="289" spans="1:1">
      <c r="A289" t="s">
        <v>30430</v>
      </c>
    </row>
    <row r="290" spans="1:1">
      <c r="A290" t="s">
        <v>30431</v>
      </c>
    </row>
    <row r="291" spans="1:1">
      <c r="A291" t="s">
        <v>30432</v>
      </c>
    </row>
    <row r="292" spans="1:1">
      <c r="A292" t="s">
        <v>30433</v>
      </c>
    </row>
    <row r="293" spans="1:1">
      <c r="A293" t="s">
        <v>30434</v>
      </c>
    </row>
    <row r="294" spans="1:1">
      <c r="A294" t="s">
        <v>30435</v>
      </c>
    </row>
    <row r="295" spans="1:1">
      <c r="A295" t="s">
        <v>30436</v>
      </c>
    </row>
    <row r="296" spans="1:1">
      <c r="A296" t="s">
        <v>30437</v>
      </c>
    </row>
    <row r="297" spans="1:1">
      <c r="A297" t="s">
        <v>30438</v>
      </c>
    </row>
    <row r="298" spans="1:1">
      <c r="A298" t="s">
        <v>30439</v>
      </c>
    </row>
    <row r="299" spans="1:1">
      <c r="A299" t="s">
        <v>30440</v>
      </c>
    </row>
    <row r="300" spans="1:1">
      <c r="A300" t="s">
        <v>30441</v>
      </c>
    </row>
    <row r="301" spans="1:1">
      <c r="A301" t="s">
        <v>30442</v>
      </c>
    </row>
    <row r="302" spans="1:1">
      <c r="A302" t="s">
        <v>30443</v>
      </c>
    </row>
    <row r="303" spans="1:1">
      <c r="A303" t="s">
        <v>30444</v>
      </c>
    </row>
    <row r="304" spans="1:1">
      <c r="A304" t="s">
        <v>30445</v>
      </c>
    </row>
    <row r="305" spans="1:1">
      <c r="A305" t="s">
        <v>30446</v>
      </c>
    </row>
    <row r="306" spans="1:1">
      <c r="A306" t="s">
        <v>30447</v>
      </c>
    </row>
    <row r="307" spans="1:1">
      <c r="A307" t="s">
        <v>30448</v>
      </c>
    </row>
    <row r="308" spans="1:1">
      <c r="A308" t="s">
        <v>30449</v>
      </c>
    </row>
    <row r="309" spans="1:1">
      <c r="A309" t="s">
        <v>30450</v>
      </c>
    </row>
    <row r="310" spans="1:1">
      <c r="A310" t="s">
        <v>30451</v>
      </c>
    </row>
    <row r="311" spans="1:1">
      <c r="A311" t="s">
        <v>30452</v>
      </c>
    </row>
    <row r="312" spans="1:1">
      <c r="A312" t="s">
        <v>30453</v>
      </c>
    </row>
    <row r="313" spans="1:1">
      <c r="A313" t="s">
        <v>30454</v>
      </c>
    </row>
    <row r="314" spans="1:1">
      <c r="A314" t="s">
        <v>30455</v>
      </c>
    </row>
    <row r="315" spans="1:1">
      <c r="A315" t="s">
        <v>30456</v>
      </c>
    </row>
    <row r="316" spans="1:1">
      <c r="A316" t="s">
        <v>30457</v>
      </c>
    </row>
    <row r="317" spans="1:1">
      <c r="A317" t="s">
        <v>30458</v>
      </c>
    </row>
    <row r="318" spans="1:1">
      <c r="A318" t="s">
        <v>30459</v>
      </c>
    </row>
    <row r="319" spans="1:1">
      <c r="A319" t="s">
        <v>30460</v>
      </c>
    </row>
    <row r="320" spans="1:1">
      <c r="A320" t="s">
        <v>30461</v>
      </c>
    </row>
    <row r="321" spans="1:1">
      <c r="A321" t="s">
        <v>30462</v>
      </c>
    </row>
    <row r="322" spans="1:1">
      <c r="A322" t="s">
        <v>30463</v>
      </c>
    </row>
    <row r="323" spans="1:1">
      <c r="A323" t="s">
        <v>30464</v>
      </c>
    </row>
    <row r="324" spans="1:1">
      <c r="A324" t="s">
        <v>30465</v>
      </c>
    </row>
    <row r="325" spans="1:1">
      <c r="A325" t="s">
        <v>30466</v>
      </c>
    </row>
    <row r="326" spans="1:1">
      <c r="A326" t="s">
        <v>30467</v>
      </c>
    </row>
    <row r="327" spans="1:1">
      <c r="A327" t="s">
        <v>30468</v>
      </c>
    </row>
    <row r="328" spans="1:1">
      <c r="A328" t="s">
        <v>30469</v>
      </c>
    </row>
    <row r="329" spans="1:1">
      <c r="A329" t="s">
        <v>30470</v>
      </c>
    </row>
    <row r="330" spans="1:1">
      <c r="A330" t="s">
        <v>30471</v>
      </c>
    </row>
    <row r="331" spans="1:1">
      <c r="A331" t="s">
        <v>30472</v>
      </c>
    </row>
    <row r="332" spans="1:1">
      <c r="A332" t="s">
        <v>30473</v>
      </c>
    </row>
    <row r="333" spans="1:1">
      <c r="A333" t="s">
        <v>30474</v>
      </c>
    </row>
    <row r="334" spans="1:1">
      <c r="A334" t="s">
        <v>30475</v>
      </c>
    </row>
    <row r="335" spans="1:1">
      <c r="A335" t="s">
        <v>30476</v>
      </c>
    </row>
    <row r="336" spans="1:1">
      <c r="A336" t="s">
        <v>30477</v>
      </c>
    </row>
    <row r="337" spans="1:1">
      <c r="A337" t="s">
        <v>30478</v>
      </c>
    </row>
    <row r="338" spans="1:1">
      <c r="A338" t="s">
        <v>30479</v>
      </c>
    </row>
    <row r="339" spans="1:1">
      <c r="A339" t="s">
        <v>30480</v>
      </c>
    </row>
    <row r="340" spans="1:1">
      <c r="A340" t="s">
        <v>30481</v>
      </c>
    </row>
    <row r="341" spans="1:1">
      <c r="A341" t="s">
        <v>30482</v>
      </c>
    </row>
    <row r="342" spans="1:1">
      <c r="A342" t="s">
        <v>30483</v>
      </c>
    </row>
    <row r="343" spans="1:1">
      <c r="A343" t="s">
        <v>30484</v>
      </c>
    </row>
    <row r="344" spans="1:1">
      <c r="A344" t="s">
        <v>30485</v>
      </c>
    </row>
    <row r="345" spans="1:1">
      <c r="A345" t="s">
        <v>30486</v>
      </c>
    </row>
    <row r="346" spans="1:1">
      <c r="A346" t="s">
        <v>30487</v>
      </c>
    </row>
    <row r="347" spans="1:1">
      <c r="A347" t="s">
        <v>30488</v>
      </c>
    </row>
    <row r="348" spans="1:1">
      <c r="A348" t="s">
        <v>30489</v>
      </c>
    </row>
    <row r="349" spans="1:1">
      <c r="A349" t="s">
        <v>30490</v>
      </c>
    </row>
    <row r="350" spans="1:1">
      <c r="A350" t="s">
        <v>30491</v>
      </c>
    </row>
    <row r="351" spans="1:1">
      <c r="A351" t="s">
        <v>30492</v>
      </c>
    </row>
    <row r="352" spans="1:1">
      <c r="A352" t="s">
        <v>30493</v>
      </c>
    </row>
    <row r="353" spans="1:1">
      <c r="A353" t="s">
        <v>30494</v>
      </c>
    </row>
    <row r="354" spans="1:1">
      <c r="A354" t="s">
        <v>30495</v>
      </c>
    </row>
    <row r="355" spans="1:1">
      <c r="A355" t="s">
        <v>30496</v>
      </c>
    </row>
    <row r="356" spans="1:1">
      <c r="A356" t="s">
        <v>30497</v>
      </c>
    </row>
    <row r="357" spans="1:1">
      <c r="A357" t="s">
        <v>30498</v>
      </c>
    </row>
    <row r="358" spans="1:1">
      <c r="A358" t="s">
        <v>30499</v>
      </c>
    </row>
    <row r="359" spans="1:1">
      <c r="A359" t="s">
        <v>30500</v>
      </c>
    </row>
    <row r="360" spans="1:1">
      <c r="A360" t="s">
        <v>30501</v>
      </c>
    </row>
    <row r="361" spans="1:1">
      <c r="A361" t="s">
        <v>30502</v>
      </c>
    </row>
    <row r="362" spans="1:1">
      <c r="A362" t="s">
        <v>30503</v>
      </c>
    </row>
    <row r="363" spans="1:1">
      <c r="A363" t="s">
        <v>30504</v>
      </c>
    </row>
    <row r="364" spans="1:1">
      <c r="A364" t="s">
        <v>30505</v>
      </c>
    </row>
    <row r="365" spans="1:1">
      <c r="A365" t="s">
        <v>30506</v>
      </c>
    </row>
    <row r="366" spans="1:1">
      <c r="A366" t="s">
        <v>30507</v>
      </c>
    </row>
    <row r="367" spans="1:1">
      <c r="A367" t="s">
        <v>30508</v>
      </c>
    </row>
    <row r="368" spans="1:1">
      <c r="A368" t="s">
        <v>30509</v>
      </c>
    </row>
    <row r="369" spans="1:1">
      <c r="A369" t="s">
        <v>30510</v>
      </c>
    </row>
    <row r="370" spans="1:1">
      <c r="A370" t="s">
        <v>30511</v>
      </c>
    </row>
    <row r="371" spans="1:1">
      <c r="A371" t="s">
        <v>30512</v>
      </c>
    </row>
    <row r="372" spans="1:1">
      <c r="A372" t="s">
        <v>30513</v>
      </c>
    </row>
    <row r="373" spans="1:1">
      <c r="A373" t="s">
        <v>30514</v>
      </c>
    </row>
    <row r="374" spans="1:1">
      <c r="A374" t="s">
        <v>30515</v>
      </c>
    </row>
    <row r="375" spans="1:1">
      <c r="A375" t="s">
        <v>30516</v>
      </c>
    </row>
    <row r="376" spans="1:1">
      <c r="A376" t="s">
        <v>30517</v>
      </c>
    </row>
    <row r="377" spans="1:1">
      <c r="A377" t="s">
        <v>30518</v>
      </c>
    </row>
    <row r="378" spans="1:1">
      <c r="A378" t="s">
        <v>30519</v>
      </c>
    </row>
    <row r="379" spans="1:1">
      <c r="A379" t="s">
        <v>30520</v>
      </c>
    </row>
    <row r="380" spans="1:1">
      <c r="A380" t="s">
        <v>30521</v>
      </c>
    </row>
    <row r="381" spans="1:1">
      <c r="A381" t="s">
        <v>30522</v>
      </c>
    </row>
    <row r="382" spans="1:1">
      <c r="A382" t="s">
        <v>30523</v>
      </c>
    </row>
    <row r="383" spans="1:1">
      <c r="A383" t="s">
        <v>30524</v>
      </c>
    </row>
    <row r="384" spans="1:1">
      <c r="A384" t="s">
        <v>30525</v>
      </c>
    </row>
    <row r="385" spans="1:1">
      <c r="A385" t="s">
        <v>30526</v>
      </c>
    </row>
    <row r="386" spans="1:1">
      <c r="A386" t="s">
        <v>30527</v>
      </c>
    </row>
    <row r="387" spans="1:1">
      <c r="A387" t="s">
        <v>30528</v>
      </c>
    </row>
    <row r="388" spans="1:1">
      <c r="A388" t="s">
        <v>30529</v>
      </c>
    </row>
    <row r="389" spans="1:1">
      <c r="A389" t="s">
        <v>30530</v>
      </c>
    </row>
    <row r="390" spans="1:1">
      <c r="A390" t="s">
        <v>30531</v>
      </c>
    </row>
    <row r="391" spans="1:1">
      <c r="A391" t="s">
        <v>30532</v>
      </c>
    </row>
    <row r="392" spans="1:1">
      <c r="A392" t="s">
        <v>30533</v>
      </c>
    </row>
    <row r="393" spans="1:1">
      <c r="A393" t="s">
        <v>30534</v>
      </c>
    </row>
    <row r="394" spans="1:1">
      <c r="A394" t="s">
        <v>30535</v>
      </c>
    </row>
    <row r="395" spans="1:1">
      <c r="A395" t="s">
        <v>30536</v>
      </c>
    </row>
    <row r="396" spans="1:1">
      <c r="A396" t="s">
        <v>30537</v>
      </c>
    </row>
    <row r="397" spans="1:1">
      <c r="A397" t="s">
        <v>30538</v>
      </c>
    </row>
    <row r="398" spans="1:1">
      <c r="A398" t="s">
        <v>30539</v>
      </c>
    </row>
    <row r="399" spans="1:1">
      <c r="A399" t="s">
        <v>30540</v>
      </c>
    </row>
    <row r="400" spans="1:1">
      <c r="A400" t="s">
        <v>30541</v>
      </c>
    </row>
    <row r="401" spans="1:1">
      <c r="A401" t="s">
        <v>30542</v>
      </c>
    </row>
    <row r="402" spans="1:1">
      <c r="A402" t="s">
        <v>30543</v>
      </c>
    </row>
    <row r="403" spans="1:1">
      <c r="A403" t="s">
        <v>30544</v>
      </c>
    </row>
    <row r="404" spans="1:1">
      <c r="A404" t="s">
        <v>30545</v>
      </c>
    </row>
    <row r="405" spans="1:1">
      <c r="A405" t="s">
        <v>30546</v>
      </c>
    </row>
    <row r="406" spans="1:1">
      <c r="A406" t="s">
        <v>30547</v>
      </c>
    </row>
    <row r="407" spans="1:1">
      <c r="A407" t="s">
        <v>30548</v>
      </c>
    </row>
    <row r="408" spans="1:1">
      <c r="A408" t="s">
        <v>30549</v>
      </c>
    </row>
    <row r="409" spans="1:1">
      <c r="A409" t="s">
        <v>30550</v>
      </c>
    </row>
    <row r="410" spans="1:1">
      <c r="A410" t="s">
        <v>30551</v>
      </c>
    </row>
    <row r="411" spans="1:1">
      <c r="A411" t="s">
        <v>30552</v>
      </c>
    </row>
    <row r="412" spans="1:1">
      <c r="A412" t="s">
        <v>30553</v>
      </c>
    </row>
    <row r="413" spans="1:1">
      <c r="A413" t="s">
        <v>30554</v>
      </c>
    </row>
    <row r="414" spans="1:1">
      <c r="A414" t="s">
        <v>30555</v>
      </c>
    </row>
    <row r="415" spans="1:1">
      <c r="A415" t="s">
        <v>30556</v>
      </c>
    </row>
    <row r="416" spans="1:1">
      <c r="A416" t="s">
        <v>30557</v>
      </c>
    </row>
    <row r="417" spans="1:1">
      <c r="A417" t="s">
        <v>30558</v>
      </c>
    </row>
    <row r="418" spans="1:1">
      <c r="A418" t="s">
        <v>30559</v>
      </c>
    </row>
    <row r="419" spans="1:1">
      <c r="A419" t="s">
        <v>30560</v>
      </c>
    </row>
    <row r="420" spans="1:1">
      <c r="A420" t="s">
        <v>30561</v>
      </c>
    </row>
    <row r="421" spans="1:1">
      <c r="A421" t="s">
        <v>30562</v>
      </c>
    </row>
    <row r="422" spans="1:1">
      <c r="A422" t="s">
        <v>30563</v>
      </c>
    </row>
    <row r="423" spans="1:1">
      <c r="A423" t="s">
        <v>30564</v>
      </c>
    </row>
    <row r="424" spans="1:1">
      <c r="A424" t="s">
        <v>30565</v>
      </c>
    </row>
    <row r="425" spans="1:1">
      <c r="A425" t="s">
        <v>30566</v>
      </c>
    </row>
    <row r="426" spans="1:1">
      <c r="A426" t="s">
        <v>30567</v>
      </c>
    </row>
    <row r="427" spans="1:1">
      <c r="A427" t="s">
        <v>30568</v>
      </c>
    </row>
    <row r="428" spans="1:1">
      <c r="A428" t="s">
        <v>30569</v>
      </c>
    </row>
    <row r="429" spans="1:1">
      <c r="A429" t="s">
        <v>30570</v>
      </c>
    </row>
    <row r="430" spans="1:1">
      <c r="A430" t="s">
        <v>30571</v>
      </c>
    </row>
    <row r="431" spans="1:1">
      <c r="A431" t="s">
        <v>30572</v>
      </c>
    </row>
    <row r="432" spans="1:1">
      <c r="A432" t="s">
        <v>30573</v>
      </c>
    </row>
    <row r="433" spans="1:1">
      <c r="A433" t="s">
        <v>30574</v>
      </c>
    </row>
    <row r="434" spans="1:1">
      <c r="A434" t="s">
        <v>30575</v>
      </c>
    </row>
    <row r="435" spans="1:1">
      <c r="A435" t="s">
        <v>30576</v>
      </c>
    </row>
    <row r="436" spans="1:1">
      <c r="A436" t="s">
        <v>30577</v>
      </c>
    </row>
    <row r="437" spans="1:1">
      <c r="A437" t="s">
        <v>30578</v>
      </c>
    </row>
    <row r="438" spans="1:1">
      <c r="A438" t="s">
        <v>30579</v>
      </c>
    </row>
    <row r="439" spans="1:1">
      <c r="A439" t="s">
        <v>30580</v>
      </c>
    </row>
    <row r="440" spans="1:1">
      <c r="A440" t="s">
        <v>30581</v>
      </c>
    </row>
    <row r="441" spans="1:1">
      <c r="A441" t="s">
        <v>30582</v>
      </c>
    </row>
    <row r="442" spans="1:1">
      <c r="A442" t="s">
        <v>30583</v>
      </c>
    </row>
    <row r="443" spans="1:1">
      <c r="A443" t="s">
        <v>30584</v>
      </c>
    </row>
    <row r="444" spans="1:1">
      <c r="A444" t="s">
        <v>30585</v>
      </c>
    </row>
    <row r="445" spans="1:1">
      <c r="A445" t="s">
        <v>30586</v>
      </c>
    </row>
    <row r="446" spans="1:1">
      <c r="A446" t="s">
        <v>30587</v>
      </c>
    </row>
    <row r="447" spans="1:1">
      <c r="A447" t="s">
        <v>30588</v>
      </c>
    </row>
    <row r="448" spans="1:1">
      <c r="A448" t="s">
        <v>30589</v>
      </c>
    </row>
    <row r="449" spans="1:1">
      <c r="A449" t="s">
        <v>30590</v>
      </c>
    </row>
    <row r="450" spans="1:1">
      <c r="A450" t="s">
        <v>30591</v>
      </c>
    </row>
    <row r="451" spans="1:1">
      <c r="A451" t="s">
        <v>30592</v>
      </c>
    </row>
    <row r="452" spans="1:1">
      <c r="A452" t="s">
        <v>30593</v>
      </c>
    </row>
    <row r="453" spans="1:1">
      <c r="A453" t="s">
        <v>30594</v>
      </c>
    </row>
    <row r="454" spans="1:1">
      <c r="A454" t="s">
        <v>30595</v>
      </c>
    </row>
    <row r="455" spans="1:1">
      <c r="A455" t="s">
        <v>30596</v>
      </c>
    </row>
    <row r="456" spans="1:1">
      <c r="A456" t="s">
        <v>30597</v>
      </c>
    </row>
    <row r="457" spans="1:1">
      <c r="A457" t="s">
        <v>30598</v>
      </c>
    </row>
    <row r="458" spans="1:1">
      <c r="A458" t="s">
        <v>30599</v>
      </c>
    </row>
    <row r="459" spans="1:1">
      <c r="A459" t="s">
        <v>30600</v>
      </c>
    </row>
    <row r="460" spans="1:1">
      <c r="A460" t="s">
        <v>30601</v>
      </c>
    </row>
    <row r="461" spans="1:1">
      <c r="A461" t="s">
        <v>30602</v>
      </c>
    </row>
    <row r="462" spans="1:1">
      <c r="A462" t="s">
        <v>30603</v>
      </c>
    </row>
    <row r="463" spans="1:1">
      <c r="A463" t="s">
        <v>30604</v>
      </c>
    </row>
    <row r="464" spans="1:1">
      <c r="A464" t="s">
        <v>30605</v>
      </c>
    </row>
    <row r="465" spans="1:1">
      <c r="A465" t="s">
        <v>30606</v>
      </c>
    </row>
    <row r="466" spans="1:1">
      <c r="A466" t="s">
        <v>30607</v>
      </c>
    </row>
    <row r="467" spans="1:1">
      <c r="A467" t="s">
        <v>30608</v>
      </c>
    </row>
    <row r="468" spans="1:1">
      <c r="A468" t="s">
        <v>30609</v>
      </c>
    </row>
    <row r="469" spans="1:1">
      <c r="A469" t="s">
        <v>30610</v>
      </c>
    </row>
    <row r="470" spans="1:1">
      <c r="A470" t="s">
        <v>30611</v>
      </c>
    </row>
    <row r="471" spans="1:1">
      <c r="A471" t="s">
        <v>30612</v>
      </c>
    </row>
    <row r="472" spans="1:1">
      <c r="A472" t="s">
        <v>30613</v>
      </c>
    </row>
    <row r="473" spans="1:1">
      <c r="A473" t="s">
        <v>30614</v>
      </c>
    </row>
    <row r="474" spans="1:1">
      <c r="A474" t="s">
        <v>30615</v>
      </c>
    </row>
    <row r="475" spans="1:1">
      <c r="A475" t="s">
        <v>30616</v>
      </c>
    </row>
    <row r="476" spans="1:1">
      <c r="A476" t="s">
        <v>30617</v>
      </c>
    </row>
    <row r="477" spans="1:1">
      <c r="A477" t="s">
        <v>30618</v>
      </c>
    </row>
    <row r="478" spans="1:1">
      <c r="A478" t="s">
        <v>30619</v>
      </c>
    </row>
    <row r="479" spans="1:1">
      <c r="A479" t="s">
        <v>30620</v>
      </c>
    </row>
    <row r="480" spans="1:1">
      <c r="A480" t="s">
        <v>30621</v>
      </c>
    </row>
    <row r="481" spans="1:1">
      <c r="A481" t="s">
        <v>30622</v>
      </c>
    </row>
    <row r="482" spans="1:1">
      <c r="A482" t="s">
        <v>30623</v>
      </c>
    </row>
    <row r="483" spans="1:1">
      <c r="A483" t="s">
        <v>30624</v>
      </c>
    </row>
    <row r="484" spans="1:1">
      <c r="A484" t="s">
        <v>30625</v>
      </c>
    </row>
    <row r="485" spans="1:1">
      <c r="A485" t="s">
        <v>30626</v>
      </c>
    </row>
    <row r="486" spans="1:1">
      <c r="A486" t="s">
        <v>30627</v>
      </c>
    </row>
    <row r="487" spans="1:1">
      <c r="A487" t="s">
        <v>30628</v>
      </c>
    </row>
    <row r="488" spans="1:1">
      <c r="A488" t="s">
        <v>30629</v>
      </c>
    </row>
    <row r="489" spans="1:1">
      <c r="A489" t="s">
        <v>30630</v>
      </c>
    </row>
    <row r="490" spans="1:1">
      <c r="A490" t="s">
        <v>30631</v>
      </c>
    </row>
    <row r="491" spans="1:1">
      <c r="A491" t="s">
        <v>30632</v>
      </c>
    </row>
    <row r="492" spans="1:1">
      <c r="A492" t="s">
        <v>30633</v>
      </c>
    </row>
    <row r="493" spans="1:1">
      <c r="A493" t="s">
        <v>30634</v>
      </c>
    </row>
    <row r="494" spans="1:1">
      <c r="A494" t="s">
        <v>30635</v>
      </c>
    </row>
    <row r="495" spans="1:1">
      <c r="A495" t="s">
        <v>30636</v>
      </c>
    </row>
    <row r="496" spans="1:1">
      <c r="A496" t="s">
        <v>30637</v>
      </c>
    </row>
    <row r="497" spans="1:1">
      <c r="A497" t="s">
        <v>30638</v>
      </c>
    </row>
    <row r="498" spans="1:1">
      <c r="A498" t="s">
        <v>30639</v>
      </c>
    </row>
    <row r="499" spans="1:1">
      <c r="A499" t="s">
        <v>30640</v>
      </c>
    </row>
    <row r="500" spans="1:1">
      <c r="A500" t="s">
        <v>30641</v>
      </c>
    </row>
    <row r="501" spans="1:1">
      <c r="A501" t="s">
        <v>30642</v>
      </c>
    </row>
    <row r="502" spans="1:1">
      <c r="A502" t="s">
        <v>30643</v>
      </c>
    </row>
    <row r="503" spans="1:1">
      <c r="A503" t="s">
        <v>30644</v>
      </c>
    </row>
    <row r="504" spans="1:1">
      <c r="A504" t="s">
        <v>30645</v>
      </c>
    </row>
    <row r="505" spans="1:1">
      <c r="A505" t="s">
        <v>30646</v>
      </c>
    </row>
    <row r="506" spans="1:1">
      <c r="A506" t="s">
        <v>30647</v>
      </c>
    </row>
    <row r="507" spans="1:1">
      <c r="A507" t="s">
        <v>30648</v>
      </c>
    </row>
    <row r="508" spans="1:1">
      <c r="A508" t="s">
        <v>30649</v>
      </c>
    </row>
    <row r="509" spans="1:1">
      <c r="A509" t="s">
        <v>30650</v>
      </c>
    </row>
    <row r="510" spans="1:1">
      <c r="A510" t="s">
        <v>30651</v>
      </c>
    </row>
    <row r="511" spans="1:1">
      <c r="A511" t="s">
        <v>30652</v>
      </c>
    </row>
    <row r="512" spans="1:1">
      <c r="A512" t="s">
        <v>30653</v>
      </c>
    </row>
    <row r="513" spans="1:1">
      <c r="A513" t="s">
        <v>30654</v>
      </c>
    </row>
    <row r="514" spans="1:1">
      <c r="A514" t="s">
        <v>30655</v>
      </c>
    </row>
    <row r="515" spans="1:1">
      <c r="A515" t="s">
        <v>30656</v>
      </c>
    </row>
    <row r="516" spans="1:1">
      <c r="A516" t="s">
        <v>30657</v>
      </c>
    </row>
    <row r="517" spans="1:1">
      <c r="A517" t="s">
        <v>30658</v>
      </c>
    </row>
    <row r="518" spans="1:1">
      <c r="A518" t="s">
        <v>30659</v>
      </c>
    </row>
    <row r="519" spans="1:1">
      <c r="A519" t="s">
        <v>30660</v>
      </c>
    </row>
    <row r="520" spans="1:1">
      <c r="A520" t="s">
        <v>30661</v>
      </c>
    </row>
    <row r="521" spans="1:1">
      <c r="A521" t="s">
        <v>30662</v>
      </c>
    </row>
    <row r="522" spans="1:1">
      <c r="A522" t="s">
        <v>30663</v>
      </c>
    </row>
    <row r="523" spans="1:1">
      <c r="A523" t="s">
        <v>30664</v>
      </c>
    </row>
    <row r="524" spans="1:1">
      <c r="A524" t="s">
        <v>30665</v>
      </c>
    </row>
    <row r="525" spans="1:1">
      <c r="A525" t="s">
        <v>30666</v>
      </c>
    </row>
    <row r="526" spans="1:1">
      <c r="A526" t="s">
        <v>30667</v>
      </c>
    </row>
    <row r="527" spans="1:1">
      <c r="A527" t="s">
        <v>30668</v>
      </c>
    </row>
    <row r="528" spans="1:1">
      <c r="A528" t="s">
        <v>30669</v>
      </c>
    </row>
    <row r="529" spans="1:1">
      <c r="A529" t="s">
        <v>30670</v>
      </c>
    </row>
    <row r="530" spans="1:1">
      <c r="A530" t="s">
        <v>30671</v>
      </c>
    </row>
    <row r="531" spans="1:1">
      <c r="A531" t="s">
        <v>30672</v>
      </c>
    </row>
    <row r="532" spans="1:1">
      <c r="A532" t="s">
        <v>30673</v>
      </c>
    </row>
    <row r="533" spans="1:1">
      <c r="A533" t="s">
        <v>30674</v>
      </c>
    </row>
    <row r="534" spans="1:1">
      <c r="A534" t="s">
        <v>30675</v>
      </c>
    </row>
    <row r="535" spans="1:1">
      <c r="A535" t="s">
        <v>30676</v>
      </c>
    </row>
    <row r="536" spans="1:1">
      <c r="A536" t="s">
        <v>30677</v>
      </c>
    </row>
    <row r="537" spans="1:1">
      <c r="A537" t="s">
        <v>30678</v>
      </c>
    </row>
    <row r="538" spans="1:1">
      <c r="A538" t="s">
        <v>30679</v>
      </c>
    </row>
    <row r="539" spans="1:1">
      <c r="A539" t="s">
        <v>30680</v>
      </c>
    </row>
    <row r="540" spans="1:1">
      <c r="A540" t="s">
        <v>30681</v>
      </c>
    </row>
    <row r="541" spans="1:1">
      <c r="A541" t="s">
        <v>30682</v>
      </c>
    </row>
    <row r="542" spans="1:1">
      <c r="A542" t="s">
        <v>30683</v>
      </c>
    </row>
    <row r="543" spans="1:1">
      <c r="A543" t="s">
        <v>30684</v>
      </c>
    </row>
    <row r="544" spans="1:1">
      <c r="A544" t="s">
        <v>30685</v>
      </c>
    </row>
    <row r="545" spans="1:1">
      <c r="A545" t="s">
        <v>30686</v>
      </c>
    </row>
    <row r="546" spans="1:1">
      <c r="A546" t="s">
        <v>30687</v>
      </c>
    </row>
    <row r="547" spans="1:1">
      <c r="A547" t="s">
        <v>30688</v>
      </c>
    </row>
    <row r="548" spans="1:1">
      <c r="A548" t="s">
        <v>30689</v>
      </c>
    </row>
    <row r="549" spans="1:1">
      <c r="A549" t="s">
        <v>30690</v>
      </c>
    </row>
    <row r="550" spans="1:1">
      <c r="A550" t="s">
        <v>30691</v>
      </c>
    </row>
    <row r="551" spans="1:1">
      <c r="A551" t="s">
        <v>30692</v>
      </c>
    </row>
    <row r="552" spans="1:1">
      <c r="A552" t="s">
        <v>30693</v>
      </c>
    </row>
    <row r="553" spans="1:1">
      <c r="A553" t="s">
        <v>30694</v>
      </c>
    </row>
    <row r="554" spans="1:1">
      <c r="A554" t="s">
        <v>30695</v>
      </c>
    </row>
    <row r="555" spans="1:1">
      <c r="A555" t="s">
        <v>30696</v>
      </c>
    </row>
    <row r="556" spans="1:1">
      <c r="A556" t="s">
        <v>30697</v>
      </c>
    </row>
    <row r="557" spans="1:1">
      <c r="A557" t="s">
        <v>30698</v>
      </c>
    </row>
    <row r="558" spans="1:1">
      <c r="A558" t="s">
        <v>30699</v>
      </c>
    </row>
    <row r="559" spans="1:1">
      <c r="A559" t="s">
        <v>30700</v>
      </c>
    </row>
    <row r="560" spans="1:1">
      <c r="A560" t="s">
        <v>30701</v>
      </c>
    </row>
    <row r="561" spans="1:1">
      <c r="A561" t="s">
        <v>30702</v>
      </c>
    </row>
    <row r="562" spans="1:1">
      <c r="A562" t="s">
        <v>30703</v>
      </c>
    </row>
    <row r="563" spans="1:1">
      <c r="A563" t="s">
        <v>30704</v>
      </c>
    </row>
    <row r="564" spans="1:1">
      <c r="A564" t="s">
        <v>30705</v>
      </c>
    </row>
    <row r="565" spans="1:1">
      <c r="A565" t="s">
        <v>30706</v>
      </c>
    </row>
    <row r="566" spans="1:1">
      <c r="A566" t="s">
        <v>30707</v>
      </c>
    </row>
    <row r="567" spans="1:1">
      <c r="A567" t="s">
        <v>30708</v>
      </c>
    </row>
    <row r="568" spans="1:1">
      <c r="A568" t="s">
        <v>30709</v>
      </c>
    </row>
    <row r="569" spans="1:1">
      <c r="A569" t="s">
        <v>30710</v>
      </c>
    </row>
    <row r="570" spans="1:1">
      <c r="A570" t="s">
        <v>30711</v>
      </c>
    </row>
    <row r="571" spans="1:1">
      <c r="A571" t="s">
        <v>30712</v>
      </c>
    </row>
    <row r="572" spans="1:1">
      <c r="A572" t="s">
        <v>30713</v>
      </c>
    </row>
    <row r="573" spans="1:1">
      <c r="A573" t="s">
        <v>30714</v>
      </c>
    </row>
    <row r="574" spans="1:1">
      <c r="A574" t="s">
        <v>30715</v>
      </c>
    </row>
    <row r="575" spans="1:1">
      <c r="A575" t="s">
        <v>30716</v>
      </c>
    </row>
    <row r="576" spans="1:1">
      <c r="A576" t="s">
        <v>30717</v>
      </c>
    </row>
    <row r="577" spans="1:1">
      <c r="A577" t="s">
        <v>30718</v>
      </c>
    </row>
    <row r="578" spans="1:1">
      <c r="A578" t="s">
        <v>30719</v>
      </c>
    </row>
    <row r="579" spans="1:1">
      <c r="A579" t="s">
        <v>30720</v>
      </c>
    </row>
    <row r="580" spans="1:1">
      <c r="A580" t="s">
        <v>30721</v>
      </c>
    </row>
    <row r="581" spans="1:1">
      <c r="A581" t="s">
        <v>30722</v>
      </c>
    </row>
    <row r="582" spans="1:1">
      <c r="A582" t="s">
        <v>30723</v>
      </c>
    </row>
    <row r="583" spans="1:1">
      <c r="A583" t="s">
        <v>30724</v>
      </c>
    </row>
    <row r="584" spans="1:1">
      <c r="A584" t="s">
        <v>30725</v>
      </c>
    </row>
    <row r="585" spans="1:1">
      <c r="A585" t="s">
        <v>30726</v>
      </c>
    </row>
    <row r="586" spans="1:1">
      <c r="A586" t="s">
        <v>30727</v>
      </c>
    </row>
    <row r="587" spans="1:1">
      <c r="A587" t="s">
        <v>30728</v>
      </c>
    </row>
    <row r="588" spans="1:1">
      <c r="A588" t="s">
        <v>30729</v>
      </c>
    </row>
    <row r="589" spans="1:1">
      <c r="A589" t="s">
        <v>30730</v>
      </c>
    </row>
    <row r="590" spans="1:1">
      <c r="A590" t="s">
        <v>30731</v>
      </c>
    </row>
    <row r="591" spans="1:1">
      <c r="A591" t="s">
        <v>30732</v>
      </c>
    </row>
    <row r="592" spans="1:1">
      <c r="A592" t="s">
        <v>30733</v>
      </c>
    </row>
    <row r="593" spans="1:1">
      <c r="A593" t="s">
        <v>30734</v>
      </c>
    </row>
    <row r="594" spans="1:1">
      <c r="A594" t="s">
        <v>30735</v>
      </c>
    </row>
    <row r="595" spans="1:1">
      <c r="A595" t="s">
        <v>30736</v>
      </c>
    </row>
    <row r="596" spans="1:1">
      <c r="A596" t="s">
        <v>30737</v>
      </c>
    </row>
    <row r="597" spans="1:1">
      <c r="A597" t="s">
        <v>30738</v>
      </c>
    </row>
    <row r="598" spans="1:1">
      <c r="A598" t="s">
        <v>30739</v>
      </c>
    </row>
    <row r="599" spans="1:1">
      <c r="A599" t="s">
        <v>30740</v>
      </c>
    </row>
    <row r="600" spans="1:1">
      <c r="A600" t="s">
        <v>30741</v>
      </c>
    </row>
    <row r="601" spans="1:1">
      <c r="A601" t="s">
        <v>30742</v>
      </c>
    </row>
    <row r="602" spans="1:1">
      <c r="A602" t="s">
        <v>30743</v>
      </c>
    </row>
    <row r="603" spans="1:1">
      <c r="A603" t="s">
        <v>30744</v>
      </c>
    </row>
    <row r="604" spans="1:1">
      <c r="A604" t="s">
        <v>30745</v>
      </c>
    </row>
    <row r="605" spans="1:1">
      <c r="A605" t="s">
        <v>30746</v>
      </c>
    </row>
    <row r="606" spans="1:1">
      <c r="A606" t="s">
        <v>30747</v>
      </c>
    </row>
    <row r="607" spans="1:1">
      <c r="A607" t="s">
        <v>30748</v>
      </c>
    </row>
    <row r="608" spans="1:1">
      <c r="A608" t="s">
        <v>30749</v>
      </c>
    </row>
    <row r="609" spans="1:1">
      <c r="A609" t="s">
        <v>30750</v>
      </c>
    </row>
    <row r="610" spans="1:1">
      <c r="A610" t="s">
        <v>30751</v>
      </c>
    </row>
    <row r="611" spans="1:1">
      <c r="A611" t="s">
        <v>30752</v>
      </c>
    </row>
    <row r="612" spans="1:1">
      <c r="A612" t="s">
        <v>30753</v>
      </c>
    </row>
    <row r="613" spans="1:1">
      <c r="A613" t="s">
        <v>30754</v>
      </c>
    </row>
    <row r="614" spans="1:1">
      <c r="A614" t="s">
        <v>30755</v>
      </c>
    </row>
    <row r="615" spans="1:1">
      <c r="A615" t="s">
        <v>30756</v>
      </c>
    </row>
    <row r="616" spans="1:1">
      <c r="A616" t="s">
        <v>30757</v>
      </c>
    </row>
    <row r="617" spans="1:1">
      <c r="A617" t="s">
        <v>30758</v>
      </c>
    </row>
    <row r="618" spans="1:1">
      <c r="A618" t="s">
        <v>30759</v>
      </c>
    </row>
    <row r="619" spans="1:1">
      <c r="A619" t="s">
        <v>30760</v>
      </c>
    </row>
    <row r="620" spans="1:1">
      <c r="A620" t="s">
        <v>30761</v>
      </c>
    </row>
    <row r="621" spans="1:1">
      <c r="A621" t="s">
        <v>30762</v>
      </c>
    </row>
    <row r="622" spans="1:1">
      <c r="A622" t="s">
        <v>30763</v>
      </c>
    </row>
    <row r="623" spans="1:1">
      <c r="A623" t="s">
        <v>30764</v>
      </c>
    </row>
    <row r="624" spans="1:1">
      <c r="A624" t="s">
        <v>30765</v>
      </c>
    </row>
    <row r="625" spans="1:1">
      <c r="A625" t="s">
        <v>30766</v>
      </c>
    </row>
    <row r="626" spans="1:1">
      <c r="A626" t="s">
        <v>30767</v>
      </c>
    </row>
    <row r="627" spans="1:1">
      <c r="A627" t="s">
        <v>30768</v>
      </c>
    </row>
    <row r="628" spans="1:1">
      <c r="A628" t="s">
        <v>30769</v>
      </c>
    </row>
    <row r="629" spans="1:1">
      <c r="A629" t="s">
        <v>30770</v>
      </c>
    </row>
    <row r="630" spans="1:1">
      <c r="A630" t="s">
        <v>30771</v>
      </c>
    </row>
    <row r="631" spans="1:1">
      <c r="A631" t="s">
        <v>30772</v>
      </c>
    </row>
    <row r="632" spans="1:1">
      <c r="A632" t="s">
        <v>30773</v>
      </c>
    </row>
    <row r="633" spans="1:1">
      <c r="A633" t="s">
        <v>30774</v>
      </c>
    </row>
    <row r="634" spans="1:1">
      <c r="A634" t="s">
        <v>30775</v>
      </c>
    </row>
    <row r="635" spans="1:1">
      <c r="A635" t="s">
        <v>30776</v>
      </c>
    </row>
    <row r="636" spans="1:1">
      <c r="A636" t="s">
        <v>30777</v>
      </c>
    </row>
    <row r="637" spans="1:1">
      <c r="A637" t="s">
        <v>30778</v>
      </c>
    </row>
    <row r="638" spans="1:1">
      <c r="A638" t="s">
        <v>30779</v>
      </c>
    </row>
    <row r="639" spans="1:1">
      <c r="A639" t="s">
        <v>30780</v>
      </c>
    </row>
    <row r="640" spans="1:1">
      <c r="A640" t="s">
        <v>30781</v>
      </c>
    </row>
    <row r="641" spans="1:1">
      <c r="A641" t="s">
        <v>30782</v>
      </c>
    </row>
    <row r="642" spans="1:1">
      <c r="A642" t="s">
        <v>30783</v>
      </c>
    </row>
    <row r="643" spans="1:1">
      <c r="A643" t="s">
        <v>30784</v>
      </c>
    </row>
    <row r="644" spans="1:1">
      <c r="A644" t="s">
        <v>30785</v>
      </c>
    </row>
    <row r="645" spans="1:1">
      <c r="A645" t="s">
        <v>30786</v>
      </c>
    </row>
    <row r="646" spans="1:1">
      <c r="A646" t="s">
        <v>30787</v>
      </c>
    </row>
    <row r="647" spans="1:1">
      <c r="A647" t="s">
        <v>30788</v>
      </c>
    </row>
    <row r="648" spans="1:1">
      <c r="A648" t="s">
        <v>30789</v>
      </c>
    </row>
    <row r="649" spans="1:1">
      <c r="A649" t="s">
        <v>30790</v>
      </c>
    </row>
    <row r="650" spans="1:1">
      <c r="A650" t="s">
        <v>30791</v>
      </c>
    </row>
    <row r="651" spans="1:1">
      <c r="A651" t="s">
        <v>30792</v>
      </c>
    </row>
    <row r="652" spans="1:1">
      <c r="A652" t="s">
        <v>30793</v>
      </c>
    </row>
    <row r="653" spans="1:1">
      <c r="A653" t="s">
        <v>30794</v>
      </c>
    </row>
    <row r="654" spans="1:1">
      <c r="A654" t="s">
        <v>30795</v>
      </c>
    </row>
    <row r="655" spans="1:1">
      <c r="A655" t="s">
        <v>30796</v>
      </c>
    </row>
    <row r="656" spans="1:1">
      <c r="A656" t="s">
        <v>30797</v>
      </c>
    </row>
    <row r="657" spans="1:1">
      <c r="A657" t="s">
        <v>30798</v>
      </c>
    </row>
    <row r="658" spans="1:1">
      <c r="A658" t="s">
        <v>30799</v>
      </c>
    </row>
    <row r="659" spans="1:1">
      <c r="A659" t="s">
        <v>30800</v>
      </c>
    </row>
    <row r="660" spans="1:1">
      <c r="A660" t="s">
        <v>30801</v>
      </c>
    </row>
    <row r="661" spans="1:1">
      <c r="A661" t="s">
        <v>30802</v>
      </c>
    </row>
    <row r="662" spans="1:1">
      <c r="A662" t="s">
        <v>30803</v>
      </c>
    </row>
    <row r="663" spans="1:1">
      <c r="A663" t="s">
        <v>30804</v>
      </c>
    </row>
    <row r="664" spans="1:1">
      <c r="A664" t="s">
        <v>30805</v>
      </c>
    </row>
    <row r="665" spans="1:1">
      <c r="A665" t="s">
        <v>30806</v>
      </c>
    </row>
    <row r="666" spans="1:1">
      <c r="A666" t="s">
        <v>30807</v>
      </c>
    </row>
    <row r="667" spans="1:1">
      <c r="A667" t="s">
        <v>30808</v>
      </c>
    </row>
    <row r="668" spans="1:1">
      <c r="A668" t="s">
        <v>30809</v>
      </c>
    </row>
    <row r="669" spans="1:1">
      <c r="A669" t="s">
        <v>30810</v>
      </c>
    </row>
    <row r="670" spans="1:1">
      <c r="A670" t="s">
        <v>30811</v>
      </c>
    </row>
    <row r="671" spans="1:1">
      <c r="A671" t="s">
        <v>30812</v>
      </c>
    </row>
    <row r="672" spans="1:1">
      <c r="A672" t="s">
        <v>30813</v>
      </c>
    </row>
    <row r="673" spans="1:1">
      <c r="A673" t="s">
        <v>30814</v>
      </c>
    </row>
    <row r="674" spans="1:1">
      <c r="A674" t="s">
        <v>30815</v>
      </c>
    </row>
    <row r="675" spans="1:1">
      <c r="A675" t="s">
        <v>30816</v>
      </c>
    </row>
    <row r="676" spans="1:1">
      <c r="A676" t="s">
        <v>30817</v>
      </c>
    </row>
    <row r="677" spans="1:1">
      <c r="A677" t="s">
        <v>30818</v>
      </c>
    </row>
    <row r="678" spans="1:1">
      <c r="A678" t="s">
        <v>30819</v>
      </c>
    </row>
    <row r="679" spans="1:1">
      <c r="A679" t="s">
        <v>30820</v>
      </c>
    </row>
    <row r="680" spans="1:1">
      <c r="A680" t="s">
        <v>30821</v>
      </c>
    </row>
    <row r="681" spans="1:1">
      <c r="A681" t="s">
        <v>30822</v>
      </c>
    </row>
    <row r="682" spans="1:1">
      <c r="A682" t="s">
        <v>30823</v>
      </c>
    </row>
    <row r="683" spans="1:1">
      <c r="A683" t="s">
        <v>30824</v>
      </c>
    </row>
    <row r="684" spans="1:1">
      <c r="A684" t="s">
        <v>30825</v>
      </c>
    </row>
    <row r="685" spans="1:1">
      <c r="A685" t="s">
        <v>30826</v>
      </c>
    </row>
    <row r="686" spans="1:1">
      <c r="A686" t="s">
        <v>30827</v>
      </c>
    </row>
    <row r="687" spans="1:1">
      <c r="A687" t="s">
        <v>30828</v>
      </c>
    </row>
    <row r="688" spans="1:1">
      <c r="A688" t="s">
        <v>30829</v>
      </c>
    </row>
    <row r="689" spans="1:1">
      <c r="A689" t="s">
        <v>30830</v>
      </c>
    </row>
    <row r="690" spans="1:1">
      <c r="A690" t="s">
        <v>30831</v>
      </c>
    </row>
    <row r="691" spans="1:1">
      <c r="A691" t="s">
        <v>30832</v>
      </c>
    </row>
    <row r="692" spans="1:1">
      <c r="A692" t="s">
        <v>30833</v>
      </c>
    </row>
    <row r="693" spans="1:1">
      <c r="A693" t="s">
        <v>30834</v>
      </c>
    </row>
    <row r="694" spans="1:1">
      <c r="A694" t="s">
        <v>30835</v>
      </c>
    </row>
    <row r="695" spans="1:1">
      <c r="A695" t="s">
        <v>30836</v>
      </c>
    </row>
    <row r="696" spans="1:1">
      <c r="A696" t="s">
        <v>30837</v>
      </c>
    </row>
    <row r="697" spans="1:1">
      <c r="A697" t="s">
        <v>30838</v>
      </c>
    </row>
    <row r="698" spans="1:1">
      <c r="A698" t="s">
        <v>30839</v>
      </c>
    </row>
    <row r="699" spans="1:1">
      <c r="A699" t="s">
        <v>30840</v>
      </c>
    </row>
    <row r="700" spans="1:1">
      <c r="A700" t="s">
        <v>30841</v>
      </c>
    </row>
    <row r="701" spans="1:1">
      <c r="A701" t="s">
        <v>30842</v>
      </c>
    </row>
    <row r="702" spans="1:1">
      <c r="A702" t="s">
        <v>30843</v>
      </c>
    </row>
    <row r="703" spans="1:1">
      <c r="A703" t="s">
        <v>30844</v>
      </c>
    </row>
    <row r="704" spans="1:1">
      <c r="A704" t="s">
        <v>30845</v>
      </c>
    </row>
    <row r="705" spans="1:1">
      <c r="A705" t="s">
        <v>30846</v>
      </c>
    </row>
    <row r="706" spans="1:1">
      <c r="A706" t="s">
        <v>30847</v>
      </c>
    </row>
    <row r="707" spans="1:1">
      <c r="A707" t="s">
        <v>30848</v>
      </c>
    </row>
    <row r="708" spans="1:1">
      <c r="A708" t="s">
        <v>30849</v>
      </c>
    </row>
    <row r="709" spans="1:1">
      <c r="A709" t="s">
        <v>30850</v>
      </c>
    </row>
    <row r="710" spans="1:1">
      <c r="A710" t="s">
        <v>30851</v>
      </c>
    </row>
    <row r="711" spans="1:1">
      <c r="A711" t="s">
        <v>30852</v>
      </c>
    </row>
    <row r="712" spans="1:1">
      <c r="A712" t="s">
        <v>30853</v>
      </c>
    </row>
    <row r="713" spans="1:1">
      <c r="A713" t="s">
        <v>30854</v>
      </c>
    </row>
    <row r="714" spans="1:1">
      <c r="A714" t="s">
        <v>30855</v>
      </c>
    </row>
    <row r="715" spans="1:1">
      <c r="A715" t="s">
        <v>30856</v>
      </c>
    </row>
    <row r="716" spans="1:1">
      <c r="A716" t="s">
        <v>30857</v>
      </c>
    </row>
    <row r="717" spans="1:1">
      <c r="A717" t="s">
        <v>30858</v>
      </c>
    </row>
    <row r="718" spans="1:1">
      <c r="A718" t="s">
        <v>30859</v>
      </c>
    </row>
    <row r="719" spans="1:1">
      <c r="A719" t="s">
        <v>30860</v>
      </c>
    </row>
    <row r="720" spans="1:1">
      <c r="A720" t="s">
        <v>30861</v>
      </c>
    </row>
    <row r="721" spans="1:1">
      <c r="A721" t="s">
        <v>30862</v>
      </c>
    </row>
    <row r="722" spans="1:1">
      <c r="A722" t="s">
        <v>30863</v>
      </c>
    </row>
    <row r="723" spans="1:1">
      <c r="A723" t="s">
        <v>30864</v>
      </c>
    </row>
    <row r="724" spans="1:1">
      <c r="A724" t="s">
        <v>30865</v>
      </c>
    </row>
    <row r="725" spans="1:1">
      <c r="A725" t="s">
        <v>30866</v>
      </c>
    </row>
    <row r="726" spans="1:1">
      <c r="A726" t="s">
        <v>30867</v>
      </c>
    </row>
    <row r="727" spans="1:1">
      <c r="A727" t="s">
        <v>30868</v>
      </c>
    </row>
    <row r="728" spans="1:1">
      <c r="A728" t="s">
        <v>30869</v>
      </c>
    </row>
    <row r="729" spans="1:1">
      <c r="A729" t="s">
        <v>30870</v>
      </c>
    </row>
    <row r="730" spans="1:1">
      <c r="A730" t="s">
        <v>30871</v>
      </c>
    </row>
    <row r="731" spans="1:1">
      <c r="A731" t="s">
        <v>30872</v>
      </c>
    </row>
    <row r="732" spans="1:1">
      <c r="A732" t="s">
        <v>30873</v>
      </c>
    </row>
    <row r="733" spans="1:1">
      <c r="A733" t="s">
        <v>30874</v>
      </c>
    </row>
    <row r="734" spans="1:1">
      <c r="A734" t="s">
        <v>30875</v>
      </c>
    </row>
    <row r="735" spans="1:1">
      <c r="A735" t="s">
        <v>30876</v>
      </c>
    </row>
    <row r="736" spans="1:1">
      <c r="A736" t="s">
        <v>30877</v>
      </c>
    </row>
    <row r="737" spans="1:1">
      <c r="A737" t="s">
        <v>30878</v>
      </c>
    </row>
    <row r="738" spans="1:1">
      <c r="A738" t="s">
        <v>30879</v>
      </c>
    </row>
    <row r="739" spans="1:1">
      <c r="A739" t="s">
        <v>30880</v>
      </c>
    </row>
    <row r="740" spans="1:1">
      <c r="A740" t="s">
        <v>30881</v>
      </c>
    </row>
    <row r="741" spans="1:1">
      <c r="A741" t="s">
        <v>30882</v>
      </c>
    </row>
    <row r="742" spans="1:1">
      <c r="A742" t="s">
        <v>30883</v>
      </c>
    </row>
    <row r="743" spans="1:1">
      <c r="A743" t="s">
        <v>30884</v>
      </c>
    </row>
    <row r="744" spans="1:1">
      <c r="A744" t="s">
        <v>30885</v>
      </c>
    </row>
    <row r="745" spans="1:1">
      <c r="A745" t="s">
        <v>30886</v>
      </c>
    </row>
    <row r="746" spans="1:1">
      <c r="A746" t="s">
        <v>30887</v>
      </c>
    </row>
    <row r="747" spans="1:1">
      <c r="A747" t="s">
        <v>30888</v>
      </c>
    </row>
    <row r="748" spans="1:1">
      <c r="A748" t="s">
        <v>30889</v>
      </c>
    </row>
    <row r="749" spans="1:1">
      <c r="A749" t="s">
        <v>30890</v>
      </c>
    </row>
    <row r="750" spans="1:1">
      <c r="A750" t="s">
        <v>30891</v>
      </c>
    </row>
    <row r="751" spans="1:1">
      <c r="A751" t="s">
        <v>30892</v>
      </c>
    </row>
    <row r="752" spans="1:1">
      <c r="A752" t="s">
        <v>30893</v>
      </c>
    </row>
    <row r="753" spans="1:1">
      <c r="A753" t="s">
        <v>30894</v>
      </c>
    </row>
    <row r="754" spans="1:1">
      <c r="A754" t="s">
        <v>30895</v>
      </c>
    </row>
    <row r="755" spans="1:1">
      <c r="A755" t="s">
        <v>30896</v>
      </c>
    </row>
    <row r="756" spans="1:1">
      <c r="A756" t="s">
        <v>30897</v>
      </c>
    </row>
    <row r="757" spans="1:1">
      <c r="A757" t="s">
        <v>30898</v>
      </c>
    </row>
    <row r="758" spans="1:1">
      <c r="A758" t="s">
        <v>30899</v>
      </c>
    </row>
    <row r="759" spans="1:1">
      <c r="A759" t="s">
        <v>30900</v>
      </c>
    </row>
    <row r="760" spans="1:1">
      <c r="A760" t="s">
        <v>30901</v>
      </c>
    </row>
    <row r="761" spans="1:1">
      <c r="A761" t="s">
        <v>30902</v>
      </c>
    </row>
    <row r="762" spans="1:1">
      <c r="A762" t="s">
        <v>30903</v>
      </c>
    </row>
    <row r="763" spans="1:1">
      <c r="A763" t="s">
        <v>30904</v>
      </c>
    </row>
    <row r="764" spans="1:1">
      <c r="A764" t="s">
        <v>30905</v>
      </c>
    </row>
    <row r="765" spans="1:1">
      <c r="A765" t="s">
        <v>30906</v>
      </c>
    </row>
    <row r="766" spans="1:1">
      <c r="A766" t="s">
        <v>30907</v>
      </c>
    </row>
    <row r="767" spans="1:1">
      <c r="A767" t="s">
        <v>30908</v>
      </c>
    </row>
    <row r="768" spans="1:1">
      <c r="A768" t="s">
        <v>30909</v>
      </c>
    </row>
    <row r="769" spans="1:1">
      <c r="A769" t="s">
        <v>30910</v>
      </c>
    </row>
    <row r="770" spans="1:1">
      <c r="A770" t="s">
        <v>30911</v>
      </c>
    </row>
    <row r="771" spans="1:1">
      <c r="A771" t="s">
        <v>30912</v>
      </c>
    </row>
    <row r="772" spans="1:1">
      <c r="A772" t="s">
        <v>30913</v>
      </c>
    </row>
    <row r="773" spans="1:1">
      <c r="A773" t="s">
        <v>30914</v>
      </c>
    </row>
    <row r="774" spans="1:1">
      <c r="A774" t="s">
        <v>30915</v>
      </c>
    </row>
    <row r="775" spans="1:1">
      <c r="A775" t="s">
        <v>30916</v>
      </c>
    </row>
    <row r="776" spans="1:1">
      <c r="A776" t="s">
        <v>30917</v>
      </c>
    </row>
    <row r="777" spans="1:1">
      <c r="A777" t="s">
        <v>30918</v>
      </c>
    </row>
    <row r="778" spans="1:1">
      <c r="A778" t="s">
        <v>30919</v>
      </c>
    </row>
    <row r="779" spans="1:1">
      <c r="A779" t="s">
        <v>30920</v>
      </c>
    </row>
    <row r="780" spans="1:1">
      <c r="A780" t="s">
        <v>30921</v>
      </c>
    </row>
    <row r="781" spans="1:1">
      <c r="A781" t="s">
        <v>30922</v>
      </c>
    </row>
    <row r="782" spans="1:1">
      <c r="A782" t="s">
        <v>30923</v>
      </c>
    </row>
    <row r="783" spans="1:1">
      <c r="A783" t="s">
        <v>30924</v>
      </c>
    </row>
    <row r="784" spans="1:1">
      <c r="A784" t="s">
        <v>30925</v>
      </c>
    </row>
    <row r="785" spans="1:1">
      <c r="A785" t="s">
        <v>30926</v>
      </c>
    </row>
    <row r="786" spans="1:1">
      <c r="A786" t="s">
        <v>30927</v>
      </c>
    </row>
    <row r="787" spans="1:1">
      <c r="A787" t="s">
        <v>30928</v>
      </c>
    </row>
    <row r="788" spans="1:1">
      <c r="A788" t="s">
        <v>30929</v>
      </c>
    </row>
    <row r="789" spans="1:1">
      <c r="A789" t="s">
        <v>30930</v>
      </c>
    </row>
    <row r="790" spans="1:1">
      <c r="A790" t="s">
        <v>30931</v>
      </c>
    </row>
    <row r="791" spans="1:1">
      <c r="A791" t="s">
        <v>30932</v>
      </c>
    </row>
    <row r="792" spans="1:1">
      <c r="A792" t="s">
        <v>30933</v>
      </c>
    </row>
    <row r="793" spans="1:1">
      <c r="A793" t="s">
        <v>30934</v>
      </c>
    </row>
    <row r="794" spans="1:1">
      <c r="A794" t="s">
        <v>30935</v>
      </c>
    </row>
    <row r="795" spans="1:1">
      <c r="A795" t="s">
        <v>30936</v>
      </c>
    </row>
    <row r="796" spans="1:1">
      <c r="A796" t="s">
        <v>30937</v>
      </c>
    </row>
    <row r="797" spans="1:1">
      <c r="A797" t="s">
        <v>30938</v>
      </c>
    </row>
    <row r="798" spans="1:1">
      <c r="A798" t="s">
        <v>30939</v>
      </c>
    </row>
    <row r="799" spans="1:1">
      <c r="A799" t="s">
        <v>30940</v>
      </c>
    </row>
    <row r="800" spans="1:1">
      <c r="A800" t="s">
        <v>30941</v>
      </c>
    </row>
    <row r="801" spans="1:1">
      <c r="A801" t="s">
        <v>30942</v>
      </c>
    </row>
    <row r="802" spans="1:1">
      <c r="A802" t="s">
        <v>30943</v>
      </c>
    </row>
    <row r="803" spans="1:1">
      <c r="A803" t="s">
        <v>30944</v>
      </c>
    </row>
    <row r="804" spans="1:1">
      <c r="A804" t="s">
        <v>30945</v>
      </c>
    </row>
    <row r="805" spans="1:1">
      <c r="A805" t="s">
        <v>30946</v>
      </c>
    </row>
    <row r="806" spans="1:1">
      <c r="A806" t="s">
        <v>30947</v>
      </c>
    </row>
    <row r="807" spans="1:1">
      <c r="A807" t="s">
        <v>30948</v>
      </c>
    </row>
    <row r="808" spans="1:1">
      <c r="A808" t="s">
        <v>30949</v>
      </c>
    </row>
    <row r="809" spans="1:1">
      <c r="A809" t="s">
        <v>30950</v>
      </c>
    </row>
    <row r="810" spans="1:1">
      <c r="A810" t="s">
        <v>30951</v>
      </c>
    </row>
    <row r="811" spans="1:1">
      <c r="A811" t="s">
        <v>30952</v>
      </c>
    </row>
    <row r="812" spans="1:1">
      <c r="A812" t="s">
        <v>30953</v>
      </c>
    </row>
    <row r="813" spans="1:1">
      <c r="A813" t="s">
        <v>30954</v>
      </c>
    </row>
    <row r="814" spans="1:1">
      <c r="A814" t="s">
        <v>30955</v>
      </c>
    </row>
    <row r="815" spans="1:1">
      <c r="A815" t="s">
        <v>30956</v>
      </c>
    </row>
    <row r="816" spans="1:1">
      <c r="A816" t="s">
        <v>30957</v>
      </c>
    </row>
    <row r="817" spans="1:1">
      <c r="A817" t="s">
        <v>30958</v>
      </c>
    </row>
    <row r="818" spans="1:1">
      <c r="A818" t="s">
        <v>30959</v>
      </c>
    </row>
    <row r="819" spans="1:1">
      <c r="A819" t="s">
        <v>30960</v>
      </c>
    </row>
    <row r="820" spans="1:1">
      <c r="A820" t="s">
        <v>30961</v>
      </c>
    </row>
    <row r="821" spans="1:1">
      <c r="A821" t="s">
        <v>30962</v>
      </c>
    </row>
    <row r="822" spans="1:1">
      <c r="A822" t="s">
        <v>30963</v>
      </c>
    </row>
    <row r="823" spans="1:1">
      <c r="A823" t="s">
        <v>30964</v>
      </c>
    </row>
    <row r="824" spans="1:1">
      <c r="A824" t="s">
        <v>30965</v>
      </c>
    </row>
    <row r="825" spans="1:1">
      <c r="A825" t="s">
        <v>30966</v>
      </c>
    </row>
    <row r="826" spans="1:1">
      <c r="A826" t="s">
        <v>30967</v>
      </c>
    </row>
    <row r="827" spans="1:1">
      <c r="A827" t="s">
        <v>30968</v>
      </c>
    </row>
    <row r="828" spans="1:1">
      <c r="A828" t="s">
        <v>30969</v>
      </c>
    </row>
    <row r="829" spans="1:1">
      <c r="A829" t="s">
        <v>30970</v>
      </c>
    </row>
    <row r="830" spans="1:1">
      <c r="A830" t="s">
        <v>30971</v>
      </c>
    </row>
    <row r="831" spans="1:1">
      <c r="A831" t="s">
        <v>30972</v>
      </c>
    </row>
    <row r="832" spans="1:1">
      <c r="A832" t="s">
        <v>30973</v>
      </c>
    </row>
    <row r="833" spans="1:1">
      <c r="A833" t="s">
        <v>30974</v>
      </c>
    </row>
    <row r="834" spans="1:1">
      <c r="A834" t="s">
        <v>30975</v>
      </c>
    </row>
    <row r="835" spans="1:1">
      <c r="A835" t="s">
        <v>30976</v>
      </c>
    </row>
    <row r="836" spans="1:1">
      <c r="A836" t="s">
        <v>30977</v>
      </c>
    </row>
    <row r="837" spans="1:1">
      <c r="A837" t="s">
        <v>30978</v>
      </c>
    </row>
    <row r="838" spans="1:1">
      <c r="A838" t="s">
        <v>30979</v>
      </c>
    </row>
    <row r="839" spans="1:1">
      <c r="A839" t="s">
        <v>30980</v>
      </c>
    </row>
    <row r="840" spans="1:1">
      <c r="A840" t="s">
        <v>30981</v>
      </c>
    </row>
    <row r="841" spans="1:1">
      <c r="A841" t="s">
        <v>30982</v>
      </c>
    </row>
    <row r="842" spans="1:1">
      <c r="A842" t="s">
        <v>30983</v>
      </c>
    </row>
    <row r="843" spans="1:1">
      <c r="A843" t="s">
        <v>30984</v>
      </c>
    </row>
    <row r="844" spans="1:1">
      <c r="A844" t="s">
        <v>30985</v>
      </c>
    </row>
    <row r="845" spans="1:1">
      <c r="A845" t="s">
        <v>30986</v>
      </c>
    </row>
    <row r="846" spans="1:1">
      <c r="A846" t="s">
        <v>30987</v>
      </c>
    </row>
    <row r="847" spans="1:1">
      <c r="A847" t="s">
        <v>30988</v>
      </c>
    </row>
    <row r="848" spans="1:1">
      <c r="A848" t="s">
        <v>30989</v>
      </c>
    </row>
    <row r="849" spans="1:1">
      <c r="A849" t="s">
        <v>30990</v>
      </c>
    </row>
    <row r="850" spans="1:1">
      <c r="A850" t="s">
        <v>30991</v>
      </c>
    </row>
    <row r="851" spans="1:1">
      <c r="A851" t="s">
        <v>30992</v>
      </c>
    </row>
    <row r="852" spans="1:1">
      <c r="A852" t="s">
        <v>30993</v>
      </c>
    </row>
    <row r="853" spans="1:1">
      <c r="A853" t="s">
        <v>30994</v>
      </c>
    </row>
    <row r="854" spans="1:1">
      <c r="A854" t="s">
        <v>30995</v>
      </c>
    </row>
    <row r="855" spans="1:1">
      <c r="A855" t="s">
        <v>30996</v>
      </c>
    </row>
    <row r="856" spans="1:1">
      <c r="A856" t="s">
        <v>30997</v>
      </c>
    </row>
    <row r="857" spans="1:1">
      <c r="A857" t="s">
        <v>30998</v>
      </c>
    </row>
    <row r="858" spans="1:1">
      <c r="A858" t="s">
        <v>30999</v>
      </c>
    </row>
    <row r="859" spans="1:1">
      <c r="A859" t="s">
        <v>31000</v>
      </c>
    </row>
    <row r="860" spans="1:1">
      <c r="A860" t="s">
        <v>31001</v>
      </c>
    </row>
    <row r="861" spans="1:1">
      <c r="A861" t="s">
        <v>31002</v>
      </c>
    </row>
    <row r="862" spans="1:1">
      <c r="A862" t="s">
        <v>31003</v>
      </c>
    </row>
    <row r="863" spans="1:1">
      <c r="A863" t="s">
        <v>31004</v>
      </c>
    </row>
    <row r="864" spans="1:1">
      <c r="A864" t="s">
        <v>31005</v>
      </c>
    </row>
    <row r="865" spans="1:1">
      <c r="A865" t="s">
        <v>31006</v>
      </c>
    </row>
    <row r="866" spans="1:1">
      <c r="A866" t="s">
        <v>31007</v>
      </c>
    </row>
    <row r="867" spans="1:1">
      <c r="A867" t="s">
        <v>31008</v>
      </c>
    </row>
    <row r="868" spans="1:1">
      <c r="A868" t="s">
        <v>31009</v>
      </c>
    </row>
    <row r="869" spans="1:1">
      <c r="A869" t="s">
        <v>31010</v>
      </c>
    </row>
    <row r="870" spans="1:1">
      <c r="A870" t="s">
        <v>31011</v>
      </c>
    </row>
    <row r="871" spans="1:1">
      <c r="A871" t="s">
        <v>31012</v>
      </c>
    </row>
    <row r="872" spans="1:1">
      <c r="A872" t="s">
        <v>31013</v>
      </c>
    </row>
    <row r="873" spans="1:1">
      <c r="A873" t="s">
        <v>31014</v>
      </c>
    </row>
    <row r="874" spans="1:1">
      <c r="A874" t="s">
        <v>31015</v>
      </c>
    </row>
    <row r="875" spans="1:1">
      <c r="A875" t="s">
        <v>31016</v>
      </c>
    </row>
    <row r="876" spans="1:1">
      <c r="A876" t="s">
        <v>31017</v>
      </c>
    </row>
    <row r="877" spans="1:1">
      <c r="A877" t="s">
        <v>31018</v>
      </c>
    </row>
    <row r="878" spans="1:1">
      <c r="A878" t="s">
        <v>31019</v>
      </c>
    </row>
    <row r="879" spans="1:1">
      <c r="A879" t="s">
        <v>31020</v>
      </c>
    </row>
    <row r="880" spans="1:1">
      <c r="A880" t="s">
        <v>31021</v>
      </c>
    </row>
    <row r="881" spans="1:1">
      <c r="A881" t="s">
        <v>31022</v>
      </c>
    </row>
    <row r="882" spans="1:1">
      <c r="A882" t="s">
        <v>31023</v>
      </c>
    </row>
    <row r="883" spans="1:1">
      <c r="A883" t="s">
        <v>31024</v>
      </c>
    </row>
    <row r="884" spans="1:1">
      <c r="A884" t="s">
        <v>31025</v>
      </c>
    </row>
    <row r="885" spans="1:1">
      <c r="A885" t="s">
        <v>31026</v>
      </c>
    </row>
    <row r="886" spans="1:1">
      <c r="A886" t="s">
        <v>31027</v>
      </c>
    </row>
    <row r="887" spans="1:1">
      <c r="A887" t="s">
        <v>31028</v>
      </c>
    </row>
    <row r="888" spans="1:1">
      <c r="A888" t="s">
        <v>31029</v>
      </c>
    </row>
    <row r="889" spans="1:1">
      <c r="A889" t="s">
        <v>31030</v>
      </c>
    </row>
    <row r="890" spans="1:1">
      <c r="A890" t="s">
        <v>31031</v>
      </c>
    </row>
    <row r="891" spans="1:1">
      <c r="A891" t="s">
        <v>31032</v>
      </c>
    </row>
    <row r="892" spans="1:1">
      <c r="A892" t="s">
        <v>31033</v>
      </c>
    </row>
    <row r="893" spans="1:1">
      <c r="A893" t="s">
        <v>31034</v>
      </c>
    </row>
    <row r="894" spans="1:1">
      <c r="A894" t="s">
        <v>31035</v>
      </c>
    </row>
    <row r="895" spans="1:1">
      <c r="A895" t="s">
        <v>31036</v>
      </c>
    </row>
    <row r="896" spans="1:1">
      <c r="A896" t="s">
        <v>31037</v>
      </c>
    </row>
    <row r="897" spans="1:1">
      <c r="A897" t="s">
        <v>31038</v>
      </c>
    </row>
    <row r="898" spans="1:1">
      <c r="A898" t="s">
        <v>31039</v>
      </c>
    </row>
    <row r="899" spans="1:1">
      <c r="A899" t="s">
        <v>31040</v>
      </c>
    </row>
    <row r="900" spans="1:1">
      <c r="A900" t="s">
        <v>31041</v>
      </c>
    </row>
    <row r="901" spans="1:1">
      <c r="A901" t="s">
        <v>31042</v>
      </c>
    </row>
    <row r="902" spans="1:1">
      <c r="A902" t="s">
        <v>31043</v>
      </c>
    </row>
    <row r="903" spans="1:1">
      <c r="A903" t="s">
        <v>31044</v>
      </c>
    </row>
    <row r="904" spans="1:1">
      <c r="A904" t="s">
        <v>31045</v>
      </c>
    </row>
    <row r="905" spans="1:1">
      <c r="A905" t="s">
        <v>31046</v>
      </c>
    </row>
    <row r="906" spans="1:1">
      <c r="A906" t="s">
        <v>31047</v>
      </c>
    </row>
    <row r="907" spans="1:1">
      <c r="A907" t="s">
        <v>31048</v>
      </c>
    </row>
    <row r="908" spans="1:1">
      <c r="A908" t="s">
        <v>31049</v>
      </c>
    </row>
    <row r="909" spans="1:1">
      <c r="A909" t="s">
        <v>31050</v>
      </c>
    </row>
    <row r="910" spans="1:1">
      <c r="A910" t="s">
        <v>31051</v>
      </c>
    </row>
    <row r="911" spans="1:1">
      <c r="A911" t="s">
        <v>31052</v>
      </c>
    </row>
    <row r="912" spans="1:1">
      <c r="A912" t="s">
        <v>31053</v>
      </c>
    </row>
    <row r="913" spans="1:1">
      <c r="A913" t="s">
        <v>31054</v>
      </c>
    </row>
    <row r="914" spans="1:1">
      <c r="A914" t="s">
        <v>31055</v>
      </c>
    </row>
    <row r="915" spans="1:1">
      <c r="A915" t="s">
        <v>31056</v>
      </c>
    </row>
    <row r="916" spans="1:1">
      <c r="A916" t="s">
        <v>31057</v>
      </c>
    </row>
    <row r="917" spans="1:1">
      <c r="A917" t="s">
        <v>31058</v>
      </c>
    </row>
    <row r="918" spans="1:1">
      <c r="A918" t="s">
        <v>31059</v>
      </c>
    </row>
    <row r="919" spans="1:1">
      <c r="A919" t="s">
        <v>31060</v>
      </c>
    </row>
    <row r="920" spans="1:1">
      <c r="A920" t="s">
        <v>31061</v>
      </c>
    </row>
    <row r="921" spans="1:1">
      <c r="A921" t="s">
        <v>31062</v>
      </c>
    </row>
    <row r="922" spans="1:1">
      <c r="A922" t="s">
        <v>31063</v>
      </c>
    </row>
    <row r="923" spans="1:1">
      <c r="A923" t="s">
        <v>31064</v>
      </c>
    </row>
    <row r="924" spans="1:1">
      <c r="A924" t="s">
        <v>31065</v>
      </c>
    </row>
    <row r="925" spans="1:1">
      <c r="A925" t="s">
        <v>31066</v>
      </c>
    </row>
    <row r="926" spans="1:1">
      <c r="A926" t="s">
        <v>31067</v>
      </c>
    </row>
    <row r="927" spans="1:1">
      <c r="A927" t="s">
        <v>31068</v>
      </c>
    </row>
    <row r="928" spans="1:1">
      <c r="A928" t="s">
        <v>31069</v>
      </c>
    </row>
    <row r="929" spans="1:1">
      <c r="A929" t="s">
        <v>31070</v>
      </c>
    </row>
    <row r="930" spans="1:1">
      <c r="A930" t="s">
        <v>31071</v>
      </c>
    </row>
    <row r="931" spans="1:1">
      <c r="A931" t="s">
        <v>31072</v>
      </c>
    </row>
    <row r="932" spans="1:1">
      <c r="A932" t="s">
        <v>31073</v>
      </c>
    </row>
    <row r="933" spans="1:1">
      <c r="A933" t="s">
        <v>31074</v>
      </c>
    </row>
    <row r="934" spans="1:1">
      <c r="A934" t="s">
        <v>31075</v>
      </c>
    </row>
    <row r="935" spans="1:1">
      <c r="A935" t="s">
        <v>31076</v>
      </c>
    </row>
    <row r="936" spans="1:1">
      <c r="A936" t="s">
        <v>31077</v>
      </c>
    </row>
    <row r="937" spans="1:1">
      <c r="A937" t="s">
        <v>31078</v>
      </c>
    </row>
    <row r="938" spans="1:1">
      <c r="A938" t="s">
        <v>31079</v>
      </c>
    </row>
    <row r="939" spans="1:1">
      <c r="A939" t="s">
        <v>31080</v>
      </c>
    </row>
    <row r="940" spans="1:1">
      <c r="A940" t="s">
        <v>31081</v>
      </c>
    </row>
    <row r="941" spans="1:1">
      <c r="A941" t="s">
        <v>31082</v>
      </c>
    </row>
    <row r="942" spans="1:1">
      <c r="A942" t="s">
        <v>31083</v>
      </c>
    </row>
    <row r="943" spans="1:1">
      <c r="A943" t="s">
        <v>31084</v>
      </c>
    </row>
    <row r="944" spans="1:1">
      <c r="A944" t="s">
        <v>31085</v>
      </c>
    </row>
    <row r="945" spans="1:1">
      <c r="A945" t="s">
        <v>31086</v>
      </c>
    </row>
    <row r="946" spans="1:1">
      <c r="A946" t="s">
        <v>31087</v>
      </c>
    </row>
    <row r="947" spans="1:1">
      <c r="A947" t="s">
        <v>31088</v>
      </c>
    </row>
    <row r="948" spans="1:1">
      <c r="A948" t="s">
        <v>31089</v>
      </c>
    </row>
    <row r="949" spans="1:1">
      <c r="A949" t="s">
        <v>31090</v>
      </c>
    </row>
    <row r="950" spans="1:1">
      <c r="A950" t="s">
        <v>31091</v>
      </c>
    </row>
    <row r="951" spans="1:1">
      <c r="A951" t="s">
        <v>31092</v>
      </c>
    </row>
    <row r="952" spans="1:1">
      <c r="A952" t="s">
        <v>31093</v>
      </c>
    </row>
    <row r="953" spans="1:1">
      <c r="A953" t="s">
        <v>31094</v>
      </c>
    </row>
    <row r="954" spans="1:1">
      <c r="A954" t="s">
        <v>31095</v>
      </c>
    </row>
    <row r="955" spans="1:1">
      <c r="A955" t="s">
        <v>31096</v>
      </c>
    </row>
    <row r="956" spans="1:1">
      <c r="A956" t="s">
        <v>31097</v>
      </c>
    </row>
    <row r="957" spans="1:1">
      <c r="A957" t="s">
        <v>31098</v>
      </c>
    </row>
    <row r="958" spans="1:1">
      <c r="A958" t="s">
        <v>31099</v>
      </c>
    </row>
    <row r="959" spans="1:1">
      <c r="A959" t="s">
        <v>31100</v>
      </c>
    </row>
    <row r="960" spans="1:1">
      <c r="A960" t="s">
        <v>31101</v>
      </c>
    </row>
    <row r="961" spans="1:1">
      <c r="A961" t="s">
        <v>31102</v>
      </c>
    </row>
    <row r="962" spans="1:1">
      <c r="A962" t="s">
        <v>31103</v>
      </c>
    </row>
    <row r="963" spans="1:1">
      <c r="A963" t="s">
        <v>31104</v>
      </c>
    </row>
    <row r="964" spans="1:1">
      <c r="A964" t="s">
        <v>31105</v>
      </c>
    </row>
    <row r="965" spans="1:1">
      <c r="A965" t="s">
        <v>31106</v>
      </c>
    </row>
    <row r="966" spans="1:1">
      <c r="A966" t="s">
        <v>31107</v>
      </c>
    </row>
    <row r="967" spans="1:1">
      <c r="A967" t="s">
        <v>31108</v>
      </c>
    </row>
    <row r="968" spans="1:1">
      <c r="A968" t="s">
        <v>31109</v>
      </c>
    </row>
    <row r="969" spans="1:1">
      <c r="A969" t="s">
        <v>31110</v>
      </c>
    </row>
    <row r="970" spans="1:1">
      <c r="A970" t="s">
        <v>31111</v>
      </c>
    </row>
    <row r="971" spans="1:1">
      <c r="A971" t="s">
        <v>31112</v>
      </c>
    </row>
    <row r="972" spans="1:1">
      <c r="A972" t="s">
        <v>31113</v>
      </c>
    </row>
    <row r="973" spans="1:1">
      <c r="A973" t="s">
        <v>31114</v>
      </c>
    </row>
    <row r="974" spans="1:1">
      <c r="A974" t="s">
        <v>31115</v>
      </c>
    </row>
    <row r="975" spans="1:1">
      <c r="A975" t="s">
        <v>31116</v>
      </c>
    </row>
    <row r="976" spans="1:1">
      <c r="A976" t="s">
        <v>31117</v>
      </c>
    </row>
    <row r="977" spans="1:1">
      <c r="A977" t="s">
        <v>31118</v>
      </c>
    </row>
    <row r="978" spans="1:1">
      <c r="A978" t="s">
        <v>31119</v>
      </c>
    </row>
    <row r="979" spans="1:1">
      <c r="A979" t="s">
        <v>31120</v>
      </c>
    </row>
    <row r="980" spans="1:1">
      <c r="A980" t="s">
        <v>31121</v>
      </c>
    </row>
    <row r="981" spans="1:1">
      <c r="A981" t="s">
        <v>31122</v>
      </c>
    </row>
    <row r="982" spans="1:1">
      <c r="A982" t="s">
        <v>31123</v>
      </c>
    </row>
    <row r="983" spans="1:1">
      <c r="A983" t="s">
        <v>31124</v>
      </c>
    </row>
    <row r="984" spans="1:1">
      <c r="A984" t="s">
        <v>31125</v>
      </c>
    </row>
    <row r="985" spans="1:1">
      <c r="A985" t="s">
        <v>31126</v>
      </c>
    </row>
    <row r="986" spans="1:1">
      <c r="A986" t="s">
        <v>31127</v>
      </c>
    </row>
    <row r="987" spans="1:1">
      <c r="A987" t="s">
        <v>31128</v>
      </c>
    </row>
    <row r="988" spans="1:1">
      <c r="A988" t="s">
        <v>31129</v>
      </c>
    </row>
    <row r="989" spans="1:1">
      <c r="A989" t="s">
        <v>31130</v>
      </c>
    </row>
    <row r="990" spans="1:1">
      <c r="A990" t="s">
        <v>31131</v>
      </c>
    </row>
    <row r="991" spans="1:1">
      <c r="A991" t="s">
        <v>31132</v>
      </c>
    </row>
    <row r="992" spans="1:1">
      <c r="A992" t="s">
        <v>31133</v>
      </c>
    </row>
    <row r="993" spans="1:1">
      <c r="A993" t="s">
        <v>31134</v>
      </c>
    </row>
    <row r="994" spans="1:1">
      <c r="A994" t="s">
        <v>31135</v>
      </c>
    </row>
    <row r="995" spans="1:1">
      <c r="A995" t="s">
        <v>31136</v>
      </c>
    </row>
    <row r="996" spans="1:1">
      <c r="A996" t="s">
        <v>31137</v>
      </c>
    </row>
    <row r="997" spans="1:1">
      <c r="A997" t="s">
        <v>31138</v>
      </c>
    </row>
    <row r="998" spans="1:1">
      <c r="A998" t="s">
        <v>31139</v>
      </c>
    </row>
    <row r="999" spans="1:1">
      <c r="A999" t="s">
        <v>31140</v>
      </c>
    </row>
    <row r="1000" spans="1:1">
      <c r="A1000" t="s">
        <v>31141</v>
      </c>
    </row>
    <row r="1001" spans="1:1">
      <c r="A1001" t="s">
        <v>31142</v>
      </c>
    </row>
    <row r="1002" spans="1:1">
      <c r="A1002" t="s">
        <v>31143</v>
      </c>
    </row>
    <row r="1003" spans="1:1">
      <c r="A1003" t="s">
        <v>31144</v>
      </c>
    </row>
    <row r="1004" spans="1:1">
      <c r="A1004" t="s">
        <v>31145</v>
      </c>
    </row>
    <row r="1005" spans="1:1">
      <c r="A1005" t="s">
        <v>31146</v>
      </c>
    </row>
    <row r="1006" spans="1:1">
      <c r="A1006" t="s">
        <v>31147</v>
      </c>
    </row>
    <row r="1007" spans="1:1">
      <c r="A1007" t="s">
        <v>31148</v>
      </c>
    </row>
    <row r="1008" spans="1:1">
      <c r="A1008" t="s">
        <v>31149</v>
      </c>
    </row>
    <row r="1009" spans="1:1">
      <c r="A1009" t="s">
        <v>31150</v>
      </c>
    </row>
    <row r="1010" spans="1:1">
      <c r="A1010" t="s">
        <v>31151</v>
      </c>
    </row>
    <row r="1011" spans="1:1">
      <c r="A1011" t="s">
        <v>31152</v>
      </c>
    </row>
    <row r="1012" spans="1:1">
      <c r="A1012" t="s">
        <v>31153</v>
      </c>
    </row>
    <row r="1013" spans="1:1">
      <c r="A1013" t="s">
        <v>31154</v>
      </c>
    </row>
    <row r="1014" spans="1:1">
      <c r="A1014" t="s">
        <v>31155</v>
      </c>
    </row>
    <row r="1015" spans="1:1">
      <c r="A1015" t="s">
        <v>31156</v>
      </c>
    </row>
    <row r="1016" spans="1:1">
      <c r="A1016" t="s">
        <v>31157</v>
      </c>
    </row>
    <row r="1017" spans="1:1">
      <c r="A1017" t="s">
        <v>31158</v>
      </c>
    </row>
    <row r="1018" spans="1:1">
      <c r="A1018" t="s">
        <v>31159</v>
      </c>
    </row>
    <row r="1019" spans="1:1">
      <c r="A1019" t="s">
        <v>31160</v>
      </c>
    </row>
    <row r="1020" spans="1:1">
      <c r="A1020" t="s">
        <v>31161</v>
      </c>
    </row>
    <row r="1021" spans="1:1">
      <c r="A1021" t="s">
        <v>31162</v>
      </c>
    </row>
    <row r="1022" spans="1:1">
      <c r="A1022" t="s">
        <v>31163</v>
      </c>
    </row>
    <row r="1023" spans="1:1">
      <c r="A1023" t="s">
        <v>31164</v>
      </c>
    </row>
    <row r="1024" spans="1:1">
      <c r="A1024" t="s">
        <v>31165</v>
      </c>
    </row>
    <row r="1025" spans="1:1">
      <c r="A1025" t="s">
        <v>31166</v>
      </c>
    </row>
    <row r="1026" spans="1:1">
      <c r="A1026" t="s">
        <v>31167</v>
      </c>
    </row>
    <row r="1027" spans="1:1">
      <c r="A1027" t="s">
        <v>31168</v>
      </c>
    </row>
    <row r="1028" spans="1:1">
      <c r="A1028" t="s">
        <v>31169</v>
      </c>
    </row>
    <row r="1029" spans="1:1">
      <c r="A1029" t="s">
        <v>31170</v>
      </c>
    </row>
    <row r="1030" spans="1:1">
      <c r="A1030" t="s">
        <v>31171</v>
      </c>
    </row>
    <row r="1031" spans="1:1">
      <c r="A1031" t="s">
        <v>31172</v>
      </c>
    </row>
    <row r="1032" spans="1:1">
      <c r="A1032" t="s">
        <v>31173</v>
      </c>
    </row>
    <row r="1033" spans="1:1">
      <c r="A1033" t="s">
        <v>31174</v>
      </c>
    </row>
    <row r="1034" spans="1:1">
      <c r="A1034" t="s">
        <v>31175</v>
      </c>
    </row>
    <row r="1035" spans="1:1">
      <c r="A1035" t="s">
        <v>31176</v>
      </c>
    </row>
    <row r="1036" spans="1:1">
      <c r="A1036" t="s">
        <v>31177</v>
      </c>
    </row>
    <row r="1037" spans="1:1">
      <c r="A1037" t="s">
        <v>31178</v>
      </c>
    </row>
    <row r="1038" spans="1:1">
      <c r="A1038" t="s">
        <v>31179</v>
      </c>
    </row>
    <row r="1039" spans="1:1">
      <c r="A1039" t="s">
        <v>31180</v>
      </c>
    </row>
    <row r="1040" spans="1:1">
      <c r="A1040" t="s">
        <v>31181</v>
      </c>
    </row>
    <row r="1041" spans="1:1">
      <c r="A1041" t="s">
        <v>31182</v>
      </c>
    </row>
    <row r="1042" spans="1:1">
      <c r="A1042" t="s">
        <v>31183</v>
      </c>
    </row>
    <row r="1043" spans="1:1">
      <c r="A1043" t="s">
        <v>31184</v>
      </c>
    </row>
    <row r="1044" spans="1:1">
      <c r="A1044" t="s">
        <v>31185</v>
      </c>
    </row>
    <row r="1045" spans="1:1">
      <c r="A1045" t="s">
        <v>31186</v>
      </c>
    </row>
    <row r="1046" spans="1:1">
      <c r="A1046" t="s">
        <v>31187</v>
      </c>
    </row>
    <row r="1047" spans="1:1">
      <c r="A1047" t="s">
        <v>31188</v>
      </c>
    </row>
    <row r="1048" spans="1:1">
      <c r="A1048" t="s">
        <v>31189</v>
      </c>
    </row>
    <row r="1049" spans="1:1">
      <c r="A1049" t="s">
        <v>31190</v>
      </c>
    </row>
    <row r="1050" spans="1:1">
      <c r="A1050" t="s">
        <v>31191</v>
      </c>
    </row>
    <row r="1051" spans="1:1">
      <c r="A1051" t="s">
        <v>31192</v>
      </c>
    </row>
    <row r="1052" spans="1:1">
      <c r="A1052" t="s">
        <v>31193</v>
      </c>
    </row>
    <row r="1053" spans="1:1">
      <c r="A1053" t="s">
        <v>31194</v>
      </c>
    </row>
    <row r="1054" spans="1:1">
      <c r="A1054" t="s">
        <v>31195</v>
      </c>
    </row>
    <row r="1055" spans="1:1">
      <c r="A1055" t="s">
        <v>31196</v>
      </c>
    </row>
    <row r="1056" spans="1:1">
      <c r="A1056" t="s">
        <v>31197</v>
      </c>
    </row>
    <row r="1057" spans="1:1">
      <c r="A1057" t="s">
        <v>31198</v>
      </c>
    </row>
    <row r="1058" spans="1:1">
      <c r="A1058" t="s">
        <v>31199</v>
      </c>
    </row>
    <row r="1059" spans="1:1">
      <c r="A1059" t="s">
        <v>31200</v>
      </c>
    </row>
    <row r="1060" spans="1:1">
      <c r="A1060" t="s">
        <v>31201</v>
      </c>
    </row>
    <row r="1061" spans="1:1">
      <c r="A1061" t="s">
        <v>31202</v>
      </c>
    </row>
    <row r="1062" spans="1:1">
      <c r="A1062" t="s">
        <v>31203</v>
      </c>
    </row>
    <row r="1063" spans="1:1">
      <c r="A1063" t="s">
        <v>31204</v>
      </c>
    </row>
    <row r="1064" spans="1:1">
      <c r="A1064" t="s">
        <v>31205</v>
      </c>
    </row>
    <row r="1065" spans="1:1">
      <c r="A1065" t="s">
        <v>31206</v>
      </c>
    </row>
    <row r="1066" spans="1:1">
      <c r="A1066" t="s">
        <v>31207</v>
      </c>
    </row>
    <row r="1067" spans="1:1">
      <c r="A1067" t="s">
        <v>31208</v>
      </c>
    </row>
    <row r="1068" spans="1:1">
      <c r="A1068" t="s">
        <v>31209</v>
      </c>
    </row>
    <row r="1069" spans="1:1">
      <c r="A1069" t="s">
        <v>31210</v>
      </c>
    </row>
    <row r="1070" spans="1:1">
      <c r="A1070" t="s">
        <v>31211</v>
      </c>
    </row>
    <row r="1071" spans="1:1">
      <c r="A1071" t="s">
        <v>31212</v>
      </c>
    </row>
    <row r="1072" spans="1:1">
      <c r="A1072" t="s">
        <v>31213</v>
      </c>
    </row>
    <row r="1073" spans="1:1">
      <c r="A1073" t="s">
        <v>31214</v>
      </c>
    </row>
    <row r="1074" spans="1:1">
      <c r="A1074" t="s">
        <v>31215</v>
      </c>
    </row>
    <row r="1075" spans="1:1">
      <c r="A1075" t="s">
        <v>31216</v>
      </c>
    </row>
    <row r="1076" spans="1:1">
      <c r="A1076" t="s">
        <v>31217</v>
      </c>
    </row>
    <row r="1077" spans="1:1">
      <c r="A1077" t="s">
        <v>31218</v>
      </c>
    </row>
    <row r="1078" spans="1:1">
      <c r="A1078" t="s">
        <v>31219</v>
      </c>
    </row>
    <row r="1079" spans="1:1">
      <c r="A1079" t="s">
        <v>31220</v>
      </c>
    </row>
    <row r="1080" spans="1:1">
      <c r="A1080" t="s">
        <v>31221</v>
      </c>
    </row>
    <row r="1081" spans="1:1">
      <c r="A1081" t="s">
        <v>31222</v>
      </c>
    </row>
    <row r="1082" spans="1:1">
      <c r="A1082" t="s">
        <v>31223</v>
      </c>
    </row>
    <row r="1083" spans="1:1">
      <c r="A1083" t="s">
        <v>31224</v>
      </c>
    </row>
    <row r="1084" spans="1:1">
      <c r="A1084" t="s">
        <v>31225</v>
      </c>
    </row>
    <row r="1085" spans="1:1">
      <c r="A1085" t="s">
        <v>31226</v>
      </c>
    </row>
    <row r="1086" spans="1:1">
      <c r="A1086" t="s">
        <v>31227</v>
      </c>
    </row>
    <row r="1087" spans="1:1">
      <c r="A1087" t="s">
        <v>31228</v>
      </c>
    </row>
    <row r="1088" spans="1:1">
      <c r="A1088" t="s">
        <v>31229</v>
      </c>
    </row>
    <row r="1089" spans="1:1">
      <c r="A1089" t="s">
        <v>31230</v>
      </c>
    </row>
    <row r="1090" spans="1:1">
      <c r="A1090" t="s">
        <v>31231</v>
      </c>
    </row>
    <row r="1091" spans="1:1">
      <c r="A1091" t="s">
        <v>31232</v>
      </c>
    </row>
    <row r="1092" spans="1:1">
      <c r="A1092" t="s">
        <v>31233</v>
      </c>
    </row>
    <row r="1093" spans="1:1">
      <c r="A1093" t="s">
        <v>31234</v>
      </c>
    </row>
    <row r="1094" spans="1:1">
      <c r="A1094" t="s">
        <v>31235</v>
      </c>
    </row>
    <row r="1095" spans="1:1">
      <c r="A1095" t="s">
        <v>31236</v>
      </c>
    </row>
    <row r="1096" spans="1:1">
      <c r="A1096" t="s">
        <v>31237</v>
      </c>
    </row>
    <row r="1097" spans="1:1">
      <c r="A1097" t="s">
        <v>31238</v>
      </c>
    </row>
    <row r="1098" spans="1:1">
      <c r="A1098" t="s">
        <v>31239</v>
      </c>
    </row>
    <row r="1099" spans="1:1">
      <c r="A1099" t="s">
        <v>31240</v>
      </c>
    </row>
    <row r="1100" spans="1:1">
      <c r="A1100" t="s">
        <v>31241</v>
      </c>
    </row>
    <row r="1101" spans="1:1">
      <c r="A1101" t="s">
        <v>31242</v>
      </c>
    </row>
    <row r="1102" spans="1:1">
      <c r="A1102" t="s">
        <v>31243</v>
      </c>
    </row>
    <row r="1103" spans="1:1">
      <c r="A1103" t="s">
        <v>31244</v>
      </c>
    </row>
    <row r="1104" spans="1:1">
      <c r="A1104" t="s">
        <v>31245</v>
      </c>
    </row>
    <row r="1105" spans="1:1">
      <c r="A1105" t="s">
        <v>31246</v>
      </c>
    </row>
    <row r="1106" spans="1:1">
      <c r="A1106" t="s">
        <v>31247</v>
      </c>
    </row>
    <row r="1107" spans="1:1">
      <c r="A1107" t="s">
        <v>31248</v>
      </c>
    </row>
    <row r="1108" spans="1:1">
      <c r="A1108" t="s">
        <v>31249</v>
      </c>
    </row>
    <row r="1109" spans="1:1">
      <c r="A1109" t="s">
        <v>31250</v>
      </c>
    </row>
    <row r="1110" spans="1:1">
      <c r="A1110" t="s">
        <v>31251</v>
      </c>
    </row>
    <row r="1111" spans="1:1">
      <c r="A1111" t="s">
        <v>31252</v>
      </c>
    </row>
    <row r="1112" spans="1:1">
      <c r="A1112" t="s">
        <v>31253</v>
      </c>
    </row>
    <row r="1113" spans="1:1">
      <c r="A1113" t="s">
        <v>31254</v>
      </c>
    </row>
    <row r="1114" spans="1:1">
      <c r="A1114" t="s">
        <v>31255</v>
      </c>
    </row>
    <row r="1115" spans="1:1">
      <c r="A1115" t="s">
        <v>31256</v>
      </c>
    </row>
    <row r="1116" spans="1:1">
      <c r="A1116" t="s">
        <v>31257</v>
      </c>
    </row>
    <row r="1117" spans="1:1">
      <c r="A1117" t="s">
        <v>31258</v>
      </c>
    </row>
    <row r="1118" spans="1:1">
      <c r="A1118" t="s">
        <v>31259</v>
      </c>
    </row>
    <row r="1119" spans="1:1">
      <c r="A1119" t="s">
        <v>31260</v>
      </c>
    </row>
    <row r="1120" spans="1:1">
      <c r="A1120" t="s">
        <v>31261</v>
      </c>
    </row>
    <row r="1121" spans="1:1">
      <c r="A1121" t="s">
        <v>31262</v>
      </c>
    </row>
    <row r="1122" spans="1:1">
      <c r="A1122" t="s">
        <v>31263</v>
      </c>
    </row>
    <row r="1123" spans="1:1">
      <c r="A1123" t="s">
        <v>31264</v>
      </c>
    </row>
    <row r="1124" spans="1:1">
      <c r="A1124" t="s">
        <v>31265</v>
      </c>
    </row>
    <row r="1125" spans="1:1">
      <c r="A1125" t="s">
        <v>31266</v>
      </c>
    </row>
    <row r="1126" spans="1:1">
      <c r="A1126" t="s">
        <v>31267</v>
      </c>
    </row>
    <row r="1127" spans="1:1">
      <c r="A1127" t="s">
        <v>31268</v>
      </c>
    </row>
    <row r="1128" spans="1:1">
      <c r="A1128" t="s">
        <v>31269</v>
      </c>
    </row>
    <row r="1129" spans="1:1">
      <c r="A1129" t="s">
        <v>31270</v>
      </c>
    </row>
    <row r="1130" spans="1:1">
      <c r="A1130" t="s">
        <v>31271</v>
      </c>
    </row>
    <row r="1131" spans="1:1">
      <c r="A1131" t="s">
        <v>31272</v>
      </c>
    </row>
    <row r="1132" spans="1:1">
      <c r="A1132" t="s">
        <v>31273</v>
      </c>
    </row>
    <row r="1133" spans="1:1">
      <c r="A1133" t="s">
        <v>31274</v>
      </c>
    </row>
    <row r="1134" spans="1:1">
      <c r="A1134" t="s">
        <v>31275</v>
      </c>
    </row>
    <row r="1135" spans="1:1">
      <c r="A1135" t="s">
        <v>31276</v>
      </c>
    </row>
    <row r="1136" spans="1:1">
      <c r="A1136" t="s">
        <v>31277</v>
      </c>
    </row>
    <row r="1137" spans="1:1">
      <c r="A1137" t="s">
        <v>31278</v>
      </c>
    </row>
    <row r="1138" spans="1:1">
      <c r="A1138" t="s">
        <v>31279</v>
      </c>
    </row>
    <row r="1139" spans="1:1">
      <c r="A1139" t="s">
        <v>31280</v>
      </c>
    </row>
    <row r="1140" spans="1:1">
      <c r="A1140" t="s">
        <v>31281</v>
      </c>
    </row>
    <row r="1141" spans="1:1">
      <c r="A1141" t="s">
        <v>31282</v>
      </c>
    </row>
    <row r="1142" spans="1:1">
      <c r="A1142" t="s">
        <v>31283</v>
      </c>
    </row>
    <row r="1143" spans="1:1">
      <c r="A1143" t="s">
        <v>31284</v>
      </c>
    </row>
    <row r="1144" spans="1:1">
      <c r="A1144" t="s">
        <v>31285</v>
      </c>
    </row>
    <row r="1145" spans="1:1">
      <c r="A1145" t="s">
        <v>31286</v>
      </c>
    </row>
    <row r="1146" spans="1:1">
      <c r="A1146" t="s">
        <v>31287</v>
      </c>
    </row>
    <row r="1147" spans="1:1">
      <c r="A1147" t="s">
        <v>31288</v>
      </c>
    </row>
    <row r="1148" spans="1:1">
      <c r="A1148" t="s">
        <v>31289</v>
      </c>
    </row>
    <row r="1149" spans="1:1">
      <c r="A1149" t="s">
        <v>31290</v>
      </c>
    </row>
    <row r="1150" spans="1:1">
      <c r="A1150" t="s">
        <v>31291</v>
      </c>
    </row>
    <row r="1151" spans="1:1">
      <c r="A1151" t="s">
        <v>31292</v>
      </c>
    </row>
    <row r="1152" spans="1:1">
      <c r="A1152" t="s">
        <v>31293</v>
      </c>
    </row>
    <row r="1153" spans="1:1">
      <c r="A1153" t="s">
        <v>31294</v>
      </c>
    </row>
    <row r="1154" spans="1:1">
      <c r="A1154" t="s">
        <v>31295</v>
      </c>
    </row>
    <row r="1155" spans="1:1">
      <c r="A1155" t="s">
        <v>31296</v>
      </c>
    </row>
    <row r="1156" spans="1:1">
      <c r="A1156" t="s">
        <v>31297</v>
      </c>
    </row>
    <row r="1157" spans="1:1">
      <c r="A1157" t="s">
        <v>31298</v>
      </c>
    </row>
    <row r="1158" spans="1:1">
      <c r="A1158" t="s">
        <v>31299</v>
      </c>
    </row>
    <row r="1159" spans="1:1">
      <c r="A1159" t="s">
        <v>31300</v>
      </c>
    </row>
    <row r="1160" spans="1:1">
      <c r="A1160" t="s">
        <v>31301</v>
      </c>
    </row>
    <row r="1161" spans="1:1">
      <c r="A1161" t="s">
        <v>31302</v>
      </c>
    </row>
    <row r="1162" spans="1:1">
      <c r="A1162" t="s">
        <v>31303</v>
      </c>
    </row>
    <row r="1163" spans="1:1">
      <c r="A1163" t="s">
        <v>31304</v>
      </c>
    </row>
    <row r="1164" spans="1:1">
      <c r="A1164" t="s">
        <v>31305</v>
      </c>
    </row>
    <row r="1165" spans="1:1">
      <c r="A1165" t="s">
        <v>31306</v>
      </c>
    </row>
    <row r="1166" spans="1:1">
      <c r="A1166" t="s">
        <v>31307</v>
      </c>
    </row>
    <row r="1167" spans="1:1">
      <c r="A1167" t="s">
        <v>31308</v>
      </c>
    </row>
    <row r="1168" spans="1:1">
      <c r="A1168" t="s">
        <v>31309</v>
      </c>
    </row>
    <row r="1169" spans="1:1">
      <c r="A1169" t="s">
        <v>31310</v>
      </c>
    </row>
    <row r="1170" spans="1:1">
      <c r="A1170" t="s">
        <v>31311</v>
      </c>
    </row>
    <row r="1171" spans="1:1">
      <c r="A1171" t="s">
        <v>31312</v>
      </c>
    </row>
    <row r="1172" spans="1:1">
      <c r="A1172" t="s">
        <v>31313</v>
      </c>
    </row>
    <row r="1173" spans="1:1">
      <c r="A1173" t="s">
        <v>31314</v>
      </c>
    </row>
    <row r="1174" spans="1:1">
      <c r="A1174" t="s">
        <v>31315</v>
      </c>
    </row>
    <row r="1175" spans="1:1">
      <c r="A1175" t="s">
        <v>31316</v>
      </c>
    </row>
    <row r="1176" spans="1:1">
      <c r="A1176" t="s">
        <v>31317</v>
      </c>
    </row>
    <row r="1177" spans="1:1">
      <c r="A1177" t="s">
        <v>31318</v>
      </c>
    </row>
    <row r="1178" spans="1:1">
      <c r="A1178" t="s">
        <v>31319</v>
      </c>
    </row>
    <row r="1179" spans="1:1">
      <c r="A1179" t="s">
        <v>31320</v>
      </c>
    </row>
    <row r="1180" spans="1:1">
      <c r="A1180" t="s">
        <v>31321</v>
      </c>
    </row>
    <row r="1181" spans="1:1">
      <c r="A1181" t="s">
        <v>31322</v>
      </c>
    </row>
    <row r="1182" spans="1:1">
      <c r="A1182" t="s">
        <v>31323</v>
      </c>
    </row>
    <row r="1183" spans="1:1">
      <c r="A1183" t="s">
        <v>31324</v>
      </c>
    </row>
    <row r="1184" spans="1:1">
      <c r="A1184" t="s">
        <v>31325</v>
      </c>
    </row>
    <row r="1185" spans="1:1">
      <c r="A1185" t="s">
        <v>31326</v>
      </c>
    </row>
    <row r="1186" spans="1:1">
      <c r="A1186" t="s">
        <v>31327</v>
      </c>
    </row>
    <row r="1187" spans="1:1">
      <c r="A1187" t="s">
        <v>31328</v>
      </c>
    </row>
    <row r="1188" spans="1:1">
      <c r="A1188" t="s">
        <v>31329</v>
      </c>
    </row>
    <row r="1189" spans="1:1">
      <c r="A1189" t="s">
        <v>31330</v>
      </c>
    </row>
    <row r="1190" spans="1:1">
      <c r="A1190" t="s">
        <v>31331</v>
      </c>
    </row>
    <row r="1191" spans="1:1">
      <c r="A1191" t="s">
        <v>31332</v>
      </c>
    </row>
    <row r="1192" spans="1:1">
      <c r="A1192" t="s">
        <v>31333</v>
      </c>
    </row>
    <row r="1193" spans="1:1">
      <c r="A1193" t="s">
        <v>31334</v>
      </c>
    </row>
    <row r="1194" spans="1:1">
      <c r="A1194" t="s">
        <v>31335</v>
      </c>
    </row>
    <row r="1195" spans="1:1">
      <c r="A1195" t="s">
        <v>31336</v>
      </c>
    </row>
    <row r="1196" spans="1:1">
      <c r="A1196" t="s">
        <v>31337</v>
      </c>
    </row>
    <row r="1197" spans="1:1">
      <c r="A1197" t="s">
        <v>31338</v>
      </c>
    </row>
    <row r="1198" spans="1:1">
      <c r="A1198" t="s">
        <v>31339</v>
      </c>
    </row>
    <row r="1199" spans="1:1">
      <c r="A1199" t="s">
        <v>31340</v>
      </c>
    </row>
    <row r="1200" spans="1:1">
      <c r="A1200" t="s">
        <v>31341</v>
      </c>
    </row>
    <row r="1201" spans="1:1">
      <c r="A1201" t="s">
        <v>31342</v>
      </c>
    </row>
    <row r="1202" spans="1:1">
      <c r="A1202" t="s">
        <v>31343</v>
      </c>
    </row>
    <row r="1203" spans="1:1">
      <c r="A1203" t="s">
        <v>31344</v>
      </c>
    </row>
    <row r="1204" spans="1:1">
      <c r="A1204" t="s">
        <v>31345</v>
      </c>
    </row>
    <row r="1205" spans="1:1">
      <c r="A1205" t="s">
        <v>31346</v>
      </c>
    </row>
    <row r="1206" spans="1:1">
      <c r="A1206" t="s">
        <v>31347</v>
      </c>
    </row>
    <row r="1207" spans="1:1">
      <c r="A1207" t="s">
        <v>31348</v>
      </c>
    </row>
    <row r="1208" spans="1:1">
      <c r="A1208" t="s">
        <v>31349</v>
      </c>
    </row>
    <row r="1209" spans="1:1">
      <c r="A1209" t="s">
        <v>31350</v>
      </c>
    </row>
    <row r="1210" spans="1:1">
      <c r="A1210" t="s">
        <v>31351</v>
      </c>
    </row>
    <row r="1211" spans="1:1">
      <c r="A1211" t="s">
        <v>31352</v>
      </c>
    </row>
    <row r="1212" spans="1:1">
      <c r="A1212" t="s">
        <v>31353</v>
      </c>
    </row>
    <row r="1213" spans="1:1">
      <c r="A1213" t="s">
        <v>31354</v>
      </c>
    </row>
    <row r="1214" spans="1:1">
      <c r="A1214" t="s">
        <v>31355</v>
      </c>
    </row>
    <row r="1215" spans="1:1">
      <c r="A1215" t="s">
        <v>31356</v>
      </c>
    </row>
    <row r="1216" spans="1:1">
      <c r="A1216" t="s">
        <v>31357</v>
      </c>
    </row>
    <row r="1217" spans="1:1">
      <c r="A1217" t="s">
        <v>31358</v>
      </c>
    </row>
    <row r="1218" spans="1:1">
      <c r="A1218" t="s">
        <v>31359</v>
      </c>
    </row>
    <row r="1219" spans="1:1">
      <c r="A1219" t="s">
        <v>31360</v>
      </c>
    </row>
    <row r="1220" spans="1:1">
      <c r="A1220" t="s">
        <v>31361</v>
      </c>
    </row>
    <row r="1221" spans="1:1">
      <c r="A1221" t="s">
        <v>31362</v>
      </c>
    </row>
    <row r="1222" spans="1:1">
      <c r="A1222" t="s">
        <v>31363</v>
      </c>
    </row>
    <row r="1223" spans="1:1">
      <c r="A1223" t="s">
        <v>31364</v>
      </c>
    </row>
    <row r="1224" spans="1:1">
      <c r="A1224" t="s">
        <v>31365</v>
      </c>
    </row>
    <row r="1225" spans="1:1">
      <c r="A1225" t="s">
        <v>31366</v>
      </c>
    </row>
    <row r="1226" spans="1:1">
      <c r="A1226" t="s">
        <v>31367</v>
      </c>
    </row>
    <row r="1227" spans="1:1">
      <c r="A1227" t="s">
        <v>31368</v>
      </c>
    </row>
    <row r="1228" spans="1:1">
      <c r="A1228" t="s">
        <v>31369</v>
      </c>
    </row>
    <row r="1229" spans="1:1">
      <c r="A1229" t="s">
        <v>31370</v>
      </c>
    </row>
    <row r="1230" spans="1:1">
      <c r="A1230" t="s">
        <v>31371</v>
      </c>
    </row>
    <row r="1231" spans="1:1">
      <c r="A1231" t="s">
        <v>31372</v>
      </c>
    </row>
    <row r="1232" spans="1:1">
      <c r="A1232" t="s">
        <v>31373</v>
      </c>
    </row>
    <row r="1233" spans="1:1">
      <c r="A1233" t="s">
        <v>31374</v>
      </c>
    </row>
    <row r="1234" spans="1:1">
      <c r="A1234" t="s">
        <v>31375</v>
      </c>
    </row>
    <row r="1235" spans="1:1">
      <c r="A1235" t="s">
        <v>31376</v>
      </c>
    </row>
    <row r="1236" spans="1:1">
      <c r="A1236" t="s">
        <v>31377</v>
      </c>
    </row>
    <row r="1237" spans="1:1">
      <c r="A1237" t="s">
        <v>31378</v>
      </c>
    </row>
    <row r="1238" spans="1:1">
      <c r="A1238" t="s">
        <v>31379</v>
      </c>
    </row>
    <row r="1239" spans="1:1">
      <c r="A1239" t="s">
        <v>31380</v>
      </c>
    </row>
    <row r="1240" spans="1:1">
      <c r="A1240" t="s">
        <v>31381</v>
      </c>
    </row>
    <row r="1241" spans="1:1">
      <c r="A1241" t="s">
        <v>31382</v>
      </c>
    </row>
    <row r="1242" spans="1:1">
      <c r="A1242" t="s">
        <v>31383</v>
      </c>
    </row>
    <row r="1243" spans="1:1">
      <c r="A1243" t="s">
        <v>31384</v>
      </c>
    </row>
    <row r="1244" spans="1:1">
      <c r="A1244" t="s">
        <v>31385</v>
      </c>
    </row>
    <row r="1245" spans="1:1">
      <c r="A1245" t="s">
        <v>31386</v>
      </c>
    </row>
    <row r="1246" spans="1:1">
      <c r="A1246" t="s">
        <v>31387</v>
      </c>
    </row>
    <row r="1247" spans="1:1">
      <c r="A1247" t="s">
        <v>31388</v>
      </c>
    </row>
    <row r="1248" spans="1:1">
      <c r="A1248" t="s">
        <v>31389</v>
      </c>
    </row>
    <row r="1249" spans="1:1">
      <c r="A1249" t="s">
        <v>31390</v>
      </c>
    </row>
    <row r="1250" spans="1:1">
      <c r="A1250" t="s">
        <v>31391</v>
      </c>
    </row>
    <row r="1251" spans="1:1">
      <c r="A1251" t="s">
        <v>31392</v>
      </c>
    </row>
    <row r="1252" spans="1:1">
      <c r="A1252" t="s">
        <v>31393</v>
      </c>
    </row>
    <row r="1253" spans="1:1">
      <c r="A1253" t="s">
        <v>31394</v>
      </c>
    </row>
    <row r="1254" spans="1:1">
      <c r="A1254" t="s">
        <v>31395</v>
      </c>
    </row>
    <row r="1255" spans="1:1">
      <c r="A1255" t="s">
        <v>31396</v>
      </c>
    </row>
    <row r="1256" spans="1:1">
      <c r="A1256" t="s">
        <v>31397</v>
      </c>
    </row>
    <row r="1257" spans="1:1">
      <c r="A1257" t="s">
        <v>31398</v>
      </c>
    </row>
    <row r="1258" spans="1:1">
      <c r="A1258" t="s">
        <v>31399</v>
      </c>
    </row>
    <row r="1259" spans="1:1">
      <c r="A1259" t="s">
        <v>31400</v>
      </c>
    </row>
    <row r="1260" spans="1:1">
      <c r="A1260" t="s">
        <v>31401</v>
      </c>
    </row>
    <row r="1261" spans="1:1">
      <c r="A1261" t="s">
        <v>31402</v>
      </c>
    </row>
    <row r="1262" spans="1:1">
      <c r="A1262" t="s">
        <v>31403</v>
      </c>
    </row>
    <row r="1263" spans="1:1">
      <c r="A1263" t="s">
        <v>31404</v>
      </c>
    </row>
    <row r="1264" spans="1:1">
      <c r="A1264" t="s">
        <v>31405</v>
      </c>
    </row>
    <row r="1265" spans="1:1">
      <c r="A1265" t="s">
        <v>31406</v>
      </c>
    </row>
    <row r="1266" spans="1:1">
      <c r="A1266" t="s">
        <v>31407</v>
      </c>
    </row>
    <row r="1267" spans="1:1">
      <c r="A1267" t="s">
        <v>31408</v>
      </c>
    </row>
    <row r="1268" spans="1:1">
      <c r="A1268" t="s">
        <v>31409</v>
      </c>
    </row>
    <row r="1269" spans="1:1">
      <c r="A1269" t="s">
        <v>31410</v>
      </c>
    </row>
    <row r="1270" spans="1:1">
      <c r="A1270" t="s">
        <v>31411</v>
      </c>
    </row>
    <row r="1271" spans="1:1">
      <c r="A1271" t="s">
        <v>31412</v>
      </c>
    </row>
    <row r="1272" spans="1:1">
      <c r="A1272" t="s">
        <v>31413</v>
      </c>
    </row>
    <row r="1273" spans="1:1">
      <c r="A1273" t="s">
        <v>31414</v>
      </c>
    </row>
    <row r="1274" spans="1:1">
      <c r="A1274" t="s">
        <v>31415</v>
      </c>
    </row>
    <row r="1275" spans="1:1">
      <c r="A1275" t="s">
        <v>31416</v>
      </c>
    </row>
    <row r="1276" spans="1:1">
      <c r="A1276" t="s">
        <v>31417</v>
      </c>
    </row>
    <row r="1277" spans="1:1">
      <c r="A1277" t="s">
        <v>31418</v>
      </c>
    </row>
    <row r="1278" spans="1:1">
      <c r="A1278" t="s">
        <v>31419</v>
      </c>
    </row>
    <row r="1279" spans="1:1">
      <c r="A1279" t="s">
        <v>31420</v>
      </c>
    </row>
    <row r="1280" spans="1:1">
      <c r="A1280" t="s">
        <v>31421</v>
      </c>
    </row>
    <row r="1281" spans="1:1">
      <c r="A1281" t="s">
        <v>31422</v>
      </c>
    </row>
    <row r="1282" spans="1:1">
      <c r="A1282" t="s">
        <v>31423</v>
      </c>
    </row>
    <row r="1283" spans="1:1">
      <c r="A1283" t="s">
        <v>31424</v>
      </c>
    </row>
    <row r="1284" spans="1:1">
      <c r="A1284" t="s">
        <v>31425</v>
      </c>
    </row>
    <row r="1285" spans="1:1">
      <c r="A1285" t="s">
        <v>31426</v>
      </c>
    </row>
    <row r="1286" spans="1:1">
      <c r="A1286" t="s">
        <v>31427</v>
      </c>
    </row>
    <row r="1287" spans="1:1">
      <c r="A1287" t="s">
        <v>31428</v>
      </c>
    </row>
    <row r="1288" spans="1:1">
      <c r="A1288" t="s">
        <v>31429</v>
      </c>
    </row>
    <row r="1289" spans="1:1">
      <c r="A1289" t="s">
        <v>31430</v>
      </c>
    </row>
    <row r="1290" spans="1:1">
      <c r="A1290" t="s">
        <v>31431</v>
      </c>
    </row>
    <row r="1291" spans="1:1">
      <c r="A1291" t="s">
        <v>31432</v>
      </c>
    </row>
    <row r="1292" spans="1:1">
      <c r="A1292" t="s">
        <v>31433</v>
      </c>
    </row>
    <row r="1293" spans="1:1">
      <c r="A1293" t="s">
        <v>31434</v>
      </c>
    </row>
    <row r="1294" spans="1:1">
      <c r="A1294" t="s">
        <v>31435</v>
      </c>
    </row>
    <row r="1295" spans="1:1">
      <c r="A1295" t="s">
        <v>31436</v>
      </c>
    </row>
    <row r="1296" spans="1:1">
      <c r="A1296" t="s">
        <v>31437</v>
      </c>
    </row>
    <row r="1297" spans="1:1">
      <c r="A1297" t="s">
        <v>31438</v>
      </c>
    </row>
    <row r="1298" spans="1:1">
      <c r="A1298" t="s">
        <v>31439</v>
      </c>
    </row>
    <row r="1299" spans="1:1">
      <c r="A1299" t="s">
        <v>31440</v>
      </c>
    </row>
    <row r="1300" spans="1:1">
      <c r="A1300" t="s">
        <v>31441</v>
      </c>
    </row>
    <row r="1301" spans="1:1">
      <c r="A1301" t="s">
        <v>31442</v>
      </c>
    </row>
    <row r="1302" spans="1:1">
      <c r="A1302" t="s">
        <v>31443</v>
      </c>
    </row>
    <row r="1303" spans="1:1">
      <c r="A1303" t="s">
        <v>31444</v>
      </c>
    </row>
    <row r="1304" spans="1:1">
      <c r="A1304" t="s">
        <v>31445</v>
      </c>
    </row>
    <row r="1305" spans="1:1">
      <c r="A1305" t="s">
        <v>31446</v>
      </c>
    </row>
    <row r="1306" spans="1:1">
      <c r="A1306" t="s">
        <v>31447</v>
      </c>
    </row>
    <row r="1307" spans="1:1">
      <c r="A1307" t="s">
        <v>31448</v>
      </c>
    </row>
    <row r="1308" spans="1:1">
      <c r="A1308" t="s">
        <v>31449</v>
      </c>
    </row>
    <row r="1309" spans="1:1">
      <c r="A1309" t="s">
        <v>31450</v>
      </c>
    </row>
    <row r="1310" spans="1:1">
      <c r="A1310" t="s">
        <v>31451</v>
      </c>
    </row>
    <row r="1311" spans="1:1">
      <c r="A1311" t="s">
        <v>31452</v>
      </c>
    </row>
    <row r="1312" spans="1:1">
      <c r="A1312" t="s">
        <v>31453</v>
      </c>
    </row>
    <row r="1313" spans="1:1">
      <c r="A1313" t="s">
        <v>31454</v>
      </c>
    </row>
    <row r="1314" spans="1:1">
      <c r="A1314" t="s">
        <v>31455</v>
      </c>
    </row>
    <row r="1315" spans="1:1">
      <c r="A1315" t="s">
        <v>31456</v>
      </c>
    </row>
    <row r="1316" spans="1:1">
      <c r="A1316" t="s">
        <v>31457</v>
      </c>
    </row>
    <row r="1317" spans="1:1">
      <c r="A1317" t="s">
        <v>31458</v>
      </c>
    </row>
    <row r="1318" spans="1:1">
      <c r="A1318" t="s">
        <v>31459</v>
      </c>
    </row>
    <row r="1319" spans="1:1">
      <c r="A1319" t="s">
        <v>31460</v>
      </c>
    </row>
    <row r="1320" spans="1:1">
      <c r="A1320" t="s">
        <v>31461</v>
      </c>
    </row>
    <row r="1321" spans="1:1">
      <c r="A1321" t="s">
        <v>31462</v>
      </c>
    </row>
    <row r="1322" spans="1:1">
      <c r="A1322" t="s">
        <v>31463</v>
      </c>
    </row>
    <row r="1323" spans="1:1">
      <c r="A1323" t="s">
        <v>31464</v>
      </c>
    </row>
    <row r="1324" spans="1:1">
      <c r="A1324" t="s">
        <v>31465</v>
      </c>
    </row>
    <row r="1325" spans="1:1">
      <c r="A1325" t="s">
        <v>31466</v>
      </c>
    </row>
    <row r="1326" spans="1:1">
      <c r="A1326" t="s">
        <v>31467</v>
      </c>
    </row>
    <row r="1327" spans="1:1">
      <c r="A1327" t="s">
        <v>31468</v>
      </c>
    </row>
    <row r="1328" spans="1:1">
      <c r="A1328" t="s">
        <v>31469</v>
      </c>
    </row>
    <row r="1329" spans="1:1">
      <c r="A1329" t="s">
        <v>31470</v>
      </c>
    </row>
    <row r="1330" spans="1:1">
      <c r="A1330" t="s">
        <v>31471</v>
      </c>
    </row>
    <row r="1331" spans="1:1">
      <c r="A1331" t="s">
        <v>31472</v>
      </c>
    </row>
    <row r="1332" spans="1:1">
      <c r="A1332" t="s">
        <v>31473</v>
      </c>
    </row>
    <row r="1333" spans="1:1">
      <c r="A1333" t="s">
        <v>31474</v>
      </c>
    </row>
    <row r="1334" spans="1:1">
      <c r="A1334" t="s">
        <v>31475</v>
      </c>
    </row>
    <row r="1335" spans="1:1">
      <c r="A1335" t="s">
        <v>31476</v>
      </c>
    </row>
    <row r="1336" spans="1:1">
      <c r="A1336" t="s">
        <v>31477</v>
      </c>
    </row>
    <row r="1337" spans="1:1">
      <c r="A1337" t="s">
        <v>31478</v>
      </c>
    </row>
    <row r="1338" spans="1:1">
      <c r="A1338" t="s">
        <v>31479</v>
      </c>
    </row>
    <row r="1339" spans="1:1">
      <c r="A1339" t="s">
        <v>31480</v>
      </c>
    </row>
    <row r="1340" spans="1:1">
      <c r="A1340" t="s">
        <v>31481</v>
      </c>
    </row>
    <row r="1341" spans="1:1">
      <c r="A1341" t="s">
        <v>31482</v>
      </c>
    </row>
    <row r="1342" spans="1:1">
      <c r="A1342" t="s">
        <v>31483</v>
      </c>
    </row>
    <row r="1343" spans="1:1">
      <c r="A1343" t="s">
        <v>31484</v>
      </c>
    </row>
    <row r="1344" spans="1:1">
      <c r="A1344" t="s">
        <v>31485</v>
      </c>
    </row>
    <row r="1345" spans="1:1">
      <c r="A1345" t="s">
        <v>31486</v>
      </c>
    </row>
    <row r="1346" spans="1:1">
      <c r="A1346" t="s">
        <v>31487</v>
      </c>
    </row>
    <row r="1347" spans="1:1">
      <c r="A1347" t="s">
        <v>31488</v>
      </c>
    </row>
    <row r="1348" spans="1:1">
      <c r="A1348" t="s">
        <v>31489</v>
      </c>
    </row>
    <row r="1349" spans="1:1">
      <c r="A1349" t="s">
        <v>31490</v>
      </c>
    </row>
    <row r="1350" spans="1:1">
      <c r="A1350" t="s">
        <v>31491</v>
      </c>
    </row>
    <row r="1351" spans="1:1">
      <c r="A1351" t="s">
        <v>31492</v>
      </c>
    </row>
    <row r="1352" spans="1:1">
      <c r="A1352" t="s">
        <v>31493</v>
      </c>
    </row>
    <row r="1353" spans="1:1">
      <c r="A1353" t="s">
        <v>31494</v>
      </c>
    </row>
    <row r="1354" spans="1:1">
      <c r="A1354" t="s">
        <v>31495</v>
      </c>
    </row>
    <row r="1355" spans="1:1">
      <c r="A1355" t="s">
        <v>31496</v>
      </c>
    </row>
    <row r="1356" spans="1:1">
      <c r="A1356" t="s">
        <v>31497</v>
      </c>
    </row>
    <row r="1357" spans="1:1">
      <c r="A1357" t="s">
        <v>31498</v>
      </c>
    </row>
    <row r="1358" spans="1:1">
      <c r="A1358" t="s">
        <v>31499</v>
      </c>
    </row>
    <row r="1359" spans="1:1">
      <c r="A1359" t="s">
        <v>31500</v>
      </c>
    </row>
    <row r="1360" spans="1:1">
      <c r="A1360" t="s">
        <v>31501</v>
      </c>
    </row>
    <row r="1361" spans="1:1">
      <c r="A1361" t="s">
        <v>31502</v>
      </c>
    </row>
    <row r="1362" spans="1:1">
      <c r="A1362" t="s">
        <v>31503</v>
      </c>
    </row>
    <row r="1363" spans="1:1">
      <c r="A1363" t="s">
        <v>31504</v>
      </c>
    </row>
    <row r="1364" spans="1:1">
      <c r="A1364" t="s">
        <v>31505</v>
      </c>
    </row>
    <row r="1365" spans="1:1">
      <c r="A1365" t="s">
        <v>31506</v>
      </c>
    </row>
    <row r="1366" spans="1:1">
      <c r="A1366" t="s">
        <v>31507</v>
      </c>
    </row>
    <row r="1367" spans="1:1">
      <c r="A1367" t="s">
        <v>31508</v>
      </c>
    </row>
    <row r="1368" spans="1:1">
      <c r="A1368" t="s">
        <v>31509</v>
      </c>
    </row>
    <row r="1369" spans="1:1">
      <c r="A1369" t="s">
        <v>31510</v>
      </c>
    </row>
    <row r="1370" spans="1:1">
      <c r="A1370" t="s">
        <v>31511</v>
      </c>
    </row>
    <row r="1371" spans="1:1">
      <c r="A1371" t="s">
        <v>31512</v>
      </c>
    </row>
    <row r="1372" spans="1:1">
      <c r="A1372" t="s">
        <v>31513</v>
      </c>
    </row>
    <row r="1373" spans="1:1">
      <c r="A1373" t="s">
        <v>31514</v>
      </c>
    </row>
    <row r="1374" spans="1:1">
      <c r="A1374" t="s">
        <v>31515</v>
      </c>
    </row>
    <row r="1375" spans="1:1">
      <c r="A1375" t="s">
        <v>31516</v>
      </c>
    </row>
    <row r="1376" spans="1:1">
      <c r="A1376" t="s">
        <v>31517</v>
      </c>
    </row>
    <row r="1377" spans="1:1">
      <c r="A1377" t="s">
        <v>31518</v>
      </c>
    </row>
    <row r="1378" spans="1:1">
      <c r="A1378" t="s">
        <v>31519</v>
      </c>
    </row>
    <row r="1379" spans="1:1">
      <c r="A1379" t="s">
        <v>31520</v>
      </c>
    </row>
    <row r="1380" spans="1:1">
      <c r="A1380" t="s">
        <v>31521</v>
      </c>
    </row>
    <row r="1381" spans="1:1">
      <c r="A1381" t="s">
        <v>31522</v>
      </c>
    </row>
    <row r="1382" spans="1:1">
      <c r="A1382" t="s">
        <v>31523</v>
      </c>
    </row>
    <row r="1383" spans="1:1">
      <c r="A1383" t="s">
        <v>31524</v>
      </c>
    </row>
    <row r="1384" spans="1:1">
      <c r="A1384" t="s">
        <v>31525</v>
      </c>
    </row>
    <row r="1385" spans="1:1">
      <c r="A1385" t="s">
        <v>31526</v>
      </c>
    </row>
    <row r="1386" spans="1:1">
      <c r="A1386" t="s">
        <v>31527</v>
      </c>
    </row>
    <row r="1387" spans="1:1">
      <c r="A1387" t="s">
        <v>31528</v>
      </c>
    </row>
    <row r="1388" spans="1:1">
      <c r="A1388" t="s">
        <v>31529</v>
      </c>
    </row>
    <row r="1389" spans="1:1">
      <c r="A1389" t="s">
        <v>31530</v>
      </c>
    </row>
    <row r="1390" spans="1:1">
      <c r="A1390" t="s">
        <v>31531</v>
      </c>
    </row>
    <row r="1391" spans="1:1">
      <c r="A1391" t="s">
        <v>31532</v>
      </c>
    </row>
    <row r="1392" spans="1:1">
      <c r="A1392" t="s">
        <v>31533</v>
      </c>
    </row>
    <row r="1393" spans="1:1">
      <c r="A1393" t="s">
        <v>31534</v>
      </c>
    </row>
    <row r="1394" spans="1:1">
      <c r="A1394" t="s">
        <v>31535</v>
      </c>
    </row>
    <row r="1395" spans="1:1">
      <c r="A1395" t="s">
        <v>31536</v>
      </c>
    </row>
    <row r="1396" spans="1:1">
      <c r="A1396" t="s">
        <v>31537</v>
      </c>
    </row>
    <row r="1397" spans="1:1">
      <c r="A1397" t="s">
        <v>31538</v>
      </c>
    </row>
    <row r="1398" spans="1:1">
      <c r="A1398" t="s">
        <v>31539</v>
      </c>
    </row>
    <row r="1399" spans="1:1">
      <c r="A1399" t="s">
        <v>31540</v>
      </c>
    </row>
    <row r="1400" spans="1:1">
      <c r="A1400" t="s">
        <v>31541</v>
      </c>
    </row>
    <row r="1401" spans="1:1">
      <c r="A1401" t="s">
        <v>31542</v>
      </c>
    </row>
    <row r="1402" spans="1:1">
      <c r="A1402" t="s">
        <v>31543</v>
      </c>
    </row>
    <row r="1403" spans="1:1">
      <c r="A1403" t="s">
        <v>31544</v>
      </c>
    </row>
    <row r="1404" spans="1:1">
      <c r="A1404" t="s">
        <v>31545</v>
      </c>
    </row>
    <row r="1405" spans="1:1">
      <c r="A1405" t="s">
        <v>31546</v>
      </c>
    </row>
    <row r="1406" spans="1:1">
      <c r="A1406" t="s">
        <v>31547</v>
      </c>
    </row>
    <row r="1407" spans="1:1">
      <c r="A1407" t="s">
        <v>31548</v>
      </c>
    </row>
    <row r="1408" spans="1:1">
      <c r="A1408" t="s">
        <v>31549</v>
      </c>
    </row>
    <row r="1409" spans="1:1">
      <c r="A1409" t="s">
        <v>31550</v>
      </c>
    </row>
    <row r="1410" spans="1:1">
      <c r="A1410" t="s">
        <v>31551</v>
      </c>
    </row>
    <row r="1411" spans="1:1">
      <c r="A1411" t="s">
        <v>31552</v>
      </c>
    </row>
    <row r="1412" spans="1:1">
      <c r="A1412" t="s">
        <v>31553</v>
      </c>
    </row>
    <row r="1413" spans="1:1">
      <c r="A1413" t="s">
        <v>31554</v>
      </c>
    </row>
    <row r="1414" spans="1:1">
      <c r="A1414" t="s">
        <v>31555</v>
      </c>
    </row>
    <row r="1415" spans="1:1">
      <c r="A1415" t="s">
        <v>31556</v>
      </c>
    </row>
    <row r="1416" spans="1:1">
      <c r="A1416" t="s">
        <v>31557</v>
      </c>
    </row>
    <row r="1417" spans="1:1">
      <c r="A1417" t="s">
        <v>31558</v>
      </c>
    </row>
    <row r="1418" spans="1:1">
      <c r="A1418" t="s">
        <v>31559</v>
      </c>
    </row>
    <row r="1419" spans="1:1">
      <c r="A1419" t="s">
        <v>31560</v>
      </c>
    </row>
    <row r="1420" spans="1:1">
      <c r="A1420" t="s">
        <v>31561</v>
      </c>
    </row>
    <row r="1421" spans="1:1">
      <c r="A1421" t="s">
        <v>31562</v>
      </c>
    </row>
    <row r="1422" spans="1:1">
      <c r="A1422" t="s">
        <v>31563</v>
      </c>
    </row>
    <row r="1423" spans="1:1">
      <c r="A1423" t="s">
        <v>31564</v>
      </c>
    </row>
    <row r="1424" spans="1:1">
      <c r="A1424" t="s">
        <v>31565</v>
      </c>
    </row>
    <row r="1425" spans="1:1">
      <c r="A1425" t="s">
        <v>31566</v>
      </c>
    </row>
    <row r="1426" spans="1:1">
      <c r="A1426" t="s">
        <v>31567</v>
      </c>
    </row>
    <row r="1427" spans="1:1">
      <c r="A1427" t="s">
        <v>31568</v>
      </c>
    </row>
    <row r="1428" spans="1:1">
      <c r="A1428" t="s">
        <v>31569</v>
      </c>
    </row>
    <row r="1429" spans="1:1">
      <c r="A1429" t="s">
        <v>31570</v>
      </c>
    </row>
    <row r="1430" spans="1:1">
      <c r="A1430" t="s">
        <v>31571</v>
      </c>
    </row>
    <row r="1431" spans="1:1">
      <c r="A1431" t="s">
        <v>31572</v>
      </c>
    </row>
    <row r="1432" spans="1:1">
      <c r="A1432" t="s">
        <v>31573</v>
      </c>
    </row>
    <row r="1433" spans="1:1">
      <c r="A1433" t="s">
        <v>31574</v>
      </c>
    </row>
    <row r="1434" spans="1:1">
      <c r="A1434" t="s">
        <v>31575</v>
      </c>
    </row>
    <row r="1435" spans="1:1">
      <c r="A1435" t="s">
        <v>31576</v>
      </c>
    </row>
    <row r="1436" spans="1:1">
      <c r="A1436" t="s">
        <v>31577</v>
      </c>
    </row>
    <row r="1437" spans="1:1">
      <c r="A1437" t="s">
        <v>31578</v>
      </c>
    </row>
    <row r="1438" spans="1:1">
      <c r="A1438" t="s">
        <v>31579</v>
      </c>
    </row>
    <row r="1439" spans="1:1">
      <c r="A1439" t="s">
        <v>31580</v>
      </c>
    </row>
    <row r="1440" spans="1:1">
      <c r="A1440" t="s">
        <v>31581</v>
      </c>
    </row>
    <row r="1441" spans="1:1">
      <c r="A1441" t="s">
        <v>31582</v>
      </c>
    </row>
    <row r="1442" spans="1:1">
      <c r="A1442" t="s">
        <v>31583</v>
      </c>
    </row>
    <row r="1443" spans="1:1">
      <c r="A1443" t="s">
        <v>31584</v>
      </c>
    </row>
    <row r="1444" spans="1:1">
      <c r="A1444" t="s">
        <v>31585</v>
      </c>
    </row>
    <row r="1445" spans="1:1">
      <c r="A1445" t="s">
        <v>31586</v>
      </c>
    </row>
    <row r="1446" spans="1:1">
      <c r="A1446" t="s">
        <v>31587</v>
      </c>
    </row>
    <row r="1447" spans="1:1">
      <c r="A1447" t="s">
        <v>31588</v>
      </c>
    </row>
    <row r="1448" spans="1:1">
      <c r="A1448" t="s">
        <v>31589</v>
      </c>
    </row>
    <row r="1449" spans="1:1">
      <c r="A1449" t="s">
        <v>31590</v>
      </c>
    </row>
    <row r="1450" spans="1:1">
      <c r="A1450" t="s">
        <v>31591</v>
      </c>
    </row>
    <row r="1451" spans="1:1">
      <c r="A1451" t="s">
        <v>31592</v>
      </c>
    </row>
    <row r="1452" spans="1:1">
      <c r="A1452" t="s">
        <v>31593</v>
      </c>
    </row>
    <row r="1453" spans="1:1">
      <c r="A1453" t="s">
        <v>31594</v>
      </c>
    </row>
    <row r="1454" spans="1:1">
      <c r="A1454" t="s">
        <v>31595</v>
      </c>
    </row>
    <row r="1455" spans="1:1">
      <c r="A1455" t="s">
        <v>31596</v>
      </c>
    </row>
    <row r="1456" spans="1:1">
      <c r="A1456" t="s">
        <v>31597</v>
      </c>
    </row>
    <row r="1457" spans="1:1">
      <c r="A1457" t="s">
        <v>31598</v>
      </c>
    </row>
    <row r="1458" spans="1:1">
      <c r="A1458" t="s">
        <v>31599</v>
      </c>
    </row>
    <row r="1459" spans="1:1">
      <c r="A1459" t="s">
        <v>31600</v>
      </c>
    </row>
    <row r="1460" spans="1:1">
      <c r="A1460" t="s">
        <v>31601</v>
      </c>
    </row>
    <row r="1461" spans="1:1">
      <c r="A1461" t="s">
        <v>31602</v>
      </c>
    </row>
    <row r="1462" spans="1:1">
      <c r="A1462" t="s">
        <v>31603</v>
      </c>
    </row>
    <row r="1463" spans="1:1">
      <c r="A1463" t="s">
        <v>31604</v>
      </c>
    </row>
    <row r="1464" spans="1:1">
      <c r="A1464" t="s">
        <v>31605</v>
      </c>
    </row>
    <row r="1465" spans="1:1">
      <c r="A1465" t="s">
        <v>31606</v>
      </c>
    </row>
    <row r="1466" spans="1:1">
      <c r="A1466" t="s">
        <v>31607</v>
      </c>
    </row>
    <row r="1467" spans="1:1">
      <c r="A1467" t="s">
        <v>31608</v>
      </c>
    </row>
    <row r="1468" spans="1:1">
      <c r="A1468" t="s">
        <v>31609</v>
      </c>
    </row>
    <row r="1469" spans="1:1">
      <c r="A1469" t="s">
        <v>31610</v>
      </c>
    </row>
    <row r="1470" spans="1:1">
      <c r="A1470" t="s">
        <v>31611</v>
      </c>
    </row>
    <row r="1471" spans="1:1">
      <c r="A1471" t="s">
        <v>31612</v>
      </c>
    </row>
    <row r="1472" spans="1:1">
      <c r="A1472" t="s">
        <v>31613</v>
      </c>
    </row>
    <row r="1473" spans="1:1">
      <c r="A1473" t="s">
        <v>31614</v>
      </c>
    </row>
    <row r="1474" spans="1:1">
      <c r="A1474" t="s">
        <v>31615</v>
      </c>
    </row>
    <row r="1475" spans="1:1">
      <c r="A1475" t="s">
        <v>31616</v>
      </c>
    </row>
    <row r="1476" spans="1:1">
      <c r="A1476" t="s">
        <v>31617</v>
      </c>
    </row>
    <row r="1477" spans="1:1">
      <c r="A1477" t="s">
        <v>31618</v>
      </c>
    </row>
    <row r="1478" spans="1:1">
      <c r="A1478" t="s">
        <v>31619</v>
      </c>
    </row>
    <row r="1479" spans="1:1">
      <c r="A1479" t="s">
        <v>31620</v>
      </c>
    </row>
    <row r="1480" spans="1:1">
      <c r="A1480" t="s">
        <v>31621</v>
      </c>
    </row>
    <row r="1481" spans="1:1">
      <c r="A1481" t="s">
        <v>31622</v>
      </c>
    </row>
    <row r="1482" spans="1:1">
      <c r="A1482" t="s">
        <v>31623</v>
      </c>
    </row>
    <row r="1483" spans="1:1">
      <c r="A1483" t="s">
        <v>31624</v>
      </c>
    </row>
    <row r="1484" spans="1:1">
      <c r="A1484" t="s">
        <v>31625</v>
      </c>
    </row>
    <row r="1485" spans="1:1">
      <c r="A1485" t="s">
        <v>31626</v>
      </c>
    </row>
    <row r="1486" spans="1:1">
      <c r="A1486" t="s">
        <v>31627</v>
      </c>
    </row>
    <row r="1487" spans="1:1">
      <c r="A1487" t="s">
        <v>31628</v>
      </c>
    </row>
    <row r="1488" spans="1:1">
      <c r="A1488" t="s">
        <v>31629</v>
      </c>
    </row>
    <row r="1489" spans="1:1">
      <c r="A1489" t="s">
        <v>31630</v>
      </c>
    </row>
    <row r="1490" spans="1:1">
      <c r="A1490" t="s">
        <v>31631</v>
      </c>
    </row>
    <row r="1491" spans="1:1">
      <c r="A1491" t="s">
        <v>31632</v>
      </c>
    </row>
    <row r="1492" spans="1:1">
      <c r="A1492" t="s">
        <v>31633</v>
      </c>
    </row>
    <row r="1493" spans="1:1">
      <c r="A1493" t="s">
        <v>31634</v>
      </c>
    </row>
    <row r="1494" spans="1:1">
      <c r="A1494" t="s">
        <v>31635</v>
      </c>
    </row>
    <row r="1495" spans="1:1">
      <c r="A1495" t="s">
        <v>31636</v>
      </c>
    </row>
    <row r="1496" spans="1:1">
      <c r="A1496" t="s">
        <v>31637</v>
      </c>
    </row>
    <row r="1497" spans="1:1">
      <c r="A1497" t="s">
        <v>31638</v>
      </c>
    </row>
    <row r="1498" spans="1:1">
      <c r="A1498" t="s">
        <v>31639</v>
      </c>
    </row>
    <row r="1499" spans="1:1">
      <c r="A1499" t="s">
        <v>31640</v>
      </c>
    </row>
    <row r="1500" spans="1:1">
      <c r="A1500" t="s">
        <v>31641</v>
      </c>
    </row>
    <row r="1501" spans="1:1">
      <c r="A1501" t="s">
        <v>31642</v>
      </c>
    </row>
    <row r="1502" spans="1:1">
      <c r="A1502" t="s">
        <v>31643</v>
      </c>
    </row>
    <row r="1503" spans="1:1">
      <c r="A1503" t="s">
        <v>31644</v>
      </c>
    </row>
    <row r="1504" spans="1:1">
      <c r="A1504" t="s">
        <v>31645</v>
      </c>
    </row>
    <row r="1505" spans="1:1">
      <c r="A1505" t="s">
        <v>31646</v>
      </c>
    </row>
    <row r="1506" spans="1:1">
      <c r="A1506" t="s">
        <v>31647</v>
      </c>
    </row>
    <row r="1507" spans="1:1">
      <c r="A1507" t="s">
        <v>31648</v>
      </c>
    </row>
    <row r="1508" spans="1:1">
      <c r="A1508" t="s">
        <v>31649</v>
      </c>
    </row>
    <row r="1509" spans="1:1">
      <c r="A1509" t="s">
        <v>31650</v>
      </c>
    </row>
    <row r="1510" spans="1:1">
      <c r="A1510" t="s">
        <v>31651</v>
      </c>
    </row>
    <row r="1511" spans="1:1">
      <c r="A1511" t="s">
        <v>31652</v>
      </c>
    </row>
    <row r="1512" spans="1:1">
      <c r="A1512" t="s">
        <v>31653</v>
      </c>
    </row>
    <row r="1513" spans="1:1">
      <c r="A1513" t="s">
        <v>31654</v>
      </c>
    </row>
    <row r="1514" spans="1:1">
      <c r="A1514" t="s">
        <v>31655</v>
      </c>
    </row>
    <row r="1515" spans="1:1">
      <c r="A1515" t="s">
        <v>31656</v>
      </c>
    </row>
    <row r="1516" spans="1:1">
      <c r="A1516" t="s">
        <v>31657</v>
      </c>
    </row>
    <row r="1517" spans="1:1">
      <c r="A1517" t="s">
        <v>31658</v>
      </c>
    </row>
    <row r="1518" spans="1:1">
      <c r="A1518" t="s">
        <v>31659</v>
      </c>
    </row>
    <row r="1519" spans="1:1">
      <c r="A1519" t="s">
        <v>31660</v>
      </c>
    </row>
    <row r="1520" spans="1:1">
      <c r="A1520" t="s">
        <v>31661</v>
      </c>
    </row>
    <row r="1521" spans="1:1">
      <c r="A1521" t="s">
        <v>31662</v>
      </c>
    </row>
    <row r="1522" spans="1:1">
      <c r="A1522" t="s">
        <v>31663</v>
      </c>
    </row>
    <row r="1523" spans="1:1">
      <c r="A1523" t="s">
        <v>31664</v>
      </c>
    </row>
    <row r="1524" spans="1:1">
      <c r="A1524" t="s">
        <v>31665</v>
      </c>
    </row>
    <row r="1525" spans="1:1">
      <c r="A1525" t="s">
        <v>31666</v>
      </c>
    </row>
    <row r="1526" spans="1:1">
      <c r="A1526" t="s">
        <v>31667</v>
      </c>
    </row>
    <row r="1527" spans="1:1">
      <c r="A1527" t="s">
        <v>31668</v>
      </c>
    </row>
    <row r="1528" spans="1:1">
      <c r="A1528" t="s">
        <v>31669</v>
      </c>
    </row>
    <row r="1529" spans="1:1">
      <c r="A1529" t="s">
        <v>31670</v>
      </c>
    </row>
    <row r="1530" spans="1:1">
      <c r="A1530" t="s">
        <v>31671</v>
      </c>
    </row>
    <row r="1531" spans="1:1">
      <c r="A1531" t="s">
        <v>31672</v>
      </c>
    </row>
    <row r="1532" spans="1:1">
      <c r="A1532" t="s">
        <v>31673</v>
      </c>
    </row>
    <row r="1533" spans="1:1">
      <c r="A1533" t="s">
        <v>31674</v>
      </c>
    </row>
    <row r="1534" spans="1:1">
      <c r="A1534" t="s">
        <v>31675</v>
      </c>
    </row>
    <row r="1535" spans="1:1">
      <c r="A1535" t="s">
        <v>31676</v>
      </c>
    </row>
    <row r="1536" spans="1:1">
      <c r="A1536" t="s">
        <v>31677</v>
      </c>
    </row>
    <row r="1537" spans="1:1">
      <c r="A1537" t="s">
        <v>31678</v>
      </c>
    </row>
    <row r="1538" spans="1:1">
      <c r="A1538" t="s">
        <v>31679</v>
      </c>
    </row>
    <row r="1539" spans="1:1">
      <c r="A1539" t="s">
        <v>31680</v>
      </c>
    </row>
    <row r="1540" spans="1:1">
      <c r="A1540" t="s">
        <v>31681</v>
      </c>
    </row>
    <row r="1541" spans="1:1">
      <c r="A1541" t="s">
        <v>31682</v>
      </c>
    </row>
    <row r="1542" spans="1:1">
      <c r="A1542" t="s">
        <v>31683</v>
      </c>
    </row>
    <row r="1543" spans="1:1">
      <c r="A1543" t="s">
        <v>31684</v>
      </c>
    </row>
    <row r="1544" spans="1:1">
      <c r="A1544" t="s">
        <v>31685</v>
      </c>
    </row>
    <row r="1545" spans="1:1">
      <c r="A1545" t="s">
        <v>31686</v>
      </c>
    </row>
    <row r="1546" spans="1:1">
      <c r="A1546" t="s">
        <v>31687</v>
      </c>
    </row>
    <row r="1547" spans="1:1">
      <c r="A1547" t="s">
        <v>31688</v>
      </c>
    </row>
    <row r="1548" spans="1:1">
      <c r="A1548" t="s">
        <v>31689</v>
      </c>
    </row>
    <row r="1549" spans="1:1">
      <c r="A1549" t="s">
        <v>31690</v>
      </c>
    </row>
    <row r="1550" spans="1:1">
      <c r="A1550" t="s">
        <v>31691</v>
      </c>
    </row>
    <row r="1551" spans="1:1">
      <c r="A1551" t="s">
        <v>31692</v>
      </c>
    </row>
    <row r="1552" spans="1:1">
      <c r="A1552" t="s">
        <v>31693</v>
      </c>
    </row>
    <row r="1553" spans="1:1">
      <c r="A1553" t="s">
        <v>31694</v>
      </c>
    </row>
    <row r="1554" spans="1:1">
      <c r="A1554" t="s">
        <v>31695</v>
      </c>
    </row>
    <row r="1555" spans="1:1">
      <c r="A1555" t="s">
        <v>31696</v>
      </c>
    </row>
    <row r="1556" spans="1:1">
      <c r="A1556" t="s">
        <v>31697</v>
      </c>
    </row>
    <row r="1557" spans="1:1">
      <c r="A1557" t="s">
        <v>31698</v>
      </c>
    </row>
    <row r="1558" spans="1:1">
      <c r="A1558" t="s">
        <v>31699</v>
      </c>
    </row>
    <row r="1559" spans="1:1">
      <c r="A1559" t="s">
        <v>31700</v>
      </c>
    </row>
    <row r="1560" spans="1:1">
      <c r="A1560" t="s">
        <v>31701</v>
      </c>
    </row>
    <row r="1561" spans="1:1">
      <c r="A1561" t="s">
        <v>31702</v>
      </c>
    </row>
    <row r="1562" spans="1:1">
      <c r="A1562" t="s">
        <v>31703</v>
      </c>
    </row>
    <row r="1563" spans="1:1">
      <c r="A1563" t="s">
        <v>31704</v>
      </c>
    </row>
    <row r="1564" spans="1:1">
      <c r="A1564" t="s">
        <v>31705</v>
      </c>
    </row>
    <row r="1565" spans="1:1">
      <c r="A1565" t="s">
        <v>31706</v>
      </c>
    </row>
    <row r="1566" spans="1:1">
      <c r="A1566" t="s">
        <v>31707</v>
      </c>
    </row>
    <row r="1567" spans="1:1">
      <c r="A1567" t="s">
        <v>31708</v>
      </c>
    </row>
    <row r="1568" spans="1:1">
      <c r="A1568" t="s">
        <v>31709</v>
      </c>
    </row>
    <row r="1569" spans="1:1">
      <c r="A1569" t="s">
        <v>31710</v>
      </c>
    </row>
    <row r="1570" spans="1:1">
      <c r="A1570" t="s">
        <v>31711</v>
      </c>
    </row>
    <row r="1571" spans="1:1">
      <c r="A1571" t="s">
        <v>31712</v>
      </c>
    </row>
    <row r="1572" spans="1:1">
      <c r="A1572" t="s">
        <v>31713</v>
      </c>
    </row>
    <row r="1573" spans="1:1">
      <c r="A1573" t="s">
        <v>31714</v>
      </c>
    </row>
    <row r="1574" spans="1:1">
      <c r="A1574" t="s">
        <v>31715</v>
      </c>
    </row>
    <row r="1575" spans="1:1">
      <c r="A1575" t="s">
        <v>31716</v>
      </c>
    </row>
    <row r="1576" spans="1:1">
      <c r="A1576" t="s">
        <v>31717</v>
      </c>
    </row>
    <row r="1577" spans="1:1">
      <c r="A1577" t="s">
        <v>31718</v>
      </c>
    </row>
    <row r="1578" spans="1:1">
      <c r="A1578" t="s">
        <v>31719</v>
      </c>
    </row>
    <row r="1579" spans="1:1">
      <c r="A1579" t="s">
        <v>31720</v>
      </c>
    </row>
    <row r="1580" spans="1:1">
      <c r="A1580" t="s">
        <v>31721</v>
      </c>
    </row>
    <row r="1581" spans="1:1">
      <c r="A1581" t="s">
        <v>31722</v>
      </c>
    </row>
    <row r="1582" spans="1:1">
      <c r="A1582" t="s">
        <v>31723</v>
      </c>
    </row>
    <row r="1583" spans="1:1">
      <c r="A1583" t="s">
        <v>31724</v>
      </c>
    </row>
    <row r="1584" spans="1:1">
      <c r="A1584" t="s">
        <v>31725</v>
      </c>
    </row>
    <row r="1585" spans="1:1">
      <c r="A1585" t="s">
        <v>31726</v>
      </c>
    </row>
    <row r="1586" spans="1:1">
      <c r="A1586" t="s">
        <v>31727</v>
      </c>
    </row>
    <row r="1587" spans="1:1">
      <c r="A1587" t="s">
        <v>31728</v>
      </c>
    </row>
    <row r="1588" spans="1:1">
      <c r="A1588" t="s">
        <v>31729</v>
      </c>
    </row>
    <row r="1589" spans="1:1">
      <c r="A1589" t="s">
        <v>31730</v>
      </c>
    </row>
    <row r="1590" spans="1:1">
      <c r="A1590" t="s">
        <v>31731</v>
      </c>
    </row>
    <row r="1591" spans="1:1">
      <c r="A1591" t="s">
        <v>31732</v>
      </c>
    </row>
    <row r="1592" spans="1:1">
      <c r="A1592" t="s">
        <v>31733</v>
      </c>
    </row>
    <row r="1593" spans="1:1">
      <c r="A1593" t="s">
        <v>31734</v>
      </c>
    </row>
    <row r="1594" spans="1:1">
      <c r="A1594" t="s">
        <v>31735</v>
      </c>
    </row>
    <row r="1595" spans="1:1">
      <c r="A1595" t="s">
        <v>31736</v>
      </c>
    </row>
    <row r="1596" spans="1:1">
      <c r="A1596" t="s">
        <v>31737</v>
      </c>
    </row>
    <row r="1597" spans="1:1">
      <c r="A1597" t="s">
        <v>31738</v>
      </c>
    </row>
    <row r="1598" spans="1:1">
      <c r="A1598" t="s">
        <v>31739</v>
      </c>
    </row>
    <row r="1599" spans="1:1">
      <c r="A1599" t="s">
        <v>31740</v>
      </c>
    </row>
    <row r="1600" spans="1:1">
      <c r="A1600" t="s">
        <v>31741</v>
      </c>
    </row>
    <row r="1601" spans="1:1">
      <c r="A1601" t="s">
        <v>31742</v>
      </c>
    </row>
    <row r="1602" spans="1:1">
      <c r="A1602" t="s">
        <v>31743</v>
      </c>
    </row>
    <row r="1603" spans="1:1">
      <c r="A1603" t="s">
        <v>31744</v>
      </c>
    </row>
    <row r="1604" spans="1:1">
      <c r="A1604" t="s">
        <v>31745</v>
      </c>
    </row>
    <row r="1605" spans="1:1">
      <c r="A1605" t="s">
        <v>31746</v>
      </c>
    </row>
    <row r="1606" spans="1:1">
      <c r="A1606" t="s">
        <v>31747</v>
      </c>
    </row>
    <row r="1607" spans="1:1">
      <c r="A1607" t="s">
        <v>31748</v>
      </c>
    </row>
    <row r="1608" spans="1:1">
      <c r="A1608" t="s">
        <v>31749</v>
      </c>
    </row>
    <row r="1609" spans="1:1">
      <c r="A1609" t="s">
        <v>31750</v>
      </c>
    </row>
    <row r="1610" spans="1:1">
      <c r="A1610" t="s">
        <v>31751</v>
      </c>
    </row>
    <row r="1611" spans="1:1">
      <c r="A1611" t="s">
        <v>31752</v>
      </c>
    </row>
    <row r="1612" spans="1:1">
      <c r="A1612" t="s">
        <v>31753</v>
      </c>
    </row>
    <row r="1613" spans="1:1">
      <c r="A1613" t="s">
        <v>31754</v>
      </c>
    </row>
    <row r="1614" spans="1:1">
      <c r="A1614" t="s">
        <v>31755</v>
      </c>
    </row>
    <row r="1615" spans="1:1">
      <c r="A1615" t="s">
        <v>31756</v>
      </c>
    </row>
    <row r="1616" spans="1:1">
      <c r="A1616" t="s">
        <v>31757</v>
      </c>
    </row>
    <row r="1617" spans="1:1">
      <c r="A1617" t="s">
        <v>31758</v>
      </c>
    </row>
    <row r="1618" spans="1:1">
      <c r="A1618" t="s">
        <v>31759</v>
      </c>
    </row>
    <row r="1619" spans="1:1">
      <c r="A1619" t="s">
        <v>31760</v>
      </c>
    </row>
    <row r="1620" spans="1:1">
      <c r="A1620" t="s">
        <v>31761</v>
      </c>
    </row>
    <row r="1621" spans="1:1">
      <c r="A1621" t="s">
        <v>31762</v>
      </c>
    </row>
    <row r="1622" spans="1:1">
      <c r="A1622" t="s">
        <v>31763</v>
      </c>
    </row>
    <row r="1623" spans="1:1">
      <c r="A1623" t="s">
        <v>31764</v>
      </c>
    </row>
    <row r="1624" spans="1:1">
      <c r="A1624" t="s">
        <v>31765</v>
      </c>
    </row>
    <row r="1625" spans="1:1">
      <c r="A1625" t="s">
        <v>31766</v>
      </c>
    </row>
    <row r="1626" spans="1:1">
      <c r="A1626" t="s">
        <v>31767</v>
      </c>
    </row>
    <row r="1627" spans="1:1">
      <c r="A1627" t="s">
        <v>31768</v>
      </c>
    </row>
    <row r="1628" spans="1:1">
      <c r="A1628" t="s">
        <v>31769</v>
      </c>
    </row>
    <row r="1629" spans="1:1">
      <c r="A1629" t="s">
        <v>31770</v>
      </c>
    </row>
    <row r="1630" spans="1:1">
      <c r="A1630" t="s">
        <v>31771</v>
      </c>
    </row>
    <row r="1631" spans="1:1">
      <c r="A1631" t="s">
        <v>31772</v>
      </c>
    </row>
    <row r="1632" spans="1:1">
      <c r="A1632" t="s">
        <v>31773</v>
      </c>
    </row>
    <row r="1633" spans="1:1">
      <c r="A1633" t="s">
        <v>31774</v>
      </c>
    </row>
    <row r="1634" spans="1:1">
      <c r="A1634" t="s">
        <v>31775</v>
      </c>
    </row>
    <row r="1635" spans="1:1">
      <c r="A1635" t="s">
        <v>31776</v>
      </c>
    </row>
    <row r="1636" spans="1:1">
      <c r="A1636" t="s">
        <v>31777</v>
      </c>
    </row>
    <row r="1637" spans="1:1">
      <c r="A1637" t="s">
        <v>31778</v>
      </c>
    </row>
    <row r="1638" spans="1:1">
      <c r="A1638" t="s">
        <v>31779</v>
      </c>
    </row>
    <row r="1639" spans="1:1">
      <c r="A1639" t="s">
        <v>31780</v>
      </c>
    </row>
    <row r="1640" spans="1:1">
      <c r="A1640" t="s">
        <v>31781</v>
      </c>
    </row>
    <row r="1641" spans="1:1">
      <c r="A1641" t="s">
        <v>31782</v>
      </c>
    </row>
    <row r="1642" spans="1:1">
      <c r="A1642" t="s">
        <v>31783</v>
      </c>
    </row>
    <row r="1643" spans="1:1">
      <c r="A1643" t="s">
        <v>31784</v>
      </c>
    </row>
    <row r="1644" spans="1:1">
      <c r="A1644" t="s">
        <v>31785</v>
      </c>
    </row>
    <row r="1645" spans="1:1">
      <c r="A1645" t="s">
        <v>31786</v>
      </c>
    </row>
    <row r="1646" spans="1:1">
      <c r="A1646" t="s">
        <v>31787</v>
      </c>
    </row>
    <row r="1647" spans="1:1">
      <c r="A1647" t="s">
        <v>31788</v>
      </c>
    </row>
    <row r="1648" spans="1:1">
      <c r="A1648" t="s">
        <v>31789</v>
      </c>
    </row>
    <row r="1649" spans="1:1">
      <c r="A1649" t="s">
        <v>31790</v>
      </c>
    </row>
    <row r="1650" spans="1:1">
      <c r="A1650" t="s">
        <v>31791</v>
      </c>
    </row>
    <row r="1651" spans="1:1">
      <c r="A1651" t="s">
        <v>31792</v>
      </c>
    </row>
    <row r="1652" spans="1:1">
      <c r="A1652" t="s">
        <v>31793</v>
      </c>
    </row>
    <row r="1653" spans="1:1">
      <c r="A1653" t="s">
        <v>31794</v>
      </c>
    </row>
    <row r="1654" spans="1:1">
      <c r="A1654" t="s">
        <v>31795</v>
      </c>
    </row>
    <row r="1655" spans="1:1">
      <c r="A1655" t="s">
        <v>31796</v>
      </c>
    </row>
    <row r="1656" spans="1:1">
      <c r="A1656" t="s">
        <v>31797</v>
      </c>
    </row>
    <row r="1657" spans="1:1">
      <c r="A1657" t="s">
        <v>31798</v>
      </c>
    </row>
    <row r="1658" spans="1:1">
      <c r="A1658" t="s">
        <v>31799</v>
      </c>
    </row>
    <row r="1659" spans="1:1">
      <c r="A1659" t="s">
        <v>31800</v>
      </c>
    </row>
    <row r="1660" spans="1:1">
      <c r="A1660" t="s">
        <v>31801</v>
      </c>
    </row>
    <row r="1661" spans="1:1">
      <c r="A1661" t="s">
        <v>31802</v>
      </c>
    </row>
    <row r="1662" spans="1:1">
      <c r="A1662" t="s">
        <v>31803</v>
      </c>
    </row>
    <row r="1663" spans="1:1">
      <c r="A1663" t="s">
        <v>31804</v>
      </c>
    </row>
    <row r="1664" spans="1:1">
      <c r="A1664" t="s">
        <v>31805</v>
      </c>
    </row>
    <row r="1665" spans="1:1">
      <c r="A1665" t="s">
        <v>31806</v>
      </c>
    </row>
    <row r="1666" spans="1:1">
      <c r="A1666" t="s">
        <v>31807</v>
      </c>
    </row>
    <row r="1667" spans="1:1">
      <c r="A1667" t="s">
        <v>31808</v>
      </c>
    </row>
    <row r="1668" spans="1:1">
      <c r="A1668" t="s">
        <v>31809</v>
      </c>
    </row>
    <row r="1669" spans="1:1">
      <c r="A1669" t="s">
        <v>31810</v>
      </c>
    </row>
    <row r="1670" spans="1:1">
      <c r="A1670" t="s">
        <v>31811</v>
      </c>
    </row>
    <row r="1671" spans="1:1">
      <c r="A1671" t="s">
        <v>31812</v>
      </c>
    </row>
    <row r="1672" spans="1:1">
      <c r="A1672" t="s">
        <v>31813</v>
      </c>
    </row>
    <row r="1673" spans="1:1">
      <c r="A1673" t="s">
        <v>31814</v>
      </c>
    </row>
    <row r="1674" spans="1:1">
      <c r="A1674" t="s">
        <v>31815</v>
      </c>
    </row>
    <row r="1675" spans="1:1">
      <c r="A1675" t="s">
        <v>31816</v>
      </c>
    </row>
    <row r="1676" spans="1:1">
      <c r="A1676" t="s">
        <v>31817</v>
      </c>
    </row>
    <row r="1677" spans="1:1">
      <c r="A1677" t="s">
        <v>31818</v>
      </c>
    </row>
    <row r="1678" spans="1:1">
      <c r="A1678" t="s">
        <v>31819</v>
      </c>
    </row>
    <row r="1679" spans="1:1">
      <c r="A1679" t="s">
        <v>31820</v>
      </c>
    </row>
    <row r="1680" spans="1:1">
      <c r="A1680" t="s">
        <v>31821</v>
      </c>
    </row>
    <row r="1681" spans="1:1">
      <c r="A1681" t="s">
        <v>31822</v>
      </c>
    </row>
    <row r="1682" spans="1:1">
      <c r="A1682" t="s">
        <v>31823</v>
      </c>
    </row>
    <row r="1683" spans="1:1">
      <c r="A1683" t="s">
        <v>31824</v>
      </c>
    </row>
    <row r="1684" spans="1:1">
      <c r="A1684" t="s">
        <v>31825</v>
      </c>
    </row>
    <row r="1685" spans="1:1">
      <c r="A1685" t="s">
        <v>31826</v>
      </c>
    </row>
    <row r="1686" spans="1:1">
      <c r="A1686" t="s">
        <v>31827</v>
      </c>
    </row>
    <row r="1687" spans="1:1">
      <c r="A1687" t="s">
        <v>31828</v>
      </c>
    </row>
    <row r="1688" spans="1:1">
      <c r="A1688" t="s">
        <v>31829</v>
      </c>
    </row>
    <row r="1689" spans="1:1">
      <c r="A1689" t="s">
        <v>31830</v>
      </c>
    </row>
    <row r="1690" spans="1:1">
      <c r="A1690" t="s">
        <v>31831</v>
      </c>
    </row>
    <row r="1691" spans="1:1">
      <c r="A1691" t="s">
        <v>31832</v>
      </c>
    </row>
    <row r="1692" spans="1:1">
      <c r="A1692" t="s">
        <v>31833</v>
      </c>
    </row>
    <row r="1693" spans="1:1">
      <c r="A1693" t="s">
        <v>31834</v>
      </c>
    </row>
    <row r="1694" spans="1:1">
      <c r="A1694" t="s">
        <v>31835</v>
      </c>
    </row>
    <row r="1695" spans="1:1">
      <c r="A1695" t="s">
        <v>31836</v>
      </c>
    </row>
    <row r="1696" spans="1:1">
      <c r="A1696" t="s">
        <v>31837</v>
      </c>
    </row>
    <row r="1697" spans="1:1">
      <c r="A1697" t="s">
        <v>31838</v>
      </c>
    </row>
    <row r="1698" spans="1:1">
      <c r="A1698" t="s">
        <v>31839</v>
      </c>
    </row>
    <row r="1699" spans="1:1">
      <c r="A1699" t="s">
        <v>31840</v>
      </c>
    </row>
    <row r="1700" spans="1:1">
      <c r="A1700" t="s">
        <v>31841</v>
      </c>
    </row>
    <row r="1701" spans="1:1">
      <c r="A1701" t="s">
        <v>31842</v>
      </c>
    </row>
    <row r="1702" spans="1:1">
      <c r="A1702" t="s">
        <v>31843</v>
      </c>
    </row>
    <row r="1703" spans="1:1">
      <c r="A1703" t="s">
        <v>31844</v>
      </c>
    </row>
    <row r="1704" spans="1:1">
      <c r="A1704" t="s">
        <v>31845</v>
      </c>
    </row>
    <row r="1705" spans="1:1">
      <c r="A1705" t="s">
        <v>31846</v>
      </c>
    </row>
    <row r="1706" spans="1:1">
      <c r="A1706" t="s">
        <v>31847</v>
      </c>
    </row>
    <row r="1707" spans="1:1">
      <c r="A1707" t="s">
        <v>31848</v>
      </c>
    </row>
    <row r="1708" spans="1:1">
      <c r="A1708" t="s">
        <v>31849</v>
      </c>
    </row>
    <row r="1709" spans="1:1">
      <c r="A1709" t="s">
        <v>31850</v>
      </c>
    </row>
    <row r="1710" spans="1:1">
      <c r="A1710" t="s">
        <v>31851</v>
      </c>
    </row>
    <row r="1711" spans="1:1">
      <c r="A1711" t="s">
        <v>31852</v>
      </c>
    </row>
    <row r="1712" spans="1:1">
      <c r="A1712" t="s">
        <v>31853</v>
      </c>
    </row>
    <row r="1713" spans="1:1">
      <c r="A1713" t="s">
        <v>31854</v>
      </c>
    </row>
    <row r="1714" spans="1:1">
      <c r="A1714" t="s">
        <v>31855</v>
      </c>
    </row>
    <row r="1715" spans="1:1">
      <c r="A1715" t="s">
        <v>31856</v>
      </c>
    </row>
    <row r="1716" spans="1:1">
      <c r="A1716" t="s">
        <v>31857</v>
      </c>
    </row>
    <row r="1717" spans="1:1">
      <c r="A1717" t="s">
        <v>31858</v>
      </c>
    </row>
    <row r="1718" spans="1:1">
      <c r="A1718" t="s">
        <v>31859</v>
      </c>
    </row>
    <row r="1719" spans="1:1">
      <c r="A1719" t="s">
        <v>31860</v>
      </c>
    </row>
    <row r="1720" spans="1:1">
      <c r="A1720" t="s">
        <v>31861</v>
      </c>
    </row>
    <row r="1721" spans="1:1">
      <c r="A1721" t="s">
        <v>31862</v>
      </c>
    </row>
    <row r="1722" spans="1:1">
      <c r="A1722" t="s">
        <v>31863</v>
      </c>
    </row>
    <row r="1723" spans="1:1">
      <c r="A1723" t="s">
        <v>31864</v>
      </c>
    </row>
    <row r="1724" spans="1:1">
      <c r="A1724" t="s">
        <v>31865</v>
      </c>
    </row>
    <row r="1725" spans="1:1">
      <c r="A1725" t="s">
        <v>31866</v>
      </c>
    </row>
    <row r="1726" spans="1:1">
      <c r="A1726" t="s">
        <v>31867</v>
      </c>
    </row>
    <row r="1727" spans="1:1">
      <c r="A1727" t="s">
        <v>31868</v>
      </c>
    </row>
    <row r="1728" spans="1:1">
      <c r="A1728" t="s">
        <v>31869</v>
      </c>
    </row>
    <row r="1729" spans="1:1">
      <c r="A1729" t="s">
        <v>31870</v>
      </c>
    </row>
    <row r="1730" spans="1:1">
      <c r="A1730" t="s">
        <v>31871</v>
      </c>
    </row>
    <row r="1731" spans="1:1">
      <c r="A1731" t="s">
        <v>31872</v>
      </c>
    </row>
    <row r="1732" spans="1:1">
      <c r="A1732" t="s">
        <v>31873</v>
      </c>
    </row>
    <row r="1733" spans="1:1">
      <c r="A1733" t="s">
        <v>31874</v>
      </c>
    </row>
    <row r="1734" spans="1:1">
      <c r="A1734" t="s">
        <v>31875</v>
      </c>
    </row>
    <row r="1735" spans="1:1">
      <c r="A1735" t="s">
        <v>31876</v>
      </c>
    </row>
    <row r="1736" spans="1:1">
      <c r="A1736" t="s">
        <v>31877</v>
      </c>
    </row>
    <row r="1737" spans="1:1">
      <c r="A1737" t="s">
        <v>31878</v>
      </c>
    </row>
    <row r="1738" spans="1:1">
      <c r="A1738" t="s">
        <v>31879</v>
      </c>
    </row>
    <row r="1739" spans="1:1">
      <c r="A1739" t="s">
        <v>31880</v>
      </c>
    </row>
    <row r="1740" spans="1:1">
      <c r="A1740" t="s">
        <v>31881</v>
      </c>
    </row>
    <row r="1741" spans="1:1">
      <c r="A1741" t="s">
        <v>31882</v>
      </c>
    </row>
    <row r="1742" spans="1:1">
      <c r="A1742" t="s">
        <v>31883</v>
      </c>
    </row>
    <row r="1743" spans="1:1">
      <c r="A1743" t="s">
        <v>31884</v>
      </c>
    </row>
    <row r="1744" spans="1:1">
      <c r="A1744" t="s">
        <v>31885</v>
      </c>
    </row>
    <row r="1745" spans="1:1">
      <c r="A1745" t="s">
        <v>31886</v>
      </c>
    </row>
    <row r="1746" spans="1:1">
      <c r="A1746" t="s">
        <v>31887</v>
      </c>
    </row>
    <row r="1747" spans="1:1">
      <c r="A1747" t="s">
        <v>31888</v>
      </c>
    </row>
    <row r="1748" spans="1:1">
      <c r="A1748" t="s">
        <v>31889</v>
      </c>
    </row>
    <row r="1749" spans="1:1">
      <c r="A1749" t="s">
        <v>31890</v>
      </c>
    </row>
    <row r="1750" spans="1:1">
      <c r="A1750" t="s">
        <v>31891</v>
      </c>
    </row>
    <row r="1751" spans="1:1">
      <c r="A1751" t="s">
        <v>31892</v>
      </c>
    </row>
    <row r="1752" spans="1:1">
      <c r="A1752" t="s">
        <v>31893</v>
      </c>
    </row>
    <row r="1753" spans="1:1">
      <c r="A1753" t="s">
        <v>31894</v>
      </c>
    </row>
    <row r="1754" spans="1:1">
      <c r="A1754" t="s">
        <v>31895</v>
      </c>
    </row>
    <row r="1755" spans="1:1">
      <c r="A1755" t="s">
        <v>31896</v>
      </c>
    </row>
    <row r="1756" spans="1:1">
      <c r="A1756" t="s">
        <v>31897</v>
      </c>
    </row>
    <row r="1757" spans="1:1">
      <c r="A1757" t="s">
        <v>31898</v>
      </c>
    </row>
    <row r="1758" spans="1:1">
      <c r="A1758" t="s">
        <v>31899</v>
      </c>
    </row>
    <row r="1759" spans="1:1">
      <c r="A1759" t="s">
        <v>31900</v>
      </c>
    </row>
    <row r="1760" spans="1:1">
      <c r="A1760" t="s">
        <v>31901</v>
      </c>
    </row>
    <row r="1761" spans="1:1">
      <c r="A1761" t="s">
        <v>31902</v>
      </c>
    </row>
    <row r="1762" spans="1:1">
      <c r="A1762" t="s">
        <v>31903</v>
      </c>
    </row>
    <row r="1763" spans="1:1">
      <c r="A1763" t="s">
        <v>31904</v>
      </c>
    </row>
    <row r="1764" spans="1:1">
      <c r="A1764" t="s">
        <v>31905</v>
      </c>
    </row>
    <row r="1765" spans="1:1">
      <c r="A1765" t="s">
        <v>31906</v>
      </c>
    </row>
    <row r="1766" spans="1:1">
      <c r="A1766" t="s">
        <v>31907</v>
      </c>
    </row>
    <row r="1767" spans="1:1">
      <c r="A1767" t="s">
        <v>31908</v>
      </c>
    </row>
    <row r="1768" spans="1:1">
      <c r="A1768" t="s">
        <v>31909</v>
      </c>
    </row>
    <row r="1769" spans="1:1">
      <c r="A1769" t="s">
        <v>31910</v>
      </c>
    </row>
    <row r="1770" spans="1:1">
      <c r="A1770" t="s">
        <v>31911</v>
      </c>
    </row>
    <row r="1771" spans="1:1">
      <c r="A1771" t="s">
        <v>31912</v>
      </c>
    </row>
    <row r="1772" spans="1:1">
      <c r="A1772" t="s">
        <v>31913</v>
      </c>
    </row>
    <row r="1773" spans="1:1">
      <c r="A1773" t="s">
        <v>31914</v>
      </c>
    </row>
    <row r="1774" spans="1:1">
      <c r="A1774" t="s">
        <v>31915</v>
      </c>
    </row>
    <row r="1775" spans="1:1">
      <c r="A1775" t="s">
        <v>31916</v>
      </c>
    </row>
    <row r="1776" spans="1:1">
      <c r="A1776" t="s">
        <v>31917</v>
      </c>
    </row>
    <row r="1777" spans="1:1">
      <c r="A1777" t="s">
        <v>31918</v>
      </c>
    </row>
    <row r="1778" spans="1:1">
      <c r="A1778" t="s">
        <v>31919</v>
      </c>
    </row>
    <row r="1779" spans="1:1">
      <c r="A1779" t="s">
        <v>31920</v>
      </c>
    </row>
    <row r="1780" spans="1:1">
      <c r="A1780" t="s">
        <v>31921</v>
      </c>
    </row>
    <row r="1781" spans="1:1">
      <c r="A1781" t="s">
        <v>31922</v>
      </c>
    </row>
    <row r="1782" spans="1:1">
      <c r="A1782" t="s">
        <v>31923</v>
      </c>
    </row>
    <row r="1783" spans="1:1">
      <c r="A1783" t="s">
        <v>31924</v>
      </c>
    </row>
    <row r="1784" spans="1:1">
      <c r="A1784" t="s">
        <v>31925</v>
      </c>
    </row>
    <row r="1785" spans="1:1">
      <c r="A1785" t="s">
        <v>31926</v>
      </c>
    </row>
    <row r="1786" spans="1:1">
      <c r="A1786" t="s">
        <v>31927</v>
      </c>
    </row>
    <row r="1787" spans="1:1">
      <c r="A1787" t="s">
        <v>31928</v>
      </c>
    </row>
    <row r="1788" spans="1:1">
      <c r="A1788" t="s">
        <v>31929</v>
      </c>
    </row>
    <row r="1789" spans="1:1">
      <c r="A1789" t="s">
        <v>31930</v>
      </c>
    </row>
    <row r="1790" spans="1:1">
      <c r="A1790" t="s">
        <v>31931</v>
      </c>
    </row>
    <row r="1791" spans="1:1">
      <c r="A1791" t="s">
        <v>31932</v>
      </c>
    </row>
    <row r="1792" spans="1:1">
      <c r="A1792" t="s">
        <v>31933</v>
      </c>
    </row>
    <row r="1793" spans="1:1">
      <c r="A1793" t="s">
        <v>31934</v>
      </c>
    </row>
    <row r="1794" spans="1:1">
      <c r="A1794" t="s">
        <v>31935</v>
      </c>
    </row>
    <row r="1795" spans="1:1">
      <c r="A1795" t="s">
        <v>31936</v>
      </c>
    </row>
    <row r="1796" spans="1:1">
      <c r="A1796" t="s">
        <v>31937</v>
      </c>
    </row>
    <row r="1797" spans="1:1">
      <c r="A1797" t="s">
        <v>31938</v>
      </c>
    </row>
    <row r="1798" spans="1:1">
      <c r="A1798" t="s">
        <v>31939</v>
      </c>
    </row>
    <row r="1799" spans="1:1">
      <c r="A1799" t="s">
        <v>31940</v>
      </c>
    </row>
    <row r="1800" spans="1:1">
      <c r="A1800" t="s">
        <v>31941</v>
      </c>
    </row>
    <row r="1801" spans="1:1">
      <c r="A1801" t="s">
        <v>31942</v>
      </c>
    </row>
    <row r="1802" spans="1:1">
      <c r="A1802" t="s">
        <v>31943</v>
      </c>
    </row>
    <row r="1803" spans="1:1">
      <c r="A1803" t="s">
        <v>31944</v>
      </c>
    </row>
    <row r="1804" spans="1:1">
      <c r="A1804" t="s">
        <v>31945</v>
      </c>
    </row>
    <row r="1805" spans="1:1">
      <c r="A1805" t="s">
        <v>31946</v>
      </c>
    </row>
    <row r="1806" spans="1:1">
      <c r="A1806" t="s">
        <v>31947</v>
      </c>
    </row>
    <row r="1807" spans="1:1">
      <c r="A1807" t="s">
        <v>31948</v>
      </c>
    </row>
    <row r="1808" spans="1:1">
      <c r="A1808" t="s">
        <v>31949</v>
      </c>
    </row>
    <row r="1809" spans="1:1">
      <c r="A1809" t="s">
        <v>31950</v>
      </c>
    </row>
    <row r="1810" spans="1:1">
      <c r="A1810" t="s">
        <v>31951</v>
      </c>
    </row>
    <row r="1811" spans="1:1">
      <c r="A1811" t="s">
        <v>31952</v>
      </c>
    </row>
    <row r="1812" spans="1:1">
      <c r="A1812" t="s">
        <v>31953</v>
      </c>
    </row>
    <row r="1813" spans="1:1">
      <c r="A1813" t="s">
        <v>31954</v>
      </c>
    </row>
    <row r="1814" spans="1:1">
      <c r="A1814" t="s">
        <v>31955</v>
      </c>
    </row>
    <row r="1815" spans="1:1">
      <c r="A1815" t="s">
        <v>31956</v>
      </c>
    </row>
    <row r="1816" spans="1:1">
      <c r="A1816" t="s">
        <v>31957</v>
      </c>
    </row>
    <row r="1817" spans="1:1">
      <c r="A1817" t="s">
        <v>31958</v>
      </c>
    </row>
    <row r="1818" spans="1:1">
      <c r="A1818" t="s">
        <v>31959</v>
      </c>
    </row>
    <row r="1819" spans="1:1">
      <c r="A1819" t="s">
        <v>31960</v>
      </c>
    </row>
    <row r="1820" spans="1:1">
      <c r="A1820" t="s">
        <v>31961</v>
      </c>
    </row>
    <row r="1821" spans="1:1">
      <c r="A1821" t="s">
        <v>31962</v>
      </c>
    </row>
    <row r="1822" spans="1:1">
      <c r="A1822" t="s">
        <v>31963</v>
      </c>
    </row>
    <row r="1823" spans="1:1">
      <c r="A1823" t="s">
        <v>31964</v>
      </c>
    </row>
    <row r="1824" spans="1:1">
      <c r="A1824" t="s">
        <v>31965</v>
      </c>
    </row>
    <row r="1825" spans="1:1">
      <c r="A1825" t="s">
        <v>31966</v>
      </c>
    </row>
    <row r="1826" spans="1:1">
      <c r="A1826" t="s">
        <v>31967</v>
      </c>
    </row>
    <row r="1827" spans="1:1">
      <c r="A1827" t="s">
        <v>31968</v>
      </c>
    </row>
    <row r="1828" spans="1:1">
      <c r="A1828" t="s">
        <v>31969</v>
      </c>
    </row>
    <row r="1829" spans="1:1">
      <c r="A1829" t="s">
        <v>31970</v>
      </c>
    </row>
    <row r="1830" spans="1:1">
      <c r="A1830" t="s">
        <v>31971</v>
      </c>
    </row>
    <row r="1831" spans="1:1">
      <c r="A1831" t="s">
        <v>31972</v>
      </c>
    </row>
    <row r="1832" spans="1:1">
      <c r="A1832" t="s">
        <v>31973</v>
      </c>
    </row>
    <row r="1833" spans="1:1">
      <c r="A1833" t="s">
        <v>31974</v>
      </c>
    </row>
    <row r="1834" spans="1:1">
      <c r="A1834" t="s">
        <v>31975</v>
      </c>
    </row>
    <row r="1835" spans="1:1">
      <c r="A1835" t="s">
        <v>31976</v>
      </c>
    </row>
    <row r="1836" spans="1:1">
      <c r="A1836" t="s">
        <v>31977</v>
      </c>
    </row>
    <row r="1837" spans="1:1">
      <c r="A1837" t="s">
        <v>31978</v>
      </c>
    </row>
    <row r="1838" spans="1:1">
      <c r="A1838" t="s">
        <v>31979</v>
      </c>
    </row>
    <row r="1839" spans="1:1">
      <c r="A1839" t="s">
        <v>31980</v>
      </c>
    </row>
    <row r="1840" spans="1:1">
      <c r="A1840" t="s">
        <v>31981</v>
      </c>
    </row>
    <row r="1841" spans="1:1">
      <c r="A1841" t="s">
        <v>31982</v>
      </c>
    </row>
    <row r="1842" spans="1:1">
      <c r="A1842" t="s">
        <v>31983</v>
      </c>
    </row>
    <row r="1843" spans="1:1">
      <c r="A1843" t="s">
        <v>31984</v>
      </c>
    </row>
    <row r="1844" spans="1:1">
      <c r="A1844" t="s">
        <v>31985</v>
      </c>
    </row>
    <row r="1845" spans="1:1">
      <c r="A1845" t="s">
        <v>31986</v>
      </c>
    </row>
    <row r="1846" spans="1:1">
      <c r="A1846" t="s">
        <v>31987</v>
      </c>
    </row>
    <row r="1847" spans="1:1">
      <c r="A1847" t="s">
        <v>31988</v>
      </c>
    </row>
    <row r="1848" spans="1:1">
      <c r="A1848" t="s">
        <v>31989</v>
      </c>
    </row>
    <row r="1849" spans="1:1">
      <c r="A1849" t="s">
        <v>31990</v>
      </c>
    </row>
    <row r="1850" spans="1:1">
      <c r="A1850" t="s">
        <v>31991</v>
      </c>
    </row>
    <row r="1851" spans="1:1">
      <c r="A1851" t="s">
        <v>31992</v>
      </c>
    </row>
    <row r="1852" spans="1:1">
      <c r="A1852" t="s">
        <v>31993</v>
      </c>
    </row>
    <row r="1853" spans="1:1">
      <c r="A1853" t="s">
        <v>31994</v>
      </c>
    </row>
    <row r="1854" spans="1:1">
      <c r="A1854" t="s">
        <v>31995</v>
      </c>
    </row>
    <row r="1855" spans="1:1">
      <c r="A1855" t="s">
        <v>31996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CE24-AFC4-4971-9840-17E4FB860A2F}">
  <sheetPr codeName="Sheet28"/>
  <dimension ref="A1:N17"/>
  <sheetViews>
    <sheetView workbookViewId="0">
      <selection activeCell="J47" sqref="A47:J47"/>
    </sheetView>
  </sheetViews>
  <sheetFormatPr defaultColWidth="8.85546875" defaultRowHeight="15"/>
  <sheetData>
    <row r="1" spans="1:14">
      <c r="A1" t="s">
        <v>31997</v>
      </c>
      <c r="B1" t="s">
        <v>31998</v>
      </c>
      <c r="C1" t="s">
        <v>31999</v>
      </c>
      <c r="D1" t="s">
        <v>32000</v>
      </c>
      <c r="E1" t="s">
        <v>32001</v>
      </c>
      <c r="F1" t="s">
        <v>32002</v>
      </c>
      <c r="G1" t="s">
        <v>32003</v>
      </c>
      <c r="H1" t="s">
        <v>32004</v>
      </c>
      <c r="I1" t="s">
        <v>32005</v>
      </c>
      <c r="J1" t="s">
        <v>32006</v>
      </c>
      <c r="K1" t="s">
        <v>32007</v>
      </c>
      <c r="L1" t="s">
        <v>32008</v>
      </c>
      <c r="M1" t="s">
        <v>32009</v>
      </c>
      <c r="N1" t="s">
        <v>32010</v>
      </c>
    </row>
    <row r="2" spans="1:14">
      <c r="A2">
        <v>20</v>
      </c>
      <c r="B2" t="s">
        <v>32011</v>
      </c>
      <c r="C2" t="s">
        <v>32012</v>
      </c>
      <c r="D2">
        <v>211</v>
      </c>
      <c r="E2" t="s">
        <v>32013</v>
      </c>
      <c r="F2">
        <v>2</v>
      </c>
      <c r="G2" t="s">
        <v>32014</v>
      </c>
      <c r="H2">
        <v>1</v>
      </c>
      <c r="I2" t="s">
        <v>32015</v>
      </c>
      <c r="J2">
        <v>1</v>
      </c>
      <c r="K2" t="s">
        <v>32016</v>
      </c>
      <c r="L2">
        <v>11</v>
      </c>
      <c r="M2" t="s">
        <v>32017</v>
      </c>
      <c r="N2" t="s">
        <v>32018</v>
      </c>
    </row>
    <row r="3" spans="1:14">
      <c r="A3">
        <v>48</v>
      </c>
      <c r="B3" t="s">
        <v>32019</v>
      </c>
      <c r="C3" t="s">
        <v>32020</v>
      </c>
      <c r="D3">
        <v>212</v>
      </c>
      <c r="E3" t="s">
        <v>32021</v>
      </c>
      <c r="F3">
        <v>2</v>
      </c>
      <c r="G3" t="s">
        <v>32014</v>
      </c>
      <c r="H3">
        <v>1</v>
      </c>
      <c r="I3" t="s">
        <v>32015</v>
      </c>
      <c r="J3">
        <v>2</v>
      </c>
      <c r="K3" t="s">
        <v>32022</v>
      </c>
      <c r="L3">
        <v>12</v>
      </c>
      <c r="M3" t="s">
        <v>271</v>
      </c>
      <c r="N3" t="s">
        <v>4609</v>
      </c>
    </row>
    <row r="4" spans="1:14">
      <c r="A4">
        <v>65</v>
      </c>
      <c r="B4" t="s">
        <v>277</v>
      </c>
      <c r="C4" t="s">
        <v>32023</v>
      </c>
      <c r="D4">
        <v>213</v>
      </c>
      <c r="E4" t="s">
        <v>32024</v>
      </c>
      <c r="F4">
        <v>2</v>
      </c>
      <c r="G4" t="s">
        <v>32014</v>
      </c>
      <c r="H4">
        <v>1</v>
      </c>
      <c r="I4" t="s">
        <v>32015</v>
      </c>
      <c r="J4">
        <v>3</v>
      </c>
      <c r="K4" t="s">
        <v>32025</v>
      </c>
      <c r="L4">
        <v>13</v>
      </c>
      <c r="M4" t="s">
        <v>32026</v>
      </c>
      <c r="N4" t="s">
        <v>32027</v>
      </c>
    </row>
    <row r="5" spans="1:14">
      <c r="A5">
        <v>130</v>
      </c>
      <c r="B5" t="s">
        <v>32016</v>
      </c>
      <c r="C5" t="s">
        <v>32028</v>
      </c>
      <c r="D5">
        <v>214</v>
      </c>
      <c r="E5" t="s">
        <v>32029</v>
      </c>
      <c r="F5">
        <v>2</v>
      </c>
      <c r="G5" t="s">
        <v>32014</v>
      </c>
      <c r="H5">
        <v>1</v>
      </c>
      <c r="I5" t="s">
        <v>32015</v>
      </c>
      <c r="J5">
        <v>4</v>
      </c>
      <c r="K5" t="s">
        <v>32011</v>
      </c>
      <c r="L5">
        <v>14</v>
      </c>
      <c r="M5" t="s">
        <v>32030</v>
      </c>
      <c r="N5" t="s">
        <v>32031</v>
      </c>
    </row>
    <row r="6" spans="1:14">
      <c r="A6">
        <v>185</v>
      </c>
      <c r="B6" t="s">
        <v>32032</v>
      </c>
      <c r="C6" t="s">
        <v>32033</v>
      </c>
      <c r="D6">
        <v>221</v>
      </c>
      <c r="E6" t="s">
        <v>32034</v>
      </c>
      <c r="F6">
        <v>2</v>
      </c>
      <c r="G6" t="s">
        <v>32014</v>
      </c>
      <c r="H6">
        <v>2</v>
      </c>
      <c r="I6" t="s">
        <v>32035</v>
      </c>
      <c r="J6">
        <v>1</v>
      </c>
      <c r="K6" t="s">
        <v>32016</v>
      </c>
      <c r="L6">
        <v>21</v>
      </c>
      <c r="M6" t="s">
        <v>32036</v>
      </c>
      <c r="N6" t="s">
        <v>32037</v>
      </c>
    </row>
    <row r="7" spans="1:14">
      <c r="A7">
        <v>213</v>
      </c>
      <c r="B7" t="s">
        <v>32038</v>
      </c>
      <c r="C7" t="s">
        <v>32039</v>
      </c>
      <c r="D7">
        <v>222</v>
      </c>
      <c r="E7" t="s">
        <v>32040</v>
      </c>
      <c r="F7">
        <v>2</v>
      </c>
      <c r="G7" t="s">
        <v>32014</v>
      </c>
      <c r="H7">
        <v>2</v>
      </c>
      <c r="I7" t="s">
        <v>32035</v>
      </c>
      <c r="J7">
        <v>2</v>
      </c>
      <c r="K7" t="s">
        <v>32022</v>
      </c>
      <c r="L7">
        <v>22</v>
      </c>
      <c r="M7" t="s">
        <v>32041</v>
      </c>
      <c r="N7" t="s">
        <v>32042</v>
      </c>
    </row>
    <row r="8" spans="1:14">
      <c r="D8">
        <v>223</v>
      </c>
      <c r="E8" t="s">
        <v>32043</v>
      </c>
      <c r="F8">
        <v>2</v>
      </c>
      <c r="G8" t="s">
        <v>32014</v>
      </c>
      <c r="H8">
        <v>2</v>
      </c>
      <c r="I8" t="s">
        <v>32035</v>
      </c>
      <c r="J8">
        <v>3</v>
      </c>
      <c r="K8" t="s">
        <v>32025</v>
      </c>
      <c r="L8">
        <v>23</v>
      </c>
      <c r="M8" t="s">
        <v>32044</v>
      </c>
      <c r="N8" t="s">
        <v>32045</v>
      </c>
    </row>
    <row r="9" spans="1:14">
      <c r="D9">
        <v>224</v>
      </c>
      <c r="E9" t="s">
        <v>32046</v>
      </c>
      <c r="F9">
        <v>2</v>
      </c>
      <c r="G9" t="s">
        <v>32014</v>
      </c>
      <c r="H9">
        <v>2</v>
      </c>
      <c r="I9" t="s">
        <v>32035</v>
      </c>
      <c r="J9">
        <v>4</v>
      </c>
      <c r="K9" t="s">
        <v>32011</v>
      </c>
      <c r="L9">
        <v>24</v>
      </c>
      <c r="M9" t="s">
        <v>32047</v>
      </c>
      <c r="N9" t="s">
        <v>32048</v>
      </c>
    </row>
    <row r="10" spans="1:14">
      <c r="D10">
        <v>311</v>
      </c>
      <c r="E10" t="s">
        <v>32049</v>
      </c>
      <c r="F10">
        <v>3</v>
      </c>
      <c r="G10" t="s">
        <v>32050</v>
      </c>
      <c r="H10">
        <v>1</v>
      </c>
      <c r="I10" t="s">
        <v>32015</v>
      </c>
      <c r="J10">
        <v>1</v>
      </c>
      <c r="K10" t="s">
        <v>32016</v>
      </c>
      <c r="L10">
        <v>11</v>
      </c>
      <c r="M10" t="s">
        <v>32017</v>
      </c>
      <c r="N10" t="s">
        <v>32018</v>
      </c>
    </row>
    <row r="11" spans="1:14">
      <c r="D11">
        <v>312</v>
      </c>
      <c r="E11" t="s">
        <v>274</v>
      </c>
      <c r="F11">
        <v>3</v>
      </c>
      <c r="G11" t="s">
        <v>32050</v>
      </c>
      <c r="H11">
        <v>1</v>
      </c>
      <c r="I11" t="s">
        <v>32015</v>
      </c>
      <c r="J11">
        <v>2</v>
      </c>
      <c r="K11" t="s">
        <v>32022</v>
      </c>
      <c r="L11">
        <v>12</v>
      </c>
      <c r="M11" t="s">
        <v>271</v>
      </c>
      <c r="N11" t="s">
        <v>4609</v>
      </c>
    </row>
    <row r="12" spans="1:14">
      <c r="D12">
        <v>313</v>
      </c>
      <c r="E12" t="s">
        <v>32051</v>
      </c>
      <c r="F12">
        <v>3</v>
      </c>
      <c r="G12" t="s">
        <v>32050</v>
      </c>
      <c r="H12">
        <v>1</v>
      </c>
      <c r="I12" t="s">
        <v>32015</v>
      </c>
      <c r="J12">
        <v>3</v>
      </c>
      <c r="K12" t="s">
        <v>32025</v>
      </c>
      <c r="L12">
        <v>13</v>
      </c>
      <c r="M12" t="s">
        <v>32026</v>
      </c>
      <c r="N12" t="s">
        <v>32027</v>
      </c>
    </row>
    <row r="13" spans="1:14">
      <c r="D13">
        <v>314</v>
      </c>
      <c r="E13" t="s">
        <v>32052</v>
      </c>
      <c r="F13">
        <v>3</v>
      </c>
      <c r="G13" t="s">
        <v>32050</v>
      </c>
      <c r="H13">
        <v>1</v>
      </c>
      <c r="I13" t="s">
        <v>32015</v>
      </c>
      <c r="J13">
        <v>4</v>
      </c>
      <c r="K13" t="s">
        <v>32011</v>
      </c>
      <c r="L13">
        <v>14</v>
      </c>
      <c r="M13" t="s">
        <v>32030</v>
      </c>
      <c r="N13" t="s">
        <v>32031</v>
      </c>
    </row>
    <row r="14" spans="1:14">
      <c r="D14">
        <v>321</v>
      </c>
      <c r="E14" t="s">
        <v>32053</v>
      </c>
      <c r="F14">
        <v>3</v>
      </c>
      <c r="G14" t="s">
        <v>32050</v>
      </c>
      <c r="H14">
        <v>2</v>
      </c>
      <c r="I14" t="s">
        <v>32035</v>
      </c>
      <c r="J14">
        <v>1</v>
      </c>
      <c r="K14" t="s">
        <v>32016</v>
      </c>
      <c r="L14">
        <v>21</v>
      </c>
      <c r="M14" t="s">
        <v>32036</v>
      </c>
      <c r="N14" t="s">
        <v>32037</v>
      </c>
    </row>
    <row r="15" spans="1:14">
      <c r="D15">
        <v>322</v>
      </c>
      <c r="E15" t="s">
        <v>32054</v>
      </c>
      <c r="F15">
        <v>3</v>
      </c>
      <c r="G15" t="s">
        <v>32050</v>
      </c>
      <c r="H15">
        <v>2</v>
      </c>
      <c r="I15" t="s">
        <v>32035</v>
      </c>
      <c r="J15">
        <v>2</v>
      </c>
      <c r="K15" t="s">
        <v>32022</v>
      </c>
      <c r="L15">
        <v>22</v>
      </c>
      <c r="M15" t="s">
        <v>32041</v>
      </c>
      <c r="N15" t="s">
        <v>32042</v>
      </c>
    </row>
    <row r="16" spans="1:14">
      <c r="D16">
        <v>323</v>
      </c>
      <c r="E16" t="s">
        <v>32055</v>
      </c>
      <c r="F16">
        <v>3</v>
      </c>
      <c r="G16" t="s">
        <v>32050</v>
      </c>
      <c r="H16">
        <v>2</v>
      </c>
      <c r="I16" t="s">
        <v>32035</v>
      </c>
      <c r="J16">
        <v>3</v>
      </c>
      <c r="K16" t="s">
        <v>32025</v>
      </c>
      <c r="L16">
        <v>23</v>
      </c>
      <c r="M16" t="s">
        <v>32044</v>
      </c>
      <c r="N16" t="s">
        <v>32045</v>
      </c>
    </row>
    <row r="17" spans="4:14">
      <c r="D17">
        <v>324</v>
      </c>
      <c r="E17" t="s">
        <v>32056</v>
      </c>
      <c r="F17">
        <v>3</v>
      </c>
      <c r="G17" t="s">
        <v>32050</v>
      </c>
      <c r="H17">
        <v>2</v>
      </c>
      <c r="I17" t="s">
        <v>32035</v>
      </c>
      <c r="J17">
        <v>4</v>
      </c>
      <c r="K17" t="s">
        <v>32011</v>
      </c>
      <c r="L17">
        <v>24</v>
      </c>
      <c r="M17" t="s">
        <v>32047</v>
      </c>
      <c r="N17" t="s">
        <v>32048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83BD-1665-41C6-9FFD-FDEF1B59D233}">
  <sheetPr codeName="Sheet29"/>
  <dimension ref="A1:G96"/>
  <sheetViews>
    <sheetView workbookViewId="0">
      <selection activeCell="H36" sqref="H36"/>
    </sheetView>
  </sheetViews>
  <sheetFormatPr defaultColWidth="8.85546875" defaultRowHeight="15"/>
  <sheetData>
    <row r="1" spans="1:7">
      <c r="A1" t="s">
        <v>32057</v>
      </c>
      <c r="B1" t="s">
        <v>32058</v>
      </c>
      <c r="C1" t="s">
        <v>32059</v>
      </c>
      <c r="D1" t="s">
        <v>32060</v>
      </c>
      <c r="E1" t="s">
        <v>32061</v>
      </c>
      <c r="F1" t="s">
        <v>32062</v>
      </c>
      <c r="G1" t="s">
        <v>302</v>
      </c>
    </row>
    <row r="2" spans="1:7">
      <c r="A2" t="s">
        <v>32063</v>
      </c>
      <c r="B2" t="s">
        <v>32064</v>
      </c>
      <c r="D2" t="s">
        <v>324</v>
      </c>
      <c r="G2" t="s">
        <v>32065</v>
      </c>
    </row>
    <row r="3" spans="1:7">
      <c r="A3" t="s">
        <v>32066</v>
      </c>
      <c r="B3" t="s">
        <v>32067</v>
      </c>
      <c r="D3" t="s">
        <v>324</v>
      </c>
      <c r="G3" t="s">
        <v>32068</v>
      </c>
    </row>
    <row r="4" spans="1:7">
      <c r="A4" t="s">
        <v>32069</v>
      </c>
      <c r="B4" t="s">
        <v>32070</v>
      </c>
      <c r="D4" t="s">
        <v>324</v>
      </c>
      <c r="E4" t="s">
        <v>32071</v>
      </c>
      <c r="F4" t="s">
        <v>32072</v>
      </c>
      <c r="G4" t="s">
        <v>32073</v>
      </c>
    </row>
    <row r="5" spans="1:7">
      <c r="A5" t="s">
        <v>32074</v>
      </c>
      <c r="B5" t="s">
        <v>32075</v>
      </c>
      <c r="D5" t="s">
        <v>324</v>
      </c>
    </row>
    <row r="6" spans="1:7">
      <c r="A6" t="s">
        <v>32076</v>
      </c>
      <c r="B6" t="s">
        <v>32077</v>
      </c>
      <c r="D6" t="s">
        <v>324</v>
      </c>
    </row>
    <row r="7" spans="1:7">
      <c r="A7" t="s">
        <v>32078</v>
      </c>
      <c r="B7" t="s">
        <v>32079</v>
      </c>
      <c r="D7" t="s">
        <v>324</v>
      </c>
    </row>
    <row r="8" spans="1:7">
      <c r="A8" t="s">
        <v>32080</v>
      </c>
      <c r="B8" t="s">
        <v>32081</v>
      </c>
      <c r="D8" t="s">
        <v>324</v>
      </c>
    </row>
    <row r="9" spans="1:7">
      <c r="A9" t="s">
        <v>32082</v>
      </c>
      <c r="B9" t="s">
        <v>32083</v>
      </c>
      <c r="D9" t="s">
        <v>324</v>
      </c>
    </row>
    <row r="10" spans="1:7">
      <c r="A10" t="s">
        <v>32084</v>
      </c>
      <c r="B10" t="s">
        <v>32085</v>
      </c>
      <c r="D10" t="s">
        <v>324</v>
      </c>
    </row>
    <row r="11" spans="1:7">
      <c r="A11" t="s">
        <v>32086</v>
      </c>
      <c r="B11" t="s">
        <v>32087</v>
      </c>
      <c r="D11" t="s">
        <v>324</v>
      </c>
    </row>
    <row r="12" spans="1:7">
      <c r="A12" t="s">
        <v>32088</v>
      </c>
      <c r="B12" t="s">
        <v>32089</v>
      </c>
      <c r="D12" t="s">
        <v>324</v>
      </c>
    </row>
    <row r="13" spans="1:7">
      <c r="A13" t="s">
        <v>32090</v>
      </c>
      <c r="B13" t="s">
        <v>32091</v>
      </c>
      <c r="D13" t="s">
        <v>324</v>
      </c>
    </row>
    <row r="14" spans="1:7">
      <c r="A14" t="s">
        <v>32092</v>
      </c>
      <c r="B14" t="s">
        <v>32093</v>
      </c>
      <c r="D14" t="s">
        <v>324</v>
      </c>
    </row>
    <row r="15" spans="1:7">
      <c r="A15" t="s">
        <v>32094</v>
      </c>
      <c r="B15" t="s">
        <v>32095</v>
      </c>
      <c r="D15" t="s">
        <v>324</v>
      </c>
    </row>
    <row r="16" spans="1:7">
      <c r="A16" t="s">
        <v>32096</v>
      </c>
      <c r="B16" t="s">
        <v>32097</v>
      </c>
      <c r="D16" t="s">
        <v>324</v>
      </c>
    </row>
    <row r="17" spans="1:7">
      <c r="A17" t="s">
        <v>32098</v>
      </c>
      <c r="B17" t="s">
        <v>32099</v>
      </c>
      <c r="D17" t="s">
        <v>324</v>
      </c>
      <c r="E17" t="s">
        <v>32071</v>
      </c>
      <c r="F17" t="s">
        <v>32072</v>
      </c>
    </row>
    <row r="18" spans="1:7">
      <c r="A18" t="s">
        <v>32100</v>
      </c>
      <c r="B18" t="s">
        <v>32101</v>
      </c>
      <c r="D18" t="s">
        <v>324</v>
      </c>
    </row>
    <row r="19" spans="1:7">
      <c r="A19" t="s">
        <v>32102</v>
      </c>
      <c r="B19" t="s">
        <v>32103</v>
      </c>
      <c r="D19" t="s">
        <v>324</v>
      </c>
    </row>
    <row r="20" spans="1:7">
      <c r="A20" t="s">
        <v>32104</v>
      </c>
      <c r="B20" t="s">
        <v>32105</v>
      </c>
      <c r="D20" t="s">
        <v>324</v>
      </c>
    </row>
    <row r="21" spans="1:7">
      <c r="A21" t="s">
        <v>32106</v>
      </c>
      <c r="B21" t="s">
        <v>32107</v>
      </c>
      <c r="D21" t="s">
        <v>324</v>
      </c>
    </row>
    <row r="22" spans="1:7">
      <c r="A22" t="s">
        <v>32108</v>
      </c>
      <c r="B22" t="s">
        <v>32109</v>
      </c>
      <c r="D22" t="s">
        <v>330</v>
      </c>
      <c r="E22" t="s">
        <v>32071</v>
      </c>
      <c r="F22" t="s">
        <v>32071</v>
      </c>
    </row>
    <row r="23" spans="1:7">
      <c r="A23" t="s">
        <v>32110</v>
      </c>
      <c r="B23" t="s">
        <v>32111</v>
      </c>
      <c r="D23" t="s">
        <v>330</v>
      </c>
      <c r="E23" t="s">
        <v>32112</v>
      </c>
      <c r="F23" t="s">
        <v>32112</v>
      </c>
    </row>
    <row r="24" spans="1:7">
      <c r="A24" t="s">
        <v>32113</v>
      </c>
      <c r="B24" t="s">
        <v>32114</v>
      </c>
      <c r="D24" t="s">
        <v>330</v>
      </c>
      <c r="E24" t="s">
        <v>32115</v>
      </c>
      <c r="F24" t="s">
        <v>32071</v>
      </c>
    </row>
    <row r="25" spans="1:7">
      <c r="A25" t="s">
        <v>32116</v>
      </c>
      <c r="B25" t="s">
        <v>32117</v>
      </c>
      <c r="D25" t="s">
        <v>330</v>
      </c>
      <c r="E25" t="s">
        <v>32072</v>
      </c>
      <c r="F25" t="s">
        <v>32118</v>
      </c>
    </row>
    <row r="26" spans="1:7">
      <c r="A26" t="s">
        <v>32076</v>
      </c>
      <c r="B26" t="s">
        <v>32077</v>
      </c>
      <c r="D26" t="s">
        <v>330</v>
      </c>
      <c r="E26" t="s">
        <v>32072</v>
      </c>
      <c r="F26" t="s">
        <v>32119</v>
      </c>
      <c r="G26" t="s">
        <v>7147</v>
      </c>
    </row>
    <row r="27" spans="1:7">
      <c r="A27" t="s">
        <v>32120</v>
      </c>
      <c r="B27" t="s">
        <v>32121</v>
      </c>
      <c r="D27" t="s">
        <v>330</v>
      </c>
      <c r="E27" t="s">
        <v>32112</v>
      </c>
      <c r="F27" t="s">
        <v>32112</v>
      </c>
    </row>
    <row r="28" spans="1:7">
      <c r="A28" t="s">
        <v>32122</v>
      </c>
      <c r="B28" t="s">
        <v>32123</v>
      </c>
      <c r="D28" t="s">
        <v>330</v>
      </c>
      <c r="E28" t="s">
        <v>32124</v>
      </c>
      <c r="F28" t="s">
        <v>32125</v>
      </c>
    </row>
    <row r="29" spans="1:7">
      <c r="A29" t="s">
        <v>32126</v>
      </c>
      <c r="B29" t="s">
        <v>32127</v>
      </c>
      <c r="D29" t="s">
        <v>330</v>
      </c>
      <c r="E29" t="s">
        <v>32071</v>
      </c>
      <c r="F29" t="s">
        <v>32071</v>
      </c>
    </row>
    <row r="30" spans="1:7">
      <c r="A30" t="s">
        <v>32128</v>
      </c>
      <c r="B30" t="s">
        <v>32129</v>
      </c>
      <c r="D30" t="s">
        <v>330</v>
      </c>
      <c r="E30" t="s">
        <v>32071</v>
      </c>
      <c r="F30" t="s">
        <v>32071</v>
      </c>
    </row>
    <row r="31" spans="1:7">
      <c r="A31" t="s">
        <v>32130</v>
      </c>
      <c r="B31" t="s">
        <v>32131</v>
      </c>
      <c r="D31" t="s">
        <v>330</v>
      </c>
      <c r="E31" t="s">
        <v>32071</v>
      </c>
      <c r="F31" t="s">
        <v>32115</v>
      </c>
    </row>
    <row r="32" spans="1:7">
      <c r="A32" t="s">
        <v>32132</v>
      </c>
      <c r="B32" t="s">
        <v>32133</v>
      </c>
      <c r="D32" t="s">
        <v>330</v>
      </c>
      <c r="E32" t="s">
        <v>32115</v>
      </c>
      <c r="F32" t="s">
        <v>32072</v>
      </c>
    </row>
    <row r="33" spans="1:7">
      <c r="A33" t="s">
        <v>32134</v>
      </c>
      <c r="B33" t="s">
        <v>32135</v>
      </c>
      <c r="D33" t="s">
        <v>330</v>
      </c>
      <c r="E33" t="s">
        <v>32136</v>
      </c>
      <c r="F33" t="s">
        <v>32124</v>
      </c>
    </row>
    <row r="34" spans="1:7">
      <c r="A34" t="s">
        <v>32137</v>
      </c>
      <c r="B34" t="s">
        <v>32138</v>
      </c>
      <c r="D34" t="s">
        <v>330</v>
      </c>
      <c r="E34" t="s">
        <v>32139</v>
      </c>
      <c r="F34" t="s">
        <v>32140</v>
      </c>
    </row>
    <row r="35" spans="1:7">
      <c r="A35" t="s">
        <v>32141</v>
      </c>
      <c r="B35" t="s">
        <v>32142</v>
      </c>
      <c r="D35" t="s">
        <v>330</v>
      </c>
      <c r="E35" t="s">
        <v>32124</v>
      </c>
      <c r="F35" t="s">
        <v>32143</v>
      </c>
    </row>
    <row r="36" spans="1:7">
      <c r="A36" t="s">
        <v>32141</v>
      </c>
      <c r="B36" t="s">
        <v>32142</v>
      </c>
      <c r="D36" t="s">
        <v>330</v>
      </c>
      <c r="E36" t="s">
        <v>32124</v>
      </c>
      <c r="F36" t="s">
        <v>32144</v>
      </c>
    </row>
    <row r="37" spans="1:7">
      <c r="A37" t="s">
        <v>32141</v>
      </c>
      <c r="B37" t="s">
        <v>32145</v>
      </c>
      <c r="D37" t="s">
        <v>330</v>
      </c>
      <c r="E37" t="s">
        <v>32124</v>
      </c>
      <c r="F37" t="s">
        <v>32115</v>
      </c>
    </row>
    <row r="38" spans="1:7">
      <c r="A38" t="s">
        <v>32146</v>
      </c>
      <c r="B38" t="s">
        <v>32141</v>
      </c>
      <c r="D38" t="s">
        <v>330</v>
      </c>
      <c r="E38" t="s">
        <v>32115</v>
      </c>
      <c r="F38" t="s">
        <v>32124</v>
      </c>
    </row>
    <row r="39" spans="1:7">
      <c r="A39" t="s">
        <v>32147</v>
      </c>
      <c r="B39" t="s">
        <v>32148</v>
      </c>
      <c r="C39" t="s">
        <v>324</v>
      </c>
      <c r="G39" t="s">
        <v>32149</v>
      </c>
    </row>
    <row r="40" spans="1:7">
      <c r="A40" t="s">
        <v>32150</v>
      </c>
      <c r="B40" t="s">
        <v>32151</v>
      </c>
      <c r="C40" t="s">
        <v>324</v>
      </c>
      <c r="G40" t="s">
        <v>32152</v>
      </c>
    </row>
    <row r="41" spans="1:7">
      <c r="A41" t="s">
        <v>32153</v>
      </c>
      <c r="B41" t="s">
        <v>32154</v>
      </c>
      <c r="C41" t="s">
        <v>324</v>
      </c>
      <c r="G41" t="s">
        <v>32155</v>
      </c>
    </row>
    <row r="42" spans="1:7">
      <c r="A42" t="s">
        <v>32156</v>
      </c>
      <c r="B42" t="s">
        <v>32157</v>
      </c>
      <c r="C42" t="s">
        <v>324</v>
      </c>
      <c r="G42" t="s">
        <v>32158</v>
      </c>
    </row>
    <row r="43" spans="1:7">
      <c r="A43" t="s">
        <v>32159</v>
      </c>
      <c r="B43" t="s">
        <v>32160</v>
      </c>
      <c r="C43" t="s">
        <v>324</v>
      </c>
      <c r="G43" t="s">
        <v>32161</v>
      </c>
    </row>
    <row r="44" spans="1:7">
      <c r="A44" t="s">
        <v>32162</v>
      </c>
      <c r="B44" t="s">
        <v>32163</v>
      </c>
      <c r="C44" t="s">
        <v>324</v>
      </c>
      <c r="G44" t="s">
        <v>32152</v>
      </c>
    </row>
    <row r="45" spans="1:7">
      <c r="A45" t="s">
        <v>32164</v>
      </c>
      <c r="B45" t="s">
        <v>32165</v>
      </c>
      <c r="C45" t="s">
        <v>324</v>
      </c>
      <c r="G45" t="s">
        <v>32166</v>
      </c>
    </row>
    <row r="46" spans="1:7">
      <c r="A46" t="s">
        <v>32167</v>
      </c>
      <c r="B46" t="s">
        <v>32168</v>
      </c>
      <c r="C46" t="s">
        <v>324</v>
      </c>
      <c r="G46" t="s">
        <v>32166</v>
      </c>
    </row>
    <row r="47" spans="1:7">
      <c r="A47" t="s">
        <v>32169</v>
      </c>
      <c r="B47" t="s">
        <v>32170</v>
      </c>
      <c r="C47" t="s">
        <v>324</v>
      </c>
      <c r="G47" t="s">
        <v>32171</v>
      </c>
    </row>
    <row r="48" spans="1:7">
      <c r="A48" t="s">
        <v>32172</v>
      </c>
      <c r="B48" t="s">
        <v>32173</v>
      </c>
      <c r="C48" t="s">
        <v>324</v>
      </c>
      <c r="G48" t="s">
        <v>32174</v>
      </c>
    </row>
    <row r="49" spans="1:7">
      <c r="A49" t="s">
        <v>32175</v>
      </c>
      <c r="B49" t="s">
        <v>32176</v>
      </c>
      <c r="C49" t="s">
        <v>324</v>
      </c>
    </row>
    <row r="50" spans="1:7">
      <c r="A50" t="s">
        <v>32177</v>
      </c>
      <c r="B50" t="s">
        <v>32178</v>
      </c>
      <c r="C50" t="s">
        <v>324</v>
      </c>
      <c r="G50" t="s">
        <v>32179</v>
      </c>
    </row>
    <row r="51" spans="1:7">
      <c r="A51" t="s">
        <v>32180</v>
      </c>
      <c r="B51" t="s">
        <v>32181</v>
      </c>
      <c r="C51" t="s">
        <v>324</v>
      </c>
      <c r="G51" t="s">
        <v>32182</v>
      </c>
    </row>
    <row r="52" spans="1:7">
      <c r="A52" t="s">
        <v>32183</v>
      </c>
      <c r="B52" t="s">
        <v>32184</v>
      </c>
      <c r="C52" t="s">
        <v>324</v>
      </c>
      <c r="G52" t="s">
        <v>32179</v>
      </c>
    </row>
    <row r="53" spans="1:7">
      <c r="A53" t="s">
        <v>32185</v>
      </c>
      <c r="B53" t="s">
        <v>32186</v>
      </c>
      <c r="C53" t="s">
        <v>324</v>
      </c>
      <c r="G53" t="s">
        <v>32182</v>
      </c>
    </row>
    <row r="54" spans="1:7">
      <c r="A54" t="s">
        <v>32187</v>
      </c>
      <c r="B54" t="s">
        <v>32188</v>
      </c>
      <c r="C54" t="s">
        <v>324</v>
      </c>
      <c r="G54" t="s">
        <v>32189</v>
      </c>
    </row>
    <row r="55" spans="1:7">
      <c r="A55" t="s">
        <v>32190</v>
      </c>
      <c r="B55" t="s">
        <v>32191</v>
      </c>
      <c r="C55" t="s">
        <v>324</v>
      </c>
      <c r="G55" t="s">
        <v>32192</v>
      </c>
    </row>
    <row r="56" spans="1:7">
      <c r="A56" t="s">
        <v>32193</v>
      </c>
      <c r="B56" t="s">
        <v>32194</v>
      </c>
      <c r="C56" t="s">
        <v>324</v>
      </c>
      <c r="G56" t="s">
        <v>32195</v>
      </c>
    </row>
    <row r="57" spans="1:7">
      <c r="A57" t="s">
        <v>32196</v>
      </c>
      <c r="B57" t="s">
        <v>32197</v>
      </c>
      <c r="C57" t="s">
        <v>324</v>
      </c>
      <c r="G57" t="s">
        <v>32182</v>
      </c>
    </row>
    <row r="58" spans="1:7">
      <c r="A58" t="s">
        <v>32198</v>
      </c>
      <c r="B58" t="s">
        <v>32199</v>
      </c>
      <c r="C58" t="s">
        <v>324</v>
      </c>
    </row>
    <row r="59" spans="1:7">
      <c r="A59" t="s">
        <v>32113</v>
      </c>
      <c r="B59" t="s">
        <v>32200</v>
      </c>
      <c r="C59" t="s">
        <v>324</v>
      </c>
      <c r="G59" t="s">
        <v>32201</v>
      </c>
    </row>
    <row r="60" spans="1:7">
      <c r="A60" t="s">
        <v>32202</v>
      </c>
      <c r="B60" t="s">
        <v>32203</v>
      </c>
      <c r="C60" t="s">
        <v>324</v>
      </c>
    </row>
    <row r="61" spans="1:7">
      <c r="A61" t="s">
        <v>32204</v>
      </c>
      <c r="B61" t="s">
        <v>32205</v>
      </c>
      <c r="C61" t="s">
        <v>324</v>
      </c>
      <c r="G61" t="s">
        <v>32206</v>
      </c>
    </row>
    <row r="62" spans="1:7">
      <c r="A62" t="s">
        <v>32207</v>
      </c>
      <c r="B62" t="s">
        <v>32208</v>
      </c>
      <c r="C62" t="s">
        <v>324</v>
      </c>
    </row>
    <row r="63" spans="1:7">
      <c r="A63" t="s">
        <v>32209</v>
      </c>
      <c r="B63" t="s">
        <v>32210</v>
      </c>
      <c r="C63" t="s">
        <v>324</v>
      </c>
      <c r="G63" t="s">
        <v>32211</v>
      </c>
    </row>
    <row r="64" spans="1:7">
      <c r="A64" t="s">
        <v>32212</v>
      </c>
      <c r="B64" t="s">
        <v>32213</v>
      </c>
      <c r="C64" t="s">
        <v>324</v>
      </c>
      <c r="G64" t="s">
        <v>32214</v>
      </c>
    </row>
    <row r="65" spans="1:7">
      <c r="A65" t="s">
        <v>32215</v>
      </c>
      <c r="B65" t="s">
        <v>32216</v>
      </c>
      <c r="C65" t="s">
        <v>324</v>
      </c>
    </row>
    <row r="66" spans="1:7">
      <c r="A66" t="s">
        <v>32217</v>
      </c>
      <c r="B66" t="s">
        <v>32218</v>
      </c>
      <c r="C66" t="s">
        <v>324</v>
      </c>
      <c r="G66" t="s">
        <v>32219</v>
      </c>
    </row>
    <row r="67" spans="1:7">
      <c r="A67" t="s">
        <v>32217</v>
      </c>
      <c r="B67" t="s">
        <v>32220</v>
      </c>
      <c r="C67" t="s">
        <v>324</v>
      </c>
      <c r="G67" t="s">
        <v>32221</v>
      </c>
    </row>
    <row r="68" spans="1:7">
      <c r="A68" t="s">
        <v>32222</v>
      </c>
      <c r="B68" t="s">
        <v>32223</v>
      </c>
      <c r="C68" t="s">
        <v>324</v>
      </c>
      <c r="G68" t="s">
        <v>32224</v>
      </c>
    </row>
    <row r="69" spans="1:7">
      <c r="A69" t="s">
        <v>32225</v>
      </c>
      <c r="B69" t="s">
        <v>32226</v>
      </c>
      <c r="C69" t="s">
        <v>324</v>
      </c>
    </row>
    <row r="70" spans="1:7">
      <c r="A70" t="s">
        <v>32227</v>
      </c>
      <c r="B70" t="s">
        <v>32226</v>
      </c>
      <c r="C70" t="s">
        <v>324</v>
      </c>
    </row>
    <row r="71" spans="1:7">
      <c r="A71" t="s">
        <v>32228</v>
      </c>
      <c r="B71" t="s">
        <v>32226</v>
      </c>
      <c r="C71" t="s">
        <v>324</v>
      </c>
      <c r="G71" t="s">
        <v>32229</v>
      </c>
    </row>
    <row r="72" spans="1:7">
      <c r="A72" t="s">
        <v>32230</v>
      </c>
      <c r="B72" t="s">
        <v>32226</v>
      </c>
      <c r="C72" t="s">
        <v>324</v>
      </c>
      <c r="G72" t="s">
        <v>32231</v>
      </c>
    </row>
    <row r="73" spans="1:7">
      <c r="A73" t="s">
        <v>32228</v>
      </c>
      <c r="B73" t="s">
        <v>32227</v>
      </c>
      <c r="C73" t="s">
        <v>324</v>
      </c>
      <c r="G73" t="s">
        <v>32232</v>
      </c>
    </row>
    <row r="74" spans="1:7">
      <c r="A74" t="s">
        <v>32233</v>
      </c>
      <c r="B74" t="s">
        <v>32226</v>
      </c>
      <c r="C74" t="s">
        <v>324</v>
      </c>
      <c r="G74" t="s">
        <v>32234</v>
      </c>
    </row>
    <row r="75" spans="1:7">
      <c r="A75" t="s">
        <v>32230</v>
      </c>
      <c r="B75" t="s">
        <v>32235</v>
      </c>
      <c r="C75" t="s">
        <v>324</v>
      </c>
    </row>
    <row r="76" spans="1:7">
      <c r="A76" t="s">
        <v>32235</v>
      </c>
      <c r="B76" t="s">
        <v>32230</v>
      </c>
      <c r="C76" t="s">
        <v>324</v>
      </c>
      <c r="G76" t="s">
        <v>32236</v>
      </c>
    </row>
    <row r="77" spans="1:7">
      <c r="A77" t="s">
        <v>32237</v>
      </c>
      <c r="B77" t="s">
        <v>32235</v>
      </c>
      <c r="C77" t="s">
        <v>324</v>
      </c>
    </row>
    <row r="78" spans="1:7">
      <c r="A78" t="s">
        <v>32238</v>
      </c>
      <c r="B78" t="s">
        <v>32230</v>
      </c>
      <c r="C78" t="s">
        <v>324</v>
      </c>
    </row>
    <row r="79" spans="1:7">
      <c r="A79" t="s">
        <v>32226</v>
      </c>
      <c r="B79" t="s">
        <v>32239</v>
      </c>
      <c r="C79" t="s">
        <v>324</v>
      </c>
    </row>
    <row r="80" spans="1:7">
      <c r="A80" t="s">
        <v>32240</v>
      </c>
      <c r="B80" t="s">
        <v>32241</v>
      </c>
      <c r="C80" t="s">
        <v>324</v>
      </c>
    </row>
    <row r="81" spans="1:7">
      <c r="A81" t="s">
        <v>32242</v>
      </c>
      <c r="B81" t="s">
        <v>32243</v>
      </c>
      <c r="C81" t="s">
        <v>324</v>
      </c>
      <c r="G81" t="s">
        <v>32244</v>
      </c>
    </row>
    <row r="82" spans="1:7">
      <c r="A82" t="s">
        <v>32245</v>
      </c>
      <c r="B82" t="s">
        <v>32243</v>
      </c>
      <c r="C82" t="s">
        <v>324</v>
      </c>
    </row>
    <row r="83" spans="1:7">
      <c r="A83" t="s">
        <v>32246</v>
      </c>
      <c r="B83" t="s">
        <v>32247</v>
      </c>
      <c r="C83" t="s">
        <v>324</v>
      </c>
    </row>
    <row r="84" spans="1:7">
      <c r="A84" t="s">
        <v>32248</v>
      </c>
      <c r="B84" t="s">
        <v>32249</v>
      </c>
      <c r="C84" t="s">
        <v>324</v>
      </c>
      <c r="G84" t="s">
        <v>32179</v>
      </c>
    </row>
    <row r="85" spans="1:7">
      <c r="A85" t="s">
        <v>32250</v>
      </c>
      <c r="B85" t="s">
        <v>32251</v>
      </c>
      <c r="C85" t="s">
        <v>324</v>
      </c>
      <c r="G85" t="s">
        <v>32252</v>
      </c>
    </row>
    <row r="86" spans="1:7">
      <c r="A86" t="s">
        <v>32253</v>
      </c>
      <c r="B86" t="s">
        <v>32098</v>
      </c>
      <c r="C86" t="s">
        <v>324</v>
      </c>
      <c r="G86" t="s">
        <v>32254</v>
      </c>
    </row>
    <row r="87" spans="1:7">
      <c r="A87" t="s">
        <v>32255</v>
      </c>
      <c r="B87" t="s">
        <v>32256</v>
      </c>
      <c r="C87" t="s">
        <v>324</v>
      </c>
      <c r="G87" t="s">
        <v>32257</v>
      </c>
    </row>
    <row r="88" spans="1:7">
      <c r="A88" t="s">
        <v>32258</v>
      </c>
      <c r="B88" t="s">
        <v>32259</v>
      </c>
      <c r="C88" t="s">
        <v>324</v>
      </c>
      <c r="G88" t="s">
        <v>32179</v>
      </c>
    </row>
    <row r="89" spans="1:7">
      <c r="A89" t="s">
        <v>32258</v>
      </c>
      <c r="B89" t="s">
        <v>32260</v>
      </c>
      <c r="C89" t="s">
        <v>324</v>
      </c>
      <c r="G89" t="s">
        <v>32261</v>
      </c>
    </row>
    <row r="90" spans="1:7">
      <c r="A90" t="s">
        <v>32259</v>
      </c>
      <c r="B90" t="s">
        <v>32262</v>
      </c>
      <c r="C90" t="s">
        <v>324</v>
      </c>
      <c r="G90" t="s">
        <v>32263</v>
      </c>
    </row>
    <row r="91" spans="1:7">
      <c r="A91" t="s">
        <v>32264</v>
      </c>
      <c r="B91" t="s">
        <v>32265</v>
      </c>
      <c r="C91" t="s">
        <v>324</v>
      </c>
      <c r="G91" t="s">
        <v>32266</v>
      </c>
    </row>
    <row r="92" spans="1:7">
      <c r="A92" t="s">
        <v>32267</v>
      </c>
      <c r="B92" t="s">
        <v>32133</v>
      </c>
      <c r="C92" t="s">
        <v>324</v>
      </c>
    </row>
    <row r="93" spans="1:7">
      <c r="A93" t="s">
        <v>32267</v>
      </c>
      <c r="B93" t="s">
        <v>32132</v>
      </c>
      <c r="C93" t="s">
        <v>324</v>
      </c>
    </row>
    <row r="94" spans="1:7">
      <c r="A94" t="s">
        <v>32268</v>
      </c>
      <c r="B94" t="s">
        <v>32269</v>
      </c>
      <c r="C94" t="s">
        <v>324</v>
      </c>
    </row>
    <row r="95" spans="1:7">
      <c r="A95" t="s">
        <v>32270</v>
      </c>
      <c r="B95" t="s">
        <v>32271</v>
      </c>
      <c r="C95" t="s">
        <v>324</v>
      </c>
      <c r="G95" t="s">
        <v>32272</v>
      </c>
    </row>
    <row r="96" spans="1:7">
      <c r="A96" t="s">
        <v>32273</v>
      </c>
      <c r="B96" t="s">
        <v>32274</v>
      </c>
      <c r="D96" t="s">
        <v>324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7"/>
  <sheetViews>
    <sheetView topLeftCell="A19" workbookViewId="0">
      <selection activeCell="R78" sqref="R78"/>
    </sheetView>
  </sheetViews>
  <sheetFormatPr defaultColWidth="10.85546875" defaultRowHeight="15"/>
  <cols>
    <col min="1" max="1" width="16.42578125" customWidth="1"/>
    <col min="2" max="2" width="14.140625" customWidth="1"/>
  </cols>
  <sheetData>
    <row r="1" spans="1:6">
      <c r="A1" t="s">
        <v>1872</v>
      </c>
      <c r="B1" t="s">
        <v>25567</v>
      </c>
      <c r="C1" t="s">
        <v>32275</v>
      </c>
      <c r="D1" t="s">
        <v>32276</v>
      </c>
      <c r="E1" t="s">
        <v>32277</v>
      </c>
      <c r="F1" t="s">
        <v>32278</v>
      </c>
    </row>
    <row r="2" spans="1:6">
      <c r="A2" t="s">
        <v>2317</v>
      </c>
      <c r="B2" t="s">
        <v>2317</v>
      </c>
      <c r="C2" t="s">
        <v>2580</v>
      </c>
    </row>
    <row r="3" spans="1:6">
      <c r="A3" t="s">
        <v>25673</v>
      </c>
      <c r="B3" t="s">
        <v>25581</v>
      </c>
      <c r="C3" t="s">
        <v>2575</v>
      </c>
    </row>
    <row r="4" spans="1:6">
      <c r="A4" t="s">
        <v>25581</v>
      </c>
      <c r="B4" t="s">
        <v>25581</v>
      </c>
      <c r="C4" t="s">
        <v>2575</v>
      </c>
    </row>
    <row r="5" spans="1:6">
      <c r="A5" t="s">
        <v>17492</v>
      </c>
      <c r="B5" t="s">
        <v>25572</v>
      </c>
      <c r="C5" t="s">
        <v>2568</v>
      </c>
    </row>
    <row r="6" spans="1:6">
      <c r="A6" t="s">
        <v>25572</v>
      </c>
      <c r="B6" t="s">
        <v>25572</v>
      </c>
      <c r="C6" t="s">
        <v>2568</v>
      </c>
    </row>
    <row r="7" spans="1:6">
      <c r="A7" t="s">
        <v>5903</v>
      </c>
      <c r="B7" t="s">
        <v>25581</v>
      </c>
      <c r="C7" t="s">
        <v>2575</v>
      </c>
    </row>
    <row r="8" spans="1:6">
      <c r="A8" t="s">
        <v>17496</v>
      </c>
      <c r="B8" t="s">
        <v>25572</v>
      </c>
      <c r="C8" t="s">
        <v>2568</v>
      </c>
    </row>
    <row r="9" spans="1:6">
      <c r="A9" t="s">
        <v>6195</v>
      </c>
      <c r="B9" t="s">
        <v>25581</v>
      </c>
      <c r="C9" t="s">
        <v>2575</v>
      </c>
    </row>
    <row r="10" spans="1:6">
      <c r="A10" t="s">
        <v>25694</v>
      </c>
      <c r="B10" t="s">
        <v>25581</v>
      </c>
      <c r="C10" t="s">
        <v>2575</v>
      </c>
    </row>
    <row r="11" spans="1:6">
      <c r="A11" t="s">
        <v>25694</v>
      </c>
      <c r="B11" t="s">
        <v>25581</v>
      </c>
      <c r="C11" t="s">
        <v>2575</v>
      </c>
    </row>
    <row r="12" spans="1:6">
      <c r="A12" t="s">
        <v>25637</v>
      </c>
      <c r="B12" t="s">
        <v>2066</v>
      </c>
    </row>
    <row r="13" spans="1:6">
      <c r="A13" t="s">
        <v>17470</v>
      </c>
      <c r="B13" t="s">
        <v>25572</v>
      </c>
      <c r="C13" t="s">
        <v>2568</v>
      </c>
    </row>
    <row r="14" spans="1:6">
      <c r="A14" t="s">
        <v>25584</v>
      </c>
      <c r="B14" t="s">
        <v>25572</v>
      </c>
      <c r="C14" t="s">
        <v>2568</v>
      </c>
    </row>
    <row r="15" spans="1:6">
      <c r="A15" t="s">
        <v>25684</v>
      </c>
      <c r="B15" t="s">
        <v>25572</v>
      </c>
      <c r="C15" t="s">
        <v>2568</v>
      </c>
    </row>
    <row r="16" spans="1:6">
      <c r="A16" t="s">
        <v>7796</v>
      </c>
      <c r="B16" t="s">
        <v>25572</v>
      </c>
      <c r="C16" t="s">
        <v>2568</v>
      </c>
    </row>
    <row r="17" spans="1:3">
      <c r="A17" t="s">
        <v>17480</v>
      </c>
      <c r="B17" t="s">
        <v>2066</v>
      </c>
    </row>
    <row r="18" spans="1:3">
      <c r="A18" t="s">
        <v>6052</v>
      </c>
      <c r="B18" t="s">
        <v>25581</v>
      </c>
      <c r="C18" t="s">
        <v>2575</v>
      </c>
    </row>
    <row r="19" spans="1:3">
      <c r="A19" t="s">
        <v>25581</v>
      </c>
      <c r="B19" t="s">
        <v>25581</v>
      </c>
      <c r="C19" t="s">
        <v>2575</v>
      </c>
    </row>
    <row r="20" spans="1:3">
      <c r="A20" t="s">
        <v>25637</v>
      </c>
      <c r="B20" t="s">
        <v>2066</v>
      </c>
    </row>
    <row r="21" spans="1:3">
      <c r="A21" t="s">
        <v>6052</v>
      </c>
      <c r="B21" t="s">
        <v>25581</v>
      </c>
      <c r="C21" t="s">
        <v>2575</v>
      </c>
    </row>
    <row r="22" spans="1:3">
      <c r="A22" t="s">
        <v>25576</v>
      </c>
      <c r="B22" t="s">
        <v>2066</v>
      </c>
    </row>
    <row r="23" spans="1:3">
      <c r="A23" t="s">
        <v>25673</v>
      </c>
      <c r="B23" t="s">
        <v>25581</v>
      </c>
      <c r="C23" t="s">
        <v>2575</v>
      </c>
    </row>
    <row r="24" spans="1:3">
      <c r="A24" t="s">
        <v>17477</v>
      </c>
      <c r="B24" t="s">
        <v>25581</v>
      </c>
      <c r="C24" t="s">
        <v>2575</v>
      </c>
    </row>
    <row r="25" spans="1:3">
      <c r="A25" t="s">
        <v>17494</v>
      </c>
      <c r="B25" t="s">
        <v>25572</v>
      </c>
      <c r="C25" t="s">
        <v>2568</v>
      </c>
    </row>
    <row r="26" spans="1:3">
      <c r="A26" t="s">
        <v>17481</v>
      </c>
      <c r="B26" t="s">
        <v>2066</v>
      </c>
    </row>
    <row r="27" spans="1:3">
      <c r="A27" t="s">
        <v>17489</v>
      </c>
      <c r="B27" t="s">
        <v>25581</v>
      </c>
      <c r="C27" t="s">
        <v>2575</v>
      </c>
    </row>
  </sheetData>
  <pageMargins left="0.7" right="0.7" top="0.75" bottom="0.75" header="0.3" footer="0.3"/>
  <pageSetup paperSize="9" orientation="portrait" horizontalDpi="300" verticalDpi="300"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B267"/>
  <sheetViews>
    <sheetView zoomScaleNormal="85" workbookViewId="0">
      <pane xSplit="9" ySplit="1" topLeftCell="J189" activePane="bottomRight" state="frozen"/>
      <selection pane="bottomRight" activeCell="J189" sqref="J189"/>
      <selection pane="bottomLeft" activeCell="A2" sqref="A2"/>
      <selection pane="topRight" activeCell="J1" sqref="J1"/>
    </sheetView>
  </sheetViews>
  <sheetFormatPr defaultColWidth="10.85546875" defaultRowHeight="15"/>
  <cols>
    <col min="1" max="1" width="19.42578125" customWidth="1"/>
    <col min="2" max="2" width="33.42578125" customWidth="1"/>
    <col min="3" max="3" width="5.42578125" hidden="1" customWidth="1"/>
    <col min="4" max="5" width="7.42578125" hidden="1" customWidth="1"/>
    <col min="6" max="7" width="8.42578125" hidden="1" customWidth="1"/>
    <col min="8" max="9" width="16.42578125" hidden="1" customWidth="1"/>
    <col min="10" max="10" width="22.42578125" customWidth="1"/>
    <col min="11" max="11" width="10" customWidth="1"/>
    <col min="12" max="12" width="28.42578125" customWidth="1"/>
    <col min="13" max="13" width="51.42578125" customWidth="1"/>
    <col min="14" max="14" width="12.42578125" customWidth="1"/>
    <col min="15" max="15" width="68.42578125" customWidth="1"/>
    <col min="16" max="16" width="19.42578125" customWidth="1"/>
    <col min="17" max="17" width="27.42578125" customWidth="1"/>
    <col min="18" max="18" width="71.42578125" customWidth="1"/>
    <col min="19" max="19" width="14.42578125" customWidth="1"/>
    <col min="20" max="20" width="16.42578125" customWidth="1"/>
    <col min="22" max="22" width="18.42578125" customWidth="1"/>
    <col min="23" max="23" width="16.85546875" customWidth="1"/>
    <col min="24" max="24" width="15.42578125" customWidth="1"/>
    <col min="25" max="25" width="22.42578125" customWidth="1"/>
    <col min="26" max="27" width="17.42578125" customWidth="1"/>
    <col min="28" max="28" width="19" customWidth="1"/>
  </cols>
  <sheetData>
    <row r="1" spans="1:28">
      <c r="A1" s="2" t="s">
        <v>1835</v>
      </c>
      <c r="B1" s="2" t="s">
        <v>1858</v>
      </c>
      <c r="C1" s="2" t="s">
        <v>2317</v>
      </c>
      <c r="D1" s="2" t="s">
        <v>2319</v>
      </c>
      <c r="E1" s="2" t="s">
        <v>2320</v>
      </c>
      <c r="F1" s="2" t="s">
        <v>2321</v>
      </c>
      <c r="G1" s="2" t="s">
        <v>2322</v>
      </c>
      <c r="H1" s="2" t="s">
        <v>2323</v>
      </c>
      <c r="I1" s="2" t="s">
        <v>2324</v>
      </c>
      <c r="J1" s="2" t="s">
        <v>32279</v>
      </c>
      <c r="K1" s="2" t="s">
        <v>32280</v>
      </c>
      <c r="L1" s="2" t="s">
        <v>32281</v>
      </c>
      <c r="M1" s="2" t="s">
        <v>32282</v>
      </c>
      <c r="N1" s="2" t="s">
        <v>32283</v>
      </c>
      <c r="O1" s="2" t="s">
        <v>32284</v>
      </c>
      <c r="P1" s="4" t="s">
        <v>32285</v>
      </c>
      <c r="Q1" s="2" t="s">
        <v>32286</v>
      </c>
      <c r="R1" s="2" t="s">
        <v>32287</v>
      </c>
      <c r="S1" s="2" t="s">
        <v>32288</v>
      </c>
      <c r="T1" s="2" t="s">
        <v>32289</v>
      </c>
      <c r="U1" s="2" t="s">
        <v>32290</v>
      </c>
      <c r="V1" s="4" t="s">
        <v>32291</v>
      </c>
      <c r="W1" s="2" t="s">
        <v>32292</v>
      </c>
      <c r="X1" s="2" t="s">
        <v>32293</v>
      </c>
      <c r="Y1" s="2" t="s">
        <v>32294</v>
      </c>
      <c r="Z1" s="2" t="s">
        <v>32295</v>
      </c>
      <c r="AA1" s="2" t="s">
        <v>32296</v>
      </c>
      <c r="AB1" s="4" t="s">
        <v>32297</v>
      </c>
    </row>
    <row r="2" spans="1:28" ht="35.450000000000003" customHeight="1">
      <c r="A2" t="s">
        <v>3379</v>
      </c>
      <c r="B2" t="s">
        <v>28137</v>
      </c>
      <c r="C2" t="s">
        <v>324</v>
      </c>
      <c r="F2" t="s">
        <v>2563</v>
      </c>
      <c r="G2" t="s">
        <v>2534</v>
      </c>
      <c r="H2" t="s">
        <v>25819</v>
      </c>
      <c r="I2" t="s">
        <v>25820</v>
      </c>
      <c r="J2" s="11" t="s">
        <v>32298</v>
      </c>
      <c r="K2" t="s">
        <v>473</v>
      </c>
      <c r="L2" t="s">
        <v>32299</v>
      </c>
      <c r="M2" s="18" t="s">
        <v>18382</v>
      </c>
      <c r="N2" s="18" t="s">
        <v>324</v>
      </c>
      <c r="O2" s="22" t="s">
        <v>32300</v>
      </c>
      <c r="P2" s="16" t="s">
        <v>2350</v>
      </c>
      <c r="Q2" t="s">
        <v>32301</v>
      </c>
      <c r="R2" s="9" t="s">
        <v>32302</v>
      </c>
      <c r="S2" t="s">
        <v>324</v>
      </c>
      <c r="V2" s="16" t="s">
        <v>731</v>
      </c>
      <c r="W2" t="s">
        <v>32303</v>
      </c>
      <c r="X2" s="9" t="s">
        <v>32304</v>
      </c>
      <c r="Y2" t="s">
        <v>324</v>
      </c>
      <c r="Z2" t="s">
        <v>324</v>
      </c>
      <c r="AA2" t="s">
        <v>32305</v>
      </c>
    </row>
    <row r="3" spans="1:28" ht="15.95">
      <c r="A3" t="s">
        <v>24671</v>
      </c>
      <c r="B3" t="s">
        <v>9757</v>
      </c>
      <c r="F3" t="s">
        <v>2553</v>
      </c>
      <c r="G3" t="s">
        <v>2524</v>
      </c>
      <c r="H3" t="s">
        <v>2553</v>
      </c>
      <c r="I3" t="s">
        <v>2524</v>
      </c>
      <c r="K3" t="s">
        <v>473</v>
      </c>
      <c r="M3" s="18"/>
      <c r="N3" s="18" t="s">
        <v>330</v>
      </c>
      <c r="O3" s="23" t="s">
        <v>32306</v>
      </c>
      <c r="P3" s="16" t="s">
        <v>2350</v>
      </c>
      <c r="S3" t="s">
        <v>330</v>
      </c>
    </row>
    <row r="4" spans="1:28" ht="72" customHeight="1">
      <c r="A4" t="s">
        <v>32307</v>
      </c>
      <c r="B4" t="s">
        <v>25838</v>
      </c>
      <c r="F4" t="s">
        <v>2548</v>
      </c>
      <c r="G4" t="s">
        <v>2519</v>
      </c>
      <c r="H4" t="s">
        <v>2548</v>
      </c>
      <c r="I4" t="s">
        <v>2519</v>
      </c>
      <c r="J4" t="s">
        <v>32308</v>
      </c>
      <c r="K4" t="s">
        <v>473</v>
      </c>
      <c r="L4" s="11" t="s">
        <v>32309</v>
      </c>
      <c r="M4" s="18" t="s">
        <v>32310</v>
      </c>
      <c r="N4" s="18" t="s">
        <v>476</v>
      </c>
      <c r="O4" s="22" t="s">
        <v>32311</v>
      </c>
      <c r="P4" s="16" t="s">
        <v>2350</v>
      </c>
      <c r="Q4" t="s">
        <v>28266</v>
      </c>
      <c r="R4" s="9" t="s">
        <v>32312</v>
      </c>
      <c r="S4" t="s">
        <v>324</v>
      </c>
    </row>
    <row r="5" spans="1:28" ht="72" customHeight="1">
      <c r="A5" t="s">
        <v>32307</v>
      </c>
      <c r="B5" t="s">
        <v>4117</v>
      </c>
      <c r="F5" t="s">
        <v>2548</v>
      </c>
      <c r="G5" t="s">
        <v>2519</v>
      </c>
      <c r="H5" t="s">
        <v>2548</v>
      </c>
      <c r="I5" t="s">
        <v>2519</v>
      </c>
      <c r="J5" t="s">
        <v>32308</v>
      </c>
      <c r="K5" t="s">
        <v>473</v>
      </c>
      <c r="L5" s="11" t="s">
        <v>32313</v>
      </c>
      <c r="M5" s="18" t="s">
        <v>32314</v>
      </c>
      <c r="N5" s="18" t="s">
        <v>324</v>
      </c>
      <c r="O5" s="22" t="s">
        <v>32311</v>
      </c>
      <c r="P5" s="16" t="s">
        <v>2350</v>
      </c>
      <c r="Q5" t="s">
        <v>32315</v>
      </c>
      <c r="R5" s="9" t="s">
        <v>32316</v>
      </c>
      <c r="S5" t="s">
        <v>324</v>
      </c>
    </row>
    <row r="6" spans="1:28" ht="15.95">
      <c r="A6" t="s">
        <v>32307</v>
      </c>
      <c r="B6" t="s">
        <v>32317</v>
      </c>
      <c r="D6" t="s">
        <v>324</v>
      </c>
      <c r="F6" t="s">
        <v>2548</v>
      </c>
      <c r="G6" t="s">
        <v>2519</v>
      </c>
      <c r="H6" t="s">
        <v>25848</v>
      </c>
      <c r="I6" t="s">
        <v>25849</v>
      </c>
      <c r="J6" t="s">
        <v>32308</v>
      </c>
      <c r="K6" t="s">
        <v>473</v>
      </c>
      <c r="L6" t="s">
        <v>32318</v>
      </c>
      <c r="M6" s="9" t="s">
        <v>32319</v>
      </c>
      <c r="N6" t="s">
        <v>324</v>
      </c>
      <c r="O6" s="22" t="s">
        <v>32320</v>
      </c>
      <c r="P6" s="16" t="s">
        <v>2350</v>
      </c>
      <c r="Q6" t="s">
        <v>32321</v>
      </c>
      <c r="R6" s="9" t="s">
        <v>22686</v>
      </c>
      <c r="S6" t="s">
        <v>476</v>
      </c>
      <c r="T6" s="8" t="s">
        <v>32322</v>
      </c>
    </row>
    <row r="7" spans="1:28">
      <c r="A7" s="8" t="s">
        <v>32323</v>
      </c>
      <c r="B7" s="8" t="s">
        <v>23272</v>
      </c>
      <c r="O7" s="24"/>
      <c r="P7" s="5"/>
      <c r="V7" s="5"/>
      <c r="AB7" s="5"/>
    </row>
    <row r="8" spans="1:28" ht="28.7" customHeight="1">
      <c r="A8" t="s">
        <v>32323</v>
      </c>
      <c r="B8" t="s">
        <v>8164</v>
      </c>
      <c r="J8" s="12" t="s">
        <v>32324</v>
      </c>
      <c r="K8" t="s">
        <v>473</v>
      </c>
      <c r="L8" t="s">
        <v>32325</v>
      </c>
      <c r="M8" s="12" t="s">
        <v>32326</v>
      </c>
      <c r="N8" t="s">
        <v>324</v>
      </c>
      <c r="O8" s="22" t="s">
        <v>32327</v>
      </c>
      <c r="P8" s="16" t="s">
        <v>2350</v>
      </c>
      <c r="S8" t="s">
        <v>330</v>
      </c>
    </row>
    <row r="9" spans="1:28" ht="28.7" customHeight="1">
      <c r="A9" t="s">
        <v>32323</v>
      </c>
      <c r="B9" t="s">
        <v>23535</v>
      </c>
      <c r="K9" t="s">
        <v>473</v>
      </c>
      <c r="L9" t="s">
        <v>32328</v>
      </c>
      <c r="M9" s="9" t="s">
        <v>32329</v>
      </c>
      <c r="N9" t="s">
        <v>476</v>
      </c>
      <c r="O9" s="22" t="s">
        <v>32330</v>
      </c>
    </row>
    <row r="10" spans="1:28" ht="28.7" customHeight="1">
      <c r="A10" t="s">
        <v>18687</v>
      </c>
      <c r="B10" t="s">
        <v>32331</v>
      </c>
      <c r="C10" t="s">
        <v>324</v>
      </c>
      <c r="E10" t="s">
        <v>324</v>
      </c>
      <c r="F10" t="s">
        <v>2539</v>
      </c>
      <c r="G10" t="s">
        <v>2510</v>
      </c>
      <c r="H10" t="s">
        <v>25879</v>
      </c>
      <c r="I10" t="s">
        <v>25880</v>
      </c>
      <c r="J10" t="s">
        <v>32332</v>
      </c>
      <c r="K10" t="s">
        <v>473</v>
      </c>
      <c r="L10" s="11" t="s">
        <v>32333</v>
      </c>
      <c r="M10" s="9" t="s">
        <v>18741</v>
      </c>
      <c r="N10" t="s">
        <v>476</v>
      </c>
      <c r="O10" s="22" t="s">
        <v>32334</v>
      </c>
      <c r="P10" s="16" t="s">
        <v>2350</v>
      </c>
      <c r="Q10" t="s">
        <v>18735</v>
      </c>
      <c r="R10" s="9" t="s">
        <v>32335</v>
      </c>
      <c r="S10" t="s">
        <v>324</v>
      </c>
    </row>
    <row r="11" spans="1:28" ht="42.95" customHeight="1">
      <c r="A11" t="s">
        <v>24671</v>
      </c>
      <c r="B11" t="s">
        <v>9976</v>
      </c>
      <c r="F11" t="s">
        <v>2553</v>
      </c>
      <c r="G11" t="s">
        <v>2524</v>
      </c>
      <c r="H11" t="s">
        <v>2553</v>
      </c>
      <c r="I11" t="s">
        <v>2524</v>
      </c>
      <c r="J11" t="s">
        <v>32336</v>
      </c>
      <c r="K11" t="s">
        <v>473</v>
      </c>
      <c r="L11" s="11" t="s">
        <v>32337</v>
      </c>
      <c r="M11" s="13" t="s">
        <v>32338</v>
      </c>
      <c r="N11" t="s">
        <v>476</v>
      </c>
      <c r="O11" s="22" t="s">
        <v>32339</v>
      </c>
      <c r="P11" s="16" t="s">
        <v>2350</v>
      </c>
      <c r="Q11" t="s">
        <v>32340</v>
      </c>
      <c r="R11" s="9" t="s">
        <v>32341</v>
      </c>
      <c r="S11" t="s">
        <v>324</v>
      </c>
    </row>
    <row r="12" spans="1:28" ht="57.75" customHeight="1">
      <c r="A12" t="s">
        <v>32323</v>
      </c>
      <c r="B12" t="s">
        <v>23540</v>
      </c>
      <c r="J12" t="s">
        <v>32342</v>
      </c>
      <c r="K12" t="s">
        <v>473</v>
      </c>
      <c r="L12" s="11" t="s">
        <v>32343</v>
      </c>
      <c r="M12" s="13" t="s">
        <v>32344</v>
      </c>
      <c r="N12" t="s">
        <v>32345</v>
      </c>
      <c r="O12" s="22" t="s">
        <v>32346</v>
      </c>
      <c r="U12" s="9" t="s">
        <v>32347</v>
      </c>
    </row>
    <row r="13" spans="1:28" ht="28.7" customHeight="1">
      <c r="A13" t="s">
        <v>18687</v>
      </c>
      <c r="B13" t="s">
        <v>32348</v>
      </c>
      <c r="F13" t="s">
        <v>2539</v>
      </c>
      <c r="G13" t="s">
        <v>2510</v>
      </c>
      <c r="H13" t="s">
        <v>2539</v>
      </c>
      <c r="I13" t="s">
        <v>2510</v>
      </c>
      <c r="J13" t="s">
        <v>32349</v>
      </c>
      <c r="K13" t="s">
        <v>473</v>
      </c>
      <c r="L13" s="11" t="s">
        <v>32350</v>
      </c>
      <c r="M13" s="13" t="s">
        <v>32351</v>
      </c>
      <c r="N13" t="s">
        <v>476</v>
      </c>
      <c r="O13" s="22" t="s">
        <v>32352</v>
      </c>
      <c r="P13" s="16" t="s">
        <v>2350</v>
      </c>
      <c r="Q13" t="s">
        <v>32353</v>
      </c>
      <c r="R13" t="s">
        <v>32354</v>
      </c>
      <c r="S13" s="8" t="s">
        <v>324</v>
      </c>
    </row>
    <row r="14" spans="1:28" ht="42.95" customHeight="1">
      <c r="A14" s="8" t="s">
        <v>20214</v>
      </c>
      <c r="B14" s="8" t="s">
        <v>3640</v>
      </c>
      <c r="C14" s="8" t="s">
        <v>324</v>
      </c>
      <c r="F14" s="8" t="s">
        <v>2539</v>
      </c>
      <c r="G14" s="8" t="s">
        <v>2510</v>
      </c>
      <c r="H14" s="8" t="s">
        <v>25925</v>
      </c>
      <c r="I14" s="8" t="s">
        <v>25926</v>
      </c>
      <c r="J14" s="8" t="s">
        <v>32355</v>
      </c>
      <c r="K14" s="8" t="s">
        <v>473</v>
      </c>
      <c r="L14" s="14" t="s">
        <v>32356</v>
      </c>
      <c r="M14" s="6" t="s">
        <v>20234</v>
      </c>
      <c r="N14" s="8" t="s">
        <v>324</v>
      </c>
      <c r="O14" s="25" t="s">
        <v>32357</v>
      </c>
      <c r="P14" s="5" t="s">
        <v>2350</v>
      </c>
      <c r="S14" s="8" t="s">
        <v>641</v>
      </c>
      <c r="T14" s="8" t="s">
        <v>32358</v>
      </c>
      <c r="V14" s="5"/>
      <c r="AB14" s="5"/>
    </row>
    <row r="15" spans="1:28" ht="42.95" customHeight="1">
      <c r="A15" t="s">
        <v>20214</v>
      </c>
      <c r="B15" t="s">
        <v>20232</v>
      </c>
      <c r="C15" t="s">
        <v>324</v>
      </c>
      <c r="F15" t="s">
        <v>2539</v>
      </c>
      <c r="G15" t="s">
        <v>2510</v>
      </c>
      <c r="H15" t="s">
        <v>25925</v>
      </c>
      <c r="I15" t="s">
        <v>25926</v>
      </c>
      <c r="J15" t="s">
        <v>32355</v>
      </c>
      <c r="K15" t="s">
        <v>473</v>
      </c>
      <c r="L15" s="11" t="s">
        <v>32356</v>
      </c>
      <c r="M15" s="9" t="s">
        <v>20234</v>
      </c>
      <c r="N15" t="s">
        <v>476</v>
      </c>
      <c r="O15" s="22" t="s">
        <v>32357</v>
      </c>
      <c r="P15" s="16" t="s">
        <v>2350</v>
      </c>
      <c r="Q15" t="s">
        <v>27558</v>
      </c>
      <c r="R15" s="9" t="s">
        <v>32359</v>
      </c>
      <c r="S15" t="s">
        <v>324</v>
      </c>
    </row>
    <row r="16" spans="1:28" ht="28.7" customHeight="1">
      <c r="A16" t="s">
        <v>24687</v>
      </c>
      <c r="B16" t="s">
        <v>23418</v>
      </c>
      <c r="C16" t="s">
        <v>324</v>
      </c>
      <c r="F16" t="s">
        <v>2563</v>
      </c>
      <c r="G16" t="s">
        <v>2534</v>
      </c>
      <c r="H16" t="s">
        <v>25819</v>
      </c>
      <c r="I16" t="s">
        <v>25820</v>
      </c>
      <c r="J16" t="s">
        <v>32360</v>
      </c>
      <c r="K16" t="s">
        <v>473</v>
      </c>
      <c r="L16" s="11" t="s">
        <v>32361</v>
      </c>
      <c r="M16" s="13" t="s">
        <v>32362</v>
      </c>
      <c r="N16" t="s">
        <v>476</v>
      </c>
      <c r="O16" s="22" t="s">
        <v>32363</v>
      </c>
      <c r="P16" s="16" t="s">
        <v>2350</v>
      </c>
      <c r="S16" t="s">
        <v>330</v>
      </c>
      <c r="U16" s="9" t="s">
        <v>32364</v>
      </c>
    </row>
    <row r="17" spans="1:20" ht="57.75" customHeight="1">
      <c r="A17" t="s">
        <v>32307</v>
      </c>
      <c r="B17" t="s">
        <v>32365</v>
      </c>
      <c r="F17" t="s">
        <v>2548</v>
      </c>
      <c r="G17" t="s">
        <v>2519</v>
      </c>
      <c r="H17" t="s">
        <v>2548</v>
      </c>
      <c r="I17" t="s">
        <v>2519</v>
      </c>
      <c r="J17" t="s">
        <v>32366</v>
      </c>
      <c r="K17" t="s">
        <v>473</v>
      </c>
      <c r="L17" s="11" t="s">
        <v>32367</v>
      </c>
      <c r="M17" s="13" t="s">
        <v>32368</v>
      </c>
      <c r="N17" t="s">
        <v>476</v>
      </c>
      <c r="O17" s="22" t="s">
        <v>32369</v>
      </c>
      <c r="P17" s="16" t="s">
        <v>2350</v>
      </c>
      <c r="Q17" t="s">
        <v>32370</v>
      </c>
      <c r="R17" s="9" t="s">
        <v>22976</v>
      </c>
      <c r="S17" t="s">
        <v>324</v>
      </c>
    </row>
    <row r="18" spans="1:20" ht="42.95" customHeight="1">
      <c r="A18" t="s">
        <v>3379</v>
      </c>
      <c r="B18" t="s">
        <v>18473</v>
      </c>
      <c r="C18" t="s">
        <v>324</v>
      </c>
      <c r="F18" t="s">
        <v>2563</v>
      </c>
      <c r="G18" t="s">
        <v>2534</v>
      </c>
      <c r="H18" t="s">
        <v>25819</v>
      </c>
      <c r="I18" t="s">
        <v>25820</v>
      </c>
      <c r="J18" t="s">
        <v>32371</v>
      </c>
      <c r="K18" t="s">
        <v>473</v>
      </c>
      <c r="L18" s="11" t="s">
        <v>32372</v>
      </c>
      <c r="M18" s="13" t="s">
        <v>32373</v>
      </c>
      <c r="N18" t="s">
        <v>476</v>
      </c>
      <c r="O18" s="22" t="s">
        <v>32374</v>
      </c>
      <c r="P18" s="16" t="s">
        <v>2350</v>
      </c>
      <c r="Q18" t="s">
        <v>32375</v>
      </c>
      <c r="R18" s="9" t="s">
        <v>32376</v>
      </c>
      <c r="S18" t="s">
        <v>324</v>
      </c>
    </row>
    <row r="19" spans="1:20" ht="28.7" customHeight="1">
      <c r="A19" t="s">
        <v>3379</v>
      </c>
      <c r="B19" t="s">
        <v>32377</v>
      </c>
      <c r="C19" t="s">
        <v>324</v>
      </c>
      <c r="F19" t="s">
        <v>2563</v>
      </c>
      <c r="G19" t="s">
        <v>2534</v>
      </c>
      <c r="H19" t="s">
        <v>25819</v>
      </c>
      <c r="I19" t="s">
        <v>25820</v>
      </c>
      <c r="J19" t="s">
        <v>32378</v>
      </c>
      <c r="K19" t="s">
        <v>473</v>
      </c>
      <c r="L19" s="11" t="s">
        <v>32379</v>
      </c>
      <c r="M19" s="9" t="s">
        <v>18321</v>
      </c>
      <c r="N19" t="s">
        <v>324</v>
      </c>
      <c r="O19" s="22" t="s">
        <v>32380</v>
      </c>
      <c r="P19" s="16" t="s">
        <v>2350</v>
      </c>
      <c r="Q19" t="s">
        <v>25970</v>
      </c>
      <c r="R19" s="9" t="s">
        <v>32381</v>
      </c>
      <c r="S19" t="s">
        <v>324</v>
      </c>
    </row>
    <row r="20" spans="1:20" ht="28.7" customHeight="1">
      <c r="A20" t="s">
        <v>32323</v>
      </c>
      <c r="B20" t="s">
        <v>18565</v>
      </c>
      <c r="J20" t="s">
        <v>32382</v>
      </c>
      <c r="K20" t="s">
        <v>473</v>
      </c>
      <c r="L20" s="11" t="s">
        <v>32383</v>
      </c>
      <c r="M20" s="9" t="s">
        <v>18566</v>
      </c>
      <c r="N20" t="s">
        <v>324</v>
      </c>
      <c r="O20" s="22" t="s">
        <v>32384</v>
      </c>
      <c r="P20" s="16" t="s">
        <v>2350</v>
      </c>
      <c r="Q20" t="s">
        <v>32385</v>
      </c>
      <c r="R20" s="9" t="s">
        <v>32386</v>
      </c>
      <c r="S20" t="s">
        <v>324</v>
      </c>
    </row>
    <row r="21" spans="1:20" ht="28.7" customHeight="1">
      <c r="A21" t="s">
        <v>24687</v>
      </c>
      <c r="B21" t="s">
        <v>32387</v>
      </c>
      <c r="F21" t="s">
        <v>2563</v>
      </c>
      <c r="G21" t="s">
        <v>2534</v>
      </c>
      <c r="H21" t="s">
        <v>2563</v>
      </c>
      <c r="I21" t="s">
        <v>2534</v>
      </c>
      <c r="J21" t="s">
        <v>32382</v>
      </c>
      <c r="K21" t="s">
        <v>473</v>
      </c>
      <c r="L21" s="11" t="s">
        <v>32383</v>
      </c>
      <c r="M21" s="9" t="s">
        <v>18566</v>
      </c>
      <c r="N21" t="s">
        <v>324</v>
      </c>
      <c r="O21" s="22" t="s">
        <v>32384</v>
      </c>
      <c r="P21" s="16" t="s">
        <v>2350</v>
      </c>
      <c r="Q21" t="s">
        <v>32385</v>
      </c>
      <c r="R21" t="s">
        <v>32386</v>
      </c>
      <c r="S21" t="s">
        <v>324</v>
      </c>
    </row>
    <row r="22" spans="1:20" ht="42.95" customHeight="1">
      <c r="A22" t="s">
        <v>32307</v>
      </c>
      <c r="B22" t="s">
        <v>4135</v>
      </c>
      <c r="F22" t="s">
        <v>2548</v>
      </c>
      <c r="G22" t="s">
        <v>2519</v>
      </c>
      <c r="H22" t="s">
        <v>2548</v>
      </c>
      <c r="I22" t="s">
        <v>2519</v>
      </c>
      <c r="J22" t="s">
        <v>32388</v>
      </c>
      <c r="K22" t="s">
        <v>473</v>
      </c>
      <c r="L22" s="11" t="s">
        <v>32389</v>
      </c>
      <c r="M22" s="13" t="s">
        <v>32390</v>
      </c>
      <c r="N22" t="s">
        <v>476</v>
      </c>
      <c r="O22" s="22" t="s">
        <v>32391</v>
      </c>
      <c r="P22" s="16" t="s">
        <v>2350</v>
      </c>
      <c r="Q22" t="s">
        <v>32392</v>
      </c>
      <c r="R22" s="9" t="s">
        <v>32393</v>
      </c>
      <c r="S22" t="s">
        <v>324</v>
      </c>
    </row>
    <row r="23" spans="1:20" ht="28.7" customHeight="1">
      <c r="A23" t="s">
        <v>18687</v>
      </c>
      <c r="B23" t="s">
        <v>25927</v>
      </c>
      <c r="C23" t="s">
        <v>324</v>
      </c>
      <c r="F23" t="s">
        <v>2539</v>
      </c>
      <c r="G23" t="s">
        <v>2510</v>
      </c>
      <c r="H23" t="s">
        <v>25925</v>
      </c>
      <c r="I23" t="s">
        <v>25926</v>
      </c>
      <c r="J23" t="s">
        <v>32394</v>
      </c>
      <c r="K23" t="s">
        <v>473</v>
      </c>
      <c r="L23" s="11" t="s">
        <v>32395</v>
      </c>
      <c r="M23" s="13" t="s">
        <v>32396</v>
      </c>
      <c r="N23" t="s">
        <v>476</v>
      </c>
      <c r="O23" s="22" t="s">
        <v>32397</v>
      </c>
      <c r="P23" s="5" t="s">
        <v>2350</v>
      </c>
      <c r="Q23" s="8"/>
      <c r="R23" s="8"/>
      <c r="S23" s="8" t="s">
        <v>641</v>
      </c>
      <c r="T23" s="8" t="s">
        <v>32358</v>
      </c>
    </row>
    <row r="24" spans="1:20" ht="28.7" customHeight="1">
      <c r="A24" t="s">
        <v>18687</v>
      </c>
      <c r="B24" t="s">
        <v>7769</v>
      </c>
      <c r="C24" t="s">
        <v>324</v>
      </c>
      <c r="F24" t="s">
        <v>2539</v>
      </c>
      <c r="G24" t="s">
        <v>2510</v>
      </c>
      <c r="H24" t="s">
        <v>25925</v>
      </c>
      <c r="I24" t="s">
        <v>25926</v>
      </c>
      <c r="J24" t="s">
        <v>32398</v>
      </c>
      <c r="K24" t="s">
        <v>473</v>
      </c>
      <c r="L24" s="11" t="s">
        <v>32399</v>
      </c>
      <c r="M24" s="13" t="s">
        <v>32400</v>
      </c>
      <c r="N24" t="s">
        <v>476</v>
      </c>
      <c r="O24" s="22" t="s">
        <v>32401</v>
      </c>
      <c r="P24" s="16" t="s">
        <v>2350</v>
      </c>
      <c r="Q24" t="s">
        <v>32402</v>
      </c>
      <c r="R24" s="9" t="s">
        <v>32403</v>
      </c>
      <c r="S24" t="s">
        <v>324</v>
      </c>
    </row>
    <row r="25" spans="1:20" ht="42.95" customHeight="1">
      <c r="A25" t="s">
        <v>20214</v>
      </c>
      <c r="B25" s="8" t="s">
        <v>32404</v>
      </c>
      <c r="C25" t="s">
        <v>324</v>
      </c>
      <c r="F25" t="s">
        <v>2539</v>
      </c>
      <c r="G25" t="s">
        <v>2510</v>
      </c>
      <c r="H25" t="s">
        <v>25925</v>
      </c>
      <c r="I25" t="s">
        <v>25926</v>
      </c>
      <c r="J25" t="s">
        <v>32405</v>
      </c>
      <c r="K25" t="s">
        <v>473</v>
      </c>
      <c r="L25" s="11" t="s">
        <v>32406</v>
      </c>
      <c r="M25" s="13" t="s">
        <v>32407</v>
      </c>
      <c r="N25" t="s">
        <v>476</v>
      </c>
      <c r="O25" s="22" t="s">
        <v>32408</v>
      </c>
      <c r="P25" s="16" t="s">
        <v>2350</v>
      </c>
      <c r="Q25" t="s">
        <v>32409</v>
      </c>
      <c r="R25" t="s">
        <v>20301</v>
      </c>
      <c r="S25" t="s">
        <v>324</v>
      </c>
    </row>
    <row r="26" spans="1:20" ht="28.7" customHeight="1">
      <c r="A26" t="s">
        <v>18687</v>
      </c>
      <c r="B26" t="s">
        <v>32410</v>
      </c>
      <c r="C26" t="s">
        <v>324</v>
      </c>
      <c r="E26" t="s">
        <v>324</v>
      </c>
      <c r="F26" t="s">
        <v>2539</v>
      </c>
      <c r="G26" t="s">
        <v>2510</v>
      </c>
      <c r="H26" t="s">
        <v>25879</v>
      </c>
      <c r="I26" t="s">
        <v>25880</v>
      </c>
      <c r="J26" t="s">
        <v>32411</v>
      </c>
      <c r="K26" t="s">
        <v>473</v>
      </c>
      <c r="L26" s="11" t="s">
        <v>32333</v>
      </c>
      <c r="M26" s="9" t="s">
        <v>18741</v>
      </c>
      <c r="N26" t="s">
        <v>476</v>
      </c>
      <c r="O26" s="22" t="s">
        <v>32334</v>
      </c>
      <c r="P26" s="16" t="s">
        <v>2350</v>
      </c>
      <c r="Q26" t="s">
        <v>32412</v>
      </c>
      <c r="R26" s="9" t="s">
        <v>18788</v>
      </c>
      <c r="S26" t="s">
        <v>324</v>
      </c>
    </row>
    <row r="27" spans="1:20" ht="28.7" customHeight="1">
      <c r="A27" t="s">
        <v>18687</v>
      </c>
      <c r="B27" s="8" t="s">
        <v>18797</v>
      </c>
      <c r="C27" t="s">
        <v>324</v>
      </c>
      <c r="E27" t="s">
        <v>324</v>
      </c>
      <c r="F27" t="s">
        <v>2539</v>
      </c>
      <c r="G27" t="s">
        <v>2510</v>
      </c>
      <c r="H27" t="s">
        <v>25879</v>
      </c>
      <c r="I27" t="s">
        <v>25880</v>
      </c>
      <c r="J27" t="s">
        <v>32413</v>
      </c>
      <c r="K27" t="s">
        <v>473</v>
      </c>
      <c r="L27" s="11" t="s">
        <v>32333</v>
      </c>
      <c r="M27" s="9" t="s">
        <v>18741</v>
      </c>
      <c r="N27" t="s">
        <v>476</v>
      </c>
      <c r="O27" s="22" t="s">
        <v>32334</v>
      </c>
      <c r="P27" s="16" t="s">
        <v>2350</v>
      </c>
      <c r="Q27" t="s">
        <v>32414</v>
      </c>
      <c r="R27" s="9" t="s">
        <v>32415</v>
      </c>
      <c r="S27" t="s">
        <v>324</v>
      </c>
    </row>
    <row r="28" spans="1:20">
      <c r="A28" s="8" t="s">
        <v>2487</v>
      </c>
      <c r="B28" s="8" t="s">
        <v>4755</v>
      </c>
      <c r="K28" t="s">
        <v>473</v>
      </c>
      <c r="N28" t="s">
        <v>330</v>
      </c>
    </row>
    <row r="29" spans="1:20">
      <c r="A29" t="s">
        <v>24671</v>
      </c>
      <c r="B29" s="8" t="s">
        <v>32416</v>
      </c>
      <c r="D29" t="s">
        <v>324</v>
      </c>
      <c r="F29" t="s">
        <v>2553</v>
      </c>
      <c r="G29" t="s">
        <v>2524</v>
      </c>
      <c r="H29" t="s">
        <v>26403</v>
      </c>
      <c r="I29" t="s">
        <v>26404</v>
      </c>
      <c r="K29" t="s">
        <v>473</v>
      </c>
      <c r="N29" t="s">
        <v>330</v>
      </c>
      <c r="P29" s="5" t="s">
        <v>2350</v>
      </c>
      <c r="Q29" s="8"/>
      <c r="R29" s="8"/>
      <c r="S29" s="8"/>
      <c r="T29" s="8" t="s">
        <v>32358</v>
      </c>
    </row>
    <row r="30" spans="1:20">
      <c r="A30" t="s">
        <v>24671</v>
      </c>
      <c r="B30" s="8" t="s">
        <v>32417</v>
      </c>
      <c r="D30" t="s">
        <v>324</v>
      </c>
      <c r="F30" t="s">
        <v>2553</v>
      </c>
      <c r="G30" t="s">
        <v>2524</v>
      </c>
      <c r="H30" t="s">
        <v>26403</v>
      </c>
      <c r="I30" t="s">
        <v>26404</v>
      </c>
      <c r="K30" t="s">
        <v>473</v>
      </c>
      <c r="N30" t="s">
        <v>330</v>
      </c>
      <c r="P30" s="5" t="s">
        <v>2350</v>
      </c>
      <c r="Q30" s="8"/>
      <c r="R30" s="8"/>
      <c r="S30" s="8"/>
      <c r="T30" s="8" t="s">
        <v>32358</v>
      </c>
    </row>
    <row r="31" spans="1:20" ht="57.75" customHeight="1">
      <c r="A31" t="s">
        <v>32323</v>
      </c>
      <c r="B31" t="s">
        <v>8176</v>
      </c>
      <c r="J31" t="s">
        <v>32418</v>
      </c>
      <c r="K31" t="s">
        <v>473</v>
      </c>
      <c r="L31" s="11" t="s">
        <v>32419</v>
      </c>
      <c r="M31" s="13" t="s">
        <v>32420</v>
      </c>
      <c r="N31" t="s">
        <v>476</v>
      </c>
      <c r="O31" s="22" t="s">
        <v>32421</v>
      </c>
      <c r="P31" s="16" t="s">
        <v>2350</v>
      </c>
      <c r="Q31" t="s">
        <v>7822</v>
      </c>
      <c r="R31" s="9" t="s">
        <v>32422</v>
      </c>
    </row>
    <row r="32" spans="1:20">
      <c r="A32" t="s">
        <v>18687</v>
      </c>
      <c r="B32" t="s">
        <v>32423</v>
      </c>
      <c r="C32" t="s">
        <v>324</v>
      </c>
      <c r="F32" t="s">
        <v>2539</v>
      </c>
      <c r="G32" t="s">
        <v>2510</v>
      </c>
      <c r="H32" t="s">
        <v>25925</v>
      </c>
      <c r="I32" t="s">
        <v>25926</v>
      </c>
      <c r="J32" t="s">
        <v>32424</v>
      </c>
      <c r="K32" t="s">
        <v>473</v>
      </c>
      <c r="L32" t="s">
        <v>32425</v>
      </c>
      <c r="M32" s="9" t="s">
        <v>19696</v>
      </c>
      <c r="N32" t="s">
        <v>324</v>
      </c>
      <c r="O32" s="23" t="s">
        <v>32426</v>
      </c>
      <c r="P32" s="16" t="s">
        <v>2350</v>
      </c>
      <c r="Q32" t="s">
        <v>32427</v>
      </c>
      <c r="R32" s="9" t="s">
        <v>32428</v>
      </c>
    </row>
    <row r="33" spans="1:19">
      <c r="A33" t="s">
        <v>24687</v>
      </c>
      <c r="B33" t="s">
        <v>23280</v>
      </c>
      <c r="F33" t="s">
        <v>2563</v>
      </c>
      <c r="G33" t="s">
        <v>2534</v>
      </c>
      <c r="H33" t="s">
        <v>2563</v>
      </c>
      <c r="I33" t="s">
        <v>2534</v>
      </c>
      <c r="J33" s="10"/>
      <c r="K33" t="s">
        <v>473</v>
      </c>
      <c r="L33" t="s">
        <v>32429</v>
      </c>
      <c r="M33" s="9" t="s">
        <v>32430</v>
      </c>
      <c r="N33" t="s">
        <v>324</v>
      </c>
      <c r="O33" s="23" t="s">
        <v>32431</v>
      </c>
      <c r="P33" s="16" t="s">
        <v>2350</v>
      </c>
      <c r="S33" t="s">
        <v>330</v>
      </c>
    </row>
    <row r="34" spans="1:19">
      <c r="A34" t="s">
        <v>20214</v>
      </c>
      <c r="B34" t="s">
        <v>5350</v>
      </c>
      <c r="C34" t="s">
        <v>324</v>
      </c>
      <c r="F34" t="s">
        <v>2539</v>
      </c>
      <c r="G34" t="s">
        <v>2510</v>
      </c>
      <c r="H34" t="s">
        <v>25925</v>
      </c>
      <c r="I34" t="s">
        <v>25926</v>
      </c>
      <c r="J34" s="10"/>
      <c r="K34" t="s">
        <v>473</v>
      </c>
      <c r="L34" t="s">
        <v>5356</v>
      </c>
      <c r="M34" s="9" t="s">
        <v>20599</v>
      </c>
      <c r="N34" t="s">
        <v>324</v>
      </c>
      <c r="O34" s="23" t="s">
        <v>32432</v>
      </c>
      <c r="P34" s="16" t="s">
        <v>2350</v>
      </c>
      <c r="Q34" t="s">
        <v>32433</v>
      </c>
      <c r="R34" s="9" t="s">
        <v>32434</v>
      </c>
      <c r="S34" t="s">
        <v>324</v>
      </c>
    </row>
    <row r="35" spans="1:19">
      <c r="A35" t="s">
        <v>18687</v>
      </c>
      <c r="B35" t="s">
        <v>19973</v>
      </c>
      <c r="C35" t="s">
        <v>324</v>
      </c>
      <c r="F35" t="s">
        <v>2539</v>
      </c>
      <c r="G35" t="s">
        <v>2510</v>
      </c>
      <c r="H35" t="s">
        <v>25925</v>
      </c>
      <c r="I35" t="s">
        <v>25926</v>
      </c>
      <c r="K35" t="s">
        <v>473</v>
      </c>
      <c r="N35" t="s">
        <v>32435</v>
      </c>
      <c r="P35" s="16" t="s">
        <v>2350</v>
      </c>
      <c r="Q35" t="s">
        <v>32436</v>
      </c>
      <c r="R35" s="9" t="s">
        <v>32437</v>
      </c>
      <c r="S35" t="s">
        <v>324</v>
      </c>
    </row>
    <row r="36" spans="1:19">
      <c r="A36" t="s">
        <v>18687</v>
      </c>
      <c r="B36" t="s">
        <v>32438</v>
      </c>
      <c r="F36" t="s">
        <v>2539</v>
      </c>
      <c r="G36" t="s">
        <v>2510</v>
      </c>
      <c r="H36" t="s">
        <v>2539</v>
      </c>
      <c r="I36" t="s">
        <v>2510</v>
      </c>
      <c r="K36" t="s">
        <v>473</v>
      </c>
      <c r="N36" t="s">
        <v>32435</v>
      </c>
      <c r="P36" s="16" t="s">
        <v>2350</v>
      </c>
      <c r="Q36" t="s">
        <v>32439</v>
      </c>
      <c r="R36" s="9" t="s">
        <v>32440</v>
      </c>
      <c r="S36" t="s">
        <v>324</v>
      </c>
    </row>
    <row r="37" spans="1:19">
      <c r="A37" t="s">
        <v>18687</v>
      </c>
      <c r="B37" t="s">
        <v>19999</v>
      </c>
      <c r="F37" t="s">
        <v>2539</v>
      </c>
      <c r="G37" t="s">
        <v>2510</v>
      </c>
      <c r="H37" t="s">
        <v>2539</v>
      </c>
      <c r="I37" t="s">
        <v>2510</v>
      </c>
      <c r="K37" t="s">
        <v>473</v>
      </c>
      <c r="N37" t="s">
        <v>32435</v>
      </c>
      <c r="P37" s="16" t="s">
        <v>2350</v>
      </c>
      <c r="Q37" t="s">
        <v>32436</v>
      </c>
      <c r="R37" s="9" t="s">
        <v>32437</v>
      </c>
      <c r="S37" t="s">
        <v>324</v>
      </c>
    </row>
    <row r="38" spans="1:19">
      <c r="A38" t="s">
        <v>18687</v>
      </c>
      <c r="B38" t="s">
        <v>32441</v>
      </c>
      <c r="D38" t="s">
        <v>324</v>
      </c>
      <c r="F38" t="s">
        <v>2539</v>
      </c>
      <c r="G38" t="s">
        <v>2510</v>
      </c>
      <c r="H38" t="s">
        <v>26269</v>
      </c>
      <c r="I38" t="s">
        <v>26270</v>
      </c>
      <c r="K38" t="s">
        <v>473</v>
      </c>
      <c r="N38" t="s">
        <v>32435</v>
      </c>
      <c r="P38" s="16" t="s">
        <v>2350</v>
      </c>
      <c r="S38" t="s">
        <v>330</v>
      </c>
    </row>
    <row r="39" spans="1:19">
      <c r="A39" t="s">
        <v>18687</v>
      </c>
      <c r="B39" t="s">
        <v>20032</v>
      </c>
      <c r="F39" t="s">
        <v>2539</v>
      </c>
      <c r="G39" t="s">
        <v>2510</v>
      </c>
      <c r="H39" t="s">
        <v>2539</v>
      </c>
      <c r="I39" t="s">
        <v>2510</v>
      </c>
      <c r="K39" t="s">
        <v>473</v>
      </c>
      <c r="N39" t="s">
        <v>32435</v>
      </c>
      <c r="P39" s="16" t="s">
        <v>2350</v>
      </c>
      <c r="S39" t="s">
        <v>330</v>
      </c>
    </row>
    <row r="40" spans="1:19">
      <c r="A40" t="s">
        <v>20214</v>
      </c>
      <c r="B40" t="s">
        <v>20602</v>
      </c>
      <c r="C40" t="s">
        <v>324</v>
      </c>
      <c r="F40" t="s">
        <v>2539</v>
      </c>
      <c r="G40" t="s">
        <v>2510</v>
      </c>
      <c r="H40" t="s">
        <v>25925</v>
      </c>
      <c r="I40" t="s">
        <v>25926</v>
      </c>
      <c r="J40" s="10"/>
      <c r="K40" t="s">
        <v>473</v>
      </c>
      <c r="L40" t="s">
        <v>32442</v>
      </c>
      <c r="M40" s="9" t="s">
        <v>20604</v>
      </c>
      <c r="N40" t="s">
        <v>324</v>
      </c>
      <c r="O40" s="23" t="s">
        <v>32443</v>
      </c>
      <c r="P40" s="16" t="s">
        <v>2350</v>
      </c>
      <c r="S40" t="s">
        <v>330</v>
      </c>
    </row>
    <row r="41" spans="1:19">
      <c r="A41" t="s">
        <v>20214</v>
      </c>
      <c r="B41" t="s">
        <v>20051</v>
      </c>
      <c r="C41" t="s">
        <v>324</v>
      </c>
      <c r="F41" t="s">
        <v>2539</v>
      </c>
      <c r="G41" t="s">
        <v>2510</v>
      </c>
      <c r="H41" t="s">
        <v>25925</v>
      </c>
      <c r="I41" t="s">
        <v>25926</v>
      </c>
      <c r="J41" s="10"/>
      <c r="K41" t="s">
        <v>473</v>
      </c>
      <c r="L41" t="s">
        <v>5356</v>
      </c>
      <c r="M41" s="9" t="s">
        <v>20599</v>
      </c>
      <c r="N41" t="s">
        <v>476</v>
      </c>
      <c r="O41" s="23" t="s">
        <v>32432</v>
      </c>
      <c r="P41" s="16" t="s">
        <v>2350</v>
      </c>
      <c r="Q41" t="s">
        <v>32433</v>
      </c>
      <c r="R41" s="9" t="s">
        <v>32434</v>
      </c>
      <c r="S41" t="s">
        <v>476</v>
      </c>
    </row>
    <row r="42" spans="1:19">
      <c r="A42" t="s">
        <v>32323</v>
      </c>
      <c r="B42" s="15" t="s">
        <v>23297</v>
      </c>
      <c r="K42" t="s">
        <v>473</v>
      </c>
      <c r="N42" t="s">
        <v>330</v>
      </c>
      <c r="P42" s="16" t="s">
        <v>2350</v>
      </c>
      <c r="S42" t="s">
        <v>330</v>
      </c>
    </row>
    <row r="43" spans="1:19">
      <c r="A43" t="s">
        <v>32307</v>
      </c>
      <c r="B43" t="s">
        <v>32444</v>
      </c>
      <c r="F43" t="s">
        <v>2548</v>
      </c>
      <c r="G43" t="s">
        <v>2519</v>
      </c>
      <c r="H43" t="s">
        <v>2548</v>
      </c>
      <c r="I43" t="s">
        <v>2519</v>
      </c>
      <c r="J43" s="10"/>
      <c r="K43" t="s">
        <v>473</v>
      </c>
      <c r="L43" t="s">
        <v>4155</v>
      </c>
      <c r="M43" s="9" t="s">
        <v>20929</v>
      </c>
      <c r="N43" t="s">
        <v>324</v>
      </c>
      <c r="O43" s="23" t="s">
        <v>32445</v>
      </c>
      <c r="P43" s="16" t="s">
        <v>2350</v>
      </c>
      <c r="S43" t="s">
        <v>330</v>
      </c>
    </row>
    <row r="44" spans="1:19">
      <c r="A44" t="s">
        <v>32323</v>
      </c>
      <c r="B44" t="s">
        <v>6079</v>
      </c>
      <c r="J44" t="s">
        <v>32446</v>
      </c>
      <c r="K44" t="s">
        <v>473</v>
      </c>
      <c r="L44" t="s">
        <v>32447</v>
      </c>
      <c r="M44" s="9" t="s">
        <v>32448</v>
      </c>
      <c r="N44" t="s">
        <v>476</v>
      </c>
      <c r="O44" s="23" t="s">
        <v>32449</v>
      </c>
      <c r="P44" s="16" t="s">
        <v>2350</v>
      </c>
      <c r="Q44" t="s">
        <v>6073</v>
      </c>
      <c r="R44" s="9" t="s">
        <v>32450</v>
      </c>
      <c r="S44" t="s">
        <v>476</v>
      </c>
    </row>
    <row r="45" spans="1:19" ht="86.25" customHeight="1">
      <c r="A45" t="s">
        <v>32323</v>
      </c>
      <c r="B45" t="s">
        <v>32451</v>
      </c>
      <c r="J45" t="s">
        <v>32452</v>
      </c>
      <c r="K45" t="s">
        <v>473</v>
      </c>
      <c r="L45" t="s">
        <v>32453</v>
      </c>
      <c r="M45" s="9" t="s">
        <v>32454</v>
      </c>
      <c r="N45" t="s">
        <v>476</v>
      </c>
      <c r="O45" s="22" t="s">
        <v>32455</v>
      </c>
      <c r="P45" s="16" t="s">
        <v>2350</v>
      </c>
      <c r="S45" t="s">
        <v>330</v>
      </c>
    </row>
    <row r="46" spans="1:19">
      <c r="A46" t="s">
        <v>18687</v>
      </c>
      <c r="B46" t="s">
        <v>32456</v>
      </c>
      <c r="D46" t="s">
        <v>324</v>
      </c>
      <c r="F46" t="s">
        <v>2539</v>
      </c>
      <c r="G46" t="s">
        <v>2510</v>
      </c>
      <c r="H46" t="s">
        <v>26269</v>
      </c>
      <c r="I46" t="s">
        <v>26270</v>
      </c>
      <c r="J46" t="s">
        <v>32457</v>
      </c>
      <c r="K46" t="s">
        <v>473</v>
      </c>
      <c r="L46" t="s">
        <v>27407</v>
      </c>
      <c r="M46" s="9" t="s">
        <v>19180</v>
      </c>
      <c r="N46" t="s">
        <v>476</v>
      </c>
      <c r="O46" s="23" t="s">
        <v>32458</v>
      </c>
      <c r="P46" s="16" t="s">
        <v>2350</v>
      </c>
      <c r="Q46" t="s">
        <v>32459</v>
      </c>
      <c r="R46" s="9" t="s">
        <v>32460</v>
      </c>
      <c r="S46" t="s">
        <v>476</v>
      </c>
    </row>
    <row r="47" spans="1:19">
      <c r="A47" t="s">
        <v>32323</v>
      </c>
      <c r="B47" t="s">
        <v>23315</v>
      </c>
      <c r="J47" s="10"/>
      <c r="K47" t="s">
        <v>473</v>
      </c>
      <c r="L47" t="s">
        <v>32461</v>
      </c>
      <c r="M47" s="9" t="s">
        <v>32462</v>
      </c>
      <c r="N47" t="s">
        <v>476</v>
      </c>
      <c r="O47" s="23" t="s">
        <v>32463</v>
      </c>
      <c r="P47" s="16" t="s">
        <v>2350</v>
      </c>
      <c r="S47" t="s">
        <v>330</v>
      </c>
    </row>
    <row r="48" spans="1:19" ht="42.95" customHeight="1">
      <c r="A48" t="s">
        <v>32323</v>
      </c>
      <c r="B48" t="s">
        <v>32464</v>
      </c>
      <c r="J48" s="10"/>
      <c r="K48" t="s">
        <v>473</v>
      </c>
      <c r="L48" s="11" t="s">
        <v>32465</v>
      </c>
      <c r="M48" s="13" t="s">
        <v>32466</v>
      </c>
      <c r="N48" t="s">
        <v>476</v>
      </c>
      <c r="O48" s="22" t="s">
        <v>32467</v>
      </c>
      <c r="P48" s="16" t="s">
        <v>2350</v>
      </c>
      <c r="S48" t="s">
        <v>330</v>
      </c>
    </row>
    <row r="49" spans="1:19" ht="28.7" customHeight="1">
      <c r="A49" t="s">
        <v>18687</v>
      </c>
      <c r="B49" t="s">
        <v>18696</v>
      </c>
      <c r="F49" t="s">
        <v>2539</v>
      </c>
      <c r="G49" t="s">
        <v>2510</v>
      </c>
      <c r="H49" t="s">
        <v>2539</v>
      </c>
      <c r="I49" t="s">
        <v>2510</v>
      </c>
      <c r="J49" s="10"/>
      <c r="K49" t="s">
        <v>473</v>
      </c>
      <c r="L49" t="s">
        <v>32468</v>
      </c>
      <c r="M49" s="9" t="s">
        <v>18699</v>
      </c>
      <c r="N49" t="s">
        <v>476</v>
      </c>
      <c r="O49" s="22" t="s">
        <v>32469</v>
      </c>
      <c r="P49" s="16" t="s">
        <v>2350</v>
      </c>
      <c r="Q49" t="s">
        <v>32470</v>
      </c>
      <c r="R49" s="9" t="s">
        <v>32471</v>
      </c>
      <c r="S49" t="s">
        <v>476</v>
      </c>
    </row>
    <row r="50" spans="1:19">
      <c r="A50" t="s">
        <v>18687</v>
      </c>
      <c r="B50" s="15" t="s">
        <v>32472</v>
      </c>
      <c r="C50" t="s">
        <v>324</v>
      </c>
      <c r="F50" t="s">
        <v>2539</v>
      </c>
      <c r="G50" t="s">
        <v>2510</v>
      </c>
      <c r="H50" t="s">
        <v>25925</v>
      </c>
      <c r="I50" t="s">
        <v>25926</v>
      </c>
      <c r="K50" t="s">
        <v>473</v>
      </c>
      <c r="N50" t="s">
        <v>330</v>
      </c>
      <c r="P50" s="16" t="s">
        <v>2350</v>
      </c>
      <c r="S50" t="s">
        <v>330</v>
      </c>
    </row>
    <row r="51" spans="1:19">
      <c r="A51" t="s">
        <v>24687</v>
      </c>
      <c r="B51" s="15" t="s">
        <v>23422</v>
      </c>
      <c r="C51" t="s">
        <v>324</v>
      </c>
      <c r="F51" t="s">
        <v>2563</v>
      </c>
      <c r="G51" t="s">
        <v>2534</v>
      </c>
      <c r="H51" t="s">
        <v>25819</v>
      </c>
      <c r="I51" t="s">
        <v>25820</v>
      </c>
      <c r="K51" t="s">
        <v>473</v>
      </c>
      <c r="N51" t="s">
        <v>330</v>
      </c>
      <c r="P51" s="16" t="s">
        <v>2350</v>
      </c>
      <c r="S51" t="s">
        <v>330</v>
      </c>
    </row>
    <row r="52" spans="1:19">
      <c r="A52" t="s">
        <v>24687</v>
      </c>
      <c r="B52" s="15" t="s">
        <v>23425</v>
      </c>
      <c r="C52" t="s">
        <v>324</v>
      </c>
      <c r="F52" t="s">
        <v>2563</v>
      </c>
      <c r="G52" t="s">
        <v>2534</v>
      </c>
      <c r="H52" t="s">
        <v>25819</v>
      </c>
      <c r="I52" t="s">
        <v>25820</v>
      </c>
      <c r="K52" t="s">
        <v>473</v>
      </c>
      <c r="N52" t="s">
        <v>330</v>
      </c>
      <c r="P52" s="16" t="s">
        <v>2350</v>
      </c>
      <c r="S52" t="s">
        <v>330</v>
      </c>
    </row>
    <row r="53" spans="1:19">
      <c r="A53" t="s">
        <v>18687</v>
      </c>
      <c r="B53" s="15" t="s">
        <v>20065</v>
      </c>
      <c r="C53" t="s">
        <v>324</v>
      </c>
      <c r="F53" t="s">
        <v>2539</v>
      </c>
      <c r="G53" t="s">
        <v>2510</v>
      </c>
      <c r="H53" t="s">
        <v>25925</v>
      </c>
      <c r="I53" t="s">
        <v>25926</v>
      </c>
      <c r="K53" t="s">
        <v>473</v>
      </c>
      <c r="N53" t="s">
        <v>330</v>
      </c>
      <c r="P53" s="16" t="s">
        <v>2350</v>
      </c>
      <c r="S53" t="s">
        <v>330</v>
      </c>
    </row>
    <row r="54" spans="1:19">
      <c r="A54" t="s">
        <v>32323</v>
      </c>
      <c r="B54" t="s">
        <v>8181</v>
      </c>
      <c r="J54" s="10"/>
      <c r="K54" t="s">
        <v>473</v>
      </c>
      <c r="L54" t="s">
        <v>32473</v>
      </c>
      <c r="M54" s="9" t="s">
        <v>32474</v>
      </c>
      <c r="N54" t="s">
        <v>324</v>
      </c>
      <c r="O54" s="23" t="s">
        <v>32475</v>
      </c>
      <c r="P54" s="16" t="s">
        <v>2350</v>
      </c>
      <c r="S54" t="s">
        <v>330</v>
      </c>
    </row>
    <row r="55" spans="1:19">
      <c r="A55" t="s">
        <v>18687</v>
      </c>
      <c r="B55" t="s">
        <v>26173</v>
      </c>
      <c r="C55" t="s">
        <v>324</v>
      </c>
      <c r="F55" t="s">
        <v>2539</v>
      </c>
      <c r="G55" t="s">
        <v>2510</v>
      </c>
      <c r="H55" t="s">
        <v>25925</v>
      </c>
      <c r="I55" t="s">
        <v>25926</v>
      </c>
      <c r="J55" s="10"/>
      <c r="K55" t="s">
        <v>473</v>
      </c>
      <c r="L55" t="s">
        <v>32476</v>
      </c>
      <c r="M55" s="9" t="s">
        <v>32477</v>
      </c>
      <c r="N55" t="s">
        <v>476</v>
      </c>
      <c r="O55" s="23" t="s">
        <v>32478</v>
      </c>
      <c r="P55" s="16" t="s">
        <v>2350</v>
      </c>
      <c r="Q55" t="s">
        <v>32479</v>
      </c>
      <c r="R55" s="9" t="s">
        <v>32480</v>
      </c>
      <c r="S55" t="s">
        <v>324</v>
      </c>
    </row>
    <row r="56" spans="1:19">
      <c r="A56" t="s">
        <v>20214</v>
      </c>
      <c r="B56" t="s">
        <v>3680</v>
      </c>
      <c r="C56" t="s">
        <v>324</v>
      </c>
      <c r="F56" t="s">
        <v>2539</v>
      </c>
      <c r="G56" t="s">
        <v>2510</v>
      </c>
      <c r="H56" t="s">
        <v>25925</v>
      </c>
      <c r="I56" t="s">
        <v>25926</v>
      </c>
      <c r="J56" s="10"/>
      <c r="K56" t="s">
        <v>473</v>
      </c>
      <c r="L56" t="s">
        <v>3687</v>
      </c>
      <c r="M56" s="9" t="s">
        <v>20245</v>
      </c>
      <c r="N56" t="s">
        <v>324</v>
      </c>
      <c r="O56" s="23" t="s">
        <v>32481</v>
      </c>
      <c r="P56" s="16" t="s">
        <v>2350</v>
      </c>
      <c r="Q56" t="s">
        <v>27599</v>
      </c>
      <c r="R56" s="9" t="s">
        <v>32482</v>
      </c>
    </row>
    <row r="57" spans="1:19">
      <c r="A57" t="s">
        <v>18687</v>
      </c>
      <c r="B57" t="s">
        <v>7737</v>
      </c>
      <c r="C57" t="s">
        <v>324</v>
      </c>
      <c r="F57" t="s">
        <v>2539</v>
      </c>
      <c r="G57" t="s">
        <v>2510</v>
      </c>
      <c r="H57" t="s">
        <v>25925</v>
      </c>
      <c r="I57" t="s">
        <v>25926</v>
      </c>
      <c r="J57" t="s">
        <v>32483</v>
      </c>
      <c r="K57" t="s">
        <v>473</v>
      </c>
      <c r="L57" t="s">
        <v>32484</v>
      </c>
      <c r="M57" s="9" t="s">
        <v>18748</v>
      </c>
      <c r="N57" t="s">
        <v>324</v>
      </c>
      <c r="O57" s="23" t="s">
        <v>32485</v>
      </c>
      <c r="P57" s="16" t="s">
        <v>2350</v>
      </c>
      <c r="Q57" t="s">
        <v>32486</v>
      </c>
      <c r="R57" s="9" t="s">
        <v>32487</v>
      </c>
      <c r="S57" t="s">
        <v>324</v>
      </c>
    </row>
    <row r="58" spans="1:19">
      <c r="A58" t="s">
        <v>20214</v>
      </c>
      <c r="B58" s="3" t="s">
        <v>32488</v>
      </c>
      <c r="C58" t="s">
        <v>324</v>
      </c>
      <c r="F58" t="s">
        <v>2539</v>
      </c>
      <c r="G58" t="s">
        <v>2510</v>
      </c>
      <c r="H58" t="s">
        <v>25925</v>
      </c>
      <c r="I58" t="s">
        <v>25926</v>
      </c>
      <c r="K58" t="s">
        <v>473</v>
      </c>
      <c r="N58" t="s">
        <v>330</v>
      </c>
      <c r="P58" s="16" t="s">
        <v>2350</v>
      </c>
      <c r="Q58" t="s">
        <v>32489</v>
      </c>
      <c r="R58" s="9" t="s">
        <v>32490</v>
      </c>
      <c r="S58" t="s">
        <v>476</v>
      </c>
    </row>
    <row r="59" spans="1:19">
      <c r="A59" t="s">
        <v>20214</v>
      </c>
      <c r="B59" s="3" t="s">
        <v>32491</v>
      </c>
      <c r="C59" t="s">
        <v>324</v>
      </c>
      <c r="F59" t="s">
        <v>2539</v>
      </c>
      <c r="G59" t="s">
        <v>2510</v>
      </c>
      <c r="H59" t="s">
        <v>25925</v>
      </c>
      <c r="I59" t="s">
        <v>25926</v>
      </c>
      <c r="K59" t="s">
        <v>473</v>
      </c>
      <c r="N59" t="s">
        <v>330</v>
      </c>
      <c r="P59" s="16" t="s">
        <v>2350</v>
      </c>
      <c r="Q59" t="s">
        <v>32489</v>
      </c>
      <c r="R59" s="9" t="s">
        <v>32490</v>
      </c>
      <c r="S59" t="s">
        <v>476</v>
      </c>
    </row>
    <row r="60" spans="1:19">
      <c r="A60" t="s">
        <v>18687</v>
      </c>
      <c r="B60" t="s">
        <v>18894</v>
      </c>
      <c r="C60" t="s">
        <v>324</v>
      </c>
      <c r="F60" t="s">
        <v>2539</v>
      </c>
      <c r="G60" t="s">
        <v>2510</v>
      </c>
      <c r="H60" t="s">
        <v>25925</v>
      </c>
      <c r="I60" t="s">
        <v>25926</v>
      </c>
      <c r="K60" t="s">
        <v>473</v>
      </c>
      <c r="N60" t="s">
        <v>330</v>
      </c>
      <c r="P60" s="16" t="s">
        <v>2350</v>
      </c>
      <c r="S60" t="s">
        <v>330</v>
      </c>
    </row>
    <row r="61" spans="1:19" ht="28.7" customHeight="1">
      <c r="A61" t="s">
        <v>20214</v>
      </c>
      <c r="B61" t="s">
        <v>20281</v>
      </c>
      <c r="C61" t="s">
        <v>324</v>
      </c>
      <c r="F61" t="s">
        <v>2539</v>
      </c>
      <c r="G61" t="s">
        <v>2510</v>
      </c>
      <c r="H61" t="s">
        <v>25925</v>
      </c>
      <c r="I61" t="s">
        <v>25926</v>
      </c>
      <c r="J61" t="s">
        <v>32492</v>
      </c>
      <c r="K61" t="s">
        <v>473</v>
      </c>
      <c r="L61" t="s">
        <v>32493</v>
      </c>
      <c r="M61" s="9" t="s">
        <v>20283</v>
      </c>
      <c r="N61" t="s">
        <v>324</v>
      </c>
      <c r="O61" s="22" t="s">
        <v>32494</v>
      </c>
      <c r="P61" s="16" t="s">
        <v>2350</v>
      </c>
      <c r="Q61" t="s">
        <v>32489</v>
      </c>
      <c r="R61" s="9" t="s">
        <v>32490</v>
      </c>
      <c r="S61" t="s">
        <v>476</v>
      </c>
    </row>
    <row r="62" spans="1:19">
      <c r="A62" t="s">
        <v>18687</v>
      </c>
      <c r="B62" t="s">
        <v>7739</v>
      </c>
      <c r="F62" t="s">
        <v>2539</v>
      </c>
      <c r="G62" t="s">
        <v>2510</v>
      </c>
      <c r="H62" t="s">
        <v>2539</v>
      </c>
      <c r="I62" t="s">
        <v>2510</v>
      </c>
      <c r="J62" t="s">
        <v>32495</v>
      </c>
      <c r="K62" t="s">
        <v>473</v>
      </c>
      <c r="L62" t="s">
        <v>32496</v>
      </c>
      <c r="M62" s="9" t="s">
        <v>18909</v>
      </c>
      <c r="N62" t="s">
        <v>476</v>
      </c>
      <c r="O62" s="23" t="s">
        <v>32497</v>
      </c>
      <c r="P62" s="16" t="s">
        <v>2350</v>
      </c>
      <c r="Q62" t="s">
        <v>27899</v>
      </c>
      <c r="R62" s="9" t="s">
        <v>32498</v>
      </c>
      <c r="S62" t="s">
        <v>324</v>
      </c>
    </row>
    <row r="63" spans="1:19">
      <c r="A63" t="s">
        <v>18687</v>
      </c>
      <c r="B63" t="s">
        <v>7636</v>
      </c>
      <c r="F63" t="s">
        <v>2539</v>
      </c>
      <c r="G63" t="s">
        <v>2510</v>
      </c>
      <c r="H63" t="s">
        <v>2539</v>
      </c>
      <c r="I63" t="s">
        <v>2510</v>
      </c>
      <c r="K63" t="s">
        <v>473</v>
      </c>
      <c r="N63" t="s">
        <v>330</v>
      </c>
      <c r="P63" s="16" t="s">
        <v>2350</v>
      </c>
      <c r="Q63" t="s">
        <v>32499</v>
      </c>
      <c r="R63" s="9" t="s">
        <v>32500</v>
      </c>
      <c r="S63" t="s">
        <v>324</v>
      </c>
    </row>
    <row r="64" spans="1:19" ht="28.7" customHeight="1">
      <c r="A64" t="s">
        <v>18687</v>
      </c>
      <c r="B64" s="3" t="s">
        <v>19731</v>
      </c>
      <c r="C64" t="s">
        <v>324</v>
      </c>
      <c r="F64" t="s">
        <v>2539</v>
      </c>
      <c r="G64" t="s">
        <v>2510</v>
      </c>
      <c r="H64" t="s">
        <v>25925</v>
      </c>
      <c r="I64" t="s">
        <v>25926</v>
      </c>
      <c r="J64" s="17" t="s">
        <v>32501</v>
      </c>
      <c r="K64" t="s">
        <v>473</v>
      </c>
      <c r="L64" s="11" t="s">
        <v>32502</v>
      </c>
      <c r="M64" s="11" t="s">
        <v>32503</v>
      </c>
      <c r="N64" t="s">
        <v>476</v>
      </c>
      <c r="O64" s="22" t="s">
        <v>32504</v>
      </c>
      <c r="P64" s="16" t="s">
        <v>2350</v>
      </c>
      <c r="Q64" t="s">
        <v>32505</v>
      </c>
      <c r="R64" s="9" t="s">
        <v>32506</v>
      </c>
      <c r="S64" t="s">
        <v>476</v>
      </c>
    </row>
    <row r="65" spans="1:20" ht="28.7" customHeight="1">
      <c r="A65" t="s">
        <v>18687</v>
      </c>
      <c r="B65" s="3" t="s">
        <v>32507</v>
      </c>
      <c r="C65" t="s">
        <v>324</v>
      </c>
      <c r="F65" t="s">
        <v>2539</v>
      </c>
      <c r="G65" t="s">
        <v>2510</v>
      </c>
      <c r="H65" t="s">
        <v>25925</v>
      </c>
      <c r="I65" t="s">
        <v>25926</v>
      </c>
      <c r="J65" s="17" t="s">
        <v>32501</v>
      </c>
      <c r="K65" t="s">
        <v>473</v>
      </c>
      <c r="L65" s="11" t="s">
        <v>32502</v>
      </c>
      <c r="M65" s="11" t="s">
        <v>32503</v>
      </c>
      <c r="N65" t="s">
        <v>476</v>
      </c>
      <c r="O65" s="22" t="s">
        <v>32504</v>
      </c>
      <c r="P65" s="16" t="s">
        <v>2350</v>
      </c>
      <c r="Q65" t="s">
        <v>32505</v>
      </c>
      <c r="R65" s="9" t="s">
        <v>32506</v>
      </c>
      <c r="S65" t="s">
        <v>476</v>
      </c>
    </row>
    <row r="66" spans="1:20">
      <c r="A66" t="s">
        <v>20214</v>
      </c>
      <c r="B66" t="s">
        <v>19756</v>
      </c>
      <c r="C66" t="s">
        <v>324</v>
      </c>
      <c r="F66" t="s">
        <v>2539</v>
      </c>
      <c r="G66" t="s">
        <v>2510</v>
      </c>
      <c r="H66" t="s">
        <v>25925</v>
      </c>
      <c r="I66" t="s">
        <v>25926</v>
      </c>
      <c r="J66" t="s">
        <v>32508</v>
      </c>
      <c r="K66" t="s">
        <v>473</v>
      </c>
      <c r="L66" t="s">
        <v>32509</v>
      </c>
      <c r="M66" s="9" t="s">
        <v>19932</v>
      </c>
      <c r="N66" t="s">
        <v>324</v>
      </c>
      <c r="O66" s="23" t="s">
        <v>32510</v>
      </c>
      <c r="P66" s="16" t="s">
        <v>2350</v>
      </c>
      <c r="Q66" t="s">
        <v>32505</v>
      </c>
      <c r="R66" s="9" t="s">
        <v>32506</v>
      </c>
      <c r="S66" t="s">
        <v>324</v>
      </c>
    </row>
    <row r="67" spans="1:20" ht="28.7" customHeight="1">
      <c r="A67" t="s">
        <v>18687</v>
      </c>
      <c r="B67" t="s">
        <v>32511</v>
      </c>
      <c r="C67" t="s">
        <v>324</v>
      </c>
      <c r="F67" t="s">
        <v>2539</v>
      </c>
      <c r="G67" t="s">
        <v>2510</v>
      </c>
      <c r="H67" t="s">
        <v>25925</v>
      </c>
      <c r="I67" t="s">
        <v>25926</v>
      </c>
      <c r="J67" s="17" t="s">
        <v>32501</v>
      </c>
      <c r="K67" t="s">
        <v>473</v>
      </c>
      <c r="L67" s="11" t="s">
        <v>32502</v>
      </c>
      <c r="M67" s="11" t="s">
        <v>32503</v>
      </c>
      <c r="N67" t="s">
        <v>476</v>
      </c>
      <c r="O67" s="22" t="s">
        <v>32504</v>
      </c>
      <c r="P67" s="16" t="s">
        <v>2350</v>
      </c>
      <c r="S67" t="s">
        <v>330</v>
      </c>
    </row>
    <row r="68" spans="1:20">
      <c r="A68" t="s">
        <v>18687</v>
      </c>
      <c r="B68" t="s">
        <v>19462</v>
      </c>
      <c r="F68" t="s">
        <v>2539</v>
      </c>
      <c r="G68" t="s">
        <v>2510</v>
      </c>
      <c r="H68" t="s">
        <v>2539</v>
      </c>
      <c r="I68" t="s">
        <v>2510</v>
      </c>
      <c r="K68" t="s">
        <v>473</v>
      </c>
      <c r="N68" t="s">
        <v>330</v>
      </c>
      <c r="P68" s="16" t="s">
        <v>2350</v>
      </c>
      <c r="Q68" t="s">
        <v>32512</v>
      </c>
      <c r="R68" s="9" t="s">
        <v>32513</v>
      </c>
      <c r="S68" t="s">
        <v>324</v>
      </c>
    </row>
    <row r="69" spans="1:20" ht="28.7" customHeight="1">
      <c r="A69" t="s">
        <v>20214</v>
      </c>
      <c r="B69" t="s">
        <v>20553</v>
      </c>
      <c r="C69" t="s">
        <v>324</v>
      </c>
      <c r="F69" t="s">
        <v>2539</v>
      </c>
      <c r="G69" t="s">
        <v>2510</v>
      </c>
      <c r="H69" t="s">
        <v>25925</v>
      </c>
      <c r="I69" t="s">
        <v>25926</v>
      </c>
      <c r="J69" t="s">
        <v>32514</v>
      </c>
      <c r="K69" t="s">
        <v>473</v>
      </c>
      <c r="L69" t="s">
        <v>32515</v>
      </c>
      <c r="M69" s="9" t="s">
        <v>19702</v>
      </c>
      <c r="N69" t="s">
        <v>476</v>
      </c>
      <c r="O69" s="22" t="s">
        <v>32516</v>
      </c>
      <c r="P69" s="16" t="s">
        <v>2350</v>
      </c>
      <c r="S69" t="s">
        <v>330</v>
      </c>
      <c r="T69" t="s">
        <v>32517</v>
      </c>
    </row>
    <row r="70" spans="1:20">
      <c r="A70" t="s">
        <v>18687</v>
      </c>
      <c r="B70" s="15" t="s">
        <v>23435</v>
      </c>
      <c r="C70" t="s">
        <v>324</v>
      </c>
      <c r="F70" t="s">
        <v>2539</v>
      </c>
      <c r="G70" t="s">
        <v>2510</v>
      </c>
      <c r="H70" t="s">
        <v>25925</v>
      </c>
      <c r="I70" t="s">
        <v>25926</v>
      </c>
      <c r="K70" t="s">
        <v>473</v>
      </c>
      <c r="N70" t="s">
        <v>330</v>
      </c>
      <c r="P70" s="16" t="s">
        <v>2350</v>
      </c>
      <c r="S70" t="s">
        <v>330</v>
      </c>
    </row>
    <row r="71" spans="1:20">
      <c r="A71" t="s">
        <v>32323</v>
      </c>
      <c r="B71" s="15" t="s">
        <v>23655</v>
      </c>
      <c r="K71" t="s">
        <v>473</v>
      </c>
      <c r="N71" t="s">
        <v>330</v>
      </c>
      <c r="P71" s="16" t="s">
        <v>2350</v>
      </c>
      <c r="S71" t="s">
        <v>330</v>
      </c>
    </row>
    <row r="72" spans="1:20">
      <c r="A72" t="s">
        <v>18687</v>
      </c>
      <c r="B72" t="s">
        <v>32518</v>
      </c>
      <c r="D72" t="s">
        <v>324</v>
      </c>
      <c r="F72" t="s">
        <v>2539</v>
      </c>
      <c r="G72" t="s">
        <v>2510</v>
      </c>
      <c r="H72" t="s">
        <v>26269</v>
      </c>
      <c r="I72" t="s">
        <v>26270</v>
      </c>
      <c r="K72" t="s">
        <v>473</v>
      </c>
      <c r="N72" t="s">
        <v>330</v>
      </c>
      <c r="P72" s="16" t="s">
        <v>2350</v>
      </c>
      <c r="Q72" t="s">
        <v>32519</v>
      </c>
      <c r="R72" s="9" t="s">
        <v>32520</v>
      </c>
      <c r="S72" t="s">
        <v>476</v>
      </c>
    </row>
    <row r="73" spans="1:20" ht="86.25" customHeight="1">
      <c r="A73" t="s">
        <v>32323</v>
      </c>
      <c r="B73" t="s">
        <v>23622</v>
      </c>
      <c r="J73" s="10"/>
      <c r="K73" t="s">
        <v>473</v>
      </c>
      <c r="L73" t="s">
        <v>32521</v>
      </c>
      <c r="M73" s="9" t="s">
        <v>32522</v>
      </c>
      <c r="N73" t="s">
        <v>324</v>
      </c>
      <c r="O73" s="22" t="s">
        <v>32523</v>
      </c>
      <c r="P73" s="16" t="s">
        <v>2350</v>
      </c>
      <c r="S73" t="s">
        <v>330</v>
      </c>
    </row>
    <row r="74" spans="1:20">
      <c r="A74" t="s">
        <v>32307</v>
      </c>
      <c r="B74" t="s">
        <v>32524</v>
      </c>
      <c r="F74" t="s">
        <v>2548</v>
      </c>
      <c r="G74" t="s">
        <v>2519</v>
      </c>
      <c r="H74" t="s">
        <v>2548</v>
      </c>
      <c r="I74" t="s">
        <v>2519</v>
      </c>
      <c r="J74" s="10"/>
      <c r="K74" t="s">
        <v>473</v>
      </c>
      <c r="L74" t="s">
        <v>4206</v>
      </c>
      <c r="M74" s="9" t="s">
        <v>21004</v>
      </c>
      <c r="N74" t="s">
        <v>476</v>
      </c>
      <c r="O74" s="23" t="s">
        <v>32525</v>
      </c>
      <c r="P74" s="16" t="s">
        <v>2350</v>
      </c>
      <c r="Q74" t="s">
        <v>32526</v>
      </c>
      <c r="R74" s="9" t="s">
        <v>32527</v>
      </c>
      <c r="S74" t="s">
        <v>476</v>
      </c>
    </row>
    <row r="75" spans="1:20">
      <c r="A75" t="s">
        <v>32307</v>
      </c>
      <c r="B75" s="15" t="s">
        <v>22750</v>
      </c>
      <c r="F75" t="s">
        <v>2548</v>
      </c>
      <c r="G75" t="s">
        <v>2519</v>
      </c>
      <c r="H75" t="s">
        <v>2548</v>
      </c>
      <c r="I75" t="s">
        <v>2519</v>
      </c>
      <c r="P75" s="16" t="s">
        <v>2350</v>
      </c>
      <c r="S75" t="s">
        <v>330</v>
      </c>
    </row>
    <row r="76" spans="1:20">
      <c r="A76" t="s">
        <v>18687</v>
      </c>
      <c r="B76" t="s">
        <v>32528</v>
      </c>
      <c r="F76" t="s">
        <v>2539</v>
      </c>
      <c r="G76" t="s">
        <v>2510</v>
      </c>
      <c r="H76" t="s">
        <v>2539</v>
      </c>
      <c r="I76" t="s">
        <v>2510</v>
      </c>
      <c r="J76" t="s">
        <v>32529</v>
      </c>
      <c r="K76" t="s">
        <v>473</v>
      </c>
      <c r="L76" t="s">
        <v>32530</v>
      </c>
      <c r="M76" s="9" t="s">
        <v>19956</v>
      </c>
      <c r="N76" t="s">
        <v>476</v>
      </c>
      <c r="O76" s="23" t="s">
        <v>32531</v>
      </c>
      <c r="P76" s="16" t="s">
        <v>2350</v>
      </c>
      <c r="Q76" t="s">
        <v>32532</v>
      </c>
      <c r="R76" s="9" t="s">
        <v>32533</v>
      </c>
      <c r="S76" t="s">
        <v>476</v>
      </c>
    </row>
    <row r="77" spans="1:20">
      <c r="A77" t="s">
        <v>18687</v>
      </c>
      <c r="B77" t="s">
        <v>32534</v>
      </c>
      <c r="F77" t="s">
        <v>2539</v>
      </c>
      <c r="G77" t="s">
        <v>2510</v>
      </c>
      <c r="H77" t="s">
        <v>2539</v>
      </c>
      <c r="I77" t="s">
        <v>2510</v>
      </c>
      <c r="K77" t="s">
        <v>473</v>
      </c>
      <c r="M77" s="9"/>
      <c r="N77" t="s">
        <v>32535</v>
      </c>
      <c r="O77" s="22"/>
      <c r="P77" s="16" t="s">
        <v>2350</v>
      </c>
      <c r="Q77" t="s">
        <v>32536</v>
      </c>
      <c r="R77" s="9" t="s">
        <v>32537</v>
      </c>
      <c r="S77" t="s">
        <v>476</v>
      </c>
      <c r="T77" t="s">
        <v>32538</v>
      </c>
    </row>
    <row r="78" spans="1:20">
      <c r="A78" t="s">
        <v>32307</v>
      </c>
      <c r="B78" t="s">
        <v>20797</v>
      </c>
      <c r="F78" t="s">
        <v>2548</v>
      </c>
      <c r="G78" t="s">
        <v>2519</v>
      </c>
      <c r="H78" t="s">
        <v>2548</v>
      </c>
      <c r="I78" t="s">
        <v>2519</v>
      </c>
      <c r="J78" s="10"/>
      <c r="K78" t="s">
        <v>473</v>
      </c>
      <c r="L78" t="s">
        <v>20797</v>
      </c>
      <c r="M78" s="9" t="s">
        <v>20796</v>
      </c>
      <c r="N78" t="s">
        <v>324</v>
      </c>
      <c r="O78" s="23" t="s">
        <v>32539</v>
      </c>
      <c r="P78" s="16" t="s">
        <v>2350</v>
      </c>
      <c r="S78" t="s">
        <v>330</v>
      </c>
    </row>
    <row r="79" spans="1:20">
      <c r="A79" t="s">
        <v>32307</v>
      </c>
      <c r="B79" t="s">
        <v>12891</v>
      </c>
      <c r="F79" t="s">
        <v>2548</v>
      </c>
      <c r="G79" t="s">
        <v>2519</v>
      </c>
      <c r="H79" t="s">
        <v>2548</v>
      </c>
      <c r="I79" t="s">
        <v>2519</v>
      </c>
      <c r="J79" s="10"/>
      <c r="K79" t="s">
        <v>473</v>
      </c>
      <c r="L79" t="s">
        <v>4268</v>
      </c>
      <c r="M79" s="9" t="s">
        <v>21331</v>
      </c>
      <c r="N79" t="s">
        <v>324</v>
      </c>
      <c r="O79" s="23" t="s">
        <v>32540</v>
      </c>
      <c r="P79" s="16" t="s">
        <v>2350</v>
      </c>
      <c r="Q79" t="s">
        <v>32541</v>
      </c>
      <c r="R79" s="9" t="s">
        <v>32542</v>
      </c>
      <c r="S79" t="s">
        <v>324</v>
      </c>
    </row>
    <row r="80" spans="1:20">
      <c r="A80" t="s">
        <v>32323</v>
      </c>
      <c r="B80" s="15" t="s">
        <v>23532</v>
      </c>
    </row>
    <row r="81" spans="1:20">
      <c r="A81" t="s">
        <v>32307</v>
      </c>
      <c r="B81" t="s">
        <v>23160</v>
      </c>
      <c r="F81" t="s">
        <v>2548</v>
      </c>
      <c r="G81" t="s">
        <v>2519</v>
      </c>
      <c r="H81" t="s">
        <v>2548</v>
      </c>
      <c r="I81" t="s">
        <v>2519</v>
      </c>
      <c r="K81" t="s">
        <v>473</v>
      </c>
      <c r="N81" t="s">
        <v>32543</v>
      </c>
      <c r="P81" s="16" t="s">
        <v>2350</v>
      </c>
      <c r="S81" t="s">
        <v>32544</v>
      </c>
    </row>
    <row r="82" spans="1:20" ht="72" customHeight="1">
      <c r="A82" t="s">
        <v>3379</v>
      </c>
      <c r="B82" t="s">
        <v>32545</v>
      </c>
      <c r="C82" t="s">
        <v>324</v>
      </c>
      <c r="F82" t="s">
        <v>2563</v>
      </c>
      <c r="G82" t="s">
        <v>2534</v>
      </c>
      <c r="H82" t="s">
        <v>25819</v>
      </c>
      <c r="I82" t="s">
        <v>25820</v>
      </c>
      <c r="J82" t="s">
        <v>32298</v>
      </c>
      <c r="K82" t="s">
        <v>473</v>
      </c>
      <c r="L82" t="s">
        <v>32299</v>
      </c>
      <c r="M82" t="s">
        <v>18382</v>
      </c>
      <c r="N82" t="s">
        <v>324</v>
      </c>
      <c r="O82" s="22" t="s">
        <v>32300</v>
      </c>
      <c r="P82" s="16" t="s">
        <v>2350</v>
      </c>
      <c r="Q82" t="s">
        <v>32301</v>
      </c>
      <c r="R82" t="s">
        <v>32302</v>
      </c>
      <c r="S82" t="s">
        <v>324</v>
      </c>
    </row>
    <row r="83" spans="1:20" ht="28.7" customHeight="1">
      <c r="A83" t="s">
        <v>3379</v>
      </c>
      <c r="B83" t="s">
        <v>18388</v>
      </c>
      <c r="C83" t="s">
        <v>324</v>
      </c>
      <c r="F83" t="s">
        <v>2563</v>
      </c>
      <c r="G83" t="s">
        <v>2534</v>
      </c>
      <c r="H83" t="s">
        <v>25819</v>
      </c>
      <c r="I83" t="s">
        <v>25820</v>
      </c>
      <c r="J83" s="10"/>
      <c r="K83" t="s">
        <v>473</v>
      </c>
      <c r="L83" t="s">
        <v>32546</v>
      </c>
      <c r="M83" s="9" t="s">
        <v>18389</v>
      </c>
      <c r="N83" t="s">
        <v>324</v>
      </c>
      <c r="O83" s="22" t="s">
        <v>32547</v>
      </c>
      <c r="P83" s="16" t="s">
        <v>2350</v>
      </c>
      <c r="Q83" t="s">
        <v>18388</v>
      </c>
      <c r="R83" s="9" t="s">
        <v>32548</v>
      </c>
      <c r="S83" t="s">
        <v>324</v>
      </c>
    </row>
    <row r="84" spans="1:20">
      <c r="A84" t="s">
        <v>3379</v>
      </c>
      <c r="B84" t="s">
        <v>32549</v>
      </c>
      <c r="C84" t="s">
        <v>324</v>
      </c>
      <c r="F84" t="s">
        <v>2563</v>
      </c>
      <c r="G84" t="s">
        <v>2534</v>
      </c>
      <c r="H84" t="s">
        <v>25819</v>
      </c>
      <c r="I84" t="s">
        <v>25820</v>
      </c>
      <c r="K84" t="s">
        <v>473</v>
      </c>
      <c r="N84" t="s">
        <v>32550</v>
      </c>
      <c r="P84" s="16" t="s">
        <v>2350</v>
      </c>
      <c r="S84" t="s">
        <v>330</v>
      </c>
    </row>
    <row r="85" spans="1:20">
      <c r="A85" t="s">
        <v>3379</v>
      </c>
      <c r="B85" s="15" t="s">
        <v>32551</v>
      </c>
      <c r="C85" t="s">
        <v>324</v>
      </c>
      <c r="F85" t="s">
        <v>2563</v>
      </c>
      <c r="G85" t="s">
        <v>2534</v>
      </c>
      <c r="H85" t="s">
        <v>25819</v>
      </c>
      <c r="I85" t="s">
        <v>25820</v>
      </c>
      <c r="K85" t="s">
        <v>473</v>
      </c>
      <c r="N85" t="s">
        <v>330</v>
      </c>
      <c r="P85" s="16" t="s">
        <v>2350</v>
      </c>
    </row>
    <row r="86" spans="1:20">
      <c r="A86" t="s">
        <v>3379</v>
      </c>
      <c r="B86" s="15" t="s">
        <v>18606</v>
      </c>
      <c r="C86" t="s">
        <v>324</v>
      </c>
      <c r="F86" t="s">
        <v>2563</v>
      </c>
      <c r="G86" t="s">
        <v>2534</v>
      </c>
      <c r="H86" t="s">
        <v>25819</v>
      </c>
      <c r="I86" t="s">
        <v>25820</v>
      </c>
      <c r="K86" t="s">
        <v>473</v>
      </c>
      <c r="M86" s="11"/>
      <c r="N86" t="s">
        <v>330</v>
      </c>
      <c r="P86" s="16" t="s">
        <v>2350</v>
      </c>
      <c r="Q86" t="s">
        <v>32552</v>
      </c>
      <c r="R86" s="9" t="s">
        <v>32553</v>
      </c>
      <c r="S86" t="s">
        <v>476</v>
      </c>
    </row>
    <row r="87" spans="1:20" ht="28.7" customHeight="1">
      <c r="A87" t="s">
        <v>18687</v>
      </c>
      <c r="B87" t="s">
        <v>18984</v>
      </c>
      <c r="F87" t="s">
        <v>2539</v>
      </c>
      <c r="G87" t="s">
        <v>2510</v>
      </c>
      <c r="H87" t="s">
        <v>2539</v>
      </c>
      <c r="I87" t="s">
        <v>2510</v>
      </c>
      <c r="K87" t="s">
        <v>473</v>
      </c>
      <c r="L87" s="11" t="s">
        <v>32554</v>
      </c>
      <c r="M87" s="13" t="s">
        <v>32555</v>
      </c>
      <c r="N87" t="s">
        <v>476</v>
      </c>
      <c r="O87" s="22" t="s">
        <v>32556</v>
      </c>
      <c r="P87" s="16" t="s">
        <v>2350</v>
      </c>
      <c r="Q87" t="s">
        <v>32557</v>
      </c>
      <c r="R87" s="9" t="s">
        <v>32558</v>
      </c>
      <c r="S87" t="s">
        <v>324</v>
      </c>
      <c r="T87" t="s">
        <v>32559</v>
      </c>
    </row>
    <row r="88" spans="1:20">
      <c r="A88" t="s">
        <v>32307</v>
      </c>
      <c r="B88" s="15" t="s">
        <v>32560</v>
      </c>
      <c r="F88" t="s">
        <v>2548</v>
      </c>
      <c r="G88" t="s">
        <v>2519</v>
      </c>
      <c r="H88" t="s">
        <v>2548</v>
      </c>
      <c r="I88" t="s">
        <v>2519</v>
      </c>
      <c r="P88" s="16" t="s">
        <v>2350</v>
      </c>
      <c r="S88" t="s">
        <v>330</v>
      </c>
    </row>
    <row r="89" spans="1:20">
      <c r="A89" t="s">
        <v>3379</v>
      </c>
      <c r="B89" t="s">
        <v>32561</v>
      </c>
      <c r="C89" t="s">
        <v>324</v>
      </c>
      <c r="F89" t="s">
        <v>2563</v>
      </c>
      <c r="G89" t="s">
        <v>2534</v>
      </c>
      <c r="H89" t="s">
        <v>25819</v>
      </c>
      <c r="I89" t="s">
        <v>25820</v>
      </c>
      <c r="K89" t="s">
        <v>473</v>
      </c>
      <c r="N89" t="s">
        <v>330</v>
      </c>
      <c r="P89" s="16" t="s">
        <v>2350</v>
      </c>
      <c r="Q89" t="s">
        <v>32562</v>
      </c>
      <c r="R89" s="9" t="s">
        <v>32563</v>
      </c>
      <c r="S89" t="s">
        <v>476</v>
      </c>
    </row>
    <row r="90" spans="1:20">
      <c r="A90" t="s">
        <v>32307</v>
      </c>
      <c r="B90" t="s">
        <v>32564</v>
      </c>
      <c r="F90" t="s">
        <v>2548</v>
      </c>
      <c r="G90" t="s">
        <v>2519</v>
      </c>
      <c r="H90" t="s">
        <v>2548</v>
      </c>
      <c r="I90" t="s">
        <v>2519</v>
      </c>
      <c r="K90" t="s">
        <v>473</v>
      </c>
      <c r="L90" t="s">
        <v>9810</v>
      </c>
      <c r="M90" s="9" t="s">
        <v>22020</v>
      </c>
      <c r="N90" t="s">
        <v>476</v>
      </c>
      <c r="O90" s="23" t="s">
        <v>32565</v>
      </c>
      <c r="P90" s="16" t="s">
        <v>2350</v>
      </c>
      <c r="S90" t="s">
        <v>330</v>
      </c>
    </row>
    <row r="91" spans="1:20" ht="42.95" customHeight="1">
      <c r="A91" t="s">
        <v>18687</v>
      </c>
      <c r="B91" t="s">
        <v>19643</v>
      </c>
      <c r="C91" t="s">
        <v>324</v>
      </c>
      <c r="F91" t="s">
        <v>2539</v>
      </c>
      <c r="G91" t="s">
        <v>2510</v>
      </c>
      <c r="H91" t="s">
        <v>25925</v>
      </c>
      <c r="I91" t="s">
        <v>25926</v>
      </c>
      <c r="J91" t="s">
        <v>32566</v>
      </c>
      <c r="K91" t="s">
        <v>473</v>
      </c>
      <c r="L91" t="s">
        <v>32567</v>
      </c>
      <c r="M91" s="9" t="s">
        <v>19611</v>
      </c>
      <c r="N91" t="s">
        <v>330</v>
      </c>
      <c r="O91" s="22" t="s">
        <v>32568</v>
      </c>
      <c r="P91" s="16" t="s">
        <v>2350</v>
      </c>
      <c r="Q91" t="s">
        <v>32569</v>
      </c>
      <c r="R91" s="9" t="s">
        <v>32570</v>
      </c>
      <c r="S91" t="s">
        <v>476</v>
      </c>
    </row>
    <row r="92" spans="1:20">
      <c r="A92" t="s">
        <v>18687</v>
      </c>
      <c r="B92" t="s">
        <v>32571</v>
      </c>
      <c r="C92" t="s">
        <v>324</v>
      </c>
      <c r="F92" t="s">
        <v>2539</v>
      </c>
      <c r="G92" t="s">
        <v>2510</v>
      </c>
      <c r="H92" t="s">
        <v>25925</v>
      </c>
      <c r="I92" t="s">
        <v>25926</v>
      </c>
      <c r="K92" t="s">
        <v>473</v>
      </c>
      <c r="N92" t="s">
        <v>330</v>
      </c>
      <c r="P92" s="16" t="s">
        <v>2350</v>
      </c>
      <c r="S92" t="s">
        <v>330</v>
      </c>
    </row>
    <row r="93" spans="1:20">
      <c r="A93" t="s">
        <v>32307</v>
      </c>
      <c r="B93" t="s">
        <v>32572</v>
      </c>
      <c r="F93" t="s">
        <v>2548</v>
      </c>
      <c r="G93" t="s">
        <v>2519</v>
      </c>
      <c r="H93" t="s">
        <v>2548</v>
      </c>
      <c r="I93" t="s">
        <v>2519</v>
      </c>
      <c r="J93" s="10"/>
      <c r="K93" t="s">
        <v>473</v>
      </c>
      <c r="L93" t="s">
        <v>4125</v>
      </c>
      <c r="M93" s="9" t="s">
        <v>32573</v>
      </c>
      <c r="N93" t="s">
        <v>324</v>
      </c>
      <c r="P93" s="16" t="s">
        <v>2350</v>
      </c>
    </row>
    <row r="94" spans="1:20">
      <c r="A94" t="s">
        <v>24687</v>
      </c>
      <c r="B94" s="15" t="s">
        <v>32574</v>
      </c>
      <c r="F94" t="s">
        <v>2563</v>
      </c>
      <c r="G94" t="s">
        <v>2534</v>
      </c>
      <c r="H94" t="s">
        <v>2563</v>
      </c>
      <c r="I94" t="s">
        <v>2534</v>
      </c>
      <c r="K94" t="s">
        <v>473</v>
      </c>
      <c r="N94" t="s">
        <v>330</v>
      </c>
      <c r="P94" s="16" t="s">
        <v>2350</v>
      </c>
      <c r="S94" t="s">
        <v>330</v>
      </c>
    </row>
    <row r="95" spans="1:20">
      <c r="A95" t="s">
        <v>24671</v>
      </c>
      <c r="B95" t="s">
        <v>32575</v>
      </c>
      <c r="D95" t="s">
        <v>324</v>
      </c>
      <c r="F95" t="s">
        <v>2553</v>
      </c>
      <c r="G95" t="s">
        <v>2524</v>
      </c>
      <c r="H95" t="s">
        <v>26403</v>
      </c>
      <c r="I95" t="s">
        <v>26404</v>
      </c>
      <c r="J95" s="10"/>
      <c r="K95" t="s">
        <v>473</v>
      </c>
      <c r="L95" t="s">
        <v>10139</v>
      </c>
      <c r="M95" s="9" t="s">
        <v>22068</v>
      </c>
      <c r="N95" t="s">
        <v>476</v>
      </c>
      <c r="O95" s="23" t="s">
        <v>32576</v>
      </c>
      <c r="P95" s="16" t="s">
        <v>2350</v>
      </c>
      <c r="Q95" t="s">
        <v>32577</v>
      </c>
      <c r="R95" s="9" t="s">
        <v>22076</v>
      </c>
      <c r="S95" t="s">
        <v>476</v>
      </c>
    </row>
    <row r="96" spans="1:20">
      <c r="A96" t="s">
        <v>32307</v>
      </c>
      <c r="B96" s="15" t="s">
        <v>21122</v>
      </c>
      <c r="F96" t="s">
        <v>2548</v>
      </c>
      <c r="G96" t="s">
        <v>2519</v>
      </c>
      <c r="H96" t="s">
        <v>2548</v>
      </c>
      <c r="I96" t="s">
        <v>2519</v>
      </c>
      <c r="J96" s="10"/>
      <c r="K96" t="s">
        <v>473</v>
      </c>
      <c r="L96" t="s">
        <v>1820</v>
      </c>
      <c r="M96" s="9" t="s">
        <v>32578</v>
      </c>
      <c r="N96" t="s">
        <v>476</v>
      </c>
      <c r="O96" s="23" t="s">
        <v>32579</v>
      </c>
      <c r="P96" s="16" t="s">
        <v>2350</v>
      </c>
      <c r="S96" t="s">
        <v>330</v>
      </c>
    </row>
    <row r="97" spans="1:19">
      <c r="A97" t="s">
        <v>3379</v>
      </c>
      <c r="B97" t="s">
        <v>32580</v>
      </c>
      <c r="C97" t="s">
        <v>324</v>
      </c>
      <c r="F97" t="s">
        <v>2563</v>
      </c>
      <c r="G97" t="s">
        <v>2534</v>
      </c>
      <c r="H97" t="s">
        <v>25819</v>
      </c>
      <c r="I97" t="s">
        <v>25820</v>
      </c>
      <c r="J97" s="10"/>
      <c r="K97" t="s">
        <v>473</v>
      </c>
      <c r="L97" t="s">
        <v>32581</v>
      </c>
      <c r="M97" s="9" t="s">
        <v>18484</v>
      </c>
      <c r="N97" t="s">
        <v>476</v>
      </c>
      <c r="O97" s="23" t="s">
        <v>32582</v>
      </c>
      <c r="P97" s="16" t="s">
        <v>2350</v>
      </c>
      <c r="Q97" t="s">
        <v>32583</v>
      </c>
      <c r="R97" s="9" t="s">
        <v>32584</v>
      </c>
      <c r="S97" t="s">
        <v>324</v>
      </c>
    </row>
    <row r="98" spans="1:19">
      <c r="A98" t="s">
        <v>24671</v>
      </c>
      <c r="B98" t="s">
        <v>4211</v>
      </c>
      <c r="F98" t="s">
        <v>2553</v>
      </c>
      <c r="G98" t="s">
        <v>2524</v>
      </c>
      <c r="H98" t="s">
        <v>2553</v>
      </c>
      <c r="I98" t="s">
        <v>2524</v>
      </c>
      <c r="J98" s="10"/>
      <c r="K98" t="s">
        <v>473</v>
      </c>
      <c r="L98" t="s">
        <v>4211</v>
      </c>
      <c r="M98" s="9" t="s">
        <v>32585</v>
      </c>
      <c r="N98" t="s">
        <v>324</v>
      </c>
      <c r="O98" s="23" t="s">
        <v>32586</v>
      </c>
      <c r="P98" s="16" t="s">
        <v>2350</v>
      </c>
      <c r="S98" t="s">
        <v>330</v>
      </c>
    </row>
    <row r="99" spans="1:19">
      <c r="A99" t="s">
        <v>32307</v>
      </c>
      <c r="B99" t="s">
        <v>27401</v>
      </c>
      <c r="D99" t="s">
        <v>324</v>
      </c>
      <c r="F99" t="s">
        <v>2548</v>
      </c>
      <c r="G99" t="s">
        <v>2519</v>
      </c>
      <c r="H99" t="s">
        <v>25848</v>
      </c>
      <c r="I99" t="s">
        <v>25849</v>
      </c>
      <c r="J99" s="10"/>
      <c r="K99" t="s">
        <v>473</v>
      </c>
      <c r="L99" t="s">
        <v>1820</v>
      </c>
      <c r="M99" s="9" t="s">
        <v>32578</v>
      </c>
      <c r="N99" t="s">
        <v>476</v>
      </c>
      <c r="O99" s="23" t="s">
        <v>32579</v>
      </c>
      <c r="P99" s="16" t="s">
        <v>2350</v>
      </c>
      <c r="S99" t="s">
        <v>330</v>
      </c>
    </row>
    <row r="100" spans="1:19">
      <c r="A100" t="s">
        <v>24671</v>
      </c>
      <c r="B100" t="s">
        <v>32587</v>
      </c>
      <c r="D100" t="s">
        <v>324</v>
      </c>
      <c r="F100" t="s">
        <v>2553</v>
      </c>
      <c r="G100" t="s">
        <v>2524</v>
      </c>
      <c r="H100" t="s">
        <v>26403</v>
      </c>
      <c r="I100" t="s">
        <v>26404</v>
      </c>
      <c r="J100" s="10"/>
      <c r="K100" t="s">
        <v>473</v>
      </c>
      <c r="L100" t="s">
        <v>9596</v>
      </c>
      <c r="M100" s="9" t="s">
        <v>22441</v>
      </c>
      <c r="N100" t="s">
        <v>476</v>
      </c>
      <c r="O100" s="23" t="s">
        <v>32588</v>
      </c>
      <c r="P100" s="16" t="s">
        <v>2350</v>
      </c>
      <c r="S100" t="s">
        <v>330</v>
      </c>
    </row>
    <row r="101" spans="1:19" ht="28.7" customHeight="1">
      <c r="A101" t="s">
        <v>20214</v>
      </c>
      <c r="B101" t="s">
        <v>32589</v>
      </c>
      <c r="C101" t="s">
        <v>324</v>
      </c>
      <c r="F101" t="s">
        <v>2539</v>
      </c>
      <c r="G101" t="s">
        <v>2510</v>
      </c>
      <c r="H101" t="s">
        <v>25925</v>
      </c>
      <c r="I101" t="s">
        <v>25926</v>
      </c>
      <c r="K101" t="s">
        <v>473</v>
      </c>
      <c r="L101" s="11" t="s">
        <v>32590</v>
      </c>
      <c r="M101" s="13" t="s">
        <v>32591</v>
      </c>
      <c r="N101" t="s">
        <v>476</v>
      </c>
      <c r="O101" s="22" t="s">
        <v>32592</v>
      </c>
      <c r="P101" s="16" t="s">
        <v>2350</v>
      </c>
      <c r="Q101" t="s">
        <v>20588</v>
      </c>
      <c r="R101" s="9" t="s">
        <v>32593</v>
      </c>
      <c r="S101" t="s">
        <v>476</v>
      </c>
    </row>
    <row r="102" spans="1:19">
      <c r="A102" t="s">
        <v>18687</v>
      </c>
      <c r="B102" t="s">
        <v>19509</v>
      </c>
      <c r="C102" t="s">
        <v>324</v>
      </c>
      <c r="F102" t="s">
        <v>2539</v>
      </c>
      <c r="G102" t="s">
        <v>2510</v>
      </c>
      <c r="H102" t="s">
        <v>25925</v>
      </c>
      <c r="I102" t="s">
        <v>25926</v>
      </c>
      <c r="J102" t="s">
        <v>32594</v>
      </c>
      <c r="K102" t="s">
        <v>473</v>
      </c>
      <c r="L102" t="s">
        <v>32595</v>
      </c>
      <c r="M102" s="9" t="s">
        <v>19520</v>
      </c>
      <c r="N102" t="s">
        <v>324</v>
      </c>
      <c r="O102" s="23" t="s">
        <v>32596</v>
      </c>
      <c r="P102" s="16" t="s">
        <v>2350</v>
      </c>
      <c r="Q102" t="s">
        <v>26417</v>
      </c>
      <c r="R102" s="9" t="s">
        <v>32597</v>
      </c>
      <c r="S102" t="s">
        <v>324</v>
      </c>
    </row>
    <row r="103" spans="1:19">
      <c r="A103" t="s">
        <v>18687</v>
      </c>
      <c r="B103" t="s">
        <v>32598</v>
      </c>
      <c r="F103" t="s">
        <v>2539</v>
      </c>
      <c r="G103" t="s">
        <v>2510</v>
      </c>
      <c r="H103" t="s">
        <v>2539</v>
      </c>
      <c r="I103" t="s">
        <v>2510</v>
      </c>
      <c r="K103" t="s">
        <v>473</v>
      </c>
      <c r="N103" t="s">
        <v>330</v>
      </c>
      <c r="P103" s="16" t="s">
        <v>2350</v>
      </c>
      <c r="Q103" t="s">
        <v>32599</v>
      </c>
      <c r="R103" s="9" t="s">
        <v>32600</v>
      </c>
      <c r="S103" t="s">
        <v>324</v>
      </c>
    </row>
    <row r="104" spans="1:19">
      <c r="A104" t="s">
        <v>18687</v>
      </c>
      <c r="B104" t="s">
        <v>32601</v>
      </c>
      <c r="F104" t="s">
        <v>2539</v>
      </c>
      <c r="G104" t="s">
        <v>2510</v>
      </c>
      <c r="H104" t="s">
        <v>2539</v>
      </c>
      <c r="I104" t="s">
        <v>2510</v>
      </c>
      <c r="K104" t="s">
        <v>473</v>
      </c>
      <c r="N104" t="s">
        <v>330</v>
      </c>
      <c r="P104" s="16" t="s">
        <v>2350</v>
      </c>
      <c r="Q104" t="s">
        <v>32602</v>
      </c>
      <c r="R104" s="9" t="s">
        <v>32603</v>
      </c>
      <c r="S104" t="s">
        <v>324</v>
      </c>
    </row>
    <row r="105" spans="1:19">
      <c r="A105" t="s">
        <v>18687</v>
      </c>
      <c r="B105" t="s">
        <v>32604</v>
      </c>
      <c r="D105" t="s">
        <v>324</v>
      </c>
      <c r="F105" t="s">
        <v>2539</v>
      </c>
      <c r="G105" t="s">
        <v>2510</v>
      </c>
      <c r="H105" t="s">
        <v>26269</v>
      </c>
      <c r="I105" t="s">
        <v>26270</v>
      </c>
      <c r="K105" t="s">
        <v>473</v>
      </c>
      <c r="N105" t="s">
        <v>330</v>
      </c>
      <c r="P105" s="16" t="s">
        <v>2350</v>
      </c>
      <c r="S105" t="s">
        <v>330</v>
      </c>
    </row>
    <row r="106" spans="1:19">
      <c r="A106" t="s">
        <v>32307</v>
      </c>
      <c r="B106" t="s">
        <v>4241</v>
      </c>
      <c r="F106" t="s">
        <v>2548</v>
      </c>
      <c r="G106" t="s">
        <v>2519</v>
      </c>
      <c r="H106" t="s">
        <v>2548</v>
      </c>
      <c r="I106" t="s">
        <v>2519</v>
      </c>
      <c r="J106" s="10"/>
      <c r="K106" t="s">
        <v>473</v>
      </c>
      <c r="L106" t="s">
        <v>21256</v>
      </c>
      <c r="M106" s="9" t="s">
        <v>32605</v>
      </c>
      <c r="N106" t="s">
        <v>324</v>
      </c>
      <c r="P106" s="16" t="s">
        <v>2350</v>
      </c>
      <c r="Q106" t="s">
        <v>32606</v>
      </c>
      <c r="R106" s="9" t="s">
        <v>32607</v>
      </c>
      <c r="S106" t="s">
        <v>324</v>
      </c>
    </row>
    <row r="107" spans="1:19">
      <c r="A107" t="s">
        <v>32307</v>
      </c>
      <c r="B107" t="s">
        <v>17482</v>
      </c>
      <c r="F107" t="s">
        <v>2548</v>
      </c>
      <c r="G107" t="s">
        <v>2519</v>
      </c>
      <c r="H107" t="s">
        <v>2548</v>
      </c>
      <c r="I107" t="s">
        <v>2519</v>
      </c>
      <c r="K107" t="s">
        <v>473</v>
      </c>
      <c r="L107" t="s">
        <v>1820</v>
      </c>
      <c r="M107" t="s">
        <v>32578</v>
      </c>
      <c r="N107" t="s">
        <v>476</v>
      </c>
      <c r="O107" s="23" t="s">
        <v>32579</v>
      </c>
      <c r="P107" s="16" t="s">
        <v>2350</v>
      </c>
      <c r="S107" t="s">
        <v>330</v>
      </c>
    </row>
    <row r="108" spans="1:19" ht="45" customHeight="1">
      <c r="A108" t="s">
        <v>18687</v>
      </c>
      <c r="B108" t="s">
        <v>32608</v>
      </c>
      <c r="F108" t="s">
        <v>2539</v>
      </c>
      <c r="G108" t="s">
        <v>2510</v>
      </c>
      <c r="H108" t="s">
        <v>2539</v>
      </c>
      <c r="I108" t="s">
        <v>2510</v>
      </c>
      <c r="J108" s="10"/>
      <c r="K108" t="s">
        <v>473</v>
      </c>
      <c r="L108" t="s">
        <v>3510</v>
      </c>
      <c r="M108" s="9" t="s">
        <v>32609</v>
      </c>
      <c r="N108" t="s">
        <v>476</v>
      </c>
      <c r="O108" s="23" t="s">
        <v>32610</v>
      </c>
      <c r="P108" s="16" t="s">
        <v>2350</v>
      </c>
      <c r="Q108" s="20" t="s">
        <v>32611</v>
      </c>
      <c r="R108" s="9" t="s">
        <v>32612</v>
      </c>
      <c r="S108" t="s">
        <v>476</v>
      </c>
    </row>
    <row r="109" spans="1:19">
      <c r="A109" t="s">
        <v>18687</v>
      </c>
      <c r="B109" t="s">
        <v>32613</v>
      </c>
      <c r="E109" t="s">
        <v>324</v>
      </c>
      <c r="F109" t="s">
        <v>2539</v>
      </c>
      <c r="G109" t="s">
        <v>2510</v>
      </c>
      <c r="H109" t="s">
        <v>26444</v>
      </c>
      <c r="I109" t="s">
        <v>26445</v>
      </c>
      <c r="K109" t="s">
        <v>473</v>
      </c>
      <c r="N109" t="s">
        <v>330</v>
      </c>
      <c r="P109" s="16" t="s">
        <v>2350</v>
      </c>
      <c r="S109" t="s">
        <v>330</v>
      </c>
    </row>
    <row r="110" spans="1:19">
      <c r="A110" t="s">
        <v>24671</v>
      </c>
      <c r="B110" t="s">
        <v>32614</v>
      </c>
      <c r="F110" t="s">
        <v>2553</v>
      </c>
      <c r="G110" t="s">
        <v>2524</v>
      </c>
      <c r="H110" t="s">
        <v>2553</v>
      </c>
      <c r="I110" t="s">
        <v>2524</v>
      </c>
      <c r="K110" t="s">
        <v>473</v>
      </c>
      <c r="N110" t="s">
        <v>330</v>
      </c>
      <c r="P110" s="16" t="s">
        <v>2350</v>
      </c>
      <c r="S110" t="s">
        <v>330</v>
      </c>
    </row>
    <row r="111" spans="1:19">
      <c r="A111" t="s">
        <v>24687</v>
      </c>
      <c r="B111" t="s">
        <v>23423</v>
      </c>
      <c r="C111" t="s">
        <v>324</v>
      </c>
      <c r="F111" t="s">
        <v>2563</v>
      </c>
      <c r="G111" t="s">
        <v>2534</v>
      </c>
      <c r="H111" t="s">
        <v>25819</v>
      </c>
      <c r="I111" t="s">
        <v>25820</v>
      </c>
      <c r="J111" s="10"/>
      <c r="K111" t="s">
        <v>473</v>
      </c>
      <c r="L111" t="s">
        <v>32615</v>
      </c>
      <c r="M111" s="9" t="s">
        <v>32616</v>
      </c>
      <c r="N111" t="s">
        <v>476</v>
      </c>
      <c r="O111" s="23" t="s">
        <v>32617</v>
      </c>
      <c r="P111" s="16" t="s">
        <v>2350</v>
      </c>
      <c r="S111" t="s">
        <v>330</v>
      </c>
    </row>
    <row r="112" spans="1:19">
      <c r="A112" t="s">
        <v>3379</v>
      </c>
      <c r="B112" t="s">
        <v>32618</v>
      </c>
      <c r="C112" t="s">
        <v>324</v>
      </c>
      <c r="F112" t="s">
        <v>2563</v>
      </c>
      <c r="G112" t="s">
        <v>2534</v>
      </c>
      <c r="H112" t="s">
        <v>25819</v>
      </c>
      <c r="I112" t="s">
        <v>25820</v>
      </c>
      <c r="J112" s="10"/>
      <c r="K112" t="s">
        <v>473</v>
      </c>
      <c r="L112" t="s">
        <v>32619</v>
      </c>
      <c r="M112" s="9" t="s">
        <v>32620</v>
      </c>
      <c r="N112" t="s">
        <v>476</v>
      </c>
      <c r="O112" s="23" t="s">
        <v>32621</v>
      </c>
      <c r="P112" s="16" t="s">
        <v>2350</v>
      </c>
      <c r="S112" t="s">
        <v>330</v>
      </c>
    </row>
    <row r="113" spans="1:19">
      <c r="A113" t="s">
        <v>3379</v>
      </c>
      <c r="B113" t="s">
        <v>32622</v>
      </c>
      <c r="C113" t="s">
        <v>324</v>
      </c>
      <c r="F113" t="s">
        <v>2563</v>
      </c>
      <c r="G113" t="s">
        <v>2534</v>
      </c>
      <c r="H113" t="s">
        <v>25819</v>
      </c>
      <c r="I113" t="s">
        <v>25820</v>
      </c>
      <c r="J113" s="21"/>
      <c r="K113" s="19" t="s">
        <v>473</v>
      </c>
      <c r="L113" s="19" t="s">
        <v>32619</v>
      </c>
      <c r="M113" s="9" t="s">
        <v>32620</v>
      </c>
      <c r="N113" s="19" t="s">
        <v>476</v>
      </c>
      <c r="O113" s="23" t="s">
        <v>32621</v>
      </c>
      <c r="P113" s="16" t="s">
        <v>2350</v>
      </c>
      <c r="S113" t="s">
        <v>330</v>
      </c>
    </row>
    <row r="114" spans="1:19">
      <c r="A114" t="s">
        <v>32323</v>
      </c>
      <c r="B114" t="s">
        <v>23630</v>
      </c>
      <c r="J114" s="10"/>
      <c r="K114" t="s">
        <v>473</v>
      </c>
      <c r="L114" t="s">
        <v>32623</v>
      </c>
      <c r="M114" s="9" t="s">
        <v>32624</v>
      </c>
      <c r="N114" t="s">
        <v>476</v>
      </c>
      <c r="O114" s="23" t="s">
        <v>32625</v>
      </c>
      <c r="P114" s="16" t="s">
        <v>2350</v>
      </c>
      <c r="S114" t="s">
        <v>330</v>
      </c>
    </row>
    <row r="115" spans="1:19">
      <c r="A115" t="s">
        <v>32323</v>
      </c>
      <c r="B115" t="s">
        <v>18158</v>
      </c>
      <c r="J115" s="10"/>
      <c r="K115" t="s">
        <v>473</v>
      </c>
      <c r="L115" t="s">
        <v>32626</v>
      </c>
      <c r="M115" s="9" t="s">
        <v>32627</v>
      </c>
      <c r="N115" t="s">
        <v>324</v>
      </c>
      <c r="O115" s="23" t="s">
        <v>32628</v>
      </c>
      <c r="P115" s="16" t="s">
        <v>2350</v>
      </c>
      <c r="S115" t="s">
        <v>330</v>
      </c>
    </row>
    <row r="116" spans="1:19" ht="45" customHeight="1">
      <c r="A116" t="s">
        <v>20214</v>
      </c>
      <c r="B116" t="s">
        <v>19321</v>
      </c>
      <c r="F116" t="s">
        <v>2539</v>
      </c>
      <c r="G116" t="s">
        <v>2510</v>
      </c>
      <c r="H116" t="s">
        <v>2539</v>
      </c>
      <c r="I116" t="s">
        <v>2510</v>
      </c>
      <c r="J116" s="10"/>
      <c r="K116" t="s">
        <v>473</v>
      </c>
      <c r="L116" s="11" t="s">
        <v>32629</v>
      </c>
      <c r="M116" s="11" t="s">
        <v>32630</v>
      </c>
      <c r="N116" t="s">
        <v>476</v>
      </c>
      <c r="O116" s="22" t="s">
        <v>32631</v>
      </c>
      <c r="P116" s="16" t="s">
        <v>2350</v>
      </c>
      <c r="Q116" t="s">
        <v>32632</v>
      </c>
      <c r="R116" s="9" t="s">
        <v>32633</v>
      </c>
      <c r="S116" t="s">
        <v>324</v>
      </c>
    </row>
    <row r="117" spans="1:19">
      <c r="A117" t="s">
        <v>18687</v>
      </c>
      <c r="B117" t="s">
        <v>32634</v>
      </c>
      <c r="F117" t="s">
        <v>2539</v>
      </c>
      <c r="G117" t="s">
        <v>2510</v>
      </c>
      <c r="H117" t="s">
        <v>2539</v>
      </c>
      <c r="I117" t="s">
        <v>2510</v>
      </c>
      <c r="K117" t="s">
        <v>473</v>
      </c>
      <c r="N117" t="s">
        <v>330</v>
      </c>
      <c r="P117" s="16" t="s">
        <v>2350</v>
      </c>
      <c r="Q117" t="s">
        <v>32635</v>
      </c>
      <c r="R117" s="9" t="s">
        <v>32636</v>
      </c>
      <c r="S117" t="s">
        <v>324</v>
      </c>
    </row>
    <row r="118" spans="1:19">
      <c r="A118" t="s">
        <v>32323</v>
      </c>
      <c r="B118" t="s">
        <v>32637</v>
      </c>
      <c r="K118" t="s">
        <v>473</v>
      </c>
      <c r="N118" t="s">
        <v>330</v>
      </c>
      <c r="P118" s="16" t="s">
        <v>2350</v>
      </c>
      <c r="S118" t="s">
        <v>330</v>
      </c>
    </row>
    <row r="119" spans="1:19">
      <c r="A119" t="s">
        <v>32323</v>
      </c>
      <c r="B119" t="s">
        <v>23510</v>
      </c>
      <c r="J119" s="10"/>
      <c r="K119" t="s">
        <v>473</v>
      </c>
      <c r="L119" t="s">
        <v>18008</v>
      </c>
      <c r="M119" s="9" t="s">
        <v>32638</v>
      </c>
      <c r="N119" t="s">
        <v>476</v>
      </c>
      <c r="O119" s="23" t="s">
        <v>32639</v>
      </c>
      <c r="P119" s="16" t="s">
        <v>2350</v>
      </c>
      <c r="S119" t="s">
        <v>330</v>
      </c>
    </row>
    <row r="120" spans="1:19">
      <c r="A120" t="s">
        <v>24687</v>
      </c>
      <c r="B120" t="s">
        <v>23431</v>
      </c>
      <c r="C120" t="s">
        <v>324</v>
      </c>
      <c r="F120" t="s">
        <v>2563</v>
      </c>
      <c r="G120" t="s">
        <v>2534</v>
      </c>
      <c r="H120" t="s">
        <v>25819</v>
      </c>
      <c r="I120" t="s">
        <v>25820</v>
      </c>
      <c r="K120" t="s">
        <v>473</v>
      </c>
      <c r="N120" t="s">
        <v>330</v>
      </c>
      <c r="P120" s="16" t="s">
        <v>2350</v>
      </c>
      <c r="S120" t="s">
        <v>330</v>
      </c>
    </row>
    <row r="121" spans="1:19" ht="15.95">
      <c r="A121" t="s">
        <v>32323</v>
      </c>
      <c r="B121" t="s">
        <v>23339</v>
      </c>
      <c r="J121" t="s">
        <v>32640</v>
      </c>
      <c r="K121" t="s">
        <v>473</v>
      </c>
      <c r="L121" t="s">
        <v>32641</v>
      </c>
      <c r="M121" s="9" t="s">
        <v>32642</v>
      </c>
      <c r="N121" t="s">
        <v>324</v>
      </c>
      <c r="O121" s="22" t="s">
        <v>32643</v>
      </c>
      <c r="P121" s="16" t="s">
        <v>2350</v>
      </c>
      <c r="S121" t="s">
        <v>330</v>
      </c>
    </row>
    <row r="122" spans="1:19">
      <c r="A122" t="s">
        <v>24671</v>
      </c>
      <c r="B122" t="s">
        <v>4064</v>
      </c>
      <c r="F122" t="s">
        <v>2553</v>
      </c>
      <c r="G122" t="s">
        <v>2524</v>
      </c>
      <c r="H122" t="s">
        <v>2553</v>
      </c>
      <c r="I122" t="s">
        <v>2524</v>
      </c>
      <c r="J122" s="10"/>
      <c r="K122" t="s">
        <v>473</v>
      </c>
      <c r="L122" t="s">
        <v>4064</v>
      </c>
      <c r="M122" s="9" t="s">
        <v>22171</v>
      </c>
      <c r="N122" t="s">
        <v>324</v>
      </c>
      <c r="O122" s="23" t="s">
        <v>32644</v>
      </c>
      <c r="P122" s="16" t="s">
        <v>2350</v>
      </c>
      <c r="Q122" t="s">
        <v>32645</v>
      </c>
      <c r="R122" s="9" t="s">
        <v>32646</v>
      </c>
      <c r="S122" t="s">
        <v>324</v>
      </c>
    </row>
    <row r="123" spans="1:19">
      <c r="A123" t="s">
        <v>32323</v>
      </c>
      <c r="B123" t="s">
        <v>23637</v>
      </c>
      <c r="J123" s="10"/>
      <c r="K123" t="s">
        <v>473</v>
      </c>
      <c r="L123" t="s">
        <v>32647</v>
      </c>
      <c r="M123" s="9" t="s">
        <v>32648</v>
      </c>
      <c r="N123" t="s">
        <v>324</v>
      </c>
      <c r="O123" s="23" t="s">
        <v>32649</v>
      </c>
      <c r="P123" s="16" t="s">
        <v>2350</v>
      </c>
      <c r="S123" t="s">
        <v>330</v>
      </c>
    </row>
    <row r="124" spans="1:19">
      <c r="A124" t="s">
        <v>32323</v>
      </c>
      <c r="B124" t="s">
        <v>6073</v>
      </c>
      <c r="J124" t="s">
        <v>32650</v>
      </c>
      <c r="K124" t="s">
        <v>473</v>
      </c>
      <c r="L124" t="s">
        <v>32447</v>
      </c>
      <c r="M124" s="9" t="s">
        <v>32448</v>
      </c>
      <c r="N124" t="s">
        <v>324</v>
      </c>
      <c r="O124" s="23" t="s">
        <v>32449</v>
      </c>
      <c r="P124" s="16" t="s">
        <v>2350</v>
      </c>
      <c r="Q124" t="s">
        <v>6073</v>
      </c>
      <c r="R124" s="9" t="s">
        <v>32450</v>
      </c>
      <c r="S124" t="s">
        <v>324</v>
      </c>
    </row>
    <row r="125" spans="1:19">
      <c r="A125" t="s">
        <v>32323</v>
      </c>
      <c r="B125" t="s">
        <v>32651</v>
      </c>
      <c r="J125" t="s">
        <v>32650</v>
      </c>
      <c r="K125" t="s">
        <v>473</v>
      </c>
      <c r="L125" t="s">
        <v>32447</v>
      </c>
      <c r="M125" s="9" t="s">
        <v>32448</v>
      </c>
      <c r="N125" t="s">
        <v>476</v>
      </c>
      <c r="O125" s="23" t="s">
        <v>32449</v>
      </c>
      <c r="P125" s="16" t="s">
        <v>2350</v>
      </c>
      <c r="Q125" t="s">
        <v>6073</v>
      </c>
      <c r="R125" s="9" t="s">
        <v>32450</v>
      </c>
      <c r="S125" t="s">
        <v>476</v>
      </c>
    </row>
    <row r="126" spans="1:19">
      <c r="A126" t="s">
        <v>32307</v>
      </c>
      <c r="B126" t="s">
        <v>32652</v>
      </c>
      <c r="F126" t="s">
        <v>2548</v>
      </c>
      <c r="G126" t="s">
        <v>2519</v>
      </c>
      <c r="H126" t="s">
        <v>2548</v>
      </c>
      <c r="I126" t="s">
        <v>2519</v>
      </c>
      <c r="K126" t="s">
        <v>473</v>
      </c>
      <c r="N126" t="s">
        <v>330</v>
      </c>
      <c r="P126" s="16" t="s">
        <v>2350</v>
      </c>
      <c r="S126" t="s">
        <v>330</v>
      </c>
    </row>
    <row r="127" spans="1:19">
      <c r="A127" t="s">
        <v>1808</v>
      </c>
      <c r="B127" t="s">
        <v>21213</v>
      </c>
      <c r="K127" t="s">
        <v>473</v>
      </c>
      <c r="N127" t="s">
        <v>330</v>
      </c>
      <c r="P127" s="16" t="s">
        <v>2350</v>
      </c>
      <c r="S127" t="s">
        <v>330</v>
      </c>
    </row>
    <row r="128" spans="1:19">
      <c r="A128" t="s">
        <v>32323</v>
      </c>
      <c r="B128" t="s">
        <v>23497</v>
      </c>
      <c r="J128" s="10"/>
      <c r="K128" t="s">
        <v>473</v>
      </c>
      <c r="L128" t="s">
        <v>17980</v>
      </c>
      <c r="M128" s="9" t="s">
        <v>32653</v>
      </c>
      <c r="N128" t="s">
        <v>324</v>
      </c>
      <c r="O128" s="23" t="s">
        <v>32654</v>
      </c>
      <c r="P128" s="16" t="s">
        <v>2350</v>
      </c>
      <c r="S128" t="s">
        <v>330</v>
      </c>
    </row>
    <row r="129" spans="1:19">
      <c r="A129" t="s">
        <v>32323</v>
      </c>
      <c r="B129" t="s">
        <v>23501</v>
      </c>
      <c r="J129" s="10"/>
      <c r="K129" t="s">
        <v>473</v>
      </c>
      <c r="L129" t="s">
        <v>17980</v>
      </c>
      <c r="M129" s="9" t="s">
        <v>32653</v>
      </c>
      <c r="N129" t="s">
        <v>476</v>
      </c>
      <c r="O129" s="23" t="s">
        <v>32654</v>
      </c>
      <c r="P129" s="16" t="s">
        <v>2350</v>
      </c>
      <c r="S129" t="s">
        <v>330</v>
      </c>
    </row>
    <row r="130" spans="1:19">
      <c r="A130" t="s">
        <v>32323</v>
      </c>
      <c r="B130" t="s">
        <v>32655</v>
      </c>
      <c r="K130" t="s">
        <v>473</v>
      </c>
      <c r="N130" t="s">
        <v>330</v>
      </c>
      <c r="P130" s="16" t="s">
        <v>2350</v>
      </c>
      <c r="S130" t="s">
        <v>330</v>
      </c>
    </row>
    <row r="131" spans="1:19">
      <c r="A131" t="s">
        <v>32307</v>
      </c>
      <c r="B131" t="s">
        <v>22829</v>
      </c>
      <c r="F131" t="s">
        <v>2548</v>
      </c>
      <c r="G131" t="s">
        <v>2519</v>
      </c>
      <c r="H131" t="s">
        <v>2548</v>
      </c>
      <c r="I131" t="s">
        <v>2519</v>
      </c>
      <c r="J131" s="10"/>
      <c r="K131" t="s">
        <v>473</v>
      </c>
      <c r="L131" t="s">
        <v>22829</v>
      </c>
      <c r="M131" s="9" t="s">
        <v>32656</v>
      </c>
      <c r="N131" t="s">
        <v>324</v>
      </c>
      <c r="O131" s="23" t="s">
        <v>32657</v>
      </c>
      <c r="P131" s="16" t="s">
        <v>2350</v>
      </c>
      <c r="Q131" t="s">
        <v>32658</v>
      </c>
      <c r="R131" s="9" t="s">
        <v>32659</v>
      </c>
      <c r="S131" t="s">
        <v>324</v>
      </c>
    </row>
    <row r="132" spans="1:19">
      <c r="A132" t="s">
        <v>18687</v>
      </c>
      <c r="B132" t="s">
        <v>20259</v>
      </c>
      <c r="C132" t="s">
        <v>324</v>
      </c>
      <c r="E132" t="s">
        <v>324</v>
      </c>
      <c r="F132" t="s">
        <v>2539</v>
      </c>
      <c r="G132" t="s">
        <v>2510</v>
      </c>
      <c r="H132" t="s">
        <v>25879</v>
      </c>
      <c r="I132" t="s">
        <v>25880</v>
      </c>
      <c r="K132" t="s">
        <v>473</v>
      </c>
      <c r="N132" t="s">
        <v>330</v>
      </c>
      <c r="P132" s="16" t="s">
        <v>2350</v>
      </c>
      <c r="S132" t="s">
        <v>330</v>
      </c>
    </row>
    <row r="133" spans="1:19">
      <c r="A133" t="s">
        <v>20214</v>
      </c>
      <c r="B133" t="s">
        <v>20262</v>
      </c>
      <c r="C133" t="s">
        <v>324</v>
      </c>
      <c r="F133" t="s">
        <v>2539</v>
      </c>
      <c r="G133" t="s">
        <v>2510</v>
      </c>
      <c r="H133" t="s">
        <v>25925</v>
      </c>
      <c r="I133" t="s">
        <v>25926</v>
      </c>
      <c r="J133" s="10"/>
      <c r="K133" t="s">
        <v>473</v>
      </c>
      <c r="L133" t="s">
        <v>3687</v>
      </c>
      <c r="M133" s="9" t="s">
        <v>20245</v>
      </c>
      <c r="N133" t="s">
        <v>476</v>
      </c>
      <c r="O133" s="23" t="s">
        <v>32481</v>
      </c>
      <c r="P133" s="16" t="s">
        <v>2350</v>
      </c>
      <c r="Q133" t="s">
        <v>27599</v>
      </c>
      <c r="R133" s="9" t="s">
        <v>32482</v>
      </c>
      <c r="S133" t="s">
        <v>324</v>
      </c>
    </row>
    <row r="134" spans="1:19">
      <c r="A134" t="s">
        <v>32323</v>
      </c>
      <c r="B134" t="s">
        <v>8201</v>
      </c>
      <c r="J134" s="10"/>
      <c r="K134" t="s">
        <v>473</v>
      </c>
      <c r="L134" t="s">
        <v>8765</v>
      </c>
      <c r="M134" s="9" t="s">
        <v>32660</v>
      </c>
      <c r="N134" t="s">
        <v>324</v>
      </c>
      <c r="O134" s="23" t="s">
        <v>32661</v>
      </c>
      <c r="P134" s="16" t="s">
        <v>2350</v>
      </c>
      <c r="S134" t="s">
        <v>330</v>
      </c>
    </row>
    <row r="135" spans="1:19" ht="86.25" customHeight="1">
      <c r="A135" t="s">
        <v>32323</v>
      </c>
      <c r="B135" t="s">
        <v>32662</v>
      </c>
      <c r="K135" t="s">
        <v>473</v>
      </c>
      <c r="L135" t="s">
        <v>32663</v>
      </c>
      <c r="M135" s="9" t="s">
        <v>32664</v>
      </c>
      <c r="N135" t="s">
        <v>324</v>
      </c>
      <c r="O135" s="22" t="s">
        <v>32665</v>
      </c>
      <c r="P135" s="16" t="s">
        <v>2350</v>
      </c>
      <c r="S135" t="s">
        <v>330</v>
      </c>
    </row>
    <row r="136" spans="1:19" ht="100.5" customHeight="1">
      <c r="A136" t="s">
        <v>32323</v>
      </c>
      <c r="B136" t="s">
        <v>23505</v>
      </c>
      <c r="K136" t="s">
        <v>473</v>
      </c>
      <c r="L136" t="s">
        <v>17984</v>
      </c>
      <c r="M136" s="9" t="s">
        <v>32666</v>
      </c>
      <c r="N136" t="s">
        <v>324</v>
      </c>
      <c r="O136" s="22" t="s">
        <v>32667</v>
      </c>
      <c r="P136" s="16" t="s">
        <v>2350</v>
      </c>
      <c r="S136" t="s">
        <v>330</v>
      </c>
    </row>
    <row r="137" spans="1:19">
      <c r="A137" t="s">
        <v>20214</v>
      </c>
      <c r="B137" s="15" t="s">
        <v>18968</v>
      </c>
      <c r="C137" t="s">
        <v>324</v>
      </c>
      <c r="F137" t="s">
        <v>2539</v>
      </c>
      <c r="G137" t="s">
        <v>2510</v>
      </c>
      <c r="H137" t="s">
        <v>25925</v>
      </c>
      <c r="I137" t="s">
        <v>25926</v>
      </c>
      <c r="K137" t="s">
        <v>473</v>
      </c>
      <c r="L137" t="s">
        <v>32668</v>
      </c>
      <c r="M137" s="9" t="s">
        <v>20306</v>
      </c>
      <c r="N137" t="s">
        <v>324</v>
      </c>
      <c r="O137" s="23" t="s">
        <v>32669</v>
      </c>
      <c r="P137" s="16" t="s">
        <v>2350</v>
      </c>
      <c r="S137" t="s">
        <v>32670</v>
      </c>
    </row>
    <row r="138" spans="1:19">
      <c r="A138" t="s">
        <v>32323</v>
      </c>
      <c r="B138" t="s">
        <v>32671</v>
      </c>
      <c r="K138" t="s">
        <v>473</v>
      </c>
      <c r="N138" t="s">
        <v>330</v>
      </c>
      <c r="P138" s="16" t="s">
        <v>2350</v>
      </c>
      <c r="S138" t="s">
        <v>330</v>
      </c>
    </row>
    <row r="139" spans="1:19" ht="42.95" customHeight="1">
      <c r="A139" t="s">
        <v>32323</v>
      </c>
      <c r="B139" t="s">
        <v>23650</v>
      </c>
      <c r="K139" t="s">
        <v>473</v>
      </c>
      <c r="L139" s="11" t="s">
        <v>32672</v>
      </c>
      <c r="M139" s="13" t="s">
        <v>32673</v>
      </c>
      <c r="N139" t="s">
        <v>476</v>
      </c>
      <c r="O139" s="22" t="s">
        <v>32674</v>
      </c>
      <c r="P139" s="16" t="s">
        <v>2350</v>
      </c>
      <c r="S139" t="s">
        <v>330</v>
      </c>
    </row>
    <row r="140" spans="1:19" ht="42.95" customHeight="1">
      <c r="A140" t="s">
        <v>32323</v>
      </c>
      <c r="B140" t="s">
        <v>23657</v>
      </c>
      <c r="K140" t="s">
        <v>473</v>
      </c>
      <c r="L140" s="11" t="s">
        <v>32672</v>
      </c>
      <c r="M140" s="11" t="s">
        <v>32673</v>
      </c>
      <c r="N140" t="s">
        <v>476</v>
      </c>
      <c r="O140" s="22" t="s">
        <v>32674</v>
      </c>
      <c r="P140" s="16" t="s">
        <v>2350</v>
      </c>
      <c r="S140" t="s">
        <v>330</v>
      </c>
    </row>
    <row r="141" spans="1:19" ht="42.95" customHeight="1">
      <c r="A141" t="s">
        <v>32323</v>
      </c>
      <c r="B141" t="s">
        <v>32675</v>
      </c>
      <c r="K141" t="s">
        <v>473</v>
      </c>
      <c r="L141" s="11" t="s">
        <v>32672</v>
      </c>
      <c r="M141" s="11" t="s">
        <v>32673</v>
      </c>
      <c r="N141" t="s">
        <v>476</v>
      </c>
      <c r="O141" s="22" t="s">
        <v>32674</v>
      </c>
      <c r="P141" s="16" t="s">
        <v>2350</v>
      </c>
      <c r="S141" t="s">
        <v>330</v>
      </c>
    </row>
    <row r="142" spans="1:19">
      <c r="A142" t="s">
        <v>32323</v>
      </c>
      <c r="B142" t="s">
        <v>32676</v>
      </c>
      <c r="K142" t="s">
        <v>473</v>
      </c>
      <c r="N142" t="s">
        <v>330</v>
      </c>
      <c r="P142" s="16" t="s">
        <v>2350</v>
      </c>
      <c r="S142" t="s">
        <v>330</v>
      </c>
    </row>
    <row r="143" spans="1:19" ht="51" customHeight="1">
      <c r="A143" t="s">
        <v>18687</v>
      </c>
      <c r="B143" t="s">
        <v>20178</v>
      </c>
      <c r="C143" t="s">
        <v>324</v>
      </c>
      <c r="F143" t="s">
        <v>2539</v>
      </c>
      <c r="G143" t="s">
        <v>2510</v>
      </c>
      <c r="H143" t="s">
        <v>25925</v>
      </c>
      <c r="I143" t="s">
        <v>25926</v>
      </c>
      <c r="K143" t="s">
        <v>473</v>
      </c>
      <c r="L143" t="s">
        <v>32677</v>
      </c>
      <c r="M143" s="9" t="s">
        <v>20143</v>
      </c>
      <c r="N143" t="s">
        <v>324</v>
      </c>
      <c r="O143" s="23" t="s">
        <v>32678</v>
      </c>
      <c r="P143" s="16" t="s">
        <v>2350</v>
      </c>
      <c r="Q143" s="11" t="s">
        <v>32679</v>
      </c>
      <c r="R143" s="11" t="s">
        <v>32680</v>
      </c>
      <c r="S143" t="s">
        <v>324</v>
      </c>
    </row>
    <row r="144" spans="1:19" ht="42.95" customHeight="1">
      <c r="A144" t="s">
        <v>18687</v>
      </c>
      <c r="B144" t="s">
        <v>32681</v>
      </c>
      <c r="C144" t="s">
        <v>324</v>
      </c>
      <c r="F144" t="s">
        <v>2539</v>
      </c>
      <c r="G144" t="s">
        <v>2510</v>
      </c>
      <c r="H144" t="s">
        <v>25925</v>
      </c>
      <c r="I144" t="s">
        <v>25926</v>
      </c>
      <c r="K144" t="s">
        <v>473</v>
      </c>
      <c r="N144" t="s">
        <v>330</v>
      </c>
      <c r="P144" s="16" t="s">
        <v>2350</v>
      </c>
      <c r="Q144" s="11" t="s">
        <v>32679</v>
      </c>
      <c r="R144" t="s">
        <v>32680</v>
      </c>
      <c r="S144" t="s">
        <v>476</v>
      </c>
    </row>
    <row r="145" spans="1:20">
      <c r="A145" t="s">
        <v>18687</v>
      </c>
      <c r="B145" t="s">
        <v>32682</v>
      </c>
      <c r="C145" t="s">
        <v>324</v>
      </c>
      <c r="F145" t="s">
        <v>2539</v>
      </c>
      <c r="G145" t="s">
        <v>2510</v>
      </c>
      <c r="H145" t="s">
        <v>25925</v>
      </c>
      <c r="I145" t="s">
        <v>25926</v>
      </c>
      <c r="K145" t="s">
        <v>473</v>
      </c>
      <c r="L145" t="s">
        <v>32677</v>
      </c>
      <c r="M145" t="s">
        <v>20143</v>
      </c>
      <c r="N145" t="s">
        <v>324</v>
      </c>
      <c r="O145" s="23" t="s">
        <v>32678</v>
      </c>
      <c r="P145" s="16" t="s">
        <v>2350</v>
      </c>
      <c r="Q145" t="s">
        <v>32683</v>
      </c>
      <c r="R145" s="9" t="s">
        <v>32684</v>
      </c>
      <c r="S145" t="s">
        <v>324</v>
      </c>
    </row>
    <row r="146" spans="1:20" ht="86.25" customHeight="1">
      <c r="A146" t="s">
        <v>32323</v>
      </c>
      <c r="B146" t="s">
        <v>7925</v>
      </c>
      <c r="K146" t="s">
        <v>473</v>
      </c>
      <c r="L146" t="s">
        <v>32663</v>
      </c>
      <c r="M146" t="s">
        <v>32664</v>
      </c>
      <c r="N146" t="s">
        <v>324</v>
      </c>
      <c r="O146" s="22" t="s">
        <v>32665</v>
      </c>
      <c r="P146" s="16" t="s">
        <v>2350</v>
      </c>
      <c r="S146" t="s">
        <v>330</v>
      </c>
    </row>
    <row r="147" spans="1:20">
      <c r="A147" t="s">
        <v>24671</v>
      </c>
      <c r="B147" t="s">
        <v>32685</v>
      </c>
      <c r="D147" t="s">
        <v>324</v>
      </c>
      <c r="F147" t="s">
        <v>2553</v>
      </c>
      <c r="G147" t="s">
        <v>2524</v>
      </c>
      <c r="H147" t="s">
        <v>26403</v>
      </c>
      <c r="I147" t="s">
        <v>26404</v>
      </c>
      <c r="K147" t="s">
        <v>473</v>
      </c>
      <c r="L147" t="s">
        <v>3532</v>
      </c>
      <c r="M147" s="9" t="s">
        <v>22245</v>
      </c>
      <c r="N147" t="s">
        <v>476</v>
      </c>
      <c r="O147" s="23" t="s">
        <v>32686</v>
      </c>
      <c r="P147" s="16" t="s">
        <v>2350</v>
      </c>
      <c r="Q147" t="s">
        <v>32687</v>
      </c>
      <c r="R147" s="9" t="s">
        <v>22237</v>
      </c>
      <c r="S147" t="s">
        <v>476</v>
      </c>
      <c r="T147" t="s">
        <v>32688</v>
      </c>
    </row>
    <row r="148" spans="1:20">
      <c r="A148" t="s">
        <v>3379</v>
      </c>
      <c r="B148" t="s">
        <v>18429</v>
      </c>
      <c r="F148" t="s">
        <v>2563</v>
      </c>
      <c r="G148" t="s">
        <v>2534</v>
      </c>
      <c r="H148" t="s">
        <v>2563</v>
      </c>
      <c r="I148" t="s">
        <v>2534</v>
      </c>
      <c r="K148" t="s">
        <v>473</v>
      </c>
      <c r="L148" t="s">
        <v>18429</v>
      </c>
      <c r="M148" s="9" t="s">
        <v>32689</v>
      </c>
      <c r="N148" t="s">
        <v>324</v>
      </c>
      <c r="O148" s="23" t="s">
        <v>32690</v>
      </c>
      <c r="P148" s="16" t="s">
        <v>2350</v>
      </c>
      <c r="S148" t="s">
        <v>330</v>
      </c>
    </row>
    <row r="149" spans="1:20">
      <c r="A149" t="s">
        <v>32307</v>
      </c>
      <c r="B149" t="s">
        <v>4266</v>
      </c>
      <c r="F149" t="s">
        <v>2548</v>
      </c>
      <c r="G149" t="s">
        <v>2519</v>
      </c>
      <c r="H149" t="s">
        <v>2548</v>
      </c>
      <c r="I149" t="s">
        <v>2519</v>
      </c>
      <c r="K149" t="s">
        <v>473</v>
      </c>
      <c r="L149" t="s">
        <v>4268</v>
      </c>
      <c r="M149" s="9" t="s">
        <v>21331</v>
      </c>
      <c r="N149" t="s">
        <v>324</v>
      </c>
      <c r="O149" s="23" t="s">
        <v>32540</v>
      </c>
      <c r="P149" s="16" t="s">
        <v>2350</v>
      </c>
      <c r="Q149" t="s">
        <v>32541</v>
      </c>
      <c r="R149" s="9" t="s">
        <v>32542</v>
      </c>
      <c r="S149" t="s">
        <v>324</v>
      </c>
    </row>
    <row r="150" spans="1:20">
      <c r="A150" t="s">
        <v>1808</v>
      </c>
      <c r="B150" t="s">
        <v>4266</v>
      </c>
      <c r="K150" t="s">
        <v>473</v>
      </c>
      <c r="L150" t="s">
        <v>4268</v>
      </c>
      <c r="M150" s="9" t="s">
        <v>21331</v>
      </c>
      <c r="N150" t="s">
        <v>324</v>
      </c>
      <c r="O150" s="23" t="s">
        <v>32540</v>
      </c>
      <c r="P150" s="16" t="s">
        <v>2350</v>
      </c>
      <c r="Q150" t="s">
        <v>32541</v>
      </c>
      <c r="R150" s="9" t="s">
        <v>32542</v>
      </c>
      <c r="S150" t="s">
        <v>324</v>
      </c>
    </row>
    <row r="151" spans="1:20">
      <c r="A151" t="s">
        <v>1808</v>
      </c>
      <c r="B151" t="s">
        <v>21274</v>
      </c>
      <c r="K151" t="s">
        <v>473</v>
      </c>
      <c r="N151" t="s">
        <v>330</v>
      </c>
      <c r="P151" s="16" t="s">
        <v>2350</v>
      </c>
      <c r="S151" t="s">
        <v>330</v>
      </c>
    </row>
    <row r="152" spans="1:20">
      <c r="A152" t="s">
        <v>32307</v>
      </c>
      <c r="B152" t="s">
        <v>32691</v>
      </c>
      <c r="F152" t="s">
        <v>2548</v>
      </c>
      <c r="G152" t="s">
        <v>2519</v>
      </c>
      <c r="H152" t="s">
        <v>2548</v>
      </c>
      <c r="I152" t="s">
        <v>2519</v>
      </c>
      <c r="K152" t="s">
        <v>473</v>
      </c>
      <c r="N152" t="s">
        <v>330</v>
      </c>
      <c r="P152" s="16" t="s">
        <v>2350</v>
      </c>
      <c r="S152" t="s">
        <v>330</v>
      </c>
    </row>
    <row r="153" spans="1:20" ht="28.7" customHeight="1">
      <c r="A153" t="s">
        <v>32323</v>
      </c>
      <c r="B153" t="s">
        <v>23343</v>
      </c>
      <c r="K153" t="s">
        <v>473</v>
      </c>
      <c r="L153" s="11" t="s">
        <v>32692</v>
      </c>
      <c r="M153" s="13" t="s">
        <v>32693</v>
      </c>
      <c r="N153" t="s">
        <v>476</v>
      </c>
      <c r="O153" s="22" t="s">
        <v>32694</v>
      </c>
      <c r="P153" s="16" t="s">
        <v>2350</v>
      </c>
      <c r="S153" t="s">
        <v>330</v>
      </c>
    </row>
    <row r="154" spans="1:20">
      <c r="A154" t="s">
        <v>18687</v>
      </c>
      <c r="B154" t="s">
        <v>19820</v>
      </c>
      <c r="C154" t="s">
        <v>324</v>
      </c>
      <c r="F154" t="s">
        <v>2539</v>
      </c>
      <c r="G154" t="s">
        <v>2510</v>
      </c>
      <c r="H154" t="s">
        <v>25925</v>
      </c>
      <c r="I154" t="s">
        <v>25926</v>
      </c>
      <c r="K154" t="s">
        <v>473</v>
      </c>
      <c r="L154" t="s">
        <v>5046</v>
      </c>
      <c r="M154" s="9" t="s">
        <v>19807</v>
      </c>
      <c r="N154" t="s">
        <v>476</v>
      </c>
      <c r="O154" s="23" t="s">
        <v>32695</v>
      </c>
      <c r="P154" s="16" t="s">
        <v>2350</v>
      </c>
      <c r="Q154" t="s">
        <v>32696</v>
      </c>
      <c r="R154" s="9" t="s">
        <v>32697</v>
      </c>
      <c r="S154" t="s">
        <v>32698</v>
      </c>
      <c r="T154" t="s">
        <v>32699</v>
      </c>
    </row>
    <row r="155" spans="1:20" ht="28.7" customHeight="1">
      <c r="A155" t="s">
        <v>18687</v>
      </c>
      <c r="B155" t="s">
        <v>18992</v>
      </c>
      <c r="F155" t="s">
        <v>2539</v>
      </c>
      <c r="G155" t="s">
        <v>2510</v>
      </c>
      <c r="H155" t="s">
        <v>2539</v>
      </c>
      <c r="I155" t="s">
        <v>2510</v>
      </c>
      <c r="K155" t="s">
        <v>473</v>
      </c>
      <c r="L155" t="s">
        <v>32700</v>
      </c>
      <c r="M155" s="9" t="s">
        <v>18979</v>
      </c>
      <c r="N155" t="s">
        <v>476</v>
      </c>
      <c r="O155" s="23" t="s">
        <v>32701</v>
      </c>
      <c r="P155" s="16" t="s">
        <v>2350</v>
      </c>
      <c r="Q155" s="11" t="s">
        <v>32702</v>
      </c>
      <c r="R155" t="s">
        <v>32703</v>
      </c>
      <c r="S155" t="s">
        <v>476</v>
      </c>
    </row>
    <row r="156" spans="1:20">
      <c r="A156" t="s">
        <v>18687</v>
      </c>
      <c r="B156" t="s">
        <v>22319</v>
      </c>
      <c r="F156" t="s">
        <v>2539</v>
      </c>
      <c r="G156" t="s">
        <v>2510</v>
      </c>
      <c r="H156" t="s">
        <v>2539</v>
      </c>
      <c r="I156" t="s">
        <v>2510</v>
      </c>
      <c r="K156" t="s">
        <v>473</v>
      </c>
      <c r="N156" t="s">
        <v>330</v>
      </c>
      <c r="P156" s="16" t="s">
        <v>2350</v>
      </c>
      <c r="Q156" t="s">
        <v>32704</v>
      </c>
      <c r="R156" s="9" t="s">
        <v>32705</v>
      </c>
      <c r="S156" t="s">
        <v>476</v>
      </c>
    </row>
    <row r="157" spans="1:20">
      <c r="A157" t="s">
        <v>32323</v>
      </c>
      <c r="B157" t="s">
        <v>6087</v>
      </c>
      <c r="K157" t="s">
        <v>473</v>
      </c>
      <c r="N157" t="s">
        <v>330</v>
      </c>
      <c r="P157" s="16" t="s">
        <v>2350</v>
      </c>
      <c r="Q157" t="s">
        <v>32706</v>
      </c>
      <c r="R157" s="9" t="s">
        <v>18634</v>
      </c>
      <c r="S157" t="s">
        <v>324</v>
      </c>
    </row>
    <row r="158" spans="1:20">
      <c r="A158" t="s">
        <v>18687</v>
      </c>
      <c r="B158" t="s">
        <v>7759</v>
      </c>
      <c r="C158" t="s">
        <v>324</v>
      </c>
      <c r="F158" t="s">
        <v>2539</v>
      </c>
      <c r="G158" t="s">
        <v>2510</v>
      </c>
      <c r="H158" t="s">
        <v>25925</v>
      </c>
      <c r="I158" t="s">
        <v>25926</v>
      </c>
      <c r="K158" t="s">
        <v>473</v>
      </c>
      <c r="L158" t="s">
        <v>32707</v>
      </c>
      <c r="M158" s="9" t="s">
        <v>19841</v>
      </c>
      <c r="N158" t="s">
        <v>324</v>
      </c>
      <c r="O158" s="23" t="s">
        <v>32708</v>
      </c>
      <c r="P158" s="16" t="s">
        <v>2350</v>
      </c>
      <c r="Q158" t="s">
        <v>26896</v>
      </c>
      <c r="R158" s="9" t="s">
        <v>32709</v>
      </c>
      <c r="S158" t="s">
        <v>324</v>
      </c>
    </row>
    <row r="159" spans="1:20">
      <c r="A159" t="s">
        <v>18687</v>
      </c>
      <c r="B159" t="s">
        <v>32710</v>
      </c>
      <c r="C159" t="s">
        <v>324</v>
      </c>
      <c r="F159" t="s">
        <v>2539</v>
      </c>
      <c r="G159" t="s">
        <v>2510</v>
      </c>
      <c r="H159" t="s">
        <v>25925</v>
      </c>
      <c r="I159" t="s">
        <v>25926</v>
      </c>
      <c r="K159" t="s">
        <v>473</v>
      </c>
      <c r="L159" t="s">
        <v>32707</v>
      </c>
      <c r="M159" s="9" t="s">
        <v>19841</v>
      </c>
      <c r="N159" t="s">
        <v>324</v>
      </c>
      <c r="O159" s="23" t="s">
        <v>32708</v>
      </c>
      <c r="P159" s="16" t="s">
        <v>2350</v>
      </c>
      <c r="Q159" t="s">
        <v>26896</v>
      </c>
      <c r="R159" s="9" t="s">
        <v>32709</v>
      </c>
      <c r="S159" t="s">
        <v>324</v>
      </c>
    </row>
    <row r="160" spans="1:20" ht="28.7" customHeight="1">
      <c r="A160" t="s">
        <v>20214</v>
      </c>
      <c r="B160" t="s">
        <v>5053</v>
      </c>
      <c r="C160" t="s">
        <v>324</v>
      </c>
      <c r="F160" t="s">
        <v>2539</v>
      </c>
      <c r="G160" t="s">
        <v>2510</v>
      </c>
      <c r="H160" t="s">
        <v>25925</v>
      </c>
      <c r="I160" t="s">
        <v>25926</v>
      </c>
      <c r="J160" t="s">
        <v>32514</v>
      </c>
      <c r="K160" t="s">
        <v>473</v>
      </c>
      <c r="L160" t="s">
        <v>32515</v>
      </c>
      <c r="M160" s="9" t="s">
        <v>19702</v>
      </c>
      <c r="N160" t="s">
        <v>324</v>
      </c>
      <c r="O160" s="22" t="s">
        <v>32516</v>
      </c>
      <c r="P160" s="16" t="s">
        <v>2350</v>
      </c>
      <c r="Q160" t="s">
        <v>32711</v>
      </c>
      <c r="R160" s="9" t="s">
        <v>32712</v>
      </c>
      <c r="S160" t="s">
        <v>330</v>
      </c>
    </row>
    <row r="161" spans="1:20">
      <c r="A161" t="s">
        <v>32307</v>
      </c>
      <c r="B161" t="s">
        <v>21256</v>
      </c>
      <c r="F161" t="s">
        <v>2548</v>
      </c>
      <c r="G161" t="s">
        <v>2519</v>
      </c>
      <c r="H161" t="s">
        <v>2548</v>
      </c>
      <c r="I161" t="s">
        <v>2519</v>
      </c>
      <c r="J161" s="10"/>
      <c r="K161" t="s">
        <v>473</v>
      </c>
      <c r="L161" t="s">
        <v>21256</v>
      </c>
      <c r="M161" s="9" t="s">
        <v>32605</v>
      </c>
      <c r="N161" t="s">
        <v>324</v>
      </c>
      <c r="O161" s="23" t="s">
        <v>32713</v>
      </c>
      <c r="P161" s="16" t="s">
        <v>2350</v>
      </c>
      <c r="Q161" t="s">
        <v>32606</v>
      </c>
      <c r="R161" s="9" t="s">
        <v>32607</v>
      </c>
      <c r="S161" t="s">
        <v>324</v>
      </c>
      <c r="T161" t="s">
        <v>32714</v>
      </c>
    </row>
    <row r="162" spans="1:20">
      <c r="A162" t="s">
        <v>18687</v>
      </c>
      <c r="B162" t="s">
        <v>32715</v>
      </c>
      <c r="F162" t="s">
        <v>2539</v>
      </c>
      <c r="G162" t="s">
        <v>2510</v>
      </c>
      <c r="H162" t="s">
        <v>2539</v>
      </c>
      <c r="I162" t="s">
        <v>2510</v>
      </c>
      <c r="J162" s="10"/>
      <c r="K162" t="s">
        <v>473</v>
      </c>
      <c r="L162" t="s">
        <v>4616</v>
      </c>
      <c r="M162" s="9" t="s">
        <v>32716</v>
      </c>
      <c r="N162" t="s">
        <v>476</v>
      </c>
      <c r="O162" s="23" t="s">
        <v>32717</v>
      </c>
      <c r="P162" s="16" t="s">
        <v>2350</v>
      </c>
      <c r="Q162" t="s">
        <v>32718</v>
      </c>
      <c r="R162" s="9" t="s">
        <v>32719</v>
      </c>
      <c r="S162" t="s">
        <v>324</v>
      </c>
    </row>
    <row r="163" spans="1:20">
      <c r="A163" t="s">
        <v>18687</v>
      </c>
      <c r="B163" t="s">
        <v>32720</v>
      </c>
      <c r="F163" t="s">
        <v>2539</v>
      </c>
      <c r="G163" t="s">
        <v>2510</v>
      </c>
      <c r="H163" t="s">
        <v>2539</v>
      </c>
      <c r="I163" t="s">
        <v>2510</v>
      </c>
      <c r="K163" t="s">
        <v>473</v>
      </c>
      <c r="N163" t="s">
        <v>330</v>
      </c>
      <c r="P163" s="16" t="s">
        <v>2350</v>
      </c>
      <c r="Q163" t="s">
        <v>32721</v>
      </c>
      <c r="R163" s="9" t="s">
        <v>32722</v>
      </c>
      <c r="S163" t="s">
        <v>476</v>
      </c>
    </row>
    <row r="164" spans="1:20">
      <c r="A164" t="s">
        <v>20214</v>
      </c>
      <c r="B164" t="s">
        <v>32723</v>
      </c>
      <c r="C164" t="s">
        <v>324</v>
      </c>
      <c r="F164" t="s">
        <v>2539</v>
      </c>
      <c r="G164" t="s">
        <v>2510</v>
      </c>
      <c r="H164" t="s">
        <v>25925</v>
      </c>
      <c r="I164" t="s">
        <v>25926</v>
      </c>
      <c r="J164" t="s">
        <v>32724</v>
      </c>
      <c r="K164" t="s">
        <v>473</v>
      </c>
      <c r="L164" t="s">
        <v>32595</v>
      </c>
      <c r="M164" s="9" t="s">
        <v>19520</v>
      </c>
      <c r="N164" t="s">
        <v>324</v>
      </c>
      <c r="O164" s="23" t="s">
        <v>32596</v>
      </c>
      <c r="P164" s="16" t="s">
        <v>2350</v>
      </c>
      <c r="Q164" t="s">
        <v>26417</v>
      </c>
      <c r="R164" s="9" t="s">
        <v>32597</v>
      </c>
      <c r="S164" t="s">
        <v>324</v>
      </c>
    </row>
    <row r="165" spans="1:20" ht="42.95" customHeight="1">
      <c r="A165" t="s">
        <v>20214</v>
      </c>
      <c r="B165" t="s">
        <v>20441</v>
      </c>
      <c r="C165" t="s">
        <v>324</v>
      </c>
      <c r="F165" t="s">
        <v>2539</v>
      </c>
      <c r="G165" t="s">
        <v>2510</v>
      </c>
      <c r="H165" t="s">
        <v>25925</v>
      </c>
      <c r="I165" t="s">
        <v>25926</v>
      </c>
      <c r="J165" s="10"/>
      <c r="K165" t="s">
        <v>473</v>
      </c>
      <c r="L165" t="s">
        <v>32725</v>
      </c>
      <c r="M165" s="9" t="s">
        <v>32726</v>
      </c>
      <c r="N165" t="s">
        <v>324</v>
      </c>
      <c r="O165" s="22" t="s">
        <v>32727</v>
      </c>
      <c r="P165" s="16" t="s">
        <v>2350</v>
      </c>
      <c r="S165" t="s">
        <v>330</v>
      </c>
    </row>
    <row r="166" spans="1:20">
      <c r="A166" t="s">
        <v>32323</v>
      </c>
      <c r="B166" t="s">
        <v>18173</v>
      </c>
      <c r="J166" s="10"/>
      <c r="K166" t="s">
        <v>473</v>
      </c>
      <c r="L166" t="s">
        <v>1435</v>
      </c>
      <c r="M166" s="9" t="s">
        <v>32728</v>
      </c>
      <c r="N166" t="s">
        <v>324</v>
      </c>
      <c r="O166" s="23" t="s">
        <v>1437</v>
      </c>
      <c r="P166" s="16" t="s">
        <v>2350</v>
      </c>
      <c r="S166" t="s">
        <v>330</v>
      </c>
    </row>
    <row r="167" spans="1:20">
      <c r="A167" t="s">
        <v>18687</v>
      </c>
      <c r="B167" t="s">
        <v>19600</v>
      </c>
      <c r="F167" t="s">
        <v>2539</v>
      </c>
      <c r="G167" t="s">
        <v>2510</v>
      </c>
      <c r="H167" t="s">
        <v>2539</v>
      </c>
      <c r="I167" t="s">
        <v>2510</v>
      </c>
      <c r="J167" s="10"/>
      <c r="K167" t="s">
        <v>473</v>
      </c>
      <c r="L167" t="s">
        <v>32729</v>
      </c>
      <c r="M167" s="9" t="s">
        <v>19602</v>
      </c>
      <c r="N167" t="s">
        <v>476</v>
      </c>
      <c r="O167" s="23" t="s">
        <v>32730</v>
      </c>
      <c r="P167" s="16" t="s">
        <v>2350</v>
      </c>
      <c r="Q167" t="s">
        <v>32731</v>
      </c>
      <c r="R167" s="9" t="s">
        <v>32732</v>
      </c>
      <c r="S167" t="s">
        <v>476</v>
      </c>
    </row>
    <row r="168" spans="1:20">
      <c r="A168" t="s">
        <v>18687</v>
      </c>
      <c r="B168" t="s">
        <v>19194</v>
      </c>
      <c r="C168" t="s">
        <v>324</v>
      </c>
      <c r="F168" t="s">
        <v>2539</v>
      </c>
      <c r="G168" t="s">
        <v>2510</v>
      </c>
      <c r="H168" t="s">
        <v>25925</v>
      </c>
      <c r="I168" t="s">
        <v>25926</v>
      </c>
      <c r="K168" t="s">
        <v>473</v>
      </c>
      <c r="N168" t="s">
        <v>330</v>
      </c>
      <c r="P168" s="16" t="s">
        <v>2350</v>
      </c>
      <c r="S168" t="s">
        <v>330</v>
      </c>
    </row>
    <row r="169" spans="1:20">
      <c r="A169" t="s">
        <v>32323</v>
      </c>
      <c r="B169" t="s">
        <v>8250</v>
      </c>
      <c r="K169" t="s">
        <v>473</v>
      </c>
      <c r="N169" t="s">
        <v>330</v>
      </c>
      <c r="P169" s="16" t="s">
        <v>2350</v>
      </c>
      <c r="S169" t="s">
        <v>330</v>
      </c>
    </row>
    <row r="170" spans="1:20">
      <c r="A170" t="s">
        <v>18649</v>
      </c>
      <c r="B170" t="s">
        <v>18667</v>
      </c>
      <c r="F170" t="s">
        <v>2558</v>
      </c>
      <c r="G170" t="s">
        <v>2529</v>
      </c>
      <c r="H170" t="s">
        <v>2558</v>
      </c>
      <c r="I170" t="s">
        <v>2529</v>
      </c>
      <c r="J170" t="s">
        <v>32733</v>
      </c>
      <c r="K170" t="s">
        <v>473</v>
      </c>
      <c r="L170" t="s">
        <v>32734</v>
      </c>
      <c r="M170" s="9" t="s">
        <v>32735</v>
      </c>
      <c r="N170" t="s">
        <v>324</v>
      </c>
      <c r="O170" s="23" t="s">
        <v>32736</v>
      </c>
      <c r="P170" s="16" t="s">
        <v>2350</v>
      </c>
      <c r="S170" t="s">
        <v>330</v>
      </c>
    </row>
    <row r="171" spans="1:20">
      <c r="A171" t="s">
        <v>18649</v>
      </c>
      <c r="B171" t="s">
        <v>32737</v>
      </c>
      <c r="F171" t="s">
        <v>2558</v>
      </c>
      <c r="G171" t="s">
        <v>2529</v>
      </c>
      <c r="H171" t="s">
        <v>2558</v>
      </c>
      <c r="I171" t="s">
        <v>2529</v>
      </c>
      <c r="J171" t="s">
        <v>32733</v>
      </c>
      <c r="K171" t="s">
        <v>473</v>
      </c>
      <c r="L171" t="s">
        <v>32734</v>
      </c>
      <c r="M171" s="9" t="s">
        <v>32735</v>
      </c>
      <c r="N171" t="s">
        <v>324</v>
      </c>
      <c r="O171" s="23" t="s">
        <v>32736</v>
      </c>
      <c r="P171" s="16" t="s">
        <v>2350</v>
      </c>
      <c r="S171" t="s">
        <v>330</v>
      </c>
    </row>
    <row r="172" spans="1:20">
      <c r="A172" t="s">
        <v>24687</v>
      </c>
      <c r="B172" t="s">
        <v>32738</v>
      </c>
      <c r="F172" t="s">
        <v>2563</v>
      </c>
      <c r="G172" t="s">
        <v>2534</v>
      </c>
      <c r="H172" t="s">
        <v>2563</v>
      </c>
      <c r="I172" t="s">
        <v>2534</v>
      </c>
      <c r="K172" t="s">
        <v>473</v>
      </c>
      <c r="N172" t="s">
        <v>330</v>
      </c>
      <c r="P172" s="16" t="s">
        <v>2350</v>
      </c>
      <c r="S172" t="s">
        <v>330</v>
      </c>
    </row>
    <row r="173" spans="1:20">
      <c r="A173" t="s">
        <v>24671</v>
      </c>
      <c r="B173" t="s">
        <v>9596</v>
      </c>
      <c r="F173" t="s">
        <v>2553</v>
      </c>
      <c r="G173" t="s">
        <v>2524</v>
      </c>
      <c r="H173" t="s">
        <v>2553</v>
      </c>
      <c r="I173" t="s">
        <v>2524</v>
      </c>
      <c r="J173" s="10"/>
      <c r="K173" t="s">
        <v>473</v>
      </c>
      <c r="L173" t="s">
        <v>9596</v>
      </c>
      <c r="M173" s="9" t="s">
        <v>22441</v>
      </c>
      <c r="N173" t="s">
        <v>324</v>
      </c>
      <c r="O173" s="23" t="s">
        <v>32588</v>
      </c>
      <c r="P173" s="16" t="s">
        <v>2350</v>
      </c>
      <c r="S173" t="s">
        <v>330</v>
      </c>
    </row>
    <row r="174" spans="1:20">
      <c r="A174" t="s">
        <v>24671</v>
      </c>
      <c r="B174" s="15" t="s">
        <v>22426</v>
      </c>
      <c r="F174" t="s">
        <v>2553</v>
      </c>
      <c r="G174" t="s">
        <v>2524</v>
      </c>
      <c r="H174" t="s">
        <v>2553</v>
      </c>
      <c r="I174" t="s">
        <v>2524</v>
      </c>
      <c r="K174" t="s">
        <v>473</v>
      </c>
      <c r="N174" t="s">
        <v>330</v>
      </c>
      <c r="P174" s="16" t="s">
        <v>2350</v>
      </c>
      <c r="S174" t="s">
        <v>32698</v>
      </c>
      <c r="T174" t="s">
        <v>32739</v>
      </c>
    </row>
    <row r="175" spans="1:20">
      <c r="A175" t="s">
        <v>32323</v>
      </c>
      <c r="B175" t="s">
        <v>32740</v>
      </c>
      <c r="K175" t="s">
        <v>473</v>
      </c>
      <c r="N175" t="s">
        <v>330</v>
      </c>
      <c r="P175" s="16" t="s">
        <v>2350</v>
      </c>
      <c r="S175" t="s">
        <v>330</v>
      </c>
    </row>
    <row r="176" spans="1:20">
      <c r="A176" t="s">
        <v>32323</v>
      </c>
      <c r="B176" t="s">
        <v>32741</v>
      </c>
      <c r="K176" t="s">
        <v>473</v>
      </c>
      <c r="N176" t="s">
        <v>330</v>
      </c>
      <c r="P176" s="16" t="s">
        <v>2350</v>
      </c>
      <c r="S176" t="s">
        <v>330</v>
      </c>
    </row>
    <row r="177" spans="1:20">
      <c r="A177" t="s">
        <v>18687</v>
      </c>
      <c r="B177" t="s">
        <v>32742</v>
      </c>
      <c r="C177" t="s">
        <v>324</v>
      </c>
      <c r="F177" t="s">
        <v>2539</v>
      </c>
      <c r="G177" t="s">
        <v>2510</v>
      </c>
      <c r="H177" t="s">
        <v>25925</v>
      </c>
      <c r="I177" t="s">
        <v>25926</v>
      </c>
      <c r="J177" t="s">
        <v>32743</v>
      </c>
      <c r="K177" t="s">
        <v>473</v>
      </c>
      <c r="L177" t="s">
        <v>32744</v>
      </c>
      <c r="M177" s="9" t="s">
        <v>19186</v>
      </c>
      <c r="N177" t="s">
        <v>330</v>
      </c>
      <c r="O177" s="23" t="s">
        <v>32745</v>
      </c>
      <c r="P177" s="16" t="s">
        <v>2350</v>
      </c>
      <c r="Q177" t="s">
        <v>27640</v>
      </c>
      <c r="R177" s="9" t="s">
        <v>32746</v>
      </c>
      <c r="S177" t="s">
        <v>476</v>
      </c>
    </row>
    <row r="178" spans="1:20">
      <c r="A178" t="s">
        <v>20214</v>
      </c>
      <c r="B178" t="s">
        <v>20326</v>
      </c>
      <c r="C178" t="s">
        <v>324</v>
      </c>
      <c r="F178" t="s">
        <v>2539</v>
      </c>
      <c r="G178" t="s">
        <v>2510</v>
      </c>
      <c r="H178" t="s">
        <v>25925</v>
      </c>
      <c r="I178" t="s">
        <v>25926</v>
      </c>
      <c r="K178" t="s">
        <v>473</v>
      </c>
      <c r="L178" t="s">
        <v>3723</v>
      </c>
      <c r="M178" s="9" t="s">
        <v>20328</v>
      </c>
      <c r="N178" t="s">
        <v>324</v>
      </c>
      <c r="O178" s="23" t="s">
        <v>32747</v>
      </c>
      <c r="P178" s="16" t="s">
        <v>2350</v>
      </c>
      <c r="Q178" t="s">
        <v>32748</v>
      </c>
      <c r="R178" s="9" t="s">
        <v>32749</v>
      </c>
      <c r="S178" t="s">
        <v>330</v>
      </c>
      <c r="T178" t="s">
        <v>32750</v>
      </c>
    </row>
    <row r="179" spans="1:20" ht="28.7" customHeight="1">
      <c r="A179" t="s">
        <v>18687</v>
      </c>
      <c r="B179" t="s">
        <v>19021</v>
      </c>
      <c r="F179" t="s">
        <v>2539</v>
      </c>
      <c r="G179" t="s">
        <v>2510</v>
      </c>
      <c r="H179" t="s">
        <v>2539</v>
      </c>
      <c r="I179" t="s">
        <v>2510</v>
      </c>
      <c r="K179" t="s">
        <v>473</v>
      </c>
      <c r="L179" t="s">
        <v>32751</v>
      </c>
      <c r="M179" s="9" t="s">
        <v>19018</v>
      </c>
      <c r="N179" t="s">
        <v>324</v>
      </c>
      <c r="O179" s="22" t="s">
        <v>32752</v>
      </c>
      <c r="P179" s="16" t="s">
        <v>2350</v>
      </c>
      <c r="Q179" t="s">
        <v>32753</v>
      </c>
      <c r="R179" s="9" t="s">
        <v>32754</v>
      </c>
      <c r="S179" t="s">
        <v>324</v>
      </c>
    </row>
    <row r="180" spans="1:20">
      <c r="A180" t="s">
        <v>18687</v>
      </c>
      <c r="B180" t="s">
        <v>32755</v>
      </c>
      <c r="C180" t="s">
        <v>324</v>
      </c>
      <c r="F180" t="s">
        <v>2539</v>
      </c>
      <c r="G180" t="s">
        <v>2510</v>
      </c>
      <c r="H180" t="s">
        <v>25925</v>
      </c>
      <c r="I180" t="s">
        <v>25926</v>
      </c>
      <c r="K180" t="s">
        <v>473</v>
      </c>
      <c r="N180" t="s">
        <v>330</v>
      </c>
      <c r="P180" s="16" t="s">
        <v>2350</v>
      </c>
      <c r="S180" t="s">
        <v>330</v>
      </c>
    </row>
    <row r="181" spans="1:20">
      <c r="A181" t="s">
        <v>18687</v>
      </c>
      <c r="B181" t="s">
        <v>19043</v>
      </c>
      <c r="C181" t="s">
        <v>324</v>
      </c>
      <c r="F181" t="s">
        <v>2539</v>
      </c>
      <c r="G181" t="s">
        <v>2510</v>
      </c>
      <c r="H181" t="s">
        <v>25925</v>
      </c>
      <c r="I181" t="s">
        <v>25926</v>
      </c>
      <c r="K181" t="s">
        <v>473</v>
      </c>
      <c r="L181" t="s">
        <v>32756</v>
      </c>
      <c r="M181" s="9" t="s">
        <v>19044</v>
      </c>
      <c r="N181" t="s">
        <v>324</v>
      </c>
      <c r="O181" s="23" t="s">
        <v>32757</v>
      </c>
      <c r="P181" s="16" t="s">
        <v>2350</v>
      </c>
      <c r="Q181" t="s">
        <v>32402</v>
      </c>
      <c r="R181" s="9" t="s">
        <v>32403</v>
      </c>
      <c r="S181" t="s">
        <v>324</v>
      </c>
      <c r="T181" t="s">
        <v>32758</v>
      </c>
    </row>
    <row r="182" spans="1:20">
      <c r="A182" t="s">
        <v>18687</v>
      </c>
      <c r="B182" t="s">
        <v>7652</v>
      </c>
      <c r="F182" t="s">
        <v>2539</v>
      </c>
      <c r="G182" t="s">
        <v>2510</v>
      </c>
      <c r="H182" t="s">
        <v>2539</v>
      </c>
      <c r="I182" t="s">
        <v>2510</v>
      </c>
      <c r="K182" t="s">
        <v>473</v>
      </c>
      <c r="L182" t="s">
        <v>32759</v>
      </c>
      <c r="M182" s="9" t="s">
        <v>19049</v>
      </c>
      <c r="N182" t="s">
        <v>324</v>
      </c>
      <c r="O182" s="23" t="s">
        <v>32760</v>
      </c>
      <c r="P182" s="16" t="s">
        <v>2350</v>
      </c>
      <c r="Q182" t="s">
        <v>27912</v>
      </c>
      <c r="R182" s="9" t="s">
        <v>32761</v>
      </c>
      <c r="S182" t="s">
        <v>324</v>
      </c>
    </row>
    <row r="183" spans="1:20">
      <c r="A183" t="s">
        <v>18687</v>
      </c>
      <c r="B183" t="s">
        <v>32762</v>
      </c>
      <c r="F183" t="s">
        <v>2539</v>
      </c>
      <c r="G183" t="s">
        <v>2510</v>
      </c>
      <c r="H183" t="s">
        <v>2539</v>
      </c>
      <c r="I183" t="s">
        <v>2510</v>
      </c>
      <c r="K183" t="s">
        <v>473</v>
      </c>
      <c r="L183" t="s">
        <v>32759</v>
      </c>
      <c r="M183" s="9" t="s">
        <v>32763</v>
      </c>
      <c r="N183" t="s">
        <v>324</v>
      </c>
      <c r="P183" s="16" t="s">
        <v>2350</v>
      </c>
      <c r="Q183" t="s">
        <v>27912</v>
      </c>
      <c r="R183" s="9" t="s">
        <v>32761</v>
      </c>
      <c r="S183" t="s">
        <v>324</v>
      </c>
    </row>
    <row r="184" spans="1:20" ht="28.7" customHeight="1">
      <c r="A184" t="s">
        <v>20214</v>
      </c>
      <c r="B184" t="s">
        <v>20357</v>
      </c>
      <c r="F184" t="s">
        <v>2539</v>
      </c>
      <c r="G184" t="s">
        <v>2510</v>
      </c>
      <c r="H184" t="s">
        <v>2539</v>
      </c>
      <c r="I184" t="s">
        <v>2510</v>
      </c>
      <c r="K184" t="s">
        <v>473</v>
      </c>
      <c r="L184" s="11" t="s">
        <v>32764</v>
      </c>
      <c r="M184" s="13" t="s">
        <v>32765</v>
      </c>
      <c r="N184" t="s">
        <v>476</v>
      </c>
      <c r="O184" s="22" t="s">
        <v>32766</v>
      </c>
      <c r="P184" s="16" t="s">
        <v>2350</v>
      </c>
      <c r="S184" t="s">
        <v>330</v>
      </c>
    </row>
    <row r="185" spans="1:20" ht="28.7" customHeight="1">
      <c r="A185" t="s">
        <v>20214</v>
      </c>
      <c r="B185" s="15" t="s">
        <v>32767</v>
      </c>
      <c r="C185" t="s">
        <v>324</v>
      </c>
      <c r="F185" t="s">
        <v>2539</v>
      </c>
      <c r="G185" t="s">
        <v>2510</v>
      </c>
      <c r="H185" t="s">
        <v>25925</v>
      </c>
      <c r="I185" t="s">
        <v>25926</v>
      </c>
      <c r="K185" t="s">
        <v>473</v>
      </c>
      <c r="L185" s="11" t="s">
        <v>32768</v>
      </c>
      <c r="M185" s="13" t="s">
        <v>32769</v>
      </c>
      <c r="N185" t="s">
        <v>476</v>
      </c>
      <c r="O185" s="22" t="s">
        <v>32770</v>
      </c>
      <c r="P185" s="16" t="s">
        <v>2350</v>
      </c>
    </row>
    <row r="186" spans="1:20">
      <c r="A186" t="s">
        <v>18687</v>
      </c>
      <c r="B186" t="s">
        <v>19077</v>
      </c>
      <c r="C186" t="s">
        <v>324</v>
      </c>
      <c r="F186" t="s">
        <v>2539</v>
      </c>
      <c r="G186" t="s">
        <v>2510</v>
      </c>
      <c r="H186" t="s">
        <v>25925</v>
      </c>
      <c r="I186" t="s">
        <v>25926</v>
      </c>
      <c r="J186" t="s">
        <v>32771</v>
      </c>
      <c r="K186" t="s">
        <v>473</v>
      </c>
      <c r="L186" t="s">
        <v>32772</v>
      </c>
      <c r="M186" s="9" t="s">
        <v>19078</v>
      </c>
      <c r="N186" t="s">
        <v>324</v>
      </c>
      <c r="O186" s="23" t="s">
        <v>32773</v>
      </c>
      <c r="P186" s="16" t="s">
        <v>2350</v>
      </c>
      <c r="Q186" t="s">
        <v>32774</v>
      </c>
      <c r="R186" s="9" t="s">
        <v>32775</v>
      </c>
      <c r="S186" t="s">
        <v>476</v>
      </c>
    </row>
    <row r="187" spans="1:20">
      <c r="A187" t="s">
        <v>24671</v>
      </c>
      <c r="B187" t="s">
        <v>21428</v>
      </c>
      <c r="F187" t="s">
        <v>2553</v>
      </c>
      <c r="G187" t="s">
        <v>2524</v>
      </c>
      <c r="H187" t="s">
        <v>2553</v>
      </c>
      <c r="I187" t="s">
        <v>2524</v>
      </c>
      <c r="K187" t="s">
        <v>473</v>
      </c>
      <c r="L187" t="s">
        <v>21428</v>
      </c>
      <c r="M187" s="9" t="s">
        <v>32776</v>
      </c>
      <c r="N187" t="s">
        <v>324</v>
      </c>
      <c r="O187" s="23" t="s">
        <v>32777</v>
      </c>
      <c r="P187" s="16" t="s">
        <v>2350</v>
      </c>
      <c r="S187" t="s">
        <v>330</v>
      </c>
    </row>
    <row r="188" spans="1:20" ht="57.75" customHeight="1">
      <c r="A188" t="s">
        <v>32323</v>
      </c>
      <c r="B188" t="s">
        <v>32778</v>
      </c>
      <c r="J188" s="10"/>
      <c r="K188" t="s">
        <v>473</v>
      </c>
      <c r="L188" s="11" t="s">
        <v>32779</v>
      </c>
      <c r="M188" s="13" t="s">
        <v>32780</v>
      </c>
      <c r="N188" t="s">
        <v>476</v>
      </c>
      <c r="O188" s="22" t="s">
        <v>32781</v>
      </c>
      <c r="P188" s="16" t="s">
        <v>2350</v>
      </c>
      <c r="S188" t="s">
        <v>330</v>
      </c>
    </row>
    <row r="189" spans="1:20" ht="57.75" customHeight="1">
      <c r="A189" t="s">
        <v>32323</v>
      </c>
      <c r="B189" t="s">
        <v>32782</v>
      </c>
      <c r="J189" s="10"/>
      <c r="K189" t="s">
        <v>473</v>
      </c>
      <c r="L189" s="11" t="s">
        <v>32779</v>
      </c>
      <c r="M189" s="13" t="s">
        <v>32780</v>
      </c>
      <c r="N189" t="s">
        <v>324</v>
      </c>
      <c r="O189" s="22" t="s">
        <v>32781</v>
      </c>
      <c r="P189" s="16" t="s">
        <v>2350</v>
      </c>
      <c r="S189" t="s">
        <v>330</v>
      </c>
    </row>
    <row r="190" spans="1:20">
      <c r="A190" t="s">
        <v>32323</v>
      </c>
      <c r="B190" t="s">
        <v>18182</v>
      </c>
      <c r="J190" s="10"/>
      <c r="K190" t="s">
        <v>473</v>
      </c>
      <c r="L190" t="s">
        <v>32783</v>
      </c>
      <c r="M190" s="9" t="s">
        <v>32784</v>
      </c>
      <c r="N190" t="s">
        <v>324</v>
      </c>
      <c r="O190" s="23" t="s">
        <v>32785</v>
      </c>
      <c r="P190" s="16" t="s">
        <v>2350</v>
      </c>
      <c r="S190" t="s">
        <v>330</v>
      </c>
    </row>
    <row r="191" spans="1:20">
      <c r="A191" t="s">
        <v>32323</v>
      </c>
      <c r="B191" s="15" t="s">
        <v>18633</v>
      </c>
      <c r="K191" t="s">
        <v>473</v>
      </c>
      <c r="N191" t="s">
        <v>330</v>
      </c>
      <c r="P191" s="16" t="s">
        <v>2350</v>
      </c>
      <c r="Q191" t="s">
        <v>32706</v>
      </c>
      <c r="R191" s="9" t="s">
        <v>18634</v>
      </c>
      <c r="S191" t="s">
        <v>324</v>
      </c>
    </row>
    <row r="192" spans="1:20">
      <c r="A192" t="s">
        <v>32307</v>
      </c>
      <c r="B192" t="s">
        <v>32786</v>
      </c>
      <c r="F192" t="s">
        <v>2548</v>
      </c>
      <c r="G192" t="s">
        <v>2519</v>
      </c>
      <c r="H192" t="s">
        <v>2548</v>
      </c>
      <c r="I192" t="s">
        <v>2519</v>
      </c>
      <c r="K192" t="s">
        <v>473</v>
      </c>
      <c r="N192" t="s">
        <v>330</v>
      </c>
      <c r="P192" s="16" t="s">
        <v>2350</v>
      </c>
      <c r="Q192" t="s">
        <v>32787</v>
      </c>
      <c r="R192" s="9" t="s">
        <v>23107</v>
      </c>
      <c r="S192" t="s">
        <v>476</v>
      </c>
    </row>
    <row r="193" spans="1:20" ht="28.7" customHeight="1">
      <c r="A193" t="s">
        <v>32307</v>
      </c>
      <c r="B193" s="15" t="s">
        <v>17495</v>
      </c>
      <c r="E193" t="s">
        <v>324</v>
      </c>
      <c r="F193" t="s">
        <v>2548</v>
      </c>
      <c r="G193" t="s">
        <v>2519</v>
      </c>
      <c r="H193" t="s">
        <v>26447</v>
      </c>
      <c r="I193" t="s">
        <v>26448</v>
      </c>
      <c r="J193" t="s">
        <v>32788</v>
      </c>
      <c r="K193" t="s">
        <v>473</v>
      </c>
      <c r="L193" t="s">
        <v>32789</v>
      </c>
      <c r="M193" s="9" t="s">
        <v>32790</v>
      </c>
      <c r="N193" t="s">
        <v>324</v>
      </c>
      <c r="O193" s="22" t="s">
        <v>32791</v>
      </c>
      <c r="P193" s="16" t="s">
        <v>2350</v>
      </c>
      <c r="S193" t="s">
        <v>330</v>
      </c>
    </row>
    <row r="194" spans="1:20" ht="57.75" customHeight="1">
      <c r="A194" t="s">
        <v>32323</v>
      </c>
      <c r="B194" t="s">
        <v>32792</v>
      </c>
      <c r="J194" s="10"/>
      <c r="K194" t="s">
        <v>473</v>
      </c>
      <c r="L194" s="11" t="s">
        <v>32779</v>
      </c>
      <c r="M194" s="13" t="s">
        <v>32780</v>
      </c>
      <c r="N194" t="s">
        <v>324</v>
      </c>
      <c r="O194" s="22" t="s">
        <v>32781</v>
      </c>
      <c r="P194" s="16" t="s">
        <v>2350</v>
      </c>
      <c r="S194" t="s">
        <v>330</v>
      </c>
    </row>
    <row r="195" spans="1:20" ht="57.75" customHeight="1">
      <c r="A195" t="s">
        <v>32323</v>
      </c>
      <c r="B195" t="s">
        <v>32793</v>
      </c>
      <c r="J195" s="10"/>
      <c r="K195" t="s">
        <v>473</v>
      </c>
      <c r="L195" s="11" t="s">
        <v>32779</v>
      </c>
      <c r="M195" s="11" t="s">
        <v>32780</v>
      </c>
      <c r="N195" t="s">
        <v>324</v>
      </c>
      <c r="O195" s="22" t="s">
        <v>32781</v>
      </c>
      <c r="P195" s="16" t="s">
        <v>2350</v>
      </c>
      <c r="S195" t="s">
        <v>330</v>
      </c>
    </row>
    <row r="196" spans="1:20" ht="28.7" customHeight="1">
      <c r="A196" t="s">
        <v>20214</v>
      </c>
      <c r="B196" t="s">
        <v>20339</v>
      </c>
      <c r="C196" t="s">
        <v>324</v>
      </c>
      <c r="F196" t="s">
        <v>2539</v>
      </c>
      <c r="G196" t="s">
        <v>2510</v>
      </c>
      <c r="H196" t="s">
        <v>25925</v>
      </c>
      <c r="I196" t="s">
        <v>25926</v>
      </c>
      <c r="J196" t="s">
        <v>32794</v>
      </c>
      <c r="K196" t="s">
        <v>473</v>
      </c>
      <c r="L196" s="11" t="s">
        <v>32795</v>
      </c>
      <c r="M196" s="13" t="s">
        <v>32796</v>
      </c>
      <c r="N196" t="s">
        <v>324</v>
      </c>
      <c r="O196" s="22" t="s">
        <v>32797</v>
      </c>
      <c r="P196" s="16" t="s">
        <v>2350</v>
      </c>
      <c r="Q196" t="s">
        <v>27623</v>
      </c>
      <c r="R196" s="9" t="s">
        <v>32798</v>
      </c>
      <c r="S196" t="s">
        <v>324</v>
      </c>
    </row>
    <row r="197" spans="1:20">
      <c r="A197" t="s">
        <v>20214</v>
      </c>
      <c r="B197" t="s">
        <v>32799</v>
      </c>
      <c r="C197" t="s">
        <v>324</v>
      </c>
      <c r="F197" t="s">
        <v>2539</v>
      </c>
      <c r="G197" t="s">
        <v>2510</v>
      </c>
      <c r="H197" t="s">
        <v>25925</v>
      </c>
      <c r="I197" t="s">
        <v>25926</v>
      </c>
      <c r="K197" t="s">
        <v>473</v>
      </c>
      <c r="N197" t="s">
        <v>330</v>
      </c>
      <c r="P197" s="16" t="s">
        <v>2350</v>
      </c>
      <c r="Q197" t="s">
        <v>32800</v>
      </c>
      <c r="R197" s="9" t="s">
        <v>32801</v>
      </c>
      <c r="S197" t="s">
        <v>476</v>
      </c>
      <c r="T197" t="s">
        <v>32802</v>
      </c>
    </row>
    <row r="198" spans="1:20">
      <c r="A198" t="s">
        <v>20214</v>
      </c>
      <c r="B198" t="s">
        <v>32803</v>
      </c>
      <c r="C198" t="s">
        <v>324</v>
      </c>
      <c r="F198" t="s">
        <v>2539</v>
      </c>
      <c r="G198" t="s">
        <v>2510</v>
      </c>
      <c r="H198" t="s">
        <v>25925</v>
      </c>
      <c r="I198" t="s">
        <v>25926</v>
      </c>
      <c r="K198" t="s">
        <v>473</v>
      </c>
      <c r="N198" t="s">
        <v>330</v>
      </c>
      <c r="P198" s="16" t="s">
        <v>2350</v>
      </c>
      <c r="Q198" t="s">
        <v>32800</v>
      </c>
      <c r="R198" s="9" t="s">
        <v>32801</v>
      </c>
      <c r="S198" t="s">
        <v>476</v>
      </c>
      <c r="T198" t="s">
        <v>32802</v>
      </c>
    </row>
    <row r="199" spans="1:20">
      <c r="A199" t="s">
        <v>18687</v>
      </c>
      <c r="B199" t="s">
        <v>7775</v>
      </c>
      <c r="F199" t="s">
        <v>2539</v>
      </c>
      <c r="G199" t="s">
        <v>2510</v>
      </c>
      <c r="H199" t="s">
        <v>2539</v>
      </c>
      <c r="I199" t="s">
        <v>2510</v>
      </c>
      <c r="K199" t="s">
        <v>473</v>
      </c>
      <c r="N199" t="s">
        <v>330</v>
      </c>
      <c r="P199" s="16" t="s">
        <v>2350</v>
      </c>
      <c r="Q199" t="s">
        <v>27711</v>
      </c>
      <c r="R199" s="9" t="s">
        <v>32804</v>
      </c>
      <c r="S199" t="s">
        <v>324</v>
      </c>
    </row>
    <row r="200" spans="1:20">
      <c r="A200" t="s">
        <v>32307</v>
      </c>
      <c r="B200" t="s">
        <v>32805</v>
      </c>
      <c r="F200" t="s">
        <v>2548</v>
      </c>
      <c r="G200" t="s">
        <v>2519</v>
      </c>
      <c r="H200" t="s">
        <v>2548</v>
      </c>
      <c r="I200" t="s">
        <v>2519</v>
      </c>
      <c r="K200" t="s">
        <v>473</v>
      </c>
      <c r="N200" t="s">
        <v>330</v>
      </c>
      <c r="P200" s="16" t="s">
        <v>2350</v>
      </c>
      <c r="Q200" t="s">
        <v>32806</v>
      </c>
      <c r="R200" s="9" t="s">
        <v>32807</v>
      </c>
      <c r="S200" t="s">
        <v>324</v>
      </c>
      <c r="T200" t="s">
        <v>32808</v>
      </c>
    </row>
    <row r="201" spans="1:20" ht="42.95" customHeight="1">
      <c r="A201" t="s">
        <v>18687</v>
      </c>
      <c r="B201" t="s">
        <v>19610</v>
      </c>
      <c r="C201" t="s">
        <v>324</v>
      </c>
      <c r="F201" t="s">
        <v>2539</v>
      </c>
      <c r="G201" t="s">
        <v>2510</v>
      </c>
      <c r="H201" t="s">
        <v>25925</v>
      </c>
      <c r="I201" t="s">
        <v>25926</v>
      </c>
      <c r="J201" t="s">
        <v>32566</v>
      </c>
      <c r="K201" t="s">
        <v>473</v>
      </c>
      <c r="L201" t="s">
        <v>32567</v>
      </c>
      <c r="M201" s="9" t="s">
        <v>19611</v>
      </c>
      <c r="N201" t="s">
        <v>476</v>
      </c>
      <c r="O201" s="22" t="s">
        <v>32568</v>
      </c>
      <c r="P201" s="16" t="s">
        <v>2350</v>
      </c>
      <c r="Q201" t="s">
        <v>32569</v>
      </c>
      <c r="R201" s="9" t="s">
        <v>32570</v>
      </c>
      <c r="S201" t="s">
        <v>324</v>
      </c>
    </row>
    <row r="202" spans="1:20" ht="42.95" customHeight="1">
      <c r="A202" t="s">
        <v>20214</v>
      </c>
      <c r="B202" t="s">
        <v>32809</v>
      </c>
      <c r="C202" t="s">
        <v>324</v>
      </c>
      <c r="F202" t="s">
        <v>2539</v>
      </c>
      <c r="G202" t="s">
        <v>2510</v>
      </c>
      <c r="H202" t="s">
        <v>25925</v>
      </c>
      <c r="I202" t="s">
        <v>25926</v>
      </c>
      <c r="J202" t="s">
        <v>32566</v>
      </c>
      <c r="K202" t="s">
        <v>473</v>
      </c>
      <c r="L202" t="s">
        <v>32567</v>
      </c>
      <c r="M202" s="9" t="s">
        <v>19611</v>
      </c>
      <c r="N202" t="s">
        <v>324</v>
      </c>
      <c r="O202" s="22" t="s">
        <v>32568</v>
      </c>
      <c r="P202" s="16" t="s">
        <v>2350</v>
      </c>
      <c r="Q202" t="s">
        <v>32569</v>
      </c>
      <c r="R202" s="9" t="s">
        <v>32570</v>
      </c>
      <c r="S202" t="s">
        <v>324</v>
      </c>
    </row>
    <row r="203" spans="1:20">
      <c r="A203" t="s">
        <v>20214</v>
      </c>
      <c r="B203" t="s">
        <v>4866</v>
      </c>
      <c r="C203" t="s">
        <v>324</v>
      </c>
      <c r="F203" t="s">
        <v>2539</v>
      </c>
      <c r="G203" t="s">
        <v>2510</v>
      </c>
      <c r="H203" t="s">
        <v>25925</v>
      </c>
      <c r="I203" t="s">
        <v>25926</v>
      </c>
      <c r="K203" t="s">
        <v>473</v>
      </c>
      <c r="L203" t="s">
        <v>32810</v>
      </c>
      <c r="M203" s="9" t="s">
        <v>20415</v>
      </c>
      <c r="N203" t="s">
        <v>324</v>
      </c>
      <c r="O203" s="23" t="s">
        <v>32811</v>
      </c>
      <c r="P203" s="16" t="s">
        <v>2350</v>
      </c>
      <c r="Q203" t="s">
        <v>32812</v>
      </c>
      <c r="R203" s="9" t="s">
        <v>32813</v>
      </c>
      <c r="S203" t="s">
        <v>324</v>
      </c>
    </row>
    <row r="204" spans="1:20">
      <c r="A204" t="s">
        <v>18687</v>
      </c>
      <c r="B204" t="s">
        <v>19625</v>
      </c>
      <c r="F204" t="s">
        <v>2539</v>
      </c>
      <c r="G204" t="s">
        <v>2510</v>
      </c>
      <c r="H204" t="s">
        <v>2539</v>
      </c>
      <c r="I204" t="s">
        <v>2510</v>
      </c>
      <c r="K204" t="s">
        <v>473</v>
      </c>
      <c r="N204" t="s">
        <v>330</v>
      </c>
      <c r="P204" s="16" t="s">
        <v>2350</v>
      </c>
      <c r="Q204" t="s">
        <v>32536</v>
      </c>
      <c r="R204" s="9" t="s">
        <v>32537</v>
      </c>
      <c r="S204" t="s">
        <v>476</v>
      </c>
    </row>
    <row r="205" spans="1:20" ht="72" customHeight="1">
      <c r="A205" t="s">
        <v>20214</v>
      </c>
      <c r="B205" t="s">
        <v>20481</v>
      </c>
      <c r="C205" t="s">
        <v>324</v>
      </c>
      <c r="F205" t="s">
        <v>2539</v>
      </c>
      <c r="G205" t="s">
        <v>2510</v>
      </c>
      <c r="H205" t="s">
        <v>25925</v>
      </c>
      <c r="I205" t="s">
        <v>25926</v>
      </c>
      <c r="J205" t="s">
        <v>32814</v>
      </c>
      <c r="K205" t="s">
        <v>473</v>
      </c>
      <c r="L205" t="s">
        <v>32815</v>
      </c>
      <c r="M205" s="9" t="s">
        <v>20483</v>
      </c>
      <c r="N205" t="s">
        <v>330</v>
      </c>
      <c r="O205" s="22" t="s">
        <v>32816</v>
      </c>
      <c r="P205" s="16" t="s">
        <v>2350</v>
      </c>
      <c r="S205" t="s">
        <v>330</v>
      </c>
    </row>
    <row r="206" spans="1:20" ht="72" customHeight="1">
      <c r="A206" t="s">
        <v>20214</v>
      </c>
      <c r="B206" t="s">
        <v>32817</v>
      </c>
      <c r="C206" t="s">
        <v>324</v>
      </c>
      <c r="F206" t="s">
        <v>2539</v>
      </c>
      <c r="G206" t="s">
        <v>2510</v>
      </c>
      <c r="H206" t="s">
        <v>25925</v>
      </c>
      <c r="I206" t="s">
        <v>25926</v>
      </c>
      <c r="J206" t="s">
        <v>32814</v>
      </c>
      <c r="K206" t="s">
        <v>473</v>
      </c>
      <c r="L206" t="s">
        <v>32815</v>
      </c>
      <c r="M206" s="9" t="s">
        <v>20483</v>
      </c>
      <c r="N206" t="s">
        <v>330</v>
      </c>
      <c r="O206" s="22" t="s">
        <v>32816</v>
      </c>
      <c r="P206" s="16" t="s">
        <v>2350</v>
      </c>
      <c r="S206" t="s">
        <v>330</v>
      </c>
    </row>
    <row r="207" spans="1:20" ht="42.95" customHeight="1">
      <c r="A207" t="s">
        <v>18687</v>
      </c>
      <c r="B207" t="s">
        <v>32818</v>
      </c>
      <c r="C207" t="s">
        <v>324</v>
      </c>
      <c r="F207" t="s">
        <v>2539</v>
      </c>
      <c r="G207" t="s">
        <v>2510</v>
      </c>
      <c r="H207" t="s">
        <v>25925</v>
      </c>
      <c r="I207" t="s">
        <v>25926</v>
      </c>
      <c r="J207" t="s">
        <v>32566</v>
      </c>
      <c r="K207" t="s">
        <v>473</v>
      </c>
      <c r="L207" t="s">
        <v>32567</v>
      </c>
      <c r="M207" s="9" t="s">
        <v>19611</v>
      </c>
      <c r="N207" t="s">
        <v>324</v>
      </c>
      <c r="O207" s="22" t="s">
        <v>32568</v>
      </c>
      <c r="P207" s="16" t="s">
        <v>2350</v>
      </c>
      <c r="Q207" t="s">
        <v>32569</v>
      </c>
      <c r="R207" s="9" t="s">
        <v>32570</v>
      </c>
      <c r="S207" t="s">
        <v>324</v>
      </c>
    </row>
    <row r="208" spans="1:20" ht="42.95" customHeight="1">
      <c r="A208" t="s">
        <v>18687</v>
      </c>
      <c r="B208" t="s">
        <v>32819</v>
      </c>
      <c r="C208" t="s">
        <v>324</v>
      </c>
      <c r="F208" t="s">
        <v>2539</v>
      </c>
      <c r="G208" t="s">
        <v>2510</v>
      </c>
      <c r="H208" t="s">
        <v>25925</v>
      </c>
      <c r="I208" t="s">
        <v>25926</v>
      </c>
      <c r="J208" t="s">
        <v>32566</v>
      </c>
      <c r="K208" t="s">
        <v>473</v>
      </c>
      <c r="L208" t="s">
        <v>32567</v>
      </c>
      <c r="M208" s="9" t="s">
        <v>19611</v>
      </c>
      <c r="N208" t="s">
        <v>324</v>
      </c>
      <c r="O208" s="22" t="s">
        <v>32568</v>
      </c>
      <c r="P208" s="16" t="s">
        <v>2350</v>
      </c>
      <c r="Q208" t="s">
        <v>32569</v>
      </c>
      <c r="R208" s="9" t="s">
        <v>32570</v>
      </c>
      <c r="S208" t="s">
        <v>324</v>
      </c>
    </row>
    <row r="209" spans="1:20">
      <c r="A209" t="s">
        <v>24687</v>
      </c>
      <c r="B209" t="s">
        <v>23380</v>
      </c>
      <c r="F209" t="s">
        <v>2563</v>
      </c>
      <c r="G209" t="s">
        <v>2534</v>
      </c>
      <c r="H209" t="s">
        <v>2563</v>
      </c>
      <c r="I209" t="s">
        <v>2534</v>
      </c>
      <c r="K209" t="s">
        <v>473</v>
      </c>
      <c r="L209" t="s">
        <v>32820</v>
      </c>
      <c r="M209" s="9" t="s">
        <v>32821</v>
      </c>
      <c r="N209" t="s">
        <v>324</v>
      </c>
      <c r="O209" s="23" t="s">
        <v>32822</v>
      </c>
      <c r="P209" s="16" t="s">
        <v>2350</v>
      </c>
      <c r="Q209" t="s">
        <v>32823</v>
      </c>
      <c r="R209" s="9" t="s">
        <v>32824</v>
      </c>
      <c r="S209" t="s">
        <v>324</v>
      </c>
    </row>
    <row r="210" spans="1:20">
      <c r="A210" t="s">
        <v>18687</v>
      </c>
      <c r="B210" t="s">
        <v>6809</v>
      </c>
      <c r="F210" t="s">
        <v>2539</v>
      </c>
      <c r="G210" t="s">
        <v>2510</v>
      </c>
      <c r="H210" t="s">
        <v>2539</v>
      </c>
      <c r="I210" t="s">
        <v>2510</v>
      </c>
      <c r="J210" t="s">
        <v>32825</v>
      </c>
      <c r="K210" t="s">
        <v>473</v>
      </c>
      <c r="L210" t="s">
        <v>27407</v>
      </c>
      <c r="M210" s="9" t="s">
        <v>19180</v>
      </c>
      <c r="N210" t="s">
        <v>324</v>
      </c>
      <c r="O210" s="23" t="s">
        <v>32826</v>
      </c>
      <c r="P210" s="16" t="s">
        <v>2350</v>
      </c>
      <c r="Q210" t="s">
        <v>32459</v>
      </c>
      <c r="R210" s="9" t="s">
        <v>32460</v>
      </c>
      <c r="S210" t="s">
        <v>324</v>
      </c>
    </row>
    <row r="211" spans="1:20">
      <c r="A211" t="s">
        <v>32323</v>
      </c>
      <c r="B211" t="s">
        <v>8043</v>
      </c>
      <c r="K211" t="s">
        <v>473</v>
      </c>
      <c r="L211" t="s">
        <v>32827</v>
      </c>
      <c r="M211" s="9" t="s">
        <v>32828</v>
      </c>
      <c r="N211" t="s">
        <v>324</v>
      </c>
      <c r="O211" s="23" t="s">
        <v>32829</v>
      </c>
      <c r="P211" s="16" t="s">
        <v>2350</v>
      </c>
      <c r="S211" t="s">
        <v>330</v>
      </c>
    </row>
    <row r="212" spans="1:20" ht="28.7" customHeight="1">
      <c r="A212" t="s">
        <v>3379</v>
      </c>
      <c r="B212" t="s">
        <v>32830</v>
      </c>
      <c r="C212" t="s">
        <v>324</v>
      </c>
      <c r="F212" t="s">
        <v>2563</v>
      </c>
      <c r="G212" t="s">
        <v>2534</v>
      </c>
      <c r="H212" t="s">
        <v>25819</v>
      </c>
      <c r="I212" t="s">
        <v>25820</v>
      </c>
      <c r="K212" t="s">
        <v>473</v>
      </c>
      <c r="L212" s="11" t="s">
        <v>32831</v>
      </c>
      <c r="M212" s="11" t="s">
        <v>32832</v>
      </c>
      <c r="N212" t="s">
        <v>476</v>
      </c>
      <c r="O212" s="22" t="s">
        <v>32833</v>
      </c>
      <c r="P212" s="16" t="s">
        <v>2350</v>
      </c>
      <c r="S212" t="s">
        <v>330</v>
      </c>
    </row>
    <row r="213" spans="1:20">
      <c r="A213" t="s">
        <v>20214</v>
      </c>
      <c r="B213" t="s">
        <v>5084</v>
      </c>
      <c r="C213" t="s">
        <v>324</v>
      </c>
      <c r="F213" t="s">
        <v>2539</v>
      </c>
      <c r="G213" t="s">
        <v>2510</v>
      </c>
      <c r="H213" t="s">
        <v>25925</v>
      </c>
      <c r="I213" t="s">
        <v>25926</v>
      </c>
      <c r="K213" t="s">
        <v>473</v>
      </c>
      <c r="L213" t="s">
        <v>32834</v>
      </c>
      <c r="M213" s="9" t="s">
        <v>19911</v>
      </c>
      <c r="N213" t="s">
        <v>324</v>
      </c>
      <c r="O213" s="23" t="s">
        <v>32835</v>
      </c>
      <c r="P213" s="16" t="s">
        <v>2350</v>
      </c>
      <c r="Q213" t="s">
        <v>32836</v>
      </c>
      <c r="R213" s="9" t="s">
        <v>20576</v>
      </c>
      <c r="S213" t="s">
        <v>324</v>
      </c>
    </row>
    <row r="214" spans="1:20">
      <c r="A214" t="s">
        <v>20214</v>
      </c>
      <c r="B214" t="s">
        <v>32837</v>
      </c>
      <c r="C214" t="s">
        <v>324</v>
      </c>
      <c r="F214" t="s">
        <v>2539</v>
      </c>
      <c r="G214" t="s">
        <v>2510</v>
      </c>
      <c r="H214" t="s">
        <v>25925</v>
      </c>
      <c r="I214" t="s">
        <v>25926</v>
      </c>
      <c r="J214" t="s">
        <v>32838</v>
      </c>
      <c r="K214" t="s">
        <v>473</v>
      </c>
      <c r="L214" t="s">
        <v>32839</v>
      </c>
      <c r="M214" s="9" t="s">
        <v>19902</v>
      </c>
      <c r="N214" t="s">
        <v>324</v>
      </c>
      <c r="O214" s="23" t="s">
        <v>32840</v>
      </c>
      <c r="P214" s="16" t="s">
        <v>2350</v>
      </c>
      <c r="Q214" t="s">
        <v>32841</v>
      </c>
      <c r="R214" s="9" t="s">
        <v>32842</v>
      </c>
      <c r="S214" t="s">
        <v>324</v>
      </c>
    </row>
    <row r="215" spans="1:20">
      <c r="A215" t="s">
        <v>18687</v>
      </c>
      <c r="B215" t="s">
        <v>27819</v>
      </c>
      <c r="C215" t="s">
        <v>324</v>
      </c>
      <c r="F215" t="s">
        <v>2539</v>
      </c>
      <c r="G215" t="s">
        <v>2510</v>
      </c>
      <c r="H215" t="s">
        <v>25925</v>
      </c>
      <c r="I215" t="s">
        <v>25926</v>
      </c>
      <c r="J215" t="s">
        <v>32838</v>
      </c>
      <c r="K215" t="s">
        <v>473</v>
      </c>
      <c r="L215" t="s">
        <v>32839</v>
      </c>
      <c r="M215" s="9" t="s">
        <v>19902</v>
      </c>
      <c r="N215" t="s">
        <v>324</v>
      </c>
      <c r="O215" s="23" t="s">
        <v>32840</v>
      </c>
      <c r="P215" s="16" t="s">
        <v>2350</v>
      </c>
      <c r="Q215" t="s">
        <v>32841</v>
      </c>
      <c r="R215" s="9" t="s">
        <v>32842</v>
      </c>
      <c r="S215" t="s">
        <v>324</v>
      </c>
    </row>
    <row r="216" spans="1:20" ht="42.95" customHeight="1">
      <c r="A216" t="s">
        <v>20214</v>
      </c>
      <c r="B216" t="s">
        <v>20578</v>
      </c>
      <c r="C216" t="s">
        <v>324</v>
      </c>
      <c r="F216" t="s">
        <v>2539</v>
      </c>
      <c r="G216" t="s">
        <v>2510</v>
      </c>
      <c r="H216" t="s">
        <v>25925</v>
      </c>
      <c r="I216" t="s">
        <v>25926</v>
      </c>
      <c r="K216" t="s">
        <v>473</v>
      </c>
      <c r="L216" t="s">
        <v>32843</v>
      </c>
      <c r="M216" s="9" t="s">
        <v>20580</v>
      </c>
      <c r="N216" t="s">
        <v>324</v>
      </c>
      <c r="O216" s="22" t="s">
        <v>32844</v>
      </c>
      <c r="P216" s="16" t="s">
        <v>2350</v>
      </c>
      <c r="S216" t="s">
        <v>330</v>
      </c>
    </row>
    <row r="217" spans="1:20">
      <c r="A217" t="s">
        <v>18687</v>
      </c>
      <c r="B217" t="s">
        <v>32845</v>
      </c>
      <c r="F217" t="s">
        <v>2539</v>
      </c>
      <c r="G217" t="s">
        <v>2510</v>
      </c>
      <c r="H217" t="s">
        <v>2539</v>
      </c>
      <c r="I217" t="s">
        <v>2510</v>
      </c>
      <c r="K217" t="s">
        <v>473</v>
      </c>
      <c r="N217" t="s">
        <v>330</v>
      </c>
      <c r="P217" s="16" t="s">
        <v>2350</v>
      </c>
      <c r="Q217" t="s">
        <v>32846</v>
      </c>
      <c r="R217" s="9" t="s">
        <v>32847</v>
      </c>
      <c r="S217" t="s">
        <v>476</v>
      </c>
      <c r="T217" t="s">
        <v>32848</v>
      </c>
    </row>
    <row r="218" spans="1:20">
      <c r="A218" t="s">
        <v>20214</v>
      </c>
      <c r="B218" t="s">
        <v>5385</v>
      </c>
      <c r="C218" t="s">
        <v>324</v>
      </c>
      <c r="F218" t="s">
        <v>2539</v>
      </c>
      <c r="G218" t="s">
        <v>2510</v>
      </c>
      <c r="H218" t="s">
        <v>25925</v>
      </c>
      <c r="I218" t="s">
        <v>25926</v>
      </c>
      <c r="J218" t="s">
        <v>32849</v>
      </c>
      <c r="K218" t="s">
        <v>473</v>
      </c>
      <c r="L218" t="s">
        <v>5387</v>
      </c>
      <c r="M218" s="9" t="s">
        <v>20632</v>
      </c>
      <c r="N218" t="s">
        <v>324</v>
      </c>
      <c r="O218" s="23" t="s">
        <v>32850</v>
      </c>
      <c r="P218" s="16" t="s">
        <v>2350</v>
      </c>
      <c r="Q218" t="s">
        <v>32851</v>
      </c>
      <c r="R218" s="9" t="s">
        <v>32852</v>
      </c>
      <c r="S218" t="s">
        <v>324</v>
      </c>
    </row>
    <row r="219" spans="1:20">
      <c r="A219" t="s">
        <v>20214</v>
      </c>
      <c r="B219" t="s">
        <v>32853</v>
      </c>
      <c r="C219" t="s">
        <v>324</v>
      </c>
      <c r="F219" t="s">
        <v>2539</v>
      </c>
      <c r="G219" t="s">
        <v>2510</v>
      </c>
      <c r="H219" t="s">
        <v>25925</v>
      </c>
      <c r="I219" t="s">
        <v>25926</v>
      </c>
      <c r="K219" t="s">
        <v>473</v>
      </c>
      <c r="N219" t="s">
        <v>330</v>
      </c>
      <c r="P219" s="16" t="s">
        <v>2350</v>
      </c>
      <c r="Q219" t="s">
        <v>32851</v>
      </c>
      <c r="R219" s="9" t="s">
        <v>32852</v>
      </c>
      <c r="S219" t="s">
        <v>476</v>
      </c>
      <c r="T219" t="s">
        <v>32854</v>
      </c>
    </row>
    <row r="220" spans="1:20">
      <c r="A220" t="s">
        <v>18687</v>
      </c>
      <c r="B220" t="s">
        <v>20086</v>
      </c>
      <c r="F220" t="s">
        <v>2539</v>
      </c>
      <c r="G220" t="s">
        <v>2510</v>
      </c>
      <c r="H220" t="s">
        <v>2539</v>
      </c>
      <c r="I220" t="s">
        <v>2510</v>
      </c>
      <c r="K220" t="s">
        <v>473</v>
      </c>
      <c r="N220" t="s">
        <v>330</v>
      </c>
      <c r="P220" s="16" t="s">
        <v>2350</v>
      </c>
      <c r="S220" t="s">
        <v>330</v>
      </c>
    </row>
    <row r="221" spans="1:20">
      <c r="A221" t="s">
        <v>18687</v>
      </c>
      <c r="B221" t="s">
        <v>32855</v>
      </c>
      <c r="E221" t="s">
        <v>324</v>
      </c>
      <c r="F221" t="s">
        <v>2539</v>
      </c>
      <c r="G221" t="s">
        <v>2510</v>
      </c>
      <c r="H221" t="s">
        <v>26444</v>
      </c>
      <c r="I221" t="s">
        <v>26445</v>
      </c>
      <c r="K221" t="s">
        <v>473</v>
      </c>
      <c r="N221" t="s">
        <v>330</v>
      </c>
      <c r="P221" s="16" t="s">
        <v>2350</v>
      </c>
      <c r="S221" t="s">
        <v>330</v>
      </c>
    </row>
    <row r="222" spans="1:20">
      <c r="A222" t="s">
        <v>24671</v>
      </c>
      <c r="B222" t="s">
        <v>3903</v>
      </c>
      <c r="F222" t="s">
        <v>2553</v>
      </c>
      <c r="G222" t="s">
        <v>2524</v>
      </c>
      <c r="H222" t="s">
        <v>2553</v>
      </c>
      <c r="I222" t="s">
        <v>2524</v>
      </c>
      <c r="K222" t="s">
        <v>473</v>
      </c>
      <c r="L222" t="s">
        <v>3903</v>
      </c>
      <c r="M222" s="9" t="s">
        <v>22592</v>
      </c>
      <c r="N222" t="s">
        <v>324</v>
      </c>
      <c r="O222" s="23" t="s">
        <v>32856</v>
      </c>
      <c r="P222" s="16" t="s">
        <v>2350</v>
      </c>
      <c r="S222" t="s">
        <v>330</v>
      </c>
    </row>
    <row r="223" spans="1:20" ht="28.7" customHeight="1">
      <c r="A223" t="s">
        <v>20214</v>
      </c>
      <c r="B223" s="15" t="s">
        <v>32857</v>
      </c>
      <c r="C223" t="s">
        <v>324</v>
      </c>
      <c r="F223" t="s">
        <v>2539</v>
      </c>
      <c r="G223" t="s">
        <v>2510</v>
      </c>
      <c r="H223" t="s">
        <v>25925</v>
      </c>
      <c r="I223" t="s">
        <v>25926</v>
      </c>
      <c r="K223" t="s">
        <v>473</v>
      </c>
      <c r="L223" s="11" t="s">
        <v>32768</v>
      </c>
      <c r="M223" s="11" t="s">
        <v>32769</v>
      </c>
      <c r="N223" t="s">
        <v>476</v>
      </c>
      <c r="O223" s="22" t="s">
        <v>32770</v>
      </c>
      <c r="P223" s="16" t="s">
        <v>2350</v>
      </c>
      <c r="S223" t="s">
        <v>330</v>
      </c>
    </row>
    <row r="224" spans="1:20">
      <c r="A224" t="s">
        <v>24687</v>
      </c>
      <c r="B224" t="s">
        <v>32858</v>
      </c>
      <c r="C224" t="s">
        <v>324</v>
      </c>
      <c r="F224" t="s">
        <v>2563</v>
      </c>
      <c r="G224" t="s">
        <v>2534</v>
      </c>
      <c r="H224" t="s">
        <v>25819</v>
      </c>
      <c r="I224" t="s">
        <v>25820</v>
      </c>
      <c r="K224" t="s">
        <v>473</v>
      </c>
      <c r="N224" t="s">
        <v>330</v>
      </c>
      <c r="P224" s="16" t="s">
        <v>2350</v>
      </c>
      <c r="S224" t="s">
        <v>330</v>
      </c>
    </row>
    <row r="225" spans="1:19">
      <c r="A225" t="s">
        <v>32307</v>
      </c>
      <c r="B225" s="15" t="s">
        <v>32859</v>
      </c>
      <c r="F225" t="s">
        <v>2548</v>
      </c>
      <c r="G225" t="s">
        <v>2519</v>
      </c>
      <c r="H225" t="s">
        <v>2548</v>
      </c>
      <c r="I225" t="s">
        <v>2519</v>
      </c>
      <c r="K225" t="s">
        <v>473</v>
      </c>
      <c r="L225" t="s">
        <v>22963</v>
      </c>
      <c r="M225" s="9" t="s">
        <v>32860</v>
      </c>
      <c r="N225" t="s">
        <v>324</v>
      </c>
      <c r="O225" s="23" t="s">
        <v>32861</v>
      </c>
      <c r="P225" s="16" t="s">
        <v>2350</v>
      </c>
      <c r="S225" t="s">
        <v>476</v>
      </c>
    </row>
    <row r="226" spans="1:19">
      <c r="A226" t="s">
        <v>32307</v>
      </c>
      <c r="B226" s="15" t="s">
        <v>32862</v>
      </c>
      <c r="F226" t="s">
        <v>2548</v>
      </c>
      <c r="G226" t="s">
        <v>2519</v>
      </c>
      <c r="H226" t="s">
        <v>2548</v>
      </c>
      <c r="I226" t="s">
        <v>2519</v>
      </c>
      <c r="K226" t="s">
        <v>473</v>
      </c>
      <c r="L226" t="s">
        <v>22963</v>
      </c>
      <c r="M226" s="9" t="s">
        <v>32860</v>
      </c>
      <c r="N226" t="s">
        <v>324</v>
      </c>
      <c r="O226" s="23" t="s">
        <v>32861</v>
      </c>
      <c r="P226" s="16" t="s">
        <v>2350</v>
      </c>
      <c r="S226" t="s">
        <v>476</v>
      </c>
    </row>
    <row r="227" spans="1:19">
      <c r="A227" t="s">
        <v>32323</v>
      </c>
      <c r="B227" t="s">
        <v>23668</v>
      </c>
      <c r="K227" t="s">
        <v>473</v>
      </c>
      <c r="N227" t="s">
        <v>330</v>
      </c>
      <c r="P227" s="16" t="s">
        <v>2350</v>
      </c>
      <c r="S227" t="s">
        <v>330</v>
      </c>
    </row>
    <row r="228" spans="1:19">
      <c r="A228" t="s">
        <v>32307</v>
      </c>
      <c r="B228" t="s">
        <v>20774</v>
      </c>
      <c r="F228" t="s">
        <v>2548</v>
      </c>
      <c r="G228" t="s">
        <v>2519</v>
      </c>
      <c r="H228" t="s">
        <v>2548</v>
      </c>
      <c r="I228" t="s">
        <v>2519</v>
      </c>
      <c r="K228" t="s">
        <v>473</v>
      </c>
      <c r="N228" t="s">
        <v>330</v>
      </c>
      <c r="P228" s="16" t="s">
        <v>2350</v>
      </c>
      <c r="S228" t="s">
        <v>330</v>
      </c>
    </row>
    <row r="229" spans="1:19">
      <c r="A229" t="s">
        <v>1808</v>
      </c>
      <c r="B229" t="s">
        <v>2659</v>
      </c>
      <c r="K229" t="s">
        <v>473</v>
      </c>
      <c r="N229" t="s">
        <v>330</v>
      </c>
      <c r="P229" s="16" t="s">
        <v>2350</v>
      </c>
      <c r="S229" t="s">
        <v>328</v>
      </c>
    </row>
    <row r="230" spans="1:19">
      <c r="A230" t="s">
        <v>2487</v>
      </c>
      <c r="B230" t="s">
        <v>2659</v>
      </c>
      <c r="K230" t="s">
        <v>473</v>
      </c>
      <c r="N230" t="s">
        <v>330</v>
      </c>
      <c r="P230" s="16" t="s">
        <v>2350</v>
      </c>
      <c r="S230" t="s">
        <v>328</v>
      </c>
    </row>
    <row r="231" spans="1:19">
      <c r="A231" t="s">
        <v>18687</v>
      </c>
      <c r="B231" t="s">
        <v>26228</v>
      </c>
      <c r="F231" t="s">
        <v>2539</v>
      </c>
      <c r="G231" t="s">
        <v>2510</v>
      </c>
      <c r="H231" t="s">
        <v>2539</v>
      </c>
      <c r="I231" t="s">
        <v>2510</v>
      </c>
      <c r="K231" t="s">
        <v>473</v>
      </c>
      <c r="N231" t="s">
        <v>330</v>
      </c>
      <c r="P231" s="16" t="s">
        <v>2350</v>
      </c>
      <c r="S231" t="s">
        <v>328</v>
      </c>
    </row>
    <row r="232" spans="1:19">
      <c r="A232" t="s">
        <v>18687</v>
      </c>
      <c r="B232" t="s">
        <v>32863</v>
      </c>
      <c r="F232" t="s">
        <v>2539</v>
      </c>
      <c r="G232" t="s">
        <v>2510</v>
      </c>
      <c r="H232" t="s">
        <v>2539</v>
      </c>
      <c r="I232" t="s">
        <v>2510</v>
      </c>
      <c r="K232" t="s">
        <v>473</v>
      </c>
      <c r="N232" t="s">
        <v>330</v>
      </c>
      <c r="P232" s="16" t="s">
        <v>2350</v>
      </c>
      <c r="S232" t="s">
        <v>328</v>
      </c>
    </row>
    <row r="233" spans="1:19">
      <c r="A233" t="s">
        <v>18687</v>
      </c>
      <c r="B233" t="s">
        <v>20186</v>
      </c>
      <c r="F233" t="s">
        <v>2539</v>
      </c>
      <c r="G233" t="s">
        <v>2510</v>
      </c>
      <c r="H233" t="s">
        <v>2539</v>
      </c>
      <c r="I233" t="s">
        <v>2510</v>
      </c>
      <c r="K233" t="s">
        <v>473</v>
      </c>
      <c r="N233" t="s">
        <v>330</v>
      </c>
      <c r="P233" s="16" t="s">
        <v>2350</v>
      </c>
      <c r="S233" t="s">
        <v>328</v>
      </c>
    </row>
    <row r="234" spans="1:19" ht="57.75" customHeight="1">
      <c r="A234" t="s">
        <v>32323</v>
      </c>
      <c r="B234" t="s">
        <v>3047</v>
      </c>
      <c r="K234" t="s">
        <v>473</v>
      </c>
      <c r="L234" t="s">
        <v>32864</v>
      </c>
      <c r="M234" s="9" t="s">
        <v>32865</v>
      </c>
      <c r="N234" t="s">
        <v>324</v>
      </c>
      <c r="O234" s="22" t="s">
        <v>32866</v>
      </c>
      <c r="P234" s="16" t="s">
        <v>2350</v>
      </c>
      <c r="Q234" t="s">
        <v>32867</v>
      </c>
      <c r="R234" s="9" t="s">
        <v>23353</v>
      </c>
      <c r="S234" t="s">
        <v>324</v>
      </c>
    </row>
    <row r="235" spans="1:19" ht="72" customHeight="1">
      <c r="A235" t="s">
        <v>32323</v>
      </c>
      <c r="B235" t="s">
        <v>32868</v>
      </c>
      <c r="J235" t="s">
        <v>32869</v>
      </c>
      <c r="K235" t="s">
        <v>473</v>
      </c>
      <c r="L235" s="11" t="s">
        <v>32870</v>
      </c>
      <c r="M235" s="13" t="s">
        <v>32871</v>
      </c>
      <c r="N235" t="s">
        <v>476</v>
      </c>
      <c r="O235" s="22" t="s">
        <v>32872</v>
      </c>
      <c r="P235" s="16" t="s">
        <v>2350</v>
      </c>
      <c r="Q235" t="s">
        <v>32867</v>
      </c>
      <c r="R235" s="9" t="s">
        <v>23353</v>
      </c>
      <c r="S235" t="s">
        <v>324</v>
      </c>
    </row>
    <row r="236" spans="1:19" ht="72" customHeight="1">
      <c r="A236" t="s">
        <v>32323</v>
      </c>
      <c r="B236" t="s">
        <v>32873</v>
      </c>
      <c r="J236" t="s">
        <v>32869</v>
      </c>
      <c r="K236" t="s">
        <v>473</v>
      </c>
      <c r="L236" s="11" t="s">
        <v>32870</v>
      </c>
      <c r="M236" s="13" t="s">
        <v>32871</v>
      </c>
      <c r="N236" t="s">
        <v>476</v>
      </c>
      <c r="O236" s="22" t="s">
        <v>32872</v>
      </c>
      <c r="P236" s="16" t="s">
        <v>2350</v>
      </c>
      <c r="Q236" t="s">
        <v>32867</v>
      </c>
      <c r="R236" s="9" t="s">
        <v>23353</v>
      </c>
      <c r="S236" t="s">
        <v>324</v>
      </c>
    </row>
    <row r="237" spans="1:19" ht="28.7" customHeight="1">
      <c r="A237" t="s">
        <v>20214</v>
      </c>
      <c r="B237" t="s">
        <v>20590</v>
      </c>
      <c r="C237" t="s">
        <v>324</v>
      </c>
      <c r="F237" t="s">
        <v>2539</v>
      </c>
      <c r="G237" t="s">
        <v>2510</v>
      </c>
      <c r="H237" t="s">
        <v>25925</v>
      </c>
      <c r="I237" t="s">
        <v>25926</v>
      </c>
      <c r="K237" t="s">
        <v>473</v>
      </c>
      <c r="L237" t="s">
        <v>32874</v>
      </c>
      <c r="M237" s="9" t="s">
        <v>20591</v>
      </c>
      <c r="N237" t="s">
        <v>476</v>
      </c>
      <c r="O237" s="22" t="s">
        <v>32875</v>
      </c>
      <c r="P237" s="16" t="s">
        <v>2350</v>
      </c>
      <c r="S237" t="s">
        <v>330</v>
      </c>
    </row>
    <row r="238" spans="1:19">
      <c r="A238" t="s">
        <v>32307</v>
      </c>
      <c r="B238" s="15" t="s">
        <v>32876</v>
      </c>
      <c r="F238" t="s">
        <v>2548</v>
      </c>
      <c r="G238" t="s">
        <v>2519</v>
      </c>
      <c r="H238" t="s">
        <v>2548</v>
      </c>
      <c r="I238" t="s">
        <v>2519</v>
      </c>
      <c r="K238" t="s">
        <v>473</v>
      </c>
      <c r="N238" t="s">
        <v>330</v>
      </c>
      <c r="P238" s="16" t="s">
        <v>2350</v>
      </c>
      <c r="S238" t="s">
        <v>324</v>
      </c>
    </row>
    <row r="239" spans="1:19">
      <c r="A239" t="s">
        <v>24687</v>
      </c>
      <c r="B239" t="s">
        <v>23375</v>
      </c>
      <c r="C239" t="s">
        <v>324</v>
      </c>
      <c r="F239" t="s">
        <v>2563</v>
      </c>
      <c r="G239" t="s">
        <v>2534</v>
      </c>
      <c r="H239" t="s">
        <v>25819</v>
      </c>
      <c r="I239" t="s">
        <v>25820</v>
      </c>
      <c r="K239" t="s">
        <v>473</v>
      </c>
      <c r="N239" t="s">
        <v>330</v>
      </c>
      <c r="P239" s="16" t="s">
        <v>2350</v>
      </c>
      <c r="S239" t="s">
        <v>330</v>
      </c>
    </row>
    <row r="240" spans="1:19">
      <c r="A240" t="s">
        <v>32323</v>
      </c>
      <c r="B240" t="s">
        <v>8827</v>
      </c>
      <c r="K240" t="s">
        <v>473</v>
      </c>
      <c r="L240" t="s">
        <v>32877</v>
      </c>
      <c r="M240" s="9" t="s">
        <v>32878</v>
      </c>
      <c r="N240" t="s">
        <v>324</v>
      </c>
      <c r="O240" s="23" t="s">
        <v>32879</v>
      </c>
      <c r="P240" s="16" t="s">
        <v>2350</v>
      </c>
      <c r="S240" t="s">
        <v>330</v>
      </c>
    </row>
    <row r="241" spans="1:19">
      <c r="A241" t="s">
        <v>32323</v>
      </c>
      <c r="B241" t="s">
        <v>18271</v>
      </c>
      <c r="K241" t="s">
        <v>473</v>
      </c>
      <c r="L241" t="s">
        <v>8975</v>
      </c>
      <c r="M241" s="9" t="s">
        <v>32880</v>
      </c>
      <c r="N241" t="s">
        <v>324</v>
      </c>
      <c r="O241" s="23" t="s">
        <v>32881</v>
      </c>
      <c r="P241" s="16" t="s">
        <v>2350</v>
      </c>
      <c r="S241" t="s">
        <v>330</v>
      </c>
    </row>
    <row r="242" spans="1:19">
      <c r="A242" t="s">
        <v>32323</v>
      </c>
      <c r="B242" t="s">
        <v>18300</v>
      </c>
      <c r="K242" t="s">
        <v>473</v>
      </c>
      <c r="L242" t="s">
        <v>8989</v>
      </c>
      <c r="M242" s="9" t="s">
        <v>32882</v>
      </c>
      <c r="N242" t="s">
        <v>324</v>
      </c>
      <c r="O242" s="23" t="s">
        <v>32883</v>
      </c>
      <c r="P242" s="16" t="s">
        <v>2350</v>
      </c>
      <c r="S242" t="s">
        <v>330</v>
      </c>
    </row>
    <row r="243" spans="1:19">
      <c r="A243" t="s">
        <v>32323</v>
      </c>
      <c r="B243" t="s">
        <v>23722</v>
      </c>
      <c r="K243" t="s">
        <v>473</v>
      </c>
      <c r="N243" t="s">
        <v>330</v>
      </c>
      <c r="P243" s="16" t="s">
        <v>2350</v>
      </c>
      <c r="S243" t="s">
        <v>330</v>
      </c>
    </row>
    <row r="244" spans="1:19">
      <c r="A244" t="s">
        <v>32323</v>
      </c>
      <c r="B244" t="s">
        <v>32884</v>
      </c>
      <c r="K244" t="s">
        <v>473</v>
      </c>
      <c r="N244" t="s">
        <v>330</v>
      </c>
      <c r="P244" s="16" t="s">
        <v>2350</v>
      </c>
      <c r="S244" t="s">
        <v>330</v>
      </c>
    </row>
    <row r="245" spans="1:19">
      <c r="A245" t="s">
        <v>32307</v>
      </c>
      <c r="B245" t="s">
        <v>7790</v>
      </c>
      <c r="F245" t="s">
        <v>2548</v>
      </c>
      <c r="G245" t="s">
        <v>2519</v>
      </c>
      <c r="H245" t="s">
        <v>2548</v>
      </c>
      <c r="I245" t="s">
        <v>2519</v>
      </c>
      <c r="K245" t="s">
        <v>473</v>
      </c>
      <c r="L245" t="s">
        <v>32885</v>
      </c>
      <c r="M245" s="9" t="s">
        <v>32886</v>
      </c>
      <c r="N245" t="s">
        <v>324</v>
      </c>
      <c r="O245" s="23" t="s">
        <v>32887</v>
      </c>
      <c r="P245" s="16" t="s">
        <v>2350</v>
      </c>
      <c r="Q245" t="s">
        <v>32888</v>
      </c>
      <c r="R245" s="9" t="s">
        <v>32889</v>
      </c>
      <c r="S245" t="s">
        <v>324</v>
      </c>
    </row>
    <row r="246" spans="1:19" ht="28.7" customHeight="1">
      <c r="A246" t="s">
        <v>18687</v>
      </c>
      <c r="B246" t="s">
        <v>32890</v>
      </c>
      <c r="F246" t="s">
        <v>2539</v>
      </c>
      <c r="G246" t="s">
        <v>2510</v>
      </c>
      <c r="H246" t="s">
        <v>2539</v>
      </c>
      <c r="I246" t="s">
        <v>2510</v>
      </c>
      <c r="K246" t="s">
        <v>473</v>
      </c>
      <c r="L246" s="11" t="s">
        <v>32891</v>
      </c>
      <c r="M246" s="13" t="s">
        <v>32892</v>
      </c>
      <c r="N246" t="s">
        <v>32698</v>
      </c>
      <c r="O246" s="22" t="s">
        <v>32893</v>
      </c>
      <c r="P246" s="16" t="s">
        <v>2350</v>
      </c>
      <c r="Q246" t="s">
        <v>32459</v>
      </c>
      <c r="R246" s="9" t="s">
        <v>32460</v>
      </c>
      <c r="S246" t="s">
        <v>324</v>
      </c>
    </row>
    <row r="247" spans="1:19">
      <c r="A247" t="s">
        <v>18687</v>
      </c>
      <c r="B247" t="s">
        <v>7792</v>
      </c>
      <c r="C247" t="s">
        <v>324</v>
      </c>
      <c r="F247" t="s">
        <v>2539</v>
      </c>
      <c r="G247" t="s">
        <v>2510</v>
      </c>
      <c r="H247" t="s">
        <v>25925</v>
      </c>
      <c r="I247" t="s">
        <v>25926</v>
      </c>
      <c r="J247" t="s">
        <v>32743</v>
      </c>
      <c r="K247" t="s">
        <v>473</v>
      </c>
      <c r="L247" t="s">
        <v>32744</v>
      </c>
      <c r="M247" s="9" t="s">
        <v>19186</v>
      </c>
      <c r="N247" t="s">
        <v>324</v>
      </c>
      <c r="O247" s="23" t="s">
        <v>32745</v>
      </c>
      <c r="P247" s="16" t="s">
        <v>2350</v>
      </c>
      <c r="Q247" t="s">
        <v>27640</v>
      </c>
      <c r="R247" s="9" t="s">
        <v>32746</v>
      </c>
      <c r="S247" t="s">
        <v>324</v>
      </c>
    </row>
    <row r="248" spans="1:19">
      <c r="A248" t="s">
        <v>18687</v>
      </c>
      <c r="B248" t="s">
        <v>19197</v>
      </c>
      <c r="F248" t="s">
        <v>2539</v>
      </c>
      <c r="G248" t="s">
        <v>2510</v>
      </c>
      <c r="H248" t="s">
        <v>2539</v>
      </c>
      <c r="I248" t="s">
        <v>2510</v>
      </c>
      <c r="K248" t="s">
        <v>473</v>
      </c>
      <c r="L248" t="s">
        <v>32894</v>
      </c>
      <c r="M248" s="9" t="s">
        <v>19198</v>
      </c>
      <c r="N248" t="s">
        <v>476</v>
      </c>
      <c r="O248" s="23" t="s">
        <v>32895</v>
      </c>
      <c r="P248" s="16" t="s">
        <v>2350</v>
      </c>
      <c r="Q248" t="s">
        <v>27716</v>
      </c>
      <c r="R248" s="9" t="s">
        <v>32896</v>
      </c>
      <c r="S248" t="s">
        <v>324</v>
      </c>
    </row>
    <row r="249" spans="1:19">
      <c r="A249" t="s">
        <v>18687</v>
      </c>
      <c r="B249" t="s">
        <v>32897</v>
      </c>
      <c r="C249" t="s">
        <v>324</v>
      </c>
      <c r="F249" t="s">
        <v>2539</v>
      </c>
      <c r="G249" t="s">
        <v>2510</v>
      </c>
      <c r="H249" t="s">
        <v>25925</v>
      </c>
      <c r="I249" t="s">
        <v>25926</v>
      </c>
      <c r="K249" t="s">
        <v>473</v>
      </c>
      <c r="N249" t="s">
        <v>330</v>
      </c>
      <c r="P249" s="16" t="s">
        <v>2350</v>
      </c>
      <c r="S249" t="s">
        <v>330</v>
      </c>
    </row>
    <row r="250" spans="1:19">
      <c r="A250" t="s">
        <v>18687</v>
      </c>
      <c r="B250" t="s">
        <v>19206</v>
      </c>
      <c r="C250" t="s">
        <v>324</v>
      </c>
      <c r="F250" t="s">
        <v>2539</v>
      </c>
      <c r="G250" t="s">
        <v>2510</v>
      </c>
      <c r="H250" t="s">
        <v>25925</v>
      </c>
      <c r="I250" t="s">
        <v>25926</v>
      </c>
      <c r="K250" t="s">
        <v>473</v>
      </c>
      <c r="N250" t="s">
        <v>330</v>
      </c>
      <c r="P250" s="16" t="s">
        <v>2350</v>
      </c>
      <c r="S250" t="s">
        <v>330</v>
      </c>
    </row>
    <row r="251" spans="1:19">
      <c r="A251" t="s">
        <v>18687</v>
      </c>
      <c r="B251" t="s">
        <v>32898</v>
      </c>
      <c r="C251" t="s">
        <v>324</v>
      </c>
      <c r="F251" t="s">
        <v>2539</v>
      </c>
      <c r="G251" t="s">
        <v>2510</v>
      </c>
      <c r="H251" t="s">
        <v>25925</v>
      </c>
      <c r="I251" t="s">
        <v>25926</v>
      </c>
      <c r="K251" t="s">
        <v>473</v>
      </c>
      <c r="N251" t="s">
        <v>330</v>
      </c>
      <c r="P251" s="16" t="s">
        <v>2350</v>
      </c>
      <c r="S251" t="s">
        <v>330</v>
      </c>
    </row>
    <row r="252" spans="1:19">
      <c r="A252" t="s">
        <v>18687</v>
      </c>
      <c r="B252" t="s">
        <v>7675</v>
      </c>
      <c r="F252" t="s">
        <v>2539</v>
      </c>
      <c r="G252" t="s">
        <v>2510</v>
      </c>
      <c r="H252" t="s">
        <v>2539</v>
      </c>
      <c r="I252" t="s">
        <v>2510</v>
      </c>
      <c r="K252" t="s">
        <v>473</v>
      </c>
      <c r="L252" t="s">
        <v>32894</v>
      </c>
      <c r="M252" s="9" t="s">
        <v>19198</v>
      </c>
      <c r="N252" t="s">
        <v>324</v>
      </c>
      <c r="O252" s="23" t="s">
        <v>32895</v>
      </c>
      <c r="P252" s="16" t="s">
        <v>2350</v>
      </c>
      <c r="Q252" t="s">
        <v>32459</v>
      </c>
      <c r="R252" s="9" t="s">
        <v>32460</v>
      </c>
      <c r="S252" t="s">
        <v>324</v>
      </c>
    </row>
    <row r="253" spans="1:19">
      <c r="A253" t="s">
        <v>3379</v>
      </c>
      <c r="B253" t="s">
        <v>18528</v>
      </c>
      <c r="C253" t="s">
        <v>324</v>
      </c>
      <c r="F253" t="s">
        <v>2563</v>
      </c>
      <c r="G253" t="s">
        <v>2534</v>
      </c>
      <c r="H253" t="s">
        <v>25819</v>
      </c>
      <c r="I253" t="s">
        <v>25820</v>
      </c>
      <c r="K253" t="s">
        <v>473</v>
      </c>
      <c r="L253" t="s">
        <v>32899</v>
      </c>
      <c r="M253" s="9" t="s">
        <v>32900</v>
      </c>
      <c r="N253" t="s">
        <v>324</v>
      </c>
      <c r="O253" s="23" t="s">
        <v>32901</v>
      </c>
      <c r="P253" s="16" t="s">
        <v>2350</v>
      </c>
      <c r="S253" t="s">
        <v>330</v>
      </c>
    </row>
    <row r="254" spans="1:19" ht="42.95" customHeight="1">
      <c r="A254" t="s">
        <v>20214</v>
      </c>
      <c r="B254" t="s">
        <v>32902</v>
      </c>
      <c r="C254" t="s">
        <v>324</v>
      </c>
      <c r="F254" t="s">
        <v>2539</v>
      </c>
      <c r="G254" t="s">
        <v>2510</v>
      </c>
      <c r="H254" t="s">
        <v>25925</v>
      </c>
      <c r="I254" t="s">
        <v>25926</v>
      </c>
      <c r="K254" t="s">
        <v>473</v>
      </c>
      <c r="L254" t="s">
        <v>32903</v>
      </c>
      <c r="M254" s="9" t="s">
        <v>20333</v>
      </c>
      <c r="N254" t="s">
        <v>476</v>
      </c>
      <c r="O254" s="22" t="s">
        <v>32904</v>
      </c>
      <c r="P254" s="16" t="s">
        <v>2350</v>
      </c>
    </row>
    <row r="255" spans="1:19" ht="57.75" customHeight="1">
      <c r="A255" t="s">
        <v>20214</v>
      </c>
      <c r="B255" t="s">
        <v>32905</v>
      </c>
      <c r="C255" t="s">
        <v>324</v>
      </c>
      <c r="F255" t="s">
        <v>2539</v>
      </c>
      <c r="G255" t="s">
        <v>2510</v>
      </c>
      <c r="H255" t="s">
        <v>25925</v>
      </c>
      <c r="I255" t="s">
        <v>25926</v>
      </c>
      <c r="K255" t="s">
        <v>473</v>
      </c>
      <c r="L255" t="s">
        <v>32906</v>
      </c>
      <c r="M255" s="9" t="s">
        <v>20351</v>
      </c>
      <c r="N255" t="s">
        <v>476</v>
      </c>
      <c r="O255" s="22" t="s">
        <v>32907</v>
      </c>
      <c r="P255" s="16" t="s">
        <v>2350</v>
      </c>
    </row>
    <row r="256" spans="1:19">
      <c r="A256" t="s">
        <v>18687</v>
      </c>
      <c r="B256" t="s">
        <v>32908</v>
      </c>
      <c r="F256" t="s">
        <v>2539</v>
      </c>
      <c r="G256" t="s">
        <v>2510</v>
      </c>
      <c r="H256" t="s">
        <v>2539</v>
      </c>
      <c r="I256" t="s">
        <v>2510</v>
      </c>
      <c r="K256" t="s">
        <v>473</v>
      </c>
      <c r="N256" t="s">
        <v>330</v>
      </c>
      <c r="P256" s="16" t="s">
        <v>2350</v>
      </c>
    </row>
    <row r="257" spans="1:20">
      <c r="A257" t="s">
        <v>18687</v>
      </c>
      <c r="B257" t="s">
        <v>20113</v>
      </c>
      <c r="F257" t="s">
        <v>2539</v>
      </c>
      <c r="G257" t="s">
        <v>2510</v>
      </c>
      <c r="H257" t="s">
        <v>2539</v>
      </c>
      <c r="I257" t="s">
        <v>2510</v>
      </c>
      <c r="K257" t="s">
        <v>473</v>
      </c>
      <c r="N257" t="s">
        <v>330</v>
      </c>
      <c r="P257" s="16" t="s">
        <v>2350</v>
      </c>
    </row>
    <row r="258" spans="1:20">
      <c r="A258" t="s">
        <v>20214</v>
      </c>
      <c r="B258" t="s">
        <v>32909</v>
      </c>
      <c r="C258" t="s">
        <v>324</v>
      </c>
      <c r="F258" t="s">
        <v>2539</v>
      </c>
      <c r="G258" t="s">
        <v>2510</v>
      </c>
      <c r="H258" t="s">
        <v>25925</v>
      </c>
      <c r="I258" t="s">
        <v>25926</v>
      </c>
      <c r="K258" t="s">
        <v>473</v>
      </c>
      <c r="N258" t="s">
        <v>330</v>
      </c>
      <c r="P258" s="16" t="s">
        <v>2350</v>
      </c>
    </row>
    <row r="259" spans="1:20">
      <c r="A259" t="s">
        <v>32323</v>
      </c>
      <c r="B259" t="s">
        <v>8215</v>
      </c>
      <c r="J259" t="s">
        <v>32910</v>
      </c>
      <c r="K259" t="s">
        <v>473</v>
      </c>
      <c r="L259" t="s">
        <v>32911</v>
      </c>
      <c r="M259" s="9" t="s">
        <v>32912</v>
      </c>
      <c r="N259" t="s">
        <v>324</v>
      </c>
      <c r="O259" s="23" t="s">
        <v>32913</v>
      </c>
      <c r="P259" s="16" t="s">
        <v>2350</v>
      </c>
    </row>
    <row r="260" spans="1:20">
      <c r="A260" t="s">
        <v>20214</v>
      </c>
      <c r="B260" t="s">
        <v>32914</v>
      </c>
      <c r="C260" t="s">
        <v>324</v>
      </c>
      <c r="F260" t="s">
        <v>2539</v>
      </c>
      <c r="G260" t="s">
        <v>2510</v>
      </c>
      <c r="H260" t="s">
        <v>25925</v>
      </c>
      <c r="I260" t="s">
        <v>25926</v>
      </c>
      <c r="K260" t="s">
        <v>473</v>
      </c>
      <c r="N260" t="s">
        <v>330</v>
      </c>
      <c r="P260" s="16" t="s">
        <v>2350</v>
      </c>
    </row>
    <row r="261" spans="1:20">
      <c r="A261" t="s">
        <v>18687</v>
      </c>
      <c r="B261" t="s">
        <v>19473</v>
      </c>
      <c r="F261" t="s">
        <v>2539</v>
      </c>
      <c r="G261" t="s">
        <v>2510</v>
      </c>
      <c r="H261" t="s">
        <v>2539</v>
      </c>
      <c r="I261" t="s">
        <v>2510</v>
      </c>
      <c r="K261" t="s">
        <v>473</v>
      </c>
      <c r="N261" t="s">
        <v>330</v>
      </c>
      <c r="P261" s="16" t="s">
        <v>2350</v>
      </c>
    </row>
    <row r="262" spans="1:20">
      <c r="A262" t="s">
        <v>32307</v>
      </c>
      <c r="B262" t="s">
        <v>21015</v>
      </c>
      <c r="F262" t="s">
        <v>2548</v>
      </c>
      <c r="G262" t="s">
        <v>2519</v>
      </c>
      <c r="H262" t="s">
        <v>2548</v>
      </c>
      <c r="I262" t="s">
        <v>2519</v>
      </c>
      <c r="K262" t="s">
        <v>473</v>
      </c>
      <c r="L262" t="s">
        <v>21013</v>
      </c>
      <c r="M262" s="9" t="s">
        <v>21016</v>
      </c>
      <c r="N262" t="s">
        <v>476</v>
      </c>
      <c r="O262" s="23" t="s">
        <v>32915</v>
      </c>
      <c r="P262" s="16" t="s">
        <v>2350</v>
      </c>
    </row>
    <row r="263" spans="1:20">
      <c r="A263" t="s">
        <v>18687</v>
      </c>
      <c r="B263" t="s">
        <v>26821</v>
      </c>
      <c r="C263" t="s">
        <v>324</v>
      </c>
      <c r="F263" t="s">
        <v>2539</v>
      </c>
      <c r="G263" t="s">
        <v>2510</v>
      </c>
      <c r="H263" t="s">
        <v>25925</v>
      </c>
      <c r="I263" t="s">
        <v>25926</v>
      </c>
      <c r="K263" t="s">
        <v>473</v>
      </c>
      <c r="L263" t="s">
        <v>5046</v>
      </c>
      <c r="M263" s="9" t="s">
        <v>19807</v>
      </c>
      <c r="N263" t="s">
        <v>476</v>
      </c>
      <c r="O263" s="23" t="s">
        <v>32695</v>
      </c>
      <c r="P263" s="16" t="s">
        <v>2350</v>
      </c>
      <c r="Q263" t="s">
        <v>32696</v>
      </c>
      <c r="R263" s="9" t="s">
        <v>32697</v>
      </c>
      <c r="S263" t="s">
        <v>32698</v>
      </c>
      <c r="T263" t="s">
        <v>32699</v>
      </c>
    </row>
    <row r="264" spans="1:20">
      <c r="A264" t="s">
        <v>24671</v>
      </c>
      <c r="B264" t="s">
        <v>9667</v>
      </c>
      <c r="F264" t="s">
        <v>2553</v>
      </c>
      <c r="G264" t="s">
        <v>2524</v>
      </c>
      <c r="H264" t="s">
        <v>2553</v>
      </c>
      <c r="I264" t="s">
        <v>2524</v>
      </c>
      <c r="K264" t="s">
        <v>473</v>
      </c>
      <c r="L264" t="s">
        <v>9667</v>
      </c>
      <c r="M264" s="9" t="s">
        <v>21682</v>
      </c>
      <c r="N264" t="s">
        <v>324</v>
      </c>
      <c r="O264" s="23" t="s">
        <v>32916</v>
      </c>
      <c r="P264" s="16" t="s">
        <v>2350</v>
      </c>
    </row>
    <row r="265" spans="1:20">
      <c r="A265" t="s">
        <v>24671</v>
      </c>
      <c r="B265" t="s">
        <v>9512</v>
      </c>
      <c r="F265" t="s">
        <v>2553</v>
      </c>
      <c r="G265" t="s">
        <v>2524</v>
      </c>
      <c r="H265" t="s">
        <v>2553</v>
      </c>
      <c r="I265" t="s">
        <v>2524</v>
      </c>
      <c r="K265" t="s">
        <v>473</v>
      </c>
      <c r="L265" t="s">
        <v>4020</v>
      </c>
      <c r="M265" s="9" t="s">
        <v>32917</v>
      </c>
      <c r="N265" t="s">
        <v>324</v>
      </c>
      <c r="O265" s="23" t="s">
        <v>32918</v>
      </c>
      <c r="P265" s="16" t="s">
        <v>2350</v>
      </c>
    </row>
    <row r="266" spans="1:20">
      <c r="A266" t="s">
        <v>24671</v>
      </c>
      <c r="B266" t="s">
        <v>9600</v>
      </c>
      <c r="F266" t="s">
        <v>2553</v>
      </c>
      <c r="G266" t="s">
        <v>2524</v>
      </c>
      <c r="H266" t="s">
        <v>2553</v>
      </c>
      <c r="I266" t="s">
        <v>2524</v>
      </c>
      <c r="K266" t="s">
        <v>473</v>
      </c>
      <c r="L266" t="s">
        <v>9600</v>
      </c>
      <c r="M266" s="9" t="s">
        <v>21597</v>
      </c>
      <c r="N266" t="s">
        <v>324</v>
      </c>
      <c r="O266" s="23" t="s">
        <v>32919</v>
      </c>
      <c r="P266" s="16" t="s">
        <v>2350</v>
      </c>
    </row>
    <row r="267" spans="1:20">
      <c r="A267" t="s">
        <v>24671</v>
      </c>
      <c r="B267" t="s">
        <v>9720</v>
      </c>
      <c r="F267" t="s">
        <v>2553</v>
      </c>
      <c r="G267" t="s">
        <v>2524</v>
      </c>
      <c r="H267" t="s">
        <v>2553</v>
      </c>
      <c r="I267" t="s">
        <v>2524</v>
      </c>
      <c r="K267" t="s">
        <v>473</v>
      </c>
      <c r="L267" t="s">
        <v>9720</v>
      </c>
      <c r="M267" s="9" t="s">
        <v>21536</v>
      </c>
      <c r="N267" t="s">
        <v>324</v>
      </c>
      <c r="O267" s="23" t="s">
        <v>32920</v>
      </c>
      <c r="P267" s="16" t="s">
        <v>2350</v>
      </c>
    </row>
  </sheetData>
  <autoFilter ref="A1:AB1" xr:uid="{DD9C43F2-84D7-4FE7-AE1A-9818A41E97CE}"/>
  <hyperlinks>
    <hyperlink ref="M6" r:id="rId1" xr:uid="{00000000-0004-0000-0400-000000000000}"/>
    <hyperlink ref="M9" r:id="rId2" xr:uid="{00000000-0004-0000-0400-000001000000}"/>
    <hyperlink ref="R10" r:id="rId3" xr:uid="{00000000-0004-0000-0400-000002000000}"/>
    <hyperlink ref="R6" r:id="rId4" xr:uid="{00000000-0004-0000-0400-000003000000}"/>
    <hyperlink ref="M11" r:id="rId5" display="http://aims.fao.org/aos/agrovoc/c_24321" xr:uid="{00000000-0004-0000-0400-000004000000}"/>
    <hyperlink ref="M12" r:id="rId6" display="http://aims.fao.org/aos/agrovoc/c_369https://agrovoc.fao.org/browse/agrovoc/en/page/c_6242" xr:uid="{00000000-0004-0000-0400-000005000000}"/>
    <hyperlink ref="R2" r:id="rId7" xr:uid="{00000000-0004-0000-0400-000006000000}"/>
    <hyperlink ref="M13" r:id="rId8" display="http://aims.fao.org/aos/agrovoc/c_24321" xr:uid="{00000000-0004-0000-0400-000007000000}"/>
    <hyperlink ref="M14" r:id="rId9" xr:uid="{00000000-0004-0000-0400-000008000000}"/>
    <hyperlink ref="M15" r:id="rId10" xr:uid="{00000000-0004-0000-0400-000009000000}"/>
    <hyperlink ref="R15" r:id="rId11" xr:uid="{00000000-0004-0000-0400-00000A000000}"/>
    <hyperlink ref="U16" r:id="rId12" xr:uid="{00000000-0004-0000-0400-00000B000000}"/>
    <hyperlink ref="U12" r:id="rId13" xr:uid="{00000000-0004-0000-0400-00000C000000}"/>
    <hyperlink ref="M16" r:id="rId14" display="http://aims.fao.org/aos/agrovoc/c_12331" xr:uid="{00000000-0004-0000-0400-00000D000000}"/>
    <hyperlink ref="R17" r:id="rId15" xr:uid="{00000000-0004-0000-0400-00000E000000}"/>
    <hyperlink ref="M17" r:id="rId16" display="http://aims.fao.org/aos/agrovoc/c_7911" xr:uid="{00000000-0004-0000-0400-00000F000000}"/>
    <hyperlink ref="R18" r:id="rId17" xr:uid="{00000000-0004-0000-0400-000010000000}"/>
    <hyperlink ref="M18" r:id="rId18" display="http://aims.fao.org/aos/agrovoc/c_6d9f26e7" xr:uid="{00000000-0004-0000-0400-000011000000}"/>
    <hyperlink ref="R19" r:id="rId19" xr:uid="{00000000-0004-0000-0400-000012000000}"/>
    <hyperlink ref="M19" r:id="rId20" xr:uid="{00000000-0004-0000-0400-000013000000}"/>
    <hyperlink ref="M20" r:id="rId21" xr:uid="{00000000-0004-0000-0400-000014000000}"/>
    <hyperlink ref="M21" r:id="rId22" xr:uid="{00000000-0004-0000-0400-000015000000}"/>
    <hyperlink ref="R22" r:id="rId23" xr:uid="{00000000-0004-0000-0400-000016000000}"/>
    <hyperlink ref="M22" r:id="rId24" display="https://agrovoc.fao.org/browse/agrovoc/en/page/c_1043" xr:uid="{00000000-0004-0000-0400-000017000000}"/>
    <hyperlink ref="M23" r:id="rId25" display="http://aims.fao.org/aos/agrovoc/c_1056" xr:uid="{00000000-0004-0000-0400-000018000000}"/>
    <hyperlink ref="R4" r:id="rId26" xr:uid="{00000000-0004-0000-0400-000019000000}"/>
    <hyperlink ref="R11" r:id="rId27" xr:uid="{00000000-0004-0000-0400-00001A000000}"/>
    <hyperlink ref="R20" r:id="rId28" xr:uid="{00000000-0004-0000-0400-00001B000000}"/>
    <hyperlink ref="M24" r:id="rId29" display="http://aims.fao.org/aos/agrovoc/c_77d35680" xr:uid="{00000000-0004-0000-0400-00001C000000}"/>
    <hyperlink ref="R24" r:id="rId30" xr:uid="{00000000-0004-0000-0400-00001D000000}"/>
    <hyperlink ref="M25" r:id="rId31" display="https://agrovoc.fao.org/browse/agrovoc/en/page/c_2187" xr:uid="{00000000-0004-0000-0400-00001E000000}"/>
    <hyperlink ref="M26" r:id="rId32" xr:uid="{00000000-0004-0000-0400-00001F000000}"/>
    <hyperlink ref="M10" r:id="rId33" xr:uid="{00000000-0004-0000-0400-000020000000}"/>
    <hyperlink ref="M27" r:id="rId34" xr:uid="{00000000-0004-0000-0400-000021000000}"/>
    <hyperlink ref="R26" r:id="rId35" xr:uid="{00000000-0004-0000-0400-000022000000}"/>
    <hyperlink ref="R27" r:id="rId36" xr:uid="{00000000-0004-0000-0400-000023000000}"/>
    <hyperlink ref="M31" r:id="rId37" display="http://aims.fao.org/aos/agrovoc/c_1196http://aims.fao.org/aos/agrovoc/c_12599" xr:uid="{00000000-0004-0000-0400-000024000000}"/>
    <hyperlink ref="R31" r:id="rId38" xr:uid="{00000000-0004-0000-0400-000025000000}"/>
    <hyperlink ref="R32" r:id="rId39" xr:uid="{00000000-0004-0000-0400-000026000000}"/>
    <hyperlink ref="M32" r:id="rId40" xr:uid="{00000000-0004-0000-0400-000027000000}"/>
    <hyperlink ref="M33" r:id="rId41" xr:uid="{00000000-0004-0000-0400-000028000000}"/>
    <hyperlink ref="M34" r:id="rId42" xr:uid="{00000000-0004-0000-0400-000029000000}"/>
    <hyperlink ref="R34" r:id="rId43" xr:uid="{00000000-0004-0000-0400-00002A000000}"/>
    <hyperlink ref="M40" r:id="rId44" xr:uid="{00000000-0004-0000-0400-00002B000000}"/>
    <hyperlink ref="R35" r:id="rId45" xr:uid="{00000000-0004-0000-0400-00002C000000}"/>
    <hyperlink ref="R37" r:id="rId46" xr:uid="{00000000-0004-0000-0400-00002D000000}"/>
    <hyperlink ref="R36" r:id="rId47" xr:uid="{00000000-0004-0000-0400-00002E000000}"/>
    <hyperlink ref="R41" r:id="rId48" xr:uid="{00000000-0004-0000-0400-00002F000000}"/>
    <hyperlink ref="M41" r:id="rId49" xr:uid="{00000000-0004-0000-0400-000030000000}"/>
    <hyperlink ref="M43" r:id="rId50" xr:uid="{00000000-0004-0000-0400-000031000000}"/>
    <hyperlink ref="M44" r:id="rId51" xr:uid="{00000000-0004-0000-0400-000032000000}"/>
    <hyperlink ref="R44" r:id="rId52" xr:uid="{00000000-0004-0000-0400-000033000000}"/>
    <hyperlink ref="M45" r:id="rId53" display="http://aims.fao.org/aos/agrovoc/c_1585" xr:uid="{00000000-0004-0000-0400-000034000000}"/>
    <hyperlink ref="M46" r:id="rId54" xr:uid="{00000000-0004-0000-0400-000035000000}"/>
    <hyperlink ref="R46" r:id="rId55" xr:uid="{00000000-0004-0000-0400-000036000000}"/>
    <hyperlink ref="M47" r:id="rId56" xr:uid="{00000000-0004-0000-0400-000037000000}"/>
    <hyperlink ref="M48" r:id="rId57" display="http://aims.fao.org/aos/agrovoc/c_14762" xr:uid="{00000000-0004-0000-0400-000038000000}"/>
    <hyperlink ref="R49" r:id="rId58" xr:uid="{00000000-0004-0000-0400-000039000000}"/>
    <hyperlink ref="M49" r:id="rId59" xr:uid="{00000000-0004-0000-0400-00003A000000}"/>
    <hyperlink ref="M54" r:id="rId60" xr:uid="{00000000-0004-0000-0400-00003B000000}"/>
    <hyperlink ref="M55" r:id="rId61" xr:uid="{00000000-0004-0000-0400-00003C000000}"/>
    <hyperlink ref="R55" r:id="rId62" xr:uid="{00000000-0004-0000-0400-00003D000000}"/>
    <hyperlink ref="M56" r:id="rId63" xr:uid="{00000000-0004-0000-0400-00003E000000}"/>
    <hyperlink ref="M57" r:id="rId64" xr:uid="{00000000-0004-0000-0400-00003F000000}"/>
    <hyperlink ref="M61" r:id="rId65" xr:uid="{00000000-0004-0000-0400-000040000000}"/>
    <hyperlink ref="M62" r:id="rId66" xr:uid="{00000000-0004-0000-0400-000041000000}"/>
    <hyperlink ref="R63" r:id="rId67" xr:uid="{00000000-0004-0000-0400-000042000000}"/>
    <hyperlink ref="R57" r:id="rId68" xr:uid="{00000000-0004-0000-0400-000043000000}"/>
    <hyperlink ref="R56" r:id="rId69" xr:uid="{00000000-0004-0000-0400-000044000000}"/>
    <hyperlink ref="R62" r:id="rId70" xr:uid="{00000000-0004-0000-0400-000045000000}"/>
    <hyperlink ref="R58" r:id="rId71" xr:uid="{00000000-0004-0000-0400-000046000000}"/>
    <hyperlink ref="R59" r:id="rId72" xr:uid="{00000000-0004-0000-0400-000047000000}"/>
    <hyperlink ref="R61" r:id="rId73" xr:uid="{00000000-0004-0000-0400-000048000000}"/>
    <hyperlink ref="M66" r:id="rId74" xr:uid="{00000000-0004-0000-0400-000049000000}"/>
    <hyperlink ref="R66" r:id="rId75" xr:uid="{00000000-0004-0000-0400-00004A000000}"/>
    <hyperlink ref="X2" r:id="rId76" xr:uid="{00000000-0004-0000-0400-00004B000000}"/>
    <hyperlink ref="R64" r:id="rId77" xr:uid="{00000000-0004-0000-0400-00004C000000}"/>
    <hyperlink ref="R65" r:id="rId78" xr:uid="{00000000-0004-0000-0400-00004D000000}"/>
    <hyperlink ref="R68" r:id="rId79" xr:uid="{00000000-0004-0000-0400-00004E000000}"/>
    <hyperlink ref="M69" r:id="rId80" xr:uid="{00000000-0004-0000-0400-00004F000000}"/>
    <hyperlink ref="R72" r:id="rId81" xr:uid="{00000000-0004-0000-0400-000050000000}"/>
    <hyperlink ref="M73" r:id="rId82" xr:uid="{00000000-0004-0000-0400-000051000000}"/>
    <hyperlink ref="M74" r:id="rId83" xr:uid="{00000000-0004-0000-0400-000052000000}"/>
    <hyperlink ref="R74" r:id="rId84" xr:uid="{00000000-0004-0000-0400-000053000000}"/>
    <hyperlink ref="M76" r:id="rId85" xr:uid="{00000000-0004-0000-0400-000054000000}"/>
    <hyperlink ref="R76" r:id="rId86" xr:uid="{00000000-0004-0000-0400-000055000000}"/>
    <hyperlink ref="R77" r:id="rId87" xr:uid="{00000000-0004-0000-0400-000056000000}"/>
    <hyperlink ref="M78" r:id="rId88" xr:uid="{00000000-0004-0000-0400-000057000000}"/>
    <hyperlink ref="R79" r:id="rId89" xr:uid="{00000000-0004-0000-0400-000058000000}"/>
    <hyperlink ref="M79" r:id="rId90" xr:uid="{00000000-0004-0000-0400-000059000000}"/>
    <hyperlink ref="M83" r:id="rId91" xr:uid="{00000000-0004-0000-0400-00005A000000}"/>
    <hyperlink ref="R83" r:id="rId92" xr:uid="{00000000-0004-0000-0400-00005B000000}"/>
    <hyperlink ref="R86" r:id="rId93" xr:uid="{00000000-0004-0000-0400-00005C000000}"/>
    <hyperlink ref="M87" r:id="rId94" display="http://aims.fao.org/aos/agrovoc/c_34065" xr:uid="{00000000-0004-0000-0400-00005D000000}"/>
    <hyperlink ref="R87" r:id="rId95" xr:uid="{00000000-0004-0000-0400-00005E000000}"/>
    <hyperlink ref="R89" r:id="rId96" xr:uid="{00000000-0004-0000-0400-00005F000000}"/>
    <hyperlink ref="M90" r:id="rId97" xr:uid="{00000000-0004-0000-0400-000060000000}"/>
    <hyperlink ref="M91" r:id="rId98" xr:uid="{00000000-0004-0000-0400-000061000000}"/>
    <hyperlink ref="R91" r:id="rId99" xr:uid="{00000000-0004-0000-0400-000062000000}"/>
    <hyperlink ref="M93" r:id="rId100" xr:uid="{00000000-0004-0000-0400-000063000000}"/>
    <hyperlink ref="M95" r:id="rId101" xr:uid="{00000000-0004-0000-0400-000064000000}"/>
    <hyperlink ref="R95" r:id="rId102" xr:uid="{00000000-0004-0000-0400-000065000000}"/>
    <hyperlink ref="R97" r:id="rId103" xr:uid="{00000000-0004-0000-0400-000066000000}"/>
    <hyperlink ref="M97" r:id="rId104" xr:uid="{00000000-0004-0000-0400-000067000000}"/>
    <hyperlink ref="M98" r:id="rId105" xr:uid="{00000000-0004-0000-0400-000068000000}"/>
    <hyperlink ref="M96" r:id="rId106" xr:uid="{00000000-0004-0000-0400-000069000000}"/>
    <hyperlink ref="M99" r:id="rId107" xr:uid="{00000000-0004-0000-0400-00006A000000}"/>
    <hyperlink ref="M100" r:id="rId108" xr:uid="{00000000-0004-0000-0400-00006B000000}"/>
    <hyperlink ref="M101" r:id="rId109" display="http://aims.fao.org/aos/agrovoc/c_25507" xr:uid="{00000000-0004-0000-0400-00006C000000}"/>
    <hyperlink ref="R101" r:id="rId110" xr:uid="{00000000-0004-0000-0400-00006D000000}"/>
    <hyperlink ref="R102" r:id="rId111" xr:uid="{00000000-0004-0000-0400-00006E000000}"/>
    <hyperlink ref="M102" r:id="rId112" xr:uid="{00000000-0004-0000-0400-00006F000000}"/>
    <hyperlink ref="R103" r:id="rId113" xr:uid="{00000000-0004-0000-0400-000070000000}"/>
    <hyperlink ref="R104" r:id="rId114" xr:uid="{00000000-0004-0000-0400-000071000000}"/>
    <hyperlink ref="M106" r:id="rId115" xr:uid="{00000000-0004-0000-0400-000072000000}"/>
    <hyperlink ref="R108" r:id="rId116" display="https://www.feedipedia.org/node/142" xr:uid="{00000000-0004-0000-0400-000073000000}"/>
    <hyperlink ref="R106" r:id="rId117" xr:uid="{00000000-0004-0000-0400-000074000000}"/>
    <hyperlink ref="R116" r:id="rId118" xr:uid="{00000000-0004-0000-0400-000075000000}"/>
    <hyperlink ref="R117" r:id="rId119" xr:uid="{00000000-0004-0000-0400-000076000000}"/>
    <hyperlink ref="R124" r:id="rId120" xr:uid="{00000000-0004-0000-0400-000077000000}"/>
    <hyperlink ref="R122" r:id="rId121" xr:uid="{00000000-0004-0000-0400-000078000000}"/>
    <hyperlink ref="R125" r:id="rId122" xr:uid="{00000000-0004-0000-0400-000079000000}"/>
    <hyperlink ref="R131" r:id="rId123" xr:uid="{00000000-0004-0000-0400-00007A000000}"/>
    <hyperlink ref="M108" r:id="rId124" xr:uid="{00000000-0004-0000-0400-00007B000000}"/>
    <hyperlink ref="M111" r:id="rId125" xr:uid="{00000000-0004-0000-0400-00007C000000}"/>
    <hyperlink ref="M112" r:id="rId126" xr:uid="{00000000-0004-0000-0400-00007D000000}"/>
    <hyperlink ref="M113" r:id="rId127" xr:uid="{00000000-0004-0000-0400-00007E000000}"/>
    <hyperlink ref="M114" r:id="rId128" xr:uid="{00000000-0004-0000-0400-00007F000000}"/>
    <hyperlink ref="M115" r:id="rId129" xr:uid="{00000000-0004-0000-0400-000080000000}"/>
    <hyperlink ref="M119" r:id="rId130" xr:uid="{00000000-0004-0000-0400-000081000000}"/>
    <hyperlink ref="M121" r:id="rId131" xr:uid="{00000000-0004-0000-0400-000082000000}"/>
    <hyperlink ref="M122" r:id="rId132" xr:uid="{00000000-0004-0000-0400-000083000000}"/>
    <hyperlink ref="M123" r:id="rId133" xr:uid="{00000000-0004-0000-0400-000084000000}"/>
    <hyperlink ref="M124" r:id="rId134" xr:uid="{00000000-0004-0000-0400-000085000000}"/>
    <hyperlink ref="M125" r:id="rId135" xr:uid="{00000000-0004-0000-0400-000086000000}"/>
    <hyperlink ref="M128" r:id="rId136" xr:uid="{00000000-0004-0000-0400-000087000000}"/>
    <hyperlink ref="M129" r:id="rId137" xr:uid="{00000000-0004-0000-0400-000088000000}"/>
    <hyperlink ref="M131" r:id="rId138" xr:uid="{00000000-0004-0000-0400-000089000000}"/>
    <hyperlink ref="M133" r:id="rId139" xr:uid="{00000000-0004-0000-0400-00008A000000}"/>
    <hyperlink ref="R133" r:id="rId140" xr:uid="{00000000-0004-0000-0400-00008B000000}"/>
    <hyperlink ref="R145" r:id="rId141" xr:uid="{00000000-0004-0000-0400-00008C000000}"/>
    <hyperlink ref="R147" r:id="rId142" xr:uid="{00000000-0004-0000-0400-00008D000000}"/>
    <hyperlink ref="R149" r:id="rId143" xr:uid="{00000000-0004-0000-0400-00008E000000}"/>
    <hyperlink ref="R150" r:id="rId144" xr:uid="{00000000-0004-0000-0400-00008F000000}"/>
    <hyperlink ref="R156" r:id="rId145" xr:uid="{00000000-0004-0000-0400-000090000000}"/>
    <hyperlink ref="R157" r:id="rId146" xr:uid="{00000000-0004-0000-0400-000091000000}"/>
    <hyperlink ref="R158" r:id="rId147" xr:uid="{00000000-0004-0000-0400-000092000000}"/>
    <hyperlink ref="R159" r:id="rId148" xr:uid="{00000000-0004-0000-0400-000093000000}"/>
    <hyperlink ref="R160" r:id="rId149" xr:uid="{00000000-0004-0000-0400-000094000000}"/>
    <hyperlink ref="R161" r:id="rId150" xr:uid="{00000000-0004-0000-0400-000095000000}"/>
    <hyperlink ref="R162" r:id="rId151" xr:uid="{00000000-0004-0000-0400-000096000000}"/>
    <hyperlink ref="R163" r:id="rId152" xr:uid="{00000000-0004-0000-0400-000097000000}"/>
    <hyperlink ref="R164" r:id="rId153" xr:uid="{00000000-0004-0000-0400-000098000000}"/>
    <hyperlink ref="R167" r:id="rId154" xr:uid="{00000000-0004-0000-0400-000099000000}"/>
    <hyperlink ref="R177" r:id="rId155" xr:uid="{00000000-0004-0000-0400-00009A000000}"/>
    <hyperlink ref="R178" r:id="rId156" xr:uid="{00000000-0004-0000-0400-00009B000000}"/>
    <hyperlink ref="R182" r:id="rId157" xr:uid="{00000000-0004-0000-0400-00009C000000}"/>
    <hyperlink ref="R183" r:id="rId158" xr:uid="{00000000-0004-0000-0400-00009D000000}"/>
    <hyperlink ref="R179" r:id="rId159" xr:uid="{00000000-0004-0000-0400-00009E000000}"/>
    <hyperlink ref="R181" r:id="rId160" xr:uid="{00000000-0004-0000-0400-00009F000000}"/>
    <hyperlink ref="R186" r:id="rId161" xr:uid="{00000000-0004-0000-0400-0000A0000000}"/>
    <hyperlink ref="R191" r:id="rId162" xr:uid="{00000000-0004-0000-0400-0000A1000000}"/>
    <hyperlink ref="R192" r:id="rId163" xr:uid="{00000000-0004-0000-0400-0000A2000000}"/>
    <hyperlink ref="R196" r:id="rId164" xr:uid="{00000000-0004-0000-0400-0000A3000000}"/>
    <hyperlink ref="R197" r:id="rId165" xr:uid="{00000000-0004-0000-0400-0000A4000000}"/>
    <hyperlink ref="R198" r:id="rId166" xr:uid="{00000000-0004-0000-0400-0000A5000000}"/>
    <hyperlink ref="R199" r:id="rId167" xr:uid="{00000000-0004-0000-0400-0000A6000000}"/>
    <hyperlink ref="R200" r:id="rId168" xr:uid="{00000000-0004-0000-0400-0000A7000000}"/>
    <hyperlink ref="R201" r:id="rId169" xr:uid="{00000000-0004-0000-0400-0000A8000000}"/>
    <hyperlink ref="R202" r:id="rId170" xr:uid="{00000000-0004-0000-0400-0000A9000000}"/>
    <hyperlink ref="R207" r:id="rId171" xr:uid="{00000000-0004-0000-0400-0000AA000000}"/>
    <hyperlink ref="R208" r:id="rId172" xr:uid="{00000000-0004-0000-0400-0000AB000000}"/>
    <hyperlink ref="R203" r:id="rId173" xr:uid="{00000000-0004-0000-0400-0000AC000000}"/>
    <hyperlink ref="R204" r:id="rId174" xr:uid="{00000000-0004-0000-0400-0000AD000000}"/>
    <hyperlink ref="R209" r:id="rId175" xr:uid="{00000000-0004-0000-0400-0000AE000000}"/>
    <hyperlink ref="R210" r:id="rId176" xr:uid="{00000000-0004-0000-0400-0000AF000000}"/>
    <hyperlink ref="R213" r:id="rId177" xr:uid="{00000000-0004-0000-0400-0000B0000000}"/>
    <hyperlink ref="R214" r:id="rId178" xr:uid="{00000000-0004-0000-0400-0000B1000000}"/>
    <hyperlink ref="R215" r:id="rId179" xr:uid="{00000000-0004-0000-0400-0000B2000000}"/>
    <hyperlink ref="R217" r:id="rId180" xr:uid="{00000000-0004-0000-0400-0000B3000000}"/>
    <hyperlink ref="R218" r:id="rId181" xr:uid="{00000000-0004-0000-0400-0000B4000000}"/>
    <hyperlink ref="R219" r:id="rId182" xr:uid="{00000000-0004-0000-0400-0000B5000000}"/>
    <hyperlink ref="R234" r:id="rId183" xr:uid="{00000000-0004-0000-0400-0000B6000000}"/>
    <hyperlink ref="R235" r:id="rId184" xr:uid="{00000000-0004-0000-0400-0000B7000000}"/>
    <hyperlink ref="R236" r:id="rId185" xr:uid="{00000000-0004-0000-0400-0000B8000000}"/>
    <hyperlink ref="R245" r:id="rId186" xr:uid="{00000000-0004-0000-0400-0000B9000000}"/>
    <hyperlink ref="R248" r:id="rId187" xr:uid="{00000000-0004-0000-0400-0000BA000000}"/>
    <hyperlink ref="R246" r:id="rId188" xr:uid="{00000000-0004-0000-0400-0000BB000000}"/>
    <hyperlink ref="R252" r:id="rId189" xr:uid="{00000000-0004-0000-0400-0000BC000000}"/>
    <hyperlink ref="R247" r:id="rId190" xr:uid="{00000000-0004-0000-0400-0000BD000000}"/>
    <hyperlink ref="R154" r:id="rId191" xr:uid="{00000000-0004-0000-0400-0000BE000000}"/>
    <hyperlink ref="R263" r:id="rId192" xr:uid="{00000000-0004-0000-0400-0000BF000000}"/>
    <hyperlink ref="M134" r:id="rId193" xr:uid="{00000000-0004-0000-0400-0000C0000000}"/>
    <hyperlink ref="M135" r:id="rId194" xr:uid="{00000000-0004-0000-0400-0000C1000000}"/>
    <hyperlink ref="M136" r:id="rId195" xr:uid="{00000000-0004-0000-0400-0000C2000000}"/>
    <hyperlink ref="M137" r:id="rId196" xr:uid="{00000000-0004-0000-0400-0000C3000000}"/>
    <hyperlink ref="M139" r:id="rId197" display="http://aims.fao.org/aos/agrovoc/c_34864" xr:uid="{00000000-0004-0000-0400-0000C4000000}"/>
    <hyperlink ref="M143" r:id="rId198" xr:uid="{00000000-0004-0000-0400-0000C5000000}"/>
    <hyperlink ref="M147" r:id="rId199" xr:uid="{00000000-0004-0000-0400-0000C6000000}"/>
    <hyperlink ref="M148" r:id="rId200" xr:uid="{00000000-0004-0000-0400-0000C7000000}"/>
    <hyperlink ref="M149" r:id="rId201" xr:uid="{00000000-0004-0000-0400-0000C8000000}"/>
    <hyperlink ref="M150" r:id="rId202" xr:uid="{00000000-0004-0000-0400-0000C9000000}"/>
    <hyperlink ref="M153" r:id="rId203" display="http://aims.fao.org/aos/agrovoc/c_26818" xr:uid="{00000000-0004-0000-0400-0000CA000000}"/>
    <hyperlink ref="M154" r:id="rId204" xr:uid="{00000000-0004-0000-0400-0000CB000000}"/>
    <hyperlink ref="M155" r:id="rId205" xr:uid="{00000000-0004-0000-0400-0000CC000000}"/>
    <hyperlink ref="M158" r:id="rId206" xr:uid="{00000000-0004-0000-0400-0000CD000000}"/>
    <hyperlink ref="M159" r:id="rId207" xr:uid="{00000000-0004-0000-0400-0000CE000000}"/>
    <hyperlink ref="M160" r:id="rId208" xr:uid="{00000000-0004-0000-0400-0000CF000000}"/>
    <hyperlink ref="M161" r:id="rId209" xr:uid="{00000000-0004-0000-0400-0000D0000000}"/>
    <hyperlink ref="M162" r:id="rId210" xr:uid="{00000000-0004-0000-0400-0000D1000000}"/>
    <hyperlink ref="M164" r:id="rId211" xr:uid="{00000000-0004-0000-0400-0000D2000000}"/>
    <hyperlink ref="M165" r:id="rId212" xr:uid="{00000000-0004-0000-0400-0000D3000000}"/>
    <hyperlink ref="M166" r:id="rId213" xr:uid="{00000000-0004-0000-0400-0000D4000000}"/>
    <hyperlink ref="M167" r:id="rId214" xr:uid="{00000000-0004-0000-0400-0000D5000000}"/>
    <hyperlink ref="M170" r:id="rId215" xr:uid="{00000000-0004-0000-0400-0000D6000000}"/>
    <hyperlink ref="M171" r:id="rId216" xr:uid="{00000000-0004-0000-0400-0000D7000000}"/>
    <hyperlink ref="M173" r:id="rId217" xr:uid="{00000000-0004-0000-0400-0000D8000000}"/>
    <hyperlink ref="M177" r:id="rId218" xr:uid="{00000000-0004-0000-0400-0000D9000000}"/>
    <hyperlink ref="M178" r:id="rId219" xr:uid="{00000000-0004-0000-0400-0000DA000000}"/>
    <hyperlink ref="M179" r:id="rId220" xr:uid="{00000000-0004-0000-0400-0000DB000000}"/>
    <hyperlink ref="M181" r:id="rId221" xr:uid="{00000000-0004-0000-0400-0000DC000000}"/>
    <hyperlink ref="M182" r:id="rId222" xr:uid="{00000000-0004-0000-0400-0000DD000000}"/>
    <hyperlink ref="M183" r:id="rId223" display="http://aims.fao.org/aos/agrovoc/c_16032" xr:uid="{00000000-0004-0000-0400-0000DE000000}"/>
    <hyperlink ref="M184" r:id="rId224" display="http://aims.fao.org/aos/agrovoc/c_9022" xr:uid="{00000000-0004-0000-0400-0000DF000000}"/>
    <hyperlink ref="M185" r:id="rId225" display="http://aims.fao.org/aos/agrovoc/c_14477" xr:uid="{00000000-0004-0000-0400-0000E0000000}"/>
    <hyperlink ref="M186" r:id="rId226" xr:uid="{00000000-0004-0000-0400-0000E1000000}"/>
    <hyperlink ref="M187" r:id="rId227" xr:uid="{00000000-0004-0000-0400-0000E2000000}"/>
    <hyperlink ref="M188" r:id="rId228" display="http://aims.fao.org/aos/agrovoc/c_33129" xr:uid="{00000000-0004-0000-0400-0000E3000000}"/>
    <hyperlink ref="M189" r:id="rId229" display="http://aims.fao.org/aos/agrovoc/c_33129" xr:uid="{00000000-0004-0000-0400-0000E4000000}"/>
    <hyperlink ref="M190" r:id="rId230" xr:uid="{00000000-0004-0000-0400-0000E5000000}"/>
    <hyperlink ref="M193" r:id="rId231" xr:uid="{00000000-0004-0000-0400-0000E6000000}"/>
    <hyperlink ref="M194" r:id="rId232" display="http://aims.fao.org/aos/agrovoc/c_33129" xr:uid="{00000000-0004-0000-0400-0000E7000000}"/>
    <hyperlink ref="M196" r:id="rId233" display="http://aims.fao.org/aos/agrovoc/c_7244" xr:uid="{00000000-0004-0000-0400-0000E8000000}"/>
    <hyperlink ref="M201" r:id="rId234" xr:uid="{00000000-0004-0000-0400-0000E9000000}"/>
    <hyperlink ref="M202" r:id="rId235" xr:uid="{00000000-0004-0000-0400-0000EA000000}"/>
    <hyperlink ref="M203" r:id="rId236" xr:uid="{00000000-0004-0000-0400-0000EB000000}"/>
    <hyperlink ref="M205" r:id="rId237" xr:uid="{00000000-0004-0000-0400-0000EC000000}"/>
    <hyperlink ref="M206" r:id="rId238" xr:uid="{00000000-0004-0000-0400-0000ED000000}"/>
    <hyperlink ref="M207" r:id="rId239" xr:uid="{00000000-0004-0000-0400-0000EE000000}"/>
    <hyperlink ref="M208" r:id="rId240" xr:uid="{00000000-0004-0000-0400-0000EF000000}"/>
    <hyperlink ref="M209" r:id="rId241" xr:uid="{00000000-0004-0000-0400-0000F0000000}"/>
    <hyperlink ref="M210" r:id="rId242" xr:uid="{00000000-0004-0000-0400-0000F1000000}"/>
    <hyperlink ref="M211" r:id="rId243" xr:uid="{00000000-0004-0000-0400-0000F2000000}"/>
    <hyperlink ref="M213" r:id="rId244" xr:uid="{00000000-0004-0000-0400-0000F3000000}"/>
    <hyperlink ref="M214" r:id="rId245" xr:uid="{00000000-0004-0000-0400-0000F4000000}"/>
    <hyperlink ref="M215" r:id="rId246" xr:uid="{00000000-0004-0000-0400-0000F5000000}"/>
    <hyperlink ref="M216" r:id="rId247" xr:uid="{00000000-0004-0000-0400-0000F6000000}"/>
    <hyperlink ref="M218" r:id="rId248" xr:uid="{00000000-0004-0000-0400-0000F7000000}"/>
    <hyperlink ref="M222" r:id="rId249" xr:uid="{00000000-0004-0000-0400-0000F8000000}"/>
    <hyperlink ref="M225" r:id="rId250" xr:uid="{00000000-0004-0000-0400-0000F9000000}"/>
    <hyperlink ref="M226" r:id="rId251" xr:uid="{00000000-0004-0000-0400-0000FA000000}"/>
    <hyperlink ref="M234" r:id="rId252" xr:uid="{00000000-0004-0000-0400-0000FB000000}"/>
    <hyperlink ref="M235" r:id="rId253" display="http://aims.fao.org/aos/agrovoc/c_8090" xr:uid="{00000000-0004-0000-0400-0000FC000000}"/>
    <hyperlink ref="M236" r:id="rId254" display="http://aims.fao.org/aos/agrovoc/c_8090" xr:uid="{00000000-0004-0000-0400-0000FD000000}"/>
    <hyperlink ref="M237" r:id="rId255" xr:uid="{00000000-0004-0000-0400-0000FE000000}"/>
    <hyperlink ref="M240" r:id="rId256" xr:uid="{00000000-0004-0000-0400-0000FF000000}"/>
    <hyperlink ref="M241" r:id="rId257" xr:uid="{00000000-0004-0000-0400-000000010000}"/>
    <hyperlink ref="M242" r:id="rId258" xr:uid="{00000000-0004-0000-0400-000001010000}"/>
    <hyperlink ref="M245" r:id="rId259" xr:uid="{00000000-0004-0000-0400-000002010000}"/>
    <hyperlink ref="M247" r:id="rId260" xr:uid="{00000000-0004-0000-0400-000003010000}"/>
    <hyperlink ref="M246" r:id="rId261" display="http://aims.fao.org/aos/agrovoc/c_16066" xr:uid="{00000000-0004-0000-0400-000004010000}"/>
    <hyperlink ref="M248" r:id="rId262" xr:uid="{00000000-0004-0000-0400-000005010000}"/>
    <hyperlink ref="M252" r:id="rId263" xr:uid="{00000000-0004-0000-0400-000006010000}"/>
    <hyperlink ref="M253" r:id="rId264" xr:uid="{00000000-0004-0000-0400-000007010000}"/>
    <hyperlink ref="M254" r:id="rId265" xr:uid="{00000000-0004-0000-0400-000008010000}"/>
    <hyperlink ref="M255" r:id="rId266" xr:uid="{00000000-0004-0000-0400-000009010000}"/>
    <hyperlink ref="M259" r:id="rId267" xr:uid="{00000000-0004-0000-0400-00000A010000}"/>
    <hyperlink ref="M262" r:id="rId268" xr:uid="{00000000-0004-0000-0400-00000B010000}"/>
    <hyperlink ref="M263" r:id="rId269" xr:uid="{00000000-0004-0000-0400-00000C010000}"/>
    <hyperlink ref="M264" r:id="rId270" xr:uid="{00000000-0004-0000-0400-00000D010000}"/>
    <hyperlink ref="M265" r:id="rId271" xr:uid="{00000000-0004-0000-0400-00000E010000}"/>
    <hyperlink ref="M266" r:id="rId272" xr:uid="{00000000-0004-0000-0400-00000F010000}"/>
    <hyperlink ref="M267" r:id="rId273" xr:uid="{00000000-0004-0000-0400-000010010000}"/>
  </hyperlinks>
  <pageMargins left="0.7" right="0.7" top="0.75" bottom="0.75" header="0.3" footer="0.3"/>
  <pageSetup paperSize="9" orientation="portrait" horizontalDpi="4294967293" r:id="rId274"/>
  <drawing r:id="rId275"/>
  <legacyDrawing r:id="rId27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A1BD-6DC7-844A-9EC8-A5920DAC76D8}">
  <sheetPr codeName="Sheet30"/>
  <dimension ref="A1:K1069"/>
  <sheetViews>
    <sheetView topLeftCell="B1" workbookViewId="0">
      <selection activeCell="I12" sqref="I12"/>
    </sheetView>
  </sheetViews>
  <sheetFormatPr defaultColWidth="11.42578125" defaultRowHeight="15"/>
  <cols>
    <col min="5" max="5" width="13.85546875" customWidth="1"/>
    <col min="6" max="6" width="11.42578125" bestFit="1" customWidth="1"/>
    <col min="7" max="7" width="255.7109375" bestFit="1" customWidth="1"/>
  </cols>
  <sheetData>
    <row r="1" spans="1:11">
      <c r="A1" s="1" t="s">
        <v>288</v>
      </c>
      <c r="B1" s="1" t="s">
        <v>289</v>
      </c>
      <c r="C1" s="1" t="s">
        <v>290</v>
      </c>
      <c r="D1" s="1" t="s">
        <v>298</v>
      </c>
      <c r="E1" s="1" t="s">
        <v>299</v>
      </c>
      <c r="F1" s="1" t="s">
        <v>300</v>
      </c>
      <c r="G1" s="1" t="s">
        <v>301</v>
      </c>
      <c r="H1" s="1" t="s">
        <v>302</v>
      </c>
      <c r="I1" s="1" t="s">
        <v>303</v>
      </c>
      <c r="J1" s="1" t="s">
        <v>304</v>
      </c>
      <c r="K1" s="1" t="s">
        <v>305</v>
      </c>
    </row>
    <row r="2" spans="1:11" ht="15.95">
      <c r="A2" s="1" t="s">
        <v>320</v>
      </c>
      <c r="B2" s="231" t="s">
        <v>32921</v>
      </c>
      <c r="C2" s="231" t="s">
        <v>322</v>
      </c>
      <c r="D2" s="231" t="s">
        <v>324</v>
      </c>
      <c r="E2" s="231" t="s">
        <v>325</v>
      </c>
      <c r="F2" s="231" t="s">
        <v>8</v>
      </c>
      <c r="G2" s="231" t="s">
        <v>32922</v>
      </c>
      <c r="H2" s="232"/>
      <c r="I2" s="231" t="s">
        <v>327</v>
      </c>
      <c r="J2" s="231" t="s">
        <v>328</v>
      </c>
      <c r="K2" s="231" t="s">
        <v>328</v>
      </c>
    </row>
    <row r="3" spans="1:11" ht="15.75" customHeight="1">
      <c r="A3" s="1" t="s">
        <v>320</v>
      </c>
      <c r="B3" s="231" t="s">
        <v>32921</v>
      </c>
      <c r="C3" s="231" t="s">
        <v>329</v>
      </c>
      <c r="D3" s="231" t="s">
        <v>330</v>
      </c>
      <c r="E3" s="231" t="s">
        <v>331</v>
      </c>
      <c r="F3" s="231" t="s">
        <v>8</v>
      </c>
      <c r="G3" s="231" t="s">
        <v>332</v>
      </c>
      <c r="H3" s="232"/>
      <c r="I3" s="231" t="s">
        <v>333</v>
      </c>
      <c r="J3" s="231" t="s">
        <v>328</v>
      </c>
      <c r="K3" s="231" t="s">
        <v>328</v>
      </c>
    </row>
    <row r="4" spans="1:11" ht="15.6" customHeight="1">
      <c r="A4" s="1" t="s">
        <v>320</v>
      </c>
      <c r="B4" s="231" t="s">
        <v>32921</v>
      </c>
      <c r="C4" s="231" t="s">
        <v>334</v>
      </c>
      <c r="D4" s="231" t="s">
        <v>330</v>
      </c>
      <c r="E4" s="231" t="s">
        <v>335</v>
      </c>
      <c r="F4" s="231" t="s">
        <v>32923</v>
      </c>
      <c r="G4" s="231" t="s">
        <v>18</v>
      </c>
      <c r="H4" s="232"/>
      <c r="I4" s="231" t="s">
        <v>328</v>
      </c>
      <c r="J4" s="231" t="s">
        <v>337</v>
      </c>
      <c r="K4" s="231" t="s">
        <v>324</v>
      </c>
    </row>
    <row r="5" spans="1:11" ht="15.75" customHeight="1">
      <c r="A5" s="1" t="s">
        <v>320</v>
      </c>
      <c r="B5" s="231" t="s">
        <v>32921</v>
      </c>
      <c r="C5" s="231" t="s">
        <v>338</v>
      </c>
      <c r="D5" s="231" t="s">
        <v>330</v>
      </c>
      <c r="E5" s="231" t="s">
        <v>19</v>
      </c>
      <c r="F5" s="231" t="s">
        <v>8</v>
      </c>
      <c r="G5" s="231" t="s">
        <v>339</v>
      </c>
      <c r="H5" s="232"/>
      <c r="I5" s="231" t="s">
        <v>340</v>
      </c>
      <c r="J5" s="231" t="s">
        <v>328</v>
      </c>
      <c r="K5" s="231" t="s">
        <v>324</v>
      </c>
    </row>
    <row r="6" spans="1:11" ht="14.45" customHeight="1">
      <c r="A6" s="1" t="s">
        <v>320</v>
      </c>
      <c r="B6" s="231" t="s">
        <v>32924</v>
      </c>
      <c r="C6" s="231" t="s">
        <v>32925</v>
      </c>
      <c r="D6" s="231" t="s">
        <v>324</v>
      </c>
      <c r="E6" s="231" t="s">
        <v>32926</v>
      </c>
      <c r="F6" s="231" t="s">
        <v>8</v>
      </c>
      <c r="G6" s="231" t="s">
        <v>328</v>
      </c>
      <c r="H6" s="231" t="s">
        <v>32927</v>
      </c>
      <c r="I6" s="231" t="s">
        <v>974</v>
      </c>
      <c r="J6" s="231" t="s">
        <v>32928</v>
      </c>
      <c r="K6" s="231" t="s">
        <v>328</v>
      </c>
    </row>
    <row r="7" spans="1:11" ht="15" customHeight="1">
      <c r="A7" s="276" t="s">
        <v>320</v>
      </c>
      <c r="B7" s="277" t="s">
        <v>32921</v>
      </c>
      <c r="C7" s="277" t="s">
        <v>341</v>
      </c>
      <c r="D7" s="277" t="s">
        <v>330</v>
      </c>
      <c r="E7" s="277" t="s">
        <v>24</v>
      </c>
      <c r="F7" s="277" t="s">
        <v>8</v>
      </c>
      <c r="G7" s="231" t="s">
        <v>32929</v>
      </c>
      <c r="H7" s="278"/>
      <c r="I7" s="277" t="s">
        <v>333</v>
      </c>
      <c r="J7" s="277" t="s">
        <v>343</v>
      </c>
      <c r="K7" s="277" t="s">
        <v>344</v>
      </c>
    </row>
    <row r="8" spans="1:11" ht="15" customHeight="1">
      <c r="A8" s="276"/>
      <c r="B8" s="277"/>
      <c r="C8" s="277"/>
      <c r="D8" s="277"/>
      <c r="E8" s="277"/>
      <c r="F8" s="277"/>
      <c r="G8" s="231" t="s">
        <v>32930</v>
      </c>
      <c r="H8" s="278"/>
      <c r="I8" s="277"/>
      <c r="J8" s="277"/>
      <c r="K8" s="277"/>
    </row>
    <row r="9" spans="1:11" ht="14.45" customHeight="1">
      <c r="A9" s="1" t="s">
        <v>320</v>
      </c>
      <c r="B9" s="231" t="s">
        <v>32921</v>
      </c>
      <c r="C9" s="231" t="s">
        <v>345</v>
      </c>
      <c r="D9" s="231" t="s">
        <v>330</v>
      </c>
      <c r="E9" s="231" t="s">
        <v>346</v>
      </c>
      <c r="F9" s="231" t="s">
        <v>8</v>
      </c>
      <c r="G9" s="231" t="s">
        <v>347</v>
      </c>
      <c r="H9" s="231" t="s">
        <v>348</v>
      </c>
      <c r="I9" s="231" t="s">
        <v>333</v>
      </c>
      <c r="J9" s="231" t="s">
        <v>349</v>
      </c>
      <c r="K9" s="231" t="s">
        <v>344</v>
      </c>
    </row>
    <row r="10" spans="1:11" ht="15.95">
      <c r="A10" s="1" t="s">
        <v>320</v>
      </c>
      <c r="B10" s="231" t="s">
        <v>32921</v>
      </c>
      <c r="C10" s="231" t="s">
        <v>350</v>
      </c>
      <c r="D10" s="231" t="s">
        <v>330</v>
      </c>
      <c r="E10" s="231" t="s">
        <v>351</v>
      </c>
      <c r="F10" s="231" t="s">
        <v>8</v>
      </c>
      <c r="G10" s="232"/>
      <c r="H10" s="232"/>
      <c r="I10" s="231" t="s">
        <v>353</v>
      </c>
      <c r="J10" s="231" t="s">
        <v>328</v>
      </c>
      <c r="K10" s="231" t="s">
        <v>324</v>
      </c>
    </row>
    <row r="11" spans="1:11" ht="15.95">
      <c r="A11" s="1" t="s">
        <v>320</v>
      </c>
      <c r="B11" s="231" t="s">
        <v>32921</v>
      </c>
      <c r="C11" s="231" t="s">
        <v>354</v>
      </c>
      <c r="D11" s="231" t="s">
        <v>330</v>
      </c>
      <c r="E11" s="231" t="s">
        <v>355</v>
      </c>
      <c r="F11" s="231" t="s">
        <v>8</v>
      </c>
      <c r="G11" s="231" t="s">
        <v>356</v>
      </c>
      <c r="H11" s="232"/>
      <c r="I11" s="231" t="s">
        <v>333</v>
      </c>
      <c r="J11" s="231" t="s">
        <v>357</v>
      </c>
      <c r="K11" s="231" t="s">
        <v>330</v>
      </c>
    </row>
    <row r="12" spans="1:11" ht="15.75" customHeight="1">
      <c r="A12" s="1" t="s">
        <v>320</v>
      </c>
      <c r="B12" s="231" t="s">
        <v>32921</v>
      </c>
      <c r="C12" s="231" t="s">
        <v>358</v>
      </c>
      <c r="D12" s="231" t="s">
        <v>330</v>
      </c>
      <c r="E12" s="231" t="s">
        <v>359</v>
      </c>
      <c r="F12" s="231" t="s">
        <v>8</v>
      </c>
      <c r="G12" s="231" t="s">
        <v>356</v>
      </c>
      <c r="H12" s="232"/>
      <c r="I12" s="231" t="s">
        <v>32931</v>
      </c>
      <c r="J12" s="231" t="s">
        <v>357</v>
      </c>
      <c r="K12" s="231" t="s">
        <v>330</v>
      </c>
    </row>
    <row r="13" spans="1:11" ht="15.6" customHeight="1">
      <c r="A13" s="1" t="s">
        <v>320</v>
      </c>
      <c r="B13" s="231" t="s">
        <v>32921</v>
      </c>
      <c r="C13" s="231" t="s">
        <v>360</v>
      </c>
      <c r="D13" s="231" t="s">
        <v>330</v>
      </c>
      <c r="E13" s="231" t="s">
        <v>361</v>
      </c>
      <c r="F13" s="231" t="s">
        <v>8</v>
      </c>
      <c r="G13" s="231" t="s">
        <v>356</v>
      </c>
      <c r="H13" s="232"/>
      <c r="I13" s="231" t="s">
        <v>333</v>
      </c>
      <c r="J13" s="231" t="s">
        <v>357</v>
      </c>
      <c r="K13" s="231" t="s">
        <v>330</v>
      </c>
    </row>
    <row r="14" spans="1:11" ht="15.75" customHeight="1">
      <c r="A14" s="1" t="s">
        <v>320</v>
      </c>
      <c r="B14" s="231" t="s">
        <v>32921</v>
      </c>
      <c r="C14" s="231" t="s">
        <v>362</v>
      </c>
      <c r="D14" s="231" t="s">
        <v>330</v>
      </c>
      <c r="E14" s="231" t="s">
        <v>363</v>
      </c>
      <c r="F14" s="231" t="s">
        <v>8</v>
      </c>
      <c r="G14" s="231" t="s">
        <v>356</v>
      </c>
      <c r="H14" s="232"/>
      <c r="I14" s="231" t="s">
        <v>333</v>
      </c>
      <c r="J14" s="231" t="s">
        <v>357</v>
      </c>
      <c r="K14" s="231" t="s">
        <v>330</v>
      </c>
    </row>
    <row r="15" spans="1:11" ht="14.45" customHeight="1">
      <c r="A15" s="276" t="s">
        <v>364</v>
      </c>
      <c r="B15" s="231" t="s">
        <v>32932</v>
      </c>
      <c r="C15" s="277" t="s">
        <v>37</v>
      </c>
      <c r="D15" s="277" t="s">
        <v>330</v>
      </c>
      <c r="E15" s="277" t="s">
        <v>366</v>
      </c>
      <c r="F15" s="277" t="s">
        <v>8</v>
      </c>
      <c r="G15" s="277" t="s">
        <v>32933</v>
      </c>
      <c r="H15" s="278"/>
      <c r="I15" s="277" t="s">
        <v>368</v>
      </c>
      <c r="J15" s="277" t="s">
        <v>328</v>
      </c>
      <c r="K15" s="277" t="s">
        <v>324</v>
      </c>
    </row>
    <row r="16" spans="1:11" ht="15" customHeight="1">
      <c r="A16" s="276"/>
      <c r="B16" s="231" t="s">
        <v>32934</v>
      </c>
      <c r="C16" s="277"/>
      <c r="D16" s="277"/>
      <c r="E16" s="277"/>
      <c r="F16" s="277"/>
      <c r="G16" s="277"/>
      <c r="H16" s="278"/>
      <c r="I16" s="277"/>
      <c r="J16" s="277"/>
      <c r="K16" s="277"/>
    </row>
    <row r="17" spans="1:11" ht="14.45" customHeight="1">
      <c r="A17" s="276" t="s">
        <v>364</v>
      </c>
      <c r="B17" s="231" t="s">
        <v>32932</v>
      </c>
      <c r="C17" s="277" t="s">
        <v>29</v>
      </c>
      <c r="D17" s="277" t="s">
        <v>330</v>
      </c>
      <c r="E17" s="277" t="s">
        <v>29</v>
      </c>
      <c r="F17" s="277" t="s">
        <v>8</v>
      </c>
      <c r="G17" s="278"/>
      <c r="H17" s="278"/>
      <c r="I17" s="277" t="s">
        <v>370</v>
      </c>
      <c r="J17" s="277" t="s">
        <v>328</v>
      </c>
      <c r="K17" s="277" t="s">
        <v>324</v>
      </c>
    </row>
    <row r="18" spans="1:11" ht="14.45" customHeight="1">
      <c r="A18" s="276"/>
      <c r="B18" s="231" t="s">
        <v>32934</v>
      </c>
      <c r="C18" s="277"/>
      <c r="D18" s="277"/>
      <c r="E18" s="277"/>
      <c r="F18" s="277"/>
      <c r="G18" s="278"/>
      <c r="H18" s="278"/>
      <c r="I18" s="277"/>
      <c r="J18" s="277"/>
      <c r="K18" s="277"/>
    </row>
    <row r="19" spans="1:11" ht="14.45" customHeight="1">
      <c r="A19" s="276" t="s">
        <v>364</v>
      </c>
      <c r="B19" s="231" t="s">
        <v>32932</v>
      </c>
      <c r="C19" s="277" t="s">
        <v>40</v>
      </c>
      <c r="D19" s="277" t="s">
        <v>330</v>
      </c>
      <c r="E19" s="277" t="s">
        <v>371</v>
      </c>
      <c r="F19" s="277" t="s">
        <v>8</v>
      </c>
      <c r="G19" s="277" t="s">
        <v>32935</v>
      </c>
      <c r="H19" s="278"/>
      <c r="I19" s="277" t="s">
        <v>373</v>
      </c>
      <c r="J19" s="277" t="s">
        <v>374</v>
      </c>
      <c r="K19" s="277" t="s">
        <v>324</v>
      </c>
    </row>
    <row r="20" spans="1:11" ht="14.45" customHeight="1">
      <c r="A20" s="276"/>
      <c r="B20" s="231" t="s">
        <v>32934</v>
      </c>
      <c r="C20" s="277"/>
      <c r="D20" s="277"/>
      <c r="E20" s="277"/>
      <c r="F20" s="277"/>
      <c r="G20" s="277"/>
      <c r="H20" s="278"/>
      <c r="I20" s="277"/>
      <c r="J20" s="277"/>
      <c r="K20" s="277"/>
    </row>
    <row r="21" spans="1:11" ht="14.45" customHeight="1">
      <c r="A21" s="276" t="s">
        <v>364</v>
      </c>
      <c r="B21" s="231" t="s">
        <v>32932</v>
      </c>
      <c r="C21" s="277" t="s">
        <v>375</v>
      </c>
      <c r="D21" s="277" t="s">
        <v>330</v>
      </c>
      <c r="E21" s="277" t="s">
        <v>376</v>
      </c>
      <c r="F21" s="277" t="s">
        <v>8</v>
      </c>
      <c r="G21" s="277" t="s">
        <v>32936</v>
      </c>
      <c r="H21" s="278"/>
      <c r="I21" s="277" t="s">
        <v>378</v>
      </c>
      <c r="J21" s="277" t="s">
        <v>328</v>
      </c>
      <c r="K21" s="277" t="s">
        <v>324</v>
      </c>
    </row>
    <row r="22" spans="1:11" ht="15" customHeight="1">
      <c r="A22" s="276"/>
      <c r="B22" s="231" t="s">
        <v>32934</v>
      </c>
      <c r="C22" s="277"/>
      <c r="D22" s="277"/>
      <c r="E22" s="277"/>
      <c r="F22" s="277"/>
      <c r="G22" s="277"/>
      <c r="H22" s="278"/>
      <c r="I22" s="277"/>
      <c r="J22" s="277"/>
      <c r="K22" s="277"/>
    </row>
    <row r="23" spans="1:11" ht="14.45" customHeight="1">
      <c r="A23" s="276" t="s">
        <v>364</v>
      </c>
      <c r="B23" s="231" t="s">
        <v>32932</v>
      </c>
      <c r="C23" s="277" t="s">
        <v>379</v>
      </c>
      <c r="D23" s="277" t="s">
        <v>330</v>
      </c>
      <c r="E23" s="277" t="s">
        <v>380</v>
      </c>
      <c r="F23" s="277" t="s">
        <v>8</v>
      </c>
      <c r="G23" s="277" t="s">
        <v>381</v>
      </c>
      <c r="H23" s="278"/>
      <c r="I23" s="277" t="s">
        <v>382</v>
      </c>
      <c r="J23" s="277" t="s">
        <v>328</v>
      </c>
      <c r="K23" s="277" t="s">
        <v>324</v>
      </c>
    </row>
    <row r="24" spans="1:11" ht="15" customHeight="1">
      <c r="A24" s="276"/>
      <c r="B24" s="231" t="s">
        <v>32934</v>
      </c>
      <c r="C24" s="277"/>
      <c r="D24" s="277"/>
      <c r="E24" s="277"/>
      <c r="F24" s="277"/>
      <c r="G24" s="277"/>
      <c r="H24" s="278"/>
      <c r="I24" s="277"/>
      <c r="J24" s="277"/>
      <c r="K24" s="277"/>
    </row>
    <row r="25" spans="1:11" ht="15.95">
      <c r="A25" s="1" t="s">
        <v>364</v>
      </c>
      <c r="B25" s="231" t="s">
        <v>32924</v>
      </c>
      <c r="C25" s="231" t="s">
        <v>32937</v>
      </c>
      <c r="D25" s="231" t="s">
        <v>330</v>
      </c>
      <c r="E25" s="231" t="s">
        <v>32938</v>
      </c>
      <c r="F25" s="231" t="s">
        <v>8</v>
      </c>
      <c r="G25" s="231" t="s">
        <v>32939</v>
      </c>
      <c r="H25" s="232"/>
      <c r="I25" s="231" t="s">
        <v>32940</v>
      </c>
      <c r="J25" s="231" t="s">
        <v>328</v>
      </c>
      <c r="K25" s="231" t="s">
        <v>324</v>
      </c>
    </row>
    <row r="26" spans="1:11" ht="15.95">
      <c r="A26" s="1" t="s">
        <v>364</v>
      </c>
      <c r="B26" s="231" t="s">
        <v>32924</v>
      </c>
      <c r="C26" s="231" t="s">
        <v>32941</v>
      </c>
      <c r="D26" s="231" t="s">
        <v>330</v>
      </c>
      <c r="E26" s="231" t="s">
        <v>32942</v>
      </c>
      <c r="F26" s="231" t="s">
        <v>8</v>
      </c>
      <c r="G26" s="231" t="s">
        <v>32943</v>
      </c>
      <c r="H26" s="232"/>
      <c r="I26" s="231" t="s">
        <v>382</v>
      </c>
      <c r="J26" s="231" t="s">
        <v>328</v>
      </c>
      <c r="K26" s="231" t="s">
        <v>32944</v>
      </c>
    </row>
    <row r="27" spans="1:11" ht="15" customHeight="1">
      <c r="A27" s="276" t="s">
        <v>364</v>
      </c>
      <c r="B27" s="231" t="s">
        <v>32932</v>
      </c>
      <c r="C27" s="277" t="s">
        <v>387</v>
      </c>
      <c r="D27" s="277" t="s">
        <v>330</v>
      </c>
      <c r="E27" s="277" t="s">
        <v>388</v>
      </c>
      <c r="F27" s="277" t="s">
        <v>5</v>
      </c>
      <c r="G27" s="277" t="s">
        <v>389</v>
      </c>
      <c r="H27" s="278"/>
      <c r="I27" s="277" t="s">
        <v>328</v>
      </c>
      <c r="J27" s="277" t="s">
        <v>390</v>
      </c>
      <c r="K27" s="277" t="s">
        <v>324</v>
      </c>
    </row>
    <row r="28" spans="1:11" ht="15" customHeight="1">
      <c r="A28" s="276"/>
      <c r="B28" s="231" t="s">
        <v>32934</v>
      </c>
      <c r="C28" s="277"/>
      <c r="D28" s="277"/>
      <c r="E28" s="277"/>
      <c r="F28" s="277"/>
      <c r="G28" s="277"/>
      <c r="H28" s="278"/>
      <c r="I28" s="277"/>
      <c r="J28" s="277"/>
      <c r="K28" s="277"/>
    </row>
    <row r="29" spans="1:11" ht="15" customHeight="1">
      <c r="A29" s="276" t="s">
        <v>364</v>
      </c>
      <c r="B29" s="231" t="s">
        <v>32932</v>
      </c>
      <c r="C29" s="277" t="s">
        <v>391</v>
      </c>
      <c r="D29" s="277" t="s">
        <v>330</v>
      </c>
      <c r="E29" s="277" t="s">
        <v>392</v>
      </c>
      <c r="F29" s="277" t="s">
        <v>5</v>
      </c>
      <c r="G29" s="277" t="s">
        <v>393</v>
      </c>
      <c r="H29" s="278"/>
      <c r="I29" s="277" t="s">
        <v>328</v>
      </c>
      <c r="J29" s="277" t="s">
        <v>394</v>
      </c>
      <c r="K29" s="277" t="s">
        <v>395</v>
      </c>
    </row>
    <row r="30" spans="1:11" ht="14.45" customHeight="1">
      <c r="A30" s="276"/>
      <c r="B30" s="231" t="s">
        <v>32934</v>
      </c>
      <c r="C30" s="277"/>
      <c r="D30" s="277"/>
      <c r="E30" s="277"/>
      <c r="F30" s="277"/>
      <c r="G30" s="277"/>
      <c r="H30" s="278"/>
      <c r="I30" s="277"/>
      <c r="J30" s="277"/>
      <c r="K30" s="277"/>
    </row>
    <row r="31" spans="1:11">
      <c r="A31" s="276" t="s">
        <v>364</v>
      </c>
      <c r="B31" s="231" t="s">
        <v>32932</v>
      </c>
      <c r="C31" s="277" t="s">
        <v>396</v>
      </c>
      <c r="D31" s="277" t="s">
        <v>330</v>
      </c>
      <c r="E31" s="277" t="s">
        <v>397</v>
      </c>
      <c r="F31" s="277" t="s">
        <v>5</v>
      </c>
      <c r="G31" s="277" t="s">
        <v>389</v>
      </c>
      <c r="H31" s="278"/>
      <c r="I31" s="277" t="s">
        <v>328</v>
      </c>
      <c r="J31" s="277" t="s">
        <v>390</v>
      </c>
      <c r="K31" s="277" t="s">
        <v>324</v>
      </c>
    </row>
    <row r="32" spans="1:11" ht="15" customHeight="1">
      <c r="A32" s="276"/>
      <c r="B32" s="231" t="s">
        <v>32934</v>
      </c>
      <c r="C32" s="277"/>
      <c r="D32" s="277"/>
      <c r="E32" s="277"/>
      <c r="F32" s="277"/>
      <c r="G32" s="277"/>
      <c r="H32" s="278"/>
      <c r="I32" s="277"/>
      <c r="J32" s="277"/>
      <c r="K32" s="277"/>
    </row>
    <row r="33" spans="1:11" ht="14.45" customHeight="1">
      <c r="A33" s="276" t="s">
        <v>364</v>
      </c>
      <c r="B33" s="231" t="s">
        <v>32932</v>
      </c>
      <c r="C33" s="277" t="s">
        <v>398</v>
      </c>
      <c r="D33" s="277" t="s">
        <v>330</v>
      </c>
      <c r="E33" s="277" t="s">
        <v>399</v>
      </c>
      <c r="F33" s="277" t="s">
        <v>5</v>
      </c>
      <c r="G33" s="277" t="s">
        <v>400</v>
      </c>
      <c r="H33" s="278"/>
      <c r="I33" s="278"/>
      <c r="J33" s="277" t="s">
        <v>394</v>
      </c>
      <c r="K33" s="277" t="s">
        <v>401</v>
      </c>
    </row>
    <row r="34" spans="1:11" ht="15" customHeight="1">
      <c r="A34" s="276"/>
      <c r="B34" s="231" t="s">
        <v>32934</v>
      </c>
      <c r="C34" s="277"/>
      <c r="D34" s="277"/>
      <c r="E34" s="277"/>
      <c r="F34" s="277"/>
      <c r="G34" s="277"/>
      <c r="H34" s="278"/>
      <c r="I34" s="278"/>
      <c r="J34" s="277"/>
      <c r="K34" s="277"/>
    </row>
    <row r="35" spans="1:11" ht="14.45" customHeight="1">
      <c r="A35" s="276" t="s">
        <v>364</v>
      </c>
      <c r="B35" s="231" t="s">
        <v>32932</v>
      </c>
      <c r="C35" s="277" t="s">
        <v>402</v>
      </c>
      <c r="D35" s="277" t="s">
        <v>330</v>
      </c>
      <c r="E35" s="277" t="s">
        <v>403</v>
      </c>
      <c r="F35" s="277" t="s">
        <v>5</v>
      </c>
      <c r="G35" s="277" t="s">
        <v>32945</v>
      </c>
      <c r="H35" s="278"/>
      <c r="I35" s="278"/>
      <c r="J35" s="277" t="s">
        <v>394</v>
      </c>
      <c r="K35" s="277" t="s">
        <v>405</v>
      </c>
    </row>
    <row r="36" spans="1:11">
      <c r="A36" s="276"/>
      <c r="B36" s="231" t="s">
        <v>32934</v>
      </c>
      <c r="C36" s="277"/>
      <c r="D36" s="277"/>
      <c r="E36" s="277"/>
      <c r="F36" s="277"/>
      <c r="G36" s="277"/>
      <c r="H36" s="278"/>
      <c r="I36" s="278"/>
      <c r="J36" s="277"/>
      <c r="K36" s="277"/>
    </row>
    <row r="37" spans="1:11" ht="15" customHeight="1">
      <c r="A37" s="276" t="s">
        <v>364</v>
      </c>
      <c r="B37" s="231" t="s">
        <v>32932</v>
      </c>
      <c r="C37" s="277" t="s">
        <v>406</v>
      </c>
      <c r="D37" s="277" t="s">
        <v>330</v>
      </c>
      <c r="E37" s="277" t="s">
        <v>407</v>
      </c>
      <c r="F37" s="277" t="s">
        <v>27</v>
      </c>
      <c r="G37" s="278"/>
      <c r="H37" s="278"/>
      <c r="I37" s="277" t="s">
        <v>409</v>
      </c>
      <c r="J37" s="277" t="s">
        <v>328</v>
      </c>
      <c r="K37" s="277" t="s">
        <v>324</v>
      </c>
    </row>
    <row r="38" spans="1:11" ht="14.45" customHeight="1">
      <c r="A38" s="276"/>
      <c r="B38" s="231" t="s">
        <v>32934</v>
      </c>
      <c r="C38" s="277"/>
      <c r="D38" s="277"/>
      <c r="E38" s="277"/>
      <c r="F38" s="277"/>
      <c r="G38" s="278"/>
      <c r="H38" s="278"/>
      <c r="I38" s="277"/>
      <c r="J38" s="277"/>
      <c r="K38" s="277"/>
    </row>
    <row r="39" spans="1:11">
      <c r="A39" s="276" t="s">
        <v>364</v>
      </c>
      <c r="B39" s="231" t="s">
        <v>32932</v>
      </c>
      <c r="C39" s="277" t="s">
        <v>410</v>
      </c>
      <c r="D39" s="277" t="s">
        <v>330</v>
      </c>
      <c r="E39" s="277" t="s">
        <v>411</v>
      </c>
      <c r="F39" s="277" t="s">
        <v>8</v>
      </c>
      <c r="G39" s="278"/>
      <c r="H39" s="278"/>
      <c r="I39" s="277" t="s">
        <v>413</v>
      </c>
      <c r="J39" s="277" t="s">
        <v>328</v>
      </c>
      <c r="K39" s="277" t="s">
        <v>330</v>
      </c>
    </row>
    <row r="40" spans="1:11">
      <c r="A40" s="276"/>
      <c r="B40" s="231" t="s">
        <v>32934</v>
      </c>
      <c r="C40" s="277"/>
      <c r="D40" s="277"/>
      <c r="E40" s="277"/>
      <c r="F40" s="277"/>
      <c r="G40" s="278"/>
      <c r="H40" s="278"/>
      <c r="I40" s="277"/>
      <c r="J40" s="277"/>
      <c r="K40" s="277"/>
    </row>
    <row r="41" spans="1:11">
      <c r="A41" s="276" t="s">
        <v>364</v>
      </c>
      <c r="B41" s="231" t="s">
        <v>32932</v>
      </c>
      <c r="C41" s="277" t="s">
        <v>414</v>
      </c>
      <c r="D41" s="277" t="s">
        <v>330</v>
      </c>
      <c r="E41" s="277" t="s">
        <v>415</v>
      </c>
      <c r="F41" s="277" t="s">
        <v>8</v>
      </c>
      <c r="G41" s="278"/>
      <c r="H41" s="278"/>
      <c r="I41" s="277" t="s">
        <v>413</v>
      </c>
      <c r="J41" s="277" t="s">
        <v>328</v>
      </c>
      <c r="K41" s="277" t="s">
        <v>330</v>
      </c>
    </row>
    <row r="42" spans="1:11">
      <c r="A42" s="276"/>
      <c r="B42" s="231" t="s">
        <v>32934</v>
      </c>
      <c r="C42" s="277"/>
      <c r="D42" s="277"/>
      <c r="E42" s="277"/>
      <c r="F42" s="277"/>
      <c r="G42" s="278"/>
      <c r="H42" s="278"/>
      <c r="I42" s="277"/>
      <c r="J42" s="277"/>
      <c r="K42" s="277"/>
    </row>
    <row r="43" spans="1:11">
      <c r="A43" s="276" t="s">
        <v>364</v>
      </c>
      <c r="B43" s="231" t="s">
        <v>32932</v>
      </c>
      <c r="C43" s="277" t="s">
        <v>417</v>
      </c>
      <c r="D43" s="277" t="s">
        <v>330</v>
      </c>
      <c r="E43" s="277" t="s">
        <v>32946</v>
      </c>
      <c r="F43" s="277" t="s">
        <v>27</v>
      </c>
      <c r="G43" s="278"/>
      <c r="H43" s="278"/>
      <c r="I43" s="277" t="s">
        <v>328</v>
      </c>
      <c r="J43" s="277" t="s">
        <v>420</v>
      </c>
      <c r="K43" s="277" t="s">
        <v>330</v>
      </c>
    </row>
    <row r="44" spans="1:11">
      <c r="A44" s="276"/>
      <c r="B44" s="231" t="s">
        <v>32934</v>
      </c>
      <c r="C44" s="277"/>
      <c r="D44" s="277"/>
      <c r="E44" s="277"/>
      <c r="F44" s="277"/>
      <c r="G44" s="278"/>
      <c r="H44" s="278"/>
      <c r="I44" s="277"/>
      <c r="J44" s="277"/>
      <c r="K44" s="277"/>
    </row>
    <row r="45" spans="1:11">
      <c r="A45" s="276" t="s">
        <v>364</v>
      </c>
      <c r="B45" s="231" t="s">
        <v>32932</v>
      </c>
      <c r="C45" s="277" t="s">
        <v>421</v>
      </c>
      <c r="D45" s="277" t="s">
        <v>330</v>
      </c>
      <c r="E45" s="277" t="s">
        <v>422</v>
      </c>
      <c r="F45" s="277" t="s">
        <v>8</v>
      </c>
      <c r="G45" s="278"/>
      <c r="H45" s="278"/>
      <c r="I45" s="277" t="s">
        <v>413</v>
      </c>
      <c r="J45" s="277" t="s">
        <v>328</v>
      </c>
      <c r="K45" s="277" t="s">
        <v>330</v>
      </c>
    </row>
    <row r="46" spans="1:11">
      <c r="A46" s="276"/>
      <c r="B46" s="231" t="s">
        <v>32934</v>
      </c>
      <c r="C46" s="277"/>
      <c r="D46" s="277"/>
      <c r="E46" s="277"/>
      <c r="F46" s="277"/>
      <c r="G46" s="278"/>
      <c r="H46" s="278"/>
      <c r="I46" s="277"/>
      <c r="J46" s="277"/>
      <c r="K46" s="277"/>
    </row>
    <row r="47" spans="1:11" ht="15" customHeight="1">
      <c r="A47" s="276" t="s">
        <v>364</v>
      </c>
      <c r="B47" s="231" t="s">
        <v>32932</v>
      </c>
      <c r="C47" s="277" t="s">
        <v>424</v>
      </c>
      <c r="D47" s="277" t="s">
        <v>330</v>
      </c>
      <c r="E47" s="277" t="s">
        <v>425</v>
      </c>
      <c r="F47" s="277" t="s">
        <v>8</v>
      </c>
      <c r="G47" s="278"/>
      <c r="H47" s="278"/>
      <c r="I47" s="277" t="s">
        <v>413</v>
      </c>
      <c r="J47" s="277" t="s">
        <v>328</v>
      </c>
      <c r="K47" s="277" t="s">
        <v>330</v>
      </c>
    </row>
    <row r="48" spans="1:11" ht="14.45" customHeight="1">
      <c r="A48" s="276"/>
      <c r="B48" s="231" t="s">
        <v>32934</v>
      </c>
      <c r="C48" s="277"/>
      <c r="D48" s="277"/>
      <c r="E48" s="277"/>
      <c r="F48" s="277"/>
      <c r="G48" s="278"/>
      <c r="H48" s="278"/>
      <c r="I48" s="277"/>
      <c r="J48" s="277"/>
      <c r="K48" s="277"/>
    </row>
    <row r="49" spans="1:11">
      <c r="A49" s="276" t="s">
        <v>364</v>
      </c>
      <c r="B49" s="231" t="s">
        <v>32932</v>
      </c>
      <c r="C49" s="277" t="s">
        <v>427</v>
      </c>
      <c r="D49" s="277" t="s">
        <v>330</v>
      </c>
      <c r="E49" s="277" t="s">
        <v>428</v>
      </c>
      <c r="F49" s="277" t="s">
        <v>27</v>
      </c>
      <c r="G49" s="278"/>
      <c r="H49" s="278"/>
      <c r="I49" s="277" t="s">
        <v>328</v>
      </c>
      <c r="J49" s="277" t="s">
        <v>430</v>
      </c>
      <c r="K49" s="277" t="s">
        <v>330</v>
      </c>
    </row>
    <row r="50" spans="1:11">
      <c r="A50" s="276"/>
      <c r="B50" s="231" t="s">
        <v>32934</v>
      </c>
      <c r="C50" s="277"/>
      <c r="D50" s="277"/>
      <c r="E50" s="277"/>
      <c r="F50" s="277"/>
      <c r="G50" s="278"/>
      <c r="H50" s="278"/>
      <c r="I50" s="277"/>
      <c r="J50" s="277"/>
      <c r="K50" s="277"/>
    </row>
    <row r="51" spans="1:11" ht="15" customHeight="1">
      <c r="A51" s="276" t="s">
        <v>364</v>
      </c>
      <c r="B51" s="231" t="s">
        <v>32932</v>
      </c>
      <c r="C51" s="277" t="s">
        <v>431</v>
      </c>
      <c r="D51" s="277" t="s">
        <v>330</v>
      </c>
      <c r="E51" s="277" t="s">
        <v>432</v>
      </c>
      <c r="F51" s="277" t="s">
        <v>27</v>
      </c>
      <c r="G51" s="278"/>
      <c r="H51" s="278"/>
      <c r="I51" s="277" t="s">
        <v>328</v>
      </c>
      <c r="J51" s="277" t="s">
        <v>434</v>
      </c>
      <c r="K51" s="277" t="s">
        <v>330</v>
      </c>
    </row>
    <row r="52" spans="1:11" ht="14.45" customHeight="1">
      <c r="A52" s="276"/>
      <c r="B52" s="231" t="s">
        <v>32934</v>
      </c>
      <c r="C52" s="277"/>
      <c r="D52" s="277"/>
      <c r="E52" s="277"/>
      <c r="F52" s="277"/>
      <c r="G52" s="278"/>
      <c r="H52" s="278"/>
      <c r="I52" s="277"/>
      <c r="J52" s="277"/>
      <c r="K52" s="277"/>
    </row>
    <row r="53" spans="1:11" ht="15" customHeight="1">
      <c r="A53" s="276" t="s">
        <v>364</v>
      </c>
      <c r="B53" s="231" t="s">
        <v>32932</v>
      </c>
      <c r="C53" s="277" t="s">
        <v>435</v>
      </c>
      <c r="D53" s="277" t="s">
        <v>330</v>
      </c>
      <c r="E53" s="277" t="s">
        <v>436</v>
      </c>
      <c r="F53" s="277" t="s">
        <v>27</v>
      </c>
      <c r="G53" s="278"/>
      <c r="H53" s="278"/>
      <c r="I53" s="277" t="s">
        <v>328</v>
      </c>
      <c r="J53" s="277" t="s">
        <v>434</v>
      </c>
      <c r="K53" s="277" t="s">
        <v>330</v>
      </c>
    </row>
    <row r="54" spans="1:11" ht="14.45" customHeight="1">
      <c r="A54" s="276"/>
      <c r="B54" s="231" t="s">
        <v>32934</v>
      </c>
      <c r="C54" s="277"/>
      <c r="D54" s="277"/>
      <c r="E54" s="277"/>
      <c r="F54" s="277"/>
      <c r="G54" s="278"/>
      <c r="H54" s="278"/>
      <c r="I54" s="277"/>
      <c r="J54" s="277"/>
      <c r="K54" s="277"/>
    </row>
    <row r="55" spans="1:11">
      <c r="A55" s="276" t="s">
        <v>364</v>
      </c>
      <c r="B55" s="231" t="s">
        <v>32932</v>
      </c>
      <c r="C55" s="277" t="s">
        <v>438</v>
      </c>
      <c r="D55" s="277" t="s">
        <v>330</v>
      </c>
      <c r="E55" s="277" t="s">
        <v>439</v>
      </c>
      <c r="F55" s="277" t="s">
        <v>27</v>
      </c>
      <c r="G55" s="277" t="s">
        <v>440</v>
      </c>
      <c r="H55" s="278"/>
      <c r="I55" s="277" t="s">
        <v>328</v>
      </c>
      <c r="J55" s="277" t="s">
        <v>434</v>
      </c>
      <c r="K55" s="277" t="s">
        <v>330</v>
      </c>
    </row>
    <row r="56" spans="1:11">
      <c r="A56" s="276"/>
      <c r="B56" s="231" t="s">
        <v>32934</v>
      </c>
      <c r="C56" s="277"/>
      <c r="D56" s="277"/>
      <c r="E56" s="277"/>
      <c r="F56" s="277"/>
      <c r="G56" s="277"/>
      <c r="H56" s="278"/>
      <c r="I56" s="277"/>
      <c r="J56" s="277"/>
      <c r="K56" s="277"/>
    </row>
    <row r="57" spans="1:11" ht="15" customHeight="1">
      <c r="A57" s="276" t="s">
        <v>364</v>
      </c>
      <c r="B57" s="231" t="s">
        <v>32932</v>
      </c>
      <c r="C57" s="277" t="s">
        <v>441</v>
      </c>
      <c r="D57" s="277" t="s">
        <v>330</v>
      </c>
      <c r="E57" s="277" t="s">
        <v>32947</v>
      </c>
      <c r="F57" s="277" t="s">
        <v>27</v>
      </c>
      <c r="G57" s="277" t="s">
        <v>443</v>
      </c>
      <c r="H57" s="278"/>
      <c r="I57" s="277" t="s">
        <v>328</v>
      </c>
      <c r="J57" s="277" t="s">
        <v>444</v>
      </c>
      <c r="K57" s="277" t="s">
        <v>330</v>
      </c>
    </row>
    <row r="58" spans="1:11" ht="14.45" customHeight="1">
      <c r="A58" s="276"/>
      <c r="B58" s="231" t="s">
        <v>32934</v>
      </c>
      <c r="C58" s="277"/>
      <c r="D58" s="277"/>
      <c r="E58" s="277"/>
      <c r="F58" s="277"/>
      <c r="G58" s="277"/>
      <c r="H58" s="278"/>
      <c r="I58" s="277"/>
      <c r="J58" s="277"/>
      <c r="K58" s="277"/>
    </row>
    <row r="59" spans="1:11" ht="15" customHeight="1">
      <c r="A59" s="276" t="s">
        <v>364</v>
      </c>
      <c r="B59" s="231" t="s">
        <v>32932</v>
      </c>
      <c r="C59" s="277" t="s">
        <v>445</v>
      </c>
      <c r="D59" s="277" t="s">
        <v>330</v>
      </c>
      <c r="E59" s="277" t="s">
        <v>446</v>
      </c>
      <c r="F59" s="277" t="s">
        <v>27</v>
      </c>
      <c r="G59" s="278"/>
      <c r="H59" s="278"/>
      <c r="I59" s="277" t="s">
        <v>328</v>
      </c>
      <c r="J59" s="277" t="s">
        <v>32948</v>
      </c>
      <c r="K59" s="277" t="s">
        <v>330</v>
      </c>
    </row>
    <row r="60" spans="1:11" ht="14.45" customHeight="1">
      <c r="A60" s="276"/>
      <c r="B60" s="231" t="s">
        <v>32934</v>
      </c>
      <c r="C60" s="277"/>
      <c r="D60" s="277"/>
      <c r="E60" s="277"/>
      <c r="F60" s="277"/>
      <c r="G60" s="278"/>
      <c r="H60" s="278"/>
      <c r="I60" s="277"/>
      <c r="J60" s="277"/>
      <c r="K60" s="277"/>
    </row>
    <row r="61" spans="1:11" ht="15" customHeight="1">
      <c r="A61" s="276" t="s">
        <v>364</v>
      </c>
      <c r="B61" s="231" t="s">
        <v>32932</v>
      </c>
      <c r="C61" s="277" t="s">
        <v>449</v>
      </c>
      <c r="D61" s="277" t="s">
        <v>330</v>
      </c>
      <c r="E61" s="277" t="s">
        <v>450</v>
      </c>
      <c r="F61" s="277" t="s">
        <v>5</v>
      </c>
      <c r="G61" s="278"/>
      <c r="H61" s="278"/>
      <c r="I61" s="277" t="s">
        <v>328</v>
      </c>
      <c r="J61" s="277" t="s">
        <v>452</v>
      </c>
      <c r="K61" s="277" t="s">
        <v>330</v>
      </c>
    </row>
    <row r="62" spans="1:11" ht="14.45" customHeight="1">
      <c r="A62" s="276"/>
      <c r="B62" s="231" t="s">
        <v>32934</v>
      </c>
      <c r="C62" s="277"/>
      <c r="D62" s="277"/>
      <c r="E62" s="277"/>
      <c r="F62" s="277"/>
      <c r="G62" s="278"/>
      <c r="H62" s="278"/>
      <c r="I62" s="277"/>
      <c r="J62" s="277"/>
      <c r="K62" s="277"/>
    </row>
    <row r="63" spans="1:11" ht="15" customHeight="1">
      <c r="A63" s="276" t="s">
        <v>364</v>
      </c>
      <c r="B63" s="231" t="s">
        <v>32932</v>
      </c>
      <c r="C63" s="277" t="s">
        <v>453</v>
      </c>
      <c r="D63" s="277" t="s">
        <v>330</v>
      </c>
      <c r="E63" s="277" t="s">
        <v>454</v>
      </c>
      <c r="F63" s="277" t="s">
        <v>5</v>
      </c>
      <c r="G63" s="278"/>
      <c r="H63" s="278"/>
      <c r="I63" s="277" t="s">
        <v>328</v>
      </c>
      <c r="J63" s="277" t="s">
        <v>456</v>
      </c>
      <c r="K63" s="277" t="s">
        <v>330</v>
      </c>
    </row>
    <row r="64" spans="1:11" ht="14.45" customHeight="1">
      <c r="A64" s="276"/>
      <c r="B64" s="231" t="s">
        <v>32934</v>
      </c>
      <c r="C64" s="277"/>
      <c r="D64" s="277"/>
      <c r="E64" s="277"/>
      <c r="F64" s="277"/>
      <c r="G64" s="278"/>
      <c r="H64" s="278"/>
      <c r="I64" s="277"/>
      <c r="J64" s="277"/>
      <c r="K64" s="277"/>
    </row>
    <row r="65" spans="1:11" ht="15" customHeight="1">
      <c r="A65" s="276" t="s">
        <v>364</v>
      </c>
      <c r="B65" s="231" t="s">
        <v>32932</v>
      </c>
      <c r="C65" s="277" t="s">
        <v>457</v>
      </c>
      <c r="D65" s="277" t="s">
        <v>330</v>
      </c>
      <c r="E65" s="277" t="s">
        <v>458</v>
      </c>
      <c r="F65" s="277" t="s">
        <v>8</v>
      </c>
      <c r="G65" s="278"/>
      <c r="H65" s="278"/>
      <c r="I65" s="277" t="s">
        <v>460</v>
      </c>
      <c r="J65" s="277" t="s">
        <v>328</v>
      </c>
      <c r="K65" s="277" t="s">
        <v>330</v>
      </c>
    </row>
    <row r="66" spans="1:11" ht="14.45" customHeight="1">
      <c r="A66" s="276"/>
      <c r="B66" s="231" t="s">
        <v>32934</v>
      </c>
      <c r="C66" s="277"/>
      <c r="D66" s="277"/>
      <c r="E66" s="277"/>
      <c r="F66" s="277"/>
      <c r="G66" s="278"/>
      <c r="H66" s="278"/>
      <c r="I66" s="277"/>
      <c r="J66" s="277"/>
      <c r="K66" s="277"/>
    </row>
    <row r="67" spans="1:11" ht="14.45" customHeight="1">
      <c r="A67" s="276" t="s">
        <v>364</v>
      </c>
      <c r="B67" s="231" t="s">
        <v>32932</v>
      </c>
      <c r="C67" s="277" t="s">
        <v>461</v>
      </c>
      <c r="D67" s="277" t="s">
        <v>330</v>
      </c>
      <c r="E67" s="277" t="s">
        <v>461</v>
      </c>
      <c r="F67" s="277" t="s">
        <v>8</v>
      </c>
      <c r="G67" s="278"/>
      <c r="H67" s="278"/>
      <c r="I67" s="277" t="s">
        <v>333</v>
      </c>
      <c r="J67" s="277" t="s">
        <v>328</v>
      </c>
      <c r="K67" s="277" t="s">
        <v>330</v>
      </c>
    </row>
    <row r="68" spans="1:11" ht="15" customHeight="1">
      <c r="A68" s="276"/>
      <c r="B68" s="231" t="s">
        <v>32934</v>
      </c>
      <c r="C68" s="277"/>
      <c r="D68" s="277"/>
      <c r="E68" s="277"/>
      <c r="F68" s="277"/>
      <c r="G68" s="278"/>
      <c r="H68" s="278"/>
      <c r="I68" s="277"/>
      <c r="J68" s="277"/>
      <c r="K68" s="277"/>
    </row>
    <row r="69" spans="1:11" ht="14.45" customHeight="1">
      <c r="A69" s="276" t="s">
        <v>364</v>
      </c>
      <c r="B69" s="231" t="s">
        <v>32932</v>
      </c>
      <c r="C69" s="277" t="s">
        <v>322</v>
      </c>
      <c r="D69" s="277" t="s">
        <v>324</v>
      </c>
      <c r="E69" s="277" t="s">
        <v>328</v>
      </c>
      <c r="F69" s="277" t="s">
        <v>8</v>
      </c>
      <c r="G69" s="278"/>
      <c r="H69" s="278"/>
      <c r="I69" s="277" t="s">
        <v>463</v>
      </c>
      <c r="J69" s="277" t="s">
        <v>328</v>
      </c>
      <c r="K69" s="277" t="s">
        <v>328</v>
      </c>
    </row>
    <row r="70" spans="1:11" ht="14.45" customHeight="1">
      <c r="A70" s="276"/>
      <c r="B70" s="231" t="s">
        <v>32934</v>
      </c>
      <c r="C70" s="277"/>
      <c r="D70" s="277"/>
      <c r="E70" s="277"/>
      <c r="F70" s="277"/>
      <c r="G70" s="278"/>
      <c r="H70" s="278"/>
      <c r="I70" s="277"/>
      <c r="J70" s="277"/>
      <c r="K70" s="277"/>
    </row>
    <row r="71" spans="1:11" ht="15.95">
      <c r="A71" s="1" t="s">
        <v>464</v>
      </c>
      <c r="B71" s="231" t="s">
        <v>465</v>
      </c>
      <c r="C71" s="231" t="s">
        <v>40</v>
      </c>
      <c r="D71" s="231" t="s">
        <v>330</v>
      </c>
      <c r="E71" s="231" t="s">
        <v>371</v>
      </c>
      <c r="F71" s="231" t="s">
        <v>8</v>
      </c>
      <c r="G71" s="231" t="s">
        <v>466</v>
      </c>
      <c r="H71" s="232"/>
      <c r="I71" s="231" t="s">
        <v>373</v>
      </c>
      <c r="J71" s="231" t="s">
        <v>374</v>
      </c>
      <c r="K71" s="231" t="s">
        <v>324</v>
      </c>
    </row>
    <row r="72" spans="1:11" ht="15.95">
      <c r="A72" s="1" t="s">
        <v>464</v>
      </c>
      <c r="B72" s="231" t="s">
        <v>465</v>
      </c>
      <c r="C72" s="231" t="s">
        <v>469</v>
      </c>
      <c r="D72" s="231" t="s">
        <v>330</v>
      </c>
      <c r="E72" s="231" t="s">
        <v>32949</v>
      </c>
      <c r="F72" s="231" t="s">
        <v>5</v>
      </c>
      <c r="G72" s="231" t="s">
        <v>471</v>
      </c>
      <c r="H72" s="232"/>
      <c r="I72" s="231" t="s">
        <v>328</v>
      </c>
      <c r="J72" s="231" t="s">
        <v>472</v>
      </c>
      <c r="K72" s="231" t="s">
        <v>324</v>
      </c>
    </row>
    <row r="73" spans="1:11" ht="15.75" customHeight="1">
      <c r="A73" s="1" t="s">
        <v>464</v>
      </c>
      <c r="B73" s="231" t="s">
        <v>465</v>
      </c>
      <c r="C73" s="231" t="s">
        <v>479</v>
      </c>
      <c r="D73" s="231" t="s">
        <v>330</v>
      </c>
      <c r="E73" s="231" t="s">
        <v>32950</v>
      </c>
      <c r="F73" s="231" t="s">
        <v>5</v>
      </c>
      <c r="G73" s="231" t="s">
        <v>481</v>
      </c>
      <c r="H73" s="232"/>
      <c r="I73" s="231" t="s">
        <v>328</v>
      </c>
      <c r="J73" s="231" t="s">
        <v>482</v>
      </c>
      <c r="K73" s="231" t="s">
        <v>324</v>
      </c>
    </row>
    <row r="74" spans="1:11" ht="14.45" customHeight="1">
      <c r="A74" s="276" t="s">
        <v>464</v>
      </c>
      <c r="B74" s="277" t="s">
        <v>465</v>
      </c>
      <c r="C74" s="277" t="s">
        <v>286</v>
      </c>
      <c r="D74" s="277" t="s">
        <v>330</v>
      </c>
      <c r="E74" s="277" t="s">
        <v>497</v>
      </c>
      <c r="F74" s="277" t="s">
        <v>5</v>
      </c>
      <c r="G74" s="277" t="s">
        <v>498</v>
      </c>
      <c r="H74" s="278"/>
      <c r="I74" s="277" t="s">
        <v>328</v>
      </c>
      <c r="J74" s="277" t="s">
        <v>499</v>
      </c>
      <c r="K74" s="277" t="s">
        <v>330</v>
      </c>
    </row>
    <row r="75" spans="1:11" ht="14.45" customHeight="1">
      <c r="A75" s="276"/>
      <c r="B75" s="277"/>
      <c r="C75" s="277"/>
      <c r="D75" s="277"/>
      <c r="E75" s="277"/>
      <c r="F75" s="277"/>
      <c r="G75" s="277"/>
      <c r="H75" s="278"/>
      <c r="I75" s="277"/>
      <c r="J75" s="277"/>
      <c r="K75" s="277"/>
    </row>
    <row r="76" spans="1:11" ht="15" customHeight="1">
      <c r="A76" s="276" t="s">
        <v>464</v>
      </c>
      <c r="B76" s="277" t="s">
        <v>465</v>
      </c>
      <c r="C76" s="277" t="s">
        <v>284</v>
      </c>
      <c r="D76" s="277" t="s">
        <v>330</v>
      </c>
      <c r="E76" s="277" t="s">
        <v>504</v>
      </c>
      <c r="F76" s="277" t="s">
        <v>5</v>
      </c>
      <c r="G76" s="277" t="s">
        <v>505</v>
      </c>
      <c r="H76" s="278"/>
      <c r="I76" s="277" t="s">
        <v>328</v>
      </c>
      <c r="J76" s="277" t="s">
        <v>506</v>
      </c>
      <c r="K76" s="277" t="s">
        <v>330</v>
      </c>
    </row>
    <row r="77" spans="1:11" ht="15" customHeight="1">
      <c r="A77" s="276"/>
      <c r="B77" s="277"/>
      <c r="C77" s="277"/>
      <c r="D77" s="277"/>
      <c r="E77" s="277"/>
      <c r="F77" s="277"/>
      <c r="G77" s="277"/>
      <c r="H77" s="278"/>
      <c r="I77" s="277"/>
      <c r="J77" s="277"/>
      <c r="K77" s="277"/>
    </row>
    <row r="78" spans="1:11" ht="15" customHeight="1">
      <c r="A78" s="276" t="s">
        <v>464</v>
      </c>
      <c r="B78" s="277" t="s">
        <v>465</v>
      </c>
      <c r="C78" s="277" t="s">
        <v>282</v>
      </c>
      <c r="D78" s="277" t="s">
        <v>330</v>
      </c>
      <c r="E78" s="277" t="s">
        <v>511</v>
      </c>
      <c r="F78" s="277" t="s">
        <v>5</v>
      </c>
      <c r="G78" s="277" t="s">
        <v>512</v>
      </c>
      <c r="H78" s="278"/>
      <c r="I78" s="277" t="s">
        <v>328</v>
      </c>
      <c r="J78" s="277" t="s">
        <v>513</v>
      </c>
      <c r="K78" s="277" t="s">
        <v>330</v>
      </c>
    </row>
    <row r="79" spans="1:11" ht="14.45" customHeight="1">
      <c r="A79" s="276"/>
      <c r="B79" s="277"/>
      <c r="C79" s="277"/>
      <c r="D79" s="277"/>
      <c r="E79" s="277"/>
      <c r="F79" s="277"/>
      <c r="G79" s="277"/>
      <c r="H79" s="278"/>
      <c r="I79" s="277"/>
      <c r="J79" s="277"/>
      <c r="K79" s="277"/>
    </row>
    <row r="80" spans="1:11" ht="15.95">
      <c r="A80" s="1" t="s">
        <v>464</v>
      </c>
      <c r="B80" s="231" t="s">
        <v>465</v>
      </c>
      <c r="C80" s="231" t="s">
        <v>517</v>
      </c>
      <c r="D80" s="231" t="s">
        <v>330</v>
      </c>
      <c r="E80" s="231" t="s">
        <v>518</v>
      </c>
      <c r="F80" s="231" t="s">
        <v>5</v>
      </c>
      <c r="G80" s="231" t="s">
        <v>519</v>
      </c>
      <c r="H80" s="232"/>
      <c r="I80" s="231" t="s">
        <v>328</v>
      </c>
      <c r="J80" s="231" t="s">
        <v>520</v>
      </c>
      <c r="K80" s="231" t="s">
        <v>330</v>
      </c>
    </row>
    <row r="81" spans="1:11" ht="15.95">
      <c r="A81" s="1" t="s">
        <v>464</v>
      </c>
      <c r="B81" s="231" t="s">
        <v>465</v>
      </c>
      <c r="C81" s="231" t="s">
        <v>525</v>
      </c>
      <c r="D81" s="231" t="s">
        <v>330</v>
      </c>
      <c r="E81" s="231" t="s">
        <v>526</v>
      </c>
      <c r="F81" s="231" t="s">
        <v>5</v>
      </c>
      <c r="G81" s="231" t="s">
        <v>527</v>
      </c>
      <c r="H81" s="232"/>
      <c r="I81" s="231" t="s">
        <v>328</v>
      </c>
      <c r="J81" s="231" t="s">
        <v>520</v>
      </c>
      <c r="K81" s="231" t="s">
        <v>330</v>
      </c>
    </row>
    <row r="82" spans="1:11" ht="15.95">
      <c r="A82" s="1" t="s">
        <v>464</v>
      </c>
      <c r="B82" s="231" t="s">
        <v>465</v>
      </c>
      <c r="C82" s="231" t="s">
        <v>532</v>
      </c>
      <c r="D82" s="231" t="s">
        <v>330</v>
      </c>
      <c r="E82" s="231" t="s">
        <v>533</v>
      </c>
      <c r="F82" s="231" t="s">
        <v>5</v>
      </c>
      <c r="G82" s="231" t="s">
        <v>534</v>
      </c>
      <c r="H82" s="232"/>
      <c r="I82" s="231" t="s">
        <v>328</v>
      </c>
      <c r="J82" s="231" t="s">
        <v>520</v>
      </c>
      <c r="K82" s="231" t="s">
        <v>330</v>
      </c>
    </row>
    <row r="83" spans="1:11" ht="15.95">
      <c r="A83" s="1" t="s">
        <v>464</v>
      </c>
      <c r="B83" s="231" t="s">
        <v>465</v>
      </c>
      <c r="C83" s="231" t="s">
        <v>539</v>
      </c>
      <c r="D83" s="231" t="s">
        <v>330</v>
      </c>
      <c r="E83" s="231" t="s">
        <v>540</v>
      </c>
      <c r="F83" s="231" t="s">
        <v>5</v>
      </c>
      <c r="G83" s="231" t="s">
        <v>541</v>
      </c>
      <c r="H83" s="232"/>
      <c r="I83" s="231" t="s">
        <v>328</v>
      </c>
      <c r="J83" s="231" t="s">
        <v>520</v>
      </c>
      <c r="K83" s="231" t="s">
        <v>330</v>
      </c>
    </row>
    <row r="84" spans="1:11">
      <c r="A84" s="276" t="s">
        <v>464</v>
      </c>
      <c r="B84" s="277" t="s">
        <v>465</v>
      </c>
      <c r="C84" s="277" t="s">
        <v>72</v>
      </c>
      <c r="D84" s="277" t="s">
        <v>330</v>
      </c>
      <c r="E84" s="277" t="s">
        <v>32951</v>
      </c>
      <c r="F84" s="277" t="s">
        <v>5</v>
      </c>
      <c r="G84" s="277" t="s">
        <v>547</v>
      </c>
      <c r="H84" s="278"/>
      <c r="I84" s="277" t="s">
        <v>328</v>
      </c>
      <c r="J84" s="277" t="s">
        <v>548</v>
      </c>
      <c r="K84" s="277" t="s">
        <v>330</v>
      </c>
    </row>
    <row r="85" spans="1:11" ht="15" customHeight="1">
      <c r="A85" s="276"/>
      <c r="B85" s="277"/>
      <c r="C85" s="277"/>
      <c r="D85" s="277"/>
      <c r="E85" s="277"/>
      <c r="F85" s="277"/>
      <c r="G85" s="277"/>
      <c r="H85" s="278"/>
      <c r="I85" s="277"/>
      <c r="J85" s="277"/>
      <c r="K85" s="277"/>
    </row>
    <row r="86" spans="1:11" ht="14.45" customHeight="1">
      <c r="A86" s="276"/>
      <c r="B86" s="277"/>
      <c r="C86" s="277"/>
      <c r="D86" s="277"/>
      <c r="E86" s="277"/>
      <c r="F86" s="277"/>
      <c r="G86" s="277"/>
      <c r="H86" s="278"/>
      <c r="I86" s="277"/>
      <c r="J86" s="277"/>
      <c r="K86" s="277"/>
    </row>
    <row r="87" spans="1:11">
      <c r="A87" s="276" t="s">
        <v>464</v>
      </c>
      <c r="B87" s="277" t="s">
        <v>465</v>
      </c>
      <c r="C87" s="277" t="s">
        <v>553</v>
      </c>
      <c r="D87" s="277" t="s">
        <v>330</v>
      </c>
      <c r="E87" s="277" t="s">
        <v>554</v>
      </c>
      <c r="F87" s="277" t="s">
        <v>5</v>
      </c>
      <c r="G87" s="277" t="s">
        <v>555</v>
      </c>
      <c r="H87" s="278"/>
      <c r="I87" s="277" t="s">
        <v>328</v>
      </c>
      <c r="J87" s="277" t="s">
        <v>520</v>
      </c>
      <c r="K87" s="277" t="s">
        <v>330</v>
      </c>
    </row>
    <row r="88" spans="1:11">
      <c r="A88" s="276"/>
      <c r="B88" s="277"/>
      <c r="C88" s="277"/>
      <c r="D88" s="277"/>
      <c r="E88" s="277"/>
      <c r="F88" s="277"/>
      <c r="G88" s="277"/>
      <c r="H88" s="278"/>
      <c r="I88" s="277"/>
      <c r="J88" s="277"/>
      <c r="K88" s="277"/>
    </row>
    <row r="89" spans="1:11" ht="15.95">
      <c r="A89" s="1" t="s">
        <v>464</v>
      </c>
      <c r="B89" s="231" t="s">
        <v>465</v>
      </c>
      <c r="C89" s="231" t="s">
        <v>560</v>
      </c>
      <c r="D89" s="231" t="s">
        <v>330</v>
      </c>
      <c r="E89" s="231" t="s">
        <v>561</v>
      </c>
      <c r="F89" s="231" t="s">
        <v>5</v>
      </c>
      <c r="G89" s="231" t="s">
        <v>562</v>
      </c>
      <c r="H89" s="232"/>
      <c r="I89" s="231" t="s">
        <v>328</v>
      </c>
      <c r="J89" s="231" t="s">
        <v>520</v>
      </c>
      <c r="K89" s="231" t="s">
        <v>330</v>
      </c>
    </row>
    <row r="90" spans="1:11" ht="15.75" customHeight="1">
      <c r="A90" s="1" t="s">
        <v>464</v>
      </c>
      <c r="B90" s="231" t="s">
        <v>465</v>
      </c>
      <c r="C90" s="231" t="s">
        <v>567</v>
      </c>
      <c r="D90" s="231" t="s">
        <v>330</v>
      </c>
      <c r="E90" s="231" t="s">
        <v>568</v>
      </c>
      <c r="F90" s="231" t="s">
        <v>5</v>
      </c>
      <c r="G90" s="231" t="s">
        <v>569</v>
      </c>
      <c r="H90" s="232"/>
      <c r="I90" s="231" t="s">
        <v>328</v>
      </c>
      <c r="J90" s="231" t="s">
        <v>520</v>
      </c>
      <c r="K90" s="231" t="s">
        <v>330</v>
      </c>
    </row>
    <row r="91" spans="1:11" ht="14.45" customHeight="1">
      <c r="A91" s="276" t="s">
        <v>464</v>
      </c>
      <c r="B91" s="277" t="s">
        <v>465</v>
      </c>
      <c r="C91" s="277" t="s">
        <v>574</v>
      </c>
      <c r="D91" s="277" t="s">
        <v>330</v>
      </c>
      <c r="E91" s="277" t="s">
        <v>575</v>
      </c>
      <c r="F91" s="277" t="s">
        <v>5</v>
      </c>
      <c r="G91" s="277" t="s">
        <v>576</v>
      </c>
      <c r="H91" s="278"/>
      <c r="I91" s="277" t="s">
        <v>328</v>
      </c>
      <c r="J91" s="277" t="s">
        <v>520</v>
      </c>
      <c r="K91" s="277" t="s">
        <v>330</v>
      </c>
    </row>
    <row r="92" spans="1:11" ht="14.45" customHeight="1">
      <c r="A92" s="276"/>
      <c r="B92" s="277"/>
      <c r="C92" s="277"/>
      <c r="D92" s="277"/>
      <c r="E92" s="277"/>
      <c r="F92" s="277"/>
      <c r="G92" s="277"/>
      <c r="H92" s="278"/>
      <c r="I92" s="277"/>
      <c r="J92" s="277"/>
      <c r="K92" s="277"/>
    </row>
    <row r="93" spans="1:11" ht="15" customHeight="1">
      <c r="A93" s="276" t="s">
        <v>464</v>
      </c>
      <c r="B93" s="277" t="s">
        <v>465</v>
      </c>
      <c r="C93" s="277" t="s">
        <v>581</v>
      </c>
      <c r="D93" s="277" t="s">
        <v>330</v>
      </c>
      <c r="E93" s="277" t="s">
        <v>582</v>
      </c>
      <c r="F93" s="277" t="s">
        <v>5</v>
      </c>
      <c r="G93" s="277" t="s">
        <v>583</v>
      </c>
      <c r="H93" s="278"/>
      <c r="I93" s="277" t="s">
        <v>328</v>
      </c>
      <c r="J93" s="277" t="s">
        <v>520</v>
      </c>
      <c r="K93" s="277" t="s">
        <v>330</v>
      </c>
    </row>
    <row r="94" spans="1:11" ht="14.45" customHeight="1">
      <c r="A94" s="276"/>
      <c r="B94" s="277"/>
      <c r="C94" s="277"/>
      <c r="D94" s="277"/>
      <c r="E94" s="277"/>
      <c r="F94" s="277"/>
      <c r="G94" s="277"/>
      <c r="H94" s="278"/>
      <c r="I94" s="277"/>
      <c r="J94" s="277"/>
      <c r="K94" s="277"/>
    </row>
    <row r="95" spans="1:11" ht="14.45" customHeight="1">
      <c r="A95" s="276"/>
      <c r="B95" s="277"/>
      <c r="C95" s="277"/>
      <c r="D95" s="277"/>
      <c r="E95" s="277"/>
      <c r="F95" s="277"/>
      <c r="G95" s="277"/>
      <c r="H95" s="278"/>
      <c r="I95" s="277"/>
      <c r="J95" s="277"/>
      <c r="K95" s="277"/>
    </row>
    <row r="96" spans="1:11" ht="15" customHeight="1">
      <c r="A96" s="276" t="s">
        <v>464</v>
      </c>
      <c r="B96" s="277" t="s">
        <v>465</v>
      </c>
      <c r="C96" s="277" t="s">
        <v>588</v>
      </c>
      <c r="D96" s="277" t="s">
        <v>330</v>
      </c>
      <c r="E96" s="277" t="s">
        <v>589</v>
      </c>
      <c r="F96" s="277" t="s">
        <v>5</v>
      </c>
      <c r="G96" s="277" t="s">
        <v>590</v>
      </c>
      <c r="H96" s="278"/>
      <c r="I96" s="277" t="s">
        <v>328</v>
      </c>
      <c r="J96" s="277" t="s">
        <v>520</v>
      </c>
      <c r="K96" s="277" t="s">
        <v>330</v>
      </c>
    </row>
    <row r="97" spans="1:11" ht="15" customHeight="1">
      <c r="A97" s="276"/>
      <c r="B97" s="277"/>
      <c r="C97" s="277"/>
      <c r="D97" s="277"/>
      <c r="E97" s="277"/>
      <c r="F97" s="277"/>
      <c r="G97" s="277"/>
      <c r="H97" s="278"/>
      <c r="I97" s="277"/>
      <c r="J97" s="277"/>
      <c r="K97" s="277"/>
    </row>
    <row r="98" spans="1:11" ht="15" customHeight="1">
      <c r="A98" s="276"/>
      <c r="B98" s="277"/>
      <c r="C98" s="277"/>
      <c r="D98" s="277"/>
      <c r="E98" s="277"/>
      <c r="F98" s="277"/>
      <c r="G98" s="277"/>
      <c r="H98" s="278"/>
      <c r="I98" s="277"/>
      <c r="J98" s="277"/>
      <c r="K98" s="277"/>
    </row>
    <row r="99" spans="1:11" ht="15" customHeight="1">
      <c r="A99" s="276" t="s">
        <v>464</v>
      </c>
      <c r="B99" s="277" t="s">
        <v>465</v>
      </c>
      <c r="C99" s="277" t="s">
        <v>595</v>
      </c>
      <c r="D99" s="277" t="s">
        <v>330</v>
      </c>
      <c r="E99" s="277" t="s">
        <v>596</v>
      </c>
      <c r="F99" s="277" t="s">
        <v>5</v>
      </c>
      <c r="G99" s="277" t="s">
        <v>597</v>
      </c>
      <c r="H99" s="278"/>
      <c r="I99" s="277" t="s">
        <v>328</v>
      </c>
      <c r="J99" s="277" t="s">
        <v>520</v>
      </c>
      <c r="K99" s="277" t="s">
        <v>330</v>
      </c>
    </row>
    <row r="100" spans="1:11" ht="15" customHeight="1">
      <c r="A100" s="276"/>
      <c r="B100" s="277"/>
      <c r="C100" s="277"/>
      <c r="D100" s="277"/>
      <c r="E100" s="277"/>
      <c r="F100" s="277"/>
      <c r="G100" s="277"/>
      <c r="H100" s="278"/>
      <c r="I100" s="277"/>
      <c r="J100" s="277"/>
      <c r="K100" s="277"/>
    </row>
    <row r="101" spans="1:11" ht="15.95">
      <c r="A101" s="1" t="s">
        <v>464</v>
      </c>
      <c r="B101" s="231" t="s">
        <v>465</v>
      </c>
      <c r="C101" s="231" t="s">
        <v>602</v>
      </c>
      <c r="D101" s="231" t="s">
        <v>330</v>
      </c>
      <c r="E101" s="231" t="s">
        <v>603</v>
      </c>
      <c r="F101" s="231" t="s">
        <v>5</v>
      </c>
      <c r="G101" s="231" t="s">
        <v>604</v>
      </c>
      <c r="H101" s="232"/>
      <c r="I101" s="231" t="s">
        <v>328</v>
      </c>
      <c r="J101" s="231" t="s">
        <v>520</v>
      </c>
      <c r="K101" s="231" t="s">
        <v>330</v>
      </c>
    </row>
    <row r="102" spans="1:11" ht="15.95">
      <c r="A102" s="1" t="s">
        <v>464</v>
      </c>
      <c r="B102" s="231" t="s">
        <v>465</v>
      </c>
      <c r="C102" s="231" t="s">
        <v>608</v>
      </c>
      <c r="D102" s="231" t="s">
        <v>330</v>
      </c>
      <c r="E102" s="231" t="s">
        <v>609</v>
      </c>
      <c r="F102" s="231" t="s">
        <v>5</v>
      </c>
      <c r="G102" s="231" t="s">
        <v>610</v>
      </c>
      <c r="H102" s="232"/>
      <c r="I102" s="231" t="s">
        <v>328</v>
      </c>
      <c r="J102" s="231" t="s">
        <v>520</v>
      </c>
      <c r="K102" s="231" t="s">
        <v>330</v>
      </c>
    </row>
    <row r="103" spans="1:11" ht="15" customHeight="1">
      <c r="A103" s="276" t="s">
        <v>464</v>
      </c>
      <c r="B103" s="277" t="s">
        <v>465</v>
      </c>
      <c r="C103" s="277" t="s">
        <v>614</v>
      </c>
      <c r="D103" s="277" t="s">
        <v>330</v>
      </c>
      <c r="E103" s="277" t="s">
        <v>615</v>
      </c>
      <c r="F103" s="277" t="s">
        <v>5</v>
      </c>
      <c r="G103" s="277" t="s">
        <v>32952</v>
      </c>
      <c r="H103" s="278"/>
      <c r="I103" s="277" t="s">
        <v>328</v>
      </c>
      <c r="J103" s="277" t="s">
        <v>520</v>
      </c>
      <c r="K103" s="277" t="s">
        <v>330</v>
      </c>
    </row>
    <row r="104" spans="1:11">
      <c r="A104" s="276"/>
      <c r="B104" s="277"/>
      <c r="C104" s="277"/>
      <c r="D104" s="277"/>
      <c r="E104" s="277"/>
      <c r="F104" s="277"/>
      <c r="G104" s="277"/>
      <c r="H104" s="278"/>
      <c r="I104" s="277"/>
      <c r="J104" s="277"/>
      <c r="K104" s="277"/>
    </row>
    <row r="105" spans="1:11" ht="15.75" customHeight="1">
      <c r="A105" s="1" t="s">
        <v>464</v>
      </c>
      <c r="B105" s="231" t="s">
        <v>465</v>
      </c>
      <c r="C105" s="231" t="s">
        <v>620</v>
      </c>
      <c r="D105" s="231" t="s">
        <v>324</v>
      </c>
      <c r="E105" s="231" t="s">
        <v>621</v>
      </c>
      <c r="F105" s="231" t="s">
        <v>8</v>
      </c>
      <c r="G105" s="231" t="s">
        <v>622</v>
      </c>
      <c r="H105" s="232"/>
      <c r="I105" s="231" t="s">
        <v>69</v>
      </c>
      <c r="J105" s="231" t="s">
        <v>623</v>
      </c>
      <c r="K105" s="231" t="s">
        <v>328</v>
      </c>
    </row>
    <row r="106" spans="1:11" ht="15.6" customHeight="1">
      <c r="A106" s="1" t="s">
        <v>464</v>
      </c>
      <c r="B106" s="231" t="s">
        <v>465</v>
      </c>
      <c r="C106" s="231" t="s">
        <v>627</v>
      </c>
      <c r="D106" s="231" t="s">
        <v>324</v>
      </c>
      <c r="E106" s="231" t="s">
        <v>628</v>
      </c>
      <c r="F106" s="231" t="s">
        <v>8</v>
      </c>
      <c r="G106" s="231" t="s">
        <v>622</v>
      </c>
      <c r="H106" s="232"/>
      <c r="I106" s="231" t="s">
        <v>69</v>
      </c>
      <c r="J106" s="231" t="s">
        <v>629</v>
      </c>
      <c r="K106" s="231" t="s">
        <v>328</v>
      </c>
    </row>
    <row r="107" spans="1:11" ht="15.95">
      <c r="A107" s="1" t="s">
        <v>464</v>
      </c>
      <c r="B107" s="231" t="s">
        <v>465</v>
      </c>
      <c r="C107" s="231" t="s">
        <v>630</v>
      </c>
      <c r="D107" s="231" t="s">
        <v>324</v>
      </c>
      <c r="E107" s="231" t="s">
        <v>631</v>
      </c>
      <c r="F107" s="231" t="s">
        <v>8</v>
      </c>
      <c r="G107" s="231" t="s">
        <v>622</v>
      </c>
      <c r="H107" s="232"/>
      <c r="I107" s="231" t="s">
        <v>69</v>
      </c>
      <c r="J107" s="231" t="s">
        <v>632</v>
      </c>
      <c r="K107" s="231" t="s">
        <v>328</v>
      </c>
    </row>
    <row r="108" spans="1:11" ht="15.95">
      <c r="A108" s="1" t="s">
        <v>464</v>
      </c>
      <c r="B108" s="231" t="s">
        <v>465</v>
      </c>
      <c r="C108" s="231" t="s">
        <v>633</v>
      </c>
      <c r="D108" s="231" t="s">
        <v>330</v>
      </c>
      <c r="E108" s="231" t="s">
        <v>634</v>
      </c>
      <c r="F108" s="231" t="s">
        <v>8</v>
      </c>
      <c r="G108" s="231" t="s">
        <v>635</v>
      </c>
      <c r="H108" s="232"/>
      <c r="I108" s="231" t="s">
        <v>636</v>
      </c>
      <c r="J108" s="231" t="s">
        <v>328</v>
      </c>
      <c r="K108" s="231" t="s">
        <v>637</v>
      </c>
    </row>
    <row r="109" spans="1:11" ht="15.95">
      <c r="A109" s="1" t="s">
        <v>464</v>
      </c>
      <c r="B109" s="231" t="s">
        <v>465</v>
      </c>
      <c r="C109" s="231" t="s">
        <v>643</v>
      </c>
      <c r="D109" s="231" t="s">
        <v>330</v>
      </c>
      <c r="E109" s="231" t="s">
        <v>644</v>
      </c>
      <c r="F109" s="231" t="s">
        <v>8</v>
      </c>
      <c r="G109" s="231" t="s">
        <v>645</v>
      </c>
      <c r="H109" s="232"/>
      <c r="I109" s="231" t="s">
        <v>646</v>
      </c>
      <c r="J109" s="231" t="s">
        <v>328</v>
      </c>
      <c r="K109" s="231" t="s">
        <v>637</v>
      </c>
    </row>
    <row r="110" spans="1:11" ht="15.95">
      <c r="A110" s="1" t="s">
        <v>464</v>
      </c>
      <c r="B110" s="231" t="s">
        <v>465</v>
      </c>
      <c r="C110" s="231" t="s">
        <v>647</v>
      </c>
      <c r="D110" s="231" t="s">
        <v>330</v>
      </c>
      <c r="E110" s="231" t="s">
        <v>648</v>
      </c>
      <c r="F110" s="231" t="s">
        <v>8</v>
      </c>
      <c r="G110" s="231" t="s">
        <v>649</v>
      </c>
      <c r="H110" s="232"/>
      <c r="I110" s="231" t="s">
        <v>646</v>
      </c>
      <c r="J110" s="231" t="s">
        <v>328</v>
      </c>
      <c r="K110" s="231" t="s">
        <v>637</v>
      </c>
    </row>
    <row r="111" spans="1:11" ht="15.95">
      <c r="A111" s="1" t="s">
        <v>464</v>
      </c>
      <c r="B111" s="231" t="s">
        <v>465</v>
      </c>
      <c r="C111" s="231" t="s">
        <v>651</v>
      </c>
      <c r="D111" s="231" t="s">
        <v>330</v>
      </c>
      <c r="E111" s="231" t="s">
        <v>652</v>
      </c>
      <c r="F111" s="231" t="s">
        <v>8</v>
      </c>
      <c r="G111" s="231" t="s">
        <v>653</v>
      </c>
      <c r="H111" s="232"/>
      <c r="I111" s="231" t="s">
        <v>646</v>
      </c>
      <c r="J111" s="231" t="s">
        <v>328</v>
      </c>
      <c r="K111" s="231" t="s">
        <v>637</v>
      </c>
    </row>
    <row r="112" spans="1:11" ht="15.95">
      <c r="A112" s="1" t="s">
        <v>464</v>
      </c>
      <c r="B112" s="231" t="s">
        <v>465</v>
      </c>
      <c r="C112" s="231" t="s">
        <v>655</v>
      </c>
      <c r="D112" s="231" t="s">
        <v>330</v>
      </c>
      <c r="E112" s="231" t="s">
        <v>656</v>
      </c>
      <c r="F112" s="231" t="s">
        <v>8</v>
      </c>
      <c r="G112" s="231" t="s">
        <v>657</v>
      </c>
      <c r="H112" s="232"/>
      <c r="I112" s="231" t="s">
        <v>658</v>
      </c>
      <c r="J112" s="231" t="s">
        <v>328</v>
      </c>
      <c r="K112" s="231" t="s">
        <v>637</v>
      </c>
    </row>
    <row r="113" spans="1:11" ht="15.95">
      <c r="A113" s="1" t="s">
        <v>464</v>
      </c>
      <c r="B113" s="231" t="s">
        <v>465</v>
      </c>
      <c r="C113" s="231" t="s">
        <v>659</v>
      </c>
      <c r="D113" s="231" t="s">
        <v>330</v>
      </c>
      <c r="E113" s="231" t="s">
        <v>660</v>
      </c>
      <c r="F113" s="231" t="s">
        <v>8</v>
      </c>
      <c r="G113" s="231" t="s">
        <v>661</v>
      </c>
      <c r="H113" s="232"/>
      <c r="I113" s="231" t="s">
        <v>658</v>
      </c>
      <c r="J113" s="231" t="s">
        <v>328</v>
      </c>
      <c r="K113" s="231" t="s">
        <v>637</v>
      </c>
    </row>
    <row r="114" spans="1:11" ht="15.95">
      <c r="A114" s="1" t="s">
        <v>464</v>
      </c>
      <c r="B114" s="231" t="s">
        <v>465</v>
      </c>
      <c r="C114" s="231" t="s">
        <v>662</v>
      </c>
      <c r="D114" s="231" t="s">
        <v>330</v>
      </c>
      <c r="E114" s="231" t="s">
        <v>663</v>
      </c>
      <c r="F114" s="231" t="s">
        <v>8</v>
      </c>
      <c r="G114" s="231" t="s">
        <v>664</v>
      </c>
      <c r="H114" s="232"/>
      <c r="I114" s="231" t="s">
        <v>665</v>
      </c>
      <c r="J114" s="231" t="s">
        <v>328</v>
      </c>
      <c r="K114" s="231" t="s">
        <v>637</v>
      </c>
    </row>
    <row r="115" spans="1:11" ht="15.95">
      <c r="A115" s="1" t="s">
        <v>464</v>
      </c>
      <c r="B115" s="231" t="s">
        <v>465</v>
      </c>
      <c r="C115" s="231" t="s">
        <v>667</v>
      </c>
      <c r="D115" s="231" t="s">
        <v>330</v>
      </c>
      <c r="E115" s="231" t="s">
        <v>668</v>
      </c>
      <c r="F115" s="231" t="s">
        <v>8</v>
      </c>
      <c r="G115" s="231" t="s">
        <v>669</v>
      </c>
      <c r="H115" s="232"/>
      <c r="I115" s="231" t="s">
        <v>670</v>
      </c>
      <c r="J115" s="231" t="s">
        <v>328</v>
      </c>
      <c r="K115" s="231" t="s">
        <v>637</v>
      </c>
    </row>
    <row r="116" spans="1:11">
      <c r="A116" s="276" t="s">
        <v>464</v>
      </c>
      <c r="B116" s="277" t="s">
        <v>465</v>
      </c>
      <c r="C116" s="277" t="s">
        <v>671</v>
      </c>
      <c r="D116" s="277" t="s">
        <v>330</v>
      </c>
      <c r="E116" s="231" t="s">
        <v>32953</v>
      </c>
      <c r="F116" s="277" t="s">
        <v>8</v>
      </c>
      <c r="G116" s="277" t="s">
        <v>673</v>
      </c>
      <c r="H116" s="278"/>
      <c r="I116" s="277" t="s">
        <v>670</v>
      </c>
      <c r="J116" s="277" t="s">
        <v>328</v>
      </c>
      <c r="K116" s="277" t="s">
        <v>637</v>
      </c>
    </row>
    <row r="117" spans="1:11">
      <c r="A117" s="276"/>
      <c r="B117" s="277"/>
      <c r="C117" s="277"/>
      <c r="D117" s="277"/>
      <c r="E117" s="231" t="s">
        <v>32954</v>
      </c>
      <c r="F117" s="277"/>
      <c r="G117" s="277"/>
      <c r="H117" s="278"/>
      <c r="I117" s="277"/>
      <c r="J117" s="277"/>
      <c r="K117" s="277"/>
    </row>
    <row r="118" spans="1:11">
      <c r="A118" s="276" t="s">
        <v>464</v>
      </c>
      <c r="B118" s="277" t="s">
        <v>465</v>
      </c>
      <c r="C118" s="277" t="s">
        <v>674</v>
      </c>
      <c r="D118" s="277" t="s">
        <v>330</v>
      </c>
      <c r="E118" s="231" t="s">
        <v>32955</v>
      </c>
      <c r="F118" s="277" t="s">
        <v>8</v>
      </c>
      <c r="G118" s="277" t="s">
        <v>676</v>
      </c>
      <c r="H118" s="278"/>
      <c r="I118" s="277" t="s">
        <v>670</v>
      </c>
      <c r="J118" s="277" t="s">
        <v>328</v>
      </c>
      <c r="K118" s="277" t="s">
        <v>637</v>
      </c>
    </row>
    <row r="119" spans="1:11">
      <c r="A119" s="276"/>
      <c r="B119" s="277"/>
      <c r="C119" s="277"/>
      <c r="D119" s="277"/>
      <c r="E119" s="231" t="s">
        <v>32956</v>
      </c>
      <c r="F119" s="277"/>
      <c r="G119" s="277"/>
      <c r="H119" s="278"/>
      <c r="I119" s="277"/>
      <c r="J119" s="277"/>
      <c r="K119" s="277"/>
    </row>
    <row r="120" spans="1:11" ht="15.95">
      <c r="A120" s="1" t="s">
        <v>464</v>
      </c>
      <c r="B120" s="231" t="s">
        <v>465</v>
      </c>
      <c r="C120" s="231" t="s">
        <v>677</v>
      </c>
      <c r="D120" s="231" t="s">
        <v>330</v>
      </c>
      <c r="E120" s="231" t="s">
        <v>678</v>
      </c>
      <c r="F120" s="231" t="s">
        <v>8</v>
      </c>
      <c r="G120" s="231" t="s">
        <v>679</v>
      </c>
      <c r="H120" s="232"/>
      <c r="I120" s="231" t="s">
        <v>670</v>
      </c>
      <c r="J120" s="231" t="s">
        <v>328</v>
      </c>
      <c r="K120" s="231" t="s">
        <v>637</v>
      </c>
    </row>
    <row r="121" spans="1:11" ht="15.95">
      <c r="A121" s="1" t="s">
        <v>464</v>
      </c>
      <c r="B121" s="231" t="s">
        <v>465</v>
      </c>
      <c r="C121" s="231" t="s">
        <v>683</v>
      </c>
      <c r="D121" s="231" t="s">
        <v>330</v>
      </c>
      <c r="E121" s="231" t="s">
        <v>681</v>
      </c>
      <c r="F121" s="231" t="s">
        <v>8</v>
      </c>
      <c r="G121" s="231" t="s">
        <v>682</v>
      </c>
      <c r="H121" s="232"/>
      <c r="I121" s="231" t="s">
        <v>670</v>
      </c>
      <c r="J121" s="231" t="s">
        <v>328</v>
      </c>
      <c r="K121" s="231" t="s">
        <v>637</v>
      </c>
    </row>
    <row r="122" spans="1:11" ht="15.95">
      <c r="A122" s="1" t="s">
        <v>464</v>
      </c>
      <c r="B122" s="231" t="s">
        <v>465</v>
      </c>
      <c r="C122" s="231" t="s">
        <v>684</v>
      </c>
      <c r="D122" s="231" t="s">
        <v>330</v>
      </c>
      <c r="E122" s="231" t="s">
        <v>685</v>
      </c>
      <c r="F122" s="231" t="s">
        <v>8</v>
      </c>
      <c r="G122" s="231" t="s">
        <v>686</v>
      </c>
      <c r="H122" s="232"/>
      <c r="I122" s="231" t="s">
        <v>670</v>
      </c>
      <c r="J122" s="231" t="s">
        <v>328</v>
      </c>
      <c r="K122" s="231" t="s">
        <v>637</v>
      </c>
    </row>
    <row r="123" spans="1:11" ht="15.95">
      <c r="A123" s="1" t="s">
        <v>464</v>
      </c>
      <c r="B123" s="231" t="s">
        <v>465</v>
      </c>
      <c r="C123" s="231" t="s">
        <v>687</v>
      </c>
      <c r="D123" s="231" t="s">
        <v>330</v>
      </c>
      <c r="E123" s="231" t="s">
        <v>688</v>
      </c>
      <c r="F123" s="231" t="s">
        <v>8</v>
      </c>
      <c r="G123" s="231" t="s">
        <v>689</v>
      </c>
      <c r="H123" s="232"/>
      <c r="I123" s="231" t="s">
        <v>646</v>
      </c>
      <c r="J123" s="231" t="s">
        <v>328</v>
      </c>
      <c r="K123" s="231" t="s">
        <v>637</v>
      </c>
    </row>
    <row r="124" spans="1:11" ht="15.95">
      <c r="A124" s="1" t="s">
        <v>464</v>
      </c>
      <c r="B124" s="231" t="s">
        <v>465</v>
      </c>
      <c r="C124" s="231" t="s">
        <v>690</v>
      </c>
      <c r="D124" s="231" t="s">
        <v>330</v>
      </c>
      <c r="E124" s="231" t="s">
        <v>691</v>
      </c>
      <c r="F124" s="231" t="s">
        <v>8</v>
      </c>
      <c r="G124" s="231" t="s">
        <v>692</v>
      </c>
      <c r="H124" s="232"/>
      <c r="I124" s="231" t="s">
        <v>693</v>
      </c>
      <c r="J124" s="231" t="s">
        <v>328</v>
      </c>
      <c r="K124" s="231" t="s">
        <v>637</v>
      </c>
    </row>
    <row r="125" spans="1:11" ht="15.95">
      <c r="A125" s="1" t="s">
        <v>464</v>
      </c>
      <c r="B125" s="231" t="s">
        <v>465</v>
      </c>
      <c r="C125" s="231" t="s">
        <v>694</v>
      </c>
      <c r="D125" s="231" t="s">
        <v>330</v>
      </c>
      <c r="E125" s="231" t="s">
        <v>695</v>
      </c>
      <c r="F125" s="231" t="s">
        <v>8</v>
      </c>
      <c r="G125" s="231" t="s">
        <v>696</v>
      </c>
      <c r="H125" s="232"/>
      <c r="I125" s="231" t="s">
        <v>697</v>
      </c>
      <c r="J125" s="231" t="s">
        <v>328</v>
      </c>
      <c r="K125" s="231" t="s">
        <v>637</v>
      </c>
    </row>
    <row r="126" spans="1:11" ht="15.95">
      <c r="A126" s="1" t="s">
        <v>464</v>
      </c>
      <c r="B126" s="231" t="s">
        <v>465</v>
      </c>
      <c r="C126" s="231" t="s">
        <v>698</v>
      </c>
      <c r="D126" s="231" t="s">
        <v>330</v>
      </c>
      <c r="E126" s="231" t="s">
        <v>699</v>
      </c>
      <c r="F126" s="231" t="s">
        <v>8</v>
      </c>
      <c r="G126" s="231" t="s">
        <v>700</v>
      </c>
      <c r="H126" s="232"/>
      <c r="I126" s="231" t="s">
        <v>701</v>
      </c>
      <c r="J126" s="231" t="s">
        <v>328</v>
      </c>
      <c r="K126" s="231" t="s">
        <v>637</v>
      </c>
    </row>
    <row r="127" spans="1:11" ht="15.95">
      <c r="A127" s="1" t="s">
        <v>464</v>
      </c>
      <c r="B127" s="231" t="s">
        <v>465</v>
      </c>
      <c r="C127" s="231" t="s">
        <v>703</v>
      </c>
      <c r="D127" s="231" t="s">
        <v>330</v>
      </c>
      <c r="E127" s="231" t="s">
        <v>704</v>
      </c>
      <c r="F127" s="231" t="s">
        <v>8</v>
      </c>
      <c r="G127" s="231" t="s">
        <v>705</v>
      </c>
      <c r="H127" s="232"/>
      <c r="I127" s="231" t="s">
        <v>706</v>
      </c>
      <c r="J127" s="231" t="s">
        <v>328</v>
      </c>
      <c r="K127" s="231" t="s">
        <v>637</v>
      </c>
    </row>
    <row r="128" spans="1:11" ht="15.95">
      <c r="A128" s="1" t="s">
        <v>464</v>
      </c>
      <c r="B128" s="231" t="s">
        <v>465</v>
      </c>
      <c r="C128" s="231" t="s">
        <v>74</v>
      </c>
      <c r="D128" s="231" t="s">
        <v>330</v>
      </c>
      <c r="E128" s="231" t="s">
        <v>708</v>
      </c>
      <c r="F128" s="231" t="s">
        <v>8</v>
      </c>
      <c r="G128" s="231" t="s">
        <v>709</v>
      </c>
      <c r="H128" s="232"/>
      <c r="I128" s="231" t="s">
        <v>710</v>
      </c>
      <c r="J128" s="231" t="s">
        <v>328</v>
      </c>
      <c r="K128" s="231" t="s">
        <v>637</v>
      </c>
    </row>
    <row r="129" spans="1:11" ht="15.95">
      <c r="A129" s="1" t="s">
        <v>464</v>
      </c>
      <c r="B129" s="231" t="s">
        <v>465</v>
      </c>
      <c r="C129" s="231" t="s">
        <v>322</v>
      </c>
      <c r="D129" s="231" t="s">
        <v>324</v>
      </c>
      <c r="E129" s="231" t="s">
        <v>328</v>
      </c>
      <c r="F129" s="231" t="s">
        <v>8</v>
      </c>
      <c r="G129" s="232"/>
      <c r="H129" s="232"/>
      <c r="I129" s="231" t="s">
        <v>463</v>
      </c>
      <c r="J129" s="231" t="s">
        <v>328</v>
      </c>
      <c r="K129" s="231" t="s">
        <v>328</v>
      </c>
    </row>
    <row r="130" spans="1:11" ht="15.95">
      <c r="A130" s="1" t="s">
        <v>464</v>
      </c>
      <c r="B130" s="231" t="s">
        <v>32924</v>
      </c>
      <c r="C130" s="231" t="s">
        <v>32957</v>
      </c>
      <c r="D130" s="231" t="s">
        <v>324</v>
      </c>
      <c r="E130" s="231" t="s">
        <v>32958</v>
      </c>
      <c r="F130" s="231" t="s">
        <v>5</v>
      </c>
      <c r="G130" s="232"/>
      <c r="H130" s="232"/>
      <c r="I130" s="231" t="s">
        <v>32959</v>
      </c>
      <c r="J130" s="231" t="s">
        <v>328</v>
      </c>
      <c r="K130" s="231" t="s">
        <v>328</v>
      </c>
    </row>
    <row r="131" spans="1:11" ht="15.95">
      <c r="A131" s="1" t="s">
        <v>464</v>
      </c>
      <c r="B131" s="231" t="s">
        <v>32924</v>
      </c>
      <c r="C131" s="231" t="s">
        <v>6909</v>
      </c>
      <c r="D131" s="231" t="s">
        <v>328</v>
      </c>
      <c r="E131" s="231" t="s">
        <v>32958</v>
      </c>
      <c r="F131" s="231" t="s">
        <v>328</v>
      </c>
      <c r="G131" s="231" t="s">
        <v>328</v>
      </c>
      <c r="H131" s="232"/>
      <c r="I131" s="231" t="s">
        <v>328</v>
      </c>
      <c r="J131" s="231" t="s">
        <v>328</v>
      </c>
      <c r="K131" s="231" t="s">
        <v>328</v>
      </c>
    </row>
    <row r="132" spans="1:11" ht="15.95">
      <c r="A132" s="1" t="s">
        <v>464</v>
      </c>
      <c r="B132" s="232"/>
      <c r="C132" s="231" t="s">
        <v>712</v>
      </c>
      <c r="D132" s="231" t="s">
        <v>324</v>
      </c>
      <c r="E132" s="231" t="s">
        <v>713</v>
      </c>
      <c r="F132" s="231" t="s">
        <v>8</v>
      </c>
      <c r="G132" s="231" t="s">
        <v>32960</v>
      </c>
      <c r="H132" s="233" t="s">
        <v>32961</v>
      </c>
      <c r="I132" s="231" t="s">
        <v>716</v>
      </c>
      <c r="J132" s="231" t="s">
        <v>328</v>
      </c>
      <c r="K132" s="231" t="s">
        <v>328</v>
      </c>
    </row>
    <row r="133" spans="1:11" ht="15.95">
      <c r="A133" s="1" t="s">
        <v>464</v>
      </c>
      <c r="B133" s="231" t="s">
        <v>32924</v>
      </c>
      <c r="C133" s="231" t="s">
        <v>2216</v>
      </c>
      <c r="D133" s="231" t="s">
        <v>328</v>
      </c>
      <c r="E133" s="231" t="s">
        <v>32958</v>
      </c>
      <c r="F133" s="231" t="s">
        <v>328</v>
      </c>
      <c r="G133" s="231" t="s">
        <v>328</v>
      </c>
      <c r="H133" s="232"/>
      <c r="I133" s="231" t="s">
        <v>328</v>
      </c>
      <c r="J133" s="231" t="s">
        <v>328</v>
      </c>
      <c r="K133" s="231" t="s">
        <v>328</v>
      </c>
    </row>
    <row r="134" spans="1:11" ht="15.95">
      <c r="A134" s="1" t="s">
        <v>721</v>
      </c>
      <c r="B134" s="231" t="s">
        <v>722</v>
      </c>
      <c r="C134" s="231" t="s">
        <v>723</v>
      </c>
      <c r="D134" s="231" t="s">
        <v>330</v>
      </c>
      <c r="E134" s="231" t="s">
        <v>724</v>
      </c>
      <c r="F134" s="231" t="s">
        <v>8</v>
      </c>
      <c r="G134" s="231" t="s">
        <v>725</v>
      </c>
      <c r="H134" s="232"/>
      <c r="I134" s="231" t="s">
        <v>333</v>
      </c>
      <c r="J134" s="231" t="s">
        <v>726</v>
      </c>
      <c r="K134" s="232"/>
    </row>
    <row r="135" spans="1:11" ht="15.95">
      <c r="A135" s="1" t="s">
        <v>721</v>
      </c>
      <c r="B135" s="232"/>
      <c r="C135" s="231" t="s">
        <v>734</v>
      </c>
      <c r="D135" s="231" t="s">
        <v>330</v>
      </c>
      <c r="E135" s="231" t="s">
        <v>735</v>
      </c>
      <c r="F135" s="231" t="s">
        <v>5</v>
      </c>
      <c r="G135" s="231" t="s">
        <v>736</v>
      </c>
      <c r="H135" s="232"/>
      <c r="I135" s="231" t="s">
        <v>328</v>
      </c>
      <c r="J135" s="231" t="s">
        <v>737</v>
      </c>
      <c r="K135" s="232"/>
    </row>
    <row r="136" spans="1:11" ht="15.95">
      <c r="A136" s="1" t="s">
        <v>721</v>
      </c>
      <c r="B136" s="232"/>
      <c r="C136" s="231" t="s">
        <v>738</v>
      </c>
      <c r="D136" s="231" t="s">
        <v>330</v>
      </c>
      <c r="E136" s="231" t="s">
        <v>739</v>
      </c>
      <c r="F136" s="231" t="s">
        <v>5</v>
      </c>
      <c r="G136" s="231" t="s">
        <v>740</v>
      </c>
      <c r="H136" s="232"/>
      <c r="I136" s="231" t="s">
        <v>328</v>
      </c>
      <c r="J136" s="231" t="s">
        <v>741</v>
      </c>
      <c r="K136" s="232"/>
    </row>
    <row r="137" spans="1:11" ht="15.95">
      <c r="A137" s="1" t="s">
        <v>721</v>
      </c>
      <c r="B137" s="232"/>
      <c r="C137" s="231" t="s">
        <v>742</v>
      </c>
      <c r="D137" s="231" t="s">
        <v>330</v>
      </c>
      <c r="E137" s="231" t="s">
        <v>743</v>
      </c>
      <c r="F137" s="231" t="s">
        <v>8</v>
      </c>
      <c r="G137" s="231" t="s">
        <v>744</v>
      </c>
      <c r="H137" s="232"/>
      <c r="I137" s="231" t="s">
        <v>333</v>
      </c>
      <c r="J137" s="231" t="s">
        <v>328</v>
      </c>
      <c r="K137" s="232"/>
    </row>
    <row r="138" spans="1:11" ht="15.95">
      <c r="A138" s="1" t="s">
        <v>721</v>
      </c>
      <c r="B138" s="232"/>
      <c r="C138" s="231" t="s">
        <v>322</v>
      </c>
      <c r="D138" s="231" t="s">
        <v>324</v>
      </c>
      <c r="E138" s="231" t="s">
        <v>328</v>
      </c>
      <c r="F138" s="231" t="s">
        <v>8</v>
      </c>
      <c r="G138" s="232"/>
      <c r="H138" s="232"/>
      <c r="I138" s="231" t="s">
        <v>463</v>
      </c>
      <c r="J138" s="231" t="s">
        <v>328</v>
      </c>
      <c r="K138" s="231" t="s">
        <v>328</v>
      </c>
    </row>
    <row r="139" spans="1:11" ht="15.95">
      <c r="A139" s="1" t="s">
        <v>847</v>
      </c>
      <c r="B139" s="231" t="s">
        <v>32962</v>
      </c>
      <c r="C139" s="231" t="s">
        <v>32963</v>
      </c>
      <c r="D139" s="231" t="s">
        <v>330</v>
      </c>
      <c r="E139" s="231" t="s">
        <v>32964</v>
      </c>
      <c r="F139" s="231" t="s">
        <v>8</v>
      </c>
      <c r="G139" s="232"/>
      <c r="H139" s="232"/>
      <c r="I139" s="231" t="s">
        <v>32965</v>
      </c>
      <c r="J139" s="231" t="s">
        <v>328</v>
      </c>
      <c r="K139" s="232"/>
    </row>
    <row r="140" spans="1:11" ht="15.95">
      <c r="A140" s="1" t="s">
        <v>847</v>
      </c>
      <c r="B140" s="232"/>
      <c r="C140" s="231" t="s">
        <v>963</v>
      </c>
      <c r="D140" s="231" t="s">
        <v>330</v>
      </c>
      <c r="E140" s="231" t="s">
        <v>249</v>
      </c>
      <c r="F140" s="231" t="s">
        <v>8</v>
      </c>
      <c r="G140" s="232"/>
      <c r="H140" s="232"/>
      <c r="I140" s="231" t="s">
        <v>32966</v>
      </c>
      <c r="J140" s="231" t="s">
        <v>328</v>
      </c>
      <c r="K140" s="232"/>
    </row>
    <row r="141" spans="1:11" ht="15.95">
      <c r="A141" s="1" t="s">
        <v>847</v>
      </c>
      <c r="B141" s="231" t="s">
        <v>32924</v>
      </c>
      <c r="C141" s="231" t="s">
        <v>32967</v>
      </c>
      <c r="D141" s="231" t="s">
        <v>324</v>
      </c>
      <c r="E141" s="231" t="s">
        <v>32958</v>
      </c>
      <c r="F141" s="231" t="s">
        <v>8</v>
      </c>
      <c r="G141" s="232"/>
      <c r="H141" s="232"/>
      <c r="I141" s="231" t="s">
        <v>974</v>
      </c>
      <c r="J141" s="231" t="s">
        <v>32968</v>
      </c>
      <c r="K141" s="231" t="s">
        <v>328</v>
      </c>
    </row>
    <row r="142" spans="1:11" ht="15.95">
      <c r="A142" s="1" t="s">
        <v>847</v>
      </c>
      <c r="B142" s="232"/>
      <c r="C142" s="231" t="s">
        <v>32969</v>
      </c>
      <c r="D142" s="231" t="s">
        <v>330</v>
      </c>
      <c r="E142" s="231" t="s">
        <v>32970</v>
      </c>
      <c r="F142" s="231" t="s">
        <v>8</v>
      </c>
      <c r="G142" s="232"/>
      <c r="H142" s="232"/>
      <c r="I142" s="231" t="s">
        <v>333</v>
      </c>
      <c r="J142" s="231" t="s">
        <v>374</v>
      </c>
      <c r="K142" s="231" t="s">
        <v>328</v>
      </c>
    </row>
    <row r="143" spans="1:11" ht="15.95">
      <c r="A143" s="1" t="s">
        <v>847</v>
      </c>
      <c r="B143" s="231" t="s">
        <v>32924</v>
      </c>
      <c r="C143" s="231" t="s">
        <v>32971</v>
      </c>
      <c r="D143" s="231" t="s">
        <v>330</v>
      </c>
      <c r="E143" s="231" t="s">
        <v>32958</v>
      </c>
      <c r="F143" s="231" t="s">
        <v>8</v>
      </c>
      <c r="G143" s="232"/>
      <c r="H143" s="232"/>
      <c r="I143" s="231" t="s">
        <v>974</v>
      </c>
      <c r="J143" s="231" t="s">
        <v>328</v>
      </c>
      <c r="K143" s="231" t="s">
        <v>328</v>
      </c>
    </row>
    <row r="144" spans="1:11" ht="15.95">
      <c r="A144" s="1" t="s">
        <v>847</v>
      </c>
      <c r="B144" s="231" t="s">
        <v>32924</v>
      </c>
      <c r="C144" s="231" t="s">
        <v>32972</v>
      </c>
      <c r="D144" s="231" t="s">
        <v>330</v>
      </c>
      <c r="E144" s="231" t="s">
        <v>32958</v>
      </c>
      <c r="F144" s="231" t="s">
        <v>8</v>
      </c>
      <c r="G144" s="232"/>
      <c r="H144" s="232"/>
      <c r="I144" s="231" t="s">
        <v>974</v>
      </c>
      <c r="J144" s="231" t="s">
        <v>328</v>
      </c>
      <c r="K144" s="231" t="s">
        <v>328</v>
      </c>
    </row>
    <row r="145" spans="1:11" ht="15.95">
      <c r="A145" s="1" t="s">
        <v>847</v>
      </c>
      <c r="B145" s="231" t="s">
        <v>32924</v>
      </c>
      <c r="C145" s="231" t="s">
        <v>32973</v>
      </c>
      <c r="D145" s="231" t="s">
        <v>324</v>
      </c>
      <c r="E145" s="231" t="s">
        <v>32958</v>
      </c>
      <c r="F145" s="231" t="s">
        <v>8</v>
      </c>
      <c r="G145" s="231" t="s">
        <v>32974</v>
      </c>
      <c r="H145" s="232"/>
      <c r="I145" s="231" t="s">
        <v>974</v>
      </c>
      <c r="J145" s="231" t="s">
        <v>32975</v>
      </c>
      <c r="K145" s="231" t="s">
        <v>328</v>
      </c>
    </row>
    <row r="146" spans="1:11" ht="15.95">
      <c r="A146" s="1" t="s">
        <v>847</v>
      </c>
      <c r="B146" s="231" t="s">
        <v>32924</v>
      </c>
      <c r="C146" s="231" t="s">
        <v>32976</v>
      </c>
      <c r="D146" s="231" t="s">
        <v>324</v>
      </c>
      <c r="E146" s="231" t="s">
        <v>32958</v>
      </c>
      <c r="F146" s="231" t="s">
        <v>8</v>
      </c>
      <c r="G146" s="231" t="s">
        <v>32977</v>
      </c>
      <c r="H146" s="232"/>
      <c r="I146" s="231" t="s">
        <v>32978</v>
      </c>
      <c r="J146" s="231" t="s">
        <v>328</v>
      </c>
      <c r="K146" s="231" t="s">
        <v>328</v>
      </c>
    </row>
    <row r="147" spans="1:11" ht="15.95">
      <c r="A147" s="1" t="s">
        <v>847</v>
      </c>
      <c r="B147" s="231" t="s">
        <v>32924</v>
      </c>
      <c r="C147" s="231" t="s">
        <v>32979</v>
      </c>
      <c r="D147" s="231" t="s">
        <v>324</v>
      </c>
      <c r="E147" s="231" t="s">
        <v>32958</v>
      </c>
      <c r="F147" s="231" t="s">
        <v>8</v>
      </c>
      <c r="G147" s="231" t="s">
        <v>32980</v>
      </c>
      <c r="H147" s="232"/>
      <c r="I147" s="231" t="s">
        <v>32981</v>
      </c>
      <c r="J147" s="231" t="s">
        <v>328</v>
      </c>
      <c r="K147" s="231" t="s">
        <v>328</v>
      </c>
    </row>
    <row r="148" spans="1:11" ht="15.95">
      <c r="A148" s="1" t="s">
        <v>847</v>
      </c>
      <c r="B148" s="231" t="s">
        <v>32924</v>
      </c>
      <c r="C148" s="231" t="s">
        <v>32982</v>
      </c>
      <c r="D148" s="231" t="s">
        <v>324</v>
      </c>
      <c r="E148" s="231" t="s">
        <v>32958</v>
      </c>
      <c r="F148" s="231" t="s">
        <v>8</v>
      </c>
      <c r="G148" s="231" t="s">
        <v>32983</v>
      </c>
      <c r="H148" s="232"/>
      <c r="I148" s="231" t="s">
        <v>32984</v>
      </c>
      <c r="J148" s="231" t="s">
        <v>328</v>
      </c>
      <c r="K148" s="231" t="s">
        <v>328</v>
      </c>
    </row>
    <row r="149" spans="1:11" ht="15.95">
      <c r="A149" s="1" t="s">
        <v>847</v>
      </c>
      <c r="B149" s="232"/>
      <c r="C149" s="231" t="s">
        <v>322</v>
      </c>
      <c r="D149" s="231" t="s">
        <v>324</v>
      </c>
      <c r="E149" s="231" t="s">
        <v>328</v>
      </c>
      <c r="F149" s="231" t="s">
        <v>8</v>
      </c>
      <c r="G149" s="232"/>
      <c r="H149" s="232"/>
      <c r="I149" s="231" t="s">
        <v>463</v>
      </c>
      <c r="J149" s="231" t="s">
        <v>328</v>
      </c>
      <c r="K149" s="231" t="s">
        <v>328</v>
      </c>
    </row>
    <row r="150" spans="1:11">
      <c r="A150" s="276" t="s">
        <v>846</v>
      </c>
      <c r="B150" s="231" t="s">
        <v>32985</v>
      </c>
      <c r="C150" s="277" t="s">
        <v>322</v>
      </c>
      <c r="D150" s="277" t="s">
        <v>324</v>
      </c>
      <c r="E150" s="277" t="s">
        <v>328</v>
      </c>
      <c r="F150" s="277" t="s">
        <v>8</v>
      </c>
      <c r="G150" s="278"/>
      <c r="H150" s="278"/>
      <c r="I150" s="277" t="s">
        <v>463</v>
      </c>
      <c r="J150" s="277" t="s">
        <v>328</v>
      </c>
      <c r="K150" s="277" t="s">
        <v>328</v>
      </c>
    </row>
    <row r="151" spans="1:11">
      <c r="A151" s="276"/>
      <c r="B151" s="231" t="s">
        <v>32986</v>
      </c>
      <c r="C151" s="277"/>
      <c r="D151" s="277"/>
      <c r="E151" s="277"/>
      <c r="F151" s="277"/>
      <c r="G151" s="278"/>
      <c r="H151" s="278"/>
      <c r="I151" s="277"/>
      <c r="J151" s="277"/>
      <c r="K151" s="277"/>
    </row>
    <row r="152" spans="1:11" ht="15.95">
      <c r="A152" s="1" t="s">
        <v>846</v>
      </c>
      <c r="B152" s="232"/>
      <c r="C152" s="231" t="s">
        <v>32987</v>
      </c>
      <c r="D152" s="231" t="s">
        <v>330</v>
      </c>
      <c r="E152" s="231" t="s">
        <v>32988</v>
      </c>
      <c r="F152" s="231" t="s">
        <v>8</v>
      </c>
      <c r="G152" s="231" t="s">
        <v>32989</v>
      </c>
      <c r="H152" s="232"/>
      <c r="I152" s="231" t="s">
        <v>382</v>
      </c>
      <c r="J152" s="231" t="s">
        <v>328</v>
      </c>
      <c r="K152" s="231" t="s">
        <v>328</v>
      </c>
    </row>
    <row r="153" spans="1:11" ht="15.95">
      <c r="A153" s="1" t="s">
        <v>846</v>
      </c>
      <c r="B153" s="232"/>
      <c r="C153" s="231" t="s">
        <v>825</v>
      </c>
      <c r="D153" s="231" t="s">
        <v>330</v>
      </c>
      <c r="E153" s="231" t="s">
        <v>249</v>
      </c>
      <c r="F153" s="231" t="s">
        <v>8</v>
      </c>
      <c r="G153" s="232"/>
      <c r="H153" s="232"/>
      <c r="I153" s="231" t="s">
        <v>849</v>
      </c>
      <c r="J153" s="231" t="s">
        <v>328</v>
      </c>
      <c r="K153" s="231" t="s">
        <v>328</v>
      </c>
    </row>
    <row r="154" spans="1:11" ht="15.95">
      <c r="A154" s="1" t="s">
        <v>846</v>
      </c>
      <c r="B154" s="232"/>
      <c r="C154" s="231" t="s">
        <v>826</v>
      </c>
      <c r="D154" s="231" t="s">
        <v>330</v>
      </c>
      <c r="E154" s="231" t="s">
        <v>850</v>
      </c>
      <c r="F154" s="231" t="s">
        <v>8</v>
      </c>
      <c r="G154" s="232"/>
      <c r="H154" s="232"/>
      <c r="I154" s="231" t="s">
        <v>852</v>
      </c>
      <c r="J154" s="231" t="s">
        <v>328</v>
      </c>
      <c r="K154" s="231" t="s">
        <v>328</v>
      </c>
    </row>
    <row r="155" spans="1:11" ht="15.95">
      <c r="A155" s="1" t="s">
        <v>846</v>
      </c>
      <c r="B155" s="232"/>
      <c r="C155" s="231" t="s">
        <v>853</v>
      </c>
      <c r="D155" s="231" t="s">
        <v>330</v>
      </c>
      <c r="E155" s="231" t="s">
        <v>177</v>
      </c>
      <c r="F155" s="231" t="s">
        <v>8</v>
      </c>
      <c r="G155" s="232"/>
      <c r="H155" s="232"/>
      <c r="I155" s="231" t="s">
        <v>855</v>
      </c>
      <c r="J155" s="231" t="s">
        <v>328</v>
      </c>
      <c r="K155" s="231" t="s">
        <v>328</v>
      </c>
    </row>
    <row r="156" spans="1:11" ht="15.95">
      <c r="A156" s="1" t="s">
        <v>846</v>
      </c>
      <c r="B156" s="232"/>
      <c r="C156" s="231" t="s">
        <v>856</v>
      </c>
      <c r="D156" s="231" t="s">
        <v>330</v>
      </c>
      <c r="E156" s="231" t="s">
        <v>177</v>
      </c>
      <c r="F156" s="231" t="s">
        <v>8</v>
      </c>
      <c r="G156" s="232"/>
      <c r="H156" s="232"/>
      <c r="I156" s="231" t="s">
        <v>858</v>
      </c>
      <c r="J156" s="231" t="s">
        <v>328</v>
      </c>
      <c r="K156" s="231" t="s">
        <v>328</v>
      </c>
    </row>
    <row r="157" spans="1:11" ht="15.95">
      <c r="A157" s="1" t="s">
        <v>846</v>
      </c>
      <c r="B157" s="232"/>
      <c r="C157" s="231" t="s">
        <v>859</v>
      </c>
      <c r="D157" s="231" t="s">
        <v>330</v>
      </c>
      <c r="E157" s="231" t="s">
        <v>860</v>
      </c>
      <c r="F157" s="231" t="s">
        <v>8</v>
      </c>
      <c r="G157" s="232"/>
      <c r="H157" s="232"/>
      <c r="I157" s="231" t="s">
        <v>862</v>
      </c>
      <c r="J157" s="231" t="s">
        <v>328</v>
      </c>
      <c r="K157" s="231" t="s">
        <v>328</v>
      </c>
    </row>
    <row r="158" spans="1:11" ht="15.95">
      <c r="A158" s="1" t="s">
        <v>846</v>
      </c>
      <c r="B158" s="232"/>
      <c r="C158" s="231" t="s">
        <v>831</v>
      </c>
      <c r="D158" s="231" t="s">
        <v>330</v>
      </c>
      <c r="E158" s="231" t="s">
        <v>864</v>
      </c>
      <c r="F158" s="231" t="s">
        <v>8</v>
      </c>
      <c r="G158" s="232"/>
      <c r="H158" s="232"/>
      <c r="I158" s="231" t="s">
        <v>866</v>
      </c>
      <c r="J158" s="231" t="s">
        <v>328</v>
      </c>
      <c r="K158" s="231" t="s">
        <v>328</v>
      </c>
    </row>
    <row r="159" spans="1:11" ht="15.95">
      <c r="A159" s="1" t="s">
        <v>846</v>
      </c>
      <c r="B159" s="232"/>
      <c r="C159" s="231" t="s">
        <v>868</v>
      </c>
      <c r="D159" s="231" t="s">
        <v>330</v>
      </c>
      <c r="E159" s="231" t="s">
        <v>869</v>
      </c>
      <c r="F159" s="231" t="s">
        <v>8</v>
      </c>
      <c r="G159" s="232"/>
      <c r="H159" s="232"/>
      <c r="I159" s="231" t="s">
        <v>871</v>
      </c>
      <c r="J159" s="231" t="s">
        <v>328</v>
      </c>
      <c r="K159" s="231" t="s">
        <v>328</v>
      </c>
    </row>
    <row r="160" spans="1:11" ht="15.95">
      <c r="A160" s="1" t="s">
        <v>846</v>
      </c>
      <c r="B160" s="232"/>
      <c r="C160" s="231" t="s">
        <v>872</v>
      </c>
      <c r="D160" s="231" t="s">
        <v>330</v>
      </c>
      <c r="E160" s="231" t="s">
        <v>873</v>
      </c>
      <c r="F160" s="231" t="s">
        <v>8</v>
      </c>
      <c r="G160" s="232"/>
      <c r="H160" s="232"/>
      <c r="I160" s="231" t="s">
        <v>875</v>
      </c>
      <c r="J160" s="231" t="s">
        <v>328</v>
      </c>
      <c r="K160" s="231" t="s">
        <v>328</v>
      </c>
    </row>
    <row r="161" spans="1:11" ht="15.95">
      <c r="A161" s="1" t="s">
        <v>846</v>
      </c>
      <c r="B161" s="232"/>
      <c r="C161" s="231" t="s">
        <v>880</v>
      </c>
      <c r="D161" s="231" t="s">
        <v>330</v>
      </c>
      <c r="E161" s="231" t="s">
        <v>881</v>
      </c>
      <c r="F161" s="231" t="s">
        <v>8</v>
      </c>
      <c r="G161" s="232"/>
      <c r="H161" s="232"/>
      <c r="I161" s="231" t="s">
        <v>875</v>
      </c>
      <c r="J161" s="231" t="s">
        <v>328</v>
      </c>
      <c r="K161" s="231" t="s">
        <v>328</v>
      </c>
    </row>
    <row r="162" spans="1:11" ht="15.95">
      <c r="A162" s="1" t="s">
        <v>846</v>
      </c>
      <c r="B162" s="232"/>
      <c r="C162" s="231" t="s">
        <v>882</v>
      </c>
      <c r="D162" s="231" t="s">
        <v>330</v>
      </c>
      <c r="E162" s="231" t="s">
        <v>883</v>
      </c>
      <c r="F162" s="231" t="s">
        <v>8</v>
      </c>
      <c r="G162" s="232"/>
      <c r="H162" s="232"/>
      <c r="I162" s="231" t="s">
        <v>875</v>
      </c>
      <c r="J162" s="231" t="s">
        <v>328</v>
      </c>
      <c r="K162" s="231" t="s">
        <v>328</v>
      </c>
    </row>
    <row r="163" spans="1:11" ht="15.95">
      <c r="A163" s="1" t="s">
        <v>846</v>
      </c>
      <c r="B163" s="232"/>
      <c r="C163" s="231" t="s">
        <v>884</v>
      </c>
      <c r="D163" s="231" t="s">
        <v>330</v>
      </c>
      <c r="E163" s="231" t="s">
        <v>885</v>
      </c>
      <c r="F163" s="231" t="s">
        <v>27</v>
      </c>
      <c r="G163" s="231" t="s">
        <v>886</v>
      </c>
      <c r="H163" s="232"/>
      <c r="I163" s="231" t="s">
        <v>328</v>
      </c>
      <c r="J163" s="231" t="s">
        <v>887</v>
      </c>
      <c r="K163" s="231" t="s">
        <v>328</v>
      </c>
    </row>
    <row r="164" spans="1:11" ht="15.95">
      <c r="A164" s="1" t="s">
        <v>846</v>
      </c>
      <c r="B164" s="232"/>
      <c r="C164" s="231" t="s">
        <v>893</v>
      </c>
      <c r="D164" s="231" t="s">
        <v>324</v>
      </c>
      <c r="E164" s="231" t="s">
        <v>328</v>
      </c>
      <c r="F164" s="231" t="s">
        <v>8</v>
      </c>
      <c r="G164" s="232"/>
      <c r="H164" s="232"/>
      <c r="I164" s="231" t="s">
        <v>894</v>
      </c>
      <c r="J164" s="231" t="s">
        <v>328</v>
      </c>
      <c r="K164" s="231" t="s">
        <v>328</v>
      </c>
    </row>
    <row r="165" spans="1:11" ht="15.95">
      <c r="A165" s="1" t="s">
        <v>846</v>
      </c>
      <c r="B165" s="232"/>
      <c r="C165" s="231" t="s">
        <v>895</v>
      </c>
      <c r="D165" s="231" t="s">
        <v>324</v>
      </c>
      <c r="E165" s="231" t="s">
        <v>328</v>
      </c>
      <c r="F165" s="231" t="s">
        <v>8</v>
      </c>
      <c r="G165" s="232"/>
      <c r="H165" s="232"/>
      <c r="I165" s="231" t="s">
        <v>896</v>
      </c>
      <c r="J165" s="231" t="s">
        <v>328</v>
      </c>
      <c r="K165" s="231" t="s">
        <v>328</v>
      </c>
    </row>
    <row r="166" spans="1:11">
      <c r="A166" s="276" t="s">
        <v>898</v>
      </c>
      <c r="B166" s="231" t="s">
        <v>32990</v>
      </c>
      <c r="C166" s="277" t="s">
        <v>900</v>
      </c>
      <c r="D166" s="277" t="s">
        <v>330</v>
      </c>
      <c r="E166" s="277" t="s">
        <v>901</v>
      </c>
      <c r="F166" s="277" t="s">
        <v>8</v>
      </c>
      <c r="G166" s="277" t="s">
        <v>902</v>
      </c>
      <c r="H166" s="278"/>
      <c r="I166" s="277" t="s">
        <v>333</v>
      </c>
      <c r="J166" s="277" t="s">
        <v>374</v>
      </c>
      <c r="K166" s="277" t="s">
        <v>324</v>
      </c>
    </row>
    <row r="167" spans="1:11">
      <c r="A167" s="276"/>
      <c r="B167" s="231" t="s">
        <v>32991</v>
      </c>
      <c r="C167" s="277"/>
      <c r="D167" s="277"/>
      <c r="E167" s="277"/>
      <c r="F167" s="277"/>
      <c r="G167" s="277"/>
      <c r="H167" s="278"/>
      <c r="I167" s="277"/>
      <c r="J167" s="277"/>
      <c r="K167" s="277"/>
    </row>
    <row r="168" spans="1:11">
      <c r="A168" s="276"/>
      <c r="B168" s="231" t="s">
        <v>32992</v>
      </c>
      <c r="C168" s="277"/>
      <c r="D168" s="277"/>
      <c r="E168" s="277"/>
      <c r="F168" s="277"/>
      <c r="G168" s="277"/>
      <c r="H168" s="278"/>
      <c r="I168" s="277"/>
      <c r="J168" s="277"/>
      <c r="K168" s="277"/>
    </row>
    <row r="169" spans="1:11" ht="15.95">
      <c r="A169" s="1" t="s">
        <v>898</v>
      </c>
      <c r="B169" s="232"/>
      <c r="C169" s="231" t="s">
        <v>904</v>
      </c>
      <c r="D169" s="231" t="s">
        <v>330</v>
      </c>
      <c r="E169" s="231" t="s">
        <v>905</v>
      </c>
      <c r="F169" s="231" t="s">
        <v>8</v>
      </c>
      <c r="G169" s="232"/>
      <c r="H169" s="232"/>
      <c r="I169" s="231" t="s">
        <v>907</v>
      </c>
      <c r="J169" s="231" t="s">
        <v>328</v>
      </c>
      <c r="K169" s="231" t="s">
        <v>330</v>
      </c>
    </row>
    <row r="170" spans="1:11" ht="15.95">
      <c r="A170" s="1" t="s">
        <v>898</v>
      </c>
      <c r="B170" s="232"/>
      <c r="C170" s="231" t="s">
        <v>912</v>
      </c>
      <c r="D170" s="231" t="s">
        <v>330</v>
      </c>
      <c r="E170" s="231" t="s">
        <v>913</v>
      </c>
      <c r="F170" s="231" t="s">
        <v>8</v>
      </c>
      <c r="G170" s="232"/>
      <c r="H170" s="232"/>
      <c r="I170" s="231" t="s">
        <v>914</v>
      </c>
      <c r="J170" s="231" t="s">
        <v>328</v>
      </c>
      <c r="K170" s="231" t="s">
        <v>330</v>
      </c>
    </row>
    <row r="171" spans="1:11" ht="15.95">
      <c r="A171" s="1" t="s">
        <v>898</v>
      </c>
      <c r="B171" s="232"/>
      <c r="C171" s="231" t="s">
        <v>917</v>
      </c>
      <c r="D171" s="231" t="s">
        <v>330</v>
      </c>
      <c r="E171" s="231" t="s">
        <v>918</v>
      </c>
      <c r="F171" s="231" t="s">
        <v>27</v>
      </c>
      <c r="G171" s="231" t="s">
        <v>919</v>
      </c>
      <c r="H171" s="232"/>
      <c r="I171" s="231" t="s">
        <v>328</v>
      </c>
      <c r="J171" s="231" t="s">
        <v>920</v>
      </c>
      <c r="K171" s="231" t="s">
        <v>330</v>
      </c>
    </row>
    <row r="172" spans="1:11" ht="15.95">
      <c r="A172" s="1" t="s">
        <v>898</v>
      </c>
      <c r="B172" s="232"/>
      <c r="C172" s="231" t="s">
        <v>925</v>
      </c>
      <c r="D172" s="231" t="s">
        <v>330</v>
      </c>
      <c r="E172" s="231" t="s">
        <v>926</v>
      </c>
      <c r="F172" s="231" t="s">
        <v>8</v>
      </c>
      <c r="G172" s="231" t="s">
        <v>32993</v>
      </c>
      <c r="H172" s="232"/>
      <c r="I172" s="231" t="s">
        <v>333</v>
      </c>
      <c r="J172" s="231" t="s">
        <v>928</v>
      </c>
      <c r="K172" s="231" t="s">
        <v>330</v>
      </c>
    </row>
    <row r="173" spans="1:11" ht="15.95">
      <c r="A173" s="1" t="s">
        <v>898</v>
      </c>
      <c r="B173" s="232"/>
      <c r="C173" s="231" t="s">
        <v>929</v>
      </c>
      <c r="D173" s="231" t="s">
        <v>330</v>
      </c>
      <c r="E173" s="231" t="s">
        <v>930</v>
      </c>
      <c r="F173" s="231" t="s">
        <v>5</v>
      </c>
      <c r="G173" s="231" t="s">
        <v>931</v>
      </c>
      <c r="H173" s="232"/>
      <c r="I173" s="231" t="s">
        <v>328</v>
      </c>
      <c r="J173" s="231" t="s">
        <v>932</v>
      </c>
      <c r="K173" s="231" t="s">
        <v>330</v>
      </c>
    </row>
    <row r="174" spans="1:11" ht="15.95">
      <c r="A174" s="1" t="s">
        <v>898</v>
      </c>
      <c r="B174" s="232"/>
      <c r="C174" s="231" t="s">
        <v>934</v>
      </c>
      <c r="D174" s="231" t="s">
        <v>330</v>
      </c>
      <c r="E174" s="231" t="s">
        <v>935</v>
      </c>
      <c r="F174" s="231" t="s">
        <v>27</v>
      </c>
      <c r="G174" s="232"/>
      <c r="H174" s="232"/>
      <c r="I174" s="231" t="s">
        <v>328</v>
      </c>
      <c r="J174" s="231" t="s">
        <v>374</v>
      </c>
      <c r="K174" s="231" t="s">
        <v>330</v>
      </c>
    </row>
    <row r="175" spans="1:11" ht="15.95">
      <c r="A175" s="1" t="s">
        <v>898</v>
      </c>
      <c r="B175" s="232"/>
      <c r="C175" s="231" t="s">
        <v>937</v>
      </c>
      <c r="D175" s="231" t="s">
        <v>330</v>
      </c>
      <c r="E175" s="231" t="s">
        <v>938</v>
      </c>
      <c r="F175" s="231" t="s">
        <v>27</v>
      </c>
      <c r="G175" s="232"/>
      <c r="H175" s="232"/>
      <c r="I175" s="231" t="s">
        <v>328</v>
      </c>
      <c r="J175" s="231" t="s">
        <v>374</v>
      </c>
      <c r="K175" s="231" t="s">
        <v>330</v>
      </c>
    </row>
    <row r="176" spans="1:11" ht="15.95">
      <c r="A176" s="1" t="s">
        <v>898</v>
      </c>
      <c r="B176" s="232"/>
      <c r="C176" s="231" t="s">
        <v>940</v>
      </c>
      <c r="D176" s="231" t="s">
        <v>330</v>
      </c>
      <c r="E176" s="231" t="s">
        <v>32994</v>
      </c>
      <c r="F176" s="231" t="s">
        <v>8</v>
      </c>
      <c r="G176" s="231" t="s">
        <v>942</v>
      </c>
      <c r="H176" s="232"/>
      <c r="I176" s="231" t="s">
        <v>943</v>
      </c>
      <c r="J176" s="231" t="s">
        <v>328</v>
      </c>
      <c r="K176" s="231" t="s">
        <v>330</v>
      </c>
    </row>
    <row r="177" spans="1:11" ht="15.95">
      <c r="A177" s="1" t="s">
        <v>898</v>
      </c>
      <c r="B177" s="232"/>
      <c r="C177" s="231" t="s">
        <v>322</v>
      </c>
      <c r="D177" s="231" t="s">
        <v>324</v>
      </c>
      <c r="E177" s="231" t="s">
        <v>328</v>
      </c>
      <c r="F177" s="231" t="s">
        <v>8</v>
      </c>
      <c r="G177" s="232"/>
      <c r="H177" s="232"/>
      <c r="I177" s="231" t="s">
        <v>463</v>
      </c>
      <c r="J177" s="231" t="s">
        <v>328</v>
      </c>
      <c r="K177" s="231" t="s">
        <v>328</v>
      </c>
    </row>
    <row r="178" spans="1:11" ht="15.95">
      <c r="A178" s="1" t="s">
        <v>898</v>
      </c>
      <c r="B178" s="232"/>
      <c r="C178" s="231" t="s">
        <v>947</v>
      </c>
      <c r="D178" s="231" t="s">
        <v>948</v>
      </c>
      <c r="E178" s="231" t="s">
        <v>905</v>
      </c>
      <c r="F178" s="231" t="s">
        <v>8</v>
      </c>
      <c r="G178" s="232"/>
      <c r="H178" s="232"/>
      <c r="I178" s="231" t="s">
        <v>907</v>
      </c>
      <c r="J178" s="231" t="s">
        <v>328</v>
      </c>
      <c r="K178" s="231" t="s">
        <v>330</v>
      </c>
    </row>
    <row r="179" spans="1:11" ht="15.95">
      <c r="A179" s="1" t="s">
        <v>961</v>
      </c>
      <c r="B179" s="231" t="s">
        <v>962</v>
      </c>
      <c r="C179" s="231" t="s">
        <v>963</v>
      </c>
      <c r="D179" s="231" t="s">
        <v>330</v>
      </c>
      <c r="E179" s="231" t="s">
        <v>964</v>
      </c>
      <c r="F179" s="231" t="s">
        <v>8</v>
      </c>
      <c r="G179" s="231" t="s">
        <v>32995</v>
      </c>
      <c r="H179" s="232"/>
      <c r="I179" s="231" t="s">
        <v>966</v>
      </c>
      <c r="J179" s="231" t="s">
        <v>328</v>
      </c>
      <c r="K179" s="231" t="s">
        <v>324</v>
      </c>
    </row>
    <row r="180" spans="1:11" ht="15.95">
      <c r="A180" s="1" t="s">
        <v>961</v>
      </c>
      <c r="B180" s="232"/>
      <c r="C180" s="231" t="s">
        <v>967</v>
      </c>
      <c r="D180" s="231" t="s">
        <v>330</v>
      </c>
      <c r="E180" s="231" t="s">
        <v>968</v>
      </c>
      <c r="F180" s="231" t="s">
        <v>8</v>
      </c>
      <c r="G180" s="231" t="s">
        <v>969</v>
      </c>
      <c r="H180" s="232"/>
      <c r="I180" s="231" t="s">
        <v>333</v>
      </c>
      <c r="J180" s="231" t="s">
        <v>328</v>
      </c>
      <c r="K180" s="231" t="s">
        <v>324</v>
      </c>
    </row>
    <row r="181" spans="1:11" ht="15.95">
      <c r="A181" s="1" t="s">
        <v>961</v>
      </c>
      <c r="B181" s="232"/>
      <c r="C181" s="231" t="s">
        <v>971</v>
      </c>
      <c r="D181" s="231" t="s">
        <v>330</v>
      </c>
      <c r="E181" s="231" t="s">
        <v>972</v>
      </c>
      <c r="F181" s="231" t="s">
        <v>8</v>
      </c>
      <c r="G181" s="231" t="s">
        <v>973</v>
      </c>
      <c r="H181" s="232"/>
      <c r="I181" s="231" t="s">
        <v>974</v>
      </c>
      <c r="J181" s="231" t="s">
        <v>328</v>
      </c>
      <c r="K181" s="231" t="s">
        <v>324</v>
      </c>
    </row>
    <row r="182" spans="1:11">
      <c r="A182" s="276" t="s">
        <v>961</v>
      </c>
      <c r="B182" s="278"/>
      <c r="C182" s="277" t="s">
        <v>975</v>
      </c>
      <c r="D182" s="277" t="s">
        <v>330</v>
      </c>
      <c r="E182" s="277" t="s">
        <v>976</v>
      </c>
      <c r="F182" s="277" t="s">
        <v>8</v>
      </c>
      <c r="G182" s="278"/>
      <c r="H182" s="278"/>
      <c r="I182" s="277" t="s">
        <v>977</v>
      </c>
      <c r="J182" s="277" t="s">
        <v>328</v>
      </c>
      <c r="K182" s="277" t="s">
        <v>324</v>
      </c>
    </row>
    <row r="183" spans="1:11">
      <c r="A183" s="276"/>
      <c r="B183" s="278"/>
      <c r="C183" s="277"/>
      <c r="D183" s="277"/>
      <c r="E183" s="277"/>
      <c r="F183" s="277"/>
      <c r="G183" s="278"/>
      <c r="H183" s="278"/>
      <c r="I183" s="277"/>
      <c r="J183" s="277"/>
      <c r="K183" s="277"/>
    </row>
    <row r="184" spans="1:11">
      <c r="A184" s="276"/>
      <c r="B184" s="278"/>
      <c r="C184" s="277"/>
      <c r="D184" s="277"/>
      <c r="E184" s="277"/>
      <c r="F184" s="277"/>
      <c r="G184" s="278"/>
      <c r="H184" s="278"/>
      <c r="I184" s="277"/>
      <c r="J184" s="277"/>
      <c r="K184" s="277"/>
    </row>
    <row r="185" spans="1:11">
      <c r="A185" s="276"/>
      <c r="B185" s="278"/>
      <c r="C185" s="277"/>
      <c r="D185" s="277"/>
      <c r="E185" s="277"/>
      <c r="F185" s="277"/>
      <c r="G185" s="278"/>
      <c r="H185" s="278"/>
      <c r="I185" s="277"/>
      <c r="J185" s="277"/>
      <c r="K185" s="277"/>
    </row>
    <row r="186" spans="1:11" ht="15.95">
      <c r="A186" s="1" t="s">
        <v>961</v>
      </c>
      <c r="B186" s="232"/>
      <c r="C186" s="231" t="s">
        <v>986</v>
      </c>
      <c r="D186" s="231" t="s">
        <v>330</v>
      </c>
      <c r="E186" s="231" t="s">
        <v>987</v>
      </c>
      <c r="F186" s="231" t="s">
        <v>5</v>
      </c>
      <c r="G186" s="231" t="s">
        <v>32996</v>
      </c>
      <c r="H186" s="232"/>
      <c r="I186" s="231" t="s">
        <v>328</v>
      </c>
      <c r="J186" s="231" t="s">
        <v>520</v>
      </c>
      <c r="K186" s="231" t="s">
        <v>330</v>
      </c>
    </row>
    <row r="187" spans="1:11" ht="15.95">
      <c r="A187" s="1" t="s">
        <v>961</v>
      </c>
      <c r="B187" s="232"/>
      <c r="C187" s="231" t="s">
        <v>993</v>
      </c>
      <c r="D187" s="231" t="s">
        <v>330</v>
      </c>
      <c r="E187" s="231" t="s">
        <v>994</v>
      </c>
      <c r="F187" s="231" t="s">
        <v>8</v>
      </c>
      <c r="G187" s="232"/>
      <c r="H187" s="232"/>
      <c r="I187" s="231" t="s">
        <v>996</v>
      </c>
      <c r="J187" s="231" t="s">
        <v>328</v>
      </c>
      <c r="K187" s="231" t="s">
        <v>997</v>
      </c>
    </row>
    <row r="188" spans="1:11" ht="15.95">
      <c r="A188" s="1" t="s">
        <v>961</v>
      </c>
      <c r="B188" s="232"/>
      <c r="C188" s="231" t="s">
        <v>998</v>
      </c>
      <c r="D188" s="231" t="s">
        <v>330</v>
      </c>
      <c r="E188" s="231" t="s">
        <v>999</v>
      </c>
      <c r="F188" s="231" t="s">
        <v>5</v>
      </c>
      <c r="G188" s="231" t="s">
        <v>1000</v>
      </c>
      <c r="H188" s="232"/>
      <c r="I188" s="231" t="s">
        <v>328</v>
      </c>
      <c r="J188" s="231" t="s">
        <v>1001</v>
      </c>
      <c r="K188" s="231" t="s">
        <v>330</v>
      </c>
    </row>
    <row r="189" spans="1:11" ht="15.95">
      <c r="A189" s="1" t="s">
        <v>961</v>
      </c>
      <c r="B189" s="232"/>
      <c r="C189" s="231" t="s">
        <v>1003</v>
      </c>
      <c r="D189" s="231" t="s">
        <v>330</v>
      </c>
      <c r="E189" s="231" t="s">
        <v>1004</v>
      </c>
      <c r="F189" s="231" t="s">
        <v>5</v>
      </c>
      <c r="G189" s="231" t="s">
        <v>1005</v>
      </c>
      <c r="H189" s="232"/>
      <c r="I189" s="231" t="s">
        <v>328</v>
      </c>
      <c r="J189" s="231" t="s">
        <v>1006</v>
      </c>
      <c r="K189" s="231" t="s">
        <v>330</v>
      </c>
    </row>
    <row r="190" spans="1:11" ht="15.95">
      <c r="A190" s="1" t="s">
        <v>961</v>
      </c>
      <c r="B190" s="232"/>
      <c r="C190" s="231" t="s">
        <v>1007</v>
      </c>
      <c r="D190" s="231" t="s">
        <v>330</v>
      </c>
      <c r="E190" s="231" t="s">
        <v>1008</v>
      </c>
      <c r="F190" s="231" t="s">
        <v>27</v>
      </c>
      <c r="G190" s="232"/>
      <c r="H190" s="232"/>
      <c r="I190" s="231" t="s">
        <v>328</v>
      </c>
      <c r="J190" s="231" t="s">
        <v>1010</v>
      </c>
      <c r="K190" s="231" t="s">
        <v>330</v>
      </c>
    </row>
    <row r="191" spans="1:11" ht="15.95">
      <c r="A191" s="1" t="s">
        <v>961</v>
      </c>
      <c r="B191" s="232"/>
      <c r="C191" s="231" t="s">
        <v>1015</v>
      </c>
      <c r="D191" s="231" t="s">
        <v>330</v>
      </c>
      <c r="E191" s="231" t="s">
        <v>1016</v>
      </c>
      <c r="F191" s="231" t="s">
        <v>27</v>
      </c>
      <c r="G191" s="231" t="s">
        <v>1017</v>
      </c>
      <c r="H191" s="232"/>
      <c r="I191" s="231" t="s">
        <v>328</v>
      </c>
      <c r="J191" s="231" t="s">
        <v>1018</v>
      </c>
      <c r="K191" s="231" t="s">
        <v>330</v>
      </c>
    </row>
    <row r="192" spans="1:11" ht="15.95">
      <c r="A192" s="1" t="s">
        <v>961</v>
      </c>
      <c r="B192" s="232"/>
      <c r="C192" s="231" t="s">
        <v>1019</v>
      </c>
      <c r="D192" s="231" t="s">
        <v>330</v>
      </c>
      <c r="E192" s="231" t="s">
        <v>1020</v>
      </c>
      <c r="F192" s="231" t="s">
        <v>5</v>
      </c>
      <c r="G192" s="231" t="s">
        <v>32997</v>
      </c>
      <c r="H192" s="232"/>
      <c r="I192" s="231" t="s">
        <v>328</v>
      </c>
      <c r="J192" s="231" t="s">
        <v>1001</v>
      </c>
      <c r="K192" s="231" t="s">
        <v>330</v>
      </c>
    </row>
    <row r="193" spans="1:11" ht="15.95">
      <c r="A193" s="1" t="s">
        <v>961</v>
      </c>
      <c r="B193" s="232"/>
      <c r="C193" s="231" t="s">
        <v>1022</v>
      </c>
      <c r="D193" s="231" t="s">
        <v>330</v>
      </c>
      <c r="E193" s="231" t="s">
        <v>32998</v>
      </c>
      <c r="F193" s="231" t="s">
        <v>27</v>
      </c>
      <c r="G193" s="231" t="s">
        <v>32997</v>
      </c>
      <c r="H193" s="232"/>
      <c r="I193" s="231" t="s">
        <v>328</v>
      </c>
      <c r="J193" s="231" t="s">
        <v>1024</v>
      </c>
      <c r="K193" s="231" t="s">
        <v>1025</v>
      </c>
    </row>
    <row r="194" spans="1:11" ht="15.95">
      <c r="A194" s="1" t="s">
        <v>961</v>
      </c>
      <c r="B194" s="232"/>
      <c r="C194" s="231" t="s">
        <v>1026</v>
      </c>
      <c r="D194" s="231" t="s">
        <v>330</v>
      </c>
      <c r="E194" s="231" t="s">
        <v>1027</v>
      </c>
      <c r="F194" s="231" t="s">
        <v>8</v>
      </c>
      <c r="G194" s="232"/>
      <c r="H194" s="232"/>
      <c r="I194" s="231" t="s">
        <v>1029</v>
      </c>
      <c r="J194" s="231" t="s">
        <v>328</v>
      </c>
      <c r="K194" s="231" t="s">
        <v>330</v>
      </c>
    </row>
    <row r="195" spans="1:11" ht="15.95">
      <c r="A195" s="1" t="s">
        <v>961</v>
      </c>
      <c r="B195" s="232"/>
      <c r="C195" s="231" t="s">
        <v>1034</v>
      </c>
      <c r="D195" s="231" t="s">
        <v>330</v>
      </c>
      <c r="E195" s="231" t="s">
        <v>1035</v>
      </c>
      <c r="F195" s="231" t="s">
        <v>27</v>
      </c>
      <c r="G195" s="232"/>
      <c r="H195" s="232"/>
      <c r="I195" s="231" t="s">
        <v>328</v>
      </c>
      <c r="J195" s="231" t="s">
        <v>1024</v>
      </c>
      <c r="K195" s="231" t="s">
        <v>32999</v>
      </c>
    </row>
    <row r="196" spans="1:11" ht="15.95">
      <c r="A196" s="1" t="s">
        <v>961</v>
      </c>
      <c r="B196" s="232"/>
      <c r="C196" s="231" t="s">
        <v>1039</v>
      </c>
      <c r="D196" s="231" t="s">
        <v>330</v>
      </c>
      <c r="E196" s="231" t="s">
        <v>1040</v>
      </c>
      <c r="F196" s="231" t="s">
        <v>5</v>
      </c>
      <c r="G196" s="232"/>
      <c r="H196" s="232"/>
      <c r="I196" s="231" t="s">
        <v>328</v>
      </c>
      <c r="J196" s="231" t="s">
        <v>932</v>
      </c>
      <c r="K196" s="231" t="s">
        <v>32999</v>
      </c>
    </row>
    <row r="197" spans="1:11" ht="15.95">
      <c r="A197" s="1" t="s">
        <v>961</v>
      </c>
      <c r="B197" s="232"/>
      <c r="C197" s="231" t="s">
        <v>1042</v>
      </c>
      <c r="D197" s="231" t="s">
        <v>330</v>
      </c>
      <c r="E197" s="231" t="s">
        <v>1043</v>
      </c>
      <c r="F197" s="231" t="s">
        <v>5</v>
      </c>
      <c r="G197" s="232"/>
      <c r="H197" s="232"/>
      <c r="I197" s="231" t="s">
        <v>328</v>
      </c>
      <c r="J197" s="231" t="s">
        <v>1045</v>
      </c>
      <c r="K197" s="231" t="s">
        <v>32999</v>
      </c>
    </row>
    <row r="198" spans="1:11" ht="15.95">
      <c r="A198" s="1" t="s">
        <v>961</v>
      </c>
      <c r="B198" s="232"/>
      <c r="C198" s="231" t="s">
        <v>1046</v>
      </c>
      <c r="D198" s="231" t="s">
        <v>330</v>
      </c>
      <c r="E198" s="231" t="s">
        <v>1047</v>
      </c>
      <c r="F198" s="231" t="s">
        <v>8</v>
      </c>
      <c r="G198" s="231" t="s">
        <v>1048</v>
      </c>
      <c r="H198" s="232"/>
      <c r="I198" s="231" t="s">
        <v>943</v>
      </c>
      <c r="J198" s="231" t="s">
        <v>328</v>
      </c>
      <c r="K198" s="231" t="s">
        <v>330</v>
      </c>
    </row>
    <row r="199" spans="1:11" ht="15.95">
      <c r="A199" s="1" t="s">
        <v>961</v>
      </c>
      <c r="B199" s="232"/>
      <c r="C199" s="231" t="s">
        <v>1049</v>
      </c>
      <c r="D199" s="231" t="s">
        <v>330</v>
      </c>
      <c r="E199" s="231" t="s">
        <v>1050</v>
      </c>
      <c r="F199" s="231" t="s">
        <v>8</v>
      </c>
      <c r="G199" s="231" t="s">
        <v>1051</v>
      </c>
      <c r="H199" s="232"/>
      <c r="I199" s="231" t="s">
        <v>1052</v>
      </c>
      <c r="J199" s="232"/>
      <c r="K199" s="232"/>
    </row>
    <row r="200" spans="1:11" ht="15.95">
      <c r="A200" s="1" t="s">
        <v>961</v>
      </c>
      <c r="B200" s="232"/>
      <c r="C200" s="231" t="s">
        <v>1053</v>
      </c>
      <c r="D200" s="231" t="s">
        <v>330</v>
      </c>
      <c r="E200" s="231" t="s">
        <v>1054</v>
      </c>
      <c r="F200" s="231" t="s">
        <v>8</v>
      </c>
      <c r="G200" s="231" t="s">
        <v>1055</v>
      </c>
      <c r="H200" s="232"/>
      <c r="I200" s="231" t="s">
        <v>1056</v>
      </c>
      <c r="J200" s="232"/>
      <c r="K200" s="232"/>
    </row>
    <row r="201" spans="1:11" ht="15.95">
      <c r="A201" s="1" t="s">
        <v>961</v>
      </c>
      <c r="B201" s="232"/>
      <c r="C201" s="231" t="s">
        <v>322</v>
      </c>
      <c r="D201" s="231" t="s">
        <v>324</v>
      </c>
      <c r="E201" s="231" t="s">
        <v>328</v>
      </c>
      <c r="F201" s="231" t="s">
        <v>8</v>
      </c>
      <c r="G201" s="232"/>
      <c r="H201" s="232"/>
      <c r="I201" s="231" t="s">
        <v>463</v>
      </c>
      <c r="J201" s="231" t="s">
        <v>328</v>
      </c>
      <c r="K201" s="231" t="s">
        <v>328</v>
      </c>
    </row>
    <row r="202" spans="1:11" ht="15.95">
      <c r="A202" s="1" t="s">
        <v>1058</v>
      </c>
      <c r="B202" s="232"/>
      <c r="C202" s="231" t="s">
        <v>1059</v>
      </c>
      <c r="D202" s="231" t="s">
        <v>330</v>
      </c>
      <c r="E202" s="231" t="s">
        <v>1060</v>
      </c>
      <c r="F202" s="231" t="s">
        <v>8</v>
      </c>
      <c r="G202" s="231" t="s">
        <v>1061</v>
      </c>
      <c r="H202" s="232"/>
      <c r="I202" s="231" t="s">
        <v>333</v>
      </c>
      <c r="J202" s="231" t="s">
        <v>328</v>
      </c>
      <c r="K202" s="231" t="s">
        <v>324</v>
      </c>
    </row>
    <row r="203" spans="1:11" ht="15.95">
      <c r="A203" s="1" t="s">
        <v>1058</v>
      </c>
      <c r="B203" s="232"/>
      <c r="C203" s="231" t="s">
        <v>1063</v>
      </c>
      <c r="D203" s="231" t="s">
        <v>330</v>
      </c>
      <c r="E203" s="231" t="s">
        <v>1064</v>
      </c>
      <c r="F203" s="231" t="s">
        <v>8</v>
      </c>
      <c r="G203" s="232"/>
      <c r="H203" s="232"/>
      <c r="I203" s="231" t="s">
        <v>1066</v>
      </c>
      <c r="J203" s="231" t="s">
        <v>328</v>
      </c>
      <c r="K203" s="231" t="s">
        <v>330</v>
      </c>
    </row>
    <row r="204" spans="1:11" ht="15.95">
      <c r="A204" s="1" t="s">
        <v>1058</v>
      </c>
      <c r="B204" s="232"/>
      <c r="C204" s="231" t="s">
        <v>1067</v>
      </c>
      <c r="D204" s="231" t="s">
        <v>330</v>
      </c>
      <c r="E204" s="231" t="s">
        <v>1068</v>
      </c>
      <c r="F204" s="231" t="s">
        <v>8</v>
      </c>
      <c r="G204" s="232"/>
      <c r="H204" s="232"/>
      <c r="I204" s="231" t="s">
        <v>1070</v>
      </c>
      <c r="J204" s="231" t="s">
        <v>328</v>
      </c>
      <c r="K204" s="231" t="s">
        <v>330</v>
      </c>
    </row>
    <row r="205" spans="1:11" ht="15.95">
      <c r="A205" s="1" t="s">
        <v>1058</v>
      </c>
      <c r="B205" s="232"/>
      <c r="C205" s="231" t="s">
        <v>1071</v>
      </c>
      <c r="D205" s="231" t="s">
        <v>330</v>
      </c>
      <c r="E205" s="231" t="s">
        <v>1072</v>
      </c>
      <c r="F205" s="231" t="s">
        <v>8</v>
      </c>
      <c r="G205" s="232"/>
      <c r="H205" s="232"/>
      <c r="I205" s="231" t="s">
        <v>1074</v>
      </c>
      <c r="J205" s="231" t="s">
        <v>328</v>
      </c>
      <c r="K205" s="231" t="s">
        <v>330</v>
      </c>
    </row>
    <row r="206" spans="1:11" ht="15.95">
      <c r="A206" s="1" t="s">
        <v>1058</v>
      </c>
      <c r="B206" s="232"/>
      <c r="C206" s="231" t="s">
        <v>1075</v>
      </c>
      <c r="D206" s="231" t="s">
        <v>330</v>
      </c>
      <c r="E206" s="231" t="s">
        <v>1076</v>
      </c>
      <c r="F206" s="231" t="s">
        <v>8</v>
      </c>
      <c r="G206" s="232"/>
      <c r="H206" s="232"/>
      <c r="I206" s="231" t="s">
        <v>1077</v>
      </c>
      <c r="J206" s="231" t="s">
        <v>328</v>
      </c>
      <c r="K206" s="231" t="s">
        <v>330</v>
      </c>
    </row>
    <row r="207" spans="1:11" ht="15.95">
      <c r="A207" s="1" t="s">
        <v>1058</v>
      </c>
      <c r="B207" s="232"/>
      <c r="C207" s="231" t="s">
        <v>1084</v>
      </c>
      <c r="D207" s="231" t="s">
        <v>330</v>
      </c>
      <c r="E207" s="231" t="s">
        <v>1085</v>
      </c>
      <c r="F207" s="231" t="s">
        <v>8</v>
      </c>
      <c r="G207" s="231" t="s">
        <v>1086</v>
      </c>
      <c r="H207" s="232"/>
      <c r="I207" s="231" t="s">
        <v>1087</v>
      </c>
      <c r="J207" s="231" t="s">
        <v>328</v>
      </c>
      <c r="K207" s="231" t="s">
        <v>1088</v>
      </c>
    </row>
    <row r="208" spans="1:11">
      <c r="A208" s="276" t="s">
        <v>1058</v>
      </c>
      <c r="B208" s="278"/>
      <c r="C208" s="277" t="s">
        <v>1089</v>
      </c>
      <c r="D208" s="277" t="s">
        <v>330</v>
      </c>
      <c r="E208" s="277" t="s">
        <v>1090</v>
      </c>
      <c r="F208" s="277" t="s">
        <v>5</v>
      </c>
      <c r="G208" s="277" t="s">
        <v>33000</v>
      </c>
      <c r="H208" s="278"/>
      <c r="I208" s="277" t="s">
        <v>328</v>
      </c>
      <c r="J208" s="277" t="s">
        <v>520</v>
      </c>
      <c r="K208" s="277" t="s">
        <v>330</v>
      </c>
    </row>
    <row r="209" spans="1:11">
      <c r="A209" s="276"/>
      <c r="B209" s="278"/>
      <c r="C209" s="277"/>
      <c r="D209" s="277"/>
      <c r="E209" s="277"/>
      <c r="F209" s="277"/>
      <c r="G209" s="277"/>
      <c r="H209" s="278"/>
      <c r="I209" s="277"/>
      <c r="J209" s="277"/>
      <c r="K209" s="277"/>
    </row>
    <row r="210" spans="1:11">
      <c r="A210" s="276" t="s">
        <v>1058</v>
      </c>
      <c r="B210" s="278"/>
      <c r="C210" s="277" t="s">
        <v>1100</v>
      </c>
      <c r="D210" s="277" t="s">
        <v>330</v>
      </c>
      <c r="E210" s="277" t="s">
        <v>1101</v>
      </c>
      <c r="F210" s="277" t="s">
        <v>5</v>
      </c>
      <c r="G210" s="277" t="s">
        <v>1102</v>
      </c>
      <c r="H210" s="278"/>
      <c r="I210" s="277" t="s">
        <v>328</v>
      </c>
      <c r="J210" s="277" t="s">
        <v>520</v>
      </c>
      <c r="K210" s="277" t="s">
        <v>330</v>
      </c>
    </row>
    <row r="211" spans="1:11">
      <c r="A211" s="276"/>
      <c r="B211" s="278"/>
      <c r="C211" s="277"/>
      <c r="D211" s="277"/>
      <c r="E211" s="277"/>
      <c r="F211" s="277"/>
      <c r="G211" s="277"/>
      <c r="H211" s="278"/>
      <c r="I211" s="277"/>
      <c r="J211" s="277"/>
      <c r="K211" s="277"/>
    </row>
    <row r="212" spans="1:11">
      <c r="A212" s="276" t="s">
        <v>1058</v>
      </c>
      <c r="B212" s="278"/>
      <c r="C212" s="277" t="s">
        <v>1109</v>
      </c>
      <c r="D212" s="277" t="s">
        <v>330</v>
      </c>
      <c r="E212" s="277" t="s">
        <v>1110</v>
      </c>
      <c r="F212" s="277" t="s">
        <v>5</v>
      </c>
      <c r="G212" s="277" t="s">
        <v>1111</v>
      </c>
      <c r="H212" s="278"/>
      <c r="I212" s="277" t="s">
        <v>328</v>
      </c>
      <c r="J212" s="277" t="s">
        <v>520</v>
      </c>
      <c r="K212" s="277" t="s">
        <v>330</v>
      </c>
    </row>
    <row r="213" spans="1:11">
      <c r="A213" s="276"/>
      <c r="B213" s="278"/>
      <c r="C213" s="277"/>
      <c r="D213" s="277"/>
      <c r="E213" s="277"/>
      <c r="F213" s="277"/>
      <c r="G213" s="277"/>
      <c r="H213" s="278"/>
      <c r="I213" s="277"/>
      <c r="J213" s="277"/>
      <c r="K213" s="277"/>
    </row>
    <row r="214" spans="1:11">
      <c r="A214" s="276" t="s">
        <v>1058</v>
      </c>
      <c r="B214" s="278"/>
      <c r="C214" s="277" t="s">
        <v>1118</v>
      </c>
      <c r="D214" s="277" t="s">
        <v>330</v>
      </c>
      <c r="E214" s="277" t="s">
        <v>1119</v>
      </c>
      <c r="F214" s="277" t="s">
        <v>5</v>
      </c>
      <c r="G214" s="277" t="s">
        <v>1120</v>
      </c>
      <c r="H214" s="278"/>
      <c r="I214" s="277" t="s">
        <v>328</v>
      </c>
      <c r="J214" s="277" t="s">
        <v>520</v>
      </c>
      <c r="K214" s="277" t="s">
        <v>330</v>
      </c>
    </row>
    <row r="215" spans="1:11">
      <c r="A215" s="276"/>
      <c r="B215" s="278"/>
      <c r="C215" s="277"/>
      <c r="D215" s="277"/>
      <c r="E215" s="277"/>
      <c r="F215" s="277"/>
      <c r="G215" s="277"/>
      <c r="H215" s="278"/>
      <c r="I215" s="277"/>
      <c r="J215" s="277"/>
      <c r="K215" s="277"/>
    </row>
    <row r="216" spans="1:11">
      <c r="A216" s="276" t="s">
        <v>1058</v>
      </c>
      <c r="B216" s="278"/>
      <c r="C216" s="277" t="s">
        <v>1128</v>
      </c>
      <c r="D216" s="277" t="s">
        <v>330</v>
      </c>
      <c r="E216" s="277" t="s">
        <v>33001</v>
      </c>
      <c r="F216" s="277" t="s">
        <v>5</v>
      </c>
      <c r="G216" s="277" t="s">
        <v>1130</v>
      </c>
      <c r="H216" s="278"/>
      <c r="I216" s="277" t="s">
        <v>328</v>
      </c>
      <c r="J216" s="277" t="s">
        <v>520</v>
      </c>
      <c r="K216" s="277" t="s">
        <v>330</v>
      </c>
    </row>
    <row r="217" spans="1:11">
      <c r="A217" s="276"/>
      <c r="B217" s="278"/>
      <c r="C217" s="277"/>
      <c r="D217" s="277"/>
      <c r="E217" s="277"/>
      <c r="F217" s="277"/>
      <c r="G217" s="277"/>
      <c r="H217" s="278"/>
      <c r="I217" s="277"/>
      <c r="J217" s="277"/>
      <c r="K217" s="277"/>
    </row>
    <row r="218" spans="1:11">
      <c r="A218" s="276" t="s">
        <v>1058</v>
      </c>
      <c r="B218" s="278"/>
      <c r="C218" s="277" t="s">
        <v>1137</v>
      </c>
      <c r="D218" s="277" t="s">
        <v>330</v>
      </c>
      <c r="E218" s="277" t="s">
        <v>33002</v>
      </c>
      <c r="F218" s="277" t="s">
        <v>5</v>
      </c>
      <c r="G218" s="277" t="s">
        <v>1139</v>
      </c>
      <c r="H218" s="278"/>
      <c r="I218" s="277" t="s">
        <v>328</v>
      </c>
      <c r="J218" s="277" t="s">
        <v>520</v>
      </c>
      <c r="K218" s="277" t="s">
        <v>330</v>
      </c>
    </row>
    <row r="219" spans="1:11">
      <c r="A219" s="276"/>
      <c r="B219" s="278"/>
      <c r="C219" s="277"/>
      <c r="D219" s="277"/>
      <c r="E219" s="277"/>
      <c r="F219" s="277"/>
      <c r="G219" s="277"/>
      <c r="H219" s="278"/>
      <c r="I219" s="277"/>
      <c r="J219" s="277"/>
      <c r="K219" s="277"/>
    </row>
    <row r="220" spans="1:11">
      <c r="A220" s="276" t="s">
        <v>1058</v>
      </c>
      <c r="B220" s="278"/>
      <c r="C220" s="277" t="s">
        <v>1141</v>
      </c>
      <c r="D220" s="277" t="s">
        <v>330</v>
      </c>
      <c r="E220" s="277" t="s">
        <v>1110</v>
      </c>
      <c r="F220" s="277" t="s">
        <v>5</v>
      </c>
      <c r="G220" s="277" t="s">
        <v>1142</v>
      </c>
      <c r="H220" s="278"/>
      <c r="I220" s="277" t="s">
        <v>328</v>
      </c>
      <c r="J220" s="277" t="s">
        <v>520</v>
      </c>
      <c r="K220" s="277" t="s">
        <v>330</v>
      </c>
    </row>
    <row r="221" spans="1:11">
      <c r="A221" s="276"/>
      <c r="B221" s="278"/>
      <c r="C221" s="277"/>
      <c r="D221" s="277"/>
      <c r="E221" s="277"/>
      <c r="F221" s="277"/>
      <c r="G221" s="277"/>
      <c r="H221" s="278"/>
      <c r="I221" s="277"/>
      <c r="J221" s="277"/>
      <c r="K221" s="277"/>
    </row>
    <row r="222" spans="1:11">
      <c r="A222" s="276" t="s">
        <v>1058</v>
      </c>
      <c r="B222" s="278"/>
      <c r="C222" s="277" t="s">
        <v>1149</v>
      </c>
      <c r="D222" s="277" t="s">
        <v>330</v>
      </c>
      <c r="E222" s="277" t="s">
        <v>1110</v>
      </c>
      <c r="F222" s="277" t="s">
        <v>5</v>
      </c>
      <c r="G222" s="277" t="s">
        <v>1150</v>
      </c>
      <c r="H222" s="278"/>
      <c r="I222" s="277" t="s">
        <v>328</v>
      </c>
      <c r="J222" s="277" t="s">
        <v>520</v>
      </c>
      <c r="K222" s="277" t="s">
        <v>330</v>
      </c>
    </row>
    <row r="223" spans="1:11">
      <c r="A223" s="276"/>
      <c r="B223" s="278"/>
      <c r="C223" s="277"/>
      <c r="D223" s="277"/>
      <c r="E223" s="277"/>
      <c r="F223" s="277"/>
      <c r="G223" s="277"/>
      <c r="H223" s="278"/>
      <c r="I223" s="277"/>
      <c r="J223" s="277"/>
      <c r="K223" s="277"/>
    </row>
    <row r="224" spans="1:11" ht="15.95">
      <c r="A224" s="1" t="s">
        <v>1058</v>
      </c>
      <c r="B224" s="232"/>
      <c r="C224" s="231" t="s">
        <v>1151</v>
      </c>
      <c r="D224" s="231" t="s">
        <v>330</v>
      </c>
      <c r="E224" s="231" t="s">
        <v>1152</v>
      </c>
      <c r="F224" s="231" t="s">
        <v>8</v>
      </c>
      <c r="G224" s="231" t="s">
        <v>1153</v>
      </c>
      <c r="H224" s="232"/>
      <c r="I224" s="231" t="s">
        <v>1154</v>
      </c>
      <c r="J224" s="231" t="s">
        <v>328</v>
      </c>
      <c r="K224" s="231" t="s">
        <v>1155</v>
      </c>
    </row>
    <row r="225" spans="1:11" ht="15.95">
      <c r="A225" s="1" t="s">
        <v>1058</v>
      </c>
      <c r="B225" s="232"/>
      <c r="C225" s="231" t="s">
        <v>1157</v>
      </c>
      <c r="D225" s="231" t="s">
        <v>330</v>
      </c>
      <c r="E225" s="231" t="s">
        <v>1158</v>
      </c>
      <c r="F225" s="231" t="s">
        <v>8</v>
      </c>
      <c r="G225" s="231" t="s">
        <v>1153</v>
      </c>
      <c r="H225" s="232"/>
      <c r="I225" s="231" t="s">
        <v>1154</v>
      </c>
      <c r="J225" s="231" t="s">
        <v>328</v>
      </c>
      <c r="K225" s="231" t="s">
        <v>1159</v>
      </c>
    </row>
    <row r="226" spans="1:11" ht="15.95">
      <c r="A226" s="1" t="s">
        <v>1058</v>
      </c>
      <c r="B226" s="231" t="s">
        <v>32924</v>
      </c>
      <c r="C226" s="231" t="s">
        <v>33003</v>
      </c>
      <c r="D226" s="231" t="s">
        <v>324</v>
      </c>
      <c r="E226" s="231" t="s">
        <v>32924</v>
      </c>
      <c r="F226" s="231" t="s">
        <v>8</v>
      </c>
      <c r="G226" s="232"/>
      <c r="H226" s="232"/>
      <c r="I226" s="231" t="s">
        <v>33004</v>
      </c>
      <c r="J226" s="231" t="s">
        <v>328</v>
      </c>
      <c r="K226" s="231" t="s">
        <v>328</v>
      </c>
    </row>
    <row r="227" spans="1:11" ht="15.95">
      <c r="A227" s="1" t="s">
        <v>1058</v>
      </c>
      <c r="B227" s="231" t="s">
        <v>32924</v>
      </c>
      <c r="C227" s="231" t="s">
        <v>33005</v>
      </c>
      <c r="D227" s="231" t="s">
        <v>324</v>
      </c>
      <c r="E227" s="231" t="s">
        <v>32924</v>
      </c>
      <c r="F227" s="231" t="s">
        <v>8</v>
      </c>
      <c r="G227" s="232"/>
      <c r="H227" s="232"/>
      <c r="I227" s="231" t="s">
        <v>33006</v>
      </c>
      <c r="J227" s="231" t="s">
        <v>328</v>
      </c>
      <c r="K227" s="231" t="s">
        <v>328</v>
      </c>
    </row>
    <row r="228" spans="1:11" ht="15.95">
      <c r="A228" s="1" t="s">
        <v>1058</v>
      </c>
      <c r="B228" s="231" t="s">
        <v>32924</v>
      </c>
      <c r="C228" s="231" t="s">
        <v>33007</v>
      </c>
      <c r="D228" s="231" t="s">
        <v>324</v>
      </c>
      <c r="E228" s="231" t="s">
        <v>32924</v>
      </c>
      <c r="F228" s="231" t="s">
        <v>8</v>
      </c>
      <c r="G228" s="232"/>
      <c r="H228" s="232"/>
      <c r="I228" s="231" t="s">
        <v>33008</v>
      </c>
      <c r="J228" s="231" t="s">
        <v>328</v>
      </c>
      <c r="K228" s="231" t="s">
        <v>328</v>
      </c>
    </row>
    <row r="229" spans="1:11" ht="15.95">
      <c r="A229" s="1" t="s">
        <v>1058</v>
      </c>
      <c r="B229" s="231" t="s">
        <v>32924</v>
      </c>
      <c r="C229" s="231" t="s">
        <v>33009</v>
      </c>
      <c r="D229" s="231" t="s">
        <v>324</v>
      </c>
      <c r="E229" s="231" t="s">
        <v>32924</v>
      </c>
      <c r="F229" s="231" t="s">
        <v>8</v>
      </c>
      <c r="G229" s="232"/>
      <c r="H229" s="232"/>
      <c r="I229" s="231" t="s">
        <v>33010</v>
      </c>
      <c r="J229" s="231" t="s">
        <v>328</v>
      </c>
      <c r="K229" s="231" t="s">
        <v>328</v>
      </c>
    </row>
    <row r="230" spans="1:11" ht="15.95">
      <c r="A230" s="1" t="s">
        <v>1058</v>
      </c>
      <c r="B230" s="231" t="s">
        <v>32924</v>
      </c>
      <c r="C230" s="231" t="s">
        <v>33011</v>
      </c>
      <c r="D230" s="231" t="s">
        <v>324</v>
      </c>
      <c r="E230" s="231" t="s">
        <v>32924</v>
      </c>
      <c r="F230" s="231" t="s">
        <v>8</v>
      </c>
      <c r="G230" s="232"/>
      <c r="H230" s="232"/>
      <c r="I230" s="231" t="s">
        <v>33012</v>
      </c>
      <c r="J230" s="231" t="s">
        <v>328</v>
      </c>
      <c r="K230" s="231" t="s">
        <v>328</v>
      </c>
    </row>
    <row r="231" spans="1:11" ht="15.95">
      <c r="A231" s="1" t="s">
        <v>1058</v>
      </c>
      <c r="B231" s="231" t="s">
        <v>32924</v>
      </c>
      <c r="C231" s="231" t="s">
        <v>33013</v>
      </c>
      <c r="D231" s="231" t="s">
        <v>324</v>
      </c>
      <c r="E231" s="231" t="s">
        <v>32924</v>
      </c>
      <c r="F231" s="231" t="s">
        <v>8</v>
      </c>
      <c r="G231" s="232"/>
      <c r="H231" s="232"/>
      <c r="I231" s="231" t="s">
        <v>33014</v>
      </c>
      <c r="J231" s="231" t="s">
        <v>328</v>
      </c>
      <c r="K231" s="231" t="s">
        <v>328</v>
      </c>
    </row>
    <row r="232" spans="1:11" ht="15.95">
      <c r="A232" s="1" t="s">
        <v>1058</v>
      </c>
      <c r="B232" s="231" t="s">
        <v>32924</v>
      </c>
      <c r="C232" s="231" t="s">
        <v>33015</v>
      </c>
      <c r="D232" s="231" t="s">
        <v>324</v>
      </c>
      <c r="E232" s="231" t="s">
        <v>32924</v>
      </c>
      <c r="F232" s="231" t="s">
        <v>8</v>
      </c>
      <c r="G232" s="232"/>
      <c r="H232" s="232"/>
      <c r="I232" s="231" t="s">
        <v>33016</v>
      </c>
      <c r="J232" s="231" t="s">
        <v>328</v>
      </c>
      <c r="K232" s="231" t="s">
        <v>328</v>
      </c>
    </row>
    <row r="233" spans="1:11" ht="15.95">
      <c r="A233" s="1" t="s">
        <v>1058</v>
      </c>
      <c r="B233" s="231" t="s">
        <v>32924</v>
      </c>
      <c r="C233" s="231" t="s">
        <v>33017</v>
      </c>
      <c r="D233" s="231" t="s">
        <v>324</v>
      </c>
      <c r="E233" s="231" t="s">
        <v>32924</v>
      </c>
      <c r="F233" s="231" t="s">
        <v>8</v>
      </c>
      <c r="G233" s="232"/>
      <c r="H233" s="232"/>
      <c r="I233" s="231" t="s">
        <v>33018</v>
      </c>
      <c r="J233" s="231" t="s">
        <v>328</v>
      </c>
      <c r="K233" s="231" t="s">
        <v>328</v>
      </c>
    </row>
    <row r="234" spans="1:11" ht="15.95">
      <c r="A234" s="1" t="s">
        <v>1058</v>
      </c>
      <c r="B234" s="231" t="s">
        <v>32924</v>
      </c>
      <c r="C234" s="231" t="s">
        <v>1275</v>
      </c>
      <c r="D234" s="231" t="s">
        <v>324</v>
      </c>
      <c r="E234" s="231" t="s">
        <v>32924</v>
      </c>
      <c r="F234" s="231" t="s">
        <v>8</v>
      </c>
      <c r="G234" s="231" t="s">
        <v>33019</v>
      </c>
      <c r="H234" s="232"/>
      <c r="I234" s="231" t="s">
        <v>33019</v>
      </c>
      <c r="J234" s="231" t="s">
        <v>328</v>
      </c>
      <c r="K234" s="231" t="s">
        <v>328</v>
      </c>
    </row>
    <row r="235" spans="1:11" ht="15.95">
      <c r="A235" s="1" t="s">
        <v>1058</v>
      </c>
      <c r="B235" s="232"/>
      <c r="C235" s="231" t="s">
        <v>322</v>
      </c>
      <c r="D235" s="231" t="s">
        <v>324</v>
      </c>
      <c r="E235" s="231" t="s">
        <v>328</v>
      </c>
      <c r="F235" s="231" t="s">
        <v>8</v>
      </c>
      <c r="G235" s="232"/>
      <c r="H235" s="232"/>
      <c r="I235" s="231" t="s">
        <v>463</v>
      </c>
      <c r="J235" s="231" t="s">
        <v>328</v>
      </c>
      <c r="K235" s="231" t="s">
        <v>328</v>
      </c>
    </row>
    <row r="236" spans="1:11" ht="15.95">
      <c r="A236" s="1" t="s">
        <v>1058</v>
      </c>
      <c r="B236" s="231" t="s">
        <v>32924</v>
      </c>
      <c r="C236" s="231" t="s">
        <v>33020</v>
      </c>
      <c r="D236" s="231" t="s">
        <v>324</v>
      </c>
      <c r="E236" s="231" t="s">
        <v>32924</v>
      </c>
      <c r="F236" s="231" t="s">
        <v>8</v>
      </c>
      <c r="G236" s="232"/>
      <c r="H236" s="232"/>
      <c r="I236" s="231" t="s">
        <v>33021</v>
      </c>
      <c r="J236" s="231" t="s">
        <v>328</v>
      </c>
      <c r="K236" s="231" t="s">
        <v>328</v>
      </c>
    </row>
    <row r="237" spans="1:11" ht="15.95">
      <c r="A237" s="1" t="s">
        <v>1058</v>
      </c>
      <c r="B237" s="231" t="s">
        <v>32924</v>
      </c>
      <c r="C237" s="231" t="s">
        <v>33022</v>
      </c>
      <c r="D237" s="231" t="s">
        <v>324</v>
      </c>
      <c r="E237" s="231" t="s">
        <v>32924</v>
      </c>
      <c r="F237" s="231" t="s">
        <v>8</v>
      </c>
      <c r="G237" s="231" t="s">
        <v>33023</v>
      </c>
      <c r="H237" s="232"/>
      <c r="I237" s="231" t="s">
        <v>33023</v>
      </c>
      <c r="J237" s="231" t="s">
        <v>328</v>
      </c>
      <c r="K237" s="231" t="s">
        <v>328</v>
      </c>
    </row>
    <row r="238" spans="1:11" ht="15.95">
      <c r="A238" s="1" t="s">
        <v>1058</v>
      </c>
      <c r="B238" s="231" t="s">
        <v>32924</v>
      </c>
      <c r="C238" s="231" t="s">
        <v>33024</v>
      </c>
      <c r="D238" s="231" t="s">
        <v>324</v>
      </c>
      <c r="E238" s="231" t="s">
        <v>32924</v>
      </c>
      <c r="F238" s="231" t="s">
        <v>8</v>
      </c>
      <c r="G238" s="231" t="s">
        <v>33025</v>
      </c>
      <c r="H238" s="232"/>
      <c r="I238" s="231" t="s">
        <v>328</v>
      </c>
      <c r="J238" s="231" t="s">
        <v>328</v>
      </c>
      <c r="K238" s="231" t="s">
        <v>328</v>
      </c>
    </row>
    <row r="239" spans="1:11" ht="15.95">
      <c r="A239" s="1" t="s">
        <v>1273</v>
      </c>
      <c r="B239" s="231" t="s">
        <v>33026</v>
      </c>
      <c r="C239" s="231" t="s">
        <v>1059</v>
      </c>
      <c r="D239" s="231" t="s">
        <v>330</v>
      </c>
      <c r="E239" s="231" t="s">
        <v>1060</v>
      </c>
      <c r="F239" s="231" t="s">
        <v>8</v>
      </c>
      <c r="G239" s="232"/>
      <c r="H239" s="232"/>
      <c r="I239" s="231" t="s">
        <v>2049</v>
      </c>
      <c r="J239" s="231" t="s">
        <v>328</v>
      </c>
      <c r="K239" s="231" t="s">
        <v>324</v>
      </c>
    </row>
    <row r="240" spans="1:11" ht="15.95">
      <c r="A240" s="1" t="s">
        <v>1273</v>
      </c>
      <c r="B240" s="233" t="s">
        <v>1162</v>
      </c>
      <c r="C240" s="231" t="s">
        <v>1163</v>
      </c>
      <c r="D240" s="231" t="s">
        <v>330</v>
      </c>
      <c r="E240" s="231" t="s">
        <v>1164</v>
      </c>
      <c r="F240" s="231" t="s">
        <v>8</v>
      </c>
      <c r="G240" s="232"/>
      <c r="H240" s="232"/>
      <c r="I240" s="231" t="s">
        <v>1166</v>
      </c>
      <c r="J240" s="231" t="s">
        <v>328</v>
      </c>
      <c r="K240" s="231" t="s">
        <v>324</v>
      </c>
    </row>
    <row r="241" spans="1:11" ht="15.95">
      <c r="A241" s="1" t="s">
        <v>1273</v>
      </c>
      <c r="B241" s="233" t="s">
        <v>1162</v>
      </c>
      <c r="C241" s="231" t="s">
        <v>1174</v>
      </c>
      <c r="D241" s="231" t="s">
        <v>330</v>
      </c>
      <c r="E241" s="231" t="s">
        <v>1175</v>
      </c>
      <c r="F241" s="231" t="s">
        <v>8</v>
      </c>
      <c r="G241" s="232"/>
      <c r="H241" s="232"/>
      <c r="I241" s="231" t="s">
        <v>1177</v>
      </c>
      <c r="J241" s="231" t="s">
        <v>1178</v>
      </c>
      <c r="K241" s="231" t="s">
        <v>324</v>
      </c>
    </row>
    <row r="242" spans="1:11" ht="15.95">
      <c r="A242" s="1" t="s">
        <v>1273</v>
      </c>
      <c r="B242" s="233" t="s">
        <v>1162</v>
      </c>
      <c r="C242" s="231" t="s">
        <v>1180</v>
      </c>
      <c r="D242" s="231" t="s">
        <v>330</v>
      </c>
      <c r="E242" s="231" t="s">
        <v>1181</v>
      </c>
      <c r="F242" s="231" t="s">
        <v>8</v>
      </c>
      <c r="G242" s="231" t="s">
        <v>1182</v>
      </c>
      <c r="H242" s="232"/>
      <c r="I242" s="231" t="s">
        <v>333</v>
      </c>
      <c r="J242" s="231" t="s">
        <v>1183</v>
      </c>
      <c r="K242" s="231" t="s">
        <v>1184</v>
      </c>
    </row>
    <row r="243" spans="1:11" ht="15.95">
      <c r="A243" s="1" t="s">
        <v>1273</v>
      </c>
      <c r="B243" s="233" t="s">
        <v>1162</v>
      </c>
      <c r="C243" s="231" t="s">
        <v>1186</v>
      </c>
      <c r="D243" s="231" t="s">
        <v>330</v>
      </c>
      <c r="E243" s="231" t="s">
        <v>1187</v>
      </c>
      <c r="F243" s="231" t="s">
        <v>5</v>
      </c>
      <c r="G243" s="232"/>
      <c r="H243" s="232"/>
      <c r="I243" s="231" t="s">
        <v>328</v>
      </c>
      <c r="J243" s="231" t="s">
        <v>520</v>
      </c>
      <c r="K243" s="231" t="s">
        <v>324</v>
      </c>
    </row>
    <row r="244" spans="1:11" ht="15.95">
      <c r="A244" s="1" t="s">
        <v>1273</v>
      </c>
      <c r="B244" s="233" t="s">
        <v>1162</v>
      </c>
      <c r="C244" s="231" t="s">
        <v>1193</v>
      </c>
      <c r="D244" s="231" t="s">
        <v>330</v>
      </c>
      <c r="E244" s="231" t="s">
        <v>1194</v>
      </c>
      <c r="F244" s="231" t="s">
        <v>8</v>
      </c>
      <c r="G244" s="232"/>
      <c r="H244" s="232"/>
      <c r="I244" s="231" t="s">
        <v>1154</v>
      </c>
      <c r="J244" s="231" t="s">
        <v>328</v>
      </c>
      <c r="K244" s="231" t="s">
        <v>324</v>
      </c>
    </row>
    <row r="245" spans="1:11" ht="15.95">
      <c r="A245" s="1" t="s">
        <v>1273</v>
      </c>
      <c r="B245" s="233" t="s">
        <v>1162</v>
      </c>
      <c r="C245" s="231" t="s">
        <v>1196</v>
      </c>
      <c r="D245" s="231" t="s">
        <v>330</v>
      </c>
      <c r="E245" s="231" t="s">
        <v>1197</v>
      </c>
      <c r="F245" s="231" t="s">
        <v>8</v>
      </c>
      <c r="G245" s="231" t="s">
        <v>1198</v>
      </c>
      <c r="H245" s="232"/>
      <c r="I245" s="231" t="s">
        <v>1199</v>
      </c>
      <c r="J245" s="231" t="s">
        <v>328</v>
      </c>
      <c r="K245" s="231" t="s">
        <v>324</v>
      </c>
    </row>
    <row r="246" spans="1:11" ht="15.95">
      <c r="A246" s="1" t="s">
        <v>1273</v>
      </c>
      <c r="B246" s="233" t="s">
        <v>1162</v>
      </c>
      <c r="C246" s="231" t="s">
        <v>1207</v>
      </c>
      <c r="D246" s="231" t="s">
        <v>330</v>
      </c>
      <c r="E246" s="231" t="s">
        <v>1208</v>
      </c>
      <c r="F246" s="231" t="s">
        <v>8</v>
      </c>
      <c r="G246" s="231" t="s">
        <v>1209</v>
      </c>
      <c r="H246" s="232"/>
      <c r="I246" s="231" t="s">
        <v>1210</v>
      </c>
      <c r="J246" s="231" t="s">
        <v>328</v>
      </c>
      <c r="K246" s="231" t="s">
        <v>330</v>
      </c>
    </row>
    <row r="247" spans="1:11" ht="15.95">
      <c r="A247" s="1" t="s">
        <v>1273</v>
      </c>
      <c r="B247" s="233" t="s">
        <v>1162</v>
      </c>
      <c r="C247" s="231" t="s">
        <v>1211</v>
      </c>
      <c r="D247" s="231" t="s">
        <v>330</v>
      </c>
      <c r="E247" s="231" t="s">
        <v>1212</v>
      </c>
      <c r="F247" s="231" t="s">
        <v>8</v>
      </c>
      <c r="G247" s="231" t="s">
        <v>1213</v>
      </c>
      <c r="H247" s="232"/>
      <c r="I247" s="231" t="s">
        <v>943</v>
      </c>
      <c r="J247" s="231" t="s">
        <v>328</v>
      </c>
      <c r="K247" s="231" t="s">
        <v>330</v>
      </c>
    </row>
    <row r="248" spans="1:11" ht="15.95">
      <c r="A248" s="1" t="s">
        <v>1273</v>
      </c>
      <c r="B248" s="233" t="s">
        <v>1162</v>
      </c>
      <c r="C248" s="231" t="s">
        <v>1214</v>
      </c>
      <c r="D248" s="231" t="s">
        <v>330</v>
      </c>
      <c r="E248" s="231" t="s">
        <v>1215</v>
      </c>
      <c r="F248" s="231" t="s">
        <v>8</v>
      </c>
      <c r="G248" s="231" t="s">
        <v>1216</v>
      </c>
      <c r="H248" s="232"/>
      <c r="I248" s="231" t="s">
        <v>1217</v>
      </c>
      <c r="J248" s="231" t="s">
        <v>328</v>
      </c>
      <c r="K248" s="231" t="s">
        <v>1218</v>
      </c>
    </row>
    <row r="249" spans="1:11" ht="15.95">
      <c r="A249" s="1" t="s">
        <v>1273</v>
      </c>
      <c r="B249" s="233" t="s">
        <v>1162</v>
      </c>
      <c r="C249" s="231" t="s">
        <v>1220</v>
      </c>
      <c r="D249" s="231" t="s">
        <v>330</v>
      </c>
      <c r="E249" s="231" t="s">
        <v>1221</v>
      </c>
      <c r="F249" s="231" t="s">
        <v>8</v>
      </c>
      <c r="G249" s="232"/>
      <c r="H249" s="232"/>
      <c r="I249" s="231" t="s">
        <v>1223</v>
      </c>
      <c r="J249" s="231" t="s">
        <v>328</v>
      </c>
      <c r="K249" s="231" t="s">
        <v>1218</v>
      </c>
    </row>
    <row r="250" spans="1:11" ht="15.95">
      <c r="A250" s="1" t="s">
        <v>1273</v>
      </c>
      <c r="B250" s="233" t="s">
        <v>1162</v>
      </c>
      <c r="C250" s="231" t="s">
        <v>40</v>
      </c>
      <c r="D250" s="231" t="s">
        <v>330</v>
      </c>
      <c r="E250" s="231" t="s">
        <v>371</v>
      </c>
      <c r="F250" s="231" t="s">
        <v>8</v>
      </c>
      <c r="G250" s="231" t="s">
        <v>371</v>
      </c>
      <c r="H250" s="232"/>
      <c r="I250" s="231" t="s">
        <v>771</v>
      </c>
      <c r="J250" s="232"/>
      <c r="K250" s="232"/>
    </row>
    <row r="251" spans="1:11" ht="15.95">
      <c r="A251" s="1" t="s">
        <v>1273</v>
      </c>
      <c r="B251" s="233" t="s">
        <v>1162</v>
      </c>
      <c r="C251" s="231" t="s">
        <v>748</v>
      </c>
      <c r="D251" s="231" t="s">
        <v>330</v>
      </c>
      <c r="E251" s="231" t="s">
        <v>763</v>
      </c>
      <c r="F251" s="231" t="s">
        <v>8</v>
      </c>
      <c r="G251" s="231" t="s">
        <v>763</v>
      </c>
      <c r="H251" s="232"/>
      <c r="I251" s="231" t="s">
        <v>1225</v>
      </c>
      <c r="J251" s="232"/>
      <c r="K251" s="232"/>
    </row>
    <row r="252" spans="1:11" ht="15.95">
      <c r="A252" s="1" t="s">
        <v>1273</v>
      </c>
      <c r="B252" s="233" t="s">
        <v>1162</v>
      </c>
      <c r="C252" s="231" t="s">
        <v>1226</v>
      </c>
      <c r="D252" s="231" t="s">
        <v>330</v>
      </c>
      <c r="E252" s="231" t="s">
        <v>1227</v>
      </c>
      <c r="F252" s="231" t="s">
        <v>16</v>
      </c>
      <c r="G252" s="231" t="s">
        <v>1228</v>
      </c>
      <c r="H252" s="232"/>
      <c r="I252" s="231" t="s">
        <v>328</v>
      </c>
      <c r="J252" s="231" t="s">
        <v>1229</v>
      </c>
      <c r="K252" s="231" t="s">
        <v>330</v>
      </c>
    </row>
    <row r="253" spans="1:11" ht="15.95">
      <c r="A253" s="1" t="s">
        <v>1273</v>
      </c>
      <c r="B253" s="233" t="s">
        <v>1162</v>
      </c>
      <c r="C253" s="231" t="s">
        <v>1235</v>
      </c>
      <c r="D253" s="231" t="s">
        <v>330</v>
      </c>
      <c r="E253" s="231" t="s">
        <v>1236</v>
      </c>
      <c r="F253" s="231" t="s">
        <v>16</v>
      </c>
      <c r="G253" s="231" t="s">
        <v>1237</v>
      </c>
      <c r="H253" s="232"/>
      <c r="I253" s="231" t="s">
        <v>328</v>
      </c>
      <c r="J253" s="231" t="s">
        <v>1238</v>
      </c>
      <c r="K253" s="231" t="s">
        <v>330</v>
      </c>
    </row>
    <row r="254" spans="1:11" ht="15.95">
      <c r="A254" s="1" t="s">
        <v>1273</v>
      </c>
      <c r="B254" s="233" t="s">
        <v>1162</v>
      </c>
      <c r="C254" s="231" t="s">
        <v>1239</v>
      </c>
      <c r="D254" s="231" t="s">
        <v>330</v>
      </c>
      <c r="E254" s="231" t="s">
        <v>1240</v>
      </c>
      <c r="F254" s="231" t="s">
        <v>8</v>
      </c>
      <c r="G254" s="232"/>
      <c r="H254" s="232"/>
      <c r="I254" s="231" t="s">
        <v>328</v>
      </c>
      <c r="J254" s="231" t="s">
        <v>1242</v>
      </c>
      <c r="K254" s="231" t="s">
        <v>330</v>
      </c>
    </row>
    <row r="255" spans="1:11">
      <c r="A255" s="276" t="s">
        <v>1273</v>
      </c>
      <c r="B255" s="275" t="s">
        <v>1162</v>
      </c>
      <c r="C255" s="277" t="s">
        <v>1248</v>
      </c>
      <c r="D255" s="277" t="s">
        <v>330</v>
      </c>
      <c r="E255" s="277" t="s">
        <v>1249</v>
      </c>
      <c r="F255" s="277" t="s">
        <v>8</v>
      </c>
      <c r="G255" s="278"/>
      <c r="H255" s="278"/>
      <c r="I255" s="277" t="s">
        <v>333</v>
      </c>
      <c r="J255" s="277" t="s">
        <v>1251</v>
      </c>
      <c r="K255" s="277" t="s">
        <v>330</v>
      </c>
    </row>
    <row r="256" spans="1:11">
      <c r="A256" s="276"/>
      <c r="B256" s="275"/>
      <c r="C256" s="277"/>
      <c r="D256" s="277"/>
      <c r="E256" s="277"/>
      <c r="F256" s="277"/>
      <c r="G256" s="278"/>
      <c r="H256" s="278"/>
      <c r="I256" s="277"/>
      <c r="J256" s="277"/>
      <c r="K256" s="277"/>
    </row>
    <row r="257" spans="1:11">
      <c r="A257" s="276" t="s">
        <v>1273</v>
      </c>
      <c r="B257" s="275" t="s">
        <v>1162</v>
      </c>
      <c r="C257" s="277" t="s">
        <v>1260</v>
      </c>
      <c r="D257" s="277" t="s">
        <v>330</v>
      </c>
      <c r="E257" s="277" t="s">
        <v>1261</v>
      </c>
      <c r="F257" s="277" t="s">
        <v>27</v>
      </c>
      <c r="G257" s="231" t="s">
        <v>33027</v>
      </c>
      <c r="H257" s="278"/>
      <c r="I257" s="278"/>
      <c r="J257" s="277" t="s">
        <v>1263</v>
      </c>
      <c r="K257" s="277" t="s">
        <v>330</v>
      </c>
    </row>
    <row r="258" spans="1:11">
      <c r="A258" s="276"/>
      <c r="B258" s="275"/>
      <c r="C258" s="277"/>
      <c r="D258" s="277"/>
      <c r="E258" s="277"/>
      <c r="F258" s="277"/>
      <c r="G258" s="231" t="s">
        <v>33028</v>
      </c>
      <c r="H258" s="278"/>
      <c r="I258" s="278"/>
      <c r="J258" s="277"/>
      <c r="K258" s="277"/>
    </row>
    <row r="259" spans="1:11">
      <c r="A259" s="276" t="s">
        <v>1273</v>
      </c>
      <c r="B259" s="275" t="s">
        <v>1162</v>
      </c>
      <c r="C259" s="277" t="s">
        <v>1265</v>
      </c>
      <c r="D259" s="277" t="s">
        <v>330</v>
      </c>
      <c r="E259" s="277" t="s">
        <v>1266</v>
      </c>
      <c r="F259" s="277" t="s">
        <v>27</v>
      </c>
      <c r="G259" s="231" t="s">
        <v>33029</v>
      </c>
      <c r="H259" s="278"/>
      <c r="I259" s="278"/>
      <c r="J259" s="277" t="s">
        <v>1263</v>
      </c>
      <c r="K259" s="277" t="s">
        <v>330</v>
      </c>
    </row>
    <row r="260" spans="1:11">
      <c r="A260" s="276"/>
      <c r="B260" s="275"/>
      <c r="C260" s="277"/>
      <c r="D260" s="277"/>
      <c r="E260" s="277"/>
      <c r="F260" s="277"/>
      <c r="G260" s="231" t="s">
        <v>33030</v>
      </c>
      <c r="H260" s="278"/>
      <c r="I260" s="278"/>
      <c r="J260" s="277"/>
      <c r="K260" s="277"/>
    </row>
    <row r="261" spans="1:11" ht="15.95">
      <c r="A261" s="1" t="s">
        <v>1273</v>
      </c>
      <c r="B261" s="233" t="s">
        <v>1162</v>
      </c>
      <c r="C261" s="231" t="s">
        <v>1269</v>
      </c>
      <c r="D261" s="231" t="s">
        <v>330</v>
      </c>
      <c r="E261" s="231" t="s">
        <v>1270</v>
      </c>
      <c r="F261" s="231" t="s">
        <v>8</v>
      </c>
      <c r="G261" s="232"/>
      <c r="H261" s="232"/>
      <c r="I261" s="231" t="s">
        <v>333</v>
      </c>
      <c r="J261" s="231" t="s">
        <v>328</v>
      </c>
      <c r="K261" s="231" t="s">
        <v>330</v>
      </c>
    </row>
    <row r="262" spans="1:11" ht="15.95">
      <c r="A262" s="1" t="s">
        <v>1273</v>
      </c>
      <c r="B262" s="232"/>
      <c r="C262" s="231" t="s">
        <v>322</v>
      </c>
      <c r="D262" s="231" t="s">
        <v>324</v>
      </c>
      <c r="E262" s="231" t="s">
        <v>328</v>
      </c>
      <c r="F262" s="231" t="s">
        <v>8</v>
      </c>
      <c r="G262" s="232"/>
      <c r="H262" s="232"/>
      <c r="I262" s="231" t="s">
        <v>463</v>
      </c>
      <c r="J262" s="231" t="s">
        <v>328</v>
      </c>
      <c r="K262" s="231" t="s">
        <v>328</v>
      </c>
    </row>
    <row r="263" spans="1:11" ht="15.95">
      <c r="A263" s="1" t="s">
        <v>1273</v>
      </c>
      <c r="B263" s="231" t="s">
        <v>32924</v>
      </c>
      <c r="C263" s="231" t="s">
        <v>7584</v>
      </c>
      <c r="D263" s="231" t="s">
        <v>324</v>
      </c>
      <c r="E263" s="231" t="s">
        <v>32924</v>
      </c>
      <c r="F263" s="231" t="s">
        <v>8</v>
      </c>
      <c r="G263" s="232"/>
      <c r="H263" s="232"/>
      <c r="I263" s="231" t="s">
        <v>33031</v>
      </c>
      <c r="J263" s="231" t="s">
        <v>328</v>
      </c>
      <c r="K263" s="231" t="s">
        <v>328</v>
      </c>
    </row>
    <row r="264" spans="1:11" ht="15.95">
      <c r="A264" s="1" t="s">
        <v>1273</v>
      </c>
      <c r="B264" s="231" t="s">
        <v>32924</v>
      </c>
      <c r="C264" s="231" t="s">
        <v>7585</v>
      </c>
      <c r="D264" s="231" t="s">
        <v>324</v>
      </c>
      <c r="E264" s="231" t="s">
        <v>32924</v>
      </c>
      <c r="F264" s="231" t="s">
        <v>8</v>
      </c>
      <c r="G264" s="232"/>
      <c r="H264" s="232"/>
      <c r="I264" s="231" t="s">
        <v>33032</v>
      </c>
      <c r="J264" s="231" t="s">
        <v>328</v>
      </c>
      <c r="K264" s="231" t="s">
        <v>328</v>
      </c>
    </row>
    <row r="265" spans="1:11" ht="15.95">
      <c r="A265" s="1" t="s">
        <v>1273</v>
      </c>
      <c r="B265" s="231" t="s">
        <v>32924</v>
      </c>
      <c r="C265" s="231" t="s">
        <v>7586</v>
      </c>
      <c r="D265" s="231" t="s">
        <v>324</v>
      </c>
      <c r="E265" s="231" t="s">
        <v>32924</v>
      </c>
      <c r="F265" s="231" t="s">
        <v>8</v>
      </c>
      <c r="G265" s="232"/>
      <c r="H265" s="232"/>
      <c r="I265" s="231" t="s">
        <v>33033</v>
      </c>
      <c r="J265" s="231" t="s">
        <v>328</v>
      </c>
      <c r="K265" s="231" t="s">
        <v>328</v>
      </c>
    </row>
    <row r="266" spans="1:11" ht="15.95">
      <c r="A266" s="1" t="s">
        <v>1273</v>
      </c>
      <c r="B266" s="231" t="s">
        <v>32924</v>
      </c>
      <c r="C266" s="231" t="s">
        <v>33024</v>
      </c>
      <c r="D266" s="231" t="s">
        <v>324</v>
      </c>
      <c r="E266" s="231" t="s">
        <v>32924</v>
      </c>
      <c r="F266" s="231" t="s">
        <v>8</v>
      </c>
      <c r="G266" s="231" t="s">
        <v>33025</v>
      </c>
      <c r="H266" s="232"/>
      <c r="I266" s="231" t="s">
        <v>33034</v>
      </c>
      <c r="J266" s="231" t="s">
        <v>328</v>
      </c>
      <c r="K266" s="231" t="s">
        <v>328</v>
      </c>
    </row>
    <row r="267" spans="1:11" ht="15.95">
      <c r="A267" s="1" t="s">
        <v>1281</v>
      </c>
      <c r="B267" s="232"/>
      <c r="C267" s="231" t="s">
        <v>1279</v>
      </c>
      <c r="D267" s="231" t="s">
        <v>330</v>
      </c>
      <c r="E267" s="231" t="s">
        <v>1282</v>
      </c>
      <c r="F267" s="231" t="s">
        <v>8</v>
      </c>
      <c r="G267" s="231" t="s">
        <v>1283</v>
      </c>
      <c r="H267" s="232"/>
      <c r="I267" s="231" t="s">
        <v>1284</v>
      </c>
      <c r="J267" s="231" t="s">
        <v>328</v>
      </c>
      <c r="K267" s="231" t="s">
        <v>324</v>
      </c>
    </row>
    <row r="268" spans="1:11" ht="15.95">
      <c r="A268" s="1" t="s">
        <v>1281</v>
      </c>
      <c r="B268" s="232"/>
      <c r="C268" s="231" t="s">
        <v>1278</v>
      </c>
      <c r="D268" s="231" t="s">
        <v>330</v>
      </c>
      <c r="E268" s="231" t="s">
        <v>1285</v>
      </c>
      <c r="F268" s="231" t="s">
        <v>8</v>
      </c>
      <c r="G268" s="231" t="s">
        <v>1286</v>
      </c>
      <c r="H268" s="232"/>
      <c r="I268" s="231" t="s">
        <v>333</v>
      </c>
      <c r="J268" s="231" t="s">
        <v>328</v>
      </c>
      <c r="K268" s="231" t="s">
        <v>324</v>
      </c>
    </row>
    <row r="269" spans="1:11" ht="15.95">
      <c r="A269" s="1" t="s">
        <v>1281</v>
      </c>
      <c r="B269" s="232"/>
      <c r="C269" s="231" t="s">
        <v>1287</v>
      </c>
      <c r="D269" s="231" t="s">
        <v>330</v>
      </c>
      <c r="E269" s="232"/>
      <c r="F269" s="231" t="s">
        <v>8</v>
      </c>
      <c r="G269" s="232"/>
      <c r="H269" s="232"/>
      <c r="I269" s="231" t="s">
        <v>1290</v>
      </c>
      <c r="J269" s="231" t="s">
        <v>328</v>
      </c>
      <c r="K269" s="231" t="s">
        <v>324</v>
      </c>
    </row>
    <row r="270" spans="1:11" ht="15.95">
      <c r="A270" s="1" t="s">
        <v>1281</v>
      </c>
      <c r="B270" s="232"/>
      <c r="C270" s="231" t="s">
        <v>1299</v>
      </c>
      <c r="D270" s="231" t="s">
        <v>330</v>
      </c>
      <c r="E270" s="231" t="s">
        <v>1300</v>
      </c>
      <c r="F270" s="231" t="s">
        <v>8</v>
      </c>
      <c r="G270" s="231" t="s">
        <v>33035</v>
      </c>
      <c r="H270" s="232"/>
      <c r="I270" s="231" t="s">
        <v>1302</v>
      </c>
      <c r="J270" s="231" t="s">
        <v>328</v>
      </c>
      <c r="K270" s="231" t="s">
        <v>324</v>
      </c>
    </row>
    <row r="271" spans="1:11" ht="15.95">
      <c r="A271" s="1" t="s">
        <v>1281</v>
      </c>
      <c r="B271" s="231" t="s">
        <v>32924</v>
      </c>
      <c r="C271" s="231" t="s">
        <v>33036</v>
      </c>
      <c r="D271" s="231" t="s">
        <v>641</v>
      </c>
      <c r="E271" s="231" t="s">
        <v>32924</v>
      </c>
      <c r="F271" s="231" t="s">
        <v>8</v>
      </c>
      <c r="G271" s="232"/>
      <c r="H271" s="232"/>
      <c r="I271" s="231" t="s">
        <v>33037</v>
      </c>
      <c r="J271" s="231" t="s">
        <v>328</v>
      </c>
      <c r="K271" s="231" t="s">
        <v>328</v>
      </c>
    </row>
    <row r="272" spans="1:11" ht="15.95">
      <c r="A272" s="1" t="s">
        <v>1281</v>
      </c>
      <c r="B272" s="232"/>
      <c r="C272" s="231" t="s">
        <v>1309</v>
      </c>
      <c r="D272" s="231" t="s">
        <v>330</v>
      </c>
      <c r="E272" s="231" t="s">
        <v>1310</v>
      </c>
      <c r="F272" s="231" t="s">
        <v>5</v>
      </c>
      <c r="G272" s="232"/>
      <c r="H272" s="232"/>
      <c r="I272" s="231" t="s">
        <v>328</v>
      </c>
      <c r="J272" s="231" t="s">
        <v>520</v>
      </c>
      <c r="K272" s="231" t="s">
        <v>330</v>
      </c>
    </row>
    <row r="273" spans="1:11" ht="15.95">
      <c r="A273" s="1" t="s">
        <v>1281</v>
      </c>
      <c r="B273" s="232"/>
      <c r="C273" s="231" t="s">
        <v>1312</v>
      </c>
      <c r="D273" s="231" t="s">
        <v>330</v>
      </c>
      <c r="E273" s="231" t="s">
        <v>1314</v>
      </c>
      <c r="F273" s="231" t="s">
        <v>8</v>
      </c>
      <c r="G273" s="232"/>
      <c r="H273" s="232"/>
      <c r="I273" s="231" t="s">
        <v>1316</v>
      </c>
      <c r="J273" s="231" t="s">
        <v>328</v>
      </c>
      <c r="K273" s="231" t="s">
        <v>330</v>
      </c>
    </row>
    <row r="274" spans="1:11" ht="15.95">
      <c r="A274" s="1" t="s">
        <v>1281</v>
      </c>
      <c r="B274" s="232"/>
      <c r="C274" s="231" t="s">
        <v>1318</v>
      </c>
      <c r="D274" s="231" t="s">
        <v>330</v>
      </c>
      <c r="E274" s="231" t="s">
        <v>1319</v>
      </c>
      <c r="F274" s="231" t="s">
        <v>5</v>
      </c>
      <c r="G274" s="232"/>
      <c r="H274" s="232"/>
      <c r="I274" s="231" t="s">
        <v>328</v>
      </c>
      <c r="J274" s="231" t="s">
        <v>520</v>
      </c>
      <c r="K274" s="231" t="s">
        <v>330</v>
      </c>
    </row>
    <row r="275" spans="1:11" ht="15.95">
      <c r="A275" s="1" t="s">
        <v>1281</v>
      </c>
      <c r="B275" s="232"/>
      <c r="C275" s="231" t="s">
        <v>1324</v>
      </c>
      <c r="D275" s="231" t="s">
        <v>330</v>
      </c>
      <c r="E275" s="231" t="s">
        <v>1325</v>
      </c>
      <c r="F275" s="231" t="s">
        <v>8</v>
      </c>
      <c r="G275" s="232"/>
      <c r="H275" s="232"/>
      <c r="I275" s="231" t="s">
        <v>1327</v>
      </c>
      <c r="J275" s="231" t="s">
        <v>328</v>
      </c>
      <c r="K275" s="231" t="s">
        <v>330</v>
      </c>
    </row>
    <row r="276" spans="1:11" ht="15.95">
      <c r="A276" s="1" t="s">
        <v>1281</v>
      </c>
      <c r="B276" s="232"/>
      <c r="C276" s="231" t="s">
        <v>1329</v>
      </c>
      <c r="D276" s="231" t="s">
        <v>330</v>
      </c>
      <c r="E276" s="231" t="s">
        <v>1330</v>
      </c>
      <c r="F276" s="231" t="s">
        <v>27</v>
      </c>
      <c r="G276" s="231" t="s">
        <v>1331</v>
      </c>
      <c r="H276" s="232"/>
      <c r="I276" s="232"/>
      <c r="J276" s="232"/>
      <c r="K276" s="231" t="s">
        <v>330</v>
      </c>
    </row>
    <row r="277" spans="1:11" ht="15.95">
      <c r="A277" s="1" t="s">
        <v>1281</v>
      </c>
      <c r="B277" s="232"/>
      <c r="C277" s="231" t="s">
        <v>1339</v>
      </c>
      <c r="D277" s="232"/>
      <c r="E277" s="231" t="s">
        <v>1240</v>
      </c>
      <c r="F277" s="231" t="s">
        <v>8</v>
      </c>
      <c r="G277" s="232"/>
      <c r="H277" s="232"/>
      <c r="I277" s="231" t="s">
        <v>328</v>
      </c>
      <c r="J277" s="231" t="s">
        <v>1242</v>
      </c>
      <c r="K277" s="231" t="s">
        <v>330</v>
      </c>
    </row>
    <row r="278" spans="1:11" ht="15.95">
      <c r="A278" s="1" t="s">
        <v>1281</v>
      </c>
      <c r="B278" s="232"/>
      <c r="C278" s="231" t="s">
        <v>1343</v>
      </c>
      <c r="D278" s="231" t="s">
        <v>330</v>
      </c>
      <c r="E278" s="231" t="s">
        <v>1344</v>
      </c>
      <c r="F278" s="231" t="s">
        <v>8</v>
      </c>
      <c r="G278" s="231" t="s">
        <v>1345</v>
      </c>
      <c r="H278" s="232"/>
      <c r="I278" s="231" t="s">
        <v>943</v>
      </c>
      <c r="J278" s="231" t="s">
        <v>328</v>
      </c>
      <c r="K278" s="231" t="s">
        <v>330</v>
      </c>
    </row>
    <row r="279" spans="1:11">
      <c r="A279" s="276" t="s">
        <v>1281</v>
      </c>
      <c r="B279" s="278"/>
      <c r="C279" s="277" t="s">
        <v>1346</v>
      </c>
      <c r="D279" s="278"/>
      <c r="E279" s="277" t="s">
        <v>1249</v>
      </c>
      <c r="F279" s="277" t="s">
        <v>8</v>
      </c>
      <c r="G279" s="278"/>
      <c r="H279" s="278"/>
      <c r="I279" s="277" t="s">
        <v>333</v>
      </c>
      <c r="J279" s="277" t="s">
        <v>1251</v>
      </c>
      <c r="K279" s="277" t="s">
        <v>330</v>
      </c>
    </row>
    <row r="280" spans="1:11">
      <c r="A280" s="276"/>
      <c r="B280" s="278"/>
      <c r="C280" s="277"/>
      <c r="D280" s="278"/>
      <c r="E280" s="277"/>
      <c r="F280" s="277"/>
      <c r="G280" s="278"/>
      <c r="H280" s="278"/>
      <c r="I280" s="277"/>
      <c r="J280" s="277"/>
      <c r="K280" s="277"/>
    </row>
    <row r="281" spans="1:11">
      <c r="A281" s="276" t="s">
        <v>1281</v>
      </c>
      <c r="B281" s="278"/>
      <c r="C281" s="277" t="s">
        <v>1355</v>
      </c>
      <c r="D281" s="278"/>
      <c r="E281" s="277" t="s">
        <v>1261</v>
      </c>
      <c r="F281" s="277" t="s">
        <v>27</v>
      </c>
      <c r="G281" s="231" t="s">
        <v>33027</v>
      </c>
      <c r="H281" s="278"/>
      <c r="I281" s="277" t="s">
        <v>328</v>
      </c>
      <c r="J281" s="277" t="s">
        <v>1263</v>
      </c>
      <c r="K281" s="277" t="s">
        <v>330</v>
      </c>
    </row>
    <row r="282" spans="1:11">
      <c r="A282" s="276"/>
      <c r="B282" s="278"/>
      <c r="C282" s="277"/>
      <c r="D282" s="278"/>
      <c r="E282" s="277"/>
      <c r="F282" s="277"/>
      <c r="G282" s="231" t="s">
        <v>33028</v>
      </c>
      <c r="H282" s="278"/>
      <c r="I282" s="277"/>
      <c r="J282" s="277"/>
      <c r="K282" s="277"/>
    </row>
    <row r="283" spans="1:11" ht="15.95">
      <c r="A283" s="1" t="s">
        <v>1281</v>
      </c>
      <c r="B283" s="232"/>
      <c r="C283" s="231" t="s">
        <v>1357</v>
      </c>
      <c r="D283" s="232"/>
      <c r="E283" s="231" t="s">
        <v>1358</v>
      </c>
      <c r="F283" s="231" t="s">
        <v>8</v>
      </c>
      <c r="G283" s="232"/>
      <c r="H283" s="232"/>
      <c r="I283" s="231" t="s">
        <v>333</v>
      </c>
      <c r="J283" s="231" t="s">
        <v>328</v>
      </c>
      <c r="K283" s="231" t="s">
        <v>330</v>
      </c>
    </row>
    <row r="284" spans="1:11" ht="15.95">
      <c r="A284" s="1" t="s">
        <v>1281</v>
      </c>
      <c r="B284" s="232"/>
      <c r="C284" s="231" t="s">
        <v>322</v>
      </c>
      <c r="D284" s="231" t="s">
        <v>324</v>
      </c>
      <c r="E284" s="231" t="s">
        <v>328</v>
      </c>
      <c r="F284" s="231" t="s">
        <v>8</v>
      </c>
      <c r="G284" s="232"/>
      <c r="H284" s="232"/>
      <c r="I284" s="231" t="s">
        <v>463</v>
      </c>
      <c r="J284" s="231" t="s">
        <v>328</v>
      </c>
      <c r="K284" s="231" t="s">
        <v>328</v>
      </c>
    </row>
    <row r="285" spans="1:11" ht="15.95">
      <c r="A285" s="1" t="s">
        <v>1281</v>
      </c>
      <c r="B285" s="231" t="s">
        <v>32924</v>
      </c>
      <c r="C285" s="231" t="s">
        <v>33038</v>
      </c>
      <c r="D285" s="231" t="s">
        <v>324</v>
      </c>
      <c r="E285" s="231" t="s">
        <v>32924</v>
      </c>
      <c r="F285" s="231" t="s">
        <v>8</v>
      </c>
      <c r="G285" s="231" t="s">
        <v>33039</v>
      </c>
      <c r="H285" s="232"/>
      <c r="I285" s="231" t="s">
        <v>33040</v>
      </c>
      <c r="J285" s="231" t="s">
        <v>328</v>
      </c>
      <c r="K285" s="231" t="s">
        <v>328</v>
      </c>
    </row>
    <row r="286" spans="1:11" ht="15.95">
      <c r="A286" s="1" t="s">
        <v>1362</v>
      </c>
      <c r="B286" s="231" t="s">
        <v>1363</v>
      </c>
      <c r="C286" s="231" t="s">
        <v>1364</v>
      </c>
      <c r="D286" s="232"/>
      <c r="E286" s="231" t="s">
        <v>1365</v>
      </c>
      <c r="F286" s="231" t="s">
        <v>8</v>
      </c>
      <c r="G286" s="231" t="s">
        <v>1366</v>
      </c>
      <c r="H286" s="232"/>
      <c r="I286" s="231" t="s">
        <v>333</v>
      </c>
      <c r="J286" s="231" t="s">
        <v>328</v>
      </c>
      <c r="K286" s="231" t="s">
        <v>324</v>
      </c>
    </row>
    <row r="287" spans="1:11" ht="15.95">
      <c r="A287" s="1" t="s">
        <v>1362</v>
      </c>
      <c r="B287" s="232"/>
      <c r="C287" s="231" t="s">
        <v>1368</v>
      </c>
      <c r="D287" s="231" t="s">
        <v>330</v>
      </c>
      <c r="E287" s="231" t="s">
        <v>1369</v>
      </c>
      <c r="F287" s="231" t="s">
        <v>8</v>
      </c>
      <c r="G287" s="232"/>
      <c r="H287" s="232"/>
      <c r="I287" s="231" t="s">
        <v>1371</v>
      </c>
      <c r="J287" s="231" t="s">
        <v>328</v>
      </c>
      <c r="K287" s="231" t="s">
        <v>324</v>
      </c>
    </row>
    <row r="288" spans="1:11" ht="15.95">
      <c r="A288" s="1" t="s">
        <v>1362</v>
      </c>
      <c r="B288" s="232"/>
      <c r="C288" s="231" t="s">
        <v>1379</v>
      </c>
      <c r="D288" s="231" t="s">
        <v>330</v>
      </c>
      <c r="E288" s="231" t="s">
        <v>1380</v>
      </c>
      <c r="F288" s="231" t="s">
        <v>8</v>
      </c>
      <c r="G288" s="232"/>
      <c r="H288" s="232"/>
      <c r="I288" s="231" t="s">
        <v>333</v>
      </c>
      <c r="J288" s="231" t="s">
        <v>374</v>
      </c>
      <c r="K288" s="231" t="s">
        <v>330</v>
      </c>
    </row>
    <row r="289" spans="1:11" ht="15.95">
      <c r="A289" s="1" t="s">
        <v>1362</v>
      </c>
      <c r="B289" s="232"/>
      <c r="C289" s="231" t="s">
        <v>1386</v>
      </c>
      <c r="D289" s="231" t="s">
        <v>330</v>
      </c>
      <c r="E289" s="231" t="s">
        <v>1387</v>
      </c>
      <c r="F289" s="231" t="s">
        <v>8</v>
      </c>
      <c r="G289" s="232"/>
      <c r="H289" s="232"/>
      <c r="I289" s="231" t="s">
        <v>1388</v>
      </c>
      <c r="J289" s="231" t="s">
        <v>328</v>
      </c>
      <c r="K289" s="231" t="s">
        <v>330</v>
      </c>
    </row>
    <row r="290" spans="1:11" ht="15.95">
      <c r="A290" s="1" t="s">
        <v>1362</v>
      </c>
      <c r="B290" s="232"/>
      <c r="C290" s="231" t="s">
        <v>1390</v>
      </c>
      <c r="D290" s="231" t="s">
        <v>324</v>
      </c>
      <c r="E290" s="231" t="s">
        <v>328</v>
      </c>
      <c r="F290" s="231" t="s">
        <v>8</v>
      </c>
      <c r="G290" s="231" t="s">
        <v>33041</v>
      </c>
      <c r="H290" s="232"/>
      <c r="I290" s="231" t="s">
        <v>382</v>
      </c>
      <c r="J290" s="231" t="s">
        <v>328</v>
      </c>
      <c r="K290" s="231" t="s">
        <v>328</v>
      </c>
    </row>
    <row r="291" spans="1:11" ht="15.95">
      <c r="A291" s="1" t="s">
        <v>1362</v>
      </c>
      <c r="B291" s="232"/>
      <c r="C291" s="231" t="s">
        <v>1392</v>
      </c>
      <c r="D291" s="231" t="s">
        <v>330</v>
      </c>
      <c r="E291" s="231" t="s">
        <v>1393</v>
      </c>
      <c r="F291" s="231" t="s">
        <v>8</v>
      </c>
      <c r="G291" s="232"/>
      <c r="H291" s="232"/>
      <c r="I291" s="231" t="s">
        <v>333</v>
      </c>
      <c r="J291" s="231" t="s">
        <v>328</v>
      </c>
      <c r="K291" s="231" t="s">
        <v>328</v>
      </c>
    </row>
    <row r="292" spans="1:11" ht="15.95">
      <c r="A292" s="1" t="s">
        <v>1362</v>
      </c>
      <c r="B292" s="232"/>
      <c r="C292" s="231" t="s">
        <v>322</v>
      </c>
      <c r="D292" s="231" t="s">
        <v>324</v>
      </c>
      <c r="E292" s="231" t="s">
        <v>328</v>
      </c>
      <c r="F292" s="231" t="s">
        <v>8</v>
      </c>
      <c r="G292" s="232"/>
      <c r="H292" s="232"/>
      <c r="I292" s="231" t="s">
        <v>463</v>
      </c>
      <c r="J292" s="231" t="s">
        <v>328</v>
      </c>
      <c r="K292" s="231" t="s">
        <v>328</v>
      </c>
    </row>
    <row r="293" spans="1:11" ht="15.95">
      <c r="A293" s="1" t="s">
        <v>1362</v>
      </c>
      <c r="B293" s="232"/>
      <c r="C293" s="231" t="s">
        <v>1394</v>
      </c>
      <c r="D293" s="231" t="s">
        <v>324</v>
      </c>
      <c r="E293" s="231" t="s">
        <v>328</v>
      </c>
      <c r="F293" s="231" t="s">
        <v>8</v>
      </c>
      <c r="G293" s="231" t="s">
        <v>1395</v>
      </c>
      <c r="H293" s="232"/>
      <c r="I293" s="231" t="s">
        <v>1396</v>
      </c>
      <c r="J293" s="231" t="s">
        <v>328</v>
      </c>
      <c r="K293" s="231" t="s">
        <v>328</v>
      </c>
    </row>
    <row r="294" spans="1:11">
      <c r="A294" s="276" t="s">
        <v>1397</v>
      </c>
      <c r="B294" s="231" t="s">
        <v>33042</v>
      </c>
      <c r="C294" s="277" t="s">
        <v>1399</v>
      </c>
      <c r="D294" s="277" t="s">
        <v>330</v>
      </c>
      <c r="E294" s="277" t="s">
        <v>1400</v>
      </c>
      <c r="F294" s="277" t="s">
        <v>8</v>
      </c>
      <c r="G294" s="277" t="s">
        <v>1401</v>
      </c>
      <c r="H294" s="278"/>
      <c r="I294" s="277" t="s">
        <v>333</v>
      </c>
      <c r="J294" s="277" t="s">
        <v>374</v>
      </c>
      <c r="K294" s="277" t="s">
        <v>324</v>
      </c>
    </row>
    <row r="295" spans="1:11">
      <c r="A295" s="276"/>
      <c r="B295" s="231" t="s">
        <v>33043</v>
      </c>
      <c r="C295" s="277"/>
      <c r="D295" s="277"/>
      <c r="E295" s="277"/>
      <c r="F295" s="277"/>
      <c r="G295" s="277"/>
      <c r="H295" s="278"/>
      <c r="I295" s="277"/>
      <c r="J295" s="277"/>
      <c r="K295" s="277"/>
    </row>
    <row r="296" spans="1:11" ht="15.95">
      <c r="A296" s="1" t="s">
        <v>1397</v>
      </c>
      <c r="B296" s="232"/>
      <c r="C296" s="231" t="s">
        <v>1402</v>
      </c>
      <c r="D296" s="231" t="s">
        <v>330</v>
      </c>
      <c r="E296" s="231" t="s">
        <v>1403</v>
      </c>
      <c r="F296" s="231" t="s">
        <v>8</v>
      </c>
      <c r="G296" s="232"/>
      <c r="H296" s="232"/>
      <c r="I296" s="231" t="s">
        <v>1404</v>
      </c>
      <c r="J296" s="231" t="s">
        <v>328</v>
      </c>
      <c r="K296" s="231" t="s">
        <v>324</v>
      </c>
    </row>
    <row r="297" spans="1:11" ht="15.95">
      <c r="A297" s="1" t="s">
        <v>1397</v>
      </c>
      <c r="B297" s="232"/>
      <c r="C297" s="231" t="s">
        <v>1412</v>
      </c>
      <c r="D297" s="231" t="s">
        <v>330</v>
      </c>
      <c r="E297" s="231" t="s">
        <v>1413</v>
      </c>
      <c r="F297" s="231" t="s">
        <v>8</v>
      </c>
      <c r="G297" s="232"/>
      <c r="H297" s="232"/>
      <c r="I297" s="231" t="s">
        <v>1404</v>
      </c>
      <c r="J297" s="231" t="s">
        <v>1414</v>
      </c>
      <c r="K297" s="231" t="s">
        <v>330</v>
      </c>
    </row>
    <row r="298" spans="1:11" ht="15.95">
      <c r="A298" s="1" t="s">
        <v>1397</v>
      </c>
      <c r="B298" s="232"/>
      <c r="C298" s="231" t="s">
        <v>1415</v>
      </c>
      <c r="D298" s="231" t="s">
        <v>330</v>
      </c>
      <c r="E298" s="231" t="s">
        <v>1416</v>
      </c>
      <c r="F298" s="231" t="s">
        <v>8</v>
      </c>
      <c r="G298" s="232"/>
      <c r="H298" s="232"/>
      <c r="I298" s="231" t="s">
        <v>1404</v>
      </c>
      <c r="J298" s="231" t="s">
        <v>33044</v>
      </c>
      <c r="K298" s="231" t="s">
        <v>330</v>
      </c>
    </row>
    <row r="299" spans="1:11" ht="15.95">
      <c r="A299" s="1" t="s">
        <v>1397</v>
      </c>
      <c r="B299" s="232"/>
      <c r="C299" s="231" t="s">
        <v>1418</v>
      </c>
      <c r="D299" s="231" t="s">
        <v>330</v>
      </c>
      <c r="E299" s="231" t="s">
        <v>1419</v>
      </c>
      <c r="F299" s="231" t="s">
        <v>8</v>
      </c>
      <c r="G299" s="232"/>
      <c r="H299" s="232"/>
      <c r="I299" s="231" t="s">
        <v>1404</v>
      </c>
      <c r="J299" s="231" t="s">
        <v>33045</v>
      </c>
      <c r="K299" s="231" t="s">
        <v>330</v>
      </c>
    </row>
    <row r="300" spans="1:11" ht="15.95">
      <c r="A300" s="1" t="s">
        <v>1397</v>
      </c>
      <c r="B300" s="232"/>
      <c r="C300" s="231" t="s">
        <v>1421</v>
      </c>
      <c r="D300" s="231" t="s">
        <v>324</v>
      </c>
      <c r="E300" s="231" t="s">
        <v>328</v>
      </c>
      <c r="F300" s="231" t="s">
        <v>8</v>
      </c>
      <c r="G300" s="232"/>
      <c r="H300" s="232"/>
      <c r="I300" s="231" t="s">
        <v>1422</v>
      </c>
      <c r="J300" s="231" t="s">
        <v>328</v>
      </c>
      <c r="K300" s="231" t="s">
        <v>328</v>
      </c>
    </row>
    <row r="301" spans="1:11" ht="15.95">
      <c r="A301" s="1" t="s">
        <v>1397</v>
      </c>
      <c r="B301" s="232"/>
      <c r="C301" s="231" t="s">
        <v>1423</v>
      </c>
      <c r="D301" s="231" t="s">
        <v>330</v>
      </c>
      <c r="E301" s="231" t="s">
        <v>302</v>
      </c>
      <c r="F301" s="231" t="s">
        <v>8</v>
      </c>
      <c r="G301" s="232"/>
      <c r="H301" s="232"/>
      <c r="I301" s="231" t="s">
        <v>333</v>
      </c>
      <c r="J301" s="231" t="s">
        <v>328</v>
      </c>
      <c r="K301" s="231" t="s">
        <v>330</v>
      </c>
    </row>
    <row r="302" spans="1:11">
      <c r="A302" s="276" t="s">
        <v>1397</v>
      </c>
      <c r="B302" s="278"/>
      <c r="C302" s="277" t="s">
        <v>1424</v>
      </c>
      <c r="D302" s="277" t="s">
        <v>330</v>
      </c>
      <c r="E302" s="277" t="s">
        <v>33046</v>
      </c>
      <c r="F302" s="277" t="s">
        <v>5</v>
      </c>
      <c r="G302" s="278"/>
      <c r="H302" s="278"/>
      <c r="I302" s="277" t="s">
        <v>328</v>
      </c>
      <c r="J302" s="277" t="s">
        <v>520</v>
      </c>
      <c r="K302" s="277" t="s">
        <v>330</v>
      </c>
    </row>
    <row r="303" spans="1:11">
      <c r="A303" s="276"/>
      <c r="B303" s="278"/>
      <c r="C303" s="277"/>
      <c r="D303" s="277"/>
      <c r="E303" s="277"/>
      <c r="F303" s="277"/>
      <c r="G303" s="278"/>
      <c r="H303" s="278"/>
      <c r="I303" s="277"/>
      <c r="J303" s="277"/>
      <c r="K303" s="277"/>
    </row>
    <row r="304" spans="1:11">
      <c r="A304" s="276" t="s">
        <v>1397</v>
      </c>
      <c r="B304" s="278"/>
      <c r="C304" s="277" t="s">
        <v>1432</v>
      </c>
      <c r="D304" s="277" t="s">
        <v>330</v>
      </c>
      <c r="E304" s="277" t="s">
        <v>33047</v>
      </c>
      <c r="F304" s="277" t="s">
        <v>5</v>
      </c>
      <c r="G304" s="278"/>
      <c r="H304" s="278"/>
      <c r="I304" s="277" t="s">
        <v>328</v>
      </c>
      <c r="J304" s="277" t="s">
        <v>520</v>
      </c>
      <c r="K304" s="277" t="s">
        <v>330</v>
      </c>
    </row>
    <row r="305" spans="1:11">
      <c r="A305" s="276"/>
      <c r="B305" s="278"/>
      <c r="C305" s="277"/>
      <c r="D305" s="277"/>
      <c r="E305" s="277"/>
      <c r="F305" s="277"/>
      <c r="G305" s="278"/>
      <c r="H305" s="278"/>
      <c r="I305" s="277"/>
      <c r="J305" s="277"/>
      <c r="K305" s="277"/>
    </row>
    <row r="306" spans="1:11">
      <c r="A306" s="276" t="s">
        <v>1397</v>
      </c>
      <c r="B306" s="278"/>
      <c r="C306" s="277" t="s">
        <v>1440</v>
      </c>
      <c r="D306" s="277" t="s">
        <v>330</v>
      </c>
      <c r="E306" s="277" t="s">
        <v>33048</v>
      </c>
      <c r="F306" s="277" t="s">
        <v>5</v>
      </c>
      <c r="G306" s="278"/>
      <c r="H306" s="278"/>
      <c r="I306" s="277" t="s">
        <v>328</v>
      </c>
      <c r="J306" s="277" t="s">
        <v>520</v>
      </c>
      <c r="K306" s="277" t="s">
        <v>330</v>
      </c>
    </row>
    <row r="307" spans="1:11">
      <c r="A307" s="276"/>
      <c r="B307" s="278"/>
      <c r="C307" s="277"/>
      <c r="D307" s="277"/>
      <c r="E307" s="277"/>
      <c r="F307" s="277"/>
      <c r="G307" s="278"/>
      <c r="H307" s="278"/>
      <c r="I307" s="277"/>
      <c r="J307" s="277"/>
      <c r="K307" s="277"/>
    </row>
    <row r="308" spans="1:11" ht="15.95">
      <c r="A308" s="1" t="s">
        <v>1397</v>
      </c>
      <c r="B308" s="232"/>
      <c r="C308" s="231" t="s">
        <v>1447</v>
      </c>
      <c r="D308" s="231" t="s">
        <v>330</v>
      </c>
      <c r="E308" s="231" t="s">
        <v>1448</v>
      </c>
      <c r="F308" s="231" t="s">
        <v>8</v>
      </c>
      <c r="G308" s="231" t="s">
        <v>1153</v>
      </c>
      <c r="H308" s="232"/>
      <c r="I308" s="231" t="s">
        <v>1154</v>
      </c>
      <c r="J308" s="231" t="s">
        <v>328</v>
      </c>
      <c r="K308" s="231" t="s">
        <v>1449</v>
      </c>
    </row>
    <row r="309" spans="1:11" ht="15.95">
      <c r="A309" s="1" t="s">
        <v>1397</v>
      </c>
      <c r="B309" s="232"/>
      <c r="C309" s="231" t="s">
        <v>322</v>
      </c>
      <c r="D309" s="231" t="s">
        <v>324</v>
      </c>
      <c r="E309" s="231" t="s">
        <v>328</v>
      </c>
      <c r="F309" s="231" t="s">
        <v>8</v>
      </c>
      <c r="G309" s="232"/>
      <c r="H309" s="232"/>
      <c r="I309" s="231" t="s">
        <v>463</v>
      </c>
      <c r="J309" s="231" t="s">
        <v>328</v>
      </c>
      <c r="K309" s="231" t="s">
        <v>328</v>
      </c>
    </row>
    <row r="310" spans="1:11" ht="15.95">
      <c r="A310" s="1" t="s">
        <v>1451</v>
      </c>
      <c r="B310" s="231" t="s">
        <v>1452</v>
      </c>
      <c r="C310" s="231" t="s">
        <v>1399</v>
      </c>
      <c r="D310" s="231" t="s">
        <v>330</v>
      </c>
      <c r="E310" s="231" t="s">
        <v>1400</v>
      </c>
      <c r="F310" s="231" t="s">
        <v>8</v>
      </c>
      <c r="G310" s="232"/>
      <c r="H310" s="232"/>
      <c r="I310" s="231" t="s">
        <v>1454</v>
      </c>
      <c r="J310" s="231" t="s">
        <v>328</v>
      </c>
      <c r="K310" s="231" t="s">
        <v>328</v>
      </c>
    </row>
    <row r="311" spans="1:11" ht="15.95">
      <c r="A311" s="1" t="s">
        <v>1451</v>
      </c>
      <c r="B311" s="232"/>
      <c r="C311" s="231" t="s">
        <v>1456</v>
      </c>
      <c r="D311" s="231" t="s">
        <v>330</v>
      </c>
      <c r="E311" s="231" t="s">
        <v>1457</v>
      </c>
      <c r="F311" s="231" t="s">
        <v>8</v>
      </c>
      <c r="G311" s="231" t="s">
        <v>1458</v>
      </c>
      <c r="H311" s="232"/>
      <c r="I311" s="231" t="s">
        <v>1459</v>
      </c>
      <c r="J311" s="231" t="s">
        <v>328</v>
      </c>
      <c r="K311" s="231" t="s">
        <v>330</v>
      </c>
    </row>
    <row r="312" spans="1:11" ht="15.95">
      <c r="A312" s="1" t="s">
        <v>1451</v>
      </c>
      <c r="B312" s="232"/>
      <c r="C312" s="231" t="s">
        <v>1467</v>
      </c>
      <c r="D312" s="231" t="s">
        <v>330</v>
      </c>
      <c r="E312" s="231" t="s">
        <v>1468</v>
      </c>
      <c r="F312" s="231" t="s">
        <v>8</v>
      </c>
      <c r="G312" s="231" t="s">
        <v>1469</v>
      </c>
      <c r="H312" s="232"/>
      <c r="I312" s="231" t="s">
        <v>1470</v>
      </c>
      <c r="J312" s="231" t="s">
        <v>374</v>
      </c>
      <c r="K312" s="231" t="s">
        <v>324</v>
      </c>
    </row>
    <row r="313" spans="1:11">
      <c r="A313" s="276" t="s">
        <v>1451</v>
      </c>
      <c r="B313" s="278"/>
      <c r="C313" s="277" t="s">
        <v>1479</v>
      </c>
      <c r="D313" s="277" t="s">
        <v>330</v>
      </c>
      <c r="E313" s="277" t="s">
        <v>1480</v>
      </c>
      <c r="F313" s="277" t="s">
        <v>8</v>
      </c>
      <c r="G313" s="231" t="s">
        <v>33049</v>
      </c>
      <c r="H313" s="278"/>
      <c r="I313" s="277" t="s">
        <v>1217</v>
      </c>
      <c r="J313" s="277" t="s">
        <v>328</v>
      </c>
      <c r="K313" s="277" t="s">
        <v>330</v>
      </c>
    </row>
    <row r="314" spans="1:11">
      <c r="A314" s="276"/>
      <c r="B314" s="278"/>
      <c r="C314" s="277"/>
      <c r="D314" s="277"/>
      <c r="E314" s="277"/>
      <c r="F314" s="277"/>
      <c r="G314" s="231" t="s">
        <v>33050</v>
      </c>
      <c r="H314" s="278"/>
      <c r="I314" s="277"/>
      <c r="J314" s="277"/>
      <c r="K314" s="277"/>
    </row>
    <row r="315" spans="1:11">
      <c r="A315" s="276"/>
      <c r="B315" s="278"/>
      <c r="C315" s="277"/>
      <c r="D315" s="277"/>
      <c r="E315" s="277"/>
      <c r="F315" s="277"/>
      <c r="G315" s="231" t="s">
        <v>33051</v>
      </c>
      <c r="H315" s="278"/>
      <c r="I315" s="277"/>
      <c r="J315" s="277"/>
      <c r="K315" s="277"/>
    </row>
    <row r="316" spans="1:11" ht="15.95">
      <c r="A316" s="1" t="s">
        <v>1451</v>
      </c>
      <c r="B316" s="232"/>
      <c r="C316" s="231" t="s">
        <v>1483</v>
      </c>
      <c r="D316" s="231" t="s">
        <v>330</v>
      </c>
      <c r="E316" s="231" t="s">
        <v>1484</v>
      </c>
      <c r="F316" s="231" t="s">
        <v>5</v>
      </c>
      <c r="G316" s="232"/>
      <c r="H316" s="232"/>
      <c r="I316" s="231" t="s">
        <v>328</v>
      </c>
      <c r="J316" s="231" t="s">
        <v>520</v>
      </c>
      <c r="K316" s="231" t="s">
        <v>330</v>
      </c>
    </row>
    <row r="317" spans="1:11" ht="15.95">
      <c r="A317" s="1" t="s">
        <v>1451</v>
      </c>
      <c r="B317" s="232"/>
      <c r="C317" s="231" t="s">
        <v>1447</v>
      </c>
      <c r="D317" s="231" t="s">
        <v>330</v>
      </c>
      <c r="E317" s="231" t="s">
        <v>1325</v>
      </c>
      <c r="F317" s="231" t="s">
        <v>8</v>
      </c>
      <c r="G317" s="232"/>
      <c r="H317" s="232"/>
      <c r="I317" s="231" t="s">
        <v>1490</v>
      </c>
      <c r="J317" s="231" t="s">
        <v>328</v>
      </c>
      <c r="K317" s="231" t="s">
        <v>1491</v>
      </c>
    </row>
    <row r="318" spans="1:11" ht="15.95">
      <c r="A318" s="1" t="s">
        <v>1451</v>
      </c>
      <c r="B318" s="232"/>
      <c r="C318" s="231" t="s">
        <v>1493</v>
      </c>
      <c r="D318" s="231" t="s">
        <v>330</v>
      </c>
      <c r="E318" s="231" t="s">
        <v>1494</v>
      </c>
      <c r="F318" s="231" t="s">
        <v>8</v>
      </c>
      <c r="G318" s="232"/>
      <c r="H318" s="232"/>
      <c r="I318" s="231" t="s">
        <v>1496</v>
      </c>
      <c r="J318" s="231" t="s">
        <v>328</v>
      </c>
      <c r="K318" s="231" t="s">
        <v>324</v>
      </c>
    </row>
    <row r="319" spans="1:11" ht="15.95">
      <c r="A319" s="1" t="s">
        <v>1451</v>
      </c>
      <c r="B319" s="232"/>
      <c r="C319" s="231" t="s">
        <v>1497</v>
      </c>
      <c r="D319" s="231" t="s">
        <v>330</v>
      </c>
      <c r="E319" s="231" t="s">
        <v>1498</v>
      </c>
      <c r="F319" s="231" t="s">
        <v>5</v>
      </c>
      <c r="G319" s="232"/>
      <c r="H319" s="232"/>
      <c r="I319" s="231" t="s">
        <v>328</v>
      </c>
      <c r="J319" s="231" t="s">
        <v>932</v>
      </c>
      <c r="K319" s="231" t="s">
        <v>330</v>
      </c>
    </row>
    <row r="320" spans="1:11" ht="15.95">
      <c r="A320" s="1" t="s">
        <v>1451</v>
      </c>
      <c r="B320" s="232"/>
      <c r="C320" s="231" t="s">
        <v>1509</v>
      </c>
      <c r="D320" s="231" t="s">
        <v>330</v>
      </c>
      <c r="E320" s="231" t="s">
        <v>1510</v>
      </c>
      <c r="F320" s="231" t="s">
        <v>8</v>
      </c>
      <c r="G320" s="232"/>
      <c r="H320" s="232"/>
      <c r="I320" s="231" t="s">
        <v>328</v>
      </c>
      <c r="J320" s="231" t="s">
        <v>1242</v>
      </c>
      <c r="K320" s="231" t="s">
        <v>330</v>
      </c>
    </row>
    <row r="321" spans="1:11">
      <c r="A321" s="276" t="s">
        <v>1451</v>
      </c>
      <c r="B321" s="278"/>
      <c r="C321" s="277" t="s">
        <v>1511</v>
      </c>
      <c r="D321" s="277" t="s">
        <v>330</v>
      </c>
      <c r="E321" s="277" t="s">
        <v>1512</v>
      </c>
      <c r="F321" s="277" t="s">
        <v>8</v>
      </c>
      <c r="G321" s="278"/>
      <c r="H321" s="278"/>
      <c r="I321" s="277" t="s">
        <v>333</v>
      </c>
      <c r="J321" s="277" t="s">
        <v>1251</v>
      </c>
      <c r="K321" s="277" t="s">
        <v>330</v>
      </c>
    </row>
    <row r="322" spans="1:11">
      <c r="A322" s="276"/>
      <c r="B322" s="278"/>
      <c r="C322" s="277"/>
      <c r="D322" s="277"/>
      <c r="E322" s="277"/>
      <c r="F322" s="277"/>
      <c r="G322" s="278"/>
      <c r="H322" s="278"/>
      <c r="I322" s="277"/>
      <c r="J322" s="277"/>
      <c r="K322" s="277"/>
    </row>
    <row r="323" spans="1:11">
      <c r="A323" s="276" t="s">
        <v>1451</v>
      </c>
      <c r="B323" s="278"/>
      <c r="C323" s="277" t="s">
        <v>1515</v>
      </c>
      <c r="D323" s="277" t="s">
        <v>330</v>
      </c>
      <c r="E323" s="277" t="s">
        <v>1516</v>
      </c>
      <c r="F323" s="277" t="s">
        <v>27</v>
      </c>
      <c r="G323" s="231" t="s">
        <v>33027</v>
      </c>
      <c r="H323" s="278"/>
      <c r="I323" s="277" t="s">
        <v>328</v>
      </c>
      <c r="J323" s="277" t="s">
        <v>1263</v>
      </c>
      <c r="K323" s="277" t="s">
        <v>330</v>
      </c>
    </row>
    <row r="324" spans="1:11">
      <c r="A324" s="276"/>
      <c r="B324" s="278"/>
      <c r="C324" s="277"/>
      <c r="D324" s="277"/>
      <c r="E324" s="277"/>
      <c r="F324" s="277"/>
      <c r="G324" s="231" t="s">
        <v>33028</v>
      </c>
      <c r="H324" s="278"/>
      <c r="I324" s="277"/>
      <c r="J324" s="277"/>
      <c r="K324" s="277"/>
    </row>
    <row r="325" spans="1:11" ht="15.95">
      <c r="A325" s="1" t="s">
        <v>1451</v>
      </c>
      <c r="B325" s="232"/>
      <c r="C325" s="231" t="s">
        <v>1520</v>
      </c>
      <c r="D325" s="231" t="s">
        <v>330</v>
      </c>
      <c r="E325" s="231" t="s">
        <v>1521</v>
      </c>
      <c r="F325" s="231" t="s">
        <v>8</v>
      </c>
      <c r="G325" s="232"/>
      <c r="H325" s="232"/>
      <c r="I325" s="231" t="s">
        <v>333</v>
      </c>
      <c r="J325" s="231" t="s">
        <v>328</v>
      </c>
      <c r="K325" s="231" t="s">
        <v>330</v>
      </c>
    </row>
    <row r="326" spans="1:11" ht="15.95">
      <c r="A326" s="1" t="s">
        <v>1451</v>
      </c>
      <c r="B326" s="231" t="s">
        <v>32924</v>
      </c>
      <c r="C326" s="231" t="s">
        <v>33052</v>
      </c>
      <c r="D326" s="231" t="s">
        <v>324</v>
      </c>
      <c r="E326" s="231" t="s">
        <v>32924</v>
      </c>
      <c r="F326" s="232"/>
      <c r="G326" s="232"/>
      <c r="H326" s="232"/>
      <c r="I326" s="232"/>
      <c r="J326" s="232"/>
      <c r="K326" s="232"/>
    </row>
    <row r="327" spans="1:11" ht="15.95">
      <c r="A327" s="1" t="s">
        <v>1451</v>
      </c>
      <c r="B327" s="231" t="s">
        <v>32924</v>
      </c>
      <c r="C327" s="231" t="s">
        <v>33053</v>
      </c>
      <c r="D327" s="231" t="s">
        <v>324</v>
      </c>
      <c r="E327" s="231" t="s">
        <v>32924</v>
      </c>
      <c r="F327" s="232"/>
      <c r="G327" s="232"/>
      <c r="H327" s="232"/>
      <c r="I327" s="232"/>
      <c r="J327" s="232"/>
      <c r="K327" s="232"/>
    </row>
    <row r="328" spans="1:11" ht="15.95">
      <c r="A328" s="1" t="s">
        <v>1451</v>
      </c>
      <c r="B328" s="231" t="s">
        <v>32924</v>
      </c>
      <c r="C328" s="231" t="s">
        <v>33054</v>
      </c>
      <c r="D328" s="231" t="s">
        <v>330</v>
      </c>
      <c r="E328" s="231" t="s">
        <v>32924</v>
      </c>
      <c r="F328" s="232"/>
      <c r="G328" s="232"/>
      <c r="H328" s="232"/>
      <c r="I328" s="232"/>
      <c r="J328" s="232"/>
      <c r="K328" s="232"/>
    </row>
    <row r="329" spans="1:11" ht="15.95">
      <c r="A329" s="1" t="s">
        <v>1451</v>
      </c>
      <c r="B329" s="231" t="s">
        <v>32924</v>
      </c>
      <c r="C329" s="231" t="s">
        <v>33055</v>
      </c>
      <c r="D329" s="231" t="s">
        <v>330</v>
      </c>
      <c r="E329" s="231" t="s">
        <v>32924</v>
      </c>
      <c r="F329" s="232"/>
      <c r="G329" s="232"/>
      <c r="H329" s="232"/>
      <c r="I329" s="232"/>
      <c r="J329" s="232"/>
      <c r="K329" s="232"/>
    </row>
    <row r="330" spans="1:11" ht="15.95">
      <c r="A330" s="1" t="s">
        <v>1451</v>
      </c>
      <c r="B330" s="232"/>
      <c r="C330" s="231" t="s">
        <v>322</v>
      </c>
      <c r="D330" s="231" t="s">
        <v>324</v>
      </c>
      <c r="E330" s="231" t="s">
        <v>328</v>
      </c>
      <c r="F330" s="231" t="s">
        <v>8</v>
      </c>
      <c r="G330" s="232"/>
      <c r="H330" s="232"/>
      <c r="I330" s="231" t="s">
        <v>463</v>
      </c>
      <c r="J330" s="231" t="s">
        <v>328</v>
      </c>
      <c r="K330" s="231" t="s">
        <v>328</v>
      </c>
    </row>
    <row r="331" spans="1:11" ht="15.95">
      <c r="A331" s="1" t="s">
        <v>1522</v>
      </c>
      <c r="B331" s="231" t="s">
        <v>1523</v>
      </c>
      <c r="C331" s="231" t="s">
        <v>1456</v>
      </c>
      <c r="D331" s="231" t="s">
        <v>330</v>
      </c>
      <c r="E331" s="231" t="s">
        <v>1524</v>
      </c>
      <c r="F331" s="231" t="s">
        <v>8</v>
      </c>
      <c r="G331" s="231" t="s">
        <v>1525</v>
      </c>
      <c r="H331" s="232"/>
      <c r="I331" s="231" t="s">
        <v>1526</v>
      </c>
      <c r="J331" s="231" t="s">
        <v>328</v>
      </c>
      <c r="K331" s="231" t="s">
        <v>1527</v>
      </c>
    </row>
    <row r="332" spans="1:11" ht="15.95">
      <c r="A332" s="1" t="s">
        <v>1522</v>
      </c>
      <c r="B332" s="232"/>
      <c r="C332" s="231" t="s">
        <v>1467</v>
      </c>
      <c r="D332" s="231" t="s">
        <v>330</v>
      </c>
      <c r="E332" s="231" t="s">
        <v>1528</v>
      </c>
      <c r="F332" s="231" t="s">
        <v>8</v>
      </c>
      <c r="G332" s="231" t="s">
        <v>1525</v>
      </c>
      <c r="H332" s="232"/>
      <c r="I332" s="231" t="s">
        <v>1529</v>
      </c>
      <c r="J332" s="231" t="s">
        <v>328</v>
      </c>
      <c r="K332" s="231" t="s">
        <v>1527</v>
      </c>
    </row>
    <row r="333" spans="1:11" ht="15.95">
      <c r="A333" s="1" t="s">
        <v>1522</v>
      </c>
      <c r="B333" s="232"/>
      <c r="C333" s="231" t="s">
        <v>1530</v>
      </c>
      <c r="D333" s="231" t="s">
        <v>330</v>
      </c>
      <c r="E333" s="231" t="s">
        <v>1531</v>
      </c>
      <c r="F333" s="231" t="s">
        <v>8</v>
      </c>
      <c r="G333" s="231" t="s">
        <v>1532</v>
      </c>
      <c r="H333" s="232"/>
      <c r="I333" s="231" t="s">
        <v>382</v>
      </c>
      <c r="J333" s="231" t="s">
        <v>328</v>
      </c>
      <c r="K333" s="231" t="s">
        <v>324</v>
      </c>
    </row>
    <row r="334" spans="1:11" ht="15.95">
      <c r="A334" s="1" t="s">
        <v>1522</v>
      </c>
      <c r="B334" s="232"/>
      <c r="C334" s="231" t="s">
        <v>1536</v>
      </c>
      <c r="D334" s="231" t="s">
        <v>330</v>
      </c>
      <c r="E334" s="231" t="s">
        <v>1537</v>
      </c>
      <c r="F334" s="231" t="s">
        <v>5</v>
      </c>
      <c r="G334" s="231" t="s">
        <v>1538</v>
      </c>
      <c r="H334" s="232"/>
      <c r="I334" s="231" t="s">
        <v>328</v>
      </c>
      <c r="J334" s="231" t="s">
        <v>1539</v>
      </c>
      <c r="K334" s="231" t="s">
        <v>330</v>
      </c>
    </row>
    <row r="335" spans="1:11" ht="15.95">
      <c r="A335" s="1" t="s">
        <v>1522</v>
      </c>
      <c r="B335" s="232"/>
      <c r="C335" s="231" t="s">
        <v>1543</v>
      </c>
      <c r="D335" s="231" t="s">
        <v>330</v>
      </c>
      <c r="E335" s="231" t="s">
        <v>1544</v>
      </c>
      <c r="F335" s="231" t="s">
        <v>5</v>
      </c>
      <c r="G335" s="231" t="s">
        <v>1544</v>
      </c>
      <c r="H335" s="232"/>
      <c r="I335" s="231" t="s">
        <v>328</v>
      </c>
      <c r="J335" s="231" t="s">
        <v>520</v>
      </c>
      <c r="K335" s="231" t="s">
        <v>330</v>
      </c>
    </row>
    <row r="336" spans="1:11" ht="15.95">
      <c r="A336" s="1" t="s">
        <v>1522</v>
      </c>
      <c r="B336" s="232"/>
      <c r="C336" s="231" t="s">
        <v>1549</v>
      </c>
      <c r="D336" s="231" t="s">
        <v>330</v>
      </c>
      <c r="E336" s="231" t="s">
        <v>1550</v>
      </c>
      <c r="F336" s="231" t="s">
        <v>5</v>
      </c>
      <c r="G336" s="231" t="s">
        <v>1550</v>
      </c>
      <c r="H336" s="232"/>
      <c r="I336" s="231" t="s">
        <v>328</v>
      </c>
      <c r="J336" s="231" t="s">
        <v>520</v>
      </c>
      <c r="K336" s="231" t="s">
        <v>330</v>
      </c>
    </row>
    <row r="337" spans="1:11" ht="15.95">
      <c r="A337" s="1" t="s">
        <v>1522</v>
      </c>
      <c r="B337" s="232"/>
      <c r="C337" s="231" t="s">
        <v>1552</v>
      </c>
      <c r="D337" s="231" t="s">
        <v>330</v>
      </c>
      <c r="E337" s="231" t="s">
        <v>575</v>
      </c>
      <c r="F337" s="231" t="s">
        <v>5</v>
      </c>
      <c r="G337" s="231" t="s">
        <v>575</v>
      </c>
      <c r="H337" s="232"/>
      <c r="I337" s="231" t="s">
        <v>328</v>
      </c>
      <c r="J337" s="231" t="s">
        <v>520</v>
      </c>
      <c r="K337" s="231" t="s">
        <v>330</v>
      </c>
    </row>
    <row r="338" spans="1:11" ht="15.95">
      <c r="A338" s="1" t="s">
        <v>1522</v>
      </c>
      <c r="B338" s="232"/>
      <c r="C338" s="231" t="s">
        <v>1554</v>
      </c>
      <c r="D338" s="231" t="s">
        <v>330</v>
      </c>
      <c r="E338" s="231" t="s">
        <v>596</v>
      </c>
      <c r="F338" s="231" t="s">
        <v>5</v>
      </c>
      <c r="G338" s="231" t="s">
        <v>596</v>
      </c>
      <c r="H338" s="232"/>
      <c r="I338" s="231" t="s">
        <v>328</v>
      </c>
      <c r="J338" s="231" t="s">
        <v>520</v>
      </c>
      <c r="K338" s="231" t="s">
        <v>330</v>
      </c>
    </row>
    <row r="339" spans="1:11" ht="15.95">
      <c r="A339" s="1" t="s">
        <v>1522</v>
      </c>
      <c r="B339" s="232"/>
      <c r="C339" s="231" t="s">
        <v>1557</v>
      </c>
      <c r="D339" s="231" t="s">
        <v>330</v>
      </c>
      <c r="E339" s="231" t="s">
        <v>1558</v>
      </c>
      <c r="F339" s="231" t="s">
        <v>5</v>
      </c>
      <c r="G339" s="231" t="s">
        <v>1558</v>
      </c>
      <c r="H339" s="232"/>
      <c r="I339" s="231" t="s">
        <v>328</v>
      </c>
      <c r="J339" s="231" t="s">
        <v>520</v>
      </c>
      <c r="K339" s="231" t="s">
        <v>330</v>
      </c>
    </row>
    <row r="340" spans="1:11" ht="15.95">
      <c r="A340" s="1" t="s">
        <v>1522</v>
      </c>
      <c r="B340" s="232"/>
      <c r="C340" s="231" t="s">
        <v>1560</v>
      </c>
      <c r="D340" s="231" t="s">
        <v>330</v>
      </c>
      <c r="E340" s="231" t="s">
        <v>1561</v>
      </c>
      <c r="F340" s="231" t="s">
        <v>5</v>
      </c>
      <c r="G340" s="231" t="s">
        <v>1561</v>
      </c>
      <c r="H340" s="232"/>
      <c r="I340" s="231" t="s">
        <v>328</v>
      </c>
      <c r="J340" s="231" t="s">
        <v>520</v>
      </c>
      <c r="K340" s="231" t="s">
        <v>330</v>
      </c>
    </row>
    <row r="341" spans="1:11" ht="15.95">
      <c r="A341" s="1" t="s">
        <v>1522</v>
      </c>
      <c r="B341" s="232"/>
      <c r="C341" s="231" t="s">
        <v>1562</v>
      </c>
      <c r="D341" s="231" t="s">
        <v>330</v>
      </c>
      <c r="E341" s="231" t="s">
        <v>1563</v>
      </c>
      <c r="F341" s="231" t="s">
        <v>5</v>
      </c>
      <c r="G341" s="231" t="s">
        <v>1563</v>
      </c>
      <c r="H341" s="232"/>
      <c r="I341" s="231" t="s">
        <v>328</v>
      </c>
      <c r="J341" s="231" t="s">
        <v>520</v>
      </c>
      <c r="K341" s="231" t="s">
        <v>330</v>
      </c>
    </row>
    <row r="342" spans="1:11" ht="15.95">
      <c r="A342" s="1" t="s">
        <v>1522</v>
      </c>
      <c r="B342" s="232"/>
      <c r="C342" s="231" t="s">
        <v>1564</v>
      </c>
      <c r="D342" s="231" t="s">
        <v>330</v>
      </c>
      <c r="E342" s="231" t="s">
        <v>1565</v>
      </c>
      <c r="F342" s="231" t="s">
        <v>5</v>
      </c>
      <c r="G342" s="231" t="s">
        <v>1565</v>
      </c>
      <c r="H342" s="232"/>
      <c r="I342" s="231" t="s">
        <v>328</v>
      </c>
      <c r="J342" s="231" t="s">
        <v>520</v>
      </c>
      <c r="K342" s="231" t="s">
        <v>330</v>
      </c>
    </row>
    <row r="343" spans="1:11" ht="15.95">
      <c r="A343" s="1" t="s">
        <v>1522</v>
      </c>
      <c r="B343" s="232"/>
      <c r="C343" s="231" t="s">
        <v>1566</v>
      </c>
      <c r="D343" s="231" t="s">
        <v>330</v>
      </c>
      <c r="E343" s="231" t="s">
        <v>1567</v>
      </c>
      <c r="F343" s="231" t="s">
        <v>5</v>
      </c>
      <c r="G343" s="231" t="s">
        <v>1567</v>
      </c>
      <c r="H343" s="232"/>
      <c r="I343" s="231" t="s">
        <v>328</v>
      </c>
      <c r="J343" s="231" t="s">
        <v>520</v>
      </c>
      <c r="K343" s="231" t="s">
        <v>330</v>
      </c>
    </row>
    <row r="344" spans="1:11" ht="15.95">
      <c r="A344" s="1" t="s">
        <v>1522</v>
      </c>
      <c r="B344" s="232"/>
      <c r="C344" s="231" t="s">
        <v>1569</v>
      </c>
      <c r="D344" s="231" t="s">
        <v>330</v>
      </c>
      <c r="E344" s="231" t="s">
        <v>1570</v>
      </c>
      <c r="F344" s="231" t="s">
        <v>5</v>
      </c>
      <c r="G344" s="231" t="s">
        <v>1570</v>
      </c>
      <c r="H344" s="232"/>
      <c r="I344" s="231" t="s">
        <v>328</v>
      </c>
      <c r="J344" s="231" t="s">
        <v>520</v>
      </c>
      <c r="K344" s="231" t="s">
        <v>330</v>
      </c>
    </row>
    <row r="345" spans="1:11" ht="15.95">
      <c r="A345" s="1" t="s">
        <v>1522</v>
      </c>
      <c r="B345" s="232"/>
      <c r="C345" s="231" t="s">
        <v>1573</v>
      </c>
      <c r="D345" s="231" t="s">
        <v>330</v>
      </c>
      <c r="E345" s="231" t="s">
        <v>1574</v>
      </c>
      <c r="F345" s="231" t="s">
        <v>8</v>
      </c>
      <c r="G345" s="232"/>
      <c r="H345" s="232"/>
      <c r="I345" s="231" t="s">
        <v>646</v>
      </c>
      <c r="J345" s="231" t="s">
        <v>328</v>
      </c>
      <c r="K345" s="231" t="s">
        <v>1575</v>
      </c>
    </row>
    <row r="346" spans="1:11" ht="15.95">
      <c r="A346" s="1" t="s">
        <v>1522</v>
      </c>
      <c r="B346" s="232"/>
      <c r="C346" s="231" t="s">
        <v>1577</v>
      </c>
      <c r="D346" s="231" t="s">
        <v>330</v>
      </c>
      <c r="E346" s="231" t="s">
        <v>1578</v>
      </c>
      <c r="F346" s="231" t="s">
        <v>8</v>
      </c>
      <c r="G346" s="232"/>
      <c r="H346" s="232"/>
      <c r="I346" s="231" t="s">
        <v>646</v>
      </c>
      <c r="J346" s="231" t="s">
        <v>328</v>
      </c>
      <c r="K346" s="231" t="s">
        <v>1575</v>
      </c>
    </row>
    <row r="347" spans="1:11" ht="15.95">
      <c r="A347" s="1" t="s">
        <v>1522</v>
      </c>
      <c r="B347" s="232"/>
      <c r="C347" s="231" t="s">
        <v>1580</v>
      </c>
      <c r="D347" s="231" t="s">
        <v>330</v>
      </c>
      <c r="E347" s="231" t="s">
        <v>1581</v>
      </c>
      <c r="F347" s="231" t="s">
        <v>8</v>
      </c>
      <c r="G347" s="232"/>
      <c r="H347" s="232"/>
      <c r="I347" s="231" t="s">
        <v>670</v>
      </c>
      <c r="J347" s="231" t="s">
        <v>328</v>
      </c>
      <c r="K347" s="231" t="s">
        <v>1575</v>
      </c>
    </row>
    <row r="348" spans="1:11" ht="15.95">
      <c r="A348" s="1" t="s">
        <v>1522</v>
      </c>
      <c r="B348" s="232"/>
      <c r="C348" s="231" t="s">
        <v>1583</v>
      </c>
      <c r="D348" s="231" t="s">
        <v>330</v>
      </c>
      <c r="E348" s="231" t="s">
        <v>668</v>
      </c>
      <c r="F348" s="231" t="s">
        <v>8</v>
      </c>
      <c r="G348" s="232"/>
      <c r="H348" s="232"/>
      <c r="I348" s="231" t="s">
        <v>670</v>
      </c>
      <c r="J348" s="231" t="s">
        <v>328</v>
      </c>
      <c r="K348" s="231" t="s">
        <v>1575</v>
      </c>
    </row>
    <row r="349" spans="1:11" ht="15.95">
      <c r="A349" s="1" t="s">
        <v>1522</v>
      </c>
      <c r="B349" s="232"/>
      <c r="C349" s="231" t="s">
        <v>1585</v>
      </c>
      <c r="D349" s="231" t="s">
        <v>330</v>
      </c>
      <c r="E349" s="231" t="s">
        <v>678</v>
      </c>
      <c r="F349" s="231" t="s">
        <v>8</v>
      </c>
      <c r="G349" s="232"/>
      <c r="H349" s="232"/>
      <c r="I349" s="231" t="s">
        <v>670</v>
      </c>
      <c r="J349" s="231" t="s">
        <v>328</v>
      </c>
      <c r="K349" s="231" t="s">
        <v>1575</v>
      </c>
    </row>
    <row r="350" spans="1:11" ht="15.95">
      <c r="A350" s="1" t="s">
        <v>1522</v>
      </c>
      <c r="B350" s="232"/>
      <c r="C350" s="231" t="s">
        <v>1587</v>
      </c>
      <c r="D350" s="231" t="s">
        <v>330</v>
      </c>
      <c r="E350" s="231" t="s">
        <v>1588</v>
      </c>
      <c r="F350" s="231" t="s">
        <v>8</v>
      </c>
      <c r="G350" s="232"/>
      <c r="H350" s="232"/>
      <c r="I350" s="231" t="s">
        <v>670</v>
      </c>
      <c r="J350" s="231" t="s">
        <v>328</v>
      </c>
      <c r="K350" s="231" t="s">
        <v>1575</v>
      </c>
    </row>
    <row r="351" spans="1:11" ht="15.95">
      <c r="A351" s="1" t="s">
        <v>1522</v>
      </c>
      <c r="B351" s="232"/>
      <c r="C351" s="231" t="s">
        <v>1590</v>
      </c>
      <c r="D351" s="231" t="s">
        <v>330</v>
      </c>
      <c r="E351" s="231" t="s">
        <v>1591</v>
      </c>
      <c r="F351" s="231" t="s">
        <v>8</v>
      </c>
      <c r="G351" s="232"/>
      <c r="H351" s="232"/>
      <c r="I351" s="231" t="s">
        <v>670</v>
      </c>
      <c r="J351" s="231" t="s">
        <v>328</v>
      </c>
      <c r="K351" s="231" t="s">
        <v>1575</v>
      </c>
    </row>
    <row r="352" spans="1:11" ht="15.95">
      <c r="A352" s="1" t="s">
        <v>1522</v>
      </c>
      <c r="B352" s="232"/>
      <c r="C352" s="231" t="s">
        <v>1593</v>
      </c>
      <c r="D352" s="231" t="s">
        <v>330</v>
      </c>
      <c r="E352" s="231" t="s">
        <v>1594</v>
      </c>
      <c r="F352" s="231" t="s">
        <v>8</v>
      </c>
      <c r="G352" s="232"/>
      <c r="H352" s="232"/>
      <c r="I352" s="231" t="s">
        <v>670</v>
      </c>
      <c r="J352" s="231" t="s">
        <v>328</v>
      </c>
      <c r="K352" s="231" t="s">
        <v>1575</v>
      </c>
    </row>
    <row r="353" spans="1:11" ht="15.95">
      <c r="A353" s="1" t="s">
        <v>1522</v>
      </c>
      <c r="B353" s="232"/>
      <c r="C353" s="231" t="s">
        <v>1596</v>
      </c>
      <c r="D353" s="231" t="s">
        <v>330</v>
      </c>
      <c r="E353" s="231" t="s">
        <v>1597</v>
      </c>
      <c r="F353" s="231" t="s">
        <v>8</v>
      </c>
      <c r="G353" s="232"/>
      <c r="H353" s="232"/>
      <c r="I353" s="231" t="s">
        <v>670</v>
      </c>
      <c r="J353" s="231" t="s">
        <v>328</v>
      </c>
      <c r="K353" s="231" t="s">
        <v>1575</v>
      </c>
    </row>
    <row r="354" spans="1:11" ht="15.95">
      <c r="A354" s="1" t="s">
        <v>1522</v>
      </c>
      <c r="B354" s="232"/>
      <c r="C354" s="231" t="s">
        <v>1599</v>
      </c>
      <c r="D354" s="231" t="s">
        <v>330</v>
      </c>
      <c r="E354" s="231" t="s">
        <v>1600</v>
      </c>
      <c r="F354" s="231" t="s">
        <v>8</v>
      </c>
      <c r="G354" s="232"/>
      <c r="H354" s="232"/>
      <c r="I354" s="231" t="s">
        <v>710</v>
      </c>
      <c r="J354" s="231" t="s">
        <v>328</v>
      </c>
      <c r="K354" s="231" t="s">
        <v>1575</v>
      </c>
    </row>
    <row r="355" spans="1:11" ht="15.95">
      <c r="A355" s="1" t="s">
        <v>1522</v>
      </c>
      <c r="B355" s="232"/>
      <c r="C355" s="231" t="s">
        <v>322</v>
      </c>
      <c r="D355" s="231" t="s">
        <v>324</v>
      </c>
      <c r="E355" s="231" t="s">
        <v>328</v>
      </c>
      <c r="F355" s="231" t="s">
        <v>8</v>
      </c>
      <c r="G355" s="232"/>
      <c r="H355" s="232"/>
      <c r="I355" s="231" t="s">
        <v>463</v>
      </c>
      <c r="J355" s="231" t="s">
        <v>328</v>
      </c>
      <c r="K355" s="231" t="s">
        <v>328</v>
      </c>
    </row>
    <row r="356" spans="1:11" ht="15.95">
      <c r="A356" s="1" t="s">
        <v>1602</v>
      </c>
      <c r="B356" s="231" t="s">
        <v>1603</v>
      </c>
      <c r="C356" s="231" t="s">
        <v>1604</v>
      </c>
      <c r="D356" s="231" t="s">
        <v>330</v>
      </c>
      <c r="E356" s="231" t="s">
        <v>1400</v>
      </c>
      <c r="F356" s="231" t="s">
        <v>8</v>
      </c>
      <c r="G356" s="231" t="s">
        <v>1401</v>
      </c>
      <c r="H356" s="232"/>
      <c r="I356" s="231" t="s">
        <v>333</v>
      </c>
      <c r="J356" s="231" t="s">
        <v>374</v>
      </c>
      <c r="K356" s="231" t="s">
        <v>324</v>
      </c>
    </row>
    <row r="357" spans="1:11">
      <c r="A357" s="276" t="s">
        <v>1602</v>
      </c>
      <c r="B357" s="278"/>
      <c r="C357" s="277" t="s">
        <v>1605</v>
      </c>
      <c r="D357" s="277" t="s">
        <v>330</v>
      </c>
      <c r="E357" s="277" t="s">
        <v>1606</v>
      </c>
      <c r="F357" s="277" t="s">
        <v>8</v>
      </c>
      <c r="G357" s="277" t="s">
        <v>1607</v>
      </c>
      <c r="H357" s="278"/>
      <c r="I357" s="277" t="s">
        <v>1608</v>
      </c>
      <c r="J357" s="277" t="s">
        <v>328</v>
      </c>
      <c r="K357" s="277" t="s">
        <v>324</v>
      </c>
    </row>
    <row r="358" spans="1:11">
      <c r="A358" s="276"/>
      <c r="B358" s="278"/>
      <c r="C358" s="277"/>
      <c r="D358" s="277"/>
      <c r="E358" s="277"/>
      <c r="F358" s="277"/>
      <c r="G358" s="277"/>
      <c r="H358" s="278"/>
      <c r="I358" s="277"/>
      <c r="J358" s="277"/>
      <c r="K358" s="277"/>
    </row>
    <row r="359" spans="1:11" ht="15.95">
      <c r="A359" s="1" t="s">
        <v>1602</v>
      </c>
      <c r="B359" s="232"/>
      <c r="C359" s="231" t="s">
        <v>1616</v>
      </c>
      <c r="D359" s="231" t="s">
        <v>324</v>
      </c>
      <c r="E359" s="231" t="s">
        <v>328</v>
      </c>
      <c r="F359" s="231" t="s">
        <v>8</v>
      </c>
      <c r="G359" s="232"/>
      <c r="H359" s="232"/>
      <c r="I359" s="231" t="s">
        <v>1617</v>
      </c>
      <c r="J359" s="231" t="s">
        <v>328</v>
      </c>
      <c r="K359" s="231" t="s">
        <v>328</v>
      </c>
    </row>
    <row r="360" spans="1:11" ht="15.95">
      <c r="A360" s="1" t="s">
        <v>1602</v>
      </c>
      <c r="B360" s="232"/>
      <c r="C360" s="231" t="s">
        <v>1618</v>
      </c>
      <c r="D360" s="231" t="s">
        <v>330</v>
      </c>
      <c r="E360" s="231" t="s">
        <v>302</v>
      </c>
      <c r="F360" s="231" t="s">
        <v>8</v>
      </c>
      <c r="G360" s="232"/>
      <c r="H360" s="232"/>
      <c r="I360" s="231" t="s">
        <v>333</v>
      </c>
      <c r="J360" s="231" t="s">
        <v>328</v>
      </c>
      <c r="K360" s="231" t="s">
        <v>328</v>
      </c>
    </row>
    <row r="361" spans="1:11" ht="15.95">
      <c r="A361" s="1" t="s">
        <v>1602</v>
      </c>
      <c r="B361" s="232"/>
      <c r="C361" s="231" t="s">
        <v>322</v>
      </c>
      <c r="D361" s="231" t="s">
        <v>324</v>
      </c>
      <c r="E361" s="231" t="s">
        <v>328</v>
      </c>
      <c r="F361" s="231" t="s">
        <v>8</v>
      </c>
      <c r="G361" s="232"/>
      <c r="H361" s="232"/>
      <c r="I361" s="231" t="s">
        <v>463</v>
      </c>
      <c r="J361" s="231" t="s">
        <v>328</v>
      </c>
      <c r="K361" s="231" t="s">
        <v>328</v>
      </c>
    </row>
    <row r="362" spans="1:11" ht="15.95">
      <c r="A362" s="1" t="s">
        <v>1619</v>
      </c>
      <c r="B362" s="231" t="s">
        <v>1620</v>
      </c>
      <c r="C362" s="231" t="s">
        <v>1621</v>
      </c>
      <c r="D362" s="231" t="s">
        <v>330</v>
      </c>
      <c r="E362" s="231" t="s">
        <v>1400</v>
      </c>
      <c r="F362" s="231" t="s">
        <v>8</v>
      </c>
      <c r="G362" s="231" t="s">
        <v>1401</v>
      </c>
      <c r="H362" s="232"/>
      <c r="I362" s="231" t="s">
        <v>333</v>
      </c>
      <c r="J362" s="231" t="s">
        <v>374</v>
      </c>
      <c r="K362" s="231" t="s">
        <v>324</v>
      </c>
    </row>
    <row r="363" spans="1:11" ht="15.95">
      <c r="A363" s="1" t="s">
        <v>1619</v>
      </c>
      <c r="B363" s="232"/>
      <c r="C363" s="231" t="s">
        <v>1622</v>
      </c>
      <c r="D363" s="231" t="s">
        <v>330</v>
      </c>
      <c r="E363" s="231" t="s">
        <v>33056</v>
      </c>
      <c r="F363" s="231" t="s">
        <v>8</v>
      </c>
      <c r="G363" s="232"/>
      <c r="H363" s="232"/>
      <c r="I363" s="231" t="s">
        <v>1624</v>
      </c>
      <c r="J363" s="231" t="s">
        <v>328</v>
      </c>
      <c r="K363" s="231" t="s">
        <v>324</v>
      </c>
    </row>
    <row r="364" spans="1:11" ht="15.95">
      <c r="A364" s="1" t="s">
        <v>1619</v>
      </c>
      <c r="B364" s="231" t="s">
        <v>1631</v>
      </c>
      <c r="C364" s="231" t="s">
        <v>1631</v>
      </c>
      <c r="D364" s="231" t="s">
        <v>324</v>
      </c>
      <c r="E364" s="231" t="s">
        <v>328</v>
      </c>
      <c r="F364" s="231" t="s">
        <v>8</v>
      </c>
      <c r="G364" s="232"/>
      <c r="H364" s="232"/>
      <c r="I364" s="231" t="s">
        <v>1632</v>
      </c>
      <c r="J364" s="231" t="s">
        <v>328</v>
      </c>
      <c r="K364" s="231" t="s">
        <v>328</v>
      </c>
    </row>
    <row r="365" spans="1:11" ht="15.95">
      <c r="A365" s="1" t="s">
        <v>1619</v>
      </c>
      <c r="B365" s="232"/>
      <c r="C365" s="231" t="s">
        <v>1633</v>
      </c>
      <c r="D365" s="231" t="s">
        <v>330</v>
      </c>
      <c r="E365" s="231" t="s">
        <v>302</v>
      </c>
      <c r="F365" s="231" t="s">
        <v>8</v>
      </c>
      <c r="G365" s="232"/>
      <c r="H365" s="232"/>
      <c r="I365" s="231" t="s">
        <v>333</v>
      </c>
      <c r="J365" s="231" t="s">
        <v>374</v>
      </c>
      <c r="K365" s="231" t="s">
        <v>330</v>
      </c>
    </row>
    <row r="366" spans="1:11" ht="15.95">
      <c r="A366" s="1" t="s">
        <v>1619</v>
      </c>
      <c r="B366" s="232"/>
      <c r="C366" s="231" t="s">
        <v>322</v>
      </c>
      <c r="D366" s="231" t="s">
        <v>324</v>
      </c>
      <c r="E366" s="231" t="s">
        <v>328</v>
      </c>
      <c r="F366" s="231" t="s">
        <v>8</v>
      </c>
      <c r="G366" s="232"/>
      <c r="H366" s="232"/>
      <c r="I366" s="231" t="s">
        <v>463</v>
      </c>
      <c r="J366" s="231" t="s">
        <v>328</v>
      </c>
      <c r="K366" s="231" t="s">
        <v>328</v>
      </c>
    </row>
    <row r="367" spans="1:11" ht="15.95">
      <c r="A367" s="1" t="s">
        <v>1634</v>
      </c>
      <c r="B367" s="232"/>
      <c r="C367" s="231" t="s">
        <v>1621</v>
      </c>
      <c r="D367" s="231" t="s">
        <v>330</v>
      </c>
      <c r="E367" s="231" t="s">
        <v>1400</v>
      </c>
      <c r="F367" s="231" t="s">
        <v>8</v>
      </c>
      <c r="G367" s="231" t="s">
        <v>1401</v>
      </c>
      <c r="H367" s="232"/>
      <c r="I367" s="231" t="s">
        <v>1635</v>
      </c>
      <c r="J367" s="231" t="s">
        <v>374</v>
      </c>
      <c r="K367" s="231" t="s">
        <v>324</v>
      </c>
    </row>
    <row r="368" spans="1:11" ht="15.95">
      <c r="A368" s="1" t="s">
        <v>1634</v>
      </c>
      <c r="B368" s="232"/>
      <c r="C368" s="231" t="s">
        <v>1636</v>
      </c>
      <c r="D368" s="231" t="s">
        <v>330</v>
      </c>
      <c r="E368" s="231" t="s">
        <v>1637</v>
      </c>
      <c r="F368" s="231" t="s">
        <v>8</v>
      </c>
      <c r="G368" s="232"/>
      <c r="H368" s="232"/>
      <c r="I368" s="231" t="s">
        <v>1639</v>
      </c>
      <c r="J368" s="231" t="s">
        <v>374</v>
      </c>
      <c r="K368" s="231" t="s">
        <v>324</v>
      </c>
    </row>
    <row r="369" spans="1:11">
      <c r="A369" s="276" t="s">
        <v>1634</v>
      </c>
      <c r="B369" s="278"/>
      <c r="C369" s="277" t="s">
        <v>1646</v>
      </c>
      <c r="D369" s="277" t="s">
        <v>330</v>
      </c>
      <c r="E369" s="277" t="s">
        <v>1647</v>
      </c>
      <c r="F369" s="277" t="s">
        <v>5</v>
      </c>
      <c r="G369" s="278"/>
      <c r="H369" s="278"/>
      <c r="I369" s="277" t="s">
        <v>328</v>
      </c>
      <c r="J369" s="277" t="s">
        <v>520</v>
      </c>
      <c r="K369" s="277" t="s">
        <v>330</v>
      </c>
    </row>
    <row r="370" spans="1:11">
      <c r="A370" s="276"/>
      <c r="B370" s="278"/>
      <c r="C370" s="277"/>
      <c r="D370" s="277"/>
      <c r="E370" s="277"/>
      <c r="F370" s="277"/>
      <c r="G370" s="278"/>
      <c r="H370" s="278"/>
      <c r="I370" s="277"/>
      <c r="J370" s="277"/>
      <c r="K370" s="277"/>
    </row>
    <row r="371" spans="1:11">
      <c r="A371" s="276" t="s">
        <v>1634</v>
      </c>
      <c r="B371" s="278"/>
      <c r="C371" s="277" t="s">
        <v>1653</v>
      </c>
      <c r="D371" s="277" t="s">
        <v>330</v>
      </c>
      <c r="E371" s="277" t="s">
        <v>1654</v>
      </c>
      <c r="F371" s="277" t="s">
        <v>5</v>
      </c>
      <c r="G371" s="278"/>
      <c r="H371" s="278"/>
      <c r="I371" s="277" t="s">
        <v>328</v>
      </c>
      <c r="J371" s="277" t="s">
        <v>520</v>
      </c>
      <c r="K371" s="277" t="s">
        <v>330</v>
      </c>
    </row>
    <row r="372" spans="1:11">
      <c r="A372" s="276"/>
      <c r="B372" s="278"/>
      <c r="C372" s="277"/>
      <c r="D372" s="277"/>
      <c r="E372" s="277"/>
      <c r="F372" s="277"/>
      <c r="G372" s="278"/>
      <c r="H372" s="278"/>
      <c r="I372" s="277"/>
      <c r="J372" s="277"/>
      <c r="K372" s="277"/>
    </row>
    <row r="373" spans="1:11">
      <c r="A373" s="276" t="s">
        <v>1634</v>
      </c>
      <c r="B373" s="278"/>
      <c r="C373" s="277" t="s">
        <v>1656</v>
      </c>
      <c r="D373" s="277" t="s">
        <v>330</v>
      </c>
      <c r="E373" s="277" t="s">
        <v>1657</v>
      </c>
      <c r="F373" s="277" t="s">
        <v>5</v>
      </c>
      <c r="G373" s="278"/>
      <c r="H373" s="278"/>
      <c r="I373" s="277" t="s">
        <v>328</v>
      </c>
      <c r="J373" s="277" t="s">
        <v>932</v>
      </c>
      <c r="K373" s="277" t="s">
        <v>330</v>
      </c>
    </row>
    <row r="374" spans="1:11">
      <c r="A374" s="276"/>
      <c r="B374" s="278"/>
      <c r="C374" s="277"/>
      <c r="D374" s="277"/>
      <c r="E374" s="277"/>
      <c r="F374" s="277"/>
      <c r="G374" s="278"/>
      <c r="H374" s="278"/>
      <c r="I374" s="277"/>
      <c r="J374" s="277"/>
      <c r="K374" s="277"/>
    </row>
    <row r="375" spans="1:11" ht="15.95">
      <c r="A375" s="1" t="s">
        <v>1634</v>
      </c>
      <c r="B375" s="232"/>
      <c r="C375" s="231" t="s">
        <v>1659</v>
      </c>
      <c r="D375" s="231" t="s">
        <v>330</v>
      </c>
      <c r="E375" s="231" t="s">
        <v>1660</v>
      </c>
      <c r="F375" s="231" t="s">
        <v>5</v>
      </c>
      <c r="G375" s="232"/>
      <c r="H375" s="232"/>
      <c r="I375" s="231" t="s">
        <v>328</v>
      </c>
      <c r="J375" s="231" t="s">
        <v>932</v>
      </c>
      <c r="K375" s="231" t="s">
        <v>330</v>
      </c>
    </row>
    <row r="376" spans="1:11" ht="15.95">
      <c r="A376" s="1" t="s">
        <v>1634</v>
      </c>
      <c r="B376" s="232"/>
      <c r="C376" s="231" t="s">
        <v>1665</v>
      </c>
      <c r="D376" s="231" t="s">
        <v>330</v>
      </c>
      <c r="E376" s="231" t="s">
        <v>1187</v>
      </c>
      <c r="F376" s="231" t="s">
        <v>5</v>
      </c>
      <c r="G376" s="232"/>
      <c r="H376" s="232"/>
      <c r="I376" s="231" t="s">
        <v>328</v>
      </c>
      <c r="J376" s="231" t="s">
        <v>520</v>
      </c>
      <c r="K376" s="231" t="s">
        <v>330</v>
      </c>
    </row>
    <row r="377" spans="1:11" ht="15.95">
      <c r="A377" s="1" t="s">
        <v>1634</v>
      </c>
      <c r="B377" s="232"/>
      <c r="C377" s="231" t="s">
        <v>1667</v>
      </c>
      <c r="D377" s="231" t="s">
        <v>330</v>
      </c>
      <c r="E377" s="231" t="s">
        <v>1325</v>
      </c>
      <c r="F377" s="231" t="s">
        <v>8</v>
      </c>
      <c r="G377" s="232"/>
      <c r="H377" s="232"/>
      <c r="I377" s="231" t="s">
        <v>1668</v>
      </c>
      <c r="J377" s="231" t="s">
        <v>328</v>
      </c>
      <c r="K377" s="231" t="s">
        <v>1669</v>
      </c>
    </row>
    <row r="378" spans="1:11" ht="15.95">
      <c r="A378" s="1" t="s">
        <v>1634</v>
      </c>
      <c r="B378" s="232"/>
      <c r="C378" s="231" t="s">
        <v>322</v>
      </c>
      <c r="D378" s="231" t="s">
        <v>324</v>
      </c>
      <c r="E378" s="231" t="s">
        <v>328</v>
      </c>
      <c r="F378" s="231" t="s">
        <v>8</v>
      </c>
      <c r="G378" s="232"/>
      <c r="H378" s="232"/>
      <c r="I378" s="231" t="s">
        <v>463</v>
      </c>
      <c r="J378" s="231" t="s">
        <v>328</v>
      </c>
      <c r="K378" s="231" t="s">
        <v>328</v>
      </c>
    </row>
    <row r="379" spans="1:11" ht="15.95">
      <c r="A379" s="1" t="s">
        <v>1670</v>
      </c>
      <c r="B379" s="232"/>
      <c r="C379" s="231" t="s">
        <v>1671</v>
      </c>
      <c r="D379" s="231" t="s">
        <v>330</v>
      </c>
      <c r="E379" s="231" t="s">
        <v>1400</v>
      </c>
      <c r="F379" s="231" t="s">
        <v>8</v>
      </c>
      <c r="G379" s="231" t="s">
        <v>1401</v>
      </c>
      <c r="H379" s="232"/>
      <c r="I379" s="231" t="s">
        <v>333</v>
      </c>
      <c r="J379" s="231" t="s">
        <v>374</v>
      </c>
      <c r="K379" s="231" t="s">
        <v>324</v>
      </c>
    </row>
    <row r="380" spans="1:11" ht="15.95">
      <c r="A380" s="1" t="s">
        <v>1670</v>
      </c>
      <c r="B380" s="232"/>
      <c r="C380" s="231" t="s">
        <v>1672</v>
      </c>
      <c r="D380" s="231" t="s">
        <v>330</v>
      </c>
      <c r="E380" s="231" t="s">
        <v>1673</v>
      </c>
      <c r="F380" s="231" t="s">
        <v>5</v>
      </c>
      <c r="G380" s="232"/>
      <c r="H380" s="232"/>
      <c r="I380" s="231" t="s">
        <v>328</v>
      </c>
      <c r="J380" s="231" t="s">
        <v>520</v>
      </c>
      <c r="K380" s="231" t="s">
        <v>330</v>
      </c>
    </row>
    <row r="381" spans="1:11" ht="15.95">
      <c r="A381" s="1" t="s">
        <v>1670</v>
      </c>
      <c r="B381" s="232"/>
      <c r="C381" s="231" t="s">
        <v>1680</v>
      </c>
      <c r="D381" s="231" t="s">
        <v>330</v>
      </c>
      <c r="E381" s="231" t="s">
        <v>950</v>
      </c>
      <c r="F381" s="231" t="s">
        <v>16</v>
      </c>
      <c r="G381" s="232"/>
      <c r="H381" s="232"/>
      <c r="I381" s="231" t="s">
        <v>328</v>
      </c>
      <c r="J381" s="232"/>
      <c r="K381" s="231" t="s">
        <v>330</v>
      </c>
    </row>
    <row r="382" spans="1:11" ht="15.95">
      <c r="A382" s="1" t="s">
        <v>1670</v>
      </c>
      <c r="B382" s="232"/>
      <c r="C382" s="231" t="s">
        <v>1680</v>
      </c>
      <c r="D382" s="231" t="s">
        <v>330</v>
      </c>
      <c r="E382" s="231" t="s">
        <v>954</v>
      </c>
      <c r="F382" s="231" t="s">
        <v>16</v>
      </c>
      <c r="G382" s="232"/>
      <c r="H382" s="232"/>
      <c r="I382" s="231" t="s">
        <v>328</v>
      </c>
      <c r="J382" s="232"/>
      <c r="K382" s="231" t="s">
        <v>330</v>
      </c>
    </row>
    <row r="383" spans="1:11" ht="15.95">
      <c r="A383" s="1" t="s">
        <v>1670</v>
      </c>
      <c r="B383" s="232"/>
      <c r="C383" s="231" t="s">
        <v>1681</v>
      </c>
      <c r="D383" s="231" t="s">
        <v>330</v>
      </c>
      <c r="E383" s="231" t="s">
        <v>1682</v>
      </c>
      <c r="F383" s="231" t="s">
        <v>8</v>
      </c>
      <c r="G383" s="232"/>
      <c r="H383" s="232"/>
      <c r="I383" s="231" t="s">
        <v>1683</v>
      </c>
      <c r="J383" s="231" t="s">
        <v>328</v>
      </c>
      <c r="K383" s="231" t="s">
        <v>1684</v>
      </c>
    </row>
    <row r="384" spans="1:11" ht="15.95">
      <c r="A384" s="1" t="s">
        <v>1670</v>
      </c>
      <c r="B384" s="232"/>
      <c r="C384" s="231" t="s">
        <v>1685</v>
      </c>
      <c r="D384" s="231" t="s">
        <v>330</v>
      </c>
      <c r="E384" s="231" t="s">
        <v>1686</v>
      </c>
      <c r="F384" s="231" t="s">
        <v>8</v>
      </c>
      <c r="G384" s="232"/>
      <c r="H384" s="232"/>
      <c r="I384" s="231" t="s">
        <v>1687</v>
      </c>
      <c r="J384" s="231" t="s">
        <v>328</v>
      </c>
      <c r="K384" s="231" t="s">
        <v>330</v>
      </c>
    </row>
    <row r="385" spans="1:11" ht="15.95">
      <c r="A385" s="1" t="s">
        <v>1670</v>
      </c>
      <c r="B385" s="231" t="s">
        <v>32924</v>
      </c>
      <c r="C385" s="231" t="s">
        <v>33057</v>
      </c>
      <c r="D385" s="231" t="s">
        <v>330</v>
      </c>
      <c r="E385" s="231" t="s">
        <v>32924</v>
      </c>
      <c r="F385" s="232"/>
      <c r="G385" s="232"/>
      <c r="H385" s="232"/>
      <c r="I385" s="232"/>
      <c r="J385" s="232"/>
      <c r="K385" s="232"/>
    </row>
    <row r="386" spans="1:11" ht="15.95">
      <c r="A386" s="1" t="s">
        <v>1670</v>
      </c>
      <c r="B386" s="231" t="s">
        <v>32924</v>
      </c>
      <c r="C386" s="231" t="s">
        <v>33058</v>
      </c>
      <c r="D386" s="231" t="s">
        <v>330</v>
      </c>
      <c r="E386" s="231" t="s">
        <v>32924</v>
      </c>
      <c r="F386" s="232"/>
      <c r="G386" s="232"/>
      <c r="H386" s="232"/>
      <c r="I386" s="232"/>
      <c r="J386" s="232"/>
      <c r="K386" s="232"/>
    </row>
    <row r="387" spans="1:11" ht="15.95">
      <c r="A387" s="1" t="s">
        <v>1670</v>
      </c>
      <c r="B387" s="232"/>
      <c r="C387" s="231" t="s">
        <v>322</v>
      </c>
      <c r="D387" s="231" t="s">
        <v>324</v>
      </c>
      <c r="E387" s="231" t="s">
        <v>328</v>
      </c>
      <c r="F387" s="231" t="s">
        <v>8</v>
      </c>
      <c r="G387" s="232"/>
      <c r="H387" s="232"/>
      <c r="I387" s="231" t="s">
        <v>463</v>
      </c>
      <c r="J387" s="231" t="s">
        <v>328</v>
      </c>
      <c r="K387" s="231" t="s">
        <v>328</v>
      </c>
    </row>
    <row r="388" spans="1:11" ht="15.95">
      <c r="A388" s="1" t="s">
        <v>1696</v>
      </c>
      <c r="B388" s="232"/>
      <c r="C388" s="231" t="s">
        <v>1697</v>
      </c>
      <c r="D388" s="231" t="s">
        <v>330</v>
      </c>
      <c r="E388" s="231" t="s">
        <v>1400</v>
      </c>
      <c r="F388" s="231" t="s">
        <v>8</v>
      </c>
      <c r="G388" s="231" t="s">
        <v>1401</v>
      </c>
      <c r="H388" s="232"/>
      <c r="I388" s="231" t="s">
        <v>333</v>
      </c>
      <c r="J388" s="231" t="s">
        <v>374</v>
      </c>
      <c r="K388" s="231" t="s">
        <v>324</v>
      </c>
    </row>
    <row r="389" spans="1:11" ht="15.95">
      <c r="A389" s="1" t="s">
        <v>1696</v>
      </c>
      <c r="B389" s="232"/>
      <c r="C389" s="231" t="s">
        <v>1402</v>
      </c>
      <c r="D389" s="231" t="s">
        <v>330</v>
      </c>
      <c r="E389" s="231" t="s">
        <v>1403</v>
      </c>
      <c r="F389" s="231" t="s">
        <v>8</v>
      </c>
      <c r="G389" s="231" t="s">
        <v>1698</v>
      </c>
      <c r="H389" s="232"/>
      <c r="I389" s="231" t="s">
        <v>328</v>
      </c>
      <c r="J389" s="231" t="s">
        <v>324</v>
      </c>
      <c r="K389" s="231" t="s">
        <v>1699</v>
      </c>
    </row>
    <row r="390" spans="1:11" ht="15.95">
      <c r="A390" s="1" t="s">
        <v>1696</v>
      </c>
      <c r="B390" s="232"/>
      <c r="C390" s="231" t="s">
        <v>1412</v>
      </c>
      <c r="D390" s="231" t="s">
        <v>330</v>
      </c>
      <c r="E390" s="231" t="s">
        <v>1413</v>
      </c>
      <c r="F390" s="231" t="s">
        <v>8</v>
      </c>
      <c r="G390" s="231" t="s">
        <v>1698</v>
      </c>
      <c r="H390" s="232"/>
      <c r="I390" s="231" t="s">
        <v>1706</v>
      </c>
      <c r="J390" s="231" t="s">
        <v>330</v>
      </c>
      <c r="K390" s="231" t="s">
        <v>1699</v>
      </c>
    </row>
    <row r="391" spans="1:11" ht="15.95">
      <c r="A391" s="1" t="s">
        <v>1696</v>
      </c>
      <c r="B391" s="232"/>
      <c r="C391" s="231" t="s">
        <v>1415</v>
      </c>
      <c r="D391" s="231" t="s">
        <v>330</v>
      </c>
      <c r="E391" s="231" t="s">
        <v>1416</v>
      </c>
      <c r="F391" s="231" t="s">
        <v>8</v>
      </c>
      <c r="G391" s="231" t="s">
        <v>1698</v>
      </c>
      <c r="H391" s="232"/>
      <c r="I391" s="231" t="s">
        <v>33059</v>
      </c>
      <c r="J391" s="231" t="s">
        <v>330</v>
      </c>
      <c r="K391" s="231" t="s">
        <v>1699</v>
      </c>
    </row>
    <row r="392" spans="1:11" ht="15.95">
      <c r="A392" s="1" t="s">
        <v>1696</v>
      </c>
      <c r="B392" s="232"/>
      <c r="C392" s="231" t="s">
        <v>1418</v>
      </c>
      <c r="D392" s="231" t="s">
        <v>330</v>
      </c>
      <c r="E392" s="231" t="s">
        <v>1419</v>
      </c>
      <c r="F392" s="231" t="s">
        <v>8</v>
      </c>
      <c r="G392" s="231" t="s">
        <v>1698</v>
      </c>
      <c r="H392" s="232"/>
      <c r="I392" s="231" t="s">
        <v>33060</v>
      </c>
      <c r="J392" s="231" t="s">
        <v>330</v>
      </c>
      <c r="K392" s="231" t="s">
        <v>1699</v>
      </c>
    </row>
    <row r="393" spans="1:11" ht="15.95">
      <c r="A393" s="1" t="s">
        <v>1696</v>
      </c>
      <c r="B393" s="232"/>
      <c r="C393" s="231" t="s">
        <v>1709</v>
      </c>
      <c r="D393" s="231" t="s">
        <v>324</v>
      </c>
      <c r="E393" s="231" t="s">
        <v>328</v>
      </c>
      <c r="F393" s="231" t="s">
        <v>8</v>
      </c>
      <c r="G393" s="231" t="s">
        <v>1422</v>
      </c>
      <c r="H393" s="232"/>
      <c r="I393" s="231" t="s">
        <v>328</v>
      </c>
      <c r="J393" s="231" t="s">
        <v>328</v>
      </c>
      <c r="K393" s="231" t="s">
        <v>328</v>
      </c>
    </row>
    <row r="394" spans="1:11" ht="15.95">
      <c r="A394" s="1" t="s">
        <v>1696</v>
      </c>
      <c r="B394" s="232"/>
      <c r="C394" s="231" t="s">
        <v>1710</v>
      </c>
      <c r="D394" s="231" t="s">
        <v>330</v>
      </c>
      <c r="E394" s="231" t="s">
        <v>302</v>
      </c>
      <c r="F394" s="231" t="s">
        <v>8</v>
      </c>
      <c r="G394" s="232"/>
      <c r="H394" s="232"/>
      <c r="I394" s="231" t="s">
        <v>333</v>
      </c>
      <c r="J394" s="231" t="s">
        <v>328</v>
      </c>
      <c r="K394" s="231" t="s">
        <v>328</v>
      </c>
    </row>
    <row r="395" spans="1:11" ht="15.95">
      <c r="A395" s="1" t="s">
        <v>1696</v>
      </c>
      <c r="B395" s="232"/>
      <c r="C395" s="231" t="s">
        <v>322</v>
      </c>
      <c r="D395" s="231" t="s">
        <v>324</v>
      </c>
      <c r="E395" s="231" t="s">
        <v>328</v>
      </c>
      <c r="F395" s="231" t="s">
        <v>8</v>
      </c>
      <c r="G395" s="232"/>
      <c r="H395" s="232"/>
      <c r="I395" s="231" t="s">
        <v>463</v>
      </c>
      <c r="J395" s="231" t="s">
        <v>328</v>
      </c>
      <c r="K395" s="231" t="s">
        <v>328</v>
      </c>
    </row>
    <row r="396" spans="1:11" ht="15.95">
      <c r="A396" s="1" t="s">
        <v>1711</v>
      </c>
      <c r="B396" s="232"/>
      <c r="C396" s="231" t="s">
        <v>1712</v>
      </c>
      <c r="D396" s="231" t="s">
        <v>330</v>
      </c>
      <c r="E396" s="231" t="s">
        <v>1400</v>
      </c>
      <c r="F396" s="231" t="s">
        <v>8</v>
      </c>
      <c r="G396" s="231" t="s">
        <v>1401</v>
      </c>
      <c r="H396" s="232"/>
      <c r="I396" s="231" t="s">
        <v>333</v>
      </c>
      <c r="J396" s="231" t="s">
        <v>374</v>
      </c>
      <c r="K396" s="231" t="s">
        <v>324</v>
      </c>
    </row>
    <row r="397" spans="1:11" ht="15.95">
      <c r="A397" s="1" t="s">
        <v>1711</v>
      </c>
      <c r="B397" s="232"/>
      <c r="C397" s="231" t="s">
        <v>1402</v>
      </c>
      <c r="D397" s="231" t="s">
        <v>330</v>
      </c>
      <c r="E397" s="231" t="s">
        <v>1403</v>
      </c>
      <c r="F397" s="231" t="s">
        <v>8</v>
      </c>
      <c r="G397" s="231" t="s">
        <v>1713</v>
      </c>
      <c r="H397" s="232"/>
      <c r="I397" s="231" t="s">
        <v>328</v>
      </c>
      <c r="J397" s="231" t="s">
        <v>324</v>
      </c>
      <c r="K397" s="231" t="s">
        <v>1714</v>
      </c>
    </row>
    <row r="398" spans="1:11" ht="15.95">
      <c r="A398" s="1" t="s">
        <v>1711</v>
      </c>
      <c r="B398" s="232"/>
      <c r="C398" s="231" t="s">
        <v>1412</v>
      </c>
      <c r="D398" s="231" t="s">
        <v>330</v>
      </c>
      <c r="E398" s="231" t="s">
        <v>1413</v>
      </c>
      <c r="F398" s="231" t="s">
        <v>8</v>
      </c>
      <c r="G398" s="231" t="s">
        <v>1713</v>
      </c>
      <c r="H398" s="232"/>
      <c r="I398" s="231" t="s">
        <v>1706</v>
      </c>
      <c r="J398" s="231" t="s">
        <v>330</v>
      </c>
      <c r="K398" s="231" t="s">
        <v>1714</v>
      </c>
    </row>
    <row r="399" spans="1:11" ht="15.95">
      <c r="A399" s="1" t="s">
        <v>1711</v>
      </c>
      <c r="B399" s="232"/>
      <c r="C399" s="231" t="s">
        <v>1415</v>
      </c>
      <c r="D399" s="231" t="s">
        <v>330</v>
      </c>
      <c r="E399" s="231" t="s">
        <v>1416</v>
      </c>
      <c r="F399" s="231" t="s">
        <v>8</v>
      </c>
      <c r="G399" s="231" t="s">
        <v>1713</v>
      </c>
      <c r="H399" s="232"/>
      <c r="I399" s="231" t="s">
        <v>33059</v>
      </c>
      <c r="J399" s="231" t="s">
        <v>330</v>
      </c>
      <c r="K399" s="231" t="s">
        <v>1714</v>
      </c>
    </row>
    <row r="400" spans="1:11" ht="15.95">
      <c r="A400" s="1" t="s">
        <v>1711</v>
      </c>
      <c r="B400" s="232"/>
      <c r="C400" s="231" t="s">
        <v>1715</v>
      </c>
      <c r="D400" s="231" t="s">
        <v>330</v>
      </c>
      <c r="E400" s="231" t="s">
        <v>328</v>
      </c>
      <c r="F400" s="231" t="s">
        <v>8</v>
      </c>
      <c r="G400" s="231" t="s">
        <v>1422</v>
      </c>
      <c r="H400" s="232"/>
      <c r="I400" s="231" t="s">
        <v>328</v>
      </c>
      <c r="J400" s="231" t="s">
        <v>328</v>
      </c>
      <c r="K400" s="231" t="s">
        <v>328</v>
      </c>
    </row>
    <row r="401" spans="1:11" ht="15.95">
      <c r="A401" s="1" t="s">
        <v>1711</v>
      </c>
      <c r="B401" s="232"/>
      <c r="C401" s="231" t="s">
        <v>1716</v>
      </c>
      <c r="D401" s="231" t="s">
        <v>324</v>
      </c>
      <c r="E401" s="231" t="s">
        <v>302</v>
      </c>
      <c r="F401" s="231" t="s">
        <v>8</v>
      </c>
      <c r="G401" s="232"/>
      <c r="H401" s="232"/>
      <c r="I401" s="231" t="s">
        <v>333</v>
      </c>
      <c r="J401" s="231" t="s">
        <v>328</v>
      </c>
      <c r="K401" s="231" t="s">
        <v>328</v>
      </c>
    </row>
    <row r="402" spans="1:11" ht="15.95">
      <c r="A402" s="1" t="s">
        <v>1711</v>
      </c>
      <c r="B402" s="232"/>
      <c r="C402" s="231" t="s">
        <v>1717</v>
      </c>
      <c r="D402" s="231" t="s">
        <v>330</v>
      </c>
      <c r="E402" s="231" t="s">
        <v>1718</v>
      </c>
      <c r="F402" s="231" t="s">
        <v>8</v>
      </c>
      <c r="G402" s="231" t="s">
        <v>1719</v>
      </c>
      <c r="H402" s="232"/>
      <c r="I402" s="231" t="s">
        <v>1720</v>
      </c>
      <c r="J402" s="231" t="s">
        <v>328</v>
      </c>
      <c r="K402" s="231" t="s">
        <v>328</v>
      </c>
    </row>
    <row r="403" spans="1:11" ht="15.95">
      <c r="A403" s="1" t="s">
        <v>1711</v>
      </c>
      <c r="B403" s="232"/>
      <c r="C403" s="231" t="s">
        <v>322</v>
      </c>
      <c r="D403" s="231" t="s">
        <v>324</v>
      </c>
      <c r="E403" s="231" t="s">
        <v>328</v>
      </c>
      <c r="F403" s="231" t="s">
        <v>8</v>
      </c>
      <c r="G403" s="232"/>
      <c r="H403" s="232"/>
      <c r="I403" s="231" t="s">
        <v>463</v>
      </c>
      <c r="J403" s="231" t="s">
        <v>328</v>
      </c>
      <c r="K403" s="231" t="s">
        <v>328</v>
      </c>
    </row>
    <row r="404" spans="1:11" ht="15.95">
      <c r="A404" s="1" t="s">
        <v>1721</v>
      </c>
      <c r="B404" s="232"/>
      <c r="C404" s="231" t="s">
        <v>1722</v>
      </c>
      <c r="D404" s="231" t="s">
        <v>330</v>
      </c>
      <c r="E404" s="231" t="s">
        <v>1400</v>
      </c>
      <c r="F404" s="231" t="s">
        <v>8</v>
      </c>
      <c r="G404" s="231" t="s">
        <v>1401</v>
      </c>
      <c r="H404" s="232"/>
      <c r="I404" s="231" t="s">
        <v>333</v>
      </c>
      <c r="J404" s="231" t="s">
        <v>374</v>
      </c>
      <c r="K404" s="231" t="s">
        <v>324</v>
      </c>
    </row>
    <row r="405" spans="1:11" ht="15.95">
      <c r="A405" s="1" t="s">
        <v>1721</v>
      </c>
      <c r="B405" s="232"/>
      <c r="C405" s="231" t="s">
        <v>1402</v>
      </c>
      <c r="D405" s="231" t="s">
        <v>330</v>
      </c>
      <c r="E405" s="231" t="s">
        <v>1403</v>
      </c>
      <c r="F405" s="231" t="s">
        <v>8</v>
      </c>
      <c r="G405" s="231" t="s">
        <v>1698</v>
      </c>
      <c r="H405" s="232"/>
      <c r="I405" s="231" t="s">
        <v>328</v>
      </c>
      <c r="J405" s="231" t="s">
        <v>324</v>
      </c>
      <c r="K405" s="231" t="s">
        <v>1714</v>
      </c>
    </row>
    <row r="406" spans="1:11" ht="15.95">
      <c r="A406" s="1" t="s">
        <v>1721</v>
      </c>
      <c r="B406" s="232"/>
      <c r="C406" s="231" t="s">
        <v>1412</v>
      </c>
      <c r="D406" s="231" t="s">
        <v>330</v>
      </c>
      <c r="E406" s="231" t="s">
        <v>1413</v>
      </c>
      <c r="F406" s="231" t="s">
        <v>8</v>
      </c>
      <c r="G406" s="231" t="s">
        <v>1698</v>
      </c>
      <c r="H406" s="232"/>
      <c r="I406" s="231" t="s">
        <v>1723</v>
      </c>
      <c r="J406" s="231" t="s">
        <v>330</v>
      </c>
      <c r="K406" s="231" t="s">
        <v>1714</v>
      </c>
    </row>
    <row r="407" spans="1:11" ht="15.95">
      <c r="A407" s="1" t="s">
        <v>1721</v>
      </c>
      <c r="B407" s="232"/>
      <c r="C407" s="231" t="s">
        <v>1415</v>
      </c>
      <c r="D407" s="231" t="s">
        <v>330</v>
      </c>
      <c r="E407" s="231" t="s">
        <v>1416</v>
      </c>
      <c r="F407" s="231" t="s">
        <v>8</v>
      </c>
      <c r="G407" s="231" t="s">
        <v>1698</v>
      </c>
      <c r="H407" s="232"/>
      <c r="I407" s="231" t="s">
        <v>33061</v>
      </c>
      <c r="J407" s="231" t="s">
        <v>330</v>
      </c>
      <c r="K407" s="231" t="s">
        <v>1714</v>
      </c>
    </row>
    <row r="408" spans="1:11" ht="15.95">
      <c r="A408" s="1" t="s">
        <v>1721</v>
      </c>
      <c r="B408" s="232"/>
      <c r="C408" s="231" t="s">
        <v>1725</v>
      </c>
      <c r="D408" s="231" t="s">
        <v>324</v>
      </c>
      <c r="E408" s="231" t="s">
        <v>328</v>
      </c>
      <c r="F408" s="231" t="s">
        <v>8</v>
      </c>
      <c r="G408" s="231" t="s">
        <v>1422</v>
      </c>
      <c r="H408" s="232"/>
      <c r="I408" s="231" t="s">
        <v>328</v>
      </c>
      <c r="J408" s="231" t="s">
        <v>328</v>
      </c>
      <c r="K408" s="231" t="s">
        <v>328</v>
      </c>
    </row>
    <row r="409" spans="1:11" ht="15.95">
      <c r="A409" s="1" t="s">
        <v>1721</v>
      </c>
      <c r="B409" s="232"/>
      <c r="C409" s="231" t="s">
        <v>1726</v>
      </c>
      <c r="D409" s="231" t="s">
        <v>330</v>
      </c>
      <c r="E409" s="231" t="s">
        <v>302</v>
      </c>
      <c r="F409" s="231" t="s">
        <v>8</v>
      </c>
      <c r="G409" s="232"/>
      <c r="H409" s="232"/>
      <c r="I409" s="231" t="s">
        <v>333</v>
      </c>
      <c r="J409" s="231" t="s">
        <v>328</v>
      </c>
      <c r="K409" s="231" t="s">
        <v>328</v>
      </c>
    </row>
    <row r="410" spans="1:11" ht="15.95">
      <c r="A410" s="1" t="s">
        <v>1721</v>
      </c>
      <c r="B410" s="232"/>
      <c r="C410" s="231" t="s">
        <v>322</v>
      </c>
      <c r="D410" s="231" t="s">
        <v>324</v>
      </c>
      <c r="E410" s="231" t="s">
        <v>328</v>
      </c>
      <c r="F410" s="231" t="s">
        <v>8</v>
      </c>
      <c r="G410" s="232"/>
      <c r="H410" s="232"/>
      <c r="I410" s="231" t="s">
        <v>463</v>
      </c>
      <c r="J410" s="231" t="s">
        <v>328</v>
      </c>
      <c r="K410" s="231" t="s">
        <v>328</v>
      </c>
    </row>
    <row r="411" spans="1:11" ht="15.95">
      <c r="A411" s="1" t="s">
        <v>1727</v>
      </c>
      <c r="B411" s="231" t="s">
        <v>33062</v>
      </c>
      <c r="C411" s="231" t="s">
        <v>1729</v>
      </c>
      <c r="D411" s="231" t="s">
        <v>330</v>
      </c>
      <c r="E411" s="231" t="s">
        <v>1400</v>
      </c>
      <c r="F411" s="231" t="s">
        <v>8</v>
      </c>
      <c r="G411" s="231" t="s">
        <v>1401</v>
      </c>
      <c r="H411" s="232"/>
      <c r="I411" s="231" t="s">
        <v>333</v>
      </c>
      <c r="J411" s="231" t="s">
        <v>328</v>
      </c>
      <c r="K411" s="231" t="s">
        <v>324</v>
      </c>
    </row>
    <row r="412" spans="1:11" ht="15.95">
      <c r="A412" s="1" t="s">
        <v>1727</v>
      </c>
      <c r="B412" s="232"/>
      <c r="C412" s="231" t="s">
        <v>1730</v>
      </c>
      <c r="D412" s="231" t="s">
        <v>330</v>
      </c>
      <c r="E412" s="231" t="s">
        <v>1731</v>
      </c>
      <c r="F412" s="231" t="s">
        <v>8</v>
      </c>
      <c r="G412" s="231" t="s">
        <v>1732</v>
      </c>
      <c r="H412" s="232"/>
      <c r="I412" s="231" t="s">
        <v>1733</v>
      </c>
      <c r="J412" s="231" t="s">
        <v>328</v>
      </c>
      <c r="K412" s="231" t="s">
        <v>1734</v>
      </c>
    </row>
    <row r="413" spans="1:11" ht="15.95">
      <c r="A413" s="1" t="s">
        <v>1727</v>
      </c>
      <c r="B413" s="232"/>
      <c r="C413" s="231" t="s">
        <v>1742</v>
      </c>
      <c r="D413" s="231" t="s">
        <v>330</v>
      </c>
      <c r="E413" s="231" t="s">
        <v>1743</v>
      </c>
      <c r="F413" s="231" t="s">
        <v>8</v>
      </c>
      <c r="G413" s="231" t="s">
        <v>1732</v>
      </c>
      <c r="H413" s="232"/>
      <c r="I413" s="231" t="s">
        <v>1733</v>
      </c>
      <c r="J413" s="231" t="s">
        <v>328</v>
      </c>
      <c r="K413" s="231" t="s">
        <v>1734</v>
      </c>
    </row>
    <row r="414" spans="1:11" ht="15.95">
      <c r="A414" s="1" t="s">
        <v>1727</v>
      </c>
      <c r="B414" s="232"/>
      <c r="C414" s="231" t="s">
        <v>1744</v>
      </c>
      <c r="D414" s="231" t="s">
        <v>330</v>
      </c>
      <c r="E414" s="231" t="s">
        <v>1745</v>
      </c>
      <c r="F414" s="231" t="s">
        <v>8</v>
      </c>
      <c r="G414" s="231" t="s">
        <v>1732</v>
      </c>
      <c r="H414" s="232"/>
      <c r="I414" s="231" t="s">
        <v>1733</v>
      </c>
      <c r="J414" s="231" t="s">
        <v>328</v>
      </c>
      <c r="K414" s="231" t="s">
        <v>1734</v>
      </c>
    </row>
    <row r="415" spans="1:11" ht="15.95">
      <c r="A415" s="1" t="s">
        <v>1727</v>
      </c>
      <c r="B415" s="232"/>
      <c r="C415" s="231" t="s">
        <v>1746</v>
      </c>
      <c r="D415" s="231" t="s">
        <v>330</v>
      </c>
      <c r="E415" s="231" t="s">
        <v>1747</v>
      </c>
      <c r="F415" s="231" t="s">
        <v>8</v>
      </c>
      <c r="G415" s="231" t="s">
        <v>1748</v>
      </c>
      <c r="H415" s="232"/>
      <c r="I415" s="231" t="s">
        <v>974</v>
      </c>
      <c r="J415" s="231" t="s">
        <v>328</v>
      </c>
      <c r="K415" s="231" t="s">
        <v>1749</v>
      </c>
    </row>
    <row r="416" spans="1:11" ht="15.95">
      <c r="A416" s="1" t="s">
        <v>1727</v>
      </c>
      <c r="B416" s="232"/>
      <c r="C416" s="231" t="s">
        <v>1750</v>
      </c>
      <c r="D416" s="231" t="s">
        <v>330</v>
      </c>
      <c r="E416" s="231" t="s">
        <v>1751</v>
      </c>
      <c r="F416" s="231" t="s">
        <v>8</v>
      </c>
      <c r="G416" s="231" t="s">
        <v>1752</v>
      </c>
      <c r="H416" s="232"/>
      <c r="I416" s="231" t="s">
        <v>1753</v>
      </c>
      <c r="J416" s="231" t="s">
        <v>328</v>
      </c>
      <c r="K416" s="231" t="s">
        <v>1734</v>
      </c>
    </row>
    <row r="417" spans="1:11" ht="15.95">
      <c r="A417" s="1" t="s">
        <v>1727</v>
      </c>
      <c r="B417" s="232"/>
      <c r="C417" s="231" t="s">
        <v>1754</v>
      </c>
      <c r="D417" s="231" t="s">
        <v>330</v>
      </c>
      <c r="E417" s="231" t="s">
        <v>1755</v>
      </c>
      <c r="F417" s="231" t="s">
        <v>8</v>
      </c>
      <c r="G417" s="231" t="s">
        <v>1752</v>
      </c>
      <c r="H417" s="232"/>
      <c r="I417" s="231" t="s">
        <v>1753</v>
      </c>
      <c r="J417" s="231" t="s">
        <v>328</v>
      </c>
      <c r="K417" s="231" t="s">
        <v>1734</v>
      </c>
    </row>
    <row r="418" spans="1:11" ht="15.95">
      <c r="A418" s="1" t="s">
        <v>1727</v>
      </c>
      <c r="B418" s="232"/>
      <c r="C418" s="231" t="s">
        <v>1756</v>
      </c>
      <c r="D418" s="231" t="s">
        <v>330</v>
      </c>
      <c r="E418" s="231" t="s">
        <v>1757</v>
      </c>
      <c r="F418" s="231" t="s">
        <v>8</v>
      </c>
      <c r="G418" s="231" t="s">
        <v>1752</v>
      </c>
      <c r="H418" s="232"/>
      <c r="I418" s="231" t="s">
        <v>1753</v>
      </c>
      <c r="J418" s="231" t="s">
        <v>328</v>
      </c>
      <c r="K418" s="231" t="s">
        <v>1734</v>
      </c>
    </row>
    <row r="419" spans="1:11" ht="15.95">
      <c r="A419" s="1" t="s">
        <v>1727</v>
      </c>
      <c r="B419" s="232"/>
      <c r="C419" s="231" t="s">
        <v>1758</v>
      </c>
      <c r="D419" s="231" t="s">
        <v>330</v>
      </c>
      <c r="E419" s="231" t="s">
        <v>1759</v>
      </c>
      <c r="F419" s="231" t="s">
        <v>8</v>
      </c>
      <c r="G419" s="231" t="s">
        <v>1760</v>
      </c>
      <c r="H419" s="232"/>
      <c r="I419" s="231" t="s">
        <v>974</v>
      </c>
      <c r="J419" s="231" t="s">
        <v>328</v>
      </c>
      <c r="K419" s="231" t="s">
        <v>1761</v>
      </c>
    </row>
    <row r="420" spans="1:11">
      <c r="A420" s="276" t="s">
        <v>1727</v>
      </c>
      <c r="B420" s="278"/>
      <c r="C420" s="277" t="s">
        <v>1762</v>
      </c>
      <c r="D420" s="277" t="s">
        <v>330</v>
      </c>
      <c r="E420" s="277" t="s">
        <v>1763</v>
      </c>
      <c r="F420" s="277" t="s">
        <v>8</v>
      </c>
      <c r="G420" s="277" t="s">
        <v>1764</v>
      </c>
      <c r="H420" s="278"/>
      <c r="I420" s="277" t="s">
        <v>1765</v>
      </c>
      <c r="J420" s="277" t="s">
        <v>328</v>
      </c>
      <c r="K420" s="277" t="s">
        <v>1734</v>
      </c>
    </row>
    <row r="421" spans="1:11">
      <c r="A421" s="276"/>
      <c r="B421" s="278"/>
      <c r="C421" s="277"/>
      <c r="D421" s="277"/>
      <c r="E421" s="277"/>
      <c r="F421" s="277"/>
      <c r="G421" s="277"/>
      <c r="H421" s="278"/>
      <c r="I421" s="277"/>
      <c r="J421" s="277"/>
      <c r="K421" s="277"/>
    </row>
    <row r="422" spans="1:11">
      <c r="A422" s="276" t="s">
        <v>1727</v>
      </c>
      <c r="B422" s="278"/>
      <c r="C422" s="277" t="s">
        <v>1774</v>
      </c>
      <c r="D422" s="277" t="s">
        <v>330</v>
      </c>
      <c r="E422" s="277" t="s">
        <v>1775</v>
      </c>
      <c r="F422" s="277" t="s">
        <v>8</v>
      </c>
      <c r="G422" s="277" t="s">
        <v>1764</v>
      </c>
      <c r="H422" s="278"/>
      <c r="I422" s="277" t="s">
        <v>1765</v>
      </c>
      <c r="J422" s="277" t="s">
        <v>328</v>
      </c>
      <c r="K422" s="277" t="s">
        <v>1734</v>
      </c>
    </row>
    <row r="423" spans="1:11">
      <c r="A423" s="276"/>
      <c r="B423" s="278"/>
      <c r="C423" s="277"/>
      <c r="D423" s="277"/>
      <c r="E423" s="277"/>
      <c r="F423" s="277"/>
      <c r="G423" s="277"/>
      <c r="H423" s="278"/>
      <c r="I423" s="277"/>
      <c r="J423" s="277"/>
      <c r="K423" s="277"/>
    </row>
    <row r="424" spans="1:11">
      <c r="A424" s="276" t="s">
        <v>1727</v>
      </c>
      <c r="B424" s="278"/>
      <c r="C424" s="277" t="s">
        <v>1776</v>
      </c>
      <c r="D424" s="277" t="s">
        <v>330</v>
      </c>
      <c r="E424" s="277" t="s">
        <v>1777</v>
      </c>
      <c r="F424" s="277" t="s">
        <v>8</v>
      </c>
      <c r="G424" s="277" t="s">
        <v>1764</v>
      </c>
      <c r="H424" s="278"/>
      <c r="I424" s="277" t="s">
        <v>1765</v>
      </c>
      <c r="J424" s="277" t="s">
        <v>328</v>
      </c>
      <c r="K424" s="277" t="s">
        <v>1734</v>
      </c>
    </row>
    <row r="425" spans="1:11">
      <c r="A425" s="276"/>
      <c r="B425" s="278"/>
      <c r="C425" s="277"/>
      <c r="D425" s="277"/>
      <c r="E425" s="277"/>
      <c r="F425" s="277"/>
      <c r="G425" s="277"/>
      <c r="H425" s="278"/>
      <c r="I425" s="277"/>
      <c r="J425" s="277"/>
      <c r="K425" s="277"/>
    </row>
    <row r="426" spans="1:11" ht="15.95">
      <c r="A426" s="1" t="s">
        <v>1727</v>
      </c>
      <c r="B426" s="232"/>
      <c r="C426" s="231" t="s">
        <v>1778</v>
      </c>
      <c r="D426" s="231" t="s">
        <v>330</v>
      </c>
      <c r="E426" s="231" t="s">
        <v>1779</v>
      </c>
      <c r="F426" s="231" t="s">
        <v>8</v>
      </c>
      <c r="G426" s="231" t="s">
        <v>1780</v>
      </c>
      <c r="H426" s="232"/>
      <c r="I426" s="231" t="s">
        <v>1781</v>
      </c>
      <c r="J426" s="231" t="s">
        <v>328</v>
      </c>
      <c r="K426" s="231" t="s">
        <v>1734</v>
      </c>
    </row>
    <row r="427" spans="1:11" ht="15.95">
      <c r="A427" s="1" t="s">
        <v>1727</v>
      </c>
      <c r="B427" s="232"/>
      <c r="C427" s="231" t="s">
        <v>1788</v>
      </c>
      <c r="D427" s="231" t="s">
        <v>330</v>
      </c>
      <c r="E427" s="231" t="s">
        <v>1789</v>
      </c>
      <c r="F427" s="231" t="s">
        <v>8</v>
      </c>
      <c r="G427" s="231" t="s">
        <v>1790</v>
      </c>
      <c r="H427" s="232"/>
      <c r="I427" s="231" t="s">
        <v>1791</v>
      </c>
      <c r="J427" s="231" t="s">
        <v>328</v>
      </c>
      <c r="K427" s="231" t="s">
        <v>1734</v>
      </c>
    </row>
    <row r="428" spans="1:11" ht="15.95">
      <c r="A428" s="1" t="s">
        <v>1727</v>
      </c>
      <c r="B428" s="232"/>
      <c r="C428" s="231" t="s">
        <v>1799</v>
      </c>
      <c r="D428" s="231" t="s">
        <v>330</v>
      </c>
      <c r="E428" s="231" t="s">
        <v>1800</v>
      </c>
      <c r="F428" s="231" t="s">
        <v>8</v>
      </c>
      <c r="G428" s="231" t="s">
        <v>1801</v>
      </c>
      <c r="H428" s="232"/>
      <c r="I428" s="231" t="s">
        <v>382</v>
      </c>
      <c r="J428" s="231" t="s">
        <v>328</v>
      </c>
      <c r="K428" s="231" t="s">
        <v>1734</v>
      </c>
    </row>
    <row r="429" spans="1:11" ht="15.95">
      <c r="A429" s="1" t="s">
        <v>1727</v>
      </c>
      <c r="B429" s="232"/>
      <c r="C429" s="231" t="s">
        <v>1802</v>
      </c>
      <c r="D429" s="231" t="s">
        <v>324</v>
      </c>
      <c r="E429" s="231" t="s">
        <v>328</v>
      </c>
      <c r="F429" s="231" t="s">
        <v>8</v>
      </c>
      <c r="G429" s="231" t="s">
        <v>1803</v>
      </c>
      <c r="H429" s="232"/>
      <c r="I429" s="231" t="s">
        <v>1804</v>
      </c>
      <c r="J429" s="231" t="s">
        <v>328</v>
      </c>
      <c r="K429" s="231" t="s">
        <v>328</v>
      </c>
    </row>
    <row r="430" spans="1:11" ht="15.95">
      <c r="A430" s="1" t="s">
        <v>1727</v>
      </c>
      <c r="B430" s="232"/>
      <c r="C430" s="231" t="s">
        <v>1805</v>
      </c>
      <c r="D430" s="231" t="s">
        <v>330</v>
      </c>
      <c r="E430" s="231" t="s">
        <v>302</v>
      </c>
      <c r="F430" s="231" t="s">
        <v>8</v>
      </c>
      <c r="G430" s="231" t="s">
        <v>1806</v>
      </c>
      <c r="H430" s="232"/>
      <c r="I430" s="231" t="s">
        <v>333</v>
      </c>
      <c r="J430" s="231" t="s">
        <v>328</v>
      </c>
      <c r="K430" s="231" t="s">
        <v>330</v>
      </c>
    </row>
    <row r="431" spans="1:11" ht="15.95">
      <c r="A431" s="1" t="s">
        <v>1727</v>
      </c>
      <c r="B431" s="232"/>
      <c r="C431" s="231" t="s">
        <v>1807</v>
      </c>
      <c r="D431" s="231" t="s">
        <v>330</v>
      </c>
      <c r="E431" s="231" t="s">
        <v>1808</v>
      </c>
      <c r="F431" s="231" t="s">
        <v>8</v>
      </c>
      <c r="G431" s="231" t="s">
        <v>1809</v>
      </c>
      <c r="H431" s="232"/>
      <c r="I431" s="231" t="s">
        <v>974</v>
      </c>
      <c r="J431" s="231" t="s">
        <v>328</v>
      </c>
      <c r="K431" s="231" t="s">
        <v>1734</v>
      </c>
    </row>
    <row r="432" spans="1:11" ht="15.95">
      <c r="A432" s="1" t="s">
        <v>1727</v>
      </c>
      <c r="B432" s="232"/>
      <c r="C432" s="231" t="s">
        <v>1814</v>
      </c>
      <c r="D432" s="231" t="s">
        <v>330</v>
      </c>
      <c r="E432" s="231" t="s">
        <v>1815</v>
      </c>
      <c r="F432" s="231" t="s">
        <v>8</v>
      </c>
      <c r="G432" s="231" t="s">
        <v>1816</v>
      </c>
      <c r="H432" s="232"/>
      <c r="I432" s="231" t="s">
        <v>974</v>
      </c>
      <c r="J432" s="231" t="s">
        <v>328</v>
      </c>
      <c r="K432" s="231" t="s">
        <v>1734</v>
      </c>
    </row>
    <row r="433" spans="1:11" ht="15.95">
      <c r="A433" s="1" t="s">
        <v>1727</v>
      </c>
      <c r="B433" s="232"/>
      <c r="C433" s="231" t="s">
        <v>322</v>
      </c>
      <c r="D433" s="231" t="s">
        <v>324</v>
      </c>
      <c r="E433" s="231" t="s">
        <v>328</v>
      </c>
      <c r="F433" s="231" t="s">
        <v>8</v>
      </c>
      <c r="G433" s="232"/>
      <c r="H433" s="232"/>
      <c r="I433" s="231" t="s">
        <v>463</v>
      </c>
      <c r="J433" s="231" t="s">
        <v>328</v>
      </c>
      <c r="K433" s="231" t="s">
        <v>328</v>
      </c>
    </row>
    <row r="434" spans="1:11" ht="15.95">
      <c r="A434" s="1" t="s">
        <v>1851</v>
      </c>
      <c r="B434" s="231" t="s">
        <v>33063</v>
      </c>
      <c r="C434" s="231" t="s">
        <v>1729</v>
      </c>
      <c r="D434" s="231" t="s">
        <v>330</v>
      </c>
      <c r="E434" s="231" t="s">
        <v>1400</v>
      </c>
      <c r="F434" s="231" t="s">
        <v>8</v>
      </c>
      <c r="G434" s="231" t="s">
        <v>1401</v>
      </c>
      <c r="H434" s="232"/>
      <c r="I434" s="231" t="s">
        <v>1853</v>
      </c>
      <c r="J434" s="231" t="s">
        <v>328</v>
      </c>
      <c r="K434" s="231" t="s">
        <v>324</v>
      </c>
    </row>
    <row r="435" spans="1:11" ht="15.95">
      <c r="A435" s="1" t="s">
        <v>1851</v>
      </c>
      <c r="B435" s="232"/>
      <c r="C435" s="231" t="s">
        <v>1835</v>
      </c>
      <c r="D435" s="231" t="s">
        <v>330</v>
      </c>
      <c r="E435" s="231" t="s">
        <v>1854</v>
      </c>
      <c r="F435" s="231" t="s">
        <v>8</v>
      </c>
      <c r="G435" s="231" t="s">
        <v>1855</v>
      </c>
      <c r="H435" s="232"/>
      <c r="I435" s="231" t="s">
        <v>1856</v>
      </c>
      <c r="J435" s="231" t="s">
        <v>1857</v>
      </c>
      <c r="K435" s="231" t="s">
        <v>324</v>
      </c>
    </row>
    <row r="436" spans="1:11" ht="15.95">
      <c r="A436" s="1" t="s">
        <v>1851</v>
      </c>
      <c r="B436" s="232"/>
      <c r="C436" s="231" t="s">
        <v>1858</v>
      </c>
      <c r="D436" s="231" t="s">
        <v>330</v>
      </c>
      <c r="E436" s="231" t="s">
        <v>1859</v>
      </c>
      <c r="F436" s="231" t="s">
        <v>8</v>
      </c>
      <c r="G436" s="231" t="s">
        <v>33064</v>
      </c>
      <c r="H436" s="232"/>
      <c r="I436" s="231" t="s">
        <v>33065</v>
      </c>
      <c r="J436" s="231" t="s">
        <v>1857</v>
      </c>
      <c r="K436" s="231" t="s">
        <v>324</v>
      </c>
    </row>
    <row r="437" spans="1:11" ht="15.95">
      <c r="A437" s="1" t="s">
        <v>1851</v>
      </c>
      <c r="B437" s="232"/>
      <c r="C437" s="231" t="s">
        <v>1867</v>
      </c>
      <c r="D437" s="231" t="s">
        <v>330</v>
      </c>
      <c r="E437" s="231" t="s">
        <v>1868</v>
      </c>
      <c r="F437" s="231" t="s">
        <v>8</v>
      </c>
      <c r="G437" s="231" t="s">
        <v>1869</v>
      </c>
      <c r="H437" s="232"/>
      <c r="I437" s="231" t="s">
        <v>1870</v>
      </c>
      <c r="J437" s="231" t="s">
        <v>328</v>
      </c>
      <c r="K437" s="231" t="s">
        <v>1871</v>
      </c>
    </row>
    <row r="438" spans="1:11">
      <c r="A438" s="276" t="s">
        <v>1851</v>
      </c>
      <c r="B438" s="278"/>
      <c r="C438" s="277" t="s">
        <v>1872</v>
      </c>
      <c r="D438" s="277" t="s">
        <v>330</v>
      </c>
      <c r="E438" s="277" t="s">
        <v>1477</v>
      </c>
      <c r="F438" s="277" t="s">
        <v>8</v>
      </c>
      <c r="G438" s="277" t="s">
        <v>1873</v>
      </c>
      <c r="H438" s="278"/>
      <c r="I438" s="277" t="s">
        <v>1874</v>
      </c>
      <c r="J438" s="277" t="s">
        <v>328</v>
      </c>
      <c r="K438" s="277" t="s">
        <v>1871</v>
      </c>
    </row>
    <row r="439" spans="1:11">
      <c r="A439" s="276"/>
      <c r="B439" s="278"/>
      <c r="C439" s="277"/>
      <c r="D439" s="277"/>
      <c r="E439" s="277"/>
      <c r="F439" s="277"/>
      <c r="G439" s="277"/>
      <c r="H439" s="278"/>
      <c r="I439" s="277"/>
      <c r="J439" s="277"/>
      <c r="K439" s="277"/>
    </row>
    <row r="440" spans="1:11" ht="15.95">
      <c r="A440" s="1" t="s">
        <v>1851</v>
      </c>
      <c r="B440" s="232"/>
      <c r="C440" s="231" t="s">
        <v>1842</v>
      </c>
      <c r="D440" s="231" t="s">
        <v>330</v>
      </c>
      <c r="E440" s="231" t="s">
        <v>1875</v>
      </c>
      <c r="F440" s="231" t="s">
        <v>5</v>
      </c>
      <c r="G440" s="231" t="s">
        <v>1876</v>
      </c>
      <c r="H440" s="232"/>
      <c r="I440" s="231" t="s">
        <v>328</v>
      </c>
      <c r="J440" s="231" t="s">
        <v>1539</v>
      </c>
      <c r="K440" s="231" t="s">
        <v>324</v>
      </c>
    </row>
    <row r="441" spans="1:11" ht="15.95">
      <c r="A441" s="1" t="s">
        <v>1851</v>
      </c>
      <c r="B441" s="232"/>
      <c r="C441" s="231" t="s">
        <v>1847</v>
      </c>
      <c r="D441" s="231" t="s">
        <v>330</v>
      </c>
      <c r="E441" s="231" t="s">
        <v>1877</v>
      </c>
      <c r="F441" s="231" t="s">
        <v>8</v>
      </c>
      <c r="G441" s="231" t="s">
        <v>1878</v>
      </c>
      <c r="H441" s="232"/>
      <c r="I441" s="231" t="s">
        <v>974</v>
      </c>
      <c r="J441" s="231" t="s">
        <v>328</v>
      </c>
      <c r="K441" s="231" t="s">
        <v>330</v>
      </c>
    </row>
    <row r="442" spans="1:11" ht="15.95">
      <c r="A442" s="1" t="s">
        <v>1851</v>
      </c>
      <c r="B442" s="232"/>
      <c r="C442" s="231" t="s">
        <v>1843</v>
      </c>
      <c r="D442" s="231" t="s">
        <v>330</v>
      </c>
      <c r="E442" s="231" t="s">
        <v>1879</v>
      </c>
      <c r="F442" s="231" t="s">
        <v>8</v>
      </c>
      <c r="G442" s="231" t="s">
        <v>33066</v>
      </c>
      <c r="H442" s="232"/>
      <c r="I442" s="231" t="s">
        <v>1881</v>
      </c>
      <c r="J442" s="231" t="s">
        <v>1857</v>
      </c>
      <c r="K442" s="231" t="s">
        <v>324</v>
      </c>
    </row>
    <row r="443" spans="1:11" ht="15.95">
      <c r="A443" s="1" t="s">
        <v>1851</v>
      </c>
      <c r="B443" s="232"/>
      <c r="C443" s="231" t="s">
        <v>1844</v>
      </c>
      <c r="D443" s="231" t="s">
        <v>330</v>
      </c>
      <c r="E443" s="231" t="s">
        <v>1882</v>
      </c>
      <c r="F443" s="231" t="s">
        <v>8</v>
      </c>
      <c r="G443" s="231" t="s">
        <v>1883</v>
      </c>
      <c r="H443" s="232"/>
      <c r="I443" s="231" t="s">
        <v>1884</v>
      </c>
      <c r="J443" s="231" t="s">
        <v>328</v>
      </c>
      <c r="K443" s="231" t="s">
        <v>1871</v>
      </c>
    </row>
    <row r="444" spans="1:11" ht="15.95">
      <c r="A444" s="1" t="s">
        <v>1851</v>
      </c>
      <c r="B444" s="232"/>
      <c r="C444" s="231" t="s">
        <v>1845</v>
      </c>
      <c r="D444" s="231" t="s">
        <v>330</v>
      </c>
      <c r="E444" s="231" t="s">
        <v>1885</v>
      </c>
      <c r="F444" s="231" t="s">
        <v>8</v>
      </c>
      <c r="G444" s="231" t="s">
        <v>1886</v>
      </c>
      <c r="H444" s="232"/>
      <c r="I444" s="231" t="s">
        <v>1887</v>
      </c>
      <c r="J444" s="231" t="s">
        <v>1857</v>
      </c>
      <c r="K444" s="231" t="s">
        <v>1871</v>
      </c>
    </row>
    <row r="445" spans="1:11" ht="15.95">
      <c r="A445" s="1" t="s">
        <v>1851</v>
      </c>
      <c r="B445" s="231" t="s">
        <v>32924</v>
      </c>
      <c r="C445" s="231" t="s">
        <v>33067</v>
      </c>
      <c r="D445" s="231" t="s">
        <v>324</v>
      </c>
      <c r="E445" s="231" t="s">
        <v>32924</v>
      </c>
      <c r="F445" s="231" t="s">
        <v>8</v>
      </c>
      <c r="G445" s="231" t="s">
        <v>33068</v>
      </c>
      <c r="H445" s="232"/>
      <c r="I445" s="231" t="s">
        <v>974</v>
      </c>
      <c r="J445" s="231" t="s">
        <v>328</v>
      </c>
      <c r="K445" s="231" t="s">
        <v>328</v>
      </c>
    </row>
    <row r="446" spans="1:11" ht="15.95">
      <c r="A446" s="1" t="s">
        <v>1851</v>
      </c>
      <c r="B446" s="232"/>
      <c r="C446" s="231" t="s">
        <v>1888</v>
      </c>
      <c r="D446" s="231" t="s">
        <v>330</v>
      </c>
      <c r="E446" s="231" t="s">
        <v>1889</v>
      </c>
      <c r="F446" s="231" t="s">
        <v>8</v>
      </c>
      <c r="G446" s="231" t="s">
        <v>33069</v>
      </c>
      <c r="H446" s="232"/>
      <c r="I446" s="232"/>
      <c r="J446" s="232"/>
      <c r="K446" s="232"/>
    </row>
    <row r="447" spans="1:11" ht="15.95">
      <c r="A447" s="1" t="s">
        <v>1851</v>
      </c>
      <c r="B447" s="232"/>
      <c r="C447" s="231" t="s">
        <v>1846</v>
      </c>
      <c r="D447" s="231" t="s">
        <v>330</v>
      </c>
      <c r="E447" s="231" t="s">
        <v>1891</v>
      </c>
      <c r="F447" s="231" t="s">
        <v>8</v>
      </c>
      <c r="G447" s="231" t="s">
        <v>1892</v>
      </c>
      <c r="H447" s="232"/>
      <c r="I447" s="231" t="s">
        <v>1893</v>
      </c>
      <c r="J447" s="232"/>
      <c r="K447" s="232"/>
    </row>
    <row r="448" spans="1:11" ht="15.95">
      <c r="A448" s="1" t="s">
        <v>1851</v>
      </c>
      <c r="B448" s="232"/>
      <c r="C448" s="231" t="s">
        <v>1848</v>
      </c>
      <c r="D448" s="231" t="s">
        <v>330</v>
      </c>
      <c r="E448" s="231" t="s">
        <v>1894</v>
      </c>
      <c r="F448" s="231" t="s">
        <v>8</v>
      </c>
      <c r="G448" s="231" t="s">
        <v>1895</v>
      </c>
      <c r="H448" s="232"/>
      <c r="I448" s="232"/>
      <c r="J448" s="232"/>
      <c r="K448" s="232"/>
    </row>
    <row r="449" spans="1:11" ht="15.95">
      <c r="A449" s="1" t="s">
        <v>1851</v>
      </c>
      <c r="B449" s="232"/>
      <c r="C449" s="231" t="s">
        <v>1849</v>
      </c>
      <c r="D449" s="231" t="s">
        <v>330</v>
      </c>
      <c r="E449" s="231" t="s">
        <v>1896</v>
      </c>
      <c r="F449" s="231" t="s">
        <v>8</v>
      </c>
      <c r="G449" s="231" t="s">
        <v>1895</v>
      </c>
      <c r="H449" s="232"/>
      <c r="I449" s="232"/>
      <c r="J449" s="232"/>
      <c r="K449" s="232"/>
    </row>
    <row r="450" spans="1:11" ht="15.95">
      <c r="A450" s="1" t="s">
        <v>1851</v>
      </c>
      <c r="B450" s="232"/>
      <c r="C450" s="231" t="s">
        <v>322</v>
      </c>
      <c r="D450" s="231" t="s">
        <v>324</v>
      </c>
      <c r="E450" s="231" t="s">
        <v>328</v>
      </c>
      <c r="F450" s="231" t="s">
        <v>8</v>
      </c>
      <c r="G450" s="232"/>
      <c r="H450" s="232"/>
      <c r="I450" s="231" t="s">
        <v>463</v>
      </c>
      <c r="J450" s="231" t="s">
        <v>328</v>
      </c>
      <c r="K450" s="231" t="s">
        <v>328</v>
      </c>
    </row>
    <row r="451" spans="1:11" ht="15.95">
      <c r="A451" s="1" t="s">
        <v>1919</v>
      </c>
      <c r="B451" s="231" t="s">
        <v>33070</v>
      </c>
      <c r="C451" s="231" t="s">
        <v>1858</v>
      </c>
      <c r="D451" s="231" t="s">
        <v>330</v>
      </c>
      <c r="E451" s="231" t="s">
        <v>1921</v>
      </c>
      <c r="F451" s="231" t="s">
        <v>8</v>
      </c>
      <c r="G451" s="231" t="s">
        <v>33071</v>
      </c>
      <c r="H451" s="232"/>
      <c r="I451" s="231" t="s">
        <v>33072</v>
      </c>
      <c r="J451" s="231" t="s">
        <v>328</v>
      </c>
      <c r="K451" s="231" t="s">
        <v>324</v>
      </c>
    </row>
    <row r="452" spans="1:11" ht="15.95">
      <c r="A452" s="1" t="s">
        <v>1919</v>
      </c>
      <c r="B452" s="232"/>
      <c r="C452" s="231" t="s">
        <v>18087</v>
      </c>
      <c r="D452" s="231" t="s">
        <v>330</v>
      </c>
      <c r="E452" s="231" t="s">
        <v>1537</v>
      </c>
      <c r="F452" s="231" t="s">
        <v>5</v>
      </c>
      <c r="G452" s="231" t="s">
        <v>1538</v>
      </c>
      <c r="H452" s="232"/>
      <c r="I452" s="231" t="s">
        <v>328</v>
      </c>
      <c r="J452" s="231" t="s">
        <v>1539</v>
      </c>
      <c r="K452" s="231" t="s">
        <v>324</v>
      </c>
    </row>
    <row r="453" spans="1:11" ht="15.95">
      <c r="A453" s="1" t="s">
        <v>1919</v>
      </c>
      <c r="B453" s="232"/>
      <c r="C453" s="231" t="s">
        <v>18083</v>
      </c>
      <c r="D453" s="231" t="s">
        <v>330</v>
      </c>
      <c r="E453" s="231" t="s">
        <v>18079</v>
      </c>
      <c r="F453" s="231" t="s">
        <v>5</v>
      </c>
      <c r="G453" s="231" t="s">
        <v>18080</v>
      </c>
      <c r="H453" s="232"/>
      <c r="I453" s="231" t="s">
        <v>328</v>
      </c>
      <c r="J453" s="231" t="s">
        <v>1539</v>
      </c>
      <c r="K453" s="231" t="s">
        <v>330</v>
      </c>
    </row>
    <row r="454" spans="1:11" ht="15.95">
      <c r="A454" s="1" t="s">
        <v>1919</v>
      </c>
      <c r="B454" s="232"/>
      <c r="C454" s="231" t="s">
        <v>18212</v>
      </c>
      <c r="D454" s="231" t="s">
        <v>330</v>
      </c>
      <c r="E454" s="231" t="s">
        <v>18209</v>
      </c>
      <c r="F454" s="231" t="s">
        <v>5</v>
      </c>
      <c r="G454" s="231" t="s">
        <v>18210</v>
      </c>
      <c r="H454" s="232"/>
      <c r="I454" s="231" t="s">
        <v>328</v>
      </c>
      <c r="J454" s="231" t="s">
        <v>1539</v>
      </c>
      <c r="K454" s="231" t="s">
        <v>330</v>
      </c>
    </row>
    <row r="455" spans="1:11" ht="15.95">
      <c r="A455" s="1" t="s">
        <v>1919</v>
      </c>
      <c r="B455" s="232"/>
      <c r="C455" s="231" t="s">
        <v>18042</v>
      </c>
      <c r="D455" s="231" t="s">
        <v>330</v>
      </c>
      <c r="E455" s="231" t="s">
        <v>18040</v>
      </c>
      <c r="F455" s="231" t="s">
        <v>5</v>
      </c>
      <c r="G455" s="231" t="s">
        <v>33073</v>
      </c>
      <c r="H455" s="232"/>
      <c r="I455" s="231" t="s">
        <v>328</v>
      </c>
      <c r="J455" s="231" t="s">
        <v>1539</v>
      </c>
      <c r="K455" s="231" t="s">
        <v>330</v>
      </c>
    </row>
    <row r="456" spans="1:11" ht="15.95">
      <c r="A456" s="1" t="s">
        <v>1919</v>
      </c>
      <c r="B456" s="232"/>
      <c r="C456" s="231" t="s">
        <v>18047</v>
      </c>
      <c r="D456" s="231" t="s">
        <v>330</v>
      </c>
      <c r="E456" s="231" t="s">
        <v>18044</v>
      </c>
      <c r="F456" s="231" t="s">
        <v>5</v>
      </c>
      <c r="G456" s="231" t="s">
        <v>18045</v>
      </c>
      <c r="H456" s="232"/>
      <c r="I456" s="231" t="s">
        <v>328</v>
      </c>
      <c r="J456" s="231" t="s">
        <v>1539</v>
      </c>
      <c r="K456" s="231" t="s">
        <v>330</v>
      </c>
    </row>
    <row r="457" spans="1:11">
      <c r="A457" s="276" t="s">
        <v>1919</v>
      </c>
      <c r="B457" s="278"/>
      <c r="C457" s="277" t="s">
        <v>18176</v>
      </c>
      <c r="D457" s="277" t="s">
        <v>330</v>
      </c>
      <c r="E457" s="277" t="s">
        <v>18173</v>
      </c>
      <c r="F457" s="277" t="s">
        <v>5</v>
      </c>
      <c r="G457" s="277" t="s">
        <v>18174</v>
      </c>
      <c r="H457" s="278"/>
      <c r="I457" s="277" t="s">
        <v>328</v>
      </c>
      <c r="J457" s="277" t="s">
        <v>1539</v>
      </c>
      <c r="K457" s="277" t="s">
        <v>330</v>
      </c>
    </row>
    <row r="458" spans="1:11">
      <c r="A458" s="276"/>
      <c r="B458" s="278"/>
      <c r="C458" s="277"/>
      <c r="D458" s="277"/>
      <c r="E458" s="277"/>
      <c r="F458" s="277"/>
      <c r="G458" s="277"/>
      <c r="H458" s="278"/>
      <c r="I458" s="277"/>
      <c r="J458" s="277"/>
      <c r="K458" s="277"/>
    </row>
    <row r="459" spans="1:11" ht="15.95">
      <c r="A459" s="1" t="s">
        <v>1919</v>
      </c>
      <c r="B459" s="232"/>
      <c r="C459" s="231" t="s">
        <v>18149</v>
      </c>
      <c r="D459" s="231" t="s">
        <v>330</v>
      </c>
      <c r="E459" s="231" t="s">
        <v>7822</v>
      </c>
      <c r="F459" s="231" t="s">
        <v>5</v>
      </c>
      <c r="G459" s="231" t="s">
        <v>18146</v>
      </c>
      <c r="H459" s="232"/>
      <c r="I459" s="231" t="s">
        <v>328</v>
      </c>
      <c r="J459" s="231" t="s">
        <v>1539</v>
      </c>
      <c r="K459" s="231" t="s">
        <v>330</v>
      </c>
    </row>
    <row r="460" spans="1:11" ht="15.95">
      <c r="A460" s="1" t="s">
        <v>1919</v>
      </c>
      <c r="B460" s="232"/>
      <c r="C460" s="231" t="s">
        <v>18076</v>
      </c>
      <c r="D460" s="231" t="s">
        <v>330</v>
      </c>
      <c r="E460" s="231" t="s">
        <v>18072</v>
      </c>
      <c r="F460" s="231" t="s">
        <v>5</v>
      </c>
      <c r="G460" s="231" t="s">
        <v>18073</v>
      </c>
      <c r="H460" s="232"/>
      <c r="I460" s="231" t="s">
        <v>328</v>
      </c>
      <c r="J460" s="231" t="s">
        <v>1539</v>
      </c>
      <c r="K460" s="231" t="s">
        <v>330</v>
      </c>
    </row>
    <row r="461" spans="1:11" ht="15.95">
      <c r="A461" s="1" t="s">
        <v>1919</v>
      </c>
      <c r="B461" s="232"/>
      <c r="C461" s="231" t="s">
        <v>18203</v>
      </c>
      <c r="D461" s="231" t="s">
        <v>330</v>
      </c>
      <c r="E461" s="231" t="s">
        <v>18199</v>
      </c>
      <c r="F461" s="231" t="s">
        <v>5</v>
      </c>
      <c r="G461" s="231" t="s">
        <v>18200</v>
      </c>
      <c r="H461" s="232"/>
      <c r="I461" s="231" t="s">
        <v>328</v>
      </c>
      <c r="J461" s="231" t="s">
        <v>1539</v>
      </c>
      <c r="K461" s="231" t="s">
        <v>330</v>
      </c>
    </row>
    <row r="462" spans="1:11" ht="15.95">
      <c r="A462" s="1" t="s">
        <v>1919</v>
      </c>
      <c r="B462" s="232"/>
      <c r="C462" s="231" t="s">
        <v>17920</v>
      </c>
      <c r="D462" s="231" t="s">
        <v>330</v>
      </c>
      <c r="E462" s="231" t="s">
        <v>17916</v>
      </c>
      <c r="F462" s="231" t="s">
        <v>5</v>
      </c>
      <c r="G462" s="231" t="s">
        <v>17917</v>
      </c>
      <c r="H462" s="232"/>
      <c r="I462" s="231" t="s">
        <v>328</v>
      </c>
      <c r="J462" s="231" t="s">
        <v>1539</v>
      </c>
      <c r="K462" s="231" t="s">
        <v>330</v>
      </c>
    </row>
    <row r="463" spans="1:11" ht="15.95">
      <c r="A463" s="1" t="s">
        <v>1919</v>
      </c>
      <c r="B463" s="232"/>
      <c r="C463" s="231" t="s">
        <v>17926</v>
      </c>
      <c r="D463" s="231" t="s">
        <v>330</v>
      </c>
      <c r="E463" s="231" t="s">
        <v>17923</v>
      </c>
      <c r="F463" s="231" t="s">
        <v>5</v>
      </c>
      <c r="G463" s="231" t="s">
        <v>17924</v>
      </c>
      <c r="H463" s="232"/>
      <c r="I463" s="231" t="s">
        <v>328</v>
      </c>
      <c r="J463" s="231" t="s">
        <v>1539</v>
      </c>
      <c r="K463" s="231" t="s">
        <v>330</v>
      </c>
    </row>
    <row r="464" spans="1:11" ht="15.95">
      <c r="A464" s="1" t="s">
        <v>1919</v>
      </c>
      <c r="B464" s="232"/>
      <c r="C464" s="231" t="s">
        <v>18034</v>
      </c>
      <c r="D464" s="231" t="s">
        <v>330</v>
      </c>
      <c r="E464" s="231" t="s">
        <v>3076</v>
      </c>
      <c r="F464" s="231" t="s">
        <v>5</v>
      </c>
      <c r="G464" s="231" t="s">
        <v>18031</v>
      </c>
      <c r="H464" s="232"/>
      <c r="I464" s="231" t="s">
        <v>328</v>
      </c>
      <c r="J464" s="231" t="s">
        <v>1539</v>
      </c>
      <c r="K464" s="231" t="s">
        <v>330</v>
      </c>
    </row>
    <row r="465" spans="1:11" ht="15.95">
      <c r="A465" s="1" t="s">
        <v>1919</v>
      </c>
      <c r="B465" s="232"/>
      <c r="C465" s="231" t="s">
        <v>18113</v>
      </c>
      <c r="D465" s="231" t="s">
        <v>330</v>
      </c>
      <c r="E465" s="231" t="s">
        <v>18110</v>
      </c>
      <c r="F465" s="231" t="s">
        <v>5</v>
      </c>
      <c r="G465" s="231" t="s">
        <v>18111</v>
      </c>
      <c r="H465" s="232"/>
      <c r="I465" s="231" t="s">
        <v>328</v>
      </c>
      <c r="J465" s="231" t="s">
        <v>1539</v>
      </c>
      <c r="K465" s="231" t="s">
        <v>330</v>
      </c>
    </row>
    <row r="466" spans="1:11" ht="15.95">
      <c r="A466" s="1" t="s">
        <v>1919</v>
      </c>
      <c r="B466" s="232"/>
      <c r="C466" s="231" t="s">
        <v>18216</v>
      </c>
      <c r="D466" s="231" t="s">
        <v>330</v>
      </c>
      <c r="E466" s="231" t="s">
        <v>18214</v>
      </c>
      <c r="F466" s="231" t="s">
        <v>5</v>
      </c>
      <c r="G466" s="231" t="s">
        <v>18215</v>
      </c>
      <c r="H466" s="232"/>
      <c r="I466" s="231" t="s">
        <v>328</v>
      </c>
      <c r="J466" s="231" t="s">
        <v>1539</v>
      </c>
      <c r="K466" s="231" t="s">
        <v>330</v>
      </c>
    </row>
    <row r="467" spans="1:11" ht="15.95">
      <c r="A467" s="1" t="s">
        <v>1919</v>
      </c>
      <c r="B467" s="232"/>
      <c r="C467" s="231" t="s">
        <v>18207</v>
      </c>
      <c r="D467" s="231" t="s">
        <v>330</v>
      </c>
      <c r="E467" s="231" t="s">
        <v>18205</v>
      </c>
      <c r="F467" s="231" t="s">
        <v>5</v>
      </c>
      <c r="G467" s="231" t="s">
        <v>33074</v>
      </c>
      <c r="H467" s="232"/>
      <c r="I467" s="231" t="s">
        <v>328</v>
      </c>
      <c r="J467" s="231" t="s">
        <v>1539</v>
      </c>
      <c r="K467" s="231" t="s">
        <v>330</v>
      </c>
    </row>
    <row r="468" spans="1:11" ht="15.95">
      <c r="A468" s="1" t="s">
        <v>1919</v>
      </c>
      <c r="B468" s="232"/>
      <c r="C468" s="231" t="s">
        <v>18197</v>
      </c>
      <c r="D468" s="231" t="s">
        <v>330</v>
      </c>
      <c r="E468" s="231" t="s">
        <v>18192</v>
      </c>
      <c r="F468" s="231" t="s">
        <v>5</v>
      </c>
      <c r="G468" s="231" t="s">
        <v>33075</v>
      </c>
      <c r="H468" s="232"/>
      <c r="I468" s="231" t="s">
        <v>328</v>
      </c>
      <c r="J468" s="231" t="s">
        <v>1539</v>
      </c>
      <c r="K468" s="231" t="s">
        <v>330</v>
      </c>
    </row>
    <row r="469" spans="1:11" ht="15.95">
      <c r="A469" s="1" t="s">
        <v>1919</v>
      </c>
      <c r="B469" s="232"/>
      <c r="C469" s="231" t="s">
        <v>18102</v>
      </c>
      <c r="D469" s="231" t="s">
        <v>330</v>
      </c>
      <c r="E469" s="231" t="s">
        <v>18098</v>
      </c>
      <c r="F469" s="231" t="s">
        <v>5</v>
      </c>
      <c r="G469" s="231" t="s">
        <v>18099</v>
      </c>
      <c r="H469" s="232"/>
      <c r="I469" s="231" t="s">
        <v>328</v>
      </c>
      <c r="J469" s="231" t="s">
        <v>1539</v>
      </c>
      <c r="K469" s="231" t="s">
        <v>330</v>
      </c>
    </row>
    <row r="470" spans="1:11" ht="15.95">
      <c r="A470" s="1" t="s">
        <v>1919</v>
      </c>
      <c r="B470" s="232"/>
      <c r="C470" s="231" t="s">
        <v>23828</v>
      </c>
      <c r="D470" s="231" t="s">
        <v>330</v>
      </c>
      <c r="E470" s="231" t="s">
        <v>23825</v>
      </c>
      <c r="F470" s="231" t="s">
        <v>5</v>
      </c>
      <c r="G470" s="231" t="s">
        <v>33076</v>
      </c>
      <c r="H470" s="232"/>
      <c r="I470" s="231" t="s">
        <v>328</v>
      </c>
      <c r="J470" s="231" t="s">
        <v>1539</v>
      </c>
      <c r="K470" s="231" t="s">
        <v>330</v>
      </c>
    </row>
    <row r="471" spans="1:11" ht="15.95">
      <c r="A471" s="1" t="s">
        <v>1919</v>
      </c>
      <c r="B471" s="232"/>
      <c r="C471" s="231" t="s">
        <v>18108</v>
      </c>
      <c r="D471" s="231" t="s">
        <v>330</v>
      </c>
      <c r="E471" s="231" t="s">
        <v>18105</v>
      </c>
      <c r="F471" s="231" t="s">
        <v>5</v>
      </c>
      <c r="G471" s="231" t="s">
        <v>18106</v>
      </c>
      <c r="H471" s="232"/>
      <c r="I471" s="231" t="s">
        <v>328</v>
      </c>
      <c r="J471" s="231" t="s">
        <v>1539</v>
      </c>
      <c r="K471" s="231" t="s">
        <v>330</v>
      </c>
    </row>
    <row r="472" spans="1:11" ht="15.95">
      <c r="A472" s="1" t="s">
        <v>1919</v>
      </c>
      <c r="B472" s="232"/>
      <c r="C472" s="231" t="s">
        <v>18096</v>
      </c>
      <c r="D472" s="231" t="s">
        <v>330</v>
      </c>
      <c r="E472" s="231" t="s">
        <v>18093</v>
      </c>
      <c r="F472" s="231" t="s">
        <v>5</v>
      </c>
      <c r="G472" s="231" t="s">
        <v>18094</v>
      </c>
      <c r="H472" s="232"/>
      <c r="I472" s="231" t="s">
        <v>328</v>
      </c>
      <c r="J472" s="231" t="s">
        <v>1539</v>
      </c>
      <c r="K472" s="231" t="s">
        <v>330</v>
      </c>
    </row>
    <row r="473" spans="1:11">
      <c r="A473" s="276" t="s">
        <v>1919</v>
      </c>
      <c r="B473" s="278"/>
      <c r="C473" s="277" t="s">
        <v>18070</v>
      </c>
      <c r="D473" s="277" t="s">
        <v>330</v>
      </c>
      <c r="E473" s="277" t="s">
        <v>18066</v>
      </c>
      <c r="F473" s="277" t="s">
        <v>5</v>
      </c>
      <c r="G473" s="231" t="s">
        <v>33077</v>
      </c>
      <c r="H473" s="278"/>
      <c r="I473" s="277" t="s">
        <v>328</v>
      </c>
      <c r="J473" s="277" t="s">
        <v>1539</v>
      </c>
      <c r="K473" s="277" t="s">
        <v>330</v>
      </c>
    </row>
    <row r="474" spans="1:11">
      <c r="A474" s="276"/>
      <c r="B474" s="278"/>
      <c r="C474" s="277"/>
      <c r="D474" s="277"/>
      <c r="E474" s="277"/>
      <c r="F474" s="277"/>
      <c r="H474" s="278"/>
      <c r="I474" s="277"/>
      <c r="J474" s="277"/>
      <c r="K474" s="277"/>
    </row>
    <row r="475" spans="1:11">
      <c r="A475" s="276"/>
      <c r="B475" s="278"/>
      <c r="C475" s="277"/>
      <c r="D475" s="277"/>
      <c r="E475" s="277"/>
      <c r="F475" s="277"/>
      <c r="G475" s="231" t="s">
        <v>33078</v>
      </c>
      <c r="H475" s="278"/>
      <c r="I475" s="277"/>
      <c r="J475" s="277"/>
      <c r="K475" s="277"/>
    </row>
    <row r="476" spans="1:11" ht="15.95">
      <c r="A476" s="1" t="s">
        <v>1919</v>
      </c>
      <c r="B476" s="232"/>
      <c r="C476" s="231" t="s">
        <v>18051</v>
      </c>
      <c r="D476" s="231" t="s">
        <v>330</v>
      </c>
      <c r="E476" s="231" t="s">
        <v>18049</v>
      </c>
      <c r="F476" s="231" t="s">
        <v>5</v>
      </c>
      <c r="G476" s="231" t="s">
        <v>18050</v>
      </c>
      <c r="H476" s="232"/>
      <c r="I476" s="231" t="s">
        <v>328</v>
      </c>
      <c r="J476" s="231" t="s">
        <v>1539</v>
      </c>
      <c r="K476" s="231" t="s">
        <v>330</v>
      </c>
    </row>
    <row r="477" spans="1:11" ht="15.95">
      <c r="A477" s="1" t="s">
        <v>1919</v>
      </c>
      <c r="B477" s="232"/>
      <c r="C477" s="231" t="s">
        <v>18126</v>
      </c>
      <c r="D477" s="231" t="s">
        <v>330</v>
      </c>
      <c r="E477" s="231" t="s">
        <v>18124</v>
      </c>
      <c r="F477" s="231" t="s">
        <v>5</v>
      </c>
      <c r="G477" s="231" t="s">
        <v>18125</v>
      </c>
      <c r="H477" s="232"/>
      <c r="I477" s="231" t="s">
        <v>328</v>
      </c>
      <c r="J477" s="231" t="s">
        <v>1539</v>
      </c>
      <c r="K477" s="231" t="s">
        <v>330</v>
      </c>
    </row>
    <row r="478" spans="1:11" ht="15.95">
      <c r="A478" s="1" t="s">
        <v>1919</v>
      </c>
      <c r="B478" s="232"/>
      <c r="C478" s="231" t="s">
        <v>18134</v>
      </c>
      <c r="D478" s="231" t="s">
        <v>330</v>
      </c>
      <c r="E478" s="231" t="s">
        <v>18132</v>
      </c>
      <c r="F478" s="231" t="s">
        <v>5</v>
      </c>
      <c r="G478" s="231" t="s">
        <v>18133</v>
      </c>
      <c r="H478" s="232"/>
      <c r="I478" s="231" t="s">
        <v>328</v>
      </c>
      <c r="J478" s="231" t="s">
        <v>1539</v>
      </c>
      <c r="K478" s="231" t="s">
        <v>330</v>
      </c>
    </row>
    <row r="479" spans="1:11" ht="15.95">
      <c r="A479" s="1" t="s">
        <v>1919</v>
      </c>
      <c r="B479" s="232"/>
      <c r="C479" s="231" t="s">
        <v>18223</v>
      </c>
      <c r="D479" s="231" t="s">
        <v>330</v>
      </c>
      <c r="E479" s="231" t="s">
        <v>18220</v>
      </c>
      <c r="F479" s="231" t="s">
        <v>5</v>
      </c>
      <c r="G479" s="231" t="s">
        <v>33079</v>
      </c>
      <c r="H479" s="232"/>
      <c r="I479" s="231" t="s">
        <v>328</v>
      </c>
      <c r="J479" s="231" t="s">
        <v>1539</v>
      </c>
      <c r="K479" s="231" t="s">
        <v>330</v>
      </c>
    </row>
    <row r="480" spans="1:11" ht="15.95">
      <c r="A480" s="1" t="s">
        <v>1919</v>
      </c>
      <c r="B480" s="232"/>
      <c r="C480" s="231" t="s">
        <v>18253</v>
      </c>
      <c r="D480" s="231" t="s">
        <v>330</v>
      </c>
      <c r="E480" s="231" t="s">
        <v>18251</v>
      </c>
      <c r="F480" s="231" t="s">
        <v>5</v>
      </c>
      <c r="G480" s="231" t="s">
        <v>18252</v>
      </c>
      <c r="H480" s="232"/>
      <c r="I480" s="231" t="s">
        <v>328</v>
      </c>
      <c r="J480" s="231" t="s">
        <v>1539</v>
      </c>
      <c r="K480" s="231" t="s">
        <v>330</v>
      </c>
    </row>
    <row r="481" spans="1:11" ht="15.95">
      <c r="A481" s="1" t="s">
        <v>1919</v>
      </c>
      <c r="B481" s="232"/>
      <c r="C481" s="231" t="s">
        <v>18156</v>
      </c>
      <c r="D481" s="231" t="s">
        <v>330</v>
      </c>
      <c r="E481" s="231" t="s">
        <v>8181</v>
      </c>
      <c r="F481" s="231" t="s">
        <v>5</v>
      </c>
      <c r="G481" s="231" t="s">
        <v>18154</v>
      </c>
      <c r="H481" s="232"/>
      <c r="I481" s="231" t="s">
        <v>328</v>
      </c>
      <c r="J481" s="231" t="s">
        <v>1539</v>
      </c>
      <c r="K481" s="231" t="s">
        <v>330</v>
      </c>
    </row>
    <row r="482" spans="1:11" ht="15.95">
      <c r="A482" s="1" t="s">
        <v>1919</v>
      </c>
      <c r="B482" s="232"/>
      <c r="C482" s="231" t="s">
        <v>18245</v>
      </c>
      <c r="D482" s="231" t="s">
        <v>330</v>
      </c>
      <c r="E482" s="231" t="s">
        <v>18243</v>
      </c>
      <c r="F482" s="231" t="s">
        <v>5</v>
      </c>
      <c r="G482" s="231" t="s">
        <v>18244</v>
      </c>
      <c r="H482" s="232"/>
      <c r="I482" s="231" t="s">
        <v>328</v>
      </c>
      <c r="J482" s="231" t="s">
        <v>1539</v>
      </c>
      <c r="K482" s="231" t="s">
        <v>330</v>
      </c>
    </row>
    <row r="483" spans="1:11" ht="15.95">
      <c r="A483" s="1" t="s">
        <v>1919</v>
      </c>
      <c r="B483" s="232"/>
      <c r="C483" s="231" t="s">
        <v>18118</v>
      </c>
      <c r="D483" s="231" t="s">
        <v>330</v>
      </c>
      <c r="E483" s="231" t="s">
        <v>18115</v>
      </c>
      <c r="F483" s="231" t="s">
        <v>5</v>
      </c>
      <c r="G483" s="231" t="s">
        <v>33080</v>
      </c>
      <c r="H483" s="232"/>
      <c r="I483" s="231" t="s">
        <v>328</v>
      </c>
      <c r="J483" s="231" t="s">
        <v>1539</v>
      </c>
      <c r="K483" s="231" t="s">
        <v>330</v>
      </c>
    </row>
    <row r="484" spans="1:11" ht="15.95">
      <c r="A484" s="1" t="s">
        <v>1919</v>
      </c>
      <c r="B484" s="232"/>
      <c r="C484" s="231" t="s">
        <v>33081</v>
      </c>
      <c r="D484" s="231" t="s">
        <v>330</v>
      </c>
      <c r="E484" s="231" t="s">
        <v>1574</v>
      </c>
      <c r="F484" s="231" t="s">
        <v>8</v>
      </c>
      <c r="G484" s="231" t="s">
        <v>33082</v>
      </c>
      <c r="H484" s="232"/>
      <c r="I484" s="231" t="s">
        <v>33083</v>
      </c>
      <c r="J484" s="231" t="s">
        <v>33084</v>
      </c>
      <c r="K484" s="231" t="s">
        <v>330</v>
      </c>
    </row>
    <row r="485" spans="1:11" ht="15.95">
      <c r="A485" s="1" t="s">
        <v>1919</v>
      </c>
      <c r="B485" s="232"/>
      <c r="C485" s="231" t="s">
        <v>33085</v>
      </c>
      <c r="D485" s="231" t="s">
        <v>330</v>
      </c>
      <c r="E485" s="231" t="s">
        <v>33086</v>
      </c>
      <c r="F485" s="231" t="s">
        <v>8</v>
      </c>
      <c r="G485" s="231" t="s">
        <v>33087</v>
      </c>
      <c r="H485" s="232"/>
      <c r="I485" s="231" t="s">
        <v>33083</v>
      </c>
      <c r="J485" s="231" t="s">
        <v>33084</v>
      </c>
      <c r="K485" s="231" t="s">
        <v>330</v>
      </c>
    </row>
    <row r="486" spans="1:11" ht="15.95">
      <c r="A486" s="1" t="s">
        <v>1919</v>
      </c>
      <c r="B486" s="232"/>
      <c r="C486" s="231" t="s">
        <v>33088</v>
      </c>
      <c r="D486" s="231" t="s">
        <v>330</v>
      </c>
      <c r="E486" s="231" t="s">
        <v>33089</v>
      </c>
      <c r="F486" s="231" t="s">
        <v>8</v>
      </c>
      <c r="G486" s="231" t="s">
        <v>33090</v>
      </c>
      <c r="H486" s="232"/>
      <c r="I486" s="231" t="s">
        <v>33083</v>
      </c>
      <c r="J486" s="231" t="s">
        <v>33084</v>
      </c>
      <c r="K486" s="231" t="s">
        <v>330</v>
      </c>
    </row>
    <row r="487" spans="1:11" ht="15.95">
      <c r="A487" s="1" t="s">
        <v>1919</v>
      </c>
      <c r="B487" s="232"/>
      <c r="C487" s="231" t="s">
        <v>33091</v>
      </c>
      <c r="D487" s="231" t="s">
        <v>330</v>
      </c>
      <c r="E487" s="231" t="s">
        <v>33092</v>
      </c>
      <c r="F487" s="231" t="s">
        <v>8</v>
      </c>
      <c r="G487" s="231" t="s">
        <v>33093</v>
      </c>
      <c r="H487" s="232"/>
      <c r="I487" s="231" t="s">
        <v>33083</v>
      </c>
      <c r="J487" s="231" t="s">
        <v>33084</v>
      </c>
      <c r="K487" s="231" t="s">
        <v>330</v>
      </c>
    </row>
    <row r="488" spans="1:11" ht="15.95">
      <c r="A488" s="1" t="s">
        <v>1919</v>
      </c>
      <c r="B488" s="232"/>
      <c r="C488" s="231" t="s">
        <v>33094</v>
      </c>
      <c r="D488" s="231" t="s">
        <v>330</v>
      </c>
      <c r="E488" s="231" t="s">
        <v>33095</v>
      </c>
      <c r="F488" s="231" t="s">
        <v>8</v>
      </c>
      <c r="G488" s="231" t="s">
        <v>33096</v>
      </c>
      <c r="H488" s="232"/>
      <c r="I488" s="231" t="s">
        <v>33083</v>
      </c>
      <c r="J488" s="231" t="s">
        <v>33084</v>
      </c>
      <c r="K488" s="231" t="s">
        <v>330</v>
      </c>
    </row>
    <row r="489" spans="1:11" ht="15.95">
      <c r="A489" s="1" t="s">
        <v>1919</v>
      </c>
      <c r="B489" s="232"/>
      <c r="C489" s="231" t="s">
        <v>33097</v>
      </c>
      <c r="D489" s="231" t="s">
        <v>330</v>
      </c>
      <c r="E489" s="231" t="s">
        <v>33098</v>
      </c>
      <c r="F489" s="231" t="s">
        <v>8</v>
      </c>
      <c r="G489" s="231" t="s">
        <v>33099</v>
      </c>
      <c r="H489" s="232"/>
      <c r="I489" s="231" t="s">
        <v>33083</v>
      </c>
      <c r="J489" s="231" t="s">
        <v>33084</v>
      </c>
      <c r="K489" s="231" t="s">
        <v>330</v>
      </c>
    </row>
    <row r="490" spans="1:11" ht="15.95">
      <c r="A490" s="1" t="s">
        <v>1919</v>
      </c>
      <c r="B490" s="232"/>
      <c r="C490" s="231" t="s">
        <v>33100</v>
      </c>
      <c r="D490" s="231" t="s">
        <v>330</v>
      </c>
      <c r="E490" s="231" t="s">
        <v>33101</v>
      </c>
      <c r="F490" s="231" t="s">
        <v>8</v>
      </c>
      <c r="G490" s="231" t="s">
        <v>33102</v>
      </c>
      <c r="H490" s="232"/>
      <c r="I490" s="231" t="s">
        <v>33083</v>
      </c>
      <c r="J490" s="231" t="s">
        <v>33084</v>
      </c>
      <c r="K490" s="231" t="s">
        <v>330</v>
      </c>
    </row>
    <row r="491" spans="1:11" ht="15.95">
      <c r="A491" s="1" t="s">
        <v>1919</v>
      </c>
      <c r="B491" s="232"/>
      <c r="C491" s="231" t="s">
        <v>33103</v>
      </c>
      <c r="D491" s="231" t="s">
        <v>330</v>
      </c>
      <c r="E491" s="231" t="s">
        <v>33104</v>
      </c>
      <c r="F491" s="231" t="s">
        <v>8</v>
      </c>
      <c r="G491" s="231" t="s">
        <v>33105</v>
      </c>
      <c r="H491" s="232"/>
      <c r="I491" s="231" t="s">
        <v>33083</v>
      </c>
      <c r="J491" s="231" t="s">
        <v>33084</v>
      </c>
      <c r="K491" s="231" t="s">
        <v>330</v>
      </c>
    </row>
    <row r="492" spans="1:11" ht="15.95">
      <c r="A492" s="1" t="s">
        <v>1919</v>
      </c>
      <c r="B492" s="232"/>
      <c r="C492" s="231" t="s">
        <v>33106</v>
      </c>
      <c r="D492" s="231" t="s">
        <v>330</v>
      </c>
      <c r="E492" s="231" t="s">
        <v>33107</v>
      </c>
      <c r="F492" s="231" t="s">
        <v>8</v>
      </c>
      <c r="G492" s="231" t="s">
        <v>33108</v>
      </c>
      <c r="H492" s="232"/>
      <c r="I492" s="231" t="s">
        <v>33083</v>
      </c>
      <c r="J492" s="231" t="s">
        <v>33084</v>
      </c>
      <c r="K492" s="231" t="s">
        <v>330</v>
      </c>
    </row>
    <row r="493" spans="1:11" ht="15.95">
      <c r="A493" s="1" t="s">
        <v>1919</v>
      </c>
      <c r="B493" s="232"/>
      <c r="C493" s="231" t="s">
        <v>33109</v>
      </c>
      <c r="D493" s="231" t="s">
        <v>330</v>
      </c>
      <c r="E493" s="231" t="s">
        <v>33110</v>
      </c>
      <c r="F493" s="231" t="s">
        <v>8</v>
      </c>
      <c r="G493" s="231" t="s">
        <v>33111</v>
      </c>
      <c r="H493" s="232"/>
      <c r="I493" s="231" t="s">
        <v>33083</v>
      </c>
      <c r="J493" s="231" t="s">
        <v>33084</v>
      </c>
      <c r="K493" s="231" t="s">
        <v>330</v>
      </c>
    </row>
    <row r="494" spans="1:11" ht="15.95">
      <c r="A494" s="1" t="s">
        <v>1919</v>
      </c>
      <c r="B494" s="232"/>
      <c r="C494" s="231" t="s">
        <v>33112</v>
      </c>
      <c r="D494" s="231" t="s">
        <v>330</v>
      </c>
      <c r="E494" s="231" t="s">
        <v>33113</v>
      </c>
      <c r="F494" s="231" t="s">
        <v>8</v>
      </c>
      <c r="G494" s="231" t="s">
        <v>33114</v>
      </c>
      <c r="H494" s="232"/>
      <c r="I494" s="231" t="s">
        <v>33083</v>
      </c>
      <c r="J494" s="231" t="s">
        <v>33084</v>
      </c>
      <c r="K494" s="231" t="s">
        <v>330</v>
      </c>
    </row>
    <row r="495" spans="1:11" ht="15.95">
      <c r="A495" s="1" t="s">
        <v>1919</v>
      </c>
      <c r="B495" s="232"/>
      <c r="C495" s="231" t="s">
        <v>33115</v>
      </c>
      <c r="D495" s="231" t="s">
        <v>330</v>
      </c>
      <c r="E495" s="231" t="s">
        <v>33116</v>
      </c>
      <c r="F495" s="231" t="s">
        <v>8</v>
      </c>
      <c r="G495" s="231" t="s">
        <v>33117</v>
      </c>
      <c r="H495" s="232"/>
      <c r="I495" s="231" t="s">
        <v>33083</v>
      </c>
      <c r="J495" s="231" t="s">
        <v>33084</v>
      </c>
      <c r="K495" s="231" t="s">
        <v>330</v>
      </c>
    </row>
    <row r="496" spans="1:11" ht="15.95">
      <c r="A496" s="1" t="s">
        <v>1919</v>
      </c>
      <c r="B496" s="232"/>
      <c r="C496" s="231" t="s">
        <v>33118</v>
      </c>
      <c r="D496" s="231" t="s">
        <v>330</v>
      </c>
      <c r="E496" s="231" t="s">
        <v>33119</v>
      </c>
      <c r="F496" s="231" t="s">
        <v>8</v>
      </c>
      <c r="G496" s="231" t="s">
        <v>33120</v>
      </c>
      <c r="H496" s="232"/>
      <c r="I496" s="231" t="s">
        <v>33083</v>
      </c>
      <c r="J496" s="231" t="s">
        <v>33084</v>
      </c>
      <c r="K496" s="231" t="s">
        <v>330</v>
      </c>
    </row>
    <row r="497" spans="1:11" ht="15.95">
      <c r="A497" s="1" t="s">
        <v>1919</v>
      </c>
      <c r="B497" s="232"/>
      <c r="C497" s="231" t="s">
        <v>33121</v>
      </c>
      <c r="D497" s="231" t="s">
        <v>330</v>
      </c>
      <c r="E497" s="231" t="s">
        <v>33122</v>
      </c>
      <c r="F497" s="231" t="s">
        <v>8</v>
      </c>
      <c r="G497" s="231" t="s">
        <v>33123</v>
      </c>
      <c r="H497" s="232"/>
      <c r="I497" s="231" t="s">
        <v>33083</v>
      </c>
      <c r="J497" s="231" t="s">
        <v>33084</v>
      </c>
      <c r="K497" s="231" t="s">
        <v>330</v>
      </c>
    </row>
    <row r="498" spans="1:11" ht="15.95">
      <c r="A498" s="1" t="s">
        <v>1919</v>
      </c>
      <c r="B498" s="232"/>
      <c r="C498" s="231" t="s">
        <v>33124</v>
      </c>
      <c r="D498" s="231" t="s">
        <v>330</v>
      </c>
      <c r="E498" s="231" t="s">
        <v>33125</v>
      </c>
      <c r="F498" s="231" t="s">
        <v>8</v>
      </c>
      <c r="G498" s="231" t="s">
        <v>33126</v>
      </c>
      <c r="H498" s="232"/>
      <c r="I498" s="231" t="s">
        <v>33083</v>
      </c>
      <c r="J498" s="231" t="s">
        <v>33084</v>
      </c>
      <c r="K498" s="231" t="s">
        <v>330</v>
      </c>
    </row>
    <row r="499" spans="1:11" ht="15.95">
      <c r="A499" s="1" t="s">
        <v>1919</v>
      </c>
      <c r="B499" s="232"/>
      <c r="C499" s="231" t="s">
        <v>33127</v>
      </c>
      <c r="D499" s="231" t="s">
        <v>330</v>
      </c>
      <c r="E499" s="231" t="s">
        <v>33128</v>
      </c>
      <c r="F499" s="231" t="s">
        <v>8</v>
      </c>
      <c r="G499" s="231" t="s">
        <v>33129</v>
      </c>
      <c r="H499" s="232"/>
      <c r="I499" s="231" t="s">
        <v>33083</v>
      </c>
      <c r="J499" s="231" t="s">
        <v>33084</v>
      </c>
      <c r="K499" s="231" t="s">
        <v>330</v>
      </c>
    </row>
    <row r="500" spans="1:11" ht="15.95">
      <c r="A500" s="1" t="s">
        <v>1919</v>
      </c>
      <c r="B500" s="232"/>
      <c r="C500" s="231" t="s">
        <v>33130</v>
      </c>
      <c r="D500" s="231" t="s">
        <v>330</v>
      </c>
      <c r="E500" s="231" t="s">
        <v>33131</v>
      </c>
      <c r="F500" s="231" t="s">
        <v>8</v>
      </c>
      <c r="G500" s="231" t="s">
        <v>33132</v>
      </c>
      <c r="H500" s="232"/>
      <c r="I500" s="231" t="s">
        <v>33083</v>
      </c>
      <c r="J500" s="231" t="s">
        <v>33084</v>
      </c>
      <c r="K500" s="231" t="s">
        <v>330</v>
      </c>
    </row>
    <row r="501" spans="1:11" ht="15.95">
      <c r="A501" s="1" t="s">
        <v>1919</v>
      </c>
      <c r="B501" s="232"/>
      <c r="C501" s="231" t="s">
        <v>33133</v>
      </c>
      <c r="D501" s="231" t="s">
        <v>330</v>
      </c>
      <c r="E501" s="231" t="s">
        <v>33134</v>
      </c>
      <c r="F501" s="231" t="s">
        <v>8</v>
      </c>
      <c r="G501" s="231" t="s">
        <v>33135</v>
      </c>
      <c r="H501" s="232"/>
      <c r="I501" s="231" t="s">
        <v>33083</v>
      </c>
      <c r="J501" s="231" t="s">
        <v>33084</v>
      </c>
      <c r="K501" s="231" t="s">
        <v>330</v>
      </c>
    </row>
    <row r="502" spans="1:11" ht="15.95">
      <c r="A502" s="1" t="s">
        <v>1919</v>
      </c>
      <c r="B502" s="232"/>
      <c r="C502" s="231" t="s">
        <v>33136</v>
      </c>
      <c r="D502" s="231" t="s">
        <v>330</v>
      </c>
      <c r="E502" s="231" t="s">
        <v>33137</v>
      </c>
      <c r="F502" s="231" t="s">
        <v>8</v>
      </c>
      <c r="G502" s="231" t="s">
        <v>33138</v>
      </c>
      <c r="H502" s="232"/>
      <c r="I502" s="231" t="s">
        <v>33083</v>
      </c>
      <c r="J502" s="231" t="s">
        <v>33084</v>
      </c>
      <c r="K502" s="231" t="s">
        <v>330</v>
      </c>
    </row>
    <row r="503" spans="1:11" ht="15.95">
      <c r="A503" s="1" t="s">
        <v>1919</v>
      </c>
      <c r="B503" s="232"/>
      <c r="C503" s="231" t="s">
        <v>33139</v>
      </c>
      <c r="D503" s="231" t="s">
        <v>330</v>
      </c>
      <c r="E503" s="231" t="s">
        <v>33140</v>
      </c>
      <c r="F503" s="231" t="s">
        <v>8</v>
      </c>
      <c r="G503" s="231" t="s">
        <v>33141</v>
      </c>
      <c r="H503" s="232"/>
      <c r="I503" s="231" t="s">
        <v>33083</v>
      </c>
      <c r="J503" s="231" t="s">
        <v>33084</v>
      </c>
      <c r="K503" s="231" t="s">
        <v>330</v>
      </c>
    </row>
    <row r="504" spans="1:11" ht="15.95">
      <c r="A504" s="1" t="s">
        <v>1919</v>
      </c>
      <c r="B504" s="232"/>
      <c r="C504" s="231" t="s">
        <v>33142</v>
      </c>
      <c r="D504" s="231" t="s">
        <v>330</v>
      </c>
      <c r="E504" s="231" t="s">
        <v>33143</v>
      </c>
      <c r="F504" s="231" t="s">
        <v>8</v>
      </c>
      <c r="G504" s="231" t="s">
        <v>33144</v>
      </c>
      <c r="H504" s="232"/>
      <c r="I504" s="231" t="s">
        <v>33083</v>
      </c>
      <c r="J504" s="231" t="s">
        <v>33084</v>
      </c>
      <c r="K504" s="231" t="s">
        <v>330</v>
      </c>
    </row>
    <row r="505" spans="1:11" ht="15.95">
      <c r="A505" s="1" t="s">
        <v>1919</v>
      </c>
      <c r="B505" s="232"/>
      <c r="C505" s="231" t="s">
        <v>33145</v>
      </c>
      <c r="D505" s="231" t="s">
        <v>330</v>
      </c>
      <c r="E505" s="231" t="s">
        <v>33146</v>
      </c>
      <c r="F505" s="231" t="s">
        <v>8</v>
      </c>
      <c r="G505" s="231" t="s">
        <v>33147</v>
      </c>
      <c r="H505" s="232"/>
      <c r="I505" s="231" t="s">
        <v>33083</v>
      </c>
      <c r="J505" s="231" t="s">
        <v>33084</v>
      </c>
      <c r="K505" s="231" t="s">
        <v>330</v>
      </c>
    </row>
    <row r="506" spans="1:11" ht="15.95">
      <c r="A506" s="1" t="s">
        <v>1919</v>
      </c>
      <c r="B506" s="232"/>
      <c r="C506" s="231" t="s">
        <v>33148</v>
      </c>
      <c r="D506" s="231" t="s">
        <v>330</v>
      </c>
      <c r="E506" s="231" t="s">
        <v>33149</v>
      </c>
      <c r="F506" s="231" t="s">
        <v>8</v>
      </c>
      <c r="G506" s="231" t="s">
        <v>33150</v>
      </c>
      <c r="H506" s="232"/>
      <c r="I506" s="231" t="s">
        <v>33083</v>
      </c>
      <c r="J506" s="231" t="s">
        <v>33084</v>
      </c>
      <c r="K506" s="231" t="s">
        <v>330</v>
      </c>
    </row>
    <row r="507" spans="1:11" ht="15.95">
      <c r="A507" s="1" t="s">
        <v>1919</v>
      </c>
      <c r="B507" s="232"/>
      <c r="C507" s="231" t="s">
        <v>33151</v>
      </c>
      <c r="D507" s="231" t="s">
        <v>330</v>
      </c>
      <c r="E507" s="231" t="s">
        <v>33152</v>
      </c>
      <c r="F507" s="231" t="s">
        <v>8</v>
      </c>
      <c r="G507" s="231" t="s">
        <v>33153</v>
      </c>
      <c r="H507" s="232"/>
      <c r="I507" s="231" t="s">
        <v>33083</v>
      </c>
      <c r="J507" s="231" t="s">
        <v>33084</v>
      </c>
      <c r="K507" s="231" t="s">
        <v>330</v>
      </c>
    </row>
    <row r="508" spans="1:11" ht="15.95">
      <c r="A508" s="1" t="s">
        <v>1919</v>
      </c>
      <c r="B508" s="232"/>
      <c r="C508" s="231" t="s">
        <v>33154</v>
      </c>
      <c r="D508" s="231" t="s">
        <v>330</v>
      </c>
      <c r="E508" s="231" t="s">
        <v>33155</v>
      </c>
      <c r="F508" s="231" t="s">
        <v>8</v>
      </c>
      <c r="G508" s="231" t="s">
        <v>33156</v>
      </c>
      <c r="H508" s="232"/>
      <c r="I508" s="231" t="s">
        <v>33083</v>
      </c>
      <c r="J508" s="231" t="s">
        <v>33084</v>
      </c>
      <c r="K508" s="231" t="s">
        <v>330</v>
      </c>
    </row>
    <row r="509" spans="1:11" ht="15.95">
      <c r="A509" s="1" t="s">
        <v>1919</v>
      </c>
      <c r="B509" s="232"/>
      <c r="C509" s="231" t="s">
        <v>33157</v>
      </c>
      <c r="D509" s="231" t="s">
        <v>330</v>
      </c>
      <c r="E509" s="231" t="s">
        <v>33158</v>
      </c>
      <c r="F509" s="231" t="s">
        <v>8</v>
      </c>
      <c r="G509" s="231" t="s">
        <v>33159</v>
      </c>
      <c r="H509" s="232"/>
      <c r="I509" s="231" t="s">
        <v>33083</v>
      </c>
      <c r="J509" s="231" t="s">
        <v>33084</v>
      </c>
      <c r="K509" s="231" t="s">
        <v>330</v>
      </c>
    </row>
    <row r="510" spans="1:11" ht="15.95">
      <c r="A510" s="1" t="s">
        <v>1919</v>
      </c>
      <c r="B510" s="232"/>
      <c r="C510" s="231" t="s">
        <v>33160</v>
      </c>
      <c r="D510" s="231" t="s">
        <v>330</v>
      </c>
      <c r="E510" s="231" t="s">
        <v>33161</v>
      </c>
      <c r="F510" s="231" t="s">
        <v>8</v>
      </c>
      <c r="G510" s="231" t="s">
        <v>33162</v>
      </c>
      <c r="H510" s="232"/>
      <c r="I510" s="231" t="s">
        <v>33083</v>
      </c>
      <c r="J510" s="231" t="s">
        <v>33084</v>
      </c>
      <c r="K510" s="231" t="s">
        <v>330</v>
      </c>
    </row>
    <row r="511" spans="1:11" ht="15.95">
      <c r="A511" s="1" t="s">
        <v>1919</v>
      </c>
      <c r="B511" s="232"/>
      <c r="C511" s="231" t="s">
        <v>33163</v>
      </c>
      <c r="D511" s="231" t="s">
        <v>330</v>
      </c>
      <c r="E511" s="231" t="s">
        <v>33164</v>
      </c>
      <c r="F511" s="231" t="s">
        <v>8</v>
      </c>
      <c r="G511" s="231" t="s">
        <v>33165</v>
      </c>
      <c r="H511" s="232"/>
      <c r="I511" s="231" t="s">
        <v>33083</v>
      </c>
      <c r="J511" s="231" t="s">
        <v>33084</v>
      </c>
      <c r="K511" s="231" t="s">
        <v>330</v>
      </c>
    </row>
    <row r="512" spans="1:11" ht="15.95">
      <c r="A512" s="1" t="s">
        <v>1919</v>
      </c>
      <c r="B512" s="232"/>
      <c r="C512" s="231" t="s">
        <v>1931</v>
      </c>
      <c r="D512" s="231" t="s">
        <v>330</v>
      </c>
      <c r="E512" s="231" t="s">
        <v>1932</v>
      </c>
      <c r="F512" s="231" t="s">
        <v>8</v>
      </c>
      <c r="G512" s="231" t="s">
        <v>1933</v>
      </c>
      <c r="H512" s="232"/>
      <c r="I512" s="231" t="s">
        <v>1893</v>
      </c>
      <c r="J512" s="232"/>
      <c r="K512" s="232"/>
    </row>
    <row r="513" spans="1:11" ht="15.95">
      <c r="A513" s="1" t="s">
        <v>1919</v>
      </c>
      <c r="B513" s="232"/>
      <c r="C513" s="231" t="s">
        <v>33166</v>
      </c>
      <c r="D513" s="231" t="s">
        <v>330</v>
      </c>
      <c r="E513" s="231" t="s">
        <v>33167</v>
      </c>
      <c r="F513" s="231" t="s">
        <v>8</v>
      </c>
      <c r="G513" s="231" t="s">
        <v>33168</v>
      </c>
      <c r="H513" s="232"/>
      <c r="I513" s="231" t="s">
        <v>33169</v>
      </c>
      <c r="J513" s="231" t="s">
        <v>33084</v>
      </c>
      <c r="K513" s="231" t="s">
        <v>330</v>
      </c>
    </row>
    <row r="514" spans="1:11" ht="15.95">
      <c r="A514" s="1" t="s">
        <v>1919</v>
      </c>
      <c r="B514" s="232"/>
      <c r="C514" s="231" t="s">
        <v>33170</v>
      </c>
      <c r="D514" s="231" t="s">
        <v>330</v>
      </c>
      <c r="E514" s="231" t="s">
        <v>33171</v>
      </c>
      <c r="F514" s="231" t="s">
        <v>8</v>
      </c>
      <c r="G514" s="231" t="s">
        <v>33172</v>
      </c>
      <c r="H514" s="232"/>
      <c r="I514" s="231" t="s">
        <v>33169</v>
      </c>
      <c r="J514" s="231" t="s">
        <v>33084</v>
      </c>
      <c r="K514" s="231" t="s">
        <v>330</v>
      </c>
    </row>
    <row r="515" spans="1:11" ht="15.95">
      <c r="A515" s="1" t="s">
        <v>1919</v>
      </c>
      <c r="B515" s="232"/>
      <c r="C515" s="231" t="s">
        <v>33173</v>
      </c>
      <c r="D515" s="231" t="s">
        <v>330</v>
      </c>
      <c r="E515" s="231" t="s">
        <v>33174</v>
      </c>
      <c r="F515" s="231" t="s">
        <v>8</v>
      </c>
      <c r="G515" s="231" t="s">
        <v>33175</v>
      </c>
      <c r="H515" s="232"/>
      <c r="I515" s="231" t="s">
        <v>33169</v>
      </c>
      <c r="J515" s="231" t="s">
        <v>33084</v>
      </c>
      <c r="K515" s="231" t="s">
        <v>330</v>
      </c>
    </row>
    <row r="516" spans="1:11" ht="15.95">
      <c r="A516" s="1" t="s">
        <v>1919</v>
      </c>
      <c r="B516" s="232"/>
      <c r="C516" s="231" t="s">
        <v>33176</v>
      </c>
      <c r="D516" s="231" t="s">
        <v>330</v>
      </c>
      <c r="E516" s="231" t="s">
        <v>33177</v>
      </c>
      <c r="F516" s="231" t="s">
        <v>8</v>
      </c>
      <c r="G516" s="231" t="s">
        <v>33178</v>
      </c>
      <c r="H516" s="232"/>
      <c r="I516" s="231" t="s">
        <v>33169</v>
      </c>
      <c r="J516" s="231" t="s">
        <v>33084</v>
      </c>
      <c r="K516" s="231" t="s">
        <v>330</v>
      </c>
    </row>
    <row r="517" spans="1:11" ht="15.95">
      <c r="A517" s="1" t="s">
        <v>1919</v>
      </c>
      <c r="B517" s="232"/>
      <c r="C517" s="231" t="s">
        <v>33179</v>
      </c>
      <c r="D517" s="231" t="s">
        <v>330</v>
      </c>
      <c r="E517" s="231" t="s">
        <v>33180</v>
      </c>
      <c r="F517" s="231" t="s">
        <v>8</v>
      </c>
      <c r="G517" s="231" t="s">
        <v>33181</v>
      </c>
      <c r="H517" s="232"/>
      <c r="I517" s="231" t="s">
        <v>33169</v>
      </c>
      <c r="J517" s="231" t="s">
        <v>33084</v>
      </c>
      <c r="K517" s="231" t="s">
        <v>330</v>
      </c>
    </row>
    <row r="518" spans="1:11" ht="15.95">
      <c r="A518" s="1" t="s">
        <v>1919</v>
      </c>
      <c r="B518" s="232"/>
      <c r="C518" s="231" t="s">
        <v>33182</v>
      </c>
      <c r="D518" s="231" t="s">
        <v>330</v>
      </c>
      <c r="E518" s="231" t="s">
        <v>33183</v>
      </c>
      <c r="F518" s="231" t="s">
        <v>8</v>
      </c>
      <c r="G518" s="231" t="s">
        <v>33184</v>
      </c>
      <c r="H518" s="232"/>
      <c r="I518" s="231" t="s">
        <v>33169</v>
      </c>
      <c r="J518" s="231" t="s">
        <v>33084</v>
      </c>
      <c r="K518" s="231" t="s">
        <v>330</v>
      </c>
    </row>
    <row r="519" spans="1:11" ht="15.95">
      <c r="A519" s="1" t="s">
        <v>1919</v>
      </c>
      <c r="B519" s="232"/>
      <c r="C519" s="231" t="s">
        <v>33185</v>
      </c>
      <c r="D519" s="231" t="s">
        <v>330</v>
      </c>
      <c r="E519" s="231" t="s">
        <v>33186</v>
      </c>
      <c r="F519" s="231" t="s">
        <v>8</v>
      </c>
      <c r="G519" s="231" t="s">
        <v>33187</v>
      </c>
      <c r="H519" s="232"/>
      <c r="I519" s="231" t="s">
        <v>33169</v>
      </c>
      <c r="J519" s="231" t="s">
        <v>33084</v>
      </c>
      <c r="K519" s="231" t="s">
        <v>330</v>
      </c>
    </row>
    <row r="520" spans="1:11" ht="15.95">
      <c r="A520" s="1" t="s">
        <v>1919</v>
      </c>
      <c r="B520" s="232"/>
      <c r="C520" s="231" t="s">
        <v>33188</v>
      </c>
      <c r="D520" s="231" t="s">
        <v>330</v>
      </c>
      <c r="E520" s="231" t="s">
        <v>33189</v>
      </c>
      <c r="F520" s="231" t="s">
        <v>8</v>
      </c>
      <c r="G520" s="231" t="s">
        <v>33190</v>
      </c>
      <c r="H520" s="232"/>
      <c r="I520" s="231" t="s">
        <v>33169</v>
      </c>
      <c r="J520" s="231" t="s">
        <v>33084</v>
      </c>
      <c r="K520" s="231" t="s">
        <v>330</v>
      </c>
    </row>
    <row r="521" spans="1:11" ht="15.95">
      <c r="A521" s="1" t="s">
        <v>1919</v>
      </c>
      <c r="B521" s="232"/>
      <c r="C521" s="231" t="s">
        <v>33191</v>
      </c>
      <c r="D521" s="231" t="s">
        <v>330</v>
      </c>
      <c r="E521" s="231" t="s">
        <v>33192</v>
      </c>
      <c r="F521" s="231" t="s">
        <v>8</v>
      </c>
      <c r="G521" s="231" t="s">
        <v>33193</v>
      </c>
      <c r="H521" s="232"/>
      <c r="I521" s="231" t="s">
        <v>33169</v>
      </c>
      <c r="J521" s="231" t="s">
        <v>33084</v>
      </c>
      <c r="K521" s="231" t="s">
        <v>330</v>
      </c>
    </row>
    <row r="522" spans="1:11" ht="15.95">
      <c r="A522" s="1" t="s">
        <v>1919</v>
      </c>
      <c r="B522" s="232"/>
      <c r="C522" s="231" t="s">
        <v>33194</v>
      </c>
      <c r="D522" s="231" t="s">
        <v>330</v>
      </c>
      <c r="E522" s="231" t="s">
        <v>33195</v>
      </c>
      <c r="F522" s="231" t="s">
        <v>8</v>
      </c>
      <c r="G522" s="231" t="s">
        <v>33196</v>
      </c>
      <c r="H522" s="232"/>
      <c r="I522" s="231" t="s">
        <v>33169</v>
      </c>
      <c r="J522" s="231" t="s">
        <v>33084</v>
      </c>
      <c r="K522" s="231" t="s">
        <v>330</v>
      </c>
    </row>
    <row r="523" spans="1:11" ht="15.95">
      <c r="A523" s="1" t="s">
        <v>1919</v>
      </c>
      <c r="B523" s="232"/>
      <c r="C523" s="231" t="s">
        <v>33197</v>
      </c>
      <c r="D523" s="231" t="s">
        <v>330</v>
      </c>
      <c r="E523" s="231" t="s">
        <v>33198</v>
      </c>
      <c r="F523" s="231" t="s">
        <v>8</v>
      </c>
      <c r="G523" s="231" t="s">
        <v>33199</v>
      </c>
      <c r="H523" s="232"/>
      <c r="I523" s="231" t="s">
        <v>33169</v>
      </c>
      <c r="J523" s="231" t="s">
        <v>33084</v>
      </c>
      <c r="K523" s="231" t="s">
        <v>330</v>
      </c>
    </row>
    <row r="524" spans="1:11" ht="15.95">
      <c r="A524" s="1" t="s">
        <v>1919</v>
      </c>
      <c r="B524" s="232"/>
      <c r="C524" s="231" t="s">
        <v>33200</v>
      </c>
      <c r="D524" s="231" t="s">
        <v>330</v>
      </c>
      <c r="E524" s="231" t="s">
        <v>33201</v>
      </c>
      <c r="F524" s="231" t="s">
        <v>8</v>
      </c>
      <c r="G524" s="231" t="s">
        <v>33202</v>
      </c>
      <c r="H524" s="232"/>
      <c r="I524" s="231" t="s">
        <v>33169</v>
      </c>
      <c r="J524" s="231" t="s">
        <v>33084</v>
      </c>
      <c r="K524" s="231" t="s">
        <v>330</v>
      </c>
    </row>
    <row r="525" spans="1:11" ht="15.95">
      <c r="A525" s="1" t="s">
        <v>1919</v>
      </c>
      <c r="B525" s="232"/>
      <c r="C525" s="231" t="s">
        <v>33203</v>
      </c>
      <c r="D525" s="231" t="s">
        <v>330</v>
      </c>
      <c r="E525" s="231" t="s">
        <v>33204</v>
      </c>
      <c r="F525" s="231" t="s">
        <v>8</v>
      </c>
      <c r="G525" s="231" t="s">
        <v>33205</v>
      </c>
      <c r="H525" s="232"/>
      <c r="I525" s="231" t="s">
        <v>33169</v>
      </c>
      <c r="J525" s="231" t="s">
        <v>33084</v>
      </c>
      <c r="K525" s="231" t="s">
        <v>330</v>
      </c>
    </row>
    <row r="526" spans="1:11" ht="15.95">
      <c r="A526" s="1" t="s">
        <v>1919</v>
      </c>
      <c r="B526" s="232"/>
      <c r="C526" s="231" t="s">
        <v>33206</v>
      </c>
      <c r="D526" s="231" t="s">
        <v>330</v>
      </c>
      <c r="E526" s="231" t="s">
        <v>33207</v>
      </c>
      <c r="F526" s="231" t="s">
        <v>8</v>
      </c>
      <c r="G526" s="231" t="s">
        <v>33208</v>
      </c>
      <c r="H526" s="232"/>
      <c r="I526" s="231" t="s">
        <v>33169</v>
      </c>
      <c r="J526" s="231" t="s">
        <v>33084</v>
      </c>
      <c r="K526" s="231" t="s">
        <v>330</v>
      </c>
    </row>
    <row r="527" spans="1:11" ht="15.95">
      <c r="A527" s="1" t="s">
        <v>1919</v>
      </c>
      <c r="B527" s="232"/>
      <c r="C527" s="231" t="s">
        <v>33209</v>
      </c>
      <c r="D527" s="231" t="s">
        <v>330</v>
      </c>
      <c r="E527" s="231" t="s">
        <v>33210</v>
      </c>
      <c r="F527" s="231" t="s">
        <v>8</v>
      </c>
      <c r="G527" s="231" t="s">
        <v>33211</v>
      </c>
      <c r="H527" s="232"/>
      <c r="I527" s="231" t="s">
        <v>33169</v>
      </c>
      <c r="J527" s="231" t="s">
        <v>33084</v>
      </c>
      <c r="K527" s="231" t="s">
        <v>330</v>
      </c>
    </row>
    <row r="528" spans="1:11" ht="15.95">
      <c r="A528" s="1" t="s">
        <v>1919</v>
      </c>
      <c r="B528" s="232"/>
      <c r="C528" s="231" t="s">
        <v>33212</v>
      </c>
      <c r="D528" s="231" t="s">
        <v>330</v>
      </c>
      <c r="E528" s="231" t="s">
        <v>33213</v>
      </c>
      <c r="F528" s="231" t="s">
        <v>8</v>
      </c>
      <c r="G528" s="231" t="s">
        <v>33214</v>
      </c>
      <c r="H528" s="232"/>
      <c r="I528" s="231" t="s">
        <v>33169</v>
      </c>
      <c r="J528" s="231" t="s">
        <v>33084</v>
      </c>
      <c r="K528" s="231" t="s">
        <v>330</v>
      </c>
    </row>
    <row r="529" spans="1:11" ht="15.95">
      <c r="A529" s="1" t="s">
        <v>1919</v>
      </c>
      <c r="B529" s="232"/>
      <c r="C529" s="231" t="s">
        <v>33215</v>
      </c>
      <c r="D529" s="231" t="s">
        <v>330</v>
      </c>
      <c r="E529" s="231" t="s">
        <v>33216</v>
      </c>
      <c r="F529" s="231" t="s">
        <v>8</v>
      </c>
      <c r="G529" s="231" t="s">
        <v>33217</v>
      </c>
      <c r="H529" s="232"/>
      <c r="I529" s="231" t="s">
        <v>33169</v>
      </c>
      <c r="J529" s="231" t="s">
        <v>33084</v>
      </c>
      <c r="K529" s="231" t="s">
        <v>330</v>
      </c>
    </row>
    <row r="530" spans="1:11" ht="15.95">
      <c r="A530" s="1" t="s">
        <v>1919</v>
      </c>
      <c r="B530" s="232"/>
      <c r="C530" s="231" t="s">
        <v>33218</v>
      </c>
      <c r="D530" s="231" t="s">
        <v>330</v>
      </c>
      <c r="E530" s="231" t="s">
        <v>33219</v>
      </c>
      <c r="F530" s="231" t="s">
        <v>8</v>
      </c>
      <c r="G530" s="231" t="s">
        <v>33220</v>
      </c>
      <c r="H530" s="232"/>
      <c r="I530" s="231" t="s">
        <v>33169</v>
      </c>
      <c r="J530" s="231" t="s">
        <v>33084</v>
      </c>
      <c r="K530" s="231" t="s">
        <v>330</v>
      </c>
    </row>
    <row r="531" spans="1:11" ht="15.95">
      <c r="A531" s="1" t="s">
        <v>1919</v>
      </c>
      <c r="B531" s="232"/>
      <c r="C531" s="231" t="s">
        <v>33221</v>
      </c>
      <c r="D531" s="231" t="s">
        <v>330</v>
      </c>
      <c r="E531" s="231" t="s">
        <v>33222</v>
      </c>
      <c r="F531" s="231" t="s">
        <v>8</v>
      </c>
      <c r="G531" s="231" t="s">
        <v>33223</v>
      </c>
      <c r="H531" s="232"/>
      <c r="I531" s="231" t="s">
        <v>33169</v>
      </c>
      <c r="J531" s="231" t="s">
        <v>33084</v>
      </c>
      <c r="K531" s="231" t="s">
        <v>330</v>
      </c>
    </row>
    <row r="532" spans="1:11" ht="15.95">
      <c r="A532" s="1" t="s">
        <v>1919</v>
      </c>
      <c r="B532" s="232"/>
      <c r="C532" s="231" t="s">
        <v>33224</v>
      </c>
      <c r="D532" s="231" t="s">
        <v>330</v>
      </c>
      <c r="E532" s="231" t="s">
        <v>33225</v>
      </c>
      <c r="F532" s="231" t="s">
        <v>8</v>
      </c>
      <c r="G532" s="231" t="s">
        <v>33226</v>
      </c>
      <c r="H532" s="232"/>
      <c r="I532" s="231" t="s">
        <v>33169</v>
      </c>
      <c r="J532" s="231" t="s">
        <v>33084</v>
      </c>
      <c r="K532" s="231" t="s">
        <v>330</v>
      </c>
    </row>
    <row r="533" spans="1:11" ht="15.95">
      <c r="A533" s="1" t="s">
        <v>1919</v>
      </c>
      <c r="B533" s="232"/>
      <c r="C533" s="231" t="s">
        <v>33227</v>
      </c>
      <c r="D533" s="231" t="s">
        <v>330</v>
      </c>
      <c r="E533" s="231" t="s">
        <v>33228</v>
      </c>
      <c r="F533" s="231" t="s">
        <v>8</v>
      </c>
      <c r="G533" s="231" t="s">
        <v>33229</v>
      </c>
      <c r="H533" s="232"/>
      <c r="I533" s="231" t="s">
        <v>33169</v>
      </c>
      <c r="J533" s="231" t="s">
        <v>33084</v>
      </c>
      <c r="K533" s="231" t="s">
        <v>330</v>
      </c>
    </row>
    <row r="534" spans="1:11" ht="15.95">
      <c r="A534" s="1" t="s">
        <v>1919</v>
      </c>
      <c r="B534" s="232"/>
      <c r="C534" s="231" t="s">
        <v>33230</v>
      </c>
      <c r="D534" s="231" t="s">
        <v>330</v>
      </c>
      <c r="E534" s="231" t="s">
        <v>33231</v>
      </c>
      <c r="F534" s="231" t="s">
        <v>8</v>
      </c>
      <c r="G534" s="231" t="s">
        <v>33232</v>
      </c>
      <c r="H534" s="232"/>
      <c r="I534" s="231" t="s">
        <v>33169</v>
      </c>
      <c r="J534" s="231" t="s">
        <v>33084</v>
      </c>
      <c r="K534" s="231" t="s">
        <v>330</v>
      </c>
    </row>
    <row r="535" spans="1:11" ht="15.95">
      <c r="A535" s="1" t="s">
        <v>1919</v>
      </c>
      <c r="B535" s="232"/>
      <c r="C535" s="231" t="s">
        <v>33233</v>
      </c>
      <c r="D535" s="231" t="s">
        <v>330</v>
      </c>
      <c r="E535" s="231" t="s">
        <v>33234</v>
      </c>
      <c r="F535" s="231" t="s">
        <v>8</v>
      </c>
      <c r="G535" s="231" t="s">
        <v>33235</v>
      </c>
      <c r="H535" s="232"/>
      <c r="I535" s="231" t="s">
        <v>33169</v>
      </c>
      <c r="J535" s="231" t="s">
        <v>33084</v>
      </c>
      <c r="K535" s="231" t="s">
        <v>330</v>
      </c>
    </row>
    <row r="536" spans="1:11" ht="15.95">
      <c r="A536" s="1" t="s">
        <v>1919</v>
      </c>
      <c r="B536" s="232"/>
      <c r="C536" s="231" t="s">
        <v>33236</v>
      </c>
      <c r="D536" s="231" t="s">
        <v>330</v>
      </c>
      <c r="E536" s="231" t="s">
        <v>33237</v>
      </c>
      <c r="F536" s="231" t="s">
        <v>8</v>
      </c>
      <c r="G536" s="231" t="s">
        <v>33238</v>
      </c>
      <c r="H536" s="232"/>
      <c r="I536" s="231" t="s">
        <v>33169</v>
      </c>
      <c r="J536" s="231" t="s">
        <v>33084</v>
      </c>
      <c r="K536" s="231" t="s">
        <v>330</v>
      </c>
    </row>
    <row r="537" spans="1:11" ht="15.95">
      <c r="A537" s="1" t="s">
        <v>1919</v>
      </c>
      <c r="B537" s="232"/>
      <c r="C537" s="231" t="s">
        <v>33239</v>
      </c>
      <c r="D537" s="231" t="s">
        <v>330</v>
      </c>
      <c r="E537" s="231" t="s">
        <v>33240</v>
      </c>
      <c r="F537" s="231" t="s">
        <v>8</v>
      </c>
      <c r="G537" s="231" t="s">
        <v>33241</v>
      </c>
      <c r="H537" s="232"/>
      <c r="I537" s="231" t="s">
        <v>33169</v>
      </c>
      <c r="J537" s="231" t="s">
        <v>33084</v>
      </c>
      <c r="K537" s="231" t="s">
        <v>330</v>
      </c>
    </row>
    <row r="538" spans="1:11" ht="15.95">
      <c r="A538" s="1" t="s">
        <v>1919</v>
      </c>
      <c r="B538" s="232"/>
      <c r="C538" s="231" t="s">
        <v>33242</v>
      </c>
      <c r="D538" s="231" t="s">
        <v>330</v>
      </c>
      <c r="E538" s="231" t="s">
        <v>33243</v>
      </c>
      <c r="F538" s="231" t="s">
        <v>8</v>
      </c>
      <c r="G538" s="231" t="s">
        <v>33244</v>
      </c>
      <c r="H538" s="232"/>
      <c r="I538" s="231" t="s">
        <v>33169</v>
      </c>
      <c r="J538" s="231" t="s">
        <v>33084</v>
      </c>
      <c r="K538" s="231" t="s">
        <v>330</v>
      </c>
    </row>
    <row r="539" spans="1:11" ht="15.95">
      <c r="A539" s="1" t="s">
        <v>1919</v>
      </c>
      <c r="B539" s="232"/>
      <c r="C539" s="231" t="s">
        <v>33245</v>
      </c>
      <c r="D539" s="231" t="s">
        <v>330</v>
      </c>
      <c r="E539" s="231" t="s">
        <v>33246</v>
      </c>
      <c r="F539" s="231" t="s">
        <v>8</v>
      </c>
      <c r="G539" s="231" t="s">
        <v>33247</v>
      </c>
      <c r="H539" s="232"/>
      <c r="I539" s="231" t="s">
        <v>33169</v>
      </c>
      <c r="J539" s="231" t="s">
        <v>33084</v>
      </c>
      <c r="K539" s="231" t="s">
        <v>330</v>
      </c>
    </row>
    <row r="540" spans="1:11" ht="15.95">
      <c r="A540" s="1" t="s">
        <v>1919</v>
      </c>
      <c r="B540" s="232"/>
      <c r="C540" s="231" t="s">
        <v>33248</v>
      </c>
      <c r="D540" s="231" t="s">
        <v>330</v>
      </c>
      <c r="E540" s="231" t="s">
        <v>33249</v>
      </c>
      <c r="F540" s="231" t="s">
        <v>8</v>
      </c>
      <c r="G540" s="231" t="s">
        <v>33250</v>
      </c>
      <c r="H540" s="232"/>
      <c r="I540" s="231" t="s">
        <v>33169</v>
      </c>
      <c r="J540" s="231" t="s">
        <v>33084</v>
      </c>
      <c r="K540" s="231" t="s">
        <v>330</v>
      </c>
    </row>
    <row r="541" spans="1:11" ht="15.95">
      <c r="A541" s="1" t="s">
        <v>1919</v>
      </c>
      <c r="B541" s="232"/>
      <c r="C541" s="231" t="s">
        <v>33251</v>
      </c>
      <c r="D541" s="231" t="s">
        <v>330</v>
      </c>
      <c r="E541" s="231" t="s">
        <v>33252</v>
      </c>
      <c r="F541" s="231" t="s">
        <v>8</v>
      </c>
      <c r="G541" s="231" t="s">
        <v>33253</v>
      </c>
      <c r="H541" s="232"/>
      <c r="I541" s="231" t="s">
        <v>33169</v>
      </c>
      <c r="J541" s="231" t="s">
        <v>33084</v>
      </c>
      <c r="K541" s="231" t="s">
        <v>330</v>
      </c>
    </row>
    <row r="542" spans="1:11" ht="15.95">
      <c r="A542" s="1" t="s">
        <v>1919</v>
      </c>
      <c r="B542" s="232"/>
      <c r="C542" s="231" t="s">
        <v>322</v>
      </c>
      <c r="D542" s="231" t="s">
        <v>324</v>
      </c>
      <c r="E542" s="231" t="s">
        <v>328</v>
      </c>
      <c r="F542" s="231" t="s">
        <v>8</v>
      </c>
      <c r="G542" s="232"/>
      <c r="H542" s="232"/>
      <c r="I542" s="231" t="s">
        <v>463</v>
      </c>
      <c r="J542" s="231" t="s">
        <v>328</v>
      </c>
      <c r="K542" s="231" t="s">
        <v>328</v>
      </c>
    </row>
    <row r="543" spans="1:11" ht="15.95">
      <c r="A543" s="1" t="s">
        <v>1953</v>
      </c>
      <c r="B543" s="232"/>
      <c r="C543" s="231" t="s">
        <v>1955</v>
      </c>
      <c r="D543" s="231" t="s">
        <v>330</v>
      </c>
      <c r="E543" s="231" t="s">
        <v>1956</v>
      </c>
      <c r="F543" s="231" t="s">
        <v>8</v>
      </c>
      <c r="G543" s="231" t="s">
        <v>1957</v>
      </c>
      <c r="H543" s="232"/>
      <c r="I543" s="231" t="s">
        <v>1893</v>
      </c>
      <c r="J543" s="232"/>
      <c r="K543" s="232"/>
    </row>
    <row r="544" spans="1:11" ht="15.95">
      <c r="A544" s="1" t="s">
        <v>1953</v>
      </c>
      <c r="B544" s="232"/>
      <c r="C544" s="231" t="s">
        <v>23823</v>
      </c>
      <c r="D544" s="231" t="s">
        <v>330</v>
      </c>
      <c r="E544" s="231" t="s">
        <v>23821</v>
      </c>
      <c r="F544" s="231" t="s">
        <v>5</v>
      </c>
      <c r="G544" s="231" t="s">
        <v>33254</v>
      </c>
      <c r="H544" s="232"/>
      <c r="I544" s="231" t="s">
        <v>328</v>
      </c>
      <c r="J544" s="231" t="s">
        <v>1539</v>
      </c>
      <c r="K544" s="231" t="s">
        <v>330</v>
      </c>
    </row>
    <row r="545" spans="1:11" ht="15.95">
      <c r="A545" s="1" t="s">
        <v>1953</v>
      </c>
      <c r="B545" s="232"/>
      <c r="C545" s="231" t="s">
        <v>23864</v>
      </c>
      <c r="D545" s="231" t="s">
        <v>330</v>
      </c>
      <c r="E545" s="231" t="s">
        <v>23862</v>
      </c>
      <c r="F545" s="231" t="s">
        <v>5</v>
      </c>
      <c r="G545" s="231" t="s">
        <v>33255</v>
      </c>
      <c r="H545" s="232"/>
      <c r="I545" s="231" t="s">
        <v>328</v>
      </c>
      <c r="J545" s="231" t="s">
        <v>1539</v>
      </c>
      <c r="K545" s="231" t="s">
        <v>330</v>
      </c>
    </row>
    <row r="546" spans="1:11" ht="15.95">
      <c r="A546" s="1" t="s">
        <v>1953</v>
      </c>
      <c r="B546" s="232"/>
      <c r="C546" s="231" t="s">
        <v>23819</v>
      </c>
      <c r="D546" s="231" t="s">
        <v>330</v>
      </c>
      <c r="E546" s="231" t="s">
        <v>23817</v>
      </c>
      <c r="F546" s="231" t="s">
        <v>5</v>
      </c>
      <c r="G546" s="231" t="s">
        <v>33256</v>
      </c>
      <c r="H546" s="232"/>
      <c r="I546" s="231" t="s">
        <v>328</v>
      </c>
      <c r="J546" s="231" t="s">
        <v>1539</v>
      </c>
      <c r="K546" s="231" t="s">
        <v>330</v>
      </c>
    </row>
    <row r="547" spans="1:11" ht="15.95">
      <c r="A547" s="1" t="s">
        <v>1953</v>
      </c>
      <c r="B547" s="232"/>
      <c r="C547" s="231" t="s">
        <v>23868</v>
      </c>
      <c r="D547" s="231" t="s">
        <v>330</v>
      </c>
      <c r="E547" s="231" t="s">
        <v>23866</v>
      </c>
      <c r="F547" s="231" t="s">
        <v>5</v>
      </c>
      <c r="G547" s="231" t="s">
        <v>33257</v>
      </c>
      <c r="H547" s="232"/>
      <c r="I547" s="231" t="s">
        <v>328</v>
      </c>
      <c r="J547" s="231" t="s">
        <v>1539</v>
      </c>
      <c r="K547" s="231" t="s">
        <v>330</v>
      </c>
    </row>
    <row r="548" spans="1:11" ht="15.95">
      <c r="A548" s="1" t="s">
        <v>1953</v>
      </c>
      <c r="B548" s="232"/>
      <c r="C548" s="231" t="s">
        <v>23815</v>
      </c>
      <c r="D548" s="231" t="s">
        <v>330</v>
      </c>
      <c r="E548" s="231" t="s">
        <v>23813</v>
      </c>
      <c r="F548" s="231" t="s">
        <v>5</v>
      </c>
      <c r="G548" s="231" t="s">
        <v>33258</v>
      </c>
      <c r="H548" s="232"/>
      <c r="I548" s="231" t="s">
        <v>328</v>
      </c>
      <c r="J548" s="231" t="s">
        <v>1539</v>
      </c>
      <c r="K548" s="231" t="s">
        <v>330</v>
      </c>
    </row>
    <row r="549" spans="1:11" ht="15.95">
      <c r="A549" s="1" t="s">
        <v>1953</v>
      </c>
      <c r="B549" s="232"/>
      <c r="C549" s="231" t="s">
        <v>23839</v>
      </c>
      <c r="D549" s="231" t="s">
        <v>330</v>
      </c>
      <c r="E549" s="231" t="s">
        <v>23837</v>
      </c>
      <c r="F549" s="231" t="s">
        <v>5</v>
      </c>
      <c r="G549" s="231" t="s">
        <v>33259</v>
      </c>
      <c r="H549" s="232"/>
      <c r="I549" s="231" t="s">
        <v>328</v>
      </c>
      <c r="J549" s="231" t="s">
        <v>1539</v>
      </c>
      <c r="K549" s="231" t="s">
        <v>330</v>
      </c>
    </row>
    <row r="550" spans="1:11" ht="15.95">
      <c r="A550" s="1" t="s">
        <v>1953</v>
      </c>
      <c r="B550" s="232"/>
      <c r="C550" s="231" t="s">
        <v>23851</v>
      </c>
      <c r="D550" s="231" t="s">
        <v>330</v>
      </c>
      <c r="E550" s="231" t="s">
        <v>23849</v>
      </c>
      <c r="F550" s="231" t="s">
        <v>5</v>
      </c>
      <c r="G550" s="231" t="s">
        <v>33260</v>
      </c>
      <c r="H550" s="232"/>
      <c r="I550" s="231" t="s">
        <v>328</v>
      </c>
      <c r="J550" s="231" t="s">
        <v>1539</v>
      </c>
      <c r="K550" s="231" t="s">
        <v>330</v>
      </c>
    </row>
    <row r="551" spans="1:11" ht="15.95">
      <c r="A551" s="1" t="s">
        <v>1953</v>
      </c>
      <c r="B551" s="232"/>
      <c r="C551" s="231" t="s">
        <v>23796</v>
      </c>
      <c r="D551" s="231" t="s">
        <v>330</v>
      </c>
      <c r="E551" s="231" t="s">
        <v>23794</v>
      </c>
      <c r="F551" s="231" t="s">
        <v>5</v>
      </c>
      <c r="G551" s="231" t="s">
        <v>33261</v>
      </c>
      <c r="H551" s="232"/>
      <c r="I551" s="231" t="s">
        <v>328</v>
      </c>
      <c r="J551" s="231" t="s">
        <v>1539</v>
      </c>
      <c r="K551" s="231" t="s">
        <v>330</v>
      </c>
    </row>
    <row r="552" spans="1:11" ht="15.95">
      <c r="A552" s="1" t="s">
        <v>1953</v>
      </c>
      <c r="B552" s="232"/>
      <c r="C552" s="231" t="s">
        <v>23792</v>
      </c>
      <c r="D552" s="231" t="s">
        <v>330</v>
      </c>
      <c r="E552" s="231" t="s">
        <v>33262</v>
      </c>
      <c r="F552" s="231" t="s">
        <v>5</v>
      </c>
      <c r="G552" s="231" t="s">
        <v>33263</v>
      </c>
      <c r="H552" s="232"/>
      <c r="I552" s="231" t="s">
        <v>328</v>
      </c>
      <c r="J552" s="231" t="s">
        <v>1539</v>
      </c>
      <c r="K552" s="231" t="s">
        <v>330</v>
      </c>
    </row>
    <row r="553" spans="1:11" ht="15.95">
      <c r="A553" s="1" t="s">
        <v>1953</v>
      </c>
      <c r="B553" s="232"/>
      <c r="C553" s="231" t="s">
        <v>23806</v>
      </c>
      <c r="D553" s="231" t="s">
        <v>330</v>
      </c>
      <c r="E553" s="231" t="s">
        <v>23804</v>
      </c>
      <c r="F553" s="231" t="s">
        <v>5</v>
      </c>
      <c r="G553" s="231" t="s">
        <v>33264</v>
      </c>
      <c r="H553" s="232"/>
      <c r="I553" s="231" t="s">
        <v>328</v>
      </c>
      <c r="J553" s="231" t="s">
        <v>1539</v>
      </c>
      <c r="K553" s="231" t="s">
        <v>330</v>
      </c>
    </row>
    <row r="554" spans="1:11" ht="15.95">
      <c r="A554" s="1" t="s">
        <v>1953</v>
      </c>
      <c r="B554" s="232"/>
      <c r="C554" s="231" t="s">
        <v>23843</v>
      </c>
      <c r="D554" s="231" t="s">
        <v>330</v>
      </c>
      <c r="E554" s="231" t="s">
        <v>23841</v>
      </c>
      <c r="F554" s="231" t="s">
        <v>5</v>
      </c>
      <c r="G554" s="231" t="s">
        <v>33265</v>
      </c>
      <c r="H554" s="232"/>
      <c r="I554" s="231" t="s">
        <v>328</v>
      </c>
      <c r="J554" s="231" t="s">
        <v>1539</v>
      </c>
      <c r="K554" s="231" t="s">
        <v>330</v>
      </c>
    </row>
    <row r="555" spans="1:11" ht="15.95">
      <c r="A555" s="1" t="s">
        <v>1953</v>
      </c>
      <c r="B555" s="232"/>
      <c r="C555" s="231" t="s">
        <v>23847</v>
      </c>
      <c r="D555" s="231" t="s">
        <v>330</v>
      </c>
      <c r="E555" s="231" t="s">
        <v>23845</v>
      </c>
      <c r="F555" s="231" t="s">
        <v>5</v>
      </c>
      <c r="G555" s="231" t="s">
        <v>33266</v>
      </c>
      <c r="H555" s="232"/>
      <c r="I555" s="231" t="s">
        <v>328</v>
      </c>
      <c r="J555" s="231" t="s">
        <v>1539</v>
      </c>
      <c r="K555" s="231" t="s">
        <v>330</v>
      </c>
    </row>
    <row r="556" spans="1:11" ht="15.95">
      <c r="A556" s="1" t="s">
        <v>1953</v>
      </c>
      <c r="B556" s="232"/>
      <c r="C556" s="231" t="s">
        <v>23811</v>
      </c>
      <c r="D556" s="231" t="s">
        <v>330</v>
      </c>
      <c r="E556" s="231" t="s">
        <v>23808</v>
      </c>
      <c r="F556" s="231" t="s">
        <v>5</v>
      </c>
      <c r="G556" s="231" t="s">
        <v>33267</v>
      </c>
      <c r="H556" s="232"/>
      <c r="I556" s="231" t="s">
        <v>328</v>
      </c>
      <c r="J556" s="231" t="s">
        <v>1539</v>
      </c>
      <c r="K556" s="231" t="s">
        <v>330</v>
      </c>
    </row>
    <row r="557" spans="1:11" ht="15.95">
      <c r="A557" s="1" t="s">
        <v>1953</v>
      </c>
      <c r="B557" s="232"/>
      <c r="C557" s="231" t="s">
        <v>23835</v>
      </c>
      <c r="D557" s="231" t="s">
        <v>330</v>
      </c>
      <c r="E557" s="231" t="s">
        <v>23833</v>
      </c>
      <c r="F557" s="231" t="s">
        <v>5</v>
      </c>
      <c r="G557" s="231" t="s">
        <v>33268</v>
      </c>
      <c r="H557" s="232"/>
      <c r="I557" s="231" t="s">
        <v>328</v>
      </c>
      <c r="J557" s="231" t="s">
        <v>1539</v>
      </c>
      <c r="K557" s="231" t="s">
        <v>330</v>
      </c>
    </row>
    <row r="558" spans="1:11" ht="15.95">
      <c r="A558" s="1" t="s">
        <v>1953</v>
      </c>
      <c r="B558" s="232"/>
      <c r="C558" s="231" t="s">
        <v>23802</v>
      </c>
      <c r="D558" s="231" t="s">
        <v>330</v>
      </c>
      <c r="E558" s="231" t="s">
        <v>23800</v>
      </c>
      <c r="F558" s="231" t="s">
        <v>5</v>
      </c>
      <c r="G558" s="231" t="s">
        <v>33269</v>
      </c>
      <c r="H558" s="232"/>
      <c r="I558" s="231" t="s">
        <v>328</v>
      </c>
      <c r="J558" s="231" t="s">
        <v>1539</v>
      </c>
      <c r="K558" s="231" t="s">
        <v>330</v>
      </c>
    </row>
    <row r="559" spans="1:11" ht="15.95">
      <c r="A559" s="1" t="s">
        <v>1953</v>
      </c>
      <c r="B559" s="232"/>
      <c r="C559" s="231" t="s">
        <v>23855</v>
      </c>
      <c r="D559" s="231" t="s">
        <v>330</v>
      </c>
      <c r="E559" s="231" t="s">
        <v>23853</v>
      </c>
      <c r="F559" s="231" t="s">
        <v>5</v>
      </c>
      <c r="G559" s="231" t="s">
        <v>33270</v>
      </c>
      <c r="H559" s="232"/>
      <c r="I559" s="231" t="s">
        <v>328</v>
      </c>
      <c r="J559" s="231" t="s">
        <v>1539</v>
      </c>
      <c r="K559" s="231" t="s">
        <v>330</v>
      </c>
    </row>
    <row r="560" spans="1:11" ht="15.95">
      <c r="A560" s="1" t="s">
        <v>1953</v>
      </c>
      <c r="B560" s="232"/>
      <c r="C560" s="231" t="s">
        <v>33271</v>
      </c>
      <c r="D560" s="231" t="s">
        <v>330</v>
      </c>
      <c r="E560" s="231" t="s">
        <v>23787</v>
      </c>
      <c r="F560" s="231" t="s">
        <v>5</v>
      </c>
      <c r="G560" s="231" t="s">
        <v>23787</v>
      </c>
      <c r="H560" s="232"/>
      <c r="I560" s="231" t="s">
        <v>328</v>
      </c>
      <c r="J560" s="231" t="s">
        <v>1539</v>
      </c>
      <c r="K560" s="231" t="s">
        <v>330</v>
      </c>
    </row>
    <row r="561" spans="1:11" ht="15.95">
      <c r="A561" s="1" t="s">
        <v>1953</v>
      </c>
      <c r="B561" s="232"/>
      <c r="C561" s="231" t="s">
        <v>33272</v>
      </c>
      <c r="D561" s="231" t="s">
        <v>330</v>
      </c>
      <c r="E561" s="231" t="s">
        <v>18036</v>
      </c>
      <c r="F561" s="231" t="s">
        <v>5</v>
      </c>
      <c r="G561" s="231" t="s">
        <v>33273</v>
      </c>
      <c r="H561" s="232"/>
      <c r="I561" s="231" t="s">
        <v>328</v>
      </c>
      <c r="J561" s="231" t="s">
        <v>1539</v>
      </c>
      <c r="K561" s="231" t="s">
        <v>330</v>
      </c>
    </row>
    <row r="562" spans="1:11" ht="15.95">
      <c r="A562" s="1" t="s">
        <v>1953</v>
      </c>
      <c r="B562" s="232"/>
      <c r="C562" s="231" t="s">
        <v>33274</v>
      </c>
      <c r="D562" s="231" t="s">
        <v>330</v>
      </c>
      <c r="E562" s="231" t="s">
        <v>33275</v>
      </c>
      <c r="F562" s="231" t="s">
        <v>5</v>
      </c>
      <c r="G562" s="231" t="s">
        <v>33276</v>
      </c>
      <c r="H562" s="232"/>
      <c r="I562" s="231" t="s">
        <v>328</v>
      </c>
      <c r="J562" s="231" t="s">
        <v>1539</v>
      </c>
      <c r="K562" s="231" t="s">
        <v>330</v>
      </c>
    </row>
    <row r="563" spans="1:11" ht="15.95">
      <c r="A563" s="1" t="s">
        <v>1953</v>
      </c>
      <c r="B563" s="232"/>
      <c r="C563" s="231" t="s">
        <v>33277</v>
      </c>
      <c r="D563" s="231" t="s">
        <v>330</v>
      </c>
      <c r="E563" s="231" t="s">
        <v>33278</v>
      </c>
      <c r="F563" s="231" t="s">
        <v>8</v>
      </c>
      <c r="G563" s="231" t="s">
        <v>33279</v>
      </c>
      <c r="H563" s="232"/>
      <c r="I563" s="231" t="s">
        <v>33083</v>
      </c>
      <c r="J563" s="231" t="s">
        <v>33280</v>
      </c>
      <c r="K563" s="231" t="s">
        <v>330</v>
      </c>
    </row>
    <row r="564" spans="1:11" ht="15.95">
      <c r="A564" s="1" t="s">
        <v>1953</v>
      </c>
      <c r="B564" s="232"/>
      <c r="C564" s="231" t="s">
        <v>33281</v>
      </c>
      <c r="D564" s="231" t="s">
        <v>330</v>
      </c>
      <c r="E564" s="231" t="s">
        <v>33282</v>
      </c>
      <c r="F564" s="231" t="s">
        <v>8</v>
      </c>
      <c r="G564" s="231" t="s">
        <v>33283</v>
      </c>
      <c r="H564" s="232"/>
      <c r="I564" s="231" t="s">
        <v>33083</v>
      </c>
      <c r="J564" s="231" t="s">
        <v>33280</v>
      </c>
      <c r="K564" s="231" t="s">
        <v>330</v>
      </c>
    </row>
    <row r="565" spans="1:11" ht="15.95">
      <c r="A565" s="1" t="s">
        <v>1953</v>
      </c>
      <c r="B565" s="232"/>
      <c r="C565" s="231" t="s">
        <v>33284</v>
      </c>
      <c r="D565" s="231" t="s">
        <v>330</v>
      </c>
      <c r="E565" s="231" t="s">
        <v>33285</v>
      </c>
      <c r="F565" s="231" t="s">
        <v>8</v>
      </c>
      <c r="G565" s="231" t="s">
        <v>33286</v>
      </c>
      <c r="H565" s="232"/>
      <c r="I565" s="231" t="s">
        <v>33083</v>
      </c>
      <c r="J565" s="231" t="s">
        <v>33280</v>
      </c>
      <c r="K565" s="231" t="s">
        <v>330</v>
      </c>
    </row>
    <row r="566" spans="1:11" ht="15.95">
      <c r="A566" s="1" t="s">
        <v>1953</v>
      </c>
      <c r="B566" s="232"/>
      <c r="C566" s="231" t="s">
        <v>33287</v>
      </c>
      <c r="D566" s="231" t="s">
        <v>330</v>
      </c>
      <c r="E566" s="231" t="s">
        <v>33288</v>
      </c>
      <c r="F566" s="231" t="s">
        <v>8</v>
      </c>
      <c r="G566" s="231" t="s">
        <v>33289</v>
      </c>
      <c r="H566" s="232"/>
      <c r="I566" s="231" t="s">
        <v>33083</v>
      </c>
      <c r="J566" s="231" t="s">
        <v>33280</v>
      </c>
      <c r="K566" s="231" t="s">
        <v>330</v>
      </c>
    </row>
    <row r="567" spans="1:11" ht="15.95">
      <c r="A567" s="1" t="s">
        <v>1953</v>
      </c>
      <c r="B567" s="232"/>
      <c r="C567" s="231" t="s">
        <v>33290</v>
      </c>
      <c r="D567" s="231" t="s">
        <v>330</v>
      </c>
      <c r="E567" s="231" t="s">
        <v>33291</v>
      </c>
      <c r="F567" s="231" t="s">
        <v>8</v>
      </c>
      <c r="G567" s="231" t="s">
        <v>33292</v>
      </c>
      <c r="H567" s="232"/>
      <c r="I567" s="231" t="s">
        <v>33083</v>
      </c>
      <c r="J567" s="231" t="s">
        <v>33280</v>
      </c>
      <c r="K567" s="231" t="s">
        <v>330</v>
      </c>
    </row>
    <row r="568" spans="1:11" ht="15.95">
      <c r="A568" s="1" t="s">
        <v>1953</v>
      </c>
      <c r="B568" s="232"/>
      <c r="C568" s="231" t="s">
        <v>33293</v>
      </c>
      <c r="D568" s="231" t="s">
        <v>330</v>
      </c>
      <c r="E568" s="231" t="s">
        <v>33294</v>
      </c>
      <c r="F568" s="231" t="s">
        <v>8</v>
      </c>
      <c r="G568" s="231" t="s">
        <v>33295</v>
      </c>
      <c r="H568" s="232"/>
      <c r="I568" s="231" t="s">
        <v>33083</v>
      </c>
      <c r="J568" s="231" t="s">
        <v>33280</v>
      </c>
      <c r="K568" s="231" t="s">
        <v>330</v>
      </c>
    </row>
    <row r="569" spans="1:11" ht="15.95">
      <c r="A569" s="1" t="s">
        <v>1953</v>
      </c>
      <c r="B569" s="232"/>
      <c r="C569" s="231" t="s">
        <v>33296</v>
      </c>
      <c r="D569" s="231" t="s">
        <v>330</v>
      </c>
      <c r="E569" s="231" t="s">
        <v>33297</v>
      </c>
      <c r="F569" s="231" t="s">
        <v>8</v>
      </c>
      <c r="G569" s="231" t="s">
        <v>33298</v>
      </c>
      <c r="H569" s="232"/>
      <c r="I569" s="231" t="s">
        <v>33083</v>
      </c>
      <c r="J569" s="231" t="s">
        <v>33280</v>
      </c>
      <c r="K569" s="231" t="s">
        <v>330</v>
      </c>
    </row>
    <row r="570" spans="1:11" ht="15.95">
      <c r="A570" s="1" t="s">
        <v>1953</v>
      </c>
      <c r="B570" s="232"/>
      <c r="C570" s="231" t="s">
        <v>33299</v>
      </c>
      <c r="D570" s="231" t="s">
        <v>330</v>
      </c>
      <c r="E570" s="231" t="s">
        <v>33300</v>
      </c>
      <c r="F570" s="231" t="s">
        <v>8</v>
      </c>
      <c r="G570" s="231" t="s">
        <v>33301</v>
      </c>
      <c r="H570" s="232"/>
      <c r="I570" s="231" t="s">
        <v>33083</v>
      </c>
      <c r="J570" s="231" t="s">
        <v>33280</v>
      </c>
      <c r="K570" s="231" t="s">
        <v>330</v>
      </c>
    </row>
    <row r="571" spans="1:11" ht="15.95">
      <c r="A571" s="1" t="s">
        <v>1953</v>
      </c>
      <c r="B571" s="232"/>
      <c r="C571" s="231" t="s">
        <v>33302</v>
      </c>
      <c r="D571" s="231" t="s">
        <v>330</v>
      </c>
      <c r="E571" s="231" t="s">
        <v>33303</v>
      </c>
      <c r="F571" s="231" t="s">
        <v>8</v>
      </c>
      <c r="G571" s="231" t="s">
        <v>33304</v>
      </c>
      <c r="H571" s="232"/>
      <c r="I571" s="231" t="s">
        <v>33083</v>
      </c>
      <c r="J571" s="231" t="s">
        <v>33280</v>
      </c>
      <c r="K571" s="231" t="s">
        <v>330</v>
      </c>
    </row>
    <row r="572" spans="1:11" ht="15.95">
      <c r="A572" s="1" t="s">
        <v>1953</v>
      </c>
      <c r="B572" s="232"/>
      <c r="C572" s="231" t="s">
        <v>33305</v>
      </c>
      <c r="D572" s="231" t="s">
        <v>330</v>
      </c>
      <c r="E572" s="231" t="s">
        <v>33306</v>
      </c>
      <c r="F572" s="231" t="s">
        <v>8</v>
      </c>
      <c r="G572" s="231" t="s">
        <v>33307</v>
      </c>
      <c r="H572" s="232"/>
      <c r="I572" s="231" t="s">
        <v>33083</v>
      </c>
      <c r="J572" s="231" t="s">
        <v>33280</v>
      </c>
      <c r="K572" s="231" t="s">
        <v>330</v>
      </c>
    </row>
    <row r="573" spans="1:11" ht="15.95">
      <c r="A573" s="1" t="s">
        <v>1953</v>
      </c>
      <c r="B573" s="232"/>
      <c r="C573" s="231" t="s">
        <v>33308</v>
      </c>
      <c r="D573" s="231" t="s">
        <v>330</v>
      </c>
      <c r="E573" s="231" t="s">
        <v>33309</v>
      </c>
      <c r="F573" s="231" t="s">
        <v>8</v>
      </c>
      <c r="G573" s="231" t="s">
        <v>33310</v>
      </c>
      <c r="H573" s="232"/>
      <c r="I573" s="231" t="s">
        <v>33083</v>
      </c>
      <c r="J573" s="231" t="s">
        <v>33280</v>
      </c>
      <c r="K573" s="231" t="s">
        <v>330</v>
      </c>
    </row>
    <row r="574" spans="1:11" ht="15.95">
      <c r="A574" s="1" t="s">
        <v>1953</v>
      </c>
      <c r="B574" s="232"/>
      <c r="C574" s="231" t="s">
        <v>33311</v>
      </c>
      <c r="D574" s="231" t="s">
        <v>330</v>
      </c>
      <c r="E574" s="231" t="s">
        <v>33312</v>
      </c>
      <c r="F574" s="231" t="s">
        <v>8</v>
      </c>
      <c r="G574" s="231" t="s">
        <v>33313</v>
      </c>
      <c r="H574" s="232"/>
      <c r="I574" s="231" t="s">
        <v>33083</v>
      </c>
      <c r="J574" s="231" t="s">
        <v>33280</v>
      </c>
      <c r="K574" s="231" t="s">
        <v>330</v>
      </c>
    </row>
    <row r="575" spans="1:11" ht="15.95">
      <c r="A575" s="1" t="s">
        <v>1953</v>
      </c>
      <c r="B575" s="232"/>
      <c r="C575" s="231" t="s">
        <v>33314</v>
      </c>
      <c r="D575" s="231" t="s">
        <v>330</v>
      </c>
      <c r="E575" s="231" t="s">
        <v>33315</v>
      </c>
      <c r="F575" s="231" t="s">
        <v>8</v>
      </c>
      <c r="G575" s="231" t="s">
        <v>33316</v>
      </c>
      <c r="H575" s="232"/>
      <c r="I575" s="231" t="s">
        <v>33083</v>
      </c>
      <c r="J575" s="231" t="s">
        <v>33280</v>
      </c>
      <c r="K575" s="231" t="s">
        <v>330</v>
      </c>
    </row>
    <row r="576" spans="1:11" ht="15.95">
      <c r="A576" s="1" t="s">
        <v>1953</v>
      </c>
      <c r="B576" s="232"/>
      <c r="C576" s="231" t="s">
        <v>33317</v>
      </c>
      <c r="D576" s="231" t="s">
        <v>330</v>
      </c>
      <c r="E576" s="231" t="s">
        <v>33318</v>
      </c>
      <c r="F576" s="231" t="s">
        <v>8</v>
      </c>
      <c r="G576" s="231" t="s">
        <v>33319</v>
      </c>
      <c r="H576" s="232"/>
      <c r="I576" s="231" t="s">
        <v>33083</v>
      </c>
      <c r="J576" s="231" t="s">
        <v>33280</v>
      </c>
      <c r="K576" s="231" t="s">
        <v>330</v>
      </c>
    </row>
    <row r="577" spans="1:11" ht="15.95">
      <c r="A577" s="1" t="s">
        <v>1953</v>
      </c>
      <c r="B577" s="232"/>
      <c r="C577" s="231" t="s">
        <v>33320</v>
      </c>
      <c r="D577" s="231" t="s">
        <v>330</v>
      </c>
      <c r="E577" s="231" t="s">
        <v>33321</v>
      </c>
      <c r="F577" s="231" t="s">
        <v>8</v>
      </c>
      <c r="G577" s="231" t="s">
        <v>33322</v>
      </c>
      <c r="H577" s="232"/>
      <c r="I577" s="231" t="s">
        <v>33083</v>
      </c>
      <c r="J577" s="231" t="s">
        <v>33280</v>
      </c>
      <c r="K577" s="231" t="s">
        <v>330</v>
      </c>
    </row>
    <row r="578" spans="1:11" ht="15.95">
      <c r="A578" s="1" t="s">
        <v>1953</v>
      </c>
      <c r="B578" s="232"/>
      <c r="C578" s="231" t="s">
        <v>33323</v>
      </c>
      <c r="D578" s="231" t="s">
        <v>330</v>
      </c>
      <c r="E578" s="231" t="s">
        <v>33324</v>
      </c>
      <c r="F578" s="231" t="s">
        <v>8</v>
      </c>
      <c r="G578" s="231" t="s">
        <v>33325</v>
      </c>
      <c r="H578" s="232"/>
      <c r="I578" s="231" t="s">
        <v>33083</v>
      </c>
      <c r="J578" s="231" t="s">
        <v>33280</v>
      </c>
      <c r="K578" s="231" t="s">
        <v>330</v>
      </c>
    </row>
    <row r="579" spans="1:11" ht="15.95">
      <c r="A579" s="1" t="s">
        <v>1953</v>
      </c>
      <c r="B579" s="232"/>
      <c r="C579" s="231" t="s">
        <v>33326</v>
      </c>
      <c r="D579" s="231" t="s">
        <v>330</v>
      </c>
      <c r="E579" s="231" t="s">
        <v>33327</v>
      </c>
      <c r="F579" s="231" t="s">
        <v>8</v>
      </c>
      <c r="G579" s="231" t="s">
        <v>33328</v>
      </c>
      <c r="H579" s="232"/>
      <c r="I579" s="231" t="s">
        <v>33083</v>
      </c>
      <c r="J579" s="231" t="s">
        <v>33280</v>
      </c>
      <c r="K579" s="231" t="s">
        <v>330</v>
      </c>
    </row>
    <row r="580" spans="1:11" ht="15.95">
      <c r="A580" s="1" t="s">
        <v>1953</v>
      </c>
      <c r="B580" s="232"/>
      <c r="C580" s="231" t="s">
        <v>33329</v>
      </c>
      <c r="D580" s="231" t="s">
        <v>330</v>
      </c>
      <c r="E580" s="231" t="s">
        <v>33330</v>
      </c>
      <c r="F580" s="231" t="s">
        <v>8</v>
      </c>
      <c r="G580" s="231" t="s">
        <v>33331</v>
      </c>
      <c r="H580" s="232"/>
      <c r="I580" s="231" t="s">
        <v>33083</v>
      </c>
      <c r="J580" s="231" t="s">
        <v>33280</v>
      </c>
      <c r="K580" s="231" t="s">
        <v>330</v>
      </c>
    </row>
    <row r="581" spans="1:11" ht="15.95">
      <c r="A581" s="1" t="s">
        <v>1953</v>
      </c>
      <c r="B581" s="232"/>
      <c r="C581" s="231" t="s">
        <v>33332</v>
      </c>
      <c r="D581" s="231" t="s">
        <v>330</v>
      </c>
      <c r="E581" s="231" t="s">
        <v>33333</v>
      </c>
      <c r="F581" s="231" t="s">
        <v>8</v>
      </c>
      <c r="G581" s="231" t="s">
        <v>33334</v>
      </c>
      <c r="H581" s="232"/>
      <c r="I581" s="231" t="s">
        <v>33083</v>
      </c>
      <c r="J581" s="231" t="s">
        <v>33280</v>
      </c>
      <c r="K581" s="231" t="s">
        <v>330</v>
      </c>
    </row>
    <row r="582" spans="1:11">
      <c r="A582" s="276" t="s">
        <v>1953</v>
      </c>
      <c r="B582" s="278"/>
      <c r="C582" s="277" t="s">
        <v>33335</v>
      </c>
      <c r="D582" s="277" t="s">
        <v>330</v>
      </c>
      <c r="E582" s="277" t="s">
        <v>33336</v>
      </c>
      <c r="F582" s="277" t="s">
        <v>8</v>
      </c>
      <c r="G582" s="231" t="s">
        <v>33337</v>
      </c>
      <c r="H582" s="278"/>
      <c r="I582" s="277" t="s">
        <v>33338</v>
      </c>
      <c r="J582" s="277" t="s">
        <v>33280</v>
      </c>
      <c r="K582" s="277" t="s">
        <v>330</v>
      </c>
    </row>
    <row r="583" spans="1:11">
      <c r="A583" s="276"/>
      <c r="B583" s="278"/>
      <c r="C583" s="277"/>
      <c r="D583" s="277"/>
      <c r="E583" s="277"/>
      <c r="F583" s="277"/>
      <c r="G583" s="231" t="s">
        <v>33339</v>
      </c>
      <c r="H583" s="278"/>
      <c r="I583" s="277"/>
      <c r="J583" s="277"/>
      <c r="K583" s="277"/>
    </row>
    <row r="584" spans="1:11">
      <c r="A584" s="276"/>
      <c r="B584" s="278"/>
      <c r="C584" s="277"/>
      <c r="D584" s="277"/>
      <c r="E584" s="277"/>
      <c r="F584" s="277"/>
      <c r="G584" s="231" t="s">
        <v>33340</v>
      </c>
      <c r="H584" s="278"/>
      <c r="I584" s="277"/>
      <c r="J584" s="277"/>
      <c r="K584" s="277"/>
    </row>
    <row r="585" spans="1:11">
      <c r="A585" s="276" t="s">
        <v>1953</v>
      </c>
      <c r="B585" s="278"/>
      <c r="C585" s="277" t="s">
        <v>33341</v>
      </c>
      <c r="D585" s="277" t="s">
        <v>330</v>
      </c>
      <c r="E585" s="277" t="s">
        <v>33342</v>
      </c>
      <c r="F585" s="277" t="s">
        <v>8</v>
      </c>
      <c r="G585" s="231" t="s">
        <v>33337</v>
      </c>
      <c r="H585" s="278"/>
      <c r="I585" s="277" t="s">
        <v>33338</v>
      </c>
      <c r="J585" s="277" t="s">
        <v>33280</v>
      </c>
      <c r="K585" s="277" t="s">
        <v>330</v>
      </c>
    </row>
    <row r="586" spans="1:11">
      <c r="A586" s="276"/>
      <c r="B586" s="278"/>
      <c r="C586" s="277"/>
      <c r="D586" s="277"/>
      <c r="E586" s="277"/>
      <c r="F586" s="277"/>
      <c r="G586" s="231" t="s">
        <v>33339</v>
      </c>
      <c r="H586" s="278"/>
      <c r="I586" s="277"/>
      <c r="J586" s="277"/>
      <c r="K586" s="277"/>
    </row>
    <row r="587" spans="1:11">
      <c r="A587" s="276"/>
      <c r="B587" s="278"/>
      <c r="C587" s="277"/>
      <c r="D587" s="277"/>
      <c r="E587" s="277"/>
      <c r="F587" s="277"/>
      <c r="G587" s="231" t="s">
        <v>33340</v>
      </c>
      <c r="H587" s="278"/>
      <c r="I587" s="277"/>
      <c r="J587" s="277"/>
      <c r="K587" s="277"/>
    </row>
    <row r="588" spans="1:11">
      <c r="A588" s="276" t="s">
        <v>1953</v>
      </c>
      <c r="B588" s="278"/>
      <c r="C588" s="277" t="s">
        <v>33343</v>
      </c>
      <c r="D588" s="277" t="s">
        <v>330</v>
      </c>
      <c r="E588" s="277" t="s">
        <v>33344</v>
      </c>
      <c r="F588" s="277" t="s">
        <v>8</v>
      </c>
      <c r="G588" s="231" t="s">
        <v>33337</v>
      </c>
      <c r="H588" s="278"/>
      <c r="I588" s="277" t="s">
        <v>33338</v>
      </c>
      <c r="J588" s="277" t="s">
        <v>33280</v>
      </c>
      <c r="K588" s="277" t="s">
        <v>330</v>
      </c>
    </row>
    <row r="589" spans="1:11">
      <c r="A589" s="276"/>
      <c r="B589" s="278"/>
      <c r="C589" s="277"/>
      <c r="D589" s="277"/>
      <c r="E589" s="277"/>
      <c r="F589" s="277"/>
      <c r="G589" s="231" t="s">
        <v>33339</v>
      </c>
      <c r="H589" s="278"/>
      <c r="I589" s="277"/>
      <c r="J589" s="277"/>
      <c r="K589" s="277"/>
    </row>
    <row r="590" spans="1:11">
      <c r="A590" s="276"/>
      <c r="B590" s="278"/>
      <c r="C590" s="277"/>
      <c r="D590" s="277"/>
      <c r="E590" s="277"/>
      <c r="F590" s="277"/>
      <c r="G590" s="231" t="s">
        <v>33340</v>
      </c>
      <c r="H590" s="278"/>
      <c r="I590" s="277"/>
      <c r="J590" s="277"/>
      <c r="K590" s="277"/>
    </row>
    <row r="591" spans="1:11">
      <c r="A591" s="276" t="s">
        <v>1953</v>
      </c>
      <c r="B591" s="278"/>
      <c r="C591" s="277" t="s">
        <v>33345</v>
      </c>
      <c r="D591" s="277" t="s">
        <v>330</v>
      </c>
      <c r="E591" s="277" t="s">
        <v>33346</v>
      </c>
      <c r="F591" s="277" t="s">
        <v>8</v>
      </c>
      <c r="G591" s="231" t="s">
        <v>33337</v>
      </c>
      <c r="H591" s="278"/>
      <c r="I591" s="277" t="s">
        <v>33338</v>
      </c>
      <c r="J591" s="277" t="s">
        <v>33280</v>
      </c>
      <c r="K591" s="277" t="s">
        <v>330</v>
      </c>
    </row>
    <row r="592" spans="1:11">
      <c r="A592" s="276"/>
      <c r="B592" s="278"/>
      <c r="C592" s="277"/>
      <c r="D592" s="277"/>
      <c r="E592" s="277"/>
      <c r="F592" s="277"/>
      <c r="G592" s="231" t="s">
        <v>33339</v>
      </c>
      <c r="H592" s="278"/>
      <c r="I592" s="277"/>
      <c r="J592" s="277"/>
      <c r="K592" s="277"/>
    </row>
    <row r="593" spans="1:11">
      <c r="A593" s="276"/>
      <c r="B593" s="278"/>
      <c r="C593" s="277"/>
      <c r="D593" s="277"/>
      <c r="E593" s="277"/>
      <c r="F593" s="277"/>
      <c r="G593" s="231" t="s">
        <v>33340</v>
      </c>
      <c r="H593" s="278"/>
      <c r="I593" s="277"/>
      <c r="J593" s="277"/>
      <c r="K593" s="277"/>
    </row>
    <row r="594" spans="1:11">
      <c r="A594" s="276" t="s">
        <v>1953</v>
      </c>
      <c r="B594" s="278"/>
      <c r="C594" s="277" t="s">
        <v>33347</v>
      </c>
      <c r="D594" s="277" t="s">
        <v>330</v>
      </c>
      <c r="E594" s="277" t="s">
        <v>33348</v>
      </c>
      <c r="F594" s="277" t="s">
        <v>8</v>
      </c>
      <c r="G594" s="231" t="s">
        <v>33337</v>
      </c>
      <c r="H594" s="278"/>
      <c r="I594" s="277" t="s">
        <v>33338</v>
      </c>
      <c r="J594" s="277" t="s">
        <v>33280</v>
      </c>
      <c r="K594" s="277" t="s">
        <v>330</v>
      </c>
    </row>
    <row r="595" spans="1:11">
      <c r="A595" s="276"/>
      <c r="B595" s="278"/>
      <c r="C595" s="277"/>
      <c r="D595" s="277"/>
      <c r="E595" s="277"/>
      <c r="F595" s="277"/>
      <c r="G595" s="231" t="s">
        <v>33339</v>
      </c>
      <c r="H595" s="278"/>
      <c r="I595" s="277"/>
      <c r="J595" s="277"/>
      <c r="K595" s="277"/>
    </row>
    <row r="596" spans="1:11">
      <c r="A596" s="276"/>
      <c r="B596" s="278"/>
      <c r="C596" s="277"/>
      <c r="D596" s="277"/>
      <c r="E596" s="277"/>
      <c r="F596" s="277"/>
      <c r="G596" s="231" t="s">
        <v>33340</v>
      </c>
      <c r="H596" s="278"/>
      <c r="I596" s="277"/>
      <c r="J596" s="277"/>
      <c r="K596" s="277"/>
    </row>
    <row r="597" spans="1:11">
      <c r="A597" s="276" t="s">
        <v>1953</v>
      </c>
      <c r="B597" s="278"/>
      <c r="C597" s="277" t="s">
        <v>33349</v>
      </c>
      <c r="D597" s="277" t="s">
        <v>330</v>
      </c>
      <c r="E597" s="277" t="s">
        <v>33350</v>
      </c>
      <c r="F597" s="277" t="s">
        <v>8</v>
      </c>
      <c r="G597" s="231" t="s">
        <v>33337</v>
      </c>
      <c r="H597" s="278"/>
      <c r="I597" s="277" t="s">
        <v>33338</v>
      </c>
      <c r="J597" s="277" t="s">
        <v>33280</v>
      </c>
      <c r="K597" s="277" t="s">
        <v>330</v>
      </c>
    </row>
    <row r="598" spans="1:11">
      <c r="A598" s="276"/>
      <c r="B598" s="278"/>
      <c r="C598" s="277"/>
      <c r="D598" s="277"/>
      <c r="E598" s="277"/>
      <c r="F598" s="277"/>
      <c r="G598" s="231" t="s">
        <v>33339</v>
      </c>
      <c r="H598" s="278"/>
      <c r="I598" s="277"/>
      <c r="J598" s="277"/>
      <c r="K598" s="277"/>
    </row>
    <row r="599" spans="1:11">
      <c r="A599" s="276"/>
      <c r="B599" s="278"/>
      <c r="C599" s="277"/>
      <c r="D599" s="277"/>
      <c r="E599" s="277"/>
      <c r="F599" s="277"/>
      <c r="G599" s="231" t="s">
        <v>33340</v>
      </c>
      <c r="H599" s="278"/>
      <c r="I599" s="277"/>
      <c r="J599" s="277"/>
      <c r="K599" s="277"/>
    </row>
    <row r="600" spans="1:11">
      <c r="A600" s="276" t="s">
        <v>1953</v>
      </c>
      <c r="B600" s="278"/>
      <c r="C600" s="277" t="s">
        <v>33351</v>
      </c>
      <c r="D600" s="277" t="s">
        <v>330</v>
      </c>
      <c r="E600" s="277" t="s">
        <v>33352</v>
      </c>
      <c r="F600" s="277" t="s">
        <v>8</v>
      </c>
      <c r="G600" s="231" t="s">
        <v>33337</v>
      </c>
      <c r="H600" s="278"/>
      <c r="I600" s="277" t="s">
        <v>33338</v>
      </c>
      <c r="J600" s="277" t="s">
        <v>33280</v>
      </c>
      <c r="K600" s="277" t="s">
        <v>330</v>
      </c>
    </row>
    <row r="601" spans="1:11">
      <c r="A601" s="276"/>
      <c r="B601" s="278"/>
      <c r="C601" s="277"/>
      <c r="D601" s="277"/>
      <c r="E601" s="277"/>
      <c r="F601" s="277"/>
      <c r="G601" s="231" t="s">
        <v>33339</v>
      </c>
      <c r="H601" s="278"/>
      <c r="I601" s="277"/>
      <c r="J601" s="277"/>
      <c r="K601" s="277"/>
    </row>
    <row r="602" spans="1:11">
      <c r="A602" s="276"/>
      <c r="B602" s="278"/>
      <c r="C602" s="277"/>
      <c r="D602" s="277"/>
      <c r="E602" s="277"/>
      <c r="F602" s="277"/>
      <c r="G602" s="231" t="s">
        <v>33340</v>
      </c>
      <c r="H602" s="278"/>
      <c r="I602" s="277"/>
      <c r="J602" s="277"/>
      <c r="K602" s="277"/>
    </row>
    <row r="603" spans="1:11">
      <c r="A603" s="276" t="s">
        <v>1953</v>
      </c>
      <c r="B603" s="278"/>
      <c r="C603" s="277" t="s">
        <v>33353</v>
      </c>
      <c r="D603" s="277" t="s">
        <v>330</v>
      </c>
      <c r="E603" s="277" t="s">
        <v>33354</v>
      </c>
      <c r="F603" s="277" t="s">
        <v>8</v>
      </c>
      <c r="G603" s="231" t="s">
        <v>33337</v>
      </c>
      <c r="H603" s="278"/>
      <c r="I603" s="277" t="s">
        <v>33338</v>
      </c>
      <c r="J603" s="277" t="s">
        <v>33280</v>
      </c>
      <c r="K603" s="277" t="s">
        <v>330</v>
      </c>
    </row>
    <row r="604" spans="1:11">
      <c r="A604" s="276"/>
      <c r="B604" s="278"/>
      <c r="C604" s="277"/>
      <c r="D604" s="277"/>
      <c r="E604" s="277"/>
      <c r="F604" s="277"/>
      <c r="G604" s="231" t="s">
        <v>33339</v>
      </c>
      <c r="H604" s="278"/>
      <c r="I604" s="277"/>
      <c r="J604" s="277"/>
      <c r="K604" s="277"/>
    </row>
    <row r="605" spans="1:11">
      <c r="A605" s="276"/>
      <c r="B605" s="278"/>
      <c r="C605" s="277"/>
      <c r="D605" s="277"/>
      <c r="E605" s="277"/>
      <c r="F605" s="277"/>
      <c r="G605" s="231" t="s">
        <v>33340</v>
      </c>
      <c r="H605" s="278"/>
      <c r="I605" s="277"/>
      <c r="J605" s="277"/>
      <c r="K605" s="277"/>
    </row>
    <row r="606" spans="1:11">
      <c r="A606" s="276" t="s">
        <v>1953</v>
      </c>
      <c r="B606" s="278"/>
      <c r="C606" s="277" t="s">
        <v>33355</v>
      </c>
      <c r="D606" s="277" t="s">
        <v>330</v>
      </c>
      <c r="E606" s="277" t="s">
        <v>33356</v>
      </c>
      <c r="F606" s="277" t="s">
        <v>8</v>
      </c>
      <c r="G606" s="231" t="s">
        <v>33337</v>
      </c>
      <c r="H606" s="278"/>
      <c r="I606" s="277" t="s">
        <v>33338</v>
      </c>
      <c r="J606" s="277" t="s">
        <v>33280</v>
      </c>
      <c r="K606" s="277" t="s">
        <v>330</v>
      </c>
    </row>
    <row r="607" spans="1:11">
      <c r="A607" s="276"/>
      <c r="B607" s="278"/>
      <c r="C607" s="277"/>
      <c r="D607" s="277"/>
      <c r="E607" s="277"/>
      <c r="F607" s="277"/>
      <c r="G607" s="231" t="s">
        <v>33339</v>
      </c>
      <c r="H607" s="278"/>
      <c r="I607" s="277"/>
      <c r="J607" s="277"/>
      <c r="K607" s="277"/>
    </row>
    <row r="608" spans="1:11">
      <c r="A608" s="276"/>
      <c r="B608" s="278"/>
      <c r="C608" s="277"/>
      <c r="D608" s="277"/>
      <c r="E608" s="277"/>
      <c r="F608" s="277"/>
      <c r="G608" s="231" t="s">
        <v>33340</v>
      </c>
      <c r="H608" s="278"/>
      <c r="I608" s="277"/>
      <c r="J608" s="277"/>
      <c r="K608" s="277"/>
    </row>
    <row r="609" spans="1:11">
      <c r="A609" s="276" t="s">
        <v>1953</v>
      </c>
      <c r="B609" s="278"/>
      <c r="C609" s="277" t="s">
        <v>33357</v>
      </c>
      <c r="D609" s="277" t="s">
        <v>330</v>
      </c>
      <c r="E609" s="277" t="s">
        <v>33358</v>
      </c>
      <c r="F609" s="277" t="s">
        <v>8</v>
      </c>
      <c r="G609" s="231" t="s">
        <v>33337</v>
      </c>
      <c r="H609" s="278"/>
      <c r="I609" s="277" t="s">
        <v>33338</v>
      </c>
      <c r="J609" s="277" t="s">
        <v>33280</v>
      </c>
      <c r="K609" s="277" t="s">
        <v>330</v>
      </c>
    </row>
    <row r="610" spans="1:11">
      <c r="A610" s="276"/>
      <c r="B610" s="278"/>
      <c r="C610" s="277"/>
      <c r="D610" s="277"/>
      <c r="E610" s="277"/>
      <c r="F610" s="277"/>
      <c r="G610" s="231" t="s">
        <v>33339</v>
      </c>
      <c r="H610" s="278"/>
      <c r="I610" s="277"/>
      <c r="J610" s="277"/>
      <c r="K610" s="277"/>
    </row>
    <row r="611" spans="1:11">
      <c r="A611" s="276"/>
      <c r="B611" s="278"/>
      <c r="C611" s="277"/>
      <c r="D611" s="277"/>
      <c r="E611" s="277"/>
      <c r="F611" s="277"/>
      <c r="G611" s="231" t="s">
        <v>33340</v>
      </c>
      <c r="H611" s="278"/>
      <c r="I611" s="277"/>
      <c r="J611" s="277"/>
      <c r="K611" s="277"/>
    </row>
    <row r="612" spans="1:11">
      <c r="A612" s="276" t="s">
        <v>1953</v>
      </c>
      <c r="B612" s="278"/>
      <c r="C612" s="277" t="s">
        <v>33359</v>
      </c>
      <c r="D612" s="277" t="s">
        <v>330</v>
      </c>
      <c r="E612" s="277" t="s">
        <v>33360</v>
      </c>
      <c r="F612" s="277" t="s">
        <v>8</v>
      </c>
      <c r="G612" s="231" t="s">
        <v>33337</v>
      </c>
      <c r="H612" s="278"/>
      <c r="I612" s="277" t="s">
        <v>33338</v>
      </c>
      <c r="J612" s="277" t="s">
        <v>33280</v>
      </c>
      <c r="K612" s="277" t="s">
        <v>330</v>
      </c>
    </row>
    <row r="613" spans="1:11">
      <c r="A613" s="276"/>
      <c r="B613" s="278"/>
      <c r="C613" s="277"/>
      <c r="D613" s="277"/>
      <c r="E613" s="277"/>
      <c r="F613" s="277"/>
      <c r="G613" s="231" t="s">
        <v>33339</v>
      </c>
      <c r="H613" s="278"/>
      <c r="I613" s="277"/>
      <c r="J613" s="277"/>
      <c r="K613" s="277"/>
    </row>
    <row r="614" spans="1:11">
      <c r="A614" s="276"/>
      <c r="B614" s="278"/>
      <c r="C614" s="277"/>
      <c r="D614" s="277"/>
      <c r="E614" s="277"/>
      <c r="F614" s="277"/>
      <c r="G614" s="231" t="s">
        <v>33340</v>
      </c>
      <c r="H614" s="278"/>
      <c r="I614" s="277"/>
      <c r="J614" s="277"/>
      <c r="K614" s="277"/>
    </row>
    <row r="615" spans="1:11">
      <c r="A615" s="276" t="s">
        <v>1953</v>
      </c>
      <c r="B615" s="278"/>
      <c r="C615" s="277" t="s">
        <v>33361</v>
      </c>
      <c r="D615" s="277" t="s">
        <v>330</v>
      </c>
      <c r="E615" s="277" t="s">
        <v>33362</v>
      </c>
      <c r="F615" s="277" t="s">
        <v>8</v>
      </c>
      <c r="G615" s="231" t="s">
        <v>33337</v>
      </c>
      <c r="H615" s="278"/>
      <c r="I615" s="277" t="s">
        <v>33338</v>
      </c>
      <c r="J615" s="277" t="s">
        <v>33280</v>
      </c>
      <c r="K615" s="277" t="s">
        <v>330</v>
      </c>
    </row>
    <row r="616" spans="1:11">
      <c r="A616" s="276"/>
      <c r="B616" s="278"/>
      <c r="C616" s="277"/>
      <c r="D616" s="277"/>
      <c r="E616" s="277"/>
      <c r="F616" s="277"/>
      <c r="G616" s="231" t="s">
        <v>33339</v>
      </c>
      <c r="H616" s="278"/>
      <c r="I616" s="277"/>
      <c r="J616" s="277"/>
      <c r="K616" s="277"/>
    </row>
    <row r="617" spans="1:11">
      <c r="A617" s="276"/>
      <c r="B617" s="278"/>
      <c r="C617" s="277"/>
      <c r="D617" s="277"/>
      <c r="E617" s="277"/>
      <c r="F617" s="277"/>
      <c r="G617" s="231" t="s">
        <v>33340</v>
      </c>
      <c r="H617" s="278"/>
      <c r="I617" s="277"/>
      <c r="J617" s="277"/>
      <c r="K617" s="277"/>
    </row>
    <row r="618" spans="1:11">
      <c r="A618" s="276" t="s">
        <v>1953</v>
      </c>
      <c r="B618" s="278"/>
      <c r="C618" s="277" t="s">
        <v>33363</v>
      </c>
      <c r="D618" s="277" t="s">
        <v>330</v>
      </c>
      <c r="E618" s="277" t="s">
        <v>33364</v>
      </c>
      <c r="F618" s="277" t="s">
        <v>8</v>
      </c>
      <c r="G618" s="231" t="s">
        <v>33337</v>
      </c>
      <c r="H618" s="278"/>
      <c r="I618" s="277" t="s">
        <v>33338</v>
      </c>
      <c r="J618" s="277" t="s">
        <v>33280</v>
      </c>
      <c r="K618" s="277" t="s">
        <v>330</v>
      </c>
    </row>
    <row r="619" spans="1:11">
      <c r="A619" s="276"/>
      <c r="B619" s="278"/>
      <c r="C619" s="277"/>
      <c r="D619" s="277"/>
      <c r="E619" s="277"/>
      <c r="F619" s="277"/>
      <c r="G619" s="231" t="s">
        <v>33339</v>
      </c>
      <c r="H619" s="278"/>
      <c r="I619" s="277"/>
      <c r="J619" s="277"/>
      <c r="K619" s="277"/>
    </row>
    <row r="620" spans="1:11">
      <c r="A620" s="276"/>
      <c r="B620" s="278"/>
      <c r="C620" s="277"/>
      <c r="D620" s="277"/>
      <c r="E620" s="277"/>
      <c r="F620" s="277"/>
      <c r="G620" s="231" t="s">
        <v>33340</v>
      </c>
      <c r="H620" s="278"/>
      <c r="I620" s="277"/>
      <c r="J620" s="277"/>
      <c r="K620" s="277"/>
    </row>
    <row r="621" spans="1:11">
      <c r="A621" s="276" t="s">
        <v>1953</v>
      </c>
      <c r="B621" s="278"/>
      <c r="C621" s="277" t="s">
        <v>33365</v>
      </c>
      <c r="D621" s="277" t="s">
        <v>330</v>
      </c>
      <c r="E621" s="277" t="s">
        <v>33366</v>
      </c>
      <c r="F621" s="277" t="s">
        <v>8</v>
      </c>
      <c r="G621" s="231" t="s">
        <v>33337</v>
      </c>
      <c r="H621" s="278"/>
      <c r="I621" s="277" t="s">
        <v>33338</v>
      </c>
      <c r="J621" s="277" t="s">
        <v>33280</v>
      </c>
      <c r="K621" s="277" t="s">
        <v>330</v>
      </c>
    </row>
    <row r="622" spans="1:11">
      <c r="A622" s="276"/>
      <c r="B622" s="278"/>
      <c r="C622" s="277"/>
      <c r="D622" s="277"/>
      <c r="E622" s="277"/>
      <c r="F622" s="277"/>
      <c r="G622" s="231" t="s">
        <v>33339</v>
      </c>
      <c r="H622" s="278"/>
      <c r="I622" s="277"/>
      <c r="J622" s="277"/>
      <c r="K622" s="277"/>
    </row>
    <row r="623" spans="1:11">
      <c r="A623" s="276"/>
      <c r="B623" s="278"/>
      <c r="C623" s="277"/>
      <c r="D623" s="277"/>
      <c r="E623" s="277"/>
      <c r="F623" s="277"/>
      <c r="G623" s="231" t="s">
        <v>33340</v>
      </c>
      <c r="H623" s="278"/>
      <c r="I623" s="277"/>
      <c r="J623" s="277"/>
      <c r="K623" s="277"/>
    </row>
    <row r="624" spans="1:11">
      <c r="A624" s="276" t="s">
        <v>1953</v>
      </c>
      <c r="B624" s="278"/>
      <c r="C624" s="277" t="s">
        <v>33367</v>
      </c>
      <c r="D624" s="277" t="s">
        <v>330</v>
      </c>
      <c r="E624" s="277" t="s">
        <v>33368</v>
      </c>
      <c r="F624" s="277" t="s">
        <v>8</v>
      </c>
      <c r="G624" s="231" t="s">
        <v>33337</v>
      </c>
      <c r="H624" s="278"/>
      <c r="I624" s="277" t="s">
        <v>33338</v>
      </c>
      <c r="J624" s="277" t="s">
        <v>33280</v>
      </c>
      <c r="K624" s="277" t="s">
        <v>330</v>
      </c>
    </row>
    <row r="625" spans="1:11">
      <c r="A625" s="276"/>
      <c r="B625" s="278"/>
      <c r="C625" s="277"/>
      <c r="D625" s="277"/>
      <c r="E625" s="277"/>
      <c r="F625" s="277"/>
      <c r="G625" s="231" t="s">
        <v>33339</v>
      </c>
      <c r="H625" s="278"/>
      <c r="I625" s="277"/>
      <c r="J625" s="277"/>
      <c r="K625" s="277"/>
    </row>
    <row r="626" spans="1:11">
      <c r="A626" s="276"/>
      <c r="B626" s="278"/>
      <c r="C626" s="277"/>
      <c r="D626" s="277"/>
      <c r="E626" s="277"/>
      <c r="F626" s="277"/>
      <c r="G626" s="231" t="s">
        <v>33340</v>
      </c>
      <c r="H626" s="278"/>
      <c r="I626" s="277"/>
      <c r="J626" s="277"/>
      <c r="K626" s="277"/>
    </row>
    <row r="627" spans="1:11">
      <c r="A627" s="276" t="s">
        <v>1953</v>
      </c>
      <c r="B627" s="278"/>
      <c r="C627" s="277" t="s">
        <v>33369</v>
      </c>
      <c r="D627" s="277" t="s">
        <v>330</v>
      </c>
      <c r="E627" s="277" t="s">
        <v>33370</v>
      </c>
      <c r="F627" s="277" t="s">
        <v>8</v>
      </c>
      <c r="G627" s="231" t="s">
        <v>33337</v>
      </c>
      <c r="H627" s="278"/>
      <c r="I627" s="277" t="s">
        <v>33338</v>
      </c>
      <c r="J627" s="277" t="s">
        <v>33280</v>
      </c>
      <c r="K627" s="277" t="s">
        <v>330</v>
      </c>
    </row>
    <row r="628" spans="1:11">
      <c r="A628" s="276"/>
      <c r="B628" s="278"/>
      <c r="C628" s="277"/>
      <c r="D628" s="277"/>
      <c r="E628" s="277"/>
      <c r="F628" s="277"/>
      <c r="G628" s="231" t="s">
        <v>33339</v>
      </c>
      <c r="H628" s="278"/>
      <c r="I628" s="277"/>
      <c r="J628" s="277"/>
      <c r="K628" s="277"/>
    </row>
    <row r="629" spans="1:11">
      <c r="A629" s="276"/>
      <c r="B629" s="278"/>
      <c r="C629" s="277"/>
      <c r="D629" s="277"/>
      <c r="E629" s="277"/>
      <c r="F629" s="277"/>
      <c r="G629" s="231" t="s">
        <v>33340</v>
      </c>
      <c r="H629" s="278"/>
      <c r="I629" s="277"/>
      <c r="J629" s="277"/>
      <c r="K629" s="277"/>
    </row>
    <row r="630" spans="1:11">
      <c r="A630" s="276" t="s">
        <v>1953</v>
      </c>
      <c r="B630" s="278"/>
      <c r="C630" s="277" t="s">
        <v>33371</v>
      </c>
      <c r="D630" s="277" t="s">
        <v>330</v>
      </c>
      <c r="E630" s="277" t="s">
        <v>33372</v>
      </c>
      <c r="F630" s="277" t="s">
        <v>8</v>
      </c>
      <c r="G630" s="231" t="s">
        <v>33337</v>
      </c>
      <c r="H630" s="278"/>
      <c r="I630" s="277" t="s">
        <v>33338</v>
      </c>
      <c r="J630" s="277" t="s">
        <v>33280</v>
      </c>
      <c r="K630" s="277" t="s">
        <v>330</v>
      </c>
    </row>
    <row r="631" spans="1:11">
      <c r="A631" s="276"/>
      <c r="B631" s="278"/>
      <c r="C631" s="277"/>
      <c r="D631" s="277"/>
      <c r="E631" s="277"/>
      <c r="F631" s="277"/>
      <c r="G631" s="231" t="s">
        <v>33339</v>
      </c>
      <c r="H631" s="278"/>
      <c r="I631" s="277"/>
      <c r="J631" s="277"/>
      <c r="K631" s="277"/>
    </row>
    <row r="632" spans="1:11">
      <c r="A632" s="276"/>
      <c r="B632" s="278"/>
      <c r="C632" s="277"/>
      <c r="D632" s="277"/>
      <c r="E632" s="277"/>
      <c r="F632" s="277"/>
      <c r="G632" s="231" t="s">
        <v>33340</v>
      </c>
      <c r="H632" s="278"/>
      <c r="I632" s="277"/>
      <c r="J632" s="277"/>
      <c r="K632" s="277"/>
    </row>
    <row r="633" spans="1:11">
      <c r="A633" s="276" t="s">
        <v>1953</v>
      </c>
      <c r="B633" s="278"/>
      <c r="C633" s="277" t="s">
        <v>33373</v>
      </c>
      <c r="D633" s="277" t="s">
        <v>330</v>
      </c>
      <c r="E633" s="277" t="s">
        <v>33374</v>
      </c>
      <c r="F633" s="277" t="s">
        <v>8</v>
      </c>
      <c r="G633" s="231" t="s">
        <v>33337</v>
      </c>
      <c r="H633" s="278"/>
      <c r="I633" s="277" t="s">
        <v>33338</v>
      </c>
      <c r="J633" s="277" t="s">
        <v>33280</v>
      </c>
      <c r="K633" s="277" t="s">
        <v>330</v>
      </c>
    </row>
    <row r="634" spans="1:11">
      <c r="A634" s="276"/>
      <c r="B634" s="278"/>
      <c r="C634" s="277"/>
      <c r="D634" s="277"/>
      <c r="E634" s="277"/>
      <c r="F634" s="277"/>
      <c r="G634" s="231" t="s">
        <v>33339</v>
      </c>
      <c r="H634" s="278"/>
      <c r="I634" s="277"/>
      <c r="J634" s="277"/>
      <c r="K634" s="277"/>
    </row>
    <row r="635" spans="1:11">
      <c r="A635" s="276"/>
      <c r="B635" s="278"/>
      <c r="C635" s="277"/>
      <c r="D635" s="277"/>
      <c r="E635" s="277"/>
      <c r="F635" s="277"/>
      <c r="G635" s="231" t="s">
        <v>33340</v>
      </c>
      <c r="H635" s="278"/>
      <c r="I635" s="277"/>
      <c r="J635" s="277"/>
      <c r="K635" s="277"/>
    </row>
    <row r="636" spans="1:11">
      <c r="A636" s="276" t="s">
        <v>1953</v>
      </c>
      <c r="B636" s="278"/>
      <c r="C636" s="277" t="s">
        <v>33375</v>
      </c>
      <c r="D636" s="277" t="s">
        <v>330</v>
      </c>
      <c r="E636" s="277" t="s">
        <v>33376</v>
      </c>
      <c r="F636" s="277" t="s">
        <v>8</v>
      </c>
      <c r="G636" s="231" t="s">
        <v>33337</v>
      </c>
      <c r="H636" s="278"/>
      <c r="I636" s="277" t="s">
        <v>33338</v>
      </c>
      <c r="J636" s="277" t="s">
        <v>33280</v>
      </c>
      <c r="K636" s="277" t="s">
        <v>330</v>
      </c>
    </row>
    <row r="637" spans="1:11">
      <c r="A637" s="276"/>
      <c r="B637" s="278"/>
      <c r="C637" s="277"/>
      <c r="D637" s="277"/>
      <c r="E637" s="277"/>
      <c r="F637" s="277"/>
      <c r="G637" s="231" t="s">
        <v>33339</v>
      </c>
      <c r="H637" s="278"/>
      <c r="I637" s="277"/>
      <c r="J637" s="277"/>
      <c r="K637" s="277"/>
    </row>
    <row r="638" spans="1:11">
      <c r="A638" s="276"/>
      <c r="B638" s="278"/>
      <c r="C638" s="277"/>
      <c r="D638" s="277"/>
      <c r="E638" s="277"/>
      <c r="F638" s="277"/>
      <c r="G638" s="231" t="s">
        <v>33340</v>
      </c>
      <c r="H638" s="278"/>
      <c r="I638" s="277"/>
      <c r="J638" s="277"/>
      <c r="K638" s="277"/>
    </row>
    <row r="639" spans="1:11" ht="15.95">
      <c r="A639" s="1" t="s">
        <v>1953</v>
      </c>
      <c r="B639" s="232"/>
      <c r="C639" s="231" t="s">
        <v>33377</v>
      </c>
      <c r="D639" s="231" t="s">
        <v>330</v>
      </c>
      <c r="E639" s="231" t="s">
        <v>33378</v>
      </c>
      <c r="F639" s="231" t="s">
        <v>8</v>
      </c>
      <c r="G639" s="231" t="s">
        <v>33379</v>
      </c>
      <c r="H639" s="232"/>
      <c r="I639" s="231" t="s">
        <v>33380</v>
      </c>
      <c r="J639" s="231" t="s">
        <v>33280</v>
      </c>
      <c r="K639" s="231" t="s">
        <v>330</v>
      </c>
    </row>
    <row r="640" spans="1:11" ht="15.95">
      <c r="A640" s="1" t="s">
        <v>1953</v>
      </c>
      <c r="B640" s="232"/>
      <c r="C640" s="231" t="s">
        <v>33381</v>
      </c>
      <c r="D640" s="231" t="s">
        <v>330</v>
      </c>
      <c r="E640" s="231" t="s">
        <v>33382</v>
      </c>
      <c r="F640" s="231" t="s">
        <v>8</v>
      </c>
      <c r="G640" s="231" t="s">
        <v>33383</v>
      </c>
      <c r="H640" s="232"/>
      <c r="I640" s="231" t="s">
        <v>33380</v>
      </c>
      <c r="J640" s="231" t="s">
        <v>33280</v>
      </c>
      <c r="K640" s="231" t="s">
        <v>330</v>
      </c>
    </row>
    <row r="641" spans="1:11" ht="15.95">
      <c r="A641" s="1" t="s">
        <v>1953</v>
      </c>
      <c r="B641" s="232"/>
      <c r="C641" s="231" t="s">
        <v>33384</v>
      </c>
      <c r="D641" s="231" t="s">
        <v>330</v>
      </c>
      <c r="E641" s="231" t="s">
        <v>33385</v>
      </c>
      <c r="F641" s="231" t="s">
        <v>8</v>
      </c>
      <c r="G641" s="231" t="s">
        <v>33386</v>
      </c>
      <c r="H641" s="232"/>
      <c r="I641" s="231" t="s">
        <v>33380</v>
      </c>
      <c r="J641" s="231" t="s">
        <v>33280</v>
      </c>
      <c r="K641" s="231" t="s">
        <v>330</v>
      </c>
    </row>
    <row r="642" spans="1:11" ht="15.95">
      <c r="A642" s="1" t="s">
        <v>1953</v>
      </c>
      <c r="B642" s="232"/>
      <c r="C642" s="231" t="s">
        <v>33387</v>
      </c>
      <c r="D642" s="231" t="s">
        <v>330</v>
      </c>
      <c r="E642" s="231" t="s">
        <v>33388</v>
      </c>
      <c r="F642" s="231" t="s">
        <v>8</v>
      </c>
      <c r="G642" s="231" t="s">
        <v>33389</v>
      </c>
      <c r="H642" s="232"/>
      <c r="I642" s="231" t="s">
        <v>33380</v>
      </c>
      <c r="J642" s="231" t="s">
        <v>33280</v>
      </c>
      <c r="K642" s="231" t="s">
        <v>330</v>
      </c>
    </row>
    <row r="643" spans="1:11" ht="15.95">
      <c r="A643" s="1" t="s">
        <v>1953</v>
      </c>
      <c r="B643" s="232"/>
      <c r="C643" s="231" t="s">
        <v>33390</v>
      </c>
      <c r="D643" s="231" t="s">
        <v>330</v>
      </c>
      <c r="E643" s="231" t="s">
        <v>33391</v>
      </c>
      <c r="F643" s="231" t="s">
        <v>8</v>
      </c>
      <c r="G643" s="231" t="s">
        <v>33392</v>
      </c>
      <c r="H643" s="232"/>
      <c r="I643" s="231" t="s">
        <v>33380</v>
      </c>
      <c r="J643" s="231" t="s">
        <v>33280</v>
      </c>
      <c r="K643" s="231" t="s">
        <v>330</v>
      </c>
    </row>
    <row r="644" spans="1:11" ht="15.95">
      <c r="A644" s="1" t="s">
        <v>1953</v>
      </c>
      <c r="B644" s="232"/>
      <c r="C644" s="231" t="s">
        <v>33393</v>
      </c>
      <c r="D644" s="231" t="s">
        <v>330</v>
      </c>
      <c r="E644" s="231" t="s">
        <v>33394</v>
      </c>
      <c r="F644" s="231" t="s">
        <v>8</v>
      </c>
      <c r="G644" s="231" t="s">
        <v>33395</v>
      </c>
      <c r="H644" s="232"/>
      <c r="I644" s="231" t="s">
        <v>33380</v>
      </c>
      <c r="J644" s="231" t="s">
        <v>33280</v>
      </c>
      <c r="K644" s="231" t="s">
        <v>330</v>
      </c>
    </row>
    <row r="645" spans="1:11" ht="15.95">
      <c r="A645" s="1" t="s">
        <v>1953</v>
      </c>
      <c r="B645" s="232"/>
      <c r="C645" s="231" t="s">
        <v>33396</v>
      </c>
      <c r="D645" s="231" t="s">
        <v>330</v>
      </c>
      <c r="E645" s="231" t="s">
        <v>33397</v>
      </c>
      <c r="F645" s="231" t="s">
        <v>8</v>
      </c>
      <c r="G645" s="231" t="s">
        <v>33398</v>
      </c>
      <c r="H645" s="232"/>
      <c r="I645" s="231" t="s">
        <v>33380</v>
      </c>
      <c r="J645" s="231" t="s">
        <v>33280</v>
      </c>
      <c r="K645" s="231" t="s">
        <v>330</v>
      </c>
    </row>
    <row r="646" spans="1:11" ht="15.95">
      <c r="A646" s="1" t="s">
        <v>1953</v>
      </c>
      <c r="B646" s="232"/>
      <c r="C646" s="231" t="s">
        <v>33399</v>
      </c>
      <c r="D646" s="231" t="s">
        <v>330</v>
      </c>
      <c r="E646" s="231" t="s">
        <v>33400</v>
      </c>
      <c r="F646" s="231" t="s">
        <v>8</v>
      </c>
      <c r="G646" s="231" t="s">
        <v>33401</v>
      </c>
      <c r="H646" s="232"/>
      <c r="I646" s="231" t="s">
        <v>33380</v>
      </c>
      <c r="J646" s="231" t="s">
        <v>33280</v>
      </c>
      <c r="K646" s="231" t="s">
        <v>330</v>
      </c>
    </row>
    <row r="647" spans="1:11" ht="15.95">
      <c r="A647" s="1" t="s">
        <v>1953</v>
      </c>
      <c r="B647" s="232"/>
      <c r="C647" s="231" t="s">
        <v>33402</v>
      </c>
      <c r="D647" s="231" t="s">
        <v>330</v>
      </c>
      <c r="E647" s="231" t="s">
        <v>33403</v>
      </c>
      <c r="F647" s="231" t="s">
        <v>8</v>
      </c>
      <c r="G647" s="231" t="s">
        <v>33404</v>
      </c>
      <c r="H647" s="232"/>
      <c r="I647" s="231" t="s">
        <v>33380</v>
      </c>
      <c r="J647" s="231" t="s">
        <v>33280</v>
      </c>
      <c r="K647" s="231" t="s">
        <v>330</v>
      </c>
    </row>
    <row r="648" spans="1:11" ht="15.95">
      <c r="A648" s="1" t="s">
        <v>1953</v>
      </c>
      <c r="B648" s="232"/>
      <c r="C648" s="231" t="s">
        <v>33405</v>
      </c>
      <c r="D648" s="231" t="s">
        <v>330</v>
      </c>
      <c r="E648" s="231" t="s">
        <v>33406</v>
      </c>
      <c r="F648" s="231" t="s">
        <v>8</v>
      </c>
      <c r="G648" s="231" t="s">
        <v>33407</v>
      </c>
      <c r="H648" s="232"/>
      <c r="I648" s="231" t="s">
        <v>33380</v>
      </c>
      <c r="J648" s="231" t="s">
        <v>33280</v>
      </c>
      <c r="K648" s="231" t="s">
        <v>330</v>
      </c>
    </row>
    <row r="649" spans="1:11" ht="15.95">
      <c r="A649" s="1" t="s">
        <v>1953</v>
      </c>
      <c r="B649" s="232"/>
      <c r="C649" s="231" t="s">
        <v>33408</v>
      </c>
      <c r="D649" s="231" t="s">
        <v>330</v>
      </c>
      <c r="E649" s="231" t="s">
        <v>33409</v>
      </c>
      <c r="F649" s="231" t="s">
        <v>8</v>
      </c>
      <c r="G649" s="231" t="s">
        <v>33410</v>
      </c>
      <c r="H649" s="232"/>
      <c r="I649" s="231" t="s">
        <v>33380</v>
      </c>
      <c r="J649" s="231" t="s">
        <v>33280</v>
      </c>
      <c r="K649" s="231" t="s">
        <v>330</v>
      </c>
    </row>
    <row r="650" spans="1:11" ht="15.95">
      <c r="A650" s="1" t="s">
        <v>1953</v>
      </c>
      <c r="B650" s="232"/>
      <c r="C650" s="231" t="s">
        <v>33411</v>
      </c>
      <c r="D650" s="231" t="s">
        <v>330</v>
      </c>
      <c r="E650" s="231" t="s">
        <v>33412</v>
      </c>
      <c r="F650" s="231" t="s">
        <v>8</v>
      </c>
      <c r="G650" s="231" t="s">
        <v>33413</v>
      </c>
      <c r="H650" s="232"/>
      <c r="I650" s="231" t="s">
        <v>33380</v>
      </c>
      <c r="J650" s="231" t="s">
        <v>33280</v>
      </c>
      <c r="K650" s="231" t="s">
        <v>330</v>
      </c>
    </row>
    <row r="651" spans="1:11" ht="15.95">
      <c r="A651" s="1" t="s">
        <v>1953</v>
      </c>
      <c r="B651" s="232"/>
      <c r="C651" s="231" t="s">
        <v>33414</v>
      </c>
      <c r="D651" s="231" t="s">
        <v>330</v>
      </c>
      <c r="E651" s="231" t="s">
        <v>33415</v>
      </c>
      <c r="F651" s="231" t="s">
        <v>8</v>
      </c>
      <c r="G651" s="231" t="s">
        <v>33416</v>
      </c>
      <c r="H651" s="232"/>
      <c r="I651" s="231" t="s">
        <v>33380</v>
      </c>
      <c r="J651" s="231" t="s">
        <v>33280</v>
      </c>
      <c r="K651" s="231" t="s">
        <v>330</v>
      </c>
    </row>
    <row r="652" spans="1:11" ht="15.95">
      <c r="A652" s="1" t="s">
        <v>1953</v>
      </c>
      <c r="B652" s="232"/>
      <c r="C652" s="231" t="s">
        <v>33417</v>
      </c>
      <c r="D652" s="231" t="s">
        <v>330</v>
      </c>
      <c r="E652" s="231" t="s">
        <v>33418</v>
      </c>
      <c r="F652" s="231" t="s">
        <v>8</v>
      </c>
      <c r="G652" s="231" t="s">
        <v>33419</v>
      </c>
      <c r="H652" s="232"/>
      <c r="I652" s="231" t="s">
        <v>33380</v>
      </c>
      <c r="J652" s="231" t="s">
        <v>33280</v>
      </c>
      <c r="K652" s="231" t="s">
        <v>330</v>
      </c>
    </row>
    <row r="653" spans="1:11" ht="15.95">
      <c r="A653" s="1" t="s">
        <v>1953</v>
      </c>
      <c r="B653" s="232"/>
      <c r="C653" s="231" t="s">
        <v>33420</v>
      </c>
      <c r="D653" s="231" t="s">
        <v>330</v>
      </c>
      <c r="E653" s="231" t="s">
        <v>33421</v>
      </c>
      <c r="F653" s="231" t="s">
        <v>8</v>
      </c>
      <c r="G653" s="231" t="s">
        <v>33422</v>
      </c>
      <c r="H653" s="232"/>
      <c r="I653" s="231" t="s">
        <v>33380</v>
      </c>
      <c r="J653" s="231" t="s">
        <v>33280</v>
      </c>
      <c r="K653" s="231" t="s">
        <v>330</v>
      </c>
    </row>
    <row r="654" spans="1:11" ht="15.95">
      <c r="A654" s="1" t="s">
        <v>1953</v>
      </c>
      <c r="B654" s="232"/>
      <c r="C654" s="231" t="s">
        <v>33423</v>
      </c>
      <c r="D654" s="231" t="s">
        <v>330</v>
      </c>
      <c r="E654" s="231" t="s">
        <v>33424</v>
      </c>
      <c r="F654" s="231" t="s">
        <v>8</v>
      </c>
      <c r="G654" s="231" t="s">
        <v>33425</v>
      </c>
      <c r="H654" s="232"/>
      <c r="I654" s="231" t="s">
        <v>33380</v>
      </c>
      <c r="J654" s="231" t="s">
        <v>33280</v>
      </c>
      <c r="K654" s="231" t="s">
        <v>330</v>
      </c>
    </row>
    <row r="655" spans="1:11" ht="15.95">
      <c r="A655" s="1" t="s">
        <v>1953</v>
      </c>
      <c r="B655" s="232"/>
      <c r="C655" s="231" t="s">
        <v>33426</v>
      </c>
      <c r="D655" s="231" t="s">
        <v>330</v>
      </c>
      <c r="E655" s="231" t="s">
        <v>33427</v>
      </c>
      <c r="F655" s="231" t="s">
        <v>8</v>
      </c>
      <c r="G655" s="231" t="s">
        <v>33428</v>
      </c>
      <c r="H655" s="232"/>
      <c r="I655" s="231" t="s">
        <v>33380</v>
      </c>
      <c r="J655" s="231" t="s">
        <v>33280</v>
      </c>
      <c r="K655" s="231" t="s">
        <v>330</v>
      </c>
    </row>
    <row r="656" spans="1:11" ht="15.95">
      <c r="A656" s="1" t="s">
        <v>1953</v>
      </c>
      <c r="B656" s="232"/>
      <c r="C656" s="231" t="s">
        <v>33429</v>
      </c>
      <c r="D656" s="231" t="s">
        <v>330</v>
      </c>
      <c r="E656" s="231" t="s">
        <v>33430</v>
      </c>
      <c r="F656" s="231" t="s">
        <v>8</v>
      </c>
      <c r="G656" s="231" t="s">
        <v>33431</v>
      </c>
      <c r="H656" s="232"/>
      <c r="I656" s="231" t="s">
        <v>33380</v>
      </c>
      <c r="J656" s="231" t="s">
        <v>33280</v>
      </c>
      <c r="K656" s="231" t="s">
        <v>330</v>
      </c>
    </row>
    <row r="657" spans="1:11" ht="15.95">
      <c r="A657" s="1" t="s">
        <v>1953</v>
      </c>
      <c r="B657" s="232"/>
      <c r="C657" s="231" t="s">
        <v>33432</v>
      </c>
      <c r="D657" s="231" t="s">
        <v>330</v>
      </c>
      <c r="E657" s="231" t="s">
        <v>33433</v>
      </c>
      <c r="F657" s="231" t="s">
        <v>8</v>
      </c>
      <c r="G657" s="231" t="s">
        <v>33434</v>
      </c>
      <c r="H657" s="232"/>
      <c r="I657" s="231" t="s">
        <v>33380</v>
      </c>
      <c r="J657" s="231" t="s">
        <v>33280</v>
      </c>
      <c r="K657" s="231" t="s">
        <v>330</v>
      </c>
    </row>
    <row r="658" spans="1:11" ht="15.95">
      <c r="A658" s="1" t="s">
        <v>1953</v>
      </c>
      <c r="B658" s="232"/>
      <c r="C658" s="231" t="s">
        <v>322</v>
      </c>
      <c r="D658" s="231" t="s">
        <v>324</v>
      </c>
      <c r="E658" s="231" t="s">
        <v>328</v>
      </c>
      <c r="F658" s="231" t="s">
        <v>8</v>
      </c>
      <c r="G658" s="232"/>
      <c r="H658" s="232"/>
      <c r="I658" s="231" t="s">
        <v>463</v>
      </c>
      <c r="J658" s="231" t="s">
        <v>328</v>
      </c>
      <c r="K658" s="231" t="s">
        <v>328</v>
      </c>
    </row>
    <row r="659" spans="1:11" ht="15.95">
      <c r="A659" s="1" t="s">
        <v>1975</v>
      </c>
      <c r="B659" s="232"/>
      <c r="C659" s="231" t="s">
        <v>322</v>
      </c>
      <c r="D659" s="231" t="s">
        <v>324</v>
      </c>
      <c r="E659" s="231" t="s">
        <v>328</v>
      </c>
      <c r="F659" s="231" t="s">
        <v>8</v>
      </c>
      <c r="G659" s="232"/>
      <c r="H659" s="232"/>
      <c r="I659" s="231" t="s">
        <v>463</v>
      </c>
      <c r="J659" s="231" t="s">
        <v>328</v>
      </c>
      <c r="K659" s="231" t="s">
        <v>328</v>
      </c>
    </row>
    <row r="660" spans="1:11" ht="15.95">
      <c r="A660" s="1" t="s">
        <v>1975</v>
      </c>
      <c r="B660" s="232"/>
      <c r="C660" s="231" t="s">
        <v>1976</v>
      </c>
      <c r="D660" s="231" t="s">
        <v>324</v>
      </c>
      <c r="E660" s="231" t="s">
        <v>328</v>
      </c>
      <c r="F660" s="231" t="s">
        <v>8</v>
      </c>
      <c r="G660" s="232"/>
      <c r="H660" s="232"/>
      <c r="I660" s="231" t="s">
        <v>33435</v>
      </c>
      <c r="J660" s="231" t="s">
        <v>328</v>
      </c>
      <c r="K660" s="231" t="s">
        <v>328</v>
      </c>
    </row>
    <row r="661" spans="1:11" ht="15.95">
      <c r="A661" s="1" t="s">
        <v>33436</v>
      </c>
      <c r="B661" s="231" t="s">
        <v>32924</v>
      </c>
      <c r="C661" s="231" t="s">
        <v>2080</v>
      </c>
      <c r="D661" s="231" t="s">
        <v>324</v>
      </c>
      <c r="E661" s="231" t="s">
        <v>33437</v>
      </c>
      <c r="F661" s="232"/>
      <c r="G661" s="231" t="s">
        <v>33438</v>
      </c>
      <c r="H661" s="232"/>
      <c r="I661" s="232"/>
      <c r="J661" s="232"/>
      <c r="K661" s="232"/>
    </row>
    <row r="662" spans="1:11" ht="15.95">
      <c r="A662" s="1" t="s">
        <v>33436</v>
      </c>
      <c r="B662" s="232"/>
      <c r="C662" s="231" t="s">
        <v>1979</v>
      </c>
      <c r="D662" s="231" t="s">
        <v>324</v>
      </c>
      <c r="E662" s="231" t="s">
        <v>328</v>
      </c>
      <c r="F662" s="231" t="s">
        <v>8</v>
      </c>
      <c r="G662" s="231" t="s">
        <v>1980</v>
      </c>
      <c r="H662" s="232"/>
      <c r="I662" s="231" t="s">
        <v>1981</v>
      </c>
      <c r="J662" s="231" t="s">
        <v>328</v>
      </c>
      <c r="K662" s="231" t="s">
        <v>328</v>
      </c>
    </row>
    <row r="663" spans="1:11" ht="15.95">
      <c r="A663" s="1" t="s">
        <v>33436</v>
      </c>
      <c r="B663" s="231" t="s">
        <v>32924</v>
      </c>
      <c r="C663" s="231" t="s">
        <v>33439</v>
      </c>
      <c r="D663" s="231" t="s">
        <v>324</v>
      </c>
      <c r="E663" s="231" t="s">
        <v>33437</v>
      </c>
      <c r="F663" s="232"/>
      <c r="G663" s="231" t="s">
        <v>33440</v>
      </c>
      <c r="H663" s="232"/>
      <c r="I663" s="231" t="s">
        <v>33441</v>
      </c>
      <c r="J663" s="232"/>
      <c r="K663" s="232"/>
    </row>
    <row r="664" spans="1:11" ht="15.95">
      <c r="A664" s="1" t="s">
        <v>33436</v>
      </c>
      <c r="B664" s="232"/>
      <c r="C664" s="231" t="s">
        <v>1982</v>
      </c>
      <c r="D664" s="231" t="s">
        <v>330</v>
      </c>
      <c r="E664" s="231" t="s">
        <v>1983</v>
      </c>
      <c r="F664" s="231" t="s">
        <v>8</v>
      </c>
      <c r="G664" s="231" t="s">
        <v>1984</v>
      </c>
      <c r="H664" s="232"/>
      <c r="I664" s="231" t="s">
        <v>333</v>
      </c>
      <c r="J664" s="231" t="s">
        <v>374</v>
      </c>
      <c r="K664" s="231" t="s">
        <v>324</v>
      </c>
    </row>
    <row r="665" spans="1:11" ht="15.95">
      <c r="A665" s="1" t="s">
        <v>33436</v>
      </c>
      <c r="B665" s="232"/>
      <c r="C665" s="231" t="s">
        <v>1990</v>
      </c>
      <c r="D665" s="231" t="s">
        <v>330</v>
      </c>
      <c r="E665" s="231" t="s">
        <v>249</v>
      </c>
      <c r="F665" s="231" t="s">
        <v>8</v>
      </c>
      <c r="G665" s="231" t="s">
        <v>1991</v>
      </c>
      <c r="H665" s="232"/>
      <c r="I665" s="231" t="s">
        <v>1992</v>
      </c>
      <c r="J665" s="231" t="s">
        <v>328</v>
      </c>
      <c r="K665" s="231" t="s">
        <v>324</v>
      </c>
    </row>
    <row r="666" spans="1:11" ht="15.95">
      <c r="A666" s="1" t="s">
        <v>33436</v>
      </c>
      <c r="B666" s="232"/>
      <c r="C666" s="231" t="s">
        <v>1994</v>
      </c>
      <c r="D666" s="231" t="s">
        <v>330</v>
      </c>
      <c r="E666" s="231" t="s">
        <v>1995</v>
      </c>
      <c r="F666" s="231" t="s">
        <v>8</v>
      </c>
      <c r="G666" s="231" t="s">
        <v>1996</v>
      </c>
      <c r="H666" s="232"/>
      <c r="I666" s="231" t="s">
        <v>1997</v>
      </c>
      <c r="J666" s="231" t="s">
        <v>328</v>
      </c>
      <c r="K666" s="231" t="s">
        <v>324</v>
      </c>
    </row>
    <row r="667" spans="1:11" ht="15.95">
      <c r="A667" s="1" t="s">
        <v>33436</v>
      </c>
      <c r="B667" s="232"/>
      <c r="C667" s="231" t="s">
        <v>1998</v>
      </c>
      <c r="D667" s="231" t="s">
        <v>330</v>
      </c>
      <c r="E667" s="231" t="s">
        <v>1999</v>
      </c>
      <c r="F667" s="231" t="s">
        <v>8</v>
      </c>
      <c r="G667" s="231" t="s">
        <v>2000</v>
      </c>
      <c r="H667" s="232"/>
      <c r="I667" s="231" t="s">
        <v>382</v>
      </c>
      <c r="J667" s="231" t="s">
        <v>328</v>
      </c>
      <c r="K667" s="231" t="s">
        <v>324</v>
      </c>
    </row>
    <row r="668" spans="1:11" ht="15.95">
      <c r="A668" s="1" t="s">
        <v>33436</v>
      </c>
      <c r="B668" s="232"/>
      <c r="C668" s="231" t="s">
        <v>2001</v>
      </c>
      <c r="D668" s="231" t="s">
        <v>330</v>
      </c>
      <c r="E668" s="231" t="s">
        <v>2002</v>
      </c>
      <c r="F668" s="231" t="s">
        <v>27</v>
      </c>
      <c r="G668" s="231" t="s">
        <v>2003</v>
      </c>
      <c r="H668" s="232"/>
      <c r="I668" s="231" t="s">
        <v>328</v>
      </c>
      <c r="J668" s="231" t="s">
        <v>2004</v>
      </c>
      <c r="K668" s="231" t="s">
        <v>324</v>
      </c>
    </row>
    <row r="669" spans="1:11" ht="15.95">
      <c r="A669" s="1" t="s">
        <v>33436</v>
      </c>
      <c r="B669" s="232"/>
      <c r="C669" s="231" t="s">
        <v>2010</v>
      </c>
      <c r="D669" s="231" t="s">
        <v>330</v>
      </c>
      <c r="E669" s="231" t="s">
        <v>2011</v>
      </c>
      <c r="F669" s="231" t="s">
        <v>27</v>
      </c>
      <c r="G669" s="231" t="s">
        <v>2012</v>
      </c>
      <c r="H669" s="232"/>
      <c r="I669" s="231" t="s">
        <v>328</v>
      </c>
      <c r="J669" s="231" t="s">
        <v>2013</v>
      </c>
      <c r="K669" s="231" t="s">
        <v>330</v>
      </c>
    </row>
    <row r="670" spans="1:11" ht="15.95">
      <c r="A670" s="1" t="s">
        <v>33436</v>
      </c>
      <c r="B670" s="232"/>
      <c r="C670" s="231" t="s">
        <v>2015</v>
      </c>
      <c r="D670" s="231" t="s">
        <v>330</v>
      </c>
      <c r="E670" s="231" t="s">
        <v>2016</v>
      </c>
      <c r="F670" s="231" t="s">
        <v>27</v>
      </c>
      <c r="G670" s="231" t="s">
        <v>2017</v>
      </c>
      <c r="H670" s="232"/>
      <c r="I670" s="231" t="s">
        <v>2018</v>
      </c>
      <c r="J670" s="231" t="s">
        <v>2019</v>
      </c>
      <c r="K670" s="231" t="s">
        <v>324</v>
      </c>
    </row>
    <row r="671" spans="1:11" ht="15.95">
      <c r="A671" s="1" t="s">
        <v>33436</v>
      </c>
      <c r="B671" s="232"/>
      <c r="C671" s="231" t="s">
        <v>2021</v>
      </c>
      <c r="D671" s="231" t="s">
        <v>330</v>
      </c>
      <c r="E671" s="231" t="s">
        <v>2022</v>
      </c>
      <c r="F671" s="231" t="s">
        <v>27</v>
      </c>
      <c r="G671" s="231" t="s">
        <v>2023</v>
      </c>
      <c r="H671" s="232"/>
      <c r="I671" s="232"/>
      <c r="J671" s="231" t="s">
        <v>2024</v>
      </c>
      <c r="K671" s="231" t="s">
        <v>324</v>
      </c>
    </row>
    <row r="672" spans="1:11" ht="15.95">
      <c r="A672" s="1" t="s">
        <v>33436</v>
      </c>
      <c r="B672" s="232"/>
      <c r="C672" s="231" t="s">
        <v>2026</v>
      </c>
      <c r="D672" s="231" t="s">
        <v>330</v>
      </c>
      <c r="E672" s="231" t="s">
        <v>2028</v>
      </c>
      <c r="F672" s="231" t="s">
        <v>8</v>
      </c>
      <c r="G672" s="231" t="s">
        <v>2029</v>
      </c>
      <c r="H672" s="232"/>
      <c r="I672" s="231" t="s">
        <v>2030</v>
      </c>
      <c r="J672" s="231" t="s">
        <v>328</v>
      </c>
      <c r="K672" s="231" t="s">
        <v>330</v>
      </c>
    </row>
    <row r="673" spans="1:11" ht="15.95">
      <c r="A673" s="1" t="s">
        <v>33436</v>
      </c>
      <c r="B673" s="231" t="s">
        <v>32924</v>
      </c>
      <c r="C673" s="231" t="s">
        <v>2093</v>
      </c>
      <c r="D673" s="231" t="s">
        <v>330</v>
      </c>
      <c r="E673" s="232"/>
      <c r="F673" s="232"/>
      <c r="G673" s="232"/>
      <c r="H673" s="232"/>
      <c r="I673" s="232"/>
      <c r="J673" s="232"/>
      <c r="K673" s="232"/>
    </row>
    <row r="674" spans="1:11" ht="15.95">
      <c r="A674" s="1" t="s">
        <v>33436</v>
      </c>
      <c r="B674" s="231" t="s">
        <v>32924</v>
      </c>
      <c r="C674" s="231" t="s">
        <v>33442</v>
      </c>
      <c r="D674" s="231" t="s">
        <v>330</v>
      </c>
      <c r="E674" s="232"/>
      <c r="F674" s="232"/>
      <c r="G674" s="232"/>
      <c r="H674" s="232"/>
      <c r="I674" s="232"/>
      <c r="J674" s="232"/>
      <c r="K674" s="232"/>
    </row>
    <row r="675" spans="1:11" ht="15.95">
      <c r="A675" s="1" t="s">
        <v>33436</v>
      </c>
      <c r="B675" s="231" t="s">
        <v>32924</v>
      </c>
      <c r="C675" s="231" t="s">
        <v>2191</v>
      </c>
      <c r="D675" s="231" t="s">
        <v>330</v>
      </c>
      <c r="E675" s="232"/>
      <c r="F675" s="232"/>
      <c r="G675" s="232"/>
      <c r="H675" s="232"/>
      <c r="I675" s="232"/>
      <c r="J675" s="232"/>
      <c r="K675" s="232"/>
    </row>
    <row r="676" spans="1:11" ht="15.95">
      <c r="A676" s="1" t="s">
        <v>33436</v>
      </c>
      <c r="B676" s="231" t="s">
        <v>32924</v>
      </c>
      <c r="C676" s="231" t="s">
        <v>33443</v>
      </c>
      <c r="D676" s="231" t="s">
        <v>330</v>
      </c>
      <c r="E676" s="232"/>
      <c r="F676" s="232"/>
      <c r="G676" s="232"/>
      <c r="H676" s="232"/>
      <c r="I676" s="232"/>
      <c r="J676" s="232"/>
      <c r="K676" s="232"/>
    </row>
    <row r="677" spans="1:11" ht="15.95">
      <c r="A677" s="1" t="s">
        <v>33436</v>
      </c>
      <c r="B677" s="231" t="s">
        <v>32924</v>
      </c>
      <c r="C677" s="231" t="s">
        <v>33444</v>
      </c>
      <c r="D677" s="231" t="s">
        <v>330</v>
      </c>
      <c r="E677" s="232"/>
      <c r="F677" s="232"/>
      <c r="G677" s="232"/>
      <c r="H677" s="232"/>
      <c r="I677" s="232"/>
      <c r="J677" s="232"/>
      <c r="K677" s="232"/>
    </row>
    <row r="678" spans="1:11" ht="15.95">
      <c r="A678" s="1" t="s">
        <v>33436</v>
      </c>
      <c r="B678" s="231" t="s">
        <v>32924</v>
      </c>
      <c r="C678" s="231" t="s">
        <v>33445</v>
      </c>
      <c r="D678" s="231" t="s">
        <v>330</v>
      </c>
      <c r="E678" s="232"/>
      <c r="F678" s="232"/>
      <c r="G678" s="232"/>
      <c r="H678" s="232"/>
      <c r="I678" s="232"/>
      <c r="J678" s="232"/>
      <c r="K678" s="232"/>
    </row>
    <row r="679" spans="1:11" ht="15.95">
      <c r="A679" s="1" t="s">
        <v>33436</v>
      </c>
      <c r="B679" s="231" t="s">
        <v>32924</v>
      </c>
      <c r="C679" s="231" t="s">
        <v>33446</v>
      </c>
      <c r="D679" s="231" t="s">
        <v>330</v>
      </c>
      <c r="E679" s="232"/>
      <c r="F679" s="232"/>
      <c r="G679" s="232"/>
      <c r="H679" s="232"/>
      <c r="I679" s="232"/>
      <c r="J679" s="232"/>
      <c r="K679" s="232"/>
    </row>
    <row r="680" spans="1:11" ht="15.95">
      <c r="A680" s="1" t="s">
        <v>33436</v>
      </c>
      <c r="B680" s="231" t="s">
        <v>32924</v>
      </c>
      <c r="C680" s="231" t="s">
        <v>33447</v>
      </c>
      <c r="D680" s="231" t="s">
        <v>330</v>
      </c>
      <c r="E680" s="232"/>
      <c r="F680" s="232"/>
      <c r="G680" s="232"/>
      <c r="H680" s="232"/>
      <c r="I680" s="232"/>
      <c r="J680" s="232"/>
      <c r="K680" s="232"/>
    </row>
    <row r="681" spans="1:11" ht="15.95">
      <c r="A681" s="1" t="s">
        <v>33436</v>
      </c>
      <c r="B681" s="232"/>
      <c r="C681" s="231" t="s">
        <v>1729</v>
      </c>
      <c r="D681" s="231" t="s">
        <v>330</v>
      </c>
      <c r="E681" s="231" t="s">
        <v>2032</v>
      </c>
      <c r="F681" s="231" t="s">
        <v>8</v>
      </c>
      <c r="G681" s="231" t="s">
        <v>2029</v>
      </c>
      <c r="H681" s="232"/>
      <c r="I681" s="231" t="s">
        <v>1853</v>
      </c>
      <c r="J681" s="231" t="s">
        <v>328</v>
      </c>
      <c r="K681" s="231" t="s">
        <v>330</v>
      </c>
    </row>
    <row r="682" spans="1:11" ht="15.95">
      <c r="A682" s="1" t="s">
        <v>33436</v>
      </c>
      <c r="B682" s="231" t="s">
        <v>32924</v>
      </c>
      <c r="C682" s="231" t="s">
        <v>1802</v>
      </c>
      <c r="D682" s="231" t="s">
        <v>330</v>
      </c>
      <c r="E682" s="232"/>
      <c r="F682" s="232"/>
      <c r="G682" s="232"/>
      <c r="H682" s="232"/>
      <c r="I682" s="232"/>
      <c r="J682" s="232"/>
      <c r="K682" s="232"/>
    </row>
    <row r="683" spans="1:11" ht="15.95">
      <c r="A683" s="1" t="s">
        <v>33436</v>
      </c>
      <c r="B683" s="231" t="s">
        <v>32924</v>
      </c>
      <c r="C683" s="231" t="s">
        <v>1805</v>
      </c>
      <c r="D683" s="231" t="s">
        <v>330</v>
      </c>
      <c r="E683" s="232"/>
      <c r="F683" s="232"/>
      <c r="G683" s="232"/>
      <c r="H683" s="232"/>
      <c r="I683" s="232"/>
      <c r="J683" s="232"/>
      <c r="K683" s="232"/>
    </row>
    <row r="684" spans="1:11" ht="15.95">
      <c r="A684" s="1" t="s">
        <v>33436</v>
      </c>
      <c r="B684" s="231" t="s">
        <v>32924</v>
      </c>
      <c r="C684" s="231" t="s">
        <v>1807</v>
      </c>
      <c r="D684" s="231" t="s">
        <v>330</v>
      </c>
      <c r="E684" s="232"/>
      <c r="F684" s="232"/>
      <c r="G684" s="232"/>
      <c r="H684" s="232"/>
      <c r="I684" s="232"/>
      <c r="J684" s="232"/>
      <c r="K684" s="232"/>
    </row>
    <row r="685" spans="1:11" ht="15.95">
      <c r="A685" s="1" t="s">
        <v>33436</v>
      </c>
      <c r="B685" s="231" t="s">
        <v>32924</v>
      </c>
      <c r="C685" s="231" t="s">
        <v>1814</v>
      </c>
      <c r="D685" s="231" t="s">
        <v>330</v>
      </c>
      <c r="E685" s="232"/>
      <c r="F685" s="232"/>
      <c r="G685" s="232"/>
      <c r="H685" s="232"/>
      <c r="I685" s="232"/>
      <c r="J685" s="232"/>
      <c r="K685" s="232"/>
    </row>
    <row r="686" spans="1:11" ht="15.95">
      <c r="A686" s="1" t="s">
        <v>33436</v>
      </c>
      <c r="B686" s="232"/>
      <c r="C686" s="231" t="s">
        <v>1278</v>
      </c>
      <c r="D686" s="231" t="s">
        <v>330</v>
      </c>
      <c r="E686" s="231" t="s">
        <v>2034</v>
      </c>
      <c r="F686" s="231" t="s">
        <v>8</v>
      </c>
      <c r="G686" s="231" t="s">
        <v>2029</v>
      </c>
      <c r="H686" s="232"/>
      <c r="I686" s="231" t="s">
        <v>2035</v>
      </c>
      <c r="J686" s="231" t="s">
        <v>328</v>
      </c>
      <c r="K686" s="231" t="s">
        <v>330</v>
      </c>
    </row>
    <row r="687" spans="1:11" ht="15.95">
      <c r="A687" s="1" t="s">
        <v>33436</v>
      </c>
      <c r="B687" s="231" t="s">
        <v>32924</v>
      </c>
      <c r="C687" s="231" t="s">
        <v>1279</v>
      </c>
      <c r="D687" s="231" t="s">
        <v>330</v>
      </c>
      <c r="E687" s="232"/>
      <c r="F687" s="232"/>
      <c r="G687" s="232"/>
      <c r="H687" s="232"/>
      <c r="I687" s="232"/>
      <c r="J687" s="232"/>
      <c r="K687" s="232"/>
    </row>
    <row r="688" spans="1:11" ht="15.95">
      <c r="A688" s="1" t="s">
        <v>33436</v>
      </c>
      <c r="B688" s="232"/>
      <c r="C688" s="231" t="s">
        <v>1722</v>
      </c>
      <c r="D688" s="231" t="s">
        <v>330</v>
      </c>
      <c r="E688" s="231" t="s">
        <v>2037</v>
      </c>
      <c r="F688" s="231" t="s">
        <v>8</v>
      </c>
      <c r="G688" s="231" t="s">
        <v>2029</v>
      </c>
      <c r="H688" s="232"/>
      <c r="I688" s="231" t="s">
        <v>2038</v>
      </c>
      <c r="J688" s="231" t="s">
        <v>328</v>
      </c>
      <c r="K688" s="231" t="s">
        <v>330</v>
      </c>
    </row>
    <row r="689" spans="1:11" ht="15.95">
      <c r="A689" s="1" t="s">
        <v>33436</v>
      </c>
      <c r="B689" s="231" t="s">
        <v>32924</v>
      </c>
      <c r="C689" s="231" t="s">
        <v>1725</v>
      </c>
      <c r="D689" s="231" t="s">
        <v>330</v>
      </c>
      <c r="E689" s="232"/>
      <c r="F689" s="232"/>
      <c r="G689" s="232"/>
      <c r="H689" s="232"/>
      <c r="I689" s="232"/>
      <c r="J689" s="232"/>
      <c r="K689" s="232"/>
    </row>
    <row r="690" spans="1:11" ht="15.95">
      <c r="A690" s="1" t="s">
        <v>33436</v>
      </c>
      <c r="B690" s="231" t="s">
        <v>32924</v>
      </c>
      <c r="C690" s="231" t="s">
        <v>1726</v>
      </c>
      <c r="D690" s="231" t="s">
        <v>330</v>
      </c>
      <c r="E690" s="232"/>
      <c r="F690" s="232"/>
      <c r="G690" s="232"/>
      <c r="H690" s="232"/>
      <c r="I690" s="232"/>
      <c r="J690" s="232"/>
      <c r="K690" s="232"/>
    </row>
    <row r="691" spans="1:11" ht="15.95">
      <c r="A691" s="1" t="s">
        <v>33436</v>
      </c>
      <c r="B691" s="232"/>
      <c r="C691" s="231" t="s">
        <v>1604</v>
      </c>
      <c r="D691" s="231" t="s">
        <v>330</v>
      </c>
      <c r="E691" s="231" t="s">
        <v>2040</v>
      </c>
      <c r="F691" s="231" t="s">
        <v>8</v>
      </c>
      <c r="G691" s="231" t="s">
        <v>2029</v>
      </c>
      <c r="H691" s="232"/>
      <c r="I691" s="231" t="s">
        <v>2041</v>
      </c>
      <c r="J691" s="231" t="s">
        <v>328</v>
      </c>
      <c r="K691" s="231" t="s">
        <v>330</v>
      </c>
    </row>
    <row r="692" spans="1:11" ht="15.95">
      <c r="A692" s="1" t="s">
        <v>33436</v>
      </c>
      <c r="B692" s="231" t="s">
        <v>32924</v>
      </c>
      <c r="C692" s="231" t="s">
        <v>1605</v>
      </c>
      <c r="D692" s="231" t="s">
        <v>330</v>
      </c>
      <c r="E692" s="232"/>
      <c r="F692" s="232"/>
      <c r="G692" s="232"/>
      <c r="H692" s="232"/>
      <c r="I692" s="232"/>
      <c r="J692" s="232"/>
      <c r="K692" s="232"/>
    </row>
    <row r="693" spans="1:11" ht="15.95">
      <c r="A693" s="1" t="s">
        <v>33436</v>
      </c>
      <c r="B693" s="231" t="s">
        <v>32924</v>
      </c>
      <c r="C693" s="231" t="s">
        <v>33448</v>
      </c>
      <c r="D693" s="231" t="s">
        <v>330</v>
      </c>
      <c r="E693" s="232"/>
      <c r="F693" s="232"/>
      <c r="G693" s="232"/>
      <c r="H693" s="232"/>
      <c r="I693" s="232"/>
      <c r="J693" s="232"/>
      <c r="K693" s="232"/>
    </row>
    <row r="694" spans="1:11" ht="15.95">
      <c r="A694" s="1" t="s">
        <v>33436</v>
      </c>
      <c r="B694" s="231" t="s">
        <v>32924</v>
      </c>
      <c r="C694" s="231" t="s">
        <v>1618</v>
      </c>
      <c r="D694" s="231" t="s">
        <v>330</v>
      </c>
      <c r="E694" s="232"/>
      <c r="F694" s="232"/>
      <c r="G694" s="232"/>
      <c r="H694" s="232"/>
      <c r="I694" s="232"/>
      <c r="J694" s="232"/>
      <c r="K694" s="232"/>
    </row>
    <row r="695" spans="1:11" ht="15.95">
      <c r="A695" s="1" t="s">
        <v>33436</v>
      </c>
      <c r="B695" s="232"/>
      <c r="C695" s="231" t="s">
        <v>2042</v>
      </c>
      <c r="D695" s="231" t="s">
        <v>330</v>
      </c>
      <c r="E695" s="231" t="s">
        <v>2043</v>
      </c>
      <c r="F695" s="231" t="s">
        <v>8</v>
      </c>
      <c r="G695" s="231" t="s">
        <v>2029</v>
      </c>
      <c r="H695" s="232"/>
      <c r="I695" s="231" t="s">
        <v>2044</v>
      </c>
      <c r="J695" s="231" t="s">
        <v>328</v>
      </c>
      <c r="K695" s="231" t="s">
        <v>330</v>
      </c>
    </row>
    <row r="696" spans="1:11" ht="15.95">
      <c r="A696" s="1" t="s">
        <v>33436</v>
      </c>
      <c r="B696" s="231" t="s">
        <v>32924</v>
      </c>
      <c r="C696" s="231" t="s">
        <v>33449</v>
      </c>
      <c r="D696" s="231" t="s">
        <v>330</v>
      </c>
      <c r="E696" s="232"/>
      <c r="F696" s="232"/>
      <c r="G696" s="232"/>
      <c r="H696" s="232"/>
      <c r="I696" s="232"/>
      <c r="J696" s="232"/>
      <c r="K696" s="232"/>
    </row>
    <row r="697" spans="1:11" ht="15.95">
      <c r="A697" s="1" t="s">
        <v>33436</v>
      </c>
      <c r="B697" s="231" t="s">
        <v>32924</v>
      </c>
      <c r="C697" s="231" t="s">
        <v>33450</v>
      </c>
      <c r="D697" s="231" t="s">
        <v>330</v>
      </c>
      <c r="E697" s="232"/>
      <c r="F697" s="232"/>
      <c r="G697" s="232"/>
      <c r="H697" s="232"/>
      <c r="I697" s="232"/>
      <c r="J697" s="232"/>
      <c r="K697" s="232"/>
    </row>
    <row r="698" spans="1:11" ht="15.95">
      <c r="A698" s="1" t="s">
        <v>33436</v>
      </c>
      <c r="B698" s="231" t="s">
        <v>32924</v>
      </c>
      <c r="C698" s="231" t="s">
        <v>33451</v>
      </c>
      <c r="D698" s="231" t="s">
        <v>330</v>
      </c>
      <c r="E698" s="232"/>
      <c r="F698" s="232"/>
      <c r="G698" s="232"/>
      <c r="H698" s="232"/>
      <c r="I698" s="232"/>
      <c r="J698" s="232"/>
      <c r="K698" s="232"/>
    </row>
    <row r="699" spans="1:11" ht="15.95">
      <c r="A699" s="1" t="s">
        <v>33436</v>
      </c>
      <c r="B699" s="231" t="s">
        <v>32924</v>
      </c>
      <c r="C699" s="231" t="s">
        <v>33452</v>
      </c>
      <c r="D699" s="231" t="s">
        <v>330</v>
      </c>
      <c r="E699" s="232"/>
      <c r="F699" s="232"/>
      <c r="G699" s="232"/>
      <c r="H699" s="232"/>
      <c r="I699" s="232"/>
      <c r="J699" s="232"/>
      <c r="K699" s="232"/>
    </row>
    <row r="700" spans="1:11" ht="15.95">
      <c r="A700" s="1" t="s">
        <v>33436</v>
      </c>
      <c r="B700" s="232"/>
      <c r="C700" s="231" t="s">
        <v>1399</v>
      </c>
      <c r="D700" s="231" t="s">
        <v>330</v>
      </c>
      <c r="E700" s="231" t="s">
        <v>2046</v>
      </c>
      <c r="F700" s="231" t="s">
        <v>8</v>
      </c>
      <c r="G700" s="231" t="s">
        <v>2029</v>
      </c>
      <c r="H700" s="232"/>
      <c r="I700" s="231" t="s">
        <v>1454</v>
      </c>
      <c r="J700" s="231" t="s">
        <v>328</v>
      </c>
      <c r="K700" s="231" t="s">
        <v>330</v>
      </c>
    </row>
    <row r="701" spans="1:11" ht="15.95">
      <c r="A701" s="1" t="s">
        <v>33436</v>
      </c>
      <c r="B701" s="231" t="s">
        <v>32924</v>
      </c>
      <c r="C701" s="231" t="s">
        <v>1421</v>
      </c>
      <c r="D701" s="231" t="s">
        <v>330</v>
      </c>
      <c r="E701" s="232"/>
      <c r="F701" s="232"/>
      <c r="G701" s="232"/>
      <c r="H701" s="232"/>
      <c r="I701" s="232"/>
      <c r="J701" s="232"/>
      <c r="K701" s="232"/>
    </row>
    <row r="702" spans="1:11" ht="15.95">
      <c r="A702" s="1" t="s">
        <v>33436</v>
      </c>
      <c r="B702" s="231" t="s">
        <v>32924</v>
      </c>
      <c r="C702" s="231" t="s">
        <v>1423</v>
      </c>
      <c r="D702" s="231" t="s">
        <v>330</v>
      </c>
      <c r="E702" s="232"/>
      <c r="F702" s="232"/>
      <c r="G702" s="232"/>
      <c r="H702" s="232"/>
      <c r="I702" s="232"/>
      <c r="J702" s="232"/>
      <c r="K702" s="232"/>
    </row>
    <row r="703" spans="1:11" ht="15.95">
      <c r="A703" s="1" t="s">
        <v>33436</v>
      </c>
      <c r="B703" s="231" t="s">
        <v>32924</v>
      </c>
      <c r="C703" s="231" t="s">
        <v>1424</v>
      </c>
      <c r="D703" s="231" t="s">
        <v>330</v>
      </c>
      <c r="E703" s="232"/>
      <c r="F703" s="232"/>
      <c r="G703" s="232"/>
      <c r="H703" s="232"/>
      <c r="I703" s="232"/>
      <c r="J703" s="232"/>
      <c r="K703" s="232"/>
    </row>
    <row r="704" spans="1:11" ht="15.95">
      <c r="A704" s="1" t="s">
        <v>33436</v>
      </c>
      <c r="B704" s="231" t="s">
        <v>32924</v>
      </c>
      <c r="C704" s="231" t="s">
        <v>1432</v>
      </c>
      <c r="D704" s="231" t="s">
        <v>330</v>
      </c>
      <c r="E704" s="232"/>
      <c r="F704" s="232"/>
      <c r="G704" s="232"/>
      <c r="H704" s="232"/>
      <c r="I704" s="232"/>
      <c r="J704" s="232"/>
      <c r="K704" s="232"/>
    </row>
    <row r="705" spans="1:11" ht="15.95">
      <c r="A705" s="1" t="s">
        <v>33436</v>
      </c>
      <c r="B705" s="231" t="s">
        <v>32924</v>
      </c>
      <c r="C705" s="231" t="s">
        <v>1440</v>
      </c>
      <c r="D705" s="231" t="s">
        <v>330</v>
      </c>
      <c r="E705" s="232"/>
      <c r="F705" s="232"/>
      <c r="G705" s="232"/>
      <c r="H705" s="232"/>
      <c r="I705" s="232"/>
      <c r="J705" s="232"/>
      <c r="K705" s="232"/>
    </row>
    <row r="706" spans="1:11" ht="15.95">
      <c r="A706" s="1" t="s">
        <v>33436</v>
      </c>
      <c r="B706" s="231" t="s">
        <v>32924</v>
      </c>
      <c r="C706" s="231" t="s">
        <v>1447</v>
      </c>
      <c r="D706" s="231" t="s">
        <v>330</v>
      </c>
      <c r="E706" s="232"/>
      <c r="F706" s="232"/>
      <c r="G706" s="232"/>
      <c r="H706" s="232"/>
      <c r="I706" s="232"/>
      <c r="J706" s="232"/>
      <c r="K706" s="232"/>
    </row>
    <row r="707" spans="1:11" ht="15.95">
      <c r="A707" s="1" t="s">
        <v>33436</v>
      </c>
      <c r="B707" s="232"/>
      <c r="C707" s="231" t="s">
        <v>1059</v>
      </c>
      <c r="D707" s="231" t="s">
        <v>330</v>
      </c>
      <c r="E707" s="231" t="s">
        <v>2048</v>
      </c>
      <c r="F707" s="231" t="s">
        <v>8</v>
      </c>
      <c r="G707" s="231" t="s">
        <v>2029</v>
      </c>
      <c r="H707" s="232"/>
      <c r="I707" s="231" t="s">
        <v>2049</v>
      </c>
      <c r="J707" s="231" t="s">
        <v>328</v>
      </c>
      <c r="K707" s="231" t="s">
        <v>330</v>
      </c>
    </row>
    <row r="708" spans="1:11" ht="15.95">
      <c r="A708" s="1" t="s">
        <v>33436</v>
      </c>
      <c r="B708" s="231" t="s">
        <v>32924</v>
      </c>
      <c r="C708" s="231" t="s">
        <v>1089</v>
      </c>
      <c r="D708" s="231" t="s">
        <v>330</v>
      </c>
      <c r="E708" s="232"/>
      <c r="F708" s="232"/>
      <c r="G708" s="232"/>
      <c r="H708" s="232"/>
      <c r="I708" s="232"/>
      <c r="J708" s="232"/>
      <c r="K708" s="232"/>
    </row>
    <row r="709" spans="1:11" ht="15.95">
      <c r="A709" s="1" t="s">
        <v>33436</v>
      </c>
      <c r="B709" s="231" t="s">
        <v>32924</v>
      </c>
      <c r="C709" s="231" t="s">
        <v>1100</v>
      </c>
      <c r="D709" s="231" t="s">
        <v>330</v>
      </c>
      <c r="E709" s="232"/>
      <c r="F709" s="232"/>
      <c r="G709" s="232"/>
      <c r="H709" s="232"/>
      <c r="I709" s="232"/>
      <c r="J709" s="232"/>
      <c r="K709" s="232"/>
    </row>
    <row r="710" spans="1:11" ht="15.95">
      <c r="A710" s="1" t="s">
        <v>33436</v>
      </c>
      <c r="B710" s="231" t="s">
        <v>32924</v>
      </c>
      <c r="C710" s="231" t="s">
        <v>1109</v>
      </c>
      <c r="D710" s="231" t="s">
        <v>330</v>
      </c>
      <c r="E710" s="232"/>
      <c r="F710" s="232"/>
      <c r="G710" s="232"/>
      <c r="H710" s="232"/>
      <c r="I710" s="232"/>
      <c r="J710" s="232"/>
      <c r="K710" s="232"/>
    </row>
    <row r="711" spans="1:11" ht="15.95">
      <c r="A711" s="1" t="s">
        <v>33436</v>
      </c>
      <c r="B711" s="231" t="s">
        <v>32924</v>
      </c>
      <c r="C711" s="231" t="s">
        <v>1118</v>
      </c>
      <c r="D711" s="231" t="s">
        <v>330</v>
      </c>
      <c r="E711" s="232"/>
      <c r="F711" s="232"/>
      <c r="G711" s="232"/>
      <c r="H711" s="232"/>
      <c r="I711" s="232"/>
      <c r="J711" s="232"/>
      <c r="K711" s="232"/>
    </row>
    <row r="712" spans="1:11" ht="15.95">
      <c r="A712" s="1" t="s">
        <v>33436</v>
      </c>
      <c r="B712" s="231" t="s">
        <v>32924</v>
      </c>
      <c r="C712" s="231" t="s">
        <v>1128</v>
      </c>
      <c r="D712" s="231" t="s">
        <v>330</v>
      </c>
      <c r="E712" s="232"/>
      <c r="F712" s="232"/>
      <c r="G712" s="232"/>
      <c r="H712" s="232"/>
      <c r="I712" s="232"/>
      <c r="J712" s="232"/>
      <c r="K712" s="232"/>
    </row>
    <row r="713" spans="1:11" ht="15.95">
      <c r="A713" s="1" t="s">
        <v>33436</v>
      </c>
      <c r="B713" s="231" t="s">
        <v>32924</v>
      </c>
      <c r="C713" s="231" t="s">
        <v>1137</v>
      </c>
      <c r="D713" s="231" t="s">
        <v>330</v>
      </c>
      <c r="E713" s="232"/>
      <c r="F713" s="232"/>
      <c r="G713" s="232"/>
      <c r="H713" s="232"/>
      <c r="I713" s="232"/>
      <c r="J713" s="232"/>
      <c r="K713" s="232"/>
    </row>
    <row r="714" spans="1:11" ht="15.95">
      <c r="A714" s="1" t="s">
        <v>33436</v>
      </c>
      <c r="B714" s="231" t="s">
        <v>32924</v>
      </c>
      <c r="C714" s="231" t="s">
        <v>1141</v>
      </c>
      <c r="D714" s="231" t="s">
        <v>330</v>
      </c>
      <c r="E714" s="232"/>
      <c r="F714" s="232"/>
      <c r="G714" s="232"/>
      <c r="H714" s="232"/>
      <c r="I714" s="232"/>
      <c r="J714" s="232"/>
      <c r="K714" s="232"/>
    </row>
    <row r="715" spans="1:11" ht="15.95">
      <c r="A715" s="1" t="s">
        <v>33436</v>
      </c>
      <c r="B715" s="231" t="s">
        <v>32924</v>
      </c>
      <c r="C715" s="231" t="s">
        <v>1149</v>
      </c>
      <c r="D715" s="231" t="s">
        <v>330</v>
      </c>
      <c r="E715" s="232"/>
      <c r="F715" s="232"/>
      <c r="G715" s="232"/>
      <c r="H715" s="232"/>
      <c r="I715" s="232"/>
      <c r="J715" s="232"/>
      <c r="K715" s="232"/>
    </row>
    <row r="716" spans="1:11" ht="15.95">
      <c r="A716" s="1" t="s">
        <v>33436</v>
      </c>
      <c r="B716" s="231" t="s">
        <v>32924</v>
      </c>
      <c r="C716" s="231" t="s">
        <v>1151</v>
      </c>
      <c r="D716" s="231" t="s">
        <v>330</v>
      </c>
      <c r="E716" s="232"/>
      <c r="F716" s="232"/>
      <c r="G716" s="232"/>
      <c r="H716" s="232"/>
      <c r="I716" s="232"/>
      <c r="J716" s="232"/>
      <c r="K716" s="232"/>
    </row>
    <row r="717" spans="1:11" ht="15.95">
      <c r="A717" s="1" t="s">
        <v>33436</v>
      </c>
      <c r="B717" s="231" t="s">
        <v>32924</v>
      </c>
      <c r="C717" s="231" t="s">
        <v>1157</v>
      </c>
      <c r="D717" s="231" t="s">
        <v>330</v>
      </c>
      <c r="E717" s="232"/>
      <c r="F717" s="232"/>
      <c r="G717" s="232"/>
      <c r="H717" s="232"/>
      <c r="I717" s="232"/>
      <c r="J717" s="232"/>
      <c r="K717" s="232"/>
    </row>
    <row r="718" spans="1:11" ht="15.95">
      <c r="A718" s="1" t="s">
        <v>33436</v>
      </c>
      <c r="B718" s="231" t="s">
        <v>32924</v>
      </c>
      <c r="C718" s="231" t="s">
        <v>1275</v>
      </c>
      <c r="D718" s="231" t="s">
        <v>330</v>
      </c>
      <c r="E718" s="232"/>
      <c r="F718" s="232"/>
      <c r="G718" s="232"/>
      <c r="H718" s="232"/>
      <c r="I718" s="232"/>
      <c r="J718" s="232"/>
      <c r="K718" s="232"/>
    </row>
    <row r="719" spans="1:11" ht="15.95">
      <c r="A719" s="1" t="s">
        <v>33436</v>
      </c>
      <c r="B719" s="232"/>
      <c r="C719" s="231" t="s">
        <v>1621</v>
      </c>
      <c r="D719" s="231" t="s">
        <v>330</v>
      </c>
      <c r="E719" s="231" t="s">
        <v>1570</v>
      </c>
      <c r="F719" s="231" t="s">
        <v>8</v>
      </c>
      <c r="G719" s="231" t="s">
        <v>2029</v>
      </c>
      <c r="H719" s="232"/>
      <c r="I719" s="231" t="s">
        <v>1635</v>
      </c>
      <c r="J719" s="231" t="s">
        <v>328</v>
      </c>
      <c r="K719" s="231" t="s">
        <v>330</v>
      </c>
    </row>
    <row r="720" spans="1:11" ht="15.95">
      <c r="A720" s="1" t="s">
        <v>33436</v>
      </c>
      <c r="B720" s="231" t="s">
        <v>32924</v>
      </c>
      <c r="C720" s="231" t="s">
        <v>1631</v>
      </c>
      <c r="D720" s="231" t="s">
        <v>330</v>
      </c>
      <c r="E720" s="232"/>
      <c r="F720" s="232"/>
      <c r="G720" s="232"/>
      <c r="H720" s="232"/>
      <c r="I720" s="232"/>
      <c r="J720" s="232"/>
      <c r="K720" s="232"/>
    </row>
    <row r="721" spans="1:11" ht="15.95">
      <c r="A721" s="1" t="s">
        <v>33436</v>
      </c>
      <c r="B721" s="231" t="s">
        <v>32924</v>
      </c>
      <c r="C721" s="231" t="s">
        <v>1633</v>
      </c>
      <c r="D721" s="231" t="s">
        <v>330</v>
      </c>
      <c r="E721" s="232"/>
      <c r="F721" s="232"/>
      <c r="G721" s="232"/>
      <c r="H721" s="232"/>
      <c r="I721" s="232"/>
      <c r="J721" s="232"/>
      <c r="K721" s="232"/>
    </row>
    <row r="722" spans="1:11" ht="15.95">
      <c r="A722" s="1" t="s">
        <v>33436</v>
      </c>
      <c r="B722" s="232"/>
      <c r="C722" s="231" t="s">
        <v>967</v>
      </c>
      <c r="D722" s="231" t="s">
        <v>330</v>
      </c>
      <c r="E722" s="231" t="s">
        <v>2051</v>
      </c>
      <c r="F722" s="231" t="s">
        <v>8</v>
      </c>
      <c r="G722" s="231" t="s">
        <v>2029</v>
      </c>
      <c r="H722" s="232"/>
      <c r="I722" s="231" t="s">
        <v>2052</v>
      </c>
      <c r="J722" s="231" t="s">
        <v>328</v>
      </c>
      <c r="K722" s="231" t="s">
        <v>330</v>
      </c>
    </row>
    <row r="723" spans="1:11" ht="15.95">
      <c r="A723" s="1" t="s">
        <v>33436</v>
      </c>
      <c r="B723" s="231" t="s">
        <v>32924</v>
      </c>
      <c r="C723" s="231" t="s">
        <v>971</v>
      </c>
      <c r="D723" s="231" t="s">
        <v>330</v>
      </c>
      <c r="E723" s="232"/>
      <c r="F723" s="232"/>
      <c r="G723" s="232"/>
      <c r="H723" s="232"/>
      <c r="I723" s="232"/>
      <c r="J723" s="232"/>
      <c r="K723" s="232"/>
    </row>
    <row r="724" spans="1:11" ht="15.95">
      <c r="A724" s="1" t="s">
        <v>33436</v>
      </c>
      <c r="B724" s="231" t="s">
        <v>32924</v>
      </c>
      <c r="C724" s="231" t="s">
        <v>975</v>
      </c>
      <c r="D724" s="231" t="s">
        <v>330</v>
      </c>
      <c r="E724" s="232"/>
      <c r="F724" s="232"/>
      <c r="G724" s="232"/>
      <c r="H724" s="232"/>
      <c r="I724" s="232"/>
      <c r="J724" s="232"/>
      <c r="K724" s="232"/>
    </row>
    <row r="725" spans="1:11" ht="15.95">
      <c r="A725" s="1" t="s">
        <v>33436</v>
      </c>
      <c r="B725" s="231" t="s">
        <v>32924</v>
      </c>
      <c r="C725" s="231" t="s">
        <v>986</v>
      </c>
      <c r="D725" s="231" t="s">
        <v>330</v>
      </c>
      <c r="E725" s="232"/>
      <c r="F725" s="232"/>
      <c r="G725" s="232"/>
      <c r="H725" s="232"/>
      <c r="I725" s="232"/>
      <c r="J725" s="232"/>
      <c r="K725" s="232"/>
    </row>
    <row r="726" spans="1:11" ht="15.95">
      <c r="A726" s="1" t="s">
        <v>33436</v>
      </c>
      <c r="B726" s="231" t="s">
        <v>32924</v>
      </c>
      <c r="C726" s="231" t="s">
        <v>993</v>
      </c>
      <c r="D726" s="231" t="s">
        <v>330</v>
      </c>
      <c r="E726" s="232"/>
      <c r="F726" s="232"/>
      <c r="G726" s="232"/>
      <c r="H726" s="232"/>
      <c r="I726" s="232"/>
      <c r="J726" s="232"/>
      <c r="K726" s="232"/>
    </row>
    <row r="727" spans="1:11" ht="15.95">
      <c r="A727" s="1" t="s">
        <v>33436</v>
      </c>
      <c r="B727" s="231" t="s">
        <v>32924</v>
      </c>
      <c r="C727" s="231" t="s">
        <v>998</v>
      </c>
      <c r="D727" s="231" t="s">
        <v>330</v>
      </c>
      <c r="E727" s="232"/>
      <c r="F727" s="232"/>
      <c r="G727" s="232"/>
      <c r="H727" s="232"/>
      <c r="I727" s="232"/>
      <c r="J727" s="232"/>
      <c r="K727" s="232"/>
    </row>
    <row r="728" spans="1:11" ht="15.95">
      <c r="A728" s="1" t="s">
        <v>33436</v>
      </c>
      <c r="B728" s="231" t="s">
        <v>32924</v>
      </c>
      <c r="C728" s="231" t="s">
        <v>1003</v>
      </c>
      <c r="D728" s="231" t="s">
        <v>330</v>
      </c>
      <c r="E728" s="232"/>
      <c r="F728" s="232"/>
      <c r="G728" s="232"/>
      <c r="H728" s="232"/>
      <c r="I728" s="232"/>
      <c r="J728" s="232"/>
      <c r="K728" s="232"/>
    </row>
    <row r="729" spans="1:11" ht="15.95">
      <c r="A729" s="1" t="s">
        <v>33436</v>
      </c>
      <c r="B729" s="231" t="s">
        <v>32924</v>
      </c>
      <c r="C729" s="231" t="s">
        <v>1007</v>
      </c>
      <c r="D729" s="231" t="s">
        <v>330</v>
      </c>
      <c r="E729" s="232"/>
      <c r="F729" s="232"/>
      <c r="G729" s="232"/>
      <c r="H729" s="232"/>
      <c r="I729" s="232"/>
      <c r="J729" s="232"/>
      <c r="K729" s="232"/>
    </row>
    <row r="730" spans="1:11" ht="15.95">
      <c r="A730" s="1" t="s">
        <v>33436</v>
      </c>
      <c r="B730" s="231" t="s">
        <v>32924</v>
      </c>
      <c r="C730" s="231" t="s">
        <v>1015</v>
      </c>
      <c r="D730" s="231" t="s">
        <v>330</v>
      </c>
      <c r="E730" s="232"/>
      <c r="F730" s="232"/>
      <c r="G730" s="232"/>
      <c r="H730" s="232"/>
      <c r="I730" s="232"/>
      <c r="J730" s="232"/>
      <c r="K730" s="232"/>
    </row>
    <row r="731" spans="1:11" ht="15.95">
      <c r="A731" s="1" t="s">
        <v>33436</v>
      </c>
      <c r="B731" s="231" t="s">
        <v>32924</v>
      </c>
      <c r="C731" s="231" t="s">
        <v>1019</v>
      </c>
      <c r="D731" s="231" t="s">
        <v>330</v>
      </c>
      <c r="E731" s="232"/>
      <c r="F731" s="232"/>
      <c r="G731" s="232"/>
      <c r="H731" s="232"/>
      <c r="I731" s="232"/>
      <c r="J731" s="232"/>
      <c r="K731" s="232"/>
    </row>
    <row r="732" spans="1:11" ht="15.95">
      <c r="A732" s="1" t="s">
        <v>33436</v>
      </c>
      <c r="B732" s="231" t="s">
        <v>32924</v>
      </c>
      <c r="C732" s="231" t="s">
        <v>1022</v>
      </c>
      <c r="D732" s="231" t="s">
        <v>330</v>
      </c>
      <c r="E732" s="232"/>
      <c r="F732" s="232"/>
      <c r="G732" s="232"/>
      <c r="H732" s="232"/>
      <c r="I732" s="232"/>
      <c r="J732" s="232"/>
      <c r="K732" s="232"/>
    </row>
    <row r="733" spans="1:11" ht="15.95">
      <c r="A733" s="1" t="s">
        <v>33436</v>
      </c>
      <c r="B733" s="231" t="s">
        <v>32924</v>
      </c>
      <c r="C733" s="231" t="s">
        <v>1026</v>
      </c>
      <c r="D733" s="231" t="s">
        <v>330</v>
      </c>
      <c r="E733" s="232"/>
      <c r="F733" s="232"/>
      <c r="G733" s="232"/>
      <c r="H733" s="232"/>
      <c r="I733" s="232"/>
      <c r="J733" s="232"/>
      <c r="K733" s="232"/>
    </row>
    <row r="734" spans="1:11" ht="15.95">
      <c r="A734" s="1" t="s">
        <v>33436</v>
      </c>
      <c r="B734" s="231" t="s">
        <v>32924</v>
      </c>
      <c r="C734" s="231" t="s">
        <v>1034</v>
      </c>
      <c r="D734" s="231" t="s">
        <v>330</v>
      </c>
      <c r="E734" s="232"/>
      <c r="F734" s="232"/>
      <c r="G734" s="232"/>
      <c r="H734" s="232"/>
      <c r="I734" s="232"/>
      <c r="J734" s="232"/>
      <c r="K734" s="232"/>
    </row>
    <row r="735" spans="1:11" ht="15.95">
      <c r="A735" s="1" t="s">
        <v>33436</v>
      </c>
      <c r="B735" s="231" t="s">
        <v>32924</v>
      </c>
      <c r="C735" s="231" t="s">
        <v>1039</v>
      </c>
      <c r="D735" s="231" t="s">
        <v>330</v>
      </c>
      <c r="E735" s="232"/>
      <c r="F735" s="232"/>
      <c r="G735" s="232"/>
      <c r="H735" s="232"/>
      <c r="I735" s="232"/>
      <c r="J735" s="232"/>
      <c r="K735" s="232"/>
    </row>
    <row r="736" spans="1:11" ht="15.95">
      <c r="A736" s="1" t="s">
        <v>33436</v>
      </c>
      <c r="B736" s="231" t="s">
        <v>32924</v>
      </c>
      <c r="C736" s="231" t="s">
        <v>1042</v>
      </c>
      <c r="D736" s="231" t="s">
        <v>330</v>
      </c>
      <c r="E736" s="232"/>
      <c r="F736" s="232"/>
      <c r="G736" s="232"/>
      <c r="H736" s="232"/>
      <c r="I736" s="232"/>
      <c r="J736" s="232"/>
      <c r="K736" s="232"/>
    </row>
    <row r="737" spans="1:11" ht="15.95">
      <c r="A737" s="1" t="s">
        <v>33436</v>
      </c>
      <c r="B737" s="232"/>
      <c r="C737" s="231" t="s">
        <v>1712</v>
      </c>
      <c r="D737" s="231" t="s">
        <v>330</v>
      </c>
      <c r="E737" s="231" t="s">
        <v>2054</v>
      </c>
      <c r="F737" s="231" t="s">
        <v>8</v>
      </c>
      <c r="G737" s="231" t="s">
        <v>2029</v>
      </c>
      <c r="H737" s="232"/>
      <c r="I737" s="231" t="s">
        <v>2055</v>
      </c>
      <c r="J737" s="231" t="s">
        <v>328</v>
      </c>
      <c r="K737" s="231" t="s">
        <v>330</v>
      </c>
    </row>
    <row r="738" spans="1:11" ht="15.95">
      <c r="A738" s="1" t="s">
        <v>33436</v>
      </c>
      <c r="B738" s="231" t="s">
        <v>32924</v>
      </c>
      <c r="C738" s="231" t="s">
        <v>1715</v>
      </c>
      <c r="D738" s="231" t="s">
        <v>330</v>
      </c>
      <c r="E738" s="232"/>
      <c r="F738" s="232"/>
      <c r="G738" s="232"/>
      <c r="H738" s="232"/>
      <c r="I738" s="232"/>
      <c r="J738" s="232"/>
      <c r="K738" s="232"/>
    </row>
    <row r="739" spans="1:11" ht="15.95">
      <c r="A739" s="1" t="s">
        <v>33436</v>
      </c>
      <c r="B739" s="231" t="s">
        <v>32924</v>
      </c>
      <c r="C739" s="231" t="s">
        <v>1716</v>
      </c>
      <c r="D739" s="231" t="s">
        <v>330</v>
      </c>
      <c r="E739" s="232"/>
      <c r="F739" s="232"/>
      <c r="G739" s="232"/>
      <c r="H739" s="232"/>
      <c r="I739" s="232"/>
      <c r="J739" s="232"/>
      <c r="K739" s="232"/>
    </row>
    <row r="740" spans="1:11" ht="15.95">
      <c r="A740" s="1" t="s">
        <v>33436</v>
      </c>
      <c r="B740" s="231" t="s">
        <v>32924</v>
      </c>
      <c r="C740" s="231" t="s">
        <v>1717</v>
      </c>
      <c r="D740" s="231" t="s">
        <v>330</v>
      </c>
      <c r="E740" s="232"/>
      <c r="F740" s="232"/>
      <c r="G740" s="232"/>
      <c r="H740" s="232"/>
      <c r="I740" s="232"/>
      <c r="J740" s="232"/>
      <c r="K740" s="232"/>
    </row>
    <row r="741" spans="1:11" ht="15.95">
      <c r="A741" s="1" t="s">
        <v>33436</v>
      </c>
      <c r="B741" s="232"/>
      <c r="C741" s="231" t="s">
        <v>957</v>
      </c>
      <c r="D741" s="231" t="s">
        <v>330</v>
      </c>
      <c r="E741" s="231" t="s">
        <v>2057</v>
      </c>
      <c r="F741" s="231" t="s">
        <v>8</v>
      </c>
      <c r="G741" s="231" t="s">
        <v>2029</v>
      </c>
      <c r="H741" s="232"/>
      <c r="I741" s="231" t="s">
        <v>2058</v>
      </c>
      <c r="J741" s="231" t="s">
        <v>328</v>
      </c>
      <c r="K741" s="231" t="s">
        <v>330</v>
      </c>
    </row>
    <row r="742" spans="1:11" ht="15.95">
      <c r="A742" s="1" t="s">
        <v>33436</v>
      </c>
      <c r="B742" s="231" t="s">
        <v>32924</v>
      </c>
      <c r="C742" s="231" t="s">
        <v>33453</v>
      </c>
      <c r="D742" s="231" t="s">
        <v>330</v>
      </c>
      <c r="E742" s="232"/>
      <c r="F742" s="232"/>
      <c r="G742" s="232"/>
      <c r="H742" s="232"/>
      <c r="I742" s="232"/>
      <c r="J742" s="232"/>
      <c r="K742" s="232"/>
    </row>
    <row r="743" spans="1:11" ht="15.95">
      <c r="A743" s="1" t="s">
        <v>33436</v>
      </c>
      <c r="B743" s="232"/>
      <c r="C743" s="231" t="s">
        <v>897</v>
      </c>
      <c r="D743" s="231" t="s">
        <v>330</v>
      </c>
      <c r="E743" s="231" t="s">
        <v>120</v>
      </c>
      <c r="F743" s="231" t="s">
        <v>8</v>
      </c>
      <c r="G743" s="231" t="s">
        <v>2029</v>
      </c>
      <c r="H743" s="232"/>
      <c r="I743" s="231" t="s">
        <v>2060</v>
      </c>
      <c r="J743" s="231" t="s">
        <v>328</v>
      </c>
      <c r="K743" s="231" t="s">
        <v>330</v>
      </c>
    </row>
    <row r="744" spans="1:11" ht="15.95">
      <c r="A744" s="1" t="s">
        <v>33436</v>
      </c>
      <c r="B744" s="232"/>
      <c r="C744" s="231" t="s">
        <v>1697</v>
      </c>
      <c r="D744" s="231" t="s">
        <v>330</v>
      </c>
      <c r="E744" s="231" t="s">
        <v>2062</v>
      </c>
      <c r="F744" s="231" t="s">
        <v>8</v>
      </c>
      <c r="G744" s="231" t="s">
        <v>2029</v>
      </c>
      <c r="H744" s="232"/>
      <c r="I744" s="231" t="s">
        <v>2063</v>
      </c>
      <c r="J744" s="231" t="s">
        <v>328</v>
      </c>
      <c r="K744" s="231" t="s">
        <v>330</v>
      </c>
    </row>
    <row r="745" spans="1:11" ht="15.95">
      <c r="A745" s="1" t="s">
        <v>33436</v>
      </c>
      <c r="B745" s="231" t="s">
        <v>32924</v>
      </c>
      <c r="C745" s="231" t="s">
        <v>1709</v>
      </c>
      <c r="D745" s="231" t="s">
        <v>330</v>
      </c>
      <c r="E745" s="232"/>
      <c r="F745" s="232"/>
      <c r="G745" s="232"/>
      <c r="H745" s="232"/>
      <c r="I745" s="232"/>
      <c r="J745" s="232"/>
      <c r="K745" s="232"/>
    </row>
    <row r="746" spans="1:11" ht="15.95">
      <c r="A746" s="1" t="s">
        <v>33436</v>
      </c>
      <c r="B746" s="231" t="s">
        <v>32924</v>
      </c>
      <c r="C746" s="231" t="s">
        <v>1710</v>
      </c>
      <c r="D746" s="231" t="s">
        <v>330</v>
      </c>
      <c r="E746" s="232"/>
      <c r="F746" s="232"/>
      <c r="G746" s="232"/>
      <c r="H746" s="232"/>
      <c r="I746" s="232"/>
      <c r="J746" s="232"/>
      <c r="K746" s="232"/>
    </row>
    <row r="747" spans="1:11" ht="15.95">
      <c r="A747" s="1" t="s">
        <v>33436</v>
      </c>
      <c r="B747" s="232"/>
      <c r="C747" s="231" t="s">
        <v>2064</v>
      </c>
      <c r="D747" s="231" t="s">
        <v>330</v>
      </c>
      <c r="E747" s="231" t="s">
        <v>2066</v>
      </c>
      <c r="F747" s="231" t="s">
        <v>8</v>
      </c>
      <c r="G747" s="231" t="s">
        <v>2029</v>
      </c>
      <c r="H747" s="232"/>
      <c r="I747" s="231" t="s">
        <v>2067</v>
      </c>
      <c r="J747" s="231" t="s">
        <v>328</v>
      </c>
      <c r="K747" s="231" t="s">
        <v>330</v>
      </c>
    </row>
    <row r="748" spans="1:11" ht="15.95">
      <c r="A748" s="1" t="s">
        <v>33436</v>
      </c>
      <c r="B748" s="231" t="s">
        <v>32924</v>
      </c>
      <c r="C748" s="231" t="s">
        <v>2214</v>
      </c>
      <c r="D748" s="231" t="s">
        <v>330</v>
      </c>
      <c r="E748" s="232"/>
      <c r="F748" s="232"/>
      <c r="G748" s="232"/>
      <c r="H748" s="232"/>
      <c r="I748" s="232"/>
      <c r="J748" s="232"/>
      <c r="K748" s="232"/>
    </row>
    <row r="749" spans="1:11" ht="15.95">
      <c r="A749" s="1" t="s">
        <v>33436</v>
      </c>
      <c r="B749" s="231" t="s">
        <v>32924</v>
      </c>
      <c r="C749" s="231" t="s">
        <v>33454</v>
      </c>
      <c r="D749" s="231" t="s">
        <v>330</v>
      </c>
      <c r="E749" s="232"/>
      <c r="F749" s="232"/>
      <c r="G749" s="232"/>
      <c r="H749" s="232"/>
      <c r="I749" s="232"/>
      <c r="J749" s="232"/>
      <c r="K749" s="232"/>
    </row>
    <row r="750" spans="1:11" ht="15.95">
      <c r="A750" s="1" t="s">
        <v>33436</v>
      </c>
      <c r="B750" s="232"/>
      <c r="C750" s="231" t="s">
        <v>1364</v>
      </c>
      <c r="D750" s="231" t="s">
        <v>330</v>
      </c>
      <c r="E750" s="231" t="s">
        <v>2069</v>
      </c>
      <c r="F750" s="231" t="s">
        <v>8</v>
      </c>
      <c r="G750" s="231" t="s">
        <v>2029</v>
      </c>
      <c r="H750" s="232"/>
      <c r="I750" s="231" t="s">
        <v>2070</v>
      </c>
      <c r="J750" s="231" t="s">
        <v>328</v>
      </c>
      <c r="K750" s="231" t="s">
        <v>330</v>
      </c>
    </row>
    <row r="751" spans="1:11" ht="15.95">
      <c r="A751" s="1" t="s">
        <v>33436</v>
      </c>
      <c r="B751" s="231" t="s">
        <v>32924</v>
      </c>
      <c r="C751" s="231" t="s">
        <v>33455</v>
      </c>
      <c r="D751" s="231" t="s">
        <v>324</v>
      </c>
      <c r="E751" s="232"/>
      <c r="F751" s="232"/>
      <c r="G751" s="232"/>
      <c r="H751" s="232"/>
      <c r="I751" s="232"/>
      <c r="J751" s="232"/>
      <c r="K751" s="232"/>
    </row>
    <row r="752" spans="1:11" ht="15.95">
      <c r="A752" s="1" t="s">
        <v>33436</v>
      </c>
      <c r="B752" s="231" t="s">
        <v>32924</v>
      </c>
      <c r="C752" s="231" t="s">
        <v>1368</v>
      </c>
      <c r="D752" s="231" t="s">
        <v>324</v>
      </c>
      <c r="E752" s="232"/>
      <c r="F752" s="232"/>
      <c r="G752" s="232"/>
      <c r="H752" s="232"/>
      <c r="I752" s="232"/>
      <c r="J752" s="232"/>
      <c r="K752" s="232"/>
    </row>
    <row r="753" spans="1:11" ht="15.95">
      <c r="A753" s="1" t="s">
        <v>33436</v>
      </c>
      <c r="B753" s="231" t="s">
        <v>32924</v>
      </c>
      <c r="C753" s="231" t="s">
        <v>1379</v>
      </c>
      <c r="D753" s="231" t="s">
        <v>324</v>
      </c>
      <c r="E753" s="232"/>
      <c r="F753" s="232"/>
      <c r="G753" s="232"/>
      <c r="H753" s="232"/>
      <c r="I753" s="232"/>
      <c r="J753" s="232"/>
      <c r="K753" s="232"/>
    </row>
    <row r="754" spans="1:11" ht="15.95">
      <c r="A754" s="1" t="s">
        <v>33436</v>
      </c>
      <c r="B754" s="231" t="s">
        <v>32924</v>
      </c>
      <c r="C754" s="231" t="s">
        <v>1386</v>
      </c>
      <c r="D754" s="231" t="s">
        <v>324</v>
      </c>
      <c r="E754" s="232"/>
      <c r="F754" s="232"/>
      <c r="G754" s="232"/>
      <c r="H754" s="232"/>
      <c r="I754" s="232"/>
      <c r="J754" s="232"/>
      <c r="K754" s="232"/>
    </row>
    <row r="755" spans="1:11" ht="15.95">
      <c r="A755" s="1" t="s">
        <v>33436</v>
      </c>
      <c r="B755" s="231" t="s">
        <v>32924</v>
      </c>
      <c r="C755" s="231" t="s">
        <v>1390</v>
      </c>
      <c r="D755" s="231" t="s">
        <v>324</v>
      </c>
      <c r="E755" s="232"/>
      <c r="F755" s="232"/>
      <c r="G755" s="232"/>
      <c r="H755" s="232"/>
      <c r="I755" s="232"/>
      <c r="J755" s="232"/>
      <c r="K755" s="232"/>
    </row>
    <row r="756" spans="1:11" ht="15.95">
      <c r="A756" s="1" t="s">
        <v>33436</v>
      </c>
      <c r="B756" s="231" t="s">
        <v>32924</v>
      </c>
      <c r="C756" s="231" t="s">
        <v>1392</v>
      </c>
      <c r="D756" s="231" t="s">
        <v>324</v>
      </c>
      <c r="E756" s="232"/>
      <c r="F756" s="232"/>
      <c r="G756" s="232"/>
      <c r="H756" s="232"/>
      <c r="I756" s="232"/>
      <c r="J756" s="232"/>
      <c r="K756" s="232"/>
    </row>
    <row r="757" spans="1:11" ht="15.95">
      <c r="A757" s="1" t="s">
        <v>33436</v>
      </c>
      <c r="B757" s="232"/>
      <c r="C757" s="231" t="s">
        <v>322</v>
      </c>
      <c r="D757" s="231" t="s">
        <v>324</v>
      </c>
      <c r="E757" s="231" t="s">
        <v>328</v>
      </c>
      <c r="F757" s="231" t="s">
        <v>8</v>
      </c>
      <c r="G757" s="231" t="s">
        <v>2029</v>
      </c>
      <c r="H757" s="232"/>
      <c r="I757" s="231" t="s">
        <v>463</v>
      </c>
      <c r="J757" s="231" t="s">
        <v>328</v>
      </c>
      <c r="K757" s="231" t="s">
        <v>330</v>
      </c>
    </row>
    <row r="758" spans="1:11" ht="15.95">
      <c r="A758" s="1" t="s">
        <v>33436</v>
      </c>
      <c r="B758" s="231" t="s">
        <v>32924</v>
      </c>
      <c r="C758" s="231" t="s">
        <v>33024</v>
      </c>
      <c r="D758" s="231" t="s">
        <v>324</v>
      </c>
      <c r="E758" s="232"/>
      <c r="F758" s="232"/>
      <c r="G758" s="232"/>
      <c r="H758" s="232"/>
      <c r="I758" s="232"/>
      <c r="J758" s="232"/>
      <c r="K758" s="232"/>
    </row>
    <row r="759" spans="1:11" ht="15.95">
      <c r="A759" s="1" t="s">
        <v>33436</v>
      </c>
      <c r="B759" s="231" t="s">
        <v>32924</v>
      </c>
      <c r="C759" s="231" t="s">
        <v>3248</v>
      </c>
      <c r="D759" s="231" t="s">
        <v>324</v>
      </c>
      <c r="E759" s="232"/>
      <c r="F759" s="232"/>
      <c r="G759" s="232"/>
      <c r="H759" s="232"/>
      <c r="I759" s="232"/>
      <c r="J759" s="232"/>
      <c r="K759" s="232"/>
    </row>
    <row r="760" spans="1:11" ht="15.95">
      <c r="A760" s="1" t="s">
        <v>33436</v>
      </c>
      <c r="B760" s="231" t="s">
        <v>32924</v>
      </c>
      <c r="C760" s="231" t="s">
        <v>3007</v>
      </c>
      <c r="D760" s="231" t="s">
        <v>324</v>
      </c>
      <c r="E760" s="232"/>
      <c r="F760" s="232"/>
      <c r="G760" s="232"/>
      <c r="H760" s="232"/>
      <c r="I760" s="232"/>
      <c r="J760" s="232"/>
      <c r="K760" s="232"/>
    </row>
    <row r="761" spans="1:11" ht="15.95">
      <c r="A761" s="1" t="s">
        <v>33436</v>
      </c>
      <c r="B761" s="231" t="s">
        <v>32924</v>
      </c>
      <c r="C761" s="231" t="s">
        <v>3013</v>
      </c>
      <c r="D761" s="231" t="s">
        <v>324</v>
      </c>
      <c r="E761" s="232"/>
      <c r="F761" s="232"/>
      <c r="G761" s="232"/>
      <c r="H761" s="232"/>
      <c r="I761" s="232"/>
      <c r="J761" s="232"/>
      <c r="K761" s="232"/>
    </row>
    <row r="762" spans="1:11" ht="15.95">
      <c r="A762" s="1" t="s">
        <v>33436</v>
      </c>
      <c r="B762" s="231" t="s">
        <v>32924</v>
      </c>
      <c r="C762" s="231" t="s">
        <v>3018</v>
      </c>
      <c r="D762" s="231" t="s">
        <v>324</v>
      </c>
      <c r="E762" s="232"/>
      <c r="F762" s="232"/>
      <c r="G762" s="232"/>
      <c r="H762" s="232"/>
      <c r="I762" s="232"/>
      <c r="J762" s="232"/>
      <c r="K762" s="232"/>
    </row>
    <row r="763" spans="1:11" ht="15.95">
      <c r="A763" s="1" t="s">
        <v>33436</v>
      </c>
      <c r="B763" s="231" t="s">
        <v>32924</v>
      </c>
      <c r="C763" s="231" t="s">
        <v>3041</v>
      </c>
      <c r="D763" s="231" t="s">
        <v>324</v>
      </c>
      <c r="E763" s="232"/>
      <c r="F763" s="232"/>
      <c r="G763" s="232"/>
      <c r="H763" s="232"/>
      <c r="I763" s="232"/>
      <c r="J763" s="232"/>
      <c r="K763" s="232"/>
    </row>
    <row r="764" spans="1:11" ht="15.95">
      <c r="A764" s="1" t="s">
        <v>33436</v>
      </c>
      <c r="B764" s="231" t="s">
        <v>32924</v>
      </c>
      <c r="C764" s="231" t="s">
        <v>3046</v>
      </c>
      <c r="D764" s="231" t="s">
        <v>324</v>
      </c>
      <c r="E764" s="232"/>
      <c r="F764" s="232"/>
      <c r="G764" s="232"/>
      <c r="H764" s="232"/>
      <c r="I764" s="232"/>
      <c r="J764" s="232"/>
      <c r="K764" s="232"/>
    </row>
    <row r="765" spans="1:11" ht="15.95">
      <c r="A765" s="1" t="s">
        <v>33436</v>
      </c>
      <c r="B765" s="231" t="s">
        <v>32924</v>
      </c>
      <c r="C765" s="231" t="s">
        <v>3051</v>
      </c>
      <c r="D765" s="231" t="s">
        <v>324</v>
      </c>
      <c r="E765" s="232"/>
      <c r="F765" s="232"/>
      <c r="G765" s="232"/>
      <c r="H765" s="232"/>
      <c r="I765" s="232"/>
      <c r="J765" s="232"/>
      <c r="K765" s="232"/>
    </row>
    <row r="766" spans="1:11" ht="15.95">
      <c r="A766" s="1" t="s">
        <v>33436</v>
      </c>
      <c r="B766" s="231" t="s">
        <v>32924</v>
      </c>
      <c r="C766" s="231" t="s">
        <v>3059</v>
      </c>
      <c r="D766" s="231" t="s">
        <v>324</v>
      </c>
      <c r="E766" s="232"/>
      <c r="F766" s="232"/>
      <c r="G766" s="232"/>
      <c r="H766" s="232"/>
      <c r="I766" s="232"/>
      <c r="J766" s="232"/>
      <c r="K766" s="232"/>
    </row>
    <row r="767" spans="1:11" ht="15.95">
      <c r="A767" s="1" t="s">
        <v>33436</v>
      </c>
      <c r="B767" s="231" t="s">
        <v>32924</v>
      </c>
      <c r="C767" s="231" t="s">
        <v>3065</v>
      </c>
      <c r="D767" s="231" t="s">
        <v>324</v>
      </c>
      <c r="E767" s="232"/>
      <c r="F767" s="232"/>
      <c r="G767" s="232"/>
      <c r="H767" s="232"/>
      <c r="I767" s="232"/>
      <c r="J767" s="232"/>
      <c r="K767" s="232"/>
    </row>
    <row r="768" spans="1:11" ht="15.95">
      <c r="A768" s="1" t="s">
        <v>33436</v>
      </c>
      <c r="B768" s="231" t="s">
        <v>32924</v>
      </c>
      <c r="C768" s="231" t="s">
        <v>3070</v>
      </c>
      <c r="D768" s="231" t="s">
        <v>324</v>
      </c>
      <c r="E768" s="232"/>
      <c r="F768" s="232"/>
      <c r="G768" s="232"/>
      <c r="H768" s="232"/>
      <c r="I768" s="232"/>
      <c r="J768" s="232"/>
      <c r="K768" s="232"/>
    </row>
    <row r="769" spans="1:11" ht="15.95">
      <c r="A769" s="1" t="s">
        <v>33436</v>
      </c>
      <c r="B769" s="231" t="s">
        <v>32924</v>
      </c>
      <c r="C769" s="231" t="s">
        <v>3075</v>
      </c>
      <c r="D769" s="231" t="s">
        <v>324</v>
      </c>
      <c r="E769" s="232"/>
      <c r="F769" s="232"/>
      <c r="G769" s="232"/>
      <c r="H769" s="232"/>
      <c r="I769" s="232"/>
      <c r="J769" s="232"/>
      <c r="K769" s="232"/>
    </row>
    <row r="770" spans="1:11" ht="15.95">
      <c r="A770" s="1" t="s">
        <v>33436</v>
      </c>
      <c r="B770" s="231" t="s">
        <v>32924</v>
      </c>
      <c r="C770" s="231" t="s">
        <v>3080</v>
      </c>
      <c r="D770" s="231" t="s">
        <v>324</v>
      </c>
      <c r="E770" s="232"/>
      <c r="F770" s="232"/>
      <c r="G770" s="232"/>
      <c r="H770" s="232"/>
      <c r="I770" s="232"/>
      <c r="J770" s="232"/>
      <c r="K770" s="232"/>
    </row>
    <row r="771" spans="1:11" ht="15.95">
      <c r="A771" s="1" t="s">
        <v>33436</v>
      </c>
      <c r="B771" s="231" t="s">
        <v>32924</v>
      </c>
      <c r="C771" s="231" t="s">
        <v>33456</v>
      </c>
      <c r="D771" s="231" t="s">
        <v>324</v>
      </c>
      <c r="E771" s="232"/>
      <c r="F771" s="232"/>
      <c r="G771" s="232"/>
      <c r="H771" s="232"/>
      <c r="I771" s="232"/>
      <c r="J771" s="232"/>
      <c r="K771" s="232"/>
    </row>
    <row r="772" spans="1:11" ht="15.95">
      <c r="A772" s="1" t="s">
        <v>33436</v>
      </c>
      <c r="B772" s="231" t="s">
        <v>32924</v>
      </c>
      <c r="C772" s="231" t="s">
        <v>33457</v>
      </c>
      <c r="D772" s="231" t="s">
        <v>324</v>
      </c>
      <c r="E772" s="232"/>
      <c r="F772" s="232"/>
      <c r="G772" s="232"/>
      <c r="H772" s="232"/>
      <c r="I772" s="232"/>
      <c r="J772" s="232"/>
      <c r="K772" s="232"/>
    </row>
    <row r="773" spans="1:11" ht="15.95">
      <c r="A773" s="1" t="s">
        <v>33436</v>
      </c>
      <c r="B773" s="231" t="s">
        <v>32924</v>
      </c>
      <c r="C773" s="231" t="s">
        <v>33458</v>
      </c>
      <c r="D773" s="231" t="s">
        <v>324</v>
      </c>
      <c r="E773" s="232"/>
      <c r="F773" s="232"/>
      <c r="G773" s="232"/>
      <c r="H773" s="232"/>
      <c r="I773" s="232"/>
      <c r="J773" s="232"/>
      <c r="K773" s="232"/>
    </row>
    <row r="774" spans="1:11" ht="15.95">
      <c r="A774" s="1" t="s">
        <v>33436</v>
      </c>
      <c r="B774" s="231" t="s">
        <v>32924</v>
      </c>
      <c r="C774" s="231" t="s">
        <v>33459</v>
      </c>
      <c r="D774" s="231" t="s">
        <v>324</v>
      </c>
      <c r="E774" s="232"/>
      <c r="F774" s="232"/>
      <c r="G774" s="232"/>
      <c r="H774" s="232"/>
      <c r="I774" s="232"/>
      <c r="J774" s="232"/>
      <c r="K774" s="232"/>
    </row>
    <row r="775" spans="1:11" ht="15.95">
      <c r="A775" s="1" t="s">
        <v>33436</v>
      </c>
      <c r="B775" s="231" t="s">
        <v>32924</v>
      </c>
      <c r="C775" s="231" t="s">
        <v>33460</v>
      </c>
      <c r="D775" s="231" t="s">
        <v>324</v>
      </c>
      <c r="E775" s="232"/>
      <c r="F775" s="232"/>
      <c r="G775" s="232"/>
      <c r="H775" s="232"/>
      <c r="I775" s="232"/>
      <c r="J775" s="232"/>
      <c r="K775" s="232"/>
    </row>
    <row r="776" spans="1:11" ht="15.95">
      <c r="A776" s="1" t="s">
        <v>33436</v>
      </c>
      <c r="B776" s="231" t="s">
        <v>32924</v>
      </c>
      <c r="C776" s="231" t="s">
        <v>33461</v>
      </c>
      <c r="D776" s="231" t="s">
        <v>324</v>
      </c>
      <c r="E776" s="232"/>
      <c r="F776" s="232"/>
      <c r="G776" s="232"/>
      <c r="H776" s="232"/>
      <c r="I776" s="232"/>
      <c r="J776" s="232"/>
      <c r="K776" s="232"/>
    </row>
    <row r="777" spans="1:11" ht="15.95">
      <c r="A777" s="1" t="s">
        <v>33436</v>
      </c>
      <c r="B777" s="231" t="s">
        <v>32924</v>
      </c>
      <c r="C777" s="231" t="s">
        <v>33462</v>
      </c>
      <c r="D777" s="231" t="s">
        <v>324</v>
      </c>
      <c r="E777" s="232"/>
      <c r="F777" s="232"/>
      <c r="G777" s="232"/>
      <c r="H777" s="232"/>
      <c r="I777" s="232"/>
      <c r="J777" s="232"/>
      <c r="K777" s="232"/>
    </row>
    <row r="778" spans="1:11" ht="15.95">
      <c r="A778" s="1" t="s">
        <v>33436</v>
      </c>
      <c r="B778" s="231" t="s">
        <v>32924</v>
      </c>
      <c r="C778" s="231" t="s">
        <v>33463</v>
      </c>
      <c r="D778" s="231" t="s">
        <v>324</v>
      </c>
      <c r="E778" s="232"/>
      <c r="F778" s="232"/>
      <c r="G778" s="232"/>
      <c r="H778" s="232"/>
      <c r="I778" s="232"/>
      <c r="J778" s="232"/>
      <c r="K778" s="232"/>
    </row>
    <row r="779" spans="1:11" ht="15.95">
      <c r="A779" s="1" t="s">
        <v>33436</v>
      </c>
      <c r="B779" s="231" t="s">
        <v>32924</v>
      </c>
      <c r="C779" s="231" t="s">
        <v>33464</v>
      </c>
      <c r="D779" s="231" t="s">
        <v>324</v>
      </c>
      <c r="E779" s="232"/>
      <c r="F779" s="232"/>
      <c r="G779" s="232"/>
      <c r="H779" s="232"/>
      <c r="I779" s="232"/>
      <c r="J779" s="232"/>
      <c r="K779" s="232"/>
    </row>
    <row r="780" spans="1:11" ht="15.95">
      <c r="A780" s="1" t="s">
        <v>33436</v>
      </c>
      <c r="B780" s="231" t="s">
        <v>32924</v>
      </c>
      <c r="C780" s="231" t="s">
        <v>33465</v>
      </c>
      <c r="D780" s="231" t="s">
        <v>324</v>
      </c>
      <c r="E780" s="232"/>
      <c r="F780" s="232"/>
      <c r="G780" s="232"/>
      <c r="H780" s="232"/>
      <c r="I780" s="232"/>
      <c r="J780" s="232"/>
      <c r="K780" s="232"/>
    </row>
    <row r="781" spans="1:11" ht="15.95">
      <c r="A781" s="1" t="s">
        <v>33436</v>
      </c>
      <c r="B781" s="231" t="s">
        <v>32924</v>
      </c>
      <c r="C781" s="231" t="s">
        <v>33466</v>
      </c>
      <c r="D781" s="231" t="s">
        <v>324</v>
      </c>
      <c r="E781" s="232"/>
      <c r="F781" s="232"/>
      <c r="G781" s="232"/>
      <c r="H781" s="232"/>
      <c r="I781" s="232"/>
      <c r="J781" s="232"/>
      <c r="K781" s="232"/>
    </row>
    <row r="782" spans="1:11" ht="15.95">
      <c r="A782" s="1" t="s">
        <v>33436</v>
      </c>
      <c r="B782" s="231" t="s">
        <v>32924</v>
      </c>
      <c r="C782" s="231" t="s">
        <v>33467</v>
      </c>
      <c r="D782" s="231" t="s">
        <v>324</v>
      </c>
      <c r="E782" s="232"/>
      <c r="F782" s="232"/>
      <c r="G782" s="232"/>
      <c r="H782" s="232"/>
      <c r="I782" s="232"/>
      <c r="J782" s="232"/>
      <c r="K782" s="232"/>
    </row>
    <row r="783" spans="1:11" ht="15.95">
      <c r="A783" s="1" t="s">
        <v>33436</v>
      </c>
      <c r="B783" s="231" t="s">
        <v>32924</v>
      </c>
      <c r="C783" s="231" t="s">
        <v>32987</v>
      </c>
      <c r="D783" s="231" t="s">
        <v>324</v>
      </c>
      <c r="E783" s="232"/>
      <c r="F783" s="232"/>
      <c r="G783" s="232"/>
      <c r="H783" s="232"/>
      <c r="I783" s="232"/>
      <c r="J783" s="232"/>
      <c r="K783" s="232"/>
    </row>
    <row r="784" spans="1:11" ht="15.95">
      <c r="A784" s="1" t="s">
        <v>33436</v>
      </c>
      <c r="B784" s="231" t="s">
        <v>32924</v>
      </c>
      <c r="C784" s="231" t="s">
        <v>825</v>
      </c>
      <c r="D784" s="231" t="s">
        <v>324</v>
      </c>
      <c r="E784" s="232"/>
      <c r="F784" s="232"/>
      <c r="G784" s="232"/>
      <c r="H784" s="232"/>
      <c r="I784" s="232"/>
      <c r="J784" s="232"/>
      <c r="K784" s="232"/>
    </row>
    <row r="785" spans="1:11" ht="15.95">
      <c r="A785" s="1" t="s">
        <v>33436</v>
      </c>
      <c r="B785" s="231" t="s">
        <v>32924</v>
      </c>
      <c r="C785" s="231" t="s">
        <v>826</v>
      </c>
      <c r="D785" s="231" t="s">
        <v>324</v>
      </c>
      <c r="E785" s="232"/>
      <c r="F785" s="232"/>
      <c r="G785" s="232"/>
      <c r="H785" s="232"/>
      <c r="I785" s="232"/>
      <c r="J785" s="232"/>
      <c r="K785" s="232"/>
    </row>
    <row r="786" spans="1:11" ht="15.95">
      <c r="A786" s="1" t="s">
        <v>33436</v>
      </c>
      <c r="B786" s="231" t="s">
        <v>32924</v>
      </c>
      <c r="C786" s="231" t="s">
        <v>853</v>
      </c>
      <c r="D786" s="231" t="s">
        <v>324</v>
      </c>
      <c r="E786" s="232"/>
      <c r="F786" s="232"/>
      <c r="G786" s="232"/>
      <c r="H786" s="232"/>
      <c r="I786" s="232"/>
      <c r="J786" s="232"/>
      <c r="K786" s="232"/>
    </row>
    <row r="787" spans="1:11" ht="15.95">
      <c r="A787" s="1" t="s">
        <v>33436</v>
      </c>
      <c r="B787" s="231" t="s">
        <v>32924</v>
      </c>
      <c r="C787" s="231" t="s">
        <v>856</v>
      </c>
      <c r="D787" s="231" t="s">
        <v>324</v>
      </c>
      <c r="E787" s="232"/>
      <c r="F787" s="232"/>
      <c r="G787" s="232"/>
      <c r="H787" s="232"/>
      <c r="I787" s="232"/>
      <c r="J787" s="232"/>
      <c r="K787" s="232"/>
    </row>
    <row r="788" spans="1:11" ht="15.95">
      <c r="A788" s="1" t="s">
        <v>33436</v>
      </c>
      <c r="B788" s="231" t="s">
        <v>32924</v>
      </c>
      <c r="C788" s="231" t="s">
        <v>859</v>
      </c>
      <c r="D788" s="231" t="s">
        <v>324</v>
      </c>
      <c r="E788" s="232"/>
      <c r="F788" s="232"/>
      <c r="G788" s="232"/>
      <c r="H788" s="232"/>
      <c r="I788" s="232"/>
      <c r="J788" s="232"/>
      <c r="K788" s="232"/>
    </row>
    <row r="789" spans="1:11" ht="15.95">
      <c r="A789" s="1" t="s">
        <v>33436</v>
      </c>
      <c r="B789" s="231" t="s">
        <v>32924</v>
      </c>
      <c r="C789" s="231" t="s">
        <v>831</v>
      </c>
      <c r="D789" s="231" t="s">
        <v>324</v>
      </c>
      <c r="E789" s="232"/>
      <c r="F789" s="232"/>
      <c r="G789" s="232"/>
      <c r="H789" s="232"/>
      <c r="I789" s="232"/>
      <c r="J789" s="232"/>
      <c r="K789" s="232"/>
    </row>
    <row r="790" spans="1:11" ht="15.95">
      <c r="A790" s="1" t="s">
        <v>33436</v>
      </c>
      <c r="B790" s="231" t="s">
        <v>32924</v>
      </c>
      <c r="C790" s="231" t="s">
        <v>868</v>
      </c>
      <c r="D790" s="231" t="s">
        <v>324</v>
      </c>
      <c r="E790" s="232"/>
      <c r="F790" s="232"/>
      <c r="G790" s="232"/>
      <c r="H790" s="232"/>
      <c r="I790" s="232"/>
      <c r="J790" s="232"/>
      <c r="K790" s="232"/>
    </row>
    <row r="791" spans="1:11" ht="15.95">
      <c r="A791" s="1" t="s">
        <v>33436</v>
      </c>
      <c r="B791" s="231" t="s">
        <v>32924</v>
      </c>
      <c r="C791" s="231" t="s">
        <v>872</v>
      </c>
      <c r="D791" s="231" t="s">
        <v>324</v>
      </c>
      <c r="E791" s="232"/>
      <c r="F791" s="232"/>
      <c r="G791" s="232"/>
      <c r="H791" s="232"/>
      <c r="I791" s="232"/>
      <c r="J791" s="232"/>
      <c r="K791" s="232"/>
    </row>
    <row r="792" spans="1:11" ht="15.95">
      <c r="A792" s="1" t="s">
        <v>33436</v>
      </c>
      <c r="B792" s="231" t="s">
        <v>32924</v>
      </c>
      <c r="C792" s="231" t="s">
        <v>880</v>
      </c>
      <c r="D792" s="231" t="s">
        <v>324</v>
      </c>
      <c r="E792" s="232"/>
      <c r="F792" s="232"/>
      <c r="G792" s="232"/>
      <c r="H792" s="232"/>
      <c r="I792" s="232"/>
      <c r="J792" s="232"/>
      <c r="K792" s="232"/>
    </row>
    <row r="793" spans="1:11" ht="15.95">
      <c r="A793" s="1" t="s">
        <v>33436</v>
      </c>
      <c r="B793" s="231" t="s">
        <v>32924</v>
      </c>
      <c r="C793" s="231" t="s">
        <v>882</v>
      </c>
      <c r="D793" s="231" t="s">
        <v>324</v>
      </c>
      <c r="E793" s="232"/>
      <c r="F793" s="232"/>
      <c r="G793" s="232"/>
      <c r="H793" s="232"/>
      <c r="I793" s="232"/>
      <c r="J793" s="232"/>
      <c r="K793" s="232"/>
    </row>
    <row r="794" spans="1:11" ht="15.95">
      <c r="A794" s="1" t="s">
        <v>33436</v>
      </c>
      <c r="B794" s="231" t="s">
        <v>32924</v>
      </c>
      <c r="C794" s="231" t="s">
        <v>884</v>
      </c>
      <c r="D794" s="231" t="s">
        <v>324</v>
      </c>
      <c r="E794" s="232"/>
      <c r="F794" s="232"/>
      <c r="G794" s="232"/>
      <c r="H794" s="232"/>
      <c r="I794" s="232"/>
      <c r="J794" s="232"/>
      <c r="K794" s="232"/>
    </row>
    <row r="795" spans="1:11" ht="15.95">
      <c r="A795" s="1" t="s">
        <v>33436</v>
      </c>
      <c r="B795" s="231" t="s">
        <v>32924</v>
      </c>
      <c r="C795" s="231" t="s">
        <v>893</v>
      </c>
      <c r="D795" s="231" t="s">
        <v>324</v>
      </c>
      <c r="E795" s="232"/>
      <c r="F795" s="232"/>
      <c r="G795" s="232"/>
      <c r="H795" s="232"/>
      <c r="I795" s="232"/>
      <c r="J795" s="232"/>
      <c r="K795" s="232"/>
    </row>
    <row r="796" spans="1:11" ht="15.95">
      <c r="A796" s="1" t="s">
        <v>33436</v>
      </c>
      <c r="B796" s="231" t="s">
        <v>32924</v>
      </c>
      <c r="C796" s="231" t="s">
        <v>33468</v>
      </c>
      <c r="D796" s="231" t="s">
        <v>324</v>
      </c>
      <c r="E796" s="232"/>
      <c r="F796" s="232"/>
      <c r="G796" s="232"/>
      <c r="H796" s="232"/>
      <c r="I796" s="232"/>
      <c r="J796" s="232"/>
      <c r="K796" s="232"/>
    </row>
    <row r="797" spans="1:11" ht="15.95">
      <c r="A797" s="1" t="s">
        <v>33436</v>
      </c>
      <c r="B797" s="231" t="s">
        <v>32924</v>
      </c>
      <c r="C797" s="231" t="s">
        <v>1986</v>
      </c>
      <c r="D797" s="231" t="s">
        <v>324</v>
      </c>
      <c r="E797" s="232"/>
      <c r="F797" s="232"/>
      <c r="G797" s="232"/>
      <c r="H797" s="232"/>
      <c r="I797" s="232"/>
      <c r="J797" s="232"/>
      <c r="K797" s="232"/>
    </row>
    <row r="798" spans="1:11" ht="15.95">
      <c r="A798" s="1" t="s">
        <v>33436</v>
      </c>
      <c r="B798" s="231" t="s">
        <v>32924</v>
      </c>
      <c r="C798" s="231" t="s">
        <v>2081</v>
      </c>
      <c r="D798" s="231" t="s">
        <v>324</v>
      </c>
      <c r="E798" s="232"/>
      <c r="F798" s="232"/>
      <c r="G798" s="232"/>
      <c r="H798" s="232"/>
      <c r="I798" s="232"/>
      <c r="J798" s="232"/>
      <c r="K798" s="232"/>
    </row>
    <row r="799" spans="1:11" ht="15.95">
      <c r="A799" s="1" t="s">
        <v>33436</v>
      </c>
      <c r="B799" s="231" t="s">
        <v>32924</v>
      </c>
      <c r="C799" s="231" t="s">
        <v>33469</v>
      </c>
      <c r="D799" s="231" t="s">
        <v>324</v>
      </c>
      <c r="E799" s="232"/>
      <c r="F799" s="232"/>
      <c r="G799" s="232"/>
      <c r="H799" s="232"/>
      <c r="I799" s="232"/>
      <c r="J799" s="232"/>
      <c r="K799" s="232"/>
    </row>
    <row r="800" spans="1:11" ht="15.95">
      <c r="A800" s="1" t="s">
        <v>33436</v>
      </c>
      <c r="B800" s="231" t="s">
        <v>32924</v>
      </c>
      <c r="C800" s="231" t="s">
        <v>33470</v>
      </c>
      <c r="D800" s="231" t="s">
        <v>324</v>
      </c>
      <c r="E800" s="232"/>
      <c r="F800" s="232"/>
      <c r="G800" s="232"/>
      <c r="H800" s="232"/>
      <c r="I800" s="232"/>
      <c r="J800" s="232"/>
      <c r="K800" s="232"/>
    </row>
    <row r="801" spans="1:11" ht="15.95">
      <c r="A801" s="1" t="s">
        <v>33436</v>
      </c>
      <c r="B801" s="231" t="s">
        <v>32924</v>
      </c>
      <c r="C801" s="231" t="s">
        <v>2082</v>
      </c>
      <c r="D801" s="231" t="s">
        <v>324</v>
      </c>
      <c r="E801" s="232"/>
      <c r="F801" s="232"/>
      <c r="G801" s="232"/>
      <c r="H801" s="232"/>
      <c r="I801" s="232"/>
      <c r="J801" s="232"/>
      <c r="K801" s="232"/>
    </row>
    <row r="802" spans="1:11" ht="15.95">
      <c r="A802" s="1" t="s">
        <v>33436</v>
      </c>
      <c r="B802" s="231" t="s">
        <v>32924</v>
      </c>
      <c r="C802" s="231" t="s">
        <v>2083</v>
      </c>
      <c r="D802" s="231" t="s">
        <v>324</v>
      </c>
      <c r="E802" s="232"/>
      <c r="F802" s="232"/>
      <c r="G802" s="232"/>
      <c r="H802" s="232"/>
      <c r="I802" s="232"/>
      <c r="J802" s="232"/>
      <c r="K802" s="232"/>
    </row>
    <row r="803" spans="1:11" ht="15.95">
      <c r="A803" s="1" t="s">
        <v>33436</v>
      </c>
      <c r="B803" s="231" t="s">
        <v>32924</v>
      </c>
      <c r="C803" s="231" t="s">
        <v>33471</v>
      </c>
      <c r="D803" s="231" t="s">
        <v>324</v>
      </c>
      <c r="E803" s="232"/>
      <c r="F803" s="232"/>
      <c r="G803" s="232"/>
      <c r="H803" s="232"/>
      <c r="I803" s="232"/>
      <c r="J803" s="232"/>
      <c r="K803" s="232"/>
    </row>
    <row r="804" spans="1:11" ht="15.95">
      <c r="A804" s="1" t="s">
        <v>33436</v>
      </c>
      <c r="B804" s="231" t="s">
        <v>32924</v>
      </c>
      <c r="C804" s="231" t="s">
        <v>2079</v>
      </c>
      <c r="D804" s="231" t="s">
        <v>324</v>
      </c>
      <c r="E804" s="232"/>
      <c r="F804" s="232"/>
      <c r="G804" s="232"/>
      <c r="H804" s="232"/>
      <c r="I804" s="232"/>
      <c r="J804" s="232"/>
      <c r="K804" s="232"/>
    </row>
    <row r="805" spans="1:11" ht="15.95">
      <c r="A805" s="1" t="s">
        <v>33436</v>
      </c>
      <c r="B805" s="231" t="s">
        <v>32924</v>
      </c>
      <c r="C805" s="231" t="s">
        <v>33472</v>
      </c>
      <c r="D805" s="231" t="s">
        <v>324</v>
      </c>
      <c r="E805" s="232"/>
      <c r="F805" s="232"/>
      <c r="G805" s="232"/>
      <c r="H805" s="232"/>
      <c r="I805" s="232"/>
      <c r="J805" s="232"/>
      <c r="K805" s="232"/>
    </row>
    <row r="806" spans="1:11">
      <c r="A806" s="276" t="s">
        <v>2072</v>
      </c>
      <c r="B806" s="277" t="s">
        <v>32924</v>
      </c>
      <c r="C806" s="277" t="s">
        <v>2206</v>
      </c>
      <c r="D806" s="277" t="s">
        <v>324</v>
      </c>
      <c r="E806" s="277" t="s">
        <v>33473</v>
      </c>
      <c r="F806" s="277" t="s">
        <v>8</v>
      </c>
      <c r="G806" s="231" t="s">
        <v>33474</v>
      </c>
      <c r="H806" s="278"/>
      <c r="I806" s="277" t="s">
        <v>33475</v>
      </c>
      <c r="J806" s="277" t="s">
        <v>328</v>
      </c>
      <c r="K806" s="277" t="s">
        <v>324</v>
      </c>
    </row>
    <row r="807" spans="1:11">
      <c r="A807" s="276"/>
      <c r="B807" s="277"/>
      <c r="C807" s="277"/>
      <c r="D807" s="277"/>
      <c r="E807" s="277"/>
      <c r="F807" s="277"/>
      <c r="G807" s="231" t="s">
        <v>33476</v>
      </c>
      <c r="H807" s="278"/>
      <c r="I807" s="277"/>
      <c r="J807" s="277"/>
      <c r="K807" s="277"/>
    </row>
    <row r="808" spans="1:11">
      <c r="A808" s="276"/>
      <c r="B808" s="277"/>
      <c r="C808" s="277"/>
      <c r="D808" s="277"/>
      <c r="E808" s="277"/>
      <c r="F808" s="277"/>
      <c r="G808" s="231" t="s">
        <v>33477</v>
      </c>
      <c r="H808" s="278"/>
      <c r="I808" s="277"/>
      <c r="J808" s="277"/>
      <c r="K808" s="277"/>
    </row>
    <row r="809" spans="1:11" ht="15.95">
      <c r="A809" s="1" t="s">
        <v>2072</v>
      </c>
      <c r="B809" s="231" t="s">
        <v>32924</v>
      </c>
      <c r="C809" s="231" t="s">
        <v>33478</v>
      </c>
      <c r="D809" s="231" t="s">
        <v>330</v>
      </c>
      <c r="E809" s="231" t="s">
        <v>33479</v>
      </c>
      <c r="F809" s="231" t="s">
        <v>8</v>
      </c>
      <c r="G809" s="231" t="s">
        <v>33480</v>
      </c>
      <c r="H809" s="232"/>
      <c r="I809" s="232"/>
      <c r="J809" s="231" t="s">
        <v>328</v>
      </c>
      <c r="K809" s="231" t="s">
        <v>324</v>
      </c>
    </row>
    <row r="810" spans="1:11" ht="15.95">
      <c r="A810" s="1" t="s">
        <v>2072</v>
      </c>
      <c r="B810" s="231" t="s">
        <v>32924</v>
      </c>
      <c r="C810" s="231" t="s">
        <v>33481</v>
      </c>
      <c r="D810" s="231" t="s">
        <v>330</v>
      </c>
      <c r="E810" s="231" t="s">
        <v>33482</v>
      </c>
      <c r="F810" s="231" t="s">
        <v>8</v>
      </c>
      <c r="G810" s="231" t="s">
        <v>33480</v>
      </c>
      <c r="H810" s="232"/>
      <c r="I810" s="232"/>
      <c r="J810" s="231" t="s">
        <v>328</v>
      </c>
      <c r="K810" s="231" t="s">
        <v>324</v>
      </c>
    </row>
    <row r="811" spans="1:11" ht="15.95">
      <c r="A811" s="1" t="s">
        <v>2072</v>
      </c>
      <c r="B811" s="231" t="s">
        <v>32924</v>
      </c>
      <c r="C811" s="231" t="s">
        <v>33483</v>
      </c>
      <c r="D811" s="231" t="s">
        <v>330</v>
      </c>
      <c r="E811" s="231" t="s">
        <v>33484</v>
      </c>
      <c r="F811" s="231" t="s">
        <v>8</v>
      </c>
      <c r="G811" s="231" t="s">
        <v>33480</v>
      </c>
      <c r="H811" s="232"/>
      <c r="I811" s="232"/>
      <c r="J811" s="231" t="s">
        <v>328</v>
      </c>
      <c r="K811" s="231" t="s">
        <v>330</v>
      </c>
    </row>
    <row r="812" spans="1:11" ht="15.95">
      <c r="A812" s="1" t="s">
        <v>2072</v>
      </c>
      <c r="B812" s="231" t="s">
        <v>32924</v>
      </c>
      <c r="C812" s="231" t="s">
        <v>33485</v>
      </c>
      <c r="D812" s="231" t="s">
        <v>330</v>
      </c>
      <c r="E812" s="231" t="s">
        <v>33486</v>
      </c>
      <c r="F812" s="231" t="s">
        <v>8</v>
      </c>
      <c r="G812" s="231" t="s">
        <v>33480</v>
      </c>
      <c r="H812" s="232"/>
      <c r="I812" s="232"/>
      <c r="J812" s="231" t="s">
        <v>328</v>
      </c>
      <c r="K812" s="231" t="s">
        <v>330</v>
      </c>
    </row>
    <row r="813" spans="1:11" ht="15.95">
      <c r="A813" s="1" t="s">
        <v>2072</v>
      </c>
      <c r="B813" s="231" t="s">
        <v>32924</v>
      </c>
      <c r="C813" s="231" t="s">
        <v>33487</v>
      </c>
      <c r="D813" s="231" t="s">
        <v>324</v>
      </c>
      <c r="E813" s="231" t="s">
        <v>328</v>
      </c>
      <c r="F813" s="231" t="s">
        <v>27</v>
      </c>
      <c r="G813" s="231" t="s">
        <v>33488</v>
      </c>
      <c r="H813" s="232"/>
      <c r="I813" s="232"/>
      <c r="J813" s="231" t="s">
        <v>328</v>
      </c>
      <c r="K813" s="231" t="s">
        <v>328</v>
      </c>
    </row>
    <row r="814" spans="1:11" ht="15.95">
      <c r="A814" s="1" t="s">
        <v>2072</v>
      </c>
      <c r="B814" s="232"/>
      <c r="C814" s="231" t="s">
        <v>2073</v>
      </c>
      <c r="D814" s="231" t="s">
        <v>324</v>
      </c>
      <c r="E814" s="231" t="s">
        <v>2074</v>
      </c>
      <c r="F814" s="231" t="s">
        <v>8</v>
      </c>
      <c r="G814" s="231" t="s">
        <v>2075</v>
      </c>
      <c r="H814" s="232"/>
      <c r="I814" s="231" t="s">
        <v>2076</v>
      </c>
      <c r="J814" s="231" t="s">
        <v>328</v>
      </c>
      <c r="K814" s="231" t="s">
        <v>328</v>
      </c>
    </row>
    <row r="815" spans="1:11" ht="15.95">
      <c r="A815" s="1" t="s">
        <v>2072</v>
      </c>
      <c r="B815" s="231" t="s">
        <v>32924</v>
      </c>
      <c r="C815" s="231" t="s">
        <v>33489</v>
      </c>
      <c r="D815" s="231" t="s">
        <v>330</v>
      </c>
      <c r="E815" s="231" t="s">
        <v>1995</v>
      </c>
      <c r="F815" s="231" t="s">
        <v>8</v>
      </c>
      <c r="G815" s="232"/>
      <c r="H815" s="232"/>
      <c r="I815" s="231" t="s">
        <v>33490</v>
      </c>
      <c r="J815" s="231" t="s">
        <v>328</v>
      </c>
      <c r="K815" s="231" t="s">
        <v>324</v>
      </c>
    </row>
    <row r="816" spans="1:11" ht="15.95">
      <c r="A816" s="1" t="s">
        <v>2072</v>
      </c>
      <c r="B816" s="231" t="s">
        <v>32924</v>
      </c>
      <c r="C816" s="231" t="s">
        <v>33491</v>
      </c>
      <c r="D816" s="231" t="s">
        <v>330</v>
      </c>
      <c r="E816" s="231" t="s">
        <v>2002</v>
      </c>
      <c r="F816" s="231" t="s">
        <v>27</v>
      </c>
      <c r="G816" s="231" t="s">
        <v>2003</v>
      </c>
      <c r="H816" s="232"/>
      <c r="I816" s="231" t="s">
        <v>328</v>
      </c>
      <c r="J816" s="231" t="s">
        <v>2004</v>
      </c>
      <c r="K816" s="231" t="s">
        <v>324</v>
      </c>
    </row>
    <row r="817" spans="1:11" ht="15.95">
      <c r="A817" s="1" t="s">
        <v>2072</v>
      </c>
      <c r="B817" s="231" t="s">
        <v>32924</v>
      </c>
      <c r="C817" s="231" t="s">
        <v>33492</v>
      </c>
      <c r="D817" s="231" t="s">
        <v>330</v>
      </c>
      <c r="E817" s="231" t="s">
        <v>1999</v>
      </c>
      <c r="F817" s="231" t="s">
        <v>8</v>
      </c>
      <c r="G817" s="231" t="s">
        <v>2000</v>
      </c>
      <c r="H817" s="232"/>
      <c r="I817" s="231" t="s">
        <v>382</v>
      </c>
      <c r="J817" s="231" t="s">
        <v>328</v>
      </c>
      <c r="K817" s="231" t="s">
        <v>324</v>
      </c>
    </row>
    <row r="818" spans="1:11" ht="15.95">
      <c r="A818" s="1" t="s">
        <v>2072</v>
      </c>
      <c r="B818" s="232"/>
      <c r="C818" s="231" t="s">
        <v>2077</v>
      </c>
      <c r="D818" s="231" t="s">
        <v>330</v>
      </c>
      <c r="E818" s="231" t="s">
        <v>302</v>
      </c>
      <c r="F818" s="231" t="s">
        <v>8</v>
      </c>
      <c r="G818" s="232"/>
      <c r="H818" s="232"/>
      <c r="I818" s="231" t="s">
        <v>333</v>
      </c>
      <c r="J818" s="231" t="s">
        <v>328</v>
      </c>
      <c r="K818" s="231" t="s">
        <v>328</v>
      </c>
    </row>
    <row r="819" spans="1:11" ht="15.95">
      <c r="A819" s="1" t="s">
        <v>2072</v>
      </c>
      <c r="B819" s="231" t="s">
        <v>32924</v>
      </c>
      <c r="C819" s="231" t="s">
        <v>2085</v>
      </c>
      <c r="D819" s="232"/>
      <c r="E819" s="232"/>
      <c r="F819" s="232"/>
      <c r="G819" s="232"/>
      <c r="H819" s="232"/>
      <c r="I819" s="232"/>
      <c r="J819" s="232"/>
      <c r="K819" s="232"/>
    </row>
    <row r="820" spans="1:11" ht="15.95">
      <c r="A820" s="1" t="s">
        <v>2072</v>
      </c>
      <c r="B820" s="231" t="s">
        <v>32924</v>
      </c>
      <c r="C820" s="231" t="s">
        <v>33493</v>
      </c>
      <c r="D820" s="232"/>
      <c r="E820" s="232"/>
      <c r="F820" s="232"/>
      <c r="G820" s="232"/>
      <c r="H820" s="232"/>
      <c r="I820" s="232"/>
      <c r="J820" s="232"/>
      <c r="K820" s="232"/>
    </row>
    <row r="821" spans="1:11" ht="15.95">
      <c r="A821" s="1" t="s">
        <v>2072</v>
      </c>
      <c r="B821" s="231" t="s">
        <v>32924</v>
      </c>
      <c r="C821" s="231" t="s">
        <v>33494</v>
      </c>
      <c r="D821" s="232"/>
      <c r="E821" s="232"/>
      <c r="F821" s="232"/>
      <c r="G821" s="232"/>
      <c r="H821" s="232"/>
      <c r="I821" s="232"/>
      <c r="J821" s="232"/>
      <c r="K821" s="232"/>
    </row>
    <row r="822" spans="1:11" ht="15.95">
      <c r="A822" s="1" t="s">
        <v>2072</v>
      </c>
      <c r="B822" s="231" t="s">
        <v>32924</v>
      </c>
      <c r="C822" s="231" t="s">
        <v>2084</v>
      </c>
      <c r="D822" s="232"/>
      <c r="E822" s="232"/>
      <c r="F822" s="232"/>
      <c r="G822" s="232"/>
      <c r="H822" s="232"/>
      <c r="I822" s="232"/>
      <c r="J822" s="232"/>
      <c r="K822" s="232"/>
    </row>
    <row r="823" spans="1:11" ht="15.95">
      <c r="A823" s="1" t="s">
        <v>2072</v>
      </c>
      <c r="B823" s="231" t="s">
        <v>32924</v>
      </c>
      <c r="C823" s="231" t="s">
        <v>33495</v>
      </c>
      <c r="D823" s="232"/>
      <c r="E823" s="232"/>
      <c r="F823" s="232"/>
      <c r="G823" s="232"/>
      <c r="H823" s="232"/>
      <c r="I823" s="232"/>
      <c r="J823" s="232"/>
      <c r="K823" s="232"/>
    </row>
    <row r="824" spans="1:11" ht="15.95">
      <c r="A824" s="1" t="s">
        <v>2072</v>
      </c>
      <c r="B824" s="231" t="s">
        <v>32924</v>
      </c>
      <c r="C824" s="231" t="s">
        <v>33496</v>
      </c>
      <c r="D824" s="232"/>
      <c r="E824" s="232"/>
      <c r="F824" s="232"/>
      <c r="G824" s="232"/>
      <c r="H824" s="232"/>
      <c r="I824" s="232"/>
      <c r="J824" s="232"/>
      <c r="K824" s="232"/>
    </row>
    <row r="825" spans="1:11" ht="15.95">
      <c r="A825" s="1" t="s">
        <v>2072</v>
      </c>
      <c r="B825" s="231" t="s">
        <v>32924</v>
      </c>
      <c r="C825" s="231" t="s">
        <v>33497</v>
      </c>
      <c r="D825" s="232"/>
      <c r="E825" s="232"/>
      <c r="F825" s="232"/>
      <c r="G825" s="232"/>
      <c r="H825" s="232"/>
      <c r="I825" s="232"/>
      <c r="J825" s="232"/>
      <c r="K825" s="232"/>
    </row>
    <row r="826" spans="1:11" ht="15.95">
      <c r="A826" s="1" t="s">
        <v>2072</v>
      </c>
      <c r="B826" s="231" t="s">
        <v>32924</v>
      </c>
      <c r="C826" s="231" t="s">
        <v>33498</v>
      </c>
      <c r="D826" s="232"/>
      <c r="E826" s="232"/>
      <c r="F826" s="232"/>
      <c r="G826" s="232"/>
      <c r="H826" s="232"/>
      <c r="I826" s="232"/>
      <c r="J826" s="232"/>
      <c r="K826" s="232"/>
    </row>
    <row r="827" spans="1:11" ht="15.95">
      <c r="A827" s="1" t="s">
        <v>2072</v>
      </c>
      <c r="B827" s="231" t="s">
        <v>32924</v>
      </c>
      <c r="C827" s="231" t="s">
        <v>33499</v>
      </c>
      <c r="D827" s="232"/>
      <c r="E827" s="232"/>
      <c r="F827" s="232"/>
      <c r="G827" s="232"/>
      <c r="H827" s="232"/>
      <c r="I827" s="232"/>
      <c r="J827" s="232"/>
      <c r="K827" s="232"/>
    </row>
    <row r="828" spans="1:11" ht="15.95">
      <c r="A828" s="1" t="s">
        <v>2072</v>
      </c>
      <c r="B828" s="231" t="s">
        <v>32924</v>
      </c>
      <c r="C828" s="231" t="s">
        <v>33500</v>
      </c>
      <c r="D828" s="232"/>
      <c r="E828" s="232"/>
      <c r="F828" s="232"/>
      <c r="G828" s="232"/>
      <c r="H828" s="232"/>
      <c r="I828" s="232"/>
      <c r="J828" s="232"/>
      <c r="K828" s="232"/>
    </row>
    <row r="829" spans="1:11" ht="15.95">
      <c r="A829" s="1" t="s">
        <v>2072</v>
      </c>
      <c r="B829" s="231" t="s">
        <v>32924</v>
      </c>
      <c r="C829" s="231" t="s">
        <v>33501</v>
      </c>
      <c r="D829" s="232"/>
      <c r="E829" s="232"/>
      <c r="F829" s="232"/>
      <c r="G829" s="232"/>
      <c r="H829" s="232"/>
      <c r="I829" s="232"/>
      <c r="J829" s="232"/>
      <c r="K829" s="232"/>
    </row>
    <row r="830" spans="1:11" ht="15.95">
      <c r="A830" s="1" t="s">
        <v>2072</v>
      </c>
      <c r="B830" s="231" t="s">
        <v>32924</v>
      </c>
      <c r="C830" s="231" t="s">
        <v>33502</v>
      </c>
      <c r="D830" s="232"/>
      <c r="E830" s="232"/>
      <c r="F830" s="232"/>
      <c r="G830" s="232"/>
      <c r="H830" s="232"/>
      <c r="I830" s="232"/>
      <c r="J830" s="232"/>
      <c r="K830" s="232"/>
    </row>
    <row r="831" spans="1:11" ht="15.95">
      <c r="A831" s="1" t="s">
        <v>2072</v>
      </c>
      <c r="B831" s="231" t="s">
        <v>32924</v>
      </c>
      <c r="C831" s="231" t="s">
        <v>33503</v>
      </c>
      <c r="D831" s="232"/>
      <c r="E831" s="232"/>
      <c r="F831" s="232"/>
      <c r="G831" s="232"/>
      <c r="H831" s="232"/>
      <c r="I831" s="232"/>
      <c r="J831" s="232"/>
      <c r="K831" s="232"/>
    </row>
    <row r="832" spans="1:11" ht="15.95">
      <c r="A832" s="1" t="s">
        <v>2072</v>
      </c>
      <c r="B832" s="231" t="s">
        <v>32924</v>
      </c>
      <c r="C832" s="231" t="s">
        <v>33504</v>
      </c>
      <c r="D832" s="232"/>
      <c r="E832" s="232"/>
      <c r="F832" s="232"/>
      <c r="G832" s="232"/>
      <c r="H832" s="232"/>
      <c r="I832" s="232"/>
      <c r="J832" s="232"/>
      <c r="K832" s="232"/>
    </row>
    <row r="833" spans="1:11" ht="15.95">
      <c r="A833" s="1" t="s">
        <v>2072</v>
      </c>
      <c r="B833" s="231" t="s">
        <v>32924</v>
      </c>
      <c r="C833" s="231" t="s">
        <v>33505</v>
      </c>
      <c r="D833" s="232"/>
      <c r="E833" s="232"/>
      <c r="F833" s="232"/>
      <c r="G833" s="232"/>
      <c r="H833" s="232"/>
      <c r="I833" s="232"/>
      <c r="J833" s="232"/>
      <c r="K833" s="232"/>
    </row>
    <row r="834" spans="1:11" ht="15.95">
      <c r="A834" s="1" t="s">
        <v>2072</v>
      </c>
      <c r="B834" s="232"/>
      <c r="C834" s="231" t="s">
        <v>322</v>
      </c>
      <c r="D834" s="231" t="s">
        <v>324</v>
      </c>
      <c r="E834" s="231" t="s">
        <v>328</v>
      </c>
      <c r="F834" s="231" t="s">
        <v>8</v>
      </c>
      <c r="G834" s="232"/>
      <c r="H834" s="232"/>
      <c r="I834" s="231" t="s">
        <v>463</v>
      </c>
      <c r="J834" s="231" t="s">
        <v>328</v>
      </c>
      <c r="K834" s="232"/>
    </row>
    <row r="835" spans="1:11" ht="15.95">
      <c r="A835" s="1" t="s">
        <v>2072</v>
      </c>
      <c r="B835" s="231" t="s">
        <v>32924</v>
      </c>
      <c r="C835" s="231" t="s">
        <v>6909</v>
      </c>
      <c r="D835" s="232"/>
      <c r="E835" s="232"/>
      <c r="F835" s="232"/>
      <c r="G835" s="232"/>
      <c r="H835" s="232"/>
      <c r="I835" s="232"/>
      <c r="J835" s="232"/>
      <c r="K835" s="232"/>
    </row>
    <row r="836" spans="1:11" ht="15.95">
      <c r="A836" s="1" t="s">
        <v>2072</v>
      </c>
      <c r="B836" s="231" t="s">
        <v>32924</v>
      </c>
      <c r="C836" s="231" t="s">
        <v>33506</v>
      </c>
      <c r="D836" s="232"/>
      <c r="E836" s="232"/>
      <c r="F836" s="232"/>
      <c r="G836" s="232"/>
      <c r="H836" s="232"/>
      <c r="I836" s="232"/>
      <c r="J836" s="232"/>
      <c r="K836" s="232"/>
    </row>
    <row r="837" spans="1:11" ht="15.95">
      <c r="A837" s="1" t="s">
        <v>2072</v>
      </c>
      <c r="B837" s="231" t="s">
        <v>32924</v>
      </c>
      <c r="C837" s="231" t="s">
        <v>33507</v>
      </c>
      <c r="D837" s="232"/>
      <c r="E837" s="232"/>
      <c r="F837" s="232"/>
      <c r="G837" s="232"/>
      <c r="H837" s="232"/>
      <c r="I837" s="232"/>
      <c r="J837" s="232"/>
      <c r="K837" s="232"/>
    </row>
    <row r="838" spans="1:11" ht="15.95">
      <c r="A838" s="1" t="s">
        <v>2072</v>
      </c>
      <c r="B838" s="231" t="s">
        <v>32924</v>
      </c>
      <c r="C838" s="231" t="s">
        <v>33508</v>
      </c>
      <c r="D838" s="232"/>
      <c r="E838" s="232"/>
      <c r="F838" s="232"/>
      <c r="G838" s="232"/>
      <c r="H838" s="232"/>
      <c r="I838" s="232"/>
      <c r="J838" s="232"/>
      <c r="K838" s="232"/>
    </row>
    <row r="839" spans="1:11" ht="15.95">
      <c r="A839" s="1" t="s">
        <v>2072</v>
      </c>
      <c r="B839" s="231" t="s">
        <v>32924</v>
      </c>
      <c r="C839" s="231" t="s">
        <v>33509</v>
      </c>
      <c r="D839" s="232"/>
      <c r="E839" s="232"/>
      <c r="F839" s="232"/>
      <c r="G839" s="232"/>
      <c r="H839" s="232"/>
      <c r="I839" s="232"/>
      <c r="J839" s="232"/>
      <c r="K839" s="232"/>
    </row>
    <row r="840" spans="1:11" ht="15.95">
      <c r="A840" s="1" t="s">
        <v>2072</v>
      </c>
      <c r="B840" s="231" t="s">
        <v>32924</v>
      </c>
      <c r="C840" s="231" t="s">
        <v>33510</v>
      </c>
      <c r="D840" s="232"/>
      <c r="E840" s="232"/>
      <c r="F840" s="232"/>
      <c r="G840" s="232"/>
      <c r="H840" s="232"/>
      <c r="I840" s="232"/>
      <c r="J840" s="232"/>
      <c r="K840" s="232"/>
    </row>
    <row r="841" spans="1:11" ht="15.95">
      <c r="A841" s="1" t="s">
        <v>2072</v>
      </c>
      <c r="B841" s="231" t="s">
        <v>32924</v>
      </c>
      <c r="C841" s="231" t="s">
        <v>33511</v>
      </c>
      <c r="D841" s="232"/>
      <c r="E841" s="232"/>
      <c r="F841" s="232"/>
      <c r="G841" s="232"/>
      <c r="H841" s="232"/>
      <c r="I841" s="232"/>
      <c r="J841" s="232"/>
      <c r="K841" s="232"/>
    </row>
    <row r="842" spans="1:11" ht="15.95">
      <c r="A842" s="1" t="s">
        <v>2072</v>
      </c>
      <c r="B842" s="231" t="s">
        <v>32924</v>
      </c>
      <c r="C842" s="231" t="s">
        <v>2086</v>
      </c>
      <c r="D842" s="232"/>
      <c r="E842" s="232"/>
      <c r="F842" s="232"/>
      <c r="G842" s="232"/>
      <c r="H842" s="232"/>
      <c r="I842" s="232"/>
      <c r="J842" s="232"/>
      <c r="K842" s="232"/>
    </row>
    <row r="843" spans="1:11" ht="15.95">
      <c r="A843" s="1" t="s">
        <v>2072</v>
      </c>
      <c r="B843" s="231" t="s">
        <v>32924</v>
      </c>
      <c r="C843" s="231" t="s">
        <v>2087</v>
      </c>
      <c r="D843" s="232"/>
      <c r="E843" s="232"/>
      <c r="F843" s="232"/>
      <c r="G843" s="232"/>
      <c r="H843" s="232"/>
      <c r="I843" s="232"/>
      <c r="J843" s="232"/>
      <c r="K843" s="232"/>
    </row>
    <row r="844" spans="1:11" ht="15.95">
      <c r="A844" s="1" t="s">
        <v>2072</v>
      </c>
      <c r="B844" s="231" t="s">
        <v>32924</v>
      </c>
      <c r="C844" s="231" t="s">
        <v>33512</v>
      </c>
      <c r="D844" s="232"/>
      <c r="E844" s="232"/>
      <c r="F844" s="232"/>
      <c r="G844" s="232"/>
      <c r="H844" s="232"/>
      <c r="I844" s="232"/>
      <c r="J844" s="232"/>
      <c r="K844" s="232"/>
    </row>
    <row r="845" spans="1:11" ht="15.95">
      <c r="A845" s="1" t="s">
        <v>2072</v>
      </c>
      <c r="B845" s="231" t="s">
        <v>32924</v>
      </c>
      <c r="C845" s="231" t="s">
        <v>33513</v>
      </c>
      <c r="D845" s="232"/>
      <c r="E845" s="232"/>
      <c r="F845" s="232"/>
      <c r="G845" s="232"/>
      <c r="H845" s="232"/>
      <c r="I845" s="232"/>
      <c r="J845" s="232"/>
      <c r="K845" s="232"/>
    </row>
    <row r="846" spans="1:11" ht="15.95">
      <c r="A846" s="1" t="s">
        <v>2072</v>
      </c>
      <c r="B846" s="231" t="s">
        <v>32924</v>
      </c>
      <c r="C846" s="231" t="s">
        <v>33514</v>
      </c>
      <c r="D846" s="232"/>
      <c r="E846" s="232"/>
      <c r="F846" s="232"/>
      <c r="G846" s="232"/>
      <c r="H846" s="232"/>
      <c r="I846" s="232"/>
      <c r="J846" s="232"/>
      <c r="K846" s="232"/>
    </row>
    <row r="847" spans="1:11" ht="15.95">
      <c r="A847" s="1" t="s">
        <v>2072</v>
      </c>
      <c r="B847" s="231" t="s">
        <v>32924</v>
      </c>
      <c r="C847" s="231" t="s">
        <v>33515</v>
      </c>
      <c r="D847" s="232"/>
      <c r="E847" s="232"/>
      <c r="F847" s="232"/>
      <c r="G847" s="232"/>
      <c r="H847" s="232"/>
      <c r="I847" s="232"/>
      <c r="J847" s="232"/>
      <c r="K847" s="232"/>
    </row>
    <row r="848" spans="1:11" ht="15.95">
      <c r="A848" s="1" t="s">
        <v>2072</v>
      </c>
      <c r="B848" s="231" t="s">
        <v>32924</v>
      </c>
      <c r="C848" s="231" t="s">
        <v>33516</v>
      </c>
      <c r="D848" s="232"/>
      <c r="E848" s="232"/>
      <c r="F848" s="232"/>
      <c r="G848" s="232"/>
      <c r="H848" s="232"/>
      <c r="I848" s="232"/>
      <c r="J848" s="232"/>
      <c r="K848" s="232"/>
    </row>
    <row r="849" spans="1:11">
      <c r="A849" s="276" t="s">
        <v>762</v>
      </c>
      <c r="B849" s="278"/>
      <c r="C849" s="277" t="s">
        <v>748</v>
      </c>
      <c r="D849" s="277" t="s">
        <v>330</v>
      </c>
      <c r="E849" s="277" t="s">
        <v>763</v>
      </c>
      <c r="F849" s="277" t="s">
        <v>8</v>
      </c>
      <c r="G849" s="231" t="s">
        <v>33517</v>
      </c>
      <c r="H849" s="278"/>
      <c r="I849" s="277" t="s">
        <v>765</v>
      </c>
      <c r="J849" s="277" t="s">
        <v>33518</v>
      </c>
      <c r="K849" s="277" t="s">
        <v>324</v>
      </c>
    </row>
    <row r="850" spans="1:11">
      <c r="A850" s="276"/>
      <c r="B850" s="278"/>
      <c r="C850" s="277"/>
      <c r="D850" s="277"/>
      <c r="E850" s="277"/>
      <c r="F850" s="277"/>
      <c r="G850" s="231" t="s">
        <v>33519</v>
      </c>
      <c r="H850" s="278"/>
      <c r="I850" s="277"/>
      <c r="J850" s="277"/>
      <c r="K850" s="277"/>
    </row>
    <row r="851" spans="1:11" ht="15.95">
      <c r="A851" s="1" t="s">
        <v>762</v>
      </c>
      <c r="B851" s="232"/>
      <c r="C851" s="231" t="s">
        <v>40</v>
      </c>
      <c r="D851" s="231" t="s">
        <v>330</v>
      </c>
      <c r="E851" s="231" t="s">
        <v>33520</v>
      </c>
      <c r="F851" s="231" t="s">
        <v>8</v>
      </c>
      <c r="G851" s="232"/>
      <c r="H851" s="232"/>
      <c r="I851" s="231" t="s">
        <v>771</v>
      </c>
      <c r="J851" s="231" t="s">
        <v>328</v>
      </c>
      <c r="K851" s="231" t="s">
        <v>324</v>
      </c>
    </row>
    <row r="852" spans="1:11">
      <c r="A852" s="276" t="s">
        <v>762</v>
      </c>
      <c r="B852" s="278"/>
      <c r="C852" s="277" t="s">
        <v>52</v>
      </c>
      <c r="D852" s="277" t="s">
        <v>330</v>
      </c>
      <c r="E852" s="277" t="s">
        <v>772</v>
      </c>
      <c r="F852" s="277" t="s">
        <v>27</v>
      </c>
      <c r="G852" s="278"/>
      <c r="H852" s="278"/>
      <c r="I852" s="277" t="s">
        <v>328</v>
      </c>
      <c r="J852" s="277" t="s">
        <v>773</v>
      </c>
      <c r="K852" s="277" t="s">
        <v>330</v>
      </c>
    </row>
    <row r="853" spans="1:11">
      <c r="A853" s="276"/>
      <c r="B853" s="278"/>
      <c r="C853" s="277"/>
      <c r="D853" s="277"/>
      <c r="E853" s="277"/>
      <c r="F853" s="277"/>
      <c r="G853" s="278"/>
      <c r="H853" s="278"/>
      <c r="I853" s="277"/>
      <c r="J853" s="277"/>
      <c r="K853" s="277"/>
    </row>
    <row r="854" spans="1:11" ht="15.95">
      <c r="A854" s="1" t="s">
        <v>762</v>
      </c>
      <c r="B854" s="232"/>
      <c r="C854" s="231" t="s">
        <v>48</v>
      </c>
      <c r="D854" s="231" t="s">
        <v>330</v>
      </c>
      <c r="E854" s="231" t="s">
        <v>778</v>
      </c>
      <c r="F854" s="231" t="s">
        <v>27</v>
      </c>
      <c r="G854" s="232"/>
      <c r="H854" s="232"/>
      <c r="I854" s="231" t="s">
        <v>328</v>
      </c>
      <c r="J854" s="231" t="s">
        <v>779</v>
      </c>
      <c r="K854" s="231" t="s">
        <v>330</v>
      </c>
    </row>
    <row r="855" spans="1:11">
      <c r="A855" s="276" t="s">
        <v>762</v>
      </c>
      <c r="B855" s="278"/>
      <c r="C855" s="277" t="s">
        <v>77</v>
      </c>
      <c r="D855" s="277" t="s">
        <v>330</v>
      </c>
      <c r="E855" s="231" t="s">
        <v>33521</v>
      </c>
      <c r="F855" s="277" t="s">
        <v>16</v>
      </c>
      <c r="G855" s="278"/>
      <c r="H855" s="278"/>
      <c r="I855" s="277" t="s">
        <v>328</v>
      </c>
      <c r="J855" s="277" t="s">
        <v>785</v>
      </c>
      <c r="K855" s="277" t="s">
        <v>786</v>
      </c>
    </row>
    <row r="856" spans="1:11">
      <c r="A856" s="276"/>
      <c r="B856" s="278"/>
      <c r="C856" s="277"/>
      <c r="D856" s="277"/>
      <c r="E856" s="231" t="s">
        <v>33522</v>
      </c>
      <c r="F856" s="277"/>
      <c r="G856" s="278"/>
      <c r="H856" s="278"/>
      <c r="I856" s="277"/>
      <c r="J856" s="277"/>
      <c r="K856" s="277"/>
    </row>
    <row r="857" spans="1:11">
      <c r="A857" s="276" t="s">
        <v>762</v>
      </c>
      <c r="B857" s="278"/>
      <c r="C857" s="277" t="s">
        <v>80</v>
      </c>
      <c r="D857" s="277" t="s">
        <v>330</v>
      </c>
      <c r="E857" s="231" t="s">
        <v>33523</v>
      </c>
      <c r="F857" s="277" t="s">
        <v>16</v>
      </c>
      <c r="G857" s="278"/>
      <c r="H857" s="278"/>
      <c r="I857" s="277" t="s">
        <v>328</v>
      </c>
      <c r="J857" s="277" t="s">
        <v>792</v>
      </c>
      <c r="K857" s="277" t="s">
        <v>786</v>
      </c>
    </row>
    <row r="858" spans="1:11">
      <c r="A858" s="276"/>
      <c r="B858" s="278"/>
      <c r="C858" s="277"/>
      <c r="D858" s="277"/>
      <c r="E858" s="231" t="s">
        <v>33524</v>
      </c>
      <c r="F858" s="277"/>
      <c r="G858" s="278"/>
      <c r="H858" s="278"/>
      <c r="I858" s="277"/>
      <c r="J858" s="277"/>
      <c r="K858" s="277"/>
    </row>
    <row r="859" spans="1:11" ht="15.95">
      <c r="A859" s="1" t="s">
        <v>762</v>
      </c>
      <c r="B859" s="232"/>
      <c r="C859" s="231" t="s">
        <v>794</v>
      </c>
      <c r="D859" s="231" t="s">
        <v>330</v>
      </c>
      <c r="E859" s="232"/>
      <c r="F859" s="231" t="s">
        <v>5</v>
      </c>
      <c r="G859" s="232"/>
      <c r="H859" s="232"/>
      <c r="I859" s="231" t="s">
        <v>328</v>
      </c>
      <c r="J859" s="232"/>
      <c r="K859" s="231" t="s">
        <v>330</v>
      </c>
    </row>
    <row r="860" spans="1:11" ht="15.95">
      <c r="A860" s="1" t="s">
        <v>762</v>
      </c>
      <c r="B860" s="232"/>
      <c r="C860" s="231" t="s">
        <v>796</v>
      </c>
      <c r="D860" s="231" t="s">
        <v>330</v>
      </c>
      <c r="E860" s="232"/>
      <c r="F860" s="231" t="s">
        <v>5</v>
      </c>
      <c r="G860" s="232"/>
      <c r="H860" s="232"/>
      <c r="I860" s="231" t="s">
        <v>328</v>
      </c>
      <c r="J860" s="232"/>
      <c r="K860" s="231" t="s">
        <v>330</v>
      </c>
    </row>
    <row r="861" spans="1:11" ht="15.95">
      <c r="A861" s="1" t="s">
        <v>762</v>
      </c>
      <c r="B861" s="232"/>
      <c r="C861" s="231" t="s">
        <v>798</v>
      </c>
      <c r="D861" s="231" t="s">
        <v>330</v>
      </c>
      <c r="E861" s="232"/>
      <c r="F861" s="231" t="s">
        <v>5</v>
      </c>
      <c r="G861" s="232"/>
      <c r="H861" s="232"/>
      <c r="I861" s="231" t="s">
        <v>328</v>
      </c>
      <c r="J861" s="232"/>
      <c r="K861" s="231" t="s">
        <v>330</v>
      </c>
    </row>
    <row r="862" spans="1:11">
      <c r="A862" s="276" t="s">
        <v>762</v>
      </c>
      <c r="B862" s="278"/>
      <c r="C862" s="277" t="s">
        <v>83</v>
      </c>
      <c r="D862" s="277" t="s">
        <v>330</v>
      </c>
      <c r="E862" s="231" t="s">
        <v>33525</v>
      </c>
      <c r="F862" s="277" t="s">
        <v>16</v>
      </c>
      <c r="G862" s="278"/>
      <c r="H862" s="278"/>
      <c r="I862" s="277" t="s">
        <v>328</v>
      </c>
      <c r="J862" s="277" t="s">
        <v>801</v>
      </c>
      <c r="K862" s="277" t="s">
        <v>330</v>
      </c>
    </row>
    <row r="863" spans="1:11">
      <c r="A863" s="276"/>
      <c r="B863" s="278"/>
      <c r="C863" s="277"/>
      <c r="D863" s="277"/>
      <c r="E863" s="231" t="s">
        <v>33526</v>
      </c>
      <c r="F863" s="277"/>
      <c r="G863" s="278"/>
      <c r="H863" s="278"/>
      <c r="I863" s="277"/>
      <c r="J863" s="277"/>
      <c r="K863" s="277"/>
    </row>
    <row r="864" spans="1:11">
      <c r="A864" s="276" t="s">
        <v>762</v>
      </c>
      <c r="B864" s="278"/>
      <c r="C864" s="277" t="s">
        <v>86</v>
      </c>
      <c r="D864" s="277" t="s">
        <v>330</v>
      </c>
      <c r="E864" s="231" t="s">
        <v>33527</v>
      </c>
      <c r="F864" s="277" t="s">
        <v>16</v>
      </c>
      <c r="G864" s="278"/>
      <c r="H864" s="278"/>
      <c r="I864" s="277" t="s">
        <v>328</v>
      </c>
      <c r="J864" s="277" t="s">
        <v>807</v>
      </c>
      <c r="K864" s="277" t="s">
        <v>330</v>
      </c>
    </row>
    <row r="865" spans="1:11">
      <c r="A865" s="276"/>
      <c r="B865" s="278"/>
      <c r="C865" s="277"/>
      <c r="D865" s="277"/>
      <c r="E865" s="231" t="s">
        <v>33528</v>
      </c>
      <c r="F865" s="277"/>
      <c r="G865" s="278"/>
      <c r="H865" s="278"/>
      <c r="I865" s="277"/>
      <c r="J865" s="277"/>
      <c r="K865" s="277"/>
    </row>
    <row r="866" spans="1:11">
      <c r="A866" s="276" t="s">
        <v>762</v>
      </c>
      <c r="B866" s="278"/>
      <c r="C866" s="277" t="s">
        <v>809</v>
      </c>
      <c r="D866" s="277" t="s">
        <v>330</v>
      </c>
      <c r="E866" s="231" t="s">
        <v>33529</v>
      </c>
      <c r="F866" s="277" t="s">
        <v>27</v>
      </c>
      <c r="G866" s="278"/>
      <c r="H866" s="278"/>
      <c r="I866" s="277" t="s">
        <v>328</v>
      </c>
      <c r="J866" s="277" t="s">
        <v>811</v>
      </c>
      <c r="K866" s="277" t="s">
        <v>330</v>
      </c>
    </row>
    <row r="867" spans="1:11">
      <c r="A867" s="276"/>
      <c r="B867" s="278"/>
      <c r="C867" s="277"/>
      <c r="D867" s="277"/>
      <c r="E867" s="231" t="s">
        <v>33530</v>
      </c>
      <c r="F867" s="277"/>
      <c r="G867" s="278"/>
      <c r="H867" s="278"/>
      <c r="I867" s="277"/>
      <c r="J867" s="277"/>
      <c r="K867" s="277"/>
    </row>
    <row r="868" spans="1:11" ht="15.95">
      <c r="A868" s="1" t="s">
        <v>762</v>
      </c>
      <c r="B868" s="232"/>
      <c r="C868" s="231" t="s">
        <v>813</v>
      </c>
      <c r="D868" s="232"/>
      <c r="E868" s="232"/>
      <c r="F868" s="232"/>
      <c r="G868" s="232"/>
      <c r="H868" s="232"/>
      <c r="I868" s="232"/>
      <c r="J868" s="232"/>
      <c r="K868" s="232"/>
    </row>
    <row r="869" spans="1:11" ht="15.95">
      <c r="A869" s="1" t="s">
        <v>762</v>
      </c>
      <c r="B869" s="232"/>
      <c r="C869" s="231" t="s">
        <v>322</v>
      </c>
      <c r="D869" s="231" t="s">
        <v>324</v>
      </c>
      <c r="E869" s="231" t="s">
        <v>328</v>
      </c>
      <c r="F869" s="231" t="s">
        <v>8</v>
      </c>
      <c r="G869" s="232"/>
      <c r="H869" s="232"/>
      <c r="I869" s="231" t="s">
        <v>463</v>
      </c>
      <c r="J869" s="231" t="s">
        <v>328</v>
      </c>
      <c r="K869" s="232"/>
    </row>
    <row r="870" spans="1:11" ht="15.95">
      <c r="A870" s="1" t="s">
        <v>2235</v>
      </c>
      <c r="B870" s="232"/>
      <c r="C870" s="231" t="s">
        <v>33531</v>
      </c>
      <c r="D870" s="231" t="s">
        <v>324</v>
      </c>
      <c r="E870" s="231" t="s">
        <v>33532</v>
      </c>
      <c r="F870" s="231" t="s">
        <v>8</v>
      </c>
      <c r="G870" s="232"/>
      <c r="H870" s="232"/>
      <c r="I870" s="231" t="s">
        <v>33533</v>
      </c>
      <c r="J870" s="231" t="s">
        <v>328</v>
      </c>
      <c r="K870" s="231" t="s">
        <v>324</v>
      </c>
    </row>
    <row r="871" spans="1:11" ht="15.95">
      <c r="A871" s="1" t="s">
        <v>2235</v>
      </c>
      <c r="B871" s="232"/>
      <c r="C871" s="231" t="s">
        <v>2233</v>
      </c>
      <c r="D871" s="231" t="s">
        <v>330</v>
      </c>
      <c r="E871" s="231" t="s">
        <v>33534</v>
      </c>
      <c r="F871" s="231" t="s">
        <v>8</v>
      </c>
      <c r="G871" s="231" t="s">
        <v>33535</v>
      </c>
      <c r="H871" s="232"/>
      <c r="I871" s="231" t="s">
        <v>333</v>
      </c>
      <c r="J871" s="231" t="s">
        <v>328</v>
      </c>
      <c r="K871" s="231" t="s">
        <v>324</v>
      </c>
    </row>
    <row r="872" spans="1:11" ht="15.95">
      <c r="A872" s="1" t="s">
        <v>2235</v>
      </c>
      <c r="B872" s="232"/>
      <c r="C872" s="231" t="s">
        <v>33536</v>
      </c>
      <c r="D872" s="231" t="s">
        <v>330</v>
      </c>
      <c r="E872" s="231" t="s">
        <v>2002</v>
      </c>
      <c r="F872" s="231" t="s">
        <v>27</v>
      </c>
      <c r="G872" s="231" t="s">
        <v>2003</v>
      </c>
      <c r="H872" s="232"/>
      <c r="I872" s="231" t="s">
        <v>328</v>
      </c>
      <c r="J872" s="231" t="s">
        <v>2004</v>
      </c>
      <c r="K872" s="231" t="s">
        <v>324</v>
      </c>
    </row>
    <row r="873" spans="1:11" ht="15.95">
      <c r="A873" s="1" t="s">
        <v>2235</v>
      </c>
      <c r="B873" s="232"/>
      <c r="C873" s="231" t="s">
        <v>33537</v>
      </c>
      <c r="D873" s="231" t="s">
        <v>330</v>
      </c>
      <c r="E873" s="231" t="s">
        <v>1999</v>
      </c>
      <c r="F873" s="231" t="s">
        <v>8</v>
      </c>
      <c r="G873" s="231" t="s">
        <v>2000</v>
      </c>
      <c r="H873" s="232"/>
      <c r="I873" s="231" t="s">
        <v>382</v>
      </c>
      <c r="J873" s="231" t="s">
        <v>328</v>
      </c>
      <c r="K873" s="231" t="s">
        <v>324</v>
      </c>
    </row>
    <row r="874" spans="1:11" ht="15.95">
      <c r="A874" s="1" t="s">
        <v>2235</v>
      </c>
      <c r="B874" s="232"/>
      <c r="C874" s="231" t="s">
        <v>33538</v>
      </c>
      <c r="D874" s="231" t="s">
        <v>330</v>
      </c>
      <c r="E874" s="231" t="s">
        <v>33539</v>
      </c>
      <c r="F874" s="231" t="s">
        <v>8</v>
      </c>
      <c r="G874" s="231" t="s">
        <v>33540</v>
      </c>
      <c r="H874" s="232"/>
      <c r="I874" s="231" t="s">
        <v>382</v>
      </c>
      <c r="J874" s="231" t="s">
        <v>328</v>
      </c>
      <c r="K874" s="231" t="s">
        <v>33541</v>
      </c>
    </row>
    <row r="875" spans="1:11" ht="15.95">
      <c r="A875" s="1" t="s">
        <v>2235</v>
      </c>
      <c r="B875" s="231" t="s">
        <v>32924</v>
      </c>
      <c r="C875" s="231" t="s">
        <v>33542</v>
      </c>
      <c r="D875" s="231" t="s">
        <v>2016</v>
      </c>
      <c r="E875" s="231" t="s">
        <v>27</v>
      </c>
      <c r="F875" s="231" t="s">
        <v>33543</v>
      </c>
      <c r="G875" s="231" t="s">
        <v>2018</v>
      </c>
      <c r="H875" s="232"/>
      <c r="I875" s="231" t="s">
        <v>2019</v>
      </c>
      <c r="J875" s="231" t="s">
        <v>324</v>
      </c>
      <c r="K875" s="231" t="s">
        <v>473</v>
      </c>
    </row>
    <row r="876" spans="1:11" ht="15.95">
      <c r="A876" s="1" t="s">
        <v>2235</v>
      </c>
      <c r="B876" s="231" t="s">
        <v>32924</v>
      </c>
      <c r="C876" s="231" t="s">
        <v>33544</v>
      </c>
      <c r="D876" s="231" t="s">
        <v>2022</v>
      </c>
      <c r="E876" s="231" t="s">
        <v>27</v>
      </c>
      <c r="F876" s="231" t="s">
        <v>33545</v>
      </c>
      <c r="G876" s="232"/>
      <c r="H876" s="232"/>
      <c r="I876" s="231" t="s">
        <v>2024</v>
      </c>
      <c r="J876" s="231" t="s">
        <v>324</v>
      </c>
      <c r="K876" s="231" t="s">
        <v>473</v>
      </c>
    </row>
    <row r="877" spans="1:11" ht="15.95">
      <c r="A877" s="1" t="s">
        <v>2235</v>
      </c>
      <c r="B877" s="232"/>
      <c r="C877" s="231" t="s">
        <v>33546</v>
      </c>
      <c r="D877" s="231" t="s">
        <v>324</v>
      </c>
      <c r="E877" s="231" t="s">
        <v>328</v>
      </c>
      <c r="F877" s="231" t="s">
        <v>8</v>
      </c>
      <c r="G877" s="232"/>
      <c r="H877" s="232"/>
      <c r="I877" s="231" t="s">
        <v>33547</v>
      </c>
      <c r="J877" s="231" t="s">
        <v>328</v>
      </c>
      <c r="K877" s="231" t="s">
        <v>328</v>
      </c>
    </row>
    <row r="878" spans="1:11" ht="15.95">
      <c r="A878" s="1" t="s">
        <v>2235</v>
      </c>
      <c r="B878" s="231" t="s">
        <v>32924</v>
      </c>
      <c r="C878" s="231" t="s">
        <v>33548</v>
      </c>
      <c r="D878" s="231" t="s">
        <v>324</v>
      </c>
      <c r="E878" s="232"/>
      <c r="F878" s="232"/>
      <c r="G878" s="232"/>
      <c r="H878" s="232"/>
      <c r="I878" s="232"/>
      <c r="J878" s="232"/>
      <c r="K878" s="232"/>
    </row>
    <row r="879" spans="1:11" ht="15.95">
      <c r="A879" s="1" t="s">
        <v>2235</v>
      </c>
      <c r="B879" s="231" t="s">
        <v>32924</v>
      </c>
      <c r="C879" s="231" t="s">
        <v>33549</v>
      </c>
      <c r="D879" s="231" t="s">
        <v>324</v>
      </c>
      <c r="E879" s="232"/>
      <c r="F879" s="232"/>
      <c r="G879" s="232"/>
      <c r="H879" s="232"/>
      <c r="I879" s="232"/>
      <c r="J879" s="232"/>
      <c r="K879" s="232"/>
    </row>
    <row r="880" spans="1:11" ht="15.95">
      <c r="A880" s="1" t="s">
        <v>2235</v>
      </c>
      <c r="B880" s="231" t="s">
        <v>32924</v>
      </c>
      <c r="C880" s="231" t="s">
        <v>33550</v>
      </c>
      <c r="D880" s="231" t="s">
        <v>324</v>
      </c>
      <c r="E880" s="232"/>
      <c r="F880" s="232"/>
      <c r="G880" s="232"/>
      <c r="H880" s="232"/>
      <c r="I880" s="232"/>
      <c r="J880" s="232"/>
      <c r="K880" s="232"/>
    </row>
    <row r="881" spans="1:11" ht="15.95">
      <c r="A881" s="1" t="s">
        <v>2235</v>
      </c>
      <c r="B881" s="231" t="s">
        <v>32924</v>
      </c>
      <c r="C881" s="231" t="s">
        <v>33551</v>
      </c>
      <c r="D881" s="231" t="s">
        <v>324</v>
      </c>
      <c r="E881" s="232"/>
      <c r="F881" s="232"/>
      <c r="G881" s="232"/>
      <c r="H881" s="232"/>
      <c r="I881" s="232"/>
      <c r="J881" s="232"/>
      <c r="K881" s="232"/>
    </row>
    <row r="882" spans="1:11" ht="15.95">
      <c r="A882" s="1" t="s">
        <v>2235</v>
      </c>
      <c r="B882" s="231" t="s">
        <v>32924</v>
      </c>
      <c r="C882" s="231" t="s">
        <v>33552</v>
      </c>
      <c r="D882" s="231" t="s">
        <v>324</v>
      </c>
      <c r="E882" s="232"/>
      <c r="F882" s="232"/>
      <c r="G882" s="232"/>
      <c r="H882" s="232"/>
      <c r="I882" s="232"/>
      <c r="J882" s="232"/>
      <c r="K882" s="232"/>
    </row>
    <row r="883" spans="1:11" ht="15.95">
      <c r="A883" s="1" t="s">
        <v>2235</v>
      </c>
      <c r="B883" s="232"/>
      <c r="C883" s="231" t="s">
        <v>322</v>
      </c>
      <c r="D883" s="231" t="s">
        <v>324</v>
      </c>
      <c r="E883" s="231" t="s">
        <v>328</v>
      </c>
      <c r="F883" s="231" t="s">
        <v>8</v>
      </c>
      <c r="G883" s="232"/>
      <c r="H883" s="232"/>
      <c r="I883" s="231" t="s">
        <v>463</v>
      </c>
      <c r="J883" s="231" t="s">
        <v>328</v>
      </c>
      <c r="K883" s="231" t="s">
        <v>328</v>
      </c>
    </row>
    <row r="884" spans="1:11" ht="15.95">
      <c r="A884" s="1" t="s">
        <v>2235</v>
      </c>
      <c r="B884" s="231" t="s">
        <v>32924</v>
      </c>
      <c r="C884" s="231" t="s">
        <v>33553</v>
      </c>
      <c r="D884" s="231" t="s">
        <v>324</v>
      </c>
      <c r="E884" s="232"/>
      <c r="F884" s="232"/>
      <c r="G884" s="232"/>
      <c r="H884" s="232"/>
      <c r="I884" s="232"/>
      <c r="J884" s="232"/>
      <c r="K884" s="232"/>
    </row>
    <row r="885" spans="1:11" ht="15.95">
      <c r="A885" s="1" t="s">
        <v>2235</v>
      </c>
      <c r="B885" s="231" t="s">
        <v>32924</v>
      </c>
      <c r="C885" s="231" t="s">
        <v>6909</v>
      </c>
      <c r="D885" s="231" t="s">
        <v>324</v>
      </c>
      <c r="E885" s="232"/>
      <c r="F885" s="232"/>
      <c r="G885" s="232"/>
      <c r="H885" s="232"/>
      <c r="I885" s="232"/>
      <c r="J885" s="232"/>
      <c r="K885" s="232"/>
    </row>
    <row r="886" spans="1:11" ht="15.95">
      <c r="A886" s="1" t="s">
        <v>2235</v>
      </c>
      <c r="B886" s="231" t="s">
        <v>32924</v>
      </c>
      <c r="C886" s="231" t="s">
        <v>201</v>
      </c>
      <c r="D886" s="231" t="s">
        <v>324</v>
      </c>
      <c r="E886" s="232"/>
      <c r="F886" s="232"/>
      <c r="G886" s="232"/>
      <c r="H886" s="232"/>
      <c r="I886" s="232"/>
      <c r="J886" s="232"/>
      <c r="K886" s="232"/>
    </row>
    <row r="887" spans="1:11" ht="15.95">
      <c r="A887" s="1" t="s">
        <v>2235</v>
      </c>
      <c r="B887" s="231" t="s">
        <v>32924</v>
      </c>
      <c r="C887" s="231" t="s">
        <v>33554</v>
      </c>
      <c r="D887" s="231" t="s">
        <v>324</v>
      </c>
      <c r="E887" s="232"/>
      <c r="F887" s="232"/>
      <c r="G887" s="232"/>
      <c r="H887" s="232"/>
      <c r="I887" s="232"/>
      <c r="J887" s="232"/>
      <c r="K887" s="232"/>
    </row>
    <row r="888" spans="1:11" ht="15.95">
      <c r="A888" s="1" t="s">
        <v>2235</v>
      </c>
      <c r="B888" s="231" t="s">
        <v>32924</v>
      </c>
      <c r="C888" s="231" t="s">
        <v>33555</v>
      </c>
      <c r="D888" s="231" t="s">
        <v>324</v>
      </c>
      <c r="E888" s="232"/>
      <c r="F888" s="232"/>
      <c r="G888" s="232"/>
      <c r="H888" s="232"/>
      <c r="I888" s="232"/>
      <c r="J888" s="232"/>
      <c r="K888" s="232"/>
    </row>
    <row r="889" spans="1:11" ht="15.95">
      <c r="A889" s="1" t="s">
        <v>2235</v>
      </c>
      <c r="B889" s="231" t="s">
        <v>32924</v>
      </c>
      <c r="C889" s="231" t="s">
        <v>33556</v>
      </c>
      <c r="D889" s="231" t="s">
        <v>324</v>
      </c>
      <c r="E889" s="232"/>
      <c r="F889" s="232"/>
      <c r="G889" s="232"/>
      <c r="H889" s="232"/>
      <c r="I889" s="232"/>
      <c r="J889" s="232"/>
      <c r="K889" s="232"/>
    </row>
    <row r="890" spans="1:11" ht="15.95">
      <c r="A890" s="1" t="s">
        <v>2235</v>
      </c>
      <c r="B890" s="231" t="s">
        <v>32924</v>
      </c>
      <c r="C890" s="231" t="s">
        <v>33557</v>
      </c>
      <c r="D890" s="231" t="s">
        <v>324</v>
      </c>
      <c r="E890" s="232"/>
      <c r="F890" s="232"/>
      <c r="G890" s="232"/>
      <c r="H890" s="232"/>
      <c r="I890" s="232"/>
      <c r="J890" s="232"/>
      <c r="K890" s="232"/>
    </row>
    <row r="891" spans="1:11" ht="15.95">
      <c r="A891" s="1" t="s">
        <v>2235</v>
      </c>
      <c r="B891" s="231" t="s">
        <v>32924</v>
      </c>
      <c r="C891" s="231" t="s">
        <v>33558</v>
      </c>
      <c r="D891" s="231" t="s">
        <v>324</v>
      </c>
      <c r="E891" s="232"/>
      <c r="F891" s="232"/>
      <c r="G891" s="232"/>
      <c r="H891" s="232"/>
      <c r="I891" s="232"/>
      <c r="J891" s="232"/>
      <c r="K891" s="232"/>
    </row>
    <row r="892" spans="1:11" ht="15.95">
      <c r="A892" s="1" t="s">
        <v>2235</v>
      </c>
      <c r="B892" s="231" t="s">
        <v>32924</v>
      </c>
      <c r="C892" s="231" t="s">
        <v>33559</v>
      </c>
      <c r="D892" s="231" t="s">
        <v>324</v>
      </c>
      <c r="E892" s="232"/>
      <c r="F892" s="232"/>
      <c r="G892" s="232"/>
      <c r="H892" s="232"/>
      <c r="I892" s="232"/>
      <c r="J892" s="232"/>
      <c r="K892" s="232"/>
    </row>
    <row r="893" spans="1:11" ht="15.95">
      <c r="A893" s="1" t="s">
        <v>2078</v>
      </c>
      <c r="B893" s="232"/>
      <c r="C893" s="231" t="s">
        <v>33560</v>
      </c>
      <c r="D893" s="231" t="s">
        <v>330</v>
      </c>
      <c r="E893" s="231" t="s">
        <v>33561</v>
      </c>
      <c r="F893" s="231" t="s">
        <v>8</v>
      </c>
      <c r="G893" s="231" t="s">
        <v>33562</v>
      </c>
      <c r="H893" s="232"/>
      <c r="I893" s="231" t="s">
        <v>2237</v>
      </c>
      <c r="J893" s="231" t="s">
        <v>328</v>
      </c>
      <c r="K893" s="231" t="s">
        <v>324</v>
      </c>
    </row>
    <row r="894" spans="1:11" ht="15.95">
      <c r="A894" s="1" t="s">
        <v>2078</v>
      </c>
      <c r="B894" s="232"/>
      <c r="C894" s="231" t="s">
        <v>748</v>
      </c>
      <c r="D894" s="231" t="s">
        <v>330</v>
      </c>
      <c r="E894" s="231" t="s">
        <v>748</v>
      </c>
      <c r="F894" s="231" t="s">
        <v>8</v>
      </c>
      <c r="G894" s="231" t="s">
        <v>33563</v>
      </c>
      <c r="H894" s="232"/>
      <c r="I894" s="231" t="s">
        <v>2240</v>
      </c>
      <c r="J894" s="231" t="s">
        <v>328</v>
      </c>
      <c r="K894" s="231" t="s">
        <v>324</v>
      </c>
    </row>
    <row r="895" spans="1:11" ht="15.95">
      <c r="A895" s="1" t="s">
        <v>2078</v>
      </c>
      <c r="B895" s="232"/>
      <c r="C895" s="231" t="s">
        <v>33564</v>
      </c>
      <c r="D895" s="231" t="s">
        <v>330</v>
      </c>
      <c r="E895" s="231" t="s">
        <v>1983</v>
      </c>
      <c r="F895" s="231" t="s">
        <v>8</v>
      </c>
      <c r="G895" s="231" t="s">
        <v>33565</v>
      </c>
      <c r="H895" s="232"/>
      <c r="I895" s="231" t="s">
        <v>33566</v>
      </c>
      <c r="J895" s="231" t="s">
        <v>328</v>
      </c>
      <c r="K895" s="231" t="s">
        <v>324</v>
      </c>
    </row>
    <row r="896" spans="1:11" ht="15.95">
      <c r="A896" s="1" t="s">
        <v>2078</v>
      </c>
      <c r="B896" s="232"/>
      <c r="C896" s="231" t="s">
        <v>33567</v>
      </c>
      <c r="D896" s="231" t="s">
        <v>330</v>
      </c>
      <c r="E896" s="231" t="s">
        <v>1995</v>
      </c>
      <c r="F896" s="231" t="s">
        <v>8</v>
      </c>
      <c r="G896" s="232"/>
      <c r="H896" s="232"/>
      <c r="I896" s="231" t="s">
        <v>1223</v>
      </c>
      <c r="J896" s="231" t="s">
        <v>328</v>
      </c>
      <c r="K896" s="231" t="s">
        <v>324</v>
      </c>
    </row>
    <row r="897" spans="1:11" ht="15.95">
      <c r="A897" s="1" t="s">
        <v>2078</v>
      </c>
      <c r="B897" s="231" t="s">
        <v>32924</v>
      </c>
      <c r="C897" s="231" t="s">
        <v>33568</v>
      </c>
      <c r="D897" s="231" t="s">
        <v>324</v>
      </c>
      <c r="E897" s="232"/>
      <c r="F897" s="232"/>
      <c r="G897" s="232"/>
      <c r="H897" s="232"/>
      <c r="I897" s="232"/>
      <c r="J897" s="232"/>
      <c r="K897" s="232"/>
    </row>
    <row r="898" spans="1:11" ht="15.95">
      <c r="A898" s="1" t="s">
        <v>2078</v>
      </c>
      <c r="B898" s="231" t="s">
        <v>32924</v>
      </c>
      <c r="C898" s="231" t="s">
        <v>2089</v>
      </c>
      <c r="D898" s="231" t="s">
        <v>324</v>
      </c>
      <c r="E898" s="232"/>
      <c r="F898" s="232"/>
      <c r="G898" s="232"/>
      <c r="H898" s="232"/>
      <c r="I898" s="232"/>
      <c r="J898" s="232"/>
      <c r="K898" s="232"/>
    </row>
    <row r="899" spans="1:11" ht="15.95">
      <c r="A899" s="1" t="s">
        <v>2078</v>
      </c>
      <c r="B899" s="231" t="s">
        <v>32924</v>
      </c>
      <c r="C899" s="231" t="s">
        <v>33569</v>
      </c>
      <c r="D899" s="231" t="s">
        <v>324</v>
      </c>
      <c r="E899" s="232"/>
      <c r="F899" s="232"/>
      <c r="G899" s="232"/>
      <c r="H899" s="232"/>
      <c r="I899" s="232"/>
      <c r="J899" s="232"/>
      <c r="K899" s="232"/>
    </row>
    <row r="900" spans="1:11" ht="15.95">
      <c r="A900" s="1" t="s">
        <v>2078</v>
      </c>
      <c r="B900" s="231" t="s">
        <v>32924</v>
      </c>
      <c r="C900" s="231" t="s">
        <v>33570</v>
      </c>
      <c r="D900" s="231" t="s">
        <v>324</v>
      </c>
      <c r="E900" s="232"/>
      <c r="F900" s="232"/>
      <c r="G900" s="232"/>
      <c r="H900" s="232"/>
      <c r="I900" s="232"/>
      <c r="J900" s="232"/>
      <c r="K900" s="232"/>
    </row>
    <row r="901" spans="1:11" ht="15.95">
      <c r="A901" s="1" t="s">
        <v>2078</v>
      </c>
      <c r="B901" s="231" t="s">
        <v>32924</v>
      </c>
      <c r="C901" s="231" t="s">
        <v>33571</v>
      </c>
      <c r="D901" s="231" t="s">
        <v>324</v>
      </c>
      <c r="E901" s="232"/>
      <c r="F901" s="232"/>
      <c r="G901" s="232"/>
      <c r="H901" s="232"/>
      <c r="I901" s="232"/>
      <c r="J901" s="232"/>
      <c r="K901" s="232"/>
    </row>
    <row r="902" spans="1:11" ht="15.95">
      <c r="A902" s="1" t="s">
        <v>2078</v>
      </c>
      <c r="B902" s="231" t="s">
        <v>32924</v>
      </c>
      <c r="C902" s="231" t="s">
        <v>33572</v>
      </c>
      <c r="D902" s="231" t="s">
        <v>324</v>
      </c>
      <c r="E902" s="232"/>
      <c r="F902" s="232"/>
      <c r="G902" s="232"/>
      <c r="H902" s="232"/>
      <c r="I902" s="232"/>
      <c r="J902" s="232"/>
      <c r="K902" s="232"/>
    </row>
    <row r="903" spans="1:11" ht="15.95">
      <c r="A903" s="1" t="s">
        <v>2078</v>
      </c>
      <c r="B903" s="231" t="s">
        <v>32924</v>
      </c>
      <c r="C903" s="231" t="s">
        <v>33573</v>
      </c>
      <c r="D903" s="231" t="s">
        <v>324</v>
      </c>
      <c r="E903" s="232"/>
      <c r="F903" s="232"/>
      <c r="G903" s="232"/>
      <c r="H903" s="232"/>
      <c r="I903" s="232"/>
      <c r="J903" s="232"/>
      <c r="K903" s="232"/>
    </row>
    <row r="904" spans="1:11" ht="15.95">
      <c r="A904" s="1" t="s">
        <v>2078</v>
      </c>
      <c r="B904" s="231" t="s">
        <v>32924</v>
      </c>
      <c r="C904" s="231" t="s">
        <v>33574</v>
      </c>
      <c r="D904" s="231" t="s">
        <v>324</v>
      </c>
      <c r="E904" s="232"/>
      <c r="F904" s="232"/>
      <c r="G904" s="232"/>
      <c r="H904" s="232"/>
      <c r="I904" s="232"/>
      <c r="J904" s="232"/>
      <c r="K904" s="232"/>
    </row>
    <row r="905" spans="1:11" ht="15.95">
      <c r="A905" s="1" t="s">
        <v>2078</v>
      </c>
      <c r="B905" s="231" t="s">
        <v>32924</v>
      </c>
      <c r="C905" s="231" t="s">
        <v>33575</v>
      </c>
      <c r="D905" s="231" t="s">
        <v>324</v>
      </c>
      <c r="E905" s="232"/>
      <c r="F905" s="232"/>
      <c r="G905" s="232"/>
      <c r="H905" s="232"/>
      <c r="I905" s="232"/>
      <c r="J905" s="232"/>
      <c r="K905" s="232"/>
    </row>
    <row r="906" spans="1:11" ht="15.95">
      <c r="A906" s="1" t="s">
        <v>2078</v>
      </c>
      <c r="B906" s="231" t="s">
        <v>32924</v>
      </c>
      <c r="C906" s="231" t="s">
        <v>33576</v>
      </c>
      <c r="D906" s="231" t="s">
        <v>324</v>
      </c>
      <c r="E906" s="232"/>
      <c r="F906" s="232"/>
      <c r="G906" s="232"/>
      <c r="H906" s="232"/>
      <c r="I906" s="232"/>
      <c r="J906" s="232"/>
      <c r="K906" s="232"/>
    </row>
    <row r="907" spans="1:11" ht="15.95">
      <c r="A907" s="1" t="s">
        <v>2078</v>
      </c>
      <c r="B907" s="231" t="s">
        <v>32924</v>
      </c>
      <c r="C907" s="231" t="s">
        <v>33577</v>
      </c>
      <c r="D907" s="231" t="s">
        <v>324</v>
      </c>
      <c r="E907" s="232"/>
      <c r="F907" s="232"/>
      <c r="G907" s="232"/>
      <c r="H907" s="232"/>
      <c r="I907" s="232"/>
      <c r="J907" s="232"/>
      <c r="K907" s="232"/>
    </row>
    <row r="908" spans="1:11" ht="15.95">
      <c r="A908" s="1" t="s">
        <v>2078</v>
      </c>
      <c r="B908" s="231" t="s">
        <v>32924</v>
      </c>
      <c r="C908" s="231" t="s">
        <v>33578</v>
      </c>
      <c r="D908" s="231" t="s">
        <v>324</v>
      </c>
      <c r="E908" s="232"/>
      <c r="F908" s="232"/>
      <c r="G908" s="232"/>
      <c r="H908" s="232"/>
      <c r="I908" s="232"/>
      <c r="J908" s="232"/>
      <c r="K908" s="232"/>
    </row>
    <row r="909" spans="1:11" ht="15.95">
      <c r="A909" s="1" t="s">
        <v>2078</v>
      </c>
      <c r="B909" s="232"/>
      <c r="C909" s="231" t="s">
        <v>322</v>
      </c>
      <c r="D909" s="231" t="s">
        <v>324</v>
      </c>
      <c r="E909" s="231" t="s">
        <v>328</v>
      </c>
      <c r="F909" s="231" t="s">
        <v>8</v>
      </c>
      <c r="G909" s="232"/>
      <c r="H909" s="232"/>
      <c r="I909" s="231" t="s">
        <v>463</v>
      </c>
      <c r="J909" s="231" t="s">
        <v>328</v>
      </c>
      <c r="K909" s="232"/>
    </row>
    <row r="910" spans="1:11" ht="15.95">
      <c r="A910" s="1" t="s">
        <v>2078</v>
      </c>
      <c r="B910" s="231" t="s">
        <v>32924</v>
      </c>
      <c r="C910" s="231" t="s">
        <v>33579</v>
      </c>
      <c r="D910" s="231" t="s">
        <v>324</v>
      </c>
      <c r="E910" s="232"/>
      <c r="F910" s="232"/>
      <c r="G910" s="232"/>
      <c r="H910" s="232"/>
      <c r="I910" s="232"/>
      <c r="J910" s="232"/>
      <c r="K910" s="232"/>
    </row>
    <row r="911" spans="1:11" ht="15.95">
      <c r="A911" s="1" t="s">
        <v>2078</v>
      </c>
      <c r="B911" s="231" t="s">
        <v>32924</v>
      </c>
      <c r="C911" s="231" t="s">
        <v>33580</v>
      </c>
      <c r="D911" s="231" t="s">
        <v>324</v>
      </c>
      <c r="E911" s="232"/>
      <c r="F911" s="232"/>
      <c r="G911" s="232"/>
      <c r="H911" s="232"/>
      <c r="I911" s="232"/>
      <c r="J911" s="232"/>
      <c r="K911" s="232"/>
    </row>
    <row r="912" spans="1:11" ht="15.95">
      <c r="A912" s="1" t="s">
        <v>2078</v>
      </c>
      <c r="B912" s="231" t="s">
        <v>32924</v>
      </c>
      <c r="C912" s="231" t="s">
        <v>6909</v>
      </c>
      <c r="D912" s="231" t="s">
        <v>324</v>
      </c>
      <c r="E912" s="232"/>
      <c r="F912" s="232"/>
      <c r="G912" s="232"/>
      <c r="H912" s="232"/>
      <c r="I912" s="232"/>
      <c r="J912" s="232"/>
      <c r="K912" s="232"/>
    </row>
    <row r="913" spans="1:11" ht="15.95">
      <c r="A913" s="1" t="s">
        <v>2078</v>
      </c>
      <c r="B913" s="231" t="s">
        <v>32924</v>
      </c>
      <c r="C913" s="231" t="s">
        <v>201</v>
      </c>
      <c r="D913" s="231" t="s">
        <v>324</v>
      </c>
      <c r="E913" s="232"/>
      <c r="F913" s="232"/>
      <c r="G913" s="232"/>
      <c r="H913" s="232"/>
      <c r="I913" s="232"/>
      <c r="J913" s="232"/>
      <c r="K913" s="232"/>
    </row>
    <row r="914" spans="1:11" ht="15.95">
      <c r="A914" s="1" t="s">
        <v>2078</v>
      </c>
      <c r="B914" s="231" t="s">
        <v>32924</v>
      </c>
      <c r="C914" s="231" t="s">
        <v>33542</v>
      </c>
      <c r="D914" s="231" t="s">
        <v>324</v>
      </c>
      <c r="E914" s="232"/>
      <c r="F914" s="232"/>
      <c r="G914" s="232"/>
      <c r="H914" s="232"/>
      <c r="I914" s="232"/>
      <c r="J914" s="232"/>
      <c r="K914" s="232"/>
    </row>
    <row r="915" spans="1:11" ht="15.95">
      <c r="A915" s="1" t="s">
        <v>2078</v>
      </c>
      <c r="B915" s="231" t="s">
        <v>32924</v>
      </c>
      <c r="C915" s="231" t="s">
        <v>33544</v>
      </c>
      <c r="D915" s="231" t="s">
        <v>324</v>
      </c>
      <c r="E915" s="232"/>
      <c r="F915" s="232"/>
      <c r="G915" s="232"/>
      <c r="H915" s="232"/>
      <c r="I915" s="232"/>
      <c r="J915" s="232"/>
      <c r="K915" s="232"/>
    </row>
    <row r="916" spans="1:11" ht="15.95">
      <c r="A916" s="1" t="s">
        <v>2078</v>
      </c>
      <c r="B916" s="231" t="s">
        <v>32924</v>
      </c>
      <c r="C916" s="231" t="s">
        <v>33581</v>
      </c>
      <c r="D916" s="231" t="s">
        <v>324</v>
      </c>
      <c r="E916" s="232"/>
      <c r="F916" s="232"/>
      <c r="G916" s="232"/>
      <c r="H916" s="232"/>
      <c r="I916" s="232"/>
      <c r="J916" s="232"/>
      <c r="K916" s="232"/>
    </row>
    <row r="917" spans="1:11" ht="15.95">
      <c r="A917" s="1" t="s">
        <v>2078</v>
      </c>
      <c r="B917" s="231" t="s">
        <v>32924</v>
      </c>
      <c r="C917" s="231" t="s">
        <v>33582</v>
      </c>
      <c r="D917" s="231" t="s">
        <v>324</v>
      </c>
      <c r="E917" s="232"/>
      <c r="F917" s="232"/>
      <c r="G917" s="232"/>
      <c r="H917" s="232"/>
      <c r="I917" s="232"/>
      <c r="J917" s="232"/>
      <c r="K917" s="232"/>
    </row>
    <row r="918" spans="1:11" ht="15.95">
      <c r="A918" s="1" t="s">
        <v>2078</v>
      </c>
      <c r="B918" s="231" t="s">
        <v>32924</v>
      </c>
      <c r="C918" s="231" t="s">
        <v>33583</v>
      </c>
      <c r="D918" s="231" t="s">
        <v>324</v>
      </c>
      <c r="E918" s="232"/>
      <c r="F918" s="232"/>
      <c r="G918" s="232"/>
      <c r="H918" s="232"/>
      <c r="I918" s="232"/>
      <c r="J918" s="232"/>
      <c r="K918" s="232"/>
    </row>
    <row r="919" spans="1:11" ht="15.95">
      <c r="A919" s="1" t="s">
        <v>2078</v>
      </c>
      <c r="B919" s="231" t="s">
        <v>32924</v>
      </c>
      <c r="C919" s="231" t="s">
        <v>33584</v>
      </c>
      <c r="D919" s="231" t="s">
        <v>324</v>
      </c>
      <c r="E919" s="232"/>
      <c r="F919" s="232"/>
      <c r="G919" s="232"/>
      <c r="H919" s="232"/>
      <c r="I919" s="232"/>
      <c r="J919" s="232"/>
      <c r="K919" s="232"/>
    </row>
    <row r="920" spans="1:11" ht="15.95">
      <c r="A920" s="1" t="s">
        <v>2078</v>
      </c>
      <c r="B920" s="231" t="s">
        <v>32924</v>
      </c>
      <c r="C920" s="231" t="s">
        <v>33585</v>
      </c>
      <c r="D920" s="231" t="s">
        <v>324</v>
      </c>
      <c r="E920" s="232"/>
      <c r="F920" s="232"/>
      <c r="G920" s="232"/>
      <c r="H920" s="232"/>
      <c r="I920" s="232"/>
      <c r="J920" s="232"/>
      <c r="K920" s="232"/>
    </row>
    <row r="921" spans="1:11" ht="15.95">
      <c r="A921" s="1" t="s">
        <v>2078</v>
      </c>
      <c r="B921" s="231" t="s">
        <v>32924</v>
      </c>
      <c r="C921" s="231" t="s">
        <v>33586</v>
      </c>
      <c r="D921" s="231" t="s">
        <v>324</v>
      </c>
      <c r="E921" s="232"/>
      <c r="F921" s="232"/>
      <c r="G921" s="232"/>
      <c r="H921" s="232"/>
      <c r="I921" s="232"/>
      <c r="J921" s="232"/>
      <c r="K921" s="232"/>
    </row>
    <row r="922" spans="1:11" ht="15.95">
      <c r="A922" s="1" t="s">
        <v>2078</v>
      </c>
      <c r="B922" s="231" t="s">
        <v>32924</v>
      </c>
      <c r="C922" s="231" t="s">
        <v>33587</v>
      </c>
      <c r="D922" s="231" t="s">
        <v>324</v>
      </c>
      <c r="E922" s="232"/>
      <c r="F922" s="232"/>
      <c r="G922" s="232"/>
      <c r="H922" s="232"/>
      <c r="I922" s="232"/>
      <c r="J922" s="232"/>
      <c r="K922" s="232"/>
    </row>
    <row r="923" spans="1:11" ht="15.95">
      <c r="A923" s="1" t="s">
        <v>2078</v>
      </c>
      <c r="B923" s="231" t="s">
        <v>32924</v>
      </c>
      <c r="C923" s="231" t="s">
        <v>33588</v>
      </c>
      <c r="D923" s="231" t="s">
        <v>324</v>
      </c>
      <c r="E923" s="232"/>
      <c r="F923" s="232"/>
      <c r="G923" s="232"/>
      <c r="H923" s="232"/>
      <c r="I923" s="232"/>
      <c r="J923" s="232"/>
      <c r="K923" s="232"/>
    </row>
    <row r="924" spans="1:11" ht="15.95">
      <c r="A924" s="1" t="s">
        <v>2078</v>
      </c>
      <c r="B924" s="231" t="s">
        <v>32924</v>
      </c>
      <c r="C924" s="231" t="s">
        <v>33589</v>
      </c>
      <c r="D924" s="231" t="s">
        <v>324</v>
      </c>
      <c r="E924" s="232"/>
      <c r="F924" s="232"/>
      <c r="G924" s="232"/>
      <c r="H924" s="232"/>
      <c r="I924" s="232"/>
      <c r="J924" s="232"/>
      <c r="K924" s="232"/>
    </row>
    <row r="925" spans="1:11" ht="15.95">
      <c r="A925" s="1" t="s">
        <v>2078</v>
      </c>
      <c r="B925" s="231" t="s">
        <v>32924</v>
      </c>
      <c r="C925" s="231" t="s">
        <v>33590</v>
      </c>
      <c r="D925" s="231" t="s">
        <v>324</v>
      </c>
      <c r="E925" s="232"/>
      <c r="F925" s="232"/>
      <c r="G925" s="232"/>
      <c r="H925" s="232"/>
      <c r="I925" s="232"/>
      <c r="J925" s="232"/>
      <c r="K925" s="232"/>
    </row>
    <row r="926" spans="1:11" ht="15.95">
      <c r="A926" s="1" t="s">
        <v>2078</v>
      </c>
      <c r="B926" s="231" t="s">
        <v>32924</v>
      </c>
      <c r="C926" s="231" t="s">
        <v>33591</v>
      </c>
      <c r="D926" s="231" t="s">
        <v>324</v>
      </c>
      <c r="E926" s="232"/>
      <c r="F926" s="232"/>
      <c r="G926" s="232"/>
      <c r="H926" s="232"/>
      <c r="I926" s="232"/>
      <c r="J926" s="232"/>
      <c r="K926" s="232"/>
    </row>
    <row r="927" spans="1:11" ht="15.95">
      <c r="A927" s="1" t="s">
        <v>2078</v>
      </c>
      <c r="B927" s="231" t="s">
        <v>32924</v>
      </c>
      <c r="C927" s="231" t="s">
        <v>33592</v>
      </c>
      <c r="D927" s="231" t="s">
        <v>324</v>
      </c>
      <c r="E927" s="232"/>
      <c r="F927" s="232"/>
      <c r="G927" s="232"/>
      <c r="H927" s="232"/>
      <c r="I927" s="232"/>
      <c r="J927" s="232"/>
      <c r="K927" s="232"/>
    </row>
    <row r="928" spans="1:11" ht="15.95">
      <c r="A928" s="1" t="s">
        <v>2078</v>
      </c>
      <c r="B928" s="231" t="s">
        <v>32924</v>
      </c>
      <c r="C928" s="231" t="s">
        <v>33593</v>
      </c>
      <c r="D928" s="231" t="s">
        <v>324</v>
      </c>
      <c r="E928" s="232"/>
      <c r="F928" s="232"/>
      <c r="G928" s="232"/>
      <c r="H928" s="232"/>
      <c r="I928" s="232"/>
      <c r="J928" s="232"/>
      <c r="K928" s="232"/>
    </row>
    <row r="929" spans="1:11" ht="15.95">
      <c r="A929" s="1" t="s">
        <v>2078</v>
      </c>
      <c r="B929" s="231" t="s">
        <v>32924</v>
      </c>
      <c r="C929" s="231" t="s">
        <v>33594</v>
      </c>
      <c r="D929" s="231" t="s">
        <v>324</v>
      </c>
      <c r="E929" s="232"/>
      <c r="F929" s="232"/>
      <c r="G929" s="232"/>
      <c r="H929" s="232"/>
      <c r="I929" s="232"/>
      <c r="J929" s="232"/>
      <c r="K929" s="232"/>
    </row>
    <row r="930" spans="1:11" ht="15.95">
      <c r="A930" s="1" t="s">
        <v>2078</v>
      </c>
      <c r="B930" s="231" t="s">
        <v>32924</v>
      </c>
      <c r="C930" s="231" t="s">
        <v>33546</v>
      </c>
      <c r="D930" s="231" t="s">
        <v>324</v>
      </c>
      <c r="E930" s="232"/>
      <c r="F930" s="232"/>
      <c r="G930" s="232"/>
      <c r="H930" s="232"/>
      <c r="I930" s="232"/>
      <c r="J930" s="232"/>
      <c r="K930" s="232"/>
    </row>
    <row r="931" spans="1:11" ht="15.95">
      <c r="A931" s="1" t="s">
        <v>2078</v>
      </c>
      <c r="B931" s="231" t="s">
        <v>32924</v>
      </c>
      <c r="C931" s="231" t="s">
        <v>33595</v>
      </c>
      <c r="D931" s="231" t="s">
        <v>324</v>
      </c>
      <c r="E931" s="232"/>
      <c r="F931" s="232"/>
      <c r="G931" s="232"/>
      <c r="H931" s="232"/>
      <c r="I931" s="232"/>
      <c r="J931" s="232"/>
      <c r="K931" s="232"/>
    </row>
    <row r="932" spans="1:11" ht="15.95">
      <c r="A932" s="1" t="s">
        <v>2078</v>
      </c>
      <c r="B932" s="231" t="s">
        <v>32924</v>
      </c>
      <c r="C932" s="231" t="s">
        <v>33596</v>
      </c>
      <c r="D932" s="231" t="s">
        <v>324</v>
      </c>
      <c r="E932" s="232"/>
      <c r="F932" s="232"/>
      <c r="G932" s="232"/>
      <c r="H932" s="232"/>
      <c r="I932" s="232"/>
      <c r="J932" s="232"/>
      <c r="K932" s="232"/>
    </row>
    <row r="933" spans="1:11" ht="15.95">
      <c r="A933" s="1" t="s">
        <v>33597</v>
      </c>
      <c r="B933" s="231" t="s">
        <v>32924</v>
      </c>
      <c r="C933" s="231" t="s">
        <v>322</v>
      </c>
      <c r="D933" s="231" t="s">
        <v>324</v>
      </c>
      <c r="E933" s="231" t="s">
        <v>328</v>
      </c>
      <c r="F933" s="231" t="s">
        <v>8</v>
      </c>
      <c r="G933" s="232"/>
      <c r="H933" s="232"/>
      <c r="I933" s="231" t="s">
        <v>463</v>
      </c>
      <c r="J933" s="231" t="s">
        <v>328</v>
      </c>
      <c r="K933" s="232"/>
    </row>
    <row r="934" spans="1:11" ht="15.95">
      <c r="A934" s="1" t="s">
        <v>33597</v>
      </c>
      <c r="B934" s="231" t="s">
        <v>32924</v>
      </c>
      <c r="C934" s="231" t="s">
        <v>2233</v>
      </c>
      <c r="D934" s="231" t="s">
        <v>324</v>
      </c>
      <c r="E934" s="232"/>
      <c r="F934" s="232"/>
      <c r="G934" s="232"/>
      <c r="H934" s="232"/>
      <c r="I934" s="232"/>
      <c r="J934" s="232"/>
      <c r="K934" s="232"/>
    </row>
    <row r="935" spans="1:11" ht="15.95">
      <c r="A935" s="1" t="s">
        <v>33597</v>
      </c>
      <c r="B935" s="231" t="s">
        <v>32924</v>
      </c>
      <c r="C935" s="231" t="s">
        <v>33598</v>
      </c>
      <c r="D935" s="231" t="s">
        <v>324</v>
      </c>
      <c r="E935" s="232"/>
      <c r="F935" s="232"/>
      <c r="G935" s="232"/>
      <c r="H935" s="232"/>
      <c r="I935" s="232"/>
      <c r="J935" s="232"/>
      <c r="K935" s="232"/>
    </row>
    <row r="936" spans="1:11" ht="15.95">
      <c r="A936" s="1" t="s">
        <v>2092</v>
      </c>
      <c r="B936" s="231" t="s">
        <v>32924</v>
      </c>
      <c r="C936" s="231" t="s">
        <v>322</v>
      </c>
      <c r="D936" s="231" t="s">
        <v>324</v>
      </c>
      <c r="E936" s="231" t="s">
        <v>328</v>
      </c>
      <c r="F936" s="231" t="s">
        <v>8</v>
      </c>
      <c r="G936" s="232"/>
      <c r="H936" s="232"/>
      <c r="I936" s="231" t="s">
        <v>463</v>
      </c>
      <c r="J936" s="231" t="s">
        <v>328</v>
      </c>
      <c r="K936" s="232"/>
    </row>
    <row r="937" spans="1:11" ht="15.95">
      <c r="A937" s="1" t="s">
        <v>2092</v>
      </c>
      <c r="B937" s="231" t="s">
        <v>32924</v>
      </c>
      <c r="C937" s="231" t="s">
        <v>2233</v>
      </c>
      <c r="D937" s="231" t="s">
        <v>324</v>
      </c>
      <c r="E937" s="232"/>
      <c r="F937" s="232"/>
      <c r="G937" s="232"/>
      <c r="H937" s="232"/>
      <c r="I937" s="232"/>
      <c r="J937" s="232"/>
      <c r="K937" s="232"/>
    </row>
    <row r="938" spans="1:11" ht="15.95">
      <c r="A938" s="1" t="s">
        <v>2092</v>
      </c>
      <c r="B938" s="231" t="s">
        <v>32924</v>
      </c>
      <c r="C938" s="231" t="s">
        <v>1729</v>
      </c>
      <c r="D938" s="231" t="s">
        <v>324</v>
      </c>
      <c r="E938" s="232"/>
      <c r="F938" s="232"/>
      <c r="G938" s="232"/>
      <c r="H938" s="232"/>
      <c r="I938" s="232"/>
      <c r="J938" s="232"/>
      <c r="K938" s="232"/>
    </row>
    <row r="939" spans="1:11" ht="15.95">
      <c r="A939" s="1" t="s">
        <v>2092</v>
      </c>
      <c r="B939" s="231" t="s">
        <v>32924</v>
      </c>
      <c r="C939" s="231" t="s">
        <v>1722</v>
      </c>
      <c r="D939" s="231" t="s">
        <v>324</v>
      </c>
      <c r="E939" s="232"/>
      <c r="F939" s="232"/>
      <c r="G939" s="232"/>
      <c r="H939" s="232"/>
      <c r="I939" s="232"/>
      <c r="J939" s="232"/>
      <c r="K939" s="232"/>
    </row>
    <row r="940" spans="1:11" ht="15.95">
      <c r="A940" s="1" t="s">
        <v>2092</v>
      </c>
      <c r="B940" s="231" t="s">
        <v>32924</v>
      </c>
      <c r="C940" s="231" t="s">
        <v>1604</v>
      </c>
      <c r="D940" s="231" t="s">
        <v>324</v>
      </c>
      <c r="E940" s="232"/>
      <c r="F940" s="232"/>
      <c r="G940" s="232"/>
      <c r="H940" s="232"/>
      <c r="I940" s="232"/>
      <c r="J940" s="232"/>
      <c r="K940" s="232"/>
    </row>
    <row r="941" spans="1:11" ht="15.95">
      <c r="A941" s="1" t="s">
        <v>2092</v>
      </c>
      <c r="B941" s="231" t="s">
        <v>32924</v>
      </c>
      <c r="C941" s="231" t="s">
        <v>2042</v>
      </c>
      <c r="D941" s="231" t="s">
        <v>324</v>
      </c>
      <c r="E941" s="232"/>
      <c r="F941" s="232"/>
      <c r="G941" s="232"/>
      <c r="H941" s="232"/>
      <c r="I941" s="232"/>
      <c r="J941" s="232"/>
      <c r="K941" s="232"/>
    </row>
    <row r="942" spans="1:11" ht="15.95">
      <c r="A942" s="1" t="s">
        <v>2092</v>
      </c>
      <c r="B942" s="231" t="s">
        <v>32924</v>
      </c>
      <c r="C942" s="231" t="s">
        <v>1399</v>
      </c>
      <c r="D942" s="231" t="s">
        <v>324</v>
      </c>
      <c r="E942" s="232"/>
      <c r="F942" s="232"/>
      <c r="G942" s="232"/>
      <c r="H942" s="232"/>
      <c r="I942" s="232"/>
      <c r="J942" s="232"/>
      <c r="K942" s="232"/>
    </row>
    <row r="943" spans="1:11" ht="15.95">
      <c r="A943" s="1" t="s">
        <v>2092</v>
      </c>
      <c r="B943" s="231" t="s">
        <v>32924</v>
      </c>
      <c r="C943" s="231" t="s">
        <v>1621</v>
      </c>
      <c r="D943" s="231" t="s">
        <v>324</v>
      </c>
      <c r="E943" s="232"/>
      <c r="F943" s="232"/>
      <c r="G943" s="232"/>
      <c r="H943" s="232"/>
      <c r="I943" s="232"/>
      <c r="J943" s="232"/>
      <c r="K943" s="232"/>
    </row>
    <row r="944" spans="1:11" ht="15.95">
      <c r="A944" s="1" t="s">
        <v>2092</v>
      </c>
      <c r="B944" s="231" t="s">
        <v>32924</v>
      </c>
      <c r="C944" s="231" t="s">
        <v>1712</v>
      </c>
      <c r="D944" s="231" t="s">
        <v>324</v>
      </c>
      <c r="E944" s="232"/>
      <c r="F944" s="232"/>
      <c r="G944" s="232"/>
      <c r="H944" s="232"/>
      <c r="I944" s="232"/>
      <c r="J944" s="232"/>
      <c r="K944" s="232"/>
    </row>
    <row r="945" spans="1:11" ht="15.95">
      <c r="A945" s="1" t="s">
        <v>2092</v>
      </c>
      <c r="B945" s="231" t="s">
        <v>32924</v>
      </c>
      <c r="C945" s="231" t="s">
        <v>957</v>
      </c>
      <c r="D945" s="231" t="s">
        <v>324</v>
      </c>
      <c r="E945" s="232"/>
      <c r="F945" s="232"/>
      <c r="G945" s="232"/>
      <c r="H945" s="232"/>
      <c r="I945" s="232"/>
      <c r="J945" s="232"/>
      <c r="K945" s="232"/>
    </row>
    <row r="946" spans="1:11" ht="15.95">
      <c r="A946" s="1" t="s">
        <v>2092</v>
      </c>
      <c r="B946" s="231" t="s">
        <v>32924</v>
      </c>
      <c r="C946" s="231" t="s">
        <v>897</v>
      </c>
      <c r="D946" s="231" t="s">
        <v>324</v>
      </c>
      <c r="E946" s="232"/>
      <c r="F946" s="232"/>
      <c r="G946" s="232"/>
      <c r="H946" s="232"/>
      <c r="I946" s="232"/>
      <c r="J946" s="232"/>
      <c r="K946" s="232"/>
    </row>
    <row r="947" spans="1:11" ht="15.95">
      <c r="A947" s="1" t="s">
        <v>2092</v>
      </c>
      <c r="B947" s="231" t="s">
        <v>32924</v>
      </c>
      <c r="C947" s="231" t="s">
        <v>1697</v>
      </c>
      <c r="D947" s="231" t="s">
        <v>324</v>
      </c>
      <c r="E947" s="232"/>
      <c r="F947" s="232"/>
      <c r="G947" s="232"/>
      <c r="H947" s="232"/>
      <c r="I947" s="232"/>
      <c r="J947" s="232"/>
      <c r="K947" s="232"/>
    </row>
    <row r="948" spans="1:11" ht="15.95">
      <c r="A948" s="1" t="s">
        <v>2092</v>
      </c>
      <c r="B948" s="231" t="s">
        <v>32924</v>
      </c>
      <c r="C948" s="231" t="s">
        <v>3248</v>
      </c>
      <c r="D948" s="231" t="s">
        <v>324</v>
      </c>
      <c r="E948" s="232"/>
      <c r="F948" s="232"/>
      <c r="G948" s="232"/>
      <c r="H948" s="232"/>
      <c r="I948" s="232"/>
      <c r="J948" s="232"/>
      <c r="K948" s="232"/>
    </row>
    <row r="949" spans="1:11" ht="15.95">
      <c r="A949" s="1" t="s">
        <v>2092</v>
      </c>
      <c r="B949" s="231" t="s">
        <v>32924</v>
      </c>
      <c r="C949" s="231" t="s">
        <v>3007</v>
      </c>
      <c r="D949" s="231" t="s">
        <v>324</v>
      </c>
      <c r="E949" s="232"/>
      <c r="F949" s="232"/>
      <c r="G949" s="232"/>
      <c r="H949" s="232"/>
      <c r="I949" s="232"/>
      <c r="J949" s="232"/>
      <c r="K949" s="232"/>
    </row>
    <row r="950" spans="1:11" ht="15.95">
      <c r="A950" s="1" t="s">
        <v>2092</v>
      </c>
      <c r="B950" s="231" t="s">
        <v>32924</v>
      </c>
      <c r="C950" s="231" t="s">
        <v>3013</v>
      </c>
      <c r="D950" s="231" t="s">
        <v>324</v>
      </c>
      <c r="E950" s="232"/>
      <c r="F950" s="232"/>
      <c r="G950" s="232"/>
      <c r="H950" s="232"/>
      <c r="I950" s="232"/>
      <c r="J950" s="232"/>
      <c r="K950" s="232"/>
    </row>
    <row r="951" spans="1:11" ht="15.95">
      <c r="A951" s="1" t="s">
        <v>2092</v>
      </c>
      <c r="B951" s="231" t="s">
        <v>32924</v>
      </c>
      <c r="C951" s="231" t="s">
        <v>3018</v>
      </c>
      <c r="D951" s="231" t="s">
        <v>324</v>
      </c>
      <c r="E951" s="232"/>
      <c r="F951" s="232"/>
      <c r="G951" s="232"/>
      <c r="H951" s="232"/>
      <c r="I951" s="232"/>
      <c r="J951" s="232"/>
      <c r="K951" s="232"/>
    </row>
    <row r="952" spans="1:11" ht="15.95">
      <c r="A952" s="1" t="s">
        <v>2092</v>
      </c>
      <c r="B952" s="231" t="s">
        <v>32924</v>
      </c>
      <c r="C952" s="231" t="s">
        <v>3041</v>
      </c>
      <c r="D952" s="231" t="s">
        <v>324</v>
      </c>
      <c r="E952" s="232"/>
      <c r="F952" s="232"/>
      <c r="G952" s="232"/>
      <c r="H952" s="232"/>
      <c r="I952" s="232"/>
      <c r="J952" s="232"/>
      <c r="K952" s="232"/>
    </row>
    <row r="953" spans="1:11" ht="15.95">
      <c r="A953" s="1" t="s">
        <v>2092</v>
      </c>
      <c r="B953" s="231" t="s">
        <v>32924</v>
      </c>
      <c r="C953" s="231" t="s">
        <v>3046</v>
      </c>
      <c r="D953" s="231" t="s">
        <v>324</v>
      </c>
      <c r="E953" s="232"/>
      <c r="F953" s="232"/>
      <c r="G953" s="232"/>
      <c r="H953" s="232"/>
      <c r="I953" s="232"/>
      <c r="J953" s="232"/>
      <c r="K953" s="232"/>
    </row>
    <row r="954" spans="1:11" ht="15.95">
      <c r="A954" s="1" t="s">
        <v>2092</v>
      </c>
      <c r="B954" s="231" t="s">
        <v>32924</v>
      </c>
      <c r="C954" s="231" t="s">
        <v>3051</v>
      </c>
      <c r="D954" s="231" t="s">
        <v>324</v>
      </c>
      <c r="E954" s="232"/>
      <c r="F954" s="232"/>
      <c r="G954" s="232"/>
      <c r="H954" s="232"/>
      <c r="I954" s="232"/>
      <c r="J954" s="232"/>
      <c r="K954" s="232"/>
    </row>
    <row r="955" spans="1:11" ht="15.95">
      <c r="A955" s="1" t="s">
        <v>2092</v>
      </c>
      <c r="B955" s="231" t="s">
        <v>32924</v>
      </c>
      <c r="C955" s="231" t="s">
        <v>3059</v>
      </c>
      <c r="D955" s="231" t="s">
        <v>324</v>
      </c>
      <c r="E955" s="232"/>
      <c r="F955" s="232"/>
      <c r="G955" s="232"/>
      <c r="H955" s="232"/>
      <c r="I955" s="232"/>
      <c r="J955" s="232"/>
      <c r="K955" s="232"/>
    </row>
    <row r="956" spans="1:11" ht="15.95">
      <c r="A956" s="1" t="s">
        <v>2092</v>
      </c>
      <c r="B956" s="231" t="s">
        <v>32924</v>
      </c>
      <c r="C956" s="231" t="s">
        <v>3065</v>
      </c>
      <c r="D956" s="231" t="s">
        <v>324</v>
      </c>
      <c r="E956" s="232"/>
      <c r="F956" s="232"/>
      <c r="G956" s="232"/>
      <c r="H956" s="232"/>
      <c r="I956" s="232"/>
      <c r="J956" s="232"/>
      <c r="K956" s="232"/>
    </row>
    <row r="957" spans="1:11" ht="15.95">
      <c r="A957" s="1" t="s">
        <v>2092</v>
      </c>
      <c r="B957" s="231" t="s">
        <v>32924</v>
      </c>
      <c r="C957" s="231" t="s">
        <v>3070</v>
      </c>
      <c r="D957" s="231" t="s">
        <v>324</v>
      </c>
      <c r="E957" s="232"/>
      <c r="F957" s="232"/>
      <c r="G957" s="232"/>
      <c r="H957" s="232"/>
      <c r="I957" s="232"/>
      <c r="J957" s="232"/>
      <c r="K957" s="232"/>
    </row>
    <row r="958" spans="1:11" ht="15.95">
      <c r="A958" s="1" t="s">
        <v>2092</v>
      </c>
      <c r="B958" s="231" t="s">
        <v>32924</v>
      </c>
      <c r="C958" s="231" t="s">
        <v>3075</v>
      </c>
      <c r="D958" s="231" t="s">
        <v>324</v>
      </c>
      <c r="E958" s="232"/>
      <c r="F958" s="232"/>
      <c r="G958" s="232"/>
      <c r="H958" s="232"/>
      <c r="I958" s="232"/>
      <c r="J958" s="232"/>
      <c r="K958" s="232"/>
    </row>
    <row r="959" spans="1:11" ht="15.95">
      <c r="A959" s="1" t="s">
        <v>2092</v>
      </c>
      <c r="B959" s="231" t="s">
        <v>32924</v>
      </c>
      <c r="C959" s="231" t="s">
        <v>3080</v>
      </c>
      <c r="D959" s="231" t="s">
        <v>324</v>
      </c>
      <c r="E959" s="232"/>
      <c r="F959" s="232"/>
      <c r="G959" s="232"/>
      <c r="H959" s="232"/>
      <c r="I959" s="232"/>
      <c r="J959" s="232"/>
      <c r="K959" s="232"/>
    </row>
    <row r="960" spans="1:11" ht="15.95">
      <c r="A960" s="1" t="s">
        <v>2092</v>
      </c>
      <c r="B960" s="231" t="s">
        <v>32924</v>
      </c>
      <c r="C960" s="231" t="s">
        <v>1802</v>
      </c>
      <c r="D960" s="231" t="s">
        <v>324</v>
      </c>
      <c r="E960" s="232"/>
      <c r="F960" s="232"/>
      <c r="G960" s="232"/>
      <c r="H960" s="232"/>
      <c r="I960" s="232"/>
      <c r="J960" s="232"/>
      <c r="K960" s="232"/>
    </row>
    <row r="961" spans="1:11" ht="15.95">
      <c r="A961" s="1" t="s">
        <v>2092</v>
      </c>
      <c r="B961" s="231" t="s">
        <v>32924</v>
      </c>
      <c r="C961" s="231" t="s">
        <v>1725</v>
      </c>
      <c r="D961" s="231" t="s">
        <v>324</v>
      </c>
      <c r="E961" s="232"/>
      <c r="F961" s="232"/>
      <c r="G961" s="232"/>
      <c r="H961" s="232"/>
      <c r="I961" s="232"/>
      <c r="J961" s="232"/>
      <c r="K961" s="232"/>
    </row>
    <row r="962" spans="1:11" ht="15.95">
      <c r="A962" s="1" t="s">
        <v>2092</v>
      </c>
      <c r="B962" s="231" t="s">
        <v>32924</v>
      </c>
      <c r="C962" s="231" t="s">
        <v>33448</v>
      </c>
      <c r="D962" s="231" t="s">
        <v>324</v>
      </c>
      <c r="E962" s="232"/>
      <c r="F962" s="232"/>
      <c r="G962" s="232"/>
      <c r="H962" s="232"/>
      <c r="I962" s="232"/>
      <c r="J962" s="232"/>
      <c r="K962" s="232"/>
    </row>
    <row r="963" spans="1:11" ht="15.95">
      <c r="A963" s="1" t="s">
        <v>2092</v>
      </c>
      <c r="B963" s="231" t="s">
        <v>32924</v>
      </c>
      <c r="C963" s="231" t="s">
        <v>33451</v>
      </c>
      <c r="D963" s="231" t="s">
        <v>324</v>
      </c>
      <c r="E963" s="232"/>
      <c r="F963" s="232"/>
      <c r="G963" s="232"/>
      <c r="H963" s="232"/>
      <c r="I963" s="232"/>
      <c r="J963" s="232"/>
      <c r="K963" s="232"/>
    </row>
    <row r="964" spans="1:11" ht="15.95">
      <c r="A964" s="1" t="s">
        <v>2092</v>
      </c>
      <c r="B964" s="231" t="s">
        <v>32924</v>
      </c>
      <c r="C964" s="231" t="s">
        <v>1421</v>
      </c>
      <c r="D964" s="231" t="s">
        <v>324</v>
      </c>
      <c r="E964" s="232"/>
      <c r="F964" s="232"/>
      <c r="G964" s="232"/>
      <c r="H964" s="232"/>
      <c r="I964" s="232"/>
      <c r="J964" s="232"/>
      <c r="K964" s="232"/>
    </row>
    <row r="965" spans="1:11" ht="15.95">
      <c r="A965" s="1" t="s">
        <v>2092</v>
      </c>
      <c r="B965" s="231" t="s">
        <v>32924</v>
      </c>
      <c r="C965" s="231" t="s">
        <v>1631</v>
      </c>
      <c r="D965" s="231" t="s">
        <v>324</v>
      </c>
      <c r="E965" s="232"/>
      <c r="F965" s="232"/>
      <c r="G965" s="232"/>
      <c r="H965" s="232"/>
      <c r="I965" s="232"/>
      <c r="J965" s="232"/>
      <c r="K965" s="232"/>
    </row>
    <row r="966" spans="1:11" ht="15.95">
      <c r="A966" s="1" t="s">
        <v>2092</v>
      </c>
      <c r="B966" s="231" t="s">
        <v>32924</v>
      </c>
      <c r="C966" s="231" t="s">
        <v>1715</v>
      </c>
      <c r="D966" s="231" t="s">
        <v>324</v>
      </c>
      <c r="E966" s="232"/>
      <c r="F966" s="232"/>
      <c r="G966" s="232"/>
      <c r="H966" s="232"/>
      <c r="I966" s="232"/>
      <c r="J966" s="232"/>
      <c r="K966" s="232"/>
    </row>
    <row r="967" spans="1:11" ht="15.95">
      <c r="A967" s="1" t="s">
        <v>2092</v>
      </c>
      <c r="B967" s="231" t="s">
        <v>32924</v>
      </c>
      <c r="C967" s="231" t="s">
        <v>33453</v>
      </c>
      <c r="D967" s="231" t="s">
        <v>324</v>
      </c>
      <c r="E967" s="232"/>
      <c r="F967" s="232"/>
      <c r="G967" s="232"/>
      <c r="H967" s="232"/>
      <c r="I967" s="232"/>
      <c r="J967" s="232"/>
      <c r="K967" s="232"/>
    </row>
    <row r="968" spans="1:11" ht="15.95">
      <c r="A968" s="1" t="s">
        <v>2092</v>
      </c>
      <c r="B968" s="231" t="s">
        <v>32924</v>
      </c>
      <c r="C968" s="231" t="s">
        <v>893</v>
      </c>
      <c r="D968" s="231" t="s">
        <v>324</v>
      </c>
      <c r="E968" s="232"/>
      <c r="F968" s="232"/>
      <c r="G968" s="232"/>
      <c r="H968" s="232"/>
      <c r="I968" s="232"/>
      <c r="J968" s="232"/>
      <c r="K968" s="232"/>
    </row>
    <row r="969" spans="1:11" ht="15.95">
      <c r="A969" s="1" t="s">
        <v>2092</v>
      </c>
      <c r="B969" s="231" t="s">
        <v>32924</v>
      </c>
      <c r="C969" s="231" t="s">
        <v>1709</v>
      </c>
      <c r="D969" s="231" t="s">
        <v>324</v>
      </c>
      <c r="E969" s="232"/>
      <c r="F969" s="232"/>
      <c r="G969" s="232"/>
      <c r="H969" s="232"/>
      <c r="I969" s="232"/>
      <c r="J969" s="232"/>
      <c r="K969" s="232"/>
    </row>
    <row r="970" spans="1:11" ht="15.95">
      <c r="A970" s="1" t="s">
        <v>2092</v>
      </c>
      <c r="B970" s="231" t="s">
        <v>32924</v>
      </c>
      <c r="C970" s="231" t="s">
        <v>33456</v>
      </c>
      <c r="D970" s="231" t="s">
        <v>324</v>
      </c>
      <c r="E970" s="232"/>
      <c r="F970" s="232"/>
      <c r="G970" s="232"/>
      <c r="H970" s="232"/>
      <c r="I970" s="232"/>
      <c r="J970" s="232"/>
      <c r="K970" s="232"/>
    </row>
    <row r="971" spans="1:11" ht="15.95">
      <c r="A971" s="1" t="s">
        <v>2092</v>
      </c>
      <c r="B971" s="231" t="s">
        <v>32924</v>
      </c>
      <c r="C971" s="231" t="s">
        <v>33457</v>
      </c>
      <c r="D971" s="231" t="s">
        <v>324</v>
      </c>
      <c r="E971" s="232"/>
      <c r="F971" s="232"/>
      <c r="G971" s="232"/>
      <c r="H971" s="232"/>
      <c r="I971" s="232"/>
      <c r="J971" s="232"/>
      <c r="K971" s="232"/>
    </row>
    <row r="972" spans="1:11" ht="15.95">
      <c r="A972" s="1" t="s">
        <v>2092</v>
      </c>
      <c r="B972" s="231" t="s">
        <v>32924</v>
      </c>
      <c r="C972" s="231" t="s">
        <v>33458</v>
      </c>
      <c r="D972" s="231" t="s">
        <v>324</v>
      </c>
      <c r="E972" s="232"/>
      <c r="F972" s="232"/>
      <c r="G972" s="232"/>
      <c r="H972" s="232"/>
      <c r="I972" s="232"/>
      <c r="J972" s="232"/>
      <c r="K972" s="232"/>
    </row>
    <row r="973" spans="1:11" ht="15.95">
      <c r="A973" s="1" t="s">
        <v>2092</v>
      </c>
      <c r="B973" s="231" t="s">
        <v>32924</v>
      </c>
      <c r="C973" s="231" t="s">
        <v>33459</v>
      </c>
      <c r="D973" s="231" t="s">
        <v>324</v>
      </c>
      <c r="E973" s="232"/>
      <c r="F973" s="232"/>
      <c r="G973" s="232"/>
      <c r="H973" s="232"/>
      <c r="I973" s="232"/>
      <c r="J973" s="232"/>
      <c r="K973" s="232"/>
    </row>
    <row r="974" spans="1:11" ht="15.95">
      <c r="A974" s="1" t="s">
        <v>2092</v>
      </c>
      <c r="B974" s="231" t="s">
        <v>32924</v>
      </c>
      <c r="C974" s="231" t="s">
        <v>33460</v>
      </c>
      <c r="D974" s="231" t="s">
        <v>324</v>
      </c>
      <c r="E974" s="232"/>
      <c r="F974" s="232"/>
      <c r="G974" s="232"/>
      <c r="H974" s="232"/>
      <c r="I974" s="232"/>
      <c r="J974" s="232"/>
      <c r="K974" s="232"/>
    </row>
    <row r="975" spans="1:11" ht="15.95">
      <c r="A975" s="1" t="s">
        <v>2092</v>
      </c>
      <c r="B975" s="231" t="s">
        <v>32924</v>
      </c>
      <c r="C975" s="231" t="s">
        <v>33461</v>
      </c>
      <c r="D975" s="231" t="s">
        <v>324</v>
      </c>
      <c r="E975" s="232"/>
      <c r="F975" s="232"/>
      <c r="G975" s="232"/>
      <c r="H975" s="232"/>
      <c r="I975" s="232"/>
      <c r="J975" s="232"/>
      <c r="K975" s="232"/>
    </row>
    <row r="976" spans="1:11" ht="15.95">
      <c r="A976" s="1" t="s">
        <v>2092</v>
      </c>
      <c r="B976" s="231" t="s">
        <v>32924</v>
      </c>
      <c r="C976" s="231" t="s">
        <v>33462</v>
      </c>
      <c r="D976" s="231" t="s">
        <v>324</v>
      </c>
      <c r="E976" s="232"/>
      <c r="F976" s="232"/>
      <c r="G976" s="232"/>
      <c r="H976" s="232"/>
      <c r="I976" s="232"/>
      <c r="J976" s="232"/>
      <c r="K976" s="232"/>
    </row>
    <row r="977" spans="1:11" ht="15.95">
      <c r="A977" s="1" t="s">
        <v>2092</v>
      </c>
      <c r="B977" s="231" t="s">
        <v>32924</v>
      </c>
      <c r="C977" s="231" t="s">
        <v>33463</v>
      </c>
      <c r="D977" s="231" t="s">
        <v>324</v>
      </c>
      <c r="E977" s="232"/>
      <c r="F977" s="232"/>
      <c r="G977" s="232"/>
      <c r="H977" s="232"/>
      <c r="I977" s="232"/>
      <c r="J977" s="232"/>
      <c r="K977" s="232"/>
    </row>
    <row r="978" spans="1:11" ht="15.95">
      <c r="A978" s="1" t="s">
        <v>2092</v>
      </c>
      <c r="B978" s="231" t="s">
        <v>32924</v>
      </c>
      <c r="C978" s="231" t="s">
        <v>33464</v>
      </c>
      <c r="D978" s="231" t="s">
        <v>324</v>
      </c>
      <c r="E978" s="232"/>
      <c r="F978" s="232"/>
      <c r="G978" s="232"/>
      <c r="H978" s="232"/>
      <c r="I978" s="232"/>
      <c r="J978" s="232"/>
      <c r="K978" s="232"/>
    </row>
    <row r="979" spans="1:11" ht="15.95">
      <c r="A979" s="1" t="s">
        <v>2092</v>
      </c>
      <c r="B979" s="231" t="s">
        <v>32924</v>
      </c>
      <c r="C979" s="231" t="s">
        <v>33465</v>
      </c>
      <c r="D979" s="231" t="s">
        <v>324</v>
      </c>
      <c r="E979" s="232"/>
      <c r="F979" s="232"/>
      <c r="G979" s="232"/>
      <c r="H979" s="232"/>
      <c r="I979" s="232"/>
      <c r="J979" s="232"/>
      <c r="K979" s="232"/>
    </row>
    <row r="980" spans="1:11" ht="15.95">
      <c r="A980" s="1" t="s">
        <v>2092</v>
      </c>
      <c r="B980" s="231" t="s">
        <v>32924</v>
      </c>
      <c r="C980" s="231" t="s">
        <v>33466</v>
      </c>
      <c r="D980" s="231" t="s">
        <v>324</v>
      </c>
      <c r="E980" s="232"/>
      <c r="F980" s="232"/>
      <c r="G980" s="232"/>
      <c r="H980" s="232"/>
      <c r="I980" s="232"/>
      <c r="J980" s="232"/>
      <c r="K980" s="232"/>
    </row>
    <row r="981" spans="1:11" ht="15.95">
      <c r="A981" s="1" t="s">
        <v>2092</v>
      </c>
      <c r="B981" s="231" t="s">
        <v>32924</v>
      </c>
      <c r="C981" s="231" t="s">
        <v>33467</v>
      </c>
      <c r="D981" s="231" t="s">
        <v>324</v>
      </c>
      <c r="E981" s="232"/>
      <c r="F981" s="232"/>
      <c r="G981" s="232"/>
      <c r="H981" s="232"/>
      <c r="I981" s="232"/>
      <c r="J981" s="232"/>
      <c r="K981" s="232"/>
    </row>
    <row r="982" spans="1:11" ht="15.95">
      <c r="A982" s="1" t="s">
        <v>2092</v>
      </c>
      <c r="B982" s="231" t="s">
        <v>32924</v>
      </c>
      <c r="C982" s="231" t="s">
        <v>33555</v>
      </c>
      <c r="D982" s="231" t="s">
        <v>324</v>
      </c>
      <c r="E982" s="232"/>
      <c r="F982" s="232"/>
      <c r="G982" s="232"/>
      <c r="H982" s="232"/>
      <c r="I982" s="232"/>
      <c r="J982" s="232"/>
      <c r="K982" s="232"/>
    </row>
    <row r="983" spans="1:11" ht="15.95">
      <c r="A983" s="1" t="s">
        <v>2094</v>
      </c>
      <c r="B983" s="232"/>
      <c r="C983" s="231" t="s">
        <v>2095</v>
      </c>
      <c r="D983" s="231" t="s">
        <v>330</v>
      </c>
      <c r="E983" s="231" t="s">
        <v>2096</v>
      </c>
      <c r="F983" s="231" t="s">
        <v>8</v>
      </c>
      <c r="G983" s="232"/>
      <c r="H983" s="232"/>
      <c r="I983" s="231" t="s">
        <v>2097</v>
      </c>
      <c r="J983" s="231" t="s">
        <v>328</v>
      </c>
      <c r="K983" s="231" t="s">
        <v>324</v>
      </c>
    </row>
    <row r="984" spans="1:11">
      <c r="A984" s="276" t="s">
        <v>2094</v>
      </c>
      <c r="B984" s="278"/>
      <c r="C984" s="277" t="s">
        <v>2098</v>
      </c>
      <c r="D984" s="277" t="s">
        <v>330</v>
      </c>
      <c r="E984" s="277" t="s">
        <v>2099</v>
      </c>
      <c r="F984" s="277" t="s">
        <v>8</v>
      </c>
      <c r="G984" s="277" t="s">
        <v>2100</v>
      </c>
      <c r="H984" s="278"/>
      <c r="I984" s="277" t="s">
        <v>333</v>
      </c>
      <c r="J984" s="231" t="s">
        <v>33599</v>
      </c>
      <c r="K984" s="277" t="s">
        <v>324</v>
      </c>
    </row>
    <row r="985" spans="1:11">
      <c r="A985" s="276"/>
      <c r="B985" s="278"/>
      <c r="C985" s="277"/>
      <c r="D985" s="277"/>
      <c r="E985" s="277"/>
      <c r="F985" s="277"/>
      <c r="G985" s="277"/>
      <c r="H985" s="278"/>
      <c r="I985" s="277"/>
      <c r="K985" s="277"/>
    </row>
    <row r="986" spans="1:11">
      <c r="A986" s="276"/>
      <c r="B986" s="278"/>
      <c r="C986" s="277"/>
      <c r="D986" s="277"/>
      <c r="E986" s="277"/>
      <c r="F986" s="277"/>
      <c r="G986" s="277"/>
      <c r="H986" s="278"/>
      <c r="I986" s="277"/>
      <c r="J986" s="231" t="s">
        <v>33600</v>
      </c>
      <c r="K986" s="277"/>
    </row>
    <row r="987" spans="1:11" ht="15.95">
      <c r="A987" s="1" t="s">
        <v>2094</v>
      </c>
      <c r="B987" s="232"/>
      <c r="C987" s="231" t="s">
        <v>2105</v>
      </c>
      <c r="D987" s="231" t="s">
        <v>330</v>
      </c>
      <c r="E987" s="231" t="s">
        <v>2106</v>
      </c>
      <c r="F987" s="231" t="s">
        <v>5</v>
      </c>
      <c r="G987" s="231" t="s">
        <v>2107</v>
      </c>
      <c r="H987" s="232"/>
      <c r="I987" s="231" t="s">
        <v>328</v>
      </c>
      <c r="J987" s="231" t="s">
        <v>2108</v>
      </c>
      <c r="K987" s="231" t="s">
        <v>2109</v>
      </c>
    </row>
    <row r="988" spans="1:11" ht="15.95">
      <c r="A988" s="1" t="s">
        <v>2094</v>
      </c>
      <c r="B988" s="232"/>
      <c r="C988" s="231" t="s">
        <v>2110</v>
      </c>
      <c r="D988" s="231" t="s">
        <v>330</v>
      </c>
      <c r="E988" s="231" t="s">
        <v>2111</v>
      </c>
      <c r="F988" s="231" t="s">
        <v>5</v>
      </c>
      <c r="G988" s="231" t="s">
        <v>2112</v>
      </c>
      <c r="H988" s="232"/>
      <c r="I988" s="231" t="s">
        <v>328</v>
      </c>
      <c r="J988" s="231" t="s">
        <v>2113</v>
      </c>
      <c r="K988" s="231" t="s">
        <v>330</v>
      </c>
    </row>
    <row r="989" spans="1:11" ht="15.95">
      <c r="A989" s="1" t="s">
        <v>2094</v>
      </c>
      <c r="B989" s="232"/>
      <c r="C989" s="231" t="s">
        <v>2114</v>
      </c>
      <c r="D989" s="231" t="s">
        <v>330</v>
      </c>
      <c r="E989" s="231" t="s">
        <v>2115</v>
      </c>
      <c r="F989" s="231" t="s">
        <v>8</v>
      </c>
      <c r="G989" s="231" t="s">
        <v>33601</v>
      </c>
      <c r="H989" s="232"/>
      <c r="I989" s="231" t="s">
        <v>333</v>
      </c>
      <c r="J989" s="231" t="s">
        <v>374</v>
      </c>
      <c r="K989" s="231" t="s">
        <v>330</v>
      </c>
    </row>
    <row r="990" spans="1:11" ht="15.95">
      <c r="A990" s="1" t="s">
        <v>2094</v>
      </c>
      <c r="B990" s="232"/>
      <c r="C990" s="231" t="s">
        <v>2117</v>
      </c>
      <c r="D990" s="231" t="s">
        <v>330</v>
      </c>
      <c r="E990" s="231" t="s">
        <v>2118</v>
      </c>
      <c r="F990" s="231" t="s">
        <v>5</v>
      </c>
      <c r="G990" s="231" t="s">
        <v>2119</v>
      </c>
      <c r="H990" s="232"/>
      <c r="I990" s="231" t="s">
        <v>328</v>
      </c>
      <c r="J990" s="231" t="s">
        <v>2120</v>
      </c>
      <c r="K990" s="231" t="s">
        <v>2121</v>
      </c>
    </row>
    <row r="991" spans="1:11" ht="15.95">
      <c r="A991" s="1" t="s">
        <v>2094</v>
      </c>
      <c r="B991" s="232"/>
      <c r="C991" s="231" t="s">
        <v>2122</v>
      </c>
      <c r="D991" s="231" t="s">
        <v>330</v>
      </c>
      <c r="E991" s="231" t="s">
        <v>2123</v>
      </c>
      <c r="F991" s="231" t="s">
        <v>5</v>
      </c>
      <c r="G991" s="231" t="s">
        <v>2124</v>
      </c>
      <c r="H991" s="232"/>
      <c r="I991" s="231" t="s">
        <v>328</v>
      </c>
      <c r="J991" s="231" t="s">
        <v>2120</v>
      </c>
      <c r="K991" s="231" t="s">
        <v>2121</v>
      </c>
    </row>
    <row r="992" spans="1:11">
      <c r="A992" s="276" t="s">
        <v>2094</v>
      </c>
      <c r="B992" s="278"/>
      <c r="C992" s="277" t="s">
        <v>33602</v>
      </c>
      <c r="D992" s="277" t="s">
        <v>330</v>
      </c>
      <c r="E992" s="277" t="s">
        <v>2127</v>
      </c>
      <c r="F992" s="277" t="s">
        <v>5</v>
      </c>
      <c r="G992" s="277" t="s">
        <v>2128</v>
      </c>
      <c r="H992" s="278"/>
      <c r="I992" s="277" t="s">
        <v>328</v>
      </c>
      <c r="J992" s="277" t="s">
        <v>520</v>
      </c>
      <c r="K992" s="277" t="s">
        <v>2129</v>
      </c>
    </row>
    <row r="993" spans="1:11">
      <c r="A993" s="276"/>
      <c r="B993" s="278"/>
      <c r="C993" s="277"/>
      <c r="D993" s="277"/>
      <c r="E993" s="277"/>
      <c r="F993" s="277"/>
      <c r="G993" s="277"/>
      <c r="H993" s="278"/>
      <c r="I993" s="277"/>
      <c r="J993" s="277"/>
      <c r="K993" s="277"/>
    </row>
    <row r="994" spans="1:11" ht="15.95">
      <c r="A994" s="1" t="s">
        <v>2094</v>
      </c>
      <c r="B994" s="232"/>
      <c r="C994" s="231" t="s">
        <v>2133</v>
      </c>
      <c r="D994" s="231" t="s">
        <v>330</v>
      </c>
      <c r="E994" s="231" t="s">
        <v>2134</v>
      </c>
      <c r="F994" s="231" t="s">
        <v>8</v>
      </c>
      <c r="G994" s="231" t="s">
        <v>2135</v>
      </c>
      <c r="H994" s="232"/>
      <c r="I994" s="232"/>
      <c r="J994" s="231" t="s">
        <v>33603</v>
      </c>
      <c r="K994" s="231" t="s">
        <v>2137</v>
      </c>
    </row>
    <row r="995" spans="1:11">
      <c r="A995" s="276" t="s">
        <v>2094</v>
      </c>
      <c r="B995" s="278"/>
      <c r="C995" s="277" t="s">
        <v>2141</v>
      </c>
      <c r="D995" s="277" t="s">
        <v>330</v>
      </c>
      <c r="E995" s="277" t="s">
        <v>2142</v>
      </c>
      <c r="F995" s="277" t="s">
        <v>5</v>
      </c>
      <c r="G995" s="277" t="s">
        <v>2135</v>
      </c>
      <c r="H995" s="278"/>
      <c r="I995" s="278"/>
      <c r="J995" s="277" t="s">
        <v>2143</v>
      </c>
      <c r="K995" s="277" t="s">
        <v>2137</v>
      </c>
    </row>
    <row r="996" spans="1:11">
      <c r="A996" s="276"/>
      <c r="B996" s="278"/>
      <c r="C996" s="277"/>
      <c r="D996" s="277"/>
      <c r="E996" s="277"/>
      <c r="F996" s="277"/>
      <c r="G996" s="277"/>
      <c r="H996" s="278"/>
      <c r="I996" s="278"/>
      <c r="J996" s="277"/>
      <c r="K996" s="277"/>
    </row>
    <row r="997" spans="1:11" ht="15.95">
      <c r="A997" s="1" t="s">
        <v>2094</v>
      </c>
      <c r="B997" s="232"/>
      <c r="C997" s="231" t="s">
        <v>2148</v>
      </c>
      <c r="D997" s="231" t="s">
        <v>324</v>
      </c>
      <c r="E997" s="231" t="s">
        <v>328</v>
      </c>
      <c r="F997" s="231" t="s">
        <v>8</v>
      </c>
      <c r="G997" s="231" t="s">
        <v>2149</v>
      </c>
      <c r="H997" s="232"/>
      <c r="I997" s="231" t="s">
        <v>328</v>
      </c>
      <c r="J997" s="231" t="s">
        <v>328</v>
      </c>
      <c r="K997" s="231" t="s">
        <v>328</v>
      </c>
    </row>
    <row r="998" spans="1:11" ht="15.95">
      <c r="A998" s="1" t="s">
        <v>2094</v>
      </c>
      <c r="B998" s="232"/>
      <c r="C998" s="231" t="s">
        <v>322</v>
      </c>
      <c r="D998" s="231" t="s">
        <v>324</v>
      </c>
      <c r="E998" s="231" t="s">
        <v>328</v>
      </c>
      <c r="F998" s="231" t="s">
        <v>8</v>
      </c>
      <c r="G998" s="232"/>
      <c r="H998" s="232"/>
      <c r="I998" s="231" t="s">
        <v>463</v>
      </c>
      <c r="J998" s="231" t="s">
        <v>328</v>
      </c>
      <c r="K998" s="232"/>
    </row>
    <row r="999" spans="1:11" ht="15.95">
      <c r="A999" s="1" t="s">
        <v>2094</v>
      </c>
      <c r="B999" s="232"/>
      <c r="C999" s="231" t="s">
        <v>2150</v>
      </c>
      <c r="D999" s="231" t="s">
        <v>330</v>
      </c>
      <c r="E999" s="231" t="s">
        <v>2151</v>
      </c>
      <c r="F999" s="231" t="s">
        <v>8</v>
      </c>
      <c r="G999" s="231" t="s">
        <v>2152</v>
      </c>
      <c r="H999" s="232"/>
      <c r="I999" s="231" t="s">
        <v>328</v>
      </c>
      <c r="J999" s="231" t="s">
        <v>328</v>
      </c>
      <c r="K999" s="231" t="s">
        <v>2153</v>
      </c>
    </row>
    <row r="1000" spans="1:11" ht="15.95">
      <c r="A1000" s="1" t="s">
        <v>2094</v>
      </c>
      <c r="B1000" s="232"/>
      <c r="C1000" s="231" t="s">
        <v>2154</v>
      </c>
      <c r="D1000" s="231" t="s">
        <v>330</v>
      </c>
      <c r="E1000" s="231" t="s">
        <v>2155</v>
      </c>
      <c r="F1000" s="231" t="s">
        <v>8</v>
      </c>
      <c r="G1000" s="231" t="s">
        <v>2156</v>
      </c>
      <c r="H1000" s="232"/>
      <c r="I1000" s="231" t="s">
        <v>328</v>
      </c>
      <c r="J1000" s="231" t="s">
        <v>333</v>
      </c>
      <c r="K1000" s="231" t="s">
        <v>33604</v>
      </c>
    </row>
    <row r="1001" spans="1:11" ht="15.95">
      <c r="A1001" s="1" t="s">
        <v>2094</v>
      </c>
      <c r="B1001" s="232"/>
      <c r="C1001" s="231" t="s">
        <v>2158</v>
      </c>
      <c r="D1001" s="231" t="s">
        <v>330</v>
      </c>
      <c r="E1001" s="231" t="s">
        <v>2159</v>
      </c>
      <c r="F1001" s="231" t="s">
        <v>8</v>
      </c>
      <c r="G1001" s="231" t="s">
        <v>2160</v>
      </c>
      <c r="H1001" s="232"/>
      <c r="I1001" s="231" t="s">
        <v>328</v>
      </c>
      <c r="J1001" s="231" t="s">
        <v>2161</v>
      </c>
      <c r="K1001" s="231" t="s">
        <v>33604</v>
      </c>
    </row>
    <row r="1002" spans="1:11" ht="15.95">
      <c r="A1002" s="1" t="s">
        <v>2027</v>
      </c>
      <c r="B1002" s="232"/>
      <c r="C1002" s="231" t="s">
        <v>2026</v>
      </c>
      <c r="D1002" s="231" t="s">
        <v>330</v>
      </c>
      <c r="E1002" s="231" t="s">
        <v>1400</v>
      </c>
      <c r="F1002" s="231" t="s">
        <v>8</v>
      </c>
      <c r="G1002" s="231" t="s">
        <v>1401</v>
      </c>
      <c r="H1002" s="232"/>
      <c r="I1002" s="231" t="s">
        <v>333</v>
      </c>
      <c r="J1002" s="231" t="s">
        <v>328</v>
      </c>
      <c r="K1002" s="231" t="s">
        <v>324</v>
      </c>
    </row>
    <row r="1003" spans="1:11" ht="15.95">
      <c r="A1003" s="1" t="s">
        <v>2027</v>
      </c>
      <c r="B1003" s="232"/>
      <c r="C1003" s="231" t="s">
        <v>2093</v>
      </c>
      <c r="D1003" s="231" t="s">
        <v>324</v>
      </c>
      <c r="E1003" s="231" t="s">
        <v>328</v>
      </c>
      <c r="F1003" s="231" t="s">
        <v>8</v>
      </c>
      <c r="G1003" s="232"/>
      <c r="H1003" s="232"/>
      <c r="I1003" s="232"/>
      <c r="J1003" s="231" t="s">
        <v>2175</v>
      </c>
      <c r="K1003" s="231" t="s">
        <v>328</v>
      </c>
    </row>
    <row r="1004" spans="1:11" ht="15.95">
      <c r="A1004" s="1" t="s">
        <v>2027</v>
      </c>
      <c r="B1004" s="232"/>
      <c r="C1004" s="231" t="s">
        <v>302</v>
      </c>
      <c r="D1004" s="231" t="s">
        <v>330</v>
      </c>
      <c r="E1004" s="231" t="s">
        <v>302</v>
      </c>
      <c r="F1004" s="231" t="s">
        <v>8</v>
      </c>
      <c r="G1004" s="232"/>
      <c r="H1004" s="232"/>
      <c r="I1004" s="231" t="s">
        <v>333</v>
      </c>
      <c r="J1004" s="231" t="s">
        <v>374</v>
      </c>
      <c r="K1004" s="231" t="s">
        <v>330</v>
      </c>
    </row>
    <row r="1005" spans="1:11">
      <c r="A1005" s="276" t="s">
        <v>2027</v>
      </c>
      <c r="B1005" s="278"/>
      <c r="C1005" s="277" t="s">
        <v>2191</v>
      </c>
      <c r="D1005" s="277" t="s">
        <v>330</v>
      </c>
      <c r="E1005" s="277" t="s">
        <v>2192</v>
      </c>
      <c r="F1005" s="277" t="s">
        <v>8</v>
      </c>
      <c r="G1005" s="231" t="s">
        <v>33605</v>
      </c>
      <c r="H1005" s="278"/>
      <c r="I1005" s="277" t="s">
        <v>2194</v>
      </c>
      <c r="J1005" s="277" t="s">
        <v>328</v>
      </c>
      <c r="K1005" s="277" t="s">
        <v>330</v>
      </c>
    </row>
    <row r="1006" spans="1:11">
      <c r="A1006" s="276"/>
      <c r="B1006" s="278"/>
      <c r="C1006" s="277"/>
      <c r="D1006" s="277"/>
      <c r="E1006" s="277"/>
      <c r="F1006" s="277"/>
      <c r="H1006" s="278"/>
      <c r="I1006" s="277"/>
      <c r="J1006" s="277"/>
      <c r="K1006" s="277"/>
    </row>
    <row r="1007" spans="1:11">
      <c r="A1007" s="276"/>
      <c r="B1007" s="278"/>
      <c r="C1007" s="277"/>
      <c r="D1007" s="277"/>
      <c r="E1007" s="277"/>
      <c r="F1007" s="277"/>
      <c r="G1007" s="231" t="s">
        <v>33606</v>
      </c>
      <c r="H1007" s="278"/>
      <c r="I1007" s="277"/>
      <c r="J1007" s="277"/>
      <c r="K1007" s="277"/>
    </row>
    <row r="1008" spans="1:11" ht="15.95">
      <c r="A1008" s="1" t="s">
        <v>2027</v>
      </c>
      <c r="B1008" s="232"/>
      <c r="C1008" s="231" t="s">
        <v>2199</v>
      </c>
      <c r="D1008" s="231" t="s">
        <v>330</v>
      </c>
      <c r="E1008" s="231" t="s">
        <v>2200</v>
      </c>
      <c r="F1008" s="231" t="s">
        <v>27</v>
      </c>
      <c r="G1008" s="232"/>
      <c r="H1008" s="232"/>
      <c r="I1008" s="232"/>
      <c r="J1008" s="231" t="s">
        <v>2202</v>
      </c>
      <c r="K1008" s="231" t="s">
        <v>330</v>
      </c>
    </row>
    <row r="1009" spans="1:11" ht="15.95">
      <c r="A1009" s="1" t="s">
        <v>2027</v>
      </c>
      <c r="B1009" s="232"/>
      <c r="C1009" s="231" t="s">
        <v>2203</v>
      </c>
      <c r="D1009" s="231" t="s">
        <v>330</v>
      </c>
      <c r="E1009" s="231" t="s">
        <v>490</v>
      </c>
      <c r="F1009" s="231" t="s">
        <v>8</v>
      </c>
      <c r="G1009" s="232"/>
      <c r="H1009" s="232"/>
      <c r="I1009" s="232"/>
      <c r="J1009" s="231" t="s">
        <v>2204</v>
      </c>
      <c r="K1009" s="232"/>
    </row>
    <row r="1010" spans="1:11" ht="15.95">
      <c r="A1010" s="1" t="s">
        <v>2027</v>
      </c>
      <c r="B1010" s="231" t="s">
        <v>32924</v>
      </c>
      <c r="C1010" s="231" t="s">
        <v>33443</v>
      </c>
      <c r="D1010" s="231" t="s">
        <v>330</v>
      </c>
      <c r="E1010" s="231" t="s">
        <v>33607</v>
      </c>
      <c r="F1010" s="231" t="s">
        <v>8</v>
      </c>
      <c r="G1010" s="232"/>
      <c r="H1010" s="232"/>
      <c r="I1010" s="231" t="s">
        <v>33608</v>
      </c>
      <c r="J1010" s="231" t="s">
        <v>328</v>
      </c>
      <c r="K1010" s="231" t="s">
        <v>330</v>
      </c>
    </row>
    <row r="1011" spans="1:11" ht="15.95">
      <c r="A1011" s="1" t="s">
        <v>2027</v>
      </c>
      <c r="B1011" s="231" t="s">
        <v>32924</v>
      </c>
      <c r="C1011" s="231" t="s">
        <v>33444</v>
      </c>
      <c r="D1011" s="231" t="s">
        <v>330</v>
      </c>
      <c r="E1011" s="231" t="s">
        <v>120</v>
      </c>
      <c r="F1011" s="231" t="s">
        <v>8</v>
      </c>
      <c r="G1011" s="232"/>
      <c r="H1011" s="232"/>
      <c r="I1011" s="231" t="s">
        <v>33608</v>
      </c>
      <c r="J1011" s="231" t="s">
        <v>328</v>
      </c>
      <c r="K1011" s="231" t="s">
        <v>330</v>
      </c>
    </row>
    <row r="1012" spans="1:11" ht="15.95">
      <c r="A1012" s="1" t="s">
        <v>2027</v>
      </c>
      <c r="B1012" s="231" t="s">
        <v>32924</v>
      </c>
      <c r="C1012" s="231" t="s">
        <v>33445</v>
      </c>
      <c r="D1012" s="231" t="s">
        <v>324</v>
      </c>
      <c r="E1012" s="232"/>
      <c r="F1012" s="232"/>
      <c r="G1012" s="232"/>
      <c r="H1012" s="232"/>
      <c r="I1012" s="232"/>
      <c r="J1012" s="232"/>
      <c r="K1012" s="232"/>
    </row>
    <row r="1013" spans="1:11" ht="15.95">
      <c r="A1013" s="1" t="s">
        <v>2027</v>
      </c>
      <c r="B1013" s="231" t="s">
        <v>32924</v>
      </c>
      <c r="C1013" s="231" t="s">
        <v>33446</v>
      </c>
      <c r="D1013" s="231" t="s">
        <v>324</v>
      </c>
      <c r="E1013" s="232"/>
      <c r="F1013" s="232"/>
      <c r="G1013" s="232"/>
      <c r="H1013" s="232"/>
      <c r="I1013" s="232"/>
      <c r="J1013" s="232"/>
      <c r="K1013" s="232"/>
    </row>
    <row r="1014" spans="1:11" ht="15.95">
      <c r="A1014" s="1" t="s">
        <v>2027</v>
      </c>
      <c r="B1014" s="231" t="s">
        <v>32924</v>
      </c>
      <c r="C1014" s="231" t="s">
        <v>33447</v>
      </c>
      <c r="D1014" s="231" t="s">
        <v>324</v>
      </c>
      <c r="E1014" s="232"/>
      <c r="F1014" s="232"/>
      <c r="G1014" s="232"/>
      <c r="H1014" s="232"/>
      <c r="I1014" s="232"/>
      <c r="J1014" s="232"/>
      <c r="K1014" s="232"/>
    </row>
    <row r="1015" spans="1:11" ht="15.95">
      <c r="A1015" s="1" t="s">
        <v>2027</v>
      </c>
      <c r="B1015" s="232"/>
      <c r="C1015" s="231" t="s">
        <v>322</v>
      </c>
      <c r="D1015" s="231" t="s">
        <v>324</v>
      </c>
      <c r="E1015" s="231" t="s">
        <v>328</v>
      </c>
      <c r="F1015" s="231" t="s">
        <v>8</v>
      </c>
      <c r="G1015" s="232"/>
      <c r="H1015" s="232"/>
      <c r="I1015" s="231" t="s">
        <v>463</v>
      </c>
      <c r="J1015" s="231" t="s">
        <v>328</v>
      </c>
      <c r="K1015" s="231" t="s">
        <v>328</v>
      </c>
    </row>
    <row r="1016" spans="1:11" ht="15.95">
      <c r="A1016" s="1" t="s">
        <v>2215</v>
      </c>
      <c r="B1016" s="232"/>
      <c r="C1016" s="231" t="s">
        <v>2216</v>
      </c>
      <c r="D1016" s="231" t="s">
        <v>330</v>
      </c>
      <c r="E1016" s="231" t="s">
        <v>33520</v>
      </c>
      <c r="F1016" s="231" t="s">
        <v>8</v>
      </c>
      <c r="G1016" s="232"/>
      <c r="H1016" s="232"/>
      <c r="I1016" s="231" t="s">
        <v>771</v>
      </c>
      <c r="J1016" s="231" t="s">
        <v>328</v>
      </c>
      <c r="K1016" s="231" t="s">
        <v>324</v>
      </c>
    </row>
    <row r="1017" spans="1:11" ht="15.95">
      <c r="A1017" s="1" t="s">
        <v>2215</v>
      </c>
      <c r="B1017" s="232"/>
      <c r="C1017" s="231" t="s">
        <v>2218</v>
      </c>
      <c r="D1017" s="231" t="s">
        <v>330</v>
      </c>
      <c r="E1017" s="231" t="s">
        <v>2220</v>
      </c>
      <c r="F1017" s="231" t="s">
        <v>8</v>
      </c>
      <c r="G1017" s="232"/>
      <c r="H1017" s="232"/>
      <c r="I1017" s="231" t="s">
        <v>2221</v>
      </c>
      <c r="J1017" s="231" t="s">
        <v>328</v>
      </c>
      <c r="K1017" s="231" t="s">
        <v>324</v>
      </c>
    </row>
    <row r="1018" spans="1:11" ht="15.95">
      <c r="A1018" s="1" t="s">
        <v>2215</v>
      </c>
      <c r="B1018" s="232"/>
      <c r="C1018" s="231" t="s">
        <v>2223</v>
      </c>
      <c r="D1018" s="231" t="s">
        <v>324</v>
      </c>
      <c r="E1018" s="231" t="s">
        <v>249</v>
      </c>
      <c r="F1018" s="231" t="s">
        <v>8</v>
      </c>
      <c r="G1018" s="232"/>
      <c r="H1018" s="232"/>
      <c r="I1018" s="231" t="s">
        <v>2224</v>
      </c>
      <c r="J1018" s="231" t="s">
        <v>328</v>
      </c>
      <c r="K1018" s="231" t="s">
        <v>328</v>
      </c>
    </row>
    <row r="1019" spans="1:11" ht="15.95">
      <c r="A1019" s="1" t="s">
        <v>2215</v>
      </c>
      <c r="B1019" s="232"/>
      <c r="C1019" s="231" t="s">
        <v>2225</v>
      </c>
      <c r="D1019" s="231" t="s">
        <v>330</v>
      </c>
      <c r="E1019" s="231" t="s">
        <v>2226</v>
      </c>
      <c r="F1019" s="231" t="s">
        <v>8</v>
      </c>
      <c r="G1019" s="232"/>
      <c r="H1019" s="232"/>
      <c r="I1019" s="231" t="s">
        <v>2227</v>
      </c>
      <c r="J1019" s="231" t="s">
        <v>328</v>
      </c>
      <c r="K1019" s="231" t="s">
        <v>330</v>
      </c>
    </row>
    <row r="1020" spans="1:11" ht="15.95">
      <c r="A1020" s="1" t="s">
        <v>2215</v>
      </c>
      <c r="B1020" s="232"/>
      <c r="C1020" s="231" t="s">
        <v>2229</v>
      </c>
      <c r="D1020" s="231" t="s">
        <v>330</v>
      </c>
      <c r="E1020" s="231" t="s">
        <v>2230</v>
      </c>
      <c r="F1020" s="231" t="s">
        <v>8</v>
      </c>
      <c r="G1020" s="232"/>
      <c r="H1020" s="232"/>
      <c r="I1020" s="231" t="s">
        <v>2231</v>
      </c>
      <c r="J1020" s="231" t="s">
        <v>328</v>
      </c>
      <c r="K1020" s="231" t="s">
        <v>330</v>
      </c>
    </row>
    <row r="1021" spans="1:11" ht="15.95">
      <c r="A1021" s="1" t="s">
        <v>2215</v>
      </c>
      <c r="B1021" s="232"/>
      <c r="C1021" s="231" t="s">
        <v>2234</v>
      </c>
      <c r="D1021" s="231" t="s">
        <v>330</v>
      </c>
      <c r="E1021" s="231" t="s">
        <v>2236</v>
      </c>
      <c r="F1021" s="231" t="s">
        <v>8</v>
      </c>
      <c r="G1021" s="232"/>
      <c r="H1021" s="232"/>
      <c r="I1021" s="231" t="s">
        <v>2237</v>
      </c>
      <c r="J1021" s="231" t="s">
        <v>328</v>
      </c>
      <c r="K1021" s="231" t="s">
        <v>330</v>
      </c>
    </row>
    <row r="1022" spans="1:11" ht="15.95">
      <c r="A1022" s="1" t="s">
        <v>2215</v>
      </c>
      <c r="B1022" s="232"/>
      <c r="C1022" s="231" t="s">
        <v>2239</v>
      </c>
      <c r="D1022" s="231" t="s">
        <v>330</v>
      </c>
      <c r="E1022" s="231" t="s">
        <v>748</v>
      </c>
      <c r="F1022" s="231" t="s">
        <v>8</v>
      </c>
      <c r="G1022" s="232"/>
      <c r="H1022" s="232"/>
      <c r="I1022" s="231" t="s">
        <v>2240</v>
      </c>
      <c r="J1022" s="231" t="s">
        <v>328</v>
      </c>
      <c r="K1022" s="231" t="s">
        <v>324</v>
      </c>
    </row>
    <row r="1023" spans="1:11" ht="15.95">
      <c r="A1023" s="1" t="s">
        <v>2215</v>
      </c>
      <c r="B1023" s="232"/>
      <c r="C1023" s="231" t="s">
        <v>2241</v>
      </c>
      <c r="D1023" s="231" t="s">
        <v>330</v>
      </c>
      <c r="E1023" s="231" t="s">
        <v>2242</v>
      </c>
      <c r="F1023" s="231" t="s">
        <v>8</v>
      </c>
      <c r="G1023" s="232"/>
      <c r="H1023" s="232"/>
      <c r="I1023" s="231" t="s">
        <v>2243</v>
      </c>
      <c r="J1023" s="231" t="s">
        <v>328</v>
      </c>
      <c r="K1023" s="231" t="s">
        <v>324</v>
      </c>
    </row>
    <row r="1024" spans="1:11" ht="15.95">
      <c r="A1024" s="1" t="s">
        <v>2215</v>
      </c>
      <c r="B1024" s="232"/>
      <c r="C1024" s="231" t="s">
        <v>2244</v>
      </c>
      <c r="D1024" s="231" t="s">
        <v>330</v>
      </c>
      <c r="E1024" s="231" t="s">
        <v>2169</v>
      </c>
      <c r="F1024" s="231" t="s">
        <v>5</v>
      </c>
      <c r="G1024" s="232"/>
      <c r="H1024" s="232"/>
      <c r="I1024" s="231" t="s">
        <v>328</v>
      </c>
      <c r="J1024" s="231" t="s">
        <v>2245</v>
      </c>
      <c r="K1024" s="231" t="s">
        <v>324</v>
      </c>
    </row>
    <row r="1025" spans="1:11" ht="15.95">
      <c r="A1025" s="1" t="s">
        <v>2215</v>
      </c>
      <c r="B1025" s="232"/>
      <c r="C1025" s="231" t="s">
        <v>2246</v>
      </c>
      <c r="D1025" s="231" t="s">
        <v>330</v>
      </c>
      <c r="E1025" s="231" t="s">
        <v>2247</v>
      </c>
      <c r="F1025" s="231" t="s">
        <v>5</v>
      </c>
      <c r="G1025" s="232"/>
      <c r="H1025" s="232"/>
      <c r="I1025" s="231" t="s">
        <v>328</v>
      </c>
      <c r="J1025" s="231" t="s">
        <v>374</v>
      </c>
      <c r="K1025" s="231" t="s">
        <v>330</v>
      </c>
    </row>
    <row r="1026" spans="1:11" ht="15.95">
      <c r="A1026" s="1" t="s">
        <v>2215</v>
      </c>
      <c r="B1026" s="232"/>
      <c r="C1026" s="231" t="s">
        <v>2248</v>
      </c>
      <c r="D1026" s="231" t="s">
        <v>330</v>
      </c>
      <c r="E1026" s="231" t="s">
        <v>2249</v>
      </c>
      <c r="F1026" s="231" t="s">
        <v>8</v>
      </c>
      <c r="G1026" s="232"/>
      <c r="H1026" s="232"/>
      <c r="I1026" s="231" t="s">
        <v>2250</v>
      </c>
      <c r="J1026" s="231" t="s">
        <v>328</v>
      </c>
      <c r="K1026" s="231" t="s">
        <v>330</v>
      </c>
    </row>
    <row r="1027" spans="1:11" ht="15.95">
      <c r="A1027" s="1" t="s">
        <v>2215</v>
      </c>
      <c r="B1027" s="232"/>
      <c r="C1027" s="231" t="s">
        <v>2251</v>
      </c>
      <c r="D1027" s="231" t="s">
        <v>330</v>
      </c>
      <c r="E1027" s="231" t="s">
        <v>2252</v>
      </c>
      <c r="F1027" s="231" t="s">
        <v>8</v>
      </c>
      <c r="G1027" s="232"/>
      <c r="H1027" s="232"/>
      <c r="I1027" s="231" t="s">
        <v>333</v>
      </c>
      <c r="J1027" s="231" t="s">
        <v>374</v>
      </c>
      <c r="K1027" s="231" t="s">
        <v>324</v>
      </c>
    </row>
    <row r="1028" spans="1:11">
      <c r="A1028" s="276" t="s">
        <v>2215</v>
      </c>
      <c r="B1028" s="278"/>
      <c r="C1028" s="277" t="s">
        <v>2253</v>
      </c>
      <c r="D1028" s="277" t="s">
        <v>2254</v>
      </c>
      <c r="E1028" s="231" t="s">
        <v>33521</v>
      </c>
      <c r="F1028" s="277" t="s">
        <v>16</v>
      </c>
      <c r="G1028" s="278"/>
      <c r="H1028" s="278"/>
      <c r="I1028" s="278"/>
      <c r="J1028" s="278"/>
      <c r="K1028" s="278"/>
    </row>
    <row r="1029" spans="1:11">
      <c r="A1029" s="276"/>
      <c r="B1029" s="278"/>
      <c r="C1029" s="277"/>
      <c r="D1029" s="277"/>
      <c r="E1029" s="231" t="s">
        <v>33522</v>
      </c>
      <c r="F1029" s="277"/>
      <c r="G1029" s="278"/>
      <c r="H1029" s="278"/>
      <c r="I1029" s="278"/>
      <c r="J1029" s="278"/>
      <c r="K1029" s="278"/>
    </row>
    <row r="1030" spans="1:11">
      <c r="A1030" s="276" t="s">
        <v>2215</v>
      </c>
      <c r="B1030" s="278"/>
      <c r="C1030" s="277" t="s">
        <v>2255</v>
      </c>
      <c r="D1030" s="277" t="s">
        <v>2254</v>
      </c>
      <c r="E1030" s="231" t="s">
        <v>33523</v>
      </c>
      <c r="F1030" s="277" t="s">
        <v>16</v>
      </c>
      <c r="G1030" s="278"/>
      <c r="H1030" s="278"/>
      <c r="I1030" s="278"/>
      <c r="J1030" s="278"/>
      <c r="K1030" s="278"/>
    </row>
    <row r="1031" spans="1:11">
      <c r="A1031" s="276"/>
      <c r="B1031" s="278"/>
      <c r="C1031" s="277"/>
      <c r="D1031" s="277"/>
      <c r="E1031" s="231" t="s">
        <v>33524</v>
      </c>
      <c r="F1031" s="277"/>
      <c r="G1031" s="278"/>
      <c r="H1031" s="278"/>
      <c r="I1031" s="278"/>
      <c r="J1031" s="278"/>
      <c r="K1031" s="278"/>
    </row>
    <row r="1032" spans="1:11">
      <c r="A1032" s="276" t="s">
        <v>2215</v>
      </c>
      <c r="B1032" s="278"/>
      <c r="C1032" s="277" t="s">
        <v>2256</v>
      </c>
      <c r="D1032" s="277" t="s">
        <v>2254</v>
      </c>
      <c r="E1032" s="231" t="s">
        <v>33525</v>
      </c>
      <c r="F1032" s="277" t="s">
        <v>16</v>
      </c>
      <c r="G1032" s="278"/>
      <c r="H1032" s="278"/>
      <c r="I1032" s="278"/>
      <c r="J1032" s="278"/>
      <c r="K1032" s="278"/>
    </row>
    <row r="1033" spans="1:11">
      <c r="A1033" s="276"/>
      <c r="B1033" s="278"/>
      <c r="C1033" s="277"/>
      <c r="D1033" s="277"/>
      <c r="E1033" s="231" t="s">
        <v>33526</v>
      </c>
      <c r="F1033" s="277"/>
      <c r="G1033" s="278"/>
      <c r="H1033" s="278"/>
      <c r="I1033" s="278"/>
      <c r="J1033" s="278"/>
      <c r="K1033" s="278"/>
    </row>
    <row r="1034" spans="1:11">
      <c r="A1034" s="276" t="s">
        <v>2215</v>
      </c>
      <c r="B1034" s="278"/>
      <c r="C1034" s="277" t="s">
        <v>2257</v>
      </c>
      <c r="D1034" s="277" t="s">
        <v>2254</v>
      </c>
      <c r="E1034" s="231" t="s">
        <v>33527</v>
      </c>
      <c r="F1034" s="277" t="s">
        <v>16</v>
      </c>
      <c r="G1034" s="278"/>
      <c r="H1034" s="278"/>
      <c r="I1034" s="278"/>
      <c r="J1034" s="278"/>
      <c r="K1034" s="278"/>
    </row>
    <row r="1035" spans="1:11">
      <c r="A1035" s="276"/>
      <c r="B1035" s="278"/>
      <c r="C1035" s="277"/>
      <c r="D1035" s="277"/>
      <c r="E1035" s="231" t="s">
        <v>33528</v>
      </c>
      <c r="F1035" s="277"/>
      <c r="G1035" s="278"/>
      <c r="H1035" s="278"/>
      <c r="I1035" s="278"/>
      <c r="J1035" s="278"/>
      <c r="K1035" s="278"/>
    </row>
    <row r="1036" spans="1:11">
      <c r="A1036" s="276" t="s">
        <v>2215</v>
      </c>
      <c r="B1036" s="278"/>
      <c r="C1036" s="277" t="s">
        <v>2258</v>
      </c>
      <c r="D1036" s="277" t="s">
        <v>2254</v>
      </c>
      <c r="E1036" s="231" t="s">
        <v>33529</v>
      </c>
      <c r="F1036" s="277" t="s">
        <v>5</v>
      </c>
      <c r="G1036" s="278"/>
      <c r="H1036" s="278"/>
      <c r="I1036" s="278"/>
      <c r="J1036" s="278"/>
      <c r="K1036" s="278"/>
    </row>
    <row r="1037" spans="1:11">
      <c r="A1037" s="276"/>
      <c r="B1037" s="278"/>
      <c r="C1037" s="277"/>
      <c r="D1037" s="277"/>
      <c r="E1037" s="231" t="s">
        <v>33530</v>
      </c>
      <c r="F1037" s="277"/>
      <c r="G1037" s="278"/>
      <c r="H1037" s="278"/>
      <c r="I1037" s="278"/>
      <c r="J1037" s="278"/>
      <c r="K1037" s="278"/>
    </row>
    <row r="1038" spans="1:11" ht="15.95">
      <c r="A1038" s="1" t="s">
        <v>2215</v>
      </c>
      <c r="B1038" s="232"/>
      <c r="C1038" s="231" t="s">
        <v>2259</v>
      </c>
      <c r="D1038" s="231" t="s">
        <v>330</v>
      </c>
      <c r="E1038" s="231" t="s">
        <v>2260</v>
      </c>
      <c r="F1038" s="232"/>
      <c r="G1038" s="232"/>
      <c r="H1038" s="232"/>
      <c r="I1038" s="232"/>
      <c r="J1038" s="232"/>
      <c r="K1038" s="232"/>
    </row>
    <row r="1039" spans="1:11" ht="15.95">
      <c r="A1039" s="1" t="s">
        <v>2215</v>
      </c>
      <c r="B1039" s="232"/>
      <c r="C1039" s="231" t="s">
        <v>2261</v>
      </c>
      <c r="D1039" s="231" t="s">
        <v>330</v>
      </c>
      <c r="E1039" s="231" t="s">
        <v>2262</v>
      </c>
      <c r="F1039" s="232"/>
      <c r="G1039" s="232"/>
      <c r="H1039" s="232"/>
      <c r="I1039" s="232"/>
      <c r="J1039" s="232"/>
      <c r="K1039" s="232"/>
    </row>
    <row r="1040" spans="1:11" ht="15.95">
      <c r="A1040" s="1" t="s">
        <v>2215</v>
      </c>
      <c r="B1040" s="232"/>
      <c r="C1040" s="231" t="s">
        <v>2263</v>
      </c>
      <c r="D1040" s="231" t="s">
        <v>330</v>
      </c>
      <c r="E1040" s="231" t="s">
        <v>2264</v>
      </c>
      <c r="F1040" s="232"/>
      <c r="G1040" s="232"/>
      <c r="H1040" s="232"/>
      <c r="I1040" s="232"/>
      <c r="J1040" s="232"/>
      <c r="K1040" s="232"/>
    </row>
    <row r="1041" spans="1:11" ht="15.95">
      <c r="A1041" s="1" t="s">
        <v>2215</v>
      </c>
      <c r="B1041" s="232"/>
      <c r="C1041" s="231" t="s">
        <v>2265</v>
      </c>
      <c r="D1041" s="231" t="s">
        <v>2254</v>
      </c>
      <c r="E1041" s="231" t="s">
        <v>2266</v>
      </c>
      <c r="F1041" s="232"/>
      <c r="G1041" s="232"/>
      <c r="H1041" s="232"/>
      <c r="I1041" s="232"/>
      <c r="J1041" s="232"/>
      <c r="K1041" s="232"/>
    </row>
    <row r="1042" spans="1:11" ht="15.95">
      <c r="A1042" s="1" t="s">
        <v>2215</v>
      </c>
      <c r="B1042" s="232"/>
      <c r="C1042" s="231" t="s">
        <v>2268</v>
      </c>
      <c r="D1042" s="231" t="s">
        <v>2254</v>
      </c>
      <c r="E1042" s="231" t="s">
        <v>120</v>
      </c>
      <c r="F1042" s="232"/>
      <c r="G1042" s="232"/>
      <c r="H1042" s="232"/>
      <c r="I1042" s="232"/>
      <c r="J1042" s="232"/>
      <c r="K1042" s="232"/>
    </row>
    <row r="1043" spans="1:11" ht="15.95">
      <c r="A1043" s="1" t="s">
        <v>2215</v>
      </c>
      <c r="B1043" s="232"/>
      <c r="C1043" s="231" t="s">
        <v>2269</v>
      </c>
      <c r="D1043" s="231" t="s">
        <v>2254</v>
      </c>
      <c r="E1043" s="231" t="s">
        <v>2270</v>
      </c>
      <c r="F1043" s="232"/>
      <c r="G1043" s="232"/>
      <c r="H1043" s="232"/>
      <c r="I1043" s="232"/>
      <c r="J1043" s="232"/>
      <c r="K1043" s="232"/>
    </row>
    <row r="1044" spans="1:11" ht="15.95">
      <c r="A1044" s="1" t="s">
        <v>2215</v>
      </c>
      <c r="B1044" s="232"/>
      <c r="C1044" s="231" t="s">
        <v>2271</v>
      </c>
      <c r="D1044" s="231" t="s">
        <v>2254</v>
      </c>
      <c r="E1044" s="231" t="s">
        <v>2272</v>
      </c>
      <c r="F1044" s="232"/>
      <c r="G1044" s="232"/>
      <c r="H1044" s="232"/>
      <c r="I1044" s="232"/>
      <c r="J1044" s="232"/>
      <c r="K1044" s="232"/>
    </row>
    <row r="1045" spans="1:11" ht="15.95">
      <c r="A1045" s="1" t="s">
        <v>2215</v>
      </c>
      <c r="B1045" s="232"/>
      <c r="C1045" s="231" t="s">
        <v>2273</v>
      </c>
      <c r="D1045" s="231" t="s">
        <v>330</v>
      </c>
      <c r="E1045" s="231" t="s">
        <v>2274</v>
      </c>
      <c r="F1045" s="232"/>
      <c r="G1045" s="232"/>
      <c r="H1045" s="232"/>
      <c r="I1045" s="232"/>
      <c r="J1045" s="232"/>
      <c r="K1045" s="232"/>
    </row>
    <row r="1046" spans="1:11" ht="15.95">
      <c r="A1046" s="1" t="s">
        <v>2215</v>
      </c>
      <c r="B1046" s="232"/>
      <c r="C1046" s="231" t="s">
        <v>2275</v>
      </c>
      <c r="D1046" s="231" t="s">
        <v>330</v>
      </c>
      <c r="E1046" s="231" t="s">
        <v>2276</v>
      </c>
      <c r="F1046" s="232"/>
      <c r="G1046" s="232"/>
      <c r="H1046" s="232"/>
      <c r="I1046" s="232"/>
      <c r="J1046" s="232"/>
      <c r="K1046" s="232"/>
    </row>
    <row r="1047" spans="1:11" ht="15.95">
      <c r="A1047" s="1" t="s">
        <v>2215</v>
      </c>
      <c r="B1047" s="232"/>
      <c r="C1047" s="231" t="s">
        <v>2278</v>
      </c>
      <c r="D1047" s="231" t="s">
        <v>330</v>
      </c>
      <c r="E1047" s="231" t="s">
        <v>2279</v>
      </c>
      <c r="F1047" s="232"/>
      <c r="G1047" s="232"/>
      <c r="H1047" s="232"/>
      <c r="I1047" s="232"/>
      <c r="J1047" s="232"/>
      <c r="K1047" s="232"/>
    </row>
    <row r="1048" spans="1:11" ht="15.95">
      <c r="A1048" s="1" t="s">
        <v>2215</v>
      </c>
      <c r="B1048" s="232"/>
      <c r="C1048" s="231" t="s">
        <v>2281</v>
      </c>
      <c r="D1048" s="231" t="s">
        <v>330</v>
      </c>
      <c r="E1048" s="231" t="s">
        <v>2282</v>
      </c>
      <c r="F1048" s="231" t="s">
        <v>8</v>
      </c>
      <c r="G1048" s="231" t="s">
        <v>2283</v>
      </c>
      <c r="H1048" s="232"/>
      <c r="I1048" s="232"/>
      <c r="J1048" s="232"/>
      <c r="K1048" s="232"/>
    </row>
    <row r="1049" spans="1:11" ht="15.95">
      <c r="A1049" s="1" t="s">
        <v>2215</v>
      </c>
      <c r="B1049" s="232"/>
      <c r="C1049" s="231" t="s">
        <v>2284</v>
      </c>
      <c r="D1049" s="231" t="s">
        <v>330</v>
      </c>
      <c r="E1049" s="231" t="s">
        <v>2011</v>
      </c>
      <c r="F1049" s="231" t="s">
        <v>5</v>
      </c>
      <c r="G1049" s="232"/>
      <c r="H1049" s="232"/>
      <c r="I1049" s="232"/>
      <c r="J1049" s="232"/>
      <c r="K1049" s="232"/>
    </row>
    <row r="1050" spans="1:11" ht="15.95">
      <c r="A1050" s="1" t="s">
        <v>2215</v>
      </c>
      <c r="B1050" s="232"/>
      <c r="C1050" s="231" t="s">
        <v>322</v>
      </c>
      <c r="D1050" s="231" t="s">
        <v>324</v>
      </c>
      <c r="E1050" s="231" t="s">
        <v>328</v>
      </c>
      <c r="F1050" s="231" t="s">
        <v>8</v>
      </c>
      <c r="G1050" s="232"/>
      <c r="H1050" s="232"/>
      <c r="I1050" s="231" t="s">
        <v>463</v>
      </c>
      <c r="J1050" s="231" t="s">
        <v>328</v>
      </c>
      <c r="K1050" s="232"/>
    </row>
    <row r="1051" spans="1:11" ht="15.95">
      <c r="A1051" s="1" t="s">
        <v>2215</v>
      </c>
      <c r="B1051" s="231" t="s">
        <v>32924</v>
      </c>
      <c r="C1051" s="231" t="s">
        <v>33609</v>
      </c>
      <c r="D1051" s="231" t="s">
        <v>324</v>
      </c>
      <c r="E1051" s="232"/>
      <c r="F1051" s="232"/>
      <c r="G1051" s="232"/>
      <c r="H1051" s="232"/>
      <c r="I1051" s="232"/>
      <c r="J1051" s="232"/>
      <c r="K1051" s="232"/>
    </row>
    <row r="1052" spans="1:11" ht="15.95">
      <c r="A1052" s="1" t="s">
        <v>2285</v>
      </c>
      <c r="B1052" s="232"/>
      <c r="C1052" s="231" t="s">
        <v>2286</v>
      </c>
      <c r="D1052" s="231" t="s">
        <v>330</v>
      </c>
      <c r="E1052" s="231" t="s">
        <v>2287</v>
      </c>
      <c r="F1052" s="231" t="s">
        <v>8</v>
      </c>
      <c r="G1052" s="232"/>
      <c r="H1052" s="232"/>
      <c r="I1052" s="232"/>
      <c r="J1052" s="232"/>
      <c r="K1052" s="231" t="s">
        <v>324</v>
      </c>
    </row>
    <row r="1053" spans="1:11" ht="15.95">
      <c r="A1053" s="1" t="s">
        <v>2285</v>
      </c>
      <c r="B1053" s="232"/>
      <c r="C1053" s="231" t="s">
        <v>2288</v>
      </c>
      <c r="D1053" s="231" t="s">
        <v>330</v>
      </c>
      <c r="E1053" s="231" t="s">
        <v>2289</v>
      </c>
      <c r="F1053" s="231" t="s">
        <v>8</v>
      </c>
      <c r="G1053" s="232"/>
      <c r="H1053" s="232"/>
      <c r="I1053" s="232"/>
      <c r="J1053" s="232"/>
      <c r="K1053" s="231" t="s">
        <v>324</v>
      </c>
    </row>
    <row r="1054" spans="1:11" ht="15.95">
      <c r="A1054" s="1" t="s">
        <v>2285</v>
      </c>
      <c r="B1054" s="232"/>
      <c r="C1054" s="231" t="s">
        <v>2290</v>
      </c>
      <c r="D1054" s="231" t="s">
        <v>330</v>
      </c>
      <c r="E1054" s="231" t="s">
        <v>302</v>
      </c>
      <c r="F1054" s="231" t="s">
        <v>8</v>
      </c>
      <c r="G1054" s="232"/>
      <c r="H1054" s="232"/>
      <c r="I1054" s="232"/>
      <c r="J1054" s="232"/>
      <c r="K1054" s="231" t="s">
        <v>330</v>
      </c>
    </row>
    <row r="1055" spans="1:11" ht="15.95">
      <c r="A1055" s="1" t="s">
        <v>2285</v>
      </c>
      <c r="B1055" s="232"/>
      <c r="C1055" s="231" t="s">
        <v>2286</v>
      </c>
      <c r="D1055" s="231" t="s">
        <v>330</v>
      </c>
      <c r="E1055" s="231" t="s">
        <v>2206</v>
      </c>
      <c r="F1055" s="231" t="s">
        <v>8</v>
      </c>
      <c r="G1055" s="232"/>
      <c r="H1055" s="232"/>
      <c r="I1055" s="232"/>
      <c r="J1055" s="232"/>
      <c r="K1055" s="231" t="s">
        <v>330</v>
      </c>
    </row>
    <row r="1056" spans="1:11" ht="15.95">
      <c r="A1056" s="1" t="s">
        <v>2285</v>
      </c>
      <c r="B1056" s="232"/>
      <c r="C1056" s="231" t="s">
        <v>40</v>
      </c>
      <c r="D1056" s="231" t="s">
        <v>330</v>
      </c>
      <c r="E1056" s="231" t="s">
        <v>33520</v>
      </c>
      <c r="F1056" s="231" t="s">
        <v>8</v>
      </c>
      <c r="G1056" s="232"/>
      <c r="H1056" s="232"/>
      <c r="I1056" s="232"/>
      <c r="J1056" s="232"/>
      <c r="K1056" s="231" t="s">
        <v>330</v>
      </c>
    </row>
    <row r="1057" spans="1:11" ht="15.95">
      <c r="A1057" s="1" t="s">
        <v>2285</v>
      </c>
      <c r="B1057" s="232"/>
      <c r="C1057" s="231" t="s">
        <v>762</v>
      </c>
      <c r="D1057" s="231" t="s">
        <v>330</v>
      </c>
      <c r="E1057" s="231" t="s">
        <v>763</v>
      </c>
      <c r="F1057" s="231" t="s">
        <v>8</v>
      </c>
      <c r="G1057" s="232"/>
      <c r="H1057" s="232"/>
      <c r="I1057" s="232"/>
      <c r="J1057" s="232"/>
      <c r="K1057" s="231" t="s">
        <v>330</v>
      </c>
    </row>
    <row r="1058" spans="1:11" ht="15.95">
      <c r="A1058" s="1" t="s">
        <v>2285</v>
      </c>
      <c r="B1058" s="232"/>
      <c r="C1058" s="231" t="s">
        <v>2291</v>
      </c>
      <c r="D1058" s="231" t="s">
        <v>330</v>
      </c>
      <c r="E1058" s="231" t="s">
        <v>2167</v>
      </c>
      <c r="F1058" s="231" t="s">
        <v>8</v>
      </c>
      <c r="G1058" s="232"/>
      <c r="H1058" s="232"/>
      <c r="I1058" s="232"/>
      <c r="J1058" s="232"/>
      <c r="K1058" s="231" t="s">
        <v>330</v>
      </c>
    </row>
    <row r="1059" spans="1:11" ht="15.95">
      <c r="A1059" s="1" t="s">
        <v>2285</v>
      </c>
      <c r="B1059" s="232"/>
      <c r="C1059" s="231" t="s">
        <v>2292</v>
      </c>
      <c r="D1059" s="231" t="s">
        <v>330</v>
      </c>
      <c r="E1059" s="231" t="s">
        <v>2293</v>
      </c>
      <c r="F1059" s="231" t="s">
        <v>16</v>
      </c>
      <c r="G1059" s="232"/>
      <c r="H1059" s="232"/>
      <c r="I1059" s="232"/>
      <c r="J1059" s="232"/>
      <c r="K1059" s="231" t="s">
        <v>330</v>
      </c>
    </row>
    <row r="1060" spans="1:11" ht="15.95">
      <c r="A1060" s="1" t="s">
        <v>2285</v>
      </c>
      <c r="B1060" s="232"/>
      <c r="C1060" s="231" t="s">
        <v>2294</v>
      </c>
      <c r="D1060" s="231" t="s">
        <v>330</v>
      </c>
      <c r="E1060" s="231" t="s">
        <v>2295</v>
      </c>
      <c r="F1060" s="231" t="s">
        <v>16</v>
      </c>
      <c r="G1060" s="232"/>
      <c r="H1060" s="232"/>
      <c r="I1060" s="232"/>
      <c r="J1060" s="232"/>
      <c r="K1060" s="231" t="s">
        <v>330</v>
      </c>
    </row>
    <row r="1061" spans="1:11" ht="15.95">
      <c r="A1061" s="1" t="s">
        <v>2285</v>
      </c>
      <c r="B1061" s="232"/>
      <c r="C1061" s="231" t="s">
        <v>2296</v>
      </c>
      <c r="D1061" s="231" t="s">
        <v>330</v>
      </c>
      <c r="E1061" s="231" t="s">
        <v>2297</v>
      </c>
      <c r="F1061" s="231" t="s">
        <v>27</v>
      </c>
      <c r="G1061" s="232"/>
      <c r="H1061" s="232"/>
      <c r="I1061" s="232"/>
      <c r="J1061" s="232"/>
      <c r="K1061" s="231" t="s">
        <v>330</v>
      </c>
    </row>
    <row r="1062" spans="1:11" ht="15.95">
      <c r="A1062" s="1" t="s">
        <v>2285</v>
      </c>
      <c r="B1062" s="232"/>
      <c r="C1062" s="231" t="s">
        <v>2298</v>
      </c>
      <c r="D1062" s="231" t="s">
        <v>330</v>
      </c>
      <c r="E1062" s="231" t="s">
        <v>2299</v>
      </c>
      <c r="F1062" s="231" t="s">
        <v>27</v>
      </c>
      <c r="G1062" s="232"/>
      <c r="H1062" s="232"/>
      <c r="I1062" s="232"/>
      <c r="J1062" s="232"/>
      <c r="K1062" s="231" t="s">
        <v>330</v>
      </c>
    </row>
    <row r="1063" spans="1:11" ht="15.95">
      <c r="A1063" s="1" t="s">
        <v>2094</v>
      </c>
      <c r="B1063" s="232"/>
      <c r="C1063" s="231" t="s">
        <v>40</v>
      </c>
      <c r="D1063" s="231" t="s">
        <v>330</v>
      </c>
      <c r="E1063" s="231" t="s">
        <v>33520</v>
      </c>
      <c r="F1063" s="231" t="s">
        <v>8</v>
      </c>
      <c r="G1063" s="232"/>
      <c r="H1063" s="232"/>
      <c r="I1063" s="232"/>
      <c r="J1063" s="232"/>
      <c r="K1063" s="232"/>
    </row>
    <row r="1064" spans="1:11" ht="15.95">
      <c r="A1064" s="1" t="s">
        <v>2094</v>
      </c>
      <c r="B1064" s="232"/>
      <c r="C1064" s="231" t="s">
        <v>2162</v>
      </c>
      <c r="D1064" s="231" t="s">
        <v>330</v>
      </c>
      <c r="E1064" s="231" t="s">
        <v>2163</v>
      </c>
      <c r="F1064" s="231" t="s">
        <v>8</v>
      </c>
      <c r="G1064" s="232"/>
      <c r="H1064" s="232"/>
      <c r="I1064" s="232"/>
      <c r="J1064" s="232"/>
      <c r="K1064" s="232"/>
    </row>
    <row r="1065" spans="1:11" ht="15.95">
      <c r="A1065" s="1" t="s">
        <v>2094</v>
      </c>
      <c r="B1065" s="232"/>
      <c r="C1065" s="231" t="s">
        <v>762</v>
      </c>
      <c r="D1065" s="231" t="s">
        <v>330</v>
      </c>
      <c r="E1065" s="231" t="s">
        <v>763</v>
      </c>
      <c r="F1065" s="231" t="s">
        <v>8</v>
      </c>
      <c r="G1065" s="232"/>
      <c r="H1065" s="232"/>
      <c r="I1065" s="232"/>
      <c r="J1065" s="232"/>
      <c r="K1065" s="232"/>
    </row>
    <row r="1066" spans="1:11" ht="15.95">
      <c r="A1066" s="1" t="s">
        <v>2094</v>
      </c>
      <c r="B1066" s="232"/>
      <c r="C1066" s="231" t="s">
        <v>2164</v>
      </c>
      <c r="D1066" s="231" t="s">
        <v>330</v>
      </c>
      <c r="E1066" s="231" t="s">
        <v>2165</v>
      </c>
      <c r="F1066" s="231" t="s">
        <v>8</v>
      </c>
      <c r="G1066" s="232"/>
      <c r="H1066" s="232"/>
      <c r="I1066" s="232"/>
      <c r="J1066" s="232"/>
      <c r="K1066" s="232"/>
    </row>
    <row r="1067" spans="1:11" ht="15.95">
      <c r="A1067" s="1" t="s">
        <v>2094</v>
      </c>
      <c r="B1067" s="232"/>
      <c r="C1067" s="231" t="s">
        <v>2166</v>
      </c>
      <c r="D1067" s="231" t="s">
        <v>330</v>
      </c>
      <c r="E1067" s="231" t="s">
        <v>2167</v>
      </c>
      <c r="F1067" s="231" t="s">
        <v>8</v>
      </c>
      <c r="G1067" s="232"/>
      <c r="H1067" s="232"/>
      <c r="I1067" s="232"/>
      <c r="J1067" s="232"/>
      <c r="K1067" s="232"/>
    </row>
    <row r="1068" spans="1:11" ht="15.95">
      <c r="A1068" s="1" t="s">
        <v>2094</v>
      </c>
      <c r="B1068" s="232"/>
      <c r="C1068" s="231" t="s">
        <v>2168</v>
      </c>
      <c r="D1068" s="231" t="s">
        <v>330</v>
      </c>
      <c r="E1068" s="231" t="s">
        <v>2169</v>
      </c>
      <c r="F1068" s="231" t="s">
        <v>5</v>
      </c>
      <c r="G1068" s="232"/>
      <c r="H1068" s="232"/>
      <c r="I1068" s="232"/>
      <c r="J1068" s="232"/>
      <c r="K1068" s="232"/>
    </row>
    <row r="1069" spans="1:11" ht="15.95">
      <c r="A1069" s="1" t="s">
        <v>2094</v>
      </c>
      <c r="B1069" s="232"/>
      <c r="C1069" s="231" t="s">
        <v>2170</v>
      </c>
      <c r="D1069" s="231" t="s">
        <v>330</v>
      </c>
      <c r="E1069" s="231" t="s">
        <v>490</v>
      </c>
      <c r="F1069" s="231" t="s">
        <v>8</v>
      </c>
      <c r="G1069" s="232"/>
      <c r="H1069" s="232"/>
      <c r="I1069" s="232"/>
      <c r="J1069" s="232"/>
      <c r="K1069" s="232"/>
    </row>
  </sheetData>
  <mergeCells count="1127">
    <mergeCell ref="H1036:H1037"/>
    <mergeCell ref="I1036:I1037"/>
    <mergeCell ref="J1036:J1037"/>
    <mergeCell ref="K1036:K1037"/>
    <mergeCell ref="A1036:A1037"/>
    <mergeCell ref="B1036:B1037"/>
    <mergeCell ref="C1036:C1037"/>
    <mergeCell ref="D1036:D1037"/>
    <mergeCell ref="F1036:F1037"/>
    <mergeCell ref="G1036:G1037"/>
    <mergeCell ref="J1034:J1035"/>
    <mergeCell ref="K1034:K1035"/>
    <mergeCell ref="A1034:A1035"/>
    <mergeCell ref="B1034:B1035"/>
    <mergeCell ref="C1034:C1035"/>
    <mergeCell ref="D1034:D1035"/>
    <mergeCell ref="F1034:F1035"/>
    <mergeCell ref="G1034:G1035"/>
    <mergeCell ref="H1034:H1035"/>
    <mergeCell ref="I1034:I1035"/>
    <mergeCell ref="H1032:H1033"/>
    <mergeCell ref="I1032:I1033"/>
    <mergeCell ref="J1032:J1033"/>
    <mergeCell ref="K1032:K1033"/>
    <mergeCell ref="A1032:A1033"/>
    <mergeCell ref="B1032:B1033"/>
    <mergeCell ref="C1032:C1033"/>
    <mergeCell ref="D1032:D1033"/>
    <mergeCell ref="F1032:F1033"/>
    <mergeCell ref="G1032:G1033"/>
    <mergeCell ref="J1030:J1031"/>
    <mergeCell ref="K1030:K1031"/>
    <mergeCell ref="A1030:A1031"/>
    <mergeCell ref="B1030:B1031"/>
    <mergeCell ref="C1030:C1031"/>
    <mergeCell ref="D1030:D1031"/>
    <mergeCell ref="F1030:F1031"/>
    <mergeCell ref="G1030:G1031"/>
    <mergeCell ref="H1030:H1031"/>
    <mergeCell ref="I1030:I1031"/>
    <mergeCell ref="H1028:H1029"/>
    <mergeCell ref="I1028:I1029"/>
    <mergeCell ref="J1028:J1029"/>
    <mergeCell ref="K1028:K1029"/>
    <mergeCell ref="A1028:A1029"/>
    <mergeCell ref="B1028:B1029"/>
    <mergeCell ref="C1028:C1029"/>
    <mergeCell ref="D1028:D1029"/>
    <mergeCell ref="F1028:F1029"/>
    <mergeCell ref="G1028:G1029"/>
    <mergeCell ref="J1005:J1007"/>
    <mergeCell ref="K1005:K1007"/>
    <mergeCell ref="A1005:A1007"/>
    <mergeCell ref="B1005:B1007"/>
    <mergeCell ref="C1005:C1007"/>
    <mergeCell ref="D1005:D1007"/>
    <mergeCell ref="E1005:E1007"/>
    <mergeCell ref="F1005:F1007"/>
    <mergeCell ref="H1005:H1007"/>
    <mergeCell ref="I1005:I1007"/>
    <mergeCell ref="G995:G996"/>
    <mergeCell ref="H995:H996"/>
    <mergeCell ref="I995:I996"/>
    <mergeCell ref="J995:J996"/>
    <mergeCell ref="K995:K996"/>
    <mergeCell ref="A995:A996"/>
    <mergeCell ref="B995:B996"/>
    <mergeCell ref="C995:C996"/>
    <mergeCell ref="D995:D996"/>
    <mergeCell ref="E995:E996"/>
    <mergeCell ref="F995:F996"/>
    <mergeCell ref="I992:I993"/>
    <mergeCell ref="J992:J993"/>
    <mergeCell ref="K992:K993"/>
    <mergeCell ref="A992:A993"/>
    <mergeCell ref="B992:B993"/>
    <mergeCell ref="C992:C993"/>
    <mergeCell ref="D992:D993"/>
    <mergeCell ref="E992:E993"/>
    <mergeCell ref="F992:F993"/>
    <mergeCell ref="G992:G993"/>
    <mergeCell ref="H992:H993"/>
    <mergeCell ref="G984:G986"/>
    <mergeCell ref="H984:H986"/>
    <mergeCell ref="I984:I986"/>
    <mergeCell ref="K984:K986"/>
    <mergeCell ref="A984:A986"/>
    <mergeCell ref="B984:B986"/>
    <mergeCell ref="C984:C986"/>
    <mergeCell ref="D984:D986"/>
    <mergeCell ref="E984:E986"/>
    <mergeCell ref="F984:F986"/>
    <mergeCell ref="J866:J867"/>
    <mergeCell ref="K866:K867"/>
    <mergeCell ref="A866:A867"/>
    <mergeCell ref="B866:B867"/>
    <mergeCell ref="C866:C867"/>
    <mergeCell ref="D866:D867"/>
    <mergeCell ref="F866:F867"/>
    <mergeCell ref="G866:G867"/>
    <mergeCell ref="H866:H867"/>
    <mergeCell ref="I866:I867"/>
    <mergeCell ref="H864:H865"/>
    <mergeCell ref="I864:I865"/>
    <mergeCell ref="J864:J865"/>
    <mergeCell ref="K864:K865"/>
    <mergeCell ref="A864:A865"/>
    <mergeCell ref="B864:B865"/>
    <mergeCell ref="C864:C865"/>
    <mergeCell ref="D864:D865"/>
    <mergeCell ref="F864:F865"/>
    <mergeCell ref="G864:G865"/>
    <mergeCell ref="J862:J863"/>
    <mergeCell ref="K862:K863"/>
    <mergeCell ref="A862:A863"/>
    <mergeCell ref="B862:B863"/>
    <mergeCell ref="C862:C863"/>
    <mergeCell ref="D862:D863"/>
    <mergeCell ref="F862:F863"/>
    <mergeCell ref="G862:G863"/>
    <mergeCell ref="H862:H863"/>
    <mergeCell ref="I862:I863"/>
    <mergeCell ref="H857:H858"/>
    <mergeCell ref="I857:I858"/>
    <mergeCell ref="J857:J858"/>
    <mergeCell ref="K857:K858"/>
    <mergeCell ref="A857:A858"/>
    <mergeCell ref="B857:B858"/>
    <mergeCell ref="C857:C858"/>
    <mergeCell ref="D857:D858"/>
    <mergeCell ref="F857:F858"/>
    <mergeCell ref="G857:G858"/>
    <mergeCell ref="J855:J856"/>
    <mergeCell ref="K855:K856"/>
    <mergeCell ref="A855:A856"/>
    <mergeCell ref="B855:B856"/>
    <mergeCell ref="C855:C856"/>
    <mergeCell ref="D855:D856"/>
    <mergeCell ref="F855:F856"/>
    <mergeCell ref="G855:G856"/>
    <mergeCell ref="H855:H856"/>
    <mergeCell ref="I855:I856"/>
    <mergeCell ref="I852:I853"/>
    <mergeCell ref="J852:J853"/>
    <mergeCell ref="K852:K853"/>
    <mergeCell ref="A852:A853"/>
    <mergeCell ref="B852:B853"/>
    <mergeCell ref="C852:C853"/>
    <mergeCell ref="D852:D853"/>
    <mergeCell ref="E852:E853"/>
    <mergeCell ref="F852:F853"/>
    <mergeCell ref="G852:G853"/>
    <mergeCell ref="H852:H853"/>
    <mergeCell ref="H849:H850"/>
    <mergeCell ref="I849:I850"/>
    <mergeCell ref="J849:J850"/>
    <mergeCell ref="K849:K850"/>
    <mergeCell ref="A849:A850"/>
    <mergeCell ref="B849:B850"/>
    <mergeCell ref="C849:C850"/>
    <mergeCell ref="D849:D850"/>
    <mergeCell ref="E849:E850"/>
    <mergeCell ref="F849:F850"/>
    <mergeCell ref="J806:J808"/>
    <mergeCell ref="K806:K808"/>
    <mergeCell ref="A806:A808"/>
    <mergeCell ref="B806:B808"/>
    <mergeCell ref="C806:C808"/>
    <mergeCell ref="D806:D808"/>
    <mergeCell ref="E806:E808"/>
    <mergeCell ref="F806:F808"/>
    <mergeCell ref="H806:H808"/>
    <mergeCell ref="I806:I808"/>
    <mergeCell ref="H636:H638"/>
    <mergeCell ref="I636:I638"/>
    <mergeCell ref="J636:J638"/>
    <mergeCell ref="K636:K638"/>
    <mergeCell ref="A636:A638"/>
    <mergeCell ref="B636:B638"/>
    <mergeCell ref="C636:C638"/>
    <mergeCell ref="D636:D638"/>
    <mergeCell ref="E636:E638"/>
    <mergeCell ref="F636:F638"/>
    <mergeCell ref="J633:J635"/>
    <mergeCell ref="K633:K635"/>
    <mergeCell ref="A633:A635"/>
    <mergeCell ref="B633:B635"/>
    <mergeCell ref="C633:C635"/>
    <mergeCell ref="D633:D635"/>
    <mergeCell ref="E633:E635"/>
    <mergeCell ref="F633:F635"/>
    <mergeCell ref="H633:H635"/>
    <mergeCell ref="I633:I635"/>
    <mergeCell ref="H630:H632"/>
    <mergeCell ref="I630:I632"/>
    <mergeCell ref="J630:J632"/>
    <mergeCell ref="K630:K632"/>
    <mergeCell ref="A630:A632"/>
    <mergeCell ref="B630:B632"/>
    <mergeCell ref="C630:C632"/>
    <mergeCell ref="D630:D632"/>
    <mergeCell ref="E630:E632"/>
    <mergeCell ref="F630:F632"/>
    <mergeCell ref="J627:J629"/>
    <mergeCell ref="K627:K629"/>
    <mergeCell ref="A627:A629"/>
    <mergeCell ref="B627:B629"/>
    <mergeCell ref="C627:C629"/>
    <mergeCell ref="D627:D629"/>
    <mergeCell ref="E627:E629"/>
    <mergeCell ref="F627:F629"/>
    <mergeCell ref="H627:H629"/>
    <mergeCell ref="I627:I629"/>
    <mergeCell ref="H624:H626"/>
    <mergeCell ref="I624:I626"/>
    <mergeCell ref="J624:J626"/>
    <mergeCell ref="K624:K626"/>
    <mergeCell ref="A624:A626"/>
    <mergeCell ref="B624:B626"/>
    <mergeCell ref="C624:C626"/>
    <mergeCell ref="D624:D626"/>
    <mergeCell ref="E624:E626"/>
    <mergeCell ref="F624:F626"/>
    <mergeCell ref="J621:J623"/>
    <mergeCell ref="K621:K623"/>
    <mergeCell ref="A621:A623"/>
    <mergeCell ref="B621:B623"/>
    <mergeCell ref="C621:C623"/>
    <mergeCell ref="D621:D623"/>
    <mergeCell ref="E621:E623"/>
    <mergeCell ref="F621:F623"/>
    <mergeCell ref="H621:H623"/>
    <mergeCell ref="I621:I623"/>
    <mergeCell ref="H618:H620"/>
    <mergeCell ref="I618:I620"/>
    <mergeCell ref="J618:J620"/>
    <mergeCell ref="K618:K620"/>
    <mergeCell ref="A618:A620"/>
    <mergeCell ref="B618:B620"/>
    <mergeCell ref="C618:C620"/>
    <mergeCell ref="D618:D620"/>
    <mergeCell ref="E618:E620"/>
    <mergeCell ref="F618:F620"/>
    <mergeCell ref="J615:J617"/>
    <mergeCell ref="K615:K617"/>
    <mergeCell ref="A615:A617"/>
    <mergeCell ref="B615:B617"/>
    <mergeCell ref="C615:C617"/>
    <mergeCell ref="D615:D617"/>
    <mergeCell ref="E615:E617"/>
    <mergeCell ref="F615:F617"/>
    <mergeCell ref="H615:H617"/>
    <mergeCell ref="I615:I617"/>
    <mergeCell ref="H612:H614"/>
    <mergeCell ref="I612:I614"/>
    <mergeCell ref="J612:J614"/>
    <mergeCell ref="K612:K614"/>
    <mergeCell ref="A612:A614"/>
    <mergeCell ref="B612:B614"/>
    <mergeCell ref="C612:C614"/>
    <mergeCell ref="D612:D614"/>
    <mergeCell ref="E612:E614"/>
    <mergeCell ref="F612:F614"/>
    <mergeCell ref="J609:J611"/>
    <mergeCell ref="K609:K611"/>
    <mergeCell ref="A609:A611"/>
    <mergeCell ref="B609:B611"/>
    <mergeCell ref="C609:C611"/>
    <mergeCell ref="D609:D611"/>
    <mergeCell ref="E609:E611"/>
    <mergeCell ref="F609:F611"/>
    <mergeCell ref="H609:H611"/>
    <mergeCell ref="I609:I611"/>
    <mergeCell ref="H606:H608"/>
    <mergeCell ref="I606:I608"/>
    <mergeCell ref="J606:J608"/>
    <mergeCell ref="K606:K608"/>
    <mergeCell ref="A606:A608"/>
    <mergeCell ref="B606:B608"/>
    <mergeCell ref="C606:C608"/>
    <mergeCell ref="D606:D608"/>
    <mergeCell ref="E606:E608"/>
    <mergeCell ref="F606:F608"/>
    <mergeCell ref="J603:J605"/>
    <mergeCell ref="K603:K605"/>
    <mergeCell ref="A603:A605"/>
    <mergeCell ref="B603:B605"/>
    <mergeCell ref="C603:C605"/>
    <mergeCell ref="D603:D605"/>
    <mergeCell ref="E603:E605"/>
    <mergeCell ref="F603:F605"/>
    <mergeCell ref="H603:H605"/>
    <mergeCell ref="I603:I605"/>
    <mergeCell ref="H600:H602"/>
    <mergeCell ref="I600:I602"/>
    <mergeCell ref="J600:J602"/>
    <mergeCell ref="K600:K602"/>
    <mergeCell ref="A600:A602"/>
    <mergeCell ref="B600:B602"/>
    <mergeCell ref="C600:C602"/>
    <mergeCell ref="D600:D602"/>
    <mergeCell ref="E600:E602"/>
    <mergeCell ref="F600:F602"/>
    <mergeCell ref="J597:J599"/>
    <mergeCell ref="K597:K599"/>
    <mergeCell ref="A597:A599"/>
    <mergeCell ref="B597:B599"/>
    <mergeCell ref="C597:C599"/>
    <mergeCell ref="D597:D599"/>
    <mergeCell ref="E597:E599"/>
    <mergeCell ref="F597:F599"/>
    <mergeCell ref="H597:H599"/>
    <mergeCell ref="I597:I599"/>
    <mergeCell ref="H594:H596"/>
    <mergeCell ref="I594:I596"/>
    <mergeCell ref="J594:J596"/>
    <mergeCell ref="K594:K596"/>
    <mergeCell ref="A594:A596"/>
    <mergeCell ref="B594:B596"/>
    <mergeCell ref="C594:C596"/>
    <mergeCell ref="D594:D596"/>
    <mergeCell ref="E594:E596"/>
    <mergeCell ref="F594:F596"/>
    <mergeCell ref="J591:J593"/>
    <mergeCell ref="K591:K593"/>
    <mergeCell ref="A591:A593"/>
    <mergeCell ref="B591:B593"/>
    <mergeCell ref="C591:C593"/>
    <mergeCell ref="D591:D593"/>
    <mergeCell ref="E591:E593"/>
    <mergeCell ref="F591:F593"/>
    <mergeCell ref="H591:H593"/>
    <mergeCell ref="I591:I593"/>
    <mergeCell ref="H588:H590"/>
    <mergeCell ref="I588:I590"/>
    <mergeCell ref="J588:J590"/>
    <mergeCell ref="K588:K590"/>
    <mergeCell ref="A588:A590"/>
    <mergeCell ref="B588:B590"/>
    <mergeCell ref="C588:C590"/>
    <mergeCell ref="D588:D590"/>
    <mergeCell ref="E588:E590"/>
    <mergeCell ref="F588:F590"/>
    <mergeCell ref="J585:J587"/>
    <mergeCell ref="K585:K587"/>
    <mergeCell ref="A585:A587"/>
    <mergeCell ref="B585:B587"/>
    <mergeCell ref="C585:C587"/>
    <mergeCell ref="D585:D587"/>
    <mergeCell ref="E585:E587"/>
    <mergeCell ref="F585:F587"/>
    <mergeCell ref="H585:H587"/>
    <mergeCell ref="I585:I587"/>
    <mergeCell ref="H582:H584"/>
    <mergeCell ref="I582:I584"/>
    <mergeCell ref="J582:J584"/>
    <mergeCell ref="K582:K584"/>
    <mergeCell ref="A582:A584"/>
    <mergeCell ref="B582:B584"/>
    <mergeCell ref="C582:C584"/>
    <mergeCell ref="D582:D584"/>
    <mergeCell ref="E582:E584"/>
    <mergeCell ref="F582:F584"/>
    <mergeCell ref="J473:J475"/>
    <mergeCell ref="K473:K475"/>
    <mergeCell ref="A473:A475"/>
    <mergeCell ref="B473:B475"/>
    <mergeCell ref="C473:C475"/>
    <mergeCell ref="D473:D475"/>
    <mergeCell ref="E473:E475"/>
    <mergeCell ref="F473:F475"/>
    <mergeCell ref="H473:H475"/>
    <mergeCell ref="I473:I475"/>
    <mergeCell ref="G457:G458"/>
    <mergeCell ref="H457:H458"/>
    <mergeCell ref="I457:I458"/>
    <mergeCell ref="J457:J458"/>
    <mergeCell ref="K457:K458"/>
    <mergeCell ref="A457:A458"/>
    <mergeCell ref="B457:B458"/>
    <mergeCell ref="C457:C458"/>
    <mergeCell ref="D457:D458"/>
    <mergeCell ref="E457:E458"/>
    <mergeCell ref="F457:F458"/>
    <mergeCell ref="G438:G439"/>
    <mergeCell ref="H438:H439"/>
    <mergeCell ref="I438:I439"/>
    <mergeCell ref="J438:J439"/>
    <mergeCell ref="K438:K439"/>
    <mergeCell ref="A438:A439"/>
    <mergeCell ref="B438:B439"/>
    <mergeCell ref="C438:C439"/>
    <mergeCell ref="D438:D439"/>
    <mergeCell ref="E438:E439"/>
    <mergeCell ref="F438:F439"/>
    <mergeCell ref="I424:I425"/>
    <mergeCell ref="J424:J425"/>
    <mergeCell ref="K424:K425"/>
    <mergeCell ref="A424:A425"/>
    <mergeCell ref="B424:B425"/>
    <mergeCell ref="C424:C425"/>
    <mergeCell ref="D424:D425"/>
    <mergeCell ref="E424:E425"/>
    <mergeCell ref="F424:F425"/>
    <mergeCell ref="G424:G425"/>
    <mergeCell ref="H424:H425"/>
    <mergeCell ref="G422:G423"/>
    <mergeCell ref="H422:H423"/>
    <mergeCell ref="I422:I423"/>
    <mergeCell ref="J422:J423"/>
    <mergeCell ref="K422:K423"/>
    <mergeCell ref="A422:A423"/>
    <mergeCell ref="B422:B423"/>
    <mergeCell ref="C422:C423"/>
    <mergeCell ref="D422:D423"/>
    <mergeCell ref="E422:E423"/>
    <mergeCell ref="F422:F423"/>
    <mergeCell ref="I420:I421"/>
    <mergeCell ref="J420:J421"/>
    <mergeCell ref="K420:K421"/>
    <mergeCell ref="A420:A421"/>
    <mergeCell ref="B420:B421"/>
    <mergeCell ref="C420:C421"/>
    <mergeCell ref="D420:D421"/>
    <mergeCell ref="E420:E421"/>
    <mergeCell ref="F420:F421"/>
    <mergeCell ref="G420:G421"/>
    <mergeCell ref="H420:H421"/>
    <mergeCell ref="G373:G374"/>
    <mergeCell ref="H373:H374"/>
    <mergeCell ref="I373:I374"/>
    <mergeCell ref="J373:J374"/>
    <mergeCell ref="K373:K374"/>
    <mergeCell ref="A373:A374"/>
    <mergeCell ref="B373:B374"/>
    <mergeCell ref="C373:C374"/>
    <mergeCell ref="D373:D374"/>
    <mergeCell ref="E373:E374"/>
    <mergeCell ref="F373:F374"/>
    <mergeCell ref="I371:I372"/>
    <mergeCell ref="J371:J372"/>
    <mergeCell ref="K371:K372"/>
    <mergeCell ref="A371:A372"/>
    <mergeCell ref="B371:B372"/>
    <mergeCell ref="C371:C372"/>
    <mergeCell ref="D371:D372"/>
    <mergeCell ref="E371:E372"/>
    <mergeCell ref="F371:F372"/>
    <mergeCell ref="G371:G372"/>
    <mergeCell ref="H371:H372"/>
    <mergeCell ref="G369:G370"/>
    <mergeCell ref="H369:H370"/>
    <mergeCell ref="I369:I370"/>
    <mergeCell ref="J369:J370"/>
    <mergeCell ref="K369:K370"/>
    <mergeCell ref="A369:A370"/>
    <mergeCell ref="B369:B370"/>
    <mergeCell ref="C369:C370"/>
    <mergeCell ref="D369:D370"/>
    <mergeCell ref="E369:E370"/>
    <mergeCell ref="F369:F370"/>
    <mergeCell ref="I357:I358"/>
    <mergeCell ref="J357:J358"/>
    <mergeCell ref="K357:K358"/>
    <mergeCell ref="A357:A358"/>
    <mergeCell ref="B357:B358"/>
    <mergeCell ref="C357:C358"/>
    <mergeCell ref="D357:D358"/>
    <mergeCell ref="E357:E358"/>
    <mergeCell ref="F357:F358"/>
    <mergeCell ref="G357:G358"/>
    <mergeCell ref="H357:H358"/>
    <mergeCell ref="H323:H324"/>
    <mergeCell ref="I323:I324"/>
    <mergeCell ref="J323:J324"/>
    <mergeCell ref="K323:K324"/>
    <mergeCell ref="A323:A324"/>
    <mergeCell ref="B323:B324"/>
    <mergeCell ref="C323:C324"/>
    <mergeCell ref="D323:D324"/>
    <mergeCell ref="E323:E324"/>
    <mergeCell ref="F323:F324"/>
    <mergeCell ref="I321:I322"/>
    <mergeCell ref="J321:J322"/>
    <mergeCell ref="K321:K322"/>
    <mergeCell ref="A321:A322"/>
    <mergeCell ref="B321:B322"/>
    <mergeCell ref="C321:C322"/>
    <mergeCell ref="D321:D322"/>
    <mergeCell ref="E321:E322"/>
    <mergeCell ref="F321:F322"/>
    <mergeCell ref="G321:G322"/>
    <mergeCell ref="H321:H322"/>
    <mergeCell ref="H313:H315"/>
    <mergeCell ref="I313:I315"/>
    <mergeCell ref="J313:J315"/>
    <mergeCell ref="K313:K315"/>
    <mergeCell ref="A313:A315"/>
    <mergeCell ref="B313:B315"/>
    <mergeCell ref="C313:C315"/>
    <mergeCell ref="D313:D315"/>
    <mergeCell ref="E313:E315"/>
    <mergeCell ref="F313:F315"/>
    <mergeCell ref="J306:J307"/>
    <mergeCell ref="K306:K307"/>
    <mergeCell ref="A306:A307"/>
    <mergeCell ref="B306:B307"/>
    <mergeCell ref="C306:C307"/>
    <mergeCell ref="D306:D307"/>
    <mergeCell ref="E306:E307"/>
    <mergeCell ref="F306:F307"/>
    <mergeCell ref="G306:G307"/>
    <mergeCell ref="H306:H307"/>
    <mergeCell ref="I306:I307"/>
    <mergeCell ref="G304:G305"/>
    <mergeCell ref="H304:H305"/>
    <mergeCell ref="I304:I305"/>
    <mergeCell ref="J304:J305"/>
    <mergeCell ref="K304:K305"/>
    <mergeCell ref="A304:A305"/>
    <mergeCell ref="B304:B305"/>
    <mergeCell ref="C304:C305"/>
    <mergeCell ref="D304:D305"/>
    <mergeCell ref="E304:E305"/>
    <mergeCell ref="F304:F305"/>
    <mergeCell ref="J302:J303"/>
    <mergeCell ref="K302:K303"/>
    <mergeCell ref="A302:A303"/>
    <mergeCell ref="B302:B303"/>
    <mergeCell ref="C302:C303"/>
    <mergeCell ref="D302:D303"/>
    <mergeCell ref="E302:E303"/>
    <mergeCell ref="F302:F303"/>
    <mergeCell ref="G302:G303"/>
    <mergeCell ref="H302:H303"/>
    <mergeCell ref="I302:I303"/>
    <mergeCell ref="I294:I295"/>
    <mergeCell ref="J294:J295"/>
    <mergeCell ref="K294:K295"/>
    <mergeCell ref="A294:A295"/>
    <mergeCell ref="C294:C295"/>
    <mergeCell ref="D294:D295"/>
    <mergeCell ref="E294:E295"/>
    <mergeCell ref="F294:F295"/>
    <mergeCell ref="G294:G295"/>
    <mergeCell ref="H294:H295"/>
    <mergeCell ref="F281:F282"/>
    <mergeCell ref="H281:H282"/>
    <mergeCell ref="I281:I282"/>
    <mergeCell ref="J281:J282"/>
    <mergeCell ref="K281:K282"/>
    <mergeCell ref="A281:A282"/>
    <mergeCell ref="B281:B282"/>
    <mergeCell ref="C281:C282"/>
    <mergeCell ref="D281:D282"/>
    <mergeCell ref="E281:E282"/>
    <mergeCell ref="J279:J280"/>
    <mergeCell ref="K279:K280"/>
    <mergeCell ref="A279:A280"/>
    <mergeCell ref="B279:B280"/>
    <mergeCell ref="C279:C280"/>
    <mergeCell ref="D279:D280"/>
    <mergeCell ref="E279:E280"/>
    <mergeCell ref="F279:F280"/>
    <mergeCell ref="G279:G280"/>
    <mergeCell ref="H279:H280"/>
    <mergeCell ref="I279:I280"/>
    <mergeCell ref="I259:I260"/>
    <mergeCell ref="J259:J260"/>
    <mergeCell ref="K259:K260"/>
    <mergeCell ref="A259:A260"/>
    <mergeCell ref="B259:B260"/>
    <mergeCell ref="C259:C260"/>
    <mergeCell ref="D259:D260"/>
    <mergeCell ref="E259:E260"/>
    <mergeCell ref="F259:F260"/>
    <mergeCell ref="H259:H260"/>
    <mergeCell ref="F257:F258"/>
    <mergeCell ref="H257:H258"/>
    <mergeCell ref="I257:I258"/>
    <mergeCell ref="J257:J258"/>
    <mergeCell ref="K257:K258"/>
    <mergeCell ref="A257:A258"/>
    <mergeCell ref="B257:B258"/>
    <mergeCell ref="C257:C258"/>
    <mergeCell ref="D257:D258"/>
    <mergeCell ref="E257:E258"/>
    <mergeCell ref="J255:J256"/>
    <mergeCell ref="K255:K256"/>
    <mergeCell ref="A255:A256"/>
    <mergeCell ref="B255:B256"/>
    <mergeCell ref="C255:C256"/>
    <mergeCell ref="D255:D256"/>
    <mergeCell ref="E255:E256"/>
    <mergeCell ref="F255:F256"/>
    <mergeCell ref="G255:G256"/>
    <mergeCell ref="H255:H256"/>
    <mergeCell ref="I255:I256"/>
    <mergeCell ref="I222:I223"/>
    <mergeCell ref="J222:J223"/>
    <mergeCell ref="K222:K223"/>
    <mergeCell ref="A222:A223"/>
    <mergeCell ref="B222:B223"/>
    <mergeCell ref="C222:C223"/>
    <mergeCell ref="D222:D223"/>
    <mergeCell ref="E222:E223"/>
    <mergeCell ref="F222:F223"/>
    <mergeCell ref="G222:G223"/>
    <mergeCell ref="H222:H223"/>
    <mergeCell ref="H220:H221"/>
    <mergeCell ref="I220:I221"/>
    <mergeCell ref="J220:J221"/>
    <mergeCell ref="K220:K221"/>
    <mergeCell ref="A220:A221"/>
    <mergeCell ref="B220:B221"/>
    <mergeCell ref="C220:C221"/>
    <mergeCell ref="D220:D221"/>
    <mergeCell ref="E220:E221"/>
    <mergeCell ref="F220:F221"/>
    <mergeCell ref="G220:G221"/>
    <mergeCell ref="G218:G219"/>
    <mergeCell ref="H218:H219"/>
    <mergeCell ref="I218:I219"/>
    <mergeCell ref="J218:J219"/>
    <mergeCell ref="K218:K219"/>
    <mergeCell ref="A218:A219"/>
    <mergeCell ref="B218:B219"/>
    <mergeCell ref="C218:C219"/>
    <mergeCell ref="D218:D219"/>
    <mergeCell ref="E218:E219"/>
    <mergeCell ref="F218:F219"/>
    <mergeCell ref="J216:J217"/>
    <mergeCell ref="K216:K217"/>
    <mergeCell ref="A216:A217"/>
    <mergeCell ref="B216:B217"/>
    <mergeCell ref="C216:C217"/>
    <mergeCell ref="D216:D217"/>
    <mergeCell ref="E216:E217"/>
    <mergeCell ref="F216:F217"/>
    <mergeCell ref="G216:G217"/>
    <mergeCell ref="H216:H217"/>
    <mergeCell ref="I216:I217"/>
    <mergeCell ref="I214:I215"/>
    <mergeCell ref="J214:J215"/>
    <mergeCell ref="K214:K215"/>
    <mergeCell ref="A214:A215"/>
    <mergeCell ref="B214:B215"/>
    <mergeCell ref="C214:C215"/>
    <mergeCell ref="D214:D215"/>
    <mergeCell ref="E214:E215"/>
    <mergeCell ref="F214:F215"/>
    <mergeCell ref="G214:G215"/>
    <mergeCell ref="H214:H215"/>
    <mergeCell ref="H212:H213"/>
    <mergeCell ref="I212:I213"/>
    <mergeCell ref="J212:J213"/>
    <mergeCell ref="K212:K213"/>
    <mergeCell ref="A212:A213"/>
    <mergeCell ref="B212:B213"/>
    <mergeCell ref="C212:C213"/>
    <mergeCell ref="D212:D213"/>
    <mergeCell ref="E212:E213"/>
    <mergeCell ref="F212:F213"/>
    <mergeCell ref="G212:G213"/>
    <mergeCell ref="G210:G211"/>
    <mergeCell ref="H210:H211"/>
    <mergeCell ref="I210:I211"/>
    <mergeCell ref="J210:J211"/>
    <mergeCell ref="K210:K211"/>
    <mergeCell ref="A210:A211"/>
    <mergeCell ref="B210:B211"/>
    <mergeCell ref="C210:C211"/>
    <mergeCell ref="D210:D211"/>
    <mergeCell ref="E210:E211"/>
    <mergeCell ref="F210:F211"/>
    <mergeCell ref="J208:J209"/>
    <mergeCell ref="K208:K209"/>
    <mergeCell ref="A208:A209"/>
    <mergeCell ref="B208:B209"/>
    <mergeCell ref="C208:C209"/>
    <mergeCell ref="D208:D209"/>
    <mergeCell ref="E208:E209"/>
    <mergeCell ref="F208:F209"/>
    <mergeCell ref="G208:G209"/>
    <mergeCell ref="H208:H209"/>
    <mergeCell ref="I208:I209"/>
    <mergeCell ref="H182:H185"/>
    <mergeCell ref="I182:I185"/>
    <mergeCell ref="J182:J185"/>
    <mergeCell ref="K182:K185"/>
    <mergeCell ref="A182:A185"/>
    <mergeCell ref="B182:B185"/>
    <mergeCell ref="C182:C185"/>
    <mergeCell ref="D182:D185"/>
    <mergeCell ref="E182:E185"/>
    <mergeCell ref="F182:F185"/>
    <mergeCell ref="G182:G185"/>
    <mergeCell ref="G166:G168"/>
    <mergeCell ref="H166:H168"/>
    <mergeCell ref="I166:I168"/>
    <mergeCell ref="J166:J168"/>
    <mergeCell ref="K166:K168"/>
    <mergeCell ref="A166:A168"/>
    <mergeCell ref="C166:C168"/>
    <mergeCell ref="D166:D168"/>
    <mergeCell ref="E166:E168"/>
    <mergeCell ref="F166:F168"/>
    <mergeCell ref="K150:K151"/>
    <mergeCell ref="A150:A151"/>
    <mergeCell ref="C150:C151"/>
    <mergeCell ref="D150:D151"/>
    <mergeCell ref="E150:E151"/>
    <mergeCell ref="F150:F151"/>
    <mergeCell ref="G150:G151"/>
    <mergeCell ref="H150:H151"/>
    <mergeCell ref="I150:I151"/>
    <mergeCell ref="J150:J151"/>
    <mergeCell ref="I118:I119"/>
    <mergeCell ref="J118:J119"/>
    <mergeCell ref="K118:K119"/>
    <mergeCell ref="A118:A119"/>
    <mergeCell ref="B118:B119"/>
    <mergeCell ref="C118:C119"/>
    <mergeCell ref="D118:D119"/>
    <mergeCell ref="F118:F119"/>
    <mergeCell ref="G118:G119"/>
    <mergeCell ref="H118:H119"/>
    <mergeCell ref="G116:G117"/>
    <mergeCell ref="H116:H117"/>
    <mergeCell ref="I116:I117"/>
    <mergeCell ref="J116:J117"/>
    <mergeCell ref="K116:K117"/>
    <mergeCell ref="A116:A117"/>
    <mergeCell ref="B116:B117"/>
    <mergeCell ref="C116:C117"/>
    <mergeCell ref="D116:D117"/>
    <mergeCell ref="F116:F117"/>
    <mergeCell ref="J103:J104"/>
    <mergeCell ref="K103:K104"/>
    <mergeCell ref="A103:A104"/>
    <mergeCell ref="B103:B104"/>
    <mergeCell ref="C103:C104"/>
    <mergeCell ref="D103:D104"/>
    <mergeCell ref="E103:E104"/>
    <mergeCell ref="F103:F104"/>
    <mergeCell ref="G103:G104"/>
    <mergeCell ref="H103:H104"/>
    <mergeCell ref="I103:I104"/>
    <mergeCell ref="H99:H100"/>
    <mergeCell ref="I99:I100"/>
    <mergeCell ref="J99:J100"/>
    <mergeCell ref="K99:K100"/>
    <mergeCell ref="A99:A100"/>
    <mergeCell ref="B99:B100"/>
    <mergeCell ref="C99:C100"/>
    <mergeCell ref="D99:D100"/>
    <mergeCell ref="E99:E100"/>
    <mergeCell ref="F99:F100"/>
    <mergeCell ref="G99:G100"/>
    <mergeCell ref="F96:F98"/>
    <mergeCell ref="G96:G98"/>
    <mergeCell ref="H96:H98"/>
    <mergeCell ref="I96:I98"/>
    <mergeCell ref="J96:J98"/>
    <mergeCell ref="K96:K98"/>
    <mergeCell ref="A96:A98"/>
    <mergeCell ref="B96:B98"/>
    <mergeCell ref="C96:C98"/>
    <mergeCell ref="D96:D98"/>
    <mergeCell ref="E96:E98"/>
    <mergeCell ref="J93:J95"/>
    <mergeCell ref="K93:K95"/>
    <mergeCell ref="A93:A95"/>
    <mergeCell ref="B93:B95"/>
    <mergeCell ref="C93:C95"/>
    <mergeCell ref="D93:D95"/>
    <mergeCell ref="E93:E95"/>
    <mergeCell ref="F93:F95"/>
    <mergeCell ref="G93:G95"/>
    <mergeCell ref="H93:H95"/>
    <mergeCell ref="I93:I95"/>
    <mergeCell ref="H91:H92"/>
    <mergeCell ref="I91:I92"/>
    <mergeCell ref="J91:J92"/>
    <mergeCell ref="K91:K92"/>
    <mergeCell ref="A91:A92"/>
    <mergeCell ref="B91:B92"/>
    <mergeCell ref="C91:C92"/>
    <mergeCell ref="D91:D92"/>
    <mergeCell ref="E91:E92"/>
    <mergeCell ref="F91:F92"/>
    <mergeCell ref="G91:G92"/>
    <mergeCell ref="F87:F88"/>
    <mergeCell ref="G87:G88"/>
    <mergeCell ref="H87:H88"/>
    <mergeCell ref="I87:I88"/>
    <mergeCell ref="J87:J88"/>
    <mergeCell ref="K87:K88"/>
    <mergeCell ref="A87:A88"/>
    <mergeCell ref="B87:B88"/>
    <mergeCell ref="C87:C88"/>
    <mergeCell ref="D87:D88"/>
    <mergeCell ref="E87:E88"/>
    <mergeCell ref="J84:J86"/>
    <mergeCell ref="K84:K86"/>
    <mergeCell ref="A84:A86"/>
    <mergeCell ref="B84:B86"/>
    <mergeCell ref="C84:C86"/>
    <mergeCell ref="D84:D86"/>
    <mergeCell ref="E84:E86"/>
    <mergeCell ref="F84:F86"/>
    <mergeCell ref="G84:G86"/>
    <mergeCell ref="H84:H86"/>
    <mergeCell ref="I84:I86"/>
    <mergeCell ref="H78:H79"/>
    <mergeCell ref="I78:I79"/>
    <mergeCell ref="J78:J79"/>
    <mergeCell ref="K78:K79"/>
    <mergeCell ref="A78:A79"/>
    <mergeCell ref="B78:B79"/>
    <mergeCell ref="C78:C79"/>
    <mergeCell ref="D78:D79"/>
    <mergeCell ref="E78:E79"/>
    <mergeCell ref="F78:F79"/>
    <mergeCell ref="G78:G79"/>
    <mergeCell ref="J76:J77"/>
    <mergeCell ref="K76:K77"/>
    <mergeCell ref="A76:A77"/>
    <mergeCell ref="B76:B77"/>
    <mergeCell ref="C76:C77"/>
    <mergeCell ref="D76:D77"/>
    <mergeCell ref="E76:E77"/>
    <mergeCell ref="F76:F77"/>
    <mergeCell ref="G76:G77"/>
    <mergeCell ref="H76:H77"/>
    <mergeCell ref="I76:I77"/>
    <mergeCell ref="G74:G75"/>
    <mergeCell ref="H74:H75"/>
    <mergeCell ref="I74:I75"/>
    <mergeCell ref="J74:J75"/>
    <mergeCell ref="K74:K75"/>
    <mergeCell ref="A74:A75"/>
    <mergeCell ref="B74:B75"/>
    <mergeCell ref="C74:C75"/>
    <mergeCell ref="D74:D75"/>
    <mergeCell ref="E74:E75"/>
    <mergeCell ref="F74:F75"/>
    <mergeCell ref="J69:J70"/>
    <mergeCell ref="K69:K70"/>
    <mergeCell ref="A69:A70"/>
    <mergeCell ref="C69:C70"/>
    <mergeCell ref="D69:D70"/>
    <mergeCell ref="E69:E70"/>
    <mergeCell ref="F69:F70"/>
    <mergeCell ref="G69:G70"/>
    <mergeCell ref="H69:H70"/>
    <mergeCell ref="I69:I70"/>
    <mergeCell ref="H67:H68"/>
    <mergeCell ref="I67:I68"/>
    <mergeCell ref="J67:J68"/>
    <mergeCell ref="K67:K68"/>
    <mergeCell ref="A67:A68"/>
    <mergeCell ref="C67:C68"/>
    <mergeCell ref="D67:D68"/>
    <mergeCell ref="E67:E68"/>
    <mergeCell ref="F67:F68"/>
    <mergeCell ref="G67:G68"/>
    <mergeCell ref="J65:J66"/>
    <mergeCell ref="K65:K66"/>
    <mergeCell ref="A65:A66"/>
    <mergeCell ref="C65:C66"/>
    <mergeCell ref="D65:D66"/>
    <mergeCell ref="E65:E66"/>
    <mergeCell ref="F65:F66"/>
    <mergeCell ref="G65:G66"/>
    <mergeCell ref="H65:H66"/>
    <mergeCell ref="I65:I66"/>
    <mergeCell ref="H63:H64"/>
    <mergeCell ref="I63:I64"/>
    <mergeCell ref="J63:J64"/>
    <mergeCell ref="K63:K64"/>
    <mergeCell ref="A63:A64"/>
    <mergeCell ref="C63:C64"/>
    <mergeCell ref="D63:D64"/>
    <mergeCell ref="E63:E64"/>
    <mergeCell ref="F63:F64"/>
    <mergeCell ref="G63:G64"/>
    <mergeCell ref="J61:J62"/>
    <mergeCell ref="K61:K62"/>
    <mergeCell ref="A61:A62"/>
    <mergeCell ref="C61:C62"/>
    <mergeCell ref="D61:D62"/>
    <mergeCell ref="E61:E62"/>
    <mergeCell ref="F61:F62"/>
    <mergeCell ref="G61:G62"/>
    <mergeCell ref="H61:H62"/>
    <mergeCell ref="I61:I62"/>
    <mergeCell ref="H59:H60"/>
    <mergeCell ref="I59:I60"/>
    <mergeCell ref="J59:J60"/>
    <mergeCell ref="K59:K60"/>
    <mergeCell ref="A59:A60"/>
    <mergeCell ref="C59:C60"/>
    <mergeCell ref="D59:D60"/>
    <mergeCell ref="E59:E60"/>
    <mergeCell ref="F59:F60"/>
    <mergeCell ref="G59:G60"/>
    <mergeCell ref="J57:J58"/>
    <mergeCell ref="K57:K58"/>
    <mergeCell ref="A57:A58"/>
    <mergeCell ref="C57:C58"/>
    <mergeCell ref="D57:D58"/>
    <mergeCell ref="E57:E58"/>
    <mergeCell ref="F57:F58"/>
    <mergeCell ref="G57:G58"/>
    <mergeCell ref="H57:H58"/>
    <mergeCell ref="I57:I58"/>
    <mergeCell ref="H55:H56"/>
    <mergeCell ref="I55:I56"/>
    <mergeCell ref="J55:J56"/>
    <mergeCell ref="K55:K56"/>
    <mergeCell ref="A55:A56"/>
    <mergeCell ref="C55:C56"/>
    <mergeCell ref="D55:D56"/>
    <mergeCell ref="E55:E56"/>
    <mergeCell ref="F55:F56"/>
    <mergeCell ref="G55:G56"/>
    <mergeCell ref="J53:J54"/>
    <mergeCell ref="K53:K54"/>
    <mergeCell ref="A53:A54"/>
    <mergeCell ref="C53:C54"/>
    <mergeCell ref="D53:D54"/>
    <mergeCell ref="E53:E54"/>
    <mergeCell ref="F53:F54"/>
    <mergeCell ref="G53:G54"/>
    <mergeCell ref="H53:H54"/>
    <mergeCell ref="I53:I54"/>
    <mergeCell ref="H51:H52"/>
    <mergeCell ref="I51:I52"/>
    <mergeCell ref="J51:J52"/>
    <mergeCell ref="K51:K52"/>
    <mergeCell ref="A51:A52"/>
    <mergeCell ref="C51:C52"/>
    <mergeCell ref="D51:D52"/>
    <mergeCell ref="E51:E52"/>
    <mergeCell ref="F51:F52"/>
    <mergeCell ref="G51:G52"/>
    <mergeCell ref="J49:J50"/>
    <mergeCell ref="K49:K50"/>
    <mergeCell ref="A49:A50"/>
    <mergeCell ref="C49:C50"/>
    <mergeCell ref="D49:D50"/>
    <mergeCell ref="E49:E50"/>
    <mergeCell ref="F49:F50"/>
    <mergeCell ref="G49:G50"/>
    <mergeCell ref="H49:H50"/>
    <mergeCell ref="I49:I50"/>
    <mergeCell ref="H47:H48"/>
    <mergeCell ref="I47:I48"/>
    <mergeCell ref="J47:J48"/>
    <mergeCell ref="K47:K48"/>
    <mergeCell ref="A47:A48"/>
    <mergeCell ref="C47:C48"/>
    <mergeCell ref="D47:D48"/>
    <mergeCell ref="E47:E48"/>
    <mergeCell ref="F47:F48"/>
    <mergeCell ref="G47:G48"/>
    <mergeCell ref="J45:J46"/>
    <mergeCell ref="K45:K46"/>
    <mergeCell ref="A45:A46"/>
    <mergeCell ref="C45:C46"/>
    <mergeCell ref="D45:D46"/>
    <mergeCell ref="E45:E46"/>
    <mergeCell ref="F45:F46"/>
    <mergeCell ref="G45:G46"/>
    <mergeCell ref="H45:H46"/>
    <mergeCell ref="I45:I46"/>
    <mergeCell ref="H43:H44"/>
    <mergeCell ref="I43:I44"/>
    <mergeCell ref="J43:J44"/>
    <mergeCell ref="K43:K44"/>
    <mergeCell ref="A43:A44"/>
    <mergeCell ref="C43:C44"/>
    <mergeCell ref="D43:D44"/>
    <mergeCell ref="E43:E44"/>
    <mergeCell ref="F43:F44"/>
    <mergeCell ref="G43:G44"/>
    <mergeCell ref="J41:J42"/>
    <mergeCell ref="K41:K42"/>
    <mergeCell ref="A41:A42"/>
    <mergeCell ref="C41:C42"/>
    <mergeCell ref="D41:D42"/>
    <mergeCell ref="E41:E42"/>
    <mergeCell ref="F41:F42"/>
    <mergeCell ref="G41:G42"/>
    <mergeCell ref="H41:H42"/>
    <mergeCell ref="I41:I42"/>
    <mergeCell ref="H39:H40"/>
    <mergeCell ref="I39:I40"/>
    <mergeCell ref="J39:J40"/>
    <mergeCell ref="K39:K40"/>
    <mergeCell ref="A39:A40"/>
    <mergeCell ref="C39:C40"/>
    <mergeCell ref="D39:D40"/>
    <mergeCell ref="E39:E40"/>
    <mergeCell ref="F39:F40"/>
    <mergeCell ref="G39:G40"/>
    <mergeCell ref="J37:J38"/>
    <mergeCell ref="K37:K38"/>
    <mergeCell ref="A37:A38"/>
    <mergeCell ref="C37:C38"/>
    <mergeCell ref="D37:D38"/>
    <mergeCell ref="E37:E38"/>
    <mergeCell ref="F37:F38"/>
    <mergeCell ref="G37:G38"/>
    <mergeCell ref="H37:H38"/>
    <mergeCell ref="I37:I38"/>
    <mergeCell ref="H35:H36"/>
    <mergeCell ref="I35:I36"/>
    <mergeCell ref="J35:J36"/>
    <mergeCell ref="K35:K36"/>
    <mergeCell ref="A35:A36"/>
    <mergeCell ref="C35:C36"/>
    <mergeCell ref="D35:D36"/>
    <mergeCell ref="E35:E36"/>
    <mergeCell ref="F35:F36"/>
    <mergeCell ref="G35:G36"/>
    <mergeCell ref="J33:J34"/>
    <mergeCell ref="K33:K34"/>
    <mergeCell ref="A33:A34"/>
    <mergeCell ref="C33:C34"/>
    <mergeCell ref="D33:D34"/>
    <mergeCell ref="E33:E34"/>
    <mergeCell ref="F33:F34"/>
    <mergeCell ref="G33:G34"/>
    <mergeCell ref="H33:H34"/>
    <mergeCell ref="I33:I34"/>
    <mergeCell ref="H31:H32"/>
    <mergeCell ref="I31:I32"/>
    <mergeCell ref="J31:J32"/>
    <mergeCell ref="K31:K32"/>
    <mergeCell ref="A31:A32"/>
    <mergeCell ref="C31:C32"/>
    <mergeCell ref="D31:D32"/>
    <mergeCell ref="E31:E32"/>
    <mergeCell ref="F31:F32"/>
    <mergeCell ref="G31:G32"/>
    <mergeCell ref="J29:J30"/>
    <mergeCell ref="K29:K30"/>
    <mergeCell ref="A29:A30"/>
    <mergeCell ref="C29:C30"/>
    <mergeCell ref="D29:D30"/>
    <mergeCell ref="E29:E30"/>
    <mergeCell ref="F29:F30"/>
    <mergeCell ref="G29:G30"/>
    <mergeCell ref="H29:H30"/>
    <mergeCell ref="I29:I30"/>
    <mergeCell ref="H27:H28"/>
    <mergeCell ref="I27:I28"/>
    <mergeCell ref="J27:J28"/>
    <mergeCell ref="K27:K28"/>
    <mergeCell ref="A27:A28"/>
    <mergeCell ref="C27:C28"/>
    <mergeCell ref="D27:D28"/>
    <mergeCell ref="E27:E28"/>
    <mergeCell ref="F27:F28"/>
    <mergeCell ref="G27:G28"/>
    <mergeCell ref="J23:J24"/>
    <mergeCell ref="K23:K24"/>
    <mergeCell ref="A23:A24"/>
    <mergeCell ref="C23:C24"/>
    <mergeCell ref="D23:D24"/>
    <mergeCell ref="E23:E24"/>
    <mergeCell ref="F23:F24"/>
    <mergeCell ref="G23:G24"/>
    <mergeCell ref="H23:H24"/>
    <mergeCell ref="I23:I24"/>
    <mergeCell ref="H21:H22"/>
    <mergeCell ref="I21:I22"/>
    <mergeCell ref="J21:J22"/>
    <mergeCell ref="K21:K22"/>
    <mergeCell ref="A21:A22"/>
    <mergeCell ref="C21:C22"/>
    <mergeCell ref="D21:D22"/>
    <mergeCell ref="E21:E22"/>
    <mergeCell ref="F21:F22"/>
    <mergeCell ref="G21:G22"/>
    <mergeCell ref="J19:J20"/>
    <mergeCell ref="K19:K20"/>
    <mergeCell ref="A19:A20"/>
    <mergeCell ref="C19:C20"/>
    <mergeCell ref="D19:D20"/>
    <mergeCell ref="E19:E20"/>
    <mergeCell ref="F19:F20"/>
    <mergeCell ref="G19:G20"/>
    <mergeCell ref="H19:H20"/>
    <mergeCell ref="I19:I20"/>
    <mergeCell ref="H7:H8"/>
    <mergeCell ref="I7:I8"/>
    <mergeCell ref="J7:J8"/>
    <mergeCell ref="K7:K8"/>
    <mergeCell ref="A7:A8"/>
    <mergeCell ref="B7:B8"/>
    <mergeCell ref="C7:C8"/>
    <mergeCell ref="D7:D8"/>
    <mergeCell ref="E7:E8"/>
    <mergeCell ref="F7:F8"/>
    <mergeCell ref="H17:H18"/>
    <mergeCell ref="I17:I18"/>
    <mergeCell ref="J17:J18"/>
    <mergeCell ref="K17:K18"/>
    <mergeCell ref="A17:A18"/>
    <mergeCell ref="C17:C18"/>
    <mergeCell ref="D17:D18"/>
    <mergeCell ref="E17:E18"/>
    <mergeCell ref="F17:F18"/>
    <mergeCell ref="G17:G18"/>
    <mergeCell ref="J15:J16"/>
    <mergeCell ref="K15:K16"/>
    <mergeCell ref="A15:A16"/>
    <mergeCell ref="C15:C16"/>
    <mergeCell ref="D15:D16"/>
    <mergeCell ref="E15:E16"/>
    <mergeCell ref="F15:F16"/>
    <mergeCell ref="G15:G16"/>
    <mergeCell ref="H15:H16"/>
    <mergeCell ref="I15:I16"/>
  </mergeCells>
  <hyperlinks>
    <hyperlink ref="H132" r:id="rId1" display="https://www.rdocumentation.org/packages/soiltexture/versions/1.5.1/topics/TT.points.in.classes" xr:uid="{BBD30914-15F6-DC49-A2A0-965638181855}"/>
    <hyperlink ref="B240" r:id="rId2" display="https://agrovoc.fao.org/browse/agrovoc/en/page/c_10795" xr:uid="{85FDD557-C768-694B-9AFE-A97D39DAD01C}"/>
    <hyperlink ref="B241" r:id="rId3" display="https://agrovoc.fao.org/browse/agrovoc/en/page/c_10795" xr:uid="{8978EFB1-405C-214F-A90B-F8FDCCCFE9BB}"/>
    <hyperlink ref="B242" r:id="rId4" display="https://agrovoc.fao.org/browse/agrovoc/en/page/c_10795" xr:uid="{E9B28A55-A576-DF48-AA5C-5DE482FD31A0}"/>
    <hyperlink ref="B243" r:id="rId5" display="https://agrovoc.fao.org/browse/agrovoc/en/page/c_10795" xr:uid="{06EC3F45-727A-824A-BC5C-2F784EFE40C5}"/>
    <hyperlink ref="B244" r:id="rId6" display="https://agrovoc.fao.org/browse/agrovoc/en/page/c_10795" xr:uid="{EB74A96F-38FC-6C40-8557-9A0741F30C95}"/>
    <hyperlink ref="B245" r:id="rId7" display="https://agrovoc.fao.org/browse/agrovoc/en/page/c_10795" xr:uid="{EC5289E6-1B0D-5A44-80AC-37D73B6553A6}"/>
    <hyperlink ref="B246" r:id="rId8" display="https://agrovoc.fao.org/browse/agrovoc/en/page/c_10795" xr:uid="{0B0B847E-892C-2640-9716-72E8744987EB}"/>
    <hyperlink ref="B247" r:id="rId9" display="https://agrovoc.fao.org/browse/agrovoc/en/page/c_10795" xr:uid="{A2B7C27F-0CC3-C446-AC86-D8150122C08F}"/>
    <hyperlink ref="B248" r:id="rId10" display="https://agrovoc.fao.org/browse/agrovoc/en/page/c_10795" xr:uid="{E0429E0D-8571-894D-BA10-AB2D2047C8F8}"/>
    <hyperlink ref="B249" r:id="rId11" display="https://agrovoc.fao.org/browse/agrovoc/en/page/c_10795" xr:uid="{E61F459F-BE49-6744-87E1-5C7FF74C2B62}"/>
    <hyperlink ref="B250" r:id="rId12" display="https://agrovoc.fao.org/browse/agrovoc/en/page/c_10795" xr:uid="{1BF4DF3E-2843-B440-9AEE-7A93F464BF47}"/>
    <hyperlink ref="B251" r:id="rId13" display="https://agrovoc.fao.org/browse/agrovoc/en/page/c_10795" xr:uid="{92891EA2-52AC-734B-ACFC-FD9ADB6B810A}"/>
    <hyperlink ref="B252" r:id="rId14" display="https://agrovoc.fao.org/browse/agrovoc/en/page/c_10795" xr:uid="{878F322E-B49B-2A4A-8001-D28AC397BCFE}"/>
    <hyperlink ref="B253" r:id="rId15" display="https://agrovoc.fao.org/browse/agrovoc/en/page/c_10795" xr:uid="{0E3F5389-B894-624B-A3EF-1487306B8B39}"/>
    <hyperlink ref="B254" r:id="rId16" display="https://agrovoc.fao.org/browse/agrovoc/en/page/c_10795" xr:uid="{F6C39099-7181-3542-AAF8-0739B6C895D4}"/>
    <hyperlink ref="B255" r:id="rId17" display="https://agrovoc.fao.org/browse/agrovoc/en/page/c_10795" xr:uid="{0AEC437F-0040-2C46-8AE6-E370D04C2D90}"/>
    <hyperlink ref="B257" r:id="rId18" display="https://agrovoc.fao.org/browse/agrovoc/en/page/c_10795" xr:uid="{F6A10D48-4E1C-D24F-AEE0-71F5EB45EE57}"/>
    <hyperlink ref="B259" r:id="rId19" display="https://agrovoc.fao.org/browse/agrovoc/en/page/c_10795" xr:uid="{C162DC52-AD9E-024D-A250-94C06D40BE33}"/>
    <hyperlink ref="B261" r:id="rId20" display="https://agrovoc.fao.org/browse/agrovoc/en/page/c_10795" xr:uid="{AC439216-59BC-DA4E-9A67-4A59D0E02CF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25CC-0BE2-43AC-A356-03594A1D8D6A}">
  <sheetPr codeName="Sheet22"/>
  <dimension ref="A1:F315"/>
  <sheetViews>
    <sheetView workbookViewId="0">
      <selection activeCell="A7" sqref="A7"/>
    </sheetView>
  </sheetViews>
  <sheetFormatPr defaultColWidth="8.85546875" defaultRowHeight="15"/>
  <cols>
    <col min="1" max="1" width="32.42578125" customWidth="1"/>
    <col min="2" max="2" width="41.85546875" customWidth="1"/>
    <col min="3" max="3" width="32.42578125" customWidth="1"/>
    <col min="4" max="4" width="50.42578125" customWidth="1"/>
    <col min="5" max="5" width="32.42578125" customWidth="1"/>
    <col min="6" max="6" width="49.42578125" customWidth="1"/>
  </cols>
  <sheetData>
    <row r="1" spans="1:6">
      <c r="A1" s="46" t="s">
        <v>33610</v>
      </c>
      <c r="B1" s="46" t="s">
        <v>33611</v>
      </c>
      <c r="C1" s="46" t="s">
        <v>33612</v>
      </c>
      <c r="D1" s="46" t="s">
        <v>33613</v>
      </c>
      <c r="E1" s="46" t="s">
        <v>33614</v>
      </c>
      <c r="F1" s="2" t="s">
        <v>33615</v>
      </c>
    </row>
    <row r="2" spans="1:6">
      <c r="A2" s="19" t="s">
        <v>33616</v>
      </c>
      <c r="B2" s="19" t="s">
        <v>33617</v>
      </c>
      <c r="C2" s="19" t="s">
        <v>19</v>
      </c>
      <c r="D2" s="19" t="s">
        <v>33618</v>
      </c>
      <c r="E2" s="19" t="s">
        <v>33619</v>
      </c>
    </row>
    <row r="3" spans="1:6">
      <c r="A3" s="19" t="s">
        <v>33620</v>
      </c>
      <c r="B3" s="19" t="s">
        <v>33621</v>
      </c>
      <c r="C3" s="19" t="s">
        <v>19</v>
      </c>
      <c r="D3" s="19" t="s">
        <v>33618</v>
      </c>
      <c r="E3" s="19" t="s">
        <v>16443</v>
      </c>
    </row>
    <row r="4" spans="1:6">
      <c r="A4" s="19" t="s">
        <v>33622</v>
      </c>
      <c r="B4" s="19" t="s">
        <v>33623</v>
      </c>
      <c r="C4" s="19" t="s">
        <v>19</v>
      </c>
      <c r="D4" s="19" t="s">
        <v>33618</v>
      </c>
      <c r="E4" s="19" t="s">
        <v>33624</v>
      </c>
    </row>
    <row r="5" spans="1:6">
      <c r="A5" s="19" t="s">
        <v>33625</v>
      </c>
      <c r="B5" s="19" t="s">
        <v>33626</v>
      </c>
      <c r="C5" s="19" t="s">
        <v>19</v>
      </c>
      <c r="D5" s="19" t="s">
        <v>33618</v>
      </c>
      <c r="E5" s="19" t="s">
        <v>33627</v>
      </c>
    </row>
    <row r="6" spans="1:6">
      <c r="A6" s="19" t="s">
        <v>33628</v>
      </c>
      <c r="B6" s="19" t="s">
        <v>33629</v>
      </c>
      <c r="C6" s="19" t="s">
        <v>19</v>
      </c>
      <c r="D6" s="19" t="s">
        <v>33618</v>
      </c>
      <c r="E6" s="19" t="s">
        <v>33630</v>
      </c>
    </row>
    <row r="7" spans="1:6">
      <c r="A7" s="19" t="s">
        <v>33631</v>
      </c>
      <c r="B7" s="19" t="s">
        <v>33632</v>
      </c>
      <c r="C7" s="19" t="s">
        <v>19</v>
      </c>
      <c r="D7" s="19" t="s">
        <v>33618</v>
      </c>
      <c r="E7" s="19" t="s">
        <v>33633</v>
      </c>
    </row>
    <row r="8" spans="1:6">
      <c r="A8" s="19" t="s">
        <v>33634</v>
      </c>
      <c r="B8" s="19" t="s">
        <v>33635</v>
      </c>
      <c r="C8" s="19" t="s">
        <v>19</v>
      </c>
      <c r="D8" s="19" t="s">
        <v>33618</v>
      </c>
      <c r="E8" s="19" t="s">
        <v>33636</v>
      </c>
    </row>
    <row r="9" spans="1:6">
      <c r="A9" s="19" t="s">
        <v>33637</v>
      </c>
      <c r="B9" s="19" t="s">
        <v>33638</v>
      </c>
      <c r="C9" s="19" t="s">
        <v>19</v>
      </c>
      <c r="D9" s="19" t="s">
        <v>33618</v>
      </c>
      <c r="E9" s="19" t="s">
        <v>33639</v>
      </c>
    </row>
    <row r="10" spans="1:6">
      <c r="A10" s="19" t="s">
        <v>33640</v>
      </c>
      <c r="B10" s="19" t="s">
        <v>33641</v>
      </c>
      <c r="C10" s="19" t="s">
        <v>19</v>
      </c>
      <c r="D10" s="19" t="s">
        <v>33618</v>
      </c>
      <c r="E10" s="19" t="s">
        <v>33642</v>
      </c>
    </row>
    <row r="11" spans="1:6">
      <c r="A11" s="19" t="s">
        <v>33643</v>
      </c>
      <c r="B11" s="19" t="s">
        <v>33644</v>
      </c>
      <c r="C11" s="19" t="s">
        <v>19</v>
      </c>
      <c r="D11" s="19" t="s">
        <v>33618</v>
      </c>
      <c r="E11" s="19" t="s">
        <v>33645</v>
      </c>
    </row>
    <row r="12" spans="1:6">
      <c r="A12" s="19" t="s">
        <v>33646</v>
      </c>
      <c r="B12" s="19" t="s">
        <v>33647</v>
      </c>
      <c r="C12" s="19" t="s">
        <v>29</v>
      </c>
      <c r="D12" s="19" t="s">
        <v>33648</v>
      </c>
      <c r="E12" s="19" t="s">
        <v>11828</v>
      </c>
    </row>
    <row r="13" spans="1:6">
      <c r="A13" s="19" t="s">
        <v>33646</v>
      </c>
      <c r="B13" s="19" t="s">
        <v>33647</v>
      </c>
      <c r="C13" s="19" t="s">
        <v>371</v>
      </c>
      <c r="D13" s="19" t="s">
        <v>33649</v>
      </c>
      <c r="E13" s="19" t="s">
        <v>33650</v>
      </c>
    </row>
    <row r="14" spans="1:6">
      <c r="A14" s="19" t="s">
        <v>33646</v>
      </c>
      <c r="B14" s="19" t="s">
        <v>33647</v>
      </c>
      <c r="C14" s="19" t="s">
        <v>458</v>
      </c>
      <c r="D14" s="19" t="s">
        <v>33651</v>
      </c>
      <c r="E14" s="19" t="s">
        <v>6292</v>
      </c>
    </row>
    <row r="15" spans="1:6">
      <c r="A15" s="19" t="s">
        <v>33652</v>
      </c>
      <c r="B15" s="19" t="s">
        <v>33653</v>
      </c>
      <c r="C15" s="19" t="s">
        <v>19</v>
      </c>
      <c r="D15" s="19" t="s">
        <v>33618</v>
      </c>
      <c r="E15" s="19" t="s">
        <v>33654</v>
      </c>
    </row>
    <row r="16" spans="1:6">
      <c r="A16" s="19" t="s">
        <v>33655</v>
      </c>
      <c r="B16" s="19" t="s">
        <v>33656</v>
      </c>
      <c r="C16" s="19" t="s">
        <v>19</v>
      </c>
      <c r="D16" s="19" t="s">
        <v>33618</v>
      </c>
      <c r="E16" s="19" t="s">
        <v>33657</v>
      </c>
    </row>
    <row r="17" spans="1:5">
      <c r="A17" s="19" t="s">
        <v>33658</v>
      </c>
      <c r="B17" s="19" t="s">
        <v>33659</v>
      </c>
      <c r="C17" s="19" t="s">
        <v>19</v>
      </c>
      <c r="D17" s="19" t="s">
        <v>33618</v>
      </c>
      <c r="E17" s="19" t="s">
        <v>10942</v>
      </c>
    </row>
    <row r="18" spans="1:5">
      <c r="A18" s="19" t="s">
        <v>33660</v>
      </c>
      <c r="B18" s="19" t="s">
        <v>33661</v>
      </c>
      <c r="C18" s="19" t="s">
        <v>19</v>
      </c>
      <c r="D18" s="19" t="s">
        <v>33618</v>
      </c>
      <c r="E18" s="19" t="s">
        <v>33662</v>
      </c>
    </row>
    <row r="19" spans="1:5">
      <c r="A19" s="19" t="s">
        <v>33663</v>
      </c>
      <c r="B19" s="19" t="s">
        <v>33664</v>
      </c>
      <c r="C19" s="19" t="s">
        <v>19</v>
      </c>
      <c r="D19" s="19" t="s">
        <v>33618</v>
      </c>
      <c r="E19" s="19" t="s">
        <v>33639</v>
      </c>
    </row>
    <row r="20" spans="1:5">
      <c r="A20" s="19" t="s">
        <v>33665</v>
      </c>
      <c r="B20" s="19" t="s">
        <v>33666</v>
      </c>
      <c r="C20" s="19" t="s">
        <v>29</v>
      </c>
      <c r="D20" s="19" t="s">
        <v>33648</v>
      </c>
      <c r="E20" s="19" t="s">
        <v>9382</v>
      </c>
    </row>
    <row r="21" spans="1:5">
      <c r="A21" s="19" t="s">
        <v>33665</v>
      </c>
      <c r="B21" s="19" t="s">
        <v>33666</v>
      </c>
      <c r="C21" s="19" t="s">
        <v>371</v>
      </c>
      <c r="D21" s="19" t="s">
        <v>33649</v>
      </c>
      <c r="E21" s="19" t="s">
        <v>33667</v>
      </c>
    </row>
    <row r="22" spans="1:5">
      <c r="A22" s="19" t="s">
        <v>33665</v>
      </c>
      <c r="B22" s="19" t="s">
        <v>33666</v>
      </c>
      <c r="C22" s="19" t="s">
        <v>19</v>
      </c>
      <c r="D22" s="19" t="s">
        <v>33618</v>
      </c>
      <c r="E22" s="19" t="s">
        <v>33668</v>
      </c>
    </row>
    <row r="23" spans="1:5">
      <c r="A23" s="19" t="s">
        <v>33669</v>
      </c>
      <c r="B23" s="19" t="s">
        <v>33670</v>
      </c>
      <c r="C23" s="19" t="s">
        <v>19</v>
      </c>
      <c r="D23" s="19" t="s">
        <v>33618</v>
      </c>
      <c r="E23" s="19" t="s">
        <v>10942</v>
      </c>
    </row>
    <row r="24" spans="1:5">
      <c r="A24" s="19" t="s">
        <v>33671</v>
      </c>
      <c r="B24" s="19" t="s">
        <v>33672</v>
      </c>
      <c r="C24" s="19" t="s">
        <v>19</v>
      </c>
      <c r="D24" s="19" t="s">
        <v>33618</v>
      </c>
      <c r="E24" s="19" t="s">
        <v>33673</v>
      </c>
    </row>
    <row r="25" spans="1:5">
      <c r="A25" s="19" t="s">
        <v>33674</v>
      </c>
      <c r="B25" s="19" t="s">
        <v>33675</v>
      </c>
      <c r="C25" s="19" t="s">
        <v>19</v>
      </c>
      <c r="D25" s="19" t="s">
        <v>33618</v>
      </c>
      <c r="E25" s="19" t="s">
        <v>33676</v>
      </c>
    </row>
    <row r="26" spans="1:5">
      <c r="A26" s="19" t="s">
        <v>33677</v>
      </c>
      <c r="B26" s="19" t="s">
        <v>33678</v>
      </c>
      <c r="C26" s="19" t="s">
        <v>19</v>
      </c>
      <c r="D26" s="19" t="s">
        <v>33618</v>
      </c>
      <c r="E26" s="19" t="s">
        <v>33679</v>
      </c>
    </row>
    <row r="27" spans="1:5">
      <c r="A27" s="19" t="s">
        <v>33680</v>
      </c>
      <c r="B27" s="19" t="s">
        <v>33681</v>
      </c>
      <c r="C27" s="19" t="s">
        <v>1468</v>
      </c>
      <c r="D27" s="19" t="s">
        <v>33682</v>
      </c>
      <c r="E27" s="19" t="s">
        <v>27912</v>
      </c>
    </row>
    <row r="28" spans="1:5">
      <c r="A28" s="19" t="s">
        <v>33680</v>
      </c>
      <c r="B28" s="19" t="s">
        <v>33681</v>
      </c>
      <c r="C28" s="19" t="s">
        <v>1686</v>
      </c>
      <c r="D28" s="19" t="s">
        <v>33683</v>
      </c>
      <c r="E28" s="19" t="s">
        <v>33684</v>
      </c>
    </row>
    <row r="29" spans="1:5">
      <c r="A29" s="19" t="s">
        <v>33680</v>
      </c>
      <c r="B29" s="19" t="s">
        <v>33681</v>
      </c>
      <c r="C29" s="19" t="s">
        <v>1686</v>
      </c>
      <c r="D29" s="19" t="s">
        <v>33683</v>
      </c>
      <c r="E29" s="19" t="s">
        <v>33684</v>
      </c>
    </row>
    <row r="30" spans="1:5">
      <c r="A30" s="19" t="s">
        <v>33680</v>
      </c>
      <c r="B30" s="19" t="s">
        <v>33681</v>
      </c>
      <c r="C30" s="19" t="s">
        <v>371</v>
      </c>
      <c r="D30" s="19" t="s">
        <v>33649</v>
      </c>
      <c r="E30" s="19" t="s">
        <v>33685</v>
      </c>
    </row>
    <row r="31" spans="1:5">
      <c r="A31" s="19" t="s">
        <v>33680</v>
      </c>
      <c r="B31" s="19" t="s">
        <v>33681</v>
      </c>
      <c r="C31" s="19" t="s">
        <v>1686</v>
      </c>
      <c r="D31" s="19" t="s">
        <v>33683</v>
      </c>
      <c r="E31" s="19" t="s">
        <v>33684</v>
      </c>
    </row>
    <row r="32" spans="1:5">
      <c r="A32" s="19" t="s">
        <v>33680</v>
      </c>
      <c r="B32" s="19" t="s">
        <v>33681</v>
      </c>
      <c r="C32" s="19" t="s">
        <v>1686</v>
      </c>
      <c r="D32" s="19" t="s">
        <v>33683</v>
      </c>
      <c r="E32" s="19" t="s">
        <v>33684</v>
      </c>
    </row>
    <row r="33" spans="1:5">
      <c r="A33" s="19" t="s">
        <v>33680</v>
      </c>
      <c r="B33" s="19" t="s">
        <v>33681</v>
      </c>
      <c r="C33" s="19" t="s">
        <v>1686</v>
      </c>
      <c r="D33" s="19" t="s">
        <v>33683</v>
      </c>
      <c r="E33" s="19" t="s">
        <v>33684</v>
      </c>
    </row>
    <row r="34" spans="1:5">
      <c r="A34" s="19" t="s">
        <v>33680</v>
      </c>
      <c r="B34" s="19" t="s">
        <v>33681</v>
      </c>
      <c r="C34" s="19" t="s">
        <v>1686</v>
      </c>
      <c r="D34" s="19" t="s">
        <v>33683</v>
      </c>
      <c r="E34" s="19" t="s">
        <v>33684</v>
      </c>
    </row>
    <row r="35" spans="1:5">
      <c r="A35" s="19" t="s">
        <v>33680</v>
      </c>
      <c r="B35" s="19" t="s">
        <v>33681</v>
      </c>
      <c r="C35" s="19" t="s">
        <v>33686</v>
      </c>
      <c r="D35" s="19" t="s">
        <v>33687</v>
      </c>
      <c r="E35" s="19" t="s">
        <v>330</v>
      </c>
    </row>
    <row r="36" spans="1:5">
      <c r="A36" s="19" t="s">
        <v>33680</v>
      </c>
      <c r="B36" s="19" t="s">
        <v>33681</v>
      </c>
      <c r="C36" s="19" t="s">
        <v>1686</v>
      </c>
      <c r="D36" s="19" t="s">
        <v>33683</v>
      </c>
      <c r="E36" s="19" t="s">
        <v>33684</v>
      </c>
    </row>
    <row r="37" spans="1:5">
      <c r="A37" s="19" t="s">
        <v>33680</v>
      </c>
      <c r="B37" s="19" t="s">
        <v>33681</v>
      </c>
      <c r="C37" s="19" t="s">
        <v>458</v>
      </c>
      <c r="D37" s="19" t="s">
        <v>33651</v>
      </c>
      <c r="E37" s="19" t="s">
        <v>6286</v>
      </c>
    </row>
    <row r="38" spans="1:5">
      <c r="A38" s="19" t="s">
        <v>33688</v>
      </c>
      <c r="B38" s="19" t="s">
        <v>33689</v>
      </c>
      <c r="C38" s="19" t="s">
        <v>19</v>
      </c>
      <c r="D38" s="19" t="s">
        <v>33618</v>
      </c>
      <c r="E38" s="19" t="s">
        <v>33690</v>
      </c>
    </row>
    <row r="39" spans="1:5">
      <c r="A39" s="19" t="s">
        <v>33691</v>
      </c>
      <c r="B39" s="19" t="s">
        <v>33692</v>
      </c>
      <c r="C39" s="19" t="s">
        <v>19</v>
      </c>
      <c r="D39" s="19" t="s">
        <v>33618</v>
      </c>
      <c r="E39" s="19" t="s">
        <v>33693</v>
      </c>
    </row>
    <row r="40" spans="1:5">
      <c r="A40" s="19" t="s">
        <v>33694</v>
      </c>
      <c r="B40" s="19" t="s">
        <v>33695</v>
      </c>
      <c r="C40" s="19" t="s">
        <v>19</v>
      </c>
      <c r="D40" s="19" t="s">
        <v>33618</v>
      </c>
      <c r="E40" s="19" t="s">
        <v>33696</v>
      </c>
    </row>
    <row r="41" spans="1:5">
      <c r="A41" s="19" t="s">
        <v>33697</v>
      </c>
      <c r="B41" s="19" t="s">
        <v>33698</v>
      </c>
      <c r="C41" s="19" t="s">
        <v>19</v>
      </c>
      <c r="D41" s="19" t="s">
        <v>33618</v>
      </c>
      <c r="E41" s="19" t="s">
        <v>10611</v>
      </c>
    </row>
    <row r="42" spans="1:5">
      <c r="A42" s="19" t="s">
        <v>33699</v>
      </c>
      <c r="B42" s="19" t="s">
        <v>33700</v>
      </c>
      <c r="C42" s="19" t="s">
        <v>19</v>
      </c>
      <c r="D42" s="19" t="s">
        <v>33618</v>
      </c>
      <c r="E42" s="19" t="s">
        <v>33701</v>
      </c>
    </row>
    <row r="43" spans="1:5">
      <c r="A43" s="19" t="s">
        <v>33702</v>
      </c>
      <c r="B43" s="19" t="s">
        <v>33703</v>
      </c>
      <c r="C43" s="19" t="s">
        <v>19</v>
      </c>
      <c r="D43" s="19" t="s">
        <v>33618</v>
      </c>
      <c r="E43" s="19" t="s">
        <v>33704</v>
      </c>
    </row>
    <row r="44" spans="1:5">
      <c r="A44" s="19" t="s">
        <v>33705</v>
      </c>
      <c r="B44" s="19" t="s">
        <v>33706</v>
      </c>
      <c r="C44" s="19" t="s">
        <v>19</v>
      </c>
      <c r="D44" s="19" t="s">
        <v>33618</v>
      </c>
      <c r="E44" s="19" t="s">
        <v>10867</v>
      </c>
    </row>
    <row r="45" spans="1:5">
      <c r="A45" s="19" t="s">
        <v>33707</v>
      </c>
      <c r="B45" s="19" t="s">
        <v>33708</v>
      </c>
      <c r="C45" s="19" t="s">
        <v>19</v>
      </c>
      <c r="D45" s="19" t="s">
        <v>33618</v>
      </c>
      <c r="E45" s="19" t="s">
        <v>33624</v>
      </c>
    </row>
    <row r="46" spans="1:5">
      <c r="A46" s="19" t="s">
        <v>33709</v>
      </c>
      <c r="B46" s="19" t="s">
        <v>33710</v>
      </c>
      <c r="C46" s="19" t="s">
        <v>19</v>
      </c>
      <c r="D46" s="19" t="s">
        <v>33618</v>
      </c>
      <c r="E46" s="19" t="s">
        <v>33711</v>
      </c>
    </row>
    <row r="47" spans="1:5">
      <c r="A47" s="19" t="s">
        <v>33712</v>
      </c>
      <c r="B47" s="19" t="s">
        <v>33713</v>
      </c>
      <c r="C47" s="19" t="s">
        <v>19</v>
      </c>
      <c r="D47" s="19" t="s">
        <v>33618</v>
      </c>
      <c r="E47" s="19" t="s">
        <v>33714</v>
      </c>
    </row>
    <row r="48" spans="1:5">
      <c r="A48" s="19" t="s">
        <v>33715</v>
      </c>
      <c r="B48" s="19" t="s">
        <v>33716</v>
      </c>
      <c r="C48" s="19" t="s">
        <v>19</v>
      </c>
      <c r="D48" s="19" t="s">
        <v>33618</v>
      </c>
      <c r="E48" s="19" t="s">
        <v>33717</v>
      </c>
    </row>
    <row r="49" spans="1:5">
      <c r="A49" s="19" t="s">
        <v>33718</v>
      </c>
      <c r="B49" s="19" t="s">
        <v>33719</v>
      </c>
      <c r="C49" s="19" t="s">
        <v>19</v>
      </c>
      <c r="D49" s="19" t="s">
        <v>33618</v>
      </c>
      <c r="E49" s="19" t="s">
        <v>33693</v>
      </c>
    </row>
    <row r="50" spans="1:5">
      <c r="A50" s="19" t="s">
        <v>33720</v>
      </c>
      <c r="B50" s="19" t="s">
        <v>33721</v>
      </c>
      <c r="C50" s="19" t="s">
        <v>19</v>
      </c>
      <c r="D50" s="19" t="s">
        <v>33618</v>
      </c>
      <c r="E50" s="19" t="s">
        <v>33704</v>
      </c>
    </row>
    <row r="51" spans="1:5">
      <c r="A51" s="19" t="s">
        <v>33722</v>
      </c>
      <c r="B51" s="19" t="s">
        <v>33723</v>
      </c>
      <c r="C51" s="19" t="s">
        <v>19</v>
      </c>
      <c r="D51" s="19" t="s">
        <v>33618</v>
      </c>
      <c r="E51" s="19" t="s">
        <v>33724</v>
      </c>
    </row>
    <row r="52" spans="1:5">
      <c r="A52" s="19" t="s">
        <v>33725</v>
      </c>
      <c r="B52" s="19" t="s">
        <v>33726</v>
      </c>
      <c r="C52" s="19" t="s">
        <v>19</v>
      </c>
      <c r="D52" s="19" t="s">
        <v>33618</v>
      </c>
      <c r="E52" s="19" t="s">
        <v>33657</v>
      </c>
    </row>
    <row r="53" spans="1:5">
      <c r="A53" s="19" t="s">
        <v>33727</v>
      </c>
      <c r="B53" s="19" t="s">
        <v>33728</v>
      </c>
      <c r="C53" s="19" t="s">
        <v>19</v>
      </c>
      <c r="D53" s="19" t="s">
        <v>33618</v>
      </c>
      <c r="E53" s="19" t="s">
        <v>33693</v>
      </c>
    </row>
    <row r="54" spans="1:5">
      <c r="A54" s="19" t="s">
        <v>33729</v>
      </c>
      <c r="B54" s="19" t="s">
        <v>33730</v>
      </c>
      <c r="C54" s="19" t="s">
        <v>19</v>
      </c>
      <c r="D54" s="19" t="s">
        <v>33618</v>
      </c>
      <c r="E54" s="19" t="s">
        <v>33724</v>
      </c>
    </row>
    <row r="55" spans="1:5">
      <c r="A55" s="19" t="s">
        <v>33731</v>
      </c>
      <c r="B55" s="19" t="s">
        <v>33732</v>
      </c>
      <c r="C55" s="19" t="s">
        <v>19</v>
      </c>
      <c r="D55" s="19" t="s">
        <v>33618</v>
      </c>
      <c r="E55" s="19" t="s">
        <v>33701</v>
      </c>
    </row>
    <row r="56" spans="1:5">
      <c r="A56" s="19" t="s">
        <v>33733</v>
      </c>
      <c r="B56" s="19" t="s">
        <v>33734</v>
      </c>
      <c r="C56" s="19" t="s">
        <v>29</v>
      </c>
      <c r="D56" s="19" t="s">
        <v>33648</v>
      </c>
      <c r="E56" s="19" t="s">
        <v>33735</v>
      </c>
    </row>
    <row r="57" spans="1:5">
      <c r="A57" s="19" t="s">
        <v>33733</v>
      </c>
      <c r="B57" s="19" t="s">
        <v>33734</v>
      </c>
      <c r="C57" s="19" t="s">
        <v>371</v>
      </c>
      <c r="D57" s="19" t="s">
        <v>33649</v>
      </c>
      <c r="E57" s="19" t="s">
        <v>33736</v>
      </c>
    </row>
    <row r="58" spans="1:5">
      <c r="A58" s="19" t="s">
        <v>33733</v>
      </c>
      <c r="B58" s="19" t="s">
        <v>33734</v>
      </c>
      <c r="C58" s="19" t="s">
        <v>29</v>
      </c>
      <c r="D58" s="19" t="s">
        <v>33648</v>
      </c>
      <c r="E58" s="19" t="s">
        <v>33735</v>
      </c>
    </row>
    <row r="59" spans="1:5">
      <c r="A59" s="19" t="s">
        <v>33733</v>
      </c>
      <c r="B59" s="19" t="s">
        <v>33734</v>
      </c>
      <c r="C59" s="19" t="s">
        <v>19</v>
      </c>
      <c r="D59" s="19" t="s">
        <v>33618</v>
      </c>
      <c r="E59" s="19" t="s">
        <v>33737</v>
      </c>
    </row>
    <row r="60" spans="1:5">
      <c r="A60" s="19" t="s">
        <v>33733</v>
      </c>
      <c r="B60" s="19" t="s">
        <v>33734</v>
      </c>
      <c r="C60" s="19" t="s">
        <v>371</v>
      </c>
      <c r="D60" s="19" t="s">
        <v>33649</v>
      </c>
      <c r="E60" s="19" t="s">
        <v>33738</v>
      </c>
    </row>
    <row r="61" spans="1:5">
      <c r="A61" s="19" t="s">
        <v>33739</v>
      </c>
      <c r="B61" s="19" t="s">
        <v>33740</v>
      </c>
      <c r="C61" s="19" t="s">
        <v>19</v>
      </c>
      <c r="D61" s="19" t="s">
        <v>33618</v>
      </c>
      <c r="E61" s="19" t="s">
        <v>33741</v>
      </c>
    </row>
    <row r="62" spans="1:5">
      <c r="A62" s="19" t="s">
        <v>33739</v>
      </c>
      <c r="B62" s="19" t="s">
        <v>33740</v>
      </c>
      <c r="C62" s="19" t="s">
        <v>371</v>
      </c>
      <c r="D62" s="19" t="s">
        <v>33649</v>
      </c>
      <c r="E62" s="19" t="s">
        <v>33742</v>
      </c>
    </row>
    <row r="63" spans="1:5">
      <c r="A63" s="19" t="s">
        <v>33739</v>
      </c>
      <c r="B63" s="19" t="s">
        <v>33740</v>
      </c>
      <c r="C63" s="19" t="s">
        <v>458</v>
      </c>
      <c r="D63" s="19" t="s">
        <v>33651</v>
      </c>
      <c r="E63" s="19" t="s">
        <v>33743</v>
      </c>
    </row>
    <row r="64" spans="1:5">
      <c r="A64" s="19" t="s">
        <v>33739</v>
      </c>
      <c r="B64" s="19" t="s">
        <v>33740</v>
      </c>
      <c r="C64" s="19" t="s">
        <v>407</v>
      </c>
      <c r="D64" s="19" t="s">
        <v>33744</v>
      </c>
      <c r="E64" s="19">
        <v>1</v>
      </c>
    </row>
    <row r="65" spans="1:5">
      <c r="A65" s="19" t="s">
        <v>33739</v>
      </c>
      <c r="B65" s="19" t="s">
        <v>33740</v>
      </c>
      <c r="C65" s="19" t="s">
        <v>29</v>
      </c>
      <c r="D65" s="19" t="s">
        <v>33648</v>
      </c>
      <c r="E65" s="19" t="s">
        <v>33735</v>
      </c>
    </row>
    <row r="66" spans="1:5">
      <c r="A66" s="19" t="s">
        <v>33745</v>
      </c>
      <c r="B66" s="19" t="s">
        <v>33746</v>
      </c>
      <c r="C66" s="19" t="s">
        <v>371</v>
      </c>
      <c r="D66" s="19" t="s">
        <v>33649</v>
      </c>
      <c r="E66" s="19" t="s">
        <v>33747</v>
      </c>
    </row>
    <row r="67" spans="1:5">
      <c r="A67" s="19" t="s">
        <v>33745</v>
      </c>
      <c r="B67" s="19" t="s">
        <v>33746</v>
      </c>
      <c r="C67" s="19" t="s">
        <v>371</v>
      </c>
      <c r="D67" s="19" t="s">
        <v>33649</v>
      </c>
      <c r="E67" s="19" t="s">
        <v>33748</v>
      </c>
    </row>
    <row r="68" spans="1:5">
      <c r="A68" s="19" t="s">
        <v>33745</v>
      </c>
      <c r="B68" s="19" t="s">
        <v>33746</v>
      </c>
      <c r="C68" s="19" t="s">
        <v>458</v>
      </c>
      <c r="D68" s="19" t="s">
        <v>33651</v>
      </c>
      <c r="E68" s="19" t="s">
        <v>33749</v>
      </c>
    </row>
    <row r="69" spans="1:5">
      <c r="A69" s="19" t="s">
        <v>33745</v>
      </c>
      <c r="B69" s="19" t="s">
        <v>33746</v>
      </c>
      <c r="C69" s="19" t="s">
        <v>371</v>
      </c>
      <c r="D69" s="19" t="s">
        <v>33649</v>
      </c>
      <c r="E69" s="19" t="s">
        <v>33750</v>
      </c>
    </row>
    <row r="70" spans="1:5">
      <c r="A70" s="19" t="s">
        <v>33745</v>
      </c>
      <c r="B70" s="19" t="s">
        <v>33746</v>
      </c>
      <c r="C70" s="19" t="s">
        <v>458</v>
      </c>
      <c r="D70" s="19" t="s">
        <v>33651</v>
      </c>
      <c r="E70" s="19" t="s">
        <v>33751</v>
      </c>
    </row>
    <row r="71" spans="1:5">
      <c r="A71" s="19" t="s">
        <v>33745</v>
      </c>
      <c r="B71" s="19" t="s">
        <v>33746</v>
      </c>
      <c r="C71" s="19" t="s">
        <v>458</v>
      </c>
      <c r="D71" s="19" t="s">
        <v>33651</v>
      </c>
      <c r="E71" s="19" t="s">
        <v>33749</v>
      </c>
    </row>
    <row r="72" spans="1:5">
      <c r="A72" s="19" t="s">
        <v>33745</v>
      </c>
      <c r="B72" s="19" t="s">
        <v>33746</v>
      </c>
      <c r="C72" s="19" t="s">
        <v>371</v>
      </c>
      <c r="D72" s="19" t="s">
        <v>33649</v>
      </c>
      <c r="E72" s="19" t="s">
        <v>33752</v>
      </c>
    </row>
    <row r="73" spans="1:5">
      <c r="A73" s="19" t="s">
        <v>33745</v>
      </c>
      <c r="B73" s="19" t="s">
        <v>33746</v>
      </c>
      <c r="C73" s="19" t="s">
        <v>458</v>
      </c>
      <c r="D73" s="19" t="s">
        <v>33651</v>
      </c>
      <c r="E73" s="19" t="s">
        <v>33749</v>
      </c>
    </row>
    <row r="74" spans="1:5">
      <c r="A74" s="19" t="s">
        <v>33745</v>
      </c>
      <c r="B74" s="19" t="s">
        <v>33746</v>
      </c>
      <c r="C74" s="19" t="s">
        <v>371</v>
      </c>
      <c r="D74" s="19" t="s">
        <v>33649</v>
      </c>
      <c r="E74" s="19" t="s">
        <v>33753</v>
      </c>
    </row>
    <row r="75" spans="1:5">
      <c r="A75" s="19" t="s">
        <v>33745</v>
      </c>
      <c r="B75" s="19" t="s">
        <v>33746</v>
      </c>
      <c r="C75" s="19" t="s">
        <v>371</v>
      </c>
      <c r="D75" s="19" t="s">
        <v>33649</v>
      </c>
      <c r="E75" s="19" t="s">
        <v>33754</v>
      </c>
    </row>
    <row r="76" spans="1:5">
      <c r="A76" s="19" t="s">
        <v>33745</v>
      </c>
      <c r="B76" s="19" t="s">
        <v>33746</v>
      </c>
      <c r="C76" s="19" t="s">
        <v>371</v>
      </c>
      <c r="D76" s="19" t="s">
        <v>33649</v>
      </c>
      <c r="E76" s="19" t="s">
        <v>33755</v>
      </c>
    </row>
    <row r="77" spans="1:5">
      <c r="A77" s="19" t="s">
        <v>33745</v>
      </c>
      <c r="B77" s="19" t="s">
        <v>33746</v>
      </c>
      <c r="C77" s="19" t="s">
        <v>458</v>
      </c>
      <c r="D77" s="19" t="s">
        <v>33651</v>
      </c>
      <c r="E77" s="19" t="s">
        <v>33751</v>
      </c>
    </row>
    <row r="78" spans="1:5">
      <c r="A78" s="19" t="s">
        <v>33745</v>
      </c>
      <c r="B78" s="19" t="s">
        <v>33746</v>
      </c>
      <c r="C78" s="19" t="s">
        <v>458</v>
      </c>
      <c r="D78" s="19" t="s">
        <v>33651</v>
      </c>
      <c r="E78" s="19" t="s">
        <v>33756</v>
      </c>
    </row>
    <row r="79" spans="1:5">
      <c r="A79" s="19" t="s">
        <v>33745</v>
      </c>
      <c r="B79" s="19" t="s">
        <v>33746</v>
      </c>
      <c r="C79" s="19" t="s">
        <v>458</v>
      </c>
      <c r="D79" s="19" t="s">
        <v>33651</v>
      </c>
      <c r="E79" s="19" t="s">
        <v>33749</v>
      </c>
    </row>
    <row r="80" spans="1:5">
      <c r="A80" s="19" t="s">
        <v>33745</v>
      </c>
      <c r="B80" s="19" t="s">
        <v>33746</v>
      </c>
      <c r="C80" s="19" t="s">
        <v>33757</v>
      </c>
      <c r="D80" s="19" t="s">
        <v>33758</v>
      </c>
      <c r="E80" s="19" t="s">
        <v>3047</v>
      </c>
    </row>
    <row r="81" spans="1:5">
      <c r="A81" s="19" t="s">
        <v>33745</v>
      </c>
      <c r="B81" s="19" t="s">
        <v>33746</v>
      </c>
      <c r="C81" s="19" t="s">
        <v>371</v>
      </c>
      <c r="D81" s="19" t="s">
        <v>33649</v>
      </c>
      <c r="E81" s="19" t="s">
        <v>33759</v>
      </c>
    </row>
    <row r="82" spans="1:5">
      <c r="A82" s="19" t="s">
        <v>33760</v>
      </c>
      <c r="B82" s="19" t="s">
        <v>33761</v>
      </c>
      <c r="C82" s="19" t="s">
        <v>458</v>
      </c>
      <c r="D82" s="19" t="s">
        <v>33651</v>
      </c>
      <c r="E82" s="19" t="s">
        <v>33762</v>
      </c>
    </row>
    <row r="83" spans="1:5">
      <c r="A83" s="19" t="s">
        <v>33760</v>
      </c>
      <c r="B83" s="19" t="s">
        <v>33761</v>
      </c>
      <c r="C83" s="19" t="s">
        <v>29</v>
      </c>
      <c r="D83" s="19" t="s">
        <v>33648</v>
      </c>
      <c r="E83" s="19" t="s">
        <v>33735</v>
      </c>
    </row>
    <row r="84" spans="1:5">
      <c r="A84" s="19" t="s">
        <v>33760</v>
      </c>
      <c r="B84" s="19" t="s">
        <v>33761</v>
      </c>
      <c r="C84" s="19" t="s">
        <v>371</v>
      </c>
      <c r="D84" s="19" t="s">
        <v>33649</v>
      </c>
      <c r="E84" s="19" t="s">
        <v>33763</v>
      </c>
    </row>
    <row r="85" spans="1:5">
      <c r="A85" s="19" t="s">
        <v>33760</v>
      </c>
      <c r="B85" s="19" t="s">
        <v>33761</v>
      </c>
      <c r="C85" s="19" t="s">
        <v>19</v>
      </c>
      <c r="D85" s="19" t="s">
        <v>33618</v>
      </c>
      <c r="E85" s="19" t="s">
        <v>33764</v>
      </c>
    </row>
    <row r="86" spans="1:5">
      <c r="A86" s="19" t="s">
        <v>33765</v>
      </c>
      <c r="B86" s="19" t="s">
        <v>33766</v>
      </c>
      <c r="C86" s="19" t="s">
        <v>371</v>
      </c>
      <c r="D86" s="19" t="s">
        <v>33649</v>
      </c>
      <c r="E86" s="19" t="s">
        <v>33767</v>
      </c>
    </row>
    <row r="87" spans="1:5">
      <c r="A87" s="19" t="s">
        <v>33765</v>
      </c>
      <c r="B87" s="19" t="s">
        <v>33766</v>
      </c>
      <c r="C87" s="19" t="s">
        <v>33768</v>
      </c>
      <c r="D87" s="19" t="s">
        <v>33769</v>
      </c>
      <c r="E87" s="19" t="s">
        <v>14956</v>
      </c>
    </row>
    <row r="88" spans="1:5">
      <c r="A88" s="19" t="s">
        <v>33770</v>
      </c>
      <c r="B88" s="19" t="s">
        <v>33771</v>
      </c>
      <c r="C88" s="19" t="s">
        <v>458</v>
      </c>
      <c r="D88" s="19" t="s">
        <v>33651</v>
      </c>
      <c r="E88" s="19" t="s">
        <v>33772</v>
      </c>
    </row>
    <row r="89" spans="1:5">
      <c r="A89" s="19" t="s">
        <v>33770</v>
      </c>
      <c r="B89" s="19" t="s">
        <v>33771</v>
      </c>
      <c r="C89" s="19" t="s">
        <v>371</v>
      </c>
      <c r="D89" s="19" t="s">
        <v>33649</v>
      </c>
      <c r="E89" s="19" t="s">
        <v>33773</v>
      </c>
    </row>
    <row r="90" spans="1:5">
      <c r="A90" s="19" t="s">
        <v>33770</v>
      </c>
      <c r="B90" s="19" t="s">
        <v>33771</v>
      </c>
      <c r="C90" s="19" t="s">
        <v>19</v>
      </c>
      <c r="D90" s="19" t="s">
        <v>33618</v>
      </c>
      <c r="E90" s="19" t="s">
        <v>33639</v>
      </c>
    </row>
    <row r="91" spans="1:5">
      <c r="A91" s="19" t="s">
        <v>33770</v>
      </c>
      <c r="B91" s="19" t="s">
        <v>33771</v>
      </c>
      <c r="C91" s="19" t="s">
        <v>371</v>
      </c>
      <c r="D91" s="19" t="s">
        <v>33649</v>
      </c>
      <c r="E91" s="19" t="s">
        <v>33774</v>
      </c>
    </row>
    <row r="92" spans="1:5">
      <c r="A92" s="19" t="s">
        <v>33770</v>
      </c>
      <c r="B92" s="19" t="s">
        <v>33771</v>
      </c>
      <c r="C92" s="19" t="s">
        <v>458</v>
      </c>
      <c r="D92" s="19" t="s">
        <v>33651</v>
      </c>
      <c r="E92" s="19" t="s">
        <v>33775</v>
      </c>
    </row>
    <row r="93" spans="1:5">
      <c r="A93" s="19" t="s">
        <v>33776</v>
      </c>
      <c r="B93" s="19" t="s">
        <v>33777</v>
      </c>
      <c r="C93" s="19" t="s">
        <v>33778</v>
      </c>
      <c r="D93" s="19" t="s">
        <v>33779</v>
      </c>
      <c r="E93" s="19" t="s">
        <v>6718</v>
      </c>
    </row>
    <row r="94" spans="1:5">
      <c r="A94" s="19" t="s">
        <v>33776</v>
      </c>
      <c r="B94" s="19" t="s">
        <v>33777</v>
      </c>
      <c r="C94" s="19" t="s">
        <v>33780</v>
      </c>
      <c r="D94" s="19" t="s">
        <v>33781</v>
      </c>
      <c r="E94" s="19" t="s">
        <v>233</v>
      </c>
    </row>
    <row r="95" spans="1:5">
      <c r="A95" s="19" t="s">
        <v>33776</v>
      </c>
      <c r="B95" s="19" t="s">
        <v>33777</v>
      </c>
      <c r="C95" s="19" t="s">
        <v>33768</v>
      </c>
      <c r="D95" s="19" t="s">
        <v>33769</v>
      </c>
      <c r="E95" s="19" t="s">
        <v>33782</v>
      </c>
    </row>
    <row r="96" spans="1:5">
      <c r="A96" s="19" t="s">
        <v>33776</v>
      </c>
      <c r="B96" s="19" t="s">
        <v>33777</v>
      </c>
      <c r="C96" s="19" t="s">
        <v>33520</v>
      </c>
      <c r="D96" s="19" t="s">
        <v>33783</v>
      </c>
      <c r="E96" s="19" t="s">
        <v>33784</v>
      </c>
    </row>
    <row r="97" spans="1:5">
      <c r="A97" s="19" t="s">
        <v>33776</v>
      </c>
      <c r="B97" s="19" t="s">
        <v>33777</v>
      </c>
      <c r="C97" s="19" t="s">
        <v>2167</v>
      </c>
      <c r="D97" s="19" t="s">
        <v>33785</v>
      </c>
      <c r="E97" s="19" t="s">
        <v>227</v>
      </c>
    </row>
    <row r="98" spans="1:5">
      <c r="A98" s="19" t="s">
        <v>33776</v>
      </c>
      <c r="B98" s="19" t="s">
        <v>33777</v>
      </c>
      <c r="C98" s="19" t="s">
        <v>33778</v>
      </c>
      <c r="D98" s="19" t="s">
        <v>33779</v>
      </c>
      <c r="E98" s="19" t="s">
        <v>33786</v>
      </c>
    </row>
    <row r="99" spans="1:5">
      <c r="A99" s="19" t="s">
        <v>33776</v>
      </c>
      <c r="B99" s="19" t="s">
        <v>33777</v>
      </c>
      <c r="C99" s="19" t="s">
        <v>33787</v>
      </c>
      <c r="D99" s="19" t="s">
        <v>33788</v>
      </c>
      <c r="E99" s="19" t="s">
        <v>33789</v>
      </c>
    </row>
    <row r="100" spans="1:5">
      <c r="A100" s="19" t="s">
        <v>33776</v>
      </c>
      <c r="B100" s="19" t="s">
        <v>33777</v>
      </c>
      <c r="C100" s="19" t="s">
        <v>371</v>
      </c>
      <c r="D100" s="19" t="s">
        <v>33649</v>
      </c>
      <c r="E100" s="19" t="s">
        <v>33790</v>
      </c>
    </row>
    <row r="101" spans="1:5">
      <c r="A101" s="19" t="s">
        <v>33776</v>
      </c>
      <c r="B101" s="19" t="s">
        <v>33777</v>
      </c>
      <c r="C101" s="19" t="s">
        <v>33520</v>
      </c>
      <c r="D101" s="19" t="s">
        <v>33783</v>
      </c>
      <c r="E101" s="19" t="s">
        <v>33784</v>
      </c>
    </row>
    <row r="102" spans="1:5">
      <c r="A102" s="19" t="s">
        <v>33776</v>
      </c>
      <c r="B102" s="19" t="s">
        <v>33777</v>
      </c>
      <c r="C102" s="19" t="s">
        <v>33787</v>
      </c>
      <c r="D102" s="19" t="s">
        <v>33788</v>
      </c>
      <c r="E102" s="19" t="s">
        <v>6809</v>
      </c>
    </row>
    <row r="103" spans="1:5">
      <c r="A103" s="19" t="s">
        <v>33776</v>
      </c>
      <c r="B103" s="19" t="s">
        <v>33777</v>
      </c>
      <c r="C103" s="19" t="s">
        <v>33791</v>
      </c>
      <c r="D103" s="19" t="s">
        <v>33792</v>
      </c>
      <c r="E103" s="19" t="s">
        <v>33793</v>
      </c>
    </row>
    <row r="104" spans="1:5">
      <c r="A104" s="19" t="s">
        <v>33776</v>
      </c>
      <c r="B104" s="19" t="s">
        <v>33777</v>
      </c>
      <c r="C104" s="19" t="s">
        <v>33778</v>
      </c>
      <c r="D104" s="19" t="s">
        <v>33779</v>
      </c>
      <c r="E104" s="19" t="s">
        <v>6718</v>
      </c>
    </row>
    <row r="105" spans="1:5">
      <c r="A105" s="19" t="s">
        <v>33776</v>
      </c>
      <c r="B105" s="19" t="s">
        <v>33777</v>
      </c>
      <c r="C105" s="19" t="s">
        <v>33787</v>
      </c>
      <c r="D105" s="19" t="s">
        <v>33788</v>
      </c>
      <c r="E105" s="19" t="s">
        <v>7165</v>
      </c>
    </row>
    <row r="106" spans="1:5">
      <c r="A106" s="19" t="s">
        <v>33776</v>
      </c>
      <c r="B106" s="19" t="s">
        <v>33777</v>
      </c>
      <c r="C106" s="19" t="s">
        <v>33778</v>
      </c>
      <c r="D106" s="19" t="s">
        <v>33779</v>
      </c>
      <c r="E106" s="19" t="s">
        <v>6718</v>
      </c>
    </row>
    <row r="107" spans="1:5">
      <c r="A107" s="19" t="s">
        <v>33776</v>
      </c>
      <c r="B107" s="19" t="s">
        <v>33777</v>
      </c>
      <c r="C107" s="19" t="s">
        <v>33768</v>
      </c>
      <c r="D107" s="19" t="s">
        <v>33769</v>
      </c>
      <c r="E107" s="19" t="s">
        <v>6526</v>
      </c>
    </row>
    <row r="108" spans="1:5">
      <c r="A108" s="19" t="s">
        <v>33776</v>
      </c>
      <c r="B108" s="19" t="s">
        <v>33777</v>
      </c>
      <c r="C108" s="19" t="s">
        <v>33787</v>
      </c>
      <c r="D108" s="19" t="s">
        <v>33788</v>
      </c>
      <c r="E108" s="19" t="s">
        <v>6809</v>
      </c>
    </row>
    <row r="109" spans="1:5">
      <c r="A109" s="19" t="s">
        <v>33776</v>
      </c>
      <c r="B109" s="19" t="s">
        <v>33777</v>
      </c>
      <c r="C109" s="19" t="s">
        <v>33778</v>
      </c>
      <c r="D109" s="19" t="s">
        <v>33779</v>
      </c>
      <c r="E109" s="19" t="s">
        <v>33786</v>
      </c>
    </row>
    <row r="110" spans="1:5">
      <c r="A110" s="19" t="s">
        <v>33776</v>
      </c>
      <c r="B110" s="19" t="s">
        <v>33777</v>
      </c>
      <c r="C110" s="19" t="s">
        <v>33787</v>
      </c>
      <c r="D110" s="19" t="s">
        <v>33788</v>
      </c>
      <c r="E110" s="19" t="s">
        <v>33789</v>
      </c>
    </row>
    <row r="111" spans="1:5">
      <c r="A111" s="19" t="s">
        <v>33776</v>
      </c>
      <c r="B111" s="19" t="s">
        <v>33777</v>
      </c>
      <c r="C111" s="19" t="s">
        <v>33768</v>
      </c>
      <c r="D111" s="19" t="s">
        <v>33769</v>
      </c>
      <c r="E111" s="19" t="s">
        <v>33782</v>
      </c>
    </row>
    <row r="112" spans="1:5">
      <c r="A112" s="19" t="s">
        <v>33776</v>
      </c>
      <c r="B112" s="19" t="s">
        <v>33777</v>
      </c>
      <c r="C112" s="19" t="s">
        <v>33787</v>
      </c>
      <c r="D112" s="19" t="s">
        <v>33788</v>
      </c>
      <c r="E112" s="19" t="s">
        <v>6809</v>
      </c>
    </row>
    <row r="113" spans="1:5">
      <c r="A113" s="19" t="s">
        <v>33776</v>
      </c>
      <c r="B113" s="19" t="s">
        <v>33777</v>
      </c>
      <c r="C113" s="19" t="s">
        <v>860</v>
      </c>
      <c r="D113" s="19" t="s">
        <v>33794</v>
      </c>
      <c r="E113" s="19" t="s">
        <v>6718</v>
      </c>
    </row>
    <row r="114" spans="1:5">
      <c r="A114" s="19" t="s">
        <v>33776</v>
      </c>
      <c r="B114" s="19" t="s">
        <v>33777</v>
      </c>
      <c r="C114" s="19" t="s">
        <v>33778</v>
      </c>
      <c r="D114" s="19" t="s">
        <v>33779</v>
      </c>
      <c r="E114" s="19" t="s">
        <v>6718</v>
      </c>
    </row>
    <row r="115" spans="1:5">
      <c r="A115" s="19" t="s">
        <v>33776</v>
      </c>
      <c r="B115" s="19" t="s">
        <v>33777</v>
      </c>
      <c r="C115" s="19" t="s">
        <v>33787</v>
      </c>
      <c r="D115" s="19" t="s">
        <v>33788</v>
      </c>
      <c r="E115" s="19" t="s">
        <v>6809</v>
      </c>
    </row>
    <row r="116" spans="1:5">
      <c r="A116" s="19" t="s">
        <v>33776</v>
      </c>
      <c r="B116" s="19" t="s">
        <v>33777</v>
      </c>
      <c r="C116" s="19" t="s">
        <v>33778</v>
      </c>
      <c r="D116" s="19" t="s">
        <v>33779</v>
      </c>
      <c r="E116" s="19" t="s">
        <v>6718</v>
      </c>
    </row>
    <row r="117" spans="1:5">
      <c r="A117" s="19" t="s">
        <v>33776</v>
      </c>
      <c r="B117" s="19" t="s">
        <v>33777</v>
      </c>
      <c r="C117" s="19" t="s">
        <v>33780</v>
      </c>
      <c r="D117" s="19" t="s">
        <v>33781</v>
      </c>
      <c r="E117" s="19" t="s">
        <v>233</v>
      </c>
    </row>
    <row r="118" spans="1:5">
      <c r="A118" s="19" t="s">
        <v>33776</v>
      </c>
      <c r="B118" s="19" t="s">
        <v>33777</v>
      </c>
      <c r="C118" s="19" t="s">
        <v>33795</v>
      </c>
      <c r="D118" s="19" t="s">
        <v>33796</v>
      </c>
      <c r="E118" s="19" t="s">
        <v>33797</v>
      </c>
    </row>
    <row r="119" spans="1:5">
      <c r="A119" s="19" t="s">
        <v>33776</v>
      </c>
      <c r="B119" s="19" t="s">
        <v>33777</v>
      </c>
      <c r="C119" s="19" t="s">
        <v>33787</v>
      </c>
      <c r="D119" s="19" t="s">
        <v>33788</v>
      </c>
      <c r="E119" s="19" t="s">
        <v>6809</v>
      </c>
    </row>
    <row r="120" spans="1:5">
      <c r="A120" s="19" t="s">
        <v>33776</v>
      </c>
      <c r="B120" s="19" t="s">
        <v>33777</v>
      </c>
      <c r="C120" s="19" t="s">
        <v>33780</v>
      </c>
      <c r="D120" s="19" t="s">
        <v>33781</v>
      </c>
      <c r="E120" s="19" t="s">
        <v>233</v>
      </c>
    </row>
    <row r="121" spans="1:5">
      <c r="A121" s="19" t="s">
        <v>33776</v>
      </c>
      <c r="B121" s="19" t="s">
        <v>33777</v>
      </c>
      <c r="C121" s="19" t="s">
        <v>33787</v>
      </c>
      <c r="D121" s="19" t="s">
        <v>33788</v>
      </c>
      <c r="E121" s="19" t="s">
        <v>33789</v>
      </c>
    </row>
    <row r="122" spans="1:5">
      <c r="A122" s="19" t="s">
        <v>33776</v>
      </c>
      <c r="B122" s="19" t="s">
        <v>33777</v>
      </c>
      <c r="C122" s="19" t="s">
        <v>33787</v>
      </c>
      <c r="D122" s="19" t="s">
        <v>33788</v>
      </c>
      <c r="E122" s="19" t="s">
        <v>7165</v>
      </c>
    </row>
    <row r="123" spans="1:5">
      <c r="A123" s="19" t="s">
        <v>33776</v>
      </c>
      <c r="B123" s="19" t="s">
        <v>33777</v>
      </c>
      <c r="C123" s="19" t="s">
        <v>860</v>
      </c>
      <c r="D123" s="19" t="s">
        <v>33794</v>
      </c>
      <c r="E123" s="19" t="s">
        <v>33786</v>
      </c>
    </row>
    <row r="124" spans="1:5">
      <c r="A124" s="19" t="s">
        <v>33776</v>
      </c>
      <c r="B124" s="19" t="s">
        <v>33777</v>
      </c>
      <c r="C124" s="19" t="s">
        <v>860</v>
      </c>
      <c r="D124" s="19" t="s">
        <v>33794</v>
      </c>
      <c r="E124" s="19" t="s">
        <v>6718</v>
      </c>
    </row>
    <row r="125" spans="1:5">
      <c r="A125" s="19" t="s">
        <v>33776</v>
      </c>
      <c r="B125" s="19" t="s">
        <v>33777</v>
      </c>
      <c r="C125" s="19" t="s">
        <v>860</v>
      </c>
      <c r="D125" s="19" t="s">
        <v>33794</v>
      </c>
      <c r="E125" s="19" t="s">
        <v>6718</v>
      </c>
    </row>
    <row r="126" spans="1:5">
      <c r="A126" s="19" t="s">
        <v>33776</v>
      </c>
      <c r="B126" s="19" t="s">
        <v>33777</v>
      </c>
      <c r="C126" s="19" t="s">
        <v>33795</v>
      </c>
      <c r="D126" s="19" t="s">
        <v>33796</v>
      </c>
      <c r="E126" s="19" t="s">
        <v>33797</v>
      </c>
    </row>
    <row r="127" spans="1:5">
      <c r="A127" s="19" t="s">
        <v>33776</v>
      </c>
      <c r="B127" s="19" t="s">
        <v>33777</v>
      </c>
      <c r="C127" s="19" t="s">
        <v>33787</v>
      </c>
      <c r="D127" s="19" t="s">
        <v>33788</v>
      </c>
      <c r="E127" s="19" t="s">
        <v>7165</v>
      </c>
    </row>
    <row r="128" spans="1:5">
      <c r="A128" s="19" t="s">
        <v>33776</v>
      </c>
      <c r="B128" s="19" t="s">
        <v>33777</v>
      </c>
      <c r="C128" s="19" t="s">
        <v>2167</v>
      </c>
      <c r="D128" s="19" t="s">
        <v>33785</v>
      </c>
      <c r="E128" s="19" t="s">
        <v>227</v>
      </c>
    </row>
    <row r="129" spans="1:5">
      <c r="A129" s="19" t="s">
        <v>33776</v>
      </c>
      <c r="B129" s="19" t="s">
        <v>33777</v>
      </c>
      <c r="C129" s="19" t="s">
        <v>19</v>
      </c>
      <c r="D129" s="19" t="s">
        <v>33618</v>
      </c>
      <c r="E129" s="19" t="s">
        <v>33798</v>
      </c>
    </row>
    <row r="130" spans="1:5">
      <c r="A130" s="19" t="s">
        <v>33776</v>
      </c>
      <c r="B130" s="19" t="s">
        <v>33777</v>
      </c>
      <c r="C130" s="19" t="s">
        <v>33768</v>
      </c>
      <c r="D130" s="19" t="s">
        <v>33769</v>
      </c>
      <c r="E130" s="19" t="s">
        <v>33782</v>
      </c>
    </row>
    <row r="131" spans="1:5">
      <c r="A131" s="19" t="s">
        <v>33776</v>
      </c>
      <c r="B131" s="19" t="s">
        <v>33777</v>
      </c>
      <c r="C131" s="19" t="s">
        <v>2167</v>
      </c>
      <c r="D131" s="19" t="s">
        <v>33785</v>
      </c>
      <c r="E131" s="19" t="s">
        <v>227</v>
      </c>
    </row>
    <row r="132" spans="1:5">
      <c r="A132" s="19" t="s">
        <v>33776</v>
      </c>
      <c r="B132" s="19" t="s">
        <v>33777</v>
      </c>
      <c r="C132" s="19" t="s">
        <v>33778</v>
      </c>
      <c r="D132" s="19" t="s">
        <v>33779</v>
      </c>
      <c r="E132" s="19" t="s">
        <v>6718</v>
      </c>
    </row>
    <row r="133" spans="1:5">
      <c r="A133" s="19" t="s">
        <v>33776</v>
      </c>
      <c r="B133" s="19" t="s">
        <v>33777</v>
      </c>
      <c r="C133" s="19" t="s">
        <v>458</v>
      </c>
      <c r="D133" s="19" t="s">
        <v>33651</v>
      </c>
      <c r="E133" s="19" t="s">
        <v>33799</v>
      </c>
    </row>
    <row r="134" spans="1:5">
      <c r="A134" s="19" t="s">
        <v>33776</v>
      </c>
      <c r="B134" s="19" t="s">
        <v>33777</v>
      </c>
      <c r="C134" s="19" t="s">
        <v>33520</v>
      </c>
      <c r="D134" s="19" t="s">
        <v>33783</v>
      </c>
      <c r="E134" s="19" t="s">
        <v>33784</v>
      </c>
    </row>
    <row r="135" spans="1:5">
      <c r="A135" s="19" t="s">
        <v>33776</v>
      </c>
      <c r="B135" s="19" t="s">
        <v>33777</v>
      </c>
      <c r="C135" s="19" t="s">
        <v>33768</v>
      </c>
      <c r="D135" s="19" t="s">
        <v>33769</v>
      </c>
      <c r="E135" s="19" t="s">
        <v>33782</v>
      </c>
    </row>
    <row r="136" spans="1:5">
      <c r="A136" s="19" t="s">
        <v>33776</v>
      </c>
      <c r="B136" s="19" t="s">
        <v>33777</v>
      </c>
      <c r="C136" s="19" t="s">
        <v>33787</v>
      </c>
      <c r="D136" s="19" t="s">
        <v>33788</v>
      </c>
      <c r="E136" s="19" t="s">
        <v>7165</v>
      </c>
    </row>
    <row r="137" spans="1:5">
      <c r="A137" s="19" t="s">
        <v>33776</v>
      </c>
      <c r="B137" s="19" t="s">
        <v>33777</v>
      </c>
      <c r="C137" s="19" t="s">
        <v>33795</v>
      </c>
      <c r="D137" s="19" t="s">
        <v>33796</v>
      </c>
      <c r="E137" s="19" t="s">
        <v>33797</v>
      </c>
    </row>
    <row r="138" spans="1:5">
      <c r="A138" s="19" t="s">
        <v>33776</v>
      </c>
      <c r="B138" s="19" t="s">
        <v>33777</v>
      </c>
      <c r="C138" s="19" t="s">
        <v>33787</v>
      </c>
      <c r="D138" s="19" t="s">
        <v>33788</v>
      </c>
      <c r="E138" s="19" t="s">
        <v>6809</v>
      </c>
    </row>
    <row r="139" spans="1:5">
      <c r="A139" s="19" t="s">
        <v>33800</v>
      </c>
      <c r="B139" s="19" t="s">
        <v>33801</v>
      </c>
      <c r="C139" s="19" t="s">
        <v>33787</v>
      </c>
      <c r="D139" s="19" t="s">
        <v>33788</v>
      </c>
      <c r="E139" s="19" t="s">
        <v>33802</v>
      </c>
    </row>
    <row r="140" spans="1:5">
      <c r="A140" s="19" t="s">
        <v>33800</v>
      </c>
      <c r="B140" s="19" t="s">
        <v>33801</v>
      </c>
      <c r="C140" s="19" t="s">
        <v>458</v>
      </c>
      <c r="D140" s="19" t="s">
        <v>33651</v>
      </c>
      <c r="E140" s="19" t="s">
        <v>6286</v>
      </c>
    </row>
    <row r="141" spans="1:5">
      <c r="A141" s="19" t="s">
        <v>33800</v>
      </c>
      <c r="B141" s="19" t="s">
        <v>33801</v>
      </c>
      <c r="C141" s="19" t="s">
        <v>33768</v>
      </c>
      <c r="D141" s="19" t="s">
        <v>33769</v>
      </c>
      <c r="E141" s="19" t="s">
        <v>15162</v>
      </c>
    </row>
    <row r="142" spans="1:5">
      <c r="A142" s="19" t="s">
        <v>33800</v>
      </c>
      <c r="B142" s="19" t="s">
        <v>33801</v>
      </c>
      <c r="C142" s="19" t="s">
        <v>33787</v>
      </c>
      <c r="D142" s="19" t="s">
        <v>33788</v>
      </c>
      <c r="E142" s="19" t="s">
        <v>33802</v>
      </c>
    </row>
    <row r="143" spans="1:5">
      <c r="A143" s="19" t="s">
        <v>33800</v>
      </c>
      <c r="B143" s="19" t="s">
        <v>33801</v>
      </c>
      <c r="C143" s="19" t="s">
        <v>33787</v>
      </c>
      <c r="D143" s="19" t="s">
        <v>33788</v>
      </c>
      <c r="E143" s="19" t="s">
        <v>33803</v>
      </c>
    </row>
    <row r="144" spans="1:5">
      <c r="A144" s="19" t="s">
        <v>33800</v>
      </c>
      <c r="B144" s="19" t="s">
        <v>33801</v>
      </c>
      <c r="C144" s="19" t="s">
        <v>29</v>
      </c>
      <c r="D144" s="19" t="s">
        <v>33648</v>
      </c>
      <c r="E144" s="19" t="s">
        <v>9446</v>
      </c>
    </row>
    <row r="145" spans="1:5">
      <c r="A145" s="19" t="s">
        <v>33800</v>
      </c>
      <c r="B145" s="19" t="s">
        <v>33801</v>
      </c>
      <c r="C145" s="19" t="s">
        <v>33787</v>
      </c>
      <c r="D145" s="19" t="s">
        <v>33788</v>
      </c>
      <c r="E145" s="19" t="s">
        <v>33803</v>
      </c>
    </row>
    <row r="146" spans="1:5">
      <c r="A146" s="19" t="s">
        <v>33800</v>
      </c>
      <c r="B146" s="19" t="s">
        <v>33801</v>
      </c>
      <c r="C146" s="19" t="s">
        <v>33804</v>
      </c>
      <c r="D146" s="19" t="s">
        <v>33805</v>
      </c>
      <c r="E146" s="19" t="s">
        <v>33806</v>
      </c>
    </row>
    <row r="147" spans="1:5">
      <c r="A147" s="19" t="s">
        <v>33800</v>
      </c>
      <c r="B147" s="19" t="s">
        <v>33801</v>
      </c>
      <c r="C147" s="19" t="s">
        <v>19</v>
      </c>
      <c r="D147" s="19" t="s">
        <v>33618</v>
      </c>
      <c r="E147" s="19" t="s">
        <v>11104</v>
      </c>
    </row>
    <row r="148" spans="1:5">
      <c r="A148" s="19" t="s">
        <v>33800</v>
      </c>
      <c r="B148" s="19" t="s">
        <v>33801</v>
      </c>
      <c r="C148" s="19" t="s">
        <v>33791</v>
      </c>
      <c r="D148" s="19" t="s">
        <v>33792</v>
      </c>
      <c r="E148" s="19" t="s">
        <v>33807</v>
      </c>
    </row>
    <row r="149" spans="1:5">
      <c r="A149" s="19" t="s">
        <v>33800</v>
      </c>
      <c r="B149" s="19" t="s">
        <v>33801</v>
      </c>
      <c r="C149" s="19" t="s">
        <v>371</v>
      </c>
      <c r="D149" s="19" t="s">
        <v>33649</v>
      </c>
      <c r="E149" s="19" t="s">
        <v>33808</v>
      </c>
    </row>
    <row r="150" spans="1:5">
      <c r="A150" s="19" t="s">
        <v>33809</v>
      </c>
      <c r="B150" s="19" t="s">
        <v>33810</v>
      </c>
      <c r="C150" s="19" t="s">
        <v>19</v>
      </c>
      <c r="D150" s="19" t="s">
        <v>33618</v>
      </c>
      <c r="E150" s="19" t="s">
        <v>33811</v>
      </c>
    </row>
    <row r="151" spans="1:5">
      <c r="A151" s="19" t="s">
        <v>33809</v>
      </c>
      <c r="B151" s="19" t="s">
        <v>33810</v>
      </c>
      <c r="C151" s="19" t="s">
        <v>371</v>
      </c>
      <c r="D151" s="19" t="s">
        <v>33649</v>
      </c>
      <c r="E151" s="19" t="s">
        <v>33812</v>
      </c>
    </row>
    <row r="152" spans="1:5">
      <c r="A152" s="19" t="s">
        <v>33809</v>
      </c>
      <c r="B152" s="19" t="s">
        <v>33810</v>
      </c>
      <c r="C152" s="19" t="s">
        <v>1468</v>
      </c>
      <c r="D152" s="19" t="s">
        <v>33682</v>
      </c>
      <c r="E152" s="19" t="s">
        <v>33813</v>
      </c>
    </row>
    <row r="153" spans="1:5">
      <c r="A153" s="19" t="s">
        <v>33809</v>
      </c>
      <c r="B153" s="19" t="s">
        <v>33810</v>
      </c>
      <c r="C153" s="19" t="s">
        <v>33768</v>
      </c>
      <c r="D153" s="19" t="s">
        <v>33769</v>
      </c>
      <c r="E153" s="19" t="s">
        <v>33814</v>
      </c>
    </row>
    <row r="154" spans="1:5">
      <c r="A154" s="19" t="s">
        <v>33809</v>
      </c>
      <c r="B154" s="19" t="s">
        <v>33810</v>
      </c>
      <c r="C154" s="19" t="s">
        <v>1468</v>
      </c>
      <c r="D154" s="19" t="s">
        <v>33682</v>
      </c>
      <c r="E154" s="19" t="s">
        <v>3680</v>
      </c>
    </row>
    <row r="155" spans="1:5">
      <c r="A155" s="19" t="s">
        <v>33809</v>
      </c>
      <c r="B155" s="19" t="s">
        <v>33810</v>
      </c>
      <c r="C155" s="19" t="s">
        <v>1468</v>
      </c>
      <c r="D155" s="19" t="s">
        <v>33682</v>
      </c>
      <c r="E155" s="19" t="s">
        <v>33815</v>
      </c>
    </row>
    <row r="156" spans="1:5">
      <c r="A156" s="19" t="s">
        <v>33809</v>
      </c>
      <c r="B156" s="19" t="s">
        <v>33810</v>
      </c>
      <c r="C156" s="19" t="s">
        <v>458</v>
      </c>
      <c r="D156" s="19" t="s">
        <v>33651</v>
      </c>
      <c r="E156" s="19" t="s">
        <v>33816</v>
      </c>
    </row>
    <row r="157" spans="1:5">
      <c r="A157" s="19" t="s">
        <v>33809</v>
      </c>
      <c r="B157" s="19" t="s">
        <v>33810</v>
      </c>
      <c r="C157" s="19" t="s">
        <v>29</v>
      </c>
      <c r="D157" s="19" t="s">
        <v>33648</v>
      </c>
      <c r="E157" s="19" t="s">
        <v>33735</v>
      </c>
    </row>
    <row r="158" spans="1:5">
      <c r="A158" s="19" t="s">
        <v>33809</v>
      </c>
      <c r="B158" s="19" t="s">
        <v>33810</v>
      </c>
      <c r="C158" s="19" t="s">
        <v>407</v>
      </c>
      <c r="D158" s="19" t="s">
        <v>33744</v>
      </c>
      <c r="E158" s="19">
        <v>1</v>
      </c>
    </row>
    <row r="159" spans="1:5">
      <c r="A159" s="19" t="s">
        <v>33809</v>
      </c>
      <c r="B159" s="19" t="s">
        <v>33810</v>
      </c>
      <c r="C159" s="19" t="s">
        <v>33768</v>
      </c>
      <c r="D159" s="19" t="s">
        <v>33769</v>
      </c>
      <c r="E159" s="19" t="s">
        <v>33817</v>
      </c>
    </row>
    <row r="160" spans="1:5">
      <c r="A160" s="19" t="s">
        <v>33809</v>
      </c>
      <c r="B160" s="19" t="s">
        <v>33810</v>
      </c>
      <c r="C160" s="19" t="s">
        <v>1468</v>
      </c>
      <c r="D160" s="19" t="s">
        <v>33682</v>
      </c>
      <c r="E160" s="19" t="s">
        <v>33818</v>
      </c>
    </row>
    <row r="161" spans="1:5">
      <c r="A161" s="19" t="s">
        <v>33819</v>
      </c>
      <c r="B161" s="19" t="s">
        <v>33820</v>
      </c>
      <c r="C161" s="19" t="s">
        <v>371</v>
      </c>
      <c r="D161" s="19" t="s">
        <v>33649</v>
      </c>
      <c r="E161" s="19" t="s">
        <v>33821</v>
      </c>
    </row>
    <row r="162" spans="1:5">
      <c r="A162" s="19" t="s">
        <v>33819</v>
      </c>
      <c r="B162" s="19" t="s">
        <v>33820</v>
      </c>
      <c r="C162" s="19" t="s">
        <v>19</v>
      </c>
      <c r="D162" s="19" t="s">
        <v>33618</v>
      </c>
      <c r="E162" s="19" t="s">
        <v>33822</v>
      </c>
    </row>
    <row r="163" spans="1:5">
      <c r="A163" s="19" t="s">
        <v>33819</v>
      </c>
      <c r="B163" s="19" t="s">
        <v>33820</v>
      </c>
      <c r="C163" s="19" t="s">
        <v>458</v>
      </c>
      <c r="D163" s="19" t="s">
        <v>33651</v>
      </c>
      <c r="E163" s="19" t="s">
        <v>6286</v>
      </c>
    </row>
    <row r="164" spans="1:5">
      <c r="A164" s="19" t="s">
        <v>33819</v>
      </c>
      <c r="B164" s="19" t="s">
        <v>33820</v>
      </c>
      <c r="C164" s="19" t="s">
        <v>458</v>
      </c>
      <c r="D164" s="19" t="s">
        <v>33651</v>
      </c>
      <c r="E164" s="19" t="s">
        <v>6286</v>
      </c>
    </row>
    <row r="165" spans="1:5">
      <c r="A165" s="19" t="s">
        <v>33819</v>
      </c>
      <c r="B165" s="19" t="s">
        <v>33820</v>
      </c>
      <c r="C165" s="19" t="s">
        <v>371</v>
      </c>
      <c r="D165" s="19" t="s">
        <v>33649</v>
      </c>
      <c r="E165" s="19" t="s">
        <v>33823</v>
      </c>
    </row>
    <row r="166" spans="1:5">
      <c r="A166" s="19" t="s">
        <v>33819</v>
      </c>
      <c r="B166" s="19" t="s">
        <v>33820</v>
      </c>
      <c r="C166" s="19" t="s">
        <v>371</v>
      </c>
      <c r="D166" s="19" t="s">
        <v>33649</v>
      </c>
      <c r="E166" s="19" t="s">
        <v>33824</v>
      </c>
    </row>
    <row r="167" spans="1:5">
      <c r="A167" s="19" t="s">
        <v>33819</v>
      </c>
      <c r="B167" s="19" t="s">
        <v>33820</v>
      </c>
      <c r="C167" s="19" t="s">
        <v>458</v>
      </c>
      <c r="D167" s="19" t="s">
        <v>33651</v>
      </c>
      <c r="E167" s="19" t="s">
        <v>6286</v>
      </c>
    </row>
    <row r="168" spans="1:5">
      <c r="A168" s="19" t="s">
        <v>33825</v>
      </c>
      <c r="B168" s="19" t="s">
        <v>33826</v>
      </c>
      <c r="C168" s="19" t="s">
        <v>19</v>
      </c>
      <c r="D168" s="19" t="s">
        <v>33618</v>
      </c>
      <c r="E168" s="19" t="s">
        <v>33624</v>
      </c>
    </row>
    <row r="169" spans="1:5">
      <c r="A169" s="19" t="s">
        <v>33825</v>
      </c>
      <c r="B169" s="19" t="s">
        <v>33826</v>
      </c>
      <c r="C169" s="19" t="s">
        <v>371</v>
      </c>
      <c r="D169" s="19" t="s">
        <v>33649</v>
      </c>
      <c r="E169" s="19" t="s">
        <v>33827</v>
      </c>
    </row>
    <row r="170" spans="1:5">
      <c r="A170" s="19" t="s">
        <v>33828</v>
      </c>
      <c r="B170" s="19" t="s">
        <v>33829</v>
      </c>
      <c r="C170" s="19" t="s">
        <v>19</v>
      </c>
      <c r="D170" s="19" t="s">
        <v>33618</v>
      </c>
      <c r="E170" s="19" t="s">
        <v>33830</v>
      </c>
    </row>
    <row r="171" spans="1:5">
      <c r="A171" s="19" t="s">
        <v>33831</v>
      </c>
      <c r="B171" s="19" t="s">
        <v>33832</v>
      </c>
      <c r="C171" s="19" t="s">
        <v>371</v>
      </c>
      <c r="D171" s="19" t="s">
        <v>33649</v>
      </c>
      <c r="E171" s="19" t="s">
        <v>33833</v>
      </c>
    </row>
    <row r="172" spans="1:5">
      <c r="A172" s="19" t="s">
        <v>33834</v>
      </c>
      <c r="B172" s="19" t="s">
        <v>33835</v>
      </c>
      <c r="C172" s="19" t="s">
        <v>19</v>
      </c>
      <c r="D172" s="19" t="s">
        <v>33618</v>
      </c>
      <c r="E172" s="19" t="s">
        <v>10576</v>
      </c>
    </row>
    <row r="173" spans="1:5">
      <c r="A173" s="19" t="s">
        <v>33836</v>
      </c>
      <c r="B173" s="19" t="s">
        <v>33837</v>
      </c>
      <c r="C173" s="19" t="s">
        <v>371</v>
      </c>
      <c r="D173" s="19" t="s">
        <v>33649</v>
      </c>
      <c r="E173" s="19" t="s">
        <v>33838</v>
      </c>
    </row>
    <row r="174" spans="1:5">
      <c r="A174" s="19" t="s">
        <v>33836</v>
      </c>
      <c r="B174" s="19" t="s">
        <v>33837</v>
      </c>
      <c r="C174" s="19" t="s">
        <v>1468</v>
      </c>
      <c r="D174" s="19" t="s">
        <v>33682</v>
      </c>
      <c r="E174" s="19" t="s">
        <v>6809</v>
      </c>
    </row>
    <row r="175" spans="1:5">
      <c r="A175" s="19" t="s">
        <v>33836</v>
      </c>
      <c r="B175" s="19" t="s">
        <v>33837</v>
      </c>
      <c r="C175" s="19" t="s">
        <v>371</v>
      </c>
      <c r="D175" s="19" t="s">
        <v>33649</v>
      </c>
      <c r="E175" s="19" t="s">
        <v>33839</v>
      </c>
    </row>
    <row r="176" spans="1:5">
      <c r="A176" s="19" t="s">
        <v>33836</v>
      </c>
      <c r="B176" s="19" t="s">
        <v>33837</v>
      </c>
      <c r="C176" s="19" t="s">
        <v>33686</v>
      </c>
      <c r="D176" s="19" t="s">
        <v>33687</v>
      </c>
      <c r="E176" s="19" t="s">
        <v>324</v>
      </c>
    </row>
    <row r="177" spans="1:5">
      <c r="A177" s="19" t="s">
        <v>33836</v>
      </c>
      <c r="B177" s="19" t="s">
        <v>33837</v>
      </c>
      <c r="C177" s="19" t="s">
        <v>33768</v>
      </c>
      <c r="D177" s="19" t="s">
        <v>33769</v>
      </c>
      <c r="E177" s="19" t="s">
        <v>33840</v>
      </c>
    </row>
    <row r="178" spans="1:5">
      <c r="A178" s="19" t="s">
        <v>33836</v>
      </c>
      <c r="B178" s="19" t="s">
        <v>33837</v>
      </c>
      <c r="C178" s="19" t="s">
        <v>19</v>
      </c>
      <c r="D178" s="19" t="s">
        <v>33618</v>
      </c>
      <c r="E178" s="19" t="s">
        <v>10310</v>
      </c>
    </row>
    <row r="179" spans="1:5">
      <c r="A179" s="19" t="s">
        <v>33836</v>
      </c>
      <c r="B179" s="19" t="s">
        <v>33837</v>
      </c>
      <c r="C179" s="19" t="s">
        <v>29</v>
      </c>
      <c r="D179" s="19" t="s">
        <v>33648</v>
      </c>
      <c r="E179" s="19" t="s">
        <v>33735</v>
      </c>
    </row>
    <row r="180" spans="1:5">
      <c r="A180" s="19" t="s">
        <v>33836</v>
      </c>
      <c r="B180" s="19" t="s">
        <v>33837</v>
      </c>
      <c r="C180" s="19" t="s">
        <v>33768</v>
      </c>
      <c r="D180" s="19" t="s">
        <v>33769</v>
      </c>
      <c r="E180" s="19" t="s">
        <v>15085</v>
      </c>
    </row>
    <row r="181" spans="1:5">
      <c r="A181" s="19" t="s">
        <v>33841</v>
      </c>
      <c r="B181" s="19" t="s">
        <v>33842</v>
      </c>
      <c r="C181" s="19" t="s">
        <v>33520</v>
      </c>
      <c r="D181" s="19" t="s">
        <v>33783</v>
      </c>
      <c r="E181" s="19" t="s">
        <v>33843</v>
      </c>
    </row>
    <row r="182" spans="1:5">
      <c r="A182" s="19" t="s">
        <v>33841</v>
      </c>
      <c r="B182" s="19" t="s">
        <v>33842</v>
      </c>
      <c r="C182" s="19" t="s">
        <v>371</v>
      </c>
      <c r="D182" s="19" t="s">
        <v>33649</v>
      </c>
      <c r="E182" s="19" t="s">
        <v>33844</v>
      </c>
    </row>
    <row r="183" spans="1:5">
      <c r="A183" s="19" t="s">
        <v>33841</v>
      </c>
      <c r="B183" s="19" t="s">
        <v>33842</v>
      </c>
      <c r="C183" s="19" t="s">
        <v>19</v>
      </c>
      <c r="D183" s="19" t="s">
        <v>33618</v>
      </c>
      <c r="E183" s="19" t="s">
        <v>10778</v>
      </c>
    </row>
    <row r="184" spans="1:5">
      <c r="A184" s="19" t="s">
        <v>33845</v>
      </c>
      <c r="B184" s="19" t="s">
        <v>33846</v>
      </c>
      <c r="C184" s="19" t="s">
        <v>33768</v>
      </c>
      <c r="D184" s="19" t="s">
        <v>33769</v>
      </c>
      <c r="E184" s="19" t="s">
        <v>12972</v>
      </c>
    </row>
    <row r="185" spans="1:5">
      <c r="A185" s="19" t="s">
        <v>33845</v>
      </c>
      <c r="B185" s="19" t="s">
        <v>33846</v>
      </c>
      <c r="C185" s="19" t="s">
        <v>371</v>
      </c>
      <c r="D185" s="19" t="s">
        <v>33649</v>
      </c>
      <c r="E185" s="19" t="s">
        <v>33847</v>
      </c>
    </row>
    <row r="186" spans="1:5">
      <c r="A186" s="19" t="s">
        <v>33845</v>
      </c>
      <c r="B186" s="19" t="s">
        <v>33846</v>
      </c>
      <c r="C186" s="19" t="s">
        <v>1468</v>
      </c>
      <c r="D186" s="19" t="s">
        <v>33682</v>
      </c>
      <c r="E186" s="19" t="s">
        <v>3640</v>
      </c>
    </row>
    <row r="187" spans="1:5">
      <c r="A187" s="19" t="s">
        <v>33845</v>
      </c>
      <c r="B187" s="19" t="s">
        <v>33846</v>
      </c>
      <c r="C187" s="19" t="s">
        <v>19</v>
      </c>
      <c r="D187" s="19" t="s">
        <v>33618</v>
      </c>
      <c r="E187" s="19" t="s">
        <v>33679</v>
      </c>
    </row>
    <row r="188" spans="1:5">
      <c r="A188" s="19" t="s">
        <v>33845</v>
      </c>
      <c r="B188" s="19" t="s">
        <v>33846</v>
      </c>
      <c r="C188" s="19" t="s">
        <v>1300</v>
      </c>
      <c r="D188" s="19" t="s">
        <v>33848</v>
      </c>
      <c r="E188" s="19" t="s">
        <v>33849</v>
      </c>
    </row>
    <row r="189" spans="1:5">
      <c r="A189" s="19" t="s">
        <v>33845</v>
      </c>
      <c r="B189" s="19" t="s">
        <v>33846</v>
      </c>
      <c r="C189" s="19" t="s">
        <v>1468</v>
      </c>
      <c r="D189" s="19" t="s">
        <v>33682</v>
      </c>
      <c r="E189" s="19" t="s">
        <v>3680</v>
      </c>
    </row>
    <row r="190" spans="1:5">
      <c r="A190" s="19" t="s">
        <v>33845</v>
      </c>
      <c r="B190" s="19" t="s">
        <v>33846</v>
      </c>
      <c r="C190" s="19" t="s">
        <v>33768</v>
      </c>
      <c r="D190" s="19" t="s">
        <v>33769</v>
      </c>
      <c r="E190" s="19" t="s">
        <v>33850</v>
      </c>
    </row>
    <row r="191" spans="1:5">
      <c r="A191" s="19" t="s">
        <v>33845</v>
      </c>
      <c r="B191" s="19" t="s">
        <v>33846</v>
      </c>
      <c r="C191" s="19" t="s">
        <v>1300</v>
      </c>
      <c r="D191" s="19" t="s">
        <v>33848</v>
      </c>
      <c r="E191" s="19" t="s">
        <v>33851</v>
      </c>
    </row>
    <row r="192" spans="1:5">
      <c r="A192" s="19" t="s">
        <v>33845</v>
      </c>
      <c r="B192" s="19" t="s">
        <v>33846</v>
      </c>
      <c r="C192" s="19" t="s">
        <v>1468</v>
      </c>
      <c r="D192" s="19" t="s">
        <v>33682</v>
      </c>
      <c r="E192" s="19" t="s">
        <v>3680</v>
      </c>
    </row>
    <row r="193" spans="1:5">
      <c r="A193" s="19" t="s">
        <v>33845</v>
      </c>
      <c r="B193" s="19" t="s">
        <v>33846</v>
      </c>
      <c r="C193" s="19" t="s">
        <v>407</v>
      </c>
      <c r="D193" s="19" t="s">
        <v>33744</v>
      </c>
      <c r="E193" s="19">
        <v>1</v>
      </c>
    </row>
    <row r="194" spans="1:5">
      <c r="A194" s="19" t="s">
        <v>33845</v>
      </c>
      <c r="B194" s="19" t="s">
        <v>33846</v>
      </c>
      <c r="C194" s="19" t="s">
        <v>1300</v>
      </c>
      <c r="D194" s="19" t="s">
        <v>33848</v>
      </c>
      <c r="E194" s="19" t="s">
        <v>33852</v>
      </c>
    </row>
    <row r="195" spans="1:5">
      <c r="A195" s="19" t="s">
        <v>33845</v>
      </c>
      <c r="B195" s="19" t="s">
        <v>33846</v>
      </c>
      <c r="C195" s="19" t="s">
        <v>33768</v>
      </c>
      <c r="D195" s="19" t="s">
        <v>33769</v>
      </c>
      <c r="E195" s="19" t="s">
        <v>13001</v>
      </c>
    </row>
    <row r="196" spans="1:5">
      <c r="A196" s="19" t="s">
        <v>33845</v>
      </c>
      <c r="B196" s="19" t="s">
        <v>33846</v>
      </c>
      <c r="C196" s="19" t="s">
        <v>1300</v>
      </c>
      <c r="D196" s="19" t="s">
        <v>33848</v>
      </c>
      <c r="E196" s="19" t="s">
        <v>33853</v>
      </c>
    </row>
    <row r="197" spans="1:5">
      <c r="A197" s="19" t="s">
        <v>33845</v>
      </c>
      <c r="B197" s="19" t="s">
        <v>33846</v>
      </c>
      <c r="C197" s="19" t="s">
        <v>29</v>
      </c>
      <c r="D197" s="19" t="s">
        <v>33648</v>
      </c>
      <c r="E197" s="19" t="s">
        <v>9446</v>
      </c>
    </row>
    <row r="198" spans="1:5">
      <c r="A198" s="19" t="s">
        <v>33845</v>
      </c>
      <c r="B198" s="19" t="s">
        <v>33846</v>
      </c>
      <c r="C198" s="19" t="s">
        <v>1468</v>
      </c>
      <c r="D198" s="19" t="s">
        <v>33682</v>
      </c>
      <c r="E198" s="19" t="s">
        <v>3640</v>
      </c>
    </row>
    <row r="199" spans="1:5">
      <c r="A199" s="19" t="s">
        <v>33845</v>
      </c>
      <c r="B199" s="19" t="s">
        <v>33846</v>
      </c>
      <c r="C199" s="19" t="s">
        <v>1300</v>
      </c>
      <c r="D199" s="19" t="s">
        <v>33848</v>
      </c>
      <c r="E199" s="19" t="s">
        <v>8733</v>
      </c>
    </row>
    <row r="200" spans="1:5">
      <c r="A200" s="19" t="s">
        <v>33845</v>
      </c>
      <c r="B200" s="19" t="s">
        <v>33846</v>
      </c>
      <c r="C200" s="19" t="s">
        <v>33791</v>
      </c>
      <c r="D200" s="19" t="s">
        <v>33792</v>
      </c>
      <c r="E200" s="19" t="s">
        <v>33854</v>
      </c>
    </row>
    <row r="201" spans="1:5">
      <c r="A201" s="19" t="s">
        <v>33845</v>
      </c>
      <c r="B201" s="19" t="s">
        <v>33846</v>
      </c>
      <c r="C201" s="19" t="s">
        <v>33686</v>
      </c>
      <c r="D201" s="19" t="s">
        <v>33687</v>
      </c>
      <c r="E201" s="19" t="s">
        <v>330</v>
      </c>
    </row>
    <row r="202" spans="1:5">
      <c r="A202" s="19" t="s">
        <v>33845</v>
      </c>
      <c r="B202" s="19" t="s">
        <v>33846</v>
      </c>
      <c r="C202" s="19" t="s">
        <v>458</v>
      </c>
      <c r="D202" s="19" t="s">
        <v>33651</v>
      </c>
      <c r="E202" s="19" t="s">
        <v>33855</v>
      </c>
    </row>
    <row r="203" spans="1:5">
      <c r="A203" s="19" t="s">
        <v>33845</v>
      </c>
      <c r="B203" s="19" t="s">
        <v>33846</v>
      </c>
      <c r="C203" s="19" t="s">
        <v>33768</v>
      </c>
      <c r="D203" s="19" t="s">
        <v>33769</v>
      </c>
      <c r="E203" s="19" t="s">
        <v>14482</v>
      </c>
    </row>
    <row r="204" spans="1:5">
      <c r="A204" s="19" t="s">
        <v>33845</v>
      </c>
      <c r="B204" s="19" t="s">
        <v>33846</v>
      </c>
      <c r="C204" s="19" t="s">
        <v>33804</v>
      </c>
      <c r="D204" s="19" t="s">
        <v>33805</v>
      </c>
      <c r="E204" s="19" t="s">
        <v>33806</v>
      </c>
    </row>
    <row r="205" spans="1:5">
      <c r="A205" s="19" t="s">
        <v>33856</v>
      </c>
      <c r="B205" s="19" t="s">
        <v>33857</v>
      </c>
      <c r="C205" s="19" t="s">
        <v>371</v>
      </c>
      <c r="D205" s="19" t="s">
        <v>33649</v>
      </c>
      <c r="E205" s="19" t="s">
        <v>33858</v>
      </c>
    </row>
    <row r="206" spans="1:5">
      <c r="A206" s="19" t="s">
        <v>33856</v>
      </c>
      <c r="B206" s="19" t="s">
        <v>33857</v>
      </c>
      <c r="C206" s="19" t="s">
        <v>371</v>
      </c>
      <c r="D206" s="19" t="s">
        <v>33649</v>
      </c>
      <c r="E206" s="19" t="s">
        <v>33859</v>
      </c>
    </row>
    <row r="207" spans="1:5">
      <c r="A207" s="19" t="s">
        <v>33860</v>
      </c>
      <c r="B207" s="19" t="s">
        <v>33861</v>
      </c>
      <c r="C207" s="19" t="s">
        <v>29</v>
      </c>
      <c r="D207" s="19" t="s">
        <v>33648</v>
      </c>
      <c r="E207" s="19" t="s">
        <v>9366</v>
      </c>
    </row>
    <row r="208" spans="1:5">
      <c r="A208" s="19" t="s">
        <v>33860</v>
      </c>
      <c r="B208" s="19" t="s">
        <v>33861</v>
      </c>
      <c r="C208" s="19" t="s">
        <v>33768</v>
      </c>
      <c r="D208" s="19" t="s">
        <v>33769</v>
      </c>
      <c r="E208" s="19" t="s">
        <v>33862</v>
      </c>
    </row>
    <row r="209" spans="1:5">
      <c r="A209" s="19" t="s">
        <v>33860</v>
      </c>
      <c r="B209" s="19" t="s">
        <v>33861</v>
      </c>
      <c r="C209" s="19" t="s">
        <v>371</v>
      </c>
      <c r="D209" s="19" t="s">
        <v>33649</v>
      </c>
      <c r="E209" s="19" t="s">
        <v>33863</v>
      </c>
    </row>
    <row r="210" spans="1:5">
      <c r="A210" s="19" t="s">
        <v>33864</v>
      </c>
      <c r="B210" s="19" t="s">
        <v>33865</v>
      </c>
      <c r="C210" s="19" t="s">
        <v>371</v>
      </c>
      <c r="D210" s="19" t="s">
        <v>33649</v>
      </c>
      <c r="E210" s="19" t="s">
        <v>9484</v>
      </c>
    </row>
    <row r="211" spans="1:5">
      <c r="A211" s="19" t="s">
        <v>33864</v>
      </c>
      <c r="B211" s="19" t="s">
        <v>33865</v>
      </c>
      <c r="C211" s="19" t="s">
        <v>371</v>
      </c>
      <c r="D211" s="19" t="s">
        <v>33649</v>
      </c>
      <c r="E211" s="19" t="s">
        <v>9450</v>
      </c>
    </row>
    <row r="212" spans="1:5">
      <c r="A212" s="19" t="s">
        <v>33864</v>
      </c>
      <c r="B212" s="19" t="s">
        <v>33865</v>
      </c>
      <c r="C212" s="19" t="s">
        <v>371</v>
      </c>
      <c r="D212" s="19" t="s">
        <v>33649</v>
      </c>
      <c r="E212" s="19" t="s">
        <v>9407</v>
      </c>
    </row>
    <row r="213" spans="1:5">
      <c r="A213" s="19" t="s">
        <v>33864</v>
      </c>
      <c r="B213" s="19" t="s">
        <v>33865</v>
      </c>
      <c r="C213" s="19" t="s">
        <v>371</v>
      </c>
      <c r="D213" s="19" t="s">
        <v>33649</v>
      </c>
      <c r="E213" s="19" t="s">
        <v>9436</v>
      </c>
    </row>
    <row r="214" spans="1:5">
      <c r="A214" s="19" t="s">
        <v>33864</v>
      </c>
      <c r="B214" s="19" t="s">
        <v>33865</v>
      </c>
      <c r="C214" s="19" t="s">
        <v>371</v>
      </c>
      <c r="D214" s="19" t="s">
        <v>33649</v>
      </c>
      <c r="E214" s="19" t="s">
        <v>9427</v>
      </c>
    </row>
    <row r="215" spans="1:5">
      <c r="A215" s="19" t="s">
        <v>33866</v>
      </c>
      <c r="B215" s="19" t="s">
        <v>33867</v>
      </c>
      <c r="C215" s="19" t="s">
        <v>33686</v>
      </c>
      <c r="D215" s="19" t="s">
        <v>33687</v>
      </c>
      <c r="E215" s="19" t="s">
        <v>330</v>
      </c>
    </row>
    <row r="216" spans="1:5">
      <c r="A216" s="19" t="s">
        <v>33866</v>
      </c>
      <c r="B216" s="19" t="s">
        <v>33867</v>
      </c>
      <c r="C216" s="19" t="s">
        <v>33757</v>
      </c>
      <c r="D216" s="19" t="s">
        <v>33758</v>
      </c>
      <c r="E216" s="19" t="s">
        <v>3047</v>
      </c>
    </row>
    <row r="217" spans="1:5">
      <c r="A217" s="19" t="s">
        <v>33866</v>
      </c>
      <c r="B217" s="19" t="s">
        <v>33867</v>
      </c>
      <c r="C217" s="19" t="s">
        <v>371</v>
      </c>
      <c r="D217" s="19" t="s">
        <v>33649</v>
      </c>
      <c r="E217" s="19" t="s">
        <v>33868</v>
      </c>
    </row>
    <row r="218" spans="1:5">
      <c r="A218" s="19" t="s">
        <v>33866</v>
      </c>
      <c r="B218" s="19" t="s">
        <v>33867</v>
      </c>
      <c r="C218" s="19" t="s">
        <v>1468</v>
      </c>
      <c r="D218" s="19" t="s">
        <v>33682</v>
      </c>
      <c r="E218" s="19" t="s">
        <v>33869</v>
      </c>
    </row>
    <row r="219" spans="1:5">
      <c r="A219" s="19" t="s">
        <v>33866</v>
      </c>
      <c r="B219" s="19" t="s">
        <v>33867</v>
      </c>
      <c r="C219" s="19" t="s">
        <v>1468</v>
      </c>
      <c r="D219" s="19" t="s">
        <v>33682</v>
      </c>
      <c r="E219" s="19" t="s">
        <v>33869</v>
      </c>
    </row>
    <row r="220" spans="1:5">
      <c r="A220" s="19" t="s">
        <v>33866</v>
      </c>
      <c r="B220" s="19" t="s">
        <v>33867</v>
      </c>
      <c r="C220" s="19" t="s">
        <v>33768</v>
      </c>
      <c r="D220" s="19" t="s">
        <v>33769</v>
      </c>
      <c r="E220" s="19" t="s">
        <v>14993</v>
      </c>
    </row>
    <row r="221" spans="1:5">
      <c r="A221" s="19" t="s">
        <v>33866</v>
      </c>
      <c r="B221" s="19" t="s">
        <v>33867</v>
      </c>
      <c r="C221" s="19" t="s">
        <v>1468</v>
      </c>
      <c r="D221" s="19" t="s">
        <v>33682</v>
      </c>
      <c r="E221" s="19" t="s">
        <v>33869</v>
      </c>
    </row>
    <row r="222" spans="1:5">
      <c r="A222" s="19" t="s">
        <v>33870</v>
      </c>
      <c r="B222" s="19" t="s">
        <v>33871</v>
      </c>
      <c r="C222" s="19" t="s">
        <v>29</v>
      </c>
      <c r="D222" s="19" t="s">
        <v>33648</v>
      </c>
      <c r="E222" s="19" t="s">
        <v>33872</v>
      </c>
    </row>
    <row r="223" spans="1:5">
      <c r="A223" s="19" t="s">
        <v>33870</v>
      </c>
      <c r="B223" s="19" t="s">
        <v>33871</v>
      </c>
      <c r="C223" s="19" t="s">
        <v>371</v>
      </c>
      <c r="D223" s="19" t="s">
        <v>33649</v>
      </c>
      <c r="E223" s="19" t="s">
        <v>33873</v>
      </c>
    </row>
    <row r="224" spans="1:5">
      <c r="A224" s="19" t="s">
        <v>33870</v>
      </c>
      <c r="B224" s="19" t="s">
        <v>33871</v>
      </c>
      <c r="C224" s="19" t="s">
        <v>19</v>
      </c>
      <c r="D224" s="19" t="s">
        <v>33618</v>
      </c>
      <c r="E224" s="19" t="s">
        <v>33874</v>
      </c>
    </row>
    <row r="225" spans="1:5">
      <c r="A225" s="19" t="s">
        <v>33870</v>
      </c>
      <c r="B225" s="19" t="s">
        <v>33871</v>
      </c>
      <c r="C225" s="19" t="s">
        <v>33520</v>
      </c>
      <c r="D225" s="19" t="s">
        <v>33783</v>
      </c>
      <c r="E225" s="19" t="s">
        <v>33875</v>
      </c>
    </row>
    <row r="226" spans="1:5">
      <c r="A226" s="19" t="s">
        <v>33870</v>
      </c>
      <c r="B226" s="19" t="s">
        <v>33871</v>
      </c>
      <c r="C226" s="19" t="s">
        <v>458</v>
      </c>
      <c r="D226" s="19" t="s">
        <v>33651</v>
      </c>
      <c r="E226" s="19" t="s">
        <v>33876</v>
      </c>
    </row>
    <row r="227" spans="1:5">
      <c r="A227" s="19" t="s">
        <v>33877</v>
      </c>
      <c r="B227" s="19" t="s">
        <v>33878</v>
      </c>
      <c r="C227" s="19" t="s">
        <v>371</v>
      </c>
      <c r="D227" s="19" t="s">
        <v>33649</v>
      </c>
      <c r="E227" s="19" t="s">
        <v>33879</v>
      </c>
    </row>
    <row r="228" spans="1:5">
      <c r="A228" s="19" t="s">
        <v>33877</v>
      </c>
      <c r="B228" s="19" t="s">
        <v>33878</v>
      </c>
      <c r="C228" s="19" t="s">
        <v>371</v>
      </c>
      <c r="D228" s="19" t="s">
        <v>33649</v>
      </c>
      <c r="E228" s="19" t="s">
        <v>33880</v>
      </c>
    </row>
    <row r="229" spans="1:5">
      <c r="A229" s="19" t="s">
        <v>33877</v>
      </c>
      <c r="B229" s="19" t="s">
        <v>33878</v>
      </c>
      <c r="C229" s="19" t="s">
        <v>371</v>
      </c>
      <c r="D229" s="19" t="s">
        <v>33649</v>
      </c>
      <c r="E229" s="19" t="s">
        <v>33881</v>
      </c>
    </row>
    <row r="230" spans="1:5">
      <c r="A230" s="19" t="s">
        <v>33877</v>
      </c>
      <c r="B230" s="19" t="s">
        <v>33878</v>
      </c>
      <c r="C230" s="19" t="s">
        <v>458</v>
      </c>
      <c r="D230" s="19" t="s">
        <v>33651</v>
      </c>
      <c r="E230" s="19" t="s">
        <v>33882</v>
      </c>
    </row>
    <row r="231" spans="1:5">
      <c r="A231" s="19" t="s">
        <v>33877</v>
      </c>
      <c r="B231" s="19" t="s">
        <v>33878</v>
      </c>
      <c r="C231" s="19" t="s">
        <v>33768</v>
      </c>
      <c r="D231" s="19" t="s">
        <v>33769</v>
      </c>
      <c r="E231" s="19" t="s">
        <v>33883</v>
      </c>
    </row>
    <row r="232" spans="1:5">
      <c r="A232" s="19" t="s">
        <v>33877</v>
      </c>
      <c r="B232" s="19" t="s">
        <v>33878</v>
      </c>
      <c r="C232" s="19" t="s">
        <v>33757</v>
      </c>
      <c r="D232" s="19" t="s">
        <v>33758</v>
      </c>
      <c r="E232" s="19" t="s">
        <v>3047</v>
      </c>
    </row>
    <row r="233" spans="1:5">
      <c r="A233" s="19" t="s">
        <v>33877</v>
      </c>
      <c r="B233" s="19" t="s">
        <v>33878</v>
      </c>
      <c r="C233" s="19" t="s">
        <v>33768</v>
      </c>
      <c r="D233" s="19" t="s">
        <v>33769</v>
      </c>
      <c r="E233" s="19" t="s">
        <v>15001</v>
      </c>
    </row>
    <row r="234" spans="1:5">
      <c r="A234" s="19" t="s">
        <v>33877</v>
      </c>
      <c r="B234" s="19" t="s">
        <v>33878</v>
      </c>
      <c r="C234" s="19" t="s">
        <v>458</v>
      </c>
      <c r="D234" s="19" t="s">
        <v>33651</v>
      </c>
      <c r="E234" s="19" t="s">
        <v>33884</v>
      </c>
    </row>
    <row r="235" spans="1:5">
      <c r="A235" s="19" t="s">
        <v>33885</v>
      </c>
      <c r="B235" s="19" t="s">
        <v>33886</v>
      </c>
      <c r="C235" s="19" t="s">
        <v>371</v>
      </c>
      <c r="D235" s="19" t="s">
        <v>33649</v>
      </c>
      <c r="E235" s="19" t="s">
        <v>33887</v>
      </c>
    </row>
    <row r="236" spans="1:5">
      <c r="A236" s="19" t="s">
        <v>33885</v>
      </c>
      <c r="B236" s="19" t="s">
        <v>33886</v>
      </c>
      <c r="C236" s="19" t="s">
        <v>371</v>
      </c>
      <c r="D236" s="19" t="s">
        <v>33649</v>
      </c>
      <c r="E236" s="19" t="s">
        <v>33888</v>
      </c>
    </row>
    <row r="237" spans="1:5">
      <c r="A237" s="19" t="s">
        <v>33885</v>
      </c>
      <c r="B237" s="19" t="s">
        <v>33886</v>
      </c>
      <c r="C237" s="19" t="s">
        <v>371</v>
      </c>
      <c r="D237" s="19" t="s">
        <v>33649</v>
      </c>
      <c r="E237" s="19" t="s">
        <v>33889</v>
      </c>
    </row>
    <row r="238" spans="1:5">
      <c r="A238" s="19" t="s">
        <v>33885</v>
      </c>
      <c r="B238" s="19" t="s">
        <v>33886</v>
      </c>
      <c r="C238" s="19" t="s">
        <v>371</v>
      </c>
      <c r="D238" s="19" t="s">
        <v>33649</v>
      </c>
      <c r="E238" s="19" t="s">
        <v>33890</v>
      </c>
    </row>
    <row r="239" spans="1:5">
      <c r="A239" s="19" t="s">
        <v>33891</v>
      </c>
      <c r="B239" s="19" t="s">
        <v>33892</v>
      </c>
      <c r="C239" s="19" t="s">
        <v>458</v>
      </c>
      <c r="D239" s="19" t="s">
        <v>33651</v>
      </c>
      <c r="E239" s="19" t="s">
        <v>33893</v>
      </c>
    </row>
    <row r="240" spans="1:5">
      <c r="A240" s="19" t="s">
        <v>33891</v>
      </c>
      <c r="B240" s="19" t="s">
        <v>33892</v>
      </c>
      <c r="C240" s="19" t="s">
        <v>371</v>
      </c>
      <c r="D240" s="19" t="s">
        <v>33649</v>
      </c>
      <c r="E240" s="19" t="s">
        <v>33894</v>
      </c>
    </row>
    <row r="241" spans="1:5">
      <c r="A241" s="19" t="s">
        <v>33891</v>
      </c>
      <c r="B241" s="19" t="s">
        <v>33892</v>
      </c>
      <c r="C241" s="19" t="s">
        <v>29</v>
      </c>
      <c r="D241" s="19" t="s">
        <v>33648</v>
      </c>
      <c r="E241" s="19" t="s">
        <v>33895</v>
      </c>
    </row>
    <row r="242" spans="1:5">
      <c r="A242" s="19" t="s">
        <v>33891</v>
      </c>
      <c r="B242" s="19" t="s">
        <v>33892</v>
      </c>
      <c r="C242" s="19" t="s">
        <v>371</v>
      </c>
      <c r="D242" s="19" t="s">
        <v>33649</v>
      </c>
      <c r="E242" s="19" t="s">
        <v>33896</v>
      </c>
    </row>
    <row r="243" spans="1:5">
      <c r="A243" s="19" t="s">
        <v>33891</v>
      </c>
      <c r="B243" s="19" t="s">
        <v>33892</v>
      </c>
      <c r="C243" s="19" t="s">
        <v>33757</v>
      </c>
      <c r="D243" s="19" t="s">
        <v>33758</v>
      </c>
      <c r="E243" s="19" t="s">
        <v>33897</v>
      </c>
    </row>
    <row r="244" spans="1:5">
      <c r="A244" s="19" t="s">
        <v>33891</v>
      </c>
      <c r="B244" s="19" t="s">
        <v>33892</v>
      </c>
      <c r="C244" s="19" t="s">
        <v>458</v>
      </c>
      <c r="D244" s="19" t="s">
        <v>33651</v>
      </c>
      <c r="E244" s="19" t="s">
        <v>33893</v>
      </c>
    </row>
    <row r="245" spans="1:5">
      <c r="A245" s="19" t="s">
        <v>33891</v>
      </c>
      <c r="B245" s="19" t="s">
        <v>33892</v>
      </c>
      <c r="C245" s="19" t="s">
        <v>458</v>
      </c>
      <c r="D245" s="19" t="s">
        <v>33651</v>
      </c>
      <c r="E245" s="19" t="s">
        <v>33893</v>
      </c>
    </row>
    <row r="246" spans="1:5">
      <c r="A246" s="19" t="s">
        <v>33891</v>
      </c>
      <c r="B246" s="19" t="s">
        <v>33892</v>
      </c>
      <c r="C246" s="19" t="s">
        <v>29</v>
      </c>
      <c r="D246" s="19" t="s">
        <v>33648</v>
      </c>
      <c r="E246" s="19" t="s">
        <v>33895</v>
      </c>
    </row>
    <row r="247" spans="1:5">
      <c r="A247" s="19" t="s">
        <v>33891</v>
      </c>
      <c r="B247" s="19" t="s">
        <v>33892</v>
      </c>
      <c r="C247" s="19" t="s">
        <v>33757</v>
      </c>
      <c r="D247" s="19" t="s">
        <v>33758</v>
      </c>
      <c r="E247" s="19" t="s">
        <v>3047</v>
      </c>
    </row>
    <row r="248" spans="1:5">
      <c r="A248" s="19" t="s">
        <v>33891</v>
      </c>
      <c r="B248" s="19" t="s">
        <v>33892</v>
      </c>
      <c r="C248" s="19" t="s">
        <v>371</v>
      </c>
      <c r="D248" s="19" t="s">
        <v>33649</v>
      </c>
      <c r="E248" s="19" t="s">
        <v>33898</v>
      </c>
    </row>
    <row r="249" spans="1:5">
      <c r="A249" s="19" t="s">
        <v>33891</v>
      </c>
      <c r="B249" s="19" t="s">
        <v>33892</v>
      </c>
      <c r="C249" s="19" t="s">
        <v>29</v>
      </c>
      <c r="D249" s="19" t="s">
        <v>33648</v>
      </c>
      <c r="E249" s="19" t="s">
        <v>33895</v>
      </c>
    </row>
    <row r="250" spans="1:5">
      <c r="A250" s="19" t="s">
        <v>33899</v>
      </c>
      <c r="B250" s="19" t="s">
        <v>33900</v>
      </c>
      <c r="C250" s="19" t="s">
        <v>458</v>
      </c>
      <c r="D250" s="19" t="s">
        <v>33651</v>
      </c>
      <c r="E250" s="19" t="s">
        <v>33884</v>
      </c>
    </row>
    <row r="251" spans="1:5">
      <c r="A251" s="19" t="s">
        <v>33899</v>
      </c>
      <c r="B251" s="19" t="s">
        <v>33900</v>
      </c>
      <c r="C251" s="19" t="s">
        <v>33768</v>
      </c>
      <c r="D251" s="19" t="s">
        <v>33769</v>
      </c>
      <c r="E251" s="19" t="s">
        <v>33901</v>
      </c>
    </row>
    <row r="252" spans="1:5">
      <c r="A252" s="19" t="s">
        <v>33899</v>
      </c>
      <c r="B252" s="19" t="s">
        <v>33900</v>
      </c>
      <c r="C252" s="19" t="s">
        <v>371</v>
      </c>
      <c r="D252" s="19" t="s">
        <v>33649</v>
      </c>
      <c r="E252" s="19" t="s">
        <v>33902</v>
      </c>
    </row>
    <row r="253" spans="1:5">
      <c r="A253" s="19" t="s">
        <v>33899</v>
      </c>
      <c r="B253" s="19" t="s">
        <v>33900</v>
      </c>
      <c r="C253" s="19" t="s">
        <v>33768</v>
      </c>
      <c r="D253" s="19" t="s">
        <v>33769</v>
      </c>
      <c r="E253" s="19" t="s">
        <v>33903</v>
      </c>
    </row>
    <row r="254" spans="1:5">
      <c r="A254" s="19" t="s">
        <v>33899</v>
      </c>
      <c r="B254" s="19" t="s">
        <v>33900</v>
      </c>
      <c r="C254" s="19" t="s">
        <v>29</v>
      </c>
      <c r="D254" s="19" t="s">
        <v>33648</v>
      </c>
      <c r="E254" s="19" t="s">
        <v>33735</v>
      </c>
    </row>
    <row r="255" spans="1:5">
      <c r="A255" s="19" t="s">
        <v>33904</v>
      </c>
      <c r="B255" s="19" t="s">
        <v>33905</v>
      </c>
      <c r="C255" s="19" t="s">
        <v>1300</v>
      </c>
      <c r="D255" s="19" t="s">
        <v>33848</v>
      </c>
      <c r="E255" s="19" t="s">
        <v>33906</v>
      </c>
    </row>
    <row r="256" spans="1:5">
      <c r="A256" s="19" t="s">
        <v>33904</v>
      </c>
      <c r="B256" s="19" t="s">
        <v>33905</v>
      </c>
      <c r="C256" s="19" t="s">
        <v>2242</v>
      </c>
      <c r="D256" s="19" t="s">
        <v>33907</v>
      </c>
      <c r="E256" s="19" t="s">
        <v>6920</v>
      </c>
    </row>
    <row r="257" spans="1:5">
      <c r="A257" s="19" t="s">
        <v>33904</v>
      </c>
      <c r="B257" s="19" t="s">
        <v>33905</v>
      </c>
      <c r="C257" s="19" t="s">
        <v>371</v>
      </c>
      <c r="D257" s="19" t="s">
        <v>33649</v>
      </c>
      <c r="E257" s="19" t="s">
        <v>33908</v>
      </c>
    </row>
    <row r="258" spans="1:5">
      <c r="A258" s="19" t="s">
        <v>33904</v>
      </c>
      <c r="B258" s="19" t="s">
        <v>33905</v>
      </c>
      <c r="C258" s="19" t="s">
        <v>1300</v>
      </c>
      <c r="D258" s="19" t="s">
        <v>33848</v>
      </c>
      <c r="E258" s="19" t="s">
        <v>33909</v>
      </c>
    </row>
    <row r="259" spans="1:5">
      <c r="A259" s="19" t="s">
        <v>33904</v>
      </c>
      <c r="B259" s="19" t="s">
        <v>33905</v>
      </c>
      <c r="C259" s="19" t="s">
        <v>458</v>
      </c>
      <c r="D259" s="19" t="s">
        <v>33651</v>
      </c>
      <c r="E259" s="19" t="s">
        <v>33910</v>
      </c>
    </row>
    <row r="260" spans="1:5">
      <c r="A260" s="19" t="s">
        <v>33904</v>
      </c>
      <c r="B260" s="19" t="s">
        <v>33905</v>
      </c>
      <c r="C260" s="19" t="s">
        <v>371</v>
      </c>
      <c r="D260" s="19" t="s">
        <v>33649</v>
      </c>
      <c r="E260" s="19" t="s">
        <v>33911</v>
      </c>
    </row>
    <row r="261" spans="1:5">
      <c r="A261" s="19" t="s">
        <v>33904</v>
      </c>
      <c r="B261" s="19" t="s">
        <v>33905</v>
      </c>
      <c r="C261" s="19" t="s">
        <v>458</v>
      </c>
      <c r="D261" s="19" t="s">
        <v>33651</v>
      </c>
      <c r="E261" s="19" t="s">
        <v>33910</v>
      </c>
    </row>
    <row r="262" spans="1:5">
      <c r="A262" s="19" t="s">
        <v>33912</v>
      </c>
      <c r="B262" s="19" t="s">
        <v>33913</v>
      </c>
      <c r="C262" s="19" t="s">
        <v>33757</v>
      </c>
      <c r="D262" s="19" t="s">
        <v>33758</v>
      </c>
      <c r="E262" s="19" t="s">
        <v>8067</v>
      </c>
    </row>
    <row r="263" spans="1:5">
      <c r="A263" s="19" t="s">
        <v>33912</v>
      </c>
      <c r="B263" s="19" t="s">
        <v>33913</v>
      </c>
      <c r="C263" s="19" t="s">
        <v>33686</v>
      </c>
      <c r="D263" s="19" t="s">
        <v>33687</v>
      </c>
      <c r="E263" s="19" t="s">
        <v>324</v>
      </c>
    </row>
    <row r="264" spans="1:5">
      <c r="A264" s="19" t="s">
        <v>33912</v>
      </c>
      <c r="B264" s="19" t="s">
        <v>33913</v>
      </c>
      <c r="C264" s="19" t="s">
        <v>1468</v>
      </c>
      <c r="D264" s="19" t="s">
        <v>33682</v>
      </c>
      <c r="E264" s="19" t="s">
        <v>33914</v>
      </c>
    </row>
    <row r="265" spans="1:5">
      <c r="A265" s="19" t="s">
        <v>33912</v>
      </c>
      <c r="B265" s="19" t="s">
        <v>33913</v>
      </c>
      <c r="C265" s="19" t="s">
        <v>19</v>
      </c>
      <c r="D265" s="19" t="s">
        <v>33618</v>
      </c>
      <c r="E265" s="19" t="s">
        <v>10610</v>
      </c>
    </row>
    <row r="266" spans="1:5">
      <c r="A266" s="19" t="s">
        <v>33912</v>
      </c>
      <c r="B266" s="19" t="s">
        <v>33913</v>
      </c>
      <c r="C266" s="19" t="s">
        <v>33757</v>
      </c>
      <c r="D266" s="19" t="s">
        <v>33758</v>
      </c>
      <c r="E266" s="19" t="s">
        <v>8067</v>
      </c>
    </row>
    <row r="267" spans="1:5">
      <c r="A267" s="19" t="s">
        <v>33912</v>
      </c>
      <c r="B267" s="19" t="s">
        <v>33913</v>
      </c>
      <c r="C267" s="19" t="s">
        <v>1300</v>
      </c>
      <c r="D267" s="19" t="s">
        <v>33848</v>
      </c>
      <c r="E267" s="19" t="s">
        <v>33915</v>
      </c>
    </row>
    <row r="268" spans="1:5">
      <c r="A268" s="19" t="s">
        <v>33912</v>
      </c>
      <c r="B268" s="19" t="s">
        <v>33913</v>
      </c>
      <c r="C268" s="19" t="s">
        <v>1300</v>
      </c>
      <c r="D268" s="19" t="s">
        <v>33848</v>
      </c>
      <c r="E268" s="19" t="s">
        <v>33915</v>
      </c>
    </row>
    <row r="269" spans="1:5">
      <c r="A269" s="19" t="s">
        <v>33912</v>
      </c>
      <c r="B269" s="19" t="s">
        <v>33913</v>
      </c>
      <c r="C269" s="19" t="s">
        <v>1468</v>
      </c>
      <c r="D269" s="19" t="s">
        <v>33682</v>
      </c>
      <c r="E269" s="19" t="s">
        <v>33914</v>
      </c>
    </row>
    <row r="270" spans="1:5">
      <c r="A270" s="19" t="s">
        <v>33912</v>
      </c>
      <c r="B270" s="19" t="s">
        <v>33913</v>
      </c>
      <c r="C270" s="19" t="s">
        <v>1300</v>
      </c>
      <c r="D270" s="19" t="s">
        <v>33848</v>
      </c>
      <c r="E270" s="19" t="s">
        <v>33916</v>
      </c>
    </row>
    <row r="271" spans="1:5">
      <c r="A271" s="19" t="s">
        <v>33912</v>
      </c>
      <c r="B271" s="19" t="s">
        <v>33913</v>
      </c>
      <c r="C271" s="19" t="s">
        <v>33757</v>
      </c>
      <c r="D271" s="19" t="s">
        <v>33758</v>
      </c>
      <c r="E271" s="19" t="s">
        <v>8067</v>
      </c>
    </row>
    <row r="272" spans="1:5">
      <c r="A272" s="19" t="s">
        <v>33912</v>
      </c>
      <c r="B272" s="19" t="s">
        <v>33913</v>
      </c>
      <c r="C272" s="19" t="s">
        <v>1468</v>
      </c>
      <c r="D272" s="19" t="s">
        <v>33682</v>
      </c>
      <c r="E272" s="19" t="s">
        <v>33914</v>
      </c>
    </row>
    <row r="273" spans="1:5">
      <c r="A273" s="19" t="s">
        <v>33912</v>
      </c>
      <c r="B273" s="19" t="s">
        <v>33913</v>
      </c>
      <c r="C273" s="19" t="s">
        <v>371</v>
      </c>
      <c r="D273" s="19" t="s">
        <v>33649</v>
      </c>
      <c r="E273" s="19" t="s">
        <v>33917</v>
      </c>
    </row>
    <row r="274" spans="1:5">
      <c r="A274" s="19" t="s">
        <v>33918</v>
      </c>
      <c r="B274" s="19" t="s">
        <v>33919</v>
      </c>
      <c r="C274" s="19" t="s">
        <v>19</v>
      </c>
      <c r="D274" s="19" t="s">
        <v>33618</v>
      </c>
      <c r="E274" s="19" t="s">
        <v>33920</v>
      </c>
    </row>
    <row r="275" spans="1:5">
      <c r="A275" s="19" t="s">
        <v>33921</v>
      </c>
      <c r="B275" s="19" t="s">
        <v>33922</v>
      </c>
      <c r="C275" s="19" t="s">
        <v>19</v>
      </c>
      <c r="D275" s="19" t="s">
        <v>33618</v>
      </c>
      <c r="E275" s="19" t="s">
        <v>33923</v>
      </c>
    </row>
    <row r="276" spans="1:5">
      <c r="A276" s="19" t="s">
        <v>33924</v>
      </c>
      <c r="B276" s="19" t="s">
        <v>33925</v>
      </c>
      <c r="C276" s="19" t="s">
        <v>19</v>
      </c>
      <c r="D276" s="19" t="s">
        <v>33618</v>
      </c>
      <c r="E276" s="19" t="s">
        <v>33690</v>
      </c>
    </row>
    <row r="277" spans="1:5">
      <c r="A277" s="19" t="s">
        <v>33926</v>
      </c>
      <c r="B277" s="19" t="s">
        <v>33927</v>
      </c>
      <c r="C277" s="19" t="s">
        <v>33757</v>
      </c>
      <c r="D277" s="19" t="s">
        <v>33758</v>
      </c>
      <c r="E277" s="19" t="s">
        <v>33928</v>
      </c>
    </row>
    <row r="278" spans="1:5">
      <c r="A278" s="19" t="s">
        <v>33926</v>
      </c>
      <c r="B278" s="19" t="s">
        <v>33927</v>
      </c>
      <c r="C278" s="19" t="s">
        <v>33757</v>
      </c>
      <c r="D278" s="19" t="s">
        <v>33758</v>
      </c>
      <c r="E278" s="19" t="s">
        <v>33929</v>
      </c>
    </row>
    <row r="279" spans="1:5">
      <c r="A279" s="19" t="s">
        <v>33926</v>
      </c>
      <c r="B279" s="19" t="s">
        <v>33927</v>
      </c>
      <c r="C279" s="19" t="s">
        <v>407</v>
      </c>
      <c r="D279" s="19" t="s">
        <v>33744</v>
      </c>
      <c r="E279" s="19">
        <v>1</v>
      </c>
    </row>
    <row r="280" spans="1:5">
      <c r="A280" s="19" t="s">
        <v>33926</v>
      </c>
      <c r="B280" s="19" t="s">
        <v>33927</v>
      </c>
      <c r="C280" s="19" t="s">
        <v>1468</v>
      </c>
      <c r="D280" s="19" t="s">
        <v>33682</v>
      </c>
      <c r="E280" s="19" t="s">
        <v>33930</v>
      </c>
    </row>
    <row r="281" spans="1:5">
      <c r="A281" s="19" t="s">
        <v>33926</v>
      </c>
      <c r="B281" s="19" t="s">
        <v>33927</v>
      </c>
      <c r="C281" s="19" t="s">
        <v>19</v>
      </c>
      <c r="D281" s="19" t="s">
        <v>33618</v>
      </c>
      <c r="E281" s="19" t="s">
        <v>33931</v>
      </c>
    </row>
    <row r="282" spans="1:5">
      <c r="A282" s="19" t="s">
        <v>33926</v>
      </c>
      <c r="B282" s="19" t="s">
        <v>33927</v>
      </c>
      <c r="C282" s="19" t="s">
        <v>33757</v>
      </c>
      <c r="D282" s="19" t="s">
        <v>33758</v>
      </c>
      <c r="E282" s="19" t="s">
        <v>18209</v>
      </c>
    </row>
    <row r="283" spans="1:5">
      <c r="A283" s="19" t="s">
        <v>33926</v>
      </c>
      <c r="B283" s="19" t="s">
        <v>33927</v>
      </c>
      <c r="C283" s="19" t="s">
        <v>371</v>
      </c>
      <c r="D283" s="19" t="s">
        <v>33649</v>
      </c>
      <c r="E283" s="19" t="s">
        <v>33932</v>
      </c>
    </row>
    <row r="284" spans="1:5">
      <c r="A284" s="19" t="s">
        <v>33926</v>
      </c>
      <c r="B284" s="19" t="s">
        <v>33927</v>
      </c>
      <c r="C284" s="19" t="s">
        <v>33791</v>
      </c>
      <c r="D284" s="19" t="s">
        <v>33792</v>
      </c>
      <c r="E284" s="19" t="s">
        <v>2659</v>
      </c>
    </row>
    <row r="285" spans="1:5">
      <c r="A285" s="19" t="s">
        <v>33926</v>
      </c>
      <c r="B285" s="19" t="s">
        <v>33927</v>
      </c>
      <c r="C285" s="19" t="s">
        <v>33686</v>
      </c>
      <c r="D285" s="19" t="s">
        <v>33687</v>
      </c>
      <c r="E285" s="19" t="s">
        <v>330</v>
      </c>
    </row>
    <row r="286" spans="1:5">
      <c r="A286" s="19" t="s">
        <v>33926</v>
      </c>
      <c r="B286" s="19" t="s">
        <v>33927</v>
      </c>
      <c r="C286" s="19" t="s">
        <v>458</v>
      </c>
      <c r="D286" s="19" t="s">
        <v>33651</v>
      </c>
      <c r="E286" s="19" t="s">
        <v>33933</v>
      </c>
    </row>
    <row r="287" spans="1:5">
      <c r="A287" s="19" t="s">
        <v>33926</v>
      </c>
      <c r="B287" s="19" t="s">
        <v>33927</v>
      </c>
      <c r="C287" s="19" t="s">
        <v>29</v>
      </c>
      <c r="D287" s="19" t="s">
        <v>33648</v>
      </c>
      <c r="E287" s="19" t="s">
        <v>33735</v>
      </c>
    </row>
    <row r="288" spans="1:5">
      <c r="A288" s="19" t="s">
        <v>33926</v>
      </c>
      <c r="B288" s="19" t="s">
        <v>33927</v>
      </c>
      <c r="C288" s="19" t="s">
        <v>33768</v>
      </c>
      <c r="D288" s="19" t="s">
        <v>33769</v>
      </c>
      <c r="E288" s="19" t="s">
        <v>33934</v>
      </c>
    </row>
    <row r="289" spans="1:5">
      <c r="A289" s="19" t="s">
        <v>33935</v>
      </c>
      <c r="B289" s="19" t="s">
        <v>33936</v>
      </c>
      <c r="C289" s="19" t="s">
        <v>19</v>
      </c>
      <c r="D289" s="19" t="s">
        <v>33618</v>
      </c>
      <c r="E289" s="19" t="s">
        <v>33937</v>
      </c>
    </row>
    <row r="290" spans="1:5">
      <c r="A290" s="19" t="s">
        <v>33938</v>
      </c>
      <c r="B290" s="19" t="s">
        <v>33939</v>
      </c>
      <c r="C290" s="19" t="s">
        <v>19</v>
      </c>
      <c r="D290" s="19" t="s">
        <v>33618</v>
      </c>
      <c r="E290" s="19" t="s">
        <v>33642</v>
      </c>
    </row>
    <row r="291" spans="1:5">
      <c r="A291" s="19" t="s">
        <v>33938</v>
      </c>
      <c r="B291" s="19" t="s">
        <v>33939</v>
      </c>
      <c r="C291" s="19" t="s">
        <v>371</v>
      </c>
      <c r="D291" s="19" t="s">
        <v>33649</v>
      </c>
      <c r="E291" s="19" t="s">
        <v>33940</v>
      </c>
    </row>
    <row r="292" spans="1:5">
      <c r="A292" s="19" t="s">
        <v>33938</v>
      </c>
      <c r="B292" s="19" t="s">
        <v>33939</v>
      </c>
      <c r="C292" s="19" t="s">
        <v>1325</v>
      </c>
      <c r="D292" s="19" t="s">
        <v>33941</v>
      </c>
      <c r="E292" s="19" t="s">
        <v>69</v>
      </c>
    </row>
    <row r="293" spans="1:5">
      <c r="A293" s="19" t="s">
        <v>33938</v>
      </c>
      <c r="B293" s="19" t="s">
        <v>33939</v>
      </c>
      <c r="C293" s="19" t="s">
        <v>458</v>
      </c>
      <c r="D293" s="19" t="s">
        <v>33651</v>
      </c>
      <c r="E293" s="19" t="s">
        <v>33756</v>
      </c>
    </row>
    <row r="294" spans="1:5">
      <c r="A294" s="19" t="s">
        <v>33938</v>
      </c>
      <c r="B294" s="19" t="s">
        <v>33939</v>
      </c>
      <c r="C294" s="19" t="s">
        <v>1325</v>
      </c>
      <c r="D294" s="19" t="s">
        <v>33941</v>
      </c>
      <c r="E294" s="19" t="s">
        <v>69</v>
      </c>
    </row>
    <row r="295" spans="1:5">
      <c r="A295" s="19" t="s">
        <v>33938</v>
      </c>
      <c r="B295" s="19" t="s">
        <v>33939</v>
      </c>
      <c r="C295" s="19" t="s">
        <v>33757</v>
      </c>
      <c r="D295" s="19" t="s">
        <v>33758</v>
      </c>
      <c r="E295" s="19" t="s">
        <v>3047</v>
      </c>
    </row>
    <row r="296" spans="1:5">
      <c r="A296" s="19" t="s">
        <v>33938</v>
      </c>
      <c r="B296" s="19" t="s">
        <v>33939</v>
      </c>
      <c r="C296" s="19" t="s">
        <v>407</v>
      </c>
      <c r="D296" s="19" t="s">
        <v>33744</v>
      </c>
      <c r="E296" s="19">
        <v>2</v>
      </c>
    </row>
    <row r="297" spans="1:5">
      <c r="A297" s="19" t="s">
        <v>33938</v>
      </c>
      <c r="B297" s="19" t="s">
        <v>33939</v>
      </c>
      <c r="C297" s="19" t="s">
        <v>33757</v>
      </c>
      <c r="D297" s="19" t="s">
        <v>33758</v>
      </c>
      <c r="E297" s="19" t="s">
        <v>3047</v>
      </c>
    </row>
    <row r="298" spans="1:5">
      <c r="A298" s="19" t="s">
        <v>33942</v>
      </c>
      <c r="B298" s="19" t="s">
        <v>33943</v>
      </c>
      <c r="C298" s="19" t="s">
        <v>19</v>
      </c>
      <c r="D298" s="19" t="s">
        <v>33618</v>
      </c>
      <c r="E298" s="19" t="s">
        <v>33944</v>
      </c>
    </row>
    <row r="299" spans="1:5">
      <c r="A299" s="19" t="s">
        <v>33942</v>
      </c>
      <c r="B299" s="19" t="s">
        <v>33943</v>
      </c>
      <c r="C299" s="19" t="s">
        <v>371</v>
      </c>
      <c r="D299" s="19" t="s">
        <v>33649</v>
      </c>
      <c r="E299" s="19" t="s">
        <v>33945</v>
      </c>
    </row>
    <row r="300" spans="1:5">
      <c r="A300" s="19" t="s">
        <v>33946</v>
      </c>
      <c r="B300" s="19" t="s">
        <v>33947</v>
      </c>
      <c r="C300" s="19" t="s">
        <v>19</v>
      </c>
      <c r="D300" s="19" t="s">
        <v>33618</v>
      </c>
      <c r="E300" s="19" t="s">
        <v>33627</v>
      </c>
    </row>
    <row r="301" spans="1:5">
      <c r="A301" s="19" t="s">
        <v>33948</v>
      </c>
      <c r="B301" s="19" t="s">
        <v>33949</v>
      </c>
      <c r="C301" s="19" t="s">
        <v>19</v>
      </c>
      <c r="D301" s="19" t="s">
        <v>33618</v>
      </c>
      <c r="E301" s="19" t="s">
        <v>33724</v>
      </c>
    </row>
    <row r="302" spans="1:5">
      <c r="A302" s="19" t="s">
        <v>33950</v>
      </c>
      <c r="B302" s="19" t="s">
        <v>33951</v>
      </c>
      <c r="C302" s="19" t="s">
        <v>19</v>
      </c>
      <c r="D302" s="19" t="s">
        <v>33618</v>
      </c>
      <c r="E302" s="19" t="s">
        <v>33952</v>
      </c>
    </row>
    <row r="303" spans="1:5">
      <c r="A303" s="19" t="s">
        <v>33953</v>
      </c>
      <c r="B303" s="19" t="s">
        <v>33954</v>
      </c>
      <c r="C303" s="19" t="s">
        <v>19</v>
      </c>
      <c r="D303" s="19" t="s">
        <v>33618</v>
      </c>
      <c r="E303" s="19" t="s">
        <v>33955</v>
      </c>
    </row>
    <row r="304" spans="1:5">
      <c r="A304" s="19" t="s">
        <v>33956</v>
      </c>
      <c r="B304" s="19" t="s">
        <v>33957</v>
      </c>
      <c r="C304" s="19" t="s">
        <v>19</v>
      </c>
      <c r="D304" s="19" t="s">
        <v>33618</v>
      </c>
      <c r="E304" s="19" t="s">
        <v>33958</v>
      </c>
    </row>
    <row r="305" spans="1:5">
      <c r="A305" s="19" t="s">
        <v>33663</v>
      </c>
      <c r="B305" s="19" t="s">
        <v>33959</v>
      </c>
      <c r="C305" s="19" t="s">
        <v>371</v>
      </c>
      <c r="D305" s="19" t="s">
        <v>33649</v>
      </c>
      <c r="E305" s="19" t="s">
        <v>33960</v>
      </c>
    </row>
    <row r="306" spans="1:5">
      <c r="A306" s="19" t="s">
        <v>33663</v>
      </c>
      <c r="B306" s="19" t="s">
        <v>33959</v>
      </c>
      <c r="C306" s="19" t="s">
        <v>371</v>
      </c>
      <c r="D306" s="19" t="s">
        <v>33649</v>
      </c>
      <c r="E306" s="19" t="s">
        <v>33961</v>
      </c>
    </row>
    <row r="307" spans="1:5">
      <c r="A307" s="19" t="s">
        <v>33962</v>
      </c>
      <c r="B307" s="19" t="s">
        <v>33963</v>
      </c>
      <c r="C307" s="19" t="s">
        <v>19</v>
      </c>
      <c r="D307" s="19" t="s">
        <v>33618</v>
      </c>
      <c r="E307" s="19" t="s">
        <v>10233</v>
      </c>
    </row>
    <row r="308" spans="1:5">
      <c r="A308" s="19" t="s">
        <v>33964</v>
      </c>
      <c r="B308" s="19" t="s">
        <v>33965</v>
      </c>
      <c r="C308" s="19" t="s">
        <v>19</v>
      </c>
      <c r="D308" s="19" t="s">
        <v>33618</v>
      </c>
      <c r="E308" s="19" t="s">
        <v>33639</v>
      </c>
    </row>
    <row r="309" spans="1:5">
      <c r="A309" s="19" t="s">
        <v>33966</v>
      </c>
      <c r="B309" s="19" t="s">
        <v>33967</v>
      </c>
      <c r="C309" s="19" t="s">
        <v>19</v>
      </c>
      <c r="D309" s="19" t="s">
        <v>33618</v>
      </c>
      <c r="E309" s="19" t="s">
        <v>33968</v>
      </c>
    </row>
    <row r="310" spans="1:5">
      <c r="A310" s="19" t="s">
        <v>33969</v>
      </c>
      <c r="B310" s="19" t="s">
        <v>33970</v>
      </c>
      <c r="C310" s="19" t="s">
        <v>19</v>
      </c>
      <c r="D310" s="19" t="s">
        <v>33618</v>
      </c>
      <c r="E310" s="19" t="s">
        <v>33971</v>
      </c>
    </row>
    <row r="311" spans="1:5">
      <c r="A311" s="19" t="s">
        <v>33972</v>
      </c>
      <c r="B311" s="19" t="s">
        <v>33973</v>
      </c>
      <c r="C311" s="19" t="s">
        <v>19</v>
      </c>
      <c r="D311" s="19" t="s">
        <v>33618</v>
      </c>
      <c r="E311" s="19" t="s">
        <v>33627</v>
      </c>
    </row>
    <row r="312" spans="1:5">
      <c r="A312" s="19" t="s">
        <v>33974</v>
      </c>
      <c r="B312" s="19" t="s">
        <v>33975</v>
      </c>
      <c r="C312" s="19" t="s">
        <v>19</v>
      </c>
      <c r="D312" s="19" t="s">
        <v>33618</v>
      </c>
      <c r="E312" s="19" t="s">
        <v>10635</v>
      </c>
    </row>
    <row r="313" spans="1:5">
      <c r="A313" s="19" t="s">
        <v>33976</v>
      </c>
      <c r="B313" s="19" t="s">
        <v>33977</v>
      </c>
      <c r="C313" s="19" t="s">
        <v>19</v>
      </c>
      <c r="D313" s="19" t="s">
        <v>33618</v>
      </c>
      <c r="E313" s="19" t="s">
        <v>33978</v>
      </c>
    </row>
    <row r="314" spans="1:5">
      <c r="A314" s="19" t="s">
        <v>33979</v>
      </c>
      <c r="B314" s="19" t="s">
        <v>33980</v>
      </c>
      <c r="C314" s="19" t="s">
        <v>19</v>
      </c>
      <c r="D314" s="19" t="s">
        <v>33618</v>
      </c>
      <c r="E314" s="19" t="s">
        <v>33704</v>
      </c>
    </row>
    <row r="315" spans="1:5">
      <c r="A315" s="19" t="s">
        <v>33981</v>
      </c>
      <c r="B315" s="19" t="s">
        <v>33982</v>
      </c>
      <c r="C315" s="19" t="s">
        <v>19</v>
      </c>
      <c r="D315" s="19" t="s">
        <v>33618</v>
      </c>
      <c r="E315" s="19" t="s">
        <v>10972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FBCF0-EB8A-437B-AAA1-A9B5120958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 Steward</dc:creator>
  <cp:keywords/>
  <dc:description/>
  <cp:lastModifiedBy/>
  <cp:revision/>
  <dcterms:created xsi:type="dcterms:W3CDTF">2022-06-29T10:38:14Z</dcterms:created>
  <dcterms:modified xsi:type="dcterms:W3CDTF">2025-11-19T12:46:51Z</dcterms:modified>
  <cp:category/>
  <cp:contentStatus/>
</cp:coreProperties>
</file>